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comments23.xml" ContentType="application/vnd.openxmlformats-officedocument.spreadsheetml.comments+xml"/>
  <Override PartName="/xl/comments22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25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xl/comments16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20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30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29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drawings/vmlDrawing29.vml" ContentType="application/vnd.openxmlformats-officedocument.vmlDrawing"/>
  <Override PartName="/xl/drawings/vmlDrawing28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7.vml" ContentType="application/vnd.openxmlformats-officedocument.vmlDrawing"/>
  <Override PartName="/xl/drawings/vmlDrawing13.vml" ContentType="application/vnd.openxmlformats-officedocument.vmlDrawing"/>
  <Override PartName="/xl/drawings/vmlDrawing11.vml" ContentType="application/vnd.openxmlformats-officedocument.vmlDrawing"/>
  <Override PartName="/xl/drawings/vmlDrawing5.vml" ContentType="application/vnd.openxmlformats-officedocument.vmlDrawing"/>
  <Override PartName="/xl/drawings/vmlDrawing30.vml" ContentType="application/vnd.openxmlformats-officedocument.vmlDrawing"/>
  <Override PartName="/xl/drawings/vmlDrawing12.vml" ContentType="application/vnd.openxmlformats-officedocument.vmlDrawing"/>
  <Override PartName="/xl/drawings/vmlDrawing6.vml" ContentType="application/vnd.openxmlformats-officedocument.vmlDrawing"/>
  <Override PartName="/xl/drawings/vmlDrawing31.vml" ContentType="application/vnd.openxmlformats-officedocument.vmlDrawing"/>
  <Override PartName="/xl/drawings/vmlDrawing8.vml" ContentType="application/vnd.openxmlformats-officedocument.vmlDrawing"/>
  <Override PartName="/xl/drawings/vmlDrawing14.vml" ContentType="application/vnd.openxmlformats-officedocument.vmlDrawing"/>
  <Override PartName="/xl/drawings/vmlDrawing9.vml" ContentType="application/vnd.openxmlformats-officedocument.vmlDrawing"/>
  <Override PartName="/xl/drawings/vmlDrawing15.vml" ContentType="application/vnd.openxmlformats-officedocument.vmlDrawing"/>
  <Override PartName="/xl/drawings/vmlDrawing16.vml" ContentType="application/vnd.openxmlformats-officedocument.vmlDrawing"/>
  <Override PartName="/xl/drawings/vmlDrawing17.vml" ContentType="application/vnd.openxmlformats-officedocument.vmlDrawing"/>
  <Override PartName="/xl/drawings/vmlDrawing18.vml" ContentType="application/vnd.openxmlformats-officedocument.vmlDrawing"/>
  <Override PartName="/xl/drawings/vmlDrawing20.vml" ContentType="application/vnd.openxmlformats-officedocument.vmlDrawing"/>
  <Override PartName="/xl/drawings/vmlDrawing19.vml" ContentType="application/vnd.openxmlformats-officedocument.vmlDrawing"/>
  <Override PartName="/xl/drawings/vmlDrawing21.vml" ContentType="application/vnd.openxmlformats-officedocument.vmlDrawing"/>
  <Override PartName="/xl/drawings/vmlDrawing22.vml" ContentType="application/vnd.openxmlformats-officedocument.vmlDrawing"/>
  <Override PartName="/xl/drawings/vmlDrawing23.vml" ContentType="application/vnd.openxmlformats-officedocument.vmlDrawing"/>
  <Override PartName="/xl/drawings/vmlDrawing24.vml" ContentType="application/vnd.openxmlformats-officedocument.vmlDrawing"/>
  <Override PartName="/xl/drawings/vmlDrawing25.vml" ContentType="application/vnd.openxmlformats-officedocument.vmlDrawing"/>
  <Override PartName="/xl/drawings/vmlDrawing26.vml" ContentType="application/vnd.openxmlformats-officedocument.vmlDrawing"/>
  <Override PartName="/xl/drawings/vmlDrawing27.vml" ContentType="application/vnd.openxmlformats-officedocument.vmlDrawing"/>
  <Override PartName="/xl/comments24.xml" ContentType="application/vnd.openxmlformats-officedocument.spreadsheetml.comments+xml"/>
  <Override PartName="/xl/_rels/workbook.xml.rels" ContentType="application/vnd.openxmlformats-package.relationship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7.xml.rels" ContentType="application/vnd.openxmlformats-package.relationships+xml"/>
  <Override PartName="/xl/worksheets/_rels/sheet26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29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30.xml.rels" ContentType="application/vnd.openxmlformats-package.relationships+xml"/>
  <Override PartName="/xl/worksheets/_rels/sheet2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3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9.xml" ContentType="application/vnd.openxmlformats-officedocument.spreadsheetml.comments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110 - Chemipal" sheetId="2" state="visible" r:id="rId4"/>
    <sheet name="102 - Orthopedic institutes" sheetId="3" state="visible" r:id="rId5"/>
    <sheet name="101 - Factory customers" sheetId="4" state="visible" r:id="rId6"/>
    <sheet name="104 - Sports Shop" sheetId="5" state="visible" r:id="rId7"/>
    <sheet name="103 - Physiotherapy institutes" sheetId="6" state="visible" r:id="rId8"/>
    <sheet name="109 - Private Shops" sheetId="7" state="visible" r:id="rId9"/>
    <sheet name="105 - Pedicure Salons" sheetId="8" state="visible" r:id="rId10"/>
    <sheet name="111 - Superpharm Life" sheetId="9" state="visible" r:id="rId11"/>
    <sheet name="106 - Hospitals" sheetId="10" state="visible" r:id="rId12"/>
    <sheet name="107 - Pharmacies" sheetId="11" state="visible" r:id="rId13"/>
    <sheet name="112 - Kupat Holim Clalit" sheetId="12" state="visible" r:id="rId14"/>
    <sheet name="113 - Kupat Holim Meuhedet" sheetId="13" state="visible" r:id="rId15"/>
    <sheet name="114 - IL online" sheetId="14" state="visible" r:id="rId16"/>
    <sheet name="115-SuperPharm Online" sheetId="15" state="visible" r:id="rId17"/>
    <sheet name="202 - Super-Pharm POLAND" sheetId="16" state="visible" r:id="rId18"/>
    <sheet name="201- Seven Gear FINLAND oy" sheetId="17" state="visible" r:id="rId19"/>
    <sheet name="216 - Max Konnaris CYPRUS" sheetId="18" state="visible" r:id="rId20"/>
    <sheet name="200 - ROW - 217 - N3W FOODS USA" sheetId="19" state="visible" r:id="rId21"/>
    <sheet name="205 - Health Care Prod. GERMANY" sheetId="20" state="visible" r:id="rId22"/>
    <sheet name="301 - Amazon" sheetId="21" state="visible" r:id="rId23"/>
    <sheet name="206 - Orthomed  Ltd BULGARIA" sheetId="22" state="visible" r:id="rId24"/>
    <sheet name="203 - Ortho-Partner SWITZERLAND" sheetId="23" state="visible" r:id="rId25"/>
    <sheet name="210 - Oy. Ea. Ab. FINLAND" sheetId="24" state="visible" r:id="rId26"/>
    <sheet name="204 - Sanaflex Anatomic GREECE" sheetId="25" state="visible" r:id="rId27"/>
    <sheet name="214 - Alfred Gera Sons MALTA" sheetId="26" state="visible" r:id="rId28"/>
    <sheet name="211 - Pharmag Lachmair AUSTRIA" sheetId="27" state="visible" r:id="rId29"/>
    <sheet name="213 - E.f.m.o. SPAIN" sheetId="28" state="visible" r:id="rId30"/>
    <sheet name="207 - Salus HUNGARY" sheetId="29" state="visible" r:id="rId31"/>
    <sheet name="208 - Medipal Company NABLUS" sheetId="30" state="visible" r:id="rId32"/>
    <sheet name="209 - Ortoprofil Prod ROMANIA" sheetId="31" state="visible" r:id="rId33"/>
    <sheet name="108 - Shoe Stores" sheetId="32" state="visible" r:id="rId34"/>
    <sheet name="Source" sheetId="33" state="visible" r:id="rId3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2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3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comments3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  <comment ref="J4" authorId="0">
      <text>
        <r>
          <rPr>
            <sz val="10"/>
            <rFont val="Arial"/>
            <family val="2"/>
          </rPr>
          <t xml:space="preserve">Hardcoded input: number of months in a full year.</t>
        </r>
      </text>
    </comment>
    <comment ref="L4" authorId="0">
      <text>
        <r>
          <rPr>
            <sz val="10"/>
            <rFont val="Arial"/>
            <family val="2"/>
          </rPr>
          <t xml:space="preserve">Hardcoded input, ASSUMED (no per-row date field in this source) - same 9.5 months used workbook-wide for consistency.</t>
        </r>
      </text>
    </comment>
    <comment ref="L8" authorId="0">
      <text>
        <r>
          <rPr>
            <sz val="10"/>
            <rFont val="Arial"/>
            <family val="2"/>
          </rPr>
          <t xml:space="preserve">If the 2025 base is 0 and the 2026-annualized value is &gt; 0, shows "New". If both are 0, shows 0%.</t>
        </r>
      </text>
    </comment>
  </commentList>
</comments>
</file>

<file path=xl/sharedStrings.xml><?xml version="1.0" encoding="utf-8"?>
<sst xmlns="http://schemas.openxmlformats.org/spreadsheetml/2006/main" count="102883" uniqueCount="1627">
  <si>
    <t xml:space="preserve">Sales Comparison 2025 vs 2026 - by Sale Type (NetSuite "1-Sales: Customer by Item")</t>
  </si>
  <si>
    <t xml:space="preserve">Calculation date:</t>
  </si>
  <si>
    <t xml:space="preserve">Same 18-column format as Index in 2026-09-19-grouped-2025-vs-2026.xlsx / 2026-09-19-top-customers-2025-vs-2026.xlsx (no annualized columns here - annualization lives inside each Sale Type sheet only). "# Raw categories" is not meaningful for a single Sale Type - shown as N/A. 31 categories = the full canonical "Sale Type" list from the source file’s "list" sheet (includes Chemipal this time, per the user’s explicit instruction - different from the Customer-based exclusion used in top-customers).</t>
  </si>
  <si>
    <t xml:space="preserve">Group</t>
  </si>
  <si>
    <t xml:space="preserve">Sheet</t>
  </si>
  <si>
    <t xml:space="preserve"># Raw categories</t>
  </si>
  <si>
    <t xml:space="preserve"># Product Codes</t>
  </si>
  <si>
    <t xml:space="preserve"># Product Codes 2025</t>
  </si>
  <si>
    <t xml:space="preserve"># Product Codes 2026</t>
  </si>
  <si>
    <t xml:space="preserve"># DROP (sold 2025, 0 in 2026)</t>
  </si>
  <si>
    <t xml:space="preserve"># NEW (sold 2026, 0 in 2025)</t>
  </si>
  <si>
    <t xml:space="preserve">DROP — Quantity 2025</t>
  </si>
  <si>
    <t xml:space="preserve">DROP — Amount 2025 (₪)</t>
  </si>
  <si>
    <t xml:space="preserve">NEW — Quantity 2026</t>
  </si>
  <si>
    <t xml:space="preserve">NEW — Amount 2026 (₪)</t>
  </si>
  <si>
    <t xml:space="preserve">Quantity 2025</t>
  </si>
  <si>
    <t xml:space="preserve">Quantity 2026</t>
  </si>
  <si>
    <t xml:space="preserve">Qty Change %</t>
  </si>
  <si>
    <t xml:space="preserve">Amount 2025 (₪)</t>
  </si>
  <si>
    <t xml:space="preserve">Amount 2026 (₪)</t>
  </si>
  <si>
    <t xml:space="preserve">Amount Change %</t>
  </si>
  <si>
    <t xml:space="preserve">110 - Chemipal</t>
  </si>
  <si>
    <t xml:space="preserve">N/A</t>
  </si>
  <si>
    <t xml:space="preserve">102 - Orthopedic institutes</t>
  </si>
  <si>
    <t xml:space="preserve">101 - Factory customers</t>
  </si>
  <si>
    <t xml:space="preserve">104 - Sports Shop</t>
  </si>
  <si>
    <t xml:space="preserve">103 - Physiotherapy institutes</t>
  </si>
  <si>
    <t xml:space="preserve">109 - Private Shops</t>
  </si>
  <si>
    <t xml:space="preserve">105 - Pedicure Salons</t>
  </si>
  <si>
    <t xml:space="preserve">111 - Superpharm Life</t>
  </si>
  <si>
    <t xml:space="preserve">106 - Hospitals</t>
  </si>
  <si>
    <t xml:space="preserve">107 - Pharmacies</t>
  </si>
  <si>
    <t xml:space="preserve">112 - Kupat Holim Clalit</t>
  </si>
  <si>
    <t xml:space="preserve">113 - Kupat Holim Meuhedet</t>
  </si>
  <si>
    <t xml:space="preserve">114 - IL online</t>
  </si>
  <si>
    <t xml:space="preserve">115-SuperPharm Online</t>
  </si>
  <si>
    <t xml:space="preserve">202 - Super-Pharm POLAND</t>
  </si>
  <si>
    <t xml:space="preserve">201- Seven Gear FINLAND oy</t>
  </si>
  <si>
    <t xml:space="preserve">216 - Max Konnaris CYPRUS</t>
  </si>
  <si>
    <t xml:space="preserve">200 - ROW : 217 - N3W FOODS USA</t>
  </si>
  <si>
    <t xml:space="preserve">200 - ROW - 217 - N3W FOODS USA</t>
  </si>
  <si>
    <t xml:space="preserve">205 - Health Care Prod. Gmbh GERMANY</t>
  </si>
  <si>
    <t xml:space="preserve">205 - Health Care Prod. GERMANY</t>
  </si>
  <si>
    <t xml:space="preserve">301 - Amazon</t>
  </si>
  <si>
    <t xml:space="preserve">206 - Orthomed  Ltd BULGARIA</t>
  </si>
  <si>
    <t xml:space="preserve">203 - Ortho- Partner ag SWITZERLAND</t>
  </si>
  <si>
    <t xml:space="preserve">203 - Ortho-Partner SWITZERLAND</t>
  </si>
  <si>
    <t xml:space="preserve">210 - Oy. Ea. Ab. FINLAND</t>
  </si>
  <si>
    <t xml:space="preserve">204 - Sanaflex Anatomic GREECE</t>
  </si>
  <si>
    <t xml:space="preserve">214 - Alfred Gera&amp; Sons Ltd. MALTA</t>
  </si>
  <si>
    <t xml:space="preserve">214 - Alfred Gera Sons MALTA</t>
  </si>
  <si>
    <t xml:space="preserve">211 - Pharmag Lachmair Ges. Mbh AUSTRIA</t>
  </si>
  <si>
    <t xml:space="preserve">211 - Pharmag Lachmair AUSTRIA</t>
  </si>
  <si>
    <t xml:space="preserve">213 - E.f.m.o. SPAIN</t>
  </si>
  <si>
    <t xml:space="preserve">207 - Salus HUNGARY</t>
  </si>
  <si>
    <t xml:space="preserve">208 - Medipal Company NABLUS</t>
  </si>
  <si>
    <t xml:space="preserve">209 - Ortoprofil Prod ROMANIA</t>
  </si>
  <si>
    <t xml:space="preserve">108 - Shoe Stores</t>
  </si>
  <si>
    <t xml:space="preserve">Sales Comparison 2025 vs 2026 (Annualized) - Sale Type: 110 - Chemipal (by Product CODE)</t>
  </si>
  <si>
    <t xml:space="preserve">Source: NetSuite report "1-Sales: Customer by Item" (01/01/2025-31/12/2026), Sale Type = "110 - Chemipal"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</si>
  <si>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Annualization note: 2026 actual data is assumed to cover approximately 9.5 months (1 Jan - 15 Sep 2026), consistent with the rest of this workbook family. Scaled to a full year via a simple linear factor = 12 / 9.5 (≈ 1.263158) - straight-line extrapolation, does NOT account for seasonality. Treat as an estimate.</t>
  </si>
  <si>
    <t xml:space="preserve">Months in full year:</t>
  </si>
  <si>
    <t xml:space="preserve">Months covered by 2026 actual (assumed 1/1–15/9):</t>
  </si>
  <si>
    <t xml:space="preserve"># DROP (sold 2025, 0 in 2026):</t>
  </si>
  <si>
    <t xml:space="preserve"># NEW (sold 2026, 0 in 2025):</t>
  </si>
  <si>
    <t xml:space="preserve">Normalization factor (J4/L4):</t>
  </si>
  <si>
    <t xml:space="preserve">DROP — Quantity 2025:</t>
  </si>
  <si>
    <t xml:space="preserve">DROP — Amount 2025 (₪):</t>
  </si>
  <si>
    <t xml:space="preserve">NEW — Quantity 2026:</t>
  </si>
  <si>
    <t xml:space="preserve">NEW — Amount 2026 (₪):</t>
  </si>
  <si>
    <t xml:space="preserve">Product Code</t>
  </si>
  <si>
    <t xml:space="preserve">Item Display Name</t>
  </si>
  <si>
    <t xml:space="preserve">Quantity 2026 (Actual, partial year)</t>
  </si>
  <si>
    <t xml:space="preserve">Quantity 2026 (Annualized)</t>
  </si>
  <si>
    <t xml:space="preserve">Quantity Change (Annualized vs 2025)</t>
  </si>
  <si>
    <t xml:space="preserve">Quantity Change % (Annualized vs 2025)</t>
  </si>
  <si>
    <t xml:space="preserve">Amount 2026 (Actual, partial year) (₪)</t>
  </si>
  <si>
    <t xml:space="preserve">Amount 2026 (Annualized) (₪)</t>
  </si>
  <si>
    <t xml:space="preserve">Amount Change (Annualized vs 2025) (₪)</t>
  </si>
  <si>
    <t xml:space="preserve">Amount Change % (Annualized vs 2025)</t>
  </si>
  <si>
    <t xml:space="preserve">Note</t>
  </si>
  <si>
    <t xml:space="preserve">99 Chemipal Inv Item</t>
  </si>
  <si>
    <t xml:space="preserve">בונוסים ללקוחות</t>
  </si>
  <si>
    <t xml:space="preserve">266 0</t>
  </si>
  <si>
    <t xml:space="preserve">T25C 0</t>
  </si>
  <si>
    <t xml:space="preserve">T25 0</t>
  </si>
  <si>
    <t xml:space="preserve">078G L</t>
  </si>
  <si>
    <t xml:space="preserve">379WRK-43-46</t>
  </si>
  <si>
    <t xml:space="preserve">078G XL</t>
  </si>
  <si>
    <t xml:space="preserve">379WRK-39-42</t>
  </si>
  <si>
    <t xml:space="preserve">379MSP-43-46</t>
  </si>
  <si>
    <t xml:space="preserve">379COM-43-46</t>
  </si>
  <si>
    <t xml:space="preserve">379COM-39-42</t>
  </si>
  <si>
    <t xml:space="preserve">379MSP-39-42</t>
  </si>
  <si>
    <t xml:space="preserve">379COM-35-38</t>
  </si>
  <si>
    <t xml:space="preserve">379WRK-35-38</t>
  </si>
  <si>
    <t xml:space="preserve">21 M</t>
  </si>
  <si>
    <t xml:space="preserve">379MSP-35-38</t>
  </si>
  <si>
    <t xml:space="preserve">078G M</t>
  </si>
  <si>
    <t xml:space="preserve">T28A-S-M</t>
  </si>
  <si>
    <t xml:space="preserve">35C M</t>
  </si>
  <si>
    <t xml:space="preserve">45C L</t>
  </si>
  <si>
    <t xml:space="preserve">45C M</t>
  </si>
  <si>
    <t xml:space="preserve">AC75-S-XL</t>
  </si>
  <si>
    <t xml:space="preserve">45EC L</t>
  </si>
  <si>
    <t xml:space="preserve">FC342 0</t>
  </si>
  <si>
    <t xml:space="preserve">21 L</t>
  </si>
  <si>
    <t xml:space="preserve">AC07 0</t>
  </si>
  <si>
    <t xml:space="preserve">35C L</t>
  </si>
  <si>
    <t xml:space="preserve">45EC M</t>
  </si>
  <si>
    <t xml:space="preserve">21 S</t>
  </si>
  <si>
    <t xml:space="preserve">34 M</t>
  </si>
  <si>
    <t xml:space="preserve">45EC XL</t>
  </si>
  <si>
    <t xml:space="preserve">34 L</t>
  </si>
  <si>
    <t xml:space="preserve">3674 0</t>
  </si>
  <si>
    <t xml:space="preserve">26 M</t>
  </si>
  <si>
    <t xml:space="preserve">T28A-L-XL</t>
  </si>
  <si>
    <t xml:space="preserve">35C S</t>
  </si>
  <si>
    <t xml:space="preserve">45C XL</t>
  </si>
  <si>
    <t xml:space="preserve">26 L</t>
  </si>
  <si>
    <t xml:space="preserve">FC335 0</t>
  </si>
  <si>
    <t xml:space="preserve">3611 0</t>
  </si>
  <si>
    <t xml:space="preserve">808KT-C</t>
  </si>
  <si>
    <t xml:space="preserve">362-L-R</t>
  </si>
  <si>
    <t xml:space="preserve">FC333 0</t>
  </si>
  <si>
    <t xml:space="preserve">35 M</t>
  </si>
  <si>
    <t xml:space="preserve">808KT-BL</t>
  </si>
  <si>
    <t xml:space="preserve">28 M</t>
  </si>
  <si>
    <t xml:space="preserve">808KT-B</t>
  </si>
  <si>
    <t xml:space="preserve">85B L</t>
  </si>
  <si>
    <t xml:space="preserve">85 L</t>
  </si>
  <si>
    <t xml:space="preserve">35C XL</t>
  </si>
  <si>
    <t xml:space="preserve">311 0</t>
  </si>
  <si>
    <t xml:space="preserve">45E L</t>
  </si>
  <si>
    <t xml:space="preserve">28 S</t>
  </si>
  <si>
    <t xml:space="preserve">302M 0</t>
  </si>
  <si>
    <t xml:space="preserve">26 S</t>
  </si>
  <si>
    <t xml:space="preserve">45C S</t>
  </si>
  <si>
    <t xml:space="preserve">307 M</t>
  </si>
  <si>
    <t xml:space="preserve">45 M</t>
  </si>
  <si>
    <t xml:space="preserve">806CB-C</t>
  </si>
  <si>
    <t xml:space="preserve">35 L</t>
  </si>
  <si>
    <t xml:space="preserve">808KT-P</t>
  </si>
  <si>
    <t xml:space="preserve">FC334 0</t>
  </si>
  <si>
    <t xml:space="preserve">307 L</t>
  </si>
  <si>
    <t xml:space="preserve">397-43-46</t>
  </si>
  <si>
    <t xml:space="preserve">28 L</t>
  </si>
  <si>
    <t xml:space="preserve">26 XL</t>
  </si>
  <si>
    <t xml:space="preserve">45 L</t>
  </si>
  <si>
    <t xml:space="preserve">34 S</t>
  </si>
  <si>
    <t xml:space="preserve">3655 0</t>
  </si>
  <si>
    <t xml:space="preserve">11 L</t>
  </si>
  <si>
    <t xml:space="preserve">85 M</t>
  </si>
  <si>
    <t xml:space="preserve">34 XL</t>
  </si>
  <si>
    <t xml:space="preserve">45E M</t>
  </si>
  <si>
    <t xml:space="preserve">85B M</t>
  </si>
  <si>
    <t xml:space="preserve">91B 0</t>
  </si>
  <si>
    <t xml:space="preserve">11 XL</t>
  </si>
  <si>
    <t xml:space="preserve">40 0</t>
  </si>
  <si>
    <t xml:space="preserve">238 M</t>
  </si>
  <si>
    <t xml:space="preserve">806CB-B</t>
  </si>
  <si>
    <t xml:space="preserve">87 L</t>
  </si>
  <si>
    <t xml:space="preserve">AC91 0</t>
  </si>
  <si>
    <t xml:space="preserve">369-XL</t>
  </si>
  <si>
    <t xml:space="preserve">238 L</t>
  </si>
  <si>
    <t xml:space="preserve">45EC S</t>
  </si>
  <si>
    <t xml:space="preserve">307 XL</t>
  </si>
  <si>
    <t xml:space="preserve">45E XL</t>
  </si>
  <si>
    <t xml:space="preserve">320 0</t>
  </si>
  <si>
    <t xml:space="preserve">35 S</t>
  </si>
  <si>
    <t xml:space="preserve">386 0</t>
  </si>
  <si>
    <t xml:space="preserve">95C M</t>
  </si>
  <si>
    <t xml:space="preserve">11 M</t>
  </si>
  <si>
    <t xml:space="preserve">21 XL</t>
  </si>
  <si>
    <t xml:space="preserve">397-39-42</t>
  </si>
  <si>
    <t xml:space="preserve">AC25 0</t>
  </si>
  <si>
    <t xml:space="preserve">85B XL</t>
  </si>
  <si>
    <t xml:space="preserve">35 XL</t>
  </si>
  <si>
    <t xml:space="preserve">91 0</t>
  </si>
  <si>
    <t xml:space="preserve">369-S-L</t>
  </si>
  <si>
    <t xml:space="preserve">3672 0</t>
  </si>
  <si>
    <t xml:space="preserve">45 XL</t>
  </si>
  <si>
    <t xml:space="preserve">078G S</t>
  </si>
  <si>
    <t xml:space="preserve">3667 0</t>
  </si>
  <si>
    <t xml:space="preserve">60 L</t>
  </si>
  <si>
    <t xml:space="preserve">AC45X 0</t>
  </si>
  <si>
    <t xml:space="preserve">60 M</t>
  </si>
  <si>
    <t xml:space="preserve">268 0</t>
  </si>
  <si>
    <t xml:space="preserve">397-35-38</t>
  </si>
  <si>
    <t xml:space="preserve">45 S</t>
  </si>
  <si>
    <t xml:space="preserve">95C S</t>
  </si>
  <si>
    <t xml:space="preserve">85 XL</t>
  </si>
  <si>
    <t xml:space="preserve">AC28 0</t>
  </si>
  <si>
    <t xml:space="preserve">302W 0</t>
  </si>
  <si>
    <t xml:space="preserve">078 L</t>
  </si>
  <si>
    <t xml:space="preserve">238 S</t>
  </si>
  <si>
    <t xml:space="preserve">87 XL</t>
  </si>
  <si>
    <t xml:space="preserve">PD340 0</t>
  </si>
  <si>
    <t xml:space="preserve">85 S</t>
  </si>
  <si>
    <t xml:space="preserve">85B S</t>
  </si>
  <si>
    <t xml:space="preserve">60 XL</t>
  </si>
  <si>
    <t xml:space="preserve">364-S-L</t>
  </si>
  <si>
    <t xml:space="preserve">95C L</t>
  </si>
  <si>
    <t xml:space="preserve">806CB-GR</t>
  </si>
  <si>
    <t xml:space="preserve">87 M</t>
  </si>
  <si>
    <t xml:space="preserve">305GA-43-44</t>
  </si>
  <si>
    <t xml:space="preserve">078G XXL</t>
  </si>
  <si>
    <t xml:space="preserve">078 XL</t>
  </si>
  <si>
    <t xml:space="preserve">T28AC-S-M</t>
  </si>
  <si>
    <t xml:space="preserve">238 XL</t>
  </si>
  <si>
    <t xml:space="preserve">28 XL</t>
  </si>
  <si>
    <t xml:space="preserve">3622S 0</t>
  </si>
  <si>
    <t xml:space="preserve">95 M</t>
  </si>
  <si>
    <t xml:space="preserve">807CB-BL</t>
  </si>
  <si>
    <t xml:space="preserve">807CB-B</t>
  </si>
  <si>
    <t xml:space="preserve">T25B 0</t>
  </si>
  <si>
    <t xml:space="preserve">45E S</t>
  </si>
  <si>
    <t xml:space="preserve">FC321 0</t>
  </si>
  <si>
    <t xml:space="preserve">307 S</t>
  </si>
  <si>
    <t xml:space="preserve">251 0</t>
  </si>
  <si>
    <t xml:space="preserve">806CB-P</t>
  </si>
  <si>
    <t xml:space="preserve">305GA-41-42</t>
  </si>
  <si>
    <t xml:space="preserve">34+ L</t>
  </si>
  <si>
    <t xml:space="preserve">20 M</t>
  </si>
  <si>
    <t xml:space="preserve">60 S</t>
  </si>
  <si>
    <t xml:space="preserve">34+ M</t>
  </si>
  <si>
    <t xml:space="preserve">85K 0</t>
  </si>
  <si>
    <t xml:space="preserve">95 S</t>
  </si>
  <si>
    <t xml:space="preserve">AC27R 0</t>
  </si>
  <si>
    <t xml:space="preserve">AC11 0</t>
  </si>
  <si>
    <t xml:space="preserve">AC27L 0</t>
  </si>
  <si>
    <t xml:space="preserve">3623 0</t>
  </si>
  <si>
    <t xml:space="preserve">95 L</t>
  </si>
  <si>
    <t xml:space="preserve">305GA-45-46</t>
  </si>
  <si>
    <t xml:space="preserve">351 0</t>
  </si>
  <si>
    <t xml:space="preserve">078 M</t>
  </si>
  <si>
    <t xml:space="preserve">372 0</t>
  </si>
  <si>
    <t xml:space="preserve">75 L</t>
  </si>
  <si>
    <t xml:space="preserve">T20-S-M</t>
  </si>
  <si>
    <t xml:space="preserve">308 M</t>
  </si>
  <si>
    <t xml:space="preserve">T45 XL</t>
  </si>
  <si>
    <t xml:space="preserve">11 S</t>
  </si>
  <si>
    <t xml:space="preserve">807CB-P</t>
  </si>
  <si>
    <t xml:space="preserve">308 L</t>
  </si>
  <si>
    <t xml:space="preserve">75 M</t>
  </si>
  <si>
    <t xml:space="preserve">AC75 XXL</t>
  </si>
  <si>
    <t xml:space="preserve">364 XL</t>
  </si>
  <si>
    <t xml:space="preserve">11TO XL</t>
  </si>
  <si>
    <t xml:space="preserve">34+ XL</t>
  </si>
  <si>
    <t xml:space="preserve">20 L</t>
  </si>
  <si>
    <t xml:space="preserve">10 XL</t>
  </si>
  <si>
    <t xml:space="preserve">212 M</t>
  </si>
  <si>
    <t xml:space="preserve">T28AC-L-XL</t>
  </si>
  <si>
    <t xml:space="preserve">20 S</t>
  </si>
  <si>
    <t xml:space="preserve">45EC XXL</t>
  </si>
  <si>
    <t xml:space="preserve">11TO XXL</t>
  </si>
  <si>
    <t xml:space="preserve">250 0</t>
  </si>
  <si>
    <t xml:space="preserve">45 XXL</t>
  </si>
  <si>
    <t xml:space="preserve">11 XXL</t>
  </si>
  <si>
    <t xml:space="preserve">45B L</t>
  </si>
  <si>
    <t xml:space="preserve">212 S</t>
  </si>
  <si>
    <t xml:space="preserve">PD342 0</t>
  </si>
  <si>
    <t xml:space="preserve">95C XL</t>
  </si>
  <si>
    <t xml:space="preserve">350 0</t>
  </si>
  <si>
    <t xml:space="preserve">365-S-L</t>
  </si>
  <si>
    <t xml:space="preserve">AC37 0</t>
  </si>
  <si>
    <t xml:space="preserve">T45 L</t>
  </si>
  <si>
    <t xml:space="preserve">76 M</t>
  </si>
  <si>
    <t xml:space="preserve">388BR 0</t>
  </si>
  <si>
    <t xml:space="preserve">SC422 L</t>
  </si>
  <si>
    <t xml:space="preserve">363 L/R</t>
  </si>
  <si>
    <t xml:space="preserve">35B L</t>
  </si>
  <si>
    <t xml:space="preserve">10 M</t>
  </si>
  <si>
    <t xml:space="preserve">45B M</t>
  </si>
  <si>
    <t xml:space="preserve">T78 L</t>
  </si>
  <si>
    <t xml:space="preserve">370 0</t>
  </si>
  <si>
    <t xml:space="preserve">807CB-C</t>
  </si>
  <si>
    <t xml:space="preserve">T78 M</t>
  </si>
  <si>
    <t xml:space="preserve">388BL 0</t>
  </si>
  <si>
    <t xml:space="preserve">AC95 0</t>
  </si>
  <si>
    <t xml:space="preserve">45B XL</t>
  </si>
  <si>
    <t xml:space="preserve">10 L</t>
  </si>
  <si>
    <t xml:space="preserve">313 0</t>
  </si>
  <si>
    <t xml:space="preserve">394B-43-46</t>
  </si>
  <si>
    <t xml:space="preserve">4022 0</t>
  </si>
  <si>
    <t xml:space="preserve">45E XXL</t>
  </si>
  <si>
    <t xml:space="preserve">87 XXL</t>
  </si>
  <si>
    <t xml:space="preserve">T45 M</t>
  </si>
  <si>
    <t xml:space="preserve">305GA-35-36</t>
  </si>
  <si>
    <t xml:space="preserve">35B M</t>
  </si>
  <si>
    <t xml:space="preserve">211 M</t>
  </si>
  <si>
    <t xml:space="preserve">312 0</t>
  </si>
  <si>
    <t xml:space="preserve">T20-L-XL</t>
  </si>
  <si>
    <t xml:space="preserve">76 L</t>
  </si>
  <si>
    <t xml:space="preserve">211 S</t>
  </si>
  <si>
    <t xml:space="preserve">3444B 0</t>
  </si>
  <si>
    <t xml:space="preserve">237 0</t>
  </si>
  <si>
    <t xml:space="preserve">365-XL</t>
  </si>
  <si>
    <t xml:space="preserve">374 0</t>
  </si>
  <si>
    <t xml:space="preserve">75 XL</t>
  </si>
  <si>
    <t xml:space="preserve">11EU XXL</t>
  </si>
  <si>
    <t xml:space="preserve">212 L</t>
  </si>
  <si>
    <t xml:space="preserve">3641 0</t>
  </si>
  <si>
    <t xml:space="preserve">394B-39-42</t>
  </si>
  <si>
    <t xml:space="preserve">PD341 0</t>
  </si>
  <si>
    <t xml:space="preserve">87 S</t>
  </si>
  <si>
    <t xml:space="preserve">801 0</t>
  </si>
  <si>
    <t xml:space="preserve">11TO L</t>
  </si>
  <si>
    <t xml:space="preserve">AC43D 0</t>
  </si>
  <si>
    <t xml:space="preserve">T20C-S-M</t>
  </si>
  <si>
    <t xml:space="preserve">35 XXL</t>
  </si>
  <si>
    <t xml:space="preserve">366S 0</t>
  </si>
  <si>
    <t xml:space="preserve">95 XL</t>
  </si>
  <si>
    <t xml:space="preserve">16-L-XL</t>
  </si>
  <si>
    <t xml:space="preserve">078 XXL</t>
  </si>
  <si>
    <t xml:space="preserve">T20C-L-XL</t>
  </si>
  <si>
    <t xml:space="preserve">35B XL</t>
  </si>
  <si>
    <t xml:space="preserve">20 XL</t>
  </si>
  <si>
    <t xml:space="preserve">76 XL</t>
  </si>
  <si>
    <t xml:space="preserve">211 L</t>
  </si>
  <si>
    <t xml:space="preserve">95B M</t>
  </si>
  <si>
    <t xml:space="preserve">30 M</t>
  </si>
  <si>
    <t xml:space="preserve">30 L</t>
  </si>
  <si>
    <t xml:space="preserve">3675 0</t>
  </si>
  <si>
    <t xml:space="preserve">45B S</t>
  </si>
  <si>
    <t xml:space="preserve">3666 0</t>
  </si>
  <si>
    <t xml:space="preserve">34 XXL</t>
  </si>
  <si>
    <t xml:space="preserve">35B S</t>
  </si>
  <si>
    <t xml:space="preserve">75 S</t>
  </si>
  <si>
    <t xml:space="preserve">30 S</t>
  </si>
  <si>
    <t xml:space="preserve">49 L</t>
  </si>
  <si>
    <t xml:space="preserve">11UG L</t>
  </si>
  <si>
    <t xml:space="preserve">T78 XL</t>
  </si>
  <si>
    <t xml:space="preserve">305GA-39-40</t>
  </si>
  <si>
    <t xml:space="preserve">30 XL</t>
  </si>
  <si>
    <t xml:space="preserve">34+ S</t>
  </si>
  <si>
    <t xml:space="preserve">078 S</t>
  </si>
  <si>
    <t xml:space="preserve">239TR-L-XL</t>
  </si>
  <si>
    <t xml:space="preserve">SC422 M</t>
  </si>
  <si>
    <t xml:space="preserve">11EU XL</t>
  </si>
  <si>
    <t xml:space="preserve">394G-43-46</t>
  </si>
  <si>
    <t xml:space="preserve">804AT-B</t>
  </si>
  <si>
    <t xml:space="preserve">3677S 0</t>
  </si>
  <si>
    <t xml:space="preserve">394B-35-38</t>
  </si>
  <si>
    <t xml:space="preserve">41 XL</t>
  </si>
  <si>
    <t xml:space="preserve">95B S</t>
  </si>
  <si>
    <t xml:space="preserve">390B-43-46</t>
  </si>
  <si>
    <t xml:space="preserve">LF360 0</t>
  </si>
  <si>
    <t xml:space="preserve">41 L</t>
  </si>
  <si>
    <t xml:space="preserve">394W-43-46</t>
  </si>
  <si>
    <t xml:space="preserve">804AT-BL</t>
  </si>
  <si>
    <t xml:space="preserve">077A-L-XL</t>
  </si>
  <si>
    <t xml:space="preserve">SC422 S</t>
  </si>
  <si>
    <t xml:space="preserve">SC95 L</t>
  </si>
  <si>
    <t xml:space="preserve">394W-39-42</t>
  </si>
  <si>
    <t xml:space="preserve">11UG XL</t>
  </si>
  <si>
    <t xml:space="preserve">11TO M</t>
  </si>
  <si>
    <t xml:space="preserve">PD344 0</t>
  </si>
  <si>
    <t xml:space="preserve">390B-39-42</t>
  </si>
  <si>
    <t xml:space="preserve">SC39 M</t>
  </si>
  <si>
    <t xml:space="preserve">11UG M</t>
  </si>
  <si>
    <t xml:space="preserve">49 M</t>
  </si>
  <si>
    <t xml:space="preserve">SC35L M</t>
  </si>
  <si>
    <t xml:space="preserve">371 0</t>
  </si>
  <si>
    <t xml:space="preserve">11EU L</t>
  </si>
  <si>
    <t xml:space="preserve">49 XL</t>
  </si>
  <si>
    <t xml:space="preserve">95B XL</t>
  </si>
  <si>
    <t xml:space="preserve">394G-39-42</t>
  </si>
  <si>
    <t xml:space="preserve">SC35R M</t>
  </si>
  <si>
    <t xml:space="preserve">45B XXL</t>
  </si>
  <si>
    <t xml:space="preserve">211 XL</t>
  </si>
  <si>
    <t xml:space="preserve">239B-L-XL</t>
  </si>
  <si>
    <t xml:space="preserve">SC422 XL</t>
  </si>
  <si>
    <t xml:space="preserve">76 S</t>
  </si>
  <si>
    <t xml:space="preserve">T11C L</t>
  </si>
  <si>
    <t xml:space="preserve">59D XL</t>
  </si>
  <si>
    <t xml:space="preserve">T45 XXL</t>
  </si>
  <si>
    <t xml:space="preserve">212 XL</t>
  </si>
  <si>
    <t xml:space="preserve">T11C XL</t>
  </si>
  <si>
    <t xml:space="preserve">48 M</t>
  </si>
  <si>
    <t xml:space="preserve">SC35L L</t>
  </si>
  <si>
    <t xml:space="preserve">SC39 L</t>
  </si>
  <si>
    <t xml:space="preserve">422 XL</t>
  </si>
  <si>
    <t xml:space="preserve">48 L</t>
  </si>
  <si>
    <t xml:space="preserve">820 0</t>
  </si>
  <si>
    <t xml:space="preserve">41 M</t>
  </si>
  <si>
    <t xml:space="preserve">11PS XXL</t>
  </si>
  <si>
    <t xml:space="preserve">370K 0</t>
  </si>
  <si>
    <t xml:space="preserve">079 S</t>
  </si>
  <si>
    <t xml:space="preserve">T78 S</t>
  </si>
  <si>
    <t xml:space="preserve">PD346 0</t>
  </si>
  <si>
    <t xml:space="preserve">16-S-M</t>
  </si>
  <si>
    <t xml:space="preserve">59R L</t>
  </si>
  <si>
    <t xml:space="preserve">239B-S-M</t>
  </si>
  <si>
    <t xml:space="preserve">FC341 0</t>
  </si>
  <si>
    <t xml:space="preserve">07AU L</t>
  </si>
  <si>
    <t xml:space="preserve">49 S</t>
  </si>
  <si>
    <t xml:space="preserve">59D S</t>
  </si>
  <si>
    <t xml:space="preserve">11EU M</t>
  </si>
  <si>
    <t xml:space="preserve">LF373 0</t>
  </si>
  <si>
    <t xml:space="preserve">41X L</t>
  </si>
  <si>
    <t xml:space="preserve">394G-35-38</t>
  </si>
  <si>
    <t xml:space="preserve">95B L</t>
  </si>
  <si>
    <t xml:space="preserve">390G-39-42</t>
  </si>
  <si>
    <t xml:space="preserve">390W-39-42</t>
  </si>
  <si>
    <t xml:space="preserve">SC25 M</t>
  </si>
  <si>
    <t xml:space="preserve">AC49 0</t>
  </si>
  <si>
    <t xml:space="preserve">LF374 0</t>
  </si>
  <si>
    <t xml:space="preserve">11PS XL</t>
  </si>
  <si>
    <t xml:space="preserve">LF370 0</t>
  </si>
  <si>
    <t xml:space="preserve">35B XXL</t>
  </si>
  <si>
    <t xml:space="preserve">95C XS</t>
  </si>
  <si>
    <t xml:space="preserve">SC35R L</t>
  </si>
  <si>
    <t xml:space="preserve">14 0</t>
  </si>
  <si>
    <t xml:space="preserve">422E XXL</t>
  </si>
  <si>
    <t xml:space="preserve">SC25 XL</t>
  </si>
  <si>
    <t xml:space="preserve">95 XS</t>
  </si>
  <si>
    <t xml:space="preserve">079 XXL</t>
  </si>
  <si>
    <t xml:space="preserve">394W-35-38</t>
  </si>
  <si>
    <t xml:space="preserve">422 L</t>
  </si>
  <si>
    <t xml:space="preserve">390B-35-38</t>
  </si>
  <si>
    <t xml:space="preserve">390W-43-46</t>
  </si>
  <si>
    <t xml:space="preserve">11UG S</t>
  </si>
  <si>
    <t xml:space="preserve">SC95 XL</t>
  </si>
  <si>
    <t xml:space="preserve">FC316 0</t>
  </si>
  <si>
    <t xml:space="preserve">390G-43-46</t>
  </si>
  <si>
    <t xml:space="preserve">079 XL</t>
  </si>
  <si>
    <t xml:space="preserve">SC95 M</t>
  </si>
  <si>
    <t xml:space="preserve">59R M</t>
  </si>
  <si>
    <t xml:space="preserve">805AT-C</t>
  </si>
  <si>
    <t xml:space="preserve">422 M</t>
  </si>
  <si>
    <t xml:space="preserve">303-41-42</t>
  </si>
  <si>
    <t xml:space="preserve">422 XXL</t>
  </si>
  <si>
    <t xml:space="preserve">10 XXL</t>
  </si>
  <si>
    <t xml:space="preserve">079 M</t>
  </si>
  <si>
    <t xml:space="preserve">T11C XXL</t>
  </si>
  <si>
    <t xml:space="preserve">59D L</t>
  </si>
  <si>
    <t xml:space="preserve">390G-35-38</t>
  </si>
  <si>
    <t xml:space="preserve">390W-35-38</t>
  </si>
  <si>
    <t xml:space="preserve">11UG XXL</t>
  </si>
  <si>
    <t xml:space="preserve">18 XL</t>
  </si>
  <si>
    <t xml:space="preserve">422E S</t>
  </si>
  <si>
    <t xml:space="preserve">26 XXL</t>
  </si>
  <si>
    <t xml:space="preserve">077A XXL</t>
  </si>
  <si>
    <t xml:space="preserve">50 XL</t>
  </si>
  <si>
    <t xml:space="preserve">388L 0</t>
  </si>
  <si>
    <t xml:space="preserve">804AT-C</t>
  </si>
  <si>
    <t xml:space="preserve">07AU XL</t>
  </si>
  <si>
    <t xml:space="preserve">SC39 S</t>
  </si>
  <si>
    <t xml:space="preserve">10 S</t>
  </si>
  <si>
    <t xml:space="preserve">078C M</t>
  </si>
  <si>
    <t xml:space="preserve">SC25 L</t>
  </si>
  <si>
    <t xml:space="preserve">41X XL</t>
  </si>
  <si>
    <t xml:space="preserve">75 XXL</t>
  </si>
  <si>
    <t xml:space="preserve">LF377 S</t>
  </si>
  <si>
    <t xml:space="preserve">776 S</t>
  </si>
  <si>
    <t xml:space="preserve">776 M</t>
  </si>
  <si>
    <t xml:space="preserve">48 XXL</t>
  </si>
  <si>
    <t xml:space="preserve">41 S</t>
  </si>
  <si>
    <t xml:space="preserve">077A-S-M</t>
  </si>
  <si>
    <t xml:space="preserve">48 XL</t>
  </si>
  <si>
    <t xml:space="preserve">SC39 XXL</t>
  </si>
  <si>
    <t xml:space="preserve">T33 M</t>
  </si>
  <si>
    <t xml:space="preserve">13 XXL</t>
  </si>
  <si>
    <t xml:space="preserve">11PS L</t>
  </si>
  <si>
    <t xml:space="preserve">T28C L</t>
  </si>
  <si>
    <t xml:space="preserve">333 0</t>
  </si>
  <si>
    <t xml:space="preserve">T11C M</t>
  </si>
  <si>
    <t xml:space="preserve">SC422 XXL</t>
  </si>
  <si>
    <t xml:space="preserve">805AT-W</t>
  </si>
  <si>
    <t xml:space="preserve">59L L</t>
  </si>
  <si>
    <t xml:space="preserve">078C S</t>
  </si>
  <si>
    <t xml:space="preserve">59R S</t>
  </si>
  <si>
    <t xml:space="preserve">T402 XL</t>
  </si>
  <si>
    <t xml:space="preserve">59R XL</t>
  </si>
  <si>
    <t xml:space="preserve">377-36</t>
  </si>
  <si>
    <t xml:space="preserve">377-41</t>
  </si>
  <si>
    <t xml:space="preserve">T402 M</t>
  </si>
  <si>
    <t xml:space="preserve">34 XS</t>
  </si>
  <si>
    <t xml:space="preserve">377-39</t>
  </si>
  <si>
    <t xml:space="preserve">422N M</t>
  </si>
  <si>
    <t xml:space="preserve">303-37-38</t>
  </si>
  <si>
    <t xml:space="preserve">11EU S</t>
  </si>
  <si>
    <t xml:space="preserve">SP302W 0</t>
  </si>
  <si>
    <t xml:space="preserve">50 L</t>
  </si>
  <si>
    <t xml:space="preserve">SC35R XL</t>
  </si>
  <si>
    <t xml:space="preserve">AC40 0</t>
  </si>
  <si>
    <t xml:space="preserve">48 S</t>
  </si>
  <si>
    <t xml:space="preserve">59D M</t>
  </si>
  <si>
    <t xml:space="preserve">13 XL</t>
  </si>
  <si>
    <t xml:space="preserve">18 L</t>
  </si>
  <si>
    <t xml:space="preserve">422 S</t>
  </si>
  <si>
    <t xml:space="preserve">T95 L</t>
  </si>
  <si>
    <t xml:space="preserve">T39 S</t>
  </si>
  <si>
    <t xml:space="preserve">377-38</t>
  </si>
  <si>
    <t xml:space="preserve">28 XS</t>
  </si>
  <si>
    <t xml:space="preserve">78A XXL</t>
  </si>
  <si>
    <t xml:space="preserve">06U L</t>
  </si>
  <si>
    <t xml:space="preserve">06U XL</t>
  </si>
  <si>
    <t xml:space="preserve">34+ XXL</t>
  </si>
  <si>
    <t xml:space="preserve">15M L</t>
  </si>
  <si>
    <t xml:space="preserve">50 XXL</t>
  </si>
  <si>
    <t xml:space="preserve">07AU S</t>
  </si>
  <si>
    <t xml:space="preserve">25 L</t>
  </si>
  <si>
    <t xml:space="preserve">322 XXL</t>
  </si>
  <si>
    <t xml:space="preserve">T35 L</t>
  </si>
  <si>
    <t xml:space="preserve">308 S</t>
  </si>
  <si>
    <t xml:space="preserve">35 XS</t>
  </si>
  <si>
    <t xml:space="preserve">377-35</t>
  </si>
  <si>
    <t xml:space="preserve">SC35R S</t>
  </si>
  <si>
    <t xml:space="preserve">07UC-L-XL</t>
  </si>
  <si>
    <t xml:space="preserve">LF377 M</t>
  </si>
  <si>
    <t xml:space="preserve">07AU M</t>
  </si>
  <si>
    <t xml:space="preserve">SC25 S</t>
  </si>
  <si>
    <t xml:space="preserve">T33 L</t>
  </si>
  <si>
    <t xml:space="preserve">303-43-44</t>
  </si>
  <si>
    <t xml:space="preserve">303-39-40</t>
  </si>
  <si>
    <t xml:space="preserve">19-S-M</t>
  </si>
  <si>
    <t xml:space="preserve">11 XS</t>
  </si>
  <si>
    <t xml:space="preserve">SP302M 0</t>
  </si>
  <si>
    <t xml:space="preserve">805AT-BL</t>
  </si>
  <si>
    <t xml:space="preserve">805AT-B</t>
  </si>
  <si>
    <t xml:space="preserve">422E XXXL</t>
  </si>
  <si>
    <t xml:space="preserve">32 M</t>
  </si>
  <si>
    <t xml:space="preserve">76 XXL</t>
  </si>
  <si>
    <t xml:space="preserve">422E XL</t>
  </si>
  <si>
    <t xml:space="preserve">300M-43</t>
  </si>
  <si>
    <t xml:space="preserve">300M-44</t>
  </si>
  <si>
    <t xml:space="preserve">T28 S</t>
  </si>
  <si>
    <t xml:space="preserve">377-45</t>
  </si>
  <si>
    <t xml:space="preserve">85+ M</t>
  </si>
  <si>
    <t xml:space="preserve">95C XXL</t>
  </si>
  <si>
    <t xml:space="preserve">12 M</t>
  </si>
  <si>
    <t xml:space="preserve">85+ L</t>
  </si>
  <si>
    <t xml:space="preserve">SC39 XL</t>
  </si>
  <si>
    <t xml:space="preserve">T45 S</t>
  </si>
  <si>
    <t xml:space="preserve">06 XL</t>
  </si>
  <si>
    <t xml:space="preserve">06 M</t>
  </si>
  <si>
    <t xml:space="preserve">26 XS</t>
  </si>
  <si>
    <t xml:space="preserve">78A L</t>
  </si>
  <si>
    <t xml:space="preserve">55 M</t>
  </si>
  <si>
    <t xml:space="preserve">06 L</t>
  </si>
  <si>
    <t xml:space="preserve">T91-S-M</t>
  </si>
  <si>
    <t xml:space="preserve">13 M</t>
  </si>
  <si>
    <t xml:space="preserve">SC35L S</t>
  </si>
  <si>
    <t xml:space="preserve">06W S</t>
  </si>
  <si>
    <t xml:space="preserve">06 XXL</t>
  </si>
  <si>
    <t xml:space="preserve">LF371 0</t>
  </si>
  <si>
    <t xml:space="preserve">SC95 S</t>
  </si>
  <si>
    <t xml:space="preserve">11STO M</t>
  </si>
  <si>
    <t xml:space="preserve">922 M</t>
  </si>
  <si>
    <t xml:space="preserve">922 L</t>
  </si>
  <si>
    <t xml:space="preserve">15M M</t>
  </si>
  <si>
    <t xml:space="preserve">15W XL</t>
  </si>
  <si>
    <t xml:space="preserve">25 M</t>
  </si>
  <si>
    <t xml:space="preserve">49 XXL</t>
  </si>
  <si>
    <t xml:space="preserve">388R 0</t>
  </si>
  <si>
    <t xml:space="preserve">30 XXL</t>
  </si>
  <si>
    <t xml:space="preserve">T33 XXL</t>
  </si>
  <si>
    <t xml:space="preserve">13 L</t>
  </si>
  <si>
    <t xml:space="preserve">41X S</t>
  </si>
  <si>
    <t xml:space="preserve">T28 XL</t>
  </si>
  <si>
    <t xml:space="preserve">67 0</t>
  </si>
  <si>
    <t xml:space="preserve">322 L</t>
  </si>
  <si>
    <t xml:space="preserve">322 XL</t>
  </si>
  <si>
    <t xml:space="preserve">60 XXL</t>
  </si>
  <si>
    <t xml:space="preserve">95 XXL</t>
  </si>
  <si>
    <t xml:space="preserve">322 S</t>
  </si>
  <si>
    <t xml:space="preserve">T39 L</t>
  </si>
  <si>
    <t xml:space="preserve">239P-S-M</t>
  </si>
  <si>
    <t xml:space="preserve">20 XXL</t>
  </si>
  <si>
    <t xml:space="preserve">11PS S</t>
  </si>
  <si>
    <t xml:space="preserve">25 XL</t>
  </si>
  <si>
    <t xml:space="preserve">45 XS</t>
  </si>
  <si>
    <t xml:space="preserve">303MT-45-46</t>
  </si>
  <si>
    <t xml:space="preserve">50 M</t>
  </si>
  <si>
    <t xml:space="preserve">267RB-S-M</t>
  </si>
  <si>
    <t xml:space="preserve">267RB-L-XL</t>
  </si>
  <si>
    <t xml:space="preserve">267RC-S-M</t>
  </si>
  <si>
    <t xml:space="preserve">267RC-L-XL</t>
  </si>
  <si>
    <t xml:space="preserve">267LB-L-XL</t>
  </si>
  <si>
    <t xml:space="preserve">267LB-S-M</t>
  </si>
  <si>
    <t xml:space="preserve">267LC-S-M</t>
  </si>
  <si>
    <t xml:space="preserve">267LC-L-XL</t>
  </si>
  <si>
    <t xml:space="preserve">T39 XL</t>
  </si>
  <si>
    <t xml:space="preserve">FC331Z 0</t>
  </si>
  <si>
    <t xml:space="preserve">332C L</t>
  </si>
  <si>
    <t xml:space="preserve">T90 0</t>
  </si>
  <si>
    <t xml:space="preserve">T402 L</t>
  </si>
  <si>
    <t xml:space="preserve">078C XL</t>
  </si>
  <si>
    <t xml:space="preserve">376-46-47</t>
  </si>
  <si>
    <t xml:space="preserve">T402 S</t>
  </si>
  <si>
    <t xml:space="preserve">T27L M</t>
  </si>
  <si>
    <t xml:space="preserve">85+ S</t>
  </si>
  <si>
    <t xml:space="preserve">SC35L XL</t>
  </si>
  <si>
    <t xml:space="preserve">ST3555-S-M</t>
  </si>
  <si>
    <t xml:space="preserve">27L L</t>
  </si>
  <si>
    <t xml:space="preserve">27L M</t>
  </si>
  <si>
    <t xml:space="preserve">T11C S</t>
  </si>
  <si>
    <t xml:space="preserve">T95 S</t>
  </si>
  <si>
    <t xml:space="preserve">078C L</t>
  </si>
  <si>
    <t xml:space="preserve">LF377 L</t>
  </si>
  <si>
    <t xml:space="preserve">55 L</t>
  </si>
  <si>
    <t xml:space="preserve">T402 XXL</t>
  </si>
  <si>
    <t xml:space="preserve">85+ XL</t>
  </si>
  <si>
    <t xml:space="preserve">377-42</t>
  </si>
  <si>
    <t xml:space="preserve">381 0</t>
  </si>
  <si>
    <t xml:space="preserve">422E L</t>
  </si>
  <si>
    <t xml:space="preserve">T40 0</t>
  </si>
  <si>
    <t xml:space="preserve">LF378 M</t>
  </si>
  <si>
    <t xml:space="preserve">377-46</t>
  </si>
  <si>
    <t xml:space="preserve">T35 XL</t>
  </si>
  <si>
    <t xml:space="preserve">T35 M</t>
  </si>
  <si>
    <t xml:space="preserve">38 0</t>
  </si>
  <si>
    <t xml:space="preserve">25 S</t>
  </si>
  <si>
    <t xml:space="preserve">63 M</t>
  </si>
  <si>
    <t xml:space="preserve">T28C M</t>
  </si>
  <si>
    <t xml:space="preserve">11TO S</t>
  </si>
  <si>
    <t xml:space="preserve">T28C XL</t>
  </si>
  <si>
    <t xml:space="preserve">377-43</t>
  </si>
  <si>
    <t xml:space="preserve">804AT-W</t>
  </si>
  <si>
    <t xml:space="preserve">FC330Z 0</t>
  </si>
  <si>
    <t xml:space="preserve">377-44</t>
  </si>
  <si>
    <t xml:space="preserve">377-37</t>
  </si>
  <si>
    <t xml:space="preserve">T39 M</t>
  </si>
  <si>
    <t xml:space="preserve">376-41-43</t>
  </si>
  <si>
    <t xml:space="preserve">35C XXL</t>
  </si>
  <si>
    <t xml:space="preserve">3444 0</t>
  </si>
  <si>
    <t xml:space="preserve">95B XXL</t>
  </si>
  <si>
    <t xml:space="preserve">305GA-37-38</t>
  </si>
  <si>
    <t xml:space="preserve">BE CARE B05</t>
  </si>
  <si>
    <t xml:space="preserve">BE CA KT BLUE</t>
  </si>
  <si>
    <t xml:space="preserve">07AU XXL</t>
  </si>
  <si>
    <t xml:space="preserve">59L M</t>
  </si>
  <si>
    <t xml:space="preserve">T91-L-XL</t>
  </si>
  <si>
    <t xml:space="preserve">303-45-46</t>
  </si>
  <si>
    <t xml:space="preserve">079 L</t>
  </si>
  <si>
    <t xml:space="preserve">PD343 0</t>
  </si>
  <si>
    <t xml:space="preserve">16 XXL</t>
  </si>
  <si>
    <t xml:space="preserve">301JW-36-40</t>
  </si>
  <si>
    <t xml:space="preserve">67800020</t>
  </si>
  <si>
    <t xml:space="preserve">67813000</t>
  </si>
  <si>
    <t xml:space="preserve">TOTAL</t>
  </si>
  <si>
    <t xml:space="preserve">Sales Comparison 2025 vs 2026 (Annualized) - Sale Type: 102 - Orthopedic institutes (by Product CODE)</t>
  </si>
  <si>
    <t xml:space="preserve">Source: NetSuite report "1-Sales: Customer by Item" (01/01/2025-31/12/2026), Sale Type = "102 - Orthopedic institutes"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</si>
  <si>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70N S</t>
  </si>
  <si>
    <t xml:space="preserve">SH776 L</t>
  </si>
  <si>
    <t xml:space="preserve">395B-43-46</t>
  </si>
  <si>
    <t xml:space="preserve">SH776 XL</t>
  </si>
  <si>
    <t xml:space="preserve">SH776 M</t>
  </si>
  <si>
    <t xml:space="preserve">395B-39-42</t>
  </si>
  <si>
    <t xml:space="preserve">70N XS</t>
  </si>
  <si>
    <t xml:space="preserve">MSG002S 0</t>
  </si>
  <si>
    <t xml:space="preserve">397A-39-42</t>
  </si>
  <si>
    <t xml:space="preserve">776 L</t>
  </si>
  <si>
    <t xml:space="preserve">776 XL</t>
  </si>
  <si>
    <t xml:space="preserve">11TO XXXL</t>
  </si>
  <si>
    <t xml:space="preserve">397A-43-46</t>
  </si>
  <si>
    <t xml:space="preserve">397A-35-38</t>
  </si>
  <si>
    <t xml:space="preserve">11STO XL</t>
  </si>
  <si>
    <t xml:space="preserve">N433D L</t>
  </si>
  <si>
    <t xml:space="preserve">11STO XXL</t>
  </si>
  <si>
    <t xml:space="preserve">355 M</t>
  </si>
  <si>
    <t xml:space="preserve">MSG001FB 0</t>
  </si>
  <si>
    <t xml:space="preserve">SH422 5</t>
  </si>
  <si>
    <t xml:space="preserve">70N M</t>
  </si>
  <si>
    <t xml:space="preserve">213CTSR L</t>
  </si>
  <si>
    <t xml:space="preserve">213CTSL L</t>
  </si>
  <si>
    <t xml:space="preserve">SH333 0</t>
  </si>
  <si>
    <t xml:space="preserve">099-L-XL</t>
  </si>
  <si>
    <t xml:space="preserve">T78 XXL</t>
  </si>
  <si>
    <t xml:space="preserve">SH776 XXL</t>
  </si>
  <si>
    <t xml:space="preserve">SH776 S</t>
  </si>
  <si>
    <t xml:space="preserve">63 S</t>
  </si>
  <si>
    <t xml:space="preserve">213CTSR M</t>
  </si>
  <si>
    <t xml:space="preserve">18 M</t>
  </si>
  <si>
    <t xml:space="preserve">213CTSL M</t>
  </si>
  <si>
    <t xml:space="preserve">355 L</t>
  </si>
  <si>
    <t xml:space="preserve">T78 XS</t>
  </si>
  <si>
    <t xml:space="preserve">11STO L</t>
  </si>
  <si>
    <t xml:space="preserve">422EU XL</t>
  </si>
  <si>
    <t xml:space="preserve">SH422 3</t>
  </si>
  <si>
    <t xml:space="preserve">MSG001FC</t>
  </si>
  <si>
    <t xml:space="preserve">SH422 4</t>
  </si>
  <si>
    <t xml:space="preserve">SH422 2</t>
  </si>
  <si>
    <t xml:space="preserve">776 XXL</t>
  </si>
  <si>
    <t xml:space="preserve">63 L</t>
  </si>
  <si>
    <t xml:space="preserve">70 XS</t>
  </si>
  <si>
    <t xml:space="preserve">422EU XXL</t>
  </si>
  <si>
    <t xml:space="preserve">N433D M</t>
  </si>
  <si>
    <t xml:space="preserve">355 S</t>
  </si>
  <si>
    <t xml:space="preserve">M93</t>
  </si>
  <si>
    <t xml:space="preserve">213CTSL S</t>
  </si>
  <si>
    <t xml:space="preserve">84-L-XXL</t>
  </si>
  <si>
    <t xml:space="preserve">422EU M</t>
  </si>
  <si>
    <t xml:space="preserve">N433D XXL</t>
  </si>
  <si>
    <t xml:space="preserve">322B M</t>
  </si>
  <si>
    <t xml:space="preserve">74-S-M</t>
  </si>
  <si>
    <t xml:space="preserve">808KTP-C</t>
  </si>
  <si>
    <t xml:space="preserve">06U M</t>
  </si>
  <si>
    <t xml:space="preserve">332B L</t>
  </si>
  <si>
    <t xml:space="preserve">SH422 1</t>
  </si>
  <si>
    <t xml:space="preserve">SH422 6</t>
  </si>
  <si>
    <t xml:space="preserve">70N L</t>
  </si>
  <si>
    <t xml:space="preserve">ST3555-L-XL</t>
  </si>
  <si>
    <t xml:space="preserve">T33 XL</t>
  </si>
  <si>
    <t xml:space="preserve">59L XL</t>
  </si>
  <si>
    <t xml:space="preserve">MSG001FW</t>
  </si>
  <si>
    <t xml:space="preserve">78A M</t>
  </si>
  <si>
    <t xml:space="preserve">422N XL</t>
  </si>
  <si>
    <t xml:space="preserve">922B XL</t>
  </si>
  <si>
    <t xml:space="preserve">213CTSR S</t>
  </si>
  <si>
    <t xml:space="preserve">422EU XXXL</t>
  </si>
  <si>
    <t xml:space="preserve">50 S</t>
  </si>
  <si>
    <t xml:space="preserve">T49 M</t>
  </si>
  <si>
    <t xml:space="preserve">11STO S</t>
  </si>
  <si>
    <t xml:space="preserve">45C XXL</t>
  </si>
  <si>
    <t xml:space="preserve">T43V XXL</t>
  </si>
  <si>
    <t xml:space="preserve">07AE XL</t>
  </si>
  <si>
    <t xml:space="preserve">T433 M</t>
  </si>
  <si>
    <t xml:space="preserve">395W-39-42</t>
  </si>
  <si>
    <t xml:space="preserve">N433D XL</t>
  </si>
  <si>
    <t xml:space="preserve">422ED XXL</t>
  </si>
  <si>
    <t xml:space="preserve">422ED L</t>
  </si>
  <si>
    <t xml:space="preserve">422EBD XL</t>
  </si>
  <si>
    <t xml:space="preserve">422EBD L</t>
  </si>
  <si>
    <t xml:space="preserve">062 XXL</t>
  </si>
  <si>
    <t xml:space="preserve">499 S</t>
  </si>
  <si>
    <t xml:space="preserve">202 0</t>
  </si>
  <si>
    <t xml:space="preserve">ST433D 0</t>
  </si>
  <si>
    <t xml:space="preserve">88L XXL</t>
  </si>
  <si>
    <t xml:space="preserve">88L- L-XL</t>
  </si>
  <si>
    <t xml:space="preserve">422EBU M</t>
  </si>
  <si>
    <t xml:space="preserve">78A XL</t>
  </si>
  <si>
    <t xml:space="preserve">422EBU L</t>
  </si>
  <si>
    <t xml:space="preserve">922B M</t>
  </si>
  <si>
    <t xml:space="preserve">15M S</t>
  </si>
  <si>
    <t xml:space="preserve">11PS M</t>
  </si>
  <si>
    <t xml:space="preserve">922 S</t>
  </si>
  <si>
    <t xml:space="preserve">922 XXL</t>
  </si>
  <si>
    <t xml:space="preserve">395W-43-46</t>
  </si>
  <si>
    <t xml:space="preserve">56B M</t>
  </si>
  <si>
    <t xml:space="preserve">56B L</t>
  </si>
  <si>
    <t xml:space="preserve">56B XL</t>
  </si>
  <si>
    <t xml:space="preserve">T45X L</t>
  </si>
  <si>
    <t xml:space="preserve">T32 M</t>
  </si>
  <si>
    <t xml:space="preserve">332B M</t>
  </si>
  <si>
    <t xml:space="preserve">70 L</t>
  </si>
  <si>
    <t xml:space="preserve">395B-35-38</t>
  </si>
  <si>
    <t xml:space="preserve">422EB L</t>
  </si>
  <si>
    <t xml:space="preserve">422EB XL</t>
  </si>
  <si>
    <t xml:space="preserve">422N+ M</t>
  </si>
  <si>
    <t xml:space="preserve">422N+ L</t>
  </si>
  <si>
    <t xml:space="preserve">422N+ XL</t>
  </si>
  <si>
    <t xml:space="preserve">422N+ S</t>
  </si>
  <si>
    <t xml:space="preserve">WEB-AC75 XXL</t>
  </si>
  <si>
    <t xml:space="preserve">61 XL</t>
  </si>
  <si>
    <t xml:space="preserve">422EBU XXL</t>
  </si>
  <si>
    <t xml:space="preserve">T433 XL</t>
  </si>
  <si>
    <t xml:space="preserve">78A S</t>
  </si>
  <si>
    <t xml:space="preserve">59DB L</t>
  </si>
  <si>
    <t xml:space="preserve">59DB M</t>
  </si>
  <si>
    <t xml:space="preserve">808KTP-P</t>
  </si>
  <si>
    <t xml:space="preserve">922 XL</t>
  </si>
  <si>
    <t xml:space="preserve">332B XL</t>
  </si>
  <si>
    <t xml:space="preserve">395W-35-38</t>
  </si>
  <si>
    <t xml:space="preserve">15M XL</t>
  </si>
  <si>
    <t xml:space="preserve">15M XXL</t>
  </si>
  <si>
    <t xml:space="preserve">422EU L</t>
  </si>
  <si>
    <t xml:space="preserve">55 XXL</t>
  </si>
  <si>
    <t xml:space="preserve">55 S</t>
  </si>
  <si>
    <t xml:space="preserve">ST433 0</t>
  </si>
  <si>
    <t xml:space="preserve">11NOR XXL</t>
  </si>
  <si>
    <t xml:space="preserve">11NOR M</t>
  </si>
  <si>
    <t xml:space="preserve">062 L</t>
  </si>
  <si>
    <t xml:space="preserve">T49 L</t>
  </si>
  <si>
    <t xml:space="preserve">75 XS</t>
  </si>
  <si>
    <t xml:space="preserve">78AB XL</t>
  </si>
  <si>
    <t xml:space="preserve">305GA-47-48</t>
  </si>
  <si>
    <t xml:space="preserve">T45X M</t>
  </si>
  <si>
    <t xml:space="preserve">76 XS</t>
  </si>
  <si>
    <t xml:space="preserve">60 XS</t>
  </si>
  <si>
    <t xml:space="preserve">15W S</t>
  </si>
  <si>
    <t xml:space="preserve">15W L</t>
  </si>
  <si>
    <t xml:space="preserve">15W XXL</t>
  </si>
  <si>
    <t xml:space="preserve">59R XXL</t>
  </si>
  <si>
    <t xml:space="preserve">59L XXL</t>
  </si>
  <si>
    <t xml:space="preserve">322 M</t>
  </si>
  <si>
    <t xml:space="preserve">49PS S</t>
  </si>
  <si>
    <t xml:space="preserve">49PS XS</t>
  </si>
  <si>
    <t xml:space="preserve">49PS XXL</t>
  </si>
  <si>
    <t xml:space="preserve">32 L</t>
  </si>
  <si>
    <t xml:space="preserve">422N XXL</t>
  </si>
  <si>
    <t xml:space="preserve">422N S</t>
  </si>
  <si>
    <t xml:space="preserve">422N L</t>
  </si>
  <si>
    <t xml:space="preserve">355 XL</t>
  </si>
  <si>
    <t xml:space="preserve">61 S</t>
  </si>
  <si>
    <t xml:space="preserve">T03 XL</t>
  </si>
  <si>
    <t xml:space="preserve">T03 XXL</t>
  </si>
  <si>
    <t xml:space="preserve">T33 XS</t>
  </si>
  <si>
    <t xml:space="preserve">T39 XS</t>
  </si>
  <si>
    <t xml:space="preserve">11STOB L</t>
  </si>
  <si>
    <t xml:space="preserve">11STOB XXL</t>
  </si>
  <si>
    <t xml:space="preserve">11STOB XL</t>
  </si>
  <si>
    <t xml:space="preserve">11STOB M</t>
  </si>
  <si>
    <t xml:space="preserve">11U M</t>
  </si>
  <si>
    <t xml:space="preserve">28 XXL</t>
  </si>
  <si>
    <t xml:space="preserve">06U XXL</t>
  </si>
  <si>
    <t xml:space="preserve">06U S</t>
  </si>
  <si>
    <t xml:space="preserve">70 M</t>
  </si>
  <si>
    <t xml:space="preserve">422EBU XL</t>
  </si>
  <si>
    <t xml:space="preserve">422EU S</t>
  </si>
  <si>
    <t xml:space="preserve">305-41-42</t>
  </si>
  <si>
    <t xml:space="preserve">808KTP-BL</t>
  </si>
  <si>
    <t xml:space="preserve">922B XXL</t>
  </si>
  <si>
    <t xml:space="preserve">808KTP-B</t>
  </si>
  <si>
    <t xml:space="preserve">59L S</t>
  </si>
  <si>
    <t xml:space="preserve">T40B 0</t>
  </si>
  <si>
    <t xml:space="preserve">T49 XL</t>
  </si>
  <si>
    <t xml:space="preserve">15W M</t>
  </si>
  <si>
    <t xml:space="preserve">56B S</t>
  </si>
  <si>
    <t xml:space="preserve">T26 L</t>
  </si>
  <si>
    <t xml:space="preserve">T45X XXL</t>
  </si>
  <si>
    <t xml:space="preserve">T45X XL</t>
  </si>
  <si>
    <t xml:space="preserve">T49 S</t>
  </si>
  <si>
    <t xml:space="preserve">61 M</t>
  </si>
  <si>
    <t xml:space="preserve">332B XXL</t>
  </si>
  <si>
    <t xml:space="preserve">LF378 S</t>
  </si>
  <si>
    <t xml:space="preserve">LF378 L</t>
  </si>
  <si>
    <t xml:space="preserve">T28A XXL</t>
  </si>
  <si>
    <t xml:space="preserve">34+ XS</t>
  </si>
  <si>
    <t xml:space="preserve">376-44-45</t>
  </si>
  <si>
    <t xml:space="preserve">099-S-M</t>
  </si>
  <si>
    <t xml:space="preserve">T28A XS</t>
  </si>
  <si>
    <t xml:space="preserve">322B L</t>
  </si>
  <si>
    <t xml:space="preserve">T95 M</t>
  </si>
  <si>
    <t xml:space="preserve">392B-39-42</t>
  </si>
  <si>
    <t xml:space="preserve">392B-35-38</t>
  </si>
  <si>
    <t xml:space="preserve">21 XXL</t>
  </si>
  <si>
    <t xml:space="preserve">21 XS</t>
  </si>
  <si>
    <t xml:space="preserve">376-38-40</t>
  </si>
  <si>
    <t xml:space="preserve">VMSPCB50 0</t>
  </si>
  <si>
    <t xml:space="preserve">20 XS</t>
  </si>
  <si>
    <t xml:space="preserve">M95</t>
  </si>
  <si>
    <t xml:space="preserve">M94</t>
  </si>
  <si>
    <t xml:space="preserve">61 L</t>
  </si>
  <si>
    <t xml:space="preserve">74-L-XL</t>
  </si>
  <si>
    <t xml:space="preserve">55 XL</t>
  </si>
  <si>
    <t xml:space="preserve">T33 S</t>
  </si>
  <si>
    <t xml:space="preserve">13B S</t>
  </si>
  <si>
    <t xml:space="preserve">84-S-M</t>
  </si>
  <si>
    <t xml:space="preserve">T433 L</t>
  </si>
  <si>
    <t xml:space="preserve">T79B XS</t>
  </si>
  <si>
    <t xml:space="preserve">18 XXL</t>
  </si>
  <si>
    <t xml:space="preserve">T43V L</t>
  </si>
  <si>
    <t xml:space="preserve">11NOR XL</t>
  </si>
  <si>
    <t xml:space="preserve">T79B S</t>
  </si>
  <si>
    <t xml:space="preserve">T28AC XXL</t>
  </si>
  <si>
    <t xml:space="preserve">N433D S</t>
  </si>
  <si>
    <t xml:space="preserve">T39 XXL</t>
  </si>
  <si>
    <t xml:space="preserve">67600000</t>
  </si>
  <si>
    <t xml:space="preserve">422ED XL</t>
  </si>
  <si>
    <t xml:space="preserve">Sales Comparison 2025 vs 2026 (Annualized) - Sale Type: 101 - Factory customers (by Product CODE)</t>
  </si>
  <si>
    <t xml:space="preserve">Source: NetSuite report "1-Sales: Customer by Item" (01/01/2025-31/12/2026), Sale Type = "101 - Factory customers"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</si>
  <si>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777-S-M</t>
  </si>
  <si>
    <t xml:space="preserve">LU302W 0</t>
  </si>
  <si>
    <t xml:space="preserve">07UB-S-M</t>
  </si>
  <si>
    <t xml:space="preserve">07AF L</t>
  </si>
  <si>
    <t xml:space="preserve">ST25 0</t>
  </si>
  <si>
    <t xml:space="preserve">41X XXL</t>
  </si>
  <si>
    <t xml:space="preserve">777-L-XL</t>
  </si>
  <si>
    <t xml:space="preserve">777 XXL</t>
  </si>
  <si>
    <t xml:space="preserve">422EB XXL</t>
  </si>
  <si>
    <t xml:space="preserve">88L- S-M</t>
  </si>
  <si>
    <t xml:space="preserve">07AF XL</t>
  </si>
  <si>
    <t xml:space="preserve">78AB L</t>
  </si>
  <si>
    <t xml:space="preserve">41X M</t>
  </si>
  <si>
    <t xml:space="preserve">07UC-S-M</t>
  </si>
  <si>
    <t xml:space="preserve">301CW-36-40</t>
  </si>
  <si>
    <t xml:space="preserve">32 XL</t>
  </si>
  <si>
    <t xml:space="preserve">LU302M 0</t>
  </si>
  <si>
    <t xml:space="preserve">422EB XXXL</t>
  </si>
  <si>
    <t xml:space="preserve">59LB L</t>
  </si>
  <si>
    <t xml:space="preserve">78A XXXL</t>
  </si>
  <si>
    <t xml:space="preserve">ST11 0</t>
  </si>
  <si>
    <t xml:space="preserve">T95 XL</t>
  </si>
  <si>
    <t xml:space="preserve">T26 XL</t>
  </si>
  <si>
    <t xml:space="preserve">301CM-41-45</t>
  </si>
  <si>
    <t xml:space="preserve">T45 XS</t>
  </si>
  <si>
    <t xml:space="preserve">ST37 0</t>
  </si>
  <si>
    <t xml:space="preserve">09-S-M</t>
  </si>
  <si>
    <t xml:space="preserve">11U L</t>
  </si>
  <si>
    <t xml:space="preserve">376-35-37</t>
  </si>
  <si>
    <t xml:space="preserve">49PS XL</t>
  </si>
  <si>
    <t xml:space="preserve">ST422 0</t>
  </si>
  <si>
    <t xml:space="preserve">35C XS</t>
  </si>
  <si>
    <t xml:space="preserve">49PS M</t>
  </si>
  <si>
    <t xml:space="preserve">T03 L</t>
  </si>
  <si>
    <t xml:space="preserve">T03 M</t>
  </si>
  <si>
    <t xml:space="preserve">ST91 0</t>
  </si>
  <si>
    <t xml:space="preserve">305-35-36</t>
  </si>
  <si>
    <t xml:space="preserve">T45X S</t>
  </si>
  <si>
    <t xml:space="preserve">45C XS</t>
  </si>
  <si>
    <t xml:space="preserve">301JM-41-45</t>
  </si>
  <si>
    <t xml:space="preserve">T28 M</t>
  </si>
  <si>
    <t xml:space="preserve">ST27R 0</t>
  </si>
  <si>
    <t xml:space="preserve">ST45X 0</t>
  </si>
  <si>
    <t xml:space="preserve">ST27L 0</t>
  </si>
  <si>
    <t xml:space="preserve">ST49 0</t>
  </si>
  <si>
    <t xml:space="preserve">ST20 0</t>
  </si>
  <si>
    <t xml:space="preserve">ST28 0</t>
  </si>
  <si>
    <t xml:space="preserve">LUPD344 0</t>
  </si>
  <si>
    <t xml:space="preserve">BE CA KT BLACK</t>
  </si>
  <si>
    <t xml:space="preserve">BE CA CB BEIGE</t>
  </si>
  <si>
    <t xml:space="preserve">809PW-C</t>
  </si>
  <si>
    <t xml:space="preserve">391W-35-38</t>
  </si>
  <si>
    <t xml:space="preserve">364XL+ 0</t>
  </si>
  <si>
    <t xml:space="preserve">621B-S</t>
  </si>
  <si>
    <t xml:space="preserve">T46B M</t>
  </si>
  <si>
    <t xml:space="preserve">61BL-M</t>
  </si>
  <si>
    <t xml:space="preserve">SH59D-XL-XXL</t>
  </si>
  <si>
    <t xml:space="preserve">T36B L</t>
  </si>
  <si>
    <t xml:space="preserve">SH660</t>
  </si>
  <si>
    <t xml:space="preserve">61BL-S</t>
  </si>
  <si>
    <t xml:space="preserve">KST422 0</t>
  </si>
  <si>
    <t xml:space="preserve">T066B-S-M</t>
  </si>
  <si>
    <t xml:space="preserve">Sales Comparison 2025 vs 2026 (Annualized) - Sale Type: 104 - Sports Shop (by Product CODE)</t>
  </si>
  <si>
    <t xml:space="preserve">Source: NetSuite report "1-Sales: Customer by Item" (01/01/2025-31/12/2026), Sale Type = "104 - Sports Shop"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</si>
  <si>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103 - Physiotherapy institutes (by Product CODE)</t>
  </si>
  <si>
    <t xml:space="preserve">Source: NetSuite report "1-Sales: Customer by Item" (01/01/2025-31/12/2026), Sale Type = "103 - Physiotherapy institutes"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</si>
  <si>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621B-M</t>
  </si>
  <si>
    <t xml:space="preserve">60B XS</t>
  </si>
  <si>
    <t xml:space="preserve">621B-L</t>
  </si>
  <si>
    <t xml:space="preserve">621B-XL</t>
  </si>
  <si>
    <t xml:space="preserve">422EBU S</t>
  </si>
  <si>
    <t xml:space="preserve">T066B-L-XL</t>
  </si>
  <si>
    <t xml:space="preserve">32 XXL</t>
  </si>
  <si>
    <t xml:space="preserve">60B M</t>
  </si>
  <si>
    <t xml:space="preserve">60B L</t>
  </si>
  <si>
    <t xml:space="preserve">922B L</t>
  </si>
  <si>
    <t xml:space="preserve">422E M</t>
  </si>
  <si>
    <t xml:space="preserve">60B S</t>
  </si>
  <si>
    <t xml:space="preserve">87 XS</t>
  </si>
  <si>
    <t xml:space="preserve">32 S</t>
  </si>
  <si>
    <t xml:space="preserve">332C M</t>
  </si>
  <si>
    <t xml:space="preserve">332C XL</t>
  </si>
  <si>
    <t xml:space="preserve">332B S</t>
  </si>
  <si>
    <t xml:space="preserve">332C S</t>
  </si>
  <si>
    <t xml:space="preserve">61BL-L</t>
  </si>
  <si>
    <t xml:space="preserve">61BL-XL</t>
  </si>
  <si>
    <t xml:space="preserve">922B S</t>
  </si>
  <si>
    <t xml:space="preserve">T46B S</t>
  </si>
  <si>
    <t xml:space="preserve">T46B XL</t>
  </si>
  <si>
    <t xml:space="preserve">T46B L</t>
  </si>
  <si>
    <t xml:space="preserve">T46B XS</t>
  </si>
  <si>
    <t xml:space="preserve">267LB XXL</t>
  </si>
  <si>
    <t xml:space="preserve">267RB XXL</t>
  </si>
  <si>
    <t xml:space="preserve">95B XS</t>
  </si>
  <si>
    <t xml:space="preserve">Sales Comparison 2025 vs 2026 (Annualized) - Sale Type: 109 - Private Shops (by Product CODE)</t>
  </si>
  <si>
    <t xml:space="preserve">Source: NetSuite report "1-Sales: Customer by Item" (01/01/2025-31/12/2026), Sale Type = "109 - Private Shops"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</si>
  <si>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18 S</t>
  </si>
  <si>
    <t xml:space="preserve">376-44-46</t>
  </si>
  <si>
    <t xml:space="preserve">8011 0</t>
  </si>
  <si>
    <t xml:space="preserve">07UB-L-XL</t>
  </si>
  <si>
    <t xml:space="preserve">07UB XXL</t>
  </si>
  <si>
    <t xml:space="preserve">Sales Comparison 2025 vs 2026 (Annualized) - Sale Type: 105 - Pedicure Salons (by Product CODE)</t>
  </si>
  <si>
    <t xml:space="preserve">Source: NetSuite report "1-Sales: Customer by Item" (01/01/2025-31/12/2026), Sale Type = "105 - Pedicure Salons"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</si>
  <si>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111 - Superpharm Life (by Product CODE)</t>
  </si>
  <si>
    <t xml:space="preserve">Source: NetSuite report "1-Sales: Customer by Item" (01/01/2025-31/12/2026), Sale Type = "111 - Superpharm Life"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</si>
  <si>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LU3655 0</t>
  </si>
  <si>
    <t xml:space="preserve">LU370 0</t>
  </si>
  <si>
    <t xml:space="preserve">LU372 0</t>
  </si>
  <si>
    <t xml:space="preserve">LU3641 0</t>
  </si>
  <si>
    <t xml:space="preserve">LUPD340 0</t>
  </si>
  <si>
    <t xml:space="preserve">LUPD342 0</t>
  </si>
  <si>
    <t xml:space="preserve">LU374 0</t>
  </si>
  <si>
    <t xml:space="preserve">LU364-S-L</t>
  </si>
  <si>
    <t xml:space="preserve">LU364 XL</t>
  </si>
  <si>
    <t xml:space="preserve">LU365-S-L</t>
  </si>
  <si>
    <t xml:space="preserve">LU366S 0</t>
  </si>
  <si>
    <t xml:space="preserve">LULF370 0</t>
  </si>
  <si>
    <t xml:space="preserve">LULF373 0</t>
  </si>
  <si>
    <t xml:space="preserve">(NO ITEM CODE)</t>
  </si>
  <si>
    <t xml:space="preserve">LU313 0</t>
  </si>
  <si>
    <t xml:space="preserve">LU3677S 0</t>
  </si>
  <si>
    <t xml:space="preserve">LU308 L</t>
  </si>
  <si>
    <t xml:space="preserve">LU308 M</t>
  </si>
  <si>
    <t xml:space="preserve">Sales Comparison 2025 vs 2026 (Annualized) - Sale Type: 106 - Hospitals (by Product CODE)</t>
  </si>
  <si>
    <t xml:space="preserve">Source: NetSuite report "1-Sales: Customer by Item" (01/01/2025-31/12/2026), Sale Type = "106 - Hospitals"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</si>
  <si>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107 - Pharmacies (by Product CODE)</t>
  </si>
  <si>
    <t xml:space="preserve">Source: NetSuite report "1-Sales: Customer by Item" (01/01/2025-31/12/2026), Sale Type = "107 - Pharmacies"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</si>
  <si>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T28AC XS</t>
  </si>
  <si>
    <t xml:space="preserve">49PS L</t>
  </si>
  <si>
    <t xml:space="preserve">11EU XS</t>
  </si>
  <si>
    <t xml:space="preserve">Sales Comparison 2025 vs 2026 (Annualized) - Sale Type: 112 - Kupat Holim Clalit (by Product CODE)</t>
  </si>
  <si>
    <t xml:space="preserve">Source: NetSuite report "1-Sales: Customer by Item" (01/01/2025-31/12/2026), Sale Type = "112 - Kupat Holim Clalit"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</si>
  <si>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K078 L</t>
  </si>
  <si>
    <t xml:space="preserve">K078 XL</t>
  </si>
  <si>
    <t xml:space="preserve">KST25 0</t>
  </si>
  <si>
    <t xml:space="preserve">K078 M</t>
  </si>
  <si>
    <t xml:space="preserve">K078 XXL</t>
  </si>
  <si>
    <t xml:space="preserve">KST27R 0</t>
  </si>
  <si>
    <t xml:space="preserve">KST95 0</t>
  </si>
  <si>
    <t xml:space="preserve">K45 XL</t>
  </si>
  <si>
    <t xml:space="preserve">K35 L</t>
  </si>
  <si>
    <t xml:space="preserve">KST37 0</t>
  </si>
  <si>
    <t xml:space="preserve">KST28 0</t>
  </si>
  <si>
    <t xml:space="preserve">K45 M</t>
  </si>
  <si>
    <t xml:space="preserve">KST27L 0</t>
  </si>
  <si>
    <t xml:space="preserve">K45 L</t>
  </si>
  <si>
    <t xml:space="preserve">KST91 0</t>
  </si>
  <si>
    <t xml:space="preserve">K11U XL</t>
  </si>
  <si>
    <t xml:space="preserve">K11U L</t>
  </si>
  <si>
    <t xml:space="preserve">K35 M</t>
  </si>
  <si>
    <t xml:space="preserve">KST11 0</t>
  </si>
  <si>
    <t xml:space="preserve">K11U M</t>
  </si>
  <si>
    <t xml:space="preserve">K61 L</t>
  </si>
  <si>
    <t xml:space="preserve">KST20 0</t>
  </si>
  <si>
    <t xml:space="preserve">K85 L</t>
  </si>
  <si>
    <t xml:space="preserve">K11U XXL</t>
  </si>
  <si>
    <t xml:space="preserve">K35 XL</t>
  </si>
  <si>
    <t xml:space="preserve">K45 S</t>
  </si>
  <si>
    <t xml:space="preserve">K35 S</t>
  </si>
  <si>
    <t xml:space="preserve">K801 0</t>
  </si>
  <si>
    <t xml:space="preserve">K85 M</t>
  </si>
  <si>
    <t xml:space="preserve">K61 M</t>
  </si>
  <si>
    <t xml:space="preserve">99 General</t>
  </si>
  <si>
    <t xml:space="preserve">Sales Comparison 2025 vs 2026 (Annualized) - Sale Type: 113 - Kupat Holim Meuhedet (by Product CODE)</t>
  </si>
  <si>
    <t xml:space="preserve">Source: NetSuite report "1-Sales: Customer by Item" (01/01/2025-31/12/2026), Sale Type = "113 - Kupat Holim Meuhedet"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</si>
  <si>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11U XL</t>
  </si>
  <si>
    <t xml:space="preserve">Sales Comparison 2025 vs 2026 (Annualized) - Sale Type: 114 - IL online (by Product CODE)</t>
  </si>
  <si>
    <t xml:space="preserve">Source: NetSuite report "1-Sales: Customer by Item" (01/01/2025-31/12/2026), Sale Type = "114 - IL online"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</si>
  <si>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WEB-AC75-S-XL</t>
  </si>
  <si>
    <t xml:space="preserve">M92</t>
  </si>
  <si>
    <t xml:space="preserve">391B-43-46</t>
  </si>
  <si>
    <t xml:space="preserve">305-43-44</t>
  </si>
  <si>
    <t xml:space="preserve">FC3422 0</t>
  </si>
  <si>
    <t xml:space="preserve">59LB M</t>
  </si>
  <si>
    <t xml:space="preserve">305-39-40</t>
  </si>
  <si>
    <t xml:space="preserve">062 XL</t>
  </si>
  <si>
    <t xml:space="preserve">59RB M</t>
  </si>
  <si>
    <t xml:space="preserve">07AU XS</t>
  </si>
  <si>
    <t xml:space="preserve">T43V XL</t>
  </si>
  <si>
    <t xml:space="preserve">391W-43-46</t>
  </si>
  <si>
    <t xml:space="preserve">391B-39-42</t>
  </si>
  <si>
    <t xml:space="preserve">88R- L-XL</t>
  </si>
  <si>
    <t xml:space="preserve">365 S-L</t>
  </si>
  <si>
    <t xml:space="preserve">41 XXL</t>
  </si>
  <si>
    <t xml:space="preserve">11STOB S</t>
  </si>
  <si>
    <t xml:space="preserve">305-37-38</t>
  </si>
  <si>
    <t xml:space="preserve">305-45-46</t>
  </si>
  <si>
    <t xml:space="preserve">59RB L</t>
  </si>
  <si>
    <t xml:space="preserve">07UB XS</t>
  </si>
  <si>
    <t xml:space="preserve">369 XL</t>
  </si>
  <si>
    <t xml:space="preserve">T43V M</t>
  </si>
  <si>
    <t xml:space="preserve">T42 L</t>
  </si>
  <si>
    <t xml:space="preserve">T03 S</t>
  </si>
  <si>
    <t xml:space="preserve">11PS XS</t>
  </si>
  <si>
    <t xml:space="preserve">88R- S-M</t>
  </si>
  <si>
    <t xml:space="preserve">59DB S</t>
  </si>
  <si>
    <t xml:space="preserve">88R XXL</t>
  </si>
  <si>
    <t xml:space="preserve">59DB XL</t>
  </si>
  <si>
    <t xml:space="preserve">422EB M</t>
  </si>
  <si>
    <t xml:space="preserve">062 S</t>
  </si>
  <si>
    <t xml:space="preserve">062 M</t>
  </si>
  <si>
    <t xml:space="preserve">391B-35-38</t>
  </si>
  <si>
    <t xml:space="preserve">11NOR L</t>
  </si>
  <si>
    <t xml:space="preserve">369 S-L</t>
  </si>
  <si>
    <t xml:space="preserve">11UG XS</t>
  </si>
  <si>
    <t xml:space="preserve">T43 XL</t>
  </si>
  <si>
    <t xml:space="preserve">T43 XXL</t>
  </si>
  <si>
    <t xml:space="preserve">T95 XS</t>
  </si>
  <si>
    <t xml:space="preserve">59RB XL</t>
  </si>
  <si>
    <t xml:space="preserve">86U XXL</t>
  </si>
  <si>
    <t xml:space="preserve">74 XXL</t>
  </si>
  <si>
    <t xml:space="preserve">T42X L</t>
  </si>
  <si>
    <t xml:space="preserve">422N+ XXL</t>
  </si>
  <si>
    <t xml:space="preserve">T42 M</t>
  </si>
  <si>
    <t xml:space="preserve">T42 XL</t>
  </si>
  <si>
    <t xml:space="preserve">59RB XXL</t>
  </si>
  <si>
    <t xml:space="preserve">13 XS</t>
  </si>
  <si>
    <t xml:space="preserve">60B XL</t>
  </si>
  <si>
    <t xml:space="preserve">06U XS</t>
  </si>
  <si>
    <t xml:space="preserve">13 S</t>
  </si>
  <si>
    <t xml:space="preserve">364 S-L</t>
  </si>
  <si>
    <t xml:space="preserve">86U XL</t>
  </si>
  <si>
    <t xml:space="preserve">41 XS</t>
  </si>
  <si>
    <t xml:space="preserve">267LC XXL</t>
  </si>
  <si>
    <t xml:space="preserve">VMFPCB30 0</t>
  </si>
  <si>
    <t xml:space="preserve">VMFPCN32 0</t>
  </si>
  <si>
    <t xml:space="preserve">הנחות לקוחות</t>
  </si>
  <si>
    <t xml:space="preserve">הנחה 200 ש"ח</t>
  </si>
  <si>
    <t xml:space="preserve">VMSPCC52 0</t>
  </si>
  <si>
    <t xml:space="preserve">T35 XXL</t>
  </si>
  <si>
    <t xml:space="preserve">13B M</t>
  </si>
  <si>
    <t xml:space="preserve">13B L</t>
  </si>
  <si>
    <t xml:space="preserve">365 XL</t>
  </si>
  <si>
    <t xml:space="preserve">48 XS</t>
  </si>
  <si>
    <t xml:space="preserve">95G S</t>
  </si>
  <si>
    <t xml:space="preserve">60B XXL</t>
  </si>
  <si>
    <t xml:space="preserve">95G XL</t>
  </si>
  <si>
    <t xml:space="preserve">VMFPCW33 0</t>
  </si>
  <si>
    <t xml:space="preserve">391W-39-42</t>
  </si>
  <si>
    <t xml:space="preserve">VMSPCL55 0</t>
  </si>
  <si>
    <t xml:space="preserve">VMFPCB31 0</t>
  </si>
  <si>
    <t xml:space="preserve">VMFPCG34 0</t>
  </si>
  <si>
    <t xml:space="preserve">T20C XS</t>
  </si>
  <si>
    <t xml:space="preserve">95G L</t>
  </si>
  <si>
    <t xml:space="preserve">95G M</t>
  </si>
  <si>
    <t xml:space="preserve">50 XS</t>
  </si>
  <si>
    <t xml:space="preserve">VMSPCS48 0</t>
  </si>
  <si>
    <t xml:space="preserve">VMSPCT49 0</t>
  </si>
  <si>
    <t xml:space="preserve">VMSPCL46 0</t>
  </si>
  <si>
    <t xml:space="preserve">30 Days Trial</t>
  </si>
  <si>
    <t xml:space="preserve">VMSPCN51 0</t>
  </si>
  <si>
    <t xml:space="preserve">30 Nights Trial</t>
  </si>
  <si>
    <t xml:space="preserve">Sales Comparison 2025 vs 2026 (Annualized) - Sale Type: 115-SuperPharm Online (by Product CODE)</t>
  </si>
  <si>
    <t xml:space="preserve">Source: NetSuite report "1-Sales: Customer by Item" (01/01/2025-31/12/2026), Sale Type = "115-SuperPharm Online"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</si>
  <si>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T401 M</t>
  </si>
  <si>
    <t xml:space="preserve">T401 L</t>
  </si>
  <si>
    <t xml:space="preserve">T401 S</t>
  </si>
  <si>
    <t xml:space="preserve">T401 XL</t>
  </si>
  <si>
    <t xml:space="preserve">322B XXL</t>
  </si>
  <si>
    <t xml:space="preserve">95G XXL</t>
  </si>
  <si>
    <t xml:space="preserve">322B XL</t>
  </si>
  <si>
    <t xml:space="preserve">322B S</t>
  </si>
  <si>
    <t xml:space="preserve">Sales Comparison 2025 vs 2026 (Annualized) - Sale Type: 202 - Super-Pharm POLAND (by Product CODE)</t>
  </si>
  <si>
    <t xml:space="preserve">Source: NetSuite report "1-Sales: Customer by Item" (01/01/2025-31/12/2026), Sale Type = "202 - Super-Pharm POLAND"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</si>
  <si>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201- Seven Gear FINLAND oy (by Product CODE)</t>
  </si>
  <si>
    <t xml:space="preserve">Source: NetSuite report "1-Sales: Customer by Item" (01/01/2025-31/12/2026), Sale Type = "201- Seven Gear FINLAND oy"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</si>
  <si>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216 - Max Konnaris CYPRUS (by Product CODE)</t>
  </si>
  <si>
    <t xml:space="preserve">Source: NetSuite report "1-Sales: Customer by Item" (01/01/2025-31/12/2026), Sale Type = "216 - Max Konnaris CYPRUS"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</si>
  <si>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82 0</t>
  </si>
  <si>
    <t xml:space="preserve">ST95 0</t>
  </si>
  <si>
    <t xml:space="preserve">67812000</t>
  </si>
  <si>
    <t xml:space="preserve">Sales Comparison 2025 vs 2026 (Annualized) - Sale Type: 200 - ROW : 217 - N3W FOODS USA (by Product CODE)</t>
  </si>
  <si>
    <t xml:space="preserve">Source: NetSuite report "1-Sales: Customer by Item" (01/01/2025-31/12/2026), Sale Type = "200 - ROW : 217 - N3W FOODS USA"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</si>
  <si>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205 - Health Care Prod. Gmbh GERMANY (by Product CODE)</t>
  </si>
  <si>
    <t xml:space="preserve">Source: NetSuite report "1-Sales: Customer by Item" (01/01/2025-31/12/2026), Sale Type = "205 - Health Care Prod. Gmbh GERMANY"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</si>
  <si>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301 - Amazon (by Product CODE)</t>
  </si>
  <si>
    <t xml:space="preserve">Source: NetSuite report "1-Sales: Customer by Item" (01/01/2025-31/12/2026), Sale Type = "301 - Amazon"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</si>
  <si>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EC-59R M</t>
  </si>
  <si>
    <t xml:space="preserve">EC-59L M</t>
  </si>
  <si>
    <t xml:space="preserve">EC-59R S</t>
  </si>
  <si>
    <t xml:space="preserve">FC342K 0</t>
  </si>
  <si>
    <t xml:space="preserve">EC-59R L</t>
  </si>
  <si>
    <t xml:space="preserve">EC-59RB M</t>
  </si>
  <si>
    <t xml:space="preserve">EC-DIFF</t>
  </si>
  <si>
    <t xml:space="preserve">EC-59D M</t>
  </si>
  <si>
    <t xml:space="preserve">EC-11STO XXL</t>
  </si>
  <si>
    <t xml:space="preserve">EC-59L L</t>
  </si>
  <si>
    <t xml:space="preserve">EC-59L S</t>
  </si>
  <si>
    <t xml:space="preserve">EC-11STO XL</t>
  </si>
  <si>
    <t xml:space="preserve">EC-11NOR XXL</t>
  </si>
  <si>
    <t xml:space="preserve">EC-11NOR XL</t>
  </si>
  <si>
    <t xml:space="preserve">EC-59D S</t>
  </si>
  <si>
    <t xml:space="preserve">EC-59RB S</t>
  </si>
  <si>
    <t xml:space="preserve">EC-59RB L</t>
  </si>
  <si>
    <t xml:space="preserve">EC-59LB S</t>
  </si>
  <si>
    <t xml:space="preserve">EC-59D L</t>
  </si>
  <si>
    <t xml:space="preserve">EC-11STO L</t>
  </si>
  <si>
    <t xml:space="preserve">EC-11NOR L</t>
  </si>
  <si>
    <t xml:space="preserve">EC-11STOB XXL</t>
  </si>
  <si>
    <t xml:space="preserve">EC-59R XL</t>
  </si>
  <si>
    <t xml:space="preserve">EC-11STOB XL</t>
  </si>
  <si>
    <t xml:space="preserve">EC-11STOB M</t>
  </si>
  <si>
    <t xml:space="preserve">EC-11STO M</t>
  </si>
  <si>
    <t xml:space="preserve">EC-59RB XL</t>
  </si>
  <si>
    <t xml:space="preserve">EC-59D XL</t>
  </si>
  <si>
    <t xml:space="preserve">EC-59DB S</t>
  </si>
  <si>
    <t xml:space="preserve">EC-59L XL</t>
  </si>
  <si>
    <t xml:space="preserve">EC-59LB L</t>
  </si>
  <si>
    <t xml:space="preserve">EC-59R XXL</t>
  </si>
  <si>
    <t xml:space="preserve">EC-11STOB L</t>
  </si>
  <si>
    <t xml:space="preserve">EC-11NOR M</t>
  </si>
  <si>
    <t xml:space="preserve">EC-59DB XL</t>
  </si>
  <si>
    <t xml:space="preserve">EC-11STOB S</t>
  </si>
  <si>
    <t xml:space="preserve">EC-59LB M</t>
  </si>
  <si>
    <t xml:space="preserve">TC342 0</t>
  </si>
  <si>
    <t xml:space="preserve">EC-59DB M</t>
  </si>
  <si>
    <t xml:space="preserve">EC-59DB L</t>
  </si>
  <si>
    <t xml:space="preserve">EC-59D XXL</t>
  </si>
  <si>
    <t xml:space="preserve">EC-11NOR S</t>
  </si>
  <si>
    <t xml:space="preserve">EC-078 M</t>
  </si>
  <si>
    <t xml:space="preserve">EC-59LB XL</t>
  </si>
  <si>
    <t xml:space="preserve">EC-078 L</t>
  </si>
  <si>
    <t xml:space="preserve">EC-59LB XXL</t>
  </si>
  <si>
    <t xml:space="preserve">EC-59DB XXL</t>
  </si>
  <si>
    <t xml:space="preserve">EC-078 XXL</t>
  </si>
  <si>
    <t xml:space="preserve">EC-11STO S</t>
  </si>
  <si>
    <t xml:space="preserve">EC-59RB XXL</t>
  </si>
  <si>
    <t xml:space="preserve">AC95</t>
  </si>
  <si>
    <t xml:space="preserve">EC-078 XL</t>
  </si>
  <si>
    <t xml:space="preserve">386</t>
  </si>
  <si>
    <t xml:space="preserve">FC3162 0</t>
  </si>
  <si>
    <t xml:space="preserve">Sales Comparison 2025 vs 2026 (Annualized) - Sale Type: 206 - Orthomed  Ltd BULGARIA (by Product CODE)</t>
  </si>
  <si>
    <t xml:space="preserve">Source: NetSuite report "1-Sales: Customer by Item" (01/01/2025-31/12/2026), Sale Type = "206 - Orthomed  Ltd BULGARIA"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</si>
  <si>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62 L</t>
  </si>
  <si>
    <t xml:space="preserve">Sales Comparison 2025 vs 2026 (Annualized) - Sale Type: 203 - Ortho- Partner ag SWITZERLAND (by Product CODE)</t>
  </si>
  <si>
    <t xml:space="preserve">Source: NetSuite report "1-Sales: Customer by Item" (01/01/2025-31/12/2026), Sale Type = "203 - Ortho- Partner ag SWITZERLAND"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</si>
  <si>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T43V S</t>
  </si>
  <si>
    <t xml:space="preserve">86U L</t>
  </si>
  <si>
    <t xml:space="preserve">86U M</t>
  </si>
  <si>
    <t xml:space="preserve">62FC M</t>
  </si>
  <si>
    <t xml:space="preserve">38R 0</t>
  </si>
  <si>
    <t xml:space="preserve">T43V XS</t>
  </si>
  <si>
    <t xml:space="preserve">62FC L</t>
  </si>
  <si>
    <t xml:space="preserve">T43V XXXL</t>
  </si>
  <si>
    <t xml:space="preserve">62FC S</t>
  </si>
  <si>
    <t xml:space="preserve">38L 0</t>
  </si>
  <si>
    <t xml:space="preserve">62FC XS</t>
  </si>
  <si>
    <t xml:space="preserve">62FC XL</t>
  </si>
  <si>
    <t xml:space="preserve">15W XS</t>
  </si>
  <si>
    <t xml:space="preserve">Sales Comparison 2025 vs 2026 (Annualized) - Sale Type: 210 - Oy. Ea. Ab. FINLAND (by Product CODE)</t>
  </si>
  <si>
    <t xml:space="preserve">Source: NetSuite report "1-Sales: Customer by Item" (01/01/2025-31/12/2026), Sale Type = "210 - Oy. Ea. Ab. FINLAND"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</si>
  <si>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T43F XXL</t>
  </si>
  <si>
    <t xml:space="preserve">Sales Comparison 2025 vs 2026 (Annualized) - Sale Type: 204 - Sanaflex Anatomic GREECE (by Product CODE)</t>
  </si>
  <si>
    <t xml:space="preserve">Source: NetSuite report "1-Sales: Customer by Item" (01/01/2025-31/12/2026), Sale Type = "204 - Sanaflex Anatomic GREECE"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</si>
  <si>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392B-43-46</t>
  </si>
  <si>
    <t xml:space="preserve">Sales Comparison 2025 vs 2026 (Annualized) - Sale Type: 214 - Alfred Gera&amp; Sons Ltd. MALTA (by Product CODE)</t>
  </si>
  <si>
    <t xml:space="preserve">Source: NetSuite report "1-Sales: Customer by Item" (01/01/2025-31/12/2026), Sale Type = "214 - Alfred Gera&amp; Sons Ltd. MALTA"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</si>
  <si>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211 - Pharmag Lachmair Ges. Mbh AUSTRIA (by Product CODE)</t>
  </si>
  <si>
    <t xml:space="preserve">Source: NetSuite report "1-Sales: Customer by Item" (01/01/2025-31/12/2026), Sale Type = "211 - Pharmag Lachmair Ges. Mbh AUSTRIA"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</si>
  <si>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T45C M</t>
  </si>
  <si>
    <t xml:space="preserve">T45C L</t>
  </si>
  <si>
    <t xml:space="preserve">T45C XL</t>
  </si>
  <si>
    <t xml:space="preserve">T45C S</t>
  </si>
  <si>
    <t xml:space="preserve">Sales Comparison 2025 vs 2026 (Annualized) - Sale Type: 213 - E.f.m.o. SPAIN (by Product CODE)</t>
  </si>
  <si>
    <t xml:space="preserve">Source: NetSuite report "1-Sales: Customer by Item" (01/01/2025-31/12/2026), Sale Type = "213 - E.f.m.o. SPAIN"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</si>
  <si>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207 - Salus HUNGARY (by Product CODE)</t>
  </si>
  <si>
    <t xml:space="preserve">Source: NetSuite report "1-Sales: Customer by Item" (01/01/2025-31/12/2026), Sale Type = "207 - Salus HUNGARY"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</si>
  <si>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43BD L</t>
  </si>
  <si>
    <t xml:space="preserve">43BD XL</t>
  </si>
  <si>
    <t xml:space="preserve">43BD M</t>
  </si>
  <si>
    <t xml:space="preserve">ST10 0</t>
  </si>
  <si>
    <t xml:space="preserve">43BD S</t>
  </si>
  <si>
    <t xml:space="preserve">43BD XXL</t>
  </si>
  <si>
    <t xml:space="preserve">59DB XXL</t>
  </si>
  <si>
    <t xml:space="preserve">59RB S</t>
  </si>
  <si>
    <t xml:space="preserve">59LB S</t>
  </si>
  <si>
    <t xml:space="preserve">59LB XL</t>
  </si>
  <si>
    <t xml:space="preserve">59LB XXL</t>
  </si>
  <si>
    <t xml:space="preserve">SH322-6</t>
  </si>
  <si>
    <t xml:space="preserve">SH423L 6</t>
  </si>
  <si>
    <t xml:space="preserve">Sales Comparison 2025 vs 2026 (Annualized) - Sale Type: 208 - Medipal Company NABLUS (by Product CODE)</t>
  </si>
  <si>
    <t xml:space="preserve">Source: NetSuite report "1-Sales: Customer by Item" (01/01/2025-31/12/2026), Sale Type = "208 - Medipal Company NABLUS"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</si>
  <si>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07AE M</t>
  </si>
  <si>
    <t xml:space="preserve">07AE XXL</t>
  </si>
  <si>
    <t xml:space="preserve">07AE L</t>
  </si>
  <si>
    <t xml:space="preserve">07AE S</t>
  </si>
  <si>
    <t xml:space="preserve">10 XS</t>
  </si>
  <si>
    <t xml:space="preserve">1000FC</t>
  </si>
  <si>
    <t xml:space="preserve">Sales Comparison 2025 vs 2026 (Annualized) - Sale Type: 209 - Ortoprofil Prod ROMANIA (by Product CODE)</t>
  </si>
  <si>
    <t xml:space="preserve">Source: NetSuite report "1-Sales: Customer by Item" (01/01/2025-31/12/2026), Sale Type = "209 - Ortoprofil Prod ROMANIA"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</si>
  <si>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Sales Comparison 2025 vs 2026 (Annualized) - Sale Type: 108 - Shoe Stores (by Product CODE)</t>
  </si>
  <si>
    <t xml:space="preserve">Source: NetSuite report "1-Sales: Customer by Item" (01/01/2025-31/12/2026), Sale Type = "108 - Shoe Stores" only (exact match on the "Sale Type" column, per the canonical 31-value list in the source file’s "list" sheet). Product CODE = column "Item: Name" (F in the original report) - NOT "Item: Name (Grouped)" (E), which carries a PARENT prefix. 2025 = columns J/K (Quantity/Amount Net); 2026 = columns O/P. Multiple rows per CODE per Sale Type (one per unit-price tier / customer within this category) are summed (SUMIFS) per CODE, not taken from a single row. Raw rows kept unchanged in the shared "Source" sheet (filtered to only these 31 categories - built-in "Total"/"Total - &lt;category&gt;"/"- Unassigned -" rows excluded to avoid double-counting). IMPORTANT: the source file’s own header states the report range as "01 January 2025 - 31 December 2026", but has no per-row date/timestamp field, so the exact 2026 cutoff cannot be verified from the data itself. Same assumption used across this whole workbook family for consistency: 2026 actual covers approximately 9.5 months (1 Jan - 15 Sep).</t>
  </si>
  <si>
    <t xml:space="preserve">396 0</t>
  </si>
  <si>
    <t xml:space="preserve">392G-43-46</t>
  </si>
  <si>
    <t xml:space="preserve">Raw source rows - 31 Sale Type categories only (from NetSuite "1-Sales: Customer by Item", 01/01/2025-31/12/2026), unchanged. Excludes built-in "Total"/"Total - &lt;category&gt;"/"- Unassigned -" summary rows (exact-match filter to the 31 canonical categories from the "list" sheet only). Shared by all category sheets (SUMIFS by Sale Type + CODE).</t>
  </si>
  <si>
    <t xml:space="preserve">Sale Type</t>
  </si>
  <si>
    <t xml:space="preserve">Item Name (CODE)</t>
  </si>
  <si>
    <t xml:space="preserve">Item: Display Name</t>
  </si>
  <si>
    <t xml:space="preserve">Amount 2025 (Net, ₪)</t>
  </si>
  <si>
    <t xml:space="preserve">Amount 2026 (Net, ₪)</t>
  </si>
  <si>
    <t xml:space="preserve">(Unassigned / adjustment row - no item code in source)</t>
  </si>
  <si>
    <t xml:space="preserve">חגורת מיקדו</t>
  </si>
  <si>
    <t xml:space="preserve">חגורה מותנית צרה</t>
  </si>
  <si>
    <t xml:space="preserve">חגורת גב לנשים</t>
  </si>
  <si>
    <t xml:space="preserve">חגורת גב עם חיזוק</t>
  </si>
  <si>
    <t xml:space="preserve">חגורת גב+סגירה כפולה</t>
  </si>
  <si>
    <t xml:space="preserve">חגורת גב+סגירה כפולה בז'</t>
  </si>
  <si>
    <t xml:space="preserve">חגורת גב אפורה</t>
  </si>
  <si>
    <t xml:space="preserve">חגורת גב סגירה כפולה</t>
  </si>
  <si>
    <t xml:space="preserve">חגורה אוורירית איטלקית</t>
  </si>
  <si>
    <t xml:space="preserve">חגורת לומבו-סקרל</t>
  </si>
  <si>
    <t xml:space="preserve">חגורת גב-לומבו</t>
  </si>
  <si>
    <t xml:space="preserve">חגורת בטן</t>
  </si>
  <si>
    <t xml:space="preserve">ח.בטן 25 ס'מ</t>
  </si>
  <si>
    <t xml:space="preserve">חגורה למנותחי בטן</t>
  </si>
  <si>
    <t xml:space="preserve">חגורה אחרי ניתוח</t>
  </si>
  <si>
    <t xml:space="preserve">חגורה למנותחי בית החזה</t>
  </si>
  <si>
    <t xml:space="preserve">חגורת בטן עממית אפור</t>
  </si>
  <si>
    <t xml:space="preserve">חגורה מגנטית</t>
  </si>
  <si>
    <t xml:space="preserve">חגורה לשבר טבור</t>
  </si>
  <si>
    <t xml:space="preserve">חגורה למנותחי בית חזה</t>
  </si>
  <si>
    <t xml:space="preserve">חגורת צלעות לגבר</t>
  </si>
  <si>
    <t xml:space="preserve">חגורת צלעות לאשה</t>
  </si>
  <si>
    <t xml:space="preserve">חגורת היריון</t>
  </si>
  <si>
    <t xml:space="preserve">חגורת הריון מכנס</t>
  </si>
  <si>
    <t xml:space="preserve">חגורת הריון קלה</t>
  </si>
  <si>
    <t xml:space="preserve">חבק יד מתכוון</t>
  </si>
  <si>
    <t xml:space="preserve">מגן יד</t>
  </si>
  <si>
    <t xml:space="preserve">כפפת לחץ</t>
  </si>
  <si>
    <t xml:space="preserve">כפפת אגודל לחץ</t>
  </si>
  <si>
    <t xml:space="preserve">סד לאצבע הדק</t>
  </si>
  <si>
    <t xml:space="preserve">אצבעון מפלסטיק  ליד</t>
  </si>
  <si>
    <t xml:space="preserve">URIEL STRAP4U BLACK L-XL</t>
  </si>
  <si>
    <t xml:space="preserve">URIEL STRAP4U BLACK S-M</t>
  </si>
  <si>
    <t xml:space="preserve">URIEL STRAP4U PINK S-M</t>
  </si>
  <si>
    <t xml:space="preserve">URIEL STRAP4U TR L-XL</t>
  </si>
  <si>
    <t xml:space="preserve">חבק יד אגודלי</t>
  </si>
  <si>
    <t xml:space="preserve">שרוול לגבס קצר יד</t>
  </si>
  <si>
    <t xml:space="preserve">שרוול לגבס ארוך יד</t>
  </si>
  <si>
    <t xml:space="preserve">סד יד דו צדדי</t>
  </si>
  <si>
    <t xml:space="preserve">סד יד שמאל  שחור</t>
  </si>
  <si>
    <t xml:space="preserve">סד יד שחור</t>
  </si>
  <si>
    <t xml:space="preserve">סד יד שמאל  בז'  L-XL</t>
  </si>
  <si>
    <t xml:space="preserve">סד יד שמאל  בז'  S-M</t>
  </si>
  <si>
    <t xml:space="preserve">סד יד  בז'</t>
  </si>
  <si>
    <t xml:space="preserve">סד לתמיכה פרק כף יד ואגודל</t>
  </si>
  <si>
    <t xml:space="preserve">סד ליד שמאל</t>
  </si>
  <si>
    <t xml:space="preserve">סד לאגודל</t>
  </si>
  <si>
    <t xml:space="preserve">מגן קרסול מתכוון</t>
  </si>
  <si>
    <t xml:space="preserve">מדרסים לגברים 43-</t>
  </si>
  <si>
    <t xml:space="preserve">מדרסים לגברים 44</t>
  </si>
  <si>
    <t xml:space="preserve">רפידת ג'ל זיכרון W כחול</t>
  </si>
  <si>
    <t xml:space="preserve">מדרס מג'ל</t>
  </si>
  <si>
    <t xml:space="preserve">מידרסים מסיליקון</t>
  </si>
  <si>
    <t xml:space="preserve">מדרס מסיליקון עם כרית MT</t>
  </si>
  <si>
    <t xml:space="preserve">מדרס מתכוונן לגיל</t>
  </si>
  <si>
    <t xml:space="preserve">כרית סיליקון לעקב</t>
  </si>
  <si>
    <t xml:space="preserve">עקב סיליקון שטוח</t>
  </si>
  <si>
    <t xml:space="preserve">מדבקה ג'ל למניעת יבלות</t>
  </si>
  <si>
    <t xml:space="preserve">מדבקה גדולה מסיליקון</t>
  </si>
  <si>
    <t xml:space="preserve">סט פלסטרים הידרוקולואידים 313</t>
  </si>
  <si>
    <t xml:space="preserve">סד קרסול</t>
  </si>
  <si>
    <t xml:space="preserve">בליסטר פלסטר</t>
  </si>
  <si>
    <t xml:space="preserve">מגן קרסול+כרית סיליקון</t>
  </si>
  <si>
    <t xml:space="preserve">סד קרסול קל בז' L</t>
  </si>
  <si>
    <t xml:space="preserve">מגן קרסול עם תמיכה</t>
  </si>
  <si>
    <t xml:space="preserve">מגן קרסול סגור</t>
  </si>
  <si>
    <t xml:space="preserve">מגן קרסול+ עקב סגור+רצועות</t>
  </si>
  <si>
    <t xml:space="preserve">גרביים + סיליקון</t>
  </si>
  <si>
    <t xml:space="preserve">גרביים עם עקב ג'ל</t>
  </si>
  <si>
    <t xml:space="preserve">מגן קרסול פתוח</t>
  </si>
  <si>
    <t xml:space="preserve">מגן קרסול שחור</t>
  </si>
  <si>
    <t xml:space="preserve">מגן קרסול חום</t>
  </si>
  <si>
    <t xml:space="preserve">שרוול לגבס קצר רגל</t>
  </si>
  <si>
    <t xml:space="preserve">שרוול לגבס ארוך רגל</t>
  </si>
  <si>
    <t xml:space="preserve">שרוול מטטרזלי מסיליקון</t>
  </si>
  <si>
    <t xml:space="preserve">כרית מטטרזלי מס</t>
  </si>
  <si>
    <t xml:space="preserve">מדבקה מסיליקון ל</t>
  </si>
  <si>
    <t xml:space="preserve">כרית עם סרט אלסט</t>
  </si>
  <si>
    <t xml:space="preserve">בננה לתמכת אצבעו</t>
  </si>
  <si>
    <t xml:space="preserve">כ.הפרדת אצבעות ס</t>
  </si>
  <si>
    <t xml:space="preserve">מפריד אצבע</t>
  </si>
  <si>
    <t xml:space="preserve">מיישר בוהן</t>
  </si>
  <si>
    <t xml:space="preserve">טבעת אלסטית מסי</t>
  </si>
  <si>
    <t xml:space="preserve">טבעת אלסטית מסיליקון</t>
  </si>
  <si>
    <t xml:space="preserve">שרוול מסיליקון ל</t>
  </si>
  <si>
    <t xml:space="preserve">מפריד הלוקס עם כרית</t>
  </si>
  <si>
    <t xml:space="preserve">מגן בוניון עדין לנעל צרה</t>
  </si>
  <si>
    <t xml:space="preserve">מדבקה רב פעמית ל</t>
  </si>
  <si>
    <t xml:space="preserve">שרוול לבוניון מסיליקון</t>
  </si>
  <si>
    <t xml:space="preserve">מ. בוניון + מפריד אצבע</t>
  </si>
  <si>
    <t xml:space="preserve">מגן זרת מסיליקון</t>
  </si>
  <si>
    <t xml:space="preserve">מדבקה לשחרור לחץ</t>
  </si>
  <si>
    <t xml:space="preserve">אצבעון מסיליקון</t>
  </si>
  <si>
    <t xml:space="preserve">רפידת נוחות</t>
  </si>
  <si>
    <t xml:space="preserve">רפידה לילדים אנטי ריח</t>
  </si>
  <si>
    <t xml:space="preserve">רפידת מגבת כותנה</t>
  </si>
  <si>
    <t xml:space="preserve">רפידת אנטי-ריח</t>
  </si>
  <si>
    <t xml:space="preserve">רפידה בולמת זעזועים</t>
  </si>
  <si>
    <t xml:space="preserve">רפידת זיכרון 376</t>
  </si>
  <si>
    <t xml:space="preserve">רפידה אורטופדית</t>
  </si>
  <si>
    <t xml:space="preserve">רפידה אורטו ספורט</t>
  </si>
  <si>
    <t xml:space="preserve">מדרסי ג'ל קומפורט</t>
  </si>
  <si>
    <t xml:space="preserve">מדרסי ג'ל מולטי ספורט</t>
  </si>
  <si>
    <t xml:space="preserve">מדרסי ג'ל וורק</t>
  </si>
  <si>
    <t xml:space="preserve">מכשיר ליצוב הבוהן</t>
  </si>
  <si>
    <t xml:space="preserve">רצועה אלסטית HV</t>
  </si>
  <si>
    <t xml:space="preserve">מיישר בוניון-HALUX VALGUS</t>
  </si>
  <si>
    <t xml:space="preserve">סד לילה לבוהן</t>
  </si>
  <si>
    <t xml:space="preserve">גרבי נוחות חורף שחור</t>
  </si>
  <si>
    <t xml:space="preserve">גרבי נוחות חורף אפור</t>
  </si>
  <si>
    <t xml:space="preserve">גרבי נוחות חורף לבן</t>
  </si>
  <si>
    <t xml:space="preserve">גרבי נוחות קיץ שחור</t>
  </si>
  <si>
    <t xml:space="preserve">גרבי נוחות קיץ אפור</t>
  </si>
  <si>
    <t xml:space="preserve">גרבי נוחות קיץ לבן</t>
  </si>
  <si>
    <t xml:space="preserve">גרבי טיסה</t>
  </si>
  <si>
    <t xml:space="preserve">רצועות פיקה לברך</t>
  </si>
  <si>
    <t xml:space="preserve">רצועה לפיקה+כרית</t>
  </si>
  <si>
    <t xml:space="preserve">מגן ברך מוצלב+מוטות</t>
  </si>
  <si>
    <t xml:space="preserve">מגן ברך מוצלב+מוט</t>
  </si>
  <si>
    <t xml:space="preserve">מ.ברךגנוסיל+כ .</t>
  </si>
  <si>
    <t xml:space="preserve">מגן ברך ארוך עם כרית סיליקון</t>
  </si>
  <si>
    <t xml:space="preserve">מ. ברך אפור + כרית סיליקון</t>
  </si>
  <si>
    <t xml:space="preserve">מגן ברך רגיל</t>
  </si>
  <si>
    <t xml:space="preserve">מגן ברך שחור</t>
  </si>
  <si>
    <t xml:space="preserve">מגן ברך חום</t>
  </si>
  <si>
    <t xml:space="preserve">מגן ברך ארוך</t>
  </si>
  <si>
    <t xml:space="preserve">מגן ברך ארוך בז'</t>
  </si>
  <si>
    <t xml:space="preserve">מגן ברך מחמם</t>
  </si>
  <si>
    <t xml:space="preserve">מגן ירך</t>
  </si>
  <si>
    <t xml:space="preserve">מתלה</t>
  </si>
  <si>
    <t xml:space="preserve">סופורטר</t>
  </si>
  <si>
    <t xml:space="preserve">חגורת שבר דו צדדית</t>
  </si>
  <si>
    <t xml:space="preserve">חגורת שבר לצד שמאל</t>
  </si>
  <si>
    <t xml:space="preserve">חגורת שבר לצד ימין</t>
  </si>
  <si>
    <t xml:space="preserve">צוארון ספוגי</t>
  </si>
  <si>
    <t xml:space="preserve">צוארון פלסטי מתכוונן</t>
  </si>
  <si>
    <t xml:space="preserve">כרית שינה חלומית</t>
  </si>
  <si>
    <t xml:space="preserve">מישר כתפיים</t>
  </si>
  <si>
    <t xml:space="preserve">מישר כתפיים רחב+תמיכה לבית השח</t>
  </si>
  <si>
    <t xml:space="preserve">חגורת גב+מיישר+תמיכה לבית השחי</t>
  </si>
  <si>
    <t xml:space="preserve">חגורת גב+מיישר+תמיכה בית שחי</t>
  </si>
  <si>
    <t xml:space="preserve">מגן למפרק כתף</t>
  </si>
  <si>
    <t xml:space="preserve">ICE &amp; GO</t>
  </si>
  <si>
    <t xml:space="preserve">טייפ חבישה לספורט שחור</t>
  </si>
  <si>
    <t xml:space="preserve">טיפ תחבושת לספורט כחול</t>
  </si>
  <si>
    <t xml:space="preserve">טייפ חבישה לספורט בז'</t>
  </si>
  <si>
    <t xml:space="preserve">טייפ חבישה לספורט לבן</t>
  </si>
  <si>
    <t xml:space="preserve">אטלטיק טייפ</t>
  </si>
  <si>
    <t xml:space="preserve">תחבושת אלסטית נצמדת צבע שחור</t>
  </si>
  <si>
    <t xml:space="preserve">'תחבושת אלסטית נצמדת צבע בז</t>
  </si>
  <si>
    <t xml:space="preserve">תחבושת אלסטית נצמדת צבע ירוק</t>
  </si>
  <si>
    <t xml:space="preserve">תחבושת אלסטית נצמדת צבע וורוד</t>
  </si>
  <si>
    <t xml:space="preserve">תחבושת נצמדת צבע שחור</t>
  </si>
  <si>
    <t xml:space="preserve">תחבושת נצמדת צבע כחול</t>
  </si>
  <si>
    <t xml:space="preserve">תחבושת נצמדת צבע בז'</t>
  </si>
  <si>
    <t xml:space="preserve">תחבושת נצמדת צבע ורוד</t>
  </si>
  <si>
    <t xml:space="preserve">קינזיולוגי טייפ</t>
  </si>
  <si>
    <t xml:space="preserve">טייפ קינזיולוגי KT  בז'</t>
  </si>
  <si>
    <t xml:space="preserve">כרית חום וקור</t>
  </si>
  <si>
    <t xml:space="preserve">מתלה יד + קיבוע מרפק</t>
  </si>
  <si>
    <t xml:space="preserve">מתלה יד-כיס</t>
  </si>
  <si>
    <t xml:space="preserve">מתלה רשת לזרוע שחור 85B</t>
  </si>
  <si>
    <t xml:space="preserve">מתלה ליד לילדים</t>
  </si>
  <si>
    <t xml:space="preserve">חגורת קיבוע לכתף</t>
  </si>
  <si>
    <t xml:space="preserve">חבק טניס</t>
  </si>
  <si>
    <t xml:space="preserve">חבק טניס שחור</t>
  </si>
  <si>
    <t xml:space="preserve">מגן מרפק + סיליקון</t>
  </si>
  <si>
    <t xml:space="preserve">מגן מרפק</t>
  </si>
  <si>
    <t xml:space="preserve">מגן מרפק שחור</t>
  </si>
  <si>
    <t xml:space="preserve">מגן מרפק בז'</t>
  </si>
  <si>
    <t xml:space="preserve">חגורת גב עם תמיכות</t>
  </si>
  <si>
    <t xml:space="preserve">חגורת בטן קלה</t>
  </si>
  <si>
    <t xml:space="preserve">חבק לשורש כף היד</t>
  </si>
  <si>
    <t xml:space="preserve">AC27</t>
  </si>
  <si>
    <t xml:space="preserve">מגן קרסול</t>
  </si>
  <si>
    <t xml:space="preserve">רצועה לפיקת הברך</t>
  </si>
  <si>
    <t xml:space="preserve">מגן ברך + צירים</t>
  </si>
  <si>
    <t xml:space="preserve">מגן ברך עם תמיכות</t>
  </si>
  <si>
    <t xml:space="preserve">מיישר כתפיים</t>
  </si>
  <si>
    <t xml:space="preserve">תחבושת אלסטית 5 ס''מ</t>
  </si>
  <si>
    <t xml:space="preserve">קרם לרגלים X 3</t>
  </si>
  <si>
    <t xml:space="preserve">מלח אמבט לכף הרגל</t>
  </si>
  <si>
    <t xml:space="preserve">דיאודורנט ספריי</t>
  </si>
  <si>
    <t xml:space="preserve">תרסיס מרענן לרגל</t>
  </si>
  <si>
    <t xml:space="preserve">דאודורנט ספרי לנעל 100 מל</t>
  </si>
  <si>
    <t xml:space="preserve">תרסיס דיאודורנט לכף הרגל</t>
  </si>
  <si>
    <t xml:space="preserve">טלק לכף הרגל מועשר באלוורה</t>
  </si>
  <si>
    <t xml:space="preserve">טיפות נגד פטרת ה</t>
  </si>
  <si>
    <t xml:space="preserve">נוזל לריכוך ציפורן חודרנית</t>
  </si>
  <si>
    <t xml:space="preserve">מדרס מטטרזלי</t>
  </si>
  <si>
    <t xml:space="preserve">ריפוד סיליקון לעקב אחורי</t>
  </si>
  <si>
    <t xml:space="preserve">ריפוד סיליקון לנעלי אצבע</t>
  </si>
  <si>
    <t xml:space="preserve">ריפוד סיליקון לכרית כף הרגל</t>
  </si>
  <si>
    <t xml:space="preserve">ריפוד סיליקון לעקב תחתון</t>
  </si>
  <si>
    <t xml:space="preserve">מדרס סיליקון לנעלי עקב</t>
  </si>
  <si>
    <t xml:space="preserve">מדרס ג'ל למעלי עקב LF</t>
  </si>
  <si>
    <t xml:space="preserve">קוצץ ציפורניים</t>
  </si>
  <si>
    <t xml:space="preserve">מכשיר להסרת עור</t>
  </si>
  <si>
    <t xml:space="preserve">פומפיה להסרת עור</t>
  </si>
  <si>
    <t xml:space="preserve">פומפייה מתכת דו כיוונית</t>
  </si>
  <si>
    <t xml:space="preserve">אבן שיוף להסירת</t>
  </si>
  <si>
    <t xml:space="preserve">סכין להחלפה</t>
  </si>
  <si>
    <t xml:space="preserve">חבק יד SC25</t>
  </si>
  <si>
    <t xml:space="preserve">מגן קרסול שמאל SC35</t>
  </si>
  <si>
    <t xml:space="preserve">מגן קרסול שמאלSC35</t>
  </si>
  <si>
    <t xml:space="preserve">מגן קרסול ימין SC35</t>
  </si>
  <si>
    <t xml:space="preserve">מגן שוק SC39</t>
  </si>
  <si>
    <t xml:space="preserve">מגן ברך SC422</t>
  </si>
  <si>
    <t xml:space="preserve">מגן מרפק SC95</t>
  </si>
  <si>
    <t xml:space="preserve">מגן מופק SC95</t>
  </si>
  <si>
    <t xml:space="preserve">מגן מרפק SC95 XL</t>
  </si>
  <si>
    <t xml:space="preserve">מדרס ג'ל ספורט לגבר</t>
  </si>
  <si>
    <t xml:space="preserve">מדרס ג'ל ספורט לאשה</t>
  </si>
  <si>
    <t xml:space="preserve">גרב לילה לטיפול בדורבן</t>
  </si>
  <si>
    <t xml:space="preserve">חבק יד אגודלי ימ</t>
  </si>
  <si>
    <t xml:space="preserve">חבק יד אגודלי שחור</t>
  </si>
  <si>
    <t xml:space="preserve">סד יד-ליד שמאל</t>
  </si>
  <si>
    <t xml:space="preserve">סד מאורך לאגודל</t>
  </si>
  <si>
    <t xml:space="preserve">סד לקרסול</t>
  </si>
  <si>
    <t xml:space="preserve">מגן קרסול+צמדן-לכו</t>
  </si>
  <si>
    <t xml:space="preserve">מגן שוק רגיל</t>
  </si>
  <si>
    <t xml:space="preserve">מיצב פיקה</t>
  </si>
  <si>
    <t xml:space="preserve">מגן לכתף ימין/שמאל</t>
  </si>
  <si>
    <t xml:space="preserve">חבק טניס תוספת מ</t>
  </si>
  <si>
    <t xml:space="preserve">חבק ל TENNIS ELBOW-</t>
  </si>
  <si>
    <t xml:space="preserve">מגן מרפק רגיל</t>
  </si>
  <si>
    <t xml:space="preserve">סטנד שחור URIEL  מתפרק גב</t>
  </si>
  <si>
    <t xml:space="preserve">סטנד URIEL שחור מסתובב מתכת 35 ס''מ לבתי מרקחת</t>
  </si>
  <si>
    <t xml:space="preserve">כפפת CTS שמאל</t>
  </si>
  <si>
    <t xml:space="preserve">כפפת CTS ימין</t>
  </si>
  <si>
    <t xml:space="preserve">גרבי קיץ אנטיבקטריאלי שחור</t>
  </si>
  <si>
    <t xml:space="preserve">גרבי נסיעות אנטיבקטריאלי</t>
  </si>
  <si>
    <t xml:space="preserve">חגורת פאבליק (רצועות אבדוקציה)</t>
  </si>
  <si>
    <t xml:space="preserve">משלוח בארץ</t>
  </si>
  <si>
    <t xml:space="preserve">תומך ברך גנושילד</t>
  </si>
  <si>
    <t xml:space="preserve">SpinaShield | חגורת תיקון יציבה לעמוד שדרה וכתפיים</t>
  </si>
  <si>
    <t xml:space="preserve">מגן קרסול+כרית סיליקון שחור</t>
  </si>
  <si>
    <t xml:space="preserve">סד קרסול קל שחורL</t>
  </si>
  <si>
    <t xml:space="preserve">סד קרסול קל שחור M</t>
  </si>
  <si>
    <t xml:space="preserve">סד קרסול קל שחור XL</t>
  </si>
  <si>
    <t xml:space="preserve">סד קרסול קל שחור XXL</t>
  </si>
  <si>
    <t xml:space="preserve">גרבי קיץ אנטיבקטריאלי לבן</t>
  </si>
  <si>
    <t xml:space="preserve">מגן אתלטי לגבר-תומך ספורטיבי לאשכים</t>
  </si>
  <si>
    <t xml:space="preserve">חגורת גב+מיישר+תמיכה בית השחי</t>
  </si>
  <si>
    <t xml:space="preserve">מ.ברך מנאופרן+ציר D +כ.סיליקון</t>
  </si>
  <si>
    <t xml:space="preserve">חגורת שרוכים</t>
  </si>
  <si>
    <t xml:space="preserve">מגן ירך לאחר ניתוח</t>
  </si>
  <si>
    <t xml:space="preserve">מיצב כתפיים</t>
  </si>
  <si>
    <t xml:space="preserve">מגן ברך סיליקון - אנטומיק</t>
  </si>
  <si>
    <t xml:space="preserve">מ.ברך ארוך+כ. סיל.+ציר D</t>
  </si>
  <si>
    <t xml:space="preserve">TaluAirShield | מקבע קרסול</t>
  </si>
  <si>
    <t xml:space="preserve">רצועה לפטלה עם כרית סיליקון</t>
  </si>
  <si>
    <t xml:space="preserve">מגן ברך +חור לפיקה</t>
  </si>
  <si>
    <t xml:space="preserve">גרבי במבוק</t>
  </si>
  <si>
    <t xml:space="preserve">מגן למפרק כתף שחור</t>
  </si>
  <si>
    <t xml:space="preserve">ח.גב אורירית (30)</t>
  </si>
  <si>
    <t xml:space="preserve">איסוף מנקודת מסירה</t>
  </si>
  <si>
    <t xml:space="preserve">מגן קרסול + סיליקון</t>
  </si>
  <si>
    <t xml:space="preserve">צוארון עממי</t>
  </si>
  <si>
    <t xml:space="preserve">מכשיר עיסוי ויטלימד פלקסי - פלוס שחור</t>
  </si>
  <si>
    <t xml:space="preserve">מכשיר עיסוי ויטלימד פלקסי - פלוס קרם</t>
  </si>
  <si>
    <t xml:space="preserve">כרית עיסוי ויטלימד סופט - פלוס</t>
  </si>
  <si>
    <t xml:space="preserve">מגן ירך רגיל</t>
  </si>
  <si>
    <t xml:space="preserve">תגורת שבר בטבור לתינוקות</t>
  </si>
  <si>
    <t xml:space="preserve">מגן ברך משופר עם ציר</t>
  </si>
  <si>
    <t xml:space="preserve">חגורת בטן עממית</t>
  </si>
  <si>
    <t xml:space="preserve">מגן כתף להמיפלגיה</t>
  </si>
  <si>
    <t xml:space="preserve">מגן מרפק XL עם סיליקון</t>
  </si>
  <si>
    <t xml:space="preserve">מגן מרפק XXl עם סיליקון</t>
  </si>
  <si>
    <t xml:space="preserve">מגן ברך משופר עם צ</t>
  </si>
  <si>
    <t xml:space="preserve">חגורת אגן  צר מנאופרן</t>
  </si>
  <si>
    <t xml:space="preserve">מגן ירכיים</t>
  </si>
  <si>
    <t xml:space="preserve">חגורת שבר שחור</t>
  </si>
  <si>
    <t xml:space="preserve">סרט מדידה ללקוחות</t>
  </si>
  <si>
    <t xml:space="preserve">חגורת פיסוק פאבליק</t>
  </si>
  <si>
    <t xml:space="preserve">מ.שוק רגיל</t>
  </si>
  <si>
    <t xml:space="preserve">תרמה כתף</t>
  </si>
  <si>
    <t xml:space="preserve">משלוח מהיר</t>
  </si>
  <si>
    <t xml:space="preserve">חגורת בטן לנורבגיה</t>
  </si>
  <si>
    <t xml:space="preserve">WRISTO STRAP חבק יד</t>
  </si>
  <si>
    <t xml:space="preserve">70 S</t>
  </si>
  <si>
    <t xml:space="preserve">מכשיר עיסוי ויטלימד פלקסי - פלוס לבן</t>
  </si>
  <si>
    <t xml:space="preserve">כיסוי כרית עיסוי ויטלימד סופט - פלוס כחול</t>
  </si>
  <si>
    <t xml:space="preserve">סד לקרסול + מוטות</t>
  </si>
  <si>
    <t xml:space="preserve">חגורה אחרי ניתוח שחור</t>
  </si>
  <si>
    <t xml:space="preserve">מגן ברך ST+צירD+כרית סיליקון</t>
  </si>
  <si>
    <t xml:space="preserve">מגן ברך+ציר H</t>
  </si>
  <si>
    <t xml:space="preserve">מדרס מתכוונן</t>
  </si>
  <si>
    <t xml:space="preserve">חגורת גב</t>
  </si>
  <si>
    <t xml:space="preserve">כ. סיל.+ציר D</t>
  </si>
  <si>
    <t xml:space="preserve">מגן ברך + כרית סיליקון+ רצועות</t>
  </si>
  <si>
    <t xml:space="preserve">מגן מרפק M עם סיליקון</t>
  </si>
  <si>
    <t xml:space="preserve">חגורת גב + כרית+ רצועות</t>
  </si>
  <si>
    <t xml:space="preserve">מגן כתף אפור</t>
  </si>
  <si>
    <t xml:space="preserve">חגורת גב אוורירית</t>
  </si>
  <si>
    <t xml:space="preserve">רפידת ג'ל זיכרון M בז'</t>
  </si>
  <si>
    <t xml:space="preserve">רפידת ג'ל זיכרון M כחול</t>
  </si>
  <si>
    <t xml:space="preserve">ח.גב ליישור גב באוסטופורוזיס</t>
  </si>
  <si>
    <t xml:space="preserve">מדרס מג'ל לגבר</t>
  </si>
  <si>
    <t xml:space="preserve">מדרס מג'ל לאשה</t>
  </si>
  <si>
    <t xml:space="preserve">מפריד בוהן עם רצועה</t>
  </si>
  <si>
    <t xml:space="preserve">גרבי חורף אנטיבקטריאלי לבן</t>
  </si>
  <si>
    <t xml:space="preserve">Cervicallo Soft- צווארון ספוגי לתמיכה עדינה בצוואר - כחול</t>
  </si>
  <si>
    <t xml:space="preserve">Cervicallo IceSilk צווארון משי רך לתמיכה בצוואר</t>
  </si>
  <si>
    <t xml:space="preserve">תחבושת אלסטית CB בז'</t>
  </si>
  <si>
    <t xml:space="preserve">טייפ בסיס מקדים</t>
  </si>
  <si>
    <t xml:space="preserve">InguShield/מערכת תמיכה חכמה לבקע מפשעתי דו צדדי</t>
  </si>
  <si>
    <t xml:space="preserve">CerviShield  מקבע צוואר קשיח מתכוונן</t>
  </si>
  <si>
    <t xml:space="preserve">חבק יד</t>
  </si>
  <si>
    <t xml:space="preserve">סד יד</t>
  </si>
  <si>
    <t xml:space="preserve">מגן ברך עם כרית ג'ל</t>
  </si>
  <si>
    <t xml:space="preserve">ThermaSpine חגורת גב תרמית לתמיכה</t>
  </si>
  <si>
    <t xml:space="preserve">תרמה קרסול</t>
  </si>
  <si>
    <t xml:space="preserve">תרמה ברך</t>
  </si>
  <si>
    <t xml:space="preserve">חגורת לומבו-סקרל-צבע</t>
  </si>
  <si>
    <t xml:space="preserve">מ.ברך</t>
  </si>
  <si>
    <t xml:space="preserve">סד קרסול קל שחור S</t>
  </si>
  <si>
    <t xml:space="preserve">סד קרסול קל בז' M</t>
  </si>
  <si>
    <t xml:space="preserve">סד קרסול קל בז' S</t>
  </si>
  <si>
    <t xml:space="preserve">סד קרסול קל בז' XL</t>
  </si>
  <si>
    <t xml:space="preserve">מגן מרפק L עם סיליקון</t>
  </si>
  <si>
    <t xml:space="preserve">מגן מרפק S עם סיליקון</t>
  </si>
  <si>
    <t xml:space="preserve">צווארון ספוג</t>
  </si>
  <si>
    <t xml:space="preserve">תחבושת אלסטית רפואית</t>
  </si>
  <si>
    <t xml:space="preserve">כרית להפרדת אצבע</t>
  </si>
  <si>
    <t xml:space="preserve">סד יד שמאל  בז' XXL</t>
  </si>
  <si>
    <t xml:space="preserve">שלושים ימי ניסיון</t>
  </si>
  <si>
    <t xml:space="preserve">שלושים לילות ניסיון</t>
  </si>
  <si>
    <t xml:space="preserve">גרבי חורף אנטיבקטריאלי שחור</t>
  </si>
  <si>
    <t xml:space="preserve">מיתלה שרוול</t>
  </si>
  <si>
    <t xml:space="preserve">מגן מרפק אפור</t>
  </si>
  <si>
    <t xml:space="preserve">משלוח חינם</t>
  </si>
  <si>
    <t xml:space="preserve">כיסוי מכשיר עיסוי ויטלימד פלקסי שחור</t>
  </si>
  <si>
    <t xml:space="preserve">כיסוי מכשיר עיסוי ויטלימד פלקסי חום</t>
  </si>
  <si>
    <t xml:space="preserve">כיסוי מכשיר עיסוי ויטלימד פלקסי אפור</t>
  </si>
  <si>
    <t xml:space="preserve">כיסוי מכשיר עיסוי ויטלימד פלקסי נייבי</t>
  </si>
  <si>
    <t xml:space="preserve">כיסוי מכשיר עיסוי ויטלימד פלקסי לבן</t>
  </si>
  <si>
    <t xml:space="preserve">כיסוי כרית עיסוי ויטלימד סופט - פלוס קרם</t>
  </si>
  <si>
    <t xml:space="preserve">כיסוי כרית עיסוי ויטלימד סופט - פלוס ירוק ליים</t>
  </si>
  <si>
    <t xml:space="preserve">כיסוי כרית עיסוי ויטלימד סופט - פלוס אפור בהיר</t>
  </si>
  <si>
    <t xml:space="preserve">כיסוי כרית עיסוי ויטלימד סופט - פלוס נייבי</t>
  </si>
  <si>
    <t xml:space="preserve">כיסוי כרית עיסוי ויטלימד סופט - פלוס סהרה</t>
  </si>
  <si>
    <t xml:space="preserve">כיסוי כרית עיסוי ויטלימד סופט - פלוס טורקיז</t>
  </si>
  <si>
    <t xml:space="preserve">מגן ברך גנופיקס</t>
  </si>
  <si>
    <t xml:space="preserve">מגן ברך גנופיקס +</t>
  </si>
  <si>
    <t xml:space="preserve">מגן ברך עם סגר צמד</t>
  </si>
  <si>
    <t xml:space="preserve">מגן ברך +רצועה לפיקה</t>
  </si>
  <si>
    <t xml:space="preserve">סטנד URIEL לבן  מתכת 20 סמ לבתי מרקחת</t>
  </si>
  <si>
    <t xml:space="preserve">מתלה יד-ספוגי</t>
  </si>
  <si>
    <t xml:space="preserve">חגורת שבר</t>
  </si>
  <si>
    <t xml:space="preserve">הפרשים אמזון</t>
  </si>
  <si>
    <t xml:space="preserve">קיט טיפות + 365 XL</t>
  </si>
  <si>
    <t xml:space="preserve">טיטניום קורקטור – ערכה לציפורן חודרנית</t>
  </si>
  <si>
    <t xml:space="preserve">מכשיר ליצוב הבוהן שמעל</t>
  </si>
  <si>
    <t xml:space="preserve">צוארון ספוגי צבע</t>
  </si>
  <si>
    <t xml:space="preserve">מגן ברך עם רצועות</t>
  </si>
  <si>
    <t xml:space="preserve">מגן ברך מנאופרן 2 ממ שחור</t>
  </si>
  <si>
    <t xml:space="preserve">MalleoShield תומך קרסול עם כריות ג'ל</t>
  </si>
  <si>
    <t xml:space="preserve">גינושילד פרו מייצב ברך עם צירים- שמאל</t>
  </si>
  <si>
    <t xml:space="preserve">חגורת גב + מוטות</t>
  </si>
  <si>
    <t xml:space="preserve">סטנד כף רגל מסתובב חדש</t>
  </si>
  <si>
    <t xml:space="preserve">גרביים טרמיות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</si>
</sst>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#,##0"/>
    <numFmt numFmtId="167" formatCode="0%"/>
    <numFmt numFmtId="168" formatCode="0.0"/>
    <numFmt numFmtId="169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9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0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1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2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3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4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5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6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7.v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8.v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9.v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0.v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8" min="5" style="0" width="14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7" min="16" style="0" width="14"/>
    <col collapsed="false" customWidth="true" hidden="false" outlineLevel="0" max="18" min="18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4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customFormat="false" ht="15" hidden="false" customHeight="false" outlineLevel="0" collapsed="false">
      <c r="A6" s="6" t="s">
        <v>21</v>
      </c>
      <c r="B6" s="7" t="s">
        <v>21</v>
      </c>
      <c r="C6" s="7" t="s">
        <v>22</v>
      </c>
      <c r="D6" s="8" t="n">
        <f aca="false">COUNTA('110 - Chemipal'!$A$9:$A$569)</f>
        <v>561</v>
      </c>
      <c r="E6" s="8" t="n">
        <f aca="false">SUMPRODUCT(--(('110 - Chemipal'!$C$9:$C$569&lt;&gt;0)+('110 - Chemipal'!$H$9:$H$569&lt;&gt;0)&gt;0))</f>
        <v>559</v>
      </c>
      <c r="F6" s="8" t="n">
        <f aca="false">SUMPRODUCT(--(('110 - Chemipal'!$D$9:$D$569&lt;&gt;0)+('110 - Chemipal'!$I$9:$I$569&lt;&gt;0)&gt;0))</f>
        <v>3</v>
      </c>
      <c r="G6" s="8" t="n">
        <f aca="false">'110 - Chemipal'!B5</f>
        <v>558</v>
      </c>
      <c r="H6" s="8" t="n">
        <f aca="false">'110 - Chemipal'!D5</f>
        <v>2</v>
      </c>
      <c r="I6" s="8" t="n">
        <f aca="false">'110 - Chemipal'!B6</f>
        <v>156696</v>
      </c>
      <c r="J6" s="8" t="n">
        <f aca="false">'110 - Chemipal'!D6</f>
        <v>5726866.66</v>
      </c>
      <c r="K6" s="8" t="n">
        <f aca="false">'110 - Chemipal'!F6</f>
        <v>3</v>
      </c>
      <c r="L6" s="8" t="n">
        <f aca="false">'110 - Chemipal'!H6</f>
        <v>0</v>
      </c>
      <c r="M6" s="8" t="n">
        <f aca="false">'110 - Chemipal'!C571</f>
        <v>156690</v>
      </c>
      <c r="N6" s="8" t="n">
        <f aca="false">'110 - Chemipal'!D571</f>
        <v>11</v>
      </c>
      <c r="O6" s="9" t="n">
        <f aca="false">IF('110 - Chemipal'!C571=0,"N/A",('110 - Chemipal'!D571-'110 - Chemipal'!C571)/'110 - Chemipal'!C571)</f>
        <v>-0.999929797689706</v>
      </c>
      <c r="P6" s="8" t="n">
        <f aca="false">'110 - Chemipal'!H571</f>
        <v>8447136.62</v>
      </c>
      <c r="Q6" s="8" t="n">
        <f aca="false">'110 - Chemipal'!I571</f>
        <v>5794673.64</v>
      </c>
      <c r="R6" s="9" t="n">
        <f aca="false">IF('110 - Chemipal'!H571=0,"N/A",('110 - Chemipal'!I571-'110 - Chemipal'!H571)/'110 - Chemipal'!H571)</f>
        <v>-0.314007349392202</v>
      </c>
    </row>
    <row r="7" customFormat="false" ht="15" hidden="false" customHeight="false" outlineLevel="0" collapsed="false">
      <c r="A7" s="6" t="s">
        <v>23</v>
      </c>
      <c r="B7" s="7" t="s">
        <v>23</v>
      </c>
      <c r="C7" s="7" t="s">
        <v>22</v>
      </c>
      <c r="D7" s="8" t="n">
        <f aca="false">COUNTA('102 - Orthopedic institutes'!$A$9:$A$668)</f>
        <v>660</v>
      </c>
      <c r="E7" s="8" t="n">
        <f aca="false">SUMPRODUCT(--(('102 - Orthopedic institutes'!$C$9:$C$668&lt;&gt;0)+('102 - Orthopedic institutes'!$H$9:$H$668&lt;&gt;0)&gt;0))</f>
        <v>595</v>
      </c>
      <c r="F7" s="8" t="n">
        <f aca="false">SUMPRODUCT(--(('102 - Orthopedic institutes'!$D$9:$D$668&lt;&gt;0)+('102 - Orthopedic institutes'!$I$9:$I$668&lt;&gt;0)&gt;0))</f>
        <v>475</v>
      </c>
      <c r="G7" s="8" t="n">
        <f aca="false">'102 - Orthopedic institutes'!B5</f>
        <v>185</v>
      </c>
      <c r="H7" s="8" t="n">
        <f aca="false">'102 - Orthopedic institutes'!D5</f>
        <v>65</v>
      </c>
      <c r="I7" s="8" t="n">
        <f aca="false">'102 - Orthopedic institutes'!B6</f>
        <v>826</v>
      </c>
      <c r="J7" s="8" t="n">
        <f aca="false">'102 - Orthopedic institutes'!D6</f>
        <v>59526.19</v>
      </c>
      <c r="K7" s="8" t="n">
        <f aca="false">'102 - Orthopedic institutes'!F6</f>
        <v>728</v>
      </c>
      <c r="L7" s="8" t="n">
        <f aca="false">'102 - Orthopedic institutes'!H6</f>
        <v>56220.09</v>
      </c>
      <c r="M7" s="8" t="n">
        <f aca="false">'102 - Orthopedic institutes'!C670</f>
        <v>11637</v>
      </c>
      <c r="N7" s="8" t="n">
        <f aca="false">'102 - Orthopedic institutes'!D670</f>
        <v>7815</v>
      </c>
      <c r="O7" s="9" t="n">
        <f aca="false">IF('102 - Orthopedic institutes'!C670=0,"N/A",('102 - Orthopedic institutes'!D670-'102 - Orthopedic institutes'!C670)/'102 - Orthopedic institutes'!C670)</f>
        <v>-0.328435163701985</v>
      </c>
      <c r="P7" s="8" t="n">
        <f aca="false">'102 - Orthopedic institutes'!H670</f>
        <v>850045.24</v>
      </c>
      <c r="Q7" s="8" t="n">
        <f aca="false">'102 - Orthopedic institutes'!I670</f>
        <v>647626.01</v>
      </c>
      <c r="R7" s="9" t="n">
        <f aca="false">IF('102 - Orthopedic institutes'!H670=0,"N/A",('102 - Orthopedic institutes'!I670-'102 - Orthopedic institutes'!H670)/'102 - Orthopedic institutes'!H670)</f>
        <v>-0.238127596597094</v>
      </c>
    </row>
    <row r="8" customFormat="false" ht="15" hidden="false" customHeight="false" outlineLevel="0" collapsed="false">
      <c r="A8" s="6" t="s">
        <v>24</v>
      </c>
      <c r="B8" s="7" t="s">
        <v>24</v>
      </c>
      <c r="C8" s="7" t="s">
        <v>22</v>
      </c>
      <c r="D8" s="8" t="n">
        <f aca="false">COUNTA('101 - Factory customers'!$A$9:$A$528)</f>
        <v>520</v>
      </c>
      <c r="E8" s="8" t="n">
        <f aca="false">SUMPRODUCT(--(('101 - Factory customers'!$C$9:$C$528&lt;&gt;0)+('101 - Factory customers'!$H$9:$H$528&lt;&gt;0)&gt;0))</f>
        <v>424</v>
      </c>
      <c r="F8" s="8" t="n">
        <f aca="false">SUMPRODUCT(--(('101 - Factory customers'!$D$9:$D$528&lt;&gt;0)+('101 - Factory customers'!$I$9:$I$528&lt;&gt;0)&gt;0))</f>
        <v>302</v>
      </c>
      <c r="G8" s="8" t="n">
        <f aca="false">'101 - Factory customers'!B5</f>
        <v>218</v>
      </c>
      <c r="H8" s="8" t="n">
        <f aca="false">'101 - Factory customers'!D5</f>
        <v>96</v>
      </c>
      <c r="I8" s="8" t="n">
        <f aca="false">'101 - Factory customers'!B6</f>
        <v>1086</v>
      </c>
      <c r="J8" s="8" t="n">
        <f aca="false">'101 - Factory customers'!D6</f>
        <v>55244.81</v>
      </c>
      <c r="K8" s="8" t="n">
        <f aca="false">'101 - Factory customers'!F6</f>
        <v>253</v>
      </c>
      <c r="L8" s="8" t="n">
        <f aca="false">'101 - Factory customers'!H6</f>
        <v>13716.33</v>
      </c>
      <c r="M8" s="8" t="n">
        <f aca="false">'101 - Factory customers'!C530</f>
        <v>3679</v>
      </c>
      <c r="N8" s="8" t="n">
        <f aca="false">'101 - Factory customers'!D530</f>
        <v>1378</v>
      </c>
      <c r="O8" s="9" t="n">
        <f aca="false">IF('101 - Factory customers'!C530=0,"N/A",('101 - Factory customers'!D530-'101 - Factory customers'!C530)/'101 - Factory customers'!C530)</f>
        <v>-0.625441696113074</v>
      </c>
      <c r="P8" s="8" t="n">
        <f aca="false">'101 - Factory customers'!H530</f>
        <v>185250.51</v>
      </c>
      <c r="Q8" s="8" t="n">
        <f aca="false">'101 - Factory customers'!I530</f>
        <v>78194.51</v>
      </c>
      <c r="R8" s="9" t="n">
        <f aca="false">IF('101 - Factory customers'!H530=0,"N/A",('101 - Factory customers'!I530-'101 - Factory customers'!H530)/'101 - Factory customers'!H530)</f>
        <v>-0.577898543977018</v>
      </c>
    </row>
    <row r="9" customFormat="false" ht="15" hidden="false" customHeight="false" outlineLevel="0" collapsed="false">
      <c r="A9" s="6" t="s">
        <v>25</v>
      </c>
      <c r="B9" s="7" t="s">
        <v>25</v>
      </c>
      <c r="C9" s="7" t="s">
        <v>22</v>
      </c>
      <c r="D9" s="8" t="n">
        <f aca="false">COUNTA('104 - Sports Shop'!$A$9:$A$36)</f>
        <v>28</v>
      </c>
      <c r="E9" s="8" t="n">
        <f aca="false">SUMPRODUCT(--(('104 - Sports Shop'!$C$9:$C$36&lt;&gt;0)+('104 - Sports Shop'!$H$9:$H$36&lt;&gt;0)&gt;0))</f>
        <v>3</v>
      </c>
      <c r="F9" s="8" t="n">
        <f aca="false">SUMPRODUCT(--(('104 - Sports Shop'!$D$9:$D$36&lt;&gt;0)+('104 - Sports Shop'!$I$9:$I$36&lt;&gt;0)&gt;0))</f>
        <v>25</v>
      </c>
      <c r="G9" s="8" t="n">
        <f aca="false">'104 - Sports Shop'!B5</f>
        <v>3</v>
      </c>
      <c r="H9" s="8" t="n">
        <f aca="false">'104 - Sports Shop'!D5</f>
        <v>25</v>
      </c>
      <c r="I9" s="8" t="n">
        <f aca="false">'104 - Sports Shop'!B6</f>
        <v>16</v>
      </c>
      <c r="J9" s="8" t="n">
        <f aca="false">'104 - Sports Shop'!D6</f>
        <v>514.2</v>
      </c>
      <c r="K9" s="8" t="n">
        <f aca="false">'104 - Sports Shop'!F6</f>
        <v>59</v>
      </c>
      <c r="L9" s="8" t="n">
        <f aca="false">'104 - Sports Shop'!H6</f>
        <v>1896.82</v>
      </c>
      <c r="M9" s="8" t="n">
        <f aca="false">'104 - Sports Shop'!C38</f>
        <v>16</v>
      </c>
      <c r="N9" s="8" t="n">
        <f aca="false">'104 - Sports Shop'!D38</f>
        <v>59</v>
      </c>
      <c r="O9" s="9" t="n">
        <f aca="false">IF('104 - Sports Shop'!C38=0,"N/A",('104 - Sports Shop'!D38-'104 - Sports Shop'!C38)/'104 - Sports Shop'!C38)</f>
        <v>2.6875</v>
      </c>
      <c r="P9" s="8" t="n">
        <f aca="false">'104 - Sports Shop'!H38</f>
        <v>514.2</v>
      </c>
      <c r="Q9" s="8" t="n">
        <f aca="false">'104 - Sports Shop'!I38</f>
        <v>1896.82</v>
      </c>
      <c r="R9" s="9" t="n">
        <f aca="false">IF('104 - Sports Shop'!H38=0,"N/A",('104 - Sports Shop'!I38-'104 - Sports Shop'!H38)/'104 - Sports Shop'!H38)</f>
        <v>2.68887592376507</v>
      </c>
    </row>
    <row r="10" customFormat="false" ht="15" hidden="false" customHeight="false" outlineLevel="0" collapsed="false">
      <c r="A10" s="6" t="s">
        <v>26</v>
      </c>
      <c r="B10" s="7" t="s">
        <v>26</v>
      </c>
      <c r="C10" s="7" t="s">
        <v>22</v>
      </c>
      <c r="D10" s="8" t="n">
        <f aca="false">COUNTA('103 - Physiotherapy institutes'!$A$9:$A$437)</f>
        <v>429</v>
      </c>
      <c r="E10" s="8" t="n">
        <f aca="false">SUMPRODUCT(--(('103 - Physiotherapy institutes'!$C$9:$C$437&lt;&gt;0)+('103 - Physiotherapy institutes'!$H$9:$H$437&lt;&gt;0)&gt;0))</f>
        <v>301</v>
      </c>
      <c r="F10" s="8" t="n">
        <f aca="false">SUMPRODUCT(--(('103 - Physiotherapy institutes'!$D$9:$D$437&lt;&gt;0)+('103 - Physiotherapy institutes'!$I$9:$I$437&lt;&gt;0)&gt;0))</f>
        <v>282</v>
      </c>
      <c r="G10" s="8" t="n">
        <f aca="false">'103 - Physiotherapy institutes'!B5</f>
        <v>147</v>
      </c>
      <c r="H10" s="8" t="n">
        <f aca="false">'103 - Physiotherapy institutes'!D5</f>
        <v>128</v>
      </c>
      <c r="I10" s="8" t="n">
        <f aca="false">'103 - Physiotherapy institutes'!B6</f>
        <v>550</v>
      </c>
      <c r="J10" s="8" t="n">
        <f aca="false">'103 - Physiotherapy institutes'!D6</f>
        <v>25758.28</v>
      </c>
      <c r="K10" s="8" t="n">
        <f aca="false">'103 - Physiotherapy institutes'!F6</f>
        <v>322</v>
      </c>
      <c r="L10" s="8" t="n">
        <f aca="false">'103 - Physiotherapy institutes'!H6</f>
        <v>27429.03</v>
      </c>
      <c r="M10" s="8" t="n">
        <f aca="false">'103 - Physiotherapy institutes'!C439</f>
        <v>1673</v>
      </c>
      <c r="N10" s="8" t="n">
        <f aca="false">'103 - Physiotherapy institutes'!D439</f>
        <v>1518</v>
      </c>
      <c r="O10" s="9" t="n">
        <f aca="false">IF('103 - Physiotherapy institutes'!C439=0,"N/A",('103 - Physiotherapy institutes'!D439-'103 - Physiotherapy institutes'!C439)/'103 - Physiotherapy institutes'!C439)</f>
        <v>-0.0926479378362224</v>
      </c>
      <c r="P10" s="8" t="n">
        <f aca="false">'103 - Physiotherapy institutes'!H439</f>
        <v>98528.23</v>
      </c>
      <c r="Q10" s="8" t="n">
        <f aca="false">'103 - Physiotherapy institutes'!I439</f>
        <v>113347.12</v>
      </c>
      <c r="R10" s="9" t="n">
        <f aca="false">IF('103 - Physiotherapy institutes'!H439=0,"N/A",('103 - Physiotherapy institutes'!I439-'103 - Physiotherapy institutes'!H439)/'103 - Physiotherapy institutes'!H439)</f>
        <v>0.150402478558683</v>
      </c>
    </row>
    <row r="11" customFormat="false" ht="15" hidden="false" customHeight="false" outlineLevel="0" collapsed="false">
      <c r="A11" s="6" t="s">
        <v>27</v>
      </c>
      <c r="B11" s="7" t="s">
        <v>27</v>
      </c>
      <c r="C11" s="7" t="s">
        <v>22</v>
      </c>
      <c r="D11" s="8" t="n">
        <f aca="false">COUNTA('109 - Private Shops'!$A$9:$A$223)</f>
        <v>215</v>
      </c>
      <c r="E11" s="8" t="n">
        <f aca="false">SUMPRODUCT(--(('109 - Private Shops'!$C$9:$C$223&lt;&gt;0)+('109 - Private Shops'!$H$9:$H$223&lt;&gt;0)&gt;0))</f>
        <v>150</v>
      </c>
      <c r="F11" s="8" t="n">
        <f aca="false">SUMPRODUCT(--(('109 - Private Shops'!$D$9:$D$223&lt;&gt;0)+('109 - Private Shops'!$I$9:$I$223&lt;&gt;0)&gt;0))</f>
        <v>133</v>
      </c>
      <c r="G11" s="8" t="n">
        <f aca="false">'109 - Private Shops'!B5</f>
        <v>82</v>
      </c>
      <c r="H11" s="8" t="n">
        <f aca="false">'109 - Private Shops'!D5</f>
        <v>65</v>
      </c>
      <c r="I11" s="8" t="n">
        <f aca="false">'109 - Private Shops'!B6</f>
        <v>290</v>
      </c>
      <c r="J11" s="8" t="n">
        <f aca="false">'109 - Private Shops'!D6</f>
        <v>14416.63</v>
      </c>
      <c r="K11" s="8" t="n">
        <f aca="false">'109 - Private Shops'!F6</f>
        <v>244</v>
      </c>
      <c r="L11" s="8" t="n">
        <f aca="false">'109 - Private Shops'!H6</f>
        <v>18033.75</v>
      </c>
      <c r="M11" s="8" t="n">
        <f aca="false">'109 - Private Shops'!C225</f>
        <v>1208</v>
      </c>
      <c r="N11" s="8" t="n">
        <f aca="false">'109 - Private Shops'!D225</f>
        <v>660</v>
      </c>
      <c r="O11" s="9" t="n">
        <f aca="false">IF('109 - Private Shops'!C225=0,"N/A",('109 - Private Shops'!D225-'109 - Private Shops'!C225)/'109 - Private Shops'!C225)</f>
        <v>-0.45364238410596</v>
      </c>
      <c r="P11" s="8" t="n">
        <f aca="false">'109 - Private Shops'!H225</f>
        <v>58306.79</v>
      </c>
      <c r="Q11" s="8" t="n">
        <f aca="false">'109 - Private Shops'!I225</f>
        <v>46507.15</v>
      </c>
      <c r="R11" s="9" t="n">
        <f aca="false">IF('109 - Private Shops'!H225=0,"N/A",('109 - Private Shops'!I225-'109 - Private Shops'!H225)/'109 - Private Shops'!H225)</f>
        <v>-0.202371627729806</v>
      </c>
    </row>
    <row r="12" customFormat="false" ht="15" hidden="false" customHeight="false" outlineLevel="0" collapsed="false">
      <c r="A12" s="6" t="s">
        <v>28</v>
      </c>
      <c r="B12" s="7" t="s">
        <v>28</v>
      </c>
      <c r="C12" s="7" t="s">
        <v>22</v>
      </c>
      <c r="D12" s="8" t="n">
        <f aca="false">COUNTA('105 - Pedicure Salons'!$A$9:$A$30)</f>
        <v>22</v>
      </c>
      <c r="E12" s="8" t="n">
        <f aca="false">SUMPRODUCT(--(('105 - Pedicure Salons'!$C$9:$C$30&lt;&gt;0)+('105 - Pedicure Salons'!$H$9:$H$30&lt;&gt;0)&gt;0))</f>
        <v>17</v>
      </c>
      <c r="F12" s="8" t="n">
        <f aca="false">SUMPRODUCT(--(('105 - Pedicure Salons'!$D$9:$D$30&lt;&gt;0)+('105 - Pedicure Salons'!$I$9:$I$30&lt;&gt;0)&gt;0))</f>
        <v>18</v>
      </c>
      <c r="G12" s="8" t="n">
        <f aca="false">'105 - Pedicure Salons'!B5</f>
        <v>4</v>
      </c>
      <c r="H12" s="8" t="n">
        <f aca="false">'105 - Pedicure Salons'!D5</f>
        <v>5</v>
      </c>
      <c r="I12" s="8" t="n">
        <f aca="false">'105 - Pedicure Salons'!B6</f>
        <v>5</v>
      </c>
      <c r="J12" s="8" t="n">
        <f aca="false">'105 - Pedicure Salons'!D6</f>
        <v>229.17</v>
      </c>
      <c r="K12" s="8" t="n">
        <f aca="false">'105 - Pedicure Salons'!F6</f>
        <v>18</v>
      </c>
      <c r="L12" s="8" t="n">
        <f aca="false">'105 - Pedicure Salons'!H6</f>
        <v>1012.72</v>
      </c>
      <c r="M12" s="8" t="n">
        <f aca="false">'105 - Pedicure Salons'!C32</f>
        <v>114</v>
      </c>
      <c r="N12" s="8" t="n">
        <f aca="false">'105 - Pedicure Salons'!D32</f>
        <v>97</v>
      </c>
      <c r="O12" s="9" t="n">
        <f aca="false">IF('105 - Pedicure Salons'!C32=0,"N/A",('105 - Pedicure Salons'!D32-'105 - Pedicure Salons'!C32)/'105 - Pedicure Salons'!C32)</f>
        <v>-0.149122807017544</v>
      </c>
      <c r="P12" s="8" t="n">
        <f aca="false">'105 - Pedicure Salons'!H32</f>
        <v>4145.68</v>
      </c>
      <c r="Q12" s="8" t="n">
        <f aca="false">'105 - Pedicure Salons'!I32</f>
        <v>4305.02</v>
      </c>
      <c r="R12" s="9" t="n">
        <f aca="false">IF('105 - Pedicure Salons'!H32=0,"N/A",('105 - Pedicure Salons'!I32-'105 - Pedicure Salons'!H32)/'105 - Pedicure Salons'!H32)</f>
        <v>0.0384351903668395</v>
      </c>
    </row>
    <row r="13" customFormat="false" ht="15" hidden="false" customHeight="false" outlineLevel="0" collapsed="false">
      <c r="A13" s="6" t="s">
        <v>29</v>
      </c>
      <c r="B13" s="7" t="s">
        <v>29</v>
      </c>
      <c r="C13" s="7" t="s">
        <v>22</v>
      </c>
      <c r="D13" s="8" t="n">
        <f aca="false">COUNTA('111 - Superpharm Life'!$A$9:$A$29)</f>
        <v>21</v>
      </c>
      <c r="E13" s="8" t="n">
        <f aca="false">SUMPRODUCT(--(('111 - Superpharm Life'!$C$9:$C$29&lt;&gt;0)+('111 - Superpharm Life'!$H$9:$H$29&lt;&gt;0)&gt;0))</f>
        <v>21</v>
      </c>
      <c r="F13" s="8" t="n">
        <f aca="false">SUMPRODUCT(--(('111 - Superpharm Life'!$D$9:$D$29&lt;&gt;0)+('111 - Superpharm Life'!$I$9:$I$29&lt;&gt;0)&gt;0))</f>
        <v>20</v>
      </c>
      <c r="G13" s="8" t="n">
        <f aca="false">'111 - Superpharm Life'!B5</f>
        <v>1</v>
      </c>
      <c r="H13" s="8" t="n">
        <f aca="false">'111 - Superpharm Life'!D5</f>
        <v>0</v>
      </c>
      <c r="I13" s="8" t="n">
        <f aca="false">'111 - Superpharm Life'!B6</f>
        <v>0</v>
      </c>
      <c r="J13" s="8" t="n">
        <f aca="false">'111 - Superpharm Life'!D6</f>
        <v>7427.59</v>
      </c>
      <c r="K13" s="8" t="n">
        <f aca="false">'111 - Superpharm Life'!F6</f>
        <v>0</v>
      </c>
      <c r="L13" s="8" t="n">
        <f aca="false">'111 - Superpharm Life'!H6</f>
        <v>0</v>
      </c>
      <c r="M13" s="8" t="n">
        <f aca="false">'111 - Superpharm Life'!C31</f>
        <v>118392</v>
      </c>
      <c r="N13" s="8" t="n">
        <f aca="false">'111 - Superpharm Life'!D31</f>
        <v>62455</v>
      </c>
      <c r="O13" s="9" t="n">
        <f aca="false">IF('111 - Superpharm Life'!C31=0,"N/A",('111 - Superpharm Life'!D31-'111 - Superpharm Life'!C31)/'111 - Superpharm Life'!C31)</f>
        <v>-0.472472802216366</v>
      </c>
      <c r="P13" s="8" t="n">
        <f aca="false">'111 - Superpharm Life'!H31</f>
        <v>1708656.85</v>
      </c>
      <c r="Q13" s="8" t="n">
        <f aca="false">'111 - Superpharm Life'!I31</f>
        <v>1113833.85</v>
      </c>
      <c r="R13" s="9" t="n">
        <f aca="false">IF('111 - Superpharm Life'!H31=0,"N/A",('111 - Superpharm Life'!I31-'111 - Superpharm Life'!H31)/'111 - Superpharm Life'!H31)</f>
        <v>-0.348123147137472</v>
      </c>
    </row>
    <row r="14" customFormat="false" ht="15" hidden="false" customHeight="false" outlineLevel="0" collapsed="false">
      <c r="A14" s="6" t="s">
        <v>30</v>
      </c>
      <c r="B14" s="7" t="s">
        <v>30</v>
      </c>
      <c r="C14" s="7" t="s">
        <v>22</v>
      </c>
      <c r="D14" s="8" t="n">
        <f aca="false">COUNTA('106 - Hospitals'!$A$9:$A$93)</f>
        <v>85</v>
      </c>
      <c r="E14" s="8" t="n">
        <f aca="false">SUMPRODUCT(--(('106 - Hospitals'!$C$9:$C$93&lt;&gt;0)+('106 - Hospitals'!$H$9:$H$93&lt;&gt;0)&gt;0))</f>
        <v>74</v>
      </c>
      <c r="F14" s="8" t="n">
        <f aca="false">SUMPRODUCT(--(('106 - Hospitals'!$D$9:$D$93&lt;&gt;0)+('106 - Hospitals'!$I$9:$I$93&lt;&gt;0)&gt;0))</f>
        <v>45</v>
      </c>
      <c r="G14" s="8" t="n">
        <f aca="false">'106 - Hospitals'!B5</f>
        <v>40</v>
      </c>
      <c r="H14" s="8" t="n">
        <f aca="false">'106 - Hospitals'!D5</f>
        <v>11</v>
      </c>
      <c r="I14" s="8" t="n">
        <f aca="false">'106 - Hospitals'!B6</f>
        <v>94</v>
      </c>
      <c r="J14" s="8" t="n">
        <f aca="false">'106 - Hospitals'!D6</f>
        <v>5729.29</v>
      </c>
      <c r="K14" s="8" t="n">
        <f aca="false">'106 - Hospitals'!F6</f>
        <v>41</v>
      </c>
      <c r="L14" s="8" t="n">
        <f aca="false">'106 - Hospitals'!H6</f>
        <v>4381.47</v>
      </c>
      <c r="M14" s="8" t="n">
        <f aca="false">'106 - Hospitals'!C95</f>
        <v>286</v>
      </c>
      <c r="N14" s="8" t="n">
        <f aca="false">'106 - Hospitals'!D95</f>
        <v>207</v>
      </c>
      <c r="O14" s="9" t="n">
        <f aca="false">IF('106 - Hospitals'!C95=0,"N/A",('106 - Hospitals'!D95-'106 - Hospitals'!C95)/'106 - Hospitals'!C95)</f>
        <v>-0.276223776223776</v>
      </c>
      <c r="P14" s="8" t="n">
        <f aca="false">'106 - Hospitals'!H95</f>
        <v>13532.23</v>
      </c>
      <c r="Q14" s="8" t="n">
        <f aca="false">'106 - Hospitals'!I95</f>
        <v>11739.83</v>
      </c>
      <c r="R14" s="9" t="n">
        <f aca="false">IF('106 - Hospitals'!H95=0,"N/A",('106 - Hospitals'!I95-'106 - Hospitals'!H95)/'106 - Hospitals'!H95)</f>
        <v>-0.132454148355445</v>
      </c>
    </row>
    <row r="15" customFormat="false" ht="15" hidden="false" customHeight="false" outlineLevel="0" collapsed="false">
      <c r="A15" s="6" t="s">
        <v>31</v>
      </c>
      <c r="B15" s="7" t="s">
        <v>31</v>
      </c>
      <c r="C15" s="7" t="s">
        <v>22</v>
      </c>
      <c r="D15" s="8" t="n">
        <f aca="false">COUNTA('107 - Pharmacies'!$A$9:$A$397)</f>
        <v>389</v>
      </c>
      <c r="E15" s="8" t="n">
        <f aca="false">SUMPRODUCT(--(('107 - Pharmacies'!$C$9:$C$397&lt;&gt;0)+('107 - Pharmacies'!$H$9:$H$397&lt;&gt;0)&gt;0))</f>
        <v>325</v>
      </c>
      <c r="F15" s="8" t="n">
        <f aca="false">SUMPRODUCT(--(('107 - Pharmacies'!$D$9:$D$397&lt;&gt;0)+('107 - Pharmacies'!$I$9:$I$397&lt;&gt;0)&gt;0))</f>
        <v>273</v>
      </c>
      <c r="G15" s="8" t="n">
        <f aca="false">'107 - Pharmacies'!B5</f>
        <v>116</v>
      </c>
      <c r="H15" s="8" t="n">
        <f aca="false">'107 - Pharmacies'!D5</f>
        <v>64</v>
      </c>
      <c r="I15" s="8" t="n">
        <f aca="false">'107 - Pharmacies'!B6</f>
        <v>471</v>
      </c>
      <c r="J15" s="8" t="n">
        <f aca="false">'107 - Pharmacies'!D6</f>
        <v>33959.3</v>
      </c>
      <c r="K15" s="8" t="n">
        <f aca="false">'107 - Pharmacies'!F6</f>
        <v>362</v>
      </c>
      <c r="L15" s="8" t="n">
        <f aca="false">'107 - Pharmacies'!H6</f>
        <v>27791.49</v>
      </c>
      <c r="M15" s="8" t="n">
        <f aca="false">'107 - Pharmacies'!C399</f>
        <v>2498</v>
      </c>
      <c r="N15" s="8" t="n">
        <f aca="false">'107 - Pharmacies'!D399</f>
        <v>1623</v>
      </c>
      <c r="O15" s="9" t="n">
        <f aca="false">IF('107 - Pharmacies'!C399=0,"N/A",('107 - Pharmacies'!D399-'107 - Pharmacies'!C399)/'107 - Pharmacies'!C399)</f>
        <v>-0.350280224179343</v>
      </c>
      <c r="P15" s="8" t="n">
        <f aca="false">'107 - Pharmacies'!H399</f>
        <v>152425.36</v>
      </c>
      <c r="Q15" s="8" t="n">
        <f aca="false">'107 - Pharmacies'!I399</f>
        <v>110887.07</v>
      </c>
      <c r="R15" s="9" t="n">
        <f aca="false">IF('107 - Pharmacies'!H399=0,"N/A",('107 - Pharmacies'!I399-'107 - Pharmacies'!H399)/'107 - Pharmacies'!H399)</f>
        <v>-0.272515610263279</v>
      </c>
    </row>
    <row r="16" customFormat="false" ht="15" hidden="false" customHeight="false" outlineLevel="0" collapsed="false">
      <c r="A16" s="6" t="s">
        <v>32</v>
      </c>
      <c r="B16" s="7" t="s">
        <v>32</v>
      </c>
      <c r="C16" s="7" t="s">
        <v>22</v>
      </c>
      <c r="D16" s="8" t="n">
        <f aca="false">COUNTA('112 - Kupat Holim Clalit'!$A$9:$A$41)</f>
        <v>33</v>
      </c>
      <c r="E16" s="8" t="n">
        <f aca="false">SUMPRODUCT(--(('112 - Kupat Holim Clalit'!$C$9:$C$41&lt;&gt;0)+('112 - Kupat Holim Clalit'!$H$9:$H$41&lt;&gt;0)&gt;0))</f>
        <v>32</v>
      </c>
      <c r="F16" s="8" t="n">
        <f aca="false">SUMPRODUCT(--(('112 - Kupat Holim Clalit'!$D$9:$D$41&lt;&gt;0)+('112 - Kupat Holim Clalit'!$I$9:$I$41&lt;&gt;0)&gt;0))</f>
        <v>32</v>
      </c>
      <c r="G16" s="8" t="n">
        <f aca="false">'112 - Kupat Holim Clalit'!B5</f>
        <v>1</v>
      </c>
      <c r="H16" s="8" t="n">
        <f aca="false">'112 - Kupat Holim Clalit'!D5</f>
        <v>1</v>
      </c>
      <c r="I16" s="8" t="n">
        <f aca="false">'112 - Kupat Holim Clalit'!B6</f>
        <v>-1</v>
      </c>
      <c r="J16" s="8" t="n">
        <f aca="false">'112 - Kupat Holim Clalit'!D6</f>
        <v>-62.43</v>
      </c>
      <c r="K16" s="8" t="n">
        <f aca="false">'112 - Kupat Holim Clalit'!F6</f>
        <v>-2</v>
      </c>
      <c r="L16" s="8" t="n">
        <f aca="false">'112 - Kupat Holim Clalit'!H6</f>
        <v>-1176</v>
      </c>
      <c r="M16" s="8" t="n">
        <f aca="false">'112 - Kupat Holim Clalit'!C43</f>
        <v>152395</v>
      </c>
      <c r="N16" s="8" t="n">
        <f aca="false">'112 - Kupat Holim Clalit'!D43</f>
        <v>110137</v>
      </c>
      <c r="O16" s="9" t="n">
        <f aca="false">IF('112 - Kupat Holim Clalit'!C43=0,"N/A",('112 - Kupat Holim Clalit'!D43-'112 - Kupat Holim Clalit'!C43)/'112 - Kupat Holim Clalit'!C43)</f>
        <v>-0.277292562091932</v>
      </c>
      <c r="P16" s="8" t="n">
        <f aca="false">'112 - Kupat Holim Clalit'!H43</f>
        <v>3809616.42</v>
      </c>
      <c r="Q16" s="8" t="n">
        <f aca="false">'112 - Kupat Holim Clalit'!I43</f>
        <v>2569653.05</v>
      </c>
      <c r="R16" s="9" t="n">
        <f aca="false">IF('112 - Kupat Holim Clalit'!H43=0,"N/A",('112 - Kupat Holim Clalit'!I43-'112 - Kupat Holim Clalit'!H43)/'112 - Kupat Holim Clalit'!H43)</f>
        <v>-0.325482472064734</v>
      </c>
    </row>
    <row r="17" customFormat="false" ht="15" hidden="false" customHeight="false" outlineLevel="0" collapsed="false">
      <c r="A17" s="6" t="s">
        <v>33</v>
      </c>
      <c r="B17" s="7" t="s">
        <v>33</v>
      </c>
      <c r="C17" s="7" t="s">
        <v>22</v>
      </c>
      <c r="D17" s="8" t="n">
        <f aca="false">COUNTA('113 - Kupat Holim Meuhedet'!$A$9:$A$240)</f>
        <v>232</v>
      </c>
      <c r="E17" s="8" t="n">
        <f aca="false">SUMPRODUCT(--(('113 - Kupat Holim Meuhedet'!$C$9:$C$240&lt;&gt;0)+('113 - Kupat Holim Meuhedet'!$H$9:$H$240&lt;&gt;0)&gt;0))</f>
        <v>223</v>
      </c>
      <c r="F17" s="8" t="n">
        <f aca="false">SUMPRODUCT(--(('113 - Kupat Holim Meuhedet'!$D$9:$D$240&lt;&gt;0)+('113 - Kupat Holim Meuhedet'!$I$9:$I$240&lt;&gt;0)&gt;0))</f>
        <v>206</v>
      </c>
      <c r="G17" s="8" t="n">
        <f aca="false">'113 - Kupat Holim Meuhedet'!B5</f>
        <v>26</v>
      </c>
      <c r="H17" s="8" t="n">
        <f aca="false">'113 - Kupat Holim Meuhedet'!D5</f>
        <v>9</v>
      </c>
      <c r="I17" s="8" t="n">
        <f aca="false">'113 - Kupat Holim Meuhedet'!B6</f>
        <v>301</v>
      </c>
      <c r="J17" s="8" t="n">
        <f aca="false">'113 - Kupat Holim Meuhedet'!D6</f>
        <v>12248.01</v>
      </c>
      <c r="K17" s="8" t="n">
        <f aca="false">'113 - Kupat Holim Meuhedet'!F6</f>
        <v>23</v>
      </c>
      <c r="L17" s="8" t="n">
        <f aca="false">'113 - Kupat Holim Meuhedet'!H6</f>
        <v>1236.65</v>
      </c>
      <c r="M17" s="8" t="n">
        <f aca="false">'113 - Kupat Holim Meuhedet'!C242</f>
        <v>29601</v>
      </c>
      <c r="N17" s="8" t="n">
        <f aca="false">'113 - Kupat Holim Meuhedet'!D242</f>
        <v>7385</v>
      </c>
      <c r="O17" s="9" t="n">
        <f aca="false">IF('113 - Kupat Holim Meuhedet'!C242=0,"N/A",('113 - Kupat Holim Meuhedet'!D242-'113 - Kupat Holim Meuhedet'!C242)/'113 - Kupat Holim Meuhedet'!C242)</f>
        <v>-0.750515185297794</v>
      </c>
      <c r="P17" s="8" t="n">
        <f aca="false">'113 - Kupat Holim Meuhedet'!H242</f>
        <v>860680.72</v>
      </c>
      <c r="Q17" s="8" t="n">
        <f aca="false">'113 - Kupat Holim Meuhedet'!I242</f>
        <v>186688.02</v>
      </c>
      <c r="R17" s="9" t="n">
        <f aca="false">IF('113 - Kupat Holim Meuhedet'!H242=0,"N/A",('113 - Kupat Holim Meuhedet'!I242-'113 - Kupat Holim Meuhedet'!H242)/'113 - Kupat Holim Meuhedet'!H242)</f>
        <v>-0.783092596752952</v>
      </c>
    </row>
    <row r="18" customFormat="false" ht="15" hidden="false" customHeight="false" outlineLevel="0" collapsed="false">
      <c r="A18" s="6" t="s">
        <v>34</v>
      </c>
      <c r="B18" s="7" t="s">
        <v>34</v>
      </c>
      <c r="C18" s="7" t="s">
        <v>22</v>
      </c>
      <c r="D18" s="8" t="n">
        <f aca="false">COUNTA('114 - IL online'!$A$9:$A$728)</f>
        <v>720</v>
      </c>
      <c r="E18" s="8" t="n">
        <f aca="false">SUMPRODUCT(--(('114 - IL online'!$C$9:$C$728&lt;&gt;0)+('114 - IL online'!$H$9:$H$728&lt;&gt;0)&gt;0))</f>
        <v>618</v>
      </c>
      <c r="F18" s="8" t="n">
        <f aca="false">SUMPRODUCT(--(('114 - IL online'!$D$9:$D$728&lt;&gt;0)+('114 - IL online'!$I$9:$I$728&lt;&gt;0)&gt;0))</f>
        <v>632</v>
      </c>
      <c r="G18" s="8" t="n">
        <f aca="false">'114 - IL online'!B5</f>
        <v>88</v>
      </c>
      <c r="H18" s="8" t="n">
        <f aca="false">'114 - IL online'!D5</f>
        <v>102</v>
      </c>
      <c r="I18" s="8" t="n">
        <f aca="false">'114 - IL online'!B6</f>
        <v>581</v>
      </c>
      <c r="J18" s="8" t="n">
        <f aca="false">'114 - IL online'!D6</f>
        <v>69907.37</v>
      </c>
      <c r="K18" s="8" t="n">
        <f aca="false">'114 - IL online'!F6</f>
        <v>2375</v>
      </c>
      <c r="L18" s="8" t="n">
        <f aca="false">'114 - IL online'!H6</f>
        <v>147591.2</v>
      </c>
      <c r="M18" s="8" t="n">
        <f aca="false">'114 - IL online'!C730</f>
        <v>20470</v>
      </c>
      <c r="N18" s="8" t="n">
        <f aca="false">'114 - IL online'!D730</f>
        <v>28582</v>
      </c>
      <c r="O18" s="9" t="n">
        <f aca="false">IF('114 - IL online'!C730=0,"N/A",('114 - IL online'!D730-'114 - IL online'!C730)/'114 - IL online'!C730)</f>
        <v>0.39628724963361</v>
      </c>
      <c r="P18" s="8" t="n">
        <f aca="false">'114 - IL online'!H730</f>
        <v>1657320.76</v>
      </c>
      <c r="Q18" s="8" t="n">
        <f aca="false">'114 - IL online'!I730</f>
        <v>3196470.13</v>
      </c>
      <c r="R18" s="9" t="n">
        <f aca="false">IF('114 - IL online'!H730=0,"N/A",('114 - IL online'!I730-'114 - IL online'!H730)/'114 - IL online'!H730)</f>
        <v>0.928697333158368</v>
      </c>
    </row>
    <row r="19" customFormat="false" ht="15" hidden="false" customHeight="false" outlineLevel="0" collapsed="false">
      <c r="A19" s="6" t="s">
        <v>35</v>
      </c>
      <c r="B19" s="7" t="s">
        <v>35</v>
      </c>
      <c r="C19" s="7" t="s">
        <v>22</v>
      </c>
      <c r="D19" s="8" t="n">
        <f aca="false">COUNTA('115-SuperPharm Online'!$A$9:$A$77)</f>
        <v>69</v>
      </c>
      <c r="E19" s="8" t="n">
        <f aca="false">SUMPRODUCT(--(('115-SuperPharm Online'!$C$9:$C$77&lt;&gt;0)+('115-SuperPharm Online'!$H$9:$H$77&lt;&gt;0)&gt;0))</f>
        <v>59</v>
      </c>
      <c r="F19" s="8" t="n">
        <f aca="false">SUMPRODUCT(--(('115-SuperPharm Online'!$D$9:$D$77&lt;&gt;0)+('115-SuperPharm Online'!$I$9:$I$77&lt;&gt;0)&gt;0))</f>
        <v>38</v>
      </c>
      <c r="G19" s="8" t="n">
        <f aca="false">'115-SuperPharm Online'!B5</f>
        <v>31</v>
      </c>
      <c r="H19" s="8" t="n">
        <f aca="false">'115-SuperPharm Online'!D5</f>
        <v>10</v>
      </c>
      <c r="I19" s="8" t="n">
        <f aca="false">'115-SuperPharm Online'!B6</f>
        <v>58</v>
      </c>
      <c r="J19" s="8" t="n">
        <f aca="false">'115-SuperPharm Online'!D6</f>
        <v>8738.33</v>
      </c>
      <c r="K19" s="8" t="n">
        <f aca="false">'115-SuperPharm Online'!F6</f>
        <v>12</v>
      </c>
      <c r="L19" s="8" t="n">
        <f aca="false">'115-SuperPharm Online'!H6</f>
        <v>1716.98</v>
      </c>
      <c r="M19" s="8" t="n">
        <f aca="false">'115-SuperPharm Online'!C79</f>
        <v>415</v>
      </c>
      <c r="N19" s="8" t="n">
        <f aca="false">'115-SuperPharm Online'!D79</f>
        <v>200</v>
      </c>
      <c r="O19" s="9" t="n">
        <f aca="false">IF('115-SuperPharm Online'!C79=0,"N/A",('115-SuperPharm Online'!D79-'115-SuperPharm Online'!C79)/'115-SuperPharm Online'!C79)</f>
        <v>-0.518072289156627</v>
      </c>
      <c r="P19" s="8" t="n">
        <f aca="false">'115-SuperPharm Online'!H79</f>
        <v>27325.74</v>
      </c>
      <c r="Q19" s="8" t="n">
        <f aca="false">'115-SuperPharm Online'!I79</f>
        <v>13033.46</v>
      </c>
      <c r="R19" s="9" t="n">
        <f aca="false">IF('115-SuperPharm Online'!H79=0,"N/A",('115-SuperPharm Online'!I79-'115-SuperPharm Online'!H79)/'115-SuperPharm Online'!H79)</f>
        <v>-0.523033593966714</v>
      </c>
    </row>
    <row r="20" customFormat="false" ht="15" hidden="false" customHeight="false" outlineLevel="0" collapsed="false">
      <c r="A20" s="6" t="s">
        <v>36</v>
      </c>
      <c r="B20" s="7" t="s">
        <v>36</v>
      </c>
      <c r="C20" s="7" t="s">
        <v>22</v>
      </c>
      <c r="D20" s="8" t="n">
        <f aca="false">COUNTA('202 - Super-Pharm POLAND'!$A$9:$A$143)</f>
        <v>135</v>
      </c>
      <c r="E20" s="8" t="n">
        <f aca="false">SUMPRODUCT(--(('202 - Super-Pharm POLAND'!$C$9:$C$143&lt;&gt;0)+('202 - Super-Pharm POLAND'!$H$9:$H$143&lt;&gt;0)&gt;0))</f>
        <v>130</v>
      </c>
      <c r="F20" s="8" t="n">
        <f aca="false">SUMPRODUCT(--(('202 - Super-Pharm POLAND'!$D$9:$D$143&lt;&gt;0)+('202 - Super-Pharm POLAND'!$I$9:$I$143&lt;&gt;0)&gt;0))</f>
        <v>123</v>
      </c>
      <c r="G20" s="8" t="n">
        <f aca="false">'202 - Super-Pharm POLAND'!B5</f>
        <v>12</v>
      </c>
      <c r="H20" s="8" t="n">
        <f aca="false">'202 - Super-Pharm POLAND'!D5</f>
        <v>5</v>
      </c>
      <c r="I20" s="8" t="n">
        <f aca="false">'202 - Super-Pharm POLAND'!B6</f>
        <v>3550</v>
      </c>
      <c r="J20" s="8" t="n">
        <f aca="false">'202 - Super-Pharm POLAND'!D6</f>
        <v>92320.46</v>
      </c>
      <c r="K20" s="8" t="n">
        <f aca="false">'202 - Super-Pharm POLAND'!F6</f>
        <v>250</v>
      </c>
      <c r="L20" s="8" t="n">
        <f aca="false">'202 - Super-Pharm POLAND'!H6</f>
        <v>11540.57</v>
      </c>
      <c r="M20" s="8" t="n">
        <f aca="false">'202 - Super-Pharm POLAND'!C145</f>
        <v>48363</v>
      </c>
      <c r="N20" s="8" t="n">
        <f aca="false">'202 - Super-Pharm POLAND'!D145</f>
        <v>28188</v>
      </c>
      <c r="O20" s="9" t="n">
        <f aca="false">IF('202 - Super-Pharm POLAND'!C145=0,"N/A",('202 - Super-Pharm POLAND'!D145-'202 - Super-Pharm POLAND'!C145)/'202 - Super-Pharm POLAND'!C145)</f>
        <v>-0.417157744556789</v>
      </c>
      <c r="P20" s="8" t="n">
        <f aca="false">'202 - Super-Pharm POLAND'!H145</f>
        <v>902537.64</v>
      </c>
      <c r="Q20" s="8" t="n">
        <f aca="false">'202 - Super-Pharm POLAND'!I145</f>
        <v>474182.59</v>
      </c>
      <c r="R20" s="9" t="n">
        <f aca="false">IF('202 - Super-Pharm POLAND'!H145=0,"N/A",('202 - Super-Pharm POLAND'!I145-'202 - Super-Pharm POLAND'!H145)/'202 - Super-Pharm POLAND'!H145)</f>
        <v>-0.474611840011459</v>
      </c>
    </row>
    <row r="21" customFormat="false" ht="15" hidden="false" customHeight="false" outlineLevel="0" collapsed="false">
      <c r="A21" s="6" t="s">
        <v>37</v>
      </c>
      <c r="B21" s="7" t="s">
        <v>37</v>
      </c>
      <c r="C21" s="7" t="s">
        <v>22</v>
      </c>
      <c r="D21" s="8" t="n">
        <f aca="false">COUNTA('201- Seven Gear FINLAND oy'!$A$9:$A$56)</f>
        <v>48</v>
      </c>
      <c r="E21" s="8" t="n">
        <f aca="false">SUMPRODUCT(--(('201- Seven Gear FINLAND oy'!$C$9:$C$56&lt;&gt;0)+('201- Seven Gear FINLAND oy'!$H$9:$H$56&lt;&gt;0)&gt;0))</f>
        <v>44</v>
      </c>
      <c r="F21" s="8" t="n">
        <f aca="false">SUMPRODUCT(--(('201- Seven Gear FINLAND oy'!$D$9:$D$56&lt;&gt;0)+('201- Seven Gear FINLAND oy'!$I$9:$I$56&lt;&gt;0)&gt;0))</f>
        <v>21</v>
      </c>
      <c r="G21" s="8" t="n">
        <f aca="false">'201- Seven Gear FINLAND oy'!B5</f>
        <v>27</v>
      </c>
      <c r="H21" s="8" t="n">
        <f aca="false">'201- Seven Gear FINLAND oy'!D5</f>
        <v>4</v>
      </c>
      <c r="I21" s="8" t="n">
        <f aca="false">'201- Seven Gear FINLAND oy'!B6</f>
        <v>1219</v>
      </c>
      <c r="J21" s="8" t="n">
        <f aca="false">'201- Seven Gear FINLAND oy'!D6</f>
        <v>27555.1</v>
      </c>
      <c r="K21" s="8" t="n">
        <f aca="false">'201- Seven Gear FINLAND oy'!F6</f>
        <v>260</v>
      </c>
      <c r="L21" s="8" t="n">
        <f aca="false">'201- Seven Gear FINLAND oy'!H6</f>
        <v>5860.29</v>
      </c>
      <c r="M21" s="8" t="n">
        <f aca="false">'201- Seven Gear FINLAND oy'!C58</f>
        <v>2980</v>
      </c>
      <c r="N21" s="8" t="n">
        <f aca="false">'201- Seven Gear FINLAND oy'!D58</f>
        <v>1630</v>
      </c>
      <c r="O21" s="9" t="n">
        <f aca="false">IF('201- Seven Gear FINLAND oy'!C58=0,"N/A",('201- Seven Gear FINLAND oy'!D58-'201- Seven Gear FINLAND oy'!C58)/'201- Seven Gear FINLAND oy'!C58)</f>
        <v>-0.453020134228188</v>
      </c>
      <c r="P21" s="8" t="n">
        <f aca="false">'201- Seven Gear FINLAND oy'!H58</f>
        <v>60908.2</v>
      </c>
      <c r="Q21" s="8" t="n">
        <f aca="false">'201- Seven Gear FINLAND oy'!I58</f>
        <v>32804.59</v>
      </c>
      <c r="R21" s="9" t="n">
        <f aca="false">IF('201- Seven Gear FINLAND oy'!H58=0,"N/A",('201- Seven Gear FINLAND oy'!I58-'201- Seven Gear FINLAND oy'!H58)/'201- Seven Gear FINLAND oy'!H58)</f>
        <v>-0.461409301210674</v>
      </c>
    </row>
    <row r="22" customFormat="false" ht="15" hidden="false" customHeight="false" outlineLevel="0" collapsed="false">
      <c r="A22" s="6" t="s">
        <v>38</v>
      </c>
      <c r="B22" s="7" t="s">
        <v>38</v>
      </c>
      <c r="C22" s="7" t="s">
        <v>22</v>
      </c>
      <c r="D22" s="8" t="n">
        <f aca="false">COUNTA('216 - Max Konnaris CYPRUS'!$A$9:$A$253)</f>
        <v>245</v>
      </c>
      <c r="E22" s="8" t="n">
        <f aca="false">SUMPRODUCT(--(('216 - Max Konnaris CYPRUS'!$C$9:$C$253&lt;&gt;0)+('216 - Max Konnaris CYPRUS'!$H$9:$H$253&lt;&gt;0)&gt;0))</f>
        <v>177</v>
      </c>
      <c r="F22" s="8" t="n">
        <f aca="false">SUMPRODUCT(--(('216 - Max Konnaris CYPRUS'!$D$9:$D$253&lt;&gt;0)+('216 - Max Konnaris CYPRUS'!$I$9:$I$253&lt;&gt;0)&gt;0))</f>
        <v>154</v>
      </c>
      <c r="G22" s="8" t="n">
        <f aca="false">'216 - Max Konnaris CYPRUS'!B5</f>
        <v>91</v>
      </c>
      <c r="H22" s="8" t="n">
        <f aca="false">'216 - Max Konnaris CYPRUS'!D5</f>
        <v>68</v>
      </c>
      <c r="I22" s="8" t="n">
        <f aca="false">'216 - Max Konnaris CYPRUS'!B6</f>
        <v>1696</v>
      </c>
      <c r="J22" s="8" t="n">
        <f aca="false">'216 - Max Konnaris CYPRUS'!D6</f>
        <v>47367.29</v>
      </c>
      <c r="K22" s="8" t="n">
        <f aca="false">'216 - Max Konnaris CYPRUS'!F6</f>
        <v>754</v>
      </c>
      <c r="L22" s="8" t="n">
        <f aca="false">'216 - Max Konnaris CYPRUS'!H6</f>
        <v>27727.77</v>
      </c>
      <c r="M22" s="8" t="n">
        <f aca="false">'216 - Max Konnaris CYPRUS'!C255</f>
        <v>3507</v>
      </c>
      <c r="N22" s="8" t="n">
        <f aca="false">'216 - Max Konnaris CYPRUS'!D255</f>
        <v>2337</v>
      </c>
      <c r="O22" s="9" t="n">
        <f aca="false">IF('216 - Max Konnaris CYPRUS'!C255=0,"N/A",('216 - Max Konnaris CYPRUS'!D255-'216 - Max Konnaris CYPRUS'!C255)/'216 - Max Konnaris CYPRUS'!C255)</f>
        <v>-0.333618477331052</v>
      </c>
      <c r="P22" s="8" t="n">
        <f aca="false">'216 - Max Konnaris CYPRUS'!H255</f>
        <v>86855.65</v>
      </c>
      <c r="Q22" s="8" t="n">
        <f aca="false">'216 - Max Konnaris CYPRUS'!I255</f>
        <v>60462.39</v>
      </c>
      <c r="R22" s="9" t="n">
        <f aca="false">IF('216 - Max Konnaris CYPRUS'!H255=0,"N/A",('216 - Max Konnaris CYPRUS'!I255-'216 - Max Konnaris CYPRUS'!H255)/'216 - Max Konnaris CYPRUS'!H255)</f>
        <v>-0.303874992588277</v>
      </c>
    </row>
    <row r="23" customFormat="false" ht="15" hidden="false" customHeight="false" outlineLevel="0" collapsed="false">
      <c r="A23" s="6" t="s">
        <v>39</v>
      </c>
      <c r="B23" s="7" t="s">
        <v>40</v>
      </c>
      <c r="C23" s="7" t="s">
        <v>22</v>
      </c>
      <c r="D23" s="8" t="n">
        <f aca="false">COUNTA('200 - ROW - 217 - N3W FOODS USA'!$A$9:$A$13)</f>
        <v>5</v>
      </c>
      <c r="E23" s="8" t="n">
        <f aca="false">SUMPRODUCT(--(('200 - ROW - 217 - N3W FOODS USA'!$C$9:$C$13&lt;&gt;0)+('200 - ROW - 217 - N3W FOODS USA'!$H$9:$H$13&lt;&gt;0)&gt;0))</f>
        <v>5</v>
      </c>
      <c r="F23" s="8" t="n">
        <f aca="false">SUMPRODUCT(--(('200 - ROW - 217 - N3W FOODS USA'!$D$9:$D$13&lt;&gt;0)+('200 - ROW - 217 - N3W FOODS USA'!$I$9:$I$13&lt;&gt;0)&gt;0))</f>
        <v>0</v>
      </c>
      <c r="G23" s="8" t="n">
        <f aca="false">'200 - ROW - 217 - N3W FOODS USA'!B5</f>
        <v>5</v>
      </c>
      <c r="H23" s="8" t="n">
        <f aca="false">'200 - ROW - 217 - N3W FOODS USA'!D5</f>
        <v>0</v>
      </c>
      <c r="I23" s="8" t="n">
        <f aca="false">'200 - ROW - 217 - N3W FOODS USA'!B6</f>
        <v>24</v>
      </c>
      <c r="J23" s="8" t="n">
        <f aca="false">'200 - ROW - 217 - N3W FOODS USA'!D6</f>
        <v>248.59</v>
      </c>
      <c r="K23" s="8" t="n">
        <f aca="false">'200 - ROW - 217 - N3W FOODS USA'!F6</f>
        <v>0</v>
      </c>
      <c r="L23" s="8" t="n">
        <f aca="false">'200 - ROW - 217 - N3W FOODS USA'!H6</f>
        <v>0</v>
      </c>
      <c r="M23" s="8" t="n">
        <f aca="false">'200 - ROW - 217 - N3W FOODS USA'!C15</f>
        <v>24</v>
      </c>
      <c r="N23" s="8" t="n">
        <f aca="false">'200 - ROW - 217 - N3W FOODS USA'!D15</f>
        <v>0</v>
      </c>
      <c r="O23" s="9" t="n">
        <f aca="false">IF('200 - ROW - 217 - N3W FOODS USA'!C15=0,"N/A",('200 - ROW - 217 - N3W FOODS USA'!D15-'200 - ROW - 217 - N3W FOODS USA'!C15)/'200 - ROW - 217 - N3W FOODS USA'!C15)</f>
        <v>-1</v>
      </c>
      <c r="P23" s="8" t="n">
        <f aca="false">'200 - ROW - 217 - N3W FOODS USA'!H15</f>
        <v>248.59</v>
      </c>
      <c r="Q23" s="8" t="n">
        <f aca="false">'200 - ROW - 217 - N3W FOODS USA'!I15</f>
        <v>0</v>
      </c>
      <c r="R23" s="9" t="n">
        <f aca="false">IF('200 - ROW - 217 - N3W FOODS USA'!H15=0,"N/A",('200 - ROW - 217 - N3W FOODS USA'!I15-'200 - ROW - 217 - N3W FOODS USA'!H15)/'200 - ROW - 217 - N3W FOODS USA'!H15)</f>
        <v>-1</v>
      </c>
    </row>
    <row r="24" customFormat="false" ht="15" hidden="false" customHeight="false" outlineLevel="0" collapsed="false">
      <c r="A24" s="6" t="s">
        <v>41</v>
      </c>
      <c r="B24" s="7" t="s">
        <v>42</v>
      </c>
      <c r="C24" s="7" t="s">
        <v>22</v>
      </c>
      <c r="D24" s="8" t="n">
        <f aca="false">COUNTA('205 - Health Care Prod. GERMANY'!$A$9:$A$45)</f>
        <v>37</v>
      </c>
      <c r="E24" s="8" t="n">
        <f aca="false">SUMPRODUCT(--(('205 - Health Care Prod. GERMANY'!$C$9:$C$45&lt;&gt;0)+('205 - Health Care Prod. GERMANY'!$H$9:$H$45&lt;&gt;0)&gt;0))</f>
        <v>37</v>
      </c>
      <c r="F24" s="8" t="n">
        <f aca="false">SUMPRODUCT(--(('205 - Health Care Prod. GERMANY'!$D$9:$D$45&lt;&gt;0)+('205 - Health Care Prod. GERMANY'!$I$9:$I$45&lt;&gt;0)&gt;0))</f>
        <v>23</v>
      </c>
      <c r="G24" s="8" t="n">
        <f aca="false">'205 - Health Care Prod. GERMANY'!B5</f>
        <v>14</v>
      </c>
      <c r="H24" s="8" t="n">
        <f aca="false">'205 - Health Care Prod. GERMANY'!D5</f>
        <v>0</v>
      </c>
      <c r="I24" s="8" t="n">
        <f aca="false">'205 - Health Care Prod. GERMANY'!B6</f>
        <v>653</v>
      </c>
      <c r="J24" s="8" t="n">
        <f aca="false">'205 - Health Care Prod. GERMANY'!D6</f>
        <v>14501.3</v>
      </c>
      <c r="K24" s="8" t="n">
        <f aca="false">'205 - Health Care Prod. GERMANY'!F6</f>
        <v>0</v>
      </c>
      <c r="L24" s="8" t="n">
        <f aca="false">'205 - Health Care Prod. GERMANY'!H6</f>
        <v>0</v>
      </c>
      <c r="M24" s="8" t="n">
        <f aca="false">'205 - Health Care Prod. GERMANY'!C47</f>
        <v>12986</v>
      </c>
      <c r="N24" s="8" t="n">
        <f aca="false">'205 - Health Care Prod. GERMANY'!D47</f>
        <v>12906</v>
      </c>
      <c r="O24" s="9" t="n">
        <f aca="false">IF('205 - Health Care Prod. GERMANY'!C47=0,"N/A",('205 - Health Care Prod. GERMANY'!D47-'205 - Health Care Prod. GERMANY'!C47)/'205 - Health Care Prod. GERMANY'!C47)</f>
        <v>-0.00616048051748036</v>
      </c>
      <c r="P24" s="8" t="n">
        <f aca="false">'205 - Health Care Prod. GERMANY'!H47</f>
        <v>122339</v>
      </c>
      <c r="Q24" s="8" t="n">
        <f aca="false">'205 - Health Care Prod. GERMANY'!I47</f>
        <v>96129.82</v>
      </c>
      <c r="R24" s="9" t="n">
        <f aca="false">IF('205 - Health Care Prod. GERMANY'!H47=0,"N/A",('205 - Health Care Prod. GERMANY'!I47-'205 - Health Care Prod. GERMANY'!H47)/'205 - Health Care Prod. GERMANY'!H47)</f>
        <v>-0.214234054553331</v>
      </c>
    </row>
    <row r="25" customFormat="false" ht="15" hidden="false" customHeight="false" outlineLevel="0" collapsed="false">
      <c r="A25" s="6" t="s">
        <v>43</v>
      </c>
      <c r="B25" s="7" t="s">
        <v>43</v>
      </c>
      <c r="C25" s="7" t="s">
        <v>22</v>
      </c>
      <c r="D25" s="8" t="n">
        <f aca="false">COUNTA('301 - Amazon'!$A$9:$A$87)</f>
        <v>79</v>
      </c>
      <c r="E25" s="8" t="n">
        <f aca="false">SUMPRODUCT(--(('301 - Amazon'!$C$9:$C$87&lt;&gt;0)+('301 - Amazon'!$H$9:$H$87&lt;&gt;0)&gt;0))</f>
        <v>73</v>
      </c>
      <c r="F25" s="8" t="n">
        <f aca="false">SUMPRODUCT(--(('301 - Amazon'!$D$9:$D$87&lt;&gt;0)+('301 - Amazon'!$I$9:$I$87&lt;&gt;0)&gt;0))</f>
        <v>62</v>
      </c>
      <c r="G25" s="8" t="n">
        <f aca="false">'301 - Amazon'!B5</f>
        <v>17</v>
      </c>
      <c r="H25" s="8" t="n">
        <f aca="false">'301 - Amazon'!D5</f>
        <v>6</v>
      </c>
      <c r="I25" s="8" t="n">
        <f aca="false">'301 - Amazon'!B6</f>
        <v>448</v>
      </c>
      <c r="J25" s="8" t="n">
        <f aca="false">'301 - Amazon'!D6</f>
        <v>94856.4</v>
      </c>
      <c r="K25" s="8" t="n">
        <f aca="false">'301 - Amazon'!F6</f>
        <v>47</v>
      </c>
      <c r="L25" s="8" t="n">
        <f aca="false">'301 - Amazon'!H6</f>
        <v>3274.06</v>
      </c>
      <c r="M25" s="8" t="n">
        <f aca="false">'301 - Amazon'!C89</f>
        <v>27158</v>
      </c>
      <c r="N25" s="8" t="n">
        <f aca="false">'301 - Amazon'!D89</f>
        <v>18808</v>
      </c>
      <c r="O25" s="9" t="n">
        <f aca="false">IF('301 - Amazon'!C89=0,"N/A",('301 - Amazon'!D89-'301 - Amazon'!C89)/'301 - Amazon'!C89)</f>
        <v>-0.307460048604463</v>
      </c>
      <c r="P25" s="8" t="n">
        <f aca="false">'301 - Amazon'!H89</f>
        <v>2705391.22</v>
      </c>
      <c r="Q25" s="8" t="n">
        <f aca="false">'301 - Amazon'!I89</f>
        <v>1632890.82</v>
      </c>
      <c r="R25" s="9" t="n">
        <f aca="false">IF('301 - Amazon'!H89=0,"N/A",('301 - Amazon'!I89-'301 - Amazon'!H89)/'301 - Amazon'!H89)</f>
        <v>-0.396430797908777</v>
      </c>
    </row>
    <row r="26" customFormat="false" ht="15" hidden="false" customHeight="false" outlineLevel="0" collapsed="false">
      <c r="A26" s="6" t="s">
        <v>44</v>
      </c>
      <c r="B26" s="7" t="s">
        <v>44</v>
      </c>
      <c r="C26" s="7" t="s">
        <v>22</v>
      </c>
      <c r="D26" s="8" t="n">
        <f aca="false">COUNTA('206 - Orthomed  Ltd BULGARIA'!$A$9:$A$94)</f>
        <v>86</v>
      </c>
      <c r="E26" s="8" t="n">
        <f aca="false">SUMPRODUCT(--(('206 - Orthomed  Ltd BULGARIA'!$C$9:$C$94&lt;&gt;0)+('206 - Orthomed  Ltd BULGARIA'!$H$9:$H$94&lt;&gt;0)&gt;0))</f>
        <v>86</v>
      </c>
      <c r="F26" s="8" t="n">
        <f aca="false">SUMPRODUCT(--(('206 - Orthomed  Ltd BULGARIA'!$D$9:$D$94&lt;&gt;0)+('206 - Orthomed  Ltd BULGARIA'!$I$9:$I$94&lt;&gt;0)&gt;0))</f>
        <v>0</v>
      </c>
      <c r="G26" s="8" t="n">
        <f aca="false">'206 - Orthomed  Ltd BULGARIA'!B5</f>
        <v>86</v>
      </c>
      <c r="H26" s="8" t="n">
        <f aca="false">'206 - Orthomed  Ltd BULGARIA'!D5</f>
        <v>0</v>
      </c>
      <c r="I26" s="8" t="n">
        <f aca="false">'206 - Orthomed  Ltd BULGARIA'!B6</f>
        <v>1817</v>
      </c>
      <c r="J26" s="8" t="n">
        <f aca="false">'206 - Orthomed  Ltd BULGARIA'!D6</f>
        <v>52899.82</v>
      </c>
      <c r="K26" s="8" t="n">
        <f aca="false">'206 - Orthomed  Ltd BULGARIA'!F6</f>
        <v>0</v>
      </c>
      <c r="L26" s="8" t="n">
        <f aca="false">'206 - Orthomed  Ltd BULGARIA'!H6</f>
        <v>0</v>
      </c>
      <c r="M26" s="8" t="n">
        <f aca="false">'206 - Orthomed  Ltd BULGARIA'!C96</f>
        <v>1817</v>
      </c>
      <c r="N26" s="8" t="n">
        <f aca="false">'206 - Orthomed  Ltd BULGARIA'!D96</f>
        <v>0</v>
      </c>
      <c r="O26" s="9" t="n">
        <f aca="false">IF('206 - Orthomed  Ltd BULGARIA'!C96=0,"N/A",('206 - Orthomed  Ltd BULGARIA'!D96-'206 - Orthomed  Ltd BULGARIA'!C96)/'206 - Orthomed  Ltd BULGARIA'!C96)</f>
        <v>-1</v>
      </c>
      <c r="P26" s="8" t="n">
        <f aca="false">'206 - Orthomed  Ltd BULGARIA'!H96</f>
        <v>52899.82</v>
      </c>
      <c r="Q26" s="8" t="n">
        <f aca="false">'206 - Orthomed  Ltd BULGARIA'!I96</f>
        <v>0</v>
      </c>
      <c r="R26" s="9" t="n">
        <f aca="false">IF('206 - Orthomed  Ltd BULGARIA'!H96=0,"N/A",('206 - Orthomed  Ltd BULGARIA'!I96-'206 - Orthomed  Ltd BULGARIA'!H96)/'206 - Orthomed  Ltd BULGARIA'!H96)</f>
        <v>-1</v>
      </c>
    </row>
    <row r="27" customFormat="false" ht="15" hidden="false" customHeight="false" outlineLevel="0" collapsed="false">
      <c r="A27" s="6" t="s">
        <v>45</v>
      </c>
      <c r="B27" s="7" t="s">
        <v>46</v>
      </c>
      <c r="C27" s="7" t="s">
        <v>22</v>
      </c>
      <c r="D27" s="8" t="n">
        <f aca="false">COUNTA('203 - Ortho-Partner SWITZERLAND'!$A$9:$A$119)</f>
        <v>111</v>
      </c>
      <c r="E27" s="8" t="n">
        <f aca="false">SUMPRODUCT(--(('203 - Ortho-Partner SWITZERLAND'!$C$9:$C$119&lt;&gt;0)+('203 - Ortho-Partner SWITZERLAND'!$H$9:$H$119&lt;&gt;0)&gt;0))</f>
        <v>99</v>
      </c>
      <c r="F27" s="8" t="n">
        <f aca="false">SUMPRODUCT(--(('203 - Ortho-Partner SWITZERLAND'!$D$9:$D$119&lt;&gt;0)+('203 - Ortho-Partner SWITZERLAND'!$I$9:$I$119&lt;&gt;0)&gt;0))</f>
        <v>78</v>
      </c>
      <c r="G27" s="8" t="n">
        <f aca="false">'203 - Ortho-Partner SWITZERLAND'!B5</f>
        <v>33</v>
      </c>
      <c r="H27" s="8" t="n">
        <f aca="false">'203 - Ortho-Partner SWITZERLAND'!D5</f>
        <v>12</v>
      </c>
      <c r="I27" s="8" t="n">
        <f aca="false">'203 - Ortho-Partner SWITZERLAND'!B6</f>
        <v>563</v>
      </c>
      <c r="J27" s="8" t="n">
        <f aca="false">'203 - Ortho-Partner SWITZERLAND'!D6</f>
        <v>21452.36</v>
      </c>
      <c r="K27" s="8" t="n">
        <f aca="false">'203 - Ortho-Partner SWITZERLAND'!F6</f>
        <v>131</v>
      </c>
      <c r="L27" s="8" t="n">
        <f aca="false">'203 - Ortho-Partner SWITZERLAND'!H6</f>
        <v>4054.38</v>
      </c>
      <c r="M27" s="8" t="n">
        <f aca="false">'203 - Ortho-Partner SWITZERLAND'!C121</f>
        <v>6959</v>
      </c>
      <c r="N27" s="8" t="n">
        <f aca="false">'203 - Ortho-Partner SWITZERLAND'!D121</f>
        <v>6740</v>
      </c>
      <c r="O27" s="9" t="n">
        <f aca="false">IF('203 - Ortho-Partner SWITZERLAND'!C121=0,"N/A",('203 - Ortho-Partner SWITZERLAND'!D121-'203 - Ortho-Partner SWITZERLAND'!C121)/'203 - Ortho-Partner SWITZERLAND'!C121)</f>
        <v>-0.031470038798678</v>
      </c>
      <c r="P27" s="8" t="n">
        <f aca="false">'203 - Ortho-Partner SWITZERLAND'!H121</f>
        <v>405920.85</v>
      </c>
      <c r="Q27" s="8" t="n">
        <f aca="false">'203 - Ortho-Partner SWITZERLAND'!I121</f>
        <v>344263.09</v>
      </c>
      <c r="R27" s="9" t="n">
        <f aca="false">IF('203 - Ortho-Partner SWITZERLAND'!H121=0,"N/A",('203 - Ortho-Partner SWITZERLAND'!I121-'203 - Ortho-Partner SWITZERLAND'!H121)/'203 - Ortho-Partner SWITZERLAND'!H121)</f>
        <v>-0.15189601618148</v>
      </c>
    </row>
    <row r="28" customFormat="false" ht="15" hidden="false" customHeight="false" outlineLevel="0" collapsed="false">
      <c r="A28" s="6" t="s">
        <v>47</v>
      </c>
      <c r="B28" s="7" t="s">
        <v>47</v>
      </c>
      <c r="C28" s="7" t="s">
        <v>22</v>
      </c>
      <c r="D28" s="8" t="n">
        <f aca="false">COUNTA('210 - Oy. Ea. Ab. FINLAND'!$A$9:$A$191)</f>
        <v>183</v>
      </c>
      <c r="E28" s="8" t="n">
        <f aca="false">SUMPRODUCT(--(('210 - Oy. Ea. Ab. FINLAND'!$C$9:$C$191&lt;&gt;0)+('210 - Oy. Ea. Ab. FINLAND'!$H$9:$H$191&lt;&gt;0)&gt;0))</f>
        <v>128</v>
      </c>
      <c r="F28" s="8" t="n">
        <f aca="false">SUMPRODUCT(--(('210 - Oy. Ea. Ab. FINLAND'!$D$9:$D$191&lt;&gt;0)+('210 - Oy. Ea. Ab. FINLAND'!$I$9:$I$191&lt;&gt;0)&gt;0))</f>
        <v>145</v>
      </c>
      <c r="G28" s="8" t="n">
        <f aca="false">'210 - Oy. Ea. Ab. FINLAND'!B5</f>
        <v>38</v>
      </c>
      <c r="H28" s="8" t="n">
        <f aca="false">'210 - Oy. Ea. Ab. FINLAND'!D5</f>
        <v>55</v>
      </c>
      <c r="I28" s="8" t="n">
        <f aca="false">'210 - Oy. Ea. Ab. FINLAND'!B6</f>
        <v>533</v>
      </c>
      <c r="J28" s="8" t="n">
        <f aca="false">'210 - Oy. Ea. Ab. FINLAND'!D6</f>
        <v>15504.74</v>
      </c>
      <c r="K28" s="8" t="n">
        <f aca="false">'210 - Oy. Ea. Ab. FINLAND'!F6</f>
        <v>360</v>
      </c>
      <c r="L28" s="8" t="n">
        <f aca="false">'210 - Oy. Ea. Ab. FINLAND'!H6</f>
        <v>16342.42</v>
      </c>
      <c r="M28" s="8" t="n">
        <f aca="false">'210 - Oy. Ea. Ab. FINLAND'!C193</f>
        <v>2672</v>
      </c>
      <c r="N28" s="8" t="n">
        <f aca="false">'210 - Oy. Ea. Ab. FINLAND'!D193</f>
        <v>1516</v>
      </c>
      <c r="O28" s="9" t="n">
        <f aca="false">IF('210 - Oy. Ea. Ab. FINLAND'!C193=0,"N/A",('210 - Oy. Ea. Ab. FINLAND'!D193-'210 - Oy. Ea. Ab. FINLAND'!C193)/'210 - Oy. Ea. Ab. FINLAND'!C193)</f>
        <v>-0.432634730538922</v>
      </c>
      <c r="P28" s="8" t="n">
        <f aca="false">'210 - Oy. Ea. Ab. FINLAND'!H193</f>
        <v>64554.59</v>
      </c>
      <c r="Q28" s="8" t="n">
        <f aca="false">'210 - Oy. Ea. Ab. FINLAND'!I193</f>
        <v>43116.44</v>
      </c>
      <c r="R28" s="9" t="n">
        <f aca="false">IF('210 - Oy. Ea. Ab. FINLAND'!H193=0,"N/A",('210 - Oy. Ea. Ab. FINLAND'!I193-'210 - Oy. Ea. Ab. FINLAND'!H193)/'210 - Oy. Ea. Ab. FINLAND'!H193)</f>
        <v>-0.332093349210335</v>
      </c>
    </row>
    <row r="29" customFormat="false" ht="15" hidden="false" customHeight="false" outlineLevel="0" collapsed="false">
      <c r="A29" s="6" t="s">
        <v>48</v>
      </c>
      <c r="B29" s="7" t="s">
        <v>48</v>
      </c>
      <c r="C29" s="7" t="s">
        <v>22</v>
      </c>
      <c r="D29" s="8" t="n">
        <f aca="false">COUNTA('204 - Sanaflex Anatomic GREECE'!$A$9:$A$212)</f>
        <v>204</v>
      </c>
      <c r="E29" s="8" t="n">
        <f aca="false">SUMPRODUCT(--(('204 - Sanaflex Anatomic GREECE'!$C$9:$C$212&lt;&gt;0)+('204 - Sanaflex Anatomic GREECE'!$H$9:$H$212&lt;&gt;0)&gt;0))</f>
        <v>185</v>
      </c>
      <c r="F29" s="8" t="n">
        <f aca="false">SUMPRODUCT(--(('204 - Sanaflex Anatomic GREECE'!$D$9:$D$212&lt;&gt;0)+('204 - Sanaflex Anatomic GREECE'!$I$9:$I$212&lt;&gt;0)&gt;0))</f>
        <v>173</v>
      </c>
      <c r="G29" s="8" t="n">
        <f aca="false">'204 - Sanaflex Anatomic GREECE'!B5</f>
        <v>31</v>
      </c>
      <c r="H29" s="8" t="n">
        <f aca="false">'204 - Sanaflex Anatomic GREECE'!D5</f>
        <v>19</v>
      </c>
      <c r="I29" s="8" t="n">
        <f aca="false">'204 - Sanaflex Anatomic GREECE'!B6</f>
        <v>347</v>
      </c>
      <c r="J29" s="8" t="n">
        <f aca="false">'204 - Sanaflex Anatomic GREECE'!D6</f>
        <v>10736.31</v>
      </c>
      <c r="K29" s="8" t="n">
        <f aca="false">'204 - Sanaflex Anatomic GREECE'!F6</f>
        <v>154</v>
      </c>
      <c r="L29" s="8" t="n">
        <f aca="false">'204 - Sanaflex Anatomic GREECE'!H6</f>
        <v>3246.9</v>
      </c>
      <c r="M29" s="8" t="n">
        <f aca="false">'204 - Sanaflex Anatomic GREECE'!C214</f>
        <v>21177</v>
      </c>
      <c r="N29" s="8" t="n">
        <f aca="false">'204 - Sanaflex Anatomic GREECE'!D214</f>
        <v>18128</v>
      </c>
      <c r="O29" s="9" t="n">
        <f aca="false">IF('204 - Sanaflex Anatomic GREECE'!C214=0,"N/A",('204 - Sanaflex Anatomic GREECE'!D214-'204 - Sanaflex Anatomic GREECE'!C214)/'204 - Sanaflex Anatomic GREECE'!C214)</f>
        <v>-0.143976956131652</v>
      </c>
      <c r="P29" s="8" t="n">
        <f aca="false">'204 - Sanaflex Anatomic GREECE'!H214</f>
        <v>414072.64</v>
      </c>
      <c r="Q29" s="8" t="n">
        <f aca="false">'204 - Sanaflex Anatomic GREECE'!I214</f>
        <v>307055.17</v>
      </c>
      <c r="R29" s="9" t="n">
        <f aca="false">IF('204 - Sanaflex Anatomic GREECE'!H214=0,"N/A",('204 - Sanaflex Anatomic GREECE'!I214-'204 - Sanaflex Anatomic GREECE'!H214)/'204 - Sanaflex Anatomic GREECE'!H214)</f>
        <v>-0.258450956817625</v>
      </c>
    </row>
    <row r="30" customFormat="false" ht="15" hidden="false" customHeight="false" outlineLevel="0" collapsed="false">
      <c r="A30" s="6" t="s">
        <v>49</v>
      </c>
      <c r="B30" s="7" t="s">
        <v>50</v>
      </c>
      <c r="C30" s="7" t="s">
        <v>22</v>
      </c>
      <c r="D30" s="8" t="n">
        <f aca="false">COUNTA('214 - Alfred Gera Sons MALTA'!$A$9:$A$29)</f>
        <v>21</v>
      </c>
      <c r="E30" s="8" t="n">
        <f aca="false">SUMPRODUCT(--(('214 - Alfred Gera Sons MALTA'!$C$9:$C$29&lt;&gt;0)+('214 - Alfred Gera Sons MALTA'!$H$9:$H$29&lt;&gt;0)&gt;0))</f>
        <v>21</v>
      </c>
      <c r="F30" s="8" t="n">
        <f aca="false">SUMPRODUCT(--(('214 - Alfred Gera Sons MALTA'!$D$9:$D$29&lt;&gt;0)+('214 - Alfred Gera Sons MALTA'!$I$9:$I$29&lt;&gt;0)&gt;0))</f>
        <v>16</v>
      </c>
      <c r="G30" s="8" t="n">
        <f aca="false">'214 - Alfred Gera Sons MALTA'!B5</f>
        <v>5</v>
      </c>
      <c r="H30" s="8" t="n">
        <f aca="false">'214 - Alfred Gera Sons MALTA'!D5</f>
        <v>0</v>
      </c>
      <c r="I30" s="8" t="n">
        <f aca="false">'214 - Alfred Gera Sons MALTA'!B6</f>
        <v>23</v>
      </c>
      <c r="J30" s="8" t="n">
        <f aca="false">'214 - Alfred Gera Sons MALTA'!D6</f>
        <v>889.12</v>
      </c>
      <c r="K30" s="8" t="n">
        <f aca="false">'214 - Alfred Gera Sons MALTA'!F6</f>
        <v>0</v>
      </c>
      <c r="L30" s="8" t="n">
        <f aca="false">'214 - Alfred Gera Sons MALTA'!H6</f>
        <v>0</v>
      </c>
      <c r="M30" s="8" t="n">
        <f aca="false">'214 - Alfred Gera Sons MALTA'!C31</f>
        <v>1737</v>
      </c>
      <c r="N30" s="8" t="n">
        <f aca="false">'214 - Alfred Gera Sons MALTA'!D31</f>
        <v>978</v>
      </c>
      <c r="O30" s="9" t="n">
        <f aca="false">IF('214 - Alfred Gera Sons MALTA'!C31=0,"N/A",('214 - Alfred Gera Sons MALTA'!D31-'214 - Alfred Gera Sons MALTA'!C31)/'214 - Alfred Gera Sons MALTA'!C31)</f>
        <v>-0.436960276338515</v>
      </c>
      <c r="P30" s="8" t="n">
        <f aca="false">'214 - Alfred Gera Sons MALTA'!H31</f>
        <v>53863.18</v>
      </c>
      <c r="Q30" s="8" t="n">
        <f aca="false">'214 - Alfred Gera Sons MALTA'!I31</f>
        <v>26105.72</v>
      </c>
      <c r="R30" s="9" t="n">
        <f aca="false">IF('214 - Alfred Gera Sons MALTA'!H31=0,"N/A",('214 - Alfred Gera Sons MALTA'!I31-'214 - Alfred Gera Sons MALTA'!H31)/'214 - Alfred Gera Sons MALTA'!H31)</f>
        <v>-0.515332737502687</v>
      </c>
    </row>
    <row r="31" customFormat="false" ht="15" hidden="false" customHeight="false" outlineLevel="0" collapsed="false">
      <c r="A31" s="6" t="s">
        <v>51</v>
      </c>
      <c r="B31" s="7" t="s">
        <v>52</v>
      </c>
      <c r="C31" s="7" t="s">
        <v>22</v>
      </c>
      <c r="D31" s="8" t="n">
        <f aca="false">COUNTA('211 - Pharmag Lachmair AUSTRIA'!$A$9:$A$40)</f>
        <v>32</v>
      </c>
      <c r="E31" s="8" t="n">
        <f aca="false">SUMPRODUCT(--(('211 - Pharmag Lachmair AUSTRIA'!$C$9:$C$40&lt;&gt;0)+('211 - Pharmag Lachmair AUSTRIA'!$H$9:$H$40&lt;&gt;0)&gt;0))</f>
        <v>31</v>
      </c>
      <c r="F31" s="8" t="n">
        <f aca="false">SUMPRODUCT(--(('211 - Pharmag Lachmair AUSTRIA'!$D$9:$D$40&lt;&gt;0)+('211 - Pharmag Lachmair AUSTRIA'!$I$9:$I$40&lt;&gt;0)&gt;0))</f>
        <v>9</v>
      </c>
      <c r="G31" s="8" t="n">
        <f aca="false">'211 - Pharmag Lachmair AUSTRIA'!B5</f>
        <v>23</v>
      </c>
      <c r="H31" s="8" t="n">
        <f aca="false">'211 - Pharmag Lachmair AUSTRIA'!D5</f>
        <v>1</v>
      </c>
      <c r="I31" s="8" t="n">
        <f aca="false">'211 - Pharmag Lachmair AUSTRIA'!B6</f>
        <v>1650</v>
      </c>
      <c r="J31" s="8" t="n">
        <f aca="false">'211 - Pharmag Lachmair AUSTRIA'!D6</f>
        <v>56507.31</v>
      </c>
      <c r="K31" s="8" t="n">
        <f aca="false">'211 - Pharmag Lachmair AUSTRIA'!F6</f>
        <v>5</v>
      </c>
      <c r="L31" s="8" t="n">
        <f aca="false">'211 - Pharmag Lachmair AUSTRIA'!H6</f>
        <v>86.54</v>
      </c>
      <c r="M31" s="8" t="n">
        <f aca="false">'211 - Pharmag Lachmair AUSTRIA'!C42</f>
        <v>3060</v>
      </c>
      <c r="N31" s="8" t="n">
        <f aca="false">'211 - Pharmag Lachmair AUSTRIA'!D42</f>
        <v>674</v>
      </c>
      <c r="O31" s="9" t="n">
        <f aca="false">IF('211 - Pharmag Lachmair AUSTRIA'!C42=0,"N/A",('211 - Pharmag Lachmair AUSTRIA'!D42-'211 - Pharmag Lachmair AUSTRIA'!C42)/'211 - Pharmag Lachmair AUSTRIA'!C42)</f>
        <v>-0.779738562091503</v>
      </c>
      <c r="P31" s="8" t="n">
        <f aca="false">'211 - Pharmag Lachmair AUSTRIA'!H42</f>
        <v>81786.57</v>
      </c>
      <c r="Q31" s="8" t="n">
        <f aca="false">'211 - Pharmag Lachmair AUSTRIA'!I42</f>
        <v>10037.15</v>
      </c>
      <c r="R31" s="9" t="n">
        <f aca="false">IF('211 - Pharmag Lachmair AUSTRIA'!H42=0,"N/A",('211 - Pharmag Lachmair AUSTRIA'!I42-'211 - Pharmag Lachmair AUSTRIA'!H42)/'211 - Pharmag Lachmair AUSTRIA'!H42)</f>
        <v>-0.877276305877603</v>
      </c>
    </row>
    <row r="32" customFormat="false" ht="15" hidden="false" customHeight="false" outlineLevel="0" collapsed="false">
      <c r="A32" s="6" t="s">
        <v>53</v>
      </c>
      <c r="B32" s="7" t="s">
        <v>53</v>
      </c>
      <c r="C32" s="7" t="s">
        <v>22</v>
      </c>
      <c r="D32" s="8" t="n">
        <f aca="false">COUNTA('213 - E.f.m.o. SPAIN'!$A$9:$A$53)</f>
        <v>45</v>
      </c>
      <c r="E32" s="8" t="n">
        <f aca="false">SUMPRODUCT(--(('213 - E.f.m.o. SPAIN'!$C$9:$C$53&lt;&gt;0)+('213 - E.f.m.o. SPAIN'!$H$9:$H$53&lt;&gt;0)&gt;0))</f>
        <v>38</v>
      </c>
      <c r="F32" s="8" t="n">
        <f aca="false">SUMPRODUCT(--(('213 - E.f.m.o. SPAIN'!$D$9:$D$53&lt;&gt;0)+('213 - E.f.m.o. SPAIN'!$I$9:$I$53&lt;&gt;0)&gt;0))</f>
        <v>36</v>
      </c>
      <c r="G32" s="8" t="n">
        <f aca="false">'213 - E.f.m.o. SPAIN'!B5</f>
        <v>9</v>
      </c>
      <c r="H32" s="8" t="n">
        <f aca="false">'213 - E.f.m.o. SPAIN'!D5</f>
        <v>7</v>
      </c>
      <c r="I32" s="8" t="n">
        <f aca="false">'213 - E.f.m.o. SPAIN'!B6</f>
        <v>45</v>
      </c>
      <c r="J32" s="8" t="n">
        <f aca="false">'213 - E.f.m.o. SPAIN'!D6</f>
        <v>4777.25</v>
      </c>
      <c r="K32" s="8" t="n">
        <f aca="false">'213 - E.f.m.o. SPAIN'!F6</f>
        <v>56</v>
      </c>
      <c r="L32" s="8" t="n">
        <f aca="false">'213 - E.f.m.o. SPAIN'!H6</f>
        <v>1430.29</v>
      </c>
      <c r="M32" s="8" t="n">
        <f aca="false">'213 - E.f.m.o. SPAIN'!C55</f>
        <v>1359</v>
      </c>
      <c r="N32" s="8" t="n">
        <f aca="false">'213 - E.f.m.o. SPAIN'!D55</f>
        <v>1532</v>
      </c>
      <c r="O32" s="9" t="n">
        <f aca="false">IF('213 - E.f.m.o. SPAIN'!C55=0,"N/A",('213 - E.f.m.o. SPAIN'!D55-'213 - E.f.m.o. SPAIN'!C55)/'213 - E.f.m.o. SPAIN'!C55)</f>
        <v>0.127299484915379</v>
      </c>
      <c r="P32" s="8" t="n">
        <f aca="false">'213 - E.f.m.o. SPAIN'!H55</f>
        <v>39713.57</v>
      </c>
      <c r="Q32" s="8" t="n">
        <f aca="false">'213 - E.f.m.o. SPAIN'!I55</f>
        <v>37142.74</v>
      </c>
      <c r="R32" s="9" t="n">
        <f aca="false">IF('213 - E.f.m.o. SPAIN'!H55=0,"N/A",('213 - E.f.m.o. SPAIN'!I55-'213 - E.f.m.o. SPAIN'!H55)/'213 - E.f.m.o. SPAIN'!H55)</f>
        <v>-0.064734296110876</v>
      </c>
    </row>
    <row r="33" customFormat="false" ht="15" hidden="false" customHeight="false" outlineLevel="0" collapsed="false">
      <c r="A33" s="6" t="s">
        <v>54</v>
      </c>
      <c r="B33" s="7" t="s">
        <v>54</v>
      </c>
      <c r="C33" s="7" t="s">
        <v>22</v>
      </c>
      <c r="D33" s="8" t="n">
        <f aca="false">COUNTA('207 - Salus HUNGARY'!$A$9:$A$225)</f>
        <v>217</v>
      </c>
      <c r="E33" s="8" t="n">
        <f aca="false">SUMPRODUCT(--(('207 - Salus HUNGARY'!$C$9:$C$225&lt;&gt;0)+('207 - Salus HUNGARY'!$H$9:$H$225&lt;&gt;0)&gt;0))</f>
        <v>195</v>
      </c>
      <c r="F33" s="8" t="n">
        <f aca="false">SUMPRODUCT(--(('207 - Salus HUNGARY'!$D$9:$D$225&lt;&gt;0)+('207 - Salus HUNGARY'!$I$9:$I$225&lt;&gt;0)&gt;0))</f>
        <v>151</v>
      </c>
      <c r="G33" s="8" t="n">
        <f aca="false">'207 - Salus HUNGARY'!B5</f>
        <v>66</v>
      </c>
      <c r="H33" s="8" t="n">
        <f aca="false">'207 - Salus HUNGARY'!D5</f>
        <v>22</v>
      </c>
      <c r="I33" s="8" t="n">
        <f aca="false">'207 - Salus HUNGARY'!B6</f>
        <v>797</v>
      </c>
      <c r="J33" s="8" t="n">
        <f aca="false">'207 - Salus HUNGARY'!D6</f>
        <v>28651.54</v>
      </c>
      <c r="K33" s="8" t="n">
        <f aca="false">'207 - Salus HUNGARY'!F6</f>
        <v>991</v>
      </c>
      <c r="L33" s="8" t="n">
        <f aca="false">'207 - Salus HUNGARY'!H6</f>
        <v>14625</v>
      </c>
      <c r="M33" s="8" t="n">
        <f aca="false">'207 - Salus HUNGARY'!C227</f>
        <v>18268</v>
      </c>
      <c r="N33" s="8" t="n">
        <f aca="false">'207 - Salus HUNGARY'!D227</f>
        <v>20601</v>
      </c>
      <c r="O33" s="9" t="n">
        <f aca="false">IF('207 - Salus HUNGARY'!C227=0,"N/A",('207 - Salus HUNGARY'!D227-'207 - Salus HUNGARY'!C227)/'207 - Salus HUNGARY'!C227)</f>
        <v>0.127709656229472</v>
      </c>
      <c r="P33" s="8" t="n">
        <f aca="false">'207 - Salus HUNGARY'!H227</f>
        <v>319558.55</v>
      </c>
      <c r="Q33" s="8" t="n">
        <f aca="false">'207 - Salus HUNGARY'!I227</f>
        <v>365555.25</v>
      </c>
      <c r="R33" s="9" t="n">
        <f aca="false">IF('207 - Salus HUNGARY'!H227=0,"N/A",('207 - Salus HUNGARY'!I227-'207 - Salus HUNGARY'!H227)/'207 - Salus HUNGARY'!H227)</f>
        <v>0.143938254820596</v>
      </c>
    </row>
    <row r="34" customFormat="false" ht="15" hidden="false" customHeight="false" outlineLevel="0" collapsed="false">
      <c r="A34" s="6" t="s">
        <v>55</v>
      </c>
      <c r="B34" s="7" t="s">
        <v>55</v>
      </c>
      <c r="C34" s="7" t="s">
        <v>22</v>
      </c>
      <c r="D34" s="8" t="n">
        <f aca="false">COUNTA('208 - Medipal Company NABLUS'!$A$9:$A$98)</f>
        <v>90</v>
      </c>
      <c r="E34" s="8" t="n">
        <f aca="false">SUMPRODUCT(--(('208 - Medipal Company NABLUS'!$C$9:$C$98&lt;&gt;0)+('208 - Medipal Company NABLUS'!$H$9:$H$98&lt;&gt;0)&gt;0))</f>
        <v>90</v>
      </c>
      <c r="F34" s="8" t="n">
        <f aca="false">SUMPRODUCT(--(('208 - Medipal Company NABLUS'!$D$9:$D$98&lt;&gt;0)+('208 - Medipal Company NABLUS'!$I$9:$I$98&lt;&gt;0)&gt;0))</f>
        <v>0</v>
      </c>
      <c r="G34" s="8" t="n">
        <f aca="false">'208 - Medipal Company NABLUS'!B5</f>
        <v>90</v>
      </c>
      <c r="H34" s="8" t="n">
        <f aca="false">'208 - Medipal Company NABLUS'!D5</f>
        <v>0</v>
      </c>
      <c r="I34" s="8" t="n">
        <f aca="false">'208 - Medipal Company NABLUS'!B6</f>
        <v>6687</v>
      </c>
      <c r="J34" s="8" t="n">
        <f aca="false">'208 - Medipal Company NABLUS'!D6</f>
        <v>256772.1</v>
      </c>
      <c r="K34" s="8" t="n">
        <f aca="false">'208 - Medipal Company NABLUS'!F6</f>
        <v>0</v>
      </c>
      <c r="L34" s="8" t="n">
        <f aca="false">'208 - Medipal Company NABLUS'!H6</f>
        <v>0</v>
      </c>
      <c r="M34" s="8" t="n">
        <f aca="false">'208 - Medipal Company NABLUS'!C100</f>
        <v>6687</v>
      </c>
      <c r="N34" s="8" t="n">
        <f aca="false">'208 - Medipal Company NABLUS'!D100</f>
        <v>0</v>
      </c>
      <c r="O34" s="9" t="n">
        <f aca="false">IF('208 - Medipal Company NABLUS'!C100=0,"N/A",('208 - Medipal Company NABLUS'!D100-'208 - Medipal Company NABLUS'!C100)/'208 - Medipal Company NABLUS'!C100)</f>
        <v>-1</v>
      </c>
      <c r="P34" s="8" t="n">
        <f aca="false">'208 - Medipal Company NABLUS'!H100</f>
        <v>256772.1</v>
      </c>
      <c r="Q34" s="8" t="n">
        <f aca="false">'208 - Medipal Company NABLUS'!I100</f>
        <v>0</v>
      </c>
      <c r="R34" s="9" t="n">
        <f aca="false">IF('208 - Medipal Company NABLUS'!H100=0,"N/A",('208 - Medipal Company NABLUS'!I100-'208 - Medipal Company NABLUS'!H100)/'208 - Medipal Company NABLUS'!H100)</f>
        <v>-1</v>
      </c>
    </row>
    <row r="35" customFormat="false" ht="15" hidden="false" customHeight="false" outlineLevel="0" collapsed="false">
      <c r="A35" s="6" t="s">
        <v>56</v>
      </c>
      <c r="B35" s="7" t="s">
        <v>56</v>
      </c>
      <c r="C35" s="7" t="s">
        <v>22</v>
      </c>
      <c r="D35" s="8" t="n">
        <f aca="false">COUNTA('209 - Ortoprofil Prod ROMANIA'!$A$9:$A$99)</f>
        <v>91</v>
      </c>
      <c r="E35" s="8" t="n">
        <f aca="false">SUMPRODUCT(--(('209 - Ortoprofil Prod ROMANIA'!$C$9:$C$99&lt;&gt;0)+('209 - Ortoprofil Prod ROMANIA'!$H$9:$H$99&lt;&gt;0)&gt;0))</f>
        <v>83</v>
      </c>
      <c r="F35" s="8" t="n">
        <f aca="false">SUMPRODUCT(--(('209 - Ortoprofil Prod ROMANIA'!$D$9:$D$99&lt;&gt;0)+('209 - Ortoprofil Prod ROMANIA'!$I$9:$I$99&lt;&gt;0)&gt;0))</f>
        <v>74</v>
      </c>
      <c r="G35" s="8" t="n">
        <f aca="false">'209 - Ortoprofil Prod ROMANIA'!B5</f>
        <v>17</v>
      </c>
      <c r="H35" s="8" t="n">
        <f aca="false">'209 - Ortoprofil Prod ROMANIA'!D5</f>
        <v>8</v>
      </c>
      <c r="I35" s="8" t="n">
        <f aca="false">'209 - Ortoprofil Prod ROMANIA'!B6</f>
        <v>184</v>
      </c>
      <c r="J35" s="8" t="n">
        <f aca="false">'209 - Ortoprofil Prod ROMANIA'!D6</f>
        <v>2098.73</v>
      </c>
      <c r="K35" s="8" t="n">
        <f aca="false">'209 - Ortoprofil Prod ROMANIA'!F6</f>
        <v>147</v>
      </c>
      <c r="L35" s="8" t="n">
        <f aca="false">'209 - Ortoprofil Prod ROMANIA'!H6</f>
        <v>6167.14</v>
      </c>
      <c r="M35" s="8" t="n">
        <f aca="false">'209 - Ortoprofil Prod ROMANIA'!C101</f>
        <v>13479</v>
      </c>
      <c r="N35" s="8" t="n">
        <f aca="false">'209 - Ortoprofil Prod ROMANIA'!D101</f>
        <v>9703</v>
      </c>
      <c r="O35" s="9" t="n">
        <f aca="false">IF('209 - Ortoprofil Prod ROMANIA'!C101=0,"N/A",('209 - Ortoprofil Prod ROMANIA'!D101-'209 - Ortoprofil Prod ROMANIA'!C101)/'209 - Ortoprofil Prod ROMANIA'!C101)</f>
        <v>-0.280139476222272</v>
      </c>
      <c r="P35" s="8" t="n">
        <f aca="false">'209 - Ortoprofil Prod ROMANIA'!H101</f>
        <v>407234.61</v>
      </c>
      <c r="Q35" s="8" t="n">
        <f aca="false">'209 - Ortoprofil Prod ROMANIA'!I101</f>
        <v>300835.19</v>
      </c>
      <c r="R35" s="9" t="n">
        <f aca="false">IF('209 - Ortoprofil Prod ROMANIA'!H101=0,"N/A",('209 - Ortoprofil Prod ROMANIA'!I101-'209 - Ortoprofil Prod ROMANIA'!H101)/'209 - Ortoprofil Prod ROMANIA'!H101)</f>
        <v>-0.261273028832201</v>
      </c>
    </row>
    <row r="36" customFormat="false" ht="15" hidden="false" customHeight="false" outlineLevel="0" collapsed="false">
      <c r="A36" s="6" t="s">
        <v>57</v>
      </c>
      <c r="B36" s="7" t="s">
        <v>57</v>
      </c>
      <c r="C36" s="7" t="s">
        <v>22</v>
      </c>
      <c r="D36" s="8" t="n">
        <f aca="false">COUNTA('108 - Shoe Stores'!$A$9:$A$39)</f>
        <v>31</v>
      </c>
      <c r="E36" s="8" t="n">
        <f aca="false">SUMPRODUCT(--(('108 - Shoe Stores'!$C$9:$C$39&lt;&gt;0)+('108 - Shoe Stores'!$H$9:$H$39&lt;&gt;0)&gt;0))</f>
        <v>31</v>
      </c>
      <c r="F36" s="8" t="n">
        <f aca="false">SUMPRODUCT(--(('108 - Shoe Stores'!$D$9:$D$39&lt;&gt;0)+('108 - Shoe Stores'!$I$9:$I$39&lt;&gt;0)&gt;0))</f>
        <v>0</v>
      </c>
      <c r="G36" s="8" t="n">
        <f aca="false">'108 - Shoe Stores'!B5</f>
        <v>31</v>
      </c>
      <c r="H36" s="8" t="n">
        <f aca="false">'108 - Shoe Stores'!D5</f>
        <v>0</v>
      </c>
      <c r="I36" s="8" t="n">
        <f aca="false">'108 - Shoe Stores'!B6</f>
        <v>833</v>
      </c>
      <c r="J36" s="8" t="n">
        <f aca="false">'108 - Shoe Stores'!D6</f>
        <v>19065.38</v>
      </c>
      <c r="K36" s="8" t="n">
        <f aca="false">'108 - Shoe Stores'!F6</f>
        <v>0</v>
      </c>
      <c r="L36" s="8" t="n">
        <f aca="false">'108 - Shoe Stores'!H6</f>
        <v>0</v>
      </c>
      <c r="M36" s="8" t="n">
        <f aca="false">'108 - Shoe Stores'!C41</f>
        <v>833</v>
      </c>
      <c r="N36" s="8" t="n">
        <f aca="false">'108 - Shoe Stores'!D41</f>
        <v>0</v>
      </c>
      <c r="O36" s="9" t="n">
        <f aca="false">IF('108 - Shoe Stores'!C41=0,"N/A",('108 - Shoe Stores'!D41-'108 - Shoe Stores'!C41)/'108 - Shoe Stores'!C41)</f>
        <v>-1</v>
      </c>
      <c r="P36" s="8" t="n">
        <f aca="false">'108 - Shoe Stores'!H41</f>
        <v>19065.38</v>
      </c>
      <c r="Q36" s="8" t="n">
        <f aca="false">'108 - Shoe Stores'!I41</f>
        <v>0</v>
      </c>
      <c r="R36" s="9" t="n">
        <f aca="false">IF('108 - Shoe Stores'!H41=0,"N/A",('108 - Shoe Stores'!I41-'108 - Shoe Stores'!H41)/'108 - Shoe Stores'!H41)</f>
        <v>-1</v>
      </c>
    </row>
  </sheetData>
  <mergeCells count="1">
    <mergeCell ref="A3:R3"/>
  </mergeCells>
  <hyperlinks>
    <hyperlink ref="A6" location="'110 - Chemipal'!A1" display="110 - Chemipal"/>
    <hyperlink ref="A7" location="'102 - Orthopedic institutes'!A1" display="102 - Orthopedic institutes"/>
    <hyperlink ref="A8" location="'101 - Factory customers'!A1" display="101 - Factory customers"/>
    <hyperlink ref="A9" location="'104 - Sports Shop'!A1" display="104 - Sports Shop"/>
    <hyperlink ref="A10" location="'103 - Physiotherapy institutes'!A1" display="103 - Physiotherapy institutes"/>
    <hyperlink ref="A11" location="'109 - Private Shops'!A1" display="109 - Private Shops"/>
    <hyperlink ref="A12" location="'105 - Pedicure Salons'!A1" display="105 - Pedicure Salons"/>
    <hyperlink ref="A13" location="'111 - Superpharm Life'!A1" display="111 - Superpharm Life"/>
    <hyperlink ref="A14" location="'106 - Hospitals'!A1" display="106 - Hospitals"/>
    <hyperlink ref="A15" location="'107 - Pharmacies'!A1" display="107 - Pharmacies"/>
    <hyperlink ref="A16" location="'112 - Kupat Holim Clalit'!A1" display="112 - Kupat Holim Clalit"/>
    <hyperlink ref="A17" location="'113 - Kupat Holim Meuhedet'!A1" display="113 - Kupat Holim Meuhedet"/>
    <hyperlink ref="A18" location="'114 - IL online'!A1" display="114 - IL online"/>
    <hyperlink ref="A19" location="'115-SuperPharm Online'!A1" display="115-SuperPharm Online"/>
    <hyperlink ref="A20" location="'202 - Super-Pharm POLAND'!A1" display="202 - Super-Pharm POLAND"/>
    <hyperlink ref="A21" location="'201- Seven Gear FINLAND oy'!A1" display="201- Seven Gear FINLAND oy"/>
    <hyperlink ref="A22" location="'216 - Max Konnaris CYPRUS'!A1" display="216 - Max Konnaris CYPRUS"/>
    <hyperlink ref="A23" location="'200 - ROW - 217 - N3W FOODS USA'!A1" display="200 - ROW : 217 - N3W FOODS USA"/>
    <hyperlink ref="A24" location="'205 - Health Care Prod. GERMANY'!A1" display="205 - Health Care Prod. Gmbh GERMANY"/>
    <hyperlink ref="A25" location="'301 - Amazon'!A1" display="301 - Amazon"/>
    <hyperlink ref="A26" location="'206 - Orthomed  Ltd BULGARIA'!A1" display="206 - Orthomed  Ltd BULGARIA"/>
    <hyperlink ref="A27" location="'203 - Ortho-Partner SWITZERLAND'!A1" display="203 - Ortho- Partner ag SWITZERLAND"/>
    <hyperlink ref="A28" location="'210 - Oy. Ea. Ab. FINLAND'!A1" display="210 - Oy. Ea. Ab. FINLAND"/>
    <hyperlink ref="A29" location="'204 - Sanaflex Anatomic GREECE'!A1" display="204 - Sanaflex Anatomic GREECE"/>
    <hyperlink ref="A30" location="'214 - Alfred Gera Sons MALTA'!A1" display="214 - Alfred Gera&amp; Sons Ltd. MALTA"/>
    <hyperlink ref="A31" location="'211 - Pharmag Lachmair AUSTRIA'!A1" display="211 - Pharmag Lachmair Ges. Mbh AUSTRIA"/>
    <hyperlink ref="A32" location="'213 - E.f.m.o. SPAIN'!A1" display="213 - E.f.m.o. SPAIN"/>
    <hyperlink ref="A33" location="'207 - Salus HUNGARY'!A1" display="207 - Salus HUNGARY"/>
    <hyperlink ref="A34" location="'208 - Medipal Company NABLUS'!A1" display="208 - Medipal Company NABLUS"/>
    <hyperlink ref="A35" location="'209 - Ortoprofil Prod ROMANIA'!A1" display="209 - Ortoprofil Prod ROMANIA"/>
    <hyperlink ref="A36" location="'108 - Shoe Stores'!A1" display="108 - Shoe Stor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SUMPRODUCT(--(((C9:C569&lt;&gt;0)+(H9:H569&lt;&gt;0)&gt;0)*((D9:D569=0)*(I9:I569=0))))</f>
        <v>558</v>
      </c>
      <c r="C5" s="13" t="s">
        <v>64</v>
      </c>
      <c r="D5" s="14" t="n">
        <f aca="false">SUMPRODUCT(--(((D9:D569&lt;&gt;0)+(I9:I569&lt;&gt;0)&gt;0)*((C9:C569=0)*(H9:H569=0))))</f>
        <v>2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SUMPRODUCT(--(((C9:C569&lt;&gt;0)+(H9:H569&lt;&gt;0)&gt;0)*((D9:D569=0)*(I9:I569=0)))*C9:C569)</f>
        <v>156696</v>
      </c>
      <c r="C6" s="13" t="s">
        <v>67</v>
      </c>
      <c r="D6" s="14" t="n">
        <f aca="false">SUMPRODUCT(--(((C9:C569&lt;&gt;0)+(H9:H569&lt;&gt;0)&gt;0)*((D9:D569=0)*(I9:I569=0)))*H9:H569)</f>
        <v>5726866.66</v>
      </c>
      <c r="E6" s="13" t="s">
        <v>68</v>
      </c>
      <c r="F6" s="14" t="n">
        <f aca="false">SUMPRODUCT(--(((D9:D569&lt;&gt;0)+(I9:I569&lt;&gt;0)&gt;0)*((C9:C569=0)*(H9:H569=0)))*D9:D569)</f>
        <v>3</v>
      </c>
      <c r="G6" s="13" t="s">
        <v>69</v>
      </c>
      <c r="H6" s="14" t="n">
        <f aca="false">SUMPRODUCT(--(((D9:D569&lt;&gt;0)+(I9:I569&lt;&gt;0)&gt;0)*((C9:C569=0)*(H9:H569=0)))*I9:I569)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81</v>
      </c>
      <c r="B9" s="7" t="str">
        <f aca="false">IFERROR(INDEX('Source'!$C:$C,MATCH($A9,'Source'!$B:$B,0)),"")</f>
        <v>99 Chemipal Inv Item</v>
      </c>
      <c r="C9" s="8" t="n">
        <f aca="false">SUMIFS('Source'!$D:$D,'Source'!$A:$A,"110 - Chemipal",'Source'!$B:$B,$A9)</f>
        <v>-6</v>
      </c>
      <c r="D9" s="8" t="n">
        <f aca="false">SUMIFS('Source'!$F:$F,'Source'!$A:$A,"110 - Chemipal",'Source'!$B:$B,$A9)</f>
        <v>8</v>
      </c>
      <c r="E9" s="8" t="n">
        <f aca="false">D9*$J$5</f>
        <v>10.1052631578947</v>
      </c>
      <c r="F9" s="8" t="n">
        <f aca="false">E9-C9</f>
        <v>16.1052631578947</v>
      </c>
      <c r="G9" s="9" t="n">
        <f aca="false">IF(AND(C9=0,E9=0),0,IF(C9=0,"New",(E9-C9)/C9))</f>
        <v>-2.68421052631579</v>
      </c>
      <c r="H9" s="8" t="n">
        <f aca="false">SUMIFS('Source'!$E:$E,'Source'!$A:$A,"110 - Chemipal",'Source'!$B:$B,$A9)</f>
        <v>2720269.96</v>
      </c>
      <c r="I9" s="8" t="n">
        <f aca="false">SUMIFS('Source'!$G:$G,'Source'!$A:$A,"110 - Chemipal",'Source'!$B:$B,$A9)</f>
        <v>5794673.64</v>
      </c>
      <c r="J9" s="8" t="n">
        <f aca="false">I9*$J$5</f>
        <v>7319587.75578947</v>
      </c>
      <c r="K9" s="8" t="n">
        <f aca="false">J9-H9</f>
        <v>4599317.79578947</v>
      </c>
      <c r="L9" s="9" t="n">
        <f aca="false">IF(AND(H9=0,J9=0),0,IF(H9=0,"New",(J9-H9)/H9))</f>
        <v>1.69075785249986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82</v>
      </c>
      <c r="B10" s="7" t="n">
        <f aca="false">IFERROR(INDEX('Source'!$C:$C,MATCH($A10,'Source'!$B:$B,0)),"")</f>
        <v>0</v>
      </c>
      <c r="C10" s="8" t="n">
        <f aca="false">SUMIFS('Source'!$D:$D,'Source'!$A:$A,"110 - Chemipal",'Source'!$B:$B,$A10)</f>
        <v>-1</v>
      </c>
      <c r="D10" s="8" t="n">
        <f aca="false">SUMIFS('Source'!$F:$F,'Source'!$A:$A,"110 - Chemipal",'Source'!$B:$B,$A10)</f>
        <v>0</v>
      </c>
      <c r="E10" s="8" t="n">
        <f aca="false">D10*$J$5</f>
        <v>0</v>
      </c>
      <c r="F10" s="8" t="n">
        <f aca="false">E10-C10</f>
        <v>1</v>
      </c>
      <c r="G10" s="9" t="n">
        <f aca="false">IF(AND(C10=0,E10=0),0,IF(C10=0,"New",(E10-C10)/C10))</f>
        <v>-1</v>
      </c>
      <c r="H10" s="8" t="n">
        <f aca="false">SUMIFS('Source'!$E:$E,'Source'!$A:$A,"110 - Chemipal",'Source'!$B:$B,$A10)</f>
        <v>-240000</v>
      </c>
      <c r="I10" s="8" t="n">
        <f aca="false">SUMIFS('Source'!$G:$G,'Source'!$A:$A,"110 - Chemipal",'Source'!$B:$B,$A10)</f>
        <v>0</v>
      </c>
      <c r="J10" s="8" t="n">
        <f aca="false">I10*$J$5</f>
        <v>0</v>
      </c>
      <c r="K10" s="8" t="n">
        <f aca="false">J10-H10</f>
        <v>240000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83</v>
      </c>
      <c r="B11" s="7" t="str">
        <f aca="false">IFERROR(INDEX('Source'!$C:$C,MATCH($A11,'Source'!$B:$B,0)),"")</f>
        <v>סד יד דו צדדי</v>
      </c>
      <c r="C11" s="8" t="n">
        <f aca="false">SUMIFS('Source'!$D:$D,'Source'!$A:$A,"110 - Chemipal",'Source'!$B:$B,$A11)</f>
        <v>3078</v>
      </c>
      <c r="D11" s="8" t="n">
        <f aca="false">SUMIFS('Source'!$F:$F,'Source'!$A:$A,"110 - Chemipal",'Source'!$B:$B,$A11)</f>
        <v>0</v>
      </c>
      <c r="E11" s="8" t="n">
        <f aca="false">D11*$J$5</f>
        <v>0</v>
      </c>
      <c r="F11" s="8" t="n">
        <f aca="false">E11-C11</f>
        <v>-3078</v>
      </c>
      <c r="G11" s="9" t="n">
        <f aca="false">IF(AND(C11=0,E11=0),0,IF(C11=0,"New",(E11-C11)/C11))</f>
        <v>-1</v>
      </c>
      <c r="H11" s="8" t="n">
        <f aca="false">SUMIFS('Source'!$E:$E,'Source'!$A:$A,"110 - Chemipal",'Source'!$B:$B,$A11)</f>
        <v>211474.64</v>
      </c>
      <c r="I11" s="8" t="n">
        <f aca="false">SUMIFS('Source'!$G:$G,'Source'!$A:$A,"110 - Chemipal",'Source'!$B:$B,$A11)</f>
        <v>0</v>
      </c>
      <c r="J11" s="8" t="n">
        <f aca="false">I11*$J$5</f>
        <v>0</v>
      </c>
      <c r="K11" s="8" t="n">
        <f aca="false">J11-H11</f>
        <v>-211474.64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84</v>
      </c>
      <c r="B12" s="7" t="str">
        <f aca="false">IFERROR(INDEX('Source'!$C:$C,MATCH($A12,'Source'!$B:$B,0)),"")</f>
        <v>חבק יד אגודלי ימ</v>
      </c>
      <c r="C12" s="8" t="n">
        <f aca="false">SUMIFS('Source'!$D:$D,'Source'!$A:$A,"110 - Chemipal",'Source'!$B:$B,$A12)</f>
        <v>3441</v>
      </c>
      <c r="D12" s="8" t="n">
        <f aca="false">SUMIFS('Source'!$F:$F,'Source'!$A:$A,"110 - Chemipal",'Source'!$B:$B,$A12)</f>
        <v>0</v>
      </c>
      <c r="E12" s="8" t="n">
        <f aca="false">D12*$J$5</f>
        <v>0</v>
      </c>
      <c r="F12" s="8" t="n">
        <f aca="false">E12-C12</f>
        <v>-3441</v>
      </c>
      <c r="G12" s="9" t="n">
        <f aca="false">IF(AND(C12=0,E12=0),0,IF(C12=0,"New",(E12-C12)/C12))</f>
        <v>-1</v>
      </c>
      <c r="H12" s="8" t="n">
        <f aca="false">SUMIFS('Source'!$E:$E,'Source'!$A:$A,"110 - Chemipal",'Source'!$B:$B,$A12)</f>
        <v>128934.22</v>
      </c>
      <c r="I12" s="8" t="n">
        <f aca="false">SUMIFS('Source'!$G:$G,'Source'!$A:$A,"110 - Chemipal",'Source'!$B:$B,$A12)</f>
        <v>0</v>
      </c>
      <c r="J12" s="8" t="n">
        <f aca="false">I12*$J$5</f>
        <v>0</v>
      </c>
      <c r="K12" s="8" t="n">
        <f aca="false">J12-H12</f>
        <v>-128934.22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85</v>
      </c>
      <c r="B13" s="7" t="str">
        <f aca="false">IFERROR(INDEX('Source'!$C:$C,MATCH($A13,'Source'!$B:$B,0)),"")</f>
        <v>חבק יד אגודלי ימ</v>
      </c>
      <c r="C13" s="8" t="n">
        <f aca="false">SUMIFS('Source'!$D:$D,'Source'!$A:$A,"110 - Chemipal",'Source'!$B:$B,$A13)</f>
        <v>3024</v>
      </c>
      <c r="D13" s="8" t="n">
        <f aca="false">SUMIFS('Source'!$F:$F,'Source'!$A:$A,"110 - Chemipal",'Source'!$B:$B,$A13)</f>
        <v>0</v>
      </c>
      <c r="E13" s="8" t="n">
        <f aca="false">D13*$J$5</f>
        <v>0</v>
      </c>
      <c r="F13" s="8" t="n">
        <f aca="false">E13-C13</f>
        <v>-3024</v>
      </c>
      <c r="G13" s="9" t="n">
        <f aca="false">IF(AND(C13=0,E13=0),0,IF(C13=0,"New",(E13-C13)/C13))</f>
        <v>-1</v>
      </c>
      <c r="H13" s="8" t="n">
        <f aca="false">SUMIFS('Source'!$E:$E,'Source'!$A:$A,"110 - Chemipal",'Source'!$B:$B,$A13)</f>
        <v>113949.94</v>
      </c>
      <c r="I13" s="8" t="n">
        <f aca="false">SUMIFS('Source'!$G:$G,'Source'!$A:$A,"110 - Chemipal",'Source'!$B:$B,$A13)</f>
        <v>0</v>
      </c>
      <c r="J13" s="8" t="n">
        <f aca="false">I13*$J$5</f>
        <v>0</v>
      </c>
      <c r="K13" s="8" t="n">
        <f aca="false">J13-H13</f>
        <v>-113949.94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86</v>
      </c>
      <c r="B14" s="7" t="str">
        <f aca="false">IFERROR(INDEX('Source'!$C:$C,MATCH($A14,'Source'!$B:$B,0)),"")</f>
        <v>חגורת גב אפורה</v>
      </c>
      <c r="C14" s="8" t="n">
        <f aca="false">SUMIFS('Source'!$D:$D,'Source'!$A:$A,"110 - Chemipal",'Source'!$B:$B,$A14)</f>
        <v>1111</v>
      </c>
      <c r="D14" s="8" t="n">
        <f aca="false">SUMIFS('Source'!$F:$F,'Source'!$A:$A,"110 - Chemipal",'Source'!$B:$B,$A14)</f>
        <v>0</v>
      </c>
      <c r="E14" s="8" t="n">
        <f aca="false">D14*$J$5</f>
        <v>0</v>
      </c>
      <c r="F14" s="8" t="n">
        <f aca="false">E14-C14</f>
        <v>-1111</v>
      </c>
      <c r="G14" s="9" t="n">
        <f aca="false">IF(AND(C14=0,E14=0),0,IF(C14=0,"New",(E14-C14)/C14))</f>
        <v>-1</v>
      </c>
      <c r="H14" s="8" t="n">
        <f aca="false">SUMIFS('Source'!$E:$E,'Source'!$A:$A,"110 - Chemipal",'Source'!$B:$B,$A14)</f>
        <v>103511.38</v>
      </c>
      <c r="I14" s="8" t="n">
        <f aca="false">SUMIFS('Source'!$G:$G,'Source'!$A:$A,"110 - Chemipal",'Source'!$B:$B,$A14)</f>
        <v>0</v>
      </c>
      <c r="J14" s="8" t="n">
        <f aca="false">I14*$J$5</f>
        <v>0</v>
      </c>
      <c r="K14" s="8" t="n">
        <f aca="false">J14-H14</f>
        <v>-103511.38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87</v>
      </c>
      <c r="B15" s="7" t="str">
        <f aca="false">IFERROR(INDEX('Source'!$C:$C,MATCH($A15,'Source'!$B:$B,0)),"")</f>
        <v>מדרסי ג'ל וורק</v>
      </c>
      <c r="C15" s="8" t="n">
        <f aca="false">SUMIFS('Source'!$D:$D,'Source'!$A:$A,"110 - Chemipal",'Source'!$B:$B,$A15)</f>
        <v>999</v>
      </c>
      <c r="D15" s="8" t="n">
        <f aca="false">SUMIFS('Source'!$F:$F,'Source'!$A:$A,"110 - Chemipal",'Source'!$B:$B,$A15)</f>
        <v>0</v>
      </c>
      <c r="E15" s="8" t="n">
        <f aca="false">D15*$J$5</f>
        <v>0</v>
      </c>
      <c r="F15" s="8" t="n">
        <f aca="false">E15-C15</f>
        <v>-999</v>
      </c>
      <c r="G15" s="9" t="n">
        <f aca="false">IF(AND(C15=0,E15=0),0,IF(C15=0,"New",(E15-C15)/C15))</f>
        <v>-1</v>
      </c>
      <c r="H15" s="8" t="n">
        <f aca="false">SUMIFS('Source'!$E:$E,'Source'!$A:$A,"110 - Chemipal",'Source'!$B:$B,$A15)</f>
        <v>92034.03</v>
      </c>
      <c r="I15" s="8" t="n">
        <f aca="false">SUMIFS('Source'!$G:$G,'Source'!$A:$A,"110 - Chemipal",'Source'!$B:$B,$A15)</f>
        <v>0</v>
      </c>
      <c r="J15" s="8" t="n">
        <f aca="false">I15*$J$5</f>
        <v>0</v>
      </c>
      <c r="K15" s="8" t="n">
        <f aca="false">J15-H15</f>
        <v>-92034.03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88</v>
      </c>
      <c r="B16" s="7" t="str">
        <f aca="false">IFERROR(INDEX('Source'!$C:$C,MATCH($A16,'Source'!$B:$B,0)),"")</f>
        <v>חגורת גב אפורה</v>
      </c>
      <c r="C16" s="8" t="n">
        <f aca="false">SUMIFS('Source'!$D:$D,'Source'!$A:$A,"110 - Chemipal",'Source'!$B:$B,$A16)</f>
        <v>986</v>
      </c>
      <c r="D16" s="8" t="n">
        <f aca="false">SUMIFS('Source'!$F:$F,'Source'!$A:$A,"110 - Chemipal",'Source'!$B:$B,$A16)</f>
        <v>0</v>
      </c>
      <c r="E16" s="8" t="n">
        <f aca="false">D16*$J$5</f>
        <v>0</v>
      </c>
      <c r="F16" s="8" t="n">
        <f aca="false">E16-C16</f>
        <v>-986</v>
      </c>
      <c r="G16" s="9" t="n">
        <f aca="false">IF(AND(C16=0,E16=0),0,IF(C16=0,"New",(E16-C16)/C16))</f>
        <v>-1</v>
      </c>
      <c r="H16" s="8" t="n">
        <f aca="false">SUMIFS('Source'!$E:$E,'Source'!$A:$A,"110 - Chemipal",'Source'!$B:$B,$A16)</f>
        <v>91706.88</v>
      </c>
      <c r="I16" s="8" t="n">
        <f aca="false">SUMIFS('Source'!$G:$G,'Source'!$A:$A,"110 - Chemipal",'Source'!$B:$B,$A16)</f>
        <v>0</v>
      </c>
      <c r="J16" s="8" t="n">
        <f aca="false">I16*$J$5</f>
        <v>0</v>
      </c>
      <c r="K16" s="8" t="n">
        <f aca="false">J16-H16</f>
        <v>-91706.88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89</v>
      </c>
      <c r="B17" s="7" t="str">
        <f aca="false">IFERROR(INDEX('Source'!$C:$C,MATCH($A17,'Source'!$B:$B,0)),"")</f>
        <v>מדרסי ג'ל וורק</v>
      </c>
      <c r="C17" s="8" t="n">
        <f aca="false">SUMIFS('Source'!$D:$D,'Source'!$A:$A,"110 - Chemipal",'Source'!$B:$B,$A17)</f>
        <v>972</v>
      </c>
      <c r="D17" s="8" t="n">
        <f aca="false">SUMIFS('Source'!$F:$F,'Source'!$A:$A,"110 - Chemipal",'Source'!$B:$B,$A17)</f>
        <v>0</v>
      </c>
      <c r="E17" s="8" t="n">
        <f aca="false">D17*$J$5</f>
        <v>0</v>
      </c>
      <c r="F17" s="8" t="n">
        <f aca="false">E17-C17</f>
        <v>-972</v>
      </c>
      <c r="G17" s="9" t="n">
        <f aca="false">IF(AND(C17=0,E17=0),0,IF(C17=0,"New",(E17-C17)/C17))</f>
        <v>-1</v>
      </c>
      <c r="H17" s="8" t="n">
        <f aca="false">SUMIFS('Source'!$E:$E,'Source'!$A:$A,"110 - Chemipal",'Source'!$B:$B,$A17)</f>
        <v>89796.6</v>
      </c>
      <c r="I17" s="8" t="n">
        <f aca="false">SUMIFS('Source'!$G:$G,'Source'!$A:$A,"110 - Chemipal",'Source'!$B:$B,$A17)</f>
        <v>0</v>
      </c>
      <c r="J17" s="8" t="n">
        <f aca="false">I17*$J$5</f>
        <v>0</v>
      </c>
      <c r="K17" s="8" t="n">
        <f aca="false">J17-H17</f>
        <v>-89796.6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90</v>
      </c>
      <c r="B18" s="7" t="str">
        <f aca="false">IFERROR(INDEX('Source'!$C:$C,MATCH($A18,'Source'!$B:$B,0)),"")</f>
        <v>מדרסי ג'ל מולטי ספורט</v>
      </c>
      <c r="C18" s="8" t="n">
        <f aca="false">SUMIFS('Source'!$D:$D,'Source'!$A:$A,"110 - Chemipal",'Source'!$B:$B,$A18)</f>
        <v>960</v>
      </c>
      <c r="D18" s="8" t="n">
        <f aca="false">SUMIFS('Source'!$F:$F,'Source'!$A:$A,"110 - Chemipal",'Source'!$B:$B,$A18)</f>
        <v>0</v>
      </c>
      <c r="E18" s="8" t="n">
        <f aca="false">D18*$J$5</f>
        <v>0</v>
      </c>
      <c r="F18" s="8" t="n">
        <f aca="false">E18-C18</f>
        <v>-960</v>
      </c>
      <c r="G18" s="9" t="n">
        <f aca="false">IF(AND(C18=0,E18=0),0,IF(C18=0,"New",(E18-C18)/C18))</f>
        <v>-1</v>
      </c>
      <c r="H18" s="8" t="n">
        <f aca="false">SUMIFS('Source'!$E:$E,'Source'!$A:$A,"110 - Chemipal",'Source'!$B:$B,$A18)</f>
        <v>88734.96</v>
      </c>
      <c r="I18" s="8" t="n">
        <f aca="false">SUMIFS('Source'!$G:$G,'Source'!$A:$A,"110 - Chemipal",'Source'!$B:$B,$A18)</f>
        <v>0</v>
      </c>
      <c r="J18" s="8" t="n">
        <f aca="false">I18*$J$5</f>
        <v>0</v>
      </c>
      <c r="K18" s="8" t="n">
        <f aca="false">J18-H18</f>
        <v>-88734.96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91</v>
      </c>
      <c r="B19" s="7" t="str">
        <f aca="false">IFERROR(INDEX('Source'!$C:$C,MATCH($A19,'Source'!$B:$B,0)),"")</f>
        <v>מדרסי ג'ל קומפורט</v>
      </c>
      <c r="C19" s="8" t="n">
        <f aca="false">SUMIFS('Source'!$D:$D,'Source'!$A:$A,"110 - Chemipal",'Source'!$B:$B,$A19)</f>
        <v>923</v>
      </c>
      <c r="D19" s="8" t="n">
        <f aca="false">SUMIFS('Source'!$F:$F,'Source'!$A:$A,"110 - Chemipal",'Source'!$B:$B,$A19)</f>
        <v>0</v>
      </c>
      <c r="E19" s="8" t="n">
        <f aca="false">D19*$J$5</f>
        <v>0</v>
      </c>
      <c r="F19" s="8" t="n">
        <f aca="false">E19-C19</f>
        <v>-923</v>
      </c>
      <c r="G19" s="9" t="n">
        <f aca="false">IF(AND(C19=0,E19=0),0,IF(C19=0,"New",(E19-C19)/C19))</f>
        <v>-1</v>
      </c>
      <c r="H19" s="8" t="n">
        <f aca="false">SUMIFS('Source'!$E:$E,'Source'!$A:$A,"110 - Chemipal",'Source'!$B:$B,$A19)</f>
        <v>85202.41</v>
      </c>
      <c r="I19" s="8" t="n">
        <f aca="false">SUMIFS('Source'!$G:$G,'Source'!$A:$A,"110 - Chemipal",'Source'!$B:$B,$A19)</f>
        <v>0</v>
      </c>
      <c r="J19" s="8" t="n">
        <f aca="false">I19*$J$5</f>
        <v>0</v>
      </c>
      <c r="K19" s="8" t="n">
        <f aca="false">J19-H19</f>
        <v>-85202.41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92</v>
      </c>
      <c r="B20" s="7" t="str">
        <f aca="false">IFERROR(INDEX('Source'!$C:$C,MATCH($A20,'Source'!$B:$B,0)),"")</f>
        <v>מדרסי ג'ל קומפורט</v>
      </c>
      <c r="C20" s="8" t="n">
        <f aca="false">SUMIFS('Source'!$D:$D,'Source'!$A:$A,"110 - Chemipal",'Source'!$B:$B,$A20)</f>
        <v>909</v>
      </c>
      <c r="D20" s="8" t="n">
        <f aca="false">SUMIFS('Source'!$F:$F,'Source'!$A:$A,"110 - Chemipal",'Source'!$B:$B,$A20)</f>
        <v>0</v>
      </c>
      <c r="E20" s="8" t="n">
        <f aca="false">D20*$J$5</f>
        <v>0</v>
      </c>
      <c r="F20" s="8" t="n">
        <f aca="false">E20-C20</f>
        <v>-909</v>
      </c>
      <c r="G20" s="9" t="n">
        <f aca="false">IF(AND(C20=0,E20=0),0,IF(C20=0,"New",(E20-C20)/C20))</f>
        <v>-1</v>
      </c>
      <c r="H20" s="8" t="n">
        <f aca="false">SUMIFS('Source'!$E:$E,'Source'!$A:$A,"110 - Chemipal",'Source'!$B:$B,$A20)</f>
        <v>83933.44</v>
      </c>
      <c r="I20" s="8" t="n">
        <f aca="false">SUMIFS('Source'!$G:$G,'Source'!$A:$A,"110 - Chemipal",'Source'!$B:$B,$A20)</f>
        <v>0</v>
      </c>
      <c r="J20" s="8" t="n">
        <f aca="false">I20*$J$5</f>
        <v>0</v>
      </c>
      <c r="K20" s="8" t="n">
        <f aca="false">J20-H20</f>
        <v>-83933.44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93</v>
      </c>
      <c r="B21" s="7" t="str">
        <f aca="false">IFERROR(INDEX('Source'!$C:$C,MATCH($A21,'Source'!$B:$B,0)),"")</f>
        <v>מדרסי ג'ל מולטי ספורט</v>
      </c>
      <c r="C21" s="8" t="n">
        <f aca="false">SUMIFS('Source'!$D:$D,'Source'!$A:$A,"110 - Chemipal",'Source'!$B:$B,$A21)</f>
        <v>892</v>
      </c>
      <c r="D21" s="8" t="n">
        <f aca="false">SUMIFS('Source'!$F:$F,'Source'!$A:$A,"110 - Chemipal",'Source'!$B:$B,$A21)</f>
        <v>0</v>
      </c>
      <c r="E21" s="8" t="n">
        <f aca="false">D21*$J$5</f>
        <v>0</v>
      </c>
      <c r="F21" s="8" t="n">
        <f aca="false">E21-C21</f>
        <v>-892</v>
      </c>
      <c r="G21" s="9" t="n">
        <f aca="false">IF(AND(C21=0,E21=0),0,IF(C21=0,"New",(E21-C21)/C21))</f>
        <v>-1</v>
      </c>
      <c r="H21" s="8" t="n">
        <f aca="false">SUMIFS('Source'!$E:$E,'Source'!$A:$A,"110 - Chemipal",'Source'!$B:$B,$A21)</f>
        <v>82432.58</v>
      </c>
      <c r="I21" s="8" t="n">
        <f aca="false">SUMIFS('Source'!$G:$G,'Source'!$A:$A,"110 - Chemipal",'Source'!$B:$B,$A21)</f>
        <v>0</v>
      </c>
      <c r="J21" s="8" t="n">
        <f aca="false">I21*$J$5</f>
        <v>0</v>
      </c>
      <c r="K21" s="8" t="n">
        <f aca="false">J21-H21</f>
        <v>-82432.58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94</v>
      </c>
      <c r="B22" s="7" t="str">
        <f aca="false">IFERROR(INDEX('Source'!$C:$C,MATCH($A22,'Source'!$B:$B,0)),"")</f>
        <v>מדרסי ג'ל קומפורט</v>
      </c>
      <c r="C22" s="8" t="n">
        <f aca="false">SUMIFS('Source'!$D:$D,'Source'!$A:$A,"110 - Chemipal",'Source'!$B:$B,$A22)</f>
        <v>892</v>
      </c>
      <c r="D22" s="8" t="n">
        <f aca="false">SUMIFS('Source'!$F:$F,'Source'!$A:$A,"110 - Chemipal",'Source'!$B:$B,$A22)</f>
        <v>0</v>
      </c>
      <c r="E22" s="8" t="n">
        <f aca="false">D22*$J$5</f>
        <v>0</v>
      </c>
      <c r="F22" s="8" t="n">
        <f aca="false">E22-C22</f>
        <v>-892</v>
      </c>
      <c r="G22" s="9" t="n">
        <f aca="false">IF(AND(C22=0,E22=0),0,IF(C22=0,"New",(E22-C22)/C22))</f>
        <v>-1</v>
      </c>
      <c r="H22" s="8" t="n">
        <f aca="false">SUMIFS('Source'!$E:$E,'Source'!$A:$A,"110 - Chemipal",'Source'!$B:$B,$A22)</f>
        <v>82303.05</v>
      </c>
      <c r="I22" s="8" t="n">
        <f aca="false">SUMIFS('Source'!$G:$G,'Source'!$A:$A,"110 - Chemipal",'Source'!$B:$B,$A22)</f>
        <v>0</v>
      </c>
      <c r="J22" s="8" t="n">
        <f aca="false">I22*$J$5</f>
        <v>0</v>
      </c>
      <c r="K22" s="8" t="n">
        <f aca="false">J22-H22</f>
        <v>-82303.05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95</v>
      </c>
      <c r="B23" s="7" t="str">
        <f aca="false">IFERROR(INDEX('Source'!$C:$C,MATCH($A23,'Source'!$B:$B,0)),"")</f>
        <v>מדרסי ג'ל וורק</v>
      </c>
      <c r="C23" s="8" t="n">
        <f aca="false">SUMIFS('Source'!$D:$D,'Source'!$A:$A,"110 - Chemipal",'Source'!$B:$B,$A23)</f>
        <v>872</v>
      </c>
      <c r="D23" s="8" t="n">
        <f aca="false">SUMIFS('Source'!$F:$F,'Source'!$A:$A,"110 - Chemipal",'Source'!$B:$B,$A23)</f>
        <v>0</v>
      </c>
      <c r="E23" s="8" t="n">
        <f aca="false">D23*$J$5</f>
        <v>0</v>
      </c>
      <c r="F23" s="8" t="n">
        <f aca="false">E23-C23</f>
        <v>-872</v>
      </c>
      <c r="G23" s="9" t="n">
        <f aca="false">IF(AND(C23=0,E23=0),0,IF(C23=0,"New",(E23-C23)/C23))</f>
        <v>-1</v>
      </c>
      <c r="H23" s="8" t="n">
        <f aca="false">SUMIFS('Source'!$E:$E,'Source'!$A:$A,"110 - Chemipal",'Source'!$B:$B,$A23)</f>
        <v>80484.32</v>
      </c>
      <c r="I23" s="8" t="n">
        <f aca="false">SUMIFS('Source'!$G:$G,'Source'!$A:$A,"110 - Chemipal",'Source'!$B:$B,$A23)</f>
        <v>0</v>
      </c>
      <c r="J23" s="8" t="n">
        <f aca="false">I23*$J$5</f>
        <v>0</v>
      </c>
      <c r="K23" s="8" t="n">
        <f aca="false">J23-H23</f>
        <v>-80484.32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96</v>
      </c>
      <c r="B24" s="7" t="str">
        <f aca="false">IFERROR(INDEX('Source'!$C:$C,MATCH($A24,'Source'!$B:$B,0)),"")</f>
        <v>מגן יד</v>
      </c>
      <c r="C24" s="8" t="n">
        <f aca="false">SUMIFS('Source'!$D:$D,'Source'!$A:$A,"110 - Chemipal",'Source'!$B:$B,$A24)</f>
        <v>2349</v>
      </c>
      <c r="D24" s="8" t="n">
        <f aca="false">SUMIFS('Source'!$F:$F,'Source'!$A:$A,"110 - Chemipal",'Source'!$B:$B,$A24)</f>
        <v>0</v>
      </c>
      <c r="E24" s="8" t="n">
        <f aca="false">D24*$J$5</f>
        <v>0</v>
      </c>
      <c r="F24" s="8" t="n">
        <f aca="false">E24-C24</f>
        <v>-2349</v>
      </c>
      <c r="G24" s="9" t="n">
        <f aca="false">IF(AND(C24=0,E24=0),0,IF(C24=0,"New",(E24-C24)/C24))</f>
        <v>-1</v>
      </c>
      <c r="H24" s="8" t="n">
        <f aca="false">SUMIFS('Source'!$E:$E,'Source'!$A:$A,"110 - Chemipal",'Source'!$B:$B,$A24)</f>
        <v>79624.96</v>
      </c>
      <c r="I24" s="8" t="n">
        <f aca="false">SUMIFS('Source'!$G:$G,'Source'!$A:$A,"110 - Chemipal",'Source'!$B:$B,$A24)</f>
        <v>0</v>
      </c>
      <c r="J24" s="8" t="n">
        <f aca="false">I24*$J$5</f>
        <v>0</v>
      </c>
      <c r="K24" s="8" t="n">
        <f aca="false">J24-H24</f>
        <v>-79624.96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97</v>
      </c>
      <c r="B25" s="7" t="str">
        <f aca="false">IFERROR(INDEX('Source'!$C:$C,MATCH($A25,'Source'!$B:$B,0)),"")</f>
        <v>מדרסי ג'ל מולטי ספורט</v>
      </c>
      <c r="C25" s="8" t="n">
        <f aca="false">SUMIFS('Source'!$D:$D,'Source'!$A:$A,"110 - Chemipal",'Source'!$B:$B,$A25)</f>
        <v>852</v>
      </c>
      <c r="D25" s="8" t="n">
        <f aca="false">SUMIFS('Source'!$F:$F,'Source'!$A:$A,"110 - Chemipal",'Source'!$B:$B,$A25)</f>
        <v>0</v>
      </c>
      <c r="E25" s="8" t="n">
        <f aca="false">D25*$J$5</f>
        <v>0</v>
      </c>
      <c r="F25" s="8" t="n">
        <f aca="false">E25-C25</f>
        <v>-852</v>
      </c>
      <c r="G25" s="9" t="n">
        <f aca="false">IF(AND(C25=0,E25=0),0,IF(C25=0,"New",(E25-C25)/C25))</f>
        <v>-1</v>
      </c>
      <c r="H25" s="8" t="n">
        <f aca="false">SUMIFS('Source'!$E:$E,'Source'!$A:$A,"110 - Chemipal",'Source'!$B:$B,$A25)</f>
        <v>78681.48</v>
      </c>
      <c r="I25" s="8" t="n">
        <f aca="false">SUMIFS('Source'!$G:$G,'Source'!$A:$A,"110 - Chemipal",'Source'!$B:$B,$A25)</f>
        <v>0</v>
      </c>
      <c r="J25" s="8" t="n">
        <f aca="false">I25*$J$5</f>
        <v>0</v>
      </c>
      <c r="K25" s="8" t="n">
        <f aca="false">J25-H25</f>
        <v>-78681.48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98</v>
      </c>
      <c r="B26" s="7" t="str">
        <f aca="false">IFERROR(INDEX('Source'!$C:$C,MATCH($A26,'Source'!$B:$B,0)),"")</f>
        <v>חגורת גב אפורה</v>
      </c>
      <c r="C26" s="8" t="n">
        <f aca="false">SUMIFS('Source'!$D:$D,'Source'!$A:$A,"110 - Chemipal",'Source'!$B:$B,$A26)</f>
        <v>774</v>
      </c>
      <c r="D26" s="8" t="n">
        <f aca="false">SUMIFS('Source'!$F:$F,'Source'!$A:$A,"110 - Chemipal",'Source'!$B:$B,$A26)</f>
        <v>0</v>
      </c>
      <c r="E26" s="8" t="n">
        <f aca="false">D26*$J$5</f>
        <v>0</v>
      </c>
      <c r="F26" s="8" t="n">
        <f aca="false">E26-C26</f>
        <v>-774</v>
      </c>
      <c r="G26" s="9" t="n">
        <f aca="false">IF(AND(C26=0,E26=0),0,IF(C26=0,"New",(E26-C26)/C26))</f>
        <v>-1</v>
      </c>
      <c r="H26" s="8" t="n">
        <f aca="false">SUMIFS('Source'!$E:$E,'Source'!$A:$A,"110 - Chemipal",'Source'!$B:$B,$A26)</f>
        <v>71842.99</v>
      </c>
      <c r="I26" s="8" t="n">
        <f aca="false">SUMIFS('Source'!$G:$G,'Source'!$A:$A,"110 - Chemipal",'Source'!$B:$B,$A26)</f>
        <v>0</v>
      </c>
      <c r="J26" s="8" t="n">
        <f aca="false">I26*$J$5</f>
        <v>0</v>
      </c>
      <c r="K26" s="8" t="n">
        <f aca="false">J26-H26</f>
        <v>-71842.99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99</v>
      </c>
      <c r="B27" s="7" t="str">
        <f aca="false">IFERROR(INDEX('Source'!$C:$C,MATCH($A27,'Source'!$B:$B,0)),"")</f>
        <v>סד מאורך לאגודל</v>
      </c>
      <c r="C27" s="8" t="n">
        <f aca="false">SUMIFS('Source'!$D:$D,'Source'!$A:$A,"110 - Chemipal",'Source'!$B:$B,$A27)</f>
        <v>1189</v>
      </c>
      <c r="D27" s="8" t="n">
        <f aca="false">SUMIFS('Source'!$F:$F,'Source'!$A:$A,"110 - Chemipal",'Source'!$B:$B,$A27)</f>
        <v>0</v>
      </c>
      <c r="E27" s="8" t="n">
        <f aca="false">D27*$J$5</f>
        <v>0</v>
      </c>
      <c r="F27" s="8" t="n">
        <f aca="false">E27-C27</f>
        <v>-1189</v>
      </c>
      <c r="G27" s="9" t="n">
        <f aca="false">IF(AND(C27=0,E27=0),0,IF(C27=0,"New",(E27-C27)/C27))</f>
        <v>-1</v>
      </c>
      <c r="H27" s="8" t="n">
        <f aca="false">SUMIFS('Source'!$E:$E,'Source'!$A:$A,"110 - Chemipal",'Source'!$B:$B,$A27)</f>
        <v>70404.75</v>
      </c>
      <c r="I27" s="8" t="n">
        <f aca="false">SUMIFS('Source'!$G:$G,'Source'!$A:$A,"110 - Chemipal",'Source'!$B:$B,$A27)</f>
        <v>0</v>
      </c>
      <c r="J27" s="8" t="n">
        <f aca="false">I27*$J$5</f>
        <v>0</v>
      </c>
      <c r="K27" s="8" t="n">
        <f aca="false">J27-H27</f>
        <v>-70404.75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100</v>
      </c>
      <c r="B28" s="7" t="str">
        <f aca="false">IFERROR(INDEX('Source'!$C:$C,MATCH($A28,'Source'!$B:$B,0)),"")</f>
        <v>מגן קרסול חום</v>
      </c>
      <c r="C28" s="8" t="n">
        <f aca="false">SUMIFS('Source'!$D:$D,'Source'!$A:$A,"110 - Chemipal",'Source'!$B:$B,$A28)</f>
        <v>2407</v>
      </c>
      <c r="D28" s="8" t="n">
        <f aca="false">SUMIFS('Source'!$F:$F,'Source'!$A:$A,"110 - Chemipal",'Source'!$B:$B,$A28)</f>
        <v>0</v>
      </c>
      <c r="E28" s="8" t="n">
        <f aca="false">D28*$J$5</f>
        <v>0</v>
      </c>
      <c r="F28" s="8" t="n">
        <f aca="false">E28-C28</f>
        <v>-2407</v>
      </c>
      <c r="G28" s="9" t="n">
        <f aca="false">IF(AND(C28=0,E28=0),0,IF(C28=0,"New",(E28-C28)/C28))</f>
        <v>-1</v>
      </c>
      <c r="H28" s="8" t="n">
        <f aca="false">SUMIFS('Source'!$E:$E,'Source'!$A:$A,"110 - Chemipal",'Source'!$B:$B,$A28)</f>
        <v>63250.81</v>
      </c>
      <c r="I28" s="8" t="n">
        <f aca="false">SUMIFS('Source'!$G:$G,'Source'!$A:$A,"110 - Chemipal",'Source'!$B:$B,$A28)</f>
        <v>0</v>
      </c>
      <c r="J28" s="8" t="n">
        <f aca="false">I28*$J$5</f>
        <v>0</v>
      </c>
      <c r="K28" s="8" t="n">
        <f aca="false">J28-H28</f>
        <v>-63250.81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101</v>
      </c>
      <c r="B29" s="7" t="str">
        <f aca="false">IFERROR(INDEX('Source'!$C:$C,MATCH($A29,'Source'!$B:$B,0)),"")</f>
        <v>מגן ברך חום</v>
      </c>
      <c r="C29" s="8" t="n">
        <f aca="false">SUMIFS('Source'!$D:$D,'Source'!$A:$A,"110 - Chemipal",'Source'!$B:$B,$A29)</f>
        <v>2317</v>
      </c>
      <c r="D29" s="8" t="n">
        <f aca="false">SUMIFS('Source'!$F:$F,'Source'!$A:$A,"110 - Chemipal",'Source'!$B:$B,$A29)</f>
        <v>0</v>
      </c>
      <c r="E29" s="8" t="n">
        <f aca="false">D29*$J$5</f>
        <v>0</v>
      </c>
      <c r="F29" s="8" t="n">
        <f aca="false">E29-C29</f>
        <v>-2317</v>
      </c>
      <c r="G29" s="9" t="n">
        <f aca="false">IF(AND(C29=0,E29=0),0,IF(C29=0,"New",(E29-C29)/C29))</f>
        <v>-1</v>
      </c>
      <c r="H29" s="8" t="n">
        <f aca="false">SUMIFS('Source'!$E:$E,'Source'!$A:$A,"110 - Chemipal",'Source'!$B:$B,$A29)</f>
        <v>61176.27</v>
      </c>
      <c r="I29" s="8" t="n">
        <f aca="false">SUMIFS('Source'!$G:$G,'Source'!$A:$A,"110 - Chemipal",'Source'!$B:$B,$A29)</f>
        <v>0</v>
      </c>
      <c r="J29" s="8" t="n">
        <f aca="false">I29*$J$5</f>
        <v>0</v>
      </c>
      <c r="K29" s="8" t="n">
        <f aca="false">J29-H29</f>
        <v>-61176.27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102</v>
      </c>
      <c r="B30" s="7" t="str">
        <f aca="false">IFERROR(INDEX('Source'!$C:$C,MATCH($A30,'Source'!$B:$B,0)),"")</f>
        <v>מגן ברך חום</v>
      </c>
      <c r="C30" s="8" t="n">
        <f aca="false">SUMIFS('Source'!$D:$D,'Source'!$A:$A,"110 - Chemipal",'Source'!$B:$B,$A30)</f>
        <v>2321</v>
      </c>
      <c r="D30" s="8" t="n">
        <f aca="false">SUMIFS('Source'!$F:$F,'Source'!$A:$A,"110 - Chemipal",'Source'!$B:$B,$A30)</f>
        <v>0</v>
      </c>
      <c r="E30" s="8" t="n">
        <f aca="false">D30*$J$5</f>
        <v>0</v>
      </c>
      <c r="F30" s="8" t="n">
        <f aca="false">E30-C30</f>
        <v>-2321</v>
      </c>
      <c r="G30" s="9" t="n">
        <f aca="false">IF(AND(C30=0,E30=0),0,IF(C30=0,"New",(E30-C30)/C30))</f>
        <v>-1</v>
      </c>
      <c r="H30" s="8" t="n">
        <f aca="false">SUMIFS('Source'!$E:$E,'Source'!$A:$A,"110 - Chemipal",'Source'!$B:$B,$A30)</f>
        <v>61053.31</v>
      </c>
      <c r="I30" s="8" t="n">
        <f aca="false">SUMIFS('Source'!$G:$G,'Source'!$A:$A,"110 - Chemipal",'Source'!$B:$B,$A30)</f>
        <v>0</v>
      </c>
      <c r="J30" s="8" t="n">
        <f aca="false">I30*$J$5</f>
        <v>0</v>
      </c>
      <c r="K30" s="8" t="n">
        <f aca="false">J30-H30</f>
        <v>-61053.31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103</v>
      </c>
      <c r="B31" s="7" t="str">
        <f aca="false">IFERROR(INDEX('Source'!$C:$C,MATCH($A31,'Source'!$B:$B,0)),"")</f>
        <v>מיישר כתפיים</v>
      </c>
      <c r="C31" s="8" t="n">
        <f aca="false">SUMIFS('Source'!$D:$D,'Source'!$A:$A,"110 - Chemipal",'Source'!$B:$B,$A31)</f>
        <v>896</v>
      </c>
      <c r="D31" s="8" t="n">
        <f aca="false">SUMIFS('Source'!$F:$F,'Source'!$A:$A,"110 - Chemipal",'Source'!$B:$B,$A31)</f>
        <v>0</v>
      </c>
      <c r="E31" s="8" t="n">
        <f aca="false">D31*$J$5</f>
        <v>0</v>
      </c>
      <c r="F31" s="8" t="n">
        <f aca="false">E31-C31</f>
        <v>-896</v>
      </c>
      <c r="G31" s="9" t="n">
        <f aca="false">IF(AND(C31=0,E31=0),0,IF(C31=0,"New",(E31-C31)/C31))</f>
        <v>-1</v>
      </c>
      <c r="H31" s="8" t="n">
        <f aca="false">SUMIFS('Source'!$E:$E,'Source'!$A:$A,"110 - Chemipal",'Source'!$B:$B,$A31)</f>
        <v>59575.5</v>
      </c>
      <c r="I31" s="8" t="n">
        <f aca="false">SUMIFS('Source'!$G:$G,'Source'!$A:$A,"110 - Chemipal",'Source'!$B:$B,$A31)</f>
        <v>0</v>
      </c>
      <c r="J31" s="8" t="n">
        <f aca="false">I31*$J$5</f>
        <v>0</v>
      </c>
      <c r="K31" s="8" t="n">
        <f aca="false">J31-H31</f>
        <v>-59575.5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104</v>
      </c>
      <c r="B32" s="7" t="str">
        <f aca="false">IFERROR(INDEX('Source'!$C:$C,MATCH($A32,'Source'!$B:$B,0)),"")</f>
        <v>מגן ברך ארוך בז'</v>
      </c>
      <c r="C32" s="8" t="n">
        <f aca="false">SUMIFS('Source'!$D:$D,'Source'!$A:$A,"110 - Chemipal",'Source'!$B:$B,$A32)</f>
        <v>1906</v>
      </c>
      <c r="D32" s="8" t="n">
        <f aca="false">SUMIFS('Source'!$F:$F,'Source'!$A:$A,"110 - Chemipal",'Source'!$B:$B,$A32)</f>
        <v>0</v>
      </c>
      <c r="E32" s="8" t="n">
        <f aca="false">D32*$J$5</f>
        <v>0</v>
      </c>
      <c r="F32" s="8" t="n">
        <f aca="false">E32-C32</f>
        <v>-1906</v>
      </c>
      <c r="G32" s="9" t="n">
        <f aca="false">IF(AND(C32=0,E32=0),0,IF(C32=0,"New",(E32-C32)/C32))</f>
        <v>-1</v>
      </c>
      <c r="H32" s="8" t="n">
        <f aca="false">SUMIFS('Source'!$E:$E,'Source'!$A:$A,"110 - Chemipal",'Source'!$B:$B,$A32)</f>
        <v>59511.44</v>
      </c>
      <c r="I32" s="8" t="n">
        <f aca="false">SUMIFS('Source'!$G:$G,'Source'!$A:$A,"110 - Chemipal",'Source'!$B:$B,$A32)</f>
        <v>0</v>
      </c>
      <c r="J32" s="8" t="n">
        <f aca="false">I32*$J$5</f>
        <v>0</v>
      </c>
      <c r="K32" s="8" t="n">
        <f aca="false">J32-H32</f>
        <v>-59511.44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105</v>
      </c>
      <c r="B33" s="7" t="str">
        <f aca="false">IFERROR(INDEX('Source'!$C:$C,MATCH($A33,'Source'!$B:$B,0)),"")</f>
        <v>נוזל לריכוך ציפורן חודרנית</v>
      </c>
      <c r="C33" s="8" t="n">
        <f aca="false">SUMIFS('Source'!$D:$D,'Source'!$A:$A,"110 - Chemipal",'Source'!$B:$B,$A33)</f>
        <v>1835</v>
      </c>
      <c r="D33" s="8" t="n">
        <f aca="false">SUMIFS('Source'!$F:$F,'Source'!$A:$A,"110 - Chemipal",'Source'!$B:$B,$A33)</f>
        <v>0</v>
      </c>
      <c r="E33" s="8" t="n">
        <f aca="false">D33*$J$5</f>
        <v>0</v>
      </c>
      <c r="F33" s="8" t="n">
        <f aca="false">E33-C33</f>
        <v>-1835</v>
      </c>
      <c r="G33" s="9" t="n">
        <f aca="false">IF(AND(C33=0,E33=0),0,IF(C33=0,"New",(E33-C33)/C33))</f>
        <v>-1</v>
      </c>
      <c r="H33" s="8" t="n">
        <f aca="false">SUMIFS('Source'!$E:$E,'Source'!$A:$A,"110 - Chemipal",'Source'!$B:$B,$A33)</f>
        <v>59450.51</v>
      </c>
      <c r="I33" s="8" t="n">
        <f aca="false">SUMIFS('Source'!$G:$G,'Source'!$A:$A,"110 - Chemipal",'Source'!$B:$B,$A33)</f>
        <v>0</v>
      </c>
      <c r="J33" s="8" t="n">
        <f aca="false">I33*$J$5</f>
        <v>0</v>
      </c>
      <c r="K33" s="8" t="n">
        <f aca="false">J33-H33</f>
        <v>-59450.51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106</v>
      </c>
      <c r="B34" s="7" t="str">
        <f aca="false">IFERROR(INDEX('Source'!$C:$C,MATCH($A34,'Source'!$B:$B,0)),"")</f>
        <v>מגן יד</v>
      </c>
      <c r="C34" s="8" t="n">
        <f aca="false">SUMIFS('Source'!$D:$D,'Source'!$A:$A,"110 - Chemipal",'Source'!$B:$B,$A34)</f>
        <v>1733</v>
      </c>
      <c r="D34" s="8" t="n">
        <f aca="false">SUMIFS('Source'!$F:$F,'Source'!$A:$A,"110 - Chemipal",'Source'!$B:$B,$A34)</f>
        <v>0</v>
      </c>
      <c r="E34" s="8" t="n">
        <f aca="false">D34*$J$5</f>
        <v>0</v>
      </c>
      <c r="F34" s="8" t="n">
        <f aca="false">E34-C34</f>
        <v>-1733</v>
      </c>
      <c r="G34" s="9" t="n">
        <f aca="false">IF(AND(C34=0,E34=0),0,IF(C34=0,"New",(E34-C34)/C34))</f>
        <v>-1</v>
      </c>
      <c r="H34" s="8" t="n">
        <f aca="false">SUMIFS('Source'!$E:$E,'Source'!$A:$A,"110 - Chemipal",'Source'!$B:$B,$A34)</f>
        <v>59052.68</v>
      </c>
      <c r="I34" s="8" t="n">
        <f aca="false">SUMIFS('Source'!$G:$G,'Source'!$A:$A,"110 - Chemipal",'Source'!$B:$B,$A34)</f>
        <v>0</v>
      </c>
      <c r="J34" s="8" t="n">
        <f aca="false">I34*$J$5</f>
        <v>0</v>
      </c>
      <c r="K34" s="8" t="n">
        <f aca="false">J34-H34</f>
        <v>-59052.68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107</v>
      </c>
      <c r="B35" s="7" t="str">
        <f aca="false">IFERROR(INDEX('Source'!$C:$C,MATCH($A35,'Source'!$B:$B,0)),"")</f>
        <v>חגורת גב עם תמיכות</v>
      </c>
      <c r="C35" s="8" t="n">
        <f aca="false">SUMIFS('Source'!$D:$D,'Source'!$A:$A,"110 - Chemipal",'Source'!$B:$B,$A35)</f>
        <v>639</v>
      </c>
      <c r="D35" s="8" t="n">
        <f aca="false">SUMIFS('Source'!$F:$F,'Source'!$A:$A,"110 - Chemipal",'Source'!$B:$B,$A35)</f>
        <v>0</v>
      </c>
      <c r="E35" s="8" t="n">
        <f aca="false">D35*$J$5</f>
        <v>0</v>
      </c>
      <c r="F35" s="8" t="n">
        <f aca="false">E35-C35</f>
        <v>-639</v>
      </c>
      <c r="G35" s="9" t="n">
        <f aca="false">IF(AND(C35=0,E35=0),0,IF(C35=0,"New",(E35-C35)/C35))</f>
        <v>-1</v>
      </c>
      <c r="H35" s="8" t="n">
        <f aca="false">SUMIFS('Source'!$E:$E,'Source'!$A:$A,"110 - Chemipal",'Source'!$B:$B,$A35)</f>
        <v>59043.74</v>
      </c>
      <c r="I35" s="8" t="n">
        <f aca="false">SUMIFS('Source'!$G:$G,'Source'!$A:$A,"110 - Chemipal",'Source'!$B:$B,$A35)</f>
        <v>0</v>
      </c>
      <c r="J35" s="8" t="n">
        <f aca="false">I35*$J$5</f>
        <v>0</v>
      </c>
      <c r="K35" s="8" t="n">
        <f aca="false">J35-H35</f>
        <v>-59043.74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108</v>
      </c>
      <c r="B36" s="7" t="str">
        <f aca="false">IFERROR(INDEX('Source'!$C:$C,MATCH($A36,'Source'!$B:$B,0)),"")</f>
        <v>מגן קרסול חום</v>
      </c>
      <c r="C36" s="8" t="n">
        <f aca="false">SUMIFS('Source'!$D:$D,'Source'!$A:$A,"110 - Chemipal",'Source'!$B:$B,$A36)</f>
        <v>2229</v>
      </c>
      <c r="D36" s="8" t="n">
        <f aca="false">SUMIFS('Source'!$F:$F,'Source'!$A:$A,"110 - Chemipal",'Source'!$B:$B,$A36)</f>
        <v>0</v>
      </c>
      <c r="E36" s="8" t="n">
        <f aca="false">D36*$J$5</f>
        <v>0</v>
      </c>
      <c r="F36" s="8" t="n">
        <f aca="false">E36-C36</f>
        <v>-2229</v>
      </c>
      <c r="G36" s="9" t="n">
        <f aca="false">IF(AND(C36=0,E36=0),0,IF(C36=0,"New",(E36-C36)/C36))</f>
        <v>-1</v>
      </c>
      <c r="H36" s="8" t="n">
        <f aca="false">SUMIFS('Source'!$E:$E,'Source'!$A:$A,"110 - Chemipal",'Source'!$B:$B,$A36)</f>
        <v>58633.52</v>
      </c>
      <c r="I36" s="8" t="n">
        <f aca="false">SUMIFS('Source'!$G:$G,'Source'!$A:$A,"110 - Chemipal",'Source'!$B:$B,$A36)</f>
        <v>0</v>
      </c>
      <c r="J36" s="8" t="n">
        <f aca="false">I36*$J$5</f>
        <v>0</v>
      </c>
      <c r="K36" s="8" t="n">
        <f aca="false">J36-H36</f>
        <v>-58633.52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109</v>
      </c>
      <c r="B37" s="7" t="str">
        <f aca="false">IFERROR(INDEX('Source'!$C:$C,MATCH($A37,'Source'!$B:$B,0)),"")</f>
        <v>מגן ברך ארוך בז'</v>
      </c>
      <c r="C37" s="8" t="n">
        <f aca="false">SUMIFS('Source'!$D:$D,'Source'!$A:$A,"110 - Chemipal",'Source'!$B:$B,$A37)</f>
        <v>1869</v>
      </c>
      <c r="D37" s="8" t="n">
        <f aca="false">SUMIFS('Source'!$F:$F,'Source'!$A:$A,"110 - Chemipal",'Source'!$B:$B,$A37)</f>
        <v>0</v>
      </c>
      <c r="E37" s="8" t="n">
        <f aca="false">D37*$J$5</f>
        <v>0</v>
      </c>
      <c r="F37" s="8" t="n">
        <f aca="false">E37-C37</f>
        <v>-1869</v>
      </c>
      <c r="G37" s="9" t="n">
        <f aca="false">IF(AND(C37=0,E37=0),0,IF(C37=0,"New",(E37-C37)/C37))</f>
        <v>-1</v>
      </c>
      <c r="H37" s="8" t="n">
        <f aca="false">SUMIFS('Source'!$E:$E,'Source'!$A:$A,"110 - Chemipal",'Source'!$B:$B,$A37)</f>
        <v>58340.48</v>
      </c>
      <c r="I37" s="8" t="n">
        <f aca="false">SUMIFS('Source'!$G:$G,'Source'!$A:$A,"110 - Chemipal",'Source'!$B:$B,$A37)</f>
        <v>0</v>
      </c>
      <c r="J37" s="8" t="n">
        <f aca="false">I37*$J$5</f>
        <v>0</v>
      </c>
      <c r="K37" s="8" t="n">
        <f aca="false">J37-H37</f>
        <v>-58340.48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110</v>
      </c>
      <c r="B38" s="7" t="str">
        <f aca="false">IFERROR(INDEX('Source'!$C:$C,MATCH($A38,'Source'!$B:$B,0)),"")</f>
        <v>מגן יד</v>
      </c>
      <c r="C38" s="8" t="n">
        <f aca="false">SUMIFS('Source'!$D:$D,'Source'!$A:$A,"110 - Chemipal",'Source'!$B:$B,$A38)</f>
        <v>1734</v>
      </c>
      <c r="D38" s="8" t="n">
        <f aca="false">SUMIFS('Source'!$F:$F,'Source'!$A:$A,"110 - Chemipal",'Source'!$B:$B,$A38)</f>
        <v>0</v>
      </c>
      <c r="E38" s="8" t="n">
        <f aca="false">D38*$J$5</f>
        <v>0</v>
      </c>
      <c r="F38" s="8" t="n">
        <f aca="false">E38-C38</f>
        <v>-1734</v>
      </c>
      <c r="G38" s="9" t="n">
        <f aca="false">IF(AND(C38=0,E38=0),0,IF(C38=0,"New",(E38-C38)/C38))</f>
        <v>-1</v>
      </c>
      <c r="H38" s="8" t="n">
        <f aca="false">SUMIFS('Source'!$E:$E,'Source'!$A:$A,"110 - Chemipal",'Source'!$B:$B,$A38)</f>
        <v>58263.29</v>
      </c>
      <c r="I38" s="8" t="n">
        <f aca="false">SUMIFS('Source'!$G:$G,'Source'!$A:$A,"110 - Chemipal",'Source'!$B:$B,$A38)</f>
        <v>0</v>
      </c>
      <c r="J38" s="8" t="n">
        <f aca="false">I38*$J$5</f>
        <v>0</v>
      </c>
      <c r="K38" s="8" t="n">
        <f aca="false">J38-H38</f>
        <v>-58263.29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111</v>
      </c>
      <c r="B39" s="7" t="str">
        <f aca="false">IFERROR(INDEX('Source'!$C:$C,MATCH($A39,'Source'!$B:$B,0)),"")</f>
        <v>מגן קרסול סגור</v>
      </c>
      <c r="C39" s="8" t="n">
        <f aca="false">SUMIFS('Source'!$D:$D,'Source'!$A:$A,"110 - Chemipal",'Source'!$B:$B,$A39)</f>
        <v>1308</v>
      </c>
      <c r="D39" s="8" t="n">
        <f aca="false">SUMIFS('Source'!$F:$F,'Source'!$A:$A,"110 - Chemipal",'Source'!$B:$B,$A39)</f>
        <v>0</v>
      </c>
      <c r="E39" s="8" t="n">
        <f aca="false">D39*$J$5</f>
        <v>0</v>
      </c>
      <c r="F39" s="8" t="n">
        <f aca="false">E39-C39</f>
        <v>-1308</v>
      </c>
      <c r="G39" s="9" t="n">
        <f aca="false">IF(AND(C39=0,E39=0),0,IF(C39=0,"New",(E39-C39)/C39))</f>
        <v>-1</v>
      </c>
      <c r="H39" s="8" t="n">
        <f aca="false">SUMIFS('Source'!$E:$E,'Source'!$A:$A,"110 - Chemipal",'Source'!$B:$B,$A39)</f>
        <v>50194.37</v>
      </c>
      <c r="I39" s="8" t="n">
        <f aca="false">SUMIFS('Source'!$G:$G,'Source'!$A:$A,"110 - Chemipal",'Source'!$B:$B,$A39)</f>
        <v>0</v>
      </c>
      <c r="J39" s="8" t="n">
        <f aca="false">I39*$J$5</f>
        <v>0</v>
      </c>
      <c r="K39" s="8" t="n">
        <f aca="false">J39-H39</f>
        <v>-50194.37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112</v>
      </c>
      <c r="B40" s="7" t="str">
        <f aca="false">IFERROR(INDEX('Source'!$C:$C,MATCH($A40,'Source'!$B:$B,0)),"")</f>
        <v>מגן ברך ארוך בז'</v>
      </c>
      <c r="C40" s="8" t="n">
        <f aca="false">SUMIFS('Source'!$D:$D,'Source'!$A:$A,"110 - Chemipal",'Source'!$B:$B,$A40)</f>
        <v>1506</v>
      </c>
      <c r="D40" s="8" t="n">
        <f aca="false">SUMIFS('Source'!$F:$F,'Source'!$A:$A,"110 - Chemipal",'Source'!$B:$B,$A40)</f>
        <v>0</v>
      </c>
      <c r="E40" s="8" t="n">
        <f aca="false">D40*$J$5</f>
        <v>0</v>
      </c>
      <c r="F40" s="8" t="n">
        <f aca="false">E40-C40</f>
        <v>-1506</v>
      </c>
      <c r="G40" s="9" t="n">
        <f aca="false">IF(AND(C40=0,E40=0),0,IF(C40=0,"New",(E40-C40)/C40))</f>
        <v>-1</v>
      </c>
      <c r="H40" s="8" t="n">
        <f aca="false">SUMIFS('Source'!$E:$E,'Source'!$A:$A,"110 - Chemipal",'Source'!$B:$B,$A40)</f>
        <v>47054.53</v>
      </c>
      <c r="I40" s="8" t="n">
        <f aca="false">SUMIFS('Source'!$G:$G,'Source'!$A:$A,"110 - Chemipal",'Source'!$B:$B,$A40)</f>
        <v>0</v>
      </c>
      <c r="J40" s="8" t="n">
        <f aca="false">I40*$J$5</f>
        <v>0</v>
      </c>
      <c r="K40" s="8" t="n">
        <f aca="false">J40-H40</f>
        <v>-47054.53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113</v>
      </c>
      <c r="B41" s="7" t="str">
        <f aca="false">IFERROR(INDEX('Source'!$C:$C,MATCH($A41,'Source'!$B:$B,0)),"")</f>
        <v>מגן קרסול סגור</v>
      </c>
      <c r="C41" s="8" t="n">
        <f aca="false">SUMIFS('Source'!$D:$D,'Source'!$A:$A,"110 - Chemipal",'Source'!$B:$B,$A41)</f>
        <v>1207</v>
      </c>
      <c r="D41" s="8" t="n">
        <f aca="false">SUMIFS('Source'!$F:$F,'Source'!$A:$A,"110 - Chemipal",'Source'!$B:$B,$A41)</f>
        <v>0</v>
      </c>
      <c r="E41" s="8" t="n">
        <f aca="false">D41*$J$5</f>
        <v>0</v>
      </c>
      <c r="F41" s="8" t="n">
        <f aca="false">E41-C41</f>
        <v>-1207</v>
      </c>
      <c r="G41" s="9" t="n">
        <f aca="false">IF(AND(C41=0,E41=0),0,IF(C41=0,"New",(E41-C41)/C41))</f>
        <v>-1</v>
      </c>
      <c r="H41" s="8" t="n">
        <f aca="false">SUMIFS('Source'!$E:$E,'Source'!$A:$A,"110 - Chemipal",'Source'!$B:$B,$A41)</f>
        <v>46427.62</v>
      </c>
      <c r="I41" s="8" t="n">
        <f aca="false">SUMIFS('Source'!$G:$G,'Source'!$A:$A,"110 - Chemipal",'Source'!$B:$B,$A41)</f>
        <v>0</v>
      </c>
      <c r="J41" s="8" t="n">
        <f aca="false">I41*$J$5</f>
        <v>0</v>
      </c>
      <c r="K41" s="8" t="n">
        <f aca="false">J41-H41</f>
        <v>-46427.62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114</v>
      </c>
      <c r="B42" s="7" t="str">
        <f aca="false">IFERROR(INDEX('Source'!$C:$C,MATCH($A42,'Source'!$B:$B,0)),"")</f>
        <v>מ. בוניון + מפריד אצבע</v>
      </c>
      <c r="C42" s="8" t="n">
        <f aca="false">SUMIFS('Source'!$D:$D,'Source'!$A:$A,"110 - Chemipal",'Source'!$B:$B,$A42)</f>
        <v>1314</v>
      </c>
      <c r="D42" s="8" t="n">
        <f aca="false">SUMIFS('Source'!$F:$F,'Source'!$A:$A,"110 - Chemipal",'Source'!$B:$B,$A42)</f>
        <v>0</v>
      </c>
      <c r="E42" s="8" t="n">
        <f aca="false">D42*$J$5</f>
        <v>0</v>
      </c>
      <c r="F42" s="8" t="n">
        <f aca="false">E42-C42</f>
        <v>-1314</v>
      </c>
      <c r="G42" s="9" t="n">
        <f aca="false">IF(AND(C42=0,E42=0),0,IF(C42=0,"New",(E42-C42)/C42))</f>
        <v>-1</v>
      </c>
      <c r="H42" s="8" t="n">
        <f aca="false">SUMIFS('Source'!$E:$E,'Source'!$A:$A,"110 - Chemipal",'Source'!$B:$B,$A42)</f>
        <v>46362.7</v>
      </c>
      <c r="I42" s="8" t="n">
        <f aca="false">SUMIFS('Source'!$G:$G,'Source'!$A:$A,"110 - Chemipal",'Source'!$B:$B,$A42)</f>
        <v>0</v>
      </c>
      <c r="J42" s="8" t="n">
        <f aca="false">I42*$J$5</f>
        <v>0</v>
      </c>
      <c r="K42" s="8" t="n">
        <f aca="false">J42-H42</f>
        <v>-46362.7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115</v>
      </c>
      <c r="B43" s="7" t="str">
        <f aca="false">IFERROR(INDEX('Source'!$C:$C,MATCH($A43,'Source'!$B:$B,0)),"")</f>
        <v>סד יד דו צדדי</v>
      </c>
      <c r="C43" s="8" t="n">
        <f aca="false">SUMIFS('Source'!$D:$D,'Source'!$A:$A,"110 - Chemipal",'Source'!$B:$B,$A43)</f>
        <v>550</v>
      </c>
      <c r="D43" s="8" t="n">
        <f aca="false">SUMIFS('Source'!$F:$F,'Source'!$A:$A,"110 - Chemipal",'Source'!$B:$B,$A43)</f>
        <v>0</v>
      </c>
      <c r="E43" s="8" t="n">
        <f aca="false">D43*$J$5</f>
        <v>0</v>
      </c>
      <c r="F43" s="8" t="n">
        <f aca="false">E43-C43</f>
        <v>-550</v>
      </c>
      <c r="G43" s="9" t="n">
        <f aca="false">IF(AND(C43=0,E43=0),0,IF(C43=0,"New",(E43-C43)/C43))</f>
        <v>-1</v>
      </c>
      <c r="H43" s="8" t="n">
        <f aca="false">SUMIFS('Source'!$E:$E,'Source'!$A:$A,"110 - Chemipal",'Source'!$B:$B,$A43)</f>
        <v>46091.51</v>
      </c>
      <c r="I43" s="8" t="n">
        <f aca="false">SUMIFS('Source'!$G:$G,'Source'!$A:$A,"110 - Chemipal",'Source'!$B:$B,$A43)</f>
        <v>0</v>
      </c>
      <c r="J43" s="8" t="n">
        <f aca="false">I43*$J$5</f>
        <v>0</v>
      </c>
      <c r="K43" s="8" t="n">
        <f aca="false">J43-H43</f>
        <v>-46091.51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116</v>
      </c>
      <c r="B44" s="7" t="str">
        <f aca="false">IFERROR(INDEX('Source'!$C:$C,MATCH($A44,'Source'!$B:$B,0)),"")</f>
        <v>סד מאורך לאגודל</v>
      </c>
      <c r="C44" s="8" t="n">
        <f aca="false">SUMIFS('Source'!$D:$D,'Source'!$A:$A,"110 - Chemipal",'Source'!$B:$B,$A44)</f>
        <v>770</v>
      </c>
      <c r="D44" s="8" t="n">
        <f aca="false">SUMIFS('Source'!$F:$F,'Source'!$A:$A,"110 - Chemipal",'Source'!$B:$B,$A44)</f>
        <v>0</v>
      </c>
      <c r="E44" s="8" t="n">
        <f aca="false">D44*$J$5</f>
        <v>0</v>
      </c>
      <c r="F44" s="8" t="n">
        <f aca="false">E44-C44</f>
        <v>-770</v>
      </c>
      <c r="G44" s="9" t="n">
        <f aca="false">IF(AND(C44=0,E44=0),0,IF(C44=0,"New",(E44-C44)/C44))</f>
        <v>-1</v>
      </c>
      <c r="H44" s="8" t="n">
        <f aca="false">SUMIFS('Source'!$E:$E,'Source'!$A:$A,"110 - Chemipal",'Source'!$B:$B,$A44)</f>
        <v>45395.43</v>
      </c>
      <c r="I44" s="8" t="n">
        <f aca="false">SUMIFS('Source'!$G:$G,'Source'!$A:$A,"110 - Chemipal",'Source'!$B:$B,$A44)</f>
        <v>0</v>
      </c>
      <c r="J44" s="8" t="n">
        <f aca="false">I44*$J$5</f>
        <v>0</v>
      </c>
      <c r="K44" s="8" t="n">
        <f aca="false">J44-H44</f>
        <v>-45395.43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117</v>
      </c>
      <c r="B45" s="7" t="str">
        <f aca="false">IFERROR(INDEX('Source'!$C:$C,MATCH($A45,'Source'!$B:$B,0)),"")</f>
        <v>מגן קרסול חום</v>
      </c>
      <c r="C45" s="8" t="n">
        <f aca="false">SUMIFS('Source'!$D:$D,'Source'!$A:$A,"110 - Chemipal",'Source'!$B:$B,$A45)</f>
        <v>1726</v>
      </c>
      <c r="D45" s="8" t="n">
        <f aca="false">SUMIFS('Source'!$F:$F,'Source'!$A:$A,"110 - Chemipal",'Source'!$B:$B,$A45)</f>
        <v>0</v>
      </c>
      <c r="E45" s="8" t="n">
        <f aca="false">D45*$J$5</f>
        <v>0</v>
      </c>
      <c r="F45" s="8" t="n">
        <f aca="false">E45-C45</f>
        <v>-1726</v>
      </c>
      <c r="G45" s="9" t="n">
        <f aca="false">IF(AND(C45=0,E45=0),0,IF(C45=0,"New",(E45-C45)/C45))</f>
        <v>-1</v>
      </c>
      <c r="H45" s="8" t="n">
        <f aca="false">SUMIFS('Source'!$E:$E,'Source'!$A:$A,"110 - Chemipal",'Source'!$B:$B,$A45)</f>
        <v>45239.28</v>
      </c>
      <c r="I45" s="8" t="n">
        <f aca="false">SUMIFS('Source'!$G:$G,'Source'!$A:$A,"110 - Chemipal",'Source'!$B:$B,$A45)</f>
        <v>0</v>
      </c>
      <c r="J45" s="8" t="n">
        <f aca="false">I45*$J$5</f>
        <v>0</v>
      </c>
      <c r="K45" s="8" t="n">
        <f aca="false">J45-H45</f>
        <v>-45239.28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118</v>
      </c>
      <c r="B46" s="7" t="str">
        <f aca="false">IFERROR(INDEX('Source'!$C:$C,MATCH($A46,'Source'!$B:$B,0)),"")</f>
        <v>מגן ברך חום</v>
      </c>
      <c r="C46" s="8" t="n">
        <f aca="false">SUMIFS('Source'!$D:$D,'Source'!$A:$A,"110 - Chemipal",'Source'!$B:$B,$A46)</f>
        <v>1637</v>
      </c>
      <c r="D46" s="8" t="n">
        <f aca="false">SUMIFS('Source'!$F:$F,'Source'!$A:$A,"110 - Chemipal",'Source'!$B:$B,$A46)</f>
        <v>0</v>
      </c>
      <c r="E46" s="8" t="n">
        <f aca="false">D46*$J$5</f>
        <v>0</v>
      </c>
      <c r="F46" s="8" t="n">
        <f aca="false">E46-C46</f>
        <v>-1637</v>
      </c>
      <c r="G46" s="9" t="n">
        <f aca="false">IF(AND(C46=0,E46=0),0,IF(C46=0,"New",(E46-C46)/C46))</f>
        <v>-1</v>
      </c>
      <c r="H46" s="8" t="n">
        <f aca="false">SUMIFS('Source'!$E:$E,'Source'!$A:$A,"110 - Chemipal",'Source'!$B:$B,$A46)</f>
        <v>43270.48</v>
      </c>
      <c r="I46" s="8" t="n">
        <f aca="false">SUMIFS('Source'!$G:$G,'Source'!$A:$A,"110 - Chemipal",'Source'!$B:$B,$A46)</f>
        <v>0</v>
      </c>
      <c r="J46" s="8" t="n">
        <f aca="false">I46*$J$5</f>
        <v>0</v>
      </c>
      <c r="K46" s="8" t="n">
        <f aca="false">J46-H46</f>
        <v>-43270.48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119</v>
      </c>
      <c r="B47" s="7" t="str">
        <f aca="false">IFERROR(INDEX('Source'!$C:$C,MATCH($A47,'Source'!$B:$B,0)),"")</f>
        <v>סד יד דו צדדי</v>
      </c>
      <c r="C47" s="8" t="n">
        <f aca="false">SUMIFS('Source'!$D:$D,'Source'!$A:$A,"110 - Chemipal",'Source'!$B:$B,$A47)</f>
        <v>498</v>
      </c>
      <c r="D47" s="8" t="n">
        <f aca="false">SUMIFS('Source'!$F:$F,'Source'!$A:$A,"110 - Chemipal",'Source'!$B:$B,$A47)</f>
        <v>0</v>
      </c>
      <c r="E47" s="8" t="n">
        <f aca="false">D47*$J$5</f>
        <v>0</v>
      </c>
      <c r="F47" s="8" t="n">
        <f aca="false">E47-C47</f>
        <v>-498</v>
      </c>
      <c r="G47" s="9" t="n">
        <f aca="false">IF(AND(C47=0,E47=0),0,IF(C47=0,"New",(E47-C47)/C47))</f>
        <v>-1</v>
      </c>
      <c r="H47" s="8" t="n">
        <f aca="false">SUMIFS('Source'!$E:$E,'Source'!$A:$A,"110 - Chemipal",'Source'!$B:$B,$A47)</f>
        <v>41946.7</v>
      </c>
      <c r="I47" s="8" t="n">
        <f aca="false">SUMIFS('Source'!$G:$G,'Source'!$A:$A,"110 - Chemipal",'Source'!$B:$B,$A47)</f>
        <v>0</v>
      </c>
      <c r="J47" s="8" t="n">
        <f aca="false">I47*$J$5</f>
        <v>0</v>
      </c>
      <c r="K47" s="8" t="n">
        <f aca="false">J47-H47</f>
        <v>-41946.7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120</v>
      </c>
      <c r="B48" s="7" t="str">
        <f aca="false">IFERROR(INDEX('Source'!$C:$C,MATCH($A48,'Source'!$B:$B,0)),"")</f>
        <v>טלק לכף הרגל מועשר באלוורה</v>
      </c>
      <c r="C48" s="8" t="n">
        <f aca="false">SUMIFS('Source'!$D:$D,'Source'!$A:$A,"110 - Chemipal",'Source'!$B:$B,$A48)</f>
        <v>2294</v>
      </c>
      <c r="D48" s="8" t="n">
        <f aca="false">SUMIFS('Source'!$F:$F,'Source'!$A:$A,"110 - Chemipal",'Source'!$B:$B,$A48)</f>
        <v>0</v>
      </c>
      <c r="E48" s="8" t="n">
        <f aca="false">D48*$J$5</f>
        <v>0</v>
      </c>
      <c r="F48" s="8" t="n">
        <f aca="false">E48-C48</f>
        <v>-2294</v>
      </c>
      <c r="G48" s="9" t="n">
        <f aca="false">IF(AND(C48=0,E48=0),0,IF(C48=0,"New",(E48-C48)/C48))</f>
        <v>-1</v>
      </c>
      <c r="H48" s="8" t="n">
        <f aca="false">SUMIFS('Source'!$E:$E,'Source'!$A:$A,"110 - Chemipal",'Source'!$B:$B,$A48)</f>
        <v>41672.56</v>
      </c>
      <c r="I48" s="8" t="n">
        <f aca="false">SUMIFS('Source'!$G:$G,'Source'!$A:$A,"110 - Chemipal",'Source'!$B:$B,$A48)</f>
        <v>0</v>
      </c>
      <c r="J48" s="8" t="n">
        <f aca="false">I48*$J$5</f>
        <v>0</v>
      </c>
      <c r="K48" s="8" t="n">
        <f aca="false">J48-H48</f>
        <v>-41672.56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121</v>
      </c>
      <c r="B49" s="7" t="str">
        <f aca="false">IFERROR(INDEX('Source'!$C:$C,MATCH($A49,'Source'!$B:$B,0)),"")</f>
        <v>שרוול מטטרזלי מסיליקון</v>
      </c>
      <c r="C49" s="8" t="n">
        <f aca="false">SUMIFS('Source'!$D:$D,'Source'!$A:$A,"110 - Chemipal",'Source'!$B:$B,$A49)</f>
        <v>782</v>
      </c>
      <c r="D49" s="8" t="n">
        <f aca="false">SUMIFS('Source'!$F:$F,'Source'!$A:$A,"110 - Chemipal",'Source'!$B:$B,$A49)</f>
        <v>0</v>
      </c>
      <c r="E49" s="8" t="n">
        <f aca="false">D49*$J$5</f>
        <v>0</v>
      </c>
      <c r="F49" s="8" t="n">
        <f aca="false">E49-C49</f>
        <v>-782</v>
      </c>
      <c r="G49" s="9" t="n">
        <f aca="false">IF(AND(C49=0,E49=0),0,IF(C49=0,"New",(E49-C49)/C49))</f>
        <v>-1</v>
      </c>
      <c r="H49" s="8" t="n">
        <f aca="false">SUMIFS('Source'!$E:$E,'Source'!$A:$A,"110 - Chemipal",'Source'!$B:$B,$A49)</f>
        <v>41214.02</v>
      </c>
      <c r="I49" s="8" t="n">
        <f aca="false">SUMIFS('Source'!$G:$G,'Source'!$A:$A,"110 - Chemipal",'Source'!$B:$B,$A49)</f>
        <v>0</v>
      </c>
      <c r="J49" s="8" t="n">
        <f aca="false">I49*$J$5</f>
        <v>0</v>
      </c>
      <c r="K49" s="8" t="n">
        <f aca="false">J49-H49</f>
        <v>-41214.02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122</v>
      </c>
      <c r="B50" s="7" t="str">
        <f aca="false">IFERROR(INDEX('Source'!$C:$C,MATCH($A50,'Source'!$B:$B,0)),"")</f>
        <v>קינזיולוגי טייפ</v>
      </c>
      <c r="C50" s="8" t="n">
        <f aca="false">SUMIFS('Source'!$D:$D,'Source'!$A:$A,"110 - Chemipal",'Source'!$B:$B,$A50)</f>
        <v>1083</v>
      </c>
      <c r="D50" s="8" t="n">
        <f aca="false">SUMIFS('Source'!$F:$F,'Source'!$A:$A,"110 - Chemipal",'Source'!$B:$B,$A50)</f>
        <v>0</v>
      </c>
      <c r="E50" s="8" t="n">
        <f aca="false">D50*$J$5</f>
        <v>0</v>
      </c>
      <c r="F50" s="8" t="n">
        <f aca="false">E50-C50</f>
        <v>-1083</v>
      </c>
      <c r="G50" s="9" t="n">
        <f aca="false">IF(AND(C50=0,E50=0),0,IF(C50=0,"New",(E50-C50)/C50))</f>
        <v>-1</v>
      </c>
      <c r="H50" s="8" t="n">
        <f aca="false">SUMIFS('Source'!$E:$E,'Source'!$A:$A,"110 - Chemipal",'Source'!$B:$B,$A50)</f>
        <v>39447.4</v>
      </c>
      <c r="I50" s="8" t="n">
        <f aca="false">SUMIFS('Source'!$G:$G,'Source'!$A:$A,"110 - Chemipal",'Source'!$B:$B,$A50)</f>
        <v>0</v>
      </c>
      <c r="J50" s="8" t="n">
        <f aca="false">I50*$J$5</f>
        <v>0</v>
      </c>
      <c r="K50" s="8" t="n">
        <f aca="false">J50-H50</f>
        <v>-39447.4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123</v>
      </c>
      <c r="B51" s="7" t="str">
        <f aca="false">IFERROR(INDEX('Source'!$C:$C,MATCH($A51,'Source'!$B:$B,0)),"")</f>
        <v>כרית מטטרזלי מס</v>
      </c>
      <c r="C51" s="8" t="n">
        <f aca="false">SUMIFS('Source'!$D:$D,'Source'!$A:$A,"110 - Chemipal",'Source'!$B:$B,$A51)</f>
        <v>1588</v>
      </c>
      <c r="D51" s="8" t="n">
        <f aca="false">SUMIFS('Source'!$F:$F,'Source'!$A:$A,"110 - Chemipal",'Source'!$B:$B,$A51)</f>
        <v>0</v>
      </c>
      <c r="E51" s="8" t="n">
        <f aca="false">D51*$J$5</f>
        <v>0</v>
      </c>
      <c r="F51" s="8" t="n">
        <f aca="false">E51-C51</f>
        <v>-1588</v>
      </c>
      <c r="G51" s="9" t="n">
        <f aca="false">IF(AND(C51=0,E51=0),0,IF(C51=0,"New",(E51-C51)/C51))</f>
        <v>-1</v>
      </c>
      <c r="H51" s="8" t="n">
        <f aca="false">SUMIFS('Source'!$E:$E,'Source'!$A:$A,"110 - Chemipal",'Source'!$B:$B,$A51)</f>
        <v>37911.04</v>
      </c>
      <c r="I51" s="8" t="n">
        <f aca="false">SUMIFS('Source'!$G:$G,'Source'!$A:$A,"110 - Chemipal",'Source'!$B:$B,$A51)</f>
        <v>0</v>
      </c>
      <c r="J51" s="8" t="n">
        <f aca="false">I51*$J$5</f>
        <v>0</v>
      </c>
      <c r="K51" s="8" t="n">
        <f aca="false">J51-H51</f>
        <v>-37911.04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124</v>
      </c>
      <c r="B52" s="7" t="str">
        <f aca="false">IFERROR(INDEX('Source'!$C:$C,MATCH($A52,'Source'!$B:$B,0)),"")</f>
        <v>דאודורנט ספרי לנעל 100 מל</v>
      </c>
      <c r="C52" s="8" t="n">
        <f aca="false">SUMIFS('Source'!$D:$D,'Source'!$A:$A,"110 - Chemipal",'Source'!$B:$B,$A52)</f>
        <v>1930</v>
      </c>
      <c r="D52" s="8" t="n">
        <f aca="false">SUMIFS('Source'!$F:$F,'Source'!$A:$A,"110 - Chemipal",'Source'!$B:$B,$A52)</f>
        <v>0</v>
      </c>
      <c r="E52" s="8" t="n">
        <f aca="false">D52*$J$5</f>
        <v>0</v>
      </c>
      <c r="F52" s="8" t="n">
        <f aca="false">E52-C52</f>
        <v>-1930</v>
      </c>
      <c r="G52" s="9" t="n">
        <f aca="false">IF(AND(C52=0,E52=0),0,IF(C52=0,"New",(E52-C52)/C52))</f>
        <v>-1</v>
      </c>
      <c r="H52" s="8" t="n">
        <f aca="false">SUMIFS('Source'!$E:$E,'Source'!$A:$A,"110 - Chemipal",'Source'!$B:$B,$A52)</f>
        <v>37728.95</v>
      </c>
      <c r="I52" s="8" t="n">
        <f aca="false">SUMIFS('Source'!$G:$G,'Source'!$A:$A,"110 - Chemipal",'Source'!$B:$B,$A52)</f>
        <v>0</v>
      </c>
      <c r="J52" s="8" t="n">
        <f aca="false">I52*$J$5</f>
        <v>0</v>
      </c>
      <c r="K52" s="8" t="n">
        <f aca="false">J52-H52</f>
        <v>-37728.95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125</v>
      </c>
      <c r="B53" s="7" t="str">
        <f aca="false">IFERROR(INDEX('Source'!$C:$C,MATCH($A53,'Source'!$B:$B,0)),"")</f>
        <v>מגן קרסול פתוח</v>
      </c>
      <c r="C53" s="8" t="n">
        <f aca="false">SUMIFS('Source'!$D:$D,'Source'!$A:$A,"110 - Chemipal",'Source'!$B:$B,$A53)</f>
        <v>1400</v>
      </c>
      <c r="D53" s="8" t="n">
        <f aca="false">SUMIFS('Source'!$F:$F,'Source'!$A:$A,"110 - Chemipal",'Source'!$B:$B,$A53)</f>
        <v>0</v>
      </c>
      <c r="E53" s="8" t="n">
        <f aca="false">D53*$J$5</f>
        <v>0</v>
      </c>
      <c r="F53" s="8" t="n">
        <f aca="false">E53-C53</f>
        <v>-1400</v>
      </c>
      <c r="G53" s="9" t="n">
        <f aca="false">IF(AND(C53=0,E53=0),0,IF(C53=0,"New",(E53-C53)/C53))</f>
        <v>-1</v>
      </c>
      <c r="H53" s="8" t="n">
        <f aca="false">SUMIFS('Source'!$E:$E,'Source'!$A:$A,"110 - Chemipal",'Source'!$B:$B,$A53)</f>
        <v>36858.25</v>
      </c>
      <c r="I53" s="8" t="n">
        <f aca="false">SUMIFS('Source'!$G:$G,'Source'!$A:$A,"110 - Chemipal",'Source'!$B:$B,$A53)</f>
        <v>0</v>
      </c>
      <c r="J53" s="8" t="n">
        <f aca="false">I53*$J$5</f>
        <v>0</v>
      </c>
      <c r="K53" s="8" t="n">
        <f aca="false">J53-H53</f>
        <v>-36858.25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126</v>
      </c>
      <c r="B54" s="7" t="str">
        <f aca="false">IFERROR(INDEX('Source'!$C:$C,MATCH($A54,'Source'!$B:$B,0)),"")</f>
        <v>קינזיולוגי טייפ</v>
      </c>
      <c r="C54" s="8" t="n">
        <f aca="false">SUMIFS('Source'!$D:$D,'Source'!$A:$A,"110 - Chemipal",'Source'!$B:$B,$A54)</f>
        <v>974</v>
      </c>
      <c r="D54" s="8" t="n">
        <f aca="false">SUMIFS('Source'!$F:$F,'Source'!$A:$A,"110 - Chemipal",'Source'!$B:$B,$A54)</f>
        <v>0</v>
      </c>
      <c r="E54" s="8" t="n">
        <f aca="false">D54*$J$5</f>
        <v>0</v>
      </c>
      <c r="F54" s="8" t="n">
        <f aca="false">E54-C54</f>
        <v>-974</v>
      </c>
      <c r="G54" s="9" t="n">
        <f aca="false">IF(AND(C54=0,E54=0),0,IF(C54=0,"New",(E54-C54)/C54))</f>
        <v>-1</v>
      </c>
      <c r="H54" s="8" t="n">
        <f aca="false">SUMIFS('Source'!$E:$E,'Source'!$A:$A,"110 - Chemipal",'Source'!$B:$B,$A54)</f>
        <v>36804.04</v>
      </c>
      <c r="I54" s="8" t="n">
        <f aca="false">SUMIFS('Source'!$G:$G,'Source'!$A:$A,"110 - Chemipal",'Source'!$B:$B,$A54)</f>
        <v>0</v>
      </c>
      <c r="J54" s="8" t="n">
        <f aca="false">I54*$J$5</f>
        <v>0</v>
      </c>
      <c r="K54" s="8" t="n">
        <f aca="false">J54-H54</f>
        <v>-36804.04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127</v>
      </c>
      <c r="B55" s="7" t="str">
        <f aca="false">IFERROR(INDEX('Source'!$C:$C,MATCH($A55,'Source'!$B:$B,0)),"")</f>
        <v>סד לאגודל</v>
      </c>
      <c r="C55" s="8" t="n">
        <f aca="false">SUMIFS('Source'!$D:$D,'Source'!$A:$A,"110 - Chemipal",'Source'!$B:$B,$A55)</f>
        <v>438</v>
      </c>
      <c r="D55" s="8" t="n">
        <f aca="false">SUMIFS('Source'!$F:$F,'Source'!$A:$A,"110 - Chemipal",'Source'!$B:$B,$A55)</f>
        <v>0</v>
      </c>
      <c r="E55" s="8" t="n">
        <f aca="false">D55*$J$5</f>
        <v>0</v>
      </c>
      <c r="F55" s="8" t="n">
        <f aca="false">E55-C55</f>
        <v>-438</v>
      </c>
      <c r="G55" s="9" t="n">
        <f aca="false">IF(AND(C55=0,E55=0),0,IF(C55=0,"New",(E55-C55)/C55))</f>
        <v>-1</v>
      </c>
      <c r="H55" s="8" t="n">
        <f aca="false">SUMIFS('Source'!$E:$E,'Source'!$A:$A,"110 - Chemipal",'Source'!$B:$B,$A55)</f>
        <v>36671.06</v>
      </c>
      <c r="I55" s="8" t="n">
        <f aca="false">SUMIFS('Source'!$G:$G,'Source'!$A:$A,"110 - Chemipal",'Source'!$B:$B,$A55)</f>
        <v>0</v>
      </c>
      <c r="J55" s="8" t="n">
        <f aca="false">I55*$J$5</f>
        <v>0</v>
      </c>
      <c r="K55" s="8" t="n">
        <f aca="false">J55-H55</f>
        <v>-36671.06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128</v>
      </c>
      <c r="B56" s="7" t="str">
        <f aca="false">IFERROR(INDEX('Source'!$C:$C,MATCH($A56,'Source'!$B:$B,0)),"")</f>
        <v>קינזיולוגי טייפ</v>
      </c>
      <c r="C56" s="8" t="n">
        <f aca="false">SUMIFS('Source'!$D:$D,'Source'!$A:$A,"110 - Chemipal",'Source'!$B:$B,$A56)</f>
        <v>952</v>
      </c>
      <c r="D56" s="8" t="n">
        <f aca="false">SUMIFS('Source'!$F:$F,'Source'!$A:$A,"110 - Chemipal",'Source'!$B:$B,$A56)</f>
        <v>0</v>
      </c>
      <c r="E56" s="8" t="n">
        <f aca="false">D56*$J$5</f>
        <v>0</v>
      </c>
      <c r="F56" s="8" t="n">
        <f aca="false">E56-C56</f>
        <v>-952</v>
      </c>
      <c r="G56" s="9" t="n">
        <f aca="false">IF(AND(C56=0,E56=0),0,IF(C56=0,"New",(E56-C56)/C56))</f>
        <v>-1</v>
      </c>
      <c r="H56" s="8" t="n">
        <f aca="false">SUMIFS('Source'!$E:$E,'Source'!$A:$A,"110 - Chemipal",'Source'!$B:$B,$A56)</f>
        <v>35569.56</v>
      </c>
      <c r="I56" s="8" t="n">
        <f aca="false">SUMIFS('Source'!$G:$G,'Source'!$A:$A,"110 - Chemipal",'Source'!$B:$B,$A56)</f>
        <v>0</v>
      </c>
      <c r="J56" s="8" t="n">
        <f aca="false">I56*$J$5</f>
        <v>0</v>
      </c>
      <c r="K56" s="8" t="n">
        <f aca="false">J56-H56</f>
        <v>-35569.56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129</v>
      </c>
      <c r="B57" s="7" t="str">
        <f aca="false">IFERROR(INDEX('Source'!$C:$C,MATCH($A57,'Source'!$B:$B,0)),"")</f>
        <v>מתלה רשת לזרוע שחור 85B</v>
      </c>
      <c r="C57" s="8" t="n">
        <f aca="false">SUMIFS('Source'!$D:$D,'Source'!$A:$A,"110 - Chemipal",'Source'!$B:$B,$A57)</f>
        <v>704</v>
      </c>
      <c r="D57" s="8" t="n">
        <f aca="false">SUMIFS('Source'!$F:$F,'Source'!$A:$A,"110 - Chemipal",'Source'!$B:$B,$A57)</f>
        <v>0</v>
      </c>
      <c r="E57" s="8" t="n">
        <f aca="false">D57*$J$5</f>
        <v>0</v>
      </c>
      <c r="F57" s="8" t="n">
        <f aca="false">E57-C57</f>
        <v>-704</v>
      </c>
      <c r="G57" s="9" t="n">
        <f aca="false">IF(AND(C57=0,E57=0),0,IF(C57=0,"New",(E57-C57)/C57))</f>
        <v>-1</v>
      </c>
      <c r="H57" s="8" t="n">
        <f aca="false">SUMIFS('Source'!$E:$E,'Source'!$A:$A,"110 - Chemipal",'Source'!$B:$B,$A57)</f>
        <v>35458.79</v>
      </c>
      <c r="I57" s="8" t="n">
        <f aca="false">SUMIFS('Source'!$G:$G,'Source'!$A:$A,"110 - Chemipal",'Source'!$B:$B,$A57)</f>
        <v>0</v>
      </c>
      <c r="J57" s="8" t="n">
        <f aca="false">I57*$J$5</f>
        <v>0</v>
      </c>
      <c r="K57" s="8" t="n">
        <f aca="false">J57-H57</f>
        <v>-35458.79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130</v>
      </c>
      <c r="B58" s="7" t="str">
        <f aca="false">IFERROR(INDEX('Source'!$C:$C,MATCH($A58,'Source'!$B:$B,0)),"")</f>
        <v>מתלה יד-כיס</v>
      </c>
      <c r="C58" s="8" t="n">
        <f aca="false">SUMIFS('Source'!$D:$D,'Source'!$A:$A,"110 - Chemipal",'Source'!$B:$B,$A58)</f>
        <v>693</v>
      </c>
      <c r="D58" s="8" t="n">
        <f aca="false">SUMIFS('Source'!$F:$F,'Source'!$A:$A,"110 - Chemipal",'Source'!$B:$B,$A58)</f>
        <v>0</v>
      </c>
      <c r="E58" s="8" t="n">
        <f aca="false">D58*$J$5</f>
        <v>0</v>
      </c>
      <c r="F58" s="8" t="n">
        <f aca="false">E58-C58</f>
        <v>-693</v>
      </c>
      <c r="G58" s="9" t="n">
        <f aca="false">IF(AND(C58=0,E58=0),0,IF(C58=0,"New",(E58-C58)/C58))</f>
        <v>-1</v>
      </c>
      <c r="H58" s="8" t="n">
        <f aca="false">SUMIFS('Source'!$E:$E,'Source'!$A:$A,"110 - Chemipal",'Source'!$B:$B,$A58)</f>
        <v>35169.71</v>
      </c>
      <c r="I58" s="8" t="n">
        <f aca="false">SUMIFS('Source'!$G:$G,'Source'!$A:$A,"110 - Chemipal",'Source'!$B:$B,$A58)</f>
        <v>0</v>
      </c>
      <c r="J58" s="8" t="n">
        <f aca="false">I58*$J$5</f>
        <v>0</v>
      </c>
      <c r="K58" s="8" t="n">
        <f aca="false">J58-H58</f>
        <v>-35169.71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131</v>
      </c>
      <c r="B59" s="7" t="str">
        <f aca="false">IFERROR(INDEX('Source'!$C:$C,MATCH($A59,'Source'!$B:$B,0)),"")</f>
        <v>מגן קרסול חום</v>
      </c>
      <c r="C59" s="8" t="n">
        <f aca="false">SUMIFS('Source'!$D:$D,'Source'!$A:$A,"110 - Chemipal",'Source'!$B:$B,$A59)</f>
        <v>1329</v>
      </c>
      <c r="D59" s="8" t="n">
        <f aca="false">SUMIFS('Source'!$F:$F,'Source'!$A:$A,"110 - Chemipal",'Source'!$B:$B,$A59)</f>
        <v>0</v>
      </c>
      <c r="E59" s="8" t="n">
        <f aca="false">D59*$J$5</f>
        <v>0</v>
      </c>
      <c r="F59" s="8" t="n">
        <f aca="false">E59-C59</f>
        <v>-1329</v>
      </c>
      <c r="G59" s="9" t="n">
        <f aca="false">IF(AND(C59=0,E59=0),0,IF(C59=0,"New",(E59-C59)/C59))</f>
        <v>-1</v>
      </c>
      <c r="H59" s="8" t="n">
        <f aca="false">SUMIFS('Source'!$E:$E,'Source'!$A:$A,"110 - Chemipal",'Source'!$B:$B,$A59)</f>
        <v>35027.4</v>
      </c>
      <c r="I59" s="8" t="n">
        <f aca="false">SUMIFS('Source'!$G:$G,'Source'!$A:$A,"110 - Chemipal",'Source'!$B:$B,$A59)</f>
        <v>0</v>
      </c>
      <c r="J59" s="8" t="n">
        <f aca="false">I59*$J$5</f>
        <v>0</v>
      </c>
      <c r="K59" s="8" t="n">
        <f aca="false">J59-H59</f>
        <v>-35027.4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132</v>
      </c>
      <c r="B60" s="7" t="str">
        <f aca="false">IFERROR(INDEX('Source'!$C:$C,MATCH($A60,'Source'!$B:$B,0)),"")</f>
        <v>מדבקה ג'ל למניעת יבלות</v>
      </c>
      <c r="C60" s="8" t="n">
        <f aca="false">SUMIFS('Source'!$D:$D,'Source'!$A:$A,"110 - Chemipal",'Source'!$B:$B,$A60)</f>
        <v>2662</v>
      </c>
      <c r="D60" s="8" t="n">
        <f aca="false">SUMIFS('Source'!$F:$F,'Source'!$A:$A,"110 - Chemipal",'Source'!$B:$B,$A60)</f>
        <v>0</v>
      </c>
      <c r="E60" s="8" t="n">
        <f aca="false">D60*$J$5</f>
        <v>0</v>
      </c>
      <c r="F60" s="8" t="n">
        <f aca="false">E60-C60</f>
        <v>-2662</v>
      </c>
      <c r="G60" s="9" t="n">
        <f aca="false">IF(AND(C60=0,E60=0),0,IF(C60=0,"New",(E60-C60)/C60))</f>
        <v>-1</v>
      </c>
      <c r="H60" s="8" t="n">
        <f aca="false">SUMIFS('Source'!$E:$E,'Source'!$A:$A,"110 - Chemipal",'Source'!$B:$B,$A60)</f>
        <v>34898.24</v>
      </c>
      <c r="I60" s="8" t="n">
        <f aca="false">SUMIFS('Source'!$G:$G,'Source'!$A:$A,"110 - Chemipal",'Source'!$B:$B,$A60)</f>
        <v>0</v>
      </c>
      <c r="J60" s="8" t="n">
        <f aca="false">I60*$J$5</f>
        <v>0</v>
      </c>
      <c r="K60" s="8" t="n">
        <f aca="false">J60-H60</f>
        <v>-34898.24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133</v>
      </c>
      <c r="B61" s="7" t="str">
        <f aca="false">IFERROR(INDEX('Source'!$C:$C,MATCH($A61,'Source'!$B:$B,0)),"")</f>
        <v>מגן ברך ארוך</v>
      </c>
      <c r="C61" s="8" t="n">
        <f aca="false">SUMIFS('Source'!$D:$D,'Source'!$A:$A,"110 - Chemipal",'Source'!$B:$B,$A61)</f>
        <v>1090</v>
      </c>
      <c r="D61" s="8" t="n">
        <f aca="false">SUMIFS('Source'!$F:$F,'Source'!$A:$A,"110 - Chemipal",'Source'!$B:$B,$A61)</f>
        <v>0</v>
      </c>
      <c r="E61" s="8" t="n">
        <f aca="false">D61*$J$5</f>
        <v>0</v>
      </c>
      <c r="F61" s="8" t="n">
        <f aca="false">E61-C61</f>
        <v>-1090</v>
      </c>
      <c r="G61" s="9" t="n">
        <f aca="false">IF(AND(C61=0,E61=0),0,IF(C61=0,"New",(E61-C61)/C61))</f>
        <v>-1</v>
      </c>
      <c r="H61" s="8" t="n">
        <f aca="false">SUMIFS('Source'!$E:$E,'Source'!$A:$A,"110 - Chemipal",'Source'!$B:$B,$A61)</f>
        <v>34650.87</v>
      </c>
      <c r="I61" s="8" t="n">
        <f aca="false">SUMIFS('Source'!$G:$G,'Source'!$A:$A,"110 - Chemipal",'Source'!$B:$B,$A61)</f>
        <v>0</v>
      </c>
      <c r="J61" s="8" t="n">
        <f aca="false">I61*$J$5</f>
        <v>0</v>
      </c>
      <c r="K61" s="8" t="n">
        <f aca="false">J61-H61</f>
        <v>-34650.87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134</v>
      </c>
      <c r="B62" s="7" t="str">
        <f aca="false">IFERROR(INDEX('Source'!$C:$C,MATCH($A62,'Source'!$B:$B,0)),"")</f>
        <v>סד לאגודל</v>
      </c>
      <c r="C62" s="8" t="n">
        <f aca="false">SUMIFS('Source'!$D:$D,'Source'!$A:$A,"110 - Chemipal",'Source'!$B:$B,$A62)</f>
        <v>410</v>
      </c>
      <c r="D62" s="8" t="n">
        <f aca="false">SUMIFS('Source'!$F:$F,'Source'!$A:$A,"110 - Chemipal",'Source'!$B:$B,$A62)</f>
        <v>0</v>
      </c>
      <c r="E62" s="8" t="n">
        <f aca="false">D62*$J$5</f>
        <v>0</v>
      </c>
      <c r="F62" s="8" t="n">
        <f aca="false">E62-C62</f>
        <v>-410</v>
      </c>
      <c r="G62" s="9" t="n">
        <f aca="false">IF(AND(C62=0,E62=0),0,IF(C62=0,"New",(E62-C62)/C62))</f>
        <v>-1</v>
      </c>
      <c r="H62" s="8" t="n">
        <f aca="false">SUMIFS('Source'!$E:$E,'Source'!$A:$A,"110 - Chemipal",'Source'!$B:$B,$A62)</f>
        <v>34322.78</v>
      </c>
      <c r="I62" s="8" t="n">
        <f aca="false">SUMIFS('Source'!$G:$G,'Source'!$A:$A,"110 - Chemipal",'Source'!$B:$B,$A62)</f>
        <v>0</v>
      </c>
      <c r="J62" s="8" t="n">
        <f aca="false">I62*$J$5</f>
        <v>0</v>
      </c>
      <c r="K62" s="8" t="n">
        <f aca="false">J62-H62</f>
        <v>-34322.78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135</v>
      </c>
      <c r="B63" s="7" t="str">
        <f aca="false">IFERROR(INDEX('Source'!$C:$C,MATCH($A63,'Source'!$B:$B,0)),"")</f>
        <v>מדרס מג'ל</v>
      </c>
      <c r="C63" s="8" t="n">
        <f aca="false">SUMIFS('Source'!$D:$D,'Source'!$A:$A,"110 - Chemipal",'Source'!$B:$B,$A63)</f>
        <v>568</v>
      </c>
      <c r="D63" s="8" t="n">
        <f aca="false">SUMIFS('Source'!$F:$F,'Source'!$A:$A,"110 - Chemipal",'Source'!$B:$B,$A63)</f>
        <v>0</v>
      </c>
      <c r="E63" s="8" t="n">
        <f aca="false">D63*$J$5</f>
        <v>0</v>
      </c>
      <c r="F63" s="8" t="n">
        <f aca="false">E63-C63</f>
        <v>-568</v>
      </c>
      <c r="G63" s="9" t="n">
        <f aca="false">IF(AND(C63=0,E63=0),0,IF(C63=0,"New",(E63-C63)/C63))</f>
        <v>-1</v>
      </c>
      <c r="H63" s="8" t="n">
        <f aca="false">SUMIFS('Source'!$E:$E,'Source'!$A:$A,"110 - Chemipal",'Source'!$B:$B,$A63)</f>
        <v>34144.5</v>
      </c>
      <c r="I63" s="8" t="n">
        <f aca="false">SUMIFS('Source'!$G:$G,'Source'!$A:$A,"110 - Chemipal",'Source'!$B:$B,$A63)</f>
        <v>0</v>
      </c>
      <c r="J63" s="8" t="n">
        <f aca="false">I63*$J$5</f>
        <v>0</v>
      </c>
      <c r="K63" s="8" t="n">
        <f aca="false">J63-H63</f>
        <v>-34144.5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136</v>
      </c>
      <c r="B64" s="7" t="str">
        <f aca="false">IFERROR(INDEX('Source'!$C:$C,MATCH($A64,'Source'!$B:$B,0)),"")</f>
        <v>סד יד דו צדדי</v>
      </c>
      <c r="C64" s="8" t="n">
        <f aca="false">SUMIFS('Source'!$D:$D,'Source'!$A:$A,"110 - Chemipal",'Source'!$B:$B,$A64)</f>
        <v>407</v>
      </c>
      <c r="D64" s="8" t="n">
        <f aca="false">SUMIFS('Source'!$F:$F,'Source'!$A:$A,"110 - Chemipal",'Source'!$B:$B,$A64)</f>
        <v>0</v>
      </c>
      <c r="E64" s="8" t="n">
        <f aca="false">D64*$J$5</f>
        <v>0</v>
      </c>
      <c r="F64" s="8" t="n">
        <f aca="false">E64-C64</f>
        <v>-407</v>
      </c>
      <c r="G64" s="9" t="n">
        <f aca="false">IF(AND(C64=0,E64=0),0,IF(C64=0,"New",(E64-C64)/C64))</f>
        <v>-1</v>
      </c>
      <c r="H64" s="8" t="n">
        <f aca="false">SUMIFS('Source'!$E:$E,'Source'!$A:$A,"110 - Chemipal",'Source'!$B:$B,$A64)</f>
        <v>34105.84</v>
      </c>
      <c r="I64" s="8" t="n">
        <f aca="false">SUMIFS('Source'!$G:$G,'Source'!$A:$A,"110 - Chemipal",'Source'!$B:$B,$A64)</f>
        <v>0</v>
      </c>
      <c r="J64" s="8" t="n">
        <f aca="false">I64*$J$5</f>
        <v>0</v>
      </c>
      <c r="K64" s="8" t="n">
        <f aca="false">J64-H64</f>
        <v>-34105.84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137</v>
      </c>
      <c r="B65" s="7" t="str">
        <f aca="false">IFERROR(INDEX('Source'!$C:$C,MATCH($A65,'Source'!$B:$B,0)),"")</f>
        <v>מגן ברך חום</v>
      </c>
      <c r="C65" s="8" t="n">
        <f aca="false">SUMIFS('Source'!$D:$D,'Source'!$A:$A,"110 - Chemipal",'Source'!$B:$B,$A65)</f>
        <v>1300</v>
      </c>
      <c r="D65" s="8" t="n">
        <f aca="false">SUMIFS('Source'!$F:$F,'Source'!$A:$A,"110 - Chemipal",'Source'!$B:$B,$A65)</f>
        <v>0</v>
      </c>
      <c r="E65" s="8" t="n">
        <f aca="false">D65*$J$5</f>
        <v>0</v>
      </c>
      <c r="F65" s="8" t="n">
        <f aca="false">E65-C65</f>
        <v>-1300</v>
      </c>
      <c r="G65" s="9" t="n">
        <f aca="false">IF(AND(C65=0,E65=0),0,IF(C65=0,"New",(E65-C65)/C65))</f>
        <v>-1</v>
      </c>
      <c r="H65" s="8" t="n">
        <f aca="false">SUMIFS('Source'!$E:$E,'Source'!$A:$A,"110 - Chemipal",'Source'!$B:$B,$A65)</f>
        <v>34055.39</v>
      </c>
      <c r="I65" s="8" t="n">
        <f aca="false">SUMIFS('Source'!$G:$G,'Source'!$A:$A,"110 - Chemipal",'Source'!$B:$B,$A65)</f>
        <v>0</v>
      </c>
      <c r="J65" s="8" t="n">
        <f aca="false">I65*$J$5</f>
        <v>0</v>
      </c>
      <c r="K65" s="8" t="n">
        <f aca="false">J65-H65</f>
        <v>-34055.39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138</v>
      </c>
      <c r="B66" s="7" t="str">
        <f aca="false">IFERROR(INDEX('Source'!$C:$C,MATCH($A66,'Source'!$B:$B,0)),"")</f>
        <v>כרית סיליקון לעקב</v>
      </c>
      <c r="C66" s="8" t="n">
        <f aca="false">SUMIFS('Source'!$D:$D,'Source'!$A:$A,"110 - Chemipal",'Source'!$B:$B,$A66)</f>
        <v>410</v>
      </c>
      <c r="D66" s="8" t="n">
        <f aca="false">SUMIFS('Source'!$F:$F,'Source'!$A:$A,"110 - Chemipal",'Source'!$B:$B,$A66)</f>
        <v>0</v>
      </c>
      <c r="E66" s="8" t="n">
        <f aca="false">D66*$J$5</f>
        <v>0</v>
      </c>
      <c r="F66" s="8" t="n">
        <f aca="false">E66-C66</f>
        <v>-410</v>
      </c>
      <c r="G66" s="9" t="n">
        <f aca="false">IF(AND(C66=0,E66=0),0,IF(C66=0,"New",(E66-C66)/C66))</f>
        <v>-1</v>
      </c>
      <c r="H66" s="8" t="n">
        <f aca="false">SUMIFS('Source'!$E:$E,'Source'!$A:$A,"110 - Chemipal",'Source'!$B:$B,$A66)</f>
        <v>33437.49</v>
      </c>
      <c r="I66" s="8" t="n">
        <f aca="false">SUMIFS('Source'!$G:$G,'Source'!$A:$A,"110 - Chemipal",'Source'!$B:$B,$A66)</f>
        <v>0</v>
      </c>
      <c r="J66" s="8" t="n">
        <f aca="false">I66*$J$5</f>
        <v>0</v>
      </c>
      <c r="K66" s="8" t="n">
        <f aca="false">J66-H66</f>
        <v>-33437.49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139</v>
      </c>
      <c r="B67" s="7" t="str">
        <f aca="false">IFERROR(INDEX('Source'!$C:$C,MATCH($A67,'Source'!$B:$B,0)),"")</f>
        <v>מגן ברך רגיל</v>
      </c>
      <c r="C67" s="8" t="n">
        <f aca="false">SUMIFS('Source'!$D:$D,'Source'!$A:$A,"110 - Chemipal",'Source'!$B:$B,$A67)</f>
        <v>1254</v>
      </c>
      <c r="D67" s="8" t="n">
        <f aca="false">SUMIFS('Source'!$F:$F,'Source'!$A:$A,"110 - Chemipal",'Source'!$B:$B,$A67)</f>
        <v>0</v>
      </c>
      <c r="E67" s="8" t="n">
        <f aca="false">D67*$J$5</f>
        <v>0</v>
      </c>
      <c r="F67" s="8" t="n">
        <f aca="false">E67-C67</f>
        <v>-1254</v>
      </c>
      <c r="G67" s="9" t="n">
        <f aca="false">IF(AND(C67=0,E67=0),0,IF(C67=0,"New",(E67-C67)/C67))</f>
        <v>-1</v>
      </c>
      <c r="H67" s="8" t="n">
        <f aca="false">SUMIFS('Source'!$E:$E,'Source'!$A:$A,"110 - Chemipal",'Source'!$B:$B,$A67)</f>
        <v>33188.87</v>
      </c>
      <c r="I67" s="8" t="n">
        <f aca="false">SUMIFS('Source'!$G:$G,'Source'!$A:$A,"110 - Chemipal",'Source'!$B:$B,$A67)</f>
        <v>0</v>
      </c>
      <c r="J67" s="8" t="n">
        <f aca="false">I67*$J$5</f>
        <v>0</v>
      </c>
      <c r="K67" s="8" t="n">
        <f aca="false">J67-H67</f>
        <v>-33188.87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140</v>
      </c>
      <c r="B68" s="7" t="str">
        <f aca="false">IFERROR(INDEX('Source'!$C:$C,MATCH($A68,'Source'!$B:$B,0)),"")</f>
        <v>'תחבושת אלסטית נצמדת צבע בז</v>
      </c>
      <c r="C68" s="8" t="n">
        <f aca="false">SUMIFS('Source'!$D:$D,'Source'!$A:$A,"110 - Chemipal",'Source'!$B:$B,$A68)</f>
        <v>3289</v>
      </c>
      <c r="D68" s="8" t="n">
        <f aca="false">SUMIFS('Source'!$F:$F,'Source'!$A:$A,"110 - Chemipal",'Source'!$B:$B,$A68)</f>
        <v>0</v>
      </c>
      <c r="E68" s="8" t="n">
        <f aca="false">D68*$J$5</f>
        <v>0</v>
      </c>
      <c r="F68" s="8" t="n">
        <f aca="false">E68-C68</f>
        <v>-3289</v>
      </c>
      <c r="G68" s="9" t="n">
        <f aca="false">IF(AND(C68=0,E68=0),0,IF(C68=0,"New",(E68-C68)/C68))</f>
        <v>-1</v>
      </c>
      <c r="H68" s="8" t="n">
        <f aca="false">SUMIFS('Source'!$E:$E,'Source'!$A:$A,"110 - Chemipal",'Source'!$B:$B,$A68)</f>
        <v>33030.03</v>
      </c>
      <c r="I68" s="8" t="n">
        <f aca="false">SUMIFS('Source'!$G:$G,'Source'!$A:$A,"110 - Chemipal",'Source'!$B:$B,$A68)</f>
        <v>0</v>
      </c>
      <c r="J68" s="8" t="n">
        <f aca="false">I68*$J$5</f>
        <v>0</v>
      </c>
      <c r="K68" s="8" t="n">
        <f aca="false">J68-H68</f>
        <v>-33030.03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141</v>
      </c>
      <c r="B69" s="7" t="str">
        <f aca="false">IFERROR(INDEX('Source'!$C:$C,MATCH($A69,'Source'!$B:$B,0)),"")</f>
        <v>מגן קרסול פתוח</v>
      </c>
      <c r="C69" s="8" t="n">
        <f aca="false">SUMIFS('Source'!$D:$D,'Source'!$A:$A,"110 - Chemipal",'Source'!$B:$B,$A69)</f>
        <v>1227</v>
      </c>
      <c r="D69" s="8" t="n">
        <f aca="false">SUMIFS('Source'!$F:$F,'Source'!$A:$A,"110 - Chemipal",'Source'!$B:$B,$A69)</f>
        <v>0</v>
      </c>
      <c r="E69" s="8" t="n">
        <f aca="false">D69*$J$5</f>
        <v>0</v>
      </c>
      <c r="F69" s="8" t="n">
        <f aca="false">E69-C69</f>
        <v>-1227</v>
      </c>
      <c r="G69" s="9" t="n">
        <f aca="false">IF(AND(C69=0,E69=0),0,IF(C69=0,"New",(E69-C69)/C69))</f>
        <v>-1</v>
      </c>
      <c r="H69" s="8" t="n">
        <f aca="false">SUMIFS('Source'!$E:$E,'Source'!$A:$A,"110 - Chemipal",'Source'!$B:$B,$A69)</f>
        <v>32407.22</v>
      </c>
      <c r="I69" s="8" t="n">
        <f aca="false">SUMIFS('Source'!$G:$G,'Source'!$A:$A,"110 - Chemipal",'Source'!$B:$B,$A69)</f>
        <v>0</v>
      </c>
      <c r="J69" s="8" t="n">
        <f aca="false">I69*$J$5</f>
        <v>0</v>
      </c>
      <c r="K69" s="8" t="n">
        <f aca="false">J69-H69</f>
        <v>-32407.22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142</v>
      </c>
      <c r="B70" s="7" t="str">
        <f aca="false">IFERROR(INDEX('Source'!$C:$C,MATCH($A70,'Source'!$B:$B,0)),"")</f>
        <v>קינזיולוגי טייפ</v>
      </c>
      <c r="C70" s="8" t="n">
        <f aca="false">SUMIFS('Source'!$D:$D,'Source'!$A:$A,"110 - Chemipal",'Source'!$B:$B,$A70)</f>
        <v>829</v>
      </c>
      <c r="D70" s="8" t="n">
        <f aca="false">SUMIFS('Source'!$F:$F,'Source'!$A:$A,"110 - Chemipal",'Source'!$B:$B,$A70)</f>
        <v>0</v>
      </c>
      <c r="E70" s="8" t="n">
        <f aca="false">D70*$J$5</f>
        <v>0</v>
      </c>
      <c r="F70" s="8" t="n">
        <f aca="false">E70-C70</f>
        <v>-829</v>
      </c>
      <c r="G70" s="9" t="n">
        <f aca="false">IF(AND(C70=0,E70=0),0,IF(C70=0,"New",(E70-C70)/C70))</f>
        <v>-1</v>
      </c>
      <c r="H70" s="8" t="n">
        <f aca="false">SUMIFS('Source'!$E:$E,'Source'!$A:$A,"110 - Chemipal",'Source'!$B:$B,$A70)</f>
        <v>32045.92</v>
      </c>
      <c r="I70" s="8" t="n">
        <f aca="false">SUMIFS('Source'!$G:$G,'Source'!$A:$A,"110 - Chemipal",'Source'!$B:$B,$A70)</f>
        <v>0</v>
      </c>
      <c r="J70" s="8" t="n">
        <f aca="false">I70*$J$5</f>
        <v>0</v>
      </c>
      <c r="K70" s="8" t="n">
        <f aca="false">J70-H70</f>
        <v>-32045.92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143</v>
      </c>
      <c r="B71" s="7" t="str">
        <f aca="false">IFERROR(INDEX('Source'!$C:$C,MATCH($A71,'Source'!$B:$B,0)),"")</f>
        <v>תרסיס דיאודורנט לכף הרגל</v>
      </c>
      <c r="C71" s="8" t="n">
        <f aca="false">SUMIFS('Source'!$D:$D,'Source'!$A:$A,"110 - Chemipal",'Source'!$B:$B,$A71)</f>
        <v>1405</v>
      </c>
      <c r="D71" s="8" t="n">
        <f aca="false">SUMIFS('Source'!$F:$F,'Source'!$A:$A,"110 - Chemipal",'Source'!$B:$B,$A71)</f>
        <v>0</v>
      </c>
      <c r="E71" s="8" t="n">
        <f aca="false">D71*$J$5</f>
        <v>0</v>
      </c>
      <c r="F71" s="8" t="n">
        <f aca="false">E71-C71</f>
        <v>-1405</v>
      </c>
      <c r="G71" s="9" t="n">
        <f aca="false">IF(AND(C71=0,E71=0),0,IF(C71=0,"New",(E71-C71)/C71))</f>
        <v>-1</v>
      </c>
      <c r="H71" s="8" t="n">
        <f aca="false">SUMIFS('Source'!$E:$E,'Source'!$A:$A,"110 - Chemipal",'Source'!$B:$B,$A71)</f>
        <v>31967.76</v>
      </c>
      <c r="I71" s="8" t="n">
        <f aca="false">SUMIFS('Source'!$G:$G,'Source'!$A:$A,"110 - Chemipal",'Source'!$B:$B,$A71)</f>
        <v>0</v>
      </c>
      <c r="J71" s="8" t="n">
        <f aca="false">I71*$J$5</f>
        <v>0</v>
      </c>
      <c r="K71" s="8" t="n">
        <f aca="false">J71-H71</f>
        <v>-31967.76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144</v>
      </c>
      <c r="B72" s="7" t="str">
        <f aca="false">IFERROR(INDEX('Source'!$C:$C,MATCH($A72,'Source'!$B:$B,0)),"")</f>
        <v>כרית סיליקון לעקב</v>
      </c>
      <c r="C72" s="8" t="n">
        <f aca="false">SUMIFS('Source'!$D:$D,'Source'!$A:$A,"110 - Chemipal",'Source'!$B:$B,$A72)</f>
        <v>391</v>
      </c>
      <c r="D72" s="8" t="n">
        <f aca="false">SUMIFS('Source'!$F:$F,'Source'!$A:$A,"110 - Chemipal",'Source'!$B:$B,$A72)</f>
        <v>0</v>
      </c>
      <c r="E72" s="8" t="n">
        <f aca="false">D72*$J$5</f>
        <v>0</v>
      </c>
      <c r="F72" s="8" t="n">
        <f aca="false">E72-C72</f>
        <v>-391</v>
      </c>
      <c r="G72" s="9" t="n">
        <f aca="false">IF(AND(C72=0,E72=0),0,IF(C72=0,"New",(E72-C72)/C72))</f>
        <v>-1</v>
      </c>
      <c r="H72" s="8" t="n">
        <f aca="false">SUMIFS('Source'!$E:$E,'Source'!$A:$A,"110 - Chemipal",'Source'!$B:$B,$A72)</f>
        <v>31960.54</v>
      </c>
      <c r="I72" s="8" t="n">
        <f aca="false">SUMIFS('Source'!$G:$G,'Source'!$A:$A,"110 - Chemipal",'Source'!$B:$B,$A72)</f>
        <v>0</v>
      </c>
      <c r="J72" s="8" t="n">
        <f aca="false">I72*$J$5</f>
        <v>0</v>
      </c>
      <c r="K72" s="8" t="n">
        <f aca="false">J72-H72</f>
        <v>-31960.54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145</v>
      </c>
      <c r="B73" s="7" t="str">
        <f aca="false">IFERROR(INDEX('Source'!$C:$C,MATCH($A73,'Source'!$B:$B,0)),"")</f>
        <v>גרבי טיסה</v>
      </c>
      <c r="C73" s="8" t="n">
        <f aca="false">SUMIFS('Source'!$D:$D,'Source'!$A:$A,"110 - Chemipal",'Source'!$B:$B,$A73)</f>
        <v>585</v>
      </c>
      <c r="D73" s="8" t="n">
        <f aca="false">SUMIFS('Source'!$F:$F,'Source'!$A:$A,"110 - Chemipal",'Source'!$B:$B,$A73)</f>
        <v>0</v>
      </c>
      <c r="E73" s="8" t="n">
        <f aca="false">D73*$J$5</f>
        <v>0</v>
      </c>
      <c r="F73" s="8" t="n">
        <f aca="false">E73-C73</f>
        <v>-585</v>
      </c>
      <c r="G73" s="9" t="n">
        <f aca="false">IF(AND(C73=0,E73=0),0,IF(C73=0,"New",(E73-C73)/C73))</f>
        <v>-1</v>
      </c>
      <c r="H73" s="8" t="n">
        <f aca="false">SUMIFS('Source'!$E:$E,'Source'!$A:$A,"110 - Chemipal",'Source'!$B:$B,$A73)</f>
        <v>31931</v>
      </c>
      <c r="I73" s="8" t="n">
        <f aca="false">SUMIFS('Source'!$G:$G,'Source'!$A:$A,"110 - Chemipal",'Source'!$B:$B,$A73)</f>
        <v>0</v>
      </c>
      <c r="J73" s="8" t="n">
        <f aca="false">I73*$J$5</f>
        <v>0</v>
      </c>
      <c r="K73" s="8" t="n">
        <f aca="false">J73-H73</f>
        <v>-31931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146</v>
      </c>
      <c r="B74" s="7" t="str">
        <f aca="false">IFERROR(INDEX('Source'!$C:$C,MATCH($A74,'Source'!$B:$B,0)),"")</f>
        <v>סד לאגודל</v>
      </c>
      <c r="C74" s="8" t="n">
        <f aca="false">SUMIFS('Source'!$D:$D,'Source'!$A:$A,"110 - Chemipal",'Source'!$B:$B,$A74)</f>
        <v>377</v>
      </c>
      <c r="D74" s="8" t="n">
        <f aca="false">SUMIFS('Source'!$F:$F,'Source'!$A:$A,"110 - Chemipal",'Source'!$B:$B,$A74)</f>
        <v>0</v>
      </c>
      <c r="E74" s="8" t="n">
        <f aca="false">D74*$J$5</f>
        <v>0</v>
      </c>
      <c r="F74" s="8" t="n">
        <f aca="false">E74-C74</f>
        <v>-377</v>
      </c>
      <c r="G74" s="9" t="n">
        <f aca="false">IF(AND(C74=0,E74=0),0,IF(C74=0,"New",(E74-C74)/C74))</f>
        <v>-1</v>
      </c>
      <c r="H74" s="8" t="n">
        <f aca="false">SUMIFS('Source'!$E:$E,'Source'!$A:$A,"110 - Chemipal",'Source'!$B:$B,$A74)</f>
        <v>31616.23</v>
      </c>
      <c r="I74" s="8" t="n">
        <f aca="false">SUMIFS('Source'!$G:$G,'Source'!$A:$A,"110 - Chemipal",'Source'!$B:$B,$A74)</f>
        <v>0</v>
      </c>
      <c r="J74" s="8" t="n">
        <f aca="false">I74*$J$5</f>
        <v>0</v>
      </c>
      <c r="K74" s="8" t="n">
        <f aca="false">J74-H74</f>
        <v>-31616.23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147</v>
      </c>
      <c r="B75" s="7" t="str">
        <f aca="false">IFERROR(INDEX('Source'!$C:$C,MATCH($A75,'Source'!$B:$B,0)),"")</f>
        <v>סד יד דו צדדי</v>
      </c>
      <c r="C75" s="8" t="n">
        <f aca="false">SUMIFS('Source'!$D:$D,'Source'!$A:$A,"110 - Chemipal",'Source'!$B:$B,$A75)</f>
        <v>377</v>
      </c>
      <c r="D75" s="8" t="n">
        <f aca="false">SUMIFS('Source'!$F:$F,'Source'!$A:$A,"110 - Chemipal",'Source'!$B:$B,$A75)</f>
        <v>0</v>
      </c>
      <c r="E75" s="8" t="n">
        <f aca="false">D75*$J$5</f>
        <v>0</v>
      </c>
      <c r="F75" s="8" t="n">
        <f aca="false">E75-C75</f>
        <v>-377</v>
      </c>
      <c r="G75" s="9" t="n">
        <f aca="false">IF(AND(C75=0,E75=0),0,IF(C75=0,"New",(E75-C75)/C75))</f>
        <v>-1</v>
      </c>
      <c r="H75" s="8" t="n">
        <f aca="false">SUMIFS('Source'!$E:$E,'Source'!$A:$A,"110 - Chemipal",'Source'!$B:$B,$A75)</f>
        <v>31606.43</v>
      </c>
      <c r="I75" s="8" t="n">
        <f aca="false">SUMIFS('Source'!$G:$G,'Source'!$A:$A,"110 - Chemipal",'Source'!$B:$B,$A75)</f>
        <v>0</v>
      </c>
      <c r="J75" s="8" t="n">
        <f aca="false">I75*$J$5</f>
        <v>0</v>
      </c>
      <c r="K75" s="8" t="n">
        <f aca="false">J75-H75</f>
        <v>-31606.43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148</v>
      </c>
      <c r="B76" s="7" t="str">
        <f aca="false">IFERROR(INDEX('Source'!$C:$C,MATCH($A76,'Source'!$B:$B,0)),"")</f>
        <v>מגן ברך רגיל</v>
      </c>
      <c r="C76" s="8" t="n">
        <f aca="false">SUMIFS('Source'!$D:$D,'Source'!$A:$A,"110 - Chemipal",'Source'!$B:$B,$A76)</f>
        <v>1157</v>
      </c>
      <c r="D76" s="8" t="n">
        <f aca="false">SUMIFS('Source'!$F:$F,'Source'!$A:$A,"110 - Chemipal",'Source'!$B:$B,$A76)</f>
        <v>0</v>
      </c>
      <c r="E76" s="8" t="n">
        <f aca="false">D76*$J$5</f>
        <v>0</v>
      </c>
      <c r="F76" s="8" t="n">
        <f aca="false">E76-C76</f>
        <v>-1157</v>
      </c>
      <c r="G76" s="9" t="n">
        <f aca="false">IF(AND(C76=0,E76=0),0,IF(C76=0,"New",(E76-C76)/C76))</f>
        <v>-1</v>
      </c>
      <c r="H76" s="8" t="n">
        <f aca="false">SUMIFS('Source'!$E:$E,'Source'!$A:$A,"110 - Chemipal",'Source'!$B:$B,$A76)</f>
        <v>30775.13</v>
      </c>
      <c r="I76" s="8" t="n">
        <f aca="false">SUMIFS('Source'!$G:$G,'Source'!$A:$A,"110 - Chemipal",'Source'!$B:$B,$A76)</f>
        <v>0</v>
      </c>
      <c r="J76" s="8" t="n">
        <f aca="false">I76*$J$5</f>
        <v>0</v>
      </c>
      <c r="K76" s="8" t="n">
        <f aca="false">J76-H76</f>
        <v>-30775.13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149</v>
      </c>
      <c r="B77" s="7" t="str">
        <f aca="false">IFERROR(INDEX('Source'!$C:$C,MATCH($A77,'Source'!$B:$B,0)),"")</f>
        <v>מגן קרסול סגור</v>
      </c>
      <c r="C77" s="8" t="n">
        <f aca="false">SUMIFS('Source'!$D:$D,'Source'!$A:$A,"110 - Chemipal",'Source'!$B:$B,$A77)</f>
        <v>800</v>
      </c>
      <c r="D77" s="8" t="n">
        <f aca="false">SUMIFS('Source'!$F:$F,'Source'!$A:$A,"110 - Chemipal",'Source'!$B:$B,$A77)</f>
        <v>0</v>
      </c>
      <c r="E77" s="8" t="n">
        <f aca="false">D77*$J$5</f>
        <v>0</v>
      </c>
      <c r="F77" s="8" t="n">
        <f aca="false">E77-C77</f>
        <v>-800</v>
      </c>
      <c r="G77" s="9" t="n">
        <f aca="false">IF(AND(C77=0,E77=0),0,IF(C77=0,"New",(E77-C77)/C77))</f>
        <v>-1</v>
      </c>
      <c r="H77" s="8" t="n">
        <f aca="false">SUMIFS('Source'!$E:$E,'Source'!$A:$A,"110 - Chemipal",'Source'!$B:$B,$A77)</f>
        <v>30569.08</v>
      </c>
      <c r="I77" s="8" t="n">
        <f aca="false">SUMIFS('Source'!$G:$G,'Source'!$A:$A,"110 - Chemipal",'Source'!$B:$B,$A77)</f>
        <v>0</v>
      </c>
      <c r="J77" s="8" t="n">
        <f aca="false">I77*$J$5</f>
        <v>0</v>
      </c>
      <c r="K77" s="8" t="n">
        <f aca="false">J77-H77</f>
        <v>-30569.08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150</v>
      </c>
      <c r="B78" s="7" t="str">
        <f aca="false">IFERROR(INDEX('Source'!$C:$C,MATCH($A78,'Source'!$B:$B,0)),"")</f>
        <v>שרוול מסיליקון ל</v>
      </c>
      <c r="C78" s="8" t="n">
        <f aca="false">SUMIFS('Source'!$D:$D,'Source'!$A:$A,"110 - Chemipal",'Source'!$B:$B,$A78)</f>
        <v>1761</v>
      </c>
      <c r="D78" s="8" t="n">
        <f aca="false">SUMIFS('Source'!$F:$F,'Source'!$A:$A,"110 - Chemipal",'Source'!$B:$B,$A78)</f>
        <v>0</v>
      </c>
      <c r="E78" s="8" t="n">
        <f aca="false">D78*$J$5</f>
        <v>0</v>
      </c>
      <c r="F78" s="8" t="n">
        <f aca="false">E78-C78</f>
        <v>-1761</v>
      </c>
      <c r="G78" s="9" t="n">
        <f aca="false">IF(AND(C78=0,E78=0),0,IF(C78=0,"New",(E78-C78)/C78))</f>
        <v>-1</v>
      </c>
      <c r="H78" s="8" t="n">
        <f aca="false">SUMIFS('Source'!$E:$E,'Source'!$A:$A,"110 - Chemipal",'Source'!$B:$B,$A78)</f>
        <v>30480.14</v>
      </c>
      <c r="I78" s="8" t="n">
        <f aca="false">SUMIFS('Source'!$G:$G,'Source'!$A:$A,"110 - Chemipal",'Source'!$B:$B,$A78)</f>
        <v>0</v>
      </c>
      <c r="J78" s="8" t="n">
        <f aca="false">I78*$J$5</f>
        <v>0</v>
      </c>
      <c r="K78" s="8" t="n">
        <f aca="false">J78-H78</f>
        <v>-30480.14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151</v>
      </c>
      <c r="B79" s="7" t="str">
        <f aca="false">IFERROR(INDEX('Source'!$C:$C,MATCH($A79,'Source'!$B:$B,0)),"")</f>
        <v>חגורת בטן</v>
      </c>
      <c r="C79" s="8" t="n">
        <f aca="false">SUMIFS('Source'!$D:$D,'Source'!$A:$A,"110 - Chemipal",'Source'!$B:$B,$A79)</f>
        <v>322</v>
      </c>
      <c r="D79" s="8" t="n">
        <f aca="false">SUMIFS('Source'!$F:$F,'Source'!$A:$A,"110 - Chemipal",'Source'!$B:$B,$A79)</f>
        <v>0</v>
      </c>
      <c r="E79" s="8" t="n">
        <f aca="false">D79*$J$5</f>
        <v>0</v>
      </c>
      <c r="F79" s="8" t="n">
        <f aca="false">E79-C79</f>
        <v>-322</v>
      </c>
      <c r="G79" s="9" t="n">
        <f aca="false">IF(AND(C79=0,E79=0),0,IF(C79=0,"New",(E79-C79)/C79))</f>
        <v>-1</v>
      </c>
      <c r="H79" s="8" t="n">
        <f aca="false">SUMIFS('Source'!$E:$E,'Source'!$A:$A,"110 - Chemipal",'Source'!$B:$B,$A79)</f>
        <v>29616.46</v>
      </c>
      <c r="I79" s="8" t="n">
        <f aca="false">SUMIFS('Source'!$G:$G,'Source'!$A:$A,"110 - Chemipal",'Source'!$B:$B,$A79)</f>
        <v>0</v>
      </c>
      <c r="J79" s="8" t="n">
        <f aca="false">I79*$J$5</f>
        <v>0</v>
      </c>
      <c r="K79" s="8" t="n">
        <f aca="false">J79-H79</f>
        <v>-29616.46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152</v>
      </c>
      <c r="B80" s="7" t="str">
        <f aca="false">IFERROR(INDEX('Source'!$C:$C,MATCH($A80,'Source'!$B:$B,0)),"")</f>
        <v>מתלה יד-כיס</v>
      </c>
      <c r="C80" s="8" t="n">
        <f aca="false">SUMIFS('Source'!$D:$D,'Source'!$A:$A,"110 - Chemipal",'Source'!$B:$B,$A80)</f>
        <v>585</v>
      </c>
      <c r="D80" s="8" t="n">
        <f aca="false">SUMIFS('Source'!$F:$F,'Source'!$A:$A,"110 - Chemipal",'Source'!$B:$B,$A80)</f>
        <v>0</v>
      </c>
      <c r="E80" s="8" t="n">
        <f aca="false">D80*$J$5</f>
        <v>0</v>
      </c>
      <c r="F80" s="8" t="n">
        <f aca="false">E80-C80</f>
        <v>-585</v>
      </c>
      <c r="G80" s="9" t="n">
        <f aca="false">IF(AND(C80=0,E80=0),0,IF(C80=0,"New",(E80-C80)/C80))</f>
        <v>-1</v>
      </c>
      <c r="H80" s="8" t="n">
        <f aca="false">SUMIFS('Source'!$E:$E,'Source'!$A:$A,"110 - Chemipal",'Source'!$B:$B,$A80)</f>
        <v>29552.88</v>
      </c>
      <c r="I80" s="8" t="n">
        <f aca="false">SUMIFS('Source'!$G:$G,'Source'!$A:$A,"110 - Chemipal",'Source'!$B:$B,$A80)</f>
        <v>0</v>
      </c>
      <c r="J80" s="8" t="n">
        <f aca="false">I80*$J$5</f>
        <v>0</v>
      </c>
      <c r="K80" s="8" t="n">
        <f aca="false">J80-H80</f>
        <v>-29552.88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153</v>
      </c>
      <c r="B81" s="7" t="str">
        <f aca="false">IFERROR(INDEX('Source'!$C:$C,MATCH($A81,'Source'!$B:$B,0)),"")</f>
        <v>מגן קרסול סגור</v>
      </c>
      <c r="C81" s="8" t="n">
        <f aca="false">SUMIFS('Source'!$D:$D,'Source'!$A:$A,"110 - Chemipal",'Source'!$B:$B,$A81)</f>
        <v>769</v>
      </c>
      <c r="D81" s="8" t="n">
        <f aca="false">SUMIFS('Source'!$F:$F,'Source'!$A:$A,"110 - Chemipal",'Source'!$B:$B,$A81)</f>
        <v>0</v>
      </c>
      <c r="E81" s="8" t="n">
        <f aca="false">D81*$J$5</f>
        <v>0</v>
      </c>
      <c r="F81" s="8" t="n">
        <f aca="false">E81-C81</f>
        <v>-769</v>
      </c>
      <c r="G81" s="9" t="n">
        <f aca="false">IF(AND(C81=0,E81=0),0,IF(C81=0,"New",(E81-C81)/C81))</f>
        <v>-1</v>
      </c>
      <c r="H81" s="8" t="n">
        <f aca="false">SUMIFS('Source'!$E:$E,'Source'!$A:$A,"110 - Chemipal",'Source'!$B:$B,$A81)</f>
        <v>29431.05</v>
      </c>
      <c r="I81" s="8" t="n">
        <f aca="false">SUMIFS('Source'!$G:$G,'Source'!$A:$A,"110 - Chemipal",'Source'!$B:$B,$A81)</f>
        <v>0</v>
      </c>
      <c r="J81" s="8" t="n">
        <f aca="false">I81*$J$5</f>
        <v>0</v>
      </c>
      <c r="K81" s="8" t="n">
        <f aca="false">J81-H81</f>
        <v>-29431.05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154</v>
      </c>
      <c r="B82" s="7" t="str">
        <f aca="false">IFERROR(INDEX('Source'!$C:$C,MATCH($A82,'Source'!$B:$B,0)),"")</f>
        <v>מגן ברך ארוך</v>
      </c>
      <c r="C82" s="8" t="n">
        <f aca="false">SUMIFS('Source'!$D:$D,'Source'!$A:$A,"110 - Chemipal",'Source'!$B:$B,$A82)</f>
        <v>917</v>
      </c>
      <c r="D82" s="8" t="n">
        <f aca="false">SUMIFS('Source'!$F:$F,'Source'!$A:$A,"110 - Chemipal",'Source'!$B:$B,$A82)</f>
        <v>0</v>
      </c>
      <c r="E82" s="8" t="n">
        <f aca="false">D82*$J$5</f>
        <v>0</v>
      </c>
      <c r="F82" s="8" t="n">
        <f aca="false">E82-C82</f>
        <v>-917</v>
      </c>
      <c r="G82" s="9" t="n">
        <f aca="false">IF(AND(C82=0,E82=0),0,IF(C82=0,"New",(E82-C82)/C82))</f>
        <v>-1</v>
      </c>
      <c r="H82" s="8" t="n">
        <f aca="false">SUMIFS('Source'!$E:$E,'Source'!$A:$A,"110 - Chemipal",'Source'!$B:$B,$A82)</f>
        <v>29113.55</v>
      </c>
      <c r="I82" s="8" t="n">
        <f aca="false">SUMIFS('Source'!$G:$G,'Source'!$A:$A,"110 - Chemipal",'Source'!$B:$B,$A82)</f>
        <v>0</v>
      </c>
      <c r="J82" s="8" t="n">
        <f aca="false">I82*$J$5</f>
        <v>0</v>
      </c>
      <c r="K82" s="8" t="n">
        <f aca="false">J82-H82</f>
        <v>-29113.55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155</v>
      </c>
      <c r="B83" s="7" t="str">
        <f aca="false">IFERROR(INDEX('Source'!$C:$C,MATCH($A83,'Source'!$B:$B,0)),"")</f>
        <v>מתלה רשת לזרוע שחור 85B</v>
      </c>
      <c r="C83" s="8" t="n">
        <f aca="false">SUMIFS('Source'!$D:$D,'Source'!$A:$A,"110 - Chemipal",'Source'!$B:$B,$A83)</f>
        <v>569</v>
      </c>
      <c r="D83" s="8" t="n">
        <f aca="false">SUMIFS('Source'!$F:$F,'Source'!$A:$A,"110 - Chemipal",'Source'!$B:$B,$A83)</f>
        <v>0</v>
      </c>
      <c r="E83" s="8" t="n">
        <f aca="false">D83*$J$5</f>
        <v>0</v>
      </c>
      <c r="F83" s="8" t="n">
        <f aca="false">E83-C83</f>
        <v>-569</v>
      </c>
      <c r="G83" s="9" t="n">
        <f aca="false">IF(AND(C83=0,E83=0),0,IF(C83=0,"New",(E83-C83)/C83))</f>
        <v>-1</v>
      </c>
      <c r="H83" s="8" t="n">
        <f aca="false">SUMIFS('Source'!$E:$E,'Source'!$A:$A,"110 - Chemipal",'Source'!$B:$B,$A83)</f>
        <v>28585.58</v>
      </c>
      <c r="I83" s="8" t="n">
        <f aca="false">SUMIFS('Source'!$G:$G,'Source'!$A:$A,"110 - Chemipal",'Source'!$B:$B,$A83)</f>
        <v>0</v>
      </c>
      <c r="J83" s="8" t="n">
        <f aca="false">I83*$J$5</f>
        <v>0</v>
      </c>
      <c r="K83" s="8" t="n">
        <f aca="false">J83-H83</f>
        <v>-28585.58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156</v>
      </c>
      <c r="B84" s="7" t="str">
        <f aca="false">IFERROR(INDEX('Source'!$C:$C,MATCH($A84,'Source'!$B:$B,0)),"")</f>
        <v>חבק טניס שחור</v>
      </c>
      <c r="C84" s="8" t="n">
        <f aca="false">SUMIFS('Source'!$D:$D,'Source'!$A:$A,"110 - Chemipal",'Source'!$B:$B,$A84)</f>
        <v>430</v>
      </c>
      <c r="D84" s="8" t="n">
        <f aca="false">SUMIFS('Source'!$F:$F,'Source'!$A:$A,"110 - Chemipal",'Source'!$B:$B,$A84)</f>
        <v>0</v>
      </c>
      <c r="E84" s="8" t="n">
        <f aca="false">D84*$J$5</f>
        <v>0</v>
      </c>
      <c r="F84" s="8" t="n">
        <f aca="false">E84-C84</f>
        <v>-430</v>
      </c>
      <c r="G84" s="9" t="n">
        <f aca="false">IF(AND(C84=0,E84=0),0,IF(C84=0,"New",(E84-C84)/C84))</f>
        <v>-1</v>
      </c>
      <c r="H84" s="8" t="n">
        <f aca="false">SUMIFS('Source'!$E:$E,'Source'!$A:$A,"110 - Chemipal",'Source'!$B:$B,$A84)</f>
        <v>28502.81</v>
      </c>
      <c r="I84" s="8" t="n">
        <f aca="false">SUMIFS('Source'!$G:$G,'Source'!$A:$A,"110 - Chemipal",'Source'!$B:$B,$A84)</f>
        <v>0</v>
      </c>
      <c r="J84" s="8" t="n">
        <f aca="false">I84*$J$5</f>
        <v>0</v>
      </c>
      <c r="K84" s="8" t="n">
        <f aca="false">J84-H84</f>
        <v>-28502.81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157</v>
      </c>
      <c r="B85" s="7" t="str">
        <f aca="false">IFERROR(INDEX('Source'!$C:$C,MATCH($A85,'Source'!$B:$B,0)),"")</f>
        <v>חגורת בטן</v>
      </c>
      <c r="C85" s="8" t="n">
        <f aca="false">SUMIFS('Source'!$D:$D,'Source'!$A:$A,"110 - Chemipal",'Source'!$B:$B,$A85)</f>
        <v>309</v>
      </c>
      <c r="D85" s="8" t="n">
        <f aca="false">SUMIFS('Source'!$F:$F,'Source'!$A:$A,"110 - Chemipal",'Source'!$B:$B,$A85)</f>
        <v>0</v>
      </c>
      <c r="E85" s="8" t="n">
        <f aca="false">D85*$J$5</f>
        <v>0</v>
      </c>
      <c r="F85" s="8" t="n">
        <f aca="false">E85-C85</f>
        <v>-309</v>
      </c>
      <c r="G85" s="9" t="n">
        <f aca="false">IF(AND(C85=0,E85=0),0,IF(C85=0,"New",(E85-C85)/C85))</f>
        <v>-1</v>
      </c>
      <c r="H85" s="8" t="n">
        <f aca="false">SUMIFS('Source'!$E:$E,'Source'!$A:$A,"110 - Chemipal",'Source'!$B:$B,$A85)</f>
        <v>28330.83</v>
      </c>
      <c r="I85" s="8" t="n">
        <f aca="false">SUMIFS('Source'!$G:$G,'Source'!$A:$A,"110 - Chemipal",'Source'!$B:$B,$A85)</f>
        <v>0</v>
      </c>
      <c r="J85" s="8" t="n">
        <f aca="false">I85*$J$5</f>
        <v>0</v>
      </c>
      <c r="K85" s="8" t="n">
        <f aca="false">J85-H85</f>
        <v>-28330.83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158</v>
      </c>
      <c r="B86" s="7" t="str">
        <f aca="false">IFERROR(INDEX('Source'!$C:$C,MATCH($A86,'Source'!$B:$B,0)),"")</f>
        <v>רצועות פיקה לברך</v>
      </c>
      <c r="C86" s="8" t="n">
        <f aca="false">SUMIFS('Source'!$D:$D,'Source'!$A:$A,"110 - Chemipal",'Source'!$B:$B,$A86)</f>
        <v>599</v>
      </c>
      <c r="D86" s="8" t="n">
        <f aca="false">SUMIFS('Source'!$F:$F,'Source'!$A:$A,"110 - Chemipal",'Source'!$B:$B,$A86)</f>
        <v>0</v>
      </c>
      <c r="E86" s="8" t="n">
        <f aca="false">D86*$J$5</f>
        <v>0</v>
      </c>
      <c r="F86" s="8" t="n">
        <f aca="false">E86-C86</f>
        <v>-599</v>
      </c>
      <c r="G86" s="9" t="n">
        <f aca="false">IF(AND(C86=0,E86=0),0,IF(C86=0,"New",(E86-C86)/C86))</f>
        <v>-1</v>
      </c>
      <c r="H86" s="8" t="n">
        <f aca="false">SUMIFS('Source'!$E:$E,'Source'!$A:$A,"110 - Chemipal",'Source'!$B:$B,$A86)</f>
        <v>27179.25</v>
      </c>
      <c r="I86" s="8" t="n">
        <f aca="false">SUMIFS('Source'!$G:$G,'Source'!$A:$A,"110 - Chemipal",'Source'!$B:$B,$A86)</f>
        <v>0</v>
      </c>
      <c r="J86" s="8" t="n">
        <f aca="false">I86*$J$5</f>
        <v>0</v>
      </c>
      <c r="K86" s="8" t="n">
        <f aca="false">J86-H86</f>
        <v>-27179.25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159</v>
      </c>
      <c r="B87" s="7" t="str">
        <f aca="false">IFERROR(INDEX('Source'!$C:$C,MATCH($A87,'Source'!$B:$B,0)),"")</f>
        <v>אצבעון מפלסטיק  ליד</v>
      </c>
      <c r="C87" s="8" t="n">
        <f aca="false">SUMIFS('Source'!$D:$D,'Source'!$A:$A,"110 - Chemipal",'Source'!$B:$B,$A87)</f>
        <v>1724</v>
      </c>
      <c r="D87" s="8" t="n">
        <f aca="false">SUMIFS('Source'!$F:$F,'Source'!$A:$A,"110 - Chemipal",'Source'!$B:$B,$A87)</f>
        <v>0</v>
      </c>
      <c r="E87" s="8" t="n">
        <f aca="false">D87*$J$5</f>
        <v>0</v>
      </c>
      <c r="F87" s="8" t="n">
        <f aca="false">E87-C87</f>
        <v>-1724</v>
      </c>
      <c r="G87" s="9" t="n">
        <f aca="false">IF(AND(C87=0,E87=0),0,IF(C87=0,"New",(E87-C87)/C87))</f>
        <v>-1</v>
      </c>
      <c r="H87" s="8" t="n">
        <f aca="false">SUMIFS('Source'!$E:$E,'Source'!$A:$A,"110 - Chemipal",'Source'!$B:$B,$A87)</f>
        <v>26124.22</v>
      </c>
      <c r="I87" s="8" t="n">
        <f aca="false">SUMIFS('Source'!$G:$G,'Source'!$A:$A,"110 - Chemipal",'Source'!$B:$B,$A87)</f>
        <v>0</v>
      </c>
      <c r="J87" s="8" t="n">
        <f aca="false">I87*$J$5</f>
        <v>0</v>
      </c>
      <c r="K87" s="8" t="n">
        <f aca="false">J87-H87</f>
        <v>-26124.22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160</v>
      </c>
      <c r="B88" s="7" t="str">
        <f aca="false">IFERROR(INDEX('Source'!$C:$C,MATCH($A88,'Source'!$B:$B,0)),"")</f>
        <v>תחבושת אלסטית נצמדת צבע שחור</v>
      </c>
      <c r="C88" s="8" t="n">
        <f aca="false">SUMIFS('Source'!$D:$D,'Source'!$A:$A,"110 - Chemipal",'Source'!$B:$B,$A88)</f>
        <v>2464</v>
      </c>
      <c r="D88" s="8" t="n">
        <f aca="false">SUMIFS('Source'!$F:$F,'Source'!$A:$A,"110 - Chemipal",'Source'!$B:$B,$A88)</f>
        <v>0</v>
      </c>
      <c r="E88" s="8" t="n">
        <f aca="false">D88*$J$5</f>
        <v>0</v>
      </c>
      <c r="F88" s="8" t="n">
        <f aca="false">E88-C88</f>
        <v>-2464</v>
      </c>
      <c r="G88" s="9" t="n">
        <f aca="false">IF(AND(C88=0,E88=0),0,IF(C88=0,"New",(E88-C88)/C88))</f>
        <v>-1</v>
      </c>
      <c r="H88" s="8" t="n">
        <f aca="false">SUMIFS('Source'!$E:$E,'Source'!$A:$A,"110 - Chemipal",'Source'!$B:$B,$A88)</f>
        <v>25020.08</v>
      </c>
      <c r="I88" s="8" t="n">
        <f aca="false">SUMIFS('Source'!$G:$G,'Source'!$A:$A,"110 - Chemipal",'Source'!$B:$B,$A88)</f>
        <v>0</v>
      </c>
      <c r="J88" s="8" t="n">
        <f aca="false">I88*$J$5</f>
        <v>0</v>
      </c>
      <c r="K88" s="8" t="n">
        <f aca="false">J88-H88</f>
        <v>-25020.08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161</v>
      </c>
      <c r="B89" s="7" t="str">
        <f aca="false">IFERROR(INDEX('Source'!$C:$C,MATCH($A89,'Source'!$B:$B,0)),"")</f>
        <v>חגורת קיבוע לכתף</v>
      </c>
      <c r="C89" s="8" t="n">
        <f aca="false">SUMIFS('Source'!$D:$D,'Source'!$A:$A,"110 - Chemipal",'Source'!$B:$B,$A89)</f>
        <v>149</v>
      </c>
      <c r="D89" s="8" t="n">
        <f aca="false">SUMIFS('Source'!$F:$F,'Source'!$A:$A,"110 - Chemipal",'Source'!$B:$B,$A89)</f>
        <v>0</v>
      </c>
      <c r="E89" s="8" t="n">
        <f aca="false">D89*$J$5</f>
        <v>0</v>
      </c>
      <c r="F89" s="8" t="n">
        <f aca="false">E89-C89</f>
        <v>-149</v>
      </c>
      <c r="G89" s="9" t="n">
        <f aca="false">IF(AND(C89=0,E89=0),0,IF(C89=0,"New",(E89-C89)/C89))</f>
        <v>-1</v>
      </c>
      <c r="H89" s="8" t="n">
        <f aca="false">SUMIFS('Source'!$E:$E,'Source'!$A:$A,"110 - Chemipal",'Source'!$B:$B,$A89)</f>
        <v>24615</v>
      </c>
      <c r="I89" s="8" t="n">
        <f aca="false">SUMIFS('Source'!$G:$G,'Source'!$A:$A,"110 - Chemipal",'Source'!$B:$B,$A89)</f>
        <v>0</v>
      </c>
      <c r="J89" s="8" t="n">
        <f aca="false">I89*$J$5</f>
        <v>0</v>
      </c>
      <c r="K89" s="8" t="n">
        <f aca="false">J89-H89</f>
        <v>-24615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162</v>
      </c>
      <c r="B90" s="7" t="str">
        <f aca="false">IFERROR(INDEX('Source'!$C:$C,MATCH($A90,'Source'!$B:$B,0)),"")</f>
        <v>חבק טניס</v>
      </c>
      <c r="C90" s="8" t="n">
        <f aca="false">SUMIFS('Source'!$D:$D,'Source'!$A:$A,"110 - Chemipal",'Source'!$B:$B,$A90)</f>
        <v>820</v>
      </c>
      <c r="D90" s="8" t="n">
        <f aca="false">SUMIFS('Source'!$F:$F,'Source'!$A:$A,"110 - Chemipal",'Source'!$B:$B,$A90)</f>
        <v>0</v>
      </c>
      <c r="E90" s="8" t="n">
        <f aca="false">D90*$J$5</f>
        <v>0</v>
      </c>
      <c r="F90" s="8" t="n">
        <f aca="false">E90-C90</f>
        <v>-820</v>
      </c>
      <c r="G90" s="9" t="n">
        <f aca="false">IF(AND(C90=0,E90=0),0,IF(C90=0,"New",(E90-C90)/C90))</f>
        <v>-1</v>
      </c>
      <c r="H90" s="8" t="n">
        <f aca="false">SUMIFS('Source'!$E:$E,'Source'!$A:$A,"110 - Chemipal",'Source'!$B:$B,$A90)</f>
        <v>24415.9</v>
      </c>
      <c r="I90" s="8" t="n">
        <f aca="false">SUMIFS('Source'!$G:$G,'Source'!$A:$A,"110 - Chemipal",'Source'!$B:$B,$A90)</f>
        <v>0</v>
      </c>
      <c r="J90" s="8" t="n">
        <f aca="false">I90*$J$5</f>
        <v>0</v>
      </c>
      <c r="K90" s="8" t="n">
        <f aca="false">J90-H90</f>
        <v>-24415.9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163</v>
      </c>
      <c r="B91" s="7" t="str">
        <f aca="false">IFERROR(INDEX('Source'!$C:$C,MATCH($A91,'Source'!$B:$B,0)),"")</f>
        <v>אצבעון מסיליקון</v>
      </c>
      <c r="C91" s="8" t="n">
        <f aca="false">SUMIFS('Source'!$D:$D,'Source'!$A:$A,"110 - Chemipal",'Source'!$B:$B,$A91)</f>
        <v>1054</v>
      </c>
      <c r="D91" s="8" t="n">
        <f aca="false">SUMIFS('Source'!$F:$F,'Source'!$A:$A,"110 - Chemipal",'Source'!$B:$B,$A91)</f>
        <v>0</v>
      </c>
      <c r="E91" s="8" t="n">
        <f aca="false">D91*$J$5</f>
        <v>0</v>
      </c>
      <c r="F91" s="8" t="n">
        <f aca="false">E91-C91</f>
        <v>-1054</v>
      </c>
      <c r="G91" s="9" t="n">
        <f aca="false">IF(AND(C91=0,E91=0),0,IF(C91=0,"New",(E91-C91)/C91))</f>
        <v>-1</v>
      </c>
      <c r="H91" s="8" t="n">
        <f aca="false">SUMIFS('Source'!$E:$E,'Source'!$A:$A,"110 - Chemipal",'Source'!$B:$B,$A91)</f>
        <v>24366.82</v>
      </c>
      <c r="I91" s="8" t="n">
        <f aca="false">SUMIFS('Source'!$G:$G,'Source'!$A:$A,"110 - Chemipal",'Source'!$B:$B,$A91)</f>
        <v>0</v>
      </c>
      <c r="J91" s="8" t="n">
        <f aca="false">I91*$J$5</f>
        <v>0</v>
      </c>
      <c r="K91" s="8" t="n">
        <f aca="false">J91-H91</f>
        <v>-24366.82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164</v>
      </c>
      <c r="B92" s="7" t="str">
        <f aca="false">IFERROR(INDEX('Source'!$C:$C,MATCH($A92,'Source'!$B:$B,0)),"")</f>
        <v>אצבעון מפלסטיק  ליד</v>
      </c>
      <c r="C92" s="8" t="n">
        <f aca="false">SUMIFS('Source'!$D:$D,'Source'!$A:$A,"110 - Chemipal",'Source'!$B:$B,$A92)</f>
        <v>1597</v>
      </c>
      <c r="D92" s="8" t="n">
        <f aca="false">SUMIFS('Source'!$F:$F,'Source'!$A:$A,"110 - Chemipal",'Source'!$B:$B,$A92)</f>
        <v>0</v>
      </c>
      <c r="E92" s="8" t="n">
        <f aca="false">D92*$J$5</f>
        <v>0</v>
      </c>
      <c r="F92" s="8" t="n">
        <f aca="false">E92-C92</f>
        <v>-1597</v>
      </c>
      <c r="G92" s="9" t="n">
        <f aca="false">IF(AND(C92=0,E92=0),0,IF(C92=0,"New",(E92-C92)/C92))</f>
        <v>-1</v>
      </c>
      <c r="H92" s="8" t="n">
        <f aca="false">SUMIFS('Source'!$E:$E,'Source'!$A:$A,"110 - Chemipal",'Source'!$B:$B,$A92)</f>
        <v>24274.28</v>
      </c>
      <c r="I92" s="8" t="n">
        <f aca="false">SUMIFS('Source'!$G:$G,'Source'!$A:$A,"110 - Chemipal",'Source'!$B:$B,$A92)</f>
        <v>0</v>
      </c>
      <c r="J92" s="8" t="n">
        <f aca="false">I92*$J$5</f>
        <v>0</v>
      </c>
      <c r="K92" s="8" t="n">
        <f aca="false">J92-H92</f>
        <v>-24274.28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165</v>
      </c>
      <c r="B93" s="7" t="str">
        <f aca="false">IFERROR(INDEX('Source'!$C:$C,MATCH($A93,'Source'!$B:$B,0)),"")</f>
        <v>מגן ברך ארוך בז'</v>
      </c>
      <c r="C93" s="8" t="n">
        <f aca="false">SUMIFS('Source'!$D:$D,'Source'!$A:$A,"110 - Chemipal",'Source'!$B:$B,$A93)</f>
        <v>775</v>
      </c>
      <c r="D93" s="8" t="n">
        <f aca="false">SUMIFS('Source'!$F:$F,'Source'!$A:$A,"110 - Chemipal",'Source'!$B:$B,$A93)</f>
        <v>0</v>
      </c>
      <c r="E93" s="8" t="n">
        <f aca="false">D93*$J$5</f>
        <v>0</v>
      </c>
      <c r="F93" s="8" t="n">
        <f aca="false">E93-C93</f>
        <v>-775</v>
      </c>
      <c r="G93" s="9" t="n">
        <f aca="false">IF(AND(C93=0,E93=0),0,IF(C93=0,"New",(E93-C93)/C93))</f>
        <v>-1</v>
      </c>
      <c r="H93" s="8" t="n">
        <f aca="false">SUMIFS('Source'!$E:$E,'Source'!$A:$A,"110 - Chemipal",'Source'!$B:$B,$A93)</f>
        <v>24202.01</v>
      </c>
      <c r="I93" s="8" t="n">
        <f aca="false">SUMIFS('Source'!$G:$G,'Source'!$A:$A,"110 - Chemipal",'Source'!$B:$B,$A93)</f>
        <v>0</v>
      </c>
      <c r="J93" s="8" t="n">
        <f aca="false">I93*$J$5</f>
        <v>0</v>
      </c>
      <c r="K93" s="8" t="n">
        <f aca="false">J93-H93</f>
        <v>-24202.01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166</v>
      </c>
      <c r="B94" s="7" t="str">
        <f aca="false">IFERROR(INDEX('Source'!$C:$C,MATCH($A94,'Source'!$B:$B,0)),"")</f>
        <v>כרית סיליקון לעקב</v>
      </c>
      <c r="C94" s="8" t="n">
        <f aca="false">SUMIFS('Source'!$D:$D,'Source'!$A:$A,"110 - Chemipal",'Source'!$B:$B,$A94)</f>
        <v>296</v>
      </c>
      <c r="D94" s="8" t="n">
        <f aca="false">SUMIFS('Source'!$F:$F,'Source'!$A:$A,"110 - Chemipal",'Source'!$B:$B,$A94)</f>
        <v>0</v>
      </c>
      <c r="E94" s="8" t="n">
        <f aca="false">D94*$J$5</f>
        <v>0</v>
      </c>
      <c r="F94" s="8" t="n">
        <f aca="false">E94-C94</f>
        <v>-296</v>
      </c>
      <c r="G94" s="9" t="n">
        <f aca="false">IF(AND(C94=0,E94=0),0,IF(C94=0,"New",(E94-C94)/C94))</f>
        <v>-1</v>
      </c>
      <c r="H94" s="8" t="n">
        <f aca="false">SUMIFS('Source'!$E:$E,'Source'!$A:$A,"110 - Chemipal",'Source'!$B:$B,$A94)</f>
        <v>23971.33</v>
      </c>
      <c r="I94" s="8" t="n">
        <f aca="false">SUMIFS('Source'!$G:$G,'Source'!$A:$A,"110 - Chemipal",'Source'!$B:$B,$A94)</f>
        <v>0</v>
      </c>
      <c r="J94" s="8" t="n">
        <f aca="false">I94*$J$5</f>
        <v>0</v>
      </c>
      <c r="K94" s="8" t="n">
        <f aca="false">J94-H94</f>
        <v>-23971.33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167</v>
      </c>
      <c r="B95" s="7" t="str">
        <f aca="false">IFERROR(INDEX('Source'!$C:$C,MATCH($A95,'Source'!$B:$B,0)),"")</f>
        <v>מגן ברך ארוך</v>
      </c>
      <c r="C95" s="8" t="n">
        <f aca="false">SUMIFS('Source'!$D:$D,'Source'!$A:$A,"110 - Chemipal",'Source'!$B:$B,$A95)</f>
        <v>741</v>
      </c>
      <c r="D95" s="8" t="n">
        <f aca="false">SUMIFS('Source'!$F:$F,'Source'!$A:$A,"110 - Chemipal",'Source'!$B:$B,$A95)</f>
        <v>0</v>
      </c>
      <c r="E95" s="8" t="n">
        <f aca="false">D95*$J$5</f>
        <v>0</v>
      </c>
      <c r="F95" s="8" t="n">
        <f aca="false">E95-C95</f>
        <v>-741</v>
      </c>
      <c r="G95" s="9" t="n">
        <f aca="false">IF(AND(C95=0,E95=0),0,IF(C95=0,"New",(E95-C95)/C95))</f>
        <v>-1</v>
      </c>
      <c r="H95" s="8" t="n">
        <f aca="false">SUMIFS('Source'!$E:$E,'Source'!$A:$A,"110 - Chemipal",'Source'!$B:$B,$A95)</f>
        <v>23544.97</v>
      </c>
      <c r="I95" s="8" t="n">
        <f aca="false">SUMIFS('Source'!$G:$G,'Source'!$A:$A,"110 - Chemipal",'Source'!$B:$B,$A95)</f>
        <v>0</v>
      </c>
      <c r="J95" s="8" t="n">
        <f aca="false">I95*$J$5</f>
        <v>0</v>
      </c>
      <c r="K95" s="8" t="n">
        <f aca="false">J95-H95</f>
        <v>-23544.97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168</v>
      </c>
      <c r="B96" s="7" t="str">
        <f aca="false">IFERROR(INDEX('Source'!$C:$C,MATCH($A96,'Source'!$B:$B,0)),"")</f>
        <v>בליסטר פלסטר</v>
      </c>
      <c r="C96" s="8" t="n">
        <f aca="false">SUMIFS('Source'!$D:$D,'Source'!$A:$A,"110 - Chemipal",'Source'!$B:$B,$A96)</f>
        <v>1312</v>
      </c>
      <c r="D96" s="8" t="n">
        <f aca="false">SUMIFS('Source'!$F:$F,'Source'!$A:$A,"110 - Chemipal",'Source'!$B:$B,$A96)</f>
        <v>0</v>
      </c>
      <c r="E96" s="8" t="n">
        <f aca="false">D96*$J$5</f>
        <v>0</v>
      </c>
      <c r="F96" s="8" t="n">
        <f aca="false">E96-C96</f>
        <v>-1312</v>
      </c>
      <c r="G96" s="9" t="n">
        <f aca="false">IF(AND(C96=0,E96=0),0,IF(C96=0,"New",(E96-C96)/C96))</f>
        <v>-1</v>
      </c>
      <c r="H96" s="8" t="n">
        <f aca="false">SUMIFS('Source'!$E:$E,'Source'!$A:$A,"110 - Chemipal",'Source'!$B:$B,$A96)</f>
        <v>23517.75</v>
      </c>
      <c r="I96" s="8" t="n">
        <f aca="false">SUMIFS('Source'!$G:$G,'Source'!$A:$A,"110 - Chemipal",'Source'!$B:$B,$A96)</f>
        <v>0</v>
      </c>
      <c r="J96" s="8" t="n">
        <f aca="false">I96*$J$5</f>
        <v>0</v>
      </c>
      <c r="K96" s="8" t="n">
        <f aca="false">J96-H96</f>
        <v>-23517.75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169</v>
      </c>
      <c r="B97" s="7" t="str">
        <f aca="false">IFERROR(INDEX('Source'!$C:$C,MATCH($A97,'Source'!$B:$B,0)),"")</f>
        <v>מגן קרסול פתוח</v>
      </c>
      <c r="C97" s="8" t="n">
        <f aca="false">SUMIFS('Source'!$D:$D,'Source'!$A:$A,"110 - Chemipal",'Source'!$B:$B,$A97)</f>
        <v>889</v>
      </c>
      <c r="D97" s="8" t="n">
        <f aca="false">SUMIFS('Source'!$F:$F,'Source'!$A:$A,"110 - Chemipal",'Source'!$B:$B,$A97)</f>
        <v>0</v>
      </c>
      <c r="E97" s="8" t="n">
        <f aca="false">D97*$J$5</f>
        <v>0</v>
      </c>
      <c r="F97" s="8" t="n">
        <f aca="false">E97-C97</f>
        <v>-889</v>
      </c>
      <c r="G97" s="9" t="n">
        <f aca="false">IF(AND(C97=0,E97=0),0,IF(C97=0,"New",(E97-C97)/C97))</f>
        <v>-1</v>
      </c>
      <c r="H97" s="8" t="n">
        <f aca="false">SUMIFS('Source'!$E:$E,'Source'!$A:$A,"110 - Chemipal",'Source'!$B:$B,$A97)</f>
        <v>23394.57</v>
      </c>
      <c r="I97" s="8" t="n">
        <f aca="false">SUMIFS('Source'!$G:$G,'Source'!$A:$A,"110 - Chemipal",'Source'!$B:$B,$A97)</f>
        <v>0</v>
      </c>
      <c r="J97" s="8" t="n">
        <f aca="false">I97*$J$5</f>
        <v>0</v>
      </c>
      <c r="K97" s="8" t="n">
        <f aca="false">J97-H97</f>
        <v>-23394.57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170</v>
      </c>
      <c r="B98" s="7" t="str">
        <f aca="false">IFERROR(INDEX('Source'!$C:$C,MATCH($A98,'Source'!$B:$B,0)),"")</f>
        <v>מיישר בוניון-HALUX VALGUS</v>
      </c>
      <c r="C98" s="8" t="n">
        <f aca="false">SUMIFS('Source'!$D:$D,'Source'!$A:$A,"110 - Chemipal",'Source'!$B:$B,$A98)</f>
        <v>563</v>
      </c>
      <c r="D98" s="8" t="n">
        <f aca="false">SUMIFS('Source'!$F:$F,'Source'!$A:$A,"110 - Chemipal",'Source'!$B:$B,$A98)</f>
        <v>0</v>
      </c>
      <c r="E98" s="8" t="n">
        <f aca="false">D98*$J$5</f>
        <v>0</v>
      </c>
      <c r="F98" s="8" t="n">
        <f aca="false">E98-C98</f>
        <v>-563</v>
      </c>
      <c r="G98" s="9" t="n">
        <f aca="false">IF(AND(C98=0,E98=0),0,IF(C98=0,"New",(E98-C98)/C98))</f>
        <v>-1</v>
      </c>
      <c r="H98" s="8" t="n">
        <f aca="false">SUMIFS('Source'!$E:$E,'Source'!$A:$A,"110 - Chemipal",'Source'!$B:$B,$A98)</f>
        <v>23353.55</v>
      </c>
      <c r="I98" s="8" t="n">
        <f aca="false">SUMIFS('Source'!$G:$G,'Source'!$A:$A,"110 - Chemipal",'Source'!$B:$B,$A98)</f>
        <v>0</v>
      </c>
      <c r="J98" s="8" t="n">
        <f aca="false">I98*$J$5</f>
        <v>0</v>
      </c>
      <c r="K98" s="8" t="n">
        <f aca="false">J98-H98</f>
        <v>-23353.55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99" customFormat="false" ht="15" hidden="false" customHeight="false" outlineLevel="0" collapsed="false">
      <c r="A99" s="7" t="s">
        <v>171</v>
      </c>
      <c r="B99" s="7" t="str">
        <f aca="false">IFERROR(INDEX('Source'!$C:$C,MATCH($A99,'Source'!$B:$B,0)),"")</f>
        <v>מגן מרפק בז'</v>
      </c>
      <c r="C99" s="8" t="n">
        <f aca="false">SUMIFS('Source'!$D:$D,'Source'!$A:$A,"110 - Chemipal",'Source'!$B:$B,$A99)</f>
        <v>880</v>
      </c>
      <c r="D99" s="8" t="n">
        <f aca="false">SUMIFS('Source'!$F:$F,'Source'!$A:$A,"110 - Chemipal",'Source'!$B:$B,$A99)</f>
        <v>0</v>
      </c>
      <c r="E99" s="8" t="n">
        <f aca="false">D99*$J$5</f>
        <v>0</v>
      </c>
      <c r="F99" s="8" t="n">
        <f aca="false">E99-C99</f>
        <v>-880</v>
      </c>
      <c r="G99" s="9" t="n">
        <f aca="false">IF(AND(C99=0,E99=0),0,IF(C99=0,"New",(E99-C99)/C99))</f>
        <v>-1</v>
      </c>
      <c r="H99" s="8" t="n">
        <f aca="false">SUMIFS('Source'!$E:$E,'Source'!$A:$A,"110 - Chemipal",'Source'!$B:$B,$A99)</f>
        <v>23345.78</v>
      </c>
      <c r="I99" s="8" t="n">
        <f aca="false">SUMIFS('Source'!$G:$G,'Source'!$A:$A,"110 - Chemipal",'Source'!$B:$B,$A99)</f>
        <v>0</v>
      </c>
      <c r="J99" s="8" t="n">
        <f aca="false">I99*$J$5</f>
        <v>0</v>
      </c>
      <c r="K99" s="8" t="n">
        <f aca="false">J99-H99</f>
        <v>-23345.78</v>
      </c>
      <c r="L99" s="9" t="n">
        <f aca="false">IF(AND(H99=0,J99=0),0,IF(H99=0,"New",(J99-H99)/H99))</f>
        <v>-1</v>
      </c>
      <c r="M99" s="7" t="str">
        <f aca="false">IF(AND(OR(C99&lt;&gt;0,H99&lt;&gt;0),D99=0,I99=0),"DROP",IF(AND(OR(D99&lt;&gt;0,I99&lt;&gt;0),C99=0,H99=0),"NEW",""))</f>
        <v>DROP</v>
      </c>
    </row>
    <row r="100" customFormat="false" ht="15" hidden="false" customHeight="false" outlineLevel="0" collapsed="false">
      <c r="A100" s="7" t="s">
        <v>172</v>
      </c>
      <c r="B100" s="7" t="str">
        <f aca="false">IFERROR(INDEX('Source'!$C:$C,MATCH($A100,'Source'!$B:$B,0)),"")</f>
        <v>חגורת בטן</v>
      </c>
      <c r="C100" s="8" t="n">
        <f aca="false">SUMIFS('Source'!$D:$D,'Source'!$A:$A,"110 - Chemipal",'Source'!$B:$B,$A100)</f>
        <v>246</v>
      </c>
      <c r="D100" s="8" t="n">
        <f aca="false">SUMIFS('Source'!$F:$F,'Source'!$A:$A,"110 - Chemipal",'Source'!$B:$B,$A100)</f>
        <v>0</v>
      </c>
      <c r="E100" s="8" t="n">
        <f aca="false">D100*$J$5</f>
        <v>0</v>
      </c>
      <c r="F100" s="8" t="n">
        <f aca="false">E100-C100</f>
        <v>-246</v>
      </c>
      <c r="G100" s="9" t="n">
        <f aca="false">IF(AND(C100=0,E100=0),0,IF(C100=0,"New",(E100-C100)/C100))</f>
        <v>-1</v>
      </c>
      <c r="H100" s="8" t="n">
        <f aca="false">SUMIFS('Source'!$E:$E,'Source'!$A:$A,"110 - Chemipal",'Source'!$B:$B,$A100)</f>
        <v>22568.99</v>
      </c>
      <c r="I100" s="8" t="n">
        <f aca="false">SUMIFS('Source'!$G:$G,'Source'!$A:$A,"110 - Chemipal",'Source'!$B:$B,$A100)</f>
        <v>0</v>
      </c>
      <c r="J100" s="8" t="n">
        <f aca="false">I100*$J$5</f>
        <v>0</v>
      </c>
      <c r="K100" s="8" t="n">
        <f aca="false">J100-H100</f>
        <v>-22568.99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173</v>
      </c>
      <c r="B101" s="7" t="str">
        <f aca="false">IFERROR(INDEX('Source'!$C:$C,MATCH($A101,'Source'!$B:$B,0)),"")</f>
        <v>מגן יד</v>
      </c>
      <c r="C101" s="8" t="n">
        <f aca="false">SUMIFS('Source'!$D:$D,'Source'!$A:$A,"110 - Chemipal",'Source'!$B:$B,$A101)</f>
        <v>653</v>
      </c>
      <c r="D101" s="8" t="n">
        <f aca="false">SUMIFS('Source'!$F:$F,'Source'!$A:$A,"110 - Chemipal",'Source'!$B:$B,$A101)</f>
        <v>0</v>
      </c>
      <c r="E101" s="8" t="n">
        <f aca="false">D101*$J$5</f>
        <v>0</v>
      </c>
      <c r="F101" s="8" t="n">
        <f aca="false">E101-C101</f>
        <v>-653</v>
      </c>
      <c r="G101" s="9" t="n">
        <f aca="false">IF(AND(C101=0,E101=0),0,IF(C101=0,"New",(E101-C101)/C101))</f>
        <v>-1</v>
      </c>
      <c r="H101" s="8" t="n">
        <f aca="false">SUMIFS('Source'!$E:$E,'Source'!$A:$A,"110 - Chemipal",'Source'!$B:$B,$A101)</f>
        <v>22350.11</v>
      </c>
      <c r="I101" s="8" t="n">
        <f aca="false">SUMIFS('Source'!$G:$G,'Source'!$A:$A,"110 - Chemipal",'Source'!$B:$B,$A101)</f>
        <v>0</v>
      </c>
      <c r="J101" s="8" t="n">
        <f aca="false">I101*$J$5</f>
        <v>0</v>
      </c>
      <c r="K101" s="8" t="n">
        <f aca="false">J101-H101</f>
        <v>-22350.11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174</v>
      </c>
      <c r="B102" s="7" t="str">
        <f aca="false">IFERROR(INDEX('Source'!$C:$C,MATCH($A102,'Source'!$B:$B,0)),"")</f>
        <v>גרבי טיסה</v>
      </c>
      <c r="C102" s="8" t="n">
        <f aca="false">SUMIFS('Source'!$D:$D,'Source'!$A:$A,"110 - Chemipal",'Source'!$B:$B,$A102)</f>
        <v>403</v>
      </c>
      <c r="D102" s="8" t="n">
        <f aca="false">SUMIFS('Source'!$F:$F,'Source'!$A:$A,"110 - Chemipal",'Source'!$B:$B,$A102)</f>
        <v>0</v>
      </c>
      <c r="E102" s="8" t="n">
        <f aca="false">D102*$J$5</f>
        <v>0</v>
      </c>
      <c r="F102" s="8" t="n">
        <f aca="false">E102-C102</f>
        <v>-403</v>
      </c>
      <c r="G102" s="9" t="n">
        <f aca="false">IF(AND(C102=0,E102=0),0,IF(C102=0,"New",(E102-C102)/C102))</f>
        <v>-1</v>
      </c>
      <c r="H102" s="8" t="n">
        <f aca="false">SUMIFS('Source'!$E:$E,'Source'!$A:$A,"110 - Chemipal",'Source'!$B:$B,$A102)</f>
        <v>22265.57</v>
      </c>
      <c r="I102" s="8" t="n">
        <f aca="false">SUMIFS('Source'!$G:$G,'Source'!$A:$A,"110 - Chemipal",'Source'!$B:$B,$A102)</f>
        <v>0</v>
      </c>
      <c r="J102" s="8" t="n">
        <f aca="false">I102*$J$5</f>
        <v>0</v>
      </c>
      <c r="K102" s="8" t="n">
        <f aca="false">J102-H102</f>
        <v>-22265.57</v>
      </c>
      <c r="L102" s="9" t="n">
        <f aca="false">IF(AND(H102=0,J102=0),0,IF(H102=0,"New",(J102-H102)/H102))</f>
        <v>-1</v>
      </c>
      <c r="M102" s="7" t="str">
        <f aca="false">IF(AND(OR(C102&lt;&gt;0,H102&lt;&gt;0),D102=0,I102=0),"DROP",IF(AND(OR(D102&lt;&gt;0,I102&lt;&gt;0),C102=0,H102=0),"NEW",""))</f>
        <v>DROP</v>
      </c>
    </row>
    <row r="103" customFormat="false" ht="15" hidden="false" customHeight="false" outlineLevel="0" collapsed="false">
      <c r="A103" s="7" t="s">
        <v>175</v>
      </c>
      <c r="B103" s="7" t="str">
        <f aca="false">IFERROR(INDEX('Source'!$C:$C,MATCH($A103,'Source'!$B:$B,0)),"")</f>
        <v>חבק לשורש כף היד</v>
      </c>
      <c r="C103" s="8" t="n">
        <f aca="false">SUMIFS('Source'!$D:$D,'Source'!$A:$A,"110 - Chemipal",'Source'!$B:$B,$A103)</f>
        <v>651</v>
      </c>
      <c r="D103" s="8" t="n">
        <f aca="false">SUMIFS('Source'!$F:$F,'Source'!$A:$A,"110 - Chemipal",'Source'!$B:$B,$A103)</f>
        <v>0</v>
      </c>
      <c r="E103" s="8" t="n">
        <f aca="false">D103*$J$5</f>
        <v>0</v>
      </c>
      <c r="F103" s="8" t="n">
        <f aca="false">E103-C103</f>
        <v>-651</v>
      </c>
      <c r="G103" s="9" t="n">
        <f aca="false">IF(AND(C103=0,E103=0),0,IF(C103=0,"New",(E103-C103)/C103))</f>
        <v>-1</v>
      </c>
      <c r="H103" s="8" t="n">
        <f aca="false">SUMIFS('Source'!$E:$E,'Source'!$A:$A,"110 - Chemipal",'Source'!$B:$B,$A103)</f>
        <v>21806.64</v>
      </c>
      <c r="I103" s="8" t="n">
        <f aca="false">SUMIFS('Source'!$G:$G,'Source'!$A:$A,"110 - Chemipal",'Source'!$B:$B,$A103)</f>
        <v>0</v>
      </c>
      <c r="J103" s="8" t="n">
        <f aca="false">I103*$J$5</f>
        <v>0</v>
      </c>
      <c r="K103" s="8" t="n">
        <f aca="false">J103-H103</f>
        <v>-21806.64</v>
      </c>
      <c r="L103" s="9" t="n">
        <f aca="false">IF(AND(H103=0,J103=0),0,IF(H103=0,"New",(J103-H103)/H103))</f>
        <v>-1</v>
      </c>
      <c r="M103" s="7" t="str">
        <f aca="false">IF(AND(OR(C103&lt;&gt;0,H103&lt;&gt;0),D103=0,I103=0),"DROP",IF(AND(OR(D103&lt;&gt;0,I103&lt;&gt;0),C103=0,H103=0),"NEW",""))</f>
        <v>DROP</v>
      </c>
    </row>
    <row r="104" customFormat="false" ht="15" hidden="false" customHeight="false" outlineLevel="0" collapsed="false">
      <c r="A104" s="7" t="s">
        <v>176</v>
      </c>
      <c r="B104" s="7" t="str">
        <f aca="false">IFERROR(INDEX('Source'!$C:$C,MATCH($A104,'Source'!$B:$B,0)),"")</f>
        <v>מתלה רשת לזרוע שחור 85B</v>
      </c>
      <c r="C104" s="8" t="n">
        <f aca="false">SUMIFS('Source'!$D:$D,'Source'!$A:$A,"110 - Chemipal",'Source'!$B:$B,$A104)</f>
        <v>432</v>
      </c>
      <c r="D104" s="8" t="n">
        <f aca="false">SUMIFS('Source'!$F:$F,'Source'!$A:$A,"110 - Chemipal",'Source'!$B:$B,$A104)</f>
        <v>0</v>
      </c>
      <c r="E104" s="8" t="n">
        <f aca="false">D104*$J$5</f>
        <v>0</v>
      </c>
      <c r="F104" s="8" t="n">
        <f aca="false">E104-C104</f>
        <v>-432</v>
      </c>
      <c r="G104" s="9" t="n">
        <f aca="false">IF(AND(C104=0,E104=0),0,IF(C104=0,"New",(E104-C104)/C104))</f>
        <v>-1</v>
      </c>
      <c r="H104" s="8" t="n">
        <f aca="false">SUMIFS('Source'!$E:$E,'Source'!$A:$A,"110 - Chemipal",'Source'!$B:$B,$A104)</f>
        <v>21646.07</v>
      </c>
      <c r="I104" s="8" t="n">
        <f aca="false">SUMIFS('Source'!$G:$G,'Source'!$A:$A,"110 - Chemipal",'Source'!$B:$B,$A104)</f>
        <v>0</v>
      </c>
      <c r="J104" s="8" t="n">
        <f aca="false">I104*$J$5</f>
        <v>0</v>
      </c>
      <c r="K104" s="8" t="n">
        <f aca="false">J104-H104</f>
        <v>-21646.07</v>
      </c>
      <c r="L104" s="9" t="n">
        <f aca="false">IF(AND(H104=0,J104=0),0,IF(H104=0,"New",(J104-H104)/H104))</f>
        <v>-1</v>
      </c>
      <c r="M104" s="7" t="str">
        <f aca="false">IF(AND(OR(C104&lt;&gt;0,H104&lt;&gt;0),D104=0,I104=0),"DROP",IF(AND(OR(D104&lt;&gt;0,I104&lt;&gt;0),C104=0,H104=0),"NEW",""))</f>
        <v>DROP</v>
      </c>
    </row>
    <row r="105" customFormat="false" ht="15" hidden="false" customHeight="false" outlineLevel="0" collapsed="false">
      <c r="A105" s="7" t="s">
        <v>177</v>
      </c>
      <c r="B105" s="7" t="str">
        <f aca="false">IFERROR(INDEX('Source'!$C:$C,MATCH($A105,'Source'!$B:$B,0)),"")</f>
        <v>מגן קרסול פתוח</v>
      </c>
      <c r="C105" s="8" t="n">
        <f aca="false">SUMIFS('Source'!$D:$D,'Source'!$A:$A,"110 - Chemipal",'Source'!$B:$B,$A105)</f>
        <v>819</v>
      </c>
      <c r="D105" s="8" t="n">
        <f aca="false">SUMIFS('Source'!$F:$F,'Source'!$A:$A,"110 - Chemipal",'Source'!$B:$B,$A105)</f>
        <v>0</v>
      </c>
      <c r="E105" s="8" t="n">
        <f aca="false">D105*$J$5</f>
        <v>0</v>
      </c>
      <c r="F105" s="8" t="n">
        <f aca="false">E105-C105</f>
        <v>-819</v>
      </c>
      <c r="G105" s="9" t="n">
        <f aca="false">IF(AND(C105=0,E105=0),0,IF(C105=0,"New",(E105-C105)/C105))</f>
        <v>-1</v>
      </c>
      <c r="H105" s="8" t="n">
        <f aca="false">SUMIFS('Source'!$E:$E,'Source'!$A:$A,"110 - Chemipal",'Source'!$B:$B,$A105)</f>
        <v>21579.83</v>
      </c>
      <c r="I105" s="8" t="n">
        <f aca="false">SUMIFS('Source'!$G:$G,'Source'!$A:$A,"110 - Chemipal",'Source'!$B:$B,$A105)</f>
        <v>0</v>
      </c>
      <c r="J105" s="8" t="n">
        <f aca="false">I105*$J$5</f>
        <v>0</v>
      </c>
      <c r="K105" s="8" t="n">
        <f aca="false">J105-H105</f>
        <v>-21579.83</v>
      </c>
      <c r="L105" s="9" t="n">
        <f aca="false">IF(AND(H105=0,J105=0),0,IF(H105=0,"New",(J105-H105)/H105))</f>
        <v>-1</v>
      </c>
      <c r="M105" s="7" t="str">
        <f aca="false">IF(AND(OR(C105&lt;&gt;0,H105&lt;&gt;0),D105=0,I105=0),"DROP",IF(AND(OR(D105&lt;&gt;0,I105&lt;&gt;0),C105=0,H105=0),"NEW",""))</f>
        <v>DROP</v>
      </c>
    </row>
    <row r="106" customFormat="false" ht="15" hidden="false" customHeight="false" outlineLevel="0" collapsed="false">
      <c r="A106" s="7" t="s">
        <v>178</v>
      </c>
      <c r="B106" s="7" t="str">
        <f aca="false">IFERROR(INDEX('Source'!$C:$C,MATCH($A106,'Source'!$B:$B,0)),"")</f>
        <v>חבק טניס</v>
      </c>
      <c r="C106" s="8" t="n">
        <f aca="false">SUMIFS('Source'!$D:$D,'Source'!$A:$A,"110 - Chemipal",'Source'!$B:$B,$A106)</f>
        <v>303</v>
      </c>
      <c r="D106" s="8" t="n">
        <f aca="false">SUMIFS('Source'!$F:$F,'Source'!$A:$A,"110 - Chemipal",'Source'!$B:$B,$A106)</f>
        <v>0</v>
      </c>
      <c r="E106" s="8" t="n">
        <f aca="false">D106*$J$5</f>
        <v>0</v>
      </c>
      <c r="F106" s="8" t="n">
        <f aca="false">E106-C106</f>
        <v>-303</v>
      </c>
      <c r="G106" s="9" t="n">
        <f aca="false">IF(AND(C106=0,E106=0),0,IF(C106=0,"New",(E106-C106)/C106))</f>
        <v>-1</v>
      </c>
      <c r="H106" s="8" t="n">
        <f aca="false">SUMIFS('Source'!$E:$E,'Source'!$A:$A,"110 - Chemipal",'Source'!$B:$B,$A106)</f>
        <v>21463.05</v>
      </c>
      <c r="I106" s="8" t="n">
        <f aca="false">SUMIFS('Source'!$G:$G,'Source'!$A:$A,"110 - Chemipal",'Source'!$B:$B,$A106)</f>
        <v>0</v>
      </c>
      <c r="J106" s="8" t="n">
        <f aca="false">I106*$J$5</f>
        <v>0</v>
      </c>
      <c r="K106" s="8" t="n">
        <f aca="false">J106-H106</f>
        <v>-21463.05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179</v>
      </c>
      <c r="B107" s="7" t="str">
        <f aca="false">IFERROR(INDEX('Source'!$C:$C,MATCH($A107,'Source'!$B:$B,0)),"")</f>
        <v>אצבעון מסיליקון</v>
      </c>
      <c r="C107" s="8" t="n">
        <f aca="false">SUMIFS('Source'!$D:$D,'Source'!$A:$A,"110 - Chemipal",'Source'!$B:$B,$A107)</f>
        <v>945</v>
      </c>
      <c r="D107" s="8" t="n">
        <f aca="false">SUMIFS('Source'!$F:$F,'Source'!$A:$A,"110 - Chemipal",'Source'!$B:$B,$A107)</f>
        <v>0</v>
      </c>
      <c r="E107" s="8" t="n">
        <f aca="false">D107*$J$5</f>
        <v>0</v>
      </c>
      <c r="F107" s="8" t="n">
        <f aca="false">E107-C107</f>
        <v>-945</v>
      </c>
      <c r="G107" s="9" t="n">
        <f aca="false">IF(AND(C107=0,E107=0),0,IF(C107=0,"New",(E107-C107)/C107))</f>
        <v>-1</v>
      </c>
      <c r="H107" s="8" t="n">
        <f aca="false">SUMIFS('Source'!$E:$E,'Source'!$A:$A,"110 - Chemipal",'Source'!$B:$B,$A107)</f>
        <v>20559.52</v>
      </c>
      <c r="I107" s="8" t="n">
        <f aca="false">SUMIFS('Source'!$G:$G,'Source'!$A:$A,"110 - Chemipal",'Source'!$B:$B,$A107)</f>
        <v>0</v>
      </c>
      <c r="J107" s="8" t="n">
        <f aca="false">I107*$J$5</f>
        <v>0</v>
      </c>
      <c r="K107" s="8" t="n">
        <f aca="false">J107-H107</f>
        <v>-20559.52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180</v>
      </c>
      <c r="B108" s="7" t="str">
        <f aca="false">IFERROR(INDEX('Source'!$C:$C,MATCH($A108,'Source'!$B:$B,0)),"")</f>
        <v>שרוול לבוניון מסיליקון</v>
      </c>
      <c r="C108" s="8" t="n">
        <f aca="false">SUMIFS('Source'!$D:$D,'Source'!$A:$A,"110 - Chemipal",'Source'!$B:$B,$A108)</f>
        <v>691</v>
      </c>
      <c r="D108" s="8" t="n">
        <f aca="false">SUMIFS('Source'!$F:$F,'Source'!$A:$A,"110 - Chemipal",'Source'!$B:$B,$A108)</f>
        <v>0</v>
      </c>
      <c r="E108" s="8" t="n">
        <f aca="false">D108*$J$5</f>
        <v>0</v>
      </c>
      <c r="F108" s="8" t="n">
        <f aca="false">E108-C108</f>
        <v>-691</v>
      </c>
      <c r="G108" s="9" t="n">
        <f aca="false">IF(AND(C108=0,E108=0),0,IF(C108=0,"New",(E108-C108)/C108))</f>
        <v>-1</v>
      </c>
      <c r="H108" s="8" t="n">
        <f aca="false">SUMIFS('Source'!$E:$E,'Source'!$A:$A,"110 - Chemipal",'Source'!$B:$B,$A108)</f>
        <v>20323.06</v>
      </c>
      <c r="I108" s="8" t="n">
        <f aca="false">SUMIFS('Source'!$G:$G,'Source'!$A:$A,"110 - Chemipal",'Source'!$B:$B,$A108)</f>
        <v>0</v>
      </c>
      <c r="J108" s="8" t="n">
        <f aca="false">I108*$J$5</f>
        <v>0</v>
      </c>
      <c r="K108" s="8" t="n">
        <f aca="false">J108-H108</f>
        <v>-20323.06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181</v>
      </c>
      <c r="B109" s="7" t="str">
        <f aca="false">IFERROR(INDEX('Source'!$C:$C,MATCH($A109,'Source'!$B:$B,0)),"")</f>
        <v>מגן ברך רגיל</v>
      </c>
      <c r="C109" s="8" t="n">
        <f aca="false">SUMIFS('Source'!$D:$D,'Source'!$A:$A,"110 - Chemipal",'Source'!$B:$B,$A109)</f>
        <v>760</v>
      </c>
      <c r="D109" s="8" t="n">
        <f aca="false">SUMIFS('Source'!$F:$F,'Source'!$A:$A,"110 - Chemipal",'Source'!$B:$B,$A109)</f>
        <v>0</v>
      </c>
      <c r="E109" s="8" t="n">
        <f aca="false">D109*$J$5</f>
        <v>0</v>
      </c>
      <c r="F109" s="8" t="n">
        <f aca="false">E109-C109</f>
        <v>-760</v>
      </c>
      <c r="G109" s="9" t="n">
        <f aca="false">IF(AND(C109=0,E109=0),0,IF(C109=0,"New",(E109-C109)/C109))</f>
        <v>-1</v>
      </c>
      <c r="H109" s="8" t="n">
        <f aca="false">SUMIFS('Source'!$E:$E,'Source'!$A:$A,"110 - Chemipal",'Source'!$B:$B,$A109)</f>
        <v>20289.83</v>
      </c>
      <c r="I109" s="8" t="n">
        <f aca="false">SUMIFS('Source'!$G:$G,'Source'!$A:$A,"110 - Chemipal",'Source'!$B:$B,$A109)</f>
        <v>0</v>
      </c>
      <c r="J109" s="8" t="n">
        <f aca="false">I109*$J$5</f>
        <v>0</v>
      </c>
      <c r="K109" s="8" t="n">
        <f aca="false">J109-H109</f>
        <v>-20289.83</v>
      </c>
      <c r="L109" s="9" t="n">
        <f aca="false">IF(AND(H109=0,J109=0),0,IF(H109=0,"New",(J109-H109)/H109))</f>
        <v>-1</v>
      </c>
      <c r="M109" s="7" t="str">
        <f aca="false">IF(AND(OR(C109&lt;&gt;0,H109&lt;&gt;0),D109=0,I109=0),"DROP",IF(AND(OR(D109&lt;&gt;0,I109&lt;&gt;0),C109=0,H109=0),"NEW",""))</f>
        <v>DROP</v>
      </c>
    </row>
    <row r="110" customFormat="false" ht="15" hidden="false" customHeight="false" outlineLevel="0" collapsed="false">
      <c r="A110" s="7" t="s">
        <v>182</v>
      </c>
      <c r="B110" s="7" t="str">
        <f aca="false">IFERROR(INDEX('Source'!$C:$C,MATCH($A110,'Source'!$B:$B,0)),"")</f>
        <v>חגורת גב אפורה</v>
      </c>
      <c r="C110" s="8" t="n">
        <f aca="false">SUMIFS('Source'!$D:$D,'Source'!$A:$A,"110 - Chemipal",'Source'!$B:$B,$A110)</f>
        <v>220</v>
      </c>
      <c r="D110" s="8" t="n">
        <f aca="false">SUMIFS('Source'!$F:$F,'Source'!$A:$A,"110 - Chemipal",'Source'!$B:$B,$A110)</f>
        <v>0</v>
      </c>
      <c r="E110" s="8" t="n">
        <f aca="false">D110*$J$5</f>
        <v>0</v>
      </c>
      <c r="F110" s="8" t="n">
        <f aca="false">E110-C110</f>
        <v>-220</v>
      </c>
      <c r="G110" s="9" t="n">
        <f aca="false">IF(AND(C110=0,E110=0),0,IF(C110=0,"New",(E110-C110)/C110))</f>
        <v>-1</v>
      </c>
      <c r="H110" s="8" t="n">
        <f aca="false">SUMIFS('Source'!$E:$E,'Source'!$A:$A,"110 - Chemipal",'Source'!$B:$B,$A110)</f>
        <v>20182.75</v>
      </c>
      <c r="I110" s="8" t="n">
        <f aca="false">SUMIFS('Source'!$G:$G,'Source'!$A:$A,"110 - Chemipal",'Source'!$B:$B,$A110)</f>
        <v>0</v>
      </c>
      <c r="J110" s="8" t="n">
        <f aca="false">I110*$J$5</f>
        <v>0</v>
      </c>
      <c r="K110" s="8" t="n">
        <f aca="false">J110-H110</f>
        <v>-20182.75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183</v>
      </c>
      <c r="B111" s="7" t="str">
        <f aca="false">IFERROR(INDEX('Source'!$C:$C,MATCH($A111,'Source'!$B:$B,0)),"")</f>
        <v>מגן בוניון עדין לנעל צרה</v>
      </c>
      <c r="C111" s="8" t="n">
        <f aca="false">SUMIFS('Source'!$D:$D,'Source'!$A:$A,"110 - Chemipal",'Source'!$B:$B,$A111)</f>
        <v>730</v>
      </c>
      <c r="D111" s="8" t="n">
        <f aca="false">SUMIFS('Source'!$F:$F,'Source'!$A:$A,"110 - Chemipal",'Source'!$B:$B,$A111)</f>
        <v>0</v>
      </c>
      <c r="E111" s="8" t="n">
        <f aca="false">D111*$J$5</f>
        <v>0</v>
      </c>
      <c r="F111" s="8" t="n">
        <f aca="false">E111-C111</f>
        <v>-730</v>
      </c>
      <c r="G111" s="9" t="n">
        <f aca="false">IF(AND(C111=0,E111=0),0,IF(C111=0,"New",(E111-C111)/C111))</f>
        <v>-1</v>
      </c>
      <c r="H111" s="8" t="n">
        <f aca="false">SUMIFS('Source'!$E:$E,'Source'!$A:$A,"110 - Chemipal",'Source'!$B:$B,$A111)</f>
        <v>19939.82</v>
      </c>
      <c r="I111" s="8" t="n">
        <f aca="false">SUMIFS('Source'!$G:$G,'Source'!$A:$A,"110 - Chemipal",'Source'!$B:$B,$A111)</f>
        <v>0</v>
      </c>
      <c r="J111" s="8" t="n">
        <f aca="false">I111*$J$5</f>
        <v>0</v>
      </c>
      <c r="K111" s="8" t="n">
        <f aca="false">J111-H111</f>
        <v>-19939.82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184</v>
      </c>
      <c r="B112" s="7" t="str">
        <f aca="false">IFERROR(INDEX('Source'!$C:$C,MATCH($A112,'Source'!$B:$B,0)),"")</f>
        <v>צוארון ספוגי</v>
      </c>
      <c r="C112" s="8" t="n">
        <f aca="false">SUMIFS('Source'!$D:$D,'Source'!$A:$A,"110 - Chemipal",'Source'!$B:$B,$A112)</f>
        <v>580</v>
      </c>
      <c r="D112" s="8" t="n">
        <f aca="false">SUMIFS('Source'!$F:$F,'Source'!$A:$A,"110 - Chemipal",'Source'!$B:$B,$A112)</f>
        <v>0</v>
      </c>
      <c r="E112" s="8" t="n">
        <f aca="false">D112*$J$5</f>
        <v>0</v>
      </c>
      <c r="F112" s="8" t="n">
        <f aca="false">E112-C112</f>
        <v>-580</v>
      </c>
      <c r="G112" s="9" t="n">
        <f aca="false">IF(AND(C112=0,E112=0),0,IF(C112=0,"New",(E112-C112)/C112))</f>
        <v>-1</v>
      </c>
      <c r="H112" s="8" t="n">
        <f aca="false">SUMIFS('Source'!$E:$E,'Source'!$A:$A,"110 - Chemipal",'Source'!$B:$B,$A112)</f>
        <v>19724.41</v>
      </c>
      <c r="I112" s="8" t="n">
        <f aca="false">SUMIFS('Source'!$G:$G,'Source'!$A:$A,"110 - Chemipal",'Source'!$B:$B,$A112)</f>
        <v>0</v>
      </c>
      <c r="J112" s="8" t="n">
        <f aca="false">I112*$J$5</f>
        <v>0</v>
      </c>
      <c r="K112" s="8" t="n">
        <f aca="false">J112-H112</f>
        <v>-19724.41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185</v>
      </c>
      <c r="B113" s="7" t="str">
        <f aca="false">IFERROR(INDEX('Source'!$C:$C,MATCH($A113,'Source'!$B:$B,0)),"")</f>
        <v>מגן ברך עם תמיכות</v>
      </c>
      <c r="C113" s="8" t="n">
        <f aca="false">SUMIFS('Source'!$D:$D,'Source'!$A:$A,"110 - Chemipal",'Source'!$B:$B,$A113)</f>
        <v>271</v>
      </c>
      <c r="D113" s="8" t="n">
        <f aca="false">SUMIFS('Source'!$F:$F,'Source'!$A:$A,"110 - Chemipal",'Source'!$B:$B,$A113)</f>
        <v>0</v>
      </c>
      <c r="E113" s="8" t="n">
        <f aca="false">D113*$J$5</f>
        <v>0</v>
      </c>
      <c r="F113" s="8" t="n">
        <f aca="false">E113-C113</f>
        <v>-271</v>
      </c>
      <c r="G113" s="9" t="n">
        <f aca="false">IF(AND(C113=0,E113=0),0,IF(C113=0,"New",(E113-C113)/C113))</f>
        <v>-1</v>
      </c>
      <c r="H113" s="8" t="n">
        <f aca="false">SUMIFS('Source'!$E:$E,'Source'!$A:$A,"110 - Chemipal",'Source'!$B:$B,$A113)</f>
        <v>19488</v>
      </c>
      <c r="I113" s="8" t="n">
        <f aca="false">SUMIFS('Source'!$G:$G,'Source'!$A:$A,"110 - Chemipal",'Source'!$B:$B,$A113)</f>
        <v>0</v>
      </c>
      <c r="J113" s="8" t="n">
        <f aca="false">I113*$J$5</f>
        <v>0</v>
      </c>
      <c r="K113" s="8" t="n">
        <f aca="false">J113-H113</f>
        <v>-19488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186</v>
      </c>
      <c r="B114" s="7" t="str">
        <f aca="false">IFERROR(INDEX('Source'!$C:$C,MATCH($A114,'Source'!$B:$B,0)),"")</f>
        <v>צוארון ספוגי</v>
      </c>
      <c r="C114" s="8" t="n">
        <f aca="false">SUMIFS('Source'!$D:$D,'Source'!$A:$A,"110 - Chemipal",'Source'!$B:$B,$A114)</f>
        <v>574</v>
      </c>
      <c r="D114" s="8" t="n">
        <f aca="false">SUMIFS('Source'!$F:$F,'Source'!$A:$A,"110 - Chemipal",'Source'!$B:$B,$A114)</f>
        <v>0</v>
      </c>
      <c r="E114" s="8" t="n">
        <f aca="false">D114*$J$5</f>
        <v>0</v>
      </c>
      <c r="F114" s="8" t="n">
        <f aca="false">E114-C114</f>
        <v>-574</v>
      </c>
      <c r="G114" s="9" t="n">
        <f aca="false">IF(AND(C114=0,E114=0),0,IF(C114=0,"New",(E114-C114)/C114))</f>
        <v>-1</v>
      </c>
      <c r="H114" s="8" t="n">
        <f aca="false">SUMIFS('Source'!$E:$E,'Source'!$A:$A,"110 - Chemipal",'Source'!$B:$B,$A114)</f>
        <v>19221.12</v>
      </c>
      <c r="I114" s="8" t="n">
        <f aca="false">SUMIFS('Source'!$G:$G,'Source'!$A:$A,"110 - Chemipal",'Source'!$B:$B,$A114)</f>
        <v>0</v>
      </c>
      <c r="J114" s="8" t="n">
        <f aca="false">I114*$J$5</f>
        <v>0</v>
      </c>
      <c r="K114" s="8" t="n">
        <f aca="false">J114-H114</f>
        <v>-19221.12</v>
      </c>
      <c r="L114" s="9" t="n">
        <f aca="false">IF(AND(H114=0,J114=0),0,IF(H114=0,"New",(J114-H114)/H114))</f>
        <v>-1</v>
      </c>
      <c r="M114" s="7" t="str">
        <f aca="false">IF(AND(OR(C114&lt;&gt;0,H114&lt;&gt;0),D114=0,I114=0),"DROP",IF(AND(OR(D114&lt;&gt;0,I114&lt;&gt;0),C114=0,H114=0),"NEW",""))</f>
        <v>DROP</v>
      </c>
    </row>
    <row r="115" customFormat="false" ht="15" hidden="false" customHeight="false" outlineLevel="0" collapsed="false">
      <c r="A115" s="7" t="s">
        <v>187</v>
      </c>
      <c r="B115" s="7" t="str">
        <f aca="false">IFERROR(INDEX('Source'!$C:$C,MATCH($A115,'Source'!$B:$B,0)),"")</f>
        <v>סד לתמיכה פרק כף יד ואגודל</v>
      </c>
      <c r="C115" s="8" t="n">
        <f aca="false">SUMIFS('Source'!$D:$D,'Source'!$A:$A,"110 - Chemipal",'Source'!$B:$B,$A115)</f>
        <v>173</v>
      </c>
      <c r="D115" s="8" t="n">
        <f aca="false">SUMIFS('Source'!$F:$F,'Source'!$A:$A,"110 - Chemipal",'Source'!$B:$B,$A115)</f>
        <v>0</v>
      </c>
      <c r="E115" s="8" t="n">
        <f aca="false">D115*$J$5</f>
        <v>0</v>
      </c>
      <c r="F115" s="8" t="n">
        <f aca="false">E115-C115</f>
        <v>-173</v>
      </c>
      <c r="G115" s="9" t="n">
        <f aca="false">IF(AND(C115=0,E115=0),0,IF(C115=0,"New",(E115-C115)/C115))</f>
        <v>-1</v>
      </c>
      <c r="H115" s="8" t="n">
        <f aca="false">SUMIFS('Source'!$E:$E,'Source'!$A:$A,"110 - Chemipal",'Source'!$B:$B,$A115)</f>
        <v>18900.82</v>
      </c>
      <c r="I115" s="8" t="n">
        <f aca="false">SUMIFS('Source'!$G:$G,'Source'!$A:$A,"110 - Chemipal",'Source'!$B:$B,$A115)</f>
        <v>0</v>
      </c>
      <c r="J115" s="8" t="n">
        <f aca="false">I115*$J$5</f>
        <v>0</v>
      </c>
      <c r="K115" s="8" t="n">
        <f aca="false">J115-H115</f>
        <v>-18900.82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188</v>
      </c>
      <c r="B116" s="7" t="str">
        <f aca="false">IFERROR(INDEX('Source'!$C:$C,MATCH($A116,'Source'!$B:$B,0)),"")</f>
        <v>גרבי טיסה</v>
      </c>
      <c r="C116" s="8" t="n">
        <f aca="false">SUMIFS('Source'!$D:$D,'Source'!$A:$A,"110 - Chemipal",'Source'!$B:$B,$A116)</f>
        <v>337</v>
      </c>
      <c r="D116" s="8" t="n">
        <f aca="false">SUMIFS('Source'!$F:$F,'Source'!$A:$A,"110 - Chemipal",'Source'!$B:$B,$A116)</f>
        <v>0</v>
      </c>
      <c r="E116" s="8" t="n">
        <f aca="false">D116*$J$5</f>
        <v>0</v>
      </c>
      <c r="F116" s="8" t="n">
        <f aca="false">E116-C116</f>
        <v>-337</v>
      </c>
      <c r="G116" s="9" t="n">
        <f aca="false">IF(AND(C116=0,E116=0),0,IF(C116=0,"New",(E116-C116)/C116))</f>
        <v>-1</v>
      </c>
      <c r="H116" s="8" t="n">
        <f aca="false">SUMIFS('Source'!$E:$E,'Source'!$A:$A,"110 - Chemipal",'Source'!$B:$B,$A116)</f>
        <v>18405.28</v>
      </c>
      <c r="I116" s="8" t="n">
        <f aca="false">SUMIFS('Source'!$G:$G,'Source'!$A:$A,"110 - Chemipal",'Source'!$B:$B,$A116)</f>
        <v>0</v>
      </c>
      <c r="J116" s="8" t="n">
        <f aca="false">I116*$J$5</f>
        <v>0</v>
      </c>
      <c r="K116" s="8" t="n">
        <f aca="false">J116-H116</f>
        <v>-18405.28</v>
      </c>
      <c r="L116" s="9" t="n">
        <f aca="false">IF(AND(H116=0,J116=0),0,IF(H116=0,"New",(J116-H116)/H116))</f>
        <v>-1</v>
      </c>
      <c r="M116" s="7" t="str">
        <f aca="false">IF(AND(OR(C116&lt;&gt;0,H116&lt;&gt;0),D116=0,I116=0),"DROP",IF(AND(OR(D116&lt;&gt;0,I116&lt;&gt;0),C116=0,H116=0),"NEW",""))</f>
        <v>DROP</v>
      </c>
    </row>
    <row r="117" customFormat="false" ht="15" hidden="false" customHeight="false" outlineLevel="0" collapsed="false">
      <c r="A117" s="7" t="s">
        <v>189</v>
      </c>
      <c r="B117" s="7" t="str">
        <f aca="false">IFERROR(INDEX('Source'!$C:$C,MATCH($A117,'Source'!$B:$B,0)),"")</f>
        <v>מגן ברך רגיל</v>
      </c>
      <c r="C117" s="8" t="n">
        <f aca="false">SUMIFS('Source'!$D:$D,'Source'!$A:$A,"110 - Chemipal",'Source'!$B:$B,$A117)</f>
        <v>697</v>
      </c>
      <c r="D117" s="8" t="n">
        <f aca="false">SUMIFS('Source'!$F:$F,'Source'!$A:$A,"110 - Chemipal",'Source'!$B:$B,$A117)</f>
        <v>0</v>
      </c>
      <c r="E117" s="8" t="n">
        <f aca="false">D117*$J$5</f>
        <v>0</v>
      </c>
      <c r="F117" s="8" t="n">
        <f aca="false">E117-C117</f>
        <v>-697</v>
      </c>
      <c r="G117" s="9" t="n">
        <f aca="false">IF(AND(C117=0,E117=0),0,IF(C117=0,"New",(E117-C117)/C117))</f>
        <v>-1</v>
      </c>
      <c r="H117" s="8" t="n">
        <f aca="false">SUMIFS('Source'!$E:$E,'Source'!$A:$A,"110 - Chemipal",'Source'!$B:$B,$A117)</f>
        <v>18378.26</v>
      </c>
      <c r="I117" s="8" t="n">
        <f aca="false">SUMIFS('Source'!$G:$G,'Source'!$A:$A,"110 - Chemipal",'Source'!$B:$B,$A117)</f>
        <v>0</v>
      </c>
      <c r="J117" s="8" t="n">
        <f aca="false">I117*$J$5</f>
        <v>0</v>
      </c>
      <c r="K117" s="8" t="n">
        <f aca="false">J117-H117</f>
        <v>-18378.26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190</v>
      </c>
      <c r="B118" s="7" t="str">
        <f aca="false">IFERROR(INDEX('Source'!$C:$C,MATCH($A118,'Source'!$B:$B,0)),"")</f>
        <v>מגן מרפק בז'</v>
      </c>
      <c r="C118" s="8" t="n">
        <f aca="false">SUMIFS('Source'!$D:$D,'Source'!$A:$A,"110 - Chemipal",'Source'!$B:$B,$A118)</f>
        <v>678</v>
      </c>
      <c r="D118" s="8" t="n">
        <f aca="false">SUMIFS('Source'!$F:$F,'Source'!$A:$A,"110 - Chemipal",'Source'!$B:$B,$A118)</f>
        <v>0</v>
      </c>
      <c r="E118" s="8" t="n">
        <f aca="false">D118*$J$5</f>
        <v>0</v>
      </c>
      <c r="F118" s="8" t="n">
        <f aca="false">E118-C118</f>
        <v>-678</v>
      </c>
      <c r="G118" s="9" t="n">
        <f aca="false">IF(AND(C118=0,E118=0),0,IF(C118=0,"New",(E118-C118)/C118))</f>
        <v>-1</v>
      </c>
      <c r="H118" s="8" t="n">
        <f aca="false">SUMIFS('Source'!$E:$E,'Source'!$A:$A,"110 - Chemipal",'Source'!$B:$B,$A118)</f>
        <v>18009.97</v>
      </c>
      <c r="I118" s="8" t="n">
        <f aca="false">SUMIFS('Source'!$G:$G,'Source'!$A:$A,"110 - Chemipal",'Source'!$B:$B,$A118)</f>
        <v>0</v>
      </c>
      <c r="J118" s="8" t="n">
        <f aca="false">I118*$J$5</f>
        <v>0</v>
      </c>
      <c r="K118" s="8" t="n">
        <f aca="false">J118-H118</f>
        <v>-18009.97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191</v>
      </c>
      <c r="B119" s="7" t="str">
        <f aca="false">IFERROR(INDEX('Source'!$C:$C,MATCH($A119,'Source'!$B:$B,0)),"")</f>
        <v>מתלה יד-כיס</v>
      </c>
      <c r="C119" s="8" t="n">
        <f aca="false">SUMIFS('Source'!$D:$D,'Source'!$A:$A,"110 - Chemipal",'Source'!$B:$B,$A119)</f>
        <v>349</v>
      </c>
      <c r="D119" s="8" t="n">
        <f aca="false">SUMIFS('Source'!$F:$F,'Source'!$A:$A,"110 - Chemipal",'Source'!$B:$B,$A119)</f>
        <v>0</v>
      </c>
      <c r="E119" s="8" t="n">
        <f aca="false">D119*$J$5</f>
        <v>0</v>
      </c>
      <c r="F119" s="8" t="n">
        <f aca="false">E119-C119</f>
        <v>-349</v>
      </c>
      <c r="G119" s="9" t="n">
        <f aca="false">IF(AND(C119=0,E119=0),0,IF(C119=0,"New",(E119-C119)/C119))</f>
        <v>-1</v>
      </c>
      <c r="H119" s="8" t="n">
        <f aca="false">SUMIFS('Source'!$E:$E,'Source'!$A:$A,"110 - Chemipal",'Source'!$B:$B,$A119)</f>
        <v>17606.45</v>
      </c>
      <c r="I119" s="8" t="n">
        <f aca="false">SUMIFS('Source'!$G:$G,'Source'!$A:$A,"110 - Chemipal",'Source'!$B:$B,$A119)</f>
        <v>0</v>
      </c>
      <c r="J119" s="8" t="n">
        <f aca="false">I119*$J$5</f>
        <v>0</v>
      </c>
      <c r="K119" s="8" t="n">
        <f aca="false">J119-H119</f>
        <v>-17606.45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192</v>
      </c>
      <c r="B120" s="7" t="str">
        <f aca="false">IFERROR(INDEX('Source'!$C:$C,MATCH($A120,'Source'!$B:$B,0)),"")</f>
        <v>סד לאגודל</v>
      </c>
      <c r="C120" s="8" t="n">
        <f aca="false">SUMIFS('Source'!$D:$D,'Source'!$A:$A,"110 - Chemipal",'Source'!$B:$B,$A120)</f>
        <v>526</v>
      </c>
      <c r="D120" s="8" t="n">
        <f aca="false">SUMIFS('Source'!$F:$F,'Source'!$A:$A,"110 - Chemipal",'Source'!$B:$B,$A120)</f>
        <v>0</v>
      </c>
      <c r="E120" s="8" t="n">
        <f aca="false">D120*$J$5</f>
        <v>0</v>
      </c>
      <c r="F120" s="8" t="n">
        <f aca="false">E120-C120</f>
        <v>-526</v>
      </c>
      <c r="G120" s="9" t="n">
        <f aca="false">IF(AND(C120=0,E120=0),0,IF(C120=0,"New",(E120-C120)/C120))</f>
        <v>-1</v>
      </c>
      <c r="H120" s="8" t="n">
        <f aca="false">SUMIFS('Source'!$E:$E,'Source'!$A:$A,"110 - Chemipal",'Source'!$B:$B,$A120)</f>
        <v>17461.38</v>
      </c>
      <c r="I120" s="8" t="n">
        <f aca="false">SUMIFS('Source'!$G:$G,'Source'!$A:$A,"110 - Chemipal",'Source'!$B:$B,$A120)</f>
        <v>0</v>
      </c>
      <c r="J120" s="8" t="n">
        <f aca="false">I120*$J$5</f>
        <v>0</v>
      </c>
      <c r="K120" s="8" t="n">
        <f aca="false">J120-H120</f>
        <v>-17461.38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193</v>
      </c>
      <c r="B121" s="7" t="str">
        <f aca="false">IFERROR(INDEX('Source'!$C:$C,MATCH($A121,'Source'!$B:$B,0)),"")</f>
        <v>מדרס מג'ל</v>
      </c>
      <c r="C121" s="8" t="n">
        <f aca="false">SUMIFS('Source'!$D:$D,'Source'!$A:$A,"110 - Chemipal",'Source'!$B:$B,$A121)</f>
        <v>282</v>
      </c>
      <c r="D121" s="8" t="n">
        <f aca="false">SUMIFS('Source'!$F:$F,'Source'!$A:$A,"110 - Chemipal",'Source'!$B:$B,$A121)</f>
        <v>0</v>
      </c>
      <c r="E121" s="8" t="n">
        <f aca="false">D121*$J$5</f>
        <v>0</v>
      </c>
      <c r="F121" s="8" t="n">
        <f aca="false">E121-C121</f>
        <v>-282</v>
      </c>
      <c r="G121" s="9" t="n">
        <f aca="false">IF(AND(C121=0,E121=0),0,IF(C121=0,"New",(E121-C121)/C121))</f>
        <v>-1</v>
      </c>
      <c r="H121" s="8" t="n">
        <f aca="false">SUMIFS('Source'!$E:$E,'Source'!$A:$A,"110 - Chemipal",'Source'!$B:$B,$A121)</f>
        <v>16926.42</v>
      </c>
      <c r="I121" s="8" t="n">
        <f aca="false">SUMIFS('Source'!$G:$G,'Source'!$A:$A,"110 - Chemipal",'Source'!$B:$B,$A121)</f>
        <v>0</v>
      </c>
      <c r="J121" s="8" t="n">
        <f aca="false">I121*$J$5</f>
        <v>0</v>
      </c>
      <c r="K121" s="8" t="n">
        <f aca="false">J121-H121</f>
        <v>-16926.42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194</v>
      </c>
      <c r="B122" s="7" t="str">
        <f aca="false">IFERROR(INDEX('Source'!$C:$C,MATCH($A122,'Source'!$B:$B,0)),"")</f>
        <v>חגורת גב+סגירה כפולה</v>
      </c>
      <c r="C122" s="8" t="n">
        <f aca="false">SUMIFS('Source'!$D:$D,'Source'!$A:$A,"110 - Chemipal",'Source'!$B:$B,$A122)</f>
        <v>166</v>
      </c>
      <c r="D122" s="8" t="n">
        <f aca="false">SUMIFS('Source'!$F:$F,'Source'!$A:$A,"110 - Chemipal",'Source'!$B:$B,$A122)</f>
        <v>0</v>
      </c>
      <c r="E122" s="8" t="n">
        <f aca="false">D122*$J$5</f>
        <v>0</v>
      </c>
      <c r="F122" s="8" t="n">
        <f aca="false">E122-C122</f>
        <v>-166</v>
      </c>
      <c r="G122" s="9" t="n">
        <f aca="false">IF(AND(C122=0,E122=0),0,IF(C122=0,"New",(E122-C122)/C122))</f>
        <v>-1</v>
      </c>
      <c r="H122" s="8" t="n">
        <f aca="false">SUMIFS('Source'!$E:$E,'Source'!$A:$A,"110 - Chemipal",'Source'!$B:$B,$A122)</f>
        <v>16613.41</v>
      </c>
      <c r="I122" s="8" t="n">
        <f aca="false">SUMIFS('Source'!$G:$G,'Source'!$A:$A,"110 - Chemipal",'Source'!$B:$B,$A122)</f>
        <v>0</v>
      </c>
      <c r="J122" s="8" t="n">
        <f aca="false">I122*$J$5</f>
        <v>0</v>
      </c>
      <c r="K122" s="8" t="n">
        <f aca="false">J122-H122</f>
        <v>-16613.41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195</v>
      </c>
      <c r="B123" s="7" t="str">
        <f aca="false">IFERROR(INDEX('Source'!$C:$C,MATCH($A123,'Source'!$B:$B,0)),"")</f>
        <v>אצבעון מפלסטיק  ליד</v>
      </c>
      <c r="C123" s="8" t="n">
        <f aca="false">SUMIFS('Source'!$D:$D,'Source'!$A:$A,"110 - Chemipal",'Source'!$B:$B,$A123)</f>
        <v>1084</v>
      </c>
      <c r="D123" s="8" t="n">
        <f aca="false">SUMIFS('Source'!$F:$F,'Source'!$A:$A,"110 - Chemipal",'Source'!$B:$B,$A123)</f>
        <v>0</v>
      </c>
      <c r="E123" s="8" t="n">
        <f aca="false">D123*$J$5</f>
        <v>0</v>
      </c>
      <c r="F123" s="8" t="n">
        <f aca="false">E123-C123</f>
        <v>-1084</v>
      </c>
      <c r="G123" s="9" t="n">
        <f aca="false">IF(AND(C123=0,E123=0),0,IF(C123=0,"New",(E123-C123)/C123))</f>
        <v>-1</v>
      </c>
      <c r="H123" s="8" t="n">
        <f aca="false">SUMIFS('Source'!$E:$E,'Source'!$A:$A,"110 - Chemipal",'Source'!$B:$B,$A123)</f>
        <v>16518.59</v>
      </c>
      <c r="I123" s="8" t="n">
        <f aca="false">SUMIFS('Source'!$G:$G,'Source'!$A:$A,"110 - Chemipal",'Source'!$B:$B,$A123)</f>
        <v>0</v>
      </c>
      <c r="J123" s="8" t="n">
        <f aca="false">I123*$J$5</f>
        <v>0</v>
      </c>
      <c r="K123" s="8" t="n">
        <f aca="false">J123-H123</f>
        <v>-16518.59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196</v>
      </c>
      <c r="B124" s="7" t="str">
        <f aca="false">IFERROR(INDEX('Source'!$C:$C,MATCH($A124,'Source'!$B:$B,0)),"")</f>
        <v>חגורת קיבוע לכתף</v>
      </c>
      <c r="C124" s="8" t="n">
        <f aca="false">SUMIFS('Source'!$D:$D,'Source'!$A:$A,"110 - Chemipal",'Source'!$B:$B,$A124)</f>
        <v>96</v>
      </c>
      <c r="D124" s="8" t="n">
        <f aca="false">SUMIFS('Source'!$F:$F,'Source'!$A:$A,"110 - Chemipal",'Source'!$B:$B,$A124)</f>
        <v>0</v>
      </c>
      <c r="E124" s="8" t="n">
        <f aca="false">D124*$J$5</f>
        <v>0</v>
      </c>
      <c r="F124" s="8" t="n">
        <f aca="false">E124-C124</f>
        <v>-96</v>
      </c>
      <c r="G124" s="9" t="n">
        <f aca="false">IF(AND(C124=0,E124=0),0,IF(C124=0,"New",(E124-C124)/C124))</f>
        <v>-1</v>
      </c>
      <c r="H124" s="8" t="n">
        <f aca="false">SUMIFS('Source'!$E:$E,'Source'!$A:$A,"110 - Chemipal",'Source'!$B:$B,$A124)</f>
        <v>15937.1</v>
      </c>
      <c r="I124" s="8" t="n">
        <f aca="false">SUMIFS('Source'!$G:$G,'Source'!$A:$A,"110 - Chemipal",'Source'!$B:$B,$A124)</f>
        <v>0</v>
      </c>
      <c r="J124" s="8" t="n">
        <f aca="false">I124*$J$5</f>
        <v>0</v>
      </c>
      <c r="K124" s="8" t="n">
        <f aca="false">J124-H124</f>
        <v>-15937.1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197</v>
      </c>
      <c r="B125" s="7" t="str">
        <f aca="false">IFERROR(INDEX('Source'!$C:$C,MATCH($A125,'Source'!$B:$B,0)),"")</f>
        <v>קוצץ ציפורניים</v>
      </c>
      <c r="C125" s="8" t="n">
        <f aca="false">SUMIFS('Source'!$D:$D,'Source'!$A:$A,"110 - Chemipal",'Source'!$B:$B,$A125)</f>
        <v>1185</v>
      </c>
      <c r="D125" s="8" t="n">
        <f aca="false">SUMIFS('Source'!$F:$F,'Source'!$A:$A,"110 - Chemipal",'Source'!$B:$B,$A125)</f>
        <v>0</v>
      </c>
      <c r="E125" s="8" t="n">
        <f aca="false">D125*$J$5</f>
        <v>0</v>
      </c>
      <c r="F125" s="8" t="n">
        <f aca="false">E125-C125</f>
        <v>-1185</v>
      </c>
      <c r="G125" s="9" t="n">
        <f aca="false">IF(AND(C125=0,E125=0),0,IF(C125=0,"New",(E125-C125)/C125))</f>
        <v>-1</v>
      </c>
      <c r="H125" s="8" t="n">
        <f aca="false">SUMIFS('Source'!$E:$E,'Source'!$A:$A,"110 - Chemipal",'Source'!$B:$B,$A125)</f>
        <v>15924.54</v>
      </c>
      <c r="I125" s="8" t="n">
        <f aca="false">SUMIFS('Source'!$G:$G,'Source'!$A:$A,"110 - Chemipal",'Source'!$B:$B,$A125)</f>
        <v>0</v>
      </c>
      <c r="J125" s="8" t="n">
        <f aca="false">I125*$J$5</f>
        <v>0</v>
      </c>
      <c r="K125" s="8" t="n">
        <f aca="false">J125-H125</f>
        <v>-15924.54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198</v>
      </c>
      <c r="B126" s="7" t="str">
        <f aca="false">IFERROR(INDEX('Source'!$C:$C,MATCH($A126,'Source'!$B:$B,0)),"")</f>
        <v>מתלה יד-כיס</v>
      </c>
      <c r="C126" s="8" t="n">
        <f aca="false">SUMIFS('Source'!$D:$D,'Source'!$A:$A,"110 - Chemipal",'Source'!$B:$B,$A126)</f>
        <v>312</v>
      </c>
      <c r="D126" s="8" t="n">
        <f aca="false">SUMIFS('Source'!$F:$F,'Source'!$A:$A,"110 - Chemipal",'Source'!$B:$B,$A126)</f>
        <v>0</v>
      </c>
      <c r="E126" s="8" t="n">
        <f aca="false">D126*$J$5</f>
        <v>0</v>
      </c>
      <c r="F126" s="8" t="n">
        <f aca="false">E126-C126</f>
        <v>-312</v>
      </c>
      <c r="G126" s="9" t="n">
        <f aca="false">IF(AND(C126=0,E126=0),0,IF(C126=0,"New",(E126-C126)/C126))</f>
        <v>-1</v>
      </c>
      <c r="H126" s="8" t="n">
        <f aca="false">SUMIFS('Source'!$E:$E,'Source'!$A:$A,"110 - Chemipal",'Source'!$B:$B,$A126)</f>
        <v>15761.34</v>
      </c>
      <c r="I126" s="8" t="n">
        <f aca="false">SUMIFS('Source'!$G:$G,'Source'!$A:$A,"110 - Chemipal",'Source'!$B:$B,$A126)</f>
        <v>0</v>
      </c>
      <c r="J126" s="8" t="n">
        <f aca="false">I126*$J$5</f>
        <v>0</v>
      </c>
      <c r="K126" s="8" t="n">
        <f aca="false">J126-H126</f>
        <v>-15761.34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199</v>
      </c>
      <c r="B127" s="7" t="str">
        <f aca="false">IFERROR(INDEX('Source'!$C:$C,MATCH($A127,'Source'!$B:$B,0)),"")</f>
        <v>מתלה רשת לזרוע שחור 85B</v>
      </c>
      <c r="C127" s="8" t="n">
        <f aca="false">SUMIFS('Source'!$D:$D,'Source'!$A:$A,"110 - Chemipal",'Source'!$B:$B,$A127)</f>
        <v>313</v>
      </c>
      <c r="D127" s="8" t="n">
        <f aca="false">SUMIFS('Source'!$F:$F,'Source'!$A:$A,"110 - Chemipal",'Source'!$B:$B,$A127)</f>
        <v>0</v>
      </c>
      <c r="E127" s="8" t="n">
        <f aca="false">D127*$J$5</f>
        <v>0</v>
      </c>
      <c r="F127" s="8" t="n">
        <f aca="false">E127-C127</f>
        <v>-313</v>
      </c>
      <c r="G127" s="9" t="n">
        <f aca="false">IF(AND(C127=0,E127=0),0,IF(C127=0,"New",(E127-C127)/C127))</f>
        <v>-1</v>
      </c>
      <c r="H127" s="8" t="n">
        <f aca="false">SUMIFS('Source'!$E:$E,'Source'!$A:$A,"110 - Chemipal",'Source'!$B:$B,$A127)</f>
        <v>15722.3</v>
      </c>
      <c r="I127" s="8" t="n">
        <f aca="false">SUMIFS('Source'!$G:$G,'Source'!$A:$A,"110 - Chemipal",'Source'!$B:$B,$A127)</f>
        <v>0</v>
      </c>
      <c r="J127" s="8" t="n">
        <f aca="false">I127*$J$5</f>
        <v>0</v>
      </c>
      <c r="K127" s="8" t="n">
        <f aca="false">J127-H127</f>
        <v>-15722.3</v>
      </c>
      <c r="L127" s="9" t="n">
        <f aca="false">IF(AND(H127=0,J127=0),0,IF(H127=0,"New",(J127-H127)/H127))</f>
        <v>-1</v>
      </c>
      <c r="M127" s="7" t="str">
        <f aca="false">IF(AND(OR(C127&lt;&gt;0,H127&lt;&gt;0),D127=0,I127=0),"DROP",IF(AND(OR(D127&lt;&gt;0,I127&lt;&gt;0),C127=0,H127=0),"NEW",""))</f>
        <v>DROP</v>
      </c>
    </row>
    <row r="128" customFormat="false" ht="15" hidden="false" customHeight="false" outlineLevel="0" collapsed="false">
      <c r="A128" s="7" t="s">
        <v>200</v>
      </c>
      <c r="B128" s="7" t="str">
        <f aca="false">IFERROR(INDEX('Source'!$C:$C,MATCH($A128,'Source'!$B:$B,0)),"")</f>
        <v>צוארון ספוגי</v>
      </c>
      <c r="C128" s="8" t="n">
        <f aca="false">SUMIFS('Source'!$D:$D,'Source'!$A:$A,"110 - Chemipal",'Source'!$B:$B,$A128)</f>
        <v>460</v>
      </c>
      <c r="D128" s="8" t="n">
        <f aca="false">SUMIFS('Source'!$F:$F,'Source'!$A:$A,"110 - Chemipal",'Source'!$B:$B,$A128)</f>
        <v>0</v>
      </c>
      <c r="E128" s="8" t="n">
        <f aca="false">D128*$J$5</f>
        <v>0</v>
      </c>
      <c r="F128" s="8" t="n">
        <f aca="false">E128-C128</f>
        <v>-460</v>
      </c>
      <c r="G128" s="9" t="n">
        <f aca="false">IF(AND(C128=0,E128=0),0,IF(C128=0,"New",(E128-C128)/C128))</f>
        <v>-1</v>
      </c>
      <c r="H128" s="8" t="n">
        <f aca="false">SUMIFS('Source'!$E:$E,'Source'!$A:$A,"110 - Chemipal",'Source'!$B:$B,$A128)</f>
        <v>15452.92</v>
      </c>
      <c r="I128" s="8" t="n">
        <f aca="false">SUMIFS('Source'!$G:$G,'Source'!$A:$A,"110 - Chemipal",'Source'!$B:$B,$A128)</f>
        <v>0</v>
      </c>
      <c r="J128" s="8" t="n">
        <f aca="false">I128*$J$5</f>
        <v>0</v>
      </c>
      <c r="K128" s="8" t="n">
        <f aca="false">J128-H128</f>
        <v>-15452.92</v>
      </c>
      <c r="L128" s="9" t="n">
        <f aca="false">IF(AND(H128=0,J128=0),0,IF(H128=0,"New",(J128-H128)/H128))</f>
        <v>-1</v>
      </c>
      <c r="M128" s="7" t="str">
        <f aca="false">IF(AND(OR(C128&lt;&gt;0,H128&lt;&gt;0),D128=0,I128=0),"DROP",IF(AND(OR(D128&lt;&gt;0,I128&lt;&gt;0),C128=0,H128=0),"NEW",""))</f>
        <v>DROP</v>
      </c>
    </row>
    <row r="129" customFormat="false" ht="15" hidden="false" customHeight="false" outlineLevel="0" collapsed="false">
      <c r="A129" s="7" t="s">
        <v>201</v>
      </c>
      <c r="B129" s="7" t="str">
        <f aca="false">IFERROR(INDEX('Source'!$C:$C,MATCH($A129,'Source'!$B:$B,0)),"")</f>
        <v>כ.הפרדת אצבעות ס</v>
      </c>
      <c r="C129" s="8" t="n">
        <f aca="false">SUMIFS('Source'!$D:$D,'Source'!$A:$A,"110 - Chemipal",'Source'!$B:$B,$A129)</f>
        <v>1128</v>
      </c>
      <c r="D129" s="8" t="n">
        <f aca="false">SUMIFS('Source'!$F:$F,'Source'!$A:$A,"110 - Chemipal",'Source'!$B:$B,$A129)</f>
        <v>0</v>
      </c>
      <c r="E129" s="8" t="n">
        <f aca="false">D129*$J$5</f>
        <v>0</v>
      </c>
      <c r="F129" s="8" t="n">
        <f aca="false">E129-C129</f>
        <v>-1128</v>
      </c>
      <c r="G129" s="9" t="n">
        <f aca="false">IF(AND(C129=0,E129=0),0,IF(C129=0,"New",(E129-C129)/C129))</f>
        <v>-1</v>
      </c>
      <c r="H129" s="8" t="n">
        <f aca="false">SUMIFS('Source'!$E:$E,'Source'!$A:$A,"110 - Chemipal",'Source'!$B:$B,$A129)</f>
        <v>15281.54</v>
      </c>
      <c r="I129" s="8" t="n">
        <f aca="false">SUMIFS('Source'!$G:$G,'Source'!$A:$A,"110 - Chemipal",'Source'!$B:$B,$A129)</f>
        <v>0</v>
      </c>
      <c r="J129" s="8" t="n">
        <f aca="false">I129*$J$5</f>
        <v>0</v>
      </c>
      <c r="K129" s="8" t="n">
        <f aca="false">J129-H129</f>
        <v>-15281.54</v>
      </c>
      <c r="L129" s="9" t="n">
        <f aca="false">IF(AND(H129=0,J129=0),0,IF(H129=0,"New",(J129-H129)/H129))</f>
        <v>-1</v>
      </c>
      <c r="M129" s="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false" outlineLevel="0" collapsed="false">
      <c r="A130" s="7" t="s">
        <v>202</v>
      </c>
      <c r="B130" s="7" t="str">
        <f aca="false">IFERROR(INDEX('Source'!$C:$C,MATCH($A130,'Source'!$B:$B,0)),"")</f>
        <v>מגן מרפק בז'</v>
      </c>
      <c r="C130" s="8" t="n">
        <f aca="false">SUMIFS('Source'!$D:$D,'Source'!$A:$A,"110 - Chemipal",'Source'!$B:$B,$A130)</f>
        <v>566</v>
      </c>
      <c r="D130" s="8" t="n">
        <f aca="false">SUMIFS('Source'!$F:$F,'Source'!$A:$A,"110 - Chemipal",'Source'!$B:$B,$A130)</f>
        <v>0</v>
      </c>
      <c r="E130" s="8" t="n">
        <f aca="false">D130*$J$5</f>
        <v>0</v>
      </c>
      <c r="F130" s="8" t="n">
        <f aca="false">E130-C130</f>
        <v>-566</v>
      </c>
      <c r="G130" s="9" t="n">
        <f aca="false">IF(AND(C130=0,E130=0),0,IF(C130=0,"New",(E130-C130)/C130))</f>
        <v>-1</v>
      </c>
      <c r="H130" s="8" t="n">
        <f aca="false">SUMIFS('Source'!$E:$E,'Source'!$A:$A,"110 - Chemipal",'Source'!$B:$B,$A130)</f>
        <v>15118.78</v>
      </c>
      <c r="I130" s="8" t="n">
        <f aca="false">SUMIFS('Source'!$G:$G,'Source'!$A:$A,"110 - Chemipal",'Source'!$B:$B,$A130)</f>
        <v>0</v>
      </c>
      <c r="J130" s="8" t="n">
        <f aca="false">I130*$J$5</f>
        <v>0</v>
      </c>
      <c r="K130" s="8" t="n">
        <f aca="false">J130-H130</f>
        <v>-15118.78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203</v>
      </c>
      <c r="B131" s="7" t="str">
        <f aca="false">IFERROR(INDEX('Source'!$C:$C,MATCH($A131,'Source'!$B:$B,0)),"")</f>
        <v>תחבושת אלסטית נצמדת צבע ירוק</v>
      </c>
      <c r="C131" s="8" t="n">
        <f aca="false">SUMIFS('Source'!$D:$D,'Source'!$A:$A,"110 - Chemipal",'Source'!$B:$B,$A131)</f>
        <v>1505</v>
      </c>
      <c r="D131" s="8" t="n">
        <f aca="false">SUMIFS('Source'!$F:$F,'Source'!$A:$A,"110 - Chemipal",'Source'!$B:$B,$A131)</f>
        <v>0</v>
      </c>
      <c r="E131" s="8" t="n">
        <f aca="false">D131*$J$5</f>
        <v>0</v>
      </c>
      <c r="F131" s="8" t="n">
        <f aca="false">E131-C131</f>
        <v>-1505</v>
      </c>
      <c r="G131" s="9" t="n">
        <f aca="false">IF(AND(C131=0,E131=0),0,IF(C131=0,"New",(E131-C131)/C131))</f>
        <v>-1</v>
      </c>
      <c r="H131" s="8" t="n">
        <f aca="false">SUMIFS('Source'!$E:$E,'Source'!$A:$A,"110 - Chemipal",'Source'!$B:$B,$A131)</f>
        <v>15111.99</v>
      </c>
      <c r="I131" s="8" t="n">
        <f aca="false">SUMIFS('Source'!$G:$G,'Source'!$A:$A,"110 - Chemipal",'Source'!$B:$B,$A131)</f>
        <v>0</v>
      </c>
      <c r="J131" s="8" t="n">
        <f aca="false">I131*$J$5</f>
        <v>0</v>
      </c>
      <c r="K131" s="8" t="n">
        <f aca="false">J131-H131</f>
        <v>-15111.99</v>
      </c>
      <c r="L131" s="9" t="n">
        <f aca="false">IF(AND(H131=0,J131=0),0,IF(H131=0,"New",(J131-H131)/H131))</f>
        <v>-1</v>
      </c>
      <c r="M131" s="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false" outlineLevel="0" collapsed="false">
      <c r="A132" s="7" t="s">
        <v>204</v>
      </c>
      <c r="B132" s="7" t="str">
        <f aca="false">IFERROR(INDEX('Source'!$C:$C,MATCH($A132,'Source'!$B:$B,0)),"")</f>
        <v>חגורת קיבוע לכתף</v>
      </c>
      <c r="C132" s="8" t="n">
        <f aca="false">SUMIFS('Source'!$D:$D,'Source'!$A:$A,"110 - Chemipal",'Source'!$B:$B,$A132)</f>
        <v>92</v>
      </c>
      <c r="D132" s="8" t="n">
        <f aca="false">SUMIFS('Source'!$F:$F,'Source'!$A:$A,"110 - Chemipal",'Source'!$B:$B,$A132)</f>
        <v>0</v>
      </c>
      <c r="E132" s="8" t="n">
        <f aca="false">D132*$J$5</f>
        <v>0</v>
      </c>
      <c r="F132" s="8" t="n">
        <f aca="false">E132-C132</f>
        <v>-92</v>
      </c>
      <c r="G132" s="9" t="n">
        <f aca="false">IF(AND(C132=0,E132=0),0,IF(C132=0,"New",(E132-C132)/C132))</f>
        <v>-1</v>
      </c>
      <c r="H132" s="8" t="n">
        <f aca="false">SUMIFS('Source'!$E:$E,'Source'!$A:$A,"110 - Chemipal",'Source'!$B:$B,$A132)</f>
        <v>15042.02</v>
      </c>
      <c r="I132" s="8" t="n">
        <f aca="false">SUMIFS('Source'!$G:$G,'Source'!$A:$A,"110 - Chemipal",'Source'!$B:$B,$A132)</f>
        <v>0</v>
      </c>
      <c r="J132" s="8" t="n">
        <f aca="false">I132*$J$5</f>
        <v>0</v>
      </c>
      <c r="K132" s="8" t="n">
        <f aca="false">J132-H132</f>
        <v>-15042.02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205</v>
      </c>
      <c r="B133" s="7" t="str">
        <f aca="false">IFERROR(INDEX('Source'!$C:$C,MATCH($A133,'Source'!$B:$B,0)),"")</f>
        <v>מדרס מתכוונן לגיל</v>
      </c>
      <c r="C133" s="8" t="n">
        <f aca="false">SUMIFS('Source'!$D:$D,'Source'!$A:$A,"110 - Chemipal",'Source'!$B:$B,$A133)</f>
        <v>215</v>
      </c>
      <c r="D133" s="8" t="n">
        <f aca="false">SUMIFS('Source'!$F:$F,'Source'!$A:$A,"110 - Chemipal",'Source'!$B:$B,$A133)</f>
        <v>0</v>
      </c>
      <c r="E133" s="8" t="n">
        <f aca="false">D133*$J$5</f>
        <v>0</v>
      </c>
      <c r="F133" s="8" t="n">
        <f aca="false">E133-C133</f>
        <v>-215</v>
      </c>
      <c r="G133" s="9" t="n">
        <f aca="false">IF(AND(C133=0,E133=0),0,IF(C133=0,"New",(E133-C133)/C133))</f>
        <v>-1</v>
      </c>
      <c r="H133" s="8" t="n">
        <f aca="false">SUMIFS('Source'!$E:$E,'Source'!$A:$A,"110 - Chemipal",'Source'!$B:$B,$A133)</f>
        <v>15040.14</v>
      </c>
      <c r="I133" s="8" t="n">
        <f aca="false">SUMIFS('Source'!$G:$G,'Source'!$A:$A,"110 - Chemipal",'Source'!$B:$B,$A133)</f>
        <v>0</v>
      </c>
      <c r="J133" s="8" t="n">
        <f aca="false">I133*$J$5</f>
        <v>0</v>
      </c>
      <c r="K133" s="8" t="n">
        <f aca="false">J133-H133</f>
        <v>-15040.14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206</v>
      </c>
      <c r="B134" s="7" t="str">
        <f aca="false">IFERROR(INDEX('Source'!$C:$C,MATCH($A134,'Source'!$B:$B,0)),"")</f>
        <v>חגורת גב אפורה</v>
      </c>
      <c r="C134" s="8" t="n">
        <f aca="false">SUMIFS('Source'!$D:$D,'Source'!$A:$A,"110 - Chemipal",'Source'!$B:$B,$A134)</f>
        <v>155</v>
      </c>
      <c r="D134" s="8" t="n">
        <f aca="false">SUMIFS('Source'!$F:$F,'Source'!$A:$A,"110 - Chemipal",'Source'!$B:$B,$A134)</f>
        <v>0</v>
      </c>
      <c r="E134" s="8" t="n">
        <f aca="false">D134*$J$5</f>
        <v>0</v>
      </c>
      <c r="F134" s="8" t="n">
        <f aca="false">E134-C134</f>
        <v>-155</v>
      </c>
      <c r="G134" s="9" t="n">
        <f aca="false">IF(AND(C134=0,E134=0),0,IF(C134=0,"New",(E134-C134)/C134))</f>
        <v>-1</v>
      </c>
      <c r="H134" s="8" t="n">
        <f aca="false">SUMIFS('Source'!$E:$E,'Source'!$A:$A,"110 - Chemipal",'Source'!$B:$B,$A134)</f>
        <v>14963.87</v>
      </c>
      <c r="I134" s="8" t="n">
        <f aca="false">SUMIFS('Source'!$G:$G,'Source'!$A:$A,"110 - Chemipal",'Source'!$B:$B,$A134)</f>
        <v>0</v>
      </c>
      <c r="J134" s="8" t="n">
        <f aca="false">I134*$J$5</f>
        <v>0</v>
      </c>
      <c r="K134" s="8" t="n">
        <f aca="false">J134-H134</f>
        <v>-14963.87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207</v>
      </c>
      <c r="B135" s="7" t="str">
        <f aca="false">IFERROR(INDEX('Source'!$C:$C,MATCH($A135,'Source'!$B:$B,0)),"")</f>
        <v>חגורת גב+סגירה כפולה</v>
      </c>
      <c r="C135" s="8" t="n">
        <f aca="false">SUMIFS('Source'!$D:$D,'Source'!$A:$A,"110 - Chemipal",'Source'!$B:$B,$A135)</f>
        <v>146</v>
      </c>
      <c r="D135" s="8" t="n">
        <f aca="false">SUMIFS('Source'!$F:$F,'Source'!$A:$A,"110 - Chemipal",'Source'!$B:$B,$A135)</f>
        <v>0</v>
      </c>
      <c r="E135" s="8" t="n">
        <f aca="false">D135*$J$5</f>
        <v>0</v>
      </c>
      <c r="F135" s="8" t="n">
        <f aca="false">E135-C135</f>
        <v>-146</v>
      </c>
      <c r="G135" s="9" t="n">
        <f aca="false">IF(AND(C135=0,E135=0),0,IF(C135=0,"New",(E135-C135)/C135))</f>
        <v>-1</v>
      </c>
      <c r="H135" s="8" t="n">
        <f aca="false">SUMIFS('Source'!$E:$E,'Source'!$A:$A,"110 - Chemipal",'Source'!$B:$B,$A135)</f>
        <v>14686.25</v>
      </c>
      <c r="I135" s="8" t="n">
        <f aca="false">SUMIFS('Source'!$G:$G,'Source'!$A:$A,"110 - Chemipal",'Source'!$B:$B,$A135)</f>
        <v>0</v>
      </c>
      <c r="J135" s="8" t="n">
        <f aca="false">I135*$J$5</f>
        <v>0</v>
      </c>
      <c r="K135" s="8" t="n">
        <f aca="false">J135-H135</f>
        <v>-14686.25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208</v>
      </c>
      <c r="B136" s="7" t="str">
        <f aca="false">IFERROR(INDEX('Source'!$C:$C,MATCH($A136,'Source'!$B:$B,0)),"")</f>
        <v>סד מאורך לאגודל</v>
      </c>
      <c r="C136" s="8" t="n">
        <f aca="false">SUMIFS('Source'!$D:$D,'Source'!$A:$A,"110 - Chemipal",'Source'!$B:$B,$A136)</f>
        <v>234</v>
      </c>
      <c r="D136" s="8" t="n">
        <f aca="false">SUMIFS('Source'!$F:$F,'Source'!$A:$A,"110 - Chemipal",'Source'!$B:$B,$A136)</f>
        <v>0</v>
      </c>
      <c r="E136" s="8" t="n">
        <f aca="false">D136*$J$5</f>
        <v>0</v>
      </c>
      <c r="F136" s="8" t="n">
        <f aca="false">E136-C136</f>
        <v>-234</v>
      </c>
      <c r="G136" s="9" t="n">
        <f aca="false">IF(AND(C136=0,E136=0),0,IF(C136=0,"New",(E136-C136)/C136))</f>
        <v>-1</v>
      </c>
      <c r="H136" s="8" t="n">
        <f aca="false">SUMIFS('Source'!$E:$E,'Source'!$A:$A,"110 - Chemipal",'Source'!$B:$B,$A136)</f>
        <v>14158.42</v>
      </c>
      <c r="I136" s="8" t="n">
        <f aca="false">SUMIFS('Source'!$G:$G,'Source'!$A:$A,"110 - Chemipal",'Source'!$B:$B,$A136)</f>
        <v>0</v>
      </c>
      <c r="J136" s="8" t="n">
        <f aca="false">I136*$J$5</f>
        <v>0</v>
      </c>
      <c r="K136" s="8" t="n">
        <f aca="false">J136-H136</f>
        <v>-14158.42</v>
      </c>
      <c r="L136" s="9" t="n">
        <f aca="false">IF(AND(H136=0,J136=0),0,IF(H136=0,"New",(J136-H136)/H136))</f>
        <v>-1</v>
      </c>
      <c r="M136" s="7" t="str">
        <f aca="false">IF(AND(OR(C136&lt;&gt;0,H136&lt;&gt;0),D136=0,I136=0),"DROP",IF(AND(OR(D136&lt;&gt;0,I136&lt;&gt;0),C136=0,H136=0),"NEW",""))</f>
        <v>DROP</v>
      </c>
    </row>
    <row r="137" customFormat="false" ht="15" hidden="false" customHeight="false" outlineLevel="0" collapsed="false">
      <c r="A137" s="7" t="s">
        <v>209</v>
      </c>
      <c r="B137" s="7" t="str">
        <f aca="false">IFERROR(INDEX('Source'!$C:$C,MATCH($A137,'Source'!$B:$B,0)),"")</f>
        <v>אצבעון מפלסטיק  ליד</v>
      </c>
      <c r="C137" s="8" t="n">
        <f aca="false">SUMIFS('Source'!$D:$D,'Source'!$A:$A,"110 - Chemipal",'Source'!$B:$B,$A137)</f>
        <v>924</v>
      </c>
      <c r="D137" s="8" t="n">
        <f aca="false">SUMIFS('Source'!$F:$F,'Source'!$A:$A,"110 - Chemipal",'Source'!$B:$B,$A137)</f>
        <v>0</v>
      </c>
      <c r="E137" s="8" t="n">
        <f aca="false">D137*$J$5</f>
        <v>0</v>
      </c>
      <c r="F137" s="8" t="n">
        <f aca="false">E137-C137</f>
        <v>-924</v>
      </c>
      <c r="G137" s="9" t="n">
        <f aca="false">IF(AND(C137=0,E137=0),0,IF(C137=0,"New",(E137-C137)/C137))</f>
        <v>-1</v>
      </c>
      <c r="H137" s="8" t="n">
        <f aca="false">SUMIFS('Source'!$E:$E,'Source'!$A:$A,"110 - Chemipal",'Source'!$B:$B,$A137)</f>
        <v>13946.23</v>
      </c>
      <c r="I137" s="8" t="n">
        <f aca="false">SUMIFS('Source'!$G:$G,'Source'!$A:$A,"110 - Chemipal",'Source'!$B:$B,$A137)</f>
        <v>0</v>
      </c>
      <c r="J137" s="8" t="n">
        <f aca="false">I137*$J$5</f>
        <v>0</v>
      </c>
      <c r="K137" s="8" t="n">
        <f aca="false">J137-H137</f>
        <v>-13946.23</v>
      </c>
      <c r="L137" s="9" t="n">
        <f aca="false">IF(AND(H137=0,J137=0),0,IF(H137=0,"New",(J137-H137)/H137))</f>
        <v>-1</v>
      </c>
      <c r="M137" s="7" t="str">
        <f aca="false">IF(AND(OR(C137&lt;&gt;0,H137&lt;&gt;0),D137=0,I137=0),"DROP",IF(AND(OR(D137&lt;&gt;0,I137&lt;&gt;0),C137=0,H137=0),"NEW",""))</f>
        <v>DROP</v>
      </c>
    </row>
    <row r="138" customFormat="false" ht="15" hidden="false" customHeight="false" outlineLevel="0" collapsed="false">
      <c r="A138" s="7" t="s">
        <v>210</v>
      </c>
      <c r="B138" s="7" t="str">
        <f aca="false">IFERROR(INDEX('Source'!$C:$C,MATCH($A138,'Source'!$B:$B,0)),"")</f>
        <v>סד לאגודל</v>
      </c>
      <c r="C138" s="8" t="n">
        <f aca="false">SUMIFS('Source'!$D:$D,'Source'!$A:$A,"110 - Chemipal",'Source'!$B:$B,$A138)</f>
        <v>164</v>
      </c>
      <c r="D138" s="8" t="n">
        <f aca="false">SUMIFS('Source'!$F:$F,'Source'!$A:$A,"110 - Chemipal",'Source'!$B:$B,$A138)</f>
        <v>0</v>
      </c>
      <c r="E138" s="8" t="n">
        <f aca="false">D138*$J$5</f>
        <v>0</v>
      </c>
      <c r="F138" s="8" t="n">
        <f aca="false">E138-C138</f>
        <v>-164</v>
      </c>
      <c r="G138" s="9" t="n">
        <f aca="false">IF(AND(C138=0,E138=0),0,IF(C138=0,"New",(E138-C138)/C138))</f>
        <v>-1</v>
      </c>
      <c r="H138" s="8" t="n">
        <f aca="false">SUMIFS('Source'!$E:$E,'Source'!$A:$A,"110 - Chemipal",'Source'!$B:$B,$A138)</f>
        <v>13907.15</v>
      </c>
      <c r="I138" s="8" t="n">
        <f aca="false">SUMIFS('Source'!$G:$G,'Source'!$A:$A,"110 - Chemipal",'Source'!$B:$B,$A138)</f>
        <v>0</v>
      </c>
      <c r="J138" s="8" t="n">
        <f aca="false">I138*$J$5</f>
        <v>0</v>
      </c>
      <c r="K138" s="8" t="n">
        <f aca="false">J138-H138</f>
        <v>-13907.15</v>
      </c>
      <c r="L138" s="9" t="n">
        <f aca="false">IF(AND(H138=0,J138=0),0,IF(H138=0,"New",(J138-H138)/H138))</f>
        <v>-1</v>
      </c>
      <c r="M138" s="7" t="str">
        <f aca="false">IF(AND(OR(C138&lt;&gt;0,H138&lt;&gt;0),D138=0,I138=0),"DROP",IF(AND(OR(D138&lt;&gt;0,I138&lt;&gt;0),C138=0,H138=0),"NEW",""))</f>
        <v>DROP</v>
      </c>
    </row>
    <row r="139" customFormat="false" ht="15" hidden="false" customHeight="false" outlineLevel="0" collapsed="false">
      <c r="A139" s="7" t="s">
        <v>211</v>
      </c>
      <c r="B139" s="7" t="str">
        <f aca="false">IFERROR(INDEX('Source'!$C:$C,MATCH($A139,'Source'!$B:$B,0)),"")</f>
        <v>מדבקה מסיליקון ל</v>
      </c>
      <c r="C139" s="8" t="n">
        <f aca="false">SUMIFS('Source'!$D:$D,'Source'!$A:$A,"110 - Chemipal",'Source'!$B:$B,$A139)</f>
        <v>492</v>
      </c>
      <c r="D139" s="8" t="n">
        <f aca="false">SUMIFS('Source'!$F:$F,'Source'!$A:$A,"110 - Chemipal",'Source'!$B:$B,$A139)</f>
        <v>0</v>
      </c>
      <c r="E139" s="8" t="n">
        <f aca="false">D139*$J$5</f>
        <v>0</v>
      </c>
      <c r="F139" s="8" t="n">
        <f aca="false">E139-C139</f>
        <v>-492</v>
      </c>
      <c r="G139" s="9" t="n">
        <f aca="false">IF(AND(C139=0,E139=0),0,IF(C139=0,"New",(E139-C139)/C139))</f>
        <v>-1</v>
      </c>
      <c r="H139" s="8" t="n">
        <f aca="false">SUMIFS('Source'!$E:$E,'Source'!$A:$A,"110 - Chemipal",'Source'!$B:$B,$A139)</f>
        <v>13536.3</v>
      </c>
      <c r="I139" s="8" t="n">
        <f aca="false">SUMIFS('Source'!$G:$G,'Source'!$A:$A,"110 - Chemipal",'Source'!$B:$B,$A139)</f>
        <v>0</v>
      </c>
      <c r="J139" s="8" t="n">
        <f aca="false">I139*$J$5</f>
        <v>0</v>
      </c>
      <c r="K139" s="8" t="n">
        <f aca="false">J139-H139</f>
        <v>-13536.3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212</v>
      </c>
      <c r="B140" s="7" t="str">
        <f aca="false">IFERROR(INDEX('Source'!$C:$C,MATCH($A140,'Source'!$B:$B,0)),"")</f>
        <v>מגן מרפק</v>
      </c>
      <c r="C140" s="8" t="n">
        <f aca="false">SUMIFS('Source'!$D:$D,'Source'!$A:$A,"110 - Chemipal",'Source'!$B:$B,$A140)</f>
        <v>488</v>
      </c>
      <c r="D140" s="8" t="n">
        <f aca="false">SUMIFS('Source'!$F:$F,'Source'!$A:$A,"110 - Chemipal",'Source'!$B:$B,$A140)</f>
        <v>0</v>
      </c>
      <c r="E140" s="8" t="n">
        <f aca="false">D140*$J$5</f>
        <v>0</v>
      </c>
      <c r="F140" s="8" t="n">
        <f aca="false">E140-C140</f>
        <v>-488</v>
      </c>
      <c r="G140" s="9" t="n">
        <f aca="false">IF(AND(C140=0,E140=0),0,IF(C140=0,"New",(E140-C140)/C140))</f>
        <v>-1</v>
      </c>
      <c r="H140" s="8" t="n">
        <f aca="false">SUMIFS('Source'!$E:$E,'Source'!$A:$A,"110 - Chemipal",'Source'!$B:$B,$A140)</f>
        <v>13126.99</v>
      </c>
      <c r="I140" s="8" t="n">
        <f aca="false">SUMIFS('Source'!$G:$G,'Source'!$A:$A,"110 - Chemipal",'Source'!$B:$B,$A140)</f>
        <v>0</v>
      </c>
      <c r="J140" s="8" t="n">
        <f aca="false">I140*$J$5</f>
        <v>0</v>
      </c>
      <c r="K140" s="8" t="n">
        <f aca="false">J140-H140</f>
        <v>-13126.99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213</v>
      </c>
      <c r="B141" s="7" t="str">
        <f aca="false">IFERROR(INDEX('Source'!$C:$C,MATCH($A141,'Source'!$B:$B,0)),"")</f>
        <v>תחבושת נצמדת צבע כחול</v>
      </c>
      <c r="C141" s="8" t="n">
        <f aca="false">SUMIFS('Source'!$D:$D,'Source'!$A:$A,"110 - Chemipal",'Source'!$B:$B,$A141)</f>
        <v>1290</v>
      </c>
      <c r="D141" s="8" t="n">
        <f aca="false">SUMIFS('Source'!$F:$F,'Source'!$A:$A,"110 - Chemipal",'Source'!$B:$B,$A141)</f>
        <v>0</v>
      </c>
      <c r="E141" s="8" t="n">
        <f aca="false">D141*$J$5</f>
        <v>0</v>
      </c>
      <c r="F141" s="8" t="n">
        <f aca="false">E141-C141</f>
        <v>-1290</v>
      </c>
      <c r="G141" s="9" t="n">
        <f aca="false">IF(AND(C141=0,E141=0),0,IF(C141=0,"New",(E141-C141)/C141))</f>
        <v>-1</v>
      </c>
      <c r="H141" s="8" t="n">
        <f aca="false">SUMIFS('Source'!$E:$E,'Source'!$A:$A,"110 - Chemipal",'Source'!$B:$B,$A141)</f>
        <v>12750.86</v>
      </c>
      <c r="I141" s="8" t="n">
        <f aca="false">SUMIFS('Source'!$G:$G,'Source'!$A:$A,"110 - Chemipal",'Source'!$B:$B,$A141)</f>
        <v>0</v>
      </c>
      <c r="J141" s="8" t="n">
        <f aca="false">I141*$J$5</f>
        <v>0</v>
      </c>
      <c r="K141" s="8" t="n">
        <f aca="false">J141-H141</f>
        <v>-12750.86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214</v>
      </c>
      <c r="B142" s="7" t="str">
        <f aca="false">IFERROR(INDEX('Source'!$C:$C,MATCH($A142,'Source'!$B:$B,0)),"")</f>
        <v>תחבושת נצמדת צבע שחור</v>
      </c>
      <c r="C142" s="8" t="n">
        <f aca="false">SUMIFS('Source'!$D:$D,'Source'!$A:$A,"110 - Chemipal",'Source'!$B:$B,$A142)</f>
        <v>1298</v>
      </c>
      <c r="D142" s="8" t="n">
        <f aca="false">SUMIFS('Source'!$F:$F,'Source'!$A:$A,"110 - Chemipal",'Source'!$B:$B,$A142)</f>
        <v>0</v>
      </c>
      <c r="E142" s="8" t="n">
        <f aca="false">D142*$J$5</f>
        <v>0</v>
      </c>
      <c r="F142" s="8" t="n">
        <f aca="false">E142-C142</f>
        <v>-1298</v>
      </c>
      <c r="G142" s="9" t="n">
        <f aca="false">IF(AND(C142=0,E142=0),0,IF(C142=0,"New",(E142-C142)/C142))</f>
        <v>-1</v>
      </c>
      <c r="H142" s="8" t="n">
        <f aca="false">SUMIFS('Source'!$E:$E,'Source'!$A:$A,"110 - Chemipal",'Source'!$B:$B,$A142)</f>
        <v>12730.66</v>
      </c>
      <c r="I142" s="8" t="n">
        <f aca="false">SUMIFS('Source'!$G:$G,'Source'!$A:$A,"110 - Chemipal",'Source'!$B:$B,$A142)</f>
        <v>0</v>
      </c>
      <c r="J142" s="8" t="n">
        <f aca="false">I142*$J$5</f>
        <v>0</v>
      </c>
      <c r="K142" s="8" t="n">
        <f aca="false">J142-H142</f>
        <v>-12730.66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215</v>
      </c>
      <c r="B143" s="7" t="str">
        <f aca="false">IFERROR(INDEX('Source'!$C:$C,MATCH($A143,'Source'!$B:$B,0)),"")</f>
        <v>חבק יד אגודלי שחור</v>
      </c>
      <c r="C143" s="8" t="n">
        <f aca="false">SUMIFS('Source'!$D:$D,'Source'!$A:$A,"110 - Chemipal",'Source'!$B:$B,$A143)</f>
        <v>283</v>
      </c>
      <c r="D143" s="8" t="n">
        <f aca="false">SUMIFS('Source'!$F:$F,'Source'!$A:$A,"110 - Chemipal",'Source'!$B:$B,$A143)</f>
        <v>0</v>
      </c>
      <c r="E143" s="8" t="n">
        <f aca="false">D143*$J$5</f>
        <v>0</v>
      </c>
      <c r="F143" s="8" t="n">
        <f aca="false">E143-C143</f>
        <v>-283</v>
      </c>
      <c r="G143" s="9" t="n">
        <f aca="false">IF(AND(C143=0,E143=0),0,IF(C143=0,"New",(E143-C143)/C143))</f>
        <v>-1</v>
      </c>
      <c r="H143" s="8" t="n">
        <f aca="false">SUMIFS('Source'!$E:$E,'Source'!$A:$A,"110 - Chemipal",'Source'!$B:$B,$A143)</f>
        <v>12351.16</v>
      </c>
      <c r="I143" s="8" t="n">
        <f aca="false">SUMIFS('Source'!$G:$G,'Source'!$A:$A,"110 - Chemipal",'Source'!$B:$B,$A143)</f>
        <v>0</v>
      </c>
      <c r="J143" s="8" t="n">
        <f aca="false">I143*$J$5</f>
        <v>0</v>
      </c>
      <c r="K143" s="8" t="n">
        <f aca="false">J143-H143</f>
        <v>-12351.16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216</v>
      </c>
      <c r="B144" s="7" t="str">
        <f aca="false">IFERROR(INDEX('Source'!$C:$C,MATCH($A144,'Source'!$B:$B,0)),"")</f>
        <v>מגן ברך ארוך</v>
      </c>
      <c r="C144" s="8" t="n">
        <f aca="false">SUMIFS('Source'!$D:$D,'Source'!$A:$A,"110 - Chemipal",'Source'!$B:$B,$A144)</f>
        <v>368</v>
      </c>
      <c r="D144" s="8" t="n">
        <f aca="false">SUMIFS('Source'!$F:$F,'Source'!$A:$A,"110 - Chemipal",'Source'!$B:$B,$A144)</f>
        <v>0</v>
      </c>
      <c r="E144" s="8" t="n">
        <f aca="false">D144*$J$5</f>
        <v>0</v>
      </c>
      <c r="F144" s="8" t="n">
        <f aca="false">E144-C144</f>
        <v>-368</v>
      </c>
      <c r="G144" s="9" t="n">
        <f aca="false">IF(AND(C144=0,E144=0),0,IF(C144=0,"New",(E144-C144)/C144))</f>
        <v>-1</v>
      </c>
      <c r="H144" s="8" t="n">
        <f aca="false">SUMIFS('Source'!$E:$E,'Source'!$A:$A,"110 - Chemipal",'Source'!$B:$B,$A144)</f>
        <v>11726.39</v>
      </c>
      <c r="I144" s="8" t="n">
        <f aca="false">SUMIFS('Source'!$G:$G,'Source'!$A:$A,"110 - Chemipal",'Source'!$B:$B,$A144)</f>
        <v>0</v>
      </c>
      <c r="J144" s="8" t="n">
        <f aca="false">I144*$J$5</f>
        <v>0</v>
      </c>
      <c r="K144" s="8" t="n">
        <f aca="false">J144-H144</f>
        <v>-11726.39</v>
      </c>
      <c r="L144" s="9" t="n">
        <f aca="false">IF(AND(H144=0,J144=0),0,IF(H144=0,"New",(J144-H144)/H144))</f>
        <v>-1</v>
      </c>
      <c r="M144" s="7" t="str">
        <f aca="false">IF(AND(OR(C144&lt;&gt;0,H144&lt;&gt;0),D144=0,I144=0),"DROP",IF(AND(OR(D144&lt;&gt;0,I144&lt;&gt;0),C144=0,H144=0),"NEW",""))</f>
        <v>DROP</v>
      </c>
    </row>
    <row r="145" customFormat="false" ht="15" hidden="false" customHeight="false" outlineLevel="0" collapsed="false">
      <c r="A145" s="7" t="s">
        <v>217</v>
      </c>
      <c r="B145" s="7" t="str">
        <f aca="false">IFERROR(INDEX('Source'!$C:$C,MATCH($A145,'Source'!$B:$B,0)),"")</f>
        <v>מלח אמבט לכף הרגל</v>
      </c>
      <c r="C145" s="8" t="n">
        <f aca="false">SUMIFS('Source'!$D:$D,'Source'!$A:$A,"110 - Chemipal",'Source'!$B:$B,$A145)</f>
        <v>996</v>
      </c>
      <c r="D145" s="8" t="n">
        <f aca="false">SUMIFS('Source'!$F:$F,'Source'!$A:$A,"110 - Chemipal",'Source'!$B:$B,$A145)</f>
        <v>0</v>
      </c>
      <c r="E145" s="8" t="n">
        <f aca="false">D145*$J$5</f>
        <v>0</v>
      </c>
      <c r="F145" s="8" t="n">
        <f aca="false">E145-C145</f>
        <v>-996</v>
      </c>
      <c r="G145" s="9" t="n">
        <f aca="false">IF(AND(C145=0,E145=0),0,IF(C145=0,"New",(E145-C145)/C145))</f>
        <v>-1</v>
      </c>
      <c r="H145" s="8" t="n">
        <f aca="false">SUMIFS('Source'!$E:$E,'Source'!$A:$A,"110 - Chemipal",'Source'!$B:$B,$A145)</f>
        <v>11049.18</v>
      </c>
      <c r="I145" s="8" t="n">
        <f aca="false">SUMIFS('Source'!$G:$G,'Source'!$A:$A,"110 - Chemipal",'Source'!$B:$B,$A145)</f>
        <v>0</v>
      </c>
      <c r="J145" s="8" t="n">
        <f aca="false">I145*$J$5</f>
        <v>0</v>
      </c>
      <c r="K145" s="8" t="n">
        <f aca="false">J145-H145</f>
        <v>-11049.18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218</v>
      </c>
      <c r="B146" s="7" t="str">
        <f aca="false">IFERROR(INDEX('Source'!$C:$C,MATCH($A146,'Source'!$B:$B,0)),"")</f>
        <v>כרית סיליקון לעקב</v>
      </c>
      <c r="C146" s="8" t="n">
        <f aca="false">SUMIFS('Source'!$D:$D,'Source'!$A:$A,"110 - Chemipal",'Source'!$B:$B,$A146)</f>
        <v>138</v>
      </c>
      <c r="D146" s="8" t="n">
        <f aca="false">SUMIFS('Source'!$F:$F,'Source'!$A:$A,"110 - Chemipal",'Source'!$B:$B,$A146)</f>
        <v>0</v>
      </c>
      <c r="E146" s="8" t="n">
        <f aca="false">D146*$J$5</f>
        <v>0</v>
      </c>
      <c r="F146" s="8" t="n">
        <f aca="false">E146-C146</f>
        <v>-138</v>
      </c>
      <c r="G146" s="9" t="n">
        <f aca="false">IF(AND(C146=0,E146=0),0,IF(C146=0,"New",(E146-C146)/C146))</f>
        <v>-1</v>
      </c>
      <c r="H146" s="8" t="n">
        <f aca="false">SUMIFS('Source'!$E:$E,'Source'!$A:$A,"110 - Chemipal",'Source'!$B:$B,$A146)</f>
        <v>11023.06</v>
      </c>
      <c r="I146" s="8" t="n">
        <f aca="false">SUMIFS('Source'!$G:$G,'Source'!$A:$A,"110 - Chemipal",'Source'!$B:$B,$A146)</f>
        <v>0</v>
      </c>
      <c r="J146" s="8" t="n">
        <f aca="false">I146*$J$5</f>
        <v>0</v>
      </c>
      <c r="K146" s="8" t="n">
        <f aca="false">J146-H146</f>
        <v>-11023.06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219</v>
      </c>
      <c r="B147" s="7" t="str">
        <f aca="false">IFERROR(INDEX('Source'!$C:$C,MATCH($A147,'Source'!$B:$B,0)),"")</f>
        <v>שרוול לגבס ארוך יד</v>
      </c>
      <c r="C147" s="8" t="n">
        <f aca="false">SUMIFS('Source'!$D:$D,'Source'!$A:$A,"110 - Chemipal",'Source'!$B:$B,$A147)</f>
        <v>329</v>
      </c>
      <c r="D147" s="8" t="n">
        <f aca="false">SUMIFS('Source'!$F:$F,'Source'!$A:$A,"110 - Chemipal",'Source'!$B:$B,$A147)</f>
        <v>0</v>
      </c>
      <c r="E147" s="8" t="n">
        <f aca="false">D147*$J$5</f>
        <v>0</v>
      </c>
      <c r="F147" s="8" t="n">
        <f aca="false">E147-C147</f>
        <v>-329</v>
      </c>
      <c r="G147" s="9" t="n">
        <f aca="false">IF(AND(C147=0,E147=0),0,IF(C147=0,"New",(E147-C147)/C147))</f>
        <v>-1</v>
      </c>
      <c r="H147" s="8" t="n">
        <f aca="false">SUMIFS('Source'!$E:$E,'Source'!$A:$A,"110 - Chemipal",'Source'!$B:$B,$A147)</f>
        <v>10879.48</v>
      </c>
      <c r="I147" s="8" t="n">
        <f aca="false">SUMIFS('Source'!$G:$G,'Source'!$A:$A,"110 - Chemipal",'Source'!$B:$B,$A147)</f>
        <v>0</v>
      </c>
      <c r="J147" s="8" t="n">
        <f aca="false">I147*$J$5</f>
        <v>0</v>
      </c>
      <c r="K147" s="8" t="n">
        <f aca="false">J147-H147</f>
        <v>-10879.48</v>
      </c>
      <c r="L147" s="9" t="n">
        <f aca="false">IF(AND(H147=0,J147=0),0,IF(H147=0,"New",(J147-H147)/H147))</f>
        <v>-1</v>
      </c>
      <c r="M147" s="7" t="str">
        <f aca="false">IF(AND(OR(C147&lt;&gt;0,H147&lt;&gt;0),D147=0,I147=0),"DROP",IF(AND(OR(D147&lt;&gt;0,I147&lt;&gt;0),C147=0,H147=0),"NEW",""))</f>
        <v>DROP</v>
      </c>
    </row>
    <row r="148" customFormat="false" ht="15" hidden="false" customHeight="false" outlineLevel="0" collapsed="false">
      <c r="A148" s="7" t="s">
        <v>220</v>
      </c>
      <c r="B148" s="7" t="str">
        <f aca="false">IFERROR(INDEX('Source'!$C:$C,MATCH($A148,'Source'!$B:$B,0)),"")</f>
        <v>תחבושת אלסטית נצמדת צבע וורוד</v>
      </c>
      <c r="C148" s="8" t="n">
        <f aca="false">SUMIFS('Source'!$D:$D,'Source'!$A:$A,"110 - Chemipal",'Source'!$B:$B,$A148)</f>
        <v>1067</v>
      </c>
      <c r="D148" s="8" t="n">
        <f aca="false">SUMIFS('Source'!$F:$F,'Source'!$A:$A,"110 - Chemipal",'Source'!$B:$B,$A148)</f>
        <v>0</v>
      </c>
      <c r="E148" s="8" t="n">
        <f aca="false">D148*$J$5</f>
        <v>0</v>
      </c>
      <c r="F148" s="8" t="n">
        <f aca="false">E148-C148</f>
        <v>-1067</v>
      </c>
      <c r="G148" s="9" t="n">
        <f aca="false">IF(AND(C148=0,E148=0),0,IF(C148=0,"New",(E148-C148)/C148))</f>
        <v>-1</v>
      </c>
      <c r="H148" s="8" t="n">
        <f aca="false">SUMIFS('Source'!$E:$E,'Source'!$A:$A,"110 - Chemipal",'Source'!$B:$B,$A148)</f>
        <v>10873.56</v>
      </c>
      <c r="I148" s="8" t="n">
        <f aca="false">SUMIFS('Source'!$G:$G,'Source'!$A:$A,"110 - Chemipal",'Source'!$B:$B,$A148)</f>
        <v>0</v>
      </c>
      <c r="J148" s="8" t="n">
        <f aca="false">I148*$J$5</f>
        <v>0</v>
      </c>
      <c r="K148" s="8" t="n">
        <f aca="false">J148-H148</f>
        <v>-10873.56</v>
      </c>
      <c r="L148" s="9" t="n">
        <f aca="false">IF(AND(H148=0,J148=0),0,IF(H148=0,"New",(J148-H148)/H148))</f>
        <v>-1</v>
      </c>
      <c r="M148" s="7" t="str">
        <f aca="false">IF(AND(OR(C148&lt;&gt;0,H148&lt;&gt;0),D148=0,I148=0),"DROP",IF(AND(OR(D148&lt;&gt;0,I148&lt;&gt;0),C148=0,H148=0),"NEW",""))</f>
        <v>DROP</v>
      </c>
    </row>
    <row r="149" customFormat="false" ht="15" hidden="false" customHeight="false" outlineLevel="0" collapsed="false">
      <c r="A149" s="7" t="s">
        <v>221</v>
      </c>
      <c r="B149" s="7" t="str">
        <f aca="false">IFERROR(INDEX('Source'!$C:$C,MATCH($A149,'Source'!$B:$B,0)),"")</f>
        <v>מדרס מתכוונן לגיל</v>
      </c>
      <c r="C149" s="8" t="n">
        <f aca="false">SUMIFS('Source'!$D:$D,'Source'!$A:$A,"110 - Chemipal",'Source'!$B:$B,$A149)</f>
        <v>154</v>
      </c>
      <c r="D149" s="8" t="n">
        <f aca="false">SUMIFS('Source'!$F:$F,'Source'!$A:$A,"110 - Chemipal",'Source'!$B:$B,$A149)</f>
        <v>0</v>
      </c>
      <c r="E149" s="8" t="n">
        <f aca="false">D149*$J$5</f>
        <v>0</v>
      </c>
      <c r="F149" s="8" t="n">
        <f aca="false">E149-C149</f>
        <v>-154</v>
      </c>
      <c r="G149" s="9" t="n">
        <f aca="false">IF(AND(C149=0,E149=0),0,IF(C149=0,"New",(E149-C149)/C149))</f>
        <v>-1</v>
      </c>
      <c r="H149" s="8" t="n">
        <f aca="false">SUMIFS('Source'!$E:$E,'Source'!$A:$A,"110 - Chemipal",'Source'!$B:$B,$A149)</f>
        <v>10637.89</v>
      </c>
      <c r="I149" s="8" t="n">
        <f aca="false">SUMIFS('Source'!$G:$G,'Source'!$A:$A,"110 - Chemipal",'Source'!$B:$B,$A149)</f>
        <v>0</v>
      </c>
      <c r="J149" s="8" t="n">
        <f aca="false">I149*$J$5</f>
        <v>0</v>
      </c>
      <c r="K149" s="8" t="n">
        <f aca="false">J149-H149</f>
        <v>-10637.89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222</v>
      </c>
      <c r="B150" s="7" t="str">
        <f aca="false">IFERROR(INDEX('Source'!$C:$C,MATCH($A150,'Source'!$B:$B,0)),"")</f>
        <v>מגן קרסול+ עקב סגור+רצועות</v>
      </c>
      <c r="C150" s="8" t="n">
        <f aca="false">SUMIFS('Source'!$D:$D,'Source'!$A:$A,"110 - Chemipal",'Source'!$B:$B,$A150)</f>
        <v>181</v>
      </c>
      <c r="D150" s="8" t="n">
        <f aca="false">SUMIFS('Source'!$F:$F,'Source'!$A:$A,"110 - Chemipal",'Source'!$B:$B,$A150)</f>
        <v>0</v>
      </c>
      <c r="E150" s="8" t="n">
        <f aca="false">D150*$J$5</f>
        <v>0</v>
      </c>
      <c r="F150" s="8" t="n">
        <f aca="false">E150-C150</f>
        <v>-181</v>
      </c>
      <c r="G150" s="9" t="n">
        <f aca="false">IF(AND(C150=0,E150=0),0,IF(C150=0,"New",(E150-C150)/C150))</f>
        <v>-1</v>
      </c>
      <c r="H150" s="8" t="n">
        <f aca="false">SUMIFS('Source'!$E:$E,'Source'!$A:$A,"110 - Chemipal",'Source'!$B:$B,$A150)</f>
        <v>10407.7</v>
      </c>
      <c r="I150" s="8" t="n">
        <f aca="false">SUMIFS('Source'!$G:$G,'Source'!$A:$A,"110 - Chemipal",'Source'!$B:$B,$A150)</f>
        <v>0</v>
      </c>
      <c r="J150" s="8" t="n">
        <f aca="false">I150*$J$5</f>
        <v>0</v>
      </c>
      <c r="K150" s="8" t="n">
        <f aca="false">J150-H150</f>
        <v>-10407.7</v>
      </c>
      <c r="L150" s="9" t="n">
        <f aca="false">IF(AND(H150=0,J150=0),0,IF(H150=0,"New",(J150-H150)/H150))</f>
        <v>-1</v>
      </c>
      <c r="M150" s="7" t="str">
        <f aca="false">IF(AND(OR(C150&lt;&gt;0,H150&lt;&gt;0),D150=0,I150=0),"DROP",IF(AND(OR(D150&lt;&gt;0,I150&lt;&gt;0),C150=0,H150=0),"NEW",""))</f>
        <v>DROP</v>
      </c>
    </row>
    <row r="151" customFormat="false" ht="15" hidden="false" customHeight="false" outlineLevel="0" collapsed="false">
      <c r="A151" s="7" t="s">
        <v>223</v>
      </c>
      <c r="B151" s="7" t="str">
        <f aca="false">IFERROR(INDEX('Source'!$C:$C,MATCH($A151,'Source'!$B:$B,0)),"")</f>
        <v>חבק יד מתכוון</v>
      </c>
      <c r="C151" s="8" t="n">
        <f aca="false">SUMIFS('Source'!$D:$D,'Source'!$A:$A,"110 - Chemipal",'Source'!$B:$B,$A151)</f>
        <v>368</v>
      </c>
      <c r="D151" s="8" t="n">
        <f aca="false">SUMIFS('Source'!$F:$F,'Source'!$A:$A,"110 - Chemipal",'Source'!$B:$B,$A151)</f>
        <v>0</v>
      </c>
      <c r="E151" s="8" t="n">
        <f aca="false">D151*$J$5</f>
        <v>0</v>
      </c>
      <c r="F151" s="8" t="n">
        <f aca="false">E151-C151</f>
        <v>-368</v>
      </c>
      <c r="G151" s="9" t="n">
        <f aca="false">IF(AND(C151=0,E151=0),0,IF(C151=0,"New",(E151-C151)/C151))</f>
        <v>-1</v>
      </c>
      <c r="H151" s="8" t="n">
        <f aca="false">SUMIFS('Source'!$E:$E,'Source'!$A:$A,"110 - Chemipal",'Source'!$B:$B,$A151)</f>
        <v>10316.63</v>
      </c>
      <c r="I151" s="8" t="n">
        <f aca="false">SUMIFS('Source'!$G:$G,'Source'!$A:$A,"110 - Chemipal",'Source'!$B:$B,$A151)</f>
        <v>0</v>
      </c>
      <c r="J151" s="8" t="n">
        <f aca="false">I151*$J$5</f>
        <v>0</v>
      </c>
      <c r="K151" s="8" t="n">
        <f aca="false">J151-H151</f>
        <v>-10316.63</v>
      </c>
      <c r="L151" s="9" t="n">
        <f aca="false">IF(AND(H151=0,J151=0),0,IF(H151=0,"New",(J151-H151)/H151))</f>
        <v>-1</v>
      </c>
      <c r="M151" s="7" t="str">
        <f aca="false">IF(AND(OR(C151&lt;&gt;0,H151&lt;&gt;0),D151=0,I151=0),"DROP",IF(AND(OR(D151&lt;&gt;0,I151&lt;&gt;0),C151=0,H151=0),"NEW",""))</f>
        <v>DROP</v>
      </c>
    </row>
    <row r="152" customFormat="false" ht="15" hidden="false" customHeight="false" outlineLevel="0" collapsed="false">
      <c r="A152" s="7" t="s">
        <v>224</v>
      </c>
      <c r="B152" s="7" t="str">
        <f aca="false">IFERROR(INDEX('Source'!$C:$C,MATCH($A152,'Source'!$B:$B,0)),"")</f>
        <v>צוארון ספוגי</v>
      </c>
      <c r="C152" s="8" t="n">
        <f aca="false">SUMIFS('Source'!$D:$D,'Source'!$A:$A,"110 - Chemipal",'Source'!$B:$B,$A152)</f>
        <v>311</v>
      </c>
      <c r="D152" s="8" t="n">
        <f aca="false">SUMIFS('Source'!$F:$F,'Source'!$A:$A,"110 - Chemipal",'Source'!$B:$B,$A152)</f>
        <v>0</v>
      </c>
      <c r="E152" s="8" t="n">
        <f aca="false">D152*$J$5</f>
        <v>0</v>
      </c>
      <c r="F152" s="8" t="n">
        <f aca="false">E152-C152</f>
        <v>-311</v>
      </c>
      <c r="G152" s="9" t="n">
        <f aca="false">IF(AND(C152=0,E152=0),0,IF(C152=0,"New",(E152-C152)/C152))</f>
        <v>-1</v>
      </c>
      <c r="H152" s="8" t="n">
        <f aca="false">SUMIFS('Source'!$E:$E,'Source'!$A:$A,"110 - Chemipal",'Source'!$B:$B,$A152)</f>
        <v>10242.8</v>
      </c>
      <c r="I152" s="8" t="n">
        <f aca="false">SUMIFS('Source'!$G:$G,'Source'!$A:$A,"110 - Chemipal",'Source'!$B:$B,$A152)</f>
        <v>0</v>
      </c>
      <c r="J152" s="8" t="n">
        <f aca="false">I152*$J$5</f>
        <v>0</v>
      </c>
      <c r="K152" s="8" t="n">
        <f aca="false">J152-H152</f>
        <v>-10242.8</v>
      </c>
      <c r="L152" s="9" t="n">
        <f aca="false">IF(AND(H152=0,J152=0),0,IF(H152=0,"New",(J152-H152)/H152))</f>
        <v>-1</v>
      </c>
      <c r="M152" s="7" t="str">
        <f aca="false">IF(AND(OR(C152&lt;&gt;0,H152&lt;&gt;0),D152=0,I152=0),"DROP",IF(AND(OR(D152&lt;&gt;0,I152&lt;&gt;0),C152=0,H152=0),"NEW",""))</f>
        <v>DROP</v>
      </c>
    </row>
    <row r="153" customFormat="false" ht="15" hidden="false" customHeight="false" outlineLevel="0" collapsed="false">
      <c r="A153" s="7" t="s">
        <v>225</v>
      </c>
      <c r="B153" s="7" t="str">
        <f aca="false">IFERROR(INDEX('Source'!$C:$C,MATCH($A153,'Source'!$B:$B,0)),"")</f>
        <v>מגן קרסול+ עקב סגור+רצועות</v>
      </c>
      <c r="C153" s="8" t="n">
        <f aca="false">SUMIFS('Source'!$D:$D,'Source'!$A:$A,"110 - Chemipal",'Source'!$B:$B,$A153)</f>
        <v>179</v>
      </c>
      <c r="D153" s="8" t="n">
        <f aca="false">SUMIFS('Source'!$F:$F,'Source'!$A:$A,"110 - Chemipal",'Source'!$B:$B,$A153)</f>
        <v>0</v>
      </c>
      <c r="E153" s="8" t="n">
        <f aca="false">D153*$J$5</f>
        <v>0</v>
      </c>
      <c r="F153" s="8" t="n">
        <f aca="false">E153-C153</f>
        <v>-179</v>
      </c>
      <c r="G153" s="9" t="n">
        <f aca="false">IF(AND(C153=0,E153=0),0,IF(C153=0,"New",(E153-C153)/C153))</f>
        <v>-1</v>
      </c>
      <c r="H153" s="8" t="n">
        <f aca="false">SUMIFS('Source'!$E:$E,'Source'!$A:$A,"110 - Chemipal",'Source'!$B:$B,$A153)</f>
        <v>10208.98</v>
      </c>
      <c r="I153" s="8" t="n">
        <f aca="false">SUMIFS('Source'!$G:$G,'Source'!$A:$A,"110 - Chemipal",'Source'!$B:$B,$A153)</f>
        <v>0</v>
      </c>
      <c r="J153" s="8" t="n">
        <f aca="false">I153*$J$5</f>
        <v>0</v>
      </c>
      <c r="K153" s="8" t="n">
        <f aca="false">J153-H153</f>
        <v>-10208.98</v>
      </c>
      <c r="L153" s="9" t="n">
        <f aca="false">IF(AND(H153=0,J153=0),0,IF(H153=0,"New",(J153-H153)/H153))</f>
        <v>-1</v>
      </c>
      <c r="M153" s="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false" outlineLevel="0" collapsed="false">
      <c r="A154" s="7" t="s">
        <v>226</v>
      </c>
      <c r="B154" s="7" t="str">
        <f aca="false">IFERROR(INDEX('Source'!$C:$C,MATCH($A154,'Source'!$B:$B,0)),"")</f>
        <v>מתלה ליד לילדים</v>
      </c>
      <c r="C154" s="8" t="n">
        <f aca="false">SUMIFS('Source'!$D:$D,'Source'!$A:$A,"110 - Chemipal",'Source'!$B:$B,$A154)</f>
        <v>212</v>
      </c>
      <c r="D154" s="8" t="n">
        <f aca="false">SUMIFS('Source'!$F:$F,'Source'!$A:$A,"110 - Chemipal",'Source'!$B:$B,$A154)</f>
        <v>0</v>
      </c>
      <c r="E154" s="8" t="n">
        <f aca="false">D154*$J$5</f>
        <v>0</v>
      </c>
      <c r="F154" s="8" t="n">
        <f aca="false">E154-C154</f>
        <v>-212</v>
      </c>
      <c r="G154" s="9" t="n">
        <f aca="false">IF(AND(C154=0,E154=0),0,IF(C154=0,"New",(E154-C154)/C154))</f>
        <v>-1</v>
      </c>
      <c r="H154" s="8" t="n">
        <f aca="false">SUMIFS('Source'!$E:$E,'Source'!$A:$A,"110 - Chemipal",'Source'!$B:$B,$A154)</f>
        <v>9990.89</v>
      </c>
      <c r="I154" s="8" t="n">
        <f aca="false">SUMIFS('Source'!$G:$G,'Source'!$A:$A,"110 - Chemipal",'Source'!$B:$B,$A154)</f>
        <v>0</v>
      </c>
      <c r="J154" s="8" t="n">
        <f aca="false">I154*$J$5</f>
        <v>0</v>
      </c>
      <c r="K154" s="8" t="n">
        <f aca="false">J154-H154</f>
        <v>-9990.89</v>
      </c>
      <c r="L154" s="9" t="n">
        <f aca="false">IF(AND(H154=0,J154=0),0,IF(H154=0,"New",(J154-H154)/H154))</f>
        <v>-1</v>
      </c>
      <c r="M154" s="7" t="str">
        <f aca="false">IF(AND(OR(C154&lt;&gt;0,H154&lt;&gt;0),D154=0,I154=0),"DROP",IF(AND(OR(D154&lt;&gt;0,I154&lt;&gt;0),C154=0,H154=0),"NEW",""))</f>
        <v>DROP</v>
      </c>
    </row>
    <row r="155" customFormat="false" ht="15" hidden="false" customHeight="false" outlineLevel="0" collapsed="false">
      <c r="A155" s="7" t="s">
        <v>227</v>
      </c>
      <c r="B155" s="7" t="str">
        <f aca="false">IFERROR(INDEX('Source'!$C:$C,MATCH($A155,'Source'!$B:$B,0)),"")</f>
        <v>מגן מרפק</v>
      </c>
      <c r="C155" s="8" t="n">
        <f aca="false">SUMIFS('Source'!$D:$D,'Source'!$A:$A,"110 - Chemipal",'Source'!$B:$B,$A155)</f>
        <v>355</v>
      </c>
      <c r="D155" s="8" t="n">
        <f aca="false">SUMIFS('Source'!$F:$F,'Source'!$A:$A,"110 - Chemipal",'Source'!$B:$B,$A155)</f>
        <v>0</v>
      </c>
      <c r="E155" s="8" t="n">
        <f aca="false">D155*$J$5</f>
        <v>0</v>
      </c>
      <c r="F155" s="8" t="n">
        <f aca="false">E155-C155</f>
        <v>-355</v>
      </c>
      <c r="G155" s="9" t="n">
        <f aca="false">IF(AND(C155=0,E155=0),0,IF(C155=0,"New",(E155-C155)/C155))</f>
        <v>-1</v>
      </c>
      <c r="H155" s="8" t="n">
        <f aca="false">SUMIFS('Source'!$E:$E,'Source'!$A:$A,"110 - Chemipal",'Source'!$B:$B,$A155)</f>
        <v>9558.02</v>
      </c>
      <c r="I155" s="8" t="n">
        <f aca="false">SUMIFS('Source'!$G:$G,'Source'!$A:$A,"110 - Chemipal",'Source'!$B:$B,$A155)</f>
        <v>0</v>
      </c>
      <c r="J155" s="8" t="n">
        <f aca="false">I155*$J$5</f>
        <v>0</v>
      </c>
      <c r="K155" s="8" t="n">
        <f aca="false">J155-H155</f>
        <v>-9558.02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228</v>
      </c>
      <c r="B156" s="7" t="str">
        <f aca="false">IFERROR(INDEX('Source'!$C:$C,MATCH($A156,'Source'!$B:$B,0)),"")</f>
        <v>AC27</v>
      </c>
      <c r="C156" s="8" t="n">
        <f aca="false">SUMIFS('Source'!$D:$D,'Source'!$A:$A,"110 - Chemipal",'Source'!$B:$B,$A156)</f>
        <v>220</v>
      </c>
      <c r="D156" s="8" t="n">
        <f aca="false">SUMIFS('Source'!$F:$F,'Source'!$A:$A,"110 - Chemipal",'Source'!$B:$B,$A156)</f>
        <v>0</v>
      </c>
      <c r="E156" s="8" t="n">
        <f aca="false">D156*$J$5</f>
        <v>0</v>
      </c>
      <c r="F156" s="8" t="n">
        <f aca="false">E156-C156</f>
        <v>-220</v>
      </c>
      <c r="G156" s="9" t="n">
        <f aca="false">IF(AND(C156=0,E156=0),0,IF(C156=0,"New",(E156-C156)/C156))</f>
        <v>-1</v>
      </c>
      <c r="H156" s="8" t="n">
        <f aca="false">SUMIFS('Source'!$E:$E,'Source'!$A:$A,"110 - Chemipal",'Source'!$B:$B,$A156)</f>
        <v>9529.82</v>
      </c>
      <c r="I156" s="8" t="n">
        <f aca="false">SUMIFS('Source'!$G:$G,'Source'!$A:$A,"110 - Chemipal",'Source'!$B:$B,$A156)</f>
        <v>0</v>
      </c>
      <c r="J156" s="8" t="n">
        <f aca="false">I156*$J$5</f>
        <v>0</v>
      </c>
      <c r="K156" s="8" t="n">
        <f aca="false">J156-H156</f>
        <v>-9529.82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229</v>
      </c>
      <c r="B157" s="7" t="str">
        <f aca="false">IFERROR(INDEX('Source'!$C:$C,MATCH($A157,'Source'!$B:$B,0)),"")</f>
        <v>חגורת בטן קלה</v>
      </c>
      <c r="C157" s="8" t="n">
        <f aca="false">SUMIFS('Source'!$D:$D,'Source'!$A:$A,"110 - Chemipal",'Source'!$B:$B,$A157)</f>
        <v>127</v>
      </c>
      <c r="D157" s="8" t="n">
        <f aca="false">SUMIFS('Source'!$F:$F,'Source'!$A:$A,"110 - Chemipal",'Source'!$B:$B,$A157)</f>
        <v>0</v>
      </c>
      <c r="E157" s="8" t="n">
        <f aca="false">D157*$J$5</f>
        <v>0</v>
      </c>
      <c r="F157" s="8" t="n">
        <f aca="false">E157-C157</f>
        <v>-127</v>
      </c>
      <c r="G157" s="9" t="n">
        <f aca="false">IF(AND(C157=0,E157=0),0,IF(C157=0,"New",(E157-C157)/C157))</f>
        <v>-1</v>
      </c>
      <c r="H157" s="8" t="n">
        <f aca="false">SUMIFS('Source'!$E:$E,'Source'!$A:$A,"110 - Chemipal",'Source'!$B:$B,$A157)</f>
        <v>9246.05</v>
      </c>
      <c r="I157" s="8" t="n">
        <f aca="false">SUMIFS('Source'!$G:$G,'Source'!$A:$A,"110 - Chemipal",'Source'!$B:$B,$A157)</f>
        <v>0</v>
      </c>
      <c r="J157" s="8" t="n">
        <f aca="false">I157*$J$5</f>
        <v>0</v>
      </c>
      <c r="K157" s="8" t="n">
        <f aca="false">J157-H157</f>
        <v>-9246.05</v>
      </c>
      <c r="L157" s="9" t="n">
        <f aca="false">IF(AND(H157=0,J157=0),0,IF(H157=0,"New",(J157-H157)/H157))</f>
        <v>-1</v>
      </c>
      <c r="M157" s="7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false" outlineLevel="0" collapsed="false">
      <c r="A158" s="7" t="s">
        <v>230</v>
      </c>
      <c r="B158" s="7" t="str">
        <f aca="false">IFERROR(INDEX('Source'!$C:$C,MATCH($A158,'Source'!$B:$B,0)),"")</f>
        <v>AC27</v>
      </c>
      <c r="C158" s="8" t="n">
        <f aca="false">SUMIFS('Source'!$D:$D,'Source'!$A:$A,"110 - Chemipal",'Source'!$B:$B,$A158)</f>
        <v>212</v>
      </c>
      <c r="D158" s="8" t="n">
        <f aca="false">SUMIFS('Source'!$F:$F,'Source'!$A:$A,"110 - Chemipal",'Source'!$B:$B,$A158)</f>
        <v>0</v>
      </c>
      <c r="E158" s="8" t="n">
        <f aca="false">D158*$J$5</f>
        <v>0</v>
      </c>
      <c r="F158" s="8" t="n">
        <f aca="false">E158-C158</f>
        <v>-212</v>
      </c>
      <c r="G158" s="9" t="n">
        <f aca="false">IF(AND(C158=0,E158=0),0,IF(C158=0,"New",(E158-C158)/C158))</f>
        <v>-1</v>
      </c>
      <c r="H158" s="8" t="n">
        <f aca="false">SUMIFS('Source'!$E:$E,'Source'!$A:$A,"110 - Chemipal",'Source'!$B:$B,$A158)</f>
        <v>9097.42</v>
      </c>
      <c r="I158" s="8" t="n">
        <f aca="false">SUMIFS('Source'!$G:$G,'Source'!$A:$A,"110 - Chemipal",'Source'!$B:$B,$A158)</f>
        <v>0</v>
      </c>
      <c r="J158" s="8" t="n">
        <f aca="false">I158*$J$5</f>
        <v>0</v>
      </c>
      <c r="K158" s="8" t="n">
        <f aca="false">J158-H158</f>
        <v>-9097.42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231</v>
      </c>
      <c r="B159" s="7" t="str">
        <f aca="false">IFERROR(INDEX('Source'!$C:$C,MATCH($A159,'Source'!$B:$B,0)),"")</f>
        <v>כרית עם סרט אלסט</v>
      </c>
      <c r="C159" s="8" t="n">
        <f aca="false">SUMIFS('Source'!$D:$D,'Source'!$A:$A,"110 - Chemipal",'Source'!$B:$B,$A159)</f>
        <v>358</v>
      </c>
      <c r="D159" s="8" t="n">
        <f aca="false">SUMIFS('Source'!$F:$F,'Source'!$A:$A,"110 - Chemipal",'Source'!$B:$B,$A159)</f>
        <v>0</v>
      </c>
      <c r="E159" s="8" t="n">
        <f aca="false">D159*$J$5</f>
        <v>0</v>
      </c>
      <c r="F159" s="8" t="n">
        <f aca="false">E159-C159</f>
        <v>-358</v>
      </c>
      <c r="G159" s="9" t="n">
        <f aca="false">IF(AND(C159=0,E159=0),0,IF(C159=0,"New",(E159-C159)/C159))</f>
        <v>-1</v>
      </c>
      <c r="H159" s="8" t="n">
        <f aca="false">SUMIFS('Source'!$E:$E,'Source'!$A:$A,"110 - Chemipal",'Source'!$B:$B,$A159)</f>
        <v>9075.84</v>
      </c>
      <c r="I159" s="8" t="n">
        <f aca="false">SUMIFS('Source'!$G:$G,'Source'!$A:$A,"110 - Chemipal",'Source'!$B:$B,$A159)</f>
        <v>0</v>
      </c>
      <c r="J159" s="8" t="n">
        <f aca="false">I159*$J$5</f>
        <v>0</v>
      </c>
      <c r="K159" s="8" t="n">
        <f aca="false">J159-H159</f>
        <v>-9075.84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232</v>
      </c>
      <c r="B160" s="7" t="str">
        <f aca="false">IFERROR(INDEX('Source'!$C:$C,MATCH($A160,'Source'!$B:$B,0)),"")</f>
        <v>מגן מרפק</v>
      </c>
      <c r="C160" s="8" t="n">
        <f aca="false">SUMIFS('Source'!$D:$D,'Source'!$A:$A,"110 - Chemipal",'Source'!$B:$B,$A160)</f>
        <v>334</v>
      </c>
      <c r="D160" s="8" t="n">
        <f aca="false">SUMIFS('Source'!$F:$F,'Source'!$A:$A,"110 - Chemipal",'Source'!$B:$B,$A160)</f>
        <v>0</v>
      </c>
      <c r="E160" s="8" t="n">
        <f aca="false">D160*$J$5</f>
        <v>0</v>
      </c>
      <c r="F160" s="8" t="n">
        <f aca="false">E160-C160</f>
        <v>-334</v>
      </c>
      <c r="G160" s="9" t="n">
        <f aca="false">IF(AND(C160=0,E160=0),0,IF(C160=0,"New",(E160-C160)/C160))</f>
        <v>-1</v>
      </c>
      <c r="H160" s="8" t="n">
        <f aca="false">SUMIFS('Source'!$E:$E,'Source'!$A:$A,"110 - Chemipal",'Source'!$B:$B,$A160)</f>
        <v>8992.63</v>
      </c>
      <c r="I160" s="8" t="n">
        <f aca="false">SUMIFS('Source'!$G:$G,'Source'!$A:$A,"110 - Chemipal",'Source'!$B:$B,$A160)</f>
        <v>0</v>
      </c>
      <c r="J160" s="8" t="n">
        <f aca="false">I160*$J$5</f>
        <v>0</v>
      </c>
      <c r="K160" s="8" t="n">
        <f aca="false">J160-H160</f>
        <v>-8992.63</v>
      </c>
      <c r="L160" s="9" t="n">
        <f aca="false">IF(AND(H160=0,J160=0),0,IF(H160=0,"New",(J160-H160)/H160))</f>
        <v>-1</v>
      </c>
      <c r="M160" s="7" t="str">
        <f aca="false">IF(AND(OR(C160&lt;&gt;0,H160&lt;&gt;0),D160=0,I160=0),"DROP",IF(AND(OR(D160&lt;&gt;0,I160&lt;&gt;0),C160=0,H160=0),"NEW",""))</f>
        <v>DROP</v>
      </c>
    </row>
    <row r="161" customFormat="false" ht="15" hidden="false" customHeight="false" outlineLevel="0" collapsed="false">
      <c r="A161" s="7" t="s">
        <v>233</v>
      </c>
      <c r="B161" s="7" t="str">
        <f aca="false">IFERROR(INDEX('Source'!$C:$C,MATCH($A161,'Source'!$B:$B,0)),"")</f>
        <v>מדרס מתכוונן לגיל</v>
      </c>
      <c r="C161" s="8" t="n">
        <f aca="false">SUMIFS('Source'!$D:$D,'Source'!$A:$A,"110 - Chemipal",'Source'!$B:$B,$A161)</f>
        <v>128</v>
      </c>
      <c r="D161" s="8" t="n">
        <f aca="false">SUMIFS('Source'!$F:$F,'Source'!$A:$A,"110 - Chemipal",'Source'!$B:$B,$A161)</f>
        <v>0</v>
      </c>
      <c r="E161" s="8" t="n">
        <f aca="false">D161*$J$5</f>
        <v>0</v>
      </c>
      <c r="F161" s="8" t="n">
        <f aca="false">E161-C161</f>
        <v>-128</v>
      </c>
      <c r="G161" s="9" t="n">
        <f aca="false">IF(AND(C161=0,E161=0),0,IF(C161=0,"New",(E161-C161)/C161))</f>
        <v>-1</v>
      </c>
      <c r="H161" s="8" t="n">
        <f aca="false">SUMIFS('Source'!$E:$E,'Source'!$A:$A,"110 - Chemipal",'Source'!$B:$B,$A161)</f>
        <v>8957.19</v>
      </c>
      <c r="I161" s="8" t="n">
        <f aca="false">SUMIFS('Source'!$G:$G,'Source'!$A:$A,"110 - Chemipal",'Source'!$B:$B,$A161)</f>
        <v>0</v>
      </c>
      <c r="J161" s="8" t="n">
        <f aca="false">I161*$J$5</f>
        <v>0</v>
      </c>
      <c r="K161" s="8" t="n">
        <f aca="false">J161-H161</f>
        <v>-8957.19</v>
      </c>
      <c r="L161" s="9" t="n">
        <f aca="false">IF(AND(H161=0,J161=0),0,IF(H161=0,"New",(J161-H161)/H161))</f>
        <v>-1</v>
      </c>
      <c r="M161" s="7" t="str">
        <f aca="false">IF(AND(OR(C161&lt;&gt;0,H161&lt;&gt;0),D161=0,I161=0),"DROP",IF(AND(OR(D161&lt;&gt;0,I161&lt;&gt;0),C161=0,H161=0),"NEW",""))</f>
        <v>DROP</v>
      </c>
    </row>
    <row r="162" customFormat="false" ht="15" hidden="false" customHeight="false" outlineLevel="0" collapsed="false">
      <c r="A162" s="7" t="s">
        <v>234</v>
      </c>
      <c r="B162" s="7" t="str">
        <f aca="false">IFERROR(INDEX('Source'!$C:$C,MATCH($A162,'Source'!$B:$B,0)),"")</f>
        <v>שרוול לגבס ארוך רגל</v>
      </c>
      <c r="C162" s="8" t="n">
        <f aca="false">SUMIFS('Source'!$D:$D,'Source'!$A:$A,"110 - Chemipal",'Source'!$B:$B,$A162)</f>
        <v>220</v>
      </c>
      <c r="D162" s="8" t="n">
        <f aca="false">SUMIFS('Source'!$F:$F,'Source'!$A:$A,"110 - Chemipal",'Source'!$B:$B,$A162)</f>
        <v>0</v>
      </c>
      <c r="E162" s="8" t="n">
        <f aca="false">D162*$J$5</f>
        <v>0</v>
      </c>
      <c r="F162" s="8" t="n">
        <f aca="false">E162-C162</f>
        <v>-220</v>
      </c>
      <c r="G162" s="9" t="n">
        <f aca="false">IF(AND(C162=0,E162=0),0,IF(C162=0,"New",(E162-C162)/C162))</f>
        <v>-1</v>
      </c>
      <c r="H162" s="8" t="n">
        <f aca="false">SUMIFS('Source'!$E:$E,'Source'!$A:$A,"110 - Chemipal",'Source'!$B:$B,$A162)</f>
        <v>8824.47</v>
      </c>
      <c r="I162" s="8" t="n">
        <f aca="false">SUMIFS('Source'!$G:$G,'Source'!$A:$A,"110 - Chemipal",'Source'!$B:$B,$A162)</f>
        <v>0</v>
      </c>
      <c r="J162" s="8" t="n">
        <f aca="false">I162*$J$5</f>
        <v>0</v>
      </c>
      <c r="K162" s="8" t="n">
        <f aca="false">J162-H162</f>
        <v>-8824.47</v>
      </c>
      <c r="L162" s="9" t="n">
        <f aca="false">IF(AND(H162=0,J162=0),0,IF(H162=0,"New",(J162-H162)/H162))</f>
        <v>-1</v>
      </c>
      <c r="M162" s="7" t="str">
        <f aca="false">IF(AND(OR(C162&lt;&gt;0,H162&lt;&gt;0),D162=0,I162=0),"DROP",IF(AND(OR(D162&lt;&gt;0,I162&lt;&gt;0),C162=0,H162=0),"NEW",""))</f>
        <v>DROP</v>
      </c>
    </row>
    <row r="163" customFormat="false" ht="15" hidden="false" customHeight="false" outlineLevel="0" collapsed="false">
      <c r="A163" s="7" t="s">
        <v>235</v>
      </c>
      <c r="B163" s="7" t="str">
        <f aca="false">IFERROR(INDEX('Source'!$C:$C,MATCH($A163,'Source'!$B:$B,0)),"")</f>
        <v>חגורת גב+סגירה כפולה</v>
      </c>
      <c r="C163" s="8" t="n">
        <f aca="false">SUMIFS('Source'!$D:$D,'Source'!$A:$A,"110 - Chemipal",'Source'!$B:$B,$A163)</f>
        <v>85</v>
      </c>
      <c r="D163" s="8" t="n">
        <f aca="false">SUMIFS('Source'!$F:$F,'Source'!$A:$A,"110 - Chemipal",'Source'!$B:$B,$A163)</f>
        <v>0</v>
      </c>
      <c r="E163" s="8" t="n">
        <f aca="false">D163*$J$5</f>
        <v>0</v>
      </c>
      <c r="F163" s="8" t="n">
        <f aca="false">E163-C163</f>
        <v>-85</v>
      </c>
      <c r="G163" s="9" t="n">
        <f aca="false">IF(AND(C163=0,E163=0),0,IF(C163=0,"New",(E163-C163)/C163))</f>
        <v>-1</v>
      </c>
      <c r="H163" s="8" t="n">
        <f aca="false">SUMIFS('Source'!$E:$E,'Source'!$A:$A,"110 - Chemipal",'Source'!$B:$B,$A163)</f>
        <v>8714.41</v>
      </c>
      <c r="I163" s="8" t="n">
        <f aca="false">SUMIFS('Source'!$G:$G,'Source'!$A:$A,"110 - Chemipal",'Source'!$B:$B,$A163)</f>
        <v>0</v>
      </c>
      <c r="J163" s="8" t="n">
        <f aca="false">I163*$J$5</f>
        <v>0</v>
      </c>
      <c r="K163" s="8" t="n">
        <f aca="false">J163-H163</f>
        <v>-8714.41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236</v>
      </c>
      <c r="B164" s="7" t="str">
        <f aca="false">IFERROR(INDEX('Source'!$C:$C,MATCH($A164,'Source'!$B:$B,0)),"")</f>
        <v>רפידת אנטי-ריח</v>
      </c>
      <c r="C164" s="8" t="n">
        <f aca="false">SUMIFS('Source'!$D:$D,'Source'!$A:$A,"110 - Chemipal",'Source'!$B:$B,$A164)</f>
        <v>619</v>
      </c>
      <c r="D164" s="8" t="n">
        <f aca="false">SUMIFS('Source'!$F:$F,'Source'!$A:$A,"110 - Chemipal",'Source'!$B:$B,$A164)</f>
        <v>0</v>
      </c>
      <c r="E164" s="8" t="n">
        <f aca="false">D164*$J$5</f>
        <v>0</v>
      </c>
      <c r="F164" s="8" t="n">
        <f aca="false">E164-C164</f>
        <v>-619</v>
      </c>
      <c r="G164" s="9" t="n">
        <f aca="false">IF(AND(C164=0,E164=0),0,IF(C164=0,"New",(E164-C164)/C164))</f>
        <v>-1</v>
      </c>
      <c r="H164" s="8" t="n">
        <f aca="false">SUMIFS('Source'!$E:$E,'Source'!$A:$A,"110 - Chemipal",'Source'!$B:$B,$A164)</f>
        <v>8706.2</v>
      </c>
      <c r="I164" s="8" t="n">
        <f aca="false">SUMIFS('Source'!$G:$G,'Source'!$A:$A,"110 - Chemipal",'Source'!$B:$B,$A164)</f>
        <v>0</v>
      </c>
      <c r="J164" s="8" t="n">
        <f aca="false">I164*$J$5</f>
        <v>0</v>
      </c>
      <c r="K164" s="8" t="n">
        <f aca="false">J164-H164</f>
        <v>-8706.2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237</v>
      </c>
      <c r="B165" s="7" t="str">
        <f aca="false">IFERROR(INDEX('Source'!$C:$C,MATCH($A165,'Source'!$B:$B,0)),"")</f>
        <v>מישר כתפיים</v>
      </c>
      <c r="C165" s="8" t="n">
        <f aca="false">SUMIFS('Source'!$D:$D,'Source'!$A:$A,"110 - Chemipal",'Source'!$B:$B,$A165)</f>
        <v>62</v>
      </c>
      <c r="D165" s="8" t="n">
        <f aca="false">SUMIFS('Source'!$F:$F,'Source'!$A:$A,"110 - Chemipal",'Source'!$B:$B,$A165)</f>
        <v>0</v>
      </c>
      <c r="E165" s="8" t="n">
        <f aca="false">D165*$J$5</f>
        <v>0</v>
      </c>
      <c r="F165" s="8" t="n">
        <f aca="false">E165-C165</f>
        <v>-62</v>
      </c>
      <c r="G165" s="9" t="n">
        <f aca="false">IF(AND(C165=0,E165=0),0,IF(C165=0,"New",(E165-C165)/C165))</f>
        <v>-1</v>
      </c>
      <c r="H165" s="8" t="n">
        <f aca="false">SUMIFS('Source'!$E:$E,'Source'!$A:$A,"110 - Chemipal",'Source'!$B:$B,$A165)</f>
        <v>8615.26</v>
      </c>
      <c r="I165" s="8" t="n">
        <f aca="false">SUMIFS('Source'!$G:$G,'Source'!$A:$A,"110 - Chemipal",'Source'!$B:$B,$A165)</f>
        <v>0</v>
      </c>
      <c r="J165" s="8" t="n">
        <f aca="false">I165*$J$5</f>
        <v>0</v>
      </c>
      <c r="K165" s="8" t="n">
        <f aca="false">J165-H165</f>
        <v>-8615.26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238</v>
      </c>
      <c r="B166" s="7" t="str">
        <f aca="false">IFERROR(INDEX('Source'!$C:$C,MATCH($A166,'Source'!$B:$B,0)),"")</f>
        <v>חבק יד מתכוון</v>
      </c>
      <c r="C166" s="8" t="n">
        <f aca="false">SUMIFS('Source'!$D:$D,'Source'!$A:$A,"110 - Chemipal",'Source'!$B:$B,$A166)</f>
        <v>253</v>
      </c>
      <c r="D166" s="8" t="n">
        <f aca="false">SUMIFS('Source'!$F:$F,'Source'!$A:$A,"110 - Chemipal",'Source'!$B:$B,$A166)</f>
        <v>0</v>
      </c>
      <c r="E166" s="8" t="n">
        <f aca="false">D166*$J$5</f>
        <v>0</v>
      </c>
      <c r="F166" s="8" t="n">
        <f aca="false">E166-C166</f>
        <v>-253</v>
      </c>
      <c r="G166" s="9" t="n">
        <f aca="false">IF(AND(C166=0,E166=0),0,IF(C166=0,"New",(E166-C166)/C166))</f>
        <v>-1</v>
      </c>
      <c r="H166" s="8" t="n">
        <f aca="false">SUMIFS('Source'!$E:$E,'Source'!$A:$A,"110 - Chemipal",'Source'!$B:$B,$A166)</f>
        <v>8384.36</v>
      </c>
      <c r="I166" s="8" t="n">
        <f aca="false">SUMIFS('Source'!$G:$G,'Source'!$A:$A,"110 - Chemipal",'Source'!$B:$B,$A166)</f>
        <v>0</v>
      </c>
      <c r="J166" s="8" t="n">
        <f aca="false">I166*$J$5</f>
        <v>0</v>
      </c>
      <c r="K166" s="8" t="n">
        <f aca="false">J166-H166</f>
        <v>-8384.36</v>
      </c>
      <c r="L166" s="9" t="n">
        <f aca="false">IF(AND(H166=0,J166=0),0,IF(H166=0,"New",(J166-H166)/H166))</f>
        <v>-1</v>
      </c>
      <c r="M166" s="7" t="str">
        <f aca="false">IF(AND(OR(C166&lt;&gt;0,H166&lt;&gt;0),D166=0,I166=0),"DROP",IF(AND(OR(D166&lt;&gt;0,I166&lt;&gt;0),C166=0,H166=0),"NEW",""))</f>
        <v>DROP</v>
      </c>
    </row>
    <row r="167" customFormat="false" ht="15" hidden="false" customHeight="false" outlineLevel="0" collapsed="false">
      <c r="A167" s="7" t="s">
        <v>239</v>
      </c>
      <c r="B167" s="7" t="str">
        <f aca="false">IFERROR(INDEX('Source'!$C:$C,MATCH($A167,'Source'!$B:$B,0)),"")</f>
        <v>עקב סיליקון שטוח</v>
      </c>
      <c r="C167" s="8" t="n">
        <f aca="false">SUMIFS('Source'!$D:$D,'Source'!$A:$A,"110 - Chemipal",'Source'!$B:$B,$A167)</f>
        <v>154</v>
      </c>
      <c r="D167" s="8" t="n">
        <f aca="false">SUMIFS('Source'!$F:$F,'Source'!$A:$A,"110 - Chemipal",'Source'!$B:$B,$A167)</f>
        <v>0</v>
      </c>
      <c r="E167" s="8" t="n">
        <f aca="false">D167*$J$5</f>
        <v>0</v>
      </c>
      <c r="F167" s="8" t="n">
        <f aca="false">E167-C167</f>
        <v>-154</v>
      </c>
      <c r="G167" s="9" t="n">
        <f aca="false">IF(AND(C167=0,E167=0),0,IF(C167=0,"New",(E167-C167)/C167))</f>
        <v>-1</v>
      </c>
      <c r="H167" s="8" t="n">
        <f aca="false">SUMIFS('Source'!$E:$E,'Source'!$A:$A,"110 - Chemipal",'Source'!$B:$B,$A167)</f>
        <v>8369.41</v>
      </c>
      <c r="I167" s="8" t="n">
        <f aca="false">SUMIFS('Source'!$G:$G,'Source'!$A:$A,"110 - Chemipal",'Source'!$B:$B,$A167)</f>
        <v>0</v>
      </c>
      <c r="J167" s="8" t="n">
        <f aca="false">I167*$J$5</f>
        <v>0</v>
      </c>
      <c r="K167" s="8" t="n">
        <f aca="false">J167-H167</f>
        <v>-8369.41</v>
      </c>
      <c r="L167" s="9" t="n">
        <f aca="false">IF(AND(H167=0,J167=0),0,IF(H167=0,"New",(J167-H167)/H167))</f>
        <v>-1</v>
      </c>
      <c r="M167" s="7" t="str">
        <f aca="false">IF(AND(OR(C167&lt;&gt;0,H167&lt;&gt;0),D167=0,I167=0),"DROP",IF(AND(OR(D167&lt;&gt;0,I167&lt;&gt;0),C167=0,H167=0),"NEW",""))</f>
        <v>DROP</v>
      </c>
    </row>
    <row r="168" customFormat="false" ht="15" hidden="false" customHeight="false" outlineLevel="0" collapsed="false">
      <c r="A168" s="7" t="s">
        <v>240</v>
      </c>
      <c r="B168" s="7" t="str">
        <f aca="false">IFERROR(INDEX('Source'!$C:$C,MATCH($A168,'Source'!$B:$B,0)),"")</f>
        <v>מגן ברך רגיל</v>
      </c>
      <c r="C168" s="8" t="n">
        <f aca="false">SUMIFS('Source'!$D:$D,'Source'!$A:$A,"110 - Chemipal",'Source'!$B:$B,$A168)</f>
        <v>90</v>
      </c>
      <c r="D168" s="8" t="n">
        <f aca="false">SUMIFS('Source'!$F:$F,'Source'!$A:$A,"110 - Chemipal",'Source'!$B:$B,$A168)</f>
        <v>0</v>
      </c>
      <c r="E168" s="8" t="n">
        <f aca="false">D168*$J$5</f>
        <v>0</v>
      </c>
      <c r="F168" s="8" t="n">
        <f aca="false">E168-C168</f>
        <v>-90</v>
      </c>
      <c r="G168" s="9" t="n">
        <f aca="false">IF(AND(C168=0,E168=0),0,IF(C168=0,"New",(E168-C168)/C168))</f>
        <v>-1</v>
      </c>
      <c r="H168" s="8" t="n">
        <f aca="false">SUMIFS('Source'!$E:$E,'Source'!$A:$A,"110 - Chemipal",'Source'!$B:$B,$A168)</f>
        <v>8254.49</v>
      </c>
      <c r="I168" s="8" t="n">
        <f aca="false">SUMIFS('Source'!$G:$G,'Source'!$A:$A,"110 - Chemipal",'Source'!$B:$B,$A168)</f>
        <v>0</v>
      </c>
      <c r="J168" s="8" t="n">
        <f aca="false">I168*$J$5</f>
        <v>0</v>
      </c>
      <c r="K168" s="8" t="n">
        <f aca="false">J168-H168</f>
        <v>-8254.49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241</v>
      </c>
      <c r="B169" s="7" t="str">
        <f aca="false">IFERROR(INDEX('Source'!$C:$C,MATCH($A169,'Source'!$B:$B,0)),"")</f>
        <v>חגורת בטן</v>
      </c>
      <c r="C169" s="8" t="n">
        <f aca="false">SUMIFS('Source'!$D:$D,'Source'!$A:$A,"110 - Chemipal",'Source'!$B:$B,$A169)</f>
        <v>90</v>
      </c>
      <c r="D169" s="8" t="n">
        <f aca="false">SUMIFS('Source'!$F:$F,'Source'!$A:$A,"110 - Chemipal",'Source'!$B:$B,$A169)</f>
        <v>0</v>
      </c>
      <c r="E169" s="8" t="n">
        <f aca="false">D169*$J$5</f>
        <v>0</v>
      </c>
      <c r="F169" s="8" t="n">
        <f aca="false">E169-C169</f>
        <v>-90</v>
      </c>
      <c r="G169" s="9" t="n">
        <f aca="false">IF(AND(C169=0,E169=0),0,IF(C169=0,"New",(E169-C169)/C169))</f>
        <v>-1</v>
      </c>
      <c r="H169" s="8" t="n">
        <f aca="false">SUMIFS('Source'!$E:$E,'Source'!$A:$A,"110 - Chemipal",'Source'!$B:$B,$A169)</f>
        <v>8233.79</v>
      </c>
      <c r="I169" s="8" t="n">
        <f aca="false">SUMIFS('Source'!$G:$G,'Source'!$A:$A,"110 - Chemipal",'Source'!$B:$B,$A169)</f>
        <v>0</v>
      </c>
      <c r="J169" s="8" t="n">
        <f aca="false">I169*$J$5</f>
        <v>0</v>
      </c>
      <c r="K169" s="8" t="n">
        <f aca="false">J169-H169</f>
        <v>-8233.79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242</v>
      </c>
      <c r="B170" s="7" t="str">
        <f aca="false">IFERROR(INDEX('Source'!$C:$C,MATCH($A170,'Source'!$B:$B,0)),"")</f>
        <v>תחבושת נצמדת צבע ורוד</v>
      </c>
      <c r="C170" s="8" t="n">
        <f aca="false">SUMIFS('Source'!$D:$D,'Source'!$A:$A,"110 - Chemipal",'Source'!$B:$B,$A170)</f>
        <v>821</v>
      </c>
      <c r="D170" s="8" t="n">
        <f aca="false">SUMIFS('Source'!$F:$F,'Source'!$A:$A,"110 - Chemipal",'Source'!$B:$B,$A170)</f>
        <v>0</v>
      </c>
      <c r="E170" s="8" t="n">
        <f aca="false">D170*$J$5</f>
        <v>0</v>
      </c>
      <c r="F170" s="8" t="n">
        <f aca="false">E170-C170</f>
        <v>-821</v>
      </c>
      <c r="G170" s="9" t="n">
        <f aca="false">IF(AND(C170=0,E170=0),0,IF(C170=0,"New",(E170-C170)/C170))</f>
        <v>-1</v>
      </c>
      <c r="H170" s="8" t="n">
        <f aca="false">SUMIFS('Source'!$E:$E,'Source'!$A:$A,"110 - Chemipal",'Source'!$B:$B,$A170)</f>
        <v>8208.05</v>
      </c>
      <c r="I170" s="8" t="n">
        <f aca="false">SUMIFS('Source'!$G:$G,'Source'!$A:$A,"110 - Chemipal",'Source'!$B:$B,$A170)</f>
        <v>0</v>
      </c>
      <c r="J170" s="8" t="n">
        <f aca="false">I170*$J$5</f>
        <v>0</v>
      </c>
      <c r="K170" s="8" t="n">
        <f aca="false">J170-H170</f>
        <v>-8208.05</v>
      </c>
      <c r="L170" s="9" t="n">
        <f aca="false">IF(AND(H170=0,J170=0),0,IF(H170=0,"New",(J170-H170)/H170))</f>
        <v>-1</v>
      </c>
      <c r="M170" s="7" t="str">
        <f aca="false">IF(AND(OR(C170&lt;&gt;0,H170&lt;&gt;0),D170=0,I170=0),"DROP",IF(AND(OR(D170&lt;&gt;0,I170&lt;&gt;0),C170=0,H170=0),"NEW",""))</f>
        <v>DROP</v>
      </c>
    </row>
    <row r="171" customFormat="false" ht="15" hidden="false" customHeight="false" outlineLevel="0" collapsed="false">
      <c r="A171" s="7" t="s">
        <v>243</v>
      </c>
      <c r="B171" s="7" t="str">
        <f aca="false">IFERROR(INDEX('Source'!$C:$C,MATCH($A171,'Source'!$B:$B,0)),"")</f>
        <v>עקב סיליקון שטוח</v>
      </c>
      <c r="C171" s="8" t="n">
        <f aca="false">SUMIFS('Source'!$D:$D,'Source'!$A:$A,"110 - Chemipal",'Source'!$B:$B,$A171)</f>
        <v>151</v>
      </c>
      <c r="D171" s="8" t="n">
        <f aca="false">SUMIFS('Source'!$F:$F,'Source'!$A:$A,"110 - Chemipal",'Source'!$B:$B,$A171)</f>
        <v>0</v>
      </c>
      <c r="E171" s="8" t="n">
        <f aca="false">D171*$J$5</f>
        <v>0</v>
      </c>
      <c r="F171" s="8" t="n">
        <f aca="false">E171-C171</f>
        <v>-151</v>
      </c>
      <c r="G171" s="9" t="n">
        <f aca="false">IF(AND(C171=0,E171=0),0,IF(C171=0,"New",(E171-C171)/C171))</f>
        <v>-1</v>
      </c>
      <c r="H171" s="8" t="n">
        <f aca="false">SUMIFS('Source'!$E:$E,'Source'!$A:$A,"110 - Chemipal",'Source'!$B:$B,$A171)</f>
        <v>8167.95</v>
      </c>
      <c r="I171" s="8" t="n">
        <f aca="false">SUMIFS('Source'!$G:$G,'Source'!$A:$A,"110 - Chemipal",'Source'!$B:$B,$A171)</f>
        <v>0</v>
      </c>
      <c r="J171" s="8" t="n">
        <f aca="false">I171*$J$5</f>
        <v>0</v>
      </c>
      <c r="K171" s="8" t="n">
        <f aca="false">J171-H171</f>
        <v>-8167.95</v>
      </c>
      <c r="L171" s="9" t="n">
        <f aca="false">IF(AND(H171=0,J171=0),0,IF(H171=0,"New",(J171-H171)/H171))</f>
        <v>-1</v>
      </c>
      <c r="M171" s="7" t="str">
        <f aca="false">IF(AND(OR(C171&lt;&gt;0,H171&lt;&gt;0),D171=0,I171=0),"DROP",IF(AND(OR(D171&lt;&gt;0,I171&lt;&gt;0),C171=0,H171=0),"NEW",""))</f>
        <v>DROP</v>
      </c>
    </row>
    <row r="172" customFormat="false" ht="15" hidden="false" customHeight="false" outlineLevel="0" collapsed="false">
      <c r="A172" s="7" t="s">
        <v>244</v>
      </c>
      <c r="B172" s="7" t="str">
        <f aca="false">IFERROR(INDEX('Source'!$C:$C,MATCH($A172,'Source'!$B:$B,0)),"")</f>
        <v>מישר כתפיים</v>
      </c>
      <c r="C172" s="8" t="n">
        <f aca="false">SUMIFS('Source'!$D:$D,'Source'!$A:$A,"110 - Chemipal",'Source'!$B:$B,$A172)</f>
        <v>58</v>
      </c>
      <c r="D172" s="8" t="n">
        <f aca="false">SUMIFS('Source'!$F:$F,'Source'!$A:$A,"110 - Chemipal",'Source'!$B:$B,$A172)</f>
        <v>0</v>
      </c>
      <c r="E172" s="8" t="n">
        <f aca="false">D172*$J$5</f>
        <v>0</v>
      </c>
      <c r="F172" s="8" t="n">
        <f aca="false">E172-C172</f>
        <v>-58</v>
      </c>
      <c r="G172" s="9" t="n">
        <f aca="false">IF(AND(C172=0,E172=0),0,IF(C172=0,"New",(E172-C172)/C172))</f>
        <v>-1</v>
      </c>
      <c r="H172" s="8" t="n">
        <f aca="false">SUMIFS('Source'!$E:$E,'Source'!$A:$A,"110 - Chemipal",'Source'!$B:$B,$A172)</f>
        <v>8145.85</v>
      </c>
      <c r="I172" s="8" t="n">
        <f aca="false">SUMIFS('Source'!$G:$G,'Source'!$A:$A,"110 - Chemipal",'Source'!$B:$B,$A172)</f>
        <v>0</v>
      </c>
      <c r="J172" s="8" t="n">
        <f aca="false">I172*$J$5</f>
        <v>0</v>
      </c>
      <c r="K172" s="8" t="n">
        <f aca="false">J172-H172</f>
        <v>-8145.85</v>
      </c>
      <c r="L172" s="9" t="n">
        <f aca="false">IF(AND(H172=0,J172=0),0,IF(H172=0,"New",(J172-H172)/H172))</f>
        <v>-1</v>
      </c>
      <c r="M172" s="7" t="str">
        <f aca="false">IF(AND(OR(C172&lt;&gt;0,H172&lt;&gt;0),D172=0,I172=0),"DROP",IF(AND(OR(D172&lt;&gt;0,I172&lt;&gt;0),C172=0,H172=0),"NEW",""))</f>
        <v>DROP</v>
      </c>
    </row>
    <row r="173" customFormat="false" ht="15" hidden="false" customHeight="false" outlineLevel="0" collapsed="false">
      <c r="A173" s="7" t="s">
        <v>245</v>
      </c>
      <c r="B173" s="7" t="str">
        <f aca="false">IFERROR(INDEX('Source'!$C:$C,MATCH($A173,'Source'!$B:$B,0)),"")</f>
        <v>מיישר כתפיים</v>
      </c>
      <c r="C173" s="8" t="n">
        <f aca="false">SUMIFS('Source'!$D:$D,'Source'!$A:$A,"110 - Chemipal",'Source'!$B:$B,$A173)</f>
        <v>125</v>
      </c>
      <c r="D173" s="8" t="n">
        <f aca="false">SUMIFS('Source'!$F:$F,'Source'!$A:$A,"110 - Chemipal",'Source'!$B:$B,$A173)</f>
        <v>0</v>
      </c>
      <c r="E173" s="8" t="n">
        <f aca="false">D173*$J$5</f>
        <v>0</v>
      </c>
      <c r="F173" s="8" t="n">
        <f aca="false">E173-C173</f>
        <v>-125</v>
      </c>
      <c r="G173" s="9" t="n">
        <f aca="false">IF(AND(C173=0,E173=0),0,IF(C173=0,"New",(E173-C173)/C173))</f>
        <v>-1</v>
      </c>
      <c r="H173" s="8" t="n">
        <f aca="false">SUMIFS('Source'!$E:$E,'Source'!$A:$A,"110 - Chemipal",'Source'!$B:$B,$A173)</f>
        <v>7991.09</v>
      </c>
      <c r="I173" s="8" t="n">
        <f aca="false">SUMIFS('Source'!$G:$G,'Source'!$A:$A,"110 - Chemipal",'Source'!$B:$B,$A173)</f>
        <v>0</v>
      </c>
      <c r="J173" s="8" t="n">
        <f aca="false">I173*$J$5</f>
        <v>0</v>
      </c>
      <c r="K173" s="8" t="n">
        <f aca="false">J173-H173</f>
        <v>-7991.09</v>
      </c>
      <c r="L173" s="9" t="n">
        <f aca="false">IF(AND(H173=0,J173=0),0,IF(H173=0,"New",(J173-H173)/H173))</f>
        <v>-1</v>
      </c>
      <c r="M173" s="7" t="str">
        <f aca="false">IF(AND(OR(C173&lt;&gt;0,H173&lt;&gt;0),D173=0,I173=0),"DROP",IF(AND(OR(D173&lt;&gt;0,I173&lt;&gt;0),C173=0,H173=0),"NEW",""))</f>
        <v>DROP</v>
      </c>
    </row>
    <row r="174" customFormat="false" ht="15" hidden="false" customHeight="false" outlineLevel="0" collapsed="false">
      <c r="A174" s="7" t="s">
        <v>246</v>
      </c>
      <c r="B174" s="7" t="str">
        <f aca="false">IFERROR(INDEX('Source'!$C:$C,MATCH($A174,'Source'!$B:$B,0)),"")</f>
        <v>מפריד אצבע</v>
      </c>
      <c r="C174" s="8" t="n">
        <f aca="false">SUMIFS('Source'!$D:$D,'Source'!$A:$A,"110 - Chemipal",'Source'!$B:$B,$A174)</f>
        <v>579</v>
      </c>
      <c r="D174" s="8" t="n">
        <f aca="false">SUMIFS('Source'!$F:$F,'Source'!$A:$A,"110 - Chemipal",'Source'!$B:$B,$A174)</f>
        <v>0</v>
      </c>
      <c r="E174" s="8" t="n">
        <f aca="false">D174*$J$5</f>
        <v>0</v>
      </c>
      <c r="F174" s="8" t="n">
        <f aca="false">E174-C174</f>
        <v>-579</v>
      </c>
      <c r="G174" s="9" t="n">
        <f aca="false">IF(AND(C174=0,E174=0),0,IF(C174=0,"New",(E174-C174)/C174))</f>
        <v>-1</v>
      </c>
      <c r="H174" s="8" t="n">
        <f aca="false">SUMIFS('Source'!$E:$E,'Source'!$A:$A,"110 - Chemipal",'Source'!$B:$B,$A174)</f>
        <v>7849.6</v>
      </c>
      <c r="I174" s="8" t="n">
        <f aca="false">SUMIFS('Source'!$G:$G,'Source'!$A:$A,"110 - Chemipal",'Source'!$B:$B,$A174)</f>
        <v>0</v>
      </c>
      <c r="J174" s="8" t="n">
        <f aca="false">I174*$J$5</f>
        <v>0</v>
      </c>
      <c r="K174" s="8" t="n">
        <f aca="false">J174-H174</f>
        <v>-7849.6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247</v>
      </c>
      <c r="B175" s="7" t="str">
        <f aca="false">IFERROR(INDEX('Source'!$C:$C,MATCH($A175,'Source'!$B:$B,0)),"")</f>
        <v>חגורה למנותחי בית החזה</v>
      </c>
      <c r="C175" s="8" t="n">
        <f aca="false">SUMIFS('Source'!$D:$D,'Source'!$A:$A,"110 - Chemipal",'Source'!$B:$B,$A175)</f>
        <v>54</v>
      </c>
      <c r="D175" s="8" t="n">
        <f aca="false">SUMIFS('Source'!$F:$F,'Source'!$A:$A,"110 - Chemipal",'Source'!$B:$B,$A175)</f>
        <v>0</v>
      </c>
      <c r="E175" s="8" t="n">
        <f aca="false">D175*$J$5</f>
        <v>0</v>
      </c>
      <c r="F175" s="8" t="n">
        <f aca="false">E175-C175</f>
        <v>-54</v>
      </c>
      <c r="G175" s="9" t="n">
        <f aca="false">IF(AND(C175=0,E175=0),0,IF(C175=0,"New",(E175-C175)/C175))</f>
        <v>-1</v>
      </c>
      <c r="H175" s="8" t="n">
        <f aca="false">SUMIFS('Source'!$E:$E,'Source'!$A:$A,"110 - Chemipal",'Source'!$B:$B,$A175)</f>
        <v>7734.68</v>
      </c>
      <c r="I175" s="8" t="n">
        <f aca="false">SUMIFS('Source'!$G:$G,'Source'!$A:$A,"110 - Chemipal",'Source'!$B:$B,$A175)</f>
        <v>0</v>
      </c>
      <c r="J175" s="8" t="n">
        <f aca="false">I175*$J$5</f>
        <v>0</v>
      </c>
      <c r="K175" s="8" t="n">
        <f aca="false">J175-H175</f>
        <v>-7734.68</v>
      </c>
      <c r="L175" s="9" t="n">
        <f aca="false">IF(AND(H175=0,J175=0),0,IF(H175=0,"New",(J175-H175)/H175))</f>
        <v>-1</v>
      </c>
      <c r="M175" s="7" t="str">
        <f aca="false">IF(AND(OR(C175&lt;&gt;0,H175&lt;&gt;0),D175=0,I175=0),"DROP",IF(AND(OR(D175&lt;&gt;0,I175&lt;&gt;0),C175=0,H175=0),"NEW",""))</f>
        <v>DROP</v>
      </c>
    </row>
    <row r="176" customFormat="false" ht="15" hidden="false" customHeight="false" outlineLevel="0" collapsed="false">
      <c r="A176" s="7" t="s">
        <v>248</v>
      </c>
      <c r="B176" s="7" t="str">
        <f aca="false">IFERROR(INDEX('Source'!$C:$C,MATCH($A176,'Source'!$B:$B,0)),"")</f>
        <v>מגן קרסול+ עקב סגור+רצועות</v>
      </c>
      <c r="C176" s="8" t="n">
        <f aca="false">SUMIFS('Source'!$D:$D,'Source'!$A:$A,"110 - Chemipal",'Source'!$B:$B,$A176)</f>
        <v>134</v>
      </c>
      <c r="D176" s="8" t="n">
        <f aca="false">SUMIFS('Source'!$F:$F,'Source'!$A:$A,"110 - Chemipal",'Source'!$B:$B,$A176)</f>
        <v>0</v>
      </c>
      <c r="E176" s="8" t="n">
        <f aca="false">D176*$J$5</f>
        <v>0</v>
      </c>
      <c r="F176" s="8" t="n">
        <f aca="false">E176-C176</f>
        <v>-134</v>
      </c>
      <c r="G176" s="9" t="n">
        <f aca="false">IF(AND(C176=0,E176=0),0,IF(C176=0,"New",(E176-C176)/C176))</f>
        <v>-1</v>
      </c>
      <c r="H176" s="8" t="n">
        <f aca="false">SUMIFS('Source'!$E:$E,'Source'!$A:$A,"110 - Chemipal",'Source'!$B:$B,$A176)</f>
        <v>7702.17</v>
      </c>
      <c r="I176" s="8" t="n">
        <f aca="false">SUMIFS('Source'!$G:$G,'Source'!$A:$A,"110 - Chemipal",'Source'!$B:$B,$A176)</f>
        <v>0</v>
      </c>
      <c r="J176" s="8" t="n">
        <f aca="false">I176*$J$5</f>
        <v>0</v>
      </c>
      <c r="K176" s="8" t="n">
        <f aca="false">J176-H176</f>
        <v>-7702.17</v>
      </c>
      <c r="L176" s="9" t="n">
        <f aca="false">IF(AND(H176=0,J176=0),0,IF(H176=0,"New",(J176-H176)/H176))</f>
        <v>-1</v>
      </c>
      <c r="M176" s="7" t="str">
        <f aca="false">IF(AND(OR(C176&lt;&gt;0,H176&lt;&gt;0),D176=0,I176=0),"DROP",IF(AND(OR(D176&lt;&gt;0,I176&lt;&gt;0),C176=0,H176=0),"NEW",""))</f>
        <v>DROP</v>
      </c>
    </row>
    <row r="177" customFormat="false" ht="15" hidden="false" customHeight="false" outlineLevel="0" collapsed="false">
      <c r="A177" s="7" t="s">
        <v>249</v>
      </c>
      <c r="B177" s="7" t="str">
        <f aca="false">IFERROR(INDEX('Source'!$C:$C,MATCH($A177,'Source'!$B:$B,0)),"")</f>
        <v>חבק יד מתכוון</v>
      </c>
      <c r="C177" s="8" t="n">
        <f aca="false">SUMIFS('Source'!$D:$D,'Source'!$A:$A,"110 - Chemipal",'Source'!$B:$B,$A177)</f>
        <v>266</v>
      </c>
      <c r="D177" s="8" t="n">
        <f aca="false">SUMIFS('Source'!$F:$F,'Source'!$A:$A,"110 - Chemipal",'Source'!$B:$B,$A177)</f>
        <v>0</v>
      </c>
      <c r="E177" s="8" t="n">
        <f aca="false">D177*$J$5</f>
        <v>0</v>
      </c>
      <c r="F177" s="8" t="n">
        <f aca="false">E177-C177</f>
        <v>-266</v>
      </c>
      <c r="G177" s="9" t="n">
        <f aca="false">IF(AND(C177=0,E177=0),0,IF(C177=0,"New",(E177-C177)/C177))</f>
        <v>-1</v>
      </c>
      <c r="H177" s="8" t="n">
        <f aca="false">SUMIFS('Source'!$E:$E,'Source'!$A:$A,"110 - Chemipal",'Source'!$B:$B,$A177)</f>
        <v>7658.21</v>
      </c>
      <c r="I177" s="8" t="n">
        <f aca="false">SUMIFS('Source'!$G:$G,'Source'!$A:$A,"110 - Chemipal",'Source'!$B:$B,$A177)</f>
        <v>0</v>
      </c>
      <c r="J177" s="8" t="n">
        <f aca="false">I177*$J$5</f>
        <v>0</v>
      </c>
      <c r="K177" s="8" t="n">
        <f aca="false">J177-H177</f>
        <v>-7658.21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250</v>
      </c>
      <c r="B178" s="7" t="str">
        <f aca="false">IFERROR(INDEX('Source'!$C:$C,MATCH($A178,'Source'!$B:$B,0)),"")</f>
        <v>חגורת גב-לומבו</v>
      </c>
      <c r="C178" s="8" t="n">
        <f aca="false">SUMIFS('Source'!$D:$D,'Source'!$A:$A,"110 - Chemipal",'Source'!$B:$B,$A178)</f>
        <v>56</v>
      </c>
      <c r="D178" s="8" t="n">
        <f aca="false">SUMIFS('Source'!$F:$F,'Source'!$A:$A,"110 - Chemipal",'Source'!$B:$B,$A178)</f>
        <v>0</v>
      </c>
      <c r="E178" s="8" t="n">
        <f aca="false">D178*$J$5</f>
        <v>0</v>
      </c>
      <c r="F178" s="8" t="n">
        <f aca="false">E178-C178</f>
        <v>-56</v>
      </c>
      <c r="G178" s="9" t="n">
        <f aca="false">IF(AND(C178=0,E178=0),0,IF(C178=0,"New",(E178-C178)/C178))</f>
        <v>-1</v>
      </c>
      <c r="H178" s="8" t="n">
        <f aca="false">SUMIFS('Source'!$E:$E,'Source'!$A:$A,"110 - Chemipal",'Source'!$B:$B,$A178)</f>
        <v>7508.46</v>
      </c>
      <c r="I178" s="8" t="n">
        <f aca="false">SUMIFS('Source'!$G:$G,'Source'!$A:$A,"110 - Chemipal",'Source'!$B:$B,$A178)</f>
        <v>0</v>
      </c>
      <c r="J178" s="8" t="n">
        <f aca="false">I178*$J$5</f>
        <v>0</v>
      </c>
      <c r="K178" s="8" t="n">
        <f aca="false">J178-H178</f>
        <v>-7508.46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251</v>
      </c>
      <c r="B179" s="7" t="str">
        <f aca="false">IFERROR(INDEX('Source'!$C:$C,MATCH($A179,'Source'!$B:$B,0)),"")</f>
        <v>כפפת אגודל לחץ</v>
      </c>
      <c r="C179" s="8" t="n">
        <f aca="false">SUMIFS('Source'!$D:$D,'Source'!$A:$A,"110 - Chemipal",'Source'!$B:$B,$A179)</f>
        <v>255</v>
      </c>
      <c r="D179" s="8" t="n">
        <f aca="false">SUMIFS('Source'!$F:$F,'Source'!$A:$A,"110 - Chemipal",'Source'!$B:$B,$A179)</f>
        <v>0</v>
      </c>
      <c r="E179" s="8" t="n">
        <f aca="false">D179*$J$5</f>
        <v>0</v>
      </c>
      <c r="F179" s="8" t="n">
        <f aca="false">E179-C179</f>
        <v>-255</v>
      </c>
      <c r="G179" s="9" t="n">
        <f aca="false">IF(AND(C179=0,E179=0),0,IF(C179=0,"New",(E179-C179)/C179))</f>
        <v>-1</v>
      </c>
      <c r="H179" s="8" t="n">
        <f aca="false">SUMIFS('Source'!$E:$E,'Source'!$A:$A,"110 - Chemipal",'Source'!$B:$B,$A179)</f>
        <v>7494.52</v>
      </c>
      <c r="I179" s="8" t="n">
        <f aca="false">SUMIFS('Source'!$G:$G,'Source'!$A:$A,"110 - Chemipal",'Source'!$B:$B,$A179)</f>
        <v>0</v>
      </c>
      <c r="J179" s="8" t="n">
        <f aca="false">I179*$J$5</f>
        <v>0</v>
      </c>
      <c r="K179" s="8" t="n">
        <f aca="false">J179-H179</f>
        <v>-7494.52</v>
      </c>
      <c r="L179" s="9" t="n">
        <f aca="false">IF(AND(H179=0,J179=0),0,IF(H179=0,"New",(J179-H179)/H179))</f>
        <v>-1</v>
      </c>
      <c r="M179" s="7" t="str">
        <f aca="false">IF(AND(OR(C179&lt;&gt;0,H179&lt;&gt;0),D179=0,I179=0),"DROP",IF(AND(OR(D179&lt;&gt;0,I179&lt;&gt;0),C179=0,H179=0),"NEW",""))</f>
        <v>DROP</v>
      </c>
    </row>
    <row r="180" customFormat="false" ht="15" hidden="false" customHeight="false" outlineLevel="0" collapsed="false">
      <c r="A180" s="7" t="s">
        <v>252</v>
      </c>
      <c r="B180" s="7" t="str">
        <f aca="false">IFERROR(INDEX('Source'!$C:$C,MATCH($A180,'Source'!$B:$B,0)),"")</f>
        <v>סד מאורך לאגודל</v>
      </c>
      <c r="C180" s="8" t="n">
        <f aca="false">SUMIFS('Source'!$D:$D,'Source'!$A:$A,"110 - Chemipal",'Source'!$B:$B,$A180)</f>
        <v>122</v>
      </c>
      <c r="D180" s="8" t="n">
        <f aca="false">SUMIFS('Source'!$F:$F,'Source'!$A:$A,"110 - Chemipal",'Source'!$B:$B,$A180)</f>
        <v>0</v>
      </c>
      <c r="E180" s="8" t="n">
        <f aca="false">D180*$J$5</f>
        <v>0</v>
      </c>
      <c r="F180" s="8" t="n">
        <f aca="false">E180-C180</f>
        <v>-122</v>
      </c>
      <c r="G180" s="9" t="n">
        <f aca="false">IF(AND(C180=0,E180=0),0,IF(C180=0,"New",(E180-C180)/C180))</f>
        <v>-1</v>
      </c>
      <c r="H180" s="8" t="n">
        <f aca="false">SUMIFS('Source'!$E:$E,'Source'!$A:$A,"110 - Chemipal",'Source'!$B:$B,$A180)</f>
        <v>7392.2</v>
      </c>
      <c r="I180" s="8" t="n">
        <f aca="false">SUMIFS('Source'!$G:$G,'Source'!$A:$A,"110 - Chemipal",'Source'!$B:$B,$A180)</f>
        <v>0</v>
      </c>
      <c r="J180" s="8" t="n">
        <f aca="false">I180*$J$5</f>
        <v>0</v>
      </c>
      <c r="K180" s="8" t="n">
        <f aca="false">J180-H180</f>
        <v>-7392.2</v>
      </c>
      <c r="L180" s="9" t="n">
        <f aca="false">IF(AND(H180=0,J180=0),0,IF(H180=0,"New",(J180-H180)/H180))</f>
        <v>-1</v>
      </c>
      <c r="M180" s="7" t="str">
        <f aca="false">IF(AND(OR(C180&lt;&gt;0,H180&lt;&gt;0),D180=0,I180=0),"DROP",IF(AND(OR(D180&lt;&gt;0,I180&lt;&gt;0),C180=0,H180=0),"NEW",""))</f>
        <v>DROP</v>
      </c>
    </row>
    <row r="181" customFormat="false" ht="15" hidden="false" customHeight="false" outlineLevel="0" collapsed="false">
      <c r="A181" s="7" t="s">
        <v>253</v>
      </c>
      <c r="B181" s="7" t="str">
        <f aca="false">IFERROR(INDEX('Source'!$C:$C,MATCH($A181,'Source'!$B:$B,0)),"")</f>
        <v>חבק יד מתכוון</v>
      </c>
      <c r="C181" s="8" t="n">
        <f aca="false">SUMIFS('Source'!$D:$D,'Source'!$A:$A,"110 - Chemipal",'Source'!$B:$B,$A181)</f>
        <v>261</v>
      </c>
      <c r="D181" s="8" t="n">
        <f aca="false">SUMIFS('Source'!$F:$F,'Source'!$A:$A,"110 - Chemipal",'Source'!$B:$B,$A181)</f>
        <v>0</v>
      </c>
      <c r="E181" s="8" t="n">
        <f aca="false">D181*$J$5</f>
        <v>0</v>
      </c>
      <c r="F181" s="8" t="n">
        <f aca="false">E181-C181</f>
        <v>-261</v>
      </c>
      <c r="G181" s="9" t="n">
        <f aca="false">IF(AND(C181=0,E181=0),0,IF(C181=0,"New",(E181-C181)/C181))</f>
        <v>-1</v>
      </c>
      <c r="H181" s="8" t="n">
        <f aca="false">SUMIFS('Source'!$E:$E,'Source'!$A:$A,"110 - Chemipal",'Source'!$B:$B,$A181)</f>
        <v>7383.03</v>
      </c>
      <c r="I181" s="8" t="n">
        <f aca="false">SUMIFS('Source'!$G:$G,'Source'!$A:$A,"110 - Chemipal",'Source'!$B:$B,$A181)</f>
        <v>0</v>
      </c>
      <c r="J181" s="8" t="n">
        <f aca="false">I181*$J$5</f>
        <v>0</v>
      </c>
      <c r="K181" s="8" t="n">
        <f aca="false">J181-H181</f>
        <v>-7383.03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254</v>
      </c>
      <c r="B182" s="7" t="str">
        <f aca="false">IFERROR(INDEX('Source'!$C:$C,MATCH($A182,'Source'!$B:$B,0)),"")</f>
        <v>מגן ברך ארוך בז'</v>
      </c>
      <c r="C182" s="8" t="n">
        <f aca="false">SUMIFS('Source'!$D:$D,'Source'!$A:$A,"110 - Chemipal",'Source'!$B:$B,$A182)</f>
        <v>233</v>
      </c>
      <c r="D182" s="8" t="n">
        <f aca="false">SUMIFS('Source'!$F:$F,'Source'!$A:$A,"110 - Chemipal",'Source'!$B:$B,$A182)</f>
        <v>0</v>
      </c>
      <c r="E182" s="8" t="n">
        <f aca="false">D182*$J$5</f>
        <v>0</v>
      </c>
      <c r="F182" s="8" t="n">
        <f aca="false">E182-C182</f>
        <v>-233</v>
      </c>
      <c r="G182" s="9" t="n">
        <f aca="false">IF(AND(C182=0,E182=0),0,IF(C182=0,"New",(E182-C182)/C182))</f>
        <v>-1</v>
      </c>
      <c r="H182" s="8" t="n">
        <f aca="false">SUMIFS('Source'!$E:$E,'Source'!$A:$A,"110 - Chemipal",'Source'!$B:$B,$A182)</f>
        <v>7381.81</v>
      </c>
      <c r="I182" s="8" t="n">
        <f aca="false">SUMIFS('Source'!$G:$G,'Source'!$A:$A,"110 - Chemipal",'Source'!$B:$B,$A182)</f>
        <v>0</v>
      </c>
      <c r="J182" s="8" t="n">
        <f aca="false">I182*$J$5</f>
        <v>0</v>
      </c>
      <c r="K182" s="8" t="n">
        <f aca="false">J182-H182</f>
        <v>-7381.81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255</v>
      </c>
      <c r="B183" s="7" t="str">
        <f aca="false">IFERROR(INDEX('Source'!$C:$C,MATCH($A183,'Source'!$B:$B,0)),"")</f>
        <v>חגורה למנותחי בית החזה</v>
      </c>
      <c r="C183" s="8" t="n">
        <f aca="false">SUMIFS('Source'!$D:$D,'Source'!$A:$A,"110 - Chemipal",'Source'!$B:$B,$A183)</f>
        <v>51</v>
      </c>
      <c r="D183" s="8" t="n">
        <f aca="false">SUMIFS('Source'!$F:$F,'Source'!$A:$A,"110 - Chemipal",'Source'!$B:$B,$A183)</f>
        <v>0</v>
      </c>
      <c r="E183" s="8" t="n">
        <f aca="false">D183*$J$5</f>
        <v>0</v>
      </c>
      <c r="F183" s="8" t="n">
        <f aca="false">E183-C183</f>
        <v>-51</v>
      </c>
      <c r="G183" s="9" t="n">
        <f aca="false">IF(AND(C183=0,E183=0),0,IF(C183=0,"New",(E183-C183)/C183))</f>
        <v>-1</v>
      </c>
      <c r="H183" s="8" t="n">
        <f aca="false">SUMIFS('Source'!$E:$E,'Source'!$A:$A,"110 - Chemipal",'Source'!$B:$B,$A183)</f>
        <v>7205.88</v>
      </c>
      <c r="I183" s="8" t="n">
        <f aca="false">SUMIFS('Source'!$G:$G,'Source'!$A:$A,"110 - Chemipal",'Source'!$B:$B,$A183)</f>
        <v>0</v>
      </c>
      <c r="J183" s="8" t="n">
        <f aca="false">I183*$J$5</f>
        <v>0</v>
      </c>
      <c r="K183" s="8" t="n">
        <f aca="false">J183-H183</f>
        <v>-7205.88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256</v>
      </c>
      <c r="B184" s="7" t="str">
        <f aca="false">IFERROR(INDEX('Source'!$C:$C,MATCH($A184,'Source'!$B:$B,0)),"")</f>
        <v>שרוול לגבס קצר יד</v>
      </c>
      <c r="C184" s="8" t="n">
        <f aca="false">SUMIFS('Source'!$D:$D,'Source'!$A:$A,"110 - Chemipal",'Source'!$B:$B,$A184)</f>
        <v>239</v>
      </c>
      <c r="D184" s="8" t="n">
        <f aca="false">SUMIFS('Source'!$F:$F,'Source'!$A:$A,"110 - Chemipal",'Source'!$B:$B,$A184)</f>
        <v>0</v>
      </c>
      <c r="E184" s="8" t="n">
        <f aca="false">D184*$J$5</f>
        <v>0</v>
      </c>
      <c r="F184" s="8" t="n">
        <f aca="false">E184-C184</f>
        <v>-239</v>
      </c>
      <c r="G184" s="9" t="n">
        <f aca="false">IF(AND(C184=0,E184=0),0,IF(C184=0,"New",(E184-C184)/C184))</f>
        <v>-1</v>
      </c>
      <c r="H184" s="8" t="n">
        <f aca="false">SUMIFS('Source'!$E:$E,'Source'!$A:$A,"110 - Chemipal",'Source'!$B:$B,$A184)</f>
        <v>7149.44</v>
      </c>
      <c r="I184" s="8" t="n">
        <f aca="false">SUMIFS('Source'!$G:$G,'Source'!$A:$A,"110 - Chemipal",'Source'!$B:$B,$A184)</f>
        <v>0</v>
      </c>
      <c r="J184" s="8" t="n">
        <f aca="false">I184*$J$5</f>
        <v>0</v>
      </c>
      <c r="K184" s="8" t="n">
        <f aca="false">J184-H184</f>
        <v>-7149.44</v>
      </c>
      <c r="L184" s="9" t="n">
        <f aca="false">IF(AND(H184=0,J184=0),0,IF(H184=0,"New",(J184-H184)/H184))</f>
        <v>-1</v>
      </c>
      <c r="M184" s="7" t="str">
        <f aca="false">IF(AND(OR(C184&lt;&gt;0,H184&lt;&gt;0),D184=0,I184=0),"DROP",IF(AND(OR(D184&lt;&gt;0,I184&lt;&gt;0),C184=0,H184=0),"NEW",""))</f>
        <v>DROP</v>
      </c>
    </row>
    <row r="185" customFormat="false" ht="15" hidden="false" customHeight="false" outlineLevel="0" collapsed="false">
      <c r="A185" s="7" t="s">
        <v>257</v>
      </c>
      <c r="B185" s="7" t="str">
        <f aca="false">IFERROR(INDEX('Source'!$C:$C,MATCH($A185,'Source'!$B:$B,0)),"")</f>
        <v>מגן ברך רגיל</v>
      </c>
      <c r="C185" s="8" t="n">
        <f aca="false">SUMIFS('Source'!$D:$D,'Source'!$A:$A,"110 - Chemipal",'Source'!$B:$B,$A185)</f>
        <v>263</v>
      </c>
      <c r="D185" s="8" t="n">
        <f aca="false">SUMIFS('Source'!$F:$F,'Source'!$A:$A,"110 - Chemipal",'Source'!$B:$B,$A185)</f>
        <v>0</v>
      </c>
      <c r="E185" s="8" t="n">
        <f aca="false">D185*$J$5</f>
        <v>0</v>
      </c>
      <c r="F185" s="8" t="n">
        <f aca="false">E185-C185</f>
        <v>-263</v>
      </c>
      <c r="G185" s="9" t="n">
        <f aca="false">IF(AND(C185=0,E185=0),0,IF(C185=0,"New",(E185-C185)/C185))</f>
        <v>-1</v>
      </c>
      <c r="H185" s="8" t="n">
        <f aca="false">SUMIFS('Source'!$E:$E,'Source'!$A:$A,"110 - Chemipal",'Source'!$B:$B,$A185)</f>
        <v>7103.47</v>
      </c>
      <c r="I185" s="8" t="n">
        <f aca="false">SUMIFS('Source'!$G:$G,'Source'!$A:$A,"110 - Chemipal",'Source'!$B:$B,$A185)</f>
        <v>0</v>
      </c>
      <c r="J185" s="8" t="n">
        <f aca="false">I185*$J$5</f>
        <v>0</v>
      </c>
      <c r="K185" s="8" t="n">
        <f aca="false">J185-H185</f>
        <v>-7103.47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258</v>
      </c>
      <c r="B186" s="7" t="str">
        <f aca="false">IFERROR(INDEX('Source'!$C:$C,MATCH($A186,'Source'!$B:$B,0)),"")</f>
        <v>חגורת בטן</v>
      </c>
      <c r="C186" s="8" t="n">
        <f aca="false">SUMIFS('Source'!$D:$D,'Source'!$A:$A,"110 - Chemipal",'Source'!$B:$B,$A186)</f>
        <v>77</v>
      </c>
      <c r="D186" s="8" t="n">
        <f aca="false">SUMIFS('Source'!$F:$F,'Source'!$A:$A,"110 - Chemipal",'Source'!$B:$B,$A186)</f>
        <v>0</v>
      </c>
      <c r="E186" s="8" t="n">
        <f aca="false">D186*$J$5</f>
        <v>0</v>
      </c>
      <c r="F186" s="8" t="n">
        <f aca="false">E186-C186</f>
        <v>-77</v>
      </c>
      <c r="G186" s="9" t="n">
        <f aca="false">IF(AND(C186=0,E186=0),0,IF(C186=0,"New",(E186-C186)/C186))</f>
        <v>-1</v>
      </c>
      <c r="H186" s="8" t="n">
        <f aca="false">SUMIFS('Source'!$E:$E,'Source'!$A:$A,"110 - Chemipal",'Source'!$B:$B,$A186)</f>
        <v>7056.61</v>
      </c>
      <c r="I186" s="8" t="n">
        <f aca="false">SUMIFS('Source'!$G:$G,'Source'!$A:$A,"110 - Chemipal",'Source'!$B:$B,$A186)</f>
        <v>0</v>
      </c>
      <c r="J186" s="8" t="n">
        <f aca="false">I186*$J$5</f>
        <v>0</v>
      </c>
      <c r="K186" s="8" t="n">
        <f aca="false">J186-H186</f>
        <v>-7056.61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259</v>
      </c>
      <c r="B187" s="7" t="str">
        <f aca="false">IFERROR(INDEX('Source'!$C:$C,MATCH($A187,'Source'!$B:$B,0)),"")</f>
        <v>מגן ברך שחור</v>
      </c>
      <c r="C187" s="8" t="n">
        <f aca="false">SUMIFS('Source'!$D:$D,'Source'!$A:$A,"110 - Chemipal",'Source'!$B:$B,$A187)</f>
        <v>237</v>
      </c>
      <c r="D187" s="8" t="n">
        <f aca="false">SUMIFS('Source'!$F:$F,'Source'!$A:$A,"110 - Chemipal",'Source'!$B:$B,$A187)</f>
        <v>0</v>
      </c>
      <c r="E187" s="8" t="n">
        <f aca="false">D187*$J$5</f>
        <v>0</v>
      </c>
      <c r="F187" s="8" t="n">
        <f aca="false">E187-C187</f>
        <v>-237</v>
      </c>
      <c r="G187" s="9" t="n">
        <f aca="false">IF(AND(C187=0,E187=0),0,IF(C187=0,"New",(E187-C187)/C187))</f>
        <v>-1</v>
      </c>
      <c r="H187" s="8" t="n">
        <f aca="false">SUMIFS('Source'!$E:$E,'Source'!$A:$A,"110 - Chemipal",'Source'!$B:$B,$A187)</f>
        <v>7039.61</v>
      </c>
      <c r="I187" s="8" t="n">
        <f aca="false">SUMIFS('Source'!$G:$G,'Source'!$A:$A,"110 - Chemipal",'Source'!$B:$B,$A187)</f>
        <v>0</v>
      </c>
      <c r="J187" s="8" t="n">
        <f aca="false">I187*$J$5</f>
        <v>0</v>
      </c>
      <c r="K187" s="8" t="n">
        <f aca="false">J187-H187</f>
        <v>-7039.61</v>
      </c>
      <c r="L187" s="9" t="n">
        <f aca="false">IF(AND(H187=0,J187=0),0,IF(H187=0,"New",(J187-H187)/H187))</f>
        <v>-1</v>
      </c>
      <c r="M187" s="7" t="str">
        <f aca="false">IF(AND(OR(C187&lt;&gt;0,H187&lt;&gt;0),D187=0,I187=0),"DROP",IF(AND(OR(D187&lt;&gt;0,I187&lt;&gt;0),C187=0,H187=0),"NEW",""))</f>
        <v>DROP</v>
      </c>
    </row>
    <row r="188" customFormat="false" ht="15" hidden="false" customHeight="false" outlineLevel="0" collapsed="false">
      <c r="A188" s="7" t="s">
        <v>260</v>
      </c>
      <c r="B188" s="7" t="str">
        <f aca="false">IFERROR(INDEX('Source'!$C:$C,MATCH($A188,'Source'!$B:$B,0)),"")</f>
        <v>כפפת אגודל לחץ</v>
      </c>
      <c r="C188" s="8" t="n">
        <f aca="false">SUMIFS('Source'!$D:$D,'Source'!$A:$A,"110 - Chemipal",'Source'!$B:$B,$A188)</f>
        <v>240</v>
      </c>
      <c r="D188" s="8" t="n">
        <f aca="false">SUMIFS('Source'!$F:$F,'Source'!$A:$A,"110 - Chemipal",'Source'!$B:$B,$A188)</f>
        <v>0</v>
      </c>
      <c r="E188" s="8" t="n">
        <f aca="false">D188*$J$5</f>
        <v>0</v>
      </c>
      <c r="F188" s="8" t="n">
        <f aca="false">E188-C188</f>
        <v>-240</v>
      </c>
      <c r="G188" s="9" t="n">
        <f aca="false">IF(AND(C188=0,E188=0),0,IF(C188=0,"New",(E188-C188)/C188))</f>
        <v>-1</v>
      </c>
      <c r="H188" s="8" t="n">
        <f aca="false">SUMIFS('Source'!$E:$E,'Source'!$A:$A,"110 - Chemipal",'Source'!$B:$B,$A188)</f>
        <v>6996.82</v>
      </c>
      <c r="I188" s="8" t="n">
        <f aca="false">SUMIFS('Source'!$G:$G,'Source'!$A:$A,"110 - Chemipal",'Source'!$B:$B,$A188)</f>
        <v>0</v>
      </c>
      <c r="J188" s="8" t="n">
        <f aca="false">I188*$J$5</f>
        <v>0</v>
      </c>
      <c r="K188" s="8" t="n">
        <f aca="false">J188-H188</f>
        <v>-6996.82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261</v>
      </c>
      <c r="B189" s="7" t="str">
        <f aca="false">IFERROR(INDEX('Source'!$C:$C,MATCH($A189,'Source'!$B:$B,0)),"")</f>
        <v>פומפיה להסרת עור</v>
      </c>
      <c r="C189" s="8" t="n">
        <f aca="false">SUMIFS('Source'!$D:$D,'Source'!$A:$A,"110 - Chemipal",'Source'!$B:$B,$A189)</f>
        <v>298</v>
      </c>
      <c r="D189" s="8" t="n">
        <f aca="false">SUMIFS('Source'!$F:$F,'Source'!$A:$A,"110 - Chemipal",'Source'!$B:$B,$A189)</f>
        <v>0</v>
      </c>
      <c r="E189" s="8" t="n">
        <f aca="false">D189*$J$5</f>
        <v>0</v>
      </c>
      <c r="F189" s="8" t="n">
        <f aca="false">E189-C189</f>
        <v>-298</v>
      </c>
      <c r="G189" s="9" t="n">
        <f aca="false">IF(AND(C189=0,E189=0),0,IF(C189=0,"New",(E189-C189)/C189))</f>
        <v>-1</v>
      </c>
      <c r="H189" s="8" t="n">
        <f aca="false">SUMIFS('Source'!$E:$E,'Source'!$A:$A,"110 - Chemipal",'Source'!$B:$B,$A189)</f>
        <v>6954</v>
      </c>
      <c r="I189" s="8" t="n">
        <f aca="false">SUMIFS('Source'!$G:$G,'Source'!$A:$A,"110 - Chemipal",'Source'!$B:$B,$A189)</f>
        <v>0</v>
      </c>
      <c r="J189" s="8" t="n">
        <f aca="false">I189*$J$5</f>
        <v>0</v>
      </c>
      <c r="K189" s="8" t="n">
        <f aca="false">J189-H189</f>
        <v>-6954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262</v>
      </c>
      <c r="B190" s="7" t="str">
        <f aca="false">IFERROR(INDEX('Source'!$C:$C,MATCH($A190,'Source'!$B:$B,0)),"")</f>
        <v>מגן מרפק בז'</v>
      </c>
      <c r="C190" s="8" t="n">
        <f aca="false">SUMIFS('Source'!$D:$D,'Source'!$A:$A,"110 - Chemipal",'Source'!$B:$B,$A190)</f>
        <v>258</v>
      </c>
      <c r="D190" s="8" t="n">
        <f aca="false">SUMIFS('Source'!$F:$F,'Source'!$A:$A,"110 - Chemipal",'Source'!$B:$B,$A190)</f>
        <v>0</v>
      </c>
      <c r="E190" s="8" t="n">
        <f aca="false">D190*$J$5</f>
        <v>0</v>
      </c>
      <c r="F190" s="8" t="n">
        <f aca="false">E190-C190</f>
        <v>-258</v>
      </c>
      <c r="G190" s="9" t="n">
        <f aca="false">IF(AND(C190=0,E190=0),0,IF(C190=0,"New",(E190-C190)/C190))</f>
        <v>-1</v>
      </c>
      <c r="H190" s="8" t="n">
        <f aca="false">SUMIFS('Source'!$E:$E,'Source'!$A:$A,"110 - Chemipal",'Source'!$B:$B,$A190)</f>
        <v>6845.17</v>
      </c>
      <c r="I190" s="8" t="n">
        <f aca="false">SUMIFS('Source'!$G:$G,'Source'!$A:$A,"110 - Chemipal",'Source'!$B:$B,$A190)</f>
        <v>0</v>
      </c>
      <c r="J190" s="8" t="n">
        <f aca="false">I190*$J$5</f>
        <v>0</v>
      </c>
      <c r="K190" s="8" t="n">
        <f aca="false">J190-H190</f>
        <v>-6845.17</v>
      </c>
      <c r="L190" s="9" t="n">
        <f aca="false">IF(AND(H190=0,J190=0),0,IF(H190=0,"New",(J190-H190)/H190))</f>
        <v>-1</v>
      </c>
      <c r="M190" s="7" t="str">
        <f aca="false">IF(AND(OR(C190&lt;&gt;0,H190&lt;&gt;0),D190=0,I190=0),"DROP",IF(AND(OR(D190&lt;&gt;0,I190&lt;&gt;0),C190=0,H190=0),"NEW",""))</f>
        <v>DROP</v>
      </c>
    </row>
    <row r="191" customFormat="false" ht="15" hidden="false" customHeight="false" outlineLevel="0" collapsed="false">
      <c r="A191" s="7" t="s">
        <v>263</v>
      </c>
      <c r="B191" s="7" t="str">
        <f aca="false">IFERROR(INDEX('Source'!$C:$C,MATCH($A191,'Source'!$B:$B,0)),"")</f>
        <v>שרוול לגבס קצר רגל</v>
      </c>
      <c r="C191" s="8" t="n">
        <f aca="false">SUMIFS('Source'!$D:$D,'Source'!$A:$A,"110 - Chemipal",'Source'!$B:$B,$A191)</f>
        <v>178</v>
      </c>
      <c r="D191" s="8" t="n">
        <f aca="false">SUMIFS('Source'!$F:$F,'Source'!$A:$A,"110 - Chemipal",'Source'!$B:$B,$A191)</f>
        <v>0</v>
      </c>
      <c r="E191" s="8" t="n">
        <f aca="false">D191*$J$5</f>
        <v>0</v>
      </c>
      <c r="F191" s="8" t="n">
        <f aca="false">E191-C191</f>
        <v>-178</v>
      </c>
      <c r="G191" s="9" t="n">
        <f aca="false">IF(AND(C191=0,E191=0),0,IF(C191=0,"New",(E191-C191)/C191))</f>
        <v>-1</v>
      </c>
      <c r="H191" s="8" t="n">
        <f aca="false">SUMIFS('Source'!$E:$E,'Source'!$A:$A,"110 - Chemipal",'Source'!$B:$B,$A191)</f>
        <v>6839.33</v>
      </c>
      <c r="I191" s="8" t="n">
        <f aca="false">SUMIFS('Source'!$G:$G,'Source'!$A:$A,"110 - Chemipal",'Source'!$B:$B,$A191)</f>
        <v>0</v>
      </c>
      <c r="J191" s="8" t="n">
        <f aca="false">I191*$J$5</f>
        <v>0</v>
      </c>
      <c r="K191" s="8" t="n">
        <f aca="false">J191-H191</f>
        <v>-6839.33</v>
      </c>
      <c r="L191" s="9" t="n">
        <f aca="false">IF(AND(H191=0,J191=0),0,IF(H191=0,"New",(J191-H191)/H191))</f>
        <v>-1</v>
      </c>
      <c r="M191" s="7" t="str">
        <f aca="false">IF(AND(OR(C191&lt;&gt;0,H191&lt;&gt;0),D191=0,I191=0),"DROP",IF(AND(OR(D191&lt;&gt;0,I191&lt;&gt;0),C191=0,H191=0),"NEW",""))</f>
        <v>DROP</v>
      </c>
    </row>
    <row r="192" customFormat="false" ht="15" hidden="false" customHeight="false" outlineLevel="0" collapsed="false">
      <c r="A192" s="7" t="s">
        <v>264</v>
      </c>
      <c r="B192" s="7" t="str">
        <f aca="false">IFERROR(INDEX('Source'!$C:$C,MATCH($A192,'Source'!$B:$B,0)),"")</f>
        <v>טבעת אלסטית מסי</v>
      </c>
      <c r="C192" s="8" t="n">
        <f aca="false">SUMIFS('Source'!$D:$D,'Source'!$A:$A,"110 - Chemipal",'Source'!$B:$B,$A192)</f>
        <v>509</v>
      </c>
      <c r="D192" s="8" t="n">
        <f aca="false">SUMIFS('Source'!$F:$F,'Source'!$A:$A,"110 - Chemipal",'Source'!$B:$B,$A192)</f>
        <v>0</v>
      </c>
      <c r="E192" s="8" t="n">
        <f aca="false">D192*$J$5</f>
        <v>0</v>
      </c>
      <c r="F192" s="8" t="n">
        <f aca="false">E192-C192</f>
        <v>-509</v>
      </c>
      <c r="G192" s="9" t="n">
        <f aca="false">IF(AND(C192=0,E192=0),0,IF(C192=0,"New",(E192-C192)/C192))</f>
        <v>-1</v>
      </c>
      <c r="H192" s="8" t="n">
        <f aca="false">SUMIFS('Source'!$E:$E,'Source'!$A:$A,"110 - Chemipal",'Source'!$B:$B,$A192)</f>
        <v>6817.31</v>
      </c>
      <c r="I192" s="8" t="n">
        <f aca="false">SUMIFS('Source'!$G:$G,'Source'!$A:$A,"110 - Chemipal",'Source'!$B:$B,$A192)</f>
        <v>0</v>
      </c>
      <c r="J192" s="8" t="n">
        <f aca="false">I192*$J$5</f>
        <v>0</v>
      </c>
      <c r="K192" s="8" t="n">
        <f aca="false">J192-H192</f>
        <v>-6817.31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265</v>
      </c>
      <c r="B193" s="7" t="str">
        <f aca="false">IFERROR(INDEX('Source'!$C:$C,MATCH($A193,'Source'!$B:$B,0)),"")</f>
        <v>מגן קרסול</v>
      </c>
      <c r="C193" s="8" t="n">
        <f aca="false">SUMIFS('Source'!$D:$D,'Source'!$A:$A,"110 - Chemipal",'Source'!$B:$B,$A193)</f>
        <v>202</v>
      </c>
      <c r="D193" s="8" t="n">
        <f aca="false">SUMIFS('Source'!$F:$F,'Source'!$A:$A,"110 - Chemipal",'Source'!$B:$B,$A193)</f>
        <v>0</v>
      </c>
      <c r="E193" s="8" t="n">
        <f aca="false">D193*$J$5</f>
        <v>0</v>
      </c>
      <c r="F193" s="8" t="n">
        <f aca="false">E193-C193</f>
        <v>-202</v>
      </c>
      <c r="G193" s="9" t="n">
        <f aca="false">IF(AND(C193=0,E193=0),0,IF(C193=0,"New",(E193-C193)/C193))</f>
        <v>-1</v>
      </c>
      <c r="H193" s="8" t="n">
        <f aca="false">SUMIFS('Source'!$E:$E,'Source'!$A:$A,"110 - Chemipal",'Source'!$B:$B,$A193)</f>
        <v>6815.5</v>
      </c>
      <c r="I193" s="8" t="n">
        <f aca="false">SUMIFS('Source'!$G:$G,'Source'!$A:$A,"110 - Chemipal",'Source'!$B:$B,$A193)</f>
        <v>0</v>
      </c>
      <c r="J193" s="8" t="n">
        <f aca="false">I193*$J$5</f>
        <v>0</v>
      </c>
      <c r="K193" s="8" t="n">
        <f aca="false">J193-H193</f>
        <v>-6815.5</v>
      </c>
      <c r="L193" s="9" t="n">
        <f aca="false">IF(AND(H193=0,J193=0),0,IF(H193=0,"New",(J193-H193)/H193))</f>
        <v>-1</v>
      </c>
      <c r="M193" s="7" t="str">
        <f aca="false">IF(AND(OR(C193&lt;&gt;0,H193&lt;&gt;0),D193=0,I193=0),"DROP",IF(AND(OR(D193&lt;&gt;0,I193&lt;&gt;0),C193=0,H193=0),"NEW",""))</f>
        <v>DROP</v>
      </c>
    </row>
    <row r="194" customFormat="false" ht="15" hidden="false" customHeight="false" outlineLevel="0" collapsed="false">
      <c r="A194" s="7" t="s">
        <v>266</v>
      </c>
      <c r="B194" s="7" t="str">
        <f aca="false">IFERROR(INDEX('Source'!$C:$C,MATCH($A194,'Source'!$B:$B,0)),"")</f>
        <v>מגן ברך רגיל</v>
      </c>
      <c r="C194" s="8" t="n">
        <f aca="false">SUMIFS('Source'!$D:$D,'Source'!$A:$A,"110 - Chemipal",'Source'!$B:$B,$A194)</f>
        <v>73</v>
      </c>
      <c r="D194" s="8" t="n">
        <f aca="false">SUMIFS('Source'!$F:$F,'Source'!$A:$A,"110 - Chemipal",'Source'!$B:$B,$A194)</f>
        <v>0</v>
      </c>
      <c r="E194" s="8" t="n">
        <f aca="false">D194*$J$5</f>
        <v>0</v>
      </c>
      <c r="F194" s="8" t="n">
        <f aca="false">E194-C194</f>
        <v>-73</v>
      </c>
      <c r="G194" s="9" t="n">
        <f aca="false">IF(AND(C194=0,E194=0),0,IF(C194=0,"New",(E194-C194)/C194))</f>
        <v>-1</v>
      </c>
      <c r="H194" s="8" t="n">
        <f aca="false">SUMIFS('Source'!$E:$E,'Source'!$A:$A,"110 - Chemipal",'Source'!$B:$B,$A194)</f>
        <v>6712.48</v>
      </c>
      <c r="I194" s="8" t="n">
        <f aca="false">SUMIFS('Source'!$G:$G,'Source'!$A:$A,"110 - Chemipal",'Source'!$B:$B,$A194)</f>
        <v>0</v>
      </c>
      <c r="J194" s="8" t="n">
        <f aca="false">I194*$J$5</f>
        <v>0</v>
      </c>
      <c r="K194" s="8" t="n">
        <f aca="false">J194-H194</f>
        <v>-6712.48</v>
      </c>
      <c r="L194" s="9" t="n">
        <f aca="false">IF(AND(H194=0,J194=0),0,IF(H194=0,"New",(J194-H194)/H194))</f>
        <v>-1</v>
      </c>
      <c r="M194" s="7" t="str">
        <f aca="false">IF(AND(OR(C194&lt;&gt;0,H194&lt;&gt;0),D194=0,I194=0),"DROP",IF(AND(OR(D194&lt;&gt;0,I194&lt;&gt;0),C194=0,H194=0),"NEW",""))</f>
        <v>DROP</v>
      </c>
    </row>
    <row r="195" customFormat="false" ht="15" hidden="false" customHeight="false" outlineLevel="0" collapsed="false">
      <c r="A195" s="7" t="s">
        <v>267</v>
      </c>
      <c r="B195" s="7" t="str">
        <f aca="false">IFERROR(INDEX('Source'!$C:$C,MATCH($A195,'Source'!$B:$B,0)),"")</f>
        <v>מישר כתפיים רחב+תמיכה לבית השח</v>
      </c>
      <c r="C195" s="8" t="n">
        <f aca="false">SUMIFS('Source'!$D:$D,'Source'!$A:$A,"110 - Chemipal",'Source'!$B:$B,$A195)</f>
        <v>33</v>
      </c>
      <c r="D195" s="8" t="n">
        <f aca="false">SUMIFS('Source'!$F:$F,'Source'!$A:$A,"110 - Chemipal",'Source'!$B:$B,$A195)</f>
        <v>0</v>
      </c>
      <c r="E195" s="8" t="n">
        <f aca="false">D195*$J$5</f>
        <v>0</v>
      </c>
      <c r="F195" s="8" t="n">
        <f aca="false">E195-C195</f>
        <v>-33</v>
      </c>
      <c r="G195" s="9" t="n">
        <f aca="false">IF(AND(C195=0,E195=0),0,IF(C195=0,"New",(E195-C195)/C195))</f>
        <v>-1</v>
      </c>
      <c r="H195" s="8" t="n">
        <f aca="false">SUMIFS('Source'!$E:$E,'Source'!$A:$A,"110 - Chemipal",'Source'!$B:$B,$A195)</f>
        <v>6173.81</v>
      </c>
      <c r="I195" s="8" t="n">
        <f aca="false">SUMIFS('Source'!$G:$G,'Source'!$A:$A,"110 - Chemipal",'Source'!$B:$B,$A195)</f>
        <v>0</v>
      </c>
      <c r="J195" s="8" t="n">
        <f aca="false">I195*$J$5</f>
        <v>0</v>
      </c>
      <c r="K195" s="8" t="n">
        <f aca="false">J195-H195</f>
        <v>-6173.81</v>
      </c>
      <c r="L195" s="9" t="n">
        <f aca="false">IF(AND(H195=0,J195=0),0,IF(H195=0,"New",(J195-H195)/H195))</f>
        <v>-1</v>
      </c>
      <c r="M195" s="7" t="str">
        <f aca="false">IF(AND(OR(C195&lt;&gt;0,H195&lt;&gt;0),D195=0,I195=0),"DROP",IF(AND(OR(D195&lt;&gt;0,I195&lt;&gt;0),C195=0,H195=0),"NEW",""))</f>
        <v>DROP</v>
      </c>
    </row>
    <row r="196" customFormat="false" ht="15" hidden="false" customHeight="false" outlineLevel="0" collapsed="false">
      <c r="A196" s="7" t="s">
        <v>268</v>
      </c>
      <c r="B196" s="7" t="str">
        <f aca="false">IFERROR(INDEX('Source'!$C:$C,MATCH($A196,'Source'!$B:$B,0)),"")</f>
        <v>סד לילה לבוהן</v>
      </c>
      <c r="C196" s="8" t="n">
        <f aca="false">SUMIFS('Source'!$D:$D,'Source'!$A:$A,"110 - Chemipal",'Source'!$B:$B,$A196)</f>
        <v>91</v>
      </c>
      <c r="D196" s="8" t="n">
        <f aca="false">SUMIFS('Source'!$F:$F,'Source'!$A:$A,"110 - Chemipal",'Source'!$B:$B,$A196)</f>
        <v>0</v>
      </c>
      <c r="E196" s="8" t="n">
        <f aca="false">D196*$J$5</f>
        <v>0</v>
      </c>
      <c r="F196" s="8" t="n">
        <f aca="false">E196-C196</f>
        <v>-91</v>
      </c>
      <c r="G196" s="9" t="n">
        <f aca="false">IF(AND(C196=0,E196=0),0,IF(C196=0,"New",(E196-C196)/C196))</f>
        <v>-1</v>
      </c>
      <c r="H196" s="8" t="n">
        <f aca="false">SUMIFS('Source'!$E:$E,'Source'!$A:$A,"110 - Chemipal",'Source'!$B:$B,$A196)</f>
        <v>6022.6</v>
      </c>
      <c r="I196" s="8" t="n">
        <f aca="false">SUMIFS('Source'!$G:$G,'Source'!$A:$A,"110 - Chemipal",'Source'!$B:$B,$A196)</f>
        <v>0</v>
      </c>
      <c r="J196" s="8" t="n">
        <f aca="false">I196*$J$5</f>
        <v>0</v>
      </c>
      <c r="K196" s="8" t="n">
        <f aca="false">J196-H196</f>
        <v>-6022.6</v>
      </c>
      <c r="L196" s="9" t="n">
        <f aca="false">IF(AND(H196=0,J196=0),0,IF(H196=0,"New",(J196-H196)/H196))</f>
        <v>-1</v>
      </c>
      <c r="M196" s="7" t="str">
        <f aca="false">IF(AND(OR(C196&lt;&gt;0,H196&lt;&gt;0),D196=0,I196=0),"DROP",IF(AND(OR(D196&lt;&gt;0,I196&lt;&gt;0),C196=0,H196=0),"NEW",""))</f>
        <v>DROP</v>
      </c>
    </row>
    <row r="197" customFormat="false" ht="15" hidden="false" customHeight="false" outlineLevel="0" collapsed="false">
      <c r="A197" s="7" t="s">
        <v>269</v>
      </c>
      <c r="B197" s="7" t="str">
        <f aca="false">IFERROR(INDEX('Source'!$C:$C,MATCH($A197,'Source'!$B:$B,0)),"")</f>
        <v>מגן ברך SC422</v>
      </c>
      <c r="C197" s="8" t="n">
        <f aca="false">SUMIFS('Source'!$D:$D,'Source'!$A:$A,"110 - Chemipal",'Source'!$B:$B,$A197)</f>
        <v>44</v>
      </c>
      <c r="D197" s="8" t="n">
        <f aca="false">SUMIFS('Source'!$F:$F,'Source'!$A:$A,"110 - Chemipal",'Source'!$B:$B,$A197)</f>
        <v>0</v>
      </c>
      <c r="E197" s="8" t="n">
        <f aca="false">D197*$J$5</f>
        <v>0</v>
      </c>
      <c r="F197" s="8" t="n">
        <f aca="false">E197-C197</f>
        <v>-44</v>
      </c>
      <c r="G197" s="9" t="n">
        <f aca="false">IF(AND(C197=0,E197=0),0,IF(C197=0,"New",(E197-C197)/C197))</f>
        <v>-1</v>
      </c>
      <c r="H197" s="8" t="n">
        <f aca="false">SUMIFS('Source'!$E:$E,'Source'!$A:$A,"110 - Chemipal",'Source'!$B:$B,$A197)</f>
        <v>5875.38</v>
      </c>
      <c r="I197" s="8" t="n">
        <f aca="false">SUMIFS('Source'!$G:$G,'Source'!$A:$A,"110 - Chemipal",'Source'!$B:$B,$A197)</f>
        <v>0</v>
      </c>
      <c r="J197" s="8" t="n">
        <f aca="false">I197*$J$5</f>
        <v>0</v>
      </c>
      <c r="K197" s="8" t="n">
        <f aca="false">J197-H197</f>
        <v>-5875.38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270</v>
      </c>
      <c r="B198" s="7" t="str">
        <f aca="false">IFERROR(INDEX('Source'!$C:$C,MATCH($A198,'Source'!$B:$B,0)),"")</f>
        <v>בננה לתמכת אצבעו</v>
      </c>
      <c r="C198" s="8" t="n">
        <f aca="false">SUMIFS('Source'!$D:$D,'Source'!$A:$A,"110 - Chemipal",'Source'!$B:$B,$A198)</f>
        <v>244</v>
      </c>
      <c r="D198" s="8" t="n">
        <f aca="false">SUMIFS('Source'!$F:$F,'Source'!$A:$A,"110 - Chemipal",'Source'!$B:$B,$A198)</f>
        <v>0</v>
      </c>
      <c r="E198" s="8" t="n">
        <f aca="false">D198*$J$5</f>
        <v>0</v>
      </c>
      <c r="F198" s="8" t="n">
        <f aca="false">E198-C198</f>
        <v>-244</v>
      </c>
      <c r="G198" s="9" t="n">
        <f aca="false">IF(AND(C198=0,E198=0),0,IF(C198=0,"New",(E198-C198)/C198))</f>
        <v>-1</v>
      </c>
      <c r="H198" s="8" t="n">
        <f aca="false">SUMIFS('Source'!$E:$E,'Source'!$A:$A,"110 - Chemipal",'Source'!$B:$B,$A198)</f>
        <v>5749.1</v>
      </c>
      <c r="I198" s="8" t="n">
        <f aca="false">SUMIFS('Source'!$G:$G,'Source'!$A:$A,"110 - Chemipal",'Source'!$B:$B,$A198)</f>
        <v>0</v>
      </c>
      <c r="J198" s="8" t="n">
        <f aca="false">I198*$J$5</f>
        <v>0</v>
      </c>
      <c r="K198" s="8" t="n">
        <f aca="false">J198-H198</f>
        <v>-5749.1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271</v>
      </c>
      <c r="B199" s="7" t="str">
        <f aca="false">IFERROR(INDEX('Source'!$C:$C,MATCH($A199,'Source'!$B:$B,0)),"")</f>
        <v>מגן קרסול שחור</v>
      </c>
      <c r="C199" s="8" t="n">
        <f aca="false">SUMIFS('Source'!$D:$D,'Source'!$A:$A,"110 - Chemipal",'Source'!$B:$B,$A199)</f>
        <v>190</v>
      </c>
      <c r="D199" s="8" t="n">
        <f aca="false">SUMIFS('Source'!$F:$F,'Source'!$A:$A,"110 - Chemipal",'Source'!$B:$B,$A199)</f>
        <v>0</v>
      </c>
      <c r="E199" s="8" t="n">
        <f aca="false">D199*$J$5</f>
        <v>0</v>
      </c>
      <c r="F199" s="8" t="n">
        <f aca="false">E199-C199</f>
        <v>-190</v>
      </c>
      <c r="G199" s="9" t="n">
        <f aca="false">IF(AND(C199=0,E199=0),0,IF(C199=0,"New",(E199-C199)/C199))</f>
        <v>-1</v>
      </c>
      <c r="H199" s="8" t="n">
        <f aca="false">SUMIFS('Source'!$E:$E,'Source'!$A:$A,"110 - Chemipal",'Source'!$B:$B,$A199)</f>
        <v>5741.74</v>
      </c>
      <c r="I199" s="8" t="n">
        <f aca="false">SUMIFS('Source'!$G:$G,'Source'!$A:$A,"110 - Chemipal",'Source'!$B:$B,$A199)</f>
        <v>0</v>
      </c>
      <c r="J199" s="8" t="n">
        <f aca="false">I199*$J$5</f>
        <v>0</v>
      </c>
      <c r="K199" s="8" t="n">
        <f aca="false">J199-H199</f>
        <v>-5741.74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272</v>
      </c>
      <c r="B200" s="7" t="str">
        <f aca="false">IFERROR(INDEX('Source'!$C:$C,MATCH($A200,'Source'!$B:$B,0)),"")</f>
        <v>חגורת גב-לומבו</v>
      </c>
      <c r="C200" s="8" t="n">
        <f aca="false">SUMIFS('Source'!$D:$D,'Source'!$A:$A,"110 - Chemipal",'Source'!$B:$B,$A200)</f>
        <v>41</v>
      </c>
      <c r="D200" s="8" t="n">
        <f aca="false">SUMIFS('Source'!$F:$F,'Source'!$A:$A,"110 - Chemipal",'Source'!$B:$B,$A200)</f>
        <v>0</v>
      </c>
      <c r="E200" s="8" t="n">
        <f aca="false">D200*$J$5</f>
        <v>0</v>
      </c>
      <c r="F200" s="8" t="n">
        <f aca="false">E200-C200</f>
        <v>-41</v>
      </c>
      <c r="G200" s="9" t="n">
        <f aca="false">IF(AND(C200=0,E200=0),0,IF(C200=0,"New",(E200-C200)/C200))</f>
        <v>-1</v>
      </c>
      <c r="H200" s="8" t="n">
        <f aca="false">SUMIFS('Source'!$E:$E,'Source'!$A:$A,"110 - Chemipal",'Source'!$B:$B,$A200)</f>
        <v>5569.78</v>
      </c>
      <c r="I200" s="8" t="n">
        <f aca="false">SUMIFS('Source'!$G:$G,'Source'!$A:$A,"110 - Chemipal",'Source'!$B:$B,$A200)</f>
        <v>0</v>
      </c>
      <c r="J200" s="8" t="n">
        <f aca="false">I200*$J$5</f>
        <v>0</v>
      </c>
      <c r="K200" s="8" t="n">
        <f aca="false">J200-H200</f>
        <v>-5569.78</v>
      </c>
      <c r="L200" s="9" t="n">
        <f aca="false">IF(AND(H200=0,J200=0),0,IF(H200=0,"New",(J200-H200)/H200))</f>
        <v>-1</v>
      </c>
      <c r="M200" s="7" t="str">
        <f aca="false">IF(AND(OR(C200&lt;&gt;0,H200&lt;&gt;0),D200=0,I200=0),"DROP",IF(AND(OR(D200&lt;&gt;0,I200&lt;&gt;0),C200=0,H200=0),"NEW",""))</f>
        <v>DROP</v>
      </c>
    </row>
    <row r="201" customFormat="false" ht="15" hidden="false" customHeight="false" outlineLevel="0" collapsed="false">
      <c r="A201" s="7" t="s">
        <v>273</v>
      </c>
      <c r="B201" s="7" t="str">
        <f aca="false">IFERROR(INDEX('Source'!$C:$C,MATCH($A201,'Source'!$B:$B,0)),"")</f>
        <v>מגן ברך שחור</v>
      </c>
      <c r="C201" s="8" t="n">
        <f aca="false">SUMIFS('Source'!$D:$D,'Source'!$A:$A,"110 - Chemipal",'Source'!$B:$B,$A201)</f>
        <v>186</v>
      </c>
      <c r="D201" s="8" t="n">
        <f aca="false">SUMIFS('Source'!$F:$F,'Source'!$A:$A,"110 - Chemipal",'Source'!$B:$B,$A201)</f>
        <v>0</v>
      </c>
      <c r="E201" s="8" t="n">
        <f aca="false">D201*$J$5</f>
        <v>0</v>
      </c>
      <c r="F201" s="8" t="n">
        <f aca="false">E201-C201</f>
        <v>-186</v>
      </c>
      <c r="G201" s="9" t="n">
        <f aca="false">IF(AND(C201=0,E201=0),0,IF(C201=0,"New",(E201-C201)/C201))</f>
        <v>-1</v>
      </c>
      <c r="H201" s="8" t="n">
        <f aca="false">SUMIFS('Source'!$E:$E,'Source'!$A:$A,"110 - Chemipal",'Source'!$B:$B,$A201)</f>
        <v>5541.23</v>
      </c>
      <c r="I201" s="8" t="n">
        <f aca="false">SUMIFS('Source'!$G:$G,'Source'!$A:$A,"110 - Chemipal",'Source'!$B:$B,$A201)</f>
        <v>0</v>
      </c>
      <c r="J201" s="8" t="n">
        <f aca="false">I201*$J$5</f>
        <v>0</v>
      </c>
      <c r="K201" s="8" t="n">
        <f aca="false">J201-H201</f>
        <v>-5541.23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274</v>
      </c>
      <c r="B202" s="7" t="str">
        <f aca="false">IFERROR(INDEX('Source'!$C:$C,MATCH($A202,'Source'!$B:$B,0)),"")</f>
        <v>מגן לכתף ימין/שמאל</v>
      </c>
      <c r="C202" s="8" t="n">
        <f aca="false">SUMIFS('Source'!$D:$D,'Source'!$A:$A,"110 - Chemipal",'Source'!$B:$B,$A202)</f>
        <v>30</v>
      </c>
      <c r="D202" s="8" t="n">
        <f aca="false">SUMIFS('Source'!$F:$F,'Source'!$A:$A,"110 - Chemipal",'Source'!$B:$B,$A202)</f>
        <v>0</v>
      </c>
      <c r="E202" s="8" t="n">
        <f aca="false">D202*$J$5</f>
        <v>0</v>
      </c>
      <c r="F202" s="8" t="n">
        <f aca="false">E202-C202</f>
        <v>-30</v>
      </c>
      <c r="G202" s="9" t="n">
        <f aca="false">IF(AND(C202=0,E202=0),0,IF(C202=0,"New",(E202-C202)/C202))</f>
        <v>-1</v>
      </c>
      <c r="H202" s="8" t="n">
        <f aca="false">SUMIFS('Source'!$E:$E,'Source'!$A:$A,"110 - Chemipal",'Source'!$B:$B,$A202)</f>
        <v>5523.01</v>
      </c>
      <c r="I202" s="8" t="n">
        <f aca="false">SUMIFS('Source'!$G:$G,'Source'!$A:$A,"110 - Chemipal",'Source'!$B:$B,$A202)</f>
        <v>0</v>
      </c>
      <c r="J202" s="8" t="n">
        <f aca="false">I202*$J$5</f>
        <v>0</v>
      </c>
      <c r="K202" s="8" t="n">
        <f aca="false">J202-H202</f>
        <v>-5523.01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275</v>
      </c>
      <c r="B203" s="7" t="str">
        <f aca="false">IFERROR(INDEX('Source'!$C:$C,MATCH($A203,'Source'!$B:$B,0)),"")</f>
        <v>רפידת נוחות</v>
      </c>
      <c r="C203" s="8" t="n">
        <f aca="false">SUMIFS('Source'!$D:$D,'Source'!$A:$A,"110 - Chemipal",'Source'!$B:$B,$A203)</f>
        <v>490</v>
      </c>
      <c r="D203" s="8" t="n">
        <f aca="false">SUMIFS('Source'!$F:$F,'Source'!$A:$A,"110 - Chemipal",'Source'!$B:$B,$A203)</f>
        <v>0</v>
      </c>
      <c r="E203" s="8" t="n">
        <f aca="false">D203*$J$5</f>
        <v>0</v>
      </c>
      <c r="F203" s="8" t="n">
        <f aca="false">E203-C203</f>
        <v>-490</v>
      </c>
      <c r="G203" s="9" t="n">
        <f aca="false">IF(AND(C203=0,E203=0),0,IF(C203=0,"New",(E203-C203)/C203))</f>
        <v>-1</v>
      </c>
      <c r="H203" s="8" t="n">
        <f aca="false">SUMIFS('Source'!$E:$E,'Source'!$A:$A,"110 - Chemipal",'Source'!$B:$B,$A203)</f>
        <v>5468.49</v>
      </c>
      <c r="I203" s="8" t="n">
        <f aca="false">SUMIFS('Source'!$G:$G,'Source'!$A:$A,"110 - Chemipal",'Source'!$B:$B,$A203)</f>
        <v>0</v>
      </c>
      <c r="J203" s="8" t="n">
        <f aca="false">I203*$J$5</f>
        <v>0</v>
      </c>
      <c r="K203" s="8" t="n">
        <f aca="false">J203-H203</f>
        <v>-5468.49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276</v>
      </c>
      <c r="B204" s="7" t="str">
        <f aca="false">IFERROR(INDEX('Source'!$C:$C,MATCH($A204,'Source'!$B:$B,0)),"")</f>
        <v>תחבושת נצמדת צבע בז'</v>
      </c>
      <c r="C204" s="8" t="n">
        <f aca="false">SUMIFS('Source'!$D:$D,'Source'!$A:$A,"110 - Chemipal",'Source'!$B:$B,$A204)</f>
        <v>571</v>
      </c>
      <c r="D204" s="8" t="n">
        <f aca="false">SUMIFS('Source'!$F:$F,'Source'!$A:$A,"110 - Chemipal",'Source'!$B:$B,$A204)</f>
        <v>0</v>
      </c>
      <c r="E204" s="8" t="n">
        <f aca="false">D204*$J$5</f>
        <v>0</v>
      </c>
      <c r="F204" s="8" t="n">
        <f aca="false">E204-C204</f>
        <v>-571</v>
      </c>
      <c r="G204" s="9" t="n">
        <f aca="false">IF(AND(C204=0,E204=0),0,IF(C204=0,"New",(E204-C204)/C204))</f>
        <v>-1</v>
      </c>
      <c r="H204" s="8" t="n">
        <f aca="false">SUMIFS('Source'!$E:$E,'Source'!$A:$A,"110 - Chemipal",'Source'!$B:$B,$A204)</f>
        <v>5436.1</v>
      </c>
      <c r="I204" s="8" t="n">
        <f aca="false">SUMIFS('Source'!$G:$G,'Source'!$A:$A,"110 - Chemipal",'Source'!$B:$B,$A204)</f>
        <v>0</v>
      </c>
      <c r="J204" s="8" t="n">
        <f aca="false">I204*$J$5</f>
        <v>0</v>
      </c>
      <c r="K204" s="8" t="n">
        <f aca="false">J204-H204</f>
        <v>-5436.1</v>
      </c>
      <c r="L204" s="9" t="n">
        <f aca="false">IF(AND(H204=0,J204=0),0,IF(H204=0,"New",(J204-H204)/H204))</f>
        <v>-1</v>
      </c>
      <c r="M204" s="7" t="str">
        <f aca="false">IF(AND(OR(C204&lt;&gt;0,H204&lt;&gt;0),D204=0,I204=0),"DROP",IF(AND(OR(D204&lt;&gt;0,I204&lt;&gt;0),C204=0,H204=0),"NEW",""))</f>
        <v>DROP</v>
      </c>
    </row>
    <row r="205" customFormat="false" ht="15" hidden="false" customHeight="false" outlineLevel="0" collapsed="false">
      <c r="A205" s="7" t="s">
        <v>277</v>
      </c>
      <c r="B205" s="7" t="str">
        <f aca="false">IFERROR(INDEX('Source'!$C:$C,MATCH($A205,'Source'!$B:$B,0)),"")</f>
        <v>מגן לכתף ימין/שמאל</v>
      </c>
      <c r="C205" s="8" t="n">
        <f aca="false">SUMIFS('Source'!$D:$D,'Source'!$A:$A,"110 - Chemipal",'Source'!$B:$B,$A205)</f>
        <v>29</v>
      </c>
      <c r="D205" s="8" t="n">
        <f aca="false">SUMIFS('Source'!$F:$F,'Source'!$A:$A,"110 - Chemipal",'Source'!$B:$B,$A205)</f>
        <v>0</v>
      </c>
      <c r="E205" s="8" t="n">
        <f aca="false">D205*$J$5</f>
        <v>0</v>
      </c>
      <c r="F205" s="8" t="n">
        <f aca="false">E205-C205</f>
        <v>-29</v>
      </c>
      <c r="G205" s="9" t="n">
        <f aca="false">IF(AND(C205=0,E205=0),0,IF(C205=0,"New",(E205-C205)/C205))</f>
        <v>-1</v>
      </c>
      <c r="H205" s="8" t="n">
        <f aca="false">SUMIFS('Source'!$E:$E,'Source'!$A:$A,"110 - Chemipal",'Source'!$B:$B,$A205)</f>
        <v>5358.29</v>
      </c>
      <c r="I205" s="8" t="n">
        <f aca="false">SUMIFS('Source'!$G:$G,'Source'!$A:$A,"110 - Chemipal",'Source'!$B:$B,$A205)</f>
        <v>0</v>
      </c>
      <c r="J205" s="8" t="n">
        <f aca="false">I205*$J$5</f>
        <v>0</v>
      </c>
      <c r="K205" s="8" t="n">
        <f aca="false">J205-H205</f>
        <v>-5358.29</v>
      </c>
      <c r="L205" s="9" t="n">
        <f aca="false">IF(AND(H205=0,J205=0),0,IF(H205=0,"New",(J205-H205)/H205))</f>
        <v>-1</v>
      </c>
      <c r="M205" s="7" t="str">
        <f aca="false">IF(AND(OR(C205&lt;&gt;0,H205&lt;&gt;0),D205=0,I205=0),"DROP",IF(AND(OR(D205&lt;&gt;0,I205&lt;&gt;0),C205=0,H205=0),"NEW",""))</f>
        <v>DROP</v>
      </c>
    </row>
    <row r="206" customFormat="false" ht="15" hidden="false" customHeight="false" outlineLevel="0" collapsed="false">
      <c r="A206" s="7" t="s">
        <v>278</v>
      </c>
      <c r="B206" s="7" t="str">
        <f aca="false">IFERROR(INDEX('Source'!$C:$C,MATCH($A206,'Source'!$B:$B,0)),"")</f>
        <v>סד לילה לבוהן</v>
      </c>
      <c r="C206" s="8" t="n">
        <f aca="false">SUMIFS('Source'!$D:$D,'Source'!$A:$A,"110 - Chemipal",'Source'!$B:$B,$A206)</f>
        <v>80</v>
      </c>
      <c r="D206" s="8" t="n">
        <f aca="false">SUMIFS('Source'!$F:$F,'Source'!$A:$A,"110 - Chemipal",'Source'!$B:$B,$A206)</f>
        <v>0</v>
      </c>
      <c r="E206" s="8" t="n">
        <f aca="false">D206*$J$5</f>
        <v>0</v>
      </c>
      <c r="F206" s="8" t="n">
        <f aca="false">E206-C206</f>
        <v>-80</v>
      </c>
      <c r="G206" s="9" t="n">
        <f aca="false">IF(AND(C206=0,E206=0),0,IF(C206=0,"New",(E206-C206)/C206))</f>
        <v>-1</v>
      </c>
      <c r="H206" s="8" t="n">
        <f aca="false">SUMIFS('Source'!$E:$E,'Source'!$A:$A,"110 - Chemipal",'Source'!$B:$B,$A206)</f>
        <v>5309.77</v>
      </c>
      <c r="I206" s="8" t="n">
        <f aca="false">SUMIFS('Source'!$G:$G,'Source'!$A:$A,"110 - Chemipal",'Source'!$B:$B,$A206)</f>
        <v>0</v>
      </c>
      <c r="J206" s="8" t="n">
        <f aca="false">I206*$J$5</f>
        <v>0</v>
      </c>
      <c r="K206" s="8" t="n">
        <f aca="false">J206-H206</f>
        <v>-5309.77</v>
      </c>
      <c r="L206" s="9" t="n">
        <f aca="false">IF(AND(H206=0,J206=0),0,IF(H206=0,"New",(J206-H206)/H206))</f>
        <v>-1</v>
      </c>
      <c r="M206" s="7" t="str">
        <f aca="false">IF(AND(OR(C206&lt;&gt;0,H206&lt;&gt;0),D206=0,I206=0),"DROP",IF(AND(OR(D206&lt;&gt;0,I206&lt;&gt;0),C206=0,H206=0),"NEW",""))</f>
        <v>DROP</v>
      </c>
    </row>
    <row r="207" customFormat="false" ht="15" hidden="false" customHeight="false" outlineLevel="0" collapsed="false">
      <c r="A207" s="7" t="s">
        <v>279</v>
      </c>
      <c r="B207" s="7" t="str">
        <f aca="false">IFERROR(INDEX('Source'!$C:$C,MATCH($A207,'Source'!$B:$B,0)),"")</f>
        <v>מגן מרפק</v>
      </c>
      <c r="C207" s="8" t="n">
        <f aca="false">SUMIFS('Source'!$D:$D,'Source'!$A:$A,"110 - Chemipal",'Source'!$B:$B,$A207)</f>
        <v>130</v>
      </c>
      <c r="D207" s="8" t="n">
        <f aca="false">SUMIFS('Source'!$F:$F,'Source'!$A:$A,"110 - Chemipal",'Source'!$B:$B,$A207)</f>
        <v>0</v>
      </c>
      <c r="E207" s="8" t="n">
        <f aca="false">D207*$J$5</f>
        <v>0</v>
      </c>
      <c r="F207" s="8" t="n">
        <f aca="false">E207-C207</f>
        <v>-130</v>
      </c>
      <c r="G207" s="9" t="n">
        <f aca="false">IF(AND(C207=0,E207=0),0,IF(C207=0,"New",(E207-C207)/C207))</f>
        <v>-1</v>
      </c>
      <c r="H207" s="8" t="n">
        <f aca="false">SUMIFS('Source'!$E:$E,'Source'!$A:$A,"110 - Chemipal",'Source'!$B:$B,$A207)</f>
        <v>5201.84</v>
      </c>
      <c r="I207" s="8" t="n">
        <f aca="false">SUMIFS('Source'!$G:$G,'Source'!$A:$A,"110 - Chemipal",'Source'!$B:$B,$A207)</f>
        <v>0</v>
      </c>
      <c r="J207" s="8" t="n">
        <f aca="false">I207*$J$5</f>
        <v>0</v>
      </c>
      <c r="K207" s="8" t="n">
        <f aca="false">J207-H207</f>
        <v>-5201.84</v>
      </c>
      <c r="L207" s="9" t="n">
        <f aca="false">IF(AND(H207=0,J207=0),0,IF(H207=0,"New",(J207-H207)/H207))</f>
        <v>-1</v>
      </c>
      <c r="M207" s="7" t="str">
        <f aca="false">IF(AND(OR(C207&lt;&gt;0,H207&lt;&gt;0),D207=0,I207=0),"DROP",IF(AND(OR(D207&lt;&gt;0,I207&lt;&gt;0),C207=0,H207=0),"NEW",""))</f>
        <v>DROP</v>
      </c>
    </row>
    <row r="208" customFormat="false" ht="15" hidden="false" customHeight="false" outlineLevel="0" collapsed="false">
      <c r="A208" s="7" t="s">
        <v>280</v>
      </c>
      <c r="B208" s="7" t="str">
        <f aca="false">IFERROR(INDEX('Source'!$C:$C,MATCH($A208,'Source'!$B:$B,0)),"")</f>
        <v>מגן ברך שחור</v>
      </c>
      <c r="C208" s="8" t="n">
        <f aca="false">SUMIFS('Source'!$D:$D,'Source'!$A:$A,"110 - Chemipal",'Source'!$B:$B,$A208)</f>
        <v>172</v>
      </c>
      <c r="D208" s="8" t="n">
        <f aca="false">SUMIFS('Source'!$F:$F,'Source'!$A:$A,"110 - Chemipal",'Source'!$B:$B,$A208)</f>
        <v>0</v>
      </c>
      <c r="E208" s="8" t="n">
        <f aca="false">D208*$J$5</f>
        <v>0</v>
      </c>
      <c r="F208" s="8" t="n">
        <f aca="false">E208-C208</f>
        <v>-172</v>
      </c>
      <c r="G208" s="9" t="n">
        <f aca="false">IF(AND(C208=0,E208=0),0,IF(C208=0,"New",(E208-C208)/C208))</f>
        <v>-1</v>
      </c>
      <c r="H208" s="8" t="n">
        <f aca="false">SUMIFS('Source'!$E:$E,'Source'!$A:$A,"110 - Chemipal",'Source'!$B:$B,$A208)</f>
        <v>5179.8</v>
      </c>
      <c r="I208" s="8" t="n">
        <f aca="false">SUMIFS('Source'!$G:$G,'Source'!$A:$A,"110 - Chemipal",'Source'!$B:$B,$A208)</f>
        <v>0</v>
      </c>
      <c r="J208" s="8" t="n">
        <f aca="false">I208*$J$5</f>
        <v>0</v>
      </c>
      <c r="K208" s="8" t="n">
        <f aca="false">J208-H208</f>
        <v>-5179.8</v>
      </c>
      <c r="L208" s="9" t="n">
        <f aca="false">IF(AND(H208=0,J208=0),0,IF(H208=0,"New",(J208-H208)/H208))</f>
        <v>-1</v>
      </c>
      <c r="M208" s="7" t="str">
        <f aca="false">IF(AND(OR(C208&lt;&gt;0,H208&lt;&gt;0),D208=0,I208=0),"DROP",IF(AND(OR(D208&lt;&gt;0,I208&lt;&gt;0),C208=0,H208=0),"NEW",""))</f>
        <v>DROP</v>
      </c>
    </row>
    <row r="209" customFormat="false" ht="15" hidden="false" customHeight="false" outlineLevel="0" collapsed="false">
      <c r="A209" s="7" t="s">
        <v>281</v>
      </c>
      <c r="B209" s="7" t="str">
        <f aca="false">IFERROR(INDEX('Source'!$C:$C,MATCH($A209,'Source'!$B:$B,0)),"")</f>
        <v>חגורת גב-לומבו</v>
      </c>
      <c r="C209" s="8" t="n">
        <f aca="false">SUMIFS('Source'!$D:$D,'Source'!$A:$A,"110 - Chemipal",'Source'!$B:$B,$A209)</f>
        <v>39</v>
      </c>
      <c r="D209" s="8" t="n">
        <f aca="false">SUMIFS('Source'!$F:$F,'Source'!$A:$A,"110 - Chemipal",'Source'!$B:$B,$A209)</f>
        <v>0</v>
      </c>
      <c r="E209" s="8" t="n">
        <f aca="false">D209*$J$5</f>
        <v>0</v>
      </c>
      <c r="F209" s="8" t="n">
        <f aca="false">E209-C209</f>
        <v>-39</v>
      </c>
      <c r="G209" s="9" t="n">
        <f aca="false">IF(AND(C209=0,E209=0),0,IF(C209=0,"New",(E209-C209)/C209))</f>
        <v>-1</v>
      </c>
      <c r="H209" s="8" t="n">
        <f aca="false">SUMIFS('Source'!$E:$E,'Source'!$A:$A,"110 - Chemipal",'Source'!$B:$B,$A209)</f>
        <v>5169.58</v>
      </c>
      <c r="I209" s="8" t="n">
        <f aca="false">SUMIFS('Source'!$G:$G,'Source'!$A:$A,"110 - Chemipal",'Source'!$B:$B,$A209)</f>
        <v>0</v>
      </c>
      <c r="J209" s="8" t="n">
        <f aca="false">I209*$J$5</f>
        <v>0</v>
      </c>
      <c r="K209" s="8" t="n">
        <f aca="false">J209-H209</f>
        <v>-5169.58</v>
      </c>
      <c r="L209" s="9" t="n">
        <f aca="false">IF(AND(H209=0,J209=0),0,IF(H209=0,"New",(J209-H209)/H209))</f>
        <v>-1</v>
      </c>
      <c r="M209" s="7" t="str">
        <f aca="false">IF(AND(OR(C209&lt;&gt;0,H209&lt;&gt;0),D209=0,I209=0),"DROP",IF(AND(OR(D209&lt;&gt;0,I209&lt;&gt;0),C209=0,H209=0),"NEW",""))</f>
        <v>DROP</v>
      </c>
    </row>
    <row r="210" customFormat="false" ht="15" hidden="false" customHeight="false" outlineLevel="0" collapsed="false">
      <c r="A210" s="7" t="s">
        <v>282</v>
      </c>
      <c r="B210" s="7" t="str">
        <f aca="false">IFERROR(INDEX('Source'!$C:$C,MATCH($A210,'Source'!$B:$B,0)),"")</f>
        <v>סט פלסטרים הידרוקולואידים 313</v>
      </c>
      <c r="C210" s="8" t="n">
        <f aca="false">SUMIFS('Source'!$D:$D,'Source'!$A:$A,"110 - Chemipal",'Source'!$B:$B,$A210)</f>
        <v>231</v>
      </c>
      <c r="D210" s="8" t="n">
        <f aca="false">SUMIFS('Source'!$F:$F,'Source'!$A:$A,"110 - Chemipal",'Source'!$B:$B,$A210)</f>
        <v>0</v>
      </c>
      <c r="E210" s="8" t="n">
        <f aca="false">D210*$J$5</f>
        <v>0</v>
      </c>
      <c r="F210" s="8" t="n">
        <f aca="false">E210-C210</f>
        <v>-231</v>
      </c>
      <c r="G210" s="9" t="n">
        <f aca="false">IF(AND(C210=0,E210=0),0,IF(C210=0,"New",(E210-C210)/C210))</f>
        <v>-1</v>
      </c>
      <c r="H210" s="8" t="n">
        <f aca="false">SUMIFS('Source'!$E:$E,'Source'!$A:$A,"110 - Chemipal",'Source'!$B:$B,$A210)</f>
        <v>5158.51</v>
      </c>
      <c r="I210" s="8" t="n">
        <f aca="false">SUMIFS('Source'!$G:$G,'Source'!$A:$A,"110 - Chemipal",'Source'!$B:$B,$A210)</f>
        <v>0</v>
      </c>
      <c r="J210" s="8" t="n">
        <f aca="false">I210*$J$5</f>
        <v>0</v>
      </c>
      <c r="K210" s="8" t="n">
        <f aca="false">J210-H210</f>
        <v>-5158.51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283</v>
      </c>
      <c r="B211" s="7" t="str">
        <f aca="false">IFERROR(INDEX('Source'!$C:$C,MATCH($A211,'Source'!$B:$B,0)),"")</f>
        <v>גרבי נוחות קיץ שחור</v>
      </c>
      <c r="C211" s="8" t="n">
        <f aca="false">SUMIFS('Source'!$D:$D,'Source'!$A:$A,"110 - Chemipal",'Source'!$B:$B,$A211)</f>
        <v>217</v>
      </c>
      <c r="D211" s="8" t="n">
        <f aca="false">SUMIFS('Source'!$F:$F,'Source'!$A:$A,"110 - Chemipal",'Source'!$B:$B,$A211)</f>
        <v>0</v>
      </c>
      <c r="E211" s="8" t="n">
        <f aca="false">D211*$J$5</f>
        <v>0</v>
      </c>
      <c r="F211" s="8" t="n">
        <f aca="false">E211-C211</f>
        <v>-217</v>
      </c>
      <c r="G211" s="9" t="n">
        <f aca="false">IF(AND(C211=0,E211=0),0,IF(C211=0,"New",(E211-C211)/C211))</f>
        <v>-1</v>
      </c>
      <c r="H211" s="8" t="n">
        <f aca="false">SUMIFS('Source'!$E:$E,'Source'!$A:$A,"110 - Chemipal",'Source'!$B:$B,$A211)</f>
        <v>5152.15</v>
      </c>
      <c r="I211" s="8" t="n">
        <f aca="false">SUMIFS('Source'!$G:$G,'Source'!$A:$A,"110 - Chemipal",'Source'!$B:$B,$A211)</f>
        <v>0</v>
      </c>
      <c r="J211" s="8" t="n">
        <f aca="false">I211*$J$5</f>
        <v>0</v>
      </c>
      <c r="K211" s="8" t="n">
        <f aca="false">J211-H211</f>
        <v>-5152.15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284</v>
      </c>
      <c r="B212" s="7" t="str">
        <f aca="false">IFERROR(INDEX('Source'!$C:$C,MATCH($A212,'Source'!$B:$B,0)),"")</f>
        <v>רצועה לפיקה+כרית</v>
      </c>
      <c r="C212" s="8" t="n">
        <f aca="false">SUMIFS('Source'!$D:$D,'Source'!$A:$A,"110 - Chemipal",'Source'!$B:$B,$A212)</f>
        <v>56</v>
      </c>
      <c r="D212" s="8" t="n">
        <f aca="false">SUMIFS('Source'!$F:$F,'Source'!$A:$A,"110 - Chemipal",'Source'!$B:$B,$A212)</f>
        <v>0</v>
      </c>
      <c r="E212" s="8" t="n">
        <f aca="false">D212*$J$5</f>
        <v>0</v>
      </c>
      <c r="F212" s="8" t="n">
        <f aca="false">E212-C212</f>
        <v>-56</v>
      </c>
      <c r="G212" s="9" t="n">
        <f aca="false">IF(AND(C212=0,E212=0),0,IF(C212=0,"New",(E212-C212)/C212))</f>
        <v>-1</v>
      </c>
      <c r="H212" s="8" t="n">
        <f aca="false">SUMIFS('Source'!$E:$E,'Source'!$A:$A,"110 - Chemipal",'Source'!$B:$B,$A212)</f>
        <v>5138.72</v>
      </c>
      <c r="I212" s="8" t="n">
        <f aca="false">SUMIFS('Source'!$G:$G,'Source'!$A:$A,"110 - Chemipal",'Source'!$B:$B,$A212)</f>
        <v>0</v>
      </c>
      <c r="J212" s="8" t="n">
        <f aca="false">I212*$J$5</f>
        <v>0</v>
      </c>
      <c r="K212" s="8" t="n">
        <f aca="false">J212-H212</f>
        <v>-5138.72</v>
      </c>
      <c r="L212" s="9" t="n">
        <f aca="false">IF(AND(H212=0,J212=0),0,IF(H212=0,"New",(J212-H212)/H212))</f>
        <v>-1</v>
      </c>
      <c r="M212" s="7" t="str">
        <f aca="false">IF(AND(OR(C212&lt;&gt;0,H212&lt;&gt;0),D212=0,I212=0),"DROP",IF(AND(OR(D212&lt;&gt;0,I212&lt;&gt;0),C212=0,H212=0),"NEW",""))</f>
        <v>DROP</v>
      </c>
    </row>
    <row r="213" customFormat="false" ht="15" hidden="false" customHeight="false" outlineLevel="0" collapsed="false">
      <c r="A213" s="7" t="s">
        <v>285</v>
      </c>
      <c r="B213" s="7" t="str">
        <f aca="false">IFERROR(INDEX('Source'!$C:$C,MATCH($A213,'Source'!$B:$B,0)),"")</f>
        <v>מגן ברך ארוך</v>
      </c>
      <c r="C213" s="8" t="n">
        <f aca="false">SUMIFS('Source'!$D:$D,'Source'!$A:$A,"110 - Chemipal",'Source'!$B:$B,$A213)</f>
        <v>157</v>
      </c>
      <c r="D213" s="8" t="n">
        <f aca="false">SUMIFS('Source'!$F:$F,'Source'!$A:$A,"110 - Chemipal",'Source'!$B:$B,$A213)</f>
        <v>0</v>
      </c>
      <c r="E213" s="8" t="n">
        <f aca="false">D213*$J$5</f>
        <v>0</v>
      </c>
      <c r="F213" s="8" t="n">
        <f aca="false">E213-C213</f>
        <v>-157</v>
      </c>
      <c r="G213" s="9" t="n">
        <f aca="false">IF(AND(C213=0,E213=0),0,IF(C213=0,"New",(E213-C213)/C213))</f>
        <v>-1</v>
      </c>
      <c r="H213" s="8" t="n">
        <f aca="false">SUMIFS('Source'!$E:$E,'Source'!$A:$A,"110 - Chemipal",'Source'!$B:$B,$A213)</f>
        <v>5130.86</v>
      </c>
      <c r="I213" s="8" t="n">
        <f aca="false">SUMIFS('Source'!$G:$G,'Source'!$A:$A,"110 - Chemipal",'Source'!$B:$B,$A213)</f>
        <v>0</v>
      </c>
      <c r="J213" s="8" t="n">
        <f aca="false">I213*$J$5</f>
        <v>0</v>
      </c>
      <c r="K213" s="8" t="n">
        <f aca="false">J213-H213</f>
        <v>-5130.86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286</v>
      </c>
      <c r="B214" s="7" t="str">
        <f aca="false">IFERROR(INDEX('Source'!$C:$C,MATCH($A214,'Source'!$B:$B,0)),"")</f>
        <v>חגורת קיבוע לכתף</v>
      </c>
      <c r="C214" s="8" t="n">
        <f aca="false">SUMIFS('Source'!$D:$D,'Source'!$A:$A,"110 - Chemipal",'Source'!$B:$B,$A214)</f>
        <v>31</v>
      </c>
      <c r="D214" s="8" t="n">
        <f aca="false">SUMIFS('Source'!$F:$F,'Source'!$A:$A,"110 - Chemipal",'Source'!$B:$B,$A214)</f>
        <v>0</v>
      </c>
      <c r="E214" s="8" t="n">
        <f aca="false">D214*$J$5</f>
        <v>0</v>
      </c>
      <c r="F214" s="8" t="n">
        <f aca="false">E214-C214</f>
        <v>-31</v>
      </c>
      <c r="G214" s="9" t="n">
        <f aca="false">IF(AND(C214=0,E214=0),0,IF(C214=0,"New",(E214-C214)/C214))</f>
        <v>-1</v>
      </c>
      <c r="H214" s="8" t="n">
        <f aca="false">SUMIFS('Source'!$E:$E,'Source'!$A:$A,"110 - Chemipal",'Source'!$B:$B,$A214)</f>
        <v>5101.55</v>
      </c>
      <c r="I214" s="8" t="n">
        <f aca="false">SUMIFS('Source'!$G:$G,'Source'!$A:$A,"110 - Chemipal",'Source'!$B:$B,$A214)</f>
        <v>0</v>
      </c>
      <c r="J214" s="8" t="n">
        <f aca="false">I214*$J$5</f>
        <v>0</v>
      </c>
      <c r="K214" s="8" t="n">
        <f aca="false">J214-H214</f>
        <v>-5101.55</v>
      </c>
      <c r="L214" s="9" t="n">
        <f aca="false">IF(AND(H214=0,J214=0),0,IF(H214=0,"New",(J214-H214)/H214))</f>
        <v>-1</v>
      </c>
      <c r="M214" s="7" t="str">
        <f aca="false">IF(AND(OR(C214&lt;&gt;0,H214&lt;&gt;0),D214=0,I214=0),"DROP",IF(AND(OR(D214&lt;&gt;0,I214&lt;&gt;0),C214=0,H214=0),"NEW",""))</f>
        <v>DROP</v>
      </c>
    </row>
    <row r="215" customFormat="false" ht="15" hidden="false" customHeight="false" outlineLevel="0" collapsed="false">
      <c r="A215" s="7" t="s">
        <v>287</v>
      </c>
      <c r="B215" s="7" t="str">
        <f aca="false">IFERROR(INDEX('Source'!$C:$C,MATCH($A215,'Source'!$B:$B,0)),"")</f>
        <v>מגן ברך רגיל</v>
      </c>
      <c r="C215" s="8" t="n">
        <f aca="false">SUMIFS('Source'!$D:$D,'Source'!$A:$A,"110 - Chemipal",'Source'!$B:$B,$A215)</f>
        <v>56</v>
      </c>
      <c r="D215" s="8" t="n">
        <f aca="false">SUMIFS('Source'!$F:$F,'Source'!$A:$A,"110 - Chemipal",'Source'!$B:$B,$A215)</f>
        <v>0</v>
      </c>
      <c r="E215" s="8" t="n">
        <f aca="false">D215*$J$5</f>
        <v>0</v>
      </c>
      <c r="F215" s="8" t="n">
        <f aca="false">E215-C215</f>
        <v>-56</v>
      </c>
      <c r="G215" s="9" t="n">
        <f aca="false">IF(AND(C215=0,E215=0),0,IF(C215=0,"New",(E215-C215)/C215))</f>
        <v>-1</v>
      </c>
      <c r="H215" s="8" t="n">
        <f aca="false">SUMIFS('Source'!$E:$E,'Source'!$A:$A,"110 - Chemipal",'Source'!$B:$B,$A215)</f>
        <v>5096.9</v>
      </c>
      <c r="I215" s="8" t="n">
        <f aca="false">SUMIFS('Source'!$G:$G,'Source'!$A:$A,"110 - Chemipal",'Source'!$B:$B,$A215)</f>
        <v>0</v>
      </c>
      <c r="J215" s="8" t="n">
        <f aca="false">I215*$J$5</f>
        <v>0</v>
      </c>
      <c r="K215" s="8" t="n">
        <f aca="false">J215-H215</f>
        <v>-5096.9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288</v>
      </c>
      <c r="B216" s="7" t="str">
        <f aca="false">IFERROR(INDEX('Source'!$C:$C,MATCH($A216,'Source'!$B:$B,0)),"")</f>
        <v>מדרס מתכוונן לגיל</v>
      </c>
      <c r="C216" s="8" t="n">
        <f aca="false">SUMIFS('Source'!$D:$D,'Source'!$A:$A,"110 - Chemipal",'Source'!$B:$B,$A216)</f>
        <v>-82</v>
      </c>
      <c r="D216" s="8" t="n">
        <f aca="false">SUMIFS('Source'!$F:$F,'Source'!$A:$A,"110 - Chemipal",'Source'!$B:$B,$A216)</f>
        <v>0</v>
      </c>
      <c r="E216" s="8" t="n">
        <f aca="false">D216*$J$5</f>
        <v>0</v>
      </c>
      <c r="F216" s="8" t="n">
        <f aca="false">E216-C216</f>
        <v>82</v>
      </c>
      <c r="G216" s="9" t="n">
        <f aca="false">IF(AND(C216=0,E216=0),0,IF(C216=0,"New",(E216-C216)/C216))</f>
        <v>-1</v>
      </c>
      <c r="H216" s="8" t="n">
        <f aca="false">SUMIFS('Source'!$E:$E,'Source'!$A:$A,"110 - Chemipal",'Source'!$B:$B,$A216)</f>
        <v>-5082.87</v>
      </c>
      <c r="I216" s="8" t="n">
        <f aca="false">SUMIFS('Source'!$G:$G,'Source'!$A:$A,"110 - Chemipal",'Source'!$B:$B,$A216)</f>
        <v>0</v>
      </c>
      <c r="J216" s="8" t="n">
        <f aca="false">I216*$J$5</f>
        <v>0</v>
      </c>
      <c r="K216" s="8" t="n">
        <f aca="false">J216-H216</f>
        <v>5082.87</v>
      </c>
      <c r="L216" s="9" t="n">
        <f aca="false">IF(AND(H216=0,J216=0),0,IF(H216=0,"New",(J216-H216)/H216))</f>
        <v>-1</v>
      </c>
      <c r="M216" s="7" t="str">
        <f aca="false">IF(AND(OR(C216&lt;&gt;0,H216&lt;&gt;0),D216=0,I216=0),"DROP",IF(AND(OR(D216&lt;&gt;0,I216&lt;&gt;0),C216=0,H216=0),"NEW",""))</f>
        <v>DROP</v>
      </c>
    </row>
    <row r="217" customFormat="false" ht="15" hidden="false" customHeight="false" outlineLevel="0" collapsed="false">
      <c r="A217" s="7" t="s">
        <v>289</v>
      </c>
      <c r="B217" s="7" t="str">
        <f aca="false">IFERROR(INDEX('Source'!$C:$C,MATCH($A217,'Source'!$B:$B,0)),"")</f>
        <v>מגן קרסול שחור</v>
      </c>
      <c r="C217" s="8" t="n">
        <f aca="false">SUMIFS('Source'!$D:$D,'Source'!$A:$A,"110 - Chemipal",'Source'!$B:$B,$A217)</f>
        <v>168</v>
      </c>
      <c r="D217" s="8" t="n">
        <f aca="false">SUMIFS('Source'!$F:$F,'Source'!$A:$A,"110 - Chemipal",'Source'!$B:$B,$A217)</f>
        <v>0</v>
      </c>
      <c r="E217" s="8" t="n">
        <f aca="false">D217*$J$5</f>
        <v>0</v>
      </c>
      <c r="F217" s="8" t="n">
        <f aca="false">E217-C217</f>
        <v>-168</v>
      </c>
      <c r="G217" s="9" t="n">
        <f aca="false">IF(AND(C217=0,E217=0),0,IF(C217=0,"New",(E217-C217)/C217))</f>
        <v>-1</v>
      </c>
      <c r="H217" s="8" t="n">
        <f aca="false">SUMIFS('Source'!$E:$E,'Source'!$A:$A,"110 - Chemipal",'Source'!$B:$B,$A217)</f>
        <v>5082.77</v>
      </c>
      <c r="I217" s="8" t="n">
        <f aca="false">SUMIFS('Source'!$G:$G,'Source'!$A:$A,"110 - Chemipal",'Source'!$B:$B,$A217)</f>
        <v>0</v>
      </c>
      <c r="J217" s="8" t="n">
        <f aca="false">I217*$J$5</f>
        <v>0</v>
      </c>
      <c r="K217" s="8" t="n">
        <f aca="false">J217-H217</f>
        <v>-5082.77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290</v>
      </c>
      <c r="B218" s="7" t="str">
        <f aca="false">IFERROR(INDEX('Source'!$C:$C,MATCH($A218,'Source'!$B:$B,0)),"")</f>
        <v>כפפת לחץ</v>
      </c>
      <c r="C218" s="8" t="n">
        <f aca="false">SUMIFS('Source'!$D:$D,'Source'!$A:$A,"110 - Chemipal",'Source'!$B:$B,$A218)</f>
        <v>173</v>
      </c>
      <c r="D218" s="8" t="n">
        <f aca="false">SUMIFS('Source'!$F:$F,'Source'!$A:$A,"110 - Chemipal",'Source'!$B:$B,$A218)</f>
        <v>0</v>
      </c>
      <c r="E218" s="8" t="n">
        <f aca="false">D218*$J$5</f>
        <v>0</v>
      </c>
      <c r="F218" s="8" t="n">
        <f aca="false">E218-C218</f>
        <v>-173</v>
      </c>
      <c r="G218" s="9" t="n">
        <f aca="false">IF(AND(C218=0,E218=0),0,IF(C218=0,"New",(E218-C218)/C218))</f>
        <v>-1</v>
      </c>
      <c r="H218" s="8" t="n">
        <f aca="false">SUMIFS('Source'!$E:$E,'Source'!$A:$A,"110 - Chemipal",'Source'!$B:$B,$A218)</f>
        <v>5060.7</v>
      </c>
      <c r="I218" s="8" t="n">
        <f aca="false">SUMIFS('Source'!$G:$G,'Source'!$A:$A,"110 - Chemipal",'Source'!$B:$B,$A218)</f>
        <v>0</v>
      </c>
      <c r="J218" s="8" t="n">
        <f aca="false">I218*$J$5</f>
        <v>0</v>
      </c>
      <c r="K218" s="8" t="n">
        <f aca="false">J218-H218</f>
        <v>-5060.7</v>
      </c>
      <c r="L218" s="9" t="n">
        <f aca="false">IF(AND(H218=0,J218=0),0,IF(H218=0,"New",(J218-H218)/H218))</f>
        <v>-1</v>
      </c>
      <c r="M218" s="7" t="str">
        <f aca="false">IF(AND(OR(C218&lt;&gt;0,H218&lt;&gt;0),D218=0,I218=0),"DROP",IF(AND(OR(D218&lt;&gt;0,I218&lt;&gt;0),C218=0,H218=0),"NEW",""))</f>
        <v>DROP</v>
      </c>
    </row>
    <row r="219" customFormat="false" ht="15" hidden="false" customHeight="false" outlineLevel="0" collapsed="false">
      <c r="A219" s="7" t="s">
        <v>291</v>
      </c>
      <c r="B219" s="7" t="str">
        <f aca="false">IFERROR(INDEX('Source'!$C:$C,MATCH($A219,'Source'!$B:$B,0)),"")</f>
        <v>מדבקה גדולה מסיליקון</v>
      </c>
      <c r="C219" s="8" t="n">
        <f aca="false">SUMIFS('Source'!$D:$D,'Source'!$A:$A,"110 - Chemipal",'Source'!$B:$B,$A219)</f>
        <v>247</v>
      </c>
      <c r="D219" s="8" t="n">
        <f aca="false">SUMIFS('Source'!$F:$F,'Source'!$A:$A,"110 - Chemipal",'Source'!$B:$B,$A219)</f>
        <v>0</v>
      </c>
      <c r="E219" s="8" t="n">
        <f aca="false">D219*$J$5</f>
        <v>0</v>
      </c>
      <c r="F219" s="8" t="n">
        <f aca="false">E219-C219</f>
        <v>-247</v>
      </c>
      <c r="G219" s="9" t="n">
        <f aca="false">IF(AND(C219=0,E219=0),0,IF(C219=0,"New",(E219-C219)/C219))</f>
        <v>-1</v>
      </c>
      <c r="H219" s="8" t="n">
        <f aca="false">SUMIFS('Source'!$E:$E,'Source'!$A:$A,"110 - Chemipal",'Source'!$B:$B,$A219)</f>
        <v>5024.26</v>
      </c>
      <c r="I219" s="8" t="n">
        <f aca="false">SUMIFS('Source'!$G:$G,'Source'!$A:$A,"110 - Chemipal",'Source'!$B:$B,$A219)</f>
        <v>0</v>
      </c>
      <c r="J219" s="8" t="n">
        <f aca="false">I219*$J$5</f>
        <v>0</v>
      </c>
      <c r="K219" s="8" t="n">
        <f aca="false">J219-H219</f>
        <v>-5024.26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292</v>
      </c>
      <c r="B220" s="7" t="str">
        <f aca="false">IFERROR(INDEX('Source'!$C:$C,MATCH($A220,'Source'!$B:$B,0)),"")</f>
        <v>חבק יד מתכוון</v>
      </c>
      <c r="C220" s="8" t="n">
        <f aca="false">SUMIFS('Source'!$D:$D,'Source'!$A:$A,"110 - Chemipal",'Source'!$B:$B,$A220)</f>
        <v>152</v>
      </c>
      <c r="D220" s="8" t="n">
        <f aca="false">SUMIFS('Source'!$F:$F,'Source'!$A:$A,"110 - Chemipal",'Source'!$B:$B,$A220)</f>
        <v>0</v>
      </c>
      <c r="E220" s="8" t="n">
        <f aca="false">D220*$J$5</f>
        <v>0</v>
      </c>
      <c r="F220" s="8" t="n">
        <f aca="false">E220-C220</f>
        <v>-152</v>
      </c>
      <c r="G220" s="9" t="n">
        <f aca="false">IF(AND(C220=0,E220=0),0,IF(C220=0,"New",(E220-C220)/C220))</f>
        <v>-1</v>
      </c>
      <c r="H220" s="8" t="n">
        <f aca="false">SUMIFS('Source'!$E:$E,'Source'!$A:$A,"110 - Chemipal",'Source'!$B:$B,$A220)</f>
        <v>5021.99</v>
      </c>
      <c r="I220" s="8" t="n">
        <f aca="false">SUMIFS('Source'!$G:$G,'Source'!$A:$A,"110 - Chemipal",'Source'!$B:$B,$A220)</f>
        <v>0</v>
      </c>
      <c r="J220" s="8" t="n">
        <f aca="false">I220*$J$5</f>
        <v>0</v>
      </c>
      <c r="K220" s="8" t="n">
        <f aca="false">J220-H220</f>
        <v>-5021.99</v>
      </c>
      <c r="L220" s="9" t="n">
        <f aca="false">IF(AND(H220=0,J220=0),0,IF(H220=0,"New",(J220-H220)/H220))</f>
        <v>-1</v>
      </c>
      <c r="M220" s="7" t="str">
        <f aca="false">IF(AND(OR(C220&lt;&gt;0,H220&lt;&gt;0),D220=0,I220=0),"DROP",IF(AND(OR(D220&lt;&gt;0,I220&lt;&gt;0),C220=0,H220=0),"NEW",""))</f>
        <v>DROP</v>
      </c>
    </row>
    <row r="221" customFormat="false" ht="15" hidden="false" customHeight="false" outlineLevel="0" collapsed="false">
      <c r="A221" s="7" t="s">
        <v>293</v>
      </c>
      <c r="B221" s="7" t="str">
        <f aca="false">IFERROR(INDEX('Source'!$C:$C,MATCH($A221,'Source'!$B:$B,0)),"")</f>
        <v>מישר כתפיים רחב+תמיכה לבית השח</v>
      </c>
      <c r="C221" s="8" t="n">
        <f aca="false">SUMIFS('Source'!$D:$D,'Source'!$A:$A,"110 - Chemipal",'Source'!$B:$B,$A221)</f>
        <v>27</v>
      </c>
      <c r="D221" s="8" t="n">
        <f aca="false">SUMIFS('Source'!$F:$F,'Source'!$A:$A,"110 - Chemipal",'Source'!$B:$B,$A221)</f>
        <v>0</v>
      </c>
      <c r="E221" s="8" t="n">
        <f aca="false">D221*$J$5</f>
        <v>0</v>
      </c>
      <c r="F221" s="8" t="n">
        <f aca="false">E221-C221</f>
        <v>-27</v>
      </c>
      <c r="G221" s="9" t="n">
        <f aca="false">IF(AND(C221=0,E221=0),0,IF(C221=0,"New",(E221-C221)/C221))</f>
        <v>-1</v>
      </c>
      <c r="H221" s="8" t="n">
        <f aca="false">SUMIFS('Source'!$E:$E,'Source'!$A:$A,"110 - Chemipal",'Source'!$B:$B,$A221)</f>
        <v>5007.31</v>
      </c>
      <c r="I221" s="8" t="n">
        <f aca="false">SUMIFS('Source'!$G:$G,'Source'!$A:$A,"110 - Chemipal",'Source'!$B:$B,$A221)</f>
        <v>0</v>
      </c>
      <c r="J221" s="8" t="n">
        <f aca="false">I221*$J$5</f>
        <v>0</v>
      </c>
      <c r="K221" s="8" t="n">
        <f aca="false">J221-H221</f>
        <v>-5007.31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294</v>
      </c>
      <c r="B222" s="7" t="str">
        <f aca="false">IFERROR(INDEX('Source'!$C:$C,MATCH($A222,'Source'!$B:$B,0)),"")</f>
        <v>כפפת לחץ</v>
      </c>
      <c r="C222" s="8" t="n">
        <f aca="false">SUMIFS('Source'!$D:$D,'Source'!$A:$A,"110 - Chemipal",'Source'!$B:$B,$A222)</f>
        <v>170</v>
      </c>
      <c r="D222" s="8" t="n">
        <f aca="false">SUMIFS('Source'!$F:$F,'Source'!$A:$A,"110 - Chemipal",'Source'!$B:$B,$A222)</f>
        <v>0</v>
      </c>
      <c r="E222" s="8" t="n">
        <f aca="false">D222*$J$5</f>
        <v>0</v>
      </c>
      <c r="F222" s="8" t="n">
        <f aca="false">E222-C222</f>
        <v>-170</v>
      </c>
      <c r="G222" s="9" t="n">
        <f aca="false">IF(AND(C222=0,E222=0),0,IF(C222=0,"New",(E222-C222)/C222))</f>
        <v>-1</v>
      </c>
      <c r="H222" s="8" t="n">
        <f aca="false">SUMIFS('Source'!$E:$E,'Source'!$A:$A,"110 - Chemipal",'Source'!$B:$B,$A222)</f>
        <v>4923.35</v>
      </c>
      <c r="I222" s="8" t="n">
        <f aca="false">SUMIFS('Source'!$G:$G,'Source'!$A:$A,"110 - Chemipal",'Source'!$B:$B,$A222)</f>
        <v>0</v>
      </c>
      <c r="J222" s="8" t="n">
        <f aca="false">I222*$J$5</f>
        <v>0</v>
      </c>
      <c r="K222" s="8" t="n">
        <f aca="false">J222-H222</f>
        <v>-4923.35</v>
      </c>
      <c r="L222" s="9" t="n">
        <f aca="false">IF(AND(H222=0,J222=0),0,IF(H222=0,"New",(J222-H222)/H222))</f>
        <v>-1</v>
      </c>
      <c r="M222" s="7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false" outlineLevel="0" collapsed="false">
      <c r="A223" s="7" t="s">
        <v>295</v>
      </c>
      <c r="B223" s="7" t="str">
        <f aca="false">IFERROR(INDEX('Source'!$C:$C,MATCH($A223,'Source'!$B:$B,0)),"")</f>
        <v>גרביים עם עקב ג'ל</v>
      </c>
      <c r="C223" s="8" t="n">
        <f aca="false">SUMIFS('Source'!$D:$D,'Source'!$A:$A,"110 - Chemipal",'Source'!$B:$B,$A223)</f>
        <v>145</v>
      </c>
      <c r="D223" s="8" t="n">
        <f aca="false">SUMIFS('Source'!$F:$F,'Source'!$A:$A,"110 - Chemipal",'Source'!$B:$B,$A223)</f>
        <v>0</v>
      </c>
      <c r="E223" s="8" t="n">
        <f aca="false">D223*$J$5</f>
        <v>0</v>
      </c>
      <c r="F223" s="8" t="n">
        <f aca="false">E223-C223</f>
        <v>-145</v>
      </c>
      <c r="G223" s="9" t="n">
        <f aca="false">IF(AND(C223=0,E223=0),0,IF(C223=0,"New",(E223-C223)/C223))</f>
        <v>-1</v>
      </c>
      <c r="H223" s="8" t="n">
        <f aca="false">SUMIFS('Source'!$E:$E,'Source'!$A:$A,"110 - Chemipal",'Source'!$B:$B,$A223)</f>
        <v>4899.08</v>
      </c>
      <c r="I223" s="8" t="n">
        <f aca="false">SUMIFS('Source'!$G:$G,'Source'!$A:$A,"110 - Chemipal",'Source'!$B:$B,$A223)</f>
        <v>0</v>
      </c>
      <c r="J223" s="8" t="n">
        <f aca="false">I223*$J$5</f>
        <v>0</v>
      </c>
      <c r="K223" s="8" t="n">
        <f aca="false">J223-H223</f>
        <v>-4899.08</v>
      </c>
      <c r="L223" s="9" t="n">
        <f aca="false">IF(AND(H223=0,J223=0),0,IF(H223=0,"New",(J223-H223)/H223))</f>
        <v>-1</v>
      </c>
      <c r="M223" s="7" t="str">
        <f aca="false">IF(AND(OR(C223&lt;&gt;0,H223&lt;&gt;0),D223=0,I223=0),"DROP",IF(AND(OR(D223&lt;&gt;0,I223&lt;&gt;0),C223=0,H223=0),"NEW",""))</f>
        <v>DROP</v>
      </c>
    </row>
    <row r="224" customFormat="false" ht="15" hidden="false" customHeight="false" outlineLevel="0" collapsed="false">
      <c r="A224" s="7" t="s">
        <v>296</v>
      </c>
      <c r="B224" s="7" t="str">
        <f aca="false">IFERROR(INDEX('Source'!$C:$C,MATCH($A224,'Source'!$B:$B,0)),"")</f>
        <v>סד לאצבע הדק</v>
      </c>
      <c r="C224" s="8" t="n">
        <f aca="false">SUMIFS('Source'!$D:$D,'Source'!$A:$A,"110 - Chemipal",'Source'!$B:$B,$A224)</f>
        <v>177</v>
      </c>
      <c r="D224" s="8" t="n">
        <f aca="false">SUMIFS('Source'!$F:$F,'Source'!$A:$A,"110 - Chemipal",'Source'!$B:$B,$A224)</f>
        <v>0</v>
      </c>
      <c r="E224" s="8" t="n">
        <f aca="false">D224*$J$5</f>
        <v>0</v>
      </c>
      <c r="F224" s="8" t="n">
        <f aca="false">E224-C224</f>
        <v>-177</v>
      </c>
      <c r="G224" s="9" t="n">
        <f aca="false">IF(AND(C224=0,E224=0),0,IF(C224=0,"New",(E224-C224)/C224))</f>
        <v>-1</v>
      </c>
      <c r="H224" s="8" t="n">
        <f aca="false">SUMIFS('Source'!$E:$E,'Source'!$A:$A,"110 - Chemipal",'Source'!$B:$B,$A224)</f>
        <v>4685.22</v>
      </c>
      <c r="I224" s="8" t="n">
        <f aca="false">SUMIFS('Source'!$G:$G,'Source'!$A:$A,"110 - Chemipal",'Source'!$B:$B,$A224)</f>
        <v>0</v>
      </c>
      <c r="J224" s="8" t="n">
        <f aca="false">I224*$J$5</f>
        <v>0</v>
      </c>
      <c r="K224" s="8" t="n">
        <f aca="false">J224-H224</f>
        <v>-4685.22</v>
      </c>
      <c r="L224" s="9" t="n">
        <f aca="false">IF(AND(H224=0,J224=0),0,IF(H224=0,"New",(J224-H224)/H224))</f>
        <v>-1</v>
      </c>
      <c r="M224" s="7" t="str">
        <f aca="false">IF(AND(OR(C224&lt;&gt;0,H224&lt;&gt;0),D224=0,I224=0),"DROP",IF(AND(OR(D224&lt;&gt;0,I224&lt;&gt;0),C224=0,H224=0),"NEW",""))</f>
        <v>DROP</v>
      </c>
    </row>
    <row r="225" customFormat="false" ht="15" hidden="false" customHeight="false" outlineLevel="0" collapsed="false">
      <c r="A225" s="7" t="s">
        <v>297</v>
      </c>
      <c r="B225" s="7" t="str">
        <f aca="false">IFERROR(INDEX('Source'!$C:$C,MATCH($A225,'Source'!$B:$B,0)),"")</f>
        <v>טבעת אלסטית מסיליקון</v>
      </c>
      <c r="C225" s="8" t="n">
        <f aca="false">SUMIFS('Source'!$D:$D,'Source'!$A:$A,"110 - Chemipal",'Source'!$B:$B,$A225)</f>
        <v>397</v>
      </c>
      <c r="D225" s="8" t="n">
        <f aca="false">SUMIFS('Source'!$F:$F,'Source'!$A:$A,"110 - Chemipal",'Source'!$B:$B,$A225)</f>
        <v>0</v>
      </c>
      <c r="E225" s="8" t="n">
        <f aca="false">D225*$J$5</f>
        <v>0</v>
      </c>
      <c r="F225" s="8" t="n">
        <f aca="false">E225-C225</f>
        <v>-397</v>
      </c>
      <c r="G225" s="9" t="n">
        <f aca="false">IF(AND(C225=0,E225=0),0,IF(C225=0,"New",(E225-C225)/C225))</f>
        <v>-1</v>
      </c>
      <c r="H225" s="8" t="n">
        <f aca="false">SUMIFS('Source'!$E:$E,'Source'!$A:$A,"110 - Chemipal",'Source'!$B:$B,$A225)</f>
        <v>4651.7</v>
      </c>
      <c r="I225" s="8" t="n">
        <f aca="false">SUMIFS('Source'!$G:$G,'Source'!$A:$A,"110 - Chemipal",'Source'!$B:$B,$A225)</f>
        <v>0</v>
      </c>
      <c r="J225" s="8" t="n">
        <f aca="false">I225*$J$5</f>
        <v>0</v>
      </c>
      <c r="K225" s="8" t="n">
        <f aca="false">J225-H225</f>
        <v>-4651.7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298</v>
      </c>
      <c r="B226" s="7" t="str">
        <f aca="false">IFERROR(INDEX('Source'!$C:$C,MATCH($A226,'Source'!$B:$B,0)),"")</f>
        <v>רפידה בולמת זעזועים</v>
      </c>
      <c r="C226" s="8" t="n">
        <f aca="false">SUMIFS('Source'!$D:$D,'Source'!$A:$A,"110 - Chemipal",'Source'!$B:$B,$A226)</f>
        <v>337</v>
      </c>
      <c r="D226" s="8" t="n">
        <f aca="false">SUMIFS('Source'!$F:$F,'Source'!$A:$A,"110 - Chemipal",'Source'!$B:$B,$A226)</f>
        <v>0</v>
      </c>
      <c r="E226" s="8" t="n">
        <f aca="false">D226*$J$5</f>
        <v>0</v>
      </c>
      <c r="F226" s="8" t="n">
        <f aca="false">E226-C226</f>
        <v>-337</v>
      </c>
      <c r="G226" s="9" t="n">
        <f aca="false">IF(AND(C226=0,E226=0),0,IF(C226=0,"New",(E226-C226)/C226))</f>
        <v>-1</v>
      </c>
      <c r="H226" s="8" t="n">
        <f aca="false">SUMIFS('Source'!$E:$E,'Source'!$A:$A,"110 - Chemipal",'Source'!$B:$B,$A226)</f>
        <v>4569.19</v>
      </c>
      <c r="I226" s="8" t="n">
        <f aca="false">SUMIFS('Source'!$G:$G,'Source'!$A:$A,"110 - Chemipal",'Source'!$B:$B,$A226)</f>
        <v>0</v>
      </c>
      <c r="J226" s="8" t="n">
        <f aca="false">I226*$J$5</f>
        <v>0</v>
      </c>
      <c r="K226" s="8" t="n">
        <f aca="false">J226-H226</f>
        <v>-4569.19</v>
      </c>
      <c r="L226" s="9" t="n">
        <f aca="false">IF(AND(H226=0,J226=0),0,IF(H226=0,"New",(J226-H226)/H226))</f>
        <v>-1</v>
      </c>
      <c r="M226" s="7" t="str">
        <f aca="false">IF(AND(OR(C226&lt;&gt;0,H226&lt;&gt;0),D226=0,I226=0),"DROP",IF(AND(OR(D226&lt;&gt;0,I226&lt;&gt;0),C226=0,H226=0),"NEW",""))</f>
        <v>DROP</v>
      </c>
    </row>
    <row r="227" customFormat="false" ht="15" hidden="false" customHeight="false" outlineLevel="0" collapsed="false">
      <c r="A227" s="7" t="s">
        <v>299</v>
      </c>
      <c r="B227" s="7" t="str">
        <f aca="false">IFERROR(INDEX('Source'!$C:$C,MATCH($A227,'Source'!$B:$B,0)),"")</f>
        <v>מישר כתפיים</v>
      </c>
      <c r="C227" s="8" t="n">
        <f aca="false">SUMIFS('Source'!$D:$D,'Source'!$A:$A,"110 - Chemipal",'Source'!$B:$B,$A227)</f>
        <v>32</v>
      </c>
      <c r="D227" s="8" t="n">
        <f aca="false">SUMIFS('Source'!$F:$F,'Source'!$A:$A,"110 - Chemipal",'Source'!$B:$B,$A227)</f>
        <v>0</v>
      </c>
      <c r="E227" s="8" t="n">
        <f aca="false">D227*$J$5</f>
        <v>0</v>
      </c>
      <c r="F227" s="8" t="n">
        <f aca="false">E227-C227</f>
        <v>-32</v>
      </c>
      <c r="G227" s="9" t="n">
        <f aca="false">IF(AND(C227=0,E227=0),0,IF(C227=0,"New",(E227-C227)/C227))</f>
        <v>-1</v>
      </c>
      <c r="H227" s="8" t="n">
        <f aca="false">SUMIFS('Source'!$E:$E,'Source'!$A:$A,"110 - Chemipal",'Source'!$B:$B,$A227)</f>
        <v>4535.19</v>
      </c>
      <c r="I227" s="8" t="n">
        <f aca="false">SUMIFS('Source'!$G:$G,'Source'!$A:$A,"110 - Chemipal",'Source'!$B:$B,$A227)</f>
        <v>0</v>
      </c>
      <c r="J227" s="8" t="n">
        <f aca="false">I227*$J$5</f>
        <v>0</v>
      </c>
      <c r="K227" s="8" t="n">
        <f aca="false">J227-H227</f>
        <v>-4535.19</v>
      </c>
      <c r="L227" s="9" t="n">
        <f aca="false">IF(AND(H227=0,J227=0),0,IF(H227=0,"New",(J227-H227)/H227))</f>
        <v>-1</v>
      </c>
      <c r="M227" s="7" t="str">
        <f aca="false">IF(AND(OR(C227&lt;&gt;0,H227&lt;&gt;0),D227=0,I227=0),"DROP",IF(AND(OR(D227&lt;&gt;0,I227&lt;&gt;0),C227=0,H227=0),"NEW",""))</f>
        <v>DROP</v>
      </c>
    </row>
    <row r="228" customFormat="false" ht="15" hidden="false" customHeight="false" outlineLevel="0" collapsed="false">
      <c r="A228" s="7" t="s">
        <v>300</v>
      </c>
      <c r="B228" s="7" t="str">
        <f aca="false">IFERROR(INDEX('Source'!$C:$C,MATCH($A228,'Source'!$B:$B,0)),"")</f>
        <v>ח.בטן 25 ס'מ</v>
      </c>
      <c r="C228" s="8" t="n">
        <f aca="false">SUMIFS('Source'!$D:$D,'Source'!$A:$A,"110 - Chemipal",'Source'!$B:$B,$A228)</f>
        <v>46</v>
      </c>
      <c r="D228" s="8" t="n">
        <f aca="false">SUMIFS('Source'!$F:$F,'Source'!$A:$A,"110 - Chemipal",'Source'!$B:$B,$A228)</f>
        <v>0</v>
      </c>
      <c r="E228" s="8" t="n">
        <f aca="false">D228*$J$5</f>
        <v>0</v>
      </c>
      <c r="F228" s="8" t="n">
        <f aca="false">E228-C228</f>
        <v>-46</v>
      </c>
      <c r="G228" s="9" t="n">
        <f aca="false">IF(AND(C228=0,E228=0),0,IF(C228=0,"New",(E228-C228)/C228))</f>
        <v>-1</v>
      </c>
      <c r="H228" s="8" t="n">
        <f aca="false">SUMIFS('Source'!$E:$E,'Source'!$A:$A,"110 - Chemipal",'Source'!$B:$B,$A228)</f>
        <v>4518.67</v>
      </c>
      <c r="I228" s="8" t="n">
        <f aca="false">SUMIFS('Source'!$G:$G,'Source'!$A:$A,"110 - Chemipal",'Source'!$B:$B,$A228)</f>
        <v>0</v>
      </c>
      <c r="J228" s="8" t="n">
        <f aca="false">I228*$J$5</f>
        <v>0</v>
      </c>
      <c r="K228" s="8" t="n">
        <f aca="false">J228-H228</f>
        <v>-4518.67</v>
      </c>
      <c r="L228" s="9" t="n">
        <f aca="false">IF(AND(H228=0,J228=0),0,IF(H228=0,"New",(J228-H228)/H228))</f>
        <v>-1</v>
      </c>
      <c r="M228" s="7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false" outlineLevel="0" collapsed="false">
      <c r="A229" s="7" t="s">
        <v>301</v>
      </c>
      <c r="B229" s="7" t="str">
        <f aca="false">IFERROR(INDEX('Source'!$C:$C,MATCH($A229,'Source'!$B:$B,0)),"")</f>
        <v>כפפת אגודל לחץ</v>
      </c>
      <c r="C229" s="8" t="n">
        <f aca="false">SUMIFS('Source'!$D:$D,'Source'!$A:$A,"110 - Chemipal",'Source'!$B:$B,$A229)</f>
        <v>150</v>
      </c>
      <c r="D229" s="8" t="n">
        <f aca="false">SUMIFS('Source'!$F:$F,'Source'!$A:$A,"110 - Chemipal",'Source'!$B:$B,$A229)</f>
        <v>0</v>
      </c>
      <c r="E229" s="8" t="n">
        <f aca="false">D229*$J$5</f>
        <v>0</v>
      </c>
      <c r="F229" s="8" t="n">
        <f aca="false">E229-C229</f>
        <v>-150</v>
      </c>
      <c r="G229" s="9" t="n">
        <f aca="false">IF(AND(C229=0,E229=0),0,IF(C229=0,"New",(E229-C229)/C229))</f>
        <v>-1</v>
      </c>
      <c r="H229" s="8" t="n">
        <f aca="false">SUMIFS('Source'!$E:$E,'Source'!$A:$A,"110 - Chemipal",'Source'!$B:$B,$A229)</f>
        <v>4455.12</v>
      </c>
      <c r="I229" s="8" t="n">
        <f aca="false">SUMIFS('Source'!$G:$G,'Source'!$A:$A,"110 - Chemipal",'Source'!$B:$B,$A229)</f>
        <v>0</v>
      </c>
      <c r="J229" s="8" t="n">
        <f aca="false">I229*$J$5</f>
        <v>0</v>
      </c>
      <c r="K229" s="8" t="n">
        <f aca="false">J229-H229</f>
        <v>-4455.12</v>
      </c>
      <c r="L229" s="9" t="n">
        <f aca="false">IF(AND(H229=0,J229=0),0,IF(H229=0,"New",(J229-H229)/H229))</f>
        <v>-1</v>
      </c>
      <c r="M229" s="7" t="str">
        <f aca="false">IF(AND(OR(C229&lt;&gt;0,H229&lt;&gt;0),D229=0,I229=0),"DROP",IF(AND(OR(D229&lt;&gt;0,I229&lt;&gt;0),C229=0,H229=0),"NEW",""))</f>
        <v>DROP</v>
      </c>
    </row>
    <row r="230" customFormat="false" ht="15" hidden="false" customHeight="false" outlineLevel="0" collapsed="false">
      <c r="A230" s="7" t="s">
        <v>302</v>
      </c>
      <c r="B230" s="7" t="str">
        <f aca="false">IFERROR(INDEX('Source'!$C:$C,MATCH($A230,'Source'!$B:$B,0)),"")</f>
        <v>מיישר בוהן</v>
      </c>
      <c r="C230" s="8" t="n">
        <f aca="false">SUMIFS('Source'!$D:$D,'Source'!$A:$A,"110 - Chemipal",'Source'!$B:$B,$A230)</f>
        <v>222</v>
      </c>
      <c r="D230" s="8" t="n">
        <f aca="false">SUMIFS('Source'!$F:$F,'Source'!$A:$A,"110 - Chemipal",'Source'!$B:$B,$A230)</f>
        <v>0</v>
      </c>
      <c r="E230" s="8" t="n">
        <f aca="false">D230*$J$5</f>
        <v>0</v>
      </c>
      <c r="F230" s="8" t="n">
        <f aca="false">E230-C230</f>
        <v>-222</v>
      </c>
      <c r="G230" s="9" t="n">
        <f aca="false">IF(AND(C230=0,E230=0),0,IF(C230=0,"New",(E230-C230)/C230))</f>
        <v>-1</v>
      </c>
      <c r="H230" s="8" t="n">
        <f aca="false">SUMIFS('Source'!$E:$E,'Source'!$A:$A,"110 - Chemipal",'Source'!$B:$B,$A230)</f>
        <v>4399.24</v>
      </c>
      <c r="I230" s="8" t="n">
        <f aca="false">SUMIFS('Source'!$G:$G,'Source'!$A:$A,"110 - Chemipal",'Source'!$B:$B,$A230)</f>
        <v>0</v>
      </c>
      <c r="J230" s="8" t="n">
        <f aca="false">I230*$J$5</f>
        <v>0</v>
      </c>
      <c r="K230" s="8" t="n">
        <f aca="false">J230-H230</f>
        <v>-4399.24</v>
      </c>
      <c r="L230" s="9" t="n">
        <f aca="false">IF(AND(H230=0,J230=0),0,IF(H230=0,"New",(J230-H230)/H230))</f>
        <v>-1</v>
      </c>
      <c r="M230" s="7" t="str">
        <f aca="false">IF(AND(OR(C230&lt;&gt;0,H230&lt;&gt;0),D230=0,I230=0),"DROP",IF(AND(OR(D230&lt;&gt;0,I230&lt;&gt;0),C230=0,H230=0),"NEW",""))</f>
        <v>DROP</v>
      </c>
    </row>
    <row r="231" customFormat="false" ht="15" hidden="false" customHeight="false" outlineLevel="0" collapsed="false">
      <c r="A231" s="7" t="s">
        <v>303</v>
      </c>
      <c r="B231" s="7" t="str">
        <f aca="false">IFERROR(INDEX('Source'!$C:$C,MATCH($A231,'Source'!$B:$B,0)),"")</f>
        <v>גרבי נוחות קיץ שחור</v>
      </c>
      <c r="C231" s="8" t="n">
        <f aca="false">SUMIFS('Source'!$D:$D,'Source'!$A:$A,"110 - Chemipal",'Source'!$B:$B,$A231)</f>
        <v>182</v>
      </c>
      <c r="D231" s="8" t="n">
        <f aca="false">SUMIFS('Source'!$F:$F,'Source'!$A:$A,"110 - Chemipal",'Source'!$B:$B,$A231)</f>
        <v>0</v>
      </c>
      <c r="E231" s="8" t="n">
        <f aca="false">D231*$J$5</f>
        <v>0</v>
      </c>
      <c r="F231" s="8" t="n">
        <f aca="false">E231-C231</f>
        <v>-182</v>
      </c>
      <c r="G231" s="9" t="n">
        <f aca="false">IF(AND(C231=0,E231=0),0,IF(C231=0,"New",(E231-C231)/C231))</f>
        <v>-1</v>
      </c>
      <c r="H231" s="8" t="n">
        <f aca="false">SUMIFS('Source'!$E:$E,'Source'!$A:$A,"110 - Chemipal",'Source'!$B:$B,$A231)</f>
        <v>4330.1</v>
      </c>
      <c r="I231" s="8" t="n">
        <f aca="false">SUMIFS('Source'!$G:$G,'Source'!$A:$A,"110 - Chemipal",'Source'!$B:$B,$A231)</f>
        <v>0</v>
      </c>
      <c r="J231" s="8" t="n">
        <f aca="false">I231*$J$5</f>
        <v>0</v>
      </c>
      <c r="K231" s="8" t="n">
        <f aca="false">J231-H231</f>
        <v>-4330.1</v>
      </c>
      <c r="L231" s="9" t="n">
        <f aca="false">IF(AND(H231=0,J231=0),0,IF(H231=0,"New",(J231-H231)/H231))</f>
        <v>-1</v>
      </c>
      <c r="M231" s="7" t="str">
        <f aca="false">IF(AND(OR(C231&lt;&gt;0,H231&lt;&gt;0),D231=0,I231=0),"DROP",IF(AND(OR(D231&lt;&gt;0,I231&lt;&gt;0),C231=0,H231=0),"NEW",""))</f>
        <v>DROP</v>
      </c>
    </row>
    <row r="232" customFormat="false" ht="15" hidden="false" customHeight="false" outlineLevel="0" collapsed="false">
      <c r="A232" s="7" t="s">
        <v>304</v>
      </c>
      <c r="B232" s="7" t="str">
        <f aca="false">IFERROR(INDEX('Source'!$C:$C,MATCH($A232,'Source'!$B:$B,0)),"")</f>
        <v>מכשיר להסרת עור</v>
      </c>
      <c r="C232" s="8" t="n">
        <f aca="false">SUMIFS('Source'!$D:$D,'Source'!$A:$A,"110 - Chemipal",'Source'!$B:$B,$A232)</f>
        <v>159</v>
      </c>
      <c r="D232" s="8" t="n">
        <f aca="false">SUMIFS('Source'!$F:$F,'Source'!$A:$A,"110 - Chemipal",'Source'!$B:$B,$A232)</f>
        <v>0</v>
      </c>
      <c r="E232" s="8" t="n">
        <f aca="false">D232*$J$5</f>
        <v>0</v>
      </c>
      <c r="F232" s="8" t="n">
        <f aca="false">E232-C232</f>
        <v>-159</v>
      </c>
      <c r="G232" s="9" t="n">
        <f aca="false">IF(AND(C232=0,E232=0),0,IF(C232=0,"New",(E232-C232)/C232))</f>
        <v>-1</v>
      </c>
      <c r="H232" s="8" t="n">
        <f aca="false">SUMIFS('Source'!$E:$E,'Source'!$A:$A,"110 - Chemipal",'Source'!$B:$B,$A232)</f>
        <v>4211.76</v>
      </c>
      <c r="I232" s="8" t="n">
        <f aca="false">SUMIFS('Source'!$G:$G,'Source'!$A:$A,"110 - Chemipal",'Source'!$B:$B,$A232)</f>
        <v>0</v>
      </c>
      <c r="J232" s="8" t="n">
        <f aca="false">I232*$J$5</f>
        <v>0</v>
      </c>
      <c r="K232" s="8" t="n">
        <f aca="false">J232-H232</f>
        <v>-4211.76</v>
      </c>
      <c r="L232" s="9" t="n">
        <f aca="false">IF(AND(H232=0,J232=0),0,IF(H232=0,"New",(J232-H232)/H232))</f>
        <v>-1</v>
      </c>
      <c r="M232" s="7" t="str">
        <f aca="false">IF(AND(OR(C232&lt;&gt;0,H232&lt;&gt;0),D232=0,I232=0),"DROP",IF(AND(OR(D232&lt;&gt;0,I232&lt;&gt;0),C232=0,H232=0),"NEW",""))</f>
        <v>DROP</v>
      </c>
    </row>
    <row r="233" customFormat="false" ht="15" hidden="false" customHeight="false" outlineLevel="0" collapsed="false">
      <c r="A233" s="7" t="s">
        <v>305</v>
      </c>
      <c r="B233" s="7" t="str">
        <f aca="false">IFERROR(INDEX('Source'!$C:$C,MATCH($A233,'Source'!$B:$B,0)),"")</f>
        <v>חגורת קיבוע לכתף</v>
      </c>
      <c r="C233" s="8" t="n">
        <f aca="false">SUMIFS('Source'!$D:$D,'Source'!$A:$A,"110 - Chemipal",'Source'!$B:$B,$A233)</f>
        <v>25</v>
      </c>
      <c r="D233" s="8" t="n">
        <f aca="false">SUMIFS('Source'!$F:$F,'Source'!$A:$A,"110 - Chemipal",'Source'!$B:$B,$A233)</f>
        <v>0</v>
      </c>
      <c r="E233" s="8" t="n">
        <f aca="false">D233*$J$5</f>
        <v>0</v>
      </c>
      <c r="F233" s="8" t="n">
        <f aca="false">E233-C233</f>
        <v>-25</v>
      </c>
      <c r="G233" s="9" t="n">
        <f aca="false">IF(AND(C233=0,E233=0),0,IF(C233=0,"New",(E233-C233)/C233))</f>
        <v>-1</v>
      </c>
      <c r="H233" s="8" t="n">
        <f aca="false">SUMIFS('Source'!$E:$E,'Source'!$A:$A,"110 - Chemipal",'Source'!$B:$B,$A233)</f>
        <v>4205.35</v>
      </c>
      <c r="I233" s="8" t="n">
        <f aca="false">SUMIFS('Source'!$G:$G,'Source'!$A:$A,"110 - Chemipal",'Source'!$B:$B,$A233)</f>
        <v>0</v>
      </c>
      <c r="J233" s="8" t="n">
        <f aca="false">I233*$J$5</f>
        <v>0</v>
      </c>
      <c r="K233" s="8" t="n">
        <f aca="false">J233-H233</f>
        <v>-4205.35</v>
      </c>
      <c r="L233" s="9" t="n">
        <f aca="false">IF(AND(H233=0,J233=0),0,IF(H233=0,"New",(J233-H233)/H233))</f>
        <v>-1</v>
      </c>
      <c r="M233" s="7" t="str">
        <f aca="false">IF(AND(OR(C233&lt;&gt;0,H233&lt;&gt;0),D233=0,I233=0),"DROP",IF(AND(OR(D233&lt;&gt;0,I233&lt;&gt;0),C233=0,H233=0),"NEW",""))</f>
        <v>DROP</v>
      </c>
    </row>
    <row r="234" customFormat="false" ht="15" hidden="false" customHeight="false" outlineLevel="0" collapsed="false">
      <c r="A234" s="7" t="s">
        <v>306</v>
      </c>
      <c r="B234" s="7" t="str">
        <f aca="false">IFERROR(INDEX('Source'!$C:$C,MATCH($A234,'Source'!$B:$B,0)),"")</f>
        <v>ICE &amp; GO</v>
      </c>
      <c r="C234" s="8" t="n">
        <f aca="false">SUMIFS('Source'!$D:$D,'Source'!$A:$A,"110 - Chemipal",'Source'!$B:$B,$A234)</f>
        <v>243</v>
      </c>
      <c r="D234" s="8" t="n">
        <f aca="false">SUMIFS('Source'!$F:$F,'Source'!$A:$A,"110 - Chemipal",'Source'!$B:$B,$A234)</f>
        <v>0</v>
      </c>
      <c r="E234" s="8" t="n">
        <f aca="false">D234*$J$5</f>
        <v>0</v>
      </c>
      <c r="F234" s="8" t="n">
        <f aca="false">E234-C234</f>
        <v>-243</v>
      </c>
      <c r="G234" s="9" t="n">
        <f aca="false">IF(AND(C234=0,E234=0),0,IF(C234=0,"New",(E234-C234)/C234))</f>
        <v>-1</v>
      </c>
      <c r="H234" s="8" t="n">
        <f aca="false">SUMIFS('Source'!$E:$E,'Source'!$A:$A,"110 - Chemipal",'Source'!$B:$B,$A234)</f>
        <v>4163.52</v>
      </c>
      <c r="I234" s="8" t="n">
        <f aca="false">SUMIFS('Source'!$G:$G,'Source'!$A:$A,"110 - Chemipal",'Source'!$B:$B,$A234)</f>
        <v>0</v>
      </c>
      <c r="J234" s="8" t="n">
        <f aca="false">I234*$J$5</f>
        <v>0</v>
      </c>
      <c r="K234" s="8" t="n">
        <f aca="false">J234-H234</f>
        <v>-4163.52</v>
      </c>
      <c r="L234" s="9" t="n">
        <f aca="false">IF(AND(H234=0,J234=0),0,IF(H234=0,"New",(J234-H234)/H234))</f>
        <v>-1</v>
      </c>
      <c r="M234" s="7" t="str">
        <f aca="false">IF(AND(OR(C234&lt;&gt;0,H234&lt;&gt;0),D234=0,I234=0),"DROP",IF(AND(OR(D234&lt;&gt;0,I234&lt;&gt;0),C234=0,H234=0),"NEW",""))</f>
        <v>DROP</v>
      </c>
    </row>
    <row r="235" customFormat="false" ht="15" hidden="false" customHeight="false" outlineLevel="0" collapsed="false">
      <c r="A235" s="7" t="s">
        <v>307</v>
      </c>
      <c r="B235" s="7" t="str">
        <f aca="false">IFERROR(INDEX('Source'!$C:$C,MATCH($A235,'Source'!$B:$B,0)),"")</f>
        <v>חגורה למנותחי בית החזה</v>
      </c>
      <c r="C235" s="8" t="n">
        <f aca="false">SUMIFS('Source'!$D:$D,'Source'!$A:$A,"110 - Chemipal",'Source'!$B:$B,$A235)</f>
        <v>31</v>
      </c>
      <c r="D235" s="8" t="n">
        <f aca="false">SUMIFS('Source'!$F:$F,'Source'!$A:$A,"110 - Chemipal",'Source'!$B:$B,$A235)</f>
        <v>0</v>
      </c>
      <c r="E235" s="8" t="n">
        <f aca="false">D235*$J$5</f>
        <v>0</v>
      </c>
      <c r="F235" s="8" t="n">
        <f aca="false">E235-C235</f>
        <v>-31</v>
      </c>
      <c r="G235" s="9" t="n">
        <f aca="false">IF(AND(C235=0,E235=0),0,IF(C235=0,"New",(E235-C235)/C235))</f>
        <v>-1</v>
      </c>
      <c r="H235" s="8" t="n">
        <f aca="false">SUMIFS('Source'!$E:$E,'Source'!$A:$A,"110 - Chemipal",'Source'!$B:$B,$A235)</f>
        <v>4095.56</v>
      </c>
      <c r="I235" s="8" t="n">
        <f aca="false">SUMIFS('Source'!$G:$G,'Source'!$A:$A,"110 - Chemipal",'Source'!$B:$B,$A235)</f>
        <v>0</v>
      </c>
      <c r="J235" s="8" t="n">
        <f aca="false">I235*$J$5</f>
        <v>0</v>
      </c>
      <c r="K235" s="8" t="n">
        <f aca="false">J235-H235</f>
        <v>-4095.56</v>
      </c>
      <c r="L235" s="9" t="n">
        <f aca="false">IF(AND(H235=0,J235=0),0,IF(H235=0,"New",(J235-H235)/H235))</f>
        <v>-1</v>
      </c>
      <c r="M235" s="7" t="str">
        <f aca="false">IF(AND(OR(C235&lt;&gt;0,H235&lt;&gt;0),D235=0,I235=0),"DROP",IF(AND(OR(D235&lt;&gt;0,I235&lt;&gt;0),C235=0,H235=0),"NEW",""))</f>
        <v>DROP</v>
      </c>
    </row>
    <row r="236" customFormat="false" ht="15" hidden="false" customHeight="false" outlineLevel="0" collapsed="false">
      <c r="A236" s="7" t="s">
        <v>308</v>
      </c>
      <c r="B236" s="7" t="str">
        <f aca="false">IFERROR(INDEX('Source'!$C:$C,MATCH($A236,'Source'!$B:$B,0)),"")</f>
        <v>מגן ברך + צירים</v>
      </c>
      <c r="C236" s="8" t="n">
        <f aca="false">SUMIFS('Source'!$D:$D,'Source'!$A:$A,"110 - Chemipal",'Source'!$B:$B,$A236)</f>
        <v>41</v>
      </c>
      <c r="D236" s="8" t="n">
        <f aca="false">SUMIFS('Source'!$F:$F,'Source'!$A:$A,"110 - Chemipal",'Source'!$B:$B,$A236)</f>
        <v>0</v>
      </c>
      <c r="E236" s="8" t="n">
        <f aca="false">D236*$J$5</f>
        <v>0</v>
      </c>
      <c r="F236" s="8" t="n">
        <f aca="false">E236-C236</f>
        <v>-41</v>
      </c>
      <c r="G236" s="9" t="n">
        <f aca="false">IF(AND(C236=0,E236=0),0,IF(C236=0,"New",(E236-C236)/C236))</f>
        <v>-1</v>
      </c>
      <c r="H236" s="8" t="n">
        <f aca="false">SUMIFS('Source'!$E:$E,'Source'!$A:$A,"110 - Chemipal",'Source'!$B:$B,$A236)</f>
        <v>4046.49</v>
      </c>
      <c r="I236" s="8" t="n">
        <f aca="false">SUMIFS('Source'!$G:$G,'Source'!$A:$A,"110 - Chemipal",'Source'!$B:$B,$A236)</f>
        <v>0</v>
      </c>
      <c r="J236" s="8" t="n">
        <f aca="false">I236*$J$5</f>
        <v>0</v>
      </c>
      <c r="K236" s="8" t="n">
        <f aca="false">J236-H236</f>
        <v>-4046.49</v>
      </c>
      <c r="L236" s="9" t="n">
        <f aca="false">IF(AND(H236=0,J236=0),0,IF(H236=0,"New",(J236-H236)/H236))</f>
        <v>-1</v>
      </c>
      <c r="M236" s="7" t="str">
        <f aca="false">IF(AND(OR(C236&lt;&gt;0,H236&lt;&gt;0),D236=0,I236=0),"DROP",IF(AND(OR(D236&lt;&gt;0,I236&lt;&gt;0),C236=0,H236=0),"NEW",""))</f>
        <v>DROP</v>
      </c>
    </row>
    <row r="237" customFormat="false" ht="15" hidden="false" customHeight="false" outlineLevel="0" collapsed="false">
      <c r="A237" s="7" t="s">
        <v>309</v>
      </c>
      <c r="B237" s="7" t="str">
        <f aca="false">IFERROR(INDEX('Source'!$C:$C,MATCH($A237,'Source'!$B:$B,0)),"")</f>
        <v>חבק יד מתכוון</v>
      </c>
      <c r="C237" s="8" t="n">
        <f aca="false">SUMIFS('Source'!$D:$D,'Source'!$A:$A,"110 - Chemipal",'Source'!$B:$B,$A237)</f>
        <v>121</v>
      </c>
      <c r="D237" s="8" t="n">
        <f aca="false">SUMIFS('Source'!$F:$F,'Source'!$A:$A,"110 - Chemipal",'Source'!$B:$B,$A237)</f>
        <v>0</v>
      </c>
      <c r="E237" s="8" t="n">
        <f aca="false">D237*$J$5</f>
        <v>0</v>
      </c>
      <c r="F237" s="8" t="n">
        <f aca="false">E237-C237</f>
        <v>-121</v>
      </c>
      <c r="G237" s="9" t="n">
        <f aca="false">IF(AND(C237=0,E237=0),0,IF(C237=0,"New",(E237-C237)/C237))</f>
        <v>-1</v>
      </c>
      <c r="H237" s="8" t="n">
        <f aca="false">SUMIFS('Source'!$E:$E,'Source'!$A:$A,"110 - Chemipal",'Source'!$B:$B,$A237)</f>
        <v>4022.04</v>
      </c>
      <c r="I237" s="8" t="n">
        <f aca="false">SUMIFS('Source'!$G:$G,'Source'!$A:$A,"110 - Chemipal",'Source'!$B:$B,$A237)</f>
        <v>0</v>
      </c>
      <c r="J237" s="8" t="n">
        <f aca="false">I237*$J$5</f>
        <v>0</v>
      </c>
      <c r="K237" s="8" t="n">
        <f aca="false">J237-H237</f>
        <v>-4022.04</v>
      </c>
      <c r="L237" s="9" t="n">
        <f aca="false">IF(AND(H237=0,J237=0),0,IF(H237=0,"New",(J237-H237)/H237))</f>
        <v>-1</v>
      </c>
      <c r="M237" s="7" t="str">
        <f aca="false">IF(AND(OR(C237&lt;&gt;0,H237&lt;&gt;0),D237=0,I237=0),"DROP",IF(AND(OR(D237&lt;&gt;0,I237&lt;&gt;0),C237=0,H237=0),"NEW",""))</f>
        <v>DROP</v>
      </c>
    </row>
    <row r="238" customFormat="false" ht="15" hidden="false" customHeight="false" outlineLevel="0" collapsed="false">
      <c r="A238" s="7" t="s">
        <v>310</v>
      </c>
      <c r="B238" s="7" t="str">
        <f aca="false">IFERROR(INDEX('Source'!$C:$C,MATCH($A238,'Source'!$B:$B,0)),"")</f>
        <v>מגן קרסול פתוח</v>
      </c>
      <c r="C238" s="8" t="n">
        <f aca="false">SUMIFS('Source'!$D:$D,'Source'!$A:$A,"110 - Chemipal",'Source'!$B:$B,$A238)</f>
        <v>145</v>
      </c>
      <c r="D238" s="8" t="n">
        <f aca="false">SUMIFS('Source'!$F:$F,'Source'!$A:$A,"110 - Chemipal",'Source'!$B:$B,$A238)</f>
        <v>0</v>
      </c>
      <c r="E238" s="8" t="n">
        <f aca="false">D238*$J$5</f>
        <v>0</v>
      </c>
      <c r="F238" s="8" t="n">
        <f aca="false">E238-C238</f>
        <v>-145</v>
      </c>
      <c r="G238" s="9" t="n">
        <f aca="false">IF(AND(C238=0,E238=0),0,IF(C238=0,"New",(E238-C238)/C238))</f>
        <v>-1</v>
      </c>
      <c r="H238" s="8" t="n">
        <f aca="false">SUMIFS('Source'!$E:$E,'Source'!$A:$A,"110 - Chemipal",'Source'!$B:$B,$A238)</f>
        <v>4020.07</v>
      </c>
      <c r="I238" s="8" t="n">
        <f aca="false">SUMIFS('Source'!$G:$G,'Source'!$A:$A,"110 - Chemipal",'Source'!$B:$B,$A238)</f>
        <v>0</v>
      </c>
      <c r="J238" s="8" t="n">
        <f aca="false">I238*$J$5</f>
        <v>0</v>
      </c>
      <c r="K238" s="8" t="n">
        <f aca="false">J238-H238</f>
        <v>-4020.07</v>
      </c>
      <c r="L238" s="9" t="n">
        <f aca="false">IF(AND(H238=0,J238=0),0,IF(H238=0,"New",(J238-H238)/H238))</f>
        <v>-1</v>
      </c>
      <c r="M238" s="7" t="str">
        <f aca="false">IF(AND(OR(C238&lt;&gt;0,H238&lt;&gt;0),D238=0,I238=0),"DROP",IF(AND(OR(D238&lt;&gt;0,I238&lt;&gt;0),C238=0,H238=0),"NEW",""))</f>
        <v>DROP</v>
      </c>
    </row>
    <row r="239" customFormat="false" ht="15" hidden="false" customHeight="false" outlineLevel="0" collapsed="false">
      <c r="A239" s="7" t="s">
        <v>311</v>
      </c>
      <c r="B239" s="7" t="str">
        <f aca="false">IFERROR(INDEX('Source'!$C:$C,MATCH($A239,'Source'!$B:$B,0)),"")</f>
        <v>מדבקה רב פעמית ל</v>
      </c>
      <c r="C239" s="8" t="n">
        <f aca="false">SUMIFS('Source'!$D:$D,'Source'!$A:$A,"110 - Chemipal",'Source'!$B:$B,$A239)</f>
        <v>258</v>
      </c>
      <c r="D239" s="8" t="n">
        <f aca="false">SUMIFS('Source'!$F:$F,'Source'!$A:$A,"110 - Chemipal",'Source'!$B:$B,$A239)</f>
        <v>0</v>
      </c>
      <c r="E239" s="8" t="n">
        <f aca="false">D239*$J$5</f>
        <v>0</v>
      </c>
      <c r="F239" s="8" t="n">
        <f aca="false">E239-C239</f>
        <v>-258</v>
      </c>
      <c r="G239" s="9" t="n">
        <f aca="false">IF(AND(C239=0,E239=0),0,IF(C239=0,"New",(E239-C239)/C239))</f>
        <v>-1</v>
      </c>
      <c r="H239" s="8" t="n">
        <f aca="false">SUMIFS('Source'!$E:$E,'Source'!$A:$A,"110 - Chemipal",'Source'!$B:$B,$A239)</f>
        <v>3854.87</v>
      </c>
      <c r="I239" s="8" t="n">
        <f aca="false">SUMIFS('Source'!$G:$G,'Source'!$A:$A,"110 - Chemipal",'Source'!$B:$B,$A239)</f>
        <v>0</v>
      </c>
      <c r="J239" s="8" t="n">
        <f aca="false">I239*$J$5</f>
        <v>0</v>
      </c>
      <c r="K239" s="8" t="n">
        <f aca="false">J239-H239</f>
        <v>-3854.87</v>
      </c>
      <c r="L239" s="9" t="n">
        <f aca="false">IF(AND(H239=0,J239=0),0,IF(H239=0,"New",(J239-H239)/H239))</f>
        <v>-1</v>
      </c>
      <c r="M239" s="7" t="str">
        <f aca="false">IF(AND(OR(C239&lt;&gt;0,H239&lt;&gt;0),D239=0,I239=0),"DROP",IF(AND(OR(D239&lt;&gt;0,I239&lt;&gt;0),C239=0,H239=0),"NEW",""))</f>
        <v>DROP</v>
      </c>
    </row>
    <row r="240" customFormat="false" ht="15" hidden="false" customHeight="false" outlineLevel="0" collapsed="false">
      <c r="A240" s="7" t="s">
        <v>312</v>
      </c>
      <c r="B240" s="7" t="str">
        <f aca="false">IFERROR(INDEX('Source'!$C:$C,MATCH($A240,'Source'!$B:$B,0)),"")</f>
        <v>מגן מרפק</v>
      </c>
      <c r="C240" s="8" t="n">
        <f aca="false">SUMIFS('Source'!$D:$D,'Source'!$A:$A,"110 - Chemipal",'Source'!$B:$B,$A240)</f>
        <v>142</v>
      </c>
      <c r="D240" s="8" t="n">
        <f aca="false">SUMIFS('Source'!$F:$F,'Source'!$A:$A,"110 - Chemipal",'Source'!$B:$B,$A240)</f>
        <v>0</v>
      </c>
      <c r="E240" s="8" t="n">
        <f aca="false">D240*$J$5</f>
        <v>0</v>
      </c>
      <c r="F240" s="8" t="n">
        <f aca="false">E240-C240</f>
        <v>-142</v>
      </c>
      <c r="G240" s="9" t="n">
        <f aca="false">IF(AND(C240=0,E240=0),0,IF(C240=0,"New",(E240-C240)/C240))</f>
        <v>-1</v>
      </c>
      <c r="H240" s="8" t="n">
        <f aca="false">SUMIFS('Source'!$E:$E,'Source'!$A:$A,"110 - Chemipal",'Source'!$B:$B,$A240)</f>
        <v>3795.35</v>
      </c>
      <c r="I240" s="8" t="n">
        <f aca="false">SUMIFS('Source'!$G:$G,'Source'!$A:$A,"110 - Chemipal",'Source'!$B:$B,$A240)</f>
        <v>0</v>
      </c>
      <c r="J240" s="8" t="n">
        <f aca="false">I240*$J$5</f>
        <v>0</v>
      </c>
      <c r="K240" s="8" t="n">
        <f aca="false">J240-H240</f>
        <v>-3795.35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313</v>
      </c>
      <c r="B241" s="7" t="str">
        <f aca="false">IFERROR(INDEX('Source'!$C:$C,MATCH($A241,'Source'!$B:$B,0)),"")</f>
        <v>חגורת היריון</v>
      </c>
      <c r="C241" s="8" t="n">
        <f aca="false">SUMIFS('Source'!$D:$D,'Source'!$A:$A,"110 - Chemipal",'Source'!$B:$B,$A241)</f>
        <v>35</v>
      </c>
      <c r="D241" s="8" t="n">
        <f aca="false">SUMIFS('Source'!$F:$F,'Source'!$A:$A,"110 - Chemipal",'Source'!$B:$B,$A241)</f>
        <v>0</v>
      </c>
      <c r="E241" s="8" t="n">
        <f aca="false">D241*$J$5</f>
        <v>0</v>
      </c>
      <c r="F241" s="8" t="n">
        <f aca="false">E241-C241</f>
        <v>-35</v>
      </c>
      <c r="G241" s="9" t="n">
        <f aca="false">IF(AND(C241=0,E241=0),0,IF(C241=0,"New",(E241-C241)/C241))</f>
        <v>-1</v>
      </c>
      <c r="H241" s="8" t="n">
        <f aca="false">SUMIFS('Source'!$E:$E,'Source'!$A:$A,"110 - Chemipal",'Source'!$B:$B,$A241)</f>
        <v>3747.04</v>
      </c>
      <c r="I241" s="8" t="n">
        <f aca="false">SUMIFS('Source'!$G:$G,'Source'!$A:$A,"110 - Chemipal",'Source'!$B:$B,$A241)</f>
        <v>0</v>
      </c>
      <c r="J241" s="8" t="n">
        <f aca="false">I241*$J$5</f>
        <v>0</v>
      </c>
      <c r="K241" s="8" t="n">
        <f aca="false">J241-H241</f>
        <v>-3747.04</v>
      </c>
      <c r="L241" s="9" t="n">
        <f aca="false">IF(AND(H241=0,J241=0),0,IF(H241=0,"New",(J241-H241)/H241))</f>
        <v>-1</v>
      </c>
      <c r="M241" s="7" t="str">
        <f aca="false">IF(AND(OR(C241&lt;&gt;0,H241&lt;&gt;0),D241=0,I241=0),"DROP",IF(AND(OR(D241&lt;&gt;0,I241&lt;&gt;0),C241=0,H241=0),"NEW",""))</f>
        <v>DROP</v>
      </c>
    </row>
    <row r="242" customFormat="false" ht="15" hidden="false" customHeight="false" outlineLevel="0" collapsed="false">
      <c r="A242" s="7" t="s">
        <v>314</v>
      </c>
      <c r="B242" s="7" t="str">
        <f aca="false">IFERROR(INDEX('Source'!$C:$C,MATCH($A242,'Source'!$B:$B,0)),"")</f>
        <v>חגורת גב+סגירה כפולה</v>
      </c>
      <c r="C242" s="8" t="n">
        <f aca="false">SUMIFS('Source'!$D:$D,'Source'!$A:$A,"110 - Chemipal",'Source'!$B:$B,$A242)</f>
        <v>37</v>
      </c>
      <c r="D242" s="8" t="n">
        <f aca="false">SUMIFS('Source'!$F:$F,'Source'!$A:$A,"110 - Chemipal",'Source'!$B:$B,$A242)</f>
        <v>0</v>
      </c>
      <c r="E242" s="8" t="n">
        <f aca="false">D242*$J$5</f>
        <v>0</v>
      </c>
      <c r="F242" s="8" t="n">
        <f aca="false">E242-C242</f>
        <v>-37</v>
      </c>
      <c r="G242" s="9" t="n">
        <f aca="false">IF(AND(C242=0,E242=0),0,IF(C242=0,"New",(E242-C242)/C242))</f>
        <v>-1</v>
      </c>
      <c r="H242" s="8" t="n">
        <f aca="false">SUMIFS('Source'!$E:$E,'Source'!$A:$A,"110 - Chemipal",'Source'!$B:$B,$A242)</f>
        <v>3608.02</v>
      </c>
      <c r="I242" s="8" t="n">
        <f aca="false">SUMIFS('Source'!$G:$G,'Source'!$A:$A,"110 - Chemipal",'Source'!$B:$B,$A242)</f>
        <v>0</v>
      </c>
      <c r="J242" s="8" t="n">
        <f aca="false">I242*$J$5</f>
        <v>0</v>
      </c>
      <c r="K242" s="8" t="n">
        <f aca="false">J242-H242</f>
        <v>-3608.02</v>
      </c>
      <c r="L242" s="9" t="n">
        <f aca="false">IF(AND(H242=0,J242=0),0,IF(H242=0,"New",(J242-H242)/H242))</f>
        <v>-1</v>
      </c>
      <c r="M242" s="7" t="str">
        <f aca="false">IF(AND(OR(C242&lt;&gt;0,H242&lt;&gt;0),D242=0,I242=0),"DROP",IF(AND(OR(D242&lt;&gt;0,I242&lt;&gt;0),C242=0,H242=0),"NEW",""))</f>
        <v>DROP</v>
      </c>
    </row>
    <row r="243" customFormat="false" ht="15" hidden="false" customHeight="false" outlineLevel="0" collapsed="false">
      <c r="A243" s="7" t="s">
        <v>315</v>
      </c>
      <c r="B243" s="7" t="str">
        <f aca="false">IFERROR(INDEX('Source'!$C:$C,MATCH($A243,'Source'!$B:$B,0)),"")</f>
        <v>חבק יד מתכוון</v>
      </c>
      <c r="C243" s="8" t="n">
        <f aca="false">SUMIFS('Source'!$D:$D,'Source'!$A:$A,"110 - Chemipal",'Source'!$B:$B,$A243)</f>
        <v>108</v>
      </c>
      <c r="D243" s="8" t="n">
        <f aca="false">SUMIFS('Source'!$F:$F,'Source'!$A:$A,"110 - Chemipal",'Source'!$B:$B,$A243)</f>
        <v>0</v>
      </c>
      <c r="E243" s="8" t="n">
        <f aca="false">D243*$J$5</f>
        <v>0</v>
      </c>
      <c r="F243" s="8" t="n">
        <f aca="false">E243-C243</f>
        <v>-108</v>
      </c>
      <c r="G243" s="9" t="n">
        <f aca="false">IF(AND(C243=0,E243=0),0,IF(C243=0,"New",(E243-C243)/C243))</f>
        <v>-1</v>
      </c>
      <c r="H243" s="8" t="n">
        <f aca="false">SUMIFS('Source'!$E:$E,'Source'!$A:$A,"110 - Chemipal",'Source'!$B:$B,$A243)</f>
        <v>3549.23</v>
      </c>
      <c r="I243" s="8" t="n">
        <f aca="false">SUMIFS('Source'!$G:$G,'Source'!$A:$A,"110 - Chemipal",'Source'!$B:$B,$A243)</f>
        <v>0</v>
      </c>
      <c r="J243" s="8" t="n">
        <f aca="false">I243*$J$5</f>
        <v>0</v>
      </c>
      <c r="K243" s="8" t="n">
        <f aca="false">J243-H243</f>
        <v>-3549.23</v>
      </c>
      <c r="L243" s="9" t="n">
        <f aca="false">IF(AND(H243=0,J243=0),0,IF(H243=0,"New",(J243-H243)/H243))</f>
        <v>-1</v>
      </c>
      <c r="M243" s="7" t="str">
        <f aca="false">IF(AND(OR(C243&lt;&gt;0,H243&lt;&gt;0),D243=0,I243=0),"DROP",IF(AND(OR(D243&lt;&gt;0,I243&lt;&gt;0),C243=0,H243=0),"NEW",""))</f>
        <v>DROP</v>
      </c>
    </row>
    <row r="244" customFormat="false" ht="15" hidden="false" customHeight="false" outlineLevel="0" collapsed="false">
      <c r="A244" s="7" t="s">
        <v>316</v>
      </c>
      <c r="B244" s="7" t="str">
        <f aca="false">IFERROR(INDEX('Source'!$C:$C,MATCH($A244,'Source'!$B:$B,0)),"")</f>
        <v>מגן קרסול שחור</v>
      </c>
      <c r="C244" s="8" t="n">
        <f aca="false">SUMIFS('Source'!$D:$D,'Source'!$A:$A,"110 - Chemipal",'Source'!$B:$B,$A244)</f>
        <v>117</v>
      </c>
      <c r="D244" s="8" t="n">
        <f aca="false">SUMIFS('Source'!$F:$F,'Source'!$A:$A,"110 - Chemipal",'Source'!$B:$B,$A244)</f>
        <v>0</v>
      </c>
      <c r="E244" s="8" t="n">
        <f aca="false">D244*$J$5</f>
        <v>0</v>
      </c>
      <c r="F244" s="8" t="n">
        <f aca="false">E244-C244</f>
        <v>-117</v>
      </c>
      <c r="G244" s="9" t="n">
        <f aca="false">IF(AND(C244=0,E244=0),0,IF(C244=0,"New",(E244-C244)/C244))</f>
        <v>-1</v>
      </c>
      <c r="H244" s="8" t="n">
        <f aca="false">SUMIFS('Source'!$E:$E,'Source'!$A:$A,"110 - Chemipal",'Source'!$B:$B,$A244)</f>
        <v>3530.05</v>
      </c>
      <c r="I244" s="8" t="n">
        <f aca="false">SUMIFS('Source'!$G:$G,'Source'!$A:$A,"110 - Chemipal",'Source'!$B:$B,$A244)</f>
        <v>0</v>
      </c>
      <c r="J244" s="8" t="n">
        <f aca="false">I244*$J$5</f>
        <v>0</v>
      </c>
      <c r="K244" s="8" t="n">
        <f aca="false">J244-H244</f>
        <v>-3530.05</v>
      </c>
      <c r="L244" s="9" t="n">
        <f aca="false">IF(AND(H244=0,J244=0),0,IF(H244=0,"New",(J244-H244)/H244))</f>
        <v>-1</v>
      </c>
      <c r="M244" s="7" t="str">
        <f aca="false">IF(AND(OR(C244&lt;&gt;0,H244&lt;&gt;0),D244=0,I244=0),"DROP",IF(AND(OR(D244&lt;&gt;0,I244&lt;&gt;0),C244=0,H244=0),"NEW",""))</f>
        <v>DROP</v>
      </c>
    </row>
    <row r="245" customFormat="false" ht="15" hidden="false" customHeight="false" outlineLevel="0" collapsed="false">
      <c r="A245" s="7" t="s">
        <v>317</v>
      </c>
      <c r="B245" s="7" t="str">
        <f aca="false">IFERROR(INDEX('Source'!$C:$C,MATCH($A245,'Source'!$B:$B,0)),"")</f>
        <v>חבק יד מתכוון</v>
      </c>
      <c r="C245" s="8" t="n">
        <f aca="false">SUMIFS('Source'!$D:$D,'Source'!$A:$A,"110 - Chemipal",'Source'!$B:$B,$A245)</f>
        <v>118</v>
      </c>
      <c r="D245" s="8" t="n">
        <f aca="false">SUMIFS('Source'!$F:$F,'Source'!$A:$A,"110 - Chemipal",'Source'!$B:$B,$A245)</f>
        <v>0</v>
      </c>
      <c r="E245" s="8" t="n">
        <f aca="false">D245*$J$5</f>
        <v>0</v>
      </c>
      <c r="F245" s="8" t="n">
        <f aca="false">E245-C245</f>
        <v>-118</v>
      </c>
      <c r="G245" s="9" t="n">
        <f aca="false">IF(AND(C245=0,E245=0),0,IF(C245=0,"New",(E245-C245)/C245))</f>
        <v>-1</v>
      </c>
      <c r="H245" s="8" t="n">
        <f aca="false">SUMIFS('Source'!$E:$E,'Source'!$A:$A,"110 - Chemipal",'Source'!$B:$B,$A245)</f>
        <v>3434.72</v>
      </c>
      <c r="I245" s="8" t="n">
        <f aca="false">SUMIFS('Source'!$G:$G,'Source'!$A:$A,"110 - Chemipal",'Source'!$B:$B,$A245)</f>
        <v>0</v>
      </c>
      <c r="J245" s="8" t="n">
        <f aca="false">I245*$J$5</f>
        <v>0</v>
      </c>
      <c r="K245" s="8" t="n">
        <f aca="false">J245-H245</f>
        <v>-3434.72</v>
      </c>
      <c r="L245" s="9" t="n">
        <f aca="false">IF(AND(H245=0,J245=0),0,IF(H245=0,"New",(J245-H245)/H245))</f>
        <v>-1</v>
      </c>
      <c r="M245" s="7" t="str">
        <f aca="false">IF(AND(OR(C245&lt;&gt;0,H245&lt;&gt;0),D245=0,I245=0),"DROP",IF(AND(OR(D245&lt;&gt;0,I245&lt;&gt;0),C245=0,H245=0),"NEW",""))</f>
        <v>DROP</v>
      </c>
    </row>
    <row r="246" customFormat="false" ht="15" hidden="false" customHeight="false" outlineLevel="0" collapsed="false">
      <c r="A246" s="7" t="s">
        <v>318</v>
      </c>
      <c r="B246" s="7" t="str">
        <f aca="false">IFERROR(INDEX('Source'!$C:$C,MATCH($A246,'Source'!$B:$B,0)),"")</f>
        <v>מישר כתפיים רחב+תמיכה לבית השח</v>
      </c>
      <c r="C246" s="8" t="n">
        <f aca="false">SUMIFS('Source'!$D:$D,'Source'!$A:$A,"110 - Chemipal",'Source'!$B:$B,$A246)</f>
        <v>17</v>
      </c>
      <c r="D246" s="8" t="n">
        <f aca="false">SUMIFS('Source'!$F:$F,'Source'!$A:$A,"110 - Chemipal",'Source'!$B:$B,$A246)</f>
        <v>0</v>
      </c>
      <c r="E246" s="8" t="n">
        <f aca="false">D246*$J$5</f>
        <v>0</v>
      </c>
      <c r="F246" s="8" t="n">
        <f aca="false">E246-C246</f>
        <v>-17</v>
      </c>
      <c r="G246" s="9" t="n">
        <f aca="false">IF(AND(C246=0,E246=0),0,IF(C246=0,"New",(E246-C246)/C246))</f>
        <v>-1</v>
      </c>
      <c r="H246" s="8" t="n">
        <f aca="false">SUMIFS('Source'!$E:$E,'Source'!$A:$A,"110 - Chemipal",'Source'!$B:$B,$A246)</f>
        <v>3277.66</v>
      </c>
      <c r="I246" s="8" t="n">
        <f aca="false">SUMIFS('Source'!$G:$G,'Source'!$A:$A,"110 - Chemipal",'Source'!$B:$B,$A246)</f>
        <v>0</v>
      </c>
      <c r="J246" s="8" t="n">
        <f aca="false">I246*$J$5</f>
        <v>0</v>
      </c>
      <c r="K246" s="8" t="n">
        <f aca="false">J246-H246</f>
        <v>-3277.66</v>
      </c>
      <c r="L246" s="9" t="n">
        <f aca="false">IF(AND(H246=0,J246=0),0,IF(H246=0,"New",(J246-H246)/H246))</f>
        <v>-1</v>
      </c>
      <c r="M246" s="7" t="str">
        <f aca="false">IF(AND(OR(C246&lt;&gt;0,H246&lt;&gt;0),D246=0,I246=0),"DROP",IF(AND(OR(D246&lt;&gt;0,I246&lt;&gt;0),C246=0,H246=0),"NEW",""))</f>
        <v>DROP</v>
      </c>
    </row>
    <row r="247" customFormat="false" ht="15" hidden="false" customHeight="false" outlineLevel="0" collapsed="false">
      <c r="A247" s="7" t="s">
        <v>319</v>
      </c>
      <c r="B247" s="7" t="str">
        <f aca="false">IFERROR(INDEX('Source'!$C:$C,MATCH($A247,'Source'!$B:$B,0)),"")</f>
        <v>כפפת לחץ</v>
      </c>
      <c r="C247" s="8" t="n">
        <f aca="false">SUMIFS('Source'!$D:$D,'Source'!$A:$A,"110 - Chemipal",'Source'!$B:$B,$A247)</f>
        <v>112</v>
      </c>
      <c r="D247" s="8" t="n">
        <f aca="false">SUMIFS('Source'!$F:$F,'Source'!$A:$A,"110 - Chemipal",'Source'!$B:$B,$A247)</f>
        <v>0</v>
      </c>
      <c r="E247" s="8" t="n">
        <f aca="false">D247*$J$5</f>
        <v>0</v>
      </c>
      <c r="F247" s="8" t="n">
        <f aca="false">E247-C247</f>
        <v>-112</v>
      </c>
      <c r="G247" s="9" t="n">
        <f aca="false">IF(AND(C247=0,E247=0),0,IF(C247=0,"New",(E247-C247)/C247))</f>
        <v>-1</v>
      </c>
      <c r="H247" s="8" t="n">
        <f aca="false">SUMIFS('Source'!$E:$E,'Source'!$A:$A,"110 - Chemipal",'Source'!$B:$B,$A247)</f>
        <v>3273.14</v>
      </c>
      <c r="I247" s="8" t="n">
        <f aca="false">SUMIFS('Source'!$G:$G,'Source'!$A:$A,"110 - Chemipal",'Source'!$B:$B,$A247)</f>
        <v>0</v>
      </c>
      <c r="J247" s="8" t="n">
        <f aca="false">I247*$J$5</f>
        <v>0</v>
      </c>
      <c r="K247" s="8" t="n">
        <f aca="false">J247-H247</f>
        <v>-3273.14</v>
      </c>
      <c r="L247" s="9" t="n">
        <f aca="false">IF(AND(H247=0,J247=0),0,IF(H247=0,"New",(J247-H247)/H247))</f>
        <v>-1</v>
      </c>
      <c r="M247" s="7" t="str">
        <f aca="false">IF(AND(OR(C247&lt;&gt;0,H247&lt;&gt;0),D247=0,I247=0),"DROP",IF(AND(OR(D247&lt;&gt;0,I247&lt;&gt;0),C247=0,H247=0),"NEW",""))</f>
        <v>DROP</v>
      </c>
    </row>
    <row r="248" customFormat="false" ht="15" hidden="false" customHeight="false" outlineLevel="0" collapsed="false">
      <c r="A248" s="7" t="s">
        <v>320</v>
      </c>
      <c r="B248" s="7" t="str">
        <f aca="false">IFERROR(INDEX('Source'!$C:$C,MATCH($A248,'Source'!$B:$B,0)),"")</f>
        <v>מגן מרפק שחור</v>
      </c>
      <c r="C248" s="8" t="n">
        <f aca="false">SUMIFS('Source'!$D:$D,'Source'!$A:$A,"110 - Chemipal",'Source'!$B:$B,$A248)</f>
        <v>106</v>
      </c>
      <c r="D248" s="8" t="n">
        <f aca="false">SUMIFS('Source'!$F:$F,'Source'!$A:$A,"110 - Chemipal",'Source'!$B:$B,$A248)</f>
        <v>0</v>
      </c>
      <c r="E248" s="8" t="n">
        <f aca="false">D248*$J$5</f>
        <v>0</v>
      </c>
      <c r="F248" s="8" t="n">
        <f aca="false">E248-C248</f>
        <v>-106</v>
      </c>
      <c r="G248" s="9" t="n">
        <f aca="false">IF(AND(C248=0,E248=0),0,IF(C248=0,"New",(E248-C248)/C248))</f>
        <v>-1</v>
      </c>
      <c r="H248" s="8" t="n">
        <f aca="false">SUMIFS('Source'!$E:$E,'Source'!$A:$A,"110 - Chemipal",'Source'!$B:$B,$A248)</f>
        <v>3216.59</v>
      </c>
      <c r="I248" s="8" t="n">
        <f aca="false">SUMIFS('Source'!$G:$G,'Source'!$A:$A,"110 - Chemipal",'Source'!$B:$B,$A248)</f>
        <v>0</v>
      </c>
      <c r="J248" s="8" t="n">
        <f aca="false">I248*$J$5</f>
        <v>0</v>
      </c>
      <c r="K248" s="8" t="n">
        <f aca="false">J248-H248</f>
        <v>-3216.59</v>
      </c>
      <c r="L248" s="9" t="n">
        <f aca="false">IF(AND(H248=0,J248=0),0,IF(H248=0,"New",(J248-H248)/H248))</f>
        <v>-1</v>
      </c>
      <c r="M248" s="7" t="str">
        <f aca="false">IF(AND(OR(C248&lt;&gt;0,H248&lt;&gt;0),D248=0,I248=0),"DROP",IF(AND(OR(D248&lt;&gt;0,I248&lt;&gt;0),C248=0,H248=0),"NEW",""))</f>
        <v>DROP</v>
      </c>
    </row>
    <row r="249" customFormat="false" ht="15" hidden="false" customHeight="false" outlineLevel="0" collapsed="false">
      <c r="A249" s="7" t="s">
        <v>321</v>
      </c>
      <c r="B249" s="7" t="str">
        <f aca="false">IFERROR(INDEX('Source'!$C:$C,MATCH($A249,'Source'!$B:$B,0)),"")</f>
        <v>מגן קרסול מתכוון</v>
      </c>
      <c r="C249" s="8" t="n">
        <f aca="false">SUMIFS('Source'!$D:$D,'Source'!$A:$A,"110 - Chemipal",'Source'!$B:$B,$A249)</f>
        <v>55</v>
      </c>
      <c r="D249" s="8" t="n">
        <f aca="false">SUMIFS('Source'!$F:$F,'Source'!$A:$A,"110 - Chemipal",'Source'!$B:$B,$A249)</f>
        <v>0</v>
      </c>
      <c r="E249" s="8" t="n">
        <f aca="false">D249*$J$5</f>
        <v>0</v>
      </c>
      <c r="F249" s="8" t="n">
        <f aca="false">E249-C249</f>
        <v>-55</v>
      </c>
      <c r="G249" s="9" t="n">
        <f aca="false">IF(AND(C249=0,E249=0),0,IF(C249=0,"New",(E249-C249)/C249))</f>
        <v>-1</v>
      </c>
      <c r="H249" s="8" t="n">
        <f aca="false">SUMIFS('Source'!$E:$E,'Source'!$A:$A,"110 - Chemipal",'Source'!$B:$B,$A249)</f>
        <v>3159.38</v>
      </c>
      <c r="I249" s="8" t="n">
        <f aca="false">SUMIFS('Source'!$G:$G,'Source'!$A:$A,"110 - Chemipal",'Source'!$B:$B,$A249)</f>
        <v>0</v>
      </c>
      <c r="J249" s="8" t="n">
        <f aca="false">I249*$J$5</f>
        <v>0</v>
      </c>
      <c r="K249" s="8" t="n">
        <f aca="false">J249-H249</f>
        <v>-3159.38</v>
      </c>
      <c r="L249" s="9" t="n">
        <f aca="false">IF(AND(H249=0,J249=0),0,IF(H249=0,"New",(J249-H249)/H249))</f>
        <v>-1</v>
      </c>
      <c r="M249" s="7" t="str">
        <f aca="false">IF(AND(OR(C249&lt;&gt;0,H249&lt;&gt;0),D249=0,I249=0),"DROP",IF(AND(OR(D249&lt;&gt;0,I249&lt;&gt;0),C249=0,H249=0),"NEW",""))</f>
        <v>DROP</v>
      </c>
    </row>
    <row r="250" customFormat="false" ht="15" hidden="false" customHeight="false" outlineLevel="0" collapsed="false">
      <c r="A250" s="7" t="s">
        <v>322</v>
      </c>
      <c r="B250" s="7" t="str">
        <f aca="false">IFERROR(INDEX('Source'!$C:$C,MATCH($A250,'Source'!$B:$B,0)),"")</f>
        <v>מגן קרסול מתכוון</v>
      </c>
      <c r="C250" s="8" t="n">
        <f aca="false">SUMIFS('Source'!$D:$D,'Source'!$A:$A,"110 - Chemipal",'Source'!$B:$B,$A250)</f>
        <v>52</v>
      </c>
      <c r="D250" s="8" t="n">
        <f aca="false">SUMIFS('Source'!$F:$F,'Source'!$A:$A,"110 - Chemipal",'Source'!$B:$B,$A250)</f>
        <v>0</v>
      </c>
      <c r="E250" s="8" t="n">
        <f aca="false">D250*$J$5</f>
        <v>0</v>
      </c>
      <c r="F250" s="8" t="n">
        <f aca="false">E250-C250</f>
        <v>-52</v>
      </c>
      <c r="G250" s="9" t="n">
        <f aca="false">IF(AND(C250=0,E250=0),0,IF(C250=0,"New",(E250-C250)/C250))</f>
        <v>-1</v>
      </c>
      <c r="H250" s="8" t="n">
        <f aca="false">SUMIFS('Source'!$E:$E,'Source'!$A:$A,"110 - Chemipal",'Source'!$B:$B,$A250)</f>
        <v>3129.66</v>
      </c>
      <c r="I250" s="8" t="n">
        <f aca="false">SUMIFS('Source'!$G:$G,'Source'!$A:$A,"110 - Chemipal",'Source'!$B:$B,$A250)</f>
        <v>0</v>
      </c>
      <c r="J250" s="8" t="n">
        <f aca="false">I250*$J$5</f>
        <v>0</v>
      </c>
      <c r="K250" s="8" t="n">
        <f aca="false">J250-H250</f>
        <v>-3129.66</v>
      </c>
      <c r="L250" s="9" t="n">
        <f aca="false">IF(AND(H250=0,J250=0),0,IF(H250=0,"New",(J250-H250)/H250))</f>
        <v>-1</v>
      </c>
      <c r="M250" s="7" t="str">
        <f aca="false">IF(AND(OR(C250&lt;&gt;0,H250&lt;&gt;0),D250=0,I250=0),"DROP",IF(AND(OR(D250&lt;&gt;0,I250&lt;&gt;0),C250=0,H250=0),"NEW",""))</f>
        <v>DROP</v>
      </c>
    </row>
    <row r="251" customFormat="false" ht="15" hidden="false" customHeight="false" outlineLevel="0" collapsed="false">
      <c r="A251" s="7" t="s">
        <v>323</v>
      </c>
      <c r="B251" s="7" t="str">
        <f aca="false">IFERROR(INDEX('Source'!$C:$C,MATCH($A251,'Source'!$B:$B,0)),"")</f>
        <v>מגן זרת מסיליקון</v>
      </c>
      <c r="C251" s="8" t="n">
        <f aca="false">SUMIFS('Source'!$D:$D,'Source'!$A:$A,"110 - Chemipal",'Source'!$B:$B,$A251)</f>
        <v>113</v>
      </c>
      <c r="D251" s="8" t="n">
        <f aca="false">SUMIFS('Source'!$F:$F,'Source'!$A:$A,"110 - Chemipal",'Source'!$B:$B,$A251)</f>
        <v>0</v>
      </c>
      <c r="E251" s="8" t="n">
        <f aca="false">D251*$J$5</f>
        <v>0</v>
      </c>
      <c r="F251" s="8" t="n">
        <f aca="false">E251-C251</f>
        <v>-113</v>
      </c>
      <c r="G251" s="9" t="n">
        <f aca="false">IF(AND(C251=0,E251=0),0,IF(C251=0,"New",(E251-C251)/C251))</f>
        <v>-1</v>
      </c>
      <c r="H251" s="8" t="n">
        <f aca="false">SUMIFS('Source'!$E:$E,'Source'!$A:$A,"110 - Chemipal",'Source'!$B:$B,$A251)</f>
        <v>3043.42</v>
      </c>
      <c r="I251" s="8" t="n">
        <f aca="false">SUMIFS('Source'!$G:$G,'Source'!$A:$A,"110 - Chemipal",'Source'!$B:$B,$A251)</f>
        <v>0</v>
      </c>
      <c r="J251" s="8" t="n">
        <f aca="false">I251*$J$5</f>
        <v>0</v>
      </c>
      <c r="K251" s="8" t="n">
        <f aca="false">J251-H251</f>
        <v>-3043.42</v>
      </c>
      <c r="L251" s="9" t="n">
        <f aca="false">IF(AND(H251=0,J251=0),0,IF(H251=0,"New",(J251-H251)/H251))</f>
        <v>-1</v>
      </c>
      <c r="M251" s="7" t="str">
        <f aca="false">IF(AND(OR(C251&lt;&gt;0,H251&lt;&gt;0),D251=0,I251=0),"DROP",IF(AND(OR(D251&lt;&gt;0,I251&lt;&gt;0),C251=0,H251=0),"NEW",""))</f>
        <v>DROP</v>
      </c>
    </row>
    <row r="252" customFormat="false" ht="15" hidden="false" customHeight="false" outlineLevel="0" collapsed="false">
      <c r="A252" s="7" t="s">
        <v>324</v>
      </c>
      <c r="B252" s="7" t="str">
        <f aca="false">IFERROR(INDEX('Source'!$C:$C,MATCH($A252,'Source'!$B:$B,0)),"")</f>
        <v>מגן ברך שחור</v>
      </c>
      <c r="C252" s="8" t="n">
        <f aca="false">SUMIFS('Source'!$D:$D,'Source'!$A:$A,"110 - Chemipal",'Source'!$B:$B,$A252)</f>
        <v>93</v>
      </c>
      <c r="D252" s="8" t="n">
        <f aca="false">SUMIFS('Source'!$F:$F,'Source'!$A:$A,"110 - Chemipal",'Source'!$B:$B,$A252)</f>
        <v>0</v>
      </c>
      <c r="E252" s="8" t="n">
        <f aca="false">D252*$J$5</f>
        <v>0</v>
      </c>
      <c r="F252" s="8" t="n">
        <f aca="false">E252-C252</f>
        <v>-93</v>
      </c>
      <c r="G252" s="9" t="n">
        <f aca="false">IF(AND(C252=0,E252=0),0,IF(C252=0,"New",(E252-C252)/C252))</f>
        <v>-1</v>
      </c>
      <c r="H252" s="8" t="n">
        <f aca="false">SUMIFS('Source'!$E:$E,'Source'!$A:$A,"110 - Chemipal",'Source'!$B:$B,$A252)</f>
        <v>2784.85</v>
      </c>
      <c r="I252" s="8" t="n">
        <f aca="false">SUMIFS('Source'!$G:$G,'Source'!$A:$A,"110 - Chemipal",'Source'!$B:$B,$A252)</f>
        <v>0</v>
      </c>
      <c r="J252" s="8" t="n">
        <f aca="false">I252*$J$5</f>
        <v>0</v>
      </c>
      <c r="K252" s="8" t="n">
        <f aca="false">J252-H252</f>
        <v>-2784.85</v>
      </c>
      <c r="L252" s="9" t="n">
        <f aca="false">IF(AND(H252=0,J252=0),0,IF(H252=0,"New",(J252-H252)/H252))</f>
        <v>-1</v>
      </c>
      <c r="M252" s="7" t="str">
        <f aca="false">IF(AND(OR(C252&lt;&gt;0,H252&lt;&gt;0),D252=0,I252=0),"DROP",IF(AND(OR(D252&lt;&gt;0,I252&lt;&gt;0),C252=0,H252=0),"NEW",""))</f>
        <v>DROP</v>
      </c>
    </row>
    <row r="253" customFormat="false" ht="15" hidden="false" customHeight="false" outlineLevel="0" collapsed="false">
      <c r="A253" s="7" t="s">
        <v>325</v>
      </c>
      <c r="B253" s="7" t="str">
        <f aca="false">IFERROR(INDEX('Source'!$C:$C,MATCH($A253,'Source'!$B:$B,0)),"")</f>
        <v>מפריד הלוקס עם כרית</v>
      </c>
      <c r="C253" s="8" t="n">
        <f aca="false">SUMIFS('Source'!$D:$D,'Source'!$A:$A,"110 - Chemipal",'Source'!$B:$B,$A253)</f>
        <v>67</v>
      </c>
      <c r="D253" s="8" t="n">
        <f aca="false">SUMIFS('Source'!$F:$F,'Source'!$A:$A,"110 - Chemipal",'Source'!$B:$B,$A253)</f>
        <v>0</v>
      </c>
      <c r="E253" s="8" t="n">
        <f aca="false">D253*$J$5</f>
        <v>0</v>
      </c>
      <c r="F253" s="8" t="n">
        <f aca="false">E253-C253</f>
        <v>-67</v>
      </c>
      <c r="G253" s="9" t="n">
        <f aca="false">IF(AND(C253=0,E253=0),0,IF(C253=0,"New",(E253-C253)/C253))</f>
        <v>-1</v>
      </c>
      <c r="H253" s="8" t="n">
        <f aca="false">SUMIFS('Source'!$E:$E,'Source'!$A:$A,"110 - Chemipal",'Source'!$B:$B,$A253)</f>
        <v>2743.02</v>
      </c>
      <c r="I253" s="8" t="n">
        <f aca="false">SUMIFS('Source'!$G:$G,'Source'!$A:$A,"110 - Chemipal",'Source'!$B:$B,$A253)</f>
        <v>0</v>
      </c>
      <c r="J253" s="8" t="n">
        <f aca="false">I253*$J$5</f>
        <v>0</v>
      </c>
      <c r="K253" s="8" t="n">
        <f aca="false">J253-H253</f>
        <v>-2743.02</v>
      </c>
      <c r="L253" s="9" t="n">
        <f aca="false">IF(AND(H253=0,J253=0),0,IF(H253=0,"New",(J253-H253)/H253))</f>
        <v>-1</v>
      </c>
      <c r="M253" s="7" t="str">
        <f aca="false">IF(AND(OR(C253&lt;&gt;0,H253&lt;&gt;0),D253=0,I253=0),"DROP",IF(AND(OR(D253&lt;&gt;0,I253&lt;&gt;0),C253=0,H253=0),"NEW",""))</f>
        <v>DROP</v>
      </c>
    </row>
    <row r="254" customFormat="false" ht="15" hidden="false" customHeight="false" outlineLevel="0" collapsed="false">
      <c r="A254" s="7" t="s">
        <v>326</v>
      </c>
      <c r="B254" s="7" t="str">
        <f aca="false">IFERROR(INDEX('Source'!$C:$C,MATCH($A254,'Source'!$B:$B,0)),"")</f>
        <v>מגן קרסול סגור</v>
      </c>
      <c r="C254" s="8" t="n">
        <f aca="false">SUMIFS('Source'!$D:$D,'Source'!$A:$A,"110 - Chemipal",'Source'!$B:$B,$A254)</f>
        <v>68</v>
      </c>
      <c r="D254" s="8" t="n">
        <f aca="false">SUMIFS('Source'!$F:$F,'Source'!$A:$A,"110 - Chemipal",'Source'!$B:$B,$A254)</f>
        <v>0</v>
      </c>
      <c r="E254" s="8" t="n">
        <f aca="false">D254*$J$5</f>
        <v>0</v>
      </c>
      <c r="F254" s="8" t="n">
        <f aca="false">E254-C254</f>
        <v>-68</v>
      </c>
      <c r="G254" s="9" t="n">
        <f aca="false">IF(AND(C254=0,E254=0),0,IF(C254=0,"New",(E254-C254)/C254))</f>
        <v>-1</v>
      </c>
      <c r="H254" s="8" t="n">
        <f aca="false">SUMIFS('Source'!$E:$E,'Source'!$A:$A,"110 - Chemipal",'Source'!$B:$B,$A254)</f>
        <v>2740.23</v>
      </c>
      <c r="I254" s="8" t="n">
        <f aca="false">SUMIFS('Source'!$G:$G,'Source'!$A:$A,"110 - Chemipal",'Source'!$B:$B,$A254)</f>
        <v>0</v>
      </c>
      <c r="J254" s="8" t="n">
        <f aca="false">I254*$J$5</f>
        <v>0</v>
      </c>
      <c r="K254" s="8" t="n">
        <f aca="false">J254-H254</f>
        <v>-2740.23</v>
      </c>
      <c r="L254" s="9" t="n">
        <f aca="false">IF(AND(H254=0,J254=0),0,IF(H254=0,"New",(J254-H254)/H254))</f>
        <v>-1</v>
      </c>
      <c r="M254" s="7" t="str">
        <f aca="false">IF(AND(OR(C254&lt;&gt;0,H254&lt;&gt;0),D254=0,I254=0),"DROP",IF(AND(OR(D254&lt;&gt;0,I254&lt;&gt;0),C254=0,H254=0),"NEW",""))</f>
        <v>DROP</v>
      </c>
    </row>
    <row r="255" customFormat="false" ht="15" hidden="false" customHeight="false" outlineLevel="0" collapsed="false">
      <c r="A255" s="7" t="s">
        <v>327</v>
      </c>
      <c r="B255" s="7" t="str">
        <f aca="false">IFERROR(INDEX('Source'!$C:$C,MATCH($A255,'Source'!$B:$B,0)),"")</f>
        <v>מגן קרסול שחור</v>
      </c>
      <c r="C255" s="8" t="n">
        <f aca="false">SUMIFS('Source'!$D:$D,'Source'!$A:$A,"110 - Chemipal",'Source'!$B:$B,$A255)</f>
        <v>90</v>
      </c>
      <c r="D255" s="8" t="n">
        <f aca="false">SUMIFS('Source'!$F:$F,'Source'!$A:$A,"110 - Chemipal",'Source'!$B:$B,$A255)</f>
        <v>0</v>
      </c>
      <c r="E255" s="8" t="n">
        <f aca="false">D255*$J$5</f>
        <v>0</v>
      </c>
      <c r="F255" s="8" t="n">
        <f aca="false">E255-C255</f>
        <v>-90</v>
      </c>
      <c r="G255" s="9" t="n">
        <f aca="false">IF(AND(C255=0,E255=0),0,IF(C255=0,"New",(E255-C255)/C255))</f>
        <v>-1</v>
      </c>
      <c r="H255" s="8" t="n">
        <f aca="false">SUMIFS('Source'!$E:$E,'Source'!$A:$A,"110 - Chemipal",'Source'!$B:$B,$A255)</f>
        <v>2734.1</v>
      </c>
      <c r="I255" s="8" t="n">
        <f aca="false">SUMIFS('Source'!$G:$G,'Source'!$A:$A,"110 - Chemipal",'Source'!$B:$B,$A255)</f>
        <v>0</v>
      </c>
      <c r="J255" s="8" t="n">
        <f aca="false">I255*$J$5</f>
        <v>0</v>
      </c>
      <c r="K255" s="8" t="n">
        <f aca="false">J255-H255</f>
        <v>-2734.1</v>
      </c>
      <c r="L255" s="9" t="n">
        <f aca="false">IF(AND(H255=0,J255=0),0,IF(H255=0,"New",(J255-H255)/H255))</f>
        <v>-1</v>
      </c>
      <c r="M255" s="7" t="str">
        <f aca="false">IF(AND(OR(C255&lt;&gt;0,H255&lt;&gt;0),D255=0,I255=0),"DROP",IF(AND(OR(D255&lt;&gt;0,I255&lt;&gt;0),C255=0,H255=0),"NEW",""))</f>
        <v>DROP</v>
      </c>
    </row>
    <row r="256" customFormat="false" ht="15" hidden="false" customHeight="false" outlineLevel="0" collapsed="false">
      <c r="A256" s="7" t="s">
        <v>328</v>
      </c>
      <c r="B256" s="7" t="str">
        <f aca="false">IFERROR(INDEX('Source'!$C:$C,MATCH($A256,'Source'!$B:$B,0)),"")</f>
        <v>מישר כתפיים</v>
      </c>
      <c r="C256" s="8" t="n">
        <f aca="false">SUMIFS('Source'!$D:$D,'Source'!$A:$A,"110 - Chemipal",'Source'!$B:$B,$A256)</f>
        <v>19</v>
      </c>
      <c r="D256" s="8" t="n">
        <f aca="false">SUMIFS('Source'!$F:$F,'Source'!$A:$A,"110 - Chemipal",'Source'!$B:$B,$A256)</f>
        <v>0</v>
      </c>
      <c r="E256" s="8" t="n">
        <f aca="false">D256*$J$5</f>
        <v>0</v>
      </c>
      <c r="F256" s="8" t="n">
        <f aca="false">E256-C256</f>
        <v>-19</v>
      </c>
      <c r="G256" s="9" t="n">
        <f aca="false">IF(AND(C256=0,E256=0),0,IF(C256=0,"New",(E256-C256)/C256))</f>
        <v>-1</v>
      </c>
      <c r="H256" s="8" t="n">
        <f aca="false">SUMIFS('Source'!$E:$E,'Source'!$A:$A,"110 - Chemipal",'Source'!$B:$B,$A256)</f>
        <v>2662.03</v>
      </c>
      <c r="I256" s="8" t="n">
        <f aca="false">SUMIFS('Source'!$G:$G,'Source'!$A:$A,"110 - Chemipal",'Source'!$B:$B,$A256)</f>
        <v>0</v>
      </c>
      <c r="J256" s="8" t="n">
        <f aca="false">I256*$J$5</f>
        <v>0</v>
      </c>
      <c r="K256" s="8" t="n">
        <f aca="false">J256-H256</f>
        <v>-2662.03</v>
      </c>
      <c r="L256" s="9" t="n">
        <f aca="false">IF(AND(H256=0,J256=0),0,IF(H256=0,"New",(J256-H256)/H256))</f>
        <v>-1</v>
      </c>
      <c r="M256" s="7" t="str">
        <f aca="false">IF(AND(OR(C256&lt;&gt;0,H256&lt;&gt;0),D256=0,I256=0),"DROP",IF(AND(OR(D256&lt;&gt;0,I256&lt;&gt;0),C256=0,H256=0),"NEW",""))</f>
        <v>DROP</v>
      </c>
    </row>
    <row r="257" customFormat="false" ht="15" hidden="false" customHeight="false" outlineLevel="0" collapsed="false">
      <c r="A257" s="7" t="s">
        <v>329</v>
      </c>
      <c r="B257" s="7" t="str">
        <f aca="false">IFERROR(INDEX('Source'!$C:$C,MATCH($A257,'Source'!$B:$B,0)),"")</f>
        <v>מגן קרסול מתכוון</v>
      </c>
      <c r="C257" s="8" t="n">
        <f aca="false">SUMIFS('Source'!$D:$D,'Source'!$A:$A,"110 - Chemipal",'Source'!$B:$B,$A257)</f>
        <v>44</v>
      </c>
      <c r="D257" s="8" t="n">
        <f aca="false">SUMIFS('Source'!$F:$F,'Source'!$A:$A,"110 - Chemipal",'Source'!$B:$B,$A257)</f>
        <v>0</v>
      </c>
      <c r="E257" s="8" t="n">
        <f aca="false">D257*$J$5</f>
        <v>0</v>
      </c>
      <c r="F257" s="8" t="n">
        <f aca="false">E257-C257</f>
        <v>-44</v>
      </c>
      <c r="G257" s="9" t="n">
        <f aca="false">IF(AND(C257=0,E257=0),0,IF(C257=0,"New",(E257-C257)/C257))</f>
        <v>-1</v>
      </c>
      <c r="H257" s="8" t="n">
        <f aca="false">SUMIFS('Source'!$E:$E,'Source'!$A:$A,"110 - Chemipal",'Source'!$B:$B,$A257)</f>
        <v>2615.16</v>
      </c>
      <c r="I257" s="8" t="n">
        <f aca="false">SUMIFS('Source'!$G:$G,'Source'!$A:$A,"110 - Chemipal",'Source'!$B:$B,$A257)</f>
        <v>0</v>
      </c>
      <c r="J257" s="8" t="n">
        <f aca="false">I257*$J$5</f>
        <v>0</v>
      </c>
      <c r="K257" s="8" t="n">
        <f aca="false">J257-H257</f>
        <v>-2615.16</v>
      </c>
      <c r="L257" s="9" t="n">
        <f aca="false">IF(AND(H257=0,J257=0),0,IF(H257=0,"New",(J257-H257)/H257))</f>
        <v>-1</v>
      </c>
      <c r="M257" s="7" t="str">
        <f aca="false">IF(AND(OR(C257&lt;&gt;0,H257&lt;&gt;0),D257=0,I257=0),"DROP",IF(AND(OR(D257&lt;&gt;0,I257&lt;&gt;0),C257=0,H257=0),"NEW",""))</f>
        <v>DROP</v>
      </c>
    </row>
    <row r="258" customFormat="false" ht="15" hidden="false" customHeight="false" outlineLevel="0" collapsed="false">
      <c r="A258" s="7" t="s">
        <v>330</v>
      </c>
      <c r="B258" s="7" t="str">
        <f aca="false">IFERROR(INDEX('Source'!$C:$C,MATCH($A258,'Source'!$B:$B,0)),"")</f>
        <v>מגן ירך</v>
      </c>
      <c r="C258" s="8" t="n">
        <f aca="false">SUMIFS('Source'!$D:$D,'Source'!$A:$A,"110 - Chemipal",'Source'!$B:$B,$A258)</f>
        <v>87</v>
      </c>
      <c r="D258" s="8" t="n">
        <f aca="false">SUMIFS('Source'!$F:$F,'Source'!$A:$A,"110 - Chemipal",'Source'!$B:$B,$A258)</f>
        <v>0</v>
      </c>
      <c r="E258" s="8" t="n">
        <f aca="false">D258*$J$5</f>
        <v>0</v>
      </c>
      <c r="F258" s="8" t="n">
        <f aca="false">E258-C258</f>
        <v>-87</v>
      </c>
      <c r="G258" s="9" t="n">
        <f aca="false">IF(AND(C258=0,E258=0),0,IF(C258=0,"New",(E258-C258)/C258))</f>
        <v>-1</v>
      </c>
      <c r="H258" s="8" t="n">
        <f aca="false">SUMIFS('Source'!$E:$E,'Source'!$A:$A,"110 - Chemipal",'Source'!$B:$B,$A258)</f>
        <v>2606.77</v>
      </c>
      <c r="I258" s="8" t="n">
        <f aca="false">SUMIFS('Source'!$G:$G,'Source'!$A:$A,"110 - Chemipal",'Source'!$B:$B,$A258)</f>
        <v>0</v>
      </c>
      <c r="J258" s="8" t="n">
        <f aca="false">I258*$J$5</f>
        <v>0</v>
      </c>
      <c r="K258" s="8" t="n">
        <f aca="false">J258-H258</f>
        <v>-2606.77</v>
      </c>
      <c r="L258" s="9" t="n">
        <f aca="false">IF(AND(H258=0,J258=0),0,IF(H258=0,"New",(J258-H258)/H258))</f>
        <v>-1</v>
      </c>
      <c r="M258" s="7" t="str">
        <f aca="false">IF(AND(OR(C258&lt;&gt;0,H258&lt;&gt;0),D258=0,I258=0),"DROP",IF(AND(OR(D258&lt;&gt;0,I258&lt;&gt;0),C258=0,H258=0),"NEW",""))</f>
        <v>DROP</v>
      </c>
    </row>
    <row r="259" customFormat="false" ht="15" hidden="false" customHeight="false" outlineLevel="0" collapsed="false">
      <c r="A259" s="7" t="s">
        <v>331</v>
      </c>
      <c r="B259" s="7" t="str">
        <f aca="false">IFERROR(INDEX('Source'!$C:$C,MATCH($A259,'Source'!$B:$B,0)),"")</f>
        <v>חגורת בטן עממית אפור</v>
      </c>
      <c r="C259" s="8" t="n">
        <f aca="false">SUMIFS('Source'!$D:$D,'Source'!$A:$A,"110 - Chemipal",'Source'!$B:$B,$A259)</f>
        <v>32</v>
      </c>
      <c r="D259" s="8" t="n">
        <f aca="false">SUMIFS('Source'!$F:$F,'Source'!$A:$A,"110 - Chemipal",'Source'!$B:$B,$A259)</f>
        <v>0</v>
      </c>
      <c r="E259" s="8" t="n">
        <f aca="false">D259*$J$5</f>
        <v>0</v>
      </c>
      <c r="F259" s="8" t="n">
        <f aca="false">E259-C259</f>
        <v>-32</v>
      </c>
      <c r="G259" s="9" t="n">
        <f aca="false">IF(AND(C259=0,E259=0),0,IF(C259=0,"New",(E259-C259)/C259))</f>
        <v>-1</v>
      </c>
      <c r="H259" s="8" t="n">
        <f aca="false">SUMIFS('Source'!$E:$E,'Source'!$A:$A,"110 - Chemipal",'Source'!$B:$B,$A259)</f>
        <v>2580.32</v>
      </c>
      <c r="I259" s="8" t="n">
        <f aca="false">SUMIFS('Source'!$G:$G,'Source'!$A:$A,"110 - Chemipal",'Source'!$B:$B,$A259)</f>
        <v>0</v>
      </c>
      <c r="J259" s="8" t="n">
        <f aca="false">I259*$J$5</f>
        <v>0</v>
      </c>
      <c r="K259" s="8" t="n">
        <f aca="false">J259-H259</f>
        <v>-2580.32</v>
      </c>
      <c r="L259" s="9" t="n">
        <f aca="false">IF(AND(H259=0,J259=0),0,IF(H259=0,"New",(J259-H259)/H259))</f>
        <v>-1</v>
      </c>
      <c r="M259" s="7" t="str">
        <f aca="false">IF(AND(OR(C259&lt;&gt;0,H259&lt;&gt;0),D259=0,I259=0),"DROP",IF(AND(OR(D259&lt;&gt;0,I259&lt;&gt;0),C259=0,H259=0),"NEW",""))</f>
        <v>DROP</v>
      </c>
    </row>
    <row r="260" customFormat="false" ht="15" hidden="false" customHeight="false" outlineLevel="0" collapsed="false">
      <c r="A260" s="7" t="s">
        <v>332</v>
      </c>
      <c r="B260" s="7" t="str">
        <f aca="false">IFERROR(INDEX('Source'!$C:$C,MATCH($A260,'Source'!$B:$B,0)),"")</f>
        <v>מגן לכתף ימין/שמאל</v>
      </c>
      <c r="C260" s="8" t="n">
        <f aca="false">SUMIFS('Source'!$D:$D,'Source'!$A:$A,"110 - Chemipal",'Source'!$B:$B,$A260)</f>
        <v>14</v>
      </c>
      <c r="D260" s="8" t="n">
        <f aca="false">SUMIFS('Source'!$F:$F,'Source'!$A:$A,"110 - Chemipal",'Source'!$B:$B,$A260)</f>
        <v>0</v>
      </c>
      <c r="E260" s="8" t="n">
        <f aca="false">D260*$J$5</f>
        <v>0</v>
      </c>
      <c r="F260" s="8" t="n">
        <f aca="false">E260-C260</f>
        <v>-14</v>
      </c>
      <c r="G260" s="9" t="n">
        <f aca="false">IF(AND(C260=0,E260=0),0,IF(C260=0,"New",(E260-C260)/C260))</f>
        <v>-1</v>
      </c>
      <c r="H260" s="8" t="n">
        <f aca="false">SUMIFS('Source'!$E:$E,'Source'!$A:$A,"110 - Chemipal",'Source'!$B:$B,$A260)</f>
        <v>2574</v>
      </c>
      <c r="I260" s="8" t="n">
        <f aca="false">SUMIFS('Source'!$G:$G,'Source'!$A:$A,"110 - Chemipal",'Source'!$B:$B,$A260)</f>
        <v>0</v>
      </c>
      <c r="J260" s="8" t="n">
        <f aca="false">I260*$J$5</f>
        <v>0</v>
      </c>
      <c r="K260" s="8" t="n">
        <f aca="false">J260-H260</f>
        <v>-2574</v>
      </c>
      <c r="L260" s="9" t="n">
        <f aca="false">IF(AND(H260=0,J260=0),0,IF(H260=0,"New",(J260-H260)/H260))</f>
        <v>-1</v>
      </c>
      <c r="M260" s="7" t="str">
        <f aca="false">IF(AND(OR(C260&lt;&gt;0,H260&lt;&gt;0),D260=0,I260=0),"DROP",IF(AND(OR(D260&lt;&gt;0,I260&lt;&gt;0),C260=0,H260=0),"NEW",""))</f>
        <v>DROP</v>
      </c>
    </row>
    <row r="261" customFormat="false" ht="15" hidden="false" customHeight="false" outlineLevel="0" collapsed="false">
      <c r="A261" s="7" t="s">
        <v>333</v>
      </c>
      <c r="B261" s="7" t="str">
        <f aca="false">IFERROR(INDEX('Source'!$C:$C,MATCH($A261,'Source'!$B:$B,0)),"")</f>
        <v>מדרס מתכוונן לגיל</v>
      </c>
      <c r="C261" s="8" t="n">
        <f aca="false">SUMIFS('Source'!$D:$D,'Source'!$A:$A,"110 - Chemipal",'Source'!$B:$B,$A261)</f>
        <v>31</v>
      </c>
      <c r="D261" s="8" t="n">
        <f aca="false">SUMIFS('Source'!$F:$F,'Source'!$A:$A,"110 - Chemipal",'Source'!$B:$B,$A261)</f>
        <v>0</v>
      </c>
      <c r="E261" s="8" t="n">
        <f aca="false">D261*$J$5</f>
        <v>0</v>
      </c>
      <c r="F261" s="8" t="n">
        <f aca="false">E261-C261</f>
        <v>-31</v>
      </c>
      <c r="G261" s="9" t="n">
        <f aca="false">IF(AND(C261=0,E261=0),0,IF(C261=0,"New",(E261-C261)/C261))</f>
        <v>-1</v>
      </c>
      <c r="H261" s="8" t="n">
        <f aca="false">SUMIFS('Source'!$E:$E,'Source'!$A:$A,"110 - Chemipal",'Source'!$B:$B,$A261)</f>
        <v>2544.03</v>
      </c>
      <c r="I261" s="8" t="n">
        <f aca="false">SUMIFS('Source'!$G:$G,'Source'!$A:$A,"110 - Chemipal",'Source'!$B:$B,$A261)</f>
        <v>0</v>
      </c>
      <c r="J261" s="8" t="n">
        <f aca="false">I261*$J$5</f>
        <v>0</v>
      </c>
      <c r="K261" s="8" t="n">
        <f aca="false">J261-H261</f>
        <v>-2544.03</v>
      </c>
      <c r="L261" s="9" t="n">
        <f aca="false">IF(AND(H261=0,J261=0),0,IF(H261=0,"New",(J261-H261)/H261))</f>
        <v>-1</v>
      </c>
      <c r="M261" s="7" t="str">
        <f aca="false">IF(AND(OR(C261&lt;&gt;0,H261&lt;&gt;0),D261=0,I261=0),"DROP",IF(AND(OR(D261&lt;&gt;0,I261&lt;&gt;0),C261=0,H261=0),"NEW",""))</f>
        <v>DROP</v>
      </c>
    </row>
    <row r="262" customFormat="false" ht="15" hidden="false" customHeight="false" outlineLevel="0" collapsed="false">
      <c r="A262" s="7" t="s">
        <v>334</v>
      </c>
      <c r="B262" s="7" t="str">
        <f aca="false">IFERROR(INDEX('Source'!$C:$C,MATCH($A262,'Source'!$B:$B,0)),"")</f>
        <v>מגן קרסול מתכוון</v>
      </c>
      <c r="C262" s="8" t="n">
        <f aca="false">SUMIFS('Source'!$D:$D,'Source'!$A:$A,"110 - Chemipal",'Source'!$B:$B,$A262)</f>
        <v>41</v>
      </c>
      <c r="D262" s="8" t="n">
        <f aca="false">SUMIFS('Source'!$F:$F,'Source'!$A:$A,"110 - Chemipal",'Source'!$B:$B,$A262)</f>
        <v>0</v>
      </c>
      <c r="E262" s="8" t="n">
        <f aca="false">D262*$J$5</f>
        <v>0</v>
      </c>
      <c r="F262" s="8" t="n">
        <f aca="false">E262-C262</f>
        <v>-41</v>
      </c>
      <c r="G262" s="9" t="n">
        <f aca="false">IF(AND(C262=0,E262=0),0,IF(C262=0,"New",(E262-C262)/C262))</f>
        <v>-1</v>
      </c>
      <c r="H262" s="8" t="n">
        <f aca="false">SUMIFS('Source'!$E:$E,'Source'!$A:$A,"110 - Chemipal",'Source'!$B:$B,$A262)</f>
        <v>2504.18</v>
      </c>
      <c r="I262" s="8" t="n">
        <f aca="false">SUMIFS('Source'!$G:$G,'Source'!$A:$A,"110 - Chemipal",'Source'!$B:$B,$A262)</f>
        <v>0</v>
      </c>
      <c r="J262" s="8" t="n">
        <f aca="false">I262*$J$5</f>
        <v>0</v>
      </c>
      <c r="K262" s="8" t="n">
        <f aca="false">J262-H262</f>
        <v>-2504.18</v>
      </c>
      <c r="L262" s="9" t="n">
        <f aca="false">IF(AND(H262=0,J262=0),0,IF(H262=0,"New",(J262-H262)/H262))</f>
        <v>-1</v>
      </c>
      <c r="M262" s="7" t="str">
        <f aca="false">IF(AND(OR(C262&lt;&gt;0,H262&lt;&gt;0),D262=0,I262=0),"DROP",IF(AND(OR(D262&lt;&gt;0,I262&lt;&gt;0),C262=0,H262=0),"NEW",""))</f>
        <v>DROP</v>
      </c>
    </row>
    <row r="263" customFormat="false" ht="15" hidden="false" customHeight="false" outlineLevel="0" collapsed="false">
      <c r="A263" s="7" t="s">
        <v>335</v>
      </c>
      <c r="B263" s="7" t="str">
        <f aca="false">IFERROR(INDEX('Source'!$C:$C,MATCH($A263,'Source'!$B:$B,0)),"")</f>
        <v>מגן קרסול+ עקב סגור+רצועות</v>
      </c>
      <c r="C263" s="8" t="n">
        <f aca="false">SUMIFS('Source'!$D:$D,'Source'!$A:$A,"110 - Chemipal",'Source'!$B:$B,$A263)</f>
        <v>43</v>
      </c>
      <c r="D263" s="8" t="n">
        <f aca="false">SUMIFS('Source'!$F:$F,'Source'!$A:$A,"110 - Chemipal",'Source'!$B:$B,$A263)</f>
        <v>0</v>
      </c>
      <c r="E263" s="8" t="n">
        <f aca="false">D263*$J$5</f>
        <v>0</v>
      </c>
      <c r="F263" s="8" t="n">
        <f aca="false">E263-C263</f>
        <v>-43</v>
      </c>
      <c r="G263" s="9" t="n">
        <f aca="false">IF(AND(C263=0,E263=0),0,IF(C263=0,"New",(E263-C263)/C263))</f>
        <v>-1</v>
      </c>
      <c r="H263" s="8" t="n">
        <f aca="false">SUMIFS('Source'!$E:$E,'Source'!$A:$A,"110 - Chemipal",'Source'!$B:$B,$A263)</f>
        <v>2482.57</v>
      </c>
      <c r="I263" s="8" t="n">
        <f aca="false">SUMIFS('Source'!$G:$G,'Source'!$A:$A,"110 - Chemipal",'Source'!$B:$B,$A263)</f>
        <v>0</v>
      </c>
      <c r="J263" s="8" t="n">
        <f aca="false">I263*$J$5</f>
        <v>0</v>
      </c>
      <c r="K263" s="8" t="n">
        <f aca="false">J263-H263</f>
        <v>-2482.57</v>
      </c>
      <c r="L263" s="9" t="n">
        <f aca="false">IF(AND(H263=0,J263=0),0,IF(H263=0,"New",(J263-H263)/H263))</f>
        <v>-1</v>
      </c>
      <c r="M263" s="7" t="str">
        <f aca="false">IF(AND(OR(C263&lt;&gt;0,H263&lt;&gt;0),D263=0,I263=0),"DROP",IF(AND(OR(D263&lt;&gt;0,I263&lt;&gt;0),C263=0,H263=0),"NEW",""))</f>
        <v>DROP</v>
      </c>
    </row>
    <row r="264" customFormat="false" ht="15" hidden="false" customHeight="false" outlineLevel="0" collapsed="false">
      <c r="A264" s="7" t="s">
        <v>336</v>
      </c>
      <c r="B264" s="7" t="str">
        <f aca="false">IFERROR(INDEX('Source'!$C:$C,MATCH($A264,'Source'!$B:$B,0)),"")</f>
        <v>חגורת גב+סגירה כפולה</v>
      </c>
      <c r="C264" s="8" t="n">
        <f aca="false">SUMIFS('Source'!$D:$D,'Source'!$A:$A,"110 - Chemipal",'Source'!$B:$B,$A264)</f>
        <v>24</v>
      </c>
      <c r="D264" s="8" t="n">
        <f aca="false">SUMIFS('Source'!$F:$F,'Source'!$A:$A,"110 - Chemipal",'Source'!$B:$B,$A264)</f>
        <v>0</v>
      </c>
      <c r="E264" s="8" t="n">
        <f aca="false">D264*$J$5</f>
        <v>0</v>
      </c>
      <c r="F264" s="8" t="n">
        <f aca="false">E264-C264</f>
        <v>-24</v>
      </c>
      <c r="G264" s="9" t="n">
        <f aca="false">IF(AND(C264=0,E264=0),0,IF(C264=0,"New",(E264-C264)/C264))</f>
        <v>-1</v>
      </c>
      <c r="H264" s="8" t="n">
        <f aca="false">SUMIFS('Source'!$E:$E,'Source'!$A:$A,"110 - Chemipal",'Source'!$B:$B,$A264)</f>
        <v>2475.62</v>
      </c>
      <c r="I264" s="8" t="n">
        <f aca="false">SUMIFS('Source'!$G:$G,'Source'!$A:$A,"110 - Chemipal",'Source'!$B:$B,$A264)</f>
        <v>0</v>
      </c>
      <c r="J264" s="8" t="n">
        <f aca="false">I264*$J$5</f>
        <v>0</v>
      </c>
      <c r="K264" s="8" t="n">
        <f aca="false">J264-H264</f>
        <v>-2475.62</v>
      </c>
      <c r="L264" s="9" t="n">
        <f aca="false">IF(AND(H264=0,J264=0),0,IF(H264=0,"New",(J264-H264)/H264))</f>
        <v>-1</v>
      </c>
      <c r="M264" s="7" t="str">
        <f aca="false">IF(AND(OR(C264&lt;&gt;0,H264&lt;&gt;0),D264=0,I264=0),"DROP",IF(AND(OR(D264&lt;&gt;0,I264&lt;&gt;0),C264=0,H264=0),"NEW",""))</f>
        <v>DROP</v>
      </c>
    </row>
    <row r="265" customFormat="false" ht="15" hidden="false" customHeight="false" outlineLevel="0" collapsed="false">
      <c r="A265" s="7" t="s">
        <v>337</v>
      </c>
      <c r="B265" s="7" t="str">
        <f aca="false">IFERROR(INDEX('Source'!$C:$C,MATCH($A265,'Source'!$B:$B,0)),"")</f>
        <v>URIEL STRAP4U TR L-XL</v>
      </c>
      <c r="C265" s="8" t="n">
        <f aca="false">SUMIFS('Source'!$D:$D,'Source'!$A:$A,"110 - Chemipal",'Source'!$B:$B,$A265)</f>
        <v>147</v>
      </c>
      <c r="D265" s="8" t="n">
        <f aca="false">SUMIFS('Source'!$F:$F,'Source'!$A:$A,"110 - Chemipal",'Source'!$B:$B,$A265)</f>
        <v>0</v>
      </c>
      <c r="E265" s="8" t="n">
        <f aca="false">D265*$J$5</f>
        <v>0</v>
      </c>
      <c r="F265" s="8" t="n">
        <f aca="false">E265-C265</f>
        <v>-147</v>
      </c>
      <c r="G265" s="9" t="n">
        <f aca="false">IF(AND(C265=0,E265=0),0,IF(C265=0,"New",(E265-C265)/C265))</f>
        <v>-1</v>
      </c>
      <c r="H265" s="8" t="n">
        <f aca="false">SUMIFS('Source'!$E:$E,'Source'!$A:$A,"110 - Chemipal",'Source'!$B:$B,$A265)</f>
        <v>2469.53</v>
      </c>
      <c r="I265" s="8" t="n">
        <f aca="false">SUMIFS('Source'!$G:$G,'Source'!$A:$A,"110 - Chemipal",'Source'!$B:$B,$A265)</f>
        <v>0</v>
      </c>
      <c r="J265" s="8" t="n">
        <f aca="false">I265*$J$5</f>
        <v>0</v>
      </c>
      <c r="K265" s="8" t="n">
        <f aca="false">J265-H265</f>
        <v>-2469.53</v>
      </c>
      <c r="L265" s="9" t="n">
        <f aca="false">IF(AND(H265=0,J265=0),0,IF(H265=0,"New",(J265-H265)/H265))</f>
        <v>-1</v>
      </c>
      <c r="M265" s="7" t="str">
        <f aca="false">IF(AND(OR(C265&lt;&gt;0,H265&lt;&gt;0),D265=0,I265=0),"DROP",IF(AND(OR(D265&lt;&gt;0,I265&lt;&gt;0),C265=0,H265=0),"NEW",""))</f>
        <v>DROP</v>
      </c>
    </row>
    <row r="266" customFormat="false" ht="15" hidden="false" customHeight="false" outlineLevel="0" collapsed="false">
      <c r="A266" s="7" t="s">
        <v>338</v>
      </c>
      <c r="B266" s="7" t="str">
        <f aca="false">IFERROR(INDEX('Source'!$C:$C,MATCH($A266,'Source'!$B:$B,0)),"")</f>
        <v>מגן ברך SC422</v>
      </c>
      <c r="C266" s="8" t="n">
        <f aca="false">SUMIFS('Source'!$D:$D,'Source'!$A:$A,"110 - Chemipal",'Source'!$B:$B,$A266)</f>
        <v>19</v>
      </c>
      <c r="D266" s="8" t="n">
        <f aca="false">SUMIFS('Source'!$F:$F,'Source'!$A:$A,"110 - Chemipal",'Source'!$B:$B,$A266)</f>
        <v>0</v>
      </c>
      <c r="E266" s="8" t="n">
        <f aca="false">D266*$J$5</f>
        <v>0</v>
      </c>
      <c r="F266" s="8" t="n">
        <f aca="false">E266-C266</f>
        <v>-19</v>
      </c>
      <c r="G266" s="9" t="n">
        <f aca="false">IF(AND(C266=0,E266=0),0,IF(C266=0,"New",(E266-C266)/C266))</f>
        <v>-1</v>
      </c>
      <c r="H266" s="8" t="n">
        <f aca="false">SUMIFS('Source'!$E:$E,'Source'!$A:$A,"110 - Chemipal",'Source'!$B:$B,$A266)</f>
        <v>2407.77</v>
      </c>
      <c r="I266" s="8" t="n">
        <f aca="false">SUMIFS('Source'!$G:$G,'Source'!$A:$A,"110 - Chemipal",'Source'!$B:$B,$A266)</f>
        <v>0</v>
      </c>
      <c r="J266" s="8" t="n">
        <f aca="false">I266*$J$5</f>
        <v>0</v>
      </c>
      <c r="K266" s="8" t="n">
        <f aca="false">J266-H266</f>
        <v>-2407.77</v>
      </c>
      <c r="L266" s="9" t="n">
        <f aca="false">IF(AND(H266=0,J266=0),0,IF(H266=0,"New",(J266-H266)/H266))</f>
        <v>-1</v>
      </c>
      <c r="M266" s="7" t="str">
        <f aca="false">IF(AND(OR(C266&lt;&gt;0,H266&lt;&gt;0),D266=0,I266=0),"DROP",IF(AND(OR(D266&lt;&gt;0,I266&lt;&gt;0),C266=0,H266=0),"NEW",""))</f>
        <v>DROP</v>
      </c>
    </row>
    <row r="267" customFormat="false" ht="15" hidden="false" customHeight="false" outlineLevel="0" collapsed="false">
      <c r="A267" s="7" t="s">
        <v>339</v>
      </c>
      <c r="B267" s="7" t="str">
        <f aca="false">IFERROR(INDEX('Source'!$C:$C,MATCH($A267,'Source'!$B:$B,0)),"")</f>
        <v>ח.בטן 25 ס'מ</v>
      </c>
      <c r="C267" s="8" t="n">
        <f aca="false">SUMIFS('Source'!$D:$D,'Source'!$A:$A,"110 - Chemipal",'Source'!$B:$B,$A267)</f>
        <v>23</v>
      </c>
      <c r="D267" s="8" t="n">
        <f aca="false">SUMIFS('Source'!$F:$F,'Source'!$A:$A,"110 - Chemipal",'Source'!$B:$B,$A267)</f>
        <v>0</v>
      </c>
      <c r="E267" s="8" t="n">
        <f aca="false">D267*$J$5</f>
        <v>0</v>
      </c>
      <c r="F267" s="8" t="n">
        <f aca="false">E267-C267</f>
        <v>-23</v>
      </c>
      <c r="G267" s="9" t="n">
        <f aca="false">IF(AND(C267=0,E267=0),0,IF(C267=0,"New",(E267-C267)/C267))</f>
        <v>-1</v>
      </c>
      <c r="H267" s="8" t="n">
        <f aca="false">SUMIFS('Source'!$E:$E,'Source'!$A:$A,"110 - Chemipal",'Source'!$B:$B,$A267)</f>
        <v>2358.43</v>
      </c>
      <c r="I267" s="8" t="n">
        <f aca="false">SUMIFS('Source'!$G:$G,'Source'!$A:$A,"110 - Chemipal",'Source'!$B:$B,$A267)</f>
        <v>0</v>
      </c>
      <c r="J267" s="8" t="n">
        <f aca="false">I267*$J$5</f>
        <v>0</v>
      </c>
      <c r="K267" s="8" t="n">
        <f aca="false">J267-H267</f>
        <v>-2358.43</v>
      </c>
      <c r="L267" s="9" t="n">
        <f aca="false">IF(AND(H267=0,J267=0),0,IF(H267=0,"New",(J267-H267)/H267))</f>
        <v>-1</v>
      </c>
      <c r="M267" s="7" t="str">
        <f aca="false">IF(AND(OR(C267&lt;&gt;0,H267&lt;&gt;0),D267=0,I267=0),"DROP",IF(AND(OR(D267&lt;&gt;0,I267&lt;&gt;0),C267=0,H267=0),"NEW",""))</f>
        <v>DROP</v>
      </c>
    </row>
    <row r="268" customFormat="false" ht="15" hidden="false" customHeight="false" outlineLevel="0" collapsed="false">
      <c r="A268" s="7" t="s">
        <v>340</v>
      </c>
      <c r="B268" s="7" t="str">
        <f aca="false">IFERROR(INDEX('Source'!$C:$C,MATCH($A268,'Source'!$B:$B,0)),"")</f>
        <v>גרבי נוחות קיץ אפור</v>
      </c>
      <c r="C268" s="8" t="n">
        <f aca="false">SUMIFS('Source'!$D:$D,'Source'!$A:$A,"110 - Chemipal",'Source'!$B:$B,$A268)</f>
        <v>100</v>
      </c>
      <c r="D268" s="8" t="n">
        <f aca="false">SUMIFS('Source'!$F:$F,'Source'!$A:$A,"110 - Chemipal",'Source'!$B:$B,$A268)</f>
        <v>0</v>
      </c>
      <c r="E268" s="8" t="n">
        <f aca="false">D268*$J$5</f>
        <v>0</v>
      </c>
      <c r="F268" s="8" t="n">
        <f aca="false">E268-C268</f>
        <v>-100</v>
      </c>
      <c r="G268" s="9" t="n">
        <f aca="false">IF(AND(C268=0,E268=0),0,IF(C268=0,"New",(E268-C268)/C268))</f>
        <v>-1</v>
      </c>
      <c r="H268" s="8" t="n">
        <f aca="false">SUMIFS('Source'!$E:$E,'Source'!$A:$A,"110 - Chemipal",'Source'!$B:$B,$A268)</f>
        <v>2355.77</v>
      </c>
      <c r="I268" s="8" t="n">
        <f aca="false">SUMIFS('Source'!$G:$G,'Source'!$A:$A,"110 - Chemipal",'Source'!$B:$B,$A268)</f>
        <v>0</v>
      </c>
      <c r="J268" s="8" t="n">
        <f aca="false">I268*$J$5</f>
        <v>0</v>
      </c>
      <c r="K268" s="8" t="n">
        <f aca="false">J268-H268</f>
        <v>-2355.77</v>
      </c>
      <c r="L268" s="9" t="n">
        <f aca="false">IF(AND(H268=0,J268=0),0,IF(H268=0,"New",(J268-H268)/H268))</f>
        <v>-1</v>
      </c>
      <c r="M268" s="7" t="str">
        <f aca="false">IF(AND(OR(C268&lt;&gt;0,H268&lt;&gt;0),D268=0,I268=0),"DROP",IF(AND(OR(D268&lt;&gt;0,I268&lt;&gt;0),C268=0,H268=0),"NEW",""))</f>
        <v>DROP</v>
      </c>
    </row>
    <row r="269" customFormat="false" ht="15" hidden="false" customHeight="false" outlineLevel="0" collapsed="false">
      <c r="A269" s="7" t="s">
        <v>341</v>
      </c>
      <c r="B269" s="7" t="str">
        <f aca="false">IFERROR(INDEX('Source'!$C:$C,MATCH($A269,'Source'!$B:$B,0)),"")</f>
        <v>טייפ חבישה לספורט שחור</v>
      </c>
      <c r="C269" s="8" t="n">
        <f aca="false">SUMIFS('Source'!$D:$D,'Source'!$A:$A,"110 - Chemipal",'Source'!$B:$B,$A269)</f>
        <v>151</v>
      </c>
      <c r="D269" s="8" t="n">
        <f aca="false">SUMIFS('Source'!$F:$F,'Source'!$A:$A,"110 - Chemipal",'Source'!$B:$B,$A269)</f>
        <v>0</v>
      </c>
      <c r="E269" s="8" t="n">
        <f aca="false">D269*$J$5</f>
        <v>0</v>
      </c>
      <c r="F269" s="8" t="n">
        <f aca="false">E269-C269</f>
        <v>-151</v>
      </c>
      <c r="G269" s="9" t="n">
        <f aca="false">IF(AND(C269=0,E269=0),0,IF(C269=0,"New",(E269-C269)/C269))</f>
        <v>-1</v>
      </c>
      <c r="H269" s="8" t="n">
        <f aca="false">SUMIFS('Source'!$E:$E,'Source'!$A:$A,"110 - Chemipal",'Source'!$B:$B,$A269)</f>
        <v>2335.84</v>
      </c>
      <c r="I269" s="8" t="n">
        <f aca="false">SUMIFS('Source'!$G:$G,'Source'!$A:$A,"110 - Chemipal",'Source'!$B:$B,$A269)</f>
        <v>0</v>
      </c>
      <c r="J269" s="8" t="n">
        <f aca="false">I269*$J$5</f>
        <v>0</v>
      </c>
      <c r="K269" s="8" t="n">
        <f aca="false">J269-H269</f>
        <v>-2335.84</v>
      </c>
      <c r="L269" s="9" t="n">
        <f aca="false">IF(AND(H269=0,J269=0),0,IF(H269=0,"New",(J269-H269)/H269))</f>
        <v>-1</v>
      </c>
      <c r="M269" s="7" t="str">
        <f aca="false">IF(AND(OR(C269&lt;&gt;0,H269&lt;&gt;0),D269=0,I269=0),"DROP",IF(AND(OR(D269&lt;&gt;0,I269&lt;&gt;0),C269=0,H269=0),"NEW",""))</f>
        <v>DROP</v>
      </c>
    </row>
    <row r="270" customFormat="false" ht="15" hidden="false" customHeight="false" outlineLevel="0" collapsed="false">
      <c r="A270" s="7" t="s">
        <v>342</v>
      </c>
      <c r="B270" s="7" t="str">
        <f aca="false">IFERROR(INDEX('Source'!$C:$C,MATCH($A270,'Source'!$B:$B,0)),"")</f>
        <v>מדבקה לשחרור לחץ</v>
      </c>
      <c r="C270" s="8" t="n">
        <f aca="false">SUMIFS('Source'!$D:$D,'Source'!$A:$A,"110 - Chemipal",'Source'!$B:$B,$A270)</f>
        <v>122</v>
      </c>
      <c r="D270" s="8" t="n">
        <f aca="false">SUMIFS('Source'!$F:$F,'Source'!$A:$A,"110 - Chemipal",'Source'!$B:$B,$A270)</f>
        <v>0</v>
      </c>
      <c r="E270" s="8" t="n">
        <f aca="false">D270*$J$5</f>
        <v>0</v>
      </c>
      <c r="F270" s="8" t="n">
        <f aca="false">E270-C270</f>
        <v>-122</v>
      </c>
      <c r="G270" s="9" t="n">
        <f aca="false">IF(AND(C270=0,E270=0),0,IF(C270=0,"New",(E270-C270)/C270))</f>
        <v>-1</v>
      </c>
      <c r="H270" s="8" t="n">
        <f aca="false">SUMIFS('Source'!$E:$E,'Source'!$A:$A,"110 - Chemipal",'Source'!$B:$B,$A270)</f>
        <v>2288.47</v>
      </c>
      <c r="I270" s="8" t="n">
        <f aca="false">SUMIFS('Source'!$G:$G,'Source'!$A:$A,"110 - Chemipal",'Source'!$B:$B,$A270)</f>
        <v>0</v>
      </c>
      <c r="J270" s="8" t="n">
        <f aca="false">I270*$J$5</f>
        <v>0</v>
      </c>
      <c r="K270" s="8" t="n">
        <f aca="false">J270-H270</f>
        <v>-2288.47</v>
      </c>
      <c r="L270" s="9" t="n">
        <f aca="false">IF(AND(H270=0,J270=0),0,IF(H270=0,"New",(J270-H270)/H270))</f>
        <v>-1</v>
      </c>
      <c r="M270" s="7" t="str">
        <f aca="false">IF(AND(OR(C270&lt;&gt;0,H270&lt;&gt;0),D270=0,I270=0),"DROP",IF(AND(OR(D270&lt;&gt;0,I270&lt;&gt;0),C270=0,H270=0),"NEW",""))</f>
        <v>DROP</v>
      </c>
    </row>
    <row r="271" customFormat="false" ht="15" hidden="false" customHeight="false" outlineLevel="0" collapsed="false">
      <c r="A271" s="7" t="s">
        <v>343</v>
      </c>
      <c r="B271" s="7" t="str">
        <f aca="false">IFERROR(INDEX('Source'!$C:$C,MATCH($A271,'Source'!$B:$B,0)),"")</f>
        <v>גרבי נוחות קיץ שחור</v>
      </c>
      <c r="C271" s="8" t="n">
        <f aca="false">SUMIFS('Source'!$D:$D,'Source'!$A:$A,"110 - Chemipal",'Source'!$B:$B,$A271)</f>
        <v>95</v>
      </c>
      <c r="D271" s="8" t="n">
        <f aca="false">SUMIFS('Source'!$F:$F,'Source'!$A:$A,"110 - Chemipal",'Source'!$B:$B,$A271)</f>
        <v>0</v>
      </c>
      <c r="E271" s="8" t="n">
        <f aca="false">D271*$J$5</f>
        <v>0</v>
      </c>
      <c r="F271" s="8" t="n">
        <f aca="false">E271-C271</f>
        <v>-95</v>
      </c>
      <c r="G271" s="9" t="n">
        <f aca="false">IF(AND(C271=0,E271=0),0,IF(C271=0,"New",(E271-C271)/C271))</f>
        <v>-1</v>
      </c>
      <c r="H271" s="8" t="n">
        <f aca="false">SUMIFS('Source'!$E:$E,'Source'!$A:$A,"110 - Chemipal",'Source'!$B:$B,$A271)</f>
        <v>2276.57</v>
      </c>
      <c r="I271" s="8" t="n">
        <f aca="false">SUMIFS('Source'!$G:$G,'Source'!$A:$A,"110 - Chemipal",'Source'!$B:$B,$A271)</f>
        <v>0</v>
      </c>
      <c r="J271" s="8" t="n">
        <f aca="false">I271*$J$5</f>
        <v>0</v>
      </c>
      <c r="K271" s="8" t="n">
        <f aca="false">J271-H271</f>
        <v>-2276.57</v>
      </c>
      <c r="L271" s="9" t="n">
        <f aca="false">IF(AND(H271=0,J271=0),0,IF(H271=0,"New",(J271-H271)/H271))</f>
        <v>-1</v>
      </c>
      <c r="M271" s="7" t="str">
        <f aca="false">IF(AND(OR(C271&lt;&gt;0,H271&lt;&gt;0),D271=0,I271=0),"DROP",IF(AND(OR(D271&lt;&gt;0,I271&lt;&gt;0),C271=0,H271=0),"NEW",""))</f>
        <v>DROP</v>
      </c>
    </row>
    <row r="272" customFormat="false" ht="15" hidden="false" customHeight="false" outlineLevel="0" collapsed="false">
      <c r="A272" s="7" t="s">
        <v>344</v>
      </c>
      <c r="B272" s="7" t="str">
        <f aca="false">IFERROR(INDEX('Source'!$C:$C,MATCH($A272,'Source'!$B:$B,0)),"")</f>
        <v>מגן ברך מוצלב+מוטות</v>
      </c>
      <c r="C272" s="8" t="n">
        <f aca="false">SUMIFS('Source'!$D:$D,'Source'!$A:$A,"110 - Chemipal",'Source'!$B:$B,$A272)</f>
        <v>20</v>
      </c>
      <c r="D272" s="8" t="n">
        <f aca="false">SUMIFS('Source'!$F:$F,'Source'!$A:$A,"110 - Chemipal",'Source'!$B:$B,$A272)</f>
        <v>0</v>
      </c>
      <c r="E272" s="8" t="n">
        <f aca="false">D272*$J$5</f>
        <v>0</v>
      </c>
      <c r="F272" s="8" t="n">
        <f aca="false">E272-C272</f>
        <v>-20</v>
      </c>
      <c r="G272" s="9" t="n">
        <f aca="false">IF(AND(C272=0,E272=0),0,IF(C272=0,"New",(E272-C272)/C272))</f>
        <v>-1</v>
      </c>
      <c r="H272" s="8" t="n">
        <f aca="false">SUMIFS('Source'!$E:$E,'Source'!$A:$A,"110 - Chemipal",'Source'!$B:$B,$A272)</f>
        <v>2269.27</v>
      </c>
      <c r="I272" s="8" t="n">
        <f aca="false">SUMIFS('Source'!$G:$G,'Source'!$A:$A,"110 - Chemipal",'Source'!$B:$B,$A272)</f>
        <v>0</v>
      </c>
      <c r="J272" s="8" t="n">
        <f aca="false">I272*$J$5</f>
        <v>0</v>
      </c>
      <c r="K272" s="8" t="n">
        <f aca="false">J272-H272</f>
        <v>-2269.27</v>
      </c>
      <c r="L272" s="9" t="n">
        <f aca="false">IF(AND(H272=0,J272=0),0,IF(H272=0,"New",(J272-H272)/H272))</f>
        <v>-1</v>
      </c>
      <c r="M272" s="7" t="str">
        <f aca="false">IF(AND(OR(C272&lt;&gt;0,H272&lt;&gt;0),D272=0,I272=0),"DROP",IF(AND(OR(D272&lt;&gt;0,I272&lt;&gt;0),C272=0,H272=0),"NEW",""))</f>
        <v>DROP</v>
      </c>
    </row>
    <row r="273" customFormat="false" ht="15" hidden="false" customHeight="false" outlineLevel="0" collapsed="false">
      <c r="A273" s="7" t="s">
        <v>345</v>
      </c>
      <c r="B273" s="7" t="str">
        <f aca="false">IFERROR(INDEX('Source'!$C:$C,MATCH($A273,'Source'!$B:$B,0)),"")</f>
        <v>מגן מרפק שחור</v>
      </c>
      <c r="C273" s="8" t="n">
        <f aca="false">SUMIFS('Source'!$D:$D,'Source'!$A:$A,"110 - Chemipal",'Source'!$B:$B,$A273)</f>
        <v>74</v>
      </c>
      <c r="D273" s="8" t="n">
        <f aca="false">SUMIFS('Source'!$F:$F,'Source'!$A:$A,"110 - Chemipal",'Source'!$B:$B,$A273)</f>
        <v>0</v>
      </c>
      <c r="E273" s="8" t="n">
        <f aca="false">D273*$J$5</f>
        <v>0</v>
      </c>
      <c r="F273" s="8" t="n">
        <f aca="false">E273-C273</f>
        <v>-74</v>
      </c>
      <c r="G273" s="9" t="n">
        <f aca="false">IF(AND(C273=0,E273=0),0,IF(C273=0,"New",(E273-C273)/C273))</f>
        <v>-1</v>
      </c>
      <c r="H273" s="8" t="n">
        <f aca="false">SUMIFS('Source'!$E:$E,'Source'!$A:$A,"110 - Chemipal",'Source'!$B:$B,$A273)</f>
        <v>2241.34</v>
      </c>
      <c r="I273" s="8" t="n">
        <f aca="false">SUMIFS('Source'!$G:$G,'Source'!$A:$A,"110 - Chemipal",'Source'!$B:$B,$A273)</f>
        <v>0</v>
      </c>
      <c r="J273" s="8" t="n">
        <f aca="false">I273*$J$5</f>
        <v>0</v>
      </c>
      <c r="K273" s="8" t="n">
        <f aca="false">J273-H273</f>
        <v>-2241.34</v>
      </c>
      <c r="L273" s="9" t="n">
        <f aca="false">IF(AND(H273=0,J273=0),0,IF(H273=0,"New",(J273-H273)/H273))</f>
        <v>-1</v>
      </c>
      <c r="M273" s="7" t="str">
        <f aca="false">IF(AND(OR(C273&lt;&gt;0,H273&lt;&gt;0),D273=0,I273=0),"DROP",IF(AND(OR(D273&lt;&gt;0,I273&lt;&gt;0),C273=0,H273=0),"NEW",""))</f>
        <v>DROP</v>
      </c>
    </row>
    <row r="274" customFormat="false" ht="15" hidden="false" customHeight="false" outlineLevel="0" collapsed="false">
      <c r="A274" s="7" t="s">
        <v>346</v>
      </c>
      <c r="B274" s="7" t="str">
        <f aca="false">IFERROR(INDEX('Source'!$C:$C,MATCH($A274,'Source'!$B:$B,0)),"")</f>
        <v>גרבי נוחות חורף שחור</v>
      </c>
      <c r="C274" s="8" t="n">
        <f aca="false">SUMIFS('Source'!$D:$D,'Source'!$A:$A,"110 - Chemipal",'Source'!$B:$B,$A274)</f>
        <v>73</v>
      </c>
      <c r="D274" s="8" t="n">
        <f aca="false">SUMIFS('Source'!$F:$F,'Source'!$A:$A,"110 - Chemipal",'Source'!$B:$B,$A274)</f>
        <v>0</v>
      </c>
      <c r="E274" s="8" t="n">
        <f aca="false">D274*$J$5</f>
        <v>0</v>
      </c>
      <c r="F274" s="8" t="n">
        <f aca="false">E274-C274</f>
        <v>-73</v>
      </c>
      <c r="G274" s="9" t="n">
        <f aca="false">IF(AND(C274=0,E274=0),0,IF(C274=0,"New",(E274-C274)/C274))</f>
        <v>-1</v>
      </c>
      <c r="H274" s="8" t="n">
        <f aca="false">SUMIFS('Source'!$E:$E,'Source'!$A:$A,"110 - Chemipal",'Source'!$B:$B,$A274)</f>
        <v>2236.28</v>
      </c>
      <c r="I274" s="8" t="n">
        <f aca="false">SUMIFS('Source'!$G:$G,'Source'!$A:$A,"110 - Chemipal",'Source'!$B:$B,$A274)</f>
        <v>0</v>
      </c>
      <c r="J274" s="8" t="n">
        <f aca="false">I274*$J$5</f>
        <v>0</v>
      </c>
      <c r="K274" s="8" t="n">
        <f aca="false">J274-H274</f>
        <v>-2236.28</v>
      </c>
      <c r="L274" s="9" t="n">
        <f aca="false">IF(AND(H274=0,J274=0),0,IF(H274=0,"New",(J274-H274)/H274))</f>
        <v>-1</v>
      </c>
      <c r="M274" s="7" t="str">
        <f aca="false">IF(AND(OR(C274&lt;&gt;0,H274&lt;&gt;0),D274=0,I274=0),"DROP",IF(AND(OR(D274&lt;&gt;0,I274&lt;&gt;0),C274=0,H274=0),"NEW",""))</f>
        <v>DROP</v>
      </c>
    </row>
    <row r="275" customFormat="false" ht="15" hidden="false" customHeight="false" outlineLevel="0" collapsed="false">
      <c r="A275" s="7" t="s">
        <v>347</v>
      </c>
      <c r="B275" s="7" t="str">
        <f aca="false">IFERROR(INDEX('Source'!$C:$C,MATCH($A275,'Source'!$B:$B,0)),"")</f>
        <v>מדרס מטטרזלי</v>
      </c>
      <c r="C275" s="8" t="n">
        <f aca="false">SUMIFS('Source'!$D:$D,'Source'!$A:$A,"110 - Chemipal",'Source'!$B:$B,$A275)</f>
        <v>103</v>
      </c>
      <c r="D275" s="8" t="n">
        <f aca="false">SUMIFS('Source'!$F:$F,'Source'!$A:$A,"110 - Chemipal",'Source'!$B:$B,$A275)</f>
        <v>0</v>
      </c>
      <c r="E275" s="8" t="n">
        <f aca="false">D275*$J$5</f>
        <v>0</v>
      </c>
      <c r="F275" s="8" t="n">
        <f aca="false">E275-C275</f>
        <v>-103</v>
      </c>
      <c r="G275" s="9" t="n">
        <f aca="false">IF(AND(C275=0,E275=0),0,IF(C275=0,"New",(E275-C275)/C275))</f>
        <v>-1</v>
      </c>
      <c r="H275" s="8" t="n">
        <f aca="false">SUMIFS('Source'!$E:$E,'Source'!$A:$A,"110 - Chemipal",'Source'!$B:$B,$A275)</f>
        <v>2230.81</v>
      </c>
      <c r="I275" s="8" t="n">
        <f aca="false">SUMIFS('Source'!$G:$G,'Source'!$A:$A,"110 - Chemipal",'Source'!$B:$B,$A275)</f>
        <v>0</v>
      </c>
      <c r="J275" s="8" t="n">
        <f aca="false">I275*$J$5</f>
        <v>0</v>
      </c>
      <c r="K275" s="8" t="n">
        <f aca="false">J275-H275</f>
        <v>-2230.81</v>
      </c>
      <c r="L275" s="9" t="n">
        <f aca="false">IF(AND(H275=0,J275=0),0,IF(H275=0,"New",(J275-H275)/H275))</f>
        <v>-1</v>
      </c>
      <c r="M275" s="7" t="str">
        <f aca="false">IF(AND(OR(C275&lt;&gt;0,H275&lt;&gt;0),D275=0,I275=0),"DROP",IF(AND(OR(D275&lt;&gt;0,I275&lt;&gt;0),C275=0,H275=0),"NEW",""))</f>
        <v>DROP</v>
      </c>
    </row>
    <row r="276" customFormat="false" ht="15" hidden="false" customHeight="false" outlineLevel="0" collapsed="false">
      <c r="A276" s="7" t="s">
        <v>348</v>
      </c>
      <c r="B276" s="7" t="str">
        <f aca="false">IFERROR(INDEX('Source'!$C:$C,MATCH($A276,'Source'!$B:$B,0)),"")</f>
        <v>מגן ברך מוצלב+מוטות</v>
      </c>
      <c r="C276" s="8" t="n">
        <f aca="false">SUMIFS('Source'!$D:$D,'Source'!$A:$A,"110 - Chemipal",'Source'!$B:$B,$A276)</f>
        <v>18</v>
      </c>
      <c r="D276" s="8" t="n">
        <f aca="false">SUMIFS('Source'!$F:$F,'Source'!$A:$A,"110 - Chemipal",'Source'!$B:$B,$A276)</f>
        <v>0</v>
      </c>
      <c r="E276" s="8" t="n">
        <f aca="false">D276*$J$5</f>
        <v>0</v>
      </c>
      <c r="F276" s="8" t="n">
        <f aca="false">E276-C276</f>
        <v>-18</v>
      </c>
      <c r="G276" s="9" t="n">
        <f aca="false">IF(AND(C276=0,E276=0),0,IF(C276=0,"New",(E276-C276)/C276))</f>
        <v>-1</v>
      </c>
      <c r="H276" s="8" t="n">
        <f aca="false">SUMIFS('Source'!$E:$E,'Source'!$A:$A,"110 - Chemipal",'Source'!$B:$B,$A276)</f>
        <v>2099.02</v>
      </c>
      <c r="I276" s="8" t="n">
        <f aca="false">SUMIFS('Source'!$G:$G,'Source'!$A:$A,"110 - Chemipal",'Source'!$B:$B,$A276)</f>
        <v>0</v>
      </c>
      <c r="J276" s="8" t="n">
        <f aca="false">I276*$J$5</f>
        <v>0</v>
      </c>
      <c r="K276" s="8" t="n">
        <f aca="false">J276-H276</f>
        <v>-2099.02</v>
      </c>
      <c r="L276" s="9" t="n">
        <f aca="false">IF(AND(H276=0,J276=0),0,IF(H276=0,"New",(J276-H276)/H276))</f>
        <v>-1</v>
      </c>
      <c r="M276" s="7" t="str">
        <f aca="false">IF(AND(OR(C276&lt;&gt;0,H276&lt;&gt;0),D276=0,I276=0),"DROP",IF(AND(OR(D276&lt;&gt;0,I276&lt;&gt;0),C276=0,H276=0),"NEW",""))</f>
        <v>DROP</v>
      </c>
    </row>
    <row r="277" customFormat="false" ht="15" hidden="false" customHeight="false" outlineLevel="0" collapsed="false">
      <c r="A277" s="7" t="s">
        <v>349</v>
      </c>
      <c r="B277" s="7" t="str">
        <f aca="false">IFERROR(INDEX('Source'!$C:$C,MATCH($A277,'Source'!$B:$B,0)),"")</f>
        <v>גרבי נוחות קיץ לבן</v>
      </c>
      <c r="C277" s="8" t="n">
        <f aca="false">SUMIFS('Source'!$D:$D,'Source'!$A:$A,"110 - Chemipal",'Source'!$B:$B,$A277)</f>
        <v>90</v>
      </c>
      <c r="D277" s="8" t="n">
        <f aca="false">SUMIFS('Source'!$F:$F,'Source'!$A:$A,"110 - Chemipal",'Source'!$B:$B,$A277)</f>
        <v>0</v>
      </c>
      <c r="E277" s="8" t="n">
        <f aca="false">D277*$J$5</f>
        <v>0</v>
      </c>
      <c r="F277" s="8" t="n">
        <f aca="false">E277-C277</f>
        <v>-90</v>
      </c>
      <c r="G277" s="9" t="n">
        <f aca="false">IF(AND(C277=0,E277=0),0,IF(C277=0,"New",(E277-C277)/C277))</f>
        <v>-1</v>
      </c>
      <c r="H277" s="8" t="n">
        <f aca="false">SUMIFS('Source'!$E:$E,'Source'!$A:$A,"110 - Chemipal",'Source'!$B:$B,$A277)</f>
        <v>2097.07</v>
      </c>
      <c r="I277" s="8" t="n">
        <f aca="false">SUMIFS('Source'!$G:$G,'Source'!$A:$A,"110 - Chemipal",'Source'!$B:$B,$A277)</f>
        <v>0</v>
      </c>
      <c r="J277" s="8" t="n">
        <f aca="false">I277*$J$5</f>
        <v>0</v>
      </c>
      <c r="K277" s="8" t="n">
        <f aca="false">J277-H277</f>
        <v>-2097.07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350</v>
      </c>
      <c r="B278" s="7" t="str">
        <f aca="false">IFERROR(INDEX('Source'!$C:$C,MATCH($A278,'Source'!$B:$B,0)),"")</f>
        <v>טיפ תחבושת לספורט כחול</v>
      </c>
      <c r="C278" s="8" t="n">
        <f aca="false">SUMIFS('Source'!$D:$D,'Source'!$A:$A,"110 - Chemipal",'Source'!$B:$B,$A278)</f>
        <v>135</v>
      </c>
      <c r="D278" s="8" t="n">
        <f aca="false">SUMIFS('Source'!$F:$F,'Source'!$A:$A,"110 - Chemipal",'Source'!$B:$B,$A278)</f>
        <v>0</v>
      </c>
      <c r="E278" s="8" t="n">
        <f aca="false">D278*$J$5</f>
        <v>0</v>
      </c>
      <c r="F278" s="8" t="n">
        <f aca="false">E278-C278</f>
        <v>-135</v>
      </c>
      <c r="G278" s="9" t="n">
        <f aca="false">IF(AND(C278=0,E278=0),0,IF(C278=0,"New",(E278-C278)/C278))</f>
        <v>-1</v>
      </c>
      <c r="H278" s="8" t="n">
        <f aca="false">SUMIFS('Source'!$E:$E,'Source'!$A:$A,"110 - Chemipal",'Source'!$B:$B,$A278)</f>
        <v>2082.38</v>
      </c>
      <c r="I278" s="8" t="n">
        <f aca="false">SUMIFS('Source'!$G:$G,'Source'!$A:$A,"110 - Chemipal",'Source'!$B:$B,$A278)</f>
        <v>0</v>
      </c>
      <c r="J278" s="8" t="n">
        <f aca="false">I278*$J$5</f>
        <v>0</v>
      </c>
      <c r="K278" s="8" t="n">
        <f aca="false">J278-H278</f>
        <v>-2082.38</v>
      </c>
      <c r="L278" s="9" t="n">
        <f aca="false">IF(AND(H278=0,J278=0),0,IF(H278=0,"New",(J278-H278)/H278))</f>
        <v>-1</v>
      </c>
      <c r="M278" s="7" t="str">
        <f aca="false">IF(AND(OR(C278&lt;&gt;0,H278&lt;&gt;0),D278=0,I278=0),"DROP",IF(AND(OR(D278&lt;&gt;0,I278&lt;&gt;0),C278=0,H278=0),"NEW",""))</f>
        <v>DROP</v>
      </c>
    </row>
    <row r="279" customFormat="false" ht="15" hidden="false" customHeight="false" outlineLevel="0" collapsed="false">
      <c r="A279" s="7" t="s">
        <v>351</v>
      </c>
      <c r="B279" s="7" t="str">
        <f aca="false">IFERROR(INDEX('Source'!$C:$C,MATCH($A279,'Source'!$B:$B,0)),"")</f>
        <v>חגורת גב עם חיזוק</v>
      </c>
      <c r="C279" s="8" t="n">
        <f aca="false">SUMIFS('Source'!$D:$D,'Source'!$A:$A,"110 - Chemipal",'Source'!$B:$B,$A279)</f>
        <v>15</v>
      </c>
      <c r="D279" s="8" t="n">
        <f aca="false">SUMIFS('Source'!$F:$F,'Source'!$A:$A,"110 - Chemipal",'Source'!$B:$B,$A279)</f>
        <v>0</v>
      </c>
      <c r="E279" s="8" t="n">
        <f aca="false">D279*$J$5</f>
        <v>0</v>
      </c>
      <c r="F279" s="8" t="n">
        <f aca="false">E279-C279</f>
        <v>-15</v>
      </c>
      <c r="G279" s="9" t="n">
        <f aca="false">IF(AND(C279=0,E279=0),0,IF(C279=0,"New",(E279-C279)/C279))</f>
        <v>-1</v>
      </c>
      <c r="H279" s="8" t="n">
        <f aca="false">SUMIFS('Source'!$E:$E,'Source'!$A:$A,"110 - Chemipal",'Source'!$B:$B,$A279)</f>
        <v>2052.85</v>
      </c>
      <c r="I279" s="8" t="n">
        <f aca="false">SUMIFS('Source'!$G:$G,'Source'!$A:$A,"110 - Chemipal",'Source'!$B:$B,$A279)</f>
        <v>0</v>
      </c>
      <c r="J279" s="8" t="n">
        <f aca="false">I279*$J$5</f>
        <v>0</v>
      </c>
      <c r="K279" s="8" t="n">
        <f aca="false">J279-H279</f>
        <v>-2052.85</v>
      </c>
      <c r="L279" s="9" t="n">
        <f aca="false">IF(AND(H279=0,J279=0),0,IF(H279=0,"New",(J279-H279)/H279))</f>
        <v>-1</v>
      </c>
      <c r="M279" s="7" t="str">
        <f aca="false">IF(AND(OR(C279&lt;&gt;0,H279&lt;&gt;0),D279=0,I279=0),"DROP",IF(AND(OR(D279&lt;&gt;0,I279&lt;&gt;0),C279=0,H279=0),"NEW",""))</f>
        <v>DROP</v>
      </c>
    </row>
    <row r="280" customFormat="false" ht="15" hidden="false" customHeight="false" outlineLevel="0" collapsed="false">
      <c r="A280" s="7" t="s">
        <v>352</v>
      </c>
      <c r="B280" s="7" t="str">
        <f aca="false">IFERROR(INDEX('Source'!$C:$C,MATCH($A280,'Source'!$B:$B,0)),"")</f>
        <v>מגן ברך SC422</v>
      </c>
      <c r="C280" s="8" t="n">
        <f aca="false">SUMIFS('Source'!$D:$D,'Source'!$A:$A,"110 - Chemipal",'Source'!$B:$B,$A280)</f>
        <v>15</v>
      </c>
      <c r="D280" s="8" t="n">
        <f aca="false">SUMIFS('Source'!$F:$F,'Source'!$A:$A,"110 - Chemipal",'Source'!$B:$B,$A280)</f>
        <v>0</v>
      </c>
      <c r="E280" s="8" t="n">
        <f aca="false">D280*$J$5</f>
        <v>0</v>
      </c>
      <c r="F280" s="8" t="n">
        <f aca="false">E280-C280</f>
        <v>-15</v>
      </c>
      <c r="G280" s="9" t="n">
        <f aca="false">IF(AND(C280=0,E280=0),0,IF(C280=0,"New",(E280-C280)/C280))</f>
        <v>-1</v>
      </c>
      <c r="H280" s="8" t="n">
        <f aca="false">SUMIFS('Source'!$E:$E,'Source'!$A:$A,"110 - Chemipal",'Source'!$B:$B,$A280)</f>
        <v>2036.56</v>
      </c>
      <c r="I280" s="8" t="n">
        <f aca="false">SUMIFS('Source'!$G:$G,'Source'!$A:$A,"110 - Chemipal",'Source'!$B:$B,$A280)</f>
        <v>0</v>
      </c>
      <c r="J280" s="8" t="n">
        <f aca="false">I280*$J$5</f>
        <v>0</v>
      </c>
      <c r="K280" s="8" t="n">
        <f aca="false">J280-H280</f>
        <v>-2036.56</v>
      </c>
      <c r="L280" s="9" t="n">
        <f aca="false">IF(AND(H280=0,J280=0),0,IF(H280=0,"New",(J280-H280)/H280))</f>
        <v>-1</v>
      </c>
      <c r="M280" s="7" t="str">
        <f aca="false">IF(AND(OR(C280&lt;&gt;0,H280&lt;&gt;0),D280=0,I280=0),"DROP",IF(AND(OR(D280&lt;&gt;0,I280&lt;&gt;0),C280=0,H280=0),"NEW",""))</f>
        <v>DROP</v>
      </c>
    </row>
    <row r="281" customFormat="false" ht="15" hidden="false" customHeight="false" outlineLevel="0" collapsed="false">
      <c r="A281" s="7" t="s">
        <v>353</v>
      </c>
      <c r="B281" s="7" t="str">
        <f aca="false">IFERROR(INDEX('Source'!$C:$C,MATCH($A281,'Source'!$B:$B,0)),"")</f>
        <v>מגן מרפק SC95</v>
      </c>
      <c r="C281" s="8" t="n">
        <f aca="false">SUMIFS('Source'!$D:$D,'Source'!$A:$A,"110 - Chemipal",'Source'!$B:$B,$A281)</f>
        <v>28</v>
      </c>
      <c r="D281" s="8" t="n">
        <f aca="false">SUMIFS('Source'!$F:$F,'Source'!$A:$A,"110 - Chemipal",'Source'!$B:$B,$A281)</f>
        <v>0</v>
      </c>
      <c r="E281" s="8" t="n">
        <f aca="false">D281*$J$5</f>
        <v>0</v>
      </c>
      <c r="F281" s="8" t="n">
        <f aca="false">E281-C281</f>
        <v>-28</v>
      </c>
      <c r="G281" s="9" t="n">
        <f aca="false">IF(AND(C281=0,E281=0),0,IF(C281=0,"New",(E281-C281)/C281))</f>
        <v>-1</v>
      </c>
      <c r="H281" s="8" t="n">
        <f aca="false">SUMIFS('Source'!$E:$E,'Source'!$A:$A,"110 - Chemipal",'Source'!$B:$B,$A281)</f>
        <v>2024.78</v>
      </c>
      <c r="I281" s="8" t="n">
        <f aca="false">SUMIFS('Source'!$G:$G,'Source'!$A:$A,"110 - Chemipal",'Source'!$B:$B,$A281)</f>
        <v>0</v>
      </c>
      <c r="J281" s="8" t="n">
        <f aca="false">I281*$J$5</f>
        <v>0</v>
      </c>
      <c r="K281" s="8" t="n">
        <f aca="false">J281-H281</f>
        <v>-2024.78</v>
      </c>
      <c r="L281" s="9" t="n">
        <f aca="false">IF(AND(H281=0,J281=0),0,IF(H281=0,"New",(J281-H281)/H281))</f>
        <v>-1</v>
      </c>
      <c r="M281" s="7" t="str">
        <f aca="false">IF(AND(OR(C281&lt;&gt;0,H281&lt;&gt;0),D281=0,I281=0),"DROP",IF(AND(OR(D281&lt;&gt;0,I281&lt;&gt;0),C281=0,H281=0),"NEW",""))</f>
        <v>DROP</v>
      </c>
    </row>
    <row r="282" customFormat="false" ht="15" hidden="false" customHeight="false" outlineLevel="0" collapsed="false">
      <c r="A282" s="7" t="s">
        <v>354</v>
      </c>
      <c r="B282" s="7" t="str">
        <f aca="false">IFERROR(INDEX('Source'!$C:$C,MATCH($A282,'Source'!$B:$B,0)),"")</f>
        <v>גרבי נוחות קיץ לבן</v>
      </c>
      <c r="C282" s="8" t="n">
        <f aca="false">SUMIFS('Source'!$D:$D,'Source'!$A:$A,"110 - Chemipal",'Source'!$B:$B,$A282)</f>
        <v>87</v>
      </c>
      <c r="D282" s="8" t="n">
        <f aca="false">SUMIFS('Source'!$F:$F,'Source'!$A:$A,"110 - Chemipal",'Source'!$B:$B,$A282)</f>
        <v>0</v>
      </c>
      <c r="E282" s="8" t="n">
        <f aca="false">D282*$J$5</f>
        <v>0</v>
      </c>
      <c r="F282" s="8" t="n">
        <f aca="false">E282-C282</f>
        <v>-87</v>
      </c>
      <c r="G282" s="9" t="n">
        <f aca="false">IF(AND(C282=0,E282=0),0,IF(C282=0,"New",(E282-C282)/C282))</f>
        <v>-1</v>
      </c>
      <c r="H282" s="8" t="n">
        <f aca="false">SUMIFS('Source'!$E:$E,'Source'!$A:$A,"110 - Chemipal",'Source'!$B:$B,$A282)</f>
        <v>2017.09</v>
      </c>
      <c r="I282" s="8" t="n">
        <f aca="false">SUMIFS('Source'!$G:$G,'Source'!$A:$A,"110 - Chemipal",'Source'!$B:$B,$A282)</f>
        <v>0</v>
      </c>
      <c r="J282" s="8" t="n">
        <f aca="false">I282*$J$5</f>
        <v>0</v>
      </c>
      <c r="K282" s="8" t="n">
        <f aca="false">J282-H282</f>
        <v>-2017.09</v>
      </c>
      <c r="L282" s="9" t="n">
        <f aca="false">IF(AND(H282=0,J282=0),0,IF(H282=0,"New",(J282-H282)/H282))</f>
        <v>-1</v>
      </c>
      <c r="M282" s="7" t="str">
        <f aca="false">IF(AND(OR(C282&lt;&gt;0,H282&lt;&gt;0),D282=0,I282=0),"DROP",IF(AND(OR(D282&lt;&gt;0,I282&lt;&gt;0),C282=0,H282=0),"NEW",""))</f>
        <v>DROP</v>
      </c>
    </row>
    <row r="283" customFormat="false" ht="15" hidden="false" customHeight="false" outlineLevel="0" collapsed="false">
      <c r="A283" s="7" t="s">
        <v>355</v>
      </c>
      <c r="B283" s="7" t="str">
        <f aca="false">IFERROR(INDEX('Source'!$C:$C,MATCH($A283,'Source'!$B:$B,0)),"")</f>
        <v>חגורת בטן עממית אפור</v>
      </c>
      <c r="C283" s="8" t="n">
        <f aca="false">SUMIFS('Source'!$D:$D,'Source'!$A:$A,"110 - Chemipal",'Source'!$B:$B,$A283)</f>
        <v>25</v>
      </c>
      <c r="D283" s="8" t="n">
        <f aca="false">SUMIFS('Source'!$F:$F,'Source'!$A:$A,"110 - Chemipal",'Source'!$B:$B,$A283)</f>
        <v>0</v>
      </c>
      <c r="E283" s="8" t="n">
        <f aca="false">D283*$J$5</f>
        <v>0</v>
      </c>
      <c r="F283" s="8" t="n">
        <f aca="false">E283-C283</f>
        <v>-25</v>
      </c>
      <c r="G283" s="9" t="n">
        <f aca="false">IF(AND(C283=0,E283=0),0,IF(C283=0,"New",(E283-C283)/C283))</f>
        <v>-1</v>
      </c>
      <c r="H283" s="8" t="n">
        <f aca="false">SUMIFS('Source'!$E:$E,'Source'!$A:$A,"110 - Chemipal",'Source'!$B:$B,$A283)</f>
        <v>2013.29</v>
      </c>
      <c r="I283" s="8" t="n">
        <f aca="false">SUMIFS('Source'!$G:$G,'Source'!$A:$A,"110 - Chemipal",'Source'!$B:$B,$A283)</f>
        <v>0</v>
      </c>
      <c r="J283" s="8" t="n">
        <f aca="false">I283*$J$5</f>
        <v>0</v>
      </c>
      <c r="K283" s="8" t="n">
        <f aca="false">J283-H283</f>
        <v>-2013.29</v>
      </c>
      <c r="L283" s="9" t="n">
        <f aca="false">IF(AND(H283=0,J283=0),0,IF(H283=0,"New",(J283-H283)/H283))</f>
        <v>-1</v>
      </c>
      <c r="M283" s="7" t="str">
        <f aca="false">IF(AND(OR(C283&lt;&gt;0,H283&lt;&gt;0),D283=0,I283=0),"DROP",IF(AND(OR(D283&lt;&gt;0,I283&lt;&gt;0),C283=0,H283=0),"NEW",""))</f>
        <v>DROP</v>
      </c>
    </row>
    <row r="284" customFormat="false" ht="15" hidden="false" customHeight="false" outlineLevel="0" collapsed="false">
      <c r="A284" s="7" t="s">
        <v>356</v>
      </c>
      <c r="B284" s="7" t="str">
        <f aca="false">IFERROR(INDEX('Source'!$C:$C,MATCH($A284,'Source'!$B:$B,0)),"")</f>
        <v>חגורה למנותחי בית החזה</v>
      </c>
      <c r="C284" s="8" t="n">
        <f aca="false">SUMIFS('Source'!$D:$D,'Source'!$A:$A,"110 - Chemipal",'Source'!$B:$B,$A284)</f>
        <v>16</v>
      </c>
      <c r="D284" s="8" t="n">
        <f aca="false">SUMIFS('Source'!$F:$F,'Source'!$A:$A,"110 - Chemipal",'Source'!$B:$B,$A284)</f>
        <v>0</v>
      </c>
      <c r="E284" s="8" t="n">
        <f aca="false">D284*$J$5</f>
        <v>0</v>
      </c>
      <c r="F284" s="8" t="n">
        <f aca="false">E284-C284</f>
        <v>-16</v>
      </c>
      <c r="G284" s="9" t="n">
        <f aca="false">IF(AND(C284=0,E284=0),0,IF(C284=0,"New",(E284-C284)/C284))</f>
        <v>-1</v>
      </c>
      <c r="H284" s="8" t="n">
        <f aca="false">SUMIFS('Source'!$E:$E,'Source'!$A:$A,"110 - Chemipal",'Source'!$B:$B,$A284)</f>
        <v>1994.96</v>
      </c>
      <c r="I284" s="8" t="n">
        <f aca="false">SUMIFS('Source'!$G:$G,'Source'!$A:$A,"110 - Chemipal",'Source'!$B:$B,$A284)</f>
        <v>0</v>
      </c>
      <c r="J284" s="8" t="n">
        <f aca="false">I284*$J$5</f>
        <v>0</v>
      </c>
      <c r="K284" s="8" t="n">
        <f aca="false">J284-H284</f>
        <v>-1994.96</v>
      </c>
      <c r="L284" s="9" t="n">
        <f aca="false">IF(AND(H284=0,J284=0),0,IF(H284=0,"New",(J284-H284)/H284))</f>
        <v>-1</v>
      </c>
      <c r="M284" s="7" t="str">
        <f aca="false">IF(AND(OR(C284&lt;&gt;0,H284&lt;&gt;0),D284=0,I284=0),"DROP",IF(AND(OR(D284&lt;&gt;0,I284&lt;&gt;0),C284=0,H284=0),"NEW",""))</f>
        <v>DROP</v>
      </c>
    </row>
    <row r="285" customFormat="false" ht="15" hidden="false" customHeight="false" outlineLevel="0" collapsed="false">
      <c r="A285" s="7" t="s">
        <v>357</v>
      </c>
      <c r="B285" s="7" t="str">
        <f aca="false">IFERROR(INDEX('Source'!$C:$C,MATCH($A285,'Source'!$B:$B,0)),"")</f>
        <v>אבן שיוף להסירת</v>
      </c>
      <c r="C285" s="8" t="n">
        <f aca="false">SUMIFS('Source'!$D:$D,'Source'!$A:$A,"110 - Chemipal",'Source'!$B:$B,$A285)</f>
        <v>239</v>
      </c>
      <c r="D285" s="8" t="n">
        <f aca="false">SUMIFS('Source'!$F:$F,'Source'!$A:$A,"110 - Chemipal",'Source'!$B:$B,$A285)</f>
        <v>0</v>
      </c>
      <c r="E285" s="8" t="n">
        <f aca="false">D285*$J$5</f>
        <v>0</v>
      </c>
      <c r="F285" s="8" t="n">
        <f aca="false">E285-C285</f>
        <v>-239</v>
      </c>
      <c r="G285" s="9" t="n">
        <f aca="false">IF(AND(C285=0,E285=0),0,IF(C285=0,"New",(E285-C285)/C285))</f>
        <v>-1</v>
      </c>
      <c r="H285" s="8" t="n">
        <f aca="false">SUMIFS('Source'!$E:$E,'Source'!$A:$A,"110 - Chemipal",'Source'!$B:$B,$A285)</f>
        <v>1947.04</v>
      </c>
      <c r="I285" s="8" t="n">
        <f aca="false">SUMIFS('Source'!$G:$G,'Source'!$A:$A,"110 - Chemipal",'Source'!$B:$B,$A285)</f>
        <v>0</v>
      </c>
      <c r="J285" s="8" t="n">
        <f aca="false">I285*$J$5</f>
        <v>0</v>
      </c>
      <c r="K285" s="8" t="n">
        <f aca="false">J285-H285</f>
        <v>-1947.04</v>
      </c>
      <c r="L285" s="9" t="n">
        <f aca="false">IF(AND(H285=0,J285=0),0,IF(H285=0,"New",(J285-H285)/H285))</f>
        <v>-1</v>
      </c>
      <c r="M285" s="7" t="str">
        <f aca="false">IF(AND(OR(C285&lt;&gt;0,H285&lt;&gt;0),D285=0,I285=0),"DROP",IF(AND(OR(D285&lt;&gt;0,I285&lt;&gt;0),C285=0,H285=0),"NEW",""))</f>
        <v>DROP</v>
      </c>
    </row>
    <row r="286" customFormat="false" ht="15" hidden="false" customHeight="false" outlineLevel="0" collapsed="false">
      <c r="A286" s="7" t="s">
        <v>358</v>
      </c>
      <c r="B286" s="7" t="str">
        <f aca="false">IFERROR(INDEX('Source'!$C:$C,MATCH($A286,'Source'!$B:$B,0)),"")</f>
        <v>גרבי נוחות חורף שחור</v>
      </c>
      <c r="C286" s="8" t="n">
        <f aca="false">SUMIFS('Source'!$D:$D,'Source'!$A:$A,"110 - Chemipal",'Source'!$B:$B,$A286)</f>
        <v>65</v>
      </c>
      <c r="D286" s="8" t="n">
        <f aca="false">SUMIFS('Source'!$F:$F,'Source'!$A:$A,"110 - Chemipal",'Source'!$B:$B,$A286)</f>
        <v>0</v>
      </c>
      <c r="E286" s="8" t="n">
        <f aca="false">D286*$J$5</f>
        <v>0</v>
      </c>
      <c r="F286" s="8" t="n">
        <f aca="false">E286-C286</f>
        <v>-65</v>
      </c>
      <c r="G286" s="9" t="n">
        <f aca="false">IF(AND(C286=0,E286=0),0,IF(C286=0,"New",(E286-C286)/C286))</f>
        <v>-1</v>
      </c>
      <c r="H286" s="8" t="n">
        <f aca="false">SUMIFS('Source'!$E:$E,'Source'!$A:$A,"110 - Chemipal",'Source'!$B:$B,$A286)</f>
        <v>1946.64</v>
      </c>
      <c r="I286" s="8" t="n">
        <f aca="false">SUMIFS('Source'!$G:$G,'Source'!$A:$A,"110 - Chemipal",'Source'!$B:$B,$A286)</f>
        <v>0</v>
      </c>
      <c r="J286" s="8" t="n">
        <f aca="false">I286*$J$5</f>
        <v>0</v>
      </c>
      <c r="K286" s="8" t="n">
        <f aca="false">J286-H286</f>
        <v>-1946.64</v>
      </c>
      <c r="L286" s="9" t="n">
        <f aca="false">IF(AND(H286=0,J286=0),0,IF(H286=0,"New",(J286-H286)/H286))</f>
        <v>-1</v>
      </c>
      <c r="M286" s="7" t="str">
        <f aca="false">IF(AND(OR(C286&lt;&gt;0,H286&lt;&gt;0),D286=0,I286=0),"DROP",IF(AND(OR(D286&lt;&gt;0,I286&lt;&gt;0),C286=0,H286=0),"NEW",""))</f>
        <v>DROP</v>
      </c>
    </row>
    <row r="287" customFormat="false" ht="15" hidden="false" customHeight="false" outlineLevel="0" collapsed="false">
      <c r="A287" s="7" t="s">
        <v>359</v>
      </c>
      <c r="B287" s="7" t="str">
        <f aca="false">IFERROR(INDEX('Source'!$C:$C,MATCH($A287,'Source'!$B:$B,0)),"")</f>
        <v>מגן שוק SC39</v>
      </c>
      <c r="C287" s="8" t="n">
        <f aca="false">SUMIFS('Source'!$D:$D,'Source'!$A:$A,"110 - Chemipal",'Source'!$B:$B,$A287)</f>
        <v>15</v>
      </c>
      <c r="D287" s="8" t="n">
        <f aca="false">SUMIFS('Source'!$F:$F,'Source'!$A:$A,"110 - Chemipal",'Source'!$B:$B,$A287)</f>
        <v>0</v>
      </c>
      <c r="E287" s="8" t="n">
        <f aca="false">D287*$J$5</f>
        <v>0</v>
      </c>
      <c r="F287" s="8" t="n">
        <f aca="false">E287-C287</f>
        <v>-15</v>
      </c>
      <c r="G287" s="9" t="n">
        <f aca="false">IF(AND(C287=0,E287=0),0,IF(C287=0,"New",(E287-C287)/C287))</f>
        <v>-1</v>
      </c>
      <c r="H287" s="8" t="n">
        <f aca="false">SUMIFS('Source'!$E:$E,'Source'!$A:$A,"110 - Chemipal",'Source'!$B:$B,$A287)</f>
        <v>1925</v>
      </c>
      <c r="I287" s="8" t="n">
        <f aca="false">SUMIFS('Source'!$G:$G,'Source'!$A:$A,"110 - Chemipal",'Source'!$B:$B,$A287)</f>
        <v>0</v>
      </c>
      <c r="J287" s="8" t="n">
        <f aca="false">I287*$J$5</f>
        <v>0</v>
      </c>
      <c r="K287" s="8" t="n">
        <f aca="false">J287-H287</f>
        <v>-1925</v>
      </c>
      <c r="L287" s="9" t="n">
        <f aca="false">IF(AND(H287=0,J287=0),0,IF(H287=0,"New",(J287-H287)/H287))</f>
        <v>-1</v>
      </c>
      <c r="M287" s="7" t="str">
        <f aca="false">IF(AND(OR(C287&lt;&gt;0,H287&lt;&gt;0),D287=0,I287=0),"DROP",IF(AND(OR(D287&lt;&gt;0,I287&lt;&gt;0),C287=0,H287=0),"NEW",""))</f>
        <v>DROP</v>
      </c>
    </row>
    <row r="288" customFormat="false" ht="15" hidden="false" customHeight="false" outlineLevel="0" collapsed="false">
      <c r="A288" s="7" t="s">
        <v>360</v>
      </c>
      <c r="B288" s="7" t="str">
        <f aca="false">IFERROR(INDEX('Source'!$C:$C,MATCH($A288,'Source'!$B:$B,0)),"")</f>
        <v>חגורת בטן עממית אפור</v>
      </c>
      <c r="C288" s="8" t="n">
        <f aca="false">SUMIFS('Source'!$D:$D,'Source'!$A:$A,"110 - Chemipal",'Source'!$B:$B,$A288)</f>
        <v>23</v>
      </c>
      <c r="D288" s="8" t="n">
        <f aca="false">SUMIFS('Source'!$F:$F,'Source'!$A:$A,"110 - Chemipal",'Source'!$B:$B,$A288)</f>
        <v>0</v>
      </c>
      <c r="E288" s="8" t="n">
        <f aca="false">D288*$J$5</f>
        <v>0</v>
      </c>
      <c r="F288" s="8" t="n">
        <f aca="false">E288-C288</f>
        <v>-23</v>
      </c>
      <c r="G288" s="9" t="n">
        <f aca="false">IF(AND(C288=0,E288=0),0,IF(C288=0,"New",(E288-C288)/C288))</f>
        <v>-1</v>
      </c>
      <c r="H288" s="8" t="n">
        <f aca="false">SUMIFS('Source'!$E:$E,'Source'!$A:$A,"110 - Chemipal",'Source'!$B:$B,$A288)</f>
        <v>1889.24</v>
      </c>
      <c r="I288" s="8" t="n">
        <f aca="false">SUMIFS('Source'!$G:$G,'Source'!$A:$A,"110 - Chemipal",'Source'!$B:$B,$A288)</f>
        <v>0</v>
      </c>
      <c r="J288" s="8" t="n">
        <f aca="false">I288*$J$5</f>
        <v>0</v>
      </c>
      <c r="K288" s="8" t="n">
        <f aca="false">J288-H288</f>
        <v>-1889.24</v>
      </c>
      <c r="L288" s="9" t="n">
        <f aca="false">IF(AND(H288=0,J288=0),0,IF(H288=0,"New",(J288-H288)/H288))</f>
        <v>-1</v>
      </c>
      <c r="M288" s="7" t="str">
        <f aca="false">IF(AND(OR(C288&lt;&gt;0,H288&lt;&gt;0),D288=0,I288=0),"DROP",IF(AND(OR(D288&lt;&gt;0,I288&lt;&gt;0),C288=0,H288=0),"NEW",""))</f>
        <v>DROP</v>
      </c>
    </row>
    <row r="289" customFormat="false" ht="15" hidden="false" customHeight="false" outlineLevel="0" collapsed="false">
      <c r="A289" s="7" t="s">
        <v>361</v>
      </c>
      <c r="B289" s="7" t="str">
        <f aca="false">IFERROR(INDEX('Source'!$C:$C,MATCH($A289,'Source'!$B:$B,0)),"")</f>
        <v>מגן ירך</v>
      </c>
      <c r="C289" s="8" t="n">
        <f aca="false">SUMIFS('Source'!$D:$D,'Source'!$A:$A,"110 - Chemipal",'Source'!$B:$B,$A289)</f>
        <v>61</v>
      </c>
      <c r="D289" s="8" t="n">
        <f aca="false">SUMIFS('Source'!$F:$F,'Source'!$A:$A,"110 - Chemipal",'Source'!$B:$B,$A289)</f>
        <v>0</v>
      </c>
      <c r="E289" s="8" t="n">
        <f aca="false">D289*$J$5</f>
        <v>0</v>
      </c>
      <c r="F289" s="8" t="n">
        <f aca="false">E289-C289</f>
        <v>-61</v>
      </c>
      <c r="G289" s="9" t="n">
        <f aca="false">IF(AND(C289=0,E289=0),0,IF(C289=0,"New",(E289-C289)/C289))</f>
        <v>-1</v>
      </c>
      <c r="H289" s="8" t="n">
        <f aca="false">SUMIFS('Source'!$E:$E,'Source'!$A:$A,"110 - Chemipal",'Source'!$B:$B,$A289)</f>
        <v>1847.95</v>
      </c>
      <c r="I289" s="8" t="n">
        <f aca="false">SUMIFS('Source'!$G:$G,'Source'!$A:$A,"110 - Chemipal",'Source'!$B:$B,$A289)</f>
        <v>0</v>
      </c>
      <c r="J289" s="8" t="n">
        <f aca="false">I289*$J$5</f>
        <v>0</v>
      </c>
      <c r="K289" s="8" t="n">
        <f aca="false">J289-H289</f>
        <v>-1847.95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362</v>
      </c>
      <c r="B290" s="7" t="str">
        <f aca="false">IFERROR(INDEX('Source'!$C:$C,MATCH($A290,'Source'!$B:$B,0)),"")</f>
        <v>מגן קרסול שמאל SC35</v>
      </c>
      <c r="C290" s="8" t="n">
        <f aca="false">SUMIFS('Source'!$D:$D,'Source'!$A:$A,"110 - Chemipal",'Source'!$B:$B,$A290)</f>
        <v>25</v>
      </c>
      <c r="D290" s="8" t="n">
        <f aca="false">SUMIFS('Source'!$F:$F,'Source'!$A:$A,"110 - Chemipal",'Source'!$B:$B,$A290)</f>
        <v>0</v>
      </c>
      <c r="E290" s="8" t="n">
        <f aca="false">D290*$J$5</f>
        <v>0</v>
      </c>
      <c r="F290" s="8" t="n">
        <f aca="false">E290-C290</f>
        <v>-25</v>
      </c>
      <c r="G290" s="9" t="n">
        <f aca="false">IF(AND(C290=0,E290=0),0,IF(C290=0,"New",(E290-C290)/C290))</f>
        <v>-1</v>
      </c>
      <c r="H290" s="8" t="n">
        <f aca="false">SUMIFS('Source'!$E:$E,'Source'!$A:$A,"110 - Chemipal",'Source'!$B:$B,$A290)</f>
        <v>1843.46</v>
      </c>
      <c r="I290" s="8" t="n">
        <f aca="false">SUMIFS('Source'!$G:$G,'Source'!$A:$A,"110 - Chemipal",'Source'!$B:$B,$A290)</f>
        <v>0</v>
      </c>
      <c r="J290" s="8" t="n">
        <f aca="false">I290*$J$5</f>
        <v>0</v>
      </c>
      <c r="K290" s="8" t="n">
        <f aca="false">J290-H290</f>
        <v>-1843.46</v>
      </c>
      <c r="L290" s="9" t="n">
        <f aca="false">IF(AND(H290=0,J290=0),0,IF(H290=0,"New",(J290-H290)/H290))</f>
        <v>-1</v>
      </c>
      <c r="M290" s="7" t="str">
        <f aca="false">IF(AND(OR(C290&lt;&gt;0,H290&lt;&gt;0),D290=0,I290=0),"DROP",IF(AND(OR(D290&lt;&gt;0,I290&lt;&gt;0),C290=0,H290=0),"NEW",""))</f>
        <v>DROP</v>
      </c>
    </row>
    <row r="291" customFormat="false" ht="15" hidden="false" customHeight="false" outlineLevel="0" collapsed="false">
      <c r="A291" s="7" t="s">
        <v>363</v>
      </c>
      <c r="B291" s="7" t="str">
        <f aca="false">IFERROR(INDEX('Source'!$C:$C,MATCH($A291,'Source'!$B:$B,0)),"")</f>
        <v>רפידת מגבת כותנה</v>
      </c>
      <c r="C291" s="8" t="n">
        <f aca="false">SUMIFS('Source'!$D:$D,'Source'!$A:$A,"110 - Chemipal",'Source'!$B:$B,$A291)</f>
        <v>171</v>
      </c>
      <c r="D291" s="8" t="n">
        <f aca="false">SUMIFS('Source'!$F:$F,'Source'!$A:$A,"110 - Chemipal",'Source'!$B:$B,$A291)</f>
        <v>0</v>
      </c>
      <c r="E291" s="8" t="n">
        <f aca="false">D291*$J$5</f>
        <v>0</v>
      </c>
      <c r="F291" s="8" t="n">
        <f aca="false">E291-C291</f>
        <v>-171</v>
      </c>
      <c r="G291" s="9" t="n">
        <f aca="false">IF(AND(C291=0,E291=0),0,IF(C291=0,"New",(E291-C291)/C291))</f>
        <v>-1</v>
      </c>
      <c r="H291" s="8" t="n">
        <f aca="false">SUMIFS('Source'!$E:$E,'Source'!$A:$A,"110 - Chemipal",'Source'!$B:$B,$A291)</f>
        <v>1824.36</v>
      </c>
      <c r="I291" s="8" t="n">
        <f aca="false">SUMIFS('Source'!$G:$G,'Source'!$A:$A,"110 - Chemipal",'Source'!$B:$B,$A291)</f>
        <v>0</v>
      </c>
      <c r="J291" s="8" t="n">
        <f aca="false">I291*$J$5</f>
        <v>0</v>
      </c>
      <c r="K291" s="8" t="n">
        <f aca="false">J291-H291</f>
        <v>-1824.36</v>
      </c>
      <c r="L291" s="9" t="n">
        <f aca="false">IF(AND(H291=0,J291=0),0,IF(H291=0,"New",(J291-H291)/H291))</f>
        <v>-1</v>
      </c>
      <c r="M291" s="7" t="str">
        <f aca="false">IF(AND(OR(C291&lt;&gt;0,H291&lt;&gt;0),D291=0,I291=0),"DROP",IF(AND(OR(D291&lt;&gt;0,I291&lt;&gt;0),C291=0,H291=0),"NEW",""))</f>
        <v>DROP</v>
      </c>
    </row>
    <row r="292" customFormat="false" ht="15" hidden="false" customHeight="false" outlineLevel="0" collapsed="false">
      <c r="A292" s="7" t="s">
        <v>364</v>
      </c>
      <c r="B292" s="7" t="str">
        <f aca="false">IFERROR(INDEX('Source'!$C:$C,MATCH($A292,'Source'!$B:$B,0)),"")</f>
        <v>ח.בטן 25 ס'מ</v>
      </c>
      <c r="C292" s="8" t="n">
        <f aca="false">SUMIFS('Source'!$D:$D,'Source'!$A:$A,"110 - Chemipal",'Source'!$B:$B,$A292)</f>
        <v>17</v>
      </c>
      <c r="D292" s="8" t="n">
        <f aca="false">SUMIFS('Source'!$F:$F,'Source'!$A:$A,"110 - Chemipal",'Source'!$B:$B,$A292)</f>
        <v>0</v>
      </c>
      <c r="E292" s="8" t="n">
        <f aca="false">D292*$J$5</f>
        <v>0</v>
      </c>
      <c r="F292" s="8" t="n">
        <f aca="false">E292-C292</f>
        <v>-17</v>
      </c>
      <c r="G292" s="9" t="n">
        <f aca="false">IF(AND(C292=0,E292=0),0,IF(C292=0,"New",(E292-C292)/C292))</f>
        <v>-1</v>
      </c>
      <c r="H292" s="8" t="n">
        <f aca="false">SUMIFS('Source'!$E:$E,'Source'!$A:$A,"110 - Chemipal",'Source'!$B:$B,$A292)</f>
        <v>1759.03</v>
      </c>
      <c r="I292" s="8" t="n">
        <f aca="false">SUMIFS('Source'!$G:$G,'Source'!$A:$A,"110 - Chemipal",'Source'!$B:$B,$A292)</f>
        <v>0</v>
      </c>
      <c r="J292" s="8" t="n">
        <f aca="false">I292*$J$5</f>
        <v>0</v>
      </c>
      <c r="K292" s="8" t="n">
        <f aca="false">J292-H292</f>
        <v>-1759.03</v>
      </c>
      <c r="L292" s="9" t="n">
        <f aca="false">IF(AND(H292=0,J292=0),0,IF(H292=0,"New",(J292-H292)/H292))</f>
        <v>-1</v>
      </c>
      <c r="M292" s="7" t="str">
        <f aca="false">IF(AND(OR(C292&lt;&gt;0,H292&lt;&gt;0),D292=0,I292=0),"DROP",IF(AND(OR(D292&lt;&gt;0,I292&lt;&gt;0),C292=0,H292=0),"NEW",""))</f>
        <v>DROP</v>
      </c>
    </row>
    <row r="293" customFormat="false" ht="15" hidden="false" customHeight="false" outlineLevel="0" collapsed="false">
      <c r="A293" s="7" t="s">
        <v>365</v>
      </c>
      <c r="B293" s="7" t="str">
        <f aca="false">IFERROR(INDEX('Source'!$C:$C,MATCH($A293,'Source'!$B:$B,0)),"")</f>
        <v>מגן ירך</v>
      </c>
      <c r="C293" s="8" t="n">
        <f aca="false">SUMIFS('Source'!$D:$D,'Source'!$A:$A,"110 - Chemipal",'Source'!$B:$B,$A293)</f>
        <v>57</v>
      </c>
      <c r="D293" s="8" t="n">
        <f aca="false">SUMIFS('Source'!$F:$F,'Source'!$A:$A,"110 - Chemipal",'Source'!$B:$B,$A293)</f>
        <v>0</v>
      </c>
      <c r="E293" s="8" t="n">
        <f aca="false">D293*$J$5</f>
        <v>0</v>
      </c>
      <c r="F293" s="8" t="n">
        <f aca="false">E293-C293</f>
        <v>-57</v>
      </c>
      <c r="G293" s="9" t="n">
        <f aca="false">IF(AND(C293=0,E293=0),0,IF(C293=0,"New",(E293-C293)/C293))</f>
        <v>-1</v>
      </c>
      <c r="H293" s="8" t="n">
        <f aca="false">SUMIFS('Source'!$E:$E,'Source'!$A:$A,"110 - Chemipal",'Source'!$B:$B,$A293)</f>
        <v>1753.92</v>
      </c>
      <c r="I293" s="8" t="n">
        <f aca="false">SUMIFS('Source'!$G:$G,'Source'!$A:$A,"110 - Chemipal",'Source'!$B:$B,$A293)</f>
        <v>0</v>
      </c>
      <c r="J293" s="8" t="n">
        <f aca="false">I293*$J$5</f>
        <v>0</v>
      </c>
      <c r="K293" s="8" t="n">
        <f aca="false">J293-H293</f>
        <v>-1753.92</v>
      </c>
      <c r="L293" s="9" t="n">
        <f aca="false">IF(AND(H293=0,J293=0),0,IF(H293=0,"New",(J293-H293)/H293))</f>
        <v>-1</v>
      </c>
      <c r="M293" s="7" t="str">
        <f aca="false">IF(AND(OR(C293&lt;&gt;0,H293&lt;&gt;0),D293=0,I293=0),"DROP",IF(AND(OR(D293&lt;&gt;0,I293&lt;&gt;0),C293=0,H293=0),"NEW",""))</f>
        <v>DROP</v>
      </c>
    </row>
    <row r="294" customFormat="false" ht="15" hidden="false" customHeight="false" outlineLevel="0" collapsed="false">
      <c r="A294" s="7" t="s">
        <v>366</v>
      </c>
      <c r="B294" s="7" t="str">
        <f aca="false">IFERROR(INDEX('Source'!$C:$C,MATCH($A294,'Source'!$B:$B,0)),"")</f>
        <v>מגן מרפק שחור</v>
      </c>
      <c r="C294" s="8" t="n">
        <f aca="false">SUMIFS('Source'!$D:$D,'Source'!$A:$A,"110 - Chemipal",'Source'!$B:$B,$A294)</f>
        <v>57</v>
      </c>
      <c r="D294" s="8" t="n">
        <f aca="false">SUMIFS('Source'!$F:$F,'Source'!$A:$A,"110 - Chemipal",'Source'!$B:$B,$A294)</f>
        <v>0</v>
      </c>
      <c r="E294" s="8" t="n">
        <f aca="false">D294*$J$5</f>
        <v>0</v>
      </c>
      <c r="F294" s="8" t="n">
        <f aca="false">E294-C294</f>
        <v>-57</v>
      </c>
      <c r="G294" s="9" t="n">
        <f aca="false">IF(AND(C294=0,E294=0),0,IF(C294=0,"New",(E294-C294)/C294))</f>
        <v>-1</v>
      </c>
      <c r="H294" s="8" t="n">
        <f aca="false">SUMIFS('Source'!$E:$E,'Source'!$A:$A,"110 - Chemipal",'Source'!$B:$B,$A294)</f>
        <v>1717.08</v>
      </c>
      <c r="I294" s="8" t="n">
        <f aca="false">SUMIFS('Source'!$G:$G,'Source'!$A:$A,"110 - Chemipal",'Source'!$B:$B,$A294)</f>
        <v>0</v>
      </c>
      <c r="J294" s="8" t="n">
        <f aca="false">I294*$J$5</f>
        <v>0</v>
      </c>
      <c r="K294" s="8" t="n">
        <f aca="false">J294-H294</f>
        <v>-1717.08</v>
      </c>
      <c r="L294" s="9" t="n">
        <f aca="false">IF(AND(H294=0,J294=0),0,IF(H294=0,"New",(J294-H294)/H294))</f>
        <v>-1</v>
      </c>
      <c r="M294" s="7" t="str">
        <f aca="false">IF(AND(OR(C294&lt;&gt;0,H294&lt;&gt;0),D294=0,I294=0),"DROP",IF(AND(OR(D294&lt;&gt;0,I294&lt;&gt;0),C294=0,H294=0),"NEW",""))</f>
        <v>DROP</v>
      </c>
    </row>
    <row r="295" customFormat="false" ht="15" hidden="false" customHeight="false" outlineLevel="0" collapsed="false">
      <c r="A295" s="7" t="s">
        <v>367</v>
      </c>
      <c r="B295" s="7" t="str">
        <f aca="false">IFERROR(INDEX('Source'!$C:$C,MATCH($A295,'Source'!$B:$B,0)),"")</f>
        <v>גרבי נוחות קיץ אפור</v>
      </c>
      <c r="C295" s="8" t="n">
        <f aca="false">SUMIFS('Source'!$D:$D,'Source'!$A:$A,"110 - Chemipal",'Source'!$B:$B,$A295)</f>
        <v>72</v>
      </c>
      <c r="D295" s="8" t="n">
        <f aca="false">SUMIFS('Source'!$F:$F,'Source'!$A:$A,"110 - Chemipal",'Source'!$B:$B,$A295)</f>
        <v>0</v>
      </c>
      <c r="E295" s="8" t="n">
        <f aca="false">D295*$J$5</f>
        <v>0</v>
      </c>
      <c r="F295" s="8" t="n">
        <f aca="false">E295-C295</f>
        <v>-72</v>
      </c>
      <c r="G295" s="9" t="n">
        <f aca="false">IF(AND(C295=0,E295=0),0,IF(C295=0,"New",(E295-C295)/C295))</f>
        <v>-1</v>
      </c>
      <c r="H295" s="8" t="n">
        <f aca="false">SUMIFS('Source'!$E:$E,'Source'!$A:$A,"110 - Chemipal",'Source'!$B:$B,$A295)</f>
        <v>1701.02</v>
      </c>
      <c r="I295" s="8" t="n">
        <f aca="false">SUMIFS('Source'!$G:$G,'Source'!$A:$A,"110 - Chemipal",'Source'!$B:$B,$A295)</f>
        <v>0</v>
      </c>
      <c r="J295" s="8" t="n">
        <f aca="false">I295*$J$5</f>
        <v>0</v>
      </c>
      <c r="K295" s="8" t="n">
        <f aca="false">J295-H295</f>
        <v>-1701.02</v>
      </c>
      <c r="L295" s="9" t="n">
        <f aca="false">IF(AND(H295=0,J295=0),0,IF(H295=0,"New",(J295-H295)/H295))</f>
        <v>-1</v>
      </c>
      <c r="M295" s="7" t="str">
        <f aca="false">IF(AND(OR(C295&lt;&gt;0,H295&lt;&gt;0),D295=0,I295=0),"DROP",IF(AND(OR(D295&lt;&gt;0,I295&lt;&gt;0),C295=0,H295=0),"NEW",""))</f>
        <v>DROP</v>
      </c>
    </row>
    <row r="296" customFormat="false" ht="15" hidden="false" customHeight="false" outlineLevel="0" collapsed="false">
      <c r="A296" s="7" t="s">
        <v>368</v>
      </c>
      <c r="B296" s="7" t="str">
        <f aca="false">IFERROR(INDEX('Source'!$C:$C,MATCH($A296,'Source'!$B:$B,0)),"")</f>
        <v>מגן קרסול ימין SC35</v>
      </c>
      <c r="C296" s="8" t="n">
        <f aca="false">SUMIFS('Source'!$D:$D,'Source'!$A:$A,"110 - Chemipal",'Source'!$B:$B,$A296)</f>
        <v>23</v>
      </c>
      <c r="D296" s="8" t="n">
        <f aca="false">SUMIFS('Source'!$F:$F,'Source'!$A:$A,"110 - Chemipal",'Source'!$B:$B,$A296)</f>
        <v>0</v>
      </c>
      <c r="E296" s="8" t="n">
        <f aca="false">D296*$J$5</f>
        <v>0</v>
      </c>
      <c r="F296" s="8" t="n">
        <f aca="false">E296-C296</f>
        <v>-23</v>
      </c>
      <c r="G296" s="9" t="n">
        <f aca="false">IF(AND(C296=0,E296=0),0,IF(C296=0,"New",(E296-C296)/C296))</f>
        <v>-1</v>
      </c>
      <c r="H296" s="8" t="n">
        <f aca="false">SUMIFS('Source'!$E:$E,'Source'!$A:$A,"110 - Chemipal",'Source'!$B:$B,$A296)</f>
        <v>1684.69</v>
      </c>
      <c r="I296" s="8" t="n">
        <f aca="false">SUMIFS('Source'!$G:$G,'Source'!$A:$A,"110 - Chemipal",'Source'!$B:$B,$A296)</f>
        <v>0</v>
      </c>
      <c r="J296" s="8" t="n">
        <f aca="false">I296*$J$5</f>
        <v>0</v>
      </c>
      <c r="K296" s="8" t="n">
        <f aca="false">J296-H296</f>
        <v>-1684.69</v>
      </c>
      <c r="L296" s="9" t="n">
        <f aca="false">IF(AND(H296=0,J296=0),0,IF(H296=0,"New",(J296-H296)/H296))</f>
        <v>-1</v>
      </c>
      <c r="M296" s="7" t="str">
        <f aca="false">IF(AND(OR(C296&lt;&gt;0,H296&lt;&gt;0),D296=0,I296=0),"DROP",IF(AND(OR(D296&lt;&gt;0,I296&lt;&gt;0),C296=0,H296=0),"NEW",""))</f>
        <v>DROP</v>
      </c>
    </row>
    <row r="297" customFormat="false" ht="15" hidden="false" customHeight="false" outlineLevel="0" collapsed="false">
      <c r="A297" s="7" t="s">
        <v>369</v>
      </c>
      <c r="B297" s="7" t="str">
        <f aca="false">IFERROR(INDEX('Source'!$C:$C,MATCH($A297,'Source'!$B:$B,0)),"")</f>
        <v>מגן ברך שחור</v>
      </c>
      <c r="C297" s="8" t="n">
        <f aca="false">SUMIFS('Source'!$D:$D,'Source'!$A:$A,"110 - Chemipal",'Source'!$B:$B,$A297)</f>
        <v>56</v>
      </c>
      <c r="D297" s="8" t="n">
        <f aca="false">SUMIFS('Source'!$F:$F,'Source'!$A:$A,"110 - Chemipal",'Source'!$B:$B,$A297)</f>
        <v>0</v>
      </c>
      <c r="E297" s="8" t="n">
        <f aca="false">D297*$J$5</f>
        <v>0</v>
      </c>
      <c r="F297" s="8" t="n">
        <f aca="false">E297-C297</f>
        <v>-56</v>
      </c>
      <c r="G297" s="9" t="n">
        <f aca="false">IF(AND(C297=0,E297=0),0,IF(C297=0,"New",(E297-C297)/C297))</f>
        <v>-1</v>
      </c>
      <c r="H297" s="8" t="n">
        <f aca="false">SUMIFS('Source'!$E:$E,'Source'!$A:$A,"110 - Chemipal",'Source'!$B:$B,$A297)</f>
        <v>1671.32</v>
      </c>
      <c r="I297" s="8" t="n">
        <f aca="false">SUMIFS('Source'!$G:$G,'Source'!$A:$A,"110 - Chemipal",'Source'!$B:$B,$A297)</f>
        <v>0</v>
      </c>
      <c r="J297" s="8" t="n">
        <f aca="false">I297*$J$5</f>
        <v>0</v>
      </c>
      <c r="K297" s="8" t="n">
        <f aca="false">J297-H297</f>
        <v>-1671.32</v>
      </c>
      <c r="L297" s="9" t="n">
        <f aca="false">IF(AND(H297=0,J297=0),0,IF(H297=0,"New",(J297-H297)/H297))</f>
        <v>-1</v>
      </c>
      <c r="M297" s="7" t="str">
        <f aca="false">IF(AND(OR(C297&lt;&gt;0,H297&lt;&gt;0),D297=0,I297=0),"DROP",IF(AND(OR(D297&lt;&gt;0,I297&lt;&gt;0),C297=0,H297=0),"NEW",""))</f>
        <v>DROP</v>
      </c>
    </row>
    <row r="298" customFormat="false" ht="15" hidden="false" customHeight="false" outlineLevel="0" collapsed="false">
      <c r="A298" s="7" t="s">
        <v>370</v>
      </c>
      <c r="B298" s="7" t="str">
        <f aca="false">IFERROR(INDEX('Source'!$C:$C,MATCH($A298,'Source'!$B:$B,0)),"")</f>
        <v>כפפת לחץ</v>
      </c>
      <c r="C298" s="8" t="n">
        <f aca="false">SUMIFS('Source'!$D:$D,'Source'!$A:$A,"110 - Chemipal",'Source'!$B:$B,$A298)</f>
        <v>56</v>
      </c>
      <c r="D298" s="8" t="n">
        <f aca="false">SUMIFS('Source'!$F:$F,'Source'!$A:$A,"110 - Chemipal",'Source'!$B:$B,$A298)</f>
        <v>0</v>
      </c>
      <c r="E298" s="8" t="n">
        <f aca="false">D298*$J$5</f>
        <v>0</v>
      </c>
      <c r="F298" s="8" t="n">
        <f aca="false">E298-C298</f>
        <v>-56</v>
      </c>
      <c r="G298" s="9" t="n">
        <f aca="false">IF(AND(C298=0,E298=0),0,IF(C298=0,"New",(E298-C298)/C298))</f>
        <v>-1</v>
      </c>
      <c r="H298" s="8" t="n">
        <f aca="false">SUMIFS('Source'!$E:$E,'Source'!$A:$A,"110 - Chemipal",'Source'!$B:$B,$A298)</f>
        <v>1638.07</v>
      </c>
      <c r="I298" s="8" t="n">
        <f aca="false">SUMIFS('Source'!$G:$G,'Source'!$A:$A,"110 - Chemipal",'Source'!$B:$B,$A298)</f>
        <v>0</v>
      </c>
      <c r="J298" s="8" t="n">
        <f aca="false">I298*$J$5</f>
        <v>0</v>
      </c>
      <c r="K298" s="8" t="n">
        <f aca="false">J298-H298</f>
        <v>-1638.07</v>
      </c>
      <c r="L298" s="9" t="n">
        <f aca="false">IF(AND(H298=0,J298=0),0,IF(H298=0,"New",(J298-H298)/H298))</f>
        <v>-1</v>
      </c>
      <c r="M298" s="7" t="str">
        <f aca="false">IF(AND(OR(C298&lt;&gt;0,H298&lt;&gt;0),D298=0,I298=0),"DROP",IF(AND(OR(D298&lt;&gt;0,I298&lt;&gt;0),C298=0,H298=0),"NEW",""))</f>
        <v>DROP</v>
      </c>
    </row>
    <row r="299" customFormat="false" ht="15" hidden="false" customHeight="false" outlineLevel="0" collapsed="false">
      <c r="A299" s="7" t="s">
        <v>371</v>
      </c>
      <c r="B299" s="7" t="str">
        <f aca="false">IFERROR(INDEX('Source'!$C:$C,MATCH($A299,'Source'!$B:$B,0)),"")</f>
        <v>URIEL STRAP4U BLACK L-XL</v>
      </c>
      <c r="C299" s="8" t="n">
        <f aca="false">SUMIFS('Source'!$D:$D,'Source'!$A:$A,"110 - Chemipal",'Source'!$B:$B,$A299)</f>
        <v>95</v>
      </c>
      <c r="D299" s="8" t="n">
        <f aca="false">SUMIFS('Source'!$F:$F,'Source'!$A:$A,"110 - Chemipal",'Source'!$B:$B,$A299)</f>
        <v>0</v>
      </c>
      <c r="E299" s="8" t="n">
        <f aca="false">D299*$J$5</f>
        <v>0</v>
      </c>
      <c r="F299" s="8" t="n">
        <f aca="false">E299-C299</f>
        <v>-95</v>
      </c>
      <c r="G299" s="9" t="n">
        <f aca="false">IF(AND(C299=0,E299=0),0,IF(C299=0,"New",(E299-C299)/C299))</f>
        <v>-1</v>
      </c>
      <c r="H299" s="8" t="n">
        <f aca="false">SUMIFS('Source'!$E:$E,'Source'!$A:$A,"110 - Chemipal",'Source'!$B:$B,$A299)</f>
        <v>1616.31</v>
      </c>
      <c r="I299" s="8" t="n">
        <f aca="false">SUMIFS('Source'!$G:$G,'Source'!$A:$A,"110 - Chemipal",'Source'!$B:$B,$A299)</f>
        <v>0</v>
      </c>
      <c r="J299" s="8" t="n">
        <f aca="false">I299*$J$5</f>
        <v>0</v>
      </c>
      <c r="K299" s="8" t="n">
        <f aca="false">J299-H299</f>
        <v>-1616.31</v>
      </c>
      <c r="L299" s="9" t="n">
        <f aca="false">IF(AND(H299=0,J299=0),0,IF(H299=0,"New",(J299-H299)/H299))</f>
        <v>-1</v>
      </c>
      <c r="M299" s="7" t="str">
        <f aca="false">IF(AND(OR(C299&lt;&gt;0,H299&lt;&gt;0),D299=0,I299=0),"DROP",IF(AND(OR(D299&lt;&gt;0,I299&lt;&gt;0),C299=0,H299=0),"NEW",""))</f>
        <v>DROP</v>
      </c>
    </row>
    <row r="300" customFormat="false" ht="15" hidden="false" customHeight="false" outlineLevel="0" collapsed="false">
      <c r="A300" s="7" t="s">
        <v>372</v>
      </c>
      <c r="B300" s="7" t="str">
        <f aca="false">IFERROR(INDEX('Source'!$C:$C,MATCH($A300,'Source'!$B:$B,0)),"")</f>
        <v>מגן ברך SC422</v>
      </c>
      <c r="C300" s="8" t="n">
        <f aca="false">SUMIFS('Source'!$D:$D,'Source'!$A:$A,"110 - Chemipal",'Source'!$B:$B,$A300)</f>
        <v>12</v>
      </c>
      <c r="D300" s="8" t="n">
        <f aca="false">SUMIFS('Source'!$F:$F,'Source'!$A:$A,"110 - Chemipal",'Source'!$B:$B,$A300)</f>
        <v>0</v>
      </c>
      <c r="E300" s="8" t="n">
        <f aca="false">D300*$J$5</f>
        <v>0</v>
      </c>
      <c r="F300" s="8" t="n">
        <f aca="false">E300-C300</f>
        <v>-12</v>
      </c>
      <c r="G300" s="9" t="n">
        <f aca="false">IF(AND(C300=0,E300=0),0,IF(C300=0,"New",(E300-C300)/C300))</f>
        <v>-1</v>
      </c>
      <c r="H300" s="8" t="n">
        <f aca="false">SUMIFS('Source'!$E:$E,'Source'!$A:$A,"110 - Chemipal",'Source'!$B:$B,$A300)</f>
        <v>1611.44</v>
      </c>
      <c r="I300" s="8" t="n">
        <f aca="false">SUMIFS('Source'!$G:$G,'Source'!$A:$A,"110 - Chemipal",'Source'!$B:$B,$A300)</f>
        <v>0</v>
      </c>
      <c r="J300" s="8" t="n">
        <f aca="false">I300*$J$5</f>
        <v>0</v>
      </c>
      <c r="K300" s="8" t="n">
        <f aca="false">J300-H300</f>
        <v>-1611.44</v>
      </c>
      <c r="L300" s="9" t="n">
        <f aca="false">IF(AND(H300=0,J300=0),0,IF(H300=0,"New",(J300-H300)/H300))</f>
        <v>-1</v>
      </c>
      <c r="M300" s="7" t="str">
        <f aca="false">IF(AND(OR(C300&lt;&gt;0,H300&lt;&gt;0),D300=0,I300=0),"DROP",IF(AND(OR(D300&lt;&gt;0,I300&lt;&gt;0),C300=0,H300=0),"NEW",""))</f>
        <v>DROP</v>
      </c>
    </row>
    <row r="301" customFormat="false" ht="15" hidden="false" customHeight="false" outlineLevel="0" collapsed="false">
      <c r="A301" s="7" t="s">
        <v>373</v>
      </c>
      <c r="B301" s="7" t="str">
        <f aca="false">IFERROR(INDEX('Source'!$C:$C,MATCH($A301,'Source'!$B:$B,0)),"")</f>
        <v>מישר כתפיים רחב+תמיכה לבית השח</v>
      </c>
      <c r="C301" s="8" t="n">
        <f aca="false">SUMIFS('Source'!$D:$D,'Source'!$A:$A,"110 - Chemipal",'Source'!$B:$B,$A301)</f>
        <v>8</v>
      </c>
      <c r="D301" s="8" t="n">
        <f aca="false">SUMIFS('Source'!$F:$F,'Source'!$A:$A,"110 - Chemipal",'Source'!$B:$B,$A301)</f>
        <v>0</v>
      </c>
      <c r="E301" s="8" t="n">
        <f aca="false">D301*$J$5</f>
        <v>0</v>
      </c>
      <c r="F301" s="8" t="n">
        <f aca="false">E301-C301</f>
        <v>-8</v>
      </c>
      <c r="G301" s="9" t="n">
        <f aca="false">IF(AND(C301=0,E301=0),0,IF(C301=0,"New",(E301-C301)/C301))</f>
        <v>-1</v>
      </c>
      <c r="H301" s="8" t="n">
        <f aca="false">SUMIFS('Source'!$E:$E,'Source'!$A:$A,"110 - Chemipal",'Source'!$B:$B,$A301)</f>
        <v>1564.8</v>
      </c>
      <c r="I301" s="8" t="n">
        <f aca="false">SUMIFS('Source'!$G:$G,'Source'!$A:$A,"110 - Chemipal",'Source'!$B:$B,$A301)</f>
        <v>0</v>
      </c>
      <c r="J301" s="8" t="n">
        <f aca="false">I301*$J$5</f>
        <v>0</v>
      </c>
      <c r="K301" s="8" t="n">
        <f aca="false">J301-H301</f>
        <v>-1564.8</v>
      </c>
      <c r="L301" s="9" t="n">
        <f aca="false">IF(AND(H301=0,J301=0),0,IF(H301=0,"New",(J301-H301)/H301))</f>
        <v>-1</v>
      </c>
      <c r="M301" s="7" t="str">
        <f aca="false">IF(AND(OR(C301&lt;&gt;0,H301&lt;&gt;0),D301=0,I301=0),"DROP",IF(AND(OR(D301&lt;&gt;0,I301&lt;&gt;0),C301=0,H301=0),"NEW",""))</f>
        <v>DROP</v>
      </c>
    </row>
    <row r="302" customFormat="false" ht="15" hidden="false" customHeight="false" outlineLevel="0" collapsed="false">
      <c r="A302" s="7" t="s">
        <v>374</v>
      </c>
      <c r="B302" s="7" t="str">
        <f aca="false">IFERROR(INDEX('Source'!$C:$C,MATCH($A302,'Source'!$B:$B,0)),"")</f>
        <v>חגורת בטן</v>
      </c>
      <c r="C302" s="8" t="n">
        <f aca="false">SUMIFS('Source'!$D:$D,'Source'!$A:$A,"110 - Chemipal",'Source'!$B:$B,$A302)</f>
        <v>18</v>
      </c>
      <c r="D302" s="8" t="n">
        <f aca="false">SUMIFS('Source'!$F:$F,'Source'!$A:$A,"110 - Chemipal",'Source'!$B:$B,$A302)</f>
        <v>0</v>
      </c>
      <c r="E302" s="8" t="n">
        <f aca="false">D302*$J$5</f>
        <v>0</v>
      </c>
      <c r="F302" s="8" t="n">
        <f aca="false">E302-C302</f>
        <v>-18</v>
      </c>
      <c r="G302" s="9" t="n">
        <f aca="false">IF(AND(C302=0,E302=0),0,IF(C302=0,"New",(E302-C302)/C302))</f>
        <v>-1</v>
      </c>
      <c r="H302" s="8" t="n">
        <f aca="false">SUMIFS('Source'!$E:$E,'Source'!$A:$A,"110 - Chemipal",'Source'!$B:$B,$A302)</f>
        <v>1547.92</v>
      </c>
      <c r="I302" s="8" t="n">
        <f aca="false">SUMIFS('Source'!$G:$G,'Source'!$A:$A,"110 - Chemipal",'Source'!$B:$B,$A302)</f>
        <v>0</v>
      </c>
      <c r="J302" s="8" t="n">
        <f aca="false">I302*$J$5</f>
        <v>0</v>
      </c>
      <c r="K302" s="8" t="n">
        <f aca="false">J302-H302</f>
        <v>-1547.92</v>
      </c>
      <c r="L302" s="9" t="n">
        <f aca="false">IF(AND(H302=0,J302=0),0,IF(H302=0,"New",(J302-H302)/H302))</f>
        <v>-1</v>
      </c>
      <c r="M302" s="7" t="str">
        <f aca="false">IF(AND(OR(C302&lt;&gt;0,H302&lt;&gt;0),D302=0,I302=0),"DROP",IF(AND(OR(D302&lt;&gt;0,I302&lt;&gt;0),C302=0,H302=0),"NEW",""))</f>
        <v>DROP</v>
      </c>
    </row>
    <row r="303" customFormat="false" ht="15" hidden="false" customHeight="false" outlineLevel="0" collapsed="false">
      <c r="A303" s="7" t="s">
        <v>375</v>
      </c>
      <c r="B303" s="7" t="str">
        <f aca="false">IFERROR(INDEX('Source'!$C:$C,MATCH($A303,'Source'!$B:$B,0)),"")</f>
        <v>חגורת שבר דו צדדית</v>
      </c>
      <c r="C303" s="8" t="n">
        <f aca="false">SUMIFS('Source'!$D:$D,'Source'!$A:$A,"110 - Chemipal",'Source'!$B:$B,$A303)</f>
        <v>5</v>
      </c>
      <c r="D303" s="8" t="n">
        <f aca="false">SUMIFS('Source'!$F:$F,'Source'!$A:$A,"110 - Chemipal",'Source'!$B:$B,$A303)</f>
        <v>0</v>
      </c>
      <c r="E303" s="8" t="n">
        <f aca="false">D303*$J$5</f>
        <v>0</v>
      </c>
      <c r="F303" s="8" t="n">
        <f aca="false">E303-C303</f>
        <v>-5</v>
      </c>
      <c r="G303" s="9" t="n">
        <f aca="false">IF(AND(C303=0,E303=0),0,IF(C303=0,"New",(E303-C303)/C303))</f>
        <v>-1</v>
      </c>
      <c r="H303" s="8" t="n">
        <f aca="false">SUMIFS('Source'!$E:$E,'Source'!$A:$A,"110 - Chemipal",'Source'!$B:$B,$A303)</f>
        <v>1533.13</v>
      </c>
      <c r="I303" s="8" t="n">
        <f aca="false">SUMIFS('Source'!$G:$G,'Source'!$A:$A,"110 - Chemipal",'Source'!$B:$B,$A303)</f>
        <v>0</v>
      </c>
      <c r="J303" s="8" t="n">
        <f aca="false">I303*$J$5</f>
        <v>0</v>
      </c>
      <c r="K303" s="8" t="n">
        <f aca="false">J303-H303</f>
        <v>-1533.13</v>
      </c>
      <c r="L303" s="9" t="n">
        <f aca="false">IF(AND(H303=0,J303=0),0,IF(H303=0,"New",(J303-H303)/H303))</f>
        <v>-1</v>
      </c>
      <c r="M303" s="7" t="str">
        <f aca="false">IF(AND(OR(C303&lt;&gt;0,H303&lt;&gt;0),D303=0,I303=0),"DROP",IF(AND(OR(D303&lt;&gt;0,I303&lt;&gt;0),C303=0,H303=0),"NEW",""))</f>
        <v>DROP</v>
      </c>
    </row>
    <row r="304" customFormat="false" ht="15" hidden="false" customHeight="false" outlineLevel="0" collapsed="false">
      <c r="A304" s="7" t="s">
        <v>376</v>
      </c>
      <c r="B304" s="7" t="str">
        <f aca="false">IFERROR(INDEX('Source'!$C:$C,MATCH($A304,'Source'!$B:$B,0)),"")</f>
        <v>מגן ברך רגיל</v>
      </c>
      <c r="C304" s="8" t="n">
        <f aca="false">SUMIFS('Source'!$D:$D,'Source'!$A:$A,"110 - Chemipal",'Source'!$B:$B,$A304)</f>
        <v>17</v>
      </c>
      <c r="D304" s="8" t="n">
        <f aca="false">SUMIFS('Source'!$F:$F,'Source'!$A:$A,"110 - Chemipal",'Source'!$B:$B,$A304)</f>
        <v>0</v>
      </c>
      <c r="E304" s="8" t="n">
        <f aca="false">D304*$J$5</f>
        <v>0</v>
      </c>
      <c r="F304" s="8" t="n">
        <f aca="false">E304-C304</f>
        <v>-17</v>
      </c>
      <c r="G304" s="9" t="n">
        <f aca="false">IF(AND(C304=0,E304=0),0,IF(C304=0,"New",(E304-C304)/C304))</f>
        <v>-1</v>
      </c>
      <c r="H304" s="8" t="n">
        <f aca="false">SUMIFS('Source'!$E:$E,'Source'!$A:$A,"110 - Chemipal",'Source'!$B:$B,$A304)</f>
        <v>1531.7</v>
      </c>
      <c r="I304" s="8" t="n">
        <f aca="false">SUMIFS('Source'!$G:$G,'Source'!$A:$A,"110 - Chemipal",'Source'!$B:$B,$A304)</f>
        <v>0</v>
      </c>
      <c r="J304" s="8" t="n">
        <f aca="false">I304*$J$5</f>
        <v>0</v>
      </c>
      <c r="K304" s="8" t="n">
        <f aca="false">J304-H304</f>
        <v>-1531.7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377</v>
      </c>
      <c r="B305" s="7" t="str">
        <f aca="false">IFERROR(INDEX('Source'!$C:$C,MATCH($A305,'Source'!$B:$B,0)),"")</f>
        <v>כפפת אגודל לחץ</v>
      </c>
      <c r="C305" s="8" t="n">
        <f aca="false">SUMIFS('Source'!$D:$D,'Source'!$A:$A,"110 - Chemipal",'Source'!$B:$B,$A305)</f>
        <v>50</v>
      </c>
      <c r="D305" s="8" t="n">
        <f aca="false">SUMIFS('Source'!$F:$F,'Source'!$A:$A,"110 - Chemipal",'Source'!$B:$B,$A305)</f>
        <v>0</v>
      </c>
      <c r="E305" s="8" t="n">
        <f aca="false">D305*$J$5</f>
        <v>0</v>
      </c>
      <c r="F305" s="8" t="n">
        <f aca="false">E305-C305</f>
        <v>-50</v>
      </c>
      <c r="G305" s="9" t="n">
        <f aca="false">IF(AND(C305=0,E305=0),0,IF(C305=0,"New",(E305-C305)/C305))</f>
        <v>-1</v>
      </c>
      <c r="H305" s="8" t="n">
        <f aca="false">SUMIFS('Source'!$E:$E,'Source'!$A:$A,"110 - Chemipal",'Source'!$B:$B,$A305)</f>
        <v>1524.84</v>
      </c>
      <c r="I305" s="8" t="n">
        <f aca="false">SUMIFS('Source'!$G:$G,'Source'!$A:$A,"110 - Chemipal",'Source'!$B:$B,$A305)</f>
        <v>0</v>
      </c>
      <c r="J305" s="8" t="n">
        <f aca="false">I305*$J$5</f>
        <v>0</v>
      </c>
      <c r="K305" s="8" t="n">
        <f aca="false">J305-H305</f>
        <v>-1524.84</v>
      </c>
      <c r="L305" s="9" t="n">
        <f aca="false">IF(AND(H305=0,J305=0),0,IF(H305=0,"New",(J305-H305)/H305))</f>
        <v>-1</v>
      </c>
      <c r="M305" s="7" t="str">
        <f aca="false">IF(AND(OR(C305&lt;&gt;0,H305&lt;&gt;0),D305=0,I305=0),"DROP",IF(AND(OR(D305&lt;&gt;0,I305&lt;&gt;0),C305=0,H305=0),"NEW",""))</f>
        <v>DROP</v>
      </c>
    </row>
    <row r="306" customFormat="false" ht="15" hidden="false" customHeight="false" outlineLevel="0" collapsed="false">
      <c r="A306" s="7" t="s">
        <v>378</v>
      </c>
      <c r="B306" s="7" t="str">
        <f aca="false">IFERROR(INDEX('Source'!$C:$C,MATCH($A306,'Source'!$B:$B,0)),"")</f>
        <v>חגורת בטן</v>
      </c>
      <c r="C306" s="8" t="n">
        <f aca="false">SUMIFS('Source'!$D:$D,'Source'!$A:$A,"110 - Chemipal",'Source'!$B:$B,$A306)</f>
        <v>17</v>
      </c>
      <c r="D306" s="8" t="n">
        <f aca="false">SUMIFS('Source'!$F:$F,'Source'!$A:$A,"110 - Chemipal",'Source'!$B:$B,$A306)</f>
        <v>0</v>
      </c>
      <c r="E306" s="8" t="n">
        <f aca="false">D306*$J$5</f>
        <v>0</v>
      </c>
      <c r="F306" s="8" t="n">
        <f aca="false">E306-C306</f>
        <v>-17</v>
      </c>
      <c r="G306" s="9" t="n">
        <f aca="false">IF(AND(C306=0,E306=0),0,IF(C306=0,"New",(E306-C306)/C306))</f>
        <v>-1</v>
      </c>
      <c r="H306" s="8" t="n">
        <f aca="false">SUMIFS('Source'!$E:$E,'Source'!$A:$A,"110 - Chemipal",'Source'!$B:$B,$A306)</f>
        <v>1494.15</v>
      </c>
      <c r="I306" s="8" t="n">
        <f aca="false">SUMIFS('Source'!$G:$G,'Source'!$A:$A,"110 - Chemipal",'Source'!$B:$B,$A306)</f>
        <v>0</v>
      </c>
      <c r="J306" s="8" t="n">
        <f aca="false">I306*$J$5</f>
        <v>0</v>
      </c>
      <c r="K306" s="8" t="n">
        <f aca="false">J306-H306</f>
        <v>-1494.15</v>
      </c>
      <c r="L306" s="9" t="n">
        <f aca="false">IF(AND(H306=0,J306=0),0,IF(H306=0,"New",(J306-H306)/H306))</f>
        <v>-1</v>
      </c>
      <c r="M306" s="7" t="str">
        <f aca="false">IF(AND(OR(C306&lt;&gt;0,H306&lt;&gt;0),D306=0,I306=0),"DROP",IF(AND(OR(D306&lt;&gt;0,I306&lt;&gt;0),C306=0,H306=0),"NEW",""))</f>
        <v>DROP</v>
      </c>
    </row>
    <row r="307" customFormat="false" ht="15" hidden="false" customHeight="false" outlineLevel="0" collapsed="false">
      <c r="A307" s="7" t="s">
        <v>379</v>
      </c>
      <c r="B307" s="7" t="str">
        <f aca="false">IFERROR(INDEX('Source'!$C:$C,MATCH($A307,'Source'!$B:$B,0)),"")</f>
        <v>מגן ברך מחמם</v>
      </c>
      <c r="C307" s="8" t="n">
        <f aca="false">SUMIFS('Source'!$D:$D,'Source'!$A:$A,"110 - Chemipal",'Source'!$B:$B,$A307)</f>
        <v>28</v>
      </c>
      <c r="D307" s="8" t="n">
        <f aca="false">SUMIFS('Source'!$F:$F,'Source'!$A:$A,"110 - Chemipal",'Source'!$B:$B,$A307)</f>
        <v>0</v>
      </c>
      <c r="E307" s="8" t="n">
        <f aca="false">D307*$J$5</f>
        <v>0</v>
      </c>
      <c r="F307" s="8" t="n">
        <f aca="false">E307-C307</f>
        <v>-28</v>
      </c>
      <c r="G307" s="9" t="n">
        <f aca="false">IF(AND(C307=0,E307=0),0,IF(C307=0,"New",(E307-C307)/C307))</f>
        <v>-1</v>
      </c>
      <c r="H307" s="8" t="n">
        <f aca="false">SUMIFS('Source'!$E:$E,'Source'!$A:$A,"110 - Chemipal",'Source'!$B:$B,$A307)</f>
        <v>1489.85</v>
      </c>
      <c r="I307" s="8" t="n">
        <f aca="false">SUMIFS('Source'!$G:$G,'Source'!$A:$A,"110 - Chemipal",'Source'!$B:$B,$A307)</f>
        <v>0</v>
      </c>
      <c r="J307" s="8" t="n">
        <f aca="false">I307*$J$5</f>
        <v>0</v>
      </c>
      <c r="K307" s="8" t="n">
        <f aca="false">J307-H307</f>
        <v>-1489.85</v>
      </c>
      <c r="L307" s="9" t="n">
        <f aca="false">IF(AND(H307=0,J307=0),0,IF(H307=0,"New",(J307-H307)/H307))</f>
        <v>-1</v>
      </c>
      <c r="M307" s="7" t="str">
        <f aca="false">IF(AND(OR(C307&lt;&gt;0,H307&lt;&gt;0),D307=0,I307=0),"DROP",IF(AND(OR(D307&lt;&gt;0,I307&lt;&gt;0),C307=0,H307=0),"NEW",""))</f>
        <v>DROP</v>
      </c>
    </row>
    <row r="308" customFormat="false" ht="15" hidden="false" customHeight="false" outlineLevel="0" collapsed="false">
      <c r="A308" s="7" t="s">
        <v>380</v>
      </c>
      <c r="B308" s="7" t="str">
        <f aca="false">IFERROR(INDEX('Source'!$C:$C,MATCH($A308,'Source'!$B:$B,0)),"")</f>
        <v>מגן קרסול שמאל SC35</v>
      </c>
      <c r="C308" s="8" t="n">
        <f aca="false">SUMIFS('Source'!$D:$D,'Source'!$A:$A,"110 - Chemipal",'Source'!$B:$B,$A308)</f>
        <v>20</v>
      </c>
      <c r="D308" s="8" t="n">
        <f aca="false">SUMIFS('Source'!$F:$F,'Source'!$A:$A,"110 - Chemipal",'Source'!$B:$B,$A308)</f>
        <v>0</v>
      </c>
      <c r="E308" s="8" t="n">
        <f aca="false">D308*$J$5</f>
        <v>0</v>
      </c>
      <c r="F308" s="8" t="n">
        <f aca="false">E308-C308</f>
        <v>-20</v>
      </c>
      <c r="G308" s="9" t="n">
        <f aca="false">IF(AND(C308=0,E308=0),0,IF(C308=0,"New",(E308-C308)/C308))</f>
        <v>-1</v>
      </c>
      <c r="H308" s="8" t="n">
        <f aca="false">SUMIFS('Source'!$E:$E,'Source'!$A:$A,"110 - Chemipal",'Source'!$B:$B,$A308)</f>
        <v>1471.93</v>
      </c>
      <c r="I308" s="8" t="n">
        <f aca="false">SUMIFS('Source'!$G:$G,'Source'!$A:$A,"110 - Chemipal",'Source'!$B:$B,$A308)</f>
        <v>0</v>
      </c>
      <c r="J308" s="8" t="n">
        <f aca="false">I308*$J$5</f>
        <v>0</v>
      </c>
      <c r="K308" s="8" t="n">
        <f aca="false">J308-H308</f>
        <v>-1471.93</v>
      </c>
      <c r="L308" s="9" t="n">
        <f aca="false">IF(AND(H308=0,J308=0),0,IF(H308=0,"New",(J308-H308)/H308))</f>
        <v>-1</v>
      </c>
      <c r="M308" s="7" t="str">
        <f aca="false">IF(AND(OR(C308&lt;&gt;0,H308&lt;&gt;0),D308=0,I308=0),"DROP",IF(AND(OR(D308&lt;&gt;0,I308&lt;&gt;0),C308=0,H308=0),"NEW",""))</f>
        <v>DROP</v>
      </c>
    </row>
    <row r="309" customFormat="false" ht="15" hidden="false" customHeight="false" outlineLevel="0" collapsed="false">
      <c r="A309" s="7" t="s">
        <v>381</v>
      </c>
      <c r="B309" s="7" t="str">
        <f aca="false">IFERROR(INDEX('Source'!$C:$C,MATCH($A309,'Source'!$B:$B,0)),"")</f>
        <v>מגן שוק SC39</v>
      </c>
      <c r="C309" s="8" t="n">
        <f aca="false">SUMIFS('Source'!$D:$D,'Source'!$A:$A,"110 - Chemipal",'Source'!$B:$B,$A309)</f>
        <v>11</v>
      </c>
      <c r="D309" s="8" t="n">
        <f aca="false">SUMIFS('Source'!$F:$F,'Source'!$A:$A,"110 - Chemipal",'Source'!$B:$B,$A309)</f>
        <v>0</v>
      </c>
      <c r="E309" s="8" t="n">
        <f aca="false">D309*$J$5</f>
        <v>0</v>
      </c>
      <c r="F309" s="8" t="n">
        <f aca="false">E309-C309</f>
        <v>-11</v>
      </c>
      <c r="G309" s="9" t="n">
        <f aca="false">IF(AND(C309=0,E309=0),0,IF(C309=0,"New",(E309-C309)/C309))</f>
        <v>-1</v>
      </c>
      <c r="H309" s="8" t="n">
        <f aca="false">SUMIFS('Source'!$E:$E,'Source'!$A:$A,"110 - Chemipal",'Source'!$B:$B,$A309)</f>
        <v>1459.09</v>
      </c>
      <c r="I309" s="8" t="n">
        <f aca="false">SUMIFS('Source'!$G:$G,'Source'!$A:$A,"110 - Chemipal",'Source'!$B:$B,$A309)</f>
        <v>0</v>
      </c>
      <c r="J309" s="8" t="n">
        <f aca="false">I309*$J$5</f>
        <v>0</v>
      </c>
      <c r="K309" s="8" t="n">
        <f aca="false">J309-H309</f>
        <v>-1459.09</v>
      </c>
      <c r="L309" s="9" t="n">
        <f aca="false">IF(AND(H309=0,J309=0),0,IF(H309=0,"New",(J309-H309)/H309))</f>
        <v>-1</v>
      </c>
      <c r="M309" s="7" t="str">
        <f aca="false">IF(AND(OR(C309&lt;&gt;0,H309&lt;&gt;0),D309=0,I309=0),"DROP",IF(AND(OR(D309&lt;&gt;0,I309&lt;&gt;0),C309=0,H309=0),"NEW",""))</f>
        <v>DROP</v>
      </c>
    </row>
    <row r="310" customFormat="false" ht="15" hidden="false" customHeight="false" outlineLevel="0" collapsed="false">
      <c r="A310" s="7" t="s">
        <v>382</v>
      </c>
      <c r="B310" s="7" t="str">
        <f aca="false">IFERROR(INDEX('Source'!$C:$C,MATCH($A310,'Source'!$B:$B,0)),"")</f>
        <v>מ.ברךגנוסיל+כ .</v>
      </c>
      <c r="C310" s="8" t="n">
        <f aca="false">SUMIFS('Source'!$D:$D,'Source'!$A:$A,"110 - Chemipal",'Source'!$B:$B,$A310)</f>
        <v>8</v>
      </c>
      <c r="D310" s="8" t="n">
        <f aca="false">SUMIFS('Source'!$F:$F,'Source'!$A:$A,"110 - Chemipal",'Source'!$B:$B,$A310)</f>
        <v>0</v>
      </c>
      <c r="E310" s="8" t="n">
        <f aca="false">D310*$J$5</f>
        <v>0</v>
      </c>
      <c r="F310" s="8" t="n">
        <f aca="false">E310-C310</f>
        <v>-8</v>
      </c>
      <c r="G310" s="9" t="n">
        <f aca="false">IF(AND(C310=0,E310=0),0,IF(C310=0,"New",(E310-C310)/C310))</f>
        <v>-1</v>
      </c>
      <c r="H310" s="8" t="n">
        <f aca="false">SUMIFS('Source'!$E:$E,'Source'!$A:$A,"110 - Chemipal",'Source'!$B:$B,$A310)</f>
        <v>1456.82</v>
      </c>
      <c r="I310" s="8" t="n">
        <f aca="false">SUMIFS('Source'!$G:$G,'Source'!$A:$A,"110 - Chemipal",'Source'!$B:$B,$A310)</f>
        <v>0</v>
      </c>
      <c r="J310" s="8" t="n">
        <f aca="false">I310*$J$5</f>
        <v>0</v>
      </c>
      <c r="K310" s="8" t="n">
        <f aca="false">J310-H310</f>
        <v>-1456.82</v>
      </c>
      <c r="L310" s="9" t="n">
        <f aca="false">IF(AND(H310=0,J310=0),0,IF(H310=0,"New",(J310-H310)/H310))</f>
        <v>-1</v>
      </c>
      <c r="M310" s="7" t="str">
        <f aca="false">IF(AND(OR(C310&lt;&gt;0,H310&lt;&gt;0),D310=0,I310=0),"DROP",IF(AND(OR(D310&lt;&gt;0,I310&lt;&gt;0),C310=0,H310=0),"NEW",""))</f>
        <v>DROP</v>
      </c>
    </row>
    <row r="311" customFormat="false" ht="15" hidden="false" customHeight="false" outlineLevel="0" collapsed="false">
      <c r="A311" s="7" t="s">
        <v>383</v>
      </c>
      <c r="B311" s="7" t="str">
        <f aca="false">IFERROR(INDEX('Source'!$C:$C,MATCH($A311,'Source'!$B:$B,0)),"")</f>
        <v>מגן ברך מחמם</v>
      </c>
      <c r="C311" s="8" t="n">
        <f aca="false">SUMIFS('Source'!$D:$D,'Source'!$A:$A,"110 - Chemipal",'Source'!$B:$B,$A311)</f>
        <v>28</v>
      </c>
      <c r="D311" s="8" t="n">
        <f aca="false">SUMIFS('Source'!$F:$F,'Source'!$A:$A,"110 - Chemipal",'Source'!$B:$B,$A311)</f>
        <v>0</v>
      </c>
      <c r="E311" s="8" t="n">
        <f aca="false">D311*$J$5</f>
        <v>0</v>
      </c>
      <c r="F311" s="8" t="n">
        <f aca="false">E311-C311</f>
        <v>-28</v>
      </c>
      <c r="G311" s="9" t="n">
        <f aca="false">IF(AND(C311=0,E311=0),0,IF(C311=0,"New",(E311-C311)/C311))</f>
        <v>-1</v>
      </c>
      <c r="H311" s="8" t="n">
        <f aca="false">SUMIFS('Source'!$E:$E,'Source'!$A:$A,"110 - Chemipal",'Source'!$B:$B,$A311)</f>
        <v>1444.22</v>
      </c>
      <c r="I311" s="8" t="n">
        <f aca="false">SUMIFS('Source'!$G:$G,'Source'!$A:$A,"110 - Chemipal",'Source'!$B:$B,$A311)</f>
        <v>0</v>
      </c>
      <c r="J311" s="8" t="n">
        <f aca="false">I311*$J$5</f>
        <v>0</v>
      </c>
      <c r="K311" s="8" t="n">
        <f aca="false">J311-H311</f>
        <v>-1444.22</v>
      </c>
      <c r="L311" s="9" t="n">
        <f aca="false">IF(AND(H311=0,J311=0),0,IF(H311=0,"New",(J311-H311)/H311))</f>
        <v>-1</v>
      </c>
      <c r="M311" s="7" t="str">
        <f aca="false">IF(AND(OR(C311&lt;&gt;0,H311&lt;&gt;0),D311=0,I311=0),"DROP",IF(AND(OR(D311&lt;&gt;0,I311&lt;&gt;0),C311=0,H311=0),"NEW",""))</f>
        <v>DROP</v>
      </c>
    </row>
    <row r="312" customFormat="false" ht="15" hidden="false" customHeight="false" outlineLevel="0" collapsed="false">
      <c r="A312" s="7" t="s">
        <v>384</v>
      </c>
      <c r="B312" s="7" t="str">
        <f aca="false">IFERROR(INDEX('Source'!$C:$C,MATCH($A312,'Source'!$B:$B,0)),"")</f>
        <v>כרית חום וקור</v>
      </c>
      <c r="C312" s="8" t="n">
        <f aca="false">SUMIFS('Source'!$D:$D,'Source'!$A:$A,"110 - Chemipal",'Source'!$B:$B,$A312)</f>
        <v>33</v>
      </c>
      <c r="D312" s="8" t="n">
        <f aca="false">SUMIFS('Source'!$F:$F,'Source'!$A:$A,"110 - Chemipal",'Source'!$B:$B,$A312)</f>
        <v>0</v>
      </c>
      <c r="E312" s="8" t="n">
        <f aca="false">D312*$J$5</f>
        <v>0</v>
      </c>
      <c r="F312" s="8" t="n">
        <f aca="false">E312-C312</f>
        <v>-33</v>
      </c>
      <c r="G312" s="9" t="n">
        <f aca="false">IF(AND(C312=0,E312=0),0,IF(C312=0,"New",(E312-C312)/C312))</f>
        <v>-1</v>
      </c>
      <c r="H312" s="8" t="n">
        <f aca="false">SUMIFS('Source'!$E:$E,'Source'!$A:$A,"110 - Chemipal",'Source'!$B:$B,$A312)</f>
        <v>1437.68</v>
      </c>
      <c r="I312" s="8" t="n">
        <f aca="false">SUMIFS('Source'!$G:$G,'Source'!$A:$A,"110 - Chemipal",'Source'!$B:$B,$A312)</f>
        <v>0</v>
      </c>
      <c r="J312" s="8" t="n">
        <f aca="false">I312*$J$5</f>
        <v>0</v>
      </c>
      <c r="K312" s="8" t="n">
        <f aca="false">J312-H312</f>
        <v>-1437.68</v>
      </c>
      <c r="L312" s="9" t="n">
        <f aca="false">IF(AND(H312=0,J312=0),0,IF(H312=0,"New",(J312-H312)/H312))</f>
        <v>-1</v>
      </c>
      <c r="M312" s="7" t="str">
        <f aca="false">IF(AND(OR(C312&lt;&gt;0,H312&lt;&gt;0),D312=0,I312=0),"DROP",IF(AND(OR(D312&lt;&gt;0,I312&lt;&gt;0),C312=0,H312=0),"NEW",""))</f>
        <v>DROP</v>
      </c>
    </row>
    <row r="313" customFormat="false" ht="15" hidden="false" customHeight="false" outlineLevel="0" collapsed="false">
      <c r="A313" s="7" t="s">
        <v>385</v>
      </c>
      <c r="B313" s="7" t="str">
        <f aca="false">IFERROR(INDEX('Source'!$C:$C,MATCH($A313,'Source'!$B:$B,0)),"")</f>
        <v>מגן ברך מוצלב+מוטות</v>
      </c>
      <c r="C313" s="8" t="n">
        <f aca="false">SUMIFS('Source'!$D:$D,'Source'!$A:$A,"110 - Chemipal",'Source'!$B:$B,$A313)</f>
        <v>13</v>
      </c>
      <c r="D313" s="8" t="n">
        <f aca="false">SUMIFS('Source'!$F:$F,'Source'!$A:$A,"110 - Chemipal",'Source'!$B:$B,$A313)</f>
        <v>0</v>
      </c>
      <c r="E313" s="8" t="n">
        <f aca="false">D313*$J$5</f>
        <v>0</v>
      </c>
      <c r="F313" s="8" t="n">
        <f aca="false">E313-C313</f>
        <v>-13</v>
      </c>
      <c r="G313" s="9" t="n">
        <f aca="false">IF(AND(C313=0,E313=0),0,IF(C313=0,"New",(E313-C313)/C313))</f>
        <v>-1</v>
      </c>
      <c r="H313" s="8" t="n">
        <f aca="false">SUMIFS('Source'!$E:$E,'Source'!$A:$A,"110 - Chemipal",'Source'!$B:$B,$A313)</f>
        <v>1435.89</v>
      </c>
      <c r="I313" s="8" t="n">
        <f aca="false">SUMIFS('Source'!$G:$G,'Source'!$A:$A,"110 - Chemipal",'Source'!$B:$B,$A313)</f>
        <v>0</v>
      </c>
      <c r="J313" s="8" t="n">
        <f aca="false">I313*$J$5</f>
        <v>0</v>
      </c>
      <c r="K313" s="8" t="n">
        <f aca="false">J313-H313</f>
        <v>-1435.89</v>
      </c>
      <c r="L313" s="9" t="n">
        <f aca="false">IF(AND(H313=0,J313=0),0,IF(H313=0,"New",(J313-H313)/H313))</f>
        <v>-1</v>
      </c>
      <c r="M313" s="7" t="str">
        <f aca="false">IF(AND(OR(C313&lt;&gt;0,H313&lt;&gt;0),D313=0,I313=0),"DROP",IF(AND(OR(D313&lt;&gt;0,I313&lt;&gt;0),C313=0,H313=0),"NEW",""))</f>
        <v>DROP</v>
      </c>
    </row>
    <row r="314" customFormat="false" ht="15" hidden="false" customHeight="false" outlineLevel="0" collapsed="false">
      <c r="A314" s="7" t="s">
        <v>386</v>
      </c>
      <c r="B314" s="7" t="str">
        <f aca="false">IFERROR(INDEX('Source'!$C:$C,MATCH($A314,'Source'!$B:$B,0)),"")</f>
        <v>חגורה למנותחי בטן</v>
      </c>
      <c r="C314" s="8" t="n">
        <f aca="false">SUMIFS('Source'!$D:$D,'Source'!$A:$A,"110 - Chemipal",'Source'!$B:$B,$A314)</f>
        <v>12</v>
      </c>
      <c r="D314" s="8" t="n">
        <f aca="false">SUMIFS('Source'!$F:$F,'Source'!$A:$A,"110 - Chemipal",'Source'!$B:$B,$A314)</f>
        <v>0</v>
      </c>
      <c r="E314" s="8" t="n">
        <f aca="false">D314*$J$5</f>
        <v>0</v>
      </c>
      <c r="F314" s="8" t="n">
        <f aca="false">E314-C314</f>
        <v>-12</v>
      </c>
      <c r="G314" s="9" t="n">
        <f aca="false">IF(AND(C314=0,E314=0),0,IF(C314=0,"New",(E314-C314)/C314))</f>
        <v>-1</v>
      </c>
      <c r="H314" s="8" t="n">
        <f aca="false">SUMIFS('Source'!$E:$E,'Source'!$A:$A,"110 - Chemipal",'Source'!$B:$B,$A314)</f>
        <v>1423.68</v>
      </c>
      <c r="I314" s="8" t="n">
        <f aca="false">SUMIFS('Source'!$G:$G,'Source'!$A:$A,"110 - Chemipal",'Source'!$B:$B,$A314)</f>
        <v>0</v>
      </c>
      <c r="J314" s="8" t="n">
        <f aca="false">I314*$J$5</f>
        <v>0</v>
      </c>
      <c r="K314" s="8" t="n">
        <f aca="false">J314-H314</f>
        <v>-1423.68</v>
      </c>
      <c r="L314" s="9" t="n">
        <f aca="false">IF(AND(H314=0,J314=0),0,IF(H314=0,"New",(J314-H314)/H314))</f>
        <v>-1</v>
      </c>
      <c r="M314" s="7" t="str">
        <f aca="false">IF(AND(OR(C314&lt;&gt;0,H314&lt;&gt;0),D314=0,I314=0),"DROP",IF(AND(OR(D314&lt;&gt;0,I314&lt;&gt;0),C314=0,H314=0),"NEW",""))</f>
        <v>DROP</v>
      </c>
    </row>
    <row r="315" customFormat="false" ht="15" hidden="false" customHeight="false" outlineLevel="0" collapsed="false">
      <c r="A315" s="7" t="s">
        <v>387</v>
      </c>
      <c r="B315" s="7" t="str">
        <f aca="false">IFERROR(INDEX('Source'!$C:$C,MATCH($A315,'Source'!$B:$B,0)),"")</f>
        <v>רפידה לילדים אנטי ריח</v>
      </c>
      <c r="C315" s="8" t="n">
        <f aca="false">SUMIFS('Source'!$D:$D,'Source'!$A:$A,"110 - Chemipal",'Source'!$B:$B,$A315)</f>
        <v>123</v>
      </c>
      <c r="D315" s="8" t="n">
        <f aca="false">SUMIFS('Source'!$F:$F,'Source'!$A:$A,"110 - Chemipal",'Source'!$B:$B,$A315)</f>
        <v>0</v>
      </c>
      <c r="E315" s="8" t="n">
        <f aca="false">D315*$J$5</f>
        <v>0</v>
      </c>
      <c r="F315" s="8" t="n">
        <f aca="false">E315-C315</f>
        <v>-123</v>
      </c>
      <c r="G315" s="9" t="n">
        <f aca="false">IF(AND(C315=0,E315=0),0,IF(C315=0,"New",(E315-C315)/C315))</f>
        <v>-1</v>
      </c>
      <c r="H315" s="8" t="n">
        <f aca="false">SUMIFS('Source'!$E:$E,'Source'!$A:$A,"110 - Chemipal",'Source'!$B:$B,$A315)</f>
        <v>1315.84</v>
      </c>
      <c r="I315" s="8" t="n">
        <f aca="false">SUMIFS('Source'!$G:$G,'Source'!$A:$A,"110 - Chemipal",'Source'!$B:$B,$A315)</f>
        <v>0</v>
      </c>
      <c r="J315" s="8" t="n">
        <f aca="false">I315*$J$5</f>
        <v>0</v>
      </c>
      <c r="K315" s="8" t="n">
        <f aca="false">J315-H315</f>
        <v>-1315.84</v>
      </c>
      <c r="L315" s="9" t="n">
        <f aca="false">IF(AND(H315=0,J315=0),0,IF(H315=0,"New",(J315-H315)/H315))</f>
        <v>-1</v>
      </c>
      <c r="M315" s="7" t="str">
        <f aca="false">IF(AND(OR(C315&lt;&gt;0,H315&lt;&gt;0),D315=0,I315=0),"DROP",IF(AND(OR(D315&lt;&gt;0,I315&lt;&gt;0),C315=0,H315=0),"NEW",""))</f>
        <v>DROP</v>
      </c>
    </row>
    <row r="316" customFormat="false" ht="15" hidden="false" customHeight="false" outlineLevel="0" collapsed="false">
      <c r="A316" s="7" t="s">
        <v>388</v>
      </c>
      <c r="B316" s="7" t="str">
        <f aca="false">IFERROR(INDEX('Source'!$C:$C,MATCH($A316,'Source'!$B:$B,0)),"")</f>
        <v>חגורת גב סגירה כפולה</v>
      </c>
      <c r="C316" s="8" t="n">
        <f aca="false">SUMIFS('Source'!$D:$D,'Source'!$A:$A,"110 - Chemipal",'Source'!$B:$B,$A316)</f>
        <v>14</v>
      </c>
      <c r="D316" s="8" t="n">
        <f aca="false">SUMIFS('Source'!$F:$F,'Source'!$A:$A,"110 - Chemipal",'Source'!$B:$B,$A316)</f>
        <v>0</v>
      </c>
      <c r="E316" s="8" t="n">
        <f aca="false">D316*$J$5</f>
        <v>0</v>
      </c>
      <c r="F316" s="8" t="n">
        <f aca="false">E316-C316</f>
        <v>-14</v>
      </c>
      <c r="G316" s="9" t="n">
        <f aca="false">IF(AND(C316=0,E316=0),0,IF(C316=0,"New",(E316-C316)/C316))</f>
        <v>-1</v>
      </c>
      <c r="H316" s="8" t="n">
        <f aca="false">SUMIFS('Source'!$E:$E,'Source'!$A:$A,"110 - Chemipal",'Source'!$B:$B,$A316)</f>
        <v>1300.39</v>
      </c>
      <c r="I316" s="8" t="n">
        <f aca="false">SUMIFS('Source'!$G:$G,'Source'!$A:$A,"110 - Chemipal",'Source'!$B:$B,$A316)</f>
        <v>0</v>
      </c>
      <c r="J316" s="8" t="n">
        <f aca="false">I316*$J$5</f>
        <v>0</v>
      </c>
      <c r="K316" s="8" t="n">
        <f aca="false">J316-H316</f>
        <v>-1300.39</v>
      </c>
      <c r="L316" s="9" t="n">
        <f aca="false">IF(AND(H316=0,J316=0),0,IF(H316=0,"New",(J316-H316)/H316))</f>
        <v>-1</v>
      </c>
      <c r="M316" s="7" t="str">
        <f aca="false">IF(AND(OR(C316&lt;&gt;0,H316&lt;&gt;0),D316=0,I316=0),"DROP",IF(AND(OR(D316&lt;&gt;0,I316&lt;&gt;0),C316=0,H316=0),"NEW",""))</f>
        <v>DROP</v>
      </c>
    </row>
    <row r="317" customFormat="false" ht="15" hidden="false" customHeight="false" outlineLevel="0" collapsed="false">
      <c r="A317" s="7" t="s">
        <v>389</v>
      </c>
      <c r="B317" s="7" t="str">
        <f aca="false">IFERROR(INDEX('Source'!$C:$C,MATCH($A317,'Source'!$B:$B,0)),"")</f>
        <v>מגן לכתף ימין/שמאל</v>
      </c>
      <c r="C317" s="8" t="n">
        <f aca="false">SUMIFS('Source'!$D:$D,'Source'!$A:$A,"110 - Chemipal",'Source'!$B:$B,$A317)</f>
        <v>7</v>
      </c>
      <c r="D317" s="8" t="n">
        <f aca="false">SUMIFS('Source'!$F:$F,'Source'!$A:$A,"110 - Chemipal",'Source'!$B:$B,$A317)</f>
        <v>0</v>
      </c>
      <c r="E317" s="8" t="n">
        <f aca="false">D317*$J$5</f>
        <v>0</v>
      </c>
      <c r="F317" s="8" t="n">
        <f aca="false">E317-C317</f>
        <v>-7</v>
      </c>
      <c r="G317" s="9" t="n">
        <f aca="false">IF(AND(C317=0,E317=0),0,IF(C317=0,"New",(E317-C317)/C317))</f>
        <v>-1</v>
      </c>
      <c r="H317" s="8" t="n">
        <f aca="false">SUMIFS('Source'!$E:$E,'Source'!$A:$A,"110 - Chemipal",'Source'!$B:$B,$A317)</f>
        <v>1299.19</v>
      </c>
      <c r="I317" s="8" t="n">
        <f aca="false">SUMIFS('Source'!$G:$G,'Source'!$A:$A,"110 - Chemipal",'Source'!$B:$B,$A317)</f>
        <v>0</v>
      </c>
      <c r="J317" s="8" t="n">
        <f aca="false">I317*$J$5</f>
        <v>0</v>
      </c>
      <c r="K317" s="8" t="n">
        <f aca="false">J317-H317</f>
        <v>-1299.19</v>
      </c>
      <c r="L317" s="9" t="n">
        <f aca="false">IF(AND(H317=0,J317=0),0,IF(H317=0,"New",(J317-H317)/H317))</f>
        <v>-1</v>
      </c>
      <c r="M317" s="7" t="str">
        <f aca="false">IF(AND(OR(C317&lt;&gt;0,H317&lt;&gt;0),D317=0,I317=0),"DROP",IF(AND(OR(D317&lt;&gt;0,I317&lt;&gt;0),C317=0,H317=0),"NEW",""))</f>
        <v>DROP</v>
      </c>
    </row>
    <row r="318" customFormat="false" ht="15" hidden="false" customHeight="false" outlineLevel="0" collapsed="false">
      <c r="A318" s="7" t="s">
        <v>390</v>
      </c>
      <c r="B318" s="7" t="str">
        <f aca="false">IFERROR(INDEX('Source'!$C:$C,MATCH($A318,'Source'!$B:$B,0)),"")</f>
        <v>סכין להחלפה</v>
      </c>
      <c r="C318" s="8" t="n">
        <f aca="false">SUMIFS('Source'!$D:$D,'Source'!$A:$A,"110 - Chemipal",'Source'!$B:$B,$A318)</f>
        <v>151</v>
      </c>
      <c r="D318" s="8" t="n">
        <f aca="false">SUMIFS('Source'!$F:$F,'Source'!$A:$A,"110 - Chemipal",'Source'!$B:$B,$A318)</f>
        <v>0</v>
      </c>
      <c r="E318" s="8" t="n">
        <f aca="false">D318*$J$5</f>
        <v>0</v>
      </c>
      <c r="F318" s="8" t="n">
        <f aca="false">E318-C318</f>
        <v>-151</v>
      </c>
      <c r="G318" s="9" t="n">
        <f aca="false">IF(AND(C318=0,E318=0),0,IF(C318=0,"New",(E318-C318)/C318))</f>
        <v>-1</v>
      </c>
      <c r="H318" s="8" t="n">
        <f aca="false">SUMIFS('Source'!$E:$E,'Source'!$A:$A,"110 - Chemipal",'Source'!$B:$B,$A318)</f>
        <v>1287.18</v>
      </c>
      <c r="I318" s="8" t="n">
        <f aca="false">SUMIFS('Source'!$G:$G,'Source'!$A:$A,"110 - Chemipal",'Source'!$B:$B,$A318)</f>
        <v>0</v>
      </c>
      <c r="J318" s="8" t="n">
        <f aca="false">I318*$J$5</f>
        <v>0</v>
      </c>
      <c r="K318" s="8" t="n">
        <f aca="false">J318-H318</f>
        <v>-1287.18</v>
      </c>
      <c r="L318" s="9" t="n">
        <f aca="false">IF(AND(H318=0,J318=0),0,IF(H318=0,"New",(J318-H318)/H318))</f>
        <v>-1</v>
      </c>
      <c r="M318" s="7" t="str">
        <f aca="false">IF(AND(OR(C318&lt;&gt;0,H318&lt;&gt;0),D318=0,I318=0),"DROP",IF(AND(OR(D318&lt;&gt;0,I318&lt;&gt;0),C318=0,H318=0),"NEW",""))</f>
        <v>DROP</v>
      </c>
    </row>
    <row r="319" customFormat="false" ht="15" hidden="false" customHeight="false" outlineLevel="0" collapsed="false">
      <c r="A319" s="7" t="s">
        <v>391</v>
      </c>
      <c r="B319" s="7" t="str">
        <f aca="false">IFERROR(INDEX('Source'!$C:$C,MATCH($A319,'Source'!$B:$B,0)),"")</f>
        <v>חגורת היריון</v>
      </c>
      <c r="C319" s="8" t="n">
        <f aca="false">SUMIFS('Source'!$D:$D,'Source'!$A:$A,"110 - Chemipal",'Source'!$B:$B,$A319)</f>
        <v>12</v>
      </c>
      <c r="D319" s="8" t="n">
        <f aca="false">SUMIFS('Source'!$F:$F,'Source'!$A:$A,"110 - Chemipal",'Source'!$B:$B,$A319)</f>
        <v>0</v>
      </c>
      <c r="E319" s="8" t="n">
        <f aca="false">D319*$J$5</f>
        <v>0</v>
      </c>
      <c r="F319" s="8" t="n">
        <f aca="false">E319-C319</f>
        <v>-12</v>
      </c>
      <c r="G319" s="9" t="n">
        <f aca="false">IF(AND(C319=0,E319=0),0,IF(C319=0,"New",(E319-C319)/C319))</f>
        <v>-1</v>
      </c>
      <c r="H319" s="8" t="n">
        <f aca="false">SUMIFS('Source'!$E:$E,'Source'!$A:$A,"110 - Chemipal",'Source'!$B:$B,$A319)</f>
        <v>1278.34</v>
      </c>
      <c r="I319" s="8" t="n">
        <f aca="false">SUMIFS('Source'!$G:$G,'Source'!$A:$A,"110 - Chemipal",'Source'!$B:$B,$A319)</f>
        <v>0</v>
      </c>
      <c r="J319" s="8" t="n">
        <f aca="false">I319*$J$5</f>
        <v>0</v>
      </c>
      <c r="K319" s="8" t="n">
        <f aca="false">J319-H319</f>
        <v>-1278.34</v>
      </c>
      <c r="L319" s="9" t="n">
        <f aca="false">IF(AND(H319=0,J319=0),0,IF(H319=0,"New",(J319-H319)/H319))</f>
        <v>-1</v>
      </c>
      <c r="M319" s="7" t="str">
        <f aca="false">IF(AND(OR(C319&lt;&gt;0,H319&lt;&gt;0),D319=0,I319=0),"DROP",IF(AND(OR(D319&lt;&gt;0,I319&lt;&gt;0),C319=0,H319=0),"NEW",""))</f>
        <v>DROP</v>
      </c>
    </row>
    <row r="320" customFormat="false" ht="15" hidden="false" customHeight="false" outlineLevel="0" collapsed="false">
      <c r="A320" s="7" t="s">
        <v>392</v>
      </c>
      <c r="B320" s="7" t="str">
        <f aca="false">IFERROR(INDEX('Source'!$C:$C,MATCH($A320,'Source'!$B:$B,0)),"")</f>
        <v>חגורת שבר לצד ימין</v>
      </c>
      <c r="C320" s="8" t="n">
        <f aca="false">SUMIFS('Source'!$D:$D,'Source'!$A:$A,"110 - Chemipal",'Source'!$B:$B,$A320)</f>
        <v>7</v>
      </c>
      <c r="D320" s="8" t="n">
        <f aca="false">SUMIFS('Source'!$F:$F,'Source'!$A:$A,"110 - Chemipal",'Source'!$B:$B,$A320)</f>
        <v>0</v>
      </c>
      <c r="E320" s="8" t="n">
        <f aca="false">D320*$J$5</f>
        <v>0</v>
      </c>
      <c r="F320" s="8" t="n">
        <f aca="false">E320-C320</f>
        <v>-7</v>
      </c>
      <c r="G320" s="9" t="n">
        <f aca="false">IF(AND(C320=0,E320=0),0,IF(C320=0,"New",(E320-C320)/C320))</f>
        <v>-1</v>
      </c>
      <c r="H320" s="8" t="n">
        <f aca="false">SUMIFS('Source'!$E:$E,'Source'!$A:$A,"110 - Chemipal",'Source'!$B:$B,$A320)</f>
        <v>1265.33</v>
      </c>
      <c r="I320" s="8" t="n">
        <f aca="false">SUMIFS('Source'!$G:$G,'Source'!$A:$A,"110 - Chemipal",'Source'!$B:$B,$A320)</f>
        <v>0</v>
      </c>
      <c r="J320" s="8" t="n">
        <f aca="false">I320*$J$5</f>
        <v>0</v>
      </c>
      <c r="K320" s="8" t="n">
        <f aca="false">J320-H320</f>
        <v>-1265.33</v>
      </c>
      <c r="L320" s="9" t="n">
        <f aca="false">IF(AND(H320=0,J320=0),0,IF(H320=0,"New",(J320-H320)/H320))</f>
        <v>-1</v>
      </c>
      <c r="M320" s="7" t="str">
        <f aca="false">IF(AND(OR(C320&lt;&gt;0,H320&lt;&gt;0),D320=0,I320=0),"DROP",IF(AND(OR(D320&lt;&gt;0,I320&lt;&gt;0),C320=0,H320=0),"NEW",""))</f>
        <v>DROP</v>
      </c>
    </row>
    <row r="321" customFormat="false" ht="15" hidden="false" customHeight="false" outlineLevel="0" collapsed="false">
      <c r="A321" s="7" t="s">
        <v>393</v>
      </c>
      <c r="B321" s="7" t="str">
        <f aca="false">IFERROR(INDEX('Source'!$C:$C,MATCH($A321,'Source'!$B:$B,0)),"")</f>
        <v>URIEL STRAP4U BLACK S-M</v>
      </c>
      <c r="C321" s="8" t="n">
        <f aca="false">SUMIFS('Source'!$D:$D,'Source'!$A:$A,"110 - Chemipal",'Source'!$B:$B,$A321)</f>
        <v>74</v>
      </c>
      <c r="D321" s="8" t="n">
        <f aca="false">SUMIFS('Source'!$F:$F,'Source'!$A:$A,"110 - Chemipal",'Source'!$B:$B,$A321)</f>
        <v>0</v>
      </c>
      <c r="E321" s="8" t="n">
        <f aca="false">D321*$J$5</f>
        <v>0</v>
      </c>
      <c r="F321" s="8" t="n">
        <f aca="false">E321-C321</f>
        <v>-74</v>
      </c>
      <c r="G321" s="9" t="n">
        <f aca="false">IF(AND(C321=0,E321=0),0,IF(C321=0,"New",(E321-C321)/C321))</f>
        <v>-1</v>
      </c>
      <c r="H321" s="8" t="n">
        <f aca="false">SUMIFS('Source'!$E:$E,'Source'!$A:$A,"110 - Chemipal",'Source'!$B:$B,$A321)</f>
        <v>1263.46</v>
      </c>
      <c r="I321" s="8" t="n">
        <f aca="false">SUMIFS('Source'!$G:$G,'Source'!$A:$A,"110 - Chemipal",'Source'!$B:$B,$A321)</f>
        <v>0</v>
      </c>
      <c r="J321" s="8" t="n">
        <f aca="false">I321*$J$5</f>
        <v>0</v>
      </c>
      <c r="K321" s="8" t="n">
        <f aca="false">J321-H321</f>
        <v>-1263.46</v>
      </c>
      <c r="L321" s="9" t="n">
        <f aca="false">IF(AND(H321=0,J321=0),0,IF(H321=0,"New",(J321-H321)/H321))</f>
        <v>-1</v>
      </c>
      <c r="M321" s="7" t="str">
        <f aca="false">IF(AND(OR(C321&lt;&gt;0,H321&lt;&gt;0),D321=0,I321=0),"DROP",IF(AND(OR(D321&lt;&gt;0,I321&lt;&gt;0),C321=0,H321=0),"NEW",""))</f>
        <v>DROP</v>
      </c>
    </row>
    <row r="322" customFormat="false" ht="15" hidden="false" customHeight="false" outlineLevel="0" collapsed="false">
      <c r="A322" s="7" t="s">
        <v>394</v>
      </c>
      <c r="B322" s="7" t="str">
        <f aca="false">IFERROR(INDEX('Source'!$C:$C,MATCH($A322,'Source'!$B:$B,0)),"")</f>
        <v>טיפות נגד פטרת ה</v>
      </c>
      <c r="C322" s="8" t="n">
        <f aca="false">SUMIFS('Source'!$D:$D,'Source'!$A:$A,"110 - Chemipal",'Source'!$B:$B,$A322)</f>
        <v>-35</v>
      </c>
      <c r="D322" s="8" t="n">
        <f aca="false">SUMIFS('Source'!$F:$F,'Source'!$A:$A,"110 - Chemipal",'Source'!$B:$B,$A322)</f>
        <v>0</v>
      </c>
      <c r="E322" s="8" t="n">
        <f aca="false">D322*$J$5</f>
        <v>0</v>
      </c>
      <c r="F322" s="8" t="n">
        <f aca="false">E322-C322</f>
        <v>35</v>
      </c>
      <c r="G322" s="9" t="n">
        <f aca="false">IF(AND(C322=0,E322=0),0,IF(C322=0,"New",(E322-C322)/C322))</f>
        <v>-1</v>
      </c>
      <c r="H322" s="8" t="n">
        <f aca="false">SUMIFS('Source'!$E:$E,'Source'!$A:$A,"110 - Chemipal",'Source'!$B:$B,$A322)</f>
        <v>-1260.65</v>
      </c>
      <c r="I322" s="8" t="n">
        <f aca="false">SUMIFS('Source'!$G:$G,'Source'!$A:$A,"110 - Chemipal",'Source'!$B:$B,$A322)</f>
        <v>0</v>
      </c>
      <c r="J322" s="8" t="n">
        <f aca="false">I322*$J$5</f>
        <v>0</v>
      </c>
      <c r="K322" s="8" t="n">
        <f aca="false">J322-H322</f>
        <v>1260.65</v>
      </c>
      <c r="L322" s="9" t="n">
        <f aca="false">IF(AND(H322=0,J322=0),0,IF(H322=0,"New",(J322-H322)/H322))</f>
        <v>-1</v>
      </c>
      <c r="M322" s="7" t="str">
        <f aca="false">IF(AND(OR(C322&lt;&gt;0,H322&lt;&gt;0),D322=0,I322=0),"DROP",IF(AND(OR(D322&lt;&gt;0,I322&lt;&gt;0),C322=0,H322=0),"NEW",""))</f>
        <v>DROP</v>
      </c>
    </row>
    <row r="323" customFormat="false" ht="15" hidden="false" customHeight="false" outlineLevel="0" collapsed="false">
      <c r="A323" s="7" t="s">
        <v>395</v>
      </c>
      <c r="B323" s="7" t="str">
        <f aca="false">IFERROR(INDEX('Source'!$C:$C,MATCH($A323,'Source'!$B:$B,0)),"")</f>
        <v>חגורה אוורירית איטלקית</v>
      </c>
      <c r="C323" s="8" t="n">
        <f aca="false">SUMIFS('Source'!$D:$D,'Source'!$A:$A,"110 - Chemipal",'Source'!$B:$B,$A323)</f>
        <v>5</v>
      </c>
      <c r="D323" s="8" t="n">
        <f aca="false">SUMIFS('Source'!$F:$F,'Source'!$A:$A,"110 - Chemipal",'Source'!$B:$B,$A323)</f>
        <v>0</v>
      </c>
      <c r="E323" s="8" t="n">
        <f aca="false">D323*$J$5</f>
        <v>0</v>
      </c>
      <c r="F323" s="8" t="n">
        <f aca="false">E323-C323</f>
        <v>-5</v>
      </c>
      <c r="G323" s="9" t="n">
        <f aca="false">IF(AND(C323=0,E323=0),0,IF(C323=0,"New",(E323-C323)/C323))</f>
        <v>-1</v>
      </c>
      <c r="H323" s="8" t="n">
        <f aca="false">SUMIFS('Source'!$E:$E,'Source'!$A:$A,"110 - Chemipal",'Source'!$B:$B,$A323)</f>
        <v>1236.1</v>
      </c>
      <c r="I323" s="8" t="n">
        <f aca="false">SUMIFS('Source'!$G:$G,'Source'!$A:$A,"110 - Chemipal",'Source'!$B:$B,$A323)</f>
        <v>0</v>
      </c>
      <c r="J323" s="8" t="n">
        <f aca="false">I323*$J$5</f>
        <v>0</v>
      </c>
      <c r="K323" s="8" t="n">
        <f aca="false">J323-H323</f>
        <v>-1236.1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396</v>
      </c>
      <c r="B324" s="7" t="str">
        <f aca="false">IFERROR(INDEX('Source'!$C:$C,MATCH($A324,'Source'!$B:$B,0)),"")</f>
        <v>מגן ירך</v>
      </c>
      <c r="C324" s="8" t="n">
        <f aca="false">SUMIFS('Source'!$D:$D,'Source'!$A:$A,"110 - Chemipal",'Source'!$B:$B,$A324)</f>
        <v>39</v>
      </c>
      <c r="D324" s="8" t="n">
        <f aca="false">SUMIFS('Source'!$F:$F,'Source'!$A:$A,"110 - Chemipal",'Source'!$B:$B,$A324)</f>
        <v>0</v>
      </c>
      <c r="E324" s="8" t="n">
        <f aca="false">D324*$J$5</f>
        <v>0</v>
      </c>
      <c r="F324" s="8" t="n">
        <f aca="false">E324-C324</f>
        <v>-39</v>
      </c>
      <c r="G324" s="9" t="n">
        <f aca="false">IF(AND(C324=0,E324=0),0,IF(C324=0,"New",(E324-C324)/C324))</f>
        <v>-1</v>
      </c>
      <c r="H324" s="8" t="n">
        <f aca="false">SUMIFS('Source'!$E:$E,'Source'!$A:$A,"110 - Chemipal",'Source'!$B:$B,$A324)</f>
        <v>1207.12</v>
      </c>
      <c r="I324" s="8" t="n">
        <f aca="false">SUMIFS('Source'!$G:$G,'Source'!$A:$A,"110 - Chemipal",'Source'!$B:$B,$A324)</f>
        <v>0</v>
      </c>
      <c r="J324" s="8" t="n">
        <f aca="false">I324*$J$5</f>
        <v>0</v>
      </c>
      <c r="K324" s="8" t="n">
        <f aca="false">J324-H324</f>
        <v>-1207.12</v>
      </c>
      <c r="L324" s="9" t="n">
        <f aca="false">IF(AND(H324=0,J324=0),0,IF(H324=0,"New",(J324-H324)/H324))</f>
        <v>-1</v>
      </c>
      <c r="M324" s="7" t="str">
        <f aca="false">IF(AND(OR(C324&lt;&gt;0,H324&lt;&gt;0),D324=0,I324=0),"DROP",IF(AND(OR(D324&lt;&gt;0,I324&lt;&gt;0),C324=0,H324=0),"NEW",""))</f>
        <v>DROP</v>
      </c>
    </row>
    <row r="325" customFormat="false" ht="15" hidden="false" customHeight="false" outlineLevel="0" collapsed="false">
      <c r="A325" s="7" t="s">
        <v>397</v>
      </c>
      <c r="B325" s="7" t="str">
        <f aca="false">IFERROR(INDEX('Source'!$C:$C,MATCH($A325,'Source'!$B:$B,0)),"")</f>
        <v>חגורת שבר דו צדדית</v>
      </c>
      <c r="C325" s="8" t="n">
        <f aca="false">SUMIFS('Source'!$D:$D,'Source'!$A:$A,"110 - Chemipal",'Source'!$B:$B,$A325)</f>
        <v>4</v>
      </c>
      <c r="D325" s="8" t="n">
        <f aca="false">SUMIFS('Source'!$F:$F,'Source'!$A:$A,"110 - Chemipal",'Source'!$B:$B,$A325)</f>
        <v>0</v>
      </c>
      <c r="E325" s="8" t="n">
        <f aca="false">D325*$J$5</f>
        <v>0</v>
      </c>
      <c r="F325" s="8" t="n">
        <f aca="false">E325-C325</f>
        <v>-4</v>
      </c>
      <c r="G325" s="9" t="n">
        <f aca="false">IF(AND(C325=0,E325=0),0,IF(C325=0,"New",(E325-C325)/C325))</f>
        <v>-1</v>
      </c>
      <c r="H325" s="8" t="n">
        <f aca="false">SUMIFS('Source'!$E:$E,'Source'!$A:$A,"110 - Chemipal",'Source'!$B:$B,$A325)</f>
        <v>1206.84</v>
      </c>
      <c r="I325" s="8" t="n">
        <f aca="false">SUMIFS('Source'!$G:$G,'Source'!$A:$A,"110 - Chemipal",'Source'!$B:$B,$A325)</f>
        <v>0</v>
      </c>
      <c r="J325" s="8" t="n">
        <f aca="false">I325*$J$5</f>
        <v>0</v>
      </c>
      <c r="K325" s="8" t="n">
        <f aca="false">J325-H325</f>
        <v>-1206.84</v>
      </c>
      <c r="L325" s="9" t="n">
        <f aca="false">IF(AND(H325=0,J325=0),0,IF(H325=0,"New",(J325-H325)/H325))</f>
        <v>-1</v>
      </c>
      <c r="M325" s="7" t="str">
        <f aca="false">IF(AND(OR(C325&lt;&gt;0,H325&lt;&gt;0),D325=0,I325=0),"DROP",IF(AND(OR(D325&lt;&gt;0,I325&lt;&gt;0),C325=0,H325=0),"NEW",""))</f>
        <v>DROP</v>
      </c>
    </row>
    <row r="326" customFormat="false" ht="15" hidden="false" customHeight="false" outlineLevel="0" collapsed="false">
      <c r="A326" s="7" t="s">
        <v>398</v>
      </c>
      <c r="B326" s="7" t="str">
        <f aca="false">IFERROR(INDEX('Source'!$C:$C,MATCH($A326,'Source'!$B:$B,0)),"")</f>
        <v>ח.בטן 25 ס'מ</v>
      </c>
      <c r="C326" s="8" t="n">
        <f aca="false">SUMIFS('Source'!$D:$D,'Source'!$A:$A,"110 - Chemipal",'Source'!$B:$B,$A326)</f>
        <v>12</v>
      </c>
      <c r="D326" s="8" t="n">
        <f aca="false">SUMIFS('Source'!$F:$F,'Source'!$A:$A,"110 - Chemipal",'Source'!$B:$B,$A326)</f>
        <v>0</v>
      </c>
      <c r="E326" s="8" t="n">
        <f aca="false">D326*$J$5</f>
        <v>0</v>
      </c>
      <c r="F326" s="8" t="n">
        <f aca="false">E326-C326</f>
        <v>-12</v>
      </c>
      <c r="G326" s="9" t="n">
        <f aca="false">IF(AND(C326=0,E326=0),0,IF(C326=0,"New",(E326-C326)/C326))</f>
        <v>-1</v>
      </c>
      <c r="H326" s="8" t="n">
        <f aca="false">SUMIFS('Source'!$E:$E,'Source'!$A:$A,"110 - Chemipal",'Source'!$B:$B,$A326)</f>
        <v>1195.06</v>
      </c>
      <c r="I326" s="8" t="n">
        <f aca="false">SUMIFS('Source'!$G:$G,'Source'!$A:$A,"110 - Chemipal",'Source'!$B:$B,$A326)</f>
        <v>0</v>
      </c>
      <c r="J326" s="8" t="n">
        <f aca="false">I326*$J$5</f>
        <v>0</v>
      </c>
      <c r="K326" s="8" t="n">
        <f aca="false">J326-H326</f>
        <v>-1195.06</v>
      </c>
      <c r="L326" s="9" t="n">
        <f aca="false">IF(AND(H326=0,J326=0),0,IF(H326=0,"New",(J326-H326)/H326))</f>
        <v>-1</v>
      </c>
      <c r="M326" s="7" t="str">
        <f aca="false">IF(AND(OR(C326&lt;&gt;0,H326&lt;&gt;0),D326=0,I326=0),"DROP",IF(AND(OR(D326&lt;&gt;0,I326&lt;&gt;0),C326=0,H326=0),"NEW",""))</f>
        <v>DROP</v>
      </c>
    </row>
    <row r="327" customFormat="false" ht="15" hidden="false" customHeight="false" outlineLevel="0" collapsed="false">
      <c r="A327" s="7" t="s">
        <v>399</v>
      </c>
      <c r="B327" s="7" t="str">
        <f aca="false">IFERROR(INDEX('Source'!$C:$C,MATCH($A327,'Source'!$B:$B,0)),"")</f>
        <v>ריפוד סיליקון לכרית כף הרגל</v>
      </c>
      <c r="C327" s="8" t="n">
        <f aca="false">SUMIFS('Source'!$D:$D,'Source'!$A:$A,"110 - Chemipal",'Source'!$B:$B,$A327)</f>
        <v>61</v>
      </c>
      <c r="D327" s="8" t="n">
        <f aca="false">SUMIFS('Source'!$F:$F,'Source'!$A:$A,"110 - Chemipal",'Source'!$B:$B,$A327)</f>
        <v>0</v>
      </c>
      <c r="E327" s="8" t="n">
        <f aca="false">D327*$J$5</f>
        <v>0</v>
      </c>
      <c r="F327" s="8" t="n">
        <f aca="false">E327-C327</f>
        <v>-61</v>
      </c>
      <c r="G327" s="9" t="n">
        <f aca="false">IF(AND(C327=0,E327=0),0,IF(C327=0,"New",(E327-C327)/C327))</f>
        <v>-1</v>
      </c>
      <c r="H327" s="8" t="n">
        <f aca="false">SUMIFS('Source'!$E:$E,'Source'!$A:$A,"110 - Chemipal",'Source'!$B:$B,$A327)</f>
        <v>1181.67</v>
      </c>
      <c r="I327" s="8" t="n">
        <f aca="false">SUMIFS('Source'!$G:$G,'Source'!$A:$A,"110 - Chemipal",'Source'!$B:$B,$A327)</f>
        <v>0</v>
      </c>
      <c r="J327" s="8" t="n">
        <f aca="false">I327*$J$5</f>
        <v>0</v>
      </c>
      <c r="K327" s="8" t="n">
        <f aca="false">J327-H327</f>
        <v>-1181.67</v>
      </c>
      <c r="L327" s="9" t="n">
        <f aca="false">IF(AND(H327=0,J327=0),0,IF(H327=0,"New",(J327-H327)/H327))</f>
        <v>-1</v>
      </c>
      <c r="M327" s="7" t="str">
        <f aca="false">IF(AND(OR(C327&lt;&gt;0,H327&lt;&gt;0),D327=0,I327=0),"DROP",IF(AND(OR(D327&lt;&gt;0,I327&lt;&gt;0),C327=0,H327=0),"NEW",""))</f>
        <v>DROP</v>
      </c>
    </row>
    <row r="328" customFormat="false" ht="15" hidden="false" customHeight="false" outlineLevel="0" collapsed="false">
      <c r="A328" s="7" t="s">
        <v>400</v>
      </c>
      <c r="B328" s="7" t="str">
        <f aca="false">IFERROR(INDEX('Source'!$C:$C,MATCH($A328,'Source'!$B:$B,0)),"")</f>
        <v>מגן ברך מוצלב+מוט</v>
      </c>
      <c r="C328" s="8" t="n">
        <f aca="false">SUMIFS('Source'!$D:$D,'Source'!$A:$A,"110 - Chemipal",'Source'!$B:$B,$A328)</f>
        <v>9</v>
      </c>
      <c r="D328" s="8" t="n">
        <f aca="false">SUMIFS('Source'!$F:$F,'Source'!$A:$A,"110 - Chemipal",'Source'!$B:$B,$A328)</f>
        <v>0</v>
      </c>
      <c r="E328" s="8" t="n">
        <f aca="false">D328*$J$5</f>
        <v>0</v>
      </c>
      <c r="F328" s="8" t="n">
        <f aca="false">E328-C328</f>
        <v>-9</v>
      </c>
      <c r="G328" s="9" t="n">
        <f aca="false">IF(AND(C328=0,E328=0),0,IF(C328=0,"New",(E328-C328)/C328))</f>
        <v>-1</v>
      </c>
      <c r="H328" s="8" t="n">
        <f aca="false">SUMIFS('Source'!$E:$E,'Source'!$A:$A,"110 - Chemipal",'Source'!$B:$B,$A328)</f>
        <v>1172.09</v>
      </c>
      <c r="I328" s="8" t="n">
        <f aca="false">SUMIFS('Source'!$G:$G,'Source'!$A:$A,"110 - Chemipal",'Source'!$B:$B,$A328)</f>
        <v>0</v>
      </c>
      <c r="J328" s="8" t="n">
        <f aca="false">I328*$J$5</f>
        <v>0</v>
      </c>
      <c r="K328" s="8" t="n">
        <f aca="false">J328-H328</f>
        <v>-1172.09</v>
      </c>
      <c r="L328" s="9" t="n">
        <f aca="false">IF(AND(H328=0,J328=0),0,IF(H328=0,"New",(J328-H328)/H328))</f>
        <v>-1</v>
      </c>
      <c r="M328" s="7" t="str">
        <f aca="false">IF(AND(OR(C328&lt;&gt;0,H328&lt;&gt;0),D328=0,I328=0),"DROP",IF(AND(OR(D328&lt;&gt;0,I328&lt;&gt;0),C328=0,H328=0),"NEW",""))</f>
        <v>DROP</v>
      </c>
    </row>
    <row r="329" customFormat="false" ht="15" hidden="false" customHeight="false" outlineLevel="0" collapsed="false">
      <c r="A329" s="7" t="s">
        <v>401</v>
      </c>
      <c r="B329" s="7" t="str">
        <f aca="false">IFERROR(INDEX('Source'!$C:$C,MATCH($A329,'Source'!$B:$B,0)),"")</f>
        <v>גרבי נוחות קיץ אפור</v>
      </c>
      <c r="C329" s="8" t="n">
        <f aca="false">SUMIFS('Source'!$D:$D,'Source'!$A:$A,"110 - Chemipal",'Source'!$B:$B,$A329)</f>
        <v>50</v>
      </c>
      <c r="D329" s="8" t="n">
        <f aca="false">SUMIFS('Source'!$F:$F,'Source'!$A:$A,"110 - Chemipal",'Source'!$B:$B,$A329)</f>
        <v>0</v>
      </c>
      <c r="E329" s="8" t="n">
        <f aca="false">D329*$J$5</f>
        <v>0</v>
      </c>
      <c r="F329" s="8" t="n">
        <f aca="false">E329-C329</f>
        <v>-50</v>
      </c>
      <c r="G329" s="9" t="n">
        <f aca="false">IF(AND(C329=0,E329=0),0,IF(C329=0,"New",(E329-C329)/C329))</f>
        <v>-1</v>
      </c>
      <c r="H329" s="8" t="n">
        <f aca="false">SUMIFS('Source'!$E:$E,'Source'!$A:$A,"110 - Chemipal",'Source'!$B:$B,$A329)</f>
        <v>1163.33</v>
      </c>
      <c r="I329" s="8" t="n">
        <f aca="false">SUMIFS('Source'!$G:$G,'Source'!$A:$A,"110 - Chemipal",'Source'!$B:$B,$A329)</f>
        <v>0</v>
      </c>
      <c r="J329" s="8" t="n">
        <f aca="false">I329*$J$5</f>
        <v>0</v>
      </c>
      <c r="K329" s="8" t="n">
        <f aca="false">J329-H329</f>
        <v>-1163.33</v>
      </c>
      <c r="L329" s="9" t="n">
        <f aca="false">IF(AND(H329=0,J329=0),0,IF(H329=0,"New",(J329-H329)/H329))</f>
        <v>-1</v>
      </c>
      <c r="M329" s="7" t="str">
        <f aca="false">IF(AND(OR(C329&lt;&gt;0,H329&lt;&gt;0),D329=0,I329=0),"DROP",IF(AND(OR(D329&lt;&gt;0,I329&lt;&gt;0),C329=0,H329=0),"NEW",""))</f>
        <v>DROP</v>
      </c>
    </row>
    <row r="330" customFormat="false" ht="15" hidden="false" customHeight="false" outlineLevel="0" collapsed="false">
      <c r="A330" s="7" t="s">
        <v>402</v>
      </c>
      <c r="B330" s="7" t="str">
        <f aca="false">IFERROR(INDEX('Source'!$C:$C,MATCH($A330,'Source'!$B:$B,0)),"")</f>
        <v>מגן מרפק שחור</v>
      </c>
      <c r="C330" s="8" t="n">
        <f aca="false">SUMIFS('Source'!$D:$D,'Source'!$A:$A,"110 - Chemipal",'Source'!$B:$B,$A330)</f>
        <v>39</v>
      </c>
      <c r="D330" s="8" t="n">
        <f aca="false">SUMIFS('Source'!$F:$F,'Source'!$A:$A,"110 - Chemipal",'Source'!$B:$B,$A330)</f>
        <v>0</v>
      </c>
      <c r="E330" s="8" t="n">
        <f aca="false">D330*$J$5</f>
        <v>0</v>
      </c>
      <c r="F330" s="8" t="n">
        <f aca="false">E330-C330</f>
        <v>-39</v>
      </c>
      <c r="G330" s="9" t="n">
        <f aca="false">IF(AND(C330=0,E330=0),0,IF(C330=0,"New",(E330-C330)/C330))</f>
        <v>-1</v>
      </c>
      <c r="H330" s="8" t="n">
        <f aca="false">SUMIFS('Source'!$E:$E,'Source'!$A:$A,"110 - Chemipal",'Source'!$B:$B,$A330)</f>
        <v>1160.29</v>
      </c>
      <c r="I330" s="8" t="n">
        <f aca="false">SUMIFS('Source'!$G:$G,'Source'!$A:$A,"110 - Chemipal",'Source'!$B:$B,$A330)</f>
        <v>0</v>
      </c>
      <c r="J330" s="8" t="n">
        <f aca="false">I330*$J$5</f>
        <v>0</v>
      </c>
      <c r="K330" s="8" t="n">
        <f aca="false">J330-H330</f>
        <v>-1160.29</v>
      </c>
      <c r="L330" s="9" t="n">
        <f aca="false">IF(AND(H330=0,J330=0),0,IF(H330=0,"New",(J330-H330)/H330))</f>
        <v>-1</v>
      </c>
      <c r="M330" s="7" t="str">
        <f aca="false">IF(AND(OR(C330&lt;&gt;0,H330&lt;&gt;0),D330=0,I330=0),"DROP",IF(AND(OR(D330&lt;&gt;0,I330&lt;&gt;0),C330=0,H330=0),"NEW",""))</f>
        <v>DROP</v>
      </c>
    </row>
    <row r="331" customFormat="false" ht="15" hidden="false" customHeight="false" outlineLevel="0" collapsed="false">
      <c r="A331" s="7" t="s">
        <v>403</v>
      </c>
      <c r="B331" s="7" t="str">
        <f aca="false">IFERROR(INDEX('Source'!$C:$C,MATCH($A331,'Source'!$B:$B,0)),"")</f>
        <v>גרבי נוחות חורף אפור</v>
      </c>
      <c r="C331" s="8" t="n">
        <f aca="false">SUMIFS('Source'!$D:$D,'Source'!$A:$A,"110 - Chemipal",'Source'!$B:$B,$A331)</f>
        <v>39</v>
      </c>
      <c r="D331" s="8" t="n">
        <f aca="false">SUMIFS('Source'!$F:$F,'Source'!$A:$A,"110 - Chemipal",'Source'!$B:$B,$A331)</f>
        <v>0</v>
      </c>
      <c r="E331" s="8" t="n">
        <f aca="false">D331*$J$5</f>
        <v>0</v>
      </c>
      <c r="F331" s="8" t="n">
        <f aca="false">E331-C331</f>
        <v>-39</v>
      </c>
      <c r="G331" s="9" t="n">
        <f aca="false">IF(AND(C331=0,E331=0),0,IF(C331=0,"New",(E331-C331)/C331))</f>
        <v>-1</v>
      </c>
      <c r="H331" s="8" t="n">
        <f aca="false">SUMIFS('Source'!$E:$E,'Source'!$A:$A,"110 - Chemipal",'Source'!$B:$B,$A331)</f>
        <v>1155.9</v>
      </c>
      <c r="I331" s="8" t="n">
        <f aca="false">SUMIFS('Source'!$G:$G,'Source'!$A:$A,"110 - Chemipal",'Source'!$B:$B,$A331)</f>
        <v>0</v>
      </c>
      <c r="J331" s="8" t="n">
        <f aca="false">I331*$J$5</f>
        <v>0</v>
      </c>
      <c r="K331" s="8" t="n">
        <f aca="false">J331-H331</f>
        <v>-1155.9</v>
      </c>
      <c r="L331" s="9" t="n">
        <f aca="false">IF(AND(H331=0,J331=0),0,IF(H331=0,"New",(J331-H331)/H331))</f>
        <v>-1</v>
      </c>
      <c r="M331" s="7" t="str">
        <f aca="false">IF(AND(OR(C331&lt;&gt;0,H331&lt;&gt;0),D331=0,I331=0),"DROP",IF(AND(OR(D331&lt;&gt;0,I331&lt;&gt;0),C331=0,H331=0),"NEW",""))</f>
        <v>DROP</v>
      </c>
    </row>
    <row r="332" customFormat="false" ht="15" hidden="false" customHeight="false" outlineLevel="0" collapsed="false">
      <c r="A332" s="7" t="s">
        <v>404</v>
      </c>
      <c r="B332" s="7" t="str">
        <f aca="false">IFERROR(INDEX('Source'!$C:$C,MATCH($A332,'Source'!$B:$B,0)),"")</f>
        <v>גרבי נוחות חורף לבן</v>
      </c>
      <c r="C332" s="8" t="n">
        <f aca="false">SUMIFS('Source'!$D:$D,'Source'!$A:$A,"110 - Chemipal",'Source'!$B:$B,$A332)</f>
        <v>37</v>
      </c>
      <c r="D332" s="8" t="n">
        <f aca="false">SUMIFS('Source'!$F:$F,'Source'!$A:$A,"110 - Chemipal",'Source'!$B:$B,$A332)</f>
        <v>0</v>
      </c>
      <c r="E332" s="8" t="n">
        <f aca="false">D332*$J$5</f>
        <v>0</v>
      </c>
      <c r="F332" s="8" t="n">
        <f aca="false">E332-C332</f>
        <v>-37</v>
      </c>
      <c r="G332" s="9" t="n">
        <f aca="false">IF(AND(C332=0,E332=0),0,IF(C332=0,"New",(E332-C332)/C332))</f>
        <v>-1</v>
      </c>
      <c r="H332" s="8" t="n">
        <f aca="false">SUMIFS('Source'!$E:$E,'Source'!$A:$A,"110 - Chemipal",'Source'!$B:$B,$A332)</f>
        <v>1132.58</v>
      </c>
      <c r="I332" s="8" t="n">
        <f aca="false">SUMIFS('Source'!$G:$G,'Source'!$A:$A,"110 - Chemipal",'Source'!$B:$B,$A332)</f>
        <v>0</v>
      </c>
      <c r="J332" s="8" t="n">
        <f aca="false">I332*$J$5</f>
        <v>0</v>
      </c>
      <c r="K332" s="8" t="n">
        <f aca="false">J332-H332</f>
        <v>-1132.58</v>
      </c>
      <c r="L332" s="9" t="n">
        <f aca="false">IF(AND(H332=0,J332=0),0,IF(H332=0,"New",(J332-H332)/H332))</f>
        <v>-1</v>
      </c>
      <c r="M332" s="7" t="str">
        <f aca="false">IF(AND(OR(C332&lt;&gt;0,H332&lt;&gt;0),D332=0,I332=0),"DROP",IF(AND(OR(D332&lt;&gt;0,I332&lt;&gt;0),C332=0,H332=0),"NEW",""))</f>
        <v>DROP</v>
      </c>
    </row>
    <row r="333" customFormat="false" ht="15" hidden="false" customHeight="false" outlineLevel="0" collapsed="false">
      <c r="A333" s="7" t="s">
        <v>405</v>
      </c>
      <c r="B333" s="7" t="str">
        <f aca="false">IFERROR(INDEX('Source'!$C:$C,MATCH($A333,'Source'!$B:$B,0)),"")</f>
        <v>חבק יד SC25</v>
      </c>
      <c r="C333" s="8" t="n">
        <f aca="false">SUMIFS('Source'!$D:$D,'Source'!$A:$A,"110 - Chemipal",'Source'!$B:$B,$A333)</f>
        <v>15</v>
      </c>
      <c r="D333" s="8" t="n">
        <f aca="false">SUMIFS('Source'!$F:$F,'Source'!$A:$A,"110 - Chemipal",'Source'!$B:$B,$A333)</f>
        <v>0</v>
      </c>
      <c r="E333" s="8" t="n">
        <f aca="false">D333*$J$5</f>
        <v>0</v>
      </c>
      <c r="F333" s="8" t="n">
        <f aca="false">E333-C333</f>
        <v>-15</v>
      </c>
      <c r="G333" s="9" t="n">
        <f aca="false">IF(AND(C333=0,E333=0),0,IF(C333=0,"New",(E333-C333)/C333))</f>
        <v>-1</v>
      </c>
      <c r="H333" s="8" t="n">
        <f aca="false">SUMIFS('Source'!$E:$E,'Source'!$A:$A,"110 - Chemipal",'Source'!$B:$B,$A333)</f>
        <v>1089.35</v>
      </c>
      <c r="I333" s="8" t="n">
        <f aca="false">SUMIFS('Source'!$G:$G,'Source'!$A:$A,"110 - Chemipal",'Source'!$B:$B,$A333)</f>
        <v>0</v>
      </c>
      <c r="J333" s="8" t="n">
        <f aca="false">I333*$J$5</f>
        <v>0</v>
      </c>
      <c r="K333" s="8" t="n">
        <f aca="false">J333-H333</f>
        <v>-1089.35</v>
      </c>
      <c r="L333" s="9" t="n">
        <f aca="false">IF(AND(H333=0,J333=0),0,IF(H333=0,"New",(J333-H333)/H333))</f>
        <v>-1</v>
      </c>
      <c r="M333" s="7" t="str">
        <f aca="false">IF(AND(OR(C333&lt;&gt;0,H333&lt;&gt;0),D333=0,I333=0),"DROP",IF(AND(OR(D333&lt;&gt;0,I333&lt;&gt;0),C333=0,H333=0),"NEW",""))</f>
        <v>DROP</v>
      </c>
    </row>
    <row r="334" customFormat="false" ht="15" hidden="false" customHeight="false" outlineLevel="0" collapsed="false">
      <c r="A334" s="7" t="s">
        <v>406</v>
      </c>
      <c r="B334" s="7" t="str">
        <f aca="false">IFERROR(INDEX('Source'!$C:$C,MATCH($A334,'Source'!$B:$B,0)),"")</f>
        <v>מגן ירך</v>
      </c>
      <c r="C334" s="8" t="n">
        <f aca="false">SUMIFS('Source'!$D:$D,'Source'!$A:$A,"110 - Chemipal",'Source'!$B:$B,$A334)</f>
        <v>18</v>
      </c>
      <c r="D334" s="8" t="n">
        <f aca="false">SUMIFS('Source'!$F:$F,'Source'!$A:$A,"110 - Chemipal",'Source'!$B:$B,$A334)</f>
        <v>0</v>
      </c>
      <c r="E334" s="8" t="n">
        <f aca="false">D334*$J$5</f>
        <v>0</v>
      </c>
      <c r="F334" s="8" t="n">
        <f aca="false">E334-C334</f>
        <v>-18</v>
      </c>
      <c r="G334" s="9" t="n">
        <f aca="false">IF(AND(C334=0,E334=0),0,IF(C334=0,"New",(E334-C334)/C334))</f>
        <v>-1</v>
      </c>
      <c r="H334" s="8" t="n">
        <f aca="false">SUMIFS('Source'!$E:$E,'Source'!$A:$A,"110 - Chemipal",'Source'!$B:$B,$A334)</f>
        <v>1086.05</v>
      </c>
      <c r="I334" s="8" t="n">
        <f aca="false">SUMIFS('Source'!$G:$G,'Source'!$A:$A,"110 - Chemipal",'Source'!$B:$B,$A334)</f>
        <v>0</v>
      </c>
      <c r="J334" s="8" t="n">
        <f aca="false">I334*$J$5</f>
        <v>0</v>
      </c>
      <c r="K334" s="8" t="n">
        <f aca="false">J334-H334</f>
        <v>-1086.05</v>
      </c>
      <c r="L334" s="9" t="n">
        <f aca="false">IF(AND(H334=0,J334=0),0,IF(H334=0,"New",(J334-H334)/H334))</f>
        <v>-1</v>
      </c>
      <c r="M334" s="7" t="str">
        <f aca="false">IF(AND(OR(C334&lt;&gt;0,H334&lt;&gt;0),D334=0,I334=0),"DROP",IF(AND(OR(D334&lt;&gt;0,I334&lt;&gt;0),C334=0,H334=0),"NEW",""))</f>
        <v>DROP</v>
      </c>
    </row>
    <row r="335" customFormat="false" ht="15" hidden="false" customHeight="false" outlineLevel="0" collapsed="false">
      <c r="A335" s="7" t="s">
        <v>407</v>
      </c>
      <c r="B335" s="7" t="str">
        <f aca="false">IFERROR(INDEX('Source'!$C:$C,MATCH($A335,'Source'!$B:$B,0)),"")</f>
        <v>ריפוד סיליקון לעקב תחתון</v>
      </c>
      <c r="C335" s="8" t="n">
        <f aca="false">SUMIFS('Source'!$D:$D,'Source'!$A:$A,"110 - Chemipal",'Source'!$B:$B,$A335)</f>
        <v>49</v>
      </c>
      <c r="D335" s="8" t="n">
        <f aca="false">SUMIFS('Source'!$F:$F,'Source'!$A:$A,"110 - Chemipal",'Source'!$B:$B,$A335)</f>
        <v>0</v>
      </c>
      <c r="E335" s="8" t="n">
        <f aca="false">D335*$J$5</f>
        <v>0</v>
      </c>
      <c r="F335" s="8" t="n">
        <f aca="false">E335-C335</f>
        <v>-49</v>
      </c>
      <c r="G335" s="9" t="n">
        <f aca="false">IF(AND(C335=0,E335=0),0,IF(C335=0,"New",(E335-C335)/C335))</f>
        <v>-1</v>
      </c>
      <c r="H335" s="8" t="n">
        <f aca="false">SUMIFS('Source'!$E:$E,'Source'!$A:$A,"110 - Chemipal",'Source'!$B:$B,$A335)</f>
        <v>1055.6</v>
      </c>
      <c r="I335" s="8" t="n">
        <f aca="false">SUMIFS('Source'!$G:$G,'Source'!$A:$A,"110 - Chemipal",'Source'!$B:$B,$A335)</f>
        <v>0</v>
      </c>
      <c r="J335" s="8" t="n">
        <f aca="false">I335*$J$5</f>
        <v>0</v>
      </c>
      <c r="K335" s="8" t="n">
        <f aca="false">J335-H335</f>
        <v>-1055.6</v>
      </c>
      <c r="L335" s="9" t="n">
        <f aca="false">IF(AND(H335=0,J335=0),0,IF(H335=0,"New",(J335-H335)/H335))</f>
        <v>-1</v>
      </c>
      <c r="M335" s="7" t="str">
        <f aca="false">IF(AND(OR(C335&lt;&gt;0,H335&lt;&gt;0),D335=0,I335=0),"DROP",IF(AND(OR(D335&lt;&gt;0,I335&lt;&gt;0),C335=0,H335=0),"NEW",""))</f>
        <v>DROP</v>
      </c>
    </row>
    <row r="336" customFormat="false" ht="15" hidden="false" customHeight="false" outlineLevel="0" collapsed="false">
      <c r="A336" s="7" t="s">
        <v>408</v>
      </c>
      <c r="B336" s="7" t="str">
        <f aca="false">IFERROR(INDEX('Source'!$C:$C,MATCH($A336,'Source'!$B:$B,0)),"")</f>
        <v>חגורה למנותחי בטן</v>
      </c>
      <c r="C336" s="8" t="n">
        <f aca="false">SUMIFS('Source'!$D:$D,'Source'!$A:$A,"110 - Chemipal",'Source'!$B:$B,$A336)</f>
        <v>9</v>
      </c>
      <c r="D336" s="8" t="n">
        <f aca="false">SUMIFS('Source'!$F:$F,'Source'!$A:$A,"110 - Chemipal",'Source'!$B:$B,$A336)</f>
        <v>0</v>
      </c>
      <c r="E336" s="8" t="n">
        <f aca="false">D336*$J$5</f>
        <v>0</v>
      </c>
      <c r="F336" s="8" t="n">
        <f aca="false">E336-C336</f>
        <v>-9</v>
      </c>
      <c r="G336" s="9" t="n">
        <f aca="false">IF(AND(C336=0,E336=0),0,IF(C336=0,"New",(E336-C336)/C336))</f>
        <v>-1</v>
      </c>
      <c r="H336" s="8" t="n">
        <f aca="false">SUMIFS('Source'!$E:$E,'Source'!$A:$A,"110 - Chemipal",'Source'!$B:$B,$A336)</f>
        <v>1049.32</v>
      </c>
      <c r="I336" s="8" t="n">
        <f aca="false">SUMIFS('Source'!$G:$G,'Source'!$A:$A,"110 - Chemipal",'Source'!$B:$B,$A336)</f>
        <v>0</v>
      </c>
      <c r="J336" s="8" t="n">
        <f aca="false">I336*$J$5</f>
        <v>0</v>
      </c>
      <c r="K336" s="8" t="n">
        <f aca="false">J336-H336</f>
        <v>-1049.32</v>
      </c>
      <c r="L336" s="9" t="n">
        <f aca="false">IF(AND(H336=0,J336=0),0,IF(H336=0,"New",(J336-H336)/H336))</f>
        <v>-1</v>
      </c>
      <c r="M336" s="7" t="str">
        <f aca="false">IF(AND(OR(C336&lt;&gt;0,H336&lt;&gt;0),D336=0,I336=0),"DROP",IF(AND(OR(D336&lt;&gt;0,I336&lt;&gt;0),C336=0,H336=0),"NEW",""))</f>
        <v>DROP</v>
      </c>
    </row>
    <row r="337" customFormat="false" ht="15" hidden="false" customHeight="false" outlineLevel="0" collapsed="false">
      <c r="A337" s="7" t="s">
        <v>409</v>
      </c>
      <c r="B337" s="7" t="str">
        <f aca="false">IFERROR(INDEX('Source'!$C:$C,MATCH($A337,'Source'!$B:$B,0)),"")</f>
        <v>ריפוד סיליקון לעקב אחורי</v>
      </c>
      <c r="C337" s="8" t="n">
        <f aca="false">SUMIFS('Source'!$D:$D,'Source'!$A:$A,"110 - Chemipal",'Source'!$B:$B,$A337)</f>
        <v>49</v>
      </c>
      <c r="D337" s="8" t="n">
        <f aca="false">SUMIFS('Source'!$F:$F,'Source'!$A:$A,"110 - Chemipal",'Source'!$B:$B,$A337)</f>
        <v>0</v>
      </c>
      <c r="E337" s="8" t="n">
        <f aca="false">D337*$J$5</f>
        <v>0</v>
      </c>
      <c r="F337" s="8" t="n">
        <f aca="false">E337-C337</f>
        <v>-49</v>
      </c>
      <c r="G337" s="9" t="n">
        <f aca="false">IF(AND(C337=0,E337=0),0,IF(C337=0,"New",(E337-C337)/C337))</f>
        <v>-1</v>
      </c>
      <c r="H337" s="8" t="n">
        <f aca="false">SUMIFS('Source'!$E:$E,'Source'!$A:$A,"110 - Chemipal",'Source'!$B:$B,$A337)</f>
        <v>1026.78</v>
      </c>
      <c r="I337" s="8" t="n">
        <f aca="false">SUMIFS('Source'!$G:$G,'Source'!$A:$A,"110 - Chemipal",'Source'!$B:$B,$A337)</f>
        <v>0</v>
      </c>
      <c r="J337" s="8" t="n">
        <f aca="false">I337*$J$5</f>
        <v>0</v>
      </c>
      <c r="K337" s="8" t="n">
        <f aca="false">J337-H337</f>
        <v>-1026.78</v>
      </c>
      <c r="L337" s="9" t="n">
        <f aca="false">IF(AND(H337=0,J337=0),0,IF(H337=0,"New",(J337-H337)/H337))</f>
        <v>-1</v>
      </c>
      <c r="M337" s="7" t="str">
        <f aca="false">IF(AND(OR(C337&lt;&gt;0,H337&lt;&gt;0),D337=0,I337=0),"DROP",IF(AND(OR(D337&lt;&gt;0,I337&lt;&gt;0),C337=0,H337=0),"NEW",""))</f>
        <v>DROP</v>
      </c>
    </row>
    <row r="338" customFormat="false" ht="15" hidden="false" customHeight="false" outlineLevel="0" collapsed="false">
      <c r="A338" s="7" t="s">
        <v>410</v>
      </c>
      <c r="B338" s="7" t="str">
        <f aca="false">IFERROR(INDEX('Source'!$C:$C,MATCH($A338,'Source'!$B:$B,0)),"")</f>
        <v>מגן קרסול שחור</v>
      </c>
      <c r="C338" s="8" t="n">
        <f aca="false">SUMIFS('Source'!$D:$D,'Source'!$A:$A,"110 - Chemipal",'Source'!$B:$B,$A338)</f>
        <v>34</v>
      </c>
      <c r="D338" s="8" t="n">
        <f aca="false">SUMIFS('Source'!$F:$F,'Source'!$A:$A,"110 - Chemipal",'Source'!$B:$B,$A338)</f>
        <v>0</v>
      </c>
      <c r="E338" s="8" t="n">
        <f aca="false">D338*$J$5</f>
        <v>0</v>
      </c>
      <c r="F338" s="8" t="n">
        <f aca="false">E338-C338</f>
        <v>-34</v>
      </c>
      <c r="G338" s="9" t="n">
        <f aca="false">IF(AND(C338=0,E338=0),0,IF(C338=0,"New",(E338-C338)/C338))</f>
        <v>-1</v>
      </c>
      <c r="H338" s="8" t="n">
        <f aca="false">SUMIFS('Source'!$E:$E,'Source'!$A:$A,"110 - Chemipal",'Source'!$B:$B,$A338)</f>
        <v>1025.59</v>
      </c>
      <c r="I338" s="8" t="n">
        <f aca="false">SUMIFS('Source'!$G:$G,'Source'!$A:$A,"110 - Chemipal",'Source'!$B:$B,$A338)</f>
        <v>0</v>
      </c>
      <c r="J338" s="8" t="n">
        <f aca="false">I338*$J$5</f>
        <v>0</v>
      </c>
      <c r="K338" s="8" t="n">
        <f aca="false">J338-H338</f>
        <v>-1025.59</v>
      </c>
      <c r="L338" s="9" t="n">
        <f aca="false">IF(AND(H338=0,J338=0),0,IF(H338=0,"New",(J338-H338)/H338))</f>
        <v>-1</v>
      </c>
      <c r="M338" s="7" t="str">
        <f aca="false">IF(AND(OR(C338&lt;&gt;0,H338&lt;&gt;0),D338=0,I338=0),"DROP",IF(AND(OR(D338&lt;&gt;0,I338&lt;&gt;0),C338=0,H338=0),"NEW",""))</f>
        <v>DROP</v>
      </c>
    </row>
    <row r="339" customFormat="false" ht="15" hidden="false" customHeight="false" outlineLevel="0" collapsed="false">
      <c r="A339" s="7" t="s">
        <v>411</v>
      </c>
      <c r="B339" s="7" t="str">
        <f aca="false">IFERROR(INDEX('Source'!$C:$C,MATCH($A339,'Source'!$B:$B,0)),"")</f>
        <v>מגן מרפק בז'</v>
      </c>
      <c r="C339" s="8" t="n">
        <f aca="false">SUMIFS('Source'!$D:$D,'Source'!$A:$A,"110 - Chemipal",'Source'!$B:$B,$A339)</f>
        <v>36</v>
      </c>
      <c r="D339" s="8" t="n">
        <f aca="false">SUMIFS('Source'!$F:$F,'Source'!$A:$A,"110 - Chemipal",'Source'!$B:$B,$A339)</f>
        <v>0</v>
      </c>
      <c r="E339" s="8" t="n">
        <f aca="false">D339*$J$5</f>
        <v>0</v>
      </c>
      <c r="F339" s="8" t="n">
        <f aca="false">E339-C339</f>
        <v>-36</v>
      </c>
      <c r="G339" s="9" t="n">
        <f aca="false">IF(AND(C339=0,E339=0),0,IF(C339=0,"New",(E339-C339)/C339))</f>
        <v>-1</v>
      </c>
      <c r="H339" s="8" t="n">
        <f aca="false">SUMIFS('Source'!$E:$E,'Source'!$A:$A,"110 - Chemipal",'Source'!$B:$B,$A339)</f>
        <v>1012.87</v>
      </c>
      <c r="I339" s="8" t="n">
        <f aca="false">SUMIFS('Source'!$G:$G,'Source'!$A:$A,"110 - Chemipal",'Source'!$B:$B,$A339)</f>
        <v>0</v>
      </c>
      <c r="J339" s="8" t="n">
        <f aca="false">I339*$J$5</f>
        <v>0</v>
      </c>
      <c r="K339" s="8" t="n">
        <f aca="false">J339-H339</f>
        <v>-1012.87</v>
      </c>
      <c r="L339" s="9" t="n">
        <f aca="false">IF(AND(H339=0,J339=0),0,IF(H339=0,"New",(J339-H339)/H339))</f>
        <v>-1</v>
      </c>
      <c r="M339" s="7" t="str">
        <f aca="false">IF(AND(OR(C339&lt;&gt;0,H339&lt;&gt;0),D339=0,I339=0),"DROP",IF(AND(OR(D339&lt;&gt;0,I339&lt;&gt;0),C339=0,H339=0),"NEW",""))</f>
        <v>DROP</v>
      </c>
    </row>
    <row r="340" customFormat="false" ht="15" hidden="false" customHeight="false" outlineLevel="0" collapsed="false">
      <c r="A340" s="7" t="s">
        <v>412</v>
      </c>
      <c r="B340" s="7" t="str">
        <f aca="false">IFERROR(INDEX('Source'!$C:$C,MATCH($A340,'Source'!$B:$B,0)),"")</f>
        <v>מגן קרסול ימין SC35</v>
      </c>
      <c r="C340" s="8" t="n">
        <f aca="false">SUMIFS('Source'!$D:$D,'Source'!$A:$A,"110 - Chemipal",'Source'!$B:$B,$A340)</f>
        <v>14</v>
      </c>
      <c r="D340" s="8" t="n">
        <f aca="false">SUMIFS('Source'!$F:$F,'Source'!$A:$A,"110 - Chemipal",'Source'!$B:$B,$A340)</f>
        <v>0</v>
      </c>
      <c r="E340" s="8" t="n">
        <f aca="false">D340*$J$5</f>
        <v>0</v>
      </c>
      <c r="F340" s="8" t="n">
        <f aca="false">E340-C340</f>
        <v>-14</v>
      </c>
      <c r="G340" s="9" t="n">
        <f aca="false">IF(AND(C340=0,E340=0),0,IF(C340=0,"New",(E340-C340)/C340))</f>
        <v>-1</v>
      </c>
      <c r="H340" s="8" t="n">
        <f aca="false">SUMIFS('Source'!$E:$E,'Source'!$A:$A,"110 - Chemipal",'Source'!$B:$B,$A340)</f>
        <v>990.33</v>
      </c>
      <c r="I340" s="8" t="n">
        <f aca="false">SUMIFS('Source'!$G:$G,'Source'!$A:$A,"110 - Chemipal",'Source'!$B:$B,$A340)</f>
        <v>0</v>
      </c>
      <c r="J340" s="8" t="n">
        <f aca="false">I340*$J$5</f>
        <v>0</v>
      </c>
      <c r="K340" s="8" t="n">
        <f aca="false">J340-H340</f>
        <v>-990.33</v>
      </c>
      <c r="L340" s="9" t="n">
        <f aca="false">IF(AND(H340=0,J340=0),0,IF(H340=0,"New",(J340-H340)/H340))</f>
        <v>-1</v>
      </c>
      <c r="M340" s="7" t="str">
        <f aca="false">IF(AND(OR(C340&lt;&gt;0,H340&lt;&gt;0),D340=0,I340=0),"DROP",IF(AND(OR(D340&lt;&gt;0,I340&lt;&gt;0),C340=0,H340=0),"NEW",""))</f>
        <v>DROP</v>
      </c>
    </row>
    <row r="341" customFormat="false" ht="15" hidden="false" customHeight="false" outlineLevel="0" collapsed="false">
      <c r="A341" s="7" t="s">
        <v>413</v>
      </c>
      <c r="B341" s="7" t="str">
        <f aca="false">IFERROR(INDEX('Source'!$C:$C,MATCH($A341,'Source'!$B:$B,0)),"")</f>
        <v>חגורה למנותחי בית חזה</v>
      </c>
      <c r="C341" s="8" t="n">
        <f aca="false">SUMIFS('Source'!$D:$D,'Source'!$A:$A,"110 - Chemipal",'Source'!$B:$B,$A341)</f>
        <v>4</v>
      </c>
      <c r="D341" s="8" t="n">
        <f aca="false">SUMIFS('Source'!$F:$F,'Source'!$A:$A,"110 - Chemipal",'Source'!$B:$B,$A341)</f>
        <v>0</v>
      </c>
      <c r="E341" s="8" t="n">
        <f aca="false">D341*$J$5</f>
        <v>0</v>
      </c>
      <c r="F341" s="8" t="n">
        <f aca="false">E341-C341</f>
        <v>-4</v>
      </c>
      <c r="G341" s="9" t="n">
        <f aca="false">IF(AND(C341=0,E341=0),0,IF(C341=0,"New",(E341-C341)/C341))</f>
        <v>-1</v>
      </c>
      <c r="H341" s="8" t="n">
        <f aca="false">SUMIFS('Source'!$E:$E,'Source'!$A:$A,"110 - Chemipal",'Source'!$B:$B,$A341)</f>
        <v>976.91</v>
      </c>
      <c r="I341" s="8" t="n">
        <f aca="false">SUMIFS('Source'!$G:$G,'Source'!$A:$A,"110 - Chemipal",'Source'!$B:$B,$A341)</f>
        <v>0</v>
      </c>
      <c r="J341" s="8" t="n">
        <f aca="false">I341*$J$5</f>
        <v>0</v>
      </c>
      <c r="K341" s="8" t="n">
        <f aca="false">J341-H341</f>
        <v>-976.91</v>
      </c>
      <c r="L341" s="9" t="n">
        <f aca="false">IF(AND(H341=0,J341=0),0,IF(H341=0,"New",(J341-H341)/H341))</f>
        <v>-1</v>
      </c>
      <c r="M341" s="7" t="str">
        <f aca="false">IF(AND(OR(C341&lt;&gt;0,H341&lt;&gt;0),D341=0,I341=0),"DROP",IF(AND(OR(D341&lt;&gt;0,I341&lt;&gt;0),C341=0,H341=0),"NEW",""))</f>
        <v>DROP</v>
      </c>
    </row>
    <row r="342" customFormat="false" ht="15" hidden="false" customHeight="false" outlineLevel="0" collapsed="false">
      <c r="A342" s="7" t="s">
        <v>414</v>
      </c>
      <c r="B342" s="7" t="str">
        <f aca="false">IFERROR(INDEX('Source'!$C:$C,MATCH($A342,'Source'!$B:$B,0)),"")</f>
        <v>מגן ברך ארוך עם כרית סיליקון</v>
      </c>
      <c r="C342" s="8" t="n">
        <f aca="false">SUMIFS('Source'!$D:$D,'Source'!$A:$A,"110 - Chemipal",'Source'!$B:$B,$A342)</f>
        <v>5</v>
      </c>
      <c r="D342" s="8" t="n">
        <f aca="false">SUMIFS('Source'!$F:$F,'Source'!$A:$A,"110 - Chemipal",'Source'!$B:$B,$A342)</f>
        <v>0</v>
      </c>
      <c r="E342" s="8" t="n">
        <f aca="false">D342*$J$5</f>
        <v>0</v>
      </c>
      <c r="F342" s="8" t="n">
        <f aca="false">E342-C342</f>
        <v>-5</v>
      </c>
      <c r="G342" s="9" t="n">
        <f aca="false">IF(AND(C342=0,E342=0),0,IF(C342=0,"New",(E342-C342)/C342))</f>
        <v>-1</v>
      </c>
      <c r="H342" s="8" t="n">
        <f aca="false">SUMIFS('Source'!$E:$E,'Source'!$A:$A,"110 - Chemipal",'Source'!$B:$B,$A342)</f>
        <v>976.79</v>
      </c>
      <c r="I342" s="8" t="n">
        <f aca="false">SUMIFS('Source'!$G:$G,'Source'!$A:$A,"110 - Chemipal",'Source'!$B:$B,$A342)</f>
        <v>0</v>
      </c>
      <c r="J342" s="8" t="n">
        <f aca="false">I342*$J$5</f>
        <v>0</v>
      </c>
      <c r="K342" s="8" t="n">
        <f aca="false">J342-H342</f>
        <v>-976.79</v>
      </c>
      <c r="L342" s="9" t="n">
        <f aca="false">IF(AND(H342=0,J342=0),0,IF(H342=0,"New",(J342-H342)/H342))</f>
        <v>-1</v>
      </c>
      <c r="M342" s="7" t="str">
        <f aca="false">IF(AND(OR(C342&lt;&gt;0,H342&lt;&gt;0),D342=0,I342=0),"DROP",IF(AND(OR(D342&lt;&gt;0,I342&lt;&gt;0),C342=0,H342=0),"NEW",""))</f>
        <v>DROP</v>
      </c>
    </row>
    <row r="343" customFormat="false" ht="15" hidden="false" customHeight="false" outlineLevel="0" collapsed="false">
      <c r="A343" s="7" t="s">
        <v>415</v>
      </c>
      <c r="B343" s="7" t="str">
        <f aca="false">IFERROR(INDEX('Source'!$C:$C,MATCH($A343,'Source'!$B:$B,0)),"")</f>
        <v>חבק יד SC25</v>
      </c>
      <c r="C343" s="8" t="n">
        <f aca="false">SUMIFS('Source'!$D:$D,'Source'!$A:$A,"110 - Chemipal",'Source'!$B:$B,$A343)</f>
        <v>14</v>
      </c>
      <c r="D343" s="8" t="n">
        <f aca="false">SUMIFS('Source'!$F:$F,'Source'!$A:$A,"110 - Chemipal",'Source'!$B:$B,$A343)</f>
        <v>0</v>
      </c>
      <c r="E343" s="8" t="n">
        <f aca="false">D343*$J$5</f>
        <v>0</v>
      </c>
      <c r="F343" s="8" t="n">
        <f aca="false">E343-C343</f>
        <v>-14</v>
      </c>
      <c r="G343" s="9" t="n">
        <f aca="false">IF(AND(C343=0,E343=0),0,IF(C343=0,"New",(E343-C343)/C343))</f>
        <v>-1</v>
      </c>
      <c r="H343" s="8" t="n">
        <f aca="false">SUMIFS('Source'!$E:$E,'Source'!$A:$A,"110 - Chemipal",'Source'!$B:$B,$A343)</f>
        <v>970.94</v>
      </c>
      <c r="I343" s="8" t="n">
        <f aca="false">SUMIFS('Source'!$G:$G,'Source'!$A:$A,"110 - Chemipal",'Source'!$B:$B,$A343)</f>
        <v>0</v>
      </c>
      <c r="J343" s="8" t="n">
        <f aca="false">I343*$J$5</f>
        <v>0</v>
      </c>
      <c r="K343" s="8" t="n">
        <f aca="false">J343-H343</f>
        <v>-970.94</v>
      </c>
      <c r="L343" s="9" t="n">
        <f aca="false">IF(AND(H343=0,J343=0),0,IF(H343=0,"New",(J343-H343)/H343))</f>
        <v>-1</v>
      </c>
      <c r="M343" s="7" t="str">
        <f aca="false">IF(AND(OR(C343&lt;&gt;0,H343&lt;&gt;0),D343=0,I343=0),"DROP",IF(AND(OR(D343&lt;&gt;0,I343&lt;&gt;0),C343=0,H343=0),"NEW",""))</f>
        <v>DROP</v>
      </c>
    </row>
    <row r="344" customFormat="false" ht="15" hidden="false" customHeight="false" outlineLevel="0" collapsed="false">
      <c r="A344" s="7" t="s">
        <v>416</v>
      </c>
      <c r="B344" s="7" t="str">
        <f aca="false">IFERROR(INDEX('Source'!$C:$C,MATCH($A344,'Source'!$B:$B,0)),"")</f>
        <v>מגן מרפק</v>
      </c>
      <c r="C344" s="8" t="n">
        <f aca="false">SUMIFS('Source'!$D:$D,'Source'!$A:$A,"110 - Chemipal",'Source'!$B:$B,$A344)</f>
        <v>35</v>
      </c>
      <c r="D344" s="8" t="n">
        <f aca="false">SUMIFS('Source'!$F:$F,'Source'!$A:$A,"110 - Chemipal",'Source'!$B:$B,$A344)</f>
        <v>0</v>
      </c>
      <c r="E344" s="8" t="n">
        <f aca="false">D344*$J$5</f>
        <v>0</v>
      </c>
      <c r="F344" s="8" t="n">
        <f aca="false">E344-C344</f>
        <v>-35</v>
      </c>
      <c r="G344" s="9" t="n">
        <f aca="false">IF(AND(C344=0,E344=0),0,IF(C344=0,"New",(E344-C344)/C344))</f>
        <v>-1</v>
      </c>
      <c r="H344" s="8" t="n">
        <f aca="false">SUMIFS('Source'!$E:$E,'Source'!$A:$A,"110 - Chemipal",'Source'!$B:$B,$A344)</f>
        <v>957.01</v>
      </c>
      <c r="I344" s="8" t="n">
        <f aca="false">SUMIFS('Source'!$G:$G,'Source'!$A:$A,"110 - Chemipal",'Source'!$B:$B,$A344)</f>
        <v>0</v>
      </c>
      <c r="J344" s="8" t="n">
        <f aca="false">I344*$J$5</f>
        <v>0</v>
      </c>
      <c r="K344" s="8" t="n">
        <f aca="false">J344-H344</f>
        <v>-957.01</v>
      </c>
      <c r="L344" s="9" t="n">
        <f aca="false">IF(AND(H344=0,J344=0),0,IF(H344=0,"New",(J344-H344)/H344))</f>
        <v>-1</v>
      </c>
      <c r="M344" s="7" t="str">
        <f aca="false">IF(AND(OR(C344&lt;&gt;0,H344&lt;&gt;0),D344=0,I344=0),"DROP",IF(AND(OR(D344&lt;&gt;0,I344&lt;&gt;0),C344=0,H344=0),"NEW",""))</f>
        <v>DROP</v>
      </c>
    </row>
    <row r="345" customFormat="false" ht="15" hidden="false" customHeight="false" outlineLevel="0" collapsed="false">
      <c r="A345" s="7" t="s">
        <v>417</v>
      </c>
      <c r="B345" s="7" t="str">
        <f aca="false">IFERROR(INDEX('Source'!$C:$C,MATCH($A345,'Source'!$B:$B,0)),"")</f>
        <v>חגורת גב סגירה כפולה</v>
      </c>
      <c r="C345" s="8" t="n">
        <f aca="false">SUMIFS('Source'!$D:$D,'Source'!$A:$A,"110 - Chemipal",'Source'!$B:$B,$A345)</f>
        <v>10</v>
      </c>
      <c r="D345" s="8" t="n">
        <f aca="false">SUMIFS('Source'!$F:$F,'Source'!$A:$A,"110 - Chemipal",'Source'!$B:$B,$A345)</f>
        <v>0</v>
      </c>
      <c r="E345" s="8" t="n">
        <f aca="false">D345*$J$5</f>
        <v>0</v>
      </c>
      <c r="F345" s="8" t="n">
        <f aca="false">E345-C345</f>
        <v>-10</v>
      </c>
      <c r="G345" s="9" t="n">
        <f aca="false">IF(AND(C345=0,E345=0),0,IF(C345=0,"New",(E345-C345)/C345))</f>
        <v>-1</v>
      </c>
      <c r="H345" s="8" t="n">
        <f aca="false">SUMIFS('Source'!$E:$E,'Source'!$A:$A,"110 - Chemipal",'Source'!$B:$B,$A345)</f>
        <v>938.72</v>
      </c>
      <c r="I345" s="8" t="n">
        <f aca="false">SUMIFS('Source'!$G:$G,'Source'!$A:$A,"110 - Chemipal",'Source'!$B:$B,$A345)</f>
        <v>0</v>
      </c>
      <c r="J345" s="8" t="n">
        <f aca="false">I345*$J$5</f>
        <v>0</v>
      </c>
      <c r="K345" s="8" t="n">
        <f aca="false">J345-H345</f>
        <v>-938.72</v>
      </c>
      <c r="L345" s="9" t="n">
        <f aca="false">IF(AND(H345=0,J345=0),0,IF(H345=0,"New",(J345-H345)/H345))</f>
        <v>-1</v>
      </c>
      <c r="M345" s="7" t="str">
        <f aca="false">IF(AND(OR(C345&lt;&gt;0,H345&lt;&gt;0),D345=0,I345=0),"DROP",IF(AND(OR(D345&lt;&gt;0,I345&lt;&gt;0),C345=0,H345=0),"NEW",""))</f>
        <v>DROP</v>
      </c>
    </row>
    <row r="346" customFormat="false" ht="15" hidden="false" customHeight="false" outlineLevel="0" collapsed="false">
      <c r="A346" s="7" t="s">
        <v>418</v>
      </c>
      <c r="B346" s="7" t="str">
        <f aca="false">IFERROR(INDEX('Source'!$C:$C,MATCH($A346,'Source'!$B:$B,0)),"")</f>
        <v>גרבי נוחות קיץ לבן</v>
      </c>
      <c r="C346" s="8" t="n">
        <f aca="false">SUMIFS('Source'!$D:$D,'Source'!$A:$A,"110 - Chemipal",'Source'!$B:$B,$A346)</f>
        <v>39</v>
      </c>
      <c r="D346" s="8" t="n">
        <f aca="false">SUMIFS('Source'!$F:$F,'Source'!$A:$A,"110 - Chemipal",'Source'!$B:$B,$A346)</f>
        <v>0</v>
      </c>
      <c r="E346" s="8" t="n">
        <f aca="false">D346*$J$5</f>
        <v>0</v>
      </c>
      <c r="F346" s="8" t="n">
        <f aca="false">E346-C346</f>
        <v>-39</v>
      </c>
      <c r="G346" s="9" t="n">
        <f aca="false">IF(AND(C346=0,E346=0),0,IF(C346=0,"New",(E346-C346)/C346))</f>
        <v>-1</v>
      </c>
      <c r="H346" s="8" t="n">
        <f aca="false">SUMIFS('Source'!$E:$E,'Source'!$A:$A,"110 - Chemipal",'Source'!$B:$B,$A346)</f>
        <v>933.96</v>
      </c>
      <c r="I346" s="8" t="n">
        <f aca="false">SUMIFS('Source'!$G:$G,'Source'!$A:$A,"110 - Chemipal",'Source'!$B:$B,$A346)</f>
        <v>0</v>
      </c>
      <c r="J346" s="8" t="n">
        <f aca="false">I346*$J$5</f>
        <v>0</v>
      </c>
      <c r="K346" s="8" t="n">
        <f aca="false">J346-H346</f>
        <v>-933.96</v>
      </c>
      <c r="L346" s="9" t="n">
        <f aca="false">IF(AND(H346=0,J346=0),0,IF(H346=0,"New",(J346-H346)/H346))</f>
        <v>-1</v>
      </c>
      <c r="M346" s="7" t="str">
        <f aca="false">IF(AND(OR(C346&lt;&gt;0,H346&lt;&gt;0),D346=0,I346=0),"DROP",IF(AND(OR(D346&lt;&gt;0,I346&lt;&gt;0),C346=0,H346=0),"NEW",""))</f>
        <v>DROP</v>
      </c>
    </row>
    <row r="347" customFormat="false" ht="15" hidden="false" customHeight="false" outlineLevel="0" collapsed="false">
      <c r="A347" s="7" t="s">
        <v>419</v>
      </c>
      <c r="B347" s="7" t="str">
        <f aca="false">IFERROR(INDEX('Source'!$C:$C,MATCH($A347,'Source'!$B:$B,0)),"")</f>
        <v>מ.ברךגנוסיל+כ .</v>
      </c>
      <c r="C347" s="8" t="n">
        <f aca="false">SUMIFS('Source'!$D:$D,'Source'!$A:$A,"110 - Chemipal",'Source'!$B:$B,$A347)</f>
        <v>5</v>
      </c>
      <c r="D347" s="8" t="n">
        <f aca="false">SUMIFS('Source'!$F:$F,'Source'!$A:$A,"110 - Chemipal",'Source'!$B:$B,$A347)</f>
        <v>0</v>
      </c>
      <c r="E347" s="8" t="n">
        <f aca="false">D347*$J$5</f>
        <v>0</v>
      </c>
      <c r="F347" s="8" t="n">
        <f aca="false">E347-C347</f>
        <v>-5</v>
      </c>
      <c r="G347" s="9" t="n">
        <f aca="false">IF(AND(C347=0,E347=0),0,IF(C347=0,"New",(E347-C347)/C347))</f>
        <v>-1</v>
      </c>
      <c r="H347" s="8" t="n">
        <f aca="false">SUMIFS('Source'!$E:$E,'Source'!$A:$A,"110 - Chemipal",'Source'!$B:$B,$A347)</f>
        <v>933.88</v>
      </c>
      <c r="I347" s="8" t="n">
        <f aca="false">SUMIFS('Source'!$G:$G,'Source'!$A:$A,"110 - Chemipal",'Source'!$B:$B,$A347)</f>
        <v>0</v>
      </c>
      <c r="J347" s="8" t="n">
        <f aca="false">I347*$J$5</f>
        <v>0</v>
      </c>
      <c r="K347" s="8" t="n">
        <f aca="false">J347-H347</f>
        <v>-933.88</v>
      </c>
      <c r="L347" s="9" t="n">
        <f aca="false">IF(AND(H347=0,J347=0),0,IF(H347=0,"New",(J347-H347)/H347))</f>
        <v>-1</v>
      </c>
      <c r="M347" s="7" t="str">
        <f aca="false">IF(AND(OR(C347&lt;&gt;0,H347&lt;&gt;0),D347=0,I347=0),"DROP",IF(AND(OR(D347&lt;&gt;0,I347&lt;&gt;0),C347=0,H347=0),"NEW",""))</f>
        <v>DROP</v>
      </c>
    </row>
    <row r="348" customFormat="false" ht="15" hidden="false" customHeight="false" outlineLevel="0" collapsed="false">
      <c r="A348" s="7" t="s">
        <v>420</v>
      </c>
      <c r="B348" s="7" t="str">
        <f aca="false">IFERROR(INDEX('Source'!$C:$C,MATCH($A348,'Source'!$B:$B,0)),"")</f>
        <v>גרבי נוחות חורף שחור</v>
      </c>
      <c r="C348" s="8" t="n">
        <f aca="false">SUMIFS('Source'!$D:$D,'Source'!$A:$A,"110 - Chemipal",'Source'!$B:$B,$A348)</f>
        <v>30</v>
      </c>
      <c r="D348" s="8" t="n">
        <f aca="false">SUMIFS('Source'!$F:$F,'Source'!$A:$A,"110 - Chemipal",'Source'!$B:$B,$A348)</f>
        <v>0</v>
      </c>
      <c r="E348" s="8" t="n">
        <f aca="false">D348*$J$5</f>
        <v>0</v>
      </c>
      <c r="F348" s="8" t="n">
        <f aca="false">E348-C348</f>
        <v>-30</v>
      </c>
      <c r="G348" s="9" t="n">
        <f aca="false">IF(AND(C348=0,E348=0),0,IF(C348=0,"New",(E348-C348)/C348))</f>
        <v>-1</v>
      </c>
      <c r="H348" s="8" t="n">
        <f aca="false">SUMIFS('Source'!$E:$E,'Source'!$A:$A,"110 - Chemipal",'Source'!$B:$B,$A348)</f>
        <v>903.03</v>
      </c>
      <c r="I348" s="8" t="n">
        <f aca="false">SUMIFS('Source'!$G:$G,'Source'!$A:$A,"110 - Chemipal",'Source'!$B:$B,$A348)</f>
        <v>0</v>
      </c>
      <c r="J348" s="8" t="n">
        <f aca="false">I348*$J$5</f>
        <v>0</v>
      </c>
      <c r="K348" s="8" t="n">
        <f aca="false">J348-H348</f>
        <v>-903.03</v>
      </c>
      <c r="L348" s="9" t="n">
        <f aca="false">IF(AND(H348=0,J348=0),0,IF(H348=0,"New",(J348-H348)/H348))</f>
        <v>-1</v>
      </c>
      <c r="M348" s="7" t="str">
        <f aca="false">IF(AND(OR(C348&lt;&gt;0,H348&lt;&gt;0),D348=0,I348=0),"DROP",IF(AND(OR(D348&lt;&gt;0,I348&lt;&gt;0),C348=0,H348=0),"NEW",""))</f>
        <v>DROP</v>
      </c>
    </row>
    <row r="349" customFormat="false" ht="15" hidden="false" customHeight="false" outlineLevel="0" collapsed="false">
      <c r="A349" s="7" t="s">
        <v>421</v>
      </c>
      <c r="B349" s="7" t="str">
        <f aca="false">IFERROR(INDEX('Source'!$C:$C,MATCH($A349,'Source'!$B:$B,0)),"")</f>
        <v>גרבי נוחות חורף לבן</v>
      </c>
      <c r="C349" s="8" t="n">
        <f aca="false">SUMIFS('Source'!$D:$D,'Source'!$A:$A,"110 - Chemipal",'Source'!$B:$B,$A349)</f>
        <v>30</v>
      </c>
      <c r="D349" s="8" t="n">
        <f aca="false">SUMIFS('Source'!$F:$F,'Source'!$A:$A,"110 - Chemipal",'Source'!$B:$B,$A349)</f>
        <v>0</v>
      </c>
      <c r="E349" s="8" t="n">
        <f aca="false">D349*$J$5</f>
        <v>0</v>
      </c>
      <c r="F349" s="8" t="n">
        <f aca="false">E349-C349</f>
        <v>-30</v>
      </c>
      <c r="G349" s="9" t="n">
        <f aca="false">IF(AND(C349=0,E349=0),0,IF(C349=0,"New",(E349-C349)/C349))</f>
        <v>-1</v>
      </c>
      <c r="H349" s="8" t="n">
        <f aca="false">SUMIFS('Source'!$E:$E,'Source'!$A:$A,"110 - Chemipal",'Source'!$B:$B,$A349)</f>
        <v>892.34</v>
      </c>
      <c r="I349" s="8" t="n">
        <f aca="false">SUMIFS('Source'!$G:$G,'Source'!$A:$A,"110 - Chemipal",'Source'!$B:$B,$A349)</f>
        <v>0</v>
      </c>
      <c r="J349" s="8" t="n">
        <f aca="false">I349*$J$5</f>
        <v>0</v>
      </c>
      <c r="K349" s="8" t="n">
        <f aca="false">J349-H349</f>
        <v>-892.34</v>
      </c>
      <c r="L349" s="9" t="n">
        <f aca="false">IF(AND(H349=0,J349=0),0,IF(H349=0,"New",(J349-H349)/H349))</f>
        <v>-1</v>
      </c>
      <c r="M349" s="7" t="str">
        <f aca="false">IF(AND(OR(C349&lt;&gt;0,H349&lt;&gt;0),D349=0,I349=0),"DROP",IF(AND(OR(D349&lt;&gt;0,I349&lt;&gt;0),C349=0,H349=0),"NEW",""))</f>
        <v>DROP</v>
      </c>
    </row>
    <row r="350" customFormat="false" ht="15" hidden="false" customHeight="false" outlineLevel="0" collapsed="false">
      <c r="A350" s="7" t="s">
        <v>422</v>
      </c>
      <c r="B350" s="7" t="str">
        <f aca="false">IFERROR(INDEX('Source'!$C:$C,MATCH($A350,'Source'!$B:$B,0)),"")</f>
        <v>חגורת בטן עממית אפור</v>
      </c>
      <c r="C350" s="8" t="n">
        <f aca="false">SUMIFS('Source'!$D:$D,'Source'!$A:$A,"110 - Chemipal",'Source'!$B:$B,$A350)</f>
        <v>11</v>
      </c>
      <c r="D350" s="8" t="n">
        <f aca="false">SUMIFS('Source'!$F:$F,'Source'!$A:$A,"110 - Chemipal",'Source'!$B:$B,$A350)</f>
        <v>0</v>
      </c>
      <c r="E350" s="8" t="n">
        <f aca="false">D350*$J$5</f>
        <v>0</v>
      </c>
      <c r="F350" s="8" t="n">
        <f aca="false">E350-C350</f>
        <v>-11</v>
      </c>
      <c r="G350" s="9" t="n">
        <f aca="false">IF(AND(C350=0,E350=0),0,IF(C350=0,"New",(E350-C350)/C350))</f>
        <v>-1</v>
      </c>
      <c r="H350" s="8" t="n">
        <f aca="false">SUMIFS('Source'!$E:$E,'Source'!$A:$A,"110 - Chemipal",'Source'!$B:$B,$A350)</f>
        <v>884.73</v>
      </c>
      <c r="I350" s="8" t="n">
        <f aca="false">SUMIFS('Source'!$G:$G,'Source'!$A:$A,"110 - Chemipal",'Source'!$B:$B,$A350)</f>
        <v>0</v>
      </c>
      <c r="J350" s="8" t="n">
        <f aca="false">I350*$J$5</f>
        <v>0</v>
      </c>
      <c r="K350" s="8" t="n">
        <f aca="false">J350-H350</f>
        <v>-884.73</v>
      </c>
      <c r="L350" s="9" t="n">
        <f aca="false">IF(AND(H350=0,J350=0),0,IF(H350=0,"New",(J350-H350)/H350))</f>
        <v>-1</v>
      </c>
      <c r="M350" s="7" t="str">
        <f aca="false">IF(AND(OR(C350&lt;&gt;0,H350&lt;&gt;0),D350=0,I350=0),"DROP",IF(AND(OR(D350&lt;&gt;0,I350&lt;&gt;0),C350=0,H350=0),"NEW",""))</f>
        <v>DROP</v>
      </c>
    </row>
    <row r="351" customFormat="false" ht="15" hidden="false" customHeight="false" outlineLevel="0" collapsed="false">
      <c r="A351" s="7" t="s">
        <v>423</v>
      </c>
      <c r="B351" s="7" t="str">
        <f aca="false">IFERROR(INDEX('Source'!$C:$C,MATCH($A351,'Source'!$B:$B,0)),"")</f>
        <v>מגן מרפק SC95 XL</v>
      </c>
      <c r="C351" s="8" t="n">
        <f aca="false">SUMIFS('Source'!$D:$D,'Source'!$A:$A,"110 - Chemipal",'Source'!$B:$B,$A351)</f>
        <v>12</v>
      </c>
      <c r="D351" s="8" t="n">
        <f aca="false">SUMIFS('Source'!$F:$F,'Source'!$A:$A,"110 - Chemipal",'Source'!$B:$B,$A351)</f>
        <v>0</v>
      </c>
      <c r="E351" s="8" t="n">
        <f aca="false">D351*$J$5</f>
        <v>0</v>
      </c>
      <c r="F351" s="8" t="n">
        <f aca="false">E351-C351</f>
        <v>-12</v>
      </c>
      <c r="G351" s="9" t="n">
        <f aca="false">IF(AND(C351=0,E351=0),0,IF(C351=0,"New",(E351-C351)/C351))</f>
        <v>-1</v>
      </c>
      <c r="H351" s="8" t="n">
        <f aca="false">SUMIFS('Source'!$E:$E,'Source'!$A:$A,"110 - Chemipal",'Source'!$B:$B,$A351)</f>
        <v>857.03</v>
      </c>
      <c r="I351" s="8" t="n">
        <f aca="false">SUMIFS('Source'!$G:$G,'Source'!$A:$A,"110 - Chemipal",'Source'!$B:$B,$A351)</f>
        <v>0</v>
      </c>
      <c r="J351" s="8" t="n">
        <f aca="false">I351*$J$5</f>
        <v>0</v>
      </c>
      <c r="K351" s="8" t="n">
        <f aca="false">J351-H351</f>
        <v>-857.03</v>
      </c>
      <c r="L351" s="9" t="n">
        <f aca="false">IF(AND(H351=0,J351=0),0,IF(H351=0,"New",(J351-H351)/H351))</f>
        <v>-1</v>
      </c>
      <c r="M351" s="7" t="str">
        <f aca="false">IF(AND(OR(C351&lt;&gt;0,H351&lt;&gt;0),D351=0,I351=0),"DROP",IF(AND(OR(D351&lt;&gt;0,I351&lt;&gt;0),C351=0,H351=0),"NEW",""))</f>
        <v>DROP</v>
      </c>
    </row>
    <row r="352" customFormat="false" ht="15" hidden="false" customHeight="false" outlineLevel="0" collapsed="false">
      <c r="A352" s="7" t="s">
        <v>424</v>
      </c>
      <c r="B352" s="7" t="str">
        <f aca="false">IFERROR(INDEX('Source'!$C:$C,MATCH($A352,'Source'!$B:$B,0)),"")</f>
        <v>קרם לרגלים X 3</v>
      </c>
      <c r="C352" s="8" t="n">
        <f aca="false">SUMIFS('Source'!$D:$D,'Source'!$A:$A,"110 - Chemipal",'Source'!$B:$B,$A352)</f>
        <v>-11</v>
      </c>
      <c r="D352" s="8" t="n">
        <f aca="false">SUMIFS('Source'!$F:$F,'Source'!$A:$A,"110 - Chemipal",'Source'!$B:$B,$A352)</f>
        <v>0</v>
      </c>
      <c r="E352" s="8" t="n">
        <f aca="false">D352*$J$5</f>
        <v>0</v>
      </c>
      <c r="F352" s="8" t="n">
        <f aca="false">E352-C352</f>
        <v>11</v>
      </c>
      <c r="G352" s="9" t="n">
        <f aca="false">IF(AND(C352=0,E352=0),0,IF(C352=0,"New",(E352-C352)/C352))</f>
        <v>-1</v>
      </c>
      <c r="H352" s="8" t="n">
        <f aca="false">SUMIFS('Source'!$E:$E,'Source'!$A:$A,"110 - Chemipal",'Source'!$B:$B,$A352)</f>
        <v>-768.29</v>
      </c>
      <c r="I352" s="8" t="n">
        <f aca="false">SUMIFS('Source'!$G:$G,'Source'!$A:$A,"110 - Chemipal",'Source'!$B:$B,$A352)</f>
        <v>0</v>
      </c>
      <c r="J352" s="8" t="n">
        <f aca="false">I352*$J$5</f>
        <v>0</v>
      </c>
      <c r="K352" s="8" t="n">
        <f aca="false">J352-H352</f>
        <v>768.29</v>
      </c>
      <c r="L352" s="9" t="n">
        <f aca="false">IF(AND(H352=0,J352=0),0,IF(H352=0,"New",(J352-H352)/H352))</f>
        <v>-1</v>
      </c>
      <c r="M352" s="7" t="str">
        <f aca="false">IF(AND(OR(C352&lt;&gt;0,H352&lt;&gt;0),D352=0,I352=0),"DROP",IF(AND(OR(D352&lt;&gt;0,I352&lt;&gt;0),C352=0,H352=0),"NEW",""))</f>
        <v>DROP</v>
      </c>
    </row>
    <row r="353" customFormat="false" ht="15" hidden="false" customHeight="false" outlineLevel="0" collapsed="false">
      <c r="A353" s="7" t="s">
        <v>425</v>
      </c>
      <c r="B353" s="7" t="str">
        <f aca="false">IFERROR(INDEX('Source'!$C:$C,MATCH($A353,'Source'!$B:$B,0)),"")</f>
        <v>גרבי נוחות חורף אפור</v>
      </c>
      <c r="C353" s="8" t="n">
        <f aca="false">SUMIFS('Source'!$D:$D,'Source'!$A:$A,"110 - Chemipal",'Source'!$B:$B,$A353)</f>
        <v>25</v>
      </c>
      <c r="D353" s="8" t="n">
        <f aca="false">SUMIFS('Source'!$F:$F,'Source'!$A:$A,"110 - Chemipal",'Source'!$B:$B,$A353)</f>
        <v>0</v>
      </c>
      <c r="E353" s="8" t="n">
        <f aca="false">D353*$J$5</f>
        <v>0</v>
      </c>
      <c r="F353" s="8" t="n">
        <f aca="false">E353-C353</f>
        <v>-25</v>
      </c>
      <c r="G353" s="9" t="n">
        <f aca="false">IF(AND(C353=0,E353=0),0,IF(C353=0,"New",(E353-C353)/C353))</f>
        <v>-1</v>
      </c>
      <c r="H353" s="8" t="n">
        <f aca="false">SUMIFS('Source'!$E:$E,'Source'!$A:$A,"110 - Chemipal",'Source'!$B:$B,$A353)</f>
        <v>755.91</v>
      </c>
      <c r="I353" s="8" t="n">
        <f aca="false">SUMIFS('Source'!$G:$G,'Source'!$A:$A,"110 - Chemipal",'Source'!$B:$B,$A353)</f>
        <v>0</v>
      </c>
      <c r="J353" s="8" t="n">
        <f aca="false">I353*$J$5</f>
        <v>0</v>
      </c>
      <c r="K353" s="8" t="n">
        <f aca="false">J353-H353</f>
        <v>-755.91</v>
      </c>
      <c r="L353" s="9" t="n">
        <f aca="false">IF(AND(H353=0,J353=0),0,IF(H353=0,"New",(J353-H353)/H353))</f>
        <v>-1</v>
      </c>
      <c r="M353" s="7" t="str">
        <f aca="false">IF(AND(OR(C353&lt;&gt;0,H353&lt;&gt;0),D353=0,I353=0),"DROP",IF(AND(OR(D353&lt;&gt;0,I353&lt;&gt;0),C353=0,H353=0),"NEW",""))</f>
        <v>DROP</v>
      </c>
    </row>
    <row r="354" customFormat="false" ht="15" hidden="false" customHeight="false" outlineLevel="0" collapsed="false">
      <c r="A354" s="7" t="s">
        <v>426</v>
      </c>
      <c r="B354" s="7" t="str">
        <f aca="false">IFERROR(INDEX('Source'!$C:$C,MATCH($A354,'Source'!$B:$B,0)),"")</f>
        <v>חגורת גב סגירה כפולה</v>
      </c>
      <c r="C354" s="8" t="n">
        <f aca="false">SUMIFS('Source'!$D:$D,'Source'!$A:$A,"110 - Chemipal",'Source'!$B:$B,$A354)</f>
        <v>7</v>
      </c>
      <c r="D354" s="8" t="n">
        <f aca="false">SUMIFS('Source'!$F:$F,'Source'!$A:$A,"110 - Chemipal",'Source'!$B:$B,$A354)</f>
        <v>0</v>
      </c>
      <c r="E354" s="8" t="n">
        <f aca="false">D354*$J$5</f>
        <v>0</v>
      </c>
      <c r="F354" s="8" t="n">
        <f aca="false">E354-C354</f>
        <v>-7</v>
      </c>
      <c r="G354" s="9" t="n">
        <f aca="false">IF(AND(C354=0,E354=0),0,IF(C354=0,"New",(E354-C354)/C354))</f>
        <v>-1</v>
      </c>
      <c r="H354" s="8" t="n">
        <f aca="false">SUMIFS('Source'!$E:$E,'Source'!$A:$A,"110 - Chemipal",'Source'!$B:$B,$A354)</f>
        <v>726.05</v>
      </c>
      <c r="I354" s="8" t="n">
        <f aca="false">SUMIFS('Source'!$G:$G,'Source'!$A:$A,"110 - Chemipal",'Source'!$B:$B,$A354)</f>
        <v>0</v>
      </c>
      <c r="J354" s="8" t="n">
        <f aca="false">I354*$J$5</f>
        <v>0</v>
      </c>
      <c r="K354" s="8" t="n">
        <f aca="false">J354-H354</f>
        <v>-726.05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427</v>
      </c>
      <c r="B355" s="7" t="str">
        <f aca="false">IFERROR(INDEX('Source'!$C:$C,MATCH($A355,'Source'!$B:$B,0)),"")</f>
        <v>מגן מרפק SC95</v>
      </c>
      <c r="C355" s="8" t="n">
        <f aca="false">SUMIFS('Source'!$D:$D,'Source'!$A:$A,"110 - Chemipal",'Source'!$B:$B,$A355)</f>
        <v>10</v>
      </c>
      <c r="D355" s="8" t="n">
        <f aca="false">SUMIFS('Source'!$F:$F,'Source'!$A:$A,"110 - Chemipal",'Source'!$B:$B,$A355)</f>
        <v>0</v>
      </c>
      <c r="E355" s="8" t="n">
        <f aca="false">D355*$J$5</f>
        <v>0</v>
      </c>
      <c r="F355" s="8" t="n">
        <f aca="false">E355-C355</f>
        <v>-10</v>
      </c>
      <c r="G355" s="9" t="n">
        <f aca="false">IF(AND(C355=0,E355=0),0,IF(C355=0,"New",(E355-C355)/C355))</f>
        <v>-1</v>
      </c>
      <c r="H355" s="8" t="n">
        <f aca="false">SUMIFS('Source'!$E:$E,'Source'!$A:$A,"110 - Chemipal",'Source'!$B:$B,$A355)</f>
        <v>725.59</v>
      </c>
      <c r="I355" s="8" t="n">
        <f aca="false">SUMIFS('Source'!$G:$G,'Source'!$A:$A,"110 - Chemipal",'Source'!$B:$B,$A355)</f>
        <v>0</v>
      </c>
      <c r="J355" s="8" t="n">
        <f aca="false">I355*$J$5</f>
        <v>0</v>
      </c>
      <c r="K355" s="8" t="n">
        <f aca="false">J355-H355</f>
        <v>-725.59</v>
      </c>
      <c r="L355" s="9" t="n">
        <f aca="false">IF(AND(H355=0,J355=0),0,IF(H355=0,"New",(J355-H355)/H355))</f>
        <v>-1</v>
      </c>
      <c r="M355" s="7" t="str">
        <f aca="false">IF(AND(OR(C355&lt;&gt;0,H355&lt;&gt;0),D355=0,I355=0),"DROP",IF(AND(OR(D355&lt;&gt;0,I355&lt;&gt;0),C355=0,H355=0),"NEW",""))</f>
        <v>DROP</v>
      </c>
    </row>
    <row r="356" customFormat="false" ht="15" hidden="false" customHeight="false" outlineLevel="0" collapsed="false">
      <c r="A356" s="7" t="s">
        <v>428</v>
      </c>
      <c r="B356" s="7" t="str">
        <f aca="false">IFERROR(INDEX('Source'!$C:$C,MATCH($A356,'Source'!$B:$B,0)),"")</f>
        <v>חגורת שבר לצד ימין</v>
      </c>
      <c r="C356" s="8" t="n">
        <f aca="false">SUMIFS('Source'!$D:$D,'Source'!$A:$A,"110 - Chemipal",'Source'!$B:$B,$A356)</f>
        <v>4</v>
      </c>
      <c r="D356" s="8" t="n">
        <f aca="false">SUMIFS('Source'!$F:$F,'Source'!$A:$A,"110 - Chemipal",'Source'!$B:$B,$A356)</f>
        <v>0</v>
      </c>
      <c r="E356" s="8" t="n">
        <f aca="false">D356*$J$5</f>
        <v>0</v>
      </c>
      <c r="F356" s="8" t="n">
        <f aca="false">E356-C356</f>
        <v>-4</v>
      </c>
      <c r="G356" s="9" t="n">
        <f aca="false">IF(AND(C356=0,E356=0),0,IF(C356=0,"New",(E356-C356)/C356))</f>
        <v>-1</v>
      </c>
      <c r="H356" s="8" t="n">
        <f aca="false">SUMIFS('Source'!$E:$E,'Source'!$A:$A,"110 - Chemipal",'Source'!$B:$B,$A356)</f>
        <v>725.09</v>
      </c>
      <c r="I356" s="8" t="n">
        <f aca="false">SUMIFS('Source'!$G:$G,'Source'!$A:$A,"110 - Chemipal",'Source'!$B:$B,$A356)</f>
        <v>0</v>
      </c>
      <c r="J356" s="8" t="n">
        <f aca="false">I356*$J$5</f>
        <v>0</v>
      </c>
      <c r="K356" s="8" t="n">
        <f aca="false">J356-H356</f>
        <v>-725.09</v>
      </c>
      <c r="L356" s="9" t="n">
        <f aca="false">IF(AND(H356=0,J356=0),0,IF(H356=0,"New",(J356-H356)/H356))</f>
        <v>-1</v>
      </c>
      <c r="M356" s="7" t="str">
        <f aca="false">IF(AND(OR(C356&lt;&gt;0,H356&lt;&gt;0),D356=0,I356=0),"DROP",IF(AND(OR(D356&lt;&gt;0,I356&lt;&gt;0),C356=0,H356=0),"NEW",""))</f>
        <v>DROP</v>
      </c>
    </row>
    <row r="357" customFormat="false" ht="15" hidden="false" customHeight="false" outlineLevel="0" collapsed="false">
      <c r="A357" s="7" t="s">
        <v>429</v>
      </c>
      <c r="B357" s="7" t="str">
        <f aca="false">IFERROR(INDEX('Source'!$C:$C,MATCH($A357,'Source'!$B:$B,0)),"")</f>
        <v>אטלטיק טייפ</v>
      </c>
      <c r="C357" s="8" t="n">
        <f aca="false">SUMIFS('Source'!$D:$D,'Source'!$A:$A,"110 - Chemipal",'Source'!$B:$B,$A357)</f>
        <v>47</v>
      </c>
      <c r="D357" s="8" t="n">
        <f aca="false">SUMIFS('Source'!$F:$F,'Source'!$A:$A,"110 - Chemipal",'Source'!$B:$B,$A357)</f>
        <v>0</v>
      </c>
      <c r="E357" s="8" t="n">
        <f aca="false">D357*$J$5</f>
        <v>0</v>
      </c>
      <c r="F357" s="8" t="n">
        <f aca="false">E357-C357</f>
        <v>-47</v>
      </c>
      <c r="G357" s="9" t="n">
        <f aca="false">IF(AND(C357=0,E357=0),0,IF(C357=0,"New",(E357-C357)/C357))</f>
        <v>-1</v>
      </c>
      <c r="H357" s="8" t="n">
        <f aca="false">SUMIFS('Source'!$E:$E,'Source'!$A:$A,"110 - Chemipal",'Source'!$B:$B,$A357)</f>
        <v>719.44</v>
      </c>
      <c r="I357" s="8" t="n">
        <f aca="false">SUMIFS('Source'!$G:$G,'Source'!$A:$A,"110 - Chemipal",'Source'!$B:$B,$A357)</f>
        <v>0</v>
      </c>
      <c r="J357" s="8" t="n">
        <f aca="false">I357*$J$5</f>
        <v>0</v>
      </c>
      <c r="K357" s="8" t="n">
        <f aca="false">J357-H357</f>
        <v>-719.44</v>
      </c>
      <c r="L357" s="9" t="n">
        <f aca="false">IF(AND(H357=0,J357=0),0,IF(H357=0,"New",(J357-H357)/H357))</f>
        <v>-1</v>
      </c>
      <c r="M357" s="7" t="str">
        <f aca="false">IF(AND(OR(C357&lt;&gt;0,H357&lt;&gt;0),D357=0,I357=0),"DROP",IF(AND(OR(D357&lt;&gt;0,I357&lt;&gt;0),C357=0,H357=0),"NEW",""))</f>
        <v>DROP</v>
      </c>
    </row>
    <row r="358" customFormat="false" ht="15" hidden="false" customHeight="false" outlineLevel="0" collapsed="false">
      <c r="A358" s="7" t="s">
        <v>430</v>
      </c>
      <c r="B358" s="7" t="str">
        <f aca="false">IFERROR(INDEX('Source'!$C:$C,MATCH($A358,'Source'!$B:$B,0)),"")</f>
        <v>מ.ברךגנוסיל+כ .</v>
      </c>
      <c r="C358" s="8" t="n">
        <f aca="false">SUMIFS('Source'!$D:$D,'Source'!$A:$A,"110 - Chemipal",'Source'!$B:$B,$A358)</f>
        <v>4</v>
      </c>
      <c r="D358" s="8" t="n">
        <f aca="false">SUMIFS('Source'!$F:$F,'Source'!$A:$A,"110 - Chemipal",'Source'!$B:$B,$A358)</f>
        <v>0</v>
      </c>
      <c r="E358" s="8" t="n">
        <f aca="false">D358*$J$5</f>
        <v>0</v>
      </c>
      <c r="F358" s="8" t="n">
        <f aca="false">E358-C358</f>
        <v>-4</v>
      </c>
      <c r="G358" s="9" t="n">
        <f aca="false">IF(AND(C358=0,E358=0),0,IF(C358=0,"New",(E358-C358)/C358))</f>
        <v>-1</v>
      </c>
      <c r="H358" s="8" t="n">
        <f aca="false">SUMIFS('Source'!$E:$E,'Source'!$A:$A,"110 - Chemipal",'Source'!$B:$B,$A358)</f>
        <v>706.46</v>
      </c>
      <c r="I358" s="8" t="n">
        <f aca="false">SUMIFS('Source'!$G:$G,'Source'!$A:$A,"110 - Chemipal",'Source'!$B:$B,$A358)</f>
        <v>0</v>
      </c>
      <c r="J358" s="8" t="n">
        <f aca="false">I358*$J$5</f>
        <v>0</v>
      </c>
      <c r="K358" s="8" t="n">
        <f aca="false">J358-H358</f>
        <v>-706.46</v>
      </c>
      <c r="L358" s="9" t="n">
        <f aca="false">IF(AND(H358=0,J358=0),0,IF(H358=0,"New",(J358-H358)/H358))</f>
        <v>-1</v>
      </c>
      <c r="M358" s="7" t="str">
        <f aca="false">IF(AND(OR(C358&lt;&gt;0,H358&lt;&gt;0),D358=0,I358=0),"DROP",IF(AND(OR(D358&lt;&gt;0,I358&lt;&gt;0),C358=0,H358=0),"NEW",""))</f>
        <v>DROP</v>
      </c>
    </row>
    <row r="359" customFormat="false" ht="15" hidden="false" customHeight="false" outlineLevel="0" collapsed="false">
      <c r="A359" s="7" t="s">
        <v>431</v>
      </c>
      <c r="B359" s="7" t="str">
        <f aca="false">IFERROR(INDEX('Source'!$C:$C,MATCH($A359,'Source'!$B:$B,0)),"")</f>
        <v>מידרסים מסיליקון</v>
      </c>
      <c r="C359" s="8" t="n">
        <f aca="false">SUMIFS('Source'!$D:$D,'Source'!$A:$A,"110 - Chemipal",'Source'!$B:$B,$A359)</f>
        <v>6</v>
      </c>
      <c r="D359" s="8" t="n">
        <f aca="false">SUMIFS('Source'!$F:$F,'Source'!$A:$A,"110 - Chemipal",'Source'!$B:$B,$A359)</f>
        <v>0</v>
      </c>
      <c r="E359" s="8" t="n">
        <f aca="false">D359*$J$5</f>
        <v>0</v>
      </c>
      <c r="F359" s="8" t="n">
        <f aca="false">E359-C359</f>
        <v>-6</v>
      </c>
      <c r="G359" s="9" t="n">
        <f aca="false">IF(AND(C359=0,E359=0),0,IF(C359=0,"New",(E359-C359)/C359))</f>
        <v>-1</v>
      </c>
      <c r="H359" s="8" t="n">
        <f aca="false">SUMIFS('Source'!$E:$E,'Source'!$A:$A,"110 - Chemipal",'Source'!$B:$B,$A359)</f>
        <v>687.08</v>
      </c>
      <c r="I359" s="8" t="n">
        <f aca="false">SUMIFS('Source'!$G:$G,'Source'!$A:$A,"110 - Chemipal",'Source'!$B:$B,$A359)</f>
        <v>0</v>
      </c>
      <c r="J359" s="8" t="n">
        <f aca="false">I359*$J$5</f>
        <v>0</v>
      </c>
      <c r="K359" s="8" t="n">
        <f aca="false">J359-H359</f>
        <v>-687.08</v>
      </c>
      <c r="L359" s="9" t="n">
        <f aca="false">IF(AND(H359=0,J359=0),0,IF(H359=0,"New",(J359-H359)/H359))</f>
        <v>-1</v>
      </c>
      <c r="M359" s="7" t="str">
        <f aca="false">IF(AND(OR(C359&lt;&gt;0,H359&lt;&gt;0),D359=0,I359=0),"DROP",IF(AND(OR(D359&lt;&gt;0,I359&lt;&gt;0),C359=0,H359=0),"NEW",""))</f>
        <v>DROP</v>
      </c>
    </row>
    <row r="360" customFormat="false" ht="15" hidden="false" customHeight="false" outlineLevel="0" collapsed="false">
      <c r="A360" s="7" t="s">
        <v>432</v>
      </c>
      <c r="B360" s="7" t="str">
        <f aca="false">IFERROR(INDEX('Source'!$C:$C,MATCH($A360,'Source'!$B:$B,0)),"")</f>
        <v>מ.ברךגנוסיל+כ .</v>
      </c>
      <c r="C360" s="8" t="n">
        <f aca="false">SUMIFS('Source'!$D:$D,'Source'!$A:$A,"110 - Chemipal",'Source'!$B:$B,$A360)</f>
        <v>4</v>
      </c>
      <c r="D360" s="8" t="n">
        <f aca="false">SUMIFS('Source'!$F:$F,'Source'!$A:$A,"110 - Chemipal",'Source'!$B:$B,$A360)</f>
        <v>0</v>
      </c>
      <c r="E360" s="8" t="n">
        <f aca="false">D360*$J$5</f>
        <v>0</v>
      </c>
      <c r="F360" s="8" t="n">
        <f aca="false">E360-C360</f>
        <v>-4</v>
      </c>
      <c r="G360" s="9" t="n">
        <f aca="false">IF(AND(C360=0,E360=0),0,IF(C360=0,"New",(E360-C360)/C360))</f>
        <v>-1</v>
      </c>
      <c r="H360" s="8" t="n">
        <f aca="false">SUMIFS('Source'!$E:$E,'Source'!$A:$A,"110 - Chemipal",'Source'!$B:$B,$A360)</f>
        <v>677.96</v>
      </c>
      <c r="I360" s="8" t="n">
        <f aca="false">SUMIFS('Source'!$G:$G,'Source'!$A:$A,"110 - Chemipal",'Source'!$B:$B,$A360)</f>
        <v>0</v>
      </c>
      <c r="J360" s="8" t="n">
        <f aca="false">I360*$J$5</f>
        <v>0</v>
      </c>
      <c r="K360" s="8" t="n">
        <f aca="false">J360-H360</f>
        <v>-677.96</v>
      </c>
      <c r="L360" s="9" t="n">
        <f aca="false">IF(AND(H360=0,J360=0),0,IF(H360=0,"New",(J360-H360)/H360))</f>
        <v>-1</v>
      </c>
      <c r="M360" s="7" t="str">
        <f aca="false">IF(AND(OR(C360&lt;&gt;0,H360&lt;&gt;0),D360=0,I360=0),"DROP",IF(AND(OR(D360&lt;&gt;0,I360&lt;&gt;0),C360=0,H360=0),"NEW",""))</f>
        <v>DROP</v>
      </c>
    </row>
    <row r="361" customFormat="false" ht="15" hidden="false" customHeight="false" outlineLevel="0" collapsed="false">
      <c r="A361" s="7" t="s">
        <v>433</v>
      </c>
      <c r="B361" s="7" t="str">
        <f aca="false">IFERROR(INDEX('Source'!$C:$C,MATCH($A361,'Source'!$B:$B,0)),"")</f>
        <v>חגורת גב-לומבו</v>
      </c>
      <c r="C361" s="8" t="n">
        <f aca="false">SUMIFS('Source'!$D:$D,'Source'!$A:$A,"110 - Chemipal",'Source'!$B:$B,$A361)</f>
        <v>5</v>
      </c>
      <c r="D361" s="8" t="n">
        <f aca="false">SUMIFS('Source'!$F:$F,'Source'!$A:$A,"110 - Chemipal",'Source'!$B:$B,$A361)</f>
        <v>0</v>
      </c>
      <c r="E361" s="8" t="n">
        <f aca="false">D361*$J$5</f>
        <v>0</v>
      </c>
      <c r="F361" s="8" t="n">
        <f aca="false">E361-C361</f>
        <v>-5</v>
      </c>
      <c r="G361" s="9" t="n">
        <f aca="false">IF(AND(C361=0,E361=0),0,IF(C361=0,"New",(E361-C361)/C361))</f>
        <v>-1</v>
      </c>
      <c r="H361" s="8" t="n">
        <f aca="false">SUMIFS('Source'!$E:$E,'Source'!$A:$A,"110 - Chemipal",'Source'!$B:$B,$A361)</f>
        <v>669.42</v>
      </c>
      <c r="I361" s="8" t="n">
        <f aca="false">SUMIFS('Source'!$G:$G,'Source'!$A:$A,"110 - Chemipal",'Source'!$B:$B,$A361)</f>
        <v>0</v>
      </c>
      <c r="J361" s="8" t="n">
        <f aca="false">I361*$J$5</f>
        <v>0</v>
      </c>
      <c r="K361" s="8" t="n">
        <f aca="false">J361-H361</f>
        <v>-669.42</v>
      </c>
      <c r="L361" s="9" t="n">
        <f aca="false">IF(AND(H361=0,J361=0),0,IF(H361=0,"New",(J361-H361)/H361))</f>
        <v>-1</v>
      </c>
      <c r="M361" s="7" t="str">
        <f aca="false">IF(AND(OR(C361&lt;&gt;0,H361&lt;&gt;0),D361=0,I361=0),"DROP",IF(AND(OR(D361&lt;&gt;0,I361&lt;&gt;0),C361=0,H361=0),"NEW",""))</f>
        <v>DROP</v>
      </c>
    </row>
    <row r="362" customFormat="false" ht="15" hidden="false" customHeight="false" outlineLevel="0" collapsed="false">
      <c r="A362" s="7" t="s">
        <v>434</v>
      </c>
      <c r="B362" s="7" t="str">
        <f aca="false">IFERROR(INDEX('Source'!$C:$C,MATCH($A362,'Source'!$B:$B,0)),"")</f>
        <v>חגורת גב סגירה כפולה</v>
      </c>
      <c r="C362" s="8" t="n">
        <f aca="false">SUMIFS('Source'!$D:$D,'Source'!$A:$A,"110 - Chemipal",'Source'!$B:$B,$A362)</f>
        <v>7</v>
      </c>
      <c r="D362" s="8" t="n">
        <f aca="false">SUMIFS('Source'!$F:$F,'Source'!$A:$A,"110 - Chemipal",'Source'!$B:$B,$A362)</f>
        <v>0</v>
      </c>
      <c r="E362" s="8" t="n">
        <f aca="false">D362*$J$5</f>
        <v>0</v>
      </c>
      <c r="F362" s="8" t="n">
        <f aca="false">E362-C362</f>
        <v>-7</v>
      </c>
      <c r="G362" s="9" t="n">
        <f aca="false">IF(AND(C362=0,E362=0),0,IF(C362=0,"New",(E362-C362)/C362))</f>
        <v>-1</v>
      </c>
      <c r="H362" s="8" t="n">
        <f aca="false">SUMIFS('Source'!$E:$E,'Source'!$A:$A,"110 - Chemipal",'Source'!$B:$B,$A362)</f>
        <v>661.88</v>
      </c>
      <c r="I362" s="8" t="n">
        <f aca="false">SUMIFS('Source'!$G:$G,'Source'!$A:$A,"110 - Chemipal",'Source'!$B:$B,$A362)</f>
        <v>0</v>
      </c>
      <c r="J362" s="8" t="n">
        <f aca="false">I362*$J$5</f>
        <v>0</v>
      </c>
      <c r="K362" s="8" t="n">
        <f aca="false">J362-H362</f>
        <v>-661.88</v>
      </c>
      <c r="L362" s="9" t="n">
        <f aca="false">IF(AND(H362=0,J362=0),0,IF(H362=0,"New",(J362-H362)/H362))</f>
        <v>-1</v>
      </c>
      <c r="M362" s="7" t="str">
        <f aca="false">IF(AND(OR(C362&lt;&gt;0,H362&lt;&gt;0),D362=0,I362=0),"DROP",IF(AND(OR(D362&lt;&gt;0,I362&lt;&gt;0),C362=0,H362=0),"NEW",""))</f>
        <v>DROP</v>
      </c>
    </row>
    <row r="363" customFormat="false" ht="15" hidden="false" customHeight="false" outlineLevel="0" collapsed="false">
      <c r="A363" s="7" t="s">
        <v>435</v>
      </c>
      <c r="B363" s="7" t="str">
        <f aca="false">IFERROR(INDEX('Source'!$C:$C,MATCH($A363,'Source'!$B:$B,0)),"")</f>
        <v>חגורת בטן</v>
      </c>
      <c r="C363" s="8" t="n">
        <f aca="false">SUMIFS('Source'!$D:$D,'Source'!$A:$A,"110 - Chemipal",'Source'!$B:$B,$A363)</f>
        <v>7</v>
      </c>
      <c r="D363" s="8" t="n">
        <f aca="false">SUMIFS('Source'!$F:$F,'Source'!$A:$A,"110 - Chemipal",'Source'!$B:$B,$A363)</f>
        <v>0</v>
      </c>
      <c r="E363" s="8" t="n">
        <f aca="false">D363*$J$5</f>
        <v>0</v>
      </c>
      <c r="F363" s="8" t="n">
        <f aca="false">E363-C363</f>
        <v>-7</v>
      </c>
      <c r="G363" s="9" t="n">
        <f aca="false">IF(AND(C363=0,E363=0),0,IF(C363=0,"New",(E363-C363)/C363))</f>
        <v>-1</v>
      </c>
      <c r="H363" s="8" t="n">
        <f aca="false">SUMIFS('Source'!$E:$E,'Source'!$A:$A,"110 - Chemipal",'Source'!$B:$B,$A363)</f>
        <v>658.28</v>
      </c>
      <c r="I363" s="8" t="n">
        <f aca="false">SUMIFS('Source'!$G:$G,'Source'!$A:$A,"110 - Chemipal",'Source'!$B:$B,$A363)</f>
        <v>0</v>
      </c>
      <c r="J363" s="8" t="n">
        <f aca="false">I363*$J$5</f>
        <v>0</v>
      </c>
      <c r="K363" s="8" t="n">
        <f aca="false">J363-H363</f>
        <v>-658.28</v>
      </c>
      <c r="L363" s="9" t="n">
        <f aca="false">IF(AND(H363=0,J363=0),0,IF(H363=0,"New",(J363-H363)/H363))</f>
        <v>-1</v>
      </c>
      <c r="M363" s="7" t="str">
        <f aca="false">IF(AND(OR(C363&lt;&gt;0,H363&lt;&gt;0),D363=0,I363=0),"DROP",IF(AND(OR(D363&lt;&gt;0,I363&lt;&gt;0),C363=0,H363=0),"NEW",""))</f>
        <v>DROP</v>
      </c>
    </row>
    <row r="364" customFormat="false" ht="15" hidden="false" customHeight="false" outlineLevel="0" collapsed="false">
      <c r="A364" s="7" t="s">
        <v>436</v>
      </c>
      <c r="B364" s="7" t="str">
        <f aca="false">IFERROR(INDEX('Source'!$C:$C,MATCH($A364,'Source'!$B:$B,0)),"")</f>
        <v>חגורת שבר דו צדדית</v>
      </c>
      <c r="C364" s="8" t="n">
        <f aca="false">SUMIFS('Source'!$D:$D,'Source'!$A:$A,"110 - Chemipal",'Source'!$B:$B,$A364)</f>
        <v>2</v>
      </c>
      <c r="D364" s="8" t="n">
        <f aca="false">SUMIFS('Source'!$F:$F,'Source'!$A:$A,"110 - Chemipal",'Source'!$B:$B,$A364)</f>
        <v>0</v>
      </c>
      <c r="E364" s="8" t="n">
        <f aca="false">D364*$J$5</f>
        <v>0</v>
      </c>
      <c r="F364" s="8" t="n">
        <f aca="false">E364-C364</f>
        <v>-2</v>
      </c>
      <c r="G364" s="9" t="n">
        <f aca="false">IF(AND(C364=0,E364=0),0,IF(C364=0,"New",(E364-C364)/C364))</f>
        <v>-1</v>
      </c>
      <c r="H364" s="8" t="n">
        <f aca="false">SUMIFS('Source'!$E:$E,'Source'!$A:$A,"110 - Chemipal",'Source'!$B:$B,$A364)</f>
        <v>628</v>
      </c>
      <c r="I364" s="8" t="n">
        <f aca="false">SUMIFS('Source'!$G:$G,'Source'!$A:$A,"110 - Chemipal",'Source'!$B:$B,$A364)</f>
        <v>0</v>
      </c>
      <c r="J364" s="8" t="n">
        <f aca="false">I364*$J$5</f>
        <v>0</v>
      </c>
      <c r="K364" s="8" t="n">
        <f aca="false">J364-H364</f>
        <v>-628</v>
      </c>
      <c r="L364" s="9" t="n">
        <f aca="false">IF(AND(H364=0,J364=0),0,IF(H364=0,"New",(J364-H364)/H364))</f>
        <v>-1</v>
      </c>
      <c r="M364" s="7" t="str">
        <f aca="false">IF(AND(OR(C364&lt;&gt;0,H364&lt;&gt;0),D364=0,I364=0),"DROP",IF(AND(OR(D364&lt;&gt;0,I364&lt;&gt;0),C364=0,H364=0),"NEW",""))</f>
        <v>DROP</v>
      </c>
    </row>
    <row r="365" customFormat="false" ht="15" hidden="false" customHeight="false" outlineLevel="0" collapsed="false">
      <c r="A365" s="7" t="s">
        <v>437</v>
      </c>
      <c r="B365" s="7" t="str">
        <f aca="false">IFERROR(INDEX('Source'!$C:$C,MATCH($A365,'Source'!$B:$B,0)),"")</f>
        <v>גרבי נוחות חורף אפור</v>
      </c>
      <c r="C365" s="8" t="n">
        <f aca="false">SUMIFS('Source'!$D:$D,'Source'!$A:$A,"110 - Chemipal",'Source'!$B:$B,$A365)</f>
        <v>21</v>
      </c>
      <c r="D365" s="8" t="n">
        <f aca="false">SUMIFS('Source'!$F:$F,'Source'!$A:$A,"110 - Chemipal",'Source'!$B:$B,$A365)</f>
        <v>0</v>
      </c>
      <c r="E365" s="8" t="n">
        <f aca="false">D365*$J$5</f>
        <v>0</v>
      </c>
      <c r="F365" s="8" t="n">
        <f aca="false">E365-C365</f>
        <v>-21</v>
      </c>
      <c r="G365" s="9" t="n">
        <f aca="false">IF(AND(C365=0,E365=0),0,IF(C365=0,"New",(E365-C365)/C365))</f>
        <v>-1</v>
      </c>
      <c r="H365" s="8" t="n">
        <f aca="false">SUMIFS('Source'!$E:$E,'Source'!$A:$A,"110 - Chemipal",'Source'!$B:$B,$A365)</f>
        <v>609.04</v>
      </c>
      <c r="I365" s="8" t="n">
        <f aca="false">SUMIFS('Source'!$G:$G,'Source'!$A:$A,"110 - Chemipal",'Source'!$B:$B,$A365)</f>
        <v>0</v>
      </c>
      <c r="J365" s="8" t="n">
        <f aca="false">I365*$J$5</f>
        <v>0</v>
      </c>
      <c r="K365" s="8" t="n">
        <f aca="false">J365-H365</f>
        <v>-609.04</v>
      </c>
      <c r="L365" s="9" t="n">
        <f aca="false">IF(AND(H365=0,J365=0),0,IF(H365=0,"New",(J365-H365)/H365))</f>
        <v>-1</v>
      </c>
      <c r="M365" s="7" t="str">
        <f aca="false">IF(AND(OR(C365&lt;&gt;0,H365&lt;&gt;0),D365=0,I365=0),"DROP",IF(AND(OR(D365&lt;&gt;0,I365&lt;&gt;0),C365=0,H365=0),"NEW",""))</f>
        <v>DROP</v>
      </c>
    </row>
    <row r="366" customFormat="false" ht="15" hidden="false" customHeight="false" outlineLevel="0" collapsed="false">
      <c r="A366" s="7" t="s">
        <v>438</v>
      </c>
      <c r="B366" s="7" t="str">
        <f aca="false">IFERROR(INDEX('Source'!$C:$C,MATCH($A366,'Source'!$B:$B,0)),"")</f>
        <v>גרבי נוחות חורף לבן</v>
      </c>
      <c r="C366" s="8" t="n">
        <f aca="false">SUMIFS('Source'!$D:$D,'Source'!$A:$A,"110 - Chemipal",'Source'!$B:$B,$A366)</f>
        <v>21</v>
      </c>
      <c r="D366" s="8" t="n">
        <f aca="false">SUMIFS('Source'!$F:$F,'Source'!$A:$A,"110 - Chemipal",'Source'!$B:$B,$A366)</f>
        <v>0</v>
      </c>
      <c r="E366" s="8" t="n">
        <f aca="false">D366*$J$5</f>
        <v>0</v>
      </c>
      <c r="F366" s="8" t="n">
        <f aca="false">E366-C366</f>
        <v>-21</v>
      </c>
      <c r="G366" s="9" t="n">
        <f aca="false">IF(AND(C366=0,E366=0),0,IF(C366=0,"New",(E366-C366)/C366))</f>
        <v>-1</v>
      </c>
      <c r="H366" s="8" t="n">
        <f aca="false">SUMIFS('Source'!$E:$E,'Source'!$A:$A,"110 - Chemipal",'Source'!$B:$B,$A366)</f>
        <v>607</v>
      </c>
      <c r="I366" s="8" t="n">
        <f aca="false">SUMIFS('Source'!$G:$G,'Source'!$A:$A,"110 - Chemipal",'Source'!$B:$B,$A366)</f>
        <v>0</v>
      </c>
      <c r="J366" s="8" t="n">
        <f aca="false">I366*$J$5</f>
        <v>0</v>
      </c>
      <c r="K366" s="8" t="n">
        <f aca="false">J366-H366</f>
        <v>-607</v>
      </c>
      <c r="L366" s="9" t="n">
        <f aca="false">IF(AND(H366=0,J366=0),0,IF(H366=0,"New",(J366-H366)/H366))</f>
        <v>-1</v>
      </c>
      <c r="M366" s="7" t="str">
        <f aca="false">IF(AND(OR(C366&lt;&gt;0,H366&lt;&gt;0),D366=0,I366=0),"DROP",IF(AND(OR(D366&lt;&gt;0,I366&lt;&gt;0),C366=0,H366=0),"NEW",""))</f>
        <v>DROP</v>
      </c>
    </row>
    <row r="367" customFormat="false" ht="15" hidden="false" customHeight="false" outlineLevel="0" collapsed="false">
      <c r="A367" s="7" t="s">
        <v>439</v>
      </c>
      <c r="B367" s="7" t="str">
        <f aca="false">IFERROR(INDEX('Source'!$C:$C,MATCH($A367,'Source'!$B:$B,0)),"")</f>
        <v>חגורת בטן עממית אפור</v>
      </c>
      <c r="C367" s="8" t="n">
        <f aca="false">SUMIFS('Source'!$D:$D,'Source'!$A:$A,"110 - Chemipal",'Source'!$B:$B,$A367)</f>
        <v>7</v>
      </c>
      <c r="D367" s="8" t="n">
        <f aca="false">SUMIFS('Source'!$F:$F,'Source'!$A:$A,"110 - Chemipal",'Source'!$B:$B,$A367)</f>
        <v>0</v>
      </c>
      <c r="E367" s="8" t="n">
        <f aca="false">D367*$J$5</f>
        <v>0</v>
      </c>
      <c r="F367" s="8" t="n">
        <f aca="false">E367-C367</f>
        <v>-7</v>
      </c>
      <c r="G367" s="9" t="n">
        <f aca="false">IF(AND(C367=0,E367=0),0,IF(C367=0,"New",(E367-C367)/C367))</f>
        <v>-1</v>
      </c>
      <c r="H367" s="8" t="n">
        <f aca="false">SUMIFS('Source'!$E:$E,'Source'!$A:$A,"110 - Chemipal",'Source'!$B:$B,$A367)</f>
        <v>577.61</v>
      </c>
      <c r="I367" s="8" t="n">
        <f aca="false">SUMIFS('Source'!$G:$G,'Source'!$A:$A,"110 - Chemipal",'Source'!$B:$B,$A367)</f>
        <v>0</v>
      </c>
      <c r="J367" s="8" t="n">
        <f aca="false">I367*$J$5</f>
        <v>0</v>
      </c>
      <c r="K367" s="8" t="n">
        <f aca="false">J367-H367</f>
        <v>-577.61</v>
      </c>
      <c r="L367" s="9" t="n">
        <f aca="false">IF(AND(H367=0,J367=0),0,IF(H367=0,"New",(J367-H367)/H367))</f>
        <v>-1</v>
      </c>
      <c r="M367" s="7" t="str">
        <f aca="false">IF(AND(OR(C367&lt;&gt;0,H367&lt;&gt;0),D367=0,I367=0),"DROP",IF(AND(OR(D367&lt;&gt;0,I367&lt;&gt;0),C367=0,H367=0),"NEW",""))</f>
        <v>DROP</v>
      </c>
    </row>
    <row r="368" customFormat="false" ht="15" hidden="false" customHeight="false" outlineLevel="0" collapsed="false">
      <c r="A368" s="7" t="s">
        <v>440</v>
      </c>
      <c r="B368" s="7" t="str">
        <f aca="false">IFERROR(INDEX('Source'!$C:$C,MATCH($A368,'Source'!$B:$B,0)),"")</f>
        <v>חגורת הריון מכנס</v>
      </c>
      <c r="C368" s="8" t="n">
        <f aca="false">SUMIFS('Source'!$D:$D,'Source'!$A:$A,"110 - Chemipal",'Source'!$B:$B,$A368)</f>
        <v>2</v>
      </c>
      <c r="D368" s="8" t="n">
        <f aca="false">SUMIFS('Source'!$F:$F,'Source'!$A:$A,"110 - Chemipal",'Source'!$B:$B,$A368)</f>
        <v>0</v>
      </c>
      <c r="E368" s="8" t="n">
        <f aca="false">D368*$J$5</f>
        <v>0</v>
      </c>
      <c r="F368" s="8" t="n">
        <f aca="false">E368-C368</f>
        <v>-2</v>
      </c>
      <c r="G368" s="9" t="n">
        <f aca="false">IF(AND(C368=0,E368=0),0,IF(C368=0,"New",(E368-C368)/C368))</f>
        <v>-1</v>
      </c>
      <c r="H368" s="8" t="n">
        <f aca="false">SUMIFS('Source'!$E:$E,'Source'!$A:$A,"110 - Chemipal",'Source'!$B:$B,$A368)</f>
        <v>573.5</v>
      </c>
      <c r="I368" s="8" t="n">
        <f aca="false">SUMIFS('Source'!$G:$G,'Source'!$A:$A,"110 - Chemipal",'Source'!$B:$B,$A368)</f>
        <v>0</v>
      </c>
      <c r="J368" s="8" t="n">
        <f aca="false">I368*$J$5</f>
        <v>0</v>
      </c>
      <c r="K368" s="8" t="n">
        <f aca="false">J368-H368</f>
        <v>-573.5</v>
      </c>
      <c r="L368" s="9" t="n">
        <f aca="false">IF(AND(H368=0,J368=0),0,IF(H368=0,"New",(J368-H368)/H368))</f>
        <v>-1</v>
      </c>
      <c r="M368" s="7" t="str">
        <f aca="false">IF(AND(OR(C368&lt;&gt;0,H368&lt;&gt;0),D368=0,I368=0),"DROP",IF(AND(OR(D368&lt;&gt;0,I368&lt;&gt;0),C368=0,H368=0),"NEW",""))</f>
        <v>DROP</v>
      </c>
    </row>
    <row r="369" customFormat="false" ht="15" hidden="false" customHeight="false" outlineLevel="0" collapsed="false">
      <c r="A369" s="7" t="s">
        <v>441</v>
      </c>
      <c r="B369" s="7" t="str">
        <f aca="false">IFERROR(INDEX('Source'!$C:$C,MATCH($A369,'Source'!$B:$B,0)),"")</f>
        <v>מגן ברך ארוך עם כרית סיליקון</v>
      </c>
      <c r="C369" s="8" t="n">
        <f aca="false">SUMIFS('Source'!$D:$D,'Source'!$A:$A,"110 - Chemipal",'Source'!$B:$B,$A369)</f>
        <v>-3</v>
      </c>
      <c r="D369" s="8" t="n">
        <f aca="false">SUMIFS('Source'!$F:$F,'Source'!$A:$A,"110 - Chemipal",'Source'!$B:$B,$A369)</f>
        <v>0</v>
      </c>
      <c r="E369" s="8" t="n">
        <f aca="false">D369*$J$5</f>
        <v>0</v>
      </c>
      <c r="F369" s="8" t="n">
        <f aca="false">E369-C369</f>
        <v>3</v>
      </c>
      <c r="G369" s="9" t="n">
        <f aca="false">IF(AND(C369=0,E369=0),0,IF(C369=0,"New",(E369-C369)/C369))</f>
        <v>-1</v>
      </c>
      <c r="H369" s="8" t="n">
        <f aca="false">SUMIFS('Source'!$E:$E,'Source'!$A:$A,"110 - Chemipal",'Source'!$B:$B,$A369)</f>
        <v>-562.12</v>
      </c>
      <c r="I369" s="8" t="n">
        <f aca="false">SUMIFS('Source'!$G:$G,'Source'!$A:$A,"110 - Chemipal",'Source'!$B:$B,$A369)</f>
        <v>0</v>
      </c>
      <c r="J369" s="8" t="n">
        <f aca="false">I369*$J$5</f>
        <v>0</v>
      </c>
      <c r="K369" s="8" t="n">
        <f aca="false">J369-H369</f>
        <v>562.12</v>
      </c>
      <c r="L369" s="9" t="n">
        <f aca="false">IF(AND(H369=0,J369=0),0,IF(H369=0,"New",(J369-H369)/H369))</f>
        <v>-1</v>
      </c>
      <c r="M369" s="7" t="str">
        <f aca="false">IF(AND(OR(C369&lt;&gt;0,H369&lt;&gt;0),D369=0,I369=0),"DROP",IF(AND(OR(D369&lt;&gt;0,I369&lt;&gt;0),C369=0,H369=0),"NEW",""))</f>
        <v>DROP</v>
      </c>
    </row>
    <row r="370" customFormat="false" ht="15" hidden="false" customHeight="false" outlineLevel="0" collapsed="false">
      <c r="A370" s="7" t="s">
        <v>442</v>
      </c>
      <c r="B370" s="7" t="str">
        <f aca="false">IFERROR(INDEX('Source'!$C:$C,MATCH($A370,'Source'!$B:$B,0)),"")</f>
        <v>סד יד דו צדדי</v>
      </c>
      <c r="C370" s="8" t="n">
        <f aca="false">SUMIFS('Source'!$D:$D,'Source'!$A:$A,"110 - Chemipal",'Source'!$B:$B,$A370)</f>
        <v>6</v>
      </c>
      <c r="D370" s="8" t="n">
        <f aca="false">SUMIFS('Source'!$F:$F,'Source'!$A:$A,"110 - Chemipal",'Source'!$B:$B,$A370)</f>
        <v>0</v>
      </c>
      <c r="E370" s="8" t="n">
        <f aca="false">D370*$J$5</f>
        <v>0</v>
      </c>
      <c r="F370" s="8" t="n">
        <f aca="false">E370-C370</f>
        <v>-6</v>
      </c>
      <c r="G370" s="9" t="n">
        <f aca="false">IF(AND(C370=0,E370=0),0,IF(C370=0,"New",(E370-C370)/C370))</f>
        <v>-1</v>
      </c>
      <c r="H370" s="8" t="n">
        <f aca="false">SUMIFS('Source'!$E:$E,'Source'!$A:$A,"110 - Chemipal",'Source'!$B:$B,$A370)</f>
        <v>561.22</v>
      </c>
      <c r="I370" s="8" t="n">
        <f aca="false">SUMIFS('Source'!$G:$G,'Source'!$A:$A,"110 - Chemipal",'Source'!$B:$B,$A370)</f>
        <v>0</v>
      </c>
      <c r="J370" s="8" t="n">
        <f aca="false">I370*$J$5</f>
        <v>0</v>
      </c>
      <c r="K370" s="8" t="n">
        <f aca="false">J370-H370</f>
        <v>-561.22</v>
      </c>
      <c r="L370" s="9" t="n">
        <f aca="false">IF(AND(H370=0,J370=0),0,IF(H370=0,"New",(J370-H370)/H370))</f>
        <v>-1</v>
      </c>
      <c r="M370" s="7" t="str">
        <f aca="false">IF(AND(OR(C370&lt;&gt;0,H370&lt;&gt;0),D370=0,I370=0),"DROP",IF(AND(OR(D370&lt;&gt;0,I370&lt;&gt;0),C370=0,H370=0),"NEW",""))</f>
        <v>DROP</v>
      </c>
    </row>
    <row r="371" customFormat="false" ht="15" hidden="false" customHeight="false" outlineLevel="0" collapsed="false">
      <c r="A371" s="7" t="s">
        <v>443</v>
      </c>
      <c r="B371" s="7" t="str">
        <f aca="false">IFERROR(INDEX('Source'!$C:$C,MATCH($A371,'Source'!$B:$B,0)),"")</f>
        <v>חגורת גב עם חיזוק</v>
      </c>
      <c r="C371" s="8" t="n">
        <f aca="false">SUMIFS('Source'!$D:$D,'Source'!$A:$A,"110 - Chemipal",'Source'!$B:$B,$A371)</f>
        <v>4</v>
      </c>
      <c r="D371" s="8" t="n">
        <f aca="false">SUMIFS('Source'!$F:$F,'Source'!$A:$A,"110 - Chemipal",'Source'!$B:$B,$A371)</f>
        <v>0</v>
      </c>
      <c r="E371" s="8" t="n">
        <f aca="false">D371*$J$5</f>
        <v>0</v>
      </c>
      <c r="F371" s="8" t="n">
        <f aca="false">E371-C371</f>
        <v>-4</v>
      </c>
      <c r="G371" s="9" t="n">
        <f aca="false">IF(AND(C371=0,E371=0),0,IF(C371=0,"New",(E371-C371)/C371))</f>
        <v>-1</v>
      </c>
      <c r="H371" s="8" t="n">
        <f aca="false">SUMIFS('Source'!$E:$E,'Source'!$A:$A,"110 - Chemipal",'Source'!$B:$B,$A371)</f>
        <v>551.27</v>
      </c>
      <c r="I371" s="8" t="n">
        <f aca="false">SUMIFS('Source'!$G:$G,'Source'!$A:$A,"110 - Chemipal",'Source'!$B:$B,$A371)</f>
        <v>0</v>
      </c>
      <c r="J371" s="8" t="n">
        <f aca="false">I371*$J$5</f>
        <v>0</v>
      </c>
      <c r="K371" s="8" t="n">
        <f aca="false">J371-H371</f>
        <v>-551.27</v>
      </c>
      <c r="L371" s="9" t="n">
        <f aca="false">IF(AND(H371=0,J371=0),0,IF(H371=0,"New",(J371-H371)/H371))</f>
        <v>-1</v>
      </c>
      <c r="M371" s="7" t="str">
        <f aca="false">IF(AND(OR(C371&lt;&gt;0,H371&lt;&gt;0),D371=0,I371=0),"DROP",IF(AND(OR(D371&lt;&gt;0,I371&lt;&gt;0),C371=0,H371=0),"NEW",""))</f>
        <v>DROP</v>
      </c>
    </row>
    <row r="372" customFormat="false" ht="15" hidden="false" customHeight="false" outlineLevel="0" collapsed="false">
      <c r="A372" s="7" t="s">
        <v>444</v>
      </c>
      <c r="B372" s="7" t="str">
        <f aca="false">IFERROR(INDEX('Source'!$C:$C,MATCH($A372,'Source'!$B:$B,0)),"")</f>
        <v>מתלה</v>
      </c>
      <c r="C372" s="8" t="n">
        <f aca="false">SUMIFS('Source'!$D:$D,'Source'!$A:$A,"110 - Chemipal",'Source'!$B:$B,$A372)</f>
        <v>5</v>
      </c>
      <c r="D372" s="8" t="n">
        <f aca="false">SUMIFS('Source'!$F:$F,'Source'!$A:$A,"110 - Chemipal",'Source'!$B:$B,$A372)</f>
        <v>0</v>
      </c>
      <c r="E372" s="8" t="n">
        <f aca="false">D372*$J$5</f>
        <v>0</v>
      </c>
      <c r="F372" s="8" t="n">
        <f aca="false">E372-C372</f>
        <v>-5</v>
      </c>
      <c r="G372" s="9" t="n">
        <f aca="false">IF(AND(C372=0,E372=0),0,IF(C372=0,"New",(E372-C372)/C372))</f>
        <v>-1</v>
      </c>
      <c r="H372" s="8" t="n">
        <f aca="false">SUMIFS('Source'!$E:$E,'Source'!$A:$A,"110 - Chemipal",'Source'!$B:$B,$A372)</f>
        <v>540.4</v>
      </c>
      <c r="I372" s="8" t="n">
        <f aca="false">SUMIFS('Source'!$G:$G,'Source'!$A:$A,"110 - Chemipal",'Source'!$B:$B,$A372)</f>
        <v>0</v>
      </c>
      <c r="J372" s="8" t="n">
        <f aca="false">I372*$J$5</f>
        <v>0</v>
      </c>
      <c r="K372" s="8" t="n">
        <f aca="false">J372-H372</f>
        <v>-540.4</v>
      </c>
      <c r="L372" s="9" t="n">
        <f aca="false">IF(AND(H372=0,J372=0),0,IF(H372=0,"New",(J372-H372)/H372))</f>
        <v>-1</v>
      </c>
      <c r="M372" s="7" t="str">
        <f aca="false">IF(AND(OR(C372&lt;&gt;0,H372&lt;&gt;0),D372=0,I372=0),"DROP",IF(AND(OR(D372&lt;&gt;0,I372&lt;&gt;0),C372=0,H372=0),"NEW",""))</f>
        <v>DROP</v>
      </c>
    </row>
    <row r="373" customFormat="false" ht="15" hidden="false" customHeight="false" outlineLevel="0" collapsed="false">
      <c r="A373" s="7" t="s">
        <v>445</v>
      </c>
      <c r="B373" s="7" t="str">
        <f aca="false">IFERROR(INDEX('Source'!$C:$C,MATCH($A373,'Source'!$B:$B,0)),"")</f>
        <v>סד לילה לבוהן</v>
      </c>
      <c r="C373" s="8" t="n">
        <f aca="false">SUMIFS('Source'!$D:$D,'Source'!$A:$A,"110 - Chemipal",'Source'!$B:$B,$A373)</f>
        <v>-8</v>
      </c>
      <c r="D373" s="8" t="n">
        <f aca="false">SUMIFS('Source'!$F:$F,'Source'!$A:$A,"110 - Chemipal",'Source'!$B:$B,$A373)</f>
        <v>0</v>
      </c>
      <c r="E373" s="8" t="n">
        <f aca="false">D373*$J$5</f>
        <v>0</v>
      </c>
      <c r="F373" s="8" t="n">
        <f aca="false">E373-C373</f>
        <v>8</v>
      </c>
      <c r="G373" s="9" t="n">
        <f aca="false">IF(AND(C373=0,E373=0),0,IF(C373=0,"New",(E373-C373)/C373))</f>
        <v>-1</v>
      </c>
      <c r="H373" s="8" t="n">
        <f aca="false">SUMIFS('Source'!$E:$E,'Source'!$A:$A,"110 - Chemipal",'Source'!$B:$B,$A373)</f>
        <v>-537.1</v>
      </c>
      <c r="I373" s="8" t="n">
        <f aca="false">SUMIFS('Source'!$G:$G,'Source'!$A:$A,"110 - Chemipal",'Source'!$B:$B,$A373)</f>
        <v>0</v>
      </c>
      <c r="J373" s="8" t="n">
        <f aca="false">I373*$J$5</f>
        <v>0</v>
      </c>
      <c r="K373" s="8" t="n">
        <f aca="false">J373-H373</f>
        <v>537.1</v>
      </c>
      <c r="L373" s="9" t="n">
        <f aca="false">IF(AND(H373=0,J373=0),0,IF(H373=0,"New",(J373-H373)/H373))</f>
        <v>-1</v>
      </c>
      <c r="M373" s="7" t="str">
        <f aca="false">IF(AND(OR(C373&lt;&gt;0,H373&lt;&gt;0),D373=0,I373=0),"DROP",IF(AND(OR(D373&lt;&gt;0,I373&lt;&gt;0),C373=0,H373=0),"NEW",""))</f>
        <v>DROP</v>
      </c>
    </row>
    <row r="374" customFormat="false" ht="15" hidden="false" customHeight="false" outlineLevel="0" collapsed="false">
      <c r="A374" s="7" t="s">
        <v>446</v>
      </c>
      <c r="B374" s="7" t="str">
        <f aca="false">IFERROR(INDEX('Source'!$C:$C,MATCH($A374,'Source'!$B:$B,0)),"")</f>
        <v>טייפ חבישה לספורט בז'</v>
      </c>
      <c r="C374" s="8" t="n">
        <f aca="false">SUMIFS('Source'!$D:$D,'Source'!$A:$A,"110 - Chemipal",'Source'!$B:$B,$A374)</f>
        <v>32</v>
      </c>
      <c r="D374" s="8" t="n">
        <f aca="false">SUMIFS('Source'!$F:$F,'Source'!$A:$A,"110 - Chemipal",'Source'!$B:$B,$A374)</f>
        <v>0</v>
      </c>
      <c r="E374" s="8" t="n">
        <f aca="false">D374*$J$5</f>
        <v>0</v>
      </c>
      <c r="F374" s="8" t="n">
        <f aca="false">E374-C374</f>
        <v>-32</v>
      </c>
      <c r="G374" s="9" t="n">
        <f aca="false">IF(AND(C374=0,E374=0),0,IF(C374=0,"New",(E374-C374)/C374))</f>
        <v>-1</v>
      </c>
      <c r="H374" s="8" t="n">
        <f aca="false">SUMIFS('Source'!$E:$E,'Source'!$A:$A,"110 - Chemipal",'Source'!$B:$B,$A374)</f>
        <v>532.88</v>
      </c>
      <c r="I374" s="8" t="n">
        <f aca="false">SUMIFS('Source'!$G:$G,'Source'!$A:$A,"110 - Chemipal",'Source'!$B:$B,$A374)</f>
        <v>0</v>
      </c>
      <c r="J374" s="8" t="n">
        <f aca="false">I374*$J$5</f>
        <v>0</v>
      </c>
      <c r="K374" s="8" t="n">
        <f aca="false">J374-H374</f>
        <v>-532.88</v>
      </c>
      <c r="L374" s="9" t="n">
        <f aca="false">IF(AND(H374=0,J374=0),0,IF(H374=0,"New",(J374-H374)/H374))</f>
        <v>-1</v>
      </c>
      <c r="M374" s="7" t="str">
        <f aca="false">IF(AND(OR(C374&lt;&gt;0,H374&lt;&gt;0),D374=0,I374=0),"DROP",IF(AND(OR(D374&lt;&gt;0,I374&lt;&gt;0),C374=0,H374=0),"NEW",""))</f>
        <v>DROP</v>
      </c>
    </row>
    <row r="375" customFormat="false" ht="15" hidden="false" customHeight="false" outlineLevel="0" collapsed="false">
      <c r="A375" s="7" t="s">
        <v>447</v>
      </c>
      <c r="B375" s="7" t="str">
        <f aca="false">IFERROR(INDEX('Source'!$C:$C,MATCH($A375,'Source'!$B:$B,0)),"")</f>
        <v>חגורה אוורירית איטלקית</v>
      </c>
      <c r="C375" s="8" t="n">
        <f aca="false">SUMIFS('Source'!$D:$D,'Source'!$A:$A,"110 - Chemipal",'Source'!$B:$B,$A375)</f>
        <v>2</v>
      </c>
      <c r="D375" s="8" t="n">
        <f aca="false">SUMIFS('Source'!$F:$F,'Source'!$A:$A,"110 - Chemipal",'Source'!$B:$B,$A375)</f>
        <v>0</v>
      </c>
      <c r="E375" s="8" t="n">
        <f aca="false">D375*$J$5</f>
        <v>0</v>
      </c>
      <c r="F375" s="8" t="n">
        <f aca="false">E375-C375</f>
        <v>-2</v>
      </c>
      <c r="G375" s="9" t="n">
        <f aca="false">IF(AND(C375=0,E375=0),0,IF(C375=0,"New",(E375-C375)/C375))</f>
        <v>-1</v>
      </c>
      <c r="H375" s="8" t="n">
        <f aca="false">SUMIFS('Source'!$E:$E,'Source'!$A:$A,"110 - Chemipal",'Source'!$B:$B,$A375)</f>
        <v>532.29</v>
      </c>
      <c r="I375" s="8" t="n">
        <f aca="false">SUMIFS('Source'!$G:$G,'Source'!$A:$A,"110 - Chemipal",'Source'!$B:$B,$A375)</f>
        <v>0</v>
      </c>
      <c r="J375" s="8" t="n">
        <f aca="false">I375*$J$5</f>
        <v>0</v>
      </c>
      <c r="K375" s="8" t="n">
        <f aca="false">J375-H375</f>
        <v>-532.29</v>
      </c>
      <c r="L375" s="9" t="n">
        <f aca="false">IF(AND(H375=0,J375=0),0,IF(H375=0,"New",(J375-H375)/H375))</f>
        <v>-1</v>
      </c>
      <c r="M375" s="7" t="str">
        <f aca="false">IF(AND(OR(C375&lt;&gt;0,H375&lt;&gt;0),D375=0,I375=0),"DROP",IF(AND(OR(D375&lt;&gt;0,I375&lt;&gt;0),C375=0,H375=0),"NEW",""))</f>
        <v>DROP</v>
      </c>
    </row>
    <row r="376" customFormat="false" ht="15" hidden="false" customHeight="false" outlineLevel="0" collapsed="false">
      <c r="A376" s="7" t="s">
        <v>448</v>
      </c>
      <c r="B376" s="7" t="str">
        <f aca="false">IFERROR(INDEX('Source'!$C:$C,MATCH($A376,'Source'!$B:$B,0)),"")</f>
        <v>מגן שוק SC39</v>
      </c>
      <c r="C376" s="8" t="n">
        <f aca="false">SUMIFS('Source'!$D:$D,'Source'!$A:$A,"110 - Chemipal",'Source'!$B:$B,$A376)</f>
        <v>4</v>
      </c>
      <c r="D376" s="8" t="n">
        <f aca="false">SUMIFS('Source'!$F:$F,'Source'!$A:$A,"110 - Chemipal",'Source'!$B:$B,$A376)</f>
        <v>0</v>
      </c>
      <c r="E376" s="8" t="n">
        <f aca="false">D376*$J$5</f>
        <v>0</v>
      </c>
      <c r="F376" s="8" t="n">
        <f aca="false">E376-C376</f>
        <v>-4</v>
      </c>
      <c r="G376" s="9" t="n">
        <f aca="false">IF(AND(C376=0,E376=0),0,IF(C376=0,"New",(E376-C376)/C376))</f>
        <v>-1</v>
      </c>
      <c r="H376" s="8" t="n">
        <f aca="false">SUMIFS('Source'!$E:$E,'Source'!$A:$A,"110 - Chemipal",'Source'!$B:$B,$A376)</f>
        <v>527.13</v>
      </c>
      <c r="I376" s="8" t="n">
        <f aca="false">SUMIFS('Source'!$G:$G,'Source'!$A:$A,"110 - Chemipal",'Source'!$B:$B,$A376)</f>
        <v>0</v>
      </c>
      <c r="J376" s="8" t="n">
        <f aca="false">I376*$J$5</f>
        <v>0</v>
      </c>
      <c r="K376" s="8" t="n">
        <f aca="false">J376-H376</f>
        <v>-527.13</v>
      </c>
      <c r="L376" s="9" t="n">
        <f aca="false">IF(AND(H376=0,J376=0),0,IF(H376=0,"New",(J376-H376)/H376))</f>
        <v>-1</v>
      </c>
      <c r="M376" s="7" t="str">
        <f aca="false">IF(AND(OR(C376&lt;&gt;0,H376&lt;&gt;0),D376=0,I376=0),"DROP",IF(AND(OR(D376&lt;&gt;0,I376&lt;&gt;0),C376=0,H376=0),"NEW",""))</f>
        <v>DROP</v>
      </c>
    </row>
    <row r="377" customFormat="false" ht="15" hidden="false" customHeight="false" outlineLevel="0" collapsed="false">
      <c r="A377" s="7" t="s">
        <v>449</v>
      </c>
      <c r="B377" s="7" t="str">
        <f aca="false">IFERROR(INDEX('Source'!$C:$C,MATCH($A377,'Source'!$B:$B,0)),"")</f>
        <v>חגורת גב-לומבו</v>
      </c>
      <c r="C377" s="8" t="n">
        <f aca="false">SUMIFS('Source'!$D:$D,'Source'!$A:$A,"110 - Chemipal",'Source'!$B:$B,$A377)</f>
        <v>4</v>
      </c>
      <c r="D377" s="8" t="n">
        <f aca="false">SUMIFS('Source'!$F:$F,'Source'!$A:$A,"110 - Chemipal",'Source'!$B:$B,$A377)</f>
        <v>0</v>
      </c>
      <c r="E377" s="8" t="n">
        <f aca="false">D377*$J$5</f>
        <v>0</v>
      </c>
      <c r="F377" s="8" t="n">
        <f aca="false">E377-C377</f>
        <v>-4</v>
      </c>
      <c r="G377" s="9" t="n">
        <f aca="false">IF(AND(C377=0,E377=0),0,IF(C377=0,"New",(E377-C377)/C377))</f>
        <v>-1</v>
      </c>
      <c r="H377" s="8" t="n">
        <f aca="false">SUMIFS('Source'!$E:$E,'Source'!$A:$A,"110 - Chemipal",'Source'!$B:$B,$A377)</f>
        <v>524.24</v>
      </c>
      <c r="I377" s="8" t="n">
        <f aca="false">SUMIFS('Source'!$G:$G,'Source'!$A:$A,"110 - Chemipal",'Source'!$B:$B,$A377)</f>
        <v>0</v>
      </c>
      <c r="J377" s="8" t="n">
        <f aca="false">I377*$J$5</f>
        <v>0</v>
      </c>
      <c r="K377" s="8" t="n">
        <f aca="false">J377-H377</f>
        <v>-524.24</v>
      </c>
      <c r="L377" s="9" t="n">
        <f aca="false">IF(AND(H377=0,J377=0),0,IF(H377=0,"New",(J377-H377)/H377))</f>
        <v>-1</v>
      </c>
      <c r="M377" s="7" t="str">
        <f aca="false">IF(AND(OR(C377&lt;&gt;0,H377&lt;&gt;0),D377=0,I377=0),"DROP",IF(AND(OR(D377&lt;&gt;0,I377&lt;&gt;0),C377=0,H377=0),"NEW",""))</f>
        <v>DROP</v>
      </c>
    </row>
    <row r="378" customFormat="false" ht="15" hidden="false" customHeight="false" outlineLevel="0" collapsed="false">
      <c r="A378" s="7" t="s">
        <v>450</v>
      </c>
      <c r="B378" s="7" t="str">
        <f aca="false">IFERROR(INDEX('Source'!$C:$C,MATCH($A378,'Source'!$B:$B,0)),"")</f>
        <v>חגורת גב+סגירה כפולה בז'</v>
      </c>
      <c r="C378" s="8" t="n">
        <f aca="false">SUMIFS('Source'!$D:$D,'Source'!$A:$A,"110 - Chemipal",'Source'!$B:$B,$A378)</f>
        <v>-5</v>
      </c>
      <c r="D378" s="8" t="n">
        <f aca="false">SUMIFS('Source'!$F:$F,'Source'!$A:$A,"110 - Chemipal",'Source'!$B:$B,$A378)</f>
        <v>0</v>
      </c>
      <c r="E378" s="8" t="n">
        <f aca="false">D378*$J$5</f>
        <v>0</v>
      </c>
      <c r="F378" s="8" t="n">
        <f aca="false">E378-C378</f>
        <v>5</v>
      </c>
      <c r="G378" s="9" t="n">
        <f aca="false">IF(AND(C378=0,E378=0),0,IF(C378=0,"New",(E378-C378)/C378))</f>
        <v>-1</v>
      </c>
      <c r="H378" s="8" t="n">
        <f aca="false">SUMIFS('Source'!$E:$E,'Source'!$A:$A,"110 - Chemipal",'Source'!$B:$B,$A378)</f>
        <v>-523.08</v>
      </c>
      <c r="I378" s="8" t="n">
        <f aca="false">SUMIFS('Source'!$G:$G,'Source'!$A:$A,"110 - Chemipal",'Source'!$B:$B,$A378)</f>
        <v>0</v>
      </c>
      <c r="J378" s="8" t="n">
        <f aca="false">I378*$J$5</f>
        <v>0</v>
      </c>
      <c r="K378" s="8" t="n">
        <f aca="false">J378-H378</f>
        <v>523.08</v>
      </c>
      <c r="L378" s="9" t="n">
        <f aca="false">IF(AND(H378=0,J378=0),0,IF(H378=0,"New",(J378-H378)/H378))</f>
        <v>-1</v>
      </c>
      <c r="M378" s="7" t="str">
        <f aca="false">IF(AND(OR(C378&lt;&gt;0,H378&lt;&gt;0),D378=0,I378=0),"DROP",IF(AND(OR(D378&lt;&gt;0,I378&lt;&gt;0),C378=0,H378=0),"NEW",""))</f>
        <v>DROP</v>
      </c>
    </row>
    <row r="379" customFormat="false" ht="15" hidden="false" customHeight="false" outlineLevel="0" collapsed="false">
      <c r="A379" s="7" t="s">
        <v>451</v>
      </c>
      <c r="B379" s="7" t="str">
        <f aca="false">IFERROR(INDEX('Source'!$C:$C,MATCH($A379,'Source'!$B:$B,0)),"")</f>
        <v>חבק יד SC25</v>
      </c>
      <c r="C379" s="8" t="n">
        <f aca="false">SUMIFS('Source'!$D:$D,'Source'!$A:$A,"110 - Chemipal",'Source'!$B:$B,$A379)</f>
        <v>8</v>
      </c>
      <c r="D379" s="8" t="n">
        <f aca="false">SUMIFS('Source'!$F:$F,'Source'!$A:$A,"110 - Chemipal",'Source'!$B:$B,$A379)</f>
        <v>0</v>
      </c>
      <c r="E379" s="8" t="n">
        <f aca="false">D379*$J$5</f>
        <v>0</v>
      </c>
      <c r="F379" s="8" t="n">
        <f aca="false">E379-C379</f>
        <v>-8</v>
      </c>
      <c r="G379" s="9" t="n">
        <f aca="false">IF(AND(C379=0,E379=0),0,IF(C379=0,"New",(E379-C379)/C379))</f>
        <v>-1</v>
      </c>
      <c r="H379" s="8" t="n">
        <f aca="false">SUMIFS('Source'!$E:$E,'Source'!$A:$A,"110 - Chemipal",'Source'!$B:$B,$A379)</f>
        <v>522.1</v>
      </c>
      <c r="I379" s="8" t="n">
        <f aca="false">SUMIFS('Source'!$G:$G,'Source'!$A:$A,"110 - Chemipal",'Source'!$B:$B,$A379)</f>
        <v>0</v>
      </c>
      <c r="J379" s="8" t="n">
        <f aca="false">I379*$J$5</f>
        <v>0</v>
      </c>
      <c r="K379" s="8" t="n">
        <f aca="false">J379-H379</f>
        <v>-522.1</v>
      </c>
      <c r="L379" s="9" t="n">
        <f aca="false">IF(AND(H379=0,J379=0),0,IF(H379=0,"New",(J379-H379)/H379))</f>
        <v>-1</v>
      </c>
      <c r="M379" s="7" t="str">
        <f aca="false">IF(AND(OR(C379&lt;&gt;0,H379&lt;&gt;0),D379=0,I379=0),"DROP",IF(AND(OR(D379&lt;&gt;0,I379&lt;&gt;0),C379=0,H379=0),"NEW",""))</f>
        <v>DROP</v>
      </c>
    </row>
    <row r="380" customFormat="false" ht="15" hidden="false" customHeight="false" outlineLevel="0" collapsed="false">
      <c r="A380" s="7" t="s">
        <v>452</v>
      </c>
      <c r="B380" s="7" t="str">
        <f aca="false">IFERROR(INDEX('Source'!$C:$C,MATCH($A380,'Source'!$B:$B,0)),"")</f>
        <v>מגן ברך מוצלב+מוט</v>
      </c>
      <c r="C380" s="8" t="n">
        <f aca="false">SUMIFS('Source'!$D:$D,'Source'!$A:$A,"110 - Chemipal",'Source'!$B:$B,$A380)</f>
        <v>4</v>
      </c>
      <c r="D380" s="8" t="n">
        <f aca="false">SUMIFS('Source'!$F:$F,'Source'!$A:$A,"110 - Chemipal",'Source'!$B:$B,$A380)</f>
        <v>0</v>
      </c>
      <c r="E380" s="8" t="n">
        <f aca="false">D380*$J$5</f>
        <v>0</v>
      </c>
      <c r="F380" s="8" t="n">
        <f aca="false">E380-C380</f>
        <v>-4</v>
      </c>
      <c r="G380" s="9" t="n">
        <f aca="false">IF(AND(C380=0,E380=0),0,IF(C380=0,"New",(E380-C380)/C380))</f>
        <v>-1</v>
      </c>
      <c r="H380" s="8" t="n">
        <f aca="false">SUMIFS('Source'!$E:$E,'Source'!$A:$A,"110 - Chemipal",'Source'!$B:$B,$A380)</f>
        <v>513.02</v>
      </c>
      <c r="I380" s="8" t="n">
        <f aca="false">SUMIFS('Source'!$G:$G,'Source'!$A:$A,"110 - Chemipal",'Source'!$B:$B,$A380)</f>
        <v>0</v>
      </c>
      <c r="J380" s="8" t="n">
        <f aca="false">I380*$J$5</f>
        <v>0</v>
      </c>
      <c r="K380" s="8" t="n">
        <f aca="false">J380-H380</f>
        <v>-513.02</v>
      </c>
      <c r="L380" s="9" t="n">
        <f aca="false">IF(AND(H380=0,J380=0),0,IF(H380=0,"New",(J380-H380)/H380))</f>
        <v>-1</v>
      </c>
      <c r="M380" s="7" t="str">
        <f aca="false">IF(AND(OR(C380&lt;&gt;0,H380&lt;&gt;0),D380=0,I380=0),"DROP",IF(AND(OR(D380&lt;&gt;0,I380&lt;&gt;0),C380=0,H380=0),"NEW",""))</f>
        <v>DROP</v>
      </c>
    </row>
    <row r="381" customFormat="false" ht="15" hidden="false" customHeight="false" outlineLevel="0" collapsed="false">
      <c r="A381" s="7" t="s">
        <v>453</v>
      </c>
      <c r="B381" s="7" t="str">
        <f aca="false">IFERROR(INDEX('Source'!$C:$C,MATCH($A381,'Source'!$B:$B,0)),"")</f>
        <v>מישר כתפיים</v>
      </c>
      <c r="C381" s="8" t="n">
        <f aca="false">SUMIFS('Source'!$D:$D,'Source'!$A:$A,"110 - Chemipal",'Source'!$B:$B,$A381)</f>
        <v>5</v>
      </c>
      <c r="D381" s="8" t="n">
        <f aca="false">SUMIFS('Source'!$F:$F,'Source'!$A:$A,"110 - Chemipal",'Source'!$B:$B,$A381)</f>
        <v>0</v>
      </c>
      <c r="E381" s="8" t="n">
        <f aca="false">D381*$J$5</f>
        <v>0</v>
      </c>
      <c r="F381" s="8" t="n">
        <f aca="false">E381-C381</f>
        <v>-5</v>
      </c>
      <c r="G381" s="9" t="n">
        <f aca="false">IF(AND(C381=0,E381=0),0,IF(C381=0,"New",(E381-C381)/C381))</f>
        <v>-1</v>
      </c>
      <c r="H381" s="8" t="n">
        <f aca="false">SUMIFS('Source'!$E:$E,'Source'!$A:$A,"110 - Chemipal",'Source'!$B:$B,$A381)</f>
        <v>488.62</v>
      </c>
      <c r="I381" s="8" t="n">
        <f aca="false">SUMIFS('Source'!$G:$G,'Source'!$A:$A,"110 - Chemipal",'Source'!$B:$B,$A381)</f>
        <v>0</v>
      </c>
      <c r="J381" s="8" t="n">
        <f aca="false">I381*$J$5</f>
        <v>0</v>
      </c>
      <c r="K381" s="8" t="n">
        <f aca="false">J381-H381</f>
        <v>-488.62</v>
      </c>
      <c r="L381" s="9" t="n">
        <f aca="false">IF(AND(H381=0,J381=0),0,IF(H381=0,"New",(J381-H381)/H381))</f>
        <v>-1</v>
      </c>
      <c r="M381" s="7" t="str">
        <f aca="false">IF(AND(OR(C381&lt;&gt;0,H381&lt;&gt;0),D381=0,I381=0),"DROP",IF(AND(OR(D381&lt;&gt;0,I381&lt;&gt;0),C381=0,H381=0),"NEW",""))</f>
        <v>DROP</v>
      </c>
    </row>
    <row r="382" customFormat="false" ht="15" hidden="false" customHeight="false" outlineLevel="0" collapsed="false">
      <c r="A382" s="7" t="s">
        <v>454</v>
      </c>
      <c r="B382" s="7" t="str">
        <f aca="false">IFERROR(INDEX('Source'!$C:$C,MATCH($A382,'Source'!$B:$B,0)),"")</f>
        <v>מדרס סיליקון לנעלי עקב</v>
      </c>
      <c r="C382" s="8" t="n">
        <f aca="false">SUMIFS('Source'!$D:$D,'Source'!$A:$A,"110 - Chemipal",'Source'!$B:$B,$A382)</f>
        <v>-10</v>
      </c>
      <c r="D382" s="8" t="n">
        <f aca="false">SUMIFS('Source'!$F:$F,'Source'!$A:$A,"110 - Chemipal",'Source'!$B:$B,$A382)</f>
        <v>0</v>
      </c>
      <c r="E382" s="8" t="n">
        <f aca="false">D382*$J$5</f>
        <v>0</v>
      </c>
      <c r="F382" s="8" t="n">
        <f aca="false">E382-C382</f>
        <v>10</v>
      </c>
      <c r="G382" s="9" t="n">
        <f aca="false">IF(AND(C382=0,E382=0),0,IF(C382=0,"New",(E382-C382)/C382))</f>
        <v>-1</v>
      </c>
      <c r="H382" s="8" t="n">
        <f aca="false">SUMIFS('Source'!$E:$E,'Source'!$A:$A,"110 - Chemipal",'Source'!$B:$B,$A382)</f>
        <v>-481.79</v>
      </c>
      <c r="I382" s="8" t="n">
        <f aca="false">SUMIFS('Source'!$G:$G,'Source'!$A:$A,"110 - Chemipal",'Source'!$B:$B,$A382)</f>
        <v>0</v>
      </c>
      <c r="J382" s="8" t="n">
        <f aca="false">I382*$J$5</f>
        <v>0</v>
      </c>
      <c r="K382" s="8" t="n">
        <f aca="false">J382-H382</f>
        <v>481.79</v>
      </c>
      <c r="L382" s="9" t="n">
        <f aca="false">IF(AND(H382=0,J382=0),0,IF(H382=0,"New",(J382-H382)/H382))</f>
        <v>-1</v>
      </c>
      <c r="M382" s="7" t="str">
        <f aca="false">IF(AND(OR(C382&lt;&gt;0,H382&lt;&gt;0),D382=0,I382=0),"DROP",IF(AND(OR(D382&lt;&gt;0,I382&lt;&gt;0),C382=0,H382=0),"NEW",""))</f>
        <v>DROP</v>
      </c>
    </row>
    <row r="383" customFormat="false" ht="15" hidden="false" customHeight="false" outlineLevel="0" collapsed="false">
      <c r="A383" s="7" t="s">
        <v>455</v>
      </c>
      <c r="B383" s="7" t="str">
        <f aca="false">IFERROR(INDEX('Source'!$C:$C,MATCH($A383,'Source'!$B:$B,0)),"")</f>
        <v>חגורת גב+מיישר+תמיכה בית שחי</v>
      </c>
      <c r="C383" s="8" t="n">
        <f aca="false">SUMIFS('Source'!$D:$D,'Source'!$A:$A,"110 - Chemipal",'Source'!$B:$B,$A383)</f>
        <v>1</v>
      </c>
      <c r="D383" s="8" t="n">
        <f aca="false">SUMIFS('Source'!$F:$F,'Source'!$A:$A,"110 - Chemipal",'Source'!$B:$B,$A383)</f>
        <v>0</v>
      </c>
      <c r="E383" s="8" t="n">
        <f aca="false">D383*$J$5</f>
        <v>0</v>
      </c>
      <c r="F383" s="8" t="n">
        <f aca="false">E383-C383</f>
        <v>-1</v>
      </c>
      <c r="G383" s="9" t="n">
        <f aca="false">IF(AND(C383=0,E383=0),0,IF(C383=0,"New",(E383-C383)/C383))</f>
        <v>-1</v>
      </c>
      <c r="H383" s="8" t="n">
        <f aca="false">SUMIFS('Source'!$E:$E,'Source'!$A:$A,"110 - Chemipal",'Source'!$B:$B,$A383)</f>
        <v>472.69</v>
      </c>
      <c r="I383" s="8" t="n">
        <f aca="false">SUMIFS('Source'!$G:$G,'Source'!$A:$A,"110 - Chemipal",'Source'!$B:$B,$A383)</f>
        <v>0</v>
      </c>
      <c r="J383" s="8" t="n">
        <f aca="false">I383*$J$5</f>
        <v>0</v>
      </c>
      <c r="K383" s="8" t="n">
        <f aca="false">J383-H383</f>
        <v>-472.69</v>
      </c>
      <c r="L383" s="9" t="n">
        <f aca="false">IF(AND(H383=0,J383=0),0,IF(H383=0,"New",(J383-H383)/H383))</f>
        <v>-1</v>
      </c>
      <c r="M383" s="7" t="str">
        <f aca="false">IF(AND(OR(C383&lt;&gt;0,H383&lt;&gt;0),D383=0,I383=0),"DROP",IF(AND(OR(D383&lt;&gt;0,I383&lt;&gt;0),C383=0,H383=0),"NEW",""))</f>
        <v>DROP</v>
      </c>
    </row>
    <row r="384" customFormat="false" ht="15" hidden="false" customHeight="false" outlineLevel="0" collapsed="false">
      <c r="A384" s="7" t="s">
        <v>456</v>
      </c>
      <c r="B384" s="7" t="str">
        <f aca="false">IFERROR(INDEX('Source'!$C:$C,MATCH($A384,'Source'!$B:$B,0)),"")</f>
        <v>חגורת גב+מיישר+תמיכה לבית השחי</v>
      </c>
      <c r="C384" s="8" t="n">
        <f aca="false">SUMIFS('Source'!$D:$D,'Source'!$A:$A,"110 - Chemipal",'Source'!$B:$B,$A384)</f>
        <v>1</v>
      </c>
      <c r="D384" s="8" t="n">
        <f aca="false">SUMIFS('Source'!$F:$F,'Source'!$A:$A,"110 - Chemipal",'Source'!$B:$B,$A384)</f>
        <v>0</v>
      </c>
      <c r="E384" s="8" t="n">
        <f aca="false">D384*$J$5</f>
        <v>0</v>
      </c>
      <c r="F384" s="8" t="n">
        <f aca="false">E384-C384</f>
        <v>-1</v>
      </c>
      <c r="G384" s="9" t="n">
        <f aca="false">IF(AND(C384=0,E384=0),0,IF(C384=0,"New",(E384-C384)/C384))</f>
        <v>-1</v>
      </c>
      <c r="H384" s="8" t="n">
        <f aca="false">SUMIFS('Source'!$E:$E,'Source'!$A:$A,"110 - Chemipal",'Source'!$B:$B,$A384)</f>
        <v>472.69</v>
      </c>
      <c r="I384" s="8" t="n">
        <f aca="false">SUMIFS('Source'!$G:$G,'Source'!$A:$A,"110 - Chemipal",'Source'!$B:$B,$A384)</f>
        <v>0</v>
      </c>
      <c r="J384" s="8" t="n">
        <f aca="false">I384*$J$5</f>
        <v>0</v>
      </c>
      <c r="K384" s="8" t="n">
        <f aca="false">J384-H384</f>
        <v>-472.69</v>
      </c>
      <c r="L384" s="9" t="n">
        <f aca="false">IF(AND(H384=0,J384=0),0,IF(H384=0,"New",(J384-H384)/H384))</f>
        <v>-1</v>
      </c>
      <c r="M384" s="7" t="str">
        <f aca="false">IF(AND(OR(C384&lt;&gt;0,H384&lt;&gt;0),D384=0,I384=0),"DROP",IF(AND(OR(D384&lt;&gt;0,I384&lt;&gt;0),C384=0,H384=0),"NEW",""))</f>
        <v>DROP</v>
      </c>
    </row>
    <row r="385" customFormat="false" ht="15" hidden="false" customHeight="false" outlineLevel="0" collapsed="false">
      <c r="A385" s="7" t="s">
        <v>457</v>
      </c>
      <c r="B385" s="7" t="str">
        <f aca="false">IFERROR(INDEX('Source'!$C:$C,MATCH($A385,'Source'!$B:$B,0)),"")</f>
        <v>מגן ברך מחמם</v>
      </c>
      <c r="C385" s="8" t="n">
        <f aca="false">SUMIFS('Source'!$D:$D,'Source'!$A:$A,"110 - Chemipal",'Source'!$B:$B,$A385)</f>
        <v>9</v>
      </c>
      <c r="D385" s="8" t="n">
        <f aca="false">SUMIFS('Source'!$F:$F,'Source'!$A:$A,"110 - Chemipal",'Source'!$B:$B,$A385)</f>
        <v>0</v>
      </c>
      <c r="E385" s="8" t="n">
        <f aca="false">D385*$J$5</f>
        <v>0</v>
      </c>
      <c r="F385" s="8" t="n">
        <f aca="false">E385-C385</f>
        <v>-9</v>
      </c>
      <c r="G385" s="9" t="n">
        <f aca="false">IF(AND(C385=0,E385=0),0,IF(C385=0,"New",(E385-C385)/C385))</f>
        <v>-1</v>
      </c>
      <c r="H385" s="8" t="n">
        <f aca="false">SUMIFS('Source'!$E:$E,'Source'!$A:$A,"110 - Chemipal",'Source'!$B:$B,$A385)</f>
        <v>464.25</v>
      </c>
      <c r="I385" s="8" t="n">
        <f aca="false">SUMIFS('Source'!$G:$G,'Source'!$A:$A,"110 - Chemipal",'Source'!$B:$B,$A385)</f>
        <v>0</v>
      </c>
      <c r="J385" s="8" t="n">
        <f aca="false">I385*$J$5</f>
        <v>0</v>
      </c>
      <c r="K385" s="8" t="n">
        <f aca="false">J385-H385</f>
        <v>-464.25</v>
      </c>
      <c r="L385" s="9" t="n">
        <f aca="false">IF(AND(H385=0,J385=0),0,IF(H385=0,"New",(J385-H385)/H385))</f>
        <v>-1</v>
      </c>
      <c r="M385" s="7" t="str">
        <f aca="false">IF(AND(OR(C385&lt;&gt;0,H385&lt;&gt;0),D385=0,I385=0),"DROP",IF(AND(OR(D385&lt;&gt;0,I385&lt;&gt;0),C385=0,H385=0),"NEW",""))</f>
        <v>DROP</v>
      </c>
    </row>
    <row r="386" customFormat="false" ht="15" hidden="false" customHeight="false" outlineLevel="0" collapsed="false">
      <c r="A386" s="7" t="s">
        <v>458</v>
      </c>
      <c r="B386" s="7" t="str">
        <f aca="false">IFERROR(INDEX('Source'!$C:$C,MATCH($A386,'Source'!$B:$B,0)),"")</f>
        <v>מגן ברך מוצלב+מוטות</v>
      </c>
      <c r="C386" s="8" t="n">
        <f aca="false">SUMIFS('Source'!$D:$D,'Source'!$A:$A,"110 - Chemipal",'Source'!$B:$B,$A386)</f>
        <v>4</v>
      </c>
      <c r="D386" s="8" t="n">
        <f aca="false">SUMIFS('Source'!$F:$F,'Source'!$A:$A,"110 - Chemipal",'Source'!$B:$B,$A386)</f>
        <v>0</v>
      </c>
      <c r="E386" s="8" t="n">
        <f aca="false">D386*$J$5</f>
        <v>0</v>
      </c>
      <c r="F386" s="8" t="n">
        <f aca="false">E386-C386</f>
        <v>-4</v>
      </c>
      <c r="G386" s="9" t="n">
        <f aca="false">IF(AND(C386=0,E386=0),0,IF(C386=0,"New",(E386-C386)/C386))</f>
        <v>-1</v>
      </c>
      <c r="H386" s="8" t="n">
        <f aca="false">SUMIFS('Source'!$E:$E,'Source'!$A:$A,"110 - Chemipal",'Source'!$B:$B,$A386)</f>
        <v>462.14</v>
      </c>
      <c r="I386" s="8" t="n">
        <f aca="false">SUMIFS('Source'!$G:$G,'Source'!$A:$A,"110 - Chemipal",'Source'!$B:$B,$A386)</f>
        <v>0</v>
      </c>
      <c r="J386" s="8" t="n">
        <f aca="false">I386*$J$5</f>
        <v>0</v>
      </c>
      <c r="K386" s="8" t="n">
        <f aca="false">J386-H386</f>
        <v>-462.14</v>
      </c>
      <c r="L386" s="9" t="n">
        <f aca="false">IF(AND(H386=0,J386=0),0,IF(H386=0,"New",(J386-H386)/H386))</f>
        <v>-1</v>
      </c>
      <c r="M386" s="7" t="str">
        <f aca="false">IF(AND(OR(C386&lt;&gt;0,H386&lt;&gt;0),D386=0,I386=0),"DROP",IF(AND(OR(D386&lt;&gt;0,I386&lt;&gt;0),C386=0,H386=0),"NEW",""))</f>
        <v>DROP</v>
      </c>
    </row>
    <row r="387" customFormat="false" ht="15" hidden="false" customHeight="false" outlineLevel="0" collapsed="false">
      <c r="A387" s="7" t="s">
        <v>459</v>
      </c>
      <c r="B387" s="7" t="str">
        <f aca="false">IFERROR(INDEX('Source'!$C:$C,MATCH($A387,'Source'!$B:$B,0)),"")</f>
        <v>חגורת גב עם חיזוק</v>
      </c>
      <c r="C387" s="8" t="n">
        <f aca="false">SUMIFS('Source'!$D:$D,'Source'!$A:$A,"110 - Chemipal",'Source'!$B:$B,$A387)</f>
        <v>3</v>
      </c>
      <c r="D387" s="8" t="n">
        <f aca="false">SUMIFS('Source'!$F:$F,'Source'!$A:$A,"110 - Chemipal",'Source'!$B:$B,$A387)</f>
        <v>0</v>
      </c>
      <c r="E387" s="8" t="n">
        <f aca="false">D387*$J$5</f>
        <v>0</v>
      </c>
      <c r="F387" s="8" t="n">
        <f aca="false">E387-C387</f>
        <v>-3</v>
      </c>
      <c r="G387" s="9" t="n">
        <f aca="false">IF(AND(C387=0,E387=0),0,IF(C387=0,"New",(E387-C387)/C387))</f>
        <v>-1</v>
      </c>
      <c r="H387" s="8" t="n">
        <f aca="false">SUMIFS('Source'!$E:$E,'Source'!$A:$A,"110 - Chemipal",'Source'!$B:$B,$A387)</f>
        <v>461.88</v>
      </c>
      <c r="I387" s="8" t="n">
        <f aca="false">SUMIFS('Source'!$G:$G,'Source'!$A:$A,"110 - Chemipal",'Source'!$B:$B,$A387)</f>
        <v>0</v>
      </c>
      <c r="J387" s="8" t="n">
        <f aca="false">I387*$J$5</f>
        <v>0</v>
      </c>
      <c r="K387" s="8" t="n">
        <f aca="false">J387-H387</f>
        <v>-461.88</v>
      </c>
      <c r="L387" s="9" t="n">
        <f aca="false">IF(AND(H387=0,J387=0),0,IF(H387=0,"New",(J387-H387)/H387))</f>
        <v>-1</v>
      </c>
      <c r="M387" s="7" t="str">
        <f aca="false">IF(AND(OR(C387&lt;&gt;0,H387&lt;&gt;0),D387=0,I387=0),"DROP",IF(AND(OR(D387&lt;&gt;0,I387&lt;&gt;0),C387=0,H387=0),"NEW",""))</f>
        <v>DROP</v>
      </c>
    </row>
    <row r="388" customFormat="false" ht="15" hidden="false" customHeight="false" outlineLevel="0" collapsed="false">
      <c r="A388" s="7" t="s">
        <v>460</v>
      </c>
      <c r="B388" s="7" t="str">
        <f aca="false">IFERROR(INDEX('Source'!$C:$C,MATCH($A388,'Source'!$B:$B,0)),"")</f>
        <v>מגן ברך מחמם</v>
      </c>
      <c r="C388" s="8" t="n">
        <f aca="false">SUMIFS('Source'!$D:$D,'Source'!$A:$A,"110 - Chemipal",'Source'!$B:$B,$A388)</f>
        <v>9</v>
      </c>
      <c r="D388" s="8" t="n">
        <f aca="false">SUMIFS('Source'!$F:$F,'Source'!$A:$A,"110 - Chemipal",'Source'!$B:$B,$A388)</f>
        <v>0</v>
      </c>
      <c r="E388" s="8" t="n">
        <f aca="false">D388*$J$5</f>
        <v>0</v>
      </c>
      <c r="F388" s="8" t="n">
        <f aca="false">E388-C388</f>
        <v>-9</v>
      </c>
      <c r="G388" s="9" t="n">
        <f aca="false">IF(AND(C388=0,E388=0),0,IF(C388=0,"New",(E388-C388)/C388))</f>
        <v>-1</v>
      </c>
      <c r="H388" s="8" t="n">
        <f aca="false">SUMIFS('Source'!$E:$E,'Source'!$A:$A,"110 - Chemipal",'Source'!$B:$B,$A388)</f>
        <v>452.54</v>
      </c>
      <c r="I388" s="8" t="n">
        <f aca="false">SUMIFS('Source'!$G:$G,'Source'!$A:$A,"110 - Chemipal",'Source'!$B:$B,$A388)</f>
        <v>0</v>
      </c>
      <c r="J388" s="8" t="n">
        <f aca="false">I388*$J$5</f>
        <v>0</v>
      </c>
      <c r="K388" s="8" t="n">
        <f aca="false">J388-H388</f>
        <v>-452.54</v>
      </c>
      <c r="L388" s="9" t="n">
        <f aca="false">IF(AND(H388=0,J388=0),0,IF(H388=0,"New",(J388-H388)/H388))</f>
        <v>-1</v>
      </c>
      <c r="M388" s="7" t="str">
        <f aca="false">IF(AND(OR(C388&lt;&gt;0,H388&lt;&gt;0),D388=0,I388=0),"DROP",IF(AND(OR(D388&lt;&gt;0,I388&lt;&gt;0),C388=0,H388=0),"NEW",""))</f>
        <v>DROP</v>
      </c>
    </row>
    <row r="389" customFormat="false" ht="15" hidden="false" customHeight="false" outlineLevel="0" collapsed="false">
      <c r="A389" s="7" t="s">
        <v>461</v>
      </c>
      <c r="B389" s="7" t="str">
        <f aca="false">IFERROR(INDEX('Source'!$C:$C,MATCH($A389,'Source'!$B:$B,0)),"")</f>
        <v>מגן שוק SC39</v>
      </c>
      <c r="C389" s="8" t="n">
        <f aca="false">SUMIFS('Source'!$D:$D,'Source'!$A:$A,"110 - Chemipal",'Source'!$B:$B,$A389)</f>
        <v>-3</v>
      </c>
      <c r="D389" s="8" t="n">
        <f aca="false">SUMIFS('Source'!$F:$F,'Source'!$A:$A,"110 - Chemipal",'Source'!$B:$B,$A389)</f>
        <v>0</v>
      </c>
      <c r="E389" s="8" t="n">
        <f aca="false">D389*$J$5</f>
        <v>0</v>
      </c>
      <c r="F389" s="8" t="n">
        <f aca="false">E389-C389</f>
        <v>3</v>
      </c>
      <c r="G389" s="9" t="n">
        <f aca="false">IF(AND(C389=0,E389=0),0,IF(C389=0,"New",(E389-C389)/C389))</f>
        <v>-1</v>
      </c>
      <c r="H389" s="8" t="n">
        <f aca="false">SUMIFS('Source'!$E:$E,'Source'!$A:$A,"110 - Chemipal",'Source'!$B:$B,$A389)</f>
        <v>-451.05</v>
      </c>
      <c r="I389" s="8" t="n">
        <f aca="false">SUMIFS('Source'!$G:$G,'Source'!$A:$A,"110 - Chemipal",'Source'!$B:$B,$A389)</f>
        <v>0</v>
      </c>
      <c r="J389" s="8" t="n">
        <f aca="false">I389*$J$5</f>
        <v>0</v>
      </c>
      <c r="K389" s="8" t="n">
        <f aca="false">J389-H389</f>
        <v>451.05</v>
      </c>
      <c r="L389" s="9" t="n">
        <f aca="false">IF(AND(H389=0,J389=0),0,IF(H389=0,"New",(J389-H389)/H389))</f>
        <v>-1</v>
      </c>
      <c r="M389" s="7" t="str">
        <f aca="false">IF(AND(OR(C389&lt;&gt;0,H389&lt;&gt;0),D389=0,I389=0),"DROP",IF(AND(OR(D389&lt;&gt;0,I389&lt;&gt;0),C389=0,H389=0),"NEW",""))</f>
        <v>DROP</v>
      </c>
    </row>
    <row r="390" customFormat="false" ht="15" hidden="false" customHeight="false" outlineLevel="0" collapsed="false">
      <c r="A390" s="7" t="s">
        <v>462</v>
      </c>
      <c r="B390" s="7" t="str">
        <f aca="false">IFERROR(INDEX('Source'!$C:$C,MATCH($A390,'Source'!$B:$B,0)),"")</f>
        <v>סד לקרסול</v>
      </c>
      <c r="C390" s="8" t="n">
        <f aca="false">SUMIFS('Source'!$D:$D,'Source'!$A:$A,"110 - Chemipal",'Source'!$B:$B,$A390)</f>
        <v>4</v>
      </c>
      <c r="D390" s="8" t="n">
        <f aca="false">SUMIFS('Source'!$F:$F,'Source'!$A:$A,"110 - Chemipal",'Source'!$B:$B,$A390)</f>
        <v>0</v>
      </c>
      <c r="E390" s="8" t="n">
        <f aca="false">D390*$J$5</f>
        <v>0</v>
      </c>
      <c r="F390" s="8" t="n">
        <f aca="false">E390-C390</f>
        <v>-4</v>
      </c>
      <c r="G390" s="9" t="n">
        <f aca="false">IF(AND(C390=0,E390=0),0,IF(C390=0,"New",(E390-C390)/C390))</f>
        <v>-1</v>
      </c>
      <c r="H390" s="8" t="n">
        <f aca="false">SUMIFS('Source'!$E:$E,'Source'!$A:$A,"110 - Chemipal",'Source'!$B:$B,$A390)</f>
        <v>438.56</v>
      </c>
      <c r="I390" s="8" t="n">
        <f aca="false">SUMIFS('Source'!$G:$G,'Source'!$A:$A,"110 - Chemipal",'Source'!$B:$B,$A390)</f>
        <v>0</v>
      </c>
      <c r="J390" s="8" t="n">
        <f aca="false">I390*$J$5</f>
        <v>0</v>
      </c>
      <c r="K390" s="8" t="n">
        <f aca="false">J390-H390</f>
        <v>-438.56</v>
      </c>
      <c r="L390" s="9" t="n">
        <f aca="false">IF(AND(H390=0,J390=0),0,IF(H390=0,"New",(J390-H390)/H390))</f>
        <v>-1</v>
      </c>
      <c r="M390" s="7" t="str">
        <f aca="false">IF(AND(OR(C390&lt;&gt;0,H390&lt;&gt;0),D390=0,I390=0),"DROP",IF(AND(OR(D390&lt;&gt;0,I390&lt;&gt;0),C390=0,H390=0),"NEW",""))</f>
        <v>DROP</v>
      </c>
    </row>
    <row r="391" customFormat="false" ht="15" hidden="false" customHeight="false" outlineLevel="0" collapsed="false">
      <c r="A391" s="7" t="s">
        <v>463</v>
      </c>
      <c r="B391" s="7" t="str">
        <f aca="false">IFERROR(INDEX('Source'!$C:$C,MATCH($A391,'Source'!$B:$B,0)),"")</f>
        <v>חגורה לשבר טבור</v>
      </c>
      <c r="C391" s="8" t="n">
        <f aca="false">SUMIFS('Source'!$D:$D,'Source'!$A:$A,"110 - Chemipal",'Source'!$B:$B,$A391)</f>
        <v>3</v>
      </c>
      <c r="D391" s="8" t="n">
        <f aca="false">SUMIFS('Source'!$F:$F,'Source'!$A:$A,"110 - Chemipal",'Source'!$B:$B,$A391)</f>
        <v>0</v>
      </c>
      <c r="E391" s="8" t="n">
        <f aca="false">D391*$J$5</f>
        <v>0</v>
      </c>
      <c r="F391" s="8" t="n">
        <f aca="false">E391-C391</f>
        <v>-3</v>
      </c>
      <c r="G391" s="9" t="n">
        <f aca="false">IF(AND(C391=0,E391=0),0,IF(C391=0,"New",(E391-C391)/C391))</f>
        <v>-1</v>
      </c>
      <c r="H391" s="8" t="n">
        <f aca="false">SUMIFS('Source'!$E:$E,'Source'!$A:$A,"110 - Chemipal",'Source'!$B:$B,$A391)</f>
        <v>429.07</v>
      </c>
      <c r="I391" s="8" t="n">
        <f aca="false">SUMIFS('Source'!$G:$G,'Source'!$A:$A,"110 - Chemipal",'Source'!$B:$B,$A391)</f>
        <v>0</v>
      </c>
      <c r="J391" s="8" t="n">
        <f aca="false">I391*$J$5</f>
        <v>0</v>
      </c>
      <c r="K391" s="8" t="n">
        <f aca="false">J391-H391</f>
        <v>-429.07</v>
      </c>
      <c r="L391" s="9" t="n">
        <f aca="false">IF(AND(H391=0,J391=0),0,IF(H391=0,"New",(J391-H391)/H391))</f>
        <v>-1</v>
      </c>
      <c r="M391" s="7" t="str">
        <f aca="false">IF(AND(OR(C391&lt;&gt;0,H391&lt;&gt;0),D391=0,I391=0),"DROP",IF(AND(OR(D391&lt;&gt;0,I391&lt;&gt;0),C391=0,H391=0),"NEW",""))</f>
        <v>DROP</v>
      </c>
    </row>
    <row r="392" customFormat="false" ht="15" hidden="false" customHeight="false" outlineLevel="0" collapsed="false">
      <c r="A392" s="7" t="s">
        <v>464</v>
      </c>
      <c r="B392" s="7" t="str">
        <f aca="false">IFERROR(INDEX('Source'!$C:$C,MATCH($A392,'Source'!$B:$B,0)),"")</f>
        <v>חגורה למנותחי בטן</v>
      </c>
      <c r="C392" s="8" t="n">
        <f aca="false">SUMIFS('Source'!$D:$D,'Source'!$A:$A,"110 - Chemipal",'Source'!$B:$B,$A392)</f>
        <v>4</v>
      </c>
      <c r="D392" s="8" t="n">
        <f aca="false">SUMIFS('Source'!$F:$F,'Source'!$A:$A,"110 - Chemipal",'Source'!$B:$B,$A392)</f>
        <v>0</v>
      </c>
      <c r="E392" s="8" t="n">
        <f aca="false">D392*$J$5</f>
        <v>0</v>
      </c>
      <c r="F392" s="8" t="n">
        <f aca="false">E392-C392</f>
        <v>-4</v>
      </c>
      <c r="G392" s="9" t="n">
        <f aca="false">IF(AND(C392=0,E392=0),0,IF(C392=0,"New",(E392-C392)/C392))</f>
        <v>-1</v>
      </c>
      <c r="H392" s="8" t="n">
        <f aca="false">SUMIFS('Source'!$E:$E,'Source'!$A:$A,"110 - Chemipal",'Source'!$B:$B,$A392)</f>
        <v>425.73</v>
      </c>
      <c r="I392" s="8" t="n">
        <f aca="false">SUMIFS('Source'!$G:$G,'Source'!$A:$A,"110 - Chemipal",'Source'!$B:$B,$A392)</f>
        <v>0</v>
      </c>
      <c r="J392" s="8" t="n">
        <f aca="false">I392*$J$5</f>
        <v>0</v>
      </c>
      <c r="K392" s="8" t="n">
        <f aca="false">J392-H392</f>
        <v>-425.73</v>
      </c>
      <c r="L392" s="9" t="n">
        <f aca="false">IF(AND(H392=0,J392=0),0,IF(H392=0,"New",(J392-H392)/H392))</f>
        <v>-1</v>
      </c>
      <c r="M392" s="7" t="str">
        <f aca="false">IF(AND(OR(C392&lt;&gt;0,H392&lt;&gt;0),D392=0,I392=0),"DROP",IF(AND(OR(D392&lt;&gt;0,I392&lt;&gt;0),C392=0,H392=0),"NEW",""))</f>
        <v>DROP</v>
      </c>
    </row>
    <row r="393" customFormat="false" ht="15" hidden="false" customHeight="false" outlineLevel="0" collapsed="false">
      <c r="A393" s="7" t="s">
        <v>465</v>
      </c>
      <c r="B393" s="7" t="str">
        <f aca="false">IFERROR(INDEX('Source'!$C:$C,MATCH($A393,'Source'!$B:$B,0)),"")</f>
        <v>סד מאורך לאגודל</v>
      </c>
      <c r="C393" s="8" t="n">
        <f aca="false">SUMIFS('Source'!$D:$D,'Source'!$A:$A,"110 - Chemipal",'Source'!$B:$B,$A393)</f>
        <v>6</v>
      </c>
      <c r="D393" s="8" t="n">
        <f aca="false">SUMIFS('Source'!$F:$F,'Source'!$A:$A,"110 - Chemipal",'Source'!$B:$B,$A393)</f>
        <v>0</v>
      </c>
      <c r="E393" s="8" t="n">
        <f aca="false">D393*$J$5</f>
        <v>0</v>
      </c>
      <c r="F393" s="8" t="n">
        <f aca="false">E393-C393</f>
        <v>-6</v>
      </c>
      <c r="G393" s="9" t="n">
        <f aca="false">IF(AND(C393=0,E393=0),0,IF(C393=0,"New",(E393-C393)/C393))</f>
        <v>-1</v>
      </c>
      <c r="H393" s="8" t="n">
        <f aca="false">SUMIFS('Source'!$E:$E,'Source'!$A:$A,"110 - Chemipal",'Source'!$B:$B,$A393)</f>
        <v>415.71</v>
      </c>
      <c r="I393" s="8" t="n">
        <f aca="false">SUMIFS('Source'!$G:$G,'Source'!$A:$A,"110 - Chemipal",'Source'!$B:$B,$A393)</f>
        <v>0</v>
      </c>
      <c r="J393" s="8" t="n">
        <f aca="false">I393*$J$5</f>
        <v>0</v>
      </c>
      <c r="K393" s="8" t="n">
        <f aca="false">J393-H393</f>
        <v>-415.71</v>
      </c>
      <c r="L393" s="9" t="n">
        <f aca="false">IF(AND(H393=0,J393=0),0,IF(H393=0,"New",(J393-H393)/H393))</f>
        <v>-1</v>
      </c>
      <c r="M393" s="7" t="str">
        <f aca="false">IF(AND(OR(C393&lt;&gt;0,H393&lt;&gt;0),D393=0,I393=0),"DROP",IF(AND(OR(D393&lt;&gt;0,I393&lt;&gt;0),C393=0,H393=0),"NEW",""))</f>
        <v>DROP</v>
      </c>
    </row>
    <row r="394" customFormat="false" ht="15" hidden="false" customHeight="false" outlineLevel="0" collapsed="false">
      <c r="A394" s="7" t="s">
        <v>466</v>
      </c>
      <c r="B394" s="7" t="str">
        <f aca="false">IFERROR(INDEX('Source'!$C:$C,MATCH($A394,'Source'!$B:$B,0)),"")</f>
        <v>מגן קרסול עם תמיכה</v>
      </c>
      <c r="C394" s="8" t="n">
        <f aca="false">SUMIFS('Source'!$D:$D,'Source'!$A:$A,"110 - Chemipal",'Source'!$B:$B,$A394)</f>
        <v>3</v>
      </c>
      <c r="D394" s="8" t="n">
        <f aca="false">SUMIFS('Source'!$F:$F,'Source'!$A:$A,"110 - Chemipal",'Source'!$B:$B,$A394)</f>
        <v>0</v>
      </c>
      <c r="E394" s="8" t="n">
        <f aca="false">D394*$J$5</f>
        <v>0</v>
      </c>
      <c r="F394" s="8" t="n">
        <f aca="false">E394-C394</f>
        <v>-3</v>
      </c>
      <c r="G394" s="9" t="n">
        <f aca="false">IF(AND(C394=0,E394=0),0,IF(C394=0,"New",(E394-C394)/C394))</f>
        <v>-1</v>
      </c>
      <c r="H394" s="8" t="n">
        <f aca="false">SUMIFS('Source'!$E:$E,'Source'!$A:$A,"110 - Chemipal",'Source'!$B:$B,$A394)</f>
        <v>397.34</v>
      </c>
      <c r="I394" s="8" t="n">
        <f aca="false">SUMIFS('Source'!$G:$G,'Source'!$A:$A,"110 - Chemipal",'Source'!$B:$B,$A394)</f>
        <v>0</v>
      </c>
      <c r="J394" s="8" t="n">
        <f aca="false">I394*$J$5</f>
        <v>0</v>
      </c>
      <c r="K394" s="8" t="n">
        <f aca="false">J394-H394</f>
        <v>-397.34</v>
      </c>
      <c r="L394" s="9" t="n">
        <f aca="false">IF(AND(H394=0,J394=0),0,IF(H394=0,"New",(J394-H394)/H394))</f>
        <v>-1</v>
      </c>
      <c r="M394" s="7" t="str">
        <f aca="false">IF(AND(OR(C394&lt;&gt;0,H394&lt;&gt;0),D394=0,I394=0),"DROP",IF(AND(OR(D394&lt;&gt;0,I394&lt;&gt;0),C394=0,H394=0),"NEW",""))</f>
        <v>DROP</v>
      </c>
    </row>
    <row r="395" customFormat="false" ht="15" hidden="false" customHeight="false" outlineLevel="0" collapsed="false">
      <c r="A395" s="7" t="s">
        <v>467</v>
      </c>
      <c r="B395" s="7" t="str">
        <f aca="false">IFERROR(INDEX('Source'!$C:$C,MATCH($A395,'Source'!$B:$B,0)),"")</f>
        <v>חגורת בטן</v>
      </c>
      <c r="C395" s="8" t="n">
        <f aca="false">SUMIFS('Source'!$D:$D,'Source'!$A:$A,"110 - Chemipal",'Source'!$B:$B,$A395)</f>
        <v>5</v>
      </c>
      <c r="D395" s="8" t="n">
        <f aca="false">SUMIFS('Source'!$F:$F,'Source'!$A:$A,"110 - Chemipal",'Source'!$B:$B,$A395)</f>
        <v>0</v>
      </c>
      <c r="E395" s="8" t="n">
        <f aca="false">D395*$J$5</f>
        <v>0</v>
      </c>
      <c r="F395" s="8" t="n">
        <f aca="false">E395-C395</f>
        <v>-5</v>
      </c>
      <c r="G395" s="9" t="n">
        <f aca="false">IF(AND(C395=0,E395=0),0,IF(C395=0,"New",(E395-C395)/C395))</f>
        <v>-1</v>
      </c>
      <c r="H395" s="8" t="n">
        <f aca="false">SUMIFS('Source'!$E:$E,'Source'!$A:$A,"110 - Chemipal",'Source'!$B:$B,$A395)</f>
        <v>390.6</v>
      </c>
      <c r="I395" s="8" t="n">
        <f aca="false">SUMIFS('Source'!$G:$G,'Source'!$A:$A,"110 - Chemipal",'Source'!$B:$B,$A395)</f>
        <v>0</v>
      </c>
      <c r="J395" s="8" t="n">
        <f aca="false">I395*$J$5</f>
        <v>0</v>
      </c>
      <c r="K395" s="8" t="n">
        <f aca="false">J395-H395</f>
        <v>-390.6</v>
      </c>
      <c r="L395" s="9" t="n">
        <f aca="false">IF(AND(H395=0,J395=0),0,IF(H395=0,"New",(J395-H395)/H395))</f>
        <v>-1</v>
      </c>
      <c r="M395" s="7" t="str">
        <f aca="false">IF(AND(OR(C395&lt;&gt;0,H395&lt;&gt;0),D395=0,I395=0),"DROP",IF(AND(OR(D395&lt;&gt;0,I395&lt;&gt;0),C395=0,H395=0),"NEW",""))</f>
        <v>DROP</v>
      </c>
    </row>
    <row r="396" customFormat="false" ht="15" hidden="false" customHeight="false" outlineLevel="0" collapsed="false">
      <c r="A396" s="7" t="s">
        <v>468</v>
      </c>
      <c r="B396" s="7" t="str">
        <f aca="false">IFERROR(INDEX('Source'!$C:$C,MATCH($A396,'Source'!$B:$B,0)),"")</f>
        <v>מגן ברך SC422</v>
      </c>
      <c r="C396" s="8" t="n">
        <f aca="false">SUMIFS('Source'!$D:$D,'Source'!$A:$A,"110 - Chemipal",'Source'!$B:$B,$A396)</f>
        <v>4</v>
      </c>
      <c r="D396" s="8" t="n">
        <f aca="false">SUMIFS('Source'!$F:$F,'Source'!$A:$A,"110 - Chemipal",'Source'!$B:$B,$A396)</f>
        <v>0</v>
      </c>
      <c r="E396" s="8" t="n">
        <f aca="false">D396*$J$5</f>
        <v>0</v>
      </c>
      <c r="F396" s="8" t="n">
        <f aca="false">E396-C396</f>
        <v>-4</v>
      </c>
      <c r="G396" s="9" t="n">
        <f aca="false">IF(AND(C396=0,E396=0),0,IF(C396=0,"New",(E396-C396)/C396))</f>
        <v>-1</v>
      </c>
      <c r="H396" s="8" t="n">
        <f aca="false">SUMIFS('Source'!$E:$E,'Source'!$A:$A,"110 - Chemipal",'Source'!$B:$B,$A396)</f>
        <v>388.99</v>
      </c>
      <c r="I396" s="8" t="n">
        <f aca="false">SUMIFS('Source'!$G:$G,'Source'!$A:$A,"110 - Chemipal",'Source'!$B:$B,$A396)</f>
        <v>0</v>
      </c>
      <c r="J396" s="8" t="n">
        <f aca="false">I396*$J$5</f>
        <v>0</v>
      </c>
      <c r="K396" s="8" t="n">
        <f aca="false">J396-H396</f>
        <v>-388.99</v>
      </c>
      <c r="L396" s="9" t="n">
        <f aca="false">IF(AND(H396=0,J396=0),0,IF(H396=0,"New",(J396-H396)/H396))</f>
        <v>-1</v>
      </c>
      <c r="M396" s="7" t="str">
        <f aca="false">IF(AND(OR(C396&lt;&gt;0,H396&lt;&gt;0),D396=0,I396=0),"DROP",IF(AND(OR(D396&lt;&gt;0,I396&lt;&gt;0),C396=0,H396=0),"NEW",""))</f>
        <v>DROP</v>
      </c>
    </row>
    <row r="397" customFormat="false" ht="15" hidden="false" customHeight="false" outlineLevel="0" collapsed="false">
      <c r="A397" s="7" t="s">
        <v>469</v>
      </c>
      <c r="B397" s="7" t="str">
        <f aca="false">IFERROR(INDEX('Source'!$C:$C,MATCH($A397,'Source'!$B:$B,0)),"")</f>
        <v>אטלטיק טייפ</v>
      </c>
      <c r="C397" s="8" t="n">
        <f aca="false">SUMIFS('Source'!$D:$D,'Source'!$A:$A,"110 - Chemipal",'Source'!$B:$B,$A397)</f>
        <v>26</v>
      </c>
      <c r="D397" s="8" t="n">
        <f aca="false">SUMIFS('Source'!$F:$F,'Source'!$A:$A,"110 - Chemipal",'Source'!$B:$B,$A397)</f>
        <v>0</v>
      </c>
      <c r="E397" s="8" t="n">
        <f aca="false">D397*$J$5</f>
        <v>0</v>
      </c>
      <c r="F397" s="8" t="n">
        <f aca="false">E397-C397</f>
        <v>-26</v>
      </c>
      <c r="G397" s="9" t="n">
        <f aca="false">IF(AND(C397=0,E397=0),0,IF(C397=0,"New",(E397-C397)/C397))</f>
        <v>-1</v>
      </c>
      <c r="H397" s="8" t="n">
        <f aca="false">SUMIFS('Source'!$E:$E,'Source'!$A:$A,"110 - Chemipal",'Source'!$B:$B,$A397)</f>
        <v>385.91</v>
      </c>
      <c r="I397" s="8" t="n">
        <f aca="false">SUMIFS('Source'!$G:$G,'Source'!$A:$A,"110 - Chemipal",'Source'!$B:$B,$A397)</f>
        <v>0</v>
      </c>
      <c r="J397" s="8" t="n">
        <f aca="false">I397*$J$5</f>
        <v>0</v>
      </c>
      <c r="K397" s="8" t="n">
        <f aca="false">J397-H397</f>
        <v>-385.91</v>
      </c>
      <c r="L397" s="9" t="n">
        <f aca="false">IF(AND(H397=0,J397=0),0,IF(H397=0,"New",(J397-H397)/H397))</f>
        <v>-1</v>
      </c>
      <c r="M397" s="7" t="str">
        <f aca="false">IF(AND(OR(C397&lt;&gt;0,H397&lt;&gt;0),D397=0,I397=0),"DROP",IF(AND(OR(D397&lt;&gt;0,I397&lt;&gt;0),C397=0,H397=0),"NEW",""))</f>
        <v>DROP</v>
      </c>
    </row>
    <row r="398" customFormat="false" ht="15" hidden="false" customHeight="false" outlineLevel="0" collapsed="false">
      <c r="A398" s="7" t="s">
        <v>470</v>
      </c>
      <c r="B398" s="7" t="str">
        <f aca="false">IFERROR(INDEX('Source'!$C:$C,MATCH($A398,'Source'!$B:$B,0)),"")</f>
        <v>חגורת שבר לצד שמאל</v>
      </c>
      <c r="C398" s="8" t="n">
        <f aca="false">SUMIFS('Source'!$D:$D,'Source'!$A:$A,"110 - Chemipal",'Source'!$B:$B,$A398)</f>
        <v>2</v>
      </c>
      <c r="D398" s="8" t="n">
        <f aca="false">SUMIFS('Source'!$F:$F,'Source'!$A:$A,"110 - Chemipal",'Source'!$B:$B,$A398)</f>
        <v>0</v>
      </c>
      <c r="E398" s="8" t="n">
        <f aca="false">D398*$J$5</f>
        <v>0</v>
      </c>
      <c r="F398" s="8" t="n">
        <f aca="false">E398-C398</f>
        <v>-2</v>
      </c>
      <c r="G398" s="9" t="n">
        <f aca="false">IF(AND(C398=0,E398=0),0,IF(C398=0,"New",(E398-C398)/C398))</f>
        <v>-1</v>
      </c>
      <c r="H398" s="8" t="n">
        <f aca="false">SUMIFS('Source'!$E:$E,'Source'!$A:$A,"110 - Chemipal",'Source'!$B:$B,$A398)</f>
        <v>377.22</v>
      </c>
      <c r="I398" s="8" t="n">
        <f aca="false">SUMIFS('Source'!$G:$G,'Source'!$A:$A,"110 - Chemipal",'Source'!$B:$B,$A398)</f>
        <v>0</v>
      </c>
      <c r="J398" s="8" t="n">
        <f aca="false">I398*$J$5</f>
        <v>0</v>
      </c>
      <c r="K398" s="8" t="n">
        <f aca="false">J398-H398</f>
        <v>-377.22</v>
      </c>
      <c r="L398" s="9" t="n">
        <f aca="false">IF(AND(H398=0,J398=0),0,IF(H398=0,"New",(J398-H398)/H398))</f>
        <v>-1</v>
      </c>
      <c r="M398" s="7" t="str">
        <f aca="false">IF(AND(OR(C398&lt;&gt;0,H398&lt;&gt;0),D398=0,I398=0),"DROP",IF(AND(OR(D398&lt;&gt;0,I398&lt;&gt;0),C398=0,H398=0),"NEW",""))</f>
        <v>DROP</v>
      </c>
    </row>
    <row r="399" customFormat="false" ht="15" hidden="false" customHeight="false" outlineLevel="0" collapsed="false">
      <c r="A399" s="7" t="s">
        <v>471</v>
      </c>
      <c r="B399" s="7" t="str">
        <f aca="false">IFERROR(INDEX('Source'!$C:$C,MATCH($A399,'Source'!$B:$B,0)),"")</f>
        <v>חגורת גב+סגירה כפולה בז'</v>
      </c>
      <c r="C399" s="8" t="n">
        <f aca="false">SUMIFS('Source'!$D:$D,'Source'!$A:$A,"110 - Chemipal",'Source'!$B:$B,$A399)</f>
        <v>-4</v>
      </c>
      <c r="D399" s="8" t="n">
        <f aca="false">SUMIFS('Source'!$F:$F,'Source'!$A:$A,"110 - Chemipal",'Source'!$B:$B,$A399)</f>
        <v>0</v>
      </c>
      <c r="E399" s="8" t="n">
        <f aca="false">D399*$J$5</f>
        <v>0</v>
      </c>
      <c r="F399" s="8" t="n">
        <f aca="false">E399-C399</f>
        <v>4</v>
      </c>
      <c r="G399" s="9" t="n">
        <f aca="false">IF(AND(C399=0,E399=0),0,IF(C399=0,"New",(E399-C399)/C399))</f>
        <v>-1</v>
      </c>
      <c r="H399" s="8" t="n">
        <f aca="false">SUMIFS('Source'!$E:$E,'Source'!$A:$A,"110 - Chemipal",'Source'!$B:$B,$A399)</f>
        <v>-375.65</v>
      </c>
      <c r="I399" s="8" t="n">
        <f aca="false">SUMIFS('Source'!$G:$G,'Source'!$A:$A,"110 - Chemipal",'Source'!$B:$B,$A399)</f>
        <v>0</v>
      </c>
      <c r="J399" s="8" t="n">
        <f aca="false">I399*$J$5</f>
        <v>0</v>
      </c>
      <c r="K399" s="8" t="n">
        <f aca="false">J399-H399</f>
        <v>375.65</v>
      </c>
      <c r="L399" s="9" t="n">
        <f aca="false">IF(AND(H399=0,J399=0),0,IF(H399=0,"New",(J399-H399)/H399))</f>
        <v>-1</v>
      </c>
      <c r="M399" s="7" t="str">
        <f aca="false">IF(AND(OR(C399&lt;&gt;0,H399&lt;&gt;0),D399=0,I399=0),"DROP",IF(AND(OR(D399&lt;&gt;0,I399&lt;&gt;0),C399=0,H399=0),"NEW",""))</f>
        <v>DROP</v>
      </c>
    </row>
    <row r="400" customFormat="false" ht="15" hidden="false" customHeight="false" outlineLevel="0" collapsed="false">
      <c r="A400" s="7" t="s">
        <v>472</v>
      </c>
      <c r="B400" s="7" t="str">
        <f aca="false">IFERROR(INDEX('Source'!$C:$C,MATCH($A400,'Source'!$B:$B,0)),"")</f>
        <v>חגורת שבר לצד ימין</v>
      </c>
      <c r="C400" s="8" t="n">
        <f aca="false">SUMIFS('Source'!$D:$D,'Source'!$A:$A,"110 - Chemipal",'Source'!$B:$B,$A400)</f>
        <v>2</v>
      </c>
      <c r="D400" s="8" t="n">
        <f aca="false">SUMIFS('Source'!$F:$F,'Source'!$A:$A,"110 - Chemipal",'Source'!$B:$B,$A400)</f>
        <v>0</v>
      </c>
      <c r="E400" s="8" t="n">
        <f aca="false">D400*$J$5</f>
        <v>0</v>
      </c>
      <c r="F400" s="8" t="n">
        <f aca="false">E400-C400</f>
        <v>-2</v>
      </c>
      <c r="G400" s="9" t="n">
        <f aca="false">IF(AND(C400=0,E400=0),0,IF(C400=0,"New",(E400-C400)/C400))</f>
        <v>-1</v>
      </c>
      <c r="H400" s="8" t="n">
        <f aca="false">SUMIFS('Source'!$E:$E,'Source'!$A:$A,"110 - Chemipal",'Source'!$B:$B,$A400)</f>
        <v>374.9</v>
      </c>
      <c r="I400" s="8" t="n">
        <f aca="false">SUMIFS('Source'!$G:$G,'Source'!$A:$A,"110 - Chemipal",'Source'!$B:$B,$A400)</f>
        <v>0</v>
      </c>
      <c r="J400" s="8" t="n">
        <f aca="false">I400*$J$5</f>
        <v>0</v>
      </c>
      <c r="K400" s="8" t="n">
        <f aca="false">J400-H400</f>
        <v>-374.9</v>
      </c>
      <c r="L400" s="9" t="n">
        <f aca="false">IF(AND(H400=0,J400=0),0,IF(H400=0,"New",(J400-H400)/H400))</f>
        <v>-1</v>
      </c>
      <c r="M400" s="7" t="str">
        <f aca="false">IF(AND(OR(C400&lt;&gt;0,H400&lt;&gt;0),D400=0,I400=0),"DROP",IF(AND(OR(D400&lt;&gt;0,I400&lt;&gt;0),C400=0,H400=0),"NEW",""))</f>
        <v>DROP</v>
      </c>
    </row>
    <row r="401" customFormat="false" ht="15" hidden="false" customHeight="false" outlineLevel="0" collapsed="false">
      <c r="A401" s="7" t="s">
        <v>473</v>
      </c>
      <c r="B401" s="7" t="str">
        <f aca="false">IFERROR(INDEX('Source'!$C:$C,MATCH($A401,'Source'!$B:$B,0)),"")</f>
        <v>מיצב פיקה</v>
      </c>
      <c r="C401" s="8" t="n">
        <f aca="false">SUMIFS('Source'!$D:$D,'Source'!$A:$A,"110 - Chemipal",'Source'!$B:$B,$A401)</f>
        <v>4</v>
      </c>
      <c r="D401" s="8" t="n">
        <f aca="false">SUMIFS('Source'!$F:$F,'Source'!$A:$A,"110 - Chemipal",'Source'!$B:$B,$A401)</f>
        <v>0</v>
      </c>
      <c r="E401" s="8" t="n">
        <f aca="false">D401*$J$5</f>
        <v>0</v>
      </c>
      <c r="F401" s="8" t="n">
        <f aca="false">E401-C401</f>
        <v>-4</v>
      </c>
      <c r="G401" s="9" t="n">
        <f aca="false">IF(AND(C401=0,E401=0),0,IF(C401=0,"New",(E401-C401)/C401))</f>
        <v>-1</v>
      </c>
      <c r="H401" s="8" t="n">
        <f aca="false">SUMIFS('Source'!$E:$E,'Source'!$A:$A,"110 - Chemipal",'Source'!$B:$B,$A401)</f>
        <v>371.84</v>
      </c>
      <c r="I401" s="8" t="n">
        <f aca="false">SUMIFS('Source'!$G:$G,'Source'!$A:$A,"110 - Chemipal",'Source'!$B:$B,$A401)</f>
        <v>0</v>
      </c>
      <c r="J401" s="8" t="n">
        <f aca="false">I401*$J$5</f>
        <v>0</v>
      </c>
      <c r="K401" s="8" t="n">
        <f aca="false">J401-H401</f>
        <v>-371.84</v>
      </c>
      <c r="L401" s="9" t="n">
        <f aca="false">IF(AND(H401=0,J401=0),0,IF(H401=0,"New",(J401-H401)/H401))</f>
        <v>-1</v>
      </c>
      <c r="M401" s="7" t="str">
        <f aca="false">IF(AND(OR(C401&lt;&gt;0,H401&lt;&gt;0),D401=0,I401=0),"DROP",IF(AND(OR(D401&lt;&gt;0,I401&lt;&gt;0),C401=0,H401=0),"NEW",""))</f>
        <v>DROP</v>
      </c>
    </row>
    <row r="402" customFormat="false" ht="15" hidden="false" customHeight="false" outlineLevel="0" collapsed="false">
      <c r="A402" s="7" t="s">
        <v>474</v>
      </c>
      <c r="B402" s="7" t="str">
        <f aca="false">IFERROR(INDEX('Source'!$C:$C,MATCH($A402,'Source'!$B:$B,0)),"")</f>
        <v>חגורת שבר לצד ימין</v>
      </c>
      <c r="C402" s="8" t="n">
        <f aca="false">SUMIFS('Source'!$D:$D,'Source'!$A:$A,"110 - Chemipal",'Source'!$B:$B,$A402)</f>
        <v>2</v>
      </c>
      <c r="D402" s="8" t="n">
        <f aca="false">SUMIFS('Source'!$F:$F,'Source'!$A:$A,"110 - Chemipal",'Source'!$B:$B,$A402)</f>
        <v>0</v>
      </c>
      <c r="E402" s="8" t="n">
        <f aca="false">D402*$J$5</f>
        <v>0</v>
      </c>
      <c r="F402" s="8" t="n">
        <f aca="false">E402-C402</f>
        <v>-2</v>
      </c>
      <c r="G402" s="9" t="n">
        <f aca="false">IF(AND(C402=0,E402=0),0,IF(C402=0,"New",(E402-C402)/C402))</f>
        <v>-1</v>
      </c>
      <c r="H402" s="8" t="n">
        <f aca="false">SUMIFS('Source'!$E:$E,'Source'!$A:$A,"110 - Chemipal",'Source'!$B:$B,$A402)</f>
        <v>365.42</v>
      </c>
      <c r="I402" s="8" t="n">
        <f aca="false">SUMIFS('Source'!$G:$G,'Source'!$A:$A,"110 - Chemipal",'Source'!$B:$B,$A402)</f>
        <v>0</v>
      </c>
      <c r="J402" s="8" t="n">
        <f aca="false">I402*$J$5</f>
        <v>0</v>
      </c>
      <c r="K402" s="8" t="n">
        <f aca="false">J402-H402</f>
        <v>-365.42</v>
      </c>
      <c r="L402" s="9" t="n">
        <f aca="false">IF(AND(H402=0,J402=0),0,IF(H402=0,"New",(J402-H402)/H402))</f>
        <v>-1</v>
      </c>
      <c r="M402" s="7" t="str">
        <f aca="false">IF(AND(OR(C402&lt;&gt;0,H402&lt;&gt;0),D402=0,I402=0),"DROP",IF(AND(OR(D402&lt;&gt;0,I402&lt;&gt;0),C402=0,H402=0),"NEW",""))</f>
        <v>DROP</v>
      </c>
    </row>
    <row r="403" customFormat="false" ht="15" hidden="false" customHeight="false" outlineLevel="0" collapsed="false">
      <c r="A403" s="7" t="s">
        <v>475</v>
      </c>
      <c r="B403" s="7" t="str">
        <f aca="false">IFERROR(INDEX('Source'!$C:$C,MATCH($A403,'Source'!$B:$B,0)),"")</f>
        <v>רפידה אורטופדית</v>
      </c>
      <c r="C403" s="8" t="n">
        <f aca="false">SUMIFS('Source'!$D:$D,'Source'!$A:$A,"110 - Chemipal",'Source'!$B:$B,$A403)</f>
        <v>9</v>
      </c>
      <c r="D403" s="8" t="n">
        <f aca="false">SUMIFS('Source'!$F:$F,'Source'!$A:$A,"110 - Chemipal",'Source'!$B:$B,$A403)</f>
        <v>0</v>
      </c>
      <c r="E403" s="8" t="n">
        <f aca="false">D403*$J$5</f>
        <v>0</v>
      </c>
      <c r="F403" s="8" t="n">
        <f aca="false">E403-C403</f>
        <v>-9</v>
      </c>
      <c r="G403" s="9" t="n">
        <f aca="false">IF(AND(C403=0,E403=0),0,IF(C403=0,"New",(E403-C403)/C403))</f>
        <v>-1</v>
      </c>
      <c r="H403" s="8" t="n">
        <f aca="false">SUMIFS('Source'!$E:$E,'Source'!$A:$A,"110 - Chemipal",'Source'!$B:$B,$A403)</f>
        <v>363.03</v>
      </c>
      <c r="I403" s="8" t="n">
        <f aca="false">SUMIFS('Source'!$G:$G,'Source'!$A:$A,"110 - Chemipal",'Source'!$B:$B,$A403)</f>
        <v>0</v>
      </c>
      <c r="J403" s="8" t="n">
        <f aca="false">I403*$J$5</f>
        <v>0</v>
      </c>
      <c r="K403" s="8" t="n">
        <f aca="false">J403-H403</f>
        <v>-363.03</v>
      </c>
      <c r="L403" s="9" t="n">
        <f aca="false">IF(AND(H403=0,J403=0),0,IF(H403=0,"New",(J403-H403)/H403))</f>
        <v>-1</v>
      </c>
      <c r="M403" s="7" t="str">
        <f aca="false">IF(AND(OR(C403&lt;&gt;0,H403&lt;&gt;0),D403=0,I403=0),"DROP",IF(AND(OR(D403&lt;&gt;0,I403&lt;&gt;0),C403=0,H403=0),"NEW",""))</f>
        <v>DROP</v>
      </c>
    </row>
    <row r="404" customFormat="false" ht="15" hidden="false" customHeight="false" outlineLevel="0" collapsed="false">
      <c r="A404" s="7" t="s">
        <v>476</v>
      </c>
      <c r="B404" s="7" t="str">
        <f aca="false">IFERROR(INDEX('Source'!$C:$C,MATCH($A404,'Source'!$B:$B,0)),"")</f>
        <v>רפידה אורטופדית</v>
      </c>
      <c r="C404" s="8" t="n">
        <f aca="false">SUMIFS('Source'!$D:$D,'Source'!$A:$A,"110 - Chemipal",'Source'!$B:$B,$A404)</f>
        <v>9</v>
      </c>
      <c r="D404" s="8" t="n">
        <f aca="false">SUMIFS('Source'!$F:$F,'Source'!$A:$A,"110 - Chemipal",'Source'!$B:$B,$A404)</f>
        <v>0</v>
      </c>
      <c r="E404" s="8" t="n">
        <f aca="false">D404*$J$5</f>
        <v>0</v>
      </c>
      <c r="F404" s="8" t="n">
        <f aca="false">E404-C404</f>
        <v>-9</v>
      </c>
      <c r="G404" s="9" t="n">
        <f aca="false">IF(AND(C404=0,E404=0),0,IF(C404=0,"New",(E404-C404)/C404))</f>
        <v>-1</v>
      </c>
      <c r="H404" s="8" t="n">
        <f aca="false">SUMIFS('Source'!$E:$E,'Source'!$A:$A,"110 - Chemipal",'Source'!$B:$B,$A404)</f>
        <v>362.32</v>
      </c>
      <c r="I404" s="8" t="n">
        <f aca="false">SUMIFS('Source'!$G:$G,'Source'!$A:$A,"110 - Chemipal",'Source'!$B:$B,$A404)</f>
        <v>0</v>
      </c>
      <c r="J404" s="8" t="n">
        <f aca="false">I404*$J$5</f>
        <v>0</v>
      </c>
      <c r="K404" s="8" t="n">
        <f aca="false">J404-H404</f>
        <v>-362.32</v>
      </c>
      <c r="L404" s="9" t="n">
        <f aca="false">IF(AND(H404=0,J404=0),0,IF(H404=0,"New",(J404-H404)/H404))</f>
        <v>-1</v>
      </c>
      <c r="M404" s="7" t="str">
        <f aca="false">IF(AND(OR(C404&lt;&gt;0,H404&lt;&gt;0),D404=0,I404=0),"DROP",IF(AND(OR(D404&lt;&gt;0,I404&lt;&gt;0),C404=0,H404=0),"NEW",""))</f>
        <v>DROP</v>
      </c>
    </row>
    <row r="405" customFormat="false" ht="15" hidden="false" customHeight="false" outlineLevel="0" collapsed="false">
      <c r="A405" s="7" t="s">
        <v>477</v>
      </c>
      <c r="B405" s="7" t="str">
        <f aca="false">IFERROR(INDEX('Source'!$C:$C,MATCH($A405,'Source'!$B:$B,0)),"")</f>
        <v>מיצב פיקה</v>
      </c>
      <c r="C405" s="8" t="n">
        <f aca="false">SUMIFS('Source'!$D:$D,'Source'!$A:$A,"110 - Chemipal",'Source'!$B:$B,$A405)</f>
        <v>4</v>
      </c>
      <c r="D405" s="8" t="n">
        <f aca="false">SUMIFS('Source'!$F:$F,'Source'!$A:$A,"110 - Chemipal",'Source'!$B:$B,$A405)</f>
        <v>0</v>
      </c>
      <c r="E405" s="8" t="n">
        <f aca="false">D405*$J$5</f>
        <v>0</v>
      </c>
      <c r="F405" s="8" t="n">
        <f aca="false">E405-C405</f>
        <v>-4</v>
      </c>
      <c r="G405" s="9" t="n">
        <f aca="false">IF(AND(C405=0,E405=0),0,IF(C405=0,"New",(E405-C405)/C405))</f>
        <v>-1</v>
      </c>
      <c r="H405" s="8" t="n">
        <f aca="false">SUMIFS('Source'!$E:$E,'Source'!$A:$A,"110 - Chemipal",'Source'!$B:$B,$A405)</f>
        <v>359.1</v>
      </c>
      <c r="I405" s="8" t="n">
        <f aca="false">SUMIFS('Source'!$G:$G,'Source'!$A:$A,"110 - Chemipal",'Source'!$B:$B,$A405)</f>
        <v>0</v>
      </c>
      <c r="J405" s="8" t="n">
        <f aca="false">I405*$J$5</f>
        <v>0</v>
      </c>
      <c r="K405" s="8" t="n">
        <f aca="false">J405-H405</f>
        <v>-359.1</v>
      </c>
      <c r="L405" s="9" t="n">
        <f aca="false">IF(AND(H405=0,J405=0),0,IF(H405=0,"New",(J405-H405)/H405))</f>
        <v>-1</v>
      </c>
      <c r="M405" s="7" t="str">
        <f aca="false">IF(AND(OR(C405&lt;&gt;0,H405&lt;&gt;0),D405=0,I405=0),"DROP",IF(AND(OR(D405&lt;&gt;0,I405&lt;&gt;0),C405=0,H405=0),"NEW",""))</f>
        <v>DROP</v>
      </c>
    </row>
    <row r="406" customFormat="false" ht="15" hidden="false" customHeight="false" outlineLevel="0" collapsed="false">
      <c r="A406" s="7" t="s">
        <v>478</v>
      </c>
      <c r="B406" s="7" t="str">
        <f aca="false">IFERROR(INDEX('Source'!$C:$C,MATCH($A406,'Source'!$B:$B,0)),"")</f>
        <v>מגן קרסול סגור</v>
      </c>
      <c r="C406" s="8" t="n">
        <f aca="false">SUMIFS('Source'!$D:$D,'Source'!$A:$A,"110 - Chemipal",'Source'!$B:$B,$A406)</f>
        <v>8</v>
      </c>
      <c r="D406" s="8" t="n">
        <f aca="false">SUMIFS('Source'!$F:$F,'Source'!$A:$A,"110 - Chemipal",'Source'!$B:$B,$A406)</f>
        <v>0</v>
      </c>
      <c r="E406" s="8" t="n">
        <f aca="false">D406*$J$5</f>
        <v>0</v>
      </c>
      <c r="F406" s="8" t="n">
        <f aca="false">E406-C406</f>
        <v>-8</v>
      </c>
      <c r="G406" s="9" t="n">
        <f aca="false">IF(AND(C406=0,E406=0),0,IF(C406=0,"New",(E406-C406)/C406))</f>
        <v>-1</v>
      </c>
      <c r="H406" s="8" t="n">
        <f aca="false">SUMIFS('Source'!$E:$E,'Source'!$A:$A,"110 - Chemipal",'Source'!$B:$B,$A406)</f>
        <v>351.8</v>
      </c>
      <c r="I406" s="8" t="n">
        <f aca="false">SUMIFS('Source'!$G:$G,'Source'!$A:$A,"110 - Chemipal",'Source'!$B:$B,$A406)</f>
        <v>0</v>
      </c>
      <c r="J406" s="8" t="n">
        <f aca="false">I406*$J$5</f>
        <v>0</v>
      </c>
      <c r="K406" s="8" t="n">
        <f aca="false">J406-H406</f>
        <v>-351.8</v>
      </c>
      <c r="L406" s="9" t="n">
        <f aca="false">IF(AND(H406=0,J406=0),0,IF(H406=0,"New",(J406-H406)/H406))</f>
        <v>-1</v>
      </c>
      <c r="M406" s="7" t="str">
        <f aca="false">IF(AND(OR(C406&lt;&gt;0,H406&lt;&gt;0),D406=0,I406=0),"DROP",IF(AND(OR(D406&lt;&gt;0,I406&lt;&gt;0),C406=0,H406=0),"NEW",""))</f>
        <v>DROP</v>
      </c>
    </row>
    <row r="407" customFormat="false" ht="15" hidden="false" customHeight="false" outlineLevel="0" collapsed="false">
      <c r="A407" s="7" t="s">
        <v>479</v>
      </c>
      <c r="B407" s="7" t="str">
        <f aca="false">IFERROR(INDEX('Source'!$C:$C,MATCH($A407,'Source'!$B:$B,0)),"")</f>
        <v>רפידה אורטו ספורט</v>
      </c>
      <c r="C407" s="8" t="n">
        <f aca="false">SUMIFS('Source'!$D:$D,'Source'!$A:$A,"110 - Chemipal",'Source'!$B:$B,$A407)</f>
        <v>9</v>
      </c>
      <c r="D407" s="8" t="n">
        <f aca="false">SUMIFS('Source'!$F:$F,'Source'!$A:$A,"110 - Chemipal",'Source'!$B:$B,$A407)</f>
        <v>0</v>
      </c>
      <c r="E407" s="8" t="n">
        <f aca="false">D407*$J$5</f>
        <v>0</v>
      </c>
      <c r="F407" s="8" t="n">
        <f aca="false">E407-C407</f>
        <v>-9</v>
      </c>
      <c r="G407" s="9" t="n">
        <f aca="false">IF(AND(C407=0,E407=0),0,IF(C407=0,"New",(E407-C407)/C407))</f>
        <v>-1</v>
      </c>
      <c r="H407" s="8" t="n">
        <f aca="false">SUMIFS('Source'!$E:$E,'Source'!$A:$A,"110 - Chemipal",'Source'!$B:$B,$A407)</f>
        <v>351.15</v>
      </c>
      <c r="I407" s="8" t="n">
        <f aca="false">SUMIFS('Source'!$G:$G,'Source'!$A:$A,"110 - Chemipal",'Source'!$B:$B,$A407)</f>
        <v>0</v>
      </c>
      <c r="J407" s="8" t="n">
        <f aca="false">I407*$J$5</f>
        <v>0</v>
      </c>
      <c r="K407" s="8" t="n">
        <f aca="false">J407-H407</f>
        <v>-351.15</v>
      </c>
      <c r="L407" s="9" t="n">
        <f aca="false">IF(AND(H407=0,J407=0),0,IF(H407=0,"New",(J407-H407)/H407))</f>
        <v>-1</v>
      </c>
      <c r="M407" s="7" t="str">
        <f aca="false">IF(AND(OR(C407&lt;&gt;0,H407&lt;&gt;0),D407=0,I407=0),"DROP",IF(AND(OR(D407&lt;&gt;0,I407&lt;&gt;0),C407=0,H407=0),"NEW",""))</f>
        <v>DROP</v>
      </c>
    </row>
    <row r="408" customFormat="false" ht="15" hidden="false" customHeight="false" outlineLevel="0" collapsed="false">
      <c r="A408" s="7" t="s">
        <v>480</v>
      </c>
      <c r="B408" s="7" t="str">
        <f aca="false">IFERROR(INDEX('Source'!$C:$C,MATCH($A408,'Source'!$B:$B,0)),"")</f>
        <v>מ. ברך אפור + כרית סיליקון</v>
      </c>
      <c r="C408" s="8" t="n">
        <f aca="false">SUMIFS('Source'!$D:$D,'Source'!$A:$A,"110 - Chemipal",'Source'!$B:$B,$A408)</f>
        <v>2</v>
      </c>
      <c r="D408" s="8" t="n">
        <f aca="false">SUMIFS('Source'!$F:$F,'Source'!$A:$A,"110 - Chemipal",'Source'!$B:$B,$A408)</f>
        <v>0</v>
      </c>
      <c r="E408" s="8" t="n">
        <f aca="false">D408*$J$5</f>
        <v>0</v>
      </c>
      <c r="F408" s="8" t="n">
        <f aca="false">E408-C408</f>
        <v>-2</v>
      </c>
      <c r="G408" s="9" t="n">
        <f aca="false">IF(AND(C408=0,E408=0),0,IF(C408=0,"New",(E408-C408)/C408))</f>
        <v>-1</v>
      </c>
      <c r="H408" s="8" t="n">
        <f aca="false">SUMIFS('Source'!$E:$E,'Source'!$A:$A,"110 - Chemipal",'Source'!$B:$B,$A408)</f>
        <v>335.23</v>
      </c>
      <c r="I408" s="8" t="n">
        <f aca="false">SUMIFS('Source'!$G:$G,'Source'!$A:$A,"110 - Chemipal",'Source'!$B:$B,$A408)</f>
        <v>0</v>
      </c>
      <c r="J408" s="8" t="n">
        <f aca="false">I408*$J$5</f>
        <v>0</v>
      </c>
      <c r="K408" s="8" t="n">
        <f aca="false">J408-H408</f>
        <v>-335.23</v>
      </c>
      <c r="L408" s="9" t="n">
        <f aca="false">IF(AND(H408=0,J408=0),0,IF(H408=0,"New",(J408-H408)/H408))</f>
        <v>-1</v>
      </c>
      <c r="M408" s="7" t="str">
        <f aca="false">IF(AND(OR(C408&lt;&gt;0,H408&lt;&gt;0),D408=0,I408=0),"DROP",IF(AND(OR(D408&lt;&gt;0,I408&lt;&gt;0),C408=0,H408=0),"NEW",""))</f>
        <v>DROP</v>
      </c>
    </row>
    <row r="409" customFormat="false" ht="15" hidden="false" customHeight="false" outlineLevel="0" collapsed="false">
      <c r="A409" s="7" t="s">
        <v>481</v>
      </c>
      <c r="B409" s="7" t="str">
        <f aca="false">IFERROR(INDEX('Source'!$C:$C,MATCH($A409,'Source'!$B:$B,0)),"")</f>
        <v>מידרסים מסיליקון</v>
      </c>
      <c r="C409" s="8" t="n">
        <f aca="false">SUMIFS('Source'!$D:$D,'Source'!$A:$A,"110 - Chemipal",'Source'!$B:$B,$A409)</f>
        <v>3</v>
      </c>
      <c r="D409" s="8" t="n">
        <f aca="false">SUMIFS('Source'!$F:$F,'Source'!$A:$A,"110 - Chemipal",'Source'!$B:$B,$A409)</f>
        <v>0</v>
      </c>
      <c r="E409" s="8" t="n">
        <f aca="false">D409*$J$5</f>
        <v>0</v>
      </c>
      <c r="F409" s="8" t="n">
        <f aca="false">E409-C409</f>
        <v>-3</v>
      </c>
      <c r="G409" s="9" t="n">
        <f aca="false">IF(AND(C409=0,E409=0),0,IF(C409=0,"New",(E409-C409)/C409))</f>
        <v>-1</v>
      </c>
      <c r="H409" s="8" t="n">
        <f aca="false">SUMIFS('Source'!$E:$E,'Source'!$A:$A,"110 - Chemipal",'Source'!$B:$B,$A409)</f>
        <v>331.46</v>
      </c>
      <c r="I409" s="8" t="n">
        <f aca="false">SUMIFS('Source'!$G:$G,'Source'!$A:$A,"110 - Chemipal",'Source'!$B:$B,$A409)</f>
        <v>0</v>
      </c>
      <c r="J409" s="8" t="n">
        <f aca="false">I409*$J$5</f>
        <v>0</v>
      </c>
      <c r="K409" s="8" t="n">
        <f aca="false">J409-H409</f>
        <v>-331.46</v>
      </c>
      <c r="L409" s="9" t="n">
        <f aca="false">IF(AND(H409=0,J409=0),0,IF(H409=0,"New",(J409-H409)/H409))</f>
        <v>-1</v>
      </c>
      <c r="M409" s="7" t="str">
        <f aca="false">IF(AND(OR(C409&lt;&gt;0,H409&lt;&gt;0),D409=0,I409=0),"DROP",IF(AND(OR(D409&lt;&gt;0,I409&lt;&gt;0),C409=0,H409=0),"NEW",""))</f>
        <v>DROP</v>
      </c>
    </row>
    <row r="410" customFormat="false" ht="15" hidden="false" customHeight="false" outlineLevel="0" collapsed="false">
      <c r="A410" s="7" t="s">
        <v>482</v>
      </c>
      <c r="B410" s="7" t="str">
        <f aca="false">IFERROR(INDEX('Source'!$C:$C,MATCH($A410,'Source'!$B:$B,0)),"")</f>
        <v>ח.בטן 25 ס'מ</v>
      </c>
      <c r="C410" s="8" t="n">
        <f aca="false">SUMIFS('Source'!$D:$D,'Source'!$A:$A,"110 - Chemipal",'Source'!$B:$B,$A410)</f>
        <v>3</v>
      </c>
      <c r="D410" s="8" t="n">
        <f aca="false">SUMIFS('Source'!$F:$F,'Source'!$A:$A,"110 - Chemipal",'Source'!$B:$B,$A410)</f>
        <v>0</v>
      </c>
      <c r="E410" s="8" t="n">
        <f aca="false">D410*$J$5</f>
        <v>0</v>
      </c>
      <c r="F410" s="8" t="n">
        <f aca="false">E410-C410</f>
        <v>-3</v>
      </c>
      <c r="G410" s="9" t="n">
        <f aca="false">IF(AND(C410=0,E410=0),0,IF(C410=0,"New",(E410-C410)/C410))</f>
        <v>-1</v>
      </c>
      <c r="H410" s="8" t="n">
        <f aca="false">SUMIFS('Source'!$E:$E,'Source'!$A:$A,"110 - Chemipal",'Source'!$B:$B,$A410)</f>
        <v>324.18</v>
      </c>
      <c r="I410" s="8" t="n">
        <f aca="false">SUMIFS('Source'!$G:$G,'Source'!$A:$A,"110 - Chemipal",'Source'!$B:$B,$A410)</f>
        <v>0</v>
      </c>
      <c r="J410" s="8" t="n">
        <f aca="false">I410*$J$5</f>
        <v>0</v>
      </c>
      <c r="K410" s="8" t="n">
        <f aca="false">J410-H410</f>
        <v>-324.18</v>
      </c>
      <c r="L410" s="9" t="n">
        <f aca="false">IF(AND(H410=0,J410=0),0,IF(H410=0,"New",(J410-H410)/H410))</f>
        <v>-1</v>
      </c>
      <c r="M410" s="7" t="str">
        <f aca="false">IF(AND(OR(C410&lt;&gt;0,H410&lt;&gt;0),D410=0,I410=0),"DROP",IF(AND(OR(D410&lt;&gt;0,I410&lt;&gt;0),C410=0,H410=0),"NEW",""))</f>
        <v>DROP</v>
      </c>
    </row>
    <row r="411" customFormat="false" ht="15" hidden="false" customHeight="false" outlineLevel="0" collapsed="false">
      <c r="A411" s="7" t="s">
        <v>483</v>
      </c>
      <c r="B411" s="7" t="str">
        <f aca="false">IFERROR(INDEX('Source'!$C:$C,MATCH($A411,'Source'!$B:$B,0)),"")</f>
        <v>מדרס ג'ל ספורט לאשה</v>
      </c>
      <c r="C411" s="8" t="n">
        <f aca="false">SUMIFS('Source'!$D:$D,'Source'!$A:$A,"110 - Chemipal",'Source'!$B:$B,$A411)</f>
        <v>5</v>
      </c>
      <c r="D411" s="8" t="n">
        <f aca="false">SUMIFS('Source'!$F:$F,'Source'!$A:$A,"110 - Chemipal",'Source'!$B:$B,$A411)</f>
        <v>0</v>
      </c>
      <c r="E411" s="8" t="n">
        <f aca="false">D411*$J$5</f>
        <v>0</v>
      </c>
      <c r="F411" s="8" t="n">
        <f aca="false">E411-C411</f>
        <v>-5</v>
      </c>
      <c r="G411" s="9" t="n">
        <f aca="false">IF(AND(C411=0,E411=0),0,IF(C411=0,"New",(E411-C411)/C411))</f>
        <v>-1</v>
      </c>
      <c r="H411" s="8" t="n">
        <f aca="false">SUMIFS('Source'!$E:$E,'Source'!$A:$A,"110 - Chemipal",'Source'!$B:$B,$A411)</f>
        <v>319.83</v>
      </c>
      <c r="I411" s="8" t="n">
        <f aca="false">SUMIFS('Source'!$G:$G,'Source'!$A:$A,"110 - Chemipal",'Source'!$B:$B,$A411)</f>
        <v>0</v>
      </c>
      <c r="J411" s="8" t="n">
        <f aca="false">I411*$J$5</f>
        <v>0</v>
      </c>
      <c r="K411" s="8" t="n">
        <f aca="false">J411-H411</f>
        <v>-319.83</v>
      </c>
      <c r="L411" s="9" t="n">
        <f aca="false">IF(AND(H411=0,J411=0),0,IF(H411=0,"New",(J411-H411)/H411))</f>
        <v>-1</v>
      </c>
      <c r="M411" s="7" t="str">
        <f aca="false">IF(AND(OR(C411&lt;&gt;0,H411&lt;&gt;0),D411=0,I411=0),"DROP",IF(AND(OR(D411&lt;&gt;0,I411&lt;&gt;0),C411=0,H411=0),"NEW",""))</f>
        <v>DROP</v>
      </c>
    </row>
    <row r="412" customFormat="false" ht="15" hidden="false" customHeight="false" outlineLevel="0" collapsed="false">
      <c r="A412" s="7" t="s">
        <v>484</v>
      </c>
      <c r="B412" s="7" t="str">
        <f aca="false">IFERROR(INDEX('Source'!$C:$C,MATCH($A412,'Source'!$B:$B,0)),"")</f>
        <v>מתלה</v>
      </c>
      <c r="C412" s="8" t="n">
        <f aca="false">SUMIFS('Source'!$D:$D,'Source'!$A:$A,"110 - Chemipal",'Source'!$B:$B,$A412)</f>
        <v>3</v>
      </c>
      <c r="D412" s="8" t="n">
        <f aca="false">SUMIFS('Source'!$F:$F,'Source'!$A:$A,"110 - Chemipal",'Source'!$B:$B,$A412)</f>
        <v>0</v>
      </c>
      <c r="E412" s="8" t="n">
        <f aca="false">D412*$J$5</f>
        <v>0</v>
      </c>
      <c r="F412" s="8" t="n">
        <f aca="false">E412-C412</f>
        <v>-3</v>
      </c>
      <c r="G412" s="9" t="n">
        <f aca="false">IF(AND(C412=0,E412=0),0,IF(C412=0,"New",(E412-C412)/C412))</f>
        <v>-1</v>
      </c>
      <c r="H412" s="8" t="n">
        <f aca="false">SUMIFS('Source'!$E:$E,'Source'!$A:$A,"110 - Chemipal",'Source'!$B:$B,$A412)</f>
        <v>318.31</v>
      </c>
      <c r="I412" s="8" t="n">
        <f aca="false">SUMIFS('Source'!$G:$G,'Source'!$A:$A,"110 - Chemipal",'Source'!$B:$B,$A412)</f>
        <v>0</v>
      </c>
      <c r="J412" s="8" t="n">
        <f aca="false">I412*$J$5</f>
        <v>0</v>
      </c>
      <c r="K412" s="8" t="n">
        <f aca="false">J412-H412</f>
        <v>-318.31</v>
      </c>
      <c r="L412" s="9" t="n">
        <f aca="false">IF(AND(H412=0,J412=0),0,IF(H412=0,"New",(J412-H412)/H412))</f>
        <v>-1</v>
      </c>
      <c r="M412" s="7" t="str">
        <f aca="false">IF(AND(OR(C412&lt;&gt;0,H412&lt;&gt;0),D412=0,I412=0),"DROP",IF(AND(OR(D412&lt;&gt;0,I412&lt;&gt;0),C412=0,H412=0),"NEW",""))</f>
        <v>DROP</v>
      </c>
    </row>
    <row r="413" customFormat="false" ht="15" hidden="false" customHeight="false" outlineLevel="0" collapsed="false">
      <c r="A413" s="7" t="s">
        <v>485</v>
      </c>
      <c r="B413" s="7" t="str">
        <f aca="false">IFERROR(INDEX('Source'!$C:$C,MATCH($A413,'Source'!$B:$B,0)),"")</f>
        <v>מגן קרסול ימין SC35</v>
      </c>
      <c r="C413" s="8" t="n">
        <f aca="false">SUMIFS('Source'!$D:$D,'Source'!$A:$A,"110 - Chemipal",'Source'!$B:$B,$A413)</f>
        <v>5</v>
      </c>
      <c r="D413" s="8" t="n">
        <f aca="false">SUMIFS('Source'!$F:$F,'Source'!$A:$A,"110 - Chemipal",'Source'!$B:$B,$A413)</f>
        <v>0</v>
      </c>
      <c r="E413" s="8" t="n">
        <f aca="false">D413*$J$5</f>
        <v>0</v>
      </c>
      <c r="F413" s="8" t="n">
        <f aca="false">E413-C413</f>
        <v>-5</v>
      </c>
      <c r="G413" s="9" t="n">
        <f aca="false">IF(AND(C413=0,E413=0),0,IF(C413=0,"New",(E413-C413)/C413))</f>
        <v>-1</v>
      </c>
      <c r="H413" s="8" t="n">
        <f aca="false">SUMIFS('Source'!$E:$E,'Source'!$A:$A,"110 - Chemipal",'Source'!$B:$B,$A413)</f>
        <v>316.13</v>
      </c>
      <c r="I413" s="8" t="n">
        <f aca="false">SUMIFS('Source'!$G:$G,'Source'!$A:$A,"110 - Chemipal",'Source'!$B:$B,$A413)</f>
        <v>0</v>
      </c>
      <c r="J413" s="8" t="n">
        <f aca="false">I413*$J$5</f>
        <v>0</v>
      </c>
      <c r="K413" s="8" t="n">
        <f aca="false">J413-H413</f>
        <v>-316.13</v>
      </c>
      <c r="L413" s="9" t="n">
        <f aca="false">IF(AND(H413=0,J413=0),0,IF(H413=0,"New",(J413-H413)/H413))</f>
        <v>-1</v>
      </c>
      <c r="M413" s="7" t="str">
        <f aca="false">IF(AND(OR(C413&lt;&gt;0,H413&lt;&gt;0),D413=0,I413=0),"DROP",IF(AND(OR(D413&lt;&gt;0,I413&lt;&gt;0),C413=0,H413=0),"NEW",""))</f>
        <v>DROP</v>
      </c>
    </row>
    <row r="414" customFormat="false" ht="15" hidden="false" customHeight="false" outlineLevel="0" collapsed="false">
      <c r="A414" s="7" t="s">
        <v>486</v>
      </c>
      <c r="B414" s="7" t="str">
        <f aca="false">IFERROR(INDEX('Source'!$C:$C,MATCH($A414,'Source'!$B:$B,0)),"")</f>
        <v>רצועה לפיקת הברך</v>
      </c>
      <c r="C414" s="8" t="n">
        <f aca="false">SUMIFS('Source'!$D:$D,'Source'!$A:$A,"110 - Chemipal",'Source'!$B:$B,$A414)</f>
        <v>4</v>
      </c>
      <c r="D414" s="8" t="n">
        <f aca="false">SUMIFS('Source'!$F:$F,'Source'!$A:$A,"110 - Chemipal",'Source'!$B:$B,$A414)</f>
        <v>0</v>
      </c>
      <c r="E414" s="8" t="n">
        <f aca="false">D414*$J$5</f>
        <v>0</v>
      </c>
      <c r="F414" s="8" t="n">
        <f aca="false">E414-C414</f>
        <v>-4</v>
      </c>
      <c r="G414" s="9" t="n">
        <f aca="false">IF(AND(C414=0,E414=0),0,IF(C414=0,"New",(E414-C414)/C414))</f>
        <v>-1</v>
      </c>
      <c r="H414" s="8" t="n">
        <f aca="false">SUMIFS('Source'!$E:$E,'Source'!$A:$A,"110 - Chemipal",'Source'!$B:$B,$A414)</f>
        <v>315.34</v>
      </c>
      <c r="I414" s="8" t="n">
        <f aca="false">SUMIFS('Source'!$G:$G,'Source'!$A:$A,"110 - Chemipal",'Source'!$B:$B,$A414)</f>
        <v>0</v>
      </c>
      <c r="J414" s="8" t="n">
        <f aca="false">I414*$J$5</f>
        <v>0</v>
      </c>
      <c r="K414" s="8" t="n">
        <f aca="false">J414-H414</f>
        <v>-315.34</v>
      </c>
      <c r="L414" s="9" t="n">
        <f aca="false">IF(AND(H414=0,J414=0),0,IF(H414=0,"New",(J414-H414)/H414))</f>
        <v>-1</v>
      </c>
      <c r="M414" s="7" t="str">
        <f aca="false">IF(AND(OR(C414&lt;&gt;0,H414&lt;&gt;0),D414=0,I414=0),"DROP",IF(AND(OR(D414&lt;&gt;0,I414&lt;&gt;0),C414=0,H414=0),"NEW",""))</f>
        <v>DROP</v>
      </c>
    </row>
    <row r="415" customFormat="false" ht="15" hidden="false" customHeight="false" outlineLevel="0" collapsed="false">
      <c r="A415" s="7" t="s">
        <v>487</v>
      </c>
      <c r="B415" s="7" t="str">
        <f aca="false">IFERROR(INDEX('Source'!$C:$C,MATCH($A415,'Source'!$B:$B,0)),"")</f>
        <v>מגן ברך מחמם</v>
      </c>
      <c r="C415" s="8" t="n">
        <f aca="false">SUMIFS('Source'!$D:$D,'Source'!$A:$A,"110 - Chemipal",'Source'!$B:$B,$A415)</f>
        <v>6</v>
      </c>
      <c r="D415" s="8" t="n">
        <f aca="false">SUMIFS('Source'!$F:$F,'Source'!$A:$A,"110 - Chemipal",'Source'!$B:$B,$A415)</f>
        <v>0</v>
      </c>
      <c r="E415" s="8" t="n">
        <f aca="false">D415*$J$5</f>
        <v>0</v>
      </c>
      <c r="F415" s="8" t="n">
        <f aca="false">E415-C415</f>
        <v>-6</v>
      </c>
      <c r="G415" s="9" t="n">
        <f aca="false">IF(AND(C415=0,E415=0),0,IF(C415=0,"New",(E415-C415)/C415))</f>
        <v>-1</v>
      </c>
      <c r="H415" s="8" t="n">
        <f aca="false">SUMIFS('Source'!$E:$E,'Source'!$A:$A,"110 - Chemipal",'Source'!$B:$B,$A415)</f>
        <v>314.71</v>
      </c>
      <c r="I415" s="8" t="n">
        <f aca="false">SUMIFS('Source'!$G:$G,'Source'!$A:$A,"110 - Chemipal",'Source'!$B:$B,$A415)</f>
        <v>0</v>
      </c>
      <c r="J415" s="8" t="n">
        <f aca="false">I415*$J$5</f>
        <v>0</v>
      </c>
      <c r="K415" s="8" t="n">
        <f aca="false">J415-H415</f>
        <v>-314.71</v>
      </c>
      <c r="L415" s="9" t="n">
        <f aca="false">IF(AND(H415=0,J415=0),0,IF(H415=0,"New",(J415-H415)/H415))</f>
        <v>-1</v>
      </c>
      <c r="M415" s="7" t="str">
        <f aca="false">IF(AND(OR(C415&lt;&gt;0,H415&lt;&gt;0),D415=0,I415=0),"DROP",IF(AND(OR(D415&lt;&gt;0,I415&lt;&gt;0),C415=0,H415=0),"NEW",""))</f>
        <v>DROP</v>
      </c>
    </row>
    <row r="416" customFormat="false" ht="15" hidden="false" customHeight="false" outlineLevel="0" collapsed="false">
      <c r="A416" s="7" t="s">
        <v>488</v>
      </c>
      <c r="B416" s="7" t="str">
        <f aca="false">IFERROR(INDEX('Source'!$C:$C,MATCH($A416,'Source'!$B:$B,0)),"")</f>
        <v>חגורת שבר דו צדדית</v>
      </c>
      <c r="C416" s="8" t="n">
        <f aca="false">SUMIFS('Source'!$D:$D,'Source'!$A:$A,"110 - Chemipal",'Source'!$B:$B,$A416)</f>
        <v>1</v>
      </c>
      <c r="D416" s="8" t="n">
        <f aca="false">SUMIFS('Source'!$F:$F,'Source'!$A:$A,"110 - Chemipal",'Source'!$B:$B,$A416)</f>
        <v>0</v>
      </c>
      <c r="E416" s="8" t="n">
        <f aca="false">D416*$J$5</f>
        <v>0</v>
      </c>
      <c r="F416" s="8" t="n">
        <f aca="false">E416-C416</f>
        <v>-1</v>
      </c>
      <c r="G416" s="9" t="n">
        <f aca="false">IF(AND(C416=0,E416=0),0,IF(C416=0,"New",(E416-C416)/C416))</f>
        <v>-1</v>
      </c>
      <c r="H416" s="8" t="n">
        <f aca="false">SUMIFS('Source'!$E:$E,'Source'!$A:$A,"110 - Chemipal",'Source'!$B:$B,$A416)</f>
        <v>314</v>
      </c>
      <c r="I416" s="8" t="n">
        <f aca="false">SUMIFS('Source'!$G:$G,'Source'!$A:$A,"110 - Chemipal",'Source'!$B:$B,$A416)</f>
        <v>0</v>
      </c>
      <c r="J416" s="8" t="n">
        <f aca="false">I416*$J$5</f>
        <v>0</v>
      </c>
      <c r="K416" s="8" t="n">
        <f aca="false">J416-H416</f>
        <v>-314</v>
      </c>
      <c r="L416" s="9" t="n">
        <f aca="false">IF(AND(H416=0,J416=0),0,IF(H416=0,"New",(J416-H416)/H416))</f>
        <v>-1</v>
      </c>
      <c r="M416" s="7" t="str">
        <f aca="false">IF(AND(OR(C416&lt;&gt;0,H416&lt;&gt;0),D416=0,I416=0),"DROP",IF(AND(OR(D416&lt;&gt;0,I416&lt;&gt;0),C416=0,H416=0),"NEW",""))</f>
        <v>DROP</v>
      </c>
    </row>
    <row r="417" customFormat="false" ht="15" hidden="false" customHeight="false" outlineLevel="0" collapsed="false">
      <c r="A417" s="7" t="s">
        <v>489</v>
      </c>
      <c r="B417" s="7" t="str">
        <f aca="false">IFERROR(INDEX('Source'!$C:$C,MATCH($A417,'Source'!$B:$B,0)),"")</f>
        <v>חגורה לשבר טבור</v>
      </c>
      <c r="C417" s="8" t="n">
        <f aca="false">SUMIFS('Source'!$D:$D,'Source'!$A:$A,"110 - Chemipal",'Source'!$B:$B,$A417)</f>
        <v>2</v>
      </c>
      <c r="D417" s="8" t="n">
        <f aca="false">SUMIFS('Source'!$F:$F,'Source'!$A:$A,"110 - Chemipal",'Source'!$B:$B,$A417)</f>
        <v>0</v>
      </c>
      <c r="E417" s="8" t="n">
        <f aca="false">D417*$J$5</f>
        <v>0</v>
      </c>
      <c r="F417" s="8" t="n">
        <f aca="false">E417-C417</f>
        <v>-2</v>
      </c>
      <c r="G417" s="9" t="n">
        <f aca="false">IF(AND(C417=0,E417=0),0,IF(C417=0,"New",(E417-C417)/C417))</f>
        <v>-1</v>
      </c>
      <c r="H417" s="8" t="n">
        <f aca="false">SUMIFS('Source'!$E:$E,'Source'!$A:$A,"110 - Chemipal",'Source'!$B:$B,$A417)</f>
        <v>311.92</v>
      </c>
      <c r="I417" s="8" t="n">
        <f aca="false">SUMIFS('Source'!$G:$G,'Source'!$A:$A,"110 - Chemipal",'Source'!$B:$B,$A417)</f>
        <v>0</v>
      </c>
      <c r="J417" s="8" t="n">
        <f aca="false">I417*$J$5</f>
        <v>0</v>
      </c>
      <c r="K417" s="8" t="n">
        <f aca="false">J417-H417</f>
        <v>-311.92</v>
      </c>
      <c r="L417" s="9" t="n">
        <f aca="false">IF(AND(H417=0,J417=0),0,IF(H417=0,"New",(J417-H417)/H417))</f>
        <v>-1</v>
      </c>
      <c r="M417" s="7" t="str">
        <f aca="false">IF(AND(OR(C417&lt;&gt;0,H417&lt;&gt;0),D417=0,I417=0),"DROP",IF(AND(OR(D417&lt;&gt;0,I417&lt;&gt;0),C417=0,H417=0),"NEW",""))</f>
        <v>DROP</v>
      </c>
    </row>
    <row r="418" customFormat="false" ht="15" hidden="false" customHeight="false" outlineLevel="0" collapsed="false">
      <c r="A418" s="7" t="s">
        <v>490</v>
      </c>
      <c r="B418" s="7" t="str">
        <f aca="false">IFERROR(INDEX('Source'!$C:$C,MATCH($A418,'Source'!$B:$B,0)),"")</f>
        <v>חגורת הריון מכנס</v>
      </c>
      <c r="C418" s="8" t="n">
        <f aca="false">SUMIFS('Source'!$D:$D,'Source'!$A:$A,"110 - Chemipal",'Source'!$B:$B,$A418)</f>
        <v>-1</v>
      </c>
      <c r="D418" s="8" t="n">
        <f aca="false">SUMIFS('Source'!$F:$F,'Source'!$A:$A,"110 - Chemipal",'Source'!$B:$B,$A418)</f>
        <v>0</v>
      </c>
      <c r="E418" s="8" t="n">
        <f aca="false">D418*$J$5</f>
        <v>0</v>
      </c>
      <c r="F418" s="8" t="n">
        <f aca="false">E418-C418</f>
        <v>1</v>
      </c>
      <c r="G418" s="9" t="n">
        <f aca="false">IF(AND(C418=0,E418=0),0,IF(C418=0,"New",(E418-C418)/C418))</f>
        <v>-1</v>
      </c>
      <c r="H418" s="8" t="n">
        <f aca="false">SUMIFS('Source'!$E:$E,'Source'!$A:$A,"110 - Chemipal",'Source'!$B:$B,$A418)</f>
        <v>-307.23</v>
      </c>
      <c r="I418" s="8" t="n">
        <f aca="false">SUMIFS('Source'!$G:$G,'Source'!$A:$A,"110 - Chemipal",'Source'!$B:$B,$A418)</f>
        <v>0</v>
      </c>
      <c r="J418" s="8" t="n">
        <f aca="false">I418*$J$5</f>
        <v>0</v>
      </c>
      <c r="K418" s="8" t="n">
        <f aca="false">J418-H418</f>
        <v>307.23</v>
      </c>
      <c r="L418" s="9" t="n">
        <f aca="false">IF(AND(H418=0,J418=0),0,IF(H418=0,"New",(J418-H418)/H418))</f>
        <v>-1</v>
      </c>
      <c r="M418" s="7" t="str">
        <f aca="false">IF(AND(OR(C418&lt;&gt;0,H418&lt;&gt;0),D418=0,I418=0),"DROP",IF(AND(OR(D418&lt;&gt;0,I418&lt;&gt;0),C418=0,H418=0),"NEW",""))</f>
        <v>DROP</v>
      </c>
    </row>
    <row r="419" customFormat="false" ht="15" hidden="false" customHeight="false" outlineLevel="0" collapsed="false">
      <c r="A419" s="7" t="s">
        <v>491</v>
      </c>
      <c r="B419" s="7" t="str">
        <f aca="false">IFERROR(INDEX('Source'!$C:$C,MATCH($A419,'Source'!$B:$B,0)),"")</f>
        <v>מ.ברךגנוסיל+כ .</v>
      </c>
      <c r="C419" s="8" t="n">
        <f aca="false">SUMIFS('Source'!$D:$D,'Source'!$A:$A,"110 - Chemipal",'Source'!$B:$B,$A419)</f>
        <v>-2</v>
      </c>
      <c r="D419" s="8" t="n">
        <f aca="false">SUMIFS('Source'!$F:$F,'Source'!$A:$A,"110 - Chemipal",'Source'!$B:$B,$A419)</f>
        <v>0</v>
      </c>
      <c r="E419" s="8" t="n">
        <f aca="false">D419*$J$5</f>
        <v>0</v>
      </c>
      <c r="F419" s="8" t="n">
        <f aca="false">E419-C419</f>
        <v>2</v>
      </c>
      <c r="G419" s="9" t="n">
        <f aca="false">IF(AND(C419=0,E419=0),0,IF(C419=0,"New",(E419-C419)/C419))</f>
        <v>-1</v>
      </c>
      <c r="H419" s="8" t="n">
        <f aca="false">SUMIFS('Source'!$E:$E,'Source'!$A:$A,"110 - Chemipal",'Source'!$B:$B,$A419)</f>
        <v>-303.06</v>
      </c>
      <c r="I419" s="8" t="n">
        <f aca="false">SUMIFS('Source'!$G:$G,'Source'!$A:$A,"110 - Chemipal",'Source'!$B:$B,$A419)</f>
        <v>0</v>
      </c>
      <c r="J419" s="8" t="n">
        <f aca="false">I419*$J$5</f>
        <v>0</v>
      </c>
      <c r="K419" s="8" t="n">
        <f aca="false">J419-H419</f>
        <v>303.06</v>
      </c>
      <c r="L419" s="9" t="n">
        <f aca="false">IF(AND(H419=0,J419=0),0,IF(H419=0,"New",(J419-H419)/H419))</f>
        <v>-1</v>
      </c>
      <c r="M419" s="7" t="str">
        <f aca="false">IF(AND(OR(C419&lt;&gt;0,H419&lt;&gt;0),D419=0,I419=0),"DROP",IF(AND(OR(D419&lt;&gt;0,I419&lt;&gt;0),C419=0,H419=0),"NEW",""))</f>
        <v>DROP</v>
      </c>
    </row>
    <row r="420" customFormat="false" ht="15" hidden="false" customHeight="false" outlineLevel="0" collapsed="false">
      <c r="A420" s="7" t="s">
        <v>492</v>
      </c>
      <c r="B420" s="7" t="str">
        <f aca="false">IFERROR(INDEX('Source'!$C:$C,MATCH($A420,'Source'!$B:$B,0)),"")</f>
        <v>מגן מרפק רגיל</v>
      </c>
      <c r="C420" s="8" t="n">
        <f aca="false">SUMIFS('Source'!$D:$D,'Source'!$A:$A,"110 - Chemipal",'Source'!$B:$B,$A420)</f>
        <v>-3</v>
      </c>
      <c r="D420" s="8" t="n">
        <f aca="false">SUMIFS('Source'!$F:$F,'Source'!$A:$A,"110 - Chemipal",'Source'!$B:$B,$A420)</f>
        <v>0</v>
      </c>
      <c r="E420" s="8" t="n">
        <f aca="false">D420*$J$5</f>
        <v>0</v>
      </c>
      <c r="F420" s="8" t="n">
        <f aca="false">E420-C420</f>
        <v>3</v>
      </c>
      <c r="G420" s="9" t="n">
        <f aca="false">IF(AND(C420=0,E420=0),0,IF(C420=0,"New",(E420-C420)/C420))</f>
        <v>-1</v>
      </c>
      <c r="H420" s="8" t="n">
        <f aca="false">SUMIFS('Source'!$E:$E,'Source'!$A:$A,"110 - Chemipal",'Source'!$B:$B,$A420)</f>
        <v>-302.4</v>
      </c>
      <c r="I420" s="8" t="n">
        <f aca="false">SUMIFS('Source'!$G:$G,'Source'!$A:$A,"110 - Chemipal",'Source'!$B:$B,$A420)</f>
        <v>0</v>
      </c>
      <c r="J420" s="8" t="n">
        <f aca="false">I420*$J$5</f>
        <v>0</v>
      </c>
      <c r="K420" s="8" t="n">
        <f aca="false">J420-H420</f>
        <v>302.4</v>
      </c>
      <c r="L420" s="9" t="n">
        <f aca="false">IF(AND(H420=0,J420=0),0,IF(H420=0,"New",(J420-H420)/H420))</f>
        <v>-1</v>
      </c>
      <c r="M420" s="7" t="str">
        <f aca="false">IF(AND(OR(C420&lt;&gt;0,H420&lt;&gt;0),D420=0,I420=0),"DROP",IF(AND(OR(D420&lt;&gt;0,I420&lt;&gt;0),C420=0,H420=0),"NEW",""))</f>
        <v>DROP</v>
      </c>
    </row>
    <row r="421" customFormat="false" ht="15" hidden="false" customHeight="false" outlineLevel="0" collapsed="false">
      <c r="A421" s="7" t="s">
        <v>493</v>
      </c>
      <c r="B421" s="7" t="str">
        <f aca="false">IFERROR(INDEX('Source'!$C:$C,MATCH($A421,'Source'!$B:$B,0)),"")</f>
        <v>מגן שוק רגיל</v>
      </c>
      <c r="C421" s="8" t="n">
        <f aca="false">SUMIFS('Source'!$D:$D,'Source'!$A:$A,"110 - Chemipal",'Source'!$B:$B,$A421)</f>
        <v>3</v>
      </c>
      <c r="D421" s="8" t="n">
        <f aca="false">SUMIFS('Source'!$F:$F,'Source'!$A:$A,"110 - Chemipal",'Source'!$B:$B,$A421)</f>
        <v>0</v>
      </c>
      <c r="E421" s="8" t="n">
        <f aca="false">D421*$J$5</f>
        <v>0</v>
      </c>
      <c r="F421" s="8" t="n">
        <f aca="false">E421-C421</f>
        <v>-3</v>
      </c>
      <c r="G421" s="9" t="n">
        <f aca="false">IF(AND(C421=0,E421=0),0,IF(C421=0,"New",(E421-C421)/C421))</f>
        <v>-1</v>
      </c>
      <c r="H421" s="8" t="n">
        <f aca="false">SUMIFS('Source'!$E:$E,'Source'!$A:$A,"110 - Chemipal",'Source'!$B:$B,$A421)</f>
        <v>291.09</v>
      </c>
      <c r="I421" s="8" t="n">
        <f aca="false">SUMIFS('Source'!$G:$G,'Source'!$A:$A,"110 - Chemipal",'Source'!$B:$B,$A421)</f>
        <v>0</v>
      </c>
      <c r="J421" s="8" t="n">
        <f aca="false">I421*$J$5</f>
        <v>0</v>
      </c>
      <c r="K421" s="8" t="n">
        <f aca="false">J421-H421</f>
        <v>-291.09</v>
      </c>
      <c r="L421" s="9" t="n">
        <f aca="false">IF(AND(H421=0,J421=0),0,IF(H421=0,"New",(J421-H421)/H421))</f>
        <v>-1</v>
      </c>
      <c r="M421" s="7" t="str">
        <f aca="false">IF(AND(OR(C421&lt;&gt;0,H421&lt;&gt;0),D421=0,I421=0),"DROP",IF(AND(OR(D421&lt;&gt;0,I421&lt;&gt;0),C421=0,H421=0),"NEW",""))</f>
        <v>DROP</v>
      </c>
    </row>
    <row r="422" customFormat="false" ht="15" hidden="false" customHeight="false" outlineLevel="0" collapsed="false">
      <c r="A422" s="7" t="s">
        <v>494</v>
      </c>
      <c r="B422" s="7" t="str">
        <f aca="false">IFERROR(INDEX('Source'!$C:$C,MATCH($A422,'Source'!$B:$B,0)),"")</f>
        <v>רפידה אורטופדית</v>
      </c>
      <c r="C422" s="8" t="n">
        <f aca="false">SUMIFS('Source'!$D:$D,'Source'!$A:$A,"110 - Chemipal",'Source'!$B:$B,$A422)</f>
        <v>8</v>
      </c>
      <c r="D422" s="8" t="n">
        <f aca="false">SUMIFS('Source'!$F:$F,'Source'!$A:$A,"110 - Chemipal",'Source'!$B:$B,$A422)</f>
        <v>0</v>
      </c>
      <c r="E422" s="8" t="n">
        <f aca="false">D422*$J$5</f>
        <v>0</v>
      </c>
      <c r="F422" s="8" t="n">
        <f aca="false">E422-C422</f>
        <v>-8</v>
      </c>
      <c r="G422" s="9" t="n">
        <f aca="false">IF(AND(C422=0,E422=0),0,IF(C422=0,"New",(E422-C422)/C422))</f>
        <v>-1</v>
      </c>
      <c r="H422" s="8" t="n">
        <f aca="false">SUMIFS('Source'!$E:$E,'Source'!$A:$A,"110 - Chemipal",'Source'!$B:$B,$A422)</f>
        <v>289.82</v>
      </c>
      <c r="I422" s="8" t="n">
        <f aca="false">SUMIFS('Source'!$G:$G,'Source'!$A:$A,"110 - Chemipal",'Source'!$B:$B,$A422)</f>
        <v>0</v>
      </c>
      <c r="J422" s="8" t="n">
        <f aca="false">I422*$J$5</f>
        <v>0</v>
      </c>
      <c r="K422" s="8" t="n">
        <f aca="false">J422-H422</f>
        <v>-289.82</v>
      </c>
      <c r="L422" s="9" t="n">
        <f aca="false">IF(AND(H422=0,J422=0),0,IF(H422=0,"New",(J422-H422)/H422))</f>
        <v>-1</v>
      </c>
      <c r="M422" s="7" t="str">
        <f aca="false">IF(AND(OR(C422&lt;&gt;0,H422&lt;&gt;0),D422=0,I422=0),"DROP",IF(AND(OR(D422&lt;&gt;0,I422&lt;&gt;0),C422=0,H422=0),"NEW",""))</f>
        <v>DROP</v>
      </c>
    </row>
    <row r="423" customFormat="false" ht="15" hidden="false" customHeight="false" outlineLevel="0" collapsed="false">
      <c r="A423" s="7" t="s">
        <v>495</v>
      </c>
      <c r="B423" s="7" t="str">
        <f aca="false">IFERROR(INDEX('Source'!$C:$C,MATCH($A423,'Source'!$B:$B,0)),"")</f>
        <v>סד לאגודל</v>
      </c>
      <c r="C423" s="8" t="n">
        <f aca="false">SUMIFS('Source'!$D:$D,'Source'!$A:$A,"110 - Chemipal",'Source'!$B:$B,$A423)</f>
        <v>3</v>
      </c>
      <c r="D423" s="8" t="n">
        <f aca="false">SUMIFS('Source'!$F:$F,'Source'!$A:$A,"110 - Chemipal",'Source'!$B:$B,$A423)</f>
        <v>0</v>
      </c>
      <c r="E423" s="8" t="n">
        <f aca="false">D423*$J$5</f>
        <v>0</v>
      </c>
      <c r="F423" s="8" t="n">
        <f aca="false">E423-C423</f>
        <v>-3</v>
      </c>
      <c r="G423" s="9" t="n">
        <f aca="false">IF(AND(C423=0,E423=0),0,IF(C423=0,"New",(E423-C423)/C423))</f>
        <v>-1</v>
      </c>
      <c r="H423" s="8" t="n">
        <f aca="false">SUMIFS('Source'!$E:$E,'Source'!$A:$A,"110 - Chemipal",'Source'!$B:$B,$A423)</f>
        <v>287.47</v>
      </c>
      <c r="I423" s="8" t="n">
        <f aca="false">SUMIFS('Source'!$G:$G,'Source'!$A:$A,"110 - Chemipal",'Source'!$B:$B,$A423)</f>
        <v>0</v>
      </c>
      <c r="J423" s="8" t="n">
        <f aca="false">I423*$J$5</f>
        <v>0</v>
      </c>
      <c r="K423" s="8" t="n">
        <f aca="false">J423-H423</f>
        <v>-287.47</v>
      </c>
      <c r="L423" s="9" t="n">
        <f aca="false">IF(AND(H423=0,J423=0),0,IF(H423=0,"New",(J423-H423)/H423))</f>
        <v>-1</v>
      </c>
      <c r="M423" s="7" t="str">
        <f aca="false">IF(AND(OR(C423&lt;&gt;0,H423&lt;&gt;0),D423=0,I423=0),"DROP",IF(AND(OR(D423&lt;&gt;0,I423&lt;&gt;0),C423=0,H423=0),"NEW",""))</f>
        <v>DROP</v>
      </c>
    </row>
    <row r="424" customFormat="false" ht="15" hidden="false" customHeight="false" outlineLevel="0" collapsed="false">
      <c r="A424" s="7" t="s">
        <v>496</v>
      </c>
      <c r="B424" s="7" t="str">
        <f aca="false">IFERROR(INDEX('Source'!$C:$C,MATCH($A424,'Source'!$B:$B,0)),"")</f>
        <v>מגן למפרק כתף</v>
      </c>
      <c r="C424" s="8" t="n">
        <f aca="false">SUMIFS('Source'!$D:$D,'Source'!$A:$A,"110 - Chemipal",'Source'!$B:$B,$A424)</f>
        <v>-1</v>
      </c>
      <c r="D424" s="8" t="n">
        <f aca="false">SUMIFS('Source'!$F:$F,'Source'!$A:$A,"110 - Chemipal",'Source'!$B:$B,$A424)</f>
        <v>0</v>
      </c>
      <c r="E424" s="8" t="n">
        <f aca="false">D424*$J$5</f>
        <v>0</v>
      </c>
      <c r="F424" s="8" t="n">
        <f aca="false">E424-C424</f>
        <v>1</v>
      </c>
      <c r="G424" s="9" t="n">
        <f aca="false">IF(AND(C424=0,E424=0),0,IF(C424=0,"New",(E424-C424)/C424))</f>
        <v>-1</v>
      </c>
      <c r="H424" s="8" t="n">
        <f aca="false">SUMIFS('Source'!$E:$E,'Source'!$A:$A,"110 - Chemipal",'Source'!$B:$B,$A424)</f>
        <v>-285.17</v>
      </c>
      <c r="I424" s="8" t="n">
        <f aca="false">SUMIFS('Source'!$G:$G,'Source'!$A:$A,"110 - Chemipal",'Source'!$B:$B,$A424)</f>
        <v>0</v>
      </c>
      <c r="J424" s="8" t="n">
        <f aca="false">I424*$J$5</f>
        <v>0</v>
      </c>
      <c r="K424" s="8" t="n">
        <f aca="false">J424-H424</f>
        <v>285.17</v>
      </c>
      <c r="L424" s="9" t="n">
        <f aca="false">IF(AND(H424=0,J424=0),0,IF(H424=0,"New",(J424-H424)/H424))</f>
        <v>-1</v>
      </c>
      <c r="M424" s="7" t="str">
        <f aca="false">IF(AND(OR(C424&lt;&gt;0,H424&lt;&gt;0),D424=0,I424=0),"DROP",IF(AND(OR(D424&lt;&gt;0,I424&lt;&gt;0),C424=0,H424=0),"NEW",""))</f>
        <v>DROP</v>
      </c>
    </row>
    <row r="425" customFormat="false" ht="15" hidden="false" customHeight="false" outlineLevel="0" collapsed="false">
      <c r="A425" s="7" t="s">
        <v>497</v>
      </c>
      <c r="B425" s="7" t="str">
        <f aca="false">IFERROR(INDEX('Source'!$C:$C,MATCH($A425,'Source'!$B:$B,0)),"")</f>
        <v>חגורה מותנית צרה</v>
      </c>
      <c r="C425" s="8" t="n">
        <f aca="false">SUMIFS('Source'!$D:$D,'Source'!$A:$A,"110 - Chemipal",'Source'!$B:$B,$A425)</f>
        <v>2</v>
      </c>
      <c r="D425" s="8" t="n">
        <f aca="false">SUMIFS('Source'!$F:$F,'Source'!$A:$A,"110 - Chemipal",'Source'!$B:$B,$A425)</f>
        <v>0</v>
      </c>
      <c r="E425" s="8" t="n">
        <f aca="false">D425*$J$5</f>
        <v>0</v>
      </c>
      <c r="F425" s="8" t="n">
        <f aca="false">E425-C425</f>
        <v>-2</v>
      </c>
      <c r="G425" s="9" t="n">
        <f aca="false">IF(AND(C425=0,E425=0),0,IF(C425=0,"New",(E425-C425)/C425))</f>
        <v>-1</v>
      </c>
      <c r="H425" s="8" t="n">
        <f aca="false">SUMIFS('Source'!$E:$E,'Source'!$A:$A,"110 - Chemipal",'Source'!$B:$B,$A425)</f>
        <v>281.14</v>
      </c>
      <c r="I425" s="8" t="n">
        <f aca="false">SUMIFS('Source'!$G:$G,'Source'!$A:$A,"110 - Chemipal",'Source'!$B:$B,$A425)</f>
        <v>0</v>
      </c>
      <c r="J425" s="8" t="n">
        <f aca="false">I425*$J$5</f>
        <v>0</v>
      </c>
      <c r="K425" s="8" t="n">
        <f aca="false">J425-H425</f>
        <v>-281.14</v>
      </c>
      <c r="L425" s="9" t="n">
        <f aca="false">IF(AND(H425=0,J425=0),0,IF(H425=0,"New",(J425-H425)/H425))</f>
        <v>-1</v>
      </c>
      <c r="M425" s="7" t="str">
        <f aca="false">IF(AND(OR(C425&lt;&gt;0,H425&lt;&gt;0),D425=0,I425=0),"DROP",IF(AND(OR(D425&lt;&gt;0,I425&lt;&gt;0),C425=0,H425=0),"NEW",""))</f>
        <v>DROP</v>
      </c>
    </row>
    <row r="426" customFormat="false" ht="15" hidden="false" customHeight="false" outlineLevel="0" collapsed="false">
      <c r="A426" s="7" t="s">
        <v>498</v>
      </c>
      <c r="B426" s="7" t="str">
        <f aca="false">IFERROR(INDEX('Source'!$C:$C,MATCH($A426,'Source'!$B:$B,0)),"")</f>
        <v>חגורה מותנית צרה</v>
      </c>
      <c r="C426" s="8" t="n">
        <f aca="false">SUMIFS('Source'!$D:$D,'Source'!$A:$A,"110 - Chemipal",'Source'!$B:$B,$A426)</f>
        <v>2</v>
      </c>
      <c r="D426" s="8" t="n">
        <f aca="false">SUMIFS('Source'!$F:$F,'Source'!$A:$A,"110 - Chemipal",'Source'!$B:$B,$A426)</f>
        <v>0</v>
      </c>
      <c r="E426" s="8" t="n">
        <f aca="false">D426*$J$5</f>
        <v>0</v>
      </c>
      <c r="F426" s="8" t="n">
        <f aca="false">E426-C426</f>
        <v>-2</v>
      </c>
      <c r="G426" s="9" t="n">
        <f aca="false">IF(AND(C426=0,E426=0),0,IF(C426=0,"New",(E426-C426)/C426))</f>
        <v>-1</v>
      </c>
      <c r="H426" s="8" t="n">
        <f aca="false">SUMIFS('Source'!$E:$E,'Source'!$A:$A,"110 - Chemipal",'Source'!$B:$B,$A426)</f>
        <v>281.14</v>
      </c>
      <c r="I426" s="8" t="n">
        <f aca="false">SUMIFS('Source'!$G:$G,'Source'!$A:$A,"110 - Chemipal",'Source'!$B:$B,$A426)</f>
        <v>0</v>
      </c>
      <c r="J426" s="8" t="n">
        <f aca="false">I426*$J$5</f>
        <v>0</v>
      </c>
      <c r="K426" s="8" t="n">
        <f aca="false">J426-H426</f>
        <v>-281.14</v>
      </c>
      <c r="L426" s="9" t="n">
        <f aca="false">IF(AND(H426=0,J426=0),0,IF(H426=0,"New",(J426-H426)/H426))</f>
        <v>-1</v>
      </c>
      <c r="M426" s="7" t="str">
        <f aca="false">IF(AND(OR(C426&lt;&gt;0,H426&lt;&gt;0),D426=0,I426=0),"DROP",IF(AND(OR(D426&lt;&gt;0,I426&lt;&gt;0),C426=0,H426=0),"NEW",""))</f>
        <v>DROP</v>
      </c>
    </row>
    <row r="427" customFormat="false" ht="15" hidden="false" customHeight="false" outlineLevel="0" collapsed="false">
      <c r="A427" s="7" t="s">
        <v>499</v>
      </c>
      <c r="B427" s="7" t="str">
        <f aca="false">IFERROR(INDEX('Source'!$C:$C,MATCH($A427,'Source'!$B:$B,0)),"")</f>
        <v>מגן קרסול+ עקב סגור+רצועות</v>
      </c>
      <c r="C427" s="8" t="n">
        <f aca="false">SUMIFS('Source'!$D:$D,'Source'!$A:$A,"110 - Chemipal",'Source'!$B:$B,$A427)</f>
        <v>4</v>
      </c>
      <c r="D427" s="8" t="n">
        <f aca="false">SUMIFS('Source'!$F:$F,'Source'!$A:$A,"110 - Chemipal",'Source'!$B:$B,$A427)</f>
        <v>0</v>
      </c>
      <c r="E427" s="8" t="n">
        <f aca="false">D427*$J$5</f>
        <v>0</v>
      </c>
      <c r="F427" s="8" t="n">
        <f aca="false">E427-C427</f>
        <v>-4</v>
      </c>
      <c r="G427" s="9" t="n">
        <f aca="false">IF(AND(C427=0,E427=0),0,IF(C427=0,"New",(E427-C427)/C427))</f>
        <v>-1</v>
      </c>
      <c r="H427" s="8" t="n">
        <f aca="false">SUMIFS('Source'!$E:$E,'Source'!$A:$A,"110 - Chemipal",'Source'!$B:$B,$A427)</f>
        <v>276.36</v>
      </c>
      <c r="I427" s="8" t="n">
        <f aca="false">SUMIFS('Source'!$G:$G,'Source'!$A:$A,"110 - Chemipal",'Source'!$B:$B,$A427)</f>
        <v>0</v>
      </c>
      <c r="J427" s="8" t="n">
        <f aca="false">I427*$J$5</f>
        <v>0</v>
      </c>
      <c r="K427" s="8" t="n">
        <f aca="false">J427-H427</f>
        <v>-276.36</v>
      </c>
      <c r="L427" s="9" t="n">
        <f aca="false">IF(AND(H427=0,J427=0),0,IF(H427=0,"New",(J427-H427)/H427))</f>
        <v>-1</v>
      </c>
      <c r="M427" s="7" t="str">
        <f aca="false">IF(AND(OR(C427&lt;&gt;0,H427&lt;&gt;0),D427=0,I427=0),"DROP",IF(AND(OR(D427&lt;&gt;0,I427&lt;&gt;0),C427=0,H427=0),"NEW",""))</f>
        <v>DROP</v>
      </c>
    </row>
    <row r="428" customFormat="false" ht="15" hidden="false" customHeight="false" outlineLevel="0" collapsed="false">
      <c r="A428" s="7" t="s">
        <v>500</v>
      </c>
      <c r="B428" s="7" t="str">
        <f aca="false">IFERROR(INDEX('Source'!$C:$C,MATCH($A428,'Source'!$B:$B,0)),"")</f>
        <v>חגורת צלעות לגבר</v>
      </c>
      <c r="C428" s="8" t="n">
        <f aca="false">SUMIFS('Source'!$D:$D,'Source'!$A:$A,"110 - Chemipal",'Source'!$B:$B,$A428)</f>
        <v>2</v>
      </c>
      <c r="D428" s="8" t="n">
        <f aca="false">SUMIFS('Source'!$F:$F,'Source'!$A:$A,"110 - Chemipal",'Source'!$B:$B,$A428)</f>
        <v>0</v>
      </c>
      <c r="E428" s="8" t="n">
        <f aca="false">D428*$J$5</f>
        <v>0</v>
      </c>
      <c r="F428" s="8" t="n">
        <f aca="false">E428-C428</f>
        <v>-2</v>
      </c>
      <c r="G428" s="9" t="n">
        <f aca="false">IF(AND(C428=0,E428=0),0,IF(C428=0,"New",(E428-C428)/C428))</f>
        <v>-1</v>
      </c>
      <c r="H428" s="8" t="n">
        <f aca="false">SUMIFS('Source'!$E:$E,'Source'!$A:$A,"110 - Chemipal",'Source'!$B:$B,$A428)</f>
        <v>272.89</v>
      </c>
      <c r="I428" s="8" t="n">
        <f aca="false">SUMIFS('Source'!$G:$G,'Source'!$A:$A,"110 - Chemipal",'Source'!$B:$B,$A428)</f>
        <v>0</v>
      </c>
      <c r="J428" s="8" t="n">
        <f aca="false">I428*$J$5</f>
        <v>0</v>
      </c>
      <c r="K428" s="8" t="n">
        <f aca="false">J428-H428</f>
        <v>-272.89</v>
      </c>
      <c r="L428" s="9" t="n">
        <f aca="false">IF(AND(H428=0,J428=0),0,IF(H428=0,"New",(J428-H428)/H428))</f>
        <v>-1</v>
      </c>
      <c r="M428" s="7" t="str">
        <f aca="false">IF(AND(OR(C428&lt;&gt;0,H428&lt;&gt;0),D428=0,I428=0),"DROP",IF(AND(OR(D428&lt;&gt;0,I428&lt;&gt;0),C428=0,H428=0),"NEW",""))</f>
        <v>DROP</v>
      </c>
    </row>
    <row r="429" customFormat="false" ht="15" hidden="false" customHeight="false" outlineLevel="0" collapsed="false">
      <c r="A429" s="7" t="s">
        <v>501</v>
      </c>
      <c r="B429" s="7" t="str">
        <f aca="false">IFERROR(INDEX('Source'!$C:$C,MATCH($A429,'Source'!$B:$B,0)),"")</f>
        <v>מתלה</v>
      </c>
      <c r="C429" s="8" t="n">
        <f aca="false">SUMIFS('Source'!$D:$D,'Source'!$A:$A,"110 - Chemipal",'Source'!$B:$B,$A429)</f>
        <v>3</v>
      </c>
      <c r="D429" s="8" t="n">
        <f aca="false">SUMIFS('Source'!$F:$F,'Source'!$A:$A,"110 - Chemipal",'Source'!$B:$B,$A429)</f>
        <v>0</v>
      </c>
      <c r="E429" s="8" t="n">
        <f aca="false">D429*$J$5</f>
        <v>0</v>
      </c>
      <c r="F429" s="8" t="n">
        <f aca="false">E429-C429</f>
        <v>-3</v>
      </c>
      <c r="G429" s="9" t="n">
        <f aca="false">IF(AND(C429=0,E429=0),0,IF(C429=0,"New",(E429-C429)/C429))</f>
        <v>-1</v>
      </c>
      <c r="H429" s="8" t="n">
        <f aca="false">SUMIFS('Source'!$E:$E,'Source'!$A:$A,"110 - Chemipal",'Source'!$B:$B,$A429)</f>
        <v>266.49</v>
      </c>
      <c r="I429" s="8" t="n">
        <f aca="false">SUMIFS('Source'!$G:$G,'Source'!$A:$A,"110 - Chemipal",'Source'!$B:$B,$A429)</f>
        <v>0</v>
      </c>
      <c r="J429" s="8" t="n">
        <f aca="false">I429*$J$5</f>
        <v>0</v>
      </c>
      <c r="K429" s="8" t="n">
        <f aca="false">J429-H429</f>
        <v>-266.49</v>
      </c>
      <c r="L429" s="9" t="n">
        <f aca="false">IF(AND(H429=0,J429=0),0,IF(H429=0,"New",(J429-H429)/H429))</f>
        <v>-1</v>
      </c>
      <c r="M429" s="7" t="str">
        <f aca="false">IF(AND(OR(C429&lt;&gt;0,H429&lt;&gt;0),D429=0,I429=0),"DROP",IF(AND(OR(D429&lt;&gt;0,I429&lt;&gt;0),C429=0,H429=0),"NEW",""))</f>
        <v>DROP</v>
      </c>
    </row>
    <row r="430" customFormat="false" ht="15" hidden="false" customHeight="false" outlineLevel="0" collapsed="false">
      <c r="A430" s="7" t="s">
        <v>502</v>
      </c>
      <c r="B430" s="7" t="str">
        <f aca="false">IFERROR(INDEX('Source'!$C:$C,MATCH($A430,'Source'!$B:$B,0)),"")</f>
        <v>חגורה אוורירית איטלקית</v>
      </c>
      <c r="C430" s="8" t="n">
        <f aca="false">SUMIFS('Source'!$D:$D,'Source'!$A:$A,"110 - Chemipal",'Source'!$B:$B,$A430)</f>
        <v>1</v>
      </c>
      <c r="D430" s="8" t="n">
        <f aca="false">SUMIFS('Source'!$F:$F,'Source'!$A:$A,"110 - Chemipal",'Source'!$B:$B,$A430)</f>
        <v>0</v>
      </c>
      <c r="E430" s="8" t="n">
        <f aca="false">D430*$J$5</f>
        <v>0</v>
      </c>
      <c r="F430" s="8" t="n">
        <f aca="false">E430-C430</f>
        <v>-1</v>
      </c>
      <c r="G430" s="9" t="n">
        <f aca="false">IF(AND(C430=0,E430=0),0,IF(C430=0,"New",(E430-C430)/C430))</f>
        <v>-1</v>
      </c>
      <c r="H430" s="8" t="n">
        <f aca="false">SUMIFS('Source'!$E:$E,'Source'!$A:$A,"110 - Chemipal",'Source'!$B:$B,$A430)</f>
        <v>262.44</v>
      </c>
      <c r="I430" s="8" t="n">
        <f aca="false">SUMIFS('Source'!$G:$G,'Source'!$A:$A,"110 - Chemipal",'Source'!$B:$B,$A430)</f>
        <v>0</v>
      </c>
      <c r="J430" s="8" t="n">
        <f aca="false">I430*$J$5</f>
        <v>0</v>
      </c>
      <c r="K430" s="8" t="n">
        <f aca="false">J430-H430</f>
        <v>-262.44</v>
      </c>
      <c r="L430" s="9" t="n">
        <f aca="false">IF(AND(H430=0,J430=0),0,IF(H430=0,"New",(J430-H430)/H430))</f>
        <v>-1</v>
      </c>
      <c r="M430" s="7" t="str">
        <f aca="false">IF(AND(OR(C430&lt;&gt;0,H430&lt;&gt;0),D430=0,I430=0),"DROP",IF(AND(OR(D430&lt;&gt;0,I430&lt;&gt;0),C430=0,H430=0),"NEW",""))</f>
        <v>DROP</v>
      </c>
    </row>
    <row r="431" customFormat="false" ht="15" hidden="false" customHeight="false" outlineLevel="0" collapsed="false">
      <c r="A431" s="7" t="s">
        <v>503</v>
      </c>
      <c r="B431" s="7" t="str">
        <f aca="false">IFERROR(INDEX('Source'!$C:$C,MATCH($A431,'Source'!$B:$B,0)),"")</f>
        <v>חבק יד אגודלי</v>
      </c>
      <c r="C431" s="8" t="n">
        <f aca="false">SUMIFS('Source'!$D:$D,'Source'!$A:$A,"110 - Chemipal",'Source'!$B:$B,$A431)</f>
        <v>-4</v>
      </c>
      <c r="D431" s="8" t="n">
        <f aca="false">SUMIFS('Source'!$F:$F,'Source'!$A:$A,"110 - Chemipal",'Source'!$B:$B,$A431)</f>
        <v>0</v>
      </c>
      <c r="E431" s="8" t="n">
        <f aca="false">D431*$J$5</f>
        <v>0</v>
      </c>
      <c r="F431" s="8" t="n">
        <f aca="false">E431-C431</f>
        <v>4</v>
      </c>
      <c r="G431" s="9" t="n">
        <f aca="false">IF(AND(C431=0,E431=0),0,IF(C431=0,"New",(E431-C431)/C431))</f>
        <v>-1</v>
      </c>
      <c r="H431" s="8" t="n">
        <f aca="false">SUMIFS('Source'!$E:$E,'Source'!$A:$A,"110 - Chemipal",'Source'!$B:$B,$A431)</f>
        <v>-258.87</v>
      </c>
      <c r="I431" s="8" t="n">
        <f aca="false">SUMIFS('Source'!$G:$G,'Source'!$A:$A,"110 - Chemipal",'Source'!$B:$B,$A431)</f>
        <v>0</v>
      </c>
      <c r="J431" s="8" t="n">
        <f aca="false">I431*$J$5</f>
        <v>0</v>
      </c>
      <c r="K431" s="8" t="n">
        <f aca="false">J431-H431</f>
        <v>258.87</v>
      </c>
      <c r="L431" s="9" t="n">
        <f aca="false">IF(AND(H431=0,J431=0),0,IF(H431=0,"New",(J431-H431)/H431))</f>
        <v>-1</v>
      </c>
      <c r="M431" s="7" t="str">
        <f aca="false">IF(AND(OR(C431&lt;&gt;0,H431&lt;&gt;0),D431=0,I431=0),"DROP",IF(AND(OR(D431&lt;&gt;0,I431&lt;&gt;0),C431=0,H431=0),"NEW",""))</f>
        <v>DROP</v>
      </c>
    </row>
    <row r="432" customFormat="false" ht="15" hidden="false" customHeight="false" outlineLevel="0" collapsed="false">
      <c r="A432" s="7" t="s">
        <v>504</v>
      </c>
      <c r="B432" s="7" t="str">
        <f aca="false">IFERROR(INDEX('Source'!$C:$C,MATCH($A432,'Source'!$B:$B,0)),"")</f>
        <v>מגן קרסול+כרית סיליקון</v>
      </c>
      <c r="C432" s="8" t="n">
        <f aca="false">SUMIFS('Source'!$D:$D,'Source'!$A:$A,"110 - Chemipal",'Source'!$B:$B,$A432)</f>
        <v>2</v>
      </c>
      <c r="D432" s="8" t="n">
        <f aca="false">SUMIFS('Source'!$F:$F,'Source'!$A:$A,"110 - Chemipal",'Source'!$B:$B,$A432)</f>
        <v>0</v>
      </c>
      <c r="E432" s="8" t="n">
        <f aca="false">D432*$J$5</f>
        <v>0</v>
      </c>
      <c r="F432" s="8" t="n">
        <f aca="false">E432-C432</f>
        <v>-2</v>
      </c>
      <c r="G432" s="9" t="n">
        <f aca="false">IF(AND(C432=0,E432=0),0,IF(C432=0,"New",(E432-C432)/C432))</f>
        <v>-1</v>
      </c>
      <c r="H432" s="8" t="n">
        <f aca="false">SUMIFS('Source'!$E:$E,'Source'!$A:$A,"110 - Chemipal",'Source'!$B:$B,$A432)</f>
        <v>255.5</v>
      </c>
      <c r="I432" s="8" t="n">
        <f aca="false">SUMIFS('Source'!$G:$G,'Source'!$A:$A,"110 - Chemipal",'Source'!$B:$B,$A432)</f>
        <v>0</v>
      </c>
      <c r="J432" s="8" t="n">
        <f aca="false">I432*$J$5</f>
        <v>0</v>
      </c>
      <c r="K432" s="8" t="n">
        <f aca="false">J432-H432</f>
        <v>-255.5</v>
      </c>
      <c r="L432" s="9" t="n">
        <f aca="false">IF(AND(H432=0,J432=0),0,IF(H432=0,"New",(J432-H432)/H432))</f>
        <v>-1</v>
      </c>
      <c r="M432" s="7" t="str">
        <f aca="false">IF(AND(OR(C432&lt;&gt;0,H432&lt;&gt;0),D432=0,I432=0),"DROP",IF(AND(OR(D432&lt;&gt;0,I432&lt;&gt;0),C432=0,H432=0),"NEW",""))</f>
        <v>DROP</v>
      </c>
    </row>
    <row r="433" customFormat="false" ht="15" hidden="false" customHeight="false" outlineLevel="0" collapsed="false">
      <c r="A433" s="7" t="s">
        <v>505</v>
      </c>
      <c r="B433" s="7" t="str">
        <f aca="false">IFERROR(INDEX('Source'!$C:$C,MATCH($A433,'Source'!$B:$B,0)),"")</f>
        <v>מגן קרסול+צמדן-לכו</v>
      </c>
      <c r="C433" s="8" t="n">
        <f aca="false">SUMIFS('Source'!$D:$D,'Source'!$A:$A,"110 - Chemipal",'Source'!$B:$B,$A433)</f>
        <v>-4</v>
      </c>
      <c r="D433" s="8" t="n">
        <f aca="false">SUMIFS('Source'!$F:$F,'Source'!$A:$A,"110 - Chemipal",'Source'!$B:$B,$A433)</f>
        <v>0</v>
      </c>
      <c r="E433" s="8" t="n">
        <f aca="false">D433*$J$5</f>
        <v>0</v>
      </c>
      <c r="F433" s="8" t="n">
        <f aca="false">E433-C433</f>
        <v>4</v>
      </c>
      <c r="G433" s="9" t="n">
        <f aca="false">IF(AND(C433=0,E433=0),0,IF(C433=0,"New",(E433-C433)/C433))</f>
        <v>-1</v>
      </c>
      <c r="H433" s="8" t="n">
        <f aca="false">SUMIFS('Source'!$E:$E,'Source'!$A:$A,"110 - Chemipal",'Source'!$B:$B,$A433)</f>
        <v>-246.92</v>
      </c>
      <c r="I433" s="8" t="n">
        <f aca="false">SUMIFS('Source'!$G:$G,'Source'!$A:$A,"110 - Chemipal",'Source'!$B:$B,$A433)</f>
        <v>0</v>
      </c>
      <c r="J433" s="8" t="n">
        <f aca="false">I433*$J$5</f>
        <v>0</v>
      </c>
      <c r="K433" s="8" t="n">
        <f aca="false">J433-H433</f>
        <v>246.92</v>
      </c>
      <c r="L433" s="9" t="n">
        <f aca="false">IF(AND(H433=0,J433=0),0,IF(H433=0,"New",(J433-H433)/H433))</f>
        <v>-1</v>
      </c>
      <c r="M433" s="7" t="str">
        <f aca="false">IF(AND(OR(C433&lt;&gt;0,H433&lt;&gt;0),D433=0,I433=0),"DROP",IF(AND(OR(D433&lt;&gt;0,I433&lt;&gt;0),C433=0,H433=0),"NEW",""))</f>
        <v>DROP</v>
      </c>
    </row>
    <row r="434" customFormat="false" ht="15" hidden="false" customHeight="false" outlineLevel="0" collapsed="false">
      <c r="A434" s="7" t="s">
        <v>506</v>
      </c>
      <c r="B434" s="7" t="str">
        <f aca="false">IFERROR(INDEX('Source'!$C:$C,MATCH($A434,'Source'!$B:$B,0)),"")</f>
        <v>עקב סיליקון שטוח</v>
      </c>
      <c r="C434" s="8" t="n">
        <f aca="false">SUMIFS('Source'!$D:$D,'Source'!$A:$A,"110 - Chemipal",'Source'!$B:$B,$A434)</f>
        <v>-5</v>
      </c>
      <c r="D434" s="8" t="n">
        <f aca="false">SUMIFS('Source'!$F:$F,'Source'!$A:$A,"110 - Chemipal",'Source'!$B:$B,$A434)</f>
        <v>0</v>
      </c>
      <c r="E434" s="8" t="n">
        <f aca="false">D434*$J$5</f>
        <v>0</v>
      </c>
      <c r="F434" s="8" t="n">
        <f aca="false">E434-C434</f>
        <v>5</v>
      </c>
      <c r="G434" s="9" t="n">
        <f aca="false">IF(AND(C434=0,E434=0),0,IF(C434=0,"New",(E434-C434)/C434))</f>
        <v>-1</v>
      </c>
      <c r="H434" s="8" t="n">
        <f aca="false">SUMIFS('Source'!$E:$E,'Source'!$A:$A,"110 - Chemipal",'Source'!$B:$B,$A434)</f>
        <v>-245.56</v>
      </c>
      <c r="I434" s="8" t="n">
        <f aca="false">SUMIFS('Source'!$G:$G,'Source'!$A:$A,"110 - Chemipal",'Source'!$B:$B,$A434)</f>
        <v>0</v>
      </c>
      <c r="J434" s="8" t="n">
        <f aca="false">I434*$J$5</f>
        <v>0</v>
      </c>
      <c r="K434" s="8" t="n">
        <f aca="false">J434-H434</f>
        <v>245.56</v>
      </c>
      <c r="L434" s="9" t="n">
        <f aca="false">IF(AND(H434=0,J434=0),0,IF(H434=0,"New",(J434-H434)/H434))</f>
        <v>-1</v>
      </c>
      <c r="M434" s="7" t="str">
        <f aca="false">IF(AND(OR(C434&lt;&gt;0,H434&lt;&gt;0),D434=0,I434=0),"DROP",IF(AND(OR(D434&lt;&gt;0,I434&lt;&gt;0),C434=0,H434=0),"NEW",""))</f>
        <v>DROP</v>
      </c>
    </row>
    <row r="435" customFormat="false" ht="15" hidden="false" customHeight="false" outlineLevel="0" collapsed="false">
      <c r="A435" s="7" t="s">
        <v>507</v>
      </c>
      <c r="B435" s="7" t="str">
        <f aca="false">IFERROR(INDEX('Source'!$C:$C,MATCH($A435,'Source'!$B:$B,0)),"")</f>
        <v>מגן קרסול פתוח</v>
      </c>
      <c r="C435" s="8" t="n">
        <f aca="false">SUMIFS('Source'!$D:$D,'Source'!$A:$A,"110 - Chemipal",'Source'!$B:$B,$A435)</f>
        <v>8</v>
      </c>
      <c r="D435" s="8" t="n">
        <f aca="false">SUMIFS('Source'!$F:$F,'Source'!$A:$A,"110 - Chemipal",'Source'!$B:$B,$A435)</f>
        <v>0</v>
      </c>
      <c r="E435" s="8" t="n">
        <f aca="false">D435*$J$5</f>
        <v>0</v>
      </c>
      <c r="F435" s="8" t="n">
        <f aca="false">E435-C435</f>
        <v>-8</v>
      </c>
      <c r="G435" s="9" t="n">
        <f aca="false">IF(AND(C435=0,E435=0),0,IF(C435=0,"New",(E435-C435)/C435))</f>
        <v>-1</v>
      </c>
      <c r="H435" s="8" t="n">
        <f aca="false">SUMIFS('Source'!$E:$E,'Source'!$A:$A,"110 - Chemipal",'Source'!$B:$B,$A435)</f>
        <v>240.95</v>
      </c>
      <c r="I435" s="8" t="n">
        <f aca="false">SUMIFS('Source'!$G:$G,'Source'!$A:$A,"110 - Chemipal",'Source'!$B:$B,$A435)</f>
        <v>0</v>
      </c>
      <c r="J435" s="8" t="n">
        <f aca="false">I435*$J$5</f>
        <v>0</v>
      </c>
      <c r="K435" s="8" t="n">
        <f aca="false">J435-H435</f>
        <v>-240.95</v>
      </c>
      <c r="L435" s="9" t="n">
        <f aca="false">IF(AND(H435=0,J435=0),0,IF(H435=0,"New",(J435-H435)/H435))</f>
        <v>-1</v>
      </c>
      <c r="M435" s="7" t="str">
        <f aca="false">IF(AND(OR(C435&lt;&gt;0,H435&lt;&gt;0),D435=0,I435=0),"DROP",IF(AND(OR(D435&lt;&gt;0,I435&lt;&gt;0),C435=0,H435=0),"NEW",""))</f>
        <v>DROP</v>
      </c>
    </row>
    <row r="436" customFormat="false" ht="15" hidden="false" customHeight="false" outlineLevel="0" collapsed="false">
      <c r="A436" s="7" t="s">
        <v>508</v>
      </c>
      <c r="B436" s="7" t="str">
        <f aca="false">IFERROR(INDEX('Source'!$C:$C,MATCH($A436,'Source'!$B:$B,0)),"")</f>
        <v>רפידה אורטופדית</v>
      </c>
      <c r="C436" s="8" t="n">
        <f aca="false">SUMIFS('Source'!$D:$D,'Source'!$A:$A,"110 - Chemipal",'Source'!$B:$B,$A436)</f>
        <v>8</v>
      </c>
      <c r="D436" s="8" t="n">
        <f aca="false">SUMIFS('Source'!$F:$F,'Source'!$A:$A,"110 - Chemipal",'Source'!$B:$B,$A436)</f>
        <v>0</v>
      </c>
      <c r="E436" s="8" t="n">
        <f aca="false">D436*$J$5</f>
        <v>0</v>
      </c>
      <c r="F436" s="8" t="n">
        <f aca="false">E436-C436</f>
        <v>-8</v>
      </c>
      <c r="G436" s="9" t="n">
        <f aca="false">IF(AND(C436=0,E436=0),0,IF(C436=0,"New",(E436-C436)/C436))</f>
        <v>-1</v>
      </c>
      <c r="H436" s="8" t="n">
        <f aca="false">SUMIFS('Source'!$E:$E,'Source'!$A:$A,"110 - Chemipal",'Source'!$B:$B,$A436)</f>
        <v>239.3</v>
      </c>
      <c r="I436" s="8" t="n">
        <f aca="false">SUMIFS('Source'!$G:$G,'Source'!$A:$A,"110 - Chemipal",'Source'!$B:$B,$A436)</f>
        <v>0</v>
      </c>
      <c r="J436" s="8" t="n">
        <f aca="false">I436*$J$5</f>
        <v>0</v>
      </c>
      <c r="K436" s="8" t="n">
        <f aca="false">J436-H436</f>
        <v>-239.3</v>
      </c>
      <c r="L436" s="9" t="n">
        <f aca="false">IF(AND(H436=0,J436=0),0,IF(H436=0,"New",(J436-H436)/H436))</f>
        <v>-1</v>
      </c>
      <c r="M436" s="7" t="str">
        <f aca="false">IF(AND(OR(C436&lt;&gt;0,H436&lt;&gt;0),D436=0,I436=0),"DROP",IF(AND(OR(D436&lt;&gt;0,I436&lt;&gt;0),C436=0,H436=0),"NEW",""))</f>
        <v>DROP</v>
      </c>
    </row>
    <row r="437" customFormat="false" ht="15" hidden="false" customHeight="false" outlineLevel="0" collapsed="false">
      <c r="A437" s="7" t="s">
        <v>509</v>
      </c>
      <c r="B437" s="7" t="str">
        <f aca="false">IFERROR(INDEX('Source'!$C:$C,MATCH($A437,'Source'!$B:$B,0)),"")</f>
        <v>מגן קרסול ימין SC35</v>
      </c>
      <c r="C437" s="8" t="n">
        <f aca="false">SUMIFS('Source'!$D:$D,'Source'!$A:$A,"110 - Chemipal",'Source'!$B:$B,$A437)</f>
        <v>3</v>
      </c>
      <c r="D437" s="8" t="n">
        <f aca="false">SUMIFS('Source'!$F:$F,'Source'!$A:$A,"110 - Chemipal",'Source'!$B:$B,$A437)</f>
        <v>0</v>
      </c>
      <c r="E437" s="8" t="n">
        <f aca="false">D437*$J$5</f>
        <v>0</v>
      </c>
      <c r="F437" s="8" t="n">
        <f aca="false">E437-C437</f>
        <v>-3</v>
      </c>
      <c r="G437" s="9" t="n">
        <f aca="false">IF(AND(C437=0,E437=0),0,IF(C437=0,"New",(E437-C437)/C437))</f>
        <v>-1</v>
      </c>
      <c r="H437" s="8" t="n">
        <f aca="false">SUMIFS('Source'!$E:$E,'Source'!$A:$A,"110 - Chemipal",'Source'!$B:$B,$A437)</f>
        <v>231.89</v>
      </c>
      <c r="I437" s="8" t="n">
        <f aca="false">SUMIFS('Source'!$G:$G,'Source'!$A:$A,"110 - Chemipal",'Source'!$B:$B,$A437)</f>
        <v>0</v>
      </c>
      <c r="J437" s="8" t="n">
        <f aca="false">I437*$J$5</f>
        <v>0</v>
      </c>
      <c r="K437" s="8" t="n">
        <f aca="false">J437-H437</f>
        <v>-231.89</v>
      </c>
      <c r="L437" s="9" t="n">
        <f aca="false">IF(AND(H437=0,J437=0),0,IF(H437=0,"New",(J437-H437)/H437))</f>
        <v>-1</v>
      </c>
      <c r="M437" s="7" t="str">
        <f aca="false">IF(AND(OR(C437&lt;&gt;0,H437&lt;&gt;0),D437=0,I437=0),"DROP",IF(AND(OR(D437&lt;&gt;0,I437&lt;&gt;0),C437=0,H437=0),"NEW",""))</f>
        <v>DROP</v>
      </c>
    </row>
    <row r="438" customFormat="false" ht="15" hidden="false" customHeight="false" outlineLevel="0" collapsed="false">
      <c r="A438" s="7" t="s">
        <v>510</v>
      </c>
      <c r="B438" s="7" t="str">
        <f aca="false">IFERROR(INDEX('Source'!$C:$C,MATCH($A438,'Source'!$B:$B,0)),"")</f>
        <v>חגורת לומבו-סקרל</v>
      </c>
      <c r="C438" s="8" t="n">
        <f aca="false">SUMIFS('Source'!$D:$D,'Source'!$A:$A,"110 - Chemipal",'Source'!$B:$B,$A438)</f>
        <v>1</v>
      </c>
      <c r="D438" s="8" t="n">
        <f aca="false">SUMIFS('Source'!$F:$F,'Source'!$A:$A,"110 - Chemipal",'Source'!$B:$B,$A438)</f>
        <v>0</v>
      </c>
      <c r="E438" s="8" t="n">
        <f aca="false">D438*$J$5</f>
        <v>0</v>
      </c>
      <c r="F438" s="8" t="n">
        <f aca="false">E438-C438</f>
        <v>-1</v>
      </c>
      <c r="G438" s="9" t="n">
        <f aca="false">IF(AND(C438=0,E438=0),0,IF(C438=0,"New",(E438-C438)/C438))</f>
        <v>-1</v>
      </c>
      <c r="H438" s="8" t="n">
        <f aca="false">SUMIFS('Source'!$E:$E,'Source'!$A:$A,"110 - Chemipal",'Source'!$B:$B,$A438)</f>
        <v>231.59</v>
      </c>
      <c r="I438" s="8" t="n">
        <f aca="false">SUMIFS('Source'!$G:$G,'Source'!$A:$A,"110 - Chemipal",'Source'!$B:$B,$A438)</f>
        <v>0</v>
      </c>
      <c r="J438" s="8" t="n">
        <f aca="false">I438*$J$5</f>
        <v>0</v>
      </c>
      <c r="K438" s="8" t="n">
        <f aca="false">J438-H438</f>
        <v>-231.59</v>
      </c>
      <c r="L438" s="9" t="n">
        <f aca="false">IF(AND(H438=0,J438=0),0,IF(H438=0,"New",(J438-H438)/H438))</f>
        <v>-1</v>
      </c>
      <c r="M438" s="7" t="str">
        <f aca="false">IF(AND(OR(C438&lt;&gt;0,H438&lt;&gt;0),D438=0,I438=0),"DROP",IF(AND(OR(D438&lt;&gt;0,I438&lt;&gt;0),C438=0,H438=0),"NEW",""))</f>
        <v>DROP</v>
      </c>
    </row>
    <row r="439" customFormat="false" ht="15" hidden="false" customHeight="false" outlineLevel="0" collapsed="false">
      <c r="A439" s="7" t="s">
        <v>511</v>
      </c>
      <c r="B439" s="7" t="str">
        <f aca="false">IFERROR(INDEX('Source'!$C:$C,MATCH($A439,'Source'!$B:$B,0)),"")</f>
        <v>מדרס סיליקון לנעלי עקב</v>
      </c>
      <c r="C439" s="8" t="n">
        <f aca="false">SUMIFS('Source'!$D:$D,'Source'!$A:$A,"110 - Chemipal",'Source'!$B:$B,$A439)</f>
        <v>5</v>
      </c>
      <c r="D439" s="8" t="n">
        <f aca="false">SUMIFS('Source'!$F:$F,'Source'!$A:$A,"110 - Chemipal",'Source'!$B:$B,$A439)</f>
        <v>0</v>
      </c>
      <c r="E439" s="8" t="n">
        <f aca="false">D439*$J$5</f>
        <v>0</v>
      </c>
      <c r="F439" s="8" t="n">
        <f aca="false">E439-C439</f>
        <v>-5</v>
      </c>
      <c r="G439" s="9" t="n">
        <f aca="false">IF(AND(C439=0,E439=0),0,IF(C439=0,"New",(E439-C439)/C439))</f>
        <v>-1</v>
      </c>
      <c r="H439" s="8" t="n">
        <f aca="false">SUMIFS('Source'!$E:$E,'Source'!$A:$A,"110 - Chemipal",'Source'!$B:$B,$A439)</f>
        <v>231.32</v>
      </c>
      <c r="I439" s="8" t="n">
        <f aca="false">SUMIFS('Source'!$G:$G,'Source'!$A:$A,"110 - Chemipal",'Source'!$B:$B,$A439)</f>
        <v>0</v>
      </c>
      <c r="J439" s="8" t="n">
        <f aca="false">I439*$J$5</f>
        <v>0</v>
      </c>
      <c r="K439" s="8" t="n">
        <f aca="false">J439-H439</f>
        <v>-231.32</v>
      </c>
      <c r="L439" s="9" t="n">
        <f aca="false">IF(AND(H439=0,J439=0),0,IF(H439=0,"New",(J439-H439)/H439))</f>
        <v>-1</v>
      </c>
      <c r="M439" s="7" t="str">
        <f aca="false">IF(AND(OR(C439&lt;&gt;0,H439&lt;&gt;0),D439=0,I439=0),"DROP",IF(AND(OR(D439&lt;&gt;0,I439&lt;&gt;0),C439=0,H439=0),"NEW",""))</f>
        <v>DROP</v>
      </c>
    </row>
    <row r="440" customFormat="false" ht="15" hidden="false" customHeight="false" outlineLevel="0" collapsed="false">
      <c r="A440" s="7" t="s">
        <v>512</v>
      </c>
      <c r="B440" s="7" t="str">
        <f aca="false">IFERROR(INDEX('Source'!$C:$C,MATCH($A440,'Source'!$B:$B,0)),"")</f>
        <v>חגורה אוורירית איטלקית</v>
      </c>
      <c r="C440" s="8" t="n">
        <f aca="false">SUMIFS('Source'!$D:$D,'Source'!$A:$A,"110 - Chemipal",'Source'!$B:$B,$A440)</f>
        <v>1</v>
      </c>
      <c r="D440" s="8" t="n">
        <f aca="false">SUMIFS('Source'!$F:$F,'Source'!$A:$A,"110 - Chemipal",'Source'!$B:$B,$A440)</f>
        <v>0</v>
      </c>
      <c r="E440" s="8" t="n">
        <f aca="false">D440*$J$5</f>
        <v>0</v>
      </c>
      <c r="F440" s="8" t="n">
        <f aca="false">E440-C440</f>
        <v>-1</v>
      </c>
      <c r="G440" s="9" t="n">
        <f aca="false">IF(AND(C440=0,E440=0),0,IF(C440=0,"New",(E440-C440)/C440))</f>
        <v>-1</v>
      </c>
      <c r="H440" s="8" t="n">
        <f aca="false">SUMIFS('Source'!$E:$E,'Source'!$A:$A,"110 - Chemipal",'Source'!$B:$B,$A440)</f>
        <v>228.44</v>
      </c>
      <c r="I440" s="8" t="n">
        <f aca="false">SUMIFS('Source'!$G:$G,'Source'!$A:$A,"110 - Chemipal",'Source'!$B:$B,$A440)</f>
        <v>0</v>
      </c>
      <c r="J440" s="8" t="n">
        <f aca="false">I440*$J$5</f>
        <v>0</v>
      </c>
      <c r="K440" s="8" t="n">
        <f aca="false">J440-H440</f>
        <v>-228.44</v>
      </c>
      <c r="L440" s="9" t="n">
        <f aca="false">IF(AND(H440=0,J440=0),0,IF(H440=0,"New",(J440-H440)/H440))</f>
        <v>-1</v>
      </c>
      <c r="M440" s="7" t="str">
        <f aca="false">IF(AND(OR(C440&lt;&gt;0,H440&lt;&gt;0),D440=0,I440=0),"DROP",IF(AND(OR(D440&lt;&gt;0,I440&lt;&gt;0),C440=0,H440=0),"NEW",""))</f>
        <v>DROP</v>
      </c>
    </row>
    <row r="441" customFormat="false" ht="15" hidden="false" customHeight="false" outlineLevel="0" collapsed="false">
      <c r="A441" s="7" t="s">
        <v>513</v>
      </c>
      <c r="B441" s="7" t="str">
        <f aca="false">IFERROR(INDEX('Source'!$C:$C,MATCH($A441,'Source'!$B:$B,0)),"")</f>
        <v>חבק יד SC25</v>
      </c>
      <c r="C441" s="8" t="n">
        <f aca="false">SUMIFS('Source'!$D:$D,'Source'!$A:$A,"110 - Chemipal",'Source'!$B:$B,$A441)</f>
        <v>3</v>
      </c>
      <c r="D441" s="8" t="n">
        <f aca="false">SUMIFS('Source'!$F:$F,'Source'!$A:$A,"110 - Chemipal",'Source'!$B:$B,$A441)</f>
        <v>0</v>
      </c>
      <c r="E441" s="8" t="n">
        <f aca="false">D441*$J$5</f>
        <v>0</v>
      </c>
      <c r="F441" s="8" t="n">
        <f aca="false">E441-C441</f>
        <v>-3</v>
      </c>
      <c r="G441" s="9" t="n">
        <f aca="false">IF(AND(C441=0,E441=0),0,IF(C441=0,"New",(E441-C441)/C441))</f>
        <v>-1</v>
      </c>
      <c r="H441" s="8" t="n">
        <f aca="false">SUMIFS('Source'!$E:$E,'Source'!$A:$A,"110 - Chemipal",'Source'!$B:$B,$A441)</f>
        <v>225.15</v>
      </c>
      <c r="I441" s="8" t="n">
        <f aca="false">SUMIFS('Source'!$G:$G,'Source'!$A:$A,"110 - Chemipal",'Source'!$B:$B,$A441)</f>
        <v>0</v>
      </c>
      <c r="J441" s="8" t="n">
        <f aca="false">I441*$J$5</f>
        <v>0</v>
      </c>
      <c r="K441" s="8" t="n">
        <f aca="false">J441-H441</f>
        <v>-225.15</v>
      </c>
      <c r="L441" s="9" t="n">
        <f aca="false">IF(AND(H441=0,J441=0),0,IF(H441=0,"New",(J441-H441)/H441))</f>
        <v>-1</v>
      </c>
      <c r="M441" s="7" t="str">
        <f aca="false">IF(AND(OR(C441&lt;&gt;0,H441&lt;&gt;0),D441=0,I441=0),"DROP",IF(AND(OR(D441&lt;&gt;0,I441&lt;&gt;0),C441=0,H441=0),"NEW",""))</f>
        <v>DROP</v>
      </c>
    </row>
    <row r="442" customFormat="false" ht="15" hidden="false" customHeight="false" outlineLevel="0" collapsed="false">
      <c r="A442" s="7" t="s">
        <v>514</v>
      </c>
      <c r="B442" s="7" t="str">
        <f aca="false">IFERROR(INDEX('Source'!$C:$C,MATCH($A442,'Source'!$B:$B,0)),"")</f>
        <v>סד לקרסול</v>
      </c>
      <c r="C442" s="8" t="n">
        <f aca="false">SUMIFS('Source'!$D:$D,'Source'!$A:$A,"110 - Chemipal",'Source'!$B:$B,$A442)</f>
        <v>2</v>
      </c>
      <c r="D442" s="8" t="n">
        <f aca="false">SUMIFS('Source'!$F:$F,'Source'!$A:$A,"110 - Chemipal",'Source'!$B:$B,$A442)</f>
        <v>0</v>
      </c>
      <c r="E442" s="8" t="n">
        <f aca="false">D442*$J$5</f>
        <v>0</v>
      </c>
      <c r="F442" s="8" t="n">
        <f aca="false">E442-C442</f>
        <v>-2</v>
      </c>
      <c r="G442" s="9" t="n">
        <f aca="false">IF(AND(C442=0,E442=0),0,IF(C442=0,"New",(E442-C442)/C442))</f>
        <v>-1</v>
      </c>
      <c r="H442" s="8" t="n">
        <f aca="false">SUMIFS('Source'!$E:$E,'Source'!$A:$A,"110 - Chemipal",'Source'!$B:$B,$A442)</f>
        <v>224.92</v>
      </c>
      <c r="I442" s="8" t="n">
        <f aca="false">SUMIFS('Source'!$G:$G,'Source'!$A:$A,"110 - Chemipal",'Source'!$B:$B,$A442)</f>
        <v>0</v>
      </c>
      <c r="J442" s="8" t="n">
        <f aca="false">I442*$J$5</f>
        <v>0</v>
      </c>
      <c r="K442" s="8" t="n">
        <f aca="false">J442-H442</f>
        <v>-224.92</v>
      </c>
      <c r="L442" s="9" t="n">
        <f aca="false">IF(AND(H442=0,J442=0),0,IF(H442=0,"New",(J442-H442)/H442))</f>
        <v>-1</v>
      </c>
      <c r="M442" s="7" t="str">
        <f aca="false">IF(AND(OR(C442&lt;&gt;0,H442&lt;&gt;0),D442=0,I442=0),"DROP",IF(AND(OR(D442&lt;&gt;0,I442&lt;&gt;0),C442=0,H442=0),"NEW",""))</f>
        <v>DROP</v>
      </c>
    </row>
    <row r="443" customFormat="false" ht="15" hidden="false" customHeight="false" outlineLevel="0" collapsed="false">
      <c r="A443" s="7" t="s">
        <v>515</v>
      </c>
      <c r="B443" s="7" t="str">
        <f aca="false">IFERROR(INDEX('Source'!$C:$C,MATCH($A443,'Source'!$B:$B,0)),"")</f>
        <v>מידרסים מסיליקון</v>
      </c>
      <c r="C443" s="8" t="n">
        <f aca="false">SUMIFS('Source'!$D:$D,'Source'!$A:$A,"110 - Chemipal",'Source'!$B:$B,$A443)</f>
        <v>2</v>
      </c>
      <c r="D443" s="8" t="n">
        <f aca="false">SUMIFS('Source'!$F:$F,'Source'!$A:$A,"110 - Chemipal",'Source'!$B:$B,$A443)</f>
        <v>0</v>
      </c>
      <c r="E443" s="8" t="n">
        <f aca="false">D443*$J$5</f>
        <v>0</v>
      </c>
      <c r="F443" s="8" t="n">
        <f aca="false">E443-C443</f>
        <v>-2</v>
      </c>
      <c r="G443" s="9" t="n">
        <f aca="false">IF(AND(C443=0,E443=0),0,IF(C443=0,"New",(E443-C443)/C443))</f>
        <v>-1</v>
      </c>
      <c r="H443" s="8" t="n">
        <f aca="false">SUMIFS('Source'!$E:$E,'Source'!$A:$A,"110 - Chemipal",'Source'!$B:$B,$A443)</f>
        <v>221.12</v>
      </c>
      <c r="I443" s="8" t="n">
        <f aca="false">SUMIFS('Source'!$G:$G,'Source'!$A:$A,"110 - Chemipal",'Source'!$B:$B,$A443)</f>
        <v>0</v>
      </c>
      <c r="J443" s="8" t="n">
        <f aca="false">I443*$J$5</f>
        <v>0</v>
      </c>
      <c r="K443" s="8" t="n">
        <f aca="false">J443-H443</f>
        <v>-221.12</v>
      </c>
      <c r="L443" s="9" t="n">
        <f aca="false">IF(AND(H443=0,J443=0),0,IF(H443=0,"New",(J443-H443)/H443))</f>
        <v>-1</v>
      </c>
      <c r="M443" s="7" t="str">
        <f aca="false">IF(AND(OR(C443&lt;&gt;0,H443&lt;&gt;0),D443=0,I443=0),"DROP",IF(AND(OR(D443&lt;&gt;0,I443&lt;&gt;0),C443=0,H443=0),"NEW",""))</f>
        <v>DROP</v>
      </c>
    </row>
    <row r="444" customFormat="false" ht="15" hidden="false" customHeight="false" outlineLevel="0" collapsed="false">
      <c r="A444" s="7" t="s">
        <v>516</v>
      </c>
      <c r="B444" s="7" t="str">
        <f aca="false">IFERROR(INDEX('Source'!$C:$C,MATCH($A444,'Source'!$B:$B,0)),"")</f>
        <v>מידרסים מסיליקון</v>
      </c>
      <c r="C444" s="8" t="n">
        <f aca="false">SUMIFS('Source'!$D:$D,'Source'!$A:$A,"110 - Chemipal",'Source'!$B:$B,$A444)</f>
        <v>3</v>
      </c>
      <c r="D444" s="8" t="n">
        <f aca="false">SUMIFS('Source'!$F:$F,'Source'!$A:$A,"110 - Chemipal",'Source'!$B:$B,$A444)</f>
        <v>0</v>
      </c>
      <c r="E444" s="8" t="n">
        <f aca="false">D444*$J$5</f>
        <v>0</v>
      </c>
      <c r="F444" s="8" t="n">
        <f aca="false">E444-C444</f>
        <v>-3</v>
      </c>
      <c r="G444" s="9" t="n">
        <f aca="false">IF(AND(C444=0,E444=0),0,IF(C444=0,"New",(E444-C444)/C444))</f>
        <v>-1</v>
      </c>
      <c r="H444" s="8" t="n">
        <f aca="false">SUMIFS('Source'!$E:$E,'Source'!$A:$A,"110 - Chemipal",'Source'!$B:$B,$A444)</f>
        <v>220.98</v>
      </c>
      <c r="I444" s="8" t="n">
        <f aca="false">SUMIFS('Source'!$G:$G,'Source'!$A:$A,"110 - Chemipal",'Source'!$B:$B,$A444)</f>
        <v>0</v>
      </c>
      <c r="J444" s="8" t="n">
        <f aca="false">I444*$J$5</f>
        <v>0</v>
      </c>
      <c r="K444" s="8" t="n">
        <f aca="false">J444-H444</f>
        <v>-220.98</v>
      </c>
      <c r="L444" s="9" t="n">
        <f aca="false">IF(AND(H444=0,J444=0),0,IF(H444=0,"New",(J444-H444)/H444))</f>
        <v>-1</v>
      </c>
      <c r="M444" s="7" t="str">
        <f aca="false">IF(AND(OR(C444&lt;&gt;0,H444&lt;&gt;0),D444=0,I444=0),"DROP",IF(AND(OR(D444&lt;&gt;0,I444&lt;&gt;0),C444=0,H444=0),"NEW",""))</f>
        <v>DROP</v>
      </c>
    </row>
    <row r="445" customFormat="false" ht="15" hidden="false" customHeight="false" outlineLevel="0" collapsed="false">
      <c r="A445" s="7" t="s">
        <v>517</v>
      </c>
      <c r="B445" s="7" t="str">
        <f aca="false">IFERROR(INDEX('Source'!$C:$C,MATCH($A445,'Source'!$B:$B,0)),"")</f>
        <v>חגורת הריון קלה</v>
      </c>
      <c r="C445" s="8" t="n">
        <f aca="false">SUMIFS('Source'!$D:$D,'Source'!$A:$A,"110 - Chemipal",'Source'!$B:$B,$A445)</f>
        <v>1</v>
      </c>
      <c r="D445" s="8" t="n">
        <f aca="false">SUMIFS('Source'!$F:$F,'Source'!$A:$A,"110 - Chemipal",'Source'!$B:$B,$A445)</f>
        <v>0</v>
      </c>
      <c r="E445" s="8" t="n">
        <f aca="false">D445*$J$5</f>
        <v>0</v>
      </c>
      <c r="F445" s="8" t="n">
        <f aca="false">E445-C445</f>
        <v>-1</v>
      </c>
      <c r="G445" s="9" t="n">
        <f aca="false">IF(AND(C445=0,E445=0),0,IF(C445=0,"New",(E445-C445)/C445))</f>
        <v>-1</v>
      </c>
      <c r="H445" s="8" t="n">
        <f aca="false">SUMIFS('Source'!$E:$E,'Source'!$A:$A,"110 - Chemipal",'Source'!$B:$B,$A445)</f>
        <v>213.01</v>
      </c>
      <c r="I445" s="8" t="n">
        <f aca="false">SUMIFS('Source'!$G:$G,'Source'!$A:$A,"110 - Chemipal",'Source'!$B:$B,$A445)</f>
        <v>0</v>
      </c>
      <c r="J445" s="8" t="n">
        <f aca="false">I445*$J$5</f>
        <v>0</v>
      </c>
      <c r="K445" s="8" t="n">
        <f aca="false">J445-H445</f>
        <v>-213.01</v>
      </c>
      <c r="L445" s="9" t="n">
        <f aca="false">IF(AND(H445=0,J445=0),0,IF(H445=0,"New",(J445-H445)/H445))</f>
        <v>-1</v>
      </c>
      <c r="M445" s="7" t="str">
        <f aca="false">IF(AND(OR(C445&lt;&gt;0,H445&lt;&gt;0),D445=0,I445=0),"DROP",IF(AND(OR(D445&lt;&gt;0,I445&lt;&gt;0),C445=0,H445=0),"NEW",""))</f>
        <v>DROP</v>
      </c>
    </row>
    <row r="446" customFormat="false" ht="15" hidden="false" customHeight="false" outlineLevel="0" collapsed="false">
      <c r="A446" s="7" t="s">
        <v>518</v>
      </c>
      <c r="B446" s="7" t="str">
        <f aca="false">IFERROR(INDEX('Source'!$C:$C,MATCH($A446,'Source'!$B:$B,0)),"")</f>
        <v>חגורת בטן</v>
      </c>
      <c r="C446" s="8" t="n">
        <f aca="false">SUMIFS('Source'!$D:$D,'Source'!$A:$A,"110 - Chemipal",'Source'!$B:$B,$A446)</f>
        <v>2</v>
      </c>
      <c r="D446" s="8" t="n">
        <f aca="false">SUMIFS('Source'!$F:$F,'Source'!$A:$A,"110 - Chemipal",'Source'!$B:$B,$A446)</f>
        <v>0</v>
      </c>
      <c r="E446" s="8" t="n">
        <f aca="false">D446*$J$5</f>
        <v>0</v>
      </c>
      <c r="F446" s="8" t="n">
        <f aca="false">E446-C446</f>
        <v>-2</v>
      </c>
      <c r="G446" s="9" t="n">
        <f aca="false">IF(AND(C446=0,E446=0),0,IF(C446=0,"New",(E446-C446)/C446))</f>
        <v>-1</v>
      </c>
      <c r="H446" s="8" t="n">
        <f aca="false">SUMIFS('Source'!$E:$E,'Source'!$A:$A,"110 - Chemipal",'Source'!$B:$B,$A446)</f>
        <v>211.72</v>
      </c>
      <c r="I446" s="8" t="n">
        <f aca="false">SUMIFS('Source'!$G:$G,'Source'!$A:$A,"110 - Chemipal",'Source'!$B:$B,$A446)</f>
        <v>0</v>
      </c>
      <c r="J446" s="8" t="n">
        <f aca="false">I446*$J$5</f>
        <v>0</v>
      </c>
      <c r="K446" s="8" t="n">
        <f aca="false">J446-H446</f>
        <v>-211.72</v>
      </c>
      <c r="L446" s="9" t="n">
        <f aca="false">IF(AND(H446=0,J446=0),0,IF(H446=0,"New",(J446-H446)/H446))</f>
        <v>-1</v>
      </c>
      <c r="M446" s="7" t="str">
        <f aca="false">IF(AND(OR(C446&lt;&gt;0,H446&lt;&gt;0),D446=0,I446=0),"DROP",IF(AND(OR(D446&lt;&gt;0,I446&lt;&gt;0),C446=0,H446=0),"NEW",""))</f>
        <v>DROP</v>
      </c>
    </row>
    <row r="447" customFormat="false" ht="15" hidden="false" customHeight="false" outlineLevel="0" collapsed="false">
      <c r="A447" s="7" t="s">
        <v>519</v>
      </c>
      <c r="B447" s="7" t="str">
        <f aca="false">IFERROR(INDEX('Source'!$C:$C,MATCH($A447,'Source'!$B:$B,0)),"")</f>
        <v>מדרס ג'ל ספורט לגבר</v>
      </c>
      <c r="C447" s="8" t="n">
        <f aca="false">SUMIFS('Source'!$D:$D,'Source'!$A:$A,"110 - Chemipal",'Source'!$B:$B,$A447)</f>
        <v>-3</v>
      </c>
      <c r="D447" s="8" t="n">
        <f aca="false">SUMIFS('Source'!$F:$F,'Source'!$A:$A,"110 - Chemipal",'Source'!$B:$B,$A447)</f>
        <v>0</v>
      </c>
      <c r="E447" s="8" t="n">
        <f aca="false">D447*$J$5</f>
        <v>0</v>
      </c>
      <c r="F447" s="8" t="n">
        <f aca="false">E447-C447</f>
        <v>3</v>
      </c>
      <c r="G447" s="9" t="n">
        <f aca="false">IF(AND(C447=0,E447=0),0,IF(C447=0,"New",(E447-C447)/C447))</f>
        <v>-1</v>
      </c>
      <c r="H447" s="8" t="n">
        <f aca="false">SUMIFS('Source'!$E:$E,'Source'!$A:$A,"110 - Chemipal",'Source'!$B:$B,$A447)</f>
        <v>-210.12</v>
      </c>
      <c r="I447" s="8" t="n">
        <f aca="false">SUMIFS('Source'!$G:$G,'Source'!$A:$A,"110 - Chemipal",'Source'!$B:$B,$A447)</f>
        <v>0</v>
      </c>
      <c r="J447" s="8" t="n">
        <f aca="false">I447*$J$5</f>
        <v>0</v>
      </c>
      <c r="K447" s="8" t="n">
        <f aca="false">J447-H447</f>
        <v>210.12</v>
      </c>
      <c r="L447" s="9" t="n">
        <f aca="false">IF(AND(H447=0,J447=0),0,IF(H447=0,"New",(J447-H447)/H447))</f>
        <v>-1</v>
      </c>
      <c r="M447" s="7" t="str">
        <f aca="false">IF(AND(OR(C447&lt;&gt;0,H447&lt;&gt;0),D447=0,I447=0),"DROP",IF(AND(OR(D447&lt;&gt;0,I447&lt;&gt;0),C447=0,H447=0),"NEW",""))</f>
        <v>DROP</v>
      </c>
    </row>
    <row r="448" customFormat="false" ht="15" hidden="false" customHeight="false" outlineLevel="0" collapsed="false">
      <c r="A448" s="7" t="s">
        <v>520</v>
      </c>
      <c r="B448" s="7" t="str">
        <f aca="false">IFERROR(INDEX('Source'!$C:$C,MATCH($A448,'Source'!$B:$B,0)),"")</f>
        <v>אטלטיק טייפ</v>
      </c>
      <c r="C448" s="8" t="n">
        <f aca="false">SUMIFS('Source'!$D:$D,'Source'!$A:$A,"110 - Chemipal",'Source'!$B:$B,$A448)</f>
        <v>13</v>
      </c>
      <c r="D448" s="8" t="n">
        <f aca="false">SUMIFS('Source'!$F:$F,'Source'!$A:$A,"110 - Chemipal",'Source'!$B:$B,$A448)</f>
        <v>0</v>
      </c>
      <c r="E448" s="8" t="n">
        <f aca="false">D448*$J$5</f>
        <v>0</v>
      </c>
      <c r="F448" s="8" t="n">
        <f aca="false">E448-C448</f>
        <v>-13</v>
      </c>
      <c r="G448" s="9" t="n">
        <f aca="false">IF(AND(C448=0,E448=0),0,IF(C448=0,"New",(E448-C448)/C448))</f>
        <v>-1</v>
      </c>
      <c r="H448" s="8" t="n">
        <f aca="false">SUMIFS('Source'!$E:$E,'Source'!$A:$A,"110 - Chemipal",'Source'!$B:$B,$A448)</f>
        <v>206.88</v>
      </c>
      <c r="I448" s="8" t="n">
        <f aca="false">SUMIFS('Source'!$G:$G,'Source'!$A:$A,"110 - Chemipal",'Source'!$B:$B,$A448)</f>
        <v>0</v>
      </c>
      <c r="J448" s="8" t="n">
        <f aca="false">I448*$J$5</f>
        <v>0</v>
      </c>
      <c r="K448" s="8" t="n">
        <f aca="false">J448-H448</f>
        <v>-206.88</v>
      </c>
      <c r="L448" s="9" t="n">
        <f aca="false">IF(AND(H448=0,J448=0),0,IF(H448=0,"New",(J448-H448)/H448))</f>
        <v>-1</v>
      </c>
      <c r="M448" s="7" t="str">
        <f aca="false">IF(AND(OR(C448&lt;&gt;0,H448&lt;&gt;0),D448=0,I448=0),"DROP",IF(AND(OR(D448&lt;&gt;0,I448&lt;&gt;0),C448=0,H448=0),"NEW",""))</f>
        <v>DROP</v>
      </c>
    </row>
    <row r="449" customFormat="false" ht="15" hidden="false" customHeight="false" outlineLevel="0" collapsed="false">
      <c r="A449" s="7" t="s">
        <v>521</v>
      </c>
      <c r="B449" s="7" t="str">
        <f aca="false">IFERROR(INDEX('Source'!$C:$C,MATCH($A449,'Source'!$B:$B,0)),"")</f>
        <v>אטלטיק טייפ</v>
      </c>
      <c r="C449" s="8" t="n">
        <f aca="false">SUMIFS('Source'!$D:$D,'Source'!$A:$A,"110 - Chemipal",'Source'!$B:$B,$A449)</f>
        <v>13</v>
      </c>
      <c r="D449" s="8" t="n">
        <f aca="false">SUMIFS('Source'!$F:$F,'Source'!$A:$A,"110 - Chemipal",'Source'!$B:$B,$A449)</f>
        <v>0</v>
      </c>
      <c r="E449" s="8" t="n">
        <f aca="false">D449*$J$5</f>
        <v>0</v>
      </c>
      <c r="F449" s="8" t="n">
        <f aca="false">E449-C449</f>
        <v>-13</v>
      </c>
      <c r="G449" s="9" t="n">
        <f aca="false">IF(AND(C449=0,E449=0),0,IF(C449=0,"New",(E449-C449)/C449))</f>
        <v>-1</v>
      </c>
      <c r="H449" s="8" t="n">
        <f aca="false">SUMIFS('Source'!$E:$E,'Source'!$A:$A,"110 - Chemipal",'Source'!$B:$B,$A449)</f>
        <v>206.88</v>
      </c>
      <c r="I449" s="8" t="n">
        <f aca="false">SUMIFS('Source'!$G:$G,'Source'!$A:$A,"110 - Chemipal",'Source'!$B:$B,$A449)</f>
        <v>0</v>
      </c>
      <c r="J449" s="8" t="n">
        <f aca="false">I449*$J$5</f>
        <v>0</v>
      </c>
      <c r="K449" s="8" t="n">
        <f aca="false">J449-H449</f>
        <v>-206.88</v>
      </c>
      <c r="L449" s="9" t="n">
        <f aca="false">IF(AND(H449=0,J449=0),0,IF(H449=0,"New",(J449-H449)/H449))</f>
        <v>-1</v>
      </c>
      <c r="M449" s="7" t="str">
        <f aca="false">IF(AND(OR(C449&lt;&gt;0,H449&lt;&gt;0),D449=0,I449=0),"DROP",IF(AND(OR(D449&lt;&gt;0,I449&lt;&gt;0),C449=0,H449=0),"NEW",""))</f>
        <v>DROP</v>
      </c>
    </row>
    <row r="450" customFormat="false" ht="15" hidden="false" customHeight="false" outlineLevel="0" collapsed="false">
      <c r="A450" s="7" t="s">
        <v>522</v>
      </c>
      <c r="B450" s="7" t="str">
        <f aca="false">IFERROR(INDEX('Source'!$C:$C,MATCH($A450,'Source'!$B:$B,0)),"")</f>
        <v>מגן ברך ארוך עם כרית סיליקון</v>
      </c>
      <c r="C450" s="8" t="n">
        <f aca="false">SUMIFS('Source'!$D:$D,'Source'!$A:$A,"110 - Chemipal",'Source'!$B:$B,$A450)</f>
        <v>1</v>
      </c>
      <c r="D450" s="8" t="n">
        <f aca="false">SUMIFS('Source'!$F:$F,'Source'!$A:$A,"110 - Chemipal",'Source'!$B:$B,$A450)</f>
        <v>0</v>
      </c>
      <c r="E450" s="8" t="n">
        <f aca="false">D450*$J$5</f>
        <v>0</v>
      </c>
      <c r="F450" s="8" t="n">
        <f aca="false">E450-C450</f>
        <v>-1</v>
      </c>
      <c r="G450" s="9" t="n">
        <f aca="false">IF(AND(C450=0,E450=0),0,IF(C450=0,"New",(E450-C450)/C450))</f>
        <v>-1</v>
      </c>
      <c r="H450" s="8" t="n">
        <f aca="false">SUMIFS('Source'!$E:$E,'Source'!$A:$A,"110 - Chemipal",'Source'!$B:$B,$A450)</f>
        <v>203.38</v>
      </c>
      <c r="I450" s="8" t="n">
        <f aca="false">SUMIFS('Source'!$G:$G,'Source'!$A:$A,"110 - Chemipal",'Source'!$B:$B,$A450)</f>
        <v>0</v>
      </c>
      <c r="J450" s="8" t="n">
        <f aca="false">I450*$J$5</f>
        <v>0</v>
      </c>
      <c r="K450" s="8" t="n">
        <f aca="false">J450-H450</f>
        <v>-203.38</v>
      </c>
      <c r="L450" s="9" t="n">
        <f aca="false">IF(AND(H450=0,J450=0),0,IF(H450=0,"New",(J450-H450)/H450))</f>
        <v>-1</v>
      </c>
      <c r="M450" s="7" t="str">
        <f aca="false">IF(AND(OR(C450&lt;&gt;0,H450&lt;&gt;0),D450=0,I450=0),"DROP",IF(AND(OR(D450&lt;&gt;0,I450&lt;&gt;0),C450=0,H450=0),"NEW",""))</f>
        <v>DROP</v>
      </c>
    </row>
    <row r="451" customFormat="false" ht="15" hidden="false" customHeight="false" outlineLevel="0" collapsed="false">
      <c r="A451" s="7" t="s">
        <v>523</v>
      </c>
      <c r="B451" s="7" t="str">
        <f aca="false">IFERROR(INDEX('Source'!$C:$C,MATCH($A451,'Source'!$B:$B,0)),"")</f>
        <v>סד קרסול</v>
      </c>
      <c r="C451" s="8" t="n">
        <f aca="false">SUMIFS('Source'!$D:$D,'Source'!$A:$A,"110 - Chemipal",'Source'!$B:$B,$A451)</f>
        <v>1</v>
      </c>
      <c r="D451" s="8" t="n">
        <f aca="false">SUMIFS('Source'!$F:$F,'Source'!$A:$A,"110 - Chemipal",'Source'!$B:$B,$A451)</f>
        <v>0</v>
      </c>
      <c r="E451" s="8" t="n">
        <f aca="false">D451*$J$5</f>
        <v>0</v>
      </c>
      <c r="F451" s="8" t="n">
        <f aca="false">E451-C451</f>
        <v>-1</v>
      </c>
      <c r="G451" s="9" t="n">
        <f aca="false">IF(AND(C451=0,E451=0),0,IF(C451=0,"New",(E451-C451)/C451))</f>
        <v>-1</v>
      </c>
      <c r="H451" s="8" t="n">
        <f aca="false">SUMIFS('Source'!$E:$E,'Source'!$A:$A,"110 - Chemipal",'Source'!$B:$B,$A451)</f>
        <v>198.57</v>
      </c>
      <c r="I451" s="8" t="n">
        <f aca="false">SUMIFS('Source'!$G:$G,'Source'!$A:$A,"110 - Chemipal",'Source'!$B:$B,$A451)</f>
        <v>0</v>
      </c>
      <c r="J451" s="8" t="n">
        <f aca="false">I451*$J$5</f>
        <v>0</v>
      </c>
      <c r="K451" s="8" t="n">
        <f aca="false">J451-H451</f>
        <v>-198.57</v>
      </c>
      <c r="L451" s="9" t="n">
        <f aca="false">IF(AND(H451=0,J451=0),0,IF(H451=0,"New",(J451-H451)/H451))</f>
        <v>-1</v>
      </c>
      <c r="M451" s="7" t="str">
        <f aca="false">IF(AND(OR(C451&lt;&gt;0,H451&lt;&gt;0),D451=0,I451=0),"DROP",IF(AND(OR(D451&lt;&gt;0,I451&lt;&gt;0),C451=0,H451=0),"NEW",""))</f>
        <v>DROP</v>
      </c>
    </row>
    <row r="452" customFormat="false" ht="15" hidden="false" customHeight="false" outlineLevel="0" collapsed="false">
      <c r="A452" s="7" t="s">
        <v>524</v>
      </c>
      <c r="B452" s="7" t="str">
        <f aca="false">IFERROR(INDEX('Source'!$C:$C,MATCH($A452,'Source'!$B:$B,0)),"")</f>
        <v>מישר כתפיים רחב+תמיכה לבית השח</v>
      </c>
      <c r="C452" s="8" t="n">
        <f aca="false">SUMIFS('Source'!$D:$D,'Source'!$A:$A,"110 - Chemipal",'Source'!$B:$B,$A452)</f>
        <v>1</v>
      </c>
      <c r="D452" s="8" t="n">
        <f aca="false">SUMIFS('Source'!$F:$F,'Source'!$A:$A,"110 - Chemipal",'Source'!$B:$B,$A452)</f>
        <v>0</v>
      </c>
      <c r="E452" s="8" t="n">
        <f aca="false">D452*$J$5</f>
        <v>0</v>
      </c>
      <c r="F452" s="8" t="n">
        <f aca="false">E452-C452</f>
        <v>-1</v>
      </c>
      <c r="G452" s="9" t="n">
        <f aca="false">IF(AND(C452=0,E452=0),0,IF(C452=0,"New",(E452-C452)/C452))</f>
        <v>-1</v>
      </c>
      <c r="H452" s="8" t="n">
        <f aca="false">SUMIFS('Source'!$E:$E,'Source'!$A:$A,"110 - Chemipal",'Source'!$B:$B,$A452)</f>
        <v>198.5</v>
      </c>
      <c r="I452" s="8" t="n">
        <f aca="false">SUMIFS('Source'!$G:$G,'Source'!$A:$A,"110 - Chemipal",'Source'!$B:$B,$A452)</f>
        <v>0</v>
      </c>
      <c r="J452" s="8" t="n">
        <f aca="false">I452*$J$5</f>
        <v>0</v>
      </c>
      <c r="K452" s="8" t="n">
        <f aca="false">J452-H452</f>
        <v>-198.5</v>
      </c>
      <c r="L452" s="9" t="n">
        <f aca="false">IF(AND(H452=0,J452=0),0,IF(H452=0,"New",(J452-H452)/H452))</f>
        <v>-1</v>
      </c>
      <c r="M452" s="7" t="str">
        <f aca="false">IF(AND(OR(C452&lt;&gt;0,H452&lt;&gt;0),D452=0,I452=0),"DROP",IF(AND(OR(D452&lt;&gt;0,I452&lt;&gt;0),C452=0,H452=0),"NEW",""))</f>
        <v>DROP</v>
      </c>
    </row>
    <row r="453" customFormat="false" ht="15" hidden="false" customHeight="false" outlineLevel="0" collapsed="false">
      <c r="A453" s="7" t="s">
        <v>525</v>
      </c>
      <c r="B453" s="7" t="str">
        <f aca="false">IFERROR(INDEX('Source'!$C:$C,MATCH($A453,'Source'!$B:$B,0)),"")</f>
        <v>מגן ברך ארוך עם כרית סיליקון</v>
      </c>
      <c r="C453" s="8" t="n">
        <f aca="false">SUMIFS('Source'!$D:$D,'Source'!$A:$A,"110 - Chemipal",'Source'!$B:$B,$A453)</f>
        <v>-1</v>
      </c>
      <c r="D453" s="8" t="n">
        <f aca="false">SUMIFS('Source'!$F:$F,'Source'!$A:$A,"110 - Chemipal",'Source'!$B:$B,$A453)</f>
        <v>0</v>
      </c>
      <c r="E453" s="8" t="n">
        <f aca="false">D453*$J$5</f>
        <v>0</v>
      </c>
      <c r="F453" s="8" t="n">
        <f aca="false">E453-C453</f>
        <v>1</v>
      </c>
      <c r="G453" s="9" t="n">
        <f aca="false">IF(AND(C453=0,E453=0),0,IF(C453=0,"New",(E453-C453)/C453))</f>
        <v>-1</v>
      </c>
      <c r="H453" s="8" t="n">
        <f aca="false">SUMIFS('Source'!$E:$E,'Source'!$A:$A,"110 - Chemipal",'Source'!$B:$B,$A453)</f>
        <v>-196.24</v>
      </c>
      <c r="I453" s="8" t="n">
        <f aca="false">SUMIFS('Source'!$G:$G,'Source'!$A:$A,"110 - Chemipal",'Source'!$B:$B,$A453)</f>
        <v>0</v>
      </c>
      <c r="J453" s="8" t="n">
        <f aca="false">I453*$J$5</f>
        <v>0</v>
      </c>
      <c r="K453" s="8" t="n">
        <f aca="false">J453-H453</f>
        <v>196.24</v>
      </c>
      <c r="L453" s="9" t="n">
        <f aca="false">IF(AND(H453=0,J453=0),0,IF(H453=0,"New",(J453-H453)/H453))</f>
        <v>-1</v>
      </c>
      <c r="M453" s="7" t="str">
        <f aca="false">IF(AND(OR(C453&lt;&gt;0,H453&lt;&gt;0),D453=0,I453=0),"DROP",IF(AND(OR(D453&lt;&gt;0,I453&lt;&gt;0),C453=0,H453=0),"NEW",""))</f>
        <v>DROP</v>
      </c>
    </row>
    <row r="454" customFormat="false" ht="15" hidden="false" customHeight="false" outlineLevel="0" collapsed="false">
      <c r="A454" s="7" t="s">
        <v>526</v>
      </c>
      <c r="B454" s="7" t="str">
        <f aca="false">IFERROR(INDEX('Source'!$C:$C,MATCH($A454,'Source'!$B:$B,0)),"")</f>
        <v>מדרסים לגברים 43-</v>
      </c>
      <c r="C454" s="8" t="n">
        <f aca="false">SUMIFS('Source'!$D:$D,'Source'!$A:$A,"110 - Chemipal",'Source'!$B:$B,$A454)</f>
        <v>-2</v>
      </c>
      <c r="D454" s="8" t="n">
        <f aca="false">SUMIFS('Source'!$F:$F,'Source'!$A:$A,"110 - Chemipal",'Source'!$B:$B,$A454)</f>
        <v>0</v>
      </c>
      <c r="E454" s="8" t="n">
        <f aca="false">D454*$J$5</f>
        <v>0</v>
      </c>
      <c r="F454" s="8" t="n">
        <f aca="false">E454-C454</f>
        <v>2</v>
      </c>
      <c r="G454" s="9" t="n">
        <f aca="false">IF(AND(C454=0,E454=0),0,IF(C454=0,"New",(E454-C454)/C454))</f>
        <v>-1</v>
      </c>
      <c r="H454" s="8" t="n">
        <f aca="false">SUMIFS('Source'!$E:$E,'Source'!$A:$A,"110 - Chemipal",'Source'!$B:$B,$A454)</f>
        <v>-193.46</v>
      </c>
      <c r="I454" s="8" t="n">
        <f aca="false">SUMIFS('Source'!$G:$G,'Source'!$A:$A,"110 - Chemipal",'Source'!$B:$B,$A454)</f>
        <v>0</v>
      </c>
      <c r="J454" s="8" t="n">
        <f aca="false">I454*$J$5</f>
        <v>0</v>
      </c>
      <c r="K454" s="8" t="n">
        <f aca="false">J454-H454</f>
        <v>193.46</v>
      </c>
      <c r="L454" s="9" t="n">
        <f aca="false">IF(AND(H454=0,J454=0),0,IF(H454=0,"New",(J454-H454)/H454))</f>
        <v>-1</v>
      </c>
      <c r="M454" s="7" t="str">
        <f aca="false">IF(AND(OR(C454&lt;&gt;0,H454&lt;&gt;0),D454=0,I454=0),"DROP",IF(AND(OR(D454&lt;&gt;0,I454&lt;&gt;0),C454=0,H454=0),"NEW",""))</f>
        <v>DROP</v>
      </c>
    </row>
    <row r="455" customFormat="false" ht="15" hidden="false" customHeight="false" outlineLevel="0" collapsed="false">
      <c r="A455" s="7" t="s">
        <v>527</v>
      </c>
      <c r="B455" s="7" t="str">
        <f aca="false">IFERROR(INDEX('Source'!$C:$C,MATCH($A455,'Source'!$B:$B,0)),"")</f>
        <v>מדרסים לגברים 44</v>
      </c>
      <c r="C455" s="8" t="n">
        <f aca="false">SUMIFS('Source'!$D:$D,'Source'!$A:$A,"110 - Chemipal",'Source'!$B:$B,$A455)</f>
        <v>-2</v>
      </c>
      <c r="D455" s="8" t="n">
        <f aca="false">SUMIFS('Source'!$F:$F,'Source'!$A:$A,"110 - Chemipal",'Source'!$B:$B,$A455)</f>
        <v>0</v>
      </c>
      <c r="E455" s="8" t="n">
        <f aca="false">D455*$J$5</f>
        <v>0</v>
      </c>
      <c r="F455" s="8" t="n">
        <f aca="false">E455-C455</f>
        <v>2</v>
      </c>
      <c r="G455" s="9" t="n">
        <f aca="false">IF(AND(C455=0,E455=0),0,IF(C455=0,"New",(E455-C455)/C455))</f>
        <v>-1</v>
      </c>
      <c r="H455" s="8" t="n">
        <f aca="false">SUMIFS('Source'!$E:$E,'Source'!$A:$A,"110 - Chemipal",'Source'!$B:$B,$A455)</f>
        <v>-193.46</v>
      </c>
      <c r="I455" s="8" t="n">
        <f aca="false">SUMIFS('Source'!$G:$G,'Source'!$A:$A,"110 - Chemipal",'Source'!$B:$B,$A455)</f>
        <v>0</v>
      </c>
      <c r="J455" s="8" t="n">
        <f aca="false">I455*$J$5</f>
        <v>0</v>
      </c>
      <c r="K455" s="8" t="n">
        <f aca="false">J455-H455</f>
        <v>193.46</v>
      </c>
      <c r="L455" s="9" t="n">
        <f aca="false">IF(AND(H455=0,J455=0),0,IF(H455=0,"New",(J455-H455)/H455))</f>
        <v>-1</v>
      </c>
      <c r="M455" s="7" t="str">
        <f aca="false">IF(AND(OR(C455&lt;&gt;0,H455&lt;&gt;0),D455=0,I455=0),"DROP",IF(AND(OR(D455&lt;&gt;0,I455&lt;&gt;0),C455=0,H455=0),"NEW",""))</f>
        <v>DROP</v>
      </c>
    </row>
    <row r="456" customFormat="false" ht="15" hidden="false" customHeight="false" outlineLevel="0" collapsed="false">
      <c r="A456" s="7" t="s">
        <v>528</v>
      </c>
      <c r="B456" s="7" t="str">
        <f aca="false">IFERROR(INDEX('Source'!$C:$C,MATCH($A456,'Source'!$B:$B,0)),"")</f>
        <v>סד לאגודל</v>
      </c>
      <c r="C456" s="8" t="n">
        <f aca="false">SUMIFS('Source'!$D:$D,'Source'!$A:$A,"110 - Chemipal",'Source'!$B:$B,$A456)</f>
        <v>3</v>
      </c>
      <c r="D456" s="8" t="n">
        <f aca="false">SUMIFS('Source'!$F:$F,'Source'!$A:$A,"110 - Chemipal",'Source'!$B:$B,$A456)</f>
        <v>0</v>
      </c>
      <c r="E456" s="8" t="n">
        <f aca="false">D456*$J$5</f>
        <v>0</v>
      </c>
      <c r="F456" s="8" t="n">
        <f aca="false">E456-C456</f>
        <v>-3</v>
      </c>
      <c r="G456" s="9" t="n">
        <f aca="false">IF(AND(C456=0,E456=0),0,IF(C456=0,"New",(E456-C456)/C456))</f>
        <v>-1</v>
      </c>
      <c r="H456" s="8" t="n">
        <f aca="false">SUMIFS('Source'!$E:$E,'Source'!$A:$A,"110 - Chemipal",'Source'!$B:$B,$A456)</f>
        <v>188.96</v>
      </c>
      <c r="I456" s="8" t="n">
        <f aca="false">SUMIFS('Source'!$G:$G,'Source'!$A:$A,"110 - Chemipal",'Source'!$B:$B,$A456)</f>
        <v>0</v>
      </c>
      <c r="J456" s="8" t="n">
        <f aca="false">I456*$J$5</f>
        <v>0</v>
      </c>
      <c r="K456" s="8" t="n">
        <f aca="false">J456-H456</f>
        <v>-188.96</v>
      </c>
      <c r="L456" s="9" t="n">
        <f aca="false">IF(AND(H456=0,J456=0),0,IF(H456=0,"New",(J456-H456)/H456))</f>
        <v>-1</v>
      </c>
      <c r="M456" s="7" t="str">
        <f aca="false">IF(AND(OR(C456&lt;&gt;0,H456&lt;&gt;0),D456=0,I456=0),"DROP",IF(AND(OR(D456&lt;&gt;0,I456&lt;&gt;0),C456=0,H456=0),"NEW",""))</f>
        <v>DROP</v>
      </c>
    </row>
    <row r="457" customFormat="false" ht="15" hidden="false" customHeight="false" outlineLevel="0" collapsed="false">
      <c r="A457" s="7" t="s">
        <v>529</v>
      </c>
      <c r="B457" s="7" t="str">
        <f aca="false">IFERROR(INDEX('Source'!$C:$C,MATCH($A457,'Source'!$B:$B,0)),"")</f>
        <v>רפידה אורטופדית</v>
      </c>
      <c r="C457" s="8" t="n">
        <f aca="false">SUMIFS('Source'!$D:$D,'Source'!$A:$A,"110 - Chemipal",'Source'!$B:$B,$A457)</f>
        <v>-5</v>
      </c>
      <c r="D457" s="8" t="n">
        <f aca="false">SUMIFS('Source'!$F:$F,'Source'!$A:$A,"110 - Chemipal",'Source'!$B:$B,$A457)</f>
        <v>0</v>
      </c>
      <c r="E457" s="8" t="n">
        <f aca="false">D457*$J$5</f>
        <v>0</v>
      </c>
      <c r="F457" s="8" t="n">
        <f aca="false">E457-C457</f>
        <v>5</v>
      </c>
      <c r="G457" s="9" t="n">
        <f aca="false">IF(AND(C457=0,E457=0),0,IF(C457=0,"New",(E457-C457)/C457))</f>
        <v>-1</v>
      </c>
      <c r="H457" s="8" t="n">
        <f aca="false">SUMIFS('Source'!$E:$E,'Source'!$A:$A,"110 - Chemipal",'Source'!$B:$B,$A457)</f>
        <v>-182.6</v>
      </c>
      <c r="I457" s="8" t="n">
        <f aca="false">SUMIFS('Source'!$G:$G,'Source'!$A:$A,"110 - Chemipal",'Source'!$B:$B,$A457)</f>
        <v>0</v>
      </c>
      <c r="J457" s="8" t="n">
        <f aca="false">I457*$J$5</f>
        <v>0</v>
      </c>
      <c r="K457" s="8" t="n">
        <f aca="false">J457-H457</f>
        <v>182.6</v>
      </c>
      <c r="L457" s="9" t="n">
        <f aca="false">IF(AND(H457=0,J457=0),0,IF(H457=0,"New",(J457-H457)/H457))</f>
        <v>-1</v>
      </c>
      <c r="M457" s="7" t="str">
        <f aca="false">IF(AND(OR(C457&lt;&gt;0,H457&lt;&gt;0),D457=0,I457=0),"DROP",IF(AND(OR(D457&lt;&gt;0,I457&lt;&gt;0),C457=0,H457=0),"NEW",""))</f>
        <v>DROP</v>
      </c>
    </row>
    <row r="458" customFormat="false" ht="15" hidden="false" customHeight="false" outlineLevel="0" collapsed="false">
      <c r="A458" s="7" t="s">
        <v>530</v>
      </c>
      <c r="B458" s="7" t="str">
        <f aca="false">IFERROR(INDEX('Source'!$C:$C,MATCH($A458,'Source'!$B:$B,0)),"")</f>
        <v>מתלה יד + קיבוע מרפק</v>
      </c>
      <c r="C458" s="8" t="n">
        <f aca="false">SUMIFS('Source'!$D:$D,'Source'!$A:$A,"110 - Chemipal",'Source'!$B:$B,$A458)</f>
        <v>2</v>
      </c>
      <c r="D458" s="8" t="n">
        <f aca="false">SUMIFS('Source'!$F:$F,'Source'!$A:$A,"110 - Chemipal",'Source'!$B:$B,$A458)</f>
        <v>0</v>
      </c>
      <c r="E458" s="8" t="n">
        <f aca="false">D458*$J$5</f>
        <v>0</v>
      </c>
      <c r="F458" s="8" t="n">
        <f aca="false">E458-C458</f>
        <v>-2</v>
      </c>
      <c r="G458" s="9" t="n">
        <f aca="false">IF(AND(C458=0,E458=0),0,IF(C458=0,"New",(E458-C458)/C458))</f>
        <v>-1</v>
      </c>
      <c r="H458" s="8" t="n">
        <f aca="false">SUMIFS('Source'!$E:$E,'Source'!$A:$A,"110 - Chemipal",'Source'!$B:$B,$A458)</f>
        <v>179.44</v>
      </c>
      <c r="I458" s="8" t="n">
        <f aca="false">SUMIFS('Source'!$G:$G,'Source'!$A:$A,"110 - Chemipal",'Source'!$B:$B,$A458)</f>
        <v>0</v>
      </c>
      <c r="J458" s="8" t="n">
        <f aca="false">I458*$J$5</f>
        <v>0</v>
      </c>
      <c r="K458" s="8" t="n">
        <f aca="false">J458-H458</f>
        <v>-179.44</v>
      </c>
      <c r="L458" s="9" t="n">
        <f aca="false">IF(AND(H458=0,J458=0),0,IF(H458=0,"New",(J458-H458)/H458))</f>
        <v>-1</v>
      </c>
      <c r="M458" s="7" t="str">
        <f aca="false">IF(AND(OR(C458&lt;&gt;0,H458&lt;&gt;0),D458=0,I458=0),"DROP",IF(AND(OR(D458&lt;&gt;0,I458&lt;&gt;0),C458=0,H458=0),"NEW",""))</f>
        <v>DROP</v>
      </c>
    </row>
    <row r="459" customFormat="false" ht="15" hidden="false" customHeight="false" outlineLevel="0" collapsed="false">
      <c r="A459" s="7" t="s">
        <v>531</v>
      </c>
      <c r="B459" s="7" t="str">
        <f aca="false">IFERROR(INDEX('Source'!$C:$C,MATCH($A459,'Source'!$B:$B,0)),"")</f>
        <v>מגן מרפק בז'</v>
      </c>
      <c r="C459" s="8" t="n">
        <f aca="false">SUMIFS('Source'!$D:$D,'Source'!$A:$A,"110 - Chemipal",'Source'!$B:$B,$A459)</f>
        <v>6</v>
      </c>
      <c r="D459" s="8" t="n">
        <f aca="false">SUMIFS('Source'!$F:$F,'Source'!$A:$A,"110 - Chemipal",'Source'!$B:$B,$A459)</f>
        <v>0</v>
      </c>
      <c r="E459" s="8" t="n">
        <f aca="false">D459*$J$5</f>
        <v>0</v>
      </c>
      <c r="F459" s="8" t="n">
        <f aca="false">E459-C459</f>
        <v>-6</v>
      </c>
      <c r="G459" s="9" t="n">
        <f aca="false">IF(AND(C459=0,E459=0),0,IF(C459=0,"New",(E459-C459)/C459))</f>
        <v>-1</v>
      </c>
      <c r="H459" s="8" t="n">
        <f aca="false">SUMIFS('Source'!$E:$E,'Source'!$A:$A,"110 - Chemipal",'Source'!$B:$B,$A459)</f>
        <v>179.17</v>
      </c>
      <c r="I459" s="8" t="n">
        <f aca="false">SUMIFS('Source'!$G:$G,'Source'!$A:$A,"110 - Chemipal",'Source'!$B:$B,$A459)</f>
        <v>0</v>
      </c>
      <c r="J459" s="8" t="n">
        <f aca="false">I459*$J$5</f>
        <v>0</v>
      </c>
      <c r="K459" s="8" t="n">
        <f aca="false">J459-H459</f>
        <v>-179.17</v>
      </c>
      <c r="L459" s="9" t="n">
        <f aca="false">IF(AND(H459=0,J459=0),0,IF(H459=0,"New",(J459-H459)/H459))</f>
        <v>-1</v>
      </c>
      <c r="M459" s="7" t="str">
        <f aca="false">IF(AND(OR(C459&lt;&gt;0,H459&lt;&gt;0),D459=0,I459=0),"DROP",IF(AND(OR(D459&lt;&gt;0,I459&lt;&gt;0),C459=0,H459=0),"NEW",""))</f>
        <v>DROP</v>
      </c>
    </row>
    <row r="460" customFormat="false" ht="15" hidden="false" customHeight="false" outlineLevel="0" collapsed="false">
      <c r="A460" s="7" t="s">
        <v>532</v>
      </c>
      <c r="B460" s="7" t="str">
        <f aca="false">IFERROR(INDEX('Source'!$C:$C,MATCH($A460,'Source'!$B:$B,0)),"")</f>
        <v>חגורה מגנטית</v>
      </c>
      <c r="C460" s="8" t="n">
        <f aca="false">SUMIFS('Source'!$D:$D,'Source'!$A:$A,"110 - Chemipal",'Source'!$B:$B,$A460)</f>
        <v>-1</v>
      </c>
      <c r="D460" s="8" t="n">
        <f aca="false">SUMIFS('Source'!$F:$F,'Source'!$A:$A,"110 - Chemipal",'Source'!$B:$B,$A460)</f>
        <v>0</v>
      </c>
      <c r="E460" s="8" t="n">
        <f aca="false">D460*$J$5</f>
        <v>0</v>
      </c>
      <c r="F460" s="8" t="n">
        <f aca="false">E460-C460</f>
        <v>1</v>
      </c>
      <c r="G460" s="9" t="n">
        <f aca="false">IF(AND(C460=0,E460=0),0,IF(C460=0,"New",(E460-C460)/C460))</f>
        <v>-1</v>
      </c>
      <c r="H460" s="8" t="n">
        <f aca="false">SUMIFS('Source'!$E:$E,'Source'!$A:$A,"110 - Chemipal",'Source'!$B:$B,$A460)</f>
        <v>-178.59</v>
      </c>
      <c r="I460" s="8" t="n">
        <f aca="false">SUMIFS('Source'!$G:$G,'Source'!$A:$A,"110 - Chemipal",'Source'!$B:$B,$A460)</f>
        <v>0</v>
      </c>
      <c r="J460" s="8" t="n">
        <f aca="false">I460*$J$5</f>
        <v>0</v>
      </c>
      <c r="K460" s="8" t="n">
        <f aca="false">J460-H460</f>
        <v>178.59</v>
      </c>
      <c r="L460" s="9" t="n">
        <f aca="false">IF(AND(H460=0,J460=0),0,IF(H460=0,"New",(J460-H460)/H460))</f>
        <v>-1</v>
      </c>
      <c r="M460" s="7" t="str">
        <f aca="false">IF(AND(OR(C460&lt;&gt;0,H460&lt;&gt;0),D460=0,I460=0),"DROP",IF(AND(OR(D460&lt;&gt;0,I460&lt;&gt;0),C460=0,H460=0),"NEW",""))</f>
        <v>DROP</v>
      </c>
    </row>
    <row r="461" customFormat="false" ht="15" hidden="false" customHeight="false" outlineLevel="0" collapsed="false">
      <c r="A461" s="7" t="s">
        <v>533</v>
      </c>
      <c r="B461" s="7" t="str">
        <f aca="false">IFERROR(INDEX('Source'!$C:$C,MATCH($A461,'Source'!$B:$B,0)),"")</f>
        <v>מתלה יד + קיבוע מרפק</v>
      </c>
      <c r="C461" s="8" t="n">
        <f aca="false">SUMIFS('Source'!$D:$D,'Source'!$A:$A,"110 - Chemipal",'Source'!$B:$B,$A461)</f>
        <v>2</v>
      </c>
      <c r="D461" s="8" t="n">
        <f aca="false">SUMIFS('Source'!$F:$F,'Source'!$A:$A,"110 - Chemipal",'Source'!$B:$B,$A461)</f>
        <v>0</v>
      </c>
      <c r="E461" s="8" t="n">
        <f aca="false">D461*$J$5</f>
        <v>0</v>
      </c>
      <c r="F461" s="8" t="n">
        <f aca="false">E461-C461</f>
        <v>-2</v>
      </c>
      <c r="G461" s="9" t="n">
        <f aca="false">IF(AND(C461=0,E461=0),0,IF(C461=0,"New",(E461-C461)/C461))</f>
        <v>-1</v>
      </c>
      <c r="H461" s="8" t="n">
        <f aca="false">SUMIFS('Source'!$E:$E,'Source'!$A:$A,"110 - Chemipal",'Source'!$B:$B,$A461)</f>
        <v>176.4</v>
      </c>
      <c r="I461" s="8" t="n">
        <f aca="false">SUMIFS('Source'!$G:$G,'Source'!$A:$A,"110 - Chemipal",'Source'!$B:$B,$A461)</f>
        <v>0</v>
      </c>
      <c r="J461" s="8" t="n">
        <f aca="false">I461*$J$5</f>
        <v>0</v>
      </c>
      <c r="K461" s="8" t="n">
        <f aca="false">J461-H461</f>
        <v>-176.4</v>
      </c>
      <c r="L461" s="9" t="n">
        <f aca="false">IF(AND(H461=0,J461=0),0,IF(H461=0,"New",(J461-H461)/H461))</f>
        <v>-1</v>
      </c>
      <c r="M461" s="7" t="str">
        <f aca="false">IF(AND(OR(C461&lt;&gt;0,H461&lt;&gt;0),D461=0,I461=0),"DROP",IF(AND(OR(D461&lt;&gt;0,I461&lt;&gt;0),C461=0,H461=0),"NEW",""))</f>
        <v>DROP</v>
      </c>
    </row>
    <row r="462" customFormat="false" ht="15" hidden="false" customHeight="false" outlineLevel="0" collapsed="false">
      <c r="A462" s="7" t="s">
        <v>534</v>
      </c>
      <c r="B462" s="7" t="str">
        <f aca="false">IFERROR(INDEX('Source'!$C:$C,MATCH($A462,'Source'!$B:$B,0)),"")</f>
        <v>מגן שוק SC39</v>
      </c>
      <c r="C462" s="8" t="n">
        <f aca="false">SUMIFS('Source'!$D:$D,'Source'!$A:$A,"110 - Chemipal",'Source'!$B:$B,$A462)</f>
        <v>-1</v>
      </c>
      <c r="D462" s="8" t="n">
        <f aca="false">SUMIFS('Source'!$F:$F,'Source'!$A:$A,"110 - Chemipal",'Source'!$B:$B,$A462)</f>
        <v>0</v>
      </c>
      <c r="E462" s="8" t="n">
        <f aca="false">D462*$J$5</f>
        <v>0</v>
      </c>
      <c r="F462" s="8" t="n">
        <f aca="false">E462-C462</f>
        <v>1</v>
      </c>
      <c r="G462" s="9" t="n">
        <f aca="false">IF(AND(C462=0,E462=0),0,IF(C462=0,"New",(E462-C462)/C462))</f>
        <v>-1</v>
      </c>
      <c r="H462" s="8" t="n">
        <f aca="false">SUMIFS('Source'!$E:$E,'Source'!$A:$A,"110 - Chemipal",'Source'!$B:$B,$A462)</f>
        <v>-175.45</v>
      </c>
      <c r="I462" s="8" t="n">
        <f aca="false">SUMIFS('Source'!$G:$G,'Source'!$A:$A,"110 - Chemipal",'Source'!$B:$B,$A462)</f>
        <v>0</v>
      </c>
      <c r="J462" s="8" t="n">
        <f aca="false">I462*$J$5</f>
        <v>0</v>
      </c>
      <c r="K462" s="8" t="n">
        <f aca="false">J462-H462</f>
        <v>175.45</v>
      </c>
      <c r="L462" s="9" t="n">
        <f aca="false">IF(AND(H462=0,J462=0),0,IF(H462=0,"New",(J462-H462)/H462))</f>
        <v>-1</v>
      </c>
      <c r="M462" s="7" t="str">
        <f aca="false">IF(AND(OR(C462&lt;&gt;0,H462&lt;&gt;0),D462=0,I462=0),"DROP",IF(AND(OR(D462&lt;&gt;0,I462&lt;&gt;0),C462=0,H462=0),"NEW",""))</f>
        <v>DROP</v>
      </c>
    </row>
    <row r="463" customFormat="false" ht="15" hidden="false" customHeight="false" outlineLevel="0" collapsed="false">
      <c r="A463" s="7" t="s">
        <v>535</v>
      </c>
      <c r="B463" s="7" t="str">
        <f aca="false">IFERROR(INDEX('Source'!$C:$C,MATCH($A463,'Source'!$B:$B,0)),"")</f>
        <v>מגן ברך רגיל</v>
      </c>
      <c r="C463" s="8" t="n">
        <f aca="false">SUMIFS('Source'!$D:$D,'Source'!$A:$A,"110 - Chemipal",'Source'!$B:$B,$A463)</f>
        <v>-2</v>
      </c>
      <c r="D463" s="8" t="n">
        <f aca="false">SUMIFS('Source'!$F:$F,'Source'!$A:$A,"110 - Chemipal",'Source'!$B:$B,$A463)</f>
        <v>0</v>
      </c>
      <c r="E463" s="8" t="n">
        <f aca="false">D463*$J$5</f>
        <v>0</v>
      </c>
      <c r="F463" s="8" t="n">
        <f aca="false">E463-C463</f>
        <v>2</v>
      </c>
      <c r="G463" s="9" t="n">
        <f aca="false">IF(AND(C463=0,E463=0),0,IF(C463=0,"New",(E463-C463)/C463))</f>
        <v>-1</v>
      </c>
      <c r="H463" s="8" t="n">
        <f aca="false">SUMIFS('Source'!$E:$E,'Source'!$A:$A,"110 - Chemipal",'Source'!$B:$B,$A463)</f>
        <v>-173.89</v>
      </c>
      <c r="I463" s="8" t="n">
        <f aca="false">SUMIFS('Source'!$G:$G,'Source'!$A:$A,"110 - Chemipal",'Source'!$B:$B,$A463)</f>
        <v>0</v>
      </c>
      <c r="J463" s="8" t="n">
        <f aca="false">I463*$J$5</f>
        <v>0</v>
      </c>
      <c r="K463" s="8" t="n">
        <f aca="false">J463-H463</f>
        <v>173.89</v>
      </c>
      <c r="L463" s="9" t="n">
        <f aca="false">IF(AND(H463=0,J463=0),0,IF(H463=0,"New",(J463-H463)/H463))</f>
        <v>-1</v>
      </c>
      <c r="M463" s="7" t="str">
        <f aca="false">IF(AND(OR(C463&lt;&gt;0,H463&lt;&gt;0),D463=0,I463=0),"DROP",IF(AND(OR(D463&lt;&gt;0,I463&lt;&gt;0),C463=0,H463=0),"NEW",""))</f>
        <v>DROP</v>
      </c>
    </row>
    <row r="464" customFormat="false" ht="15" hidden="false" customHeight="false" outlineLevel="0" collapsed="false">
      <c r="A464" s="7" t="s">
        <v>536</v>
      </c>
      <c r="B464" s="7" t="str">
        <f aca="false">IFERROR(INDEX('Source'!$C:$C,MATCH($A464,'Source'!$B:$B,0)),"")</f>
        <v>חגורת מיקדו</v>
      </c>
      <c r="C464" s="8" t="n">
        <f aca="false">SUMIFS('Source'!$D:$D,'Source'!$A:$A,"110 - Chemipal",'Source'!$B:$B,$A464)</f>
        <v>1</v>
      </c>
      <c r="D464" s="8" t="n">
        <f aca="false">SUMIFS('Source'!$F:$F,'Source'!$A:$A,"110 - Chemipal",'Source'!$B:$B,$A464)</f>
        <v>0</v>
      </c>
      <c r="E464" s="8" t="n">
        <f aca="false">D464*$J$5</f>
        <v>0</v>
      </c>
      <c r="F464" s="8" t="n">
        <f aca="false">E464-C464</f>
        <v>-1</v>
      </c>
      <c r="G464" s="9" t="n">
        <f aca="false">IF(AND(C464=0,E464=0),0,IF(C464=0,"New",(E464-C464)/C464))</f>
        <v>-1</v>
      </c>
      <c r="H464" s="8" t="n">
        <f aca="false">SUMIFS('Source'!$E:$E,'Source'!$A:$A,"110 - Chemipal",'Source'!$B:$B,$A464)</f>
        <v>170.14</v>
      </c>
      <c r="I464" s="8" t="n">
        <f aca="false">SUMIFS('Source'!$G:$G,'Source'!$A:$A,"110 - Chemipal",'Source'!$B:$B,$A464)</f>
        <v>0</v>
      </c>
      <c r="J464" s="8" t="n">
        <f aca="false">I464*$J$5</f>
        <v>0</v>
      </c>
      <c r="K464" s="8" t="n">
        <f aca="false">J464-H464</f>
        <v>-170.14</v>
      </c>
      <c r="L464" s="9" t="n">
        <f aca="false">IF(AND(H464=0,J464=0),0,IF(H464=0,"New",(J464-H464)/H464))</f>
        <v>-1</v>
      </c>
      <c r="M464" s="7" t="str">
        <f aca="false">IF(AND(OR(C464&lt;&gt;0,H464&lt;&gt;0),D464=0,I464=0),"DROP",IF(AND(OR(D464&lt;&gt;0,I464&lt;&gt;0),C464=0,H464=0),"NEW",""))</f>
        <v>DROP</v>
      </c>
    </row>
    <row r="465" customFormat="false" ht="15" hidden="false" customHeight="false" outlineLevel="0" collapsed="false">
      <c r="A465" s="7" t="s">
        <v>537</v>
      </c>
      <c r="B465" s="7" t="str">
        <f aca="false">IFERROR(INDEX('Source'!$C:$C,MATCH($A465,'Source'!$B:$B,0)),"")</f>
        <v>חגורת מיקדו</v>
      </c>
      <c r="C465" s="8" t="n">
        <f aca="false">SUMIFS('Source'!$D:$D,'Source'!$A:$A,"110 - Chemipal",'Source'!$B:$B,$A465)</f>
        <v>-1</v>
      </c>
      <c r="D465" s="8" t="n">
        <f aca="false">SUMIFS('Source'!$F:$F,'Source'!$A:$A,"110 - Chemipal",'Source'!$B:$B,$A465)</f>
        <v>0</v>
      </c>
      <c r="E465" s="8" t="n">
        <f aca="false">D465*$J$5</f>
        <v>0</v>
      </c>
      <c r="F465" s="8" t="n">
        <f aca="false">E465-C465</f>
        <v>1</v>
      </c>
      <c r="G465" s="9" t="n">
        <f aca="false">IF(AND(C465=0,E465=0),0,IF(C465=0,"New",(E465-C465)/C465))</f>
        <v>-1</v>
      </c>
      <c r="H465" s="8" t="n">
        <f aca="false">SUMIFS('Source'!$E:$E,'Source'!$A:$A,"110 - Chemipal",'Source'!$B:$B,$A465)</f>
        <v>-170.14</v>
      </c>
      <c r="I465" s="8" t="n">
        <f aca="false">SUMIFS('Source'!$G:$G,'Source'!$A:$A,"110 - Chemipal",'Source'!$B:$B,$A465)</f>
        <v>0</v>
      </c>
      <c r="J465" s="8" t="n">
        <f aca="false">I465*$J$5</f>
        <v>0</v>
      </c>
      <c r="K465" s="8" t="n">
        <f aca="false">J465-H465</f>
        <v>170.14</v>
      </c>
      <c r="L465" s="9" t="n">
        <f aca="false">IF(AND(H465=0,J465=0),0,IF(H465=0,"New",(J465-H465)/H465))</f>
        <v>-1</v>
      </c>
      <c r="M465" s="7" t="str">
        <f aca="false">IF(AND(OR(C465&lt;&gt;0,H465&lt;&gt;0),D465=0,I465=0),"DROP",IF(AND(OR(D465&lt;&gt;0,I465&lt;&gt;0),C465=0,H465=0),"NEW",""))</f>
        <v>DROP</v>
      </c>
    </row>
    <row r="466" customFormat="false" ht="15" hidden="false" customHeight="false" outlineLevel="0" collapsed="false">
      <c r="A466" s="7" t="s">
        <v>538</v>
      </c>
      <c r="B466" s="7" t="str">
        <f aca="false">IFERROR(INDEX('Source'!$C:$C,MATCH($A466,'Source'!$B:$B,0)),"")</f>
        <v>סד יד דו צדדי</v>
      </c>
      <c r="C466" s="8" t="n">
        <f aca="false">SUMIFS('Source'!$D:$D,'Source'!$A:$A,"110 - Chemipal",'Source'!$B:$B,$A466)</f>
        <v>-1</v>
      </c>
      <c r="D466" s="8" t="n">
        <f aca="false">SUMIFS('Source'!$F:$F,'Source'!$A:$A,"110 - Chemipal",'Source'!$B:$B,$A466)</f>
        <v>0</v>
      </c>
      <c r="E466" s="8" t="n">
        <f aca="false">D466*$J$5</f>
        <v>0</v>
      </c>
      <c r="F466" s="8" t="n">
        <f aca="false">E466-C466</f>
        <v>1</v>
      </c>
      <c r="G466" s="9" t="n">
        <f aca="false">IF(AND(C466=0,E466=0),0,IF(C466=0,"New",(E466-C466)/C466))</f>
        <v>-1</v>
      </c>
      <c r="H466" s="8" t="n">
        <f aca="false">SUMIFS('Source'!$E:$E,'Source'!$A:$A,"110 - Chemipal",'Source'!$B:$B,$A466)</f>
        <v>-166.55</v>
      </c>
      <c r="I466" s="8" t="n">
        <f aca="false">SUMIFS('Source'!$G:$G,'Source'!$A:$A,"110 - Chemipal",'Source'!$B:$B,$A466)</f>
        <v>0</v>
      </c>
      <c r="J466" s="8" t="n">
        <f aca="false">I466*$J$5</f>
        <v>0</v>
      </c>
      <c r="K466" s="8" t="n">
        <f aca="false">J466-H466</f>
        <v>166.55</v>
      </c>
      <c r="L466" s="9" t="n">
        <f aca="false">IF(AND(H466=0,J466=0),0,IF(H466=0,"New",(J466-H466)/H466))</f>
        <v>-1</v>
      </c>
      <c r="M466" s="7" t="str">
        <f aca="false">IF(AND(OR(C466&lt;&gt;0,H466&lt;&gt;0),D466=0,I466=0),"DROP",IF(AND(OR(D466&lt;&gt;0,I466&lt;&gt;0),C466=0,H466=0),"NEW",""))</f>
        <v>DROP</v>
      </c>
    </row>
    <row r="467" customFormat="false" ht="15" hidden="false" customHeight="false" outlineLevel="0" collapsed="false">
      <c r="A467" s="7" t="s">
        <v>539</v>
      </c>
      <c r="B467" s="7" t="str">
        <f aca="false">IFERROR(INDEX('Source'!$C:$C,MATCH($A467,'Source'!$B:$B,0)),"")</f>
        <v>מגן למפרק כתף</v>
      </c>
      <c r="C467" s="8" t="n">
        <f aca="false">SUMIFS('Source'!$D:$D,'Source'!$A:$A,"110 - Chemipal",'Source'!$B:$B,$A467)</f>
        <v>-1</v>
      </c>
      <c r="D467" s="8" t="n">
        <f aca="false">SUMIFS('Source'!$F:$F,'Source'!$A:$A,"110 - Chemipal",'Source'!$B:$B,$A467)</f>
        <v>0</v>
      </c>
      <c r="E467" s="8" t="n">
        <f aca="false">D467*$J$5</f>
        <v>0</v>
      </c>
      <c r="F467" s="8" t="n">
        <f aca="false">E467-C467</f>
        <v>1</v>
      </c>
      <c r="G467" s="9" t="n">
        <f aca="false">IF(AND(C467=0,E467=0),0,IF(C467=0,"New",(E467-C467)/C467))</f>
        <v>-1</v>
      </c>
      <c r="H467" s="8" t="n">
        <f aca="false">SUMIFS('Source'!$E:$E,'Source'!$A:$A,"110 - Chemipal",'Source'!$B:$B,$A467)</f>
        <v>-165.41</v>
      </c>
      <c r="I467" s="8" t="n">
        <f aca="false">SUMIFS('Source'!$G:$G,'Source'!$A:$A,"110 - Chemipal",'Source'!$B:$B,$A467)</f>
        <v>0</v>
      </c>
      <c r="J467" s="8" t="n">
        <f aca="false">I467*$J$5</f>
        <v>0</v>
      </c>
      <c r="K467" s="8" t="n">
        <f aca="false">J467-H467</f>
        <v>165.41</v>
      </c>
      <c r="L467" s="9" t="n">
        <f aca="false">IF(AND(H467=0,J467=0),0,IF(H467=0,"New",(J467-H467)/H467))</f>
        <v>-1</v>
      </c>
      <c r="M467" s="7" t="str">
        <f aca="false">IF(AND(OR(C467&lt;&gt;0,H467&lt;&gt;0),D467=0,I467=0),"DROP",IF(AND(OR(D467&lt;&gt;0,I467&lt;&gt;0),C467=0,H467=0),"NEW",""))</f>
        <v>DROP</v>
      </c>
    </row>
    <row r="468" customFormat="false" ht="15" hidden="false" customHeight="false" outlineLevel="0" collapsed="false">
      <c r="A468" s="7" t="s">
        <v>540</v>
      </c>
      <c r="B468" s="7" t="str">
        <f aca="false">IFERROR(INDEX('Source'!$C:$C,MATCH($A468,'Source'!$B:$B,0)),"")</f>
        <v>סופורטר</v>
      </c>
      <c r="C468" s="8" t="n">
        <f aca="false">SUMIFS('Source'!$D:$D,'Source'!$A:$A,"110 - Chemipal",'Source'!$B:$B,$A468)</f>
        <v>2</v>
      </c>
      <c r="D468" s="8" t="n">
        <f aca="false">SUMIFS('Source'!$F:$F,'Source'!$A:$A,"110 - Chemipal",'Source'!$B:$B,$A468)</f>
        <v>0</v>
      </c>
      <c r="E468" s="8" t="n">
        <f aca="false">D468*$J$5</f>
        <v>0</v>
      </c>
      <c r="F468" s="8" t="n">
        <f aca="false">E468-C468</f>
        <v>-2</v>
      </c>
      <c r="G468" s="9" t="n">
        <f aca="false">IF(AND(C468=0,E468=0),0,IF(C468=0,"New",(E468-C468)/C468))</f>
        <v>-1</v>
      </c>
      <c r="H468" s="8" t="n">
        <f aca="false">SUMIFS('Source'!$E:$E,'Source'!$A:$A,"110 - Chemipal",'Source'!$B:$B,$A468)</f>
        <v>160.64</v>
      </c>
      <c r="I468" s="8" t="n">
        <f aca="false">SUMIFS('Source'!$G:$G,'Source'!$A:$A,"110 - Chemipal",'Source'!$B:$B,$A468)</f>
        <v>0</v>
      </c>
      <c r="J468" s="8" t="n">
        <f aca="false">I468*$J$5</f>
        <v>0</v>
      </c>
      <c r="K468" s="8" t="n">
        <f aca="false">J468-H468</f>
        <v>-160.64</v>
      </c>
      <c r="L468" s="9" t="n">
        <f aca="false">IF(AND(H468=0,J468=0),0,IF(H468=0,"New",(J468-H468)/H468))</f>
        <v>-1</v>
      </c>
      <c r="M468" s="7" t="str">
        <f aca="false">IF(AND(OR(C468&lt;&gt;0,H468&lt;&gt;0),D468=0,I468=0),"DROP",IF(AND(OR(D468&lt;&gt;0,I468&lt;&gt;0),C468=0,H468=0),"NEW",""))</f>
        <v>DROP</v>
      </c>
    </row>
    <row r="469" customFormat="false" ht="15" hidden="false" customHeight="false" outlineLevel="0" collapsed="false">
      <c r="A469" s="7" t="s">
        <v>541</v>
      </c>
      <c r="B469" s="7" t="str">
        <f aca="false">IFERROR(INDEX('Source'!$C:$C,MATCH($A469,'Source'!$B:$B,0)),"")</f>
        <v>חגורת מיקדו</v>
      </c>
      <c r="C469" s="8" t="n">
        <f aca="false">SUMIFS('Source'!$D:$D,'Source'!$A:$A,"110 - Chemipal",'Source'!$B:$B,$A469)</f>
        <v>-1</v>
      </c>
      <c r="D469" s="8" t="n">
        <f aca="false">SUMIFS('Source'!$F:$F,'Source'!$A:$A,"110 - Chemipal",'Source'!$B:$B,$A469)</f>
        <v>0</v>
      </c>
      <c r="E469" s="8" t="n">
        <f aca="false">D469*$J$5</f>
        <v>0</v>
      </c>
      <c r="F469" s="8" t="n">
        <f aca="false">E469-C469</f>
        <v>1</v>
      </c>
      <c r="G469" s="9" t="n">
        <f aca="false">IF(AND(C469=0,E469=0),0,IF(C469=0,"New",(E469-C469)/C469))</f>
        <v>-1</v>
      </c>
      <c r="H469" s="8" t="n">
        <f aca="false">SUMIFS('Source'!$E:$E,'Source'!$A:$A,"110 - Chemipal",'Source'!$B:$B,$A469)</f>
        <v>-158.8</v>
      </c>
      <c r="I469" s="8" t="n">
        <f aca="false">SUMIFS('Source'!$G:$G,'Source'!$A:$A,"110 - Chemipal",'Source'!$B:$B,$A469)</f>
        <v>0</v>
      </c>
      <c r="J469" s="8" t="n">
        <f aca="false">I469*$J$5</f>
        <v>0</v>
      </c>
      <c r="K469" s="8" t="n">
        <f aca="false">J469-H469</f>
        <v>158.8</v>
      </c>
      <c r="L469" s="9" t="n">
        <f aca="false">IF(AND(H469=0,J469=0),0,IF(H469=0,"New",(J469-H469)/H469))</f>
        <v>-1</v>
      </c>
      <c r="M469" s="7" t="str">
        <f aca="false">IF(AND(OR(C469&lt;&gt;0,H469&lt;&gt;0),D469=0,I469=0),"DROP",IF(AND(OR(D469&lt;&gt;0,I469&lt;&gt;0),C469=0,H469=0),"NEW",""))</f>
        <v>DROP</v>
      </c>
    </row>
    <row r="470" customFormat="false" ht="15" hidden="false" customHeight="false" outlineLevel="0" collapsed="false">
      <c r="A470" s="7" t="s">
        <v>542</v>
      </c>
      <c r="B470" s="7" t="str">
        <f aca="false">IFERROR(INDEX('Source'!$C:$C,MATCH($A470,'Source'!$B:$B,0)),"")</f>
        <v>חבק ל TENNIS ELBOW-</v>
      </c>
      <c r="C470" s="8" t="n">
        <f aca="false">SUMIFS('Source'!$D:$D,'Source'!$A:$A,"110 - Chemipal",'Source'!$B:$B,$A470)</f>
        <v>-3</v>
      </c>
      <c r="D470" s="8" t="n">
        <f aca="false">SUMIFS('Source'!$F:$F,'Source'!$A:$A,"110 - Chemipal",'Source'!$B:$B,$A470)</f>
        <v>0</v>
      </c>
      <c r="E470" s="8" t="n">
        <f aca="false">D470*$J$5</f>
        <v>0</v>
      </c>
      <c r="F470" s="8" t="n">
        <f aca="false">E470-C470</f>
        <v>3</v>
      </c>
      <c r="G470" s="9" t="n">
        <f aca="false">IF(AND(C470=0,E470=0),0,IF(C470=0,"New",(E470-C470)/C470))</f>
        <v>-1</v>
      </c>
      <c r="H470" s="8" t="n">
        <f aca="false">SUMIFS('Source'!$E:$E,'Source'!$A:$A,"110 - Chemipal",'Source'!$B:$B,$A470)</f>
        <v>-158.7</v>
      </c>
      <c r="I470" s="8" t="n">
        <f aca="false">SUMIFS('Source'!$G:$G,'Source'!$A:$A,"110 - Chemipal",'Source'!$B:$B,$A470)</f>
        <v>0</v>
      </c>
      <c r="J470" s="8" t="n">
        <f aca="false">I470*$J$5</f>
        <v>0</v>
      </c>
      <c r="K470" s="8" t="n">
        <f aca="false">J470-H470</f>
        <v>158.7</v>
      </c>
      <c r="L470" s="9" t="n">
        <f aca="false">IF(AND(H470=0,J470=0),0,IF(H470=0,"New",(J470-H470)/H470))</f>
        <v>-1</v>
      </c>
      <c r="M470" s="7" t="str">
        <f aca="false">IF(AND(OR(C470&lt;&gt;0,H470&lt;&gt;0),D470=0,I470=0),"DROP",IF(AND(OR(D470&lt;&gt;0,I470&lt;&gt;0),C470=0,H470=0),"NEW",""))</f>
        <v>DROP</v>
      </c>
    </row>
    <row r="471" customFormat="false" ht="15" hidden="false" customHeight="false" outlineLevel="0" collapsed="false">
      <c r="A471" s="7" t="s">
        <v>543</v>
      </c>
      <c r="B471" s="7" t="str">
        <f aca="false">IFERROR(INDEX('Source'!$C:$C,MATCH($A471,'Source'!$B:$B,0)),"")</f>
        <v>חגורה לשבר טבור</v>
      </c>
      <c r="C471" s="8" t="n">
        <f aca="false">SUMIFS('Source'!$D:$D,'Source'!$A:$A,"110 - Chemipal",'Source'!$B:$B,$A471)</f>
        <v>1</v>
      </c>
      <c r="D471" s="8" t="n">
        <f aca="false">SUMIFS('Source'!$F:$F,'Source'!$A:$A,"110 - Chemipal",'Source'!$B:$B,$A471)</f>
        <v>0</v>
      </c>
      <c r="E471" s="8" t="n">
        <f aca="false">D471*$J$5</f>
        <v>0</v>
      </c>
      <c r="F471" s="8" t="n">
        <f aca="false">E471-C471</f>
        <v>-1</v>
      </c>
      <c r="G471" s="9" t="n">
        <f aca="false">IF(AND(C471=0,E471=0),0,IF(C471=0,"New",(E471-C471)/C471))</f>
        <v>-1</v>
      </c>
      <c r="H471" s="8" t="n">
        <f aca="false">SUMIFS('Source'!$E:$E,'Source'!$A:$A,"110 - Chemipal",'Source'!$B:$B,$A471)</f>
        <v>156.98</v>
      </c>
      <c r="I471" s="8" t="n">
        <f aca="false">SUMIFS('Source'!$G:$G,'Source'!$A:$A,"110 - Chemipal",'Source'!$B:$B,$A471)</f>
        <v>0</v>
      </c>
      <c r="J471" s="8" t="n">
        <f aca="false">I471*$J$5</f>
        <v>0</v>
      </c>
      <c r="K471" s="8" t="n">
        <f aca="false">J471-H471</f>
        <v>-156.98</v>
      </c>
      <c r="L471" s="9" t="n">
        <f aca="false">IF(AND(H471=0,J471=0),0,IF(H471=0,"New",(J471-H471)/H471))</f>
        <v>-1</v>
      </c>
      <c r="M471" s="7" t="str">
        <f aca="false">IF(AND(OR(C471&lt;&gt;0,H471&lt;&gt;0),D471=0,I471=0),"DROP",IF(AND(OR(D471&lt;&gt;0,I471&lt;&gt;0),C471=0,H471=0),"NEW",""))</f>
        <v>DROP</v>
      </c>
    </row>
    <row r="472" customFormat="false" ht="15" hidden="false" customHeight="false" outlineLevel="0" collapsed="false">
      <c r="A472" s="7" t="s">
        <v>544</v>
      </c>
      <c r="B472" s="7" t="str">
        <f aca="false">IFERROR(INDEX('Source'!$C:$C,MATCH($A472,'Source'!$B:$B,0)),"")</f>
        <v>מגן קרסול שמאלSC35</v>
      </c>
      <c r="C472" s="8" t="n">
        <f aca="false">SUMIFS('Source'!$D:$D,'Source'!$A:$A,"110 - Chemipal",'Source'!$B:$B,$A472)</f>
        <v>2</v>
      </c>
      <c r="D472" s="8" t="n">
        <f aca="false">SUMIFS('Source'!$F:$F,'Source'!$A:$A,"110 - Chemipal",'Source'!$B:$B,$A472)</f>
        <v>0</v>
      </c>
      <c r="E472" s="8" t="n">
        <f aca="false">D472*$J$5</f>
        <v>0</v>
      </c>
      <c r="F472" s="8" t="n">
        <f aca="false">E472-C472</f>
        <v>-2</v>
      </c>
      <c r="G472" s="9" t="n">
        <f aca="false">IF(AND(C472=0,E472=0),0,IF(C472=0,"New",(E472-C472)/C472))</f>
        <v>-1</v>
      </c>
      <c r="H472" s="8" t="n">
        <f aca="false">SUMIFS('Source'!$E:$E,'Source'!$A:$A,"110 - Chemipal",'Source'!$B:$B,$A472)</f>
        <v>154.6</v>
      </c>
      <c r="I472" s="8" t="n">
        <f aca="false">SUMIFS('Source'!$G:$G,'Source'!$A:$A,"110 - Chemipal",'Source'!$B:$B,$A472)</f>
        <v>0</v>
      </c>
      <c r="J472" s="8" t="n">
        <f aca="false">I472*$J$5</f>
        <v>0</v>
      </c>
      <c r="K472" s="8" t="n">
        <f aca="false">J472-H472</f>
        <v>-154.6</v>
      </c>
      <c r="L472" s="9" t="n">
        <f aca="false">IF(AND(H472=0,J472=0),0,IF(H472=0,"New",(J472-H472)/H472))</f>
        <v>-1</v>
      </c>
      <c r="M472" s="7" t="str">
        <f aca="false">IF(AND(OR(C472&lt;&gt;0,H472&lt;&gt;0),D472=0,I472=0),"DROP",IF(AND(OR(D472&lt;&gt;0,I472&lt;&gt;0),C472=0,H472=0),"NEW",""))</f>
        <v>DROP</v>
      </c>
    </row>
    <row r="473" customFormat="false" ht="15" hidden="false" customHeight="false" outlineLevel="0" collapsed="false">
      <c r="A473" s="7" t="s">
        <v>545</v>
      </c>
      <c r="B473" s="7" t="str">
        <f aca="false">IFERROR(INDEX('Source'!$C:$C,MATCH($A473,'Source'!$B:$B,0)),"")</f>
        <v>חגורת גב לנשים</v>
      </c>
      <c r="C473" s="8" t="n">
        <f aca="false">SUMIFS('Source'!$D:$D,'Source'!$A:$A,"110 - Chemipal",'Source'!$B:$B,$A473)</f>
        <v>1</v>
      </c>
      <c r="D473" s="8" t="n">
        <f aca="false">SUMIFS('Source'!$F:$F,'Source'!$A:$A,"110 - Chemipal",'Source'!$B:$B,$A473)</f>
        <v>0</v>
      </c>
      <c r="E473" s="8" t="n">
        <f aca="false">D473*$J$5</f>
        <v>0</v>
      </c>
      <c r="F473" s="8" t="n">
        <f aca="false">E473-C473</f>
        <v>-1</v>
      </c>
      <c r="G473" s="9" t="n">
        <f aca="false">IF(AND(C473=0,E473=0),0,IF(C473=0,"New",(E473-C473)/C473))</f>
        <v>-1</v>
      </c>
      <c r="H473" s="8" t="n">
        <f aca="false">SUMIFS('Source'!$E:$E,'Source'!$A:$A,"110 - Chemipal",'Source'!$B:$B,$A473)</f>
        <v>154.39</v>
      </c>
      <c r="I473" s="8" t="n">
        <f aca="false">SUMIFS('Source'!$G:$G,'Source'!$A:$A,"110 - Chemipal",'Source'!$B:$B,$A473)</f>
        <v>0</v>
      </c>
      <c r="J473" s="8" t="n">
        <f aca="false">I473*$J$5</f>
        <v>0</v>
      </c>
      <c r="K473" s="8" t="n">
        <f aca="false">J473-H473</f>
        <v>-154.39</v>
      </c>
      <c r="L473" s="9" t="n">
        <f aca="false">IF(AND(H473=0,J473=0),0,IF(H473=0,"New",(J473-H473)/H473))</f>
        <v>-1</v>
      </c>
      <c r="M473" s="7" t="str">
        <f aca="false">IF(AND(OR(C473&lt;&gt;0,H473&lt;&gt;0),D473=0,I473=0),"DROP",IF(AND(OR(D473&lt;&gt;0,I473&lt;&gt;0),C473=0,H473=0),"NEW",""))</f>
        <v>DROP</v>
      </c>
    </row>
    <row r="474" customFormat="false" ht="15" hidden="false" customHeight="false" outlineLevel="0" collapsed="false">
      <c r="A474" s="7" t="s">
        <v>546</v>
      </c>
      <c r="B474" s="7" t="str">
        <f aca="false">IFERROR(INDEX('Source'!$C:$C,MATCH($A474,'Source'!$B:$B,0)),"")</f>
        <v>חגורת מיקדו</v>
      </c>
      <c r="C474" s="8" t="n">
        <f aca="false">SUMIFS('Source'!$D:$D,'Source'!$A:$A,"110 - Chemipal",'Source'!$B:$B,$A474)</f>
        <v>-1</v>
      </c>
      <c r="D474" s="8" t="n">
        <f aca="false">SUMIFS('Source'!$F:$F,'Source'!$A:$A,"110 - Chemipal",'Source'!$B:$B,$A474)</f>
        <v>0</v>
      </c>
      <c r="E474" s="8" t="n">
        <f aca="false">D474*$J$5</f>
        <v>0</v>
      </c>
      <c r="F474" s="8" t="n">
        <f aca="false">E474-C474</f>
        <v>1</v>
      </c>
      <c r="G474" s="9" t="n">
        <f aca="false">IF(AND(C474=0,E474=0),0,IF(C474=0,"New",(E474-C474)/C474))</f>
        <v>-1</v>
      </c>
      <c r="H474" s="8" t="n">
        <f aca="false">SUMIFS('Source'!$E:$E,'Source'!$A:$A,"110 - Chemipal",'Source'!$B:$B,$A474)</f>
        <v>-147.44</v>
      </c>
      <c r="I474" s="8" t="n">
        <f aca="false">SUMIFS('Source'!$G:$G,'Source'!$A:$A,"110 - Chemipal",'Source'!$B:$B,$A474)</f>
        <v>0</v>
      </c>
      <c r="J474" s="8" t="n">
        <f aca="false">I474*$J$5</f>
        <v>0</v>
      </c>
      <c r="K474" s="8" t="n">
        <f aca="false">J474-H474</f>
        <v>147.44</v>
      </c>
      <c r="L474" s="9" t="n">
        <f aca="false">IF(AND(H474=0,J474=0),0,IF(H474=0,"New",(J474-H474)/H474))</f>
        <v>-1</v>
      </c>
      <c r="M474" s="7" t="str">
        <f aca="false">IF(AND(OR(C474&lt;&gt;0,H474&lt;&gt;0),D474=0,I474=0),"DROP",IF(AND(OR(D474&lt;&gt;0,I474&lt;&gt;0),C474=0,H474=0),"NEW",""))</f>
        <v>DROP</v>
      </c>
    </row>
    <row r="475" customFormat="false" ht="15" hidden="false" customHeight="false" outlineLevel="0" collapsed="false">
      <c r="A475" s="7" t="s">
        <v>547</v>
      </c>
      <c r="B475" s="7" t="str">
        <f aca="false">IFERROR(INDEX('Source'!$C:$C,MATCH($A475,'Source'!$B:$B,0)),"")</f>
        <v>ריפוד סיליקון לנעלי אצבע</v>
      </c>
      <c r="C475" s="8" t="n">
        <f aca="false">SUMIFS('Source'!$D:$D,'Source'!$A:$A,"110 - Chemipal",'Source'!$B:$B,$A475)</f>
        <v>8</v>
      </c>
      <c r="D475" s="8" t="n">
        <f aca="false">SUMIFS('Source'!$F:$F,'Source'!$A:$A,"110 - Chemipal",'Source'!$B:$B,$A475)</f>
        <v>0</v>
      </c>
      <c r="E475" s="8" t="n">
        <f aca="false">D475*$J$5</f>
        <v>0</v>
      </c>
      <c r="F475" s="8" t="n">
        <f aca="false">E475-C475</f>
        <v>-8</v>
      </c>
      <c r="G475" s="9" t="n">
        <f aca="false">IF(AND(C475=0,E475=0),0,IF(C475=0,"New",(E475-C475)/C475))</f>
        <v>-1</v>
      </c>
      <c r="H475" s="8" t="n">
        <f aca="false">SUMIFS('Source'!$E:$E,'Source'!$A:$A,"110 - Chemipal",'Source'!$B:$B,$A475)</f>
        <v>145.17</v>
      </c>
      <c r="I475" s="8" t="n">
        <f aca="false">SUMIFS('Source'!$G:$G,'Source'!$A:$A,"110 - Chemipal",'Source'!$B:$B,$A475)</f>
        <v>0</v>
      </c>
      <c r="J475" s="8" t="n">
        <f aca="false">I475*$J$5</f>
        <v>0</v>
      </c>
      <c r="K475" s="8" t="n">
        <f aca="false">J475-H475</f>
        <v>-145.17</v>
      </c>
      <c r="L475" s="9" t="n">
        <f aca="false">IF(AND(H475=0,J475=0),0,IF(H475=0,"New",(J475-H475)/H475))</f>
        <v>-1</v>
      </c>
      <c r="M475" s="7" t="str">
        <f aca="false">IF(AND(OR(C475&lt;&gt;0,H475&lt;&gt;0),D475=0,I475=0),"DROP",IF(AND(OR(D475&lt;&gt;0,I475&lt;&gt;0),C475=0,H475=0),"NEW",""))</f>
        <v>DROP</v>
      </c>
    </row>
    <row r="476" customFormat="false" ht="15" hidden="false" customHeight="false" outlineLevel="0" collapsed="false">
      <c r="A476" s="7" t="s">
        <v>548</v>
      </c>
      <c r="B476" s="7" t="str">
        <f aca="false">IFERROR(INDEX('Source'!$C:$C,MATCH($A476,'Source'!$B:$B,0)),"")</f>
        <v>מגן מופק SC95</v>
      </c>
      <c r="C476" s="8" t="n">
        <f aca="false">SUMIFS('Source'!$D:$D,'Source'!$A:$A,"110 - Chemipal",'Source'!$B:$B,$A476)</f>
        <v>-2</v>
      </c>
      <c r="D476" s="8" t="n">
        <f aca="false">SUMIFS('Source'!$F:$F,'Source'!$A:$A,"110 - Chemipal",'Source'!$B:$B,$A476)</f>
        <v>0</v>
      </c>
      <c r="E476" s="8" t="n">
        <f aca="false">D476*$J$5</f>
        <v>0</v>
      </c>
      <c r="F476" s="8" t="n">
        <f aca="false">E476-C476</f>
        <v>2</v>
      </c>
      <c r="G476" s="9" t="n">
        <f aca="false">IF(AND(C476=0,E476=0),0,IF(C476=0,"New",(E476-C476)/C476))</f>
        <v>-1</v>
      </c>
      <c r="H476" s="8" t="n">
        <f aca="false">SUMIFS('Source'!$E:$E,'Source'!$A:$A,"110 - Chemipal",'Source'!$B:$B,$A476)</f>
        <v>-144.82</v>
      </c>
      <c r="I476" s="8" t="n">
        <f aca="false">SUMIFS('Source'!$G:$G,'Source'!$A:$A,"110 - Chemipal",'Source'!$B:$B,$A476)</f>
        <v>0</v>
      </c>
      <c r="J476" s="8" t="n">
        <f aca="false">I476*$J$5</f>
        <v>0</v>
      </c>
      <c r="K476" s="8" t="n">
        <f aca="false">J476-H476</f>
        <v>144.82</v>
      </c>
      <c r="L476" s="9" t="n">
        <f aca="false">IF(AND(H476=0,J476=0),0,IF(H476=0,"New",(J476-H476)/H476))</f>
        <v>-1</v>
      </c>
      <c r="M476" s="7" t="str">
        <f aca="false">IF(AND(OR(C476&lt;&gt;0,H476&lt;&gt;0),D476=0,I476=0),"DROP",IF(AND(OR(D476&lt;&gt;0,I476&lt;&gt;0),C476=0,H476=0),"NEW",""))</f>
        <v>DROP</v>
      </c>
    </row>
    <row r="477" customFormat="false" ht="15" hidden="false" customHeight="false" outlineLevel="0" collapsed="false">
      <c r="A477" s="7" t="s">
        <v>549</v>
      </c>
      <c r="B477" s="7" t="str">
        <f aca="false">IFERROR(INDEX('Source'!$C:$C,MATCH($A477,'Source'!$B:$B,0)),"")</f>
        <v>חגורה אחרי ניתוח</v>
      </c>
      <c r="C477" s="8" t="n">
        <f aca="false">SUMIFS('Source'!$D:$D,'Source'!$A:$A,"110 - Chemipal",'Source'!$B:$B,$A477)</f>
        <v>1</v>
      </c>
      <c r="D477" s="8" t="n">
        <f aca="false">SUMIFS('Source'!$F:$F,'Source'!$A:$A,"110 - Chemipal",'Source'!$B:$B,$A477)</f>
        <v>0</v>
      </c>
      <c r="E477" s="8" t="n">
        <f aca="false">D477*$J$5</f>
        <v>0</v>
      </c>
      <c r="F477" s="8" t="n">
        <f aca="false">E477-C477</f>
        <v>-1</v>
      </c>
      <c r="G477" s="9" t="n">
        <f aca="false">IF(AND(C477=0,E477=0),0,IF(C477=0,"New",(E477-C477)/C477))</f>
        <v>-1</v>
      </c>
      <c r="H477" s="8" t="n">
        <f aca="false">SUMIFS('Source'!$E:$E,'Source'!$A:$A,"110 - Chemipal",'Source'!$B:$B,$A477)</f>
        <v>144.17</v>
      </c>
      <c r="I477" s="8" t="n">
        <f aca="false">SUMIFS('Source'!$G:$G,'Source'!$A:$A,"110 - Chemipal",'Source'!$B:$B,$A477)</f>
        <v>0</v>
      </c>
      <c r="J477" s="8" t="n">
        <f aca="false">I477*$J$5</f>
        <v>0</v>
      </c>
      <c r="K477" s="8" t="n">
        <f aca="false">J477-H477</f>
        <v>-144.17</v>
      </c>
      <c r="L477" s="9" t="n">
        <f aca="false">IF(AND(H477=0,J477=0),0,IF(H477=0,"New",(J477-H477)/H477))</f>
        <v>-1</v>
      </c>
      <c r="M477" s="7" t="str">
        <f aca="false">IF(AND(OR(C477&lt;&gt;0,H477&lt;&gt;0),D477=0,I477=0),"DROP",IF(AND(OR(D477&lt;&gt;0,I477&lt;&gt;0),C477=0,H477=0),"NEW",""))</f>
        <v>DROP</v>
      </c>
    </row>
    <row r="478" customFormat="false" ht="15" hidden="false" customHeight="false" outlineLevel="0" collapsed="false">
      <c r="A478" s="7" t="s">
        <v>550</v>
      </c>
      <c r="B478" s="7" t="str">
        <f aca="false">IFERROR(INDEX('Source'!$C:$C,MATCH($A478,'Source'!$B:$B,0)),"")</f>
        <v>מגן מרפק + סיליקון</v>
      </c>
      <c r="C478" s="8" t="n">
        <f aca="false">SUMIFS('Source'!$D:$D,'Source'!$A:$A,"110 - Chemipal",'Source'!$B:$B,$A478)</f>
        <v>1</v>
      </c>
      <c r="D478" s="8" t="n">
        <f aca="false">SUMIFS('Source'!$F:$F,'Source'!$A:$A,"110 - Chemipal",'Source'!$B:$B,$A478)</f>
        <v>0</v>
      </c>
      <c r="E478" s="8" t="n">
        <f aca="false">D478*$J$5</f>
        <v>0</v>
      </c>
      <c r="F478" s="8" t="n">
        <f aca="false">E478-C478</f>
        <v>-1</v>
      </c>
      <c r="G478" s="9" t="n">
        <f aca="false">IF(AND(C478=0,E478=0),0,IF(C478=0,"New",(E478-C478)/C478))</f>
        <v>-1</v>
      </c>
      <c r="H478" s="8" t="n">
        <f aca="false">SUMIFS('Source'!$E:$E,'Source'!$A:$A,"110 - Chemipal",'Source'!$B:$B,$A478)</f>
        <v>141.98</v>
      </c>
      <c r="I478" s="8" t="n">
        <f aca="false">SUMIFS('Source'!$G:$G,'Source'!$A:$A,"110 - Chemipal",'Source'!$B:$B,$A478)</f>
        <v>0</v>
      </c>
      <c r="J478" s="8" t="n">
        <f aca="false">I478*$J$5</f>
        <v>0</v>
      </c>
      <c r="K478" s="8" t="n">
        <f aca="false">J478-H478</f>
        <v>-141.98</v>
      </c>
      <c r="L478" s="9" t="n">
        <f aca="false">IF(AND(H478=0,J478=0),0,IF(H478=0,"New",(J478-H478)/H478))</f>
        <v>-1</v>
      </c>
      <c r="M478" s="7" t="str">
        <f aca="false">IF(AND(OR(C478&lt;&gt;0,H478&lt;&gt;0),D478=0,I478=0),"DROP",IF(AND(OR(D478&lt;&gt;0,I478&lt;&gt;0),C478=0,H478=0),"NEW",""))</f>
        <v>DROP</v>
      </c>
    </row>
    <row r="479" customFormat="false" ht="15" hidden="false" customHeight="false" outlineLevel="0" collapsed="false">
      <c r="A479" s="7" t="s">
        <v>551</v>
      </c>
      <c r="B479" s="7" t="str">
        <f aca="false">IFERROR(INDEX('Source'!$C:$C,MATCH($A479,'Source'!$B:$B,0)),"")</f>
        <v>מגן מרפק + סיליקון</v>
      </c>
      <c r="C479" s="8" t="n">
        <f aca="false">SUMIFS('Source'!$D:$D,'Source'!$A:$A,"110 - Chemipal",'Source'!$B:$B,$A479)</f>
        <v>1</v>
      </c>
      <c r="D479" s="8" t="n">
        <f aca="false">SUMIFS('Source'!$F:$F,'Source'!$A:$A,"110 - Chemipal",'Source'!$B:$B,$A479)</f>
        <v>0</v>
      </c>
      <c r="E479" s="8" t="n">
        <f aca="false">D479*$J$5</f>
        <v>0</v>
      </c>
      <c r="F479" s="8" t="n">
        <f aca="false">E479-C479</f>
        <v>-1</v>
      </c>
      <c r="G479" s="9" t="n">
        <f aca="false">IF(AND(C479=0,E479=0),0,IF(C479=0,"New",(E479-C479)/C479))</f>
        <v>-1</v>
      </c>
      <c r="H479" s="8" t="n">
        <f aca="false">SUMIFS('Source'!$E:$E,'Source'!$A:$A,"110 - Chemipal",'Source'!$B:$B,$A479)</f>
        <v>141.77</v>
      </c>
      <c r="I479" s="8" t="n">
        <f aca="false">SUMIFS('Source'!$G:$G,'Source'!$A:$A,"110 - Chemipal",'Source'!$B:$B,$A479)</f>
        <v>0</v>
      </c>
      <c r="J479" s="8" t="n">
        <f aca="false">I479*$J$5</f>
        <v>0</v>
      </c>
      <c r="K479" s="8" t="n">
        <f aca="false">J479-H479</f>
        <v>-141.77</v>
      </c>
      <c r="L479" s="9" t="n">
        <f aca="false">IF(AND(H479=0,J479=0),0,IF(H479=0,"New",(J479-H479)/H479))</f>
        <v>-1</v>
      </c>
      <c r="M479" s="7" t="str">
        <f aca="false">IF(AND(OR(C479&lt;&gt;0,H479&lt;&gt;0),D479=0,I479=0),"DROP",IF(AND(OR(D479&lt;&gt;0,I479&lt;&gt;0),C479=0,H479=0),"NEW",""))</f>
        <v>DROP</v>
      </c>
    </row>
    <row r="480" customFormat="false" ht="15" hidden="false" customHeight="false" outlineLevel="0" collapsed="false">
      <c r="A480" s="7" t="s">
        <v>552</v>
      </c>
      <c r="B480" s="7" t="str">
        <f aca="false">IFERROR(INDEX('Source'!$C:$C,MATCH($A480,'Source'!$B:$B,0)),"")</f>
        <v>חגורת צלעות לגבר</v>
      </c>
      <c r="C480" s="8" t="n">
        <f aca="false">SUMIFS('Source'!$D:$D,'Source'!$A:$A,"110 - Chemipal",'Source'!$B:$B,$A480)</f>
        <v>1</v>
      </c>
      <c r="D480" s="8" t="n">
        <f aca="false">SUMIFS('Source'!$F:$F,'Source'!$A:$A,"110 - Chemipal",'Source'!$B:$B,$A480)</f>
        <v>0</v>
      </c>
      <c r="E480" s="8" t="n">
        <f aca="false">D480*$J$5</f>
        <v>0</v>
      </c>
      <c r="F480" s="8" t="n">
        <f aca="false">E480-C480</f>
        <v>-1</v>
      </c>
      <c r="G480" s="9" t="n">
        <f aca="false">IF(AND(C480=0,E480=0),0,IF(C480=0,"New",(E480-C480)/C480))</f>
        <v>-1</v>
      </c>
      <c r="H480" s="8" t="n">
        <f aca="false">SUMIFS('Source'!$E:$E,'Source'!$A:$A,"110 - Chemipal",'Source'!$B:$B,$A480)</f>
        <v>140.57</v>
      </c>
      <c r="I480" s="8" t="n">
        <f aca="false">SUMIFS('Source'!$G:$G,'Source'!$A:$A,"110 - Chemipal",'Source'!$B:$B,$A480)</f>
        <v>0</v>
      </c>
      <c r="J480" s="8" t="n">
        <f aca="false">I480*$J$5</f>
        <v>0</v>
      </c>
      <c r="K480" s="8" t="n">
        <f aca="false">J480-H480</f>
        <v>-140.57</v>
      </c>
      <c r="L480" s="9" t="n">
        <f aca="false">IF(AND(H480=0,J480=0),0,IF(H480=0,"New",(J480-H480)/H480))</f>
        <v>-1</v>
      </c>
      <c r="M480" s="7" t="str">
        <f aca="false">IF(AND(OR(C480&lt;&gt;0,H480&lt;&gt;0),D480=0,I480=0),"DROP",IF(AND(OR(D480&lt;&gt;0,I480&lt;&gt;0),C480=0,H480=0),"NEW",""))</f>
        <v>DROP</v>
      </c>
    </row>
    <row r="481" customFormat="false" ht="15" hidden="false" customHeight="false" outlineLevel="0" collapsed="false">
      <c r="A481" s="7" t="s">
        <v>553</v>
      </c>
      <c r="B481" s="7" t="str">
        <f aca="false">IFERROR(INDEX('Source'!$C:$C,MATCH($A481,'Source'!$B:$B,0)),"")</f>
        <v>חגורת צלעות לאשה</v>
      </c>
      <c r="C481" s="8" t="n">
        <f aca="false">SUMIFS('Source'!$D:$D,'Source'!$A:$A,"110 - Chemipal",'Source'!$B:$B,$A481)</f>
        <v>1</v>
      </c>
      <c r="D481" s="8" t="n">
        <f aca="false">SUMIFS('Source'!$F:$F,'Source'!$A:$A,"110 - Chemipal",'Source'!$B:$B,$A481)</f>
        <v>0</v>
      </c>
      <c r="E481" s="8" t="n">
        <f aca="false">D481*$J$5</f>
        <v>0</v>
      </c>
      <c r="F481" s="8" t="n">
        <f aca="false">E481-C481</f>
        <v>-1</v>
      </c>
      <c r="G481" s="9" t="n">
        <f aca="false">IF(AND(C481=0,E481=0),0,IF(C481=0,"New",(E481-C481)/C481))</f>
        <v>-1</v>
      </c>
      <c r="H481" s="8" t="n">
        <f aca="false">SUMIFS('Source'!$E:$E,'Source'!$A:$A,"110 - Chemipal",'Source'!$B:$B,$A481)</f>
        <v>140.57</v>
      </c>
      <c r="I481" s="8" t="n">
        <f aca="false">SUMIFS('Source'!$G:$G,'Source'!$A:$A,"110 - Chemipal",'Source'!$B:$B,$A481)</f>
        <v>0</v>
      </c>
      <c r="J481" s="8" t="n">
        <f aca="false">I481*$J$5</f>
        <v>0</v>
      </c>
      <c r="K481" s="8" t="n">
        <f aca="false">J481-H481</f>
        <v>-140.57</v>
      </c>
      <c r="L481" s="9" t="n">
        <f aca="false">IF(AND(H481=0,J481=0),0,IF(H481=0,"New",(J481-H481)/H481))</f>
        <v>-1</v>
      </c>
      <c r="M481" s="7" t="str">
        <f aca="false">IF(AND(OR(C481&lt;&gt;0,H481&lt;&gt;0),D481=0,I481=0),"DROP",IF(AND(OR(D481&lt;&gt;0,I481&lt;&gt;0),C481=0,H481=0),"NEW",""))</f>
        <v>DROP</v>
      </c>
    </row>
    <row r="482" customFormat="false" ht="15" hidden="false" customHeight="false" outlineLevel="0" collapsed="false">
      <c r="A482" s="7" t="s">
        <v>554</v>
      </c>
      <c r="B482" s="7" t="str">
        <f aca="false">IFERROR(INDEX('Source'!$C:$C,MATCH($A482,'Source'!$B:$B,0)),"")</f>
        <v>חבק יד אגודלי</v>
      </c>
      <c r="C482" s="8" t="n">
        <f aca="false">SUMIFS('Source'!$D:$D,'Source'!$A:$A,"110 - Chemipal",'Source'!$B:$B,$A482)</f>
        <v>2</v>
      </c>
      <c r="D482" s="8" t="n">
        <f aca="false">SUMIFS('Source'!$F:$F,'Source'!$A:$A,"110 - Chemipal",'Source'!$B:$B,$A482)</f>
        <v>0</v>
      </c>
      <c r="E482" s="8" t="n">
        <f aca="false">D482*$J$5</f>
        <v>0</v>
      </c>
      <c r="F482" s="8" t="n">
        <f aca="false">E482-C482</f>
        <v>-2</v>
      </c>
      <c r="G482" s="9" t="n">
        <f aca="false">IF(AND(C482=0,E482=0),0,IF(C482=0,"New",(E482-C482)/C482))</f>
        <v>-1</v>
      </c>
      <c r="H482" s="8" t="n">
        <f aca="false">SUMIFS('Source'!$E:$E,'Source'!$A:$A,"110 - Chemipal",'Source'!$B:$B,$A482)</f>
        <v>139.93</v>
      </c>
      <c r="I482" s="8" t="n">
        <f aca="false">SUMIFS('Source'!$G:$G,'Source'!$A:$A,"110 - Chemipal",'Source'!$B:$B,$A482)</f>
        <v>0</v>
      </c>
      <c r="J482" s="8" t="n">
        <f aca="false">I482*$J$5</f>
        <v>0</v>
      </c>
      <c r="K482" s="8" t="n">
        <f aca="false">J482-H482</f>
        <v>-139.93</v>
      </c>
      <c r="L482" s="9" t="n">
        <f aca="false">IF(AND(H482=0,J482=0),0,IF(H482=0,"New",(J482-H482)/H482))</f>
        <v>-1</v>
      </c>
      <c r="M482" s="7" t="str">
        <f aca="false">IF(AND(OR(C482&lt;&gt;0,H482&lt;&gt;0),D482=0,I482=0),"DROP",IF(AND(OR(D482&lt;&gt;0,I482&lt;&gt;0),C482=0,H482=0),"NEW",""))</f>
        <v>DROP</v>
      </c>
    </row>
    <row r="483" customFormat="false" ht="15" hidden="false" customHeight="false" outlineLevel="0" collapsed="false">
      <c r="A483" s="7" t="s">
        <v>555</v>
      </c>
      <c r="B483" s="7" t="str">
        <f aca="false">IFERROR(INDEX('Source'!$C:$C,MATCH($A483,'Source'!$B:$B,0)),"")</f>
        <v>מגן ירך</v>
      </c>
      <c r="C483" s="8" t="n">
        <f aca="false">SUMIFS('Source'!$D:$D,'Source'!$A:$A,"110 - Chemipal",'Source'!$B:$B,$A483)</f>
        <v>4</v>
      </c>
      <c r="D483" s="8" t="n">
        <f aca="false">SUMIFS('Source'!$F:$F,'Source'!$A:$A,"110 - Chemipal",'Source'!$B:$B,$A483)</f>
        <v>0</v>
      </c>
      <c r="E483" s="8" t="n">
        <f aca="false">D483*$J$5</f>
        <v>0</v>
      </c>
      <c r="F483" s="8" t="n">
        <f aca="false">E483-C483</f>
        <v>-4</v>
      </c>
      <c r="G483" s="9" t="n">
        <f aca="false">IF(AND(C483=0,E483=0),0,IF(C483=0,"New",(E483-C483)/C483))</f>
        <v>-1</v>
      </c>
      <c r="H483" s="8" t="n">
        <f aca="false">SUMIFS('Source'!$E:$E,'Source'!$A:$A,"110 - Chemipal",'Source'!$B:$B,$A483)</f>
        <v>138.38</v>
      </c>
      <c r="I483" s="8" t="n">
        <f aca="false">SUMIFS('Source'!$G:$G,'Source'!$A:$A,"110 - Chemipal",'Source'!$B:$B,$A483)</f>
        <v>0</v>
      </c>
      <c r="J483" s="8" t="n">
        <f aca="false">I483*$J$5</f>
        <v>0</v>
      </c>
      <c r="K483" s="8" t="n">
        <f aca="false">J483-H483</f>
        <v>-138.38</v>
      </c>
      <c r="L483" s="9" t="n">
        <f aca="false">IF(AND(H483=0,J483=0),0,IF(H483=0,"New",(J483-H483)/H483))</f>
        <v>-1</v>
      </c>
      <c r="M483" s="7" t="str">
        <f aca="false">IF(AND(OR(C483&lt;&gt;0,H483&lt;&gt;0),D483=0,I483=0),"DROP",IF(AND(OR(D483&lt;&gt;0,I483&lt;&gt;0),C483=0,H483=0),"NEW",""))</f>
        <v>DROP</v>
      </c>
    </row>
    <row r="484" customFormat="false" ht="15" hidden="false" customHeight="false" outlineLevel="0" collapsed="false">
      <c r="A484" s="7" t="s">
        <v>556</v>
      </c>
      <c r="B484" s="7" t="str">
        <f aca="false">IFERROR(INDEX('Source'!$C:$C,MATCH($A484,'Source'!$B:$B,0)),"")</f>
        <v>סד לילה לבוהן</v>
      </c>
      <c r="C484" s="8" t="n">
        <f aca="false">SUMIFS('Source'!$D:$D,'Source'!$A:$A,"110 - Chemipal",'Source'!$B:$B,$A484)</f>
        <v>-2</v>
      </c>
      <c r="D484" s="8" t="n">
        <f aca="false">SUMIFS('Source'!$F:$F,'Source'!$A:$A,"110 - Chemipal",'Source'!$B:$B,$A484)</f>
        <v>0</v>
      </c>
      <c r="E484" s="8" t="n">
        <f aca="false">D484*$J$5</f>
        <v>0</v>
      </c>
      <c r="F484" s="8" t="n">
        <f aca="false">E484-C484</f>
        <v>2</v>
      </c>
      <c r="G484" s="9" t="n">
        <f aca="false">IF(AND(C484=0,E484=0),0,IF(C484=0,"New",(E484-C484)/C484))</f>
        <v>-1</v>
      </c>
      <c r="H484" s="8" t="n">
        <f aca="false">SUMIFS('Source'!$E:$E,'Source'!$A:$A,"110 - Chemipal",'Source'!$B:$B,$A484)</f>
        <v>-138.19</v>
      </c>
      <c r="I484" s="8" t="n">
        <f aca="false">SUMIFS('Source'!$G:$G,'Source'!$A:$A,"110 - Chemipal",'Source'!$B:$B,$A484)</f>
        <v>0</v>
      </c>
      <c r="J484" s="8" t="n">
        <f aca="false">I484*$J$5</f>
        <v>0</v>
      </c>
      <c r="K484" s="8" t="n">
        <f aca="false">J484-H484</f>
        <v>138.19</v>
      </c>
      <c r="L484" s="9" t="n">
        <f aca="false">IF(AND(H484=0,J484=0),0,IF(H484=0,"New",(J484-H484)/H484))</f>
        <v>-1</v>
      </c>
      <c r="M484" s="7" t="str">
        <f aca="false">IF(AND(OR(C484&lt;&gt;0,H484&lt;&gt;0),D484=0,I484=0),"DROP",IF(AND(OR(D484&lt;&gt;0,I484&lt;&gt;0),C484=0,H484=0),"NEW",""))</f>
        <v>DROP</v>
      </c>
    </row>
    <row r="485" customFormat="false" ht="15" hidden="false" customHeight="false" outlineLevel="0" collapsed="false">
      <c r="A485" s="7" t="s">
        <v>557</v>
      </c>
      <c r="B485" s="7" t="str">
        <f aca="false">IFERROR(INDEX('Source'!$C:$C,MATCH($A485,'Source'!$B:$B,0)),"")</f>
        <v>מגן קרסול מתכוון</v>
      </c>
      <c r="C485" s="8" t="n">
        <f aca="false">SUMIFS('Source'!$D:$D,'Source'!$A:$A,"110 - Chemipal",'Source'!$B:$B,$A485)</f>
        <v>2</v>
      </c>
      <c r="D485" s="8" t="n">
        <f aca="false">SUMIFS('Source'!$F:$F,'Source'!$A:$A,"110 - Chemipal",'Source'!$B:$B,$A485)</f>
        <v>0</v>
      </c>
      <c r="E485" s="8" t="n">
        <f aca="false">D485*$J$5</f>
        <v>0</v>
      </c>
      <c r="F485" s="8" t="n">
        <f aca="false">E485-C485</f>
        <v>-2</v>
      </c>
      <c r="G485" s="9" t="n">
        <f aca="false">IF(AND(C485=0,E485=0),0,IF(C485=0,"New",(E485-C485)/C485))</f>
        <v>-1</v>
      </c>
      <c r="H485" s="8" t="n">
        <f aca="false">SUMIFS('Source'!$E:$E,'Source'!$A:$A,"110 - Chemipal",'Source'!$B:$B,$A485)</f>
        <v>137.64</v>
      </c>
      <c r="I485" s="8" t="n">
        <f aca="false">SUMIFS('Source'!$G:$G,'Source'!$A:$A,"110 - Chemipal",'Source'!$B:$B,$A485)</f>
        <v>0</v>
      </c>
      <c r="J485" s="8" t="n">
        <f aca="false">I485*$J$5</f>
        <v>0</v>
      </c>
      <c r="K485" s="8" t="n">
        <f aca="false">J485-H485</f>
        <v>-137.64</v>
      </c>
      <c r="L485" s="9" t="n">
        <f aca="false">IF(AND(H485=0,J485=0),0,IF(H485=0,"New",(J485-H485)/H485))</f>
        <v>-1</v>
      </c>
      <c r="M485" s="7" t="str">
        <f aca="false">IF(AND(OR(C485&lt;&gt;0,H485&lt;&gt;0),D485=0,I485=0),"DROP",IF(AND(OR(D485&lt;&gt;0,I485&lt;&gt;0),C485=0,H485=0),"NEW",""))</f>
        <v>DROP</v>
      </c>
    </row>
    <row r="486" customFormat="false" ht="15" hidden="false" customHeight="false" outlineLevel="0" collapsed="false">
      <c r="A486" s="7" t="s">
        <v>558</v>
      </c>
      <c r="B486" s="7" t="str">
        <f aca="false">IFERROR(INDEX('Source'!$C:$C,MATCH($A486,'Source'!$B:$B,0)),"")</f>
        <v>סד לקרסול</v>
      </c>
      <c r="C486" s="8" t="n">
        <f aca="false">SUMIFS('Source'!$D:$D,'Source'!$A:$A,"110 - Chemipal",'Source'!$B:$B,$A486)</f>
        <v>1</v>
      </c>
      <c r="D486" s="8" t="n">
        <f aca="false">SUMIFS('Source'!$F:$F,'Source'!$A:$A,"110 - Chemipal",'Source'!$B:$B,$A486)</f>
        <v>0</v>
      </c>
      <c r="E486" s="8" t="n">
        <f aca="false">D486*$J$5</f>
        <v>0</v>
      </c>
      <c r="F486" s="8" t="n">
        <f aca="false">E486-C486</f>
        <v>-1</v>
      </c>
      <c r="G486" s="9" t="n">
        <f aca="false">IF(AND(C486=0,E486=0),0,IF(C486=0,"New",(E486-C486)/C486))</f>
        <v>-1</v>
      </c>
      <c r="H486" s="8" t="n">
        <f aca="false">SUMIFS('Source'!$E:$E,'Source'!$A:$A,"110 - Chemipal",'Source'!$B:$B,$A486)</f>
        <v>137.05</v>
      </c>
      <c r="I486" s="8" t="n">
        <f aca="false">SUMIFS('Source'!$G:$G,'Source'!$A:$A,"110 - Chemipal",'Source'!$B:$B,$A486)</f>
        <v>0</v>
      </c>
      <c r="J486" s="8" t="n">
        <f aca="false">I486*$J$5</f>
        <v>0</v>
      </c>
      <c r="K486" s="8" t="n">
        <f aca="false">J486-H486</f>
        <v>-137.05</v>
      </c>
      <c r="L486" s="9" t="n">
        <f aca="false">IF(AND(H486=0,J486=0),0,IF(H486=0,"New",(J486-H486)/H486))</f>
        <v>-1</v>
      </c>
      <c r="M486" s="7" t="str">
        <f aca="false">IF(AND(OR(C486&lt;&gt;0,H486&lt;&gt;0),D486=0,I486=0),"DROP",IF(AND(OR(D486&lt;&gt;0,I486&lt;&gt;0),C486=0,H486=0),"NEW",""))</f>
        <v>DROP</v>
      </c>
    </row>
    <row r="487" customFormat="false" ht="15" hidden="false" customHeight="false" outlineLevel="0" collapsed="false">
      <c r="A487" s="7" t="s">
        <v>559</v>
      </c>
      <c r="B487" s="7" t="str">
        <f aca="false">IFERROR(INDEX('Source'!$C:$C,MATCH($A487,'Source'!$B:$B,0)),"")</f>
        <v>חגורה לשבר טבור</v>
      </c>
      <c r="C487" s="8" t="n">
        <f aca="false">SUMIFS('Source'!$D:$D,'Source'!$A:$A,"110 - Chemipal",'Source'!$B:$B,$A487)</f>
        <v>-1</v>
      </c>
      <c r="D487" s="8" t="n">
        <f aca="false">SUMIFS('Source'!$F:$F,'Source'!$A:$A,"110 - Chemipal",'Source'!$B:$B,$A487)</f>
        <v>0</v>
      </c>
      <c r="E487" s="8" t="n">
        <f aca="false">D487*$J$5</f>
        <v>0</v>
      </c>
      <c r="F487" s="8" t="n">
        <f aca="false">E487-C487</f>
        <v>1</v>
      </c>
      <c r="G487" s="9" t="n">
        <f aca="false">IF(AND(C487=0,E487=0),0,IF(C487=0,"New",(E487-C487)/C487))</f>
        <v>-1</v>
      </c>
      <c r="H487" s="8" t="n">
        <f aca="false">SUMIFS('Source'!$E:$E,'Source'!$A:$A,"110 - Chemipal",'Source'!$B:$B,$A487)</f>
        <v>-134.96</v>
      </c>
      <c r="I487" s="8" t="n">
        <f aca="false">SUMIFS('Source'!$G:$G,'Source'!$A:$A,"110 - Chemipal",'Source'!$B:$B,$A487)</f>
        <v>0</v>
      </c>
      <c r="J487" s="8" t="n">
        <f aca="false">I487*$J$5</f>
        <v>0</v>
      </c>
      <c r="K487" s="8" t="n">
        <f aca="false">J487-H487</f>
        <v>134.96</v>
      </c>
      <c r="L487" s="9" t="n">
        <f aca="false">IF(AND(H487=0,J487=0),0,IF(H487=0,"New",(J487-H487)/H487))</f>
        <v>-1</v>
      </c>
      <c r="M487" s="7" t="str">
        <f aca="false">IF(AND(OR(C487&lt;&gt;0,H487&lt;&gt;0),D487=0,I487=0),"DROP",IF(AND(OR(D487&lt;&gt;0,I487&lt;&gt;0),C487=0,H487=0),"NEW",""))</f>
        <v>DROP</v>
      </c>
    </row>
    <row r="488" customFormat="false" ht="15" hidden="false" customHeight="false" outlineLevel="0" collapsed="false">
      <c r="A488" s="7" t="s">
        <v>560</v>
      </c>
      <c r="B488" s="7" t="str">
        <f aca="false">IFERROR(INDEX('Source'!$C:$C,MATCH($A488,'Source'!$B:$B,0)),"")</f>
        <v>מגן ברך מוצלב+מוט</v>
      </c>
      <c r="C488" s="8" t="n">
        <f aca="false">SUMIFS('Source'!$D:$D,'Source'!$A:$A,"110 - Chemipal",'Source'!$B:$B,$A488)</f>
        <v>1</v>
      </c>
      <c r="D488" s="8" t="n">
        <f aca="false">SUMIFS('Source'!$F:$F,'Source'!$A:$A,"110 - Chemipal",'Source'!$B:$B,$A488)</f>
        <v>0</v>
      </c>
      <c r="E488" s="8" t="n">
        <f aca="false">D488*$J$5</f>
        <v>0</v>
      </c>
      <c r="F488" s="8" t="n">
        <f aca="false">E488-C488</f>
        <v>-1</v>
      </c>
      <c r="G488" s="9" t="n">
        <f aca="false">IF(AND(C488=0,E488=0),0,IF(C488=0,"New",(E488-C488)/C488))</f>
        <v>-1</v>
      </c>
      <c r="H488" s="8" t="n">
        <f aca="false">SUMIFS('Source'!$E:$E,'Source'!$A:$A,"110 - Chemipal",'Source'!$B:$B,$A488)</f>
        <v>134.7</v>
      </c>
      <c r="I488" s="8" t="n">
        <f aca="false">SUMIFS('Source'!$G:$G,'Source'!$A:$A,"110 - Chemipal",'Source'!$B:$B,$A488)</f>
        <v>0</v>
      </c>
      <c r="J488" s="8" t="n">
        <f aca="false">I488*$J$5</f>
        <v>0</v>
      </c>
      <c r="K488" s="8" t="n">
        <f aca="false">J488-H488</f>
        <v>-134.7</v>
      </c>
      <c r="L488" s="9" t="n">
        <f aca="false">IF(AND(H488=0,J488=0),0,IF(H488=0,"New",(J488-H488)/H488))</f>
        <v>-1</v>
      </c>
      <c r="M488" s="7" t="str">
        <f aca="false">IF(AND(OR(C488&lt;&gt;0,H488&lt;&gt;0),D488=0,I488=0),"DROP",IF(AND(OR(D488&lt;&gt;0,I488&lt;&gt;0),C488=0,H488=0),"NEW",""))</f>
        <v>DROP</v>
      </c>
    </row>
    <row r="489" customFormat="false" ht="15" hidden="false" customHeight="false" outlineLevel="0" collapsed="false">
      <c r="A489" s="7" t="s">
        <v>561</v>
      </c>
      <c r="B489" s="7" t="str">
        <f aca="false">IFERROR(INDEX('Source'!$C:$C,MATCH($A489,'Source'!$B:$B,0)),"")</f>
        <v>סד לאגודל</v>
      </c>
      <c r="C489" s="8" t="n">
        <f aca="false">SUMIFS('Source'!$D:$D,'Source'!$A:$A,"110 - Chemipal",'Source'!$B:$B,$A489)</f>
        <v>-2</v>
      </c>
      <c r="D489" s="8" t="n">
        <f aca="false">SUMIFS('Source'!$F:$F,'Source'!$A:$A,"110 - Chemipal",'Source'!$B:$B,$A489)</f>
        <v>0</v>
      </c>
      <c r="E489" s="8" t="n">
        <f aca="false">D489*$J$5</f>
        <v>0</v>
      </c>
      <c r="F489" s="8" t="n">
        <f aca="false">E489-C489</f>
        <v>2</v>
      </c>
      <c r="G489" s="9" t="n">
        <f aca="false">IF(AND(C489=0,E489=0),0,IF(C489=0,"New",(E489-C489)/C489))</f>
        <v>-1</v>
      </c>
      <c r="H489" s="8" t="n">
        <f aca="false">SUMIFS('Source'!$E:$E,'Source'!$A:$A,"110 - Chemipal",'Source'!$B:$B,$A489)</f>
        <v>-132.28</v>
      </c>
      <c r="I489" s="8" t="n">
        <f aca="false">SUMIFS('Source'!$G:$G,'Source'!$A:$A,"110 - Chemipal",'Source'!$B:$B,$A489)</f>
        <v>0</v>
      </c>
      <c r="J489" s="8" t="n">
        <f aca="false">I489*$J$5</f>
        <v>0</v>
      </c>
      <c r="K489" s="8" t="n">
        <f aca="false">J489-H489</f>
        <v>132.28</v>
      </c>
      <c r="L489" s="9" t="n">
        <f aca="false">IF(AND(H489=0,J489=0),0,IF(H489=0,"New",(J489-H489)/H489))</f>
        <v>-1</v>
      </c>
      <c r="M489" s="7" t="str">
        <f aca="false">IF(AND(OR(C489&lt;&gt;0,H489&lt;&gt;0),D489=0,I489=0),"DROP",IF(AND(OR(D489&lt;&gt;0,I489&lt;&gt;0),C489=0,H489=0),"NEW",""))</f>
        <v>DROP</v>
      </c>
    </row>
    <row r="490" customFormat="false" ht="15" hidden="false" customHeight="false" outlineLevel="0" collapsed="false">
      <c r="A490" s="7" t="s">
        <v>562</v>
      </c>
      <c r="B490" s="7" t="str">
        <f aca="false">IFERROR(INDEX('Source'!$C:$C,MATCH($A490,'Source'!$B:$B,0)),"")</f>
        <v>כרית שינה חלומית</v>
      </c>
      <c r="C490" s="8" t="n">
        <f aca="false">SUMIFS('Source'!$D:$D,'Source'!$A:$A,"110 - Chemipal",'Source'!$B:$B,$A490)</f>
        <v>-1</v>
      </c>
      <c r="D490" s="8" t="n">
        <f aca="false">SUMIFS('Source'!$F:$F,'Source'!$A:$A,"110 - Chemipal",'Source'!$B:$B,$A490)</f>
        <v>0</v>
      </c>
      <c r="E490" s="8" t="n">
        <f aca="false">D490*$J$5</f>
        <v>0</v>
      </c>
      <c r="F490" s="8" t="n">
        <f aca="false">E490-C490</f>
        <v>1</v>
      </c>
      <c r="G490" s="9" t="n">
        <f aca="false">IF(AND(C490=0,E490=0),0,IF(C490=0,"New",(E490-C490)/C490))</f>
        <v>-1</v>
      </c>
      <c r="H490" s="8" t="n">
        <f aca="false">SUMIFS('Source'!$E:$E,'Source'!$A:$A,"110 - Chemipal",'Source'!$B:$B,$A490)</f>
        <v>-131.07</v>
      </c>
      <c r="I490" s="8" t="n">
        <f aca="false">SUMIFS('Source'!$G:$G,'Source'!$A:$A,"110 - Chemipal",'Source'!$B:$B,$A490)</f>
        <v>0</v>
      </c>
      <c r="J490" s="8" t="n">
        <f aca="false">I490*$J$5</f>
        <v>0</v>
      </c>
      <c r="K490" s="8" t="n">
        <f aca="false">J490-H490</f>
        <v>131.07</v>
      </c>
      <c r="L490" s="9" t="n">
        <f aca="false">IF(AND(H490=0,J490=0),0,IF(H490=0,"New",(J490-H490)/H490))</f>
        <v>-1</v>
      </c>
      <c r="M490" s="7" t="str">
        <f aca="false">IF(AND(OR(C490&lt;&gt;0,H490&lt;&gt;0),D490=0,I490=0),"DROP",IF(AND(OR(D490&lt;&gt;0,I490&lt;&gt;0),C490=0,H490=0),"NEW",""))</f>
        <v>DROP</v>
      </c>
    </row>
    <row r="491" customFormat="false" ht="15" hidden="false" customHeight="false" outlineLevel="0" collapsed="false">
      <c r="A491" s="7" t="s">
        <v>563</v>
      </c>
      <c r="B491" s="7" t="str">
        <f aca="false">IFERROR(INDEX('Source'!$C:$C,MATCH($A491,'Source'!$B:$B,0)),"")</f>
        <v>מגן קרסול+כרית סיליקון</v>
      </c>
      <c r="C491" s="8" t="n">
        <f aca="false">SUMIFS('Source'!$D:$D,'Source'!$A:$A,"110 - Chemipal",'Source'!$B:$B,$A491)</f>
        <v>-1</v>
      </c>
      <c r="D491" s="8" t="n">
        <f aca="false">SUMIFS('Source'!$F:$F,'Source'!$A:$A,"110 - Chemipal",'Source'!$B:$B,$A491)</f>
        <v>0</v>
      </c>
      <c r="E491" s="8" t="n">
        <f aca="false">D491*$J$5</f>
        <v>0</v>
      </c>
      <c r="F491" s="8" t="n">
        <f aca="false">E491-C491</f>
        <v>1</v>
      </c>
      <c r="G491" s="9" t="n">
        <f aca="false">IF(AND(C491=0,E491=0),0,IF(C491=0,"New",(E491-C491)/C491))</f>
        <v>-1</v>
      </c>
      <c r="H491" s="8" t="n">
        <f aca="false">SUMIFS('Source'!$E:$E,'Source'!$A:$A,"110 - Chemipal",'Source'!$B:$B,$A491)</f>
        <v>-131.06</v>
      </c>
      <c r="I491" s="8" t="n">
        <f aca="false">SUMIFS('Source'!$G:$G,'Source'!$A:$A,"110 - Chemipal",'Source'!$B:$B,$A491)</f>
        <v>0</v>
      </c>
      <c r="J491" s="8" t="n">
        <f aca="false">I491*$J$5</f>
        <v>0</v>
      </c>
      <c r="K491" s="8" t="n">
        <f aca="false">J491-H491</f>
        <v>131.06</v>
      </c>
      <c r="L491" s="9" t="n">
        <f aca="false">IF(AND(H491=0,J491=0),0,IF(H491=0,"New",(J491-H491)/H491))</f>
        <v>-1</v>
      </c>
      <c r="M491" s="7" t="str">
        <f aca="false">IF(AND(OR(C491&lt;&gt;0,H491&lt;&gt;0),D491=0,I491=0),"DROP",IF(AND(OR(D491&lt;&gt;0,I491&lt;&gt;0),C491=0,H491=0),"NEW",""))</f>
        <v>DROP</v>
      </c>
    </row>
    <row r="492" customFormat="false" ht="15" hidden="false" customHeight="false" outlineLevel="0" collapsed="false">
      <c r="A492" s="7" t="s">
        <v>564</v>
      </c>
      <c r="B492" s="7" t="str">
        <f aca="false">IFERROR(INDEX('Source'!$C:$C,MATCH($A492,'Source'!$B:$B,0)),"")</f>
        <v>מגן קרסול+כרית סיליקון</v>
      </c>
      <c r="C492" s="8" t="n">
        <f aca="false">SUMIFS('Source'!$D:$D,'Source'!$A:$A,"110 - Chemipal",'Source'!$B:$B,$A492)</f>
        <v>-1</v>
      </c>
      <c r="D492" s="8" t="n">
        <f aca="false">SUMIFS('Source'!$F:$F,'Source'!$A:$A,"110 - Chemipal",'Source'!$B:$B,$A492)</f>
        <v>0</v>
      </c>
      <c r="E492" s="8" t="n">
        <f aca="false">D492*$J$5</f>
        <v>0</v>
      </c>
      <c r="F492" s="8" t="n">
        <f aca="false">E492-C492</f>
        <v>1</v>
      </c>
      <c r="G492" s="9" t="n">
        <f aca="false">IF(AND(C492=0,E492=0),0,IF(C492=0,"New",(E492-C492)/C492))</f>
        <v>-1</v>
      </c>
      <c r="H492" s="8" t="n">
        <f aca="false">SUMIFS('Source'!$E:$E,'Source'!$A:$A,"110 - Chemipal",'Source'!$B:$B,$A492)</f>
        <v>-131.06</v>
      </c>
      <c r="I492" s="8" t="n">
        <f aca="false">SUMIFS('Source'!$G:$G,'Source'!$A:$A,"110 - Chemipal",'Source'!$B:$B,$A492)</f>
        <v>0</v>
      </c>
      <c r="J492" s="8" t="n">
        <f aca="false">I492*$J$5</f>
        <v>0</v>
      </c>
      <c r="K492" s="8" t="n">
        <f aca="false">J492-H492</f>
        <v>131.06</v>
      </c>
      <c r="L492" s="9" t="n">
        <f aca="false">IF(AND(H492=0,J492=0),0,IF(H492=0,"New",(J492-H492)/H492))</f>
        <v>-1</v>
      </c>
      <c r="M492" s="7" t="str">
        <f aca="false">IF(AND(OR(C492&lt;&gt;0,H492&lt;&gt;0),D492=0,I492=0),"DROP",IF(AND(OR(D492&lt;&gt;0,I492&lt;&gt;0),C492=0,H492=0),"NEW",""))</f>
        <v>DROP</v>
      </c>
    </row>
    <row r="493" customFormat="false" ht="15" hidden="false" customHeight="false" outlineLevel="0" collapsed="false">
      <c r="A493" s="7" t="s">
        <v>565</v>
      </c>
      <c r="B493" s="7" t="str">
        <f aca="false">IFERROR(INDEX('Source'!$C:$C,MATCH($A493,'Source'!$B:$B,0)),"")</f>
        <v>צוארון ספוגי</v>
      </c>
      <c r="C493" s="8" t="n">
        <f aca="false">SUMIFS('Source'!$D:$D,'Source'!$A:$A,"110 - Chemipal",'Source'!$B:$B,$A493)</f>
        <v>3</v>
      </c>
      <c r="D493" s="8" t="n">
        <f aca="false">SUMIFS('Source'!$F:$F,'Source'!$A:$A,"110 - Chemipal",'Source'!$B:$B,$A493)</f>
        <v>0</v>
      </c>
      <c r="E493" s="8" t="n">
        <f aca="false">D493*$J$5</f>
        <v>0</v>
      </c>
      <c r="F493" s="8" t="n">
        <f aca="false">E493-C493</f>
        <v>-3</v>
      </c>
      <c r="G493" s="9" t="n">
        <f aca="false">IF(AND(C493=0,E493=0),0,IF(C493=0,"New",(E493-C493)/C493))</f>
        <v>-1</v>
      </c>
      <c r="H493" s="8" t="n">
        <f aca="false">SUMIFS('Source'!$E:$E,'Source'!$A:$A,"110 - Chemipal",'Source'!$B:$B,$A493)</f>
        <v>129.18</v>
      </c>
      <c r="I493" s="8" t="n">
        <f aca="false">SUMIFS('Source'!$G:$G,'Source'!$A:$A,"110 - Chemipal",'Source'!$B:$B,$A493)</f>
        <v>0</v>
      </c>
      <c r="J493" s="8" t="n">
        <f aca="false">I493*$J$5</f>
        <v>0</v>
      </c>
      <c r="K493" s="8" t="n">
        <f aca="false">J493-H493</f>
        <v>-129.18</v>
      </c>
      <c r="L493" s="9" t="n">
        <f aca="false">IF(AND(H493=0,J493=0),0,IF(H493=0,"New",(J493-H493)/H493))</f>
        <v>-1</v>
      </c>
      <c r="M493" s="7" t="str">
        <f aca="false">IF(AND(OR(C493&lt;&gt;0,H493&lt;&gt;0),D493=0,I493=0),"DROP",IF(AND(OR(D493&lt;&gt;0,I493&lt;&gt;0),C493=0,H493=0),"NEW",""))</f>
        <v>DROP</v>
      </c>
    </row>
    <row r="494" customFormat="false" ht="15" hidden="false" customHeight="false" outlineLevel="0" collapsed="false">
      <c r="A494" s="7" t="s">
        <v>566</v>
      </c>
      <c r="B494" s="7" t="str">
        <f aca="false">IFERROR(INDEX('Source'!$C:$C,MATCH($A494,'Source'!$B:$B,0)),"")</f>
        <v>מגן מרפק</v>
      </c>
      <c r="C494" s="8" t="n">
        <f aca="false">SUMIFS('Source'!$D:$D,'Source'!$A:$A,"110 - Chemipal",'Source'!$B:$B,$A494)</f>
        <v>5</v>
      </c>
      <c r="D494" s="8" t="n">
        <f aca="false">SUMIFS('Source'!$F:$F,'Source'!$A:$A,"110 - Chemipal",'Source'!$B:$B,$A494)</f>
        <v>0</v>
      </c>
      <c r="E494" s="8" t="n">
        <f aca="false">D494*$J$5</f>
        <v>0</v>
      </c>
      <c r="F494" s="8" t="n">
        <f aca="false">E494-C494</f>
        <v>-5</v>
      </c>
      <c r="G494" s="9" t="n">
        <f aca="false">IF(AND(C494=0,E494=0),0,IF(C494=0,"New",(E494-C494)/C494))</f>
        <v>-1</v>
      </c>
      <c r="H494" s="8" t="n">
        <f aca="false">SUMIFS('Source'!$E:$E,'Source'!$A:$A,"110 - Chemipal",'Source'!$B:$B,$A494)</f>
        <v>128.85</v>
      </c>
      <c r="I494" s="8" t="n">
        <f aca="false">SUMIFS('Source'!$G:$G,'Source'!$A:$A,"110 - Chemipal",'Source'!$B:$B,$A494)</f>
        <v>0</v>
      </c>
      <c r="J494" s="8" t="n">
        <f aca="false">I494*$J$5</f>
        <v>0</v>
      </c>
      <c r="K494" s="8" t="n">
        <f aca="false">J494-H494</f>
        <v>-128.85</v>
      </c>
      <c r="L494" s="9" t="n">
        <f aca="false">IF(AND(H494=0,J494=0),0,IF(H494=0,"New",(J494-H494)/H494))</f>
        <v>-1</v>
      </c>
      <c r="M494" s="7" t="str">
        <f aca="false">IF(AND(OR(C494&lt;&gt;0,H494&lt;&gt;0),D494=0,I494=0),"DROP",IF(AND(OR(D494&lt;&gt;0,I494&lt;&gt;0),C494=0,H494=0),"NEW",""))</f>
        <v>DROP</v>
      </c>
    </row>
    <row r="495" customFormat="false" ht="15" hidden="false" customHeight="false" outlineLevel="0" collapsed="false">
      <c r="A495" s="7" t="s">
        <v>567</v>
      </c>
      <c r="B495" s="7" t="str">
        <f aca="false">IFERROR(INDEX('Source'!$C:$C,MATCH($A495,'Source'!$B:$B,0)),"")</f>
        <v>מגן קרסול+כרית סיליקון</v>
      </c>
      <c r="C495" s="8" t="n">
        <f aca="false">SUMIFS('Source'!$D:$D,'Source'!$A:$A,"110 - Chemipal",'Source'!$B:$B,$A495)</f>
        <v>1</v>
      </c>
      <c r="D495" s="8" t="n">
        <f aca="false">SUMIFS('Source'!$F:$F,'Source'!$A:$A,"110 - Chemipal",'Source'!$B:$B,$A495)</f>
        <v>0</v>
      </c>
      <c r="E495" s="8" t="n">
        <f aca="false">D495*$J$5</f>
        <v>0</v>
      </c>
      <c r="F495" s="8" t="n">
        <f aca="false">E495-C495</f>
        <v>-1</v>
      </c>
      <c r="G495" s="9" t="n">
        <f aca="false">IF(AND(C495=0,E495=0),0,IF(C495=0,"New",(E495-C495)/C495))</f>
        <v>-1</v>
      </c>
      <c r="H495" s="8" t="n">
        <f aca="false">SUMIFS('Source'!$E:$E,'Source'!$A:$A,"110 - Chemipal",'Source'!$B:$B,$A495)</f>
        <v>127.59</v>
      </c>
      <c r="I495" s="8" t="n">
        <f aca="false">SUMIFS('Source'!$G:$G,'Source'!$A:$A,"110 - Chemipal",'Source'!$B:$B,$A495)</f>
        <v>0</v>
      </c>
      <c r="J495" s="8" t="n">
        <f aca="false">I495*$J$5</f>
        <v>0</v>
      </c>
      <c r="K495" s="8" t="n">
        <f aca="false">J495-H495</f>
        <v>-127.59</v>
      </c>
      <c r="L495" s="9" t="n">
        <f aca="false">IF(AND(H495=0,J495=0),0,IF(H495=0,"New",(J495-H495)/H495))</f>
        <v>-1</v>
      </c>
      <c r="M495" s="7" t="str">
        <f aca="false">IF(AND(OR(C495&lt;&gt;0,H495&lt;&gt;0),D495=0,I495=0),"DROP",IF(AND(OR(D495&lt;&gt;0,I495&lt;&gt;0),C495=0,H495=0),"NEW",""))</f>
        <v>DROP</v>
      </c>
    </row>
    <row r="496" customFormat="false" ht="15" hidden="false" customHeight="false" outlineLevel="0" collapsed="false">
      <c r="A496" s="7" t="s">
        <v>568</v>
      </c>
      <c r="B496" s="7" t="str">
        <f aca="false">IFERROR(INDEX('Source'!$C:$C,MATCH($A496,'Source'!$B:$B,0)),"")</f>
        <v>מגן שוק רגיל</v>
      </c>
      <c r="C496" s="8" t="n">
        <f aca="false">SUMIFS('Source'!$D:$D,'Source'!$A:$A,"110 - Chemipal",'Source'!$B:$B,$A496)</f>
        <v>1</v>
      </c>
      <c r="D496" s="8" t="n">
        <f aca="false">SUMIFS('Source'!$F:$F,'Source'!$A:$A,"110 - Chemipal",'Source'!$B:$B,$A496)</f>
        <v>0</v>
      </c>
      <c r="E496" s="8" t="n">
        <f aca="false">D496*$J$5</f>
        <v>0</v>
      </c>
      <c r="F496" s="8" t="n">
        <f aca="false">E496-C496</f>
        <v>-1</v>
      </c>
      <c r="G496" s="9" t="n">
        <f aca="false">IF(AND(C496=0,E496=0),0,IF(C496=0,"New",(E496-C496)/C496))</f>
        <v>-1</v>
      </c>
      <c r="H496" s="8" t="n">
        <f aca="false">SUMIFS('Source'!$E:$E,'Source'!$A:$A,"110 - Chemipal",'Source'!$B:$B,$A496)</f>
        <v>125.43</v>
      </c>
      <c r="I496" s="8" t="n">
        <f aca="false">SUMIFS('Source'!$G:$G,'Source'!$A:$A,"110 - Chemipal",'Source'!$B:$B,$A496)</f>
        <v>0</v>
      </c>
      <c r="J496" s="8" t="n">
        <f aca="false">I496*$J$5</f>
        <v>0</v>
      </c>
      <c r="K496" s="8" t="n">
        <f aca="false">J496-H496</f>
        <v>-125.43</v>
      </c>
      <c r="L496" s="9" t="n">
        <f aca="false">IF(AND(H496=0,J496=0),0,IF(H496=0,"New",(J496-H496)/H496))</f>
        <v>-1</v>
      </c>
      <c r="M496" s="7" t="str">
        <f aca="false">IF(AND(OR(C496&lt;&gt;0,H496&lt;&gt;0),D496=0,I496=0),"DROP",IF(AND(OR(D496&lt;&gt;0,I496&lt;&gt;0),C496=0,H496=0),"NEW",""))</f>
        <v>DROP</v>
      </c>
    </row>
    <row r="497" customFormat="false" ht="15" hidden="false" customHeight="false" outlineLevel="0" collapsed="false">
      <c r="A497" s="7" t="s">
        <v>569</v>
      </c>
      <c r="B497" s="7" t="str">
        <f aca="false">IFERROR(INDEX('Source'!$C:$C,MATCH($A497,'Source'!$B:$B,0)),"")</f>
        <v>URIEL STRAP4U PINK S-M</v>
      </c>
      <c r="C497" s="8" t="n">
        <f aca="false">SUMIFS('Source'!$D:$D,'Source'!$A:$A,"110 - Chemipal",'Source'!$B:$B,$A497)</f>
        <v>2</v>
      </c>
      <c r="D497" s="8" t="n">
        <f aca="false">SUMIFS('Source'!$F:$F,'Source'!$A:$A,"110 - Chemipal",'Source'!$B:$B,$A497)</f>
        <v>0</v>
      </c>
      <c r="E497" s="8" t="n">
        <f aca="false">D497*$J$5</f>
        <v>0</v>
      </c>
      <c r="F497" s="8" t="n">
        <f aca="false">E497-C497</f>
        <v>-2</v>
      </c>
      <c r="G497" s="9" t="n">
        <f aca="false">IF(AND(C497=0,E497=0),0,IF(C497=0,"New",(E497-C497)/C497))</f>
        <v>-1</v>
      </c>
      <c r="H497" s="8" t="n">
        <f aca="false">SUMIFS('Source'!$E:$E,'Source'!$A:$A,"110 - Chemipal",'Source'!$B:$B,$A497)</f>
        <v>124.12</v>
      </c>
      <c r="I497" s="8" t="n">
        <f aca="false">SUMIFS('Source'!$G:$G,'Source'!$A:$A,"110 - Chemipal",'Source'!$B:$B,$A497)</f>
        <v>0</v>
      </c>
      <c r="J497" s="8" t="n">
        <f aca="false">I497*$J$5</f>
        <v>0</v>
      </c>
      <c r="K497" s="8" t="n">
        <f aca="false">J497-H497</f>
        <v>-124.12</v>
      </c>
      <c r="L497" s="9" t="n">
        <f aca="false">IF(AND(H497=0,J497=0),0,IF(H497=0,"New",(J497-H497)/H497))</f>
        <v>-1</v>
      </c>
      <c r="M497" s="7" t="str">
        <f aca="false">IF(AND(OR(C497&lt;&gt;0,H497&lt;&gt;0),D497=0,I497=0),"DROP",IF(AND(OR(D497&lt;&gt;0,I497&lt;&gt;0),C497=0,H497=0),"NEW",""))</f>
        <v>DROP</v>
      </c>
    </row>
    <row r="498" customFormat="false" ht="15" hidden="false" customHeight="false" outlineLevel="0" collapsed="false">
      <c r="A498" s="7" t="s">
        <v>570</v>
      </c>
      <c r="B498" s="7" t="str">
        <f aca="false">IFERROR(INDEX('Source'!$C:$C,MATCH($A498,'Source'!$B:$B,0)),"")</f>
        <v>חבק יד מתכוון</v>
      </c>
      <c r="C498" s="8" t="n">
        <f aca="false">SUMIFS('Source'!$D:$D,'Source'!$A:$A,"110 - Chemipal",'Source'!$B:$B,$A498)</f>
        <v>4</v>
      </c>
      <c r="D498" s="8" t="n">
        <f aca="false">SUMIFS('Source'!$F:$F,'Source'!$A:$A,"110 - Chemipal",'Source'!$B:$B,$A498)</f>
        <v>0</v>
      </c>
      <c r="E498" s="8" t="n">
        <f aca="false">D498*$J$5</f>
        <v>0</v>
      </c>
      <c r="F498" s="8" t="n">
        <f aca="false">E498-C498</f>
        <v>-4</v>
      </c>
      <c r="G498" s="9" t="n">
        <f aca="false">IF(AND(C498=0,E498=0),0,IF(C498=0,"New",(E498-C498)/C498))</f>
        <v>-1</v>
      </c>
      <c r="H498" s="8" t="n">
        <f aca="false">SUMIFS('Source'!$E:$E,'Source'!$A:$A,"110 - Chemipal",'Source'!$B:$B,$A498)</f>
        <v>122.67</v>
      </c>
      <c r="I498" s="8" t="n">
        <f aca="false">SUMIFS('Source'!$G:$G,'Source'!$A:$A,"110 - Chemipal",'Source'!$B:$B,$A498)</f>
        <v>0</v>
      </c>
      <c r="J498" s="8" t="n">
        <f aca="false">I498*$J$5</f>
        <v>0</v>
      </c>
      <c r="K498" s="8" t="n">
        <f aca="false">J498-H498</f>
        <v>-122.67</v>
      </c>
      <c r="L498" s="9" t="n">
        <f aca="false">IF(AND(H498=0,J498=0),0,IF(H498=0,"New",(J498-H498)/H498))</f>
        <v>-1</v>
      </c>
      <c r="M498" s="7" t="str">
        <f aca="false">IF(AND(OR(C498&lt;&gt;0,H498&lt;&gt;0),D498=0,I498=0),"DROP",IF(AND(OR(D498&lt;&gt;0,I498&lt;&gt;0),C498=0,H498=0),"NEW",""))</f>
        <v>DROP</v>
      </c>
    </row>
    <row r="499" customFormat="false" ht="15" hidden="false" customHeight="false" outlineLevel="0" collapsed="false">
      <c r="A499" s="7" t="s">
        <v>571</v>
      </c>
      <c r="B499" s="7" t="str">
        <f aca="false">IFERROR(INDEX('Source'!$C:$C,MATCH($A499,'Source'!$B:$B,0)),"")</f>
        <v>חגורה למנותחי בטן</v>
      </c>
      <c r="C499" s="8" t="n">
        <f aca="false">SUMIFS('Source'!$D:$D,'Source'!$A:$A,"110 - Chemipal",'Source'!$B:$B,$A499)</f>
        <v>-1</v>
      </c>
      <c r="D499" s="8" t="n">
        <f aca="false">SUMIFS('Source'!$F:$F,'Source'!$A:$A,"110 - Chemipal",'Source'!$B:$B,$A499)</f>
        <v>0</v>
      </c>
      <c r="E499" s="8" t="n">
        <f aca="false">D499*$J$5</f>
        <v>0</v>
      </c>
      <c r="F499" s="8" t="n">
        <f aca="false">E499-C499</f>
        <v>1</v>
      </c>
      <c r="G499" s="9" t="n">
        <f aca="false">IF(AND(C499=0,E499=0),0,IF(C499=0,"New",(E499-C499)/C499))</f>
        <v>-1</v>
      </c>
      <c r="H499" s="8" t="n">
        <f aca="false">SUMIFS('Source'!$E:$E,'Source'!$A:$A,"110 - Chemipal",'Source'!$B:$B,$A499)</f>
        <v>-118.64</v>
      </c>
      <c r="I499" s="8" t="n">
        <f aca="false">SUMIFS('Source'!$G:$G,'Source'!$A:$A,"110 - Chemipal",'Source'!$B:$B,$A499)</f>
        <v>0</v>
      </c>
      <c r="J499" s="8" t="n">
        <f aca="false">I499*$J$5</f>
        <v>0</v>
      </c>
      <c r="K499" s="8" t="n">
        <f aca="false">J499-H499</f>
        <v>118.64</v>
      </c>
      <c r="L499" s="9" t="n">
        <f aca="false">IF(AND(H499=0,J499=0),0,IF(H499=0,"New",(J499-H499)/H499))</f>
        <v>-1</v>
      </c>
      <c r="M499" s="7" t="str">
        <f aca="false">IF(AND(OR(C499&lt;&gt;0,H499&lt;&gt;0),D499=0,I499=0),"DROP",IF(AND(OR(D499&lt;&gt;0,I499&lt;&gt;0),C499=0,H499=0),"NEW",""))</f>
        <v>DROP</v>
      </c>
    </row>
    <row r="500" customFormat="false" ht="15" hidden="false" customHeight="false" outlineLevel="0" collapsed="false">
      <c r="A500" s="7" t="s">
        <v>572</v>
      </c>
      <c r="B500" s="7" t="str">
        <f aca="false">IFERROR(INDEX('Source'!$C:$C,MATCH($A500,'Source'!$B:$B,0)),"")</f>
        <v>חבק יד אגודלי</v>
      </c>
      <c r="C500" s="8" t="n">
        <f aca="false">SUMIFS('Source'!$D:$D,'Source'!$A:$A,"110 - Chemipal",'Source'!$B:$B,$A500)</f>
        <v>-2</v>
      </c>
      <c r="D500" s="8" t="n">
        <f aca="false">SUMIFS('Source'!$F:$F,'Source'!$A:$A,"110 - Chemipal",'Source'!$B:$B,$A500)</f>
        <v>0</v>
      </c>
      <c r="E500" s="8" t="n">
        <f aca="false">D500*$J$5</f>
        <v>0</v>
      </c>
      <c r="F500" s="8" t="n">
        <f aca="false">E500-C500</f>
        <v>2</v>
      </c>
      <c r="G500" s="9" t="n">
        <f aca="false">IF(AND(C500=0,E500=0),0,IF(C500=0,"New",(E500-C500)/C500))</f>
        <v>-1</v>
      </c>
      <c r="H500" s="8" t="n">
        <f aca="false">SUMIFS('Source'!$E:$E,'Source'!$A:$A,"110 - Chemipal",'Source'!$B:$B,$A500)</f>
        <v>-117.31</v>
      </c>
      <c r="I500" s="8" t="n">
        <f aca="false">SUMIFS('Source'!$G:$G,'Source'!$A:$A,"110 - Chemipal",'Source'!$B:$B,$A500)</f>
        <v>0</v>
      </c>
      <c r="J500" s="8" t="n">
        <f aca="false">I500*$J$5</f>
        <v>0</v>
      </c>
      <c r="K500" s="8" t="n">
        <f aca="false">J500-H500</f>
        <v>117.31</v>
      </c>
      <c r="L500" s="9" t="n">
        <f aca="false">IF(AND(H500=0,J500=0),0,IF(H500=0,"New",(J500-H500)/H500))</f>
        <v>-1</v>
      </c>
      <c r="M500" s="7" t="str">
        <f aca="false">IF(AND(OR(C500&lt;&gt;0,H500&lt;&gt;0),D500=0,I500=0),"DROP",IF(AND(OR(D500&lt;&gt;0,I500&lt;&gt;0),C500=0,H500=0),"NEW",""))</f>
        <v>DROP</v>
      </c>
    </row>
    <row r="501" customFormat="false" ht="15" hidden="false" customHeight="false" outlineLevel="0" collapsed="false">
      <c r="A501" s="7" t="s">
        <v>573</v>
      </c>
      <c r="B501" s="7" t="str">
        <f aca="false">IFERROR(INDEX('Source'!$C:$C,MATCH($A501,'Source'!$B:$B,0)),"")</f>
        <v>מגן ברך רגיל</v>
      </c>
      <c r="C501" s="8" t="n">
        <f aca="false">SUMIFS('Source'!$D:$D,'Source'!$A:$A,"110 - Chemipal",'Source'!$B:$B,$A501)</f>
        <v>4</v>
      </c>
      <c r="D501" s="8" t="n">
        <f aca="false">SUMIFS('Source'!$F:$F,'Source'!$A:$A,"110 - Chemipal",'Source'!$B:$B,$A501)</f>
        <v>0</v>
      </c>
      <c r="E501" s="8" t="n">
        <f aca="false">D501*$J$5</f>
        <v>0</v>
      </c>
      <c r="F501" s="8" t="n">
        <f aca="false">E501-C501</f>
        <v>-4</v>
      </c>
      <c r="G501" s="9" t="n">
        <f aca="false">IF(AND(C501=0,E501=0),0,IF(C501=0,"New",(E501-C501)/C501))</f>
        <v>-1</v>
      </c>
      <c r="H501" s="8" t="n">
        <f aca="false">SUMIFS('Source'!$E:$E,'Source'!$A:$A,"110 - Chemipal",'Source'!$B:$B,$A501)</f>
        <v>115.33</v>
      </c>
      <c r="I501" s="8" t="n">
        <f aca="false">SUMIFS('Source'!$G:$G,'Source'!$A:$A,"110 - Chemipal",'Source'!$B:$B,$A501)</f>
        <v>0</v>
      </c>
      <c r="J501" s="8" t="n">
        <f aca="false">I501*$J$5</f>
        <v>0</v>
      </c>
      <c r="K501" s="8" t="n">
        <f aca="false">J501-H501</f>
        <v>-115.33</v>
      </c>
      <c r="L501" s="9" t="n">
        <f aca="false">IF(AND(H501=0,J501=0),0,IF(H501=0,"New",(J501-H501)/H501))</f>
        <v>-1</v>
      </c>
      <c r="M501" s="7" t="str">
        <f aca="false">IF(AND(OR(C501&lt;&gt;0,H501&lt;&gt;0),D501=0,I501=0),"DROP",IF(AND(OR(D501&lt;&gt;0,I501&lt;&gt;0),C501=0,H501=0),"NEW",""))</f>
        <v>DROP</v>
      </c>
    </row>
    <row r="502" customFormat="false" ht="15" hidden="false" customHeight="false" outlineLevel="0" collapsed="false">
      <c r="A502" s="7" t="s">
        <v>574</v>
      </c>
      <c r="B502" s="7" t="str">
        <f aca="false">IFERROR(INDEX('Source'!$C:$C,MATCH($A502,'Source'!$B:$B,0)),"")</f>
        <v>מדרס מסיליקון עם כרית MT</v>
      </c>
      <c r="C502" s="8" t="n">
        <f aca="false">SUMIFS('Source'!$D:$D,'Source'!$A:$A,"110 - Chemipal",'Source'!$B:$B,$A502)</f>
        <v>1</v>
      </c>
      <c r="D502" s="8" t="n">
        <f aca="false">SUMIFS('Source'!$F:$F,'Source'!$A:$A,"110 - Chemipal",'Source'!$B:$B,$A502)</f>
        <v>0</v>
      </c>
      <c r="E502" s="8" t="n">
        <f aca="false">D502*$J$5</f>
        <v>0</v>
      </c>
      <c r="F502" s="8" t="n">
        <f aca="false">E502-C502</f>
        <v>-1</v>
      </c>
      <c r="G502" s="9" t="n">
        <f aca="false">IF(AND(C502=0,E502=0),0,IF(C502=0,"New",(E502-C502)/C502))</f>
        <v>-1</v>
      </c>
      <c r="H502" s="8" t="n">
        <f aca="false">SUMIFS('Source'!$E:$E,'Source'!$A:$A,"110 - Chemipal",'Source'!$B:$B,$A502)</f>
        <v>113.65</v>
      </c>
      <c r="I502" s="8" t="n">
        <f aca="false">SUMIFS('Source'!$G:$G,'Source'!$A:$A,"110 - Chemipal",'Source'!$B:$B,$A502)</f>
        <v>0</v>
      </c>
      <c r="J502" s="8" t="n">
        <f aca="false">I502*$J$5</f>
        <v>0</v>
      </c>
      <c r="K502" s="8" t="n">
        <f aca="false">J502-H502</f>
        <v>-113.65</v>
      </c>
      <c r="L502" s="9" t="n">
        <f aca="false">IF(AND(H502=0,J502=0),0,IF(H502=0,"New",(J502-H502)/H502))</f>
        <v>-1</v>
      </c>
      <c r="M502" s="7" t="str">
        <f aca="false">IF(AND(OR(C502&lt;&gt;0,H502&lt;&gt;0),D502=0,I502=0),"DROP",IF(AND(OR(D502&lt;&gt;0,I502&lt;&gt;0),C502=0,H502=0),"NEW",""))</f>
        <v>DROP</v>
      </c>
    </row>
    <row r="503" customFormat="false" ht="15" hidden="false" customHeight="false" outlineLevel="0" collapsed="false">
      <c r="A503" s="7" t="s">
        <v>575</v>
      </c>
      <c r="B503" s="7" t="str">
        <f aca="false">IFERROR(INDEX('Source'!$C:$C,MATCH($A503,'Source'!$B:$B,0)),"")</f>
        <v>מתלה</v>
      </c>
      <c r="C503" s="8" t="n">
        <f aca="false">SUMIFS('Source'!$D:$D,'Source'!$A:$A,"110 - Chemipal",'Source'!$B:$B,$A503)</f>
        <v>1</v>
      </c>
      <c r="D503" s="8" t="n">
        <f aca="false">SUMIFS('Source'!$F:$F,'Source'!$A:$A,"110 - Chemipal",'Source'!$B:$B,$A503)</f>
        <v>0</v>
      </c>
      <c r="E503" s="8" t="n">
        <f aca="false">D503*$J$5</f>
        <v>0</v>
      </c>
      <c r="F503" s="8" t="n">
        <f aca="false">E503-C503</f>
        <v>-1</v>
      </c>
      <c r="G503" s="9" t="n">
        <f aca="false">IF(AND(C503=0,E503=0),0,IF(C503=0,"New",(E503-C503)/C503))</f>
        <v>-1</v>
      </c>
      <c r="H503" s="8" t="n">
        <f aca="false">SUMIFS('Source'!$E:$E,'Source'!$A:$A,"110 - Chemipal",'Source'!$B:$B,$A503)</f>
        <v>111.05</v>
      </c>
      <c r="I503" s="8" t="n">
        <f aca="false">SUMIFS('Source'!$G:$G,'Source'!$A:$A,"110 - Chemipal",'Source'!$B:$B,$A503)</f>
        <v>0</v>
      </c>
      <c r="J503" s="8" t="n">
        <f aca="false">I503*$J$5</f>
        <v>0</v>
      </c>
      <c r="K503" s="8" t="n">
        <f aca="false">J503-H503</f>
        <v>-111.05</v>
      </c>
      <c r="L503" s="9" t="n">
        <f aca="false">IF(AND(H503=0,J503=0),0,IF(H503=0,"New",(J503-H503)/H503))</f>
        <v>-1</v>
      </c>
      <c r="M503" s="7" t="str">
        <f aca="false">IF(AND(OR(C503&lt;&gt;0,H503&lt;&gt;0),D503=0,I503=0),"DROP",IF(AND(OR(D503&lt;&gt;0,I503&lt;&gt;0),C503=0,H503=0),"NEW",""))</f>
        <v>DROP</v>
      </c>
    </row>
    <row r="504" customFormat="false" ht="15" hidden="false" customHeight="false" outlineLevel="0" collapsed="false">
      <c r="A504" s="7" t="s">
        <v>576</v>
      </c>
      <c r="B504" s="7" t="str">
        <f aca="false">IFERROR(INDEX('Source'!$C:$C,MATCH($A504,'Source'!$B:$B,0)),"")</f>
        <v>סד יד שחור</v>
      </c>
      <c r="C504" s="8" t="n">
        <f aca="false">SUMIFS('Source'!$D:$D,'Source'!$A:$A,"110 - Chemipal",'Source'!$B:$B,$A504)</f>
        <v>1</v>
      </c>
      <c r="D504" s="8" t="n">
        <f aca="false">SUMIFS('Source'!$F:$F,'Source'!$A:$A,"110 - Chemipal",'Source'!$B:$B,$A504)</f>
        <v>0</v>
      </c>
      <c r="E504" s="8" t="n">
        <f aca="false">D504*$J$5</f>
        <v>0</v>
      </c>
      <c r="F504" s="8" t="n">
        <f aca="false">E504-C504</f>
        <v>-1</v>
      </c>
      <c r="G504" s="9" t="n">
        <f aca="false">IF(AND(C504=0,E504=0),0,IF(C504=0,"New",(E504-C504)/C504))</f>
        <v>-1</v>
      </c>
      <c r="H504" s="8" t="n">
        <f aca="false">SUMIFS('Source'!$E:$E,'Source'!$A:$A,"110 - Chemipal",'Source'!$B:$B,$A504)</f>
        <v>108.68</v>
      </c>
      <c r="I504" s="8" t="n">
        <f aca="false">SUMIFS('Source'!$G:$G,'Source'!$A:$A,"110 - Chemipal",'Source'!$B:$B,$A504)</f>
        <v>0</v>
      </c>
      <c r="J504" s="8" t="n">
        <f aca="false">I504*$J$5</f>
        <v>0</v>
      </c>
      <c r="K504" s="8" t="n">
        <f aca="false">J504-H504</f>
        <v>-108.68</v>
      </c>
      <c r="L504" s="9" t="n">
        <f aca="false">IF(AND(H504=0,J504=0),0,IF(H504=0,"New",(J504-H504)/H504))</f>
        <v>-1</v>
      </c>
      <c r="M504" s="7" t="str">
        <f aca="false">IF(AND(OR(C504&lt;&gt;0,H504&lt;&gt;0),D504=0,I504=0),"DROP",IF(AND(OR(D504&lt;&gt;0,I504&lt;&gt;0),C504=0,H504=0),"NEW",""))</f>
        <v>DROP</v>
      </c>
    </row>
    <row r="505" customFormat="false" ht="15" hidden="false" customHeight="false" outlineLevel="0" collapsed="false">
      <c r="A505" s="7" t="s">
        <v>577</v>
      </c>
      <c r="B505" s="7" t="str">
        <f aca="false">IFERROR(INDEX('Source'!$C:$C,MATCH($A505,'Source'!$B:$B,0)),"")</f>
        <v>סד יד שחור</v>
      </c>
      <c r="C505" s="8" t="n">
        <f aca="false">SUMIFS('Source'!$D:$D,'Source'!$A:$A,"110 - Chemipal",'Source'!$B:$B,$A505)</f>
        <v>1</v>
      </c>
      <c r="D505" s="8" t="n">
        <f aca="false">SUMIFS('Source'!$F:$F,'Source'!$A:$A,"110 - Chemipal",'Source'!$B:$B,$A505)</f>
        <v>0</v>
      </c>
      <c r="E505" s="8" t="n">
        <f aca="false">D505*$J$5</f>
        <v>0</v>
      </c>
      <c r="F505" s="8" t="n">
        <f aca="false">E505-C505</f>
        <v>-1</v>
      </c>
      <c r="G505" s="9" t="n">
        <f aca="false">IF(AND(C505=0,E505=0),0,IF(C505=0,"New",(E505-C505)/C505))</f>
        <v>-1</v>
      </c>
      <c r="H505" s="8" t="n">
        <f aca="false">SUMIFS('Source'!$E:$E,'Source'!$A:$A,"110 - Chemipal",'Source'!$B:$B,$A505)</f>
        <v>108.68</v>
      </c>
      <c r="I505" s="8" t="n">
        <f aca="false">SUMIFS('Source'!$G:$G,'Source'!$A:$A,"110 - Chemipal",'Source'!$B:$B,$A505)</f>
        <v>0</v>
      </c>
      <c r="J505" s="8" t="n">
        <f aca="false">I505*$J$5</f>
        <v>0</v>
      </c>
      <c r="K505" s="8" t="n">
        <f aca="false">J505-H505</f>
        <v>-108.68</v>
      </c>
      <c r="L505" s="9" t="n">
        <f aca="false">IF(AND(H505=0,J505=0),0,IF(H505=0,"New",(J505-H505)/H505))</f>
        <v>-1</v>
      </c>
      <c r="M505" s="7" t="str">
        <f aca="false">IF(AND(OR(C505&lt;&gt;0,H505&lt;&gt;0),D505=0,I505=0),"DROP",IF(AND(OR(D505&lt;&gt;0,I505&lt;&gt;0),C505=0,H505=0),"NEW",""))</f>
        <v>DROP</v>
      </c>
    </row>
    <row r="506" customFormat="false" ht="15" hidden="false" customHeight="false" outlineLevel="0" collapsed="false">
      <c r="A506" s="7" t="s">
        <v>578</v>
      </c>
      <c r="B506" s="7" t="str">
        <f aca="false">IFERROR(INDEX('Source'!$C:$C,MATCH($A506,'Source'!$B:$B,0)),"")</f>
        <v>סד יד  בז'</v>
      </c>
      <c r="C506" s="8" t="n">
        <f aca="false">SUMIFS('Source'!$D:$D,'Source'!$A:$A,"110 - Chemipal",'Source'!$B:$B,$A506)</f>
        <v>1</v>
      </c>
      <c r="D506" s="8" t="n">
        <f aca="false">SUMIFS('Source'!$F:$F,'Source'!$A:$A,"110 - Chemipal",'Source'!$B:$B,$A506)</f>
        <v>0</v>
      </c>
      <c r="E506" s="8" t="n">
        <f aca="false">D506*$J$5</f>
        <v>0</v>
      </c>
      <c r="F506" s="8" t="n">
        <f aca="false">E506-C506</f>
        <v>-1</v>
      </c>
      <c r="G506" s="9" t="n">
        <f aca="false">IF(AND(C506=0,E506=0),0,IF(C506=0,"New",(E506-C506)/C506))</f>
        <v>-1</v>
      </c>
      <c r="H506" s="8" t="n">
        <f aca="false">SUMIFS('Source'!$E:$E,'Source'!$A:$A,"110 - Chemipal",'Source'!$B:$B,$A506)</f>
        <v>108.68</v>
      </c>
      <c r="I506" s="8" t="n">
        <f aca="false">SUMIFS('Source'!$G:$G,'Source'!$A:$A,"110 - Chemipal",'Source'!$B:$B,$A506)</f>
        <v>0</v>
      </c>
      <c r="J506" s="8" t="n">
        <f aca="false">I506*$J$5</f>
        <v>0</v>
      </c>
      <c r="K506" s="8" t="n">
        <f aca="false">J506-H506</f>
        <v>-108.68</v>
      </c>
      <c r="L506" s="9" t="n">
        <f aca="false">IF(AND(H506=0,J506=0),0,IF(H506=0,"New",(J506-H506)/H506))</f>
        <v>-1</v>
      </c>
      <c r="M506" s="7" t="str">
        <f aca="false">IF(AND(OR(C506&lt;&gt;0,H506&lt;&gt;0),D506=0,I506=0),"DROP",IF(AND(OR(D506&lt;&gt;0,I506&lt;&gt;0),C506=0,H506=0),"NEW",""))</f>
        <v>DROP</v>
      </c>
    </row>
    <row r="507" customFormat="false" ht="15" hidden="false" customHeight="false" outlineLevel="0" collapsed="false">
      <c r="A507" s="7" t="s">
        <v>579</v>
      </c>
      <c r="B507" s="7" t="str">
        <f aca="false">IFERROR(INDEX('Source'!$C:$C,MATCH($A507,'Source'!$B:$B,0)),"")</f>
        <v>סד יד  בז'</v>
      </c>
      <c r="C507" s="8" t="n">
        <f aca="false">SUMIFS('Source'!$D:$D,'Source'!$A:$A,"110 - Chemipal",'Source'!$B:$B,$A507)</f>
        <v>1</v>
      </c>
      <c r="D507" s="8" t="n">
        <f aca="false">SUMIFS('Source'!$F:$F,'Source'!$A:$A,"110 - Chemipal",'Source'!$B:$B,$A507)</f>
        <v>0</v>
      </c>
      <c r="E507" s="8" t="n">
        <f aca="false">D507*$J$5</f>
        <v>0</v>
      </c>
      <c r="F507" s="8" t="n">
        <f aca="false">E507-C507</f>
        <v>-1</v>
      </c>
      <c r="G507" s="9" t="n">
        <f aca="false">IF(AND(C507=0,E507=0),0,IF(C507=0,"New",(E507-C507)/C507))</f>
        <v>-1</v>
      </c>
      <c r="H507" s="8" t="n">
        <f aca="false">SUMIFS('Source'!$E:$E,'Source'!$A:$A,"110 - Chemipal",'Source'!$B:$B,$A507)</f>
        <v>108.68</v>
      </c>
      <c r="I507" s="8" t="n">
        <f aca="false">SUMIFS('Source'!$G:$G,'Source'!$A:$A,"110 - Chemipal",'Source'!$B:$B,$A507)</f>
        <v>0</v>
      </c>
      <c r="J507" s="8" t="n">
        <f aca="false">I507*$J$5</f>
        <v>0</v>
      </c>
      <c r="K507" s="8" t="n">
        <f aca="false">J507-H507</f>
        <v>-108.68</v>
      </c>
      <c r="L507" s="9" t="n">
        <f aca="false">IF(AND(H507=0,J507=0),0,IF(H507=0,"New",(J507-H507)/H507))</f>
        <v>-1</v>
      </c>
      <c r="M507" s="7" t="str">
        <f aca="false">IF(AND(OR(C507&lt;&gt;0,H507&lt;&gt;0),D507=0,I507=0),"DROP",IF(AND(OR(D507&lt;&gt;0,I507&lt;&gt;0),C507=0,H507=0),"NEW",""))</f>
        <v>DROP</v>
      </c>
    </row>
    <row r="508" customFormat="false" ht="15" hidden="false" customHeight="false" outlineLevel="0" collapsed="false">
      <c r="A508" s="7" t="s">
        <v>580</v>
      </c>
      <c r="B508" s="7" t="str">
        <f aca="false">IFERROR(INDEX('Source'!$C:$C,MATCH($A508,'Source'!$B:$B,0)),"")</f>
        <v>סד יד שמאל  שחור</v>
      </c>
      <c r="C508" s="8" t="n">
        <f aca="false">SUMIFS('Source'!$D:$D,'Source'!$A:$A,"110 - Chemipal",'Source'!$B:$B,$A508)</f>
        <v>1</v>
      </c>
      <c r="D508" s="8" t="n">
        <f aca="false">SUMIFS('Source'!$F:$F,'Source'!$A:$A,"110 - Chemipal",'Source'!$B:$B,$A508)</f>
        <v>0</v>
      </c>
      <c r="E508" s="8" t="n">
        <f aca="false">D508*$J$5</f>
        <v>0</v>
      </c>
      <c r="F508" s="8" t="n">
        <f aca="false">E508-C508</f>
        <v>-1</v>
      </c>
      <c r="G508" s="9" t="n">
        <f aca="false">IF(AND(C508=0,E508=0),0,IF(C508=0,"New",(E508-C508)/C508))</f>
        <v>-1</v>
      </c>
      <c r="H508" s="8" t="n">
        <f aca="false">SUMIFS('Source'!$E:$E,'Source'!$A:$A,"110 - Chemipal",'Source'!$B:$B,$A508)</f>
        <v>108.68</v>
      </c>
      <c r="I508" s="8" t="n">
        <f aca="false">SUMIFS('Source'!$G:$G,'Source'!$A:$A,"110 - Chemipal",'Source'!$B:$B,$A508)</f>
        <v>0</v>
      </c>
      <c r="J508" s="8" t="n">
        <f aca="false">I508*$J$5</f>
        <v>0</v>
      </c>
      <c r="K508" s="8" t="n">
        <f aca="false">J508-H508</f>
        <v>-108.68</v>
      </c>
      <c r="L508" s="9" t="n">
        <f aca="false">IF(AND(H508=0,J508=0),0,IF(H508=0,"New",(J508-H508)/H508))</f>
        <v>-1</v>
      </c>
      <c r="M508" s="7" t="str">
        <f aca="false">IF(AND(OR(C508&lt;&gt;0,H508&lt;&gt;0),D508=0,I508=0),"DROP",IF(AND(OR(D508&lt;&gt;0,I508&lt;&gt;0),C508=0,H508=0),"NEW",""))</f>
        <v>DROP</v>
      </c>
    </row>
    <row r="509" customFormat="false" ht="15" hidden="false" customHeight="false" outlineLevel="0" collapsed="false">
      <c r="A509" s="7" t="s">
        <v>581</v>
      </c>
      <c r="B509" s="7" t="str">
        <f aca="false">IFERROR(INDEX('Source'!$C:$C,MATCH($A509,'Source'!$B:$B,0)),"")</f>
        <v>סד יד שמאל  שחור</v>
      </c>
      <c r="C509" s="8" t="n">
        <f aca="false">SUMIFS('Source'!$D:$D,'Source'!$A:$A,"110 - Chemipal",'Source'!$B:$B,$A509)</f>
        <v>1</v>
      </c>
      <c r="D509" s="8" t="n">
        <f aca="false">SUMIFS('Source'!$F:$F,'Source'!$A:$A,"110 - Chemipal",'Source'!$B:$B,$A509)</f>
        <v>0</v>
      </c>
      <c r="E509" s="8" t="n">
        <f aca="false">D509*$J$5</f>
        <v>0</v>
      </c>
      <c r="F509" s="8" t="n">
        <f aca="false">E509-C509</f>
        <v>-1</v>
      </c>
      <c r="G509" s="9" t="n">
        <f aca="false">IF(AND(C509=0,E509=0),0,IF(C509=0,"New",(E509-C509)/C509))</f>
        <v>-1</v>
      </c>
      <c r="H509" s="8" t="n">
        <f aca="false">SUMIFS('Source'!$E:$E,'Source'!$A:$A,"110 - Chemipal",'Source'!$B:$B,$A509)</f>
        <v>108.68</v>
      </c>
      <c r="I509" s="8" t="n">
        <f aca="false">SUMIFS('Source'!$G:$G,'Source'!$A:$A,"110 - Chemipal",'Source'!$B:$B,$A509)</f>
        <v>0</v>
      </c>
      <c r="J509" s="8" t="n">
        <f aca="false">I509*$J$5</f>
        <v>0</v>
      </c>
      <c r="K509" s="8" t="n">
        <f aca="false">J509-H509</f>
        <v>-108.68</v>
      </c>
      <c r="L509" s="9" t="n">
        <f aca="false">IF(AND(H509=0,J509=0),0,IF(H509=0,"New",(J509-H509)/H509))</f>
        <v>-1</v>
      </c>
      <c r="M509" s="7" t="str">
        <f aca="false">IF(AND(OR(C509&lt;&gt;0,H509&lt;&gt;0),D509=0,I509=0),"DROP",IF(AND(OR(D509&lt;&gt;0,I509&lt;&gt;0),C509=0,H509=0),"NEW",""))</f>
        <v>DROP</v>
      </c>
    </row>
    <row r="510" customFormat="false" ht="15" hidden="false" customHeight="false" outlineLevel="0" collapsed="false">
      <c r="A510" s="7" t="s">
        <v>582</v>
      </c>
      <c r="B510" s="7" t="str">
        <f aca="false">IFERROR(INDEX('Source'!$C:$C,MATCH($A510,'Source'!$B:$B,0)),"")</f>
        <v>סד יד שמאל  בז'  S-M</v>
      </c>
      <c r="C510" s="8" t="n">
        <f aca="false">SUMIFS('Source'!$D:$D,'Source'!$A:$A,"110 - Chemipal",'Source'!$B:$B,$A510)</f>
        <v>1</v>
      </c>
      <c r="D510" s="8" t="n">
        <f aca="false">SUMIFS('Source'!$F:$F,'Source'!$A:$A,"110 - Chemipal",'Source'!$B:$B,$A510)</f>
        <v>0</v>
      </c>
      <c r="E510" s="8" t="n">
        <f aca="false">D510*$J$5</f>
        <v>0</v>
      </c>
      <c r="F510" s="8" t="n">
        <f aca="false">E510-C510</f>
        <v>-1</v>
      </c>
      <c r="G510" s="9" t="n">
        <f aca="false">IF(AND(C510=0,E510=0),0,IF(C510=0,"New",(E510-C510)/C510))</f>
        <v>-1</v>
      </c>
      <c r="H510" s="8" t="n">
        <f aca="false">SUMIFS('Source'!$E:$E,'Source'!$A:$A,"110 - Chemipal",'Source'!$B:$B,$A510)</f>
        <v>108.68</v>
      </c>
      <c r="I510" s="8" t="n">
        <f aca="false">SUMIFS('Source'!$G:$G,'Source'!$A:$A,"110 - Chemipal",'Source'!$B:$B,$A510)</f>
        <v>0</v>
      </c>
      <c r="J510" s="8" t="n">
        <f aca="false">I510*$J$5</f>
        <v>0</v>
      </c>
      <c r="K510" s="8" t="n">
        <f aca="false">J510-H510</f>
        <v>-108.68</v>
      </c>
      <c r="L510" s="9" t="n">
        <f aca="false">IF(AND(H510=0,J510=0),0,IF(H510=0,"New",(J510-H510)/H510))</f>
        <v>-1</v>
      </c>
      <c r="M510" s="7" t="str">
        <f aca="false">IF(AND(OR(C510&lt;&gt;0,H510&lt;&gt;0),D510=0,I510=0),"DROP",IF(AND(OR(D510&lt;&gt;0,I510&lt;&gt;0),C510=0,H510=0),"NEW",""))</f>
        <v>DROP</v>
      </c>
    </row>
    <row r="511" customFormat="false" ht="15" hidden="false" customHeight="false" outlineLevel="0" collapsed="false">
      <c r="A511" s="7" t="s">
        <v>583</v>
      </c>
      <c r="B511" s="7" t="str">
        <f aca="false">IFERROR(INDEX('Source'!$C:$C,MATCH($A511,'Source'!$B:$B,0)),"")</f>
        <v>סד יד שמאל  בז'  L-XL</v>
      </c>
      <c r="C511" s="8" t="n">
        <f aca="false">SUMIFS('Source'!$D:$D,'Source'!$A:$A,"110 - Chemipal",'Source'!$B:$B,$A511)</f>
        <v>1</v>
      </c>
      <c r="D511" s="8" t="n">
        <f aca="false">SUMIFS('Source'!$F:$F,'Source'!$A:$A,"110 - Chemipal",'Source'!$B:$B,$A511)</f>
        <v>0</v>
      </c>
      <c r="E511" s="8" t="n">
        <f aca="false">D511*$J$5</f>
        <v>0</v>
      </c>
      <c r="F511" s="8" t="n">
        <f aca="false">E511-C511</f>
        <v>-1</v>
      </c>
      <c r="G511" s="9" t="n">
        <f aca="false">IF(AND(C511=0,E511=0),0,IF(C511=0,"New",(E511-C511)/C511))</f>
        <v>-1</v>
      </c>
      <c r="H511" s="8" t="n">
        <f aca="false">SUMIFS('Source'!$E:$E,'Source'!$A:$A,"110 - Chemipal",'Source'!$B:$B,$A511)</f>
        <v>108.68</v>
      </c>
      <c r="I511" s="8" t="n">
        <f aca="false">SUMIFS('Source'!$G:$G,'Source'!$A:$A,"110 - Chemipal",'Source'!$B:$B,$A511)</f>
        <v>0</v>
      </c>
      <c r="J511" s="8" t="n">
        <f aca="false">I511*$J$5</f>
        <v>0</v>
      </c>
      <c r="K511" s="8" t="n">
        <f aca="false">J511-H511</f>
        <v>-108.68</v>
      </c>
      <c r="L511" s="9" t="n">
        <f aca="false">IF(AND(H511=0,J511=0),0,IF(H511=0,"New",(J511-H511)/H511))</f>
        <v>-1</v>
      </c>
      <c r="M511" s="7" t="str">
        <f aca="false">IF(AND(OR(C511&lt;&gt;0,H511&lt;&gt;0),D511=0,I511=0),"DROP",IF(AND(OR(D511&lt;&gt;0,I511&lt;&gt;0),C511=0,H511=0),"NEW",""))</f>
        <v>DROP</v>
      </c>
    </row>
    <row r="512" customFormat="false" ht="15" hidden="false" customHeight="false" outlineLevel="0" collapsed="false">
      <c r="A512" s="7" t="s">
        <v>584</v>
      </c>
      <c r="B512" s="7" t="str">
        <f aca="false">IFERROR(INDEX('Source'!$C:$C,MATCH($A512,'Source'!$B:$B,0)),"")</f>
        <v>מגן שוק רגיל</v>
      </c>
      <c r="C512" s="8" t="n">
        <f aca="false">SUMIFS('Source'!$D:$D,'Source'!$A:$A,"110 - Chemipal",'Source'!$B:$B,$A512)</f>
        <v>1</v>
      </c>
      <c r="D512" s="8" t="n">
        <f aca="false">SUMIFS('Source'!$F:$F,'Source'!$A:$A,"110 - Chemipal",'Source'!$B:$B,$A512)</f>
        <v>0</v>
      </c>
      <c r="E512" s="8" t="n">
        <f aca="false">D512*$J$5</f>
        <v>0</v>
      </c>
      <c r="F512" s="8" t="n">
        <f aca="false">E512-C512</f>
        <v>-1</v>
      </c>
      <c r="G512" s="9" t="n">
        <f aca="false">IF(AND(C512=0,E512=0),0,IF(C512=0,"New",(E512-C512)/C512))</f>
        <v>-1</v>
      </c>
      <c r="H512" s="8" t="n">
        <f aca="false">SUMIFS('Source'!$E:$E,'Source'!$A:$A,"110 - Chemipal",'Source'!$B:$B,$A512)</f>
        <v>107.76</v>
      </c>
      <c r="I512" s="8" t="n">
        <f aca="false">SUMIFS('Source'!$G:$G,'Source'!$A:$A,"110 - Chemipal",'Source'!$B:$B,$A512)</f>
        <v>0</v>
      </c>
      <c r="J512" s="8" t="n">
        <f aca="false">I512*$J$5</f>
        <v>0</v>
      </c>
      <c r="K512" s="8" t="n">
        <f aca="false">J512-H512</f>
        <v>-107.76</v>
      </c>
      <c r="L512" s="9" t="n">
        <f aca="false">IF(AND(H512=0,J512=0),0,IF(H512=0,"New",(J512-H512)/H512))</f>
        <v>-1</v>
      </c>
      <c r="M512" s="7" t="str">
        <f aca="false">IF(AND(OR(C512&lt;&gt;0,H512&lt;&gt;0),D512=0,I512=0),"DROP",IF(AND(OR(D512&lt;&gt;0,I512&lt;&gt;0),C512=0,H512=0),"NEW",""))</f>
        <v>DROP</v>
      </c>
    </row>
    <row r="513" customFormat="false" ht="15" hidden="false" customHeight="false" outlineLevel="0" collapsed="false">
      <c r="A513" s="7" t="s">
        <v>585</v>
      </c>
      <c r="B513" s="7" t="str">
        <f aca="false">IFERROR(INDEX('Source'!$C:$C,MATCH($A513,'Source'!$B:$B,0)),"")</f>
        <v>תרסיס מרענן לרגל</v>
      </c>
      <c r="C513" s="8" t="n">
        <f aca="false">SUMIFS('Source'!$D:$D,'Source'!$A:$A,"110 - Chemipal",'Source'!$B:$B,$A513)</f>
        <v>-4</v>
      </c>
      <c r="D513" s="8" t="n">
        <f aca="false">SUMIFS('Source'!$F:$F,'Source'!$A:$A,"110 - Chemipal",'Source'!$B:$B,$A513)</f>
        <v>0</v>
      </c>
      <c r="E513" s="8" t="n">
        <f aca="false">D513*$J$5</f>
        <v>0</v>
      </c>
      <c r="F513" s="8" t="n">
        <f aca="false">E513-C513</f>
        <v>4</v>
      </c>
      <c r="G513" s="9" t="n">
        <f aca="false">IF(AND(C513=0,E513=0),0,IF(C513=0,"New",(E513-C513)/C513))</f>
        <v>-1</v>
      </c>
      <c r="H513" s="8" t="n">
        <f aca="false">SUMIFS('Source'!$E:$E,'Source'!$A:$A,"110 - Chemipal",'Source'!$B:$B,$A513)</f>
        <v>-107.17</v>
      </c>
      <c r="I513" s="8" t="n">
        <f aca="false">SUMIFS('Source'!$G:$G,'Source'!$A:$A,"110 - Chemipal",'Source'!$B:$B,$A513)</f>
        <v>0</v>
      </c>
      <c r="J513" s="8" t="n">
        <f aca="false">I513*$J$5</f>
        <v>0</v>
      </c>
      <c r="K513" s="8" t="n">
        <f aca="false">J513-H513</f>
        <v>107.17</v>
      </c>
      <c r="L513" s="9" t="n">
        <f aca="false">IF(AND(H513=0,J513=0),0,IF(H513=0,"New",(J513-H513)/H513))</f>
        <v>-1</v>
      </c>
      <c r="M513" s="7" t="str">
        <f aca="false">IF(AND(OR(C513&lt;&gt;0,H513&lt;&gt;0),D513=0,I513=0),"DROP",IF(AND(OR(D513&lt;&gt;0,I513&lt;&gt;0),C513=0,H513=0),"NEW",""))</f>
        <v>DROP</v>
      </c>
    </row>
    <row r="514" customFormat="false" ht="15" hidden="false" customHeight="false" outlineLevel="0" collapsed="false">
      <c r="A514" s="7" t="s">
        <v>586</v>
      </c>
      <c r="B514" s="7" t="str">
        <f aca="false">IFERROR(INDEX('Source'!$C:$C,MATCH($A514,'Source'!$B:$B,0)),"")</f>
        <v>סד קרסול קל בז' L</v>
      </c>
      <c r="C514" s="8" t="n">
        <f aca="false">SUMIFS('Source'!$D:$D,'Source'!$A:$A,"110 - Chemipal",'Source'!$B:$B,$A514)</f>
        <v>-1</v>
      </c>
      <c r="D514" s="8" t="n">
        <f aca="false">SUMIFS('Source'!$F:$F,'Source'!$A:$A,"110 - Chemipal",'Source'!$B:$B,$A514)</f>
        <v>0</v>
      </c>
      <c r="E514" s="8" t="n">
        <f aca="false">D514*$J$5</f>
        <v>0</v>
      </c>
      <c r="F514" s="8" t="n">
        <f aca="false">E514-C514</f>
        <v>1</v>
      </c>
      <c r="G514" s="9" t="n">
        <f aca="false">IF(AND(C514=0,E514=0),0,IF(C514=0,"New",(E514-C514)/C514))</f>
        <v>-1</v>
      </c>
      <c r="H514" s="8" t="n">
        <f aca="false">SUMIFS('Source'!$E:$E,'Source'!$A:$A,"110 - Chemipal",'Source'!$B:$B,$A514)</f>
        <v>-106.48</v>
      </c>
      <c r="I514" s="8" t="n">
        <f aca="false">SUMIFS('Source'!$G:$G,'Source'!$A:$A,"110 - Chemipal",'Source'!$B:$B,$A514)</f>
        <v>0</v>
      </c>
      <c r="J514" s="8" t="n">
        <f aca="false">I514*$J$5</f>
        <v>0</v>
      </c>
      <c r="K514" s="8" t="n">
        <f aca="false">J514-H514</f>
        <v>106.48</v>
      </c>
      <c r="L514" s="9" t="n">
        <f aca="false">IF(AND(H514=0,J514=0),0,IF(H514=0,"New",(J514-H514)/H514))</f>
        <v>-1</v>
      </c>
      <c r="M514" s="7" t="str">
        <f aca="false">IF(AND(OR(C514&lt;&gt;0,H514&lt;&gt;0),D514=0,I514=0),"DROP",IF(AND(OR(D514&lt;&gt;0,I514&lt;&gt;0),C514=0,H514=0),"NEW",""))</f>
        <v>DROP</v>
      </c>
    </row>
    <row r="515" customFormat="false" ht="15" hidden="false" customHeight="false" outlineLevel="0" collapsed="false">
      <c r="A515" s="7" t="s">
        <v>587</v>
      </c>
      <c r="B515" s="7" t="str">
        <f aca="false">IFERROR(INDEX('Source'!$C:$C,MATCH($A515,'Source'!$B:$B,0)),"")</f>
        <v>חבק טניס תוספת מ</v>
      </c>
      <c r="C515" s="8" t="n">
        <f aca="false">SUMIFS('Source'!$D:$D,'Source'!$A:$A,"110 - Chemipal",'Source'!$B:$B,$A515)</f>
        <v>1</v>
      </c>
      <c r="D515" s="8" t="n">
        <f aca="false">SUMIFS('Source'!$F:$F,'Source'!$A:$A,"110 - Chemipal",'Source'!$B:$B,$A515)</f>
        <v>0</v>
      </c>
      <c r="E515" s="8" t="n">
        <f aca="false">D515*$J$5</f>
        <v>0</v>
      </c>
      <c r="F515" s="8" t="n">
        <f aca="false">E515-C515</f>
        <v>-1</v>
      </c>
      <c r="G515" s="9" t="n">
        <f aca="false">IF(AND(C515=0,E515=0),0,IF(C515=0,"New",(E515-C515)/C515))</f>
        <v>-1</v>
      </c>
      <c r="H515" s="8" t="n">
        <f aca="false">SUMIFS('Source'!$E:$E,'Source'!$A:$A,"110 - Chemipal",'Source'!$B:$B,$A515)</f>
        <v>105.85</v>
      </c>
      <c r="I515" s="8" t="n">
        <f aca="false">SUMIFS('Source'!$G:$G,'Source'!$A:$A,"110 - Chemipal",'Source'!$B:$B,$A515)</f>
        <v>0</v>
      </c>
      <c r="J515" s="8" t="n">
        <f aca="false">I515*$J$5</f>
        <v>0</v>
      </c>
      <c r="K515" s="8" t="n">
        <f aca="false">J515-H515</f>
        <v>-105.85</v>
      </c>
      <c r="L515" s="9" t="n">
        <f aca="false">IF(AND(H515=0,J515=0),0,IF(H515=0,"New",(J515-H515)/H515))</f>
        <v>-1</v>
      </c>
      <c r="M515" s="7" t="str">
        <f aca="false">IF(AND(OR(C515&lt;&gt;0,H515&lt;&gt;0),D515=0,I515=0),"DROP",IF(AND(OR(D515&lt;&gt;0,I515&lt;&gt;0),C515=0,H515=0),"NEW",""))</f>
        <v>DROP</v>
      </c>
    </row>
    <row r="516" customFormat="false" ht="15" hidden="false" customHeight="false" outlineLevel="0" collapsed="false">
      <c r="A516" s="7" t="s">
        <v>588</v>
      </c>
      <c r="B516" s="7" t="str">
        <f aca="false">IFERROR(INDEX('Source'!$C:$C,MATCH($A516,'Source'!$B:$B,0)),"")</f>
        <v>מיצב פיקה</v>
      </c>
      <c r="C516" s="8" t="n">
        <f aca="false">SUMIFS('Source'!$D:$D,'Source'!$A:$A,"110 - Chemipal",'Source'!$B:$B,$A516)</f>
        <v>1</v>
      </c>
      <c r="D516" s="8" t="n">
        <f aca="false">SUMIFS('Source'!$F:$F,'Source'!$A:$A,"110 - Chemipal",'Source'!$B:$B,$A516)</f>
        <v>0</v>
      </c>
      <c r="E516" s="8" t="n">
        <f aca="false">D516*$J$5</f>
        <v>0</v>
      </c>
      <c r="F516" s="8" t="n">
        <f aca="false">E516-C516</f>
        <v>-1</v>
      </c>
      <c r="G516" s="9" t="n">
        <f aca="false">IF(AND(C516=0,E516=0),0,IF(C516=0,"New",(E516-C516)/C516))</f>
        <v>-1</v>
      </c>
      <c r="H516" s="8" t="n">
        <f aca="false">SUMIFS('Source'!$E:$E,'Source'!$A:$A,"110 - Chemipal",'Source'!$B:$B,$A516)</f>
        <v>100.94</v>
      </c>
      <c r="I516" s="8" t="n">
        <f aca="false">SUMIFS('Source'!$G:$G,'Source'!$A:$A,"110 - Chemipal",'Source'!$B:$B,$A516)</f>
        <v>0</v>
      </c>
      <c r="J516" s="8" t="n">
        <f aca="false">I516*$J$5</f>
        <v>0</v>
      </c>
      <c r="K516" s="8" t="n">
        <f aca="false">J516-H516</f>
        <v>-100.94</v>
      </c>
      <c r="L516" s="9" t="n">
        <f aca="false">IF(AND(H516=0,J516=0),0,IF(H516=0,"New",(J516-H516)/H516))</f>
        <v>-1</v>
      </c>
      <c r="M516" s="7" t="str">
        <f aca="false">IF(AND(OR(C516&lt;&gt;0,H516&lt;&gt;0),D516=0,I516=0),"DROP",IF(AND(OR(D516&lt;&gt;0,I516&lt;&gt;0),C516=0,H516=0),"NEW",""))</f>
        <v>DROP</v>
      </c>
    </row>
    <row r="517" customFormat="false" ht="15" hidden="false" customHeight="false" outlineLevel="0" collapsed="false">
      <c r="A517" s="7" t="s">
        <v>589</v>
      </c>
      <c r="B517" s="7" t="str">
        <f aca="false">IFERROR(INDEX('Source'!$C:$C,MATCH($A517,'Source'!$B:$B,0)),"")</f>
        <v>חגורת גב+סגירה כפולה בז'</v>
      </c>
      <c r="C517" s="8" t="n">
        <f aca="false">SUMIFS('Source'!$D:$D,'Source'!$A:$A,"110 - Chemipal",'Source'!$B:$B,$A517)</f>
        <v>-1</v>
      </c>
      <c r="D517" s="8" t="n">
        <f aca="false">SUMIFS('Source'!$F:$F,'Source'!$A:$A,"110 - Chemipal",'Source'!$B:$B,$A517)</f>
        <v>0</v>
      </c>
      <c r="E517" s="8" t="n">
        <f aca="false">D517*$J$5</f>
        <v>0</v>
      </c>
      <c r="F517" s="8" t="n">
        <f aca="false">E517-C517</f>
        <v>1</v>
      </c>
      <c r="G517" s="9" t="n">
        <f aca="false">IF(AND(C517=0,E517=0),0,IF(C517=0,"New",(E517-C517)/C517))</f>
        <v>-1</v>
      </c>
      <c r="H517" s="8" t="n">
        <f aca="false">SUMIFS('Source'!$E:$E,'Source'!$A:$A,"110 - Chemipal",'Source'!$B:$B,$A517)</f>
        <v>-99.23</v>
      </c>
      <c r="I517" s="8" t="n">
        <f aca="false">SUMIFS('Source'!$G:$G,'Source'!$A:$A,"110 - Chemipal",'Source'!$B:$B,$A517)</f>
        <v>0</v>
      </c>
      <c r="J517" s="8" t="n">
        <f aca="false">I517*$J$5</f>
        <v>0</v>
      </c>
      <c r="K517" s="8" t="n">
        <f aca="false">J517-H517</f>
        <v>99.23</v>
      </c>
      <c r="L517" s="9" t="n">
        <f aca="false">IF(AND(H517=0,J517=0),0,IF(H517=0,"New",(J517-H517)/H517))</f>
        <v>-1</v>
      </c>
      <c r="M517" s="7" t="str">
        <f aca="false">IF(AND(OR(C517&lt;&gt;0,H517&lt;&gt;0),D517=0,I517=0),"DROP",IF(AND(OR(D517&lt;&gt;0,I517&lt;&gt;0),C517=0,H517=0),"NEW",""))</f>
        <v>DROP</v>
      </c>
    </row>
    <row r="518" customFormat="false" ht="15" hidden="false" customHeight="false" outlineLevel="0" collapsed="false">
      <c r="A518" s="7" t="s">
        <v>590</v>
      </c>
      <c r="B518" s="7" t="str">
        <f aca="false">IFERROR(INDEX('Source'!$C:$C,MATCH($A518,'Source'!$B:$B,0)),"")</f>
        <v>רפידת זיכרון 376</v>
      </c>
      <c r="C518" s="8" t="n">
        <f aca="false">SUMIFS('Source'!$D:$D,'Source'!$A:$A,"110 - Chemipal",'Source'!$B:$B,$A518)</f>
        <v>3</v>
      </c>
      <c r="D518" s="8" t="n">
        <f aca="false">SUMIFS('Source'!$F:$F,'Source'!$A:$A,"110 - Chemipal",'Source'!$B:$B,$A518)</f>
        <v>0</v>
      </c>
      <c r="E518" s="8" t="n">
        <f aca="false">D518*$J$5</f>
        <v>0</v>
      </c>
      <c r="F518" s="8" t="n">
        <f aca="false">E518-C518</f>
        <v>-3</v>
      </c>
      <c r="G518" s="9" t="n">
        <f aca="false">IF(AND(C518=0,E518=0),0,IF(C518=0,"New",(E518-C518)/C518))</f>
        <v>-1</v>
      </c>
      <c r="H518" s="8" t="n">
        <f aca="false">SUMIFS('Source'!$E:$E,'Source'!$A:$A,"110 - Chemipal",'Source'!$B:$B,$A518)</f>
        <v>98.56</v>
      </c>
      <c r="I518" s="8" t="n">
        <f aca="false">SUMIFS('Source'!$G:$G,'Source'!$A:$A,"110 - Chemipal",'Source'!$B:$B,$A518)</f>
        <v>0</v>
      </c>
      <c r="J518" s="8" t="n">
        <f aca="false">I518*$J$5</f>
        <v>0</v>
      </c>
      <c r="K518" s="8" t="n">
        <f aca="false">J518-H518</f>
        <v>-98.56</v>
      </c>
      <c r="L518" s="9" t="n">
        <f aca="false">IF(AND(H518=0,J518=0),0,IF(H518=0,"New",(J518-H518)/H518))</f>
        <v>-1</v>
      </c>
      <c r="M518" s="7" t="str">
        <f aca="false">IF(AND(OR(C518&lt;&gt;0,H518&lt;&gt;0),D518=0,I518=0),"DROP",IF(AND(OR(D518&lt;&gt;0,I518&lt;&gt;0),C518=0,H518=0),"NEW",""))</f>
        <v>DROP</v>
      </c>
    </row>
    <row r="519" customFormat="false" ht="15" hidden="false" customHeight="false" outlineLevel="0" collapsed="false">
      <c r="A519" s="7" t="s">
        <v>591</v>
      </c>
      <c r="B519" s="7" t="str">
        <f aca="false">IFERROR(INDEX('Source'!$C:$C,MATCH($A519,'Source'!$B:$B,0)),"")</f>
        <v>מיצב פיקה</v>
      </c>
      <c r="C519" s="8" t="n">
        <f aca="false">SUMIFS('Source'!$D:$D,'Source'!$A:$A,"110 - Chemipal",'Source'!$B:$B,$A519)</f>
        <v>1</v>
      </c>
      <c r="D519" s="8" t="n">
        <f aca="false">SUMIFS('Source'!$F:$F,'Source'!$A:$A,"110 - Chemipal",'Source'!$B:$B,$A519)</f>
        <v>0</v>
      </c>
      <c r="E519" s="8" t="n">
        <f aca="false">D519*$J$5</f>
        <v>0</v>
      </c>
      <c r="F519" s="8" t="n">
        <f aca="false">E519-C519</f>
        <v>-1</v>
      </c>
      <c r="G519" s="9" t="n">
        <f aca="false">IF(AND(C519=0,E519=0),0,IF(C519=0,"New",(E519-C519)/C519))</f>
        <v>-1</v>
      </c>
      <c r="H519" s="8" t="n">
        <f aca="false">SUMIFS('Source'!$E:$E,'Source'!$A:$A,"110 - Chemipal",'Source'!$B:$B,$A519)</f>
        <v>94.64</v>
      </c>
      <c r="I519" s="8" t="n">
        <f aca="false">SUMIFS('Source'!$G:$G,'Source'!$A:$A,"110 - Chemipal",'Source'!$B:$B,$A519)</f>
        <v>0</v>
      </c>
      <c r="J519" s="8" t="n">
        <f aca="false">I519*$J$5</f>
        <v>0</v>
      </c>
      <c r="K519" s="8" t="n">
        <f aca="false">J519-H519</f>
        <v>-94.64</v>
      </c>
      <c r="L519" s="9" t="n">
        <f aca="false">IF(AND(H519=0,J519=0),0,IF(H519=0,"New",(J519-H519)/H519))</f>
        <v>-1</v>
      </c>
      <c r="M519" s="7" t="str">
        <f aca="false">IF(AND(OR(C519&lt;&gt;0,H519&lt;&gt;0),D519=0,I519=0),"DROP",IF(AND(OR(D519&lt;&gt;0,I519&lt;&gt;0),C519=0,H519=0),"NEW",""))</f>
        <v>DROP</v>
      </c>
    </row>
    <row r="520" customFormat="false" ht="15" hidden="false" customHeight="false" outlineLevel="0" collapsed="false">
      <c r="A520" s="7" t="s">
        <v>592</v>
      </c>
      <c r="B520" s="7" t="str">
        <f aca="false">IFERROR(INDEX('Source'!$C:$C,MATCH($A520,'Source'!$B:$B,0)),"")</f>
        <v>סד יד-ליד שמאל</v>
      </c>
      <c r="C520" s="8" t="n">
        <f aca="false">SUMIFS('Source'!$D:$D,'Source'!$A:$A,"110 - Chemipal",'Source'!$B:$B,$A520)</f>
        <v>1</v>
      </c>
      <c r="D520" s="8" t="n">
        <f aca="false">SUMIFS('Source'!$F:$F,'Source'!$A:$A,"110 - Chemipal",'Source'!$B:$B,$A520)</f>
        <v>0</v>
      </c>
      <c r="E520" s="8" t="n">
        <f aca="false">D520*$J$5</f>
        <v>0</v>
      </c>
      <c r="F520" s="8" t="n">
        <f aca="false">E520-C520</f>
        <v>-1</v>
      </c>
      <c r="G520" s="9" t="n">
        <f aca="false">IF(AND(C520=0,E520=0),0,IF(C520=0,"New",(E520-C520)/C520))</f>
        <v>-1</v>
      </c>
      <c r="H520" s="8" t="n">
        <f aca="false">SUMIFS('Source'!$E:$E,'Source'!$A:$A,"110 - Chemipal",'Source'!$B:$B,$A520)</f>
        <v>94.5</v>
      </c>
      <c r="I520" s="8" t="n">
        <f aca="false">SUMIFS('Source'!$G:$G,'Source'!$A:$A,"110 - Chemipal",'Source'!$B:$B,$A520)</f>
        <v>0</v>
      </c>
      <c r="J520" s="8" t="n">
        <f aca="false">I520*$J$5</f>
        <v>0</v>
      </c>
      <c r="K520" s="8" t="n">
        <f aca="false">J520-H520</f>
        <v>-94.5</v>
      </c>
      <c r="L520" s="9" t="n">
        <f aca="false">IF(AND(H520=0,J520=0),0,IF(H520=0,"New",(J520-H520)/H520))</f>
        <v>-1</v>
      </c>
      <c r="M520" s="7" t="str">
        <f aca="false">IF(AND(OR(C520&lt;&gt;0,H520&lt;&gt;0),D520=0,I520=0),"DROP",IF(AND(OR(D520&lt;&gt;0,I520&lt;&gt;0),C520=0,H520=0),"NEW",""))</f>
        <v>DROP</v>
      </c>
    </row>
    <row r="521" customFormat="false" ht="15" hidden="false" customHeight="false" outlineLevel="0" collapsed="false">
      <c r="A521" s="7" t="s">
        <v>593</v>
      </c>
      <c r="B521" s="7" t="str">
        <f aca="false">IFERROR(INDEX('Source'!$C:$C,MATCH($A521,'Source'!$B:$B,0)),"")</f>
        <v>מתלה יד + קיבוע מרפק</v>
      </c>
      <c r="C521" s="8" t="n">
        <f aca="false">SUMIFS('Source'!$D:$D,'Source'!$A:$A,"110 - Chemipal",'Source'!$B:$B,$A521)</f>
        <v>1</v>
      </c>
      <c r="D521" s="8" t="n">
        <f aca="false">SUMIFS('Source'!$F:$F,'Source'!$A:$A,"110 - Chemipal",'Source'!$B:$B,$A521)</f>
        <v>0</v>
      </c>
      <c r="E521" s="8" t="n">
        <f aca="false">D521*$J$5</f>
        <v>0</v>
      </c>
      <c r="F521" s="8" t="n">
        <f aca="false">E521-C521</f>
        <v>-1</v>
      </c>
      <c r="G521" s="9" t="n">
        <f aca="false">IF(AND(C521=0,E521=0),0,IF(C521=0,"New",(E521-C521)/C521))</f>
        <v>-1</v>
      </c>
      <c r="H521" s="8" t="n">
        <f aca="false">SUMIFS('Source'!$E:$E,'Source'!$A:$A,"110 - Chemipal",'Source'!$B:$B,$A521)</f>
        <v>94.5</v>
      </c>
      <c r="I521" s="8" t="n">
        <f aca="false">SUMIFS('Source'!$G:$G,'Source'!$A:$A,"110 - Chemipal",'Source'!$B:$B,$A521)</f>
        <v>0</v>
      </c>
      <c r="J521" s="8" t="n">
        <f aca="false">I521*$J$5</f>
        <v>0</v>
      </c>
      <c r="K521" s="8" t="n">
        <f aca="false">J521-H521</f>
        <v>-94.5</v>
      </c>
      <c r="L521" s="9" t="n">
        <f aca="false">IF(AND(H521=0,J521=0),0,IF(H521=0,"New",(J521-H521)/H521))</f>
        <v>-1</v>
      </c>
      <c r="M521" s="7" t="str">
        <f aca="false">IF(AND(OR(C521&lt;&gt;0,H521&lt;&gt;0),D521=0,I521=0),"DROP",IF(AND(OR(D521&lt;&gt;0,I521&lt;&gt;0),C521=0,H521=0),"NEW",""))</f>
        <v>DROP</v>
      </c>
    </row>
    <row r="522" customFormat="false" ht="15" hidden="false" customHeight="false" outlineLevel="0" collapsed="false">
      <c r="A522" s="7" t="s">
        <v>594</v>
      </c>
      <c r="B522" s="7" t="str">
        <f aca="false">IFERROR(INDEX('Source'!$C:$C,MATCH($A522,'Source'!$B:$B,0)),"")</f>
        <v>מגן קרסול שמאל SC35</v>
      </c>
      <c r="C522" s="8" t="n">
        <f aca="false">SUMIFS('Source'!$D:$D,'Source'!$A:$A,"110 - Chemipal",'Source'!$B:$B,$A522)</f>
        <v>2</v>
      </c>
      <c r="D522" s="8" t="n">
        <f aca="false">SUMIFS('Source'!$F:$F,'Source'!$A:$A,"110 - Chemipal",'Source'!$B:$B,$A522)</f>
        <v>0</v>
      </c>
      <c r="E522" s="8" t="n">
        <f aca="false">D522*$J$5</f>
        <v>0</v>
      </c>
      <c r="F522" s="8" t="n">
        <f aca="false">E522-C522</f>
        <v>-2</v>
      </c>
      <c r="G522" s="9" t="n">
        <f aca="false">IF(AND(C522=0,E522=0),0,IF(C522=0,"New",(E522-C522)/C522))</f>
        <v>-1</v>
      </c>
      <c r="H522" s="8" t="n">
        <f aca="false">SUMIFS('Source'!$E:$E,'Source'!$A:$A,"110 - Chemipal",'Source'!$B:$B,$A522)</f>
        <v>94.03</v>
      </c>
      <c r="I522" s="8" t="n">
        <f aca="false">SUMIFS('Source'!$G:$G,'Source'!$A:$A,"110 - Chemipal",'Source'!$B:$B,$A522)</f>
        <v>0</v>
      </c>
      <c r="J522" s="8" t="n">
        <f aca="false">I522*$J$5</f>
        <v>0</v>
      </c>
      <c r="K522" s="8" t="n">
        <f aca="false">J522-H522</f>
        <v>-94.03</v>
      </c>
      <c r="L522" s="9" t="n">
        <f aca="false">IF(AND(H522=0,J522=0),0,IF(H522=0,"New",(J522-H522)/H522))</f>
        <v>-1</v>
      </c>
      <c r="M522" s="7" t="str">
        <f aca="false">IF(AND(OR(C522&lt;&gt;0,H522&lt;&gt;0),D522=0,I522=0),"DROP",IF(AND(OR(D522&lt;&gt;0,I522&lt;&gt;0),C522=0,H522=0),"NEW",""))</f>
        <v>DROP</v>
      </c>
    </row>
    <row r="523" customFormat="false" ht="15" hidden="false" customHeight="false" outlineLevel="0" collapsed="false">
      <c r="A523" s="7" t="s">
        <v>595</v>
      </c>
      <c r="B523" s="7" t="str">
        <f aca="false">IFERROR(INDEX('Source'!$C:$C,MATCH($A523,'Source'!$B:$B,0)),"")</f>
        <v>גרב לילה לטיפול בדורבן</v>
      </c>
      <c r="C523" s="8" t="n">
        <f aca="false">SUMIFS('Source'!$D:$D,'Source'!$A:$A,"110 - Chemipal",'Source'!$B:$B,$A523)</f>
        <v>1</v>
      </c>
      <c r="D523" s="8" t="n">
        <f aca="false">SUMIFS('Source'!$F:$F,'Source'!$A:$A,"110 - Chemipal",'Source'!$B:$B,$A523)</f>
        <v>0</v>
      </c>
      <c r="E523" s="8" t="n">
        <f aca="false">D523*$J$5</f>
        <v>0</v>
      </c>
      <c r="F523" s="8" t="n">
        <f aca="false">E523-C523</f>
        <v>-1</v>
      </c>
      <c r="G523" s="9" t="n">
        <f aca="false">IF(AND(C523=0,E523=0),0,IF(C523=0,"New",(E523-C523)/C523))</f>
        <v>-1</v>
      </c>
      <c r="H523" s="8" t="n">
        <f aca="false">SUMIFS('Source'!$E:$E,'Source'!$A:$A,"110 - Chemipal",'Source'!$B:$B,$A523)</f>
        <v>92.14</v>
      </c>
      <c r="I523" s="8" t="n">
        <f aca="false">SUMIFS('Source'!$G:$G,'Source'!$A:$A,"110 - Chemipal",'Source'!$B:$B,$A523)</f>
        <v>0</v>
      </c>
      <c r="J523" s="8" t="n">
        <f aca="false">I523*$J$5</f>
        <v>0</v>
      </c>
      <c r="K523" s="8" t="n">
        <f aca="false">J523-H523</f>
        <v>-92.14</v>
      </c>
      <c r="L523" s="9" t="n">
        <f aca="false">IF(AND(H523=0,J523=0),0,IF(H523=0,"New",(J523-H523)/H523))</f>
        <v>-1</v>
      </c>
      <c r="M523" s="7" t="str">
        <f aca="false">IF(AND(OR(C523&lt;&gt;0,H523&lt;&gt;0),D523=0,I523=0),"DROP",IF(AND(OR(D523&lt;&gt;0,I523&lt;&gt;0),C523=0,H523=0),"NEW",""))</f>
        <v>DROP</v>
      </c>
    </row>
    <row r="524" customFormat="false" ht="15" hidden="false" customHeight="false" outlineLevel="0" collapsed="false">
      <c r="A524" s="7" t="s">
        <v>596</v>
      </c>
      <c r="B524" s="7" t="str">
        <f aca="false">IFERROR(INDEX('Source'!$C:$C,MATCH($A524,'Source'!$B:$B,0)),"")</f>
        <v>סד ליד שמאל</v>
      </c>
      <c r="C524" s="8" t="n">
        <f aca="false">SUMIFS('Source'!$D:$D,'Source'!$A:$A,"110 - Chemipal",'Source'!$B:$B,$A524)</f>
        <v>1</v>
      </c>
      <c r="D524" s="8" t="n">
        <f aca="false">SUMIFS('Source'!$F:$F,'Source'!$A:$A,"110 - Chemipal",'Source'!$B:$B,$A524)</f>
        <v>0</v>
      </c>
      <c r="E524" s="8" t="n">
        <f aca="false">D524*$J$5</f>
        <v>0</v>
      </c>
      <c r="F524" s="8" t="n">
        <f aca="false">E524-C524</f>
        <v>-1</v>
      </c>
      <c r="G524" s="9" t="n">
        <f aca="false">IF(AND(C524=0,E524=0),0,IF(C524=0,"New",(E524-C524)/C524))</f>
        <v>-1</v>
      </c>
      <c r="H524" s="8" t="n">
        <f aca="false">SUMIFS('Source'!$E:$E,'Source'!$A:$A,"110 - Chemipal",'Source'!$B:$B,$A524)</f>
        <v>90.1</v>
      </c>
      <c r="I524" s="8" t="n">
        <f aca="false">SUMIFS('Source'!$G:$G,'Source'!$A:$A,"110 - Chemipal",'Source'!$B:$B,$A524)</f>
        <v>0</v>
      </c>
      <c r="J524" s="8" t="n">
        <f aca="false">I524*$J$5</f>
        <v>0</v>
      </c>
      <c r="K524" s="8" t="n">
        <f aca="false">J524-H524</f>
        <v>-90.1</v>
      </c>
      <c r="L524" s="9" t="n">
        <f aca="false">IF(AND(H524=0,J524=0),0,IF(H524=0,"New",(J524-H524)/H524))</f>
        <v>-1</v>
      </c>
      <c r="M524" s="7" t="str">
        <f aca="false">IF(AND(OR(C524&lt;&gt;0,H524&lt;&gt;0),D524=0,I524=0),"DROP",IF(AND(OR(D524&lt;&gt;0,I524&lt;&gt;0),C524=0,H524=0),"NEW",""))</f>
        <v>DROP</v>
      </c>
    </row>
    <row r="525" customFormat="false" ht="15" hidden="false" customHeight="false" outlineLevel="0" collapsed="false">
      <c r="A525" s="7" t="s">
        <v>597</v>
      </c>
      <c r="B525" s="7" t="str">
        <f aca="false">IFERROR(INDEX('Source'!$C:$C,MATCH($A525,'Source'!$B:$B,0)),"")</f>
        <v>סד ליד שמאל</v>
      </c>
      <c r="C525" s="8" t="n">
        <f aca="false">SUMIFS('Source'!$D:$D,'Source'!$A:$A,"110 - Chemipal",'Source'!$B:$B,$A525)</f>
        <v>1</v>
      </c>
      <c r="D525" s="8" t="n">
        <f aca="false">SUMIFS('Source'!$F:$F,'Source'!$A:$A,"110 - Chemipal",'Source'!$B:$B,$A525)</f>
        <v>0</v>
      </c>
      <c r="E525" s="8" t="n">
        <f aca="false">D525*$J$5</f>
        <v>0</v>
      </c>
      <c r="F525" s="8" t="n">
        <f aca="false">E525-C525</f>
        <v>-1</v>
      </c>
      <c r="G525" s="9" t="n">
        <f aca="false">IF(AND(C525=0,E525=0),0,IF(C525=0,"New",(E525-C525)/C525))</f>
        <v>-1</v>
      </c>
      <c r="H525" s="8" t="n">
        <f aca="false">SUMIFS('Source'!$E:$E,'Source'!$A:$A,"110 - Chemipal",'Source'!$B:$B,$A525)</f>
        <v>90.1</v>
      </c>
      <c r="I525" s="8" t="n">
        <f aca="false">SUMIFS('Source'!$G:$G,'Source'!$A:$A,"110 - Chemipal",'Source'!$B:$B,$A525)</f>
        <v>0</v>
      </c>
      <c r="J525" s="8" t="n">
        <f aca="false">I525*$J$5</f>
        <v>0</v>
      </c>
      <c r="K525" s="8" t="n">
        <f aca="false">J525-H525</f>
        <v>-90.1</v>
      </c>
      <c r="L525" s="9" t="n">
        <f aca="false">IF(AND(H525=0,J525=0),0,IF(H525=0,"New",(J525-H525)/H525))</f>
        <v>-1</v>
      </c>
      <c r="M525" s="7" t="str">
        <f aca="false">IF(AND(OR(C525&lt;&gt;0,H525&lt;&gt;0),D525=0,I525=0),"DROP",IF(AND(OR(D525&lt;&gt;0,I525&lt;&gt;0),C525=0,H525=0),"NEW",""))</f>
        <v>DROP</v>
      </c>
    </row>
    <row r="526" customFormat="false" ht="15" hidden="false" customHeight="false" outlineLevel="0" collapsed="false">
      <c r="A526" s="7" t="s">
        <v>598</v>
      </c>
      <c r="B526" s="7" t="str">
        <f aca="false">IFERROR(INDEX('Source'!$C:$C,MATCH($A526,'Source'!$B:$B,0)),"")</f>
        <v>חגורת בטן</v>
      </c>
      <c r="C526" s="8" t="n">
        <f aca="false">SUMIFS('Source'!$D:$D,'Source'!$A:$A,"110 - Chemipal",'Source'!$B:$B,$A526)</f>
        <v>-1</v>
      </c>
      <c r="D526" s="8" t="n">
        <f aca="false">SUMIFS('Source'!$F:$F,'Source'!$A:$A,"110 - Chemipal",'Source'!$B:$B,$A526)</f>
        <v>0</v>
      </c>
      <c r="E526" s="8" t="n">
        <f aca="false">D526*$J$5</f>
        <v>0</v>
      </c>
      <c r="F526" s="8" t="n">
        <f aca="false">E526-C526</f>
        <v>1</v>
      </c>
      <c r="G526" s="9" t="n">
        <f aca="false">IF(AND(C526=0,E526=0),0,IF(C526=0,"New",(E526-C526)/C526))</f>
        <v>-1</v>
      </c>
      <c r="H526" s="8" t="n">
        <f aca="false">SUMIFS('Source'!$E:$E,'Source'!$A:$A,"110 - Chemipal",'Source'!$B:$B,$A526)</f>
        <v>-88.2</v>
      </c>
      <c r="I526" s="8" t="n">
        <f aca="false">SUMIFS('Source'!$G:$G,'Source'!$A:$A,"110 - Chemipal",'Source'!$B:$B,$A526)</f>
        <v>0</v>
      </c>
      <c r="J526" s="8" t="n">
        <f aca="false">I526*$J$5</f>
        <v>0</v>
      </c>
      <c r="K526" s="8" t="n">
        <f aca="false">J526-H526</f>
        <v>88.2</v>
      </c>
      <c r="L526" s="9" t="n">
        <f aca="false">IF(AND(H526=0,J526=0),0,IF(H526=0,"New",(J526-H526)/H526))</f>
        <v>-1</v>
      </c>
      <c r="M526" s="7" t="str">
        <f aca="false">IF(AND(OR(C526&lt;&gt;0,H526&lt;&gt;0),D526=0,I526=0),"DROP",IF(AND(OR(D526&lt;&gt;0,I526&lt;&gt;0),C526=0,H526=0),"NEW",""))</f>
        <v>DROP</v>
      </c>
    </row>
    <row r="527" customFormat="false" ht="15" hidden="false" customHeight="false" outlineLevel="0" collapsed="false">
      <c r="A527" s="7" t="s">
        <v>599</v>
      </c>
      <c r="B527" s="7" t="str">
        <f aca="false">IFERROR(INDEX('Source'!$C:$C,MATCH($A527,'Source'!$B:$B,0)),"")</f>
        <v>מגן מרפק רגיל</v>
      </c>
      <c r="C527" s="8" t="n">
        <f aca="false">SUMIFS('Source'!$D:$D,'Source'!$A:$A,"110 - Chemipal",'Source'!$B:$B,$A527)</f>
        <v>-1</v>
      </c>
      <c r="D527" s="8" t="n">
        <f aca="false">SUMIFS('Source'!$F:$F,'Source'!$A:$A,"110 - Chemipal",'Source'!$B:$B,$A527)</f>
        <v>0</v>
      </c>
      <c r="E527" s="8" t="n">
        <f aca="false">D527*$J$5</f>
        <v>0</v>
      </c>
      <c r="F527" s="8" t="n">
        <f aca="false">E527-C527</f>
        <v>1</v>
      </c>
      <c r="G527" s="9" t="n">
        <f aca="false">IF(AND(C527=0,E527=0),0,IF(C527=0,"New",(E527-C527)/C527))</f>
        <v>-1</v>
      </c>
      <c r="H527" s="8" t="n">
        <f aca="false">SUMIFS('Source'!$E:$E,'Source'!$A:$A,"110 - Chemipal",'Source'!$B:$B,$A527)</f>
        <v>-88.2</v>
      </c>
      <c r="I527" s="8" t="n">
        <f aca="false">SUMIFS('Source'!$G:$G,'Source'!$A:$A,"110 - Chemipal",'Source'!$B:$B,$A527)</f>
        <v>0</v>
      </c>
      <c r="J527" s="8" t="n">
        <f aca="false">I527*$J$5</f>
        <v>0</v>
      </c>
      <c r="K527" s="8" t="n">
        <f aca="false">J527-H527</f>
        <v>88.2</v>
      </c>
      <c r="L527" s="9" t="n">
        <f aca="false">IF(AND(H527=0,J527=0),0,IF(H527=0,"New",(J527-H527)/H527))</f>
        <v>-1</v>
      </c>
      <c r="M527" s="7" t="str">
        <f aca="false">IF(AND(OR(C527&lt;&gt;0,H527&lt;&gt;0),D527=0,I527=0),"DROP",IF(AND(OR(D527&lt;&gt;0,I527&lt;&gt;0),C527=0,H527=0),"NEW",""))</f>
        <v>DROP</v>
      </c>
    </row>
    <row r="528" customFormat="false" ht="15" hidden="false" customHeight="false" outlineLevel="0" collapsed="false">
      <c r="A528" s="7" t="s">
        <v>600</v>
      </c>
      <c r="B528" s="7" t="str">
        <f aca="false">IFERROR(INDEX('Source'!$C:$C,MATCH($A528,'Source'!$B:$B,0)),"")</f>
        <v>חגורת גב+סגירה כפולה בז'</v>
      </c>
      <c r="C528" s="8" t="n">
        <f aca="false">SUMIFS('Source'!$D:$D,'Source'!$A:$A,"110 - Chemipal",'Source'!$B:$B,$A528)</f>
        <v>-1</v>
      </c>
      <c r="D528" s="8" t="n">
        <f aca="false">SUMIFS('Source'!$F:$F,'Source'!$A:$A,"110 - Chemipal",'Source'!$B:$B,$A528)</f>
        <v>0</v>
      </c>
      <c r="E528" s="8" t="n">
        <f aca="false">D528*$J$5</f>
        <v>0</v>
      </c>
      <c r="F528" s="8" t="n">
        <f aca="false">E528-C528</f>
        <v>1</v>
      </c>
      <c r="G528" s="9" t="n">
        <f aca="false">IF(AND(C528=0,E528=0),0,IF(C528=0,"New",(E528-C528)/C528))</f>
        <v>-1</v>
      </c>
      <c r="H528" s="8" t="n">
        <f aca="false">SUMIFS('Source'!$E:$E,'Source'!$A:$A,"110 - Chemipal",'Source'!$B:$B,$A528)</f>
        <v>-85.69</v>
      </c>
      <c r="I528" s="8" t="n">
        <f aca="false">SUMIFS('Source'!$G:$G,'Source'!$A:$A,"110 - Chemipal",'Source'!$B:$B,$A528)</f>
        <v>0</v>
      </c>
      <c r="J528" s="8" t="n">
        <f aca="false">I528*$J$5</f>
        <v>0</v>
      </c>
      <c r="K528" s="8" t="n">
        <f aca="false">J528-H528</f>
        <v>85.69</v>
      </c>
      <c r="L528" s="9" t="n">
        <f aca="false">IF(AND(H528=0,J528=0),0,IF(H528=0,"New",(J528-H528)/H528))</f>
        <v>-1</v>
      </c>
      <c r="M528" s="7" t="str">
        <f aca="false">IF(AND(OR(C528&lt;&gt;0,H528&lt;&gt;0),D528=0,I528=0),"DROP",IF(AND(OR(D528&lt;&gt;0,I528&lt;&gt;0),C528=0,H528=0),"NEW",""))</f>
        <v>DROP</v>
      </c>
    </row>
    <row r="529" customFormat="false" ht="15" hidden="false" customHeight="false" outlineLevel="0" collapsed="false">
      <c r="A529" s="7" t="s">
        <v>601</v>
      </c>
      <c r="B529" s="7" t="str">
        <f aca="false">IFERROR(INDEX('Source'!$C:$C,MATCH($A529,'Source'!$B:$B,0)),"")</f>
        <v>מדרס סיליקון לנעלי עקב</v>
      </c>
      <c r="C529" s="8" t="n">
        <f aca="false">SUMIFS('Source'!$D:$D,'Source'!$A:$A,"110 - Chemipal",'Source'!$B:$B,$A529)</f>
        <v>3</v>
      </c>
      <c r="D529" s="8" t="n">
        <f aca="false">SUMIFS('Source'!$F:$F,'Source'!$A:$A,"110 - Chemipal",'Source'!$B:$B,$A529)</f>
        <v>0</v>
      </c>
      <c r="E529" s="8" t="n">
        <f aca="false">D529*$J$5</f>
        <v>0</v>
      </c>
      <c r="F529" s="8" t="n">
        <f aca="false">E529-C529</f>
        <v>-3</v>
      </c>
      <c r="G529" s="9" t="n">
        <f aca="false">IF(AND(C529=0,E529=0),0,IF(C529=0,"New",(E529-C529)/C529))</f>
        <v>-1</v>
      </c>
      <c r="H529" s="8" t="n">
        <f aca="false">SUMIFS('Source'!$E:$E,'Source'!$A:$A,"110 - Chemipal",'Source'!$B:$B,$A529)</f>
        <v>84.44</v>
      </c>
      <c r="I529" s="8" t="n">
        <f aca="false">SUMIFS('Source'!$G:$G,'Source'!$A:$A,"110 - Chemipal",'Source'!$B:$B,$A529)</f>
        <v>0</v>
      </c>
      <c r="J529" s="8" t="n">
        <f aca="false">I529*$J$5</f>
        <v>0</v>
      </c>
      <c r="K529" s="8" t="n">
        <f aca="false">J529-H529</f>
        <v>-84.44</v>
      </c>
      <c r="L529" s="9" t="n">
        <f aca="false">IF(AND(H529=0,J529=0),0,IF(H529=0,"New",(J529-H529)/H529))</f>
        <v>-1</v>
      </c>
      <c r="M529" s="7" t="str">
        <f aca="false">IF(AND(OR(C529&lt;&gt;0,H529&lt;&gt;0),D529=0,I529=0),"DROP",IF(AND(OR(D529&lt;&gt;0,I529&lt;&gt;0),C529=0,H529=0),"NEW",""))</f>
        <v>DROP</v>
      </c>
    </row>
    <row r="530" customFormat="false" ht="15" hidden="false" customHeight="false" outlineLevel="0" collapsed="false">
      <c r="A530" s="7" t="s">
        <v>602</v>
      </c>
      <c r="B530" s="7" t="str">
        <f aca="false">IFERROR(INDEX('Source'!$C:$C,MATCH($A530,'Source'!$B:$B,0)),"")</f>
        <v>סופורטר</v>
      </c>
      <c r="C530" s="8" t="n">
        <f aca="false">SUMIFS('Source'!$D:$D,'Source'!$A:$A,"110 - Chemipal",'Source'!$B:$B,$A530)</f>
        <v>1</v>
      </c>
      <c r="D530" s="8" t="n">
        <f aca="false">SUMIFS('Source'!$F:$F,'Source'!$A:$A,"110 - Chemipal",'Source'!$B:$B,$A530)</f>
        <v>0</v>
      </c>
      <c r="E530" s="8" t="n">
        <f aca="false">D530*$J$5</f>
        <v>0</v>
      </c>
      <c r="F530" s="8" t="n">
        <f aca="false">E530-C530</f>
        <v>-1</v>
      </c>
      <c r="G530" s="9" t="n">
        <f aca="false">IF(AND(C530=0,E530=0),0,IF(C530=0,"New",(E530-C530)/C530))</f>
        <v>-1</v>
      </c>
      <c r="H530" s="8" t="n">
        <f aca="false">SUMIFS('Source'!$E:$E,'Source'!$A:$A,"110 - Chemipal",'Source'!$B:$B,$A530)</f>
        <v>84.32</v>
      </c>
      <c r="I530" s="8" t="n">
        <f aca="false">SUMIFS('Source'!$G:$G,'Source'!$A:$A,"110 - Chemipal",'Source'!$B:$B,$A530)</f>
        <v>0</v>
      </c>
      <c r="J530" s="8" t="n">
        <f aca="false">I530*$J$5</f>
        <v>0</v>
      </c>
      <c r="K530" s="8" t="n">
        <f aca="false">J530-H530</f>
        <v>-84.32</v>
      </c>
      <c r="L530" s="9" t="n">
        <f aca="false">IF(AND(H530=0,J530=0),0,IF(H530=0,"New",(J530-H530)/H530))</f>
        <v>-1</v>
      </c>
      <c r="M530" s="7" t="str">
        <f aca="false">IF(AND(OR(C530&lt;&gt;0,H530&lt;&gt;0),D530=0,I530=0),"DROP",IF(AND(OR(D530&lt;&gt;0,I530&lt;&gt;0),C530=0,H530=0),"NEW",""))</f>
        <v>DROP</v>
      </c>
    </row>
    <row r="531" customFormat="false" ht="15" hidden="false" customHeight="false" outlineLevel="0" collapsed="false">
      <c r="A531" s="7" t="s">
        <v>603</v>
      </c>
      <c r="B531" s="7" t="str">
        <f aca="false">IFERROR(INDEX('Source'!$C:$C,MATCH($A531,'Source'!$B:$B,0)),"")</f>
        <v>מיצב פיקה</v>
      </c>
      <c r="C531" s="8" t="n">
        <f aca="false">SUMIFS('Source'!$D:$D,'Source'!$A:$A,"110 - Chemipal",'Source'!$B:$B,$A531)</f>
        <v>1</v>
      </c>
      <c r="D531" s="8" t="n">
        <f aca="false">SUMIFS('Source'!$F:$F,'Source'!$A:$A,"110 - Chemipal",'Source'!$B:$B,$A531)</f>
        <v>0</v>
      </c>
      <c r="E531" s="8" t="n">
        <f aca="false">D531*$J$5</f>
        <v>0</v>
      </c>
      <c r="F531" s="8" t="n">
        <f aca="false">E531-C531</f>
        <v>-1</v>
      </c>
      <c r="G531" s="9" t="n">
        <f aca="false">IF(AND(C531=0,E531=0),0,IF(C531=0,"New",(E531-C531)/C531))</f>
        <v>-1</v>
      </c>
      <c r="H531" s="8" t="n">
        <f aca="false">SUMIFS('Source'!$E:$E,'Source'!$A:$A,"110 - Chemipal",'Source'!$B:$B,$A531)</f>
        <v>82.02</v>
      </c>
      <c r="I531" s="8" t="n">
        <f aca="false">SUMIFS('Source'!$G:$G,'Source'!$A:$A,"110 - Chemipal",'Source'!$B:$B,$A531)</f>
        <v>0</v>
      </c>
      <c r="J531" s="8" t="n">
        <f aca="false">I531*$J$5</f>
        <v>0</v>
      </c>
      <c r="K531" s="8" t="n">
        <f aca="false">J531-H531</f>
        <v>-82.02</v>
      </c>
      <c r="L531" s="9" t="n">
        <f aca="false">IF(AND(H531=0,J531=0),0,IF(H531=0,"New",(J531-H531)/H531))</f>
        <v>-1</v>
      </c>
      <c r="M531" s="7" t="str">
        <f aca="false">IF(AND(OR(C531&lt;&gt;0,H531&lt;&gt;0),D531=0,I531=0),"DROP",IF(AND(OR(D531&lt;&gt;0,I531&lt;&gt;0),C531=0,H531=0),"NEW",""))</f>
        <v>DROP</v>
      </c>
    </row>
    <row r="532" customFormat="false" ht="15" hidden="false" customHeight="false" outlineLevel="0" collapsed="false">
      <c r="A532" s="7" t="s">
        <v>604</v>
      </c>
      <c r="B532" s="7" t="str">
        <f aca="false">IFERROR(INDEX('Source'!$C:$C,MATCH($A532,'Source'!$B:$B,0)),"")</f>
        <v>מתלה יד + קיבוע מרפק</v>
      </c>
      <c r="C532" s="8" t="n">
        <f aca="false">SUMIFS('Source'!$D:$D,'Source'!$A:$A,"110 - Chemipal",'Source'!$B:$B,$A532)</f>
        <v>1</v>
      </c>
      <c r="D532" s="8" t="n">
        <f aca="false">SUMIFS('Source'!$F:$F,'Source'!$A:$A,"110 - Chemipal",'Source'!$B:$B,$A532)</f>
        <v>0</v>
      </c>
      <c r="E532" s="8" t="n">
        <f aca="false">D532*$J$5</f>
        <v>0</v>
      </c>
      <c r="F532" s="8" t="n">
        <f aca="false">E532-C532</f>
        <v>-1</v>
      </c>
      <c r="G532" s="9" t="n">
        <f aca="false">IF(AND(C532=0,E532=0),0,IF(C532=0,"New",(E532-C532)/C532))</f>
        <v>-1</v>
      </c>
      <c r="H532" s="8" t="n">
        <f aca="false">SUMIFS('Source'!$E:$E,'Source'!$A:$A,"110 - Chemipal",'Source'!$B:$B,$A532)</f>
        <v>81.9</v>
      </c>
      <c r="I532" s="8" t="n">
        <f aca="false">SUMIFS('Source'!$G:$G,'Source'!$A:$A,"110 - Chemipal",'Source'!$B:$B,$A532)</f>
        <v>0</v>
      </c>
      <c r="J532" s="8" t="n">
        <f aca="false">I532*$J$5</f>
        <v>0</v>
      </c>
      <c r="K532" s="8" t="n">
        <f aca="false">J532-H532</f>
        <v>-81.9</v>
      </c>
      <c r="L532" s="9" t="n">
        <f aca="false">IF(AND(H532=0,J532=0),0,IF(H532=0,"New",(J532-H532)/H532))</f>
        <v>-1</v>
      </c>
      <c r="M532" s="7" t="str">
        <f aca="false">IF(AND(OR(C532&lt;&gt;0,H532&lt;&gt;0),D532=0,I532=0),"DROP",IF(AND(OR(D532&lt;&gt;0,I532&lt;&gt;0),C532=0,H532=0),"NEW",""))</f>
        <v>DROP</v>
      </c>
    </row>
    <row r="533" customFormat="false" ht="15" hidden="false" customHeight="false" outlineLevel="0" collapsed="false">
      <c r="A533" s="7" t="s">
        <v>605</v>
      </c>
      <c r="B533" s="7" t="str">
        <f aca="false">IFERROR(INDEX('Source'!$C:$C,MATCH($A533,'Source'!$B:$B,0)),"")</f>
        <v>רפידה אורטו ספורט</v>
      </c>
      <c r="C533" s="8" t="n">
        <f aca="false">SUMIFS('Source'!$D:$D,'Source'!$A:$A,"110 - Chemipal",'Source'!$B:$B,$A533)</f>
        <v>2</v>
      </c>
      <c r="D533" s="8" t="n">
        <f aca="false">SUMIFS('Source'!$F:$F,'Source'!$A:$A,"110 - Chemipal",'Source'!$B:$B,$A533)</f>
        <v>0</v>
      </c>
      <c r="E533" s="8" t="n">
        <f aca="false">D533*$J$5</f>
        <v>0</v>
      </c>
      <c r="F533" s="8" t="n">
        <f aca="false">E533-C533</f>
        <v>-2</v>
      </c>
      <c r="G533" s="9" t="n">
        <f aca="false">IF(AND(C533=0,E533=0),0,IF(C533=0,"New",(E533-C533)/C533))</f>
        <v>-1</v>
      </c>
      <c r="H533" s="8" t="n">
        <f aca="false">SUMIFS('Source'!$E:$E,'Source'!$A:$A,"110 - Chemipal",'Source'!$B:$B,$A533)</f>
        <v>78.66</v>
      </c>
      <c r="I533" s="8" t="n">
        <f aca="false">SUMIFS('Source'!$G:$G,'Source'!$A:$A,"110 - Chemipal",'Source'!$B:$B,$A533)</f>
        <v>0</v>
      </c>
      <c r="J533" s="8" t="n">
        <f aca="false">I533*$J$5</f>
        <v>0</v>
      </c>
      <c r="K533" s="8" t="n">
        <f aca="false">J533-H533</f>
        <v>-78.66</v>
      </c>
      <c r="L533" s="9" t="n">
        <f aca="false">IF(AND(H533=0,J533=0),0,IF(H533=0,"New",(J533-H533)/H533))</f>
        <v>-1</v>
      </c>
      <c r="M533" s="7" t="str">
        <f aca="false">IF(AND(OR(C533&lt;&gt;0,H533&lt;&gt;0),D533=0,I533=0),"DROP",IF(AND(OR(D533&lt;&gt;0,I533&lt;&gt;0),C533=0,H533=0),"NEW",""))</f>
        <v>DROP</v>
      </c>
    </row>
    <row r="534" customFormat="false" ht="15" hidden="false" customHeight="false" outlineLevel="0" collapsed="false">
      <c r="A534" s="7" t="s">
        <v>606</v>
      </c>
      <c r="B534" s="7" t="str">
        <f aca="false">IFERROR(INDEX('Source'!$C:$C,MATCH($A534,'Source'!$B:$B,0)),"")</f>
        <v>רצועה אלסטית HV</v>
      </c>
      <c r="C534" s="8" t="n">
        <f aca="false">SUMIFS('Source'!$D:$D,'Source'!$A:$A,"110 - Chemipal",'Source'!$B:$B,$A534)</f>
        <v>2</v>
      </c>
      <c r="D534" s="8" t="n">
        <f aca="false">SUMIFS('Source'!$F:$F,'Source'!$A:$A,"110 - Chemipal",'Source'!$B:$B,$A534)</f>
        <v>0</v>
      </c>
      <c r="E534" s="8" t="n">
        <f aca="false">D534*$J$5</f>
        <v>0</v>
      </c>
      <c r="F534" s="8" t="n">
        <f aca="false">E534-C534</f>
        <v>-2</v>
      </c>
      <c r="G534" s="9" t="n">
        <f aca="false">IF(AND(C534=0,E534=0),0,IF(C534=0,"New",(E534-C534)/C534))</f>
        <v>-1</v>
      </c>
      <c r="H534" s="8" t="n">
        <f aca="false">SUMIFS('Source'!$E:$E,'Source'!$A:$A,"110 - Chemipal",'Source'!$B:$B,$A534)</f>
        <v>75.54</v>
      </c>
      <c r="I534" s="8" t="n">
        <f aca="false">SUMIFS('Source'!$G:$G,'Source'!$A:$A,"110 - Chemipal",'Source'!$B:$B,$A534)</f>
        <v>0</v>
      </c>
      <c r="J534" s="8" t="n">
        <f aca="false">I534*$J$5</f>
        <v>0</v>
      </c>
      <c r="K534" s="8" t="n">
        <f aca="false">J534-H534</f>
        <v>-75.54</v>
      </c>
      <c r="L534" s="9" t="n">
        <f aca="false">IF(AND(H534=0,J534=0),0,IF(H534=0,"New",(J534-H534)/H534))</f>
        <v>-1</v>
      </c>
      <c r="M534" s="7" t="str">
        <f aca="false">IF(AND(OR(C534&lt;&gt;0,H534&lt;&gt;0),D534=0,I534=0),"DROP",IF(AND(OR(D534&lt;&gt;0,I534&lt;&gt;0),C534=0,H534=0),"NEW",""))</f>
        <v>DROP</v>
      </c>
    </row>
    <row r="535" customFormat="false" ht="15" hidden="false" customHeight="false" outlineLevel="0" collapsed="false">
      <c r="A535" s="7" t="s">
        <v>607</v>
      </c>
      <c r="B535" s="7" t="str">
        <f aca="false">IFERROR(INDEX('Source'!$C:$C,MATCH($A535,'Source'!$B:$B,0)),"")</f>
        <v>מגן ברך ארוך עם כרית סיליקון</v>
      </c>
      <c r="C535" s="8" t="n">
        <f aca="false">SUMIFS('Source'!$D:$D,'Source'!$A:$A,"110 - Chemipal",'Source'!$B:$B,$A535)</f>
        <v>0</v>
      </c>
      <c r="D535" s="8" t="n">
        <f aca="false">SUMIFS('Source'!$F:$F,'Source'!$A:$A,"110 - Chemipal",'Source'!$B:$B,$A535)</f>
        <v>0</v>
      </c>
      <c r="E535" s="8" t="n">
        <f aca="false">D535*$J$5</f>
        <v>0</v>
      </c>
      <c r="F535" s="8" t="n">
        <f aca="false">E535-C535</f>
        <v>0</v>
      </c>
      <c r="G535" s="9" t="n">
        <f aca="false">IF(AND(C535=0,E535=0),0,IF(C535=0,"New",(E535-C535)/C535))</f>
        <v>0</v>
      </c>
      <c r="H535" s="8" t="n">
        <f aca="false">SUMIFS('Source'!$E:$E,'Source'!$A:$A,"110 - Chemipal",'Source'!$B:$B,$A535)</f>
        <v>-74.23</v>
      </c>
      <c r="I535" s="8" t="n">
        <f aca="false">SUMIFS('Source'!$G:$G,'Source'!$A:$A,"110 - Chemipal",'Source'!$B:$B,$A535)</f>
        <v>0</v>
      </c>
      <c r="J535" s="8" t="n">
        <f aca="false">I535*$J$5</f>
        <v>0</v>
      </c>
      <c r="K535" s="8" t="n">
        <f aca="false">J535-H535</f>
        <v>74.23</v>
      </c>
      <c r="L535" s="9" t="n">
        <f aca="false">IF(AND(H535=0,J535=0),0,IF(H535=0,"New",(J535-H535)/H535))</f>
        <v>-1</v>
      </c>
      <c r="M535" s="7" t="str">
        <f aca="false">IF(AND(OR(C535&lt;&gt;0,H535&lt;&gt;0),D535=0,I535=0),"DROP",IF(AND(OR(D535&lt;&gt;0,I535&lt;&gt;0),C535=0,H535=0),"NEW",""))</f>
        <v>DROP</v>
      </c>
    </row>
    <row r="536" customFormat="false" ht="15" hidden="false" customHeight="false" outlineLevel="0" collapsed="false">
      <c r="A536" s="7" t="s">
        <v>608</v>
      </c>
      <c r="B536" s="7" t="str">
        <f aca="false">IFERROR(INDEX('Source'!$C:$C,MATCH($A536,'Source'!$B:$B,0)),"")</f>
        <v>רצועה לפיקת הברך</v>
      </c>
      <c r="C536" s="8" t="n">
        <f aca="false">SUMIFS('Source'!$D:$D,'Source'!$A:$A,"110 - Chemipal",'Source'!$B:$B,$A536)</f>
        <v>-1</v>
      </c>
      <c r="D536" s="8" t="n">
        <f aca="false">SUMIFS('Source'!$F:$F,'Source'!$A:$A,"110 - Chemipal",'Source'!$B:$B,$A536)</f>
        <v>0</v>
      </c>
      <c r="E536" s="8" t="n">
        <f aca="false">D536*$J$5</f>
        <v>0</v>
      </c>
      <c r="F536" s="8" t="n">
        <f aca="false">E536-C536</f>
        <v>1</v>
      </c>
      <c r="G536" s="9" t="n">
        <f aca="false">IF(AND(C536=0,E536=0),0,IF(C536=0,"New",(E536-C536)/C536))</f>
        <v>-1</v>
      </c>
      <c r="H536" s="8" t="n">
        <f aca="false">SUMIFS('Source'!$E:$E,'Source'!$A:$A,"110 - Chemipal",'Source'!$B:$B,$A536)</f>
        <v>-73.92</v>
      </c>
      <c r="I536" s="8" t="n">
        <f aca="false">SUMIFS('Source'!$G:$G,'Source'!$A:$A,"110 - Chemipal",'Source'!$B:$B,$A536)</f>
        <v>0</v>
      </c>
      <c r="J536" s="8" t="n">
        <f aca="false">I536*$J$5</f>
        <v>0</v>
      </c>
      <c r="K536" s="8" t="n">
        <f aca="false">J536-H536</f>
        <v>73.92</v>
      </c>
      <c r="L536" s="9" t="n">
        <f aca="false">IF(AND(H536=0,J536=0),0,IF(H536=0,"New",(J536-H536)/H536))</f>
        <v>-1</v>
      </c>
      <c r="M536" s="7" t="str">
        <f aca="false">IF(AND(OR(C536&lt;&gt;0,H536&lt;&gt;0),D536=0,I536=0),"DROP",IF(AND(OR(D536&lt;&gt;0,I536&lt;&gt;0),C536=0,H536=0),"NEW",""))</f>
        <v>DROP</v>
      </c>
    </row>
    <row r="537" customFormat="false" ht="15" hidden="false" customHeight="false" outlineLevel="0" collapsed="false">
      <c r="A537" s="7" t="s">
        <v>609</v>
      </c>
      <c r="B537" s="7" t="str">
        <f aca="false">IFERROR(INDEX('Source'!$C:$C,MATCH($A537,'Source'!$B:$B,0)),"")</f>
        <v>מדרס ג'ל למעלי עקב LF</v>
      </c>
      <c r="C537" s="8" t="n">
        <f aca="false">SUMIFS('Source'!$D:$D,'Source'!$A:$A,"110 - Chemipal",'Source'!$B:$B,$A537)</f>
        <v>1</v>
      </c>
      <c r="D537" s="8" t="n">
        <f aca="false">SUMIFS('Source'!$F:$F,'Source'!$A:$A,"110 - Chemipal",'Source'!$B:$B,$A537)</f>
        <v>0</v>
      </c>
      <c r="E537" s="8" t="n">
        <f aca="false">D537*$J$5</f>
        <v>0</v>
      </c>
      <c r="F537" s="8" t="n">
        <f aca="false">E537-C537</f>
        <v>-1</v>
      </c>
      <c r="G537" s="9" t="n">
        <f aca="false">IF(AND(C537=0,E537=0),0,IF(C537=0,"New",(E537-C537)/C537))</f>
        <v>-1</v>
      </c>
      <c r="H537" s="8" t="n">
        <f aca="false">SUMIFS('Source'!$E:$E,'Source'!$A:$A,"110 - Chemipal",'Source'!$B:$B,$A537)</f>
        <v>73.23</v>
      </c>
      <c r="I537" s="8" t="n">
        <f aca="false">SUMIFS('Source'!$G:$G,'Source'!$A:$A,"110 - Chemipal",'Source'!$B:$B,$A537)</f>
        <v>0</v>
      </c>
      <c r="J537" s="8" t="n">
        <f aca="false">I537*$J$5</f>
        <v>0</v>
      </c>
      <c r="K537" s="8" t="n">
        <f aca="false">J537-H537</f>
        <v>-73.23</v>
      </c>
      <c r="L537" s="9" t="n">
        <f aca="false">IF(AND(H537=0,J537=0),0,IF(H537=0,"New",(J537-H537)/H537))</f>
        <v>-1</v>
      </c>
      <c r="M537" s="7" t="str">
        <f aca="false">IF(AND(OR(C537&lt;&gt;0,H537&lt;&gt;0),D537=0,I537=0),"DROP",IF(AND(OR(D537&lt;&gt;0,I537&lt;&gt;0),C537=0,H537=0),"NEW",""))</f>
        <v>DROP</v>
      </c>
    </row>
    <row r="538" customFormat="false" ht="15" hidden="false" customHeight="false" outlineLevel="0" collapsed="false">
      <c r="A538" s="7" t="s">
        <v>610</v>
      </c>
      <c r="B538" s="7" t="str">
        <f aca="false">IFERROR(INDEX('Source'!$C:$C,MATCH($A538,'Source'!$B:$B,0)),"")</f>
        <v>רפידה אורטו ספורט</v>
      </c>
      <c r="C538" s="8" t="n">
        <f aca="false">SUMIFS('Source'!$D:$D,'Source'!$A:$A,"110 - Chemipal",'Source'!$B:$B,$A538)</f>
        <v>-2</v>
      </c>
      <c r="D538" s="8" t="n">
        <f aca="false">SUMIFS('Source'!$F:$F,'Source'!$A:$A,"110 - Chemipal",'Source'!$B:$B,$A538)</f>
        <v>0</v>
      </c>
      <c r="E538" s="8" t="n">
        <f aca="false">D538*$J$5</f>
        <v>0</v>
      </c>
      <c r="F538" s="8" t="n">
        <f aca="false">E538-C538</f>
        <v>2</v>
      </c>
      <c r="G538" s="9" t="n">
        <f aca="false">IF(AND(C538=0,E538=0),0,IF(C538=0,"New",(E538-C538)/C538))</f>
        <v>-1</v>
      </c>
      <c r="H538" s="8" t="n">
        <f aca="false">SUMIFS('Source'!$E:$E,'Source'!$A:$A,"110 - Chemipal",'Source'!$B:$B,$A538)</f>
        <v>-73.04</v>
      </c>
      <c r="I538" s="8" t="n">
        <f aca="false">SUMIFS('Source'!$G:$G,'Source'!$A:$A,"110 - Chemipal",'Source'!$B:$B,$A538)</f>
        <v>0</v>
      </c>
      <c r="J538" s="8" t="n">
        <f aca="false">I538*$J$5</f>
        <v>0</v>
      </c>
      <c r="K538" s="8" t="n">
        <f aca="false">J538-H538</f>
        <v>73.04</v>
      </c>
      <c r="L538" s="9" t="n">
        <f aca="false">IF(AND(H538=0,J538=0),0,IF(H538=0,"New",(J538-H538)/H538))</f>
        <v>-1</v>
      </c>
      <c r="M538" s="7" t="str">
        <f aca="false">IF(AND(OR(C538&lt;&gt;0,H538&lt;&gt;0),D538=0,I538=0),"DROP",IF(AND(OR(D538&lt;&gt;0,I538&lt;&gt;0),C538=0,H538=0),"NEW",""))</f>
        <v>DROP</v>
      </c>
    </row>
    <row r="539" customFormat="false" ht="15" hidden="false" customHeight="false" outlineLevel="0" collapsed="false">
      <c r="A539" s="7" t="s">
        <v>611</v>
      </c>
      <c r="B539" s="7" t="str">
        <f aca="false">IFERROR(INDEX('Source'!$C:$C,MATCH($A539,'Source'!$B:$B,0)),"")</f>
        <v>מגן קרסול+צמדן-לכו</v>
      </c>
      <c r="C539" s="8" t="n">
        <f aca="false">SUMIFS('Source'!$D:$D,'Source'!$A:$A,"110 - Chemipal",'Source'!$B:$B,$A539)</f>
        <v>-1</v>
      </c>
      <c r="D539" s="8" t="n">
        <f aca="false">SUMIFS('Source'!$F:$F,'Source'!$A:$A,"110 - Chemipal",'Source'!$B:$B,$A539)</f>
        <v>0</v>
      </c>
      <c r="E539" s="8" t="n">
        <f aca="false">D539*$J$5</f>
        <v>0</v>
      </c>
      <c r="F539" s="8" t="n">
        <f aca="false">E539-C539</f>
        <v>1</v>
      </c>
      <c r="G539" s="9" t="n">
        <f aca="false">IF(AND(C539=0,E539=0),0,IF(C539=0,"New",(E539-C539)/C539))</f>
        <v>-1</v>
      </c>
      <c r="H539" s="8" t="n">
        <f aca="false">SUMIFS('Source'!$E:$E,'Source'!$A:$A,"110 - Chemipal",'Source'!$B:$B,$A539)</f>
        <v>-69.73</v>
      </c>
      <c r="I539" s="8" t="n">
        <f aca="false">SUMIFS('Source'!$G:$G,'Source'!$A:$A,"110 - Chemipal",'Source'!$B:$B,$A539)</f>
        <v>0</v>
      </c>
      <c r="J539" s="8" t="n">
        <f aca="false">I539*$J$5</f>
        <v>0</v>
      </c>
      <c r="K539" s="8" t="n">
        <f aca="false">J539-H539</f>
        <v>69.73</v>
      </c>
      <c r="L539" s="9" t="n">
        <f aca="false">IF(AND(H539=0,J539=0),0,IF(H539=0,"New",(J539-H539)/H539))</f>
        <v>-1</v>
      </c>
      <c r="M539" s="7" t="str">
        <f aca="false">IF(AND(OR(C539&lt;&gt;0,H539&lt;&gt;0),D539=0,I539=0),"DROP",IF(AND(OR(D539&lt;&gt;0,I539&lt;&gt;0),C539=0,H539=0),"NEW",""))</f>
        <v>DROP</v>
      </c>
    </row>
    <row r="540" customFormat="false" ht="15" hidden="false" customHeight="false" outlineLevel="0" collapsed="false">
      <c r="A540" s="7" t="s">
        <v>612</v>
      </c>
      <c r="B540" s="7" t="str">
        <f aca="false">IFERROR(INDEX('Source'!$C:$C,MATCH($A540,'Source'!$B:$B,0)),"")</f>
        <v>מגן קרסול+צמדן-לכו</v>
      </c>
      <c r="C540" s="8" t="n">
        <f aca="false">SUMIFS('Source'!$D:$D,'Source'!$A:$A,"110 - Chemipal",'Source'!$B:$B,$A540)</f>
        <v>-1</v>
      </c>
      <c r="D540" s="8" t="n">
        <f aca="false">SUMIFS('Source'!$F:$F,'Source'!$A:$A,"110 - Chemipal",'Source'!$B:$B,$A540)</f>
        <v>0</v>
      </c>
      <c r="E540" s="8" t="n">
        <f aca="false">D540*$J$5</f>
        <v>0</v>
      </c>
      <c r="F540" s="8" t="n">
        <f aca="false">E540-C540</f>
        <v>1</v>
      </c>
      <c r="G540" s="9" t="n">
        <f aca="false">IF(AND(C540=0,E540=0),0,IF(C540=0,"New",(E540-C540)/C540))</f>
        <v>-1</v>
      </c>
      <c r="H540" s="8" t="n">
        <f aca="false">SUMIFS('Source'!$E:$E,'Source'!$A:$A,"110 - Chemipal",'Source'!$B:$B,$A540)</f>
        <v>-69.73</v>
      </c>
      <c r="I540" s="8" t="n">
        <f aca="false">SUMIFS('Source'!$G:$G,'Source'!$A:$A,"110 - Chemipal",'Source'!$B:$B,$A540)</f>
        <v>0</v>
      </c>
      <c r="J540" s="8" t="n">
        <f aca="false">I540*$J$5</f>
        <v>0</v>
      </c>
      <c r="K540" s="8" t="n">
        <f aca="false">J540-H540</f>
        <v>69.73</v>
      </c>
      <c r="L540" s="9" t="n">
        <f aca="false">IF(AND(H540=0,J540=0),0,IF(H540=0,"New",(J540-H540)/H540))</f>
        <v>-1</v>
      </c>
      <c r="M540" s="7" t="str">
        <f aca="false">IF(AND(OR(C540&lt;&gt;0,H540&lt;&gt;0),D540=0,I540=0),"DROP",IF(AND(OR(D540&lt;&gt;0,I540&lt;&gt;0),C540=0,H540=0),"NEW",""))</f>
        <v>DROP</v>
      </c>
    </row>
    <row r="541" customFormat="false" ht="15" hidden="false" customHeight="false" outlineLevel="0" collapsed="false">
      <c r="A541" s="7" t="s">
        <v>613</v>
      </c>
      <c r="B541" s="7" t="str">
        <f aca="false">IFERROR(INDEX('Source'!$C:$C,MATCH($A541,'Source'!$B:$B,0)),"")</f>
        <v>מכשיר ליצוב הבוהן</v>
      </c>
      <c r="C541" s="8" t="n">
        <f aca="false">SUMIFS('Source'!$D:$D,'Source'!$A:$A,"110 - Chemipal",'Source'!$B:$B,$A541)</f>
        <v>-1</v>
      </c>
      <c r="D541" s="8" t="n">
        <f aca="false">SUMIFS('Source'!$F:$F,'Source'!$A:$A,"110 - Chemipal",'Source'!$B:$B,$A541)</f>
        <v>0</v>
      </c>
      <c r="E541" s="8" t="n">
        <f aca="false">D541*$J$5</f>
        <v>0</v>
      </c>
      <c r="F541" s="8" t="n">
        <f aca="false">E541-C541</f>
        <v>1</v>
      </c>
      <c r="G541" s="9" t="n">
        <f aca="false">IF(AND(C541=0,E541=0),0,IF(C541=0,"New",(E541-C541)/C541))</f>
        <v>-1</v>
      </c>
      <c r="H541" s="8" t="n">
        <f aca="false">SUMIFS('Source'!$E:$E,'Source'!$A:$A,"110 - Chemipal",'Source'!$B:$B,$A541)</f>
        <v>-68.16</v>
      </c>
      <c r="I541" s="8" t="n">
        <f aca="false">SUMIFS('Source'!$G:$G,'Source'!$A:$A,"110 - Chemipal",'Source'!$B:$B,$A541)</f>
        <v>0</v>
      </c>
      <c r="J541" s="8" t="n">
        <f aca="false">I541*$J$5</f>
        <v>0</v>
      </c>
      <c r="K541" s="8" t="n">
        <f aca="false">J541-H541</f>
        <v>68.16</v>
      </c>
      <c r="L541" s="9" t="n">
        <f aca="false">IF(AND(H541=0,J541=0),0,IF(H541=0,"New",(J541-H541)/H541))</f>
        <v>-1</v>
      </c>
      <c r="M541" s="7" t="str">
        <f aca="false">IF(AND(OR(C541&lt;&gt;0,H541&lt;&gt;0),D541=0,I541=0),"DROP",IF(AND(OR(D541&lt;&gt;0,I541&lt;&gt;0),C541=0,H541=0),"NEW",""))</f>
        <v>DROP</v>
      </c>
    </row>
    <row r="542" customFormat="false" ht="15" hidden="false" customHeight="false" outlineLevel="0" collapsed="false">
      <c r="A542" s="7" t="s">
        <v>614</v>
      </c>
      <c r="B542" s="7" t="str">
        <f aca="false">IFERROR(INDEX('Source'!$C:$C,MATCH($A542,'Source'!$B:$B,0)),"")</f>
        <v>חבק יד אגודלי</v>
      </c>
      <c r="C542" s="8" t="n">
        <f aca="false">SUMIFS('Source'!$D:$D,'Source'!$A:$A,"110 - Chemipal",'Source'!$B:$B,$A542)</f>
        <v>-1</v>
      </c>
      <c r="D542" s="8" t="n">
        <f aca="false">SUMIFS('Source'!$F:$F,'Source'!$A:$A,"110 - Chemipal",'Source'!$B:$B,$A542)</f>
        <v>0</v>
      </c>
      <c r="E542" s="8" t="n">
        <f aca="false">D542*$J$5</f>
        <v>0</v>
      </c>
      <c r="F542" s="8" t="n">
        <f aca="false">E542-C542</f>
        <v>1</v>
      </c>
      <c r="G542" s="9" t="n">
        <f aca="false">IF(AND(C542=0,E542=0),0,IF(C542=0,"New",(E542-C542)/C542))</f>
        <v>-1</v>
      </c>
      <c r="H542" s="8" t="n">
        <f aca="false">SUMIFS('Source'!$E:$E,'Source'!$A:$A,"110 - Chemipal",'Source'!$B:$B,$A542)</f>
        <v>-67.1</v>
      </c>
      <c r="I542" s="8" t="n">
        <f aca="false">SUMIFS('Source'!$G:$G,'Source'!$A:$A,"110 - Chemipal",'Source'!$B:$B,$A542)</f>
        <v>0</v>
      </c>
      <c r="J542" s="8" t="n">
        <f aca="false">I542*$J$5</f>
        <v>0</v>
      </c>
      <c r="K542" s="8" t="n">
        <f aca="false">J542-H542</f>
        <v>67.1</v>
      </c>
      <c r="L542" s="9" t="n">
        <f aca="false">IF(AND(H542=0,J542=0),0,IF(H542=0,"New",(J542-H542)/H542))</f>
        <v>-1</v>
      </c>
      <c r="M542" s="7" t="str">
        <f aca="false">IF(AND(OR(C542&lt;&gt;0,H542&lt;&gt;0),D542=0,I542=0),"DROP",IF(AND(OR(D542&lt;&gt;0,I542&lt;&gt;0),C542=0,H542=0),"NEW",""))</f>
        <v>DROP</v>
      </c>
    </row>
    <row r="543" customFormat="false" ht="15" hidden="false" customHeight="false" outlineLevel="0" collapsed="false">
      <c r="A543" s="7" t="s">
        <v>615</v>
      </c>
      <c r="B543" s="7" t="str">
        <f aca="false">IFERROR(INDEX('Source'!$C:$C,MATCH($A543,'Source'!$B:$B,0)),"")</f>
        <v>צוארון פלסטי מתכוונן</v>
      </c>
      <c r="C543" s="8" t="n">
        <f aca="false">SUMIFS('Source'!$D:$D,'Source'!$A:$A,"110 - Chemipal",'Source'!$B:$B,$A543)</f>
        <v>1</v>
      </c>
      <c r="D543" s="8" t="n">
        <f aca="false">SUMIFS('Source'!$F:$F,'Source'!$A:$A,"110 - Chemipal",'Source'!$B:$B,$A543)</f>
        <v>0</v>
      </c>
      <c r="E543" s="8" t="n">
        <f aca="false">D543*$J$5</f>
        <v>0</v>
      </c>
      <c r="F543" s="8" t="n">
        <f aca="false">E543-C543</f>
        <v>-1</v>
      </c>
      <c r="G543" s="9" t="n">
        <f aca="false">IF(AND(C543=0,E543=0),0,IF(C543=0,"New",(E543-C543)/C543))</f>
        <v>-1</v>
      </c>
      <c r="H543" s="8" t="n">
        <f aca="false">SUMIFS('Source'!$E:$E,'Source'!$A:$A,"110 - Chemipal",'Source'!$B:$B,$A543)</f>
        <v>66.51</v>
      </c>
      <c r="I543" s="8" t="n">
        <f aca="false">SUMIFS('Source'!$G:$G,'Source'!$A:$A,"110 - Chemipal",'Source'!$B:$B,$A543)</f>
        <v>0</v>
      </c>
      <c r="J543" s="8" t="n">
        <f aca="false">I543*$J$5</f>
        <v>0</v>
      </c>
      <c r="K543" s="8" t="n">
        <f aca="false">J543-H543</f>
        <v>-66.51</v>
      </c>
      <c r="L543" s="9" t="n">
        <f aca="false">IF(AND(H543=0,J543=0),0,IF(H543=0,"New",(J543-H543)/H543))</f>
        <v>-1</v>
      </c>
      <c r="M543" s="7" t="str">
        <f aca="false">IF(AND(OR(C543&lt;&gt;0,H543&lt;&gt;0),D543=0,I543=0),"DROP",IF(AND(OR(D543&lt;&gt;0,I543&lt;&gt;0),C543=0,H543=0),"NEW",""))</f>
        <v>DROP</v>
      </c>
    </row>
    <row r="544" customFormat="false" ht="15" hidden="false" customHeight="false" outlineLevel="0" collapsed="false">
      <c r="A544" s="7" t="s">
        <v>616</v>
      </c>
      <c r="B544" s="7" t="str">
        <f aca="false">IFERROR(INDEX('Source'!$C:$C,MATCH($A544,'Source'!$B:$B,0)),"")</f>
        <v>סד מאורך לאגודל</v>
      </c>
      <c r="C544" s="8" t="n">
        <f aca="false">SUMIFS('Source'!$D:$D,'Source'!$A:$A,"110 - Chemipal",'Source'!$B:$B,$A544)</f>
        <v>1</v>
      </c>
      <c r="D544" s="8" t="n">
        <f aca="false">SUMIFS('Source'!$F:$F,'Source'!$A:$A,"110 - Chemipal",'Source'!$B:$B,$A544)</f>
        <v>0</v>
      </c>
      <c r="E544" s="8" t="n">
        <f aca="false">D544*$J$5</f>
        <v>0</v>
      </c>
      <c r="F544" s="8" t="n">
        <f aca="false">E544-C544</f>
        <v>-1</v>
      </c>
      <c r="G544" s="9" t="n">
        <f aca="false">IF(AND(C544=0,E544=0),0,IF(C544=0,"New",(E544-C544)/C544))</f>
        <v>-1</v>
      </c>
      <c r="H544" s="8" t="n">
        <f aca="false">SUMIFS('Source'!$E:$E,'Source'!$A:$A,"110 - Chemipal",'Source'!$B:$B,$A544)</f>
        <v>66.14</v>
      </c>
      <c r="I544" s="8" t="n">
        <f aca="false">SUMIFS('Source'!$G:$G,'Source'!$A:$A,"110 - Chemipal",'Source'!$B:$B,$A544)</f>
        <v>0</v>
      </c>
      <c r="J544" s="8" t="n">
        <f aca="false">I544*$J$5</f>
        <v>0</v>
      </c>
      <c r="K544" s="8" t="n">
        <f aca="false">J544-H544</f>
        <v>-66.14</v>
      </c>
      <c r="L544" s="9" t="n">
        <f aca="false">IF(AND(H544=0,J544=0),0,IF(H544=0,"New",(J544-H544)/H544))</f>
        <v>-1</v>
      </c>
      <c r="M544" s="7" t="str">
        <f aca="false">IF(AND(OR(C544&lt;&gt;0,H544&lt;&gt;0),D544=0,I544=0),"DROP",IF(AND(OR(D544&lt;&gt;0,I544&lt;&gt;0),C544=0,H544=0),"NEW",""))</f>
        <v>DROP</v>
      </c>
    </row>
    <row r="545" customFormat="false" ht="15" hidden="false" customHeight="false" outlineLevel="0" collapsed="false">
      <c r="A545" s="7" t="s">
        <v>617</v>
      </c>
      <c r="B545" s="7" t="str">
        <f aca="false">IFERROR(INDEX('Source'!$C:$C,MATCH($A545,'Source'!$B:$B,0)),"")</f>
        <v>חגורה למנותחי בית החזה</v>
      </c>
      <c r="C545" s="8" t="n">
        <f aca="false">SUMIFS('Source'!$D:$D,'Source'!$A:$A,"110 - Chemipal",'Source'!$B:$B,$A545)</f>
        <v>0</v>
      </c>
      <c r="D545" s="8" t="n">
        <f aca="false">SUMIFS('Source'!$F:$F,'Source'!$A:$A,"110 - Chemipal",'Source'!$B:$B,$A545)</f>
        <v>0</v>
      </c>
      <c r="E545" s="8" t="n">
        <f aca="false">D545*$J$5</f>
        <v>0</v>
      </c>
      <c r="F545" s="8" t="n">
        <f aca="false">E545-C545</f>
        <v>0</v>
      </c>
      <c r="G545" s="9" t="n">
        <f aca="false">IF(AND(C545=0,E545=0),0,IF(C545=0,"New",(E545-C545)/C545))</f>
        <v>0</v>
      </c>
      <c r="H545" s="8" t="n">
        <f aca="false">SUMIFS('Source'!$E:$E,'Source'!$A:$A,"110 - Chemipal",'Source'!$B:$B,$A545)</f>
        <v>-63.74</v>
      </c>
      <c r="I545" s="8" t="n">
        <f aca="false">SUMIFS('Source'!$G:$G,'Source'!$A:$A,"110 - Chemipal",'Source'!$B:$B,$A545)</f>
        <v>0</v>
      </c>
      <c r="J545" s="8" t="n">
        <f aca="false">I545*$J$5</f>
        <v>0</v>
      </c>
      <c r="K545" s="8" t="n">
        <f aca="false">J545-H545</f>
        <v>63.74</v>
      </c>
      <c r="L545" s="9" t="n">
        <f aca="false">IF(AND(H545=0,J545=0),0,IF(H545=0,"New",(J545-H545)/H545))</f>
        <v>-1</v>
      </c>
      <c r="M545" s="7" t="str">
        <f aca="false">IF(AND(OR(C545&lt;&gt;0,H545&lt;&gt;0),D545=0,I545=0),"DROP",IF(AND(OR(D545&lt;&gt;0,I545&lt;&gt;0),C545=0,H545=0),"NEW",""))</f>
        <v>DROP</v>
      </c>
    </row>
    <row r="546" customFormat="false" ht="15" hidden="false" customHeight="false" outlineLevel="0" collapsed="false">
      <c r="A546" s="7" t="s">
        <v>618</v>
      </c>
      <c r="B546" s="7" t="str">
        <f aca="false">IFERROR(INDEX('Source'!$C:$C,MATCH($A546,'Source'!$B:$B,0)),"")</f>
        <v>סד מאורך לאגודל</v>
      </c>
      <c r="C546" s="8" t="n">
        <f aca="false">SUMIFS('Source'!$D:$D,'Source'!$A:$A,"110 - Chemipal",'Source'!$B:$B,$A546)</f>
        <v>1</v>
      </c>
      <c r="D546" s="8" t="n">
        <f aca="false">SUMIFS('Source'!$F:$F,'Source'!$A:$A,"110 - Chemipal",'Source'!$B:$B,$A546)</f>
        <v>0</v>
      </c>
      <c r="E546" s="8" t="n">
        <f aca="false">D546*$J$5</f>
        <v>0</v>
      </c>
      <c r="F546" s="8" t="n">
        <f aca="false">E546-C546</f>
        <v>-1</v>
      </c>
      <c r="G546" s="9" t="n">
        <f aca="false">IF(AND(C546=0,E546=0),0,IF(C546=0,"New",(E546-C546)/C546))</f>
        <v>-1</v>
      </c>
      <c r="H546" s="8" t="n">
        <f aca="false">SUMIFS('Source'!$E:$E,'Source'!$A:$A,"110 - Chemipal",'Source'!$B:$B,$A546)</f>
        <v>61.41</v>
      </c>
      <c r="I546" s="8" t="n">
        <f aca="false">SUMIFS('Source'!$G:$G,'Source'!$A:$A,"110 - Chemipal",'Source'!$B:$B,$A546)</f>
        <v>0</v>
      </c>
      <c r="J546" s="8" t="n">
        <f aca="false">I546*$J$5</f>
        <v>0</v>
      </c>
      <c r="K546" s="8" t="n">
        <f aca="false">J546-H546</f>
        <v>-61.41</v>
      </c>
      <c r="L546" s="9" t="n">
        <f aca="false">IF(AND(H546=0,J546=0),0,IF(H546=0,"New",(J546-H546)/H546))</f>
        <v>-1</v>
      </c>
      <c r="M546" s="7" t="str">
        <f aca="false">IF(AND(OR(C546&lt;&gt;0,H546&lt;&gt;0),D546=0,I546=0),"DROP",IF(AND(OR(D546&lt;&gt;0,I546&lt;&gt;0),C546=0,H546=0),"NEW",""))</f>
        <v>DROP</v>
      </c>
    </row>
    <row r="547" customFormat="false" ht="15" hidden="false" customHeight="false" outlineLevel="0" collapsed="false">
      <c r="A547" s="7" t="s">
        <v>619</v>
      </c>
      <c r="B547" s="7" t="str">
        <f aca="false">IFERROR(INDEX('Source'!$C:$C,MATCH($A547,'Source'!$B:$B,0)),"")</f>
        <v>רפידה אורטו ספורט</v>
      </c>
      <c r="C547" s="8" t="n">
        <f aca="false">SUMIFS('Source'!$D:$D,'Source'!$A:$A,"110 - Chemipal",'Source'!$B:$B,$A547)</f>
        <v>2</v>
      </c>
      <c r="D547" s="8" t="n">
        <f aca="false">SUMIFS('Source'!$F:$F,'Source'!$A:$A,"110 - Chemipal",'Source'!$B:$B,$A547)</f>
        <v>0</v>
      </c>
      <c r="E547" s="8" t="n">
        <f aca="false">D547*$J$5</f>
        <v>0</v>
      </c>
      <c r="F547" s="8" t="n">
        <f aca="false">E547-C547</f>
        <v>-2</v>
      </c>
      <c r="G547" s="9" t="n">
        <f aca="false">IF(AND(C547=0,E547=0),0,IF(C547=0,"New",(E547-C547)/C547))</f>
        <v>-1</v>
      </c>
      <c r="H547" s="8" t="n">
        <f aca="false">SUMIFS('Source'!$E:$E,'Source'!$A:$A,"110 - Chemipal",'Source'!$B:$B,$A547)</f>
        <v>54.31</v>
      </c>
      <c r="I547" s="8" t="n">
        <f aca="false">SUMIFS('Source'!$G:$G,'Source'!$A:$A,"110 - Chemipal",'Source'!$B:$B,$A547)</f>
        <v>0</v>
      </c>
      <c r="J547" s="8" t="n">
        <f aca="false">I547*$J$5</f>
        <v>0</v>
      </c>
      <c r="K547" s="8" t="n">
        <f aca="false">J547-H547</f>
        <v>-54.31</v>
      </c>
      <c r="L547" s="9" t="n">
        <f aca="false">IF(AND(H547=0,J547=0),0,IF(H547=0,"New",(J547-H547)/H547))</f>
        <v>-1</v>
      </c>
      <c r="M547" s="7" t="str">
        <f aca="false">IF(AND(OR(C547&lt;&gt;0,H547&lt;&gt;0),D547=0,I547=0),"DROP",IF(AND(OR(D547&lt;&gt;0,I547&lt;&gt;0),C547=0,H547=0),"NEW",""))</f>
        <v>DROP</v>
      </c>
    </row>
    <row r="548" customFormat="false" ht="15" hidden="false" customHeight="false" outlineLevel="0" collapsed="false">
      <c r="A548" s="7" t="s">
        <v>620</v>
      </c>
      <c r="B548" s="7" t="str">
        <f aca="false">IFERROR(INDEX('Source'!$C:$C,MATCH($A548,'Source'!$B:$B,0)),"")</f>
        <v>טייפ חבישה לספורט לבן</v>
      </c>
      <c r="C548" s="8" t="n">
        <f aca="false">SUMIFS('Source'!$D:$D,'Source'!$A:$A,"110 - Chemipal",'Source'!$B:$B,$A548)</f>
        <v>3</v>
      </c>
      <c r="D548" s="8" t="n">
        <f aca="false">SUMIFS('Source'!$F:$F,'Source'!$A:$A,"110 - Chemipal",'Source'!$B:$B,$A548)</f>
        <v>0</v>
      </c>
      <c r="E548" s="8" t="n">
        <f aca="false">D548*$J$5</f>
        <v>0</v>
      </c>
      <c r="F548" s="8" t="n">
        <f aca="false">E548-C548</f>
        <v>-3</v>
      </c>
      <c r="G548" s="9" t="n">
        <f aca="false">IF(AND(C548=0,E548=0),0,IF(C548=0,"New",(E548-C548)/C548))</f>
        <v>-1</v>
      </c>
      <c r="H548" s="8" t="n">
        <f aca="false">SUMIFS('Source'!$E:$E,'Source'!$A:$A,"110 - Chemipal",'Source'!$B:$B,$A548)</f>
        <v>49.58</v>
      </c>
      <c r="I548" s="8" t="n">
        <f aca="false">SUMIFS('Source'!$G:$G,'Source'!$A:$A,"110 - Chemipal",'Source'!$B:$B,$A548)</f>
        <v>0</v>
      </c>
      <c r="J548" s="8" t="n">
        <f aca="false">I548*$J$5</f>
        <v>0</v>
      </c>
      <c r="K548" s="8" t="n">
        <f aca="false">J548-H548</f>
        <v>-49.58</v>
      </c>
      <c r="L548" s="9" t="n">
        <f aca="false">IF(AND(H548=0,J548=0),0,IF(H548=0,"New",(J548-H548)/H548))</f>
        <v>-1</v>
      </c>
      <c r="M548" s="7" t="str">
        <f aca="false">IF(AND(OR(C548&lt;&gt;0,H548&lt;&gt;0),D548=0,I548=0),"DROP",IF(AND(OR(D548&lt;&gt;0,I548&lt;&gt;0),C548=0,H548=0),"NEW",""))</f>
        <v>DROP</v>
      </c>
    </row>
    <row r="549" customFormat="false" ht="15" hidden="false" customHeight="false" outlineLevel="0" collapsed="false">
      <c r="A549" s="7" t="s">
        <v>621</v>
      </c>
      <c r="B549" s="7" t="str">
        <f aca="false">IFERROR(INDEX('Source'!$C:$C,MATCH($A549,'Source'!$B:$B,0)),"")</f>
        <v>דיאודורנט ספריי</v>
      </c>
      <c r="C549" s="8" t="n">
        <f aca="false">SUMIFS('Source'!$D:$D,'Source'!$A:$A,"110 - Chemipal",'Source'!$B:$B,$A549)</f>
        <v>-1</v>
      </c>
      <c r="D549" s="8" t="n">
        <f aca="false">SUMIFS('Source'!$F:$F,'Source'!$A:$A,"110 - Chemipal",'Source'!$B:$B,$A549)</f>
        <v>0</v>
      </c>
      <c r="E549" s="8" t="n">
        <f aca="false">D549*$J$5</f>
        <v>0</v>
      </c>
      <c r="F549" s="8" t="n">
        <f aca="false">E549-C549</f>
        <v>1</v>
      </c>
      <c r="G549" s="9" t="n">
        <f aca="false">IF(AND(C549=0,E549=0),0,IF(C549=0,"New",(E549-C549)/C549))</f>
        <v>-1</v>
      </c>
      <c r="H549" s="8" t="n">
        <f aca="false">SUMIFS('Source'!$E:$E,'Source'!$A:$A,"110 - Chemipal",'Source'!$B:$B,$A549)</f>
        <v>-46.46</v>
      </c>
      <c r="I549" s="8" t="n">
        <f aca="false">SUMIFS('Source'!$G:$G,'Source'!$A:$A,"110 - Chemipal",'Source'!$B:$B,$A549)</f>
        <v>0</v>
      </c>
      <c r="J549" s="8" t="n">
        <f aca="false">I549*$J$5</f>
        <v>0</v>
      </c>
      <c r="K549" s="8" t="n">
        <f aca="false">J549-H549</f>
        <v>46.46</v>
      </c>
      <c r="L549" s="9" t="n">
        <f aca="false">IF(AND(H549=0,J549=0),0,IF(H549=0,"New",(J549-H549)/H549))</f>
        <v>-1</v>
      </c>
      <c r="M549" s="7" t="str">
        <f aca="false">IF(AND(OR(C549&lt;&gt;0,H549&lt;&gt;0),D549=0,I549=0),"DROP",IF(AND(OR(D549&lt;&gt;0,I549&lt;&gt;0),C549=0,H549=0),"NEW",""))</f>
        <v>DROP</v>
      </c>
    </row>
    <row r="550" customFormat="false" ht="15" hidden="false" customHeight="false" outlineLevel="0" collapsed="false">
      <c r="A550" s="7" t="s">
        <v>622</v>
      </c>
      <c r="B550" s="7" t="str">
        <f aca="false">IFERROR(INDEX('Source'!$C:$C,MATCH($A550,'Source'!$B:$B,0)),"")</f>
        <v>רפידה אורטו ספורט</v>
      </c>
      <c r="C550" s="8" t="n">
        <f aca="false">SUMIFS('Source'!$D:$D,'Source'!$A:$A,"110 - Chemipal",'Source'!$B:$B,$A550)</f>
        <v>1</v>
      </c>
      <c r="D550" s="8" t="n">
        <f aca="false">SUMIFS('Source'!$F:$F,'Source'!$A:$A,"110 - Chemipal",'Source'!$B:$B,$A550)</f>
        <v>0</v>
      </c>
      <c r="E550" s="8" t="n">
        <f aca="false">D550*$J$5</f>
        <v>0</v>
      </c>
      <c r="F550" s="8" t="n">
        <f aca="false">E550-C550</f>
        <v>-1</v>
      </c>
      <c r="G550" s="9" t="n">
        <f aca="false">IF(AND(C550=0,E550=0),0,IF(C550=0,"New",(E550-C550)/C550))</f>
        <v>-1</v>
      </c>
      <c r="H550" s="8" t="n">
        <f aca="false">SUMIFS('Source'!$E:$E,'Source'!$A:$A,"110 - Chemipal",'Source'!$B:$B,$A550)</f>
        <v>42.99</v>
      </c>
      <c r="I550" s="8" t="n">
        <f aca="false">SUMIFS('Source'!$G:$G,'Source'!$A:$A,"110 - Chemipal",'Source'!$B:$B,$A550)</f>
        <v>0</v>
      </c>
      <c r="J550" s="8" t="n">
        <f aca="false">I550*$J$5</f>
        <v>0</v>
      </c>
      <c r="K550" s="8" t="n">
        <f aca="false">J550-H550</f>
        <v>-42.99</v>
      </c>
      <c r="L550" s="9" t="n">
        <f aca="false">IF(AND(H550=0,J550=0),0,IF(H550=0,"New",(J550-H550)/H550))</f>
        <v>-1</v>
      </c>
      <c r="M550" s="7" t="str">
        <f aca="false">IF(AND(OR(C550&lt;&gt;0,H550&lt;&gt;0),D550=0,I550=0),"DROP",IF(AND(OR(D550&lt;&gt;0,I550&lt;&gt;0),C550=0,H550=0),"NEW",""))</f>
        <v>DROP</v>
      </c>
    </row>
    <row r="551" customFormat="false" ht="15" hidden="false" customHeight="false" outlineLevel="0" collapsed="false">
      <c r="A551" s="7" t="s">
        <v>623</v>
      </c>
      <c r="B551" s="7" t="str">
        <f aca="false">IFERROR(INDEX('Source'!$C:$C,MATCH($A551,'Source'!$B:$B,0)),"")</f>
        <v>רפידה אורטו ספורט</v>
      </c>
      <c r="C551" s="8" t="n">
        <f aca="false">SUMIFS('Source'!$D:$D,'Source'!$A:$A,"110 - Chemipal",'Source'!$B:$B,$A551)</f>
        <v>1</v>
      </c>
      <c r="D551" s="8" t="n">
        <f aca="false">SUMIFS('Source'!$F:$F,'Source'!$A:$A,"110 - Chemipal",'Source'!$B:$B,$A551)</f>
        <v>0</v>
      </c>
      <c r="E551" s="8" t="n">
        <f aca="false">D551*$J$5</f>
        <v>0</v>
      </c>
      <c r="F551" s="8" t="n">
        <f aca="false">E551-C551</f>
        <v>-1</v>
      </c>
      <c r="G551" s="9" t="n">
        <f aca="false">IF(AND(C551=0,E551=0),0,IF(C551=0,"New",(E551-C551)/C551))</f>
        <v>-1</v>
      </c>
      <c r="H551" s="8" t="n">
        <f aca="false">SUMIFS('Source'!$E:$E,'Source'!$A:$A,"110 - Chemipal",'Source'!$B:$B,$A551)</f>
        <v>39.33</v>
      </c>
      <c r="I551" s="8" t="n">
        <f aca="false">SUMIFS('Source'!$G:$G,'Source'!$A:$A,"110 - Chemipal",'Source'!$B:$B,$A551)</f>
        <v>0</v>
      </c>
      <c r="J551" s="8" t="n">
        <f aca="false">I551*$J$5</f>
        <v>0</v>
      </c>
      <c r="K551" s="8" t="n">
        <f aca="false">J551-H551</f>
        <v>-39.33</v>
      </c>
      <c r="L551" s="9" t="n">
        <f aca="false">IF(AND(H551=0,J551=0),0,IF(H551=0,"New",(J551-H551)/H551))</f>
        <v>-1</v>
      </c>
      <c r="M551" s="7" t="str">
        <f aca="false">IF(AND(OR(C551&lt;&gt;0,H551&lt;&gt;0),D551=0,I551=0),"DROP",IF(AND(OR(D551&lt;&gt;0,I551&lt;&gt;0),C551=0,H551=0),"NEW",""))</f>
        <v>DROP</v>
      </c>
    </row>
    <row r="552" customFormat="false" ht="15" hidden="false" customHeight="false" outlineLevel="0" collapsed="false">
      <c r="A552" s="7" t="s">
        <v>624</v>
      </c>
      <c r="B552" s="7" t="str">
        <f aca="false">IFERROR(INDEX('Source'!$C:$C,MATCH($A552,'Source'!$B:$B,0)),"")</f>
        <v>מגן שוק רגיל</v>
      </c>
      <c r="C552" s="8" t="n">
        <f aca="false">SUMIFS('Source'!$D:$D,'Source'!$A:$A,"110 - Chemipal",'Source'!$B:$B,$A552)</f>
        <v>0</v>
      </c>
      <c r="D552" s="8" t="n">
        <f aca="false">SUMIFS('Source'!$F:$F,'Source'!$A:$A,"110 - Chemipal",'Source'!$B:$B,$A552)</f>
        <v>0</v>
      </c>
      <c r="E552" s="8" t="n">
        <f aca="false">D552*$J$5</f>
        <v>0</v>
      </c>
      <c r="F552" s="8" t="n">
        <f aca="false">E552-C552</f>
        <v>0</v>
      </c>
      <c r="G552" s="9" t="n">
        <f aca="false">IF(AND(C552=0,E552=0),0,IF(C552=0,"New",(E552-C552)/C552))</f>
        <v>0</v>
      </c>
      <c r="H552" s="8" t="n">
        <f aca="false">SUMIFS('Source'!$E:$E,'Source'!$A:$A,"110 - Chemipal",'Source'!$B:$B,$A552)</f>
        <v>38.64</v>
      </c>
      <c r="I552" s="8" t="n">
        <f aca="false">SUMIFS('Source'!$G:$G,'Source'!$A:$A,"110 - Chemipal",'Source'!$B:$B,$A552)</f>
        <v>0</v>
      </c>
      <c r="J552" s="8" t="n">
        <f aca="false">I552*$J$5</f>
        <v>0</v>
      </c>
      <c r="K552" s="8" t="n">
        <f aca="false">J552-H552</f>
        <v>-38.64</v>
      </c>
      <c r="L552" s="9" t="n">
        <f aca="false">IF(AND(H552=0,J552=0),0,IF(H552=0,"New",(J552-H552)/H552))</f>
        <v>-1</v>
      </c>
      <c r="M552" s="7" t="str">
        <f aca="false">IF(AND(OR(C552&lt;&gt;0,H552&lt;&gt;0),D552=0,I552=0),"DROP",IF(AND(OR(D552&lt;&gt;0,I552&lt;&gt;0),C552=0,H552=0),"NEW",""))</f>
        <v>DROP</v>
      </c>
    </row>
    <row r="553" customFormat="false" ht="15" hidden="false" customHeight="false" outlineLevel="0" collapsed="false">
      <c r="A553" s="7" t="s">
        <v>625</v>
      </c>
      <c r="B553" s="7" t="str">
        <f aca="false">IFERROR(INDEX('Source'!$C:$C,MATCH($A553,'Source'!$B:$B,0)),"")</f>
        <v>רפידת זיכרון 376</v>
      </c>
      <c r="C553" s="8" t="n">
        <f aca="false">SUMIFS('Source'!$D:$D,'Source'!$A:$A,"110 - Chemipal",'Source'!$B:$B,$A553)</f>
        <v>1</v>
      </c>
      <c r="D553" s="8" t="n">
        <f aca="false">SUMIFS('Source'!$F:$F,'Source'!$A:$A,"110 - Chemipal",'Source'!$B:$B,$A553)</f>
        <v>0</v>
      </c>
      <c r="E553" s="8" t="n">
        <f aca="false">D553*$J$5</f>
        <v>0</v>
      </c>
      <c r="F553" s="8" t="n">
        <f aca="false">E553-C553</f>
        <v>-1</v>
      </c>
      <c r="G553" s="9" t="n">
        <f aca="false">IF(AND(C553=0,E553=0),0,IF(C553=0,"New",(E553-C553)/C553))</f>
        <v>-1</v>
      </c>
      <c r="H553" s="8" t="n">
        <f aca="false">SUMIFS('Source'!$E:$E,'Source'!$A:$A,"110 - Chemipal",'Source'!$B:$B,$A553)</f>
        <v>33.05</v>
      </c>
      <c r="I553" s="8" t="n">
        <f aca="false">SUMIFS('Source'!$G:$G,'Source'!$A:$A,"110 - Chemipal",'Source'!$B:$B,$A553)</f>
        <v>0</v>
      </c>
      <c r="J553" s="8" t="n">
        <f aca="false">I553*$J$5</f>
        <v>0</v>
      </c>
      <c r="K553" s="8" t="n">
        <f aca="false">J553-H553</f>
        <v>-33.05</v>
      </c>
      <c r="L553" s="9" t="n">
        <f aca="false">IF(AND(H553=0,J553=0),0,IF(H553=0,"New",(J553-H553)/H553))</f>
        <v>-1</v>
      </c>
      <c r="M553" s="7" t="str">
        <f aca="false">IF(AND(OR(C553&lt;&gt;0,H553&lt;&gt;0),D553=0,I553=0),"DROP",IF(AND(OR(D553&lt;&gt;0,I553&lt;&gt;0),C553=0,H553=0),"NEW",""))</f>
        <v>DROP</v>
      </c>
    </row>
    <row r="554" customFormat="false" ht="15" hidden="false" customHeight="false" outlineLevel="0" collapsed="false">
      <c r="A554" s="7" t="s">
        <v>626</v>
      </c>
      <c r="B554" s="7" t="str">
        <f aca="false">IFERROR(INDEX('Source'!$C:$C,MATCH($A554,'Source'!$B:$B,0)),"")</f>
        <v>מגן קרסול חום</v>
      </c>
      <c r="C554" s="8" t="n">
        <f aca="false">SUMIFS('Source'!$D:$D,'Source'!$A:$A,"110 - Chemipal",'Source'!$B:$B,$A554)</f>
        <v>1</v>
      </c>
      <c r="D554" s="8" t="n">
        <f aca="false">SUMIFS('Source'!$F:$F,'Source'!$A:$A,"110 - Chemipal",'Source'!$B:$B,$A554)</f>
        <v>0</v>
      </c>
      <c r="E554" s="8" t="n">
        <f aca="false">D554*$J$5</f>
        <v>0</v>
      </c>
      <c r="F554" s="8" t="n">
        <f aca="false">E554-C554</f>
        <v>-1</v>
      </c>
      <c r="G554" s="9" t="n">
        <f aca="false">IF(AND(C554=0,E554=0),0,IF(C554=0,"New",(E554-C554)/C554))</f>
        <v>-1</v>
      </c>
      <c r="H554" s="8" t="n">
        <f aca="false">SUMIFS('Source'!$E:$E,'Source'!$A:$A,"110 - Chemipal",'Source'!$B:$B,$A554)</f>
        <v>28.83</v>
      </c>
      <c r="I554" s="8" t="n">
        <f aca="false">SUMIFS('Source'!$G:$G,'Source'!$A:$A,"110 - Chemipal",'Source'!$B:$B,$A554)</f>
        <v>0</v>
      </c>
      <c r="J554" s="8" t="n">
        <f aca="false">I554*$J$5</f>
        <v>0</v>
      </c>
      <c r="K554" s="8" t="n">
        <f aca="false">J554-H554</f>
        <v>-28.83</v>
      </c>
      <c r="L554" s="9" t="n">
        <f aca="false">IF(AND(H554=0,J554=0),0,IF(H554=0,"New",(J554-H554)/H554))</f>
        <v>-1</v>
      </c>
      <c r="M554" s="7" t="str">
        <f aca="false">IF(AND(OR(C554&lt;&gt;0,H554&lt;&gt;0),D554=0,I554=0),"DROP",IF(AND(OR(D554&lt;&gt;0,I554&lt;&gt;0),C554=0,H554=0),"NEW",""))</f>
        <v>DROP</v>
      </c>
    </row>
    <row r="555" customFormat="false" ht="15" hidden="false" customHeight="false" outlineLevel="0" collapsed="false">
      <c r="A555" s="7" t="s">
        <v>627</v>
      </c>
      <c r="B555" s="7" t="str">
        <f aca="false">IFERROR(INDEX('Source'!$C:$C,MATCH($A555,'Source'!$B:$B,0)),"")</f>
        <v>גרביים + סיליקון</v>
      </c>
      <c r="C555" s="8" t="n">
        <f aca="false">SUMIFS('Source'!$D:$D,'Source'!$A:$A,"110 - Chemipal",'Source'!$B:$B,$A555)</f>
        <v>-1</v>
      </c>
      <c r="D555" s="8" t="n">
        <f aca="false">SUMIFS('Source'!$F:$F,'Source'!$A:$A,"110 - Chemipal",'Source'!$B:$B,$A555)</f>
        <v>0</v>
      </c>
      <c r="E555" s="8" t="n">
        <f aca="false">D555*$J$5</f>
        <v>0</v>
      </c>
      <c r="F555" s="8" t="n">
        <f aca="false">E555-C555</f>
        <v>1</v>
      </c>
      <c r="G555" s="9" t="n">
        <f aca="false">IF(AND(C555=0,E555=0),0,IF(C555=0,"New",(E555-C555)/C555))</f>
        <v>-1</v>
      </c>
      <c r="H555" s="8" t="n">
        <f aca="false">SUMIFS('Source'!$E:$E,'Source'!$A:$A,"110 - Chemipal",'Source'!$B:$B,$A555)</f>
        <v>-28.4</v>
      </c>
      <c r="I555" s="8" t="n">
        <f aca="false">SUMIFS('Source'!$G:$G,'Source'!$A:$A,"110 - Chemipal",'Source'!$B:$B,$A555)</f>
        <v>0</v>
      </c>
      <c r="J555" s="8" t="n">
        <f aca="false">I555*$J$5</f>
        <v>0</v>
      </c>
      <c r="K555" s="8" t="n">
        <f aca="false">J555-H555</f>
        <v>28.4</v>
      </c>
      <c r="L555" s="9" t="n">
        <f aca="false">IF(AND(H555=0,J555=0),0,IF(H555=0,"New",(J555-H555)/H555))</f>
        <v>-1</v>
      </c>
      <c r="M555" s="7" t="str">
        <f aca="false">IF(AND(OR(C555&lt;&gt;0,H555&lt;&gt;0),D555=0,I555=0),"DROP",IF(AND(OR(D555&lt;&gt;0,I555&lt;&gt;0),C555=0,H555=0),"NEW",""))</f>
        <v>DROP</v>
      </c>
    </row>
    <row r="556" customFormat="false" ht="15" hidden="false" customHeight="false" outlineLevel="0" collapsed="false">
      <c r="A556" s="7" t="s">
        <v>628</v>
      </c>
      <c r="B556" s="7" t="str">
        <f aca="false">IFERROR(INDEX('Source'!$C:$C,MATCH($A556,'Source'!$B:$B,0)),"")</f>
        <v>מגן מרפק שחור</v>
      </c>
      <c r="C556" s="8" t="n">
        <f aca="false">SUMIFS('Source'!$D:$D,'Source'!$A:$A,"110 - Chemipal",'Source'!$B:$B,$A556)</f>
        <v>1</v>
      </c>
      <c r="D556" s="8" t="n">
        <f aca="false">SUMIFS('Source'!$F:$F,'Source'!$A:$A,"110 - Chemipal",'Source'!$B:$B,$A556)</f>
        <v>0</v>
      </c>
      <c r="E556" s="8" t="n">
        <f aca="false">D556*$J$5</f>
        <v>0</v>
      </c>
      <c r="F556" s="8" t="n">
        <f aca="false">E556-C556</f>
        <v>-1</v>
      </c>
      <c r="G556" s="9" t="n">
        <f aca="false">IF(AND(C556=0,E556=0),0,IF(C556=0,"New",(E556-C556)/C556))</f>
        <v>-1</v>
      </c>
      <c r="H556" s="8" t="n">
        <f aca="false">SUMIFS('Source'!$E:$E,'Source'!$A:$A,"110 - Chemipal",'Source'!$B:$B,$A556)</f>
        <v>27.76</v>
      </c>
      <c r="I556" s="8" t="n">
        <f aca="false">SUMIFS('Source'!$G:$G,'Source'!$A:$A,"110 - Chemipal",'Source'!$B:$B,$A556)</f>
        <v>0</v>
      </c>
      <c r="J556" s="8" t="n">
        <f aca="false">I556*$J$5</f>
        <v>0</v>
      </c>
      <c r="K556" s="8" t="n">
        <f aca="false">J556-H556</f>
        <v>-27.76</v>
      </c>
      <c r="L556" s="9" t="n">
        <f aca="false">IF(AND(H556=0,J556=0),0,IF(H556=0,"New",(J556-H556)/H556))</f>
        <v>-1</v>
      </c>
      <c r="M556" s="7" t="str">
        <f aca="false">IF(AND(OR(C556&lt;&gt;0,H556&lt;&gt;0),D556=0,I556=0),"DROP",IF(AND(OR(D556&lt;&gt;0,I556&lt;&gt;0),C556=0,H556=0),"NEW",""))</f>
        <v>DROP</v>
      </c>
    </row>
    <row r="557" customFormat="false" ht="15" hidden="false" customHeight="false" outlineLevel="0" collapsed="false">
      <c r="A557" s="7" t="s">
        <v>629</v>
      </c>
      <c r="B557" s="7" t="str">
        <f aca="false">IFERROR(INDEX('Source'!$C:$C,MATCH($A557,'Source'!$B:$B,0)),"")</f>
        <v>מדרס מתכוונן לגיל</v>
      </c>
      <c r="C557" s="8" t="n">
        <f aca="false">SUMIFS('Source'!$D:$D,'Source'!$A:$A,"110 - Chemipal",'Source'!$B:$B,$A557)</f>
        <v>-5</v>
      </c>
      <c r="D557" s="8" t="n">
        <f aca="false">SUMIFS('Source'!$F:$F,'Source'!$A:$A,"110 - Chemipal",'Source'!$B:$B,$A557)</f>
        <v>0</v>
      </c>
      <c r="E557" s="8" t="n">
        <f aca="false">D557*$J$5</f>
        <v>0</v>
      </c>
      <c r="F557" s="8" t="n">
        <f aca="false">E557-C557</f>
        <v>5</v>
      </c>
      <c r="G557" s="9" t="n">
        <f aca="false">IF(AND(C557=0,E557=0),0,IF(C557=0,"New",(E557-C557)/C557))</f>
        <v>-1</v>
      </c>
      <c r="H557" s="8" t="n">
        <f aca="false">SUMIFS('Source'!$E:$E,'Source'!$A:$A,"110 - Chemipal",'Source'!$B:$B,$A557)</f>
        <v>-26.7100000000003</v>
      </c>
      <c r="I557" s="8" t="n">
        <f aca="false">SUMIFS('Source'!$G:$G,'Source'!$A:$A,"110 - Chemipal",'Source'!$B:$B,$A557)</f>
        <v>0</v>
      </c>
      <c r="J557" s="8" t="n">
        <f aca="false">I557*$J$5</f>
        <v>0</v>
      </c>
      <c r="K557" s="8" t="n">
        <f aca="false">J557-H557</f>
        <v>26.7100000000003</v>
      </c>
      <c r="L557" s="9" t="n">
        <f aca="false">IF(AND(H557=0,J557=0),0,IF(H557=0,"New",(J557-H557)/H557))</f>
        <v>-1</v>
      </c>
      <c r="M557" s="7" t="str">
        <f aca="false">IF(AND(OR(C557&lt;&gt;0,H557&lt;&gt;0),D557=0,I557=0),"DROP",IF(AND(OR(D557&lt;&gt;0,I557&lt;&gt;0),C557=0,H557=0),"NEW",""))</f>
        <v>DROP</v>
      </c>
    </row>
    <row r="558" customFormat="false" ht="15" hidden="false" customHeight="false" outlineLevel="0" collapsed="false">
      <c r="A558" s="7" t="s">
        <v>630</v>
      </c>
      <c r="B558" s="7" t="str">
        <f aca="false">IFERROR(INDEX('Source'!$C:$C,MATCH($A558,'Source'!$B:$B,0)),"")</f>
        <v>תחבושת אלסטית 5 ס''מ</v>
      </c>
      <c r="C558" s="8" t="n">
        <f aca="false">SUMIFS('Source'!$D:$D,'Source'!$A:$A,"110 - Chemipal",'Source'!$B:$B,$A558)</f>
        <v>-8</v>
      </c>
      <c r="D558" s="8" t="n">
        <f aca="false">SUMIFS('Source'!$F:$F,'Source'!$A:$A,"110 - Chemipal",'Source'!$B:$B,$A558)</f>
        <v>0</v>
      </c>
      <c r="E558" s="8" t="n">
        <f aca="false">D558*$J$5</f>
        <v>0</v>
      </c>
      <c r="F558" s="8" t="n">
        <f aca="false">E558-C558</f>
        <v>8</v>
      </c>
      <c r="G558" s="9" t="n">
        <f aca="false">IF(AND(C558=0,E558=0),0,IF(C558=0,"New",(E558-C558)/C558))</f>
        <v>-1</v>
      </c>
      <c r="H558" s="8" t="n">
        <f aca="false">SUMIFS('Source'!$E:$E,'Source'!$A:$A,"110 - Chemipal",'Source'!$B:$B,$A558)</f>
        <v>-26.4</v>
      </c>
      <c r="I558" s="8" t="n">
        <f aca="false">SUMIFS('Source'!$G:$G,'Source'!$A:$A,"110 - Chemipal",'Source'!$B:$B,$A558)</f>
        <v>0</v>
      </c>
      <c r="J558" s="8" t="n">
        <f aca="false">I558*$J$5</f>
        <v>0</v>
      </c>
      <c r="K558" s="8" t="n">
        <f aca="false">J558-H558</f>
        <v>26.4</v>
      </c>
      <c r="L558" s="9" t="n">
        <f aca="false">IF(AND(H558=0,J558=0),0,IF(H558=0,"New",(J558-H558)/H558))</f>
        <v>-1</v>
      </c>
      <c r="M558" s="7" t="str">
        <f aca="false">IF(AND(OR(C558&lt;&gt;0,H558&lt;&gt;0),D558=0,I558=0),"DROP",IF(AND(OR(D558&lt;&gt;0,I558&lt;&gt;0),C558=0,H558=0),"NEW",""))</f>
        <v>DROP</v>
      </c>
    </row>
    <row r="559" customFormat="false" ht="15" hidden="false" customHeight="false" outlineLevel="0" collapsed="false">
      <c r="A559" s="7" t="s">
        <v>631</v>
      </c>
      <c r="B559" s="7" t="str">
        <f aca="false">IFERROR(INDEX('Source'!$C:$C,MATCH($A559,'Source'!$B:$B,0)),"")</f>
        <v>טייפ קינזיולוגי KT  בז'</v>
      </c>
      <c r="C559" s="8" t="n">
        <f aca="false">SUMIFS('Source'!$D:$D,'Source'!$A:$A,"110 - Chemipal",'Source'!$B:$B,$A559)</f>
        <v>-1</v>
      </c>
      <c r="D559" s="8" t="n">
        <f aca="false">SUMIFS('Source'!$F:$F,'Source'!$A:$A,"110 - Chemipal",'Source'!$B:$B,$A559)</f>
        <v>0</v>
      </c>
      <c r="E559" s="8" t="n">
        <f aca="false">D559*$J$5</f>
        <v>0</v>
      </c>
      <c r="F559" s="8" t="n">
        <f aca="false">E559-C559</f>
        <v>1</v>
      </c>
      <c r="G559" s="9" t="n">
        <f aca="false">IF(AND(C559=0,E559=0),0,IF(C559=0,"New",(E559-C559)/C559))</f>
        <v>-1</v>
      </c>
      <c r="H559" s="8" t="n">
        <f aca="false">SUMIFS('Source'!$E:$E,'Source'!$A:$A,"110 - Chemipal",'Source'!$B:$B,$A559)</f>
        <v>-24</v>
      </c>
      <c r="I559" s="8" t="n">
        <f aca="false">SUMIFS('Source'!$G:$G,'Source'!$A:$A,"110 - Chemipal",'Source'!$B:$B,$A559)</f>
        <v>0</v>
      </c>
      <c r="J559" s="8" t="n">
        <f aca="false">I559*$J$5</f>
        <v>0</v>
      </c>
      <c r="K559" s="8" t="n">
        <f aca="false">J559-H559</f>
        <v>24</v>
      </c>
      <c r="L559" s="9" t="n">
        <f aca="false">IF(AND(H559=0,J559=0),0,IF(H559=0,"New",(J559-H559)/H559))</f>
        <v>-1</v>
      </c>
      <c r="M559" s="7" t="str">
        <f aca="false">IF(AND(OR(C559&lt;&gt;0,H559&lt;&gt;0),D559=0,I559=0),"DROP",IF(AND(OR(D559&lt;&gt;0,I559&lt;&gt;0),C559=0,H559=0),"NEW",""))</f>
        <v>DROP</v>
      </c>
    </row>
    <row r="560" customFormat="false" ht="15" hidden="false" customHeight="false" outlineLevel="0" collapsed="false">
      <c r="A560" s="7" t="s">
        <v>632</v>
      </c>
      <c r="B560" s="7" t="str">
        <f aca="false">IFERROR(INDEX('Source'!$C:$C,MATCH($A560,'Source'!$B:$B,0)),"")</f>
        <v>חגורה אוורירית איטלקית</v>
      </c>
      <c r="C560" s="8" t="n">
        <f aca="false">SUMIFS('Source'!$D:$D,'Source'!$A:$A,"110 - Chemipal",'Source'!$B:$B,$A560)</f>
        <v>0</v>
      </c>
      <c r="D560" s="8" t="n">
        <f aca="false">SUMIFS('Source'!$F:$F,'Source'!$A:$A,"110 - Chemipal",'Source'!$B:$B,$A560)</f>
        <v>0</v>
      </c>
      <c r="E560" s="8" t="n">
        <f aca="false">D560*$J$5</f>
        <v>0</v>
      </c>
      <c r="F560" s="8" t="n">
        <f aca="false">E560-C560</f>
        <v>0</v>
      </c>
      <c r="G560" s="9" t="n">
        <f aca="false">IF(AND(C560=0,E560=0),0,IF(C560=0,"New",(E560-C560)/C560))</f>
        <v>0</v>
      </c>
      <c r="H560" s="8" t="n">
        <f aca="false">SUMIFS('Source'!$E:$E,'Source'!$A:$A,"110 - Chemipal",'Source'!$B:$B,$A560)</f>
        <v>19.81</v>
      </c>
      <c r="I560" s="8" t="n">
        <f aca="false">SUMIFS('Source'!$G:$G,'Source'!$A:$A,"110 - Chemipal",'Source'!$B:$B,$A560)</f>
        <v>0</v>
      </c>
      <c r="J560" s="8" t="n">
        <f aca="false">I560*$J$5</f>
        <v>0</v>
      </c>
      <c r="K560" s="8" t="n">
        <f aca="false">J560-H560</f>
        <v>-19.81</v>
      </c>
      <c r="L560" s="9" t="n">
        <f aca="false">IF(AND(H560=0,J560=0),0,IF(H560=0,"New",(J560-H560)/H560))</f>
        <v>-1</v>
      </c>
      <c r="M560" s="7" t="str">
        <f aca="false">IF(AND(OR(C560&lt;&gt;0,H560&lt;&gt;0),D560=0,I560=0),"DROP",IF(AND(OR(D560&lt;&gt;0,I560&lt;&gt;0),C560=0,H560=0),"NEW",""))</f>
        <v>DROP</v>
      </c>
    </row>
    <row r="561" customFormat="false" ht="15" hidden="false" customHeight="false" outlineLevel="0" collapsed="false">
      <c r="A561" s="7" t="s">
        <v>633</v>
      </c>
      <c r="B561" s="7" t="str">
        <f aca="false">IFERROR(INDEX('Source'!$C:$C,MATCH($A561,'Source'!$B:$B,0)),"")</f>
        <v>חגורת שבר לצד שמאל</v>
      </c>
      <c r="C561" s="8" t="n">
        <f aca="false">SUMIFS('Source'!$D:$D,'Source'!$A:$A,"110 - Chemipal",'Source'!$B:$B,$A561)</f>
        <v>0</v>
      </c>
      <c r="D561" s="8" t="n">
        <f aca="false">SUMIFS('Source'!$F:$F,'Source'!$A:$A,"110 - Chemipal",'Source'!$B:$B,$A561)</f>
        <v>0</v>
      </c>
      <c r="E561" s="8" t="n">
        <f aca="false">D561*$J$5</f>
        <v>0</v>
      </c>
      <c r="F561" s="8" t="n">
        <f aca="false">E561-C561</f>
        <v>0</v>
      </c>
      <c r="G561" s="9" t="n">
        <f aca="false">IF(AND(C561=0,E561=0),0,IF(C561=0,"New",(E561-C561)/C561))</f>
        <v>0</v>
      </c>
      <c r="H561" s="8" t="n">
        <f aca="false">SUMIFS('Source'!$E:$E,'Source'!$A:$A,"110 - Chemipal",'Source'!$B:$B,$A561)</f>
        <v>18.23</v>
      </c>
      <c r="I561" s="8" t="n">
        <f aca="false">SUMIFS('Source'!$G:$G,'Source'!$A:$A,"110 - Chemipal",'Source'!$B:$B,$A561)</f>
        <v>0</v>
      </c>
      <c r="J561" s="8" t="n">
        <f aca="false">I561*$J$5</f>
        <v>0</v>
      </c>
      <c r="K561" s="8" t="n">
        <f aca="false">J561-H561</f>
        <v>-18.23</v>
      </c>
      <c r="L561" s="9" t="n">
        <f aca="false">IF(AND(H561=0,J561=0),0,IF(H561=0,"New",(J561-H561)/H561))</f>
        <v>-1</v>
      </c>
      <c r="M561" s="7" t="str">
        <f aca="false">IF(AND(OR(C561&lt;&gt;0,H561&lt;&gt;0),D561=0,I561=0),"DROP",IF(AND(OR(D561&lt;&gt;0,I561&lt;&gt;0),C561=0,H561=0),"NEW",""))</f>
        <v>DROP</v>
      </c>
    </row>
    <row r="562" customFormat="false" ht="15" hidden="false" customHeight="false" outlineLevel="0" collapsed="false">
      <c r="A562" s="7" t="s">
        <v>634</v>
      </c>
      <c r="B562" s="7" t="str">
        <f aca="false">IFERROR(INDEX('Source'!$C:$C,MATCH($A562,'Source'!$B:$B,0)),"")</f>
        <v>חבק ל TENNIS ELBOW-</v>
      </c>
      <c r="C562" s="8" t="n">
        <f aca="false">SUMIFS('Source'!$D:$D,'Source'!$A:$A,"110 - Chemipal",'Source'!$B:$B,$A562)</f>
        <v>0</v>
      </c>
      <c r="D562" s="8" t="n">
        <f aca="false">SUMIFS('Source'!$F:$F,'Source'!$A:$A,"110 - Chemipal",'Source'!$B:$B,$A562)</f>
        <v>0</v>
      </c>
      <c r="E562" s="8" t="n">
        <f aca="false">D562*$J$5</f>
        <v>0</v>
      </c>
      <c r="F562" s="8" t="n">
        <f aca="false">E562-C562</f>
        <v>0</v>
      </c>
      <c r="G562" s="9" t="n">
        <f aca="false">IF(AND(C562=0,E562=0),0,IF(C562=0,"New",(E562-C562)/C562))</f>
        <v>0</v>
      </c>
      <c r="H562" s="8" t="n">
        <f aca="false">SUMIFS('Source'!$E:$E,'Source'!$A:$A,"110 - Chemipal",'Source'!$B:$B,$A562)</f>
        <v>-11.34</v>
      </c>
      <c r="I562" s="8" t="n">
        <f aca="false">SUMIFS('Source'!$G:$G,'Source'!$A:$A,"110 - Chemipal",'Source'!$B:$B,$A562)</f>
        <v>0</v>
      </c>
      <c r="J562" s="8" t="n">
        <f aca="false">I562*$J$5</f>
        <v>0</v>
      </c>
      <c r="K562" s="8" t="n">
        <f aca="false">J562-H562</f>
        <v>11.34</v>
      </c>
      <c r="L562" s="9" t="n">
        <f aca="false">IF(AND(H562=0,J562=0),0,IF(H562=0,"New",(J562-H562)/H562))</f>
        <v>-1</v>
      </c>
      <c r="M562" s="7" t="str">
        <f aca="false">IF(AND(OR(C562&lt;&gt;0,H562&lt;&gt;0),D562=0,I562=0),"DROP",IF(AND(OR(D562&lt;&gt;0,I562&lt;&gt;0),C562=0,H562=0),"NEW",""))</f>
        <v>DROP</v>
      </c>
    </row>
    <row r="563" customFormat="false" ht="15" hidden="false" customHeight="false" outlineLevel="0" collapsed="false">
      <c r="A563" s="7" t="s">
        <v>635</v>
      </c>
      <c r="B563" s="7" t="str">
        <f aca="false">IFERROR(INDEX('Source'!$C:$C,MATCH($A563,'Source'!$B:$B,0)),"")</f>
        <v>מידרסים מסיליקון</v>
      </c>
      <c r="C563" s="8" t="n">
        <f aca="false">SUMIFS('Source'!$D:$D,'Source'!$A:$A,"110 - Chemipal",'Source'!$B:$B,$A563)</f>
        <v>0</v>
      </c>
      <c r="D563" s="8" t="n">
        <f aca="false">SUMIFS('Source'!$F:$F,'Source'!$A:$A,"110 - Chemipal",'Source'!$B:$B,$A563)</f>
        <v>0</v>
      </c>
      <c r="E563" s="8" t="n">
        <f aca="false">D563*$J$5</f>
        <v>0</v>
      </c>
      <c r="F563" s="8" t="n">
        <f aca="false">E563-C563</f>
        <v>0</v>
      </c>
      <c r="G563" s="9" t="n">
        <f aca="false">IF(AND(C563=0,E563=0),0,IF(C563=0,"New",(E563-C563)/C563))</f>
        <v>0</v>
      </c>
      <c r="H563" s="8" t="n">
        <f aca="false">SUMIFS('Source'!$E:$E,'Source'!$A:$A,"110 - Chemipal",'Source'!$B:$B,$A563)</f>
        <v>11.06</v>
      </c>
      <c r="I563" s="8" t="n">
        <f aca="false">SUMIFS('Source'!$G:$G,'Source'!$A:$A,"110 - Chemipal",'Source'!$B:$B,$A563)</f>
        <v>0</v>
      </c>
      <c r="J563" s="8" t="n">
        <f aca="false">I563*$J$5</f>
        <v>0</v>
      </c>
      <c r="K563" s="8" t="n">
        <f aca="false">J563-H563</f>
        <v>-11.06</v>
      </c>
      <c r="L563" s="9" t="n">
        <f aca="false">IF(AND(H563=0,J563=0),0,IF(H563=0,"New",(J563-H563)/H563))</f>
        <v>-1</v>
      </c>
      <c r="M563" s="7" t="str">
        <f aca="false">IF(AND(OR(C563&lt;&gt;0,H563&lt;&gt;0),D563=0,I563=0),"DROP",IF(AND(OR(D563&lt;&gt;0,I563&lt;&gt;0),C563=0,H563=0),"NEW",""))</f>
        <v>DROP</v>
      </c>
    </row>
    <row r="564" customFormat="false" ht="15" hidden="false" customHeight="false" outlineLevel="0" collapsed="false">
      <c r="A564" s="7" t="s">
        <v>636</v>
      </c>
      <c r="B564" s="7" t="str">
        <f aca="false">IFERROR(INDEX('Source'!$C:$C,MATCH($A564,'Source'!$B:$B,0)),"")</f>
        <v>חגורת גב סגירה כפולה</v>
      </c>
      <c r="C564" s="8" t="n">
        <f aca="false">SUMIFS('Source'!$D:$D,'Source'!$A:$A,"110 - Chemipal",'Source'!$B:$B,$A564)</f>
        <v>0</v>
      </c>
      <c r="D564" s="8" t="n">
        <f aca="false">SUMIFS('Source'!$F:$F,'Source'!$A:$A,"110 - Chemipal",'Source'!$B:$B,$A564)</f>
        <v>0</v>
      </c>
      <c r="E564" s="8" t="n">
        <f aca="false">D564*$J$5</f>
        <v>0</v>
      </c>
      <c r="F564" s="8" t="n">
        <f aca="false">E564-C564</f>
        <v>0</v>
      </c>
      <c r="G564" s="9" t="n">
        <f aca="false">IF(AND(C564=0,E564=0),0,IF(C564=0,"New",(E564-C564)/C564))</f>
        <v>0</v>
      </c>
      <c r="H564" s="8" t="n">
        <f aca="false">SUMIFS('Source'!$E:$E,'Source'!$A:$A,"110 - Chemipal",'Source'!$B:$B,$A564)</f>
        <v>-9.88000000000001</v>
      </c>
      <c r="I564" s="8" t="n">
        <f aca="false">SUMIFS('Source'!$G:$G,'Source'!$A:$A,"110 - Chemipal",'Source'!$B:$B,$A564)</f>
        <v>0</v>
      </c>
      <c r="J564" s="8" t="n">
        <f aca="false">I564*$J$5</f>
        <v>0</v>
      </c>
      <c r="K564" s="8" t="n">
        <f aca="false">J564-H564</f>
        <v>9.88000000000001</v>
      </c>
      <c r="L564" s="9" t="n">
        <f aca="false">IF(AND(H564=0,J564=0),0,IF(H564=0,"New",(J564-H564)/H564))</f>
        <v>-1</v>
      </c>
      <c r="M564" s="7" t="str">
        <f aca="false">IF(AND(OR(C564&lt;&gt;0,H564&lt;&gt;0),D564=0,I564=0),"DROP",IF(AND(OR(D564&lt;&gt;0,I564&lt;&gt;0),C564=0,H564=0),"NEW",""))</f>
        <v>DROP</v>
      </c>
    </row>
    <row r="565" customFormat="false" ht="15" hidden="false" customHeight="false" outlineLevel="0" collapsed="false">
      <c r="A565" s="7" t="s">
        <v>637</v>
      </c>
      <c r="B565" s="7" t="str">
        <f aca="false">IFERROR(INDEX('Source'!$C:$C,MATCH($A565,'Source'!$B:$B,0)),"")</f>
        <v>פומפייה מתכת דו כיוונית</v>
      </c>
      <c r="C565" s="8" t="n">
        <f aca="false">SUMIFS('Source'!$D:$D,'Source'!$A:$A,"110 - Chemipal",'Source'!$B:$B,$A565)</f>
        <v>-1</v>
      </c>
      <c r="D565" s="8" t="n">
        <f aca="false">SUMIFS('Source'!$F:$F,'Source'!$A:$A,"110 - Chemipal",'Source'!$B:$B,$A565)</f>
        <v>0</v>
      </c>
      <c r="E565" s="8" t="n">
        <f aca="false">D565*$J$5</f>
        <v>0</v>
      </c>
      <c r="F565" s="8" t="n">
        <f aca="false">E565-C565</f>
        <v>1</v>
      </c>
      <c r="G565" s="9" t="n">
        <f aca="false">IF(AND(C565=0,E565=0),0,IF(C565=0,"New",(E565-C565)/C565))</f>
        <v>-1</v>
      </c>
      <c r="H565" s="8" t="n">
        <f aca="false">SUMIFS('Source'!$E:$E,'Source'!$A:$A,"110 - Chemipal",'Source'!$B:$B,$A565)</f>
        <v>-8.97</v>
      </c>
      <c r="I565" s="8" t="n">
        <f aca="false">SUMIFS('Source'!$G:$G,'Source'!$A:$A,"110 - Chemipal",'Source'!$B:$B,$A565)</f>
        <v>0</v>
      </c>
      <c r="J565" s="8" t="n">
        <f aca="false">I565*$J$5</f>
        <v>0</v>
      </c>
      <c r="K565" s="8" t="n">
        <f aca="false">J565-H565</f>
        <v>8.97</v>
      </c>
      <c r="L565" s="9" t="n">
        <f aca="false">IF(AND(H565=0,J565=0),0,IF(H565=0,"New",(J565-H565)/H565))</f>
        <v>-1</v>
      </c>
      <c r="M565" s="7" t="str">
        <f aca="false">IF(AND(OR(C565&lt;&gt;0,H565&lt;&gt;0),D565=0,I565=0),"DROP",IF(AND(OR(D565&lt;&gt;0,I565&lt;&gt;0),C565=0,H565=0),"NEW",""))</f>
        <v>DROP</v>
      </c>
    </row>
    <row r="566" customFormat="false" ht="15" hidden="false" customHeight="false" outlineLevel="0" collapsed="false">
      <c r="A566" s="7" t="s">
        <v>638</v>
      </c>
      <c r="B566" s="7" t="str">
        <f aca="false">IFERROR(INDEX('Source'!$C:$C,MATCH($A566,'Source'!$B:$B,0)),"")</f>
        <v>חגורת היריון</v>
      </c>
      <c r="C566" s="8" t="n">
        <f aca="false">SUMIFS('Source'!$D:$D,'Source'!$A:$A,"110 - Chemipal",'Source'!$B:$B,$A566)</f>
        <v>0</v>
      </c>
      <c r="D566" s="8" t="n">
        <f aca="false">SUMIFS('Source'!$F:$F,'Source'!$A:$A,"110 - Chemipal",'Source'!$B:$B,$A566)</f>
        <v>0</v>
      </c>
      <c r="E566" s="8" t="n">
        <f aca="false">D566*$J$5</f>
        <v>0</v>
      </c>
      <c r="F566" s="8" t="n">
        <f aca="false">E566-C566</f>
        <v>0</v>
      </c>
      <c r="G566" s="9" t="n">
        <f aca="false">IF(AND(C566=0,E566=0),0,IF(C566=0,"New",(E566-C566)/C566))</f>
        <v>0</v>
      </c>
      <c r="H566" s="8" t="n">
        <f aca="false">SUMIFS('Source'!$E:$E,'Source'!$A:$A,"110 - Chemipal",'Source'!$B:$B,$A566)</f>
        <v>8.5</v>
      </c>
      <c r="I566" s="8" t="n">
        <f aca="false">SUMIFS('Source'!$G:$G,'Source'!$A:$A,"110 - Chemipal",'Source'!$B:$B,$A566)</f>
        <v>0</v>
      </c>
      <c r="J566" s="8" t="n">
        <f aca="false">I566*$J$5</f>
        <v>0</v>
      </c>
      <c r="K566" s="8" t="n">
        <f aca="false">J566-H566</f>
        <v>-8.5</v>
      </c>
      <c r="L566" s="9" t="n">
        <f aca="false">IF(AND(H566=0,J566=0),0,IF(H566=0,"New",(J566-H566)/H566))</f>
        <v>-1</v>
      </c>
      <c r="M566" s="7" t="str">
        <f aca="false">IF(AND(OR(C566&lt;&gt;0,H566&lt;&gt;0),D566=0,I566=0),"DROP",IF(AND(OR(D566&lt;&gt;0,I566&lt;&gt;0),C566=0,H566=0),"NEW",""))</f>
        <v>DROP</v>
      </c>
    </row>
    <row r="567" customFormat="false" ht="15" hidden="false" customHeight="false" outlineLevel="0" collapsed="false">
      <c r="A567" s="7" t="s">
        <v>639</v>
      </c>
      <c r="B567" s="7" t="str">
        <f aca="false">IFERROR(INDEX('Source'!$C:$C,MATCH($A567,'Source'!$B:$B,0)),"")</f>
        <v>רפידת ג'ל זיכרון W כחול</v>
      </c>
      <c r="C567" s="8" t="n">
        <f aca="false">SUMIFS('Source'!$D:$D,'Source'!$A:$A,"110 - Chemipal",'Source'!$B:$B,$A567)</f>
        <v>0</v>
      </c>
      <c r="D567" s="8" t="n">
        <f aca="false">SUMIFS('Source'!$F:$F,'Source'!$A:$A,"110 - Chemipal",'Source'!$B:$B,$A567)</f>
        <v>0</v>
      </c>
      <c r="E567" s="8" t="n">
        <f aca="false">D567*$J$5</f>
        <v>0</v>
      </c>
      <c r="F567" s="8" t="n">
        <f aca="false">E567-C567</f>
        <v>0</v>
      </c>
      <c r="G567" s="9" t="n">
        <f aca="false">IF(AND(C567=0,E567=0),0,IF(C567=0,"New",(E567-C567)/C567))</f>
        <v>0</v>
      </c>
      <c r="H567" s="8" t="n">
        <f aca="false">SUMIFS('Source'!$E:$E,'Source'!$A:$A,"110 - Chemipal",'Source'!$B:$B,$A567)</f>
        <v>-7.22999999999999</v>
      </c>
      <c r="I567" s="8" t="n">
        <f aca="false">SUMIFS('Source'!$G:$G,'Source'!$A:$A,"110 - Chemipal",'Source'!$B:$B,$A567)</f>
        <v>0</v>
      </c>
      <c r="J567" s="8" t="n">
        <f aca="false">I567*$J$5</f>
        <v>0</v>
      </c>
      <c r="K567" s="8" t="n">
        <f aca="false">J567-H567</f>
        <v>7.22999999999999</v>
      </c>
      <c r="L567" s="9" t="n">
        <f aca="false">IF(AND(H567=0,J567=0),0,IF(H567=0,"New",(J567-H567)/H567))</f>
        <v>-1</v>
      </c>
      <c r="M567" s="7" t="str">
        <f aca="false">IF(AND(OR(C567&lt;&gt;0,H567&lt;&gt;0),D567=0,I567=0),"DROP",IF(AND(OR(D567&lt;&gt;0,I567&lt;&gt;0),C567=0,H567=0),"NEW",""))</f>
        <v>DROP</v>
      </c>
    </row>
    <row r="568" customFormat="false" ht="15" hidden="false" customHeight="false" outlineLevel="0" collapsed="false">
      <c r="A568" s="7" t="s">
        <v>640</v>
      </c>
      <c r="B568" s="7" t="str">
        <f aca="false">IFERROR(INDEX('Source'!$C:$C,MATCH($A568,'Source'!$B:$B,0)),"")</f>
        <v>סטנד שחור URIEL  מתפרק גב</v>
      </c>
      <c r="C568" s="8" t="n">
        <f aca="false">SUMIFS('Source'!$D:$D,'Source'!$A:$A,"110 - Chemipal",'Source'!$B:$B,$A568)</f>
        <v>0</v>
      </c>
      <c r="D568" s="8" t="n">
        <f aca="false">SUMIFS('Source'!$F:$F,'Source'!$A:$A,"110 - Chemipal",'Source'!$B:$B,$A568)</f>
        <v>2</v>
      </c>
      <c r="E568" s="8" t="n">
        <f aca="false">D568*$J$5</f>
        <v>2.52631578947368</v>
      </c>
      <c r="F568" s="8" t="n">
        <f aca="false">E568-C568</f>
        <v>2.52631578947368</v>
      </c>
      <c r="G568" s="9" t="str">
        <f aca="false">IF(AND(C568=0,E568=0),0,IF(C568=0,"New",(E568-C568)/C568))</f>
        <v>New</v>
      </c>
      <c r="H568" s="8" t="n">
        <f aca="false">SUMIFS('Source'!$E:$E,'Source'!$A:$A,"110 - Chemipal",'Source'!$B:$B,$A568)</f>
        <v>0</v>
      </c>
      <c r="I568" s="8" t="n">
        <f aca="false">SUMIFS('Source'!$G:$G,'Source'!$A:$A,"110 - Chemipal",'Source'!$B:$B,$A568)</f>
        <v>0</v>
      </c>
      <c r="J568" s="8" t="n">
        <f aca="false">I568*$J$5</f>
        <v>0</v>
      </c>
      <c r="K568" s="8" t="n">
        <f aca="false">J568-H568</f>
        <v>0</v>
      </c>
      <c r="L568" s="9" t="n">
        <f aca="false">IF(AND(H568=0,J568=0),0,IF(H568=0,"New",(J568-H568)/H568))</f>
        <v>0</v>
      </c>
      <c r="M568" s="7" t="str">
        <f aca="false">IF(AND(OR(C568&lt;&gt;0,H568&lt;&gt;0),D568=0,I568=0),"DROP",IF(AND(OR(D568&lt;&gt;0,I568&lt;&gt;0),C568=0,H568=0),"NEW",""))</f>
        <v>NEW</v>
      </c>
    </row>
    <row r="569" customFormat="false" ht="15" hidden="false" customHeight="false" outlineLevel="0" collapsed="false">
      <c r="A569" s="7" t="s">
        <v>641</v>
      </c>
      <c r="B569" s="7" t="str">
        <f aca="false">IFERROR(INDEX('Source'!$C:$C,MATCH($A569,'Source'!$B:$B,0)),"")</f>
        <v>סטנד URIEL שחור מסתובב מתכת 35 ס''מ לבתי מרקחת</v>
      </c>
      <c r="C569" s="8" t="n">
        <f aca="false">SUMIFS('Source'!$D:$D,'Source'!$A:$A,"110 - Chemipal",'Source'!$B:$B,$A569)</f>
        <v>0</v>
      </c>
      <c r="D569" s="8" t="n">
        <f aca="false">SUMIFS('Source'!$F:$F,'Source'!$A:$A,"110 - Chemipal",'Source'!$B:$B,$A569)</f>
        <v>1</v>
      </c>
      <c r="E569" s="8" t="n">
        <f aca="false">D569*$J$5</f>
        <v>1.26315789473684</v>
      </c>
      <c r="F569" s="8" t="n">
        <f aca="false">E569-C569</f>
        <v>1.26315789473684</v>
      </c>
      <c r="G569" s="9" t="str">
        <f aca="false">IF(AND(C569=0,E569=0),0,IF(C569=0,"New",(E569-C569)/C569))</f>
        <v>New</v>
      </c>
      <c r="H569" s="8" t="n">
        <f aca="false">SUMIFS('Source'!$E:$E,'Source'!$A:$A,"110 - Chemipal",'Source'!$B:$B,$A569)</f>
        <v>0</v>
      </c>
      <c r="I569" s="8" t="n">
        <f aca="false">SUMIFS('Source'!$G:$G,'Source'!$A:$A,"110 - Chemipal",'Source'!$B:$B,$A569)</f>
        <v>0</v>
      </c>
      <c r="J569" s="8" t="n">
        <f aca="false">I569*$J$5</f>
        <v>0</v>
      </c>
      <c r="K569" s="8" t="n">
        <f aca="false">J569-H569</f>
        <v>0</v>
      </c>
      <c r="L569" s="9" t="n">
        <f aca="false">IF(AND(H569=0,J569=0),0,IF(H569=0,"New",(J569-H569)/H569))</f>
        <v>0</v>
      </c>
      <c r="M569" s="7" t="str">
        <f aca="false">IF(AND(OR(C569&lt;&gt;0,H569&lt;&gt;0),D569=0,I569=0),"DROP",IF(AND(OR(D569&lt;&gt;0,I569&lt;&gt;0),C569=0,H569=0),"NEW",""))</f>
        <v>NEW</v>
      </c>
    </row>
    <row r="571" customFormat="false" ht="15" hidden="false" customHeight="false" outlineLevel="0" collapsed="false">
      <c r="A571" s="17"/>
      <c r="B571" s="18" t="s">
        <v>642</v>
      </c>
      <c r="C571" s="19" t="n">
        <f aca="false">SUM(C9:C569)</f>
        <v>156690</v>
      </c>
      <c r="D571" s="19" t="n">
        <f aca="false">SUM(D9:D569)</f>
        <v>11</v>
      </c>
      <c r="E571" s="19" t="n">
        <f aca="false">SUM(E9:E569)</f>
        <v>13.8947368421053</v>
      </c>
      <c r="F571" s="19" t="n">
        <f aca="false">SUM(F9:F569)</f>
        <v>-156676.105263158</v>
      </c>
      <c r="G571" s="20" t="n">
        <f aca="false">IF(C571=0,"N/A",F571/C571)</f>
        <v>-0.999911323397523</v>
      </c>
      <c r="H571" s="19" t="n">
        <f aca="false">SUM(H9:H569)</f>
        <v>8447136.62</v>
      </c>
      <c r="I571" s="19" t="n">
        <f aca="false">SUM(I9:I569)</f>
        <v>5794673.64</v>
      </c>
      <c r="J571" s="19" t="n">
        <f aca="false">SUM(J9:J569)</f>
        <v>7319587.75578947</v>
      </c>
      <c r="K571" s="19" t="n">
        <f aca="false">SUM(K9:K569)</f>
        <v>-1127548.86421053</v>
      </c>
      <c r="L571" s="20" t="n">
        <f aca="false">IF(H571=0,"N/A",K571/H571)</f>
        <v>-0.133482967653307</v>
      </c>
      <c r="M57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643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644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SUMPRODUCT(--(((C9:C668&lt;&gt;0)+(H9:H668&lt;&gt;0)&gt;0)*((D9:D668=0)*(I9:I668=0))))</f>
        <v>185</v>
      </c>
      <c r="C5" s="13" t="s">
        <v>64</v>
      </c>
      <c r="D5" s="14" t="n">
        <f aca="false">SUMPRODUCT(--(((D9:D668&lt;&gt;0)+(I9:I668&lt;&gt;0)&gt;0)*((C9:C668=0)*(H9:H668=0))))</f>
        <v>65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SUMPRODUCT(--(((C9:C668&lt;&gt;0)+(H9:H668&lt;&gt;0)&gt;0)*((D9:D668=0)*(I9:I668=0)))*C9:C668)</f>
        <v>826</v>
      </c>
      <c r="C6" s="13" t="s">
        <v>67</v>
      </c>
      <c r="D6" s="14" t="n">
        <f aca="false">SUMPRODUCT(--(((C9:C668&lt;&gt;0)+(H9:H668&lt;&gt;0)&gt;0)*((D9:D668=0)*(I9:I668=0)))*H9:H668)</f>
        <v>59526.19</v>
      </c>
      <c r="E6" s="13" t="s">
        <v>68</v>
      </c>
      <c r="F6" s="14" t="n">
        <f aca="false">SUMPRODUCT(--(((D9:D668&lt;&gt;0)+(I9:I668&lt;&gt;0)&gt;0)*((C9:C668=0)*(H9:H668=0)))*D9:D668)</f>
        <v>728</v>
      </c>
      <c r="G6" s="13" t="s">
        <v>69</v>
      </c>
      <c r="H6" s="14" t="n">
        <f aca="false">SUMPRODUCT(--(((D9:D668&lt;&gt;0)+(I9:I668&lt;&gt;0)&gt;0)*((C9:C668=0)*(H9:H668=0)))*I9:I668)</f>
        <v>56220.09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204</v>
      </c>
      <c r="B9" s="7" t="str">
        <f aca="false">IFERROR(INDEX('Source'!$C:$C,MATCH($A9,'Source'!$B:$B,0)),"")</f>
        <v>חגורת קיבוע לכתף</v>
      </c>
      <c r="C9" s="8" t="n">
        <f aca="false">SUMIFS('Source'!$D:$D,'Source'!$A:$A,"102 - Orthopedic institutes",'Source'!$B:$B,$A9)</f>
        <v>178</v>
      </c>
      <c r="D9" s="8" t="n">
        <f aca="false">SUMIFS('Source'!$F:$F,'Source'!$A:$A,"102 - Orthopedic institutes",'Source'!$B:$B,$A9)</f>
        <v>107</v>
      </c>
      <c r="E9" s="8" t="n">
        <f aca="false">D9*$J$5</f>
        <v>135.157894736842</v>
      </c>
      <c r="F9" s="8" t="n">
        <f aca="false">E9-C9</f>
        <v>-42.8421052631579</v>
      </c>
      <c r="G9" s="9" t="n">
        <f aca="false">IF(AND(C9=0,E9=0),0,IF(C9=0,"New",(E9-C9)/C9))</f>
        <v>-0.240685984624483</v>
      </c>
      <c r="H9" s="8" t="n">
        <f aca="false">SUMIFS('Source'!$E:$E,'Source'!$A:$A,"102 - Orthopedic institutes",'Source'!$B:$B,$A9)</f>
        <v>24223.45</v>
      </c>
      <c r="I9" s="8" t="n">
        <f aca="false">SUMIFS('Source'!$G:$G,'Source'!$A:$A,"102 - Orthopedic institutes",'Source'!$B:$B,$A9)</f>
        <v>14980.23</v>
      </c>
      <c r="J9" s="8" t="n">
        <f aca="false">I9*$J$5</f>
        <v>18922.3957894737</v>
      </c>
      <c r="K9" s="8" t="n">
        <f aca="false">J9-H9</f>
        <v>-5301.05421052632</v>
      </c>
      <c r="L9" s="9" t="n">
        <f aca="false">IF(AND(H9=0,J9=0),0,IF(H9=0,"New",(J9-H9)/H9))</f>
        <v>-0.218839769336173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645</v>
      </c>
      <c r="B10" s="7" t="str">
        <f aca="false">IFERROR(INDEX('Source'!$C:$C,MATCH($A10,'Source'!$B:$B,0)),"")</f>
        <v>חגורת פאבליק (רצועות אבדוקציה)</v>
      </c>
      <c r="C10" s="8" t="n">
        <f aca="false">SUMIFS('Source'!$D:$D,'Source'!$A:$A,"102 - Orthopedic institutes",'Source'!$B:$B,$A10)</f>
        <v>140</v>
      </c>
      <c r="D10" s="8" t="n">
        <f aca="false">SUMIFS('Source'!$F:$F,'Source'!$A:$A,"102 - Orthopedic institutes",'Source'!$B:$B,$A10)</f>
        <v>169</v>
      </c>
      <c r="E10" s="8" t="n">
        <f aca="false">D10*$J$5</f>
        <v>213.473684210526</v>
      </c>
      <c r="F10" s="8" t="n">
        <f aca="false">E10-C10</f>
        <v>73.4736842105263</v>
      </c>
      <c r="G10" s="9" t="n">
        <f aca="false">IF(AND(C10=0,E10=0),0,IF(C10=0,"New",(E10-C10)/C10))</f>
        <v>0.524812030075188</v>
      </c>
      <c r="H10" s="8" t="n">
        <f aca="false">SUMIFS('Source'!$E:$E,'Source'!$A:$A,"102 - Orthopedic institutes",'Source'!$B:$B,$A10)</f>
        <v>34014.09</v>
      </c>
      <c r="I10" s="8" t="n">
        <f aca="false">SUMIFS('Source'!$G:$G,'Source'!$A:$A,"102 - Orthopedic institutes",'Source'!$B:$B,$A10)</f>
        <v>42271.95</v>
      </c>
      <c r="J10" s="8" t="n">
        <f aca="false">I10*$J$5</f>
        <v>53396.147368421</v>
      </c>
      <c r="K10" s="8" t="n">
        <f aca="false">J10-H10</f>
        <v>19382.057368421</v>
      </c>
      <c r="L10" s="9" t="n">
        <f aca="false">IF(AND(H10=0,J10=0),0,IF(H10=0,"New",(J10-H10)/H10))</f>
        <v>0.569824368913619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646</v>
      </c>
      <c r="B11" s="7" t="str">
        <f aca="false">IFERROR(INDEX('Source'!$C:$C,MATCH($A11,'Source'!$B:$B,0)),"")</f>
        <v>SpinaShield | חגורת תיקון יציבה לעמוד שדרה וכתפיים</v>
      </c>
      <c r="C11" s="8" t="n">
        <f aca="false">SUMIFS('Source'!$D:$D,'Source'!$A:$A,"102 - Orthopedic institutes",'Source'!$B:$B,$A11)</f>
        <v>0</v>
      </c>
      <c r="D11" s="8" t="n">
        <f aca="false">SUMIFS('Source'!$F:$F,'Source'!$A:$A,"102 - Orthopedic institutes",'Source'!$B:$B,$A11)</f>
        <v>23</v>
      </c>
      <c r="E11" s="8" t="n">
        <f aca="false">D11*$J$5</f>
        <v>29.0526315789474</v>
      </c>
      <c r="F11" s="8" t="n">
        <f aca="false">E11-C11</f>
        <v>29.0526315789474</v>
      </c>
      <c r="G11" s="9" t="str">
        <f aca="false">IF(AND(C11=0,E11=0),0,IF(C11=0,"New",(E11-C11)/C11))</f>
        <v>New</v>
      </c>
      <c r="H11" s="8" t="n">
        <f aca="false">SUMIFS('Source'!$E:$E,'Source'!$A:$A,"102 - Orthopedic institutes",'Source'!$B:$B,$A11)</f>
        <v>0</v>
      </c>
      <c r="I11" s="8" t="n">
        <f aca="false">SUMIFS('Source'!$G:$G,'Source'!$A:$A,"102 - Orthopedic institutes",'Source'!$B:$B,$A11)</f>
        <v>8075</v>
      </c>
      <c r="J11" s="8" t="n">
        <f aca="false">I11*$J$5</f>
        <v>10200</v>
      </c>
      <c r="K11" s="8" t="n">
        <f aca="false">J11-H11</f>
        <v>10200</v>
      </c>
      <c r="L11" s="9" t="str">
        <f aca="false">IF(AND(H11=0,J11=0),0,IF(H11=0,"New",(J11-H11)/H11))</f>
        <v>New</v>
      </c>
      <c r="M11" s="7" t="str">
        <f aca="false">IF(AND(OR(C11&lt;&gt;0,H11&lt;&gt;0),D11=0,I11=0),"DROP",IF(AND(OR(D11&lt;&gt;0,I11&lt;&gt;0),C11=0,H11=0),"NEW",""))</f>
        <v>NEW</v>
      </c>
    </row>
    <row r="12" customFormat="false" ht="15" hidden="false" customHeight="false" outlineLevel="0" collapsed="false">
      <c r="A12" s="7" t="s">
        <v>303</v>
      </c>
      <c r="B12" s="7" t="str">
        <f aca="false">IFERROR(INDEX('Source'!$C:$C,MATCH($A12,'Source'!$B:$B,0)),"")</f>
        <v>גרבי נוחות קיץ שחור</v>
      </c>
      <c r="C12" s="8" t="n">
        <f aca="false">SUMIFS('Source'!$D:$D,'Source'!$A:$A,"102 - Orthopedic institutes",'Source'!$B:$B,$A12)</f>
        <v>326</v>
      </c>
      <c r="D12" s="8" t="n">
        <f aca="false">SUMIFS('Source'!$F:$F,'Source'!$A:$A,"102 - Orthopedic institutes",'Source'!$B:$B,$A12)</f>
        <v>7</v>
      </c>
      <c r="E12" s="8" t="n">
        <f aca="false">D12*$J$5</f>
        <v>8.84210526315789</v>
      </c>
      <c r="F12" s="8" t="n">
        <f aca="false">E12-C12</f>
        <v>-317.157894736842</v>
      </c>
      <c r="G12" s="9" t="n">
        <f aca="false">IF(AND(C12=0,E12=0),0,IF(C12=0,"New",(E12-C12)/C12))</f>
        <v>-0.972876977720375</v>
      </c>
      <c r="H12" s="8" t="n">
        <f aca="false">SUMIFS('Source'!$E:$E,'Source'!$A:$A,"102 - Orthopedic institutes",'Source'!$B:$B,$A12)</f>
        <v>7739.01</v>
      </c>
      <c r="I12" s="8" t="n">
        <f aca="false">SUMIFS('Source'!$G:$G,'Source'!$A:$A,"102 - Orthopedic institutes",'Source'!$B:$B,$A12)</f>
        <v>174.98</v>
      </c>
      <c r="J12" s="8" t="n">
        <f aca="false">I12*$J$5</f>
        <v>221.027368421053</v>
      </c>
      <c r="K12" s="8" t="n">
        <f aca="false">J12-H12</f>
        <v>-7517.98263157895</v>
      </c>
      <c r="L12" s="9" t="n">
        <f aca="false">IF(AND(H12=0,J12=0),0,IF(H12=0,"New",(J12-H12)/H12))</f>
        <v>-0.971439839408264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283</v>
      </c>
      <c r="B13" s="7" t="str">
        <f aca="false">IFERROR(INDEX('Source'!$C:$C,MATCH($A13,'Source'!$B:$B,0)),"")</f>
        <v>גרבי נוחות קיץ שחור</v>
      </c>
      <c r="C13" s="8" t="n">
        <f aca="false">SUMIFS('Source'!$D:$D,'Source'!$A:$A,"102 - Orthopedic institutes",'Source'!$B:$B,$A13)</f>
        <v>374</v>
      </c>
      <c r="D13" s="8" t="n">
        <f aca="false">SUMIFS('Source'!$F:$F,'Source'!$A:$A,"102 - Orthopedic institutes",'Source'!$B:$B,$A13)</f>
        <v>54</v>
      </c>
      <c r="E13" s="8" t="n">
        <f aca="false">D13*$J$5</f>
        <v>68.2105263157895</v>
      </c>
      <c r="F13" s="8" t="n">
        <f aca="false">E13-C13</f>
        <v>-305.789473684211</v>
      </c>
      <c r="G13" s="9" t="n">
        <f aca="false">IF(AND(C13=0,E13=0),0,IF(C13=0,"New",(E13-C13)/C13))</f>
        <v>-0.817618913594146</v>
      </c>
      <c r="H13" s="8" t="n">
        <f aca="false">SUMIFS('Source'!$E:$E,'Source'!$A:$A,"102 - Orthopedic institutes",'Source'!$B:$B,$A13)</f>
        <v>8728.94</v>
      </c>
      <c r="I13" s="8" t="n">
        <f aca="false">SUMIFS('Source'!$G:$G,'Source'!$A:$A,"102 - Orthopedic institutes",'Source'!$B:$B,$A13)</f>
        <v>1349.68</v>
      </c>
      <c r="J13" s="8" t="n">
        <f aca="false">I13*$J$5</f>
        <v>1704.85894736842</v>
      </c>
      <c r="K13" s="8" t="n">
        <f aca="false">J13-H13</f>
        <v>-7024.08105263158</v>
      </c>
      <c r="L13" s="9" t="n">
        <f aca="false">IF(AND(H13=0,J13=0),0,IF(H13=0,"New",(J13-H13)/H13))</f>
        <v>-0.804688891507054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647</v>
      </c>
      <c r="B14" s="7" t="str">
        <f aca="false">IFERROR(INDEX('Source'!$C:$C,MATCH($A14,'Source'!$B:$B,0)),"")</f>
        <v>גרבי קיץ אנטיבקטריאלי שחור</v>
      </c>
      <c r="C14" s="8" t="n">
        <f aca="false">SUMIFS('Source'!$D:$D,'Source'!$A:$A,"102 - Orthopedic institutes",'Source'!$B:$B,$A14)</f>
        <v>0</v>
      </c>
      <c r="D14" s="8" t="n">
        <f aca="false">SUMIFS('Source'!$F:$F,'Source'!$A:$A,"102 - Orthopedic institutes",'Source'!$B:$B,$A14)</f>
        <v>237</v>
      </c>
      <c r="E14" s="8" t="n">
        <f aca="false">D14*$J$5</f>
        <v>299.368421052632</v>
      </c>
      <c r="F14" s="8" t="n">
        <f aca="false">E14-C14</f>
        <v>299.368421052632</v>
      </c>
      <c r="G14" s="9" t="str">
        <f aca="false">IF(AND(C14=0,E14=0),0,IF(C14=0,"New",(E14-C14)/C14))</f>
        <v>New</v>
      </c>
      <c r="H14" s="8" t="n">
        <f aca="false">SUMIFS('Source'!$E:$E,'Source'!$A:$A,"102 - Orthopedic institutes",'Source'!$B:$B,$A14)</f>
        <v>0</v>
      </c>
      <c r="I14" s="8" t="n">
        <f aca="false">SUMIFS('Source'!$G:$G,'Source'!$A:$A,"102 - Orthopedic institutes",'Source'!$B:$B,$A14)</f>
        <v>6903.62</v>
      </c>
      <c r="J14" s="8" t="n">
        <f aca="false">I14*$J$5</f>
        <v>8720.36210526316</v>
      </c>
      <c r="K14" s="8" t="n">
        <f aca="false">J14-H14</f>
        <v>8720.36210526316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648</v>
      </c>
      <c r="B15" s="7" t="str">
        <f aca="false">IFERROR(INDEX('Source'!$C:$C,MATCH($A15,'Source'!$B:$B,0)),"")</f>
        <v>SpinaShield | חגורת תיקון יציבה לעמוד שדרה וכתפיים</v>
      </c>
      <c r="C15" s="8" t="n">
        <f aca="false">SUMIFS('Source'!$D:$D,'Source'!$A:$A,"102 - Orthopedic institutes",'Source'!$B:$B,$A15)</f>
        <v>0</v>
      </c>
      <c r="D15" s="8" t="n">
        <f aca="false">SUMIFS('Source'!$F:$F,'Source'!$A:$A,"102 - Orthopedic institutes",'Source'!$B:$B,$A15)</f>
        <v>19</v>
      </c>
      <c r="E15" s="8" t="n">
        <f aca="false">D15*$J$5</f>
        <v>24</v>
      </c>
      <c r="F15" s="8" t="n">
        <f aca="false">E15-C15</f>
        <v>24</v>
      </c>
      <c r="G15" s="9" t="str">
        <f aca="false">IF(AND(C15=0,E15=0),0,IF(C15=0,"New",(E15-C15)/C15))</f>
        <v>New</v>
      </c>
      <c r="H15" s="8" t="n">
        <f aca="false">SUMIFS('Source'!$E:$E,'Source'!$A:$A,"102 - Orthopedic institutes",'Source'!$B:$B,$A15)</f>
        <v>0</v>
      </c>
      <c r="I15" s="8" t="n">
        <f aca="false">SUMIFS('Source'!$G:$G,'Source'!$A:$A,"102 - Orthopedic institutes",'Source'!$B:$B,$A15)</f>
        <v>6650.03</v>
      </c>
      <c r="J15" s="8" t="n">
        <f aca="false">I15*$J$5</f>
        <v>8400.03789473684</v>
      </c>
      <c r="K15" s="8" t="n">
        <f aca="false">J15-H15</f>
        <v>8400.03789473684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649</v>
      </c>
      <c r="B16" s="7" t="str">
        <f aca="false">IFERROR(INDEX('Source'!$C:$C,MATCH($A16,'Source'!$B:$B,0)),"")</f>
        <v>SpinaShield | חגורת תיקון יציבה לעמוד שדרה וכתפיים</v>
      </c>
      <c r="C16" s="8" t="n">
        <f aca="false">SUMIFS('Source'!$D:$D,'Source'!$A:$A,"102 - Orthopedic institutes",'Source'!$B:$B,$A16)</f>
        <v>0</v>
      </c>
      <c r="D16" s="8" t="n">
        <f aca="false">SUMIFS('Source'!$F:$F,'Source'!$A:$A,"102 - Orthopedic institutes",'Source'!$B:$B,$A16)</f>
        <v>18</v>
      </c>
      <c r="E16" s="8" t="n">
        <f aca="false">D16*$J$5</f>
        <v>22.7368421052632</v>
      </c>
      <c r="F16" s="8" t="n">
        <f aca="false">E16-C16</f>
        <v>22.7368421052632</v>
      </c>
      <c r="G16" s="9" t="str">
        <f aca="false">IF(AND(C16=0,E16=0),0,IF(C16=0,"New",(E16-C16)/C16))</f>
        <v>New</v>
      </c>
      <c r="H16" s="8" t="n">
        <f aca="false">SUMIFS('Source'!$E:$E,'Source'!$A:$A,"102 - Orthopedic institutes",'Source'!$B:$B,$A16)</f>
        <v>0</v>
      </c>
      <c r="I16" s="8" t="n">
        <f aca="false">SUMIFS('Source'!$G:$G,'Source'!$A:$A,"102 - Orthopedic institutes",'Source'!$B:$B,$A16)</f>
        <v>6325.1</v>
      </c>
      <c r="J16" s="8" t="n">
        <f aca="false">I16*$J$5</f>
        <v>7989.6</v>
      </c>
      <c r="K16" s="8" t="n">
        <f aca="false">J16-H16</f>
        <v>7989.6</v>
      </c>
      <c r="L16" s="9" t="str">
        <f aca="false">IF(AND(H16=0,J16=0),0,IF(H16=0,"New",(J16-H16)/H16))</f>
        <v>New</v>
      </c>
      <c r="M16" s="7" t="str">
        <f aca="false">IF(AND(OR(C16&lt;&gt;0,H16&lt;&gt;0),D16=0,I16=0),"DROP",IF(AND(OR(D16&lt;&gt;0,I16&lt;&gt;0),C16=0,H16=0),"NEW",""))</f>
        <v>NEW</v>
      </c>
    </row>
    <row r="17" customFormat="false" ht="15" hidden="false" customHeight="false" outlineLevel="0" collapsed="false">
      <c r="A17" s="7" t="s">
        <v>161</v>
      </c>
      <c r="B17" s="7" t="str">
        <f aca="false">IFERROR(INDEX('Source'!$C:$C,MATCH($A17,'Source'!$B:$B,0)),"")</f>
        <v>חגורת קיבוע לכתף</v>
      </c>
      <c r="C17" s="8" t="n">
        <f aca="false">SUMIFS('Source'!$D:$D,'Source'!$A:$A,"102 - Orthopedic institutes",'Source'!$B:$B,$A17)</f>
        <v>224</v>
      </c>
      <c r="D17" s="8" t="n">
        <f aca="false">SUMIFS('Source'!$F:$F,'Source'!$A:$A,"102 - Orthopedic institutes",'Source'!$B:$B,$A17)</f>
        <v>175</v>
      </c>
      <c r="E17" s="8" t="n">
        <f aca="false">D17*$J$5</f>
        <v>221.052631578947</v>
      </c>
      <c r="F17" s="8" t="n">
        <f aca="false">E17-C17</f>
        <v>-2.94736842105263</v>
      </c>
      <c r="G17" s="9" t="n">
        <f aca="false">IF(AND(C17=0,E17=0),0,IF(C17=0,"New",(E17-C17)/C17))</f>
        <v>-0.0131578947368421</v>
      </c>
      <c r="H17" s="8" t="n">
        <f aca="false">SUMIFS('Source'!$E:$E,'Source'!$A:$A,"102 - Orthopedic institutes",'Source'!$B:$B,$A17)</f>
        <v>30369.76</v>
      </c>
      <c r="I17" s="8" t="n">
        <f aca="false">SUMIFS('Source'!$G:$G,'Source'!$A:$A,"102 - Orthopedic institutes",'Source'!$B:$B,$A17)</f>
        <v>24500.36</v>
      </c>
      <c r="J17" s="8" t="n">
        <f aca="false">I17*$J$5</f>
        <v>30947.8231578947</v>
      </c>
      <c r="K17" s="8" t="n">
        <f aca="false">J17-H17</f>
        <v>578.063157894736</v>
      </c>
      <c r="L17" s="9" t="n">
        <f aca="false">IF(AND(H17=0,J17=0),0,IF(H17=0,"New",(J17-H17)/H17))</f>
        <v>0.0190341694466712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413</v>
      </c>
      <c r="B18" s="7" t="str">
        <f aca="false">IFERROR(INDEX('Source'!$C:$C,MATCH($A18,'Source'!$B:$B,0)),"")</f>
        <v>חגורה למנותחי בית חזה</v>
      </c>
      <c r="C18" s="8" t="n">
        <f aca="false">SUMIFS('Source'!$D:$D,'Source'!$A:$A,"102 - Orthopedic institutes",'Source'!$B:$B,$A18)</f>
        <v>61</v>
      </c>
      <c r="D18" s="8" t="n">
        <f aca="false">SUMIFS('Source'!$F:$F,'Source'!$A:$A,"102 - Orthopedic institutes",'Source'!$B:$B,$A18)</f>
        <v>30</v>
      </c>
      <c r="E18" s="8" t="n">
        <f aca="false">D18*$J$5</f>
        <v>37.8947368421053</v>
      </c>
      <c r="F18" s="8" t="n">
        <f aca="false">E18-C18</f>
        <v>-23.1052631578947</v>
      </c>
      <c r="G18" s="9" t="n">
        <f aca="false">IF(AND(C18=0,E18=0),0,IF(C18=0,"New",(E18-C18)/C18))</f>
        <v>-0.378774805867127</v>
      </c>
      <c r="H18" s="8" t="n">
        <f aca="false">SUMIFS('Source'!$E:$E,'Source'!$A:$A,"102 - Orthopedic institutes",'Source'!$B:$B,$A18)</f>
        <v>10275.08</v>
      </c>
      <c r="I18" s="8" t="n">
        <f aca="false">SUMIFS('Source'!$G:$G,'Source'!$A:$A,"102 - Orthopedic institutes",'Source'!$B:$B,$A18)</f>
        <v>5078.82</v>
      </c>
      <c r="J18" s="8" t="n">
        <f aca="false">I18*$J$5</f>
        <v>6415.35157894737</v>
      </c>
      <c r="K18" s="8" t="n">
        <f aca="false">J18-H18</f>
        <v>-3859.72842105263</v>
      </c>
      <c r="L18" s="9" t="n">
        <f aca="false">IF(AND(H18=0,J18=0),0,IF(H18=0,"New",(J18-H18)/H18))</f>
        <v>-0.37563974402658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650</v>
      </c>
      <c r="B19" s="7" t="str">
        <f aca="false">IFERROR(INDEX('Source'!$C:$C,MATCH($A19,'Source'!$B:$B,0)),"")</f>
        <v>גרבי קיץ אנטיבקטריאלי שחור</v>
      </c>
      <c r="C19" s="8" t="n">
        <f aca="false">SUMIFS('Source'!$D:$D,'Source'!$A:$A,"102 - Orthopedic institutes",'Source'!$B:$B,$A19)</f>
        <v>0</v>
      </c>
      <c r="D19" s="8" t="n">
        <f aca="false">SUMIFS('Source'!$F:$F,'Source'!$A:$A,"102 - Orthopedic institutes",'Source'!$B:$B,$A19)</f>
        <v>171</v>
      </c>
      <c r="E19" s="8" t="n">
        <f aca="false">D19*$J$5</f>
        <v>216</v>
      </c>
      <c r="F19" s="8" t="n">
        <f aca="false">E19-C19</f>
        <v>216</v>
      </c>
      <c r="G19" s="9" t="str">
        <f aca="false">IF(AND(C19=0,E19=0),0,IF(C19=0,"New",(E19-C19)/C19))</f>
        <v>New</v>
      </c>
      <c r="H19" s="8" t="n">
        <f aca="false">SUMIFS('Source'!$E:$E,'Source'!$A:$A,"102 - Orthopedic institutes",'Source'!$B:$B,$A19)</f>
        <v>0</v>
      </c>
      <c r="I19" s="8" t="n">
        <f aca="false">SUMIFS('Source'!$G:$G,'Source'!$A:$A,"102 - Orthopedic institutes",'Source'!$B:$B,$A19)</f>
        <v>4947.36</v>
      </c>
      <c r="J19" s="8" t="n">
        <f aca="false">I19*$J$5</f>
        <v>6249.29684210526</v>
      </c>
      <c r="K19" s="8" t="n">
        <f aca="false">J19-H19</f>
        <v>6249.29684210526</v>
      </c>
      <c r="L19" s="9" t="str">
        <f aca="false">IF(AND(H19=0,J19=0),0,IF(H19=0,"New",(J19-H19)/H19))</f>
        <v>New</v>
      </c>
      <c r="M19" s="7" t="str">
        <f aca="false">IF(AND(OR(C19&lt;&gt;0,H19&lt;&gt;0),D19=0,I19=0),"DROP",IF(AND(OR(D19&lt;&gt;0,I19&lt;&gt;0),C19=0,H19=0),"NEW",""))</f>
        <v>NEW</v>
      </c>
    </row>
    <row r="20" customFormat="false" ht="15" hidden="false" customHeight="false" outlineLevel="0" collapsed="false">
      <c r="A20" s="7" t="s">
        <v>88</v>
      </c>
      <c r="B20" s="7" t="str">
        <f aca="false">IFERROR(INDEX('Source'!$C:$C,MATCH($A20,'Source'!$B:$B,0)),"")</f>
        <v>חגורת גב אפורה</v>
      </c>
      <c r="C20" s="8" t="n">
        <f aca="false">SUMIFS('Source'!$D:$D,'Source'!$A:$A,"102 - Orthopedic institutes",'Source'!$B:$B,$A20)</f>
        <v>59</v>
      </c>
      <c r="D20" s="8" t="n">
        <f aca="false">SUMIFS('Source'!$F:$F,'Source'!$A:$A,"102 - Orthopedic institutes",'Source'!$B:$B,$A20)</f>
        <v>7</v>
      </c>
      <c r="E20" s="8" t="n">
        <f aca="false">D20*$J$5</f>
        <v>8.84210526315789</v>
      </c>
      <c r="F20" s="8" t="n">
        <f aca="false">E20-C20</f>
        <v>-50.1578947368421</v>
      </c>
      <c r="G20" s="9" t="n">
        <f aca="false">IF(AND(C20=0,E20=0),0,IF(C20=0,"New",(E20-C20)/C20))</f>
        <v>-0.850133809099019</v>
      </c>
      <c r="H20" s="8" t="n">
        <f aca="false">SUMIFS('Source'!$E:$E,'Source'!$A:$A,"102 - Orthopedic institutes",'Source'!$B:$B,$A20)</f>
        <v>5869.12</v>
      </c>
      <c r="I20" s="8" t="n">
        <f aca="false">SUMIFS('Source'!$G:$G,'Source'!$A:$A,"102 - Orthopedic institutes",'Source'!$B:$B,$A20)</f>
        <v>943.1</v>
      </c>
      <c r="J20" s="8" t="n">
        <f aca="false">I20*$J$5</f>
        <v>1191.28421052632</v>
      </c>
      <c r="K20" s="8" t="n">
        <f aca="false">J20-H20</f>
        <v>-4677.83578947368</v>
      </c>
      <c r="L20" s="9" t="n">
        <f aca="false">IF(AND(H20=0,J20=0),0,IF(H20=0,"New",(J20-H20)/H20))</f>
        <v>-0.797025071812075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277</v>
      </c>
      <c r="B21" s="7" t="str">
        <f aca="false">IFERROR(INDEX('Source'!$C:$C,MATCH($A21,'Source'!$B:$B,0)),"")</f>
        <v>מגן לכתף ימין/שמאל</v>
      </c>
      <c r="C21" s="8" t="n">
        <f aca="false">SUMIFS('Source'!$D:$D,'Source'!$A:$A,"102 - Orthopedic institutes",'Source'!$B:$B,$A21)</f>
        <v>78</v>
      </c>
      <c r="D21" s="8" t="n">
        <f aca="false">SUMIFS('Source'!$F:$F,'Source'!$A:$A,"102 - Orthopedic institutes",'Source'!$B:$B,$A21)</f>
        <v>41</v>
      </c>
      <c r="E21" s="8" t="n">
        <f aca="false">D21*$J$5</f>
        <v>51.7894736842105</v>
      </c>
      <c r="F21" s="8" t="n">
        <f aca="false">E21-C21</f>
        <v>-26.2105263157895</v>
      </c>
      <c r="G21" s="9" t="n">
        <f aca="false">IF(AND(C21=0,E21=0),0,IF(C21=0,"New",(E21-C21)/C21))</f>
        <v>-0.336032388663968</v>
      </c>
      <c r="H21" s="8" t="n">
        <f aca="false">SUMIFS('Source'!$E:$E,'Source'!$A:$A,"102 - Orthopedic institutes",'Source'!$B:$B,$A21)</f>
        <v>10108.89</v>
      </c>
      <c r="I21" s="8" t="n">
        <f aca="false">SUMIFS('Source'!$G:$G,'Source'!$A:$A,"102 - Orthopedic institutes",'Source'!$B:$B,$A21)</f>
        <v>5329.85</v>
      </c>
      <c r="J21" s="8" t="n">
        <f aca="false">I21*$J$5</f>
        <v>6732.44210526316</v>
      </c>
      <c r="K21" s="8" t="n">
        <f aca="false">J21-H21</f>
        <v>-3376.44789473684</v>
      </c>
      <c r="L21" s="9" t="n">
        <f aca="false">IF(AND(H21=0,J21=0),0,IF(H21=0,"New",(J21-H21)/H21))</f>
        <v>-0.334007778770651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651</v>
      </c>
      <c r="B22" s="7" t="str">
        <f aca="false">IFERROR(INDEX('Source'!$C:$C,MATCH($A22,'Source'!$B:$B,0)),"")</f>
        <v>חגורת פאבליק (רצועות אבדוקציה)</v>
      </c>
      <c r="C22" s="8" t="n">
        <f aca="false">SUMIFS('Source'!$D:$D,'Source'!$A:$A,"102 - Orthopedic institutes",'Source'!$B:$B,$A22)</f>
        <v>169</v>
      </c>
      <c r="D22" s="8" t="n">
        <f aca="false">SUMIFS('Source'!$F:$F,'Source'!$A:$A,"102 - Orthopedic institutes",'Source'!$B:$B,$A22)</f>
        <v>182</v>
      </c>
      <c r="E22" s="8" t="n">
        <f aca="false">D22*$J$5</f>
        <v>229.894736842105</v>
      </c>
      <c r="F22" s="8" t="n">
        <f aca="false">E22-C22</f>
        <v>60.8947368421053</v>
      </c>
      <c r="G22" s="9" t="n">
        <f aca="false">IF(AND(C22=0,E22=0),0,IF(C22=0,"New",(E22-C22)/C22))</f>
        <v>0.360323886639676</v>
      </c>
      <c r="H22" s="8" t="n">
        <f aca="false">SUMIFS('Source'!$E:$E,'Source'!$A:$A,"102 - Orthopedic institutes",'Source'!$B:$B,$A22)</f>
        <v>41162.17</v>
      </c>
      <c r="I22" s="8" t="n">
        <f aca="false">SUMIFS('Source'!$G:$G,'Source'!$A:$A,"102 - Orthopedic institutes",'Source'!$B:$B,$A22)</f>
        <v>45686.37</v>
      </c>
      <c r="J22" s="8" t="n">
        <f aca="false">I22*$J$5</f>
        <v>57709.0989473684</v>
      </c>
      <c r="K22" s="8" t="n">
        <f aca="false">J22-H22</f>
        <v>16546.9289473684</v>
      </c>
      <c r="L22" s="9" t="n">
        <f aca="false">IF(AND(H22=0,J22=0),0,IF(H22=0,"New",(J22-H22)/H22))</f>
        <v>0.401993601099466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145</v>
      </c>
      <c r="B23" s="7" t="str">
        <f aca="false">IFERROR(INDEX('Source'!$C:$C,MATCH($A23,'Source'!$B:$B,0)),"")</f>
        <v>גרבי טיסה</v>
      </c>
      <c r="C23" s="8" t="n">
        <f aca="false">SUMIFS('Source'!$D:$D,'Source'!$A:$A,"102 - Orthopedic institutes",'Source'!$B:$B,$A23)</f>
        <v>73</v>
      </c>
      <c r="D23" s="8" t="n">
        <f aca="false">SUMIFS('Source'!$F:$F,'Source'!$A:$A,"102 - Orthopedic institutes",'Source'!$B:$B,$A23)</f>
        <v>0</v>
      </c>
      <c r="E23" s="8" t="n">
        <f aca="false">D23*$J$5</f>
        <v>0</v>
      </c>
      <c r="F23" s="8" t="n">
        <f aca="false">E23-C23</f>
        <v>-73</v>
      </c>
      <c r="G23" s="9" t="n">
        <f aca="false">IF(AND(C23=0,E23=0),0,IF(C23=0,"New",(E23-C23)/C23))</f>
        <v>-1</v>
      </c>
      <c r="H23" s="8" t="n">
        <f aca="false">SUMIFS('Source'!$E:$E,'Source'!$A:$A,"102 - Orthopedic institutes",'Source'!$B:$B,$A23)</f>
        <v>4367.6</v>
      </c>
      <c r="I23" s="8" t="n">
        <f aca="false">SUMIFS('Source'!$G:$G,'Source'!$A:$A,"102 - Orthopedic institutes",'Source'!$B:$B,$A23)</f>
        <v>0</v>
      </c>
      <c r="J23" s="8" t="n">
        <f aca="false">I23*$J$5</f>
        <v>0</v>
      </c>
      <c r="K23" s="8" t="n">
        <f aca="false">J23-H23</f>
        <v>-4367.6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652</v>
      </c>
      <c r="B24" s="7" t="str">
        <f aca="false">IFERROR(INDEX('Source'!$C:$C,MATCH($A24,'Source'!$B:$B,0)),"")</f>
        <v>כרית עיסוי ויטלימד סופט - פלוס</v>
      </c>
      <c r="C24" s="8" t="n">
        <f aca="false">SUMIFS('Source'!$D:$D,'Source'!$A:$A,"102 - Orthopedic institutes",'Source'!$B:$B,$A24)</f>
        <v>0</v>
      </c>
      <c r="D24" s="8" t="n">
        <f aca="false">SUMIFS('Source'!$F:$F,'Source'!$A:$A,"102 - Orthopedic institutes",'Source'!$B:$B,$A24)</f>
        <v>8</v>
      </c>
      <c r="E24" s="8" t="n">
        <f aca="false">D24*$J$5</f>
        <v>10.1052631578947</v>
      </c>
      <c r="F24" s="8" t="n">
        <f aca="false">E24-C24</f>
        <v>10.1052631578947</v>
      </c>
      <c r="G24" s="9" t="str">
        <f aca="false">IF(AND(C24=0,E24=0),0,IF(C24=0,"New",(E24-C24)/C24))</f>
        <v>New</v>
      </c>
      <c r="H24" s="8" t="n">
        <f aca="false">SUMIFS('Source'!$E:$E,'Source'!$A:$A,"102 - Orthopedic institutes",'Source'!$B:$B,$A24)</f>
        <v>0</v>
      </c>
      <c r="I24" s="8" t="n">
        <f aca="false">SUMIFS('Source'!$G:$G,'Source'!$A:$A,"102 - Orthopedic institutes",'Source'!$B:$B,$A24)</f>
        <v>4199.44</v>
      </c>
      <c r="J24" s="8" t="n">
        <f aca="false">I24*$J$5</f>
        <v>5304.55578947368</v>
      </c>
      <c r="K24" s="8" t="n">
        <f aca="false">J24-H24</f>
        <v>5304.55578947368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653</v>
      </c>
      <c r="B25" s="7" t="str">
        <f aca="false">IFERROR(INDEX('Source'!$C:$C,MATCH($A25,'Source'!$B:$B,0)),"")</f>
        <v>גרבי נסיעות אנטיבקטריאלי</v>
      </c>
      <c r="C25" s="8" t="n">
        <f aca="false">SUMIFS('Source'!$D:$D,'Source'!$A:$A,"102 - Orthopedic institutes",'Source'!$B:$B,$A25)</f>
        <v>0</v>
      </c>
      <c r="D25" s="8" t="n">
        <f aca="false">SUMIFS('Source'!$F:$F,'Source'!$A:$A,"102 - Orthopedic institutes",'Source'!$B:$B,$A25)</f>
        <v>66</v>
      </c>
      <c r="E25" s="8" t="n">
        <f aca="false">D25*$J$5</f>
        <v>83.3684210526316</v>
      </c>
      <c r="F25" s="8" t="n">
        <f aca="false">E25-C25</f>
        <v>83.3684210526316</v>
      </c>
      <c r="G25" s="9" t="str">
        <f aca="false">IF(AND(C25=0,E25=0),0,IF(C25=0,"New",(E25-C25)/C25))</f>
        <v>New</v>
      </c>
      <c r="H25" s="8" t="n">
        <f aca="false">SUMIFS('Source'!$E:$E,'Source'!$A:$A,"102 - Orthopedic institutes",'Source'!$B:$B,$A25)</f>
        <v>0</v>
      </c>
      <c r="I25" s="8" t="n">
        <f aca="false">SUMIFS('Source'!$G:$G,'Source'!$A:$A,"102 - Orthopedic institutes",'Source'!$B:$B,$A25)</f>
        <v>4126.94</v>
      </c>
      <c r="J25" s="8" t="n">
        <f aca="false">I25*$J$5</f>
        <v>5212.97684210526</v>
      </c>
      <c r="K25" s="8" t="n">
        <f aca="false">J25-H25</f>
        <v>5212.97684210526</v>
      </c>
      <c r="L25" s="9" t="str">
        <f aca="false">IF(AND(H25=0,J25=0),0,IF(H25=0,"New",(J25-H25)/H25))</f>
        <v>New</v>
      </c>
      <c r="M25" s="7" t="str">
        <f aca="false">IF(AND(OR(C25&lt;&gt;0,H25&lt;&gt;0),D25=0,I25=0),"DROP",IF(AND(OR(D25&lt;&gt;0,I25&lt;&gt;0),C25=0,H25=0),"NEW",""))</f>
        <v>NEW</v>
      </c>
    </row>
    <row r="26" customFormat="false" ht="15" hidden="false" customHeight="false" outlineLevel="0" collapsed="false">
      <c r="A26" s="7" t="s">
        <v>174</v>
      </c>
      <c r="B26" s="7" t="str">
        <f aca="false">IFERROR(INDEX('Source'!$C:$C,MATCH($A26,'Source'!$B:$B,0)),"")</f>
        <v>גרבי טיסה</v>
      </c>
      <c r="C26" s="8" t="n">
        <f aca="false">SUMIFS('Source'!$D:$D,'Source'!$A:$A,"102 - Orthopedic institutes",'Source'!$B:$B,$A26)</f>
        <v>60</v>
      </c>
      <c r="D26" s="8" t="n">
        <f aca="false">SUMIFS('Source'!$F:$F,'Source'!$A:$A,"102 - Orthopedic institutes",'Source'!$B:$B,$A26)</f>
        <v>0</v>
      </c>
      <c r="E26" s="8" t="n">
        <f aca="false">D26*$J$5</f>
        <v>0</v>
      </c>
      <c r="F26" s="8" t="n">
        <f aca="false">E26-C26</f>
        <v>-60</v>
      </c>
      <c r="G26" s="9" t="n">
        <f aca="false">IF(AND(C26=0,E26=0),0,IF(C26=0,"New",(E26-C26)/C26))</f>
        <v>-1</v>
      </c>
      <c r="H26" s="8" t="n">
        <f aca="false">SUMIFS('Source'!$E:$E,'Source'!$A:$A,"102 - Orthopedic institutes",'Source'!$B:$B,$A26)</f>
        <v>3699.96</v>
      </c>
      <c r="I26" s="8" t="n">
        <f aca="false">SUMIFS('Source'!$G:$G,'Source'!$A:$A,"102 - Orthopedic institutes",'Source'!$B:$B,$A26)</f>
        <v>0</v>
      </c>
      <c r="J26" s="8" t="n">
        <f aca="false">I26*$J$5</f>
        <v>0</v>
      </c>
      <c r="K26" s="8" t="n">
        <f aca="false">J26-H26</f>
        <v>-3699.96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654</v>
      </c>
      <c r="B27" s="7" t="str">
        <f aca="false">IFERROR(INDEX('Source'!$C:$C,MATCH($A27,'Source'!$B:$B,0)),"")</f>
        <v>חגורת גב+מיישר+תמיכה לבית השחי</v>
      </c>
      <c r="C27" s="8" t="n">
        <f aca="false">SUMIFS('Source'!$D:$D,'Source'!$A:$A,"102 - Orthopedic institutes",'Source'!$B:$B,$A27)</f>
        <v>11</v>
      </c>
      <c r="D27" s="8" t="n">
        <f aca="false">SUMIFS('Source'!$F:$F,'Source'!$A:$A,"102 - Orthopedic institutes",'Source'!$B:$B,$A27)</f>
        <v>1</v>
      </c>
      <c r="E27" s="8" t="n">
        <f aca="false">D27*$J$5</f>
        <v>1.26315789473684</v>
      </c>
      <c r="F27" s="8" t="n">
        <f aca="false">E27-C27</f>
        <v>-9.73684210526316</v>
      </c>
      <c r="G27" s="9" t="n">
        <f aca="false">IF(AND(C27=0,E27=0),0,IF(C27=0,"New",(E27-C27)/C27))</f>
        <v>-0.885167464114833</v>
      </c>
      <c r="H27" s="8" t="n">
        <f aca="false">SUMIFS('Source'!$E:$E,'Source'!$A:$A,"102 - Orthopedic institutes",'Source'!$B:$B,$A27)</f>
        <v>3850</v>
      </c>
      <c r="I27" s="8" t="n">
        <f aca="false">SUMIFS('Source'!$G:$G,'Source'!$A:$A,"102 - Orthopedic institutes",'Source'!$B:$B,$A27)</f>
        <v>350</v>
      </c>
      <c r="J27" s="8" t="n">
        <f aca="false">I27*$J$5</f>
        <v>442.105263157895</v>
      </c>
      <c r="K27" s="8" t="n">
        <f aca="false">J27-H27</f>
        <v>-3407.89473684211</v>
      </c>
      <c r="L27" s="9" t="n">
        <f aca="false">IF(AND(H27=0,J27=0),0,IF(H27=0,"New",(J27-H27)/H27))</f>
        <v>-0.885167464114833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151</v>
      </c>
      <c r="B28" s="7" t="str">
        <f aca="false">IFERROR(INDEX('Source'!$C:$C,MATCH($A28,'Source'!$B:$B,0)),"")</f>
        <v>חגורת בטן</v>
      </c>
      <c r="C28" s="8" t="n">
        <f aca="false">SUMIFS('Source'!$D:$D,'Source'!$A:$A,"102 - Orthopedic institutes",'Source'!$B:$B,$A28)</f>
        <v>61</v>
      </c>
      <c r="D28" s="8" t="n">
        <f aca="false">SUMIFS('Source'!$F:$F,'Source'!$A:$A,"102 - Orthopedic institutes",'Source'!$B:$B,$A28)</f>
        <v>21</v>
      </c>
      <c r="E28" s="8" t="n">
        <f aca="false">D28*$J$5</f>
        <v>26.5263157894737</v>
      </c>
      <c r="F28" s="8" t="n">
        <f aca="false">E28-C28</f>
        <v>-34.4736842105263</v>
      </c>
      <c r="G28" s="9" t="n">
        <f aca="false">IF(AND(C28=0,E28=0),0,IF(C28=0,"New",(E28-C28)/C28))</f>
        <v>-0.565142364106989</v>
      </c>
      <c r="H28" s="8" t="n">
        <f aca="false">SUMIFS('Source'!$E:$E,'Source'!$A:$A,"102 - Orthopedic institutes",'Source'!$B:$B,$A28)</f>
        <v>5184.78</v>
      </c>
      <c r="I28" s="8" t="n">
        <f aca="false">SUMIFS('Source'!$G:$G,'Source'!$A:$A,"102 - Orthopedic institutes",'Source'!$B:$B,$A28)</f>
        <v>1784.82</v>
      </c>
      <c r="J28" s="8" t="n">
        <f aca="false">I28*$J$5</f>
        <v>2254.50947368421</v>
      </c>
      <c r="K28" s="8" t="n">
        <f aca="false">J28-H28</f>
        <v>-2930.27052631579</v>
      </c>
      <c r="L28" s="9" t="n">
        <f aca="false">IF(AND(H28=0,J28=0),0,IF(H28=0,"New",(J28-H28)/H28))</f>
        <v>-0.565167765327707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196</v>
      </c>
      <c r="B29" s="7" t="str">
        <f aca="false">IFERROR(INDEX('Source'!$C:$C,MATCH($A29,'Source'!$B:$B,0)),"")</f>
        <v>חגורת קיבוע לכתף</v>
      </c>
      <c r="C29" s="8" t="n">
        <f aca="false">SUMIFS('Source'!$D:$D,'Source'!$A:$A,"102 - Orthopedic institutes",'Source'!$B:$B,$A29)</f>
        <v>136</v>
      </c>
      <c r="D29" s="8" t="n">
        <f aca="false">SUMIFS('Source'!$F:$F,'Source'!$A:$A,"102 - Orthopedic institutes",'Source'!$B:$B,$A29)</f>
        <v>109</v>
      </c>
      <c r="E29" s="8" t="n">
        <f aca="false">D29*$J$5</f>
        <v>137.684210526316</v>
      </c>
      <c r="F29" s="8" t="n">
        <f aca="false">E29-C29</f>
        <v>1.68421052631578</v>
      </c>
      <c r="G29" s="9" t="n">
        <f aca="false">IF(AND(C29=0,E29=0),0,IF(C29=0,"New",(E29-C29)/C29))</f>
        <v>0.0123839009287925</v>
      </c>
      <c r="H29" s="8" t="n">
        <f aca="false">SUMIFS('Source'!$E:$E,'Source'!$A:$A,"102 - Orthopedic institutes",'Source'!$B:$B,$A29)</f>
        <v>18501.11</v>
      </c>
      <c r="I29" s="8" t="n">
        <f aca="false">SUMIFS('Source'!$G:$G,'Source'!$A:$A,"102 - Orthopedic institutes",'Source'!$B:$B,$A29)</f>
        <v>15260.15</v>
      </c>
      <c r="J29" s="8" t="n">
        <f aca="false">I29*$J$5</f>
        <v>19275.9789473684</v>
      </c>
      <c r="K29" s="8" t="n">
        <f aca="false">J29-H29</f>
        <v>774.868947368417</v>
      </c>
      <c r="L29" s="9" t="n">
        <f aca="false">IF(AND(H29=0,J29=0),0,IF(H29=0,"New",(J29-H29)/H29))</f>
        <v>0.0418822950281587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274</v>
      </c>
      <c r="B30" s="7" t="str">
        <f aca="false">IFERROR(INDEX('Source'!$C:$C,MATCH($A30,'Source'!$B:$B,0)),"")</f>
        <v>מגן לכתף ימין/שמאל</v>
      </c>
      <c r="C30" s="8" t="n">
        <f aca="false">SUMIFS('Source'!$D:$D,'Source'!$A:$A,"102 - Orthopedic institutes",'Source'!$B:$B,$A30)</f>
        <v>67</v>
      </c>
      <c r="D30" s="8" t="n">
        <f aca="false">SUMIFS('Source'!$F:$F,'Source'!$A:$A,"102 - Orthopedic institutes",'Source'!$B:$B,$A30)</f>
        <v>43</v>
      </c>
      <c r="E30" s="8" t="n">
        <f aca="false">D30*$J$5</f>
        <v>54.3157894736842</v>
      </c>
      <c r="F30" s="8" t="n">
        <f aca="false">E30-C30</f>
        <v>-12.6842105263158</v>
      </c>
      <c r="G30" s="9" t="n">
        <f aca="false">IF(AND(C30=0,E30=0),0,IF(C30=0,"New",(E30-C30)/C30))</f>
        <v>-0.189316575019639</v>
      </c>
      <c r="H30" s="8" t="n">
        <f aca="false">SUMIFS('Source'!$E:$E,'Source'!$A:$A,"102 - Orthopedic institutes",'Source'!$B:$B,$A30)</f>
        <v>8683.86</v>
      </c>
      <c r="I30" s="8" t="n">
        <f aca="false">SUMIFS('Source'!$G:$G,'Source'!$A:$A,"102 - Orthopedic institutes",'Source'!$B:$B,$A30)</f>
        <v>5589.84</v>
      </c>
      <c r="J30" s="8" t="n">
        <f aca="false">I30*$J$5</f>
        <v>7060.85052631579</v>
      </c>
      <c r="K30" s="8" t="n">
        <f aca="false">J30-H30</f>
        <v>-1623.00947368421</v>
      </c>
      <c r="L30" s="9" t="n">
        <f aca="false">IF(AND(H30=0,J30=0),0,IF(H30=0,"New",(J30-H30)/H30))</f>
        <v>-0.186899543945228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655</v>
      </c>
      <c r="B31" s="7" t="str">
        <f aca="false">IFERROR(INDEX('Source'!$C:$C,MATCH($A31,'Source'!$B:$B,0)),"")</f>
        <v>חגורת גב+מיישר+תמיכה לבית השחי</v>
      </c>
      <c r="C31" s="8" t="n">
        <f aca="false">SUMIFS('Source'!$D:$D,'Source'!$A:$A,"102 - Orthopedic institutes",'Source'!$B:$B,$A31)</f>
        <v>9</v>
      </c>
      <c r="D31" s="8" t="n">
        <f aca="false">SUMIFS('Source'!$F:$F,'Source'!$A:$A,"102 - Orthopedic institutes",'Source'!$B:$B,$A31)</f>
        <v>0</v>
      </c>
      <c r="E31" s="8" t="n">
        <f aca="false">D31*$J$5</f>
        <v>0</v>
      </c>
      <c r="F31" s="8" t="n">
        <f aca="false">E31-C31</f>
        <v>-9</v>
      </c>
      <c r="G31" s="9" t="n">
        <f aca="false">IF(AND(C31=0,E31=0),0,IF(C31=0,"New",(E31-C31)/C31))</f>
        <v>-1</v>
      </c>
      <c r="H31" s="8" t="n">
        <f aca="false">SUMIFS('Source'!$E:$E,'Source'!$A:$A,"102 - Orthopedic institutes",'Source'!$B:$B,$A31)</f>
        <v>3063</v>
      </c>
      <c r="I31" s="8" t="n">
        <f aca="false">SUMIFS('Source'!$G:$G,'Source'!$A:$A,"102 - Orthopedic institutes",'Source'!$B:$B,$A31)</f>
        <v>0</v>
      </c>
      <c r="J31" s="8" t="n">
        <f aca="false">I31*$J$5</f>
        <v>0</v>
      </c>
      <c r="K31" s="8" t="n">
        <f aca="false">J31-H31</f>
        <v>-3063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656</v>
      </c>
      <c r="B32" s="7" t="str">
        <f aca="false">IFERROR(INDEX('Source'!$C:$C,MATCH($A32,'Source'!$B:$B,0)),"")</f>
        <v>חגורה למנותחי בית החזה</v>
      </c>
      <c r="C32" s="8" t="n">
        <f aca="false">SUMIFS('Source'!$D:$D,'Source'!$A:$A,"102 - Orthopedic institutes",'Source'!$B:$B,$A32)</f>
        <v>13</v>
      </c>
      <c r="D32" s="8" t="n">
        <f aca="false">SUMIFS('Source'!$F:$F,'Source'!$A:$A,"102 - Orthopedic institutes",'Source'!$B:$B,$A32)</f>
        <v>32</v>
      </c>
      <c r="E32" s="8" t="n">
        <f aca="false">D32*$J$5</f>
        <v>40.4210526315789</v>
      </c>
      <c r="F32" s="8" t="n">
        <f aca="false">E32-C32</f>
        <v>27.4210526315789</v>
      </c>
      <c r="G32" s="9" t="n">
        <f aca="false">IF(AND(C32=0,E32=0),0,IF(C32=0,"New",(E32-C32)/C32))</f>
        <v>2.10931174089069</v>
      </c>
      <c r="H32" s="8" t="n">
        <f aca="false">SUMIFS('Source'!$E:$E,'Source'!$A:$A,"102 - Orthopedic institutes",'Source'!$B:$B,$A32)</f>
        <v>1689.98</v>
      </c>
      <c r="I32" s="8" t="n">
        <f aca="false">SUMIFS('Source'!$G:$G,'Source'!$A:$A,"102 - Orthopedic institutes",'Source'!$B:$B,$A32)</f>
        <v>4549.43</v>
      </c>
      <c r="J32" s="8" t="n">
        <f aca="false">I32*$J$5</f>
        <v>5746.64842105263</v>
      </c>
      <c r="K32" s="8" t="n">
        <f aca="false">J32-H32</f>
        <v>4056.66842105263</v>
      </c>
      <c r="L32" s="9" t="n">
        <f aca="false">IF(AND(H32=0,J32=0),0,IF(H32=0,"New",(J32-H32)/H32))</f>
        <v>2.40042392279946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332</v>
      </c>
      <c r="B33" s="7" t="str">
        <f aca="false">IFERROR(INDEX('Source'!$C:$C,MATCH($A33,'Source'!$B:$B,0)),"")</f>
        <v>מגן לכתף ימין/שמאל</v>
      </c>
      <c r="C33" s="8" t="n">
        <f aca="false">SUMIFS('Source'!$D:$D,'Source'!$A:$A,"102 - Orthopedic institutes",'Source'!$B:$B,$A33)</f>
        <v>39</v>
      </c>
      <c r="D33" s="8" t="n">
        <f aca="false">SUMIFS('Source'!$F:$F,'Source'!$A:$A,"102 - Orthopedic institutes",'Source'!$B:$B,$A33)</f>
        <v>17</v>
      </c>
      <c r="E33" s="8" t="n">
        <f aca="false">D33*$J$5</f>
        <v>21.4736842105263</v>
      </c>
      <c r="F33" s="8" t="n">
        <f aca="false">E33-C33</f>
        <v>-17.5263157894737</v>
      </c>
      <c r="G33" s="9" t="n">
        <f aca="false">IF(AND(C33=0,E33=0),0,IF(C33=0,"New",(E33-C33)/C33))</f>
        <v>-0.449392712550607</v>
      </c>
      <c r="H33" s="8" t="n">
        <f aca="false">SUMIFS('Source'!$E:$E,'Source'!$A:$A,"102 - Orthopedic institutes",'Source'!$B:$B,$A33)</f>
        <v>5060.9</v>
      </c>
      <c r="I33" s="8" t="n">
        <f aca="false">SUMIFS('Source'!$G:$G,'Source'!$A:$A,"102 - Orthopedic institutes",'Source'!$B:$B,$A33)</f>
        <v>2209.94</v>
      </c>
      <c r="J33" s="8" t="n">
        <f aca="false">I33*$J$5</f>
        <v>2791.50315789474</v>
      </c>
      <c r="K33" s="8" t="n">
        <f aca="false">J33-H33</f>
        <v>-2269.39684210526</v>
      </c>
      <c r="L33" s="9" t="n">
        <f aca="false">IF(AND(H33=0,J33=0),0,IF(H33=0,"New",(J33-H33)/H33))</f>
        <v>-0.44841764154701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488</v>
      </c>
      <c r="B34" s="7" t="str">
        <f aca="false">IFERROR(INDEX('Source'!$C:$C,MATCH($A34,'Source'!$B:$B,0)),"")</f>
        <v>חגורת שבר דו צדדית</v>
      </c>
      <c r="C34" s="8" t="n">
        <f aca="false">SUMIFS('Source'!$D:$D,'Source'!$A:$A,"102 - Orthopedic institutes",'Source'!$B:$B,$A34)</f>
        <v>42</v>
      </c>
      <c r="D34" s="8" t="n">
        <f aca="false">SUMIFS('Source'!$F:$F,'Source'!$A:$A,"102 - Orthopedic institutes",'Source'!$B:$B,$A34)</f>
        <v>25</v>
      </c>
      <c r="E34" s="8" t="n">
        <f aca="false">D34*$J$5</f>
        <v>31.5789473684211</v>
      </c>
      <c r="F34" s="8" t="n">
        <f aca="false">E34-C34</f>
        <v>-10.4210526315789</v>
      </c>
      <c r="G34" s="9" t="n">
        <f aca="false">IF(AND(C34=0,E34=0),0,IF(C34=0,"New",(E34-C34)/C34))</f>
        <v>-0.24812030075188</v>
      </c>
      <c r="H34" s="8" t="n">
        <f aca="false">SUMIFS('Source'!$E:$E,'Source'!$A:$A,"102 - Orthopedic institutes",'Source'!$B:$B,$A34)</f>
        <v>7313.06</v>
      </c>
      <c r="I34" s="8" t="n">
        <f aca="false">SUMIFS('Source'!$G:$G,'Source'!$A:$A,"102 - Orthopedic institutes",'Source'!$B:$B,$A34)</f>
        <v>4477.77</v>
      </c>
      <c r="J34" s="8" t="n">
        <f aca="false">I34*$J$5</f>
        <v>5656.13052631579</v>
      </c>
      <c r="K34" s="8" t="n">
        <f aca="false">J34-H34</f>
        <v>-1656.92947368421</v>
      </c>
      <c r="L34" s="9" t="n">
        <f aca="false">IF(AND(H34=0,J34=0),0,IF(H34=0,"New",(J34-H34)/H34))</f>
        <v>-0.226571294873037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657</v>
      </c>
      <c r="B35" s="7" t="str">
        <f aca="false">IFERROR(INDEX('Source'!$C:$C,MATCH($A35,'Source'!$B:$B,0)),"")</f>
        <v>גרבי נסיעות אנטיבקטריאלי</v>
      </c>
      <c r="C35" s="8" t="n">
        <f aca="false">SUMIFS('Source'!$D:$D,'Source'!$A:$A,"102 - Orthopedic institutes",'Source'!$B:$B,$A35)</f>
        <v>3</v>
      </c>
      <c r="D35" s="8" t="n">
        <f aca="false">SUMIFS('Source'!$F:$F,'Source'!$A:$A,"102 - Orthopedic institutes",'Source'!$B:$B,$A35)</f>
        <v>48</v>
      </c>
      <c r="E35" s="8" t="n">
        <f aca="false">D35*$J$5</f>
        <v>60.6315789473684</v>
      </c>
      <c r="F35" s="8" t="n">
        <f aca="false">E35-C35</f>
        <v>57.6315789473684</v>
      </c>
      <c r="G35" s="9" t="n">
        <f aca="false">IF(AND(C35=0,E35=0),0,IF(C35=0,"New",(E35-C35)/C35))</f>
        <v>19.2105263157895</v>
      </c>
      <c r="H35" s="8" t="n">
        <f aca="false">SUMIFS('Source'!$E:$E,'Source'!$A:$A,"102 - Orthopedic institutes",'Source'!$B:$B,$A35)</f>
        <v>189.7</v>
      </c>
      <c r="I35" s="8" t="n">
        <f aca="false">SUMIFS('Source'!$G:$G,'Source'!$A:$A,"102 - Orthopedic institutes",'Source'!$B:$B,$A35)</f>
        <v>3001.39</v>
      </c>
      <c r="J35" s="8" t="n">
        <f aca="false">I35*$J$5</f>
        <v>3791.22947368421</v>
      </c>
      <c r="K35" s="8" t="n">
        <f aca="false">J35-H35</f>
        <v>3601.52947368421</v>
      </c>
      <c r="L35" s="9" t="n">
        <f aca="false">IF(AND(H35=0,J35=0),0,IF(H35=0,"New",(J35-H35)/H35))</f>
        <v>18.9853952223733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658</v>
      </c>
      <c r="B36" s="7" t="str">
        <f aca="false">IFERROR(INDEX('Source'!$C:$C,MATCH($A36,'Source'!$B:$B,0)),"")</f>
        <v>גרבי נסיעות אנטיבקטריאלי</v>
      </c>
      <c r="C36" s="8" t="n">
        <f aca="false">SUMIFS('Source'!$D:$D,'Source'!$A:$A,"102 - Orthopedic institutes",'Source'!$B:$B,$A36)</f>
        <v>1</v>
      </c>
      <c r="D36" s="8" t="n">
        <f aca="false">SUMIFS('Source'!$F:$F,'Source'!$A:$A,"102 - Orthopedic institutes",'Source'!$B:$B,$A36)</f>
        <v>45</v>
      </c>
      <c r="E36" s="8" t="n">
        <f aca="false">D36*$J$5</f>
        <v>56.8421052631579</v>
      </c>
      <c r="F36" s="8" t="n">
        <f aca="false">E36-C36</f>
        <v>55.8421052631579</v>
      </c>
      <c r="G36" s="9" t="n">
        <f aca="false">IF(AND(C36=0,E36=0),0,IF(C36=0,"New",(E36-C36)/C36))</f>
        <v>55.8421052631579</v>
      </c>
      <c r="H36" s="8" t="n">
        <f aca="false">SUMIFS('Source'!$E:$E,'Source'!$A:$A,"102 - Orthopedic institutes",'Source'!$B:$B,$A36)</f>
        <v>63.23</v>
      </c>
      <c r="I36" s="8" t="n">
        <f aca="false">SUMIFS('Source'!$G:$G,'Source'!$A:$A,"102 - Orthopedic institutes",'Source'!$B:$B,$A36)</f>
        <v>2815.93</v>
      </c>
      <c r="J36" s="8" t="n">
        <f aca="false">I36*$J$5</f>
        <v>3556.96421052632</v>
      </c>
      <c r="K36" s="8" t="n">
        <f aca="false">J36-H36</f>
        <v>3493.73421052632</v>
      </c>
      <c r="L36" s="9" t="n">
        <f aca="false">IF(AND(H36=0,J36=0),0,IF(H36=0,"New",(J36-H36)/H36))</f>
        <v>55.2543762537769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533</v>
      </c>
      <c r="B37" s="7" t="str">
        <f aca="false">IFERROR(INDEX('Source'!$C:$C,MATCH($A37,'Source'!$B:$B,0)),"")</f>
        <v>מתלה יד + קיבוע מרפק</v>
      </c>
      <c r="C37" s="8" t="n">
        <f aca="false">SUMIFS('Source'!$D:$D,'Source'!$A:$A,"102 - Orthopedic institutes",'Source'!$B:$B,$A37)</f>
        <v>61</v>
      </c>
      <c r="D37" s="8" t="n">
        <f aca="false">SUMIFS('Source'!$F:$F,'Source'!$A:$A,"102 - Orthopedic institutes",'Source'!$B:$B,$A37)</f>
        <v>19</v>
      </c>
      <c r="E37" s="8" t="n">
        <f aca="false">D37*$J$5</f>
        <v>24</v>
      </c>
      <c r="F37" s="8" t="n">
        <f aca="false">E37-C37</f>
        <v>-37</v>
      </c>
      <c r="G37" s="9" t="n">
        <f aca="false">IF(AND(C37=0,E37=0),0,IF(C37=0,"New",(E37-C37)/C37))</f>
        <v>-0.60655737704918</v>
      </c>
      <c r="H37" s="8" t="n">
        <f aca="false">SUMIFS('Source'!$E:$E,'Source'!$A:$A,"102 - Orthopedic institutes",'Source'!$B:$B,$A37)</f>
        <v>4079.9</v>
      </c>
      <c r="I37" s="8" t="n">
        <f aca="false">SUMIFS('Source'!$G:$G,'Source'!$A:$A,"102 - Orthopedic institutes",'Source'!$B:$B,$A37)</f>
        <v>1329.97</v>
      </c>
      <c r="J37" s="8" t="n">
        <f aca="false">I37*$J$5</f>
        <v>1679.96210526316</v>
      </c>
      <c r="K37" s="8" t="n">
        <f aca="false">J37-H37</f>
        <v>-2399.93789473684</v>
      </c>
      <c r="L37" s="9" t="n">
        <f aca="false">IF(AND(H37=0,J37=0),0,IF(H37=0,"New",(J37-H37)/H37))</f>
        <v>-0.588234489751426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389</v>
      </c>
      <c r="B38" s="7" t="str">
        <f aca="false">IFERROR(INDEX('Source'!$C:$C,MATCH($A38,'Source'!$B:$B,0)),"")</f>
        <v>מגן לכתף ימין/שמאל</v>
      </c>
      <c r="C38" s="8" t="n">
        <f aca="false">SUMIFS('Source'!$D:$D,'Source'!$A:$A,"102 - Orthopedic institutes",'Source'!$B:$B,$A38)</f>
        <v>43</v>
      </c>
      <c r="D38" s="8" t="n">
        <f aca="false">SUMIFS('Source'!$F:$F,'Source'!$A:$A,"102 - Orthopedic institutes",'Source'!$B:$B,$A38)</f>
        <v>22</v>
      </c>
      <c r="E38" s="8" t="n">
        <f aca="false">D38*$J$5</f>
        <v>27.7894736842105</v>
      </c>
      <c r="F38" s="8" t="n">
        <f aca="false">E38-C38</f>
        <v>-15.2105263157895</v>
      </c>
      <c r="G38" s="9" t="n">
        <f aca="false">IF(AND(C38=0,E38=0),0,IF(C38=0,"New",(E38-C38)/C38))</f>
        <v>-0.353733170134639</v>
      </c>
      <c r="H38" s="8" t="n">
        <f aca="false">SUMIFS('Source'!$E:$E,'Source'!$A:$A,"102 - Orthopedic institutes",'Source'!$B:$B,$A38)</f>
        <v>5576.92</v>
      </c>
      <c r="I38" s="8" t="n">
        <f aca="false">SUMIFS('Source'!$G:$G,'Source'!$A:$A,"102 - Orthopedic institutes",'Source'!$B:$B,$A38)</f>
        <v>2859.92</v>
      </c>
      <c r="J38" s="8" t="n">
        <f aca="false">I38*$J$5</f>
        <v>3612.53052631579</v>
      </c>
      <c r="K38" s="8" t="n">
        <f aca="false">J38-H38</f>
        <v>-1964.38947368421</v>
      </c>
      <c r="L38" s="9" t="n">
        <f aca="false">IF(AND(H38=0,J38=0),0,IF(H38=0,"New",(J38-H38)/H38))</f>
        <v>-0.352235548238851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659</v>
      </c>
      <c r="B39" s="7" t="str">
        <f aca="false">IFERROR(INDEX('Source'!$C:$C,MATCH($A39,'Source'!$B:$B,0)),"")</f>
        <v>חגורה אחרי ניתוח</v>
      </c>
      <c r="C39" s="8" t="n">
        <f aca="false">SUMIFS('Source'!$D:$D,'Source'!$A:$A,"102 - Orthopedic institutes",'Source'!$B:$B,$A39)</f>
        <v>64</v>
      </c>
      <c r="D39" s="8" t="n">
        <f aca="false">SUMIFS('Source'!$F:$F,'Source'!$A:$A,"102 - Orthopedic institutes",'Source'!$B:$B,$A39)</f>
        <v>40</v>
      </c>
      <c r="E39" s="8" t="n">
        <f aca="false">D39*$J$5</f>
        <v>50.5263157894737</v>
      </c>
      <c r="F39" s="8" t="n">
        <f aca="false">E39-C39</f>
        <v>-13.4736842105263</v>
      </c>
      <c r="G39" s="9" t="n">
        <f aca="false">IF(AND(C39=0,E39=0),0,IF(C39=0,"New",(E39-C39)/C39))</f>
        <v>-0.210526315789474</v>
      </c>
      <c r="H39" s="8" t="n">
        <f aca="false">SUMIFS('Source'!$E:$E,'Source'!$A:$A,"102 - Orthopedic institutes",'Source'!$B:$B,$A39)</f>
        <v>6776.37</v>
      </c>
      <c r="I39" s="8" t="n">
        <f aca="false">SUMIFS('Source'!$G:$G,'Source'!$A:$A,"102 - Orthopedic institutes",'Source'!$B:$B,$A39)</f>
        <v>4200.04</v>
      </c>
      <c r="J39" s="8" t="n">
        <f aca="false">I39*$J$5</f>
        <v>5305.31368421053</v>
      </c>
      <c r="K39" s="8" t="n">
        <f aca="false">J39-H39</f>
        <v>-1471.05631578947</v>
      </c>
      <c r="L39" s="9" t="n">
        <f aca="false">IF(AND(H39=0,J39=0),0,IF(H39=0,"New",(J39-H39)/H39))</f>
        <v>-0.217086185640612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436</v>
      </c>
      <c r="B40" s="7" t="str">
        <f aca="false">IFERROR(INDEX('Source'!$C:$C,MATCH($A40,'Source'!$B:$B,0)),"")</f>
        <v>חגורת שבר דו צדדית</v>
      </c>
      <c r="C40" s="8" t="n">
        <f aca="false">SUMIFS('Source'!$D:$D,'Source'!$A:$A,"102 - Orthopedic institutes",'Source'!$B:$B,$A40)</f>
        <v>30</v>
      </c>
      <c r="D40" s="8" t="n">
        <f aca="false">SUMIFS('Source'!$F:$F,'Source'!$A:$A,"102 - Orthopedic institutes",'Source'!$B:$B,$A40)</f>
        <v>15</v>
      </c>
      <c r="E40" s="8" t="n">
        <f aca="false">D40*$J$5</f>
        <v>18.9473684210526</v>
      </c>
      <c r="F40" s="8" t="n">
        <f aca="false">E40-C40</f>
        <v>-11.0526315789474</v>
      </c>
      <c r="G40" s="9" t="n">
        <f aca="false">IF(AND(C40=0,E40=0),0,IF(C40=0,"New",(E40-C40)/C40))</f>
        <v>-0.368421052631579</v>
      </c>
      <c r="H40" s="8" t="n">
        <f aca="false">SUMIFS('Source'!$E:$E,'Source'!$A:$A,"102 - Orthopedic institutes",'Source'!$B:$B,$A40)</f>
        <v>5221.71</v>
      </c>
      <c r="I40" s="8" t="n">
        <f aca="false">SUMIFS('Source'!$G:$G,'Source'!$A:$A,"102 - Orthopedic institutes",'Source'!$B:$B,$A40)</f>
        <v>2677.97</v>
      </c>
      <c r="J40" s="8" t="n">
        <f aca="false">I40*$J$5</f>
        <v>3382.69894736842</v>
      </c>
      <c r="K40" s="8" t="n">
        <f aca="false">J40-H40</f>
        <v>-1839.01105263158</v>
      </c>
      <c r="L40" s="9" t="n">
        <f aca="false">IF(AND(H40=0,J40=0),0,IF(H40=0,"New",(J40-H40)/H40))</f>
        <v>-0.352185596793307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562</v>
      </c>
      <c r="B41" s="7" t="str">
        <f aca="false">IFERROR(INDEX('Source'!$C:$C,MATCH($A41,'Source'!$B:$B,0)),"")</f>
        <v>כרית שינה חלומית</v>
      </c>
      <c r="C41" s="8" t="n">
        <f aca="false">SUMIFS('Source'!$D:$D,'Source'!$A:$A,"102 - Orthopedic institutes",'Source'!$B:$B,$A41)</f>
        <v>316</v>
      </c>
      <c r="D41" s="8" t="n">
        <f aca="false">SUMIFS('Source'!$F:$F,'Source'!$A:$A,"102 - Orthopedic institutes",'Source'!$B:$B,$A41)</f>
        <v>263</v>
      </c>
      <c r="E41" s="8" t="n">
        <f aca="false">D41*$J$5</f>
        <v>332.21052631579</v>
      </c>
      <c r="F41" s="8" t="n">
        <f aca="false">E41-C41</f>
        <v>16.2105263157895</v>
      </c>
      <c r="G41" s="9" t="n">
        <f aca="false">IF(AND(C41=0,E41=0),0,IF(C41=0,"New",(E41-C41)/C41))</f>
        <v>0.0512991339107262</v>
      </c>
      <c r="H41" s="8" t="n">
        <f aca="false">SUMIFS('Source'!$E:$E,'Source'!$A:$A,"102 - Orthopedic institutes",'Source'!$B:$B,$A41)</f>
        <v>41094.77</v>
      </c>
      <c r="I41" s="8" t="n">
        <f aca="false">SUMIFS('Source'!$G:$G,'Source'!$A:$A,"102 - Orthopedic institutes",'Source'!$B:$B,$A41)</f>
        <v>43552.48</v>
      </c>
      <c r="J41" s="8" t="n">
        <f aca="false">I41*$J$5</f>
        <v>55013.6589473684</v>
      </c>
      <c r="K41" s="8" t="n">
        <f aca="false">J41-H41</f>
        <v>13918.8889473684</v>
      </c>
      <c r="L41" s="9" t="n">
        <f aca="false">IF(AND(H41=0,J41=0),0,IF(H41=0,"New",(J41-H41)/H41))</f>
        <v>0.338702198536905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660</v>
      </c>
      <c r="B42" s="7" t="str">
        <f aca="false">IFERROR(INDEX('Source'!$C:$C,MATCH($A42,'Source'!$B:$B,0)),"")</f>
        <v>מ.ברך מנאופרן+ציר D +כ.סיליקון</v>
      </c>
      <c r="C42" s="8" t="n">
        <f aca="false">SUMIFS('Source'!$D:$D,'Source'!$A:$A,"102 - Orthopedic institutes",'Source'!$B:$B,$A42)</f>
        <v>11</v>
      </c>
      <c r="D42" s="8" t="n">
        <f aca="false">SUMIFS('Source'!$F:$F,'Source'!$A:$A,"102 - Orthopedic institutes",'Source'!$B:$B,$A42)</f>
        <v>1</v>
      </c>
      <c r="E42" s="8" t="n">
        <f aca="false">D42*$J$5</f>
        <v>1.26315789473684</v>
      </c>
      <c r="F42" s="8" t="n">
        <f aca="false">E42-C42</f>
        <v>-9.73684210526316</v>
      </c>
      <c r="G42" s="9" t="n">
        <f aca="false">IF(AND(C42=0,E42=0),0,IF(C42=0,"New",(E42-C42)/C42))</f>
        <v>-0.885167464114833</v>
      </c>
      <c r="H42" s="8" t="n">
        <f aca="false">SUMIFS('Source'!$E:$E,'Source'!$A:$A,"102 - Orthopedic institutes",'Source'!$B:$B,$A42)</f>
        <v>2683.86</v>
      </c>
      <c r="I42" s="8" t="n">
        <f aca="false">SUMIFS('Source'!$G:$G,'Source'!$A:$A,"102 - Orthopedic institutes",'Source'!$B:$B,$A42)</f>
        <v>260.01</v>
      </c>
      <c r="J42" s="8" t="n">
        <f aca="false">I42*$J$5</f>
        <v>328.433684210526</v>
      </c>
      <c r="K42" s="8" t="n">
        <f aca="false">J42-H42</f>
        <v>-2355.42631578947</v>
      </c>
      <c r="L42" s="9" t="n">
        <f aca="false">IF(AND(H42=0,J42=0),0,IF(H42=0,"New",(J42-H42)/H42))</f>
        <v>-0.8776263723851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661</v>
      </c>
      <c r="B43" s="7" t="str">
        <f aca="false">IFERROR(INDEX('Source'!$C:$C,MATCH($A43,'Source'!$B:$B,0)),"")</f>
        <v>חגורה אחרי ניתוח</v>
      </c>
      <c r="C43" s="8" t="n">
        <f aca="false">SUMIFS('Source'!$D:$D,'Source'!$A:$A,"102 - Orthopedic institutes",'Source'!$B:$B,$A43)</f>
        <v>51</v>
      </c>
      <c r="D43" s="8" t="n">
        <f aca="false">SUMIFS('Source'!$F:$F,'Source'!$A:$A,"102 - Orthopedic institutes",'Source'!$B:$B,$A43)</f>
        <v>28</v>
      </c>
      <c r="E43" s="8" t="n">
        <f aca="false">D43*$J$5</f>
        <v>35.3684210526316</v>
      </c>
      <c r="F43" s="8" t="n">
        <f aca="false">E43-C43</f>
        <v>-15.6315789473684</v>
      </c>
      <c r="G43" s="9" t="n">
        <f aca="false">IF(AND(C43=0,E43=0),0,IF(C43=0,"New",(E43-C43)/C43))</f>
        <v>-0.306501547987616</v>
      </c>
      <c r="H43" s="8" t="n">
        <f aca="false">SUMIFS('Source'!$E:$E,'Source'!$A:$A,"102 - Orthopedic institutes",'Source'!$B:$B,$A43)</f>
        <v>5416.7</v>
      </c>
      <c r="I43" s="8" t="n">
        <f aca="false">SUMIFS('Source'!$G:$G,'Source'!$A:$A,"102 - Orthopedic institutes",'Source'!$B:$B,$A43)</f>
        <v>3150.05</v>
      </c>
      <c r="J43" s="8" t="n">
        <f aca="false">I43*$J$5</f>
        <v>3979.01052631579</v>
      </c>
      <c r="K43" s="8" t="n">
        <f aca="false">J43-H43</f>
        <v>-1437.68947368421</v>
      </c>
      <c r="L43" s="9" t="n">
        <f aca="false">IF(AND(H43=0,J43=0),0,IF(H43=0,"New",(J43-H43)/H43))</f>
        <v>-0.265417961800397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354</v>
      </c>
      <c r="B44" s="7" t="str">
        <f aca="false">IFERROR(INDEX('Source'!$C:$C,MATCH($A44,'Source'!$B:$B,0)),"")</f>
        <v>גרבי נוחות קיץ לבן</v>
      </c>
      <c r="C44" s="8" t="n">
        <f aca="false">SUMIFS('Source'!$D:$D,'Source'!$A:$A,"102 - Orthopedic institutes",'Source'!$B:$B,$A44)</f>
        <v>135</v>
      </c>
      <c r="D44" s="8" t="n">
        <f aca="false">SUMIFS('Source'!$F:$F,'Source'!$A:$A,"102 - Orthopedic institutes",'Source'!$B:$B,$A44)</f>
        <v>32</v>
      </c>
      <c r="E44" s="8" t="n">
        <f aca="false">D44*$J$5</f>
        <v>40.4210526315789</v>
      </c>
      <c r="F44" s="8" t="n">
        <f aca="false">E44-C44</f>
        <v>-94.5789473684211</v>
      </c>
      <c r="G44" s="9" t="n">
        <f aca="false">IF(AND(C44=0,E44=0),0,IF(C44=0,"New",(E44-C44)/C44))</f>
        <v>-0.700584795321637</v>
      </c>
      <c r="H44" s="8" t="n">
        <f aca="false">SUMIFS('Source'!$E:$E,'Source'!$A:$A,"102 - Orthopedic institutes",'Source'!$B:$B,$A44)</f>
        <v>3164.62</v>
      </c>
      <c r="I44" s="8" t="n">
        <f aca="false">SUMIFS('Source'!$G:$G,'Source'!$A:$A,"102 - Orthopedic institutes",'Source'!$B:$B,$A44)</f>
        <v>899.77</v>
      </c>
      <c r="J44" s="8" t="n">
        <f aca="false">I44*$J$5</f>
        <v>1136.55157894737</v>
      </c>
      <c r="K44" s="8" t="n">
        <f aca="false">J44-H44</f>
        <v>-2028.06842105263</v>
      </c>
      <c r="L44" s="9" t="n">
        <f aca="false">IF(AND(H44=0,J44=0),0,IF(H44=0,"New",(J44-H44)/H44))</f>
        <v>-0.640856855184076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633</v>
      </c>
      <c r="B45" s="7" t="str">
        <f aca="false">IFERROR(INDEX('Source'!$C:$C,MATCH($A45,'Source'!$B:$B,0)),"")</f>
        <v>חגורת שבר לצד שמאל</v>
      </c>
      <c r="C45" s="8" t="n">
        <f aca="false">SUMIFS('Source'!$D:$D,'Source'!$A:$A,"102 - Orthopedic institutes",'Source'!$B:$B,$A45)</f>
        <v>34</v>
      </c>
      <c r="D45" s="8" t="n">
        <f aca="false">SUMIFS('Source'!$F:$F,'Source'!$A:$A,"102 - Orthopedic institutes",'Source'!$B:$B,$A45)</f>
        <v>17</v>
      </c>
      <c r="E45" s="8" t="n">
        <f aca="false">D45*$J$5</f>
        <v>21.4736842105263</v>
      </c>
      <c r="F45" s="8" t="n">
        <f aca="false">E45-C45</f>
        <v>-12.5263157894737</v>
      </c>
      <c r="G45" s="9" t="n">
        <f aca="false">IF(AND(C45=0,E45=0),0,IF(C45=0,"New",(E45-C45)/C45))</f>
        <v>-0.368421052631579</v>
      </c>
      <c r="H45" s="8" t="n">
        <f aca="false">SUMIFS('Source'!$E:$E,'Source'!$A:$A,"102 - Orthopedic institutes",'Source'!$B:$B,$A45)</f>
        <v>4567.3</v>
      </c>
      <c r="I45" s="8" t="n">
        <f aca="false">SUMIFS('Source'!$G:$G,'Source'!$A:$A,"102 - Orthopedic institutes",'Source'!$B:$B,$A45)</f>
        <v>2330.76</v>
      </c>
      <c r="J45" s="8" t="n">
        <f aca="false">I45*$J$5</f>
        <v>2944.11789473684</v>
      </c>
      <c r="K45" s="8" t="n">
        <f aca="false">J45-H45</f>
        <v>-1623.18210526316</v>
      </c>
      <c r="L45" s="9" t="n">
        <f aca="false">IF(AND(H45=0,J45=0),0,IF(H45=0,"New",(J45-H45)/H45))</f>
        <v>-0.355392048970542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247</v>
      </c>
      <c r="B46" s="7" t="str">
        <f aca="false">IFERROR(INDEX('Source'!$C:$C,MATCH($A46,'Source'!$B:$B,0)),"")</f>
        <v>חגורה למנותחי בית החזה</v>
      </c>
      <c r="C46" s="8" t="n">
        <f aca="false">SUMIFS('Source'!$D:$D,'Source'!$A:$A,"102 - Orthopedic institutes",'Source'!$B:$B,$A46)</f>
        <v>40</v>
      </c>
      <c r="D46" s="8" t="n">
        <f aca="false">SUMIFS('Source'!$F:$F,'Source'!$A:$A,"102 - Orthopedic institutes",'Source'!$B:$B,$A46)</f>
        <v>26</v>
      </c>
      <c r="E46" s="8" t="n">
        <f aca="false">D46*$J$5</f>
        <v>32.8421052631579</v>
      </c>
      <c r="F46" s="8" t="n">
        <f aca="false">E46-C46</f>
        <v>-7.15789473684211</v>
      </c>
      <c r="G46" s="9" t="n">
        <f aca="false">IF(AND(C46=0,E46=0),0,IF(C46=0,"New",(E46-C46)/C46))</f>
        <v>-0.178947368421053</v>
      </c>
      <c r="H46" s="8" t="n">
        <f aca="false">SUMIFS('Source'!$E:$E,'Source'!$A:$A,"102 - Orthopedic institutes",'Source'!$B:$B,$A46)</f>
        <v>5598.45</v>
      </c>
      <c r="I46" s="8" t="n">
        <f aca="false">SUMIFS('Source'!$G:$G,'Source'!$A:$A,"102 - Orthopedic institutes",'Source'!$B:$B,$A46)</f>
        <v>3379.96</v>
      </c>
      <c r="J46" s="8" t="n">
        <f aca="false">I46*$J$5</f>
        <v>4269.42315789474</v>
      </c>
      <c r="K46" s="8" t="n">
        <f aca="false">J46-H46</f>
        <v>-1329.02684210526</v>
      </c>
      <c r="L46" s="9" t="n">
        <f aca="false">IF(AND(H46=0,J46=0),0,IF(H46=0,"New",(J46-H46)/H46))</f>
        <v>-0.237391928499007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103</v>
      </c>
      <c r="B47" s="7" t="str">
        <f aca="false">IFERROR(INDEX('Source'!$C:$C,MATCH($A47,'Source'!$B:$B,0)),"")</f>
        <v>מיישר כתפיים</v>
      </c>
      <c r="C47" s="8" t="n">
        <f aca="false">SUMIFS('Source'!$D:$D,'Source'!$A:$A,"102 - Orthopedic institutes",'Source'!$B:$B,$A47)</f>
        <v>212</v>
      </c>
      <c r="D47" s="8" t="n">
        <f aca="false">SUMIFS('Source'!$F:$F,'Source'!$A:$A,"102 - Orthopedic institutes",'Source'!$B:$B,$A47)</f>
        <v>163</v>
      </c>
      <c r="E47" s="8" t="n">
        <f aca="false">D47*$J$5</f>
        <v>205.894736842105</v>
      </c>
      <c r="F47" s="8" t="n">
        <f aca="false">E47-C47</f>
        <v>-6.10526315789474</v>
      </c>
      <c r="G47" s="9" t="n">
        <f aca="false">IF(AND(C47=0,E47=0),0,IF(C47=0,"New",(E47-C47)/C47))</f>
        <v>-0.028798411122145</v>
      </c>
      <c r="H47" s="8" t="n">
        <f aca="false">SUMIFS('Source'!$E:$E,'Source'!$A:$A,"102 - Orthopedic institutes",'Source'!$B:$B,$A47)</f>
        <v>14964.85</v>
      </c>
      <c r="I47" s="8" t="n">
        <f aca="false">SUMIFS('Source'!$G:$G,'Source'!$A:$A,"102 - Orthopedic institutes",'Source'!$B:$B,$A47)</f>
        <v>12803</v>
      </c>
      <c r="J47" s="8" t="n">
        <f aca="false">I47*$J$5</f>
        <v>16172.2105263158</v>
      </c>
      <c r="K47" s="8" t="n">
        <f aca="false">J47-H47</f>
        <v>1207.36052631579</v>
      </c>
      <c r="L47" s="9" t="n">
        <f aca="false">IF(AND(H47=0,J47=0),0,IF(H47=0,"New",(J47-H47)/H47))</f>
        <v>0.0806797613284322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318</v>
      </c>
      <c r="B48" s="7" t="str">
        <f aca="false">IFERROR(INDEX('Source'!$C:$C,MATCH($A48,'Source'!$B:$B,0)),"")</f>
        <v>מישר כתפיים רחב+תמיכה לבית השח</v>
      </c>
      <c r="C48" s="8" t="n">
        <f aca="false">SUMIFS('Source'!$D:$D,'Source'!$A:$A,"102 - Orthopedic institutes",'Source'!$B:$B,$A48)</f>
        <v>26</v>
      </c>
      <c r="D48" s="8" t="n">
        <f aca="false">SUMIFS('Source'!$F:$F,'Source'!$A:$A,"102 - Orthopedic institutes",'Source'!$B:$B,$A48)</f>
        <v>12</v>
      </c>
      <c r="E48" s="8" t="n">
        <f aca="false">D48*$J$5</f>
        <v>15.1578947368421</v>
      </c>
      <c r="F48" s="8" t="n">
        <f aca="false">E48-C48</f>
        <v>-10.8421052631579</v>
      </c>
      <c r="G48" s="9" t="n">
        <f aca="false">IF(AND(C48=0,E48=0),0,IF(C48=0,"New",(E48-C48)/C48))</f>
        <v>-0.417004048582996</v>
      </c>
      <c r="H48" s="8" t="n">
        <f aca="false">SUMIFS('Source'!$E:$E,'Source'!$A:$A,"102 - Orthopedic institutes",'Source'!$B:$B,$A48)</f>
        <v>4064.18</v>
      </c>
      <c r="I48" s="8" t="n">
        <f aca="false">SUMIFS('Source'!$G:$G,'Source'!$A:$A,"102 - Orthopedic institutes",'Source'!$B:$B,$A48)</f>
        <v>1920.03</v>
      </c>
      <c r="J48" s="8" t="n">
        <f aca="false">I48*$J$5</f>
        <v>2425.30105263158</v>
      </c>
      <c r="K48" s="8" t="n">
        <f aca="false">J48-H48</f>
        <v>-1638.87894736842</v>
      </c>
      <c r="L48" s="9" t="n">
        <f aca="false">IF(AND(H48=0,J48=0),0,IF(H48=0,"New",(J48-H48)/H48))</f>
        <v>-0.403249597057321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662</v>
      </c>
      <c r="B49" s="7" t="str">
        <f aca="false">IFERROR(INDEX('Source'!$C:$C,MATCH($A49,'Source'!$B:$B,0)),"")</f>
        <v>מגן קרסול + סיליקון</v>
      </c>
      <c r="C49" s="8" t="n">
        <f aca="false">SUMIFS('Source'!$D:$D,'Source'!$A:$A,"102 - Orthopedic institutes",'Source'!$B:$B,$A49)</f>
        <v>11</v>
      </c>
      <c r="D49" s="8" t="n">
        <f aca="false">SUMIFS('Source'!$F:$F,'Source'!$A:$A,"102 - Orthopedic institutes",'Source'!$B:$B,$A49)</f>
        <v>0</v>
      </c>
      <c r="E49" s="8" t="n">
        <f aca="false">D49*$J$5</f>
        <v>0</v>
      </c>
      <c r="F49" s="8" t="n">
        <f aca="false">E49-C49</f>
        <v>-11</v>
      </c>
      <c r="G49" s="9" t="n">
        <f aca="false">IF(AND(C49=0,E49=0),0,IF(C49=0,"New",(E49-C49)/C49))</f>
        <v>-1</v>
      </c>
      <c r="H49" s="8" t="n">
        <f aca="false">SUMIFS('Source'!$E:$E,'Source'!$A:$A,"102 - Orthopedic institutes",'Source'!$B:$B,$A49)</f>
        <v>2127.02</v>
      </c>
      <c r="I49" s="8" t="n">
        <f aca="false">SUMIFS('Source'!$G:$G,'Source'!$A:$A,"102 - Orthopedic institutes",'Source'!$B:$B,$A49)</f>
        <v>0</v>
      </c>
      <c r="J49" s="8" t="n">
        <f aca="false">I49*$J$5</f>
        <v>0</v>
      </c>
      <c r="K49" s="8" t="n">
        <f aca="false">J49-H49</f>
        <v>-2127.02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286</v>
      </c>
      <c r="B50" s="7" t="str">
        <f aca="false">IFERROR(INDEX('Source'!$C:$C,MATCH($A50,'Source'!$B:$B,0)),"")</f>
        <v>חגורת קיבוע לכתף</v>
      </c>
      <c r="C50" s="8" t="n">
        <f aca="false">SUMIFS('Source'!$D:$D,'Source'!$A:$A,"102 - Orthopedic institutes",'Source'!$B:$B,$A50)</f>
        <v>51</v>
      </c>
      <c r="D50" s="8" t="n">
        <f aca="false">SUMIFS('Source'!$F:$F,'Source'!$A:$A,"102 - Orthopedic institutes",'Source'!$B:$B,$A50)</f>
        <v>35</v>
      </c>
      <c r="E50" s="8" t="n">
        <f aca="false">D50*$J$5</f>
        <v>44.2105263157895</v>
      </c>
      <c r="F50" s="8" t="n">
        <f aca="false">E50-C50</f>
        <v>-6.78947368421053</v>
      </c>
      <c r="G50" s="9" t="n">
        <f aca="false">IF(AND(C50=0,E50=0),0,IF(C50=0,"New",(E50-C50)/C50))</f>
        <v>-0.13312693498452</v>
      </c>
      <c r="H50" s="8" t="n">
        <f aca="false">SUMIFS('Source'!$E:$E,'Source'!$A:$A,"102 - Orthopedic institutes",'Source'!$B:$B,$A50)</f>
        <v>7010.04</v>
      </c>
      <c r="I50" s="8" t="n">
        <f aca="false">SUMIFS('Source'!$G:$G,'Source'!$A:$A,"102 - Orthopedic institutes",'Source'!$B:$B,$A50)</f>
        <v>4900.04</v>
      </c>
      <c r="J50" s="8" t="n">
        <f aca="false">I50*$J$5</f>
        <v>6189.52421052632</v>
      </c>
      <c r="K50" s="8" t="n">
        <f aca="false">J50-H50</f>
        <v>-820.515789473685</v>
      </c>
      <c r="L50" s="9" t="n">
        <f aca="false">IF(AND(H50=0,J50=0),0,IF(H50=0,"New",(J50-H50)/H50))</f>
        <v>-0.11704866013228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663</v>
      </c>
      <c r="B51" s="7" t="str">
        <f aca="false">IFERROR(INDEX('Source'!$C:$C,MATCH($A51,'Source'!$B:$B,0)),"")</f>
        <v>מכשיר עיסוי ויטלימד פלקסי - פלוס שחור</v>
      </c>
      <c r="C51" s="8" t="n">
        <f aca="false">SUMIFS('Source'!$D:$D,'Source'!$A:$A,"102 - Orthopedic institutes",'Source'!$B:$B,$A51)</f>
        <v>0</v>
      </c>
      <c r="D51" s="8" t="n">
        <f aca="false">SUMIFS('Source'!$F:$F,'Source'!$A:$A,"102 - Orthopedic institutes",'Source'!$B:$B,$A51)</f>
        <v>4</v>
      </c>
      <c r="E51" s="8" t="n">
        <f aca="false">D51*$J$5</f>
        <v>5.05263157894737</v>
      </c>
      <c r="F51" s="8" t="n">
        <f aca="false">E51-C51</f>
        <v>5.05263157894737</v>
      </c>
      <c r="G51" s="9" t="str">
        <f aca="false">IF(AND(C51=0,E51=0),0,IF(C51=0,"New",(E51-C51)/C51))</f>
        <v>New</v>
      </c>
      <c r="H51" s="8" t="n">
        <f aca="false">SUMIFS('Source'!$E:$E,'Source'!$A:$A,"102 - Orthopedic institutes",'Source'!$B:$B,$A51)</f>
        <v>0</v>
      </c>
      <c r="I51" s="8" t="n">
        <f aca="false">SUMIFS('Source'!$G:$G,'Source'!$A:$A,"102 - Orthopedic institutes",'Source'!$B:$B,$A51)</f>
        <v>2099.72</v>
      </c>
      <c r="J51" s="8" t="n">
        <f aca="false">I51*$J$5</f>
        <v>2652.27789473684</v>
      </c>
      <c r="K51" s="8" t="n">
        <f aca="false">J51-H51</f>
        <v>2652.27789473684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484</v>
      </c>
      <c r="B52" s="7" t="str">
        <f aca="false">IFERROR(INDEX('Source'!$C:$C,MATCH($A52,'Source'!$B:$B,0)),"")</f>
        <v>מתלה</v>
      </c>
      <c r="C52" s="8" t="n">
        <f aca="false">SUMIFS('Source'!$D:$D,'Source'!$A:$A,"102 - Orthopedic institutes",'Source'!$B:$B,$A52)</f>
        <v>30</v>
      </c>
      <c r="D52" s="8" t="n">
        <f aca="false">SUMIFS('Source'!$F:$F,'Source'!$A:$A,"102 - Orthopedic institutes",'Source'!$B:$B,$A52)</f>
        <v>9</v>
      </c>
      <c r="E52" s="8" t="n">
        <f aca="false">D52*$J$5</f>
        <v>11.3684210526316</v>
      </c>
      <c r="F52" s="8" t="n">
        <f aca="false">E52-C52</f>
        <v>-18.6315789473684</v>
      </c>
      <c r="G52" s="9" t="n">
        <f aca="false">IF(AND(C52=0,E52=0),0,IF(C52=0,"New",(E52-C52)/C52))</f>
        <v>-0.621052631578947</v>
      </c>
      <c r="H52" s="8" t="n">
        <f aca="false">SUMIFS('Source'!$E:$E,'Source'!$A:$A,"102 - Orthopedic institutes",'Source'!$B:$B,$A52)</f>
        <v>3036.85</v>
      </c>
      <c r="I52" s="8" t="n">
        <f aca="false">SUMIFS('Source'!$G:$G,'Source'!$A:$A,"102 - Orthopedic institutes",'Source'!$B:$B,$A52)</f>
        <v>969.88</v>
      </c>
      <c r="J52" s="8" t="n">
        <f aca="false">I52*$J$5</f>
        <v>1225.11157894737</v>
      </c>
      <c r="K52" s="8" t="n">
        <f aca="false">J52-H52</f>
        <v>-1811.73842105263</v>
      </c>
      <c r="L52" s="9" t="n">
        <f aca="false">IF(AND(H52=0,J52=0),0,IF(H52=0,"New",(J52-H52)/H52))</f>
        <v>-0.59658475757862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120</v>
      </c>
      <c r="B53" s="7" t="str">
        <f aca="false">IFERROR(INDEX('Source'!$C:$C,MATCH($A53,'Source'!$B:$B,0)),"")</f>
        <v>טלק לכף הרגל מועשר באלוורה</v>
      </c>
      <c r="C53" s="8" t="n">
        <f aca="false">SUMIFS('Source'!$D:$D,'Source'!$A:$A,"102 - Orthopedic institutes",'Source'!$B:$B,$A53)</f>
        <v>412</v>
      </c>
      <c r="D53" s="8" t="n">
        <f aca="false">SUMIFS('Source'!$F:$F,'Source'!$A:$A,"102 - Orthopedic institutes",'Source'!$B:$B,$A53)</f>
        <v>323</v>
      </c>
      <c r="E53" s="8" t="n">
        <f aca="false">D53*$J$5</f>
        <v>408</v>
      </c>
      <c r="F53" s="8" t="n">
        <f aca="false">E53-C53</f>
        <v>-4</v>
      </c>
      <c r="G53" s="9" t="n">
        <f aca="false">IF(AND(C53=0,E53=0),0,IF(C53=0,"New",(E53-C53)/C53))</f>
        <v>-0.00970873786407767</v>
      </c>
      <c r="H53" s="8" t="n">
        <f aca="false">SUMIFS('Source'!$E:$E,'Source'!$A:$A,"102 - Orthopedic institutes",'Source'!$B:$B,$A53)</f>
        <v>8124.88</v>
      </c>
      <c r="I53" s="8" t="n">
        <f aca="false">SUMIFS('Source'!$G:$G,'Source'!$A:$A,"102 - Orthopedic institutes",'Source'!$B:$B,$A53)</f>
        <v>6074.34</v>
      </c>
      <c r="J53" s="8" t="n">
        <f aca="false">I53*$J$5</f>
        <v>7672.85052631579</v>
      </c>
      <c r="K53" s="8" t="n">
        <f aca="false">J53-H53</f>
        <v>-452.029473684211</v>
      </c>
      <c r="L53" s="9" t="n">
        <f aca="false">IF(AND(H53=0,J53=0),0,IF(H53=0,"New",(J53-H53)/H53))</f>
        <v>-0.0556352184505138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456</v>
      </c>
      <c r="B54" s="7" t="str">
        <f aca="false">IFERROR(INDEX('Source'!$C:$C,MATCH($A54,'Source'!$B:$B,0)),"")</f>
        <v>חגורת גב+מיישר+תמיכה לבית השחי</v>
      </c>
      <c r="C54" s="8" t="n">
        <f aca="false">SUMIFS('Source'!$D:$D,'Source'!$A:$A,"102 - Orthopedic institutes",'Source'!$B:$B,$A54)</f>
        <v>6</v>
      </c>
      <c r="D54" s="8" t="n">
        <f aca="false">SUMIFS('Source'!$F:$F,'Source'!$A:$A,"102 - Orthopedic institutes",'Source'!$B:$B,$A54)</f>
        <v>0</v>
      </c>
      <c r="E54" s="8" t="n">
        <f aca="false">D54*$J$5</f>
        <v>0</v>
      </c>
      <c r="F54" s="8" t="n">
        <f aca="false">E54-C54</f>
        <v>-6</v>
      </c>
      <c r="G54" s="9" t="n">
        <f aca="false">IF(AND(C54=0,E54=0),0,IF(C54=0,"New",(E54-C54)/C54))</f>
        <v>-1</v>
      </c>
      <c r="H54" s="8" t="n">
        <f aca="false">SUMIFS('Source'!$E:$E,'Source'!$A:$A,"102 - Orthopedic institutes",'Source'!$B:$B,$A54)</f>
        <v>2042.04</v>
      </c>
      <c r="I54" s="8" t="n">
        <f aca="false">SUMIFS('Source'!$G:$G,'Source'!$A:$A,"102 - Orthopedic institutes",'Source'!$B:$B,$A54)</f>
        <v>0</v>
      </c>
      <c r="J54" s="8" t="n">
        <f aca="false">I54*$J$5</f>
        <v>0</v>
      </c>
      <c r="K54" s="8" t="n">
        <f aca="false">J54-H54</f>
        <v>-2042.04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575</v>
      </c>
      <c r="B55" s="7" t="str">
        <f aca="false">IFERROR(INDEX('Source'!$C:$C,MATCH($A55,'Source'!$B:$B,0)),"")</f>
        <v>מתלה</v>
      </c>
      <c r="C55" s="8" t="n">
        <f aca="false">SUMIFS('Source'!$D:$D,'Source'!$A:$A,"102 - Orthopedic institutes",'Source'!$B:$B,$A55)</f>
        <v>20</v>
      </c>
      <c r="D55" s="8" t="n">
        <f aca="false">SUMIFS('Source'!$F:$F,'Source'!$A:$A,"102 - Orthopedic institutes",'Source'!$B:$B,$A55)</f>
        <v>1</v>
      </c>
      <c r="E55" s="8" t="n">
        <f aca="false">D55*$J$5</f>
        <v>1.26315789473684</v>
      </c>
      <c r="F55" s="8" t="n">
        <f aca="false">E55-C55</f>
        <v>-18.7368421052632</v>
      </c>
      <c r="G55" s="9" t="n">
        <f aca="false">IF(AND(C55=0,E55=0),0,IF(C55=0,"New",(E55-C55)/C55))</f>
        <v>-0.936842105263158</v>
      </c>
      <c r="H55" s="8" t="n">
        <f aca="false">SUMIFS('Source'!$E:$E,'Source'!$A:$A,"102 - Orthopedic institutes",'Source'!$B:$B,$A55)</f>
        <v>2079.91</v>
      </c>
      <c r="I55" s="8" t="n">
        <f aca="false">SUMIFS('Source'!$G:$G,'Source'!$A:$A,"102 - Orthopedic institutes",'Source'!$B:$B,$A55)</f>
        <v>103.67</v>
      </c>
      <c r="J55" s="8" t="n">
        <f aca="false">I55*$J$5</f>
        <v>130.951578947368</v>
      </c>
      <c r="K55" s="8" t="n">
        <f aca="false">J55-H55</f>
        <v>-1948.95842105263</v>
      </c>
      <c r="L55" s="9" t="n">
        <f aca="false">IF(AND(H55=0,J55=0),0,IF(H55=0,"New",(J55-H55)/H55))</f>
        <v>-0.937039785881423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530</v>
      </c>
      <c r="B56" s="7" t="str">
        <f aca="false">IFERROR(INDEX('Source'!$C:$C,MATCH($A56,'Source'!$B:$B,0)),"")</f>
        <v>מתלה יד + קיבוע מרפק</v>
      </c>
      <c r="C56" s="8" t="n">
        <f aca="false">SUMIFS('Source'!$D:$D,'Source'!$A:$A,"102 - Orthopedic institutes",'Source'!$B:$B,$A56)</f>
        <v>40</v>
      </c>
      <c r="D56" s="8" t="n">
        <f aca="false">SUMIFS('Source'!$F:$F,'Source'!$A:$A,"102 - Orthopedic institutes",'Source'!$B:$B,$A56)</f>
        <v>10</v>
      </c>
      <c r="E56" s="8" t="n">
        <f aca="false">D56*$J$5</f>
        <v>12.6315789473684</v>
      </c>
      <c r="F56" s="8" t="n">
        <f aca="false">E56-C56</f>
        <v>-27.3684210526316</v>
      </c>
      <c r="G56" s="9" t="n">
        <f aca="false">IF(AND(C56=0,E56=0),0,IF(C56=0,"New",(E56-C56)/C56))</f>
        <v>-0.68421052631579</v>
      </c>
      <c r="H56" s="8" t="n">
        <f aca="false">SUMIFS('Source'!$E:$E,'Source'!$A:$A,"102 - Orthopedic institutes",'Source'!$B:$B,$A56)</f>
        <v>2669.88</v>
      </c>
      <c r="I56" s="8" t="n">
        <f aca="false">SUMIFS('Source'!$G:$G,'Source'!$A:$A,"102 - Orthopedic institutes",'Source'!$B:$B,$A56)</f>
        <v>699.96</v>
      </c>
      <c r="J56" s="8" t="n">
        <f aca="false">I56*$J$5</f>
        <v>884.16</v>
      </c>
      <c r="K56" s="8" t="n">
        <f aca="false">J56-H56</f>
        <v>-1785.72</v>
      </c>
      <c r="L56" s="9" t="n">
        <f aca="false">IF(AND(H56=0,J56=0),0,IF(H56=0,"New",(J56-H56)/H56))</f>
        <v>-0.66883904894602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129</v>
      </c>
      <c r="B57" s="7" t="str">
        <f aca="false">IFERROR(INDEX('Source'!$C:$C,MATCH($A57,'Source'!$B:$B,0)),"")</f>
        <v>מתלה רשת לזרוע שחור 85B</v>
      </c>
      <c r="C57" s="8" t="n">
        <f aca="false">SUMIFS('Source'!$D:$D,'Source'!$A:$A,"102 - Orthopedic institutes",'Source'!$B:$B,$A57)</f>
        <v>97</v>
      </c>
      <c r="D57" s="8" t="n">
        <f aca="false">SUMIFS('Source'!$F:$F,'Source'!$A:$A,"102 - Orthopedic institutes",'Source'!$B:$B,$A57)</f>
        <v>59</v>
      </c>
      <c r="E57" s="8" t="n">
        <f aca="false">D57*$J$5</f>
        <v>74.5263157894737</v>
      </c>
      <c r="F57" s="8" t="n">
        <f aca="false">E57-C57</f>
        <v>-22.4736842105263</v>
      </c>
      <c r="G57" s="9" t="n">
        <f aca="false">IF(AND(C57=0,E57=0),0,IF(C57=0,"New",(E57-C57)/C57))</f>
        <v>-0.2316874660879</v>
      </c>
      <c r="H57" s="8" t="n">
        <f aca="false">SUMIFS('Source'!$E:$E,'Source'!$A:$A,"102 - Orthopedic institutes",'Source'!$B:$B,$A57)</f>
        <v>4808.33</v>
      </c>
      <c r="I57" s="8" t="n">
        <f aca="false">SUMIFS('Source'!$G:$G,'Source'!$A:$A,"102 - Orthopedic institutes",'Source'!$B:$B,$A57)</f>
        <v>2890.9</v>
      </c>
      <c r="J57" s="8" t="n">
        <f aca="false">I57*$J$5</f>
        <v>3651.66315789474</v>
      </c>
      <c r="K57" s="8" t="n">
        <f aca="false">J57-H57</f>
        <v>-1156.66684210526</v>
      </c>
      <c r="L57" s="9" t="n">
        <f aca="false">IF(AND(H57=0,J57=0),0,IF(H57=0,"New",(J57-H57)/H57))</f>
        <v>-0.240554795969757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258</v>
      </c>
      <c r="B58" s="7" t="str">
        <f aca="false">IFERROR(INDEX('Source'!$C:$C,MATCH($A58,'Source'!$B:$B,0)),"")</f>
        <v>חגורת בטן</v>
      </c>
      <c r="C58" s="8" t="n">
        <f aca="false">SUMIFS('Source'!$D:$D,'Source'!$A:$A,"102 - Orthopedic institutes",'Source'!$B:$B,$A58)</f>
        <v>40</v>
      </c>
      <c r="D58" s="8" t="n">
        <f aca="false">SUMIFS('Source'!$F:$F,'Source'!$A:$A,"102 - Orthopedic institutes",'Source'!$B:$B,$A58)</f>
        <v>22</v>
      </c>
      <c r="E58" s="8" t="n">
        <f aca="false">D58*$J$5</f>
        <v>27.7894736842105</v>
      </c>
      <c r="F58" s="8" t="n">
        <f aca="false">E58-C58</f>
        <v>-12.2105263157895</v>
      </c>
      <c r="G58" s="9" t="n">
        <f aca="false">IF(AND(C58=0,E58=0),0,IF(C58=0,"New",(E58-C58)/C58))</f>
        <v>-0.305263157894737</v>
      </c>
      <c r="H58" s="8" t="n">
        <f aca="false">SUMIFS('Source'!$E:$E,'Source'!$A:$A,"102 - Orthopedic institutes",'Source'!$B:$B,$A58)</f>
        <v>3739.29</v>
      </c>
      <c r="I58" s="8" t="n">
        <f aca="false">SUMIFS('Source'!$G:$G,'Source'!$A:$A,"102 - Orthopedic institutes",'Source'!$B:$B,$A58)</f>
        <v>1869.77</v>
      </c>
      <c r="J58" s="8" t="n">
        <f aca="false">I58*$J$5</f>
        <v>2361.81473684211</v>
      </c>
      <c r="K58" s="8" t="n">
        <f aca="false">J58-H58</f>
        <v>-1377.4752631579</v>
      </c>
      <c r="L58" s="9" t="n">
        <f aca="false">IF(AND(H58=0,J58=0),0,IF(H58=0,"New",(J58-H58)/H58))</f>
        <v>-0.368378826771364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188</v>
      </c>
      <c r="B59" s="7" t="str">
        <f aca="false">IFERROR(INDEX('Source'!$C:$C,MATCH($A59,'Source'!$B:$B,0)),"")</f>
        <v>גרבי טיסה</v>
      </c>
      <c r="C59" s="8" t="n">
        <f aca="false">SUMIFS('Source'!$D:$D,'Source'!$A:$A,"102 - Orthopedic institutes",'Source'!$B:$B,$A59)</f>
        <v>30</v>
      </c>
      <c r="D59" s="8" t="n">
        <f aca="false">SUMIFS('Source'!$F:$F,'Source'!$A:$A,"102 - Orthopedic institutes",'Source'!$B:$B,$A59)</f>
        <v>0</v>
      </c>
      <c r="E59" s="8" t="n">
        <f aca="false">D59*$J$5</f>
        <v>0</v>
      </c>
      <c r="F59" s="8" t="n">
        <f aca="false">E59-C59</f>
        <v>-30</v>
      </c>
      <c r="G59" s="9" t="n">
        <f aca="false">IF(AND(C59=0,E59=0),0,IF(C59=0,"New",(E59-C59)/C59))</f>
        <v>-1</v>
      </c>
      <c r="H59" s="8" t="n">
        <f aca="false">SUMIFS('Source'!$E:$E,'Source'!$A:$A,"102 - Orthopedic institutes",'Source'!$B:$B,$A59)</f>
        <v>1832.56</v>
      </c>
      <c r="I59" s="8" t="n">
        <f aca="false">SUMIFS('Source'!$G:$G,'Source'!$A:$A,"102 - Orthopedic institutes",'Source'!$B:$B,$A59)</f>
        <v>0</v>
      </c>
      <c r="J59" s="8" t="n">
        <f aca="false">I59*$J$5</f>
        <v>0</v>
      </c>
      <c r="K59" s="8" t="n">
        <f aca="false">J59-H59</f>
        <v>-1832.56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98</v>
      </c>
      <c r="B60" s="7" t="str">
        <f aca="false">IFERROR(INDEX('Source'!$C:$C,MATCH($A60,'Source'!$B:$B,0)),"")</f>
        <v>חגורת גב אפורה</v>
      </c>
      <c r="C60" s="8" t="n">
        <f aca="false">SUMIFS('Source'!$D:$D,'Source'!$A:$A,"102 - Orthopedic institutes",'Source'!$B:$B,$A60)</f>
        <v>17</v>
      </c>
      <c r="D60" s="8" t="n">
        <f aca="false">SUMIFS('Source'!$F:$F,'Source'!$A:$A,"102 - Orthopedic institutes",'Source'!$B:$B,$A60)</f>
        <v>-3</v>
      </c>
      <c r="E60" s="8" t="n">
        <f aca="false">D60*$J$5</f>
        <v>-3.78947368421053</v>
      </c>
      <c r="F60" s="8" t="n">
        <f aca="false">E60-C60</f>
        <v>-20.7894736842105</v>
      </c>
      <c r="G60" s="9" t="n">
        <f aca="false">IF(AND(C60=0,E60=0),0,IF(C60=0,"New",(E60-C60)/C60))</f>
        <v>-1.22291021671827</v>
      </c>
      <c r="H60" s="8" t="n">
        <f aca="false">SUMIFS('Source'!$E:$E,'Source'!$A:$A,"102 - Orthopedic institutes",'Source'!$B:$B,$A60)</f>
        <v>1780.65</v>
      </c>
      <c r="I60" s="8" t="n">
        <f aca="false">SUMIFS('Source'!$G:$G,'Source'!$A:$A,"102 - Orthopedic institutes",'Source'!$B:$B,$A60)</f>
        <v>-43.5100000000001</v>
      </c>
      <c r="J60" s="8" t="n">
        <f aca="false">I60*$J$5</f>
        <v>-54.9600000000001</v>
      </c>
      <c r="K60" s="8" t="n">
        <f aca="false">J60-H60</f>
        <v>-1835.61</v>
      </c>
      <c r="L60" s="9" t="n">
        <f aca="false">IF(AND(H60=0,J60=0),0,IF(H60=0,"New",(J60-H60)/H60))</f>
        <v>-1.03086513351866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604</v>
      </c>
      <c r="B61" s="7" t="str">
        <f aca="false">IFERROR(INDEX('Source'!$C:$C,MATCH($A61,'Source'!$B:$B,0)),"")</f>
        <v>מתלה יד + קיבוע מרפק</v>
      </c>
      <c r="C61" s="8" t="n">
        <f aca="false">SUMIFS('Source'!$D:$D,'Source'!$A:$A,"102 - Orthopedic institutes",'Source'!$B:$B,$A61)</f>
        <v>34</v>
      </c>
      <c r="D61" s="8" t="n">
        <f aca="false">SUMIFS('Source'!$F:$F,'Source'!$A:$A,"102 - Orthopedic institutes",'Source'!$B:$B,$A61)</f>
        <v>6</v>
      </c>
      <c r="E61" s="8" t="n">
        <f aca="false">D61*$J$5</f>
        <v>7.57894736842105</v>
      </c>
      <c r="F61" s="8" t="n">
        <f aca="false">E61-C61</f>
        <v>-26.421052631579</v>
      </c>
      <c r="G61" s="9" t="n">
        <f aca="false">IF(AND(C61=0,E61=0),0,IF(C61=0,"New",(E61-C61)/C61))</f>
        <v>-0.777089783281734</v>
      </c>
      <c r="H61" s="8" t="n">
        <f aca="false">SUMIFS('Source'!$E:$E,'Source'!$A:$A,"102 - Orthopedic institutes",'Source'!$B:$B,$A61)</f>
        <v>2229.96</v>
      </c>
      <c r="I61" s="8" t="n">
        <f aca="false">SUMIFS('Source'!$G:$G,'Source'!$A:$A,"102 - Orthopedic institutes",'Source'!$B:$B,$A61)</f>
        <v>419.99</v>
      </c>
      <c r="J61" s="8" t="n">
        <f aca="false">I61*$J$5</f>
        <v>530.513684210526</v>
      </c>
      <c r="K61" s="8" t="n">
        <f aca="false">J61-H61</f>
        <v>-1699.44631578947</v>
      </c>
      <c r="L61" s="9" t="n">
        <f aca="false">IF(AND(H61=0,J61=0),0,IF(H61=0,"New",(J61-H61)/H61))</f>
        <v>-0.762097219586662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664</v>
      </c>
      <c r="B62" s="7" t="str">
        <f aca="false">IFERROR(INDEX('Source'!$C:$C,MATCH($A62,'Source'!$B:$B,0)),"")</f>
        <v>תומך ברך גנושילד</v>
      </c>
      <c r="C62" s="8" t="n">
        <f aca="false">SUMIFS('Source'!$D:$D,'Source'!$A:$A,"102 - Orthopedic institutes",'Source'!$B:$B,$A62)</f>
        <v>42</v>
      </c>
      <c r="D62" s="8" t="n">
        <f aca="false">SUMIFS('Source'!$F:$F,'Source'!$A:$A,"102 - Orthopedic institutes",'Source'!$B:$B,$A62)</f>
        <v>28</v>
      </c>
      <c r="E62" s="8" t="n">
        <f aca="false">D62*$J$5</f>
        <v>35.3684210526316</v>
      </c>
      <c r="F62" s="8" t="n">
        <f aca="false">E62-C62</f>
        <v>-6.63157894736843</v>
      </c>
      <c r="G62" s="9" t="n">
        <f aca="false">IF(AND(C62=0,E62=0),0,IF(C62=0,"New",(E62-C62)/C62))</f>
        <v>-0.157894736842105</v>
      </c>
      <c r="H62" s="8" t="n">
        <f aca="false">SUMIFS('Source'!$E:$E,'Source'!$A:$A,"102 - Orthopedic institutes",'Source'!$B:$B,$A62)</f>
        <v>4801.24</v>
      </c>
      <c r="I62" s="8" t="n">
        <f aca="false">SUMIFS('Source'!$G:$G,'Source'!$A:$A,"102 - Orthopedic institutes",'Source'!$B:$B,$A62)</f>
        <v>3000</v>
      </c>
      <c r="J62" s="8" t="n">
        <f aca="false">I62*$J$5</f>
        <v>3789.47368421053</v>
      </c>
      <c r="K62" s="8" t="n">
        <f aca="false">J62-H62</f>
        <v>-1011.76631578947</v>
      </c>
      <c r="L62" s="9" t="n">
        <f aca="false">IF(AND(H62=0,J62=0),0,IF(H62=0,"New",(J62-H62)/H62))</f>
        <v>-0.210730210485098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665</v>
      </c>
      <c r="B63" s="7" t="str">
        <f aca="false">IFERROR(INDEX('Source'!$C:$C,MATCH($A63,'Source'!$B:$B,0)),"")</f>
        <v>חגורת פאבליק (רצועות אבדוקציה)</v>
      </c>
      <c r="C63" s="8" t="n">
        <f aca="false">SUMIFS('Source'!$D:$D,'Source'!$A:$A,"102 - Orthopedic institutes",'Source'!$B:$B,$A63)</f>
        <v>89</v>
      </c>
      <c r="D63" s="8" t="n">
        <f aca="false">SUMIFS('Source'!$F:$F,'Source'!$A:$A,"102 - Orthopedic institutes",'Source'!$B:$B,$A63)</f>
        <v>81</v>
      </c>
      <c r="E63" s="8" t="n">
        <f aca="false">D63*$J$5</f>
        <v>102.315789473684</v>
      </c>
      <c r="F63" s="8" t="n">
        <f aca="false">E63-C63</f>
        <v>13.3157894736842</v>
      </c>
      <c r="G63" s="9" t="n">
        <f aca="false">IF(AND(C63=0,E63=0),0,IF(C63=0,"New",(E63-C63)/C63))</f>
        <v>0.149615612063867</v>
      </c>
      <c r="H63" s="8" t="n">
        <f aca="false">SUMIFS('Source'!$E:$E,'Source'!$A:$A,"102 - Orthopedic institutes",'Source'!$B:$B,$A63)</f>
        <v>22242.73</v>
      </c>
      <c r="I63" s="8" t="n">
        <f aca="false">SUMIFS('Source'!$G:$G,'Source'!$A:$A,"102 - Orthopedic institutes",'Source'!$B:$B,$A63)</f>
        <v>20455.04</v>
      </c>
      <c r="J63" s="8" t="n">
        <f aca="false">I63*$J$5</f>
        <v>25837.9452631579</v>
      </c>
      <c r="K63" s="8" t="n">
        <f aca="false">J63-H63</f>
        <v>3595.21526315789</v>
      </c>
      <c r="L63" s="9" t="n">
        <f aca="false">IF(AND(H63=0,J63=0),0,IF(H63=0,"New",(J63-H63)/H63))</f>
        <v>0.161635521501088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447</v>
      </c>
      <c r="B64" s="7" t="str">
        <f aca="false">IFERROR(INDEX('Source'!$C:$C,MATCH($A64,'Source'!$B:$B,0)),"")</f>
        <v>חגורה אוורירית איטלקית</v>
      </c>
      <c r="C64" s="8" t="n">
        <f aca="false">SUMIFS('Source'!$D:$D,'Source'!$A:$A,"102 - Orthopedic institutes",'Source'!$B:$B,$A64)</f>
        <v>20</v>
      </c>
      <c r="D64" s="8" t="n">
        <f aca="false">SUMIFS('Source'!$F:$F,'Source'!$A:$A,"102 - Orthopedic institutes",'Source'!$B:$B,$A64)</f>
        <v>11</v>
      </c>
      <c r="E64" s="8" t="n">
        <f aca="false">D64*$J$5</f>
        <v>13.8947368421053</v>
      </c>
      <c r="F64" s="8" t="n">
        <f aca="false">E64-C64</f>
        <v>-6.10526315789474</v>
      </c>
      <c r="G64" s="9" t="n">
        <f aca="false">IF(AND(C64=0,E64=0),0,IF(C64=0,"New",(E64-C64)/C64))</f>
        <v>-0.305263157894737</v>
      </c>
      <c r="H64" s="8" t="n">
        <f aca="false">SUMIFS('Source'!$E:$E,'Source'!$A:$A,"102 - Orthopedic institutes",'Source'!$B:$B,$A64)</f>
        <v>4162.57</v>
      </c>
      <c r="I64" s="8" t="n">
        <f aca="false">SUMIFS('Source'!$G:$G,'Source'!$A:$A,"102 - Orthopedic institutes",'Source'!$B:$B,$A64)</f>
        <v>2419.99</v>
      </c>
      <c r="J64" s="8" t="n">
        <f aca="false">I64*$J$5</f>
        <v>3056.82947368421</v>
      </c>
      <c r="K64" s="8" t="n">
        <f aca="false">J64-H64</f>
        <v>-1105.74052631579</v>
      </c>
      <c r="L64" s="9" t="n">
        <f aca="false">IF(AND(H64=0,J64=0),0,IF(H64=0,"New",(J64-H64)/H64))</f>
        <v>-0.265638902484713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347</v>
      </c>
      <c r="B65" s="7" t="str">
        <f aca="false">IFERROR(INDEX('Source'!$C:$C,MATCH($A65,'Source'!$B:$B,0)),"")</f>
        <v>מדרס מטטרזלי</v>
      </c>
      <c r="C65" s="8" t="n">
        <f aca="false">SUMIFS('Source'!$D:$D,'Source'!$A:$A,"102 - Orthopedic institutes",'Source'!$B:$B,$A65)</f>
        <v>76</v>
      </c>
      <c r="D65" s="8" t="n">
        <f aca="false">SUMIFS('Source'!$F:$F,'Source'!$A:$A,"102 - Orthopedic institutes",'Source'!$B:$B,$A65)</f>
        <v>0</v>
      </c>
      <c r="E65" s="8" t="n">
        <f aca="false">D65*$J$5</f>
        <v>0</v>
      </c>
      <c r="F65" s="8" t="n">
        <f aca="false">E65-C65</f>
        <v>-76</v>
      </c>
      <c r="G65" s="9" t="n">
        <f aca="false">IF(AND(C65=0,E65=0),0,IF(C65=0,"New",(E65-C65)/C65))</f>
        <v>-1</v>
      </c>
      <c r="H65" s="8" t="n">
        <f aca="false">SUMIFS('Source'!$E:$E,'Source'!$A:$A,"102 - Orthopedic institutes",'Source'!$B:$B,$A65)</f>
        <v>1731.13</v>
      </c>
      <c r="I65" s="8" t="n">
        <f aca="false">SUMIFS('Source'!$G:$G,'Source'!$A:$A,"102 - Orthopedic institutes",'Source'!$B:$B,$A65)</f>
        <v>0</v>
      </c>
      <c r="J65" s="8" t="n">
        <f aca="false">I65*$J$5</f>
        <v>0</v>
      </c>
      <c r="K65" s="8" t="n">
        <f aca="false">J65-H65</f>
        <v>-1731.13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549</v>
      </c>
      <c r="B66" s="7" t="str">
        <f aca="false">IFERROR(INDEX('Source'!$C:$C,MATCH($A66,'Source'!$B:$B,0)),"")</f>
        <v>חגורה אחרי ניתוח</v>
      </c>
      <c r="C66" s="8" t="n">
        <f aca="false">SUMIFS('Source'!$D:$D,'Source'!$A:$A,"102 - Orthopedic institutes",'Source'!$B:$B,$A66)</f>
        <v>43</v>
      </c>
      <c r="D66" s="8" t="n">
        <f aca="false">SUMIFS('Source'!$F:$F,'Source'!$A:$A,"102 - Orthopedic institutes",'Source'!$B:$B,$A66)</f>
        <v>26</v>
      </c>
      <c r="E66" s="8" t="n">
        <f aca="false">D66*$J$5</f>
        <v>32.8421052631579</v>
      </c>
      <c r="F66" s="8" t="n">
        <f aca="false">E66-C66</f>
        <v>-10.1578947368421</v>
      </c>
      <c r="G66" s="9" t="n">
        <f aca="false">IF(AND(C66=0,E66=0),0,IF(C66=0,"New",(E66-C66)/C66))</f>
        <v>-0.236230110159119</v>
      </c>
      <c r="H66" s="8" t="n">
        <f aca="false">SUMIFS('Source'!$E:$E,'Source'!$A:$A,"102 - Orthopedic institutes",'Source'!$B:$B,$A66)</f>
        <v>4415.37</v>
      </c>
      <c r="I66" s="8" t="n">
        <f aca="false">SUMIFS('Source'!$G:$G,'Source'!$A:$A,"102 - Orthopedic institutes",'Source'!$B:$B,$A66)</f>
        <v>2696.88</v>
      </c>
      <c r="J66" s="8" t="n">
        <f aca="false">I66*$J$5</f>
        <v>3406.58526315789</v>
      </c>
      <c r="K66" s="8" t="n">
        <f aca="false">J66-H66</f>
        <v>-1008.78473684211</v>
      </c>
      <c r="L66" s="9" t="n">
        <f aca="false">IF(AND(H66=0,J66=0),0,IF(H66=0,"New",(J66-H66)/H66))</f>
        <v>-0.2284711670465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186</v>
      </c>
      <c r="B67" s="7" t="str">
        <f aca="false">IFERROR(INDEX('Source'!$C:$C,MATCH($A67,'Source'!$B:$B,0)),"")</f>
        <v>צוארון ספוגי</v>
      </c>
      <c r="C67" s="8" t="n">
        <f aca="false">SUMIFS('Source'!$D:$D,'Source'!$A:$A,"102 - Orthopedic institutes",'Source'!$B:$B,$A67)</f>
        <v>50</v>
      </c>
      <c r="D67" s="8" t="n">
        <f aca="false">SUMIFS('Source'!$F:$F,'Source'!$A:$A,"102 - Orthopedic institutes",'Source'!$B:$B,$A67)</f>
        <v>16</v>
      </c>
      <c r="E67" s="8" t="n">
        <f aca="false">D67*$J$5</f>
        <v>20.2105263157895</v>
      </c>
      <c r="F67" s="8" t="n">
        <f aca="false">E67-C67</f>
        <v>-29.7894736842105</v>
      </c>
      <c r="G67" s="9" t="n">
        <f aca="false">IF(AND(C67=0,E67=0),0,IF(C67=0,"New",(E67-C67)/C67))</f>
        <v>-0.595789473684211</v>
      </c>
      <c r="H67" s="8" t="n">
        <f aca="false">SUMIFS('Source'!$E:$E,'Source'!$A:$A,"102 - Orthopedic institutes",'Source'!$B:$B,$A67)</f>
        <v>2481.29</v>
      </c>
      <c r="I67" s="8" t="n">
        <f aca="false">SUMIFS('Source'!$G:$G,'Source'!$A:$A,"102 - Orthopedic institutes",'Source'!$B:$B,$A67)</f>
        <v>794.09</v>
      </c>
      <c r="J67" s="8" t="n">
        <f aca="false">I67*$J$5</f>
        <v>1003.06105263158</v>
      </c>
      <c r="K67" s="8" t="n">
        <f aca="false">J67-H67</f>
        <v>-1478.22894736842</v>
      </c>
      <c r="L67" s="9" t="n">
        <f aca="false">IF(AND(H67=0,J67=0),0,IF(H67=0,"New",(J67-H67)/H67))</f>
        <v>-0.595750173243926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269</v>
      </c>
      <c r="B68" s="7" t="str">
        <f aca="false">IFERROR(INDEX('Source'!$C:$C,MATCH($A68,'Source'!$B:$B,0)),"")</f>
        <v>מגן ברך SC422</v>
      </c>
      <c r="C68" s="8" t="n">
        <f aca="false">SUMIFS('Source'!$D:$D,'Source'!$A:$A,"102 - Orthopedic institutes",'Source'!$B:$B,$A68)</f>
        <v>13</v>
      </c>
      <c r="D68" s="8" t="n">
        <f aca="false">SUMIFS('Source'!$F:$F,'Source'!$A:$A,"102 - Orthopedic institutes",'Source'!$B:$B,$A68)</f>
        <v>1</v>
      </c>
      <c r="E68" s="8" t="n">
        <f aca="false">D68*$J$5</f>
        <v>1.26315789473684</v>
      </c>
      <c r="F68" s="8" t="n">
        <f aca="false">E68-C68</f>
        <v>-11.7368421052632</v>
      </c>
      <c r="G68" s="9" t="n">
        <f aca="false">IF(AND(C68=0,E68=0),0,IF(C68=0,"New",(E68-C68)/C68))</f>
        <v>-0.902834008097166</v>
      </c>
      <c r="H68" s="8" t="n">
        <f aca="false">SUMIFS('Source'!$E:$E,'Source'!$A:$A,"102 - Orthopedic institutes",'Source'!$B:$B,$A68)</f>
        <v>1827.43</v>
      </c>
      <c r="I68" s="8" t="n">
        <f aca="false">SUMIFS('Source'!$G:$G,'Source'!$A:$A,"102 - Orthopedic institutes",'Source'!$B:$B,$A68)</f>
        <v>140.57</v>
      </c>
      <c r="J68" s="8" t="n">
        <f aca="false">I68*$J$5</f>
        <v>177.562105263158</v>
      </c>
      <c r="K68" s="8" t="n">
        <f aca="false">J68-H68</f>
        <v>-1649.86789473684</v>
      </c>
      <c r="L68" s="9" t="n">
        <f aca="false">IF(AND(H68=0,J68=0),0,IF(H68=0,"New",(J68-H68)/H68))</f>
        <v>-0.902835071514007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300</v>
      </c>
      <c r="B69" s="7" t="str">
        <f aca="false">IFERROR(INDEX('Source'!$C:$C,MATCH($A69,'Source'!$B:$B,0)),"")</f>
        <v>ח.בטן 25 ס'מ</v>
      </c>
      <c r="C69" s="8" t="n">
        <f aca="false">SUMIFS('Source'!$D:$D,'Source'!$A:$A,"102 - Orthopedic institutes",'Source'!$B:$B,$A69)</f>
        <v>39</v>
      </c>
      <c r="D69" s="8" t="n">
        <f aca="false">SUMIFS('Source'!$F:$F,'Source'!$A:$A,"102 - Orthopedic institutes",'Source'!$B:$B,$A69)</f>
        <v>16</v>
      </c>
      <c r="E69" s="8" t="n">
        <f aca="false">D69*$J$5</f>
        <v>20.2105263157895</v>
      </c>
      <c r="F69" s="8" t="n">
        <f aca="false">E69-C69</f>
        <v>-18.7894736842105</v>
      </c>
      <c r="G69" s="9" t="n">
        <f aca="false">IF(AND(C69=0,E69=0),0,IF(C69=0,"New",(E69-C69)/C69))</f>
        <v>-0.481781376518219</v>
      </c>
      <c r="H69" s="8" t="n">
        <f aca="false">SUMIFS('Source'!$E:$E,'Source'!$A:$A,"102 - Orthopedic institutes",'Source'!$B:$B,$A69)</f>
        <v>3043.98</v>
      </c>
      <c r="I69" s="8" t="n">
        <f aca="false">SUMIFS('Source'!$G:$G,'Source'!$A:$A,"102 - Orthopedic institutes",'Source'!$B:$B,$A69)</f>
        <v>1359.98</v>
      </c>
      <c r="J69" s="8" t="n">
        <f aca="false">I69*$J$5</f>
        <v>1717.86947368421</v>
      </c>
      <c r="K69" s="8" t="n">
        <f aca="false">J69-H69</f>
        <v>-1326.11052631579</v>
      </c>
      <c r="L69" s="9" t="n">
        <f aca="false">IF(AND(H69=0,J69=0),0,IF(H69=0,"New",(J69-H69)/H69))</f>
        <v>-0.435650210026278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666</v>
      </c>
      <c r="B70" s="7" t="str">
        <f aca="false">IFERROR(INDEX('Source'!$C:$C,MATCH($A70,'Source'!$B:$B,0)),"")</f>
        <v>כפפת CTS ימין</v>
      </c>
      <c r="C70" s="8" t="n">
        <f aca="false">SUMIFS('Source'!$D:$D,'Source'!$A:$A,"102 - Orthopedic institutes",'Source'!$B:$B,$A70)</f>
        <v>22</v>
      </c>
      <c r="D70" s="8" t="n">
        <f aca="false">SUMIFS('Source'!$F:$F,'Source'!$A:$A,"102 - Orthopedic institutes",'Source'!$B:$B,$A70)</f>
        <v>4</v>
      </c>
      <c r="E70" s="8" t="n">
        <f aca="false">D70*$J$5</f>
        <v>5.05263157894737</v>
      </c>
      <c r="F70" s="8" t="n">
        <f aca="false">E70-C70</f>
        <v>-16.9473684210526</v>
      </c>
      <c r="G70" s="9" t="n">
        <f aca="false">IF(AND(C70=0,E70=0),0,IF(C70=0,"New",(E70-C70)/C70))</f>
        <v>-0.770334928229665</v>
      </c>
      <c r="H70" s="8" t="n">
        <f aca="false">SUMIFS('Source'!$E:$E,'Source'!$A:$A,"102 - Orthopedic institutes",'Source'!$B:$B,$A70)</f>
        <v>1980.3</v>
      </c>
      <c r="I70" s="8" t="n">
        <f aca="false">SUMIFS('Source'!$G:$G,'Source'!$A:$A,"102 - Orthopedic institutes",'Source'!$B:$B,$A70)</f>
        <v>360</v>
      </c>
      <c r="J70" s="8" t="n">
        <f aca="false">I70*$J$5</f>
        <v>454.736842105263</v>
      </c>
      <c r="K70" s="8" t="n">
        <f aca="false">J70-H70</f>
        <v>-1525.56315789474</v>
      </c>
      <c r="L70" s="9" t="n">
        <f aca="false">IF(AND(H70=0,J70=0),0,IF(H70=0,"New",(J70-H70)/H70))</f>
        <v>-0.770369720696226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157</v>
      </c>
      <c r="B71" s="7" t="str">
        <f aca="false">IFERROR(INDEX('Source'!$C:$C,MATCH($A71,'Source'!$B:$B,0)),"")</f>
        <v>חגורת בטן</v>
      </c>
      <c r="C71" s="8" t="n">
        <f aca="false">SUMIFS('Source'!$D:$D,'Source'!$A:$A,"102 - Orthopedic institutes",'Source'!$B:$B,$A71)</f>
        <v>42</v>
      </c>
      <c r="D71" s="8" t="n">
        <f aca="false">SUMIFS('Source'!$F:$F,'Source'!$A:$A,"102 - Orthopedic institutes",'Source'!$B:$B,$A71)</f>
        <v>23</v>
      </c>
      <c r="E71" s="8" t="n">
        <f aca="false">D71*$J$5</f>
        <v>29.0526315789474</v>
      </c>
      <c r="F71" s="8" t="n">
        <f aca="false">E71-C71</f>
        <v>-12.9473684210526</v>
      </c>
      <c r="G71" s="9" t="n">
        <f aca="false">IF(AND(C71=0,E71=0),0,IF(C71=0,"New",(E71-C71)/C71))</f>
        <v>-0.308270676691729</v>
      </c>
      <c r="H71" s="8" t="n">
        <f aca="false">SUMIFS('Source'!$E:$E,'Source'!$A:$A,"102 - Orthopedic institutes",'Source'!$B:$B,$A71)</f>
        <v>3569.81</v>
      </c>
      <c r="I71" s="8" t="n">
        <f aca="false">SUMIFS('Source'!$G:$G,'Source'!$A:$A,"102 - Orthopedic institutes",'Source'!$B:$B,$A71)</f>
        <v>1954.81</v>
      </c>
      <c r="J71" s="8" t="n">
        <f aca="false">I71*$J$5</f>
        <v>2469.23368421053</v>
      </c>
      <c r="K71" s="8" t="n">
        <f aca="false">J71-H71</f>
        <v>-1100.57631578947</v>
      </c>
      <c r="L71" s="9" t="n">
        <f aca="false">IF(AND(H71=0,J71=0),0,IF(H71=0,"New",(J71-H71)/H71))</f>
        <v>-0.308301090475256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392</v>
      </c>
      <c r="B72" s="7" t="str">
        <f aca="false">IFERROR(INDEX('Source'!$C:$C,MATCH($A72,'Source'!$B:$B,0)),"")</f>
        <v>חגורת שבר לצד ימין</v>
      </c>
      <c r="C72" s="8" t="n">
        <f aca="false">SUMIFS('Source'!$D:$D,'Source'!$A:$A,"102 - Orthopedic institutes",'Source'!$B:$B,$A72)</f>
        <v>22</v>
      </c>
      <c r="D72" s="8" t="n">
        <f aca="false">SUMIFS('Source'!$F:$F,'Source'!$A:$A,"102 - Orthopedic institutes",'Source'!$B:$B,$A72)</f>
        <v>9</v>
      </c>
      <c r="E72" s="8" t="n">
        <f aca="false">D72*$J$5</f>
        <v>11.3684210526316</v>
      </c>
      <c r="F72" s="8" t="n">
        <f aca="false">E72-C72</f>
        <v>-10.6315789473684</v>
      </c>
      <c r="G72" s="9" t="n">
        <f aca="false">IF(AND(C72=0,E72=0),0,IF(C72=0,"New",(E72-C72)/C72))</f>
        <v>-0.483253588516746</v>
      </c>
      <c r="H72" s="8" t="n">
        <f aca="false">SUMIFS('Source'!$E:$E,'Source'!$A:$A,"102 - Orthopedic institutes",'Source'!$B:$B,$A72)</f>
        <v>2896.91</v>
      </c>
      <c r="I72" s="8" t="n">
        <f aca="false">SUMIFS('Source'!$G:$G,'Source'!$A:$A,"102 - Orthopedic institutes",'Source'!$B:$B,$A72)</f>
        <v>1309.24</v>
      </c>
      <c r="J72" s="8" t="n">
        <f aca="false">I72*$J$5</f>
        <v>1653.77684210526</v>
      </c>
      <c r="K72" s="8" t="n">
        <f aca="false">J72-H72</f>
        <v>-1243.13315789474</v>
      </c>
      <c r="L72" s="9" t="n">
        <f aca="false">IF(AND(H72=0,J72=0),0,IF(H72=0,"New",(J72-H72)/H72))</f>
        <v>-0.429123845026161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372</v>
      </c>
      <c r="B73" s="7" t="str">
        <f aca="false">IFERROR(INDEX('Source'!$C:$C,MATCH($A73,'Source'!$B:$B,0)),"")</f>
        <v>מגן ברך SC422</v>
      </c>
      <c r="C73" s="8" t="n">
        <f aca="false">SUMIFS('Source'!$D:$D,'Source'!$A:$A,"102 - Orthopedic institutes",'Source'!$B:$B,$A73)</f>
        <v>12</v>
      </c>
      <c r="D73" s="8" t="n">
        <f aca="false">SUMIFS('Source'!$F:$F,'Source'!$A:$A,"102 - Orthopedic institutes",'Source'!$B:$B,$A73)</f>
        <v>1</v>
      </c>
      <c r="E73" s="8" t="n">
        <f aca="false">D73*$J$5</f>
        <v>1.26315789473684</v>
      </c>
      <c r="F73" s="8" t="n">
        <f aca="false">E73-C73</f>
        <v>-10.7368421052632</v>
      </c>
      <c r="G73" s="9" t="n">
        <f aca="false">IF(AND(C73=0,E73=0),0,IF(C73=0,"New",(E73-C73)/C73))</f>
        <v>-0.894736842105263</v>
      </c>
      <c r="H73" s="8" t="n">
        <f aca="false">SUMIFS('Source'!$E:$E,'Source'!$A:$A,"102 - Orthopedic institutes",'Source'!$B:$B,$A73)</f>
        <v>1686.86</v>
      </c>
      <c r="I73" s="8" t="n">
        <f aca="false">SUMIFS('Source'!$G:$G,'Source'!$A:$A,"102 - Orthopedic institutes",'Source'!$B:$B,$A73)</f>
        <v>140.57</v>
      </c>
      <c r="J73" s="8" t="n">
        <f aca="false">I73*$J$5</f>
        <v>177.562105263158</v>
      </c>
      <c r="K73" s="8" t="n">
        <f aca="false">J73-H73</f>
        <v>-1509.29789473684</v>
      </c>
      <c r="L73" s="9" t="n">
        <f aca="false">IF(AND(H73=0,J73=0),0,IF(H73=0,"New",(J73-H73)/H73))</f>
        <v>-0.894738090141945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667</v>
      </c>
      <c r="B74" s="7" t="str">
        <f aca="false">IFERROR(INDEX('Source'!$C:$C,MATCH($A74,'Source'!$B:$B,0)),"")</f>
        <v>כפפת CTS שמאל</v>
      </c>
      <c r="C74" s="8" t="n">
        <f aca="false">SUMIFS('Source'!$D:$D,'Source'!$A:$A,"102 - Orthopedic institutes",'Source'!$B:$B,$A74)</f>
        <v>20</v>
      </c>
      <c r="D74" s="8" t="n">
        <f aca="false">SUMIFS('Source'!$F:$F,'Source'!$A:$A,"102 - Orthopedic institutes",'Source'!$B:$B,$A74)</f>
        <v>3</v>
      </c>
      <c r="E74" s="8" t="n">
        <f aca="false">D74*$J$5</f>
        <v>3.78947368421053</v>
      </c>
      <c r="F74" s="8" t="n">
        <f aca="false">E74-C74</f>
        <v>-16.2105263157895</v>
      </c>
      <c r="G74" s="9" t="n">
        <f aca="false">IF(AND(C74=0,E74=0),0,IF(C74=0,"New",(E74-C74)/C74))</f>
        <v>-0.810526315789474</v>
      </c>
      <c r="H74" s="8" t="n">
        <f aca="false">SUMIFS('Source'!$E:$E,'Source'!$A:$A,"102 - Orthopedic institutes",'Source'!$B:$B,$A74)</f>
        <v>1800.3</v>
      </c>
      <c r="I74" s="8" t="n">
        <f aca="false">SUMIFS('Source'!$G:$G,'Source'!$A:$A,"102 - Orthopedic institutes",'Source'!$B:$B,$A74)</f>
        <v>270</v>
      </c>
      <c r="J74" s="8" t="n">
        <f aca="false">I74*$J$5</f>
        <v>341.052631578947</v>
      </c>
      <c r="K74" s="8" t="n">
        <f aca="false">J74-H74</f>
        <v>-1459.24736842105</v>
      </c>
      <c r="L74" s="9" t="n">
        <f aca="false">IF(AND(H74=0,J74=0),0,IF(H74=0,"New",(J74-H74)/H74))</f>
        <v>-0.810557889474561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524</v>
      </c>
      <c r="B75" s="7" t="str">
        <f aca="false">IFERROR(INDEX('Source'!$C:$C,MATCH($A75,'Source'!$B:$B,0)),"")</f>
        <v>מישר כתפיים רחב+תמיכה לבית השח</v>
      </c>
      <c r="C75" s="8" t="n">
        <f aca="false">SUMIFS('Source'!$D:$D,'Source'!$A:$A,"102 - Orthopedic institutes",'Source'!$B:$B,$A75)</f>
        <v>11</v>
      </c>
      <c r="D75" s="8" t="n">
        <f aca="false">SUMIFS('Source'!$F:$F,'Source'!$A:$A,"102 - Orthopedic institutes",'Source'!$B:$B,$A75)</f>
        <v>1</v>
      </c>
      <c r="E75" s="8" t="n">
        <f aca="false">D75*$J$5</f>
        <v>1.26315789473684</v>
      </c>
      <c r="F75" s="8" t="n">
        <f aca="false">E75-C75</f>
        <v>-9.73684210526316</v>
      </c>
      <c r="G75" s="9" t="n">
        <f aca="false">IF(AND(C75=0,E75=0),0,IF(C75=0,"New",(E75-C75)/C75))</f>
        <v>-0.885167464114833</v>
      </c>
      <c r="H75" s="8" t="n">
        <f aca="false">SUMIFS('Source'!$E:$E,'Source'!$A:$A,"102 - Orthopedic institutes",'Source'!$B:$B,$A75)</f>
        <v>1688.02</v>
      </c>
      <c r="I75" s="8" t="n">
        <f aca="false">SUMIFS('Source'!$G:$G,'Source'!$A:$A,"102 - Orthopedic institutes",'Source'!$B:$B,$A75)</f>
        <v>160.02</v>
      </c>
      <c r="J75" s="8" t="n">
        <f aca="false">I75*$J$5</f>
        <v>202.130526315789</v>
      </c>
      <c r="K75" s="8" t="n">
        <f aca="false">J75-H75</f>
        <v>-1485.88947368421</v>
      </c>
      <c r="L75" s="9" t="n">
        <f aca="false">IF(AND(H75=0,J75=0),0,IF(H75=0,"New",(J75-H75)/H75))</f>
        <v>-0.880255846307633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176</v>
      </c>
      <c r="B76" s="7" t="str">
        <f aca="false">IFERROR(INDEX('Source'!$C:$C,MATCH($A76,'Source'!$B:$B,0)),"")</f>
        <v>מתלה רשת לזרוע שחור 85B</v>
      </c>
      <c r="C76" s="8" t="n">
        <f aca="false">SUMIFS('Source'!$D:$D,'Source'!$A:$A,"102 - Orthopedic institutes",'Source'!$B:$B,$A76)</f>
        <v>50</v>
      </c>
      <c r="D76" s="8" t="n">
        <f aca="false">SUMIFS('Source'!$F:$F,'Source'!$A:$A,"102 - Orthopedic institutes",'Source'!$B:$B,$A76)</f>
        <v>22</v>
      </c>
      <c r="E76" s="8" t="n">
        <f aca="false">D76*$J$5</f>
        <v>27.7894736842105</v>
      </c>
      <c r="F76" s="8" t="n">
        <f aca="false">E76-C76</f>
        <v>-22.2105263157895</v>
      </c>
      <c r="G76" s="9" t="n">
        <f aca="false">IF(AND(C76=0,E76=0),0,IF(C76=0,"New",(E76-C76)/C76))</f>
        <v>-0.44421052631579</v>
      </c>
      <c r="H76" s="8" t="n">
        <f aca="false">SUMIFS('Source'!$E:$E,'Source'!$A:$A,"102 - Orthopedic institutes",'Source'!$B:$B,$A76)</f>
        <v>2557.39</v>
      </c>
      <c r="I76" s="8" t="n">
        <f aca="false">SUMIFS('Source'!$G:$G,'Source'!$A:$A,"102 - Orthopedic institutes",'Source'!$B:$B,$A76)</f>
        <v>1077.95</v>
      </c>
      <c r="J76" s="8" t="n">
        <f aca="false">I76*$J$5</f>
        <v>1361.62105263158</v>
      </c>
      <c r="K76" s="8" t="n">
        <f aca="false">J76-H76</f>
        <v>-1195.76894736842</v>
      </c>
      <c r="L76" s="9" t="n">
        <f aca="false">IF(AND(H76=0,J76=0),0,IF(H76=0,"New",(J76-H76)/H76))</f>
        <v>-0.467573951320847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152</v>
      </c>
      <c r="B77" s="7" t="str">
        <f aca="false">IFERROR(INDEX('Source'!$C:$C,MATCH($A77,'Source'!$B:$B,0)),"")</f>
        <v>מתלה יד-כיס</v>
      </c>
      <c r="C77" s="8" t="n">
        <f aca="false">SUMIFS('Source'!$D:$D,'Source'!$A:$A,"102 - Orthopedic institutes",'Source'!$B:$B,$A77)</f>
        <v>59</v>
      </c>
      <c r="D77" s="8" t="n">
        <f aca="false">SUMIFS('Source'!$F:$F,'Source'!$A:$A,"102 - Orthopedic institutes",'Source'!$B:$B,$A77)</f>
        <v>29</v>
      </c>
      <c r="E77" s="8" t="n">
        <f aca="false">D77*$J$5</f>
        <v>36.6315789473684</v>
      </c>
      <c r="F77" s="8" t="n">
        <f aca="false">E77-C77</f>
        <v>-22.3684210526316</v>
      </c>
      <c r="G77" s="9" t="n">
        <f aca="false">IF(AND(C77=0,E77=0),0,IF(C77=0,"New",(E77-C77)/C77))</f>
        <v>-0.379125780553078</v>
      </c>
      <c r="H77" s="8" t="n">
        <f aca="false">SUMIFS('Source'!$E:$E,'Source'!$A:$A,"102 - Orthopedic institutes",'Source'!$B:$B,$A77)</f>
        <v>2890.94</v>
      </c>
      <c r="I77" s="8" t="n">
        <f aca="false">SUMIFS('Source'!$G:$G,'Source'!$A:$A,"102 - Orthopedic institutes",'Source'!$B:$B,$A77)</f>
        <v>1420.92</v>
      </c>
      <c r="J77" s="8" t="n">
        <f aca="false">I77*$J$5</f>
        <v>1794.84631578947</v>
      </c>
      <c r="K77" s="8" t="n">
        <f aca="false">J77-H77</f>
        <v>-1096.09368421053</v>
      </c>
      <c r="L77" s="9" t="n">
        <f aca="false">IF(AND(H77=0,J77=0),0,IF(H77=0,"New",(J77-H77)/H77))</f>
        <v>-0.379147849561225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668</v>
      </c>
      <c r="B78" s="7" t="str">
        <f aca="false">IFERROR(INDEX('Source'!$C:$C,MATCH($A78,'Source'!$B:$B,0)),"")</f>
        <v>TaluAirShield | מקבע קרסול</v>
      </c>
      <c r="C78" s="8" t="n">
        <f aca="false">SUMIFS('Source'!$D:$D,'Source'!$A:$A,"102 - Orthopedic institutes",'Source'!$B:$B,$A78)</f>
        <v>0</v>
      </c>
      <c r="D78" s="8" t="n">
        <f aca="false">SUMIFS('Source'!$F:$F,'Source'!$A:$A,"102 - Orthopedic institutes",'Source'!$B:$B,$A78)</f>
        <v>21</v>
      </c>
      <c r="E78" s="8" t="n">
        <f aca="false">D78*$J$5</f>
        <v>26.5263157894737</v>
      </c>
      <c r="F78" s="8" t="n">
        <f aca="false">E78-C78</f>
        <v>26.5263157894737</v>
      </c>
      <c r="G78" s="9" t="str">
        <f aca="false">IF(AND(C78=0,E78=0),0,IF(C78=0,"New",(E78-C78)/C78))</f>
        <v>New</v>
      </c>
      <c r="H78" s="8" t="n">
        <f aca="false">SUMIFS('Source'!$E:$E,'Source'!$A:$A,"102 - Orthopedic institutes",'Source'!$B:$B,$A78)</f>
        <v>0</v>
      </c>
      <c r="I78" s="8" t="n">
        <f aca="false">SUMIFS('Source'!$G:$G,'Source'!$A:$A,"102 - Orthopedic institutes",'Source'!$B:$B,$A78)</f>
        <v>1468.02</v>
      </c>
      <c r="J78" s="8" t="n">
        <f aca="false">I78*$J$5</f>
        <v>1854.34105263158</v>
      </c>
      <c r="K78" s="8" t="n">
        <f aca="false">J78-H78</f>
        <v>1854.34105263158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669</v>
      </c>
      <c r="B79" s="7" t="str">
        <f aca="false">IFERROR(INDEX('Source'!$C:$C,MATCH($A79,'Source'!$B:$B,0)),"")</f>
        <v>חגורת שרוכים</v>
      </c>
      <c r="C79" s="8" t="n">
        <f aca="false">SUMIFS('Source'!$D:$D,'Source'!$A:$A,"102 - Orthopedic institutes",'Source'!$B:$B,$A79)</f>
        <v>15</v>
      </c>
      <c r="D79" s="8" t="n">
        <f aca="false">SUMIFS('Source'!$F:$F,'Source'!$A:$A,"102 - Orthopedic institutes",'Source'!$B:$B,$A79)</f>
        <v>-1</v>
      </c>
      <c r="E79" s="8" t="n">
        <f aca="false">D79*$J$5</f>
        <v>-1.26315789473684</v>
      </c>
      <c r="F79" s="8" t="n">
        <f aca="false">E79-C79</f>
        <v>-16.2631578947368</v>
      </c>
      <c r="G79" s="9" t="n">
        <f aca="false">IF(AND(C79=0,E79=0),0,IF(C79=0,"New",(E79-C79)/C79))</f>
        <v>-1.08421052631579</v>
      </c>
      <c r="H79" s="8" t="n">
        <f aca="false">SUMIFS('Source'!$E:$E,'Source'!$A:$A,"102 - Orthopedic institutes",'Source'!$B:$B,$A79)</f>
        <v>1387.12</v>
      </c>
      <c r="I79" s="8" t="n">
        <f aca="false">SUMIFS('Source'!$G:$G,'Source'!$A:$A,"102 - Orthopedic institutes",'Source'!$B:$B,$A79)</f>
        <v>-69.98</v>
      </c>
      <c r="J79" s="8" t="n">
        <f aca="false">I79*$J$5</f>
        <v>-88.3957894736842</v>
      </c>
      <c r="K79" s="8" t="n">
        <f aca="false">J79-H79</f>
        <v>-1475.51578947368</v>
      </c>
      <c r="L79" s="9" t="n">
        <f aca="false">IF(AND(H79=0,J79=0),0,IF(H79=0,"New",(J79-H79)/H79))</f>
        <v>-1.06372613002025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343</v>
      </c>
      <c r="B80" s="7" t="str">
        <f aca="false">IFERROR(INDEX('Source'!$C:$C,MATCH($A80,'Source'!$B:$B,0)),"")</f>
        <v>גרבי נוחות קיץ שחור</v>
      </c>
      <c r="C80" s="8" t="n">
        <f aca="false">SUMIFS('Source'!$D:$D,'Source'!$A:$A,"102 - Orthopedic institutes",'Source'!$B:$B,$A80)</f>
        <v>109</v>
      </c>
      <c r="D80" s="8" t="n">
        <f aca="false">SUMIFS('Source'!$F:$F,'Source'!$A:$A,"102 - Orthopedic institutes",'Source'!$B:$B,$A80)</f>
        <v>57</v>
      </c>
      <c r="E80" s="8" t="n">
        <f aca="false">D80*$J$5</f>
        <v>72</v>
      </c>
      <c r="F80" s="8" t="n">
        <f aca="false">E80-C80</f>
        <v>-37</v>
      </c>
      <c r="G80" s="9" t="n">
        <f aca="false">IF(AND(C80=0,E80=0),0,IF(C80=0,"New",(E80-C80)/C80))</f>
        <v>-0.339449541284404</v>
      </c>
      <c r="H80" s="8" t="n">
        <f aca="false">SUMIFS('Source'!$E:$E,'Source'!$A:$A,"102 - Orthopedic institutes",'Source'!$B:$B,$A80)</f>
        <v>2569.68</v>
      </c>
      <c r="I80" s="8" t="n">
        <f aca="false">SUMIFS('Source'!$G:$G,'Source'!$A:$A,"102 - Orthopedic institutes",'Source'!$B:$B,$A80)</f>
        <v>1124.8</v>
      </c>
      <c r="J80" s="8" t="n">
        <f aca="false">I80*$J$5</f>
        <v>1420.8</v>
      </c>
      <c r="K80" s="8" t="n">
        <f aca="false">J80-H80</f>
        <v>-1148.88</v>
      </c>
      <c r="L80" s="9" t="n">
        <f aca="false">IF(AND(H80=0,J80=0),0,IF(H80=0,"New",(J80-H80)/H80))</f>
        <v>-0.447090688334734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670</v>
      </c>
      <c r="B81" s="7" t="str">
        <f aca="false">IFERROR(INDEX('Source'!$C:$C,MATCH($A81,'Source'!$B:$B,0)),"")</f>
        <v>מגן לכתף ימין/שמאל</v>
      </c>
      <c r="C81" s="8" t="n">
        <f aca="false">SUMIFS('Source'!$D:$D,'Source'!$A:$A,"102 - Orthopedic institutes",'Source'!$B:$B,$A81)</f>
        <v>22</v>
      </c>
      <c r="D81" s="8" t="n">
        <f aca="false">SUMIFS('Source'!$F:$F,'Source'!$A:$A,"102 - Orthopedic institutes",'Source'!$B:$B,$A81)</f>
        <v>11</v>
      </c>
      <c r="E81" s="8" t="n">
        <f aca="false">D81*$J$5</f>
        <v>13.8947368421053</v>
      </c>
      <c r="F81" s="8" t="n">
        <f aca="false">E81-C81</f>
        <v>-8.10526315789474</v>
      </c>
      <c r="G81" s="9" t="n">
        <f aca="false">IF(AND(C81=0,E81=0),0,IF(C81=0,"New",(E81-C81)/C81))</f>
        <v>-0.368421052631579</v>
      </c>
      <c r="H81" s="8" t="n">
        <f aca="false">SUMIFS('Source'!$E:$E,'Source'!$A:$A,"102 - Orthopedic institutes",'Source'!$B:$B,$A81)</f>
        <v>2853.93</v>
      </c>
      <c r="I81" s="8" t="n">
        <f aca="false">SUMIFS('Source'!$G:$G,'Source'!$A:$A,"102 - Orthopedic institutes",'Source'!$B:$B,$A81)</f>
        <v>1429.97</v>
      </c>
      <c r="J81" s="8" t="n">
        <f aca="false">I81*$J$5</f>
        <v>1806.27789473684</v>
      </c>
      <c r="K81" s="8" t="n">
        <f aca="false">J81-H81</f>
        <v>-1047.65210526316</v>
      </c>
      <c r="L81" s="9" t="n">
        <f aca="false">IF(AND(H81=0,J81=0),0,IF(H81=0,"New",(J81-H81)/H81))</f>
        <v>-0.367091030706134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671</v>
      </c>
      <c r="B82" s="7" t="str">
        <f aca="false">IFERROR(INDEX('Source'!$C:$C,MATCH($A82,'Source'!$B:$B,0)),"")</f>
        <v>SpinaShield | חגורת תיקון יציבה לעמוד שדרה וכתפיים</v>
      </c>
      <c r="C82" s="8" t="n">
        <f aca="false">SUMIFS('Source'!$D:$D,'Source'!$A:$A,"102 - Orthopedic institutes",'Source'!$B:$B,$A82)</f>
        <v>0</v>
      </c>
      <c r="D82" s="8" t="n">
        <f aca="false">SUMIFS('Source'!$F:$F,'Source'!$A:$A,"102 - Orthopedic institutes",'Source'!$B:$B,$A82)</f>
        <v>4</v>
      </c>
      <c r="E82" s="8" t="n">
        <f aca="false">D82*$J$5</f>
        <v>5.05263157894737</v>
      </c>
      <c r="F82" s="8" t="n">
        <f aca="false">E82-C82</f>
        <v>5.05263157894737</v>
      </c>
      <c r="G82" s="9" t="str">
        <f aca="false">IF(AND(C82=0,E82=0),0,IF(C82=0,"New",(E82-C82)/C82))</f>
        <v>New</v>
      </c>
      <c r="H82" s="8" t="n">
        <f aca="false">SUMIFS('Source'!$E:$E,'Source'!$A:$A,"102 - Orthopedic institutes",'Source'!$B:$B,$A82)</f>
        <v>0</v>
      </c>
      <c r="I82" s="8" t="n">
        <f aca="false">SUMIFS('Source'!$G:$G,'Source'!$A:$A,"102 - Orthopedic institutes",'Source'!$B:$B,$A82)</f>
        <v>1400</v>
      </c>
      <c r="J82" s="8" t="n">
        <f aca="false">I82*$J$5</f>
        <v>1768.42105263158</v>
      </c>
      <c r="K82" s="8" t="n">
        <f aca="false">J82-H82</f>
        <v>1768.42105263158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672</v>
      </c>
      <c r="B83" s="7" t="str">
        <f aca="false">IFERROR(INDEX('Source'!$C:$C,MATCH($A83,'Source'!$B:$B,0)),"")</f>
        <v>SpinaShield | חגורת תיקון יציבה לעמוד שדרה וכתפיים</v>
      </c>
      <c r="C83" s="8" t="n">
        <f aca="false">SUMIFS('Source'!$D:$D,'Source'!$A:$A,"102 - Orthopedic institutes",'Source'!$B:$B,$A83)</f>
        <v>0</v>
      </c>
      <c r="D83" s="8" t="n">
        <f aca="false">SUMIFS('Source'!$F:$F,'Source'!$A:$A,"102 - Orthopedic institutes",'Source'!$B:$B,$A83)</f>
        <v>4</v>
      </c>
      <c r="E83" s="8" t="n">
        <f aca="false">D83*$J$5</f>
        <v>5.05263157894737</v>
      </c>
      <c r="F83" s="8" t="n">
        <f aca="false">E83-C83</f>
        <v>5.05263157894737</v>
      </c>
      <c r="G83" s="9" t="str">
        <f aca="false">IF(AND(C83=0,E83=0),0,IF(C83=0,"New",(E83-C83)/C83))</f>
        <v>New</v>
      </c>
      <c r="H83" s="8" t="n">
        <f aca="false">SUMIFS('Source'!$E:$E,'Source'!$A:$A,"102 - Orthopedic institutes",'Source'!$B:$B,$A83)</f>
        <v>0</v>
      </c>
      <c r="I83" s="8" t="n">
        <f aca="false">SUMIFS('Source'!$G:$G,'Source'!$A:$A,"102 - Orthopedic institutes",'Source'!$B:$B,$A83)</f>
        <v>1400</v>
      </c>
      <c r="J83" s="8" t="n">
        <f aca="false">I83*$J$5</f>
        <v>1768.42105263158</v>
      </c>
      <c r="K83" s="8" t="n">
        <f aca="false">J83-H83</f>
        <v>1768.42105263158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293</v>
      </c>
      <c r="B84" s="7" t="str">
        <f aca="false">IFERROR(INDEX('Source'!$C:$C,MATCH($A84,'Source'!$B:$B,0)),"")</f>
        <v>מישר כתפיים רחב+תמיכה לבית השח</v>
      </c>
      <c r="C84" s="8" t="n">
        <f aca="false">SUMIFS('Source'!$D:$D,'Source'!$A:$A,"102 - Orthopedic institutes",'Source'!$B:$B,$A84)</f>
        <v>29</v>
      </c>
      <c r="D84" s="8" t="n">
        <f aca="false">SUMIFS('Source'!$F:$F,'Source'!$A:$A,"102 - Orthopedic institutes",'Source'!$B:$B,$A84)</f>
        <v>19</v>
      </c>
      <c r="E84" s="8" t="n">
        <f aca="false">D84*$J$5</f>
        <v>24</v>
      </c>
      <c r="F84" s="8" t="n">
        <f aca="false">E84-C84</f>
        <v>-5</v>
      </c>
      <c r="G84" s="9" t="n">
        <f aca="false">IF(AND(C84=0,E84=0),0,IF(C84=0,"New",(E84-C84)/C84))</f>
        <v>-0.172413793103448</v>
      </c>
      <c r="H84" s="8" t="n">
        <f aca="false">SUMIFS('Source'!$E:$E,'Source'!$A:$A,"102 - Orthopedic institutes",'Source'!$B:$B,$A84)</f>
        <v>4424.07</v>
      </c>
      <c r="I84" s="8" t="n">
        <f aca="false">SUMIFS('Source'!$G:$G,'Source'!$A:$A,"102 - Orthopedic institutes",'Source'!$B:$B,$A84)</f>
        <v>3040.03</v>
      </c>
      <c r="J84" s="8" t="n">
        <f aca="false">I84*$J$5</f>
        <v>3840.03789473684</v>
      </c>
      <c r="K84" s="8" t="n">
        <f aca="false">J84-H84</f>
        <v>-584.032105263158</v>
      </c>
      <c r="L84" s="9" t="n">
        <f aca="false">IF(AND(H84=0,J84=0),0,IF(H84=0,"New",(J84-H84)/H84))</f>
        <v>-0.132012401535952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455</v>
      </c>
      <c r="B85" s="7" t="str">
        <f aca="false">IFERROR(INDEX('Source'!$C:$C,MATCH($A85,'Source'!$B:$B,0)),"")</f>
        <v>חגורת גב+מיישר+תמיכה בית שחי</v>
      </c>
      <c r="C85" s="8" t="n">
        <f aca="false">SUMIFS('Source'!$D:$D,'Source'!$A:$A,"102 - Orthopedic institutes",'Source'!$B:$B,$A85)</f>
        <v>4</v>
      </c>
      <c r="D85" s="8" t="n">
        <f aca="false">SUMIFS('Source'!$F:$F,'Source'!$A:$A,"102 - Orthopedic institutes",'Source'!$B:$B,$A85)</f>
        <v>0</v>
      </c>
      <c r="E85" s="8" t="n">
        <f aca="false">D85*$J$5</f>
        <v>0</v>
      </c>
      <c r="F85" s="8" t="n">
        <f aca="false">E85-C85</f>
        <v>-4</v>
      </c>
      <c r="G85" s="9" t="n">
        <f aca="false">IF(AND(C85=0,E85=0),0,IF(C85=0,"New",(E85-C85)/C85))</f>
        <v>-1</v>
      </c>
      <c r="H85" s="8" t="n">
        <f aca="false">SUMIFS('Source'!$E:$E,'Source'!$A:$A,"102 - Orthopedic institutes",'Source'!$B:$B,$A85)</f>
        <v>1371</v>
      </c>
      <c r="I85" s="8" t="n">
        <f aca="false">SUMIFS('Source'!$G:$G,'Source'!$A:$A,"102 - Orthopedic institutes",'Source'!$B:$B,$A85)</f>
        <v>0</v>
      </c>
      <c r="J85" s="8" t="n">
        <f aca="false">I85*$J$5</f>
        <v>0</v>
      </c>
      <c r="K85" s="8" t="n">
        <f aca="false">J85-H85</f>
        <v>-1371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673</v>
      </c>
      <c r="B86" s="7" t="str">
        <f aca="false">IFERROR(INDEX('Source'!$C:$C,MATCH($A86,'Source'!$B:$B,0)),"")</f>
        <v>צוארון פלסטי מתכוונן</v>
      </c>
      <c r="C86" s="8" t="n">
        <f aca="false">SUMIFS('Source'!$D:$D,'Source'!$A:$A,"102 - Orthopedic institutes",'Source'!$B:$B,$A86)</f>
        <v>23</v>
      </c>
      <c r="D86" s="8" t="n">
        <f aca="false">SUMIFS('Source'!$F:$F,'Source'!$A:$A,"102 - Orthopedic institutes",'Source'!$B:$B,$A86)</f>
        <v>1</v>
      </c>
      <c r="E86" s="8" t="n">
        <f aca="false">D86*$J$5</f>
        <v>1.26315789473684</v>
      </c>
      <c r="F86" s="8" t="n">
        <f aca="false">E86-C86</f>
        <v>-21.7368421052632</v>
      </c>
      <c r="G86" s="9" t="n">
        <f aca="false">IF(AND(C86=0,E86=0),0,IF(C86=0,"New",(E86-C86)/C86))</f>
        <v>-0.945080091533181</v>
      </c>
      <c r="H86" s="8" t="n">
        <f aca="false">SUMIFS('Source'!$E:$E,'Source'!$A:$A,"102 - Orthopedic institutes",'Source'!$B:$B,$A86)</f>
        <v>1429.58</v>
      </c>
      <c r="I86" s="8" t="n">
        <f aca="false">SUMIFS('Source'!$G:$G,'Source'!$A:$A,"102 - Orthopedic institutes",'Source'!$B:$B,$A86)</f>
        <v>66.51</v>
      </c>
      <c r="J86" s="8" t="n">
        <f aca="false">I86*$J$5</f>
        <v>84.0126315789474</v>
      </c>
      <c r="K86" s="8" t="n">
        <f aca="false">J86-H86</f>
        <v>-1345.56736842105</v>
      </c>
      <c r="L86" s="9" t="n">
        <f aca="false">IF(AND(H86=0,J86=0),0,IF(H86=0,"New",(J86-H86)/H86))</f>
        <v>-0.941232647645499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187</v>
      </c>
      <c r="B87" s="7" t="str">
        <f aca="false">IFERROR(INDEX('Source'!$C:$C,MATCH($A87,'Source'!$B:$B,0)),"")</f>
        <v>סד לתמיכה פרק כף יד ואגודל</v>
      </c>
      <c r="C87" s="8" t="n">
        <f aca="false">SUMIFS('Source'!$D:$D,'Source'!$A:$A,"102 - Orthopedic institutes",'Source'!$B:$B,$A87)</f>
        <v>65</v>
      </c>
      <c r="D87" s="8" t="n">
        <f aca="false">SUMIFS('Source'!$F:$F,'Source'!$A:$A,"102 - Orthopedic institutes",'Source'!$B:$B,$A87)</f>
        <v>46</v>
      </c>
      <c r="E87" s="8" t="n">
        <f aca="false">D87*$J$5</f>
        <v>58.1052631578947</v>
      </c>
      <c r="F87" s="8" t="n">
        <f aca="false">E87-C87</f>
        <v>-6.89473684210527</v>
      </c>
      <c r="G87" s="9" t="n">
        <f aca="false">IF(AND(C87=0,E87=0),0,IF(C87=0,"New",(E87-C87)/C87))</f>
        <v>-0.106072874493927</v>
      </c>
      <c r="H87" s="8" t="n">
        <f aca="false">SUMIFS('Source'!$E:$E,'Source'!$A:$A,"102 - Orthopedic institutes",'Source'!$B:$B,$A87)</f>
        <v>4853.2</v>
      </c>
      <c r="I87" s="8" t="n">
        <f aca="false">SUMIFS('Source'!$G:$G,'Source'!$A:$A,"102 - Orthopedic institutes",'Source'!$B:$B,$A87)</f>
        <v>3493.66</v>
      </c>
      <c r="J87" s="8" t="n">
        <f aca="false">I87*$J$5</f>
        <v>4413.04421052632</v>
      </c>
      <c r="K87" s="8" t="n">
        <f aca="false">J87-H87</f>
        <v>-440.155789473684</v>
      </c>
      <c r="L87" s="9" t="n">
        <f aca="false">IF(AND(H87=0,J87=0),0,IF(H87=0,"New",(J87-H87)/H87))</f>
        <v>-0.0906939317303396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674</v>
      </c>
      <c r="B88" s="7" t="str">
        <f aca="false">IFERROR(INDEX('Source'!$C:$C,MATCH($A88,'Source'!$B:$B,0)),"")</f>
        <v>כפפת CTS ימין</v>
      </c>
      <c r="C88" s="8" t="n">
        <f aca="false">SUMIFS('Source'!$D:$D,'Source'!$A:$A,"102 - Orthopedic institutes",'Source'!$B:$B,$A88)</f>
        <v>24</v>
      </c>
      <c r="D88" s="8" t="n">
        <f aca="false">SUMIFS('Source'!$F:$F,'Source'!$A:$A,"102 - Orthopedic institutes",'Source'!$B:$B,$A88)</f>
        <v>9</v>
      </c>
      <c r="E88" s="8" t="n">
        <f aca="false">D88*$J$5</f>
        <v>11.3684210526316</v>
      </c>
      <c r="F88" s="8" t="n">
        <f aca="false">E88-C88</f>
        <v>-12.6315789473684</v>
      </c>
      <c r="G88" s="9" t="n">
        <f aca="false">IF(AND(C88=0,E88=0),0,IF(C88=0,"New",(E88-C88)/C88))</f>
        <v>-0.526315789473684</v>
      </c>
      <c r="H88" s="8" t="n">
        <f aca="false">SUMIFS('Source'!$E:$E,'Source'!$A:$A,"102 - Orthopedic institutes",'Source'!$B:$B,$A88)</f>
        <v>2160.3</v>
      </c>
      <c r="I88" s="8" t="n">
        <f aca="false">SUMIFS('Source'!$G:$G,'Source'!$A:$A,"102 - Orthopedic institutes",'Source'!$B:$B,$A88)</f>
        <v>810</v>
      </c>
      <c r="J88" s="8" t="n">
        <f aca="false">I88*$J$5</f>
        <v>1023.15789473684</v>
      </c>
      <c r="K88" s="8" t="n">
        <f aca="false">J88-H88</f>
        <v>-1137.14210526316</v>
      </c>
      <c r="L88" s="9" t="n">
        <f aca="false">IF(AND(H88=0,J88=0),0,IF(H88=0,"New",(J88-H88)/H88))</f>
        <v>-0.526381569811211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428</v>
      </c>
      <c r="B89" s="7" t="str">
        <f aca="false">IFERROR(INDEX('Source'!$C:$C,MATCH($A89,'Source'!$B:$B,0)),"")</f>
        <v>חגורת שבר לצד ימין</v>
      </c>
      <c r="C89" s="8" t="n">
        <f aca="false">SUMIFS('Source'!$D:$D,'Source'!$A:$A,"102 - Orthopedic institutes",'Source'!$B:$B,$A89)</f>
        <v>42</v>
      </c>
      <c r="D89" s="8" t="n">
        <f aca="false">SUMIFS('Source'!$F:$F,'Source'!$A:$A,"102 - Orthopedic institutes",'Source'!$B:$B,$A89)</f>
        <v>30</v>
      </c>
      <c r="E89" s="8" t="n">
        <f aca="false">D89*$J$5</f>
        <v>37.8947368421053</v>
      </c>
      <c r="F89" s="8" t="n">
        <f aca="false">E89-C89</f>
        <v>-4.10526315789474</v>
      </c>
      <c r="G89" s="9" t="n">
        <f aca="false">IF(AND(C89=0,E89=0),0,IF(C89=0,"New",(E89-C89)/C89))</f>
        <v>-0.0977443609022557</v>
      </c>
      <c r="H89" s="8" t="n">
        <f aca="false">SUMIFS('Source'!$E:$E,'Source'!$A:$A,"102 - Orthopedic institutes",'Source'!$B:$B,$A89)</f>
        <v>5523.43</v>
      </c>
      <c r="I89" s="8" t="n">
        <f aca="false">SUMIFS('Source'!$G:$G,'Source'!$A:$A,"102 - Orthopedic institutes",'Source'!$B:$B,$A89)</f>
        <v>4175.37</v>
      </c>
      <c r="J89" s="8" t="n">
        <f aca="false">I89*$J$5</f>
        <v>5274.15157894737</v>
      </c>
      <c r="K89" s="8" t="n">
        <f aca="false">J89-H89</f>
        <v>-249.278421052632</v>
      </c>
      <c r="L89" s="9" t="n">
        <f aca="false">IF(AND(H89=0,J89=0),0,IF(H89=0,"New",(J89-H89)/H89))</f>
        <v>-0.0451310908353383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122</v>
      </c>
      <c r="B90" s="7" t="str">
        <f aca="false">IFERROR(INDEX('Source'!$C:$C,MATCH($A90,'Source'!$B:$B,0)),"")</f>
        <v>קינזיולוגי טייפ</v>
      </c>
      <c r="C90" s="8" t="n">
        <f aca="false">SUMIFS('Source'!$D:$D,'Source'!$A:$A,"102 - Orthopedic institutes",'Source'!$B:$B,$A90)</f>
        <v>82</v>
      </c>
      <c r="D90" s="8" t="n">
        <f aca="false">SUMIFS('Source'!$F:$F,'Source'!$A:$A,"102 - Orthopedic institutes",'Source'!$B:$B,$A90)</f>
        <v>25</v>
      </c>
      <c r="E90" s="8" t="n">
        <f aca="false">D90*$J$5</f>
        <v>31.5789473684211</v>
      </c>
      <c r="F90" s="8" t="n">
        <f aca="false">E90-C90</f>
        <v>-50.4210526315789</v>
      </c>
      <c r="G90" s="9" t="n">
        <f aca="false">IF(AND(C90=0,E90=0),0,IF(C90=0,"New",(E90-C90)/C90))</f>
        <v>-0.614890885750963</v>
      </c>
      <c r="H90" s="8" t="n">
        <f aca="false">SUMIFS('Source'!$E:$E,'Source'!$A:$A,"102 - Orthopedic institutes",'Source'!$B:$B,$A90)</f>
        <v>2045.9</v>
      </c>
      <c r="I90" s="8" t="n">
        <f aca="false">SUMIFS('Source'!$G:$G,'Source'!$A:$A,"102 - Orthopedic institutes",'Source'!$B:$B,$A90)</f>
        <v>701.25</v>
      </c>
      <c r="J90" s="8" t="n">
        <f aca="false">I90*$J$5</f>
        <v>885.789473684211</v>
      </c>
      <c r="K90" s="8" t="n">
        <f aca="false">J90-H90</f>
        <v>-1160.11052631579</v>
      </c>
      <c r="L90" s="9" t="n">
        <f aca="false">IF(AND(H90=0,J90=0),0,IF(H90=0,"New",(J90-H90)/H90))</f>
        <v>-0.567041657126834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215</v>
      </c>
      <c r="B91" s="7" t="str">
        <f aca="false">IFERROR(INDEX('Source'!$C:$C,MATCH($A91,'Source'!$B:$B,0)),"")</f>
        <v>חבק יד אגודלי שחור</v>
      </c>
      <c r="C91" s="8" t="n">
        <f aca="false">SUMIFS('Source'!$D:$D,'Source'!$A:$A,"102 - Orthopedic institutes",'Source'!$B:$B,$A91)</f>
        <v>50</v>
      </c>
      <c r="D91" s="8" t="n">
        <f aca="false">SUMIFS('Source'!$F:$F,'Source'!$A:$A,"102 - Orthopedic institutes",'Source'!$B:$B,$A91)</f>
        <v>15</v>
      </c>
      <c r="E91" s="8" t="n">
        <f aca="false">D91*$J$5</f>
        <v>18.9473684210526</v>
      </c>
      <c r="F91" s="8" t="n">
        <f aca="false">E91-C91</f>
        <v>-31.0526315789474</v>
      </c>
      <c r="G91" s="9" t="n">
        <f aca="false">IF(AND(C91=0,E91=0),0,IF(C91=0,"New",(E91-C91)/C91))</f>
        <v>-0.621052631578947</v>
      </c>
      <c r="H91" s="8" t="n">
        <f aca="false">SUMIFS('Source'!$E:$E,'Source'!$A:$A,"102 - Orthopedic institutes",'Source'!$B:$B,$A91)</f>
        <v>2043.02</v>
      </c>
      <c r="I91" s="8" t="n">
        <f aca="false">SUMIFS('Source'!$G:$G,'Source'!$A:$A,"102 - Orthopedic institutes",'Source'!$B:$B,$A91)</f>
        <v>702.33</v>
      </c>
      <c r="J91" s="8" t="n">
        <f aca="false">I91*$J$5</f>
        <v>887.153684210526</v>
      </c>
      <c r="K91" s="8" t="n">
        <f aca="false">J91-H91</f>
        <v>-1155.86631578947</v>
      </c>
      <c r="L91" s="9" t="n">
        <f aca="false">IF(AND(H91=0,J91=0),0,IF(H91=0,"New",(J91-H91)/H91))</f>
        <v>-0.565763583219682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675</v>
      </c>
      <c r="B92" s="7" t="str">
        <f aca="false">IFERROR(INDEX('Source'!$C:$C,MATCH($A92,'Source'!$B:$B,0)),"")</f>
        <v>חגורת הריון מכנס</v>
      </c>
      <c r="C92" s="8" t="n">
        <f aca="false">SUMIFS('Source'!$D:$D,'Source'!$A:$A,"102 - Orthopedic institutes",'Source'!$B:$B,$A92)</f>
        <v>1</v>
      </c>
      <c r="D92" s="8" t="n">
        <f aca="false">SUMIFS('Source'!$F:$F,'Source'!$A:$A,"102 - Orthopedic institutes",'Source'!$B:$B,$A92)</f>
        <v>6</v>
      </c>
      <c r="E92" s="8" t="n">
        <f aca="false">D92*$J$5</f>
        <v>7.57894736842105</v>
      </c>
      <c r="F92" s="8" t="n">
        <f aca="false">E92-C92</f>
        <v>6.57894736842105</v>
      </c>
      <c r="G92" s="9" t="n">
        <f aca="false">IF(AND(C92=0,E92=0),0,IF(C92=0,"New",(E92-C92)/C92))</f>
        <v>6.57894736842105</v>
      </c>
      <c r="H92" s="8" t="n">
        <f aca="false">SUMIFS('Source'!$E:$E,'Source'!$A:$A,"102 - Orthopedic institutes",'Source'!$B:$B,$A92)</f>
        <v>268.03</v>
      </c>
      <c r="I92" s="8" t="n">
        <f aca="false">SUMIFS('Source'!$G:$G,'Source'!$A:$A,"102 - Orthopedic institutes",'Source'!$B:$B,$A92)</f>
        <v>1608.02</v>
      </c>
      <c r="J92" s="8" t="n">
        <f aca="false">I92*$J$5</f>
        <v>2031.18315789474</v>
      </c>
      <c r="K92" s="8" t="n">
        <f aca="false">J92-H92</f>
        <v>1763.15315789474</v>
      </c>
      <c r="L92" s="9" t="n">
        <f aca="false">IF(AND(H92=0,J92=0),0,IF(H92=0,"New",(J92-H92)/H92))</f>
        <v>6.57819332871222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124</v>
      </c>
      <c r="B93" s="7" t="str">
        <f aca="false">IFERROR(INDEX('Source'!$C:$C,MATCH($A93,'Source'!$B:$B,0)),"")</f>
        <v>דאודורנט ספרי לנעל 100 מל</v>
      </c>
      <c r="C93" s="8" t="n">
        <f aca="false">SUMIFS('Source'!$D:$D,'Source'!$A:$A,"102 - Orthopedic institutes",'Source'!$B:$B,$A93)</f>
        <v>114</v>
      </c>
      <c r="D93" s="8" t="n">
        <f aca="false">SUMIFS('Source'!$F:$F,'Source'!$A:$A,"102 - Orthopedic institutes",'Source'!$B:$B,$A93)</f>
        <v>45</v>
      </c>
      <c r="E93" s="8" t="n">
        <f aca="false">D93*$J$5</f>
        <v>56.8421052631579</v>
      </c>
      <c r="F93" s="8" t="n">
        <f aca="false">E93-C93</f>
        <v>-57.1578947368421</v>
      </c>
      <c r="G93" s="9" t="n">
        <f aca="false">IF(AND(C93=0,E93=0),0,IF(C93=0,"New",(E93-C93)/C93))</f>
        <v>-0.501385041551247</v>
      </c>
      <c r="H93" s="8" t="n">
        <f aca="false">SUMIFS('Source'!$E:$E,'Source'!$A:$A,"102 - Orthopedic institutes",'Source'!$B:$B,$A93)</f>
        <v>2245.01</v>
      </c>
      <c r="I93" s="8" t="n">
        <f aca="false">SUMIFS('Source'!$G:$G,'Source'!$A:$A,"102 - Orthopedic institutes",'Source'!$B:$B,$A93)</f>
        <v>909.47</v>
      </c>
      <c r="J93" s="8" t="n">
        <f aca="false">I93*$J$5</f>
        <v>1148.80421052632</v>
      </c>
      <c r="K93" s="8" t="n">
        <f aca="false">J93-H93</f>
        <v>-1096.20578947368</v>
      </c>
      <c r="L93" s="9" t="n">
        <f aca="false">IF(AND(H93=0,J93=0),0,IF(H93=0,"New",(J93-H93)/H93))</f>
        <v>-0.488285481790141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367</v>
      </c>
      <c r="B94" s="7" t="str">
        <f aca="false">IFERROR(INDEX('Source'!$C:$C,MATCH($A94,'Source'!$B:$B,0)),"")</f>
        <v>גרבי נוחות קיץ אפור</v>
      </c>
      <c r="C94" s="8" t="n">
        <f aca="false">SUMIFS('Source'!$D:$D,'Source'!$A:$A,"102 - Orthopedic institutes",'Source'!$B:$B,$A94)</f>
        <v>52</v>
      </c>
      <c r="D94" s="8" t="n">
        <f aca="false">SUMIFS('Source'!$F:$F,'Source'!$A:$A,"102 - Orthopedic institutes",'Source'!$B:$B,$A94)</f>
        <v>0</v>
      </c>
      <c r="E94" s="8" t="n">
        <f aca="false">D94*$J$5</f>
        <v>0</v>
      </c>
      <c r="F94" s="8" t="n">
        <f aca="false">E94-C94</f>
        <v>-52</v>
      </c>
      <c r="G94" s="9" t="n">
        <f aca="false">IF(AND(C94=0,E94=0),0,IF(C94=0,"New",(E94-C94)/C94))</f>
        <v>-1</v>
      </c>
      <c r="H94" s="8" t="n">
        <f aca="false">SUMIFS('Source'!$E:$E,'Source'!$A:$A,"102 - Orthopedic institutes",'Source'!$B:$B,$A94)</f>
        <v>1299.82</v>
      </c>
      <c r="I94" s="8" t="n">
        <f aca="false">SUMIFS('Source'!$G:$G,'Source'!$A:$A,"102 - Orthopedic institutes",'Source'!$B:$B,$A94)</f>
        <v>0</v>
      </c>
      <c r="J94" s="8" t="n">
        <f aca="false">I94*$J$5</f>
        <v>0</v>
      </c>
      <c r="K94" s="8" t="n">
        <f aca="false">J94-H94</f>
        <v>-1299.82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676</v>
      </c>
      <c r="B95" s="7" t="str">
        <f aca="false">IFERROR(INDEX('Source'!$C:$C,MATCH($A95,'Source'!$B:$B,0)),"")</f>
        <v>כפפת CTS שמאל</v>
      </c>
      <c r="C95" s="8" t="n">
        <f aca="false">SUMIFS('Source'!$D:$D,'Source'!$A:$A,"102 - Orthopedic institutes",'Source'!$B:$B,$A95)</f>
        <v>23</v>
      </c>
      <c r="D95" s="8" t="n">
        <f aca="false">SUMIFS('Source'!$F:$F,'Source'!$A:$A,"102 - Orthopedic institutes",'Source'!$B:$B,$A95)</f>
        <v>9</v>
      </c>
      <c r="E95" s="8" t="n">
        <f aca="false">D95*$J$5</f>
        <v>11.3684210526316</v>
      </c>
      <c r="F95" s="8" t="n">
        <f aca="false">E95-C95</f>
        <v>-11.6315789473684</v>
      </c>
      <c r="G95" s="9" t="n">
        <f aca="false">IF(AND(C95=0,E95=0),0,IF(C95=0,"New",(E95-C95)/C95))</f>
        <v>-0.505720823798627</v>
      </c>
      <c r="H95" s="8" t="n">
        <f aca="false">SUMIFS('Source'!$E:$E,'Source'!$A:$A,"102 - Orthopedic institutes",'Source'!$B:$B,$A95)</f>
        <v>2070.3</v>
      </c>
      <c r="I95" s="8" t="n">
        <f aca="false">SUMIFS('Source'!$G:$G,'Source'!$A:$A,"102 - Orthopedic institutes",'Source'!$B:$B,$A95)</f>
        <v>810</v>
      </c>
      <c r="J95" s="8" t="n">
        <f aca="false">I95*$J$5</f>
        <v>1023.15789473684</v>
      </c>
      <c r="K95" s="8" t="n">
        <f aca="false">J95-H95</f>
        <v>-1047.14210526316</v>
      </c>
      <c r="L95" s="9" t="n">
        <f aca="false">IF(AND(H95=0,J95=0),0,IF(H95=0,"New",(J95-H95)/H95))</f>
        <v>-0.505792448081514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225</v>
      </c>
      <c r="B96" s="7" t="str">
        <f aca="false">IFERROR(INDEX('Source'!$C:$C,MATCH($A96,'Source'!$B:$B,0)),"")</f>
        <v>מגן קרסול+ עקב סגור+רצועות</v>
      </c>
      <c r="C96" s="8" t="n">
        <f aca="false">SUMIFS('Source'!$D:$D,'Source'!$A:$A,"102 - Orthopedic institutes",'Source'!$B:$B,$A96)</f>
        <v>27</v>
      </c>
      <c r="D96" s="8" t="n">
        <f aca="false">SUMIFS('Source'!$F:$F,'Source'!$A:$A,"102 - Orthopedic institutes",'Source'!$B:$B,$A96)</f>
        <v>45</v>
      </c>
      <c r="E96" s="8" t="n">
        <f aca="false">D96*$J$5</f>
        <v>56.8421052631579</v>
      </c>
      <c r="F96" s="8" t="n">
        <f aca="false">E96-C96</f>
        <v>29.8421052631579</v>
      </c>
      <c r="G96" s="9" t="n">
        <f aca="false">IF(AND(C96=0,E96=0),0,IF(C96=0,"New",(E96-C96)/C96))</f>
        <v>1.10526315789474</v>
      </c>
      <c r="H96" s="8" t="n">
        <f aca="false">SUMIFS('Source'!$E:$E,'Source'!$A:$A,"102 - Orthopedic institutes",'Source'!$B:$B,$A96)</f>
        <v>1786.85</v>
      </c>
      <c r="I96" s="8" t="n">
        <f aca="false">SUMIFS('Source'!$G:$G,'Source'!$A:$A,"102 - Orthopedic institutes",'Source'!$B:$B,$A96)</f>
        <v>3035.27</v>
      </c>
      <c r="J96" s="8" t="n">
        <f aca="false">I96*$J$5</f>
        <v>3834.02526315789</v>
      </c>
      <c r="K96" s="8" t="n">
        <f aca="false">J96-H96</f>
        <v>2047.17526315789</v>
      </c>
      <c r="L96" s="9" t="n">
        <f aca="false">IF(AND(H96=0,J96=0),0,IF(H96=0,"New",(J96-H96)/H96))</f>
        <v>1.14568948885351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147</v>
      </c>
      <c r="B97" s="7" t="str">
        <f aca="false">IFERROR(INDEX('Source'!$C:$C,MATCH($A97,'Source'!$B:$B,0)),"")</f>
        <v>סד יד דו צדדי</v>
      </c>
      <c r="C97" s="8" t="n">
        <f aca="false">SUMIFS('Source'!$D:$D,'Source'!$A:$A,"102 - Orthopedic institutes",'Source'!$B:$B,$A97)</f>
        <v>18</v>
      </c>
      <c r="D97" s="8" t="n">
        <f aca="false">SUMIFS('Source'!$F:$F,'Source'!$A:$A,"102 - Orthopedic institutes",'Source'!$B:$B,$A97)</f>
        <v>6</v>
      </c>
      <c r="E97" s="8" t="n">
        <f aca="false">D97*$J$5</f>
        <v>7.57894736842105</v>
      </c>
      <c r="F97" s="8" t="n">
        <f aca="false">E97-C97</f>
        <v>-10.4210526315789</v>
      </c>
      <c r="G97" s="9" t="n">
        <f aca="false">IF(AND(C97=0,E97=0),0,IF(C97=0,"New",(E97-C97)/C97))</f>
        <v>-0.578947368421053</v>
      </c>
      <c r="H97" s="8" t="n">
        <f aca="false">SUMIFS('Source'!$E:$E,'Source'!$A:$A,"102 - Orthopedic institutes",'Source'!$B:$B,$A97)</f>
        <v>1855.27</v>
      </c>
      <c r="I97" s="8" t="n">
        <f aca="false">SUMIFS('Source'!$G:$G,'Source'!$A:$A,"102 - Orthopedic institutes",'Source'!$B:$B,$A97)</f>
        <v>618.43</v>
      </c>
      <c r="J97" s="8" t="n">
        <f aca="false">I97*$J$5</f>
        <v>781.174736842105</v>
      </c>
      <c r="K97" s="8" t="n">
        <f aca="false">J97-H97</f>
        <v>-1074.09526315789</v>
      </c>
      <c r="L97" s="9" t="n">
        <f aca="false">IF(AND(H97=0,J97=0),0,IF(H97=0,"New",(J97-H97)/H97))</f>
        <v>-0.5789428294307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470</v>
      </c>
      <c r="B98" s="7" t="str">
        <f aca="false">IFERROR(INDEX('Source'!$C:$C,MATCH($A98,'Source'!$B:$B,0)),"")</f>
        <v>חגורת שבר לצד שמאל</v>
      </c>
      <c r="C98" s="8" t="n">
        <f aca="false">SUMIFS('Source'!$D:$D,'Source'!$A:$A,"102 - Orthopedic institutes",'Source'!$B:$B,$A98)</f>
        <v>20</v>
      </c>
      <c r="D98" s="8" t="n">
        <f aca="false">SUMIFS('Source'!$F:$F,'Source'!$A:$A,"102 - Orthopedic institutes",'Source'!$B:$B,$A98)</f>
        <v>11</v>
      </c>
      <c r="E98" s="8" t="n">
        <f aca="false">D98*$J$5</f>
        <v>13.8947368421053</v>
      </c>
      <c r="F98" s="8" t="n">
        <f aca="false">E98-C98</f>
        <v>-6.10526315789474</v>
      </c>
      <c r="G98" s="9" t="n">
        <f aca="false">IF(AND(C98=0,E98=0),0,IF(C98=0,"New",(E98-C98)/C98))</f>
        <v>-0.305263157894737</v>
      </c>
      <c r="H98" s="8" t="n">
        <f aca="false">SUMIFS('Source'!$E:$E,'Source'!$A:$A,"102 - Orthopedic institutes",'Source'!$B:$B,$A98)</f>
        <v>2735.76</v>
      </c>
      <c r="I98" s="8" t="n">
        <f aca="false">SUMIFS('Source'!$G:$G,'Source'!$A:$A,"102 - Orthopedic institutes",'Source'!$B:$B,$A98)</f>
        <v>1515.38</v>
      </c>
      <c r="J98" s="8" t="n">
        <f aca="false">I98*$J$5</f>
        <v>1914.16421052632</v>
      </c>
      <c r="K98" s="8" t="n">
        <f aca="false">J98-H98</f>
        <v>-821.595789473684</v>
      </c>
      <c r="L98" s="9" t="n">
        <f aca="false">IF(AND(H98=0,J98=0),0,IF(H98=0,"New",(J98-H98)/H98))</f>
        <v>-0.300317202340002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677</v>
      </c>
      <c r="B99" s="7" t="str">
        <f aca="false">IFERROR(INDEX('Source'!$C:$C,MATCH($A99,'Source'!$B:$B,0)),"")</f>
        <v>מגן קרסול + סיליקון</v>
      </c>
      <c r="C99" s="8" t="n">
        <f aca="false">SUMIFS('Source'!$D:$D,'Source'!$A:$A,"102 - Orthopedic institutes",'Source'!$B:$B,$A99)</f>
        <v>8</v>
      </c>
      <c r="D99" s="8" t="n">
        <f aca="false">SUMIFS('Source'!$F:$F,'Source'!$A:$A,"102 - Orthopedic institutes",'Source'!$B:$B,$A99)</f>
        <v>0</v>
      </c>
      <c r="E99" s="8" t="n">
        <f aca="false">D99*$J$5</f>
        <v>0</v>
      </c>
      <c r="F99" s="8" t="n">
        <f aca="false">E99-C99</f>
        <v>-8</v>
      </c>
      <c r="G99" s="9" t="n">
        <f aca="false">IF(AND(C99=0,E99=0),0,IF(C99=0,"New",(E99-C99)/C99))</f>
        <v>-1</v>
      </c>
      <c r="H99" s="8" t="n">
        <f aca="false">SUMIFS('Source'!$E:$E,'Source'!$A:$A,"102 - Orthopedic institutes",'Source'!$B:$B,$A99)</f>
        <v>1212.08</v>
      </c>
      <c r="I99" s="8" t="n">
        <f aca="false">SUMIFS('Source'!$G:$G,'Source'!$A:$A,"102 - Orthopedic institutes",'Source'!$B:$B,$A99)</f>
        <v>0</v>
      </c>
      <c r="J99" s="8" t="n">
        <f aca="false">I99*$J$5</f>
        <v>0</v>
      </c>
      <c r="K99" s="8" t="n">
        <f aca="false">J99-H99</f>
        <v>-1212.08</v>
      </c>
      <c r="L99" s="9" t="n">
        <f aca="false">IF(AND(H99=0,J99=0),0,IF(H99=0,"New",(J99-H99)/H99))</f>
        <v>-1</v>
      </c>
      <c r="M99" s="7" t="str">
        <f aca="false">IF(AND(OR(C99&lt;&gt;0,H99&lt;&gt;0),D99=0,I99=0),"DROP",IF(AND(OR(D99&lt;&gt;0,I99&lt;&gt;0),C99=0,H99=0),"NEW",""))</f>
        <v>DROP</v>
      </c>
    </row>
    <row r="100" customFormat="false" ht="15" hidden="false" customHeight="false" outlineLevel="0" collapsed="false">
      <c r="A100" s="7" t="s">
        <v>615</v>
      </c>
      <c r="B100" s="7" t="str">
        <f aca="false">IFERROR(INDEX('Source'!$C:$C,MATCH($A100,'Source'!$B:$B,0)),"")</f>
        <v>צוארון פלסטי מתכוונן</v>
      </c>
      <c r="C100" s="8" t="n">
        <f aca="false">SUMIFS('Source'!$D:$D,'Source'!$A:$A,"102 - Orthopedic institutes",'Source'!$B:$B,$A100)</f>
        <v>30</v>
      </c>
      <c r="D100" s="8" t="n">
        <f aca="false">SUMIFS('Source'!$F:$F,'Source'!$A:$A,"102 - Orthopedic institutes",'Source'!$B:$B,$A100)</f>
        <v>8</v>
      </c>
      <c r="E100" s="8" t="n">
        <f aca="false">D100*$J$5</f>
        <v>10.1052631578947</v>
      </c>
      <c r="F100" s="8" t="n">
        <f aca="false">E100-C100</f>
        <v>-19.8947368421053</v>
      </c>
      <c r="G100" s="9" t="n">
        <f aca="false">IF(AND(C100=0,E100=0),0,IF(C100=0,"New",(E100-C100)/C100))</f>
        <v>-0.663157894736842</v>
      </c>
      <c r="H100" s="8" t="n">
        <f aca="false">SUMIFS('Source'!$E:$E,'Source'!$A:$A,"102 - Orthopedic institutes",'Source'!$B:$B,$A100)</f>
        <v>1730.05</v>
      </c>
      <c r="I100" s="8" t="n">
        <f aca="false">SUMIFS('Source'!$G:$G,'Source'!$A:$A,"102 - Orthopedic institutes",'Source'!$B:$B,$A100)</f>
        <v>532.09</v>
      </c>
      <c r="J100" s="8" t="n">
        <f aca="false">I100*$J$5</f>
        <v>672.113684210526</v>
      </c>
      <c r="K100" s="8" t="n">
        <f aca="false">J100-H100</f>
        <v>-1057.93631578947</v>
      </c>
      <c r="L100" s="9" t="n">
        <f aca="false">IF(AND(H100=0,J100=0),0,IF(H100=0,"New",(J100-H100)/H100))</f>
        <v>-0.611506208369396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678</v>
      </c>
      <c r="B101" s="7" t="str">
        <f aca="false">IFERROR(INDEX('Source'!$C:$C,MATCH($A101,'Source'!$B:$B,0)),"")</f>
        <v>מגן לכתף ימין/שמאל</v>
      </c>
      <c r="C101" s="8" t="n">
        <f aca="false">SUMIFS('Source'!$D:$D,'Source'!$A:$A,"102 - Orthopedic institutes",'Source'!$B:$B,$A101)</f>
        <v>10</v>
      </c>
      <c r="D101" s="8" t="n">
        <f aca="false">SUMIFS('Source'!$F:$F,'Source'!$A:$A,"102 - Orthopedic institutes",'Source'!$B:$B,$A101)</f>
        <v>1</v>
      </c>
      <c r="E101" s="8" t="n">
        <f aca="false">D101*$J$5</f>
        <v>1.26315789473684</v>
      </c>
      <c r="F101" s="8" t="n">
        <f aca="false">E101-C101</f>
        <v>-8.73684210526316</v>
      </c>
      <c r="G101" s="9" t="n">
        <f aca="false">IF(AND(C101=0,E101=0),0,IF(C101=0,"New",(E101-C101)/C101))</f>
        <v>-0.873684210526316</v>
      </c>
      <c r="H101" s="8" t="n">
        <f aca="false">SUMIFS('Source'!$E:$E,'Source'!$A:$A,"102 - Orthopedic institutes",'Source'!$B:$B,$A101)</f>
        <v>1296</v>
      </c>
      <c r="I101" s="8" t="n">
        <f aca="false">SUMIFS('Source'!$G:$G,'Source'!$A:$A,"102 - Orthopedic institutes",'Source'!$B:$B,$A101)</f>
        <v>130</v>
      </c>
      <c r="J101" s="8" t="n">
        <f aca="false">I101*$J$5</f>
        <v>164.210526315789</v>
      </c>
      <c r="K101" s="8" t="n">
        <f aca="false">J101-H101</f>
        <v>-1131.78947368421</v>
      </c>
      <c r="L101" s="9" t="n">
        <f aca="false">IF(AND(H101=0,J101=0),0,IF(H101=0,"New",(J101-H101)/H101))</f>
        <v>-0.873294346978558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364</v>
      </c>
      <c r="B102" s="7" t="str">
        <f aca="false">IFERROR(INDEX('Source'!$C:$C,MATCH($A102,'Source'!$B:$B,0)),"")</f>
        <v>ח.בטן 25 ס'מ</v>
      </c>
      <c r="C102" s="8" t="n">
        <f aca="false">SUMIFS('Source'!$D:$D,'Source'!$A:$A,"102 - Orthopedic institutes",'Source'!$B:$B,$A102)</f>
        <v>23</v>
      </c>
      <c r="D102" s="8" t="n">
        <f aca="false">SUMIFS('Source'!$F:$F,'Source'!$A:$A,"102 - Orthopedic institutes",'Source'!$B:$B,$A102)</f>
        <v>8</v>
      </c>
      <c r="E102" s="8" t="n">
        <f aca="false">D102*$J$5</f>
        <v>10.1052631578947</v>
      </c>
      <c r="F102" s="8" t="n">
        <f aca="false">E102-C102</f>
        <v>-12.8947368421053</v>
      </c>
      <c r="G102" s="9" t="n">
        <f aca="false">IF(AND(C102=0,E102=0),0,IF(C102=0,"New",(E102-C102)/C102))</f>
        <v>-0.560640732265446</v>
      </c>
      <c r="H102" s="8" t="n">
        <f aca="false">SUMIFS('Source'!$E:$E,'Source'!$A:$A,"102 - Orthopedic institutes",'Source'!$B:$B,$A102)</f>
        <v>1843</v>
      </c>
      <c r="I102" s="8" t="n">
        <f aca="false">SUMIFS('Source'!$G:$G,'Source'!$A:$A,"102 - Orthopedic institutes",'Source'!$B:$B,$A102)</f>
        <v>679.99</v>
      </c>
      <c r="J102" s="8" t="n">
        <f aca="false">I102*$J$5</f>
        <v>858.934736842105</v>
      </c>
      <c r="K102" s="8" t="n">
        <f aca="false">J102-H102</f>
        <v>-984.065263157895</v>
      </c>
      <c r="L102" s="9" t="n">
        <f aca="false">IF(AND(H102=0,J102=0),0,IF(H102=0,"New",(J102-H102)/H102))</f>
        <v>-0.533947511208841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679</v>
      </c>
      <c r="B103" s="7" t="str">
        <f aca="false">IFERROR(INDEX('Source'!$C:$C,MATCH($A103,'Source'!$B:$B,0)),"")</f>
        <v>חגורה אחרי ניתוח</v>
      </c>
      <c r="C103" s="8" t="n">
        <f aca="false">SUMIFS('Source'!$D:$D,'Source'!$A:$A,"102 - Orthopedic institutes",'Source'!$B:$B,$A103)</f>
        <v>58</v>
      </c>
      <c r="D103" s="8" t="n">
        <f aca="false">SUMIFS('Source'!$F:$F,'Source'!$A:$A,"102 - Orthopedic institutes",'Source'!$B:$B,$A103)</f>
        <v>46</v>
      </c>
      <c r="E103" s="8" t="n">
        <f aca="false">D103*$J$5</f>
        <v>58.1052631578947</v>
      </c>
      <c r="F103" s="8" t="n">
        <f aca="false">E103-C103</f>
        <v>0.105263157894733</v>
      </c>
      <c r="G103" s="9" t="n">
        <f aca="false">IF(AND(C103=0,E103=0),0,IF(C103=0,"New",(E103-C103)/C103))</f>
        <v>0.00181488203266781</v>
      </c>
      <c r="H103" s="8" t="n">
        <f aca="false">SUMIFS('Source'!$E:$E,'Source'!$A:$A,"102 - Orthopedic institutes",'Source'!$B:$B,$A103)</f>
        <v>5957.14</v>
      </c>
      <c r="I103" s="8" t="n">
        <f aca="false">SUMIFS('Source'!$G:$G,'Source'!$A:$A,"102 - Orthopedic institutes",'Source'!$B:$B,$A103)</f>
        <v>4796.82</v>
      </c>
      <c r="J103" s="8" t="n">
        <f aca="false">I103*$J$5</f>
        <v>6059.14105263158</v>
      </c>
      <c r="K103" s="8" t="n">
        <f aca="false">J103-H103</f>
        <v>102.001052631578</v>
      </c>
      <c r="L103" s="9" t="n">
        <f aca="false">IF(AND(H103=0,J103=0),0,IF(H103=0,"New",(J103-H103)/H103))</f>
        <v>0.0171224870712419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680</v>
      </c>
      <c r="B104" s="7" t="str">
        <f aca="false">IFERROR(INDEX('Source'!$C:$C,MATCH($A104,'Source'!$B:$B,0)),"")</f>
        <v>מגן ברך ארוך עם כרית סיליקון</v>
      </c>
      <c r="C104" s="8" t="n">
        <f aca="false">SUMIFS('Source'!$D:$D,'Source'!$A:$A,"102 - Orthopedic institutes",'Source'!$B:$B,$A104)</f>
        <v>13</v>
      </c>
      <c r="D104" s="8" t="n">
        <f aca="false">SUMIFS('Source'!$F:$F,'Source'!$A:$A,"102 - Orthopedic institutes",'Source'!$B:$B,$A104)</f>
        <v>0</v>
      </c>
      <c r="E104" s="8" t="n">
        <f aca="false">D104*$J$5</f>
        <v>0</v>
      </c>
      <c r="F104" s="8" t="n">
        <f aca="false">E104-C104</f>
        <v>-13</v>
      </c>
      <c r="G104" s="9" t="n">
        <f aca="false">IF(AND(C104=0,E104=0),0,IF(C104=0,"New",(E104-C104)/C104))</f>
        <v>-1</v>
      </c>
      <c r="H104" s="8" t="n">
        <f aca="false">SUMIFS('Source'!$E:$E,'Source'!$A:$A,"102 - Orthopedic institutes",'Source'!$B:$B,$A104)</f>
        <v>1156.02</v>
      </c>
      <c r="I104" s="8" t="n">
        <f aca="false">SUMIFS('Source'!$G:$G,'Source'!$A:$A,"102 - Orthopedic institutes",'Source'!$B:$B,$A104)</f>
        <v>0</v>
      </c>
      <c r="J104" s="8" t="n">
        <f aca="false">I104*$J$5</f>
        <v>0</v>
      </c>
      <c r="K104" s="8" t="n">
        <f aca="false">J104-H104</f>
        <v>-1156.02</v>
      </c>
      <c r="L104" s="9" t="n">
        <f aca="false">IF(AND(H104=0,J104=0),0,IF(H104=0,"New",(J104-H104)/H104))</f>
        <v>-1</v>
      </c>
      <c r="M104" s="7" t="str">
        <f aca="false">IF(AND(OR(C104&lt;&gt;0,H104&lt;&gt;0),D104=0,I104=0),"DROP",IF(AND(OR(D104&lt;&gt;0,I104&lt;&gt;0),C104=0,H104=0),"NEW",""))</f>
        <v>DROP</v>
      </c>
    </row>
    <row r="105" customFormat="false" ht="15" hidden="false" customHeight="false" outlineLevel="0" collapsed="false">
      <c r="A105" s="7" t="s">
        <v>681</v>
      </c>
      <c r="B105" s="7" t="str">
        <f aca="false">IFERROR(INDEX('Source'!$C:$C,MATCH($A105,'Source'!$B:$B,0)),"")</f>
        <v>תומך ברך גנושילד</v>
      </c>
      <c r="C105" s="8" t="n">
        <f aca="false">SUMIFS('Source'!$D:$D,'Source'!$A:$A,"102 - Orthopedic institutes",'Source'!$B:$B,$A105)</f>
        <v>39</v>
      </c>
      <c r="D105" s="8" t="n">
        <f aca="false">SUMIFS('Source'!$F:$F,'Source'!$A:$A,"102 - Orthopedic institutes",'Source'!$B:$B,$A105)</f>
        <v>29</v>
      </c>
      <c r="E105" s="8" t="n">
        <f aca="false">D105*$J$5</f>
        <v>36.6315789473684</v>
      </c>
      <c r="F105" s="8" t="n">
        <f aca="false">E105-C105</f>
        <v>-2.36842105263158</v>
      </c>
      <c r="G105" s="9" t="n">
        <f aca="false">IF(AND(C105=0,E105=0),0,IF(C105=0,"New",(E105-C105)/C105))</f>
        <v>-0.0607287449392713</v>
      </c>
      <c r="H105" s="8" t="n">
        <f aca="false">SUMIFS('Source'!$E:$E,'Source'!$A:$A,"102 - Orthopedic institutes",'Source'!$B:$B,$A105)</f>
        <v>4441.21</v>
      </c>
      <c r="I105" s="8" t="n">
        <f aca="false">SUMIFS('Source'!$G:$G,'Source'!$A:$A,"102 - Orthopedic institutes",'Source'!$B:$B,$A105)</f>
        <v>3360.02</v>
      </c>
      <c r="J105" s="8" t="n">
        <f aca="false">I105*$J$5</f>
        <v>4244.23578947368</v>
      </c>
      <c r="K105" s="8" t="n">
        <f aca="false">J105-H105</f>
        <v>-196.974210526316</v>
      </c>
      <c r="L105" s="9" t="n">
        <f aca="false">IF(AND(H105=0,J105=0),0,IF(H105=0,"New",(J105-H105)/H105))</f>
        <v>-0.0443514741537364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314</v>
      </c>
      <c r="B106" s="7" t="str">
        <f aca="false">IFERROR(INDEX('Source'!$C:$C,MATCH($A106,'Source'!$B:$B,0)),"")</f>
        <v>חגורת גב+סגירה כפולה</v>
      </c>
      <c r="C106" s="8" t="n">
        <f aca="false">SUMIFS('Source'!$D:$D,'Source'!$A:$A,"102 - Orthopedic institutes",'Source'!$B:$B,$A106)</f>
        <v>37</v>
      </c>
      <c r="D106" s="8" t="n">
        <f aca="false">SUMIFS('Source'!$F:$F,'Source'!$A:$A,"102 - Orthopedic institutes",'Source'!$B:$B,$A106)</f>
        <v>24</v>
      </c>
      <c r="E106" s="8" t="n">
        <f aca="false">D106*$J$5</f>
        <v>30.3157894736842</v>
      </c>
      <c r="F106" s="8" t="n">
        <f aca="false">E106-C106</f>
        <v>-6.68421052631579</v>
      </c>
      <c r="G106" s="9" t="n">
        <f aca="false">IF(AND(C106=0,E106=0),0,IF(C106=0,"New",(E106-C106)/C106))</f>
        <v>-0.180654338549075</v>
      </c>
      <c r="H106" s="8" t="n">
        <f aca="false">SUMIFS('Source'!$E:$E,'Source'!$A:$A,"102 - Orthopedic institutes",'Source'!$B:$B,$A106)</f>
        <v>3240.13</v>
      </c>
      <c r="I106" s="8" t="n">
        <f aca="false">SUMIFS('Source'!$G:$G,'Source'!$A:$A,"102 - Orthopedic institutes",'Source'!$B:$B,$A106)</f>
        <v>2160.02</v>
      </c>
      <c r="J106" s="8" t="n">
        <f aca="false">I106*$J$5</f>
        <v>2728.44631578947</v>
      </c>
      <c r="K106" s="8" t="n">
        <f aca="false">J106-H106</f>
        <v>-511.683684210527</v>
      </c>
      <c r="L106" s="9" t="n">
        <f aca="false">IF(AND(H106=0,J106=0),0,IF(H106=0,"New",(J106-H106)/H106))</f>
        <v>-0.157920726702486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86</v>
      </c>
      <c r="B107" s="7" t="str">
        <f aca="false">IFERROR(INDEX('Source'!$C:$C,MATCH($A107,'Source'!$B:$B,0)),"")</f>
        <v>חגורת גב אפורה</v>
      </c>
      <c r="C107" s="8" t="n">
        <f aca="false">SUMIFS('Source'!$D:$D,'Source'!$A:$A,"102 - Orthopedic institutes",'Source'!$B:$B,$A107)</f>
        <v>29</v>
      </c>
      <c r="D107" s="8" t="n">
        <f aca="false">SUMIFS('Source'!$F:$F,'Source'!$A:$A,"102 - Orthopedic institutes",'Source'!$B:$B,$A107)</f>
        <v>14</v>
      </c>
      <c r="E107" s="8" t="n">
        <f aca="false">D107*$J$5</f>
        <v>17.6842105263158</v>
      </c>
      <c r="F107" s="8" t="n">
        <f aca="false">E107-C107</f>
        <v>-11.3157894736842</v>
      </c>
      <c r="G107" s="9" t="n">
        <f aca="false">IF(AND(C107=0,E107=0),0,IF(C107=0,"New",(E107-C107)/C107))</f>
        <v>-0.390199637023594</v>
      </c>
      <c r="H107" s="8" t="n">
        <f aca="false">SUMIFS('Source'!$E:$E,'Source'!$A:$A,"102 - Orthopedic institutes",'Source'!$B:$B,$A107)</f>
        <v>2936.67</v>
      </c>
      <c r="I107" s="8" t="n">
        <f aca="false">SUMIFS('Source'!$G:$G,'Source'!$A:$A,"102 - Orthopedic institutes",'Source'!$B:$B,$A107)</f>
        <v>1886.27</v>
      </c>
      <c r="J107" s="8" t="n">
        <f aca="false">I107*$J$5</f>
        <v>2382.65684210526</v>
      </c>
      <c r="K107" s="8" t="n">
        <f aca="false">J107-H107</f>
        <v>-554.013157894737</v>
      </c>
      <c r="L107" s="9" t="n">
        <f aca="false">IF(AND(H107=0,J107=0),0,IF(H107=0,"New",(J107-H107)/H107))</f>
        <v>-0.188653528620763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682</v>
      </c>
      <c r="B108" s="7" t="str">
        <f aca="false">IFERROR(INDEX('Source'!$C:$C,MATCH($A108,'Source'!$B:$B,0)),"")</f>
        <v>מכשיר עיסוי ויטלימד פלקסי - פלוס קרם</v>
      </c>
      <c r="C108" s="8" t="n">
        <f aca="false">SUMIFS('Source'!$D:$D,'Source'!$A:$A,"102 - Orthopedic institutes",'Source'!$B:$B,$A108)</f>
        <v>0</v>
      </c>
      <c r="D108" s="8" t="n">
        <f aca="false">SUMIFS('Source'!$F:$F,'Source'!$A:$A,"102 - Orthopedic institutes",'Source'!$B:$B,$A108)</f>
        <v>2</v>
      </c>
      <c r="E108" s="8" t="n">
        <f aca="false">D108*$J$5</f>
        <v>2.52631578947368</v>
      </c>
      <c r="F108" s="8" t="n">
        <f aca="false">E108-C108</f>
        <v>2.52631578947368</v>
      </c>
      <c r="G108" s="9" t="str">
        <f aca="false">IF(AND(C108=0,E108=0),0,IF(C108=0,"New",(E108-C108)/C108))</f>
        <v>New</v>
      </c>
      <c r="H108" s="8" t="n">
        <f aca="false">SUMIFS('Source'!$E:$E,'Source'!$A:$A,"102 - Orthopedic institutes",'Source'!$B:$B,$A108)</f>
        <v>0</v>
      </c>
      <c r="I108" s="8" t="n">
        <f aca="false">SUMIFS('Source'!$G:$G,'Source'!$A:$A,"102 - Orthopedic institutes",'Source'!$B:$B,$A108)</f>
        <v>1049.86</v>
      </c>
      <c r="J108" s="8" t="n">
        <f aca="false">I108*$J$5</f>
        <v>1326.13894736842</v>
      </c>
      <c r="K108" s="8" t="n">
        <f aca="false">J108-H108</f>
        <v>1326.13894736842</v>
      </c>
      <c r="L108" s="9" t="str">
        <f aca="false">IF(AND(H108=0,J108=0),0,IF(H108=0,"New",(J108-H108)/H108))</f>
        <v>New</v>
      </c>
      <c r="M108" s="7" t="str">
        <f aca="false">IF(AND(OR(C108&lt;&gt;0,H108&lt;&gt;0),D108=0,I108=0),"DROP",IF(AND(OR(D108&lt;&gt;0,I108&lt;&gt;0),C108=0,H108=0),"NEW",""))</f>
        <v>NEW</v>
      </c>
    </row>
    <row r="109" customFormat="false" ht="15" hidden="false" customHeight="false" outlineLevel="0" collapsed="false">
      <c r="A109" s="7" t="s">
        <v>128</v>
      </c>
      <c r="B109" s="7" t="str">
        <f aca="false">IFERROR(INDEX('Source'!$C:$C,MATCH($A109,'Source'!$B:$B,0)),"")</f>
        <v>קינזיולוגי טייפ</v>
      </c>
      <c r="C109" s="8" t="n">
        <f aca="false">SUMIFS('Source'!$D:$D,'Source'!$A:$A,"102 - Orthopedic institutes",'Source'!$B:$B,$A109)</f>
        <v>54</v>
      </c>
      <c r="D109" s="8" t="n">
        <f aca="false">SUMIFS('Source'!$F:$F,'Source'!$A:$A,"102 - Orthopedic institutes",'Source'!$B:$B,$A109)</f>
        <v>13</v>
      </c>
      <c r="E109" s="8" t="n">
        <f aca="false">D109*$J$5</f>
        <v>16.4210526315789</v>
      </c>
      <c r="F109" s="8" t="n">
        <f aca="false">E109-C109</f>
        <v>-37.5789473684211</v>
      </c>
      <c r="G109" s="9" t="n">
        <f aca="false">IF(AND(C109=0,E109=0),0,IF(C109=0,"New",(E109-C109)/C109))</f>
        <v>-0.695906432748538</v>
      </c>
      <c r="H109" s="8" t="n">
        <f aca="false">SUMIFS('Source'!$E:$E,'Source'!$A:$A,"102 - Orthopedic institutes",'Source'!$B:$B,$A109)</f>
        <v>1380.8</v>
      </c>
      <c r="I109" s="8" t="n">
        <f aca="false">SUMIFS('Source'!$G:$G,'Source'!$A:$A,"102 - Orthopedic institutes",'Source'!$B:$B,$A109)</f>
        <v>341.25</v>
      </c>
      <c r="J109" s="8" t="n">
        <f aca="false">I109*$J$5</f>
        <v>431.052631578947</v>
      </c>
      <c r="K109" s="8" t="n">
        <f aca="false">J109-H109</f>
        <v>-949.747368421053</v>
      </c>
      <c r="L109" s="9" t="n">
        <f aca="false">IF(AND(H109=0,J109=0),0,IF(H109=0,"New",(J109-H109)/H109))</f>
        <v>-0.687823992193694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339</v>
      </c>
      <c r="B110" s="7" t="str">
        <f aca="false">IFERROR(INDEX('Source'!$C:$C,MATCH($A110,'Source'!$B:$B,0)),"")</f>
        <v>ח.בטן 25 ס'מ</v>
      </c>
      <c r="C110" s="8" t="n">
        <f aca="false">SUMIFS('Source'!$D:$D,'Source'!$A:$A,"102 - Orthopedic institutes",'Source'!$B:$B,$A110)</f>
        <v>35</v>
      </c>
      <c r="D110" s="8" t="n">
        <f aca="false">SUMIFS('Source'!$F:$F,'Source'!$A:$A,"102 - Orthopedic institutes",'Source'!$B:$B,$A110)</f>
        <v>21</v>
      </c>
      <c r="E110" s="8" t="n">
        <f aca="false">D110*$J$5</f>
        <v>26.5263157894737</v>
      </c>
      <c r="F110" s="8" t="n">
        <f aca="false">E110-C110</f>
        <v>-8.47368421052632</v>
      </c>
      <c r="G110" s="9" t="n">
        <f aca="false">IF(AND(C110=0,E110=0),0,IF(C110=0,"New",(E110-C110)/C110))</f>
        <v>-0.242105263157895</v>
      </c>
      <c r="H110" s="8" t="n">
        <f aca="false">SUMIFS('Source'!$E:$E,'Source'!$A:$A,"102 - Orthopedic institutes",'Source'!$B:$B,$A110)</f>
        <v>2815.87</v>
      </c>
      <c r="I110" s="8" t="n">
        <f aca="false">SUMIFS('Source'!$G:$G,'Source'!$A:$A,"102 - Orthopedic institutes",'Source'!$B:$B,$A110)</f>
        <v>1784.93</v>
      </c>
      <c r="J110" s="8" t="n">
        <f aca="false">I110*$J$5</f>
        <v>2254.64842105263</v>
      </c>
      <c r="K110" s="8" t="n">
        <f aca="false">J110-H110</f>
        <v>-561.221578947369</v>
      </c>
      <c r="L110" s="9" t="n">
        <f aca="false">IF(AND(H110=0,J110=0),0,IF(H110=0,"New",(J110-H110)/H110))</f>
        <v>-0.199306636651326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163</v>
      </c>
      <c r="B111" s="7" t="str">
        <f aca="false">IFERROR(INDEX('Source'!$C:$C,MATCH($A111,'Source'!$B:$B,0)),"")</f>
        <v>אצבעון מסיליקון</v>
      </c>
      <c r="C111" s="8" t="n">
        <f aca="false">SUMIFS('Source'!$D:$D,'Source'!$A:$A,"102 - Orthopedic institutes",'Source'!$B:$B,$A111)</f>
        <v>75</v>
      </c>
      <c r="D111" s="8" t="n">
        <f aca="false">SUMIFS('Source'!$F:$F,'Source'!$A:$A,"102 - Orthopedic institutes",'Source'!$B:$B,$A111)</f>
        <v>36</v>
      </c>
      <c r="E111" s="8" t="n">
        <f aca="false">D111*$J$5</f>
        <v>45.4736842105263</v>
      </c>
      <c r="F111" s="8" t="n">
        <f aca="false">E111-C111</f>
        <v>-29.5263157894737</v>
      </c>
      <c r="G111" s="9" t="n">
        <f aca="false">IF(AND(C111=0,E111=0),0,IF(C111=0,"New",(E111-C111)/C111))</f>
        <v>-0.393684210526316</v>
      </c>
      <c r="H111" s="8" t="n">
        <f aca="false">SUMIFS('Source'!$E:$E,'Source'!$A:$A,"102 - Orthopedic institutes",'Source'!$B:$B,$A111)</f>
        <v>1911.92</v>
      </c>
      <c r="I111" s="8" t="n">
        <f aca="false">SUMIFS('Source'!$G:$G,'Source'!$A:$A,"102 - Orthopedic institutes",'Source'!$B:$B,$A111)</f>
        <v>908.18</v>
      </c>
      <c r="J111" s="8" t="n">
        <f aca="false">I111*$J$5</f>
        <v>1147.17473684211</v>
      </c>
      <c r="K111" s="8" t="n">
        <f aca="false">J111-H111</f>
        <v>-764.745263157895</v>
      </c>
      <c r="L111" s="9" t="n">
        <f aca="false">IF(AND(H111=0,J111=0),0,IF(H111=0,"New",(J111-H111)/H111))</f>
        <v>-0.3999881078486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219</v>
      </c>
      <c r="B112" s="7" t="str">
        <f aca="false">IFERROR(INDEX('Source'!$C:$C,MATCH($A112,'Source'!$B:$B,0)),"")</f>
        <v>שרוול לגבס ארוך יד</v>
      </c>
      <c r="C112" s="8" t="n">
        <f aca="false">SUMIFS('Source'!$D:$D,'Source'!$A:$A,"102 - Orthopedic institutes",'Source'!$B:$B,$A112)</f>
        <v>80</v>
      </c>
      <c r="D112" s="8" t="n">
        <f aca="false">SUMIFS('Source'!$F:$F,'Source'!$A:$A,"102 - Orthopedic institutes",'Source'!$B:$B,$A112)</f>
        <v>55</v>
      </c>
      <c r="E112" s="8" t="n">
        <f aca="false">D112*$J$5</f>
        <v>69.4736842105263</v>
      </c>
      <c r="F112" s="8" t="n">
        <f aca="false">E112-C112</f>
        <v>-10.5263157894737</v>
      </c>
      <c r="G112" s="9" t="n">
        <f aca="false">IF(AND(C112=0,E112=0),0,IF(C112=0,"New",(E112-C112)/C112))</f>
        <v>-0.131578947368421</v>
      </c>
      <c r="H112" s="8" t="n">
        <f aca="false">SUMIFS('Source'!$E:$E,'Source'!$A:$A,"102 - Orthopedic institutes",'Source'!$B:$B,$A112)</f>
        <v>3308.28</v>
      </c>
      <c r="I112" s="8" t="n">
        <f aca="false">SUMIFS('Source'!$G:$G,'Source'!$A:$A,"102 - Orthopedic institutes",'Source'!$B:$B,$A112)</f>
        <v>2311.77</v>
      </c>
      <c r="J112" s="8" t="n">
        <f aca="false">I112*$J$5</f>
        <v>2920.13052631579</v>
      </c>
      <c r="K112" s="8" t="n">
        <f aca="false">J112-H112</f>
        <v>-388.149473684211</v>
      </c>
      <c r="L112" s="9" t="n">
        <f aca="false">IF(AND(H112=0,J112=0),0,IF(H112=0,"New",(J112-H112)/H112))</f>
        <v>-0.117326669352114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222</v>
      </c>
      <c r="B113" s="7" t="str">
        <f aca="false">IFERROR(INDEX('Source'!$C:$C,MATCH($A113,'Source'!$B:$B,0)),"")</f>
        <v>מגן קרסול+ עקב סגור+רצועות</v>
      </c>
      <c r="C113" s="8" t="n">
        <f aca="false">SUMIFS('Source'!$D:$D,'Source'!$A:$A,"102 - Orthopedic institutes",'Source'!$B:$B,$A113)</f>
        <v>35</v>
      </c>
      <c r="D113" s="8" t="n">
        <f aca="false">SUMIFS('Source'!$F:$F,'Source'!$A:$A,"102 - Orthopedic institutes",'Source'!$B:$B,$A113)</f>
        <v>50</v>
      </c>
      <c r="E113" s="8" t="n">
        <f aca="false">D113*$J$5</f>
        <v>63.1578947368421</v>
      </c>
      <c r="F113" s="8" t="n">
        <f aca="false">E113-C113</f>
        <v>28.1578947368421</v>
      </c>
      <c r="G113" s="9" t="n">
        <f aca="false">IF(AND(C113=0,E113=0),0,IF(C113=0,"New",(E113-C113)/C113))</f>
        <v>0.804511278195489</v>
      </c>
      <c r="H113" s="8" t="n">
        <f aca="false">SUMIFS('Source'!$E:$E,'Source'!$A:$A,"102 - Orthopedic institutes",'Source'!$B:$B,$A113)</f>
        <v>2359.31</v>
      </c>
      <c r="I113" s="8" t="n">
        <f aca="false">SUMIFS('Source'!$G:$G,'Source'!$A:$A,"102 - Orthopedic institutes",'Source'!$B:$B,$A113)</f>
        <v>3353.76</v>
      </c>
      <c r="J113" s="8" t="n">
        <f aca="false">I113*$J$5</f>
        <v>4236.32842105263</v>
      </c>
      <c r="K113" s="8" t="n">
        <f aca="false">J113-H113</f>
        <v>1877.01842105263</v>
      </c>
      <c r="L113" s="9" t="n">
        <f aca="false">IF(AND(H113=0,J113=0),0,IF(H113=0,"New",(J113-H113)/H113))</f>
        <v>0.795579394421518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199</v>
      </c>
      <c r="B114" s="7" t="str">
        <f aca="false">IFERROR(INDEX('Source'!$C:$C,MATCH($A114,'Source'!$B:$B,0)),"")</f>
        <v>מתלה רשת לזרוע שחור 85B</v>
      </c>
      <c r="C114" s="8" t="n">
        <f aca="false">SUMIFS('Source'!$D:$D,'Source'!$A:$A,"102 - Orthopedic institutes",'Source'!$B:$B,$A114)</f>
        <v>25</v>
      </c>
      <c r="D114" s="8" t="n">
        <f aca="false">SUMIFS('Source'!$F:$F,'Source'!$A:$A,"102 - Orthopedic institutes",'Source'!$B:$B,$A114)</f>
        <v>5</v>
      </c>
      <c r="E114" s="8" t="n">
        <f aca="false">D114*$J$5</f>
        <v>6.31578947368421</v>
      </c>
      <c r="F114" s="8" t="n">
        <f aca="false">E114-C114</f>
        <v>-18.6842105263158</v>
      </c>
      <c r="G114" s="9" t="n">
        <f aca="false">IF(AND(C114=0,E114=0),0,IF(C114=0,"New",(E114-C114)/C114))</f>
        <v>-0.747368421052632</v>
      </c>
      <c r="H114" s="8" t="n">
        <f aca="false">SUMIFS('Source'!$E:$E,'Source'!$A:$A,"102 - Orthopedic institutes",'Source'!$B:$B,$A114)</f>
        <v>1232.58</v>
      </c>
      <c r="I114" s="8" t="n">
        <f aca="false">SUMIFS('Source'!$G:$G,'Source'!$A:$A,"102 - Orthopedic institutes",'Source'!$B:$B,$A114)</f>
        <v>245.01</v>
      </c>
      <c r="J114" s="8" t="n">
        <f aca="false">I114*$J$5</f>
        <v>309.486315789474</v>
      </c>
      <c r="K114" s="8" t="n">
        <f aca="false">J114-H114</f>
        <v>-923.093684210526</v>
      </c>
      <c r="L114" s="9" t="n">
        <f aca="false">IF(AND(H114=0,J114=0),0,IF(H114=0,"New",(J114-H114)/H114))</f>
        <v>-0.748911781961841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185</v>
      </c>
      <c r="B115" s="7" t="str">
        <f aca="false">IFERROR(INDEX('Source'!$C:$C,MATCH($A115,'Source'!$B:$B,0)),"")</f>
        <v>מגן ברך עם תמיכות</v>
      </c>
      <c r="C115" s="8" t="n">
        <f aca="false">SUMIFS('Source'!$D:$D,'Source'!$A:$A,"102 - Orthopedic institutes",'Source'!$B:$B,$A115)</f>
        <v>81</v>
      </c>
      <c r="D115" s="8" t="n">
        <f aca="false">SUMIFS('Source'!$F:$F,'Source'!$A:$A,"102 - Orthopedic institutes",'Source'!$B:$B,$A115)</f>
        <v>66</v>
      </c>
      <c r="E115" s="8" t="n">
        <f aca="false">D115*$J$5</f>
        <v>83.3684210526316</v>
      </c>
      <c r="F115" s="8" t="n">
        <f aca="false">E115-C115</f>
        <v>2.36842105263158</v>
      </c>
      <c r="G115" s="9" t="n">
        <f aca="false">IF(AND(C115=0,E115=0),0,IF(C115=0,"New",(E115-C115)/C115))</f>
        <v>0.0292397660818713</v>
      </c>
      <c r="H115" s="8" t="n">
        <f aca="false">SUMIFS('Source'!$E:$E,'Source'!$A:$A,"102 - Orthopedic institutes",'Source'!$B:$B,$A115)</f>
        <v>5922.26</v>
      </c>
      <c r="I115" s="8" t="n">
        <f aca="false">SUMIFS('Source'!$G:$G,'Source'!$A:$A,"102 - Orthopedic institutes",'Source'!$B:$B,$A115)</f>
        <v>4946.48</v>
      </c>
      <c r="J115" s="8" t="n">
        <f aca="false">I115*$J$5</f>
        <v>6248.1852631579</v>
      </c>
      <c r="K115" s="8" t="n">
        <f aca="false">J115-H115</f>
        <v>325.925263157895</v>
      </c>
      <c r="L115" s="9" t="n">
        <f aca="false">IF(AND(H115=0,J115=0),0,IF(H115=0,"New",(J115-H115)/H115))</f>
        <v>0.0550339335250217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142</v>
      </c>
      <c r="B116" s="7" t="str">
        <f aca="false">IFERROR(INDEX('Source'!$C:$C,MATCH($A116,'Source'!$B:$B,0)),"")</f>
        <v>קינזיולוגי טייפ</v>
      </c>
      <c r="C116" s="8" t="n">
        <f aca="false">SUMIFS('Source'!$D:$D,'Source'!$A:$A,"102 - Orthopedic institutes",'Source'!$B:$B,$A116)</f>
        <v>47</v>
      </c>
      <c r="D116" s="8" t="n">
        <f aca="false">SUMIFS('Source'!$F:$F,'Source'!$A:$A,"102 - Orthopedic institutes",'Source'!$B:$B,$A116)</f>
        <v>3</v>
      </c>
      <c r="E116" s="8" t="n">
        <f aca="false">D116*$J$5</f>
        <v>3.78947368421053</v>
      </c>
      <c r="F116" s="8" t="n">
        <f aca="false">E116-C116</f>
        <v>-43.2105263157895</v>
      </c>
      <c r="G116" s="9" t="n">
        <f aca="false">IF(AND(C116=0,E116=0),0,IF(C116=0,"New",(E116-C116)/C116))</f>
        <v>-0.919372900335946</v>
      </c>
      <c r="H116" s="8" t="n">
        <f aca="false">SUMIFS('Source'!$E:$E,'Source'!$A:$A,"102 - Orthopedic institutes",'Source'!$B:$B,$A116)</f>
        <v>1064.3</v>
      </c>
      <c r="I116" s="8" t="n">
        <f aca="false">SUMIFS('Source'!$G:$G,'Source'!$A:$A,"102 - Orthopedic institutes",'Source'!$B:$B,$A116)</f>
        <v>90</v>
      </c>
      <c r="J116" s="8" t="n">
        <f aca="false">I116*$J$5</f>
        <v>113.684210526316</v>
      </c>
      <c r="K116" s="8" t="n">
        <f aca="false">J116-H116</f>
        <v>-950.615789473684</v>
      </c>
      <c r="L116" s="9" t="n">
        <f aca="false">IF(AND(H116=0,J116=0),0,IF(H116=0,"New",(J116-H116)/H116))</f>
        <v>-0.893184054753062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683</v>
      </c>
      <c r="B117" s="7" t="str">
        <f aca="false">IFERROR(INDEX('Source'!$C:$C,MATCH($A117,'Source'!$B:$B,0)),"")</f>
        <v>תומך ברך גנושילד</v>
      </c>
      <c r="C117" s="8" t="n">
        <f aca="false">SUMIFS('Source'!$D:$D,'Source'!$A:$A,"102 - Orthopedic institutes",'Source'!$B:$B,$A117)</f>
        <v>42</v>
      </c>
      <c r="D117" s="8" t="n">
        <f aca="false">SUMIFS('Source'!$F:$F,'Source'!$A:$A,"102 - Orthopedic institutes",'Source'!$B:$B,$A117)</f>
        <v>37</v>
      </c>
      <c r="E117" s="8" t="n">
        <f aca="false">D117*$J$5</f>
        <v>46.7368421052632</v>
      </c>
      <c r="F117" s="8" t="n">
        <f aca="false">E117-C117</f>
        <v>4.73684210526316</v>
      </c>
      <c r="G117" s="9" t="n">
        <f aca="false">IF(AND(C117=0,E117=0),0,IF(C117=0,"New",(E117-C117)/C117))</f>
        <v>0.112781954887218</v>
      </c>
      <c r="H117" s="8" t="n">
        <f aca="false">SUMIFS('Source'!$E:$E,'Source'!$A:$A,"102 - Orthopedic institutes",'Source'!$B:$B,$A117)</f>
        <v>5041.2</v>
      </c>
      <c r="I117" s="8" t="n">
        <f aca="false">SUMIFS('Source'!$G:$G,'Source'!$A:$A,"102 - Orthopedic institutes",'Source'!$B:$B,$A117)</f>
        <v>4080.02</v>
      </c>
      <c r="J117" s="8" t="n">
        <f aca="false">I117*$J$5</f>
        <v>5153.70947368421</v>
      </c>
      <c r="K117" s="8" t="n">
        <f aca="false">J117-H117</f>
        <v>112.50947368421</v>
      </c>
      <c r="L117" s="9" t="n">
        <f aca="false">IF(AND(H117=0,J117=0),0,IF(H117=0,"New",(J117-H117)/H117))</f>
        <v>0.0223179944624713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684</v>
      </c>
      <c r="B118" s="7" t="str">
        <f aca="false">IFERROR(INDEX('Source'!$C:$C,MATCH($A118,'Source'!$B:$B,0)),"")</f>
        <v>תומך ברך גנושילד</v>
      </c>
      <c r="C118" s="8" t="n">
        <f aca="false">SUMIFS('Source'!$D:$D,'Source'!$A:$A,"102 - Orthopedic institutes",'Source'!$B:$B,$A118)</f>
        <v>22</v>
      </c>
      <c r="D118" s="8" t="n">
        <f aca="false">SUMIFS('Source'!$F:$F,'Source'!$A:$A,"102 - Orthopedic institutes",'Source'!$B:$B,$A118)</f>
        <v>16</v>
      </c>
      <c r="E118" s="8" t="n">
        <f aca="false">D118*$J$5</f>
        <v>20.2105263157895</v>
      </c>
      <c r="F118" s="8" t="n">
        <f aca="false">E118-C118</f>
        <v>-1.78947368421053</v>
      </c>
      <c r="G118" s="9" t="n">
        <f aca="false">IF(AND(C118=0,E118=0),0,IF(C118=0,"New",(E118-C118)/C118))</f>
        <v>-0.0813397129186603</v>
      </c>
      <c r="H118" s="8" t="n">
        <f aca="false">SUMIFS('Source'!$E:$E,'Source'!$A:$A,"102 - Orthopedic institutes",'Source'!$B:$B,$A118)</f>
        <v>2640</v>
      </c>
      <c r="I118" s="8" t="n">
        <f aca="false">SUMIFS('Source'!$G:$G,'Source'!$A:$A,"102 - Orthopedic institutes",'Source'!$B:$B,$A118)</f>
        <v>1680.01</v>
      </c>
      <c r="J118" s="8" t="n">
        <f aca="false">I118*$J$5</f>
        <v>2122.11789473684</v>
      </c>
      <c r="K118" s="8" t="n">
        <f aca="false">J118-H118</f>
        <v>-517.882105263158</v>
      </c>
      <c r="L118" s="9" t="n">
        <f aca="false">IF(AND(H118=0,J118=0),0,IF(H118=0,"New",(J118-H118)/H118))</f>
        <v>-0.196167464114833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613</v>
      </c>
      <c r="B119" s="7" t="str">
        <f aca="false">IFERROR(INDEX('Source'!$C:$C,MATCH($A119,'Source'!$B:$B,0)),"")</f>
        <v>מכשיר ליצוב הבוהן</v>
      </c>
      <c r="C119" s="8" t="n">
        <f aca="false">SUMIFS('Source'!$D:$D,'Source'!$A:$A,"102 - Orthopedic institutes",'Source'!$B:$B,$A119)</f>
        <v>35</v>
      </c>
      <c r="D119" s="8" t="n">
        <f aca="false">SUMIFS('Source'!$F:$F,'Source'!$A:$A,"102 - Orthopedic institutes",'Source'!$B:$B,$A119)</f>
        <v>24</v>
      </c>
      <c r="E119" s="8" t="n">
        <f aca="false">D119*$J$5</f>
        <v>30.3157894736842</v>
      </c>
      <c r="F119" s="8" t="n">
        <f aca="false">E119-C119</f>
        <v>-4.68421052631579</v>
      </c>
      <c r="G119" s="9" t="n">
        <f aca="false">IF(AND(C119=0,E119=0),0,IF(C119=0,"New",(E119-C119)/C119))</f>
        <v>-0.133834586466165</v>
      </c>
      <c r="H119" s="8" t="n">
        <f aca="false">SUMIFS('Source'!$E:$E,'Source'!$A:$A,"102 - Orthopedic institutes",'Source'!$B:$B,$A119)</f>
        <v>2993.83</v>
      </c>
      <c r="I119" s="8" t="n">
        <f aca="false">SUMIFS('Source'!$G:$G,'Source'!$A:$A,"102 - Orthopedic institutes",'Source'!$B:$B,$A119)</f>
        <v>2035.37</v>
      </c>
      <c r="J119" s="8" t="n">
        <f aca="false">I119*$J$5</f>
        <v>2570.99368421053</v>
      </c>
      <c r="K119" s="8" t="n">
        <f aca="false">J119-H119</f>
        <v>-422.836315789474</v>
      </c>
      <c r="L119" s="9" t="n">
        <f aca="false">IF(AND(H119=0,J119=0),0,IF(H119=0,"New",(J119-H119)/H119))</f>
        <v>-0.141235913792525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206</v>
      </c>
      <c r="B120" s="7" t="str">
        <f aca="false">IFERROR(INDEX('Source'!$C:$C,MATCH($A120,'Source'!$B:$B,0)),"")</f>
        <v>חגורת גב אפורה</v>
      </c>
      <c r="C120" s="8" t="n">
        <f aca="false">SUMIFS('Source'!$D:$D,'Source'!$A:$A,"102 - Orthopedic institutes",'Source'!$B:$B,$A120)</f>
        <v>14</v>
      </c>
      <c r="D120" s="8" t="n">
        <f aca="false">SUMIFS('Source'!$F:$F,'Source'!$A:$A,"102 - Orthopedic institutes",'Source'!$B:$B,$A120)</f>
        <v>4</v>
      </c>
      <c r="E120" s="8" t="n">
        <f aca="false">D120*$J$5</f>
        <v>5.05263157894737</v>
      </c>
      <c r="F120" s="8" t="n">
        <f aca="false">E120-C120</f>
        <v>-8.94736842105263</v>
      </c>
      <c r="G120" s="9" t="n">
        <f aca="false">IF(AND(C120=0,E120=0),0,IF(C120=0,"New",(E120-C120)/C120))</f>
        <v>-0.639097744360902</v>
      </c>
      <c r="H120" s="8" t="n">
        <f aca="false">SUMIFS('Source'!$E:$E,'Source'!$A:$A,"102 - Orthopedic institutes",'Source'!$B:$B,$A120)</f>
        <v>1409.75</v>
      </c>
      <c r="I120" s="8" t="n">
        <f aca="false">SUMIFS('Source'!$G:$G,'Source'!$A:$A,"102 - Orthopedic institutes",'Source'!$B:$B,$A120)</f>
        <v>468.54</v>
      </c>
      <c r="J120" s="8" t="n">
        <f aca="false">I120*$J$5</f>
        <v>591.84</v>
      </c>
      <c r="K120" s="8" t="n">
        <f aca="false">J120-H120</f>
        <v>-817.91</v>
      </c>
      <c r="L120" s="9" t="n">
        <f aca="false">IF(AND(H120=0,J120=0),0,IF(H120=0,"New",(J120-H120)/H120))</f>
        <v>-0.580180883135308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685</v>
      </c>
      <c r="B121" s="7" t="str">
        <f aca="false">IFERROR(INDEX('Source'!$C:$C,MATCH($A121,'Source'!$B:$B,0)),"")</f>
        <v>חגורת גב+מיישר+תמיכה בית השחי</v>
      </c>
      <c r="C121" s="8" t="n">
        <f aca="false">SUMIFS('Source'!$D:$D,'Source'!$A:$A,"102 - Orthopedic institutes",'Source'!$B:$B,$A121)</f>
        <v>3</v>
      </c>
      <c r="D121" s="8" t="n">
        <f aca="false">SUMIFS('Source'!$F:$F,'Source'!$A:$A,"102 - Orthopedic institutes",'Source'!$B:$B,$A121)</f>
        <v>0</v>
      </c>
      <c r="E121" s="8" t="n">
        <f aca="false">D121*$J$5</f>
        <v>0</v>
      </c>
      <c r="F121" s="8" t="n">
        <f aca="false">E121-C121</f>
        <v>-3</v>
      </c>
      <c r="G121" s="9" t="n">
        <f aca="false">IF(AND(C121=0,E121=0),0,IF(C121=0,"New",(E121-C121)/C121))</f>
        <v>-1</v>
      </c>
      <c r="H121" s="8" t="n">
        <f aca="false">SUMIFS('Source'!$E:$E,'Source'!$A:$A,"102 - Orthopedic institutes",'Source'!$B:$B,$A121)</f>
        <v>934.03</v>
      </c>
      <c r="I121" s="8" t="n">
        <f aca="false">SUMIFS('Source'!$G:$G,'Source'!$A:$A,"102 - Orthopedic institutes",'Source'!$B:$B,$A121)</f>
        <v>0</v>
      </c>
      <c r="J121" s="8" t="n">
        <f aca="false">I121*$J$5</f>
        <v>0</v>
      </c>
      <c r="K121" s="8" t="n">
        <f aca="false">J121-H121</f>
        <v>-934.03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593</v>
      </c>
      <c r="B122" s="7" t="str">
        <f aca="false">IFERROR(INDEX('Source'!$C:$C,MATCH($A122,'Source'!$B:$B,0)),"")</f>
        <v>מתלה יד + קיבוע מרפק</v>
      </c>
      <c r="C122" s="8" t="n">
        <f aca="false">SUMIFS('Source'!$D:$D,'Source'!$A:$A,"102 - Orthopedic institutes",'Source'!$B:$B,$A122)</f>
        <v>13</v>
      </c>
      <c r="D122" s="8" t="n">
        <f aca="false">SUMIFS('Source'!$F:$F,'Source'!$A:$A,"102 - Orthopedic institutes",'Source'!$B:$B,$A122)</f>
        <v>-1</v>
      </c>
      <c r="E122" s="8" t="n">
        <f aca="false">D122*$J$5</f>
        <v>-1.26315789473684</v>
      </c>
      <c r="F122" s="8" t="n">
        <f aca="false">E122-C122</f>
        <v>-14.2631578947368</v>
      </c>
      <c r="G122" s="9" t="n">
        <f aca="false">IF(AND(C122=0,E122=0),0,IF(C122=0,"New",(E122-C122)/C122))</f>
        <v>-1.09716599190283</v>
      </c>
      <c r="H122" s="8" t="n">
        <f aca="false">SUMIFS('Source'!$E:$E,'Source'!$A:$A,"102 - Orthopedic institutes",'Source'!$B:$B,$A122)</f>
        <v>860</v>
      </c>
      <c r="I122" s="8" t="n">
        <f aca="false">SUMIFS('Source'!$G:$G,'Source'!$A:$A,"102 - Orthopedic institutes",'Source'!$B:$B,$A122)</f>
        <v>-69.99</v>
      </c>
      <c r="J122" s="8" t="n">
        <f aca="false">I122*$J$5</f>
        <v>-88.4084210526316</v>
      </c>
      <c r="K122" s="8" t="n">
        <f aca="false">J122-H122</f>
        <v>-948.408421052632</v>
      </c>
      <c r="L122" s="9" t="n">
        <f aca="false">IF(AND(H122=0,J122=0),0,IF(H122=0,"New",(J122-H122)/H122))</f>
        <v>-1.10280048959608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114</v>
      </c>
      <c r="B123" s="7" t="str">
        <f aca="false">IFERROR(INDEX('Source'!$C:$C,MATCH($A123,'Source'!$B:$B,0)),"")</f>
        <v>מ. בוניון + מפריד אצבע</v>
      </c>
      <c r="C123" s="8" t="n">
        <f aca="false">SUMIFS('Source'!$D:$D,'Source'!$A:$A,"102 - Orthopedic institutes",'Source'!$B:$B,$A123)</f>
        <v>99</v>
      </c>
      <c r="D123" s="8" t="n">
        <f aca="false">SUMIFS('Source'!$F:$F,'Source'!$A:$A,"102 - Orthopedic institutes",'Source'!$B:$B,$A123)</f>
        <v>74</v>
      </c>
      <c r="E123" s="8" t="n">
        <f aca="false">D123*$J$5</f>
        <v>93.4736842105263</v>
      </c>
      <c r="F123" s="8" t="n">
        <f aca="false">E123-C123</f>
        <v>-5.52631578947369</v>
      </c>
      <c r="G123" s="9" t="n">
        <f aca="false">IF(AND(C123=0,E123=0),0,IF(C123=0,"New",(E123-C123)/C123))</f>
        <v>-0.0558213716108453</v>
      </c>
      <c r="H123" s="8" t="n">
        <f aca="false">SUMIFS('Source'!$E:$E,'Source'!$A:$A,"102 - Orthopedic institutes",'Source'!$B:$B,$A123)</f>
        <v>3823.87</v>
      </c>
      <c r="I123" s="8" t="n">
        <f aca="false">SUMIFS('Source'!$G:$G,'Source'!$A:$A,"102 - Orthopedic institutes",'Source'!$B:$B,$A123)</f>
        <v>2899.27</v>
      </c>
      <c r="J123" s="8" t="n">
        <f aca="false">I123*$J$5</f>
        <v>3662.23578947368</v>
      </c>
      <c r="K123" s="8" t="n">
        <f aca="false">J123-H123</f>
        <v>-161.634210526316</v>
      </c>
      <c r="L123" s="9" t="n">
        <f aca="false">IF(AND(H123=0,J123=0),0,IF(H123=0,"New",(J123-H123)/H123))</f>
        <v>-0.0422697974895371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686</v>
      </c>
      <c r="B124" s="7" t="str">
        <f aca="false">IFERROR(INDEX('Source'!$C:$C,MATCH($A124,'Source'!$B:$B,0)),"")</f>
        <v>צוארון פלסטי מתכוונן</v>
      </c>
      <c r="C124" s="8" t="n">
        <f aca="false">SUMIFS('Source'!$D:$D,'Source'!$A:$A,"102 - Orthopedic institutes",'Source'!$B:$B,$A124)</f>
        <v>35</v>
      </c>
      <c r="D124" s="8" t="n">
        <f aca="false">SUMIFS('Source'!$F:$F,'Source'!$A:$A,"102 - Orthopedic institutes",'Source'!$B:$B,$A124)</f>
        <v>16</v>
      </c>
      <c r="E124" s="8" t="n">
        <f aca="false">D124*$J$5</f>
        <v>20.2105263157895</v>
      </c>
      <c r="F124" s="8" t="n">
        <f aca="false">E124-C124</f>
        <v>-14.7894736842105</v>
      </c>
      <c r="G124" s="9" t="n">
        <f aca="false">IF(AND(C124=0,E124=0),0,IF(C124=0,"New",(E124-C124)/C124))</f>
        <v>-0.422556390977444</v>
      </c>
      <c r="H124" s="8" t="n">
        <f aca="false">SUMIFS('Source'!$E:$E,'Source'!$A:$A,"102 - Orthopedic institutes",'Source'!$B:$B,$A124)</f>
        <v>1980.07</v>
      </c>
      <c r="I124" s="8" t="n">
        <f aca="false">SUMIFS('Source'!$G:$G,'Source'!$A:$A,"102 - Orthopedic institutes",'Source'!$B:$B,$A124)</f>
        <v>1064.16</v>
      </c>
      <c r="J124" s="8" t="n">
        <f aca="false">I124*$J$5</f>
        <v>1344.20210526316</v>
      </c>
      <c r="K124" s="8" t="n">
        <f aca="false">J124-H124</f>
        <v>-635.867894736842</v>
      </c>
      <c r="L124" s="9" t="n">
        <f aca="false">IF(AND(H124=0,J124=0),0,IF(H124=0,"New",(J124-H124)/H124))</f>
        <v>-0.321134048158319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201</v>
      </c>
      <c r="B125" s="7" t="str">
        <f aca="false">IFERROR(INDEX('Source'!$C:$C,MATCH($A125,'Source'!$B:$B,0)),"")</f>
        <v>כ.הפרדת אצבעות ס</v>
      </c>
      <c r="C125" s="8" t="n">
        <f aca="false">SUMIFS('Source'!$D:$D,'Source'!$A:$A,"102 - Orthopedic institutes",'Source'!$B:$B,$A125)</f>
        <v>101</v>
      </c>
      <c r="D125" s="8" t="n">
        <f aca="false">SUMIFS('Source'!$F:$F,'Source'!$A:$A,"102 - Orthopedic institutes",'Source'!$B:$B,$A125)</f>
        <v>36</v>
      </c>
      <c r="E125" s="8" t="n">
        <f aca="false">D125*$J$5</f>
        <v>45.4736842105263</v>
      </c>
      <c r="F125" s="8" t="n">
        <f aca="false">E125-C125</f>
        <v>-55.5263157894737</v>
      </c>
      <c r="G125" s="9" t="n">
        <f aca="false">IF(AND(C125=0,E125=0),0,IF(C125=0,"New",(E125-C125)/C125))</f>
        <v>-0.549765502866076</v>
      </c>
      <c r="H125" s="8" t="n">
        <f aca="false">SUMIFS('Source'!$E:$E,'Source'!$A:$A,"102 - Orthopedic institutes",'Source'!$B:$B,$A125)</f>
        <v>1430.33</v>
      </c>
      <c r="I125" s="8" t="n">
        <f aca="false">SUMIFS('Source'!$G:$G,'Source'!$A:$A,"102 - Orthopedic institutes",'Source'!$B:$B,$A125)</f>
        <v>521.35</v>
      </c>
      <c r="J125" s="8" t="n">
        <f aca="false">I125*$J$5</f>
        <v>658.547368421053</v>
      </c>
      <c r="K125" s="8" t="n">
        <f aca="false">J125-H125</f>
        <v>-771.782631578947</v>
      </c>
      <c r="L125" s="9" t="n">
        <f aca="false">IF(AND(H125=0,J125=0),0,IF(H125=0,"New",(J125-H125)/H125))</f>
        <v>-0.539583614675598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466</v>
      </c>
      <c r="B126" s="7" t="str">
        <f aca="false">IFERROR(INDEX('Source'!$C:$C,MATCH($A126,'Source'!$B:$B,0)),"")</f>
        <v>מגן קרסול עם תמיכה</v>
      </c>
      <c r="C126" s="8" t="n">
        <f aca="false">SUMIFS('Source'!$D:$D,'Source'!$A:$A,"102 - Orthopedic institutes",'Source'!$B:$B,$A126)</f>
        <v>9</v>
      </c>
      <c r="D126" s="8" t="n">
        <f aca="false">SUMIFS('Source'!$F:$F,'Source'!$A:$A,"102 - Orthopedic institutes",'Source'!$B:$B,$A126)</f>
        <v>0</v>
      </c>
      <c r="E126" s="8" t="n">
        <f aca="false">D126*$J$5</f>
        <v>0</v>
      </c>
      <c r="F126" s="8" t="n">
        <f aca="false">E126-C126</f>
        <v>-9</v>
      </c>
      <c r="G126" s="9" t="n">
        <f aca="false">IF(AND(C126=0,E126=0),0,IF(C126=0,"New",(E126-C126)/C126))</f>
        <v>-1</v>
      </c>
      <c r="H126" s="8" t="n">
        <f aca="false">SUMIFS('Source'!$E:$E,'Source'!$A:$A,"102 - Orthopedic institutes",'Source'!$B:$B,$A126)</f>
        <v>905.94</v>
      </c>
      <c r="I126" s="8" t="n">
        <f aca="false">SUMIFS('Source'!$G:$G,'Source'!$A:$A,"102 - Orthopedic institutes",'Source'!$B:$B,$A126)</f>
        <v>0</v>
      </c>
      <c r="J126" s="8" t="n">
        <f aca="false">I126*$J$5</f>
        <v>0</v>
      </c>
      <c r="K126" s="8" t="n">
        <f aca="false">J126-H126</f>
        <v>-905.94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534</v>
      </c>
      <c r="B127" s="7" t="str">
        <f aca="false">IFERROR(INDEX('Source'!$C:$C,MATCH($A127,'Source'!$B:$B,0)),"")</f>
        <v>מגן שוק SC39</v>
      </c>
      <c r="C127" s="8" t="n">
        <f aca="false">SUMIFS('Source'!$D:$D,'Source'!$A:$A,"102 - Orthopedic institutes",'Source'!$B:$B,$A127)</f>
        <v>8</v>
      </c>
      <c r="D127" s="8" t="n">
        <f aca="false">SUMIFS('Source'!$F:$F,'Source'!$A:$A,"102 - Orthopedic institutes",'Source'!$B:$B,$A127)</f>
        <v>2</v>
      </c>
      <c r="E127" s="8" t="n">
        <f aca="false">D127*$J$5</f>
        <v>2.52631578947368</v>
      </c>
      <c r="F127" s="8" t="n">
        <f aca="false">E127-C127</f>
        <v>-5.47368421052632</v>
      </c>
      <c r="G127" s="9" t="n">
        <f aca="false">IF(AND(C127=0,E127=0),0,IF(C127=0,"New",(E127-C127)/C127))</f>
        <v>-0.68421052631579</v>
      </c>
      <c r="H127" s="8" t="n">
        <f aca="false">SUMIFS('Source'!$E:$E,'Source'!$A:$A,"102 - Orthopedic institutes",'Source'!$B:$B,$A127)</f>
        <v>1218.38</v>
      </c>
      <c r="I127" s="8" t="n">
        <f aca="false">SUMIFS('Source'!$G:$G,'Source'!$A:$A,"102 - Orthopedic institutes",'Source'!$B:$B,$A127)</f>
        <v>328.04</v>
      </c>
      <c r="J127" s="8" t="n">
        <f aca="false">I127*$J$5</f>
        <v>414.366315789474</v>
      </c>
      <c r="K127" s="8" t="n">
        <f aca="false">J127-H127</f>
        <v>-804.013684210526</v>
      </c>
      <c r="L127" s="9" t="n">
        <f aca="false">IF(AND(H127=0,J127=0),0,IF(H127=0,"New",(J127-H127)/H127))</f>
        <v>-0.659903875810935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373</v>
      </c>
      <c r="B128" s="7" t="str">
        <f aca="false">IFERROR(INDEX('Source'!$C:$C,MATCH($A128,'Source'!$B:$B,0)),"")</f>
        <v>מישר כתפיים רחב+תמיכה לבית השח</v>
      </c>
      <c r="C128" s="8" t="n">
        <f aca="false">SUMIFS('Source'!$D:$D,'Source'!$A:$A,"102 - Orthopedic institutes",'Source'!$B:$B,$A128)</f>
        <v>18</v>
      </c>
      <c r="D128" s="8" t="n">
        <f aca="false">SUMIFS('Source'!$F:$F,'Source'!$A:$A,"102 - Orthopedic institutes",'Source'!$B:$B,$A128)</f>
        <v>12</v>
      </c>
      <c r="E128" s="8" t="n">
        <f aca="false">D128*$J$5</f>
        <v>15.1578947368421</v>
      </c>
      <c r="F128" s="8" t="n">
        <f aca="false">E128-C128</f>
        <v>-2.8421052631579</v>
      </c>
      <c r="G128" s="9" t="n">
        <f aca="false">IF(AND(C128=0,E128=0),0,IF(C128=0,"New",(E128-C128)/C128))</f>
        <v>-0.157894736842105</v>
      </c>
      <c r="H128" s="8" t="n">
        <f aca="false">SUMIFS('Source'!$E:$E,'Source'!$A:$A,"102 - Orthopedic institutes",'Source'!$B:$B,$A128)</f>
        <v>2808.04</v>
      </c>
      <c r="I128" s="8" t="n">
        <f aca="false">SUMIFS('Source'!$G:$G,'Source'!$A:$A,"102 - Orthopedic institutes",'Source'!$B:$B,$A128)</f>
        <v>1920.01</v>
      </c>
      <c r="J128" s="8" t="n">
        <f aca="false">I128*$J$5</f>
        <v>2425.27578947368</v>
      </c>
      <c r="K128" s="8" t="n">
        <f aca="false">J128-H128</f>
        <v>-382.764210526316</v>
      </c>
      <c r="L128" s="9" t="n">
        <f aca="false">IF(AND(H128=0,J128=0),0,IF(H128=0,"New",(J128-H128)/H128))</f>
        <v>-0.136310099046422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126</v>
      </c>
      <c r="B129" s="7" t="str">
        <f aca="false">IFERROR(INDEX('Source'!$C:$C,MATCH($A129,'Source'!$B:$B,0)),"")</f>
        <v>קינזיולוגי טייפ</v>
      </c>
      <c r="C129" s="8" t="n">
        <f aca="false">SUMIFS('Source'!$D:$D,'Source'!$A:$A,"102 - Orthopedic institutes",'Source'!$B:$B,$A129)</f>
        <v>44</v>
      </c>
      <c r="D129" s="8" t="n">
        <f aca="false">SUMIFS('Source'!$F:$F,'Source'!$A:$A,"102 - Orthopedic institutes",'Source'!$B:$B,$A129)</f>
        <v>3</v>
      </c>
      <c r="E129" s="8" t="n">
        <f aca="false">D129*$J$5</f>
        <v>3.78947368421053</v>
      </c>
      <c r="F129" s="8" t="n">
        <f aca="false">E129-C129</f>
        <v>-40.2105263157895</v>
      </c>
      <c r="G129" s="9" t="n">
        <f aca="false">IF(AND(C129=0,E129=0),0,IF(C129=0,"New",(E129-C129)/C129))</f>
        <v>-0.913875598086124</v>
      </c>
      <c r="H129" s="8" t="n">
        <f aca="false">SUMIFS('Source'!$E:$E,'Source'!$A:$A,"102 - Orthopedic institutes",'Source'!$B:$B,$A129)</f>
        <v>974.3</v>
      </c>
      <c r="I129" s="8" t="n">
        <f aca="false">SUMIFS('Source'!$G:$G,'Source'!$A:$A,"102 - Orthopedic institutes",'Source'!$B:$B,$A129)</f>
        <v>90</v>
      </c>
      <c r="J129" s="8" t="n">
        <f aca="false">I129*$J$5</f>
        <v>113.684210526316</v>
      </c>
      <c r="K129" s="8" t="n">
        <f aca="false">J129-H129</f>
        <v>-860.615789473684</v>
      </c>
      <c r="L129" s="9" t="n">
        <f aca="false">IF(AND(H129=0,J129=0),0,IF(H129=0,"New",(J129-H129)/H129))</f>
        <v>-0.883317037333146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687</v>
      </c>
      <c r="B130" s="7" t="str">
        <f aca="false">IFERROR(INDEX('Source'!$C:$C,MATCH($A130,'Source'!$B:$B,0)),"")</f>
        <v>חגורת פיסוק פאבליק</v>
      </c>
      <c r="C130" s="8" t="n">
        <f aca="false">SUMIFS('Source'!$D:$D,'Source'!$A:$A,"102 - Orthopedic institutes",'Source'!$B:$B,$A130)</f>
        <v>4</v>
      </c>
      <c r="D130" s="8" t="n">
        <f aca="false">SUMIFS('Source'!$F:$F,'Source'!$A:$A,"102 - Orthopedic institutes",'Source'!$B:$B,$A130)</f>
        <v>0</v>
      </c>
      <c r="E130" s="8" t="n">
        <f aca="false">D130*$J$5</f>
        <v>0</v>
      </c>
      <c r="F130" s="8" t="n">
        <f aca="false">E130-C130</f>
        <v>-4</v>
      </c>
      <c r="G130" s="9" t="n">
        <f aca="false">IF(AND(C130=0,E130=0),0,IF(C130=0,"New",(E130-C130)/C130))</f>
        <v>-1</v>
      </c>
      <c r="H130" s="8" t="n">
        <f aca="false">SUMIFS('Source'!$E:$E,'Source'!$A:$A,"102 - Orthopedic institutes",'Source'!$B:$B,$A130)</f>
        <v>881.7</v>
      </c>
      <c r="I130" s="8" t="n">
        <f aca="false">SUMIFS('Source'!$G:$G,'Source'!$A:$A,"102 - Orthopedic institutes",'Source'!$B:$B,$A130)</f>
        <v>0</v>
      </c>
      <c r="J130" s="8" t="n">
        <f aca="false">I130*$J$5</f>
        <v>0</v>
      </c>
      <c r="K130" s="8" t="n">
        <f aca="false">J130-H130</f>
        <v>-881.7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295</v>
      </c>
      <c r="B131" s="7" t="str">
        <f aca="false">IFERROR(INDEX('Source'!$C:$C,MATCH($A131,'Source'!$B:$B,0)),"")</f>
        <v>גרביים עם עקב ג'ל</v>
      </c>
      <c r="C131" s="8" t="n">
        <f aca="false">SUMIFS('Source'!$D:$D,'Source'!$A:$A,"102 - Orthopedic institutes",'Source'!$B:$B,$A131)</f>
        <v>40</v>
      </c>
      <c r="D131" s="8" t="n">
        <f aca="false">SUMIFS('Source'!$F:$F,'Source'!$A:$A,"102 - Orthopedic institutes",'Source'!$B:$B,$A131)</f>
        <v>16</v>
      </c>
      <c r="E131" s="8" t="n">
        <f aca="false">D131*$J$5</f>
        <v>20.2105263157895</v>
      </c>
      <c r="F131" s="8" t="n">
        <f aca="false">E131-C131</f>
        <v>-19.7894736842105</v>
      </c>
      <c r="G131" s="9" t="n">
        <f aca="false">IF(AND(C131=0,E131=0),0,IF(C131=0,"New",(E131-C131)/C131))</f>
        <v>-0.494736842105263</v>
      </c>
      <c r="H131" s="8" t="n">
        <f aca="false">SUMIFS('Source'!$E:$E,'Source'!$A:$A,"102 - Orthopedic institutes",'Source'!$B:$B,$A131)</f>
        <v>1455.76</v>
      </c>
      <c r="I131" s="8" t="n">
        <f aca="false">SUMIFS('Source'!$G:$G,'Source'!$A:$A,"102 - Orthopedic institutes",'Source'!$B:$B,$A131)</f>
        <v>574.31</v>
      </c>
      <c r="J131" s="8" t="n">
        <f aca="false">I131*$J$5</f>
        <v>725.444210526316</v>
      </c>
      <c r="K131" s="8" t="n">
        <f aca="false">J131-H131</f>
        <v>-730.315789473684</v>
      </c>
      <c r="L131" s="9" t="n">
        <f aca="false">IF(AND(H131=0,J131=0),0,IF(H131=0,"New",(J131-H131)/H131))</f>
        <v>-0.501673208134366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515</v>
      </c>
      <c r="B132" s="7" t="str">
        <f aca="false">IFERROR(INDEX('Source'!$C:$C,MATCH($A132,'Source'!$B:$B,0)),"")</f>
        <v>מידרסים מסיליקון</v>
      </c>
      <c r="C132" s="8" t="n">
        <f aca="false">SUMIFS('Source'!$D:$D,'Source'!$A:$A,"102 - Orthopedic institutes",'Source'!$B:$B,$A132)</f>
        <v>14</v>
      </c>
      <c r="D132" s="8" t="n">
        <f aca="false">SUMIFS('Source'!$F:$F,'Source'!$A:$A,"102 - Orthopedic institutes",'Source'!$B:$B,$A132)</f>
        <v>8</v>
      </c>
      <c r="E132" s="8" t="n">
        <f aca="false">D132*$J$5</f>
        <v>10.1052631578947</v>
      </c>
      <c r="F132" s="8" t="n">
        <f aca="false">E132-C132</f>
        <v>-3.89473684210526</v>
      </c>
      <c r="G132" s="9" t="n">
        <f aca="false">IF(AND(C132=0,E132=0),0,IF(C132=0,"New",(E132-C132)/C132))</f>
        <v>-0.278195488721805</v>
      </c>
      <c r="H132" s="8" t="n">
        <f aca="false">SUMIFS('Source'!$E:$E,'Source'!$A:$A,"102 - Orthopedic institutes",'Source'!$B:$B,$A132)</f>
        <v>1658.79</v>
      </c>
      <c r="I132" s="8" t="n">
        <f aca="false">SUMIFS('Source'!$G:$G,'Source'!$A:$A,"102 - Orthopedic institutes",'Source'!$B:$B,$A132)</f>
        <v>793.04</v>
      </c>
      <c r="J132" s="8" t="n">
        <f aca="false">I132*$J$5</f>
        <v>1001.73473684211</v>
      </c>
      <c r="K132" s="8" t="n">
        <f aca="false">J132-H132</f>
        <v>-657.055263157895</v>
      </c>
      <c r="L132" s="9" t="n">
        <f aca="false">IF(AND(H132=0,J132=0),0,IF(H132=0,"New",(J132-H132)/H132))</f>
        <v>-0.396105150837595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688</v>
      </c>
      <c r="B133" s="7" t="str">
        <f aca="false">IFERROR(INDEX('Source'!$C:$C,MATCH($A133,'Source'!$B:$B,0)),"")</f>
        <v>מגן ברך ארוך עם כרית סיליקון</v>
      </c>
      <c r="C133" s="8" t="n">
        <f aca="false">SUMIFS('Source'!$D:$D,'Source'!$A:$A,"102 - Orthopedic institutes",'Source'!$B:$B,$A133)</f>
        <v>10</v>
      </c>
      <c r="D133" s="8" t="n">
        <f aca="false">SUMIFS('Source'!$F:$F,'Source'!$A:$A,"102 - Orthopedic institutes",'Source'!$B:$B,$A133)</f>
        <v>0</v>
      </c>
      <c r="E133" s="8" t="n">
        <f aca="false">D133*$J$5</f>
        <v>0</v>
      </c>
      <c r="F133" s="8" t="n">
        <f aca="false">E133-C133</f>
        <v>-10</v>
      </c>
      <c r="G133" s="9" t="n">
        <f aca="false">IF(AND(C133=0,E133=0),0,IF(C133=0,"New",(E133-C133)/C133))</f>
        <v>-1</v>
      </c>
      <c r="H133" s="8" t="n">
        <f aca="false">SUMIFS('Source'!$E:$E,'Source'!$A:$A,"102 - Orthopedic institutes",'Source'!$B:$B,$A133)</f>
        <v>864.8</v>
      </c>
      <c r="I133" s="8" t="n">
        <f aca="false">SUMIFS('Source'!$G:$G,'Source'!$A:$A,"102 - Orthopedic institutes",'Source'!$B:$B,$A133)</f>
        <v>0</v>
      </c>
      <c r="J133" s="8" t="n">
        <f aca="false">I133*$J$5</f>
        <v>0</v>
      </c>
      <c r="K133" s="8" t="n">
        <f aca="false">J133-H133</f>
        <v>-864.8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180</v>
      </c>
      <c r="B134" s="7" t="str">
        <f aca="false">IFERROR(INDEX('Source'!$C:$C,MATCH($A134,'Source'!$B:$B,0)),"")</f>
        <v>שרוול לבוניון מסיליקון</v>
      </c>
      <c r="C134" s="8" t="n">
        <f aca="false">SUMIFS('Source'!$D:$D,'Source'!$A:$A,"102 - Orthopedic institutes",'Source'!$B:$B,$A134)</f>
        <v>41</v>
      </c>
      <c r="D134" s="8" t="n">
        <f aca="false">SUMIFS('Source'!$F:$F,'Source'!$A:$A,"102 - Orthopedic institutes",'Source'!$B:$B,$A134)</f>
        <v>17</v>
      </c>
      <c r="E134" s="8" t="n">
        <f aca="false">D134*$J$5</f>
        <v>21.4736842105263</v>
      </c>
      <c r="F134" s="8" t="n">
        <f aca="false">E134-C134</f>
        <v>-19.5263157894737</v>
      </c>
      <c r="G134" s="9" t="n">
        <f aca="false">IF(AND(C134=0,E134=0),0,IF(C134=0,"New",(E134-C134)/C134))</f>
        <v>-0.476251604621309</v>
      </c>
      <c r="H134" s="8" t="n">
        <f aca="false">SUMIFS('Source'!$E:$E,'Source'!$A:$A,"102 - Orthopedic institutes",'Source'!$B:$B,$A134)</f>
        <v>1500.23</v>
      </c>
      <c r="I134" s="8" t="n">
        <f aca="false">SUMIFS('Source'!$G:$G,'Source'!$A:$A,"102 - Orthopedic institutes",'Source'!$B:$B,$A134)</f>
        <v>636.73</v>
      </c>
      <c r="J134" s="8" t="n">
        <f aca="false">I134*$J$5</f>
        <v>804.290526315789</v>
      </c>
      <c r="K134" s="8" t="n">
        <f aca="false">J134-H134</f>
        <v>-695.939473684211</v>
      </c>
      <c r="L134" s="9" t="n">
        <f aca="false">IF(AND(H134=0,J134=0),0,IF(H134=0,"New",(J134-H134)/H134))</f>
        <v>-0.463888519549809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497</v>
      </c>
      <c r="B135" s="7" t="str">
        <f aca="false">IFERROR(INDEX('Source'!$C:$C,MATCH($A135,'Source'!$B:$B,0)),"")</f>
        <v>חגורה מותנית צרה</v>
      </c>
      <c r="C135" s="8" t="n">
        <f aca="false">SUMIFS('Source'!$D:$D,'Source'!$A:$A,"102 - Orthopedic institutes",'Source'!$B:$B,$A135)</f>
        <v>13</v>
      </c>
      <c r="D135" s="8" t="n">
        <f aca="false">SUMIFS('Source'!$F:$F,'Source'!$A:$A,"102 - Orthopedic institutes",'Source'!$B:$B,$A135)</f>
        <v>6</v>
      </c>
      <c r="E135" s="8" t="n">
        <f aca="false">D135*$J$5</f>
        <v>7.57894736842105</v>
      </c>
      <c r="F135" s="8" t="n">
        <f aca="false">E135-C135</f>
        <v>-5.42105263157895</v>
      </c>
      <c r="G135" s="9" t="n">
        <f aca="false">IF(AND(C135=0,E135=0),0,IF(C135=0,"New",(E135-C135)/C135))</f>
        <v>-0.417004048582996</v>
      </c>
      <c r="H135" s="8" t="n">
        <f aca="false">SUMIFS('Source'!$E:$E,'Source'!$A:$A,"102 - Orthopedic institutes",'Source'!$B:$B,$A135)</f>
        <v>1702.63</v>
      </c>
      <c r="I135" s="8" t="n">
        <f aca="false">SUMIFS('Source'!$G:$G,'Source'!$A:$A,"102 - Orthopedic institutes",'Source'!$B:$B,$A135)</f>
        <v>843.46</v>
      </c>
      <c r="J135" s="8" t="n">
        <f aca="false">I135*$J$5</f>
        <v>1065.42315789474</v>
      </c>
      <c r="K135" s="8" t="n">
        <f aca="false">J135-H135</f>
        <v>-637.206842105263</v>
      </c>
      <c r="L135" s="9" t="n">
        <f aca="false">IF(AND(H135=0,J135=0),0,IF(H135=0,"New",(J135-H135)/H135))</f>
        <v>-0.374248569627731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540</v>
      </c>
      <c r="B136" s="7" t="str">
        <f aca="false">IFERROR(INDEX('Source'!$C:$C,MATCH($A136,'Source'!$B:$B,0)),"")</f>
        <v>סופורטר</v>
      </c>
      <c r="C136" s="8" t="n">
        <f aca="false">SUMIFS('Source'!$D:$D,'Source'!$A:$A,"102 - Orthopedic institutes",'Source'!$B:$B,$A136)</f>
        <v>12</v>
      </c>
      <c r="D136" s="8" t="n">
        <f aca="false">SUMIFS('Source'!$F:$F,'Source'!$A:$A,"102 - Orthopedic institutes",'Source'!$B:$B,$A136)</f>
        <v>1</v>
      </c>
      <c r="E136" s="8" t="n">
        <f aca="false">D136*$J$5</f>
        <v>1.26315789473684</v>
      </c>
      <c r="F136" s="8" t="n">
        <f aca="false">E136-C136</f>
        <v>-10.7368421052632</v>
      </c>
      <c r="G136" s="9" t="n">
        <f aca="false">IF(AND(C136=0,E136=0),0,IF(C136=0,"New",(E136-C136)/C136))</f>
        <v>-0.894736842105263</v>
      </c>
      <c r="H136" s="8" t="n">
        <f aca="false">SUMIFS('Source'!$E:$E,'Source'!$A:$A,"102 - Orthopedic institutes",'Source'!$B:$B,$A136)</f>
        <v>935.57</v>
      </c>
      <c r="I136" s="8" t="n">
        <f aca="false">SUMIFS('Source'!$G:$G,'Source'!$A:$A,"102 - Orthopedic institutes",'Source'!$B:$B,$A136)</f>
        <v>84.32</v>
      </c>
      <c r="J136" s="8" t="n">
        <f aca="false">I136*$J$5</f>
        <v>106.509473684211</v>
      </c>
      <c r="K136" s="8" t="n">
        <f aca="false">J136-H136</f>
        <v>-829.060526315789</v>
      </c>
      <c r="L136" s="9" t="n">
        <f aca="false">IF(AND(H136=0,J136=0),0,IF(H136=0,"New",(J136-H136)/H136))</f>
        <v>-0.886155526914918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184</v>
      </c>
      <c r="B137" s="7" t="str">
        <f aca="false">IFERROR(INDEX('Source'!$C:$C,MATCH($A137,'Source'!$B:$B,0)),"")</f>
        <v>צוארון ספוגי</v>
      </c>
      <c r="C137" s="8" t="n">
        <f aca="false">SUMIFS('Source'!$D:$D,'Source'!$A:$A,"102 - Orthopedic institutes",'Source'!$B:$B,$A137)</f>
        <v>36</v>
      </c>
      <c r="D137" s="8" t="n">
        <f aca="false">SUMIFS('Source'!$F:$F,'Source'!$A:$A,"102 - Orthopedic institutes",'Source'!$B:$B,$A137)</f>
        <v>19</v>
      </c>
      <c r="E137" s="8" t="n">
        <f aca="false">D137*$J$5</f>
        <v>24</v>
      </c>
      <c r="F137" s="8" t="n">
        <f aca="false">E137-C137</f>
        <v>-12</v>
      </c>
      <c r="G137" s="9" t="n">
        <f aca="false">IF(AND(C137=0,E137=0),0,IF(C137=0,"New",(E137-C137)/C137))</f>
        <v>-0.333333333333333</v>
      </c>
      <c r="H137" s="8" t="n">
        <f aca="false">SUMIFS('Source'!$E:$E,'Source'!$A:$A,"102 - Orthopedic institutes",'Source'!$B:$B,$A137)</f>
        <v>1786.7</v>
      </c>
      <c r="I137" s="8" t="n">
        <f aca="false">SUMIFS('Source'!$G:$G,'Source'!$A:$A,"102 - Orthopedic institutes",'Source'!$B:$B,$A137)</f>
        <v>936.43</v>
      </c>
      <c r="J137" s="8" t="n">
        <f aca="false">I137*$J$5</f>
        <v>1182.85894736842</v>
      </c>
      <c r="K137" s="8" t="n">
        <f aca="false">J137-H137</f>
        <v>-603.841052631579</v>
      </c>
      <c r="L137" s="9" t="n">
        <f aca="false">IF(AND(H137=0,J137=0),0,IF(H137=0,"New",(J137-H137)/H137))</f>
        <v>-0.337964433106609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397</v>
      </c>
      <c r="B138" s="7" t="str">
        <f aca="false">IFERROR(INDEX('Source'!$C:$C,MATCH($A138,'Source'!$B:$B,0)),"")</f>
        <v>חגורת שבר דו צדדית</v>
      </c>
      <c r="C138" s="8" t="n">
        <f aca="false">SUMIFS('Source'!$D:$D,'Source'!$A:$A,"102 - Orthopedic institutes",'Source'!$B:$B,$A138)</f>
        <v>8</v>
      </c>
      <c r="D138" s="8" t="n">
        <f aca="false">SUMIFS('Source'!$F:$F,'Source'!$A:$A,"102 - Orthopedic institutes",'Source'!$B:$B,$A138)</f>
        <v>3</v>
      </c>
      <c r="E138" s="8" t="n">
        <f aca="false">D138*$J$5</f>
        <v>3.78947368421053</v>
      </c>
      <c r="F138" s="8" t="n">
        <f aca="false">E138-C138</f>
        <v>-4.21052631578947</v>
      </c>
      <c r="G138" s="9" t="n">
        <f aca="false">IF(AND(C138=0,E138=0),0,IF(C138=0,"New",(E138-C138)/C138))</f>
        <v>-0.526315789473684</v>
      </c>
      <c r="H138" s="8" t="n">
        <f aca="false">SUMIFS('Source'!$E:$E,'Source'!$A:$A,"102 - Orthopedic institutes",'Source'!$B:$B,$A138)</f>
        <v>1394.24</v>
      </c>
      <c r="I138" s="8" t="n">
        <f aca="false">SUMIFS('Source'!$G:$G,'Source'!$A:$A,"102 - Orthopedic institutes",'Source'!$B:$B,$A138)</f>
        <v>561.79</v>
      </c>
      <c r="J138" s="8" t="n">
        <f aca="false">I138*$J$5</f>
        <v>709.62947368421</v>
      </c>
      <c r="K138" s="8" t="n">
        <f aca="false">J138-H138</f>
        <v>-684.61052631579</v>
      </c>
      <c r="L138" s="9" t="n">
        <f aca="false">IF(AND(H138=0,J138=0),0,IF(H138=0,"New",(J138-H138)/H138))</f>
        <v>-0.491027747242791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595</v>
      </c>
      <c r="B139" s="7" t="str">
        <f aca="false">IFERROR(INDEX('Source'!$C:$C,MATCH($A139,'Source'!$B:$B,0)),"")</f>
        <v>גרב לילה לטיפול בדורבן</v>
      </c>
      <c r="C139" s="8" t="n">
        <f aca="false">SUMIFS('Source'!$D:$D,'Source'!$A:$A,"102 - Orthopedic institutes",'Source'!$B:$B,$A139)</f>
        <v>21</v>
      </c>
      <c r="D139" s="8" t="n">
        <f aca="false">SUMIFS('Source'!$F:$F,'Source'!$A:$A,"102 - Orthopedic institutes",'Source'!$B:$B,$A139)</f>
        <v>7</v>
      </c>
      <c r="E139" s="8" t="n">
        <f aca="false">D139*$J$5</f>
        <v>8.84210526315789</v>
      </c>
      <c r="F139" s="8" t="n">
        <f aca="false">E139-C139</f>
        <v>-12.1578947368421</v>
      </c>
      <c r="G139" s="9" t="n">
        <f aca="false">IF(AND(C139=0,E139=0),0,IF(C139=0,"New",(E139-C139)/C139))</f>
        <v>-0.578947368421053</v>
      </c>
      <c r="H139" s="8" t="n">
        <f aca="false">SUMIFS('Source'!$E:$E,'Source'!$A:$A,"102 - Orthopedic institutes",'Source'!$B:$B,$A139)</f>
        <v>1285.01</v>
      </c>
      <c r="I139" s="8" t="n">
        <f aca="false">SUMIFS('Source'!$G:$G,'Source'!$A:$A,"102 - Orthopedic institutes",'Source'!$B:$B,$A139)</f>
        <v>455.01</v>
      </c>
      <c r="J139" s="8" t="n">
        <f aca="false">I139*$J$5</f>
        <v>574.74947368421</v>
      </c>
      <c r="K139" s="8" t="n">
        <f aca="false">J139-H139</f>
        <v>-710.26052631579</v>
      </c>
      <c r="L139" s="9" t="n">
        <f aca="false">IF(AND(H139=0,J139=0),0,IF(H139=0,"New",(J139-H139)/H139))</f>
        <v>-0.552727625711698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299</v>
      </c>
      <c r="B140" s="7" t="str">
        <f aca="false">IFERROR(INDEX('Source'!$C:$C,MATCH($A140,'Source'!$B:$B,0)),"")</f>
        <v>מישר כתפיים</v>
      </c>
      <c r="C140" s="8" t="n">
        <f aca="false">SUMIFS('Source'!$D:$D,'Source'!$A:$A,"102 - Orthopedic institutes",'Source'!$B:$B,$A140)</f>
        <v>6</v>
      </c>
      <c r="D140" s="8" t="n">
        <f aca="false">SUMIFS('Source'!$F:$F,'Source'!$A:$A,"102 - Orthopedic institutes",'Source'!$B:$B,$A140)</f>
        <v>1</v>
      </c>
      <c r="E140" s="8" t="n">
        <f aca="false">D140*$J$5</f>
        <v>1.26315789473684</v>
      </c>
      <c r="F140" s="8" t="n">
        <f aca="false">E140-C140</f>
        <v>-4.73684210526316</v>
      </c>
      <c r="G140" s="9" t="n">
        <f aca="false">IF(AND(C140=0,E140=0),0,IF(C140=0,"New",(E140-C140)/C140))</f>
        <v>-0.789473684210526</v>
      </c>
      <c r="H140" s="8" t="n">
        <f aca="false">SUMIFS('Source'!$E:$E,'Source'!$A:$A,"102 - Orthopedic institutes",'Source'!$B:$B,$A140)</f>
        <v>971.28</v>
      </c>
      <c r="I140" s="8" t="n">
        <f aca="false">SUMIFS('Source'!$G:$G,'Source'!$A:$A,"102 - Orthopedic institutes",'Source'!$B:$B,$A140)</f>
        <v>153.08</v>
      </c>
      <c r="J140" s="8" t="n">
        <f aca="false">I140*$J$5</f>
        <v>193.364210526316</v>
      </c>
      <c r="K140" s="8" t="n">
        <f aca="false">J140-H140</f>
        <v>-777.915789473684</v>
      </c>
      <c r="L140" s="9" t="n">
        <f aca="false">IF(AND(H140=0,J140=0),0,IF(H140=0,"New",(J140-H140)/H140))</f>
        <v>-0.800918159000169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123</v>
      </c>
      <c r="B141" s="7" t="str">
        <f aca="false">IFERROR(INDEX('Source'!$C:$C,MATCH($A141,'Source'!$B:$B,0)),"")</f>
        <v>כרית מטטרזלי מס</v>
      </c>
      <c r="C141" s="8" t="n">
        <f aca="false">SUMIFS('Source'!$D:$D,'Source'!$A:$A,"102 - Orthopedic institutes",'Source'!$B:$B,$A141)</f>
        <v>15</v>
      </c>
      <c r="D141" s="8" t="n">
        <f aca="false">SUMIFS('Source'!$F:$F,'Source'!$A:$A,"102 - Orthopedic institutes",'Source'!$B:$B,$A141)</f>
        <v>44</v>
      </c>
      <c r="E141" s="8" t="n">
        <f aca="false">D141*$J$5</f>
        <v>55.5789473684211</v>
      </c>
      <c r="F141" s="8" t="n">
        <f aca="false">E141-C141</f>
        <v>40.5789473684211</v>
      </c>
      <c r="G141" s="9" t="n">
        <f aca="false">IF(AND(C141=0,E141=0),0,IF(C141=0,"New",(E141-C141)/C141))</f>
        <v>2.70526315789474</v>
      </c>
      <c r="H141" s="8" t="n">
        <f aca="false">SUMIFS('Source'!$E:$E,'Source'!$A:$A,"102 - Orthopedic institutes",'Source'!$B:$B,$A141)</f>
        <v>443.12</v>
      </c>
      <c r="I141" s="8" t="n">
        <f aca="false">SUMIFS('Source'!$G:$G,'Source'!$A:$A,"102 - Orthopedic institutes",'Source'!$B:$B,$A141)</f>
        <v>1257.36</v>
      </c>
      <c r="J141" s="8" t="n">
        <f aca="false">I141*$J$5</f>
        <v>1588.24421052632</v>
      </c>
      <c r="K141" s="8" t="n">
        <f aca="false">J141-H141</f>
        <v>1145.12421052632</v>
      </c>
      <c r="L141" s="9" t="n">
        <f aca="false">IF(AND(H141=0,J141=0),0,IF(H141=0,"New",(J141-H141)/H141))</f>
        <v>2.58423048051615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244</v>
      </c>
      <c r="B142" s="7" t="str">
        <f aca="false">IFERROR(INDEX('Source'!$C:$C,MATCH($A142,'Source'!$B:$B,0)),"")</f>
        <v>מישר כתפיים</v>
      </c>
      <c r="C142" s="8" t="n">
        <f aca="false">SUMIFS('Source'!$D:$D,'Source'!$A:$A,"102 - Orthopedic institutes",'Source'!$B:$B,$A142)</f>
        <v>7</v>
      </c>
      <c r="D142" s="8" t="n">
        <f aca="false">SUMIFS('Source'!$F:$F,'Source'!$A:$A,"102 - Orthopedic institutes",'Source'!$B:$B,$A142)</f>
        <v>12</v>
      </c>
      <c r="E142" s="8" t="n">
        <f aca="false">D142*$J$5</f>
        <v>15.1578947368421</v>
      </c>
      <c r="F142" s="8" t="n">
        <f aca="false">E142-C142</f>
        <v>8.1578947368421</v>
      </c>
      <c r="G142" s="9" t="n">
        <f aca="false">IF(AND(C142=0,E142=0),0,IF(C142=0,"New",(E142-C142)/C142))</f>
        <v>1.16541353383459</v>
      </c>
      <c r="H142" s="8" t="n">
        <f aca="false">SUMIFS('Source'!$E:$E,'Source'!$A:$A,"102 - Orthopedic institutes",'Source'!$B:$B,$A142)</f>
        <v>1135.29</v>
      </c>
      <c r="I142" s="8" t="n">
        <f aca="false">SUMIFS('Source'!$G:$G,'Source'!$A:$A,"102 - Orthopedic institutes",'Source'!$B:$B,$A142)</f>
        <v>1946.25</v>
      </c>
      <c r="J142" s="8" t="n">
        <f aca="false">I142*$J$5</f>
        <v>2458.42105263158</v>
      </c>
      <c r="K142" s="8" t="n">
        <f aca="false">J142-H142</f>
        <v>1323.13105263158</v>
      </c>
      <c r="L142" s="9" t="n">
        <f aca="false">IF(AND(H142=0,J142=0),0,IF(H142=0,"New",(J142-H142)/H142))</f>
        <v>1.16545644956934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418</v>
      </c>
      <c r="B143" s="7" t="str">
        <f aca="false">IFERROR(INDEX('Source'!$C:$C,MATCH($A143,'Source'!$B:$B,0)),"")</f>
        <v>גרבי נוחות קיץ לבן</v>
      </c>
      <c r="C143" s="8" t="n">
        <f aca="false">SUMIFS('Source'!$D:$D,'Source'!$A:$A,"102 - Orthopedic institutes",'Source'!$B:$B,$A143)</f>
        <v>70</v>
      </c>
      <c r="D143" s="8" t="n">
        <f aca="false">SUMIFS('Source'!$F:$F,'Source'!$A:$A,"102 - Orthopedic institutes",'Source'!$B:$B,$A143)</f>
        <v>31</v>
      </c>
      <c r="E143" s="8" t="n">
        <f aca="false">D143*$J$5</f>
        <v>39.1578947368421</v>
      </c>
      <c r="F143" s="8" t="n">
        <f aca="false">E143-C143</f>
        <v>-30.8421052631579</v>
      </c>
      <c r="G143" s="9" t="n">
        <f aca="false">IF(AND(C143=0,E143=0),0,IF(C143=0,"New",(E143-C143)/C143))</f>
        <v>-0.440601503759399</v>
      </c>
      <c r="H143" s="8" t="n">
        <f aca="false">SUMIFS('Source'!$E:$E,'Source'!$A:$A,"102 - Orthopedic institutes",'Source'!$B:$B,$A143)</f>
        <v>1544.8</v>
      </c>
      <c r="I143" s="8" t="n">
        <f aca="false">SUMIFS('Source'!$G:$G,'Source'!$A:$A,"102 - Orthopedic institutes",'Source'!$B:$B,$A143)</f>
        <v>749.8</v>
      </c>
      <c r="J143" s="8" t="n">
        <f aca="false">I143*$J$5</f>
        <v>947.115789473684</v>
      </c>
      <c r="K143" s="8" t="n">
        <f aca="false">J143-H143</f>
        <v>-597.684210526316</v>
      </c>
      <c r="L143" s="9" t="n">
        <f aca="false">IF(AND(H143=0,J143=0),0,IF(H143=0,"New",(J143-H143)/H143))</f>
        <v>-0.386900705933659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689</v>
      </c>
      <c r="B144" s="7" t="str">
        <f aca="false">IFERROR(INDEX('Source'!$C:$C,MATCH($A144,'Source'!$B:$B,0)),"")</f>
        <v>מ.ברך מנאופרן+ציר D +כ.סיליקון</v>
      </c>
      <c r="C144" s="8" t="n">
        <f aca="false">SUMIFS('Source'!$D:$D,'Source'!$A:$A,"102 - Orthopedic institutes",'Source'!$B:$B,$A144)</f>
        <v>5</v>
      </c>
      <c r="D144" s="8" t="n">
        <f aca="false">SUMIFS('Source'!$F:$F,'Source'!$A:$A,"102 - Orthopedic institutes",'Source'!$B:$B,$A144)</f>
        <v>2</v>
      </c>
      <c r="E144" s="8" t="n">
        <f aca="false">D144*$J$5</f>
        <v>2.52631578947368</v>
      </c>
      <c r="F144" s="8" t="n">
        <f aca="false">E144-C144</f>
        <v>-2.47368421052632</v>
      </c>
      <c r="G144" s="9" t="n">
        <f aca="false">IF(AND(C144=0,E144=0),0,IF(C144=0,"New",(E144-C144)/C144))</f>
        <v>-0.494736842105263</v>
      </c>
      <c r="H144" s="8" t="n">
        <f aca="false">SUMIFS('Source'!$E:$E,'Source'!$A:$A,"102 - Orthopedic institutes",'Source'!$B:$B,$A144)</f>
        <v>1300</v>
      </c>
      <c r="I144" s="8" t="n">
        <f aca="false">SUMIFS('Source'!$G:$G,'Source'!$A:$A,"102 - Orthopedic institutes",'Source'!$B:$B,$A144)</f>
        <v>520</v>
      </c>
      <c r="J144" s="8" t="n">
        <f aca="false">I144*$J$5</f>
        <v>656.842105263158</v>
      </c>
      <c r="K144" s="8" t="n">
        <f aca="false">J144-H144</f>
        <v>-643.157894736842</v>
      </c>
      <c r="L144" s="9" t="n">
        <f aca="false">IF(AND(H144=0,J144=0),0,IF(H144=0,"New",(J144-H144)/H144))</f>
        <v>-0.494736842105263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395</v>
      </c>
      <c r="B145" s="7" t="str">
        <f aca="false">IFERROR(INDEX('Source'!$C:$C,MATCH($A145,'Source'!$B:$B,0)),"")</f>
        <v>חגורה אוורירית איטלקית</v>
      </c>
      <c r="C145" s="8" t="n">
        <f aca="false">SUMIFS('Source'!$D:$D,'Source'!$A:$A,"102 - Orthopedic institutes",'Source'!$B:$B,$A145)</f>
        <v>11</v>
      </c>
      <c r="D145" s="8" t="n">
        <f aca="false">SUMIFS('Source'!$F:$F,'Source'!$A:$A,"102 - Orthopedic institutes",'Source'!$B:$B,$A145)</f>
        <v>7</v>
      </c>
      <c r="E145" s="8" t="n">
        <f aca="false">D145*$J$5</f>
        <v>8.84210526315789</v>
      </c>
      <c r="F145" s="8" t="n">
        <f aca="false">E145-C145</f>
        <v>-2.15789473684211</v>
      </c>
      <c r="G145" s="9" t="n">
        <f aca="false">IF(AND(C145=0,E145=0),0,IF(C145=0,"New",(E145-C145)/C145))</f>
        <v>-0.196172248803828</v>
      </c>
      <c r="H145" s="8" t="n">
        <f aca="false">SUMIFS('Source'!$E:$E,'Source'!$A:$A,"102 - Orthopedic institutes",'Source'!$B:$B,$A145)</f>
        <v>2302.45</v>
      </c>
      <c r="I145" s="8" t="n">
        <f aca="false">SUMIFS('Source'!$G:$G,'Source'!$A:$A,"102 - Orthopedic institutes",'Source'!$B:$B,$A145)</f>
        <v>1540.03</v>
      </c>
      <c r="J145" s="8" t="n">
        <f aca="false">I145*$J$5</f>
        <v>1945.30105263158</v>
      </c>
      <c r="K145" s="8" t="n">
        <f aca="false">J145-H145</f>
        <v>-357.148947368421</v>
      </c>
      <c r="L145" s="9" t="n">
        <f aca="false">IF(AND(H145=0,J145=0),0,IF(H145=0,"New",(J145-H145)/H145))</f>
        <v>-0.155116917791232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690</v>
      </c>
      <c r="B146" s="7" t="str">
        <f aca="false">IFERROR(INDEX('Source'!$C:$C,MATCH($A146,'Source'!$B:$B,0)),"")</f>
        <v>מגן קרסול + סיליקון</v>
      </c>
      <c r="C146" s="8" t="n">
        <f aca="false">SUMIFS('Source'!$D:$D,'Source'!$A:$A,"102 - Orthopedic institutes",'Source'!$B:$B,$A146)</f>
        <v>4</v>
      </c>
      <c r="D146" s="8" t="n">
        <f aca="false">SUMIFS('Source'!$F:$F,'Source'!$A:$A,"102 - Orthopedic institutes",'Source'!$B:$B,$A146)</f>
        <v>0</v>
      </c>
      <c r="E146" s="8" t="n">
        <f aca="false">D146*$J$5</f>
        <v>0</v>
      </c>
      <c r="F146" s="8" t="n">
        <f aca="false">E146-C146</f>
        <v>-4</v>
      </c>
      <c r="G146" s="9" t="n">
        <f aca="false">IF(AND(C146=0,E146=0),0,IF(C146=0,"New",(E146-C146)/C146))</f>
        <v>-1</v>
      </c>
      <c r="H146" s="8" t="n">
        <f aca="false">SUMIFS('Source'!$E:$E,'Source'!$A:$A,"102 - Orthopedic institutes",'Source'!$B:$B,$A146)</f>
        <v>755.51</v>
      </c>
      <c r="I146" s="8" t="n">
        <f aca="false">SUMIFS('Source'!$G:$G,'Source'!$A:$A,"102 - Orthopedic institutes",'Source'!$B:$B,$A146)</f>
        <v>0</v>
      </c>
      <c r="J146" s="8" t="n">
        <f aca="false">I146*$J$5</f>
        <v>0</v>
      </c>
      <c r="K146" s="8" t="n">
        <f aca="false">J146-H146</f>
        <v>-755.51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85</v>
      </c>
      <c r="B147" s="7" t="str">
        <f aca="false">IFERROR(INDEX('Source'!$C:$C,MATCH($A147,'Source'!$B:$B,0)),"")</f>
        <v>חבק יד אגודלי ימ</v>
      </c>
      <c r="C147" s="8" t="n">
        <f aca="false">SUMIFS('Source'!$D:$D,'Source'!$A:$A,"102 - Orthopedic institutes",'Source'!$B:$B,$A147)</f>
        <v>37</v>
      </c>
      <c r="D147" s="8" t="n">
        <f aca="false">SUMIFS('Source'!$F:$F,'Source'!$A:$A,"102 - Orthopedic institutes",'Source'!$B:$B,$A147)</f>
        <v>20</v>
      </c>
      <c r="E147" s="8" t="n">
        <f aca="false">D147*$J$5</f>
        <v>25.2631578947368</v>
      </c>
      <c r="F147" s="8" t="n">
        <f aca="false">E147-C147</f>
        <v>-11.7368421052632</v>
      </c>
      <c r="G147" s="9" t="n">
        <f aca="false">IF(AND(C147=0,E147=0),0,IF(C147=0,"New",(E147-C147)/C147))</f>
        <v>-0.317211948790896</v>
      </c>
      <c r="H147" s="8" t="n">
        <f aca="false">SUMIFS('Source'!$E:$E,'Source'!$A:$A,"102 - Orthopedic institutes",'Source'!$B:$B,$A147)</f>
        <v>1686.28</v>
      </c>
      <c r="I147" s="8" t="n">
        <f aca="false">SUMIFS('Source'!$G:$G,'Source'!$A:$A,"102 - Orthopedic institutes",'Source'!$B:$B,$A147)</f>
        <v>936.45</v>
      </c>
      <c r="J147" s="8" t="n">
        <f aca="false">I147*$J$5</f>
        <v>1182.88421052632</v>
      </c>
      <c r="K147" s="8" t="n">
        <f aca="false">J147-H147</f>
        <v>-503.395789473684</v>
      </c>
      <c r="L147" s="9" t="n">
        <f aca="false">IF(AND(H147=0,J147=0),0,IF(H147=0,"New",(J147-H147)/H147))</f>
        <v>-0.298524438096689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588</v>
      </c>
      <c r="B148" s="7" t="str">
        <f aca="false">IFERROR(INDEX('Source'!$C:$C,MATCH($A148,'Source'!$B:$B,0)),"")</f>
        <v>מיצב פיקה</v>
      </c>
      <c r="C148" s="8" t="n">
        <f aca="false">SUMIFS('Source'!$D:$D,'Source'!$A:$A,"102 - Orthopedic institutes",'Source'!$B:$B,$A148)</f>
        <v>11</v>
      </c>
      <c r="D148" s="8" t="n">
        <f aca="false">SUMIFS('Source'!$F:$F,'Source'!$A:$A,"102 - Orthopedic institutes",'Source'!$B:$B,$A148)</f>
        <v>3</v>
      </c>
      <c r="E148" s="8" t="n">
        <f aca="false">D148*$J$5</f>
        <v>3.78947368421053</v>
      </c>
      <c r="F148" s="8" t="n">
        <f aca="false">E148-C148</f>
        <v>-7.21052631578947</v>
      </c>
      <c r="G148" s="9" t="n">
        <f aca="false">IF(AND(C148=0,E148=0),0,IF(C148=0,"New",(E148-C148)/C148))</f>
        <v>-0.655502392344498</v>
      </c>
      <c r="H148" s="8" t="n">
        <f aca="false">SUMIFS('Source'!$E:$E,'Source'!$A:$A,"102 - Orthopedic institutes",'Source'!$B:$B,$A148)</f>
        <v>1015.62</v>
      </c>
      <c r="I148" s="8" t="n">
        <f aca="false">SUMIFS('Source'!$G:$G,'Source'!$A:$A,"102 - Orthopedic institutes",'Source'!$B:$B,$A148)</f>
        <v>271.29</v>
      </c>
      <c r="J148" s="8" t="n">
        <f aca="false">I148*$J$5</f>
        <v>342.682105263158</v>
      </c>
      <c r="K148" s="8" t="n">
        <f aca="false">J148-H148</f>
        <v>-672.937894736842</v>
      </c>
      <c r="L148" s="9" t="n">
        <f aca="false">IF(AND(H148=0,J148=0),0,IF(H148=0,"New",(J148-H148)/H148))</f>
        <v>-0.662588266021585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414</v>
      </c>
      <c r="B149" s="7" t="str">
        <f aca="false">IFERROR(INDEX('Source'!$C:$C,MATCH($A149,'Source'!$B:$B,0)),"")</f>
        <v>מגן ברך ארוך עם כרית סיליקון</v>
      </c>
      <c r="C149" s="8" t="n">
        <f aca="false">SUMIFS('Source'!$D:$D,'Source'!$A:$A,"102 - Orthopedic institutes",'Source'!$B:$B,$A149)</f>
        <v>5</v>
      </c>
      <c r="D149" s="8" t="n">
        <f aca="false">SUMIFS('Source'!$F:$F,'Source'!$A:$A,"102 - Orthopedic institutes",'Source'!$B:$B,$A149)</f>
        <v>1</v>
      </c>
      <c r="E149" s="8" t="n">
        <f aca="false">D149*$J$5</f>
        <v>1.26315789473684</v>
      </c>
      <c r="F149" s="8" t="n">
        <f aca="false">E149-C149</f>
        <v>-3.73684210526316</v>
      </c>
      <c r="G149" s="9" t="n">
        <f aca="false">IF(AND(C149=0,E149=0),0,IF(C149=0,"New",(E149-C149)/C149))</f>
        <v>-0.747368421052632</v>
      </c>
      <c r="H149" s="8" t="n">
        <f aca="false">SUMIFS('Source'!$E:$E,'Source'!$A:$A,"102 - Orthopedic institutes",'Source'!$B:$B,$A149)</f>
        <v>941.51</v>
      </c>
      <c r="I149" s="8" t="n">
        <f aca="false">SUMIFS('Source'!$G:$G,'Source'!$A:$A,"102 - Orthopedic institutes",'Source'!$B:$B,$A149)</f>
        <v>203.38</v>
      </c>
      <c r="J149" s="8" t="n">
        <f aca="false">I149*$J$5</f>
        <v>256.901052631579</v>
      </c>
      <c r="K149" s="8" t="n">
        <f aca="false">J149-H149</f>
        <v>-684.608947368421</v>
      </c>
      <c r="L149" s="9" t="n">
        <f aca="false">IF(AND(H149=0,J149=0),0,IF(H149=0,"New",(J149-H149)/H149))</f>
        <v>-0.727139326580091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691</v>
      </c>
      <c r="B150" s="7" t="str">
        <f aca="false">IFERROR(INDEX('Source'!$C:$C,MATCH($A150,'Source'!$B:$B,0)),"")</f>
        <v>משלוח בארץ</v>
      </c>
      <c r="C150" s="8" t="n">
        <f aca="false">SUMIFS('Source'!$D:$D,'Source'!$A:$A,"102 - Orthopedic institutes",'Source'!$B:$B,$A150)</f>
        <v>46</v>
      </c>
      <c r="D150" s="8" t="n">
        <f aca="false">SUMIFS('Source'!$F:$F,'Source'!$A:$A,"102 - Orthopedic institutes",'Source'!$B:$B,$A150)</f>
        <v>23</v>
      </c>
      <c r="E150" s="8" t="n">
        <f aca="false">D150*$J$5</f>
        <v>29.0526315789474</v>
      </c>
      <c r="F150" s="8" t="n">
        <f aca="false">E150-C150</f>
        <v>-16.9473684210526</v>
      </c>
      <c r="G150" s="9" t="n">
        <f aca="false">IF(AND(C150=0,E150=0),0,IF(C150=0,"New",(E150-C150)/C150))</f>
        <v>-0.368421052631579</v>
      </c>
      <c r="H150" s="8" t="n">
        <f aca="false">SUMIFS('Source'!$E:$E,'Source'!$A:$A,"102 - Orthopedic institutes",'Source'!$B:$B,$A150)</f>
        <v>1407.25</v>
      </c>
      <c r="I150" s="8" t="n">
        <f aca="false">SUMIFS('Source'!$G:$G,'Source'!$A:$A,"102 - Orthopedic institutes",'Source'!$B:$B,$A150)</f>
        <v>679.07</v>
      </c>
      <c r="J150" s="8" t="n">
        <f aca="false">I150*$J$5</f>
        <v>857.772631578947</v>
      </c>
      <c r="K150" s="8" t="n">
        <f aca="false">J150-H150</f>
        <v>-549.477368421053</v>
      </c>
      <c r="L150" s="9" t="n">
        <f aca="false">IF(AND(H150=0,J150=0),0,IF(H150=0,"New",(J150-H150)/H150))</f>
        <v>-0.390461800263672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472</v>
      </c>
      <c r="B151" s="7" t="str">
        <f aca="false">IFERROR(INDEX('Source'!$C:$C,MATCH($A151,'Source'!$B:$B,0)),"")</f>
        <v>חגורת שבר לצד ימין</v>
      </c>
      <c r="C151" s="8" t="n">
        <f aca="false">SUMIFS('Source'!$D:$D,'Source'!$A:$A,"102 - Orthopedic institutes",'Source'!$B:$B,$A151)</f>
        <v>15</v>
      </c>
      <c r="D151" s="8" t="n">
        <f aca="false">SUMIFS('Source'!$F:$F,'Source'!$A:$A,"102 - Orthopedic institutes",'Source'!$B:$B,$A151)</f>
        <v>9</v>
      </c>
      <c r="E151" s="8" t="n">
        <f aca="false">D151*$J$5</f>
        <v>11.3684210526316</v>
      </c>
      <c r="F151" s="8" t="n">
        <f aca="false">E151-C151</f>
        <v>-3.63157894736842</v>
      </c>
      <c r="G151" s="9" t="n">
        <f aca="false">IF(AND(C151=0,E151=0),0,IF(C151=0,"New",(E151-C151)/C151))</f>
        <v>-0.242105263157895</v>
      </c>
      <c r="H151" s="8" t="n">
        <f aca="false">SUMIFS('Source'!$E:$E,'Source'!$A:$A,"102 - Orthopedic institutes",'Source'!$B:$B,$A151)</f>
        <v>1981.14</v>
      </c>
      <c r="I151" s="8" t="n">
        <f aca="false">SUMIFS('Source'!$G:$G,'Source'!$A:$A,"102 - Orthopedic institutes",'Source'!$B:$B,$A151)</f>
        <v>1260</v>
      </c>
      <c r="J151" s="8" t="n">
        <f aca="false">I151*$J$5</f>
        <v>1591.57894736842</v>
      </c>
      <c r="K151" s="8" t="n">
        <f aca="false">J151-H151</f>
        <v>-389.561052631579</v>
      </c>
      <c r="L151" s="9" t="n">
        <f aca="false">IF(AND(H151=0,J151=0),0,IF(H151=0,"New",(J151-H151)/H151))</f>
        <v>-0.196634792408199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692</v>
      </c>
      <c r="B152" s="7" t="str">
        <f aca="false">IFERROR(INDEX('Source'!$C:$C,MATCH($A152,'Source'!$B:$B,0)),"")</f>
        <v>כפפת CTS שמאל</v>
      </c>
      <c r="C152" s="8" t="n">
        <f aca="false">SUMIFS('Source'!$D:$D,'Source'!$A:$A,"102 - Orthopedic institutes",'Source'!$B:$B,$A152)</f>
        <v>15</v>
      </c>
      <c r="D152" s="8" t="n">
        <f aca="false">SUMIFS('Source'!$F:$F,'Source'!$A:$A,"102 - Orthopedic institutes",'Source'!$B:$B,$A152)</f>
        <v>7</v>
      </c>
      <c r="E152" s="8" t="n">
        <f aca="false">D152*$J$5</f>
        <v>8.84210526315789</v>
      </c>
      <c r="F152" s="8" t="n">
        <f aca="false">E152-C152</f>
        <v>-6.15789473684211</v>
      </c>
      <c r="G152" s="9" t="n">
        <f aca="false">IF(AND(C152=0,E152=0),0,IF(C152=0,"New",(E152-C152)/C152))</f>
        <v>-0.410526315789474</v>
      </c>
      <c r="H152" s="8" t="n">
        <f aca="false">SUMIFS('Source'!$E:$E,'Source'!$A:$A,"102 - Orthopedic institutes",'Source'!$B:$B,$A152)</f>
        <v>1350.3</v>
      </c>
      <c r="I152" s="8" t="n">
        <f aca="false">SUMIFS('Source'!$G:$G,'Source'!$A:$A,"102 - Orthopedic institutes",'Source'!$B:$B,$A152)</f>
        <v>630</v>
      </c>
      <c r="J152" s="8" t="n">
        <f aca="false">I152*$J$5</f>
        <v>795.789473684211</v>
      </c>
      <c r="K152" s="8" t="n">
        <f aca="false">J152-H152</f>
        <v>-554.510526315789</v>
      </c>
      <c r="L152" s="9" t="n">
        <f aca="false">IF(AND(H152=0,J152=0),0,IF(H152=0,"New",(J152-H152)/H152))</f>
        <v>-0.410657280838176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101</v>
      </c>
      <c r="B153" s="7" t="str">
        <f aca="false">IFERROR(INDEX('Source'!$C:$C,MATCH($A153,'Source'!$B:$B,0)),"")</f>
        <v>מגן ברך חום</v>
      </c>
      <c r="C153" s="8" t="n">
        <f aca="false">SUMIFS('Source'!$D:$D,'Source'!$A:$A,"102 - Orthopedic institutes",'Source'!$B:$B,$A153)</f>
        <v>44</v>
      </c>
      <c r="D153" s="8" t="n">
        <f aca="false">SUMIFS('Source'!$F:$F,'Source'!$A:$A,"102 - Orthopedic institutes",'Source'!$B:$B,$A153)</f>
        <v>22</v>
      </c>
      <c r="E153" s="8" t="n">
        <f aca="false">D153*$J$5</f>
        <v>27.7894736842105</v>
      </c>
      <c r="F153" s="8" t="n">
        <f aca="false">E153-C153</f>
        <v>-16.2105263157895</v>
      </c>
      <c r="G153" s="9" t="n">
        <f aca="false">IF(AND(C153=0,E153=0),0,IF(C153=0,"New",(E153-C153)/C153))</f>
        <v>-0.368421052631579</v>
      </c>
      <c r="H153" s="8" t="n">
        <f aca="false">SUMIFS('Source'!$E:$E,'Source'!$A:$A,"102 - Orthopedic institutes",'Source'!$B:$B,$A153)</f>
        <v>1320.36</v>
      </c>
      <c r="I153" s="8" t="n">
        <f aca="false">SUMIFS('Source'!$G:$G,'Source'!$A:$A,"102 - Orthopedic institutes",'Source'!$B:$B,$A153)</f>
        <v>608.04</v>
      </c>
      <c r="J153" s="8" t="n">
        <f aca="false">I153*$J$5</f>
        <v>768.050526315789</v>
      </c>
      <c r="K153" s="8" t="n">
        <f aca="false">J153-H153</f>
        <v>-552.309473684211</v>
      </c>
      <c r="L153" s="9" t="n">
        <f aca="false">IF(AND(H153=0,J153=0),0,IF(H153=0,"New",(J153-H153)/H153))</f>
        <v>-0.418302185528349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248</v>
      </c>
      <c r="B154" s="7" t="str">
        <f aca="false">IFERROR(INDEX('Source'!$C:$C,MATCH($A154,'Source'!$B:$B,0)),"")</f>
        <v>מגן קרסול+ עקב סגור+רצועות</v>
      </c>
      <c r="C154" s="8" t="n">
        <f aca="false">SUMIFS('Source'!$D:$D,'Source'!$A:$A,"102 - Orthopedic institutes",'Source'!$B:$B,$A154)</f>
        <v>14</v>
      </c>
      <c r="D154" s="8" t="n">
        <f aca="false">SUMIFS('Source'!$F:$F,'Source'!$A:$A,"102 - Orthopedic institutes",'Source'!$B:$B,$A154)</f>
        <v>24</v>
      </c>
      <c r="E154" s="8" t="n">
        <f aca="false">D154*$J$5</f>
        <v>30.3157894736842</v>
      </c>
      <c r="F154" s="8" t="n">
        <f aca="false">E154-C154</f>
        <v>16.3157894736842</v>
      </c>
      <c r="G154" s="9" t="n">
        <f aca="false">IF(AND(C154=0,E154=0),0,IF(C154=0,"New",(E154-C154)/C154))</f>
        <v>1.16541353383459</v>
      </c>
      <c r="H154" s="8" t="n">
        <f aca="false">SUMIFS('Source'!$E:$E,'Source'!$A:$A,"102 - Orthopedic institutes",'Source'!$B:$B,$A154)</f>
        <v>930.17</v>
      </c>
      <c r="I154" s="8" t="n">
        <f aca="false">SUMIFS('Source'!$G:$G,'Source'!$A:$A,"102 - Orthopedic institutes",'Source'!$B:$B,$A154)</f>
        <v>1634.73</v>
      </c>
      <c r="J154" s="8" t="n">
        <f aca="false">I154*$J$5</f>
        <v>2064.92210526316</v>
      </c>
      <c r="K154" s="8" t="n">
        <f aca="false">J154-H154</f>
        <v>1134.75210526316</v>
      </c>
      <c r="L154" s="9" t="n">
        <f aca="false">IF(AND(H154=0,J154=0),0,IF(H154=0,"New",(J154-H154)/H154))</f>
        <v>1.21994055416016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693</v>
      </c>
      <c r="B155" s="7" t="str">
        <f aca="false">IFERROR(INDEX('Source'!$C:$C,MATCH($A155,'Source'!$B:$B,0)),"")</f>
        <v>חגורת קיבוע לכתף</v>
      </c>
      <c r="C155" s="8" t="n">
        <f aca="false">SUMIFS('Source'!$D:$D,'Source'!$A:$A,"102 - Orthopedic institutes",'Source'!$B:$B,$A155)</f>
        <v>16</v>
      </c>
      <c r="D155" s="8" t="n">
        <f aca="false">SUMIFS('Source'!$F:$F,'Source'!$A:$A,"102 - Orthopedic institutes",'Source'!$B:$B,$A155)</f>
        <v>21</v>
      </c>
      <c r="E155" s="8" t="n">
        <f aca="false">D155*$J$5</f>
        <v>26.5263157894737</v>
      </c>
      <c r="F155" s="8" t="n">
        <f aca="false">E155-C155</f>
        <v>10.5263157894737</v>
      </c>
      <c r="G155" s="9" t="n">
        <f aca="false">IF(AND(C155=0,E155=0),0,IF(C155=0,"New",(E155-C155)/C155))</f>
        <v>0.657894736842105</v>
      </c>
      <c r="H155" s="8" t="n">
        <f aca="false">SUMIFS('Source'!$E:$E,'Source'!$A:$A,"102 - Orthopedic institutes",'Source'!$B:$B,$A155)</f>
        <v>2248.16</v>
      </c>
      <c r="I155" s="8" t="n">
        <f aca="false">SUMIFS('Source'!$G:$G,'Source'!$A:$A,"102 - Orthopedic institutes",'Source'!$B:$B,$A155)</f>
        <v>2952.04</v>
      </c>
      <c r="J155" s="8" t="n">
        <f aca="false">I155*$J$5</f>
        <v>3728.89263157895</v>
      </c>
      <c r="K155" s="8" t="n">
        <f aca="false">J155-H155</f>
        <v>1480.73263157895</v>
      </c>
      <c r="L155" s="9" t="n">
        <f aca="false">IF(AND(H155=0,J155=0),0,IF(H155=0,"New",(J155-H155)/H155))</f>
        <v>0.658642014615929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224</v>
      </c>
      <c r="B156" s="7" t="str">
        <f aca="false">IFERROR(INDEX('Source'!$C:$C,MATCH($A156,'Source'!$B:$B,0)),"")</f>
        <v>צוארון ספוגי</v>
      </c>
      <c r="C156" s="8" t="n">
        <f aca="false">SUMIFS('Source'!$D:$D,'Source'!$A:$A,"102 - Orthopedic institutes",'Source'!$B:$B,$A156)</f>
        <v>24</v>
      </c>
      <c r="D156" s="8" t="n">
        <f aca="false">SUMIFS('Source'!$F:$F,'Source'!$A:$A,"102 - Orthopedic institutes",'Source'!$B:$B,$A156)</f>
        <v>10</v>
      </c>
      <c r="E156" s="8" t="n">
        <f aca="false">D156*$J$5</f>
        <v>12.6315789473684</v>
      </c>
      <c r="F156" s="8" t="n">
        <f aca="false">E156-C156</f>
        <v>-11.3684210526316</v>
      </c>
      <c r="G156" s="9" t="n">
        <f aca="false">IF(AND(C156=0,E156=0),0,IF(C156=0,"New",(E156-C156)/C156))</f>
        <v>-0.473684210526316</v>
      </c>
      <c r="H156" s="8" t="n">
        <f aca="false">SUMIFS('Source'!$E:$E,'Source'!$A:$A,"102 - Orthopedic institutes",'Source'!$B:$B,$A156)</f>
        <v>1191.06</v>
      </c>
      <c r="I156" s="8" t="n">
        <f aca="false">SUMIFS('Source'!$G:$G,'Source'!$A:$A,"102 - Orthopedic institutes",'Source'!$B:$B,$A156)</f>
        <v>496.32</v>
      </c>
      <c r="J156" s="8" t="n">
        <f aca="false">I156*$J$5</f>
        <v>626.930526315789</v>
      </c>
      <c r="K156" s="8" t="n">
        <f aca="false">J156-H156</f>
        <v>-564.129473684211</v>
      </c>
      <c r="L156" s="9" t="n">
        <f aca="false">IF(AND(H156=0,J156=0),0,IF(H156=0,"New",(J156-H156)/H156))</f>
        <v>-0.473636486561727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351</v>
      </c>
      <c r="B157" s="7" t="str">
        <f aca="false">IFERROR(INDEX('Source'!$C:$C,MATCH($A157,'Source'!$B:$B,0)),"")</f>
        <v>חגורת גב עם חיזוק</v>
      </c>
      <c r="C157" s="8" t="n">
        <f aca="false">SUMIFS('Source'!$D:$D,'Source'!$A:$A,"102 - Orthopedic institutes",'Source'!$B:$B,$A157)</f>
        <v>13</v>
      </c>
      <c r="D157" s="8" t="n">
        <f aca="false">SUMIFS('Source'!$F:$F,'Source'!$A:$A,"102 - Orthopedic institutes",'Source'!$B:$B,$A157)</f>
        <v>5</v>
      </c>
      <c r="E157" s="8" t="n">
        <f aca="false">D157*$J$5</f>
        <v>6.31578947368421</v>
      </c>
      <c r="F157" s="8" t="n">
        <f aca="false">E157-C157</f>
        <v>-6.68421052631579</v>
      </c>
      <c r="G157" s="9" t="n">
        <f aca="false">IF(AND(C157=0,E157=0),0,IF(C157=0,"New",(E157-C157)/C157))</f>
        <v>-0.51417004048583</v>
      </c>
      <c r="H157" s="8" t="n">
        <f aca="false">SUMIFS('Source'!$E:$E,'Source'!$A:$A,"102 - Orthopedic institutes",'Source'!$B:$B,$A157)</f>
        <v>1128.44</v>
      </c>
      <c r="I157" s="8" t="n">
        <f aca="false">SUMIFS('Source'!$G:$G,'Source'!$A:$A,"102 - Orthopedic institutes",'Source'!$B:$B,$A157)</f>
        <v>434.5</v>
      </c>
      <c r="J157" s="8" t="n">
        <f aca="false">I157*$J$5</f>
        <v>548.842105263158</v>
      </c>
      <c r="K157" s="8" t="n">
        <f aca="false">J157-H157</f>
        <v>-579.597894736842</v>
      </c>
      <c r="L157" s="9" t="n">
        <f aca="false">IF(AND(H157=0,J157=0),0,IF(H157=0,"New",(J157-H157)/H157))</f>
        <v>-0.51362756968633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694</v>
      </c>
      <c r="B158" s="7" t="str">
        <f aca="false">IFERROR(INDEX('Source'!$C:$C,MATCH($A158,'Source'!$B:$B,0)),"")</f>
        <v>מגן ברך ארוך עם כרית סיליקון</v>
      </c>
      <c r="C158" s="8" t="n">
        <f aca="false">SUMIFS('Source'!$D:$D,'Source'!$A:$A,"102 - Orthopedic institutes",'Source'!$B:$B,$A158)</f>
        <v>8</v>
      </c>
      <c r="D158" s="8" t="n">
        <f aca="false">SUMIFS('Source'!$F:$F,'Source'!$A:$A,"102 - Orthopedic institutes",'Source'!$B:$B,$A158)</f>
        <v>0</v>
      </c>
      <c r="E158" s="8" t="n">
        <f aca="false">D158*$J$5</f>
        <v>0</v>
      </c>
      <c r="F158" s="8" t="n">
        <f aca="false">E158-C158</f>
        <v>-8</v>
      </c>
      <c r="G158" s="9" t="n">
        <f aca="false">IF(AND(C158=0,E158=0),0,IF(C158=0,"New",(E158-C158)/C158))</f>
        <v>-1</v>
      </c>
      <c r="H158" s="8" t="n">
        <f aca="false">SUMIFS('Source'!$E:$E,'Source'!$A:$A,"102 - Orthopedic institutes",'Source'!$B:$B,$A158)</f>
        <v>690</v>
      </c>
      <c r="I158" s="8" t="n">
        <f aca="false">SUMIFS('Source'!$G:$G,'Source'!$A:$A,"102 - Orthopedic institutes",'Source'!$B:$B,$A158)</f>
        <v>0</v>
      </c>
      <c r="J158" s="8" t="n">
        <f aca="false">I158*$J$5</f>
        <v>0</v>
      </c>
      <c r="K158" s="8" t="n">
        <f aca="false">J158-H158</f>
        <v>-690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459</v>
      </c>
      <c r="B159" s="7" t="str">
        <f aca="false">IFERROR(INDEX('Source'!$C:$C,MATCH($A159,'Source'!$B:$B,0)),"")</f>
        <v>חגורת גב עם חיזוק</v>
      </c>
      <c r="C159" s="8" t="n">
        <f aca="false">SUMIFS('Source'!$D:$D,'Source'!$A:$A,"102 - Orthopedic institutes",'Source'!$B:$B,$A159)</f>
        <v>10</v>
      </c>
      <c r="D159" s="8" t="n">
        <f aca="false">SUMIFS('Source'!$F:$F,'Source'!$A:$A,"102 - Orthopedic institutes",'Source'!$B:$B,$A159)</f>
        <v>2</v>
      </c>
      <c r="E159" s="8" t="n">
        <f aca="false">D159*$J$5</f>
        <v>2.52631578947368</v>
      </c>
      <c r="F159" s="8" t="n">
        <f aca="false">E159-C159</f>
        <v>-7.47368421052632</v>
      </c>
      <c r="G159" s="9" t="n">
        <f aca="false">IF(AND(C159=0,E159=0),0,IF(C159=0,"New",(E159-C159)/C159))</f>
        <v>-0.747368421052632</v>
      </c>
      <c r="H159" s="8" t="n">
        <f aca="false">SUMIFS('Source'!$E:$E,'Source'!$A:$A,"102 - Orthopedic institutes",'Source'!$B:$B,$A159)</f>
        <v>854.75</v>
      </c>
      <c r="I159" s="8" t="n">
        <f aca="false">SUMIFS('Source'!$G:$G,'Source'!$A:$A,"102 - Orthopedic institutes",'Source'!$B:$B,$A159)</f>
        <v>169.96</v>
      </c>
      <c r="J159" s="8" t="n">
        <f aca="false">I159*$J$5</f>
        <v>214.686315789474</v>
      </c>
      <c r="K159" s="8" t="n">
        <f aca="false">J159-H159</f>
        <v>-640.063684210526</v>
      </c>
      <c r="L159" s="9" t="n">
        <f aca="false">IF(AND(H159=0,J159=0),0,IF(H159=0,"New",(J159-H159)/H159))</f>
        <v>-0.748831452717785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218</v>
      </c>
      <c r="B160" s="7" t="str">
        <f aca="false">IFERROR(INDEX('Source'!$C:$C,MATCH($A160,'Source'!$B:$B,0)),"")</f>
        <v>כרית סיליקון לעקב</v>
      </c>
      <c r="C160" s="8" t="n">
        <f aca="false">SUMIFS('Source'!$D:$D,'Source'!$A:$A,"102 - Orthopedic institutes",'Source'!$B:$B,$A160)</f>
        <v>3</v>
      </c>
      <c r="D160" s="8" t="n">
        <f aca="false">SUMIFS('Source'!$F:$F,'Source'!$A:$A,"102 - Orthopedic institutes",'Source'!$B:$B,$A160)</f>
        <v>11</v>
      </c>
      <c r="E160" s="8" t="n">
        <f aca="false">D160*$J$5</f>
        <v>13.8947368421053</v>
      </c>
      <c r="F160" s="8" t="n">
        <f aca="false">E160-C160</f>
        <v>10.8947368421053</v>
      </c>
      <c r="G160" s="9" t="n">
        <f aca="false">IF(AND(C160=0,E160=0),0,IF(C160=0,"New",(E160-C160)/C160))</f>
        <v>3.63157894736842</v>
      </c>
      <c r="H160" s="8" t="n">
        <f aca="false">SUMIFS('Source'!$E:$E,'Source'!$A:$A,"102 - Orthopedic institutes",'Source'!$B:$B,$A160)</f>
        <v>212.29</v>
      </c>
      <c r="I160" s="8" t="n">
        <f aca="false">SUMIFS('Source'!$G:$G,'Source'!$A:$A,"102 - Orthopedic institutes",'Source'!$B:$B,$A160)</f>
        <v>893.06</v>
      </c>
      <c r="J160" s="8" t="n">
        <f aca="false">I160*$J$5</f>
        <v>1128.07578947368</v>
      </c>
      <c r="K160" s="8" t="n">
        <f aca="false">J160-H160</f>
        <v>915.785789473684</v>
      </c>
      <c r="L160" s="9" t="n">
        <f aca="false">IF(AND(H160=0,J160=0),0,IF(H160=0,"New",(J160-H160)/H160))</f>
        <v>4.31384327793907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514</v>
      </c>
      <c r="B161" s="7" t="str">
        <f aca="false">IFERROR(INDEX('Source'!$C:$C,MATCH($A161,'Source'!$B:$B,0)),"")</f>
        <v>סד לקרסול</v>
      </c>
      <c r="C161" s="8" t="n">
        <f aca="false">SUMIFS('Source'!$D:$D,'Source'!$A:$A,"102 - Orthopedic institutes",'Source'!$B:$B,$A161)</f>
        <v>8</v>
      </c>
      <c r="D161" s="8" t="n">
        <f aca="false">SUMIFS('Source'!$F:$F,'Source'!$A:$A,"102 - Orthopedic institutes",'Source'!$B:$B,$A161)</f>
        <v>2</v>
      </c>
      <c r="E161" s="8" t="n">
        <f aca="false">D161*$J$5</f>
        <v>2.52631578947368</v>
      </c>
      <c r="F161" s="8" t="n">
        <f aca="false">E161-C161</f>
        <v>-5.47368421052632</v>
      </c>
      <c r="G161" s="9" t="n">
        <f aca="false">IF(AND(C161=0,E161=0),0,IF(C161=0,"New",(E161-C161)/C161))</f>
        <v>-0.68421052631579</v>
      </c>
      <c r="H161" s="8" t="n">
        <f aca="false">SUMIFS('Source'!$E:$E,'Source'!$A:$A,"102 - Orthopedic institutes",'Source'!$B:$B,$A161)</f>
        <v>904.99</v>
      </c>
      <c r="I161" s="8" t="n">
        <f aca="false">SUMIFS('Source'!$G:$G,'Source'!$A:$A,"102 - Orthopedic institutes",'Source'!$B:$B,$A161)</f>
        <v>229.99</v>
      </c>
      <c r="J161" s="8" t="n">
        <f aca="false">I161*$J$5</f>
        <v>290.513684210526</v>
      </c>
      <c r="K161" s="8" t="n">
        <f aca="false">J161-H161</f>
        <v>-614.476315789474</v>
      </c>
      <c r="L161" s="9" t="n">
        <f aca="false">IF(AND(H161=0,J161=0),0,IF(H161=0,"New",(J161-H161)/H161))</f>
        <v>-0.678986857080712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695</v>
      </c>
      <c r="B162" s="7" t="str">
        <f aca="false">IFERROR(INDEX('Source'!$C:$C,MATCH($A162,'Source'!$B:$B,0)),"")</f>
        <v>מ.ברך מנאופרן+ציר D +כ.סיליקון</v>
      </c>
      <c r="C162" s="8" t="n">
        <f aca="false">SUMIFS('Source'!$D:$D,'Source'!$A:$A,"102 - Orthopedic institutes",'Source'!$B:$B,$A162)</f>
        <v>4</v>
      </c>
      <c r="D162" s="8" t="n">
        <f aca="false">SUMIFS('Source'!$F:$F,'Source'!$A:$A,"102 - Orthopedic institutes",'Source'!$B:$B,$A162)</f>
        <v>1</v>
      </c>
      <c r="E162" s="8" t="n">
        <f aca="false">D162*$J$5</f>
        <v>1.26315789473684</v>
      </c>
      <c r="F162" s="8" t="n">
        <f aca="false">E162-C162</f>
        <v>-2.73684210526316</v>
      </c>
      <c r="G162" s="9" t="n">
        <f aca="false">IF(AND(C162=0,E162=0),0,IF(C162=0,"New",(E162-C162)/C162))</f>
        <v>-0.68421052631579</v>
      </c>
      <c r="H162" s="8" t="n">
        <f aca="false">SUMIFS('Source'!$E:$E,'Source'!$A:$A,"102 - Orthopedic institutes",'Source'!$B:$B,$A162)</f>
        <v>933.85</v>
      </c>
      <c r="I162" s="8" t="n">
        <f aca="false">SUMIFS('Source'!$G:$G,'Source'!$A:$A,"102 - Orthopedic institutes",'Source'!$B:$B,$A162)</f>
        <v>260</v>
      </c>
      <c r="J162" s="8" t="n">
        <f aca="false">I162*$J$5</f>
        <v>328.421052631579</v>
      </c>
      <c r="K162" s="8" t="n">
        <f aca="false">J162-H162</f>
        <v>-605.428947368421</v>
      </c>
      <c r="L162" s="9" t="n">
        <f aca="false">IF(AND(H162=0,J162=0),0,IF(H162=0,"New",(J162-H162)/H162))</f>
        <v>-0.648314983528855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386</v>
      </c>
      <c r="B163" s="7" t="str">
        <f aca="false">IFERROR(INDEX('Source'!$C:$C,MATCH($A163,'Source'!$B:$B,0)),"")</f>
        <v>חגורה למנותחי בטן</v>
      </c>
      <c r="C163" s="8" t="n">
        <f aca="false">SUMIFS('Source'!$D:$D,'Source'!$A:$A,"102 - Orthopedic institutes",'Source'!$B:$B,$A163)</f>
        <v>5</v>
      </c>
      <c r="D163" s="8" t="n">
        <f aca="false">SUMIFS('Source'!$F:$F,'Source'!$A:$A,"102 - Orthopedic institutes",'Source'!$B:$B,$A163)</f>
        <v>0</v>
      </c>
      <c r="E163" s="8" t="n">
        <f aca="false">D163*$J$5</f>
        <v>0</v>
      </c>
      <c r="F163" s="8" t="n">
        <f aca="false">E163-C163</f>
        <v>-5</v>
      </c>
      <c r="G163" s="9" t="n">
        <f aca="false">IF(AND(C163=0,E163=0),0,IF(C163=0,"New",(E163-C163)/C163))</f>
        <v>-1</v>
      </c>
      <c r="H163" s="8" t="n">
        <f aca="false">SUMIFS('Source'!$E:$E,'Source'!$A:$A,"102 - Orthopedic institutes",'Source'!$B:$B,$A163)</f>
        <v>671.12</v>
      </c>
      <c r="I163" s="8" t="n">
        <f aca="false">SUMIFS('Source'!$G:$G,'Source'!$A:$A,"102 - Orthopedic institutes",'Source'!$B:$B,$A163)</f>
        <v>0</v>
      </c>
      <c r="J163" s="8" t="n">
        <f aca="false">I163*$J$5</f>
        <v>0</v>
      </c>
      <c r="K163" s="8" t="n">
        <f aca="false">J163-H163</f>
        <v>-671.12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155</v>
      </c>
      <c r="B164" s="7" t="str">
        <f aca="false">IFERROR(INDEX('Source'!$C:$C,MATCH($A164,'Source'!$B:$B,0)),"")</f>
        <v>מתלה רשת לזרוע שחור 85B</v>
      </c>
      <c r="C164" s="8" t="n">
        <f aca="false">SUMIFS('Source'!$D:$D,'Source'!$A:$A,"102 - Orthopedic institutes",'Source'!$B:$B,$A164)</f>
        <v>51</v>
      </c>
      <c r="D164" s="8" t="n">
        <f aca="false">SUMIFS('Source'!$F:$F,'Source'!$A:$A,"102 - Orthopedic institutes",'Source'!$B:$B,$A164)</f>
        <v>38</v>
      </c>
      <c r="E164" s="8" t="n">
        <f aca="false">D164*$J$5</f>
        <v>48</v>
      </c>
      <c r="F164" s="8" t="n">
        <f aca="false">E164-C164</f>
        <v>-3</v>
      </c>
      <c r="G164" s="9" t="n">
        <f aca="false">IF(AND(C164=0,E164=0),0,IF(C164=0,"New",(E164-C164)/C164))</f>
        <v>-0.0588235294117647</v>
      </c>
      <c r="H164" s="8" t="n">
        <f aca="false">SUMIFS('Source'!$E:$E,'Source'!$A:$A,"102 - Orthopedic institutes",'Source'!$B:$B,$A164)</f>
        <v>2529.61</v>
      </c>
      <c r="I164" s="8" t="n">
        <f aca="false">SUMIFS('Source'!$G:$G,'Source'!$A:$A,"102 - Orthopedic institutes",'Source'!$B:$B,$A164)</f>
        <v>1861.94</v>
      </c>
      <c r="J164" s="8" t="n">
        <f aca="false">I164*$J$5</f>
        <v>2351.92421052632</v>
      </c>
      <c r="K164" s="8" t="n">
        <f aca="false">J164-H164</f>
        <v>-177.685789473685</v>
      </c>
      <c r="L164" s="9" t="n">
        <f aca="false">IF(AND(H164=0,J164=0),0,IF(H164=0,"New",(J164-H164)/H164))</f>
        <v>-0.0702423652158572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349</v>
      </c>
      <c r="B165" s="7" t="str">
        <f aca="false">IFERROR(INDEX('Source'!$C:$C,MATCH($A165,'Source'!$B:$B,0)),"")</f>
        <v>גרבי נוחות קיץ לבן</v>
      </c>
      <c r="C165" s="8" t="n">
        <f aca="false">SUMIFS('Source'!$D:$D,'Source'!$A:$A,"102 - Orthopedic institutes",'Source'!$B:$B,$A165)</f>
        <v>153</v>
      </c>
      <c r="D165" s="8" t="n">
        <f aca="false">SUMIFS('Source'!$F:$F,'Source'!$A:$A,"102 - Orthopedic institutes",'Source'!$B:$B,$A165)</f>
        <v>102</v>
      </c>
      <c r="E165" s="8" t="n">
        <f aca="false">D165*$J$5</f>
        <v>128.842105263158</v>
      </c>
      <c r="F165" s="8" t="n">
        <f aca="false">E165-C165</f>
        <v>-24.1578947368421</v>
      </c>
      <c r="G165" s="9" t="n">
        <f aca="false">IF(AND(C165=0,E165=0),0,IF(C165=0,"New",(E165-C165)/C165))</f>
        <v>-0.157894736842105</v>
      </c>
      <c r="H165" s="8" t="n">
        <f aca="false">SUMIFS('Source'!$E:$E,'Source'!$A:$A,"102 - Orthopedic institutes",'Source'!$B:$B,$A165)</f>
        <v>3164.8</v>
      </c>
      <c r="I165" s="8" t="n">
        <f aca="false">SUMIFS('Source'!$G:$G,'Source'!$A:$A,"102 - Orthopedic institutes",'Source'!$B:$B,$A165)</f>
        <v>2499.48</v>
      </c>
      <c r="J165" s="8" t="n">
        <f aca="false">I165*$J$5</f>
        <v>3157.23789473684</v>
      </c>
      <c r="K165" s="8" t="n">
        <f aca="false">J165-H165</f>
        <v>-7.56210526315817</v>
      </c>
      <c r="L165" s="9" t="n">
        <f aca="false">IF(AND(H165=0,J165=0),0,IF(H165=0,"New",(J165-H165)/H165))</f>
        <v>-0.00238944175403127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525</v>
      </c>
      <c r="B166" s="7" t="str">
        <f aca="false">IFERROR(INDEX('Source'!$C:$C,MATCH($A166,'Source'!$B:$B,0)),"")</f>
        <v>מגן ברך ארוך עם כרית סיליקון</v>
      </c>
      <c r="C166" s="8" t="n">
        <f aca="false">SUMIFS('Source'!$D:$D,'Source'!$A:$A,"102 - Orthopedic institutes",'Source'!$B:$B,$A166)</f>
        <v>4</v>
      </c>
      <c r="D166" s="8" t="n">
        <f aca="false">SUMIFS('Source'!$F:$F,'Source'!$A:$A,"102 - Orthopedic institutes",'Source'!$B:$B,$A166)</f>
        <v>0</v>
      </c>
      <c r="E166" s="8" t="n">
        <f aca="false">D166*$J$5</f>
        <v>0</v>
      </c>
      <c r="F166" s="8" t="n">
        <f aca="false">E166-C166</f>
        <v>-4</v>
      </c>
      <c r="G166" s="9" t="n">
        <f aca="false">IF(AND(C166=0,E166=0),0,IF(C166=0,"New",(E166-C166)/C166))</f>
        <v>-1</v>
      </c>
      <c r="H166" s="8" t="n">
        <f aca="false">SUMIFS('Source'!$E:$E,'Source'!$A:$A,"102 - Orthopedic institutes",'Source'!$B:$B,$A166)</f>
        <v>662.76</v>
      </c>
      <c r="I166" s="8" t="n">
        <f aca="false">SUMIFS('Source'!$G:$G,'Source'!$A:$A,"102 - Orthopedic institutes",'Source'!$B:$B,$A166)</f>
        <v>0</v>
      </c>
      <c r="J166" s="8" t="n">
        <f aca="false">I166*$J$5</f>
        <v>0</v>
      </c>
      <c r="K166" s="8" t="n">
        <f aca="false">J166-H166</f>
        <v>-662.76</v>
      </c>
      <c r="L166" s="9" t="n">
        <f aca="false">IF(AND(H166=0,J166=0),0,IF(H166=0,"New",(J166-H166)/H166))</f>
        <v>-1</v>
      </c>
      <c r="M166" s="7" t="str">
        <f aca="false">IF(AND(OR(C166&lt;&gt;0,H166&lt;&gt;0),D166=0,I166=0),"DROP",IF(AND(OR(D166&lt;&gt;0,I166&lt;&gt;0),C166=0,H166=0),"NEW",""))</f>
        <v>DROP</v>
      </c>
    </row>
    <row r="167" customFormat="false" ht="15" hidden="false" customHeight="false" outlineLevel="0" collapsed="false">
      <c r="A167" s="7" t="s">
        <v>267</v>
      </c>
      <c r="B167" s="7" t="str">
        <f aca="false">IFERROR(INDEX('Source'!$C:$C,MATCH($A167,'Source'!$B:$B,0)),"")</f>
        <v>מישר כתפיים רחב+תמיכה לבית השח</v>
      </c>
      <c r="C167" s="8" t="n">
        <f aca="false">SUMIFS('Source'!$D:$D,'Source'!$A:$A,"102 - Orthopedic institutes",'Source'!$B:$B,$A167)</f>
        <v>27</v>
      </c>
      <c r="D167" s="8" t="n">
        <f aca="false">SUMIFS('Source'!$F:$F,'Source'!$A:$A,"102 - Orthopedic institutes",'Source'!$B:$B,$A167)</f>
        <v>22</v>
      </c>
      <c r="E167" s="8" t="n">
        <f aca="false">D167*$J$5</f>
        <v>27.7894736842105</v>
      </c>
      <c r="F167" s="8" t="n">
        <f aca="false">E167-C167</f>
        <v>0.789473684210524</v>
      </c>
      <c r="G167" s="9" t="n">
        <f aca="false">IF(AND(C167=0,E167=0),0,IF(C167=0,"New",(E167-C167)/C167))</f>
        <v>0.0292397660818713</v>
      </c>
      <c r="H167" s="8" t="n">
        <f aca="false">SUMIFS('Source'!$E:$E,'Source'!$A:$A,"102 - Orthopedic institutes",'Source'!$B:$B,$A167)</f>
        <v>4176.06</v>
      </c>
      <c r="I167" s="8" t="n">
        <f aca="false">SUMIFS('Source'!$G:$G,'Source'!$A:$A,"102 - Orthopedic institutes",'Source'!$B:$B,$A167)</f>
        <v>3520.04</v>
      </c>
      <c r="J167" s="8" t="n">
        <f aca="false">I167*$J$5</f>
        <v>4446.36631578947</v>
      </c>
      <c r="K167" s="8" t="n">
        <f aca="false">J167-H167</f>
        <v>270.306315789473</v>
      </c>
      <c r="L167" s="9" t="n">
        <f aca="false">IF(AND(H167=0,J167=0),0,IF(H167=0,"New",(J167-H167)/H167))</f>
        <v>0.0647275939017813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284</v>
      </c>
      <c r="B168" s="7" t="str">
        <f aca="false">IFERROR(INDEX('Source'!$C:$C,MATCH($A168,'Source'!$B:$B,0)),"")</f>
        <v>רצועה לפיקה+כרית</v>
      </c>
      <c r="C168" s="8" t="n">
        <f aca="false">SUMIFS('Source'!$D:$D,'Source'!$A:$A,"102 - Orthopedic institutes",'Source'!$B:$B,$A168)</f>
        <v>19</v>
      </c>
      <c r="D168" s="8" t="n">
        <f aca="false">SUMIFS('Source'!$F:$F,'Source'!$A:$A,"102 - Orthopedic institutes",'Source'!$B:$B,$A168)</f>
        <v>12</v>
      </c>
      <c r="E168" s="8" t="n">
        <f aca="false">D168*$J$5</f>
        <v>15.1578947368421</v>
      </c>
      <c r="F168" s="8" t="n">
        <f aca="false">E168-C168</f>
        <v>-3.8421052631579</v>
      </c>
      <c r="G168" s="9" t="n">
        <f aca="false">IF(AND(C168=0,E168=0),0,IF(C168=0,"New",(E168-C168)/C168))</f>
        <v>-0.202216066481995</v>
      </c>
      <c r="H168" s="8" t="n">
        <f aca="false">SUMIFS('Source'!$E:$E,'Source'!$A:$A,"102 - Orthopedic institutes",'Source'!$B:$B,$A168)</f>
        <v>1791.61</v>
      </c>
      <c r="I168" s="8" t="n">
        <f aca="false">SUMIFS('Source'!$G:$G,'Source'!$A:$A,"102 - Orthopedic institutes",'Source'!$B:$B,$A168)</f>
        <v>1135.62</v>
      </c>
      <c r="J168" s="8" t="n">
        <f aca="false">I168*$J$5</f>
        <v>1434.46736842105</v>
      </c>
      <c r="K168" s="8" t="n">
        <f aca="false">J168-H168</f>
        <v>-357.142631578947</v>
      </c>
      <c r="L168" s="9" t="n">
        <f aca="false">IF(AND(H168=0,J168=0),0,IF(H168=0,"New",(J168-H168)/H168))</f>
        <v>-0.199341727038221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322</v>
      </c>
      <c r="B169" s="7" t="str">
        <f aca="false">IFERROR(INDEX('Source'!$C:$C,MATCH($A169,'Source'!$B:$B,0)),"")</f>
        <v>מגן קרסול מתכוון</v>
      </c>
      <c r="C169" s="8" t="n">
        <f aca="false">SUMIFS('Source'!$D:$D,'Source'!$A:$A,"102 - Orthopedic institutes",'Source'!$B:$B,$A169)</f>
        <v>10</v>
      </c>
      <c r="D169" s="8" t="n">
        <f aca="false">SUMIFS('Source'!$F:$F,'Source'!$A:$A,"102 - Orthopedic institutes",'Source'!$B:$B,$A169)</f>
        <v>0</v>
      </c>
      <c r="E169" s="8" t="n">
        <f aca="false">D169*$J$5</f>
        <v>0</v>
      </c>
      <c r="F169" s="8" t="n">
        <f aca="false">E169-C169</f>
        <v>-10</v>
      </c>
      <c r="G169" s="9" t="n">
        <f aca="false">IF(AND(C169=0,E169=0),0,IF(C169=0,"New",(E169-C169)/C169))</f>
        <v>-1</v>
      </c>
      <c r="H169" s="8" t="n">
        <f aca="false">SUMIFS('Source'!$E:$E,'Source'!$A:$A,"102 - Orthopedic institutes",'Source'!$B:$B,$A169)</f>
        <v>647.41</v>
      </c>
      <c r="I169" s="8" t="n">
        <f aca="false">SUMIFS('Source'!$G:$G,'Source'!$A:$A,"102 - Orthopedic institutes",'Source'!$B:$B,$A169)</f>
        <v>0</v>
      </c>
      <c r="J169" s="8" t="n">
        <f aca="false">I169*$J$5</f>
        <v>0</v>
      </c>
      <c r="K169" s="8" t="n">
        <f aca="false">J169-H169</f>
        <v>-647.41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200</v>
      </c>
      <c r="B170" s="7" t="str">
        <f aca="false">IFERROR(INDEX('Source'!$C:$C,MATCH($A170,'Source'!$B:$B,0)),"")</f>
        <v>צוארון ספוגי</v>
      </c>
      <c r="C170" s="8" t="n">
        <f aca="false">SUMIFS('Source'!$D:$D,'Source'!$A:$A,"102 - Orthopedic institutes",'Source'!$B:$B,$A170)</f>
        <v>24</v>
      </c>
      <c r="D170" s="8" t="n">
        <f aca="false">SUMIFS('Source'!$F:$F,'Source'!$A:$A,"102 - Orthopedic institutes",'Source'!$B:$B,$A170)</f>
        <v>11</v>
      </c>
      <c r="E170" s="8" t="n">
        <f aca="false">D170*$J$5</f>
        <v>13.8947368421053</v>
      </c>
      <c r="F170" s="8" t="n">
        <f aca="false">E170-C170</f>
        <v>-10.1052631578947</v>
      </c>
      <c r="G170" s="9" t="n">
        <f aca="false">IF(AND(C170=0,E170=0),0,IF(C170=0,"New",(E170-C170)/C170))</f>
        <v>-0.421052631578947</v>
      </c>
      <c r="H170" s="8" t="n">
        <f aca="false">SUMIFS('Source'!$E:$E,'Source'!$A:$A,"102 - Orthopedic institutes",'Source'!$B:$B,$A170)</f>
        <v>1191.03</v>
      </c>
      <c r="I170" s="8" t="n">
        <f aca="false">SUMIFS('Source'!$G:$G,'Source'!$A:$A,"102 - Orthopedic institutes",'Source'!$B:$B,$A170)</f>
        <v>545.96</v>
      </c>
      <c r="J170" s="8" t="n">
        <f aca="false">I170*$J$5</f>
        <v>689.633684210526</v>
      </c>
      <c r="K170" s="8" t="n">
        <f aca="false">J170-H170</f>
        <v>-501.396315789474</v>
      </c>
      <c r="L170" s="9" t="n">
        <f aca="false">IF(AND(H170=0,J170=0),0,IF(H170=0,"New",(J170-H170)/H170))</f>
        <v>-0.420977066731714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245</v>
      </c>
      <c r="B171" s="7" t="str">
        <f aca="false">IFERROR(INDEX('Source'!$C:$C,MATCH($A171,'Source'!$B:$B,0)),"")</f>
        <v>מיישר כתפיים</v>
      </c>
      <c r="C171" s="8" t="n">
        <f aca="false">SUMIFS('Source'!$D:$D,'Source'!$A:$A,"102 - Orthopedic institutes",'Source'!$B:$B,$A171)</f>
        <v>14</v>
      </c>
      <c r="D171" s="8" t="n">
        <f aca="false">SUMIFS('Source'!$F:$F,'Source'!$A:$A,"102 - Orthopedic institutes",'Source'!$B:$B,$A171)</f>
        <v>18</v>
      </c>
      <c r="E171" s="8" t="n">
        <f aca="false">D171*$J$5</f>
        <v>22.7368421052632</v>
      </c>
      <c r="F171" s="8" t="n">
        <f aca="false">E171-C171</f>
        <v>8.73684210526316</v>
      </c>
      <c r="G171" s="9" t="n">
        <f aca="false">IF(AND(C171=0,E171=0),0,IF(C171=0,"New",(E171-C171)/C171))</f>
        <v>0.62406015037594</v>
      </c>
      <c r="H171" s="8" t="n">
        <f aca="false">SUMIFS('Source'!$E:$E,'Source'!$A:$A,"102 - Orthopedic institutes",'Source'!$B:$B,$A171)</f>
        <v>787.43</v>
      </c>
      <c r="I171" s="8" t="n">
        <f aca="false">SUMIFS('Source'!$G:$G,'Source'!$A:$A,"102 - Orthopedic institutes",'Source'!$B:$B,$A171)</f>
        <v>1428.39</v>
      </c>
      <c r="J171" s="8" t="n">
        <f aca="false">I171*$J$5</f>
        <v>1804.28210526316</v>
      </c>
      <c r="K171" s="8" t="n">
        <f aca="false">J171-H171</f>
        <v>1016.85210526316</v>
      </c>
      <c r="L171" s="9" t="n">
        <f aca="false">IF(AND(H171=0,J171=0),0,IF(H171=0,"New",(J171-H171)/H171))</f>
        <v>1.29135555574865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696</v>
      </c>
      <c r="B172" s="7" t="str">
        <f aca="false">IFERROR(INDEX('Source'!$C:$C,MATCH($A172,'Source'!$B:$B,0)),"")</f>
        <v>מגן קרסול+כרית סיליקון שחור</v>
      </c>
      <c r="C172" s="8" t="n">
        <f aca="false">SUMIFS('Source'!$D:$D,'Source'!$A:$A,"102 - Orthopedic institutes",'Source'!$B:$B,$A172)</f>
        <v>12</v>
      </c>
      <c r="D172" s="8" t="n">
        <f aca="false">SUMIFS('Source'!$F:$F,'Source'!$A:$A,"102 - Orthopedic institutes",'Source'!$B:$B,$A172)</f>
        <v>7</v>
      </c>
      <c r="E172" s="8" t="n">
        <f aca="false">D172*$J$5</f>
        <v>8.84210526315789</v>
      </c>
      <c r="F172" s="8" t="n">
        <f aca="false">E172-C172</f>
        <v>-3.15789473684211</v>
      </c>
      <c r="G172" s="9" t="n">
        <f aca="false">IF(AND(C172=0,E172=0),0,IF(C172=0,"New",(E172-C172)/C172))</f>
        <v>-0.263157894736842</v>
      </c>
      <c r="H172" s="8" t="n">
        <f aca="false">SUMIFS('Source'!$E:$E,'Source'!$A:$A,"102 - Orthopedic institutes",'Source'!$B:$B,$A172)</f>
        <v>1130.23</v>
      </c>
      <c r="I172" s="8" t="n">
        <f aca="false">SUMIFS('Source'!$G:$G,'Source'!$A:$A,"102 - Orthopedic institutes",'Source'!$B:$B,$A172)</f>
        <v>489.98</v>
      </c>
      <c r="J172" s="8" t="n">
        <f aca="false">I172*$J$5</f>
        <v>618.922105263158</v>
      </c>
      <c r="K172" s="8" t="n">
        <f aca="false">J172-H172</f>
        <v>-511.307894736842</v>
      </c>
      <c r="L172" s="9" t="n">
        <f aca="false">IF(AND(H172=0,J172=0),0,IF(H172=0,"New",(J172-H172)/H172))</f>
        <v>-0.452392782652064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130</v>
      </c>
      <c r="B173" s="7" t="str">
        <f aca="false">IFERROR(INDEX('Source'!$C:$C,MATCH($A173,'Source'!$B:$B,0)),"")</f>
        <v>מתלה יד-כיס</v>
      </c>
      <c r="C173" s="8" t="n">
        <f aca="false">SUMIFS('Source'!$D:$D,'Source'!$A:$A,"102 - Orthopedic institutes",'Source'!$B:$B,$A173)</f>
        <v>55</v>
      </c>
      <c r="D173" s="8" t="n">
        <f aca="false">SUMIFS('Source'!$F:$F,'Source'!$A:$A,"102 - Orthopedic institutes",'Source'!$B:$B,$A173)</f>
        <v>42</v>
      </c>
      <c r="E173" s="8" t="n">
        <f aca="false">D173*$J$5</f>
        <v>53.0526315789474</v>
      </c>
      <c r="F173" s="8" t="n">
        <f aca="false">E173-C173</f>
        <v>-1.94736842105264</v>
      </c>
      <c r="G173" s="9" t="n">
        <f aca="false">IF(AND(C173=0,E173=0),0,IF(C173=0,"New",(E173-C173)/C173))</f>
        <v>-0.0354066985645934</v>
      </c>
      <c r="H173" s="8" t="n">
        <f aca="false">SUMIFS('Source'!$E:$E,'Source'!$A:$A,"102 - Orthopedic institutes",'Source'!$B:$B,$A173)</f>
        <v>2694.86</v>
      </c>
      <c r="I173" s="8" t="n">
        <f aca="false">SUMIFS('Source'!$G:$G,'Source'!$A:$A,"102 - Orthopedic institutes",'Source'!$B:$B,$A173)</f>
        <v>2057.87</v>
      </c>
      <c r="J173" s="8" t="n">
        <f aca="false">I173*$J$5</f>
        <v>2599.41473684211</v>
      </c>
      <c r="K173" s="8" t="n">
        <f aca="false">J173-H173</f>
        <v>-95.4452631578952</v>
      </c>
      <c r="L173" s="9" t="n">
        <f aca="false">IF(AND(H173=0,J173=0),0,IF(H173=0,"New",(J173-H173)/H173))</f>
        <v>-0.035417521933568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431</v>
      </c>
      <c r="B174" s="7" t="str">
        <f aca="false">IFERROR(INDEX('Source'!$C:$C,MATCH($A174,'Source'!$B:$B,0)),"")</f>
        <v>מידרסים מסיליקון</v>
      </c>
      <c r="C174" s="8" t="n">
        <f aca="false">SUMIFS('Source'!$D:$D,'Source'!$A:$A,"102 - Orthopedic institutes",'Source'!$B:$B,$A174)</f>
        <v>5</v>
      </c>
      <c r="D174" s="8" t="n">
        <f aca="false">SUMIFS('Source'!$F:$F,'Source'!$A:$A,"102 - Orthopedic institutes",'Source'!$B:$B,$A174)</f>
        <v>12</v>
      </c>
      <c r="E174" s="8" t="n">
        <f aca="false">D174*$J$5</f>
        <v>15.1578947368421</v>
      </c>
      <c r="F174" s="8" t="n">
        <f aca="false">E174-C174</f>
        <v>10.1578947368421</v>
      </c>
      <c r="G174" s="9" t="n">
        <f aca="false">IF(AND(C174=0,E174=0),0,IF(C174=0,"New",(E174-C174)/C174))</f>
        <v>2.03157894736842</v>
      </c>
      <c r="H174" s="8" t="n">
        <f aca="false">SUMIFS('Source'!$E:$E,'Source'!$A:$A,"102 - Orthopedic institutes",'Source'!$B:$B,$A174)</f>
        <v>592.7</v>
      </c>
      <c r="I174" s="8" t="n">
        <f aca="false">SUMIFS('Source'!$G:$G,'Source'!$A:$A,"102 - Orthopedic institutes",'Source'!$B:$B,$A174)</f>
        <v>1228.38</v>
      </c>
      <c r="J174" s="8" t="n">
        <f aca="false">I174*$J$5</f>
        <v>1551.63789473684</v>
      </c>
      <c r="K174" s="8" t="n">
        <f aca="false">J174-H174</f>
        <v>958.937894736842</v>
      </c>
      <c r="L174" s="9" t="n">
        <f aca="false">IF(AND(H174=0,J174=0),0,IF(H174=0,"New",(J174-H174)/H174))</f>
        <v>1.61791445037429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697</v>
      </c>
      <c r="B175" s="7" t="str">
        <f aca="false">IFERROR(INDEX('Source'!$C:$C,MATCH($A175,'Source'!$B:$B,0)),"")</f>
        <v>מיצב כתפיים</v>
      </c>
      <c r="C175" s="8" t="n">
        <f aca="false">SUMIFS('Source'!$D:$D,'Source'!$A:$A,"102 - Orthopedic institutes",'Source'!$B:$B,$A175)</f>
        <v>7</v>
      </c>
      <c r="D175" s="8" t="n">
        <f aca="false">SUMIFS('Source'!$F:$F,'Source'!$A:$A,"102 - Orthopedic institutes",'Source'!$B:$B,$A175)</f>
        <v>2</v>
      </c>
      <c r="E175" s="8" t="n">
        <f aca="false">D175*$J$5</f>
        <v>2.52631578947368</v>
      </c>
      <c r="F175" s="8" t="n">
        <f aca="false">E175-C175</f>
        <v>-4.47368421052632</v>
      </c>
      <c r="G175" s="9" t="n">
        <f aca="false">IF(AND(C175=0,E175=0),0,IF(C175=0,"New",(E175-C175)/C175))</f>
        <v>-0.639097744360902</v>
      </c>
      <c r="H175" s="8" t="n">
        <f aca="false">SUMIFS('Source'!$E:$E,'Source'!$A:$A,"102 - Orthopedic institutes",'Source'!$B:$B,$A175)</f>
        <v>894.99</v>
      </c>
      <c r="I175" s="8" t="n">
        <f aca="false">SUMIFS('Source'!$G:$G,'Source'!$A:$A,"102 - Orthopedic institutes",'Source'!$B:$B,$A175)</f>
        <v>260</v>
      </c>
      <c r="J175" s="8" t="n">
        <f aca="false">I175*$J$5</f>
        <v>328.421052631579</v>
      </c>
      <c r="K175" s="8" t="n">
        <f aca="false">J175-H175</f>
        <v>-566.568947368421</v>
      </c>
      <c r="L175" s="9" t="n">
        <f aca="false">IF(AND(H175=0,J175=0),0,IF(H175=0,"New",(J175-H175)/H175))</f>
        <v>-0.633045003149109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698</v>
      </c>
      <c r="B176" s="7" t="str">
        <f aca="false">IFERROR(INDEX('Source'!$C:$C,MATCH($A176,'Source'!$B:$B,0)),"")</f>
        <v>קינזיולוגי טייפ</v>
      </c>
      <c r="C176" s="8" t="n">
        <f aca="false">SUMIFS('Source'!$D:$D,'Source'!$A:$A,"102 - Orthopedic institutes",'Source'!$B:$B,$A176)</f>
        <v>27</v>
      </c>
      <c r="D176" s="8" t="n">
        <f aca="false">SUMIFS('Source'!$F:$F,'Source'!$A:$A,"102 - Orthopedic institutes",'Source'!$B:$B,$A176)</f>
        <v>6</v>
      </c>
      <c r="E176" s="8" t="n">
        <f aca="false">D176*$J$5</f>
        <v>7.57894736842105</v>
      </c>
      <c r="F176" s="8" t="n">
        <f aca="false">E176-C176</f>
        <v>-19.421052631579</v>
      </c>
      <c r="G176" s="9" t="n">
        <f aca="false">IF(AND(C176=0,E176=0),0,IF(C176=0,"New",(E176-C176)/C176))</f>
        <v>-0.719298245614035</v>
      </c>
      <c r="H176" s="8" t="n">
        <f aca="false">SUMIFS('Source'!$E:$E,'Source'!$A:$A,"102 - Orthopedic institutes",'Source'!$B:$B,$A176)</f>
        <v>810</v>
      </c>
      <c r="I176" s="8" t="n">
        <f aca="false">SUMIFS('Source'!$G:$G,'Source'!$A:$A,"102 - Orthopedic institutes",'Source'!$B:$B,$A176)</f>
        <v>180</v>
      </c>
      <c r="J176" s="8" t="n">
        <f aca="false">I176*$J$5</f>
        <v>227.368421052632</v>
      </c>
      <c r="K176" s="8" t="n">
        <f aca="false">J176-H176</f>
        <v>-582.631578947368</v>
      </c>
      <c r="L176" s="9" t="n">
        <f aca="false">IF(AND(H176=0,J176=0),0,IF(H176=0,"New",(J176-H176)/H176))</f>
        <v>-0.719298245614035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136</v>
      </c>
      <c r="B177" s="7" t="str">
        <f aca="false">IFERROR(INDEX('Source'!$C:$C,MATCH($A177,'Source'!$B:$B,0)),"")</f>
        <v>סד יד דו צדדי</v>
      </c>
      <c r="C177" s="8" t="n">
        <f aca="false">SUMIFS('Source'!$D:$D,'Source'!$A:$A,"102 - Orthopedic institutes",'Source'!$B:$B,$A177)</f>
        <v>3</v>
      </c>
      <c r="D177" s="8" t="n">
        <f aca="false">SUMIFS('Source'!$F:$F,'Source'!$A:$A,"102 - Orthopedic institutes",'Source'!$B:$B,$A177)</f>
        <v>9</v>
      </c>
      <c r="E177" s="8" t="n">
        <f aca="false">D177*$J$5</f>
        <v>11.3684210526316</v>
      </c>
      <c r="F177" s="8" t="n">
        <f aca="false">E177-C177</f>
        <v>8.36842105263158</v>
      </c>
      <c r="G177" s="9" t="n">
        <f aca="false">IF(AND(C177=0,E177=0),0,IF(C177=0,"New",(E177-C177)/C177))</f>
        <v>2.78947368421053</v>
      </c>
      <c r="H177" s="8" t="n">
        <f aca="false">SUMIFS('Source'!$E:$E,'Source'!$A:$A,"102 - Orthopedic institutes",'Source'!$B:$B,$A177)</f>
        <v>300.65</v>
      </c>
      <c r="I177" s="8" t="n">
        <f aca="false">SUMIFS('Source'!$G:$G,'Source'!$A:$A,"102 - Orthopedic institutes",'Source'!$B:$B,$A177)</f>
        <v>927.63</v>
      </c>
      <c r="J177" s="8" t="n">
        <f aca="false">I177*$J$5</f>
        <v>1171.74315789474</v>
      </c>
      <c r="K177" s="8" t="n">
        <f aca="false">J177-H177</f>
        <v>871.093157894737</v>
      </c>
      <c r="L177" s="9" t="n">
        <f aca="false">IF(AND(H177=0,J177=0),0,IF(H177=0,"New",(J177-H177)/H177))</f>
        <v>2.89736623281136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291</v>
      </c>
      <c r="B178" s="7" t="str">
        <f aca="false">IFERROR(INDEX('Source'!$C:$C,MATCH($A178,'Source'!$B:$B,0)),"")</f>
        <v>מדבקה גדולה מסיליקון</v>
      </c>
      <c r="C178" s="8" t="n">
        <f aca="false">SUMIFS('Source'!$D:$D,'Source'!$A:$A,"102 - Orthopedic institutes",'Source'!$B:$B,$A178)</f>
        <v>29</v>
      </c>
      <c r="D178" s="8" t="n">
        <f aca="false">SUMIFS('Source'!$F:$F,'Source'!$A:$A,"102 - Orthopedic institutes",'Source'!$B:$B,$A178)</f>
        <v>0</v>
      </c>
      <c r="E178" s="8" t="n">
        <f aca="false">D178*$J$5</f>
        <v>0</v>
      </c>
      <c r="F178" s="8" t="n">
        <f aca="false">E178-C178</f>
        <v>-29</v>
      </c>
      <c r="G178" s="9" t="n">
        <f aca="false">IF(AND(C178=0,E178=0),0,IF(C178=0,"New",(E178-C178)/C178))</f>
        <v>-1</v>
      </c>
      <c r="H178" s="8" t="n">
        <f aca="false">SUMIFS('Source'!$E:$E,'Source'!$A:$A,"102 - Orthopedic institutes",'Source'!$B:$B,$A178)</f>
        <v>623.59</v>
      </c>
      <c r="I178" s="8" t="n">
        <f aca="false">SUMIFS('Source'!$G:$G,'Source'!$A:$A,"102 - Orthopedic institutes",'Source'!$B:$B,$A178)</f>
        <v>0</v>
      </c>
      <c r="J178" s="8" t="n">
        <f aca="false">I178*$J$5</f>
        <v>0</v>
      </c>
      <c r="K178" s="8" t="n">
        <f aca="false">J178-H178</f>
        <v>-623.59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699</v>
      </c>
      <c r="B179" s="7" t="str">
        <f aca="false">IFERROR(INDEX('Source'!$C:$C,MATCH($A179,'Source'!$B:$B,0)),"")</f>
        <v>חגורה מותנית צרה</v>
      </c>
      <c r="C179" s="8" t="n">
        <f aca="false">SUMIFS('Source'!$D:$D,'Source'!$A:$A,"102 - Orthopedic institutes",'Source'!$B:$B,$A179)</f>
        <v>12</v>
      </c>
      <c r="D179" s="8" t="n">
        <f aca="false">SUMIFS('Source'!$F:$F,'Source'!$A:$A,"102 - Orthopedic institutes",'Source'!$B:$B,$A179)</f>
        <v>7</v>
      </c>
      <c r="E179" s="8" t="n">
        <f aca="false">D179*$J$5</f>
        <v>8.84210526315789</v>
      </c>
      <c r="F179" s="8" t="n">
        <f aca="false">E179-C179</f>
        <v>-3.15789473684211</v>
      </c>
      <c r="G179" s="9" t="n">
        <f aca="false">IF(AND(C179=0,E179=0),0,IF(C179=0,"New",(E179-C179)/C179))</f>
        <v>-0.263157894736842</v>
      </c>
      <c r="H179" s="8" t="n">
        <f aca="false">SUMIFS('Source'!$E:$E,'Source'!$A:$A,"102 - Orthopedic institutes",'Source'!$B:$B,$A179)</f>
        <v>1603.69</v>
      </c>
      <c r="I179" s="8" t="n">
        <f aca="false">SUMIFS('Source'!$G:$G,'Source'!$A:$A,"102 - Orthopedic institutes",'Source'!$B:$B,$A179)</f>
        <v>984.02</v>
      </c>
      <c r="J179" s="8" t="n">
        <f aca="false">I179*$J$5</f>
        <v>1242.97263157895</v>
      </c>
      <c r="K179" s="8" t="n">
        <f aca="false">J179-H179</f>
        <v>-360.717368421053</v>
      </c>
      <c r="L179" s="9" t="n">
        <f aca="false">IF(AND(H179=0,J179=0),0,IF(H179=0,"New",(J179-H179)/H179))</f>
        <v>-0.224929611346989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700</v>
      </c>
      <c r="B180" s="7" t="str">
        <f aca="false">IFERROR(INDEX('Source'!$C:$C,MATCH($A180,'Source'!$B:$B,0)),"")</f>
        <v>סד קרסול קל שחורL</v>
      </c>
      <c r="C180" s="8" t="n">
        <f aca="false">SUMIFS('Source'!$D:$D,'Source'!$A:$A,"102 - Orthopedic institutes",'Source'!$B:$B,$A180)</f>
        <v>9</v>
      </c>
      <c r="D180" s="8" t="n">
        <f aca="false">SUMIFS('Source'!$F:$F,'Source'!$A:$A,"102 - Orthopedic institutes",'Source'!$B:$B,$A180)</f>
        <v>1</v>
      </c>
      <c r="E180" s="8" t="n">
        <f aca="false">D180*$J$5</f>
        <v>1.26315789473684</v>
      </c>
      <c r="F180" s="8" t="n">
        <f aca="false">E180-C180</f>
        <v>-7.73684210526316</v>
      </c>
      <c r="G180" s="9" t="n">
        <f aca="false">IF(AND(C180=0,E180=0),0,IF(C180=0,"New",(E180-C180)/C180))</f>
        <v>-0.859649122807018</v>
      </c>
      <c r="H180" s="8" t="n">
        <f aca="false">SUMIFS('Source'!$E:$E,'Source'!$A:$A,"102 - Orthopedic institutes",'Source'!$B:$B,$A180)</f>
        <v>692.17</v>
      </c>
      <c r="I180" s="8" t="n">
        <f aca="false">SUMIFS('Source'!$G:$G,'Source'!$A:$A,"102 - Orthopedic institutes",'Source'!$B:$B,$A180)</f>
        <v>75</v>
      </c>
      <c r="J180" s="8" t="n">
        <f aca="false">I180*$J$5</f>
        <v>94.7368421052632</v>
      </c>
      <c r="K180" s="8" t="n">
        <f aca="false">J180-H180</f>
        <v>-597.433157894737</v>
      </c>
      <c r="L180" s="9" t="n">
        <f aca="false">IF(AND(H180=0,J180=0),0,IF(H180=0,"New",(J180-H180)/H180))</f>
        <v>-0.863130672948462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193</v>
      </c>
      <c r="B181" s="7" t="str">
        <f aca="false">IFERROR(INDEX('Source'!$C:$C,MATCH($A181,'Source'!$B:$B,0)),"")</f>
        <v>מדרס מג'ל</v>
      </c>
      <c r="C181" s="8" t="n">
        <f aca="false">SUMIFS('Source'!$D:$D,'Source'!$A:$A,"102 - Orthopedic institutes",'Source'!$B:$B,$A181)</f>
        <v>18</v>
      </c>
      <c r="D181" s="8" t="n">
        <f aca="false">SUMIFS('Source'!$F:$F,'Source'!$A:$A,"102 - Orthopedic institutes",'Source'!$B:$B,$A181)</f>
        <v>7</v>
      </c>
      <c r="E181" s="8" t="n">
        <f aca="false">D181*$J$5</f>
        <v>8.84210526315789</v>
      </c>
      <c r="F181" s="8" t="n">
        <f aca="false">E181-C181</f>
        <v>-9.15789473684211</v>
      </c>
      <c r="G181" s="9" t="n">
        <f aca="false">IF(AND(C181=0,E181=0),0,IF(C181=0,"New",(E181-C181)/C181))</f>
        <v>-0.508771929824561</v>
      </c>
      <c r="H181" s="8" t="n">
        <f aca="false">SUMIFS('Source'!$E:$E,'Source'!$A:$A,"102 - Orthopedic institutes",'Source'!$B:$B,$A181)</f>
        <v>1085.18</v>
      </c>
      <c r="I181" s="8" t="n">
        <f aca="false">SUMIFS('Source'!$G:$G,'Source'!$A:$A,"102 - Orthopedic institutes",'Source'!$B:$B,$A181)</f>
        <v>475.98</v>
      </c>
      <c r="J181" s="8" t="n">
        <f aca="false">I181*$J$5</f>
        <v>601.237894736842</v>
      </c>
      <c r="K181" s="8" t="n">
        <f aca="false">J181-H181</f>
        <v>-483.942105263158</v>
      </c>
      <c r="L181" s="9" t="n">
        <f aca="false">IF(AND(H181=0,J181=0),0,IF(H181=0,"New",(J181-H181)/H181))</f>
        <v>-0.445955606685672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270</v>
      </c>
      <c r="B182" s="7" t="str">
        <f aca="false">IFERROR(INDEX('Source'!$C:$C,MATCH($A182,'Source'!$B:$B,0)),"")</f>
        <v>בננה לתמכת אצבעו</v>
      </c>
      <c r="C182" s="8" t="n">
        <f aca="false">SUMIFS('Source'!$D:$D,'Source'!$A:$A,"102 - Orthopedic institutes",'Source'!$B:$B,$A182)</f>
        <v>27</v>
      </c>
      <c r="D182" s="8" t="n">
        <f aca="false">SUMIFS('Source'!$F:$F,'Source'!$A:$A,"102 - Orthopedic institutes",'Source'!$B:$B,$A182)</f>
        <v>48</v>
      </c>
      <c r="E182" s="8" t="n">
        <f aca="false">D182*$J$5</f>
        <v>60.6315789473684</v>
      </c>
      <c r="F182" s="8" t="n">
        <f aca="false">E182-C182</f>
        <v>33.6315789473684</v>
      </c>
      <c r="G182" s="9" t="n">
        <f aca="false">IF(AND(C182=0,E182=0),0,IF(C182=0,"New",(E182-C182)/C182))</f>
        <v>1.24561403508772</v>
      </c>
      <c r="H182" s="8" t="n">
        <f aca="false">SUMIFS('Source'!$E:$E,'Source'!$A:$A,"102 - Orthopedic institutes",'Source'!$B:$B,$A182)</f>
        <v>741.12</v>
      </c>
      <c r="I182" s="8" t="n">
        <f aca="false">SUMIFS('Source'!$G:$G,'Source'!$A:$A,"102 - Orthopedic institutes",'Source'!$B:$B,$A182)</f>
        <v>1347.84</v>
      </c>
      <c r="J182" s="8" t="n">
        <f aca="false">I182*$J$5</f>
        <v>1702.53473684211</v>
      </c>
      <c r="K182" s="8" t="n">
        <f aca="false">J182-H182</f>
        <v>961.414736842105</v>
      </c>
      <c r="L182" s="9" t="n">
        <f aca="false">IF(AND(H182=0,J182=0),0,IF(H182=0,"New",(J182-H182)/H182))</f>
        <v>1.29724570493591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127</v>
      </c>
      <c r="B183" s="7" t="str">
        <f aca="false">IFERROR(INDEX('Source'!$C:$C,MATCH($A183,'Source'!$B:$B,0)),"")</f>
        <v>סד לאגודל</v>
      </c>
      <c r="C183" s="8" t="n">
        <f aca="false">SUMIFS('Source'!$D:$D,'Source'!$A:$A,"102 - Orthopedic institutes",'Source'!$B:$B,$A183)</f>
        <v>10</v>
      </c>
      <c r="D183" s="8" t="n">
        <f aca="false">SUMIFS('Source'!$F:$F,'Source'!$A:$A,"102 - Orthopedic institutes",'Source'!$B:$B,$A183)</f>
        <v>4</v>
      </c>
      <c r="E183" s="8" t="n">
        <f aca="false">D183*$J$5</f>
        <v>5.05263157894737</v>
      </c>
      <c r="F183" s="8" t="n">
        <f aca="false">E183-C183</f>
        <v>-4.94736842105263</v>
      </c>
      <c r="G183" s="9" t="n">
        <f aca="false">IF(AND(C183=0,E183=0),0,IF(C183=0,"New",(E183-C183)/C183))</f>
        <v>-0.494736842105263</v>
      </c>
      <c r="H183" s="8" t="n">
        <f aca="false">SUMIFS('Source'!$E:$E,'Source'!$A:$A,"102 - Orthopedic institutes",'Source'!$B:$B,$A183)</f>
        <v>1015.85</v>
      </c>
      <c r="I183" s="8" t="n">
        <f aca="false">SUMIFS('Source'!$G:$G,'Source'!$A:$A,"102 - Orthopedic institutes",'Source'!$B:$B,$A183)</f>
        <v>412.28</v>
      </c>
      <c r="J183" s="8" t="n">
        <f aca="false">I183*$J$5</f>
        <v>520.774736842105</v>
      </c>
      <c r="K183" s="8" t="n">
        <f aca="false">J183-H183</f>
        <v>-495.075263157895</v>
      </c>
      <c r="L183" s="9" t="n">
        <f aca="false">IF(AND(H183=0,J183=0),0,IF(H183=0,"New",(J183-H183)/H183))</f>
        <v>-0.487350753711567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701</v>
      </c>
      <c r="B184" s="7" t="str">
        <f aca="false">IFERROR(INDEX('Source'!$C:$C,MATCH($A184,'Source'!$B:$B,0)),"")</f>
        <v>תומך ברך גנושילד</v>
      </c>
      <c r="C184" s="8" t="n">
        <f aca="false">SUMIFS('Source'!$D:$D,'Source'!$A:$A,"102 - Orthopedic institutes",'Source'!$B:$B,$A184)</f>
        <v>12</v>
      </c>
      <c r="D184" s="8" t="n">
        <f aca="false">SUMIFS('Source'!$F:$F,'Source'!$A:$A,"102 - Orthopedic institutes",'Source'!$B:$B,$A184)</f>
        <v>7</v>
      </c>
      <c r="E184" s="8" t="n">
        <f aca="false">D184*$J$5</f>
        <v>8.84210526315789</v>
      </c>
      <c r="F184" s="8" t="n">
        <f aca="false">E184-C184</f>
        <v>-3.15789473684211</v>
      </c>
      <c r="G184" s="9" t="n">
        <f aca="false">IF(AND(C184=0,E184=0),0,IF(C184=0,"New",(E184-C184)/C184))</f>
        <v>-0.263157894736842</v>
      </c>
      <c r="H184" s="8" t="n">
        <f aca="false">SUMIFS('Source'!$E:$E,'Source'!$A:$A,"102 - Orthopedic institutes",'Source'!$B:$B,$A184)</f>
        <v>1440.01</v>
      </c>
      <c r="I184" s="8" t="n">
        <f aca="false">SUMIFS('Source'!$G:$G,'Source'!$A:$A,"102 - Orthopedic institutes",'Source'!$B:$B,$A184)</f>
        <v>839.99</v>
      </c>
      <c r="J184" s="8" t="n">
        <f aca="false">I184*$J$5</f>
        <v>1061.04</v>
      </c>
      <c r="K184" s="8" t="n">
        <f aca="false">J184-H184</f>
        <v>-378.97</v>
      </c>
      <c r="L184" s="9" t="n">
        <f aca="false">IF(AND(H184=0,J184=0),0,IF(H184=0,"New",(J184-H184)/H184))</f>
        <v>-0.263171783529281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268</v>
      </c>
      <c r="B185" s="7" t="str">
        <f aca="false">IFERROR(INDEX('Source'!$C:$C,MATCH($A185,'Source'!$B:$B,0)),"")</f>
        <v>סד לילה לבוהן</v>
      </c>
      <c r="C185" s="8" t="n">
        <f aca="false">SUMIFS('Source'!$D:$D,'Source'!$A:$A,"102 - Orthopedic institutes",'Source'!$B:$B,$A185)</f>
        <v>61</v>
      </c>
      <c r="D185" s="8" t="n">
        <f aca="false">SUMIFS('Source'!$F:$F,'Source'!$A:$A,"102 - Orthopedic institutes",'Source'!$B:$B,$A185)</f>
        <v>50</v>
      </c>
      <c r="E185" s="8" t="n">
        <f aca="false">D185*$J$5</f>
        <v>63.1578947368421</v>
      </c>
      <c r="F185" s="8" t="n">
        <f aca="false">E185-C185</f>
        <v>2.1578947368421</v>
      </c>
      <c r="G185" s="9" t="n">
        <f aca="false">IF(AND(C185=0,E185=0),0,IF(C185=0,"New",(E185-C185)/C185))</f>
        <v>0.0353753235547886</v>
      </c>
      <c r="H185" s="8" t="n">
        <f aca="false">SUMIFS('Source'!$E:$E,'Source'!$A:$A,"102 - Orthopedic institutes",'Source'!$B:$B,$A185)</f>
        <v>3600.01</v>
      </c>
      <c r="I185" s="8" t="n">
        <f aca="false">SUMIFS('Source'!$G:$G,'Source'!$A:$A,"102 - Orthopedic institutes",'Source'!$B:$B,$A185)</f>
        <v>3000</v>
      </c>
      <c r="J185" s="8" t="n">
        <f aca="false">I185*$J$5</f>
        <v>3789.47368421053</v>
      </c>
      <c r="K185" s="8" t="n">
        <f aca="false">J185-H185</f>
        <v>189.463684210526</v>
      </c>
      <c r="L185" s="9" t="n">
        <f aca="false">IF(AND(H185=0,J185=0),0,IF(H185=0,"New",(J185-H185)/H185))</f>
        <v>0.0526286549788823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235</v>
      </c>
      <c r="B186" s="7" t="str">
        <f aca="false">IFERROR(INDEX('Source'!$C:$C,MATCH($A186,'Source'!$B:$B,0)),"")</f>
        <v>חגורת גב+סגירה כפולה</v>
      </c>
      <c r="C186" s="8" t="n">
        <f aca="false">SUMIFS('Source'!$D:$D,'Source'!$A:$A,"102 - Orthopedic institutes",'Source'!$B:$B,$A186)</f>
        <v>38</v>
      </c>
      <c r="D186" s="8" t="n">
        <f aca="false">SUMIFS('Source'!$F:$F,'Source'!$A:$A,"102 - Orthopedic institutes",'Source'!$B:$B,$A186)</f>
        <v>43</v>
      </c>
      <c r="E186" s="8" t="n">
        <f aca="false">D186*$J$5</f>
        <v>54.3157894736842</v>
      </c>
      <c r="F186" s="8" t="n">
        <f aca="false">E186-C186</f>
        <v>16.3157894736842</v>
      </c>
      <c r="G186" s="9" t="n">
        <f aca="false">IF(AND(C186=0,E186=0),0,IF(C186=0,"New",(E186-C186)/C186))</f>
        <v>0.429362880886426</v>
      </c>
      <c r="H186" s="8" t="n">
        <f aca="false">SUMIFS('Source'!$E:$E,'Source'!$A:$A,"102 - Orthopedic institutes",'Source'!$B:$B,$A186)</f>
        <v>3270.12</v>
      </c>
      <c r="I186" s="8" t="n">
        <f aca="false">SUMIFS('Source'!$G:$G,'Source'!$A:$A,"102 - Orthopedic institutes",'Source'!$B:$B,$A186)</f>
        <v>3870.1</v>
      </c>
      <c r="J186" s="8" t="n">
        <f aca="false">I186*$J$5</f>
        <v>4888.54736842105</v>
      </c>
      <c r="K186" s="8" t="n">
        <f aca="false">J186-H186</f>
        <v>1618.42736842105</v>
      </c>
      <c r="L186" s="9" t="n">
        <f aca="false">IF(AND(H186=0,J186=0),0,IF(H186=0,"New",(J186-H186)/H186))</f>
        <v>0.494913754975674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702</v>
      </c>
      <c r="B187" s="7" t="str">
        <f aca="false">IFERROR(INDEX('Source'!$C:$C,MATCH($A187,'Source'!$B:$B,0)),"")</f>
        <v>תומך ברך גנושילד</v>
      </c>
      <c r="C187" s="8" t="n">
        <f aca="false">SUMIFS('Source'!$D:$D,'Source'!$A:$A,"102 - Orthopedic institutes",'Source'!$B:$B,$A187)</f>
        <v>29</v>
      </c>
      <c r="D187" s="8" t="n">
        <f aca="false">SUMIFS('Source'!$F:$F,'Source'!$A:$A,"102 - Orthopedic institutes",'Source'!$B:$B,$A187)</f>
        <v>18</v>
      </c>
      <c r="E187" s="8" t="n">
        <f aca="false">D187*$J$5</f>
        <v>22.7368421052632</v>
      </c>
      <c r="F187" s="8" t="n">
        <f aca="false">E187-C187</f>
        <v>-6.26315789473684</v>
      </c>
      <c r="G187" s="9" t="n">
        <f aca="false">IF(AND(C187=0,E187=0),0,IF(C187=0,"New",(E187-C187)/C187))</f>
        <v>-0.215970961887477</v>
      </c>
      <c r="H187" s="8" t="n">
        <f aca="false">SUMIFS('Source'!$E:$E,'Source'!$A:$A,"102 - Orthopedic institutes",'Source'!$B:$B,$A187)</f>
        <v>1560.48</v>
      </c>
      <c r="I187" s="8" t="n">
        <f aca="false">SUMIFS('Source'!$G:$G,'Source'!$A:$A,"102 - Orthopedic institutes",'Source'!$B:$B,$A187)</f>
        <v>2160</v>
      </c>
      <c r="J187" s="8" t="n">
        <f aca="false">I187*$J$5</f>
        <v>2728.42105263158</v>
      </c>
      <c r="K187" s="8" t="n">
        <f aca="false">J187-H187</f>
        <v>1167.94105263158</v>
      </c>
      <c r="L187" s="9" t="n">
        <f aca="false">IF(AND(H187=0,J187=0),0,IF(H187=0,"New",(J187-H187)/H187))</f>
        <v>0.748449869675727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703</v>
      </c>
      <c r="B188" s="7" t="str">
        <f aca="false">IFERROR(INDEX('Source'!$C:$C,MATCH($A188,'Source'!$B:$B,0)),"")</f>
        <v>חגורת פאבליק (רצועות אבדוקציה)</v>
      </c>
      <c r="C188" s="8" t="n">
        <f aca="false">SUMIFS('Source'!$D:$D,'Source'!$A:$A,"102 - Orthopedic institutes",'Source'!$B:$B,$A188)</f>
        <v>15</v>
      </c>
      <c r="D188" s="8" t="n">
        <f aca="false">SUMIFS('Source'!$F:$F,'Source'!$A:$A,"102 - Orthopedic institutes",'Source'!$B:$B,$A188)</f>
        <v>18</v>
      </c>
      <c r="E188" s="8" t="n">
        <f aca="false">D188*$J$5</f>
        <v>22.7368421052632</v>
      </c>
      <c r="F188" s="8" t="n">
        <f aca="false">E188-C188</f>
        <v>7.73684210526316</v>
      </c>
      <c r="G188" s="9" t="n">
        <f aca="false">IF(AND(C188=0,E188=0),0,IF(C188=0,"New",(E188-C188)/C188))</f>
        <v>0.515789473684211</v>
      </c>
      <c r="H188" s="8" t="n">
        <f aca="false">SUMIFS('Source'!$E:$E,'Source'!$A:$A,"102 - Orthopedic institutes",'Source'!$B:$B,$A188)</f>
        <v>3807.34</v>
      </c>
      <c r="I188" s="8" t="n">
        <f aca="false">SUMIFS('Source'!$G:$G,'Source'!$A:$A,"102 - Orthopedic institutes",'Source'!$B:$B,$A188)</f>
        <v>4399.53</v>
      </c>
      <c r="J188" s="8" t="n">
        <f aca="false">I188*$J$5</f>
        <v>5557.30105263158</v>
      </c>
      <c r="K188" s="8" t="n">
        <f aca="false">J188-H188</f>
        <v>1749.96105263158</v>
      </c>
      <c r="L188" s="9" t="n">
        <f aca="false">IF(AND(H188=0,J188=0),0,IF(H188=0,"New",(J188-H188)/H188))</f>
        <v>0.459628258214811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704</v>
      </c>
      <c r="B189" s="7" t="str">
        <f aca="false">IFERROR(INDEX('Source'!$C:$C,MATCH($A189,'Source'!$B:$B,0)),"")</f>
        <v>גרב לילה לטיפול בדורבן</v>
      </c>
      <c r="C189" s="8" t="n">
        <f aca="false">SUMIFS('Source'!$D:$D,'Source'!$A:$A,"102 - Orthopedic institutes",'Source'!$B:$B,$A189)</f>
        <v>16</v>
      </c>
      <c r="D189" s="8" t="n">
        <f aca="false">SUMIFS('Source'!$F:$F,'Source'!$A:$A,"102 - Orthopedic institutes",'Source'!$B:$B,$A189)</f>
        <v>6</v>
      </c>
      <c r="E189" s="8" t="n">
        <f aca="false">D189*$J$5</f>
        <v>7.57894736842105</v>
      </c>
      <c r="F189" s="8" t="n">
        <f aca="false">E189-C189</f>
        <v>-8.42105263157895</v>
      </c>
      <c r="G189" s="9" t="n">
        <f aca="false">IF(AND(C189=0,E189=0),0,IF(C189=0,"New",(E189-C189)/C189))</f>
        <v>-0.526315789473684</v>
      </c>
      <c r="H189" s="8" t="n">
        <f aca="false">SUMIFS('Source'!$E:$E,'Source'!$A:$A,"102 - Orthopedic institutes",'Source'!$B:$B,$A189)</f>
        <v>970</v>
      </c>
      <c r="I189" s="8" t="n">
        <f aca="false">SUMIFS('Source'!$G:$G,'Source'!$A:$A,"102 - Orthopedic institutes",'Source'!$B:$B,$A189)</f>
        <v>390.02</v>
      </c>
      <c r="J189" s="8" t="n">
        <f aca="false">I189*$J$5</f>
        <v>492.656842105263</v>
      </c>
      <c r="K189" s="8" t="n">
        <f aca="false">J189-H189</f>
        <v>-477.343157894737</v>
      </c>
      <c r="L189" s="9" t="n">
        <f aca="false">IF(AND(H189=0,J189=0),0,IF(H189=0,"New",(J189-H189)/H189))</f>
        <v>-0.49210634834509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336</v>
      </c>
      <c r="B190" s="7" t="str">
        <f aca="false">IFERROR(INDEX('Source'!$C:$C,MATCH($A190,'Source'!$B:$B,0)),"")</f>
        <v>חגורת גב+סגירה כפולה</v>
      </c>
      <c r="C190" s="8" t="n">
        <f aca="false">SUMIFS('Source'!$D:$D,'Source'!$A:$A,"102 - Orthopedic institutes",'Source'!$B:$B,$A190)</f>
        <v>3</v>
      </c>
      <c r="D190" s="8" t="n">
        <f aca="false">SUMIFS('Source'!$F:$F,'Source'!$A:$A,"102 - Orthopedic institutes",'Source'!$B:$B,$A190)</f>
        <v>9</v>
      </c>
      <c r="E190" s="8" t="n">
        <f aca="false">D190*$J$5</f>
        <v>11.3684210526316</v>
      </c>
      <c r="F190" s="8" t="n">
        <f aca="false">E190-C190</f>
        <v>8.36842105263158</v>
      </c>
      <c r="G190" s="9" t="n">
        <f aca="false">IF(AND(C190=0,E190=0),0,IF(C190=0,"New",(E190-C190)/C190))</f>
        <v>2.78947368421053</v>
      </c>
      <c r="H190" s="8" t="n">
        <f aca="false">SUMIFS('Source'!$E:$E,'Source'!$A:$A,"102 - Orthopedic institutes",'Source'!$B:$B,$A190)</f>
        <v>239.99</v>
      </c>
      <c r="I190" s="8" t="n">
        <f aca="false">SUMIFS('Source'!$G:$G,'Source'!$A:$A,"102 - Orthopedic institutes",'Source'!$B:$B,$A190)</f>
        <v>810.02</v>
      </c>
      <c r="J190" s="8" t="n">
        <f aca="false">I190*$J$5</f>
        <v>1023.18315789474</v>
      </c>
      <c r="K190" s="8" t="n">
        <f aca="false">J190-H190</f>
        <v>783.193157894737</v>
      </c>
      <c r="L190" s="9" t="n">
        <f aca="false">IF(AND(H190=0,J190=0),0,IF(H190=0,"New",(J190-H190)/H190))</f>
        <v>3.26344080126146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705</v>
      </c>
      <c r="B191" s="7" t="str">
        <f aca="false">IFERROR(INDEX('Source'!$C:$C,MATCH($A191,'Source'!$B:$B,0)),"")</f>
        <v>סד לקרסול</v>
      </c>
      <c r="C191" s="8" t="n">
        <f aca="false">SUMIFS('Source'!$D:$D,'Source'!$A:$A,"102 - Orthopedic institutes",'Source'!$B:$B,$A191)</f>
        <v>6</v>
      </c>
      <c r="D191" s="8" t="n">
        <f aca="false">SUMIFS('Source'!$F:$F,'Source'!$A:$A,"102 - Orthopedic institutes",'Source'!$B:$B,$A191)</f>
        <v>1</v>
      </c>
      <c r="E191" s="8" t="n">
        <f aca="false">D191*$J$5</f>
        <v>1.26315789473684</v>
      </c>
      <c r="F191" s="8" t="n">
        <f aca="false">E191-C191</f>
        <v>-4.73684210526316</v>
      </c>
      <c r="G191" s="9" t="n">
        <f aca="false">IF(AND(C191=0,E191=0),0,IF(C191=0,"New",(E191-C191)/C191))</f>
        <v>-0.789473684210526</v>
      </c>
      <c r="H191" s="8" t="n">
        <f aca="false">SUMIFS('Source'!$E:$E,'Source'!$A:$A,"102 - Orthopedic institutes",'Source'!$B:$B,$A191)</f>
        <v>684.99</v>
      </c>
      <c r="I191" s="8" t="n">
        <f aca="false">SUMIFS('Source'!$G:$G,'Source'!$A:$A,"102 - Orthopedic institutes",'Source'!$B:$B,$A191)</f>
        <v>115</v>
      </c>
      <c r="J191" s="8" t="n">
        <f aca="false">I191*$J$5</f>
        <v>145.263157894737</v>
      </c>
      <c r="K191" s="8" t="n">
        <f aca="false">J191-H191</f>
        <v>-539.726842105263</v>
      </c>
      <c r="L191" s="9" t="n">
        <f aca="false">IF(AND(H191=0,J191=0),0,IF(H191=0,"New",(J191-H191)/H191))</f>
        <v>-0.787933899918631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309</v>
      </c>
      <c r="B192" s="7" t="str">
        <f aca="false">IFERROR(INDEX('Source'!$C:$C,MATCH($A192,'Source'!$B:$B,0)),"")</f>
        <v>חבק יד מתכוון</v>
      </c>
      <c r="C192" s="8" t="n">
        <f aca="false">SUMIFS('Source'!$D:$D,'Source'!$A:$A,"102 - Orthopedic institutes",'Source'!$B:$B,$A192)</f>
        <v>16</v>
      </c>
      <c r="D192" s="8" t="n">
        <f aca="false">SUMIFS('Source'!$F:$F,'Source'!$A:$A,"102 - Orthopedic institutes",'Source'!$B:$B,$A192)</f>
        <v>0</v>
      </c>
      <c r="E192" s="8" t="n">
        <f aca="false">D192*$J$5</f>
        <v>0</v>
      </c>
      <c r="F192" s="8" t="n">
        <f aca="false">E192-C192</f>
        <v>-16</v>
      </c>
      <c r="G192" s="9" t="n">
        <f aca="false">IF(AND(C192=0,E192=0),0,IF(C192=0,"New",(E192-C192)/C192))</f>
        <v>-1</v>
      </c>
      <c r="H192" s="8" t="n">
        <f aca="false">SUMIFS('Source'!$E:$E,'Source'!$A:$A,"102 - Orthopedic institutes",'Source'!$B:$B,$A192)</f>
        <v>568.82</v>
      </c>
      <c r="I192" s="8" t="n">
        <f aca="false">SUMIFS('Source'!$G:$G,'Source'!$A:$A,"102 - Orthopedic institutes",'Source'!$B:$B,$A192)</f>
        <v>0</v>
      </c>
      <c r="J192" s="8" t="n">
        <f aca="false">I192*$J$5</f>
        <v>0</v>
      </c>
      <c r="K192" s="8" t="n">
        <f aca="false">J192-H192</f>
        <v>-568.82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486</v>
      </c>
      <c r="B193" s="7" t="str">
        <f aca="false">IFERROR(INDEX('Source'!$C:$C,MATCH($A193,'Source'!$B:$B,0)),"")</f>
        <v>רצועה לפיקת הברך</v>
      </c>
      <c r="C193" s="8" t="n">
        <f aca="false">SUMIFS('Source'!$D:$D,'Source'!$A:$A,"102 - Orthopedic institutes",'Source'!$B:$B,$A193)</f>
        <v>7</v>
      </c>
      <c r="D193" s="8" t="n">
        <f aca="false">SUMIFS('Source'!$F:$F,'Source'!$A:$A,"102 - Orthopedic institutes",'Source'!$B:$B,$A193)</f>
        <v>0</v>
      </c>
      <c r="E193" s="8" t="n">
        <f aca="false">D193*$J$5</f>
        <v>0</v>
      </c>
      <c r="F193" s="8" t="n">
        <f aca="false">E193-C193</f>
        <v>-7</v>
      </c>
      <c r="G193" s="9" t="n">
        <f aca="false">IF(AND(C193=0,E193=0),0,IF(C193=0,"New",(E193-C193)/C193))</f>
        <v>-1</v>
      </c>
      <c r="H193" s="8" t="n">
        <f aca="false">SUMIFS('Source'!$E:$E,'Source'!$A:$A,"102 - Orthopedic institutes",'Source'!$B:$B,$A193)</f>
        <v>562.99</v>
      </c>
      <c r="I193" s="8" t="n">
        <f aca="false">SUMIFS('Source'!$G:$G,'Source'!$A:$A,"102 - Orthopedic institutes",'Source'!$B:$B,$A193)</f>
        <v>0</v>
      </c>
      <c r="J193" s="8" t="n">
        <f aca="false">I193*$J$5</f>
        <v>0</v>
      </c>
      <c r="K193" s="8" t="n">
        <f aca="false">J193-H193</f>
        <v>-562.99</v>
      </c>
      <c r="L193" s="9" t="n">
        <f aca="false">IF(AND(H193=0,J193=0),0,IF(H193=0,"New",(J193-H193)/H193))</f>
        <v>-1</v>
      </c>
      <c r="M193" s="7" t="str">
        <f aca="false">IF(AND(OR(C193&lt;&gt;0,H193&lt;&gt;0),D193=0,I193=0),"DROP",IF(AND(OR(D193&lt;&gt;0,I193&lt;&gt;0),C193=0,H193=0),"NEW",""))</f>
        <v>DROP</v>
      </c>
    </row>
    <row r="194" customFormat="false" ht="15" hidden="false" customHeight="false" outlineLevel="0" collapsed="false">
      <c r="A194" s="7" t="s">
        <v>468</v>
      </c>
      <c r="B194" s="7" t="str">
        <f aca="false">IFERROR(INDEX('Source'!$C:$C,MATCH($A194,'Source'!$B:$B,0)),"")</f>
        <v>מגן ברך SC422</v>
      </c>
      <c r="C194" s="8" t="n">
        <f aca="false">SUMIFS('Source'!$D:$D,'Source'!$A:$A,"102 - Orthopedic institutes",'Source'!$B:$B,$A194)</f>
        <v>5</v>
      </c>
      <c r="D194" s="8" t="n">
        <f aca="false">SUMIFS('Source'!$F:$F,'Source'!$A:$A,"102 - Orthopedic institutes",'Source'!$B:$B,$A194)</f>
        <v>1</v>
      </c>
      <c r="E194" s="8" t="n">
        <f aca="false">D194*$J$5</f>
        <v>1.26315789473684</v>
      </c>
      <c r="F194" s="8" t="n">
        <f aca="false">E194-C194</f>
        <v>-3.73684210526316</v>
      </c>
      <c r="G194" s="9" t="n">
        <f aca="false">IF(AND(C194=0,E194=0),0,IF(C194=0,"New",(E194-C194)/C194))</f>
        <v>-0.747368421052632</v>
      </c>
      <c r="H194" s="8" t="n">
        <f aca="false">SUMIFS('Source'!$E:$E,'Source'!$A:$A,"102 - Orthopedic institutes",'Source'!$B:$B,$A194)</f>
        <v>702.86</v>
      </c>
      <c r="I194" s="8" t="n">
        <f aca="false">SUMIFS('Source'!$G:$G,'Source'!$A:$A,"102 - Orthopedic institutes",'Source'!$B:$B,$A194)</f>
        <v>140.57</v>
      </c>
      <c r="J194" s="8" t="n">
        <f aca="false">I194*$J$5</f>
        <v>177.562105263158</v>
      </c>
      <c r="K194" s="8" t="n">
        <f aca="false">J194-H194</f>
        <v>-525.297894736842</v>
      </c>
      <c r="L194" s="9" t="n">
        <f aca="false">IF(AND(H194=0,J194=0),0,IF(H194=0,"New",(J194-H194)/H194))</f>
        <v>-0.747372015389754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706</v>
      </c>
      <c r="B195" s="7" t="str">
        <f aca="false">IFERROR(INDEX('Source'!$C:$C,MATCH($A195,'Source'!$B:$B,0)),"")</f>
        <v>חגורת שבר לצד שמאל</v>
      </c>
      <c r="C195" s="8" t="n">
        <f aca="false">SUMIFS('Source'!$D:$D,'Source'!$A:$A,"102 - Orthopedic institutes",'Source'!$B:$B,$A195)</f>
        <v>0</v>
      </c>
      <c r="D195" s="8" t="n">
        <f aca="false">SUMIFS('Source'!$F:$F,'Source'!$A:$A,"102 - Orthopedic institutes",'Source'!$B:$B,$A195)</f>
        <v>4</v>
      </c>
      <c r="E195" s="8" t="n">
        <f aca="false">D195*$J$5</f>
        <v>5.05263157894737</v>
      </c>
      <c r="F195" s="8" t="n">
        <f aca="false">E195-C195</f>
        <v>5.05263157894737</v>
      </c>
      <c r="G195" s="9" t="str">
        <f aca="false">IF(AND(C195=0,E195=0),0,IF(C195=0,"New",(E195-C195)/C195))</f>
        <v>New</v>
      </c>
      <c r="H195" s="8" t="n">
        <f aca="false">SUMIFS('Source'!$E:$E,'Source'!$A:$A,"102 - Orthopedic institutes",'Source'!$B:$B,$A195)</f>
        <v>0</v>
      </c>
      <c r="I195" s="8" t="n">
        <f aca="false">SUMIFS('Source'!$G:$G,'Source'!$A:$A,"102 - Orthopedic institutes",'Source'!$B:$B,$A195)</f>
        <v>560.01</v>
      </c>
      <c r="J195" s="8" t="n">
        <f aca="false">I195*$J$5</f>
        <v>707.381052631579</v>
      </c>
      <c r="K195" s="8" t="n">
        <f aca="false">J195-H195</f>
        <v>707.381052631579</v>
      </c>
      <c r="L195" s="9" t="str">
        <f aca="false">IF(AND(H195=0,J195=0),0,IF(H195=0,"New",(J195-H195)/H195))</f>
        <v>New</v>
      </c>
      <c r="M195" s="7" t="str">
        <f aca="false">IF(AND(OR(C195&lt;&gt;0,H195&lt;&gt;0),D195=0,I195=0),"DROP",IF(AND(OR(D195&lt;&gt;0,I195&lt;&gt;0),C195=0,H195=0),"NEW",""))</f>
        <v>NEW</v>
      </c>
    </row>
    <row r="196" customFormat="false" ht="15" hidden="false" customHeight="false" outlineLevel="0" collapsed="false">
      <c r="A196" s="7" t="s">
        <v>352</v>
      </c>
      <c r="B196" s="7" t="str">
        <f aca="false">IFERROR(INDEX('Source'!$C:$C,MATCH($A196,'Source'!$B:$B,0)),"")</f>
        <v>מגן ברך SC422</v>
      </c>
      <c r="C196" s="8" t="n">
        <f aca="false">SUMIFS('Source'!$D:$D,'Source'!$A:$A,"102 - Orthopedic institutes",'Source'!$B:$B,$A196)</f>
        <v>4</v>
      </c>
      <c r="D196" s="8" t="n">
        <f aca="false">SUMIFS('Source'!$F:$F,'Source'!$A:$A,"102 - Orthopedic institutes",'Source'!$B:$B,$A196)</f>
        <v>0</v>
      </c>
      <c r="E196" s="8" t="n">
        <f aca="false">D196*$J$5</f>
        <v>0</v>
      </c>
      <c r="F196" s="8" t="n">
        <f aca="false">E196-C196</f>
        <v>-4</v>
      </c>
      <c r="G196" s="9" t="n">
        <f aca="false">IF(AND(C196=0,E196=0),0,IF(C196=0,"New",(E196-C196)/C196))</f>
        <v>-1</v>
      </c>
      <c r="H196" s="8" t="n">
        <f aca="false">SUMIFS('Source'!$E:$E,'Source'!$A:$A,"102 - Orthopedic institutes",'Source'!$B:$B,$A196)</f>
        <v>558.76</v>
      </c>
      <c r="I196" s="8" t="n">
        <f aca="false">SUMIFS('Source'!$G:$G,'Source'!$A:$A,"102 - Orthopedic institutes",'Source'!$B:$B,$A196)</f>
        <v>0</v>
      </c>
      <c r="J196" s="8" t="n">
        <f aca="false">I196*$J$5</f>
        <v>0</v>
      </c>
      <c r="K196" s="8" t="n">
        <f aca="false">J196-H196</f>
        <v>-558.76</v>
      </c>
      <c r="L196" s="9" t="n">
        <f aca="false">IF(AND(H196=0,J196=0),0,IF(H196=0,"New",(J196-H196)/H196))</f>
        <v>-1</v>
      </c>
      <c r="M196" s="7" t="str">
        <f aca="false">IF(AND(OR(C196&lt;&gt;0,H196&lt;&gt;0),D196=0,I196=0),"DROP",IF(AND(OR(D196&lt;&gt;0,I196&lt;&gt;0),C196=0,H196=0),"NEW",""))</f>
        <v>DROP</v>
      </c>
    </row>
    <row r="197" customFormat="false" ht="15" hidden="false" customHeight="false" outlineLevel="0" collapsed="false">
      <c r="A197" s="7" t="s">
        <v>153</v>
      </c>
      <c r="B197" s="7" t="str">
        <f aca="false">IFERROR(INDEX('Source'!$C:$C,MATCH($A197,'Source'!$B:$B,0)),"")</f>
        <v>מגן קרסול סגור</v>
      </c>
      <c r="C197" s="8" t="n">
        <f aca="false">SUMIFS('Source'!$D:$D,'Source'!$A:$A,"102 - Orthopedic institutes",'Source'!$B:$B,$A197)</f>
        <v>17</v>
      </c>
      <c r="D197" s="8" t="n">
        <f aca="false">SUMIFS('Source'!$F:$F,'Source'!$A:$A,"102 - Orthopedic institutes",'Source'!$B:$B,$A197)</f>
        <v>5</v>
      </c>
      <c r="E197" s="8" t="n">
        <f aca="false">D197*$J$5</f>
        <v>6.31578947368421</v>
      </c>
      <c r="F197" s="8" t="n">
        <f aca="false">E197-C197</f>
        <v>-10.6842105263158</v>
      </c>
      <c r="G197" s="9" t="n">
        <f aca="false">IF(AND(C197=0,E197=0),0,IF(C197=0,"New",(E197-C197)/C197))</f>
        <v>-0.628482972136223</v>
      </c>
      <c r="H197" s="8" t="n">
        <f aca="false">SUMIFS('Source'!$E:$E,'Source'!$A:$A,"102 - Orthopedic institutes",'Source'!$B:$B,$A197)</f>
        <v>778.65</v>
      </c>
      <c r="I197" s="8" t="n">
        <f aca="false">SUMIFS('Source'!$G:$G,'Source'!$A:$A,"102 - Orthopedic institutes",'Source'!$B:$B,$A197)</f>
        <v>227.86</v>
      </c>
      <c r="J197" s="8" t="n">
        <f aca="false">I197*$J$5</f>
        <v>287.823157894737</v>
      </c>
      <c r="K197" s="8" t="n">
        <f aca="false">J197-H197</f>
        <v>-490.826842105263</v>
      </c>
      <c r="L197" s="9" t="n">
        <f aca="false">IF(AND(H197=0,J197=0),0,IF(H197=0,"New",(J197-H197)/H197))</f>
        <v>-0.630356183272668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405</v>
      </c>
      <c r="B198" s="7" t="str">
        <f aca="false">IFERROR(INDEX('Source'!$C:$C,MATCH($A198,'Source'!$B:$B,0)),"")</f>
        <v>חבק יד SC25</v>
      </c>
      <c r="C198" s="8" t="n">
        <f aca="false">SUMIFS('Source'!$D:$D,'Source'!$A:$A,"102 - Orthopedic institutes",'Source'!$B:$B,$A198)</f>
        <v>8</v>
      </c>
      <c r="D198" s="8" t="n">
        <f aca="false">SUMIFS('Source'!$F:$F,'Source'!$A:$A,"102 - Orthopedic institutes",'Source'!$B:$B,$A198)</f>
        <v>1</v>
      </c>
      <c r="E198" s="8" t="n">
        <f aca="false">D198*$J$5</f>
        <v>1.26315789473684</v>
      </c>
      <c r="F198" s="8" t="n">
        <f aca="false">E198-C198</f>
        <v>-6.73684210526316</v>
      </c>
      <c r="G198" s="9" t="n">
        <f aca="false">IF(AND(C198=0,E198=0),0,IF(C198=0,"New",(E198-C198)/C198))</f>
        <v>-0.842105263157895</v>
      </c>
      <c r="H198" s="8" t="n">
        <f aca="false">SUMIFS('Source'!$E:$E,'Source'!$A:$A,"102 - Orthopedic institutes",'Source'!$B:$B,$A198)</f>
        <v>634.73</v>
      </c>
      <c r="I198" s="8" t="n">
        <f aca="false">SUMIFS('Source'!$G:$G,'Source'!$A:$A,"102 - Orthopedic institutes",'Source'!$B:$B,$A198)</f>
        <v>93.67</v>
      </c>
      <c r="J198" s="8" t="n">
        <f aca="false">I198*$J$5</f>
        <v>118.32</v>
      </c>
      <c r="K198" s="8" t="n">
        <f aca="false">J198-H198</f>
        <v>-516.41</v>
      </c>
      <c r="L198" s="9" t="n">
        <f aca="false">IF(AND(H198=0,J198=0),0,IF(H198=0,"New",(J198-H198)/H198))</f>
        <v>-0.81359003040663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498</v>
      </c>
      <c r="B199" s="7" t="str">
        <f aca="false">IFERROR(INDEX('Source'!$C:$C,MATCH($A199,'Source'!$B:$B,0)),"")</f>
        <v>חגורה מותנית צרה</v>
      </c>
      <c r="C199" s="8" t="n">
        <f aca="false">SUMIFS('Source'!$D:$D,'Source'!$A:$A,"102 - Orthopedic institutes",'Source'!$B:$B,$A199)</f>
        <v>11</v>
      </c>
      <c r="D199" s="8" t="n">
        <f aca="false">SUMIFS('Source'!$F:$F,'Source'!$A:$A,"102 - Orthopedic institutes",'Source'!$B:$B,$A199)</f>
        <v>6</v>
      </c>
      <c r="E199" s="8" t="n">
        <f aca="false">D199*$J$5</f>
        <v>7.57894736842105</v>
      </c>
      <c r="F199" s="8" t="n">
        <f aca="false">E199-C199</f>
        <v>-3.42105263157895</v>
      </c>
      <c r="G199" s="9" t="n">
        <f aca="false">IF(AND(C199=0,E199=0),0,IF(C199=0,"New",(E199-C199)/C199))</f>
        <v>-0.311004784688995</v>
      </c>
      <c r="H199" s="8" t="n">
        <f aca="false">SUMIFS('Source'!$E:$E,'Source'!$A:$A,"102 - Orthopedic institutes",'Source'!$B:$B,$A199)</f>
        <v>1380.01</v>
      </c>
      <c r="I199" s="8" t="n">
        <f aca="false">SUMIFS('Source'!$G:$G,'Source'!$A:$A,"102 - Orthopedic institutes",'Source'!$B:$B,$A199)</f>
        <v>843.45</v>
      </c>
      <c r="J199" s="8" t="n">
        <f aca="false">I199*$J$5</f>
        <v>1065.41052631579</v>
      </c>
      <c r="K199" s="8" t="n">
        <f aca="false">J199-H199</f>
        <v>-314.599473684211</v>
      </c>
      <c r="L199" s="9" t="n">
        <f aca="false">IF(AND(H199=0,J199=0),0,IF(H199=0,"New",(J199-H199)/H199))</f>
        <v>-0.227968981155362</v>
      </c>
      <c r="M199" s="7" t="str">
        <f aca="false">IF(AND(OR(C199&lt;&gt;0,H199&lt;&gt;0),D199=0,I199=0),"DROP",IF(AND(OR(D199&lt;&gt;0,I199&lt;&gt;0),C199=0,H199=0),"NEW",""))</f>
        <v/>
      </c>
    </row>
    <row r="200" customFormat="false" ht="15" hidden="false" customHeight="false" outlineLevel="0" collapsed="false">
      <c r="A200" s="7" t="s">
        <v>490</v>
      </c>
      <c r="B200" s="7" t="str">
        <f aca="false">IFERROR(INDEX('Source'!$C:$C,MATCH($A200,'Source'!$B:$B,0)),"")</f>
        <v>חגורת הריון מכנס</v>
      </c>
      <c r="C200" s="8" t="n">
        <f aca="false">SUMIFS('Source'!$D:$D,'Source'!$A:$A,"102 - Orthopedic institutes",'Source'!$B:$B,$A200)</f>
        <v>2</v>
      </c>
      <c r="D200" s="8" t="n">
        <f aca="false">SUMIFS('Source'!$F:$F,'Source'!$A:$A,"102 - Orthopedic institutes",'Source'!$B:$B,$A200)</f>
        <v>4</v>
      </c>
      <c r="E200" s="8" t="n">
        <f aca="false">D200*$J$5</f>
        <v>5.05263157894737</v>
      </c>
      <c r="F200" s="8" t="n">
        <f aca="false">E200-C200</f>
        <v>3.05263157894737</v>
      </c>
      <c r="G200" s="9" t="n">
        <f aca="false">IF(AND(C200=0,E200=0),0,IF(C200=0,"New",(E200-C200)/C200))</f>
        <v>1.52631578947368</v>
      </c>
      <c r="H200" s="8" t="n">
        <f aca="false">SUMIFS('Source'!$E:$E,'Source'!$A:$A,"102 - Orthopedic institutes",'Source'!$B:$B,$A200)</f>
        <v>536.06</v>
      </c>
      <c r="I200" s="8" t="n">
        <f aca="false">SUMIFS('Source'!$G:$G,'Source'!$A:$A,"102 - Orthopedic institutes",'Source'!$B:$B,$A200)</f>
        <v>1071.98</v>
      </c>
      <c r="J200" s="8" t="n">
        <f aca="false">I200*$J$5</f>
        <v>1354.08</v>
      </c>
      <c r="K200" s="8" t="n">
        <f aca="false">J200-H200</f>
        <v>818.02</v>
      </c>
      <c r="L200" s="9" t="n">
        <f aca="false">IF(AND(H200=0,J200=0),0,IF(H200=0,"New",(J200-H200)/H200))</f>
        <v>1.52598589710107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408</v>
      </c>
      <c r="B201" s="7" t="str">
        <f aca="false">IFERROR(INDEX('Source'!$C:$C,MATCH($A201,'Source'!$B:$B,0)),"")</f>
        <v>חגורה למנותחי בטן</v>
      </c>
      <c r="C201" s="8" t="n">
        <f aca="false">SUMIFS('Source'!$D:$D,'Source'!$A:$A,"102 - Orthopedic institutes",'Source'!$B:$B,$A201)</f>
        <v>4</v>
      </c>
      <c r="D201" s="8" t="n">
        <f aca="false">SUMIFS('Source'!$F:$F,'Source'!$A:$A,"102 - Orthopedic institutes",'Source'!$B:$B,$A201)</f>
        <v>0</v>
      </c>
      <c r="E201" s="8" t="n">
        <f aca="false">D201*$J$5</f>
        <v>0</v>
      </c>
      <c r="F201" s="8" t="n">
        <f aca="false">E201-C201</f>
        <v>-4</v>
      </c>
      <c r="G201" s="9" t="n">
        <f aca="false">IF(AND(C201=0,E201=0),0,IF(C201=0,"New",(E201-C201)/C201))</f>
        <v>-1</v>
      </c>
      <c r="H201" s="8" t="n">
        <f aca="false">SUMIFS('Source'!$E:$E,'Source'!$A:$A,"102 - Orthopedic institutes",'Source'!$B:$B,$A201)</f>
        <v>535.26</v>
      </c>
      <c r="I201" s="8" t="n">
        <f aca="false">SUMIFS('Source'!$G:$G,'Source'!$A:$A,"102 - Orthopedic institutes",'Source'!$B:$B,$A201)</f>
        <v>0</v>
      </c>
      <c r="J201" s="8" t="n">
        <f aca="false">I201*$J$5</f>
        <v>0</v>
      </c>
      <c r="K201" s="8" t="n">
        <f aca="false">J201-H201</f>
        <v>-535.26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236</v>
      </c>
      <c r="B202" s="7" t="str">
        <f aca="false">IFERROR(INDEX('Source'!$C:$C,MATCH($A202,'Source'!$B:$B,0)),"")</f>
        <v>רפידת אנטי-ריח</v>
      </c>
      <c r="C202" s="8" t="n">
        <f aca="false">SUMIFS('Source'!$D:$D,'Source'!$A:$A,"102 - Orthopedic institutes",'Source'!$B:$B,$A202)</f>
        <v>44</v>
      </c>
      <c r="D202" s="8" t="n">
        <f aca="false">SUMIFS('Source'!$F:$F,'Source'!$A:$A,"102 - Orthopedic institutes",'Source'!$B:$B,$A202)</f>
        <v>3</v>
      </c>
      <c r="E202" s="8" t="n">
        <f aca="false">D202*$J$5</f>
        <v>3.78947368421053</v>
      </c>
      <c r="F202" s="8" t="n">
        <f aca="false">E202-C202</f>
        <v>-40.2105263157895</v>
      </c>
      <c r="G202" s="9" t="n">
        <f aca="false">IF(AND(C202=0,E202=0),0,IF(C202=0,"New",(E202-C202)/C202))</f>
        <v>-0.913875598086124</v>
      </c>
      <c r="H202" s="8" t="n">
        <f aca="false">SUMIFS('Source'!$E:$E,'Source'!$A:$A,"102 - Orthopedic institutes",'Source'!$B:$B,$A202)</f>
        <v>578.83</v>
      </c>
      <c r="I202" s="8" t="n">
        <f aca="false">SUMIFS('Source'!$G:$G,'Source'!$A:$A,"102 - Orthopedic institutes",'Source'!$B:$B,$A202)</f>
        <v>46.26</v>
      </c>
      <c r="J202" s="8" t="n">
        <f aca="false">I202*$J$5</f>
        <v>58.4336842105263</v>
      </c>
      <c r="K202" s="8" t="n">
        <f aca="false">J202-H202</f>
        <v>-520.396315789474</v>
      </c>
      <c r="L202" s="9" t="n">
        <f aca="false">IF(AND(H202=0,J202=0),0,IF(H202=0,"New",(J202-H202)/H202))</f>
        <v>-0.899048625312222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287</v>
      </c>
      <c r="B203" s="7" t="str">
        <f aca="false">IFERROR(INDEX('Source'!$C:$C,MATCH($A203,'Source'!$B:$B,0)),"")</f>
        <v>מגן ברך רגיל</v>
      </c>
      <c r="C203" s="8" t="n">
        <f aca="false">SUMIFS('Source'!$D:$D,'Source'!$A:$A,"102 - Orthopedic institutes",'Source'!$B:$B,$A203)</f>
        <v>0</v>
      </c>
      <c r="D203" s="8" t="n">
        <f aca="false">SUMIFS('Source'!$F:$F,'Source'!$A:$A,"102 - Orthopedic institutes",'Source'!$B:$B,$A203)</f>
        <v>5</v>
      </c>
      <c r="E203" s="8" t="n">
        <f aca="false">D203*$J$5</f>
        <v>6.31578947368421</v>
      </c>
      <c r="F203" s="8" t="n">
        <f aca="false">E203-C203</f>
        <v>6.31578947368421</v>
      </c>
      <c r="G203" s="9" t="str">
        <f aca="false">IF(AND(C203=0,E203=0),0,IF(C203=0,"New",(E203-C203)/C203))</f>
        <v>New</v>
      </c>
      <c r="H203" s="8" t="n">
        <f aca="false">SUMIFS('Source'!$E:$E,'Source'!$A:$A,"102 - Orthopedic institutes",'Source'!$B:$B,$A203)</f>
        <v>0</v>
      </c>
      <c r="I203" s="8" t="n">
        <f aca="false">SUMIFS('Source'!$G:$G,'Source'!$A:$A,"102 - Orthopedic institutes",'Source'!$B:$B,$A203)</f>
        <v>527.1</v>
      </c>
      <c r="J203" s="8" t="n">
        <f aca="false">I203*$J$5</f>
        <v>665.81052631579</v>
      </c>
      <c r="K203" s="8" t="n">
        <f aca="false">J203-H203</f>
        <v>665.81052631579</v>
      </c>
      <c r="L203" s="9" t="str">
        <f aca="false">IF(AND(H203=0,J203=0),0,IF(H203=0,"New",(J203-H203)/H203))</f>
        <v>New</v>
      </c>
      <c r="M203" s="7" t="str">
        <f aca="false">IF(AND(OR(C203&lt;&gt;0,H203&lt;&gt;0),D203=0,I203=0),"DROP",IF(AND(OR(D203&lt;&gt;0,I203&lt;&gt;0),C203=0,H203=0),"NEW",""))</f>
        <v>NEW</v>
      </c>
    </row>
    <row r="204" customFormat="false" ht="15" hidden="false" customHeight="false" outlineLevel="0" collapsed="false">
      <c r="A204" s="7" t="s">
        <v>563</v>
      </c>
      <c r="B204" s="7" t="str">
        <f aca="false">IFERROR(INDEX('Source'!$C:$C,MATCH($A204,'Source'!$B:$B,0)),"")</f>
        <v>מגן קרסול+כרית סיליקון</v>
      </c>
      <c r="C204" s="8" t="n">
        <f aca="false">SUMIFS('Source'!$D:$D,'Source'!$A:$A,"102 - Orthopedic institutes",'Source'!$B:$B,$A204)</f>
        <v>11</v>
      </c>
      <c r="D204" s="8" t="n">
        <f aca="false">SUMIFS('Source'!$F:$F,'Source'!$A:$A,"102 - Orthopedic institutes",'Source'!$B:$B,$A204)</f>
        <v>4</v>
      </c>
      <c r="E204" s="8" t="n">
        <f aca="false">D204*$J$5</f>
        <v>5.05263157894737</v>
      </c>
      <c r="F204" s="8" t="n">
        <f aca="false">E204-C204</f>
        <v>-5.94736842105263</v>
      </c>
      <c r="G204" s="9" t="n">
        <f aca="false">IF(AND(C204=0,E204=0),0,IF(C204=0,"New",(E204-C204)/C204))</f>
        <v>-0.54066985645933</v>
      </c>
      <c r="H204" s="8" t="n">
        <f aca="false">SUMIFS('Source'!$E:$E,'Source'!$A:$A,"102 - Orthopedic institutes",'Source'!$B:$B,$A204)</f>
        <v>805.94</v>
      </c>
      <c r="I204" s="8" t="n">
        <f aca="false">SUMIFS('Source'!$G:$G,'Source'!$A:$A,"102 - Orthopedic institutes",'Source'!$B:$B,$A204)</f>
        <v>279.99</v>
      </c>
      <c r="J204" s="8" t="n">
        <f aca="false">I204*$J$5</f>
        <v>353.671578947368</v>
      </c>
      <c r="K204" s="8" t="n">
        <f aca="false">J204-H204</f>
        <v>-452.268421052632</v>
      </c>
      <c r="L204" s="9" t="n">
        <f aca="false">IF(AND(H204=0,J204=0),0,IF(H204=0,"New",(J204-H204)/H204))</f>
        <v>-0.561168847622195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707</v>
      </c>
      <c r="B205" s="7" t="str">
        <f aca="false">IFERROR(INDEX('Source'!$C:$C,MATCH($A205,'Source'!$B:$B,0)),"")</f>
        <v>מכשיר עיסוי ויטלימד פלקסי - פלוס לבן</v>
      </c>
      <c r="C205" s="8" t="n">
        <f aca="false">SUMIFS('Source'!$D:$D,'Source'!$A:$A,"102 - Orthopedic institutes",'Source'!$B:$B,$A205)</f>
        <v>0</v>
      </c>
      <c r="D205" s="8" t="n">
        <f aca="false">SUMIFS('Source'!$F:$F,'Source'!$A:$A,"102 - Orthopedic institutes",'Source'!$B:$B,$A205)</f>
        <v>-1</v>
      </c>
      <c r="E205" s="8" t="n">
        <f aca="false">D205*$J$5</f>
        <v>-1.26315789473684</v>
      </c>
      <c r="F205" s="8" t="n">
        <f aca="false">E205-C205</f>
        <v>-1.26315789473684</v>
      </c>
      <c r="G205" s="9" t="str">
        <f aca="false">IF(AND(C205=0,E205=0),0,IF(C205=0,"New",(E205-C205)/C205))</f>
        <v>New</v>
      </c>
      <c r="H205" s="8" t="n">
        <f aca="false">SUMIFS('Source'!$E:$E,'Source'!$A:$A,"102 - Orthopedic institutes",'Source'!$B:$B,$A205)</f>
        <v>0</v>
      </c>
      <c r="I205" s="8" t="n">
        <f aca="false">SUMIFS('Source'!$G:$G,'Source'!$A:$A,"102 - Orthopedic institutes",'Source'!$B:$B,$A205)</f>
        <v>-524.93</v>
      </c>
      <c r="J205" s="8" t="n">
        <f aca="false">I205*$J$5</f>
        <v>-663.06947368421</v>
      </c>
      <c r="K205" s="8" t="n">
        <f aca="false">J205-H205</f>
        <v>-663.06947368421</v>
      </c>
      <c r="L205" s="9" t="str">
        <f aca="false">IF(AND(H205=0,J205=0),0,IF(H205=0,"New",(J205-H205)/H205))</f>
        <v>New</v>
      </c>
      <c r="M205" s="7" t="str">
        <f aca="false">IF(AND(OR(C205&lt;&gt;0,H205&lt;&gt;0),D205=0,I205=0),"DROP",IF(AND(OR(D205&lt;&gt;0,I205&lt;&gt;0),C205=0,H205=0),"NEW",""))</f>
        <v>NEW</v>
      </c>
    </row>
    <row r="206" customFormat="false" ht="15" hidden="false" customHeight="false" outlineLevel="0" collapsed="false">
      <c r="A206" s="7" t="s">
        <v>551</v>
      </c>
      <c r="B206" s="7" t="str">
        <f aca="false">IFERROR(INDEX('Source'!$C:$C,MATCH($A206,'Source'!$B:$B,0)),"")</f>
        <v>מגן מרפק + סיליקון</v>
      </c>
      <c r="C206" s="8" t="n">
        <f aca="false">SUMIFS('Source'!$D:$D,'Source'!$A:$A,"102 - Orthopedic institutes",'Source'!$B:$B,$A206)</f>
        <v>8</v>
      </c>
      <c r="D206" s="8" t="n">
        <f aca="false">SUMIFS('Source'!$F:$F,'Source'!$A:$A,"102 - Orthopedic institutes",'Source'!$B:$B,$A206)</f>
        <v>2</v>
      </c>
      <c r="E206" s="8" t="n">
        <f aca="false">D206*$J$5</f>
        <v>2.52631578947368</v>
      </c>
      <c r="F206" s="8" t="n">
        <f aca="false">E206-C206</f>
        <v>-5.47368421052632</v>
      </c>
      <c r="G206" s="9" t="n">
        <f aca="false">IF(AND(C206=0,E206=0),0,IF(C206=0,"New",(E206-C206)/C206))</f>
        <v>-0.68421052631579</v>
      </c>
      <c r="H206" s="8" t="n">
        <f aca="false">SUMIFS('Source'!$E:$E,'Source'!$A:$A,"102 - Orthopedic institutes",'Source'!$B:$B,$A206)</f>
        <v>703.92</v>
      </c>
      <c r="I206" s="8" t="n">
        <f aca="false">SUMIFS('Source'!$G:$G,'Source'!$A:$A,"102 - Orthopedic institutes",'Source'!$B:$B,$A206)</f>
        <v>180</v>
      </c>
      <c r="J206" s="8" t="n">
        <f aca="false">I206*$J$5</f>
        <v>227.368421052632</v>
      </c>
      <c r="K206" s="8" t="n">
        <f aca="false">J206-H206</f>
        <v>-476.551578947368</v>
      </c>
      <c r="L206" s="9" t="n">
        <f aca="false">IF(AND(H206=0,J206=0),0,IF(H206=0,"New",(J206-H206)/H206))</f>
        <v>-0.676996787912502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113</v>
      </c>
      <c r="B207" s="7" t="str">
        <f aca="false">IFERROR(INDEX('Source'!$C:$C,MATCH($A207,'Source'!$B:$B,0)),"")</f>
        <v>מגן קרסול סגור</v>
      </c>
      <c r="C207" s="8" t="n">
        <f aca="false">SUMIFS('Source'!$D:$D,'Source'!$A:$A,"102 - Orthopedic institutes",'Source'!$B:$B,$A207)</f>
        <v>26</v>
      </c>
      <c r="D207" s="8" t="n">
        <f aca="false">SUMIFS('Source'!$F:$F,'Source'!$A:$A,"102 - Orthopedic institutes",'Source'!$B:$B,$A207)</f>
        <v>14</v>
      </c>
      <c r="E207" s="8" t="n">
        <f aca="false">D207*$J$5</f>
        <v>17.6842105263158</v>
      </c>
      <c r="F207" s="8" t="n">
        <f aca="false">E207-C207</f>
        <v>-8.31578947368421</v>
      </c>
      <c r="G207" s="9" t="n">
        <f aca="false">IF(AND(C207=0,E207=0),0,IF(C207=0,"New",(E207-C207)/C207))</f>
        <v>-0.319838056680162</v>
      </c>
      <c r="H207" s="8" t="n">
        <f aca="false">SUMIFS('Source'!$E:$E,'Source'!$A:$A,"102 - Orthopedic institutes",'Source'!$B:$B,$A207)</f>
        <v>1170.25</v>
      </c>
      <c r="I207" s="8" t="n">
        <f aca="false">SUMIFS('Source'!$G:$G,'Source'!$A:$A,"102 - Orthopedic institutes",'Source'!$B:$B,$A207)</f>
        <v>649.25</v>
      </c>
      <c r="J207" s="8" t="n">
        <f aca="false">I207*$J$5</f>
        <v>820.105263157895</v>
      </c>
      <c r="K207" s="8" t="n">
        <f aca="false">J207-H207</f>
        <v>-350.144736842105</v>
      </c>
      <c r="L207" s="9" t="n">
        <f aca="false">IF(AND(H207=0,J207=0),0,IF(H207=0,"New",(J207-H207)/H207))</f>
        <v>-0.299205073140017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221</v>
      </c>
      <c r="B208" s="7" t="str">
        <f aca="false">IFERROR(INDEX('Source'!$C:$C,MATCH($A208,'Source'!$B:$B,0)),"")</f>
        <v>מדרס מתכוונן לגיל</v>
      </c>
      <c r="C208" s="8" t="n">
        <f aca="false">SUMIFS('Source'!$D:$D,'Source'!$A:$A,"102 - Orthopedic institutes",'Source'!$B:$B,$A208)</f>
        <v>12</v>
      </c>
      <c r="D208" s="8" t="n">
        <f aca="false">SUMIFS('Source'!$F:$F,'Source'!$A:$A,"102 - Orthopedic institutes",'Source'!$B:$B,$A208)</f>
        <v>18</v>
      </c>
      <c r="E208" s="8" t="n">
        <f aca="false">D208*$J$5</f>
        <v>22.7368421052632</v>
      </c>
      <c r="F208" s="8" t="n">
        <f aca="false">E208-C208</f>
        <v>10.7368421052632</v>
      </c>
      <c r="G208" s="9" t="n">
        <f aca="false">IF(AND(C208=0,E208=0),0,IF(C208=0,"New",(E208-C208)/C208))</f>
        <v>0.894736842105263</v>
      </c>
      <c r="H208" s="8" t="n">
        <f aca="false">SUMIFS('Source'!$E:$E,'Source'!$A:$A,"102 - Orthopedic institutes",'Source'!$B:$B,$A208)</f>
        <v>920.03</v>
      </c>
      <c r="I208" s="8" t="n">
        <f aca="false">SUMIFS('Source'!$G:$G,'Source'!$A:$A,"102 - Orthopedic institutes",'Source'!$B:$B,$A208)</f>
        <v>1440.09</v>
      </c>
      <c r="J208" s="8" t="n">
        <f aca="false">I208*$J$5</f>
        <v>1819.06105263158</v>
      </c>
      <c r="K208" s="8" t="n">
        <f aca="false">J208-H208</f>
        <v>899.031052631579</v>
      </c>
      <c r="L208" s="9" t="n">
        <f aca="false">IF(AND(H208=0,J208=0),0,IF(H208=0,"New",(J208-H208)/H208))</f>
        <v>0.977175801475581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635</v>
      </c>
      <c r="B209" s="7" t="str">
        <f aca="false">IFERROR(INDEX('Source'!$C:$C,MATCH($A209,'Source'!$B:$B,0)),"")</f>
        <v>מידרסים מסיליקון</v>
      </c>
      <c r="C209" s="8" t="n">
        <f aca="false">SUMIFS('Source'!$D:$D,'Source'!$A:$A,"102 - Orthopedic institutes",'Source'!$B:$B,$A209)</f>
        <v>12</v>
      </c>
      <c r="D209" s="8" t="n">
        <f aca="false">SUMIFS('Source'!$F:$F,'Source'!$A:$A,"102 - Orthopedic institutes",'Source'!$B:$B,$A209)</f>
        <v>9</v>
      </c>
      <c r="E209" s="8" t="n">
        <f aca="false">D209*$J$5</f>
        <v>11.3684210526316</v>
      </c>
      <c r="F209" s="8" t="n">
        <f aca="false">E209-C209</f>
        <v>-0.631578947368421</v>
      </c>
      <c r="G209" s="9" t="n">
        <f aca="false">IF(AND(C209=0,E209=0),0,IF(C209=0,"New",(E209-C209)/C209))</f>
        <v>-0.0526315789473684</v>
      </c>
      <c r="H209" s="8" t="n">
        <f aca="false">SUMIFS('Source'!$E:$E,'Source'!$A:$A,"102 - Orthopedic institutes",'Source'!$B:$B,$A209)</f>
        <v>1421.97</v>
      </c>
      <c r="I209" s="8" t="n">
        <f aca="false">SUMIFS('Source'!$G:$G,'Source'!$A:$A,"102 - Orthopedic institutes",'Source'!$B:$B,$A209)</f>
        <v>911.58</v>
      </c>
      <c r="J209" s="8" t="n">
        <f aca="false">I209*$J$5</f>
        <v>1151.46947368421</v>
      </c>
      <c r="K209" s="8" t="n">
        <f aca="false">J209-H209</f>
        <v>-270.50052631579</v>
      </c>
      <c r="L209" s="9" t="n">
        <f aca="false">IF(AND(H209=0,J209=0),0,IF(H209=0,"New",(J209-H209)/H209))</f>
        <v>-0.190229418564238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241</v>
      </c>
      <c r="B210" s="7" t="str">
        <f aca="false">IFERROR(INDEX('Source'!$C:$C,MATCH($A210,'Source'!$B:$B,0)),"")</f>
        <v>חגורת בטן</v>
      </c>
      <c r="C210" s="8" t="n">
        <f aca="false">SUMIFS('Source'!$D:$D,'Source'!$A:$A,"102 - Orthopedic institutes",'Source'!$B:$B,$A210)</f>
        <v>7</v>
      </c>
      <c r="D210" s="8" t="n">
        <f aca="false">SUMIFS('Source'!$F:$F,'Source'!$A:$A,"102 - Orthopedic institutes",'Source'!$B:$B,$A210)</f>
        <v>1</v>
      </c>
      <c r="E210" s="8" t="n">
        <f aca="false">D210*$J$5</f>
        <v>1.26315789473684</v>
      </c>
      <c r="F210" s="8" t="n">
        <f aca="false">E210-C210</f>
        <v>-5.73684210526316</v>
      </c>
      <c r="G210" s="9" t="n">
        <f aca="false">IF(AND(C210=0,E210=0),0,IF(C210=0,"New",(E210-C210)/C210))</f>
        <v>-0.819548872180451</v>
      </c>
      <c r="H210" s="8" t="n">
        <f aca="false">SUMIFS('Source'!$E:$E,'Source'!$A:$A,"102 - Orthopedic institutes",'Source'!$B:$B,$A210)</f>
        <v>594.98</v>
      </c>
      <c r="I210" s="8" t="n">
        <f aca="false">SUMIFS('Source'!$G:$G,'Source'!$A:$A,"102 - Orthopedic institutes",'Source'!$B:$B,$A210)</f>
        <v>84.98</v>
      </c>
      <c r="J210" s="8" t="n">
        <f aca="false">I210*$J$5</f>
        <v>107.343157894737</v>
      </c>
      <c r="K210" s="8" t="n">
        <f aca="false">J210-H210</f>
        <v>-487.636842105263</v>
      </c>
      <c r="L210" s="9" t="n">
        <f aca="false">IF(AND(H210=0,J210=0),0,IF(H210=0,"New",(J210-H210)/H210))</f>
        <v>-0.819585266908574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708</v>
      </c>
      <c r="B211" s="7" t="str">
        <f aca="false">IFERROR(INDEX('Source'!$C:$C,MATCH($A211,'Source'!$B:$B,0)),"")</f>
        <v>מגן למפרק כתף</v>
      </c>
      <c r="C211" s="8" t="n">
        <f aca="false">SUMIFS('Source'!$D:$D,'Source'!$A:$A,"102 - Orthopedic institutes",'Source'!$B:$B,$A211)</f>
        <v>6</v>
      </c>
      <c r="D211" s="8" t="n">
        <f aca="false">SUMIFS('Source'!$F:$F,'Source'!$A:$A,"102 - Orthopedic institutes",'Source'!$B:$B,$A211)</f>
        <v>0</v>
      </c>
      <c r="E211" s="8" t="n">
        <f aca="false">D211*$J$5</f>
        <v>0</v>
      </c>
      <c r="F211" s="8" t="n">
        <f aca="false">E211-C211</f>
        <v>-6</v>
      </c>
      <c r="G211" s="9" t="n">
        <f aca="false">IF(AND(C211=0,E211=0),0,IF(C211=0,"New",(E211-C211)/C211))</f>
        <v>-1</v>
      </c>
      <c r="H211" s="8" t="n">
        <f aca="false">SUMIFS('Source'!$E:$E,'Source'!$A:$A,"102 - Orthopedic institutes",'Source'!$B:$B,$A211)</f>
        <v>499.59</v>
      </c>
      <c r="I211" s="8" t="n">
        <f aca="false">SUMIFS('Source'!$G:$G,'Source'!$A:$A,"102 - Orthopedic institutes",'Source'!$B:$B,$A211)</f>
        <v>0</v>
      </c>
      <c r="J211" s="8" t="n">
        <f aca="false">I211*$J$5</f>
        <v>0</v>
      </c>
      <c r="K211" s="8" t="n">
        <f aca="false">J211-H211</f>
        <v>-499.59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83</v>
      </c>
      <c r="B212" s="7" t="str">
        <f aca="false">IFERROR(INDEX('Source'!$C:$C,MATCH($A212,'Source'!$B:$B,0)),"")</f>
        <v>סד יד דו צדדי</v>
      </c>
      <c r="C212" s="8" t="n">
        <f aca="false">SUMIFS('Source'!$D:$D,'Source'!$A:$A,"102 - Orthopedic institutes",'Source'!$B:$B,$A212)</f>
        <v>62</v>
      </c>
      <c r="D212" s="8" t="n">
        <f aca="false">SUMIFS('Source'!$F:$F,'Source'!$A:$A,"102 - Orthopedic institutes",'Source'!$B:$B,$A212)</f>
        <v>52</v>
      </c>
      <c r="E212" s="8" t="n">
        <f aca="false">D212*$J$5</f>
        <v>65.6842105263158</v>
      </c>
      <c r="F212" s="8" t="n">
        <f aca="false">E212-C212</f>
        <v>3.68421052631578</v>
      </c>
      <c r="G212" s="9" t="n">
        <f aca="false">IF(AND(C212=0,E212=0),0,IF(C212=0,"New",(E212-C212)/C212))</f>
        <v>0.0594227504244481</v>
      </c>
      <c r="H212" s="8" t="n">
        <f aca="false">SUMIFS('Source'!$E:$E,'Source'!$A:$A,"102 - Orthopedic institutes",'Source'!$B:$B,$A212)</f>
        <v>3632.56</v>
      </c>
      <c r="I212" s="8" t="n">
        <f aca="false">SUMIFS('Source'!$G:$G,'Source'!$A:$A,"102 - Orthopedic institutes",'Source'!$B:$B,$A212)</f>
        <v>3137.43</v>
      </c>
      <c r="J212" s="8" t="n">
        <f aca="false">I212*$J$5</f>
        <v>3963.06947368421</v>
      </c>
      <c r="K212" s="8" t="n">
        <f aca="false">J212-H212</f>
        <v>330.50947368421</v>
      </c>
      <c r="L212" s="9" t="n">
        <f aca="false">IF(AND(H212=0,J212=0),0,IF(H212=0,"New",(J212-H212)/H212))</f>
        <v>0.0909852758617092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709</v>
      </c>
      <c r="B213" s="7" t="str">
        <f aca="false">IFERROR(INDEX('Source'!$C:$C,MATCH($A213,'Source'!$B:$B,0)),"")</f>
        <v>מ. ברך אפור + כרית סיליקון</v>
      </c>
      <c r="C213" s="8" t="n">
        <f aca="false">SUMIFS('Source'!$D:$D,'Source'!$A:$A,"102 - Orthopedic institutes",'Source'!$B:$B,$A213)</f>
        <v>3</v>
      </c>
      <c r="D213" s="8" t="n">
        <f aca="false">SUMIFS('Source'!$F:$F,'Source'!$A:$A,"102 - Orthopedic institutes",'Source'!$B:$B,$A213)</f>
        <v>0</v>
      </c>
      <c r="E213" s="8" t="n">
        <f aca="false">D213*$J$5</f>
        <v>0</v>
      </c>
      <c r="F213" s="8" t="n">
        <f aca="false">E213-C213</f>
        <v>-3</v>
      </c>
      <c r="G213" s="9" t="n">
        <f aca="false">IF(AND(C213=0,E213=0),0,IF(C213=0,"New",(E213-C213)/C213))</f>
        <v>-1</v>
      </c>
      <c r="H213" s="8" t="n">
        <f aca="false">SUMIFS('Source'!$E:$E,'Source'!$A:$A,"102 - Orthopedic institutes",'Source'!$B:$B,$A213)</f>
        <v>492.89</v>
      </c>
      <c r="I213" s="8" t="n">
        <f aca="false">SUMIFS('Source'!$G:$G,'Source'!$A:$A,"102 - Orthopedic institutes",'Source'!$B:$B,$A213)</f>
        <v>0</v>
      </c>
      <c r="J213" s="8" t="n">
        <f aca="false">I213*$J$5</f>
        <v>0</v>
      </c>
      <c r="K213" s="8" t="n">
        <f aca="false">J213-H213</f>
        <v>-492.89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197</v>
      </c>
      <c r="B214" s="7" t="str">
        <f aca="false">IFERROR(INDEX('Source'!$C:$C,MATCH($A214,'Source'!$B:$B,0)),"")</f>
        <v>קוצץ ציפורניים</v>
      </c>
      <c r="C214" s="8" t="n">
        <f aca="false">SUMIFS('Source'!$D:$D,'Source'!$A:$A,"102 - Orthopedic institutes",'Source'!$B:$B,$A214)</f>
        <v>82</v>
      </c>
      <c r="D214" s="8" t="n">
        <f aca="false">SUMIFS('Source'!$F:$F,'Source'!$A:$A,"102 - Orthopedic institutes",'Source'!$B:$B,$A214)</f>
        <v>48</v>
      </c>
      <c r="E214" s="8" t="n">
        <f aca="false">D214*$J$5</f>
        <v>60.6315789473684</v>
      </c>
      <c r="F214" s="8" t="n">
        <f aca="false">E214-C214</f>
        <v>-21.3684210526316</v>
      </c>
      <c r="G214" s="9" t="n">
        <f aca="false">IF(AND(C214=0,E214=0),0,IF(C214=0,"New",(E214-C214)/C214))</f>
        <v>-0.260590500641849</v>
      </c>
      <c r="H214" s="8" t="n">
        <f aca="false">SUMIFS('Source'!$E:$E,'Source'!$A:$A,"102 - Orthopedic institutes",'Source'!$B:$B,$A214)</f>
        <v>1183.43</v>
      </c>
      <c r="I214" s="8" t="n">
        <f aca="false">SUMIFS('Source'!$G:$G,'Source'!$A:$A,"102 - Orthopedic institutes",'Source'!$B:$B,$A214)</f>
        <v>695.16</v>
      </c>
      <c r="J214" s="8" t="n">
        <f aca="false">I214*$J$5</f>
        <v>878.096842105263</v>
      </c>
      <c r="K214" s="8" t="n">
        <f aca="false">J214-H214</f>
        <v>-305.333157894737</v>
      </c>
      <c r="L214" s="9" t="n">
        <f aca="false">IF(AND(H214=0,J214=0),0,IF(H214=0,"New",(J214-H214)/H214))</f>
        <v>-0.25800694413251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175</v>
      </c>
      <c r="B215" s="7" t="str">
        <f aca="false">IFERROR(INDEX('Source'!$C:$C,MATCH($A215,'Source'!$B:$B,0)),"")</f>
        <v>חבק לשורש כף היד</v>
      </c>
      <c r="C215" s="8" t="n">
        <f aca="false">SUMIFS('Source'!$D:$D,'Source'!$A:$A,"102 - Orthopedic institutes",'Source'!$B:$B,$A215)</f>
        <v>17</v>
      </c>
      <c r="D215" s="8" t="n">
        <f aca="false">SUMIFS('Source'!$F:$F,'Source'!$A:$A,"102 - Orthopedic institutes",'Source'!$B:$B,$A215)</f>
        <v>30</v>
      </c>
      <c r="E215" s="8" t="n">
        <f aca="false">D215*$J$5</f>
        <v>37.8947368421053</v>
      </c>
      <c r="F215" s="8" t="n">
        <f aca="false">E215-C215</f>
        <v>20.8947368421053</v>
      </c>
      <c r="G215" s="9" t="n">
        <f aca="false">IF(AND(C215=0,E215=0),0,IF(C215=0,"New",(E215-C215)/C215))</f>
        <v>1.22910216718266</v>
      </c>
      <c r="H215" s="8" t="n">
        <f aca="false">SUMIFS('Source'!$E:$E,'Source'!$A:$A,"102 - Orthopedic institutes",'Source'!$B:$B,$A215)</f>
        <v>636.73</v>
      </c>
      <c r="I215" s="8" t="n">
        <f aca="false">SUMIFS('Source'!$G:$G,'Source'!$A:$A,"102 - Orthopedic institutes",'Source'!$B:$B,$A215)</f>
        <v>1123.63</v>
      </c>
      <c r="J215" s="8" t="n">
        <f aca="false">I215*$J$5</f>
        <v>1419.32210526316</v>
      </c>
      <c r="K215" s="8" t="n">
        <f aca="false">J215-H215</f>
        <v>782.592105263158</v>
      </c>
      <c r="L215" s="9" t="n">
        <f aca="false">IF(AND(H215=0,J215=0),0,IF(H215=0,"New",(J215-H215)/H215))</f>
        <v>1.22907999507351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305</v>
      </c>
      <c r="B216" s="7" t="str">
        <f aca="false">IFERROR(INDEX('Source'!$C:$C,MATCH($A216,'Source'!$B:$B,0)),"")</f>
        <v>חגורת קיבוע לכתף</v>
      </c>
      <c r="C216" s="8" t="n">
        <f aca="false">SUMIFS('Source'!$D:$D,'Source'!$A:$A,"102 - Orthopedic institutes",'Source'!$B:$B,$A216)</f>
        <v>13</v>
      </c>
      <c r="D216" s="8" t="n">
        <f aca="false">SUMIFS('Source'!$F:$F,'Source'!$A:$A,"102 - Orthopedic institutes",'Source'!$B:$B,$A216)</f>
        <v>9</v>
      </c>
      <c r="E216" s="8" t="n">
        <f aca="false">D216*$J$5</f>
        <v>11.3684210526316</v>
      </c>
      <c r="F216" s="8" t="n">
        <f aca="false">E216-C216</f>
        <v>-1.63157894736842</v>
      </c>
      <c r="G216" s="9" t="n">
        <f aca="false">IF(AND(C216=0,E216=0),0,IF(C216=0,"New",(E216-C216)/C216))</f>
        <v>-0.125506072874494</v>
      </c>
      <c r="H216" s="8" t="n">
        <f aca="false">SUMIFS('Source'!$E:$E,'Source'!$A:$A,"102 - Orthopedic institutes",'Source'!$B:$B,$A216)</f>
        <v>1743.81</v>
      </c>
      <c r="I216" s="8" t="n">
        <f aca="false">SUMIFS('Source'!$G:$G,'Source'!$A:$A,"102 - Orthopedic institutes",'Source'!$B:$B,$A216)</f>
        <v>1260.07</v>
      </c>
      <c r="J216" s="8" t="n">
        <f aca="false">I216*$J$5</f>
        <v>1591.66736842105</v>
      </c>
      <c r="K216" s="8" t="n">
        <f aca="false">J216-H216</f>
        <v>-152.142631578947</v>
      </c>
      <c r="L216" s="9" t="n">
        <f aca="false">IF(AND(H216=0,J216=0),0,IF(H216=0,"New",(J216-H216)/H216))</f>
        <v>-0.0872472526129265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307</v>
      </c>
      <c r="B217" s="7" t="str">
        <f aca="false">IFERROR(INDEX('Source'!$C:$C,MATCH($A217,'Source'!$B:$B,0)),"")</f>
        <v>חגורה למנותחי בית החזה</v>
      </c>
      <c r="C217" s="8" t="n">
        <f aca="false">SUMIFS('Source'!$D:$D,'Source'!$A:$A,"102 - Orthopedic institutes",'Source'!$B:$B,$A217)</f>
        <v>16</v>
      </c>
      <c r="D217" s="8" t="n">
        <f aca="false">SUMIFS('Source'!$F:$F,'Source'!$A:$A,"102 - Orthopedic institutes",'Source'!$B:$B,$A217)</f>
        <v>14</v>
      </c>
      <c r="E217" s="8" t="n">
        <f aca="false">D217*$J$5</f>
        <v>17.6842105263158</v>
      </c>
      <c r="F217" s="8" t="n">
        <f aca="false">E217-C217</f>
        <v>1.68421052631579</v>
      </c>
      <c r="G217" s="9" t="n">
        <f aca="false">IF(AND(C217=0,E217=0),0,IF(C217=0,"New",(E217-C217)/C217))</f>
        <v>0.105263157894737</v>
      </c>
      <c r="H217" s="8" t="n">
        <f aca="false">SUMIFS('Source'!$E:$E,'Source'!$A:$A,"102 - Orthopedic institutes",'Source'!$B:$B,$A217)</f>
        <v>2291.7</v>
      </c>
      <c r="I217" s="8" t="n">
        <f aca="false">SUMIFS('Source'!$G:$G,'Source'!$A:$A,"102 - Orthopedic institutes",'Source'!$B:$B,$A217)</f>
        <v>1820.03</v>
      </c>
      <c r="J217" s="8" t="n">
        <f aca="false">I217*$J$5</f>
        <v>2298.98526315789</v>
      </c>
      <c r="K217" s="8" t="n">
        <f aca="false">J217-H217</f>
        <v>7.28526315789486</v>
      </c>
      <c r="L217" s="9" t="n">
        <f aca="false">IF(AND(H217=0,J217=0),0,IF(H217=0,"New",(J217-H217)/H217))</f>
        <v>0.00317897768376963</v>
      </c>
      <c r="M217" s="7" t="str">
        <f aca="false">IF(AND(OR(C217&lt;&gt;0,H217&lt;&gt;0),D217=0,I217=0),"DROP",IF(AND(OR(D217&lt;&gt;0,I217&lt;&gt;0),C217=0,H217=0),"NEW",""))</f>
        <v/>
      </c>
    </row>
    <row r="218" customFormat="false" ht="15" hidden="false" customHeight="false" outlineLevel="0" collapsed="false">
      <c r="A218" s="7" t="s">
        <v>149</v>
      </c>
      <c r="B218" s="7" t="str">
        <f aca="false">IFERROR(INDEX('Source'!$C:$C,MATCH($A218,'Source'!$B:$B,0)),"")</f>
        <v>מגן קרסול סגור</v>
      </c>
      <c r="C218" s="8" t="n">
        <f aca="false">SUMIFS('Source'!$D:$D,'Source'!$A:$A,"102 - Orthopedic institutes",'Source'!$B:$B,$A218)</f>
        <v>11</v>
      </c>
      <c r="D218" s="8" t="n">
        <f aca="false">SUMIFS('Source'!$F:$F,'Source'!$A:$A,"102 - Orthopedic institutes",'Source'!$B:$B,$A218)</f>
        <v>1</v>
      </c>
      <c r="E218" s="8" t="n">
        <f aca="false">D218*$J$5</f>
        <v>1.26315789473684</v>
      </c>
      <c r="F218" s="8" t="n">
        <f aca="false">E218-C218</f>
        <v>-9.73684210526316</v>
      </c>
      <c r="G218" s="9" t="n">
        <f aca="false">IF(AND(C218=0,E218=0),0,IF(C218=0,"New",(E218-C218)/C218))</f>
        <v>-0.885167464114833</v>
      </c>
      <c r="H218" s="8" t="n">
        <f aca="false">SUMIFS('Source'!$E:$E,'Source'!$A:$A,"102 - Orthopedic institutes",'Source'!$B:$B,$A218)</f>
        <v>515.03</v>
      </c>
      <c r="I218" s="8" t="n">
        <f aca="false">SUMIFS('Source'!$G:$G,'Source'!$A:$A,"102 - Orthopedic institutes",'Source'!$B:$B,$A218)</f>
        <v>46.82</v>
      </c>
      <c r="J218" s="8" t="n">
        <f aca="false">I218*$J$5</f>
        <v>59.1410526315789</v>
      </c>
      <c r="K218" s="8" t="n">
        <f aca="false">J218-H218</f>
        <v>-455.888947368421</v>
      </c>
      <c r="L218" s="9" t="n">
        <f aca="false">IF(AND(H218=0,J218=0),0,IF(H218=0,"New",(J218-H218)/H218))</f>
        <v>-0.88516969374293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710</v>
      </c>
      <c r="B219" s="7" t="str">
        <f aca="false">IFERROR(INDEX('Source'!$C:$C,MATCH($A219,'Source'!$B:$B,0)),"")</f>
        <v>מגן מרפק XL עם סיליקון</v>
      </c>
      <c r="C219" s="8" t="n">
        <f aca="false">SUMIFS('Source'!$D:$D,'Source'!$A:$A,"102 - Orthopedic institutes",'Source'!$B:$B,$A219)</f>
        <v>4</v>
      </c>
      <c r="D219" s="8" t="n">
        <f aca="false">SUMIFS('Source'!$F:$F,'Source'!$A:$A,"102 - Orthopedic institutes",'Source'!$B:$B,$A219)</f>
        <v>0</v>
      </c>
      <c r="E219" s="8" t="n">
        <f aca="false">D219*$J$5</f>
        <v>0</v>
      </c>
      <c r="F219" s="8" t="n">
        <f aca="false">E219-C219</f>
        <v>-4</v>
      </c>
      <c r="G219" s="9" t="n">
        <f aca="false">IF(AND(C219=0,E219=0),0,IF(C219=0,"New",(E219-C219)/C219))</f>
        <v>-1</v>
      </c>
      <c r="H219" s="8" t="n">
        <f aca="false">SUMIFS('Source'!$E:$E,'Source'!$A:$A,"102 - Orthopedic institutes",'Source'!$B:$B,$A219)</f>
        <v>463.95</v>
      </c>
      <c r="I219" s="8" t="n">
        <f aca="false">SUMIFS('Source'!$G:$G,'Source'!$A:$A,"102 - Orthopedic institutes",'Source'!$B:$B,$A219)</f>
        <v>0</v>
      </c>
      <c r="J219" s="8" t="n">
        <f aca="false">I219*$J$5</f>
        <v>0</v>
      </c>
      <c r="K219" s="8" t="n">
        <f aca="false">J219-H219</f>
        <v>-463.95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148</v>
      </c>
      <c r="B220" s="7" t="str">
        <f aca="false">IFERROR(INDEX('Source'!$C:$C,MATCH($A220,'Source'!$B:$B,0)),"")</f>
        <v>מגן ברך רגיל</v>
      </c>
      <c r="C220" s="8" t="n">
        <f aca="false">SUMIFS('Source'!$D:$D,'Source'!$A:$A,"102 - Orthopedic institutes",'Source'!$B:$B,$A220)</f>
        <v>25</v>
      </c>
      <c r="D220" s="8" t="n">
        <f aca="false">SUMIFS('Source'!$F:$F,'Source'!$A:$A,"102 - Orthopedic institutes",'Source'!$B:$B,$A220)</f>
        <v>10</v>
      </c>
      <c r="E220" s="8" t="n">
        <f aca="false">D220*$J$5</f>
        <v>12.6315789473684</v>
      </c>
      <c r="F220" s="8" t="n">
        <f aca="false">E220-C220</f>
        <v>-12.3684210526316</v>
      </c>
      <c r="G220" s="9" t="n">
        <f aca="false">IF(AND(C220=0,E220=0),0,IF(C220=0,"New",(E220-C220)/C220))</f>
        <v>-0.494736842105263</v>
      </c>
      <c r="H220" s="8" t="n">
        <f aca="false">SUMIFS('Source'!$E:$E,'Source'!$A:$A,"102 - Orthopedic institutes",'Source'!$B:$B,$A220)</f>
        <v>765.88</v>
      </c>
      <c r="I220" s="8" t="n">
        <f aca="false">SUMIFS('Source'!$G:$G,'Source'!$A:$A,"102 - Orthopedic institutes",'Source'!$B:$B,$A220)</f>
        <v>308.91</v>
      </c>
      <c r="J220" s="8" t="n">
        <f aca="false">I220*$J$5</f>
        <v>390.202105263158</v>
      </c>
      <c r="K220" s="8" t="n">
        <f aca="false">J220-H220</f>
        <v>-375.677894736842</v>
      </c>
      <c r="L220" s="9" t="n">
        <f aca="false">IF(AND(H220=0,J220=0),0,IF(H220=0,"New",(J220-H220)/H220))</f>
        <v>-0.490517959388993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558</v>
      </c>
      <c r="B221" s="7" t="str">
        <f aca="false">IFERROR(INDEX('Source'!$C:$C,MATCH($A221,'Source'!$B:$B,0)),"")</f>
        <v>סד לקרסול</v>
      </c>
      <c r="C221" s="8" t="n">
        <f aca="false">SUMIFS('Source'!$D:$D,'Source'!$A:$A,"102 - Orthopedic institutes",'Source'!$B:$B,$A221)</f>
        <v>4</v>
      </c>
      <c r="D221" s="8" t="n">
        <f aca="false">SUMIFS('Source'!$F:$F,'Source'!$A:$A,"102 - Orthopedic institutes",'Source'!$B:$B,$A221)</f>
        <v>0</v>
      </c>
      <c r="E221" s="8" t="n">
        <f aca="false">D221*$J$5</f>
        <v>0</v>
      </c>
      <c r="F221" s="8" t="n">
        <f aca="false">E221-C221</f>
        <v>-4</v>
      </c>
      <c r="G221" s="9" t="n">
        <f aca="false">IF(AND(C221=0,E221=0),0,IF(C221=0,"New",(E221-C221)/C221))</f>
        <v>-1</v>
      </c>
      <c r="H221" s="8" t="n">
        <f aca="false">SUMIFS('Source'!$E:$E,'Source'!$A:$A,"102 - Orthopedic institutes",'Source'!$B:$B,$A221)</f>
        <v>454.99</v>
      </c>
      <c r="I221" s="8" t="n">
        <f aca="false">SUMIFS('Source'!$G:$G,'Source'!$A:$A,"102 - Orthopedic institutes",'Source'!$B:$B,$A221)</f>
        <v>0</v>
      </c>
      <c r="J221" s="8" t="n">
        <f aca="false">I221*$J$5</f>
        <v>0</v>
      </c>
      <c r="K221" s="8" t="n">
        <f aca="false">J221-H221</f>
        <v>-454.99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144</v>
      </c>
      <c r="B222" s="7" t="str">
        <f aca="false">IFERROR(INDEX('Source'!$C:$C,MATCH($A222,'Source'!$B:$B,0)),"")</f>
        <v>כרית סיליקון לעקב</v>
      </c>
      <c r="C222" s="8" t="n">
        <f aca="false">SUMIFS('Source'!$D:$D,'Source'!$A:$A,"102 - Orthopedic institutes",'Source'!$B:$B,$A222)</f>
        <v>33</v>
      </c>
      <c r="D222" s="8" t="n">
        <f aca="false">SUMIFS('Source'!$F:$F,'Source'!$A:$A,"102 - Orthopedic institutes",'Source'!$B:$B,$A222)</f>
        <v>23</v>
      </c>
      <c r="E222" s="8" t="n">
        <f aca="false">D222*$J$5</f>
        <v>29.0526315789474</v>
      </c>
      <c r="F222" s="8" t="n">
        <f aca="false">E222-C222</f>
        <v>-3.94736842105263</v>
      </c>
      <c r="G222" s="9" t="n">
        <f aca="false">IF(AND(C222=0,E222=0),0,IF(C222=0,"New",(E222-C222)/C222))</f>
        <v>-0.119617224880383</v>
      </c>
      <c r="H222" s="8" t="n">
        <f aca="false">SUMIFS('Source'!$E:$E,'Source'!$A:$A,"102 - Orthopedic institutes",'Source'!$B:$B,$A222)</f>
        <v>2290.18</v>
      </c>
      <c r="I222" s="8" t="n">
        <f aca="false">SUMIFS('Source'!$G:$G,'Source'!$A:$A,"102 - Orthopedic institutes",'Source'!$B:$B,$A222)</f>
        <v>1835.74</v>
      </c>
      <c r="J222" s="8" t="n">
        <f aca="false">I222*$J$5</f>
        <v>2318.82947368421</v>
      </c>
      <c r="K222" s="8" t="n">
        <f aca="false">J222-H222</f>
        <v>28.6494736842105</v>
      </c>
      <c r="L222" s="9" t="n">
        <f aca="false">IF(AND(H222=0,J222=0),0,IF(H222=0,"New",(J222-H222)/H222))</f>
        <v>0.0125097039028419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711</v>
      </c>
      <c r="B223" s="7" t="str">
        <f aca="false">IFERROR(INDEX('Source'!$C:$C,MATCH($A223,'Source'!$B:$B,0)),"")</f>
        <v>כפפת CTS ימין</v>
      </c>
      <c r="C223" s="8" t="n">
        <f aca="false">SUMIFS('Source'!$D:$D,'Source'!$A:$A,"102 - Orthopedic institutes",'Source'!$B:$B,$A223)</f>
        <v>17</v>
      </c>
      <c r="D223" s="8" t="n">
        <f aca="false">SUMIFS('Source'!$F:$F,'Source'!$A:$A,"102 - Orthopedic institutes",'Source'!$B:$B,$A223)</f>
        <v>12</v>
      </c>
      <c r="E223" s="8" t="n">
        <f aca="false">D223*$J$5</f>
        <v>15.1578947368421</v>
      </c>
      <c r="F223" s="8" t="n">
        <f aca="false">E223-C223</f>
        <v>-1.8421052631579</v>
      </c>
      <c r="G223" s="9" t="n">
        <f aca="false">IF(AND(C223=0,E223=0),0,IF(C223=0,"New",(E223-C223)/C223))</f>
        <v>-0.108359133126935</v>
      </c>
      <c r="H223" s="8" t="n">
        <f aca="false">SUMIFS('Source'!$E:$E,'Source'!$A:$A,"102 - Orthopedic institutes",'Source'!$B:$B,$A223)</f>
        <v>1530.3</v>
      </c>
      <c r="I223" s="8" t="n">
        <f aca="false">SUMIFS('Source'!$G:$G,'Source'!$A:$A,"102 - Orthopedic institutes",'Source'!$B:$B,$A223)</f>
        <v>1080.01</v>
      </c>
      <c r="J223" s="8" t="n">
        <f aca="false">I223*$J$5</f>
        <v>1364.22315789474</v>
      </c>
      <c r="K223" s="8" t="n">
        <f aca="false">J223-H223</f>
        <v>-166.076842105263</v>
      </c>
      <c r="L223" s="9" t="n">
        <f aca="false">IF(AND(H223=0,J223=0),0,IF(H223=0,"New",(J223-H223)/H223))</f>
        <v>-0.108525676080026</v>
      </c>
      <c r="M223" s="7" t="str">
        <f aca="false">IF(AND(OR(C223&lt;&gt;0,H223&lt;&gt;0),D223=0,I223=0),"DROP",IF(AND(OR(D223&lt;&gt;0,I223&lt;&gt;0),C223=0,H223=0),"NEW",""))</f>
        <v/>
      </c>
    </row>
    <row r="224" customFormat="false" ht="15" hidden="false" customHeight="false" outlineLevel="0" collapsed="false">
      <c r="A224" s="7" t="s">
        <v>340</v>
      </c>
      <c r="B224" s="7" t="str">
        <f aca="false">IFERROR(INDEX('Source'!$C:$C,MATCH($A224,'Source'!$B:$B,0)),"")</f>
        <v>גרבי נוחות קיץ אפור</v>
      </c>
      <c r="C224" s="8" t="n">
        <f aca="false">SUMIFS('Source'!$D:$D,'Source'!$A:$A,"102 - Orthopedic institutes",'Source'!$B:$B,$A224)</f>
        <v>18</v>
      </c>
      <c r="D224" s="8" t="n">
        <f aca="false">SUMIFS('Source'!$F:$F,'Source'!$A:$A,"102 - Orthopedic institutes",'Source'!$B:$B,$A224)</f>
        <v>0</v>
      </c>
      <c r="E224" s="8" t="n">
        <f aca="false">D224*$J$5</f>
        <v>0</v>
      </c>
      <c r="F224" s="8" t="n">
        <f aca="false">E224-C224</f>
        <v>-18</v>
      </c>
      <c r="G224" s="9" t="n">
        <f aca="false">IF(AND(C224=0,E224=0),0,IF(C224=0,"New",(E224-C224)/C224))</f>
        <v>-1</v>
      </c>
      <c r="H224" s="8" t="n">
        <f aca="false">SUMIFS('Source'!$E:$E,'Source'!$A:$A,"102 - Orthopedic institutes",'Source'!$B:$B,$A224)</f>
        <v>450</v>
      </c>
      <c r="I224" s="8" t="n">
        <f aca="false">SUMIFS('Source'!$G:$G,'Source'!$A:$A,"102 - Orthopedic institutes",'Source'!$B:$B,$A224)</f>
        <v>0</v>
      </c>
      <c r="J224" s="8" t="n">
        <f aca="false">I224*$J$5</f>
        <v>0</v>
      </c>
      <c r="K224" s="8" t="n">
        <f aca="false">J224-H224</f>
        <v>-450</v>
      </c>
      <c r="L224" s="9" t="n">
        <f aca="false">IF(AND(H224=0,J224=0),0,IF(H224=0,"New",(J224-H224)/H224))</f>
        <v>-1</v>
      </c>
      <c r="M224" s="7" t="str">
        <f aca="false">IF(AND(OR(C224&lt;&gt;0,H224&lt;&gt;0),D224=0,I224=0),"DROP",IF(AND(OR(D224&lt;&gt;0,I224&lt;&gt;0),C224=0,H224=0),"NEW",""))</f>
        <v>DROP</v>
      </c>
    </row>
    <row r="225" customFormat="false" ht="15" hidden="false" customHeight="false" outlineLevel="0" collapsed="false">
      <c r="A225" s="7" t="s">
        <v>712</v>
      </c>
      <c r="B225" s="7" t="str">
        <f aca="false">IFERROR(INDEX('Source'!$C:$C,MATCH($A225,'Source'!$B:$B,0)),"")</f>
        <v>מגן ברך ארוך עם כרית סיליקון</v>
      </c>
      <c r="C225" s="8" t="n">
        <f aca="false">SUMIFS('Source'!$D:$D,'Source'!$A:$A,"102 - Orthopedic institutes",'Source'!$B:$B,$A225)</f>
        <v>5</v>
      </c>
      <c r="D225" s="8" t="n">
        <f aca="false">SUMIFS('Source'!$F:$F,'Source'!$A:$A,"102 - Orthopedic institutes",'Source'!$B:$B,$A225)</f>
        <v>0</v>
      </c>
      <c r="E225" s="8" t="n">
        <f aca="false">D225*$J$5</f>
        <v>0</v>
      </c>
      <c r="F225" s="8" t="n">
        <f aca="false">E225-C225</f>
        <v>-5</v>
      </c>
      <c r="G225" s="9" t="n">
        <f aca="false">IF(AND(C225=0,E225=0),0,IF(C225=0,"New",(E225-C225)/C225))</f>
        <v>-1</v>
      </c>
      <c r="H225" s="8" t="n">
        <f aca="false">SUMIFS('Source'!$E:$E,'Source'!$A:$A,"102 - Orthopedic institutes",'Source'!$B:$B,$A225)</f>
        <v>444.99</v>
      </c>
      <c r="I225" s="8" t="n">
        <f aca="false">SUMIFS('Source'!$G:$G,'Source'!$A:$A,"102 - Orthopedic institutes",'Source'!$B:$B,$A225)</f>
        <v>0</v>
      </c>
      <c r="J225" s="8" t="n">
        <f aca="false">I225*$J$5</f>
        <v>0</v>
      </c>
      <c r="K225" s="8" t="n">
        <f aca="false">J225-H225</f>
        <v>-444.99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323</v>
      </c>
      <c r="B226" s="7" t="str">
        <f aca="false">IFERROR(INDEX('Source'!$C:$C,MATCH($A226,'Source'!$B:$B,0)),"")</f>
        <v>מגן זרת מסיליקון</v>
      </c>
      <c r="C226" s="8" t="n">
        <f aca="false">SUMIFS('Source'!$D:$D,'Source'!$A:$A,"102 - Orthopedic institutes",'Source'!$B:$B,$A226)</f>
        <v>28</v>
      </c>
      <c r="D226" s="8" t="n">
        <f aca="false">SUMIFS('Source'!$F:$F,'Source'!$A:$A,"102 - Orthopedic institutes",'Source'!$B:$B,$A226)</f>
        <v>12</v>
      </c>
      <c r="E226" s="8" t="n">
        <f aca="false">D226*$J$5</f>
        <v>15.1578947368421</v>
      </c>
      <c r="F226" s="8" t="n">
        <f aca="false">E226-C226</f>
        <v>-12.8421052631579</v>
      </c>
      <c r="G226" s="9" t="n">
        <f aca="false">IF(AND(C226=0,E226=0),0,IF(C226=0,"New",(E226-C226)/C226))</f>
        <v>-0.458646616541353</v>
      </c>
      <c r="H226" s="8" t="n">
        <f aca="false">SUMIFS('Source'!$E:$E,'Source'!$A:$A,"102 - Orthopedic institutes",'Source'!$B:$B,$A226)</f>
        <v>809.33</v>
      </c>
      <c r="I226" s="8" t="n">
        <f aca="false">SUMIFS('Source'!$G:$G,'Source'!$A:$A,"102 - Orthopedic institutes",'Source'!$B:$B,$A226)</f>
        <v>365.04</v>
      </c>
      <c r="J226" s="8" t="n">
        <f aca="false">I226*$J$5</f>
        <v>461.103157894737</v>
      </c>
      <c r="K226" s="8" t="n">
        <f aca="false">J226-H226</f>
        <v>-348.226842105263</v>
      </c>
      <c r="L226" s="9" t="n">
        <f aca="false">IF(AND(H226=0,J226=0),0,IF(H226=0,"New",(J226-H226)/H226))</f>
        <v>-0.430265580301315</v>
      </c>
      <c r="M226" s="7" t="str">
        <f aca="false">IF(AND(OR(C226&lt;&gt;0,H226&lt;&gt;0),D226=0,I226=0),"DROP",IF(AND(OR(D226&lt;&gt;0,I226&lt;&gt;0),C226=0,H226=0),"NEW",""))</f>
        <v/>
      </c>
    </row>
    <row r="227" customFormat="false" ht="15" hidden="false" customHeight="false" outlineLevel="0" collapsed="false">
      <c r="A227" s="7" t="s">
        <v>501</v>
      </c>
      <c r="B227" s="7" t="str">
        <f aca="false">IFERROR(INDEX('Source'!$C:$C,MATCH($A227,'Source'!$B:$B,0)),"")</f>
        <v>מתלה</v>
      </c>
      <c r="C227" s="8" t="n">
        <f aca="false">SUMIFS('Source'!$D:$D,'Source'!$A:$A,"102 - Orthopedic institutes",'Source'!$B:$B,$A227)</f>
        <v>7</v>
      </c>
      <c r="D227" s="8" t="n">
        <f aca="false">SUMIFS('Source'!$F:$F,'Source'!$A:$A,"102 - Orthopedic institutes",'Source'!$B:$B,$A227)</f>
        <v>2</v>
      </c>
      <c r="E227" s="8" t="n">
        <f aca="false">D227*$J$5</f>
        <v>2.52631578947368</v>
      </c>
      <c r="F227" s="8" t="n">
        <f aca="false">E227-C227</f>
        <v>-4.47368421052632</v>
      </c>
      <c r="G227" s="9" t="n">
        <f aca="false">IF(AND(C227=0,E227=0),0,IF(C227=0,"New",(E227-C227)/C227))</f>
        <v>-0.639097744360902</v>
      </c>
      <c r="H227" s="8" t="n">
        <f aca="false">SUMIFS('Source'!$E:$E,'Source'!$A:$A,"102 - Orthopedic institutes",'Source'!$B:$B,$A227)</f>
        <v>651.15</v>
      </c>
      <c r="I227" s="8" t="n">
        <f aca="false">SUMIFS('Source'!$G:$G,'Source'!$A:$A,"102 - Orthopedic institutes",'Source'!$B:$B,$A227)</f>
        <v>222.07</v>
      </c>
      <c r="J227" s="8" t="n">
        <f aca="false">I227*$J$5</f>
        <v>280.509473684211</v>
      </c>
      <c r="K227" s="8" t="n">
        <f aca="false">J227-H227</f>
        <v>-370.64052631579</v>
      </c>
      <c r="L227" s="9" t="n">
        <f aca="false">IF(AND(H227=0,J227=0),0,IF(H227=0,"New",(J227-H227)/H227))</f>
        <v>-0.569209132021484</v>
      </c>
      <c r="M227" s="7" t="str">
        <f aca="false">IF(AND(OR(C227&lt;&gt;0,H227&lt;&gt;0),D227=0,I227=0),"DROP",IF(AND(OR(D227&lt;&gt;0,I227&lt;&gt;0),C227=0,H227=0),"NEW",""))</f>
        <v/>
      </c>
    </row>
    <row r="228" customFormat="false" ht="15" hidden="false" customHeight="false" outlineLevel="0" collapsed="false">
      <c r="A228" s="7" t="s">
        <v>713</v>
      </c>
      <c r="B228" s="7" t="str">
        <f aca="false">IFERROR(INDEX('Source'!$C:$C,MATCH($A228,'Source'!$B:$B,0)),"")</f>
        <v>מתלה</v>
      </c>
      <c r="C228" s="8" t="n">
        <f aca="false">SUMIFS('Source'!$D:$D,'Source'!$A:$A,"102 - Orthopedic institutes",'Source'!$B:$B,$A228)</f>
        <v>5</v>
      </c>
      <c r="D228" s="8" t="n">
        <f aca="false">SUMIFS('Source'!$F:$F,'Source'!$A:$A,"102 - Orthopedic institutes",'Source'!$B:$B,$A228)</f>
        <v>0</v>
      </c>
      <c r="E228" s="8" t="n">
        <f aca="false">D228*$J$5</f>
        <v>0</v>
      </c>
      <c r="F228" s="8" t="n">
        <f aca="false">E228-C228</f>
        <v>-5</v>
      </c>
      <c r="G228" s="9" t="n">
        <f aca="false">IF(AND(C228=0,E228=0),0,IF(C228=0,"New",(E228-C228)/C228))</f>
        <v>-1</v>
      </c>
      <c r="H228" s="8" t="n">
        <f aca="false">SUMIFS('Source'!$E:$E,'Source'!$A:$A,"102 - Orthopedic institutes",'Source'!$B:$B,$A228)</f>
        <v>429.08</v>
      </c>
      <c r="I228" s="8" t="n">
        <f aca="false">SUMIFS('Source'!$G:$G,'Source'!$A:$A,"102 - Orthopedic institutes",'Source'!$B:$B,$A228)</f>
        <v>0</v>
      </c>
      <c r="J228" s="8" t="n">
        <f aca="false">I228*$J$5</f>
        <v>0</v>
      </c>
      <c r="K228" s="8" t="n">
        <f aca="false">J228-H228</f>
        <v>-429.08</v>
      </c>
      <c r="L228" s="9" t="n">
        <f aca="false">IF(AND(H228=0,J228=0),0,IF(H228=0,"New",(J228-H228)/H228))</f>
        <v>-1</v>
      </c>
      <c r="M228" s="7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false" outlineLevel="0" collapsed="false">
      <c r="A229" s="7" t="s">
        <v>568</v>
      </c>
      <c r="B229" s="7" t="str">
        <f aca="false">IFERROR(INDEX('Source'!$C:$C,MATCH($A229,'Source'!$B:$B,0)),"")</f>
        <v>מגן שוק רגיל</v>
      </c>
      <c r="C229" s="8" t="n">
        <f aca="false">SUMIFS('Source'!$D:$D,'Source'!$A:$A,"102 - Orthopedic institutes",'Source'!$B:$B,$A229)</f>
        <v>9</v>
      </c>
      <c r="D229" s="8" t="n">
        <f aca="false">SUMIFS('Source'!$F:$F,'Source'!$A:$A,"102 - Orthopedic institutes",'Source'!$B:$B,$A229)</f>
        <v>5</v>
      </c>
      <c r="E229" s="8" t="n">
        <f aca="false">D229*$J$5</f>
        <v>6.31578947368421</v>
      </c>
      <c r="F229" s="8" t="n">
        <f aca="false">E229-C229</f>
        <v>-2.68421052631579</v>
      </c>
      <c r="G229" s="9" t="n">
        <f aca="false">IF(AND(C229=0,E229=0),0,IF(C229=0,"New",(E229-C229)/C229))</f>
        <v>-0.298245614035088</v>
      </c>
      <c r="H229" s="8" t="n">
        <f aca="false">SUMIFS('Source'!$E:$E,'Source'!$A:$A,"102 - Orthopedic institutes",'Source'!$B:$B,$A229)</f>
        <v>966.04</v>
      </c>
      <c r="I229" s="8" t="n">
        <f aca="false">SUMIFS('Source'!$G:$G,'Source'!$A:$A,"102 - Orthopedic institutes",'Source'!$B:$B,$A229)</f>
        <v>538.8</v>
      </c>
      <c r="J229" s="8" t="n">
        <f aca="false">I229*$J$5</f>
        <v>680.589473684211</v>
      </c>
      <c r="K229" s="8" t="n">
        <f aca="false">J229-H229</f>
        <v>-285.45052631579</v>
      </c>
      <c r="L229" s="9" t="n">
        <f aca="false">IF(AND(H229=0,J229=0),0,IF(H229=0,"New",(J229-H229)/H229))</f>
        <v>-0.295485203838132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172</v>
      </c>
      <c r="B230" s="7" t="str">
        <f aca="false">IFERROR(INDEX('Source'!$C:$C,MATCH($A230,'Source'!$B:$B,0)),"")</f>
        <v>חגורת בטן</v>
      </c>
      <c r="C230" s="8" t="n">
        <f aca="false">SUMIFS('Source'!$D:$D,'Source'!$A:$A,"102 - Orthopedic institutes",'Source'!$B:$B,$A230)</f>
        <v>25</v>
      </c>
      <c r="D230" s="8" t="n">
        <f aca="false">SUMIFS('Source'!$F:$F,'Source'!$A:$A,"102 - Orthopedic institutes",'Source'!$B:$B,$A230)</f>
        <v>20</v>
      </c>
      <c r="E230" s="8" t="n">
        <f aca="false">D230*$J$5</f>
        <v>25.2631578947368</v>
      </c>
      <c r="F230" s="8" t="n">
        <f aca="false">E230-C230</f>
        <v>0.263157894736843</v>
      </c>
      <c r="G230" s="9" t="n">
        <f aca="false">IF(AND(C230=0,E230=0),0,IF(C230=0,"New",(E230-C230)/C230))</f>
        <v>0.0105263157894737</v>
      </c>
      <c r="H230" s="8" t="n">
        <f aca="false">SUMIFS('Source'!$E:$E,'Source'!$A:$A,"102 - Orthopedic institutes",'Source'!$B:$B,$A230)</f>
        <v>2124.87</v>
      </c>
      <c r="I230" s="8" t="n">
        <f aca="false">SUMIFS('Source'!$G:$G,'Source'!$A:$A,"102 - Orthopedic institutes",'Source'!$B:$B,$A230)</f>
        <v>1699.92</v>
      </c>
      <c r="J230" s="8" t="n">
        <f aca="false">I230*$J$5</f>
        <v>2147.26736842105</v>
      </c>
      <c r="K230" s="8" t="n">
        <f aca="false">J230-H230</f>
        <v>22.3973684210528</v>
      </c>
      <c r="L230" s="9" t="n">
        <f aca="false">IF(AND(H230=0,J230=0),0,IF(H230=0,"New",(J230-H230)/H230))</f>
        <v>0.0105405829161562</v>
      </c>
      <c r="M230" s="7" t="str">
        <f aca="false">IF(AND(OR(C230&lt;&gt;0,H230&lt;&gt;0),D230=0,I230=0),"DROP",IF(AND(OR(D230&lt;&gt;0,I230&lt;&gt;0),C230=0,H230=0),"NEW",""))</f>
        <v/>
      </c>
    </row>
    <row r="231" customFormat="false" ht="15" hidden="false" customHeight="false" outlineLevel="0" collapsed="false">
      <c r="A231" s="7" t="s">
        <v>401</v>
      </c>
      <c r="B231" s="7" t="str">
        <f aca="false">IFERROR(INDEX('Source'!$C:$C,MATCH($A231,'Source'!$B:$B,0)),"")</f>
        <v>גרבי נוחות קיץ אפור</v>
      </c>
      <c r="C231" s="8" t="n">
        <f aca="false">SUMIFS('Source'!$D:$D,'Source'!$A:$A,"102 - Orthopedic institutes",'Source'!$B:$B,$A231)</f>
        <v>17</v>
      </c>
      <c r="D231" s="8" t="n">
        <f aca="false">SUMIFS('Source'!$F:$F,'Source'!$A:$A,"102 - Orthopedic institutes",'Source'!$B:$B,$A231)</f>
        <v>0</v>
      </c>
      <c r="E231" s="8" t="n">
        <f aca="false">D231*$J$5</f>
        <v>0</v>
      </c>
      <c r="F231" s="8" t="n">
        <f aca="false">E231-C231</f>
        <v>-17</v>
      </c>
      <c r="G231" s="9" t="n">
        <f aca="false">IF(AND(C231=0,E231=0),0,IF(C231=0,"New",(E231-C231)/C231))</f>
        <v>-1</v>
      </c>
      <c r="H231" s="8" t="n">
        <f aca="false">SUMIFS('Source'!$E:$E,'Source'!$A:$A,"102 - Orthopedic institutes",'Source'!$B:$B,$A231)</f>
        <v>424.94</v>
      </c>
      <c r="I231" s="8" t="n">
        <f aca="false">SUMIFS('Source'!$G:$G,'Source'!$A:$A,"102 - Orthopedic institutes",'Source'!$B:$B,$A231)</f>
        <v>0</v>
      </c>
      <c r="J231" s="8" t="n">
        <f aca="false">I231*$J$5</f>
        <v>0</v>
      </c>
      <c r="K231" s="8" t="n">
        <f aca="false">J231-H231</f>
        <v>-424.94</v>
      </c>
      <c r="L231" s="9" t="n">
        <f aca="false">IF(AND(H231=0,J231=0),0,IF(H231=0,"New",(J231-H231)/H231))</f>
        <v>-1</v>
      </c>
      <c r="M231" s="7" t="str">
        <f aca="false">IF(AND(OR(C231&lt;&gt;0,H231&lt;&gt;0),D231=0,I231=0),"DROP",IF(AND(OR(D231&lt;&gt;0,I231&lt;&gt;0),C231=0,H231=0),"NEW",""))</f>
        <v>DROP</v>
      </c>
    </row>
    <row r="232" customFormat="false" ht="15" hidden="false" customHeight="false" outlineLevel="0" collapsed="false">
      <c r="A232" s="7" t="s">
        <v>624</v>
      </c>
      <c r="B232" s="7" t="str">
        <f aca="false">IFERROR(INDEX('Source'!$C:$C,MATCH($A232,'Source'!$B:$B,0)),"")</f>
        <v>מגן שוק רגיל</v>
      </c>
      <c r="C232" s="8" t="n">
        <f aca="false">SUMIFS('Source'!$D:$D,'Source'!$A:$A,"102 - Orthopedic institutes",'Source'!$B:$B,$A232)</f>
        <v>8</v>
      </c>
      <c r="D232" s="8" t="n">
        <f aca="false">SUMIFS('Source'!$F:$F,'Source'!$A:$A,"102 - Orthopedic institutes",'Source'!$B:$B,$A232)</f>
        <v>4</v>
      </c>
      <c r="E232" s="8" t="n">
        <f aca="false">D232*$J$5</f>
        <v>5.05263157894737</v>
      </c>
      <c r="F232" s="8" t="n">
        <f aca="false">E232-C232</f>
        <v>-2.94736842105263</v>
      </c>
      <c r="G232" s="9" t="n">
        <f aca="false">IF(AND(C232=0,E232=0),0,IF(C232=0,"New",(E232-C232)/C232))</f>
        <v>-0.368421052631579</v>
      </c>
      <c r="H232" s="8" t="n">
        <f aca="false">SUMIFS('Source'!$E:$E,'Source'!$A:$A,"102 - Orthopedic institutes",'Source'!$B:$B,$A232)</f>
        <v>854.45</v>
      </c>
      <c r="I232" s="8" t="n">
        <f aca="false">SUMIFS('Source'!$G:$G,'Source'!$A:$A,"102 - Orthopedic institutes",'Source'!$B:$B,$A232)</f>
        <v>431.04</v>
      </c>
      <c r="J232" s="8" t="n">
        <f aca="false">I232*$J$5</f>
        <v>544.471578947369</v>
      </c>
      <c r="K232" s="8" t="n">
        <f aca="false">J232-H232</f>
        <v>-309.978421052632</v>
      </c>
      <c r="L232" s="9" t="n">
        <f aca="false">IF(AND(H232=0,J232=0),0,IF(H232=0,"New",(J232-H232)/H232))</f>
        <v>-0.362781228922268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150</v>
      </c>
      <c r="B233" s="7" t="str">
        <f aca="false">IFERROR(INDEX('Source'!$C:$C,MATCH($A233,'Source'!$B:$B,0)),"")</f>
        <v>שרוול מסיליקון ל</v>
      </c>
      <c r="C233" s="8" t="n">
        <f aca="false">SUMIFS('Source'!$D:$D,'Source'!$A:$A,"102 - Orthopedic institutes",'Source'!$B:$B,$A233)</f>
        <v>193</v>
      </c>
      <c r="D233" s="8" t="n">
        <f aca="false">SUMIFS('Source'!$F:$F,'Source'!$A:$A,"102 - Orthopedic institutes",'Source'!$B:$B,$A233)</f>
        <v>214</v>
      </c>
      <c r="E233" s="8" t="n">
        <f aca="false">D233*$J$5</f>
        <v>270.315789473684</v>
      </c>
      <c r="F233" s="8" t="n">
        <f aca="false">E233-C233</f>
        <v>77.3157894736842</v>
      </c>
      <c r="G233" s="9" t="n">
        <f aca="false">IF(AND(C233=0,E233=0),0,IF(C233=0,"New",(E233-C233)/C233))</f>
        <v>0.400599945459504</v>
      </c>
      <c r="H233" s="8" t="n">
        <f aca="false">SUMIFS('Source'!$E:$E,'Source'!$A:$A,"102 - Orthopedic institutes",'Source'!$B:$B,$A233)</f>
        <v>3544.33</v>
      </c>
      <c r="I233" s="8" t="n">
        <f aca="false">SUMIFS('Source'!$G:$G,'Source'!$A:$A,"102 - Orthopedic institutes",'Source'!$B:$B,$A233)</f>
        <v>3965.46</v>
      </c>
      <c r="J233" s="8" t="n">
        <f aca="false">I233*$J$5</f>
        <v>5009.00210526316</v>
      </c>
      <c r="K233" s="8" t="n">
        <f aca="false">J233-H233</f>
        <v>1464.67210526316</v>
      </c>
      <c r="L233" s="9" t="n">
        <f aca="false">IF(AND(H233=0,J233=0),0,IF(H233=0,"New",(J233-H233)/H233))</f>
        <v>0.413243717504622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714</v>
      </c>
      <c r="B234" s="7" t="str">
        <f aca="false">IFERROR(INDEX('Source'!$C:$C,MATCH($A234,'Source'!$B:$B,0)),"")</f>
        <v>מגן ירך רגיל</v>
      </c>
      <c r="C234" s="8" t="n">
        <f aca="false">SUMIFS('Source'!$D:$D,'Source'!$A:$A,"102 - Orthopedic institutes",'Source'!$B:$B,$A234)</f>
        <v>6</v>
      </c>
      <c r="D234" s="8" t="n">
        <f aca="false">SUMIFS('Source'!$F:$F,'Source'!$A:$A,"102 - Orthopedic institutes",'Source'!$B:$B,$A234)</f>
        <v>1</v>
      </c>
      <c r="E234" s="8" t="n">
        <f aca="false">D234*$J$5</f>
        <v>1.26315789473684</v>
      </c>
      <c r="F234" s="8" t="n">
        <f aca="false">E234-C234</f>
        <v>-4.73684210526316</v>
      </c>
      <c r="G234" s="9" t="n">
        <f aca="false">IF(AND(C234=0,E234=0),0,IF(C234=0,"New",(E234-C234)/C234))</f>
        <v>-0.789473684210526</v>
      </c>
      <c r="H234" s="8" t="n">
        <f aca="false">SUMIFS('Source'!$E:$E,'Source'!$A:$A,"102 - Orthopedic institutes",'Source'!$B:$B,$A234)</f>
        <v>505.67</v>
      </c>
      <c r="I234" s="8" t="n">
        <f aca="false">SUMIFS('Source'!$G:$G,'Source'!$A:$A,"102 - Orthopedic institutes",'Source'!$B:$B,$A234)</f>
        <v>85.26</v>
      </c>
      <c r="J234" s="8" t="n">
        <f aca="false">I234*$J$5</f>
        <v>107.696842105263</v>
      </c>
      <c r="K234" s="8" t="n">
        <f aca="false">J234-H234</f>
        <v>-397.973157894737</v>
      </c>
      <c r="L234" s="9" t="n">
        <f aca="false">IF(AND(H234=0,J234=0),0,IF(H234=0,"New",(J234-H234)/H234))</f>
        <v>-0.787021492069407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194</v>
      </c>
      <c r="B235" s="7" t="str">
        <f aca="false">IFERROR(INDEX('Source'!$C:$C,MATCH($A235,'Source'!$B:$B,0)),"")</f>
        <v>חגורת גב+סגירה כפולה</v>
      </c>
      <c r="C235" s="8" t="n">
        <f aca="false">SUMIFS('Source'!$D:$D,'Source'!$A:$A,"102 - Orthopedic institutes",'Source'!$B:$B,$A235)</f>
        <v>88</v>
      </c>
      <c r="D235" s="8" t="n">
        <f aca="false">SUMIFS('Source'!$F:$F,'Source'!$A:$A,"102 - Orthopedic institutes",'Source'!$B:$B,$A235)</f>
        <v>80</v>
      </c>
      <c r="E235" s="8" t="n">
        <f aca="false">D235*$J$5</f>
        <v>101.052631578947</v>
      </c>
      <c r="F235" s="8" t="n">
        <f aca="false">E235-C235</f>
        <v>13.0526315789474</v>
      </c>
      <c r="G235" s="9" t="n">
        <f aca="false">IF(AND(C235=0,E235=0),0,IF(C235=0,"New",(E235-C235)/C235))</f>
        <v>0.148325358851675</v>
      </c>
      <c r="H235" s="8" t="n">
        <f aca="false">SUMIFS('Source'!$E:$E,'Source'!$A:$A,"102 - Orthopedic institutes",'Source'!$B:$B,$A235)</f>
        <v>7620.26</v>
      </c>
      <c r="I235" s="8" t="n">
        <f aca="false">SUMIFS('Source'!$G:$G,'Source'!$A:$A,"102 - Orthopedic institutes",'Source'!$B:$B,$A235)</f>
        <v>7200.16</v>
      </c>
      <c r="J235" s="8" t="n">
        <f aca="false">I235*$J$5</f>
        <v>9094.93894736842</v>
      </c>
      <c r="K235" s="8" t="n">
        <f aca="false">J235-H235</f>
        <v>1474.67894736842</v>
      </c>
      <c r="L235" s="9" t="n">
        <f aca="false">IF(AND(H235=0,J235=0),0,IF(H235=0,"New",(J235-H235)/H235))</f>
        <v>0.193520817841966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715</v>
      </c>
      <c r="B236" s="7" t="str">
        <f aca="false">IFERROR(INDEX('Source'!$C:$C,MATCH($A236,'Source'!$B:$B,0)),"")</f>
        <v>חגורה אחרי ניתוח</v>
      </c>
      <c r="C236" s="8" t="n">
        <f aca="false">SUMIFS('Source'!$D:$D,'Source'!$A:$A,"102 - Orthopedic institutes",'Source'!$B:$B,$A236)</f>
        <v>5</v>
      </c>
      <c r="D236" s="8" t="n">
        <f aca="false">SUMIFS('Source'!$F:$F,'Source'!$A:$A,"102 - Orthopedic institutes",'Source'!$B:$B,$A236)</f>
        <v>1</v>
      </c>
      <c r="E236" s="8" t="n">
        <f aca="false">D236*$J$5</f>
        <v>1.26315789473684</v>
      </c>
      <c r="F236" s="8" t="n">
        <f aca="false">E236-C236</f>
        <v>-3.73684210526316</v>
      </c>
      <c r="G236" s="9" t="n">
        <f aca="false">IF(AND(C236=0,E236=0),0,IF(C236=0,"New",(E236-C236)/C236))</f>
        <v>-0.747368421052632</v>
      </c>
      <c r="H236" s="8" t="n">
        <f aca="false">SUMIFS('Source'!$E:$E,'Source'!$A:$A,"102 - Orthopedic institutes",'Source'!$B:$B,$A236)</f>
        <v>525</v>
      </c>
      <c r="I236" s="8" t="n">
        <f aca="false">SUMIFS('Source'!$G:$G,'Source'!$A:$A,"102 - Orthopedic institutes",'Source'!$B:$B,$A236)</f>
        <v>105</v>
      </c>
      <c r="J236" s="8" t="n">
        <f aca="false">I236*$J$5</f>
        <v>132.631578947368</v>
      </c>
      <c r="K236" s="8" t="n">
        <f aca="false">J236-H236</f>
        <v>-392.368421052632</v>
      </c>
      <c r="L236" s="9" t="n">
        <f aca="false">IF(AND(H236=0,J236=0),0,IF(H236=0,"New",(J236-H236)/H236))</f>
        <v>-0.747368421052632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716</v>
      </c>
      <c r="B237" s="7" t="str">
        <f aca="false">IFERROR(INDEX('Source'!$C:$C,MATCH($A237,'Source'!$B:$B,0)),"")</f>
        <v>מגן ברך חום</v>
      </c>
      <c r="C237" s="8" t="n">
        <f aca="false">SUMIFS('Source'!$D:$D,'Source'!$A:$A,"102 - Orthopedic institutes",'Source'!$B:$B,$A237)</f>
        <v>27</v>
      </c>
      <c r="D237" s="8" t="n">
        <f aca="false">SUMIFS('Source'!$F:$F,'Source'!$A:$A,"102 - Orthopedic institutes",'Source'!$B:$B,$A237)</f>
        <v>11</v>
      </c>
      <c r="E237" s="8" t="n">
        <f aca="false">D237*$J$5</f>
        <v>13.8947368421053</v>
      </c>
      <c r="F237" s="8" t="n">
        <f aca="false">E237-C237</f>
        <v>-13.1052631578947</v>
      </c>
      <c r="G237" s="9" t="n">
        <f aca="false">IF(AND(C237=0,E237=0),0,IF(C237=0,"New",(E237-C237)/C237))</f>
        <v>-0.485380116959064</v>
      </c>
      <c r="H237" s="8" t="n">
        <f aca="false">SUMIFS('Source'!$E:$E,'Source'!$A:$A,"102 - Orthopedic institutes",'Source'!$B:$B,$A237)</f>
        <v>729.81</v>
      </c>
      <c r="I237" s="8" t="n">
        <f aca="false">SUMIFS('Source'!$G:$G,'Source'!$A:$A,"102 - Orthopedic institutes",'Source'!$B:$B,$A237)</f>
        <v>311.99</v>
      </c>
      <c r="J237" s="8" t="n">
        <f aca="false">I237*$J$5</f>
        <v>394.092631578947</v>
      </c>
      <c r="K237" s="8" t="n">
        <f aca="false">J237-H237</f>
        <v>-335.717368421053</v>
      </c>
      <c r="L237" s="9" t="n">
        <f aca="false">IF(AND(H237=0,J237=0),0,IF(H237=0,"New",(J237-H237)/H237))</f>
        <v>-0.460006533784208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143</v>
      </c>
      <c r="B238" s="7" t="str">
        <f aca="false">IFERROR(INDEX('Source'!$C:$C,MATCH($A238,'Source'!$B:$B,0)),"")</f>
        <v>תרסיס דיאודורנט לכף הרגל</v>
      </c>
      <c r="C238" s="8" t="n">
        <f aca="false">SUMIFS('Source'!$D:$D,'Source'!$A:$A,"102 - Orthopedic institutes",'Source'!$B:$B,$A238)</f>
        <v>54</v>
      </c>
      <c r="D238" s="8" t="n">
        <f aca="false">SUMIFS('Source'!$F:$F,'Source'!$A:$A,"102 - Orthopedic institutes",'Source'!$B:$B,$A238)</f>
        <v>30</v>
      </c>
      <c r="E238" s="8" t="n">
        <f aca="false">D238*$J$5</f>
        <v>37.8947368421053</v>
      </c>
      <c r="F238" s="8" t="n">
        <f aca="false">E238-C238</f>
        <v>-16.1052631578947</v>
      </c>
      <c r="G238" s="9" t="n">
        <f aca="false">IF(AND(C238=0,E238=0),0,IF(C238=0,"New",(E238-C238)/C238))</f>
        <v>-0.298245614035088</v>
      </c>
      <c r="H238" s="8" t="n">
        <f aca="false">SUMIFS('Source'!$E:$E,'Source'!$A:$A,"102 - Orthopedic institutes",'Source'!$B:$B,$A238)</f>
        <v>1053.08</v>
      </c>
      <c r="I238" s="8" t="n">
        <f aca="false">SUMIFS('Source'!$G:$G,'Source'!$A:$A,"102 - Orthopedic institutes",'Source'!$B:$B,$A238)</f>
        <v>645.86</v>
      </c>
      <c r="J238" s="8" t="n">
        <f aca="false">I238*$J$5</f>
        <v>815.823157894737</v>
      </c>
      <c r="K238" s="8" t="n">
        <f aca="false">J238-H238</f>
        <v>-237.256842105263</v>
      </c>
      <c r="L238" s="9" t="n">
        <f aca="false">IF(AND(H238=0,J238=0),0,IF(H238=0,"New",(J238-H238)/H238))</f>
        <v>-0.225298023042184</v>
      </c>
      <c r="M238" s="7" t="str">
        <f aca="false">IF(AND(OR(C238&lt;&gt;0,H238&lt;&gt;0),D238=0,I238=0),"DROP",IF(AND(OR(D238&lt;&gt;0,I238&lt;&gt;0),C238=0,H238=0),"NEW",""))</f>
        <v/>
      </c>
    </row>
    <row r="239" customFormat="false" ht="15" hidden="false" customHeight="false" outlineLevel="0" collapsed="false">
      <c r="A239" s="7" t="s">
        <v>313</v>
      </c>
      <c r="B239" s="7" t="str">
        <f aca="false">IFERROR(INDEX('Source'!$C:$C,MATCH($A239,'Source'!$B:$B,0)),"")</f>
        <v>חגורת היריון</v>
      </c>
      <c r="C239" s="8" t="n">
        <f aca="false">SUMIFS('Source'!$D:$D,'Source'!$A:$A,"102 - Orthopedic institutes",'Source'!$B:$B,$A239)</f>
        <v>13</v>
      </c>
      <c r="D239" s="8" t="n">
        <f aca="false">SUMIFS('Source'!$F:$F,'Source'!$A:$A,"102 - Orthopedic institutes",'Source'!$B:$B,$A239)</f>
        <v>9</v>
      </c>
      <c r="E239" s="8" t="n">
        <f aca="false">D239*$J$5</f>
        <v>11.3684210526316</v>
      </c>
      <c r="F239" s="8" t="n">
        <f aca="false">E239-C239</f>
        <v>-1.63157894736842</v>
      </c>
      <c r="G239" s="9" t="n">
        <f aca="false">IF(AND(C239=0,E239=0),0,IF(C239=0,"New",(E239-C239)/C239))</f>
        <v>-0.125506072874494</v>
      </c>
      <c r="H239" s="8" t="n">
        <f aca="false">SUMIFS('Source'!$E:$E,'Source'!$A:$A,"102 - Orthopedic institutes",'Source'!$B:$B,$A239)</f>
        <v>1217.07</v>
      </c>
      <c r="I239" s="8" t="n">
        <f aca="false">SUMIFS('Source'!$G:$G,'Source'!$A:$A,"102 - Orthopedic institutes",'Source'!$B:$B,$A239)</f>
        <v>810.04</v>
      </c>
      <c r="J239" s="8" t="n">
        <f aca="false">I239*$J$5</f>
        <v>1023.20842105263</v>
      </c>
      <c r="K239" s="8" t="n">
        <f aca="false">J239-H239</f>
        <v>-193.861578947368</v>
      </c>
      <c r="L239" s="9" t="n">
        <f aca="false">IF(AND(H239=0,J239=0),0,IF(H239=0,"New",(J239-H239)/H239))</f>
        <v>-0.159285479838767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717</v>
      </c>
      <c r="B240" s="7" t="str">
        <f aca="false">IFERROR(INDEX('Source'!$C:$C,MATCH($A240,'Source'!$B:$B,0)),"")</f>
        <v>מגן ברך משופר עם צ</v>
      </c>
      <c r="C240" s="8" t="n">
        <f aca="false">SUMIFS('Source'!$D:$D,'Source'!$A:$A,"102 - Orthopedic institutes",'Source'!$B:$B,$A240)</f>
        <v>1</v>
      </c>
      <c r="D240" s="8" t="n">
        <f aca="false">SUMIFS('Source'!$F:$F,'Source'!$A:$A,"102 - Orthopedic institutes",'Source'!$B:$B,$A240)</f>
        <v>0</v>
      </c>
      <c r="E240" s="8" t="n">
        <f aca="false">D240*$J$5</f>
        <v>0</v>
      </c>
      <c r="F240" s="8" t="n">
        <f aca="false">E240-C240</f>
        <v>-1</v>
      </c>
      <c r="G240" s="9" t="n">
        <f aca="false">IF(AND(C240=0,E240=0),0,IF(C240=0,"New",(E240-C240)/C240))</f>
        <v>-1</v>
      </c>
      <c r="H240" s="8" t="n">
        <f aca="false">SUMIFS('Source'!$E:$E,'Source'!$A:$A,"102 - Orthopedic institutes",'Source'!$B:$B,$A240)</f>
        <v>401.77</v>
      </c>
      <c r="I240" s="8" t="n">
        <f aca="false">SUMIFS('Source'!$G:$G,'Source'!$A:$A,"102 - Orthopedic institutes",'Source'!$B:$B,$A240)</f>
        <v>0</v>
      </c>
      <c r="J240" s="8" t="n">
        <f aca="false">I240*$J$5</f>
        <v>0</v>
      </c>
      <c r="K240" s="8" t="n">
        <f aca="false">J240-H240</f>
        <v>-401.77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629</v>
      </c>
      <c r="B241" s="7" t="str">
        <f aca="false">IFERROR(INDEX('Source'!$C:$C,MATCH($A241,'Source'!$B:$B,0)),"")</f>
        <v>מדרס מתכוונן לגיל</v>
      </c>
      <c r="C241" s="8" t="n">
        <f aca="false">SUMIFS('Source'!$D:$D,'Source'!$A:$A,"102 - Orthopedic institutes",'Source'!$B:$B,$A241)</f>
        <v>7</v>
      </c>
      <c r="D241" s="8" t="n">
        <f aca="false">SUMIFS('Source'!$F:$F,'Source'!$A:$A,"102 - Orthopedic institutes",'Source'!$B:$B,$A241)</f>
        <v>2</v>
      </c>
      <c r="E241" s="8" t="n">
        <f aca="false">D241*$J$5</f>
        <v>2.52631578947368</v>
      </c>
      <c r="F241" s="8" t="n">
        <f aca="false">E241-C241</f>
        <v>-4.47368421052632</v>
      </c>
      <c r="G241" s="9" t="n">
        <f aca="false">IF(AND(C241=0,E241=0),0,IF(C241=0,"New",(E241-C241)/C241))</f>
        <v>-0.639097744360902</v>
      </c>
      <c r="H241" s="8" t="n">
        <f aca="false">SUMIFS('Source'!$E:$E,'Source'!$A:$A,"102 - Orthopedic institutes",'Source'!$B:$B,$A241)</f>
        <v>560.01</v>
      </c>
      <c r="I241" s="8" t="n">
        <f aca="false">SUMIFS('Source'!$G:$G,'Source'!$A:$A,"102 - Orthopedic institutes",'Source'!$B:$B,$A241)</f>
        <v>160.03</v>
      </c>
      <c r="J241" s="8" t="n">
        <f aca="false">I241*$J$5</f>
        <v>202.143157894737</v>
      </c>
      <c r="K241" s="8" t="n">
        <f aca="false">J241-H241</f>
        <v>-357.866842105263</v>
      </c>
      <c r="L241" s="9" t="n">
        <f aca="false">IF(AND(H241=0,J241=0),0,IF(H241=0,"New",(J241-H241)/H241))</f>
        <v>-0.639036520964381</v>
      </c>
      <c r="M241" s="7" t="str">
        <f aca="false">IF(AND(OR(C241&lt;&gt;0,H241&lt;&gt;0),D241=0,I241=0),"DROP",IF(AND(OR(D241&lt;&gt;0,I241&lt;&gt;0),C241=0,H241=0),"NEW",""))</f>
        <v/>
      </c>
    </row>
    <row r="242" customFormat="false" ht="15" hidden="false" customHeight="false" outlineLevel="0" collapsed="false">
      <c r="A242" s="7" t="s">
        <v>500</v>
      </c>
      <c r="B242" s="7" t="str">
        <f aca="false">IFERROR(INDEX('Source'!$C:$C,MATCH($A242,'Source'!$B:$B,0)),"")</f>
        <v>חגורת צלעות לגבר</v>
      </c>
      <c r="C242" s="8" t="n">
        <f aca="false">SUMIFS('Source'!$D:$D,'Source'!$A:$A,"102 - Orthopedic institutes",'Source'!$B:$B,$A242)</f>
        <v>4</v>
      </c>
      <c r="D242" s="8" t="n">
        <f aca="false">SUMIFS('Source'!$F:$F,'Source'!$A:$A,"102 - Orthopedic institutes",'Source'!$B:$B,$A242)</f>
        <v>1</v>
      </c>
      <c r="E242" s="8" t="n">
        <f aca="false">D242*$J$5</f>
        <v>1.26315789473684</v>
      </c>
      <c r="F242" s="8" t="n">
        <f aca="false">E242-C242</f>
        <v>-2.73684210526316</v>
      </c>
      <c r="G242" s="9" t="n">
        <f aca="false">IF(AND(C242=0,E242=0),0,IF(C242=0,"New",(E242-C242)/C242))</f>
        <v>-0.68421052631579</v>
      </c>
      <c r="H242" s="8" t="n">
        <f aca="false">SUMIFS('Source'!$E:$E,'Source'!$A:$A,"102 - Orthopedic institutes",'Source'!$B:$B,$A242)</f>
        <v>524.72</v>
      </c>
      <c r="I242" s="8" t="n">
        <f aca="false">SUMIFS('Source'!$G:$G,'Source'!$A:$A,"102 - Orthopedic institutes",'Source'!$B:$B,$A242)</f>
        <v>131.18</v>
      </c>
      <c r="J242" s="8" t="n">
        <f aca="false">I242*$J$5</f>
        <v>165.701052631579</v>
      </c>
      <c r="K242" s="8" t="n">
        <f aca="false">J242-H242</f>
        <v>-359.018947368421</v>
      </c>
      <c r="L242" s="9" t="n">
        <f aca="false">IF(AND(H242=0,J242=0),0,IF(H242=0,"New",(J242-H242)/H242))</f>
        <v>-0.68421052631579</v>
      </c>
      <c r="M242" s="7" t="str">
        <f aca="false">IF(AND(OR(C242&lt;&gt;0,H242&lt;&gt;0),D242=0,I242=0),"DROP",IF(AND(OR(D242&lt;&gt;0,I242&lt;&gt;0),C242=0,H242=0),"NEW",""))</f>
        <v/>
      </c>
    </row>
    <row r="243" customFormat="false" ht="15" hidden="false" customHeight="false" outlineLevel="0" collapsed="false">
      <c r="A243" s="7" t="s">
        <v>718</v>
      </c>
      <c r="B243" s="7" t="str">
        <f aca="false">IFERROR(INDEX('Source'!$C:$C,MATCH($A243,'Source'!$B:$B,0)),"")</f>
        <v>ח.גב אורירית (30)</v>
      </c>
      <c r="C243" s="8" t="n">
        <f aca="false">SUMIFS('Source'!$D:$D,'Source'!$A:$A,"102 - Orthopedic institutes",'Source'!$B:$B,$A243)</f>
        <v>0</v>
      </c>
      <c r="D243" s="8" t="n">
        <f aca="false">SUMIFS('Source'!$F:$F,'Source'!$A:$A,"102 - Orthopedic institutes",'Source'!$B:$B,$A243)</f>
        <v>1</v>
      </c>
      <c r="E243" s="8" t="n">
        <f aca="false">D243*$J$5</f>
        <v>1.26315789473684</v>
      </c>
      <c r="F243" s="8" t="n">
        <f aca="false">E243-C243</f>
        <v>1.26315789473684</v>
      </c>
      <c r="G243" s="9" t="str">
        <f aca="false">IF(AND(C243=0,E243=0),0,IF(C243=0,"New",(E243-C243)/C243))</f>
        <v>New</v>
      </c>
      <c r="H243" s="8" t="n">
        <f aca="false">SUMIFS('Source'!$E:$E,'Source'!$A:$A,"102 - Orthopedic institutes",'Source'!$B:$B,$A243)</f>
        <v>0</v>
      </c>
      <c r="I243" s="8" t="n">
        <f aca="false">SUMIFS('Source'!$G:$G,'Source'!$A:$A,"102 - Orthopedic institutes",'Source'!$B:$B,$A243)</f>
        <v>392.28</v>
      </c>
      <c r="J243" s="8" t="n">
        <f aca="false">I243*$J$5</f>
        <v>495.511578947368</v>
      </c>
      <c r="K243" s="8" t="n">
        <f aca="false">J243-H243</f>
        <v>495.511578947368</v>
      </c>
      <c r="L243" s="9" t="str">
        <f aca="false">IF(AND(H243=0,J243=0),0,IF(H243=0,"New",(J243-H243)/H243))</f>
        <v>New</v>
      </c>
      <c r="M243" s="7" t="str">
        <f aca="false">IF(AND(OR(C243&lt;&gt;0,H243&lt;&gt;0),D243=0,I243=0),"DROP",IF(AND(OR(D243&lt;&gt;0,I243&lt;&gt;0),C243=0,H243=0),"NEW",""))</f>
        <v>NEW</v>
      </c>
    </row>
    <row r="244" customFormat="false" ht="15" hidden="false" customHeight="false" outlineLevel="0" collapsed="false">
      <c r="A244" s="7" t="s">
        <v>162</v>
      </c>
      <c r="B244" s="7" t="str">
        <f aca="false">IFERROR(INDEX('Source'!$C:$C,MATCH($A244,'Source'!$B:$B,0)),"")</f>
        <v>חבק טניס</v>
      </c>
      <c r="C244" s="8" t="n">
        <f aca="false">SUMIFS('Source'!$D:$D,'Source'!$A:$A,"102 - Orthopedic institutes",'Source'!$B:$B,$A244)</f>
        <v>13</v>
      </c>
      <c r="D244" s="8" t="n">
        <f aca="false">SUMIFS('Source'!$F:$F,'Source'!$A:$A,"102 - Orthopedic institutes",'Source'!$B:$B,$A244)</f>
        <v>3</v>
      </c>
      <c r="E244" s="8" t="n">
        <f aca="false">D244*$J$5</f>
        <v>3.78947368421053</v>
      </c>
      <c r="F244" s="8" t="n">
        <f aca="false">E244-C244</f>
        <v>-9.21052631578947</v>
      </c>
      <c r="G244" s="9" t="n">
        <f aca="false">IF(AND(C244=0,E244=0),0,IF(C244=0,"New",(E244-C244)/C244))</f>
        <v>-0.708502024291498</v>
      </c>
      <c r="H244" s="8" t="n">
        <f aca="false">SUMIFS('Source'!$E:$E,'Source'!$A:$A,"102 - Orthopedic institutes",'Source'!$B:$B,$A244)</f>
        <v>503.87</v>
      </c>
      <c r="I244" s="8" t="n">
        <f aca="false">SUMIFS('Source'!$G:$G,'Source'!$A:$A,"102 - Orthopedic institutes",'Source'!$B:$B,$A244)</f>
        <v>119.39</v>
      </c>
      <c r="J244" s="8" t="n">
        <f aca="false">I244*$J$5</f>
        <v>150.808421052632</v>
      </c>
      <c r="K244" s="8" t="n">
        <f aca="false">J244-H244</f>
        <v>-353.061578947368</v>
      </c>
      <c r="L244" s="9" t="n">
        <f aca="false">IF(AND(H244=0,J244=0),0,IF(H244=0,"New",(J244-H244)/H244))</f>
        <v>-0.700699741892489</v>
      </c>
      <c r="M244" s="7" t="str">
        <f aca="false">IF(AND(OR(C244&lt;&gt;0,H244&lt;&gt;0),D244=0,I244=0),"DROP",IF(AND(OR(D244&lt;&gt;0,I244&lt;&gt;0),C244=0,H244=0),"NEW",""))</f>
        <v/>
      </c>
    </row>
    <row r="245" customFormat="false" ht="15" hidden="false" customHeight="false" outlineLevel="0" collapsed="false">
      <c r="A245" s="7" t="s">
        <v>311</v>
      </c>
      <c r="B245" s="7" t="str">
        <f aca="false">IFERROR(INDEX('Source'!$C:$C,MATCH($A245,'Source'!$B:$B,0)),"")</f>
        <v>מדבקה רב פעמית ל</v>
      </c>
      <c r="C245" s="8" t="n">
        <f aca="false">SUMIFS('Source'!$D:$D,'Source'!$A:$A,"102 - Orthopedic institutes",'Source'!$B:$B,$A245)</f>
        <v>33</v>
      </c>
      <c r="D245" s="8" t="n">
        <f aca="false">SUMIFS('Source'!$F:$F,'Source'!$A:$A,"102 - Orthopedic institutes",'Source'!$B:$B,$A245)</f>
        <v>10</v>
      </c>
      <c r="E245" s="8" t="n">
        <f aca="false">D245*$J$5</f>
        <v>12.6315789473684</v>
      </c>
      <c r="F245" s="8" t="n">
        <f aca="false">E245-C245</f>
        <v>-20.3684210526316</v>
      </c>
      <c r="G245" s="9" t="n">
        <f aca="false">IF(AND(C245=0,E245=0),0,IF(C245=0,"New",(E245-C245)/C245))</f>
        <v>-0.617224880382775</v>
      </c>
      <c r="H245" s="8" t="n">
        <f aca="false">SUMIFS('Source'!$E:$E,'Source'!$A:$A,"102 - Orthopedic institutes",'Source'!$B:$B,$A245)</f>
        <v>540.7</v>
      </c>
      <c r="I245" s="8" t="n">
        <f aca="false">SUMIFS('Source'!$G:$G,'Source'!$A:$A,"102 - Orthopedic institutes",'Source'!$B:$B,$A245)</f>
        <v>157.01</v>
      </c>
      <c r="J245" s="8" t="n">
        <f aca="false">I245*$J$5</f>
        <v>198.328421052632</v>
      </c>
      <c r="K245" s="8" t="n">
        <f aca="false">J245-H245</f>
        <v>-342.371578947368</v>
      </c>
      <c r="L245" s="9" t="n">
        <f aca="false">IF(AND(H245=0,J245=0),0,IF(H245=0,"New",(J245-H245)/H245))</f>
        <v>-0.633200626867706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84</v>
      </c>
      <c r="B246" s="7" t="str">
        <f aca="false">IFERROR(INDEX('Source'!$C:$C,MATCH($A246,'Source'!$B:$B,0)),"")</f>
        <v>חבק יד אגודלי ימ</v>
      </c>
      <c r="C246" s="8" t="n">
        <f aca="false">SUMIFS('Source'!$D:$D,'Source'!$A:$A,"102 - Orthopedic institutes",'Source'!$B:$B,$A246)</f>
        <v>54</v>
      </c>
      <c r="D246" s="8" t="n">
        <f aca="false">SUMIFS('Source'!$F:$F,'Source'!$A:$A,"102 - Orthopedic institutes",'Source'!$B:$B,$A246)</f>
        <v>46</v>
      </c>
      <c r="E246" s="8" t="n">
        <f aca="false">D246*$J$5</f>
        <v>58.1052631578947</v>
      </c>
      <c r="F246" s="8" t="n">
        <f aca="false">E246-C246</f>
        <v>4.10526315789473</v>
      </c>
      <c r="G246" s="9" t="n">
        <f aca="false">IF(AND(C246=0,E246=0),0,IF(C246=0,"New",(E246-C246)/C246))</f>
        <v>0.0760233918128654</v>
      </c>
      <c r="H246" s="8" t="n">
        <f aca="false">SUMIFS('Source'!$E:$E,'Source'!$A:$A,"102 - Orthopedic institutes",'Source'!$B:$B,$A246)</f>
        <v>2455.89</v>
      </c>
      <c r="I246" s="8" t="n">
        <f aca="false">SUMIFS('Source'!$G:$G,'Source'!$A:$A,"102 - Orthopedic institutes",'Source'!$B:$B,$A246)</f>
        <v>2072.66</v>
      </c>
      <c r="J246" s="8" t="n">
        <f aca="false">I246*$J$5</f>
        <v>2618.09684210526</v>
      </c>
      <c r="K246" s="8" t="n">
        <f aca="false">J246-H246</f>
        <v>162.206842105263</v>
      </c>
      <c r="L246" s="9" t="n">
        <f aca="false">IF(AND(H246=0,J246=0),0,IF(H246=0,"New",(J246-H246)/H246))</f>
        <v>0.0660480893302482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719</v>
      </c>
      <c r="B247" s="7" t="str">
        <f aca="false">IFERROR(INDEX('Source'!$C:$C,MATCH($A247,'Source'!$B:$B,0)),"")</f>
        <v>מגן ברך משופר עם ציר</v>
      </c>
      <c r="C247" s="8" t="n">
        <f aca="false">SUMIFS('Source'!$D:$D,'Source'!$A:$A,"102 - Orthopedic institutes",'Source'!$B:$B,$A247)</f>
        <v>1</v>
      </c>
      <c r="D247" s="8" t="n">
        <f aca="false">SUMIFS('Source'!$F:$F,'Source'!$A:$A,"102 - Orthopedic institutes",'Source'!$B:$B,$A247)</f>
        <v>-1</v>
      </c>
      <c r="E247" s="8" t="n">
        <f aca="false">D247*$J$5</f>
        <v>-1.26315789473684</v>
      </c>
      <c r="F247" s="8" t="n">
        <f aca="false">E247-C247</f>
        <v>-2.26315789473684</v>
      </c>
      <c r="G247" s="9" t="n">
        <f aca="false">IF(AND(C247=0,E247=0),0,IF(C247=0,"New",(E247-C247)/C247))</f>
        <v>-2.26315789473684</v>
      </c>
      <c r="H247" s="8" t="n">
        <f aca="false">SUMIFS('Source'!$E:$E,'Source'!$A:$A,"102 - Orthopedic institutes",'Source'!$B:$B,$A247)</f>
        <v>190</v>
      </c>
      <c r="I247" s="8" t="n">
        <f aca="false">SUMIFS('Source'!$G:$G,'Source'!$A:$A,"102 - Orthopedic institutes",'Source'!$B:$B,$A247)</f>
        <v>-190</v>
      </c>
      <c r="J247" s="8" t="n">
        <f aca="false">I247*$J$5</f>
        <v>-240</v>
      </c>
      <c r="K247" s="8" t="n">
        <f aca="false">J247-H247</f>
        <v>-430</v>
      </c>
      <c r="L247" s="9" t="n">
        <f aca="false">IF(AND(H247=0,J247=0),0,IF(H247=0,"New",(J247-H247)/H247))</f>
        <v>-2.26315789473684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720</v>
      </c>
      <c r="B248" s="7" t="str">
        <f aca="false">IFERROR(INDEX('Source'!$C:$C,MATCH($A248,'Source'!$B:$B,0)),"")</f>
        <v>גרבי קיץ אנטיבקטריאלי לבן</v>
      </c>
      <c r="C248" s="8" t="n">
        <f aca="false">SUMIFS('Source'!$D:$D,'Source'!$A:$A,"102 - Orthopedic institutes",'Source'!$B:$B,$A248)</f>
        <v>0</v>
      </c>
      <c r="D248" s="8" t="n">
        <f aca="false">SUMIFS('Source'!$F:$F,'Source'!$A:$A,"102 - Orthopedic institutes",'Source'!$B:$B,$A248)</f>
        <v>13</v>
      </c>
      <c r="E248" s="8" t="n">
        <f aca="false">D248*$J$5</f>
        <v>16.4210526315789</v>
      </c>
      <c r="F248" s="8" t="n">
        <f aca="false">E248-C248</f>
        <v>16.4210526315789</v>
      </c>
      <c r="G248" s="9" t="str">
        <f aca="false">IF(AND(C248=0,E248=0),0,IF(C248=0,"New",(E248-C248)/C248))</f>
        <v>New</v>
      </c>
      <c r="H248" s="8" t="n">
        <f aca="false">SUMIFS('Source'!$E:$E,'Source'!$A:$A,"102 - Orthopedic institutes",'Source'!$B:$B,$A248)</f>
        <v>0</v>
      </c>
      <c r="I248" s="8" t="n">
        <f aca="false">SUMIFS('Source'!$G:$G,'Source'!$A:$A,"102 - Orthopedic institutes",'Source'!$B:$B,$A248)</f>
        <v>379.24</v>
      </c>
      <c r="J248" s="8" t="n">
        <f aca="false">I248*$J$5</f>
        <v>479.04</v>
      </c>
      <c r="K248" s="8" t="n">
        <f aca="false">J248-H248</f>
        <v>479.04</v>
      </c>
      <c r="L248" s="9" t="str">
        <f aca="false">IF(AND(H248=0,J248=0),0,IF(H248=0,"New",(J248-H248)/H248))</f>
        <v>New</v>
      </c>
      <c r="M248" s="7" t="str">
        <f aca="false">IF(AND(OR(C248&lt;&gt;0,H248&lt;&gt;0),D248=0,I248=0),"DROP",IF(AND(OR(D248&lt;&gt;0,I248&lt;&gt;0),C248=0,H248=0),"NEW",""))</f>
        <v>NEW</v>
      </c>
    </row>
    <row r="249" customFormat="false" ht="15" hidden="false" customHeight="false" outlineLevel="0" collapsed="false">
      <c r="A249" s="7" t="s">
        <v>603</v>
      </c>
      <c r="B249" s="7" t="str">
        <f aca="false">IFERROR(INDEX('Source'!$C:$C,MATCH($A249,'Source'!$B:$B,0)),"")</f>
        <v>מיצב פיקה</v>
      </c>
      <c r="C249" s="8" t="n">
        <f aca="false">SUMIFS('Source'!$D:$D,'Source'!$A:$A,"102 - Orthopedic institutes",'Source'!$B:$B,$A249)</f>
        <v>9</v>
      </c>
      <c r="D249" s="8" t="n">
        <f aca="false">SUMIFS('Source'!$F:$F,'Source'!$A:$A,"102 - Orthopedic institutes",'Source'!$B:$B,$A249)</f>
        <v>5</v>
      </c>
      <c r="E249" s="8" t="n">
        <f aca="false">D249*$J$5</f>
        <v>6.31578947368421</v>
      </c>
      <c r="F249" s="8" t="n">
        <f aca="false">E249-C249</f>
        <v>-2.68421052631579</v>
      </c>
      <c r="G249" s="9" t="n">
        <f aca="false">IF(AND(C249=0,E249=0),0,IF(C249=0,"New",(E249-C249)/C249))</f>
        <v>-0.298245614035088</v>
      </c>
      <c r="H249" s="8" t="n">
        <f aca="false">SUMIFS('Source'!$E:$E,'Source'!$A:$A,"102 - Orthopedic institutes",'Source'!$B:$B,$A249)</f>
        <v>838.96</v>
      </c>
      <c r="I249" s="8" t="n">
        <f aca="false">SUMIFS('Source'!$G:$G,'Source'!$A:$A,"102 - Orthopedic institutes",'Source'!$B:$B,$A249)</f>
        <v>460.56</v>
      </c>
      <c r="J249" s="8" t="n">
        <f aca="false">I249*$J$5</f>
        <v>581.76</v>
      </c>
      <c r="K249" s="8" t="n">
        <f aca="false">J249-H249</f>
        <v>-257.2</v>
      </c>
      <c r="L249" s="9" t="n">
        <f aca="false">IF(AND(H249=0,J249=0),0,IF(H249=0,"New",(J249-H249)/H249))</f>
        <v>-0.306570039096024</v>
      </c>
      <c r="M249" s="7" t="str">
        <f aca="false">IF(AND(OR(C249&lt;&gt;0,H249&lt;&gt;0),D249=0,I249=0),"DROP",IF(AND(OR(D249&lt;&gt;0,I249&lt;&gt;0),C249=0,H249=0),"NEW",""))</f>
        <v/>
      </c>
    </row>
    <row r="250" customFormat="false" ht="15" hidden="false" customHeight="false" outlineLevel="0" collapsed="false">
      <c r="A250" s="7" t="s">
        <v>430</v>
      </c>
      <c r="B250" s="7" t="str">
        <f aca="false">IFERROR(INDEX('Source'!$C:$C,MATCH($A250,'Source'!$B:$B,0)),"")</f>
        <v>מ.ברךגנוסיל+כ .</v>
      </c>
      <c r="C250" s="8" t="n">
        <f aca="false">SUMIFS('Source'!$D:$D,'Source'!$A:$A,"102 - Orthopedic institutes",'Source'!$B:$B,$A250)</f>
        <v>2</v>
      </c>
      <c r="D250" s="8" t="n">
        <f aca="false">SUMIFS('Source'!$F:$F,'Source'!$A:$A,"102 - Orthopedic institutes",'Source'!$B:$B,$A250)</f>
        <v>0</v>
      </c>
      <c r="E250" s="8" t="n">
        <f aca="false">D250*$J$5</f>
        <v>0</v>
      </c>
      <c r="F250" s="8" t="n">
        <f aca="false">E250-C250</f>
        <v>-2</v>
      </c>
      <c r="G250" s="9" t="n">
        <f aca="false">IF(AND(C250=0,E250=0),0,IF(C250=0,"New",(E250-C250)/C250))</f>
        <v>-1</v>
      </c>
      <c r="H250" s="8" t="n">
        <f aca="false">SUMIFS('Source'!$E:$E,'Source'!$A:$A,"102 - Orthopedic institutes",'Source'!$B:$B,$A250)</f>
        <v>374.9</v>
      </c>
      <c r="I250" s="8" t="n">
        <f aca="false">SUMIFS('Source'!$G:$G,'Source'!$A:$A,"102 - Orthopedic institutes",'Source'!$B:$B,$A250)</f>
        <v>0</v>
      </c>
      <c r="J250" s="8" t="n">
        <f aca="false">I250*$J$5</f>
        <v>0</v>
      </c>
      <c r="K250" s="8" t="n">
        <f aca="false">J250-H250</f>
        <v>-374.9</v>
      </c>
      <c r="L250" s="9" t="n">
        <f aca="false">IF(AND(H250=0,J250=0),0,IF(H250=0,"New",(J250-H250)/H250))</f>
        <v>-1</v>
      </c>
      <c r="M250" s="7" t="str">
        <f aca="false">IF(AND(OR(C250&lt;&gt;0,H250&lt;&gt;0),D250=0,I250=0),"DROP",IF(AND(OR(D250&lt;&gt;0,I250&lt;&gt;0),C250=0,H250=0),"NEW",""))</f>
        <v>DROP</v>
      </c>
    </row>
    <row r="251" customFormat="false" ht="15" hidden="false" customHeight="false" outlineLevel="0" collapsed="false">
      <c r="A251" s="7" t="s">
        <v>326</v>
      </c>
      <c r="B251" s="7" t="str">
        <f aca="false">IFERROR(INDEX('Source'!$C:$C,MATCH($A251,'Source'!$B:$B,0)),"")</f>
        <v>מגן קרסול סגור</v>
      </c>
      <c r="C251" s="8" t="n">
        <f aca="false">SUMIFS('Source'!$D:$D,'Source'!$A:$A,"102 - Orthopedic institutes",'Source'!$B:$B,$A251)</f>
        <v>10</v>
      </c>
      <c r="D251" s="8" t="n">
        <f aca="false">SUMIFS('Source'!$F:$F,'Source'!$A:$A,"102 - Orthopedic institutes",'Source'!$B:$B,$A251)</f>
        <v>2</v>
      </c>
      <c r="E251" s="8" t="n">
        <f aca="false">D251*$J$5</f>
        <v>2.52631578947368</v>
      </c>
      <c r="F251" s="8" t="n">
        <f aca="false">E251-C251</f>
        <v>-7.47368421052632</v>
      </c>
      <c r="G251" s="9" t="n">
        <f aca="false">IF(AND(C251=0,E251=0),0,IF(C251=0,"New",(E251-C251)/C251))</f>
        <v>-0.747368421052632</v>
      </c>
      <c r="H251" s="8" t="n">
        <f aca="false">SUMIFS('Source'!$E:$E,'Source'!$A:$A,"102 - Orthopedic institutes",'Source'!$B:$B,$A251)</f>
        <v>468.21</v>
      </c>
      <c r="I251" s="8" t="n">
        <f aca="false">SUMIFS('Source'!$G:$G,'Source'!$A:$A,"102 - Orthopedic institutes",'Source'!$B:$B,$A251)</f>
        <v>93.64</v>
      </c>
      <c r="J251" s="8" t="n">
        <f aca="false">I251*$J$5</f>
        <v>118.282105263158</v>
      </c>
      <c r="K251" s="8" t="n">
        <f aca="false">J251-H251</f>
        <v>-349.927894736842</v>
      </c>
      <c r="L251" s="9" t="n">
        <f aca="false">IF(AND(H251=0,J251=0),0,IF(H251=0,"New",(J251-H251)/H251))</f>
        <v>-0.74737381674215</v>
      </c>
      <c r="M251" s="7" t="str">
        <f aca="false">IF(AND(OR(C251&lt;&gt;0,H251&lt;&gt;0),D251=0,I251=0),"DROP",IF(AND(OR(D251&lt;&gt;0,I251&lt;&gt;0),C251=0,H251=0),"NEW",""))</f>
        <v/>
      </c>
    </row>
    <row r="252" customFormat="false" ht="15" hidden="false" customHeight="false" outlineLevel="0" collapsed="false">
      <c r="A252" s="7" t="s">
        <v>477</v>
      </c>
      <c r="B252" s="7" t="str">
        <f aca="false">IFERROR(INDEX('Source'!$C:$C,MATCH($A252,'Source'!$B:$B,0)),"")</f>
        <v>מיצב פיקה</v>
      </c>
      <c r="C252" s="8" t="n">
        <f aca="false">SUMIFS('Source'!$D:$D,'Source'!$A:$A,"102 - Orthopedic institutes",'Source'!$B:$B,$A252)</f>
        <v>4</v>
      </c>
      <c r="D252" s="8" t="n">
        <f aca="false">SUMIFS('Source'!$F:$F,'Source'!$A:$A,"102 - Orthopedic institutes",'Source'!$B:$B,$A252)</f>
        <v>0</v>
      </c>
      <c r="E252" s="8" t="n">
        <f aca="false">D252*$J$5</f>
        <v>0</v>
      </c>
      <c r="F252" s="8" t="n">
        <f aca="false">E252-C252</f>
        <v>-4</v>
      </c>
      <c r="G252" s="9" t="n">
        <f aca="false">IF(AND(C252=0,E252=0),0,IF(C252=0,"New",(E252-C252)/C252))</f>
        <v>-1</v>
      </c>
      <c r="H252" s="8" t="n">
        <f aca="false">SUMIFS('Source'!$E:$E,'Source'!$A:$A,"102 - Orthopedic institutes",'Source'!$B:$B,$A252)</f>
        <v>365.66</v>
      </c>
      <c r="I252" s="8" t="n">
        <f aca="false">SUMIFS('Source'!$G:$G,'Source'!$A:$A,"102 - Orthopedic institutes",'Source'!$B:$B,$A252)</f>
        <v>-6.31000000000002</v>
      </c>
      <c r="J252" s="8" t="n">
        <f aca="false">I252*$J$5</f>
        <v>-7.97052631578949</v>
      </c>
      <c r="K252" s="8" t="n">
        <f aca="false">J252-H252</f>
        <v>-373.630526315789</v>
      </c>
      <c r="L252" s="9" t="n">
        <f aca="false">IF(AND(H252=0,J252=0),0,IF(H252=0,"New",(J252-H252)/H252))</f>
        <v>-1.02179764348244</v>
      </c>
      <c r="M252" s="7" t="str">
        <f aca="false">IF(AND(OR(C252&lt;&gt;0,H252&lt;&gt;0),D252=0,I252=0),"DROP",IF(AND(OR(D252&lt;&gt;0,I252&lt;&gt;0),C252=0,H252=0),"NEW",""))</f>
        <v/>
      </c>
    </row>
    <row r="253" customFormat="false" ht="15" hidden="false" customHeight="false" outlineLevel="0" collapsed="false">
      <c r="A253" s="7" t="s">
        <v>451</v>
      </c>
      <c r="B253" s="7" t="str">
        <f aca="false">IFERROR(INDEX('Source'!$C:$C,MATCH($A253,'Source'!$B:$B,0)),"")</f>
        <v>חבק יד SC25</v>
      </c>
      <c r="C253" s="8" t="n">
        <f aca="false">SUMIFS('Source'!$D:$D,'Source'!$A:$A,"102 - Orthopedic institutes",'Source'!$B:$B,$A253)</f>
        <v>8</v>
      </c>
      <c r="D253" s="8" t="n">
        <f aca="false">SUMIFS('Source'!$F:$F,'Source'!$A:$A,"102 - Orthopedic institutes",'Source'!$B:$B,$A253)</f>
        <v>3</v>
      </c>
      <c r="E253" s="8" t="n">
        <f aca="false">D253*$J$5</f>
        <v>3.78947368421053</v>
      </c>
      <c r="F253" s="8" t="n">
        <f aca="false">E253-C253</f>
        <v>-4.21052631578947</v>
      </c>
      <c r="G253" s="9" t="n">
        <f aca="false">IF(AND(C253=0,E253=0),0,IF(C253=0,"New",(E253-C253)/C253))</f>
        <v>-0.526315789473684</v>
      </c>
      <c r="H253" s="8" t="n">
        <f aca="false">SUMIFS('Source'!$E:$E,'Source'!$A:$A,"102 - Orthopedic institutes",'Source'!$B:$B,$A253)</f>
        <v>651.11</v>
      </c>
      <c r="I253" s="8" t="n">
        <f aca="false">SUMIFS('Source'!$G:$G,'Source'!$A:$A,"102 - Orthopedic institutes",'Source'!$B:$B,$A253)</f>
        <v>281.01</v>
      </c>
      <c r="J253" s="8" t="n">
        <f aca="false">I253*$J$5</f>
        <v>354.96</v>
      </c>
      <c r="K253" s="8" t="n">
        <f aca="false">J253-H253</f>
        <v>-296.15</v>
      </c>
      <c r="L253" s="9" t="n">
        <f aca="false">IF(AND(H253=0,J253=0),0,IF(H253=0,"New",(J253-H253)/H253))</f>
        <v>-0.454838660134232</v>
      </c>
      <c r="M253" s="7" t="str">
        <f aca="false">IF(AND(OR(C253&lt;&gt;0,H253&lt;&gt;0),D253=0,I253=0),"DROP",IF(AND(OR(D253&lt;&gt;0,I253&lt;&gt;0),C253=0,H253=0),"NEW",""))</f>
        <v/>
      </c>
    </row>
    <row r="254" customFormat="false" ht="15" hidden="false" customHeight="false" outlineLevel="0" collapsed="false">
      <c r="A254" s="7" t="s">
        <v>139</v>
      </c>
      <c r="B254" s="7" t="str">
        <f aca="false">IFERROR(INDEX('Source'!$C:$C,MATCH($A254,'Source'!$B:$B,0)),"")</f>
        <v>מגן ברך רגיל</v>
      </c>
      <c r="C254" s="8" t="n">
        <f aca="false">SUMIFS('Source'!$D:$D,'Source'!$A:$A,"102 - Orthopedic institutes",'Source'!$B:$B,$A254)</f>
        <v>23</v>
      </c>
      <c r="D254" s="8" t="n">
        <f aca="false">SUMIFS('Source'!$F:$F,'Source'!$A:$A,"102 - Orthopedic institutes",'Source'!$B:$B,$A254)</f>
        <v>11</v>
      </c>
      <c r="E254" s="8" t="n">
        <f aca="false">D254*$J$5</f>
        <v>13.8947368421053</v>
      </c>
      <c r="F254" s="8" t="n">
        <f aca="false">E254-C254</f>
        <v>-9.10526315789474</v>
      </c>
      <c r="G254" s="9" t="n">
        <f aca="false">IF(AND(C254=0,E254=0),0,IF(C254=0,"New",(E254-C254)/C254))</f>
        <v>-0.395881006864989</v>
      </c>
      <c r="H254" s="8" t="n">
        <f aca="false">SUMIFS('Source'!$E:$E,'Source'!$A:$A,"102 - Orthopedic institutes",'Source'!$B:$B,$A254)</f>
        <v>706.41</v>
      </c>
      <c r="I254" s="8" t="n">
        <f aca="false">SUMIFS('Source'!$G:$G,'Source'!$A:$A,"102 - Orthopedic institutes",'Source'!$B:$B,$A254)</f>
        <v>339.8</v>
      </c>
      <c r="J254" s="8" t="n">
        <f aca="false">I254*$J$5</f>
        <v>429.221052631579</v>
      </c>
      <c r="K254" s="8" t="n">
        <f aca="false">J254-H254</f>
        <v>-277.188947368421</v>
      </c>
      <c r="L254" s="9" t="n">
        <f aca="false">IF(AND(H254=0,J254=0),0,IF(H254=0,"New",(J254-H254)/H254))</f>
        <v>-0.39239102981048</v>
      </c>
      <c r="M254" s="7" t="str">
        <f aca="false">IF(AND(OR(C254&lt;&gt;0,H254&lt;&gt;0),D254=0,I254=0),"DROP",IF(AND(OR(D254&lt;&gt;0,I254&lt;&gt;0),C254=0,H254=0),"NEW",""))</f>
        <v/>
      </c>
    </row>
    <row r="255" customFormat="false" ht="15" hidden="false" customHeight="false" outlineLevel="0" collapsed="false">
      <c r="A255" s="7" t="s">
        <v>552</v>
      </c>
      <c r="B255" s="7" t="str">
        <f aca="false">IFERROR(INDEX('Source'!$C:$C,MATCH($A255,'Source'!$B:$B,0)),"")</f>
        <v>חגורת צלעות לגבר</v>
      </c>
      <c r="C255" s="8" t="n">
        <f aca="false">SUMIFS('Source'!$D:$D,'Source'!$A:$A,"102 - Orthopedic institutes",'Source'!$B:$B,$A255)</f>
        <v>3</v>
      </c>
      <c r="D255" s="8" t="n">
        <f aca="false">SUMIFS('Source'!$F:$F,'Source'!$A:$A,"102 - Orthopedic institutes",'Source'!$B:$B,$A255)</f>
        <v>0</v>
      </c>
      <c r="E255" s="8" t="n">
        <f aca="false">D255*$J$5</f>
        <v>0</v>
      </c>
      <c r="F255" s="8" t="n">
        <f aca="false">E255-C255</f>
        <v>-3</v>
      </c>
      <c r="G255" s="9" t="n">
        <f aca="false">IF(AND(C255=0,E255=0),0,IF(C255=0,"New",(E255-C255)/C255))</f>
        <v>-1</v>
      </c>
      <c r="H255" s="8" t="n">
        <f aca="false">SUMIFS('Source'!$E:$E,'Source'!$A:$A,"102 - Orthopedic institutes",'Source'!$B:$B,$A255)</f>
        <v>366.14</v>
      </c>
      <c r="I255" s="8" t="n">
        <f aca="false">SUMIFS('Source'!$G:$G,'Source'!$A:$A,"102 - Orthopedic institutes",'Source'!$B:$B,$A255)</f>
        <v>0</v>
      </c>
      <c r="J255" s="8" t="n">
        <f aca="false">I255*$J$5</f>
        <v>0</v>
      </c>
      <c r="K255" s="8" t="n">
        <f aca="false">J255-H255</f>
        <v>-366.14</v>
      </c>
      <c r="L255" s="9" t="n">
        <f aca="false">IF(AND(H255=0,J255=0),0,IF(H255=0,"New",(J255-H255)/H255))</f>
        <v>-1</v>
      </c>
      <c r="M255" s="7" t="str">
        <f aca="false">IF(AND(OR(C255&lt;&gt;0,H255&lt;&gt;0),D255=0,I255=0),"DROP",IF(AND(OR(D255&lt;&gt;0,I255&lt;&gt;0),C255=0,H255=0),"NEW",""))</f>
        <v>DROP</v>
      </c>
    </row>
    <row r="256" customFormat="false" ht="15" hidden="false" customHeight="false" outlineLevel="0" collapsed="false">
      <c r="A256" s="7" t="s">
        <v>721</v>
      </c>
      <c r="B256" s="7" t="str">
        <f aca="false">IFERROR(INDEX('Source'!$C:$C,MATCH($A256,'Source'!$B:$B,0)),"")</f>
        <v>מ.ברך מנאופרן+ציר D +כ.סיליקון</v>
      </c>
      <c r="C256" s="8" t="n">
        <f aca="false">SUMIFS('Source'!$D:$D,'Source'!$A:$A,"102 - Orthopedic institutes",'Source'!$B:$B,$A256)</f>
        <v>6</v>
      </c>
      <c r="D256" s="8" t="n">
        <f aca="false">SUMIFS('Source'!$F:$F,'Source'!$A:$A,"102 - Orthopedic institutes",'Source'!$B:$B,$A256)</f>
        <v>7</v>
      </c>
      <c r="E256" s="8" t="n">
        <f aca="false">D256*$J$5</f>
        <v>8.84210526315789</v>
      </c>
      <c r="F256" s="8" t="n">
        <f aca="false">E256-C256</f>
        <v>2.84210526315789</v>
      </c>
      <c r="G256" s="9" t="n">
        <f aca="false">IF(AND(C256=0,E256=0),0,IF(C256=0,"New",(E256-C256)/C256))</f>
        <v>0.473684210526316</v>
      </c>
      <c r="H256" s="8" t="n">
        <f aca="false">SUMIFS('Source'!$E:$E,'Source'!$A:$A,"102 - Orthopedic institutes",'Source'!$B:$B,$A256)</f>
        <v>1453.88</v>
      </c>
      <c r="I256" s="8" t="n">
        <f aca="false">SUMIFS('Source'!$G:$G,'Source'!$A:$A,"102 - Orthopedic institutes",'Source'!$B:$B,$A256)</f>
        <v>1819.99</v>
      </c>
      <c r="J256" s="8" t="n">
        <f aca="false">I256*$J$5</f>
        <v>2298.93473684211</v>
      </c>
      <c r="K256" s="8" t="n">
        <f aca="false">J256-H256</f>
        <v>845.054736842105</v>
      </c>
      <c r="L256" s="9" t="n">
        <f aca="false">IF(AND(H256=0,J256=0),0,IF(H256=0,"New",(J256-H256)/H256))</f>
        <v>0.581241049359029</v>
      </c>
      <c r="M256" s="7" t="str">
        <f aca="false">IF(AND(OR(C256&lt;&gt;0,H256&lt;&gt;0),D256=0,I256=0),"DROP",IF(AND(OR(D256&lt;&gt;0,I256&lt;&gt;0),C256=0,H256=0),"NEW",""))</f>
        <v/>
      </c>
    </row>
    <row r="257" customFormat="false" ht="15" hidden="false" customHeight="false" outlineLevel="0" collapsed="false">
      <c r="A257" s="7" t="s">
        <v>118</v>
      </c>
      <c r="B257" s="7" t="str">
        <f aca="false">IFERROR(INDEX('Source'!$C:$C,MATCH($A257,'Source'!$B:$B,0)),"")</f>
        <v>מגן ברך חום</v>
      </c>
      <c r="C257" s="8" t="n">
        <f aca="false">SUMIFS('Source'!$D:$D,'Source'!$A:$A,"102 - Orthopedic institutes",'Source'!$B:$B,$A257)</f>
        <v>46</v>
      </c>
      <c r="D257" s="8" t="n">
        <f aca="false">SUMIFS('Source'!$F:$F,'Source'!$A:$A,"102 - Orthopedic institutes",'Source'!$B:$B,$A257)</f>
        <v>33</v>
      </c>
      <c r="E257" s="8" t="n">
        <f aca="false">D257*$J$5</f>
        <v>41.6842105263158</v>
      </c>
      <c r="F257" s="8" t="n">
        <f aca="false">E257-C257</f>
        <v>-4.31578947368421</v>
      </c>
      <c r="G257" s="9" t="n">
        <f aca="false">IF(AND(C257=0,E257=0),0,IF(C257=0,"New",(E257-C257)/C257))</f>
        <v>-0.0938215102974829</v>
      </c>
      <c r="H257" s="8" t="n">
        <f aca="false">SUMIFS('Source'!$E:$E,'Source'!$A:$A,"102 - Orthopedic institutes",'Source'!$B:$B,$A257)</f>
        <v>1277.91</v>
      </c>
      <c r="I257" s="8" t="n">
        <f aca="false">SUMIFS('Source'!$G:$G,'Source'!$A:$A,"102 - Orthopedic institutes",'Source'!$B:$B,$A257)</f>
        <v>913.1</v>
      </c>
      <c r="J257" s="8" t="n">
        <f aca="false">I257*$J$5</f>
        <v>1153.38947368421</v>
      </c>
      <c r="K257" s="8" t="n">
        <f aca="false">J257-H257</f>
        <v>-124.52052631579</v>
      </c>
      <c r="L257" s="9" t="n">
        <f aca="false">IF(AND(H257=0,J257=0),0,IF(H257=0,"New",(J257-H257)/H257))</f>
        <v>-0.0974407636811587</v>
      </c>
      <c r="M257" s="7" t="str">
        <f aca="false">IF(AND(OR(C257&lt;&gt;0,H257&lt;&gt;0),D257=0,I257=0),"DROP",IF(AND(OR(D257&lt;&gt;0,I257&lt;&gt;0),C257=0,H257=0),"NEW",""))</f>
        <v/>
      </c>
    </row>
    <row r="258" customFormat="false" ht="15" hidden="false" customHeight="false" outlineLevel="0" collapsed="false">
      <c r="A258" s="7" t="s">
        <v>632</v>
      </c>
      <c r="B258" s="7" t="str">
        <f aca="false">IFERROR(INDEX('Source'!$C:$C,MATCH($A258,'Source'!$B:$B,0)),"")</f>
        <v>חגורה אוורירית איטלקית</v>
      </c>
      <c r="C258" s="8" t="n">
        <f aca="false">SUMIFS('Source'!$D:$D,'Source'!$A:$A,"102 - Orthopedic institutes",'Source'!$B:$B,$A258)</f>
        <v>10</v>
      </c>
      <c r="D258" s="8" t="n">
        <f aca="false">SUMIFS('Source'!$F:$F,'Source'!$A:$A,"102 - Orthopedic institutes",'Source'!$B:$B,$A258)</f>
        <v>8</v>
      </c>
      <c r="E258" s="8" t="n">
        <f aca="false">D258*$J$5</f>
        <v>10.1052631578947</v>
      </c>
      <c r="F258" s="8" t="n">
        <f aca="false">E258-C258</f>
        <v>0.105263157894736</v>
      </c>
      <c r="G258" s="9" t="n">
        <f aca="false">IF(AND(C258=0,E258=0),0,IF(C258=0,"New",(E258-C258)/C258))</f>
        <v>0.0105263157894736</v>
      </c>
      <c r="H258" s="8" t="n">
        <f aca="false">SUMIFS('Source'!$E:$E,'Source'!$A:$A,"102 - Orthopedic institutes",'Source'!$B:$B,$A258)</f>
        <v>2120.04</v>
      </c>
      <c r="I258" s="8" t="n">
        <f aca="false">SUMIFS('Source'!$G:$G,'Source'!$A:$A,"102 - Orthopedic institutes",'Source'!$B:$B,$A258)</f>
        <v>1760.02</v>
      </c>
      <c r="J258" s="8" t="n">
        <f aca="false">I258*$J$5</f>
        <v>2223.18315789474</v>
      </c>
      <c r="K258" s="8" t="n">
        <f aca="false">J258-H258</f>
        <v>103.143157894737</v>
      </c>
      <c r="L258" s="9" t="n">
        <f aca="false">IF(AND(H258=0,J258=0),0,IF(H258=0,"New",(J258-H258)/H258))</f>
        <v>0.0486515150161019</v>
      </c>
      <c r="M258" s="7" t="str">
        <f aca="false">IF(AND(OR(C258&lt;&gt;0,H258&lt;&gt;0),D258=0,I258=0),"DROP",IF(AND(OR(D258&lt;&gt;0,I258&lt;&gt;0),C258=0,H258=0),"NEW",""))</f>
        <v/>
      </c>
    </row>
    <row r="259" customFormat="false" ht="15" hidden="false" customHeight="false" outlineLevel="0" collapsed="false">
      <c r="A259" s="7" t="s">
        <v>594</v>
      </c>
      <c r="B259" s="7" t="str">
        <f aca="false">IFERROR(INDEX('Source'!$C:$C,MATCH($A259,'Source'!$B:$B,0)),"")</f>
        <v>מגן קרסול שמאל SC35</v>
      </c>
      <c r="C259" s="8" t="n">
        <f aca="false">SUMIFS('Source'!$D:$D,'Source'!$A:$A,"102 - Orthopedic institutes",'Source'!$B:$B,$A259)</f>
        <v>4</v>
      </c>
      <c r="D259" s="8" t="n">
        <f aca="false">SUMIFS('Source'!$F:$F,'Source'!$A:$A,"102 - Orthopedic institutes",'Source'!$B:$B,$A259)</f>
        <v>0</v>
      </c>
      <c r="E259" s="8" t="n">
        <f aca="false">D259*$J$5</f>
        <v>0</v>
      </c>
      <c r="F259" s="8" t="n">
        <f aca="false">E259-C259</f>
        <v>-4</v>
      </c>
      <c r="G259" s="9" t="n">
        <f aca="false">IF(AND(C259=0,E259=0),0,IF(C259=0,"New",(E259-C259)/C259))</f>
        <v>-1</v>
      </c>
      <c r="H259" s="8" t="n">
        <f aca="false">SUMIFS('Source'!$E:$E,'Source'!$A:$A,"102 - Orthopedic institutes",'Source'!$B:$B,$A259)</f>
        <v>358.32</v>
      </c>
      <c r="I259" s="8" t="n">
        <f aca="false">SUMIFS('Source'!$G:$G,'Source'!$A:$A,"102 - Orthopedic institutes",'Source'!$B:$B,$A259)</f>
        <v>0</v>
      </c>
      <c r="J259" s="8" t="n">
        <f aca="false">I259*$J$5</f>
        <v>0</v>
      </c>
      <c r="K259" s="8" t="n">
        <f aca="false">J259-H259</f>
        <v>-358.32</v>
      </c>
      <c r="L259" s="9" t="n">
        <f aca="false">IF(AND(H259=0,J259=0),0,IF(H259=0,"New",(J259-H259)/H259))</f>
        <v>-1</v>
      </c>
      <c r="M259" s="7" t="str">
        <f aca="false">IF(AND(OR(C259&lt;&gt;0,H259&lt;&gt;0),D259=0,I259=0),"DROP",IF(AND(OR(D259&lt;&gt;0,I259&lt;&gt;0),C259=0,H259=0),"NEW",""))</f>
        <v>DROP</v>
      </c>
    </row>
    <row r="260" customFormat="false" ht="15" hidden="false" customHeight="false" outlineLevel="0" collapsed="false">
      <c r="A260" s="7" t="s">
        <v>368</v>
      </c>
      <c r="B260" s="7" t="str">
        <f aca="false">IFERROR(INDEX('Source'!$C:$C,MATCH($A260,'Source'!$B:$B,0)),"")</f>
        <v>מגן קרסול ימין SC35</v>
      </c>
      <c r="C260" s="8" t="n">
        <f aca="false">SUMIFS('Source'!$D:$D,'Source'!$A:$A,"102 - Orthopedic institutes",'Source'!$B:$B,$A260)</f>
        <v>4</v>
      </c>
      <c r="D260" s="8" t="n">
        <f aca="false">SUMIFS('Source'!$F:$F,'Source'!$A:$A,"102 - Orthopedic institutes",'Source'!$B:$B,$A260)</f>
        <v>0</v>
      </c>
      <c r="E260" s="8" t="n">
        <f aca="false">D260*$J$5</f>
        <v>0</v>
      </c>
      <c r="F260" s="8" t="n">
        <f aca="false">E260-C260</f>
        <v>-4</v>
      </c>
      <c r="G260" s="9" t="n">
        <f aca="false">IF(AND(C260=0,E260=0),0,IF(C260=0,"New",(E260-C260)/C260))</f>
        <v>-1</v>
      </c>
      <c r="H260" s="8" t="n">
        <f aca="false">SUMIFS('Source'!$E:$E,'Source'!$A:$A,"102 - Orthopedic institutes",'Source'!$B:$B,$A260)</f>
        <v>358.32</v>
      </c>
      <c r="I260" s="8" t="n">
        <f aca="false">SUMIFS('Source'!$G:$G,'Source'!$A:$A,"102 - Orthopedic institutes",'Source'!$B:$B,$A260)</f>
        <v>0</v>
      </c>
      <c r="J260" s="8" t="n">
        <f aca="false">I260*$J$5</f>
        <v>0</v>
      </c>
      <c r="K260" s="8" t="n">
        <f aca="false">J260-H260</f>
        <v>-358.32</v>
      </c>
      <c r="L260" s="9" t="n">
        <f aca="false">IF(AND(H260=0,J260=0),0,IF(H260=0,"New",(J260-H260)/H260))</f>
        <v>-1</v>
      </c>
      <c r="M260" s="7" t="str">
        <f aca="false">IF(AND(OR(C260&lt;&gt;0,H260&lt;&gt;0),D260=0,I260=0),"DROP",IF(AND(OR(D260&lt;&gt;0,I260&lt;&gt;0),C260=0,H260=0),"NEW",""))</f>
        <v>DROP</v>
      </c>
    </row>
    <row r="261" customFormat="false" ht="15" hidden="false" customHeight="false" outlineLevel="0" collapsed="false">
      <c r="A261" s="7" t="s">
        <v>485</v>
      </c>
      <c r="B261" s="7" t="str">
        <f aca="false">IFERROR(INDEX('Source'!$C:$C,MATCH($A261,'Source'!$B:$B,0)),"")</f>
        <v>מגן קרסול ימין SC35</v>
      </c>
      <c r="C261" s="8" t="n">
        <f aca="false">SUMIFS('Source'!$D:$D,'Source'!$A:$A,"102 - Orthopedic institutes",'Source'!$B:$B,$A261)</f>
        <v>4</v>
      </c>
      <c r="D261" s="8" t="n">
        <f aca="false">SUMIFS('Source'!$F:$F,'Source'!$A:$A,"102 - Orthopedic institutes",'Source'!$B:$B,$A261)</f>
        <v>0</v>
      </c>
      <c r="E261" s="8" t="n">
        <f aca="false">D261*$J$5</f>
        <v>0</v>
      </c>
      <c r="F261" s="8" t="n">
        <f aca="false">E261-C261</f>
        <v>-4</v>
      </c>
      <c r="G261" s="9" t="n">
        <f aca="false">IF(AND(C261=0,E261=0),0,IF(C261=0,"New",(E261-C261)/C261))</f>
        <v>-1</v>
      </c>
      <c r="H261" s="8" t="n">
        <f aca="false">SUMIFS('Source'!$E:$E,'Source'!$A:$A,"102 - Orthopedic institutes",'Source'!$B:$B,$A261)</f>
        <v>358.32</v>
      </c>
      <c r="I261" s="8" t="n">
        <f aca="false">SUMIFS('Source'!$G:$G,'Source'!$A:$A,"102 - Orthopedic institutes",'Source'!$B:$B,$A261)</f>
        <v>0</v>
      </c>
      <c r="J261" s="8" t="n">
        <f aca="false">I261*$J$5</f>
        <v>0</v>
      </c>
      <c r="K261" s="8" t="n">
        <f aca="false">J261-H261</f>
        <v>-358.32</v>
      </c>
      <c r="L261" s="9" t="n">
        <f aca="false">IF(AND(H261=0,J261=0),0,IF(H261=0,"New",(J261-H261)/H261))</f>
        <v>-1</v>
      </c>
      <c r="M261" s="7" t="str">
        <f aca="false">IF(AND(OR(C261&lt;&gt;0,H261&lt;&gt;0),D261=0,I261=0),"DROP",IF(AND(OR(D261&lt;&gt;0,I261&lt;&gt;0),C261=0,H261=0),"NEW",""))</f>
        <v>DROP</v>
      </c>
    </row>
    <row r="262" customFormat="false" ht="15" hidden="false" customHeight="false" outlineLevel="0" collapsed="false">
      <c r="A262" s="7" t="s">
        <v>412</v>
      </c>
      <c r="B262" s="7" t="str">
        <f aca="false">IFERROR(INDEX('Source'!$C:$C,MATCH($A262,'Source'!$B:$B,0)),"")</f>
        <v>מגן קרסול ימין SC35</v>
      </c>
      <c r="C262" s="8" t="n">
        <f aca="false">SUMIFS('Source'!$D:$D,'Source'!$A:$A,"102 - Orthopedic institutes",'Source'!$B:$B,$A262)</f>
        <v>4</v>
      </c>
      <c r="D262" s="8" t="n">
        <f aca="false">SUMIFS('Source'!$F:$F,'Source'!$A:$A,"102 - Orthopedic institutes",'Source'!$B:$B,$A262)</f>
        <v>0</v>
      </c>
      <c r="E262" s="8" t="n">
        <f aca="false">D262*$J$5</f>
        <v>0</v>
      </c>
      <c r="F262" s="8" t="n">
        <f aca="false">E262-C262</f>
        <v>-4</v>
      </c>
      <c r="G262" s="9" t="n">
        <f aca="false">IF(AND(C262=0,E262=0),0,IF(C262=0,"New",(E262-C262)/C262))</f>
        <v>-1</v>
      </c>
      <c r="H262" s="8" t="n">
        <f aca="false">SUMIFS('Source'!$E:$E,'Source'!$A:$A,"102 - Orthopedic institutes",'Source'!$B:$B,$A262)</f>
        <v>358.32</v>
      </c>
      <c r="I262" s="8" t="n">
        <f aca="false">SUMIFS('Source'!$G:$G,'Source'!$A:$A,"102 - Orthopedic institutes",'Source'!$B:$B,$A262)</f>
        <v>0</v>
      </c>
      <c r="J262" s="8" t="n">
        <f aca="false">I262*$J$5</f>
        <v>0</v>
      </c>
      <c r="K262" s="8" t="n">
        <f aca="false">J262-H262</f>
        <v>-358.32</v>
      </c>
      <c r="L262" s="9" t="n">
        <f aca="false">IF(AND(H262=0,J262=0),0,IF(H262=0,"New",(J262-H262)/H262))</f>
        <v>-1</v>
      </c>
      <c r="M262" s="7" t="str">
        <f aca="false">IF(AND(OR(C262&lt;&gt;0,H262&lt;&gt;0),D262=0,I262=0),"DROP",IF(AND(OR(D262&lt;&gt;0,I262&lt;&gt;0),C262=0,H262=0),"NEW",""))</f>
        <v>DROP</v>
      </c>
    </row>
    <row r="263" customFormat="false" ht="15" hidden="false" customHeight="false" outlineLevel="0" collapsed="false">
      <c r="A263" s="7" t="s">
        <v>481</v>
      </c>
      <c r="B263" s="7" t="str">
        <f aca="false">IFERROR(INDEX('Source'!$C:$C,MATCH($A263,'Source'!$B:$B,0)),"")</f>
        <v>מידרסים מסיליקון</v>
      </c>
      <c r="C263" s="8" t="n">
        <f aca="false">SUMIFS('Source'!$D:$D,'Source'!$A:$A,"102 - Orthopedic institutes",'Source'!$B:$B,$A263)</f>
        <v>1</v>
      </c>
      <c r="D263" s="8" t="n">
        <f aca="false">SUMIFS('Source'!$F:$F,'Source'!$A:$A,"102 - Orthopedic institutes",'Source'!$B:$B,$A263)</f>
        <v>4</v>
      </c>
      <c r="E263" s="8" t="n">
        <f aca="false">D263*$J$5</f>
        <v>5.05263157894737</v>
      </c>
      <c r="F263" s="8" t="n">
        <f aca="false">E263-C263</f>
        <v>4.05263157894737</v>
      </c>
      <c r="G263" s="9" t="n">
        <f aca="false">IF(AND(C263=0,E263=0),0,IF(C263=0,"New",(E263-C263)/C263))</f>
        <v>4.05263157894737</v>
      </c>
      <c r="H263" s="8" t="n">
        <f aca="false">SUMIFS('Source'!$E:$E,'Source'!$A:$A,"102 - Orthopedic institutes",'Source'!$B:$B,$A263)</f>
        <v>118.54</v>
      </c>
      <c r="I263" s="8" t="n">
        <f aca="false">SUMIFS('Source'!$G:$G,'Source'!$A:$A,"102 - Orthopedic institutes",'Source'!$B:$B,$A263)</f>
        <v>474.17</v>
      </c>
      <c r="J263" s="8" t="n">
        <f aca="false">I263*$J$5</f>
        <v>598.951578947368</v>
      </c>
      <c r="K263" s="8" t="n">
        <f aca="false">J263-H263</f>
        <v>480.411578947368</v>
      </c>
      <c r="L263" s="9" t="n">
        <f aca="false">IF(AND(H263=0,J263=0),0,IF(H263=0,"New",(J263-H263)/H263))</f>
        <v>4.0527381385808</v>
      </c>
      <c r="M263" s="7" t="str">
        <f aca="false">IF(AND(OR(C263&lt;&gt;0,H263&lt;&gt;0),D263=0,I263=0),"DROP",IF(AND(OR(D263&lt;&gt;0,I263&lt;&gt;0),C263=0,H263=0),"NEW",""))</f>
        <v/>
      </c>
    </row>
    <row r="264" customFormat="false" ht="15" hidden="false" customHeight="false" outlineLevel="0" collapsed="false">
      <c r="A264" s="7" t="s">
        <v>238</v>
      </c>
      <c r="B264" s="7" t="str">
        <f aca="false">IFERROR(INDEX('Source'!$C:$C,MATCH($A264,'Source'!$B:$B,0)),"")</f>
        <v>חבק יד מתכוון</v>
      </c>
      <c r="C264" s="8" t="n">
        <f aca="false">SUMIFS('Source'!$D:$D,'Source'!$A:$A,"102 - Orthopedic institutes",'Source'!$B:$B,$A264)</f>
        <v>13</v>
      </c>
      <c r="D264" s="8" t="n">
        <f aca="false">SUMIFS('Source'!$F:$F,'Source'!$A:$A,"102 - Orthopedic institutes",'Source'!$B:$B,$A264)</f>
        <v>3</v>
      </c>
      <c r="E264" s="8" t="n">
        <f aca="false">D264*$J$5</f>
        <v>3.78947368421053</v>
      </c>
      <c r="F264" s="8" t="n">
        <f aca="false">E264-C264</f>
        <v>-9.21052631578947</v>
      </c>
      <c r="G264" s="9" t="n">
        <f aca="false">IF(AND(C264=0,E264=0),0,IF(C264=0,"New",(E264-C264)/C264))</f>
        <v>-0.708502024291498</v>
      </c>
      <c r="H264" s="8" t="n">
        <f aca="false">SUMIFS('Source'!$E:$E,'Source'!$A:$A,"102 - Orthopedic institutes",'Source'!$B:$B,$A264)</f>
        <v>462.25</v>
      </c>
      <c r="I264" s="8" t="n">
        <f aca="false">SUMIFS('Source'!$G:$G,'Source'!$A:$A,"102 - Orthopedic institutes",'Source'!$B:$B,$A264)</f>
        <v>106.72</v>
      </c>
      <c r="J264" s="8" t="n">
        <f aca="false">I264*$J$5</f>
        <v>134.804210526316</v>
      </c>
      <c r="K264" s="8" t="n">
        <f aca="false">J264-H264</f>
        <v>-327.445789473684</v>
      </c>
      <c r="L264" s="9" t="n">
        <f aca="false">IF(AND(H264=0,J264=0),0,IF(H264=0,"New",(J264-H264)/H264))</f>
        <v>-0.708373800916569</v>
      </c>
      <c r="M264" s="7" t="str">
        <f aca="false">IF(AND(OR(C264&lt;&gt;0,H264&lt;&gt;0),D264=0,I264=0),"DROP",IF(AND(OR(D264&lt;&gt;0,I264&lt;&gt;0),C264=0,H264=0),"NEW",""))</f>
        <v/>
      </c>
    </row>
    <row r="265" customFormat="false" ht="15" hidden="false" customHeight="false" outlineLevel="0" collapsed="false">
      <c r="A265" s="7" t="s">
        <v>110</v>
      </c>
      <c r="B265" s="7" t="str">
        <f aca="false">IFERROR(INDEX('Source'!$C:$C,MATCH($A265,'Source'!$B:$B,0)),"")</f>
        <v>מגן יד</v>
      </c>
      <c r="C265" s="8" t="n">
        <f aca="false">SUMIFS('Source'!$D:$D,'Source'!$A:$A,"102 - Orthopedic institutes",'Source'!$B:$B,$A265)</f>
        <v>17</v>
      </c>
      <c r="D265" s="8" t="n">
        <f aca="false">SUMIFS('Source'!$F:$F,'Source'!$A:$A,"102 - Orthopedic institutes",'Source'!$B:$B,$A265)</f>
        <v>8</v>
      </c>
      <c r="E265" s="8" t="n">
        <f aca="false">D265*$J$5</f>
        <v>10.1052631578947</v>
      </c>
      <c r="F265" s="8" t="n">
        <f aca="false">E265-C265</f>
        <v>-6.89473684210526</v>
      </c>
      <c r="G265" s="9" t="n">
        <f aca="false">IF(AND(C265=0,E265=0),0,IF(C265=0,"New",(E265-C265)/C265))</f>
        <v>-0.405572755417957</v>
      </c>
      <c r="H265" s="8" t="n">
        <f aca="false">SUMIFS('Source'!$E:$E,'Source'!$A:$A,"102 - Orthopedic institutes",'Source'!$B:$B,$A265)</f>
        <v>673.86</v>
      </c>
      <c r="I265" s="8" t="n">
        <f aca="false">SUMIFS('Source'!$G:$G,'Source'!$A:$A,"102 - Orthopedic institutes",'Source'!$B:$B,$A265)</f>
        <v>318.36</v>
      </c>
      <c r="J265" s="8" t="n">
        <f aca="false">I265*$J$5</f>
        <v>402.138947368421</v>
      </c>
      <c r="K265" s="8" t="n">
        <f aca="false">J265-H265</f>
        <v>-271.721052631579</v>
      </c>
      <c r="L265" s="9" t="n">
        <f aca="false">IF(AND(H265=0,J265=0),0,IF(H265=0,"New",(J265-H265)/H265))</f>
        <v>-0.403230719484135</v>
      </c>
      <c r="M265" s="7" t="str">
        <f aca="false">IF(AND(OR(C265&lt;&gt;0,H265&lt;&gt;0),D265=0,I265=0),"DROP",IF(AND(OR(D265&lt;&gt;0,I265&lt;&gt;0),C265=0,H265=0),"NEW",""))</f>
        <v/>
      </c>
    </row>
    <row r="266" customFormat="false" ht="15" hidden="false" customHeight="false" outlineLevel="0" collapsed="false">
      <c r="A266" s="7" t="s">
        <v>106</v>
      </c>
      <c r="B266" s="7" t="str">
        <f aca="false">IFERROR(INDEX('Source'!$C:$C,MATCH($A266,'Source'!$B:$B,0)),"")</f>
        <v>מגן יד</v>
      </c>
      <c r="C266" s="8" t="n">
        <f aca="false">SUMIFS('Source'!$D:$D,'Source'!$A:$A,"102 - Orthopedic institutes",'Source'!$B:$B,$A266)</f>
        <v>19</v>
      </c>
      <c r="D266" s="8" t="n">
        <f aca="false">SUMIFS('Source'!$F:$F,'Source'!$A:$A,"102 - Orthopedic institutes",'Source'!$B:$B,$A266)</f>
        <v>10</v>
      </c>
      <c r="E266" s="8" t="n">
        <f aca="false">D266*$J$5</f>
        <v>12.6315789473684</v>
      </c>
      <c r="F266" s="8" t="n">
        <f aca="false">E266-C266</f>
        <v>-6.36842105263158</v>
      </c>
      <c r="G266" s="9" t="n">
        <f aca="false">IF(AND(C266=0,E266=0),0,IF(C266=0,"New",(E266-C266)/C266))</f>
        <v>-0.335180055401662</v>
      </c>
      <c r="H266" s="8" t="n">
        <f aca="false">SUMIFS('Source'!$E:$E,'Source'!$A:$A,"102 - Orthopedic institutes",'Source'!$B:$B,$A266)</f>
        <v>748.75</v>
      </c>
      <c r="I266" s="8" t="n">
        <f aca="false">SUMIFS('Source'!$G:$G,'Source'!$A:$A,"102 - Orthopedic institutes",'Source'!$B:$B,$A266)</f>
        <v>395.28</v>
      </c>
      <c r="J266" s="8" t="n">
        <f aca="false">I266*$J$5</f>
        <v>499.301052631579</v>
      </c>
      <c r="K266" s="8" t="n">
        <f aca="false">J266-H266</f>
        <v>-249.448947368421</v>
      </c>
      <c r="L266" s="9" t="n">
        <f aca="false">IF(AND(H266=0,J266=0),0,IF(H266=0,"New",(J266-H266)/H266))</f>
        <v>-0.333153852912749</v>
      </c>
      <c r="M266" s="7" t="str">
        <f aca="false">IF(AND(OR(C266&lt;&gt;0,H266&lt;&gt;0),D266=0,I266=0),"DROP",IF(AND(OR(D266&lt;&gt;0,I266&lt;&gt;0),C266=0,H266=0),"NEW",""))</f>
        <v/>
      </c>
    </row>
    <row r="267" customFormat="false" ht="15" hidden="false" customHeight="false" outlineLevel="0" collapsed="false">
      <c r="A267" s="7" t="s">
        <v>335</v>
      </c>
      <c r="B267" s="7" t="str">
        <f aca="false">IFERROR(INDEX('Source'!$C:$C,MATCH($A267,'Source'!$B:$B,0)),"")</f>
        <v>מגן קרסול+ עקב סגור+רצועות</v>
      </c>
      <c r="C267" s="8" t="n">
        <f aca="false">SUMIFS('Source'!$D:$D,'Source'!$A:$A,"102 - Orthopedic institutes",'Source'!$B:$B,$A267)</f>
        <v>16</v>
      </c>
      <c r="D267" s="8" t="n">
        <f aca="false">SUMIFS('Source'!$F:$F,'Source'!$A:$A,"102 - Orthopedic institutes",'Source'!$B:$B,$A267)</f>
        <v>11</v>
      </c>
      <c r="E267" s="8" t="n">
        <f aca="false">D267*$J$5</f>
        <v>13.8947368421053</v>
      </c>
      <c r="F267" s="8" t="n">
        <f aca="false">E267-C267</f>
        <v>-2.10526315789474</v>
      </c>
      <c r="G267" s="9" t="n">
        <f aca="false">IF(AND(C267=0,E267=0),0,IF(C267=0,"New",(E267-C267)/C267))</f>
        <v>-0.131578947368421</v>
      </c>
      <c r="H267" s="8" t="n">
        <f aca="false">SUMIFS('Source'!$E:$E,'Source'!$A:$A,"102 - Orthopedic institutes",'Source'!$B:$B,$A267)</f>
        <v>1091.37</v>
      </c>
      <c r="I267" s="8" t="n">
        <f aca="false">SUMIFS('Source'!$G:$G,'Source'!$A:$A,"102 - Orthopedic institutes",'Source'!$B:$B,$A267)</f>
        <v>740.09</v>
      </c>
      <c r="J267" s="8" t="n">
        <f aca="false">I267*$J$5</f>
        <v>934.85052631579</v>
      </c>
      <c r="K267" s="8" t="n">
        <f aca="false">J267-H267</f>
        <v>-156.519473684211</v>
      </c>
      <c r="L267" s="9" t="n">
        <f aca="false">IF(AND(H267=0,J267=0),0,IF(H267=0,"New",(J267-H267)/H267))</f>
        <v>-0.143415591123277</v>
      </c>
      <c r="M267" s="7" t="str">
        <f aca="false">IF(AND(OR(C267&lt;&gt;0,H267&lt;&gt;0),D267=0,I267=0),"DROP",IF(AND(OR(D267&lt;&gt;0,I267&lt;&gt;0),C267=0,H267=0),"NEW",""))</f>
        <v/>
      </c>
    </row>
    <row r="268" customFormat="false" ht="15" hidden="false" customHeight="false" outlineLevel="0" collapsed="false">
      <c r="A268" s="7" t="s">
        <v>207</v>
      </c>
      <c r="B268" s="7" t="str">
        <f aca="false">IFERROR(INDEX('Source'!$C:$C,MATCH($A268,'Source'!$B:$B,0)),"")</f>
        <v>חגורת גב+סגירה כפולה</v>
      </c>
      <c r="C268" s="8" t="n">
        <f aca="false">SUMIFS('Source'!$D:$D,'Source'!$A:$A,"102 - Orthopedic institutes",'Source'!$B:$B,$A268)</f>
        <v>70</v>
      </c>
      <c r="D268" s="8" t="n">
        <f aca="false">SUMIFS('Source'!$F:$F,'Source'!$A:$A,"102 - Orthopedic institutes",'Source'!$B:$B,$A268)</f>
        <v>62</v>
      </c>
      <c r="E268" s="8" t="n">
        <f aca="false">D268*$J$5</f>
        <v>78.3157894736842</v>
      </c>
      <c r="F268" s="8" t="n">
        <f aca="false">E268-C268</f>
        <v>8.31578947368421</v>
      </c>
      <c r="G268" s="9" t="n">
        <f aca="false">IF(AND(C268=0,E268=0),0,IF(C268=0,"New",(E268-C268)/C268))</f>
        <v>0.118796992481203</v>
      </c>
      <c r="H268" s="8" t="n">
        <f aca="false">SUMIFS('Source'!$E:$E,'Source'!$A:$A,"102 - Orthopedic institutes",'Source'!$B:$B,$A268)</f>
        <v>5925.2</v>
      </c>
      <c r="I268" s="8" t="n">
        <f aca="false">SUMIFS('Source'!$G:$G,'Source'!$A:$A,"102 - Orthopedic institutes",'Source'!$B:$B,$A268)</f>
        <v>5580.01</v>
      </c>
      <c r="J268" s="8" t="n">
        <f aca="false">I268*$J$5</f>
        <v>7048.43368421053</v>
      </c>
      <c r="K268" s="8" t="n">
        <f aca="false">J268-H268</f>
        <v>1123.23368421053</v>
      </c>
      <c r="L268" s="9" t="n">
        <f aca="false">IF(AND(H268=0,J268=0),0,IF(H268=0,"New",(J268-H268)/H268))</f>
        <v>0.18956890640156</v>
      </c>
      <c r="M268" s="7" t="str">
        <f aca="false">IF(AND(OR(C268&lt;&gt;0,H268&lt;&gt;0),D268=0,I268=0),"DROP",IF(AND(OR(D268&lt;&gt;0,I268&lt;&gt;0),C268=0,H268=0),"NEW",""))</f>
        <v/>
      </c>
    </row>
    <row r="269" customFormat="false" ht="15" hidden="false" customHeight="false" outlineLevel="0" collapsed="false">
      <c r="A269" s="7" t="s">
        <v>569</v>
      </c>
      <c r="B269" s="7" t="str">
        <f aca="false">IFERROR(INDEX('Source'!$C:$C,MATCH($A269,'Source'!$B:$B,0)),"")</f>
        <v>URIEL STRAP4U PINK S-M</v>
      </c>
      <c r="C269" s="8" t="n">
        <f aca="false">SUMIFS('Source'!$D:$D,'Source'!$A:$A,"102 - Orthopedic institutes",'Source'!$B:$B,$A269)</f>
        <v>6</v>
      </c>
      <c r="D269" s="8" t="n">
        <f aca="false">SUMIFS('Source'!$F:$F,'Source'!$A:$A,"102 - Orthopedic institutes",'Source'!$B:$B,$A269)</f>
        <v>-12</v>
      </c>
      <c r="E269" s="8" t="n">
        <f aca="false">D269*$J$5</f>
        <v>-15.1578947368421</v>
      </c>
      <c r="F269" s="8" t="n">
        <f aca="false">E269-C269</f>
        <v>-21.1578947368421</v>
      </c>
      <c r="G269" s="9" t="n">
        <f aca="false">IF(AND(C269=0,E269=0),0,IF(C269=0,"New",(E269-C269)/C269))</f>
        <v>-3.52631578947368</v>
      </c>
      <c r="H269" s="8" t="n">
        <f aca="false">SUMIFS('Source'!$E:$E,'Source'!$A:$A,"102 - Orthopedic institutes",'Source'!$B:$B,$A269)</f>
        <v>113.17</v>
      </c>
      <c r="I269" s="8" t="n">
        <f aca="false">SUMIFS('Source'!$G:$G,'Source'!$A:$A,"102 - Orthopedic institutes",'Source'!$B:$B,$A269)</f>
        <v>-230.04</v>
      </c>
      <c r="J269" s="8" t="n">
        <f aca="false">I269*$J$5</f>
        <v>-290.576842105263</v>
      </c>
      <c r="K269" s="8" t="n">
        <f aca="false">J269-H269</f>
        <v>-403.746842105263</v>
      </c>
      <c r="L269" s="9" t="n">
        <f aca="false">IF(AND(H269=0,J269=0),0,IF(H269=0,"New",(J269-H269)/H269))</f>
        <v>-3.56761369713938</v>
      </c>
      <c r="M269" s="7" t="str">
        <f aca="false">IF(AND(OR(C269&lt;&gt;0,H269&lt;&gt;0),D269=0,I269=0),"DROP",IF(AND(OR(D269&lt;&gt;0,I269&lt;&gt;0),C269=0,H269=0),"NEW",""))</f>
        <v/>
      </c>
    </row>
    <row r="270" customFormat="false" ht="15" hidden="false" customHeight="false" outlineLevel="0" collapsed="false">
      <c r="A270" s="7" t="s">
        <v>393</v>
      </c>
      <c r="B270" s="7" t="str">
        <f aca="false">IFERROR(INDEX('Source'!$C:$C,MATCH($A270,'Source'!$B:$B,0)),"")</f>
        <v>URIEL STRAP4U BLACK S-M</v>
      </c>
      <c r="C270" s="8" t="n">
        <f aca="false">SUMIFS('Source'!$D:$D,'Source'!$A:$A,"102 - Orthopedic institutes",'Source'!$B:$B,$A270)</f>
        <v>6</v>
      </c>
      <c r="D270" s="8" t="n">
        <f aca="false">SUMIFS('Source'!$F:$F,'Source'!$A:$A,"102 - Orthopedic institutes",'Source'!$B:$B,$A270)</f>
        <v>-12</v>
      </c>
      <c r="E270" s="8" t="n">
        <f aca="false">D270*$J$5</f>
        <v>-15.1578947368421</v>
      </c>
      <c r="F270" s="8" t="n">
        <f aca="false">E270-C270</f>
        <v>-21.1578947368421</v>
      </c>
      <c r="G270" s="9" t="n">
        <f aca="false">IF(AND(C270=0,E270=0),0,IF(C270=0,"New",(E270-C270)/C270))</f>
        <v>-3.52631578947368</v>
      </c>
      <c r="H270" s="8" t="n">
        <f aca="false">SUMIFS('Source'!$E:$E,'Source'!$A:$A,"102 - Orthopedic institutes",'Source'!$B:$B,$A270)</f>
        <v>113.17</v>
      </c>
      <c r="I270" s="8" t="n">
        <f aca="false">SUMIFS('Source'!$G:$G,'Source'!$A:$A,"102 - Orthopedic institutes",'Source'!$B:$B,$A270)</f>
        <v>-230.04</v>
      </c>
      <c r="J270" s="8" t="n">
        <f aca="false">I270*$J$5</f>
        <v>-290.576842105263</v>
      </c>
      <c r="K270" s="8" t="n">
        <f aca="false">J270-H270</f>
        <v>-403.746842105263</v>
      </c>
      <c r="L270" s="9" t="n">
        <f aca="false">IF(AND(H270=0,J270=0),0,IF(H270=0,"New",(J270-H270)/H270))</f>
        <v>-3.56761369713938</v>
      </c>
      <c r="M270" s="7" t="str">
        <f aca="false">IF(AND(OR(C270&lt;&gt;0,H270&lt;&gt;0),D270=0,I270=0),"DROP",IF(AND(OR(D270&lt;&gt;0,I270&lt;&gt;0),C270=0,H270=0),"NEW",""))</f>
        <v/>
      </c>
    </row>
    <row r="271" customFormat="false" ht="15" hidden="false" customHeight="false" outlineLevel="0" collapsed="false">
      <c r="A271" s="7" t="s">
        <v>362</v>
      </c>
      <c r="B271" s="7" t="str">
        <f aca="false">IFERROR(INDEX('Source'!$C:$C,MATCH($A271,'Source'!$B:$B,0)),"")</f>
        <v>מגן קרסול שמאל SC35</v>
      </c>
      <c r="C271" s="8" t="n">
        <f aca="false">SUMIFS('Source'!$D:$D,'Source'!$A:$A,"102 - Orthopedic institutes",'Source'!$B:$B,$A271)</f>
        <v>5</v>
      </c>
      <c r="D271" s="8" t="n">
        <f aca="false">SUMIFS('Source'!$F:$F,'Source'!$A:$A,"102 - Orthopedic institutes",'Source'!$B:$B,$A271)</f>
        <v>1</v>
      </c>
      <c r="E271" s="8" t="n">
        <f aca="false">D271*$J$5</f>
        <v>1.26315789473684</v>
      </c>
      <c r="F271" s="8" t="n">
        <f aca="false">E271-C271</f>
        <v>-3.73684210526316</v>
      </c>
      <c r="G271" s="9" t="n">
        <f aca="false">IF(AND(C271=0,E271=0),0,IF(C271=0,"New",(E271-C271)/C271))</f>
        <v>-0.747368421052632</v>
      </c>
      <c r="H271" s="8" t="n">
        <f aca="false">SUMIFS('Source'!$E:$E,'Source'!$A:$A,"102 - Orthopedic institutes",'Source'!$B:$B,$A271)</f>
        <v>435.61</v>
      </c>
      <c r="I271" s="8" t="n">
        <f aca="false">SUMIFS('Source'!$G:$G,'Source'!$A:$A,"102 - Orthopedic institutes",'Source'!$B:$B,$A271)</f>
        <v>93.67</v>
      </c>
      <c r="J271" s="8" t="n">
        <f aca="false">I271*$J$5</f>
        <v>118.32</v>
      </c>
      <c r="K271" s="8" t="n">
        <f aca="false">J271-H271</f>
        <v>-317.29</v>
      </c>
      <c r="L271" s="9" t="n">
        <f aca="false">IF(AND(H271=0,J271=0),0,IF(H271=0,"New",(J271-H271)/H271))</f>
        <v>-0.728380891164115</v>
      </c>
      <c r="M271" s="7" t="str">
        <f aca="false">IF(AND(OR(C271&lt;&gt;0,H271&lt;&gt;0),D271=0,I271=0),"DROP",IF(AND(OR(D271&lt;&gt;0,I271&lt;&gt;0),C271=0,H271=0),"NEW",""))</f>
        <v/>
      </c>
    </row>
    <row r="272" customFormat="false" ht="15" hidden="false" customHeight="false" outlineLevel="0" collapsed="false">
      <c r="A272" s="7" t="s">
        <v>111</v>
      </c>
      <c r="B272" s="7" t="str">
        <f aca="false">IFERROR(INDEX('Source'!$C:$C,MATCH($A272,'Source'!$B:$B,0)),"")</f>
        <v>מגן קרסול סגור</v>
      </c>
      <c r="C272" s="8" t="n">
        <f aca="false">SUMIFS('Source'!$D:$D,'Source'!$A:$A,"102 - Orthopedic institutes",'Source'!$B:$B,$A272)</f>
        <v>20</v>
      </c>
      <c r="D272" s="8" t="n">
        <f aca="false">SUMIFS('Source'!$F:$F,'Source'!$A:$A,"102 - Orthopedic institutes",'Source'!$B:$B,$A272)</f>
        <v>12</v>
      </c>
      <c r="E272" s="8" t="n">
        <f aca="false">D272*$J$5</f>
        <v>15.1578947368421</v>
      </c>
      <c r="F272" s="8" t="n">
        <f aca="false">E272-C272</f>
        <v>-4.8421052631579</v>
      </c>
      <c r="G272" s="9" t="n">
        <f aca="false">IF(AND(C272=0,E272=0),0,IF(C272=0,"New",(E272-C272)/C272))</f>
        <v>-0.242105263157895</v>
      </c>
      <c r="H272" s="8" t="n">
        <f aca="false">SUMIFS('Source'!$E:$E,'Source'!$A:$A,"102 - Orthopedic institutes",'Source'!$B:$B,$A272)</f>
        <v>900.62</v>
      </c>
      <c r="I272" s="8" t="n">
        <f aca="false">SUMIFS('Source'!$G:$G,'Source'!$A:$A,"102 - Orthopedic institutes",'Source'!$B:$B,$A272)</f>
        <v>561.87</v>
      </c>
      <c r="J272" s="8" t="n">
        <f aca="false">I272*$J$5</f>
        <v>709.73052631579</v>
      </c>
      <c r="K272" s="8" t="n">
        <f aca="false">J272-H272</f>
        <v>-190.889473684211</v>
      </c>
      <c r="L272" s="9" t="n">
        <f aca="false">IF(AND(H272=0,J272=0),0,IF(H272=0,"New",(J272-H272)/H272))</f>
        <v>-0.211953402860486</v>
      </c>
      <c r="M272" s="7" t="str">
        <f aca="false">IF(AND(OR(C272&lt;&gt;0,H272&lt;&gt;0),D272=0,I272=0),"DROP",IF(AND(OR(D272&lt;&gt;0,I272&lt;&gt;0),C272=0,H272=0),"NEW",""))</f>
        <v/>
      </c>
    </row>
    <row r="273" customFormat="false" ht="15" hidden="false" customHeight="false" outlineLevel="0" collapsed="false">
      <c r="A273" s="7" t="s">
        <v>93</v>
      </c>
      <c r="B273" s="7" t="str">
        <f aca="false">IFERROR(INDEX('Source'!$C:$C,MATCH($A273,'Source'!$B:$B,0)),"")</f>
        <v>מדרסי ג'ל מולטי ספורט</v>
      </c>
      <c r="C273" s="8" t="n">
        <f aca="false">SUMIFS('Source'!$D:$D,'Source'!$A:$A,"102 - Orthopedic institutes",'Source'!$B:$B,$A273)</f>
        <v>3</v>
      </c>
      <c r="D273" s="8" t="n">
        <f aca="false">SUMIFS('Source'!$F:$F,'Source'!$A:$A,"102 - Orthopedic institutes",'Source'!$B:$B,$A273)</f>
        <v>0</v>
      </c>
      <c r="E273" s="8" t="n">
        <f aca="false">D273*$J$5</f>
        <v>0</v>
      </c>
      <c r="F273" s="8" t="n">
        <f aca="false">E273-C273</f>
        <v>-3</v>
      </c>
      <c r="G273" s="9" t="n">
        <f aca="false">IF(AND(C273=0,E273=0),0,IF(C273=0,"New",(E273-C273)/C273))</f>
        <v>-1</v>
      </c>
      <c r="H273" s="8" t="n">
        <f aca="false">SUMIFS('Source'!$E:$E,'Source'!$A:$A,"102 - Orthopedic institutes",'Source'!$B:$B,$A273)</f>
        <v>337.58</v>
      </c>
      <c r="I273" s="8" t="n">
        <f aca="false">SUMIFS('Source'!$G:$G,'Source'!$A:$A,"102 - Orthopedic institutes",'Source'!$B:$B,$A273)</f>
        <v>0</v>
      </c>
      <c r="J273" s="8" t="n">
        <f aca="false">I273*$J$5</f>
        <v>0</v>
      </c>
      <c r="K273" s="8" t="n">
        <f aca="false">J273-H273</f>
        <v>-337.58</v>
      </c>
      <c r="L273" s="9" t="n">
        <f aca="false">IF(AND(H273=0,J273=0),0,IF(H273=0,"New",(J273-H273)/H273))</f>
        <v>-1</v>
      </c>
      <c r="M273" s="7" t="str">
        <f aca="false">IF(AND(OR(C273&lt;&gt;0,H273&lt;&gt;0),D273=0,I273=0),"DROP",IF(AND(OR(D273&lt;&gt;0,I273&lt;&gt;0),C273=0,H273=0),"NEW",""))</f>
        <v>DROP</v>
      </c>
    </row>
    <row r="274" customFormat="false" ht="15" hidden="false" customHeight="false" outlineLevel="0" collapsed="false">
      <c r="A274" s="7" t="s">
        <v>97</v>
      </c>
      <c r="B274" s="7" t="str">
        <f aca="false">IFERROR(INDEX('Source'!$C:$C,MATCH($A274,'Source'!$B:$B,0)),"")</f>
        <v>מדרסי ג'ל מולטי ספורט</v>
      </c>
      <c r="C274" s="8" t="n">
        <f aca="false">SUMIFS('Source'!$D:$D,'Source'!$A:$A,"102 - Orthopedic institutes",'Source'!$B:$B,$A274)</f>
        <v>3</v>
      </c>
      <c r="D274" s="8" t="n">
        <f aca="false">SUMIFS('Source'!$F:$F,'Source'!$A:$A,"102 - Orthopedic institutes",'Source'!$B:$B,$A274)</f>
        <v>0</v>
      </c>
      <c r="E274" s="8" t="n">
        <f aca="false">D274*$J$5</f>
        <v>0</v>
      </c>
      <c r="F274" s="8" t="n">
        <f aca="false">E274-C274</f>
        <v>-3</v>
      </c>
      <c r="G274" s="9" t="n">
        <f aca="false">IF(AND(C274=0,E274=0),0,IF(C274=0,"New",(E274-C274)/C274))</f>
        <v>-1</v>
      </c>
      <c r="H274" s="8" t="n">
        <f aca="false">SUMIFS('Source'!$E:$E,'Source'!$A:$A,"102 - Orthopedic institutes",'Source'!$B:$B,$A274)</f>
        <v>337.58</v>
      </c>
      <c r="I274" s="8" t="n">
        <f aca="false">SUMIFS('Source'!$G:$G,'Source'!$A:$A,"102 - Orthopedic institutes",'Source'!$B:$B,$A274)</f>
        <v>0</v>
      </c>
      <c r="J274" s="8" t="n">
        <f aca="false">I274*$J$5</f>
        <v>0</v>
      </c>
      <c r="K274" s="8" t="n">
        <f aca="false">J274-H274</f>
        <v>-337.58</v>
      </c>
      <c r="L274" s="9" t="n">
        <f aca="false">IF(AND(H274=0,J274=0),0,IF(H274=0,"New",(J274-H274)/H274))</f>
        <v>-1</v>
      </c>
      <c r="M274" s="7" t="str">
        <f aca="false">IF(AND(OR(C274&lt;&gt;0,H274&lt;&gt;0),D274=0,I274=0),"DROP",IF(AND(OR(D274&lt;&gt;0,I274&lt;&gt;0),C274=0,H274=0),"NEW",""))</f>
        <v>DROP</v>
      </c>
    </row>
    <row r="275" customFormat="false" ht="15" hidden="false" customHeight="false" outlineLevel="0" collapsed="false">
      <c r="A275" s="7" t="s">
        <v>462</v>
      </c>
      <c r="B275" s="7" t="str">
        <f aca="false">IFERROR(INDEX('Source'!$C:$C,MATCH($A275,'Source'!$B:$B,0)),"")</f>
        <v>סד לקרסול</v>
      </c>
      <c r="C275" s="8" t="n">
        <f aca="false">SUMIFS('Source'!$D:$D,'Source'!$A:$A,"102 - Orthopedic institutes",'Source'!$B:$B,$A275)</f>
        <v>4</v>
      </c>
      <c r="D275" s="8" t="n">
        <f aca="false">SUMIFS('Source'!$F:$F,'Source'!$A:$A,"102 - Orthopedic institutes",'Source'!$B:$B,$A275)</f>
        <v>1</v>
      </c>
      <c r="E275" s="8" t="n">
        <f aca="false">D275*$J$5</f>
        <v>1.26315789473684</v>
      </c>
      <c r="F275" s="8" t="n">
        <f aca="false">E275-C275</f>
        <v>-2.73684210526316</v>
      </c>
      <c r="G275" s="9" t="n">
        <f aca="false">IF(AND(C275=0,E275=0),0,IF(C275=0,"New",(E275-C275)/C275))</f>
        <v>-0.68421052631579</v>
      </c>
      <c r="H275" s="8" t="n">
        <f aca="false">SUMIFS('Source'!$E:$E,'Source'!$A:$A,"102 - Orthopedic institutes",'Source'!$B:$B,$A275)</f>
        <v>450</v>
      </c>
      <c r="I275" s="8" t="n">
        <f aca="false">SUMIFS('Source'!$G:$G,'Source'!$A:$A,"102 - Orthopedic institutes",'Source'!$B:$B,$A275)</f>
        <v>115</v>
      </c>
      <c r="J275" s="8" t="n">
        <f aca="false">I275*$J$5</f>
        <v>145.263157894737</v>
      </c>
      <c r="K275" s="8" t="n">
        <f aca="false">J275-H275</f>
        <v>-304.736842105263</v>
      </c>
      <c r="L275" s="9" t="n">
        <f aca="false">IF(AND(H275=0,J275=0),0,IF(H275=0,"New",(J275-H275)/H275))</f>
        <v>-0.67719298245614</v>
      </c>
      <c r="M275" s="7" t="str">
        <f aca="false">IF(AND(OR(C275&lt;&gt;0,H275&lt;&gt;0),D275=0,I275=0),"DROP",IF(AND(OR(D275&lt;&gt;0,I275&lt;&gt;0),C275=0,H275=0),"NEW",""))</f>
        <v/>
      </c>
    </row>
    <row r="276" customFormat="false" ht="15" hidden="false" customHeight="false" outlineLevel="0" collapsed="false">
      <c r="A276" s="7" t="s">
        <v>722</v>
      </c>
      <c r="B276" s="7" t="str">
        <f aca="false">IFERROR(INDEX('Source'!$C:$C,MATCH($A276,'Source'!$B:$B,0)),"")</f>
        <v>מ.ברך ארוך+כ. סיל.+ציר D</v>
      </c>
      <c r="C276" s="8" t="n">
        <f aca="false">SUMIFS('Source'!$D:$D,'Source'!$A:$A,"102 - Orthopedic institutes",'Source'!$B:$B,$A276)</f>
        <v>0</v>
      </c>
      <c r="D276" s="8" t="n">
        <f aca="false">SUMIFS('Source'!$F:$F,'Source'!$A:$A,"102 - Orthopedic institutes",'Source'!$B:$B,$A276)</f>
        <v>1</v>
      </c>
      <c r="E276" s="8" t="n">
        <f aca="false">D276*$J$5</f>
        <v>1.26315789473684</v>
      </c>
      <c r="F276" s="8" t="n">
        <f aca="false">E276-C276</f>
        <v>1.26315789473684</v>
      </c>
      <c r="G276" s="9" t="str">
        <f aca="false">IF(AND(C276=0,E276=0),0,IF(C276=0,"New",(E276-C276)/C276))</f>
        <v>New</v>
      </c>
      <c r="H276" s="8" t="n">
        <f aca="false">SUMIFS('Source'!$E:$E,'Source'!$A:$A,"102 - Orthopedic institutes",'Source'!$B:$B,$A276)</f>
        <v>0</v>
      </c>
      <c r="I276" s="8" t="n">
        <f aca="false">SUMIFS('Source'!$G:$G,'Source'!$A:$A,"102 - Orthopedic institutes",'Source'!$B:$B,$A276)</f>
        <v>330.88</v>
      </c>
      <c r="J276" s="8" t="n">
        <f aca="false">I276*$J$5</f>
        <v>417.953684210526</v>
      </c>
      <c r="K276" s="8" t="n">
        <f aca="false">J276-H276</f>
        <v>417.953684210526</v>
      </c>
      <c r="L276" s="9" t="str">
        <f aca="false">IF(AND(H276=0,J276=0),0,IF(H276=0,"New",(J276-H276)/H276))</f>
        <v>New</v>
      </c>
      <c r="M276" s="7" t="str">
        <f aca="false">IF(AND(OR(C276&lt;&gt;0,H276&lt;&gt;0),D276=0,I276=0),"DROP",IF(AND(OR(D276&lt;&gt;0,I276&lt;&gt;0),C276=0,H276=0),"NEW",""))</f>
        <v>NEW</v>
      </c>
    </row>
    <row r="277" customFormat="false" ht="15" hidden="false" customHeight="false" outlineLevel="0" collapsed="false">
      <c r="A277" s="7" t="s">
        <v>723</v>
      </c>
      <c r="B277" s="7" t="str">
        <f aca="false">IFERROR(INDEX('Source'!$C:$C,MATCH($A277,'Source'!$B:$B,0)),"")</f>
        <v>מ.ברך ארוך+כ. סיל.+ציר D</v>
      </c>
      <c r="C277" s="8" t="n">
        <f aca="false">SUMIFS('Source'!$D:$D,'Source'!$A:$A,"102 - Orthopedic institutes",'Source'!$B:$B,$A277)</f>
        <v>1</v>
      </c>
      <c r="D277" s="8" t="n">
        <f aca="false">SUMIFS('Source'!$F:$F,'Source'!$A:$A,"102 - Orthopedic institutes",'Source'!$B:$B,$A277)</f>
        <v>0</v>
      </c>
      <c r="E277" s="8" t="n">
        <f aca="false">D277*$J$5</f>
        <v>0</v>
      </c>
      <c r="F277" s="8" t="n">
        <f aca="false">E277-C277</f>
        <v>-1</v>
      </c>
      <c r="G277" s="9" t="n">
        <f aca="false">IF(AND(C277=0,E277=0),0,IF(C277=0,"New",(E277-C277)/C277))</f>
        <v>-1</v>
      </c>
      <c r="H277" s="8" t="n">
        <f aca="false">SUMIFS('Source'!$E:$E,'Source'!$A:$A,"102 - Orthopedic institutes",'Source'!$B:$B,$A277)</f>
        <v>330.88</v>
      </c>
      <c r="I277" s="8" t="n">
        <f aca="false">SUMIFS('Source'!$G:$G,'Source'!$A:$A,"102 - Orthopedic institutes",'Source'!$B:$B,$A277)</f>
        <v>0</v>
      </c>
      <c r="J277" s="8" t="n">
        <f aca="false">I277*$J$5</f>
        <v>0</v>
      </c>
      <c r="K277" s="8" t="n">
        <f aca="false">J277-H277</f>
        <v>-330.88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724</v>
      </c>
      <c r="B278" s="7" t="str">
        <f aca="false">IFERROR(INDEX('Source'!$C:$C,MATCH($A278,'Source'!$B:$B,0)),"")</f>
        <v>כ. סיל.+ציר D</v>
      </c>
      <c r="C278" s="8" t="n">
        <f aca="false">SUMIFS('Source'!$D:$D,'Source'!$A:$A,"102 - Orthopedic institutes",'Source'!$B:$B,$A278)</f>
        <v>1</v>
      </c>
      <c r="D278" s="8" t="n">
        <f aca="false">SUMIFS('Source'!$F:$F,'Source'!$A:$A,"102 - Orthopedic institutes",'Source'!$B:$B,$A278)</f>
        <v>0</v>
      </c>
      <c r="E278" s="8" t="n">
        <f aca="false">D278*$J$5</f>
        <v>0</v>
      </c>
      <c r="F278" s="8" t="n">
        <f aca="false">E278-C278</f>
        <v>-1</v>
      </c>
      <c r="G278" s="9" t="n">
        <f aca="false">IF(AND(C278=0,E278=0),0,IF(C278=0,"New",(E278-C278)/C278))</f>
        <v>-1</v>
      </c>
      <c r="H278" s="8" t="n">
        <f aca="false">SUMIFS('Source'!$E:$E,'Source'!$A:$A,"102 - Orthopedic institutes",'Source'!$B:$B,$A278)</f>
        <v>330.86</v>
      </c>
      <c r="I278" s="8" t="n">
        <f aca="false">SUMIFS('Source'!$G:$G,'Source'!$A:$A,"102 - Orthopedic institutes",'Source'!$B:$B,$A278)</f>
        <v>0</v>
      </c>
      <c r="J278" s="8" t="n">
        <f aca="false">I278*$J$5</f>
        <v>0</v>
      </c>
      <c r="K278" s="8" t="n">
        <f aca="false">J278-H278</f>
        <v>-330.86</v>
      </c>
      <c r="L278" s="9" t="n">
        <f aca="false">IF(AND(H278=0,J278=0),0,IF(H278=0,"New",(J278-H278)/H278))</f>
        <v>-1</v>
      </c>
      <c r="M278" s="7" t="str">
        <f aca="false">IF(AND(OR(C278&lt;&gt;0,H278&lt;&gt;0),D278=0,I278=0),"DROP",IF(AND(OR(D278&lt;&gt;0,I278&lt;&gt;0),C278=0,H278=0),"NEW",""))</f>
        <v>DROP</v>
      </c>
    </row>
    <row r="279" customFormat="false" ht="15" hidden="false" customHeight="false" outlineLevel="0" collapsed="false">
      <c r="A279" s="7" t="s">
        <v>725</v>
      </c>
      <c r="B279" s="7" t="str">
        <f aca="false">IFERROR(INDEX('Source'!$C:$C,MATCH($A279,'Source'!$B:$B,0)),"")</f>
        <v>כ. סיל.+ציר D</v>
      </c>
      <c r="C279" s="8" t="n">
        <f aca="false">SUMIFS('Source'!$D:$D,'Source'!$A:$A,"102 - Orthopedic institutes",'Source'!$B:$B,$A279)</f>
        <v>1</v>
      </c>
      <c r="D279" s="8" t="n">
        <f aca="false">SUMIFS('Source'!$F:$F,'Source'!$A:$A,"102 - Orthopedic institutes",'Source'!$B:$B,$A279)</f>
        <v>0</v>
      </c>
      <c r="E279" s="8" t="n">
        <f aca="false">D279*$J$5</f>
        <v>0</v>
      </c>
      <c r="F279" s="8" t="n">
        <f aca="false">E279-C279</f>
        <v>-1</v>
      </c>
      <c r="G279" s="9" t="n">
        <f aca="false">IF(AND(C279=0,E279=0),0,IF(C279=0,"New",(E279-C279)/C279))</f>
        <v>-1</v>
      </c>
      <c r="H279" s="8" t="n">
        <f aca="false">SUMIFS('Source'!$E:$E,'Source'!$A:$A,"102 - Orthopedic institutes",'Source'!$B:$B,$A279)</f>
        <v>330.86</v>
      </c>
      <c r="I279" s="8" t="n">
        <f aca="false">SUMIFS('Source'!$G:$G,'Source'!$A:$A,"102 - Orthopedic institutes",'Source'!$B:$B,$A279)</f>
        <v>0</v>
      </c>
      <c r="J279" s="8" t="n">
        <f aca="false">I279*$J$5</f>
        <v>0</v>
      </c>
      <c r="K279" s="8" t="n">
        <f aca="false">J279-H279</f>
        <v>-330.86</v>
      </c>
      <c r="L279" s="9" t="n">
        <f aca="false">IF(AND(H279=0,J279=0),0,IF(H279=0,"New",(J279-H279)/H279))</f>
        <v>-1</v>
      </c>
      <c r="M279" s="7" t="str">
        <f aca="false">IF(AND(OR(C279&lt;&gt;0,H279&lt;&gt;0),D279=0,I279=0),"DROP",IF(AND(OR(D279&lt;&gt;0,I279&lt;&gt;0),C279=0,H279=0),"NEW",""))</f>
        <v>DROP</v>
      </c>
    </row>
    <row r="280" customFormat="false" ht="15" hidden="false" customHeight="false" outlineLevel="0" collapsed="false">
      <c r="A280" s="7" t="s">
        <v>726</v>
      </c>
      <c r="B280" s="7" t="str">
        <f aca="false">IFERROR(INDEX('Source'!$C:$C,MATCH($A280,'Source'!$B:$B,0)),"")</f>
        <v>חגורת גב</v>
      </c>
      <c r="C280" s="8" t="n">
        <f aca="false">SUMIFS('Source'!$D:$D,'Source'!$A:$A,"102 - Orthopedic institutes",'Source'!$B:$B,$A280)</f>
        <v>2</v>
      </c>
      <c r="D280" s="8" t="n">
        <f aca="false">SUMIFS('Source'!$F:$F,'Source'!$A:$A,"102 - Orthopedic institutes",'Source'!$B:$B,$A280)</f>
        <v>0</v>
      </c>
      <c r="E280" s="8" t="n">
        <f aca="false">D280*$J$5</f>
        <v>0</v>
      </c>
      <c r="F280" s="8" t="n">
        <f aca="false">E280-C280</f>
        <v>-2</v>
      </c>
      <c r="G280" s="9" t="n">
        <f aca="false">IF(AND(C280=0,E280=0),0,IF(C280=0,"New",(E280-C280)/C280))</f>
        <v>-1</v>
      </c>
      <c r="H280" s="8" t="n">
        <f aca="false">SUMIFS('Source'!$E:$E,'Source'!$A:$A,"102 - Orthopedic institutes",'Source'!$B:$B,$A280)</f>
        <v>330</v>
      </c>
      <c r="I280" s="8" t="n">
        <f aca="false">SUMIFS('Source'!$G:$G,'Source'!$A:$A,"102 - Orthopedic institutes",'Source'!$B:$B,$A280)</f>
        <v>0</v>
      </c>
      <c r="J280" s="8" t="n">
        <f aca="false">I280*$J$5</f>
        <v>0</v>
      </c>
      <c r="K280" s="8" t="n">
        <f aca="false">J280-H280</f>
        <v>-330</v>
      </c>
      <c r="L280" s="9" t="n">
        <f aca="false">IF(AND(H280=0,J280=0),0,IF(H280=0,"New",(J280-H280)/H280))</f>
        <v>-1</v>
      </c>
      <c r="M280" s="7" t="str">
        <f aca="false">IF(AND(OR(C280&lt;&gt;0,H280&lt;&gt;0),D280=0,I280=0),"DROP",IF(AND(OR(D280&lt;&gt;0,I280&lt;&gt;0),C280=0,H280=0),"NEW",""))</f>
        <v>DROP</v>
      </c>
    </row>
    <row r="281" customFormat="false" ht="15" hidden="false" customHeight="false" outlineLevel="0" collapsed="false">
      <c r="A281" s="7" t="s">
        <v>727</v>
      </c>
      <c r="B281" s="7" t="str">
        <f aca="false">IFERROR(INDEX('Source'!$C:$C,MATCH($A281,'Source'!$B:$B,0)),"")</f>
        <v>מגן ירכיים</v>
      </c>
      <c r="C281" s="8" t="n">
        <f aca="false">SUMIFS('Source'!$D:$D,'Source'!$A:$A,"102 - Orthopedic institutes",'Source'!$B:$B,$A281)</f>
        <v>2</v>
      </c>
      <c r="D281" s="8" t="n">
        <f aca="false">SUMIFS('Source'!$F:$F,'Source'!$A:$A,"102 - Orthopedic institutes",'Source'!$B:$B,$A281)</f>
        <v>0</v>
      </c>
      <c r="E281" s="8" t="n">
        <f aca="false">D281*$J$5</f>
        <v>0</v>
      </c>
      <c r="F281" s="8" t="n">
        <f aca="false">E281-C281</f>
        <v>-2</v>
      </c>
      <c r="G281" s="9" t="n">
        <f aca="false">IF(AND(C281=0,E281=0),0,IF(C281=0,"New",(E281-C281)/C281))</f>
        <v>-1</v>
      </c>
      <c r="H281" s="8" t="n">
        <f aca="false">SUMIFS('Source'!$E:$E,'Source'!$A:$A,"102 - Orthopedic institutes",'Source'!$B:$B,$A281)</f>
        <v>330</v>
      </c>
      <c r="I281" s="8" t="n">
        <f aca="false">SUMIFS('Source'!$G:$G,'Source'!$A:$A,"102 - Orthopedic institutes",'Source'!$B:$B,$A281)</f>
        <v>0</v>
      </c>
      <c r="J281" s="8" t="n">
        <f aca="false">I281*$J$5</f>
        <v>0</v>
      </c>
      <c r="K281" s="8" t="n">
        <f aca="false">J281-H281</f>
        <v>-330</v>
      </c>
      <c r="L281" s="9" t="n">
        <f aca="false">IF(AND(H281=0,J281=0),0,IF(H281=0,"New",(J281-H281)/H281))</f>
        <v>-1</v>
      </c>
      <c r="M281" s="7" t="str">
        <f aca="false">IF(AND(OR(C281&lt;&gt;0,H281&lt;&gt;0),D281=0,I281=0),"DROP",IF(AND(OR(D281&lt;&gt;0,I281&lt;&gt;0),C281=0,H281=0),"NEW",""))</f>
        <v>DROP</v>
      </c>
    </row>
    <row r="282" customFormat="false" ht="15" hidden="false" customHeight="false" outlineLevel="0" collapsed="false">
      <c r="A282" s="7" t="s">
        <v>461</v>
      </c>
      <c r="B282" s="7" t="str">
        <f aca="false">IFERROR(INDEX('Source'!$C:$C,MATCH($A282,'Source'!$B:$B,0)),"")</f>
        <v>מגן שוק SC39</v>
      </c>
      <c r="C282" s="8" t="n">
        <f aca="false">SUMIFS('Source'!$D:$D,'Source'!$A:$A,"102 - Orthopedic institutes",'Source'!$B:$B,$A282)</f>
        <v>3</v>
      </c>
      <c r="D282" s="8" t="n">
        <f aca="false">SUMIFS('Source'!$F:$F,'Source'!$A:$A,"102 - Orthopedic institutes",'Source'!$B:$B,$A282)</f>
        <v>1</v>
      </c>
      <c r="E282" s="8" t="n">
        <f aca="false">D282*$J$5</f>
        <v>1.26315789473684</v>
      </c>
      <c r="F282" s="8" t="n">
        <f aca="false">E282-C282</f>
        <v>-1.73684210526316</v>
      </c>
      <c r="G282" s="9" t="n">
        <f aca="false">IF(AND(C282=0,E282=0),0,IF(C282=0,"New",(E282-C282)/C282))</f>
        <v>-0.578947368421053</v>
      </c>
      <c r="H282" s="8" t="n">
        <f aca="false">SUMIFS('Source'!$E:$E,'Source'!$A:$A,"102 - Orthopedic institutes",'Source'!$B:$B,$A282)</f>
        <v>492.08</v>
      </c>
      <c r="I282" s="8" t="n">
        <f aca="false">SUMIFS('Source'!$G:$G,'Source'!$A:$A,"102 - Orthopedic institutes",'Source'!$B:$B,$A282)</f>
        <v>164.02</v>
      </c>
      <c r="J282" s="8" t="n">
        <f aca="false">I282*$J$5</f>
        <v>207.183157894737</v>
      </c>
      <c r="K282" s="8" t="n">
        <f aca="false">J282-H282</f>
        <v>-284.896842105263</v>
      </c>
      <c r="L282" s="9" t="n">
        <f aca="false">IF(AND(H282=0,J282=0),0,IF(H282=0,"New",(J282-H282)/H282))</f>
        <v>-0.578964481599055</v>
      </c>
      <c r="M282" s="7" t="str">
        <f aca="false">IF(AND(OR(C282&lt;&gt;0,H282&lt;&gt;0),D282=0,I282=0),"DROP",IF(AND(OR(D282&lt;&gt;0,I282&lt;&gt;0),C282=0,H282=0),"NEW",""))</f>
        <v/>
      </c>
    </row>
    <row r="283" customFormat="false" ht="15" hidden="false" customHeight="false" outlineLevel="0" collapsed="false">
      <c r="A283" s="7" t="s">
        <v>728</v>
      </c>
      <c r="B283" s="7" t="str">
        <f aca="false">IFERROR(INDEX('Source'!$C:$C,MATCH($A283,'Source'!$B:$B,0)),"")</f>
        <v>WRISTO STRAP חבק יד</v>
      </c>
      <c r="C283" s="8" t="n">
        <f aca="false">SUMIFS('Source'!$D:$D,'Source'!$A:$A,"102 - Orthopedic institutes",'Source'!$B:$B,$A283)</f>
        <v>0</v>
      </c>
      <c r="D283" s="8" t="n">
        <f aca="false">SUMIFS('Source'!$F:$F,'Source'!$A:$A,"102 - Orthopedic institutes",'Source'!$B:$B,$A283)</f>
        <v>7</v>
      </c>
      <c r="E283" s="8" t="n">
        <f aca="false">D283*$J$5</f>
        <v>8.84210526315789</v>
      </c>
      <c r="F283" s="8" t="n">
        <f aca="false">E283-C283</f>
        <v>8.84210526315789</v>
      </c>
      <c r="G283" s="9" t="str">
        <f aca="false">IF(AND(C283=0,E283=0),0,IF(C283=0,"New",(E283-C283)/C283))</f>
        <v>New</v>
      </c>
      <c r="H283" s="8" t="n">
        <f aca="false">SUMIFS('Source'!$E:$E,'Source'!$A:$A,"102 - Orthopedic institutes",'Source'!$B:$B,$A283)</f>
        <v>0</v>
      </c>
      <c r="I283" s="8" t="n">
        <f aca="false">SUMIFS('Source'!$G:$G,'Source'!$A:$A,"102 - Orthopedic institutes",'Source'!$B:$B,$A283)</f>
        <v>327.79</v>
      </c>
      <c r="J283" s="8" t="n">
        <f aca="false">I283*$J$5</f>
        <v>414.050526315789</v>
      </c>
      <c r="K283" s="8" t="n">
        <f aca="false">J283-H283</f>
        <v>414.050526315789</v>
      </c>
      <c r="L283" s="9" t="str">
        <f aca="false">IF(AND(H283=0,J283=0),0,IF(H283=0,"New",(J283-H283)/H283))</f>
        <v>New</v>
      </c>
      <c r="M283" s="7" t="str">
        <f aca="false">IF(AND(OR(C283&lt;&gt;0,H283&lt;&gt;0),D283=0,I283=0),"DROP",IF(AND(OR(D283&lt;&gt;0,I283&lt;&gt;0),C283=0,H283=0),"NEW",""))</f>
        <v>NEW</v>
      </c>
    </row>
    <row r="284" customFormat="false" ht="15" hidden="false" customHeight="false" outlineLevel="0" collapsed="false">
      <c r="A284" s="7" t="s">
        <v>246</v>
      </c>
      <c r="B284" s="7" t="str">
        <f aca="false">IFERROR(INDEX('Source'!$C:$C,MATCH($A284,'Source'!$B:$B,0)),"")</f>
        <v>מפריד אצבע</v>
      </c>
      <c r="C284" s="8" t="n">
        <f aca="false">SUMIFS('Source'!$D:$D,'Source'!$A:$A,"102 - Orthopedic institutes",'Source'!$B:$B,$A284)</f>
        <v>54</v>
      </c>
      <c r="D284" s="8" t="n">
        <f aca="false">SUMIFS('Source'!$F:$F,'Source'!$A:$A,"102 - Orthopedic institutes",'Source'!$B:$B,$A284)</f>
        <v>30</v>
      </c>
      <c r="E284" s="8" t="n">
        <f aca="false">D284*$J$5</f>
        <v>37.8947368421053</v>
      </c>
      <c r="F284" s="8" t="n">
        <f aca="false">E284-C284</f>
        <v>-16.1052631578947</v>
      </c>
      <c r="G284" s="9" t="n">
        <f aca="false">IF(AND(C284=0,E284=0),0,IF(C284=0,"New",(E284-C284)/C284))</f>
        <v>-0.298245614035088</v>
      </c>
      <c r="H284" s="8" t="n">
        <f aca="false">SUMIFS('Source'!$E:$E,'Source'!$A:$A,"102 - Orthopedic institutes",'Source'!$B:$B,$A284)</f>
        <v>760.32</v>
      </c>
      <c r="I284" s="8" t="n">
        <f aca="false">SUMIFS('Source'!$G:$G,'Source'!$A:$A,"102 - Orthopedic institutes",'Source'!$B:$B,$A284)</f>
        <v>434.46</v>
      </c>
      <c r="J284" s="8" t="n">
        <f aca="false">I284*$J$5</f>
        <v>548.791578947368</v>
      </c>
      <c r="K284" s="8" t="n">
        <f aca="false">J284-H284</f>
        <v>-211.528421052632</v>
      </c>
      <c r="L284" s="9" t="n">
        <f aca="false">IF(AND(H284=0,J284=0),0,IF(H284=0,"New",(J284-H284)/H284))</f>
        <v>-0.278209728867624</v>
      </c>
      <c r="M284" s="7" t="str">
        <f aca="false">IF(AND(OR(C284&lt;&gt;0,H284&lt;&gt;0),D284=0,I284=0),"DROP",IF(AND(OR(D284&lt;&gt;0,I284&lt;&gt;0),C284=0,H284=0),"NEW",""))</f>
        <v/>
      </c>
    </row>
    <row r="285" customFormat="false" ht="15" hidden="false" customHeight="false" outlineLevel="0" collapsed="false">
      <c r="A285" s="7" t="s">
        <v>584</v>
      </c>
      <c r="B285" s="7" t="str">
        <f aca="false">IFERROR(INDEX('Source'!$C:$C,MATCH($A285,'Source'!$B:$B,0)),"")</f>
        <v>מגן שוק רגיל</v>
      </c>
      <c r="C285" s="8" t="n">
        <f aca="false">SUMIFS('Source'!$D:$D,'Source'!$A:$A,"102 - Orthopedic institutes",'Source'!$B:$B,$A285)</f>
        <v>4</v>
      </c>
      <c r="D285" s="8" t="n">
        <f aca="false">SUMIFS('Source'!$F:$F,'Source'!$A:$A,"102 - Orthopedic institutes",'Source'!$B:$B,$A285)</f>
        <v>1</v>
      </c>
      <c r="E285" s="8" t="n">
        <f aca="false">D285*$J$5</f>
        <v>1.26315789473684</v>
      </c>
      <c r="F285" s="8" t="n">
        <f aca="false">E285-C285</f>
        <v>-2.73684210526316</v>
      </c>
      <c r="G285" s="9" t="n">
        <f aca="false">IF(AND(C285=0,E285=0),0,IF(C285=0,"New",(E285-C285)/C285))</f>
        <v>-0.68421052631579</v>
      </c>
      <c r="H285" s="8" t="n">
        <f aca="false">SUMIFS('Source'!$E:$E,'Source'!$A:$A,"102 - Orthopedic institutes",'Source'!$B:$B,$A285)</f>
        <v>431.04</v>
      </c>
      <c r="I285" s="8" t="n">
        <f aca="false">SUMIFS('Source'!$G:$G,'Source'!$A:$A,"102 - Orthopedic institutes",'Source'!$B:$B,$A285)</f>
        <v>107.76</v>
      </c>
      <c r="J285" s="8" t="n">
        <f aca="false">I285*$J$5</f>
        <v>136.117894736842</v>
      </c>
      <c r="K285" s="8" t="n">
        <f aca="false">J285-H285</f>
        <v>-294.922105263158</v>
      </c>
      <c r="L285" s="9" t="n">
        <f aca="false">IF(AND(H285=0,J285=0),0,IF(H285=0,"New",(J285-H285)/H285))</f>
        <v>-0.68421052631579</v>
      </c>
      <c r="M285" s="7" t="str">
        <f aca="false">IF(AND(OR(C285&lt;&gt;0,H285&lt;&gt;0),D285=0,I285=0),"DROP",IF(AND(OR(D285&lt;&gt;0,I285&lt;&gt;0),C285=0,H285=0),"NEW",""))</f>
        <v/>
      </c>
    </row>
    <row r="286" customFormat="false" ht="15" hidden="false" customHeight="false" outlineLevel="0" collapsed="false">
      <c r="A286" s="7" t="s">
        <v>292</v>
      </c>
      <c r="B286" s="7" t="str">
        <f aca="false">IFERROR(INDEX('Source'!$C:$C,MATCH($A286,'Source'!$B:$B,0)),"")</f>
        <v>חבק יד מתכוון</v>
      </c>
      <c r="C286" s="8" t="n">
        <f aca="false">SUMIFS('Source'!$D:$D,'Source'!$A:$A,"102 - Orthopedic institutes",'Source'!$B:$B,$A286)</f>
        <v>9</v>
      </c>
      <c r="D286" s="8" t="n">
        <f aca="false">SUMIFS('Source'!$F:$F,'Source'!$A:$A,"102 - Orthopedic institutes",'Source'!$B:$B,$A286)</f>
        <v>0</v>
      </c>
      <c r="E286" s="8" t="n">
        <f aca="false">D286*$J$5</f>
        <v>0</v>
      </c>
      <c r="F286" s="8" t="n">
        <f aca="false">E286-C286</f>
        <v>-9</v>
      </c>
      <c r="G286" s="9" t="n">
        <f aca="false">IF(AND(C286=0,E286=0),0,IF(C286=0,"New",(E286-C286)/C286))</f>
        <v>-1</v>
      </c>
      <c r="H286" s="8" t="n">
        <f aca="false">SUMIFS('Source'!$E:$E,'Source'!$A:$A,"102 - Orthopedic institutes",'Source'!$B:$B,$A286)</f>
        <v>320.16</v>
      </c>
      <c r="I286" s="8" t="n">
        <f aca="false">SUMIFS('Source'!$G:$G,'Source'!$A:$A,"102 - Orthopedic institutes",'Source'!$B:$B,$A286)</f>
        <v>0</v>
      </c>
      <c r="J286" s="8" t="n">
        <f aca="false">I286*$J$5</f>
        <v>0</v>
      </c>
      <c r="K286" s="8" t="n">
        <f aca="false">J286-H286</f>
        <v>-320.16</v>
      </c>
      <c r="L286" s="9" t="n">
        <f aca="false">IF(AND(H286=0,J286=0),0,IF(H286=0,"New",(J286-H286)/H286))</f>
        <v>-1</v>
      </c>
      <c r="M286" s="7" t="str">
        <f aca="false">IF(AND(OR(C286&lt;&gt;0,H286&lt;&gt;0),D286=0,I286=0),"DROP",IF(AND(OR(D286&lt;&gt;0,I286&lt;&gt;0),C286=0,H286=0),"NEW",""))</f>
        <v>DROP</v>
      </c>
    </row>
    <row r="287" customFormat="false" ht="15" hidden="false" customHeight="false" outlineLevel="0" collapsed="false">
      <c r="A287" s="7" t="s">
        <v>334</v>
      </c>
      <c r="B287" s="7" t="str">
        <f aca="false">IFERROR(INDEX('Source'!$C:$C,MATCH($A287,'Source'!$B:$B,0)),"")</f>
        <v>מגן קרסול מתכוון</v>
      </c>
      <c r="C287" s="8" t="n">
        <f aca="false">SUMIFS('Source'!$D:$D,'Source'!$A:$A,"102 - Orthopedic institutes",'Source'!$B:$B,$A287)</f>
        <v>6</v>
      </c>
      <c r="D287" s="8" t="n">
        <f aca="false">SUMIFS('Source'!$F:$F,'Source'!$A:$A,"102 - Orthopedic institutes",'Source'!$B:$B,$A287)</f>
        <v>1</v>
      </c>
      <c r="E287" s="8" t="n">
        <f aca="false">D287*$J$5</f>
        <v>1.26315789473684</v>
      </c>
      <c r="F287" s="8" t="n">
        <f aca="false">E287-C287</f>
        <v>-4.73684210526316</v>
      </c>
      <c r="G287" s="9" t="n">
        <f aca="false">IF(AND(C287=0,E287=0),0,IF(C287=0,"New",(E287-C287)/C287))</f>
        <v>-0.789473684210526</v>
      </c>
      <c r="H287" s="8" t="n">
        <f aca="false">SUMIFS('Source'!$E:$E,'Source'!$A:$A,"102 - Orthopedic institutes",'Source'!$B:$B,$A287)</f>
        <v>385.39</v>
      </c>
      <c r="I287" s="8" t="n">
        <f aca="false">SUMIFS('Source'!$G:$G,'Source'!$A:$A,"102 - Orthopedic institutes",'Source'!$B:$B,$A287)</f>
        <v>66.51</v>
      </c>
      <c r="J287" s="8" t="n">
        <f aca="false">I287*$J$5</f>
        <v>84.0126315789474</v>
      </c>
      <c r="K287" s="8" t="n">
        <f aca="false">J287-H287</f>
        <v>-301.377368421053</v>
      </c>
      <c r="L287" s="9" t="n">
        <f aca="false">IF(AND(H287=0,J287=0),0,IF(H287=0,"New",(J287-H287)/H287))</f>
        <v>-0.782006197413147</v>
      </c>
      <c r="M287" s="7" t="str">
        <f aca="false">IF(AND(OR(C287&lt;&gt;0,H287&lt;&gt;0),D287=0,I287=0),"DROP",IF(AND(OR(D287&lt;&gt;0,I287&lt;&gt;0),C287=0,H287=0),"NEW",""))</f>
        <v/>
      </c>
    </row>
    <row r="288" customFormat="false" ht="15" hidden="false" customHeight="false" outlineLevel="0" collapsed="false">
      <c r="A288" s="7" t="s">
        <v>87</v>
      </c>
      <c r="B288" s="7" t="str">
        <f aca="false">IFERROR(INDEX('Source'!$C:$C,MATCH($A288,'Source'!$B:$B,0)),"")</f>
        <v>מדרסי ג'ל וורק</v>
      </c>
      <c r="C288" s="8" t="n">
        <f aca="false">SUMIFS('Source'!$D:$D,'Source'!$A:$A,"102 - Orthopedic institutes",'Source'!$B:$B,$A288)</f>
        <v>2</v>
      </c>
      <c r="D288" s="8" t="n">
        <f aca="false">SUMIFS('Source'!$F:$F,'Source'!$A:$A,"102 - Orthopedic institutes",'Source'!$B:$B,$A288)</f>
        <v>5</v>
      </c>
      <c r="E288" s="8" t="n">
        <f aca="false">D288*$J$5</f>
        <v>6.31578947368421</v>
      </c>
      <c r="F288" s="8" t="n">
        <f aca="false">E288-C288</f>
        <v>4.31578947368421</v>
      </c>
      <c r="G288" s="9" t="n">
        <f aca="false">IF(AND(C288=0,E288=0),0,IF(C288=0,"New",(E288-C288)/C288))</f>
        <v>2.15789473684211</v>
      </c>
      <c r="H288" s="8" t="n">
        <f aca="false">SUMIFS('Source'!$E:$E,'Source'!$A:$A,"102 - Orthopedic institutes",'Source'!$B:$B,$A288)</f>
        <v>219.04</v>
      </c>
      <c r="I288" s="8" t="n">
        <f aca="false">SUMIFS('Source'!$G:$G,'Source'!$A:$A,"102 - Orthopedic institutes",'Source'!$B:$B,$A288)</f>
        <v>530.62</v>
      </c>
      <c r="J288" s="8" t="n">
        <f aca="false">I288*$J$5</f>
        <v>670.256842105263</v>
      </c>
      <c r="K288" s="8" t="n">
        <f aca="false">J288-H288</f>
        <v>451.216842105263</v>
      </c>
      <c r="L288" s="9" t="n">
        <f aca="false">IF(AND(H288=0,J288=0),0,IF(H288=0,"New",(J288-H288)/H288))</f>
        <v>2.05997462611972</v>
      </c>
      <c r="M288" s="7" t="str">
        <f aca="false">IF(AND(OR(C288&lt;&gt;0,H288&lt;&gt;0),D288=0,I288=0),"DROP",IF(AND(OR(D288&lt;&gt;0,I288&lt;&gt;0),C288=0,H288=0),"NEW",""))</f>
        <v/>
      </c>
    </row>
    <row r="289" customFormat="false" ht="15" hidden="false" customHeight="false" outlineLevel="0" collapsed="false">
      <c r="A289" s="7" t="s">
        <v>729</v>
      </c>
      <c r="B289" s="7" t="str">
        <f aca="false">IFERROR(INDEX('Source'!$C:$C,MATCH($A289,'Source'!$B:$B,0)),"")</f>
        <v>מגן ברך ST+צירD+כרית סיליקון</v>
      </c>
      <c r="C289" s="8" t="n">
        <f aca="false">SUMIFS('Source'!$D:$D,'Source'!$A:$A,"102 - Orthopedic institutes",'Source'!$B:$B,$A289)</f>
        <v>2</v>
      </c>
      <c r="D289" s="8" t="n">
        <f aca="false">SUMIFS('Source'!$F:$F,'Source'!$A:$A,"102 - Orthopedic institutes",'Source'!$B:$B,$A289)</f>
        <v>0</v>
      </c>
      <c r="E289" s="8" t="n">
        <f aca="false">D289*$J$5</f>
        <v>0</v>
      </c>
      <c r="F289" s="8" t="n">
        <f aca="false">E289-C289</f>
        <v>-2</v>
      </c>
      <c r="G289" s="9" t="n">
        <f aca="false">IF(AND(C289=0,E289=0),0,IF(C289=0,"New",(E289-C289)/C289))</f>
        <v>-1</v>
      </c>
      <c r="H289" s="8" t="n">
        <f aca="false">SUMIFS('Source'!$E:$E,'Source'!$A:$A,"102 - Orthopedic institutes",'Source'!$B:$B,$A289)</f>
        <v>310</v>
      </c>
      <c r="I289" s="8" t="n">
        <f aca="false">SUMIFS('Source'!$G:$G,'Source'!$A:$A,"102 - Orthopedic institutes",'Source'!$B:$B,$A289)</f>
        <v>0</v>
      </c>
      <c r="J289" s="8" t="n">
        <f aca="false">I289*$J$5</f>
        <v>0</v>
      </c>
      <c r="K289" s="8" t="n">
        <f aca="false">J289-H289</f>
        <v>-310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539</v>
      </c>
      <c r="B290" s="7" t="str">
        <f aca="false">IFERROR(INDEX('Source'!$C:$C,MATCH($A290,'Source'!$B:$B,0)),"")</f>
        <v>מגן למפרק כתף</v>
      </c>
      <c r="C290" s="8" t="n">
        <f aca="false">SUMIFS('Source'!$D:$D,'Source'!$A:$A,"102 - Orthopedic institutes",'Source'!$B:$B,$A290)</f>
        <v>4</v>
      </c>
      <c r="D290" s="8" t="n">
        <f aca="false">SUMIFS('Source'!$F:$F,'Source'!$A:$A,"102 - Orthopedic institutes",'Source'!$B:$B,$A290)</f>
        <v>0</v>
      </c>
      <c r="E290" s="8" t="n">
        <f aca="false">D290*$J$5</f>
        <v>0</v>
      </c>
      <c r="F290" s="8" t="n">
        <f aca="false">E290-C290</f>
        <v>-4</v>
      </c>
      <c r="G290" s="9" t="n">
        <f aca="false">IF(AND(C290=0,E290=0),0,IF(C290=0,"New",(E290-C290)/C290))</f>
        <v>-1</v>
      </c>
      <c r="H290" s="8" t="n">
        <f aca="false">SUMIFS('Source'!$E:$E,'Source'!$A:$A,"102 - Orthopedic institutes",'Source'!$B:$B,$A290)</f>
        <v>309.59</v>
      </c>
      <c r="I290" s="8" t="n">
        <f aca="false">SUMIFS('Source'!$G:$G,'Source'!$A:$A,"102 - Orthopedic institutes",'Source'!$B:$B,$A290)</f>
        <v>0</v>
      </c>
      <c r="J290" s="8" t="n">
        <f aca="false">I290*$J$5</f>
        <v>0</v>
      </c>
      <c r="K290" s="8" t="n">
        <f aca="false">J290-H290</f>
        <v>-309.59</v>
      </c>
      <c r="L290" s="9" t="n">
        <f aca="false">IF(AND(H290=0,J290=0),0,IF(H290=0,"New",(J290-H290)/H290))</f>
        <v>-1</v>
      </c>
      <c r="M290" s="7" t="str">
        <f aca="false">IF(AND(OR(C290&lt;&gt;0,H290&lt;&gt;0),D290=0,I290=0),"DROP",IF(AND(OR(D290&lt;&gt;0,I290&lt;&gt;0),C290=0,H290=0),"NEW",""))</f>
        <v>DROP</v>
      </c>
    </row>
    <row r="291" customFormat="false" ht="15" hidden="false" customHeight="false" outlineLevel="0" collapsed="false">
      <c r="A291" s="7" t="s">
        <v>134</v>
      </c>
      <c r="B291" s="7" t="str">
        <f aca="false">IFERROR(INDEX('Source'!$C:$C,MATCH($A291,'Source'!$B:$B,0)),"")</f>
        <v>סד לאגודל</v>
      </c>
      <c r="C291" s="8" t="n">
        <f aca="false">SUMIFS('Source'!$D:$D,'Source'!$A:$A,"102 - Orthopedic institutes",'Source'!$B:$B,$A291)</f>
        <v>6</v>
      </c>
      <c r="D291" s="8" t="n">
        <f aca="false">SUMIFS('Source'!$F:$F,'Source'!$A:$A,"102 - Orthopedic institutes",'Source'!$B:$B,$A291)</f>
        <v>3</v>
      </c>
      <c r="E291" s="8" t="n">
        <f aca="false">D291*$J$5</f>
        <v>3.78947368421053</v>
      </c>
      <c r="F291" s="8" t="n">
        <f aca="false">E291-C291</f>
        <v>-2.21052631578947</v>
      </c>
      <c r="G291" s="9" t="n">
        <f aca="false">IF(AND(C291=0,E291=0),0,IF(C291=0,"New",(E291-C291)/C291))</f>
        <v>-0.368421052631579</v>
      </c>
      <c r="H291" s="8" t="n">
        <f aca="false">SUMIFS('Source'!$E:$E,'Source'!$A:$A,"102 - Orthopedic institutes",'Source'!$B:$B,$A291)</f>
        <v>618.41</v>
      </c>
      <c r="I291" s="8" t="n">
        <f aca="false">SUMIFS('Source'!$G:$G,'Source'!$A:$A,"102 - Orthopedic institutes",'Source'!$B:$B,$A291)</f>
        <v>309.21</v>
      </c>
      <c r="J291" s="8" t="n">
        <f aca="false">I291*$J$5</f>
        <v>390.581052631579</v>
      </c>
      <c r="K291" s="8" t="n">
        <f aca="false">J291-H291</f>
        <v>-227.828947368421</v>
      </c>
      <c r="L291" s="9" t="n">
        <f aca="false">IF(AND(H291=0,J291=0),0,IF(H291=0,"New",(J291-H291)/H291))</f>
        <v>-0.368410839683092</v>
      </c>
      <c r="M291" s="7" t="str">
        <f aca="false">IF(AND(OR(C291&lt;&gt;0,H291&lt;&gt;0),D291=0,I291=0),"DROP",IF(AND(OR(D291&lt;&gt;0,I291&lt;&gt;0),C291=0,H291=0),"NEW",""))</f>
        <v/>
      </c>
    </row>
    <row r="292" customFormat="false" ht="15" hidden="false" customHeight="false" outlineLevel="0" collapsed="false">
      <c r="A292" s="7" t="s">
        <v>195</v>
      </c>
      <c r="B292" s="7" t="str">
        <f aca="false">IFERROR(INDEX('Source'!$C:$C,MATCH($A292,'Source'!$B:$B,0)),"")</f>
        <v>אצבעון מפלסטיק  ליד</v>
      </c>
      <c r="C292" s="8" t="n">
        <f aca="false">SUMIFS('Source'!$D:$D,'Source'!$A:$A,"102 - Orthopedic institutes",'Source'!$B:$B,$A292)</f>
        <v>69</v>
      </c>
      <c r="D292" s="8" t="n">
        <f aca="false">SUMIFS('Source'!$F:$F,'Source'!$A:$A,"102 - Orthopedic institutes",'Source'!$B:$B,$A292)</f>
        <v>53</v>
      </c>
      <c r="E292" s="8" t="n">
        <f aca="false">D292*$J$5</f>
        <v>66.9473684210526</v>
      </c>
      <c r="F292" s="8" t="n">
        <f aca="false">E292-C292</f>
        <v>-2.05263157894737</v>
      </c>
      <c r="G292" s="9" t="n">
        <f aca="false">IF(AND(C292=0,E292=0),0,IF(C292=0,"New",(E292-C292)/C292))</f>
        <v>-0.0297482837528604</v>
      </c>
      <c r="H292" s="8" t="n">
        <f aca="false">SUMIFS('Source'!$E:$E,'Source'!$A:$A,"102 - Orthopedic institutes",'Source'!$B:$B,$A292)</f>
        <v>1374.29</v>
      </c>
      <c r="I292" s="8" t="n">
        <f aca="false">SUMIFS('Source'!$G:$G,'Source'!$A:$A,"102 - Orthopedic institutes",'Source'!$B:$B,$A292)</f>
        <v>1065.68</v>
      </c>
      <c r="J292" s="8" t="n">
        <f aca="false">I292*$J$5</f>
        <v>1346.12210526316</v>
      </c>
      <c r="K292" s="8" t="n">
        <f aca="false">J292-H292</f>
        <v>-28.1678947368421</v>
      </c>
      <c r="L292" s="9" t="n">
        <f aca="false">IF(AND(H292=0,J292=0),0,IF(H292=0,"New",(J292-H292)/H292))</f>
        <v>-0.0204963251837982</v>
      </c>
      <c r="M292" s="7" t="str">
        <f aca="false">IF(AND(OR(C292&lt;&gt;0,H292&lt;&gt;0),D292=0,I292=0),"DROP",IF(AND(OR(D292&lt;&gt;0,I292&lt;&gt;0),C292=0,H292=0),"NEW",""))</f>
        <v/>
      </c>
    </row>
    <row r="293" customFormat="false" ht="15" hidden="false" customHeight="false" outlineLevel="0" collapsed="false">
      <c r="A293" s="7" t="s">
        <v>423</v>
      </c>
      <c r="B293" s="7" t="str">
        <f aca="false">IFERROR(INDEX('Source'!$C:$C,MATCH($A293,'Source'!$B:$B,0)),"")</f>
        <v>מגן מרפק SC95 XL</v>
      </c>
      <c r="C293" s="8" t="n">
        <f aca="false">SUMIFS('Source'!$D:$D,'Source'!$A:$A,"102 - Orthopedic institutes",'Source'!$B:$B,$A293)</f>
        <v>5</v>
      </c>
      <c r="D293" s="8" t="n">
        <f aca="false">SUMIFS('Source'!$F:$F,'Source'!$A:$A,"102 - Orthopedic institutes",'Source'!$B:$B,$A293)</f>
        <v>1</v>
      </c>
      <c r="E293" s="8" t="n">
        <f aca="false">D293*$J$5</f>
        <v>1.26315789473684</v>
      </c>
      <c r="F293" s="8" t="n">
        <f aca="false">E293-C293</f>
        <v>-3.73684210526316</v>
      </c>
      <c r="G293" s="9" t="n">
        <f aca="false">IF(AND(C293=0,E293=0),0,IF(C293=0,"New",(E293-C293)/C293))</f>
        <v>-0.747368421052632</v>
      </c>
      <c r="H293" s="8" t="n">
        <f aca="false">SUMIFS('Source'!$E:$E,'Source'!$A:$A,"102 - Orthopedic institutes",'Source'!$B:$B,$A293)</f>
        <v>401.15</v>
      </c>
      <c r="I293" s="8" t="n">
        <f aca="false">SUMIFS('Source'!$G:$G,'Source'!$A:$A,"102 - Orthopedic institutes",'Source'!$B:$B,$A293)</f>
        <v>93.67</v>
      </c>
      <c r="J293" s="8" t="n">
        <f aca="false">I293*$J$5</f>
        <v>118.32</v>
      </c>
      <c r="K293" s="8" t="n">
        <f aca="false">J293-H293</f>
        <v>-282.83</v>
      </c>
      <c r="L293" s="9" t="n">
        <f aca="false">IF(AND(H293=0,J293=0),0,IF(H293=0,"New",(J293-H293)/H293))</f>
        <v>-0.705047987037268</v>
      </c>
      <c r="M293" s="7" t="str">
        <f aca="false">IF(AND(OR(C293&lt;&gt;0,H293&lt;&gt;0),D293=0,I293=0),"DROP",IF(AND(OR(D293&lt;&gt;0,I293&lt;&gt;0),C293=0,H293=0),"NEW",""))</f>
        <v/>
      </c>
    </row>
    <row r="294" customFormat="false" ht="15" hidden="false" customHeight="false" outlineLevel="0" collapsed="false">
      <c r="A294" s="7" t="s">
        <v>183</v>
      </c>
      <c r="B294" s="7" t="str">
        <f aca="false">IFERROR(INDEX('Source'!$C:$C,MATCH($A294,'Source'!$B:$B,0)),"")</f>
        <v>מגן בוניון עדין לנעל צרה</v>
      </c>
      <c r="C294" s="8" t="n">
        <f aca="false">SUMIFS('Source'!$D:$D,'Source'!$A:$A,"102 - Orthopedic institutes",'Source'!$B:$B,$A294)</f>
        <v>27</v>
      </c>
      <c r="D294" s="8" t="n">
        <f aca="false">SUMIFS('Source'!$F:$F,'Source'!$A:$A,"102 - Orthopedic institutes",'Source'!$B:$B,$A294)</f>
        <v>17</v>
      </c>
      <c r="E294" s="8" t="n">
        <f aca="false">D294*$J$5</f>
        <v>21.4736842105263</v>
      </c>
      <c r="F294" s="8" t="n">
        <f aca="false">E294-C294</f>
        <v>-5.52631578947369</v>
      </c>
      <c r="G294" s="9" t="n">
        <f aca="false">IF(AND(C294=0,E294=0),0,IF(C294=0,"New",(E294-C294)/C294))</f>
        <v>-0.204678362573099</v>
      </c>
      <c r="H294" s="8" t="n">
        <f aca="false">SUMIFS('Source'!$E:$E,'Source'!$A:$A,"102 - Orthopedic institutes",'Source'!$B:$B,$A294)</f>
        <v>841.03</v>
      </c>
      <c r="I294" s="8" t="n">
        <f aca="false">SUMIFS('Source'!$G:$G,'Source'!$A:$A,"102 - Orthopedic institutes",'Source'!$B:$B,$A294)</f>
        <v>535.2</v>
      </c>
      <c r="J294" s="8" t="n">
        <f aca="false">I294*$J$5</f>
        <v>676.042105263158</v>
      </c>
      <c r="K294" s="8" t="n">
        <f aca="false">J294-H294</f>
        <v>-164.987894736842</v>
      </c>
      <c r="L294" s="9" t="n">
        <f aca="false">IF(AND(H294=0,J294=0),0,IF(H294=0,"New",(J294-H294)/H294))</f>
        <v>-0.196173614183611</v>
      </c>
      <c r="M294" s="7" t="str">
        <f aca="false">IF(AND(OR(C294&lt;&gt;0,H294&lt;&gt;0),D294=0,I294=0),"DROP",IF(AND(OR(D294&lt;&gt;0,I294&lt;&gt;0),C294=0,H294=0),"NEW",""))</f>
        <v/>
      </c>
    </row>
    <row r="295" customFormat="false" ht="15" hidden="false" customHeight="false" outlineLevel="0" collapsed="false">
      <c r="A295" s="7" t="s">
        <v>730</v>
      </c>
      <c r="B295" s="7" t="str">
        <f aca="false">IFERROR(INDEX('Source'!$C:$C,MATCH($A295,'Source'!$B:$B,0)),"")</f>
        <v>מגן כתף להמיפלגיה</v>
      </c>
      <c r="C295" s="8" t="n">
        <f aca="false">SUMIFS('Source'!$D:$D,'Source'!$A:$A,"102 - Orthopedic institutes",'Source'!$B:$B,$A295)</f>
        <v>1</v>
      </c>
      <c r="D295" s="8" t="n">
        <f aca="false">SUMIFS('Source'!$F:$F,'Source'!$A:$A,"102 - Orthopedic institutes",'Source'!$B:$B,$A295)</f>
        <v>0</v>
      </c>
      <c r="E295" s="8" t="n">
        <f aca="false">D295*$J$5</f>
        <v>0</v>
      </c>
      <c r="F295" s="8" t="n">
        <f aca="false">E295-C295</f>
        <v>-1</v>
      </c>
      <c r="G295" s="9" t="n">
        <f aca="false">IF(AND(C295=0,E295=0),0,IF(C295=0,"New",(E295-C295)/C295))</f>
        <v>-1</v>
      </c>
      <c r="H295" s="8" t="n">
        <f aca="false">SUMIFS('Source'!$E:$E,'Source'!$A:$A,"102 - Orthopedic institutes",'Source'!$B:$B,$A295)</f>
        <v>304.63</v>
      </c>
      <c r="I295" s="8" t="n">
        <f aca="false">SUMIFS('Source'!$G:$G,'Source'!$A:$A,"102 - Orthopedic institutes",'Source'!$B:$B,$A295)</f>
        <v>0</v>
      </c>
      <c r="J295" s="8" t="n">
        <f aca="false">I295*$J$5</f>
        <v>0</v>
      </c>
      <c r="K295" s="8" t="n">
        <f aca="false">J295-H295</f>
        <v>-304.63</v>
      </c>
      <c r="L295" s="9" t="n">
        <f aca="false">IF(AND(H295=0,J295=0),0,IF(H295=0,"New",(J295-H295)/H295))</f>
        <v>-1</v>
      </c>
      <c r="M295" s="7" t="str">
        <f aca="false">IF(AND(OR(C295&lt;&gt;0,H295&lt;&gt;0),D295=0,I295=0),"DROP",IF(AND(OR(D295&lt;&gt;0,I295&lt;&gt;0),C295=0,H295=0),"NEW",""))</f>
        <v>DROP</v>
      </c>
    </row>
    <row r="296" customFormat="false" ht="15" hidden="false" customHeight="false" outlineLevel="0" collapsed="false">
      <c r="A296" s="7" t="s">
        <v>473</v>
      </c>
      <c r="B296" s="7" t="str">
        <f aca="false">IFERROR(INDEX('Source'!$C:$C,MATCH($A296,'Source'!$B:$B,0)),"")</f>
        <v>מיצב פיקה</v>
      </c>
      <c r="C296" s="8" t="n">
        <f aca="false">SUMIFS('Source'!$D:$D,'Source'!$A:$A,"102 - Orthopedic institutes",'Source'!$B:$B,$A296)</f>
        <v>7</v>
      </c>
      <c r="D296" s="8" t="n">
        <f aca="false">SUMIFS('Source'!$F:$F,'Source'!$A:$A,"102 - Orthopedic institutes",'Source'!$B:$B,$A296)</f>
        <v>4</v>
      </c>
      <c r="E296" s="8" t="n">
        <f aca="false">D296*$J$5</f>
        <v>5.05263157894737</v>
      </c>
      <c r="F296" s="8" t="n">
        <f aca="false">E296-C296</f>
        <v>-1.94736842105263</v>
      </c>
      <c r="G296" s="9" t="n">
        <f aca="false">IF(AND(C296=0,E296=0),0,IF(C296=0,"New",(E296-C296)/C296))</f>
        <v>-0.278195488721805</v>
      </c>
      <c r="H296" s="8" t="n">
        <f aca="false">SUMIFS('Source'!$E:$E,'Source'!$A:$A,"102 - Orthopedic institutes",'Source'!$B:$B,$A296)</f>
        <v>656.12</v>
      </c>
      <c r="I296" s="8" t="n">
        <f aca="false">SUMIFS('Source'!$G:$G,'Source'!$A:$A,"102 - Orthopedic institutes",'Source'!$B:$B,$A296)</f>
        <v>353.3</v>
      </c>
      <c r="J296" s="8" t="n">
        <f aca="false">I296*$J$5</f>
        <v>446.273684210526</v>
      </c>
      <c r="K296" s="8" t="n">
        <f aca="false">J296-H296</f>
        <v>-209.846315789474</v>
      </c>
      <c r="L296" s="9" t="n">
        <f aca="false">IF(AND(H296=0,J296=0),0,IF(H296=0,"New",(J296-H296)/H296))</f>
        <v>-0.319829171172154</v>
      </c>
      <c r="M296" s="7" t="str">
        <f aca="false">IF(AND(OR(C296&lt;&gt;0,H296&lt;&gt;0),D296=0,I296=0),"DROP",IF(AND(OR(D296&lt;&gt;0,I296&lt;&gt;0),C296=0,H296=0),"NEW",""))</f>
        <v/>
      </c>
    </row>
    <row r="297" customFormat="false" ht="15" hidden="false" customHeight="false" outlineLevel="0" collapsed="false">
      <c r="A297" s="7" t="s">
        <v>181</v>
      </c>
      <c r="B297" s="7" t="str">
        <f aca="false">IFERROR(INDEX('Source'!$C:$C,MATCH($A297,'Source'!$B:$B,0)),"")</f>
        <v>מגן ברך רגיל</v>
      </c>
      <c r="C297" s="8" t="n">
        <f aca="false">SUMIFS('Source'!$D:$D,'Source'!$A:$A,"102 - Orthopedic institutes",'Source'!$B:$B,$A297)</f>
        <v>23</v>
      </c>
      <c r="D297" s="8" t="n">
        <f aca="false">SUMIFS('Source'!$F:$F,'Source'!$A:$A,"102 - Orthopedic institutes",'Source'!$B:$B,$A297)</f>
        <v>13</v>
      </c>
      <c r="E297" s="8" t="n">
        <f aca="false">D297*$J$5</f>
        <v>16.4210526315789</v>
      </c>
      <c r="F297" s="8" t="n">
        <f aca="false">E297-C297</f>
        <v>-6.57894736842106</v>
      </c>
      <c r="G297" s="9" t="n">
        <f aca="false">IF(AND(C297=0,E297=0),0,IF(C297=0,"New",(E297-C297)/C297))</f>
        <v>-0.28604118993135</v>
      </c>
      <c r="H297" s="8" t="n">
        <f aca="false">SUMIFS('Source'!$E:$E,'Source'!$A:$A,"102 - Orthopedic institutes",'Source'!$B:$B,$A297)</f>
        <v>704.1</v>
      </c>
      <c r="I297" s="8" t="n">
        <f aca="false">SUMIFS('Source'!$G:$G,'Source'!$A:$A,"102 - Orthopedic institutes",'Source'!$B:$B,$A297)</f>
        <v>401.59</v>
      </c>
      <c r="J297" s="8" t="n">
        <f aca="false">I297*$J$5</f>
        <v>507.271578947368</v>
      </c>
      <c r="K297" s="8" t="n">
        <f aca="false">J297-H297</f>
        <v>-196.828421052632</v>
      </c>
      <c r="L297" s="9" t="n">
        <f aca="false">IF(AND(H297=0,J297=0),0,IF(H297=0,"New",(J297-H297)/H297))</f>
        <v>-0.279546117103581</v>
      </c>
      <c r="M297" s="7" t="str">
        <f aca="false">IF(AND(OR(C297&lt;&gt;0,H297&lt;&gt;0),D297=0,I297=0),"DROP",IF(AND(OR(D297&lt;&gt;0,I297&lt;&gt;0),C297=0,H297=0),"NEW",""))</f>
        <v/>
      </c>
    </row>
    <row r="298" customFormat="false" ht="15" hidden="false" customHeight="false" outlineLevel="0" collapsed="false">
      <c r="A298" s="7" t="s">
        <v>731</v>
      </c>
      <c r="B298" s="7" t="str">
        <f aca="false">IFERROR(INDEX('Source'!$C:$C,MATCH($A298,'Source'!$B:$B,0)),"")</f>
        <v>מגן כתף להמיפלגיה</v>
      </c>
      <c r="C298" s="8" t="n">
        <f aca="false">SUMIFS('Source'!$D:$D,'Source'!$A:$A,"102 - Orthopedic institutes",'Source'!$B:$B,$A298)</f>
        <v>1</v>
      </c>
      <c r="D298" s="8" t="n">
        <f aca="false">SUMIFS('Source'!$F:$F,'Source'!$A:$A,"102 - Orthopedic institutes",'Source'!$B:$B,$A298)</f>
        <v>0</v>
      </c>
      <c r="E298" s="8" t="n">
        <f aca="false">D298*$J$5</f>
        <v>0</v>
      </c>
      <c r="F298" s="8" t="n">
        <f aca="false">E298-C298</f>
        <v>-1</v>
      </c>
      <c r="G298" s="9" t="n">
        <f aca="false">IF(AND(C298=0,E298=0),0,IF(C298=0,"New",(E298-C298)/C298))</f>
        <v>-1</v>
      </c>
      <c r="H298" s="8" t="n">
        <f aca="false">SUMIFS('Source'!$E:$E,'Source'!$A:$A,"102 - Orthopedic institutes",'Source'!$B:$B,$A298)</f>
        <v>302.5</v>
      </c>
      <c r="I298" s="8" t="n">
        <f aca="false">SUMIFS('Source'!$G:$G,'Source'!$A:$A,"102 - Orthopedic institutes",'Source'!$B:$B,$A298)</f>
        <v>0</v>
      </c>
      <c r="J298" s="8" t="n">
        <f aca="false">I298*$J$5</f>
        <v>0</v>
      </c>
      <c r="K298" s="8" t="n">
        <f aca="false">J298-H298</f>
        <v>-302.5</v>
      </c>
      <c r="L298" s="9" t="n">
        <f aca="false">IF(AND(H298=0,J298=0),0,IF(H298=0,"New",(J298-H298)/H298))</f>
        <v>-1</v>
      </c>
      <c r="M298" s="7" t="str">
        <f aca="false">IF(AND(OR(C298&lt;&gt;0,H298&lt;&gt;0),D298=0,I298=0),"DROP",IF(AND(OR(D298&lt;&gt;0,I298&lt;&gt;0),C298=0,H298=0),"NEW",""))</f>
        <v>DROP</v>
      </c>
    </row>
    <row r="299" customFormat="false" ht="15" hidden="false" customHeight="false" outlineLevel="0" collapsed="false">
      <c r="A299" s="7" t="s">
        <v>105</v>
      </c>
      <c r="B299" s="7" t="str">
        <f aca="false">IFERROR(INDEX('Source'!$C:$C,MATCH($A299,'Source'!$B:$B,0)),"")</f>
        <v>נוזל לריכוך ציפורן חודרנית</v>
      </c>
      <c r="C299" s="8" t="n">
        <f aca="false">SUMIFS('Source'!$D:$D,'Source'!$A:$A,"102 - Orthopedic institutes",'Source'!$B:$B,$A299)</f>
        <v>0</v>
      </c>
      <c r="D299" s="8" t="n">
        <f aca="false">SUMIFS('Source'!$F:$F,'Source'!$A:$A,"102 - Orthopedic institutes",'Source'!$B:$B,$A299)</f>
        <v>8</v>
      </c>
      <c r="E299" s="8" t="n">
        <f aca="false">D299*$J$5</f>
        <v>10.1052631578947</v>
      </c>
      <c r="F299" s="8" t="n">
        <f aca="false">E299-C299</f>
        <v>10.1052631578947</v>
      </c>
      <c r="G299" s="9" t="str">
        <f aca="false">IF(AND(C299=0,E299=0),0,IF(C299=0,"New",(E299-C299)/C299))</f>
        <v>New</v>
      </c>
      <c r="H299" s="8" t="n">
        <f aca="false">SUMIFS('Source'!$E:$E,'Source'!$A:$A,"102 - Orthopedic institutes",'Source'!$B:$B,$A299)</f>
        <v>0</v>
      </c>
      <c r="I299" s="8" t="n">
        <f aca="false">SUMIFS('Source'!$G:$G,'Source'!$A:$A,"102 - Orthopedic institutes",'Source'!$B:$B,$A299)</f>
        <v>292.13</v>
      </c>
      <c r="J299" s="8" t="n">
        <f aca="false">I299*$J$5</f>
        <v>369.006315789474</v>
      </c>
      <c r="K299" s="8" t="n">
        <f aca="false">J299-H299</f>
        <v>369.006315789474</v>
      </c>
      <c r="L299" s="9" t="str">
        <f aca="false">IF(AND(H299=0,J299=0),0,IF(H299=0,"New",(J299-H299)/H299))</f>
        <v>New</v>
      </c>
      <c r="M299" s="7" t="str">
        <f aca="false">IF(AND(OR(C299&lt;&gt;0,H299&lt;&gt;0),D299=0,I299=0),"DROP",IF(AND(OR(D299&lt;&gt;0,I299&lt;&gt;0),C299=0,H299=0),"NEW",""))</f>
        <v>NEW</v>
      </c>
    </row>
    <row r="300" customFormat="false" ht="15" hidden="false" customHeight="false" outlineLevel="0" collapsed="false">
      <c r="A300" s="7" t="s">
        <v>732</v>
      </c>
      <c r="B300" s="7" t="str">
        <f aca="false">IFERROR(INDEX('Source'!$C:$C,MATCH($A300,'Source'!$B:$B,0)),"")</f>
        <v>מגן ברך ארוך עם כרית סיליקון</v>
      </c>
      <c r="C300" s="8" t="n">
        <f aca="false">SUMIFS('Source'!$D:$D,'Source'!$A:$A,"102 - Orthopedic institutes",'Source'!$B:$B,$A300)</f>
        <v>3</v>
      </c>
      <c r="D300" s="8" t="n">
        <f aca="false">SUMIFS('Source'!$F:$F,'Source'!$A:$A,"102 - Orthopedic institutes",'Source'!$B:$B,$A300)</f>
        <v>0</v>
      </c>
      <c r="E300" s="8" t="n">
        <f aca="false">D300*$J$5</f>
        <v>0</v>
      </c>
      <c r="F300" s="8" t="n">
        <f aca="false">E300-C300</f>
        <v>-3</v>
      </c>
      <c r="G300" s="9" t="n">
        <f aca="false">IF(AND(C300=0,E300=0),0,IF(C300=0,"New",(E300-C300)/C300))</f>
        <v>-1</v>
      </c>
      <c r="H300" s="8" t="n">
        <f aca="false">SUMIFS('Source'!$E:$E,'Source'!$A:$A,"102 - Orthopedic institutes",'Source'!$B:$B,$A300)</f>
        <v>285</v>
      </c>
      <c r="I300" s="8" t="n">
        <f aca="false">SUMIFS('Source'!$G:$G,'Source'!$A:$A,"102 - Orthopedic institutes",'Source'!$B:$B,$A300)</f>
        <v>0</v>
      </c>
      <c r="J300" s="8" t="n">
        <f aca="false">I300*$J$5</f>
        <v>0</v>
      </c>
      <c r="K300" s="8" t="n">
        <f aca="false">J300-H300</f>
        <v>-285</v>
      </c>
      <c r="L300" s="9" t="n">
        <f aca="false">IF(AND(H300=0,J300=0),0,IF(H300=0,"New",(J300-H300)/H300))</f>
        <v>-1</v>
      </c>
      <c r="M300" s="7" t="str">
        <f aca="false">IF(AND(OR(C300&lt;&gt;0,H300&lt;&gt;0),D300=0,I300=0),"DROP",IF(AND(OR(D300&lt;&gt;0,I300&lt;&gt;0),C300=0,H300=0),"NEW",""))</f>
        <v>DROP</v>
      </c>
    </row>
    <row r="301" customFormat="false" ht="15" hidden="false" customHeight="false" outlineLevel="0" collapsed="false">
      <c r="A301" s="7" t="s">
        <v>733</v>
      </c>
      <c r="B301" s="7" t="str">
        <f aca="false">IFERROR(INDEX('Source'!$C:$C,MATCH($A301,'Source'!$B:$B,0)),"")</f>
        <v>מגן למפרק כתף</v>
      </c>
      <c r="C301" s="8" t="n">
        <f aca="false">SUMIFS('Source'!$D:$D,'Source'!$A:$A,"102 - Orthopedic institutes",'Source'!$B:$B,$A301)</f>
        <v>3</v>
      </c>
      <c r="D301" s="8" t="n">
        <f aca="false">SUMIFS('Source'!$F:$F,'Source'!$A:$A,"102 - Orthopedic institutes",'Source'!$B:$B,$A301)</f>
        <v>0</v>
      </c>
      <c r="E301" s="8" t="n">
        <f aca="false">D301*$J$5</f>
        <v>0</v>
      </c>
      <c r="F301" s="8" t="n">
        <f aca="false">E301-C301</f>
        <v>-3</v>
      </c>
      <c r="G301" s="9" t="n">
        <f aca="false">IF(AND(C301=0,E301=0),0,IF(C301=0,"New",(E301-C301)/C301))</f>
        <v>-1</v>
      </c>
      <c r="H301" s="8" t="n">
        <f aca="false">SUMIFS('Source'!$E:$E,'Source'!$A:$A,"102 - Orthopedic institutes",'Source'!$B:$B,$A301)</f>
        <v>285</v>
      </c>
      <c r="I301" s="8" t="n">
        <f aca="false">SUMIFS('Source'!$G:$G,'Source'!$A:$A,"102 - Orthopedic institutes",'Source'!$B:$B,$A301)</f>
        <v>0</v>
      </c>
      <c r="J301" s="8" t="n">
        <f aca="false">I301*$J$5</f>
        <v>0</v>
      </c>
      <c r="K301" s="8" t="n">
        <f aca="false">J301-H301</f>
        <v>-285</v>
      </c>
      <c r="L301" s="9" t="n">
        <f aca="false">IF(AND(H301=0,J301=0),0,IF(H301=0,"New",(J301-H301)/H301))</f>
        <v>-1</v>
      </c>
      <c r="M301" s="7" t="str">
        <f aca="false">IF(AND(OR(C301&lt;&gt;0,H301&lt;&gt;0),D301=0,I301=0),"DROP",IF(AND(OR(D301&lt;&gt;0,I301&lt;&gt;0),C301=0,H301=0),"NEW",""))</f>
        <v>DROP</v>
      </c>
    </row>
    <row r="302" customFormat="false" ht="15" hidden="false" customHeight="false" outlineLevel="0" collapsed="false">
      <c r="A302" s="7" t="s">
        <v>734</v>
      </c>
      <c r="B302" s="7" t="str">
        <f aca="false">IFERROR(INDEX('Source'!$C:$C,MATCH($A302,'Source'!$B:$B,0)),"")</f>
        <v>מגן ברך ארוך עם כרית סיליקון</v>
      </c>
      <c r="C302" s="8" t="n">
        <f aca="false">SUMIFS('Source'!$D:$D,'Source'!$A:$A,"102 - Orthopedic institutes",'Source'!$B:$B,$A302)</f>
        <v>3</v>
      </c>
      <c r="D302" s="8" t="n">
        <f aca="false">SUMIFS('Source'!$F:$F,'Source'!$A:$A,"102 - Orthopedic institutes",'Source'!$B:$B,$A302)</f>
        <v>0</v>
      </c>
      <c r="E302" s="8" t="n">
        <f aca="false">D302*$J$5</f>
        <v>0</v>
      </c>
      <c r="F302" s="8" t="n">
        <f aca="false">E302-C302</f>
        <v>-3</v>
      </c>
      <c r="G302" s="9" t="n">
        <f aca="false">IF(AND(C302=0,E302=0),0,IF(C302=0,"New",(E302-C302)/C302))</f>
        <v>-1</v>
      </c>
      <c r="H302" s="8" t="n">
        <f aca="false">SUMIFS('Source'!$E:$E,'Source'!$A:$A,"102 - Orthopedic institutes",'Source'!$B:$B,$A302)</f>
        <v>285</v>
      </c>
      <c r="I302" s="8" t="n">
        <f aca="false">SUMIFS('Source'!$G:$G,'Source'!$A:$A,"102 - Orthopedic institutes",'Source'!$B:$B,$A302)</f>
        <v>0</v>
      </c>
      <c r="J302" s="8" t="n">
        <f aca="false">I302*$J$5</f>
        <v>0</v>
      </c>
      <c r="K302" s="8" t="n">
        <f aca="false">J302-H302</f>
        <v>-285</v>
      </c>
      <c r="L302" s="9" t="n">
        <f aca="false">IF(AND(H302=0,J302=0),0,IF(H302=0,"New",(J302-H302)/H302))</f>
        <v>-1</v>
      </c>
      <c r="M302" s="7" t="str">
        <f aca="false">IF(AND(OR(C302&lt;&gt;0,H302&lt;&gt;0),D302=0,I302=0),"DROP",IF(AND(OR(D302&lt;&gt;0,I302&lt;&gt;0),C302=0,H302=0),"NEW",""))</f>
        <v>DROP</v>
      </c>
    </row>
    <row r="303" customFormat="false" ht="15" hidden="false" customHeight="false" outlineLevel="0" collapsed="false">
      <c r="A303" s="7" t="s">
        <v>735</v>
      </c>
      <c r="B303" s="7" t="str">
        <f aca="false">IFERROR(INDEX('Source'!$C:$C,MATCH($A303,'Source'!$B:$B,0)),"")</f>
        <v>מגן מרפק M עם סיליקון</v>
      </c>
      <c r="C303" s="8" t="n">
        <f aca="false">SUMIFS('Source'!$D:$D,'Source'!$A:$A,"102 - Orthopedic institutes",'Source'!$B:$B,$A303)</f>
        <v>2</v>
      </c>
      <c r="D303" s="8" t="n">
        <f aca="false">SUMIFS('Source'!$F:$F,'Source'!$A:$A,"102 - Orthopedic institutes",'Source'!$B:$B,$A303)</f>
        <v>0</v>
      </c>
      <c r="E303" s="8" t="n">
        <f aca="false">D303*$J$5</f>
        <v>0</v>
      </c>
      <c r="F303" s="8" t="n">
        <f aca="false">E303-C303</f>
        <v>-2</v>
      </c>
      <c r="G303" s="9" t="n">
        <f aca="false">IF(AND(C303=0,E303=0),0,IF(C303=0,"New",(E303-C303)/C303))</f>
        <v>-1</v>
      </c>
      <c r="H303" s="8" t="n">
        <f aca="false">SUMIFS('Source'!$E:$E,'Source'!$A:$A,"102 - Orthopedic institutes",'Source'!$B:$B,$A303)</f>
        <v>283.95</v>
      </c>
      <c r="I303" s="8" t="n">
        <f aca="false">SUMIFS('Source'!$G:$G,'Source'!$A:$A,"102 - Orthopedic institutes",'Source'!$B:$B,$A303)</f>
        <v>0</v>
      </c>
      <c r="J303" s="8" t="n">
        <f aca="false">I303*$J$5</f>
        <v>0</v>
      </c>
      <c r="K303" s="8" t="n">
        <f aca="false">J303-H303</f>
        <v>-283.95</v>
      </c>
      <c r="L303" s="9" t="n">
        <f aca="false">IF(AND(H303=0,J303=0),0,IF(H303=0,"New",(J303-H303)/H303))</f>
        <v>-1</v>
      </c>
      <c r="M303" s="7" t="str">
        <f aca="false">IF(AND(OR(C303&lt;&gt;0,H303&lt;&gt;0),D303=0,I303=0),"DROP",IF(AND(OR(D303&lt;&gt;0,I303&lt;&gt;0),C303=0,H303=0),"NEW",""))</f>
        <v>DROP</v>
      </c>
    </row>
    <row r="304" customFormat="false" ht="15" hidden="false" customHeight="false" outlineLevel="0" collapsed="false">
      <c r="A304" s="7" t="s">
        <v>378</v>
      </c>
      <c r="B304" s="7" t="str">
        <f aca="false">IFERROR(INDEX('Source'!$C:$C,MATCH($A304,'Source'!$B:$B,0)),"")</f>
        <v>חגורת בטן</v>
      </c>
      <c r="C304" s="8" t="n">
        <f aca="false">SUMIFS('Source'!$D:$D,'Source'!$A:$A,"102 - Orthopedic institutes",'Source'!$B:$B,$A304)</f>
        <v>3</v>
      </c>
      <c r="D304" s="8" t="n">
        <f aca="false">SUMIFS('Source'!$F:$F,'Source'!$A:$A,"102 - Orthopedic institutes",'Source'!$B:$B,$A304)</f>
        <v>0</v>
      </c>
      <c r="E304" s="8" t="n">
        <f aca="false">D304*$J$5</f>
        <v>0</v>
      </c>
      <c r="F304" s="8" t="n">
        <f aca="false">E304-C304</f>
        <v>-3</v>
      </c>
      <c r="G304" s="9" t="n">
        <f aca="false">IF(AND(C304=0,E304=0),0,IF(C304=0,"New",(E304-C304)/C304))</f>
        <v>-1</v>
      </c>
      <c r="H304" s="8" t="n">
        <f aca="false">SUMIFS('Source'!$E:$E,'Source'!$A:$A,"102 - Orthopedic institutes",'Source'!$B:$B,$A304)</f>
        <v>283.9</v>
      </c>
      <c r="I304" s="8" t="n">
        <f aca="false">SUMIFS('Source'!$G:$G,'Source'!$A:$A,"102 - Orthopedic institutes",'Source'!$B:$B,$A304)</f>
        <v>0</v>
      </c>
      <c r="J304" s="8" t="n">
        <f aca="false">I304*$J$5</f>
        <v>0</v>
      </c>
      <c r="K304" s="8" t="n">
        <f aca="false">J304-H304</f>
        <v>-283.9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736</v>
      </c>
      <c r="B305" s="7" t="str">
        <f aca="false">IFERROR(INDEX('Source'!$C:$C,MATCH($A305,'Source'!$B:$B,0)),"")</f>
        <v>חגורת צלעות לגבר</v>
      </c>
      <c r="C305" s="8" t="n">
        <f aca="false">SUMIFS('Source'!$D:$D,'Source'!$A:$A,"102 - Orthopedic institutes",'Source'!$B:$B,$A305)</f>
        <v>2</v>
      </c>
      <c r="D305" s="8" t="n">
        <f aca="false">SUMIFS('Source'!$F:$F,'Source'!$A:$A,"102 - Orthopedic institutes",'Source'!$B:$B,$A305)</f>
        <v>0</v>
      </c>
      <c r="E305" s="8" t="n">
        <f aca="false">D305*$J$5</f>
        <v>0</v>
      </c>
      <c r="F305" s="8" t="n">
        <f aca="false">E305-C305</f>
        <v>-2</v>
      </c>
      <c r="G305" s="9" t="n">
        <f aca="false">IF(AND(C305=0,E305=0),0,IF(C305=0,"New",(E305-C305)/C305))</f>
        <v>-1</v>
      </c>
      <c r="H305" s="8" t="n">
        <f aca="false">SUMIFS('Source'!$E:$E,'Source'!$A:$A,"102 - Orthopedic institutes",'Source'!$B:$B,$A305)</f>
        <v>281.14</v>
      </c>
      <c r="I305" s="8" t="n">
        <f aca="false">SUMIFS('Source'!$G:$G,'Source'!$A:$A,"102 - Orthopedic institutes",'Source'!$B:$B,$A305)</f>
        <v>0</v>
      </c>
      <c r="J305" s="8" t="n">
        <f aca="false">I305*$J$5</f>
        <v>0</v>
      </c>
      <c r="K305" s="8" t="n">
        <f aca="false">J305-H305</f>
        <v>-281.14</v>
      </c>
      <c r="L305" s="9" t="n">
        <f aca="false">IF(AND(H305=0,J305=0),0,IF(H305=0,"New",(J305-H305)/H305))</f>
        <v>-1</v>
      </c>
      <c r="M305" s="7" t="str">
        <f aca="false">IF(AND(OR(C305&lt;&gt;0,H305&lt;&gt;0),D305=0,I305=0),"DROP",IF(AND(OR(D305&lt;&gt;0,I305&lt;&gt;0),C305=0,H305=0),"NEW",""))</f>
        <v>DROP</v>
      </c>
    </row>
    <row r="306" customFormat="false" ht="15" hidden="false" customHeight="false" outlineLevel="0" collapsed="false">
      <c r="A306" s="7" t="s">
        <v>338</v>
      </c>
      <c r="B306" s="7" t="str">
        <f aca="false">IFERROR(INDEX('Source'!$C:$C,MATCH($A306,'Source'!$B:$B,0)),"")</f>
        <v>מגן ברך SC422</v>
      </c>
      <c r="C306" s="8" t="n">
        <f aca="false">SUMIFS('Source'!$D:$D,'Source'!$A:$A,"102 - Orthopedic institutes",'Source'!$B:$B,$A306)</f>
        <v>9</v>
      </c>
      <c r="D306" s="8" t="n">
        <f aca="false">SUMIFS('Source'!$F:$F,'Source'!$A:$A,"102 - Orthopedic institutes",'Source'!$B:$B,$A306)</f>
        <v>7</v>
      </c>
      <c r="E306" s="8" t="n">
        <f aca="false">D306*$J$5</f>
        <v>8.84210526315789</v>
      </c>
      <c r="F306" s="8" t="n">
        <f aca="false">E306-C306</f>
        <v>-0.157894736842106</v>
      </c>
      <c r="G306" s="9" t="n">
        <f aca="false">IF(AND(C306=0,E306=0),0,IF(C306=0,"New",(E306-C306)/C306))</f>
        <v>-0.0175438596491229</v>
      </c>
      <c r="H306" s="8" t="n">
        <f aca="false">SUMIFS('Source'!$E:$E,'Source'!$A:$A,"102 - Orthopedic institutes",'Source'!$B:$B,$A306)</f>
        <v>1265.14</v>
      </c>
      <c r="I306" s="8" t="n">
        <f aca="false">SUMIFS('Source'!$G:$G,'Source'!$A:$A,"102 - Orthopedic institutes",'Source'!$B:$B,$A306)</f>
        <v>984</v>
      </c>
      <c r="J306" s="8" t="n">
        <f aca="false">I306*$J$5</f>
        <v>1242.94736842105</v>
      </c>
      <c r="K306" s="8" t="n">
        <f aca="false">J306-H306</f>
        <v>-22.1926315789474</v>
      </c>
      <c r="L306" s="9" t="n">
        <f aca="false">IF(AND(H306=0,J306=0),0,IF(H306=0,"New",(J306-H306)/H306))</f>
        <v>-0.0175416409084745</v>
      </c>
      <c r="M306" s="7" t="str">
        <f aca="false">IF(AND(OR(C306&lt;&gt;0,H306&lt;&gt;0),D306=0,I306=0),"DROP",IF(AND(OR(D306&lt;&gt;0,I306&lt;&gt;0),C306=0,H306=0),"NEW",""))</f>
        <v/>
      </c>
    </row>
    <row r="307" customFormat="false" ht="15" hidden="false" customHeight="false" outlineLevel="0" collapsed="false">
      <c r="A307" s="7" t="s">
        <v>208</v>
      </c>
      <c r="B307" s="7" t="str">
        <f aca="false">IFERROR(INDEX('Source'!$C:$C,MATCH($A307,'Source'!$B:$B,0)),"")</f>
        <v>סד מאורך לאגודל</v>
      </c>
      <c r="C307" s="8" t="n">
        <f aca="false">SUMIFS('Source'!$D:$D,'Source'!$A:$A,"102 - Orthopedic institutes",'Source'!$B:$B,$A307)</f>
        <v>10</v>
      </c>
      <c r="D307" s="8" t="n">
        <f aca="false">SUMIFS('Source'!$F:$F,'Source'!$A:$A,"102 - Orthopedic institutes",'Source'!$B:$B,$A307)</f>
        <v>6</v>
      </c>
      <c r="E307" s="8" t="n">
        <f aca="false">D307*$J$5</f>
        <v>7.57894736842105</v>
      </c>
      <c r="F307" s="8" t="n">
        <f aca="false">E307-C307</f>
        <v>-2.42105263157895</v>
      </c>
      <c r="G307" s="9" t="n">
        <f aca="false">IF(AND(C307=0,E307=0),0,IF(C307=0,"New",(E307-C307)/C307))</f>
        <v>-0.242105263157895</v>
      </c>
      <c r="H307" s="8" t="n">
        <f aca="false">SUMIFS('Source'!$E:$E,'Source'!$A:$A,"102 - Orthopedic institutes",'Source'!$B:$B,$A307)</f>
        <v>702.6</v>
      </c>
      <c r="I307" s="8" t="n">
        <f aca="false">SUMIFS('Source'!$G:$G,'Source'!$A:$A,"102 - Orthopedic institutes",'Source'!$B:$B,$A307)</f>
        <v>421.56</v>
      </c>
      <c r="J307" s="8" t="n">
        <f aca="false">I307*$J$5</f>
        <v>532.496842105263</v>
      </c>
      <c r="K307" s="8" t="n">
        <f aca="false">J307-H307</f>
        <v>-170.103157894737</v>
      </c>
      <c r="L307" s="9" t="n">
        <f aca="false">IF(AND(H307=0,J307=0),0,IF(H307=0,"New",(J307-H307)/H307))</f>
        <v>-0.242105263157895</v>
      </c>
      <c r="M307" s="7" t="str">
        <f aca="false">IF(AND(OR(C307&lt;&gt;0,H307&lt;&gt;0),D307=0,I307=0),"DROP",IF(AND(OR(D307&lt;&gt;0,I307&lt;&gt;0),C307=0,H307=0),"NEW",""))</f>
        <v/>
      </c>
    </row>
    <row r="308" customFormat="false" ht="15" hidden="false" customHeight="false" outlineLevel="0" collapsed="false">
      <c r="A308" s="7" t="s">
        <v>591</v>
      </c>
      <c r="B308" s="7" t="str">
        <f aca="false">IFERROR(INDEX('Source'!$C:$C,MATCH($A308,'Source'!$B:$B,0)),"")</f>
        <v>מיצב פיקה</v>
      </c>
      <c r="C308" s="8" t="n">
        <f aca="false">SUMIFS('Source'!$D:$D,'Source'!$A:$A,"102 - Orthopedic institutes",'Source'!$B:$B,$A308)</f>
        <v>1</v>
      </c>
      <c r="D308" s="8" t="n">
        <f aca="false">SUMIFS('Source'!$F:$F,'Source'!$A:$A,"102 - Orthopedic institutes",'Source'!$B:$B,$A308)</f>
        <v>-2</v>
      </c>
      <c r="E308" s="8" t="n">
        <f aca="false">D308*$J$5</f>
        <v>-2.52631578947368</v>
      </c>
      <c r="F308" s="8" t="n">
        <f aca="false">E308-C308</f>
        <v>-3.52631578947368</v>
      </c>
      <c r="G308" s="9" t="n">
        <f aca="false">IF(AND(C308=0,E308=0),0,IF(C308=0,"New",(E308-C308)/C308))</f>
        <v>-3.52631578947368</v>
      </c>
      <c r="H308" s="8" t="n">
        <f aca="false">SUMIFS('Source'!$E:$E,'Source'!$A:$A,"102 - Orthopedic institutes",'Source'!$B:$B,$A308)</f>
        <v>88.06</v>
      </c>
      <c r="I308" s="8" t="n">
        <f aca="false">SUMIFS('Source'!$G:$G,'Source'!$A:$A,"102 - Orthopedic institutes",'Source'!$B:$B,$A308)</f>
        <v>-189.27</v>
      </c>
      <c r="J308" s="8" t="n">
        <f aca="false">I308*$J$5</f>
        <v>-239.077894736842</v>
      </c>
      <c r="K308" s="8" t="n">
        <f aca="false">J308-H308</f>
        <v>-327.137894736842</v>
      </c>
      <c r="L308" s="9" t="n">
        <f aca="false">IF(AND(H308=0,J308=0),0,IF(H308=0,"New",(J308-H308)/H308))</f>
        <v>-3.71494316076359</v>
      </c>
      <c r="M308" s="7" t="str">
        <f aca="false">IF(AND(OR(C308&lt;&gt;0,H308&lt;&gt;0),D308=0,I308=0),"DROP",IF(AND(OR(D308&lt;&gt;0,I308&lt;&gt;0),C308=0,H308=0),"NEW",""))</f>
        <v/>
      </c>
    </row>
    <row r="309" customFormat="false" ht="15" hidden="false" customHeight="false" outlineLevel="0" collapsed="false">
      <c r="A309" s="7" t="s">
        <v>96</v>
      </c>
      <c r="B309" s="7" t="str">
        <f aca="false">IFERROR(INDEX('Source'!$C:$C,MATCH($A309,'Source'!$B:$B,0)),"")</f>
        <v>מגן יד</v>
      </c>
      <c r="C309" s="8" t="n">
        <f aca="false">SUMIFS('Source'!$D:$D,'Source'!$A:$A,"102 - Orthopedic institutes",'Source'!$B:$B,$A309)</f>
        <v>24</v>
      </c>
      <c r="D309" s="8" t="n">
        <f aca="false">SUMIFS('Source'!$F:$F,'Source'!$A:$A,"102 - Orthopedic institutes",'Source'!$B:$B,$A309)</f>
        <v>17</v>
      </c>
      <c r="E309" s="8" t="n">
        <f aca="false">D309*$J$5</f>
        <v>21.4736842105263</v>
      </c>
      <c r="F309" s="8" t="n">
        <f aca="false">E309-C309</f>
        <v>-2.52631578947369</v>
      </c>
      <c r="G309" s="9" t="n">
        <f aca="false">IF(AND(C309=0,E309=0),0,IF(C309=0,"New",(E309-C309)/C309))</f>
        <v>-0.105263157894737</v>
      </c>
      <c r="H309" s="8" t="n">
        <f aca="false">SUMIFS('Source'!$E:$E,'Source'!$A:$A,"102 - Orthopedic institutes",'Source'!$B:$B,$A309)</f>
        <v>951</v>
      </c>
      <c r="I309" s="8" t="n">
        <f aca="false">SUMIFS('Source'!$G:$G,'Source'!$A:$A,"102 - Orthopedic institutes",'Source'!$B:$B,$A309)</f>
        <v>673.83</v>
      </c>
      <c r="J309" s="8" t="n">
        <f aca="false">I309*$J$5</f>
        <v>851.153684210526</v>
      </c>
      <c r="K309" s="8" t="n">
        <f aca="false">J309-H309</f>
        <v>-99.8463157894737</v>
      </c>
      <c r="L309" s="9" t="n">
        <f aca="false">IF(AND(H309=0,J309=0),0,IF(H309=0,"New",(J309-H309)/H309))</f>
        <v>-0.104990868338038</v>
      </c>
      <c r="M309" s="7" t="str">
        <f aca="false">IF(AND(OR(C309&lt;&gt;0,H309&lt;&gt;0),D309=0,I309=0),"DROP",IF(AND(OR(D309&lt;&gt;0,I309&lt;&gt;0),C309=0,H309=0),"NEW",""))</f>
        <v/>
      </c>
    </row>
    <row r="310" customFormat="false" ht="15" hidden="false" customHeight="false" outlineLevel="0" collapsed="false">
      <c r="A310" s="7" t="s">
        <v>108</v>
      </c>
      <c r="B310" s="7" t="str">
        <f aca="false">IFERROR(INDEX('Source'!$C:$C,MATCH($A310,'Source'!$B:$B,0)),"")</f>
        <v>מגן קרסול חום</v>
      </c>
      <c r="C310" s="8" t="n">
        <f aca="false">SUMIFS('Source'!$D:$D,'Source'!$A:$A,"102 - Orthopedic institutes",'Source'!$B:$B,$A310)</f>
        <v>9</v>
      </c>
      <c r="D310" s="8" t="n">
        <f aca="false">SUMIFS('Source'!$F:$F,'Source'!$A:$A,"102 - Orthopedic institutes",'Source'!$B:$B,$A310)</f>
        <v>18</v>
      </c>
      <c r="E310" s="8" t="n">
        <f aca="false">D310*$J$5</f>
        <v>22.7368421052632</v>
      </c>
      <c r="F310" s="8" t="n">
        <f aca="false">E310-C310</f>
        <v>13.7368421052632</v>
      </c>
      <c r="G310" s="9" t="n">
        <f aca="false">IF(AND(C310=0,E310=0),0,IF(C310=0,"New",(E310-C310)/C310))</f>
        <v>1.52631578947368</v>
      </c>
      <c r="H310" s="8" t="n">
        <f aca="false">SUMIFS('Source'!$E:$E,'Source'!$A:$A,"102 - Orthopedic institutes",'Source'!$B:$B,$A310)</f>
        <v>278.02</v>
      </c>
      <c r="I310" s="8" t="n">
        <f aca="false">SUMIFS('Source'!$G:$G,'Source'!$A:$A,"102 - Orthopedic institutes",'Source'!$B:$B,$A310)</f>
        <v>553.99</v>
      </c>
      <c r="J310" s="8" t="n">
        <f aca="false">I310*$J$5</f>
        <v>699.776842105263</v>
      </c>
      <c r="K310" s="8" t="n">
        <f aca="false">J310-H310</f>
        <v>421.756842105263</v>
      </c>
      <c r="L310" s="9" t="n">
        <f aca="false">IF(AND(H310=0,J310=0),0,IF(H310=0,"New",(J310-H310)/H310))</f>
        <v>1.51700180600411</v>
      </c>
      <c r="M310" s="7" t="str">
        <f aca="false">IF(AND(OR(C310&lt;&gt;0,H310&lt;&gt;0),D310=0,I310=0),"DROP",IF(AND(OR(D310&lt;&gt;0,I310&lt;&gt;0),C310=0,H310=0),"NEW",""))</f>
        <v/>
      </c>
    </row>
    <row r="311" customFormat="false" ht="15" hidden="false" customHeight="false" outlineLevel="0" collapsed="false">
      <c r="A311" s="7" t="s">
        <v>737</v>
      </c>
      <c r="B311" s="7" t="str">
        <f aca="false">IFERROR(INDEX('Source'!$C:$C,MATCH($A311,'Source'!$B:$B,0)),"")</f>
        <v>חגורה למנותחי בטן</v>
      </c>
      <c r="C311" s="8" t="n">
        <f aca="false">SUMIFS('Source'!$D:$D,'Source'!$A:$A,"102 - Orthopedic institutes",'Source'!$B:$B,$A311)</f>
        <v>2</v>
      </c>
      <c r="D311" s="8" t="n">
        <f aca="false">SUMIFS('Source'!$F:$F,'Source'!$A:$A,"102 - Orthopedic institutes",'Source'!$B:$B,$A311)</f>
        <v>0</v>
      </c>
      <c r="E311" s="8" t="n">
        <f aca="false">D311*$J$5</f>
        <v>0</v>
      </c>
      <c r="F311" s="8" t="n">
        <f aca="false">E311-C311</f>
        <v>-2</v>
      </c>
      <c r="G311" s="9" t="n">
        <f aca="false">IF(AND(C311=0,E311=0),0,IF(C311=0,"New",(E311-C311)/C311))</f>
        <v>-1</v>
      </c>
      <c r="H311" s="8" t="n">
        <f aca="false">SUMIFS('Source'!$E:$E,'Source'!$A:$A,"102 - Orthopedic institutes",'Source'!$B:$B,$A311)</f>
        <v>271.77</v>
      </c>
      <c r="I311" s="8" t="n">
        <f aca="false">SUMIFS('Source'!$G:$G,'Source'!$A:$A,"102 - Orthopedic institutes",'Source'!$B:$B,$A311)</f>
        <v>0</v>
      </c>
      <c r="J311" s="8" t="n">
        <f aca="false">I311*$J$5</f>
        <v>0</v>
      </c>
      <c r="K311" s="8" t="n">
        <f aca="false">J311-H311</f>
        <v>-271.77</v>
      </c>
      <c r="L311" s="9" t="n">
        <f aca="false">IF(AND(H311=0,J311=0),0,IF(H311=0,"New",(J311-H311)/H311))</f>
        <v>-1</v>
      </c>
      <c r="M311" s="7" t="str">
        <f aca="false">IF(AND(OR(C311&lt;&gt;0,H311&lt;&gt;0),D311=0,I311=0),"DROP",IF(AND(OR(D311&lt;&gt;0,I311&lt;&gt;0),C311=0,H311=0),"NEW",""))</f>
        <v>DROP</v>
      </c>
    </row>
    <row r="312" customFormat="false" ht="15" hidden="false" customHeight="false" outlineLevel="0" collapsed="false">
      <c r="A312" s="7" t="s">
        <v>358</v>
      </c>
      <c r="B312" s="7" t="str">
        <f aca="false">IFERROR(INDEX('Source'!$C:$C,MATCH($A312,'Source'!$B:$B,0)),"")</f>
        <v>גרבי נוחות חורף שחור</v>
      </c>
      <c r="C312" s="8" t="n">
        <f aca="false">SUMIFS('Source'!$D:$D,'Source'!$A:$A,"102 - Orthopedic institutes",'Source'!$B:$B,$A312)</f>
        <v>4</v>
      </c>
      <c r="D312" s="8" t="n">
        <f aca="false">SUMIFS('Source'!$F:$F,'Source'!$A:$A,"102 - Orthopedic institutes",'Source'!$B:$B,$A312)</f>
        <v>20</v>
      </c>
      <c r="E312" s="8" t="n">
        <f aca="false">D312*$J$5</f>
        <v>25.2631578947368</v>
      </c>
      <c r="F312" s="8" t="n">
        <f aca="false">E312-C312</f>
        <v>21.2631578947368</v>
      </c>
      <c r="G312" s="9" t="n">
        <f aca="false">IF(AND(C312=0,E312=0),0,IF(C312=0,"New",(E312-C312)/C312))</f>
        <v>5.31578947368421</v>
      </c>
      <c r="H312" s="8" t="n">
        <f aca="false">SUMIFS('Source'!$E:$E,'Source'!$A:$A,"102 - Orthopedic institutes",'Source'!$B:$B,$A312)</f>
        <v>108</v>
      </c>
      <c r="I312" s="8" t="n">
        <f aca="false">SUMIFS('Source'!$G:$G,'Source'!$A:$A,"102 - Orthopedic institutes",'Source'!$B:$B,$A312)</f>
        <v>378.28</v>
      </c>
      <c r="J312" s="8" t="n">
        <f aca="false">I312*$J$5</f>
        <v>477.827368421053</v>
      </c>
      <c r="K312" s="8" t="n">
        <f aca="false">J312-H312</f>
        <v>369.827368421053</v>
      </c>
      <c r="L312" s="9" t="n">
        <f aca="false">IF(AND(H312=0,J312=0),0,IF(H312=0,"New",(J312-H312)/H312))</f>
        <v>3.42432748538012</v>
      </c>
      <c r="M312" s="7" t="str">
        <f aca="false">IF(AND(OR(C312&lt;&gt;0,H312&lt;&gt;0),D312=0,I312=0),"DROP",IF(AND(OR(D312&lt;&gt;0,I312&lt;&gt;0),C312=0,H312=0),"NEW",""))</f>
        <v/>
      </c>
    </row>
    <row r="313" customFormat="false" ht="15" hidden="false" customHeight="false" outlineLevel="0" collapsed="false">
      <c r="A313" s="7" t="s">
        <v>438</v>
      </c>
      <c r="B313" s="7" t="str">
        <f aca="false">IFERROR(INDEX('Source'!$C:$C,MATCH($A313,'Source'!$B:$B,0)),"")</f>
        <v>גרבי נוחות חורף לבן</v>
      </c>
      <c r="C313" s="8" t="n">
        <f aca="false">SUMIFS('Source'!$D:$D,'Source'!$A:$A,"102 - Orthopedic institutes",'Source'!$B:$B,$A313)</f>
        <v>10</v>
      </c>
      <c r="D313" s="8" t="n">
        <f aca="false">SUMIFS('Source'!$F:$F,'Source'!$A:$A,"102 - Orthopedic institutes",'Source'!$B:$B,$A313)</f>
        <v>0</v>
      </c>
      <c r="E313" s="8" t="n">
        <f aca="false">D313*$J$5</f>
        <v>0</v>
      </c>
      <c r="F313" s="8" t="n">
        <f aca="false">E313-C313</f>
        <v>-10</v>
      </c>
      <c r="G313" s="9" t="n">
        <f aca="false">IF(AND(C313=0,E313=0),0,IF(C313=0,"New",(E313-C313)/C313))</f>
        <v>-1</v>
      </c>
      <c r="H313" s="8" t="n">
        <f aca="false">SUMIFS('Source'!$E:$E,'Source'!$A:$A,"102 - Orthopedic institutes",'Source'!$B:$B,$A313)</f>
        <v>270</v>
      </c>
      <c r="I313" s="8" t="n">
        <f aca="false">SUMIFS('Source'!$G:$G,'Source'!$A:$A,"102 - Orthopedic institutes",'Source'!$B:$B,$A313)</f>
        <v>0</v>
      </c>
      <c r="J313" s="8" t="n">
        <f aca="false">I313*$J$5</f>
        <v>0</v>
      </c>
      <c r="K313" s="8" t="n">
        <f aca="false">J313-H313</f>
        <v>-270</v>
      </c>
      <c r="L313" s="9" t="n">
        <f aca="false">IF(AND(H313=0,J313=0),0,IF(H313=0,"New",(J313-H313)/H313))</f>
        <v>-1</v>
      </c>
      <c r="M313" s="7" t="str">
        <f aca="false">IF(AND(OR(C313&lt;&gt;0,H313&lt;&gt;0),D313=0,I313=0),"DROP",IF(AND(OR(D313&lt;&gt;0,I313&lt;&gt;0),C313=0,H313=0),"NEW",""))</f>
        <v>DROP</v>
      </c>
    </row>
    <row r="314" customFormat="false" ht="15" hidden="false" customHeight="false" outlineLevel="0" collapsed="false">
      <c r="A314" s="7" t="s">
        <v>440</v>
      </c>
      <c r="B314" s="7" t="str">
        <f aca="false">IFERROR(INDEX('Source'!$C:$C,MATCH($A314,'Source'!$B:$B,0)),"")</f>
        <v>חגורת הריון מכנס</v>
      </c>
      <c r="C314" s="8" t="n">
        <f aca="false">SUMIFS('Source'!$D:$D,'Source'!$A:$A,"102 - Orthopedic institutes",'Source'!$B:$B,$A314)</f>
        <v>1</v>
      </c>
      <c r="D314" s="8" t="n">
        <f aca="false">SUMIFS('Source'!$F:$F,'Source'!$A:$A,"102 - Orthopedic institutes",'Source'!$B:$B,$A314)</f>
        <v>0</v>
      </c>
      <c r="E314" s="8" t="n">
        <f aca="false">D314*$J$5</f>
        <v>0</v>
      </c>
      <c r="F314" s="8" t="n">
        <f aca="false">E314-C314</f>
        <v>-1</v>
      </c>
      <c r="G314" s="9" t="n">
        <f aca="false">IF(AND(C314=0,E314=0),0,IF(C314=0,"New",(E314-C314)/C314))</f>
        <v>-1</v>
      </c>
      <c r="H314" s="8" t="n">
        <f aca="false">SUMIFS('Source'!$E:$E,'Source'!$A:$A,"102 - Orthopedic institutes",'Source'!$B:$B,$A314)</f>
        <v>268.03</v>
      </c>
      <c r="I314" s="8" t="n">
        <f aca="false">SUMIFS('Source'!$G:$G,'Source'!$A:$A,"102 - Orthopedic institutes",'Source'!$B:$B,$A314)</f>
        <v>0</v>
      </c>
      <c r="J314" s="8" t="n">
        <f aca="false">I314*$J$5</f>
        <v>0</v>
      </c>
      <c r="K314" s="8" t="n">
        <f aca="false">J314-H314</f>
        <v>-268.03</v>
      </c>
      <c r="L314" s="9" t="n">
        <f aca="false">IF(AND(H314=0,J314=0),0,IF(H314=0,"New",(J314-H314)/H314))</f>
        <v>-1</v>
      </c>
      <c r="M314" s="7" t="str">
        <f aca="false">IF(AND(OR(C314&lt;&gt;0,H314&lt;&gt;0),D314=0,I314=0),"DROP",IF(AND(OR(D314&lt;&gt;0,I314&lt;&gt;0),C314=0,H314=0),"NEW",""))</f>
        <v>DROP</v>
      </c>
    </row>
    <row r="315" customFormat="false" ht="15" hidden="false" customHeight="false" outlineLevel="0" collapsed="false">
      <c r="A315" s="7" t="s">
        <v>738</v>
      </c>
      <c r="B315" s="7" t="str">
        <f aca="false">IFERROR(INDEX('Source'!$C:$C,MATCH($A315,'Source'!$B:$B,0)),"")</f>
        <v>מגן מרפק + סיליקון</v>
      </c>
      <c r="C315" s="8" t="n">
        <f aca="false">SUMIFS('Source'!$D:$D,'Source'!$A:$A,"102 - Orthopedic institutes",'Source'!$B:$B,$A315)</f>
        <v>3</v>
      </c>
      <c r="D315" s="8" t="n">
        <f aca="false">SUMIFS('Source'!$F:$F,'Source'!$A:$A,"102 - Orthopedic institutes",'Source'!$B:$B,$A315)</f>
        <v>0</v>
      </c>
      <c r="E315" s="8" t="n">
        <f aca="false">D315*$J$5</f>
        <v>0</v>
      </c>
      <c r="F315" s="8" t="n">
        <f aca="false">E315-C315</f>
        <v>-3</v>
      </c>
      <c r="G315" s="9" t="n">
        <f aca="false">IF(AND(C315=0,E315=0),0,IF(C315=0,"New",(E315-C315)/C315))</f>
        <v>-1</v>
      </c>
      <c r="H315" s="8" t="n">
        <f aca="false">SUMIFS('Source'!$E:$E,'Source'!$A:$A,"102 - Orthopedic institutes",'Source'!$B:$B,$A315)</f>
        <v>268</v>
      </c>
      <c r="I315" s="8" t="n">
        <f aca="false">SUMIFS('Source'!$G:$G,'Source'!$A:$A,"102 - Orthopedic institutes",'Source'!$B:$B,$A315)</f>
        <v>0</v>
      </c>
      <c r="J315" s="8" t="n">
        <f aca="false">I315*$J$5</f>
        <v>0</v>
      </c>
      <c r="K315" s="8" t="n">
        <f aca="false">J315-H315</f>
        <v>-268</v>
      </c>
      <c r="L315" s="9" t="n">
        <f aca="false">IF(AND(H315=0,J315=0),0,IF(H315=0,"New",(J315-H315)/H315))</f>
        <v>-1</v>
      </c>
      <c r="M315" s="7" t="str">
        <f aca="false">IF(AND(OR(C315&lt;&gt;0,H315&lt;&gt;0),D315=0,I315=0),"DROP",IF(AND(OR(D315&lt;&gt;0,I315&lt;&gt;0),C315=0,H315=0),"NEW",""))</f>
        <v>DROP</v>
      </c>
    </row>
    <row r="316" customFormat="false" ht="15" hidden="false" customHeight="false" outlineLevel="0" collapsed="false">
      <c r="A316" s="7" t="s">
        <v>256</v>
      </c>
      <c r="B316" s="7" t="str">
        <f aca="false">IFERROR(INDEX('Source'!$C:$C,MATCH($A316,'Source'!$B:$B,0)),"")</f>
        <v>שרוול לגבס קצר יד</v>
      </c>
      <c r="C316" s="8" t="n">
        <f aca="false">SUMIFS('Source'!$D:$D,'Source'!$A:$A,"102 - Orthopedic institutes",'Source'!$B:$B,$A316)</f>
        <v>53</v>
      </c>
      <c r="D316" s="8" t="n">
        <f aca="false">SUMIFS('Source'!$F:$F,'Source'!$A:$A,"102 - Orthopedic institutes",'Source'!$B:$B,$A316)</f>
        <v>59</v>
      </c>
      <c r="E316" s="8" t="n">
        <f aca="false">D316*$J$5</f>
        <v>74.5263157894737</v>
      </c>
      <c r="F316" s="8" t="n">
        <f aca="false">E316-C316</f>
        <v>21.5263157894737</v>
      </c>
      <c r="G316" s="9" t="n">
        <f aca="false">IF(AND(C316=0,E316=0),0,IF(C316=0,"New",(E316-C316)/C316))</f>
        <v>0.406156901688183</v>
      </c>
      <c r="H316" s="8" t="n">
        <f aca="false">SUMIFS('Source'!$E:$E,'Source'!$A:$A,"102 - Orthopedic institutes",'Source'!$B:$B,$A316)</f>
        <v>2075.38</v>
      </c>
      <c r="I316" s="8" t="n">
        <f aca="false">SUMIFS('Source'!$G:$G,'Source'!$A:$A,"102 - Orthopedic institutes",'Source'!$B:$B,$A316)</f>
        <v>2342.59</v>
      </c>
      <c r="J316" s="8" t="n">
        <f aca="false">I316*$J$5</f>
        <v>2959.06105263158</v>
      </c>
      <c r="K316" s="8" t="n">
        <f aca="false">J316-H316</f>
        <v>883.681052631579</v>
      </c>
      <c r="L316" s="9" t="n">
        <f aca="false">IF(AND(H316=0,J316=0),0,IF(H316=0,"New",(J316-H316)/H316))</f>
        <v>0.425792410368983</v>
      </c>
      <c r="M316" s="7" t="str">
        <f aca="false">IF(AND(OR(C316&lt;&gt;0,H316&lt;&gt;0),D316=0,I316=0),"DROP",IF(AND(OR(D316&lt;&gt;0,I316&lt;&gt;0),C316=0,H316=0),"NEW",""))</f>
        <v/>
      </c>
    </row>
    <row r="317" customFormat="false" ht="15" hidden="false" customHeight="false" outlineLevel="0" collapsed="false">
      <c r="A317" s="7" t="s">
        <v>739</v>
      </c>
      <c r="B317" s="7" t="str">
        <f aca="false">IFERROR(INDEX('Source'!$C:$C,MATCH($A317,'Source'!$B:$B,0)),"")</f>
        <v>מגן מרפק + סיליקון</v>
      </c>
      <c r="C317" s="8" t="n">
        <f aca="false">SUMIFS('Source'!$D:$D,'Source'!$A:$A,"102 - Orthopedic institutes",'Source'!$B:$B,$A317)</f>
        <v>3</v>
      </c>
      <c r="D317" s="8" t="n">
        <f aca="false">SUMIFS('Source'!$F:$F,'Source'!$A:$A,"102 - Orthopedic institutes",'Source'!$B:$B,$A317)</f>
        <v>0</v>
      </c>
      <c r="E317" s="8" t="n">
        <f aca="false">D317*$J$5</f>
        <v>0</v>
      </c>
      <c r="F317" s="8" t="n">
        <f aca="false">E317-C317</f>
        <v>-3</v>
      </c>
      <c r="G317" s="9" t="n">
        <f aca="false">IF(AND(C317=0,E317=0),0,IF(C317=0,"New",(E317-C317)/C317))</f>
        <v>-1</v>
      </c>
      <c r="H317" s="8" t="n">
        <f aca="false">SUMIFS('Source'!$E:$E,'Source'!$A:$A,"102 - Orthopedic institutes",'Source'!$B:$B,$A317)</f>
        <v>267</v>
      </c>
      <c r="I317" s="8" t="n">
        <f aca="false">SUMIFS('Source'!$G:$G,'Source'!$A:$A,"102 - Orthopedic institutes",'Source'!$B:$B,$A317)</f>
        <v>0</v>
      </c>
      <c r="J317" s="8" t="n">
        <f aca="false">I317*$J$5</f>
        <v>0</v>
      </c>
      <c r="K317" s="8" t="n">
        <f aca="false">J317-H317</f>
        <v>-267</v>
      </c>
      <c r="L317" s="9" t="n">
        <f aca="false">IF(AND(H317=0,J317=0),0,IF(H317=0,"New",(J317-H317)/H317))</f>
        <v>-1</v>
      </c>
      <c r="M317" s="7" t="str">
        <f aca="false">IF(AND(OR(C317&lt;&gt;0,H317&lt;&gt;0),D317=0,I317=0),"DROP",IF(AND(OR(D317&lt;&gt;0,I317&lt;&gt;0),C317=0,H317=0),"NEW",""))</f>
        <v>DROP</v>
      </c>
    </row>
    <row r="318" customFormat="false" ht="15" hidden="false" customHeight="false" outlineLevel="0" collapsed="false">
      <c r="A318" s="7" t="s">
        <v>740</v>
      </c>
      <c r="B318" s="7" t="str">
        <f aca="false">IFERROR(INDEX('Source'!$C:$C,MATCH($A318,'Source'!$B:$B,0)),"")</f>
        <v>גרבי קיץ אנטיבקטריאלי לבן</v>
      </c>
      <c r="C318" s="8" t="n">
        <f aca="false">SUMIFS('Source'!$D:$D,'Source'!$A:$A,"102 - Orthopedic institutes",'Source'!$B:$B,$A318)</f>
        <v>0</v>
      </c>
      <c r="D318" s="8" t="n">
        <f aca="false">SUMIFS('Source'!$F:$F,'Source'!$A:$A,"102 - Orthopedic institutes",'Source'!$B:$B,$A318)</f>
        <v>9</v>
      </c>
      <c r="E318" s="8" t="n">
        <f aca="false">D318*$J$5</f>
        <v>11.3684210526316</v>
      </c>
      <c r="F318" s="8" t="n">
        <f aca="false">E318-C318</f>
        <v>11.3684210526316</v>
      </c>
      <c r="G318" s="9" t="str">
        <f aca="false">IF(AND(C318=0,E318=0),0,IF(C318=0,"New",(E318-C318)/C318))</f>
        <v>New</v>
      </c>
      <c r="H318" s="8" t="n">
        <f aca="false">SUMIFS('Source'!$E:$E,'Source'!$A:$A,"102 - Orthopedic institutes",'Source'!$B:$B,$A318)</f>
        <v>0</v>
      </c>
      <c r="I318" s="8" t="n">
        <f aca="false">SUMIFS('Source'!$G:$G,'Source'!$A:$A,"102 - Orthopedic institutes",'Source'!$B:$B,$A318)</f>
        <v>265.67</v>
      </c>
      <c r="J318" s="8" t="n">
        <f aca="false">I318*$J$5</f>
        <v>335.583157894737</v>
      </c>
      <c r="K318" s="8" t="n">
        <f aca="false">J318-H318</f>
        <v>335.583157894737</v>
      </c>
      <c r="L318" s="9" t="str">
        <f aca="false">IF(AND(H318=0,J318=0),0,IF(H318=0,"New",(J318-H318)/H318))</f>
        <v>New</v>
      </c>
      <c r="M318" s="7" t="str">
        <f aca="false">IF(AND(OR(C318&lt;&gt;0,H318&lt;&gt;0),D318=0,I318=0),"DROP",IF(AND(OR(D318&lt;&gt;0,I318&lt;&gt;0),C318=0,H318=0),"NEW",""))</f>
        <v>NEW</v>
      </c>
    </row>
    <row r="319" customFormat="false" ht="15" hidden="false" customHeight="false" outlineLevel="0" collapsed="false">
      <c r="A319" s="7" t="s">
        <v>380</v>
      </c>
      <c r="B319" s="7" t="str">
        <f aca="false">IFERROR(INDEX('Source'!$C:$C,MATCH($A319,'Source'!$B:$B,0)),"")</f>
        <v>מגן קרסול שמאל SC35</v>
      </c>
      <c r="C319" s="8" t="n">
        <f aca="false">SUMIFS('Source'!$D:$D,'Source'!$A:$A,"102 - Orthopedic institutes",'Source'!$B:$B,$A319)</f>
        <v>4</v>
      </c>
      <c r="D319" s="8" t="n">
        <f aca="false">SUMIFS('Source'!$F:$F,'Source'!$A:$A,"102 - Orthopedic institutes",'Source'!$B:$B,$A319)</f>
        <v>1</v>
      </c>
      <c r="E319" s="8" t="n">
        <f aca="false">D319*$J$5</f>
        <v>1.26315789473684</v>
      </c>
      <c r="F319" s="8" t="n">
        <f aca="false">E319-C319</f>
        <v>-2.73684210526316</v>
      </c>
      <c r="G319" s="9" t="n">
        <f aca="false">IF(AND(C319=0,E319=0),0,IF(C319=0,"New",(E319-C319)/C319))</f>
        <v>-0.68421052631579</v>
      </c>
      <c r="H319" s="8" t="n">
        <f aca="false">SUMIFS('Source'!$E:$E,'Source'!$A:$A,"102 - Orthopedic institutes",'Source'!$B:$B,$A319)</f>
        <v>358.32</v>
      </c>
      <c r="I319" s="8" t="n">
        <f aca="false">SUMIFS('Source'!$G:$G,'Source'!$A:$A,"102 - Orthopedic institutes",'Source'!$B:$B,$A319)</f>
        <v>93.67</v>
      </c>
      <c r="J319" s="8" t="n">
        <f aca="false">I319*$J$5</f>
        <v>118.32</v>
      </c>
      <c r="K319" s="8" t="n">
        <f aca="false">J319-H319</f>
        <v>-240</v>
      </c>
      <c r="L319" s="9" t="n">
        <f aca="false">IF(AND(H319=0,J319=0),0,IF(H319=0,"New",(J319-H319)/H319))</f>
        <v>-0.669792364367046</v>
      </c>
      <c r="M319" s="7" t="str">
        <f aca="false">IF(AND(OR(C319&lt;&gt;0,H319&lt;&gt;0),D319=0,I319=0),"DROP",IF(AND(OR(D319&lt;&gt;0,I319&lt;&gt;0),C319=0,H319=0),"NEW",""))</f>
        <v/>
      </c>
    </row>
    <row r="320" customFormat="false" ht="15" hidden="false" customHeight="false" outlineLevel="0" collapsed="false">
      <c r="A320" s="7" t="s">
        <v>356</v>
      </c>
      <c r="B320" s="7" t="str">
        <f aca="false">IFERROR(INDEX('Source'!$C:$C,MATCH($A320,'Source'!$B:$B,0)),"")</f>
        <v>חגורה למנותחי בית החזה</v>
      </c>
      <c r="C320" s="8" t="n">
        <f aca="false">SUMIFS('Source'!$D:$D,'Source'!$A:$A,"102 - Orthopedic institutes",'Source'!$B:$B,$A320)</f>
        <v>1</v>
      </c>
      <c r="D320" s="8" t="n">
        <f aca="false">SUMIFS('Source'!$F:$F,'Source'!$A:$A,"102 - Orthopedic institutes",'Source'!$B:$B,$A320)</f>
        <v>3</v>
      </c>
      <c r="E320" s="8" t="n">
        <f aca="false">D320*$J$5</f>
        <v>3.78947368421053</v>
      </c>
      <c r="F320" s="8" t="n">
        <f aca="false">E320-C320</f>
        <v>2.78947368421053</v>
      </c>
      <c r="G320" s="9" t="n">
        <f aca="false">IF(AND(C320=0,E320=0),0,IF(C320=0,"New",(E320-C320)/C320))</f>
        <v>2.78947368421053</v>
      </c>
      <c r="H320" s="8" t="n">
        <f aca="false">SUMIFS('Source'!$E:$E,'Source'!$A:$A,"102 - Orthopedic institutes",'Source'!$B:$B,$A320)</f>
        <v>130.01</v>
      </c>
      <c r="I320" s="8" t="n">
        <f aca="false">SUMIFS('Source'!$G:$G,'Source'!$A:$A,"102 - Orthopedic institutes",'Source'!$B:$B,$A320)</f>
        <v>390</v>
      </c>
      <c r="J320" s="8" t="n">
        <f aca="false">I320*$J$5</f>
        <v>492.631578947368</v>
      </c>
      <c r="K320" s="8" t="n">
        <f aca="false">J320-H320</f>
        <v>362.621578947368</v>
      </c>
      <c r="L320" s="9" t="n">
        <f aca="false">IF(AND(H320=0,J320=0),0,IF(H320=0,"New",(J320-H320)/H320))</f>
        <v>2.78918220865601</v>
      </c>
      <c r="M320" s="7" t="str">
        <f aca="false">IF(AND(OR(C320&lt;&gt;0,H320&lt;&gt;0),D320=0,I320=0),"DROP",IF(AND(OR(D320&lt;&gt;0,I320&lt;&gt;0),C320=0,H320=0),"NEW",""))</f>
        <v/>
      </c>
    </row>
    <row r="321" customFormat="false" ht="15" hidden="false" customHeight="false" outlineLevel="0" collapsed="false">
      <c r="A321" s="7" t="s">
        <v>512</v>
      </c>
      <c r="B321" s="7" t="str">
        <f aca="false">IFERROR(INDEX('Source'!$C:$C,MATCH($A321,'Source'!$B:$B,0)),"")</f>
        <v>חגורה אוורירית איטלקית</v>
      </c>
      <c r="C321" s="8" t="n">
        <f aca="false">SUMIFS('Source'!$D:$D,'Source'!$A:$A,"102 - Orthopedic institutes",'Source'!$B:$B,$A321)</f>
        <v>6</v>
      </c>
      <c r="D321" s="8" t="n">
        <f aca="false">SUMIFS('Source'!$F:$F,'Source'!$A:$A,"102 - Orthopedic institutes",'Source'!$B:$B,$A321)</f>
        <v>7</v>
      </c>
      <c r="E321" s="8" t="n">
        <f aca="false">D321*$J$5</f>
        <v>8.84210526315789</v>
      </c>
      <c r="F321" s="8" t="n">
        <f aca="false">E321-C321</f>
        <v>2.84210526315789</v>
      </c>
      <c r="G321" s="9" t="n">
        <f aca="false">IF(AND(C321=0,E321=0),0,IF(C321=0,"New",(E321-C321)/C321))</f>
        <v>0.473684210526316</v>
      </c>
      <c r="H321" s="8" t="n">
        <f aca="false">SUMIFS('Source'!$E:$E,'Source'!$A:$A,"102 - Orthopedic institutes",'Source'!$B:$B,$A321)</f>
        <v>1282.45</v>
      </c>
      <c r="I321" s="8" t="n">
        <f aca="false">SUMIFS('Source'!$G:$G,'Source'!$A:$A,"102 - Orthopedic institutes",'Source'!$B:$B,$A321)</f>
        <v>1540.22</v>
      </c>
      <c r="J321" s="8" t="n">
        <f aca="false">I321*$J$5</f>
        <v>1945.54105263158</v>
      </c>
      <c r="K321" s="8" t="n">
        <f aca="false">J321-H321</f>
        <v>663.091052631579</v>
      </c>
      <c r="L321" s="9" t="n">
        <f aca="false">IF(AND(H321=0,J321=0),0,IF(H321=0,"New",(J321-H321)/H321))</f>
        <v>0.517050218434698</v>
      </c>
      <c r="M321" s="7" t="str">
        <f aca="false">IF(AND(OR(C321&lt;&gt;0,H321&lt;&gt;0),D321=0,I321=0),"DROP",IF(AND(OR(D321&lt;&gt;0,I321&lt;&gt;0),C321=0,H321=0),"NEW",""))</f>
        <v/>
      </c>
    </row>
    <row r="322" customFormat="false" ht="15" hidden="false" customHeight="false" outlineLevel="0" collapsed="false">
      <c r="A322" s="7" t="s">
        <v>133</v>
      </c>
      <c r="B322" s="7" t="str">
        <f aca="false">IFERROR(INDEX('Source'!$C:$C,MATCH($A322,'Source'!$B:$B,0)),"")</f>
        <v>מגן ברך ארוך</v>
      </c>
      <c r="C322" s="8" t="n">
        <f aca="false">SUMIFS('Source'!$D:$D,'Source'!$A:$A,"102 - Orthopedic institutes",'Source'!$B:$B,$A322)</f>
        <v>12</v>
      </c>
      <c r="D322" s="8" t="n">
        <f aca="false">SUMIFS('Source'!$F:$F,'Source'!$A:$A,"102 - Orthopedic institutes",'Source'!$B:$B,$A322)</f>
        <v>5</v>
      </c>
      <c r="E322" s="8" t="n">
        <f aca="false">D322*$J$5</f>
        <v>6.31578947368421</v>
      </c>
      <c r="F322" s="8" t="n">
        <f aca="false">E322-C322</f>
        <v>-5.68421052631579</v>
      </c>
      <c r="G322" s="9" t="n">
        <f aca="false">IF(AND(C322=0,E322=0),0,IF(C322=0,"New",(E322-C322)/C322))</f>
        <v>-0.473684210526316</v>
      </c>
      <c r="H322" s="8" t="n">
        <f aca="false">SUMIFS('Source'!$E:$E,'Source'!$A:$A,"102 - Orthopedic institutes",'Source'!$B:$B,$A322)</f>
        <v>444.71</v>
      </c>
      <c r="I322" s="8" t="n">
        <f aca="false">SUMIFS('Source'!$G:$G,'Source'!$A:$A,"102 - Orthopedic institutes",'Source'!$B:$B,$A322)</f>
        <v>187.26</v>
      </c>
      <c r="J322" s="8" t="n">
        <f aca="false">I322*$J$5</f>
        <v>236.538947368421</v>
      </c>
      <c r="K322" s="8" t="n">
        <f aca="false">J322-H322</f>
        <v>-208.171052631579</v>
      </c>
      <c r="L322" s="9" t="n">
        <f aca="false">IF(AND(H322=0,J322=0),0,IF(H322=0,"New",(J322-H322)/H322))</f>
        <v>-0.468105175578645</v>
      </c>
      <c r="M322" s="7" t="str">
        <f aca="false">IF(AND(OR(C322&lt;&gt;0,H322&lt;&gt;0),D322=0,I322=0),"DROP",IF(AND(OR(D322&lt;&gt;0,I322&lt;&gt;0),C322=0,H322=0),"NEW",""))</f>
        <v/>
      </c>
    </row>
    <row r="323" customFormat="false" ht="15" hidden="false" customHeight="false" outlineLevel="0" collapsed="false">
      <c r="A323" s="7" t="s">
        <v>280</v>
      </c>
      <c r="B323" s="7" t="str">
        <f aca="false">IFERROR(INDEX('Source'!$C:$C,MATCH($A323,'Source'!$B:$B,0)),"")</f>
        <v>מגן ברך שחור</v>
      </c>
      <c r="C323" s="8" t="n">
        <f aca="false">SUMIFS('Source'!$D:$D,'Source'!$A:$A,"102 - Orthopedic institutes",'Source'!$B:$B,$A323)</f>
        <v>9</v>
      </c>
      <c r="D323" s="8" t="n">
        <f aca="false">SUMIFS('Source'!$F:$F,'Source'!$A:$A,"102 - Orthopedic institutes",'Source'!$B:$B,$A323)</f>
        <v>0</v>
      </c>
      <c r="E323" s="8" t="n">
        <f aca="false">D323*$J$5</f>
        <v>0</v>
      </c>
      <c r="F323" s="8" t="n">
        <f aca="false">E323-C323</f>
        <v>-9</v>
      </c>
      <c r="G323" s="9" t="n">
        <f aca="false">IF(AND(C323=0,E323=0),0,IF(C323=0,"New",(E323-C323)/C323))</f>
        <v>-1</v>
      </c>
      <c r="H323" s="8" t="n">
        <f aca="false">SUMIFS('Source'!$E:$E,'Source'!$A:$A,"102 - Orthopedic institutes",'Source'!$B:$B,$A323)</f>
        <v>254.24</v>
      </c>
      <c r="I323" s="8" t="n">
        <f aca="false">SUMIFS('Source'!$G:$G,'Source'!$A:$A,"102 - Orthopedic institutes",'Source'!$B:$B,$A323)</f>
        <v>0</v>
      </c>
      <c r="J323" s="8" t="n">
        <f aca="false">I323*$J$5</f>
        <v>0</v>
      </c>
      <c r="K323" s="8" t="n">
        <f aca="false">J323-H323</f>
        <v>-254.24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179</v>
      </c>
      <c r="B324" s="7" t="str">
        <f aca="false">IFERROR(INDEX('Source'!$C:$C,MATCH($A324,'Source'!$B:$B,0)),"")</f>
        <v>אצבעון מסיליקון</v>
      </c>
      <c r="C324" s="8" t="n">
        <f aca="false">SUMIFS('Source'!$D:$D,'Source'!$A:$A,"102 - Orthopedic institutes",'Source'!$B:$B,$A324)</f>
        <v>52</v>
      </c>
      <c r="D324" s="8" t="n">
        <f aca="false">SUMIFS('Source'!$F:$F,'Source'!$A:$A,"102 - Orthopedic institutes",'Source'!$B:$B,$A324)</f>
        <v>40</v>
      </c>
      <c r="E324" s="8" t="n">
        <f aca="false">D324*$J$5</f>
        <v>50.5263157894737</v>
      </c>
      <c r="F324" s="8" t="n">
        <f aca="false">E324-C324</f>
        <v>-1.47368421052632</v>
      </c>
      <c r="G324" s="9" t="n">
        <f aca="false">IF(AND(C324=0,E324=0),0,IF(C324=0,"New",(E324-C324)/C324))</f>
        <v>-0.0283400809716599</v>
      </c>
      <c r="H324" s="8" t="n">
        <f aca="false">SUMIFS('Source'!$E:$E,'Source'!$A:$A,"102 - Orthopedic institutes",'Source'!$B:$B,$A324)</f>
        <v>1176.69</v>
      </c>
      <c r="I324" s="8" t="n">
        <f aca="false">SUMIFS('Source'!$G:$G,'Source'!$A:$A,"102 - Orthopedic institutes",'Source'!$B:$B,$A324)</f>
        <v>922.49</v>
      </c>
      <c r="J324" s="8" t="n">
        <f aca="false">I324*$J$5</f>
        <v>1165.25052631579</v>
      </c>
      <c r="K324" s="8" t="n">
        <f aca="false">J324-H324</f>
        <v>-11.4394736842107</v>
      </c>
      <c r="L324" s="9" t="n">
        <f aca="false">IF(AND(H324=0,J324=0),0,IF(H324=0,"New",(J324-H324)/H324))</f>
        <v>-0.0097217395271573</v>
      </c>
      <c r="M324" s="7" t="str">
        <f aca="false">IF(AND(OR(C324&lt;&gt;0,H324&lt;&gt;0),D324=0,I324=0),"DROP",IF(AND(OR(D324&lt;&gt;0,I324&lt;&gt;0),C324=0,H324=0),"NEW",""))</f>
        <v/>
      </c>
    </row>
    <row r="325" customFormat="false" ht="15" hidden="false" customHeight="false" outlineLevel="0" collapsed="false">
      <c r="A325" s="7" t="s">
        <v>321</v>
      </c>
      <c r="B325" s="7" t="str">
        <f aca="false">IFERROR(INDEX('Source'!$C:$C,MATCH($A325,'Source'!$B:$B,0)),"")</f>
        <v>מגן קרסול מתכוון</v>
      </c>
      <c r="C325" s="8" t="n">
        <f aca="false">SUMIFS('Source'!$D:$D,'Source'!$A:$A,"102 - Orthopedic institutes",'Source'!$B:$B,$A325)</f>
        <v>4</v>
      </c>
      <c r="D325" s="8" t="n">
        <f aca="false">SUMIFS('Source'!$F:$F,'Source'!$A:$A,"102 - Orthopedic institutes",'Source'!$B:$B,$A325)</f>
        <v>0</v>
      </c>
      <c r="E325" s="8" t="n">
        <f aca="false">D325*$J$5</f>
        <v>0</v>
      </c>
      <c r="F325" s="8" t="n">
        <f aca="false">E325-C325</f>
        <v>-4</v>
      </c>
      <c r="G325" s="9" t="n">
        <f aca="false">IF(AND(C325=0,E325=0),0,IF(C325=0,"New",(E325-C325)/C325))</f>
        <v>-1</v>
      </c>
      <c r="H325" s="8" t="n">
        <f aca="false">SUMIFS('Source'!$E:$E,'Source'!$A:$A,"102 - Orthopedic institutes",'Source'!$B:$B,$A325)</f>
        <v>252.74</v>
      </c>
      <c r="I325" s="8" t="n">
        <f aca="false">SUMIFS('Source'!$G:$G,'Source'!$A:$A,"102 - Orthopedic institutes",'Source'!$B:$B,$A325)</f>
        <v>0</v>
      </c>
      <c r="J325" s="8" t="n">
        <f aca="false">I325*$J$5</f>
        <v>0</v>
      </c>
      <c r="K325" s="8" t="n">
        <f aca="false">J325-H325</f>
        <v>-252.74</v>
      </c>
      <c r="L325" s="9" t="n">
        <f aca="false">IF(AND(H325=0,J325=0),0,IF(H325=0,"New",(J325-H325)/H325))</f>
        <v>-1</v>
      </c>
      <c r="M325" s="7" t="str">
        <f aca="false">IF(AND(OR(C325&lt;&gt;0,H325&lt;&gt;0),D325=0,I325=0),"DROP",IF(AND(OR(D325&lt;&gt;0,I325&lt;&gt;0),C325=0,H325=0),"NEW",""))</f>
        <v>DROP</v>
      </c>
    </row>
    <row r="326" customFormat="false" ht="15" hidden="false" customHeight="false" outlineLevel="0" collapsed="false">
      <c r="A326" s="7" t="s">
        <v>276</v>
      </c>
      <c r="B326" s="7" t="str">
        <f aca="false">IFERROR(INDEX('Source'!$C:$C,MATCH($A326,'Source'!$B:$B,0)),"")</f>
        <v>תחבושת נצמדת צבע בז'</v>
      </c>
      <c r="C326" s="8" t="n">
        <f aca="false">SUMIFS('Source'!$D:$D,'Source'!$A:$A,"102 - Orthopedic institutes",'Source'!$B:$B,$A326)</f>
        <v>0</v>
      </c>
      <c r="D326" s="8" t="n">
        <f aca="false">SUMIFS('Source'!$F:$F,'Source'!$A:$A,"102 - Orthopedic institutes",'Source'!$B:$B,$A326)</f>
        <v>24</v>
      </c>
      <c r="E326" s="8" t="n">
        <f aca="false">D326*$J$5</f>
        <v>30.3157894736842</v>
      </c>
      <c r="F326" s="8" t="n">
        <f aca="false">E326-C326</f>
        <v>30.3157894736842</v>
      </c>
      <c r="G326" s="9" t="str">
        <f aca="false">IF(AND(C326=0,E326=0),0,IF(C326=0,"New",(E326-C326)/C326))</f>
        <v>New</v>
      </c>
      <c r="H326" s="8" t="n">
        <f aca="false">SUMIFS('Source'!$E:$E,'Source'!$A:$A,"102 - Orthopedic institutes",'Source'!$B:$B,$A326)</f>
        <v>0</v>
      </c>
      <c r="I326" s="8" t="n">
        <f aca="false">SUMIFS('Source'!$G:$G,'Source'!$A:$A,"102 - Orthopedic institutes",'Source'!$B:$B,$A326)</f>
        <v>252</v>
      </c>
      <c r="J326" s="8" t="n">
        <f aca="false">I326*$J$5</f>
        <v>318.315789473684</v>
      </c>
      <c r="K326" s="8" t="n">
        <f aca="false">J326-H326</f>
        <v>318.315789473684</v>
      </c>
      <c r="L326" s="9" t="str">
        <f aca="false">IF(AND(H326=0,J326=0),0,IF(H326=0,"New",(J326-H326)/H326))</f>
        <v>New</v>
      </c>
      <c r="M326" s="7" t="str">
        <f aca="false">IF(AND(OR(C326&lt;&gt;0,H326&lt;&gt;0),D326=0,I326=0),"DROP",IF(AND(OR(D326&lt;&gt;0,I326&lt;&gt;0),C326=0,H326=0),"NEW",""))</f>
        <v>NEW</v>
      </c>
    </row>
    <row r="327" customFormat="false" ht="15" hidden="false" customHeight="false" outlineLevel="0" collapsed="false">
      <c r="A327" s="7" t="s">
        <v>602</v>
      </c>
      <c r="B327" s="7" t="str">
        <f aca="false">IFERROR(INDEX('Source'!$C:$C,MATCH($A327,'Source'!$B:$B,0)),"")</f>
        <v>סופורטר</v>
      </c>
      <c r="C327" s="8" t="n">
        <f aca="false">SUMIFS('Source'!$D:$D,'Source'!$A:$A,"102 - Orthopedic institutes",'Source'!$B:$B,$A327)</f>
        <v>6</v>
      </c>
      <c r="D327" s="8" t="n">
        <f aca="false">SUMIFS('Source'!$F:$F,'Source'!$A:$A,"102 - Orthopedic institutes",'Source'!$B:$B,$A327)</f>
        <v>2</v>
      </c>
      <c r="E327" s="8" t="n">
        <f aca="false">D327*$J$5</f>
        <v>2.52631578947368</v>
      </c>
      <c r="F327" s="8" t="n">
        <f aca="false">E327-C327</f>
        <v>-3.47368421052632</v>
      </c>
      <c r="G327" s="9" t="n">
        <f aca="false">IF(AND(C327=0,E327=0),0,IF(C327=0,"New",(E327-C327)/C327))</f>
        <v>-0.578947368421053</v>
      </c>
      <c r="H327" s="8" t="n">
        <f aca="false">SUMIFS('Source'!$E:$E,'Source'!$A:$A,"102 - Orthopedic institutes",'Source'!$B:$B,$A327)</f>
        <v>412.71</v>
      </c>
      <c r="I327" s="8" t="n">
        <f aca="false">SUMIFS('Source'!$G:$G,'Source'!$A:$A,"102 - Orthopedic institutes",'Source'!$B:$B,$A327)</f>
        <v>163</v>
      </c>
      <c r="J327" s="8" t="n">
        <f aca="false">I327*$J$5</f>
        <v>205.894736842105</v>
      </c>
      <c r="K327" s="8" t="n">
        <f aca="false">J327-H327</f>
        <v>-206.815263157895</v>
      </c>
      <c r="L327" s="9" t="n">
        <f aca="false">IF(AND(H327=0,J327=0),0,IF(H327=0,"New",(J327-H327)/H327))</f>
        <v>-0.501115221724443</v>
      </c>
      <c r="M327" s="7" t="str">
        <f aca="false">IF(AND(OR(C327&lt;&gt;0,H327&lt;&gt;0),D327=0,I327=0),"DROP",IF(AND(OR(D327&lt;&gt;0,I327&lt;&gt;0),C327=0,H327=0),"NEW",""))</f>
        <v/>
      </c>
    </row>
    <row r="328" customFormat="false" ht="15" hidden="false" customHeight="false" outlineLevel="0" collapsed="false">
      <c r="A328" s="7" t="s">
        <v>315</v>
      </c>
      <c r="B328" s="7" t="str">
        <f aca="false">IFERROR(INDEX('Source'!$C:$C,MATCH($A328,'Source'!$B:$B,0)),"")</f>
        <v>חבק יד מתכוון</v>
      </c>
      <c r="C328" s="8" t="n">
        <f aca="false">SUMIFS('Source'!$D:$D,'Source'!$A:$A,"102 - Orthopedic institutes",'Source'!$B:$B,$A328)</f>
        <v>7</v>
      </c>
      <c r="D328" s="8" t="n">
        <f aca="false">SUMIFS('Source'!$F:$F,'Source'!$A:$A,"102 - Orthopedic institutes",'Source'!$B:$B,$A328)</f>
        <v>0</v>
      </c>
      <c r="E328" s="8" t="n">
        <f aca="false">D328*$J$5</f>
        <v>0</v>
      </c>
      <c r="F328" s="8" t="n">
        <f aca="false">E328-C328</f>
        <v>-7</v>
      </c>
      <c r="G328" s="9" t="n">
        <f aca="false">IF(AND(C328=0,E328=0),0,IF(C328=0,"New",(E328-C328)/C328))</f>
        <v>-1</v>
      </c>
      <c r="H328" s="8" t="n">
        <f aca="false">SUMIFS('Source'!$E:$E,'Source'!$A:$A,"102 - Orthopedic institutes",'Source'!$B:$B,$A328)</f>
        <v>249</v>
      </c>
      <c r="I328" s="8" t="n">
        <f aca="false">SUMIFS('Source'!$G:$G,'Source'!$A:$A,"102 - Orthopedic institutes",'Source'!$B:$B,$A328)</f>
        <v>0</v>
      </c>
      <c r="J328" s="8" t="n">
        <f aca="false">I328*$J$5</f>
        <v>0</v>
      </c>
      <c r="K328" s="8" t="n">
        <f aca="false">J328-H328</f>
        <v>-249</v>
      </c>
      <c r="L328" s="9" t="n">
        <f aca="false">IF(AND(H328=0,J328=0),0,IF(H328=0,"New",(J328-H328)/H328))</f>
        <v>-1</v>
      </c>
      <c r="M328" s="7" t="str">
        <f aca="false">IF(AND(OR(C328&lt;&gt;0,H328&lt;&gt;0),D328=0,I328=0),"DROP",IF(AND(OR(D328&lt;&gt;0,I328&lt;&gt;0),C328=0,H328=0),"NEW",""))</f>
        <v>DROP</v>
      </c>
    </row>
    <row r="329" customFormat="false" ht="15" hidden="false" customHeight="false" outlineLevel="0" collapsed="false">
      <c r="A329" s="7" t="s">
        <v>375</v>
      </c>
      <c r="B329" s="7" t="str">
        <f aca="false">IFERROR(INDEX('Source'!$C:$C,MATCH($A329,'Source'!$B:$B,0)),"")</f>
        <v>חגורת שבר דו צדדית</v>
      </c>
      <c r="C329" s="8" t="n">
        <f aca="false">SUMIFS('Source'!$D:$D,'Source'!$A:$A,"102 - Orthopedic institutes",'Source'!$B:$B,$A329)</f>
        <v>6</v>
      </c>
      <c r="D329" s="8" t="n">
        <f aca="false">SUMIFS('Source'!$F:$F,'Source'!$A:$A,"102 - Orthopedic institutes",'Source'!$B:$B,$A329)</f>
        <v>7</v>
      </c>
      <c r="E329" s="8" t="n">
        <f aca="false">D329*$J$5</f>
        <v>8.84210526315789</v>
      </c>
      <c r="F329" s="8" t="n">
        <f aca="false">E329-C329</f>
        <v>2.84210526315789</v>
      </c>
      <c r="G329" s="9" t="n">
        <f aca="false">IF(AND(C329=0,E329=0),0,IF(C329=0,"New",(E329-C329)/C329))</f>
        <v>0.473684210526316</v>
      </c>
      <c r="H329" s="8" t="n">
        <f aca="false">SUMIFS('Source'!$E:$E,'Source'!$A:$A,"102 - Orthopedic institutes",'Source'!$B:$B,$A329)</f>
        <v>990.48</v>
      </c>
      <c r="I329" s="8" t="n">
        <f aca="false">SUMIFS('Source'!$G:$G,'Source'!$A:$A,"102 - Orthopedic institutes",'Source'!$B:$B,$A329)</f>
        <v>1238</v>
      </c>
      <c r="J329" s="8" t="n">
        <f aca="false">I329*$J$5</f>
        <v>1563.78947368421</v>
      </c>
      <c r="K329" s="8" t="n">
        <f aca="false">J329-H329</f>
        <v>573.30947368421</v>
      </c>
      <c r="L329" s="9" t="n">
        <f aca="false">IF(AND(H329=0,J329=0),0,IF(H329=0,"New",(J329-H329)/H329))</f>
        <v>0.57881983854718</v>
      </c>
      <c r="M329" s="7" t="str">
        <f aca="false">IF(AND(OR(C329&lt;&gt;0,H329&lt;&gt;0),D329=0,I329=0),"DROP",IF(AND(OR(D329&lt;&gt;0,I329&lt;&gt;0),C329=0,H329=0),"NEW",""))</f>
        <v/>
      </c>
    </row>
    <row r="330" customFormat="false" ht="15" hidden="false" customHeight="false" outlineLevel="0" collapsed="false">
      <c r="A330" s="7" t="s">
        <v>741</v>
      </c>
      <c r="B330" s="7" t="str">
        <f aca="false">IFERROR(INDEX('Source'!$C:$C,MATCH($A330,'Source'!$B:$B,0)),"")</f>
        <v>מגן אתלטי לגבר-תומך ספורטיבי לאשכים</v>
      </c>
      <c r="C330" s="8" t="n">
        <f aca="false">SUMIFS('Source'!$D:$D,'Source'!$A:$A,"102 - Orthopedic institutes",'Source'!$B:$B,$A330)</f>
        <v>0</v>
      </c>
      <c r="D330" s="8" t="n">
        <f aca="false">SUMIFS('Source'!$F:$F,'Source'!$A:$A,"102 - Orthopedic institutes",'Source'!$B:$B,$A330)</f>
        <v>3</v>
      </c>
      <c r="E330" s="8" t="n">
        <f aca="false">D330*$J$5</f>
        <v>3.78947368421053</v>
      </c>
      <c r="F330" s="8" t="n">
        <f aca="false">E330-C330</f>
        <v>3.78947368421053</v>
      </c>
      <c r="G330" s="9" t="str">
        <f aca="false">IF(AND(C330=0,E330=0),0,IF(C330=0,"New",(E330-C330)/C330))</f>
        <v>New</v>
      </c>
      <c r="H330" s="8" t="n">
        <f aca="false">SUMIFS('Source'!$E:$E,'Source'!$A:$A,"102 - Orthopedic institutes",'Source'!$B:$B,$A330)</f>
        <v>0</v>
      </c>
      <c r="I330" s="8" t="n">
        <f aca="false">SUMIFS('Source'!$G:$G,'Source'!$A:$A,"102 - Orthopedic institutes",'Source'!$B:$B,$A330)</f>
        <v>247.34</v>
      </c>
      <c r="J330" s="8" t="n">
        <f aca="false">I330*$J$5</f>
        <v>312.42947368421</v>
      </c>
      <c r="K330" s="8" t="n">
        <f aca="false">J330-H330</f>
        <v>312.42947368421</v>
      </c>
      <c r="L330" s="9" t="str">
        <f aca="false">IF(AND(H330=0,J330=0),0,IF(H330=0,"New",(J330-H330)/H330))</f>
        <v>New</v>
      </c>
      <c r="M330" s="7" t="str">
        <f aca="false">IF(AND(OR(C330&lt;&gt;0,H330&lt;&gt;0),D330=0,I330=0),"DROP",IF(AND(OR(D330&lt;&gt;0,I330&lt;&gt;0),C330=0,H330=0),"NEW",""))</f>
        <v>NEW</v>
      </c>
    </row>
    <row r="331" customFormat="false" ht="15" hidden="false" customHeight="false" outlineLevel="0" collapsed="false">
      <c r="A331" s="7" t="s">
        <v>444</v>
      </c>
      <c r="B331" s="7" t="str">
        <f aca="false">IFERROR(INDEX('Source'!$C:$C,MATCH($A331,'Source'!$B:$B,0)),"")</f>
        <v>מתלה</v>
      </c>
      <c r="C331" s="8" t="n">
        <f aca="false">SUMIFS('Source'!$D:$D,'Source'!$A:$A,"102 - Orthopedic institutes",'Source'!$B:$B,$A331)</f>
        <v>12</v>
      </c>
      <c r="D331" s="8" t="n">
        <f aca="false">SUMIFS('Source'!$F:$F,'Source'!$A:$A,"102 - Orthopedic institutes",'Source'!$B:$B,$A331)</f>
        <v>6</v>
      </c>
      <c r="E331" s="8" t="n">
        <f aca="false">D331*$J$5</f>
        <v>7.57894736842105</v>
      </c>
      <c r="F331" s="8" t="n">
        <f aca="false">E331-C331</f>
        <v>-4.42105263157895</v>
      </c>
      <c r="G331" s="9" t="n">
        <f aca="false">IF(AND(C331=0,E331=0),0,IF(C331=0,"New",(E331-C331)/C331))</f>
        <v>-0.368421052631579</v>
      </c>
      <c r="H331" s="8" t="n">
        <f aca="false">SUMIFS('Source'!$E:$E,'Source'!$A:$A,"102 - Orthopedic institutes",'Source'!$B:$B,$A331)</f>
        <v>912.08</v>
      </c>
      <c r="I331" s="8" t="n">
        <f aca="false">SUMIFS('Source'!$G:$G,'Source'!$A:$A,"102 - Orthopedic institutes",'Source'!$B:$B,$A331)</f>
        <v>666.24</v>
      </c>
      <c r="J331" s="8" t="n">
        <f aca="false">I331*$J$5</f>
        <v>841.566315789474</v>
      </c>
      <c r="K331" s="8" t="n">
        <f aca="false">J331-H331</f>
        <v>-70.5136842105264</v>
      </c>
      <c r="L331" s="9" t="n">
        <f aca="false">IF(AND(H331=0,J331=0),0,IF(H331=0,"New",(J331-H331)/H331))</f>
        <v>-0.0773108545418455</v>
      </c>
      <c r="M331" s="7" t="str">
        <f aca="false">IF(AND(OR(C331&lt;&gt;0,H331&lt;&gt;0),D331=0,I331=0),"DROP",IF(AND(OR(D331&lt;&gt;0,I331&lt;&gt;0),C331=0,H331=0),"NEW",""))</f>
        <v/>
      </c>
    </row>
    <row r="332" customFormat="false" ht="15" hidden="false" customHeight="false" outlineLevel="0" collapsed="false">
      <c r="A332" s="7" t="s">
        <v>217</v>
      </c>
      <c r="B332" s="7" t="str">
        <f aca="false">IFERROR(INDEX('Source'!$C:$C,MATCH($A332,'Source'!$B:$B,0)),"")</f>
        <v>מלח אמבט לכף הרגל</v>
      </c>
      <c r="C332" s="8" t="n">
        <f aca="false">SUMIFS('Source'!$D:$D,'Source'!$A:$A,"102 - Orthopedic institutes",'Source'!$B:$B,$A332)</f>
        <v>29</v>
      </c>
      <c r="D332" s="8" t="n">
        <f aca="false">SUMIFS('Source'!$F:$F,'Source'!$A:$A,"102 - Orthopedic institutes",'Source'!$B:$B,$A332)</f>
        <v>10</v>
      </c>
      <c r="E332" s="8" t="n">
        <f aca="false">D332*$J$5</f>
        <v>12.6315789473684</v>
      </c>
      <c r="F332" s="8" t="n">
        <f aca="false">E332-C332</f>
        <v>-16.3684210526316</v>
      </c>
      <c r="G332" s="9" t="n">
        <f aca="false">IF(AND(C332=0,E332=0),0,IF(C332=0,"New",(E332-C332)/C332))</f>
        <v>-0.56442831215971</v>
      </c>
      <c r="H332" s="8" t="n">
        <f aca="false">SUMIFS('Source'!$E:$E,'Source'!$A:$A,"102 - Orthopedic institutes",'Source'!$B:$B,$A332)</f>
        <v>384.3</v>
      </c>
      <c r="I332" s="8" t="n">
        <f aca="false">SUMIFS('Source'!$G:$G,'Source'!$A:$A,"102 - Orthopedic institutes",'Source'!$B:$B,$A332)</f>
        <v>140.17</v>
      </c>
      <c r="J332" s="8" t="n">
        <f aca="false">I332*$J$5</f>
        <v>177.056842105263</v>
      </c>
      <c r="K332" s="8" t="n">
        <f aca="false">J332-H332</f>
        <v>-207.243157894737</v>
      </c>
      <c r="L332" s="9" t="n">
        <f aca="false">IF(AND(H332=0,J332=0),0,IF(H332=0,"New",(J332-H332)/H332))</f>
        <v>-0.539274415547065</v>
      </c>
      <c r="M332" s="7" t="str">
        <f aca="false">IF(AND(OR(C332&lt;&gt;0,H332&lt;&gt;0),D332=0,I332=0),"DROP",IF(AND(OR(D332&lt;&gt;0,I332&lt;&gt;0),C332=0,H332=0),"NEW",""))</f>
        <v/>
      </c>
    </row>
    <row r="333" customFormat="false" ht="15" hidden="false" customHeight="false" outlineLevel="0" collapsed="false">
      <c r="A333" s="7" t="s">
        <v>327</v>
      </c>
      <c r="B333" s="7" t="str">
        <f aca="false">IFERROR(INDEX('Source'!$C:$C,MATCH($A333,'Source'!$B:$B,0)),"")</f>
        <v>מגן קרסול שחור</v>
      </c>
      <c r="C333" s="8" t="n">
        <f aca="false">SUMIFS('Source'!$D:$D,'Source'!$A:$A,"102 - Orthopedic institutes",'Source'!$B:$B,$A333)</f>
        <v>9</v>
      </c>
      <c r="D333" s="8" t="n">
        <f aca="false">SUMIFS('Source'!$F:$F,'Source'!$A:$A,"102 - Orthopedic institutes",'Source'!$B:$B,$A333)</f>
        <v>0</v>
      </c>
      <c r="E333" s="8" t="n">
        <f aca="false">D333*$J$5</f>
        <v>0</v>
      </c>
      <c r="F333" s="8" t="n">
        <f aca="false">E333-C333</f>
        <v>-9</v>
      </c>
      <c r="G333" s="9" t="n">
        <f aca="false">IF(AND(C333=0,E333=0),0,IF(C333=0,"New",(E333-C333)/C333))</f>
        <v>-1</v>
      </c>
      <c r="H333" s="8" t="n">
        <f aca="false">SUMIFS('Source'!$E:$E,'Source'!$A:$A,"102 - Orthopedic institutes",'Source'!$B:$B,$A333)</f>
        <v>242.35</v>
      </c>
      <c r="I333" s="8" t="n">
        <f aca="false">SUMIFS('Source'!$G:$G,'Source'!$A:$A,"102 - Orthopedic institutes",'Source'!$B:$B,$A333)</f>
        <v>0</v>
      </c>
      <c r="J333" s="8" t="n">
        <f aca="false">I333*$J$5</f>
        <v>0</v>
      </c>
      <c r="K333" s="8" t="n">
        <f aca="false">J333-H333</f>
        <v>-242.35</v>
      </c>
      <c r="L333" s="9" t="n">
        <f aca="false">IF(AND(H333=0,J333=0),0,IF(H333=0,"New",(J333-H333)/H333))</f>
        <v>-1</v>
      </c>
      <c r="M333" s="7" t="str">
        <f aca="false">IF(AND(OR(C333&lt;&gt;0,H333&lt;&gt;0),D333=0,I333=0),"DROP",IF(AND(OR(D333&lt;&gt;0,I333&lt;&gt;0),C333=0,H333=0),"NEW",""))</f>
        <v>DROP</v>
      </c>
    </row>
    <row r="334" customFormat="false" ht="15" hidden="false" customHeight="false" outlineLevel="0" collapsed="false">
      <c r="A334" s="7" t="s">
        <v>406</v>
      </c>
      <c r="B334" s="7" t="str">
        <f aca="false">IFERROR(INDEX('Source'!$C:$C,MATCH($A334,'Source'!$B:$B,0)),"")</f>
        <v>מגן ירך</v>
      </c>
      <c r="C334" s="8" t="n">
        <f aca="false">SUMIFS('Source'!$D:$D,'Source'!$A:$A,"102 - Orthopedic institutes",'Source'!$B:$B,$A334)</f>
        <v>6</v>
      </c>
      <c r="D334" s="8" t="n">
        <f aca="false">SUMIFS('Source'!$F:$F,'Source'!$A:$A,"102 - Orthopedic institutes",'Source'!$B:$B,$A334)</f>
        <v>2</v>
      </c>
      <c r="E334" s="8" t="n">
        <f aca="false">D334*$J$5</f>
        <v>2.52631578947368</v>
      </c>
      <c r="F334" s="8" t="n">
        <f aca="false">E334-C334</f>
        <v>-3.47368421052632</v>
      </c>
      <c r="G334" s="9" t="n">
        <f aca="false">IF(AND(C334=0,E334=0),0,IF(C334=0,"New",(E334-C334)/C334))</f>
        <v>-0.578947368421053</v>
      </c>
      <c r="H334" s="8" t="n">
        <f aca="false">SUMIFS('Source'!$E:$E,'Source'!$A:$A,"102 - Orthopedic institutes",'Source'!$B:$B,$A334)</f>
        <v>365.6</v>
      </c>
      <c r="I334" s="8" t="n">
        <f aca="false">SUMIFS('Source'!$G:$G,'Source'!$A:$A,"102 - Orthopedic institutes",'Source'!$B:$B,$A334)</f>
        <v>123.64</v>
      </c>
      <c r="J334" s="8" t="n">
        <f aca="false">I334*$J$5</f>
        <v>156.176842105263</v>
      </c>
      <c r="K334" s="8" t="n">
        <f aca="false">J334-H334</f>
        <v>-209.423157894737</v>
      </c>
      <c r="L334" s="9" t="n">
        <f aca="false">IF(AND(H334=0,J334=0),0,IF(H334=0,"New",(J334-H334)/H334))</f>
        <v>-0.572820453760221</v>
      </c>
      <c r="M334" s="7" t="str">
        <f aca="false">IF(AND(OR(C334&lt;&gt;0,H334&lt;&gt;0),D334=0,I334=0),"DROP",IF(AND(OR(D334&lt;&gt;0,I334&lt;&gt;0),C334=0,H334=0),"NEW",""))</f>
        <v/>
      </c>
    </row>
    <row r="335" customFormat="false" ht="15" hidden="false" customHeight="false" outlineLevel="0" collapsed="false">
      <c r="A335" s="7" t="s">
        <v>178</v>
      </c>
      <c r="B335" s="7" t="str">
        <f aca="false">IFERROR(INDEX('Source'!$C:$C,MATCH($A335,'Source'!$B:$B,0)),"")</f>
        <v>חבק טניס</v>
      </c>
      <c r="C335" s="8" t="n">
        <f aca="false">SUMIFS('Source'!$D:$D,'Source'!$A:$A,"102 - Orthopedic institutes",'Source'!$B:$B,$A335)</f>
        <v>3</v>
      </c>
      <c r="D335" s="8" t="n">
        <f aca="false">SUMIFS('Source'!$F:$F,'Source'!$A:$A,"102 - Orthopedic institutes",'Source'!$B:$B,$A335)</f>
        <v>0</v>
      </c>
      <c r="E335" s="8" t="n">
        <f aca="false">D335*$J$5</f>
        <v>0</v>
      </c>
      <c r="F335" s="8" t="n">
        <f aca="false">E335-C335</f>
        <v>-3</v>
      </c>
      <c r="G335" s="9" t="n">
        <f aca="false">IF(AND(C335=0,E335=0),0,IF(C335=0,"New",(E335-C335)/C335))</f>
        <v>-1</v>
      </c>
      <c r="H335" s="8" t="n">
        <f aca="false">SUMIFS('Source'!$E:$E,'Source'!$A:$A,"102 - Orthopedic institutes",'Source'!$B:$B,$A335)</f>
        <v>241.72</v>
      </c>
      <c r="I335" s="8" t="n">
        <f aca="false">SUMIFS('Source'!$G:$G,'Source'!$A:$A,"102 - Orthopedic institutes",'Source'!$B:$B,$A335)</f>
        <v>0</v>
      </c>
      <c r="J335" s="8" t="n">
        <f aca="false">I335*$J$5</f>
        <v>0</v>
      </c>
      <c r="K335" s="8" t="n">
        <f aca="false">J335-H335</f>
        <v>-241.72</v>
      </c>
      <c r="L335" s="9" t="n">
        <f aca="false">IF(AND(H335=0,J335=0),0,IF(H335=0,"New",(J335-H335)/H335))</f>
        <v>-1</v>
      </c>
      <c r="M335" s="7" t="str">
        <f aca="false">IF(AND(OR(C335&lt;&gt;0,H335&lt;&gt;0),D335=0,I335=0),"DROP",IF(AND(OR(D335&lt;&gt;0,I335&lt;&gt;0),C335=0,H335=0),"NEW",""))</f>
        <v>DROP</v>
      </c>
    </row>
    <row r="336" customFormat="false" ht="15" hidden="false" customHeight="false" outlineLevel="0" collapsed="false">
      <c r="A336" s="7" t="s">
        <v>742</v>
      </c>
      <c r="B336" s="7" t="str">
        <f aca="false">IFERROR(INDEX('Source'!$C:$C,MATCH($A336,'Source'!$B:$B,0)),"")</f>
        <v>מגן אתלטי לגבר-תומך ספורטיבי לאשכים</v>
      </c>
      <c r="C336" s="8" t="n">
        <f aca="false">SUMIFS('Source'!$D:$D,'Source'!$A:$A,"102 - Orthopedic institutes",'Source'!$B:$B,$A336)</f>
        <v>0</v>
      </c>
      <c r="D336" s="8" t="n">
        <f aca="false">SUMIFS('Source'!$F:$F,'Source'!$A:$A,"102 - Orthopedic institutes",'Source'!$B:$B,$A336)</f>
        <v>3</v>
      </c>
      <c r="E336" s="8" t="n">
        <f aca="false">D336*$J$5</f>
        <v>3.78947368421053</v>
      </c>
      <c r="F336" s="8" t="n">
        <f aca="false">E336-C336</f>
        <v>3.78947368421053</v>
      </c>
      <c r="G336" s="9" t="str">
        <f aca="false">IF(AND(C336=0,E336=0),0,IF(C336=0,"New",(E336-C336)/C336))</f>
        <v>New</v>
      </c>
      <c r="H336" s="8" t="n">
        <f aca="false">SUMIFS('Source'!$E:$E,'Source'!$A:$A,"102 - Orthopedic institutes",'Source'!$B:$B,$A336)</f>
        <v>0</v>
      </c>
      <c r="I336" s="8" t="n">
        <f aca="false">SUMIFS('Source'!$G:$G,'Source'!$A:$A,"102 - Orthopedic institutes",'Source'!$B:$B,$A336)</f>
        <v>241.72</v>
      </c>
      <c r="J336" s="8" t="n">
        <f aca="false">I336*$J$5</f>
        <v>305.330526315789</v>
      </c>
      <c r="K336" s="8" t="n">
        <f aca="false">J336-H336</f>
        <v>305.330526315789</v>
      </c>
      <c r="L336" s="9" t="str">
        <f aca="false">IF(AND(H336=0,J336=0),0,IF(H336=0,"New",(J336-H336)/H336))</f>
        <v>New</v>
      </c>
      <c r="M336" s="7" t="str">
        <f aca="false">IF(AND(OR(C336&lt;&gt;0,H336&lt;&gt;0),D336=0,I336=0),"DROP",IF(AND(OR(D336&lt;&gt;0,I336&lt;&gt;0),C336=0,H336=0),"NEW",""))</f>
        <v>NEW</v>
      </c>
    </row>
    <row r="337" customFormat="false" ht="15" hidden="false" customHeight="false" outlineLevel="0" collapsed="false">
      <c r="A337" s="7" t="s">
        <v>743</v>
      </c>
      <c r="B337" s="7" t="str">
        <f aca="false">IFERROR(INDEX('Source'!$C:$C,MATCH($A337,'Source'!$B:$B,0)),"")</f>
        <v>מגן אתלטי לגבר-תומך ספורטיבי לאשכים</v>
      </c>
      <c r="C337" s="8" t="n">
        <f aca="false">SUMIFS('Source'!$D:$D,'Source'!$A:$A,"102 - Orthopedic institutes",'Source'!$B:$B,$A337)</f>
        <v>0</v>
      </c>
      <c r="D337" s="8" t="n">
        <f aca="false">SUMIFS('Source'!$F:$F,'Source'!$A:$A,"102 - Orthopedic institutes",'Source'!$B:$B,$A337)</f>
        <v>3</v>
      </c>
      <c r="E337" s="8" t="n">
        <f aca="false">D337*$J$5</f>
        <v>3.78947368421053</v>
      </c>
      <c r="F337" s="8" t="n">
        <f aca="false">E337-C337</f>
        <v>3.78947368421053</v>
      </c>
      <c r="G337" s="9" t="str">
        <f aca="false">IF(AND(C337=0,E337=0),0,IF(C337=0,"New",(E337-C337)/C337))</f>
        <v>New</v>
      </c>
      <c r="H337" s="8" t="n">
        <f aca="false">SUMIFS('Source'!$E:$E,'Source'!$A:$A,"102 - Orthopedic institutes",'Source'!$B:$B,$A337)</f>
        <v>0</v>
      </c>
      <c r="I337" s="8" t="n">
        <f aca="false">SUMIFS('Source'!$G:$G,'Source'!$A:$A,"102 - Orthopedic institutes",'Source'!$B:$B,$A337)</f>
        <v>241.72</v>
      </c>
      <c r="J337" s="8" t="n">
        <f aca="false">I337*$J$5</f>
        <v>305.330526315789</v>
      </c>
      <c r="K337" s="8" t="n">
        <f aca="false">J337-H337</f>
        <v>305.330526315789</v>
      </c>
      <c r="L337" s="9" t="str">
        <f aca="false">IF(AND(H337=0,J337=0),0,IF(H337=0,"New",(J337-H337)/H337))</f>
        <v>New</v>
      </c>
      <c r="M337" s="7" t="str">
        <f aca="false">IF(AND(OR(C337&lt;&gt;0,H337&lt;&gt;0),D337=0,I337=0),"DROP",IF(AND(OR(D337&lt;&gt;0,I337&lt;&gt;0),C337=0,H337=0),"NEW",""))</f>
        <v>NEW</v>
      </c>
    </row>
    <row r="338" customFormat="false" ht="15" hidden="false" customHeight="false" outlineLevel="0" collapsed="false">
      <c r="A338" s="7" t="s">
        <v>744</v>
      </c>
      <c r="B338" s="7" t="str">
        <f aca="false">IFERROR(INDEX('Source'!$C:$C,MATCH($A338,'Source'!$B:$B,0)),"")</f>
        <v>מגן ברך +חור לפיקה</v>
      </c>
      <c r="C338" s="8" t="n">
        <f aca="false">SUMIFS('Source'!$D:$D,'Source'!$A:$A,"102 - Orthopedic institutes",'Source'!$B:$B,$A338)</f>
        <v>0</v>
      </c>
      <c r="D338" s="8" t="n">
        <f aca="false">SUMIFS('Source'!$F:$F,'Source'!$A:$A,"102 - Orthopedic institutes",'Source'!$B:$B,$A338)</f>
        <v>3</v>
      </c>
      <c r="E338" s="8" t="n">
        <f aca="false">D338*$J$5</f>
        <v>3.78947368421053</v>
      </c>
      <c r="F338" s="8" t="n">
        <f aca="false">E338-C338</f>
        <v>3.78947368421053</v>
      </c>
      <c r="G338" s="9" t="str">
        <f aca="false">IF(AND(C338=0,E338=0),0,IF(C338=0,"New",(E338-C338)/C338))</f>
        <v>New</v>
      </c>
      <c r="H338" s="8" t="n">
        <f aca="false">SUMIFS('Source'!$E:$E,'Source'!$A:$A,"102 - Orthopedic institutes",'Source'!$B:$B,$A338)</f>
        <v>0</v>
      </c>
      <c r="I338" s="8" t="n">
        <f aca="false">SUMIFS('Source'!$G:$G,'Source'!$A:$A,"102 - Orthopedic institutes",'Source'!$B:$B,$A338)</f>
        <v>240</v>
      </c>
      <c r="J338" s="8" t="n">
        <f aca="false">I338*$J$5</f>
        <v>303.157894736842</v>
      </c>
      <c r="K338" s="8" t="n">
        <f aca="false">J338-H338</f>
        <v>303.157894736842</v>
      </c>
      <c r="L338" s="9" t="str">
        <f aca="false">IF(AND(H338=0,J338=0),0,IF(H338=0,"New",(J338-H338)/H338))</f>
        <v>New</v>
      </c>
      <c r="M338" s="7" t="str">
        <f aca="false">IF(AND(OR(C338&lt;&gt;0,H338&lt;&gt;0),D338=0,I338=0),"DROP",IF(AND(OR(D338&lt;&gt;0,I338&lt;&gt;0),C338=0,H338=0),"NEW",""))</f>
        <v>NEW</v>
      </c>
    </row>
    <row r="339" customFormat="false" ht="15" hidden="false" customHeight="false" outlineLevel="0" collapsed="false">
      <c r="A339" s="7" t="s">
        <v>121</v>
      </c>
      <c r="B339" s="7" t="str">
        <f aca="false">IFERROR(INDEX('Source'!$C:$C,MATCH($A339,'Source'!$B:$B,0)),"")</f>
        <v>שרוול מטטרזלי מסיליקון</v>
      </c>
      <c r="C339" s="8" t="n">
        <f aca="false">SUMIFS('Source'!$D:$D,'Source'!$A:$A,"102 - Orthopedic institutes",'Source'!$B:$B,$A339)</f>
        <v>38</v>
      </c>
      <c r="D339" s="8" t="n">
        <f aca="false">SUMIFS('Source'!$F:$F,'Source'!$A:$A,"102 - Orthopedic institutes",'Source'!$B:$B,$A339)</f>
        <v>34</v>
      </c>
      <c r="E339" s="8" t="n">
        <f aca="false">D339*$J$5</f>
        <v>42.9473684210526</v>
      </c>
      <c r="F339" s="8" t="n">
        <f aca="false">E339-C339</f>
        <v>4.94736842105263</v>
      </c>
      <c r="G339" s="9" t="n">
        <f aca="false">IF(AND(C339=0,E339=0),0,IF(C339=0,"New",(E339-C339)/C339))</f>
        <v>0.130193905817174</v>
      </c>
      <c r="H339" s="8" t="n">
        <f aca="false">SUMIFS('Source'!$E:$E,'Source'!$A:$A,"102 - Orthopedic institutes",'Source'!$B:$B,$A339)</f>
        <v>2308.31</v>
      </c>
      <c r="I339" s="8" t="n">
        <f aca="false">SUMIFS('Source'!$G:$G,'Source'!$A:$A,"102 - Orthopedic institutes",'Source'!$B:$B,$A339)</f>
        <v>2070.08</v>
      </c>
      <c r="J339" s="8" t="n">
        <f aca="false">I339*$J$5</f>
        <v>2614.83789473684</v>
      </c>
      <c r="K339" s="8" t="n">
        <f aca="false">J339-H339</f>
        <v>306.527894736842</v>
      </c>
      <c r="L339" s="9" t="n">
        <f aca="false">IF(AND(H339=0,J339=0),0,IF(H339=0,"New",(J339-H339)/H339))</f>
        <v>0.132793210070069</v>
      </c>
      <c r="M339" s="7" t="str">
        <f aca="false">IF(AND(OR(C339&lt;&gt;0,H339&lt;&gt;0),D339=0,I339=0),"DROP",IF(AND(OR(D339&lt;&gt;0,I339&lt;&gt;0),C339=0,H339=0),"NEW",""))</f>
        <v/>
      </c>
    </row>
    <row r="340" customFormat="false" ht="15" hidden="false" customHeight="false" outlineLevel="0" collapsed="false">
      <c r="A340" s="7" t="s">
        <v>516</v>
      </c>
      <c r="B340" s="7" t="str">
        <f aca="false">IFERROR(INDEX('Source'!$C:$C,MATCH($A340,'Source'!$B:$B,0)),"")</f>
        <v>מידרסים מסיליקון</v>
      </c>
      <c r="C340" s="8" t="n">
        <f aca="false">SUMIFS('Source'!$D:$D,'Source'!$A:$A,"102 - Orthopedic institutes",'Source'!$B:$B,$A340)</f>
        <v>4</v>
      </c>
      <c r="D340" s="8" t="n">
        <f aca="false">SUMIFS('Source'!$F:$F,'Source'!$A:$A,"102 - Orthopedic institutes",'Source'!$B:$B,$A340)</f>
        <v>6</v>
      </c>
      <c r="E340" s="8" t="n">
        <f aca="false">D340*$J$5</f>
        <v>7.57894736842105</v>
      </c>
      <c r="F340" s="8" t="n">
        <f aca="false">E340-C340</f>
        <v>3.57894736842105</v>
      </c>
      <c r="G340" s="9" t="n">
        <f aca="false">IF(AND(C340=0,E340=0),0,IF(C340=0,"New",(E340-C340)/C340))</f>
        <v>0.894736842105263</v>
      </c>
      <c r="H340" s="8" t="n">
        <f aca="false">SUMIFS('Source'!$E:$E,'Source'!$A:$A,"102 - Orthopedic institutes",'Source'!$B:$B,$A340)</f>
        <v>474.16</v>
      </c>
      <c r="I340" s="8" t="n">
        <f aca="false">SUMIFS('Source'!$G:$G,'Source'!$A:$A,"102 - Orthopedic institutes",'Source'!$B:$B,$A340)</f>
        <v>711.22</v>
      </c>
      <c r="J340" s="8" t="n">
        <f aca="false">I340*$J$5</f>
        <v>898.383157894737</v>
      </c>
      <c r="K340" s="8" t="n">
        <f aca="false">J340-H340</f>
        <v>424.223157894737</v>
      </c>
      <c r="L340" s="9" t="n">
        <f aca="false">IF(AND(H340=0,J340=0),0,IF(H340=0,"New",(J340-H340)/H340))</f>
        <v>0.894683562288546</v>
      </c>
      <c r="M340" s="7" t="str">
        <f aca="false">IF(AND(OR(C340&lt;&gt;0,H340&lt;&gt;0),D340=0,I340=0),"DROP",IF(AND(OR(D340&lt;&gt;0,I340&lt;&gt;0),C340=0,H340=0),"NEW",""))</f>
        <v/>
      </c>
    </row>
    <row r="341" customFormat="false" ht="15" hidden="false" customHeight="false" outlineLevel="0" collapsed="false">
      <c r="A341" s="7" t="s">
        <v>745</v>
      </c>
      <c r="B341" s="7" t="str">
        <f aca="false">IFERROR(INDEX('Source'!$C:$C,MATCH($A341,'Source'!$B:$B,0)),"")</f>
        <v>סד לקרסול + מוטות</v>
      </c>
      <c r="C341" s="8" t="n">
        <f aca="false">SUMIFS('Source'!$D:$D,'Source'!$A:$A,"102 - Orthopedic institutes",'Source'!$B:$B,$A341)</f>
        <v>-1</v>
      </c>
      <c r="D341" s="8" t="n">
        <f aca="false">SUMIFS('Source'!$F:$F,'Source'!$A:$A,"102 - Orthopedic institutes",'Source'!$B:$B,$A341)</f>
        <v>0</v>
      </c>
      <c r="E341" s="8" t="n">
        <f aca="false">D341*$J$5</f>
        <v>0</v>
      </c>
      <c r="F341" s="8" t="n">
        <f aca="false">E341-C341</f>
        <v>1</v>
      </c>
      <c r="G341" s="9" t="n">
        <f aca="false">IF(AND(C341=0,E341=0),0,IF(C341=0,"New",(E341-C341)/C341))</f>
        <v>-1</v>
      </c>
      <c r="H341" s="8" t="n">
        <f aca="false">SUMIFS('Source'!$E:$E,'Source'!$A:$A,"102 - Orthopedic institutes",'Source'!$B:$B,$A341)</f>
        <v>-236.32</v>
      </c>
      <c r="I341" s="8" t="n">
        <f aca="false">SUMIFS('Source'!$G:$G,'Source'!$A:$A,"102 - Orthopedic institutes",'Source'!$B:$B,$A341)</f>
        <v>0</v>
      </c>
      <c r="J341" s="8" t="n">
        <f aca="false">I341*$J$5</f>
        <v>0</v>
      </c>
      <c r="K341" s="8" t="n">
        <f aca="false">J341-H341</f>
        <v>236.32</v>
      </c>
      <c r="L341" s="9" t="n">
        <f aca="false">IF(AND(H341=0,J341=0),0,IF(H341=0,"New",(J341-H341)/H341))</f>
        <v>-1</v>
      </c>
      <c r="M341" s="7" t="str">
        <f aca="false">IF(AND(OR(C341&lt;&gt;0,H341&lt;&gt;0),D341=0,I341=0),"DROP",IF(AND(OR(D341&lt;&gt;0,I341&lt;&gt;0),C341=0,H341=0),"NEW",""))</f>
        <v>DROP</v>
      </c>
    </row>
    <row r="342" customFormat="false" ht="15" hidden="false" customHeight="false" outlineLevel="0" collapsed="false">
      <c r="A342" s="7" t="s">
        <v>249</v>
      </c>
      <c r="B342" s="7" t="str">
        <f aca="false">IFERROR(INDEX('Source'!$C:$C,MATCH($A342,'Source'!$B:$B,0)),"")</f>
        <v>חבק יד מתכוון</v>
      </c>
      <c r="C342" s="8" t="n">
        <f aca="false">SUMIFS('Source'!$D:$D,'Source'!$A:$A,"102 - Orthopedic institutes",'Source'!$B:$B,$A342)</f>
        <v>7</v>
      </c>
      <c r="D342" s="8" t="n">
        <f aca="false">SUMIFS('Source'!$F:$F,'Source'!$A:$A,"102 - Orthopedic institutes",'Source'!$B:$B,$A342)</f>
        <v>14</v>
      </c>
      <c r="E342" s="8" t="n">
        <f aca="false">D342*$J$5</f>
        <v>17.6842105263158</v>
      </c>
      <c r="F342" s="8" t="n">
        <f aca="false">E342-C342</f>
        <v>10.6842105263158</v>
      </c>
      <c r="G342" s="9" t="n">
        <f aca="false">IF(AND(C342=0,E342=0),0,IF(C342=0,"New",(E342-C342)/C342))</f>
        <v>1.52631578947368</v>
      </c>
      <c r="H342" s="8" t="n">
        <f aca="false">SUMIFS('Source'!$E:$E,'Source'!$A:$A,"102 - Orthopedic institutes",'Source'!$B:$B,$A342)</f>
        <v>225.81</v>
      </c>
      <c r="I342" s="8" t="n">
        <f aca="false">SUMIFS('Source'!$G:$G,'Source'!$A:$A,"102 - Orthopedic institutes",'Source'!$B:$B,$A342)</f>
        <v>460.8</v>
      </c>
      <c r="J342" s="8" t="n">
        <f aca="false">I342*$J$5</f>
        <v>582.063157894737</v>
      </c>
      <c r="K342" s="8" t="n">
        <f aca="false">J342-H342</f>
        <v>356.253157894737</v>
      </c>
      <c r="L342" s="9" t="n">
        <f aca="false">IF(AND(H342=0,J342=0),0,IF(H342=0,"New",(J342-H342)/H342))</f>
        <v>1.57766776446896</v>
      </c>
      <c r="M342" s="7" t="str">
        <f aca="false">IF(AND(OR(C342&lt;&gt;0,H342&lt;&gt;0),D342=0,I342=0),"DROP",IF(AND(OR(D342&lt;&gt;0,I342&lt;&gt;0),C342=0,H342=0),"NEW",""))</f>
        <v/>
      </c>
    </row>
    <row r="343" customFormat="false" ht="15" hidden="false" customHeight="false" outlineLevel="0" collapsed="false">
      <c r="A343" s="7" t="s">
        <v>522</v>
      </c>
      <c r="B343" s="7" t="str">
        <f aca="false">IFERROR(INDEX('Source'!$C:$C,MATCH($A343,'Source'!$B:$B,0)),"")</f>
        <v>מגן ברך ארוך עם כרית סיליקון</v>
      </c>
      <c r="C343" s="8" t="n">
        <f aca="false">SUMIFS('Source'!$D:$D,'Source'!$A:$A,"102 - Orthopedic institutes",'Source'!$B:$B,$A343)</f>
        <v>5</v>
      </c>
      <c r="D343" s="8" t="n">
        <f aca="false">SUMIFS('Source'!$F:$F,'Source'!$A:$A,"102 - Orthopedic institutes",'Source'!$B:$B,$A343)</f>
        <v>2</v>
      </c>
      <c r="E343" s="8" t="n">
        <f aca="false">D343*$J$5</f>
        <v>2.52631578947368</v>
      </c>
      <c r="F343" s="8" t="n">
        <f aca="false">E343-C343</f>
        <v>-2.47368421052632</v>
      </c>
      <c r="G343" s="9" t="n">
        <f aca="false">IF(AND(C343=0,E343=0),0,IF(C343=0,"New",(E343-C343)/C343))</f>
        <v>-0.494736842105263</v>
      </c>
      <c r="H343" s="8" t="n">
        <f aca="false">SUMIFS('Source'!$E:$E,'Source'!$A:$A,"102 - Orthopedic institutes",'Source'!$B:$B,$A343)</f>
        <v>640</v>
      </c>
      <c r="I343" s="8" t="n">
        <f aca="false">SUMIFS('Source'!$G:$G,'Source'!$A:$A,"102 - Orthopedic institutes",'Source'!$B:$B,$A343)</f>
        <v>406.76</v>
      </c>
      <c r="J343" s="8" t="n">
        <f aca="false">I343*$J$5</f>
        <v>513.802105263158</v>
      </c>
      <c r="K343" s="8" t="n">
        <f aca="false">J343-H343</f>
        <v>-126.197894736842</v>
      </c>
      <c r="L343" s="9" t="n">
        <f aca="false">IF(AND(H343=0,J343=0),0,IF(H343=0,"New",(J343-H343)/H343))</f>
        <v>-0.197184210526316</v>
      </c>
      <c r="M343" s="7" t="str">
        <f aca="false">IF(AND(OR(C343&lt;&gt;0,H343&lt;&gt;0),D343=0,I343=0),"DROP",IF(AND(OR(D343&lt;&gt;0,I343&lt;&gt;0),C343=0,H343=0),"NEW",""))</f>
        <v/>
      </c>
    </row>
    <row r="344" customFormat="false" ht="15" hidden="false" customHeight="false" outlineLevel="0" collapsed="false">
      <c r="A344" s="7" t="s">
        <v>205</v>
      </c>
      <c r="B344" s="7" t="str">
        <f aca="false">IFERROR(INDEX('Source'!$C:$C,MATCH($A344,'Source'!$B:$B,0)),"")</f>
        <v>מדרס מתכוונן לגיל</v>
      </c>
      <c r="C344" s="8" t="n">
        <f aca="false">SUMIFS('Source'!$D:$D,'Source'!$A:$A,"102 - Orthopedic institutes",'Source'!$B:$B,$A344)</f>
        <v>18</v>
      </c>
      <c r="D344" s="8" t="n">
        <f aca="false">SUMIFS('Source'!$F:$F,'Source'!$A:$A,"102 - Orthopedic institutes",'Source'!$B:$B,$A344)</f>
        <v>20</v>
      </c>
      <c r="E344" s="8" t="n">
        <f aca="false">D344*$J$5</f>
        <v>25.2631578947368</v>
      </c>
      <c r="F344" s="8" t="n">
        <f aca="false">E344-C344</f>
        <v>7.26315789473684</v>
      </c>
      <c r="G344" s="9" t="n">
        <f aca="false">IF(AND(C344=0,E344=0),0,IF(C344=0,"New",(E344-C344)/C344))</f>
        <v>0.403508771929825</v>
      </c>
      <c r="H344" s="8" t="n">
        <f aca="false">SUMIFS('Source'!$E:$E,'Source'!$A:$A,"102 - Orthopedic institutes",'Source'!$B:$B,$A344)</f>
        <v>1368.01</v>
      </c>
      <c r="I344" s="8" t="n">
        <f aca="false">SUMIFS('Source'!$G:$G,'Source'!$A:$A,"102 - Orthopedic institutes",'Source'!$B:$B,$A344)</f>
        <v>1600.06</v>
      </c>
      <c r="J344" s="8" t="n">
        <f aca="false">I344*$J$5</f>
        <v>2021.12842105263</v>
      </c>
      <c r="K344" s="8" t="n">
        <f aca="false">J344-H344</f>
        <v>653.118421052631</v>
      </c>
      <c r="L344" s="9" t="n">
        <f aca="false">IF(AND(H344=0,J344=0),0,IF(H344=0,"New",(J344-H344)/H344))</f>
        <v>0.477422256454727</v>
      </c>
      <c r="M344" s="7" t="str">
        <f aca="false">IF(AND(OR(C344&lt;&gt;0,H344&lt;&gt;0),D344=0,I344=0),"DROP",IF(AND(OR(D344&lt;&gt;0,I344&lt;&gt;0),C344=0,H344=0),"NEW",""))</f>
        <v/>
      </c>
    </row>
    <row r="345" customFormat="false" ht="15" hidden="false" customHeight="false" outlineLevel="0" collapsed="false">
      <c r="A345" s="7" t="s">
        <v>746</v>
      </c>
      <c r="B345" s="7" t="str">
        <f aca="false">IFERROR(INDEX('Source'!$C:$C,MATCH($A345,'Source'!$B:$B,0)),"")</f>
        <v>סד קרסול קל שחור M</v>
      </c>
      <c r="C345" s="8" t="n">
        <f aca="false">SUMIFS('Source'!$D:$D,'Source'!$A:$A,"102 - Orthopedic institutes",'Source'!$B:$B,$A345)</f>
        <v>3</v>
      </c>
      <c r="D345" s="8" t="n">
        <f aca="false">SUMIFS('Source'!$F:$F,'Source'!$A:$A,"102 - Orthopedic institutes",'Source'!$B:$B,$A345)</f>
        <v>0</v>
      </c>
      <c r="E345" s="8" t="n">
        <f aca="false">D345*$J$5</f>
        <v>0</v>
      </c>
      <c r="F345" s="8" t="n">
        <f aca="false">E345-C345</f>
        <v>-3</v>
      </c>
      <c r="G345" s="9" t="n">
        <f aca="false">IF(AND(C345=0,E345=0),0,IF(C345=0,"New",(E345-C345)/C345))</f>
        <v>-1</v>
      </c>
      <c r="H345" s="8" t="n">
        <f aca="false">SUMIFS('Source'!$E:$E,'Source'!$A:$A,"102 - Orthopedic institutes",'Source'!$B:$B,$A345)</f>
        <v>230.01</v>
      </c>
      <c r="I345" s="8" t="n">
        <f aca="false">SUMIFS('Source'!$G:$G,'Source'!$A:$A,"102 - Orthopedic institutes",'Source'!$B:$B,$A345)</f>
        <v>0</v>
      </c>
      <c r="J345" s="8" t="n">
        <f aca="false">I345*$J$5</f>
        <v>0</v>
      </c>
      <c r="K345" s="8" t="n">
        <f aca="false">J345-H345</f>
        <v>-230.01</v>
      </c>
      <c r="L345" s="9" t="n">
        <f aca="false">IF(AND(H345=0,J345=0),0,IF(H345=0,"New",(J345-H345)/H345))</f>
        <v>-1</v>
      </c>
      <c r="M345" s="7" t="str">
        <f aca="false">IF(AND(OR(C345&lt;&gt;0,H345&lt;&gt;0),D345=0,I345=0),"DROP",IF(AND(OR(D345&lt;&gt;0,I345&lt;&gt;0),C345=0,H345=0),"NEW",""))</f>
        <v>DROP</v>
      </c>
    </row>
    <row r="346" customFormat="false" ht="15" hidden="false" customHeight="false" outlineLevel="0" collapsed="false">
      <c r="A346" s="7" t="s">
        <v>553</v>
      </c>
      <c r="B346" s="7" t="str">
        <f aca="false">IFERROR(INDEX('Source'!$C:$C,MATCH($A346,'Source'!$B:$B,0)),"")</f>
        <v>חגורת צלעות לאשה</v>
      </c>
      <c r="C346" s="8" t="n">
        <f aca="false">SUMIFS('Source'!$D:$D,'Source'!$A:$A,"102 - Orthopedic institutes",'Source'!$B:$B,$A346)</f>
        <v>2</v>
      </c>
      <c r="D346" s="8" t="n">
        <f aca="false">SUMIFS('Source'!$F:$F,'Source'!$A:$A,"102 - Orthopedic institutes",'Source'!$B:$B,$A346)</f>
        <v>0</v>
      </c>
      <c r="E346" s="8" t="n">
        <f aca="false">D346*$J$5</f>
        <v>0</v>
      </c>
      <c r="F346" s="8" t="n">
        <f aca="false">E346-C346</f>
        <v>-2</v>
      </c>
      <c r="G346" s="9" t="n">
        <f aca="false">IF(AND(C346=0,E346=0),0,IF(C346=0,"New",(E346-C346)/C346))</f>
        <v>-1</v>
      </c>
      <c r="H346" s="8" t="n">
        <f aca="false">SUMIFS('Source'!$E:$E,'Source'!$A:$A,"102 - Orthopedic institutes",'Source'!$B:$B,$A346)</f>
        <v>225.57</v>
      </c>
      <c r="I346" s="8" t="n">
        <f aca="false">SUMIFS('Source'!$G:$G,'Source'!$A:$A,"102 - Orthopedic institutes",'Source'!$B:$B,$A346)</f>
        <v>0</v>
      </c>
      <c r="J346" s="8" t="n">
        <f aca="false">I346*$J$5</f>
        <v>0</v>
      </c>
      <c r="K346" s="8" t="n">
        <f aca="false">J346-H346</f>
        <v>-225.57</v>
      </c>
      <c r="L346" s="9" t="n">
        <f aca="false">IF(AND(H346=0,J346=0),0,IF(H346=0,"New",(J346-H346)/H346))</f>
        <v>-1</v>
      </c>
      <c r="M346" s="7" t="str">
        <f aca="false">IF(AND(OR(C346&lt;&gt;0,H346&lt;&gt;0),D346=0,I346=0),"DROP",IF(AND(OR(D346&lt;&gt;0,I346&lt;&gt;0),C346=0,H346=0),"NEW",""))</f>
        <v>DROP</v>
      </c>
    </row>
    <row r="347" customFormat="false" ht="15" hidden="false" customHeight="false" outlineLevel="0" collapsed="false">
      <c r="A347" s="7" t="s">
        <v>285</v>
      </c>
      <c r="B347" s="7" t="str">
        <f aca="false">IFERROR(INDEX('Source'!$C:$C,MATCH($A347,'Source'!$B:$B,0)),"")</f>
        <v>מגן ברך ארוך</v>
      </c>
      <c r="C347" s="8" t="n">
        <f aca="false">SUMIFS('Source'!$D:$D,'Source'!$A:$A,"102 - Orthopedic institutes",'Source'!$B:$B,$A347)</f>
        <v>6</v>
      </c>
      <c r="D347" s="8" t="n">
        <f aca="false">SUMIFS('Source'!$F:$F,'Source'!$A:$A,"102 - Orthopedic institutes",'Source'!$B:$B,$A347)</f>
        <v>0</v>
      </c>
      <c r="E347" s="8" t="n">
        <f aca="false">D347*$J$5</f>
        <v>0</v>
      </c>
      <c r="F347" s="8" t="n">
        <f aca="false">E347-C347</f>
        <v>-6</v>
      </c>
      <c r="G347" s="9" t="n">
        <f aca="false">IF(AND(C347=0,E347=0),0,IF(C347=0,"New",(E347-C347)/C347))</f>
        <v>-1</v>
      </c>
      <c r="H347" s="8" t="n">
        <f aca="false">SUMIFS('Source'!$E:$E,'Source'!$A:$A,"102 - Orthopedic institutes",'Source'!$B:$B,$A347)</f>
        <v>224.73</v>
      </c>
      <c r="I347" s="8" t="n">
        <f aca="false">SUMIFS('Source'!$G:$G,'Source'!$A:$A,"102 - Orthopedic institutes",'Source'!$B:$B,$A347)</f>
        <v>0</v>
      </c>
      <c r="J347" s="8" t="n">
        <f aca="false">I347*$J$5</f>
        <v>0</v>
      </c>
      <c r="K347" s="8" t="n">
        <f aca="false">J347-H347</f>
        <v>-224.73</v>
      </c>
      <c r="L347" s="9" t="n">
        <f aca="false">IF(AND(H347=0,J347=0),0,IF(H347=0,"New",(J347-H347)/H347))</f>
        <v>-1</v>
      </c>
      <c r="M347" s="7" t="str">
        <f aca="false">IF(AND(OR(C347&lt;&gt;0,H347&lt;&gt;0),D347=0,I347=0),"DROP",IF(AND(OR(D347&lt;&gt;0,I347&lt;&gt;0),C347=0,H347=0),"NEW",""))</f>
        <v>DROP</v>
      </c>
    </row>
    <row r="348" customFormat="false" ht="15" hidden="false" customHeight="false" outlineLevel="0" collapsed="false">
      <c r="A348" s="7" t="s">
        <v>154</v>
      </c>
      <c r="B348" s="7" t="str">
        <f aca="false">IFERROR(INDEX('Source'!$C:$C,MATCH($A348,'Source'!$B:$B,0)),"")</f>
        <v>מגן ברך ארוך</v>
      </c>
      <c r="C348" s="8" t="n">
        <f aca="false">SUMIFS('Source'!$D:$D,'Source'!$A:$A,"102 - Orthopedic institutes",'Source'!$B:$B,$A348)</f>
        <v>7</v>
      </c>
      <c r="D348" s="8" t="n">
        <f aca="false">SUMIFS('Source'!$F:$F,'Source'!$A:$A,"102 - Orthopedic institutes",'Source'!$B:$B,$A348)</f>
        <v>1</v>
      </c>
      <c r="E348" s="8" t="n">
        <f aca="false">D348*$J$5</f>
        <v>1.26315789473684</v>
      </c>
      <c r="F348" s="8" t="n">
        <f aca="false">E348-C348</f>
        <v>-5.73684210526316</v>
      </c>
      <c r="G348" s="9" t="n">
        <f aca="false">IF(AND(C348=0,E348=0),0,IF(C348=0,"New",(E348-C348)/C348))</f>
        <v>-0.819548872180451</v>
      </c>
      <c r="H348" s="8" t="n">
        <f aca="false">SUMIFS('Source'!$E:$E,'Source'!$A:$A,"102 - Orthopedic institutes",'Source'!$B:$B,$A348)</f>
        <v>262.18</v>
      </c>
      <c r="I348" s="8" t="n">
        <f aca="false">SUMIFS('Source'!$G:$G,'Source'!$A:$A,"102 - Orthopedic institutes",'Source'!$B:$B,$A348)</f>
        <v>37.45</v>
      </c>
      <c r="J348" s="8" t="n">
        <f aca="false">I348*$J$5</f>
        <v>47.3052631578947</v>
      </c>
      <c r="K348" s="8" t="n">
        <f aca="false">J348-H348</f>
        <v>-214.874736842105</v>
      </c>
      <c r="L348" s="9" t="n">
        <f aca="false">IF(AND(H348=0,J348=0),0,IF(H348=0,"New",(J348-H348)/H348))</f>
        <v>-0.819569520337575</v>
      </c>
      <c r="M348" s="7" t="str">
        <f aca="false">IF(AND(OR(C348&lt;&gt;0,H348&lt;&gt;0),D348=0,I348=0),"DROP",IF(AND(OR(D348&lt;&gt;0,I348&lt;&gt;0),C348=0,H348=0),"NEW",""))</f>
        <v/>
      </c>
    </row>
    <row r="349" customFormat="false" ht="15" hidden="false" customHeight="false" outlineLevel="0" collapsed="false">
      <c r="A349" s="7" t="s">
        <v>296</v>
      </c>
      <c r="B349" s="7" t="str">
        <f aca="false">IFERROR(INDEX('Source'!$C:$C,MATCH($A349,'Source'!$B:$B,0)),"")</f>
        <v>סד לאצבע הדק</v>
      </c>
      <c r="C349" s="8" t="n">
        <f aca="false">SUMIFS('Source'!$D:$D,'Source'!$A:$A,"102 - Orthopedic institutes",'Source'!$B:$B,$A349)</f>
        <v>20</v>
      </c>
      <c r="D349" s="8" t="n">
        <f aca="false">SUMIFS('Source'!$F:$F,'Source'!$A:$A,"102 - Orthopedic institutes",'Source'!$B:$B,$A349)</f>
        <v>27</v>
      </c>
      <c r="E349" s="8" t="n">
        <f aca="false">D349*$J$5</f>
        <v>34.1052631578947</v>
      </c>
      <c r="F349" s="8" t="n">
        <f aca="false">E349-C349</f>
        <v>14.1052631578947</v>
      </c>
      <c r="G349" s="9" t="n">
        <f aca="false">IF(AND(C349=0,E349=0),0,IF(C349=0,"New",(E349-C349)/C349))</f>
        <v>0.705263157894737</v>
      </c>
      <c r="H349" s="8" t="n">
        <f aca="false">SUMIFS('Source'!$E:$E,'Source'!$A:$A,"102 - Orthopedic institutes",'Source'!$B:$B,$A349)</f>
        <v>600.13</v>
      </c>
      <c r="I349" s="8" t="n">
        <f aca="false">SUMIFS('Source'!$G:$G,'Source'!$A:$A,"102 - Orthopedic institutes",'Source'!$B:$B,$A349)</f>
        <v>821.34</v>
      </c>
      <c r="J349" s="8" t="n">
        <f aca="false">I349*$J$5</f>
        <v>1037.48210526316</v>
      </c>
      <c r="K349" s="8" t="n">
        <f aca="false">J349-H349</f>
        <v>437.352105263158</v>
      </c>
      <c r="L349" s="9" t="n">
        <f aca="false">IF(AND(H349=0,J349=0),0,IF(H349=0,"New",(J349-H349)/H349))</f>
        <v>0.728762276945258</v>
      </c>
      <c r="M349" s="7" t="str">
        <f aca="false">IF(AND(OR(C349&lt;&gt;0,H349&lt;&gt;0),D349=0,I349=0),"DROP",IF(AND(OR(D349&lt;&gt;0,I349&lt;&gt;0),C349=0,H349=0),"NEW",""))</f>
        <v/>
      </c>
    </row>
    <row r="350" customFormat="false" ht="15" hidden="false" customHeight="false" outlineLevel="0" collapsed="false">
      <c r="A350" s="7" t="s">
        <v>166</v>
      </c>
      <c r="B350" s="7" t="str">
        <f aca="false">IFERROR(INDEX('Source'!$C:$C,MATCH($A350,'Source'!$B:$B,0)),"")</f>
        <v>כרית סיליקון לעקב</v>
      </c>
      <c r="C350" s="8" t="n">
        <f aca="false">SUMIFS('Source'!$D:$D,'Source'!$A:$A,"102 - Orthopedic institutes",'Source'!$B:$B,$A350)</f>
        <v>21</v>
      </c>
      <c r="D350" s="8" t="n">
        <f aca="false">SUMIFS('Source'!$F:$F,'Source'!$A:$A,"102 - Orthopedic institutes",'Source'!$B:$B,$A350)</f>
        <v>13</v>
      </c>
      <c r="E350" s="8" t="n">
        <f aca="false">D350*$J$5</f>
        <v>16.4210526315789</v>
      </c>
      <c r="F350" s="8" t="n">
        <f aca="false">E350-C350</f>
        <v>-4.57894736842106</v>
      </c>
      <c r="G350" s="9" t="n">
        <f aca="false">IF(AND(C350=0,E350=0),0,IF(C350=0,"New",(E350-C350)/C350))</f>
        <v>-0.218045112781955</v>
      </c>
      <c r="H350" s="8" t="n">
        <f aca="false">SUMIFS('Source'!$E:$E,'Source'!$A:$A,"102 - Orthopedic institutes",'Source'!$B:$B,$A350)</f>
        <v>1433.15</v>
      </c>
      <c r="I350" s="8" t="n">
        <f aca="false">SUMIFS('Source'!$G:$G,'Source'!$A:$A,"102 - Orthopedic institutes",'Source'!$B:$B,$A350)</f>
        <v>1212.13</v>
      </c>
      <c r="J350" s="8" t="n">
        <f aca="false">I350*$J$5</f>
        <v>1531.11157894737</v>
      </c>
      <c r="K350" s="8" t="n">
        <f aca="false">J350-H350</f>
        <v>97.9615789473685</v>
      </c>
      <c r="L350" s="9" t="n">
        <f aca="false">IF(AND(H350=0,J350=0),0,IF(H350=0,"New",(J350-H350)/H350))</f>
        <v>0.0683540305951006</v>
      </c>
      <c r="M350" s="7" t="str">
        <f aca="false">IF(AND(OR(C350&lt;&gt;0,H350&lt;&gt;0),D350=0,I350=0),"DROP",IF(AND(OR(D350&lt;&gt;0,I350&lt;&gt;0),C350=0,H350=0),"NEW",""))</f>
        <v/>
      </c>
    </row>
    <row r="351" customFormat="false" ht="15" hidden="false" customHeight="false" outlineLevel="0" collapsed="false">
      <c r="A351" s="7" t="s">
        <v>502</v>
      </c>
      <c r="B351" s="7" t="str">
        <f aca="false">IFERROR(INDEX('Source'!$C:$C,MATCH($A351,'Source'!$B:$B,0)),"")</f>
        <v>חגורה אוורירית איטלקית</v>
      </c>
      <c r="C351" s="8" t="n">
        <f aca="false">SUMIFS('Source'!$D:$D,'Source'!$A:$A,"102 - Orthopedic institutes",'Source'!$B:$B,$A351)</f>
        <v>0</v>
      </c>
      <c r="D351" s="8" t="n">
        <f aca="false">SUMIFS('Source'!$F:$F,'Source'!$A:$A,"102 - Orthopedic institutes",'Source'!$B:$B,$A351)</f>
        <v>1</v>
      </c>
      <c r="E351" s="8" t="n">
        <f aca="false">D351*$J$5</f>
        <v>1.26315789473684</v>
      </c>
      <c r="F351" s="8" t="n">
        <f aca="false">E351-C351</f>
        <v>1.26315789473684</v>
      </c>
      <c r="G351" s="9" t="str">
        <f aca="false">IF(AND(C351=0,E351=0),0,IF(C351=0,"New",(E351-C351)/C351))</f>
        <v>New</v>
      </c>
      <c r="H351" s="8" t="n">
        <f aca="false">SUMIFS('Source'!$E:$E,'Source'!$A:$A,"102 - Orthopedic institutes",'Source'!$B:$B,$A351)</f>
        <v>0</v>
      </c>
      <c r="I351" s="8" t="n">
        <f aca="false">SUMIFS('Source'!$G:$G,'Source'!$A:$A,"102 - Orthopedic institutes",'Source'!$B:$B,$A351)</f>
        <v>220.01</v>
      </c>
      <c r="J351" s="8" t="n">
        <f aca="false">I351*$J$5</f>
        <v>277.907368421053</v>
      </c>
      <c r="K351" s="8" t="n">
        <f aca="false">J351-H351</f>
        <v>277.907368421053</v>
      </c>
      <c r="L351" s="9" t="str">
        <f aca="false">IF(AND(H351=0,J351=0),0,IF(H351=0,"New",(J351-H351)/H351))</f>
        <v>New</v>
      </c>
      <c r="M351" s="7" t="str">
        <f aca="false">IF(AND(OR(C351&lt;&gt;0,H351&lt;&gt;0),D351=0,I351=0),"DROP",IF(AND(OR(D351&lt;&gt;0,I351&lt;&gt;0),C351=0,H351=0),"NEW",""))</f>
        <v>NEW</v>
      </c>
    </row>
    <row r="352" customFormat="false" ht="15" hidden="false" customHeight="false" outlineLevel="0" collapsed="false">
      <c r="A352" s="7" t="s">
        <v>493</v>
      </c>
      <c r="B352" s="7" t="str">
        <f aca="false">IFERROR(INDEX('Source'!$C:$C,MATCH($A352,'Source'!$B:$B,0)),"")</f>
        <v>מגן שוק רגיל</v>
      </c>
      <c r="C352" s="8" t="n">
        <f aca="false">SUMIFS('Source'!$D:$D,'Source'!$A:$A,"102 - Orthopedic institutes",'Source'!$B:$B,$A352)</f>
        <v>2</v>
      </c>
      <c r="D352" s="8" t="n">
        <f aca="false">SUMIFS('Source'!$F:$F,'Source'!$A:$A,"102 - Orthopedic institutes",'Source'!$B:$B,$A352)</f>
        <v>4</v>
      </c>
      <c r="E352" s="8" t="n">
        <f aca="false">D352*$J$5</f>
        <v>5.05263157894737</v>
      </c>
      <c r="F352" s="8" t="n">
        <f aca="false">E352-C352</f>
        <v>3.05263157894737</v>
      </c>
      <c r="G352" s="9" t="n">
        <f aca="false">IF(AND(C352=0,E352=0),0,IF(C352=0,"New",(E352-C352)/C352))</f>
        <v>1.52631578947368</v>
      </c>
      <c r="H352" s="8" t="n">
        <f aca="false">SUMIFS('Source'!$E:$E,'Source'!$A:$A,"102 - Orthopedic institutes",'Source'!$B:$B,$A352)</f>
        <v>211.72</v>
      </c>
      <c r="I352" s="8" t="n">
        <f aca="false">SUMIFS('Source'!$G:$G,'Source'!$A:$A,"102 - Orthopedic institutes",'Source'!$B:$B,$A352)</f>
        <v>431.04</v>
      </c>
      <c r="J352" s="8" t="n">
        <f aca="false">I352*$J$5</f>
        <v>544.471578947369</v>
      </c>
      <c r="K352" s="8" t="n">
        <f aca="false">J352-H352</f>
        <v>332.751578947368</v>
      </c>
      <c r="L352" s="9" t="n">
        <f aca="false">IF(AND(H352=0,J352=0),0,IF(H352=0,"New",(J352-H352)/H352))</f>
        <v>1.57165869519823</v>
      </c>
      <c r="M352" s="7" t="str">
        <f aca="false">IF(AND(OR(C352&lt;&gt;0,H352&lt;&gt;0),D352=0,I352=0),"DROP",IF(AND(OR(D352&lt;&gt;0,I352&lt;&gt;0),C352=0,H352=0),"NEW",""))</f>
        <v/>
      </c>
    </row>
    <row r="353" customFormat="false" ht="15" hidden="false" customHeight="false" outlineLevel="0" collapsed="false">
      <c r="A353" s="7" t="s">
        <v>90</v>
      </c>
      <c r="B353" s="7" t="str">
        <f aca="false">IFERROR(INDEX('Source'!$C:$C,MATCH($A353,'Source'!$B:$B,0)),"")</f>
        <v>מדרסי ג'ל מולטי ספורט</v>
      </c>
      <c r="C353" s="8" t="n">
        <f aca="false">SUMIFS('Source'!$D:$D,'Source'!$A:$A,"102 - Orthopedic institutes",'Source'!$B:$B,$A353)</f>
        <v>3</v>
      </c>
      <c r="D353" s="8" t="n">
        <f aca="false">SUMIFS('Source'!$F:$F,'Source'!$A:$A,"102 - Orthopedic institutes",'Source'!$B:$B,$A353)</f>
        <v>1</v>
      </c>
      <c r="E353" s="8" t="n">
        <f aca="false">D353*$J$5</f>
        <v>1.26315789473684</v>
      </c>
      <c r="F353" s="8" t="n">
        <f aca="false">E353-C353</f>
        <v>-1.73684210526316</v>
      </c>
      <c r="G353" s="9" t="n">
        <f aca="false">IF(AND(C353=0,E353=0),0,IF(C353=0,"New",(E353-C353)/C353))</f>
        <v>-0.578947368421053</v>
      </c>
      <c r="H353" s="8" t="n">
        <f aca="false">SUMIFS('Source'!$E:$E,'Source'!$A:$A,"102 - Orthopedic institutes",'Source'!$B:$B,$A353)</f>
        <v>337.58</v>
      </c>
      <c r="I353" s="8" t="n">
        <f aca="false">SUMIFS('Source'!$G:$G,'Source'!$A:$A,"102 - Orthopedic institutes",'Source'!$B:$B,$A353)</f>
        <v>118.54</v>
      </c>
      <c r="J353" s="8" t="n">
        <f aca="false">I353*$J$5</f>
        <v>149.734736842105</v>
      </c>
      <c r="K353" s="8" t="n">
        <f aca="false">J353-H353</f>
        <v>-187.845263157895</v>
      </c>
      <c r="L353" s="9" t="n">
        <f aca="false">IF(AND(H353=0,J353=0),0,IF(H353=0,"New",(J353-H353)/H353))</f>
        <v>-0.556446659037546</v>
      </c>
      <c r="M353" s="7" t="str">
        <f aca="false">IF(AND(OR(C353&lt;&gt;0,H353&lt;&gt;0),D353=0,I353=0),"DROP",IF(AND(OR(D353&lt;&gt;0,I353&lt;&gt;0),C353=0,H353=0),"NEW",""))</f>
        <v/>
      </c>
    </row>
    <row r="354" customFormat="false" ht="15" hidden="false" customHeight="false" outlineLevel="0" collapsed="false">
      <c r="A354" s="7" t="s">
        <v>94</v>
      </c>
      <c r="B354" s="7" t="str">
        <f aca="false">IFERROR(INDEX('Source'!$C:$C,MATCH($A354,'Source'!$B:$B,0)),"")</f>
        <v>מדרסי ג'ל קומפורט</v>
      </c>
      <c r="C354" s="8" t="n">
        <f aca="false">SUMIFS('Source'!$D:$D,'Source'!$A:$A,"102 - Orthopedic institutes",'Source'!$B:$B,$A354)</f>
        <v>2</v>
      </c>
      <c r="D354" s="8" t="n">
        <f aca="false">SUMIFS('Source'!$F:$F,'Source'!$A:$A,"102 - Orthopedic institutes",'Source'!$B:$B,$A354)</f>
        <v>0</v>
      </c>
      <c r="E354" s="8" t="n">
        <f aca="false">D354*$J$5</f>
        <v>0</v>
      </c>
      <c r="F354" s="8" t="n">
        <f aca="false">E354-C354</f>
        <v>-2</v>
      </c>
      <c r="G354" s="9" t="n">
        <f aca="false">IF(AND(C354=0,E354=0),0,IF(C354=0,"New",(E354-C354)/C354))</f>
        <v>-1</v>
      </c>
      <c r="H354" s="8" t="n">
        <f aca="false">SUMIFS('Source'!$E:$E,'Source'!$A:$A,"102 - Orthopedic institutes",'Source'!$B:$B,$A354)</f>
        <v>219.04</v>
      </c>
      <c r="I354" s="8" t="n">
        <f aca="false">SUMIFS('Source'!$G:$G,'Source'!$A:$A,"102 - Orthopedic institutes",'Source'!$B:$B,$A354)</f>
        <v>0</v>
      </c>
      <c r="J354" s="8" t="n">
        <f aca="false">I354*$J$5</f>
        <v>0</v>
      </c>
      <c r="K354" s="8" t="n">
        <f aca="false">J354-H354</f>
        <v>-219.04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234</v>
      </c>
      <c r="B355" s="7" t="str">
        <f aca="false">IFERROR(INDEX('Source'!$C:$C,MATCH($A355,'Source'!$B:$B,0)),"")</f>
        <v>שרוול לגבס ארוך רגל</v>
      </c>
      <c r="C355" s="8" t="n">
        <f aca="false">SUMIFS('Source'!$D:$D,'Source'!$A:$A,"102 - Orthopedic institutes",'Source'!$B:$B,$A355)</f>
        <v>72</v>
      </c>
      <c r="D355" s="8" t="n">
        <f aca="false">SUMIFS('Source'!$F:$F,'Source'!$A:$A,"102 - Orthopedic institutes",'Source'!$B:$B,$A355)</f>
        <v>67</v>
      </c>
      <c r="E355" s="8" t="n">
        <f aca="false">D355*$J$5</f>
        <v>84.6315789473684</v>
      </c>
      <c r="F355" s="8" t="n">
        <f aca="false">E355-C355</f>
        <v>12.6315789473684</v>
      </c>
      <c r="G355" s="9" t="n">
        <f aca="false">IF(AND(C355=0,E355=0),0,IF(C355=0,"New",(E355-C355)/C355))</f>
        <v>0.175438596491228</v>
      </c>
      <c r="H355" s="8" t="n">
        <f aca="false">SUMIFS('Source'!$E:$E,'Source'!$A:$A,"102 - Orthopedic institutes",'Source'!$B:$B,$A355)</f>
        <v>3352.43</v>
      </c>
      <c r="I355" s="8" t="n">
        <f aca="false">SUMIFS('Source'!$G:$G,'Source'!$A:$A,"102 - Orthopedic institutes",'Source'!$B:$B,$A355)</f>
        <v>3133.94</v>
      </c>
      <c r="J355" s="8" t="n">
        <f aca="false">I355*$J$5</f>
        <v>3958.66105263158</v>
      </c>
      <c r="K355" s="8" t="n">
        <f aca="false">J355-H355</f>
        <v>606.231052631579</v>
      </c>
      <c r="L355" s="9" t="n">
        <f aca="false">IF(AND(H355=0,J355=0),0,IF(H355=0,"New",(J355-H355)/H355))</f>
        <v>0.180833321689515</v>
      </c>
      <c r="M355" s="7" t="str">
        <f aca="false">IF(AND(OR(C355&lt;&gt;0,H355&lt;&gt;0),D355=0,I355=0),"DROP",IF(AND(OR(D355&lt;&gt;0,I355&lt;&gt;0),C355=0,H355=0),"NEW",""))</f>
        <v/>
      </c>
    </row>
    <row r="356" customFormat="false" ht="15" hidden="false" customHeight="false" outlineLevel="0" collapsed="false">
      <c r="A356" s="7" t="s">
        <v>543</v>
      </c>
      <c r="B356" s="7" t="str">
        <f aca="false">IFERROR(INDEX('Source'!$C:$C,MATCH($A356,'Source'!$B:$B,0)),"")</f>
        <v>חגורה לשבר טבור</v>
      </c>
      <c r="C356" s="8" t="n">
        <f aca="false">SUMIFS('Source'!$D:$D,'Source'!$A:$A,"102 - Orthopedic institutes",'Source'!$B:$B,$A356)</f>
        <v>1</v>
      </c>
      <c r="D356" s="8" t="n">
        <f aca="false">SUMIFS('Source'!$F:$F,'Source'!$A:$A,"102 - Orthopedic institutes",'Source'!$B:$B,$A356)</f>
        <v>-1</v>
      </c>
      <c r="E356" s="8" t="n">
        <f aca="false">D356*$J$5</f>
        <v>-1.26315789473684</v>
      </c>
      <c r="F356" s="8" t="n">
        <f aca="false">E356-C356</f>
        <v>-2.26315789473684</v>
      </c>
      <c r="G356" s="9" t="n">
        <f aca="false">IF(AND(C356=0,E356=0),0,IF(C356=0,"New",(E356-C356)/C356))</f>
        <v>-2.26315789473684</v>
      </c>
      <c r="H356" s="8" t="n">
        <f aca="false">SUMIFS('Source'!$E:$E,'Source'!$A:$A,"102 - Orthopedic institutes",'Source'!$B:$B,$A356)</f>
        <v>100.97</v>
      </c>
      <c r="I356" s="8" t="n">
        <f aca="false">SUMIFS('Source'!$G:$G,'Source'!$A:$A,"102 - Orthopedic institutes",'Source'!$B:$B,$A356)</f>
        <v>-115</v>
      </c>
      <c r="J356" s="8" t="n">
        <f aca="false">I356*$J$5</f>
        <v>-145.263157894737</v>
      </c>
      <c r="K356" s="8" t="n">
        <f aca="false">J356-H356</f>
        <v>-246.233157894737</v>
      </c>
      <c r="L356" s="9" t="n">
        <f aca="false">IF(AND(H356=0,J356=0),0,IF(H356=0,"New",(J356-H356)/H356))</f>
        <v>-2.43867641769572</v>
      </c>
      <c r="M356" s="7" t="str">
        <f aca="false">IF(AND(OR(C356&lt;&gt;0,H356&lt;&gt;0),D356=0,I356=0),"DROP",IF(AND(OR(D356&lt;&gt;0,I356&lt;&gt;0),C356=0,H356=0),"NEW",""))</f>
        <v/>
      </c>
    </row>
    <row r="357" customFormat="false" ht="15" hidden="false" customHeight="false" outlineLevel="0" collapsed="false">
      <c r="A357" s="7" t="s">
        <v>747</v>
      </c>
      <c r="B357" s="7" t="str">
        <f aca="false">IFERROR(INDEX('Source'!$C:$C,MATCH($A357,'Source'!$B:$B,0)),"")</f>
        <v>חגורת פיסוק פאבליק</v>
      </c>
      <c r="C357" s="8" t="n">
        <f aca="false">SUMIFS('Source'!$D:$D,'Source'!$A:$A,"102 - Orthopedic institutes",'Source'!$B:$B,$A357)</f>
        <v>1</v>
      </c>
      <c r="D357" s="8" t="n">
        <f aca="false">SUMIFS('Source'!$F:$F,'Source'!$A:$A,"102 - Orthopedic institutes",'Source'!$B:$B,$A357)</f>
        <v>0</v>
      </c>
      <c r="E357" s="8" t="n">
        <f aca="false">D357*$J$5</f>
        <v>0</v>
      </c>
      <c r="F357" s="8" t="n">
        <f aca="false">E357-C357</f>
        <v>-1</v>
      </c>
      <c r="G357" s="9" t="n">
        <f aca="false">IF(AND(C357=0,E357=0),0,IF(C357=0,"New",(E357-C357)/C357))</f>
        <v>-1</v>
      </c>
      <c r="H357" s="8" t="n">
        <f aca="false">SUMIFS('Source'!$E:$E,'Source'!$A:$A,"102 - Orthopedic institutes",'Source'!$B:$B,$A357)</f>
        <v>214.35</v>
      </c>
      <c r="I357" s="8" t="n">
        <f aca="false">SUMIFS('Source'!$G:$G,'Source'!$A:$A,"102 - Orthopedic institutes",'Source'!$B:$B,$A357)</f>
        <v>0</v>
      </c>
      <c r="J357" s="8" t="n">
        <f aca="false">I357*$J$5</f>
        <v>0</v>
      </c>
      <c r="K357" s="8" t="n">
        <f aca="false">J357-H357</f>
        <v>-214.35</v>
      </c>
      <c r="L357" s="9" t="n">
        <f aca="false">IF(AND(H357=0,J357=0),0,IF(H357=0,"New",(J357-H357)/H357))</f>
        <v>-1</v>
      </c>
      <c r="M357" s="7" t="str">
        <f aca="false">IF(AND(OR(C357&lt;&gt;0,H357&lt;&gt;0),D357=0,I357=0),"DROP",IF(AND(OR(D357&lt;&gt;0,I357&lt;&gt;0),C357=0,H357=0),"NEW",""))</f>
        <v>DROP</v>
      </c>
    </row>
    <row r="358" customFormat="false" ht="15" hidden="false" customHeight="false" outlineLevel="0" collapsed="false">
      <c r="A358" s="7" t="s">
        <v>463</v>
      </c>
      <c r="B358" s="7" t="str">
        <f aca="false">IFERROR(INDEX('Source'!$C:$C,MATCH($A358,'Source'!$B:$B,0)),"")</f>
        <v>חגורה לשבר טבור</v>
      </c>
      <c r="C358" s="8" t="n">
        <f aca="false">SUMIFS('Source'!$D:$D,'Source'!$A:$A,"102 - Orthopedic institutes",'Source'!$B:$B,$A358)</f>
        <v>5</v>
      </c>
      <c r="D358" s="8" t="n">
        <f aca="false">SUMIFS('Source'!$F:$F,'Source'!$A:$A,"102 - Orthopedic institutes",'Source'!$B:$B,$A358)</f>
        <v>3</v>
      </c>
      <c r="E358" s="8" t="n">
        <f aca="false">D358*$J$5</f>
        <v>3.78947368421053</v>
      </c>
      <c r="F358" s="8" t="n">
        <f aca="false">E358-C358</f>
        <v>-1.21052631578947</v>
      </c>
      <c r="G358" s="9" t="n">
        <f aca="false">IF(AND(C358=0,E358=0),0,IF(C358=0,"New",(E358-C358)/C358))</f>
        <v>-0.242105263157895</v>
      </c>
      <c r="H358" s="8" t="n">
        <f aca="false">SUMIFS('Source'!$E:$E,'Source'!$A:$A,"102 - Orthopedic institutes",'Source'!$B:$B,$A358)</f>
        <v>539.02</v>
      </c>
      <c r="I358" s="8" t="n">
        <f aca="false">SUMIFS('Source'!$G:$G,'Source'!$A:$A,"102 - Orthopedic institutes",'Source'!$B:$B,$A358)</f>
        <v>325</v>
      </c>
      <c r="J358" s="8" t="n">
        <f aca="false">I358*$J$5</f>
        <v>410.526315789474</v>
      </c>
      <c r="K358" s="8" t="n">
        <f aca="false">J358-H358</f>
        <v>-128.493684210526</v>
      </c>
      <c r="L358" s="9" t="n">
        <f aca="false">IF(AND(H358=0,J358=0),0,IF(H358=0,"New",(J358-H358)/H358))</f>
        <v>-0.238383889671119</v>
      </c>
      <c r="M358" s="7" t="str">
        <f aca="false">IF(AND(OR(C358&lt;&gt;0,H358&lt;&gt;0),D358=0,I358=0),"DROP",IF(AND(OR(D358&lt;&gt;0,I358&lt;&gt;0),C358=0,H358=0),"NEW",""))</f>
        <v/>
      </c>
    </row>
    <row r="359" customFormat="false" ht="15" hidden="false" customHeight="false" outlineLevel="0" collapsed="false">
      <c r="A359" s="7" t="s">
        <v>135</v>
      </c>
      <c r="B359" s="7" t="str">
        <f aca="false">IFERROR(INDEX('Source'!$C:$C,MATCH($A359,'Source'!$B:$B,0)),"")</f>
        <v>מדרס מג'ל</v>
      </c>
      <c r="C359" s="8" t="n">
        <f aca="false">SUMIFS('Source'!$D:$D,'Source'!$A:$A,"102 - Orthopedic institutes",'Source'!$B:$B,$A359)</f>
        <v>17</v>
      </c>
      <c r="D359" s="8" t="n">
        <f aca="false">SUMIFS('Source'!$F:$F,'Source'!$A:$A,"102 - Orthopedic institutes",'Source'!$B:$B,$A359)</f>
        <v>12</v>
      </c>
      <c r="E359" s="8" t="n">
        <f aca="false">D359*$J$5</f>
        <v>15.1578947368421</v>
      </c>
      <c r="F359" s="8" t="n">
        <f aca="false">E359-C359</f>
        <v>-1.8421052631579</v>
      </c>
      <c r="G359" s="9" t="n">
        <f aca="false">IF(AND(C359=0,E359=0),0,IF(C359=0,"New",(E359-C359)/C359))</f>
        <v>-0.108359133126935</v>
      </c>
      <c r="H359" s="8" t="n">
        <f aca="false">SUMIFS('Source'!$E:$E,'Source'!$A:$A,"102 - Orthopedic institutes",'Source'!$B:$B,$A359)</f>
        <v>1045.75</v>
      </c>
      <c r="I359" s="8" t="n">
        <f aca="false">SUMIFS('Source'!$G:$G,'Source'!$A:$A,"102 - Orthopedic institutes",'Source'!$B:$B,$A359)</f>
        <v>831.97</v>
      </c>
      <c r="J359" s="8" t="n">
        <f aca="false">I359*$J$5</f>
        <v>1050.90947368421</v>
      </c>
      <c r="K359" s="8" t="n">
        <f aca="false">J359-H359</f>
        <v>5.15947368421053</v>
      </c>
      <c r="L359" s="9" t="n">
        <f aca="false">IF(AND(H359=0,J359=0),0,IF(H359=0,"New",(J359-H359)/H359))</f>
        <v>0.00493375441951759</v>
      </c>
      <c r="M359" s="7" t="str">
        <f aca="false">IF(AND(OR(C359&lt;&gt;0,H359&lt;&gt;0),D359=0,I359=0),"DROP",IF(AND(OR(D359&lt;&gt;0,I359&lt;&gt;0),C359=0,H359=0),"NEW",""))</f>
        <v/>
      </c>
    </row>
    <row r="360" customFormat="false" ht="15" hidden="false" customHeight="false" outlineLevel="0" collapsed="false">
      <c r="A360" s="7" t="s">
        <v>231</v>
      </c>
      <c r="B360" s="7" t="str">
        <f aca="false">IFERROR(INDEX('Source'!$C:$C,MATCH($A360,'Source'!$B:$B,0)),"")</f>
        <v>כרית עם סרט אלסט</v>
      </c>
      <c r="C360" s="8" t="n">
        <f aca="false">SUMIFS('Source'!$D:$D,'Source'!$A:$A,"102 - Orthopedic institutes",'Source'!$B:$B,$A360)</f>
        <v>161</v>
      </c>
      <c r="D360" s="8" t="n">
        <f aca="false">SUMIFS('Source'!$F:$F,'Source'!$A:$A,"102 - Orthopedic institutes",'Source'!$B:$B,$A360)</f>
        <v>152</v>
      </c>
      <c r="E360" s="8" t="n">
        <f aca="false">D360*$J$5</f>
        <v>192</v>
      </c>
      <c r="F360" s="8" t="n">
        <f aca="false">E360-C360</f>
        <v>31</v>
      </c>
      <c r="G360" s="9" t="n">
        <f aca="false">IF(AND(C360=0,E360=0),0,IF(C360=0,"New",(E360-C360)/C360))</f>
        <v>0.192546583850932</v>
      </c>
      <c r="H360" s="8" t="n">
        <f aca="false">SUMIFS('Source'!$E:$E,'Source'!$A:$A,"102 - Orthopedic institutes",'Source'!$B:$B,$A360)</f>
        <v>4514.25</v>
      </c>
      <c r="I360" s="8" t="n">
        <f aca="false">SUMIFS('Source'!$G:$G,'Source'!$A:$A,"102 - Orthopedic institutes",'Source'!$B:$B,$A360)</f>
        <v>4300.73</v>
      </c>
      <c r="J360" s="8" t="n">
        <f aca="false">I360*$J$5</f>
        <v>5432.50105263158</v>
      </c>
      <c r="K360" s="8" t="n">
        <f aca="false">J360-H360</f>
        <v>918.251052631579</v>
      </c>
      <c r="L360" s="9" t="n">
        <f aca="false">IF(AND(H360=0,J360=0),0,IF(H360=0,"New",(J360-H360)/H360))</f>
        <v>0.203411652573867</v>
      </c>
      <c r="M360" s="7" t="str">
        <f aca="false">IF(AND(OR(C360&lt;&gt;0,H360&lt;&gt;0),D360=0,I360=0),"DROP",IF(AND(OR(D360&lt;&gt;0,I360&lt;&gt;0),C360=0,H360=0),"NEW",""))</f>
        <v/>
      </c>
    </row>
    <row r="361" customFormat="false" ht="15" hidden="false" customHeight="false" outlineLevel="0" collapsed="false">
      <c r="A361" s="7" t="s">
        <v>748</v>
      </c>
      <c r="B361" s="7" t="str">
        <f aca="false">IFERROR(INDEX('Source'!$C:$C,MATCH($A361,'Source'!$B:$B,0)),"")</f>
        <v>גרבי קיץ אנטיבקטריאלי שחור</v>
      </c>
      <c r="C361" s="8" t="n">
        <f aca="false">SUMIFS('Source'!$D:$D,'Source'!$A:$A,"102 - Orthopedic institutes",'Source'!$B:$B,$A361)</f>
        <v>0</v>
      </c>
      <c r="D361" s="8" t="n">
        <f aca="false">SUMIFS('Source'!$F:$F,'Source'!$A:$A,"102 - Orthopedic institutes",'Source'!$B:$B,$A361)</f>
        <v>8</v>
      </c>
      <c r="E361" s="8" t="n">
        <f aca="false">D361*$J$5</f>
        <v>10.1052631578947</v>
      </c>
      <c r="F361" s="8" t="n">
        <f aca="false">E361-C361</f>
        <v>10.1052631578947</v>
      </c>
      <c r="G361" s="9" t="str">
        <f aca="false">IF(AND(C361=0,E361=0),0,IF(C361=0,"New",(E361-C361)/C361))</f>
        <v>New</v>
      </c>
      <c r="H361" s="8" t="n">
        <f aca="false">SUMIFS('Source'!$E:$E,'Source'!$A:$A,"102 - Orthopedic institutes",'Source'!$B:$B,$A361)</f>
        <v>0</v>
      </c>
      <c r="I361" s="8" t="n">
        <f aca="false">SUMIFS('Source'!$G:$G,'Source'!$A:$A,"102 - Orthopedic institutes",'Source'!$B:$B,$A361)</f>
        <v>206.77</v>
      </c>
      <c r="J361" s="8" t="n">
        <f aca="false">I361*$J$5</f>
        <v>261.183157894737</v>
      </c>
      <c r="K361" s="8" t="n">
        <f aca="false">J361-H361</f>
        <v>261.183157894737</v>
      </c>
      <c r="L361" s="9" t="str">
        <f aca="false">IF(AND(H361=0,J361=0),0,IF(H361=0,"New",(J361-H361)/H361))</f>
        <v>New</v>
      </c>
      <c r="M361" s="7" t="str">
        <f aca="false">IF(AND(OR(C361&lt;&gt;0,H361&lt;&gt;0),D361=0,I361=0),"DROP",IF(AND(OR(D361&lt;&gt;0,I361&lt;&gt;0),C361=0,H361=0),"NEW",""))</f>
        <v>NEW</v>
      </c>
    </row>
    <row r="362" customFormat="false" ht="15" hidden="false" customHeight="false" outlineLevel="0" collapsed="false">
      <c r="A362" s="7" t="s">
        <v>422</v>
      </c>
      <c r="B362" s="7" t="str">
        <f aca="false">IFERROR(INDEX('Source'!$C:$C,MATCH($A362,'Source'!$B:$B,0)),"")</f>
        <v>חגורת בטן עממית אפור</v>
      </c>
      <c r="C362" s="8" t="n">
        <f aca="false">SUMIFS('Source'!$D:$D,'Source'!$A:$A,"102 - Orthopedic institutes",'Source'!$B:$B,$A362)</f>
        <v>2</v>
      </c>
      <c r="D362" s="8" t="n">
        <f aca="false">SUMIFS('Source'!$F:$F,'Source'!$A:$A,"102 - Orthopedic institutes",'Source'!$B:$B,$A362)</f>
        <v>0</v>
      </c>
      <c r="E362" s="8" t="n">
        <f aca="false">D362*$J$5</f>
        <v>0</v>
      </c>
      <c r="F362" s="8" t="n">
        <f aca="false">E362-C362</f>
        <v>-2</v>
      </c>
      <c r="G362" s="9" t="n">
        <f aca="false">IF(AND(C362=0,E362=0),0,IF(C362=0,"New",(E362-C362)/C362))</f>
        <v>-1</v>
      </c>
      <c r="H362" s="8" t="n">
        <f aca="false">SUMIFS('Source'!$E:$E,'Source'!$A:$A,"102 - Orthopedic institutes",'Source'!$B:$B,$A362)</f>
        <v>206.16</v>
      </c>
      <c r="I362" s="8" t="n">
        <f aca="false">SUMIFS('Source'!$G:$G,'Source'!$A:$A,"102 - Orthopedic institutes",'Source'!$B:$B,$A362)</f>
        <v>0</v>
      </c>
      <c r="J362" s="8" t="n">
        <f aca="false">I362*$J$5</f>
        <v>0</v>
      </c>
      <c r="K362" s="8" t="n">
        <f aca="false">J362-H362</f>
        <v>-206.16</v>
      </c>
      <c r="L362" s="9" t="n">
        <f aca="false">IF(AND(H362=0,J362=0),0,IF(H362=0,"New",(J362-H362)/H362))</f>
        <v>-1</v>
      </c>
      <c r="M362" s="7" t="str">
        <f aca="false">IF(AND(OR(C362&lt;&gt;0,H362&lt;&gt;0),D362=0,I362=0),"DROP",IF(AND(OR(D362&lt;&gt;0,I362&lt;&gt;0),C362=0,H362=0),"NEW",""))</f>
        <v>DROP</v>
      </c>
    </row>
    <row r="363" customFormat="false" ht="15" hidden="false" customHeight="false" outlineLevel="0" collapsed="false">
      <c r="A363" s="7" t="s">
        <v>355</v>
      </c>
      <c r="B363" s="7" t="str">
        <f aca="false">IFERROR(INDEX('Source'!$C:$C,MATCH($A363,'Source'!$B:$B,0)),"")</f>
        <v>חגורת בטן עממית אפור</v>
      </c>
      <c r="C363" s="8" t="n">
        <f aca="false">SUMIFS('Source'!$D:$D,'Source'!$A:$A,"102 - Orthopedic institutes",'Source'!$B:$B,$A363)</f>
        <v>2</v>
      </c>
      <c r="D363" s="8" t="n">
        <f aca="false">SUMIFS('Source'!$F:$F,'Source'!$A:$A,"102 - Orthopedic institutes",'Source'!$B:$B,$A363)</f>
        <v>0</v>
      </c>
      <c r="E363" s="8" t="n">
        <f aca="false">D363*$J$5</f>
        <v>0</v>
      </c>
      <c r="F363" s="8" t="n">
        <f aca="false">E363-C363</f>
        <v>-2</v>
      </c>
      <c r="G363" s="9" t="n">
        <f aca="false">IF(AND(C363=0,E363=0),0,IF(C363=0,"New",(E363-C363)/C363))</f>
        <v>-1</v>
      </c>
      <c r="H363" s="8" t="n">
        <f aca="false">SUMIFS('Source'!$E:$E,'Source'!$A:$A,"102 - Orthopedic institutes",'Source'!$B:$B,$A363)</f>
        <v>206.14</v>
      </c>
      <c r="I363" s="8" t="n">
        <f aca="false">SUMIFS('Source'!$G:$G,'Source'!$A:$A,"102 - Orthopedic institutes",'Source'!$B:$B,$A363)</f>
        <v>0</v>
      </c>
      <c r="J363" s="8" t="n">
        <f aca="false">I363*$J$5</f>
        <v>0</v>
      </c>
      <c r="K363" s="8" t="n">
        <f aca="false">J363-H363</f>
        <v>-206.14</v>
      </c>
      <c r="L363" s="9" t="n">
        <f aca="false">IF(AND(H363=0,J363=0),0,IF(H363=0,"New",(J363-H363)/H363))</f>
        <v>-1</v>
      </c>
      <c r="M363" s="7" t="str">
        <f aca="false">IF(AND(OR(C363&lt;&gt;0,H363&lt;&gt;0),D363=0,I363=0),"DROP",IF(AND(OR(D363&lt;&gt;0,I363&lt;&gt;0),C363=0,H363=0),"NEW",""))</f>
        <v>DROP</v>
      </c>
    </row>
    <row r="364" customFormat="false" ht="15" hidden="false" customHeight="false" outlineLevel="0" collapsed="false">
      <c r="A364" s="7" t="s">
        <v>749</v>
      </c>
      <c r="B364" s="7" t="str">
        <f aca="false">IFERROR(INDEX('Source'!$C:$C,MATCH($A364,'Source'!$B:$B,0)),"")</f>
        <v>מגן ברך סיליקון - אנטומיק</v>
      </c>
      <c r="C364" s="8" t="n">
        <f aca="false">SUMIFS('Source'!$D:$D,'Source'!$A:$A,"102 - Orthopedic institutes",'Source'!$B:$B,$A364)</f>
        <v>0</v>
      </c>
      <c r="D364" s="8" t="n">
        <f aca="false">SUMIFS('Source'!$F:$F,'Source'!$A:$A,"102 - Orthopedic institutes",'Source'!$B:$B,$A364)</f>
        <v>1</v>
      </c>
      <c r="E364" s="8" t="n">
        <f aca="false">D364*$J$5</f>
        <v>1.26315789473684</v>
      </c>
      <c r="F364" s="8" t="n">
        <f aca="false">E364-C364</f>
        <v>1.26315789473684</v>
      </c>
      <c r="G364" s="9" t="str">
        <f aca="false">IF(AND(C364=0,E364=0),0,IF(C364=0,"New",(E364-C364)/C364))</f>
        <v>New</v>
      </c>
      <c r="H364" s="8" t="n">
        <f aca="false">SUMIFS('Source'!$E:$E,'Source'!$A:$A,"102 - Orthopedic institutes",'Source'!$B:$B,$A364)</f>
        <v>0</v>
      </c>
      <c r="I364" s="8" t="n">
        <f aca="false">SUMIFS('Source'!$G:$G,'Source'!$A:$A,"102 - Orthopedic institutes",'Source'!$B:$B,$A364)</f>
        <v>203.38</v>
      </c>
      <c r="J364" s="8" t="n">
        <f aca="false">I364*$J$5</f>
        <v>256.901052631579</v>
      </c>
      <c r="K364" s="8" t="n">
        <f aca="false">J364-H364</f>
        <v>256.901052631579</v>
      </c>
      <c r="L364" s="9" t="str">
        <f aca="false">IF(AND(H364=0,J364=0),0,IF(H364=0,"New",(J364-H364)/H364))</f>
        <v>New</v>
      </c>
      <c r="M364" s="7" t="str">
        <f aca="false">IF(AND(OR(C364&lt;&gt;0,H364&lt;&gt;0),D364=0,I364=0),"DROP",IF(AND(OR(D364&lt;&gt;0,I364&lt;&gt;0),C364=0,H364=0),"NEW",""))</f>
        <v>NEW</v>
      </c>
    </row>
    <row r="365" customFormat="false" ht="15" hidden="false" customHeight="false" outlineLevel="0" collapsed="false">
      <c r="A365" s="7" t="s">
        <v>750</v>
      </c>
      <c r="B365" s="7" t="str">
        <f aca="false">IFERROR(INDEX('Source'!$C:$C,MATCH($A365,'Source'!$B:$B,0)),"")</f>
        <v>מגן ברך סיליקון - אנטומיק</v>
      </c>
      <c r="C365" s="8" t="n">
        <f aca="false">SUMIFS('Source'!$D:$D,'Source'!$A:$A,"102 - Orthopedic institutes",'Source'!$B:$B,$A365)</f>
        <v>0</v>
      </c>
      <c r="D365" s="8" t="n">
        <f aca="false">SUMIFS('Source'!$F:$F,'Source'!$A:$A,"102 - Orthopedic institutes",'Source'!$B:$B,$A365)</f>
        <v>1</v>
      </c>
      <c r="E365" s="8" t="n">
        <f aca="false">D365*$J$5</f>
        <v>1.26315789473684</v>
      </c>
      <c r="F365" s="8" t="n">
        <f aca="false">E365-C365</f>
        <v>1.26315789473684</v>
      </c>
      <c r="G365" s="9" t="str">
        <f aca="false">IF(AND(C365=0,E365=0),0,IF(C365=0,"New",(E365-C365)/C365))</f>
        <v>New</v>
      </c>
      <c r="H365" s="8" t="n">
        <f aca="false">SUMIFS('Source'!$E:$E,'Source'!$A:$A,"102 - Orthopedic institutes",'Source'!$B:$B,$A365)</f>
        <v>0</v>
      </c>
      <c r="I365" s="8" t="n">
        <f aca="false">SUMIFS('Source'!$G:$G,'Source'!$A:$A,"102 - Orthopedic institutes",'Source'!$B:$B,$A365)</f>
        <v>203.38</v>
      </c>
      <c r="J365" s="8" t="n">
        <f aca="false">I365*$J$5</f>
        <v>256.901052631579</v>
      </c>
      <c r="K365" s="8" t="n">
        <f aca="false">J365-H365</f>
        <v>256.901052631579</v>
      </c>
      <c r="L365" s="9" t="str">
        <f aca="false">IF(AND(H365=0,J365=0),0,IF(H365=0,"New",(J365-H365)/H365))</f>
        <v>New</v>
      </c>
      <c r="M365" s="7" t="str">
        <f aca="false">IF(AND(OR(C365&lt;&gt;0,H365&lt;&gt;0),D365=0,I365=0),"DROP",IF(AND(OR(D365&lt;&gt;0,I365&lt;&gt;0),C365=0,H365=0),"NEW",""))</f>
        <v>NEW</v>
      </c>
    </row>
    <row r="366" customFormat="false" ht="15" hidden="false" customHeight="false" outlineLevel="0" collapsed="false">
      <c r="A366" s="7" t="s">
        <v>751</v>
      </c>
      <c r="B366" s="7" t="str">
        <f aca="false">IFERROR(INDEX('Source'!$C:$C,MATCH($A366,'Source'!$B:$B,0)),"")</f>
        <v>מגן ברך + כרית סיליקון+ רצועות</v>
      </c>
      <c r="C366" s="8" t="n">
        <f aca="false">SUMIFS('Source'!$D:$D,'Source'!$A:$A,"102 - Orthopedic institutes",'Source'!$B:$B,$A366)</f>
        <v>1</v>
      </c>
      <c r="D366" s="8" t="n">
        <f aca="false">SUMIFS('Source'!$F:$F,'Source'!$A:$A,"102 - Orthopedic institutes",'Source'!$B:$B,$A366)</f>
        <v>0</v>
      </c>
      <c r="E366" s="8" t="n">
        <f aca="false">D366*$J$5</f>
        <v>0</v>
      </c>
      <c r="F366" s="8" t="n">
        <f aca="false">E366-C366</f>
        <v>-1</v>
      </c>
      <c r="G366" s="9" t="n">
        <f aca="false">IF(AND(C366=0,E366=0),0,IF(C366=0,"New",(E366-C366)/C366))</f>
        <v>-1</v>
      </c>
      <c r="H366" s="8" t="n">
        <f aca="false">SUMIFS('Source'!$E:$E,'Source'!$A:$A,"102 - Orthopedic institutes",'Source'!$B:$B,$A366)</f>
        <v>203.23</v>
      </c>
      <c r="I366" s="8" t="n">
        <f aca="false">SUMIFS('Source'!$G:$G,'Source'!$A:$A,"102 - Orthopedic institutes",'Source'!$B:$B,$A366)</f>
        <v>0</v>
      </c>
      <c r="J366" s="8" t="n">
        <f aca="false">I366*$J$5</f>
        <v>0</v>
      </c>
      <c r="K366" s="8" t="n">
        <f aca="false">J366-H366</f>
        <v>-203.23</v>
      </c>
      <c r="L366" s="9" t="n">
        <f aca="false">IF(AND(H366=0,J366=0),0,IF(H366=0,"New",(J366-H366)/H366))</f>
        <v>-1</v>
      </c>
      <c r="M366" s="7" t="str">
        <f aca="false">IF(AND(OR(C366&lt;&gt;0,H366&lt;&gt;0),D366=0,I366=0),"DROP",IF(AND(OR(D366&lt;&gt;0,I366&lt;&gt;0),C366=0,H366=0),"NEW",""))</f>
        <v>DROP</v>
      </c>
    </row>
    <row r="367" customFormat="false" ht="15" hidden="false" customHeight="false" outlineLevel="0" collapsed="false">
      <c r="A367" s="7" t="s">
        <v>752</v>
      </c>
      <c r="B367" s="7" t="str">
        <f aca="false">IFERROR(INDEX('Source'!$C:$C,MATCH($A367,'Source'!$B:$B,0)),"")</f>
        <v>מגן ברך + כרית סיליקון+ רצועות</v>
      </c>
      <c r="C367" s="8" t="n">
        <f aca="false">SUMIFS('Source'!$D:$D,'Source'!$A:$A,"102 - Orthopedic institutes",'Source'!$B:$B,$A367)</f>
        <v>1</v>
      </c>
      <c r="D367" s="8" t="n">
        <f aca="false">SUMIFS('Source'!$F:$F,'Source'!$A:$A,"102 - Orthopedic institutes",'Source'!$B:$B,$A367)</f>
        <v>0</v>
      </c>
      <c r="E367" s="8" t="n">
        <f aca="false">D367*$J$5</f>
        <v>0</v>
      </c>
      <c r="F367" s="8" t="n">
        <f aca="false">E367-C367</f>
        <v>-1</v>
      </c>
      <c r="G367" s="9" t="n">
        <f aca="false">IF(AND(C367=0,E367=0),0,IF(C367=0,"New",(E367-C367)/C367))</f>
        <v>-1</v>
      </c>
      <c r="H367" s="8" t="n">
        <f aca="false">SUMIFS('Source'!$E:$E,'Source'!$A:$A,"102 - Orthopedic institutes",'Source'!$B:$B,$A367)</f>
        <v>203.23</v>
      </c>
      <c r="I367" s="8" t="n">
        <f aca="false">SUMIFS('Source'!$G:$G,'Source'!$A:$A,"102 - Orthopedic institutes",'Source'!$B:$B,$A367)</f>
        <v>0</v>
      </c>
      <c r="J367" s="8" t="n">
        <f aca="false">I367*$J$5</f>
        <v>0</v>
      </c>
      <c r="K367" s="8" t="n">
        <f aca="false">J367-H367</f>
        <v>-203.23</v>
      </c>
      <c r="L367" s="9" t="n">
        <f aca="false">IF(AND(H367=0,J367=0),0,IF(H367=0,"New",(J367-H367)/H367))</f>
        <v>-1</v>
      </c>
      <c r="M367" s="7" t="str">
        <f aca="false">IF(AND(OR(C367&lt;&gt;0,H367&lt;&gt;0),D367=0,I367=0),"DROP",IF(AND(OR(D367&lt;&gt;0,I367&lt;&gt;0),C367=0,H367=0),"NEW",""))</f>
        <v>DROP</v>
      </c>
    </row>
    <row r="368" customFormat="false" ht="15" hidden="false" customHeight="false" outlineLevel="0" collapsed="false">
      <c r="A368" s="7" t="s">
        <v>753</v>
      </c>
      <c r="B368" s="7" t="str">
        <f aca="false">IFERROR(INDEX('Source'!$C:$C,MATCH($A368,'Source'!$B:$B,0)),"")</f>
        <v>מגן ברך + כרית סיליקון+ רצועות</v>
      </c>
      <c r="C368" s="8" t="n">
        <f aca="false">SUMIFS('Source'!$D:$D,'Source'!$A:$A,"102 - Orthopedic institutes",'Source'!$B:$B,$A368)</f>
        <v>1</v>
      </c>
      <c r="D368" s="8" t="n">
        <f aca="false">SUMIFS('Source'!$F:$F,'Source'!$A:$A,"102 - Orthopedic institutes",'Source'!$B:$B,$A368)</f>
        <v>0</v>
      </c>
      <c r="E368" s="8" t="n">
        <f aca="false">D368*$J$5</f>
        <v>0</v>
      </c>
      <c r="F368" s="8" t="n">
        <f aca="false">E368-C368</f>
        <v>-1</v>
      </c>
      <c r="G368" s="9" t="n">
        <f aca="false">IF(AND(C368=0,E368=0),0,IF(C368=0,"New",(E368-C368)/C368))</f>
        <v>-1</v>
      </c>
      <c r="H368" s="8" t="n">
        <f aca="false">SUMIFS('Source'!$E:$E,'Source'!$A:$A,"102 - Orthopedic institutes",'Source'!$B:$B,$A368)</f>
        <v>203.23</v>
      </c>
      <c r="I368" s="8" t="n">
        <f aca="false">SUMIFS('Source'!$G:$G,'Source'!$A:$A,"102 - Orthopedic institutes",'Source'!$B:$B,$A368)</f>
        <v>0</v>
      </c>
      <c r="J368" s="8" t="n">
        <f aca="false">I368*$J$5</f>
        <v>0</v>
      </c>
      <c r="K368" s="8" t="n">
        <f aca="false">J368-H368</f>
        <v>-203.23</v>
      </c>
      <c r="L368" s="9" t="n">
        <f aca="false">IF(AND(H368=0,J368=0),0,IF(H368=0,"New",(J368-H368)/H368))</f>
        <v>-1</v>
      </c>
      <c r="M368" s="7" t="str">
        <f aca="false">IF(AND(OR(C368&lt;&gt;0,H368&lt;&gt;0),D368=0,I368=0),"DROP",IF(AND(OR(D368&lt;&gt;0,I368&lt;&gt;0),C368=0,H368=0),"NEW",""))</f>
        <v>DROP</v>
      </c>
    </row>
    <row r="369" customFormat="false" ht="15" hidden="false" customHeight="false" outlineLevel="0" collapsed="false">
      <c r="A369" s="7" t="s">
        <v>754</v>
      </c>
      <c r="B369" s="7" t="str">
        <f aca="false">IFERROR(INDEX('Source'!$C:$C,MATCH($A369,'Source'!$B:$B,0)),"")</f>
        <v>מגן ברך + כרית סיליקון+ רצועות</v>
      </c>
      <c r="C369" s="8" t="n">
        <f aca="false">SUMIFS('Source'!$D:$D,'Source'!$A:$A,"102 - Orthopedic institutes",'Source'!$B:$B,$A369)</f>
        <v>1</v>
      </c>
      <c r="D369" s="8" t="n">
        <f aca="false">SUMIFS('Source'!$F:$F,'Source'!$A:$A,"102 - Orthopedic institutes",'Source'!$B:$B,$A369)</f>
        <v>0</v>
      </c>
      <c r="E369" s="8" t="n">
        <f aca="false">D369*$J$5</f>
        <v>0</v>
      </c>
      <c r="F369" s="8" t="n">
        <f aca="false">E369-C369</f>
        <v>-1</v>
      </c>
      <c r="G369" s="9" t="n">
        <f aca="false">IF(AND(C369=0,E369=0),0,IF(C369=0,"New",(E369-C369)/C369))</f>
        <v>-1</v>
      </c>
      <c r="H369" s="8" t="n">
        <f aca="false">SUMIFS('Source'!$E:$E,'Source'!$A:$A,"102 - Orthopedic institutes",'Source'!$B:$B,$A369)</f>
        <v>203.23</v>
      </c>
      <c r="I369" s="8" t="n">
        <f aca="false">SUMIFS('Source'!$G:$G,'Source'!$A:$A,"102 - Orthopedic institutes",'Source'!$B:$B,$A369)</f>
        <v>0</v>
      </c>
      <c r="J369" s="8" t="n">
        <f aca="false">I369*$J$5</f>
        <v>0</v>
      </c>
      <c r="K369" s="8" t="n">
        <f aca="false">J369-H369</f>
        <v>-203.23</v>
      </c>
      <c r="L369" s="9" t="n">
        <f aca="false">IF(AND(H369=0,J369=0),0,IF(H369=0,"New",(J369-H369)/H369))</f>
        <v>-1</v>
      </c>
      <c r="M369" s="7" t="str">
        <f aca="false">IF(AND(OR(C369&lt;&gt;0,H369&lt;&gt;0),D369=0,I369=0),"DROP",IF(AND(OR(D369&lt;&gt;0,I369&lt;&gt;0),C369=0,H369=0),"NEW",""))</f>
        <v>DROP</v>
      </c>
    </row>
    <row r="370" customFormat="false" ht="15" hidden="false" customHeight="false" outlineLevel="0" collapsed="false">
      <c r="A370" s="7" t="s">
        <v>755</v>
      </c>
      <c r="B370" s="7" t="str">
        <f aca="false">IFERROR(INDEX('Source'!$C:$C,MATCH($A370,'Source'!$B:$B,0)),"")</f>
        <v>מיישר כתפיים</v>
      </c>
      <c r="C370" s="8" t="n">
        <f aca="false">SUMIFS('Source'!$D:$D,'Source'!$A:$A,"102 - Orthopedic institutes",'Source'!$B:$B,$A370)</f>
        <v>0</v>
      </c>
      <c r="D370" s="8" t="n">
        <f aca="false">SUMIFS('Source'!$F:$F,'Source'!$A:$A,"102 - Orthopedic institutes",'Source'!$B:$B,$A370)</f>
        <v>2</v>
      </c>
      <c r="E370" s="8" t="n">
        <f aca="false">D370*$J$5</f>
        <v>2.52631578947368</v>
      </c>
      <c r="F370" s="8" t="n">
        <f aca="false">E370-C370</f>
        <v>2.52631578947368</v>
      </c>
      <c r="G370" s="9" t="str">
        <f aca="false">IF(AND(C370=0,E370=0),0,IF(C370=0,"New",(E370-C370)/C370))</f>
        <v>New</v>
      </c>
      <c r="H370" s="8" t="n">
        <f aca="false">SUMIFS('Source'!$E:$E,'Source'!$A:$A,"102 - Orthopedic institutes",'Source'!$B:$B,$A370)</f>
        <v>0</v>
      </c>
      <c r="I370" s="8" t="n">
        <f aca="false">SUMIFS('Source'!$G:$G,'Source'!$A:$A,"102 - Orthopedic institutes",'Source'!$B:$B,$A370)</f>
        <v>201.57</v>
      </c>
      <c r="J370" s="8" t="n">
        <f aca="false">I370*$J$5</f>
        <v>254.614736842105</v>
      </c>
      <c r="K370" s="8" t="n">
        <f aca="false">J370-H370</f>
        <v>254.614736842105</v>
      </c>
      <c r="L370" s="9" t="str">
        <f aca="false">IF(AND(H370=0,J370=0),0,IF(H370=0,"New",(J370-H370)/H370))</f>
        <v>New</v>
      </c>
      <c r="M370" s="7" t="str">
        <f aca="false">IF(AND(OR(C370&lt;&gt;0,H370&lt;&gt;0),D370=0,I370=0),"DROP",IF(AND(OR(D370&lt;&gt;0,I370&lt;&gt;0),C370=0,H370=0),"NEW",""))</f>
        <v>NEW</v>
      </c>
    </row>
    <row r="371" customFormat="false" ht="15" hidden="false" customHeight="false" outlineLevel="0" collapsed="false">
      <c r="A371" s="7" t="s">
        <v>99</v>
      </c>
      <c r="B371" s="7" t="str">
        <f aca="false">IFERROR(INDEX('Source'!$C:$C,MATCH($A371,'Source'!$B:$B,0)),"")</f>
        <v>סד מאורך לאגודל</v>
      </c>
      <c r="C371" s="8" t="n">
        <f aca="false">SUMIFS('Source'!$D:$D,'Source'!$A:$A,"102 - Orthopedic institutes",'Source'!$B:$B,$A371)</f>
        <v>7</v>
      </c>
      <c r="D371" s="8" t="n">
        <f aca="false">SUMIFS('Source'!$F:$F,'Source'!$A:$A,"102 - Orthopedic institutes",'Source'!$B:$B,$A371)</f>
        <v>4</v>
      </c>
      <c r="E371" s="8" t="n">
        <f aca="false">D371*$J$5</f>
        <v>5.05263157894737</v>
      </c>
      <c r="F371" s="8" t="n">
        <f aca="false">E371-C371</f>
        <v>-1.94736842105263</v>
      </c>
      <c r="G371" s="9" t="n">
        <f aca="false">IF(AND(C371=0,E371=0),0,IF(C371=0,"New",(E371-C371)/C371))</f>
        <v>-0.278195488721805</v>
      </c>
      <c r="H371" s="8" t="n">
        <f aca="false">SUMIFS('Source'!$E:$E,'Source'!$A:$A,"102 - Orthopedic institutes",'Source'!$B:$B,$A371)</f>
        <v>480.99</v>
      </c>
      <c r="I371" s="8" t="n">
        <f aca="false">SUMIFS('Source'!$G:$G,'Source'!$A:$A,"102 - Orthopedic institutes",'Source'!$B:$B,$A371)</f>
        <v>281.04</v>
      </c>
      <c r="J371" s="8" t="n">
        <f aca="false">I371*$J$5</f>
        <v>354.997894736842</v>
      </c>
      <c r="K371" s="8" t="n">
        <f aca="false">J371-H371</f>
        <v>-125.992105263158</v>
      </c>
      <c r="L371" s="9" t="n">
        <f aca="false">IF(AND(H371=0,J371=0),0,IF(H371=0,"New",(J371-H371)/H371))</f>
        <v>-0.261943294586494</v>
      </c>
      <c r="M371" s="7" t="str">
        <f aca="false">IF(AND(OR(C371&lt;&gt;0,H371&lt;&gt;0),D371=0,I371=0),"DROP",IF(AND(OR(D371&lt;&gt;0,I371&lt;&gt;0),C371=0,H371=0),"NEW",""))</f>
        <v/>
      </c>
    </row>
    <row r="372" customFormat="false" ht="15" hidden="false" customHeight="false" outlineLevel="0" collapsed="false">
      <c r="A372" s="7" t="s">
        <v>489</v>
      </c>
      <c r="B372" s="7" t="str">
        <f aca="false">IFERROR(INDEX('Source'!$C:$C,MATCH($A372,'Source'!$B:$B,0)),"")</f>
        <v>חגורה לשבר טבור</v>
      </c>
      <c r="C372" s="8" t="n">
        <f aca="false">SUMIFS('Source'!$D:$D,'Source'!$A:$A,"102 - Orthopedic institutes",'Source'!$B:$B,$A372)</f>
        <v>3</v>
      </c>
      <c r="D372" s="8" t="n">
        <f aca="false">SUMIFS('Source'!$F:$F,'Source'!$A:$A,"102 - Orthopedic institutes",'Source'!$B:$B,$A372)</f>
        <v>1</v>
      </c>
      <c r="E372" s="8" t="n">
        <f aca="false">D372*$J$5</f>
        <v>1.26315789473684</v>
      </c>
      <c r="F372" s="8" t="n">
        <f aca="false">E372-C372</f>
        <v>-1.73684210526316</v>
      </c>
      <c r="G372" s="9" t="n">
        <f aca="false">IF(AND(C372=0,E372=0),0,IF(C372=0,"New",(E372-C372)/C372))</f>
        <v>-0.578947368421053</v>
      </c>
      <c r="H372" s="8" t="n">
        <f aca="false">SUMIFS('Source'!$E:$E,'Source'!$A:$A,"102 - Orthopedic institutes",'Source'!$B:$B,$A372)</f>
        <v>313</v>
      </c>
      <c r="I372" s="8" t="n">
        <f aca="false">SUMIFS('Source'!$G:$G,'Source'!$A:$A,"102 - Orthopedic institutes",'Source'!$B:$B,$A372)</f>
        <v>115</v>
      </c>
      <c r="J372" s="8" t="n">
        <f aca="false">I372*$J$5</f>
        <v>145.263157894737</v>
      </c>
      <c r="K372" s="8" t="n">
        <f aca="false">J372-H372</f>
        <v>-167.736842105263</v>
      </c>
      <c r="L372" s="9" t="n">
        <f aca="false">IF(AND(H372=0,J372=0),0,IF(H372=0,"New",(J372-H372)/H372))</f>
        <v>-0.535900454010426</v>
      </c>
      <c r="M372" s="7" t="str">
        <f aca="false">IF(AND(OR(C372&lt;&gt;0,H372&lt;&gt;0),D372=0,I372=0),"DROP",IF(AND(OR(D372&lt;&gt;0,I372&lt;&gt;0),C372=0,H372=0),"NEW",""))</f>
        <v/>
      </c>
    </row>
    <row r="373" customFormat="false" ht="15" hidden="false" customHeight="false" outlineLevel="0" collapsed="false">
      <c r="A373" s="7" t="s">
        <v>756</v>
      </c>
      <c r="B373" s="7" t="str">
        <f aca="false">IFERROR(INDEX('Source'!$C:$C,MATCH($A373,'Source'!$B:$B,0)),"")</f>
        <v>צוארון עממי</v>
      </c>
      <c r="C373" s="8" t="n">
        <f aca="false">SUMIFS('Source'!$D:$D,'Source'!$A:$A,"102 - Orthopedic institutes",'Source'!$B:$B,$A373)</f>
        <v>7</v>
      </c>
      <c r="D373" s="8" t="n">
        <f aca="false">SUMIFS('Source'!$F:$F,'Source'!$A:$A,"102 - Orthopedic institutes",'Source'!$B:$B,$A373)</f>
        <v>0</v>
      </c>
      <c r="E373" s="8" t="n">
        <f aca="false">D373*$J$5</f>
        <v>0</v>
      </c>
      <c r="F373" s="8" t="n">
        <f aca="false">E373-C373</f>
        <v>-7</v>
      </c>
      <c r="G373" s="9" t="n">
        <f aca="false">IF(AND(C373=0,E373=0),0,IF(C373=0,"New",(E373-C373)/C373))</f>
        <v>-1</v>
      </c>
      <c r="H373" s="8" t="n">
        <f aca="false">SUMIFS('Source'!$E:$E,'Source'!$A:$A,"102 - Orthopedic institutes",'Source'!$B:$B,$A373)</f>
        <v>192.08</v>
      </c>
      <c r="I373" s="8" t="n">
        <f aca="false">SUMIFS('Source'!$G:$G,'Source'!$A:$A,"102 - Orthopedic institutes",'Source'!$B:$B,$A373)</f>
        <v>0</v>
      </c>
      <c r="J373" s="8" t="n">
        <f aca="false">I373*$J$5</f>
        <v>0</v>
      </c>
      <c r="K373" s="8" t="n">
        <f aca="false">J373-H373</f>
        <v>-192.08</v>
      </c>
      <c r="L373" s="9" t="n">
        <f aca="false">IF(AND(H373=0,J373=0),0,IF(H373=0,"New",(J373-H373)/H373))</f>
        <v>-1</v>
      </c>
      <c r="M373" s="7" t="str">
        <f aca="false">IF(AND(OR(C373&lt;&gt;0,H373&lt;&gt;0),D373=0,I373=0),"DROP",IF(AND(OR(D373&lt;&gt;0,I373&lt;&gt;0),C373=0,H373=0),"NEW",""))</f>
        <v>DROP</v>
      </c>
    </row>
    <row r="374" customFormat="false" ht="15" hidden="false" customHeight="false" outlineLevel="0" collapsed="false">
      <c r="A374" s="7" t="s">
        <v>146</v>
      </c>
      <c r="B374" s="7" t="str">
        <f aca="false">IFERROR(INDEX('Source'!$C:$C,MATCH($A374,'Source'!$B:$B,0)),"")</f>
        <v>סד לאגודל</v>
      </c>
      <c r="C374" s="8" t="n">
        <f aca="false">SUMIFS('Source'!$D:$D,'Source'!$A:$A,"102 - Orthopedic institutes",'Source'!$B:$B,$A374)</f>
        <v>10</v>
      </c>
      <c r="D374" s="8" t="n">
        <f aca="false">SUMIFS('Source'!$F:$F,'Source'!$A:$A,"102 - Orthopedic institutes",'Source'!$B:$B,$A374)</f>
        <v>8</v>
      </c>
      <c r="E374" s="8" t="n">
        <f aca="false">D374*$J$5</f>
        <v>10.1052631578947</v>
      </c>
      <c r="F374" s="8" t="n">
        <f aca="false">E374-C374</f>
        <v>0.105263157894736</v>
      </c>
      <c r="G374" s="9" t="n">
        <f aca="false">IF(AND(C374=0,E374=0),0,IF(C374=0,"New",(E374-C374)/C374))</f>
        <v>0.0105263157894736</v>
      </c>
      <c r="H374" s="8" t="n">
        <f aca="false">SUMIFS('Source'!$E:$E,'Source'!$A:$A,"102 - Orthopedic institutes",'Source'!$B:$B,$A374)</f>
        <v>1015.84</v>
      </c>
      <c r="I374" s="8" t="n">
        <f aca="false">SUMIFS('Source'!$G:$G,'Source'!$A:$A,"102 - Orthopedic institutes",'Source'!$B:$B,$A374)</f>
        <v>824.57</v>
      </c>
      <c r="J374" s="8" t="n">
        <f aca="false">I374*$J$5</f>
        <v>1041.56210526316</v>
      </c>
      <c r="K374" s="8" t="n">
        <f aca="false">J374-H374</f>
        <v>25.7221052631577</v>
      </c>
      <c r="L374" s="9" t="n">
        <f aca="false">IF(AND(H374=0,J374=0),0,IF(H374=0,"New",(J374-H374)/H374))</f>
        <v>0.0253210203015807</v>
      </c>
      <c r="M374" s="7" t="str">
        <f aca="false">IF(AND(OR(C374&lt;&gt;0,H374&lt;&gt;0),D374=0,I374=0),"DROP",IF(AND(OR(D374&lt;&gt;0,I374&lt;&gt;0),C374=0,H374=0),"NEW",""))</f>
        <v/>
      </c>
    </row>
    <row r="375" customFormat="false" ht="15" hidden="false" customHeight="false" outlineLevel="0" collapsed="false">
      <c r="A375" s="7" t="s">
        <v>757</v>
      </c>
      <c r="B375" s="7" t="str">
        <f aca="false">IFERROR(INDEX('Source'!$C:$C,MATCH($A375,'Source'!$B:$B,0)),"")</f>
        <v>מגן ברך ארוך עם כרית סיליקון</v>
      </c>
      <c r="C375" s="8" t="n">
        <f aca="false">SUMIFS('Source'!$D:$D,'Source'!$A:$A,"102 - Orthopedic institutes",'Source'!$B:$B,$A375)</f>
        <v>2</v>
      </c>
      <c r="D375" s="8" t="n">
        <f aca="false">SUMIFS('Source'!$F:$F,'Source'!$A:$A,"102 - Orthopedic institutes",'Source'!$B:$B,$A375)</f>
        <v>0</v>
      </c>
      <c r="E375" s="8" t="n">
        <f aca="false">D375*$J$5</f>
        <v>0</v>
      </c>
      <c r="F375" s="8" t="n">
        <f aca="false">E375-C375</f>
        <v>-2</v>
      </c>
      <c r="G375" s="9" t="n">
        <f aca="false">IF(AND(C375=0,E375=0),0,IF(C375=0,"New",(E375-C375)/C375))</f>
        <v>-1</v>
      </c>
      <c r="H375" s="8" t="n">
        <f aca="false">SUMIFS('Source'!$E:$E,'Source'!$A:$A,"102 - Orthopedic institutes",'Source'!$B:$B,$A375)</f>
        <v>190</v>
      </c>
      <c r="I375" s="8" t="n">
        <f aca="false">SUMIFS('Source'!$G:$G,'Source'!$A:$A,"102 - Orthopedic institutes",'Source'!$B:$B,$A375)</f>
        <v>0</v>
      </c>
      <c r="J375" s="8" t="n">
        <f aca="false">I375*$J$5</f>
        <v>0</v>
      </c>
      <c r="K375" s="8" t="n">
        <f aca="false">J375-H375</f>
        <v>-190</v>
      </c>
      <c r="L375" s="9" t="n">
        <f aca="false">IF(AND(H375=0,J375=0),0,IF(H375=0,"New",(J375-H375)/H375))</f>
        <v>-1</v>
      </c>
      <c r="M375" s="7" t="str">
        <f aca="false">IF(AND(OR(C375&lt;&gt;0,H375&lt;&gt;0),D375=0,I375=0),"DROP",IF(AND(OR(D375&lt;&gt;0,I375&lt;&gt;0),C375=0,H375=0),"NEW",""))</f>
        <v>DROP</v>
      </c>
    </row>
    <row r="376" customFormat="false" ht="15" hidden="false" customHeight="false" outlineLevel="0" collapsed="false">
      <c r="A376" s="7" t="s">
        <v>758</v>
      </c>
      <c r="B376" s="7" t="str">
        <f aca="false">IFERROR(INDEX('Source'!$C:$C,MATCH($A376,'Source'!$B:$B,0)),"")</f>
        <v>מגן ברך משופר עם ציר</v>
      </c>
      <c r="C376" s="8" t="n">
        <f aca="false">SUMIFS('Source'!$D:$D,'Source'!$A:$A,"102 - Orthopedic institutes",'Source'!$B:$B,$A376)</f>
        <v>0</v>
      </c>
      <c r="D376" s="8" t="n">
        <f aca="false">SUMIFS('Source'!$F:$F,'Source'!$A:$A,"102 - Orthopedic institutes",'Source'!$B:$B,$A376)</f>
        <v>-1</v>
      </c>
      <c r="E376" s="8" t="n">
        <f aca="false">D376*$J$5</f>
        <v>-1.26315789473684</v>
      </c>
      <c r="F376" s="8" t="n">
        <f aca="false">E376-C376</f>
        <v>-1.26315789473684</v>
      </c>
      <c r="G376" s="9" t="str">
        <f aca="false">IF(AND(C376=0,E376=0),0,IF(C376=0,"New",(E376-C376)/C376))</f>
        <v>New</v>
      </c>
      <c r="H376" s="8" t="n">
        <f aca="false">SUMIFS('Source'!$E:$E,'Source'!$A:$A,"102 - Orthopedic institutes",'Source'!$B:$B,$A376)</f>
        <v>0</v>
      </c>
      <c r="I376" s="8" t="n">
        <f aca="false">SUMIFS('Source'!$G:$G,'Source'!$A:$A,"102 - Orthopedic institutes",'Source'!$B:$B,$A376)</f>
        <v>-190</v>
      </c>
      <c r="J376" s="8" t="n">
        <f aca="false">I376*$J$5</f>
        <v>-240</v>
      </c>
      <c r="K376" s="8" t="n">
        <f aca="false">J376-H376</f>
        <v>-240</v>
      </c>
      <c r="L376" s="9" t="str">
        <f aca="false">IF(AND(H376=0,J376=0),0,IF(H376=0,"New",(J376-H376)/H376))</f>
        <v>New</v>
      </c>
      <c r="M376" s="7" t="str">
        <f aca="false">IF(AND(OR(C376&lt;&gt;0,H376&lt;&gt;0),D376=0,I376=0),"DROP",IF(AND(OR(D376&lt;&gt;0,I376&lt;&gt;0),C376=0,H376=0),"NEW",""))</f>
        <v>NEW</v>
      </c>
    </row>
    <row r="377" customFormat="false" ht="15" hidden="false" customHeight="false" outlineLevel="0" collapsed="false">
      <c r="A377" s="7" t="s">
        <v>759</v>
      </c>
      <c r="B377" s="7" t="str">
        <f aca="false">IFERROR(INDEX('Source'!$C:$C,MATCH($A377,'Source'!$B:$B,0)),"")</f>
        <v>מגן למפרק כתף</v>
      </c>
      <c r="C377" s="8" t="n">
        <f aca="false">SUMIFS('Source'!$D:$D,'Source'!$A:$A,"102 - Orthopedic institutes",'Source'!$B:$B,$A377)</f>
        <v>2</v>
      </c>
      <c r="D377" s="8" t="n">
        <f aca="false">SUMIFS('Source'!$F:$F,'Source'!$A:$A,"102 - Orthopedic institutes",'Source'!$B:$B,$A377)</f>
        <v>0</v>
      </c>
      <c r="E377" s="8" t="n">
        <f aca="false">D377*$J$5</f>
        <v>0</v>
      </c>
      <c r="F377" s="8" t="n">
        <f aca="false">E377-C377</f>
        <v>-2</v>
      </c>
      <c r="G377" s="9" t="n">
        <f aca="false">IF(AND(C377=0,E377=0),0,IF(C377=0,"New",(E377-C377)/C377))</f>
        <v>-1</v>
      </c>
      <c r="H377" s="8" t="n">
        <f aca="false">SUMIFS('Source'!$E:$E,'Source'!$A:$A,"102 - Orthopedic institutes",'Source'!$B:$B,$A377)</f>
        <v>190</v>
      </c>
      <c r="I377" s="8" t="n">
        <f aca="false">SUMIFS('Source'!$G:$G,'Source'!$A:$A,"102 - Orthopedic institutes",'Source'!$B:$B,$A377)</f>
        <v>0</v>
      </c>
      <c r="J377" s="8" t="n">
        <f aca="false">I377*$J$5</f>
        <v>0</v>
      </c>
      <c r="K377" s="8" t="n">
        <f aca="false">J377-H377</f>
        <v>-190</v>
      </c>
      <c r="L377" s="9" t="n">
        <f aca="false">IF(AND(H377=0,J377=0),0,IF(H377=0,"New",(J377-H377)/H377))</f>
        <v>-1</v>
      </c>
      <c r="M377" s="7" t="str">
        <f aca="false">IF(AND(OR(C377&lt;&gt;0,H377&lt;&gt;0),D377=0,I377=0),"DROP",IF(AND(OR(D377&lt;&gt;0,I377&lt;&gt;0),C377=0,H377=0),"NEW",""))</f>
        <v>DROP</v>
      </c>
    </row>
    <row r="378" customFormat="false" ht="15" hidden="false" customHeight="false" outlineLevel="0" collapsed="false">
      <c r="A378" s="7" t="s">
        <v>384</v>
      </c>
      <c r="B378" s="7" t="str">
        <f aca="false">IFERROR(INDEX('Source'!$C:$C,MATCH($A378,'Source'!$B:$B,0)),"")</f>
        <v>כרית חום וקור</v>
      </c>
      <c r="C378" s="8" t="n">
        <f aca="false">SUMIFS('Source'!$D:$D,'Source'!$A:$A,"102 - Orthopedic institutes",'Source'!$B:$B,$A378)</f>
        <v>6</v>
      </c>
      <c r="D378" s="8" t="n">
        <f aca="false">SUMIFS('Source'!$F:$F,'Source'!$A:$A,"102 - Orthopedic institutes",'Source'!$B:$B,$A378)</f>
        <v>2</v>
      </c>
      <c r="E378" s="8" t="n">
        <f aca="false">D378*$J$5</f>
        <v>2.52631578947368</v>
      </c>
      <c r="F378" s="8" t="n">
        <f aca="false">E378-C378</f>
        <v>-3.47368421052632</v>
      </c>
      <c r="G378" s="9" t="n">
        <f aca="false">IF(AND(C378=0,E378=0),0,IF(C378=0,"New",(E378-C378)/C378))</f>
        <v>-0.578947368421053</v>
      </c>
      <c r="H378" s="8" t="n">
        <f aca="false">SUMIFS('Source'!$E:$E,'Source'!$A:$A,"102 - Orthopedic institutes",'Source'!$B:$B,$A378)</f>
        <v>283.57</v>
      </c>
      <c r="I378" s="8" t="n">
        <f aca="false">SUMIFS('Source'!$G:$G,'Source'!$A:$A,"102 - Orthopedic institutes",'Source'!$B:$B,$A378)</f>
        <v>94.59</v>
      </c>
      <c r="J378" s="8" t="n">
        <f aca="false">I378*$J$5</f>
        <v>119.482105263158</v>
      </c>
      <c r="K378" s="8" t="n">
        <f aca="false">J378-H378</f>
        <v>-164.087894736842</v>
      </c>
      <c r="L378" s="9" t="n">
        <f aca="false">IF(AND(H378=0,J378=0),0,IF(H378=0,"New",(J378-H378)/H378))</f>
        <v>-0.578650402852354</v>
      </c>
      <c r="M378" s="7" t="str">
        <f aca="false">IF(AND(OR(C378&lt;&gt;0,H378&lt;&gt;0),D378=0,I378=0),"DROP",IF(AND(OR(D378&lt;&gt;0,I378&lt;&gt;0),C378=0,H378=0),"NEW",""))</f>
        <v/>
      </c>
    </row>
    <row r="379" customFormat="false" ht="15" hidden="false" customHeight="false" outlineLevel="0" collapsed="false">
      <c r="A379" s="7" t="s">
        <v>491</v>
      </c>
      <c r="B379" s="7" t="str">
        <f aca="false">IFERROR(INDEX('Source'!$C:$C,MATCH($A379,'Source'!$B:$B,0)),"")</f>
        <v>מ.ברךגנוסיל+כ .</v>
      </c>
      <c r="C379" s="8" t="n">
        <f aca="false">SUMIFS('Source'!$D:$D,'Source'!$A:$A,"102 - Orthopedic institutes",'Source'!$B:$B,$A379)</f>
        <v>1</v>
      </c>
      <c r="D379" s="8" t="n">
        <f aca="false">SUMIFS('Source'!$F:$F,'Source'!$A:$A,"102 - Orthopedic institutes",'Source'!$B:$B,$A379)</f>
        <v>0</v>
      </c>
      <c r="E379" s="8" t="n">
        <f aca="false">D379*$J$5</f>
        <v>0</v>
      </c>
      <c r="F379" s="8" t="n">
        <f aca="false">E379-C379</f>
        <v>-1</v>
      </c>
      <c r="G379" s="9" t="n">
        <f aca="false">IF(AND(C379=0,E379=0),0,IF(C379=0,"New",(E379-C379)/C379))</f>
        <v>-1</v>
      </c>
      <c r="H379" s="8" t="n">
        <f aca="false">SUMIFS('Source'!$E:$E,'Source'!$A:$A,"102 - Orthopedic institutes",'Source'!$B:$B,$A379)</f>
        <v>187.45</v>
      </c>
      <c r="I379" s="8" t="n">
        <f aca="false">SUMIFS('Source'!$G:$G,'Source'!$A:$A,"102 - Orthopedic institutes",'Source'!$B:$B,$A379)</f>
        <v>0</v>
      </c>
      <c r="J379" s="8" t="n">
        <f aca="false">I379*$J$5</f>
        <v>0</v>
      </c>
      <c r="K379" s="8" t="n">
        <f aca="false">J379-H379</f>
        <v>-187.45</v>
      </c>
      <c r="L379" s="9" t="n">
        <f aca="false">IF(AND(H379=0,J379=0),0,IF(H379=0,"New",(J379-H379)/H379))</f>
        <v>-1</v>
      </c>
      <c r="M379" s="7" t="str">
        <f aca="false">IF(AND(OR(C379&lt;&gt;0,H379&lt;&gt;0),D379=0,I379=0),"DROP",IF(AND(OR(D379&lt;&gt;0,I379&lt;&gt;0),C379=0,H379=0),"NEW",""))</f>
        <v>DROP</v>
      </c>
    </row>
    <row r="380" customFormat="false" ht="15" hidden="false" customHeight="false" outlineLevel="0" collapsed="false">
      <c r="A380" s="7" t="s">
        <v>382</v>
      </c>
      <c r="B380" s="7" t="str">
        <f aca="false">IFERROR(INDEX('Source'!$C:$C,MATCH($A380,'Source'!$B:$B,0)),"")</f>
        <v>מ.ברךגנוסיל+כ .</v>
      </c>
      <c r="C380" s="8" t="n">
        <f aca="false">SUMIFS('Source'!$D:$D,'Source'!$A:$A,"102 - Orthopedic institutes",'Source'!$B:$B,$A380)</f>
        <v>1</v>
      </c>
      <c r="D380" s="8" t="n">
        <f aca="false">SUMIFS('Source'!$F:$F,'Source'!$A:$A,"102 - Orthopedic institutes",'Source'!$B:$B,$A380)</f>
        <v>0</v>
      </c>
      <c r="E380" s="8" t="n">
        <f aca="false">D380*$J$5</f>
        <v>0</v>
      </c>
      <c r="F380" s="8" t="n">
        <f aca="false">E380-C380</f>
        <v>-1</v>
      </c>
      <c r="G380" s="9" t="n">
        <f aca="false">IF(AND(C380=0,E380=0),0,IF(C380=0,"New",(E380-C380)/C380))</f>
        <v>-1</v>
      </c>
      <c r="H380" s="8" t="n">
        <f aca="false">SUMIFS('Source'!$E:$E,'Source'!$A:$A,"102 - Orthopedic institutes",'Source'!$B:$B,$A380)</f>
        <v>187.45</v>
      </c>
      <c r="I380" s="8" t="n">
        <f aca="false">SUMIFS('Source'!$G:$G,'Source'!$A:$A,"102 - Orthopedic institutes",'Source'!$B:$B,$A380)</f>
        <v>0</v>
      </c>
      <c r="J380" s="8" t="n">
        <f aca="false">I380*$J$5</f>
        <v>0</v>
      </c>
      <c r="K380" s="8" t="n">
        <f aca="false">J380-H380</f>
        <v>-187.45</v>
      </c>
      <c r="L380" s="9" t="n">
        <f aca="false">IF(AND(H380=0,J380=0),0,IF(H380=0,"New",(J380-H380)/H380))</f>
        <v>-1</v>
      </c>
      <c r="M380" s="7" t="str">
        <f aca="false">IF(AND(OR(C380&lt;&gt;0,H380&lt;&gt;0),D380=0,I380=0),"DROP",IF(AND(OR(D380&lt;&gt;0,I380&lt;&gt;0),C380=0,H380=0),"NEW",""))</f>
        <v>DROP</v>
      </c>
    </row>
    <row r="381" customFormat="false" ht="15" hidden="false" customHeight="false" outlineLevel="0" collapsed="false">
      <c r="A381" s="7" t="s">
        <v>419</v>
      </c>
      <c r="B381" s="7" t="str">
        <f aca="false">IFERROR(INDEX('Source'!$C:$C,MATCH($A381,'Source'!$B:$B,0)),"")</f>
        <v>מ.ברךגנוסיל+כ .</v>
      </c>
      <c r="C381" s="8" t="n">
        <f aca="false">SUMIFS('Source'!$D:$D,'Source'!$A:$A,"102 - Orthopedic institutes",'Source'!$B:$B,$A381)</f>
        <v>1</v>
      </c>
      <c r="D381" s="8" t="n">
        <f aca="false">SUMIFS('Source'!$F:$F,'Source'!$A:$A,"102 - Orthopedic institutes",'Source'!$B:$B,$A381)</f>
        <v>0</v>
      </c>
      <c r="E381" s="8" t="n">
        <f aca="false">D381*$J$5</f>
        <v>0</v>
      </c>
      <c r="F381" s="8" t="n">
        <f aca="false">E381-C381</f>
        <v>-1</v>
      </c>
      <c r="G381" s="9" t="n">
        <f aca="false">IF(AND(C381=0,E381=0),0,IF(C381=0,"New",(E381-C381)/C381))</f>
        <v>-1</v>
      </c>
      <c r="H381" s="8" t="n">
        <f aca="false">SUMIFS('Source'!$E:$E,'Source'!$A:$A,"102 - Orthopedic institutes",'Source'!$B:$B,$A381)</f>
        <v>187.45</v>
      </c>
      <c r="I381" s="8" t="n">
        <f aca="false">SUMIFS('Source'!$G:$G,'Source'!$A:$A,"102 - Orthopedic institutes",'Source'!$B:$B,$A381)</f>
        <v>0</v>
      </c>
      <c r="J381" s="8" t="n">
        <f aca="false">I381*$J$5</f>
        <v>0</v>
      </c>
      <c r="K381" s="8" t="n">
        <f aca="false">J381-H381</f>
        <v>-187.45</v>
      </c>
      <c r="L381" s="9" t="n">
        <f aca="false">IF(AND(H381=0,J381=0),0,IF(H381=0,"New",(J381-H381)/H381))</f>
        <v>-1</v>
      </c>
      <c r="M381" s="7" t="str">
        <f aca="false">IF(AND(OR(C381&lt;&gt;0,H381&lt;&gt;0),D381=0,I381=0),"DROP",IF(AND(OR(D381&lt;&gt;0,I381&lt;&gt;0),C381=0,H381=0),"NEW",""))</f>
        <v>DROP</v>
      </c>
    </row>
    <row r="382" customFormat="false" ht="15" hidden="false" customHeight="false" outlineLevel="0" collapsed="false">
      <c r="A382" s="7" t="s">
        <v>182</v>
      </c>
      <c r="B382" s="7" t="str">
        <f aca="false">IFERROR(INDEX('Source'!$C:$C,MATCH($A382,'Source'!$B:$B,0)),"")</f>
        <v>חגורת גב אפורה</v>
      </c>
      <c r="C382" s="8" t="n">
        <f aca="false">SUMIFS('Source'!$D:$D,'Source'!$A:$A,"102 - Orthopedic institutes",'Source'!$B:$B,$A382)</f>
        <v>3</v>
      </c>
      <c r="D382" s="8" t="n">
        <f aca="false">SUMIFS('Source'!$F:$F,'Source'!$A:$A,"102 - Orthopedic institutes",'Source'!$B:$B,$A382)</f>
        <v>0</v>
      </c>
      <c r="E382" s="8" t="n">
        <f aca="false">D382*$J$5</f>
        <v>0</v>
      </c>
      <c r="F382" s="8" t="n">
        <f aca="false">E382-C382</f>
        <v>-3</v>
      </c>
      <c r="G382" s="9" t="n">
        <f aca="false">IF(AND(C382=0,E382=0),0,IF(C382=0,"New",(E382-C382)/C382))</f>
        <v>-1</v>
      </c>
      <c r="H382" s="8" t="n">
        <f aca="false">SUMIFS('Source'!$E:$E,'Source'!$A:$A,"102 - Orthopedic institutes",'Source'!$B:$B,$A382)</f>
        <v>247.7</v>
      </c>
      <c r="I382" s="8" t="n">
        <f aca="false">SUMIFS('Source'!$G:$G,'Source'!$A:$A,"102 - Orthopedic institutes",'Source'!$B:$B,$A382)</f>
        <v>61.58</v>
      </c>
      <c r="J382" s="8" t="n">
        <f aca="false">I382*$J$5</f>
        <v>77.7852631578947</v>
      </c>
      <c r="K382" s="8" t="n">
        <f aca="false">J382-H382</f>
        <v>-169.914736842105</v>
      </c>
      <c r="L382" s="9" t="n">
        <f aca="false">IF(AND(H382=0,J382=0),0,IF(H382=0,"New",(J382-H382)/H382))</f>
        <v>-0.685969870174022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117</v>
      </c>
      <c r="B383" s="7" t="str">
        <f aca="false">IFERROR(INDEX('Source'!$C:$C,MATCH($A383,'Source'!$B:$B,0)),"")</f>
        <v>מגן קרסול חום</v>
      </c>
      <c r="C383" s="8" t="n">
        <f aca="false">SUMIFS('Source'!$D:$D,'Source'!$A:$A,"102 - Orthopedic institutes",'Source'!$B:$B,$A383)</f>
        <v>9</v>
      </c>
      <c r="D383" s="8" t="n">
        <f aca="false">SUMIFS('Source'!$F:$F,'Source'!$A:$A,"102 - Orthopedic institutes",'Source'!$B:$B,$A383)</f>
        <v>3</v>
      </c>
      <c r="E383" s="8" t="n">
        <f aca="false">D383*$J$5</f>
        <v>3.78947368421053</v>
      </c>
      <c r="F383" s="8" t="n">
        <f aca="false">E383-C383</f>
        <v>-5.21052631578947</v>
      </c>
      <c r="G383" s="9" t="n">
        <f aca="false">IF(AND(C383=0,E383=0),0,IF(C383=0,"New",(E383-C383)/C383))</f>
        <v>-0.578947368421053</v>
      </c>
      <c r="H383" s="8" t="n">
        <f aca="false">SUMIFS('Source'!$E:$E,'Source'!$A:$A,"102 - Orthopedic institutes",'Source'!$B:$B,$A383)</f>
        <v>278.04</v>
      </c>
      <c r="I383" s="8" t="n">
        <f aca="false">SUMIFS('Source'!$G:$G,'Source'!$A:$A,"102 - Orthopedic institutes",'Source'!$B:$B,$A383)</f>
        <v>92.67</v>
      </c>
      <c r="J383" s="8" t="n">
        <f aca="false">I383*$J$5</f>
        <v>117.056842105263</v>
      </c>
      <c r="K383" s="8" t="n">
        <f aca="false">J383-H383</f>
        <v>-160.983157894737</v>
      </c>
      <c r="L383" s="9" t="n">
        <f aca="false">IF(AND(H383=0,J383=0),0,IF(H383=0,"New",(J383-H383)/H383))</f>
        <v>-0.57899279921859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233</v>
      </c>
      <c r="B384" s="7" t="str">
        <f aca="false">IFERROR(INDEX('Source'!$C:$C,MATCH($A384,'Source'!$B:$B,0)),"")</f>
        <v>מדרס מתכוונן לגיל</v>
      </c>
      <c r="C384" s="8" t="n">
        <f aca="false">SUMIFS('Source'!$D:$D,'Source'!$A:$A,"102 - Orthopedic institutes",'Source'!$B:$B,$A384)</f>
        <v>20</v>
      </c>
      <c r="D384" s="8" t="n">
        <f aca="false">SUMIFS('Source'!$F:$F,'Source'!$A:$A,"102 - Orthopedic institutes",'Source'!$B:$B,$A384)</f>
        <v>17</v>
      </c>
      <c r="E384" s="8" t="n">
        <f aca="false">D384*$J$5</f>
        <v>21.4736842105263</v>
      </c>
      <c r="F384" s="8" t="n">
        <f aca="false">E384-C384</f>
        <v>1.47368421052632</v>
      </c>
      <c r="G384" s="9" t="n">
        <f aca="false">IF(AND(C384=0,E384=0),0,IF(C384=0,"New",(E384-C384)/C384))</f>
        <v>0.0736842105263158</v>
      </c>
      <c r="H384" s="8" t="n">
        <f aca="false">SUMIFS('Source'!$E:$E,'Source'!$A:$A,"102 - Orthopedic institutes",'Source'!$B:$B,$A384)</f>
        <v>2094.02</v>
      </c>
      <c r="I384" s="8" t="n">
        <f aca="false">SUMIFS('Source'!$G:$G,'Source'!$A:$A,"102 - Orthopedic institutes",'Source'!$B:$B,$A384)</f>
        <v>1910.01</v>
      </c>
      <c r="J384" s="8" t="n">
        <f aca="false">I384*$J$5</f>
        <v>2412.64421052632</v>
      </c>
      <c r="K384" s="8" t="n">
        <f aca="false">J384-H384</f>
        <v>318.624210526315</v>
      </c>
      <c r="L384" s="9" t="n">
        <f aca="false">IF(AND(H384=0,J384=0),0,IF(H384=0,"New",(J384-H384)/H384))</f>
        <v>0.152159105704012</v>
      </c>
      <c r="M384" s="7" t="str">
        <f aca="false">IF(AND(OR(C384&lt;&gt;0,H384&lt;&gt;0),D384=0,I384=0),"DROP",IF(AND(OR(D384&lt;&gt;0,I384&lt;&gt;0),C384=0,H384=0),"NEW",""))</f>
        <v/>
      </c>
    </row>
    <row r="385" customFormat="false" ht="15" hidden="false" customHeight="false" outlineLevel="0" collapsed="false">
      <c r="A385" s="7" t="s">
        <v>443</v>
      </c>
      <c r="B385" s="7" t="str">
        <f aca="false">IFERROR(INDEX('Source'!$C:$C,MATCH($A385,'Source'!$B:$B,0)),"")</f>
        <v>חגורת גב עם חיזוק</v>
      </c>
      <c r="C385" s="8" t="n">
        <f aca="false">SUMIFS('Source'!$D:$D,'Source'!$A:$A,"102 - Orthopedic institutes",'Source'!$B:$B,$A385)</f>
        <v>2</v>
      </c>
      <c r="D385" s="8" t="n">
        <f aca="false">SUMIFS('Source'!$F:$F,'Source'!$A:$A,"102 - Orthopedic institutes",'Source'!$B:$B,$A385)</f>
        <v>0</v>
      </c>
      <c r="E385" s="8" t="n">
        <f aca="false">D385*$J$5</f>
        <v>0</v>
      </c>
      <c r="F385" s="8" t="n">
        <f aca="false">E385-C385</f>
        <v>-2</v>
      </c>
      <c r="G385" s="9" t="n">
        <f aca="false">IF(AND(C385=0,E385=0),0,IF(C385=0,"New",(E385-C385)/C385))</f>
        <v>-1</v>
      </c>
      <c r="H385" s="8" t="n">
        <f aca="false">SUMIFS('Source'!$E:$E,'Source'!$A:$A,"102 - Orthopedic institutes",'Source'!$B:$B,$A385)</f>
        <v>184</v>
      </c>
      <c r="I385" s="8" t="n">
        <f aca="false">SUMIFS('Source'!$G:$G,'Source'!$A:$A,"102 - Orthopedic institutes",'Source'!$B:$B,$A385)</f>
        <v>0</v>
      </c>
      <c r="J385" s="8" t="n">
        <f aca="false">I385*$J$5</f>
        <v>0</v>
      </c>
      <c r="K385" s="8" t="n">
        <f aca="false">J385-H385</f>
        <v>-184</v>
      </c>
      <c r="L385" s="9" t="n">
        <f aca="false">IF(AND(H385=0,J385=0),0,IF(H385=0,"New",(J385-H385)/H385))</f>
        <v>-1</v>
      </c>
      <c r="M385" s="7" t="str">
        <f aca="false">IF(AND(OR(C385&lt;&gt;0,H385&lt;&gt;0),D385=0,I385=0),"DROP",IF(AND(OR(D385&lt;&gt;0,I385&lt;&gt;0),C385=0,H385=0),"NEW",""))</f>
        <v>DROP</v>
      </c>
    </row>
    <row r="386" customFormat="false" ht="15" hidden="false" customHeight="false" outlineLevel="0" collapsed="false">
      <c r="A386" s="7" t="s">
        <v>448</v>
      </c>
      <c r="B386" s="7" t="str">
        <f aca="false">IFERROR(INDEX('Source'!$C:$C,MATCH($A386,'Source'!$B:$B,0)),"")</f>
        <v>מגן שוק SC39</v>
      </c>
      <c r="C386" s="8" t="n">
        <f aca="false">SUMIFS('Source'!$D:$D,'Source'!$A:$A,"102 - Orthopedic institutes",'Source'!$B:$B,$A386)</f>
        <v>1</v>
      </c>
      <c r="D386" s="8" t="n">
        <f aca="false">SUMIFS('Source'!$F:$F,'Source'!$A:$A,"102 - Orthopedic institutes",'Source'!$B:$B,$A386)</f>
        <v>2</v>
      </c>
      <c r="E386" s="8" t="n">
        <f aca="false">D386*$J$5</f>
        <v>2.52631578947368</v>
      </c>
      <c r="F386" s="8" t="n">
        <f aca="false">E386-C386</f>
        <v>1.52631578947368</v>
      </c>
      <c r="G386" s="9" t="n">
        <f aca="false">IF(AND(C386=0,E386=0),0,IF(C386=0,"New",(E386-C386)/C386))</f>
        <v>1.52631578947368</v>
      </c>
      <c r="H386" s="8" t="n">
        <f aca="false">SUMIFS('Source'!$E:$E,'Source'!$A:$A,"102 - Orthopedic institutes",'Source'!$B:$B,$A386)</f>
        <v>145.26</v>
      </c>
      <c r="I386" s="8" t="n">
        <f aca="false">SUMIFS('Source'!$G:$G,'Source'!$A:$A,"102 - Orthopedic institutes",'Source'!$B:$B,$A386)</f>
        <v>328.04</v>
      </c>
      <c r="J386" s="8" t="n">
        <f aca="false">I386*$J$5</f>
        <v>414.366315789474</v>
      </c>
      <c r="K386" s="8" t="n">
        <f aca="false">J386-H386</f>
        <v>269.106315789474</v>
      </c>
      <c r="L386" s="9" t="n">
        <f aca="false">IF(AND(H386=0,J386=0),0,IF(H386=0,"New",(J386-H386)/H386))</f>
        <v>1.85258375182069</v>
      </c>
      <c r="M386" s="7" t="str">
        <f aca="false">IF(AND(OR(C386&lt;&gt;0,H386&lt;&gt;0),D386=0,I386=0),"DROP",IF(AND(OR(D386&lt;&gt;0,I386&lt;&gt;0),C386=0,H386=0),"NEW",""))</f>
        <v/>
      </c>
    </row>
    <row r="387" customFormat="false" ht="15" hidden="false" customHeight="false" outlineLevel="0" collapsed="false">
      <c r="A387" s="7" t="s">
        <v>167</v>
      </c>
      <c r="B387" s="7" t="str">
        <f aca="false">IFERROR(INDEX('Source'!$C:$C,MATCH($A387,'Source'!$B:$B,0)),"")</f>
        <v>מגן ברך ארוך</v>
      </c>
      <c r="C387" s="8" t="n">
        <f aca="false">SUMIFS('Source'!$D:$D,'Source'!$A:$A,"102 - Orthopedic institutes",'Source'!$B:$B,$A387)</f>
        <v>10</v>
      </c>
      <c r="D387" s="8" t="n">
        <f aca="false">SUMIFS('Source'!$F:$F,'Source'!$A:$A,"102 - Orthopedic institutes",'Source'!$B:$B,$A387)</f>
        <v>5</v>
      </c>
      <c r="E387" s="8" t="n">
        <f aca="false">D387*$J$5</f>
        <v>6.31578947368421</v>
      </c>
      <c r="F387" s="8" t="n">
        <f aca="false">E387-C387</f>
        <v>-3.68421052631579</v>
      </c>
      <c r="G387" s="9" t="n">
        <f aca="false">IF(AND(C387=0,E387=0),0,IF(C387=0,"New",(E387-C387)/C387))</f>
        <v>-0.368421052631579</v>
      </c>
      <c r="H387" s="8" t="n">
        <f aca="false">SUMIFS('Source'!$E:$E,'Source'!$A:$A,"102 - Orthopedic institutes",'Source'!$B:$B,$A387)</f>
        <v>369.82</v>
      </c>
      <c r="I387" s="8" t="n">
        <f aca="false">SUMIFS('Source'!$G:$G,'Source'!$A:$A,"102 - Orthopedic institutes",'Source'!$B:$B,$A387)</f>
        <v>187.27</v>
      </c>
      <c r="J387" s="8" t="n">
        <f aca="false">I387*$J$5</f>
        <v>236.551578947368</v>
      </c>
      <c r="K387" s="8" t="n">
        <f aca="false">J387-H387</f>
        <v>-133.268421052632</v>
      </c>
      <c r="L387" s="9" t="n">
        <f aca="false">IF(AND(H387=0,J387=0),0,IF(H387=0,"New",(J387-H387)/H387))</f>
        <v>-0.360360232147076</v>
      </c>
      <c r="M387" s="7" t="str">
        <f aca="false">IF(AND(OR(C387&lt;&gt;0,H387&lt;&gt;0),D387=0,I387=0),"DROP",IF(AND(OR(D387&lt;&gt;0,I387&lt;&gt;0),C387=0,H387=0),"NEW",""))</f>
        <v/>
      </c>
    </row>
    <row r="388" customFormat="false" ht="15" hidden="false" customHeight="false" outlineLevel="0" collapsed="false">
      <c r="A388" s="7" t="s">
        <v>189</v>
      </c>
      <c r="B388" s="7" t="str">
        <f aca="false">IFERROR(INDEX('Source'!$C:$C,MATCH($A388,'Source'!$B:$B,0)),"")</f>
        <v>מגן ברך רגיל</v>
      </c>
      <c r="C388" s="8" t="n">
        <f aca="false">SUMIFS('Source'!$D:$D,'Source'!$A:$A,"102 - Orthopedic institutes",'Source'!$B:$B,$A388)</f>
        <v>10</v>
      </c>
      <c r="D388" s="8" t="n">
        <f aca="false">SUMIFS('Source'!$F:$F,'Source'!$A:$A,"102 - Orthopedic institutes",'Source'!$B:$B,$A388)</f>
        <v>4</v>
      </c>
      <c r="E388" s="8" t="n">
        <f aca="false">D388*$J$5</f>
        <v>5.05263157894737</v>
      </c>
      <c r="F388" s="8" t="n">
        <f aca="false">E388-C388</f>
        <v>-4.94736842105263</v>
      </c>
      <c r="G388" s="9" t="n">
        <f aca="false">IF(AND(C388=0,E388=0),0,IF(C388=0,"New",(E388-C388)/C388))</f>
        <v>-0.494736842105263</v>
      </c>
      <c r="H388" s="8" t="n">
        <f aca="false">SUMIFS('Source'!$E:$E,'Source'!$A:$A,"102 - Orthopedic institutes",'Source'!$B:$B,$A388)</f>
        <v>304.83</v>
      </c>
      <c r="I388" s="8" t="n">
        <f aca="false">SUMIFS('Source'!$G:$G,'Source'!$A:$A,"102 - Orthopedic institutes",'Source'!$B:$B,$A388)</f>
        <v>123.56</v>
      </c>
      <c r="J388" s="8" t="n">
        <f aca="false">I388*$J$5</f>
        <v>156.075789473684</v>
      </c>
      <c r="K388" s="8" t="n">
        <f aca="false">J388-H388</f>
        <v>-148.754210526316</v>
      </c>
      <c r="L388" s="9" t="n">
        <f aca="false">IF(AND(H388=0,J388=0),0,IF(H388=0,"New",(J388-H388)/H388))</f>
        <v>-0.487990717863451</v>
      </c>
      <c r="M388" s="7" t="str">
        <f aca="false">IF(AND(OR(C388&lt;&gt;0,H388&lt;&gt;0),D388=0,I388=0),"DROP",IF(AND(OR(D388&lt;&gt;0,I388&lt;&gt;0),C388=0,H388=0),"NEW",""))</f>
        <v/>
      </c>
    </row>
    <row r="389" customFormat="false" ht="15" hidden="false" customHeight="false" outlineLevel="0" collapsed="false">
      <c r="A389" s="7" t="s">
        <v>760</v>
      </c>
      <c r="B389" s="7" t="str">
        <f aca="false">IFERROR(INDEX('Source'!$C:$C,MATCH($A389,'Source'!$B:$B,0)),"")</f>
        <v>חגורת שבר שחור</v>
      </c>
      <c r="C389" s="8" t="n">
        <f aca="false">SUMIFS('Source'!$D:$D,'Source'!$A:$A,"102 - Orthopedic institutes",'Source'!$B:$B,$A389)</f>
        <v>1</v>
      </c>
      <c r="D389" s="8" t="n">
        <f aca="false">SUMIFS('Source'!$F:$F,'Source'!$A:$A,"102 - Orthopedic institutes",'Source'!$B:$B,$A389)</f>
        <v>0</v>
      </c>
      <c r="E389" s="8" t="n">
        <f aca="false">D389*$J$5</f>
        <v>0</v>
      </c>
      <c r="F389" s="8" t="n">
        <f aca="false">E389-C389</f>
        <v>-1</v>
      </c>
      <c r="G389" s="9" t="n">
        <f aca="false">IF(AND(C389=0,E389=0),0,IF(C389=0,"New",(E389-C389)/C389))</f>
        <v>-1</v>
      </c>
      <c r="H389" s="8" t="n">
        <f aca="false">SUMIFS('Source'!$E:$E,'Source'!$A:$A,"102 - Orthopedic institutes",'Source'!$B:$B,$A389)</f>
        <v>180</v>
      </c>
      <c r="I389" s="8" t="n">
        <f aca="false">SUMIFS('Source'!$G:$G,'Source'!$A:$A,"102 - Orthopedic institutes",'Source'!$B:$B,$A389)</f>
        <v>0</v>
      </c>
      <c r="J389" s="8" t="n">
        <f aca="false">I389*$J$5</f>
        <v>0</v>
      </c>
      <c r="K389" s="8" t="n">
        <f aca="false">J389-H389</f>
        <v>-180</v>
      </c>
      <c r="L389" s="9" t="n">
        <f aca="false">IF(AND(H389=0,J389=0),0,IF(H389=0,"New",(J389-H389)/H389))</f>
        <v>-1</v>
      </c>
      <c r="M389" s="7" t="str">
        <f aca="false">IF(AND(OR(C389&lt;&gt;0,H389&lt;&gt;0),D389=0,I389=0),"DROP",IF(AND(OR(D389&lt;&gt;0,I389&lt;&gt;0),C389=0,H389=0),"NEW",""))</f>
        <v>DROP</v>
      </c>
    </row>
    <row r="390" customFormat="false" ht="15" hidden="false" customHeight="false" outlineLevel="0" collapsed="false">
      <c r="A390" s="7" t="s">
        <v>761</v>
      </c>
      <c r="B390" s="7" t="str">
        <f aca="false">IFERROR(INDEX('Source'!$C:$C,MATCH($A390,'Source'!$B:$B,0)),"")</f>
        <v>חגורת שבר שחור</v>
      </c>
      <c r="C390" s="8" t="n">
        <f aca="false">SUMIFS('Source'!$D:$D,'Source'!$A:$A,"102 - Orthopedic institutes",'Source'!$B:$B,$A390)</f>
        <v>1</v>
      </c>
      <c r="D390" s="8" t="n">
        <f aca="false">SUMIFS('Source'!$F:$F,'Source'!$A:$A,"102 - Orthopedic institutes",'Source'!$B:$B,$A390)</f>
        <v>0</v>
      </c>
      <c r="E390" s="8" t="n">
        <f aca="false">D390*$J$5</f>
        <v>0</v>
      </c>
      <c r="F390" s="8" t="n">
        <f aca="false">E390-C390</f>
        <v>-1</v>
      </c>
      <c r="G390" s="9" t="n">
        <f aca="false">IF(AND(C390=0,E390=0),0,IF(C390=0,"New",(E390-C390)/C390))</f>
        <v>-1</v>
      </c>
      <c r="H390" s="8" t="n">
        <f aca="false">SUMIFS('Source'!$E:$E,'Source'!$A:$A,"102 - Orthopedic institutes",'Source'!$B:$B,$A390)</f>
        <v>180</v>
      </c>
      <c r="I390" s="8" t="n">
        <f aca="false">SUMIFS('Source'!$G:$G,'Source'!$A:$A,"102 - Orthopedic institutes",'Source'!$B:$B,$A390)</f>
        <v>0</v>
      </c>
      <c r="J390" s="8" t="n">
        <f aca="false">I390*$J$5</f>
        <v>0</v>
      </c>
      <c r="K390" s="8" t="n">
        <f aca="false">J390-H390</f>
        <v>-180</v>
      </c>
      <c r="L390" s="9" t="n">
        <f aca="false">IF(AND(H390=0,J390=0),0,IF(H390=0,"New",(J390-H390)/H390))</f>
        <v>-1</v>
      </c>
      <c r="M390" s="7" t="str">
        <f aca="false">IF(AND(OR(C390&lt;&gt;0,H390&lt;&gt;0),D390=0,I390=0),"DROP",IF(AND(OR(D390&lt;&gt;0,I390&lt;&gt;0),C390=0,H390=0),"NEW",""))</f>
        <v>DROP</v>
      </c>
    </row>
    <row r="391" customFormat="false" ht="15" hidden="false" customHeight="false" outlineLevel="0" collapsed="false">
      <c r="A391" s="7" t="s">
        <v>762</v>
      </c>
      <c r="B391" s="7" t="str">
        <f aca="false">IFERROR(INDEX('Source'!$C:$C,MATCH($A391,'Source'!$B:$B,0)),"")</f>
        <v>קינזיולוגי טייפ</v>
      </c>
      <c r="C391" s="8" t="n">
        <f aca="false">SUMIFS('Source'!$D:$D,'Source'!$A:$A,"102 - Orthopedic institutes",'Source'!$B:$B,$A391)</f>
        <v>0</v>
      </c>
      <c r="D391" s="8" t="n">
        <f aca="false">SUMIFS('Source'!$F:$F,'Source'!$A:$A,"102 - Orthopedic institutes",'Source'!$B:$B,$A391)</f>
        <v>6</v>
      </c>
      <c r="E391" s="8" t="n">
        <f aca="false">D391*$J$5</f>
        <v>7.57894736842105</v>
      </c>
      <c r="F391" s="8" t="n">
        <f aca="false">E391-C391</f>
        <v>7.57894736842105</v>
      </c>
      <c r="G391" s="9" t="str">
        <f aca="false">IF(AND(C391=0,E391=0),0,IF(C391=0,"New",(E391-C391)/C391))</f>
        <v>New</v>
      </c>
      <c r="H391" s="8" t="n">
        <f aca="false">SUMIFS('Source'!$E:$E,'Source'!$A:$A,"102 - Orthopedic institutes",'Source'!$B:$B,$A391)</f>
        <v>0</v>
      </c>
      <c r="I391" s="8" t="n">
        <f aca="false">SUMIFS('Source'!$G:$G,'Source'!$A:$A,"102 - Orthopedic institutes",'Source'!$B:$B,$A391)</f>
        <v>180</v>
      </c>
      <c r="J391" s="8" t="n">
        <f aca="false">I391*$J$5</f>
        <v>227.368421052632</v>
      </c>
      <c r="K391" s="8" t="n">
        <f aca="false">J391-H391</f>
        <v>227.368421052632</v>
      </c>
      <c r="L391" s="9" t="str">
        <f aca="false">IF(AND(H391=0,J391=0),0,IF(H391=0,"New",(J391-H391)/H391))</f>
        <v>New</v>
      </c>
      <c r="M391" s="7" t="str">
        <f aca="false">IF(AND(OR(C391&lt;&gt;0,H391&lt;&gt;0),D391=0,I391=0),"DROP",IF(AND(OR(D391&lt;&gt;0,I391&lt;&gt;0),C391=0,H391=0),"NEW",""))</f>
        <v>NEW</v>
      </c>
    </row>
    <row r="392" customFormat="false" ht="15" hidden="false" customHeight="false" outlineLevel="0" collapsed="false">
      <c r="A392" s="7" t="s">
        <v>763</v>
      </c>
      <c r="B392" s="7" t="str">
        <f aca="false">IFERROR(INDEX('Source'!$C:$C,MATCH($A392,'Source'!$B:$B,0)),"")</f>
        <v>מגן מרפק + סיליקון</v>
      </c>
      <c r="C392" s="8" t="n">
        <f aca="false">SUMIFS('Source'!$D:$D,'Source'!$A:$A,"102 - Orthopedic institutes",'Source'!$B:$B,$A392)</f>
        <v>8</v>
      </c>
      <c r="D392" s="8" t="n">
        <f aca="false">SUMIFS('Source'!$F:$F,'Source'!$A:$A,"102 - Orthopedic institutes",'Source'!$B:$B,$A392)</f>
        <v>6</v>
      </c>
      <c r="E392" s="8" t="n">
        <f aca="false">D392*$J$5</f>
        <v>7.57894736842105</v>
      </c>
      <c r="F392" s="8" t="n">
        <f aca="false">E392-C392</f>
        <v>-0.421052631578948</v>
      </c>
      <c r="G392" s="9" t="n">
        <f aca="false">IF(AND(C392=0,E392=0),0,IF(C392=0,"New",(E392-C392)/C392))</f>
        <v>-0.0526315789473685</v>
      </c>
      <c r="H392" s="8" t="n">
        <f aca="false">SUMIFS('Source'!$E:$E,'Source'!$A:$A,"102 - Orthopedic institutes",'Source'!$B:$B,$A392)</f>
        <v>717</v>
      </c>
      <c r="I392" s="8" t="n">
        <f aca="false">SUMIFS('Source'!$G:$G,'Source'!$A:$A,"102 - Orthopedic institutes",'Source'!$B:$B,$A392)</f>
        <v>540</v>
      </c>
      <c r="J392" s="8" t="n">
        <f aca="false">I392*$J$5</f>
        <v>682.105263157895</v>
      </c>
      <c r="K392" s="8" t="n">
        <f aca="false">J392-H392</f>
        <v>-34.8947368421053</v>
      </c>
      <c r="L392" s="9" t="n">
        <f aca="false">IF(AND(H392=0,J392=0),0,IF(H392=0,"New",(J392-H392)/H392))</f>
        <v>-0.0486676943404537</v>
      </c>
      <c r="M392" s="7" t="str">
        <f aca="false">IF(AND(OR(C392&lt;&gt;0,H392&lt;&gt;0),D392=0,I392=0),"DROP",IF(AND(OR(D392&lt;&gt;0,I392&lt;&gt;0),C392=0,H392=0),"NEW",""))</f>
        <v/>
      </c>
    </row>
    <row r="393" customFormat="false" ht="15" hidden="false" customHeight="false" outlineLevel="0" collapsed="false">
      <c r="A393" s="7" t="s">
        <v>764</v>
      </c>
      <c r="B393" s="7" t="str">
        <f aca="false">IFERROR(INDEX('Source'!$C:$C,MATCH($A393,'Source'!$B:$B,0)),"")</f>
        <v>סד קרסול קל שחור XL</v>
      </c>
      <c r="C393" s="8" t="n">
        <f aca="false">SUMIFS('Source'!$D:$D,'Source'!$A:$A,"102 - Orthopedic institutes",'Source'!$B:$B,$A393)</f>
        <v>4</v>
      </c>
      <c r="D393" s="8" t="n">
        <f aca="false">SUMIFS('Source'!$F:$F,'Source'!$A:$A,"102 - Orthopedic institutes",'Source'!$B:$B,$A393)</f>
        <v>2</v>
      </c>
      <c r="E393" s="8" t="n">
        <f aca="false">D393*$J$5</f>
        <v>2.52631578947368</v>
      </c>
      <c r="F393" s="8" t="n">
        <f aca="false">E393-C393</f>
        <v>-1.47368421052632</v>
      </c>
      <c r="G393" s="9" t="n">
        <f aca="false">IF(AND(C393=0,E393=0),0,IF(C393=0,"New",(E393-C393)/C393))</f>
        <v>-0.368421052631579</v>
      </c>
      <c r="H393" s="8" t="n">
        <f aca="false">SUMIFS('Source'!$E:$E,'Source'!$A:$A,"102 - Orthopedic institutes",'Source'!$B:$B,$A393)</f>
        <v>325</v>
      </c>
      <c r="I393" s="8" t="n">
        <f aca="false">SUMIFS('Source'!$G:$G,'Source'!$A:$A,"102 - Orthopedic institutes",'Source'!$B:$B,$A393)</f>
        <v>150</v>
      </c>
      <c r="J393" s="8" t="n">
        <f aca="false">I393*$J$5</f>
        <v>189.473684210526</v>
      </c>
      <c r="K393" s="8" t="n">
        <f aca="false">J393-H393</f>
        <v>-135.526315789474</v>
      </c>
      <c r="L393" s="9" t="n">
        <f aca="false">IF(AND(H393=0,J393=0),0,IF(H393=0,"New",(J393-H393)/H393))</f>
        <v>-0.417004048582996</v>
      </c>
      <c r="M393" s="7" t="str">
        <f aca="false">IF(AND(OR(C393&lt;&gt;0,H393&lt;&gt;0),D393=0,I393=0),"DROP",IF(AND(OR(D393&lt;&gt;0,I393&lt;&gt;0),C393=0,H393=0),"NEW",""))</f>
        <v/>
      </c>
    </row>
    <row r="394" customFormat="false" ht="15" hidden="false" customHeight="false" outlineLevel="0" collapsed="false">
      <c r="A394" s="7" t="s">
        <v>289</v>
      </c>
      <c r="B394" s="7" t="str">
        <f aca="false">IFERROR(INDEX('Source'!$C:$C,MATCH($A394,'Source'!$B:$B,0)),"")</f>
        <v>מגן קרסול שחור</v>
      </c>
      <c r="C394" s="8" t="n">
        <f aca="false">SUMIFS('Source'!$D:$D,'Source'!$A:$A,"102 - Orthopedic institutes",'Source'!$B:$B,$A394)</f>
        <v>7</v>
      </c>
      <c r="D394" s="8" t="n">
        <f aca="false">SUMIFS('Source'!$F:$F,'Source'!$A:$A,"102 - Orthopedic institutes",'Source'!$B:$B,$A394)</f>
        <v>1</v>
      </c>
      <c r="E394" s="8" t="n">
        <f aca="false">D394*$J$5</f>
        <v>1.26315789473684</v>
      </c>
      <c r="F394" s="8" t="n">
        <f aca="false">E394-C394</f>
        <v>-5.73684210526316</v>
      </c>
      <c r="G394" s="9" t="n">
        <f aca="false">IF(AND(C394=0,E394=0),0,IF(C394=0,"New",(E394-C394)/C394))</f>
        <v>-0.819548872180451</v>
      </c>
      <c r="H394" s="8" t="n">
        <f aca="false">SUMIFS('Source'!$E:$E,'Source'!$A:$A,"102 - Orthopedic institutes",'Source'!$B:$B,$A394)</f>
        <v>204.35</v>
      </c>
      <c r="I394" s="8" t="n">
        <f aca="false">SUMIFS('Source'!$G:$G,'Source'!$A:$A,"102 - Orthopedic institutes",'Source'!$B:$B,$A394)</f>
        <v>30.89</v>
      </c>
      <c r="J394" s="8" t="n">
        <f aca="false">I394*$J$5</f>
        <v>39.0189473684211</v>
      </c>
      <c r="K394" s="8" t="n">
        <f aca="false">J394-H394</f>
        <v>-165.331052631579</v>
      </c>
      <c r="L394" s="9" t="n">
        <f aca="false">IF(AND(H394=0,J394=0),0,IF(H394=0,"New",(J394-H394)/H394))</f>
        <v>-0.809058246300851</v>
      </c>
      <c r="M394" s="7" t="str">
        <f aca="false">IF(AND(OR(C394&lt;&gt;0,H394&lt;&gt;0),D394=0,I394=0),"DROP",IF(AND(OR(D394&lt;&gt;0,I394&lt;&gt;0),C394=0,H394=0),"NEW",""))</f>
        <v/>
      </c>
    </row>
    <row r="395" customFormat="false" ht="15" hidden="false" customHeight="false" outlineLevel="0" collapsed="false">
      <c r="A395" s="7" t="s">
        <v>265</v>
      </c>
      <c r="B395" s="7" t="str">
        <f aca="false">IFERROR(INDEX('Source'!$C:$C,MATCH($A395,'Source'!$B:$B,0)),"")</f>
        <v>מגן קרסול</v>
      </c>
      <c r="C395" s="8" t="n">
        <f aca="false">SUMIFS('Source'!$D:$D,'Source'!$A:$A,"102 - Orthopedic institutes",'Source'!$B:$B,$A395)</f>
        <v>3</v>
      </c>
      <c r="D395" s="8" t="n">
        <f aca="false">SUMIFS('Source'!$F:$F,'Source'!$A:$A,"102 - Orthopedic institutes",'Source'!$B:$B,$A395)</f>
        <v>7</v>
      </c>
      <c r="E395" s="8" t="n">
        <f aca="false">D395*$J$5</f>
        <v>8.84210526315789</v>
      </c>
      <c r="F395" s="8" t="n">
        <f aca="false">E395-C395</f>
        <v>5.84210526315789</v>
      </c>
      <c r="G395" s="9" t="n">
        <f aca="false">IF(AND(C395=0,E395=0),0,IF(C395=0,"New",(E395-C395)/C395))</f>
        <v>1.94736842105263</v>
      </c>
      <c r="H395" s="8" t="n">
        <f aca="false">SUMIFS('Source'!$E:$E,'Source'!$A:$A,"102 - Orthopedic institutes",'Source'!$B:$B,$A395)</f>
        <v>89.22</v>
      </c>
      <c r="I395" s="8" t="n">
        <f aca="false">SUMIFS('Source'!$G:$G,'Source'!$A:$A,"102 - Orthopedic institutes",'Source'!$B:$B,$A395)</f>
        <v>262.18</v>
      </c>
      <c r="J395" s="8" t="n">
        <f aca="false">I395*$J$5</f>
        <v>331.174736842105</v>
      </c>
      <c r="K395" s="8" t="n">
        <f aca="false">J395-H395</f>
        <v>241.954736842105</v>
      </c>
      <c r="L395" s="9" t="n">
        <f aca="false">IF(AND(H395=0,J395=0),0,IF(H395=0,"New",(J395-H395)/H395))</f>
        <v>2.71188900293774</v>
      </c>
      <c r="M395" s="7" t="str">
        <f aca="false">IF(AND(OR(C395&lt;&gt;0,H395&lt;&gt;0),D395=0,I395=0),"DROP",IF(AND(OR(D395&lt;&gt;0,I395&lt;&gt;0),C395=0,H395=0),"NEW",""))</f>
        <v/>
      </c>
    </row>
    <row r="396" customFormat="false" ht="15" hidden="false" customHeight="false" outlineLevel="0" collapsed="false">
      <c r="A396" s="7" t="s">
        <v>242</v>
      </c>
      <c r="B396" s="7" t="str">
        <f aca="false">IFERROR(INDEX('Source'!$C:$C,MATCH($A396,'Source'!$B:$B,0)),"")</f>
        <v>תחבושת נצמדת צבע ורוד</v>
      </c>
      <c r="C396" s="8" t="n">
        <f aca="false">SUMIFS('Source'!$D:$D,'Source'!$A:$A,"102 - Orthopedic institutes",'Source'!$B:$B,$A396)</f>
        <v>16</v>
      </c>
      <c r="D396" s="8" t="n">
        <f aca="false">SUMIFS('Source'!$F:$F,'Source'!$A:$A,"102 - Orthopedic institutes",'Source'!$B:$B,$A396)</f>
        <v>0</v>
      </c>
      <c r="E396" s="8" t="n">
        <f aca="false">D396*$J$5</f>
        <v>0</v>
      </c>
      <c r="F396" s="8" t="n">
        <f aca="false">E396-C396</f>
        <v>-16</v>
      </c>
      <c r="G396" s="9" t="n">
        <f aca="false">IF(AND(C396=0,E396=0),0,IF(C396=0,"New",(E396-C396)/C396))</f>
        <v>-1</v>
      </c>
      <c r="H396" s="8" t="n">
        <f aca="false">SUMIFS('Source'!$E:$E,'Source'!$A:$A,"102 - Orthopedic institutes",'Source'!$B:$B,$A396)</f>
        <v>172.86</v>
      </c>
      <c r="I396" s="8" t="n">
        <f aca="false">SUMIFS('Source'!$G:$G,'Source'!$A:$A,"102 - Orthopedic institutes",'Source'!$B:$B,$A396)</f>
        <v>0</v>
      </c>
      <c r="J396" s="8" t="n">
        <f aca="false">I396*$J$5</f>
        <v>0</v>
      </c>
      <c r="K396" s="8" t="n">
        <f aca="false">J396-H396</f>
        <v>-172.86</v>
      </c>
      <c r="L396" s="9" t="n">
        <f aca="false">IF(AND(H396=0,J396=0),0,IF(H396=0,"New",(J396-H396)/H396))</f>
        <v>-1</v>
      </c>
      <c r="M396" s="7" t="str">
        <f aca="false">IF(AND(OR(C396&lt;&gt;0,H396&lt;&gt;0),D396=0,I396=0),"DROP",IF(AND(OR(D396&lt;&gt;0,I396&lt;&gt;0),C396=0,H396=0),"NEW",""))</f>
        <v>DROP</v>
      </c>
    </row>
    <row r="397" customFormat="false" ht="15" hidden="false" customHeight="false" outlineLevel="0" collapsed="false">
      <c r="A397" s="7" t="s">
        <v>548</v>
      </c>
      <c r="B397" s="7" t="str">
        <f aca="false">IFERROR(INDEX('Source'!$C:$C,MATCH($A397,'Source'!$B:$B,0)),"")</f>
        <v>מגן מופק SC95</v>
      </c>
      <c r="C397" s="8" t="n">
        <f aca="false">SUMIFS('Source'!$D:$D,'Source'!$A:$A,"102 - Orthopedic institutes",'Source'!$B:$B,$A397)</f>
        <v>2</v>
      </c>
      <c r="D397" s="8" t="n">
        <f aca="false">SUMIFS('Source'!$F:$F,'Source'!$A:$A,"102 - Orthopedic institutes",'Source'!$B:$B,$A397)</f>
        <v>0</v>
      </c>
      <c r="E397" s="8" t="n">
        <f aca="false">D397*$J$5</f>
        <v>0</v>
      </c>
      <c r="F397" s="8" t="n">
        <f aca="false">E397-C397</f>
        <v>-2</v>
      </c>
      <c r="G397" s="9" t="n">
        <f aca="false">IF(AND(C397=0,E397=0),0,IF(C397=0,"New",(E397-C397)/C397))</f>
        <v>-1</v>
      </c>
      <c r="H397" s="8" t="n">
        <f aca="false">SUMIFS('Source'!$E:$E,'Source'!$A:$A,"102 - Orthopedic institutes",'Source'!$B:$B,$A397)</f>
        <v>170.97</v>
      </c>
      <c r="I397" s="8" t="n">
        <f aca="false">SUMIFS('Source'!$G:$G,'Source'!$A:$A,"102 - Orthopedic institutes",'Source'!$B:$B,$A397)</f>
        <v>0</v>
      </c>
      <c r="J397" s="8" t="n">
        <f aca="false">I397*$J$5</f>
        <v>0</v>
      </c>
      <c r="K397" s="8" t="n">
        <f aca="false">J397-H397</f>
        <v>-170.97</v>
      </c>
      <c r="L397" s="9" t="n">
        <f aca="false">IF(AND(H397=0,J397=0),0,IF(H397=0,"New",(J397-H397)/H397))</f>
        <v>-1</v>
      </c>
      <c r="M397" s="7" t="str">
        <f aca="false">IF(AND(OR(C397&lt;&gt;0,H397&lt;&gt;0),D397=0,I397=0),"DROP",IF(AND(OR(D397&lt;&gt;0,I397&lt;&gt;0),C397=0,H397=0),"NEW",""))</f>
        <v>DROP</v>
      </c>
    </row>
    <row r="398" customFormat="false" ht="15" hidden="false" customHeight="false" outlineLevel="0" collapsed="false">
      <c r="A398" s="7" t="s">
        <v>765</v>
      </c>
      <c r="B398" s="7" t="str">
        <f aca="false">IFERROR(INDEX('Source'!$C:$C,MATCH($A398,'Source'!$B:$B,0)),"")</f>
        <v>גרבי קיץ אנטיבקטריאלי לבן</v>
      </c>
      <c r="C398" s="8" t="n">
        <f aca="false">SUMIFS('Source'!$D:$D,'Source'!$A:$A,"102 - Orthopedic institutes",'Source'!$B:$B,$A398)</f>
        <v>0</v>
      </c>
      <c r="D398" s="8" t="n">
        <f aca="false">SUMIFS('Source'!$F:$F,'Source'!$A:$A,"102 - Orthopedic institutes",'Source'!$B:$B,$A398)</f>
        <v>6</v>
      </c>
      <c r="E398" s="8" t="n">
        <f aca="false">D398*$J$5</f>
        <v>7.57894736842105</v>
      </c>
      <c r="F398" s="8" t="n">
        <f aca="false">E398-C398</f>
        <v>7.57894736842105</v>
      </c>
      <c r="G398" s="9" t="str">
        <f aca="false">IF(AND(C398=0,E398=0),0,IF(C398=0,"New",(E398-C398)/C398))</f>
        <v>New</v>
      </c>
      <c r="H398" s="8" t="n">
        <f aca="false">SUMIFS('Source'!$E:$E,'Source'!$A:$A,"102 - Orthopedic institutes",'Source'!$B:$B,$A398)</f>
        <v>0</v>
      </c>
      <c r="I398" s="8" t="n">
        <f aca="false">SUMIFS('Source'!$G:$G,'Source'!$A:$A,"102 - Orthopedic institutes",'Source'!$B:$B,$A398)</f>
        <v>170.35</v>
      </c>
      <c r="J398" s="8" t="n">
        <f aca="false">I398*$J$5</f>
        <v>215.178947368421</v>
      </c>
      <c r="K398" s="8" t="n">
        <f aca="false">J398-H398</f>
        <v>215.178947368421</v>
      </c>
      <c r="L398" s="9" t="str">
        <f aca="false">IF(AND(H398=0,J398=0),0,IF(H398=0,"New",(J398-H398)/H398))</f>
        <v>New</v>
      </c>
      <c r="M398" s="7" t="str">
        <f aca="false">IF(AND(OR(C398&lt;&gt;0,H398&lt;&gt;0),D398=0,I398=0),"DROP",IF(AND(OR(D398&lt;&gt;0,I398&lt;&gt;0),C398=0,H398=0),"NEW",""))</f>
        <v>NEW</v>
      </c>
    </row>
    <row r="399" customFormat="false" ht="15" hidden="false" customHeight="false" outlineLevel="0" collapsed="false">
      <c r="A399" s="7" t="s">
        <v>546</v>
      </c>
      <c r="B399" s="7" t="str">
        <f aca="false">IFERROR(INDEX('Source'!$C:$C,MATCH($A399,'Source'!$B:$B,0)),"")</f>
        <v>חגורת מיקדו</v>
      </c>
      <c r="C399" s="8" t="n">
        <f aca="false">SUMIFS('Source'!$D:$D,'Source'!$A:$A,"102 - Orthopedic institutes",'Source'!$B:$B,$A399)</f>
        <v>1</v>
      </c>
      <c r="D399" s="8" t="n">
        <f aca="false">SUMIFS('Source'!$F:$F,'Source'!$A:$A,"102 - Orthopedic institutes",'Source'!$B:$B,$A399)</f>
        <v>0</v>
      </c>
      <c r="E399" s="8" t="n">
        <f aca="false">D399*$J$5</f>
        <v>0</v>
      </c>
      <c r="F399" s="8" t="n">
        <f aca="false">E399-C399</f>
        <v>-1</v>
      </c>
      <c r="G399" s="9" t="n">
        <f aca="false">IF(AND(C399=0,E399=0),0,IF(C399=0,"New",(E399-C399)/C399))</f>
        <v>-1</v>
      </c>
      <c r="H399" s="8" t="n">
        <f aca="false">SUMIFS('Source'!$E:$E,'Source'!$A:$A,"102 - Orthopedic institutes",'Source'!$B:$B,$A399)</f>
        <v>170.14</v>
      </c>
      <c r="I399" s="8" t="n">
        <f aca="false">SUMIFS('Source'!$G:$G,'Source'!$A:$A,"102 - Orthopedic institutes",'Source'!$B:$B,$A399)</f>
        <v>0</v>
      </c>
      <c r="J399" s="8" t="n">
        <f aca="false">I399*$J$5</f>
        <v>0</v>
      </c>
      <c r="K399" s="8" t="n">
        <f aca="false">J399-H399</f>
        <v>-170.14</v>
      </c>
      <c r="L399" s="9" t="n">
        <f aca="false">IF(AND(H399=0,J399=0),0,IF(H399=0,"New",(J399-H399)/H399))</f>
        <v>-1</v>
      </c>
      <c r="M399" s="7" t="str">
        <f aca="false">IF(AND(OR(C399&lt;&gt;0,H399&lt;&gt;0),D399=0,I399=0),"DROP",IF(AND(OR(D399&lt;&gt;0,I399&lt;&gt;0),C399=0,H399=0),"NEW",""))</f>
        <v>DROP</v>
      </c>
    </row>
    <row r="400" customFormat="false" ht="15" hidden="false" customHeight="false" outlineLevel="0" collapsed="false">
      <c r="A400" s="7" t="s">
        <v>541</v>
      </c>
      <c r="B400" s="7" t="str">
        <f aca="false">IFERROR(INDEX('Source'!$C:$C,MATCH($A400,'Source'!$B:$B,0)),"")</f>
        <v>חגורת מיקדו</v>
      </c>
      <c r="C400" s="8" t="n">
        <f aca="false">SUMIFS('Source'!$D:$D,'Source'!$A:$A,"102 - Orthopedic institutes",'Source'!$B:$B,$A400)</f>
        <v>1</v>
      </c>
      <c r="D400" s="8" t="n">
        <f aca="false">SUMIFS('Source'!$F:$F,'Source'!$A:$A,"102 - Orthopedic institutes",'Source'!$B:$B,$A400)</f>
        <v>0</v>
      </c>
      <c r="E400" s="8" t="n">
        <f aca="false">D400*$J$5</f>
        <v>0</v>
      </c>
      <c r="F400" s="8" t="n">
        <f aca="false">E400-C400</f>
        <v>-1</v>
      </c>
      <c r="G400" s="9" t="n">
        <f aca="false">IF(AND(C400=0,E400=0),0,IF(C400=0,"New",(E400-C400)/C400))</f>
        <v>-1</v>
      </c>
      <c r="H400" s="8" t="n">
        <f aca="false">SUMIFS('Source'!$E:$E,'Source'!$A:$A,"102 - Orthopedic institutes",'Source'!$B:$B,$A400)</f>
        <v>170.13</v>
      </c>
      <c r="I400" s="8" t="n">
        <f aca="false">SUMIFS('Source'!$G:$G,'Source'!$A:$A,"102 - Orthopedic institutes",'Source'!$B:$B,$A400)</f>
        <v>0</v>
      </c>
      <c r="J400" s="8" t="n">
        <f aca="false">I400*$J$5</f>
        <v>0</v>
      </c>
      <c r="K400" s="8" t="n">
        <f aca="false">J400-H400</f>
        <v>-170.13</v>
      </c>
      <c r="L400" s="9" t="n">
        <f aca="false">IF(AND(H400=0,J400=0),0,IF(H400=0,"New",(J400-H400)/H400))</f>
        <v>-1</v>
      </c>
      <c r="M400" s="7" t="str">
        <f aca="false">IF(AND(OR(C400&lt;&gt;0,H400&lt;&gt;0),D400=0,I400=0),"DROP",IF(AND(OR(D400&lt;&gt;0,I400&lt;&gt;0),C400=0,H400=0),"NEW",""))</f>
        <v>DROP</v>
      </c>
    </row>
    <row r="401" customFormat="false" ht="15" hidden="false" customHeight="false" outlineLevel="0" collapsed="false">
      <c r="A401" s="7" t="s">
        <v>766</v>
      </c>
      <c r="B401" s="7" t="str">
        <f aca="false">IFERROR(INDEX('Source'!$C:$C,MATCH($A401,'Source'!$B:$B,0)),"")</f>
        <v>חגורת צלעות לגבר</v>
      </c>
      <c r="C401" s="8" t="n">
        <f aca="false">SUMIFS('Source'!$D:$D,'Source'!$A:$A,"102 - Orthopedic institutes",'Source'!$B:$B,$A401)</f>
        <v>4</v>
      </c>
      <c r="D401" s="8" t="n">
        <f aca="false">SUMIFS('Source'!$F:$F,'Source'!$A:$A,"102 - Orthopedic institutes",'Source'!$B:$B,$A401)</f>
        <v>2</v>
      </c>
      <c r="E401" s="8" t="n">
        <f aca="false">D401*$J$5</f>
        <v>2.52631578947368</v>
      </c>
      <c r="F401" s="8" t="n">
        <f aca="false">E401-C401</f>
        <v>-1.47368421052632</v>
      </c>
      <c r="G401" s="9" t="n">
        <f aca="false">IF(AND(C401=0,E401=0),0,IF(C401=0,"New",(E401-C401)/C401))</f>
        <v>-0.368421052631579</v>
      </c>
      <c r="H401" s="8" t="n">
        <f aca="false">SUMIFS('Source'!$E:$E,'Source'!$A:$A,"102 - Orthopedic institutes",'Source'!$B:$B,$A401)</f>
        <v>451.14</v>
      </c>
      <c r="I401" s="8" t="n">
        <f aca="false">SUMIFS('Source'!$G:$G,'Source'!$A:$A,"102 - Orthopedic institutes",'Source'!$B:$B,$A401)</f>
        <v>281.14</v>
      </c>
      <c r="J401" s="8" t="n">
        <f aca="false">I401*$J$5</f>
        <v>355.124210526316</v>
      </c>
      <c r="K401" s="8" t="n">
        <f aca="false">J401-H401</f>
        <v>-96.0157894736842</v>
      </c>
      <c r="L401" s="9" t="n">
        <f aca="false">IF(AND(H401=0,J401=0),0,IF(H401=0,"New",(J401-H401)/H401))</f>
        <v>-0.212829253610153</v>
      </c>
      <c r="M401" s="7" t="str">
        <f aca="false">IF(AND(OR(C401&lt;&gt;0,H401&lt;&gt;0),D401=0,I401=0),"DROP",IF(AND(OR(D401&lt;&gt;0,I401&lt;&gt;0),C401=0,H401=0),"NEW",""))</f>
        <v/>
      </c>
    </row>
    <row r="402" customFormat="false" ht="15" hidden="false" customHeight="false" outlineLevel="0" collapsed="false">
      <c r="A402" s="7" t="s">
        <v>767</v>
      </c>
      <c r="B402" s="7" t="str">
        <f aca="false">IFERROR(INDEX('Source'!$C:$C,MATCH($A402,'Source'!$B:$B,0)),"")</f>
        <v>חגורת צלעות לגבר</v>
      </c>
      <c r="C402" s="8" t="n">
        <f aca="false">SUMIFS('Source'!$D:$D,'Source'!$A:$A,"102 - Orthopedic institutes",'Source'!$B:$B,$A402)</f>
        <v>3</v>
      </c>
      <c r="D402" s="8" t="n">
        <f aca="false">SUMIFS('Source'!$F:$F,'Source'!$A:$A,"102 - Orthopedic institutes",'Source'!$B:$B,$A402)</f>
        <v>1</v>
      </c>
      <c r="E402" s="8" t="n">
        <f aca="false">D402*$J$5</f>
        <v>1.26315789473684</v>
      </c>
      <c r="F402" s="8" t="n">
        <f aca="false">E402-C402</f>
        <v>-1.73684210526316</v>
      </c>
      <c r="G402" s="9" t="n">
        <f aca="false">IF(AND(C402=0,E402=0),0,IF(C402=0,"New",(E402-C402)/C402))</f>
        <v>-0.578947368421053</v>
      </c>
      <c r="H402" s="8" t="n">
        <f aca="false">SUMIFS('Source'!$E:$E,'Source'!$A:$A,"102 - Orthopedic institutes",'Source'!$B:$B,$A402)</f>
        <v>310.57</v>
      </c>
      <c r="I402" s="8" t="n">
        <f aca="false">SUMIFS('Source'!$G:$G,'Source'!$A:$A,"102 - Orthopedic institutes",'Source'!$B:$B,$A402)</f>
        <v>140.57</v>
      </c>
      <c r="J402" s="8" t="n">
        <f aca="false">I402*$J$5</f>
        <v>177.562105263158</v>
      </c>
      <c r="K402" s="8" t="n">
        <f aca="false">J402-H402</f>
        <v>-133.007894736842</v>
      </c>
      <c r="L402" s="9" t="n">
        <f aca="false">IF(AND(H402=0,J402=0),0,IF(H402=0,"New",(J402-H402)/H402))</f>
        <v>-0.428270260285418</v>
      </c>
      <c r="M402" s="7" t="str">
        <f aca="false">IF(AND(OR(C402&lt;&gt;0,H402&lt;&gt;0),D402=0,I402=0),"DROP",IF(AND(OR(D402&lt;&gt;0,I402&lt;&gt;0),C402=0,H402=0),"NEW",""))</f>
        <v/>
      </c>
    </row>
    <row r="403" customFormat="false" ht="15" hidden="false" customHeight="false" outlineLevel="0" collapsed="false">
      <c r="A403" s="7" t="s">
        <v>768</v>
      </c>
      <c r="B403" s="7" t="str">
        <f aca="false">IFERROR(INDEX('Source'!$C:$C,MATCH($A403,'Source'!$B:$B,0)),"")</f>
        <v>מגן ברך ארוך עם כרית סיליקון</v>
      </c>
      <c r="C403" s="8" t="n">
        <f aca="false">SUMIFS('Source'!$D:$D,'Source'!$A:$A,"102 - Orthopedic institutes",'Source'!$B:$B,$A403)</f>
        <v>2</v>
      </c>
      <c r="D403" s="8" t="n">
        <f aca="false">SUMIFS('Source'!$F:$F,'Source'!$A:$A,"102 - Orthopedic institutes",'Source'!$B:$B,$A403)</f>
        <v>0</v>
      </c>
      <c r="E403" s="8" t="n">
        <f aca="false">D403*$J$5</f>
        <v>0</v>
      </c>
      <c r="F403" s="8" t="n">
        <f aca="false">E403-C403</f>
        <v>-2</v>
      </c>
      <c r="G403" s="9" t="n">
        <f aca="false">IF(AND(C403=0,E403=0),0,IF(C403=0,"New",(E403-C403)/C403))</f>
        <v>-1</v>
      </c>
      <c r="H403" s="8" t="n">
        <f aca="false">SUMIFS('Source'!$E:$E,'Source'!$A:$A,"102 - Orthopedic institutes",'Source'!$B:$B,$A403)</f>
        <v>170</v>
      </c>
      <c r="I403" s="8" t="n">
        <f aca="false">SUMIFS('Source'!$G:$G,'Source'!$A:$A,"102 - Orthopedic institutes",'Source'!$B:$B,$A403)</f>
        <v>0</v>
      </c>
      <c r="J403" s="8" t="n">
        <f aca="false">I403*$J$5</f>
        <v>0</v>
      </c>
      <c r="K403" s="8" t="n">
        <f aca="false">J403-H403</f>
        <v>-170</v>
      </c>
      <c r="L403" s="9" t="n">
        <f aca="false">IF(AND(H403=0,J403=0),0,IF(H403=0,"New",(J403-H403)/H403))</f>
        <v>-1</v>
      </c>
      <c r="M403" s="7" t="str">
        <f aca="false">IF(AND(OR(C403&lt;&gt;0,H403&lt;&gt;0),D403=0,I403=0),"DROP",IF(AND(OR(D403&lt;&gt;0,I403&lt;&gt;0),C403=0,H403=0),"NEW",""))</f>
        <v>DROP</v>
      </c>
    </row>
    <row r="404" customFormat="false" ht="15" hidden="false" customHeight="false" outlineLevel="0" collapsed="false">
      <c r="A404" s="7" t="s">
        <v>320</v>
      </c>
      <c r="B404" s="7" t="str">
        <f aca="false">IFERROR(INDEX('Source'!$C:$C,MATCH($A404,'Source'!$B:$B,0)),"")</f>
        <v>מגן מרפק שחור</v>
      </c>
      <c r="C404" s="8" t="n">
        <f aca="false">SUMIFS('Source'!$D:$D,'Source'!$A:$A,"102 - Orthopedic institutes",'Source'!$B:$B,$A404)</f>
        <v>16</v>
      </c>
      <c r="D404" s="8" t="n">
        <f aca="false">SUMIFS('Source'!$F:$F,'Source'!$A:$A,"102 - Orthopedic institutes",'Source'!$B:$B,$A404)</f>
        <v>9</v>
      </c>
      <c r="E404" s="8" t="n">
        <f aca="false">D404*$J$5</f>
        <v>11.3684210526316</v>
      </c>
      <c r="F404" s="8" t="n">
        <f aca="false">E404-C404</f>
        <v>-4.63157894736842</v>
      </c>
      <c r="G404" s="9" t="n">
        <f aca="false">IF(AND(C404=0,E404=0),0,IF(C404=0,"New",(E404-C404)/C404))</f>
        <v>-0.289473684210526</v>
      </c>
      <c r="H404" s="8" t="n">
        <f aca="false">SUMIFS('Source'!$E:$E,'Source'!$A:$A,"102 - Orthopedic institutes",'Source'!$B:$B,$A404)</f>
        <v>446.69</v>
      </c>
      <c r="I404" s="8" t="n">
        <f aca="false">SUMIFS('Source'!$G:$G,'Source'!$A:$A,"102 - Orthopedic institutes",'Source'!$B:$B,$A404)</f>
        <v>278.04</v>
      </c>
      <c r="J404" s="8" t="n">
        <f aca="false">I404*$J$5</f>
        <v>351.208421052632</v>
      </c>
      <c r="K404" s="8" t="n">
        <f aca="false">J404-H404</f>
        <v>-95.4815789473684</v>
      </c>
      <c r="L404" s="9" t="n">
        <f aca="false">IF(AND(H404=0,J404=0),0,IF(H404=0,"New",(J404-H404)/H404))</f>
        <v>-0.213753562755755</v>
      </c>
      <c r="M404" s="7" t="str">
        <f aca="false">IF(AND(OR(C404&lt;&gt;0,H404&lt;&gt;0),D404=0,I404=0),"DROP",IF(AND(OR(D404&lt;&gt;0,I404&lt;&gt;0),C404=0,H404=0),"NEW",""))</f>
        <v/>
      </c>
    </row>
    <row r="405" customFormat="false" ht="15" hidden="false" customHeight="false" outlineLevel="0" collapsed="false">
      <c r="A405" s="7" t="s">
        <v>769</v>
      </c>
      <c r="B405" s="7" t="str">
        <f aca="false">IFERROR(INDEX('Source'!$C:$C,MATCH($A405,'Source'!$B:$B,0)),"")</f>
        <v>סופורטר</v>
      </c>
      <c r="C405" s="8" t="n">
        <f aca="false">SUMIFS('Source'!$D:$D,'Source'!$A:$A,"102 - Orthopedic institutes",'Source'!$B:$B,$A405)</f>
        <v>2</v>
      </c>
      <c r="D405" s="8" t="n">
        <f aca="false">SUMIFS('Source'!$F:$F,'Source'!$A:$A,"102 - Orthopedic institutes",'Source'!$B:$B,$A405)</f>
        <v>0</v>
      </c>
      <c r="E405" s="8" t="n">
        <f aca="false">D405*$J$5</f>
        <v>0</v>
      </c>
      <c r="F405" s="8" t="n">
        <f aca="false">E405-C405</f>
        <v>-2</v>
      </c>
      <c r="G405" s="9" t="n">
        <f aca="false">IF(AND(C405=0,E405=0),0,IF(C405=0,"New",(E405-C405)/C405))</f>
        <v>-1</v>
      </c>
      <c r="H405" s="8" t="n">
        <f aca="false">SUMIFS('Source'!$E:$E,'Source'!$A:$A,"102 - Orthopedic institutes",'Source'!$B:$B,$A405)</f>
        <v>168.64</v>
      </c>
      <c r="I405" s="8" t="n">
        <f aca="false">SUMIFS('Source'!$G:$G,'Source'!$A:$A,"102 - Orthopedic institutes",'Source'!$B:$B,$A405)</f>
        <v>0</v>
      </c>
      <c r="J405" s="8" t="n">
        <f aca="false">I405*$J$5</f>
        <v>0</v>
      </c>
      <c r="K405" s="8" t="n">
        <f aca="false">J405-H405</f>
        <v>-168.64</v>
      </c>
      <c r="L405" s="9" t="n">
        <f aca="false">IF(AND(H405=0,J405=0),0,IF(H405=0,"New",(J405-H405)/H405))</f>
        <v>-1</v>
      </c>
      <c r="M405" s="7" t="str">
        <f aca="false">IF(AND(OR(C405&lt;&gt;0,H405&lt;&gt;0),D405=0,I405=0),"DROP",IF(AND(OR(D405&lt;&gt;0,I405&lt;&gt;0),C405=0,H405=0),"NEW",""))</f>
        <v>DROP</v>
      </c>
    </row>
    <row r="406" customFormat="false" ht="15" hidden="false" customHeight="false" outlineLevel="0" collapsed="false">
      <c r="A406" s="7" t="s">
        <v>770</v>
      </c>
      <c r="B406" s="7" t="str">
        <f aca="false">IFERROR(INDEX('Source'!$C:$C,MATCH($A406,'Source'!$B:$B,0)),"")</f>
        <v>סופורטר</v>
      </c>
      <c r="C406" s="8" t="n">
        <f aca="false">SUMIFS('Source'!$D:$D,'Source'!$A:$A,"102 - Orthopedic institutes",'Source'!$B:$B,$A406)</f>
        <v>2</v>
      </c>
      <c r="D406" s="8" t="n">
        <f aca="false">SUMIFS('Source'!$F:$F,'Source'!$A:$A,"102 - Orthopedic institutes",'Source'!$B:$B,$A406)</f>
        <v>0</v>
      </c>
      <c r="E406" s="8" t="n">
        <f aca="false">D406*$J$5</f>
        <v>0</v>
      </c>
      <c r="F406" s="8" t="n">
        <f aca="false">E406-C406</f>
        <v>-2</v>
      </c>
      <c r="G406" s="9" t="n">
        <f aca="false">IF(AND(C406=0,E406=0),0,IF(C406=0,"New",(E406-C406)/C406))</f>
        <v>-1</v>
      </c>
      <c r="H406" s="8" t="n">
        <f aca="false">SUMIFS('Source'!$E:$E,'Source'!$A:$A,"102 - Orthopedic institutes",'Source'!$B:$B,$A406)</f>
        <v>168.64</v>
      </c>
      <c r="I406" s="8" t="n">
        <f aca="false">SUMIFS('Source'!$G:$G,'Source'!$A:$A,"102 - Orthopedic institutes",'Source'!$B:$B,$A406)</f>
        <v>0</v>
      </c>
      <c r="J406" s="8" t="n">
        <f aca="false">I406*$J$5</f>
        <v>0</v>
      </c>
      <c r="K406" s="8" t="n">
        <f aca="false">J406-H406</f>
        <v>-168.64</v>
      </c>
      <c r="L406" s="9" t="n">
        <f aca="false">IF(AND(H406=0,J406=0),0,IF(H406=0,"New",(J406-H406)/H406))</f>
        <v>-1</v>
      </c>
      <c r="M406" s="7" t="str">
        <f aca="false">IF(AND(OR(C406&lt;&gt;0,H406&lt;&gt;0),D406=0,I406=0),"DROP",IF(AND(OR(D406&lt;&gt;0,I406&lt;&gt;0),C406=0,H406=0),"NEW",""))</f>
        <v>DROP</v>
      </c>
    </row>
    <row r="407" customFormat="false" ht="15" hidden="false" customHeight="false" outlineLevel="0" collapsed="false">
      <c r="A407" s="7" t="s">
        <v>550</v>
      </c>
      <c r="B407" s="7" t="str">
        <f aca="false">IFERROR(INDEX('Source'!$C:$C,MATCH($A407,'Source'!$B:$B,0)),"")</f>
        <v>מגן מרפק + סיליקון</v>
      </c>
      <c r="C407" s="8" t="n">
        <f aca="false">SUMIFS('Source'!$D:$D,'Source'!$A:$A,"102 - Orthopedic institutes",'Source'!$B:$B,$A407)</f>
        <v>3</v>
      </c>
      <c r="D407" s="8" t="n">
        <f aca="false">SUMIFS('Source'!$F:$F,'Source'!$A:$A,"102 - Orthopedic institutes",'Source'!$B:$B,$A407)</f>
        <v>1</v>
      </c>
      <c r="E407" s="8" t="n">
        <f aca="false">D407*$J$5</f>
        <v>1.26315789473684</v>
      </c>
      <c r="F407" s="8" t="n">
        <f aca="false">E407-C407</f>
        <v>-1.73684210526316</v>
      </c>
      <c r="G407" s="9" t="n">
        <f aca="false">IF(AND(C407=0,E407=0),0,IF(C407=0,"New",(E407-C407)/C407))</f>
        <v>-0.578947368421053</v>
      </c>
      <c r="H407" s="8" t="n">
        <f aca="false">SUMIFS('Source'!$E:$E,'Source'!$A:$A,"102 - Orthopedic institutes",'Source'!$B:$B,$A407)</f>
        <v>255.92</v>
      </c>
      <c r="I407" s="8" t="n">
        <f aca="false">SUMIFS('Source'!$G:$G,'Source'!$A:$A,"102 - Orthopedic institutes",'Source'!$B:$B,$A407)</f>
        <v>90</v>
      </c>
      <c r="J407" s="8" t="n">
        <f aca="false">I407*$J$5</f>
        <v>113.684210526316</v>
      </c>
      <c r="K407" s="8" t="n">
        <f aca="false">J407-H407</f>
        <v>-142.235789473684</v>
      </c>
      <c r="L407" s="9" t="n">
        <f aca="false">IF(AND(H407=0,J407=0),0,IF(H407=0,"New",(J407-H407)/H407))</f>
        <v>-0.555782234579885</v>
      </c>
      <c r="M407" s="7" t="str">
        <f aca="false">IF(AND(OR(C407&lt;&gt;0,H407&lt;&gt;0),D407=0,I407=0),"DROP",IF(AND(OR(D407&lt;&gt;0,I407&lt;&gt;0),C407=0,H407=0),"NEW",""))</f>
        <v/>
      </c>
    </row>
    <row r="408" customFormat="false" ht="15" hidden="false" customHeight="false" outlineLevel="0" collapsed="false">
      <c r="A408" s="7" t="s">
        <v>621</v>
      </c>
      <c r="B408" s="7" t="str">
        <f aca="false">IFERROR(INDEX('Source'!$C:$C,MATCH($A408,'Source'!$B:$B,0)),"")</f>
        <v>דיאודורנט ספריי</v>
      </c>
      <c r="C408" s="8" t="n">
        <f aca="false">SUMIFS('Source'!$D:$D,'Source'!$A:$A,"102 - Orthopedic institutes",'Source'!$B:$B,$A408)</f>
        <v>0</v>
      </c>
      <c r="D408" s="8" t="n">
        <f aca="false">SUMIFS('Source'!$F:$F,'Source'!$A:$A,"102 - Orthopedic institutes",'Source'!$B:$B,$A408)</f>
        <v>6</v>
      </c>
      <c r="E408" s="8" t="n">
        <f aca="false">D408*$J$5</f>
        <v>7.57894736842105</v>
      </c>
      <c r="F408" s="8" t="n">
        <f aca="false">E408-C408</f>
        <v>7.57894736842105</v>
      </c>
      <c r="G408" s="9" t="str">
        <f aca="false">IF(AND(C408=0,E408=0),0,IF(C408=0,"New",(E408-C408)/C408))</f>
        <v>New</v>
      </c>
      <c r="H408" s="8" t="n">
        <f aca="false">SUMIFS('Source'!$E:$E,'Source'!$A:$A,"102 - Orthopedic institutes",'Source'!$B:$B,$A408)</f>
        <v>0</v>
      </c>
      <c r="I408" s="8" t="n">
        <f aca="false">SUMIFS('Source'!$G:$G,'Source'!$A:$A,"102 - Orthopedic institutes",'Source'!$B:$B,$A408)</f>
        <v>165.64</v>
      </c>
      <c r="J408" s="8" t="n">
        <f aca="false">I408*$J$5</f>
        <v>209.229473684211</v>
      </c>
      <c r="K408" s="8" t="n">
        <f aca="false">J408-H408</f>
        <v>209.229473684211</v>
      </c>
      <c r="L408" s="9" t="str">
        <f aca="false">IF(AND(H408=0,J408=0),0,IF(H408=0,"New",(J408-H408)/H408))</f>
        <v>New</v>
      </c>
      <c r="M408" s="7" t="str">
        <f aca="false">IF(AND(OR(C408&lt;&gt;0,H408&lt;&gt;0),D408=0,I408=0),"DROP",IF(AND(OR(D408&lt;&gt;0,I408&lt;&gt;0),C408=0,H408=0),"NEW",""))</f>
        <v>NEW</v>
      </c>
    </row>
    <row r="409" customFormat="false" ht="15" hidden="false" customHeight="false" outlineLevel="0" collapsed="false">
      <c r="A409" s="7" t="s">
        <v>771</v>
      </c>
      <c r="B409" s="7" t="str">
        <f aca="false">IFERROR(INDEX('Source'!$C:$C,MATCH($A409,'Source'!$B:$B,0)),"")</f>
        <v>מגן ברך+ציר H</v>
      </c>
      <c r="C409" s="8" t="n">
        <f aca="false">SUMIFS('Source'!$D:$D,'Source'!$A:$A,"102 - Orthopedic institutes",'Source'!$B:$B,$A409)</f>
        <v>1</v>
      </c>
      <c r="D409" s="8" t="n">
        <f aca="false">SUMIFS('Source'!$F:$F,'Source'!$A:$A,"102 - Orthopedic institutes",'Source'!$B:$B,$A409)</f>
        <v>0</v>
      </c>
      <c r="E409" s="8" t="n">
        <f aca="false">D409*$J$5</f>
        <v>0</v>
      </c>
      <c r="F409" s="8" t="n">
        <f aca="false">E409-C409</f>
        <v>-1</v>
      </c>
      <c r="G409" s="9" t="n">
        <f aca="false">IF(AND(C409=0,E409=0),0,IF(C409=0,"New",(E409-C409)/C409))</f>
        <v>-1</v>
      </c>
      <c r="H409" s="8" t="n">
        <f aca="false">SUMIFS('Source'!$E:$E,'Source'!$A:$A,"102 - Orthopedic institutes",'Source'!$B:$B,$A409)</f>
        <v>165.41</v>
      </c>
      <c r="I409" s="8" t="n">
        <f aca="false">SUMIFS('Source'!$G:$G,'Source'!$A:$A,"102 - Orthopedic institutes",'Source'!$B:$B,$A409)</f>
        <v>0</v>
      </c>
      <c r="J409" s="8" t="n">
        <f aca="false">I409*$J$5</f>
        <v>0</v>
      </c>
      <c r="K409" s="8" t="n">
        <f aca="false">J409-H409</f>
        <v>-165.41</v>
      </c>
      <c r="L409" s="9" t="n">
        <f aca="false">IF(AND(H409=0,J409=0),0,IF(H409=0,"New",(J409-H409)/H409))</f>
        <v>-1</v>
      </c>
      <c r="M409" s="7" t="str">
        <f aca="false">IF(AND(OR(C409&lt;&gt;0,H409&lt;&gt;0),D409=0,I409=0),"DROP",IF(AND(OR(D409&lt;&gt;0,I409&lt;&gt;0),C409=0,H409=0),"NEW",""))</f>
        <v>DROP</v>
      </c>
    </row>
    <row r="410" customFormat="false" ht="15" hidden="false" customHeight="false" outlineLevel="0" collapsed="false">
      <c r="A410" s="7" t="s">
        <v>772</v>
      </c>
      <c r="B410" s="7" t="str">
        <f aca="false">IFERROR(INDEX('Source'!$C:$C,MATCH($A410,'Source'!$B:$B,0)),"")</f>
        <v>חגורת בטן לנורבגיה</v>
      </c>
      <c r="C410" s="8" t="n">
        <f aca="false">SUMIFS('Source'!$D:$D,'Source'!$A:$A,"102 - Orthopedic institutes",'Source'!$B:$B,$A410)</f>
        <v>0</v>
      </c>
      <c r="D410" s="8" t="n">
        <f aca="false">SUMIFS('Source'!$F:$F,'Source'!$A:$A,"102 - Orthopedic institutes",'Source'!$B:$B,$A410)</f>
        <v>1</v>
      </c>
      <c r="E410" s="8" t="n">
        <f aca="false">D410*$J$5</f>
        <v>1.26315789473684</v>
      </c>
      <c r="F410" s="8" t="n">
        <f aca="false">E410-C410</f>
        <v>1.26315789473684</v>
      </c>
      <c r="G410" s="9" t="str">
        <f aca="false">IF(AND(C410=0,E410=0),0,IF(C410=0,"New",(E410-C410)/C410))</f>
        <v>New</v>
      </c>
      <c r="H410" s="8" t="n">
        <f aca="false">SUMIFS('Source'!$E:$E,'Source'!$A:$A,"102 - Orthopedic institutes",'Source'!$B:$B,$A410)</f>
        <v>0</v>
      </c>
      <c r="I410" s="8" t="n">
        <f aca="false">SUMIFS('Source'!$G:$G,'Source'!$A:$A,"102 - Orthopedic institutes",'Source'!$B:$B,$A410)</f>
        <v>165</v>
      </c>
      <c r="J410" s="8" t="n">
        <f aca="false">I410*$J$5</f>
        <v>208.421052631579</v>
      </c>
      <c r="K410" s="8" t="n">
        <f aca="false">J410-H410</f>
        <v>208.421052631579</v>
      </c>
      <c r="L410" s="9" t="str">
        <f aca="false">IF(AND(H410=0,J410=0),0,IF(H410=0,"New",(J410-H410)/H410))</f>
        <v>New</v>
      </c>
      <c r="M410" s="7" t="str">
        <f aca="false">IF(AND(OR(C410&lt;&gt;0,H410&lt;&gt;0),D410=0,I410=0),"DROP",IF(AND(OR(D410&lt;&gt;0,I410&lt;&gt;0),C410=0,H410=0),"NEW",""))</f>
        <v>NEW</v>
      </c>
    </row>
    <row r="411" customFormat="false" ht="15" hidden="false" customHeight="false" outlineLevel="0" collapsed="false">
      <c r="A411" s="7" t="s">
        <v>773</v>
      </c>
      <c r="B411" s="7" t="str">
        <f aca="false">IFERROR(INDEX('Source'!$C:$C,MATCH($A411,'Source'!$B:$B,0)),"")</f>
        <v>חגורת בטן לנורבגיה</v>
      </c>
      <c r="C411" s="8" t="n">
        <f aca="false">SUMIFS('Source'!$D:$D,'Source'!$A:$A,"102 - Orthopedic institutes",'Source'!$B:$B,$A411)</f>
        <v>0</v>
      </c>
      <c r="D411" s="8" t="n">
        <f aca="false">SUMIFS('Source'!$F:$F,'Source'!$A:$A,"102 - Orthopedic institutes",'Source'!$B:$B,$A411)</f>
        <v>1</v>
      </c>
      <c r="E411" s="8" t="n">
        <f aca="false">D411*$J$5</f>
        <v>1.26315789473684</v>
      </c>
      <c r="F411" s="8" t="n">
        <f aca="false">E411-C411</f>
        <v>1.26315789473684</v>
      </c>
      <c r="G411" s="9" t="str">
        <f aca="false">IF(AND(C411=0,E411=0),0,IF(C411=0,"New",(E411-C411)/C411))</f>
        <v>New</v>
      </c>
      <c r="H411" s="8" t="n">
        <f aca="false">SUMIFS('Source'!$E:$E,'Source'!$A:$A,"102 - Orthopedic institutes",'Source'!$B:$B,$A411)</f>
        <v>0</v>
      </c>
      <c r="I411" s="8" t="n">
        <f aca="false">SUMIFS('Source'!$G:$G,'Source'!$A:$A,"102 - Orthopedic institutes",'Source'!$B:$B,$A411)</f>
        <v>165</v>
      </c>
      <c r="J411" s="8" t="n">
        <f aca="false">I411*$J$5</f>
        <v>208.421052631579</v>
      </c>
      <c r="K411" s="8" t="n">
        <f aca="false">J411-H411</f>
        <v>208.421052631579</v>
      </c>
      <c r="L411" s="9" t="str">
        <f aca="false">IF(AND(H411=0,J411=0),0,IF(H411=0,"New",(J411-H411)/H411))</f>
        <v>New</v>
      </c>
      <c r="M411" s="7" t="str">
        <f aca="false">IF(AND(OR(C411&lt;&gt;0,H411&lt;&gt;0),D411=0,I411=0),"DROP",IF(AND(OR(D411&lt;&gt;0,I411&lt;&gt;0),C411=0,H411=0),"NEW",""))</f>
        <v>NEW</v>
      </c>
    </row>
    <row r="412" customFormat="false" ht="15" hidden="false" customHeight="false" outlineLevel="0" collapsed="false">
      <c r="A412" s="7" t="s">
        <v>774</v>
      </c>
      <c r="B412" s="7" t="str">
        <f aca="false">IFERROR(INDEX('Source'!$C:$C,MATCH($A412,'Source'!$B:$B,0)),"")</f>
        <v>חגורת גב</v>
      </c>
      <c r="C412" s="8" t="n">
        <f aca="false">SUMIFS('Source'!$D:$D,'Source'!$A:$A,"102 - Orthopedic institutes",'Source'!$B:$B,$A412)</f>
        <v>1</v>
      </c>
      <c r="D412" s="8" t="n">
        <f aca="false">SUMIFS('Source'!$F:$F,'Source'!$A:$A,"102 - Orthopedic institutes",'Source'!$B:$B,$A412)</f>
        <v>0</v>
      </c>
      <c r="E412" s="8" t="n">
        <f aca="false">D412*$J$5</f>
        <v>0</v>
      </c>
      <c r="F412" s="8" t="n">
        <f aca="false">E412-C412</f>
        <v>-1</v>
      </c>
      <c r="G412" s="9" t="n">
        <f aca="false">IF(AND(C412=0,E412=0),0,IF(C412=0,"New",(E412-C412)/C412))</f>
        <v>-1</v>
      </c>
      <c r="H412" s="8" t="n">
        <f aca="false">SUMIFS('Source'!$E:$E,'Source'!$A:$A,"102 - Orthopedic institutes",'Source'!$B:$B,$A412)</f>
        <v>164.99</v>
      </c>
      <c r="I412" s="8" t="n">
        <f aca="false">SUMIFS('Source'!$G:$G,'Source'!$A:$A,"102 - Orthopedic institutes",'Source'!$B:$B,$A412)</f>
        <v>0</v>
      </c>
      <c r="J412" s="8" t="n">
        <f aca="false">I412*$J$5</f>
        <v>0</v>
      </c>
      <c r="K412" s="8" t="n">
        <f aca="false">J412-H412</f>
        <v>-164.99</v>
      </c>
      <c r="L412" s="9" t="n">
        <f aca="false">IF(AND(H412=0,J412=0),0,IF(H412=0,"New",(J412-H412)/H412))</f>
        <v>-1</v>
      </c>
      <c r="M412" s="7" t="str">
        <f aca="false">IF(AND(OR(C412&lt;&gt;0,H412&lt;&gt;0),D412=0,I412=0),"DROP",IF(AND(OR(D412&lt;&gt;0,I412&lt;&gt;0),C412=0,H412=0),"NEW",""))</f>
        <v>DROP</v>
      </c>
    </row>
    <row r="413" customFormat="false" ht="15" hidden="false" customHeight="false" outlineLevel="0" collapsed="false">
      <c r="A413" s="7" t="s">
        <v>775</v>
      </c>
      <c r="B413" s="7" t="str">
        <f aca="false">IFERROR(INDEX('Source'!$C:$C,MATCH($A413,'Source'!$B:$B,0)),"")</f>
        <v>מגן ירך רגיל</v>
      </c>
      <c r="C413" s="8" t="n">
        <f aca="false">SUMIFS('Source'!$D:$D,'Source'!$A:$A,"102 - Orthopedic institutes",'Source'!$B:$B,$A413)</f>
        <v>3</v>
      </c>
      <c r="D413" s="8" t="n">
        <f aca="false">SUMIFS('Source'!$F:$F,'Source'!$A:$A,"102 - Orthopedic institutes",'Source'!$B:$B,$A413)</f>
        <v>1</v>
      </c>
      <c r="E413" s="8" t="n">
        <f aca="false">D413*$J$5</f>
        <v>1.26315789473684</v>
      </c>
      <c r="F413" s="8" t="n">
        <f aca="false">E413-C413</f>
        <v>-1.73684210526316</v>
      </c>
      <c r="G413" s="9" t="n">
        <f aca="false">IF(AND(C413=0,E413=0),0,IF(C413=0,"New",(E413-C413)/C413))</f>
        <v>-0.578947368421053</v>
      </c>
      <c r="H413" s="8" t="n">
        <f aca="false">SUMIFS('Source'!$E:$E,'Source'!$A:$A,"102 - Orthopedic institutes",'Source'!$B:$B,$A413)</f>
        <v>249.89</v>
      </c>
      <c r="I413" s="8" t="n">
        <f aca="false">SUMIFS('Source'!$G:$G,'Source'!$A:$A,"102 - Orthopedic institutes",'Source'!$B:$B,$A413)</f>
        <v>85.26</v>
      </c>
      <c r="J413" s="8" t="n">
        <f aca="false">I413*$J$5</f>
        <v>107.696842105263</v>
      </c>
      <c r="K413" s="8" t="n">
        <f aca="false">J413-H413</f>
        <v>-142.193157894737</v>
      </c>
      <c r="L413" s="9" t="n">
        <f aca="false">IF(AND(H413=0,J413=0),0,IF(H413=0,"New",(J413-H413)/H413))</f>
        <v>-0.569023001699695</v>
      </c>
      <c r="M413" s="7" t="str">
        <f aca="false">IF(AND(OR(C413&lt;&gt;0,H413&lt;&gt;0),D413=0,I413=0),"DROP",IF(AND(OR(D413&lt;&gt;0,I413&lt;&gt;0),C413=0,H413=0),"NEW",""))</f>
        <v/>
      </c>
    </row>
    <row r="414" customFormat="false" ht="15" hidden="false" customHeight="false" outlineLevel="0" collapsed="false">
      <c r="A414" s="7" t="s">
        <v>328</v>
      </c>
      <c r="B414" s="7" t="str">
        <f aca="false">IFERROR(INDEX('Source'!$C:$C,MATCH($A414,'Source'!$B:$B,0)),"")</f>
        <v>מישר כתפיים</v>
      </c>
      <c r="C414" s="8" t="n">
        <f aca="false">SUMIFS('Source'!$D:$D,'Source'!$A:$A,"102 - Orthopedic institutes",'Source'!$B:$B,$A414)</f>
        <v>2</v>
      </c>
      <c r="D414" s="8" t="n">
        <f aca="false">SUMIFS('Source'!$F:$F,'Source'!$A:$A,"102 - Orthopedic institutes",'Source'!$B:$B,$A414)</f>
        <v>3</v>
      </c>
      <c r="E414" s="8" t="n">
        <f aca="false">D414*$J$5</f>
        <v>3.78947368421053</v>
      </c>
      <c r="F414" s="8" t="n">
        <f aca="false">E414-C414</f>
        <v>1.78947368421053</v>
      </c>
      <c r="G414" s="9" t="n">
        <f aca="false">IF(AND(C414=0,E414=0),0,IF(C414=0,"New",(E414-C414)/C414))</f>
        <v>0.894736842105263</v>
      </c>
      <c r="H414" s="8" t="n">
        <f aca="false">SUMIFS('Source'!$E:$E,'Source'!$A:$A,"102 - Orthopedic institutes",'Source'!$B:$B,$A414)</f>
        <v>328.02</v>
      </c>
      <c r="I414" s="8" t="n">
        <f aca="false">SUMIFS('Source'!$G:$G,'Source'!$A:$A,"102 - Orthopedic institutes",'Source'!$B:$B,$A414)</f>
        <v>492.03</v>
      </c>
      <c r="J414" s="8" t="n">
        <f aca="false">I414*$J$5</f>
        <v>621.511578947368</v>
      </c>
      <c r="K414" s="8" t="n">
        <f aca="false">J414-H414</f>
        <v>293.491578947368</v>
      </c>
      <c r="L414" s="9" t="n">
        <f aca="false">IF(AND(H414=0,J414=0),0,IF(H414=0,"New",(J414-H414)/H414))</f>
        <v>0.894736842105263</v>
      </c>
      <c r="M414" s="7" t="str">
        <f aca="false">IF(AND(OR(C414&lt;&gt;0,H414&lt;&gt;0),D414=0,I414=0),"DROP",IF(AND(OR(D414&lt;&gt;0,I414&lt;&gt;0),C414=0,H414=0),"NEW",""))</f>
        <v/>
      </c>
    </row>
    <row r="415" customFormat="false" ht="15" hidden="false" customHeight="false" outlineLevel="0" collapsed="false">
      <c r="A415" s="7" t="s">
        <v>776</v>
      </c>
      <c r="B415" s="7" t="str">
        <f aca="false">IFERROR(INDEX('Source'!$C:$C,MATCH($A415,'Source'!$B:$B,0)),"")</f>
        <v>מישר כתפיים</v>
      </c>
      <c r="C415" s="8" t="n">
        <f aca="false">SUMIFS('Source'!$D:$D,'Source'!$A:$A,"102 - Orthopedic institutes",'Source'!$B:$B,$A415)</f>
        <v>2</v>
      </c>
      <c r="D415" s="8" t="n">
        <f aca="false">SUMIFS('Source'!$F:$F,'Source'!$A:$A,"102 - Orthopedic institutes",'Source'!$B:$B,$A415)</f>
        <v>1</v>
      </c>
      <c r="E415" s="8" t="n">
        <f aca="false">D415*$J$5</f>
        <v>1.26315789473684</v>
      </c>
      <c r="F415" s="8" t="n">
        <f aca="false">E415-C415</f>
        <v>-0.736842105263158</v>
      </c>
      <c r="G415" s="9" t="n">
        <f aca="false">IF(AND(C415=0,E415=0),0,IF(C415=0,"New",(E415-C415)/C415))</f>
        <v>-0.368421052631579</v>
      </c>
      <c r="H415" s="8" t="n">
        <f aca="false">SUMIFS('Source'!$E:$E,'Source'!$A:$A,"102 - Orthopedic institutes",'Source'!$B:$B,$A415)</f>
        <v>328.02</v>
      </c>
      <c r="I415" s="8" t="n">
        <f aca="false">SUMIFS('Source'!$G:$G,'Source'!$A:$A,"102 - Orthopedic institutes",'Source'!$B:$B,$A415)</f>
        <v>164.01</v>
      </c>
      <c r="J415" s="8" t="n">
        <f aca="false">I415*$J$5</f>
        <v>207.170526315789</v>
      </c>
      <c r="K415" s="8" t="n">
        <f aca="false">J415-H415</f>
        <v>-120.849473684211</v>
      </c>
      <c r="L415" s="9" t="n">
        <f aca="false">IF(AND(H415=0,J415=0),0,IF(H415=0,"New",(J415-H415)/H415))</f>
        <v>-0.368421052631579</v>
      </c>
      <c r="M415" s="7" t="str">
        <f aca="false">IF(AND(OR(C415&lt;&gt;0,H415&lt;&gt;0),D415=0,I415=0),"DROP",IF(AND(OR(D415&lt;&gt;0,I415&lt;&gt;0),C415=0,H415=0),"NEW",""))</f>
        <v/>
      </c>
    </row>
    <row r="416" customFormat="false" ht="15" hidden="false" customHeight="false" outlineLevel="0" collapsed="false">
      <c r="A416" s="7" t="s">
        <v>209</v>
      </c>
      <c r="B416" s="7" t="str">
        <f aca="false">IFERROR(INDEX('Source'!$C:$C,MATCH($A416,'Source'!$B:$B,0)),"")</f>
        <v>אצבעון מפלסטיק  ליד</v>
      </c>
      <c r="C416" s="8" t="n">
        <f aca="false">SUMIFS('Source'!$D:$D,'Source'!$A:$A,"102 - Orthopedic institutes",'Source'!$B:$B,$A416)</f>
        <v>38</v>
      </c>
      <c r="D416" s="8" t="n">
        <f aca="false">SUMIFS('Source'!$F:$F,'Source'!$A:$A,"102 - Orthopedic institutes",'Source'!$B:$B,$A416)</f>
        <v>29</v>
      </c>
      <c r="E416" s="8" t="n">
        <f aca="false">D416*$J$5</f>
        <v>36.6315789473684</v>
      </c>
      <c r="F416" s="8" t="n">
        <f aca="false">E416-C416</f>
        <v>-1.36842105263158</v>
      </c>
      <c r="G416" s="9" t="n">
        <f aca="false">IF(AND(C416=0,E416=0),0,IF(C416=0,"New",(E416-C416)/C416))</f>
        <v>-0.0360110803324101</v>
      </c>
      <c r="H416" s="8" t="n">
        <f aca="false">SUMIFS('Source'!$E:$E,'Source'!$A:$A,"102 - Orthopedic institutes",'Source'!$B:$B,$A416)</f>
        <v>746.55</v>
      </c>
      <c r="I416" s="8" t="n">
        <f aca="false">SUMIFS('Source'!$G:$G,'Source'!$A:$A,"102 - Orthopedic institutes",'Source'!$B:$B,$A416)</f>
        <v>583.13</v>
      </c>
      <c r="J416" s="8" t="n">
        <f aca="false">I416*$J$5</f>
        <v>736.585263157895</v>
      </c>
      <c r="K416" s="8" t="n">
        <f aca="false">J416-H416</f>
        <v>-9.96473684210525</v>
      </c>
      <c r="L416" s="9" t="n">
        <f aca="false">IF(AND(H416=0,J416=0),0,IF(H416=0,"New",(J416-H416)/H416))</f>
        <v>-0.0133477152797606</v>
      </c>
      <c r="M416" s="7" t="str">
        <f aca="false">IF(AND(OR(C416&lt;&gt;0,H416&lt;&gt;0),D416=0,I416=0),"DROP",IF(AND(OR(D416&lt;&gt;0,I416&lt;&gt;0),C416=0,H416=0),"NEW",""))</f>
        <v/>
      </c>
    </row>
    <row r="417" customFormat="false" ht="15" hidden="false" customHeight="false" outlineLevel="0" collapsed="false">
      <c r="A417" s="7" t="s">
        <v>316</v>
      </c>
      <c r="B417" s="7" t="str">
        <f aca="false">IFERROR(INDEX('Source'!$C:$C,MATCH($A417,'Source'!$B:$B,0)),"")</f>
        <v>מגן קרסול שחור</v>
      </c>
      <c r="C417" s="8" t="n">
        <f aca="false">SUMIFS('Source'!$D:$D,'Source'!$A:$A,"102 - Orthopedic institutes",'Source'!$B:$B,$A417)</f>
        <v>7</v>
      </c>
      <c r="D417" s="8" t="n">
        <f aca="false">SUMIFS('Source'!$F:$F,'Source'!$A:$A,"102 - Orthopedic institutes",'Source'!$B:$B,$A417)</f>
        <v>1</v>
      </c>
      <c r="E417" s="8" t="n">
        <f aca="false">D417*$J$5</f>
        <v>1.26315789473684</v>
      </c>
      <c r="F417" s="8" t="n">
        <f aca="false">E417-C417</f>
        <v>-5.73684210526316</v>
      </c>
      <c r="G417" s="9" t="n">
        <f aca="false">IF(AND(C417=0,E417=0),0,IF(C417=0,"New",(E417-C417)/C417))</f>
        <v>-0.819548872180451</v>
      </c>
      <c r="H417" s="8" t="n">
        <f aca="false">SUMIFS('Source'!$E:$E,'Source'!$A:$A,"102 - Orthopedic institutes",'Source'!$B:$B,$A417)</f>
        <v>192.46</v>
      </c>
      <c r="I417" s="8" t="n">
        <f aca="false">SUMIFS('Source'!$G:$G,'Source'!$A:$A,"102 - Orthopedic institutes",'Source'!$B:$B,$A417)</f>
        <v>30.89</v>
      </c>
      <c r="J417" s="8" t="n">
        <f aca="false">I417*$J$5</f>
        <v>39.0189473684211</v>
      </c>
      <c r="K417" s="8" t="n">
        <f aca="false">J417-H417</f>
        <v>-153.441052631579</v>
      </c>
      <c r="L417" s="9" t="n">
        <f aca="false">IF(AND(H417=0,J417=0),0,IF(H417=0,"New",(J417-H417)/H417))</f>
        <v>-0.79726204214683</v>
      </c>
      <c r="M417" s="7" t="str">
        <f aca="false">IF(AND(OR(C417&lt;&gt;0,H417&lt;&gt;0),D417=0,I417=0),"DROP",IF(AND(OR(D417&lt;&gt;0,I417&lt;&gt;0),C417=0,H417=0),"NEW",""))</f>
        <v/>
      </c>
    </row>
    <row r="418" customFormat="false" ht="15" hidden="false" customHeight="false" outlineLevel="0" collapsed="false">
      <c r="A418" s="7" t="s">
        <v>777</v>
      </c>
      <c r="B418" s="7" t="str">
        <f aca="false">IFERROR(INDEX('Source'!$C:$C,MATCH($A418,'Source'!$B:$B,0)),"")</f>
        <v>מגן למפרק כתף שחור</v>
      </c>
      <c r="C418" s="8" t="n">
        <f aca="false">SUMIFS('Source'!$D:$D,'Source'!$A:$A,"102 - Orthopedic institutes",'Source'!$B:$B,$A418)</f>
        <v>2</v>
      </c>
      <c r="D418" s="8" t="n">
        <f aca="false">SUMIFS('Source'!$F:$F,'Source'!$A:$A,"102 - Orthopedic institutes",'Source'!$B:$B,$A418)</f>
        <v>0</v>
      </c>
      <c r="E418" s="8" t="n">
        <f aca="false">D418*$J$5</f>
        <v>0</v>
      </c>
      <c r="F418" s="8" t="n">
        <f aca="false">E418-C418</f>
        <v>-2</v>
      </c>
      <c r="G418" s="9" t="n">
        <f aca="false">IF(AND(C418=0,E418=0),0,IF(C418=0,"New",(E418-C418)/C418))</f>
        <v>-1</v>
      </c>
      <c r="H418" s="8" t="n">
        <f aca="false">SUMIFS('Source'!$E:$E,'Source'!$A:$A,"102 - Orthopedic institutes",'Source'!$B:$B,$A418)</f>
        <v>160.8</v>
      </c>
      <c r="I418" s="8" t="n">
        <f aca="false">SUMIFS('Source'!$G:$G,'Source'!$A:$A,"102 - Orthopedic institutes",'Source'!$B:$B,$A418)</f>
        <v>0</v>
      </c>
      <c r="J418" s="8" t="n">
        <f aca="false">I418*$J$5</f>
        <v>0</v>
      </c>
      <c r="K418" s="8" t="n">
        <f aca="false">J418-H418</f>
        <v>-160.8</v>
      </c>
      <c r="L418" s="9" t="n">
        <f aca="false">IF(AND(H418=0,J418=0),0,IF(H418=0,"New",(J418-H418)/H418))</f>
        <v>-1</v>
      </c>
      <c r="M418" s="7" t="str">
        <f aca="false">IF(AND(OR(C418&lt;&gt;0,H418&lt;&gt;0),D418=0,I418=0),"DROP",IF(AND(OR(D418&lt;&gt;0,I418&lt;&gt;0),C418=0,H418=0),"NEW",""))</f>
        <v>DROP</v>
      </c>
    </row>
    <row r="419" customFormat="false" ht="15" hidden="false" customHeight="false" outlineLevel="0" collapsed="false">
      <c r="A419" s="7" t="s">
        <v>778</v>
      </c>
      <c r="B419" s="7" t="str">
        <f aca="false">IFERROR(INDEX('Source'!$C:$C,MATCH($A419,'Source'!$B:$B,0)),"")</f>
        <v>מדרס מתכוונן לגיל</v>
      </c>
      <c r="C419" s="8" t="n">
        <f aca="false">SUMIFS('Source'!$D:$D,'Source'!$A:$A,"102 - Orthopedic institutes",'Source'!$B:$B,$A419)</f>
        <v>2</v>
      </c>
      <c r="D419" s="8" t="n">
        <f aca="false">SUMIFS('Source'!$F:$F,'Source'!$A:$A,"102 - Orthopedic institutes",'Source'!$B:$B,$A419)</f>
        <v>0</v>
      </c>
      <c r="E419" s="8" t="n">
        <f aca="false">D419*$J$5</f>
        <v>0</v>
      </c>
      <c r="F419" s="8" t="n">
        <f aca="false">E419-C419</f>
        <v>-2</v>
      </c>
      <c r="G419" s="9" t="n">
        <f aca="false">IF(AND(C419=0,E419=0),0,IF(C419=0,"New",(E419-C419)/C419))</f>
        <v>-1</v>
      </c>
      <c r="H419" s="8" t="n">
        <f aca="false">SUMIFS('Source'!$E:$E,'Source'!$A:$A,"102 - Orthopedic institutes",'Source'!$B:$B,$A419)</f>
        <v>160.02</v>
      </c>
      <c r="I419" s="8" t="n">
        <f aca="false">SUMIFS('Source'!$G:$G,'Source'!$A:$A,"102 - Orthopedic institutes",'Source'!$B:$B,$A419)</f>
        <v>0</v>
      </c>
      <c r="J419" s="8" t="n">
        <f aca="false">I419*$J$5</f>
        <v>0</v>
      </c>
      <c r="K419" s="8" t="n">
        <f aca="false">J419-H419</f>
        <v>-160.02</v>
      </c>
      <c r="L419" s="9" t="n">
        <f aca="false">IF(AND(H419=0,J419=0),0,IF(H419=0,"New",(J419-H419)/H419))</f>
        <v>-1</v>
      </c>
      <c r="M419" s="7" t="str">
        <f aca="false">IF(AND(OR(C419&lt;&gt;0,H419&lt;&gt;0),D419=0,I419=0),"DROP",IF(AND(OR(D419&lt;&gt;0,I419&lt;&gt;0),C419=0,H419=0),"NEW",""))</f>
        <v>DROP</v>
      </c>
    </row>
    <row r="420" customFormat="false" ht="15" hidden="false" customHeight="false" outlineLevel="0" collapsed="false">
      <c r="A420" s="7" t="s">
        <v>779</v>
      </c>
      <c r="B420" s="7" t="str">
        <f aca="false">IFERROR(INDEX('Source'!$C:$C,MATCH($A420,'Source'!$B:$B,0)),"")</f>
        <v>מגן ברך +חור לפיקה</v>
      </c>
      <c r="C420" s="8" t="n">
        <f aca="false">SUMIFS('Source'!$D:$D,'Source'!$A:$A,"102 - Orthopedic institutes",'Source'!$B:$B,$A420)</f>
        <v>0</v>
      </c>
      <c r="D420" s="8" t="n">
        <f aca="false">SUMIFS('Source'!$F:$F,'Source'!$A:$A,"102 - Orthopedic institutes",'Source'!$B:$B,$A420)</f>
        <v>2</v>
      </c>
      <c r="E420" s="8" t="n">
        <f aca="false">D420*$J$5</f>
        <v>2.52631578947368</v>
      </c>
      <c r="F420" s="8" t="n">
        <f aca="false">E420-C420</f>
        <v>2.52631578947368</v>
      </c>
      <c r="G420" s="9" t="str">
        <f aca="false">IF(AND(C420=0,E420=0),0,IF(C420=0,"New",(E420-C420)/C420))</f>
        <v>New</v>
      </c>
      <c r="H420" s="8" t="n">
        <f aca="false">SUMIFS('Source'!$E:$E,'Source'!$A:$A,"102 - Orthopedic institutes",'Source'!$B:$B,$A420)</f>
        <v>0</v>
      </c>
      <c r="I420" s="8" t="n">
        <f aca="false">SUMIFS('Source'!$G:$G,'Source'!$A:$A,"102 - Orthopedic institutes",'Source'!$B:$B,$A420)</f>
        <v>160.01</v>
      </c>
      <c r="J420" s="8" t="n">
        <f aca="false">I420*$J$5</f>
        <v>202.117894736842</v>
      </c>
      <c r="K420" s="8" t="n">
        <f aca="false">J420-H420</f>
        <v>202.117894736842</v>
      </c>
      <c r="L420" s="9" t="str">
        <f aca="false">IF(AND(H420=0,J420=0),0,IF(H420=0,"New",(J420-H420)/H420))</f>
        <v>New</v>
      </c>
      <c r="M420" s="7" t="str">
        <f aca="false">IF(AND(OR(C420&lt;&gt;0,H420&lt;&gt;0),D420=0,I420=0),"DROP",IF(AND(OR(D420&lt;&gt;0,I420&lt;&gt;0),C420=0,H420=0),"NEW",""))</f>
        <v>NEW</v>
      </c>
    </row>
    <row r="421" customFormat="false" ht="15" hidden="false" customHeight="false" outlineLevel="0" collapsed="false">
      <c r="A421" s="7" t="s">
        <v>780</v>
      </c>
      <c r="B421" s="7" t="str">
        <f aca="false">IFERROR(INDEX('Source'!$C:$C,MATCH($A421,'Source'!$B:$B,0)),"")</f>
        <v>מישר כתפיים רחב+תמיכה לבית השח</v>
      </c>
      <c r="C421" s="8" t="n">
        <f aca="false">SUMIFS('Source'!$D:$D,'Source'!$A:$A,"102 - Orthopedic institutes",'Source'!$B:$B,$A421)</f>
        <v>1</v>
      </c>
      <c r="D421" s="8" t="n">
        <f aca="false">SUMIFS('Source'!$F:$F,'Source'!$A:$A,"102 - Orthopedic institutes",'Source'!$B:$B,$A421)</f>
        <v>0</v>
      </c>
      <c r="E421" s="8" t="n">
        <f aca="false">D421*$J$5</f>
        <v>0</v>
      </c>
      <c r="F421" s="8" t="n">
        <f aca="false">E421-C421</f>
        <v>-1</v>
      </c>
      <c r="G421" s="9" t="n">
        <f aca="false">IF(AND(C421=0,E421=0),0,IF(C421=0,"New",(E421-C421)/C421))</f>
        <v>-1</v>
      </c>
      <c r="H421" s="8" t="n">
        <f aca="false">SUMIFS('Source'!$E:$E,'Source'!$A:$A,"102 - Orthopedic institutes",'Source'!$B:$B,$A421)</f>
        <v>160</v>
      </c>
      <c r="I421" s="8" t="n">
        <f aca="false">SUMIFS('Source'!$G:$G,'Source'!$A:$A,"102 - Orthopedic institutes",'Source'!$B:$B,$A421)</f>
        <v>0</v>
      </c>
      <c r="J421" s="8" t="n">
        <f aca="false">I421*$J$5</f>
        <v>0</v>
      </c>
      <c r="K421" s="8" t="n">
        <f aca="false">J421-H421</f>
        <v>-160</v>
      </c>
      <c r="L421" s="9" t="n">
        <f aca="false">IF(AND(H421=0,J421=0),0,IF(H421=0,"New",(J421-H421)/H421))</f>
        <v>-1</v>
      </c>
      <c r="M421" s="7" t="str">
        <f aca="false">IF(AND(OR(C421&lt;&gt;0,H421&lt;&gt;0),D421=0,I421=0),"DROP",IF(AND(OR(D421&lt;&gt;0,I421&lt;&gt;0),C421=0,H421=0),"NEW",""))</f>
        <v>DROP</v>
      </c>
    </row>
    <row r="422" customFormat="false" ht="15" hidden="false" customHeight="false" outlineLevel="0" collapsed="false">
      <c r="A422" s="7" t="s">
        <v>173</v>
      </c>
      <c r="B422" s="7" t="str">
        <f aca="false">IFERROR(INDEX('Source'!$C:$C,MATCH($A422,'Source'!$B:$B,0)),"")</f>
        <v>מגן יד</v>
      </c>
      <c r="C422" s="8" t="n">
        <f aca="false">SUMIFS('Source'!$D:$D,'Source'!$A:$A,"102 - Orthopedic institutes",'Source'!$B:$B,$A422)</f>
        <v>13</v>
      </c>
      <c r="D422" s="8" t="n">
        <f aca="false">SUMIFS('Source'!$F:$F,'Source'!$A:$A,"102 - Orthopedic institutes",'Source'!$B:$B,$A422)</f>
        <v>9</v>
      </c>
      <c r="E422" s="8" t="n">
        <f aca="false">D422*$J$5</f>
        <v>11.3684210526316</v>
      </c>
      <c r="F422" s="8" t="n">
        <f aca="false">E422-C422</f>
        <v>-1.63157894736842</v>
      </c>
      <c r="G422" s="9" t="n">
        <f aca="false">IF(AND(C422=0,E422=0),0,IF(C422=0,"New",(E422-C422)/C422))</f>
        <v>-0.125506072874494</v>
      </c>
      <c r="H422" s="8" t="n">
        <f aca="false">SUMIFS('Source'!$E:$E,'Source'!$A:$A,"102 - Orthopedic institutes",'Source'!$B:$B,$A422)</f>
        <v>514.66</v>
      </c>
      <c r="I422" s="8" t="n">
        <f aca="false">SUMIFS('Source'!$G:$G,'Source'!$A:$A,"102 - Orthopedic institutes",'Source'!$B:$B,$A422)</f>
        <v>358.16</v>
      </c>
      <c r="J422" s="8" t="n">
        <f aca="false">I422*$J$5</f>
        <v>452.412631578947</v>
      </c>
      <c r="K422" s="8" t="n">
        <f aca="false">J422-H422</f>
        <v>-62.2473684210526</v>
      </c>
      <c r="L422" s="9" t="n">
        <f aca="false">IF(AND(H422=0,J422=0),0,IF(H422=0,"New",(J422-H422)/H422))</f>
        <v>-0.120948526058082</v>
      </c>
      <c r="M422" s="7" t="str">
        <f aca="false">IF(AND(OR(C422&lt;&gt;0,H422&lt;&gt;0),D422=0,I422=0),"DROP",IF(AND(OR(D422&lt;&gt;0,I422&lt;&gt;0),C422=0,H422=0),"NEW",""))</f>
        <v/>
      </c>
    </row>
    <row r="423" customFormat="false" ht="15" hidden="false" customHeight="false" outlineLevel="0" collapsed="false">
      <c r="A423" s="7" t="s">
        <v>257</v>
      </c>
      <c r="B423" s="7" t="str">
        <f aca="false">IFERROR(INDEX('Source'!$C:$C,MATCH($A423,'Source'!$B:$B,0)),"")</f>
        <v>מגן ברך רגיל</v>
      </c>
      <c r="C423" s="8" t="n">
        <f aca="false">SUMIFS('Source'!$D:$D,'Source'!$A:$A,"102 - Orthopedic institutes",'Source'!$B:$B,$A423)</f>
        <v>3</v>
      </c>
      <c r="D423" s="8" t="n">
        <f aca="false">SUMIFS('Source'!$F:$F,'Source'!$A:$A,"102 - Orthopedic institutes",'Source'!$B:$B,$A423)</f>
        <v>8</v>
      </c>
      <c r="E423" s="8" t="n">
        <f aca="false">D423*$J$5</f>
        <v>10.1052631578947</v>
      </c>
      <c r="F423" s="8" t="n">
        <f aca="false">E423-C423</f>
        <v>7.10526315789474</v>
      </c>
      <c r="G423" s="9" t="n">
        <f aca="false">IF(AND(C423=0,E423=0),0,IF(C423=0,"New",(E423-C423)/C423))</f>
        <v>2.36842105263158</v>
      </c>
      <c r="H423" s="8" t="n">
        <f aca="false">SUMIFS('Source'!$E:$E,'Source'!$A:$A,"102 - Orthopedic institutes",'Source'!$B:$B,$A423)</f>
        <v>92.67</v>
      </c>
      <c r="I423" s="8" t="n">
        <f aca="false">SUMIFS('Source'!$G:$G,'Source'!$A:$A,"102 - Orthopedic institutes",'Source'!$B:$B,$A423)</f>
        <v>247.14</v>
      </c>
      <c r="J423" s="8" t="n">
        <f aca="false">I423*$J$5</f>
        <v>312.176842105263</v>
      </c>
      <c r="K423" s="8" t="n">
        <f aca="false">J423-H423</f>
        <v>219.506842105263</v>
      </c>
      <c r="L423" s="9" t="n">
        <f aca="false">IF(AND(H423=0,J423=0),0,IF(H423=0,"New",(J423-H423)/H423))</f>
        <v>2.36869366683137</v>
      </c>
      <c r="M423" s="7" t="str">
        <f aca="false">IF(AND(OR(C423&lt;&gt;0,H423&lt;&gt;0),D423=0,I423=0),"DROP",IF(AND(OR(D423&lt;&gt;0,I423&lt;&gt;0),C423=0,H423=0),"NEW",""))</f>
        <v/>
      </c>
    </row>
    <row r="424" customFormat="false" ht="15" hidden="false" customHeight="false" outlineLevel="0" collapsed="false">
      <c r="A424" s="7" t="s">
        <v>626</v>
      </c>
      <c r="B424" s="7" t="str">
        <f aca="false">IFERROR(INDEX('Source'!$C:$C,MATCH($A424,'Source'!$B:$B,0)),"")</f>
        <v>מגן קרסול חום</v>
      </c>
      <c r="C424" s="8" t="n">
        <f aca="false">SUMIFS('Source'!$D:$D,'Source'!$A:$A,"102 - Orthopedic institutes",'Source'!$B:$B,$A424)</f>
        <v>6</v>
      </c>
      <c r="D424" s="8" t="n">
        <f aca="false">SUMIFS('Source'!$F:$F,'Source'!$A:$A,"102 - Orthopedic institutes",'Source'!$B:$B,$A424)</f>
        <v>1</v>
      </c>
      <c r="E424" s="8" t="n">
        <f aca="false">D424*$J$5</f>
        <v>1.26315789473684</v>
      </c>
      <c r="F424" s="8" t="n">
        <f aca="false">E424-C424</f>
        <v>-4.73684210526316</v>
      </c>
      <c r="G424" s="9" t="n">
        <f aca="false">IF(AND(C424=0,E424=0),0,IF(C424=0,"New",(E424-C424)/C424))</f>
        <v>-0.789473684210526</v>
      </c>
      <c r="H424" s="8" t="n">
        <f aca="false">SUMIFS('Source'!$E:$E,'Source'!$A:$A,"102 - Orthopedic institutes",'Source'!$B:$B,$A424)</f>
        <v>185.35</v>
      </c>
      <c r="I424" s="8" t="n">
        <f aca="false">SUMIFS('Source'!$G:$G,'Source'!$A:$A,"102 - Orthopedic institutes",'Source'!$B:$B,$A424)</f>
        <v>30.89</v>
      </c>
      <c r="J424" s="8" t="n">
        <f aca="false">I424*$J$5</f>
        <v>39.0189473684211</v>
      </c>
      <c r="K424" s="8" t="n">
        <f aca="false">J424-H424</f>
        <v>-146.331052631579</v>
      </c>
      <c r="L424" s="9" t="n">
        <f aca="false">IF(AND(H424=0,J424=0),0,IF(H424=0,"New",(J424-H424)/H424))</f>
        <v>-0.789485042522681</v>
      </c>
      <c r="M424" s="7" t="str">
        <f aca="false">IF(AND(OR(C424&lt;&gt;0,H424&lt;&gt;0),D424=0,I424=0),"DROP",IF(AND(OR(D424&lt;&gt;0,I424&lt;&gt;0),C424=0,H424=0),"NEW",""))</f>
        <v/>
      </c>
    </row>
    <row r="425" customFormat="false" ht="15" hidden="false" customHeight="false" outlineLevel="0" collapsed="false">
      <c r="A425" s="7" t="s">
        <v>141</v>
      </c>
      <c r="B425" s="7" t="str">
        <f aca="false">IFERROR(INDEX('Source'!$C:$C,MATCH($A425,'Source'!$B:$B,0)),"")</f>
        <v>מגן קרסול פתוח</v>
      </c>
      <c r="C425" s="8" t="n">
        <f aca="false">SUMIFS('Source'!$D:$D,'Source'!$A:$A,"102 - Orthopedic institutes",'Source'!$B:$B,$A425)</f>
        <v>8</v>
      </c>
      <c r="D425" s="8" t="n">
        <f aca="false">SUMIFS('Source'!$F:$F,'Source'!$A:$A,"102 - Orthopedic institutes",'Source'!$B:$B,$A425)</f>
        <v>3</v>
      </c>
      <c r="E425" s="8" t="n">
        <f aca="false">D425*$J$5</f>
        <v>3.78947368421053</v>
      </c>
      <c r="F425" s="8" t="n">
        <f aca="false">E425-C425</f>
        <v>-4.21052631578947</v>
      </c>
      <c r="G425" s="9" t="n">
        <f aca="false">IF(AND(C425=0,E425=0),0,IF(C425=0,"New",(E425-C425)/C425))</f>
        <v>-0.526315789473684</v>
      </c>
      <c r="H425" s="8" t="n">
        <f aca="false">SUMIFS('Source'!$E:$E,'Source'!$A:$A,"102 - Orthopedic institutes",'Source'!$B:$B,$A425)</f>
        <v>247.13</v>
      </c>
      <c r="I425" s="8" t="n">
        <f aca="false">SUMIFS('Source'!$G:$G,'Source'!$A:$A,"102 - Orthopedic institutes",'Source'!$B:$B,$A425)</f>
        <v>92.67</v>
      </c>
      <c r="J425" s="8" t="n">
        <f aca="false">I425*$J$5</f>
        <v>117.056842105263</v>
      </c>
      <c r="K425" s="8" t="n">
        <f aca="false">J425-H425</f>
        <v>-130.073157894737</v>
      </c>
      <c r="L425" s="9" t="n">
        <f aca="false">IF(AND(H425=0,J425=0),0,IF(H425=0,"New",(J425-H425)/H425))</f>
        <v>-0.526334956883975</v>
      </c>
      <c r="M425" s="7" t="str">
        <f aca="false">IF(AND(OR(C425&lt;&gt;0,H425&lt;&gt;0),D425=0,I425=0),"DROP",IF(AND(OR(D425&lt;&gt;0,I425&lt;&gt;0),C425=0,H425=0),"NEW",""))</f>
        <v/>
      </c>
    </row>
    <row r="426" customFormat="false" ht="15" hidden="false" customHeight="false" outlineLevel="0" collapsed="false">
      <c r="A426" s="7" t="s">
        <v>177</v>
      </c>
      <c r="B426" s="7" t="str">
        <f aca="false">IFERROR(INDEX('Source'!$C:$C,MATCH($A426,'Source'!$B:$B,0)),"")</f>
        <v>מגן קרסול פתוח</v>
      </c>
      <c r="C426" s="8" t="n">
        <f aca="false">SUMIFS('Source'!$D:$D,'Source'!$A:$A,"102 - Orthopedic institutes",'Source'!$B:$B,$A426)</f>
        <v>5</v>
      </c>
      <c r="D426" s="8" t="n">
        <f aca="false">SUMIFS('Source'!$F:$F,'Source'!$A:$A,"102 - Orthopedic institutes",'Source'!$B:$B,$A426)</f>
        <v>0</v>
      </c>
      <c r="E426" s="8" t="n">
        <f aca="false">D426*$J$5</f>
        <v>0</v>
      </c>
      <c r="F426" s="8" t="n">
        <f aca="false">E426-C426</f>
        <v>-5</v>
      </c>
      <c r="G426" s="9" t="n">
        <f aca="false">IF(AND(C426=0,E426=0),0,IF(C426=0,"New",(E426-C426)/C426))</f>
        <v>-1</v>
      </c>
      <c r="H426" s="8" t="n">
        <f aca="false">SUMIFS('Source'!$E:$E,'Source'!$A:$A,"102 - Orthopedic institutes",'Source'!$B:$B,$A426)</f>
        <v>154.45</v>
      </c>
      <c r="I426" s="8" t="n">
        <f aca="false">SUMIFS('Source'!$G:$G,'Source'!$A:$A,"102 - Orthopedic institutes",'Source'!$B:$B,$A426)</f>
        <v>0</v>
      </c>
      <c r="J426" s="8" t="n">
        <f aca="false">I426*$J$5</f>
        <v>0</v>
      </c>
      <c r="K426" s="8" t="n">
        <f aca="false">J426-H426</f>
        <v>-154.45</v>
      </c>
      <c r="L426" s="9" t="n">
        <f aca="false">IF(AND(H426=0,J426=0),0,IF(H426=0,"New",(J426-H426)/H426))</f>
        <v>-1</v>
      </c>
      <c r="M426" s="7" t="str">
        <f aca="false">IF(AND(OR(C426&lt;&gt;0,H426&lt;&gt;0),D426=0,I426=0),"DROP",IF(AND(OR(D426&lt;&gt;0,I426&lt;&gt;0),C426=0,H426=0),"NEW",""))</f>
        <v>DROP</v>
      </c>
    </row>
    <row r="427" customFormat="false" ht="15" hidden="false" customHeight="false" outlineLevel="0" collapsed="false">
      <c r="A427" s="7" t="s">
        <v>324</v>
      </c>
      <c r="B427" s="7" t="str">
        <f aca="false">IFERROR(INDEX('Source'!$C:$C,MATCH($A427,'Source'!$B:$B,0)),"")</f>
        <v>מגן ברך שחור</v>
      </c>
      <c r="C427" s="8" t="n">
        <f aca="false">SUMIFS('Source'!$D:$D,'Source'!$A:$A,"102 - Orthopedic institutes",'Source'!$B:$B,$A427)</f>
        <v>5</v>
      </c>
      <c r="D427" s="8" t="n">
        <f aca="false">SUMIFS('Source'!$F:$F,'Source'!$A:$A,"102 - Orthopedic institutes",'Source'!$B:$B,$A427)</f>
        <v>0</v>
      </c>
      <c r="E427" s="8" t="n">
        <f aca="false">D427*$J$5</f>
        <v>0</v>
      </c>
      <c r="F427" s="8" t="n">
        <f aca="false">E427-C427</f>
        <v>-5</v>
      </c>
      <c r="G427" s="9" t="n">
        <f aca="false">IF(AND(C427=0,E427=0),0,IF(C427=0,"New",(E427-C427)/C427))</f>
        <v>-1</v>
      </c>
      <c r="H427" s="8" t="n">
        <f aca="false">SUMIFS('Source'!$E:$E,'Source'!$A:$A,"102 - Orthopedic institutes",'Source'!$B:$B,$A427)</f>
        <v>154.45</v>
      </c>
      <c r="I427" s="8" t="n">
        <f aca="false">SUMIFS('Source'!$G:$G,'Source'!$A:$A,"102 - Orthopedic institutes",'Source'!$B:$B,$A427)</f>
        <v>0</v>
      </c>
      <c r="J427" s="8" t="n">
        <f aca="false">I427*$J$5</f>
        <v>0</v>
      </c>
      <c r="K427" s="8" t="n">
        <f aca="false">J427-H427</f>
        <v>-154.45</v>
      </c>
      <c r="L427" s="9" t="n">
        <f aca="false">IF(AND(H427=0,J427=0),0,IF(H427=0,"New",(J427-H427)/H427))</f>
        <v>-1</v>
      </c>
      <c r="M427" s="7" t="str">
        <f aca="false">IF(AND(OR(C427&lt;&gt;0,H427&lt;&gt;0),D427=0,I427=0),"DROP",IF(AND(OR(D427&lt;&gt;0,I427&lt;&gt;0),C427=0,H427=0),"NEW",""))</f>
        <v>DROP</v>
      </c>
    </row>
    <row r="428" customFormat="false" ht="15" hidden="false" customHeight="false" outlineLevel="0" collapsed="false">
      <c r="A428" s="7" t="s">
        <v>298</v>
      </c>
      <c r="B428" s="7" t="str">
        <f aca="false">IFERROR(INDEX('Source'!$C:$C,MATCH($A428,'Source'!$B:$B,0)),"")</f>
        <v>רפידה בולמת זעזועים</v>
      </c>
      <c r="C428" s="8" t="n">
        <f aca="false">SUMIFS('Source'!$D:$D,'Source'!$A:$A,"102 - Orthopedic institutes",'Source'!$B:$B,$A428)</f>
        <v>10</v>
      </c>
      <c r="D428" s="8" t="n">
        <f aca="false">SUMIFS('Source'!$F:$F,'Source'!$A:$A,"102 - Orthopedic institutes",'Source'!$B:$B,$A428)</f>
        <v>0</v>
      </c>
      <c r="E428" s="8" t="n">
        <f aca="false">D428*$J$5</f>
        <v>0</v>
      </c>
      <c r="F428" s="8" t="n">
        <f aca="false">E428-C428</f>
        <v>-10</v>
      </c>
      <c r="G428" s="9" t="n">
        <f aca="false">IF(AND(C428=0,E428=0),0,IF(C428=0,"New",(E428-C428)/C428))</f>
        <v>-1</v>
      </c>
      <c r="H428" s="8" t="n">
        <f aca="false">SUMIFS('Source'!$E:$E,'Source'!$A:$A,"102 - Orthopedic institutes",'Source'!$B:$B,$A428)</f>
        <v>154.2</v>
      </c>
      <c r="I428" s="8" t="n">
        <f aca="false">SUMIFS('Source'!$G:$G,'Source'!$A:$A,"102 - Orthopedic institutes",'Source'!$B:$B,$A428)</f>
        <v>0</v>
      </c>
      <c r="J428" s="8" t="n">
        <f aca="false">I428*$J$5</f>
        <v>0</v>
      </c>
      <c r="K428" s="8" t="n">
        <f aca="false">J428-H428</f>
        <v>-154.2</v>
      </c>
      <c r="L428" s="9" t="n">
        <f aca="false">IF(AND(H428=0,J428=0),0,IF(H428=0,"New",(J428-H428)/H428))</f>
        <v>-1</v>
      </c>
      <c r="M428" s="7" t="str">
        <f aca="false">IF(AND(OR(C428&lt;&gt;0,H428&lt;&gt;0),D428=0,I428=0),"DROP",IF(AND(OR(D428&lt;&gt;0,I428&lt;&gt;0),C428=0,H428=0),"NEW",""))</f>
        <v>DROP</v>
      </c>
    </row>
    <row r="429" customFormat="false" ht="15" hidden="false" customHeight="false" outlineLevel="0" collapsed="false">
      <c r="A429" s="7" t="s">
        <v>366</v>
      </c>
      <c r="B429" s="7" t="str">
        <f aca="false">IFERROR(INDEX('Source'!$C:$C,MATCH($A429,'Source'!$B:$B,0)),"")</f>
        <v>מגן מרפק שחור</v>
      </c>
      <c r="C429" s="8" t="n">
        <f aca="false">SUMIFS('Source'!$D:$D,'Source'!$A:$A,"102 - Orthopedic institutes",'Source'!$B:$B,$A429)</f>
        <v>8</v>
      </c>
      <c r="D429" s="8" t="n">
        <f aca="false">SUMIFS('Source'!$F:$F,'Source'!$A:$A,"102 - Orthopedic institutes",'Source'!$B:$B,$A429)</f>
        <v>2</v>
      </c>
      <c r="E429" s="8" t="n">
        <f aca="false">D429*$J$5</f>
        <v>2.52631578947368</v>
      </c>
      <c r="F429" s="8" t="n">
        <f aca="false">E429-C429</f>
        <v>-5.47368421052632</v>
      </c>
      <c r="G429" s="9" t="n">
        <f aca="false">IF(AND(C429=0,E429=0),0,IF(C429=0,"New",(E429-C429)/C429))</f>
        <v>-0.68421052631579</v>
      </c>
      <c r="H429" s="8" t="n">
        <f aca="false">SUMIFS('Source'!$E:$E,'Source'!$A:$A,"102 - Orthopedic institutes",'Source'!$B:$B,$A429)</f>
        <v>211.46</v>
      </c>
      <c r="I429" s="8" t="n">
        <f aca="false">SUMIFS('Source'!$G:$G,'Source'!$A:$A,"102 - Orthopedic institutes",'Source'!$B:$B,$A429)</f>
        <v>61.78</v>
      </c>
      <c r="J429" s="8" t="n">
        <f aca="false">I429*$J$5</f>
        <v>78.0378947368421</v>
      </c>
      <c r="K429" s="8" t="n">
        <f aca="false">J429-H429</f>
        <v>-133.422105263158</v>
      </c>
      <c r="L429" s="9" t="n">
        <f aca="false">IF(AND(H429=0,J429=0),0,IF(H429=0,"New",(J429-H429)/H429))</f>
        <v>-0.630956707004435</v>
      </c>
      <c r="M429" s="7" t="str">
        <f aca="false">IF(AND(OR(C429&lt;&gt;0,H429&lt;&gt;0),D429=0,I429=0),"DROP",IF(AND(OR(D429&lt;&gt;0,I429&lt;&gt;0),C429=0,H429=0),"NEW",""))</f>
        <v/>
      </c>
    </row>
    <row r="430" customFormat="false" ht="15" hidden="false" customHeight="false" outlineLevel="0" collapsed="false">
      <c r="A430" s="7" t="s">
        <v>158</v>
      </c>
      <c r="B430" s="7" t="str">
        <f aca="false">IFERROR(INDEX('Source'!$C:$C,MATCH($A430,'Source'!$B:$B,0)),"")</f>
        <v>רצועות פיקה לברך</v>
      </c>
      <c r="C430" s="8" t="n">
        <f aca="false">SUMIFS('Source'!$D:$D,'Source'!$A:$A,"102 - Orthopedic institutes",'Source'!$B:$B,$A430)</f>
        <v>11</v>
      </c>
      <c r="D430" s="8" t="n">
        <f aca="false">SUMIFS('Source'!$F:$F,'Source'!$A:$A,"102 - Orthopedic institutes",'Source'!$B:$B,$A430)</f>
        <v>8</v>
      </c>
      <c r="E430" s="8" t="n">
        <f aca="false">D430*$J$5</f>
        <v>10.1052631578947</v>
      </c>
      <c r="F430" s="8" t="n">
        <f aca="false">E430-C430</f>
        <v>-0.894736842105264</v>
      </c>
      <c r="G430" s="9" t="n">
        <f aca="false">IF(AND(C430=0,E430=0),0,IF(C430=0,"New",(E430-C430)/C430))</f>
        <v>-0.0813397129186603</v>
      </c>
      <c r="H430" s="8" t="n">
        <f aca="false">SUMIFS('Source'!$E:$E,'Source'!$A:$A,"102 - Orthopedic institutes",'Source'!$B:$B,$A430)</f>
        <v>547.52</v>
      </c>
      <c r="I430" s="8" t="n">
        <f aca="false">SUMIFS('Source'!$G:$G,'Source'!$A:$A,"102 - Orthopedic institutes",'Source'!$B:$B,$A430)</f>
        <v>398.52</v>
      </c>
      <c r="J430" s="8" t="n">
        <f aca="false">I430*$J$5</f>
        <v>503.393684210526</v>
      </c>
      <c r="K430" s="8" t="n">
        <f aca="false">J430-H430</f>
        <v>-44.1263157894737</v>
      </c>
      <c r="L430" s="9" t="n">
        <f aca="false">IF(AND(H430=0,J430=0),0,IF(H430=0,"New",(J430-H430)/H430))</f>
        <v>-0.080593066535421</v>
      </c>
      <c r="M430" s="7" t="str">
        <f aca="false">IF(AND(OR(C430&lt;&gt;0,H430&lt;&gt;0),D430=0,I430=0),"DROP",IF(AND(OR(D430&lt;&gt;0,I430&lt;&gt;0),C430=0,H430=0),"NEW",""))</f>
        <v/>
      </c>
    </row>
    <row r="431" customFormat="false" ht="15" hidden="false" customHeight="false" outlineLevel="0" collapsed="false">
      <c r="A431" s="7" t="s">
        <v>781</v>
      </c>
      <c r="B431" s="7" t="str">
        <f aca="false">IFERROR(INDEX('Source'!$C:$C,MATCH($A431,'Source'!$B:$B,0)),"")</f>
        <v>צוארון ספוגי</v>
      </c>
      <c r="C431" s="8" t="n">
        <f aca="false">SUMIFS('Source'!$D:$D,'Source'!$A:$A,"102 - Orthopedic institutes",'Source'!$B:$B,$A431)</f>
        <v>3</v>
      </c>
      <c r="D431" s="8" t="n">
        <f aca="false">SUMIFS('Source'!$F:$F,'Source'!$A:$A,"102 - Orthopedic institutes",'Source'!$B:$B,$A431)</f>
        <v>0</v>
      </c>
      <c r="E431" s="8" t="n">
        <f aca="false">D431*$J$5</f>
        <v>0</v>
      </c>
      <c r="F431" s="8" t="n">
        <f aca="false">E431-C431</f>
        <v>-3</v>
      </c>
      <c r="G431" s="9" t="n">
        <f aca="false">IF(AND(C431=0,E431=0),0,IF(C431=0,"New",(E431-C431)/C431))</f>
        <v>-1</v>
      </c>
      <c r="H431" s="8" t="n">
        <f aca="false">SUMIFS('Source'!$E:$E,'Source'!$A:$A,"102 - Orthopedic institutes",'Source'!$B:$B,$A431)</f>
        <v>148.9</v>
      </c>
      <c r="I431" s="8" t="n">
        <f aca="false">SUMIFS('Source'!$G:$G,'Source'!$A:$A,"102 - Orthopedic institutes",'Source'!$B:$B,$A431)</f>
        <v>0</v>
      </c>
      <c r="J431" s="8" t="n">
        <f aca="false">I431*$J$5</f>
        <v>0</v>
      </c>
      <c r="K431" s="8" t="n">
        <f aca="false">J431-H431</f>
        <v>-148.9</v>
      </c>
      <c r="L431" s="9" t="n">
        <f aca="false">IF(AND(H431=0,J431=0),0,IF(H431=0,"New",(J431-H431)/H431))</f>
        <v>-1</v>
      </c>
      <c r="M431" s="7" t="str">
        <f aca="false">IF(AND(OR(C431&lt;&gt;0,H431&lt;&gt;0),D431=0,I431=0),"DROP",IF(AND(OR(D431&lt;&gt;0,I431&lt;&gt;0),C431=0,H431=0),"NEW",""))</f>
        <v>DROP</v>
      </c>
    </row>
    <row r="432" customFormat="false" ht="15" hidden="false" customHeight="false" outlineLevel="0" collapsed="false">
      <c r="A432" s="7" t="s">
        <v>191</v>
      </c>
      <c r="B432" s="7" t="str">
        <f aca="false">IFERROR(INDEX('Source'!$C:$C,MATCH($A432,'Source'!$B:$B,0)),"")</f>
        <v>מתלה יד-כיס</v>
      </c>
      <c r="C432" s="8" t="n">
        <f aca="false">SUMIFS('Source'!$D:$D,'Source'!$A:$A,"102 - Orthopedic institutes",'Source'!$B:$B,$A432)</f>
        <v>25</v>
      </c>
      <c r="D432" s="8" t="n">
        <f aca="false">SUMIFS('Source'!$F:$F,'Source'!$A:$A,"102 - Orthopedic institutes",'Source'!$B:$B,$A432)</f>
        <v>28</v>
      </c>
      <c r="E432" s="8" t="n">
        <f aca="false">D432*$J$5</f>
        <v>35.3684210526316</v>
      </c>
      <c r="F432" s="8" t="n">
        <f aca="false">E432-C432</f>
        <v>10.3684210526316</v>
      </c>
      <c r="G432" s="9" t="n">
        <f aca="false">IF(AND(C432=0,E432=0),0,IF(C432=0,"New",(E432-C432)/C432))</f>
        <v>0.414736842105263</v>
      </c>
      <c r="H432" s="8" t="n">
        <f aca="false">SUMIFS('Source'!$E:$E,'Source'!$A:$A,"102 - Orthopedic institutes",'Source'!$B:$B,$A432)</f>
        <v>1224.98</v>
      </c>
      <c r="I432" s="8" t="n">
        <f aca="false">SUMIFS('Source'!$G:$G,'Source'!$A:$A,"102 - Orthopedic institutes",'Source'!$B:$B,$A432)</f>
        <v>1371.96</v>
      </c>
      <c r="J432" s="8" t="n">
        <f aca="false">I432*$J$5</f>
        <v>1733.00210526316</v>
      </c>
      <c r="K432" s="8" t="n">
        <f aca="false">J432-H432</f>
        <v>508.022105263158</v>
      </c>
      <c r="L432" s="9" t="n">
        <f aca="false">IF(AND(H432=0,J432=0),0,IF(H432=0,"New",(J432-H432)/H432))</f>
        <v>0.414718693581248</v>
      </c>
      <c r="M432" s="7" t="str">
        <f aca="false">IF(AND(OR(C432&lt;&gt;0,H432&lt;&gt;0),D432=0,I432=0),"DROP",IF(AND(OR(D432&lt;&gt;0,I432&lt;&gt;0),C432=0,H432=0),"NEW",""))</f>
        <v/>
      </c>
    </row>
    <row r="433" customFormat="false" ht="15" hidden="false" customHeight="false" outlineLevel="0" collapsed="false">
      <c r="A433" s="7" t="s">
        <v>198</v>
      </c>
      <c r="B433" s="7" t="str">
        <f aca="false">IFERROR(INDEX('Source'!$C:$C,MATCH($A433,'Source'!$B:$B,0)),"")</f>
        <v>מתלה יד-כיס</v>
      </c>
      <c r="C433" s="8" t="n">
        <f aca="false">SUMIFS('Source'!$D:$D,'Source'!$A:$A,"102 - Orthopedic institutes",'Source'!$B:$B,$A433)</f>
        <v>13</v>
      </c>
      <c r="D433" s="8" t="n">
        <f aca="false">SUMIFS('Source'!$F:$F,'Source'!$A:$A,"102 - Orthopedic institutes",'Source'!$B:$B,$A433)</f>
        <v>16</v>
      </c>
      <c r="E433" s="8" t="n">
        <f aca="false">D433*$J$5</f>
        <v>20.2105263157895</v>
      </c>
      <c r="F433" s="8" t="n">
        <f aca="false">E433-C433</f>
        <v>7.21052631578947</v>
      </c>
      <c r="G433" s="9" t="n">
        <f aca="false">IF(AND(C433=0,E433=0),0,IF(C433=0,"New",(E433-C433)/C433))</f>
        <v>0.554655870445344</v>
      </c>
      <c r="H433" s="8" t="n">
        <f aca="false">SUMIFS('Source'!$E:$E,'Source'!$A:$A,"102 - Orthopedic institutes",'Source'!$B:$B,$A433)</f>
        <v>637</v>
      </c>
      <c r="I433" s="8" t="n">
        <f aca="false">SUMIFS('Source'!$G:$G,'Source'!$A:$A,"102 - Orthopedic institutes",'Source'!$B:$B,$A433)</f>
        <v>783.96</v>
      </c>
      <c r="J433" s="8" t="n">
        <f aca="false">I433*$J$5</f>
        <v>990.265263157895</v>
      </c>
      <c r="K433" s="8" t="n">
        <f aca="false">J433-H433</f>
        <v>353.265263157895</v>
      </c>
      <c r="L433" s="9" t="n">
        <f aca="false">IF(AND(H433=0,J433=0),0,IF(H433=0,"New",(J433-H433)/H433))</f>
        <v>0.554576551268281</v>
      </c>
      <c r="M433" s="7" t="str">
        <f aca="false">IF(AND(OR(C433&lt;&gt;0,H433&lt;&gt;0),D433=0,I433=0),"DROP",IF(AND(OR(D433&lt;&gt;0,I433&lt;&gt;0),C433=0,H433=0),"NEW",""))</f>
        <v/>
      </c>
    </row>
    <row r="434" customFormat="false" ht="15" hidden="false" customHeight="false" outlineLevel="0" collapsed="false">
      <c r="A434" s="7" t="s">
        <v>132</v>
      </c>
      <c r="B434" s="7" t="str">
        <f aca="false">IFERROR(INDEX('Source'!$C:$C,MATCH($A434,'Source'!$B:$B,0)),"")</f>
        <v>מדבקה ג'ל למניעת יבלות</v>
      </c>
      <c r="C434" s="8" t="n">
        <f aca="false">SUMIFS('Source'!$D:$D,'Source'!$A:$A,"102 - Orthopedic institutes",'Source'!$B:$B,$A434)</f>
        <v>11</v>
      </c>
      <c r="D434" s="8" t="n">
        <f aca="false">SUMIFS('Source'!$F:$F,'Source'!$A:$A,"102 - Orthopedic institutes",'Source'!$B:$B,$A434)</f>
        <v>2</v>
      </c>
      <c r="E434" s="8" t="n">
        <f aca="false">D434*$J$5</f>
        <v>2.52631578947368</v>
      </c>
      <c r="F434" s="8" t="n">
        <f aca="false">E434-C434</f>
        <v>-8.47368421052632</v>
      </c>
      <c r="G434" s="9" t="n">
        <f aca="false">IF(AND(C434=0,E434=0),0,IF(C434=0,"New",(E434-C434)/C434))</f>
        <v>-0.770334928229665</v>
      </c>
      <c r="H434" s="8" t="n">
        <f aca="false">SUMIFS('Source'!$E:$E,'Source'!$A:$A,"102 - Orthopedic institutes",'Source'!$B:$B,$A434)</f>
        <v>183.7</v>
      </c>
      <c r="I434" s="8" t="n">
        <f aca="false">SUMIFS('Source'!$G:$G,'Source'!$A:$A,"102 - Orthopedic institutes",'Source'!$B:$B,$A434)</f>
        <v>37.41</v>
      </c>
      <c r="J434" s="8" t="n">
        <f aca="false">I434*$J$5</f>
        <v>47.2547368421053</v>
      </c>
      <c r="K434" s="8" t="n">
        <f aca="false">J434-H434</f>
        <v>-136.445263157895</v>
      </c>
      <c r="L434" s="9" t="n">
        <f aca="false">IF(AND(H434=0,J434=0),0,IF(H434=0,"New",(J434-H434)/H434))</f>
        <v>-0.742761367217718</v>
      </c>
      <c r="M434" s="7" t="str">
        <f aca="false">IF(AND(OR(C434&lt;&gt;0,H434&lt;&gt;0),D434=0,I434=0),"DROP",IF(AND(OR(D434&lt;&gt;0,I434&lt;&gt;0),C434=0,H434=0),"NEW",""))</f>
        <v/>
      </c>
    </row>
    <row r="435" customFormat="false" ht="15" hidden="false" customHeight="false" outlineLevel="0" collapsed="false">
      <c r="A435" s="7" t="s">
        <v>359</v>
      </c>
      <c r="B435" s="7" t="str">
        <f aca="false">IFERROR(INDEX('Source'!$C:$C,MATCH($A435,'Source'!$B:$B,0)),"")</f>
        <v>מגן שוק SC39</v>
      </c>
      <c r="C435" s="8" t="n">
        <f aca="false">SUMIFS('Source'!$D:$D,'Source'!$A:$A,"102 - Orthopedic institutes",'Source'!$B:$B,$A435)</f>
        <v>5</v>
      </c>
      <c r="D435" s="8" t="n">
        <f aca="false">SUMIFS('Source'!$F:$F,'Source'!$A:$A,"102 - Orthopedic institutes",'Source'!$B:$B,$A435)</f>
        <v>4</v>
      </c>
      <c r="E435" s="8" t="n">
        <f aca="false">D435*$J$5</f>
        <v>5.05263157894737</v>
      </c>
      <c r="F435" s="8" t="n">
        <f aca="false">E435-C435</f>
        <v>0.0526315789473681</v>
      </c>
      <c r="G435" s="9" t="n">
        <f aca="false">IF(AND(C435=0,E435=0),0,IF(C435=0,"New",(E435-C435)/C435))</f>
        <v>0.0105263157894736</v>
      </c>
      <c r="H435" s="8" t="n">
        <f aca="false">SUMIFS('Source'!$E:$E,'Source'!$A:$A,"102 - Orthopedic institutes",'Source'!$B:$B,$A435)</f>
        <v>801.36</v>
      </c>
      <c r="I435" s="8" t="n">
        <f aca="false">SUMIFS('Source'!$G:$G,'Source'!$A:$A,"102 - Orthopedic institutes",'Source'!$B:$B,$A435)</f>
        <v>656.08</v>
      </c>
      <c r="J435" s="8" t="n">
        <f aca="false">I435*$J$5</f>
        <v>828.732631578947</v>
      </c>
      <c r="K435" s="8" t="n">
        <f aca="false">J435-H435</f>
        <v>27.3726315789473</v>
      </c>
      <c r="L435" s="9" t="n">
        <f aca="false">IF(AND(H435=0,J435=0),0,IF(H435=0,"New",(J435-H435)/H435))</f>
        <v>0.0341577213473936</v>
      </c>
      <c r="M435" s="7" t="str">
        <f aca="false">IF(AND(OR(C435&lt;&gt;0,H435&lt;&gt;0),D435=0,I435=0),"DROP",IF(AND(OR(D435&lt;&gt;0,I435&lt;&gt;0),C435=0,H435=0),"NEW",""))</f>
        <v/>
      </c>
    </row>
    <row r="436" customFormat="false" ht="15" hidden="false" customHeight="false" outlineLevel="0" collapsed="false">
      <c r="A436" s="7" t="s">
        <v>112</v>
      </c>
      <c r="B436" s="7" t="str">
        <f aca="false">IFERROR(INDEX('Source'!$C:$C,MATCH($A436,'Source'!$B:$B,0)),"")</f>
        <v>מגן ברך ארוך בז'</v>
      </c>
      <c r="C436" s="8" t="n">
        <f aca="false">SUMIFS('Source'!$D:$D,'Source'!$A:$A,"102 - Orthopedic institutes",'Source'!$B:$B,$A436)</f>
        <v>4</v>
      </c>
      <c r="D436" s="8" t="n">
        <f aca="false">SUMIFS('Source'!$F:$F,'Source'!$A:$A,"102 - Orthopedic institutes",'Source'!$B:$B,$A436)</f>
        <v>0</v>
      </c>
      <c r="E436" s="8" t="n">
        <f aca="false">D436*$J$5</f>
        <v>0</v>
      </c>
      <c r="F436" s="8" t="n">
        <f aca="false">E436-C436</f>
        <v>-4</v>
      </c>
      <c r="G436" s="9" t="n">
        <f aca="false">IF(AND(C436=0,E436=0),0,IF(C436=0,"New",(E436-C436)/C436))</f>
        <v>-1</v>
      </c>
      <c r="H436" s="8" t="n">
        <f aca="false">SUMIFS('Source'!$E:$E,'Source'!$A:$A,"102 - Orthopedic institutes",'Source'!$B:$B,$A436)</f>
        <v>144.83</v>
      </c>
      <c r="I436" s="8" t="n">
        <f aca="false">SUMIFS('Source'!$G:$G,'Source'!$A:$A,"102 - Orthopedic institutes",'Source'!$B:$B,$A436)</f>
        <v>0</v>
      </c>
      <c r="J436" s="8" t="n">
        <f aca="false">I436*$J$5</f>
        <v>0</v>
      </c>
      <c r="K436" s="8" t="n">
        <f aca="false">J436-H436</f>
        <v>-144.83</v>
      </c>
      <c r="L436" s="9" t="n">
        <f aca="false">IF(AND(H436=0,J436=0),0,IF(H436=0,"New",(J436-H436)/H436))</f>
        <v>-1</v>
      </c>
      <c r="M436" s="7" t="str">
        <f aca="false">IF(AND(OR(C436&lt;&gt;0,H436&lt;&gt;0),D436=0,I436=0),"DROP",IF(AND(OR(D436&lt;&gt;0,I436&lt;&gt;0),C436=0,H436=0),"NEW",""))</f>
        <v>DROP</v>
      </c>
    </row>
    <row r="437" customFormat="false" ht="15" hidden="false" customHeight="false" outlineLevel="0" collapsed="false">
      <c r="A437" s="7" t="s">
        <v>89</v>
      </c>
      <c r="B437" s="7" t="str">
        <f aca="false">IFERROR(INDEX('Source'!$C:$C,MATCH($A437,'Source'!$B:$B,0)),"")</f>
        <v>מדרסי ג'ל וורק</v>
      </c>
      <c r="C437" s="8" t="n">
        <f aca="false">SUMIFS('Source'!$D:$D,'Source'!$A:$A,"102 - Orthopedic institutes",'Source'!$B:$B,$A437)</f>
        <v>3</v>
      </c>
      <c r="D437" s="8" t="n">
        <f aca="false">SUMIFS('Source'!$F:$F,'Source'!$A:$A,"102 - Orthopedic institutes",'Source'!$B:$B,$A437)</f>
        <v>2</v>
      </c>
      <c r="E437" s="8" t="n">
        <f aca="false">D437*$J$5</f>
        <v>2.52631578947368</v>
      </c>
      <c r="F437" s="8" t="n">
        <f aca="false">E437-C437</f>
        <v>-0.473684210526316</v>
      </c>
      <c r="G437" s="9" t="n">
        <f aca="false">IF(AND(C437=0,E437=0),0,IF(C437=0,"New",(E437-C437)/C437))</f>
        <v>-0.157894736842105</v>
      </c>
      <c r="H437" s="8" t="n">
        <f aca="false">SUMIFS('Source'!$E:$E,'Source'!$A:$A,"102 - Orthopedic institutes",'Source'!$B:$B,$A437)</f>
        <v>337.58</v>
      </c>
      <c r="I437" s="8" t="n">
        <f aca="false">SUMIFS('Source'!$G:$G,'Source'!$A:$A,"102 - Orthopedic institutes",'Source'!$B:$B,$A437)</f>
        <v>193.54</v>
      </c>
      <c r="J437" s="8" t="n">
        <f aca="false">I437*$J$5</f>
        <v>244.471578947368</v>
      </c>
      <c r="K437" s="8" t="n">
        <f aca="false">J437-H437</f>
        <v>-93.1084210526316</v>
      </c>
      <c r="L437" s="9" t="n">
        <f aca="false">IF(AND(H437=0,J437=0),0,IF(H437=0,"New",(J437-H437)/H437))</f>
        <v>-0.275811425595804</v>
      </c>
      <c r="M437" s="7" t="str">
        <f aca="false">IF(AND(OR(C437&lt;&gt;0,H437&lt;&gt;0),D437=0,I437=0),"DROP",IF(AND(OR(D437&lt;&gt;0,I437&lt;&gt;0),C437=0,H437=0),"NEW",""))</f>
        <v/>
      </c>
    </row>
    <row r="438" customFormat="false" ht="15" hidden="false" customHeight="false" outlineLevel="0" collapsed="false">
      <c r="A438" s="7" t="s">
        <v>95</v>
      </c>
      <c r="B438" s="7" t="str">
        <f aca="false">IFERROR(INDEX('Source'!$C:$C,MATCH($A438,'Source'!$B:$B,0)),"")</f>
        <v>מדרסי ג'ל וורק</v>
      </c>
      <c r="C438" s="8" t="n">
        <f aca="false">SUMIFS('Source'!$D:$D,'Source'!$A:$A,"102 - Orthopedic institutes",'Source'!$B:$B,$A438)</f>
        <v>2</v>
      </c>
      <c r="D438" s="8" t="n">
        <f aca="false">SUMIFS('Source'!$F:$F,'Source'!$A:$A,"102 - Orthopedic institutes",'Source'!$B:$B,$A438)</f>
        <v>1</v>
      </c>
      <c r="E438" s="8" t="n">
        <f aca="false">D438*$J$5</f>
        <v>1.26315789473684</v>
      </c>
      <c r="F438" s="8" t="n">
        <f aca="false">E438-C438</f>
        <v>-0.736842105263158</v>
      </c>
      <c r="G438" s="9" t="n">
        <f aca="false">IF(AND(C438=0,E438=0),0,IF(C438=0,"New",(E438-C438)/C438))</f>
        <v>-0.368421052631579</v>
      </c>
      <c r="H438" s="8" t="n">
        <f aca="false">SUMIFS('Source'!$E:$E,'Source'!$A:$A,"102 - Orthopedic institutes",'Source'!$B:$B,$A438)</f>
        <v>219.04</v>
      </c>
      <c r="I438" s="8" t="n">
        <f aca="false">SUMIFS('Source'!$G:$G,'Source'!$A:$A,"102 - Orthopedic institutes",'Source'!$B:$B,$A438)</f>
        <v>75</v>
      </c>
      <c r="J438" s="8" t="n">
        <f aca="false">I438*$J$5</f>
        <v>94.7368421052632</v>
      </c>
      <c r="K438" s="8" t="n">
        <f aca="false">J438-H438</f>
        <v>-124.303157894737</v>
      </c>
      <c r="L438" s="9" t="n">
        <f aca="false">IF(AND(H438=0,J438=0),0,IF(H438=0,"New",(J438-H438)/H438))</f>
        <v>-0.56749067702126</v>
      </c>
      <c r="M438" s="7" t="str">
        <f aca="false">IF(AND(OR(C438&lt;&gt;0,H438&lt;&gt;0),D438=0,I438=0),"DROP",IF(AND(OR(D438&lt;&gt;0,I438&lt;&gt;0),C438=0,H438=0),"NEW",""))</f>
        <v/>
      </c>
    </row>
    <row r="439" customFormat="false" ht="15" hidden="false" customHeight="false" outlineLevel="0" collapsed="false">
      <c r="A439" s="7" t="s">
        <v>782</v>
      </c>
      <c r="B439" s="7" t="str">
        <f aca="false">IFERROR(INDEX('Source'!$C:$C,MATCH($A439,'Source'!$B:$B,0)),"")</f>
        <v>חגורת צלעות לאשה</v>
      </c>
      <c r="C439" s="8" t="n">
        <f aca="false">SUMIFS('Source'!$D:$D,'Source'!$A:$A,"102 - Orthopedic institutes",'Source'!$B:$B,$A439)</f>
        <v>1</v>
      </c>
      <c r="D439" s="8" t="n">
        <f aca="false">SUMIFS('Source'!$F:$F,'Source'!$A:$A,"102 - Orthopedic institutes",'Source'!$B:$B,$A439)</f>
        <v>0</v>
      </c>
      <c r="E439" s="8" t="n">
        <f aca="false">D439*$J$5</f>
        <v>0</v>
      </c>
      <c r="F439" s="8" t="n">
        <f aca="false">E439-C439</f>
        <v>-1</v>
      </c>
      <c r="G439" s="9" t="n">
        <f aca="false">IF(AND(C439=0,E439=0),0,IF(C439=0,"New",(E439-C439)/C439))</f>
        <v>-1</v>
      </c>
      <c r="H439" s="8" t="n">
        <f aca="false">SUMIFS('Source'!$E:$E,'Source'!$A:$A,"102 - Orthopedic institutes",'Source'!$B:$B,$A439)</f>
        <v>140.59</v>
      </c>
      <c r="I439" s="8" t="n">
        <f aca="false">SUMIFS('Source'!$G:$G,'Source'!$A:$A,"102 - Orthopedic institutes",'Source'!$B:$B,$A439)</f>
        <v>0</v>
      </c>
      <c r="J439" s="8" t="n">
        <f aca="false">I439*$J$5</f>
        <v>0</v>
      </c>
      <c r="K439" s="8" t="n">
        <f aca="false">J439-H439</f>
        <v>-140.59</v>
      </c>
      <c r="L439" s="9" t="n">
        <f aca="false">IF(AND(H439=0,J439=0),0,IF(H439=0,"New",(J439-H439)/H439))</f>
        <v>-1</v>
      </c>
      <c r="M439" s="7" t="str">
        <f aca="false">IF(AND(OR(C439&lt;&gt;0,H439&lt;&gt;0),D439=0,I439=0),"DROP",IF(AND(OR(D439&lt;&gt;0,I439&lt;&gt;0),C439=0,H439=0),"NEW",""))</f>
        <v>DROP</v>
      </c>
    </row>
    <row r="440" customFormat="false" ht="15" hidden="false" customHeight="false" outlineLevel="0" collapsed="false">
      <c r="A440" s="7" t="s">
        <v>783</v>
      </c>
      <c r="B440" s="7" t="str">
        <f aca="false">IFERROR(INDEX('Source'!$C:$C,MATCH($A440,'Source'!$B:$B,0)),"")</f>
        <v>חגורת צלעות לאשה</v>
      </c>
      <c r="C440" s="8" t="n">
        <f aca="false">SUMIFS('Source'!$D:$D,'Source'!$A:$A,"102 - Orthopedic institutes",'Source'!$B:$B,$A440)</f>
        <v>1</v>
      </c>
      <c r="D440" s="8" t="n">
        <f aca="false">SUMIFS('Source'!$F:$F,'Source'!$A:$A,"102 - Orthopedic institutes",'Source'!$B:$B,$A440)</f>
        <v>0</v>
      </c>
      <c r="E440" s="8" t="n">
        <f aca="false">D440*$J$5</f>
        <v>0</v>
      </c>
      <c r="F440" s="8" t="n">
        <f aca="false">E440-C440</f>
        <v>-1</v>
      </c>
      <c r="G440" s="9" t="n">
        <f aca="false">IF(AND(C440=0,E440=0),0,IF(C440=0,"New",(E440-C440)/C440))</f>
        <v>-1</v>
      </c>
      <c r="H440" s="8" t="n">
        <f aca="false">SUMIFS('Source'!$E:$E,'Source'!$A:$A,"102 - Orthopedic institutes",'Source'!$B:$B,$A440)</f>
        <v>140.57</v>
      </c>
      <c r="I440" s="8" t="n">
        <f aca="false">SUMIFS('Source'!$G:$G,'Source'!$A:$A,"102 - Orthopedic institutes",'Source'!$B:$B,$A440)</f>
        <v>0</v>
      </c>
      <c r="J440" s="8" t="n">
        <f aca="false">I440*$J$5</f>
        <v>0</v>
      </c>
      <c r="K440" s="8" t="n">
        <f aca="false">J440-H440</f>
        <v>-140.57</v>
      </c>
      <c r="L440" s="9" t="n">
        <f aca="false">IF(AND(H440=0,J440=0),0,IF(H440=0,"New",(J440-H440)/H440))</f>
        <v>-1</v>
      </c>
      <c r="M440" s="7" t="str">
        <f aca="false">IF(AND(OR(C440&lt;&gt;0,H440&lt;&gt;0),D440=0,I440=0),"DROP",IF(AND(OR(D440&lt;&gt;0,I440&lt;&gt;0),C440=0,H440=0),"NEW",""))</f>
        <v>DROP</v>
      </c>
    </row>
    <row r="441" customFormat="false" ht="15" hidden="false" customHeight="false" outlineLevel="0" collapsed="false">
      <c r="A441" s="7" t="s">
        <v>784</v>
      </c>
      <c r="B441" s="7" t="str">
        <f aca="false">IFERROR(INDEX('Source'!$C:$C,MATCH($A441,'Source'!$B:$B,0)),"")</f>
        <v>חגורת צלעות לאשה</v>
      </c>
      <c r="C441" s="8" t="n">
        <f aca="false">SUMIFS('Source'!$D:$D,'Source'!$A:$A,"102 - Orthopedic institutes",'Source'!$B:$B,$A441)</f>
        <v>1</v>
      </c>
      <c r="D441" s="8" t="n">
        <f aca="false">SUMIFS('Source'!$F:$F,'Source'!$A:$A,"102 - Orthopedic institutes",'Source'!$B:$B,$A441)</f>
        <v>0</v>
      </c>
      <c r="E441" s="8" t="n">
        <f aca="false">D441*$J$5</f>
        <v>0</v>
      </c>
      <c r="F441" s="8" t="n">
        <f aca="false">E441-C441</f>
        <v>-1</v>
      </c>
      <c r="G441" s="9" t="n">
        <f aca="false">IF(AND(C441=0,E441=0),0,IF(C441=0,"New",(E441-C441)/C441))</f>
        <v>-1</v>
      </c>
      <c r="H441" s="8" t="n">
        <f aca="false">SUMIFS('Source'!$E:$E,'Source'!$A:$A,"102 - Orthopedic institutes",'Source'!$B:$B,$A441)</f>
        <v>140.57</v>
      </c>
      <c r="I441" s="8" t="n">
        <f aca="false">SUMIFS('Source'!$G:$G,'Source'!$A:$A,"102 - Orthopedic institutes",'Source'!$B:$B,$A441)</f>
        <v>0</v>
      </c>
      <c r="J441" s="8" t="n">
        <f aca="false">I441*$J$5</f>
        <v>0</v>
      </c>
      <c r="K441" s="8" t="n">
        <f aca="false">J441-H441</f>
        <v>-140.57</v>
      </c>
      <c r="L441" s="9" t="n">
        <f aca="false">IF(AND(H441=0,J441=0),0,IF(H441=0,"New",(J441-H441)/H441))</f>
        <v>-1</v>
      </c>
      <c r="M441" s="7" t="str">
        <f aca="false">IF(AND(OR(C441&lt;&gt;0,H441&lt;&gt;0),D441=0,I441=0),"DROP",IF(AND(OR(D441&lt;&gt;0,I441&lt;&gt;0),C441=0,H441=0),"NEW",""))</f>
        <v>DROP</v>
      </c>
    </row>
    <row r="442" customFormat="false" ht="15" hidden="false" customHeight="false" outlineLevel="0" collapsed="false">
      <c r="A442" s="7" t="s">
        <v>228</v>
      </c>
      <c r="B442" s="7" t="str">
        <f aca="false">IFERROR(INDEX('Source'!$C:$C,MATCH($A442,'Source'!$B:$B,0)),"")</f>
        <v>AC27</v>
      </c>
      <c r="C442" s="8" t="n">
        <f aca="false">SUMIFS('Source'!$D:$D,'Source'!$A:$A,"102 - Orthopedic institutes",'Source'!$B:$B,$A442)</f>
        <v>0</v>
      </c>
      <c r="D442" s="8" t="n">
        <f aca="false">SUMIFS('Source'!$F:$F,'Source'!$A:$A,"102 - Orthopedic institutes",'Source'!$B:$B,$A442)</f>
        <v>3</v>
      </c>
      <c r="E442" s="8" t="n">
        <f aca="false">D442*$J$5</f>
        <v>3.78947368421053</v>
      </c>
      <c r="F442" s="8" t="n">
        <f aca="false">E442-C442</f>
        <v>3.78947368421053</v>
      </c>
      <c r="G442" s="9" t="str">
        <f aca="false">IF(AND(C442=0,E442=0),0,IF(C442=0,"New",(E442-C442)/C442))</f>
        <v>New</v>
      </c>
      <c r="H442" s="8" t="n">
        <f aca="false">SUMIFS('Source'!$E:$E,'Source'!$A:$A,"102 - Orthopedic institutes",'Source'!$B:$B,$A442)</f>
        <v>0</v>
      </c>
      <c r="I442" s="8" t="n">
        <f aca="false">SUMIFS('Source'!$G:$G,'Source'!$A:$A,"102 - Orthopedic institutes",'Source'!$B:$B,$A442)</f>
        <v>140.47</v>
      </c>
      <c r="J442" s="8" t="n">
        <f aca="false">I442*$J$5</f>
        <v>177.435789473684</v>
      </c>
      <c r="K442" s="8" t="n">
        <f aca="false">J442-H442</f>
        <v>177.435789473684</v>
      </c>
      <c r="L442" s="9" t="str">
        <f aca="false">IF(AND(H442=0,J442=0),0,IF(H442=0,"New",(J442-H442)/H442))</f>
        <v>New</v>
      </c>
      <c r="M442" s="7" t="str">
        <f aca="false">IF(AND(OR(C442&lt;&gt;0,H442&lt;&gt;0),D442=0,I442=0),"DROP",IF(AND(OR(D442&lt;&gt;0,I442&lt;&gt;0),C442=0,H442=0),"NEW",""))</f>
        <v>NEW</v>
      </c>
    </row>
    <row r="443" customFormat="false" ht="15" hidden="false" customHeight="false" outlineLevel="0" collapsed="false">
      <c r="A443" s="7" t="s">
        <v>785</v>
      </c>
      <c r="B443" s="7" t="str">
        <f aca="false">IFERROR(INDEX('Source'!$C:$C,MATCH($A443,'Source'!$B:$B,0)),"")</f>
        <v>חגורת שבר לצד ימין</v>
      </c>
      <c r="C443" s="8" t="n">
        <f aca="false">SUMIFS('Source'!$D:$D,'Source'!$A:$A,"102 - Orthopedic institutes",'Source'!$B:$B,$A443)</f>
        <v>1</v>
      </c>
      <c r="D443" s="8" t="n">
        <f aca="false">SUMIFS('Source'!$F:$F,'Source'!$A:$A,"102 - Orthopedic institutes",'Source'!$B:$B,$A443)</f>
        <v>0</v>
      </c>
      <c r="E443" s="8" t="n">
        <f aca="false">D443*$J$5</f>
        <v>0</v>
      </c>
      <c r="F443" s="8" t="n">
        <f aca="false">E443-C443</f>
        <v>-1</v>
      </c>
      <c r="G443" s="9" t="n">
        <f aca="false">IF(AND(C443=0,E443=0),0,IF(C443=0,"New",(E443-C443)/C443))</f>
        <v>-1</v>
      </c>
      <c r="H443" s="8" t="n">
        <f aca="false">SUMIFS('Source'!$E:$E,'Source'!$A:$A,"102 - Orthopedic institutes",'Source'!$B:$B,$A443)</f>
        <v>140</v>
      </c>
      <c r="I443" s="8" t="n">
        <f aca="false">SUMIFS('Source'!$G:$G,'Source'!$A:$A,"102 - Orthopedic institutes",'Source'!$B:$B,$A443)</f>
        <v>0</v>
      </c>
      <c r="J443" s="8" t="n">
        <f aca="false">I443*$J$5</f>
        <v>0</v>
      </c>
      <c r="K443" s="8" t="n">
        <f aca="false">J443-H443</f>
        <v>-140</v>
      </c>
      <c r="L443" s="9" t="n">
        <f aca="false">IF(AND(H443=0,J443=0),0,IF(H443=0,"New",(J443-H443)/H443))</f>
        <v>-1</v>
      </c>
      <c r="M443" s="7" t="str">
        <f aca="false">IF(AND(OR(C443&lt;&gt;0,H443&lt;&gt;0),D443=0,I443=0),"DROP",IF(AND(OR(D443&lt;&gt;0,I443&lt;&gt;0),C443=0,H443=0),"NEW",""))</f>
        <v>DROP</v>
      </c>
    </row>
    <row r="444" customFormat="false" ht="15" hidden="false" customHeight="false" outlineLevel="0" collapsed="false">
      <c r="A444" s="7" t="s">
        <v>786</v>
      </c>
      <c r="B444" s="7" t="str">
        <f aca="false">IFERROR(INDEX('Source'!$C:$C,MATCH($A444,'Source'!$B:$B,0)),"")</f>
        <v>חגורת שבר לצד שמאל</v>
      </c>
      <c r="C444" s="8" t="n">
        <f aca="false">SUMIFS('Source'!$D:$D,'Source'!$A:$A,"102 - Orthopedic institutes",'Source'!$B:$B,$A444)</f>
        <v>1</v>
      </c>
      <c r="D444" s="8" t="n">
        <f aca="false">SUMIFS('Source'!$F:$F,'Source'!$A:$A,"102 - Orthopedic institutes",'Source'!$B:$B,$A444)</f>
        <v>0</v>
      </c>
      <c r="E444" s="8" t="n">
        <f aca="false">D444*$J$5</f>
        <v>0</v>
      </c>
      <c r="F444" s="8" t="n">
        <f aca="false">E444-C444</f>
        <v>-1</v>
      </c>
      <c r="G444" s="9" t="n">
        <f aca="false">IF(AND(C444=0,E444=0),0,IF(C444=0,"New",(E444-C444)/C444))</f>
        <v>-1</v>
      </c>
      <c r="H444" s="8" t="n">
        <f aca="false">SUMIFS('Source'!$E:$E,'Source'!$A:$A,"102 - Orthopedic institutes",'Source'!$B:$B,$A444)</f>
        <v>140</v>
      </c>
      <c r="I444" s="8" t="n">
        <f aca="false">SUMIFS('Source'!$G:$G,'Source'!$A:$A,"102 - Orthopedic institutes",'Source'!$B:$B,$A444)</f>
        <v>0</v>
      </c>
      <c r="J444" s="8" t="n">
        <f aca="false">I444*$J$5</f>
        <v>0</v>
      </c>
      <c r="K444" s="8" t="n">
        <f aca="false">J444-H444</f>
        <v>-140</v>
      </c>
      <c r="L444" s="9" t="n">
        <f aca="false">IF(AND(H444=0,J444=0),0,IF(H444=0,"New",(J444-H444)/H444))</f>
        <v>-1</v>
      </c>
      <c r="M444" s="7" t="str">
        <f aca="false">IF(AND(OR(C444&lt;&gt;0,H444&lt;&gt;0),D444=0,I444=0),"DROP",IF(AND(OR(D444&lt;&gt;0,I444&lt;&gt;0),C444=0,H444=0),"NEW",""))</f>
        <v>DROP</v>
      </c>
    </row>
    <row r="445" customFormat="false" ht="15" hidden="false" customHeight="false" outlineLevel="0" collapsed="false">
      <c r="A445" s="7" t="s">
        <v>787</v>
      </c>
      <c r="B445" s="7" t="str">
        <f aca="false">IFERROR(INDEX('Source'!$C:$C,MATCH($A445,'Source'!$B:$B,0)),"")</f>
        <v>מגן קרסול+כרית סיליקון</v>
      </c>
      <c r="C445" s="8" t="n">
        <f aca="false">SUMIFS('Source'!$D:$D,'Source'!$A:$A,"102 - Orthopedic institutes",'Source'!$B:$B,$A445)</f>
        <v>4</v>
      </c>
      <c r="D445" s="8" t="n">
        <f aca="false">SUMIFS('Source'!$F:$F,'Source'!$A:$A,"102 - Orthopedic institutes",'Source'!$B:$B,$A445)</f>
        <v>6</v>
      </c>
      <c r="E445" s="8" t="n">
        <f aca="false">D445*$J$5</f>
        <v>7.57894736842105</v>
      </c>
      <c r="F445" s="8" t="n">
        <f aca="false">E445-C445</f>
        <v>3.57894736842105</v>
      </c>
      <c r="G445" s="9" t="n">
        <f aca="false">IF(AND(C445=0,E445=0),0,IF(C445=0,"New",(E445-C445)/C445))</f>
        <v>0.894736842105263</v>
      </c>
      <c r="H445" s="8" t="n">
        <f aca="false">SUMIFS('Source'!$E:$E,'Source'!$A:$A,"102 - Orthopedic institutes",'Source'!$B:$B,$A445)</f>
        <v>279.99</v>
      </c>
      <c r="I445" s="8" t="n">
        <f aca="false">SUMIFS('Source'!$G:$G,'Source'!$A:$A,"102 - Orthopedic institutes",'Source'!$B:$B,$A445)</f>
        <v>419.98</v>
      </c>
      <c r="J445" s="8" t="n">
        <f aca="false">I445*$J$5</f>
        <v>530.501052631579</v>
      </c>
      <c r="K445" s="8" t="n">
        <f aca="false">J445-H445</f>
        <v>250.511052631579</v>
      </c>
      <c r="L445" s="9" t="n">
        <f aca="false">IF(AND(H445=0,J445=0),0,IF(H445=0,"New",(J445-H445)/H445))</f>
        <v>0.894714284908671</v>
      </c>
      <c r="M445" s="7" t="str">
        <f aca="false">IF(AND(OR(C445&lt;&gt;0,H445&lt;&gt;0),D445=0,I445=0),"DROP",IF(AND(OR(D445&lt;&gt;0,I445&lt;&gt;0),C445=0,H445=0),"NEW",""))</f>
        <v/>
      </c>
    </row>
    <row r="446" customFormat="false" ht="15" hidden="false" customHeight="false" outlineLevel="0" collapsed="false">
      <c r="A446" s="7" t="s">
        <v>504</v>
      </c>
      <c r="B446" s="7" t="str">
        <f aca="false">IFERROR(INDEX('Source'!$C:$C,MATCH($A446,'Source'!$B:$B,0)),"")</f>
        <v>מגן קרסול+כרית סיליקון</v>
      </c>
      <c r="C446" s="8" t="n">
        <f aca="false">SUMIFS('Source'!$D:$D,'Source'!$A:$A,"102 - Orthopedic institutes",'Source'!$B:$B,$A446)</f>
        <v>3</v>
      </c>
      <c r="D446" s="8" t="n">
        <f aca="false">SUMIFS('Source'!$F:$F,'Source'!$A:$A,"102 - Orthopedic institutes",'Source'!$B:$B,$A446)</f>
        <v>5</v>
      </c>
      <c r="E446" s="8" t="n">
        <f aca="false">D446*$J$5</f>
        <v>6.31578947368421</v>
      </c>
      <c r="F446" s="8" t="n">
        <f aca="false">E446-C446</f>
        <v>3.31578947368421</v>
      </c>
      <c r="G446" s="9" t="n">
        <f aca="false">IF(AND(C446=0,E446=0),0,IF(C446=0,"New",(E446-C446)/C446))</f>
        <v>1.10526315789474</v>
      </c>
      <c r="H446" s="8" t="n">
        <f aca="false">SUMIFS('Source'!$E:$E,'Source'!$A:$A,"102 - Orthopedic institutes",'Source'!$B:$B,$A446)</f>
        <v>210</v>
      </c>
      <c r="I446" s="8" t="n">
        <f aca="false">SUMIFS('Source'!$G:$G,'Source'!$A:$A,"102 - Orthopedic institutes",'Source'!$B:$B,$A446)</f>
        <v>349.98</v>
      </c>
      <c r="J446" s="8" t="n">
        <f aca="false">I446*$J$5</f>
        <v>442.08</v>
      </c>
      <c r="K446" s="8" t="n">
        <f aca="false">J446-H446</f>
        <v>232.08</v>
      </c>
      <c r="L446" s="9" t="n">
        <f aca="false">IF(AND(H446=0,J446=0),0,IF(H446=0,"New",(J446-H446)/H446))</f>
        <v>1.10514285714286</v>
      </c>
      <c r="M446" s="7" t="str">
        <f aca="false">IF(AND(OR(C446&lt;&gt;0,H446&lt;&gt;0),D446=0,I446=0),"DROP",IF(AND(OR(D446&lt;&gt;0,I446&lt;&gt;0),C446=0,H446=0),"NEW",""))</f>
        <v/>
      </c>
    </row>
    <row r="447" customFormat="false" ht="15" hidden="false" customHeight="false" outlineLevel="0" collapsed="false">
      <c r="A447" s="7" t="s">
        <v>464</v>
      </c>
      <c r="B447" s="7" t="str">
        <f aca="false">IFERROR(INDEX('Source'!$C:$C,MATCH($A447,'Source'!$B:$B,0)),"")</f>
        <v>חגורה למנותחי בטן</v>
      </c>
      <c r="C447" s="8" t="n">
        <f aca="false">SUMIFS('Source'!$D:$D,'Source'!$A:$A,"102 - Orthopedic institutes",'Source'!$B:$B,$A447)</f>
        <v>1</v>
      </c>
      <c r="D447" s="8" t="n">
        <f aca="false">SUMIFS('Source'!$F:$F,'Source'!$A:$A,"102 - Orthopedic institutes",'Source'!$B:$B,$A447)</f>
        <v>0</v>
      </c>
      <c r="E447" s="8" t="n">
        <f aca="false">D447*$J$5</f>
        <v>0</v>
      </c>
      <c r="F447" s="8" t="n">
        <f aca="false">E447-C447</f>
        <v>-1</v>
      </c>
      <c r="G447" s="9" t="n">
        <f aca="false">IF(AND(C447=0,E447=0),0,IF(C447=0,"New",(E447-C447)/C447))</f>
        <v>-1</v>
      </c>
      <c r="H447" s="8" t="n">
        <f aca="false">SUMIFS('Source'!$E:$E,'Source'!$A:$A,"102 - Orthopedic institutes",'Source'!$B:$B,$A447)</f>
        <v>135.9</v>
      </c>
      <c r="I447" s="8" t="n">
        <f aca="false">SUMIFS('Source'!$G:$G,'Source'!$A:$A,"102 - Orthopedic institutes",'Source'!$B:$B,$A447)</f>
        <v>0</v>
      </c>
      <c r="J447" s="8" t="n">
        <f aca="false">I447*$J$5</f>
        <v>0</v>
      </c>
      <c r="K447" s="8" t="n">
        <f aca="false">J447-H447</f>
        <v>-135.9</v>
      </c>
      <c r="L447" s="9" t="n">
        <f aca="false">IF(AND(H447=0,J447=0),0,IF(H447=0,"New",(J447-H447)/H447))</f>
        <v>-1</v>
      </c>
      <c r="M447" s="7" t="str">
        <f aca="false">IF(AND(OR(C447&lt;&gt;0,H447&lt;&gt;0),D447=0,I447=0),"DROP",IF(AND(OR(D447&lt;&gt;0,I447&lt;&gt;0),C447=0,H447=0),"NEW",""))</f>
        <v>DROP</v>
      </c>
    </row>
    <row r="448" customFormat="false" ht="15" hidden="false" customHeight="false" outlineLevel="0" collapsed="false">
      <c r="A448" s="7" t="s">
        <v>116</v>
      </c>
      <c r="B448" s="7" t="str">
        <f aca="false">IFERROR(INDEX('Source'!$C:$C,MATCH($A448,'Source'!$B:$B,0)),"")</f>
        <v>סד מאורך לאגודל</v>
      </c>
      <c r="C448" s="8" t="n">
        <f aca="false">SUMIFS('Source'!$D:$D,'Source'!$A:$A,"102 - Orthopedic institutes",'Source'!$B:$B,$A448)</f>
        <v>5</v>
      </c>
      <c r="D448" s="8" t="n">
        <f aca="false">SUMIFS('Source'!$F:$F,'Source'!$A:$A,"102 - Orthopedic institutes",'Source'!$B:$B,$A448)</f>
        <v>7</v>
      </c>
      <c r="E448" s="8" t="n">
        <f aca="false">D448*$J$5</f>
        <v>8.84210526315789</v>
      </c>
      <c r="F448" s="8" t="n">
        <f aca="false">E448-C448</f>
        <v>3.84210526315789</v>
      </c>
      <c r="G448" s="9" t="n">
        <f aca="false">IF(AND(C448=0,E448=0),0,IF(C448=0,"New",(E448-C448)/C448))</f>
        <v>0.768421052631579</v>
      </c>
      <c r="H448" s="8" t="n">
        <f aca="false">SUMIFS('Source'!$E:$E,'Source'!$A:$A,"102 - Orthopedic institutes",'Source'!$B:$B,$A448)</f>
        <v>348.59</v>
      </c>
      <c r="I448" s="8" t="n">
        <f aca="false">SUMIFS('Source'!$G:$G,'Source'!$A:$A,"102 - Orthopedic institutes",'Source'!$B:$B,$A448)</f>
        <v>482.45</v>
      </c>
      <c r="J448" s="8" t="n">
        <f aca="false">I448*$J$5</f>
        <v>609.41052631579</v>
      </c>
      <c r="K448" s="8" t="n">
        <f aca="false">J448-H448</f>
        <v>260.82052631579</v>
      </c>
      <c r="L448" s="9" t="n">
        <f aca="false">IF(AND(H448=0,J448=0),0,IF(H448=0,"New",(J448-H448)/H448))</f>
        <v>0.748215744329411</v>
      </c>
      <c r="M448" s="7" t="str">
        <f aca="false">IF(AND(OR(C448&lt;&gt;0,H448&lt;&gt;0),D448=0,I448=0),"DROP",IF(AND(OR(D448&lt;&gt;0,I448&lt;&gt;0),C448=0,H448=0),"NEW",""))</f>
        <v/>
      </c>
    </row>
    <row r="449" customFormat="false" ht="15" hidden="false" customHeight="false" outlineLevel="0" collapsed="false">
      <c r="A449" s="7" t="s">
        <v>788</v>
      </c>
      <c r="B449" s="7" t="str">
        <f aca="false">IFERROR(INDEX('Source'!$C:$C,MATCH($A449,'Source'!$B:$B,0)),"")</f>
        <v>מגן ירך לאחר ניתוח</v>
      </c>
      <c r="C449" s="8" t="n">
        <f aca="false">SUMIFS('Source'!$D:$D,'Source'!$A:$A,"102 - Orthopedic institutes",'Source'!$B:$B,$A449)</f>
        <v>1</v>
      </c>
      <c r="D449" s="8" t="n">
        <f aca="false">SUMIFS('Source'!$F:$F,'Source'!$A:$A,"102 - Orthopedic institutes",'Source'!$B:$B,$A449)</f>
        <v>0</v>
      </c>
      <c r="E449" s="8" t="n">
        <f aca="false">D449*$J$5</f>
        <v>0</v>
      </c>
      <c r="F449" s="8" t="n">
        <f aca="false">E449-C449</f>
        <v>-1</v>
      </c>
      <c r="G449" s="9" t="n">
        <f aca="false">IF(AND(C449=0,E449=0),0,IF(C449=0,"New",(E449-C449)/C449))</f>
        <v>-1</v>
      </c>
      <c r="H449" s="8" t="n">
        <f aca="false">SUMIFS('Source'!$E:$E,'Source'!$A:$A,"102 - Orthopedic institutes",'Source'!$B:$B,$A449)</f>
        <v>133.54</v>
      </c>
      <c r="I449" s="8" t="n">
        <f aca="false">SUMIFS('Source'!$G:$G,'Source'!$A:$A,"102 - Orthopedic institutes",'Source'!$B:$B,$A449)</f>
        <v>0</v>
      </c>
      <c r="J449" s="8" t="n">
        <f aca="false">I449*$J$5</f>
        <v>0</v>
      </c>
      <c r="K449" s="8" t="n">
        <f aca="false">J449-H449</f>
        <v>-133.54</v>
      </c>
      <c r="L449" s="9" t="n">
        <f aca="false">IF(AND(H449=0,J449=0),0,IF(H449=0,"New",(J449-H449)/H449))</f>
        <v>-1</v>
      </c>
      <c r="M449" s="7" t="str">
        <f aca="false">IF(AND(OR(C449&lt;&gt;0,H449&lt;&gt;0),D449=0,I449=0),"DROP",IF(AND(OR(D449&lt;&gt;0,I449&lt;&gt;0),C449=0,H449=0),"NEW",""))</f>
        <v>DROP</v>
      </c>
    </row>
    <row r="450" customFormat="false" ht="15" hidden="false" customHeight="false" outlineLevel="0" collapsed="false">
      <c r="A450" s="7" t="s">
        <v>789</v>
      </c>
      <c r="B450" s="7" t="str">
        <f aca="false">IFERROR(INDEX('Source'!$C:$C,MATCH($A450,'Source'!$B:$B,0)),"")</f>
        <v>מגן ירך לאחר ניתוח</v>
      </c>
      <c r="C450" s="8" t="n">
        <f aca="false">SUMIFS('Source'!$D:$D,'Source'!$A:$A,"102 - Orthopedic institutes",'Source'!$B:$B,$A450)</f>
        <v>1</v>
      </c>
      <c r="D450" s="8" t="n">
        <f aca="false">SUMIFS('Source'!$F:$F,'Source'!$A:$A,"102 - Orthopedic institutes",'Source'!$B:$B,$A450)</f>
        <v>0</v>
      </c>
      <c r="E450" s="8" t="n">
        <f aca="false">D450*$J$5</f>
        <v>0</v>
      </c>
      <c r="F450" s="8" t="n">
        <f aca="false">E450-C450</f>
        <v>-1</v>
      </c>
      <c r="G450" s="9" t="n">
        <f aca="false">IF(AND(C450=0,E450=0),0,IF(C450=0,"New",(E450-C450)/C450))</f>
        <v>-1</v>
      </c>
      <c r="H450" s="8" t="n">
        <f aca="false">SUMIFS('Source'!$E:$E,'Source'!$A:$A,"102 - Orthopedic institutes",'Source'!$B:$B,$A450)</f>
        <v>133.54</v>
      </c>
      <c r="I450" s="8" t="n">
        <f aca="false">SUMIFS('Source'!$G:$G,'Source'!$A:$A,"102 - Orthopedic institutes",'Source'!$B:$B,$A450)</f>
        <v>0</v>
      </c>
      <c r="J450" s="8" t="n">
        <f aca="false">I450*$J$5</f>
        <v>0</v>
      </c>
      <c r="K450" s="8" t="n">
        <f aca="false">J450-H450</f>
        <v>-133.54</v>
      </c>
      <c r="L450" s="9" t="n">
        <f aca="false">IF(AND(H450=0,J450=0),0,IF(H450=0,"New",(J450-H450)/H450))</f>
        <v>-1</v>
      </c>
      <c r="M450" s="7" t="str">
        <f aca="false">IF(AND(OR(C450&lt;&gt;0,H450&lt;&gt;0),D450=0,I450=0),"DROP",IF(AND(OR(D450&lt;&gt;0,I450&lt;&gt;0),C450=0,H450=0),"NEW",""))</f>
        <v>DROP</v>
      </c>
    </row>
    <row r="451" customFormat="false" ht="15" hidden="false" customHeight="false" outlineLevel="0" collapsed="false">
      <c r="A451" s="7" t="s">
        <v>790</v>
      </c>
      <c r="B451" s="7" t="str">
        <f aca="false">IFERROR(INDEX('Source'!$C:$C,MATCH($A451,'Source'!$B:$B,0)),"")</f>
        <v>מגן ירך לאחר ניתוח</v>
      </c>
      <c r="C451" s="8" t="n">
        <f aca="false">SUMIFS('Source'!$D:$D,'Source'!$A:$A,"102 - Orthopedic institutes",'Source'!$B:$B,$A451)</f>
        <v>0</v>
      </c>
      <c r="D451" s="8" t="n">
        <f aca="false">SUMIFS('Source'!$F:$F,'Source'!$A:$A,"102 - Orthopedic institutes",'Source'!$B:$B,$A451)</f>
        <v>1</v>
      </c>
      <c r="E451" s="8" t="n">
        <f aca="false">D451*$J$5</f>
        <v>1.26315789473684</v>
      </c>
      <c r="F451" s="8" t="n">
        <f aca="false">E451-C451</f>
        <v>1.26315789473684</v>
      </c>
      <c r="G451" s="9" t="str">
        <f aca="false">IF(AND(C451=0,E451=0),0,IF(C451=0,"New",(E451-C451)/C451))</f>
        <v>New</v>
      </c>
      <c r="H451" s="8" t="n">
        <f aca="false">SUMIFS('Source'!$E:$E,'Source'!$A:$A,"102 - Orthopedic institutes",'Source'!$B:$B,$A451)</f>
        <v>0</v>
      </c>
      <c r="I451" s="8" t="n">
        <f aca="false">SUMIFS('Source'!$G:$G,'Source'!$A:$A,"102 - Orthopedic institutes",'Source'!$B:$B,$A451)</f>
        <v>133.54</v>
      </c>
      <c r="J451" s="8" t="n">
        <f aca="false">I451*$J$5</f>
        <v>168.682105263158</v>
      </c>
      <c r="K451" s="8" t="n">
        <f aca="false">J451-H451</f>
        <v>168.682105263158</v>
      </c>
      <c r="L451" s="9" t="str">
        <f aca="false">IF(AND(H451=0,J451=0),0,IF(H451=0,"New",(J451-H451)/H451))</f>
        <v>New</v>
      </c>
      <c r="M451" s="7" t="str">
        <f aca="false">IF(AND(OR(C451&lt;&gt;0,H451&lt;&gt;0),D451=0,I451=0),"DROP",IF(AND(OR(D451&lt;&gt;0,I451&lt;&gt;0),C451=0,H451=0),"NEW",""))</f>
        <v>NEW</v>
      </c>
    </row>
    <row r="452" customFormat="false" ht="15" hidden="false" customHeight="false" outlineLevel="0" collapsed="false">
      <c r="A452" s="7" t="s">
        <v>317</v>
      </c>
      <c r="B452" s="7" t="str">
        <f aca="false">IFERROR(INDEX('Source'!$C:$C,MATCH($A452,'Source'!$B:$B,0)),"")</f>
        <v>חבק יד מתכוון</v>
      </c>
      <c r="C452" s="8" t="n">
        <f aca="false">SUMIFS('Source'!$D:$D,'Source'!$A:$A,"102 - Orthopedic institutes",'Source'!$B:$B,$A452)</f>
        <v>4</v>
      </c>
      <c r="D452" s="8" t="n">
        <f aca="false">SUMIFS('Source'!$F:$F,'Source'!$A:$A,"102 - Orthopedic institutes",'Source'!$B:$B,$A452)</f>
        <v>8</v>
      </c>
      <c r="E452" s="8" t="n">
        <f aca="false">D452*$J$5</f>
        <v>10.1052631578947</v>
      </c>
      <c r="F452" s="8" t="n">
        <f aca="false">E452-C452</f>
        <v>6.10526315789474</v>
      </c>
      <c r="G452" s="9" t="n">
        <f aca="false">IF(AND(C452=0,E452=0),0,IF(C452=0,"New",(E452-C452)/C452))</f>
        <v>1.52631578947368</v>
      </c>
      <c r="H452" s="8" t="n">
        <f aca="false">SUMIFS('Source'!$E:$E,'Source'!$A:$A,"102 - Orthopedic institutes",'Source'!$B:$B,$A452)</f>
        <v>128.5</v>
      </c>
      <c r="I452" s="8" t="n">
        <f aca="false">SUMIFS('Source'!$G:$G,'Source'!$A:$A,"102 - Orthopedic institutes",'Source'!$B:$B,$A452)</f>
        <v>259.2</v>
      </c>
      <c r="J452" s="8" t="n">
        <f aca="false">I452*$J$5</f>
        <v>327.410526315789</v>
      </c>
      <c r="K452" s="8" t="n">
        <f aca="false">J452-H452</f>
        <v>198.910526315789</v>
      </c>
      <c r="L452" s="9" t="n">
        <f aca="false">IF(AND(H452=0,J452=0),0,IF(H452=0,"New",(J452-H452)/H452))</f>
        <v>1.54794183903338</v>
      </c>
      <c r="M452" s="7" t="str">
        <f aca="false">IF(AND(OR(C452&lt;&gt;0,H452&lt;&gt;0),D452=0,I452=0),"DROP",IF(AND(OR(D452&lt;&gt;0,I452&lt;&gt;0),C452=0,H452=0),"NEW",""))</f>
        <v/>
      </c>
    </row>
    <row r="453" customFormat="false" ht="15" hidden="false" customHeight="false" outlineLevel="0" collapsed="false">
      <c r="A453" s="7" t="s">
        <v>345</v>
      </c>
      <c r="B453" s="7" t="str">
        <f aca="false">IFERROR(INDEX('Source'!$C:$C,MATCH($A453,'Source'!$B:$B,0)),"")</f>
        <v>מגן מרפק שחור</v>
      </c>
      <c r="C453" s="8" t="n">
        <f aca="false">SUMIFS('Source'!$D:$D,'Source'!$A:$A,"102 - Orthopedic institutes",'Source'!$B:$B,$A453)</f>
        <v>10</v>
      </c>
      <c r="D453" s="8" t="n">
        <f aca="false">SUMIFS('Source'!$F:$F,'Source'!$A:$A,"102 - Orthopedic institutes",'Source'!$B:$B,$A453)</f>
        <v>5</v>
      </c>
      <c r="E453" s="8" t="n">
        <f aca="false">D453*$J$5</f>
        <v>6.31578947368421</v>
      </c>
      <c r="F453" s="8" t="n">
        <f aca="false">E453-C453</f>
        <v>-3.68421052631579</v>
      </c>
      <c r="G453" s="9" t="n">
        <f aca="false">IF(AND(C453=0,E453=0),0,IF(C453=0,"New",(E453-C453)/C453))</f>
        <v>-0.368421052631579</v>
      </c>
      <c r="H453" s="8" t="n">
        <f aca="false">SUMIFS('Source'!$E:$E,'Source'!$A:$A,"102 - Orthopedic institutes",'Source'!$B:$B,$A453)</f>
        <v>285.13</v>
      </c>
      <c r="I453" s="8" t="n">
        <f aca="false">SUMIFS('Source'!$G:$G,'Source'!$A:$A,"102 - Orthopedic institutes",'Source'!$B:$B,$A453)</f>
        <v>154.46</v>
      </c>
      <c r="J453" s="8" t="n">
        <f aca="false">I453*$J$5</f>
        <v>195.107368421053</v>
      </c>
      <c r="K453" s="8" t="n">
        <f aca="false">J453-H453</f>
        <v>-90.0226315789474</v>
      </c>
      <c r="L453" s="9" t="n">
        <f aca="false">IF(AND(H453=0,J453=0),0,IF(H453=0,"New",(J453-H453)/H453))</f>
        <v>-0.315724867881133</v>
      </c>
      <c r="M453" s="7" t="str">
        <f aca="false">IF(AND(OR(C453&lt;&gt;0,H453&lt;&gt;0),D453=0,I453=0),"DROP",IF(AND(OR(D453&lt;&gt;0,I453&lt;&gt;0),C453=0,H453=0),"NEW",""))</f>
        <v/>
      </c>
    </row>
    <row r="454" customFormat="false" ht="15" hidden="false" customHeight="false" outlineLevel="0" collapsed="false">
      <c r="A454" s="7" t="s">
        <v>259</v>
      </c>
      <c r="B454" s="7" t="str">
        <f aca="false">IFERROR(INDEX('Source'!$C:$C,MATCH($A454,'Source'!$B:$B,0)),"")</f>
        <v>מגן ברך שחור</v>
      </c>
      <c r="C454" s="8" t="n">
        <f aca="false">SUMIFS('Source'!$D:$D,'Source'!$A:$A,"102 - Orthopedic institutes",'Source'!$B:$B,$A454)</f>
        <v>10</v>
      </c>
      <c r="D454" s="8" t="n">
        <f aca="false">SUMIFS('Source'!$F:$F,'Source'!$A:$A,"102 - Orthopedic institutes",'Source'!$B:$B,$A454)</f>
        <v>5</v>
      </c>
      <c r="E454" s="8" t="n">
        <f aca="false">D454*$J$5</f>
        <v>6.31578947368421</v>
      </c>
      <c r="F454" s="8" t="n">
        <f aca="false">E454-C454</f>
        <v>-3.68421052631579</v>
      </c>
      <c r="G454" s="9" t="n">
        <f aca="false">IF(AND(C454=0,E454=0),0,IF(C454=0,"New",(E454-C454)/C454))</f>
        <v>-0.368421052631579</v>
      </c>
      <c r="H454" s="8" t="n">
        <f aca="false">SUMIFS('Source'!$E:$E,'Source'!$A:$A,"102 - Orthopedic institutes",'Source'!$B:$B,$A454)</f>
        <v>285.13</v>
      </c>
      <c r="I454" s="8" t="n">
        <f aca="false">SUMIFS('Source'!$G:$G,'Source'!$A:$A,"102 - Orthopedic institutes",'Source'!$B:$B,$A454)</f>
        <v>154.47</v>
      </c>
      <c r="J454" s="8" t="n">
        <f aca="false">I454*$J$5</f>
        <v>195.12</v>
      </c>
      <c r="K454" s="8" t="n">
        <f aca="false">J454-H454</f>
        <v>-90.01</v>
      </c>
      <c r="L454" s="9" t="n">
        <f aca="false">IF(AND(H454=0,J454=0),0,IF(H454=0,"New",(J454-H454)/H454))</f>
        <v>-0.315680566759022</v>
      </c>
      <c r="M454" s="7" t="str">
        <f aca="false">IF(AND(OR(C454&lt;&gt;0,H454&lt;&gt;0),D454=0,I454=0),"DROP",IF(AND(OR(D454&lt;&gt;0,I454&lt;&gt;0),C454=0,H454=0),"NEW",""))</f>
        <v/>
      </c>
    </row>
    <row r="455" customFormat="false" ht="15" hidden="false" customHeight="false" outlineLevel="0" collapsed="false">
      <c r="A455" s="7" t="s">
        <v>791</v>
      </c>
      <c r="B455" s="7" t="str">
        <f aca="false">IFERROR(INDEX('Source'!$C:$C,MATCH($A455,'Source'!$B:$B,0)),"")</f>
        <v>סד קרסול</v>
      </c>
      <c r="C455" s="8" t="n">
        <f aca="false">SUMIFS('Source'!$D:$D,'Source'!$A:$A,"102 - Orthopedic institutes",'Source'!$B:$B,$A455)</f>
        <v>-1</v>
      </c>
      <c r="D455" s="8" t="n">
        <f aca="false">SUMIFS('Source'!$F:$F,'Source'!$A:$A,"102 - Orthopedic institutes",'Source'!$B:$B,$A455)</f>
        <v>0</v>
      </c>
      <c r="E455" s="8" t="n">
        <f aca="false">D455*$J$5</f>
        <v>0</v>
      </c>
      <c r="F455" s="8" t="n">
        <f aca="false">E455-C455</f>
        <v>1</v>
      </c>
      <c r="G455" s="9" t="n">
        <f aca="false">IF(AND(C455=0,E455=0),0,IF(C455=0,"New",(E455-C455)/C455))</f>
        <v>-1</v>
      </c>
      <c r="H455" s="8" t="n">
        <f aca="false">SUMIFS('Source'!$E:$E,'Source'!$A:$A,"102 - Orthopedic institutes",'Source'!$B:$B,$A455)</f>
        <v>-129</v>
      </c>
      <c r="I455" s="8" t="n">
        <f aca="false">SUMIFS('Source'!$G:$G,'Source'!$A:$A,"102 - Orthopedic institutes",'Source'!$B:$B,$A455)</f>
        <v>0</v>
      </c>
      <c r="J455" s="8" t="n">
        <f aca="false">I455*$J$5</f>
        <v>0</v>
      </c>
      <c r="K455" s="8" t="n">
        <f aca="false">J455-H455</f>
        <v>129</v>
      </c>
      <c r="L455" s="9" t="n">
        <f aca="false">IF(AND(H455=0,J455=0),0,IF(H455=0,"New",(J455-H455)/H455))</f>
        <v>-1</v>
      </c>
      <c r="M455" s="7" t="str">
        <f aca="false">IF(AND(OR(C455&lt;&gt;0,H455&lt;&gt;0),D455=0,I455=0),"DROP",IF(AND(OR(D455&lt;&gt;0,I455&lt;&gt;0),C455=0,H455=0),"NEW",""))</f>
        <v>DROP</v>
      </c>
    </row>
    <row r="456" customFormat="false" ht="15" hidden="false" customHeight="false" outlineLevel="0" collapsed="false">
      <c r="A456" s="7" t="s">
        <v>523</v>
      </c>
      <c r="B456" s="7" t="str">
        <f aca="false">IFERROR(INDEX('Source'!$C:$C,MATCH($A456,'Source'!$B:$B,0)),"")</f>
        <v>סד קרסול</v>
      </c>
      <c r="C456" s="8" t="n">
        <f aca="false">SUMIFS('Source'!$D:$D,'Source'!$A:$A,"102 - Orthopedic institutes",'Source'!$B:$B,$A456)</f>
        <v>-1</v>
      </c>
      <c r="D456" s="8" t="n">
        <f aca="false">SUMIFS('Source'!$F:$F,'Source'!$A:$A,"102 - Orthopedic institutes",'Source'!$B:$B,$A456)</f>
        <v>0</v>
      </c>
      <c r="E456" s="8" t="n">
        <f aca="false">D456*$J$5</f>
        <v>0</v>
      </c>
      <c r="F456" s="8" t="n">
        <f aca="false">E456-C456</f>
        <v>1</v>
      </c>
      <c r="G456" s="9" t="n">
        <f aca="false">IF(AND(C456=0,E456=0),0,IF(C456=0,"New",(E456-C456)/C456))</f>
        <v>-1</v>
      </c>
      <c r="H456" s="8" t="n">
        <f aca="false">SUMIFS('Source'!$E:$E,'Source'!$A:$A,"102 - Orthopedic institutes",'Source'!$B:$B,$A456)</f>
        <v>-129</v>
      </c>
      <c r="I456" s="8" t="n">
        <f aca="false">SUMIFS('Source'!$G:$G,'Source'!$A:$A,"102 - Orthopedic institutes",'Source'!$B:$B,$A456)</f>
        <v>0</v>
      </c>
      <c r="J456" s="8" t="n">
        <f aca="false">I456*$J$5</f>
        <v>0</v>
      </c>
      <c r="K456" s="8" t="n">
        <f aca="false">J456-H456</f>
        <v>129</v>
      </c>
      <c r="L456" s="9" t="n">
        <f aca="false">IF(AND(H456=0,J456=0),0,IF(H456=0,"New",(J456-H456)/H456))</f>
        <v>-1</v>
      </c>
      <c r="M456" s="7" t="str">
        <f aca="false">IF(AND(OR(C456&lt;&gt;0,H456&lt;&gt;0),D456=0,I456=0),"DROP",IF(AND(OR(D456&lt;&gt;0,I456&lt;&gt;0),C456=0,H456=0),"NEW",""))</f>
        <v>DROP</v>
      </c>
    </row>
    <row r="457" customFormat="false" ht="15" hidden="false" customHeight="false" outlineLevel="0" collapsed="false">
      <c r="A457" s="7" t="s">
        <v>214</v>
      </c>
      <c r="B457" s="7" t="str">
        <f aca="false">IFERROR(INDEX('Source'!$C:$C,MATCH($A457,'Source'!$B:$B,0)),"")</f>
        <v>תחבושת נצמדת צבע שחור</v>
      </c>
      <c r="C457" s="8" t="n">
        <f aca="false">SUMIFS('Source'!$D:$D,'Source'!$A:$A,"102 - Orthopedic institutes",'Source'!$B:$B,$A457)</f>
        <v>28</v>
      </c>
      <c r="D457" s="8" t="n">
        <f aca="false">SUMIFS('Source'!$F:$F,'Source'!$A:$A,"102 - Orthopedic institutes",'Source'!$B:$B,$A457)</f>
        <v>12</v>
      </c>
      <c r="E457" s="8" t="n">
        <f aca="false">D457*$J$5</f>
        <v>15.1578947368421</v>
      </c>
      <c r="F457" s="8" t="n">
        <f aca="false">E457-C457</f>
        <v>-12.8421052631579</v>
      </c>
      <c r="G457" s="9" t="n">
        <f aca="false">IF(AND(C457=0,E457=0),0,IF(C457=0,"New",(E457-C457)/C457))</f>
        <v>-0.458646616541353</v>
      </c>
      <c r="H457" s="8" t="n">
        <f aca="false">SUMIFS('Source'!$E:$E,'Source'!$A:$A,"102 - Orthopedic institutes",'Source'!$B:$B,$A457)</f>
        <v>253.86</v>
      </c>
      <c r="I457" s="8" t="n">
        <f aca="false">SUMIFS('Source'!$G:$G,'Source'!$A:$A,"102 - Orthopedic institutes",'Source'!$B:$B,$A457)</f>
        <v>126</v>
      </c>
      <c r="J457" s="8" t="n">
        <f aca="false">I457*$J$5</f>
        <v>159.157894736842</v>
      </c>
      <c r="K457" s="8" t="n">
        <f aca="false">J457-H457</f>
        <v>-94.7021052631579</v>
      </c>
      <c r="L457" s="9" t="n">
        <f aca="false">IF(AND(H457=0,J457=0),0,IF(H457=0,"New",(J457-H457)/H457))</f>
        <v>-0.373048551418726</v>
      </c>
      <c r="M457" s="7" t="str">
        <f aca="false">IF(AND(OR(C457&lt;&gt;0,H457&lt;&gt;0),D457=0,I457=0),"DROP",IF(AND(OR(D457&lt;&gt;0,I457&lt;&gt;0),C457=0,H457=0),"NEW",""))</f>
        <v/>
      </c>
    </row>
    <row r="458" customFormat="false" ht="15" hidden="false" customHeight="false" outlineLevel="0" collapsed="false">
      <c r="A458" s="7" t="s">
        <v>458</v>
      </c>
      <c r="B458" s="7" t="str">
        <f aca="false">IFERROR(INDEX('Source'!$C:$C,MATCH($A458,'Source'!$B:$B,0)),"")</f>
        <v>מגן ברך מוצלב+מוטות</v>
      </c>
      <c r="C458" s="8" t="n">
        <f aca="false">SUMIFS('Source'!$D:$D,'Source'!$A:$A,"102 - Orthopedic institutes",'Source'!$B:$B,$A458)</f>
        <v>0</v>
      </c>
      <c r="D458" s="8" t="n">
        <f aca="false">SUMIFS('Source'!$F:$F,'Source'!$A:$A,"102 - Orthopedic institutes",'Source'!$B:$B,$A458)</f>
        <v>1</v>
      </c>
      <c r="E458" s="8" t="n">
        <f aca="false">D458*$J$5</f>
        <v>1.26315789473684</v>
      </c>
      <c r="F458" s="8" t="n">
        <f aca="false">E458-C458</f>
        <v>1.26315789473684</v>
      </c>
      <c r="G458" s="9" t="str">
        <f aca="false">IF(AND(C458=0,E458=0),0,IF(C458=0,"New",(E458-C458)/C458))</f>
        <v>New</v>
      </c>
      <c r="H458" s="8" t="n">
        <f aca="false">SUMIFS('Source'!$E:$E,'Source'!$A:$A,"102 - Orthopedic institutes",'Source'!$B:$B,$A458)</f>
        <v>0</v>
      </c>
      <c r="I458" s="8" t="n">
        <f aca="false">SUMIFS('Source'!$G:$G,'Source'!$A:$A,"102 - Orthopedic institutes",'Source'!$B:$B,$A458)</f>
        <v>126.51</v>
      </c>
      <c r="J458" s="8" t="n">
        <f aca="false">I458*$J$5</f>
        <v>159.802105263158</v>
      </c>
      <c r="K458" s="8" t="n">
        <f aca="false">J458-H458</f>
        <v>159.802105263158</v>
      </c>
      <c r="L458" s="9" t="str">
        <f aca="false">IF(AND(H458=0,J458=0),0,IF(H458=0,"New",(J458-H458)/H458))</f>
        <v>New</v>
      </c>
      <c r="M458" s="7" t="str">
        <f aca="false">IF(AND(OR(C458&lt;&gt;0,H458&lt;&gt;0),D458=0,I458=0),"DROP",IF(AND(OR(D458&lt;&gt;0,I458&lt;&gt;0),C458=0,H458=0),"NEW",""))</f>
        <v>NEW</v>
      </c>
    </row>
    <row r="459" customFormat="false" ht="15" hidden="false" customHeight="false" outlineLevel="0" collapsed="false">
      <c r="A459" s="7" t="s">
        <v>344</v>
      </c>
      <c r="B459" s="7" t="str">
        <f aca="false">IFERROR(INDEX('Source'!$C:$C,MATCH($A459,'Source'!$B:$B,0)),"")</f>
        <v>מגן ברך מוצלב+מוטות</v>
      </c>
      <c r="C459" s="8" t="n">
        <f aca="false">SUMIFS('Source'!$D:$D,'Source'!$A:$A,"102 - Orthopedic institutes",'Source'!$B:$B,$A459)</f>
        <v>1</v>
      </c>
      <c r="D459" s="8" t="n">
        <f aca="false">SUMIFS('Source'!$F:$F,'Source'!$A:$A,"102 - Orthopedic institutes",'Source'!$B:$B,$A459)</f>
        <v>2</v>
      </c>
      <c r="E459" s="8" t="n">
        <f aca="false">D459*$J$5</f>
        <v>2.52631578947368</v>
      </c>
      <c r="F459" s="8" t="n">
        <f aca="false">E459-C459</f>
        <v>1.52631578947368</v>
      </c>
      <c r="G459" s="9" t="n">
        <f aca="false">IF(AND(C459=0,E459=0),0,IF(C459=0,"New",(E459-C459)/C459))</f>
        <v>1.52631578947368</v>
      </c>
      <c r="H459" s="8" t="n">
        <f aca="false">SUMIFS('Source'!$E:$E,'Source'!$A:$A,"102 - Orthopedic institutes",'Source'!$B:$B,$A459)</f>
        <v>126.51</v>
      </c>
      <c r="I459" s="8" t="n">
        <f aca="false">SUMIFS('Source'!$G:$G,'Source'!$A:$A,"102 - Orthopedic institutes",'Source'!$B:$B,$A459)</f>
        <v>253.02</v>
      </c>
      <c r="J459" s="8" t="n">
        <f aca="false">I459*$J$5</f>
        <v>319.604210526316</v>
      </c>
      <c r="K459" s="8" t="n">
        <f aca="false">J459-H459</f>
        <v>193.094210526316</v>
      </c>
      <c r="L459" s="9" t="n">
        <f aca="false">IF(AND(H459=0,J459=0),0,IF(H459=0,"New",(J459-H459)/H459))</f>
        <v>1.52631578947368</v>
      </c>
      <c r="M459" s="7" t="str">
        <f aca="false">IF(AND(OR(C459&lt;&gt;0,H459&lt;&gt;0),D459=0,I459=0),"DROP",IF(AND(OR(D459&lt;&gt;0,I459&lt;&gt;0),C459=0,H459=0),"NEW",""))</f>
        <v/>
      </c>
    </row>
    <row r="460" customFormat="false" ht="15" hidden="false" customHeight="false" outlineLevel="0" collapsed="false">
      <c r="A460" s="7" t="s">
        <v>348</v>
      </c>
      <c r="B460" s="7" t="str">
        <f aca="false">IFERROR(INDEX('Source'!$C:$C,MATCH($A460,'Source'!$B:$B,0)),"")</f>
        <v>מגן ברך מוצלב+מוטות</v>
      </c>
      <c r="C460" s="8" t="n">
        <f aca="false">SUMIFS('Source'!$D:$D,'Source'!$A:$A,"102 - Orthopedic institutes",'Source'!$B:$B,$A460)</f>
        <v>1</v>
      </c>
      <c r="D460" s="8" t="n">
        <f aca="false">SUMIFS('Source'!$F:$F,'Source'!$A:$A,"102 - Orthopedic institutes",'Source'!$B:$B,$A460)</f>
        <v>2</v>
      </c>
      <c r="E460" s="8" t="n">
        <f aca="false">D460*$J$5</f>
        <v>2.52631578947368</v>
      </c>
      <c r="F460" s="8" t="n">
        <f aca="false">E460-C460</f>
        <v>1.52631578947368</v>
      </c>
      <c r="G460" s="9" t="n">
        <f aca="false">IF(AND(C460=0,E460=0),0,IF(C460=0,"New",(E460-C460)/C460))</f>
        <v>1.52631578947368</v>
      </c>
      <c r="H460" s="8" t="n">
        <f aca="false">SUMIFS('Source'!$E:$E,'Source'!$A:$A,"102 - Orthopedic institutes",'Source'!$B:$B,$A460)</f>
        <v>126.51</v>
      </c>
      <c r="I460" s="8" t="n">
        <f aca="false">SUMIFS('Source'!$G:$G,'Source'!$A:$A,"102 - Orthopedic institutes",'Source'!$B:$B,$A460)</f>
        <v>253.02</v>
      </c>
      <c r="J460" s="8" t="n">
        <f aca="false">I460*$J$5</f>
        <v>319.604210526316</v>
      </c>
      <c r="K460" s="8" t="n">
        <f aca="false">J460-H460</f>
        <v>193.094210526316</v>
      </c>
      <c r="L460" s="9" t="n">
        <f aca="false">IF(AND(H460=0,J460=0),0,IF(H460=0,"New",(J460-H460)/H460))</f>
        <v>1.52631578947368</v>
      </c>
      <c r="M460" s="7" t="str">
        <f aca="false">IF(AND(OR(C460&lt;&gt;0,H460&lt;&gt;0),D460=0,I460=0),"DROP",IF(AND(OR(D460&lt;&gt;0,I460&lt;&gt;0),C460=0,H460=0),"NEW",""))</f>
        <v/>
      </c>
    </row>
    <row r="461" customFormat="false" ht="15" hidden="false" customHeight="false" outlineLevel="0" collapsed="false">
      <c r="A461" s="7" t="s">
        <v>239</v>
      </c>
      <c r="B461" s="7" t="str">
        <f aca="false">IFERROR(INDEX('Source'!$C:$C,MATCH($A461,'Source'!$B:$B,0)),"")</f>
        <v>עקב סיליקון שטוח</v>
      </c>
      <c r="C461" s="8" t="n">
        <f aca="false">SUMIFS('Source'!$D:$D,'Source'!$A:$A,"102 - Orthopedic institutes",'Source'!$B:$B,$A461)</f>
        <v>2</v>
      </c>
      <c r="D461" s="8" t="n">
        <f aca="false">SUMIFS('Source'!$F:$F,'Source'!$A:$A,"102 - Orthopedic institutes",'Source'!$B:$B,$A461)</f>
        <v>0</v>
      </c>
      <c r="E461" s="8" t="n">
        <f aca="false">D461*$J$5</f>
        <v>0</v>
      </c>
      <c r="F461" s="8" t="n">
        <f aca="false">E461-C461</f>
        <v>-2</v>
      </c>
      <c r="G461" s="9" t="n">
        <f aca="false">IF(AND(C461=0,E461=0),0,IF(C461=0,"New",(E461-C461)/C461))</f>
        <v>-1</v>
      </c>
      <c r="H461" s="8" t="n">
        <f aca="false">SUMIFS('Source'!$E:$E,'Source'!$A:$A,"102 - Orthopedic institutes",'Source'!$B:$B,$A461)</f>
        <v>124.08</v>
      </c>
      <c r="I461" s="8" t="n">
        <f aca="false">SUMIFS('Source'!$G:$G,'Source'!$A:$A,"102 - Orthopedic institutes",'Source'!$B:$B,$A461)</f>
        <v>0</v>
      </c>
      <c r="J461" s="8" t="n">
        <f aca="false">I461*$J$5</f>
        <v>0</v>
      </c>
      <c r="K461" s="8" t="n">
        <f aca="false">J461-H461</f>
        <v>-124.08</v>
      </c>
      <c r="L461" s="9" t="n">
        <f aca="false">IF(AND(H461=0,J461=0),0,IF(H461=0,"New",(J461-H461)/H461))</f>
        <v>-1</v>
      </c>
      <c r="M461" s="7" t="str">
        <f aca="false">IF(AND(OR(C461&lt;&gt;0,H461&lt;&gt;0),D461=0,I461=0),"DROP",IF(AND(OR(D461&lt;&gt;0,I461&lt;&gt;0),C461=0,H461=0),"NEW",""))</f>
        <v>DROP</v>
      </c>
    </row>
    <row r="462" customFormat="false" ht="15" hidden="false" customHeight="false" outlineLevel="0" collapsed="false">
      <c r="A462" s="7" t="s">
        <v>427</v>
      </c>
      <c r="B462" s="7" t="str">
        <f aca="false">IFERROR(INDEX('Source'!$C:$C,MATCH($A462,'Source'!$B:$B,0)),"")</f>
        <v>מגן מרפק SC95</v>
      </c>
      <c r="C462" s="8" t="n">
        <f aca="false">SUMIFS('Source'!$D:$D,'Source'!$A:$A,"102 - Orthopedic institutes",'Source'!$B:$B,$A462)</f>
        <v>5</v>
      </c>
      <c r="D462" s="8" t="n">
        <f aca="false">SUMIFS('Source'!$F:$F,'Source'!$A:$A,"102 - Orthopedic institutes",'Source'!$B:$B,$A462)</f>
        <v>3</v>
      </c>
      <c r="E462" s="8" t="n">
        <f aca="false">D462*$J$5</f>
        <v>3.78947368421053</v>
      </c>
      <c r="F462" s="8" t="n">
        <f aca="false">E462-C462</f>
        <v>-1.21052631578947</v>
      </c>
      <c r="G462" s="9" t="n">
        <f aca="false">IF(AND(C462=0,E462=0),0,IF(C462=0,"New",(E462-C462)/C462))</f>
        <v>-0.242105263157895</v>
      </c>
      <c r="H462" s="8" t="n">
        <f aca="false">SUMIFS('Source'!$E:$E,'Source'!$A:$A,"102 - Orthopedic institutes",'Source'!$B:$B,$A462)</f>
        <v>402.86</v>
      </c>
      <c r="I462" s="8" t="n">
        <f aca="false">SUMIFS('Source'!$G:$G,'Source'!$A:$A,"102 - Orthopedic institutes",'Source'!$B:$B,$A462)</f>
        <v>281.01</v>
      </c>
      <c r="J462" s="8" t="n">
        <f aca="false">I462*$J$5</f>
        <v>354.96</v>
      </c>
      <c r="K462" s="8" t="n">
        <f aca="false">J462-H462</f>
        <v>-47.9</v>
      </c>
      <c r="L462" s="9" t="n">
        <f aca="false">IF(AND(H462=0,J462=0),0,IF(H462=0,"New",(J462-H462)/H462))</f>
        <v>-0.118899865958398</v>
      </c>
      <c r="M462" s="7" t="str">
        <f aca="false">IF(AND(OR(C462&lt;&gt;0,H462&lt;&gt;0),D462=0,I462=0),"DROP",IF(AND(OR(D462&lt;&gt;0,I462&lt;&gt;0),C462=0,H462=0),"NEW",""))</f>
        <v/>
      </c>
    </row>
    <row r="463" customFormat="false" ht="15" hidden="false" customHeight="false" outlineLevel="0" collapsed="false">
      <c r="A463" s="7" t="s">
        <v>306</v>
      </c>
      <c r="B463" s="7" t="str">
        <f aca="false">IFERROR(INDEX('Source'!$C:$C,MATCH($A463,'Source'!$B:$B,0)),"")</f>
        <v>ICE &amp; GO</v>
      </c>
      <c r="C463" s="8" t="n">
        <f aca="false">SUMIFS('Source'!$D:$D,'Source'!$A:$A,"102 - Orthopedic institutes",'Source'!$B:$B,$A463)</f>
        <v>17</v>
      </c>
      <c r="D463" s="8" t="n">
        <f aca="false">SUMIFS('Source'!$F:$F,'Source'!$A:$A,"102 - Orthopedic institutes",'Source'!$B:$B,$A463)</f>
        <v>11</v>
      </c>
      <c r="E463" s="8" t="n">
        <f aca="false">D463*$J$5</f>
        <v>13.8947368421053</v>
      </c>
      <c r="F463" s="8" t="n">
        <f aca="false">E463-C463</f>
        <v>-3.10526315789474</v>
      </c>
      <c r="G463" s="9" t="n">
        <f aca="false">IF(AND(C463=0,E463=0),0,IF(C463=0,"New",(E463-C463)/C463))</f>
        <v>-0.18266253869969</v>
      </c>
      <c r="H463" s="8" t="n">
        <f aca="false">SUMIFS('Source'!$E:$E,'Source'!$A:$A,"102 - Orthopedic institutes",'Source'!$B:$B,$A463)</f>
        <v>349.93</v>
      </c>
      <c r="I463" s="8" t="n">
        <f aca="false">SUMIFS('Source'!$G:$G,'Source'!$A:$A,"102 - Orthopedic institutes",'Source'!$B:$B,$A463)</f>
        <v>229.48</v>
      </c>
      <c r="J463" s="8" t="n">
        <f aca="false">I463*$J$5</f>
        <v>289.869473684211</v>
      </c>
      <c r="K463" s="8" t="n">
        <f aca="false">J463-H463</f>
        <v>-60.0605263157895</v>
      </c>
      <c r="L463" s="9" t="n">
        <f aca="false">IF(AND(H463=0,J463=0),0,IF(H463=0,"New",(J463-H463)/H463))</f>
        <v>-0.171635830925584</v>
      </c>
      <c r="M463" s="7" t="str">
        <f aca="false">IF(AND(OR(C463&lt;&gt;0,H463&lt;&gt;0),D463=0,I463=0),"DROP",IF(AND(OR(D463&lt;&gt;0,I463&lt;&gt;0),C463=0,H463=0),"NEW",""))</f>
        <v/>
      </c>
    </row>
    <row r="464" customFormat="false" ht="15" hidden="false" customHeight="false" outlineLevel="0" collapsed="false">
      <c r="A464" s="7" t="s">
        <v>278</v>
      </c>
      <c r="B464" s="7" t="str">
        <f aca="false">IFERROR(INDEX('Source'!$C:$C,MATCH($A464,'Source'!$B:$B,0)),"")</f>
        <v>סד לילה לבוהן</v>
      </c>
      <c r="C464" s="8" t="n">
        <f aca="false">SUMIFS('Source'!$D:$D,'Source'!$A:$A,"102 - Orthopedic institutes",'Source'!$B:$B,$A464)</f>
        <v>49</v>
      </c>
      <c r="D464" s="8" t="n">
        <f aca="false">SUMIFS('Source'!$F:$F,'Source'!$A:$A,"102 - Orthopedic institutes",'Source'!$B:$B,$A464)</f>
        <v>51</v>
      </c>
      <c r="E464" s="8" t="n">
        <f aca="false">D464*$J$5</f>
        <v>64.421052631579</v>
      </c>
      <c r="F464" s="8" t="n">
        <f aca="false">E464-C464</f>
        <v>15.4210526315789</v>
      </c>
      <c r="G464" s="9" t="n">
        <f aca="false">IF(AND(C464=0,E464=0),0,IF(C464=0,"New",(E464-C464)/C464))</f>
        <v>0.314715359828142</v>
      </c>
      <c r="H464" s="8" t="n">
        <f aca="false">SUMIFS('Source'!$E:$E,'Source'!$A:$A,"102 - Orthopedic institutes",'Source'!$B:$B,$A464)</f>
        <v>2940</v>
      </c>
      <c r="I464" s="8" t="n">
        <f aca="false">SUMIFS('Source'!$G:$G,'Source'!$A:$A,"102 - Orthopedic institutes",'Source'!$B:$B,$A464)</f>
        <v>3060</v>
      </c>
      <c r="J464" s="8" t="n">
        <f aca="false">I464*$J$5</f>
        <v>3865.26315789474</v>
      </c>
      <c r="K464" s="8" t="n">
        <f aca="false">J464-H464</f>
        <v>925.263157894737</v>
      </c>
      <c r="L464" s="9" t="n">
        <f aca="false">IF(AND(H464=0,J464=0),0,IF(H464=0,"New",(J464-H464)/H464))</f>
        <v>0.314715359828142</v>
      </c>
      <c r="M464" s="7" t="str">
        <f aca="false">IF(AND(OR(C464&lt;&gt;0,H464&lt;&gt;0),D464=0,I464=0),"DROP",IF(AND(OR(D464&lt;&gt;0,I464&lt;&gt;0),C464=0,H464=0),"NEW",""))</f>
        <v/>
      </c>
    </row>
    <row r="465" customFormat="false" ht="15" hidden="false" customHeight="false" outlineLevel="0" collapsed="false">
      <c r="A465" s="7" t="s">
        <v>385</v>
      </c>
      <c r="B465" s="7" t="str">
        <f aca="false">IFERROR(INDEX('Source'!$C:$C,MATCH($A465,'Source'!$B:$B,0)),"")</f>
        <v>מגן ברך מוצלב+מוטות</v>
      </c>
      <c r="C465" s="8" t="n">
        <f aca="false">SUMIFS('Source'!$D:$D,'Source'!$A:$A,"102 - Orthopedic institutes",'Source'!$B:$B,$A465)</f>
        <v>-1</v>
      </c>
      <c r="D465" s="8" t="n">
        <f aca="false">SUMIFS('Source'!$F:$F,'Source'!$A:$A,"102 - Orthopedic institutes",'Source'!$B:$B,$A465)</f>
        <v>0</v>
      </c>
      <c r="E465" s="8" t="n">
        <f aca="false">D465*$J$5</f>
        <v>0</v>
      </c>
      <c r="F465" s="8" t="n">
        <f aca="false">E465-C465</f>
        <v>1</v>
      </c>
      <c r="G465" s="9" t="n">
        <f aca="false">IF(AND(C465=0,E465=0),0,IF(C465=0,"New",(E465-C465)/C465))</f>
        <v>-1</v>
      </c>
      <c r="H465" s="8" t="n">
        <f aca="false">SUMIFS('Source'!$E:$E,'Source'!$A:$A,"102 - Orthopedic institutes",'Source'!$B:$B,$A465)</f>
        <v>-118.13</v>
      </c>
      <c r="I465" s="8" t="n">
        <f aca="false">SUMIFS('Source'!$G:$G,'Source'!$A:$A,"102 - Orthopedic institutes",'Source'!$B:$B,$A465)</f>
        <v>0</v>
      </c>
      <c r="J465" s="8" t="n">
        <f aca="false">I465*$J$5</f>
        <v>0</v>
      </c>
      <c r="K465" s="8" t="n">
        <f aca="false">J465-H465</f>
        <v>118.13</v>
      </c>
      <c r="L465" s="9" t="n">
        <f aca="false">IF(AND(H465=0,J465=0),0,IF(H465=0,"New",(J465-H465)/H465))</f>
        <v>-1</v>
      </c>
      <c r="M465" s="7" t="str">
        <f aca="false">IF(AND(OR(C465&lt;&gt;0,H465&lt;&gt;0),D465=0,I465=0),"DROP",IF(AND(OR(D465&lt;&gt;0,I465&lt;&gt;0),C465=0,H465=0),"NEW",""))</f>
        <v>DROP</v>
      </c>
    </row>
    <row r="466" customFormat="false" ht="15" hidden="false" customHeight="false" outlineLevel="0" collapsed="false">
      <c r="A466" s="7" t="s">
        <v>792</v>
      </c>
      <c r="B466" s="7" t="str">
        <f aca="false">IFERROR(INDEX('Source'!$C:$C,MATCH($A466,'Source'!$B:$B,0)),"")</f>
        <v>מ. ברך אפור + כרית סיליקון</v>
      </c>
      <c r="C466" s="8" t="n">
        <f aca="false">SUMIFS('Source'!$D:$D,'Source'!$A:$A,"102 - Orthopedic institutes",'Source'!$B:$B,$A466)</f>
        <v>1</v>
      </c>
      <c r="D466" s="8" t="n">
        <f aca="false">SUMIFS('Source'!$F:$F,'Source'!$A:$A,"102 - Orthopedic institutes",'Source'!$B:$B,$A466)</f>
        <v>0</v>
      </c>
      <c r="E466" s="8" t="n">
        <f aca="false">D466*$J$5</f>
        <v>0</v>
      </c>
      <c r="F466" s="8" t="n">
        <f aca="false">E466-C466</f>
        <v>-1</v>
      </c>
      <c r="G466" s="9" t="n">
        <f aca="false">IF(AND(C466=0,E466=0),0,IF(C466=0,"New",(E466-C466)/C466))</f>
        <v>-1</v>
      </c>
      <c r="H466" s="8" t="n">
        <f aca="false">SUMIFS('Source'!$E:$E,'Source'!$A:$A,"102 - Orthopedic institutes",'Source'!$B:$B,$A466)</f>
        <v>118.01</v>
      </c>
      <c r="I466" s="8" t="n">
        <f aca="false">SUMIFS('Source'!$G:$G,'Source'!$A:$A,"102 - Orthopedic institutes",'Source'!$B:$B,$A466)</f>
        <v>0</v>
      </c>
      <c r="J466" s="8" t="n">
        <f aca="false">I466*$J$5</f>
        <v>0</v>
      </c>
      <c r="K466" s="8" t="n">
        <f aca="false">J466-H466</f>
        <v>-118.01</v>
      </c>
      <c r="L466" s="9" t="n">
        <f aca="false">IF(AND(H466=0,J466=0),0,IF(H466=0,"New",(J466-H466)/H466))</f>
        <v>-1</v>
      </c>
      <c r="M466" s="7" t="str">
        <f aca="false">IF(AND(OR(C466&lt;&gt;0,H466&lt;&gt;0),D466=0,I466=0),"DROP",IF(AND(OR(D466&lt;&gt;0,I466&lt;&gt;0),C466=0,H466=0),"NEW",""))</f>
        <v>DROP</v>
      </c>
    </row>
    <row r="467" customFormat="false" ht="15" hidden="false" customHeight="false" outlineLevel="0" collapsed="false">
      <c r="A467" s="7" t="s">
        <v>793</v>
      </c>
      <c r="B467" s="7" t="str">
        <f aca="false">IFERROR(INDEX('Source'!$C:$C,MATCH($A467,'Source'!$B:$B,0)),"")</f>
        <v>מ. ברך אפור + כרית סיליקון</v>
      </c>
      <c r="C467" s="8" t="n">
        <f aca="false">SUMIFS('Source'!$D:$D,'Source'!$A:$A,"102 - Orthopedic institutes",'Source'!$B:$B,$A467)</f>
        <v>1</v>
      </c>
      <c r="D467" s="8" t="n">
        <f aca="false">SUMIFS('Source'!$F:$F,'Source'!$A:$A,"102 - Orthopedic institutes",'Source'!$B:$B,$A467)</f>
        <v>0</v>
      </c>
      <c r="E467" s="8" t="n">
        <f aca="false">D467*$J$5</f>
        <v>0</v>
      </c>
      <c r="F467" s="8" t="n">
        <f aca="false">E467-C467</f>
        <v>-1</v>
      </c>
      <c r="G467" s="9" t="n">
        <f aca="false">IF(AND(C467=0,E467=0),0,IF(C467=0,"New",(E467-C467)/C467))</f>
        <v>-1</v>
      </c>
      <c r="H467" s="8" t="n">
        <f aca="false">SUMIFS('Source'!$E:$E,'Source'!$A:$A,"102 - Orthopedic institutes",'Source'!$B:$B,$A467)</f>
        <v>118</v>
      </c>
      <c r="I467" s="8" t="n">
        <f aca="false">SUMIFS('Source'!$G:$G,'Source'!$A:$A,"102 - Orthopedic institutes",'Source'!$B:$B,$A467)</f>
        <v>0</v>
      </c>
      <c r="J467" s="8" t="n">
        <f aca="false">I467*$J$5</f>
        <v>0</v>
      </c>
      <c r="K467" s="8" t="n">
        <f aca="false">J467-H467</f>
        <v>-118</v>
      </c>
      <c r="L467" s="9" t="n">
        <f aca="false">IF(AND(H467=0,J467=0),0,IF(H467=0,"New",(J467-H467)/H467))</f>
        <v>-1</v>
      </c>
      <c r="M467" s="7" t="str">
        <f aca="false">IF(AND(OR(C467&lt;&gt;0,H467&lt;&gt;0),D467=0,I467=0),"DROP",IF(AND(OR(D467&lt;&gt;0,I467&lt;&gt;0),C467=0,H467=0),"NEW",""))</f>
        <v>DROP</v>
      </c>
    </row>
    <row r="468" customFormat="false" ht="15" hidden="false" customHeight="false" outlineLevel="0" collapsed="false">
      <c r="A468" s="7" t="s">
        <v>794</v>
      </c>
      <c r="B468" s="7" t="str">
        <f aca="false">IFERROR(INDEX('Source'!$C:$C,MATCH($A468,'Source'!$B:$B,0)),"")</f>
        <v>מ. ברך אפור + כרית סיליקון</v>
      </c>
      <c r="C468" s="8" t="n">
        <f aca="false">SUMIFS('Source'!$D:$D,'Source'!$A:$A,"102 - Orthopedic institutes",'Source'!$B:$B,$A468)</f>
        <v>1</v>
      </c>
      <c r="D468" s="8" t="n">
        <f aca="false">SUMIFS('Source'!$F:$F,'Source'!$A:$A,"102 - Orthopedic institutes",'Source'!$B:$B,$A468)</f>
        <v>0</v>
      </c>
      <c r="E468" s="8" t="n">
        <f aca="false">D468*$J$5</f>
        <v>0</v>
      </c>
      <c r="F468" s="8" t="n">
        <f aca="false">E468-C468</f>
        <v>-1</v>
      </c>
      <c r="G468" s="9" t="n">
        <f aca="false">IF(AND(C468=0,E468=0),0,IF(C468=0,"New",(E468-C468)/C468))</f>
        <v>-1</v>
      </c>
      <c r="H468" s="8" t="n">
        <f aca="false">SUMIFS('Source'!$E:$E,'Source'!$A:$A,"102 - Orthopedic institutes",'Source'!$B:$B,$A468)</f>
        <v>118</v>
      </c>
      <c r="I468" s="8" t="n">
        <f aca="false">SUMIFS('Source'!$G:$G,'Source'!$A:$A,"102 - Orthopedic institutes",'Source'!$B:$B,$A468)</f>
        <v>0</v>
      </c>
      <c r="J468" s="8" t="n">
        <f aca="false">I468*$J$5</f>
        <v>0</v>
      </c>
      <c r="K468" s="8" t="n">
        <f aca="false">J468-H468</f>
        <v>-118</v>
      </c>
      <c r="L468" s="9" t="n">
        <f aca="false">IF(AND(H468=0,J468=0),0,IF(H468=0,"New",(J468-H468)/H468))</f>
        <v>-1</v>
      </c>
      <c r="M468" s="7" t="str">
        <f aca="false">IF(AND(OR(C468&lt;&gt;0,H468&lt;&gt;0),D468=0,I468=0),"DROP",IF(AND(OR(D468&lt;&gt;0,I468&lt;&gt;0),C468=0,H468=0),"NEW",""))</f>
        <v>DROP</v>
      </c>
    </row>
    <row r="469" customFormat="false" ht="15" hidden="false" customHeight="false" outlineLevel="0" collapsed="false">
      <c r="A469" s="7" t="s">
        <v>210</v>
      </c>
      <c r="B469" s="7" t="str">
        <f aca="false">IFERROR(INDEX('Source'!$C:$C,MATCH($A469,'Source'!$B:$B,0)),"")</f>
        <v>סד לאגודל</v>
      </c>
      <c r="C469" s="8" t="n">
        <f aca="false">SUMIFS('Source'!$D:$D,'Source'!$A:$A,"102 - Orthopedic institutes",'Source'!$B:$B,$A469)</f>
        <v>2</v>
      </c>
      <c r="D469" s="8" t="n">
        <f aca="false">SUMIFS('Source'!$F:$F,'Source'!$A:$A,"102 - Orthopedic institutes",'Source'!$B:$B,$A469)</f>
        <v>3</v>
      </c>
      <c r="E469" s="8" t="n">
        <f aca="false">D469*$J$5</f>
        <v>3.78947368421053</v>
      </c>
      <c r="F469" s="8" t="n">
        <f aca="false">E469-C469</f>
        <v>1.78947368421053</v>
      </c>
      <c r="G469" s="9" t="n">
        <f aca="false">IF(AND(C469=0,E469=0),0,IF(C469=0,"New",(E469-C469)/C469))</f>
        <v>0.894736842105263</v>
      </c>
      <c r="H469" s="8" t="n">
        <f aca="false">SUMIFS('Source'!$E:$E,'Source'!$A:$A,"102 - Orthopedic institutes",'Source'!$B:$B,$A469)</f>
        <v>191.27</v>
      </c>
      <c r="I469" s="8" t="n">
        <f aca="false">SUMIFS('Source'!$G:$G,'Source'!$A:$A,"102 - Orthopedic institutes",'Source'!$B:$B,$A469)</f>
        <v>309.21</v>
      </c>
      <c r="J469" s="8" t="n">
        <f aca="false">I469*$J$5</f>
        <v>390.581052631579</v>
      </c>
      <c r="K469" s="8" t="n">
        <f aca="false">J469-H469</f>
        <v>199.311052631579</v>
      </c>
      <c r="L469" s="9" t="n">
        <f aca="false">IF(AND(H469=0,J469=0),0,IF(H469=0,"New",(J469-H469)/H469))</f>
        <v>1.04204032326857</v>
      </c>
      <c r="M469" s="7" t="str">
        <f aca="false">IF(AND(OR(C469&lt;&gt;0,H469&lt;&gt;0),D469=0,I469=0),"DROP",IF(AND(OR(D469&lt;&gt;0,I469&lt;&gt;0),C469=0,H469=0),"NEW",""))</f>
        <v/>
      </c>
    </row>
    <row r="470" customFormat="false" ht="15" hidden="false" customHeight="false" outlineLevel="0" collapsed="false">
      <c r="A470" s="7" t="s">
        <v>795</v>
      </c>
      <c r="B470" s="7" t="str">
        <f aca="false">IFERROR(INDEX('Source'!$C:$C,MATCH($A470,'Source'!$B:$B,0)),"")</f>
        <v>מגן קרסול + סיליקון</v>
      </c>
      <c r="C470" s="8" t="n">
        <f aca="false">SUMIFS('Source'!$D:$D,'Source'!$A:$A,"102 - Orthopedic institutes",'Source'!$B:$B,$A470)</f>
        <v>2</v>
      </c>
      <c r="D470" s="8" t="n">
        <f aca="false">SUMIFS('Source'!$F:$F,'Source'!$A:$A,"102 - Orthopedic institutes",'Source'!$B:$B,$A470)</f>
        <v>1</v>
      </c>
      <c r="E470" s="8" t="n">
        <f aca="false">D470*$J$5</f>
        <v>1.26315789473684</v>
      </c>
      <c r="F470" s="8" t="n">
        <f aca="false">E470-C470</f>
        <v>-0.736842105263158</v>
      </c>
      <c r="G470" s="9" t="n">
        <f aca="false">IF(AND(C470=0,E470=0),0,IF(C470=0,"New",(E470-C470)/C470))</f>
        <v>-0.368421052631579</v>
      </c>
      <c r="H470" s="8" t="n">
        <f aca="false">SUMIFS('Source'!$E:$E,'Source'!$A:$A,"102 - Orthopedic institutes",'Source'!$B:$B,$A470)</f>
        <v>330</v>
      </c>
      <c r="I470" s="8" t="n">
        <f aca="false">SUMIFS('Source'!$G:$G,'Source'!$A:$A,"102 - Orthopedic institutes",'Source'!$B:$B,$A470)</f>
        <v>212.75</v>
      </c>
      <c r="J470" s="8" t="n">
        <f aca="false">I470*$J$5</f>
        <v>268.736842105263</v>
      </c>
      <c r="K470" s="8" t="n">
        <f aca="false">J470-H470</f>
        <v>-61.2631578947369</v>
      </c>
      <c r="L470" s="9" t="n">
        <f aca="false">IF(AND(H470=0,J470=0),0,IF(H470=0,"New",(J470-H470)/H470))</f>
        <v>-0.185645933014354</v>
      </c>
      <c r="M470" s="7" t="str">
        <f aca="false">IF(AND(OR(C470&lt;&gt;0,H470&lt;&gt;0),D470=0,I470=0),"DROP",IF(AND(OR(D470&lt;&gt;0,I470&lt;&gt;0),C470=0,H470=0),"NEW",""))</f>
        <v/>
      </c>
    </row>
    <row r="471" customFormat="false" ht="15" hidden="false" customHeight="false" outlineLevel="0" collapsed="false">
      <c r="A471" s="7" t="s">
        <v>301</v>
      </c>
      <c r="B471" s="7" t="str">
        <f aca="false">IFERROR(INDEX('Source'!$C:$C,MATCH($A471,'Source'!$B:$B,0)),"")</f>
        <v>כפפת אגודל לחץ</v>
      </c>
      <c r="C471" s="8" t="n">
        <f aca="false">SUMIFS('Source'!$D:$D,'Source'!$A:$A,"102 - Orthopedic institutes",'Source'!$B:$B,$A471)</f>
        <v>3</v>
      </c>
      <c r="D471" s="8" t="n">
        <f aca="false">SUMIFS('Source'!$F:$F,'Source'!$A:$A,"102 - Orthopedic institutes",'Source'!$B:$B,$A471)</f>
        <v>0</v>
      </c>
      <c r="E471" s="8" t="n">
        <f aca="false">D471*$J$5</f>
        <v>0</v>
      </c>
      <c r="F471" s="8" t="n">
        <f aca="false">E471-C471</f>
        <v>-3</v>
      </c>
      <c r="G471" s="9" t="n">
        <f aca="false">IF(AND(C471=0,E471=0),0,IF(C471=0,"New",(E471-C471)/C471))</f>
        <v>-1</v>
      </c>
      <c r="H471" s="8" t="n">
        <f aca="false">SUMIFS('Source'!$E:$E,'Source'!$A:$A,"102 - Orthopedic institutes",'Source'!$B:$B,$A471)</f>
        <v>114.99</v>
      </c>
      <c r="I471" s="8" t="n">
        <f aca="false">SUMIFS('Source'!$G:$G,'Source'!$A:$A,"102 - Orthopedic institutes",'Source'!$B:$B,$A471)</f>
        <v>0</v>
      </c>
      <c r="J471" s="8" t="n">
        <f aca="false">I471*$J$5</f>
        <v>0</v>
      </c>
      <c r="K471" s="8" t="n">
        <f aca="false">J471-H471</f>
        <v>-114.99</v>
      </c>
      <c r="L471" s="9" t="n">
        <f aca="false">IF(AND(H471=0,J471=0),0,IF(H471=0,"New",(J471-H471)/H471))</f>
        <v>-1</v>
      </c>
      <c r="M471" s="7" t="str">
        <f aca="false">IF(AND(OR(C471&lt;&gt;0,H471&lt;&gt;0),D471=0,I471=0),"DROP",IF(AND(OR(D471&lt;&gt;0,I471&lt;&gt;0),C471=0,H471=0),"NEW",""))</f>
        <v>DROP</v>
      </c>
    </row>
    <row r="472" customFormat="false" ht="15" hidden="false" customHeight="false" outlineLevel="0" collapsed="false">
      <c r="A472" s="7" t="s">
        <v>587</v>
      </c>
      <c r="B472" s="7" t="str">
        <f aca="false">IFERROR(INDEX('Source'!$C:$C,MATCH($A472,'Source'!$B:$B,0)),"")</f>
        <v>חבק טניס תוספת מ</v>
      </c>
      <c r="C472" s="8" t="n">
        <f aca="false">SUMIFS('Source'!$D:$D,'Source'!$A:$A,"102 - Orthopedic institutes",'Source'!$B:$B,$A472)</f>
        <v>1</v>
      </c>
      <c r="D472" s="8" t="n">
        <f aca="false">SUMIFS('Source'!$F:$F,'Source'!$A:$A,"102 - Orthopedic institutes",'Source'!$B:$B,$A472)</f>
        <v>0</v>
      </c>
      <c r="E472" s="8" t="n">
        <f aca="false">D472*$J$5</f>
        <v>0</v>
      </c>
      <c r="F472" s="8" t="n">
        <f aca="false">E472-C472</f>
        <v>-1</v>
      </c>
      <c r="G472" s="9" t="n">
        <f aca="false">IF(AND(C472=0,E472=0),0,IF(C472=0,"New",(E472-C472)/C472))</f>
        <v>-1</v>
      </c>
      <c r="H472" s="8" t="n">
        <f aca="false">SUMIFS('Source'!$E:$E,'Source'!$A:$A,"102 - Orthopedic institutes",'Source'!$B:$B,$A472)</f>
        <v>113.38</v>
      </c>
      <c r="I472" s="8" t="n">
        <f aca="false">SUMIFS('Source'!$G:$G,'Source'!$A:$A,"102 - Orthopedic institutes",'Source'!$B:$B,$A472)</f>
        <v>0</v>
      </c>
      <c r="J472" s="8" t="n">
        <f aca="false">I472*$J$5</f>
        <v>0</v>
      </c>
      <c r="K472" s="8" t="n">
        <f aca="false">J472-H472</f>
        <v>-113.38</v>
      </c>
      <c r="L472" s="9" t="n">
        <f aca="false">IF(AND(H472=0,J472=0),0,IF(H472=0,"New",(J472-H472)/H472))</f>
        <v>-1</v>
      </c>
      <c r="M472" s="7" t="str">
        <f aca="false">IF(AND(OR(C472&lt;&gt;0,H472&lt;&gt;0),D472=0,I472=0),"DROP",IF(AND(OR(D472&lt;&gt;0,I472&lt;&gt;0),C472=0,H472=0),"NEW",""))</f>
        <v>DROP</v>
      </c>
    </row>
    <row r="473" customFormat="false" ht="15" hidden="false" customHeight="false" outlineLevel="0" collapsed="false">
      <c r="A473" s="7" t="s">
        <v>796</v>
      </c>
      <c r="B473" s="7" t="str">
        <f aca="false">IFERROR(INDEX('Source'!$C:$C,MATCH($A473,'Source'!$B:$B,0)),"")</f>
        <v>צוארון עממי</v>
      </c>
      <c r="C473" s="8" t="n">
        <f aca="false">SUMIFS('Source'!$D:$D,'Source'!$A:$A,"102 - Orthopedic institutes",'Source'!$B:$B,$A473)</f>
        <v>8</v>
      </c>
      <c r="D473" s="8" t="n">
        <f aca="false">SUMIFS('Source'!$F:$F,'Source'!$A:$A,"102 - Orthopedic institutes",'Source'!$B:$B,$A473)</f>
        <v>4</v>
      </c>
      <c r="E473" s="8" t="n">
        <f aca="false">D473*$J$5</f>
        <v>5.05263157894737</v>
      </c>
      <c r="F473" s="8" t="n">
        <f aca="false">E473-C473</f>
        <v>-2.94736842105263</v>
      </c>
      <c r="G473" s="9" t="n">
        <f aca="false">IF(AND(C473=0,E473=0),0,IF(C473=0,"New",(E473-C473)/C473))</f>
        <v>-0.368421052631579</v>
      </c>
      <c r="H473" s="8" t="n">
        <f aca="false">SUMIFS('Source'!$E:$E,'Source'!$A:$A,"102 - Orthopedic institutes",'Source'!$B:$B,$A473)</f>
        <v>287.66</v>
      </c>
      <c r="I473" s="8" t="n">
        <f aca="false">SUMIFS('Source'!$G:$G,'Source'!$A:$A,"102 - Orthopedic institutes",'Source'!$B:$B,$A473)</f>
        <v>174.71</v>
      </c>
      <c r="J473" s="8" t="n">
        <f aca="false">I473*$J$5</f>
        <v>220.686315789474</v>
      </c>
      <c r="K473" s="8" t="n">
        <f aca="false">J473-H473</f>
        <v>-66.9736842105263</v>
      </c>
      <c r="L473" s="9" t="n">
        <f aca="false">IF(AND(H473=0,J473=0),0,IF(H473=0,"New",(J473-H473)/H473))</f>
        <v>-0.2328223743674</v>
      </c>
      <c r="M473" s="7" t="str">
        <f aca="false">IF(AND(OR(C473&lt;&gt;0,H473&lt;&gt;0),D473=0,I473=0),"DROP",IF(AND(OR(D473&lt;&gt;0,I473&lt;&gt;0),C473=0,H473=0),"NEW",""))</f>
        <v/>
      </c>
    </row>
    <row r="474" customFormat="false" ht="15" hidden="false" customHeight="false" outlineLevel="0" collapsed="false">
      <c r="A474" s="7" t="s">
        <v>216</v>
      </c>
      <c r="B474" s="7" t="str">
        <f aca="false">IFERROR(INDEX('Source'!$C:$C,MATCH($A474,'Source'!$B:$B,0)),"")</f>
        <v>מגן ברך ארוך</v>
      </c>
      <c r="C474" s="8" t="n">
        <f aca="false">SUMIFS('Source'!$D:$D,'Source'!$A:$A,"102 - Orthopedic institutes",'Source'!$B:$B,$A474)</f>
        <v>4</v>
      </c>
      <c r="D474" s="8" t="n">
        <f aca="false">SUMIFS('Source'!$F:$F,'Source'!$A:$A,"102 - Orthopedic institutes",'Source'!$B:$B,$A474)</f>
        <v>1</v>
      </c>
      <c r="E474" s="8" t="n">
        <f aca="false">D474*$J$5</f>
        <v>1.26315789473684</v>
      </c>
      <c r="F474" s="8" t="n">
        <f aca="false">E474-C474</f>
        <v>-2.73684210526316</v>
      </c>
      <c r="G474" s="9" t="n">
        <f aca="false">IF(AND(C474=0,E474=0),0,IF(C474=0,"New",(E474-C474)/C474))</f>
        <v>-0.68421052631579</v>
      </c>
      <c r="H474" s="8" t="n">
        <f aca="false">SUMIFS('Source'!$E:$E,'Source'!$A:$A,"102 - Orthopedic institutes",'Source'!$B:$B,$A474)</f>
        <v>149.87</v>
      </c>
      <c r="I474" s="8" t="n">
        <f aca="false">SUMIFS('Source'!$G:$G,'Source'!$A:$A,"102 - Orthopedic institutes",'Source'!$B:$B,$A474)</f>
        <v>37.45</v>
      </c>
      <c r="J474" s="8" t="n">
        <f aca="false">I474*$J$5</f>
        <v>47.3052631578947</v>
      </c>
      <c r="K474" s="8" t="n">
        <f aca="false">J474-H474</f>
        <v>-102.564736842105</v>
      </c>
      <c r="L474" s="9" t="n">
        <f aca="false">IF(AND(H474=0,J474=0),0,IF(H474=0,"New",(J474-H474)/H474))</f>
        <v>-0.684358022566927</v>
      </c>
      <c r="M474" s="7" t="str">
        <f aca="false">IF(AND(OR(C474&lt;&gt;0,H474&lt;&gt;0),D474=0,I474=0),"DROP",IF(AND(OR(D474&lt;&gt;0,I474&lt;&gt;0),C474=0,H474=0),"NEW",""))</f>
        <v/>
      </c>
    </row>
    <row r="475" customFormat="false" ht="15" hidden="false" customHeight="false" outlineLevel="0" collapsed="false">
      <c r="A475" s="7" t="s">
        <v>104</v>
      </c>
      <c r="B475" s="7" t="str">
        <f aca="false">IFERROR(INDEX('Source'!$C:$C,MATCH($A475,'Source'!$B:$B,0)),"")</f>
        <v>מגן ברך ארוך בז'</v>
      </c>
      <c r="C475" s="8" t="n">
        <f aca="false">SUMIFS('Source'!$D:$D,'Source'!$A:$A,"102 - Orthopedic institutes",'Source'!$B:$B,$A475)</f>
        <v>3</v>
      </c>
      <c r="D475" s="8" t="n">
        <f aca="false">SUMIFS('Source'!$F:$F,'Source'!$A:$A,"102 - Orthopedic institutes",'Source'!$B:$B,$A475)</f>
        <v>0</v>
      </c>
      <c r="E475" s="8" t="n">
        <f aca="false">D475*$J$5</f>
        <v>0</v>
      </c>
      <c r="F475" s="8" t="n">
        <f aca="false">E475-C475</f>
        <v>-3</v>
      </c>
      <c r="G475" s="9" t="n">
        <f aca="false">IF(AND(C475=0,E475=0),0,IF(C475=0,"New",(E475-C475)/C475))</f>
        <v>-1</v>
      </c>
      <c r="H475" s="8" t="n">
        <f aca="false">SUMIFS('Source'!$E:$E,'Source'!$A:$A,"102 - Orthopedic institutes",'Source'!$B:$B,$A475)</f>
        <v>112.36</v>
      </c>
      <c r="I475" s="8" t="n">
        <f aca="false">SUMIFS('Source'!$G:$G,'Source'!$A:$A,"102 - Orthopedic institutes",'Source'!$B:$B,$A475)</f>
        <v>0</v>
      </c>
      <c r="J475" s="8" t="n">
        <f aca="false">I475*$J$5</f>
        <v>0</v>
      </c>
      <c r="K475" s="8" t="n">
        <f aca="false">J475-H475</f>
        <v>-112.36</v>
      </c>
      <c r="L475" s="9" t="n">
        <f aca="false">IF(AND(H475=0,J475=0),0,IF(H475=0,"New",(J475-H475)/H475))</f>
        <v>-1</v>
      </c>
      <c r="M475" s="7" t="str">
        <f aca="false">IF(AND(OR(C475&lt;&gt;0,H475&lt;&gt;0),D475=0,I475=0),"DROP",IF(AND(OR(D475&lt;&gt;0,I475&lt;&gt;0),C475=0,H475=0),"NEW",""))</f>
        <v>DROP</v>
      </c>
    </row>
    <row r="476" customFormat="false" ht="15" hidden="false" customHeight="false" outlineLevel="0" collapsed="false">
      <c r="A476" s="7" t="s">
        <v>564</v>
      </c>
      <c r="B476" s="7" t="str">
        <f aca="false">IFERROR(INDEX('Source'!$C:$C,MATCH($A476,'Source'!$B:$B,0)),"")</f>
        <v>מגן קרסול+כרית סיליקון</v>
      </c>
      <c r="C476" s="8" t="n">
        <f aca="false">SUMIFS('Source'!$D:$D,'Source'!$A:$A,"102 - Orthopedic institutes",'Source'!$B:$B,$A476)</f>
        <v>5</v>
      </c>
      <c r="D476" s="8" t="n">
        <f aca="false">SUMIFS('Source'!$F:$F,'Source'!$A:$A,"102 - Orthopedic institutes",'Source'!$B:$B,$A476)</f>
        <v>7</v>
      </c>
      <c r="E476" s="8" t="n">
        <f aca="false">D476*$J$5</f>
        <v>8.84210526315789</v>
      </c>
      <c r="F476" s="8" t="n">
        <f aca="false">E476-C476</f>
        <v>3.84210526315789</v>
      </c>
      <c r="G476" s="9" t="n">
        <f aca="false">IF(AND(C476=0,E476=0),0,IF(C476=0,"New",(E476-C476)/C476))</f>
        <v>0.768421052631579</v>
      </c>
      <c r="H476" s="8" t="n">
        <f aca="false">SUMIFS('Source'!$E:$E,'Source'!$A:$A,"102 - Orthopedic institutes",'Source'!$B:$B,$A476)</f>
        <v>378</v>
      </c>
      <c r="I476" s="8" t="n">
        <f aca="false">SUMIFS('Source'!$G:$G,'Source'!$A:$A,"102 - Orthopedic institutes",'Source'!$B:$B,$A476)</f>
        <v>489.98</v>
      </c>
      <c r="J476" s="8" t="n">
        <f aca="false">I476*$J$5</f>
        <v>618.922105263158</v>
      </c>
      <c r="K476" s="8" t="n">
        <f aca="false">J476-H476</f>
        <v>240.922105263158</v>
      </c>
      <c r="L476" s="9" t="n">
        <f aca="false">IF(AND(H476=0,J476=0),0,IF(H476=0,"New",(J476-H476)/H476))</f>
        <v>0.637360066833751</v>
      </c>
      <c r="M476" s="7" t="str">
        <f aca="false">IF(AND(OR(C476&lt;&gt;0,H476&lt;&gt;0),D476=0,I476=0),"DROP",IF(AND(OR(D476&lt;&gt;0,I476&lt;&gt;0),C476=0,H476=0),"NEW",""))</f>
        <v/>
      </c>
    </row>
    <row r="477" customFormat="false" ht="15" hidden="false" customHeight="false" outlineLevel="0" collapsed="false">
      <c r="A477" s="7" t="s">
        <v>271</v>
      </c>
      <c r="B477" s="7" t="str">
        <f aca="false">IFERROR(INDEX('Source'!$C:$C,MATCH($A477,'Source'!$B:$B,0)),"")</f>
        <v>מגן קרסול שחור</v>
      </c>
      <c r="C477" s="8" t="n">
        <f aca="false">SUMIFS('Source'!$D:$D,'Source'!$A:$A,"102 - Orthopedic institutes",'Source'!$B:$B,$A477)</f>
        <v>8</v>
      </c>
      <c r="D477" s="8" t="n">
        <f aca="false">SUMIFS('Source'!$F:$F,'Source'!$A:$A,"102 - Orthopedic institutes",'Source'!$B:$B,$A477)</f>
        <v>4</v>
      </c>
      <c r="E477" s="8" t="n">
        <f aca="false">D477*$J$5</f>
        <v>5.05263157894737</v>
      </c>
      <c r="F477" s="8" t="n">
        <f aca="false">E477-C477</f>
        <v>-2.94736842105263</v>
      </c>
      <c r="G477" s="9" t="n">
        <f aca="false">IF(AND(C477=0,E477=0),0,IF(C477=0,"New",(E477-C477)/C477))</f>
        <v>-0.368421052631579</v>
      </c>
      <c r="H477" s="8" t="n">
        <f aca="false">SUMIFS('Source'!$E:$E,'Source'!$A:$A,"102 - Orthopedic institutes",'Source'!$B:$B,$A477)</f>
        <v>235.24</v>
      </c>
      <c r="I477" s="8" t="n">
        <f aca="false">SUMIFS('Source'!$G:$G,'Source'!$A:$A,"102 - Orthopedic institutes",'Source'!$B:$B,$A477)</f>
        <v>123.57</v>
      </c>
      <c r="J477" s="8" t="n">
        <f aca="false">I477*$J$5</f>
        <v>156.088421052632</v>
      </c>
      <c r="K477" s="8" t="n">
        <f aca="false">J477-H477</f>
        <v>-79.1515789473685</v>
      </c>
      <c r="L477" s="9" t="n">
        <f aca="false">IF(AND(H477=0,J477=0),0,IF(H477=0,"New",(J477-H477)/H477))</f>
        <v>-0.336471598994085</v>
      </c>
      <c r="M477" s="7" t="str">
        <f aca="false">IF(AND(OR(C477&lt;&gt;0,H477&lt;&gt;0),D477=0,I477=0),"DROP",IF(AND(OR(D477&lt;&gt;0,I477&lt;&gt;0),C477=0,H477=0),"NEW",""))</f>
        <v/>
      </c>
    </row>
    <row r="478" customFormat="false" ht="15" hidden="false" customHeight="false" outlineLevel="0" collapsed="false">
      <c r="A478" s="7" t="s">
        <v>797</v>
      </c>
      <c r="B478" s="7" t="str">
        <f aca="false">IFERROR(INDEX('Source'!$C:$C,MATCH($A478,'Source'!$B:$B,0)),"")</f>
        <v>חגורת אגן  צר מנאופרן</v>
      </c>
      <c r="C478" s="8" t="n">
        <f aca="false">SUMIFS('Source'!$D:$D,'Source'!$A:$A,"102 - Orthopedic institutes",'Source'!$B:$B,$A478)</f>
        <v>1</v>
      </c>
      <c r="D478" s="8" t="n">
        <f aca="false">SUMIFS('Source'!$F:$F,'Source'!$A:$A,"102 - Orthopedic institutes",'Source'!$B:$B,$A478)</f>
        <v>0</v>
      </c>
      <c r="E478" s="8" t="n">
        <f aca="false">D478*$J$5</f>
        <v>0</v>
      </c>
      <c r="F478" s="8" t="n">
        <f aca="false">E478-C478</f>
        <v>-1</v>
      </c>
      <c r="G478" s="9" t="n">
        <f aca="false">IF(AND(C478=0,E478=0),0,IF(C478=0,"New",(E478-C478)/C478))</f>
        <v>-1</v>
      </c>
      <c r="H478" s="8" t="n">
        <f aca="false">SUMIFS('Source'!$E:$E,'Source'!$A:$A,"102 - Orthopedic institutes",'Source'!$B:$B,$A478)</f>
        <v>111.04</v>
      </c>
      <c r="I478" s="8" t="n">
        <f aca="false">SUMIFS('Source'!$G:$G,'Source'!$A:$A,"102 - Orthopedic institutes",'Source'!$B:$B,$A478)</f>
        <v>0</v>
      </c>
      <c r="J478" s="8" t="n">
        <f aca="false">I478*$J$5</f>
        <v>0</v>
      </c>
      <c r="K478" s="8" t="n">
        <f aca="false">J478-H478</f>
        <v>-111.04</v>
      </c>
      <c r="L478" s="9" t="n">
        <f aca="false">IF(AND(H478=0,J478=0),0,IF(H478=0,"New",(J478-H478)/H478))</f>
        <v>-1</v>
      </c>
      <c r="M478" s="7" t="str">
        <f aca="false">IF(AND(OR(C478&lt;&gt;0,H478&lt;&gt;0),D478=0,I478=0),"DROP",IF(AND(OR(D478&lt;&gt;0,I478&lt;&gt;0),C478=0,H478=0),"NEW",""))</f>
        <v>DROP</v>
      </c>
    </row>
    <row r="479" customFormat="false" ht="15" hidden="false" customHeight="false" outlineLevel="0" collapsed="false">
      <c r="A479" s="7" t="s">
        <v>798</v>
      </c>
      <c r="B479" s="7" t="str">
        <f aca="false">IFERROR(INDEX('Source'!$C:$C,MATCH($A479,'Source'!$B:$B,0)),"")</f>
        <v>חגורת אגן  צר מנאופרן</v>
      </c>
      <c r="C479" s="8" t="n">
        <f aca="false">SUMIFS('Source'!$D:$D,'Source'!$A:$A,"102 - Orthopedic institutes",'Source'!$B:$B,$A479)</f>
        <v>0</v>
      </c>
      <c r="D479" s="8" t="n">
        <f aca="false">SUMIFS('Source'!$F:$F,'Source'!$A:$A,"102 - Orthopedic institutes",'Source'!$B:$B,$A479)</f>
        <v>1</v>
      </c>
      <c r="E479" s="8" t="n">
        <f aca="false">D479*$J$5</f>
        <v>1.26315789473684</v>
      </c>
      <c r="F479" s="8" t="n">
        <f aca="false">E479-C479</f>
        <v>1.26315789473684</v>
      </c>
      <c r="G479" s="9" t="str">
        <f aca="false">IF(AND(C479=0,E479=0),0,IF(C479=0,"New",(E479-C479)/C479))</f>
        <v>New</v>
      </c>
      <c r="H479" s="8" t="n">
        <f aca="false">SUMIFS('Source'!$E:$E,'Source'!$A:$A,"102 - Orthopedic institutes",'Source'!$B:$B,$A479)</f>
        <v>0</v>
      </c>
      <c r="I479" s="8" t="n">
        <f aca="false">SUMIFS('Source'!$G:$G,'Source'!$A:$A,"102 - Orthopedic institutes",'Source'!$B:$B,$A479)</f>
        <v>111.03</v>
      </c>
      <c r="J479" s="8" t="n">
        <f aca="false">I479*$J$5</f>
        <v>140.248421052632</v>
      </c>
      <c r="K479" s="8" t="n">
        <f aca="false">J479-H479</f>
        <v>140.248421052632</v>
      </c>
      <c r="L479" s="9" t="str">
        <f aca="false">IF(AND(H479=0,J479=0),0,IF(H479=0,"New",(J479-H479)/H479))</f>
        <v>New</v>
      </c>
      <c r="M479" s="7" t="str">
        <f aca="false">IF(AND(OR(C479&lt;&gt;0,H479&lt;&gt;0),D479=0,I479=0),"DROP",IF(AND(OR(D479&lt;&gt;0,I479&lt;&gt;0),C479=0,H479=0),"NEW",""))</f>
        <v>NEW</v>
      </c>
    </row>
    <row r="480" customFormat="false" ht="15" hidden="false" customHeight="false" outlineLevel="0" collapsed="false">
      <c r="A480" s="7" t="s">
        <v>799</v>
      </c>
      <c r="B480" s="7" t="str">
        <f aca="false">IFERROR(INDEX('Source'!$C:$C,MATCH($A480,'Source'!$B:$B,0)),"")</f>
        <v>סד לקרסול</v>
      </c>
      <c r="C480" s="8" t="n">
        <f aca="false">SUMIFS('Source'!$D:$D,'Source'!$A:$A,"102 - Orthopedic institutes",'Source'!$B:$B,$A480)</f>
        <v>1</v>
      </c>
      <c r="D480" s="8" t="n">
        <f aca="false">SUMIFS('Source'!$F:$F,'Source'!$A:$A,"102 - Orthopedic institutes",'Source'!$B:$B,$A480)</f>
        <v>0</v>
      </c>
      <c r="E480" s="8" t="n">
        <f aca="false">D480*$J$5</f>
        <v>0</v>
      </c>
      <c r="F480" s="8" t="n">
        <f aca="false">E480-C480</f>
        <v>-1</v>
      </c>
      <c r="G480" s="9" t="n">
        <f aca="false">IF(AND(C480=0,E480=0),0,IF(C480=0,"New",(E480-C480)/C480))</f>
        <v>-1</v>
      </c>
      <c r="H480" s="8" t="n">
        <f aca="false">SUMIFS('Source'!$E:$E,'Source'!$A:$A,"102 - Orthopedic institutes",'Source'!$B:$B,$A480)</f>
        <v>110.01</v>
      </c>
      <c r="I480" s="8" t="n">
        <f aca="false">SUMIFS('Source'!$G:$G,'Source'!$A:$A,"102 - Orthopedic institutes",'Source'!$B:$B,$A480)</f>
        <v>0</v>
      </c>
      <c r="J480" s="8" t="n">
        <f aca="false">I480*$J$5</f>
        <v>0</v>
      </c>
      <c r="K480" s="8" t="n">
        <f aca="false">J480-H480</f>
        <v>-110.01</v>
      </c>
      <c r="L480" s="9" t="n">
        <f aca="false">IF(AND(H480=0,J480=0),0,IF(H480=0,"New",(J480-H480)/H480))</f>
        <v>-1</v>
      </c>
      <c r="M480" s="7" t="str">
        <f aca="false">IF(AND(OR(C480&lt;&gt;0,H480&lt;&gt;0),D480=0,I480=0),"DROP",IF(AND(OR(D480&lt;&gt;0,I480&lt;&gt;0),C480=0,H480=0),"NEW",""))</f>
        <v>DROP</v>
      </c>
    </row>
    <row r="481" customFormat="false" ht="15" hidden="false" customHeight="false" outlineLevel="0" collapsed="false">
      <c r="A481" s="7" t="s">
        <v>417</v>
      </c>
      <c r="B481" s="7" t="str">
        <f aca="false">IFERROR(INDEX('Source'!$C:$C,MATCH($A481,'Source'!$B:$B,0)),"")</f>
        <v>חגורת גב סגירה כפולה</v>
      </c>
      <c r="C481" s="8" t="n">
        <f aca="false">SUMIFS('Source'!$D:$D,'Source'!$A:$A,"102 - Orthopedic institutes",'Source'!$B:$B,$A481)</f>
        <v>0</v>
      </c>
      <c r="D481" s="8" t="n">
        <f aca="false">SUMIFS('Source'!$F:$F,'Source'!$A:$A,"102 - Orthopedic institutes",'Source'!$B:$B,$A481)</f>
        <v>1</v>
      </c>
      <c r="E481" s="8" t="n">
        <f aca="false">D481*$J$5</f>
        <v>1.26315789473684</v>
      </c>
      <c r="F481" s="8" t="n">
        <f aca="false">E481-C481</f>
        <v>1.26315789473684</v>
      </c>
      <c r="G481" s="9" t="str">
        <f aca="false">IF(AND(C481=0,E481=0),0,IF(C481=0,"New",(E481-C481)/C481))</f>
        <v>New</v>
      </c>
      <c r="H481" s="8" t="n">
        <f aca="false">SUMIFS('Source'!$E:$E,'Source'!$A:$A,"102 - Orthopedic institutes",'Source'!$B:$B,$A481)</f>
        <v>0</v>
      </c>
      <c r="I481" s="8" t="n">
        <f aca="false">SUMIFS('Source'!$G:$G,'Source'!$A:$A,"102 - Orthopedic institutes",'Source'!$B:$B,$A481)</f>
        <v>108.7</v>
      </c>
      <c r="J481" s="8" t="n">
        <f aca="false">I481*$J$5</f>
        <v>137.305263157895</v>
      </c>
      <c r="K481" s="8" t="n">
        <f aca="false">J481-H481</f>
        <v>137.305263157895</v>
      </c>
      <c r="L481" s="9" t="str">
        <f aca="false">IF(AND(H481=0,J481=0),0,IF(H481=0,"New",(J481-H481)/H481))</f>
        <v>New</v>
      </c>
      <c r="M481" s="7" t="str">
        <f aca="false">IF(AND(OR(C481&lt;&gt;0,H481&lt;&gt;0),D481=0,I481=0),"DROP",IF(AND(OR(D481&lt;&gt;0,I481&lt;&gt;0),C481=0,H481=0),"NEW",""))</f>
        <v>NEW</v>
      </c>
    </row>
    <row r="482" customFormat="false" ht="15" hidden="false" customHeight="false" outlineLevel="0" collapsed="false">
      <c r="A482" s="7" t="s">
        <v>434</v>
      </c>
      <c r="B482" s="7" t="str">
        <f aca="false">IFERROR(INDEX('Source'!$C:$C,MATCH($A482,'Source'!$B:$B,0)),"")</f>
        <v>חגורת גב סגירה כפולה</v>
      </c>
      <c r="C482" s="8" t="n">
        <f aca="false">SUMIFS('Source'!$D:$D,'Source'!$A:$A,"102 - Orthopedic institutes",'Source'!$B:$B,$A482)</f>
        <v>1</v>
      </c>
      <c r="D482" s="8" t="n">
        <f aca="false">SUMIFS('Source'!$F:$F,'Source'!$A:$A,"102 - Orthopedic institutes",'Source'!$B:$B,$A482)</f>
        <v>0</v>
      </c>
      <c r="E482" s="8" t="n">
        <f aca="false">D482*$J$5</f>
        <v>0</v>
      </c>
      <c r="F482" s="8" t="n">
        <f aca="false">E482-C482</f>
        <v>-1</v>
      </c>
      <c r="G482" s="9" t="n">
        <f aca="false">IF(AND(C482=0,E482=0),0,IF(C482=0,"New",(E482-C482)/C482))</f>
        <v>-1</v>
      </c>
      <c r="H482" s="8" t="n">
        <f aca="false">SUMIFS('Source'!$E:$E,'Source'!$A:$A,"102 - Orthopedic institutes",'Source'!$B:$B,$A482)</f>
        <v>108.68</v>
      </c>
      <c r="I482" s="8" t="n">
        <f aca="false">SUMIFS('Source'!$G:$G,'Source'!$A:$A,"102 - Orthopedic institutes",'Source'!$B:$B,$A482)</f>
        <v>0</v>
      </c>
      <c r="J482" s="8" t="n">
        <f aca="false">I482*$J$5</f>
        <v>0</v>
      </c>
      <c r="K482" s="8" t="n">
        <f aca="false">J482-H482</f>
        <v>-108.68</v>
      </c>
      <c r="L482" s="9" t="n">
        <f aca="false">IF(AND(H482=0,J482=0),0,IF(H482=0,"New",(J482-H482)/H482))</f>
        <v>-1</v>
      </c>
      <c r="M482" s="7" t="str">
        <f aca="false">IF(AND(OR(C482&lt;&gt;0,H482&lt;&gt;0),D482=0,I482=0),"DROP",IF(AND(OR(D482&lt;&gt;0,I482&lt;&gt;0),C482=0,H482=0),"NEW",""))</f>
        <v>DROP</v>
      </c>
    </row>
    <row r="483" customFormat="false" ht="15" hidden="false" customHeight="false" outlineLevel="0" collapsed="false">
      <c r="A483" s="7" t="s">
        <v>426</v>
      </c>
      <c r="B483" s="7" t="str">
        <f aca="false">IFERROR(INDEX('Source'!$C:$C,MATCH($A483,'Source'!$B:$B,0)),"")</f>
        <v>חגורת גב סגירה כפולה</v>
      </c>
      <c r="C483" s="8" t="n">
        <f aca="false">SUMIFS('Source'!$D:$D,'Source'!$A:$A,"102 - Orthopedic institutes",'Source'!$B:$B,$A483)</f>
        <v>-1</v>
      </c>
      <c r="D483" s="8" t="n">
        <f aca="false">SUMIFS('Source'!$F:$F,'Source'!$A:$A,"102 - Orthopedic institutes",'Source'!$B:$B,$A483)</f>
        <v>0</v>
      </c>
      <c r="E483" s="8" t="n">
        <f aca="false">D483*$J$5</f>
        <v>0</v>
      </c>
      <c r="F483" s="8" t="n">
        <f aca="false">E483-C483</f>
        <v>1</v>
      </c>
      <c r="G483" s="9" t="n">
        <f aca="false">IF(AND(C483=0,E483=0),0,IF(C483=0,"New",(E483-C483)/C483))</f>
        <v>-1</v>
      </c>
      <c r="H483" s="8" t="n">
        <f aca="false">SUMIFS('Source'!$E:$E,'Source'!$A:$A,"102 - Orthopedic institutes",'Source'!$B:$B,$A483)</f>
        <v>-108.68</v>
      </c>
      <c r="I483" s="8" t="n">
        <f aca="false">SUMIFS('Source'!$G:$G,'Source'!$A:$A,"102 - Orthopedic institutes",'Source'!$B:$B,$A483)</f>
        <v>0</v>
      </c>
      <c r="J483" s="8" t="n">
        <f aca="false">I483*$J$5</f>
        <v>0</v>
      </c>
      <c r="K483" s="8" t="n">
        <f aca="false">J483-H483</f>
        <v>108.68</v>
      </c>
      <c r="L483" s="9" t="n">
        <f aca="false">IF(AND(H483=0,J483=0),0,IF(H483=0,"New",(J483-H483)/H483))</f>
        <v>-1</v>
      </c>
      <c r="M483" s="7" t="str">
        <f aca="false">IF(AND(OR(C483&lt;&gt;0,H483&lt;&gt;0),D483=0,I483=0),"DROP",IF(AND(OR(D483&lt;&gt;0,I483&lt;&gt;0),C483=0,H483=0),"NEW",""))</f>
        <v>DROP</v>
      </c>
    </row>
    <row r="484" customFormat="false" ht="15" hidden="false" customHeight="false" outlineLevel="0" collapsed="false">
      <c r="A484" s="7" t="s">
        <v>636</v>
      </c>
      <c r="B484" s="7" t="str">
        <f aca="false">IFERROR(INDEX('Source'!$C:$C,MATCH($A484,'Source'!$B:$B,0)),"")</f>
        <v>חגורת גב סגירה כפולה</v>
      </c>
      <c r="C484" s="8" t="n">
        <f aca="false">SUMIFS('Source'!$D:$D,'Source'!$A:$A,"102 - Orthopedic institutes",'Source'!$B:$B,$A484)</f>
        <v>1</v>
      </c>
      <c r="D484" s="8" t="n">
        <f aca="false">SUMIFS('Source'!$F:$F,'Source'!$A:$A,"102 - Orthopedic institutes",'Source'!$B:$B,$A484)</f>
        <v>0</v>
      </c>
      <c r="E484" s="8" t="n">
        <f aca="false">D484*$J$5</f>
        <v>0</v>
      </c>
      <c r="F484" s="8" t="n">
        <f aca="false">E484-C484</f>
        <v>-1</v>
      </c>
      <c r="G484" s="9" t="n">
        <f aca="false">IF(AND(C484=0,E484=0),0,IF(C484=0,"New",(E484-C484)/C484))</f>
        <v>-1</v>
      </c>
      <c r="H484" s="8" t="n">
        <f aca="false">SUMIFS('Source'!$E:$E,'Source'!$A:$A,"102 - Orthopedic institutes",'Source'!$B:$B,$A484)</f>
        <v>108.68</v>
      </c>
      <c r="I484" s="8" t="n">
        <f aca="false">SUMIFS('Source'!$G:$G,'Source'!$A:$A,"102 - Orthopedic institutes",'Source'!$B:$B,$A484)</f>
        <v>0</v>
      </c>
      <c r="J484" s="8" t="n">
        <f aca="false">I484*$J$5</f>
        <v>0</v>
      </c>
      <c r="K484" s="8" t="n">
        <f aca="false">J484-H484</f>
        <v>-108.68</v>
      </c>
      <c r="L484" s="9" t="n">
        <f aca="false">IF(AND(H484=0,J484=0),0,IF(H484=0,"New",(J484-H484)/H484))</f>
        <v>-1</v>
      </c>
      <c r="M484" s="7" t="str">
        <f aca="false">IF(AND(OR(C484&lt;&gt;0,H484&lt;&gt;0),D484=0,I484=0),"DROP",IF(AND(OR(D484&lt;&gt;0,I484&lt;&gt;0),C484=0,H484=0),"NEW",""))</f>
        <v>DROP</v>
      </c>
    </row>
    <row r="485" customFormat="false" ht="15" hidden="false" customHeight="false" outlineLevel="0" collapsed="false">
      <c r="A485" s="7" t="s">
        <v>800</v>
      </c>
      <c r="B485" s="7" t="str">
        <f aca="false">IFERROR(INDEX('Source'!$C:$C,MATCH($A485,'Source'!$B:$B,0)),"")</f>
        <v>מ.שוק רגיל</v>
      </c>
      <c r="C485" s="8" t="n">
        <f aca="false">SUMIFS('Source'!$D:$D,'Source'!$A:$A,"102 - Orthopedic institutes",'Source'!$B:$B,$A485)</f>
        <v>1</v>
      </c>
      <c r="D485" s="8" t="n">
        <f aca="false">SUMIFS('Source'!$F:$F,'Source'!$A:$A,"102 - Orthopedic institutes",'Source'!$B:$B,$A485)</f>
        <v>0</v>
      </c>
      <c r="E485" s="8" t="n">
        <f aca="false">D485*$J$5</f>
        <v>0</v>
      </c>
      <c r="F485" s="8" t="n">
        <f aca="false">E485-C485</f>
        <v>-1</v>
      </c>
      <c r="G485" s="9" t="n">
        <f aca="false">IF(AND(C485=0,E485=0),0,IF(C485=0,"New",(E485-C485)/C485))</f>
        <v>-1</v>
      </c>
      <c r="H485" s="8" t="n">
        <f aca="false">SUMIFS('Source'!$E:$E,'Source'!$A:$A,"102 - Orthopedic institutes",'Source'!$B:$B,$A485)</f>
        <v>107.76</v>
      </c>
      <c r="I485" s="8" t="n">
        <f aca="false">SUMIFS('Source'!$G:$G,'Source'!$A:$A,"102 - Orthopedic institutes",'Source'!$B:$B,$A485)</f>
        <v>0</v>
      </c>
      <c r="J485" s="8" t="n">
        <f aca="false">I485*$J$5</f>
        <v>0</v>
      </c>
      <c r="K485" s="8" t="n">
        <f aca="false">J485-H485</f>
        <v>-107.76</v>
      </c>
      <c r="L485" s="9" t="n">
        <f aca="false">IF(AND(H485=0,J485=0),0,IF(H485=0,"New",(J485-H485)/H485))</f>
        <v>-1</v>
      </c>
      <c r="M485" s="7" t="str">
        <f aca="false">IF(AND(OR(C485&lt;&gt;0,H485&lt;&gt;0),D485=0,I485=0),"DROP",IF(AND(OR(D485&lt;&gt;0,I485&lt;&gt;0),C485=0,H485=0),"NEW",""))</f>
        <v>DROP</v>
      </c>
    </row>
    <row r="486" customFormat="false" ht="15" hidden="false" customHeight="false" outlineLevel="0" collapsed="false">
      <c r="A486" s="7" t="s">
        <v>381</v>
      </c>
      <c r="B486" s="7" t="str">
        <f aca="false">IFERROR(INDEX('Source'!$C:$C,MATCH($A486,'Source'!$B:$B,0)),"")</f>
        <v>מגן שוק SC39</v>
      </c>
      <c r="C486" s="8" t="n">
        <f aca="false">SUMIFS('Source'!$D:$D,'Source'!$A:$A,"102 - Orthopedic institutes",'Source'!$B:$B,$A486)</f>
        <v>7</v>
      </c>
      <c r="D486" s="8" t="n">
        <f aca="false">SUMIFS('Source'!$F:$F,'Source'!$A:$A,"102 - Orthopedic institutes",'Source'!$B:$B,$A486)</f>
        <v>6</v>
      </c>
      <c r="E486" s="8" t="n">
        <f aca="false">D486*$J$5</f>
        <v>7.57894736842105</v>
      </c>
      <c r="F486" s="8" t="n">
        <f aca="false">E486-C486</f>
        <v>0.578947368421052</v>
      </c>
      <c r="G486" s="9" t="n">
        <f aca="false">IF(AND(C486=0,E486=0),0,IF(C486=0,"New",(E486-C486)/C486))</f>
        <v>0.0827067669172932</v>
      </c>
      <c r="H486" s="8" t="n">
        <f aca="false">SUMIFS('Source'!$E:$E,'Source'!$A:$A,"102 - Orthopedic institutes",'Source'!$B:$B,$A486)</f>
        <v>1091.89</v>
      </c>
      <c r="I486" s="8" t="n">
        <f aca="false">SUMIFS('Source'!$G:$G,'Source'!$A:$A,"102 - Orthopedic institutes",'Source'!$B:$B,$A486)</f>
        <v>984.14</v>
      </c>
      <c r="J486" s="8" t="n">
        <f aca="false">I486*$J$5</f>
        <v>1243.12421052632</v>
      </c>
      <c r="K486" s="8" t="n">
        <f aca="false">J486-H486</f>
        <v>151.234210526316</v>
      </c>
      <c r="L486" s="9" t="n">
        <f aca="false">IF(AND(H486=0,J486=0),0,IF(H486=0,"New",(J486-H486)/H486))</f>
        <v>0.138506818934431</v>
      </c>
      <c r="M486" s="7" t="str">
        <f aca="false">IF(AND(OR(C486&lt;&gt;0,H486&lt;&gt;0),D486=0,I486=0),"DROP",IF(AND(OR(D486&lt;&gt;0,I486&lt;&gt;0),C486=0,H486=0),"NEW",""))</f>
        <v/>
      </c>
    </row>
    <row r="487" customFormat="false" ht="15" hidden="false" customHeight="false" outlineLevel="0" collapsed="false">
      <c r="A487" s="7" t="s">
        <v>394</v>
      </c>
      <c r="B487" s="7" t="str">
        <f aca="false">IFERROR(INDEX('Source'!$C:$C,MATCH($A487,'Source'!$B:$B,0)),"")</f>
        <v>טיפות נגד פטרת ה</v>
      </c>
      <c r="C487" s="8" t="n">
        <f aca="false">SUMIFS('Source'!$D:$D,'Source'!$A:$A,"102 - Orthopedic institutes",'Source'!$B:$B,$A487)</f>
        <v>-3</v>
      </c>
      <c r="D487" s="8" t="n">
        <f aca="false">SUMIFS('Source'!$F:$F,'Source'!$A:$A,"102 - Orthopedic institutes",'Source'!$B:$B,$A487)</f>
        <v>0</v>
      </c>
      <c r="E487" s="8" t="n">
        <f aca="false">D487*$J$5</f>
        <v>0</v>
      </c>
      <c r="F487" s="8" t="n">
        <f aca="false">E487-C487</f>
        <v>3</v>
      </c>
      <c r="G487" s="9" t="n">
        <f aca="false">IF(AND(C487=0,E487=0),0,IF(C487=0,"New",(E487-C487)/C487))</f>
        <v>-1</v>
      </c>
      <c r="H487" s="8" t="n">
        <f aca="false">SUMIFS('Source'!$E:$E,'Source'!$A:$A,"102 - Orthopedic institutes",'Source'!$B:$B,$A487)</f>
        <v>-106.72</v>
      </c>
      <c r="I487" s="8" t="n">
        <f aca="false">SUMIFS('Source'!$G:$G,'Source'!$A:$A,"102 - Orthopedic institutes",'Source'!$B:$B,$A487)</f>
        <v>0</v>
      </c>
      <c r="J487" s="8" t="n">
        <f aca="false">I487*$J$5</f>
        <v>0</v>
      </c>
      <c r="K487" s="8" t="n">
        <f aca="false">J487-H487</f>
        <v>106.72</v>
      </c>
      <c r="L487" s="9" t="n">
        <f aca="false">IF(AND(H487=0,J487=0),0,IF(H487=0,"New",(J487-H487)/H487))</f>
        <v>-1</v>
      </c>
      <c r="M487" s="7" t="str">
        <f aca="false">IF(AND(OR(C487&lt;&gt;0,H487&lt;&gt;0),D487=0,I487=0),"DROP",IF(AND(OR(D487&lt;&gt;0,I487&lt;&gt;0),C487=0,H487=0),"NEW",""))</f>
        <v>DROP</v>
      </c>
    </row>
    <row r="488" customFormat="false" ht="15" hidden="false" customHeight="false" outlineLevel="0" collapsed="false">
      <c r="A488" s="7" t="s">
        <v>240</v>
      </c>
      <c r="B488" s="7" t="str">
        <f aca="false">IFERROR(INDEX('Source'!$C:$C,MATCH($A488,'Source'!$B:$B,0)),"")</f>
        <v>מגן ברך רגיל</v>
      </c>
      <c r="C488" s="8" t="n">
        <f aca="false">SUMIFS('Source'!$D:$D,'Source'!$A:$A,"102 - Orthopedic institutes",'Source'!$B:$B,$A488)</f>
        <v>0</v>
      </c>
      <c r="D488" s="8" t="n">
        <f aca="false">SUMIFS('Source'!$F:$F,'Source'!$A:$A,"102 - Orthopedic institutes",'Source'!$B:$B,$A488)</f>
        <v>1</v>
      </c>
      <c r="E488" s="8" t="n">
        <f aca="false">D488*$J$5</f>
        <v>1.26315789473684</v>
      </c>
      <c r="F488" s="8" t="n">
        <f aca="false">E488-C488</f>
        <v>1.26315789473684</v>
      </c>
      <c r="G488" s="9" t="str">
        <f aca="false">IF(AND(C488=0,E488=0),0,IF(C488=0,"New",(E488-C488)/C488))</f>
        <v>New</v>
      </c>
      <c r="H488" s="8" t="n">
        <f aca="false">SUMIFS('Source'!$E:$E,'Source'!$A:$A,"102 - Orthopedic institutes",'Source'!$B:$B,$A488)</f>
        <v>0</v>
      </c>
      <c r="I488" s="8" t="n">
        <f aca="false">SUMIFS('Source'!$G:$G,'Source'!$A:$A,"102 - Orthopedic institutes",'Source'!$B:$B,$A488)</f>
        <v>105.42</v>
      </c>
      <c r="J488" s="8" t="n">
        <f aca="false">I488*$J$5</f>
        <v>133.162105263158</v>
      </c>
      <c r="K488" s="8" t="n">
        <f aca="false">J488-H488</f>
        <v>133.162105263158</v>
      </c>
      <c r="L488" s="9" t="str">
        <f aca="false">IF(AND(H488=0,J488=0),0,IF(H488=0,"New",(J488-H488)/H488))</f>
        <v>New</v>
      </c>
      <c r="M488" s="7" t="str">
        <f aca="false">IF(AND(OR(C488&lt;&gt;0,H488&lt;&gt;0),D488=0,I488=0),"DROP",IF(AND(OR(D488&lt;&gt;0,I488&lt;&gt;0),C488=0,H488=0),"NEW",""))</f>
        <v>NEW</v>
      </c>
    </row>
    <row r="489" customFormat="false" ht="15" hidden="false" customHeight="false" outlineLevel="0" collapsed="false">
      <c r="A489" s="7" t="s">
        <v>801</v>
      </c>
      <c r="B489" s="7" t="str">
        <f aca="false">IFERROR(INDEX('Source'!$C:$C,MATCH($A489,'Source'!$B:$B,0)),"")</f>
        <v>חגורה אחרי ניתוח שחור</v>
      </c>
      <c r="C489" s="8" t="n">
        <f aca="false">SUMIFS('Source'!$D:$D,'Source'!$A:$A,"102 - Orthopedic institutes",'Source'!$B:$B,$A489)</f>
        <v>1</v>
      </c>
      <c r="D489" s="8" t="n">
        <f aca="false">SUMIFS('Source'!$F:$F,'Source'!$A:$A,"102 - Orthopedic institutes",'Source'!$B:$B,$A489)</f>
        <v>0</v>
      </c>
      <c r="E489" s="8" t="n">
        <f aca="false">D489*$J$5</f>
        <v>0</v>
      </c>
      <c r="F489" s="8" t="n">
        <f aca="false">E489-C489</f>
        <v>-1</v>
      </c>
      <c r="G489" s="9" t="n">
        <f aca="false">IF(AND(C489=0,E489=0),0,IF(C489=0,"New",(E489-C489)/C489))</f>
        <v>-1</v>
      </c>
      <c r="H489" s="8" t="n">
        <f aca="false">SUMIFS('Source'!$E:$E,'Source'!$A:$A,"102 - Orthopedic institutes",'Source'!$B:$B,$A489)</f>
        <v>105</v>
      </c>
      <c r="I489" s="8" t="n">
        <f aca="false">SUMIFS('Source'!$G:$G,'Source'!$A:$A,"102 - Orthopedic institutes",'Source'!$B:$B,$A489)</f>
        <v>0</v>
      </c>
      <c r="J489" s="8" t="n">
        <f aca="false">I489*$J$5</f>
        <v>0</v>
      </c>
      <c r="K489" s="8" t="n">
        <f aca="false">J489-H489</f>
        <v>-105</v>
      </c>
      <c r="L489" s="9" t="n">
        <f aca="false">IF(AND(H489=0,J489=0),0,IF(H489=0,"New",(J489-H489)/H489))</f>
        <v>-1</v>
      </c>
      <c r="M489" s="7" t="str">
        <f aca="false">IF(AND(OR(C489&lt;&gt;0,H489&lt;&gt;0),D489=0,I489=0),"DROP",IF(AND(OR(D489&lt;&gt;0,I489&lt;&gt;0),C489=0,H489=0),"NEW",""))</f>
        <v>DROP</v>
      </c>
    </row>
    <row r="490" customFormat="false" ht="15" hidden="false" customHeight="false" outlineLevel="0" collapsed="false">
      <c r="A490" s="7" t="s">
        <v>802</v>
      </c>
      <c r="B490" s="7" t="str">
        <f aca="false">IFERROR(INDEX('Source'!$C:$C,MATCH($A490,'Source'!$B:$B,0)),"")</f>
        <v>חגורה אחרי ניתוח שחור</v>
      </c>
      <c r="C490" s="8" t="n">
        <f aca="false">SUMIFS('Source'!$D:$D,'Source'!$A:$A,"102 - Orthopedic institutes",'Source'!$B:$B,$A490)</f>
        <v>0</v>
      </c>
      <c r="D490" s="8" t="n">
        <f aca="false">SUMIFS('Source'!$F:$F,'Source'!$A:$A,"102 - Orthopedic institutes",'Source'!$B:$B,$A490)</f>
        <v>1</v>
      </c>
      <c r="E490" s="8" t="n">
        <f aca="false">D490*$J$5</f>
        <v>1.26315789473684</v>
      </c>
      <c r="F490" s="8" t="n">
        <f aca="false">E490-C490</f>
        <v>1.26315789473684</v>
      </c>
      <c r="G490" s="9" t="str">
        <f aca="false">IF(AND(C490=0,E490=0),0,IF(C490=0,"New",(E490-C490)/C490))</f>
        <v>New</v>
      </c>
      <c r="H490" s="8" t="n">
        <f aca="false">SUMIFS('Source'!$E:$E,'Source'!$A:$A,"102 - Orthopedic institutes",'Source'!$B:$B,$A490)</f>
        <v>0</v>
      </c>
      <c r="I490" s="8" t="n">
        <f aca="false">SUMIFS('Source'!$G:$G,'Source'!$A:$A,"102 - Orthopedic institutes",'Source'!$B:$B,$A490)</f>
        <v>105</v>
      </c>
      <c r="J490" s="8" t="n">
        <f aca="false">I490*$J$5</f>
        <v>132.631578947368</v>
      </c>
      <c r="K490" s="8" t="n">
        <f aca="false">J490-H490</f>
        <v>132.631578947368</v>
      </c>
      <c r="L490" s="9" t="str">
        <f aca="false">IF(AND(H490=0,J490=0),0,IF(H490=0,"New",(J490-H490)/H490))</f>
        <v>New</v>
      </c>
      <c r="M490" s="7" t="str">
        <f aca="false">IF(AND(OR(C490&lt;&gt;0,H490&lt;&gt;0),D490=0,I490=0),"DROP",IF(AND(OR(D490&lt;&gt;0,I490&lt;&gt;0),C490=0,H490=0),"NEW",""))</f>
        <v>NEW</v>
      </c>
    </row>
    <row r="491" customFormat="false" ht="15" hidden="false" customHeight="false" outlineLevel="0" collapsed="false">
      <c r="A491" s="7" t="s">
        <v>803</v>
      </c>
      <c r="B491" s="7" t="str">
        <f aca="false">IFERROR(INDEX('Source'!$C:$C,MATCH($A491,'Source'!$B:$B,0)),"")</f>
        <v>חגורה אחרי ניתוח שחור</v>
      </c>
      <c r="C491" s="8" t="n">
        <f aca="false">SUMIFS('Source'!$D:$D,'Source'!$A:$A,"102 - Orthopedic institutes",'Source'!$B:$B,$A491)</f>
        <v>1</v>
      </c>
      <c r="D491" s="8" t="n">
        <f aca="false">SUMIFS('Source'!$F:$F,'Source'!$A:$A,"102 - Orthopedic institutes",'Source'!$B:$B,$A491)</f>
        <v>0</v>
      </c>
      <c r="E491" s="8" t="n">
        <f aca="false">D491*$J$5</f>
        <v>0</v>
      </c>
      <c r="F491" s="8" t="n">
        <f aca="false">E491-C491</f>
        <v>-1</v>
      </c>
      <c r="G491" s="9" t="n">
        <f aca="false">IF(AND(C491=0,E491=0),0,IF(C491=0,"New",(E491-C491)/C491))</f>
        <v>-1</v>
      </c>
      <c r="H491" s="8" t="n">
        <f aca="false">SUMIFS('Source'!$E:$E,'Source'!$A:$A,"102 - Orthopedic institutes",'Source'!$B:$B,$A491)</f>
        <v>105</v>
      </c>
      <c r="I491" s="8" t="n">
        <f aca="false">SUMIFS('Source'!$G:$G,'Source'!$A:$A,"102 - Orthopedic institutes",'Source'!$B:$B,$A491)</f>
        <v>0</v>
      </c>
      <c r="J491" s="8" t="n">
        <f aca="false">I491*$J$5</f>
        <v>0</v>
      </c>
      <c r="K491" s="8" t="n">
        <f aca="false">J491-H491</f>
        <v>-105</v>
      </c>
      <c r="L491" s="9" t="n">
        <f aca="false">IF(AND(H491=0,J491=0),0,IF(H491=0,"New",(J491-H491)/H491))</f>
        <v>-1</v>
      </c>
      <c r="M491" s="7" t="str">
        <f aca="false">IF(AND(OR(C491&lt;&gt;0,H491&lt;&gt;0),D491=0,I491=0),"DROP",IF(AND(OR(D491&lt;&gt;0,I491&lt;&gt;0),C491=0,H491=0),"NEW",""))</f>
        <v>DROP</v>
      </c>
    </row>
    <row r="492" customFormat="false" ht="15" hidden="false" customHeight="false" outlineLevel="0" collapsed="false">
      <c r="A492" s="7" t="s">
        <v>804</v>
      </c>
      <c r="B492" s="7" t="str">
        <f aca="false">IFERROR(INDEX('Source'!$C:$C,MATCH($A492,'Source'!$B:$B,0)),"")</f>
        <v>חגורה אחרי ניתוח שחור</v>
      </c>
      <c r="C492" s="8" t="n">
        <f aca="false">SUMIFS('Source'!$D:$D,'Source'!$A:$A,"102 - Orthopedic institutes",'Source'!$B:$B,$A492)</f>
        <v>1</v>
      </c>
      <c r="D492" s="8" t="n">
        <f aca="false">SUMIFS('Source'!$F:$F,'Source'!$A:$A,"102 - Orthopedic institutes",'Source'!$B:$B,$A492)</f>
        <v>0</v>
      </c>
      <c r="E492" s="8" t="n">
        <f aca="false">D492*$J$5</f>
        <v>0</v>
      </c>
      <c r="F492" s="8" t="n">
        <f aca="false">E492-C492</f>
        <v>-1</v>
      </c>
      <c r="G492" s="9" t="n">
        <f aca="false">IF(AND(C492=0,E492=0),0,IF(C492=0,"New",(E492-C492)/C492))</f>
        <v>-1</v>
      </c>
      <c r="H492" s="8" t="n">
        <f aca="false">SUMIFS('Source'!$E:$E,'Source'!$A:$A,"102 - Orthopedic institutes",'Source'!$B:$B,$A492)</f>
        <v>104.99</v>
      </c>
      <c r="I492" s="8" t="n">
        <f aca="false">SUMIFS('Source'!$G:$G,'Source'!$A:$A,"102 - Orthopedic institutes",'Source'!$B:$B,$A492)</f>
        <v>0</v>
      </c>
      <c r="J492" s="8" t="n">
        <f aca="false">I492*$J$5</f>
        <v>0</v>
      </c>
      <c r="K492" s="8" t="n">
        <f aca="false">J492-H492</f>
        <v>-104.99</v>
      </c>
      <c r="L492" s="9" t="n">
        <f aca="false">IF(AND(H492=0,J492=0),0,IF(H492=0,"New",(J492-H492)/H492))</f>
        <v>-1</v>
      </c>
      <c r="M492" s="7" t="str">
        <f aca="false">IF(AND(OR(C492&lt;&gt;0,H492&lt;&gt;0),D492=0,I492=0),"DROP",IF(AND(OR(D492&lt;&gt;0,I492&lt;&gt;0),C492=0,H492=0),"NEW",""))</f>
        <v>DROP</v>
      </c>
    </row>
    <row r="493" customFormat="false" ht="15" hidden="false" customHeight="false" outlineLevel="0" collapsed="false">
      <c r="A493" s="7" t="s">
        <v>226</v>
      </c>
      <c r="B493" s="7" t="str">
        <f aca="false">IFERROR(INDEX('Source'!$C:$C,MATCH($A493,'Source'!$B:$B,0)),"")</f>
        <v>מתלה ליד לילדים</v>
      </c>
      <c r="C493" s="8" t="n">
        <f aca="false">SUMIFS('Source'!$D:$D,'Source'!$A:$A,"102 - Orthopedic institutes",'Source'!$B:$B,$A493)</f>
        <v>32</v>
      </c>
      <c r="D493" s="8" t="n">
        <f aca="false">SUMIFS('Source'!$F:$F,'Source'!$A:$A,"102 - Orthopedic institutes",'Source'!$B:$B,$A493)</f>
        <v>30</v>
      </c>
      <c r="E493" s="8" t="n">
        <f aca="false">D493*$J$5</f>
        <v>37.8947368421053</v>
      </c>
      <c r="F493" s="8" t="n">
        <f aca="false">E493-C493</f>
        <v>5.89473684210526</v>
      </c>
      <c r="G493" s="9" t="n">
        <f aca="false">IF(AND(C493=0,E493=0),0,IF(C493=0,"New",(E493-C493)/C493))</f>
        <v>0.184210526315789</v>
      </c>
      <c r="H493" s="8" t="n">
        <f aca="false">SUMIFS('Source'!$E:$E,'Source'!$A:$A,"102 - Orthopedic institutes",'Source'!$B:$B,$A493)</f>
        <v>1663.44</v>
      </c>
      <c r="I493" s="8" t="n">
        <f aca="false">SUMIFS('Source'!$G:$G,'Source'!$A:$A,"102 - Orthopedic institutes",'Source'!$B:$B,$A493)</f>
        <v>1559.44</v>
      </c>
      <c r="J493" s="8" t="n">
        <f aca="false">I493*$J$5</f>
        <v>1969.81894736842</v>
      </c>
      <c r="K493" s="8" t="n">
        <f aca="false">J493-H493</f>
        <v>306.378947368421</v>
      </c>
      <c r="L493" s="9" t="n">
        <f aca="false">IF(AND(H493=0,J493=0),0,IF(H493=0,"New",(J493-H493)/H493))</f>
        <v>0.184183948545437</v>
      </c>
      <c r="M493" s="7" t="str">
        <f aca="false">IF(AND(OR(C493&lt;&gt;0,H493&lt;&gt;0),D493=0,I493=0),"DROP",IF(AND(OR(D493&lt;&gt;0,I493&lt;&gt;0),C493=0,H493=0),"NEW",""))</f>
        <v/>
      </c>
    </row>
    <row r="494" customFormat="false" ht="15" hidden="false" customHeight="false" outlineLevel="0" collapsed="false">
      <c r="A494" s="7" t="s">
        <v>370</v>
      </c>
      <c r="B494" s="7" t="str">
        <f aca="false">IFERROR(INDEX('Source'!$C:$C,MATCH($A494,'Source'!$B:$B,0)),"")</f>
        <v>כפפת לחץ</v>
      </c>
      <c r="C494" s="8" t="n">
        <f aca="false">SUMIFS('Source'!$D:$D,'Source'!$A:$A,"102 - Orthopedic institutes",'Source'!$B:$B,$A494)</f>
        <v>2</v>
      </c>
      <c r="D494" s="8" t="n">
        <f aca="false">SUMIFS('Source'!$F:$F,'Source'!$A:$A,"102 - Orthopedic institutes",'Source'!$B:$B,$A494)</f>
        <v>-1</v>
      </c>
      <c r="E494" s="8" t="n">
        <f aca="false">D494*$J$5</f>
        <v>-1.26315789473684</v>
      </c>
      <c r="F494" s="8" t="n">
        <f aca="false">E494-C494</f>
        <v>-3.26315789473684</v>
      </c>
      <c r="G494" s="9" t="n">
        <f aca="false">IF(AND(C494=0,E494=0),0,IF(C494=0,"New",(E494-C494)/C494))</f>
        <v>-1.63157894736842</v>
      </c>
      <c r="H494" s="8" t="n">
        <f aca="false">SUMIFS('Source'!$E:$E,'Source'!$A:$A,"102 - Orthopedic institutes",'Source'!$B:$B,$A494)</f>
        <v>66.09</v>
      </c>
      <c r="I494" s="8" t="n">
        <f aca="false">SUMIFS('Source'!$G:$G,'Source'!$A:$A,"102 - Orthopedic institutes",'Source'!$B:$B,$A494)</f>
        <v>-37.45</v>
      </c>
      <c r="J494" s="8" t="n">
        <f aca="false">I494*$J$5</f>
        <v>-47.3052631578947</v>
      </c>
      <c r="K494" s="8" t="n">
        <f aca="false">J494-H494</f>
        <v>-113.395263157895</v>
      </c>
      <c r="L494" s="9" t="n">
        <f aca="false">IF(AND(H494=0,J494=0),0,IF(H494=0,"New",(J494-H494)/H494))</f>
        <v>-1.71577036099099</v>
      </c>
      <c r="M494" s="7" t="str">
        <f aca="false">IF(AND(OR(C494&lt;&gt;0,H494&lt;&gt;0),D494=0,I494=0),"DROP",IF(AND(OR(D494&lt;&gt;0,I494&lt;&gt;0),C494=0,H494=0),"NEW",""))</f>
        <v/>
      </c>
    </row>
    <row r="495" customFormat="false" ht="15" hidden="false" customHeight="false" outlineLevel="0" collapsed="false">
      <c r="A495" s="7" t="s">
        <v>331</v>
      </c>
      <c r="B495" s="7" t="str">
        <f aca="false">IFERROR(INDEX('Source'!$C:$C,MATCH($A495,'Source'!$B:$B,0)),"")</f>
        <v>חגורת בטן עממית אפור</v>
      </c>
      <c r="C495" s="8" t="n">
        <f aca="false">SUMIFS('Source'!$D:$D,'Source'!$A:$A,"102 - Orthopedic institutes",'Source'!$B:$B,$A495)</f>
        <v>2</v>
      </c>
      <c r="D495" s="8" t="n">
        <f aca="false">SUMIFS('Source'!$F:$F,'Source'!$A:$A,"102 - Orthopedic institutes",'Source'!$B:$B,$A495)</f>
        <v>3</v>
      </c>
      <c r="E495" s="8" t="n">
        <f aca="false">D495*$J$5</f>
        <v>3.78947368421053</v>
      </c>
      <c r="F495" s="8" t="n">
        <f aca="false">E495-C495</f>
        <v>1.78947368421053</v>
      </c>
      <c r="G495" s="9" t="n">
        <f aca="false">IF(AND(C495=0,E495=0),0,IF(C495=0,"New",(E495-C495)/C495))</f>
        <v>0.894736842105263</v>
      </c>
      <c r="H495" s="8" t="n">
        <f aca="false">SUMIFS('Source'!$E:$E,'Source'!$A:$A,"102 - Orthopedic institutes",'Source'!$B:$B,$A495)</f>
        <v>206.14</v>
      </c>
      <c r="I495" s="8" t="n">
        <f aca="false">SUMIFS('Source'!$G:$G,'Source'!$A:$A,"102 - Orthopedic institutes",'Source'!$B:$B,$A495)</f>
        <v>309.21</v>
      </c>
      <c r="J495" s="8" t="n">
        <f aca="false">I495*$J$5</f>
        <v>390.581052631579</v>
      </c>
      <c r="K495" s="8" t="n">
        <f aca="false">J495-H495</f>
        <v>184.441052631579</v>
      </c>
      <c r="L495" s="9" t="n">
        <f aca="false">IF(AND(H495=0,J495=0),0,IF(H495=0,"New",(J495-H495)/H495))</f>
        <v>0.894736842105263</v>
      </c>
      <c r="M495" s="7" t="str">
        <f aca="false">IF(AND(OR(C495&lt;&gt;0,H495&lt;&gt;0),D495=0,I495=0),"DROP",IF(AND(OR(D495&lt;&gt;0,I495&lt;&gt;0),C495=0,H495=0),"NEW",""))</f>
        <v/>
      </c>
    </row>
    <row r="496" customFormat="false" ht="15" hidden="false" customHeight="false" outlineLevel="0" collapsed="false">
      <c r="A496" s="7" t="s">
        <v>442</v>
      </c>
      <c r="B496" s="7" t="str">
        <f aca="false">IFERROR(INDEX('Source'!$C:$C,MATCH($A496,'Source'!$B:$B,0)),"")</f>
        <v>סד יד דו צדדי</v>
      </c>
      <c r="C496" s="8" t="n">
        <f aca="false">SUMIFS('Source'!$D:$D,'Source'!$A:$A,"102 - Orthopedic institutes",'Source'!$B:$B,$A496)</f>
        <v>4</v>
      </c>
      <c r="D496" s="8" t="n">
        <f aca="false">SUMIFS('Source'!$F:$F,'Source'!$A:$A,"102 - Orthopedic institutes",'Source'!$B:$B,$A496)</f>
        <v>3</v>
      </c>
      <c r="E496" s="8" t="n">
        <f aca="false">D496*$J$5</f>
        <v>3.78947368421053</v>
      </c>
      <c r="F496" s="8" t="n">
        <f aca="false">E496-C496</f>
        <v>-0.210526315789474</v>
      </c>
      <c r="G496" s="9" t="n">
        <f aca="false">IF(AND(C496=0,E496=0),0,IF(C496=0,"New",(E496-C496)/C496))</f>
        <v>-0.0526315789473685</v>
      </c>
      <c r="H496" s="8" t="n">
        <f aca="false">SUMIFS('Source'!$E:$E,'Source'!$A:$A,"102 - Orthopedic institutes",'Source'!$B:$B,$A496)</f>
        <v>412.29</v>
      </c>
      <c r="I496" s="8" t="n">
        <f aca="false">SUMIFS('Source'!$G:$G,'Source'!$A:$A,"102 - Orthopedic institutes",'Source'!$B:$B,$A496)</f>
        <v>309.22</v>
      </c>
      <c r="J496" s="8" t="n">
        <f aca="false">I496*$J$5</f>
        <v>390.593684210526</v>
      </c>
      <c r="K496" s="8" t="n">
        <f aca="false">J496-H496</f>
        <v>-21.6963157894737</v>
      </c>
      <c r="L496" s="9" t="n">
        <f aca="false">IF(AND(H496=0,J496=0),0,IF(H496=0,"New",(J496-H496)/H496))</f>
        <v>-0.0526239195456444</v>
      </c>
      <c r="M496" s="7" t="str">
        <f aca="false">IF(AND(OR(C496&lt;&gt;0,H496&lt;&gt;0),D496=0,I496=0),"DROP",IF(AND(OR(D496&lt;&gt;0,I496&lt;&gt;0),C496=0,H496=0),"NEW",""))</f>
        <v/>
      </c>
    </row>
    <row r="497" customFormat="false" ht="15" hidden="false" customHeight="false" outlineLevel="0" collapsed="false">
      <c r="A497" s="7" t="s">
        <v>805</v>
      </c>
      <c r="B497" s="7" t="str">
        <f aca="false">IFERROR(INDEX('Source'!$C:$C,MATCH($A497,'Source'!$B:$B,0)),"")</f>
        <v>חגורת בטן עממית</v>
      </c>
      <c r="C497" s="8" t="n">
        <f aca="false">SUMIFS('Source'!$D:$D,'Source'!$A:$A,"102 - Orthopedic institutes",'Source'!$B:$B,$A497)</f>
        <v>0</v>
      </c>
      <c r="D497" s="8" t="n">
        <f aca="false">SUMIFS('Source'!$F:$F,'Source'!$A:$A,"102 - Orthopedic institutes",'Source'!$B:$B,$A497)</f>
        <v>1</v>
      </c>
      <c r="E497" s="8" t="n">
        <f aca="false">D497*$J$5</f>
        <v>1.26315789473684</v>
      </c>
      <c r="F497" s="8" t="n">
        <f aca="false">E497-C497</f>
        <v>1.26315789473684</v>
      </c>
      <c r="G497" s="9" t="str">
        <f aca="false">IF(AND(C497=0,E497=0),0,IF(C497=0,"New",(E497-C497)/C497))</f>
        <v>New</v>
      </c>
      <c r="H497" s="8" t="n">
        <f aca="false">SUMIFS('Source'!$E:$E,'Source'!$A:$A,"102 - Orthopedic institutes",'Source'!$B:$B,$A497)</f>
        <v>0</v>
      </c>
      <c r="I497" s="8" t="n">
        <f aca="false">SUMIFS('Source'!$G:$G,'Source'!$A:$A,"102 - Orthopedic institutes",'Source'!$B:$B,$A497)</f>
        <v>103.07</v>
      </c>
      <c r="J497" s="8" t="n">
        <f aca="false">I497*$J$5</f>
        <v>130.193684210526</v>
      </c>
      <c r="K497" s="8" t="n">
        <f aca="false">J497-H497</f>
        <v>130.193684210526</v>
      </c>
      <c r="L497" s="9" t="str">
        <f aca="false">IF(AND(H497=0,J497=0),0,IF(H497=0,"New",(J497-H497)/H497))</f>
        <v>New</v>
      </c>
      <c r="M497" s="7" t="str">
        <f aca="false">IF(AND(OR(C497&lt;&gt;0,H497&lt;&gt;0),D497=0,I497=0),"DROP",IF(AND(OR(D497&lt;&gt;0,I497&lt;&gt;0),C497=0,H497=0),"NEW",""))</f>
        <v>NEW</v>
      </c>
    </row>
    <row r="498" customFormat="false" ht="15" hidden="false" customHeight="false" outlineLevel="0" collapsed="false">
      <c r="A498" s="7" t="s">
        <v>806</v>
      </c>
      <c r="B498" s="7" t="str">
        <f aca="false">IFERROR(INDEX('Source'!$C:$C,MATCH($A498,'Source'!$B:$B,0)),"")</f>
        <v>סד לאגודל</v>
      </c>
      <c r="C498" s="8" t="n">
        <f aca="false">SUMIFS('Source'!$D:$D,'Source'!$A:$A,"102 - Orthopedic institutes",'Source'!$B:$B,$A498)</f>
        <v>0</v>
      </c>
      <c r="D498" s="8" t="n">
        <f aca="false">SUMIFS('Source'!$F:$F,'Source'!$A:$A,"102 - Orthopedic institutes",'Source'!$B:$B,$A498)</f>
        <v>1</v>
      </c>
      <c r="E498" s="8" t="n">
        <f aca="false">D498*$J$5</f>
        <v>1.26315789473684</v>
      </c>
      <c r="F498" s="8" t="n">
        <f aca="false">E498-C498</f>
        <v>1.26315789473684</v>
      </c>
      <c r="G498" s="9" t="str">
        <f aca="false">IF(AND(C498=0,E498=0),0,IF(C498=0,"New",(E498-C498)/C498))</f>
        <v>New</v>
      </c>
      <c r="H498" s="8" t="n">
        <f aca="false">SUMIFS('Source'!$E:$E,'Source'!$A:$A,"102 - Orthopedic institutes",'Source'!$B:$B,$A498)</f>
        <v>0</v>
      </c>
      <c r="I498" s="8" t="n">
        <f aca="false">SUMIFS('Source'!$G:$G,'Source'!$A:$A,"102 - Orthopedic institutes",'Source'!$B:$B,$A498)</f>
        <v>103.07</v>
      </c>
      <c r="J498" s="8" t="n">
        <f aca="false">I498*$J$5</f>
        <v>130.193684210526</v>
      </c>
      <c r="K498" s="8" t="n">
        <f aca="false">J498-H498</f>
        <v>130.193684210526</v>
      </c>
      <c r="L498" s="9" t="str">
        <f aca="false">IF(AND(H498=0,J498=0),0,IF(H498=0,"New",(J498-H498)/H498))</f>
        <v>New</v>
      </c>
      <c r="M498" s="7" t="str">
        <f aca="false">IF(AND(OR(C498&lt;&gt;0,H498&lt;&gt;0),D498=0,I498=0),"DROP",IF(AND(OR(D498&lt;&gt;0,I498&lt;&gt;0),C498=0,H498=0),"NEW",""))</f>
        <v>NEW</v>
      </c>
    </row>
    <row r="499" customFormat="false" ht="15" hidden="false" customHeight="false" outlineLevel="0" collapsed="false">
      <c r="A499" s="7" t="s">
        <v>374</v>
      </c>
      <c r="B499" s="7" t="str">
        <f aca="false">IFERROR(INDEX('Source'!$C:$C,MATCH($A499,'Source'!$B:$B,0)),"")</f>
        <v>חגורת בטן</v>
      </c>
      <c r="C499" s="8" t="n">
        <f aca="false">SUMIFS('Source'!$D:$D,'Source'!$A:$A,"102 - Orthopedic institutes",'Source'!$B:$B,$A499)</f>
        <v>2</v>
      </c>
      <c r="D499" s="8" t="n">
        <f aca="false">SUMIFS('Source'!$F:$F,'Source'!$A:$A,"102 - Orthopedic institutes",'Source'!$B:$B,$A499)</f>
        <v>3</v>
      </c>
      <c r="E499" s="8" t="n">
        <f aca="false">D499*$J$5</f>
        <v>3.78947368421053</v>
      </c>
      <c r="F499" s="8" t="n">
        <f aca="false">E499-C499</f>
        <v>1.78947368421053</v>
      </c>
      <c r="G499" s="9" t="n">
        <f aca="false">IF(AND(C499=0,E499=0),0,IF(C499=0,"New",(E499-C499)/C499))</f>
        <v>0.894736842105263</v>
      </c>
      <c r="H499" s="8" t="n">
        <f aca="false">SUMIFS('Source'!$E:$E,'Source'!$A:$A,"102 - Orthopedic institutes",'Source'!$B:$B,$A499)</f>
        <v>182.98</v>
      </c>
      <c r="I499" s="8" t="n">
        <f aca="false">SUMIFS('Source'!$G:$G,'Source'!$A:$A,"102 - Orthopedic institutes",'Source'!$B:$B,$A499)</f>
        <v>283.91</v>
      </c>
      <c r="J499" s="8" t="n">
        <f aca="false">I499*$J$5</f>
        <v>358.623157894737</v>
      </c>
      <c r="K499" s="8" t="n">
        <f aca="false">J499-H499</f>
        <v>175.643157894737</v>
      </c>
      <c r="L499" s="9" t="n">
        <f aca="false">IF(AND(H499=0,J499=0),0,IF(H499=0,"New",(J499-H499)/H499))</f>
        <v>0.959903584515995</v>
      </c>
      <c r="M499" s="7" t="str">
        <f aca="false">IF(AND(OR(C499&lt;&gt;0,H499&lt;&gt;0),D499=0,I499=0),"DROP",IF(AND(OR(D499&lt;&gt;0,I499&lt;&gt;0),C499=0,H499=0),"NEW",""))</f>
        <v/>
      </c>
    </row>
    <row r="500" customFormat="false" ht="15" hidden="false" customHeight="false" outlineLevel="0" collapsed="false">
      <c r="A500" s="7" t="s">
        <v>92</v>
      </c>
      <c r="B500" s="7" t="str">
        <f aca="false">IFERROR(INDEX('Source'!$C:$C,MATCH($A500,'Source'!$B:$B,0)),"")</f>
        <v>מדרסי ג'ל קומפורט</v>
      </c>
      <c r="C500" s="8" t="n">
        <f aca="false">SUMIFS('Source'!$D:$D,'Source'!$A:$A,"102 - Orthopedic institutes",'Source'!$B:$B,$A500)</f>
        <v>2</v>
      </c>
      <c r="D500" s="8" t="n">
        <f aca="false">SUMIFS('Source'!$F:$F,'Source'!$A:$A,"102 - Orthopedic institutes",'Source'!$B:$B,$A500)</f>
        <v>1</v>
      </c>
      <c r="E500" s="8" t="n">
        <f aca="false">D500*$J$5</f>
        <v>1.26315789473684</v>
      </c>
      <c r="F500" s="8" t="n">
        <f aca="false">E500-C500</f>
        <v>-0.736842105263158</v>
      </c>
      <c r="G500" s="9" t="n">
        <f aca="false">IF(AND(C500=0,E500=0),0,IF(C500=0,"New",(E500-C500)/C500))</f>
        <v>-0.368421052631579</v>
      </c>
      <c r="H500" s="8" t="n">
        <f aca="false">SUMIFS('Source'!$E:$E,'Source'!$A:$A,"102 - Orthopedic institutes",'Source'!$B:$B,$A500)</f>
        <v>219.04</v>
      </c>
      <c r="I500" s="8" t="n">
        <f aca="false">SUMIFS('Source'!$G:$G,'Source'!$A:$A,"102 - Orthopedic institutes",'Source'!$B:$B,$A500)</f>
        <v>118.54</v>
      </c>
      <c r="J500" s="8" t="n">
        <f aca="false">I500*$J$5</f>
        <v>149.734736842105</v>
      </c>
      <c r="K500" s="8" t="n">
        <f aca="false">J500-H500</f>
        <v>-69.3052631578948</v>
      </c>
      <c r="L500" s="9" t="n">
        <f aca="false">IF(AND(H500=0,J500=0),0,IF(H500=0,"New",(J500-H500)/H500))</f>
        <v>-0.316404598054669</v>
      </c>
      <c r="M500" s="7" t="str">
        <f aca="false">IF(AND(OR(C500&lt;&gt;0,H500&lt;&gt;0),D500=0,I500=0),"DROP",IF(AND(OR(D500&lt;&gt;0,I500&lt;&gt;0),C500=0,H500=0),"NEW",""))</f>
        <v/>
      </c>
    </row>
    <row r="501" customFormat="false" ht="15" hidden="false" customHeight="false" outlineLevel="0" collapsed="false">
      <c r="A501" s="7" t="s">
        <v>107</v>
      </c>
      <c r="B501" s="7" t="str">
        <f aca="false">IFERROR(INDEX('Source'!$C:$C,MATCH($A501,'Source'!$B:$B,0)),"")</f>
        <v>חגורת גב עם תמיכות</v>
      </c>
      <c r="C501" s="8" t="n">
        <f aca="false">SUMIFS('Source'!$D:$D,'Source'!$A:$A,"102 - Orthopedic institutes",'Source'!$B:$B,$A501)</f>
        <v>7</v>
      </c>
      <c r="D501" s="8" t="n">
        <f aca="false">SUMIFS('Source'!$F:$F,'Source'!$A:$A,"102 - Orthopedic institutes",'Source'!$B:$B,$A501)</f>
        <v>9</v>
      </c>
      <c r="E501" s="8" t="n">
        <f aca="false">D501*$J$5</f>
        <v>11.3684210526316</v>
      </c>
      <c r="F501" s="8" t="n">
        <f aca="false">E501-C501</f>
        <v>4.36842105263158</v>
      </c>
      <c r="G501" s="9" t="n">
        <f aca="false">IF(AND(C501=0,E501=0),0,IF(C501=0,"New",(E501-C501)/C501))</f>
        <v>0.62406015037594</v>
      </c>
      <c r="H501" s="8" t="n">
        <f aca="false">SUMIFS('Source'!$E:$E,'Source'!$A:$A,"102 - Orthopedic institutes",'Source'!$B:$B,$A501)</f>
        <v>649.36</v>
      </c>
      <c r="I501" s="8" t="n">
        <f aca="false">SUMIFS('Source'!$G:$G,'Source'!$A:$A,"102 - Orthopedic institutes",'Source'!$B:$B,$A501)</f>
        <v>749.59</v>
      </c>
      <c r="J501" s="8" t="n">
        <f aca="false">I501*$J$5</f>
        <v>946.85052631579</v>
      </c>
      <c r="K501" s="8" t="n">
        <f aca="false">J501-H501</f>
        <v>297.490526315789</v>
      </c>
      <c r="L501" s="9" t="n">
        <f aca="false">IF(AND(H501=0,J501=0),0,IF(H501=0,"New",(J501-H501)/H501))</f>
        <v>0.458128813471402</v>
      </c>
      <c r="M501" s="7" t="str">
        <f aca="false">IF(AND(OR(C501&lt;&gt;0,H501&lt;&gt;0),D501=0,I501=0),"DROP",IF(AND(OR(D501&lt;&gt;0,I501&lt;&gt;0),C501=0,H501=0),"NEW",""))</f>
        <v/>
      </c>
    </row>
    <row r="502" customFormat="false" ht="15" hidden="false" customHeight="false" outlineLevel="0" collapsed="false">
      <c r="A502" s="7" t="s">
        <v>807</v>
      </c>
      <c r="B502" s="7" t="str">
        <f aca="false">IFERROR(INDEX('Source'!$C:$C,MATCH($A502,'Source'!$B:$B,0)),"")</f>
        <v>חגורה מותנית צרה</v>
      </c>
      <c r="C502" s="8" t="n">
        <f aca="false">SUMIFS('Source'!$D:$D,'Source'!$A:$A,"102 - Orthopedic institutes",'Source'!$B:$B,$A502)</f>
        <v>1</v>
      </c>
      <c r="D502" s="8" t="n">
        <f aca="false">SUMIFS('Source'!$F:$F,'Source'!$A:$A,"102 - Orthopedic institutes",'Source'!$B:$B,$A502)</f>
        <v>0</v>
      </c>
      <c r="E502" s="8" t="n">
        <f aca="false">D502*$J$5</f>
        <v>0</v>
      </c>
      <c r="F502" s="8" t="n">
        <f aca="false">E502-C502</f>
        <v>-1</v>
      </c>
      <c r="G502" s="9" t="n">
        <f aca="false">IF(AND(C502=0,E502=0),0,IF(C502=0,"New",(E502-C502)/C502))</f>
        <v>-1</v>
      </c>
      <c r="H502" s="8" t="n">
        <f aca="false">SUMIFS('Source'!$E:$E,'Source'!$A:$A,"102 - Orthopedic institutes",'Source'!$B:$B,$A502)</f>
        <v>99</v>
      </c>
      <c r="I502" s="8" t="n">
        <f aca="false">SUMIFS('Source'!$G:$G,'Source'!$A:$A,"102 - Orthopedic institutes",'Source'!$B:$B,$A502)</f>
        <v>0</v>
      </c>
      <c r="J502" s="8" t="n">
        <f aca="false">I502*$J$5</f>
        <v>0</v>
      </c>
      <c r="K502" s="8" t="n">
        <f aca="false">J502-H502</f>
        <v>-99</v>
      </c>
      <c r="L502" s="9" t="n">
        <f aca="false">IF(AND(H502=0,J502=0),0,IF(H502=0,"New",(J502-H502)/H502))</f>
        <v>-1</v>
      </c>
      <c r="M502" s="7" t="str">
        <f aca="false">IF(AND(OR(C502&lt;&gt;0,H502&lt;&gt;0),D502=0,I502=0),"DROP",IF(AND(OR(D502&lt;&gt;0,I502&lt;&gt;0),C502=0,H502=0),"NEW",""))</f>
        <v>DROP</v>
      </c>
    </row>
    <row r="503" customFormat="false" ht="15" hidden="false" customHeight="false" outlineLevel="0" collapsed="false">
      <c r="A503" s="7" t="s">
        <v>808</v>
      </c>
      <c r="B503" s="7" t="str">
        <f aca="false">IFERROR(INDEX('Source'!$C:$C,MATCH($A503,'Source'!$B:$B,0)),"")</f>
        <v>חגורה מותנית צרה</v>
      </c>
      <c r="C503" s="8" t="n">
        <f aca="false">SUMIFS('Source'!$D:$D,'Source'!$A:$A,"102 - Orthopedic institutes",'Source'!$B:$B,$A503)</f>
        <v>3</v>
      </c>
      <c r="D503" s="8" t="n">
        <f aca="false">SUMIFS('Source'!$F:$F,'Source'!$A:$A,"102 - Orthopedic institutes",'Source'!$B:$B,$A503)</f>
        <v>2</v>
      </c>
      <c r="E503" s="8" t="n">
        <f aca="false">D503*$J$5</f>
        <v>2.52631578947368</v>
      </c>
      <c r="F503" s="8" t="n">
        <f aca="false">E503-C503</f>
        <v>-0.473684210526316</v>
      </c>
      <c r="G503" s="9" t="n">
        <f aca="false">IF(AND(C503=0,E503=0),0,IF(C503=0,"New",(E503-C503)/C503))</f>
        <v>-0.157894736842105</v>
      </c>
      <c r="H503" s="8" t="n">
        <f aca="false">SUMIFS('Source'!$E:$E,'Source'!$A:$A,"102 - Orthopedic institutes",'Source'!$B:$B,$A503)</f>
        <v>380.16</v>
      </c>
      <c r="I503" s="8" t="n">
        <f aca="false">SUMIFS('Source'!$G:$G,'Source'!$A:$A,"102 - Orthopedic institutes",'Source'!$B:$B,$A503)</f>
        <v>281.18</v>
      </c>
      <c r="J503" s="8" t="n">
        <f aca="false">I503*$J$5</f>
        <v>355.174736842105</v>
      </c>
      <c r="K503" s="8" t="n">
        <f aca="false">J503-H503</f>
        <v>-24.9852631578948</v>
      </c>
      <c r="L503" s="9" t="n">
        <f aca="false">IF(AND(H503=0,J503=0),0,IF(H503=0,"New",(J503-H503)/H503))</f>
        <v>-0.0657230196703882</v>
      </c>
      <c r="M503" s="7" t="str">
        <f aca="false">IF(AND(OR(C503&lt;&gt;0,H503&lt;&gt;0),D503=0,I503=0),"DROP",IF(AND(OR(D503&lt;&gt;0,I503&lt;&gt;0),C503=0,H503=0),"NEW",""))</f>
        <v/>
      </c>
    </row>
    <row r="504" customFormat="false" ht="15" hidden="false" customHeight="false" outlineLevel="0" collapsed="false">
      <c r="A504" s="7" t="s">
        <v>809</v>
      </c>
      <c r="B504" s="7" t="str">
        <f aca="false">IFERROR(INDEX('Source'!$C:$C,MATCH($A504,'Source'!$B:$B,0)),"")</f>
        <v>חגורת פיסוק פאבליק</v>
      </c>
      <c r="C504" s="8" t="n">
        <f aca="false">SUMIFS('Source'!$D:$D,'Source'!$A:$A,"102 - Orthopedic institutes",'Source'!$B:$B,$A504)</f>
        <v>0</v>
      </c>
      <c r="D504" s="8" t="n">
        <f aca="false">SUMIFS('Source'!$F:$F,'Source'!$A:$A,"102 - Orthopedic institutes",'Source'!$B:$B,$A504)</f>
        <v>0</v>
      </c>
      <c r="E504" s="8" t="n">
        <f aca="false">D504*$J$5</f>
        <v>0</v>
      </c>
      <c r="F504" s="8" t="n">
        <f aca="false">E504-C504</f>
        <v>0</v>
      </c>
      <c r="G504" s="9" t="n">
        <f aca="false">IF(AND(C504=0,E504=0),0,IF(C504=0,"New",(E504-C504)/C504))</f>
        <v>0</v>
      </c>
      <c r="H504" s="8" t="n">
        <f aca="false">SUMIFS('Source'!$E:$E,'Source'!$A:$A,"102 - Orthopedic institutes",'Source'!$B:$B,$A504)</f>
        <v>-4.02999999999997</v>
      </c>
      <c r="I504" s="8" t="n">
        <f aca="false">SUMIFS('Source'!$G:$G,'Source'!$A:$A,"102 - Orthopedic institutes",'Source'!$B:$B,$A504)</f>
        <v>-101.74</v>
      </c>
      <c r="J504" s="8" t="n">
        <f aca="false">I504*$J$5</f>
        <v>-128.513684210526</v>
      </c>
      <c r="K504" s="8" t="n">
        <f aca="false">J504-H504</f>
        <v>-124.483684210526</v>
      </c>
      <c r="L504" s="9" t="n">
        <f aca="false">IF(AND(H504=0,J504=0),0,IF(H504=0,"New",(J504-H504)/H504))</f>
        <v>30.8892516651432</v>
      </c>
      <c r="M504" s="7" t="str">
        <f aca="false">IF(AND(OR(C504&lt;&gt;0,H504&lt;&gt;0),D504=0,I504=0),"DROP",IF(AND(OR(D504&lt;&gt;0,I504&lt;&gt;0),C504=0,H504=0),"NEW",""))</f>
        <v/>
      </c>
    </row>
    <row r="505" customFormat="false" ht="15" hidden="false" customHeight="false" outlineLevel="0" collapsed="false">
      <c r="A505" s="7" t="s">
        <v>333</v>
      </c>
      <c r="B505" s="7" t="str">
        <f aca="false">IFERROR(INDEX('Source'!$C:$C,MATCH($A505,'Source'!$B:$B,0)),"")</f>
        <v>מדרס מתכוונן לגיל</v>
      </c>
      <c r="C505" s="8" t="n">
        <f aca="false">SUMIFS('Source'!$D:$D,'Source'!$A:$A,"102 - Orthopedic institutes",'Source'!$B:$B,$A505)</f>
        <v>5</v>
      </c>
      <c r="D505" s="8" t="n">
        <f aca="false">SUMIFS('Source'!$F:$F,'Source'!$A:$A,"102 - Orthopedic institutes",'Source'!$B:$B,$A505)</f>
        <v>6</v>
      </c>
      <c r="E505" s="8" t="n">
        <f aca="false">D505*$J$5</f>
        <v>7.57894736842105</v>
      </c>
      <c r="F505" s="8" t="n">
        <f aca="false">E505-C505</f>
        <v>2.57894736842105</v>
      </c>
      <c r="G505" s="9" t="n">
        <f aca="false">IF(AND(C505=0,E505=0),0,IF(C505=0,"New",(E505-C505)/C505))</f>
        <v>0.515789473684211</v>
      </c>
      <c r="H505" s="8" t="n">
        <f aca="false">SUMIFS('Source'!$E:$E,'Source'!$A:$A,"102 - Orthopedic institutes",'Source'!$B:$B,$A505)</f>
        <v>384</v>
      </c>
      <c r="I505" s="8" t="n">
        <f aca="false">SUMIFS('Source'!$G:$G,'Source'!$A:$A,"102 - Orthopedic institutes",'Source'!$B:$B,$A505)</f>
        <v>480.02</v>
      </c>
      <c r="J505" s="8" t="n">
        <f aca="false">I505*$J$5</f>
        <v>606.341052631579</v>
      </c>
      <c r="K505" s="8" t="n">
        <f aca="false">J505-H505</f>
        <v>222.341052631579</v>
      </c>
      <c r="L505" s="9" t="n">
        <f aca="false">IF(AND(H505=0,J505=0),0,IF(H505=0,"New",(J505-H505)/H505))</f>
        <v>0.579013157894737</v>
      </c>
      <c r="M505" s="7" t="str">
        <f aca="false">IF(AND(OR(C505&lt;&gt;0,H505&lt;&gt;0),D505=0,I505=0),"DROP",IF(AND(OR(D505&lt;&gt;0,I505&lt;&gt;0),C505=0,H505=0),"NEW",""))</f>
        <v/>
      </c>
    </row>
    <row r="506" customFormat="false" ht="15" hidden="false" customHeight="false" outlineLevel="0" collapsed="false">
      <c r="A506" s="7" t="s">
        <v>371</v>
      </c>
      <c r="B506" s="7" t="str">
        <f aca="false">IFERROR(INDEX('Source'!$C:$C,MATCH($A506,'Source'!$B:$B,0)),"")</f>
        <v>URIEL STRAP4U BLACK L-XL</v>
      </c>
      <c r="C506" s="8" t="n">
        <f aca="false">SUMIFS('Source'!$D:$D,'Source'!$A:$A,"102 - Orthopedic institutes",'Source'!$B:$B,$A506)</f>
        <v>0</v>
      </c>
      <c r="D506" s="8" t="n">
        <f aca="false">SUMIFS('Source'!$F:$F,'Source'!$A:$A,"102 - Orthopedic institutes",'Source'!$B:$B,$A506)</f>
        <v>-5</v>
      </c>
      <c r="E506" s="8" t="n">
        <f aca="false">D506*$J$5</f>
        <v>-6.31578947368421</v>
      </c>
      <c r="F506" s="8" t="n">
        <f aca="false">E506-C506</f>
        <v>-6.31578947368421</v>
      </c>
      <c r="G506" s="9" t="str">
        <f aca="false">IF(AND(C506=0,E506=0),0,IF(C506=0,"New",(E506-C506)/C506))</f>
        <v>New</v>
      </c>
      <c r="H506" s="8" t="n">
        <f aca="false">SUMIFS('Source'!$E:$E,'Source'!$A:$A,"102 - Orthopedic institutes",'Source'!$B:$B,$A506)</f>
        <v>0</v>
      </c>
      <c r="I506" s="8" t="n">
        <f aca="false">SUMIFS('Source'!$G:$G,'Source'!$A:$A,"102 - Orthopedic institutes",'Source'!$B:$B,$A506)</f>
        <v>-95.85</v>
      </c>
      <c r="J506" s="8" t="n">
        <f aca="false">I506*$J$5</f>
        <v>-121.073684210526</v>
      </c>
      <c r="K506" s="8" t="n">
        <f aca="false">J506-H506</f>
        <v>-121.073684210526</v>
      </c>
      <c r="L506" s="9" t="str">
        <f aca="false">IF(AND(H506=0,J506=0),0,IF(H506=0,"New",(J506-H506)/H506))</f>
        <v>New</v>
      </c>
      <c r="M506" s="7" t="str">
        <f aca="false">IF(AND(OR(C506&lt;&gt;0,H506&lt;&gt;0),D506=0,I506=0),"DROP",IF(AND(OR(D506&lt;&gt;0,I506&lt;&gt;0),C506=0,H506=0),"NEW",""))</f>
        <v>NEW</v>
      </c>
    </row>
    <row r="507" customFormat="false" ht="15" hidden="false" customHeight="false" outlineLevel="0" collapsed="false">
      <c r="A507" s="7" t="s">
        <v>223</v>
      </c>
      <c r="B507" s="7" t="str">
        <f aca="false">IFERROR(INDEX('Source'!$C:$C,MATCH($A507,'Source'!$B:$B,0)),"")</f>
        <v>חבק יד מתכוון</v>
      </c>
      <c r="C507" s="8" t="n">
        <f aca="false">SUMIFS('Source'!$D:$D,'Source'!$A:$A,"102 - Orthopedic institutes",'Source'!$B:$B,$A507)</f>
        <v>15</v>
      </c>
      <c r="D507" s="8" t="n">
        <f aca="false">SUMIFS('Source'!$F:$F,'Source'!$A:$A,"102 - Orthopedic institutes",'Source'!$B:$B,$A507)</f>
        <v>12</v>
      </c>
      <c r="E507" s="8" t="n">
        <f aca="false">D507*$J$5</f>
        <v>15.1578947368421</v>
      </c>
      <c r="F507" s="8" t="n">
        <f aca="false">E507-C507</f>
        <v>0.157894736842104</v>
      </c>
      <c r="G507" s="9" t="n">
        <f aca="false">IF(AND(C507=0,E507=0),0,IF(C507=0,"New",(E507-C507)/C507))</f>
        <v>0.0105263157894736</v>
      </c>
      <c r="H507" s="8" t="n">
        <f aca="false">SUMIFS('Source'!$E:$E,'Source'!$A:$A,"102 - Orthopedic institutes",'Source'!$B:$B,$A507)</f>
        <v>489.43</v>
      </c>
      <c r="I507" s="8" t="n">
        <f aca="false">SUMIFS('Source'!$G:$G,'Source'!$A:$A,"102 - Orthopedic institutes",'Source'!$B:$B,$A507)</f>
        <v>394.34</v>
      </c>
      <c r="J507" s="8" t="n">
        <f aca="false">I507*$J$5</f>
        <v>498.113684210526</v>
      </c>
      <c r="K507" s="8" t="n">
        <f aca="false">J507-H507</f>
        <v>8.68368421052622</v>
      </c>
      <c r="L507" s="9" t="n">
        <f aca="false">IF(AND(H507=0,J507=0),0,IF(H507=0,"New",(J507-H507)/H507))</f>
        <v>0.0177424436804573</v>
      </c>
      <c r="M507" s="7" t="str">
        <f aca="false">IF(AND(OR(C507&lt;&gt;0,H507&lt;&gt;0),D507=0,I507=0),"DROP",IF(AND(OR(D507&lt;&gt;0,I507&lt;&gt;0),C507=0,H507=0),"NEW",""))</f>
        <v/>
      </c>
    </row>
    <row r="508" customFormat="false" ht="15" hidden="false" customHeight="false" outlineLevel="0" collapsed="false">
      <c r="A508" s="7" t="s">
        <v>496</v>
      </c>
      <c r="B508" s="7" t="str">
        <f aca="false">IFERROR(INDEX('Source'!$C:$C,MATCH($A508,'Source'!$B:$B,0)),"")</f>
        <v>מגן למפרק כתף</v>
      </c>
      <c r="C508" s="8" t="n">
        <f aca="false">SUMIFS('Source'!$D:$D,'Source'!$A:$A,"102 - Orthopedic institutes",'Source'!$B:$B,$A508)</f>
        <v>1</v>
      </c>
      <c r="D508" s="8" t="n">
        <f aca="false">SUMIFS('Source'!$F:$F,'Source'!$A:$A,"102 - Orthopedic institutes",'Source'!$B:$B,$A508)</f>
        <v>0</v>
      </c>
      <c r="E508" s="8" t="n">
        <f aca="false">D508*$J$5</f>
        <v>0</v>
      </c>
      <c r="F508" s="8" t="n">
        <f aca="false">E508-C508</f>
        <v>-1</v>
      </c>
      <c r="G508" s="9" t="n">
        <f aca="false">IF(AND(C508=0,E508=0),0,IF(C508=0,"New",(E508-C508)/C508))</f>
        <v>-1</v>
      </c>
      <c r="H508" s="8" t="n">
        <f aca="false">SUMIFS('Source'!$E:$E,'Source'!$A:$A,"102 - Orthopedic institutes",'Source'!$B:$B,$A508)</f>
        <v>95</v>
      </c>
      <c r="I508" s="8" t="n">
        <f aca="false">SUMIFS('Source'!$G:$G,'Source'!$A:$A,"102 - Orthopedic institutes",'Source'!$B:$B,$A508)</f>
        <v>0</v>
      </c>
      <c r="J508" s="8" t="n">
        <f aca="false">I508*$J$5</f>
        <v>0</v>
      </c>
      <c r="K508" s="8" t="n">
        <f aca="false">J508-H508</f>
        <v>-95</v>
      </c>
      <c r="L508" s="9" t="n">
        <f aca="false">IF(AND(H508=0,J508=0),0,IF(H508=0,"New",(J508-H508)/H508))</f>
        <v>-1</v>
      </c>
      <c r="M508" s="7" t="str">
        <f aca="false">IF(AND(OR(C508&lt;&gt;0,H508&lt;&gt;0),D508=0,I508=0),"DROP",IF(AND(OR(D508&lt;&gt;0,I508&lt;&gt;0),C508=0,H508=0),"NEW",""))</f>
        <v>DROP</v>
      </c>
    </row>
    <row r="509" customFormat="false" ht="15" hidden="false" customHeight="false" outlineLevel="0" collapsed="false">
      <c r="A509" s="7" t="s">
        <v>810</v>
      </c>
      <c r="B509" s="7" t="str">
        <f aca="false">IFERROR(INDEX('Source'!$C:$C,MATCH($A509,'Source'!$B:$B,0)),"")</f>
        <v>מגן ברך ארוך עם כרית סיליקון</v>
      </c>
      <c r="C509" s="8" t="n">
        <f aca="false">SUMIFS('Source'!$D:$D,'Source'!$A:$A,"102 - Orthopedic institutes",'Source'!$B:$B,$A509)</f>
        <v>1</v>
      </c>
      <c r="D509" s="8" t="n">
        <f aca="false">SUMIFS('Source'!$F:$F,'Source'!$A:$A,"102 - Orthopedic institutes",'Source'!$B:$B,$A509)</f>
        <v>0</v>
      </c>
      <c r="E509" s="8" t="n">
        <f aca="false">D509*$J$5</f>
        <v>0</v>
      </c>
      <c r="F509" s="8" t="n">
        <f aca="false">E509-C509</f>
        <v>-1</v>
      </c>
      <c r="G509" s="9" t="n">
        <f aca="false">IF(AND(C509=0,E509=0),0,IF(C509=0,"New",(E509-C509)/C509))</f>
        <v>-1</v>
      </c>
      <c r="H509" s="8" t="n">
        <f aca="false">SUMIFS('Source'!$E:$E,'Source'!$A:$A,"102 - Orthopedic institutes",'Source'!$B:$B,$A509)</f>
        <v>95</v>
      </c>
      <c r="I509" s="8" t="n">
        <f aca="false">SUMIFS('Source'!$G:$G,'Source'!$A:$A,"102 - Orthopedic institutes",'Source'!$B:$B,$A509)</f>
        <v>0</v>
      </c>
      <c r="J509" s="8" t="n">
        <f aca="false">I509*$J$5</f>
        <v>0</v>
      </c>
      <c r="K509" s="8" t="n">
        <f aca="false">J509-H509</f>
        <v>-95</v>
      </c>
      <c r="L509" s="9" t="n">
        <f aca="false">IF(AND(H509=0,J509=0),0,IF(H509=0,"New",(J509-H509)/H509))</f>
        <v>-1</v>
      </c>
      <c r="M509" s="7" t="str">
        <f aca="false">IF(AND(OR(C509&lt;&gt;0,H509&lt;&gt;0),D509=0,I509=0),"DROP",IF(AND(OR(D509&lt;&gt;0,I509&lt;&gt;0),C509=0,H509=0),"NEW",""))</f>
        <v>DROP</v>
      </c>
    </row>
    <row r="510" customFormat="false" ht="15" hidden="false" customHeight="false" outlineLevel="0" collapsed="false">
      <c r="A510" s="7" t="s">
        <v>811</v>
      </c>
      <c r="B510" s="7" t="str">
        <f aca="false">IFERROR(INDEX('Source'!$C:$C,MATCH($A510,'Source'!$B:$B,0)),"")</f>
        <v>מגן ברך ארוך עם כרית סיליקון</v>
      </c>
      <c r="C510" s="8" t="n">
        <f aca="false">SUMIFS('Source'!$D:$D,'Source'!$A:$A,"102 - Orthopedic institutes",'Source'!$B:$B,$A510)</f>
        <v>1</v>
      </c>
      <c r="D510" s="8" t="n">
        <f aca="false">SUMIFS('Source'!$F:$F,'Source'!$A:$A,"102 - Orthopedic institutes",'Source'!$B:$B,$A510)</f>
        <v>0</v>
      </c>
      <c r="E510" s="8" t="n">
        <f aca="false">D510*$J$5</f>
        <v>0</v>
      </c>
      <c r="F510" s="8" t="n">
        <f aca="false">E510-C510</f>
        <v>-1</v>
      </c>
      <c r="G510" s="9" t="n">
        <f aca="false">IF(AND(C510=0,E510=0),0,IF(C510=0,"New",(E510-C510)/C510))</f>
        <v>-1</v>
      </c>
      <c r="H510" s="8" t="n">
        <f aca="false">SUMIFS('Source'!$E:$E,'Source'!$A:$A,"102 - Orthopedic institutes",'Source'!$B:$B,$A510)</f>
        <v>95</v>
      </c>
      <c r="I510" s="8" t="n">
        <f aca="false">SUMIFS('Source'!$G:$G,'Source'!$A:$A,"102 - Orthopedic institutes",'Source'!$B:$B,$A510)</f>
        <v>0</v>
      </c>
      <c r="J510" s="8" t="n">
        <f aca="false">I510*$J$5</f>
        <v>0</v>
      </c>
      <c r="K510" s="8" t="n">
        <f aca="false">J510-H510</f>
        <v>-95</v>
      </c>
      <c r="L510" s="9" t="n">
        <f aca="false">IF(AND(H510=0,J510=0),0,IF(H510=0,"New",(J510-H510)/H510))</f>
        <v>-1</v>
      </c>
      <c r="M510" s="7" t="str">
        <f aca="false">IF(AND(OR(C510&lt;&gt;0,H510&lt;&gt;0),D510=0,I510=0),"DROP",IF(AND(OR(D510&lt;&gt;0,I510&lt;&gt;0),C510=0,H510=0),"NEW",""))</f>
        <v>DROP</v>
      </c>
    </row>
    <row r="511" customFormat="false" ht="15" hidden="false" customHeight="false" outlineLevel="0" collapsed="false">
      <c r="A511" s="7" t="s">
        <v>598</v>
      </c>
      <c r="B511" s="7" t="str">
        <f aca="false">IFERROR(INDEX('Source'!$C:$C,MATCH($A511,'Source'!$B:$B,0)),"")</f>
        <v>חגורת בטן</v>
      </c>
      <c r="C511" s="8" t="n">
        <f aca="false">SUMIFS('Source'!$D:$D,'Source'!$A:$A,"102 - Orthopedic institutes",'Source'!$B:$B,$A511)</f>
        <v>1</v>
      </c>
      <c r="D511" s="8" t="n">
        <f aca="false">SUMIFS('Source'!$F:$F,'Source'!$A:$A,"102 - Orthopedic institutes",'Source'!$B:$B,$A511)</f>
        <v>0</v>
      </c>
      <c r="E511" s="8" t="n">
        <f aca="false">D511*$J$5</f>
        <v>0</v>
      </c>
      <c r="F511" s="8" t="n">
        <f aca="false">E511-C511</f>
        <v>-1</v>
      </c>
      <c r="G511" s="9" t="n">
        <f aca="false">IF(AND(C511=0,E511=0),0,IF(C511=0,"New",(E511-C511)/C511))</f>
        <v>-1</v>
      </c>
      <c r="H511" s="8" t="n">
        <f aca="false">SUMIFS('Source'!$E:$E,'Source'!$A:$A,"102 - Orthopedic institutes",'Source'!$B:$B,$A511)</f>
        <v>94.68</v>
      </c>
      <c r="I511" s="8" t="n">
        <f aca="false">SUMIFS('Source'!$G:$G,'Source'!$A:$A,"102 - Orthopedic institutes",'Source'!$B:$B,$A511)</f>
        <v>0</v>
      </c>
      <c r="J511" s="8" t="n">
        <f aca="false">I511*$J$5</f>
        <v>0</v>
      </c>
      <c r="K511" s="8" t="n">
        <f aca="false">J511-H511</f>
        <v>-94.68</v>
      </c>
      <c r="L511" s="9" t="n">
        <f aca="false">IF(AND(H511=0,J511=0),0,IF(H511=0,"New",(J511-H511)/H511))</f>
        <v>-1</v>
      </c>
      <c r="M511" s="7" t="str">
        <f aca="false">IF(AND(OR(C511&lt;&gt;0,H511&lt;&gt;0),D511=0,I511=0),"DROP",IF(AND(OR(D511&lt;&gt;0,I511&lt;&gt;0),C511=0,H511=0),"NEW",""))</f>
        <v>DROP</v>
      </c>
    </row>
    <row r="512" customFormat="false" ht="15" hidden="false" customHeight="false" outlineLevel="0" collapsed="false">
      <c r="A512" s="7" t="s">
        <v>467</v>
      </c>
      <c r="B512" s="7" t="str">
        <f aca="false">IFERROR(INDEX('Source'!$C:$C,MATCH($A512,'Source'!$B:$B,0)),"")</f>
        <v>חגורת בטן</v>
      </c>
      <c r="C512" s="8" t="n">
        <f aca="false">SUMIFS('Source'!$D:$D,'Source'!$A:$A,"102 - Orthopedic institutes",'Source'!$B:$B,$A512)</f>
        <v>0</v>
      </c>
      <c r="D512" s="8" t="n">
        <f aca="false">SUMIFS('Source'!$F:$F,'Source'!$A:$A,"102 - Orthopedic institutes",'Source'!$B:$B,$A512)</f>
        <v>1</v>
      </c>
      <c r="E512" s="8" t="n">
        <f aca="false">D512*$J$5</f>
        <v>1.26315789473684</v>
      </c>
      <c r="F512" s="8" t="n">
        <f aca="false">E512-C512</f>
        <v>1.26315789473684</v>
      </c>
      <c r="G512" s="9" t="str">
        <f aca="false">IF(AND(C512=0,E512=0),0,IF(C512=0,"New",(E512-C512)/C512))</f>
        <v>New</v>
      </c>
      <c r="H512" s="8" t="n">
        <f aca="false">SUMIFS('Source'!$E:$E,'Source'!$A:$A,"102 - Orthopedic institutes",'Source'!$B:$B,$A512)</f>
        <v>0</v>
      </c>
      <c r="I512" s="8" t="n">
        <f aca="false">SUMIFS('Source'!$G:$G,'Source'!$A:$A,"102 - Orthopedic institutes",'Source'!$B:$B,$A512)</f>
        <v>94.65</v>
      </c>
      <c r="J512" s="8" t="n">
        <f aca="false">I512*$J$5</f>
        <v>119.557894736842</v>
      </c>
      <c r="K512" s="8" t="n">
        <f aca="false">J512-H512</f>
        <v>119.557894736842</v>
      </c>
      <c r="L512" s="9" t="str">
        <f aca="false">IF(AND(H512=0,J512=0),0,IF(H512=0,"New",(J512-H512)/H512))</f>
        <v>New</v>
      </c>
      <c r="M512" s="7" t="str">
        <f aca="false">IF(AND(OR(C512&lt;&gt;0,H512&lt;&gt;0),D512=0,I512=0),"DROP",IF(AND(OR(D512&lt;&gt;0,I512&lt;&gt;0),C512=0,H512=0),"NEW",""))</f>
        <v>NEW</v>
      </c>
    </row>
    <row r="513" customFormat="false" ht="15" hidden="false" customHeight="false" outlineLevel="0" collapsed="false">
      <c r="A513" s="7" t="s">
        <v>115</v>
      </c>
      <c r="B513" s="7" t="str">
        <f aca="false">IFERROR(INDEX('Source'!$C:$C,MATCH($A513,'Source'!$B:$B,0)),"")</f>
        <v>סד יד דו צדדי</v>
      </c>
      <c r="C513" s="8" t="n">
        <f aca="false">SUMIFS('Source'!$D:$D,'Source'!$A:$A,"102 - Orthopedic institutes",'Source'!$B:$B,$A513)</f>
        <v>13</v>
      </c>
      <c r="D513" s="8" t="n">
        <f aca="false">SUMIFS('Source'!$F:$F,'Source'!$A:$A,"102 - Orthopedic institutes",'Source'!$B:$B,$A513)</f>
        <v>12</v>
      </c>
      <c r="E513" s="8" t="n">
        <f aca="false">D513*$J$5</f>
        <v>15.1578947368421</v>
      </c>
      <c r="F513" s="8" t="n">
        <f aca="false">E513-C513</f>
        <v>2.1578947368421</v>
      </c>
      <c r="G513" s="9" t="n">
        <f aca="false">IF(AND(C513=0,E513=0),0,IF(C513=0,"New",(E513-C513)/C513))</f>
        <v>0.165991902834008</v>
      </c>
      <c r="H513" s="8" t="n">
        <f aca="false">SUMIFS('Source'!$E:$E,'Source'!$A:$A,"102 - Orthopedic institutes",'Source'!$B:$B,$A513)</f>
        <v>1331.38</v>
      </c>
      <c r="I513" s="8" t="n">
        <f aca="false">SUMIFS('Source'!$G:$G,'Source'!$A:$A,"102 - Orthopedic institutes",'Source'!$B:$B,$A513)</f>
        <v>1236.85</v>
      </c>
      <c r="J513" s="8" t="n">
        <f aca="false">I513*$J$5</f>
        <v>1562.33684210526</v>
      </c>
      <c r="K513" s="8" t="n">
        <f aca="false">J513-H513</f>
        <v>230.956842105263</v>
      </c>
      <c r="L513" s="9" t="n">
        <f aca="false">IF(AND(H513=0,J513=0),0,IF(H513=0,"New",(J513-H513)/H513))</f>
        <v>0.173471767718655</v>
      </c>
      <c r="M513" s="7" t="str">
        <f aca="false">IF(AND(OR(C513&lt;&gt;0,H513&lt;&gt;0),D513=0,I513=0),"DROP",IF(AND(OR(D513&lt;&gt;0,I513&lt;&gt;0),C513=0,H513=0),"NEW",""))</f>
        <v/>
      </c>
    </row>
    <row r="514" customFormat="false" ht="15" hidden="false" customHeight="false" outlineLevel="0" collapsed="false">
      <c r="A514" s="7" t="s">
        <v>812</v>
      </c>
      <c r="B514" s="7" t="str">
        <f aca="false">IFERROR(INDEX('Source'!$C:$C,MATCH($A514,'Source'!$B:$B,0)),"")</f>
        <v>מדרס מתכוונן</v>
      </c>
      <c r="C514" s="8" t="n">
        <f aca="false">SUMIFS('Source'!$D:$D,'Source'!$A:$A,"102 - Orthopedic institutes",'Source'!$B:$B,$A514)</f>
        <v>0</v>
      </c>
      <c r="D514" s="8" t="n">
        <f aca="false">SUMIFS('Source'!$F:$F,'Source'!$A:$A,"102 - Orthopedic institutes",'Source'!$B:$B,$A514)</f>
        <v>1</v>
      </c>
      <c r="E514" s="8" t="n">
        <f aca="false">D514*$J$5</f>
        <v>1.26315789473684</v>
      </c>
      <c r="F514" s="8" t="n">
        <f aca="false">E514-C514</f>
        <v>1.26315789473684</v>
      </c>
      <c r="G514" s="9" t="str">
        <f aca="false">IF(AND(C514=0,E514=0),0,IF(C514=0,"New",(E514-C514)/C514))</f>
        <v>New</v>
      </c>
      <c r="H514" s="8" t="n">
        <f aca="false">SUMIFS('Source'!$E:$E,'Source'!$A:$A,"102 - Orthopedic institutes",'Source'!$B:$B,$A514)</f>
        <v>0</v>
      </c>
      <c r="I514" s="8" t="n">
        <f aca="false">SUMIFS('Source'!$G:$G,'Source'!$A:$A,"102 - Orthopedic institutes",'Source'!$B:$B,$A514)</f>
        <v>93.7</v>
      </c>
      <c r="J514" s="8" t="n">
        <f aca="false">I514*$J$5</f>
        <v>118.357894736842</v>
      </c>
      <c r="K514" s="8" t="n">
        <f aca="false">J514-H514</f>
        <v>118.357894736842</v>
      </c>
      <c r="L514" s="9" t="str">
        <f aca="false">IF(AND(H514=0,J514=0),0,IF(H514=0,"New",(J514-H514)/H514))</f>
        <v>New</v>
      </c>
      <c r="M514" s="7" t="str">
        <f aca="false">IF(AND(OR(C514&lt;&gt;0,H514&lt;&gt;0),D514=0,I514=0),"DROP",IF(AND(OR(D514&lt;&gt;0,I514&lt;&gt;0),C514=0,H514=0),"NEW",""))</f>
        <v>NEW</v>
      </c>
    </row>
    <row r="515" customFormat="false" ht="15" hidden="false" customHeight="false" outlineLevel="0" collapsed="false">
      <c r="A515" s="7" t="s">
        <v>513</v>
      </c>
      <c r="B515" s="7" t="str">
        <f aca="false">IFERROR(INDEX('Source'!$C:$C,MATCH($A515,'Source'!$B:$B,0)),"")</f>
        <v>חבק יד SC25</v>
      </c>
      <c r="C515" s="8" t="n">
        <f aca="false">SUMIFS('Source'!$D:$D,'Source'!$A:$A,"102 - Orthopedic institutes",'Source'!$B:$B,$A515)</f>
        <v>1</v>
      </c>
      <c r="D515" s="8" t="n">
        <f aca="false">SUMIFS('Source'!$F:$F,'Source'!$A:$A,"102 - Orthopedic institutes",'Source'!$B:$B,$A515)</f>
        <v>0</v>
      </c>
      <c r="E515" s="8" t="n">
        <f aca="false">D515*$J$5</f>
        <v>0</v>
      </c>
      <c r="F515" s="8" t="n">
        <f aca="false">E515-C515</f>
        <v>-1</v>
      </c>
      <c r="G515" s="9" t="n">
        <f aca="false">IF(AND(C515=0,E515=0),0,IF(C515=0,"New",(E515-C515)/C515))</f>
        <v>-1</v>
      </c>
      <c r="H515" s="8" t="n">
        <f aca="false">SUMIFS('Source'!$E:$E,'Source'!$A:$A,"102 - Orthopedic institutes",'Source'!$B:$B,$A515)</f>
        <v>93.67</v>
      </c>
      <c r="I515" s="8" t="n">
        <f aca="false">SUMIFS('Source'!$G:$G,'Source'!$A:$A,"102 - Orthopedic institutes",'Source'!$B:$B,$A515)</f>
        <v>0</v>
      </c>
      <c r="J515" s="8" t="n">
        <f aca="false">I515*$J$5</f>
        <v>0</v>
      </c>
      <c r="K515" s="8" t="n">
        <f aca="false">J515-H515</f>
        <v>-93.67</v>
      </c>
      <c r="L515" s="9" t="n">
        <f aca="false">IF(AND(H515=0,J515=0),0,IF(H515=0,"New",(J515-H515)/H515))</f>
        <v>-1</v>
      </c>
      <c r="M515" s="7" t="str">
        <f aca="false">IF(AND(OR(C515&lt;&gt;0,H515&lt;&gt;0),D515=0,I515=0),"DROP",IF(AND(OR(D515&lt;&gt;0,I515&lt;&gt;0),C515=0,H515=0),"NEW",""))</f>
        <v>DROP</v>
      </c>
    </row>
    <row r="516" customFormat="false" ht="15" hidden="false" customHeight="false" outlineLevel="0" collapsed="false">
      <c r="A516" s="7" t="s">
        <v>230</v>
      </c>
      <c r="B516" s="7" t="str">
        <f aca="false">IFERROR(INDEX('Source'!$C:$C,MATCH($A516,'Source'!$B:$B,0)),"")</f>
        <v>AC27</v>
      </c>
      <c r="C516" s="8" t="n">
        <f aca="false">SUMIFS('Source'!$D:$D,'Source'!$A:$A,"102 - Orthopedic institutes",'Source'!$B:$B,$A516)</f>
        <v>0</v>
      </c>
      <c r="D516" s="8" t="n">
        <f aca="false">SUMIFS('Source'!$F:$F,'Source'!$A:$A,"102 - Orthopedic institutes",'Source'!$B:$B,$A516)</f>
        <v>3</v>
      </c>
      <c r="E516" s="8" t="n">
        <f aca="false">D516*$J$5</f>
        <v>3.78947368421053</v>
      </c>
      <c r="F516" s="8" t="n">
        <f aca="false">E516-C516</f>
        <v>3.78947368421053</v>
      </c>
      <c r="G516" s="9" t="str">
        <f aca="false">IF(AND(C516=0,E516=0),0,IF(C516=0,"New",(E516-C516)/C516))</f>
        <v>New</v>
      </c>
      <c r="H516" s="8" t="n">
        <f aca="false">SUMIFS('Source'!$E:$E,'Source'!$A:$A,"102 - Orthopedic institutes",'Source'!$B:$B,$A516)</f>
        <v>0</v>
      </c>
      <c r="I516" s="8" t="n">
        <f aca="false">SUMIFS('Source'!$G:$G,'Source'!$A:$A,"102 - Orthopedic institutes",'Source'!$B:$B,$A516)</f>
        <v>93.66</v>
      </c>
      <c r="J516" s="8" t="n">
        <f aca="false">I516*$J$5</f>
        <v>118.307368421053</v>
      </c>
      <c r="K516" s="8" t="n">
        <f aca="false">J516-H516</f>
        <v>118.307368421053</v>
      </c>
      <c r="L516" s="9" t="str">
        <f aca="false">IF(AND(H516=0,J516=0),0,IF(H516=0,"New",(J516-H516)/H516))</f>
        <v>New</v>
      </c>
      <c r="M516" s="7" t="str">
        <f aca="false">IF(AND(OR(C516&lt;&gt;0,H516&lt;&gt;0),D516=0,I516=0),"DROP",IF(AND(OR(D516&lt;&gt;0,I516&lt;&gt;0),C516=0,H516=0),"NEW",""))</f>
        <v>NEW</v>
      </c>
    </row>
    <row r="517" customFormat="false" ht="15" hidden="false" customHeight="false" outlineLevel="0" collapsed="false">
      <c r="A517" s="7" t="s">
        <v>212</v>
      </c>
      <c r="B517" s="7" t="str">
        <f aca="false">IFERROR(INDEX('Source'!$C:$C,MATCH($A517,'Source'!$B:$B,0)),"")</f>
        <v>מגן מרפק</v>
      </c>
      <c r="C517" s="8" t="n">
        <f aca="false">SUMIFS('Source'!$D:$D,'Source'!$A:$A,"102 - Orthopedic institutes",'Source'!$B:$B,$A517)</f>
        <v>11</v>
      </c>
      <c r="D517" s="8" t="n">
        <f aca="false">SUMIFS('Source'!$F:$F,'Source'!$A:$A,"102 - Orthopedic institutes",'Source'!$B:$B,$A517)</f>
        <v>8</v>
      </c>
      <c r="E517" s="8" t="n">
        <f aca="false">D517*$J$5</f>
        <v>10.1052631578947</v>
      </c>
      <c r="F517" s="8" t="n">
        <f aca="false">E517-C517</f>
        <v>-0.894736842105264</v>
      </c>
      <c r="G517" s="9" t="n">
        <f aca="false">IF(AND(C517=0,E517=0),0,IF(C517=0,"New",(E517-C517)/C517))</f>
        <v>-0.0813397129186603</v>
      </c>
      <c r="H517" s="8" t="n">
        <f aca="false">SUMIFS('Source'!$E:$E,'Source'!$A:$A,"102 - Orthopedic institutes",'Source'!$B:$B,$A517)</f>
        <v>339.8</v>
      </c>
      <c r="I517" s="8" t="n">
        <f aca="false">SUMIFS('Source'!$G:$G,'Source'!$A:$A,"102 - Orthopedic institutes",'Source'!$B:$B,$A517)</f>
        <v>247.13</v>
      </c>
      <c r="J517" s="8" t="n">
        <f aca="false">I517*$J$5</f>
        <v>312.164210526316</v>
      </c>
      <c r="K517" s="8" t="n">
        <f aca="false">J517-H517</f>
        <v>-27.6357894736843</v>
      </c>
      <c r="L517" s="9" t="n">
        <f aca="false">IF(AND(H517=0,J517=0),0,IF(H517=0,"New",(J517-H517)/H517))</f>
        <v>-0.0813295746724081</v>
      </c>
      <c r="M517" s="7" t="str">
        <f aca="false">IF(AND(OR(C517&lt;&gt;0,H517&lt;&gt;0),D517=0,I517=0),"DROP",IF(AND(OR(D517&lt;&gt;0,I517&lt;&gt;0),C517=0,H517=0),"NEW",""))</f>
        <v/>
      </c>
    </row>
    <row r="518" customFormat="false" ht="15" hidden="false" customHeight="false" outlineLevel="0" collapsed="false">
      <c r="A518" s="7" t="s">
        <v>227</v>
      </c>
      <c r="B518" s="7" t="str">
        <f aca="false">IFERROR(INDEX('Source'!$C:$C,MATCH($A518,'Source'!$B:$B,0)),"")</f>
        <v>מגן מרפק</v>
      </c>
      <c r="C518" s="8" t="n">
        <f aca="false">SUMIFS('Source'!$D:$D,'Source'!$A:$A,"102 - Orthopedic institutes",'Source'!$B:$B,$A518)</f>
        <v>4</v>
      </c>
      <c r="D518" s="8" t="n">
        <f aca="false">SUMIFS('Source'!$F:$F,'Source'!$A:$A,"102 - Orthopedic institutes",'Source'!$B:$B,$A518)</f>
        <v>7</v>
      </c>
      <c r="E518" s="8" t="n">
        <f aca="false">D518*$J$5</f>
        <v>8.84210526315789</v>
      </c>
      <c r="F518" s="8" t="n">
        <f aca="false">E518-C518</f>
        <v>4.84210526315789</v>
      </c>
      <c r="G518" s="9" t="n">
        <f aca="false">IF(AND(C518=0,E518=0),0,IF(C518=0,"New",(E518-C518)/C518))</f>
        <v>1.21052631578947</v>
      </c>
      <c r="H518" s="8" t="n">
        <f aca="false">SUMIFS('Source'!$E:$E,'Source'!$A:$A,"102 - Orthopedic institutes",'Source'!$B:$B,$A518)</f>
        <v>123.57</v>
      </c>
      <c r="I518" s="8" t="n">
        <f aca="false">SUMIFS('Source'!$G:$G,'Source'!$A:$A,"102 - Orthopedic institutes",'Source'!$B:$B,$A518)</f>
        <v>216.24</v>
      </c>
      <c r="J518" s="8" t="n">
        <f aca="false">I518*$J$5</f>
        <v>273.145263157895</v>
      </c>
      <c r="K518" s="8" t="n">
        <f aca="false">J518-H518</f>
        <v>149.575263157895</v>
      </c>
      <c r="L518" s="9" t="n">
        <f aca="false">IF(AND(H518=0,J518=0),0,IF(H518=0,"New",(J518-H518)/H518))</f>
        <v>1.21044964925058</v>
      </c>
      <c r="M518" s="7" t="str">
        <f aca="false">IF(AND(OR(C518&lt;&gt;0,H518&lt;&gt;0),D518=0,I518=0),"DROP",IF(AND(OR(D518&lt;&gt;0,I518&lt;&gt;0),C518=0,H518=0),"NEW",""))</f>
        <v/>
      </c>
    </row>
    <row r="519" customFormat="false" ht="15" hidden="false" customHeight="false" outlineLevel="0" collapsed="false">
      <c r="A519" s="7" t="s">
        <v>369</v>
      </c>
      <c r="B519" s="7" t="str">
        <f aca="false">IFERROR(INDEX('Source'!$C:$C,MATCH($A519,'Source'!$B:$B,0)),"")</f>
        <v>מגן ברך שחור</v>
      </c>
      <c r="C519" s="8" t="n">
        <f aca="false">SUMIFS('Source'!$D:$D,'Source'!$A:$A,"102 - Orthopedic institutes",'Source'!$B:$B,$A519)</f>
        <v>3</v>
      </c>
      <c r="D519" s="8" t="n">
        <f aca="false">SUMIFS('Source'!$F:$F,'Source'!$A:$A,"102 - Orthopedic institutes",'Source'!$B:$B,$A519)</f>
        <v>0</v>
      </c>
      <c r="E519" s="8" t="n">
        <f aca="false">D519*$J$5</f>
        <v>0</v>
      </c>
      <c r="F519" s="8" t="n">
        <f aca="false">E519-C519</f>
        <v>-3</v>
      </c>
      <c r="G519" s="9" t="n">
        <f aca="false">IF(AND(C519=0,E519=0),0,IF(C519=0,"New",(E519-C519)/C519))</f>
        <v>-1</v>
      </c>
      <c r="H519" s="8" t="n">
        <f aca="false">SUMIFS('Source'!$E:$E,'Source'!$A:$A,"102 - Orthopedic institutes",'Source'!$B:$B,$A519)</f>
        <v>92.67</v>
      </c>
      <c r="I519" s="8" t="n">
        <f aca="false">SUMIFS('Source'!$G:$G,'Source'!$A:$A,"102 - Orthopedic institutes",'Source'!$B:$B,$A519)</f>
        <v>0</v>
      </c>
      <c r="J519" s="8" t="n">
        <f aca="false">I519*$J$5</f>
        <v>0</v>
      </c>
      <c r="K519" s="8" t="n">
        <f aca="false">J519-H519</f>
        <v>-92.67</v>
      </c>
      <c r="L519" s="9" t="n">
        <f aca="false">IF(AND(H519=0,J519=0),0,IF(H519=0,"New",(J519-H519)/H519))</f>
        <v>-1</v>
      </c>
      <c r="M519" s="7" t="str">
        <f aca="false">IF(AND(OR(C519&lt;&gt;0,H519&lt;&gt;0),D519=0,I519=0),"DROP",IF(AND(OR(D519&lt;&gt;0,I519&lt;&gt;0),C519=0,H519=0),"NEW",""))</f>
        <v>DROP</v>
      </c>
    </row>
    <row r="520" customFormat="false" ht="15" hidden="false" customHeight="false" outlineLevel="0" collapsed="false">
      <c r="A520" s="7" t="s">
        <v>125</v>
      </c>
      <c r="B520" s="7" t="str">
        <f aca="false">IFERROR(INDEX('Source'!$C:$C,MATCH($A520,'Source'!$B:$B,0)),"")</f>
        <v>מגן קרסול פתוח</v>
      </c>
      <c r="C520" s="8" t="n">
        <f aca="false">SUMIFS('Source'!$D:$D,'Source'!$A:$A,"102 - Orthopedic institutes",'Source'!$B:$B,$A520)</f>
        <v>6</v>
      </c>
      <c r="D520" s="8" t="n">
        <f aca="false">SUMIFS('Source'!$F:$F,'Source'!$A:$A,"102 - Orthopedic institutes",'Source'!$B:$B,$A520)</f>
        <v>3</v>
      </c>
      <c r="E520" s="8" t="n">
        <f aca="false">D520*$J$5</f>
        <v>3.78947368421053</v>
      </c>
      <c r="F520" s="8" t="n">
        <f aca="false">E520-C520</f>
        <v>-2.21052631578947</v>
      </c>
      <c r="G520" s="9" t="n">
        <f aca="false">IF(AND(C520=0,E520=0),0,IF(C520=0,"New",(E520-C520)/C520))</f>
        <v>-0.368421052631579</v>
      </c>
      <c r="H520" s="8" t="n">
        <f aca="false">SUMIFS('Source'!$E:$E,'Source'!$A:$A,"102 - Orthopedic institutes",'Source'!$B:$B,$A520)</f>
        <v>185.34</v>
      </c>
      <c r="I520" s="8" t="n">
        <f aca="false">SUMIFS('Source'!$G:$G,'Source'!$A:$A,"102 - Orthopedic institutes",'Source'!$B:$B,$A520)</f>
        <v>92.67</v>
      </c>
      <c r="J520" s="8" t="n">
        <f aca="false">I520*$J$5</f>
        <v>117.056842105263</v>
      </c>
      <c r="K520" s="8" t="n">
        <f aca="false">J520-H520</f>
        <v>-68.2831578947369</v>
      </c>
      <c r="L520" s="9" t="n">
        <f aca="false">IF(AND(H520=0,J520=0),0,IF(H520=0,"New",(J520-H520)/H520))</f>
        <v>-0.368421052631579</v>
      </c>
      <c r="M520" s="7" t="str">
        <f aca="false">IF(AND(OR(C520&lt;&gt;0,H520&lt;&gt;0),D520=0,I520=0),"DROP",IF(AND(OR(D520&lt;&gt;0,I520&lt;&gt;0),C520=0,H520=0),"NEW",""))</f>
        <v/>
      </c>
    </row>
    <row r="521" customFormat="false" ht="15" hidden="false" customHeight="false" outlineLevel="0" collapsed="false">
      <c r="A521" s="7" t="s">
        <v>156</v>
      </c>
      <c r="B521" s="7" t="str">
        <f aca="false">IFERROR(INDEX('Source'!$C:$C,MATCH($A521,'Source'!$B:$B,0)),"")</f>
        <v>חבק טניס שחור</v>
      </c>
      <c r="C521" s="8" t="n">
        <f aca="false">SUMIFS('Source'!$D:$D,'Source'!$A:$A,"102 - Orthopedic institutes",'Source'!$B:$B,$A521)</f>
        <v>19</v>
      </c>
      <c r="D521" s="8" t="n">
        <f aca="false">SUMIFS('Source'!$F:$F,'Source'!$A:$A,"102 - Orthopedic institutes",'Source'!$B:$B,$A521)</f>
        <v>21</v>
      </c>
      <c r="E521" s="8" t="n">
        <f aca="false">D521*$J$5</f>
        <v>26.5263157894737</v>
      </c>
      <c r="F521" s="8" t="n">
        <f aca="false">E521-C521</f>
        <v>7.52631578947368</v>
      </c>
      <c r="G521" s="9" t="n">
        <f aca="false">IF(AND(C521=0,E521=0),0,IF(C521=0,"New",(E521-C521)/C521))</f>
        <v>0.39612188365651</v>
      </c>
      <c r="H521" s="8" t="n">
        <f aca="false">SUMIFS('Source'!$E:$E,'Source'!$A:$A,"102 - Orthopedic institutes",'Source'!$B:$B,$A521)</f>
        <v>1274.41</v>
      </c>
      <c r="I521" s="8" t="n">
        <f aca="false">SUMIFS('Source'!$G:$G,'Source'!$A:$A,"102 - Orthopedic institutes",'Source'!$B:$B,$A521)</f>
        <v>1365.05</v>
      </c>
      <c r="J521" s="8" t="n">
        <f aca="false">I521*$J$5</f>
        <v>1724.27368421053</v>
      </c>
      <c r="K521" s="8" t="n">
        <f aca="false">J521-H521</f>
        <v>449.863684210526</v>
      </c>
      <c r="L521" s="9" t="n">
        <f aca="false">IF(AND(H521=0,J521=0),0,IF(H521=0,"New",(J521-H521)/H521))</f>
        <v>0.352997610039568</v>
      </c>
      <c r="M521" s="7" t="str">
        <f aca="false">IF(AND(OR(C521&lt;&gt;0,H521&lt;&gt;0),D521=0,I521=0),"DROP",IF(AND(OR(D521&lt;&gt;0,I521&lt;&gt;0),C521=0,H521=0),"NEW",""))</f>
        <v/>
      </c>
    </row>
    <row r="522" customFormat="false" ht="15" hidden="false" customHeight="false" outlineLevel="0" collapsed="false">
      <c r="A522" s="7" t="s">
        <v>813</v>
      </c>
      <c r="B522" s="7" t="str">
        <f aca="false">IFERROR(INDEX('Source'!$C:$C,MATCH($A522,'Source'!$B:$B,0)),"")</f>
        <v>קינזיולוגי טייפ</v>
      </c>
      <c r="C522" s="8" t="n">
        <f aca="false">SUMIFS('Source'!$D:$D,'Source'!$A:$A,"102 - Orthopedic institutes",'Source'!$B:$B,$A522)</f>
        <v>3</v>
      </c>
      <c r="D522" s="8" t="n">
        <f aca="false">SUMIFS('Source'!$F:$F,'Source'!$A:$A,"102 - Orthopedic institutes",'Source'!$B:$B,$A522)</f>
        <v>6</v>
      </c>
      <c r="E522" s="8" t="n">
        <f aca="false">D522*$J$5</f>
        <v>7.57894736842105</v>
      </c>
      <c r="F522" s="8" t="n">
        <f aca="false">E522-C522</f>
        <v>4.57894736842105</v>
      </c>
      <c r="G522" s="9" t="n">
        <f aca="false">IF(AND(C522=0,E522=0),0,IF(C522=0,"New",(E522-C522)/C522))</f>
        <v>1.52631578947368</v>
      </c>
      <c r="H522" s="8" t="n">
        <f aca="false">SUMIFS('Source'!$E:$E,'Source'!$A:$A,"102 - Orthopedic institutes",'Source'!$B:$B,$A522)</f>
        <v>90</v>
      </c>
      <c r="I522" s="8" t="n">
        <f aca="false">SUMIFS('Source'!$G:$G,'Source'!$A:$A,"102 - Orthopedic institutes",'Source'!$B:$B,$A522)</f>
        <v>180</v>
      </c>
      <c r="J522" s="8" t="n">
        <f aca="false">I522*$J$5</f>
        <v>227.368421052632</v>
      </c>
      <c r="K522" s="8" t="n">
        <f aca="false">J522-H522</f>
        <v>137.368421052632</v>
      </c>
      <c r="L522" s="9" t="n">
        <f aca="false">IF(AND(H522=0,J522=0),0,IF(H522=0,"New",(J522-H522)/H522))</f>
        <v>1.52631578947368</v>
      </c>
      <c r="M522" s="7" t="str">
        <f aca="false">IF(AND(OR(C522&lt;&gt;0,H522&lt;&gt;0),D522=0,I522=0),"DROP",IF(AND(OR(D522&lt;&gt;0,I522&lt;&gt;0),C522=0,H522=0),"NEW",""))</f>
        <v/>
      </c>
    </row>
    <row r="523" customFormat="false" ht="15" hidden="false" customHeight="false" outlineLevel="0" collapsed="false">
      <c r="A523" s="7" t="s">
        <v>814</v>
      </c>
      <c r="B523" s="7" t="str">
        <f aca="false">IFERROR(INDEX('Source'!$C:$C,MATCH($A523,'Source'!$B:$B,0)),"")</f>
        <v>מגן מרפק XXl עם סיליקון</v>
      </c>
      <c r="C523" s="8" t="n">
        <f aca="false">SUMIFS('Source'!$D:$D,'Source'!$A:$A,"102 - Orthopedic institutes",'Source'!$B:$B,$A523)</f>
        <v>2</v>
      </c>
      <c r="D523" s="8" t="n">
        <f aca="false">SUMIFS('Source'!$F:$F,'Source'!$A:$A,"102 - Orthopedic institutes",'Source'!$B:$B,$A523)</f>
        <v>1</v>
      </c>
      <c r="E523" s="8" t="n">
        <f aca="false">D523*$J$5</f>
        <v>1.26315789473684</v>
      </c>
      <c r="F523" s="8" t="n">
        <f aca="false">E523-C523</f>
        <v>-0.736842105263158</v>
      </c>
      <c r="G523" s="9" t="n">
        <f aca="false">IF(AND(C523=0,E523=0),0,IF(C523=0,"New",(E523-C523)/C523))</f>
        <v>-0.368421052631579</v>
      </c>
      <c r="H523" s="8" t="n">
        <f aca="false">SUMIFS('Source'!$E:$E,'Source'!$A:$A,"102 - Orthopedic institutes",'Source'!$B:$B,$A523)</f>
        <v>180</v>
      </c>
      <c r="I523" s="8" t="n">
        <f aca="false">SUMIFS('Source'!$G:$G,'Source'!$A:$A,"102 - Orthopedic institutes",'Source'!$B:$B,$A523)</f>
        <v>90</v>
      </c>
      <c r="J523" s="8" t="n">
        <f aca="false">I523*$J$5</f>
        <v>113.684210526316</v>
      </c>
      <c r="K523" s="8" t="n">
        <f aca="false">J523-H523</f>
        <v>-66.3157894736842</v>
      </c>
      <c r="L523" s="9" t="n">
        <f aca="false">IF(AND(H523=0,J523=0),0,IF(H523=0,"New",(J523-H523)/H523))</f>
        <v>-0.368421052631579</v>
      </c>
      <c r="M523" s="7" t="str">
        <f aca="false">IF(AND(OR(C523&lt;&gt;0,H523&lt;&gt;0),D523=0,I523=0),"DROP",IF(AND(OR(D523&lt;&gt;0,I523&lt;&gt;0),C523=0,H523=0),"NEW",""))</f>
        <v/>
      </c>
    </row>
    <row r="524" customFormat="false" ht="15" hidden="false" customHeight="false" outlineLevel="0" collapsed="false">
      <c r="A524" s="7" t="s">
        <v>815</v>
      </c>
      <c r="B524" s="7" t="str">
        <f aca="false">IFERROR(INDEX('Source'!$C:$C,MATCH($A524,'Source'!$B:$B,0)),"")</f>
        <v>קינזיולוגי טייפ</v>
      </c>
      <c r="C524" s="8" t="n">
        <f aca="false">SUMIFS('Source'!$D:$D,'Source'!$A:$A,"102 - Orthopedic institutes",'Source'!$B:$B,$A524)</f>
        <v>3</v>
      </c>
      <c r="D524" s="8" t="n">
        <f aca="false">SUMIFS('Source'!$F:$F,'Source'!$A:$A,"102 - Orthopedic institutes",'Source'!$B:$B,$A524)</f>
        <v>0</v>
      </c>
      <c r="E524" s="8" t="n">
        <f aca="false">D524*$J$5</f>
        <v>0</v>
      </c>
      <c r="F524" s="8" t="n">
        <f aca="false">E524-C524</f>
        <v>-3</v>
      </c>
      <c r="G524" s="9" t="n">
        <f aca="false">IF(AND(C524=0,E524=0),0,IF(C524=0,"New",(E524-C524)/C524))</f>
        <v>-1</v>
      </c>
      <c r="H524" s="8" t="n">
        <f aca="false">SUMIFS('Source'!$E:$E,'Source'!$A:$A,"102 - Orthopedic institutes",'Source'!$B:$B,$A524)</f>
        <v>90</v>
      </c>
      <c r="I524" s="8" t="n">
        <f aca="false">SUMIFS('Source'!$G:$G,'Source'!$A:$A,"102 - Orthopedic institutes",'Source'!$B:$B,$A524)</f>
        <v>0</v>
      </c>
      <c r="J524" s="8" t="n">
        <f aca="false">I524*$J$5</f>
        <v>0</v>
      </c>
      <c r="K524" s="8" t="n">
        <f aca="false">J524-H524</f>
        <v>-90</v>
      </c>
      <c r="L524" s="9" t="n">
        <f aca="false">IF(AND(H524=0,J524=0),0,IF(H524=0,"New",(J524-H524)/H524))</f>
        <v>-1</v>
      </c>
      <c r="M524" s="7" t="str">
        <f aca="false">IF(AND(OR(C524&lt;&gt;0,H524&lt;&gt;0),D524=0,I524=0),"DROP",IF(AND(OR(D524&lt;&gt;0,I524&lt;&gt;0),C524=0,H524=0),"NEW",""))</f>
        <v>DROP</v>
      </c>
    </row>
    <row r="525" customFormat="false" ht="15" hidden="false" customHeight="false" outlineLevel="0" collapsed="false">
      <c r="A525" s="7" t="s">
        <v>255</v>
      </c>
      <c r="B525" s="7" t="str">
        <f aca="false">IFERROR(INDEX('Source'!$C:$C,MATCH($A525,'Source'!$B:$B,0)),"")</f>
        <v>חגורה למנותחי בית החזה</v>
      </c>
      <c r="C525" s="8" t="n">
        <f aca="false">SUMIFS('Source'!$D:$D,'Source'!$A:$A,"102 - Orthopedic institutes",'Source'!$B:$B,$A525)</f>
        <v>68</v>
      </c>
      <c r="D525" s="8" t="n">
        <f aca="false">SUMIFS('Source'!$F:$F,'Source'!$A:$A,"102 - Orthopedic institutes",'Source'!$B:$B,$A525)</f>
        <v>73</v>
      </c>
      <c r="E525" s="8" t="n">
        <f aca="false">D525*$J$5</f>
        <v>92.2105263157895</v>
      </c>
      <c r="F525" s="8" t="n">
        <f aca="false">E525-C525</f>
        <v>24.2105263157895</v>
      </c>
      <c r="G525" s="9" t="n">
        <f aca="false">IF(AND(C525=0,E525=0),0,IF(C525=0,"New",(E525-C525)/C525))</f>
        <v>0.356037151702786</v>
      </c>
      <c r="H525" s="8" t="n">
        <f aca="false">SUMIFS('Source'!$E:$E,'Source'!$A:$A,"102 - Orthopedic institutes",'Source'!$B:$B,$A525)</f>
        <v>9400.21</v>
      </c>
      <c r="I525" s="8" t="n">
        <f aca="false">SUMIFS('Source'!$G:$G,'Source'!$A:$A,"102 - Orthopedic institutes",'Source'!$B:$B,$A525)</f>
        <v>9489.82</v>
      </c>
      <c r="J525" s="8" t="n">
        <f aca="false">I525*$J$5</f>
        <v>11987.1410526316</v>
      </c>
      <c r="K525" s="8" t="n">
        <f aca="false">J525-H525</f>
        <v>2586.93105263158</v>
      </c>
      <c r="L525" s="9" t="n">
        <f aca="false">IF(AND(H525=0,J525=0),0,IF(H525=0,"New",(J525-H525)/H525))</f>
        <v>0.275199283061929</v>
      </c>
      <c r="M525" s="7" t="str">
        <f aca="false">IF(AND(OR(C525&lt;&gt;0,H525&lt;&gt;0),D525=0,I525=0),"DROP",IF(AND(OR(D525&lt;&gt;0,I525&lt;&gt;0),C525=0,H525=0),"NEW",""))</f>
        <v/>
      </c>
    </row>
    <row r="526" customFormat="false" ht="15" hidden="false" customHeight="false" outlineLevel="0" collapsed="false">
      <c r="A526" s="7" t="s">
        <v>140</v>
      </c>
      <c r="B526" s="7" t="str">
        <f aca="false">IFERROR(INDEX('Source'!$C:$C,MATCH($A526,'Source'!$B:$B,0)),"")</f>
        <v>'תחבושת אלסטית נצמדת צבע בז</v>
      </c>
      <c r="C526" s="8" t="n">
        <f aca="false">SUMIFS('Source'!$D:$D,'Source'!$A:$A,"102 - Orthopedic institutes",'Source'!$B:$B,$A526)</f>
        <v>23</v>
      </c>
      <c r="D526" s="8" t="n">
        <f aca="false">SUMIFS('Source'!$F:$F,'Source'!$A:$A,"102 - Orthopedic institutes",'Source'!$B:$B,$A526)</f>
        <v>30</v>
      </c>
      <c r="E526" s="8" t="n">
        <f aca="false">D526*$J$5</f>
        <v>37.8947368421053</v>
      </c>
      <c r="F526" s="8" t="n">
        <f aca="false">E526-C526</f>
        <v>14.8947368421053</v>
      </c>
      <c r="G526" s="9" t="n">
        <f aca="false">IF(AND(C526=0,E526=0),0,IF(C526=0,"New",(E526-C526)/C526))</f>
        <v>0.647597254004577</v>
      </c>
      <c r="H526" s="8" t="n">
        <f aca="false">SUMIFS('Source'!$E:$E,'Source'!$A:$A,"102 - Orthopedic institutes",'Source'!$B:$B,$A526)</f>
        <v>246.68</v>
      </c>
      <c r="I526" s="8" t="n">
        <f aca="false">SUMIFS('Source'!$G:$G,'Source'!$A:$A,"102 - Orthopedic institutes",'Source'!$B:$B,$A526)</f>
        <v>333.96</v>
      </c>
      <c r="J526" s="8" t="n">
        <f aca="false">I526*$J$5</f>
        <v>421.844210526316</v>
      </c>
      <c r="K526" s="8" t="n">
        <f aca="false">J526-H526</f>
        <v>175.164210526316</v>
      </c>
      <c r="L526" s="9" t="n">
        <f aca="false">IF(AND(H526=0,J526=0),0,IF(H526=0,"New",(J526-H526)/H526))</f>
        <v>0.710086794739402</v>
      </c>
      <c r="M526" s="7" t="str">
        <f aca="false">IF(AND(OR(C526&lt;&gt;0,H526&lt;&gt;0),D526=0,I526=0),"DROP",IF(AND(OR(D526&lt;&gt;0,I526&lt;&gt;0),C526=0,H526=0),"NEW",""))</f>
        <v/>
      </c>
    </row>
    <row r="527" customFormat="false" ht="15" hidden="false" customHeight="false" outlineLevel="0" collapsed="false">
      <c r="A527" s="7" t="s">
        <v>399</v>
      </c>
      <c r="B527" s="7" t="str">
        <f aca="false">IFERROR(INDEX('Source'!$C:$C,MATCH($A527,'Source'!$B:$B,0)),"")</f>
        <v>ריפוד סיליקון לכרית כף הרגל</v>
      </c>
      <c r="C527" s="8" t="n">
        <f aca="false">SUMIFS('Source'!$D:$D,'Source'!$A:$A,"102 - Orthopedic institutes",'Source'!$B:$B,$A527)</f>
        <v>4</v>
      </c>
      <c r="D527" s="8" t="n">
        <f aca="false">SUMIFS('Source'!$F:$F,'Source'!$A:$A,"102 - Orthopedic institutes",'Source'!$B:$B,$A527)</f>
        <v>0</v>
      </c>
      <c r="E527" s="8" t="n">
        <f aca="false">D527*$J$5</f>
        <v>0</v>
      </c>
      <c r="F527" s="8" t="n">
        <f aca="false">E527-C527</f>
        <v>-4</v>
      </c>
      <c r="G527" s="9" t="n">
        <f aca="false">IF(AND(C527=0,E527=0),0,IF(C527=0,"New",(E527-C527)/C527))</f>
        <v>-1</v>
      </c>
      <c r="H527" s="8" t="n">
        <f aca="false">SUMIFS('Source'!$E:$E,'Source'!$A:$A,"102 - Orthopedic institutes",'Source'!$B:$B,$A527)</f>
        <v>86.08</v>
      </c>
      <c r="I527" s="8" t="n">
        <f aca="false">SUMIFS('Source'!$G:$G,'Source'!$A:$A,"102 - Orthopedic institutes",'Source'!$B:$B,$A527)</f>
        <v>0</v>
      </c>
      <c r="J527" s="8" t="n">
        <f aca="false">I527*$J$5</f>
        <v>0</v>
      </c>
      <c r="K527" s="8" t="n">
        <f aca="false">J527-H527</f>
        <v>-86.08</v>
      </c>
      <c r="L527" s="9" t="n">
        <f aca="false">IF(AND(H527=0,J527=0),0,IF(H527=0,"New",(J527-H527)/H527))</f>
        <v>-1</v>
      </c>
      <c r="M527" s="7" t="str">
        <f aca="false">IF(AND(OR(C527&lt;&gt;0,H527&lt;&gt;0),D527=0,I527=0),"DROP",IF(AND(OR(D527&lt;&gt;0,I527&lt;&gt;0),C527=0,H527=0),"NEW",""))</f>
        <v>DROP</v>
      </c>
    </row>
    <row r="528" customFormat="false" ht="15" hidden="false" customHeight="false" outlineLevel="0" collapsed="false">
      <c r="A528" s="7" t="s">
        <v>119</v>
      </c>
      <c r="B528" s="7" t="str">
        <f aca="false">IFERROR(INDEX('Source'!$C:$C,MATCH($A528,'Source'!$B:$B,0)),"")</f>
        <v>סד יד דו צדדי</v>
      </c>
      <c r="C528" s="8" t="n">
        <f aca="false">SUMIFS('Source'!$D:$D,'Source'!$A:$A,"102 - Orthopedic institutes",'Source'!$B:$B,$A528)</f>
        <v>18</v>
      </c>
      <c r="D528" s="8" t="n">
        <f aca="false">SUMIFS('Source'!$F:$F,'Source'!$A:$A,"102 - Orthopedic institutes",'Source'!$B:$B,$A528)</f>
        <v>17</v>
      </c>
      <c r="E528" s="8" t="n">
        <f aca="false">D528*$J$5</f>
        <v>21.4736842105263</v>
      </c>
      <c r="F528" s="8" t="n">
        <f aca="false">E528-C528</f>
        <v>3.47368421052632</v>
      </c>
      <c r="G528" s="9" t="n">
        <f aca="false">IF(AND(C528=0,E528=0),0,IF(C528=0,"New",(E528-C528)/C528))</f>
        <v>0.192982456140351</v>
      </c>
      <c r="H528" s="8" t="n">
        <f aca="false">SUMIFS('Source'!$E:$E,'Source'!$A:$A,"102 - Orthopedic institutes",'Source'!$B:$B,$A528)</f>
        <v>1838.14</v>
      </c>
      <c r="I528" s="8" t="n">
        <f aca="false">SUMIFS('Source'!$G:$G,'Source'!$A:$A,"102 - Orthopedic institutes",'Source'!$B:$B,$A528)</f>
        <v>1752.21</v>
      </c>
      <c r="J528" s="8" t="n">
        <f aca="false">I528*$J$5</f>
        <v>2213.31789473684</v>
      </c>
      <c r="K528" s="8" t="n">
        <f aca="false">J528-H528</f>
        <v>375.177894736842</v>
      </c>
      <c r="L528" s="9" t="n">
        <f aca="false">IF(AND(H528=0,J528=0),0,IF(H528=0,"New",(J528-H528)/H528))</f>
        <v>0.204107355662159</v>
      </c>
      <c r="M528" s="7" t="str">
        <f aca="false">IF(AND(OR(C528&lt;&gt;0,H528&lt;&gt;0),D528=0,I528=0),"DROP",IF(AND(OR(D528&lt;&gt;0,I528&lt;&gt;0),C528=0,H528=0),"NEW",""))</f>
        <v/>
      </c>
    </row>
    <row r="529" customFormat="false" ht="15" hidden="false" customHeight="false" outlineLevel="0" collapsed="false">
      <c r="A529" s="7" t="s">
        <v>816</v>
      </c>
      <c r="B529" s="7" t="str">
        <f aca="false">IFERROR(INDEX('Source'!$C:$C,MATCH($A529,'Source'!$B:$B,0)),"")</f>
        <v>חגורת שבר לצד שמאל</v>
      </c>
      <c r="C529" s="8" t="n">
        <f aca="false">SUMIFS('Source'!$D:$D,'Source'!$A:$A,"102 - Orthopedic institutes",'Source'!$B:$B,$A529)</f>
        <v>6</v>
      </c>
      <c r="D529" s="8" t="n">
        <f aca="false">SUMIFS('Source'!$F:$F,'Source'!$A:$A,"102 - Orthopedic institutes",'Source'!$B:$B,$A529)</f>
        <v>5</v>
      </c>
      <c r="E529" s="8" t="n">
        <f aca="false">D529*$J$5</f>
        <v>6.31578947368421</v>
      </c>
      <c r="F529" s="8" t="n">
        <f aca="false">E529-C529</f>
        <v>0.315789473684211</v>
      </c>
      <c r="G529" s="9" t="n">
        <f aca="false">IF(AND(C529=0,E529=0),0,IF(C529=0,"New",(E529-C529)/C529))</f>
        <v>0.0526315789473684</v>
      </c>
      <c r="H529" s="8" t="n">
        <f aca="false">SUMIFS('Source'!$E:$E,'Source'!$A:$A,"102 - Orthopedic institutes",'Source'!$B:$B,$A529)</f>
        <v>760.76</v>
      </c>
      <c r="I529" s="8" t="n">
        <f aca="false">SUMIFS('Source'!$G:$G,'Source'!$A:$A,"102 - Orthopedic institutes",'Source'!$B:$B,$A529)</f>
        <v>675.38</v>
      </c>
      <c r="J529" s="8" t="n">
        <f aca="false">I529*$J$5</f>
        <v>853.111578947368</v>
      </c>
      <c r="K529" s="8" t="n">
        <f aca="false">J529-H529</f>
        <v>92.3515789473684</v>
      </c>
      <c r="L529" s="9" t="n">
        <f aca="false">IF(AND(H529=0,J529=0),0,IF(H529=0,"New",(J529-H529)/H529))</f>
        <v>0.121393841615448</v>
      </c>
      <c r="M529" s="7" t="str">
        <f aca="false">IF(AND(OR(C529&lt;&gt;0,H529&lt;&gt;0),D529=0,I529=0),"DROP",IF(AND(OR(D529&lt;&gt;0,I529&lt;&gt;0),C529=0,H529=0),"NEW",""))</f>
        <v/>
      </c>
    </row>
    <row r="530" customFormat="false" ht="15" hidden="false" customHeight="false" outlineLevel="0" collapsed="false">
      <c r="A530" s="7" t="s">
        <v>817</v>
      </c>
      <c r="B530" s="7" t="str">
        <f aca="false">IFERROR(INDEX('Source'!$C:$C,MATCH($A530,'Source'!$B:$B,0)),"")</f>
        <v>רצועה לפטלה עם כרית סיליקון</v>
      </c>
      <c r="C530" s="8" t="n">
        <f aca="false">SUMIFS('Source'!$D:$D,'Source'!$A:$A,"102 - Orthopedic institutes",'Source'!$B:$B,$A530)</f>
        <v>0</v>
      </c>
      <c r="D530" s="8" t="n">
        <f aca="false">SUMIFS('Source'!$F:$F,'Source'!$A:$A,"102 - Orthopedic institutes",'Source'!$B:$B,$A530)</f>
        <v>1</v>
      </c>
      <c r="E530" s="8" t="n">
        <f aca="false">D530*$J$5</f>
        <v>1.26315789473684</v>
      </c>
      <c r="F530" s="8" t="n">
        <f aca="false">E530-C530</f>
        <v>1.26315789473684</v>
      </c>
      <c r="G530" s="9" t="str">
        <f aca="false">IF(AND(C530=0,E530=0),0,IF(C530=0,"New",(E530-C530)/C530))</f>
        <v>New</v>
      </c>
      <c r="H530" s="8" t="n">
        <f aca="false">SUMIFS('Source'!$E:$E,'Source'!$A:$A,"102 - Orthopedic institutes",'Source'!$B:$B,$A530)</f>
        <v>0</v>
      </c>
      <c r="I530" s="8" t="n">
        <f aca="false">SUMIFS('Source'!$G:$G,'Source'!$A:$A,"102 - Orthopedic institutes",'Source'!$B:$B,$A530)</f>
        <v>85.26</v>
      </c>
      <c r="J530" s="8" t="n">
        <f aca="false">I530*$J$5</f>
        <v>107.696842105263</v>
      </c>
      <c r="K530" s="8" t="n">
        <f aca="false">J530-H530</f>
        <v>107.696842105263</v>
      </c>
      <c r="L530" s="9" t="str">
        <f aca="false">IF(AND(H530=0,J530=0),0,IF(H530=0,"New",(J530-H530)/H530))</f>
        <v>New</v>
      </c>
      <c r="M530" s="7" t="str">
        <f aca="false">IF(AND(OR(C530&lt;&gt;0,H530&lt;&gt;0),D530=0,I530=0),"DROP",IF(AND(OR(D530&lt;&gt;0,I530&lt;&gt;0),C530=0,H530=0),"NEW",""))</f>
        <v>NEW</v>
      </c>
    </row>
    <row r="531" customFormat="false" ht="15" hidden="false" customHeight="false" outlineLevel="0" collapsed="false">
      <c r="A531" s="7" t="s">
        <v>818</v>
      </c>
      <c r="B531" s="7" t="str">
        <f aca="false">IFERROR(INDEX('Source'!$C:$C,MATCH($A531,'Source'!$B:$B,0)),"")</f>
        <v>מגן ירך רגיל</v>
      </c>
      <c r="C531" s="8" t="n">
        <f aca="false">SUMIFS('Source'!$D:$D,'Source'!$A:$A,"102 - Orthopedic institutes",'Source'!$B:$B,$A531)</f>
        <v>1</v>
      </c>
      <c r="D531" s="8" t="n">
        <f aca="false">SUMIFS('Source'!$F:$F,'Source'!$A:$A,"102 - Orthopedic institutes",'Source'!$B:$B,$A531)</f>
        <v>0</v>
      </c>
      <c r="E531" s="8" t="n">
        <f aca="false">D531*$J$5</f>
        <v>0</v>
      </c>
      <c r="F531" s="8" t="n">
        <f aca="false">E531-C531</f>
        <v>-1</v>
      </c>
      <c r="G531" s="9" t="n">
        <f aca="false">IF(AND(C531=0,E531=0),0,IF(C531=0,"New",(E531-C531)/C531))</f>
        <v>-1</v>
      </c>
      <c r="H531" s="8" t="n">
        <f aca="false">SUMIFS('Source'!$E:$E,'Source'!$A:$A,"102 - Orthopedic institutes",'Source'!$B:$B,$A531)</f>
        <v>85.26</v>
      </c>
      <c r="I531" s="8" t="n">
        <f aca="false">SUMIFS('Source'!$G:$G,'Source'!$A:$A,"102 - Orthopedic institutes",'Source'!$B:$B,$A531)</f>
        <v>0</v>
      </c>
      <c r="J531" s="8" t="n">
        <f aca="false">I531*$J$5</f>
        <v>0</v>
      </c>
      <c r="K531" s="8" t="n">
        <f aca="false">J531-H531</f>
        <v>-85.26</v>
      </c>
      <c r="L531" s="9" t="n">
        <f aca="false">IF(AND(H531=0,J531=0),0,IF(H531=0,"New",(J531-H531)/H531))</f>
        <v>-1</v>
      </c>
      <c r="M531" s="7" t="str">
        <f aca="false">IF(AND(OR(C531&lt;&gt;0,H531&lt;&gt;0),D531=0,I531=0),"DROP",IF(AND(OR(D531&lt;&gt;0,I531&lt;&gt;0),C531=0,H531=0),"NEW",""))</f>
        <v>DROP</v>
      </c>
    </row>
    <row r="532" customFormat="false" ht="15" hidden="false" customHeight="false" outlineLevel="0" collapsed="false">
      <c r="A532" s="7" t="s">
        <v>819</v>
      </c>
      <c r="B532" s="7" t="str">
        <f aca="false">IFERROR(INDEX('Source'!$C:$C,MATCH($A532,'Source'!$B:$B,0)),"")</f>
        <v>חגורת צלעות לאשה</v>
      </c>
      <c r="C532" s="8" t="n">
        <f aca="false">SUMIFS('Source'!$D:$D,'Source'!$A:$A,"102 - Orthopedic institutes",'Source'!$B:$B,$A532)</f>
        <v>3</v>
      </c>
      <c r="D532" s="8" t="n">
        <f aca="false">SUMIFS('Source'!$F:$F,'Source'!$A:$A,"102 - Orthopedic institutes",'Source'!$B:$B,$A532)</f>
        <v>2</v>
      </c>
      <c r="E532" s="8" t="n">
        <f aca="false">D532*$J$5</f>
        <v>2.52631578947368</v>
      </c>
      <c r="F532" s="8" t="n">
        <f aca="false">E532-C532</f>
        <v>-0.473684210526316</v>
      </c>
      <c r="G532" s="9" t="n">
        <f aca="false">IF(AND(C532=0,E532=0),0,IF(C532=0,"New",(E532-C532)/C532))</f>
        <v>-0.157894736842105</v>
      </c>
      <c r="H532" s="8" t="n">
        <f aca="false">SUMIFS('Source'!$E:$E,'Source'!$A:$A,"102 - Orthopedic institutes",'Source'!$B:$B,$A532)</f>
        <v>366.14</v>
      </c>
      <c r="I532" s="8" t="n">
        <f aca="false">SUMIFS('Source'!$G:$G,'Source'!$A:$A,"102 - Orthopedic institutes",'Source'!$B:$B,$A532)</f>
        <v>281.14</v>
      </c>
      <c r="J532" s="8" t="n">
        <f aca="false">I532*$J$5</f>
        <v>355.124210526316</v>
      </c>
      <c r="K532" s="8" t="n">
        <f aca="false">J532-H532</f>
        <v>-11.0157894736842</v>
      </c>
      <c r="L532" s="9" t="n">
        <f aca="false">IF(AND(H532=0,J532=0),0,IF(H532=0,"New",(J532-H532)/H532))</f>
        <v>-0.0300862770352439</v>
      </c>
      <c r="M532" s="7" t="str">
        <f aca="false">IF(AND(OR(C532&lt;&gt;0,H532&lt;&gt;0),D532=0,I532=0),"DROP",IF(AND(OR(D532&lt;&gt;0,I532&lt;&gt;0),C532=0,H532=0),"NEW",""))</f>
        <v/>
      </c>
    </row>
    <row r="533" customFormat="false" ht="15" hidden="false" customHeight="false" outlineLevel="0" collapsed="false">
      <c r="A533" s="7" t="s">
        <v>559</v>
      </c>
      <c r="B533" s="7" t="str">
        <f aca="false">IFERROR(INDEX('Source'!$C:$C,MATCH($A533,'Source'!$B:$B,0)),"")</f>
        <v>חגורה לשבר טבור</v>
      </c>
      <c r="C533" s="8" t="n">
        <f aca="false">SUMIFS('Source'!$D:$D,'Source'!$A:$A,"102 - Orthopedic institutes",'Source'!$B:$B,$A533)</f>
        <v>3</v>
      </c>
      <c r="D533" s="8" t="n">
        <f aca="false">SUMIFS('Source'!$F:$F,'Source'!$A:$A,"102 - Orthopedic institutes",'Source'!$B:$B,$A533)</f>
        <v>2</v>
      </c>
      <c r="E533" s="8" t="n">
        <f aca="false">D533*$J$5</f>
        <v>2.52631578947368</v>
      </c>
      <c r="F533" s="8" t="n">
        <f aca="false">E533-C533</f>
        <v>-0.473684210526316</v>
      </c>
      <c r="G533" s="9" t="n">
        <f aca="false">IF(AND(C533=0,E533=0),0,IF(C533=0,"New",(E533-C533)/C533))</f>
        <v>-0.157894736842105</v>
      </c>
      <c r="H533" s="8" t="n">
        <f aca="false">SUMIFS('Source'!$E:$E,'Source'!$A:$A,"102 - Orthopedic institutes",'Source'!$B:$B,$A533)</f>
        <v>314.98</v>
      </c>
      <c r="I533" s="8" t="n">
        <f aca="false">SUMIFS('Source'!$G:$G,'Source'!$A:$A,"102 - Orthopedic institutes",'Source'!$B:$B,$A533)</f>
        <v>229.99</v>
      </c>
      <c r="J533" s="8" t="n">
        <f aca="false">I533*$J$5</f>
        <v>290.513684210526</v>
      </c>
      <c r="K533" s="8" t="n">
        <f aca="false">J533-H533</f>
        <v>-24.4663157894737</v>
      </c>
      <c r="L533" s="9" t="n">
        <f aca="false">IF(AND(H533=0,J533=0),0,IF(H533=0,"New",(J533-H533)/H533))</f>
        <v>-0.0776757755713814</v>
      </c>
      <c r="M533" s="7" t="str">
        <f aca="false">IF(AND(OR(C533&lt;&gt;0,H533&lt;&gt;0),D533=0,I533=0),"DROP",IF(AND(OR(D533&lt;&gt;0,I533&lt;&gt;0),C533=0,H533=0),"NEW",""))</f>
        <v/>
      </c>
    </row>
    <row r="534" customFormat="false" ht="15" hidden="false" customHeight="false" outlineLevel="0" collapsed="false">
      <c r="A534" s="7" t="s">
        <v>820</v>
      </c>
      <c r="B534" s="7" t="str">
        <f aca="false">IFERROR(INDEX('Source'!$C:$C,MATCH($A534,'Source'!$B:$B,0)),"")</f>
        <v>מגן אתלטי לגבר-תומך ספורטיבי לאשכים</v>
      </c>
      <c r="C534" s="8" t="n">
        <f aca="false">SUMIFS('Source'!$D:$D,'Source'!$A:$A,"102 - Orthopedic institutes",'Source'!$B:$B,$A534)</f>
        <v>0</v>
      </c>
      <c r="D534" s="8" t="n">
        <f aca="false">SUMIFS('Source'!$F:$F,'Source'!$A:$A,"102 - Orthopedic institutes",'Source'!$B:$B,$A534)</f>
        <v>1</v>
      </c>
      <c r="E534" s="8" t="n">
        <f aca="false">D534*$J$5</f>
        <v>1.26315789473684</v>
      </c>
      <c r="F534" s="8" t="n">
        <f aca="false">E534-C534</f>
        <v>1.26315789473684</v>
      </c>
      <c r="G534" s="9" t="str">
        <f aca="false">IF(AND(C534=0,E534=0),0,IF(C534=0,"New",(E534-C534)/C534))</f>
        <v>New</v>
      </c>
      <c r="H534" s="8" t="n">
        <f aca="false">SUMIFS('Source'!$E:$E,'Source'!$A:$A,"102 - Orthopedic institutes",'Source'!$B:$B,$A534)</f>
        <v>0</v>
      </c>
      <c r="I534" s="8" t="n">
        <f aca="false">SUMIFS('Source'!$G:$G,'Source'!$A:$A,"102 - Orthopedic institutes",'Source'!$B:$B,$A534)</f>
        <v>84.32</v>
      </c>
      <c r="J534" s="8" t="n">
        <f aca="false">I534*$J$5</f>
        <v>106.509473684211</v>
      </c>
      <c r="K534" s="8" t="n">
        <f aca="false">J534-H534</f>
        <v>106.509473684211</v>
      </c>
      <c r="L534" s="9" t="str">
        <f aca="false">IF(AND(H534=0,J534=0),0,IF(H534=0,"New",(J534-H534)/H534))</f>
        <v>New</v>
      </c>
      <c r="M534" s="7" t="str">
        <f aca="false">IF(AND(OR(C534&lt;&gt;0,H534&lt;&gt;0),D534=0,I534=0),"DROP",IF(AND(OR(D534&lt;&gt;0,I534&lt;&gt;0),C534=0,H534=0),"NEW",""))</f>
        <v>NEW</v>
      </c>
    </row>
    <row r="535" customFormat="false" ht="15" hidden="false" customHeight="false" outlineLevel="0" collapsed="false">
      <c r="A535" s="7" t="s">
        <v>342</v>
      </c>
      <c r="B535" s="7" t="str">
        <f aca="false">IFERROR(INDEX('Source'!$C:$C,MATCH($A535,'Source'!$B:$B,0)),"")</f>
        <v>מדבקה לשחרור לחץ</v>
      </c>
      <c r="C535" s="8" t="n">
        <f aca="false">SUMIFS('Source'!$D:$D,'Source'!$A:$A,"102 - Orthopedic institutes",'Source'!$B:$B,$A535)</f>
        <v>6</v>
      </c>
      <c r="D535" s="8" t="n">
        <f aca="false">SUMIFS('Source'!$F:$F,'Source'!$A:$A,"102 - Orthopedic institutes",'Source'!$B:$B,$A535)</f>
        <v>2</v>
      </c>
      <c r="E535" s="8" t="n">
        <f aca="false">D535*$J$5</f>
        <v>2.52631578947368</v>
      </c>
      <c r="F535" s="8" t="n">
        <f aca="false">E535-C535</f>
        <v>-3.47368421052632</v>
      </c>
      <c r="G535" s="9" t="n">
        <f aca="false">IF(AND(C535=0,E535=0),0,IF(C535=0,"New",(E535-C535)/C535))</f>
        <v>-0.578947368421053</v>
      </c>
      <c r="H535" s="8" t="n">
        <f aca="false">SUMIFS('Source'!$E:$E,'Source'!$A:$A,"102 - Orthopedic institutes",'Source'!$B:$B,$A535)</f>
        <v>123.43</v>
      </c>
      <c r="I535" s="8" t="n">
        <f aca="false">SUMIFS('Source'!$G:$G,'Source'!$A:$A,"102 - Orthopedic institutes",'Source'!$B:$B,$A535)</f>
        <v>41.15</v>
      </c>
      <c r="J535" s="8" t="n">
        <f aca="false">I535*$J$5</f>
        <v>51.978947368421</v>
      </c>
      <c r="K535" s="8" t="n">
        <f aca="false">J535-H535</f>
        <v>-71.451052631579</v>
      </c>
      <c r="L535" s="9" t="n">
        <f aca="false">IF(AND(H535=0,J535=0),0,IF(H535=0,"New",(J535-H535)/H535))</f>
        <v>-0.57887914308984</v>
      </c>
      <c r="M535" s="7" t="str">
        <f aca="false">IF(AND(OR(C535&lt;&gt;0,H535&lt;&gt;0),D535=0,I535=0),"DROP",IF(AND(OR(D535&lt;&gt;0,I535&lt;&gt;0),C535=0,H535=0),"NEW",""))</f>
        <v/>
      </c>
    </row>
    <row r="536" customFormat="false" ht="15" hidden="false" customHeight="false" outlineLevel="0" collapsed="false">
      <c r="A536" s="7" t="s">
        <v>821</v>
      </c>
      <c r="B536" s="7" t="str">
        <f aca="false">IFERROR(INDEX('Source'!$C:$C,MATCH($A536,'Source'!$B:$B,0)),"")</f>
        <v>סד יד דו צדדי</v>
      </c>
      <c r="C536" s="8" t="n">
        <f aca="false">SUMIFS('Source'!$D:$D,'Source'!$A:$A,"102 - Orthopedic institutes",'Source'!$B:$B,$A536)</f>
        <v>-1</v>
      </c>
      <c r="D536" s="8" t="n">
        <f aca="false">SUMIFS('Source'!$F:$F,'Source'!$A:$A,"102 - Orthopedic institutes",'Source'!$B:$B,$A536)</f>
        <v>0</v>
      </c>
      <c r="E536" s="8" t="n">
        <f aca="false">D536*$J$5</f>
        <v>0</v>
      </c>
      <c r="F536" s="8" t="n">
        <f aca="false">E536-C536</f>
        <v>1</v>
      </c>
      <c r="G536" s="9" t="n">
        <f aca="false">IF(AND(C536=0,E536=0),0,IF(C536=0,"New",(E536-C536)/C536))</f>
        <v>-1</v>
      </c>
      <c r="H536" s="8" t="n">
        <f aca="false">SUMIFS('Source'!$E:$E,'Source'!$A:$A,"102 - Orthopedic institutes",'Source'!$B:$B,$A536)</f>
        <v>-80.32</v>
      </c>
      <c r="I536" s="8" t="n">
        <f aca="false">SUMIFS('Source'!$G:$G,'Source'!$A:$A,"102 - Orthopedic institutes",'Source'!$B:$B,$A536)</f>
        <v>0</v>
      </c>
      <c r="J536" s="8" t="n">
        <f aca="false">I536*$J$5</f>
        <v>0</v>
      </c>
      <c r="K536" s="8" t="n">
        <f aca="false">J536-H536</f>
        <v>80.32</v>
      </c>
      <c r="L536" s="9" t="n">
        <f aca="false">IF(AND(H536=0,J536=0),0,IF(H536=0,"New",(J536-H536)/H536))</f>
        <v>-1</v>
      </c>
      <c r="M536" s="7" t="str">
        <f aca="false">IF(AND(OR(C536&lt;&gt;0,H536&lt;&gt;0),D536=0,I536=0),"DROP",IF(AND(OR(D536&lt;&gt;0,I536&lt;&gt;0),C536=0,H536=0),"NEW",""))</f>
        <v>DROP</v>
      </c>
    </row>
    <row r="537" customFormat="false" ht="15" hidden="false" customHeight="false" outlineLevel="0" collapsed="false">
      <c r="A537" s="7" t="s">
        <v>822</v>
      </c>
      <c r="B537" s="7" t="str">
        <f aca="false">IFERROR(INDEX('Source'!$C:$C,MATCH($A537,'Source'!$B:$B,0)),"")</f>
        <v>מגן ברך +חור לפיקה</v>
      </c>
      <c r="C537" s="8" t="n">
        <f aca="false">SUMIFS('Source'!$D:$D,'Source'!$A:$A,"102 - Orthopedic institutes",'Source'!$B:$B,$A537)</f>
        <v>0</v>
      </c>
      <c r="D537" s="8" t="n">
        <f aca="false">SUMIFS('Source'!$F:$F,'Source'!$A:$A,"102 - Orthopedic institutes",'Source'!$B:$B,$A537)</f>
        <v>1</v>
      </c>
      <c r="E537" s="8" t="n">
        <f aca="false">D537*$J$5</f>
        <v>1.26315789473684</v>
      </c>
      <c r="F537" s="8" t="n">
        <f aca="false">E537-C537</f>
        <v>1.26315789473684</v>
      </c>
      <c r="G537" s="9" t="str">
        <f aca="false">IF(AND(C537=0,E537=0),0,IF(C537=0,"New",(E537-C537)/C537))</f>
        <v>New</v>
      </c>
      <c r="H537" s="8" t="n">
        <f aca="false">SUMIFS('Source'!$E:$E,'Source'!$A:$A,"102 - Orthopedic institutes",'Source'!$B:$B,$A537)</f>
        <v>0</v>
      </c>
      <c r="I537" s="8" t="n">
        <f aca="false">SUMIFS('Source'!$G:$G,'Source'!$A:$A,"102 - Orthopedic institutes",'Source'!$B:$B,$A537)</f>
        <v>80</v>
      </c>
      <c r="J537" s="8" t="n">
        <f aca="false">I537*$J$5</f>
        <v>101.052631578947</v>
      </c>
      <c r="K537" s="8" t="n">
        <f aca="false">J537-H537</f>
        <v>101.052631578947</v>
      </c>
      <c r="L537" s="9" t="str">
        <f aca="false">IF(AND(H537=0,J537=0),0,IF(H537=0,"New",(J537-H537)/H537))</f>
        <v>New</v>
      </c>
      <c r="M537" s="7" t="str">
        <f aca="false">IF(AND(OR(C537&lt;&gt;0,H537&lt;&gt;0),D537=0,I537=0),"DROP",IF(AND(OR(D537&lt;&gt;0,I537&lt;&gt;0),C537=0,H537=0),"NEW",""))</f>
        <v>NEW</v>
      </c>
    </row>
    <row r="538" customFormat="false" ht="15" hidden="false" customHeight="false" outlineLevel="0" collapsed="false">
      <c r="A538" s="7" t="s">
        <v>823</v>
      </c>
      <c r="B538" s="7" t="str">
        <f aca="false">IFERROR(INDEX('Source'!$C:$C,MATCH($A538,'Source'!$B:$B,0)),"")</f>
        <v>מגן ברך +חור לפיקה</v>
      </c>
      <c r="C538" s="8" t="n">
        <f aca="false">SUMIFS('Source'!$D:$D,'Source'!$A:$A,"102 - Orthopedic institutes",'Source'!$B:$B,$A538)</f>
        <v>0</v>
      </c>
      <c r="D538" s="8" t="n">
        <f aca="false">SUMIFS('Source'!$F:$F,'Source'!$A:$A,"102 - Orthopedic institutes",'Source'!$B:$B,$A538)</f>
        <v>1</v>
      </c>
      <c r="E538" s="8" t="n">
        <f aca="false">D538*$J$5</f>
        <v>1.26315789473684</v>
      </c>
      <c r="F538" s="8" t="n">
        <f aca="false">E538-C538</f>
        <v>1.26315789473684</v>
      </c>
      <c r="G538" s="9" t="str">
        <f aca="false">IF(AND(C538=0,E538=0),0,IF(C538=0,"New",(E538-C538)/C538))</f>
        <v>New</v>
      </c>
      <c r="H538" s="8" t="n">
        <f aca="false">SUMIFS('Source'!$E:$E,'Source'!$A:$A,"102 - Orthopedic institutes",'Source'!$B:$B,$A538)</f>
        <v>0</v>
      </c>
      <c r="I538" s="8" t="n">
        <f aca="false">SUMIFS('Source'!$G:$G,'Source'!$A:$A,"102 - Orthopedic institutes",'Source'!$B:$B,$A538)</f>
        <v>80</v>
      </c>
      <c r="J538" s="8" t="n">
        <f aca="false">I538*$J$5</f>
        <v>101.052631578947</v>
      </c>
      <c r="K538" s="8" t="n">
        <f aca="false">J538-H538</f>
        <v>101.052631578947</v>
      </c>
      <c r="L538" s="9" t="str">
        <f aca="false">IF(AND(H538=0,J538=0),0,IF(H538=0,"New",(J538-H538)/H538))</f>
        <v>New</v>
      </c>
      <c r="M538" s="7" t="str">
        <f aca="false">IF(AND(OR(C538&lt;&gt;0,H538&lt;&gt;0),D538=0,I538=0),"DROP",IF(AND(OR(D538&lt;&gt;0,I538&lt;&gt;0),C538=0,H538=0),"NEW",""))</f>
        <v>NEW</v>
      </c>
    </row>
    <row r="539" customFormat="false" ht="15" hidden="false" customHeight="false" outlineLevel="0" collapsed="false">
      <c r="A539" s="7" t="s">
        <v>824</v>
      </c>
      <c r="B539" s="7" t="str">
        <f aca="false">IFERROR(INDEX('Source'!$C:$C,MATCH($A539,'Source'!$B:$B,0)),"")</f>
        <v>מגן ירך רגיל</v>
      </c>
      <c r="C539" s="8" t="n">
        <f aca="false">SUMIFS('Source'!$D:$D,'Source'!$A:$A,"102 - Orthopedic institutes",'Source'!$B:$B,$A539)</f>
        <v>1</v>
      </c>
      <c r="D539" s="8" t="n">
        <f aca="false">SUMIFS('Source'!$F:$F,'Source'!$A:$A,"102 - Orthopedic institutes",'Source'!$B:$B,$A539)</f>
        <v>0</v>
      </c>
      <c r="E539" s="8" t="n">
        <f aca="false">D539*$J$5</f>
        <v>0</v>
      </c>
      <c r="F539" s="8" t="n">
        <f aca="false">E539-C539</f>
        <v>-1</v>
      </c>
      <c r="G539" s="9" t="n">
        <f aca="false">IF(AND(C539=0,E539=0),0,IF(C539=0,"New",(E539-C539)/C539))</f>
        <v>-1</v>
      </c>
      <c r="H539" s="8" t="n">
        <f aca="false">SUMIFS('Source'!$E:$E,'Source'!$A:$A,"102 - Orthopedic institutes",'Source'!$B:$B,$A539)</f>
        <v>79.57</v>
      </c>
      <c r="I539" s="8" t="n">
        <f aca="false">SUMIFS('Source'!$G:$G,'Source'!$A:$A,"102 - Orthopedic institutes",'Source'!$B:$B,$A539)</f>
        <v>0</v>
      </c>
      <c r="J539" s="8" t="n">
        <f aca="false">I539*$J$5</f>
        <v>0</v>
      </c>
      <c r="K539" s="8" t="n">
        <f aca="false">J539-H539</f>
        <v>-79.57</v>
      </c>
      <c r="L539" s="9" t="n">
        <f aca="false">IF(AND(H539=0,J539=0),0,IF(H539=0,"New",(J539-H539)/H539))</f>
        <v>-1</v>
      </c>
      <c r="M539" s="7" t="str">
        <f aca="false">IF(AND(OR(C539&lt;&gt;0,H539&lt;&gt;0),D539=0,I539=0),"DROP",IF(AND(OR(D539&lt;&gt;0,I539&lt;&gt;0),C539=0,H539=0),"NEW",""))</f>
        <v>DROP</v>
      </c>
    </row>
    <row r="540" customFormat="false" ht="15" hidden="false" customHeight="false" outlineLevel="0" collapsed="false">
      <c r="A540" s="7" t="s">
        <v>275</v>
      </c>
      <c r="B540" s="7" t="str">
        <f aca="false">IFERROR(INDEX('Source'!$C:$C,MATCH($A540,'Source'!$B:$B,0)),"")</f>
        <v>רפידת נוחות</v>
      </c>
      <c r="C540" s="8" t="n">
        <f aca="false">SUMIFS('Source'!$D:$D,'Source'!$A:$A,"102 - Orthopedic institutes",'Source'!$B:$B,$A540)</f>
        <v>6</v>
      </c>
      <c r="D540" s="8" t="n">
        <f aca="false">SUMIFS('Source'!$F:$F,'Source'!$A:$A,"102 - Orthopedic institutes",'Source'!$B:$B,$A540)</f>
        <v>0</v>
      </c>
      <c r="E540" s="8" t="n">
        <f aca="false">D540*$J$5</f>
        <v>0</v>
      </c>
      <c r="F540" s="8" t="n">
        <f aca="false">E540-C540</f>
        <v>-6</v>
      </c>
      <c r="G540" s="9" t="n">
        <f aca="false">IF(AND(C540=0,E540=0),0,IF(C540=0,"New",(E540-C540)/C540))</f>
        <v>-1</v>
      </c>
      <c r="H540" s="8" t="n">
        <f aca="false">SUMIFS('Source'!$E:$E,'Source'!$A:$A,"102 - Orthopedic institutes",'Source'!$B:$B,$A540)</f>
        <v>78.48</v>
      </c>
      <c r="I540" s="8" t="n">
        <f aca="false">SUMIFS('Source'!$G:$G,'Source'!$A:$A,"102 - Orthopedic institutes",'Source'!$B:$B,$A540)</f>
        <v>0</v>
      </c>
      <c r="J540" s="8" t="n">
        <f aca="false">I540*$J$5</f>
        <v>0</v>
      </c>
      <c r="K540" s="8" t="n">
        <f aca="false">J540-H540</f>
        <v>-78.48</v>
      </c>
      <c r="L540" s="9" t="n">
        <f aca="false">IF(AND(H540=0,J540=0),0,IF(H540=0,"New",(J540-H540)/H540))</f>
        <v>-1</v>
      </c>
      <c r="M540" s="7" t="str">
        <f aca="false">IF(AND(OR(C540&lt;&gt;0,H540&lt;&gt;0),D540=0,I540=0),"DROP",IF(AND(OR(D540&lt;&gt;0,I540&lt;&gt;0),C540=0,H540=0),"NEW",""))</f>
        <v>DROP</v>
      </c>
    </row>
    <row r="541" customFormat="false" ht="15" hidden="false" customHeight="false" outlineLevel="0" collapsed="false">
      <c r="A541" s="7" t="s">
        <v>415</v>
      </c>
      <c r="B541" s="7" t="str">
        <f aca="false">IFERROR(INDEX('Source'!$C:$C,MATCH($A541,'Source'!$B:$B,0)),"")</f>
        <v>חבק יד SC25</v>
      </c>
      <c r="C541" s="8" t="n">
        <f aca="false">SUMIFS('Source'!$D:$D,'Source'!$A:$A,"102 - Orthopedic institutes",'Source'!$B:$B,$A541)</f>
        <v>2</v>
      </c>
      <c r="D541" s="8" t="n">
        <f aca="false">SUMIFS('Source'!$F:$F,'Source'!$A:$A,"102 - Orthopedic institutes",'Source'!$B:$B,$A541)</f>
        <v>1</v>
      </c>
      <c r="E541" s="8" t="n">
        <f aca="false">D541*$J$5</f>
        <v>1.26315789473684</v>
      </c>
      <c r="F541" s="8" t="n">
        <f aca="false">E541-C541</f>
        <v>-0.736842105263158</v>
      </c>
      <c r="G541" s="9" t="n">
        <f aca="false">IF(AND(C541=0,E541=0),0,IF(C541=0,"New",(E541-C541)/C541))</f>
        <v>-0.368421052631579</v>
      </c>
      <c r="H541" s="8" t="n">
        <f aca="false">SUMIFS('Source'!$E:$E,'Source'!$A:$A,"102 - Orthopedic institutes",'Source'!$B:$B,$A541)</f>
        <v>170.97</v>
      </c>
      <c r="I541" s="8" t="n">
        <f aca="false">SUMIFS('Source'!$G:$G,'Source'!$A:$A,"102 - Orthopedic institutes",'Source'!$B:$B,$A541)</f>
        <v>93.67</v>
      </c>
      <c r="J541" s="8" t="n">
        <f aca="false">I541*$J$5</f>
        <v>118.32</v>
      </c>
      <c r="K541" s="8" t="n">
        <f aca="false">J541-H541</f>
        <v>-52.65</v>
      </c>
      <c r="L541" s="9" t="n">
        <f aca="false">IF(AND(H541=0,J541=0),0,IF(H541=0,"New",(J541-H541)/H541))</f>
        <v>-0.307948762940867</v>
      </c>
      <c r="M541" s="7" t="str">
        <f aca="false">IF(AND(OR(C541&lt;&gt;0,H541&lt;&gt;0),D541=0,I541=0),"DROP",IF(AND(OR(D541&lt;&gt;0,I541&lt;&gt;0),C541=0,H541=0),"NEW",""))</f>
        <v/>
      </c>
    </row>
    <row r="542" customFormat="false" ht="15" hidden="false" customHeight="false" outlineLevel="0" collapsed="false">
      <c r="A542" s="7" t="s">
        <v>509</v>
      </c>
      <c r="B542" s="7" t="str">
        <f aca="false">IFERROR(INDEX('Source'!$C:$C,MATCH($A542,'Source'!$B:$B,0)),"")</f>
        <v>מגן קרסול ימין SC35</v>
      </c>
      <c r="C542" s="8" t="n">
        <f aca="false">SUMIFS('Source'!$D:$D,'Source'!$A:$A,"102 - Orthopedic institutes",'Source'!$B:$B,$A542)</f>
        <v>1</v>
      </c>
      <c r="D542" s="8" t="n">
        <f aca="false">SUMIFS('Source'!$F:$F,'Source'!$A:$A,"102 - Orthopedic institutes",'Source'!$B:$B,$A542)</f>
        <v>0</v>
      </c>
      <c r="E542" s="8" t="n">
        <f aca="false">D542*$J$5</f>
        <v>0</v>
      </c>
      <c r="F542" s="8" t="n">
        <f aca="false">E542-C542</f>
        <v>-1</v>
      </c>
      <c r="G542" s="9" t="n">
        <f aca="false">IF(AND(C542=0,E542=0),0,IF(C542=0,"New",(E542-C542)/C542))</f>
        <v>-1</v>
      </c>
      <c r="H542" s="8" t="n">
        <f aca="false">SUMIFS('Source'!$E:$E,'Source'!$A:$A,"102 - Orthopedic institutes",'Source'!$B:$B,$A542)</f>
        <v>77.29</v>
      </c>
      <c r="I542" s="8" t="n">
        <f aca="false">SUMIFS('Source'!$G:$G,'Source'!$A:$A,"102 - Orthopedic institutes",'Source'!$B:$B,$A542)</f>
        <v>0</v>
      </c>
      <c r="J542" s="8" t="n">
        <f aca="false">I542*$J$5</f>
        <v>0</v>
      </c>
      <c r="K542" s="8" t="n">
        <f aca="false">J542-H542</f>
        <v>-77.29</v>
      </c>
      <c r="L542" s="9" t="n">
        <f aca="false">IF(AND(H542=0,J542=0),0,IF(H542=0,"New",(J542-H542)/H542))</f>
        <v>-1</v>
      </c>
      <c r="M542" s="7" t="str">
        <f aca="false">IF(AND(OR(C542&lt;&gt;0,H542&lt;&gt;0),D542=0,I542=0),"DROP",IF(AND(OR(D542&lt;&gt;0,I542&lt;&gt;0),C542=0,H542=0),"NEW",""))</f>
        <v>DROP</v>
      </c>
    </row>
    <row r="543" customFormat="false" ht="15" hidden="false" customHeight="false" outlineLevel="0" collapsed="false">
      <c r="A543" s="7" t="s">
        <v>544</v>
      </c>
      <c r="B543" s="7" t="str">
        <f aca="false">IFERROR(INDEX('Source'!$C:$C,MATCH($A543,'Source'!$B:$B,0)),"")</f>
        <v>מגן קרסול שמאלSC35</v>
      </c>
      <c r="C543" s="8" t="n">
        <f aca="false">SUMIFS('Source'!$D:$D,'Source'!$A:$A,"102 - Orthopedic institutes",'Source'!$B:$B,$A543)</f>
        <v>1</v>
      </c>
      <c r="D543" s="8" t="n">
        <f aca="false">SUMIFS('Source'!$F:$F,'Source'!$A:$A,"102 - Orthopedic institutes",'Source'!$B:$B,$A543)</f>
        <v>0</v>
      </c>
      <c r="E543" s="8" t="n">
        <f aca="false">D543*$J$5</f>
        <v>0</v>
      </c>
      <c r="F543" s="8" t="n">
        <f aca="false">E543-C543</f>
        <v>-1</v>
      </c>
      <c r="G543" s="9" t="n">
        <f aca="false">IF(AND(C543=0,E543=0),0,IF(C543=0,"New",(E543-C543)/C543))</f>
        <v>-1</v>
      </c>
      <c r="H543" s="8" t="n">
        <f aca="false">SUMIFS('Source'!$E:$E,'Source'!$A:$A,"102 - Orthopedic institutes",'Source'!$B:$B,$A543)</f>
        <v>77.29</v>
      </c>
      <c r="I543" s="8" t="n">
        <f aca="false">SUMIFS('Source'!$G:$G,'Source'!$A:$A,"102 - Orthopedic institutes",'Source'!$B:$B,$A543)</f>
        <v>0</v>
      </c>
      <c r="J543" s="8" t="n">
        <f aca="false">I543*$J$5</f>
        <v>0</v>
      </c>
      <c r="K543" s="8" t="n">
        <f aca="false">J543-H543</f>
        <v>-77.29</v>
      </c>
      <c r="L543" s="9" t="n">
        <f aca="false">IF(AND(H543=0,J543=0),0,IF(H543=0,"New",(J543-H543)/H543))</f>
        <v>-1</v>
      </c>
      <c r="M543" s="7" t="str">
        <f aca="false">IF(AND(OR(C543&lt;&gt;0,H543&lt;&gt;0),D543=0,I543=0),"DROP",IF(AND(OR(D543&lt;&gt;0,I543&lt;&gt;0),C543=0,H543=0),"NEW",""))</f>
        <v>DROP</v>
      </c>
    </row>
    <row r="544" customFormat="false" ht="15" hidden="false" customHeight="false" outlineLevel="0" collapsed="false">
      <c r="A544" s="7" t="s">
        <v>825</v>
      </c>
      <c r="B544" s="7" t="str">
        <f aca="false">IFERROR(INDEX('Source'!$C:$C,MATCH($A544,'Source'!$B:$B,0)),"")</f>
        <v>צוארון עממי</v>
      </c>
      <c r="C544" s="8" t="n">
        <f aca="false">SUMIFS('Source'!$D:$D,'Source'!$A:$A,"102 - Orthopedic institutes",'Source'!$B:$B,$A544)</f>
        <v>13</v>
      </c>
      <c r="D544" s="8" t="n">
        <f aca="false">SUMIFS('Source'!$F:$F,'Source'!$A:$A,"102 - Orthopedic institutes",'Source'!$B:$B,$A544)</f>
        <v>7</v>
      </c>
      <c r="E544" s="8" t="n">
        <f aca="false">D544*$J$5</f>
        <v>8.84210526315789</v>
      </c>
      <c r="F544" s="8" t="n">
        <f aca="false">E544-C544</f>
        <v>-4.15789473684211</v>
      </c>
      <c r="G544" s="9" t="n">
        <f aca="false">IF(AND(C544=0,E544=0),0,IF(C544=0,"New",(E544-C544)/C544))</f>
        <v>-0.319838056680162</v>
      </c>
      <c r="H544" s="8" t="n">
        <f aca="false">SUMIFS('Source'!$E:$E,'Source'!$A:$A,"102 - Orthopedic institutes",'Source'!$B:$B,$A544)</f>
        <v>422.12</v>
      </c>
      <c r="I544" s="8" t="n">
        <f aca="false">SUMIFS('Source'!$G:$G,'Source'!$A:$A,"102 - Orthopedic institutes",'Source'!$B:$B,$A544)</f>
        <v>346.96</v>
      </c>
      <c r="J544" s="8" t="n">
        <f aca="false">I544*$J$5</f>
        <v>438.265263157895</v>
      </c>
      <c r="K544" s="8" t="n">
        <f aca="false">J544-H544</f>
        <v>16.1452631578948</v>
      </c>
      <c r="L544" s="9" t="n">
        <f aca="false">IF(AND(H544=0,J544=0),0,IF(H544=0,"New",(J544-H544)/H544))</f>
        <v>0.0382480412155187</v>
      </c>
      <c r="M544" s="7" t="str">
        <f aca="false">IF(AND(OR(C544&lt;&gt;0,H544&lt;&gt;0),D544=0,I544=0),"DROP",IF(AND(OR(D544&lt;&gt;0,I544&lt;&gt;0),C544=0,H544=0),"NEW",""))</f>
        <v/>
      </c>
    </row>
    <row r="545" customFormat="false" ht="15" hidden="false" customHeight="false" outlineLevel="0" collapsed="false">
      <c r="A545" s="7" t="s">
        <v>826</v>
      </c>
      <c r="B545" s="7" t="str">
        <f aca="false">IFERROR(INDEX('Source'!$C:$C,MATCH($A545,'Source'!$B:$B,0)),"")</f>
        <v>סד קרסול קל שחור XXL</v>
      </c>
      <c r="C545" s="8" t="n">
        <f aca="false">SUMIFS('Source'!$D:$D,'Source'!$A:$A,"102 - Orthopedic institutes",'Source'!$B:$B,$A545)</f>
        <v>0</v>
      </c>
      <c r="D545" s="8" t="n">
        <f aca="false">SUMIFS('Source'!$F:$F,'Source'!$A:$A,"102 - Orthopedic institutes",'Source'!$B:$B,$A545)</f>
        <v>1</v>
      </c>
      <c r="E545" s="8" t="n">
        <f aca="false">D545*$J$5</f>
        <v>1.26315789473684</v>
      </c>
      <c r="F545" s="8" t="n">
        <f aca="false">E545-C545</f>
        <v>1.26315789473684</v>
      </c>
      <c r="G545" s="9" t="str">
        <f aca="false">IF(AND(C545=0,E545=0),0,IF(C545=0,"New",(E545-C545)/C545))</f>
        <v>New</v>
      </c>
      <c r="H545" s="8" t="n">
        <f aca="false">SUMIFS('Source'!$E:$E,'Source'!$A:$A,"102 - Orthopedic institutes",'Source'!$B:$B,$A545)</f>
        <v>0</v>
      </c>
      <c r="I545" s="8" t="n">
        <f aca="false">SUMIFS('Source'!$G:$G,'Source'!$A:$A,"102 - Orthopedic institutes",'Source'!$B:$B,$A545)</f>
        <v>75</v>
      </c>
      <c r="J545" s="8" t="n">
        <f aca="false">I545*$J$5</f>
        <v>94.7368421052632</v>
      </c>
      <c r="K545" s="8" t="n">
        <f aca="false">J545-H545</f>
        <v>94.7368421052632</v>
      </c>
      <c r="L545" s="9" t="str">
        <f aca="false">IF(AND(H545=0,J545=0),0,IF(H545=0,"New",(J545-H545)/H545))</f>
        <v>New</v>
      </c>
      <c r="M545" s="7" t="str">
        <f aca="false">IF(AND(OR(C545&lt;&gt;0,H545&lt;&gt;0),D545=0,I545=0),"DROP",IF(AND(OR(D545&lt;&gt;0,I545&lt;&gt;0),C545=0,H545=0),"NEW",""))</f>
        <v>NEW</v>
      </c>
    </row>
    <row r="546" customFormat="false" ht="15" hidden="false" customHeight="false" outlineLevel="0" collapsed="false">
      <c r="A546" s="7" t="s">
        <v>109</v>
      </c>
      <c r="B546" s="7" t="str">
        <f aca="false">IFERROR(INDEX('Source'!$C:$C,MATCH($A546,'Source'!$B:$B,0)),"")</f>
        <v>מגן ברך ארוך בז'</v>
      </c>
      <c r="C546" s="8" t="n">
        <f aca="false">SUMIFS('Source'!$D:$D,'Source'!$A:$A,"102 - Orthopedic institutes",'Source'!$B:$B,$A546)</f>
        <v>3</v>
      </c>
      <c r="D546" s="8" t="n">
        <f aca="false">SUMIFS('Source'!$F:$F,'Source'!$A:$A,"102 - Orthopedic institutes",'Source'!$B:$B,$A546)</f>
        <v>1</v>
      </c>
      <c r="E546" s="8" t="n">
        <f aca="false">D546*$J$5</f>
        <v>1.26315789473684</v>
      </c>
      <c r="F546" s="8" t="n">
        <f aca="false">E546-C546</f>
        <v>-1.73684210526316</v>
      </c>
      <c r="G546" s="9" t="n">
        <f aca="false">IF(AND(C546=0,E546=0),0,IF(C546=0,"New",(E546-C546)/C546))</f>
        <v>-0.578947368421053</v>
      </c>
      <c r="H546" s="8" t="n">
        <f aca="false">SUMIFS('Source'!$E:$E,'Source'!$A:$A,"102 - Orthopedic institutes",'Source'!$B:$B,$A546)</f>
        <v>112.36</v>
      </c>
      <c r="I546" s="8" t="n">
        <f aca="false">SUMIFS('Source'!$G:$G,'Source'!$A:$A,"102 - Orthopedic institutes",'Source'!$B:$B,$A546)</f>
        <v>37.45</v>
      </c>
      <c r="J546" s="8" t="n">
        <f aca="false">I546*$J$5</f>
        <v>47.3052631578947</v>
      </c>
      <c r="K546" s="8" t="n">
        <f aca="false">J546-H546</f>
        <v>-65.0547368421053</v>
      </c>
      <c r="L546" s="9" t="n">
        <f aca="false">IF(AND(H546=0,J546=0),0,IF(H546=0,"New",(J546-H546)/H546))</f>
        <v>-0.578984841955369</v>
      </c>
      <c r="M546" s="7" t="str">
        <f aca="false">IF(AND(OR(C546&lt;&gt;0,H546&lt;&gt;0),D546=0,I546=0),"DROP",IF(AND(OR(D546&lt;&gt;0,I546&lt;&gt;0),C546=0,H546=0),"NEW",""))</f>
        <v/>
      </c>
    </row>
    <row r="547" customFormat="false" ht="15" hidden="false" customHeight="false" outlineLevel="0" collapsed="false">
      <c r="A547" s="7" t="s">
        <v>165</v>
      </c>
      <c r="B547" s="7" t="str">
        <f aca="false">IFERROR(INDEX('Source'!$C:$C,MATCH($A547,'Source'!$B:$B,0)),"")</f>
        <v>מגן ברך ארוך בז'</v>
      </c>
      <c r="C547" s="8" t="n">
        <f aca="false">SUMIFS('Source'!$D:$D,'Source'!$A:$A,"102 - Orthopedic institutes",'Source'!$B:$B,$A547)</f>
        <v>2</v>
      </c>
      <c r="D547" s="8" t="n">
        <f aca="false">SUMIFS('Source'!$F:$F,'Source'!$A:$A,"102 - Orthopedic institutes",'Source'!$B:$B,$A547)</f>
        <v>0</v>
      </c>
      <c r="E547" s="8" t="n">
        <f aca="false">D547*$J$5</f>
        <v>0</v>
      </c>
      <c r="F547" s="8" t="n">
        <f aca="false">E547-C547</f>
        <v>-2</v>
      </c>
      <c r="G547" s="9" t="n">
        <f aca="false">IF(AND(C547=0,E547=0),0,IF(C547=0,"New",(E547-C547)/C547))</f>
        <v>-1</v>
      </c>
      <c r="H547" s="8" t="n">
        <f aca="false">SUMIFS('Source'!$E:$E,'Source'!$A:$A,"102 - Orthopedic institutes",'Source'!$B:$B,$A547)</f>
        <v>74.91</v>
      </c>
      <c r="I547" s="8" t="n">
        <f aca="false">SUMIFS('Source'!$G:$G,'Source'!$A:$A,"102 - Orthopedic institutes",'Source'!$B:$B,$A547)</f>
        <v>0</v>
      </c>
      <c r="J547" s="8" t="n">
        <f aca="false">I547*$J$5</f>
        <v>0</v>
      </c>
      <c r="K547" s="8" t="n">
        <f aca="false">J547-H547</f>
        <v>-74.91</v>
      </c>
      <c r="L547" s="9" t="n">
        <f aca="false">IF(AND(H547=0,J547=0),0,IF(H547=0,"New",(J547-H547)/H547))</f>
        <v>-1</v>
      </c>
      <c r="M547" s="7" t="str">
        <f aca="false">IF(AND(OR(C547&lt;&gt;0,H547&lt;&gt;0),D547=0,I547=0),"DROP",IF(AND(OR(D547&lt;&gt;0,I547&lt;&gt;0),C547=0,H547=0),"NEW",""))</f>
        <v>DROP</v>
      </c>
    </row>
    <row r="548" customFormat="false" ht="15" hidden="false" customHeight="false" outlineLevel="0" collapsed="false">
      <c r="A548" s="7" t="s">
        <v>827</v>
      </c>
      <c r="B548" s="7" t="str">
        <f aca="false">IFERROR(INDEX('Source'!$C:$C,MATCH($A548,'Source'!$B:$B,0)),"")</f>
        <v>מדרס ג'ל למעלי עקב LF</v>
      </c>
      <c r="C548" s="8" t="n">
        <f aca="false">SUMIFS('Source'!$D:$D,'Source'!$A:$A,"102 - Orthopedic institutes",'Source'!$B:$B,$A548)</f>
        <v>1</v>
      </c>
      <c r="D548" s="8" t="n">
        <f aca="false">SUMIFS('Source'!$F:$F,'Source'!$A:$A,"102 - Orthopedic institutes",'Source'!$B:$B,$A548)</f>
        <v>0</v>
      </c>
      <c r="E548" s="8" t="n">
        <f aca="false">D548*$J$5</f>
        <v>0</v>
      </c>
      <c r="F548" s="8" t="n">
        <f aca="false">E548-C548</f>
        <v>-1</v>
      </c>
      <c r="G548" s="9" t="n">
        <f aca="false">IF(AND(C548=0,E548=0),0,IF(C548=0,"New",(E548-C548)/C548))</f>
        <v>-1</v>
      </c>
      <c r="H548" s="8" t="n">
        <f aca="false">SUMIFS('Source'!$E:$E,'Source'!$A:$A,"102 - Orthopedic institutes",'Source'!$B:$B,$A548)</f>
        <v>73.55</v>
      </c>
      <c r="I548" s="8" t="n">
        <f aca="false">SUMIFS('Source'!$G:$G,'Source'!$A:$A,"102 - Orthopedic institutes",'Source'!$B:$B,$A548)</f>
        <v>0</v>
      </c>
      <c r="J548" s="8" t="n">
        <f aca="false">I548*$J$5</f>
        <v>0</v>
      </c>
      <c r="K548" s="8" t="n">
        <f aca="false">J548-H548</f>
        <v>-73.55</v>
      </c>
      <c r="L548" s="9" t="n">
        <f aca="false">IF(AND(H548=0,J548=0),0,IF(H548=0,"New",(J548-H548)/H548))</f>
        <v>-1</v>
      </c>
      <c r="M548" s="7" t="str">
        <f aca="false">IF(AND(OR(C548&lt;&gt;0,H548&lt;&gt;0),D548=0,I548=0),"DROP",IF(AND(OR(D548&lt;&gt;0,I548&lt;&gt;0),C548=0,H548=0),"NEW",""))</f>
        <v>DROP</v>
      </c>
    </row>
    <row r="549" customFormat="false" ht="15" hidden="false" customHeight="false" outlineLevel="0" collapsed="false">
      <c r="A549" s="7" t="s">
        <v>828</v>
      </c>
      <c r="B549" s="7" t="str">
        <f aca="false">IFERROR(INDEX('Source'!$C:$C,MATCH($A549,'Source'!$B:$B,0)),"")</f>
        <v>מדרס ג'ל למעלי עקב LF</v>
      </c>
      <c r="C549" s="8" t="n">
        <f aca="false">SUMIFS('Source'!$D:$D,'Source'!$A:$A,"102 - Orthopedic institutes",'Source'!$B:$B,$A549)</f>
        <v>1</v>
      </c>
      <c r="D549" s="8" t="n">
        <f aca="false">SUMIFS('Source'!$F:$F,'Source'!$A:$A,"102 - Orthopedic institutes",'Source'!$B:$B,$A549)</f>
        <v>0</v>
      </c>
      <c r="E549" s="8" t="n">
        <f aca="false">D549*$J$5</f>
        <v>0</v>
      </c>
      <c r="F549" s="8" t="n">
        <f aca="false">E549-C549</f>
        <v>-1</v>
      </c>
      <c r="G549" s="9" t="n">
        <f aca="false">IF(AND(C549=0,E549=0),0,IF(C549=0,"New",(E549-C549)/C549))</f>
        <v>-1</v>
      </c>
      <c r="H549" s="8" t="n">
        <f aca="false">SUMIFS('Source'!$E:$E,'Source'!$A:$A,"102 - Orthopedic institutes",'Source'!$B:$B,$A549)</f>
        <v>73.55</v>
      </c>
      <c r="I549" s="8" t="n">
        <f aca="false">SUMIFS('Source'!$G:$G,'Source'!$A:$A,"102 - Orthopedic institutes",'Source'!$B:$B,$A549)</f>
        <v>0</v>
      </c>
      <c r="J549" s="8" t="n">
        <f aca="false">I549*$J$5</f>
        <v>0</v>
      </c>
      <c r="K549" s="8" t="n">
        <f aca="false">J549-H549</f>
        <v>-73.55</v>
      </c>
      <c r="L549" s="9" t="n">
        <f aca="false">IF(AND(H549=0,J549=0),0,IF(H549=0,"New",(J549-H549)/H549))</f>
        <v>-1</v>
      </c>
      <c r="M549" s="7" t="str">
        <f aca="false">IF(AND(OR(C549&lt;&gt;0,H549&lt;&gt;0),D549=0,I549=0),"DROP",IF(AND(OR(D549&lt;&gt;0,I549&lt;&gt;0),C549=0,H549=0),"NEW",""))</f>
        <v>DROP</v>
      </c>
    </row>
    <row r="550" customFormat="false" ht="15" hidden="false" customHeight="false" outlineLevel="0" collapsed="false">
      <c r="A550" s="7" t="s">
        <v>409</v>
      </c>
      <c r="B550" s="7" t="str">
        <f aca="false">IFERROR(INDEX('Source'!$C:$C,MATCH($A550,'Source'!$B:$B,0)),"")</f>
        <v>ריפוד סיליקון לעקב אחורי</v>
      </c>
      <c r="C550" s="8" t="n">
        <f aca="false">SUMIFS('Source'!$D:$D,'Source'!$A:$A,"102 - Orthopedic institutes",'Source'!$B:$B,$A550)</f>
        <v>7</v>
      </c>
      <c r="D550" s="8" t="n">
        <f aca="false">SUMIFS('Source'!$F:$F,'Source'!$A:$A,"102 - Orthopedic institutes",'Source'!$B:$B,$A550)</f>
        <v>10</v>
      </c>
      <c r="E550" s="8" t="n">
        <f aca="false">D550*$J$5</f>
        <v>12.6315789473684</v>
      </c>
      <c r="F550" s="8" t="n">
        <f aca="false">E550-C550</f>
        <v>5.63157894736842</v>
      </c>
      <c r="G550" s="9" t="n">
        <f aca="false">IF(AND(C550=0,E550=0),0,IF(C550=0,"New",(E550-C550)/C550))</f>
        <v>0.804511278195489</v>
      </c>
      <c r="H550" s="8" t="n">
        <f aca="false">SUMIFS('Source'!$E:$E,'Source'!$A:$A,"102 - Orthopedic institutes",'Source'!$B:$B,$A550)</f>
        <v>165.66</v>
      </c>
      <c r="I550" s="8" t="n">
        <f aca="false">SUMIFS('Source'!$G:$G,'Source'!$A:$A,"102 - Orthopedic institutes",'Source'!$B:$B,$A550)</f>
        <v>238.57</v>
      </c>
      <c r="J550" s="8" t="n">
        <f aca="false">I550*$J$5</f>
        <v>301.351578947368</v>
      </c>
      <c r="K550" s="8" t="n">
        <f aca="false">J550-H550</f>
        <v>135.691578947368</v>
      </c>
      <c r="L550" s="9" t="n">
        <f aca="false">IF(AND(H550=0,J550=0),0,IF(H550=0,"New",(J550-H550)/H550))</f>
        <v>0.819096818467756</v>
      </c>
      <c r="M550" s="7" t="str">
        <f aca="false">IF(AND(OR(C550&lt;&gt;0,H550&lt;&gt;0),D550=0,I550=0),"DROP",IF(AND(OR(D550&lt;&gt;0,I550&lt;&gt;0),C550=0,H550=0),"NEW",""))</f>
        <v/>
      </c>
    </row>
    <row r="551" customFormat="false" ht="15" hidden="false" customHeight="false" outlineLevel="0" collapsed="false">
      <c r="A551" s="7" t="s">
        <v>288</v>
      </c>
      <c r="B551" s="7" t="str">
        <f aca="false">IFERROR(INDEX('Source'!$C:$C,MATCH($A551,'Source'!$B:$B,0)),"")</f>
        <v>מדרס מתכוונן לגיל</v>
      </c>
      <c r="C551" s="8" t="n">
        <f aca="false">SUMIFS('Source'!$D:$D,'Source'!$A:$A,"102 - Orthopedic institutes",'Source'!$B:$B,$A551)</f>
        <v>1</v>
      </c>
      <c r="D551" s="8" t="n">
        <f aca="false">SUMIFS('Source'!$F:$F,'Source'!$A:$A,"102 - Orthopedic institutes",'Source'!$B:$B,$A551)</f>
        <v>0</v>
      </c>
      <c r="E551" s="8" t="n">
        <f aca="false">D551*$J$5</f>
        <v>0</v>
      </c>
      <c r="F551" s="8" t="n">
        <f aca="false">E551-C551</f>
        <v>-1</v>
      </c>
      <c r="G551" s="9" t="n">
        <f aca="false">IF(AND(C551=0,E551=0),0,IF(C551=0,"New",(E551-C551)/C551))</f>
        <v>-1</v>
      </c>
      <c r="H551" s="8" t="n">
        <f aca="false">SUMIFS('Source'!$E:$E,'Source'!$A:$A,"102 - Orthopedic institutes",'Source'!$B:$B,$A551)</f>
        <v>72</v>
      </c>
      <c r="I551" s="8" t="n">
        <f aca="false">SUMIFS('Source'!$G:$G,'Source'!$A:$A,"102 - Orthopedic institutes",'Source'!$B:$B,$A551)</f>
        <v>0</v>
      </c>
      <c r="J551" s="8" t="n">
        <f aca="false">I551*$J$5</f>
        <v>0</v>
      </c>
      <c r="K551" s="8" t="n">
        <f aca="false">J551-H551</f>
        <v>-72</v>
      </c>
      <c r="L551" s="9" t="n">
        <f aca="false">IF(AND(H551=0,J551=0),0,IF(H551=0,"New",(J551-H551)/H551))</f>
        <v>-1</v>
      </c>
      <c r="M551" s="7" t="str">
        <f aca="false">IF(AND(OR(C551&lt;&gt;0,H551&lt;&gt;0),D551=0,I551=0),"DROP",IF(AND(OR(D551&lt;&gt;0,I551&lt;&gt;0),C551=0,H551=0),"NEW",""))</f>
        <v>DROP</v>
      </c>
    </row>
    <row r="552" customFormat="false" ht="15" hidden="false" customHeight="false" outlineLevel="0" collapsed="false">
      <c r="A552" s="7" t="s">
        <v>159</v>
      </c>
      <c r="B552" s="7" t="str">
        <f aca="false">IFERROR(INDEX('Source'!$C:$C,MATCH($A552,'Source'!$B:$B,0)),"")</f>
        <v>אצבעון מפלסטיק  ליד</v>
      </c>
      <c r="C552" s="8" t="n">
        <f aca="false">SUMIFS('Source'!$D:$D,'Source'!$A:$A,"102 - Orthopedic institutes",'Source'!$B:$B,$A552)</f>
        <v>84</v>
      </c>
      <c r="D552" s="8" t="n">
        <f aca="false">SUMIFS('Source'!$F:$F,'Source'!$A:$A,"102 - Orthopedic institutes",'Source'!$B:$B,$A552)</f>
        <v>86</v>
      </c>
      <c r="E552" s="8" t="n">
        <f aca="false">D552*$J$5</f>
        <v>108.631578947368</v>
      </c>
      <c r="F552" s="8" t="n">
        <f aca="false">E552-C552</f>
        <v>24.6315789473684</v>
      </c>
      <c r="G552" s="9" t="n">
        <f aca="false">IF(AND(C552=0,E552=0),0,IF(C552=0,"New",(E552-C552)/C552))</f>
        <v>0.293233082706767</v>
      </c>
      <c r="H552" s="8" t="n">
        <f aca="false">SUMIFS('Source'!$E:$E,'Source'!$A:$A,"102 - Orthopedic institutes",'Source'!$B:$B,$A552)</f>
        <v>1658.33</v>
      </c>
      <c r="I552" s="8" t="n">
        <f aca="false">SUMIFS('Source'!$G:$G,'Source'!$A:$A,"102 - Orthopedic institutes",'Source'!$B:$B,$A552)</f>
        <v>1729.21</v>
      </c>
      <c r="J552" s="8" t="n">
        <f aca="false">I552*$J$5</f>
        <v>2184.2652631579</v>
      </c>
      <c r="K552" s="8" t="n">
        <f aca="false">J552-H552</f>
        <v>525.935263157895</v>
      </c>
      <c r="L552" s="9" t="n">
        <f aca="false">IF(AND(H552=0,J552=0),0,IF(H552=0,"New",(J552-H552)/H552))</f>
        <v>0.317147529838992</v>
      </c>
      <c r="M552" s="7" t="str">
        <f aca="false">IF(AND(OR(C552&lt;&gt;0,H552&lt;&gt;0),D552=0,I552=0),"DROP",IF(AND(OR(D552&lt;&gt;0,I552&lt;&gt;0),C552=0,H552=0),"NEW",""))</f>
        <v/>
      </c>
    </row>
    <row r="553" customFormat="false" ht="15" hidden="false" customHeight="false" outlineLevel="0" collapsed="false">
      <c r="A553" s="7" t="s">
        <v>251</v>
      </c>
      <c r="B553" s="7" t="str">
        <f aca="false">IFERROR(INDEX('Source'!$C:$C,MATCH($A553,'Source'!$B:$B,0)),"")</f>
        <v>כפפת אגודל לחץ</v>
      </c>
      <c r="C553" s="8" t="n">
        <f aca="false">SUMIFS('Source'!$D:$D,'Source'!$A:$A,"102 - Orthopedic institutes",'Source'!$B:$B,$A553)</f>
        <v>5</v>
      </c>
      <c r="D553" s="8" t="n">
        <f aca="false">SUMIFS('Source'!$F:$F,'Source'!$A:$A,"102 - Orthopedic institutes",'Source'!$B:$B,$A553)</f>
        <v>3</v>
      </c>
      <c r="E553" s="8" t="n">
        <f aca="false">D553*$J$5</f>
        <v>3.78947368421053</v>
      </c>
      <c r="F553" s="8" t="n">
        <f aca="false">E553-C553</f>
        <v>-1.21052631578947</v>
      </c>
      <c r="G553" s="9" t="n">
        <f aca="false">IF(AND(C553=0,E553=0),0,IF(C553=0,"New",(E553-C553)/C553))</f>
        <v>-0.242105263157895</v>
      </c>
      <c r="H553" s="8" t="n">
        <f aca="false">SUMIFS('Source'!$E:$E,'Source'!$A:$A,"102 - Orthopedic institutes",'Source'!$B:$B,$A553)</f>
        <v>190.2</v>
      </c>
      <c r="I553" s="8" t="n">
        <f aca="false">SUMIFS('Source'!$G:$G,'Source'!$A:$A,"102 - Orthopedic institutes",'Source'!$B:$B,$A553)</f>
        <v>119.38</v>
      </c>
      <c r="J553" s="8" t="n">
        <f aca="false">I553*$J$5</f>
        <v>150.795789473684</v>
      </c>
      <c r="K553" s="8" t="n">
        <f aca="false">J553-H553</f>
        <v>-39.4042105263158</v>
      </c>
      <c r="L553" s="9" t="n">
        <f aca="false">IF(AND(H553=0,J553=0),0,IF(H553=0,"New",(J553-H553)/H553))</f>
        <v>-0.207172505395982</v>
      </c>
      <c r="M553" s="7" t="str">
        <f aca="false">IF(AND(OR(C553&lt;&gt;0,H553&lt;&gt;0),D553=0,I553=0),"DROP",IF(AND(OR(D553&lt;&gt;0,I553&lt;&gt;0),C553=0,H553=0),"NEW",""))</f>
        <v/>
      </c>
    </row>
    <row r="554" customFormat="false" ht="15" hidden="false" customHeight="false" outlineLevel="0" collapsed="false">
      <c r="A554" s="7" t="s">
        <v>252</v>
      </c>
      <c r="B554" s="7" t="str">
        <f aca="false">IFERROR(INDEX('Source'!$C:$C,MATCH($A554,'Source'!$B:$B,0)),"")</f>
        <v>סד מאורך לאגודל</v>
      </c>
      <c r="C554" s="8" t="n">
        <f aca="false">SUMIFS('Source'!$D:$D,'Source'!$A:$A,"102 - Orthopedic institutes",'Source'!$B:$B,$A554)</f>
        <v>6</v>
      </c>
      <c r="D554" s="8" t="n">
        <f aca="false">SUMIFS('Source'!$F:$F,'Source'!$A:$A,"102 - Orthopedic institutes",'Source'!$B:$B,$A554)</f>
        <v>5</v>
      </c>
      <c r="E554" s="8" t="n">
        <f aca="false">D554*$J$5</f>
        <v>6.31578947368421</v>
      </c>
      <c r="F554" s="8" t="n">
        <f aca="false">E554-C554</f>
        <v>0.315789473684211</v>
      </c>
      <c r="G554" s="9" t="n">
        <f aca="false">IF(AND(C554=0,E554=0),0,IF(C554=0,"New",(E554-C554)/C554))</f>
        <v>0.0526315789473684</v>
      </c>
      <c r="H554" s="8" t="n">
        <f aca="false">SUMIFS('Source'!$E:$E,'Source'!$A:$A,"102 - Orthopedic institutes",'Source'!$B:$B,$A554)</f>
        <v>421.56</v>
      </c>
      <c r="I554" s="8" t="n">
        <f aca="false">SUMIFS('Source'!$G:$G,'Source'!$A:$A,"102 - Orthopedic institutes",'Source'!$B:$B,$A554)</f>
        <v>351.3</v>
      </c>
      <c r="J554" s="8" t="n">
        <f aca="false">I554*$J$5</f>
        <v>443.747368421053</v>
      </c>
      <c r="K554" s="8" t="n">
        <f aca="false">J554-H554</f>
        <v>22.1873684210526</v>
      </c>
      <c r="L554" s="9" t="n">
        <f aca="false">IF(AND(H554=0,J554=0),0,IF(H554=0,"New",(J554-H554)/H554))</f>
        <v>0.0526315789473682</v>
      </c>
      <c r="M554" s="7" t="str">
        <f aca="false">IF(AND(OR(C554&lt;&gt;0,H554&lt;&gt;0),D554=0,I554=0),"DROP",IF(AND(OR(D554&lt;&gt;0,I554&lt;&gt;0),C554=0,H554=0),"NEW",""))</f>
        <v/>
      </c>
    </row>
    <row r="555" customFormat="false" ht="15" hidden="false" customHeight="false" outlineLevel="0" collapsed="false">
      <c r="A555" s="7" t="s">
        <v>829</v>
      </c>
      <c r="B555" s="7" t="str">
        <f aca="false">IFERROR(INDEX('Source'!$C:$C,MATCH($A555,'Source'!$B:$B,0)),"")</f>
        <v>סד מאורך לאגודל</v>
      </c>
      <c r="C555" s="8" t="n">
        <f aca="false">SUMIFS('Source'!$D:$D,'Source'!$A:$A,"102 - Orthopedic institutes",'Source'!$B:$B,$A555)</f>
        <v>0</v>
      </c>
      <c r="D555" s="8" t="n">
        <f aca="false">SUMIFS('Source'!$F:$F,'Source'!$A:$A,"102 - Orthopedic institutes",'Source'!$B:$B,$A555)</f>
        <v>1</v>
      </c>
      <c r="E555" s="8" t="n">
        <f aca="false">D555*$J$5</f>
        <v>1.26315789473684</v>
      </c>
      <c r="F555" s="8" t="n">
        <f aca="false">E555-C555</f>
        <v>1.26315789473684</v>
      </c>
      <c r="G555" s="9" t="str">
        <f aca="false">IF(AND(C555=0,E555=0),0,IF(C555=0,"New",(E555-C555)/C555))</f>
        <v>New</v>
      </c>
      <c r="H555" s="8" t="n">
        <f aca="false">SUMIFS('Source'!$E:$E,'Source'!$A:$A,"102 - Orthopedic institutes",'Source'!$B:$B,$A555)</f>
        <v>0</v>
      </c>
      <c r="I555" s="8" t="n">
        <f aca="false">SUMIFS('Source'!$G:$G,'Source'!$A:$A,"102 - Orthopedic institutes",'Source'!$B:$B,$A555)</f>
        <v>70.26</v>
      </c>
      <c r="J555" s="8" t="n">
        <f aca="false">I555*$J$5</f>
        <v>88.7494736842105</v>
      </c>
      <c r="K555" s="8" t="n">
        <f aca="false">J555-H555</f>
        <v>88.7494736842105</v>
      </c>
      <c r="L555" s="9" t="str">
        <f aca="false">IF(AND(H555=0,J555=0),0,IF(H555=0,"New",(J555-H555)/H555))</f>
        <v>New</v>
      </c>
      <c r="M555" s="7" t="str">
        <f aca="false">IF(AND(OR(C555&lt;&gt;0,H555&lt;&gt;0),D555=0,I555=0),"DROP",IF(AND(OR(D555&lt;&gt;0,I555&lt;&gt;0),C555=0,H555=0),"NEW",""))</f>
        <v>NEW</v>
      </c>
    </row>
    <row r="556" customFormat="false" ht="15" hidden="false" customHeight="false" outlineLevel="0" collapsed="false">
      <c r="A556" s="7" t="s">
        <v>830</v>
      </c>
      <c r="B556" s="7" t="str">
        <f aca="false">IFERROR(INDEX('Source'!$C:$C,MATCH($A556,'Source'!$B:$B,0)),"")</f>
        <v>מגן קרסול+ עקב סגור+רצועות</v>
      </c>
      <c r="C556" s="8" t="n">
        <f aca="false">SUMIFS('Source'!$D:$D,'Source'!$A:$A,"102 - Orthopedic institutes",'Source'!$B:$B,$A556)</f>
        <v>1</v>
      </c>
      <c r="D556" s="8" t="n">
        <f aca="false">SUMIFS('Source'!$F:$F,'Source'!$A:$A,"102 - Orthopedic institutes",'Source'!$B:$B,$A556)</f>
        <v>0</v>
      </c>
      <c r="E556" s="8" t="n">
        <f aca="false">D556*$J$5</f>
        <v>0</v>
      </c>
      <c r="F556" s="8" t="n">
        <f aca="false">E556-C556</f>
        <v>-1</v>
      </c>
      <c r="G556" s="9" t="n">
        <f aca="false">IF(AND(C556=0,E556=0),0,IF(C556=0,"New",(E556-C556)/C556))</f>
        <v>-1</v>
      </c>
      <c r="H556" s="8" t="n">
        <f aca="false">SUMIFS('Source'!$E:$E,'Source'!$A:$A,"102 - Orthopedic institutes",'Source'!$B:$B,$A556)</f>
        <v>70.26</v>
      </c>
      <c r="I556" s="8" t="n">
        <f aca="false">SUMIFS('Source'!$G:$G,'Source'!$A:$A,"102 - Orthopedic institutes",'Source'!$B:$B,$A556)</f>
        <v>0</v>
      </c>
      <c r="J556" s="8" t="n">
        <f aca="false">I556*$J$5</f>
        <v>0</v>
      </c>
      <c r="K556" s="8" t="n">
        <f aca="false">J556-H556</f>
        <v>-70.26</v>
      </c>
      <c r="L556" s="9" t="n">
        <f aca="false">IF(AND(H556=0,J556=0),0,IF(H556=0,"New",(J556-H556)/H556))</f>
        <v>-1</v>
      </c>
      <c r="M556" s="7" t="str">
        <f aca="false">IF(AND(OR(C556&lt;&gt;0,H556&lt;&gt;0),D556=0,I556=0),"DROP",IF(AND(OR(D556&lt;&gt;0,I556&lt;&gt;0),C556=0,H556=0),"NEW",""))</f>
        <v>DROP</v>
      </c>
    </row>
    <row r="557" customFormat="false" ht="15" hidden="false" customHeight="false" outlineLevel="0" collapsed="false">
      <c r="A557" s="7" t="s">
        <v>499</v>
      </c>
      <c r="B557" s="7" t="str">
        <f aca="false">IFERROR(INDEX('Source'!$C:$C,MATCH($A557,'Source'!$B:$B,0)),"")</f>
        <v>מגן קרסול+ עקב סגור+רצועות</v>
      </c>
      <c r="C557" s="8" t="n">
        <f aca="false">SUMIFS('Source'!$D:$D,'Source'!$A:$A,"102 - Orthopedic institutes",'Source'!$B:$B,$A557)</f>
        <v>7</v>
      </c>
      <c r="D557" s="8" t="n">
        <f aca="false">SUMIFS('Source'!$F:$F,'Source'!$A:$A,"102 - Orthopedic institutes",'Source'!$B:$B,$A557)</f>
        <v>8</v>
      </c>
      <c r="E557" s="8" t="n">
        <f aca="false">D557*$J$5</f>
        <v>10.1052631578947</v>
      </c>
      <c r="F557" s="8" t="n">
        <f aca="false">E557-C557</f>
        <v>3.10526315789474</v>
      </c>
      <c r="G557" s="9" t="n">
        <f aca="false">IF(AND(C557=0,E557=0),0,IF(C557=0,"New",(E557-C557)/C557))</f>
        <v>0.443609022556391</v>
      </c>
      <c r="H557" s="8" t="n">
        <f aca="false">SUMIFS('Source'!$E:$E,'Source'!$A:$A,"102 - Orthopedic institutes",'Source'!$B:$B,$A557)</f>
        <v>487.14</v>
      </c>
      <c r="I557" s="8" t="n">
        <f aca="false">SUMIFS('Source'!$G:$G,'Source'!$A:$A,"102 - Orthopedic institutes",'Source'!$B:$B,$A557)</f>
        <v>557.4</v>
      </c>
      <c r="J557" s="8" t="n">
        <f aca="false">I557*$J$5</f>
        <v>704.084210526316</v>
      </c>
      <c r="K557" s="8" t="n">
        <f aca="false">J557-H557</f>
        <v>216.944210526316</v>
      </c>
      <c r="L557" s="9" t="n">
        <f aca="false">IF(AND(H557=0,J557=0),0,IF(H557=0,"New",(J557-H557)/H557))</f>
        <v>0.445342633588528</v>
      </c>
      <c r="M557" s="7" t="str">
        <f aca="false">IF(AND(OR(C557&lt;&gt;0,H557&lt;&gt;0),D557=0,I557=0),"DROP",IF(AND(OR(D557&lt;&gt;0,I557&lt;&gt;0),C557=0,H557=0),"NEW",""))</f>
        <v/>
      </c>
    </row>
    <row r="558" customFormat="false" ht="15" hidden="false" customHeight="false" outlineLevel="0" collapsed="false">
      <c r="A558" s="7" t="s">
        <v>330</v>
      </c>
      <c r="B558" s="7" t="str">
        <f aca="false">IFERROR(INDEX('Source'!$C:$C,MATCH($A558,'Source'!$B:$B,0)),"")</f>
        <v>מגן ירך</v>
      </c>
      <c r="C558" s="8" t="n">
        <f aca="false">SUMIFS('Source'!$D:$D,'Source'!$A:$A,"102 - Orthopedic institutes",'Source'!$B:$B,$A558)</f>
        <v>1</v>
      </c>
      <c r="D558" s="8" t="n">
        <f aca="false">SUMIFS('Source'!$F:$F,'Source'!$A:$A,"102 - Orthopedic institutes",'Source'!$B:$B,$A558)</f>
        <v>3</v>
      </c>
      <c r="E558" s="8" t="n">
        <f aca="false">D558*$J$5</f>
        <v>3.78947368421053</v>
      </c>
      <c r="F558" s="8" t="n">
        <f aca="false">E558-C558</f>
        <v>2.78947368421053</v>
      </c>
      <c r="G558" s="9" t="n">
        <f aca="false">IF(AND(C558=0,E558=0),0,IF(C558=0,"New",(E558-C558)/C558))</f>
        <v>2.78947368421053</v>
      </c>
      <c r="H558" s="8" t="n">
        <f aca="false">SUMIFS('Source'!$E:$E,'Source'!$A:$A,"102 - Orthopedic institutes",'Source'!$B:$B,$A558)</f>
        <v>35.11</v>
      </c>
      <c r="I558" s="8" t="n">
        <f aca="false">SUMIFS('Source'!$G:$G,'Source'!$A:$A,"102 - Orthopedic institutes",'Source'!$B:$B,$A558)</f>
        <v>105.33</v>
      </c>
      <c r="J558" s="8" t="n">
        <f aca="false">I558*$J$5</f>
        <v>133.048421052632</v>
      </c>
      <c r="K558" s="8" t="n">
        <f aca="false">J558-H558</f>
        <v>97.9384210526316</v>
      </c>
      <c r="L558" s="9" t="n">
        <f aca="false">IF(AND(H558=0,J558=0),0,IF(H558=0,"New",(J558-H558)/H558))</f>
        <v>2.78947368421053</v>
      </c>
      <c r="M558" s="7" t="str">
        <f aca="false">IF(AND(OR(C558&lt;&gt;0,H558&lt;&gt;0),D558=0,I558=0),"DROP",IF(AND(OR(D558&lt;&gt;0,I558&lt;&gt;0),C558=0,H558=0),"NEW",""))</f>
        <v/>
      </c>
    </row>
    <row r="559" customFormat="false" ht="15" hidden="false" customHeight="false" outlineLevel="0" collapsed="false">
      <c r="A559" s="7" t="s">
        <v>361</v>
      </c>
      <c r="B559" s="7" t="str">
        <f aca="false">IFERROR(INDEX('Source'!$C:$C,MATCH($A559,'Source'!$B:$B,0)),"")</f>
        <v>מגן ירך</v>
      </c>
      <c r="C559" s="8" t="n">
        <f aca="false">SUMIFS('Source'!$D:$D,'Source'!$A:$A,"102 - Orthopedic institutes",'Source'!$B:$B,$A559)</f>
        <v>0</v>
      </c>
      <c r="D559" s="8" t="n">
        <f aca="false">SUMIFS('Source'!$F:$F,'Source'!$A:$A,"102 - Orthopedic institutes",'Source'!$B:$B,$A559)</f>
        <v>2</v>
      </c>
      <c r="E559" s="8" t="n">
        <f aca="false">D559*$J$5</f>
        <v>2.52631578947368</v>
      </c>
      <c r="F559" s="8" t="n">
        <f aca="false">E559-C559</f>
        <v>2.52631578947368</v>
      </c>
      <c r="G559" s="9" t="str">
        <f aca="false">IF(AND(C559=0,E559=0),0,IF(C559=0,"New",(E559-C559)/C559))</f>
        <v>New</v>
      </c>
      <c r="H559" s="8" t="n">
        <f aca="false">SUMIFS('Source'!$E:$E,'Source'!$A:$A,"102 - Orthopedic institutes",'Source'!$B:$B,$A559)</f>
        <v>0</v>
      </c>
      <c r="I559" s="8" t="n">
        <f aca="false">SUMIFS('Source'!$G:$G,'Source'!$A:$A,"102 - Orthopedic institutes",'Source'!$B:$B,$A559)</f>
        <v>70.22</v>
      </c>
      <c r="J559" s="8" t="n">
        <f aca="false">I559*$J$5</f>
        <v>88.6989473684211</v>
      </c>
      <c r="K559" s="8" t="n">
        <f aca="false">J559-H559</f>
        <v>88.6989473684211</v>
      </c>
      <c r="L559" s="9" t="str">
        <f aca="false">IF(AND(H559=0,J559=0),0,IF(H559=0,"New",(J559-H559)/H559))</f>
        <v>New</v>
      </c>
      <c r="M559" s="7" t="str">
        <f aca="false">IF(AND(OR(C559&lt;&gt;0,H559&lt;&gt;0),D559=0,I559=0),"DROP",IF(AND(OR(D559&lt;&gt;0,I559&lt;&gt;0),C559=0,H559=0),"NEW",""))</f>
        <v>NEW</v>
      </c>
    </row>
    <row r="560" customFormat="false" ht="15" hidden="false" customHeight="false" outlineLevel="0" collapsed="false">
      <c r="A560" s="7" t="s">
        <v>831</v>
      </c>
      <c r="B560" s="7" t="str">
        <f aca="false">IFERROR(INDEX('Source'!$C:$C,MATCH($A560,'Source'!$B:$B,0)),"")</f>
        <v>רפידת זיכרון 376</v>
      </c>
      <c r="C560" s="8" t="n">
        <f aca="false">SUMIFS('Source'!$D:$D,'Source'!$A:$A,"102 - Orthopedic institutes",'Source'!$B:$B,$A560)</f>
        <v>2</v>
      </c>
      <c r="D560" s="8" t="n">
        <f aca="false">SUMIFS('Source'!$F:$F,'Source'!$A:$A,"102 - Orthopedic institutes",'Source'!$B:$B,$A560)</f>
        <v>0</v>
      </c>
      <c r="E560" s="8" t="n">
        <f aca="false">D560*$J$5</f>
        <v>0</v>
      </c>
      <c r="F560" s="8" t="n">
        <f aca="false">E560-C560</f>
        <v>-2</v>
      </c>
      <c r="G560" s="9" t="n">
        <f aca="false">IF(AND(C560=0,E560=0),0,IF(C560=0,"New",(E560-C560)/C560))</f>
        <v>-1</v>
      </c>
      <c r="H560" s="8" t="n">
        <f aca="false">SUMIFS('Source'!$E:$E,'Source'!$A:$A,"102 - Orthopedic institutes",'Source'!$B:$B,$A560)</f>
        <v>70.22</v>
      </c>
      <c r="I560" s="8" t="n">
        <f aca="false">SUMIFS('Source'!$G:$G,'Source'!$A:$A,"102 - Orthopedic institutes",'Source'!$B:$B,$A560)</f>
        <v>0</v>
      </c>
      <c r="J560" s="8" t="n">
        <f aca="false">I560*$J$5</f>
        <v>0</v>
      </c>
      <c r="K560" s="8" t="n">
        <f aca="false">J560-H560</f>
        <v>-70.22</v>
      </c>
      <c r="L560" s="9" t="n">
        <f aca="false">IF(AND(H560=0,J560=0),0,IF(H560=0,"New",(J560-H560)/H560))</f>
        <v>-1</v>
      </c>
      <c r="M560" s="7" t="str">
        <f aca="false">IF(AND(OR(C560&lt;&gt;0,H560&lt;&gt;0),D560=0,I560=0),"DROP",IF(AND(OR(D560&lt;&gt;0,I560&lt;&gt;0),C560=0,H560=0),"NEW",""))</f>
        <v>DROP</v>
      </c>
    </row>
    <row r="561" customFormat="false" ht="15" hidden="false" customHeight="false" outlineLevel="0" collapsed="false">
      <c r="A561" s="7" t="s">
        <v>567</v>
      </c>
      <c r="B561" s="7" t="str">
        <f aca="false">IFERROR(INDEX('Source'!$C:$C,MATCH($A561,'Source'!$B:$B,0)),"")</f>
        <v>מגן קרסול+כרית סיליקון</v>
      </c>
      <c r="C561" s="8" t="n">
        <f aca="false">SUMIFS('Source'!$D:$D,'Source'!$A:$A,"102 - Orthopedic institutes",'Source'!$B:$B,$A561)</f>
        <v>4</v>
      </c>
      <c r="D561" s="8" t="n">
        <f aca="false">SUMIFS('Source'!$F:$F,'Source'!$A:$A,"102 - Orthopedic institutes",'Source'!$B:$B,$A561)</f>
        <v>3</v>
      </c>
      <c r="E561" s="8" t="n">
        <f aca="false">D561*$J$5</f>
        <v>3.78947368421053</v>
      </c>
      <c r="F561" s="8" t="n">
        <f aca="false">E561-C561</f>
        <v>-0.210526315789474</v>
      </c>
      <c r="G561" s="9" t="n">
        <f aca="false">IF(AND(C561=0,E561=0),0,IF(C561=0,"New",(E561-C561)/C561))</f>
        <v>-0.0526315789473685</v>
      </c>
      <c r="H561" s="8" t="n">
        <f aca="false">SUMIFS('Source'!$E:$E,'Source'!$A:$A,"102 - Orthopedic institutes",'Source'!$B:$B,$A561)</f>
        <v>279.98</v>
      </c>
      <c r="I561" s="8" t="n">
        <f aca="false">SUMIFS('Source'!$G:$G,'Source'!$A:$A,"102 - Orthopedic institutes",'Source'!$B:$B,$A561)</f>
        <v>209.99</v>
      </c>
      <c r="J561" s="8" t="n">
        <f aca="false">I561*$J$5</f>
        <v>265.250526315789</v>
      </c>
      <c r="K561" s="8" t="n">
        <f aca="false">J561-H561</f>
        <v>-14.7294736842106</v>
      </c>
      <c r="L561" s="9" t="n">
        <f aca="false">IF(AND(H561=0,J561=0),0,IF(H561=0,"New",(J561-H561)/H561))</f>
        <v>-0.0526090209451053</v>
      </c>
      <c r="M561" s="7" t="str">
        <f aca="false">IF(AND(OR(C561&lt;&gt;0,H561&lt;&gt;0),D561=0,I561=0),"DROP",IF(AND(OR(D561&lt;&gt;0,I561&lt;&gt;0),C561=0,H561=0),"NEW",""))</f>
        <v/>
      </c>
    </row>
    <row r="562" customFormat="false" ht="15" hidden="false" customHeight="false" outlineLevel="0" collapsed="false">
      <c r="A562" s="7" t="s">
        <v>832</v>
      </c>
      <c r="B562" s="7" t="str">
        <f aca="false">IFERROR(INDEX('Source'!$C:$C,MATCH($A562,'Source'!$B:$B,0)),"")</f>
        <v>חגורת שרוכים</v>
      </c>
      <c r="C562" s="8" t="n">
        <f aca="false">SUMIFS('Source'!$D:$D,'Source'!$A:$A,"102 - Orthopedic institutes",'Source'!$B:$B,$A562)</f>
        <v>0</v>
      </c>
      <c r="D562" s="8" t="n">
        <f aca="false">SUMIFS('Source'!$F:$F,'Source'!$A:$A,"102 - Orthopedic institutes",'Source'!$B:$B,$A562)</f>
        <v>-1</v>
      </c>
      <c r="E562" s="8" t="n">
        <f aca="false">D562*$J$5</f>
        <v>-1.26315789473684</v>
      </c>
      <c r="F562" s="8" t="n">
        <f aca="false">E562-C562</f>
        <v>-1.26315789473684</v>
      </c>
      <c r="G562" s="9" t="str">
        <f aca="false">IF(AND(C562=0,E562=0),0,IF(C562=0,"New",(E562-C562)/C562))</f>
        <v>New</v>
      </c>
      <c r="H562" s="8" t="n">
        <f aca="false">SUMIFS('Source'!$E:$E,'Source'!$A:$A,"102 - Orthopedic institutes",'Source'!$B:$B,$A562)</f>
        <v>-0.0799999999999983</v>
      </c>
      <c r="I562" s="8" t="n">
        <f aca="false">SUMIFS('Source'!$G:$G,'Source'!$A:$A,"102 - Orthopedic institutes",'Source'!$B:$B,$A562)</f>
        <v>-70</v>
      </c>
      <c r="J562" s="8" t="n">
        <f aca="false">I562*$J$5</f>
        <v>-88.421052631579</v>
      </c>
      <c r="K562" s="8" t="n">
        <f aca="false">J562-H562</f>
        <v>-88.341052631579</v>
      </c>
      <c r="L562" s="9" t="n">
        <f aca="false">IF(AND(H562=0,J562=0),0,IF(H562=0,"New",(J562-H562)/H562))</f>
        <v>1104.26315789476</v>
      </c>
      <c r="M562" s="7" t="str">
        <f aca="false">IF(AND(OR(C562&lt;&gt;0,H562&lt;&gt;0),D562=0,I562=0),"DROP",IF(AND(OR(D562&lt;&gt;0,I562&lt;&gt;0),C562=0,H562=0),"NEW",""))</f>
        <v/>
      </c>
    </row>
    <row r="563" customFormat="false" ht="15" hidden="false" customHeight="false" outlineLevel="0" collapsed="false">
      <c r="A563" s="7" t="s">
        <v>273</v>
      </c>
      <c r="B563" s="7" t="str">
        <f aca="false">IFERROR(INDEX('Source'!$C:$C,MATCH($A563,'Source'!$B:$B,0)),"")</f>
        <v>מגן ברך שחור</v>
      </c>
      <c r="C563" s="8" t="n">
        <f aca="false">SUMIFS('Source'!$D:$D,'Source'!$A:$A,"102 - Orthopedic institutes",'Source'!$B:$B,$A563)</f>
        <v>5</v>
      </c>
      <c r="D563" s="8" t="n">
        <f aca="false">SUMIFS('Source'!$F:$F,'Source'!$A:$A,"102 - Orthopedic institutes",'Source'!$B:$B,$A563)</f>
        <v>2</v>
      </c>
      <c r="E563" s="8" t="n">
        <f aca="false">D563*$J$5</f>
        <v>2.52631578947368</v>
      </c>
      <c r="F563" s="8" t="n">
        <f aca="false">E563-C563</f>
        <v>-2.47368421052632</v>
      </c>
      <c r="G563" s="9" t="n">
        <f aca="false">IF(AND(C563=0,E563=0),0,IF(C563=0,"New",(E563-C563)/C563))</f>
        <v>-0.494736842105263</v>
      </c>
      <c r="H563" s="8" t="n">
        <f aca="false">SUMIFS('Source'!$E:$E,'Source'!$A:$A,"102 - Orthopedic institutes",'Source'!$B:$B,$A563)</f>
        <v>130.67</v>
      </c>
      <c r="I563" s="8" t="n">
        <f aca="false">SUMIFS('Source'!$G:$G,'Source'!$A:$A,"102 - Orthopedic institutes",'Source'!$B:$B,$A563)</f>
        <v>61.78</v>
      </c>
      <c r="J563" s="8" t="n">
        <f aca="false">I563*$J$5</f>
        <v>78.0378947368421</v>
      </c>
      <c r="K563" s="8" t="n">
        <f aca="false">J563-H563</f>
        <v>-52.6321052631579</v>
      </c>
      <c r="L563" s="9" t="n">
        <f aca="false">IF(AND(H563=0,J563=0),0,IF(H563=0,"New",(J563-H563)/H563))</f>
        <v>-0.402786448788229</v>
      </c>
      <c r="M563" s="7" t="str">
        <f aca="false">IF(AND(OR(C563&lt;&gt;0,H563&lt;&gt;0),D563=0,I563=0),"DROP",IF(AND(OR(D563&lt;&gt;0,I563&lt;&gt;0),C563=0,H563=0),"NEW",""))</f>
        <v/>
      </c>
    </row>
    <row r="564" customFormat="false" ht="15" hidden="false" customHeight="false" outlineLevel="0" collapsed="false">
      <c r="A564" s="7" t="s">
        <v>263</v>
      </c>
      <c r="B564" s="7" t="str">
        <f aca="false">IFERROR(INDEX('Source'!$C:$C,MATCH($A564,'Source'!$B:$B,0)),"")</f>
        <v>שרוול לגבס קצר רגל</v>
      </c>
      <c r="C564" s="8" t="n">
        <f aca="false">SUMIFS('Source'!$D:$D,'Source'!$A:$A,"102 - Orthopedic institutes",'Source'!$B:$B,$A564)</f>
        <v>83</v>
      </c>
      <c r="D564" s="8" t="n">
        <f aca="false">SUMIFS('Source'!$F:$F,'Source'!$A:$A,"102 - Orthopedic institutes",'Source'!$B:$B,$A564)</f>
        <v>81</v>
      </c>
      <c r="E564" s="8" t="n">
        <f aca="false">D564*$J$5</f>
        <v>102.315789473684</v>
      </c>
      <c r="F564" s="8" t="n">
        <f aca="false">E564-C564</f>
        <v>19.3157894736842</v>
      </c>
      <c r="G564" s="9" t="n">
        <f aca="false">IF(AND(C564=0,E564=0),0,IF(C564=0,"New",(E564-C564)/C564))</f>
        <v>0.232720355104629</v>
      </c>
      <c r="H564" s="8" t="n">
        <f aca="false">SUMIFS('Source'!$E:$E,'Source'!$A:$A,"102 - Orthopedic institutes",'Source'!$B:$B,$A564)</f>
        <v>3706.12</v>
      </c>
      <c r="I564" s="8" t="n">
        <f aca="false">SUMIFS('Source'!$G:$G,'Source'!$A:$A,"102 - Orthopedic institutes",'Source'!$B:$B,$A564)</f>
        <v>3637.77</v>
      </c>
      <c r="J564" s="8" t="n">
        <f aca="false">I564*$J$5</f>
        <v>4595.07789473684</v>
      </c>
      <c r="K564" s="8" t="n">
        <f aca="false">J564-H564</f>
        <v>888.957894736842</v>
      </c>
      <c r="L564" s="9" t="n">
        <f aca="false">IF(AND(H564=0,J564=0),0,IF(H564=0,"New",(J564-H564)/H564))</f>
        <v>0.239862145515213</v>
      </c>
      <c r="M564" s="7" t="str">
        <f aca="false">IF(AND(OR(C564&lt;&gt;0,H564&lt;&gt;0),D564=0,I564=0),"DROP",IF(AND(OR(D564&lt;&gt;0,I564&lt;&gt;0),C564=0,H564=0),"NEW",""))</f>
        <v/>
      </c>
    </row>
    <row r="565" customFormat="false" ht="15" hidden="false" customHeight="false" outlineLevel="0" collapsed="false">
      <c r="A565" s="7" t="s">
        <v>833</v>
      </c>
      <c r="B565" s="7" t="str">
        <f aca="false">IFERROR(INDEX('Source'!$C:$C,MATCH($A565,'Source'!$B:$B,0)),"")</f>
        <v>סד מאורך לאגודל</v>
      </c>
      <c r="C565" s="8" t="n">
        <f aca="false">SUMIFS('Source'!$D:$D,'Source'!$A:$A,"102 - Orthopedic institutes",'Source'!$B:$B,$A565)</f>
        <v>1</v>
      </c>
      <c r="D565" s="8" t="n">
        <f aca="false">SUMIFS('Source'!$F:$F,'Source'!$A:$A,"102 - Orthopedic institutes",'Source'!$B:$B,$A565)</f>
        <v>0</v>
      </c>
      <c r="E565" s="8" t="n">
        <f aca="false">D565*$J$5</f>
        <v>0</v>
      </c>
      <c r="F565" s="8" t="n">
        <f aca="false">E565-C565</f>
        <v>-1</v>
      </c>
      <c r="G565" s="9" t="n">
        <f aca="false">IF(AND(C565=0,E565=0),0,IF(C565=0,"New",(E565-C565)/C565))</f>
        <v>-1</v>
      </c>
      <c r="H565" s="8" t="n">
        <f aca="false">SUMIFS('Source'!$E:$E,'Source'!$A:$A,"102 - Orthopedic institutes",'Source'!$B:$B,$A565)</f>
        <v>67.55</v>
      </c>
      <c r="I565" s="8" t="n">
        <f aca="false">SUMIFS('Source'!$G:$G,'Source'!$A:$A,"102 - Orthopedic institutes",'Source'!$B:$B,$A565)</f>
        <v>0</v>
      </c>
      <c r="J565" s="8" t="n">
        <f aca="false">I565*$J$5</f>
        <v>0</v>
      </c>
      <c r="K565" s="8" t="n">
        <f aca="false">J565-H565</f>
        <v>-67.55</v>
      </c>
      <c r="L565" s="9" t="n">
        <f aca="false">IF(AND(H565=0,J565=0),0,IF(H565=0,"New",(J565-H565)/H565))</f>
        <v>-1</v>
      </c>
      <c r="M565" s="7" t="str">
        <f aca="false">IF(AND(OR(C565&lt;&gt;0,H565&lt;&gt;0),D565=0,I565=0),"DROP",IF(AND(OR(D565&lt;&gt;0,I565&lt;&gt;0),C565=0,H565=0),"NEW",""))</f>
        <v>DROP</v>
      </c>
    </row>
    <row r="566" customFormat="false" ht="15" hidden="false" customHeight="false" outlineLevel="0" collapsed="false">
      <c r="A566" s="7" t="s">
        <v>557</v>
      </c>
      <c r="B566" s="7" t="str">
        <f aca="false">IFERROR(INDEX('Source'!$C:$C,MATCH($A566,'Source'!$B:$B,0)),"")</f>
        <v>מגן קרסול מתכוון</v>
      </c>
      <c r="C566" s="8" t="n">
        <f aca="false">SUMIFS('Source'!$D:$D,'Source'!$A:$A,"102 - Orthopedic institutes",'Source'!$B:$B,$A566)</f>
        <v>1</v>
      </c>
      <c r="D566" s="8" t="n">
        <f aca="false">SUMIFS('Source'!$F:$F,'Source'!$A:$A,"102 - Orthopedic institutes",'Source'!$B:$B,$A566)</f>
        <v>0</v>
      </c>
      <c r="E566" s="8" t="n">
        <f aca="false">D566*$J$5</f>
        <v>0</v>
      </c>
      <c r="F566" s="8" t="n">
        <f aca="false">E566-C566</f>
        <v>-1</v>
      </c>
      <c r="G566" s="9" t="n">
        <f aca="false">IF(AND(C566=0,E566=0),0,IF(C566=0,"New",(E566-C566)/C566))</f>
        <v>-1</v>
      </c>
      <c r="H566" s="8" t="n">
        <f aca="false">SUMIFS('Source'!$E:$E,'Source'!$A:$A,"102 - Orthopedic institutes",'Source'!$B:$B,$A566)</f>
        <v>66.51</v>
      </c>
      <c r="I566" s="8" t="n">
        <f aca="false">SUMIFS('Source'!$G:$G,'Source'!$A:$A,"102 - Orthopedic institutes",'Source'!$B:$B,$A566)</f>
        <v>0</v>
      </c>
      <c r="J566" s="8" t="n">
        <f aca="false">I566*$J$5</f>
        <v>0</v>
      </c>
      <c r="K566" s="8" t="n">
        <f aca="false">J566-H566</f>
        <v>-66.51</v>
      </c>
      <c r="L566" s="9" t="n">
        <f aca="false">IF(AND(H566=0,J566=0),0,IF(H566=0,"New",(J566-H566)/H566))</f>
        <v>-1</v>
      </c>
      <c r="M566" s="7" t="str">
        <f aca="false">IF(AND(OR(C566&lt;&gt;0,H566&lt;&gt;0),D566=0,I566=0),"DROP",IF(AND(OR(D566&lt;&gt;0,I566&lt;&gt;0),C566=0,H566=0),"NEW",""))</f>
        <v>DROP</v>
      </c>
    </row>
    <row r="567" customFormat="false" ht="15" hidden="false" customHeight="false" outlineLevel="0" collapsed="false">
      <c r="A567" s="7" t="s">
        <v>325</v>
      </c>
      <c r="B567" s="7" t="str">
        <f aca="false">IFERROR(INDEX('Source'!$C:$C,MATCH($A567,'Source'!$B:$B,0)),"")</f>
        <v>מפריד הלוקס עם כרית</v>
      </c>
      <c r="C567" s="8" t="n">
        <f aca="false">SUMIFS('Source'!$D:$D,'Source'!$A:$A,"102 - Orthopedic institutes",'Source'!$B:$B,$A567)</f>
        <v>1</v>
      </c>
      <c r="D567" s="8" t="n">
        <f aca="false">SUMIFS('Source'!$F:$F,'Source'!$A:$A,"102 - Orthopedic institutes",'Source'!$B:$B,$A567)</f>
        <v>0</v>
      </c>
      <c r="E567" s="8" t="n">
        <f aca="false">D567*$J$5</f>
        <v>0</v>
      </c>
      <c r="F567" s="8" t="n">
        <f aca="false">E567-C567</f>
        <v>-1</v>
      </c>
      <c r="G567" s="9" t="n">
        <f aca="false">IF(AND(C567=0,E567=0),0,IF(C567=0,"New",(E567-C567)/C567))</f>
        <v>-1</v>
      </c>
      <c r="H567" s="8" t="n">
        <f aca="false">SUMIFS('Source'!$E:$E,'Source'!$A:$A,"102 - Orthopedic institutes",'Source'!$B:$B,$A567)</f>
        <v>66.5</v>
      </c>
      <c r="I567" s="8" t="n">
        <f aca="false">SUMIFS('Source'!$G:$G,'Source'!$A:$A,"102 - Orthopedic institutes",'Source'!$B:$B,$A567)</f>
        <v>0</v>
      </c>
      <c r="J567" s="8" t="n">
        <f aca="false">I567*$J$5</f>
        <v>0</v>
      </c>
      <c r="K567" s="8" t="n">
        <f aca="false">J567-H567</f>
        <v>-66.5</v>
      </c>
      <c r="L567" s="9" t="n">
        <f aca="false">IF(AND(H567=0,J567=0),0,IF(H567=0,"New",(J567-H567)/H567))</f>
        <v>-1</v>
      </c>
      <c r="M567" s="7" t="str">
        <f aca="false">IF(AND(OR(C567&lt;&gt;0,H567&lt;&gt;0),D567=0,I567=0),"DROP",IF(AND(OR(D567&lt;&gt;0,I567&lt;&gt;0),C567=0,H567=0),"NEW",""))</f>
        <v>DROP</v>
      </c>
    </row>
    <row r="568" customFormat="false" ht="15" hidden="false" customHeight="false" outlineLevel="0" collapsed="false">
      <c r="A568" s="7" t="s">
        <v>192</v>
      </c>
      <c r="B568" s="7" t="str">
        <f aca="false">IFERROR(INDEX('Source'!$C:$C,MATCH($A568,'Source'!$B:$B,0)),"")</f>
        <v>סד לאגודל</v>
      </c>
      <c r="C568" s="8" t="n">
        <f aca="false">SUMIFS('Source'!$D:$D,'Source'!$A:$A,"102 - Orthopedic institutes",'Source'!$B:$B,$A568)</f>
        <v>28</v>
      </c>
      <c r="D568" s="8" t="n">
        <f aca="false">SUMIFS('Source'!$F:$F,'Source'!$A:$A,"102 - Orthopedic institutes",'Source'!$B:$B,$A568)</f>
        <v>22</v>
      </c>
      <c r="E568" s="8" t="n">
        <f aca="false">D568*$J$5</f>
        <v>27.7894736842105</v>
      </c>
      <c r="F568" s="8" t="n">
        <f aca="false">E568-C568</f>
        <v>-0.210526315789476</v>
      </c>
      <c r="G568" s="9" t="n">
        <f aca="false">IF(AND(C568=0,E568=0),0,IF(C568=0,"New",(E568-C568)/C568))</f>
        <v>-0.00751879699248129</v>
      </c>
      <c r="H568" s="8" t="n">
        <f aca="false">SUMIFS('Source'!$E:$E,'Source'!$A:$A,"102 - Orthopedic institutes",'Source'!$B:$B,$A568)</f>
        <v>993.22</v>
      </c>
      <c r="I568" s="8" t="n">
        <f aca="false">SUMIFS('Source'!$G:$G,'Source'!$A:$A,"102 - Orthopedic institutes",'Source'!$B:$B,$A568)</f>
        <v>926.99</v>
      </c>
      <c r="J568" s="8" t="n">
        <f aca="false">I568*$J$5</f>
        <v>1170.93473684211</v>
      </c>
      <c r="K568" s="8" t="n">
        <f aca="false">J568-H568</f>
        <v>177.714736842105</v>
      </c>
      <c r="L568" s="9" t="n">
        <f aca="false">IF(AND(H568=0,J568=0),0,IF(H568=0,"New",(J568-H568)/H568))</f>
        <v>0.178927867785692</v>
      </c>
      <c r="M568" s="7" t="str">
        <f aca="false">IF(AND(OR(C568&lt;&gt;0,H568&lt;&gt;0),D568=0,I568=0),"DROP",IF(AND(OR(D568&lt;&gt;0,I568&lt;&gt;0),C568=0,H568=0),"NEW",""))</f>
        <v/>
      </c>
    </row>
    <row r="569" customFormat="false" ht="15" hidden="false" customHeight="false" outlineLevel="0" collapsed="false">
      <c r="A569" s="7" t="s">
        <v>137</v>
      </c>
      <c r="B569" s="7" t="str">
        <f aca="false">IFERROR(INDEX('Source'!$C:$C,MATCH($A569,'Source'!$B:$B,0)),"")</f>
        <v>מגן ברך חום</v>
      </c>
      <c r="C569" s="8" t="n">
        <f aca="false">SUMIFS('Source'!$D:$D,'Source'!$A:$A,"102 - Orthopedic institutes",'Source'!$B:$B,$A569)</f>
        <v>9</v>
      </c>
      <c r="D569" s="8" t="n">
        <f aca="false">SUMIFS('Source'!$F:$F,'Source'!$A:$A,"102 - Orthopedic institutes",'Source'!$B:$B,$A569)</f>
        <v>11</v>
      </c>
      <c r="E569" s="8" t="n">
        <f aca="false">D569*$J$5</f>
        <v>13.8947368421053</v>
      </c>
      <c r="F569" s="8" t="n">
        <f aca="false">E569-C569</f>
        <v>4.89473684210526</v>
      </c>
      <c r="G569" s="9" t="n">
        <f aca="false">IF(AND(C569=0,E569=0),0,IF(C569=0,"New",(E569-C569)/C569))</f>
        <v>0.543859649122807</v>
      </c>
      <c r="H569" s="8" t="n">
        <f aca="false">SUMIFS('Source'!$E:$E,'Source'!$A:$A,"102 - Orthopedic institutes",'Source'!$B:$B,$A569)</f>
        <v>239.15</v>
      </c>
      <c r="I569" s="8" t="n">
        <f aca="false">SUMIFS('Source'!$G:$G,'Source'!$A:$A,"102 - Orthopedic institutes",'Source'!$B:$B,$A569)</f>
        <v>305.04</v>
      </c>
      <c r="J569" s="8" t="n">
        <f aca="false">I569*$J$5</f>
        <v>385.313684210526</v>
      </c>
      <c r="K569" s="8" t="n">
        <f aca="false">J569-H569</f>
        <v>146.163684210526</v>
      </c>
      <c r="L569" s="9" t="n">
        <f aca="false">IF(AND(H569=0,J569=0),0,IF(H569=0,"New",(J569-H569)/H569))</f>
        <v>0.611179946521122</v>
      </c>
      <c r="M569" s="7" t="str">
        <f aca="false">IF(AND(OR(C569&lt;&gt;0,H569&lt;&gt;0),D569=0,I569=0),"DROP",IF(AND(OR(D569&lt;&gt;0,I569&lt;&gt;0),C569=0,H569=0),"NEW",""))</f>
        <v/>
      </c>
    </row>
    <row r="570" customFormat="false" ht="15" hidden="false" customHeight="false" outlineLevel="0" collapsed="false">
      <c r="A570" s="7" t="s">
        <v>211</v>
      </c>
      <c r="B570" s="7" t="str">
        <f aca="false">IFERROR(INDEX('Source'!$C:$C,MATCH($A570,'Source'!$B:$B,0)),"")</f>
        <v>מדבקה מסיליקון ל</v>
      </c>
      <c r="C570" s="8" t="n">
        <f aca="false">SUMIFS('Source'!$D:$D,'Source'!$A:$A,"102 - Orthopedic institutes",'Source'!$B:$B,$A570)</f>
        <v>0</v>
      </c>
      <c r="D570" s="8" t="n">
        <f aca="false">SUMIFS('Source'!$F:$F,'Source'!$A:$A,"102 - Orthopedic institutes",'Source'!$B:$B,$A570)</f>
        <v>2</v>
      </c>
      <c r="E570" s="8" t="n">
        <f aca="false">D570*$J$5</f>
        <v>2.52631578947368</v>
      </c>
      <c r="F570" s="8" t="n">
        <f aca="false">E570-C570</f>
        <v>2.52631578947368</v>
      </c>
      <c r="G570" s="9" t="str">
        <f aca="false">IF(AND(C570=0,E570=0),0,IF(C570=0,"New",(E570-C570)/C570))</f>
        <v>New</v>
      </c>
      <c r="H570" s="8" t="n">
        <f aca="false">SUMIFS('Source'!$E:$E,'Source'!$A:$A,"102 - Orthopedic institutes",'Source'!$B:$B,$A570)</f>
        <v>0</v>
      </c>
      <c r="I570" s="8" t="n">
        <f aca="false">SUMIFS('Source'!$G:$G,'Source'!$A:$A,"102 - Orthopedic institutes",'Source'!$B:$B,$A570)</f>
        <v>65.54</v>
      </c>
      <c r="J570" s="8" t="n">
        <f aca="false">I570*$J$5</f>
        <v>82.7873684210526</v>
      </c>
      <c r="K570" s="8" t="n">
        <f aca="false">J570-H570</f>
        <v>82.7873684210526</v>
      </c>
      <c r="L570" s="9" t="str">
        <f aca="false">IF(AND(H570=0,J570=0),0,IF(H570=0,"New",(J570-H570)/H570))</f>
        <v>New</v>
      </c>
      <c r="M570" s="7" t="str">
        <f aca="false">IF(AND(OR(C570&lt;&gt;0,H570&lt;&gt;0),D570=0,I570=0),"DROP",IF(AND(OR(D570&lt;&gt;0,I570&lt;&gt;0),C570=0,H570=0),"NEW",""))</f>
        <v>NEW</v>
      </c>
    </row>
    <row r="571" customFormat="false" ht="15" hidden="false" customHeight="false" outlineLevel="0" collapsed="false">
      <c r="A571" s="7" t="s">
        <v>391</v>
      </c>
      <c r="B571" s="7" t="str">
        <f aca="false">IFERROR(INDEX('Source'!$C:$C,MATCH($A571,'Source'!$B:$B,0)),"")</f>
        <v>חגורת היריון</v>
      </c>
      <c r="C571" s="8" t="n">
        <f aca="false">SUMIFS('Source'!$D:$D,'Source'!$A:$A,"102 - Orthopedic institutes",'Source'!$B:$B,$A571)</f>
        <v>9</v>
      </c>
      <c r="D571" s="8" t="n">
        <f aca="false">SUMIFS('Source'!$F:$F,'Source'!$A:$A,"102 - Orthopedic institutes",'Source'!$B:$B,$A571)</f>
        <v>8</v>
      </c>
      <c r="E571" s="8" t="n">
        <f aca="false">D571*$J$5</f>
        <v>10.1052631578947</v>
      </c>
      <c r="F571" s="8" t="n">
        <f aca="false">E571-C571</f>
        <v>1.10526315789474</v>
      </c>
      <c r="G571" s="9" t="n">
        <f aca="false">IF(AND(C571=0,E571=0),0,IF(C571=0,"New",(E571-C571)/C571))</f>
        <v>0.12280701754386</v>
      </c>
      <c r="H571" s="8" t="n">
        <f aca="false">SUMIFS('Source'!$E:$E,'Source'!$A:$A,"102 - Orthopedic institutes",'Source'!$B:$B,$A571)</f>
        <v>784.02</v>
      </c>
      <c r="I571" s="8" t="n">
        <f aca="false">SUMIFS('Source'!$G:$G,'Source'!$A:$A,"102 - Orthopedic institutes",'Source'!$B:$B,$A571)</f>
        <v>720.1</v>
      </c>
      <c r="J571" s="8" t="n">
        <f aca="false">I571*$J$5</f>
        <v>909.6</v>
      </c>
      <c r="K571" s="8" t="n">
        <f aca="false">J571-H571</f>
        <v>125.58</v>
      </c>
      <c r="L571" s="9" t="n">
        <f aca="false">IF(AND(H571=0,J571=0),0,IF(H571=0,"New",(J571-H571)/H571))</f>
        <v>0.160174485344762</v>
      </c>
      <c r="M571" s="7" t="str">
        <f aca="false">IF(AND(OR(C571&lt;&gt;0,H571&lt;&gt;0),D571=0,I571=0),"DROP",IF(AND(OR(D571&lt;&gt;0,I571&lt;&gt;0),C571=0,H571=0),"NEW",""))</f>
        <v/>
      </c>
    </row>
    <row r="572" customFormat="false" ht="15" hidden="false" customHeight="false" outlineLevel="0" collapsed="false">
      <c r="A572" s="7" t="s">
        <v>102</v>
      </c>
      <c r="B572" s="7" t="str">
        <f aca="false">IFERROR(INDEX('Source'!$C:$C,MATCH($A572,'Source'!$B:$B,0)),"")</f>
        <v>מגן ברך חום</v>
      </c>
      <c r="C572" s="8" t="n">
        <f aca="false">SUMIFS('Source'!$D:$D,'Source'!$A:$A,"102 - Orthopedic institutes",'Source'!$B:$B,$A572)</f>
        <v>23</v>
      </c>
      <c r="D572" s="8" t="n">
        <f aca="false">SUMIFS('Source'!$F:$F,'Source'!$A:$A,"102 - Orthopedic institutes",'Source'!$B:$B,$A572)</f>
        <v>20</v>
      </c>
      <c r="E572" s="8" t="n">
        <f aca="false">D572*$J$5</f>
        <v>25.2631578947368</v>
      </c>
      <c r="F572" s="8" t="n">
        <f aca="false">E572-C572</f>
        <v>2.26315789473684</v>
      </c>
      <c r="G572" s="9" t="n">
        <f aca="false">IF(AND(C572=0,E572=0),0,IF(C572=0,"New",(E572-C572)/C572))</f>
        <v>0.0983981693363845</v>
      </c>
      <c r="H572" s="8" t="n">
        <f aca="false">SUMIFS('Source'!$E:$E,'Source'!$A:$A,"102 - Orthopedic institutes",'Source'!$B:$B,$A572)</f>
        <v>630.59</v>
      </c>
      <c r="I572" s="8" t="n">
        <f aca="false">SUMIFS('Source'!$G:$G,'Source'!$A:$A,"102 - Orthopedic institutes",'Source'!$B:$B,$A572)</f>
        <v>567.12</v>
      </c>
      <c r="J572" s="8" t="n">
        <f aca="false">I572*$J$5</f>
        <v>716.362105263158</v>
      </c>
      <c r="K572" s="8" t="n">
        <f aca="false">J572-H572</f>
        <v>85.7721052631579</v>
      </c>
      <c r="L572" s="9" t="n">
        <f aca="false">IF(AND(H572=0,J572=0),0,IF(H572=0,"New",(J572-H572)/H572))</f>
        <v>0.13601881612959</v>
      </c>
      <c r="M572" s="7" t="str">
        <f aca="false">IF(AND(OR(C572&lt;&gt;0,H572&lt;&gt;0),D572=0,I572=0),"DROP",IF(AND(OR(D572&lt;&gt;0,I572&lt;&gt;0),C572=0,H572=0),"NEW",""))</f>
        <v/>
      </c>
    </row>
    <row r="573" customFormat="false" ht="15" hidden="false" customHeight="false" outlineLevel="0" collapsed="false">
      <c r="A573" s="7" t="s">
        <v>138</v>
      </c>
      <c r="B573" s="7" t="str">
        <f aca="false">IFERROR(INDEX('Source'!$C:$C,MATCH($A573,'Source'!$B:$B,0)),"")</f>
        <v>כרית סיליקון לעקב</v>
      </c>
      <c r="C573" s="8" t="n">
        <f aca="false">SUMIFS('Source'!$D:$D,'Source'!$A:$A,"102 - Orthopedic institutes",'Source'!$B:$B,$A573)</f>
        <v>24</v>
      </c>
      <c r="D573" s="8" t="n">
        <f aca="false">SUMIFS('Source'!$F:$F,'Source'!$A:$A,"102 - Orthopedic institutes",'Source'!$B:$B,$A573)</f>
        <v>22</v>
      </c>
      <c r="E573" s="8" t="n">
        <f aca="false">D573*$J$5</f>
        <v>27.7894736842105</v>
      </c>
      <c r="F573" s="8" t="n">
        <f aca="false">E573-C573</f>
        <v>3.78947368421052</v>
      </c>
      <c r="G573" s="9" t="n">
        <f aca="false">IF(AND(C573=0,E573=0),0,IF(C573=0,"New",(E573-C573)/C573))</f>
        <v>0.157894736842105</v>
      </c>
      <c r="H573" s="8" t="n">
        <f aca="false">SUMIFS('Source'!$E:$E,'Source'!$A:$A,"102 - Orthopedic institutes",'Source'!$B:$B,$A573)</f>
        <v>1661.55</v>
      </c>
      <c r="I573" s="8" t="n">
        <f aca="false">SUMIFS('Source'!$G:$G,'Source'!$A:$A,"102 - Orthopedic institutes",'Source'!$B:$B,$A573)</f>
        <v>1725.01</v>
      </c>
      <c r="J573" s="8" t="n">
        <f aca="false">I573*$J$5</f>
        <v>2178.96</v>
      </c>
      <c r="K573" s="8" t="n">
        <f aca="false">J573-H573</f>
        <v>517.41</v>
      </c>
      <c r="L573" s="9" t="n">
        <f aca="false">IF(AND(H573=0,J573=0),0,IF(H573=0,"New",(J573-H573)/H573))</f>
        <v>0.311402004152749</v>
      </c>
      <c r="M573" s="7" t="str">
        <f aca="false">IF(AND(OR(C573&lt;&gt;0,H573&lt;&gt;0),D573=0,I573=0),"DROP",IF(AND(OR(D573&lt;&gt;0,I573&lt;&gt;0),C573=0,H573=0),"NEW",""))</f>
        <v/>
      </c>
    </row>
    <row r="574" customFormat="false" ht="15" hidden="false" customHeight="false" outlineLevel="0" collapsed="false">
      <c r="A574" s="7" t="s">
        <v>171</v>
      </c>
      <c r="B574" s="7" t="str">
        <f aca="false">IFERROR(INDEX('Source'!$C:$C,MATCH($A574,'Source'!$B:$B,0)),"")</f>
        <v>מגן מרפק בז'</v>
      </c>
      <c r="C574" s="8" t="n">
        <f aca="false">SUMIFS('Source'!$D:$D,'Source'!$A:$A,"102 - Orthopedic institutes",'Source'!$B:$B,$A574)</f>
        <v>0</v>
      </c>
      <c r="D574" s="8" t="n">
        <f aca="false">SUMIFS('Source'!$F:$F,'Source'!$A:$A,"102 - Orthopedic institutes",'Source'!$B:$B,$A574)</f>
        <v>2</v>
      </c>
      <c r="E574" s="8" t="n">
        <f aca="false">D574*$J$5</f>
        <v>2.52631578947368</v>
      </c>
      <c r="F574" s="8" t="n">
        <f aca="false">E574-C574</f>
        <v>2.52631578947368</v>
      </c>
      <c r="G574" s="9" t="str">
        <f aca="false">IF(AND(C574=0,E574=0),0,IF(C574=0,"New",(E574-C574)/C574))</f>
        <v>New</v>
      </c>
      <c r="H574" s="8" t="n">
        <f aca="false">SUMIFS('Source'!$E:$E,'Source'!$A:$A,"102 - Orthopedic institutes",'Source'!$B:$B,$A574)</f>
        <v>0</v>
      </c>
      <c r="I574" s="8" t="n">
        <f aca="false">SUMIFS('Source'!$G:$G,'Source'!$A:$A,"102 - Orthopedic institutes",'Source'!$B:$B,$A574)</f>
        <v>61.78</v>
      </c>
      <c r="J574" s="8" t="n">
        <f aca="false">I574*$J$5</f>
        <v>78.0378947368421</v>
      </c>
      <c r="K574" s="8" t="n">
        <f aca="false">J574-H574</f>
        <v>78.0378947368421</v>
      </c>
      <c r="L574" s="9" t="str">
        <f aca="false">IF(AND(H574=0,J574=0),0,IF(H574=0,"New",(J574-H574)/H574))</f>
        <v>New</v>
      </c>
      <c r="M574" s="7" t="str">
        <f aca="false">IF(AND(OR(C574&lt;&gt;0,H574&lt;&gt;0),D574=0,I574=0),"DROP",IF(AND(OR(D574&lt;&gt;0,I574&lt;&gt;0),C574=0,H574=0),"NEW",""))</f>
        <v>NEW</v>
      </c>
    </row>
    <row r="575" customFormat="false" ht="15" hidden="false" customHeight="false" outlineLevel="0" collapsed="false">
      <c r="A575" s="7" t="s">
        <v>169</v>
      </c>
      <c r="B575" s="7" t="str">
        <f aca="false">IFERROR(INDEX('Source'!$C:$C,MATCH($A575,'Source'!$B:$B,0)),"")</f>
        <v>מגן קרסול פתוח</v>
      </c>
      <c r="C575" s="8" t="n">
        <f aca="false">SUMIFS('Source'!$D:$D,'Source'!$A:$A,"102 - Orthopedic institutes",'Source'!$B:$B,$A575)</f>
        <v>5</v>
      </c>
      <c r="D575" s="8" t="n">
        <f aca="false">SUMIFS('Source'!$F:$F,'Source'!$A:$A,"102 - Orthopedic institutes",'Source'!$B:$B,$A575)</f>
        <v>3</v>
      </c>
      <c r="E575" s="8" t="n">
        <f aca="false">D575*$J$5</f>
        <v>3.78947368421053</v>
      </c>
      <c r="F575" s="8" t="n">
        <f aca="false">E575-C575</f>
        <v>-1.21052631578947</v>
      </c>
      <c r="G575" s="9" t="n">
        <f aca="false">IF(AND(C575=0,E575=0),0,IF(C575=0,"New",(E575-C575)/C575))</f>
        <v>-0.242105263157895</v>
      </c>
      <c r="H575" s="8" t="n">
        <f aca="false">SUMIFS('Source'!$E:$E,'Source'!$A:$A,"102 - Orthopedic institutes",'Source'!$B:$B,$A575)</f>
        <v>154.45</v>
      </c>
      <c r="I575" s="8" t="n">
        <f aca="false">SUMIFS('Source'!$G:$G,'Source'!$A:$A,"102 - Orthopedic institutes",'Source'!$B:$B,$A575)</f>
        <v>92.67</v>
      </c>
      <c r="J575" s="8" t="n">
        <f aca="false">I575*$J$5</f>
        <v>117.056842105263</v>
      </c>
      <c r="K575" s="8" t="n">
        <f aca="false">J575-H575</f>
        <v>-37.3931578947368</v>
      </c>
      <c r="L575" s="9" t="n">
        <f aca="false">IF(AND(H575=0,J575=0),0,IF(H575=0,"New",(J575-H575)/H575))</f>
        <v>-0.242105263157895</v>
      </c>
      <c r="M575" s="7" t="str">
        <f aca="false">IF(AND(OR(C575&lt;&gt;0,H575&lt;&gt;0),D575=0,I575=0),"DROP",IF(AND(OR(D575&lt;&gt;0,I575&lt;&gt;0),C575=0,H575=0),"NEW",""))</f>
        <v/>
      </c>
    </row>
    <row r="576" customFormat="false" ht="15" hidden="false" customHeight="false" outlineLevel="0" collapsed="false">
      <c r="A576" s="7" t="s">
        <v>232</v>
      </c>
      <c r="B576" s="7" t="str">
        <f aca="false">IFERROR(INDEX('Source'!$C:$C,MATCH($A576,'Source'!$B:$B,0)),"")</f>
        <v>מגן מרפק</v>
      </c>
      <c r="C576" s="8" t="n">
        <f aca="false">SUMIFS('Source'!$D:$D,'Source'!$A:$A,"102 - Orthopedic institutes",'Source'!$B:$B,$A576)</f>
        <v>7</v>
      </c>
      <c r="D576" s="8" t="n">
        <f aca="false">SUMIFS('Source'!$F:$F,'Source'!$A:$A,"102 - Orthopedic institutes",'Source'!$B:$B,$A576)</f>
        <v>9</v>
      </c>
      <c r="E576" s="8" t="n">
        <f aca="false">D576*$J$5</f>
        <v>11.3684210526316</v>
      </c>
      <c r="F576" s="8" t="n">
        <f aca="false">E576-C576</f>
        <v>4.36842105263158</v>
      </c>
      <c r="G576" s="9" t="n">
        <f aca="false">IF(AND(C576=0,E576=0),0,IF(C576=0,"New",(E576-C576)/C576))</f>
        <v>0.62406015037594</v>
      </c>
      <c r="H576" s="8" t="n">
        <f aca="false">SUMIFS('Source'!$E:$E,'Source'!$A:$A,"102 - Orthopedic institutes",'Source'!$B:$B,$A576)</f>
        <v>216.24</v>
      </c>
      <c r="I576" s="8" t="n">
        <f aca="false">SUMIFS('Source'!$G:$G,'Source'!$A:$A,"102 - Orthopedic institutes",'Source'!$B:$B,$A576)</f>
        <v>278.02</v>
      </c>
      <c r="J576" s="8" t="n">
        <f aca="false">I576*$J$5</f>
        <v>351.183157894737</v>
      </c>
      <c r="K576" s="8" t="n">
        <f aca="false">J576-H576</f>
        <v>134.943157894737</v>
      </c>
      <c r="L576" s="9" t="n">
        <f aca="false">IF(AND(H576=0,J576=0),0,IF(H576=0,"New",(J576-H576)/H576))</f>
        <v>0.624043460482505</v>
      </c>
      <c r="M576" s="7" t="str">
        <f aca="false">IF(AND(OR(C576&lt;&gt;0,H576&lt;&gt;0),D576=0,I576=0),"DROP",IF(AND(OR(D576&lt;&gt;0,I576&lt;&gt;0),C576=0,H576=0),"NEW",""))</f>
        <v/>
      </c>
    </row>
    <row r="577" customFormat="false" ht="15" hidden="false" customHeight="false" outlineLevel="0" collapsed="false">
      <c r="A577" s="7" t="s">
        <v>100</v>
      </c>
      <c r="B577" s="7" t="str">
        <f aca="false">IFERROR(INDEX('Source'!$C:$C,MATCH($A577,'Source'!$B:$B,0)),"")</f>
        <v>מגן קרסול חום</v>
      </c>
      <c r="C577" s="8" t="n">
        <f aca="false">SUMIFS('Source'!$D:$D,'Source'!$A:$A,"102 - Orthopedic institutes",'Source'!$B:$B,$A577)</f>
        <v>12</v>
      </c>
      <c r="D577" s="8" t="n">
        <f aca="false">SUMIFS('Source'!$F:$F,'Source'!$A:$A,"102 - Orthopedic institutes",'Source'!$B:$B,$A577)</f>
        <v>10</v>
      </c>
      <c r="E577" s="8" t="n">
        <f aca="false">D577*$J$5</f>
        <v>12.6315789473684</v>
      </c>
      <c r="F577" s="8" t="n">
        <f aca="false">E577-C577</f>
        <v>0.631578947368421</v>
      </c>
      <c r="G577" s="9" t="n">
        <f aca="false">IF(AND(C577=0,E577=0),0,IF(C577=0,"New",(E577-C577)/C577))</f>
        <v>0.0526315789473684</v>
      </c>
      <c r="H577" s="8" t="n">
        <f aca="false">SUMIFS('Source'!$E:$E,'Source'!$A:$A,"102 - Orthopedic institutes",'Source'!$B:$B,$A577)</f>
        <v>367.57</v>
      </c>
      <c r="I577" s="8" t="n">
        <f aca="false">SUMIFS('Source'!$G:$G,'Source'!$A:$A,"102 - Orthopedic institutes",'Source'!$B:$B,$A577)</f>
        <v>306.85</v>
      </c>
      <c r="J577" s="8" t="n">
        <f aca="false">I577*$J$5</f>
        <v>387.6</v>
      </c>
      <c r="K577" s="8" t="n">
        <f aca="false">J577-H577</f>
        <v>20.03</v>
      </c>
      <c r="L577" s="9" t="n">
        <f aca="false">IF(AND(H577=0,J577=0),0,IF(H577=0,"New",(J577-H577)/H577))</f>
        <v>0.0544930217373562</v>
      </c>
      <c r="M577" s="7" t="str">
        <f aca="false">IF(AND(OR(C577&lt;&gt;0,H577&lt;&gt;0),D577=0,I577=0),"DROP",IF(AND(OR(D577&lt;&gt;0,I577&lt;&gt;0),C577=0,H577=0),"NEW",""))</f>
        <v/>
      </c>
    </row>
    <row r="578" customFormat="false" ht="15" hidden="false" customHeight="false" outlineLevel="0" collapsed="false">
      <c r="A578" s="7" t="s">
        <v>308</v>
      </c>
      <c r="B578" s="7" t="str">
        <f aca="false">IFERROR(INDEX('Source'!$C:$C,MATCH($A578,'Source'!$B:$B,0)),"")</f>
        <v>מגן ברך + צירים</v>
      </c>
      <c r="C578" s="8" t="n">
        <f aca="false">SUMIFS('Source'!$D:$D,'Source'!$A:$A,"102 - Orthopedic institutes",'Source'!$B:$B,$A578)</f>
        <v>22</v>
      </c>
      <c r="D578" s="8" t="n">
        <f aca="false">SUMIFS('Source'!$F:$F,'Source'!$A:$A,"102 - Orthopedic institutes",'Source'!$B:$B,$A578)</f>
        <v>21</v>
      </c>
      <c r="E578" s="8" t="n">
        <f aca="false">D578*$J$5</f>
        <v>26.5263157894737</v>
      </c>
      <c r="F578" s="8" t="n">
        <f aca="false">E578-C578</f>
        <v>4.52631578947368</v>
      </c>
      <c r="G578" s="9" t="n">
        <f aca="false">IF(AND(C578=0,E578=0),0,IF(C578=0,"New",(E578-C578)/C578))</f>
        <v>0.205741626794258</v>
      </c>
      <c r="H578" s="8" t="n">
        <f aca="false">SUMIFS('Source'!$E:$E,'Source'!$A:$A,"102 - Orthopedic institutes",'Source'!$B:$B,$A578)</f>
        <v>2224.72</v>
      </c>
      <c r="I578" s="8" t="n">
        <f aca="false">SUMIFS('Source'!$G:$G,'Source'!$A:$A,"102 - Orthopedic institutes",'Source'!$B:$B,$A578)</f>
        <v>2164.51</v>
      </c>
      <c r="J578" s="8" t="n">
        <f aca="false">I578*$J$5</f>
        <v>2734.11789473684</v>
      </c>
      <c r="K578" s="8" t="n">
        <f aca="false">J578-H578</f>
        <v>509.397894736842</v>
      </c>
      <c r="L578" s="9" t="n">
        <f aca="false">IF(AND(H578=0,J578=0),0,IF(H578=0,"New",(J578-H578)/H578))</f>
        <v>0.228971688453757</v>
      </c>
      <c r="M578" s="7" t="str">
        <f aca="false">IF(AND(OR(C578&lt;&gt;0,H578&lt;&gt;0),D578=0,I578=0),"DROP",IF(AND(OR(D578&lt;&gt;0,I578&lt;&gt;0),C578=0,H578=0),"NEW",""))</f>
        <v/>
      </c>
    </row>
    <row r="579" customFormat="false" ht="15" hidden="false" customHeight="false" outlineLevel="0" collapsed="false">
      <c r="A579" s="7" t="s">
        <v>834</v>
      </c>
      <c r="B579" s="7" t="str">
        <f aca="false">IFERROR(INDEX('Source'!$C:$C,MATCH($A579,'Source'!$B:$B,0)),"")</f>
        <v>מגן קרסול+כרית סיליקון שחור</v>
      </c>
      <c r="C579" s="8" t="n">
        <f aca="false">SUMIFS('Source'!$D:$D,'Source'!$A:$A,"102 - Orthopedic institutes",'Source'!$B:$B,$A579)</f>
        <v>1</v>
      </c>
      <c r="D579" s="8" t="n">
        <f aca="false">SUMIFS('Source'!$F:$F,'Source'!$A:$A,"102 - Orthopedic institutes",'Source'!$B:$B,$A579)</f>
        <v>0</v>
      </c>
      <c r="E579" s="8" t="n">
        <f aca="false">D579*$J$5</f>
        <v>0</v>
      </c>
      <c r="F579" s="8" t="n">
        <f aca="false">E579-C579</f>
        <v>-1</v>
      </c>
      <c r="G579" s="9" t="n">
        <f aca="false">IF(AND(C579=0,E579=0),0,IF(C579=0,"New",(E579-C579)/C579))</f>
        <v>-1</v>
      </c>
      <c r="H579" s="8" t="n">
        <f aca="false">SUMIFS('Source'!$E:$E,'Source'!$A:$A,"102 - Orthopedic institutes",'Source'!$B:$B,$A579)</f>
        <v>60</v>
      </c>
      <c r="I579" s="8" t="n">
        <f aca="false">SUMIFS('Source'!$G:$G,'Source'!$A:$A,"102 - Orthopedic institutes",'Source'!$B:$B,$A579)</f>
        <v>0</v>
      </c>
      <c r="J579" s="8" t="n">
        <f aca="false">I579*$J$5</f>
        <v>0</v>
      </c>
      <c r="K579" s="8" t="n">
        <f aca="false">J579-H579</f>
        <v>-60</v>
      </c>
      <c r="L579" s="9" t="n">
        <f aca="false">IF(AND(H579=0,J579=0),0,IF(H579=0,"New",(J579-H579)/H579))</f>
        <v>-1</v>
      </c>
      <c r="M579" s="7" t="str">
        <f aca="false">IF(AND(OR(C579&lt;&gt;0,H579&lt;&gt;0),D579=0,I579=0),"DROP",IF(AND(OR(D579&lt;&gt;0,I579&lt;&gt;0),C579=0,H579=0),"NEW",""))</f>
        <v>DROP</v>
      </c>
    </row>
    <row r="580" customFormat="false" ht="15" hidden="false" customHeight="false" outlineLevel="0" collapsed="false">
      <c r="A580" s="7" t="s">
        <v>835</v>
      </c>
      <c r="B580" s="7" t="str">
        <f aca="false">IFERROR(INDEX('Source'!$C:$C,MATCH($A580,'Source'!$B:$B,0)),"")</f>
        <v>מגן מרפק רגיל</v>
      </c>
      <c r="C580" s="8" t="n">
        <f aca="false">SUMIFS('Source'!$D:$D,'Source'!$A:$A,"102 - Orthopedic institutes",'Source'!$B:$B,$A580)</f>
        <v>1</v>
      </c>
      <c r="D580" s="8" t="n">
        <f aca="false">SUMIFS('Source'!$F:$F,'Source'!$A:$A,"102 - Orthopedic institutes",'Source'!$B:$B,$A580)</f>
        <v>0</v>
      </c>
      <c r="E580" s="8" t="n">
        <f aca="false">D580*$J$5</f>
        <v>0</v>
      </c>
      <c r="F580" s="8" t="n">
        <f aca="false">E580-C580</f>
        <v>-1</v>
      </c>
      <c r="G580" s="9" t="n">
        <f aca="false">IF(AND(C580=0,E580=0),0,IF(C580=0,"New",(E580-C580)/C580))</f>
        <v>-1</v>
      </c>
      <c r="H580" s="8" t="n">
        <f aca="false">SUMIFS('Source'!$E:$E,'Source'!$A:$A,"102 - Orthopedic institutes",'Source'!$B:$B,$A580)</f>
        <v>59.01</v>
      </c>
      <c r="I580" s="8" t="n">
        <f aca="false">SUMIFS('Source'!$G:$G,'Source'!$A:$A,"102 - Orthopedic institutes",'Source'!$B:$B,$A580)</f>
        <v>0</v>
      </c>
      <c r="J580" s="8" t="n">
        <f aca="false">I580*$J$5</f>
        <v>0</v>
      </c>
      <c r="K580" s="8" t="n">
        <f aca="false">J580-H580</f>
        <v>-59.01</v>
      </c>
      <c r="L580" s="9" t="n">
        <f aca="false">IF(AND(H580=0,J580=0),0,IF(H580=0,"New",(J580-H580)/H580))</f>
        <v>-1</v>
      </c>
      <c r="M580" s="7" t="str">
        <f aca="false">IF(AND(OR(C580&lt;&gt;0,H580&lt;&gt;0),D580=0,I580=0),"DROP",IF(AND(OR(D580&lt;&gt;0,I580&lt;&gt;0),C580=0,H580=0),"NEW",""))</f>
        <v>DROP</v>
      </c>
    </row>
    <row r="581" customFormat="false" ht="15" hidden="false" customHeight="false" outlineLevel="0" collapsed="false">
      <c r="A581" s="7" t="s">
        <v>170</v>
      </c>
      <c r="B581" s="7" t="str">
        <f aca="false">IFERROR(INDEX('Source'!$C:$C,MATCH($A581,'Source'!$B:$B,0)),"")</f>
        <v>מיישר בוניון-HALUX VALGUS</v>
      </c>
      <c r="C581" s="8" t="n">
        <f aca="false">SUMIFS('Source'!$D:$D,'Source'!$A:$A,"102 - Orthopedic institutes",'Source'!$B:$B,$A581)</f>
        <v>18</v>
      </c>
      <c r="D581" s="8" t="n">
        <f aca="false">SUMIFS('Source'!$F:$F,'Source'!$A:$A,"102 - Orthopedic institutes",'Source'!$B:$B,$A581)</f>
        <v>19</v>
      </c>
      <c r="E581" s="8" t="n">
        <f aca="false">D581*$J$5</f>
        <v>24</v>
      </c>
      <c r="F581" s="8" t="n">
        <f aca="false">E581-C581</f>
        <v>6</v>
      </c>
      <c r="G581" s="9" t="n">
        <f aca="false">IF(AND(C581=0,E581=0),0,IF(C581=0,"New",(E581-C581)/C581))</f>
        <v>0.333333333333333</v>
      </c>
      <c r="H581" s="8" t="n">
        <f aca="false">SUMIFS('Source'!$E:$E,'Source'!$A:$A,"102 - Orthopedic institutes",'Source'!$B:$B,$A581)</f>
        <v>835.6</v>
      </c>
      <c r="I581" s="8" t="n">
        <f aca="false">SUMIFS('Source'!$G:$G,'Source'!$A:$A,"102 - Orthopedic institutes",'Source'!$B:$B,$A581)</f>
        <v>892.28</v>
      </c>
      <c r="J581" s="8" t="n">
        <f aca="false">I581*$J$5</f>
        <v>1127.09052631579</v>
      </c>
      <c r="K581" s="8" t="n">
        <f aca="false">J581-H581</f>
        <v>291.49052631579</v>
      </c>
      <c r="L581" s="9" t="n">
        <f aca="false">IF(AND(H581=0,J581=0),0,IF(H581=0,"New",(J581-H581)/H581))</f>
        <v>0.348839787357336</v>
      </c>
      <c r="M581" s="7" t="str">
        <f aca="false">IF(AND(OR(C581&lt;&gt;0,H581&lt;&gt;0),D581=0,I581=0),"DROP",IF(AND(OR(D581&lt;&gt;0,I581&lt;&gt;0),C581=0,H581=0),"NEW",""))</f>
        <v/>
      </c>
    </row>
    <row r="582" customFormat="false" ht="15" hidden="false" customHeight="false" outlineLevel="0" collapsed="false">
      <c r="A582" s="7" t="s">
        <v>403</v>
      </c>
      <c r="B582" s="7" t="str">
        <f aca="false">IFERROR(INDEX('Source'!$C:$C,MATCH($A582,'Source'!$B:$B,0)),"")</f>
        <v>גרבי נוחות חורף אפור</v>
      </c>
      <c r="C582" s="8" t="n">
        <f aca="false">SUMIFS('Source'!$D:$D,'Source'!$A:$A,"102 - Orthopedic institutes",'Source'!$B:$B,$A582)</f>
        <v>2</v>
      </c>
      <c r="D582" s="8" t="n">
        <f aca="false">SUMIFS('Source'!$F:$F,'Source'!$A:$A,"102 - Orthopedic institutes",'Source'!$B:$B,$A582)</f>
        <v>0</v>
      </c>
      <c r="E582" s="8" t="n">
        <f aca="false">D582*$J$5</f>
        <v>0</v>
      </c>
      <c r="F582" s="8" t="n">
        <f aca="false">E582-C582</f>
        <v>-2</v>
      </c>
      <c r="G582" s="9" t="n">
        <f aca="false">IF(AND(C582=0,E582=0),0,IF(C582=0,"New",(E582-C582)/C582))</f>
        <v>-1</v>
      </c>
      <c r="H582" s="8" t="n">
        <f aca="false">SUMIFS('Source'!$E:$E,'Source'!$A:$A,"102 - Orthopedic institutes",'Source'!$B:$B,$A582)</f>
        <v>54</v>
      </c>
      <c r="I582" s="8" t="n">
        <f aca="false">SUMIFS('Source'!$G:$G,'Source'!$A:$A,"102 - Orthopedic institutes",'Source'!$B:$B,$A582)</f>
        <v>0</v>
      </c>
      <c r="J582" s="8" t="n">
        <f aca="false">I582*$J$5</f>
        <v>0</v>
      </c>
      <c r="K582" s="8" t="n">
        <f aca="false">J582-H582</f>
        <v>-54</v>
      </c>
      <c r="L582" s="9" t="n">
        <f aca="false">IF(AND(H582=0,J582=0),0,IF(H582=0,"New",(J582-H582)/H582))</f>
        <v>-1</v>
      </c>
      <c r="M582" s="7" t="str">
        <f aca="false">IF(AND(OR(C582&lt;&gt;0,H582&lt;&gt;0),D582=0,I582=0),"DROP",IF(AND(OR(D582&lt;&gt;0,I582&lt;&gt;0),C582=0,H582=0),"NEW",""))</f>
        <v>DROP</v>
      </c>
    </row>
    <row r="583" customFormat="false" ht="15" hidden="false" customHeight="false" outlineLevel="0" collapsed="false">
      <c r="A583" s="7" t="s">
        <v>346</v>
      </c>
      <c r="B583" s="7" t="str">
        <f aca="false">IFERROR(INDEX('Source'!$C:$C,MATCH($A583,'Source'!$B:$B,0)),"")</f>
        <v>גרבי נוחות חורף שחור</v>
      </c>
      <c r="C583" s="8" t="n">
        <f aca="false">SUMIFS('Source'!$D:$D,'Source'!$A:$A,"102 - Orthopedic institutes",'Source'!$B:$B,$A583)</f>
        <v>22</v>
      </c>
      <c r="D583" s="8" t="n">
        <f aca="false">SUMIFS('Source'!$F:$F,'Source'!$A:$A,"102 - Orthopedic institutes",'Source'!$B:$B,$A583)</f>
        <v>20</v>
      </c>
      <c r="E583" s="8" t="n">
        <f aca="false">D583*$J$5</f>
        <v>25.2631578947368</v>
      </c>
      <c r="F583" s="8" t="n">
        <f aca="false">E583-C583</f>
        <v>3.26315789473684</v>
      </c>
      <c r="G583" s="9" t="n">
        <f aca="false">IF(AND(C583=0,E583=0),0,IF(C583=0,"New",(E583-C583)/C583))</f>
        <v>0.148325358851675</v>
      </c>
      <c r="H583" s="8" t="n">
        <f aca="false">SUMIFS('Source'!$E:$E,'Source'!$A:$A,"102 - Orthopedic institutes",'Source'!$B:$B,$A583)</f>
        <v>594</v>
      </c>
      <c r="I583" s="8" t="n">
        <f aca="false">SUMIFS('Source'!$G:$G,'Source'!$A:$A,"102 - Orthopedic institutes",'Source'!$B:$B,$A583)</f>
        <v>540</v>
      </c>
      <c r="J583" s="8" t="n">
        <f aca="false">I583*$J$5</f>
        <v>682.105263157895</v>
      </c>
      <c r="K583" s="8" t="n">
        <f aca="false">J583-H583</f>
        <v>88.1052631578947</v>
      </c>
      <c r="L583" s="9" t="n">
        <f aca="false">IF(AND(H583=0,J583=0),0,IF(H583=0,"New",(J583-H583)/H583))</f>
        <v>0.148325358851675</v>
      </c>
      <c r="M583" s="7" t="str">
        <f aca="false">IF(AND(OR(C583&lt;&gt;0,H583&lt;&gt;0),D583=0,I583=0),"DROP",IF(AND(OR(D583&lt;&gt;0,I583&lt;&gt;0),C583=0,H583=0),"NEW",""))</f>
        <v/>
      </c>
    </row>
    <row r="584" customFormat="false" ht="15" hidden="false" customHeight="false" outlineLevel="0" collapsed="false">
      <c r="A584" s="7" t="s">
        <v>425</v>
      </c>
      <c r="B584" s="7" t="str">
        <f aca="false">IFERROR(INDEX('Source'!$C:$C,MATCH($A584,'Source'!$B:$B,0)),"")</f>
        <v>גרבי נוחות חורף אפור</v>
      </c>
      <c r="C584" s="8" t="n">
        <f aca="false">SUMIFS('Source'!$D:$D,'Source'!$A:$A,"102 - Orthopedic institutes",'Source'!$B:$B,$A584)</f>
        <v>2</v>
      </c>
      <c r="D584" s="8" t="n">
        <f aca="false">SUMIFS('Source'!$F:$F,'Source'!$A:$A,"102 - Orthopedic institutes",'Source'!$B:$B,$A584)</f>
        <v>0</v>
      </c>
      <c r="E584" s="8" t="n">
        <f aca="false">D584*$J$5</f>
        <v>0</v>
      </c>
      <c r="F584" s="8" t="n">
        <f aca="false">E584-C584</f>
        <v>-2</v>
      </c>
      <c r="G584" s="9" t="n">
        <f aca="false">IF(AND(C584=0,E584=0),0,IF(C584=0,"New",(E584-C584)/C584))</f>
        <v>-1</v>
      </c>
      <c r="H584" s="8" t="n">
        <f aca="false">SUMIFS('Source'!$E:$E,'Source'!$A:$A,"102 - Orthopedic institutes",'Source'!$B:$B,$A584)</f>
        <v>54</v>
      </c>
      <c r="I584" s="8" t="n">
        <f aca="false">SUMIFS('Source'!$G:$G,'Source'!$A:$A,"102 - Orthopedic institutes",'Source'!$B:$B,$A584)</f>
        <v>0</v>
      </c>
      <c r="J584" s="8" t="n">
        <f aca="false">I584*$J$5</f>
        <v>0</v>
      </c>
      <c r="K584" s="8" t="n">
        <f aca="false">J584-H584</f>
        <v>-54</v>
      </c>
      <c r="L584" s="9" t="n">
        <f aca="false">IF(AND(H584=0,J584=0),0,IF(H584=0,"New",(J584-H584)/H584))</f>
        <v>-1</v>
      </c>
      <c r="M584" s="7" t="str">
        <f aca="false">IF(AND(OR(C584&lt;&gt;0,H584&lt;&gt;0),D584=0,I584=0),"DROP",IF(AND(OR(D584&lt;&gt;0,I584&lt;&gt;0),C584=0,H584=0),"NEW",""))</f>
        <v>DROP</v>
      </c>
    </row>
    <row r="585" customFormat="false" ht="15" hidden="false" customHeight="false" outlineLevel="0" collapsed="false">
      <c r="A585" s="7" t="s">
        <v>420</v>
      </c>
      <c r="B585" s="7" t="str">
        <f aca="false">IFERROR(INDEX('Source'!$C:$C,MATCH($A585,'Source'!$B:$B,0)),"")</f>
        <v>גרבי נוחות חורף שחור</v>
      </c>
      <c r="C585" s="8" t="n">
        <f aca="false">SUMIFS('Source'!$D:$D,'Source'!$A:$A,"102 - Orthopedic institutes",'Source'!$B:$B,$A585)</f>
        <v>2</v>
      </c>
      <c r="D585" s="8" t="n">
        <f aca="false">SUMIFS('Source'!$F:$F,'Source'!$A:$A,"102 - Orthopedic institutes",'Source'!$B:$B,$A585)</f>
        <v>0</v>
      </c>
      <c r="E585" s="8" t="n">
        <f aca="false">D585*$J$5</f>
        <v>0</v>
      </c>
      <c r="F585" s="8" t="n">
        <f aca="false">E585-C585</f>
        <v>-2</v>
      </c>
      <c r="G585" s="9" t="n">
        <f aca="false">IF(AND(C585=0,E585=0),0,IF(C585=0,"New",(E585-C585)/C585))</f>
        <v>-1</v>
      </c>
      <c r="H585" s="8" t="n">
        <f aca="false">SUMIFS('Source'!$E:$E,'Source'!$A:$A,"102 - Orthopedic institutes",'Source'!$B:$B,$A585)</f>
        <v>54</v>
      </c>
      <c r="I585" s="8" t="n">
        <f aca="false">SUMIFS('Source'!$G:$G,'Source'!$A:$A,"102 - Orthopedic institutes",'Source'!$B:$B,$A585)</f>
        <v>0</v>
      </c>
      <c r="J585" s="8" t="n">
        <f aca="false">I585*$J$5</f>
        <v>0</v>
      </c>
      <c r="K585" s="8" t="n">
        <f aca="false">J585-H585</f>
        <v>-54</v>
      </c>
      <c r="L585" s="9" t="n">
        <f aca="false">IF(AND(H585=0,J585=0),0,IF(H585=0,"New",(J585-H585)/H585))</f>
        <v>-1</v>
      </c>
      <c r="M585" s="7" t="str">
        <f aca="false">IF(AND(OR(C585&lt;&gt;0,H585&lt;&gt;0),D585=0,I585=0),"DROP",IF(AND(OR(D585&lt;&gt;0,I585&lt;&gt;0),C585=0,H585=0),"NEW",""))</f>
        <v>DROP</v>
      </c>
    </row>
    <row r="586" customFormat="false" ht="15" hidden="false" customHeight="false" outlineLevel="0" collapsed="false">
      <c r="A586" s="7" t="s">
        <v>429</v>
      </c>
      <c r="B586" s="7" t="str">
        <f aca="false">IFERROR(INDEX('Source'!$C:$C,MATCH($A586,'Source'!$B:$B,0)),"")</f>
        <v>אטלטיק טייפ</v>
      </c>
      <c r="C586" s="8" t="n">
        <f aca="false">SUMIFS('Source'!$D:$D,'Source'!$A:$A,"102 - Orthopedic institutes",'Source'!$B:$B,$A586)</f>
        <v>3</v>
      </c>
      <c r="D586" s="8" t="n">
        <f aca="false">SUMIFS('Source'!$F:$F,'Source'!$A:$A,"102 - Orthopedic institutes",'Source'!$B:$B,$A586)</f>
        <v>0</v>
      </c>
      <c r="E586" s="8" t="n">
        <f aca="false">D586*$J$5</f>
        <v>0</v>
      </c>
      <c r="F586" s="8" t="n">
        <f aca="false">E586-C586</f>
        <v>-3</v>
      </c>
      <c r="G586" s="9" t="n">
        <f aca="false">IF(AND(C586=0,E586=0),0,IF(C586=0,"New",(E586-C586)/C586))</f>
        <v>-1</v>
      </c>
      <c r="H586" s="8" t="n">
        <f aca="false">SUMIFS('Source'!$E:$E,'Source'!$A:$A,"102 - Orthopedic institutes",'Source'!$B:$B,$A586)</f>
        <v>51.88</v>
      </c>
      <c r="I586" s="8" t="n">
        <f aca="false">SUMIFS('Source'!$G:$G,'Source'!$A:$A,"102 - Orthopedic institutes",'Source'!$B:$B,$A586)</f>
        <v>0</v>
      </c>
      <c r="J586" s="8" t="n">
        <f aca="false">I586*$J$5</f>
        <v>0</v>
      </c>
      <c r="K586" s="8" t="n">
        <f aca="false">J586-H586</f>
        <v>-51.88</v>
      </c>
      <c r="L586" s="9" t="n">
        <f aca="false">IF(AND(H586=0,J586=0),0,IF(H586=0,"New",(J586-H586)/H586))</f>
        <v>-1</v>
      </c>
      <c r="M586" s="7" t="str">
        <f aca="false">IF(AND(OR(C586&lt;&gt;0,H586&lt;&gt;0),D586=0,I586=0),"DROP",IF(AND(OR(D586&lt;&gt;0,I586&lt;&gt;0),C586=0,H586=0),"NEW",""))</f>
        <v>DROP</v>
      </c>
    </row>
    <row r="587" customFormat="false" ht="15" hidden="false" customHeight="false" outlineLevel="0" collapsed="false">
      <c r="A587" s="7" t="s">
        <v>264</v>
      </c>
      <c r="B587" s="7" t="str">
        <f aca="false">IFERROR(INDEX('Source'!$C:$C,MATCH($A587,'Source'!$B:$B,0)),"")</f>
        <v>טבעת אלסטית מסי</v>
      </c>
      <c r="C587" s="8" t="n">
        <f aca="false">SUMIFS('Source'!$D:$D,'Source'!$A:$A,"102 - Orthopedic institutes",'Source'!$B:$B,$A587)</f>
        <v>13</v>
      </c>
      <c r="D587" s="8" t="n">
        <f aca="false">SUMIFS('Source'!$F:$F,'Source'!$A:$A,"102 - Orthopedic institutes",'Source'!$B:$B,$A587)</f>
        <v>10</v>
      </c>
      <c r="E587" s="8" t="n">
        <f aca="false">D587*$J$5</f>
        <v>12.6315789473684</v>
      </c>
      <c r="F587" s="8" t="n">
        <f aca="false">E587-C587</f>
        <v>-0.368421052631579</v>
      </c>
      <c r="G587" s="9" t="n">
        <f aca="false">IF(AND(C587=0,E587=0),0,IF(C587=0,"New",(E587-C587)/C587))</f>
        <v>-0.0283400809716599</v>
      </c>
      <c r="H587" s="8" t="n">
        <f aca="false">SUMIFS('Source'!$E:$E,'Source'!$A:$A,"102 - Orthopedic institutes",'Source'!$B:$B,$A587)</f>
        <v>188.27</v>
      </c>
      <c r="I587" s="8" t="n">
        <f aca="false">SUMIFS('Source'!$G:$G,'Source'!$A:$A,"102 - Orthopedic institutes",'Source'!$B:$B,$A587)</f>
        <v>144.82</v>
      </c>
      <c r="J587" s="8" t="n">
        <f aca="false">I587*$J$5</f>
        <v>182.930526315789</v>
      </c>
      <c r="K587" s="8" t="n">
        <f aca="false">J587-H587</f>
        <v>-5.33947368421053</v>
      </c>
      <c r="L587" s="9" t="n">
        <f aca="false">IF(AND(H587=0,J587=0),0,IF(H587=0,"New",(J587-H587)/H587))</f>
        <v>-0.0283607249387079</v>
      </c>
      <c r="M587" s="7" t="str">
        <f aca="false">IF(AND(OR(C587&lt;&gt;0,H587&lt;&gt;0),D587=0,I587=0),"DROP",IF(AND(OR(D587&lt;&gt;0,I587&lt;&gt;0),C587=0,H587=0),"NEW",""))</f>
        <v/>
      </c>
    </row>
    <row r="588" customFormat="false" ht="15" hidden="false" customHeight="false" outlineLevel="0" collapsed="false">
      <c r="A588" s="7" t="s">
        <v>402</v>
      </c>
      <c r="B588" s="7" t="str">
        <f aca="false">IFERROR(INDEX('Source'!$C:$C,MATCH($A588,'Source'!$B:$B,0)),"")</f>
        <v>מגן מרפק שחור</v>
      </c>
      <c r="C588" s="8" t="n">
        <f aca="false">SUMIFS('Source'!$D:$D,'Source'!$A:$A,"102 - Orthopedic institutes",'Source'!$B:$B,$A588)</f>
        <v>5</v>
      </c>
      <c r="D588" s="8" t="n">
        <f aca="false">SUMIFS('Source'!$F:$F,'Source'!$A:$A,"102 - Orthopedic institutes",'Source'!$B:$B,$A588)</f>
        <v>6</v>
      </c>
      <c r="E588" s="8" t="n">
        <f aca="false">D588*$J$5</f>
        <v>7.57894736842105</v>
      </c>
      <c r="F588" s="8" t="n">
        <f aca="false">E588-C588</f>
        <v>2.57894736842105</v>
      </c>
      <c r="G588" s="9" t="n">
        <f aca="false">IF(AND(C588=0,E588=0),0,IF(C588=0,"New",(E588-C588)/C588))</f>
        <v>0.515789473684211</v>
      </c>
      <c r="H588" s="8" t="n">
        <f aca="false">SUMIFS('Source'!$E:$E,'Source'!$A:$A,"102 - Orthopedic institutes",'Source'!$B:$B,$A588)</f>
        <v>142.56</v>
      </c>
      <c r="I588" s="8" t="n">
        <f aca="false">SUMIFS('Source'!$G:$G,'Source'!$A:$A,"102 - Orthopedic institutes",'Source'!$B:$B,$A588)</f>
        <v>185.36</v>
      </c>
      <c r="J588" s="8" t="n">
        <f aca="false">I588*$J$5</f>
        <v>234.138947368421</v>
      </c>
      <c r="K588" s="8" t="n">
        <f aca="false">J588-H588</f>
        <v>91.578947368421</v>
      </c>
      <c r="L588" s="9" t="n">
        <f aca="false">IF(AND(H588=0,J588=0),0,IF(H588=0,"New",(J588-H588)/H588))</f>
        <v>0.642388800283537</v>
      </c>
      <c r="M588" s="7" t="str">
        <f aca="false">IF(AND(OR(C588&lt;&gt;0,H588&lt;&gt;0),D588=0,I588=0),"DROP",IF(AND(OR(D588&lt;&gt;0,I588&lt;&gt;0),C588=0,H588=0),"NEW",""))</f>
        <v/>
      </c>
    </row>
    <row r="589" customFormat="false" ht="15" hidden="false" customHeight="false" outlineLevel="0" collapsed="false">
      <c r="A589" s="7" t="s">
        <v>279</v>
      </c>
      <c r="B589" s="7" t="str">
        <f aca="false">IFERROR(INDEX('Source'!$C:$C,MATCH($A589,'Source'!$B:$B,0)),"")</f>
        <v>מגן מרפק</v>
      </c>
      <c r="C589" s="8" t="n">
        <f aca="false">SUMIFS('Source'!$D:$D,'Source'!$A:$A,"102 - Orthopedic institutes",'Source'!$B:$B,$A589)</f>
        <v>2</v>
      </c>
      <c r="D589" s="8" t="n">
        <f aca="false">SUMIFS('Source'!$F:$F,'Source'!$A:$A,"102 - Orthopedic institutes",'Source'!$B:$B,$A589)</f>
        <v>3</v>
      </c>
      <c r="E589" s="8" t="n">
        <f aca="false">D589*$J$5</f>
        <v>3.78947368421053</v>
      </c>
      <c r="F589" s="8" t="n">
        <f aca="false">E589-C589</f>
        <v>1.78947368421053</v>
      </c>
      <c r="G589" s="9" t="n">
        <f aca="false">IF(AND(C589=0,E589=0),0,IF(C589=0,"New",(E589-C589)/C589))</f>
        <v>0.894736842105263</v>
      </c>
      <c r="H589" s="8" t="n">
        <f aca="false">SUMIFS('Source'!$E:$E,'Source'!$A:$A,"102 - Orthopedic institutes",'Source'!$B:$B,$A589)</f>
        <v>84.27</v>
      </c>
      <c r="I589" s="8" t="n">
        <f aca="false">SUMIFS('Source'!$G:$G,'Source'!$A:$A,"102 - Orthopedic institutes",'Source'!$B:$B,$A589)</f>
        <v>126.41</v>
      </c>
      <c r="J589" s="8" t="n">
        <f aca="false">I589*$J$5</f>
        <v>159.675789473684</v>
      </c>
      <c r="K589" s="8" t="n">
        <f aca="false">J589-H589</f>
        <v>75.4057894736842</v>
      </c>
      <c r="L589" s="9" t="n">
        <f aca="false">IF(AND(H589=0,J589=0),0,IF(H589=0,"New",(J589-H589)/H589))</f>
        <v>0.894811789173896</v>
      </c>
      <c r="M589" s="7" t="str">
        <f aca="false">IF(AND(OR(C589&lt;&gt;0,H589&lt;&gt;0),D589=0,I589=0),"DROP",IF(AND(OR(D589&lt;&gt;0,I589&lt;&gt;0),C589=0,H589=0),"NEW",""))</f>
        <v/>
      </c>
    </row>
    <row r="590" customFormat="false" ht="15" hidden="false" customHeight="false" outlineLevel="0" collapsed="false">
      <c r="A590" s="7" t="s">
        <v>836</v>
      </c>
      <c r="B590" s="7" t="str">
        <f aca="false">IFERROR(INDEX('Source'!$C:$C,MATCH($A590,'Source'!$B:$B,0)),"")</f>
        <v>גרבי במבוק</v>
      </c>
      <c r="C590" s="8" t="n">
        <f aca="false">SUMIFS('Source'!$D:$D,'Source'!$A:$A,"102 - Orthopedic institutes",'Source'!$B:$B,$A590)</f>
        <v>1</v>
      </c>
      <c r="D590" s="8" t="n">
        <f aca="false">SUMIFS('Source'!$F:$F,'Source'!$A:$A,"102 - Orthopedic institutes",'Source'!$B:$B,$A590)</f>
        <v>0</v>
      </c>
      <c r="E590" s="8" t="n">
        <f aca="false">D590*$J$5</f>
        <v>0</v>
      </c>
      <c r="F590" s="8" t="n">
        <f aca="false">E590-C590</f>
        <v>-1</v>
      </c>
      <c r="G590" s="9" t="n">
        <f aca="false">IF(AND(C590=0,E590=0),0,IF(C590=0,"New",(E590-C590)/C590))</f>
        <v>-1</v>
      </c>
      <c r="H590" s="8" t="n">
        <f aca="false">SUMIFS('Source'!$E:$E,'Source'!$A:$A,"102 - Orthopedic institutes",'Source'!$B:$B,$A590)</f>
        <v>42.06</v>
      </c>
      <c r="I590" s="8" t="n">
        <f aca="false">SUMIFS('Source'!$G:$G,'Source'!$A:$A,"102 - Orthopedic institutes",'Source'!$B:$B,$A590)</f>
        <v>0</v>
      </c>
      <c r="J590" s="8" t="n">
        <f aca="false">I590*$J$5</f>
        <v>0</v>
      </c>
      <c r="K590" s="8" t="n">
        <f aca="false">J590-H590</f>
        <v>-42.06</v>
      </c>
      <c r="L590" s="9" t="n">
        <f aca="false">IF(AND(H590=0,J590=0),0,IF(H590=0,"New",(J590-H590)/H590))</f>
        <v>-1</v>
      </c>
      <c r="M590" s="7" t="str">
        <f aca="false">IF(AND(OR(C590&lt;&gt;0,H590&lt;&gt;0),D590=0,I590=0),"DROP",IF(AND(OR(D590&lt;&gt;0,I590&lt;&gt;0),C590=0,H590=0),"NEW",""))</f>
        <v>DROP</v>
      </c>
    </row>
    <row r="591" customFormat="false" ht="15" hidden="false" customHeight="false" outlineLevel="0" collapsed="false">
      <c r="A591" s="7" t="s">
        <v>837</v>
      </c>
      <c r="B591" s="7" t="str">
        <f aca="false">IFERROR(INDEX('Source'!$C:$C,MATCH($A591,'Source'!$B:$B,0)),"")</f>
        <v>גרבי במבוק</v>
      </c>
      <c r="C591" s="8" t="n">
        <f aca="false">SUMIFS('Source'!$D:$D,'Source'!$A:$A,"102 - Orthopedic institutes",'Source'!$B:$B,$A591)</f>
        <v>1</v>
      </c>
      <c r="D591" s="8" t="n">
        <f aca="false">SUMIFS('Source'!$F:$F,'Source'!$A:$A,"102 - Orthopedic institutes",'Source'!$B:$B,$A591)</f>
        <v>0</v>
      </c>
      <c r="E591" s="8" t="n">
        <f aca="false">D591*$J$5</f>
        <v>0</v>
      </c>
      <c r="F591" s="8" t="n">
        <f aca="false">E591-C591</f>
        <v>-1</v>
      </c>
      <c r="G591" s="9" t="n">
        <f aca="false">IF(AND(C591=0,E591=0),0,IF(C591=0,"New",(E591-C591)/C591))</f>
        <v>-1</v>
      </c>
      <c r="H591" s="8" t="n">
        <f aca="false">SUMIFS('Source'!$E:$E,'Source'!$A:$A,"102 - Orthopedic institutes",'Source'!$B:$B,$A591)</f>
        <v>42.06</v>
      </c>
      <c r="I591" s="8" t="n">
        <f aca="false">SUMIFS('Source'!$G:$G,'Source'!$A:$A,"102 - Orthopedic institutes",'Source'!$B:$B,$A591)</f>
        <v>0</v>
      </c>
      <c r="J591" s="8" t="n">
        <f aca="false">I591*$J$5</f>
        <v>0</v>
      </c>
      <c r="K591" s="8" t="n">
        <f aca="false">J591-H591</f>
        <v>-42.06</v>
      </c>
      <c r="L591" s="9" t="n">
        <f aca="false">IF(AND(H591=0,J591=0),0,IF(H591=0,"New",(J591-H591)/H591))</f>
        <v>-1</v>
      </c>
      <c r="M591" s="7" t="str">
        <f aca="false">IF(AND(OR(C591&lt;&gt;0,H591&lt;&gt;0),D591=0,I591=0),"DROP",IF(AND(OR(D591&lt;&gt;0,I591&lt;&gt;0),C591=0,H591=0),"NEW",""))</f>
        <v>DROP</v>
      </c>
    </row>
    <row r="592" customFormat="false" ht="15" hidden="false" customHeight="false" outlineLevel="0" collapsed="false">
      <c r="A592" s="7" t="s">
        <v>478</v>
      </c>
      <c r="B592" s="7" t="str">
        <f aca="false">IFERROR(INDEX('Source'!$C:$C,MATCH($A592,'Source'!$B:$B,0)),"")</f>
        <v>מגן קרסול סגור</v>
      </c>
      <c r="C592" s="8" t="n">
        <f aca="false">SUMIFS('Source'!$D:$D,'Source'!$A:$A,"102 - Orthopedic institutes",'Source'!$B:$B,$A592)</f>
        <v>1</v>
      </c>
      <c r="D592" s="8" t="n">
        <f aca="false">SUMIFS('Source'!$F:$F,'Source'!$A:$A,"102 - Orthopedic institutes",'Source'!$B:$B,$A592)</f>
        <v>2</v>
      </c>
      <c r="E592" s="8" t="n">
        <f aca="false">D592*$J$5</f>
        <v>2.52631578947368</v>
      </c>
      <c r="F592" s="8" t="n">
        <f aca="false">E592-C592</f>
        <v>1.52631578947368</v>
      </c>
      <c r="G592" s="9" t="n">
        <f aca="false">IF(AND(C592=0,E592=0),0,IF(C592=0,"New",(E592-C592)/C592))</f>
        <v>1.52631578947368</v>
      </c>
      <c r="H592" s="8" t="n">
        <f aca="false">SUMIFS('Source'!$E:$E,'Source'!$A:$A,"102 - Orthopedic institutes",'Source'!$B:$B,$A592)</f>
        <v>46.82</v>
      </c>
      <c r="I592" s="8" t="n">
        <f aca="false">SUMIFS('Source'!$G:$G,'Source'!$A:$A,"102 - Orthopedic institutes",'Source'!$B:$B,$A592)</f>
        <v>87.4</v>
      </c>
      <c r="J592" s="8" t="n">
        <f aca="false">I592*$J$5</f>
        <v>110.4</v>
      </c>
      <c r="K592" s="8" t="n">
        <f aca="false">J592-H592</f>
        <v>63.58</v>
      </c>
      <c r="L592" s="9" t="n">
        <f aca="false">IF(AND(H592=0,J592=0),0,IF(H592=0,"New",(J592-H592)/H592))</f>
        <v>1.3579666809056</v>
      </c>
      <c r="M592" s="7" t="str">
        <f aca="false">IF(AND(OR(C592&lt;&gt;0,H592&lt;&gt;0),D592=0,I592=0),"DROP",IF(AND(OR(D592&lt;&gt;0,I592&lt;&gt;0),C592=0,H592=0),"NEW",""))</f>
        <v/>
      </c>
    </row>
    <row r="593" customFormat="false" ht="15" hidden="false" customHeight="false" outlineLevel="0" collapsed="false">
      <c r="A593" s="7" t="s">
        <v>838</v>
      </c>
      <c r="B593" s="7" t="str">
        <f aca="false">IFERROR(INDEX('Source'!$C:$C,MATCH($A593,'Source'!$B:$B,0)),"")</f>
        <v>מגן יד</v>
      </c>
      <c r="C593" s="8" t="n">
        <f aca="false">SUMIFS('Source'!$D:$D,'Source'!$A:$A,"102 - Orthopedic institutes",'Source'!$B:$B,$A593)</f>
        <v>2</v>
      </c>
      <c r="D593" s="8" t="n">
        <f aca="false">SUMIFS('Source'!$F:$F,'Source'!$A:$A,"102 - Orthopedic institutes",'Source'!$B:$B,$A593)</f>
        <v>1</v>
      </c>
      <c r="E593" s="8" t="n">
        <f aca="false">D593*$J$5</f>
        <v>1.26315789473684</v>
      </c>
      <c r="F593" s="8" t="n">
        <f aca="false">E593-C593</f>
        <v>-0.736842105263158</v>
      </c>
      <c r="G593" s="9" t="n">
        <f aca="false">IF(AND(C593=0,E593=0),0,IF(C593=0,"New",(E593-C593)/C593))</f>
        <v>-0.368421052631579</v>
      </c>
      <c r="H593" s="8" t="n">
        <f aca="false">SUMIFS('Source'!$E:$E,'Source'!$A:$A,"102 - Orthopedic institutes",'Source'!$B:$B,$A593)</f>
        <v>79.59</v>
      </c>
      <c r="I593" s="8" t="n">
        <f aca="false">SUMIFS('Source'!$G:$G,'Source'!$A:$A,"102 - Orthopedic institutes",'Source'!$B:$B,$A593)</f>
        <v>39.8</v>
      </c>
      <c r="J593" s="8" t="n">
        <f aca="false">I593*$J$5</f>
        <v>50.2736842105263</v>
      </c>
      <c r="K593" s="8" t="n">
        <f aca="false">J593-H593</f>
        <v>-29.3163157894737</v>
      </c>
      <c r="L593" s="9" t="n">
        <f aca="false">IF(AND(H593=0,J593=0),0,IF(H593=0,"New",(J593-H593)/H593))</f>
        <v>-0.368341698573611</v>
      </c>
      <c r="M593" s="7" t="str">
        <f aca="false">IF(AND(OR(C593&lt;&gt;0,H593&lt;&gt;0),D593=0,I593=0),"DROP",IF(AND(OR(D593&lt;&gt;0,I593&lt;&gt;0),C593=0,H593=0),"NEW",""))</f>
        <v/>
      </c>
    </row>
    <row r="594" customFormat="false" ht="15" hidden="false" customHeight="false" outlineLevel="0" collapsed="false">
      <c r="A594" s="7" t="s">
        <v>839</v>
      </c>
      <c r="B594" s="7" t="str">
        <f aca="false">IFERROR(INDEX('Source'!$C:$C,MATCH($A594,'Source'!$B:$B,0)),"")</f>
        <v>מגן יד</v>
      </c>
      <c r="C594" s="8" t="n">
        <f aca="false">SUMIFS('Source'!$D:$D,'Source'!$A:$A,"102 - Orthopedic institutes",'Source'!$B:$B,$A594)</f>
        <v>1</v>
      </c>
      <c r="D594" s="8" t="n">
        <f aca="false">SUMIFS('Source'!$F:$F,'Source'!$A:$A,"102 - Orthopedic institutes",'Source'!$B:$B,$A594)</f>
        <v>0</v>
      </c>
      <c r="E594" s="8" t="n">
        <f aca="false">D594*$J$5</f>
        <v>0</v>
      </c>
      <c r="F594" s="8" t="n">
        <f aca="false">E594-C594</f>
        <v>-1</v>
      </c>
      <c r="G594" s="9" t="n">
        <f aca="false">IF(AND(C594=0,E594=0),0,IF(C594=0,"New",(E594-C594)/C594))</f>
        <v>-1</v>
      </c>
      <c r="H594" s="8" t="n">
        <f aca="false">SUMIFS('Source'!$E:$E,'Source'!$A:$A,"102 - Orthopedic institutes",'Source'!$B:$B,$A594)</f>
        <v>39.79</v>
      </c>
      <c r="I594" s="8" t="n">
        <f aca="false">SUMIFS('Source'!$G:$G,'Source'!$A:$A,"102 - Orthopedic institutes",'Source'!$B:$B,$A594)</f>
        <v>0</v>
      </c>
      <c r="J594" s="8" t="n">
        <f aca="false">I594*$J$5</f>
        <v>0</v>
      </c>
      <c r="K594" s="8" t="n">
        <f aca="false">J594-H594</f>
        <v>-39.79</v>
      </c>
      <c r="L594" s="9" t="n">
        <f aca="false">IF(AND(H594=0,J594=0),0,IF(H594=0,"New",(J594-H594)/H594))</f>
        <v>-1</v>
      </c>
      <c r="M594" s="7" t="str">
        <f aca="false">IF(AND(OR(C594&lt;&gt;0,H594&lt;&gt;0),D594=0,I594=0),"DROP",IF(AND(OR(D594&lt;&gt;0,I594&lt;&gt;0),C594=0,H594=0),"NEW",""))</f>
        <v>DROP</v>
      </c>
    </row>
    <row r="595" customFormat="false" ht="15" hidden="false" customHeight="false" outlineLevel="0" collapsed="false">
      <c r="A595" s="7" t="s">
        <v>220</v>
      </c>
      <c r="B595" s="7" t="str">
        <f aca="false">IFERROR(INDEX('Source'!$C:$C,MATCH($A595,'Source'!$B:$B,0)),"")</f>
        <v>תחבושת אלסטית נצמדת צבע וורוד</v>
      </c>
      <c r="C595" s="8" t="n">
        <f aca="false">SUMIFS('Source'!$D:$D,'Source'!$A:$A,"102 - Orthopedic institutes",'Source'!$B:$B,$A595)</f>
        <v>0</v>
      </c>
      <c r="D595" s="8" t="n">
        <f aca="false">SUMIFS('Source'!$F:$F,'Source'!$A:$A,"102 - Orthopedic institutes",'Source'!$B:$B,$A595)</f>
        <v>6</v>
      </c>
      <c r="E595" s="8" t="n">
        <f aca="false">D595*$J$5</f>
        <v>7.57894736842105</v>
      </c>
      <c r="F595" s="8" t="n">
        <f aca="false">E595-C595</f>
        <v>7.57894736842105</v>
      </c>
      <c r="G595" s="9" t="str">
        <f aca="false">IF(AND(C595=0,E595=0),0,IF(C595=0,"New",(E595-C595)/C595))</f>
        <v>New</v>
      </c>
      <c r="H595" s="8" t="n">
        <f aca="false">SUMIFS('Source'!$E:$E,'Source'!$A:$A,"102 - Orthopedic institutes",'Source'!$B:$B,$A595)</f>
        <v>30.64</v>
      </c>
      <c r="I595" s="8" t="n">
        <f aca="false">SUMIFS('Source'!$G:$G,'Source'!$A:$A,"102 - Orthopedic institutes",'Source'!$B:$B,$A595)</f>
        <v>69.32</v>
      </c>
      <c r="J595" s="8" t="n">
        <f aca="false">I595*$J$5</f>
        <v>87.5621052631579</v>
      </c>
      <c r="K595" s="8" t="n">
        <f aca="false">J595-H595</f>
        <v>56.9221052631579</v>
      </c>
      <c r="L595" s="9" t="n">
        <f aca="false">IF(AND(H595=0,J595=0),0,IF(H595=0,"New",(J595-H595)/H595))</f>
        <v>1.85777105950254</v>
      </c>
      <c r="M595" s="7" t="str">
        <f aca="false">IF(AND(OR(C595&lt;&gt;0,H595&lt;&gt;0),D595=0,I595=0),"DROP",IF(AND(OR(D595&lt;&gt;0,I595&lt;&gt;0),C595=0,H595=0),"NEW",""))</f>
        <v/>
      </c>
    </row>
    <row r="596" customFormat="false" ht="15" hidden="false" customHeight="false" outlineLevel="0" collapsed="false">
      <c r="A596" s="7" t="s">
        <v>203</v>
      </c>
      <c r="B596" s="7" t="str">
        <f aca="false">IFERROR(INDEX('Source'!$C:$C,MATCH($A596,'Source'!$B:$B,0)),"")</f>
        <v>תחבושת אלסטית נצמדת צבע ירוק</v>
      </c>
      <c r="C596" s="8" t="n">
        <f aca="false">SUMIFS('Source'!$D:$D,'Source'!$A:$A,"102 - Orthopedic institutes",'Source'!$B:$B,$A596)</f>
        <v>0</v>
      </c>
      <c r="D596" s="8" t="n">
        <f aca="false">SUMIFS('Source'!$F:$F,'Source'!$A:$A,"102 - Orthopedic institutes",'Source'!$B:$B,$A596)</f>
        <v>6</v>
      </c>
      <c r="E596" s="8" t="n">
        <f aca="false">D596*$J$5</f>
        <v>7.57894736842105</v>
      </c>
      <c r="F596" s="8" t="n">
        <f aca="false">E596-C596</f>
        <v>7.57894736842105</v>
      </c>
      <c r="G596" s="9" t="str">
        <f aca="false">IF(AND(C596=0,E596=0),0,IF(C596=0,"New",(E596-C596)/C596))</f>
        <v>New</v>
      </c>
      <c r="H596" s="8" t="n">
        <f aca="false">SUMIFS('Source'!$E:$E,'Source'!$A:$A,"102 - Orthopedic institutes",'Source'!$B:$B,$A596)</f>
        <v>30.64</v>
      </c>
      <c r="I596" s="8" t="n">
        <f aca="false">SUMIFS('Source'!$G:$G,'Source'!$A:$A,"102 - Orthopedic institutes",'Source'!$B:$B,$A596)</f>
        <v>69.32</v>
      </c>
      <c r="J596" s="8" t="n">
        <f aca="false">I596*$J$5</f>
        <v>87.5621052631579</v>
      </c>
      <c r="K596" s="8" t="n">
        <f aca="false">J596-H596</f>
        <v>56.9221052631579</v>
      </c>
      <c r="L596" s="9" t="n">
        <f aca="false">IF(AND(H596=0,J596=0),0,IF(H596=0,"New",(J596-H596)/H596))</f>
        <v>1.85777105950254</v>
      </c>
      <c r="M596" s="7" t="str">
        <f aca="false">IF(AND(OR(C596&lt;&gt;0,H596&lt;&gt;0),D596=0,I596=0),"DROP",IF(AND(OR(D596&lt;&gt;0,I596&lt;&gt;0),C596=0,H596=0),"NEW",""))</f>
        <v/>
      </c>
    </row>
    <row r="597" customFormat="false" ht="15" hidden="false" customHeight="false" outlineLevel="0" collapsed="false">
      <c r="A597" s="7" t="s">
        <v>337</v>
      </c>
      <c r="B597" s="7" t="str">
        <f aca="false">IFERROR(INDEX('Source'!$C:$C,MATCH($A597,'Source'!$B:$B,0)),"")</f>
        <v>URIEL STRAP4U TR L-XL</v>
      </c>
      <c r="C597" s="8" t="n">
        <f aca="false">SUMIFS('Source'!$D:$D,'Source'!$A:$A,"102 - Orthopedic institutes",'Source'!$B:$B,$A597)</f>
        <v>0</v>
      </c>
      <c r="D597" s="8" t="n">
        <f aca="false">SUMIFS('Source'!$F:$F,'Source'!$A:$A,"102 - Orthopedic institutes",'Source'!$B:$B,$A597)</f>
        <v>-2</v>
      </c>
      <c r="E597" s="8" t="n">
        <f aca="false">D597*$J$5</f>
        <v>-2.52631578947368</v>
      </c>
      <c r="F597" s="8" t="n">
        <f aca="false">E597-C597</f>
        <v>-2.52631578947368</v>
      </c>
      <c r="G597" s="9" t="str">
        <f aca="false">IF(AND(C597=0,E597=0),0,IF(C597=0,"New",(E597-C597)/C597))</f>
        <v>New</v>
      </c>
      <c r="H597" s="8" t="n">
        <f aca="false">SUMIFS('Source'!$E:$E,'Source'!$A:$A,"102 - Orthopedic institutes",'Source'!$B:$B,$A597)</f>
        <v>0</v>
      </c>
      <c r="I597" s="8" t="n">
        <f aca="false">SUMIFS('Source'!$G:$G,'Source'!$A:$A,"102 - Orthopedic institutes",'Source'!$B:$B,$A597)</f>
        <v>-38.34</v>
      </c>
      <c r="J597" s="8" t="n">
        <f aca="false">I597*$J$5</f>
        <v>-48.4294736842105</v>
      </c>
      <c r="K597" s="8" t="n">
        <f aca="false">J597-H597</f>
        <v>-48.4294736842105</v>
      </c>
      <c r="L597" s="9" t="str">
        <f aca="false">IF(AND(H597=0,J597=0),0,IF(H597=0,"New",(J597-H597)/H597))</f>
        <v>New</v>
      </c>
      <c r="M597" s="7" t="str">
        <f aca="false">IF(AND(OR(C597&lt;&gt;0,H597&lt;&gt;0),D597=0,I597=0),"DROP",IF(AND(OR(D597&lt;&gt;0,I597&lt;&gt;0),C597=0,H597=0),"NEW",""))</f>
        <v>NEW</v>
      </c>
    </row>
    <row r="598" customFormat="false" ht="15" hidden="false" customHeight="false" outlineLevel="0" collapsed="false">
      <c r="A598" s="7" t="s">
        <v>254</v>
      </c>
      <c r="B598" s="7" t="str">
        <f aca="false">IFERROR(INDEX('Source'!$C:$C,MATCH($A598,'Source'!$B:$B,0)),"")</f>
        <v>מגן ברך ארוך בז'</v>
      </c>
      <c r="C598" s="8" t="n">
        <f aca="false">SUMIFS('Source'!$D:$D,'Source'!$A:$A,"102 - Orthopedic institutes",'Source'!$B:$B,$A598)</f>
        <v>1</v>
      </c>
      <c r="D598" s="8" t="n">
        <f aca="false">SUMIFS('Source'!$F:$F,'Source'!$A:$A,"102 - Orthopedic institutes",'Source'!$B:$B,$A598)</f>
        <v>0</v>
      </c>
      <c r="E598" s="8" t="n">
        <f aca="false">D598*$J$5</f>
        <v>0</v>
      </c>
      <c r="F598" s="8" t="n">
        <f aca="false">E598-C598</f>
        <v>-1</v>
      </c>
      <c r="G598" s="9" t="n">
        <f aca="false">IF(AND(C598=0,E598=0),0,IF(C598=0,"New",(E598-C598)/C598))</f>
        <v>-1</v>
      </c>
      <c r="H598" s="8" t="n">
        <f aca="false">SUMIFS('Source'!$E:$E,'Source'!$A:$A,"102 - Orthopedic institutes",'Source'!$B:$B,$A598)</f>
        <v>37.45</v>
      </c>
      <c r="I598" s="8" t="n">
        <f aca="false">SUMIFS('Source'!$G:$G,'Source'!$A:$A,"102 - Orthopedic institutes",'Source'!$B:$B,$A598)</f>
        <v>0</v>
      </c>
      <c r="J598" s="8" t="n">
        <f aca="false">I598*$J$5</f>
        <v>0</v>
      </c>
      <c r="K598" s="8" t="n">
        <f aca="false">J598-H598</f>
        <v>-37.45</v>
      </c>
      <c r="L598" s="9" t="n">
        <f aca="false">IF(AND(H598=0,J598=0),0,IF(H598=0,"New",(J598-H598)/H598))</f>
        <v>-1</v>
      </c>
      <c r="M598" s="7" t="str">
        <f aca="false">IF(AND(OR(C598&lt;&gt;0,H598&lt;&gt;0),D598=0,I598=0),"DROP",IF(AND(OR(D598&lt;&gt;0,I598&lt;&gt;0),C598=0,H598=0),"NEW",""))</f>
        <v>DROP</v>
      </c>
    </row>
    <row r="599" customFormat="false" ht="15" hidden="false" customHeight="false" outlineLevel="0" collapsed="false">
      <c r="A599" s="7" t="s">
        <v>253</v>
      </c>
      <c r="B599" s="7" t="str">
        <f aca="false">IFERROR(INDEX('Source'!$C:$C,MATCH($A599,'Source'!$B:$B,0)),"")</f>
        <v>חבק יד מתכוון</v>
      </c>
      <c r="C599" s="8" t="n">
        <f aca="false">SUMIFS('Source'!$D:$D,'Source'!$A:$A,"102 - Orthopedic institutes",'Source'!$B:$B,$A599)</f>
        <v>9</v>
      </c>
      <c r="D599" s="8" t="n">
        <f aca="false">SUMIFS('Source'!$F:$F,'Source'!$A:$A,"102 - Orthopedic institutes",'Source'!$B:$B,$A599)</f>
        <v>10</v>
      </c>
      <c r="E599" s="8" t="n">
        <f aca="false">D599*$J$5</f>
        <v>12.6315789473684</v>
      </c>
      <c r="F599" s="8" t="n">
        <f aca="false">E599-C599</f>
        <v>3.63157894736842</v>
      </c>
      <c r="G599" s="9" t="n">
        <f aca="false">IF(AND(C599=0,E599=0),0,IF(C599=0,"New",(E599-C599)/C599))</f>
        <v>0.403508771929825</v>
      </c>
      <c r="H599" s="8" t="n">
        <f aca="false">SUMIFS('Source'!$E:$E,'Source'!$A:$A,"102 - Orthopedic institutes",'Source'!$B:$B,$A599)</f>
        <v>292.48</v>
      </c>
      <c r="I599" s="8" t="n">
        <f aca="false">SUMIFS('Source'!$G:$G,'Source'!$A:$A,"102 - Orthopedic institutes",'Source'!$B:$B,$A599)</f>
        <v>327.96</v>
      </c>
      <c r="J599" s="8" t="n">
        <f aca="false">I599*$J$5</f>
        <v>414.265263157895</v>
      </c>
      <c r="K599" s="8" t="n">
        <f aca="false">J599-H599</f>
        <v>121.785263157895</v>
      </c>
      <c r="L599" s="9" t="n">
        <f aca="false">IF(AND(H599=0,J599=0),0,IF(H599=0,"New",(J599-H599)/H599))</f>
        <v>0.416388345042036</v>
      </c>
      <c r="M599" s="7" t="str">
        <f aca="false">IF(AND(OR(C599&lt;&gt;0,H599&lt;&gt;0),D599=0,I599=0),"DROP",IF(AND(OR(D599&lt;&gt;0,I599&lt;&gt;0),C599=0,H599=0),"NEW",""))</f>
        <v/>
      </c>
    </row>
    <row r="600" customFormat="false" ht="15" hidden="false" customHeight="false" outlineLevel="0" collapsed="false">
      <c r="A600" s="7" t="s">
        <v>164</v>
      </c>
      <c r="B600" s="7" t="str">
        <f aca="false">IFERROR(INDEX('Source'!$C:$C,MATCH($A600,'Source'!$B:$B,0)),"")</f>
        <v>אצבעון מפלסטיק  ליד</v>
      </c>
      <c r="C600" s="8" t="n">
        <f aca="false">SUMIFS('Source'!$D:$D,'Source'!$A:$A,"102 - Orthopedic institutes",'Source'!$B:$B,$A600)</f>
        <v>75</v>
      </c>
      <c r="D600" s="8" t="n">
        <f aca="false">SUMIFS('Source'!$F:$F,'Source'!$A:$A,"102 - Orthopedic institutes",'Source'!$B:$B,$A600)</f>
        <v>76</v>
      </c>
      <c r="E600" s="8" t="n">
        <f aca="false">D600*$J$5</f>
        <v>96</v>
      </c>
      <c r="F600" s="8" t="n">
        <f aca="false">E600-C600</f>
        <v>21</v>
      </c>
      <c r="G600" s="9" t="n">
        <f aca="false">IF(AND(C600=0,E600=0),0,IF(C600=0,"New",(E600-C600)/C600))</f>
        <v>0.28</v>
      </c>
      <c r="H600" s="8" t="n">
        <f aca="false">SUMIFS('Source'!$E:$E,'Source'!$A:$A,"102 - Orthopedic institutes",'Source'!$B:$B,$A600)</f>
        <v>1492.71</v>
      </c>
      <c r="I600" s="8" t="n">
        <f aca="false">SUMIFS('Source'!$G:$G,'Source'!$A:$A,"102 - Orthopedic institutes",'Source'!$B:$B,$A600)</f>
        <v>1528.15</v>
      </c>
      <c r="J600" s="8" t="n">
        <f aca="false">I600*$J$5</f>
        <v>1930.29473684211</v>
      </c>
      <c r="K600" s="8" t="n">
        <f aca="false">J600-H600</f>
        <v>437.584736842105</v>
      </c>
      <c r="L600" s="9" t="n">
        <f aca="false">IF(AND(H600=0,J600=0),0,IF(H600=0,"New",(J600-H600)/H600))</f>
        <v>0.293147856477216</v>
      </c>
      <c r="M600" s="7" t="str">
        <f aca="false">IF(AND(OR(C600&lt;&gt;0,H600&lt;&gt;0),D600=0,I600=0),"DROP",IF(AND(OR(D600&lt;&gt;0,I600&lt;&gt;0),C600=0,H600=0),"NEW",""))</f>
        <v/>
      </c>
    </row>
    <row r="601" customFormat="false" ht="15" hidden="false" customHeight="false" outlineLevel="0" collapsed="false">
      <c r="A601" s="7" t="s">
        <v>377</v>
      </c>
      <c r="B601" s="7" t="str">
        <f aca="false">IFERROR(INDEX('Source'!$C:$C,MATCH($A601,'Source'!$B:$B,0)),"")</f>
        <v>כפפת אגודל לחץ</v>
      </c>
      <c r="C601" s="8" t="n">
        <f aca="false">SUMIFS('Source'!$D:$D,'Source'!$A:$A,"102 - Orthopedic institutes",'Source'!$B:$B,$A601)</f>
        <v>1</v>
      </c>
      <c r="D601" s="8" t="n">
        <f aca="false">SUMIFS('Source'!$F:$F,'Source'!$A:$A,"102 - Orthopedic institutes",'Source'!$B:$B,$A601)</f>
        <v>0</v>
      </c>
      <c r="E601" s="8" t="n">
        <f aca="false">D601*$J$5</f>
        <v>0</v>
      </c>
      <c r="F601" s="8" t="n">
        <f aca="false">E601-C601</f>
        <v>-1</v>
      </c>
      <c r="G601" s="9" t="n">
        <f aca="false">IF(AND(C601=0,E601=0),0,IF(C601=0,"New",(E601-C601)/C601))</f>
        <v>-1</v>
      </c>
      <c r="H601" s="8" t="n">
        <f aca="false">SUMIFS('Source'!$E:$E,'Source'!$A:$A,"102 - Orthopedic institutes",'Source'!$B:$B,$A601)</f>
        <v>35.41</v>
      </c>
      <c r="I601" s="8" t="n">
        <f aca="false">SUMIFS('Source'!$G:$G,'Source'!$A:$A,"102 - Orthopedic institutes",'Source'!$B:$B,$A601)</f>
        <v>0</v>
      </c>
      <c r="J601" s="8" t="n">
        <f aca="false">I601*$J$5</f>
        <v>0</v>
      </c>
      <c r="K601" s="8" t="n">
        <f aca="false">J601-H601</f>
        <v>-35.41</v>
      </c>
      <c r="L601" s="9" t="n">
        <f aca="false">IF(AND(H601=0,J601=0),0,IF(H601=0,"New",(J601-H601)/H601))</f>
        <v>-1</v>
      </c>
      <c r="M601" s="7" t="str">
        <f aca="false">IF(AND(OR(C601&lt;&gt;0,H601&lt;&gt;0),D601=0,I601=0),"DROP",IF(AND(OR(D601&lt;&gt;0,I601&lt;&gt;0),C601=0,H601=0),"NEW",""))</f>
        <v>DROP</v>
      </c>
    </row>
    <row r="602" customFormat="false" ht="15" hidden="false" customHeight="false" outlineLevel="0" collapsed="false">
      <c r="A602" s="7" t="s">
        <v>365</v>
      </c>
      <c r="B602" s="7" t="str">
        <f aca="false">IFERROR(INDEX('Source'!$C:$C,MATCH($A602,'Source'!$B:$B,0)),"")</f>
        <v>מגן ירך</v>
      </c>
      <c r="C602" s="8" t="n">
        <f aca="false">SUMIFS('Source'!$D:$D,'Source'!$A:$A,"102 - Orthopedic institutes",'Source'!$B:$B,$A602)</f>
        <v>1</v>
      </c>
      <c r="D602" s="8" t="n">
        <f aca="false">SUMIFS('Source'!$F:$F,'Source'!$A:$A,"102 - Orthopedic institutes",'Source'!$B:$B,$A602)</f>
        <v>2</v>
      </c>
      <c r="E602" s="8" t="n">
        <f aca="false">D602*$J$5</f>
        <v>2.52631578947368</v>
      </c>
      <c r="F602" s="8" t="n">
        <f aca="false">E602-C602</f>
        <v>1.52631578947368</v>
      </c>
      <c r="G602" s="9" t="n">
        <f aca="false">IF(AND(C602=0,E602=0),0,IF(C602=0,"New",(E602-C602)/C602))</f>
        <v>1.52631578947368</v>
      </c>
      <c r="H602" s="8" t="n">
        <f aca="false">SUMIFS('Source'!$E:$E,'Source'!$A:$A,"102 - Orthopedic institutes",'Source'!$B:$B,$A602)</f>
        <v>35.1</v>
      </c>
      <c r="I602" s="8" t="n">
        <f aca="false">SUMIFS('Source'!$G:$G,'Source'!$A:$A,"102 - Orthopedic institutes",'Source'!$B:$B,$A602)</f>
        <v>70.22</v>
      </c>
      <c r="J602" s="8" t="n">
        <f aca="false">I602*$J$5</f>
        <v>88.6989473684211</v>
      </c>
      <c r="K602" s="8" t="n">
        <f aca="false">J602-H602</f>
        <v>53.598947368421</v>
      </c>
      <c r="L602" s="9" t="n">
        <f aca="false">IF(AND(H602=0,J602=0),0,IF(H602=0,"New",(J602-H602)/H602))</f>
        <v>1.52703553756185</v>
      </c>
      <c r="M602" s="7" t="str">
        <f aca="false">IF(AND(OR(C602&lt;&gt;0,H602&lt;&gt;0),D602=0,I602=0),"DROP",IF(AND(OR(D602&lt;&gt;0,I602&lt;&gt;0),C602=0,H602=0),"NEW",""))</f>
        <v/>
      </c>
    </row>
    <row r="603" customFormat="false" ht="15" hidden="false" customHeight="false" outlineLevel="0" collapsed="false">
      <c r="A603" s="7" t="s">
        <v>555</v>
      </c>
      <c r="B603" s="7" t="str">
        <f aca="false">IFERROR(INDEX('Source'!$C:$C,MATCH($A603,'Source'!$B:$B,0)),"")</f>
        <v>מגן ירך</v>
      </c>
      <c r="C603" s="8" t="n">
        <f aca="false">SUMIFS('Source'!$D:$D,'Source'!$A:$A,"102 - Orthopedic institutes",'Source'!$B:$B,$A603)</f>
        <v>0</v>
      </c>
      <c r="D603" s="8" t="n">
        <f aca="false">SUMIFS('Source'!$F:$F,'Source'!$A:$A,"102 - Orthopedic institutes",'Source'!$B:$B,$A603)</f>
        <v>1</v>
      </c>
      <c r="E603" s="8" t="n">
        <f aca="false">D603*$J$5</f>
        <v>1.26315789473684</v>
      </c>
      <c r="F603" s="8" t="n">
        <f aca="false">E603-C603</f>
        <v>1.26315789473684</v>
      </c>
      <c r="G603" s="9" t="str">
        <f aca="false">IF(AND(C603=0,E603=0),0,IF(C603=0,"New",(E603-C603)/C603))</f>
        <v>New</v>
      </c>
      <c r="H603" s="8" t="n">
        <f aca="false">SUMIFS('Source'!$E:$E,'Source'!$A:$A,"102 - Orthopedic institutes",'Source'!$B:$B,$A603)</f>
        <v>0</v>
      </c>
      <c r="I603" s="8" t="n">
        <f aca="false">SUMIFS('Source'!$G:$G,'Source'!$A:$A,"102 - Orthopedic institutes",'Source'!$B:$B,$A603)</f>
        <v>35.11</v>
      </c>
      <c r="J603" s="8" t="n">
        <f aca="false">I603*$J$5</f>
        <v>44.3494736842105</v>
      </c>
      <c r="K603" s="8" t="n">
        <f aca="false">J603-H603</f>
        <v>44.3494736842105</v>
      </c>
      <c r="L603" s="9" t="str">
        <f aca="false">IF(AND(H603=0,J603=0),0,IF(H603=0,"New",(J603-H603)/H603))</f>
        <v>New</v>
      </c>
      <c r="M603" s="7" t="str">
        <f aca="false">IF(AND(OR(C603&lt;&gt;0,H603&lt;&gt;0),D603=0,I603=0),"DROP",IF(AND(OR(D603&lt;&gt;0,I603&lt;&gt;0),C603=0,H603=0),"NEW",""))</f>
        <v>NEW</v>
      </c>
    </row>
    <row r="604" customFormat="false" ht="15" hidden="false" customHeight="false" outlineLevel="0" collapsed="false">
      <c r="A604" s="7" t="s">
        <v>840</v>
      </c>
      <c r="B604" s="7" t="str">
        <f aca="false">IFERROR(INDEX('Source'!$C:$C,MATCH($A604,'Source'!$B:$B,0)),"")</f>
        <v>רפידת זיכרון 376</v>
      </c>
      <c r="C604" s="8" t="n">
        <f aca="false">SUMIFS('Source'!$D:$D,'Source'!$A:$A,"102 - Orthopedic institutes",'Source'!$B:$B,$A604)</f>
        <v>1</v>
      </c>
      <c r="D604" s="8" t="n">
        <f aca="false">SUMIFS('Source'!$F:$F,'Source'!$A:$A,"102 - Orthopedic institutes",'Source'!$B:$B,$A604)</f>
        <v>0</v>
      </c>
      <c r="E604" s="8" t="n">
        <f aca="false">D604*$J$5</f>
        <v>0</v>
      </c>
      <c r="F604" s="8" t="n">
        <f aca="false">E604-C604</f>
        <v>-1</v>
      </c>
      <c r="G604" s="9" t="n">
        <f aca="false">IF(AND(C604=0,E604=0),0,IF(C604=0,"New",(E604-C604)/C604))</f>
        <v>-1</v>
      </c>
      <c r="H604" s="8" t="n">
        <f aca="false">SUMIFS('Source'!$E:$E,'Source'!$A:$A,"102 - Orthopedic institutes",'Source'!$B:$B,$A604)</f>
        <v>35.11</v>
      </c>
      <c r="I604" s="8" t="n">
        <f aca="false">SUMIFS('Source'!$G:$G,'Source'!$A:$A,"102 - Orthopedic institutes",'Source'!$B:$B,$A604)</f>
        <v>0</v>
      </c>
      <c r="J604" s="8" t="n">
        <f aca="false">I604*$J$5</f>
        <v>0</v>
      </c>
      <c r="K604" s="8" t="n">
        <f aca="false">J604-H604</f>
        <v>-35.11</v>
      </c>
      <c r="L604" s="9" t="n">
        <f aca="false">IF(AND(H604=0,J604=0),0,IF(H604=0,"New",(J604-H604)/H604))</f>
        <v>-1</v>
      </c>
      <c r="M604" s="7" t="str">
        <f aca="false">IF(AND(OR(C604&lt;&gt;0,H604&lt;&gt;0),D604=0,I604=0),"DROP",IF(AND(OR(D604&lt;&gt;0,I604&lt;&gt;0),C604=0,H604=0),"NEW",""))</f>
        <v>DROP</v>
      </c>
    </row>
    <row r="605" customFormat="false" ht="15" hidden="false" customHeight="false" outlineLevel="0" collapsed="false">
      <c r="A605" s="7" t="s">
        <v>590</v>
      </c>
      <c r="B605" s="7" t="str">
        <f aca="false">IFERROR(INDEX('Source'!$C:$C,MATCH($A605,'Source'!$B:$B,0)),"")</f>
        <v>רפידת זיכרון 376</v>
      </c>
      <c r="C605" s="8" t="n">
        <f aca="false">SUMIFS('Source'!$D:$D,'Source'!$A:$A,"102 - Orthopedic institutes",'Source'!$B:$B,$A605)</f>
        <v>1</v>
      </c>
      <c r="D605" s="8" t="n">
        <f aca="false">SUMIFS('Source'!$F:$F,'Source'!$A:$A,"102 - Orthopedic institutes",'Source'!$B:$B,$A605)</f>
        <v>0</v>
      </c>
      <c r="E605" s="8" t="n">
        <f aca="false">D605*$J$5</f>
        <v>0</v>
      </c>
      <c r="F605" s="8" t="n">
        <f aca="false">E605-C605</f>
        <v>-1</v>
      </c>
      <c r="G605" s="9" t="n">
        <f aca="false">IF(AND(C605=0,E605=0),0,IF(C605=0,"New",(E605-C605)/C605))</f>
        <v>-1</v>
      </c>
      <c r="H605" s="8" t="n">
        <f aca="false">SUMIFS('Source'!$E:$E,'Source'!$A:$A,"102 - Orthopedic institutes",'Source'!$B:$B,$A605)</f>
        <v>35.11</v>
      </c>
      <c r="I605" s="8" t="n">
        <f aca="false">SUMIFS('Source'!$G:$G,'Source'!$A:$A,"102 - Orthopedic institutes",'Source'!$B:$B,$A605)</f>
        <v>0</v>
      </c>
      <c r="J605" s="8" t="n">
        <f aca="false">I605*$J$5</f>
        <v>0</v>
      </c>
      <c r="K605" s="8" t="n">
        <f aca="false">J605-H605</f>
        <v>-35.11</v>
      </c>
      <c r="L605" s="9" t="n">
        <f aca="false">IF(AND(H605=0,J605=0),0,IF(H605=0,"New",(J605-H605)/H605))</f>
        <v>-1</v>
      </c>
      <c r="M605" s="7" t="str">
        <f aca="false">IF(AND(OR(C605&lt;&gt;0,H605&lt;&gt;0),D605=0,I605=0),"DROP",IF(AND(OR(D605&lt;&gt;0,I605&lt;&gt;0),C605=0,H605=0),"NEW",""))</f>
        <v>DROP</v>
      </c>
    </row>
    <row r="606" customFormat="false" ht="15" hidden="false" customHeight="false" outlineLevel="0" collapsed="false">
      <c r="A606" s="7" t="s">
        <v>841</v>
      </c>
      <c r="B606" s="7" t="str">
        <f aca="false">IFERROR(INDEX('Source'!$C:$C,MATCH($A606,'Source'!$B:$B,0)),"")</f>
        <v>כיסוי כרית עיסוי ויטלימד סופט - פלוס כחול</v>
      </c>
      <c r="C606" s="8" t="n">
        <f aca="false">SUMIFS('Source'!$D:$D,'Source'!$A:$A,"102 - Orthopedic institutes",'Source'!$B:$B,$A606)</f>
        <v>0</v>
      </c>
      <c r="D606" s="8" t="n">
        <f aca="false">SUMIFS('Source'!$F:$F,'Source'!$A:$A,"102 - Orthopedic institutes",'Source'!$B:$B,$A606)</f>
        <v>1</v>
      </c>
      <c r="E606" s="8" t="n">
        <f aca="false">D606*$J$5</f>
        <v>1.26315789473684</v>
      </c>
      <c r="F606" s="8" t="n">
        <f aca="false">E606-C606</f>
        <v>1.26315789473684</v>
      </c>
      <c r="G606" s="9" t="str">
        <f aca="false">IF(AND(C606=0,E606=0),0,IF(C606=0,"New",(E606-C606)/C606))</f>
        <v>New</v>
      </c>
      <c r="H606" s="8" t="n">
        <f aca="false">SUMIFS('Source'!$E:$E,'Source'!$A:$A,"102 - Orthopedic institutes",'Source'!$B:$B,$A606)</f>
        <v>0</v>
      </c>
      <c r="I606" s="8" t="n">
        <f aca="false">SUMIFS('Source'!$G:$G,'Source'!$A:$A,"102 - Orthopedic institutes",'Source'!$B:$B,$A606)</f>
        <v>34.96</v>
      </c>
      <c r="J606" s="8" t="n">
        <f aca="false">I606*$J$5</f>
        <v>44.16</v>
      </c>
      <c r="K606" s="8" t="n">
        <f aca="false">J606-H606</f>
        <v>44.16</v>
      </c>
      <c r="L606" s="9" t="str">
        <f aca="false">IF(AND(H606=0,J606=0),0,IF(H606=0,"New",(J606-H606)/H606))</f>
        <v>New</v>
      </c>
      <c r="M606" s="7" t="str">
        <f aca="false">IF(AND(OR(C606&lt;&gt;0,H606&lt;&gt;0),D606=0,I606=0),"DROP",IF(AND(OR(D606&lt;&gt;0,I606&lt;&gt;0),C606=0,H606=0),"NEW",""))</f>
        <v>NEW</v>
      </c>
    </row>
    <row r="607" customFormat="false" ht="15" hidden="false" customHeight="false" outlineLevel="0" collapsed="false">
      <c r="A607" s="7" t="s">
        <v>521</v>
      </c>
      <c r="B607" s="7" t="str">
        <f aca="false">IFERROR(INDEX('Source'!$C:$C,MATCH($A607,'Source'!$B:$B,0)),"")</f>
        <v>אטלטיק טייפ</v>
      </c>
      <c r="C607" s="8" t="n">
        <f aca="false">SUMIFS('Source'!$D:$D,'Source'!$A:$A,"102 - Orthopedic institutes",'Source'!$B:$B,$A607)</f>
        <v>2</v>
      </c>
      <c r="D607" s="8" t="n">
        <f aca="false">SUMIFS('Source'!$F:$F,'Source'!$A:$A,"102 - Orthopedic institutes",'Source'!$B:$B,$A607)</f>
        <v>0</v>
      </c>
      <c r="E607" s="8" t="n">
        <f aca="false">D607*$J$5</f>
        <v>0</v>
      </c>
      <c r="F607" s="8" t="n">
        <f aca="false">E607-C607</f>
        <v>-2</v>
      </c>
      <c r="G607" s="9" t="n">
        <f aca="false">IF(AND(C607=0,E607=0),0,IF(C607=0,"New",(E607-C607)/C607))</f>
        <v>-1</v>
      </c>
      <c r="H607" s="8" t="n">
        <f aca="false">SUMIFS('Source'!$E:$E,'Source'!$A:$A,"102 - Orthopedic institutes",'Source'!$B:$B,$A607)</f>
        <v>34.59</v>
      </c>
      <c r="I607" s="8" t="n">
        <f aca="false">SUMIFS('Source'!$G:$G,'Source'!$A:$A,"102 - Orthopedic institutes",'Source'!$B:$B,$A607)</f>
        <v>0</v>
      </c>
      <c r="J607" s="8" t="n">
        <f aca="false">I607*$J$5</f>
        <v>0</v>
      </c>
      <c r="K607" s="8" t="n">
        <f aca="false">J607-H607</f>
        <v>-34.59</v>
      </c>
      <c r="L607" s="9" t="n">
        <f aca="false">IF(AND(H607=0,J607=0),0,IF(H607=0,"New",(J607-H607)/H607))</f>
        <v>-1</v>
      </c>
      <c r="M607" s="7" t="str">
        <f aca="false">IF(AND(OR(C607&lt;&gt;0,H607&lt;&gt;0),D607=0,I607=0),"DROP",IF(AND(OR(D607&lt;&gt;0,I607&lt;&gt;0),C607=0,H607=0),"NEW",""))</f>
        <v>DROP</v>
      </c>
    </row>
    <row r="608" customFormat="false" ht="15" hidden="false" customHeight="false" outlineLevel="0" collapsed="false">
      <c r="A608" s="7" t="s">
        <v>398</v>
      </c>
      <c r="B608" s="7" t="str">
        <f aca="false">IFERROR(INDEX('Source'!$C:$C,MATCH($A608,'Source'!$B:$B,0)),"")</f>
        <v>ח.בטן 25 ס'מ</v>
      </c>
      <c r="C608" s="8" t="n">
        <f aca="false">SUMIFS('Source'!$D:$D,'Source'!$A:$A,"102 - Orthopedic institutes",'Source'!$B:$B,$A608)</f>
        <v>6</v>
      </c>
      <c r="D608" s="8" t="n">
        <f aca="false">SUMIFS('Source'!$F:$F,'Source'!$A:$A,"102 - Orthopedic institutes",'Source'!$B:$B,$A608)</f>
        <v>6</v>
      </c>
      <c r="E608" s="8" t="n">
        <f aca="false">D608*$J$5</f>
        <v>7.57894736842105</v>
      </c>
      <c r="F608" s="8" t="n">
        <f aca="false">E608-C608</f>
        <v>1.57894736842105</v>
      </c>
      <c r="G608" s="9" t="n">
        <f aca="false">IF(AND(C608=0,E608=0),0,IF(C608=0,"New",(E608-C608)/C608))</f>
        <v>0.263157894736842</v>
      </c>
      <c r="H608" s="8" t="n">
        <f aca="false">SUMIFS('Source'!$E:$E,'Source'!$A:$A,"102 - Orthopedic institutes",'Source'!$B:$B,$A608)</f>
        <v>477.85</v>
      </c>
      <c r="I608" s="8" t="n">
        <f aca="false">SUMIFS('Source'!$G:$G,'Source'!$A:$A,"102 - Orthopedic institutes",'Source'!$B:$B,$A608)</f>
        <v>510.01</v>
      </c>
      <c r="J608" s="8" t="n">
        <f aca="false">I608*$J$5</f>
        <v>644.223157894737</v>
      </c>
      <c r="K608" s="8" t="n">
        <f aca="false">J608-H608</f>
        <v>166.373157894737</v>
      </c>
      <c r="L608" s="9" t="n">
        <f aca="false">IF(AND(H608=0,J608=0),0,IF(H608=0,"New",(J608-H608)/H608))</f>
        <v>0.348170258229019</v>
      </c>
      <c r="M608" s="7" t="str">
        <f aca="false">IF(AND(OR(C608&lt;&gt;0,H608&lt;&gt;0),D608=0,I608=0),"DROP",IF(AND(OR(D608&lt;&gt;0,I608&lt;&gt;0),C608=0,H608=0),"NEW",""))</f>
        <v/>
      </c>
    </row>
    <row r="609" customFormat="false" ht="15" hidden="false" customHeight="false" outlineLevel="0" collapsed="false">
      <c r="A609" s="7" t="s">
        <v>260</v>
      </c>
      <c r="B609" s="7" t="str">
        <f aca="false">IFERROR(INDEX('Source'!$C:$C,MATCH($A609,'Source'!$B:$B,0)),"")</f>
        <v>כפפת אגודל לחץ</v>
      </c>
      <c r="C609" s="8" t="n">
        <f aca="false">SUMIFS('Source'!$D:$D,'Source'!$A:$A,"102 - Orthopedic institutes",'Source'!$B:$B,$A609)</f>
        <v>3</v>
      </c>
      <c r="D609" s="8" t="n">
        <f aca="false">SUMIFS('Source'!$F:$F,'Source'!$A:$A,"102 - Orthopedic institutes",'Source'!$B:$B,$A609)</f>
        <v>2</v>
      </c>
      <c r="E609" s="8" t="n">
        <f aca="false">D609*$J$5</f>
        <v>2.52631578947368</v>
      </c>
      <c r="F609" s="8" t="n">
        <f aca="false">E609-C609</f>
        <v>-0.473684210526316</v>
      </c>
      <c r="G609" s="9" t="n">
        <f aca="false">IF(AND(C609=0,E609=0),0,IF(C609=0,"New",(E609-C609)/C609))</f>
        <v>-0.157894736842105</v>
      </c>
      <c r="H609" s="8" t="n">
        <f aca="false">SUMIFS('Source'!$E:$E,'Source'!$A:$A,"102 - Orthopedic institutes",'Source'!$B:$B,$A609)</f>
        <v>110.61</v>
      </c>
      <c r="I609" s="8" t="n">
        <f aca="false">SUMIFS('Source'!$G:$G,'Source'!$A:$A,"102 - Orthopedic institutes",'Source'!$B:$B,$A609)</f>
        <v>79.59</v>
      </c>
      <c r="J609" s="8" t="n">
        <f aca="false">I609*$J$5</f>
        <v>100.534736842105</v>
      </c>
      <c r="K609" s="8" t="n">
        <f aca="false">J609-H609</f>
        <v>-10.0752631578947</v>
      </c>
      <c r="L609" s="9" t="n">
        <f aca="false">IF(AND(H609=0,J609=0),0,IF(H609=0,"New",(J609-H609)/H609))</f>
        <v>-0.0910881760952421</v>
      </c>
      <c r="M609" s="7" t="str">
        <f aca="false">IF(AND(OR(C609&lt;&gt;0,H609&lt;&gt;0),D609=0,I609=0),"DROP",IF(AND(OR(D609&lt;&gt;0,I609&lt;&gt;0),C609=0,H609=0),"NEW",""))</f>
        <v/>
      </c>
    </row>
    <row r="610" customFormat="false" ht="15" hidden="false" customHeight="false" outlineLevel="0" collapsed="false">
      <c r="A610" s="7" t="s">
        <v>842</v>
      </c>
      <c r="B610" s="7" t="str">
        <f aca="false">IFERROR(INDEX('Source'!$C:$C,MATCH($A610,'Source'!$B:$B,0)),"")</f>
        <v>חבק יד מתכוון</v>
      </c>
      <c r="C610" s="8" t="n">
        <f aca="false">SUMIFS('Source'!$D:$D,'Source'!$A:$A,"102 - Orthopedic institutes",'Source'!$B:$B,$A610)</f>
        <v>1</v>
      </c>
      <c r="D610" s="8" t="n">
        <f aca="false">SUMIFS('Source'!$F:$F,'Source'!$A:$A,"102 - Orthopedic institutes",'Source'!$B:$B,$A610)</f>
        <v>0</v>
      </c>
      <c r="E610" s="8" t="n">
        <f aca="false">D610*$J$5</f>
        <v>0</v>
      </c>
      <c r="F610" s="8" t="n">
        <f aca="false">E610-C610</f>
        <v>-1</v>
      </c>
      <c r="G610" s="9" t="n">
        <f aca="false">IF(AND(C610=0,E610=0),0,IF(C610=0,"New",(E610-C610)/C610))</f>
        <v>-1</v>
      </c>
      <c r="H610" s="8" t="n">
        <f aca="false">SUMIFS('Source'!$E:$E,'Source'!$A:$A,"102 - Orthopedic institutes",'Source'!$B:$B,$A610)</f>
        <v>31</v>
      </c>
      <c r="I610" s="8" t="n">
        <f aca="false">SUMIFS('Source'!$G:$G,'Source'!$A:$A,"102 - Orthopedic institutes",'Source'!$B:$B,$A610)</f>
        <v>0</v>
      </c>
      <c r="J610" s="8" t="n">
        <f aca="false">I610*$J$5</f>
        <v>0</v>
      </c>
      <c r="K610" s="8" t="n">
        <f aca="false">J610-H610</f>
        <v>-31</v>
      </c>
      <c r="L610" s="9" t="n">
        <f aca="false">IF(AND(H610=0,J610=0),0,IF(H610=0,"New",(J610-H610)/H610))</f>
        <v>-1</v>
      </c>
      <c r="M610" s="7" t="str">
        <f aca="false">IF(AND(OR(C610&lt;&gt;0,H610&lt;&gt;0),D610=0,I610=0),"DROP",IF(AND(OR(D610&lt;&gt;0,I610&lt;&gt;0),C610=0,H610=0),"NEW",""))</f>
        <v>DROP</v>
      </c>
    </row>
    <row r="611" customFormat="false" ht="15" hidden="false" customHeight="false" outlineLevel="0" collapsed="false">
      <c r="A611" s="7" t="s">
        <v>566</v>
      </c>
      <c r="B611" s="7" t="str">
        <f aca="false">IFERROR(INDEX('Source'!$C:$C,MATCH($A611,'Source'!$B:$B,0)),"")</f>
        <v>מגן מרפק</v>
      </c>
      <c r="C611" s="8" t="n">
        <f aca="false">SUMIFS('Source'!$D:$D,'Source'!$A:$A,"102 - Orthopedic institutes",'Source'!$B:$B,$A611)</f>
        <v>1</v>
      </c>
      <c r="D611" s="8" t="n">
        <f aca="false">SUMIFS('Source'!$F:$F,'Source'!$A:$A,"102 - Orthopedic institutes",'Source'!$B:$B,$A611)</f>
        <v>0</v>
      </c>
      <c r="E611" s="8" t="n">
        <f aca="false">D611*$J$5</f>
        <v>0</v>
      </c>
      <c r="F611" s="8" t="n">
        <f aca="false">E611-C611</f>
        <v>-1</v>
      </c>
      <c r="G611" s="9" t="n">
        <f aca="false">IF(AND(C611=0,E611=0),0,IF(C611=0,"New",(E611-C611)/C611))</f>
        <v>-1</v>
      </c>
      <c r="H611" s="8" t="n">
        <f aca="false">SUMIFS('Source'!$E:$E,'Source'!$A:$A,"102 - Orthopedic institutes",'Source'!$B:$B,$A611)</f>
        <v>30.89</v>
      </c>
      <c r="I611" s="8" t="n">
        <f aca="false">SUMIFS('Source'!$G:$G,'Source'!$A:$A,"102 - Orthopedic institutes",'Source'!$B:$B,$A611)</f>
        <v>0</v>
      </c>
      <c r="J611" s="8" t="n">
        <f aca="false">I611*$J$5</f>
        <v>0</v>
      </c>
      <c r="K611" s="8" t="n">
        <f aca="false">J611-H611</f>
        <v>-30.89</v>
      </c>
      <c r="L611" s="9" t="n">
        <f aca="false">IF(AND(H611=0,J611=0),0,IF(H611=0,"New",(J611-H611)/H611))</f>
        <v>-1</v>
      </c>
      <c r="M611" s="7" t="str">
        <f aca="false">IF(AND(OR(C611&lt;&gt;0,H611&lt;&gt;0),D611=0,I611=0),"DROP",IF(AND(OR(D611&lt;&gt;0,I611&lt;&gt;0),C611=0,H611=0),"NEW",""))</f>
        <v>DROP</v>
      </c>
    </row>
    <row r="612" customFormat="false" ht="15" hidden="false" customHeight="false" outlineLevel="0" collapsed="false">
      <c r="A612" s="7" t="s">
        <v>573</v>
      </c>
      <c r="B612" s="7" t="str">
        <f aca="false">IFERROR(INDEX('Source'!$C:$C,MATCH($A612,'Source'!$B:$B,0)),"")</f>
        <v>מגן ברך רגיל</v>
      </c>
      <c r="C612" s="8" t="n">
        <f aca="false">SUMIFS('Source'!$D:$D,'Source'!$A:$A,"102 - Orthopedic institutes",'Source'!$B:$B,$A612)</f>
        <v>1</v>
      </c>
      <c r="D612" s="8" t="n">
        <f aca="false">SUMIFS('Source'!$F:$F,'Source'!$A:$A,"102 - Orthopedic institutes",'Source'!$B:$B,$A612)</f>
        <v>0</v>
      </c>
      <c r="E612" s="8" t="n">
        <f aca="false">D612*$J$5</f>
        <v>0</v>
      </c>
      <c r="F612" s="8" t="n">
        <f aca="false">E612-C612</f>
        <v>-1</v>
      </c>
      <c r="G612" s="9" t="n">
        <f aca="false">IF(AND(C612=0,E612=0),0,IF(C612=0,"New",(E612-C612)/C612))</f>
        <v>-1</v>
      </c>
      <c r="H612" s="8" t="n">
        <f aca="false">SUMIFS('Source'!$E:$E,'Source'!$A:$A,"102 - Orthopedic institutes",'Source'!$B:$B,$A612)</f>
        <v>30.89</v>
      </c>
      <c r="I612" s="8" t="n">
        <f aca="false">SUMIFS('Source'!$G:$G,'Source'!$A:$A,"102 - Orthopedic institutes",'Source'!$B:$B,$A612)</f>
        <v>0</v>
      </c>
      <c r="J612" s="8" t="n">
        <f aca="false">I612*$J$5</f>
        <v>0</v>
      </c>
      <c r="K612" s="8" t="n">
        <f aca="false">J612-H612</f>
        <v>-30.89</v>
      </c>
      <c r="L612" s="9" t="n">
        <f aca="false">IF(AND(H612=0,J612=0),0,IF(H612=0,"New",(J612-H612)/H612))</f>
        <v>-1</v>
      </c>
      <c r="M612" s="7" t="str">
        <f aca="false">IF(AND(OR(C612&lt;&gt;0,H612&lt;&gt;0),D612=0,I612=0),"DROP",IF(AND(OR(D612&lt;&gt;0,I612&lt;&gt;0),C612=0,H612=0),"NEW",""))</f>
        <v>DROP</v>
      </c>
    </row>
    <row r="613" customFormat="false" ht="15" hidden="false" customHeight="false" outlineLevel="0" collapsed="false">
      <c r="A613" s="7" t="s">
        <v>310</v>
      </c>
      <c r="B613" s="7" t="str">
        <f aca="false">IFERROR(INDEX('Source'!$C:$C,MATCH($A613,'Source'!$B:$B,0)),"")</f>
        <v>מגן קרסול פתוח</v>
      </c>
      <c r="C613" s="8" t="n">
        <f aca="false">SUMIFS('Source'!$D:$D,'Source'!$A:$A,"102 - Orthopedic institutes",'Source'!$B:$B,$A613)</f>
        <v>1</v>
      </c>
      <c r="D613" s="8" t="n">
        <f aca="false">SUMIFS('Source'!$F:$F,'Source'!$A:$A,"102 - Orthopedic institutes",'Source'!$B:$B,$A613)</f>
        <v>0</v>
      </c>
      <c r="E613" s="8" t="n">
        <f aca="false">D613*$J$5</f>
        <v>0</v>
      </c>
      <c r="F613" s="8" t="n">
        <f aca="false">E613-C613</f>
        <v>-1</v>
      </c>
      <c r="G613" s="9" t="n">
        <f aca="false">IF(AND(C613=0,E613=0),0,IF(C613=0,"New",(E613-C613)/C613))</f>
        <v>-1</v>
      </c>
      <c r="H613" s="8" t="n">
        <f aca="false">SUMIFS('Source'!$E:$E,'Source'!$A:$A,"102 - Orthopedic institutes",'Source'!$B:$B,$A613)</f>
        <v>30.89</v>
      </c>
      <c r="I613" s="8" t="n">
        <f aca="false">SUMIFS('Source'!$G:$G,'Source'!$A:$A,"102 - Orthopedic institutes",'Source'!$B:$B,$A613)</f>
        <v>0</v>
      </c>
      <c r="J613" s="8" t="n">
        <f aca="false">I613*$J$5</f>
        <v>0</v>
      </c>
      <c r="K613" s="8" t="n">
        <f aca="false">J613-H613</f>
        <v>-30.89</v>
      </c>
      <c r="L613" s="9" t="n">
        <f aca="false">IF(AND(H613=0,J613=0),0,IF(H613=0,"New",(J613-H613)/H613))</f>
        <v>-1</v>
      </c>
      <c r="M613" s="7" t="str">
        <f aca="false">IF(AND(OR(C613&lt;&gt;0,H613&lt;&gt;0),D613=0,I613=0),"DROP",IF(AND(OR(D613&lt;&gt;0,I613&lt;&gt;0),C613=0,H613=0),"NEW",""))</f>
        <v>DROP</v>
      </c>
    </row>
    <row r="614" customFormat="false" ht="15" hidden="false" customHeight="false" outlineLevel="0" collapsed="false">
      <c r="A614" s="7" t="s">
        <v>843</v>
      </c>
      <c r="B614" s="7" t="str">
        <f aca="false">IFERROR(INDEX('Source'!$C:$C,MATCH($A614,'Source'!$B:$B,0)),"")</f>
        <v>איסוף מנקודת מסירה</v>
      </c>
      <c r="C614" s="8" t="n">
        <f aca="false">SUMIFS('Source'!$D:$D,'Source'!$A:$A,"102 - Orthopedic institutes",'Source'!$B:$B,$A614)</f>
        <v>1</v>
      </c>
      <c r="D614" s="8" t="n">
        <f aca="false">SUMIFS('Source'!$F:$F,'Source'!$A:$A,"102 - Orthopedic institutes",'Source'!$B:$B,$A614)</f>
        <v>0</v>
      </c>
      <c r="E614" s="8" t="n">
        <f aca="false">D614*$J$5</f>
        <v>0</v>
      </c>
      <c r="F614" s="8" t="n">
        <f aca="false">E614-C614</f>
        <v>-1</v>
      </c>
      <c r="G614" s="9" t="n">
        <f aca="false">IF(AND(C614=0,E614=0),0,IF(C614=0,"New",(E614-C614)/C614))</f>
        <v>-1</v>
      </c>
      <c r="H614" s="8" t="n">
        <f aca="false">SUMIFS('Source'!$E:$E,'Source'!$A:$A,"102 - Orthopedic institutes",'Source'!$B:$B,$A614)</f>
        <v>30</v>
      </c>
      <c r="I614" s="8" t="n">
        <f aca="false">SUMIFS('Source'!$G:$G,'Source'!$A:$A,"102 - Orthopedic institutes",'Source'!$B:$B,$A614)</f>
        <v>0</v>
      </c>
      <c r="J614" s="8" t="n">
        <f aca="false">I614*$J$5</f>
        <v>0</v>
      </c>
      <c r="K614" s="8" t="n">
        <f aca="false">J614-H614</f>
        <v>-30</v>
      </c>
      <c r="L614" s="9" t="n">
        <f aca="false">IF(AND(H614=0,J614=0),0,IF(H614=0,"New",(J614-H614)/H614))</f>
        <v>-1</v>
      </c>
      <c r="M614" s="7" t="str">
        <f aca="false">IF(AND(OR(C614&lt;&gt;0,H614&lt;&gt;0),D614=0,I614=0),"DROP",IF(AND(OR(D614&lt;&gt;0,I614&lt;&gt;0),C614=0,H614=0),"NEW",""))</f>
        <v>DROP</v>
      </c>
    </row>
    <row r="615" customFormat="false" ht="15" hidden="false" customHeight="false" outlineLevel="0" collapsed="false">
      <c r="A615" s="7" t="s">
        <v>844</v>
      </c>
      <c r="B615" s="7" t="str">
        <f aca="false">IFERROR(INDEX('Source'!$C:$C,MATCH($A615,'Source'!$B:$B,0)),"")</f>
        <v>משלוח מהיר</v>
      </c>
      <c r="C615" s="8" t="n">
        <f aca="false">SUMIFS('Source'!$D:$D,'Source'!$A:$A,"102 - Orthopedic institutes",'Source'!$B:$B,$A615)</f>
        <v>1</v>
      </c>
      <c r="D615" s="8" t="n">
        <f aca="false">SUMIFS('Source'!$F:$F,'Source'!$A:$A,"102 - Orthopedic institutes",'Source'!$B:$B,$A615)</f>
        <v>0</v>
      </c>
      <c r="E615" s="8" t="n">
        <f aca="false">D615*$J$5</f>
        <v>0</v>
      </c>
      <c r="F615" s="8" t="n">
        <f aca="false">E615-C615</f>
        <v>-1</v>
      </c>
      <c r="G615" s="9" t="n">
        <f aca="false">IF(AND(C615=0,E615=0),0,IF(C615=0,"New",(E615-C615)/C615))</f>
        <v>-1</v>
      </c>
      <c r="H615" s="8" t="n">
        <f aca="false">SUMIFS('Source'!$E:$E,'Source'!$A:$A,"102 - Orthopedic institutes",'Source'!$B:$B,$A615)</f>
        <v>30</v>
      </c>
      <c r="I615" s="8" t="n">
        <f aca="false">SUMIFS('Source'!$G:$G,'Source'!$A:$A,"102 - Orthopedic institutes",'Source'!$B:$B,$A615)</f>
        <v>0</v>
      </c>
      <c r="J615" s="8" t="n">
        <f aca="false">I615*$J$5</f>
        <v>0</v>
      </c>
      <c r="K615" s="8" t="n">
        <f aca="false">J615-H615</f>
        <v>-30</v>
      </c>
      <c r="L615" s="9" t="n">
        <f aca="false">IF(AND(H615=0,J615=0),0,IF(H615=0,"New",(J615-H615)/H615))</f>
        <v>-1</v>
      </c>
      <c r="M615" s="7" t="str">
        <f aca="false">IF(AND(OR(C615&lt;&gt;0,H615&lt;&gt;0),D615=0,I615=0),"DROP",IF(AND(OR(D615&lt;&gt;0,I615&lt;&gt;0),C615=0,H615=0),"NEW",""))</f>
        <v>DROP</v>
      </c>
    </row>
    <row r="616" customFormat="false" ht="15" hidden="false" customHeight="false" outlineLevel="0" collapsed="false">
      <c r="A616" s="7" t="s">
        <v>638</v>
      </c>
      <c r="B616" s="7" t="str">
        <f aca="false">IFERROR(INDEX('Source'!$C:$C,MATCH($A616,'Source'!$B:$B,0)),"")</f>
        <v>חגורת היריון</v>
      </c>
      <c r="C616" s="8" t="n">
        <f aca="false">SUMIFS('Source'!$D:$D,'Source'!$A:$A,"102 - Orthopedic institutes",'Source'!$B:$B,$A616)</f>
        <v>5</v>
      </c>
      <c r="D616" s="8" t="n">
        <f aca="false">SUMIFS('Source'!$F:$F,'Source'!$A:$A,"102 - Orthopedic institutes",'Source'!$B:$B,$A616)</f>
        <v>6</v>
      </c>
      <c r="E616" s="8" t="n">
        <f aca="false">D616*$J$5</f>
        <v>7.57894736842105</v>
      </c>
      <c r="F616" s="8" t="n">
        <f aca="false">E616-C616</f>
        <v>2.57894736842105</v>
      </c>
      <c r="G616" s="9" t="n">
        <f aca="false">IF(AND(C616=0,E616=0),0,IF(C616=0,"New",(E616-C616)/C616))</f>
        <v>0.515789473684211</v>
      </c>
      <c r="H616" s="8" t="n">
        <f aca="false">SUMIFS('Source'!$E:$E,'Source'!$A:$A,"102 - Orthopedic institutes",'Source'!$B:$B,$A616)</f>
        <v>510.04</v>
      </c>
      <c r="I616" s="8" t="n">
        <f aca="false">SUMIFS('Source'!$G:$G,'Source'!$A:$A,"102 - Orthopedic institutes",'Source'!$B:$B,$A616)</f>
        <v>540.01</v>
      </c>
      <c r="J616" s="8" t="n">
        <f aca="false">I616*$J$5</f>
        <v>682.117894736842</v>
      </c>
      <c r="K616" s="8" t="n">
        <f aca="false">J616-H616</f>
        <v>172.077894736842</v>
      </c>
      <c r="L616" s="9" t="n">
        <f aca="false">IF(AND(H616=0,J616=0),0,IF(H616=0,"New",(J616-H616)/H616))</f>
        <v>0.337381175470242</v>
      </c>
      <c r="M616" s="7" t="str">
        <f aca="false">IF(AND(OR(C616&lt;&gt;0,H616&lt;&gt;0),D616=0,I616=0),"DROP",IF(AND(OR(D616&lt;&gt;0,I616&lt;&gt;0),C616=0,H616=0),"NEW",""))</f>
        <v/>
      </c>
    </row>
    <row r="617" customFormat="false" ht="15" hidden="false" customHeight="false" outlineLevel="0" collapsed="false">
      <c r="A617" s="7" t="s">
        <v>202</v>
      </c>
      <c r="B617" s="7" t="str">
        <f aca="false">IFERROR(INDEX('Source'!$C:$C,MATCH($A617,'Source'!$B:$B,0)),"")</f>
        <v>מגן מרפק בז'</v>
      </c>
      <c r="C617" s="8" t="n">
        <f aca="false">SUMIFS('Source'!$D:$D,'Source'!$A:$A,"102 - Orthopedic institutes",'Source'!$B:$B,$A617)</f>
        <v>2</v>
      </c>
      <c r="D617" s="8" t="n">
        <f aca="false">SUMIFS('Source'!$F:$F,'Source'!$A:$A,"102 - Orthopedic institutes",'Source'!$B:$B,$A617)</f>
        <v>1</v>
      </c>
      <c r="E617" s="8" t="n">
        <f aca="false">D617*$J$5</f>
        <v>1.26315789473684</v>
      </c>
      <c r="F617" s="8" t="n">
        <f aca="false">E617-C617</f>
        <v>-0.736842105263158</v>
      </c>
      <c r="G617" s="9" t="n">
        <f aca="false">IF(AND(C617=0,E617=0),0,IF(C617=0,"New",(E617-C617)/C617))</f>
        <v>-0.368421052631579</v>
      </c>
      <c r="H617" s="8" t="n">
        <f aca="false">SUMIFS('Source'!$E:$E,'Source'!$A:$A,"102 - Orthopedic institutes",'Source'!$B:$B,$A617)</f>
        <v>60.63</v>
      </c>
      <c r="I617" s="8" t="n">
        <f aca="false">SUMIFS('Source'!$G:$G,'Source'!$A:$A,"102 - Orthopedic institutes",'Source'!$B:$B,$A617)</f>
        <v>30.89</v>
      </c>
      <c r="J617" s="8" t="n">
        <f aca="false">I617*$J$5</f>
        <v>39.0189473684211</v>
      </c>
      <c r="K617" s="8" t="n">
        <f aca="false">J617-H617</f>
        <v>-21.6110526315789</v>
      </c>
      <c r="L617" s="9" t="n">
        <f aca="false">IF(AND(H617=0,J617=0),0,IF(H617=0,"New",(J617-H617)/H617))</f>
        <v>-0.356441573999323</v>
      </c>
      <c r="M617" s="7" t="str">
        <f aca="false">IF(AND(OR(C617&lt;&gt;0,H617&lt;&gt;0),D617=0,I617=0),"DROP",IF(AND(OR(D617&lt;&gt;0,I617&lt;&gt;0),C617=0,H617=0),"NEW",""))</f>
        <v/>
      </c>
    </row>
    <row r="618" customFormat="false" ht="15" hidden="false" customHeight="false" outlineLevel="0" collapsed="false">
      <c r="A618" s="7" t="s">
        <v>294</v>
      </c>
      <c r="B618" s="7" t="str">
        <f aca="false">IFERROR(INDEX('Source'!$C:$C,MATCH($A618,'Source'!$B:$B,0)),"")</f>
        <v>כפפת לחץ</v>
      </c>
      <c r="C618" s="8" t="n">
        <f aca="false">SUMIFS('Source'!$D:$D,'Source'!$A:$A,"102 - Orthopedic institutes",'Source'!$B:$B,$A618)</f>
        <v>2</v>
      </c>
      <c r="D618" s="8" t="n">
        <f aca="false">SUMIFS('Source'!$F:$F,'Source'!$A:$A,"102 - Orthopedic institutes",'Source'!$B:$B,$A618)</f>
        <v>1</v>
      </c>
      <c r="E618" s="8" t="n">
        <f aca="false">D618*$J$5</f>
        <v>1.26315789473684</v>
      </c>
      <c r="F618" s="8" t="n">
        <f aca="false">E618-C618</f>
        <v>-0.736842105263158</v>
      </c>
      <c r="G618" s="9" t="n">
        <f aca="false">IF(AND(C618=0,E618=0),0,IF(C618=0,"New",(E618-C618)/C618))</f>
        <v>-0.368421052631579</v>
      </c>
      <c r="H618" s="8" t="n">
        <f aca="false">SUMIFS('Source'!$E:$E,'Source'!$A:$A,"102 - Orthopedic institutes",'Source'!$B:$B,$A618)</f>
        <v>66.09</v>
      </c>
      <c r="I618" s="8" t="n">
        <f aca="false">SUMIFS('Source'!$G:$G,'Source'!$A:$A,"102 - Orthopedic institutes",'Source'!$B:$B,$A618)</f>
        <v>37.45</v>
      </c>
      <c r="J618" s="8" t="n">
        <f aca="false">I618*$J$5</f>
        <v>47.3052631578947</v>
      </c>
      <c r="K618" s="8" t="n">
        <f aca="false">J618-H618</f>
        <v>-18.7847368421053</v>
      </c>
      <c r="L618" s="9" t="n">
        <f aca="false">IF(AND(H618=0,J618=0),0,IF(H618=0,"New",(J618-H618)/H618))</f>
        <v>-0.284229639009007</v>
      </c>
      <c r="M618" s="7" t="str">
        <f aca="false">IF(AND(OR(C618&lt;&gt;0,H618&lt;&gt;0),D618=0,I618=0),"DROP",IF(AND(OR(D618&lt;&gt;0,I618&lt;&gt;0),C618=0,H618=0),"NEW",""))</f>
        <v/>
      </c>
    </row>
    <row r="619" customFormat="false" ht="15" hidden="false" customHeight="false" outlineLevel="0" collapsed="false">
      <c r="A619" s="7" t="s">
        <v>297</v>
      </c>
      <c r="B619" s="7" t="str">
        <f aca="false">IFERROR(INDEX('Source'!$C:$C,MATCH($A619,'Source'!$B:$B,0)),"")</f>
        <v>טבעת אלסטית מסיליקון</v>
      </c>
      <c r="C619" s="8" t="n">
        <f aca="false">SUMIFS('Source'!$D:$D,'Source'!$A:$A,"102 - Orthopedic institutes",'Source'!$B:$B,$A619)</f>
        <v>12</v>
      </c>
      <c r="D619" s="8" t="n">
        <f aca="false">SUMIFS('Source'!$F:$F,'Source'!$A:$A,"102 - Orthopedic institutes",'Source'!$B:$B,$A619)</f>
        <v>10</v>
      </c>
      <c r="E619" s="8" t="n">
        <f aca="false">D619*$J$5</f>
        <v>12.6315789473684</v>
      </c>
      <c r="F619" s="8" t="n">
        <f aca="false">E619-C619</f>
        <v>0.631578947368421</v>
      </c>
      <c r="G619" s="9" t="n">
        <f aca="false">IF(AND(C619=0,E619=0),0,IF(C619=0,"New",(E619-C619)/C619))</f>
        <v>0.0526315789473684</v>
      </c>
      <c r="H619" s="8" t="n">
        <f aca="false">SUMIFS('Source'!$E:$E,'Source'!$A:$A,"102 - Orthopedic institutes",'Source'!$B:$B,$A619)</f>
        <v>168.21</v>
      </c>
      <c r="I619" s="8" t="n">
        <f aca="false">SUMIFS('Source'!$G:$G,'Source'!$A:$A,"102 - Orthopedic institutes",'Source'!$B:$B,$A619)</f>
        <v>140.17</v>
      </c>
      <c r="J619" s="8" t="n">
        <f aca="false">I619*$J$5</f>
        <v>177.056842105263</v>
      </c>
      <c r="K619" s="8" t="n">
        <f aca="false">J619-H619</f>
        <v>8.84684210526314</v>
      </c>
      <c r="L619" s="9" t="n">
        <f aca="false">IF(AND(H619=0,J619=0),0,IF(H619=0,"New",(J619-H619)/H619))</f>
        <v>0.0525940318962198</v>
      </c>
      <c r="M619" s="7" t="str">
        <f aca="false">IF(AND(OR(C619&lt;&gt;0,H619&lt;&gt;0),D619=0,I619=0),"DROP",IF(AND(OR(D619&lt;&gt;0,I619&lt;&gt;0),C619=0,H619=0),"NEW",""))</f>
        <v/>
      </c>
    </row>
    <row r="620" customFormat="false" ht="15" hidden="false" customHeight="false" outlineLevel="0" collapsed="false">
      <c r="A620" s="7" t="s">
        <v>353</v>
      </c>
      <c r="B620" s="7" t="str">
        <f aca="false">IFERROR(INDEX('Source'!$C:$C,MATCH($A620,'Source'!$B:$B,0)),"")</f>
        <v>מגן מרפק SC95</v>
      </c>
      <c r="C620" s="8" t="n">
        <f aca="false">SUMIFS('Source'!$D:$D,'Source'!$A:$A,"102 - Orthopedic institutes",'Source'!$B:$B,$A620)</f>
        <v>5</v>
      </c>
      <c r="D620" s="8" t="n">
        <f aca="false">SUMIFS('Source'!$F:$F,'Source'!$A:$A,"102 - Orthopedic institutes",'Source'!$B:$B,$A620)</f>
        <v>4</v>
      </c>
      <c r="E620" s="8" t="n">
        <f aca="false">D620*$J$5</f>
        <v>5.05263157894737</v>
      </c>
      <c r="F620" s="8" t="n">
        <f aca="false">E620-C620</f>
        <v>0.0526315789473681</v>
      </c>
      <c r="G620" s="9" t="n">
        <f aca="false">IF(AND(C620=0,E620=0),0,IF(C620=0,"New",(E620-C620)/C620))</f>
        <v>0.0105263157894736</v>
      </c>
      <c r="H620" s="8" t="n">
        <f aca="false">SUMIFS('Source'!$E:$E,'Source'!$A:$A,"102 - Orthopedic institutes",'Source'!$B:$B,$A620)</f>
        <v>401.15</v>
      </c>
      <c r="I620" s="8" t="n">
        <f aca="false">SUMIFS('Source'!$G:$G,'Source'!$A:$A,"102 - Orthopedic institutes",'Source'!$B:$B,$A620)</f>
        <v>374.68</v>
      </c>
      <c r="J620" s="8" t="n">
        <f aca="false">I620*$J$5</f>
        <v>473.28</v>
      </c>
      <c r="K620" s="8" t="n">
        <f aca="false">J620-H620</f>
        <v>72.1299999999999</v>
      </c>
      <c r="L620" s="9" t="n">
        <f aca="false">IF(AND(H620=0,J620=0),0,IF(H620=0,"New",(J620-H620)/H620))</f>
        <v>0.179808051850928</v>
      </c>
      <c r="M620" s="7" t="str">
        <f aca="false">IF(AND(OR(C620&lt;&gt;0,H620&lt;&gt;0),D620=0,I620=0),"DROP",IF(AND(OR(D620&lt;&gt;0,I620&lt;&gt;0),C620=0,H620=0),"NEW",""))</f>
        <v/>
      </c>
    </row>
    <row r="621" customFormat="false" ht="15" hidden="false" customHeight="false" outlineLevel="0" collapsed="false">
      <c r="A621" s="7" t="s">
        <v>160</v>
      </c>
      <c r="B621" s="7" t="str">
        <f aca="false">IFERROR(INDEX('Source'!$C:$C,MATCH($A621,'Source'!$B:$B,0)),"")</f>
        <v>תחבושת אלסטית נצמדת צבע שחור</v>
      </c>
      <c r="C621" s="8" t="n">
        <f aca="false">SUMIFS('Source'!$D:$D,'Source'!$A:$A,"102 - Orthopedic institutes",'Source'!$B:$B,$A621)</f>
        <v>18</v>
      </c>
      <c r="D621" s="8" t="n">
        <f aca="false">SUMIFS('Source'!$F:$F,'Source'!$A:$A,"102 - Orthopedic institutes",'Source'!$B:$B,$A621)</f>
        <v>18</v>
      </c>
      <c r="E621" s="8" t="n">
        <f aca="false">D621*$J$5</f>
        <v>22.7368421052632</v>
      </c>
      <c r="F621" s="8" t="n">
        <f aca="false">E621-C621</f>
        <v>4.73684210526316</v>
      </c>
      <c r="G621" s="9" t="n">
        <f aca="false">IF(AND(C621=0,E621=0),0,IF(C621=0,"New",(E621-C621)/C621))</f>
        <v>0.263157894736842</v>
      </c>
      <c r="H621" s="8" t="n">
        <f aca="false">SUMIFS('Source'!$E:$E,'Source'!$A:$A,"102 - Orthopedic institutes",'Source'!$B:$B,$A621)</f>
        <v>183.64</v>
      </c>
      <c r="I621" s="8" t="n">
        <f aca="false">SUMIFS('Source'!$G:$G,'Source'!$A:$A,"102 - Orthopedic institutes",'Source'!$B:$B,$A621)</f>
        <v>207.96</v>
      </c>
      <c r="J621" s="8" t="n">
        <f aca="false">I621*$J$5</f>
        <v>262.686315789474</v>
      </c>
      <c r="K621" s="8" t="n">
        <f aca="false">J621-H621</f>
        <v>79.0463157894737</v>
      </c>
      <c r="L621" s="9" t="n">
        <f aca="false">IF(AND(H621=0,J621=0),0,IF(H621=0,"New",(J621-H621)/H621))</f>
        <v>0.430441710898898</v>
      </c>
      <c r="M621" s="7" t="str">
        <f aca="false">IF(AND(OR(C621&lt;&gt;0,H621&lt;&gt;0),D621=0,I621=0),"DROP",IF(AND(OR(D621&lt;&gt;0,I621&lt;&gt;0),C621=0,H621=0),"NEW",""))</f>
        <v/>
      </c>
    </row>
    <row r="622" customFormat="false" ht="15" hidden="false" customHeight="false" outlineLevel="0" collapsed="false">
      <c r="A622" s="7" t="s">
        <v>363</v>
      </c>
      <c r="B622" s="7" t="str">
        <f aca="false">IFERROR(INDEX('Source'!$C:$C,MATCH($A622,'Source'!$B:$B,0)),"")</f>
        <v>רפידת מגבת כותנה</v>
      </c>
      <c r="C622" s="8" t="n">
        <f aca="false">SUMIFS('Source'!$D:$D,'Source'!$A:$A,"102 - Orthopedic institutes",'Source'!$B:$B,$A622)</f>
        <v>2</v>
      </c>
      <c r="D622" s="8" t="n">
        <f aca="false">SUMIFS('Source'!$F:$F,'Source'!$A:$A,"102 - Orthopedic institutes",'Source'!$B:$B,$A622)</f>
        <v>0</v>
      </c>
      <c r="E622" s="8" t="n">
        <f aca="false">D622*$J$5</f>
        <v>0</v>
      </c>
      <c r="F622" s="8" t="n">
        <f aca="false">E622-C622</f>
        <v>-2</v>
      </c>
      <c r="G622" s="9" t="n">
        <f aca="false">IF(AND(C622=0,E622=0),0,IF(C622=0,"New",(E622-C622)/C622))</f>
        <v>-1</v>
      </c>
      <c r="H622" s="8" t="n">
        <f aca="false">SUMIFS('Source'!$E:$E,'Source'!$A:$A,"102 - Orthopedic institutes",'Source'!$B:$B,$A622)</f>
        <v>24.28</v>
      </c>
      <c r="I622" s="8" t="n">
        <f aca="false">SUMIFS('Source'!$G:$G,'Source'!$A:$A,"102 - Orthopedic institutes",'Source'!$B:$B,$A622)</f>
        <v>0</v>
      </c>
      <c r="J622" s="8" t="n">
        <f aca="false">I622*$J$5</f>
        <v>0</v>
      </c>
      <c r="K622" s="8" t="n">
        <f aca="false">J622-H622</f>
        <v>-24.28</v>
      </c>
      <c r="L622" s="9" t="n">
        <f aca="false">IF(AND(H622=0,J622=0),0,IF(H622=0,"New",(J622-H622)/H622))</f>
        <v>-1</v>
      </c>
      <c r="M622" s="7" t="str">
        <f aca="false">IF(AND(OR(C622&lt;&gt;0,H622&lt;&gt;0),D622=0,I622=0),"DROP",IF(AND(OR(D622&lt;&gt;0,I622&lt;&gt;0),C622=0,H622=0),"NEW",""))</f>
        <v>DROP</v>
      </c>
    </row>
    <row r="623" customFormat="false" ht="15" hidden="false" customHeight="false" outlineLevel="0" collapsed="false">
      <c r="A623" s="7" t="s">
        <v>407</v>
      </c>
      <c r="B623" s="7" t="str">
        <f aca="false">IFERROR(INDEX('Source'!$C:$C,MATCH($A623,'Source'!$B:$B,0)),"")</f>
        <v>ריפוד סיליקון לעקב תחתון</v>
      </c>
      <c r="C623" s="8" t="n">
        <f aca="false">SUMIFS('Source'!$D:$D,'Source'!$A:$A,"102 - Orthopedic institutes",'Source'!$B:$B,$A623)</f>
        <v>0</v>
      </c>
      <c r="D623" s="8" t="n">
        <f aca="false">SUMIFS('Source'!$F:$F,'Source'!$A:$A,"102 - Orthopedic institutes",'Source'!$B:$B,$A623)</f>
        <v>1</v>
      </c>
      <c r="E623" s="8" t="n">
        <f aca="false">D623*$J$5</f>
        <v>1.26315789473684</v>
      </c>
      <c r="F623" s="8" t="n">
        <f aca="false">E623-C623</f>
        <v>1.26315789473684</v>
      </c>
      <c r="G623" s="9" t="str">
        <f aca="false">IF(AND(C623=0,E623=0),0,IF(C623=0,"New",(E623-C623)/C623))</f>
        <v>New</v>
      </c>
      <c r="H623" s="8" t="n">
        <f aca="false">SUMIFS('Source'!$E:$E,'Source'!$A:$A,"102 - Orthopedic institutes",'Source'!$B:$B,$A623)</f>
        <v>0</v>
      </c>
      <c r="I623" s="8" t="n">
        <f aca="false">SUMIFS('Source'!$G:$G,'Source'!$A:$A,"102 - Orthopedic institutes",'Source'!$B:$B,$A623)</f>
        <v>23.86</v>
      </c>
      <c r="J623" s="8" t="n">
        <f aca="false">I623*$J$5</f>
        <v>30.1389473684211</v>
      </c>
      <c r="K623" s="8" t="n">
        <f aca="false">J623-H623</f>
        <v>30.1389473684211</v>
      </c>
      <c r="L623" s="9" t="str">
        <f aca="false">IF(AND(H623=0,J623=0),0,IF(H623=0,"New",(J623-H623)/H623))</f>
        <v>New</v>
      </c>
      <c r="M623" s="7" t="str">
        <f aca="false">IF(AND(OR(C623&lt;&gt;0,H623&lt;&gt;0),D623=0,I623=0),"DROP",IF(AND(OR(D623&lt;&gt;0,I623&lt;&gt;0),C623=0,H623=0),"NEW",""))</f>
        <v>NEW</v>
      </c>
    </row>
    <row r="624" customFormat="false" ht="15" hidden="false" customHeight="false" outlineLevel="0" collapsed="false">
      <c r="A624" s="7" t="s">
        <v>282</v>
      </c>
      <c r="B624" s="7" t="str">
        <f aca="false">IFERROR(INDEX('Source'!$C:$C,MATCH($A624,'Source'!$B:$B,0)),"")</f>
        <v>סט פלסטרים הידרוקולואידים 313</v>
      </c>
      <c r="C624" s="8" t="n">
        <f aca="false">SUMIFS('Source'!$D:$D,'Source'!$A:$A,"102 - Orthopedic institutes",'Source'!$B:$B,$A624)</f>
        <v>-1</v>
      </c>
      <c r="D624" s="8" t="n">
        <f aca="false">SUMIFS('Source'!$F:$F,'Source'!$A:$A,"102 - Orthopedic institutes",'Source'!$B:$B,$A624)</f>
        <v>0</v>
      </c>
      <c r="E624" s="8" t="n">
        <f aca="false">D624*$J$5</f>
        <v>0</v>
      </c>
      <c r="F624" s="8" t="n">
        <f aca="false">E624-C624</f>
        <v>1</v>
      </c>
      <c r="G624" s="9" t="n">
        <f aca="false">IF(AND(C624=0,E624=0),0,IF(C624=0,"New",(E624-C624)/C624))</f>
        <v>-1</v>
      </c>
      <c r="H624" s="8" t="n">
        <f aca="false">SUMIFS('Source'!$E:$E,'Source'!$A:$A,"102 - Orthopedic institutes",'Source'!$B:$B,$A624)</f>
        <v>-23.59</v>
      </c>
      <c r="I624" s="8" t="n">
        <f aca="false">SUMIFS('Source'!$G:$G,'Source'!$A:$A,"102 - Orthopedic institutes",'Source'!$B:$B,$A624)</f>
        <v>0</v>
      </c>
      <c r="J624" s="8" t="n">
        <f aca="false">I624*$J$5</f>
        <v>0</v>
      </c>
      <c r="K624" s="8" t="n">
        <f aca="false">J624-H624</f>
        <v>23.59</v>
      </c>
      <c r="L624" s="9" t="n">
        <f aca="false">IF(AND(H624=0,J624=0),0,IF(H624=0,"New",(J624-H624)/H624))</f>
        <v>-1</v>
      </c>
      <c r="M624" s="7" t="str">
        <f aca="false">IF(AND(OR(C624&lt;&gt;0,H624&lt;&gt;0),D624=0,I624=0),"DROP",IF(AND(OR(D624&lt;&gt;0,I624&lt;&gt;0),C624=0,H624=0),"NEW",""))</f>
        <v>DROP</v>
      </c>
    </row>
    <row r="625" customFormat="false" ht="15" hidden="false" customHeight="false" outlineLevel="0" collapsed="false">
      <c r="A625" s="7" t="s">
        <v>302</v>
      </c>
      <c r="B625" s="7" t="str">
        <f aca="false">IFERROR(INDEX('Source'!$C:$C,MATCH($A625,'Source'!$B:$B,0)),"")</f>
        <v>מיישר בוהן</v>
      </c>
      <c r="C625" s="8" t="n">
        <f aca="false">SUMIFS('Source'!$D:$D,'Source'!$A:$A,"102 - Orthopedic institutes",'Source'!$B:$B,$A625)</f>
        <v>14</v>
      </c>
      <c r="D625" s="8" t="n">
        <f aca="false">SUMIFS('Source'!$F:$F,'Source'!$A:$A,"102 - Orthopedic institutes",'Source'!$B:$B,$A625)</f>
        <v>13</v>
      </c>
      <c r="E625" s="8" t="n">
        <f aca="false">D625*$J$5</f>
        <v>16.4210526315789</v>
      </c>
      <c r="F625" s="8" t="n">
        <f aca="false">E625-C625</f>
        <v>2.42105263157895</v>
      </c>
      <c r="G625" s="9" t="n">
        <f aca="false">IF(AND(C625=0,E625=0),0,IF(C625=0,"New",(E625-C625)/C625))</f>
        <v>0.172932330827068</v>
      </c>
      <c r="H625" s="8" t="n">
        <f aca="false">SUMIFS('Source'!$E:$E,'Source'!$A:$A,"102 - Orthopedic institutes",'Source'!$B:$B,$A625)</f>
        <v>294.63</v>
      </c>
      <c r="I625" s="8" t="n">
        <f aca="false">SUMIFS('Source'!$G:$G,'Source'!$A:$A,"102 - Orthopedic institutes",'Source'!$B:$B,$A625)</f>
        <v>273.58</v>
      </c>
      <c r="J625" s="8" t="n">
        <f aca="false">I625*$J$5</f>
        <v>345.574736842105</v>
      </c>
      <c r="K625" s="8" t="n">
        <f aca="false">J625-H625</f>
        <v>50.9447368421053</v>
      </c>
      <c r="L625" s="9" t="n">
        <f aca="false">IF(AND(H625=0,J625=0),0,IF(H625=0,"New",(J625-H625)/H625))</f>
        <v>0.172910894484965</v>
      </c>
      <c r="M625" s="7" t="str">
        <f aca="false">IF(AND(OR(C625&lt;&gt;0,H625&lt;&gt;0),D625=0,I625=0),"DROP",IF(AND(OR(D625&lt;&gt;0,I625&lt;&gt;0),C625=0,H625=0),"NEW",""))</f>
        <v/>
      </c>
    </row>
    <row r="626" customFormat="false" ht="15" hidden="false" customHeight="false" outlineLevel="0" collapsed="false">
      <c r="A626" s="7" t="s">
        <v>410</v>
      </c>
      <c r="B626" s="7" t="str">
        <f aca="false">IFERROR(INDEX('Source'!$C:$C,MATCH($A626,'Source'!$B:$B,0)),"")</f>
        <v>מגן קרסול שחור</v>
      </c>
      <c r="C626" s="8" t="n">
        <f aca="false">SUMIFS('Source'!$D:$D,'Source'!$A:$A,"102 - Orthopedic institutes",'Source'!$B:$B,$A626)</f>
        <v>2</v>
      </c>
      <c r="D626" s="8" t="n">
        <f aca="false">SUMIFS('Source'!$F:$F,'Source'!$A:$A,"102 - Orthopedic institutes",'Source'!$B:$B,$A626)</f>
        <v>1</v>
      </c>
      <c r="E626" s="8" t="n">
        <f aca="false">D626*$J$5</f>
        <v>1.26315789473684</v>
      </c>
      <c r="F626" s="8" t="n">
        <f aca="false">E626-C626</f>
        <v>-0.736842105263158</v>
      </c>
      <c r="G626" s="9" t="n">
        <f aca="false">IF(AND(C626=0,E626=0),0,IF(C626=0,"New",(E626-C626)/C626))</f>
        <v>-0.368421052631579</v>
      </c>
      <c r="H626" s="8" t="n">
        <f aca="false">SUMIFS('Source'!$E:$E,'Source'!$A:$A,"102 - Orthopedic institutes",'Source'!$B:$B,$A626)</f>
        <v>49.89</v>
      </c>
      <c r="I626" s="8" t="n">
        <f aca="false">SUMIFS('Source'!$G:$G,'Source'!$A:$A,"102 - Orthopedic institutes",'Source'!$B:$B,$A626)</f>
        <v>30.89</v>
      </c>
      <c r="J626" s="8" t="n">
        <f aca="false">I626*$J$5</f>
        <v>39.0189473684211</v>
      </c>
      <c r="K626" s="8" t="n">
        <f aca="false">J626-H626</f>
        <v>-10.8710526315789</v>
      </c>
      <c r="L626" s="9" t="n">
        <f aca="false">IF(AND(H626=0,J626=0),0,IF(H626=0,"New",(J626-H626)/H626))</f>
        <v>-0.217900433585467</v>
      </c>
      <c r="M626" s="7" t="str">
        <f aca="false">IF(AND(OR(C626&lt;&gt;0,H626&lt;&gt;0),D626=0,I626=0),"DROP",IF(AND(OR(D626&lt;&gt;0,I626&lt;&gt;0),C626=0,H626=0),"NEW",""))</f>
        <v/>
      </c>
    </row>
    <row r="627" customFormat="false" ht="15" hidden="false" customHeight="false" outlineLevel="0" collapsed="false">
      <c r="A627" s="7" t="s">
        <v>91</v>
      </c>
      <c r="B627" s="7" t="str">
        <f aca="false">IFERROR(INDEX('Source'!$C:$C,MATCH($A627,'Source'!$B:$B,0)),"")</f>
        <v>מדרסי ג'ל קומפורט</v>
      </c>
      <c r="C627" s="8" t="n">
        <f aca="false">SUMIFS('Source'!$D:$D,'Source'!$A:$A,"102 - Orthopedic institutes",'Source'!$B:$B,$A627)</f>
        <v>2</v>
      </c>
      <c r="D627" s="8" t="n">
        <f aca="false">SUMIFS('Source'!$F:$F,'Source'!$A:$A,"102 - Orthopedic institutes",'Source'!$B:$B,$A627)</f>
        <v>2</v>
      </c>
      <c r="E627" s="8" t="n">
        <f aca="false">D627*$J$5</f>
        <v>2.52631578947368</v>
      </c>
      <c r="F627" s="8" t="n">
        <f aca="false">E627-C627</f>
        <v>0.526315789473684</v>
      </c>
      <c r="G627" s="9" t="n">
        <f aca="false">IF(AND(C627=0,E627=0),0,IF(C627=0,"New",(E627-C627)/C627))</f>
        <v>0.263157894736842</v>
      </c>
      <c r="H627" s="8" t="n">
        <f aca="false">SUMIFS('Source'!$E:$E,'Source'!$A:$A,"102 - Orthopedic institutes",'Source'!$B:$B,$A627)</f>
        <v>219.04</v>
      </c>
      <c r="I627" s="8" t="n">
        <f aca="false">SUMIFS('Source'!$G:$G,'Source'!$A:$A,"102 - Orthopedic institutes",'Source'!$B:$B,$A627)</f>
        <v>237.08</v>
      </c>
      <c r="J627" s="8" t="n">
        <f aca="false">I627*$J$5</f>
        <v>299.469473684211</v>
      </c>
      <c r="K627" s="8" t="n">
        <f aca="false">J627-H627</f>
        <v>80.4294736842105</v>
      </c>
      <c r="L627" s="9" t="n">
        <f aca="false">IF(AND(H627=0,J627=0),0,IF(H627=0,"New",(J627-H627)/H627))</f>
        <v>0.367190803890662</v>
      </c>
      <c r="M627" s="7" t="str">
        <f aca="false">IF(AND(OR(C627&lt;&gt;0,H627&lt;&gt;0),D627=0,I627=0),"DROP",IF(AND(OR(D627&lt;&gt;0,I627&lt;&gt;0),C627=0,H627=0),"NEW",""))</f>
        <v/>
      </c>
    </row>
    <row r="628" customFormat="false" ht="15" hidden="false" customHeight="false" outlineLevel="0" collapsed="false">
      <c r="A628" s="7" t="s">
        <v>446</v>
      </c>
      <c r="B628" s="7" t="str">
        <f aca="false">IFERROR(INDEX('Source'!$C:$C,MATCH($A628,'Source'!$B:$B,0)),"")</f>
        <v>טייפ חבישה לספורט בז'</v>
      </c>
      <c r="C628" s="8" t="n">
        <f aca="false">SUMIFS('Source'!$D:$D,'Source'!$A:$A,"102 - Orthopedic institutes",'Source'!$B:$B,$A628)</f>
        <v>1</v>
      </c>
      <c r="D628" s="8" t="n">
        <f aca="false">SUMIFS('Source'!$F:$F,'Source'!$A:$A,"102 - Orthopedic institutes",'Source'!$B:$B,$A628)</f>
        <v>0</v>
      </c>
      <c r="E628" s="8" t="n">
        <f aca="false">D628*$J$5</f>
        <v>0</v>
      </c>
      <c r="F628" s="8" t="n">
        <f aca="false">E628-C628</f>
        <v>-1</v>
      </c>
      <c r="G628" s="9" t="n">
        <f aca="false">IF(AND(C628=0,E628=0),0,IF(C628=0,"New",(E628-C628)/C628))</f>
        <v>-1</v>
      </c>
      <c r="H628" s="8" t="n">
        <f aca="false">SUMIFS('Source'!$E:$E,'Source'!$A:$A,"102 - Orthopedic institutes",'Source'!$B:$B,$A628)</f>
        <v>17.29</v>
      </c>
      <c r="I628" s="8" t="n">
        <f aca="false">SUMIFS('Source'!$G:$G,'Source'!$A:$A,"102 - Orthopedic institutes",'Source'!$B:$B,$A628)</f>
        <v>0</v>
      </c>
      <c r="J628" s="8" t="n">
        <f aca="false">I628*$J$5</f>
        <v>0</v>
      </c>
      <c r="K628" s="8" t="n">
        <f aca="false">J628-H628</f>
        <v>-17.29</v>
      </c>
      <c r="L628" s="9" t="n">
        <f aca="false">IF(AND(H628=0,J628=0),0,IF(H628=0,"New",(J628-H628)/H628))</f>
        <v>-1</v>
      </c>
      <c r="M628" s="7" t="str">
        <f aca="false">IF(AND(OR(C628&lt;&gt;0,H628&lt;&gt;0),D628=0,I628=0),"DROP",IF(AND(OR(D628&lt;&gt;0,I628&lt;&gt;0),C628=0,H628=0),"NEW",""))</f>
        <v>DROP</v>
      </c>
    </row>
    <row r="629" customFormat="false" ht="15" hidden="false" customHeight="false" outlineLevel="0" collapsed="false">
      <c r="A629" s="7" t="s">
        <v>845</v>
      </c>
      <c r="B629" s="7" t="str">
        <f aca="false">IFERROR(INDEX('Source'!$C:$C,MATCH($A629,'Source'!$B:$B,0)),"")</f>
        <v>צוארון עממי</v>
      </c>
      <c r="C629" s="8" t="n">
        <f aca="false">SUMIFS('Source'!$D:$D,'Source'!$A:$A,"102 - Orthopedic institutes",'Source'!$B:$B,$A629)</f>
        <v>7</v>
      </c>
      <c r="D629" s="8" t="n">
        <f aca="false">SUMIFS('Source'!$F:$F,'Source'!$A:$A,"102 - Orthopedic institutes",'Source'!$B:$B,$A629)</f>
        <v>4</v>
      </c>
      <c r="E629" s="8" t="n">
        <f aca="false">D629*$J$5</f>
        <v>5.05263157894737</v>
      </c>
      <c r="F629" s="8" t="n">
        <f aca="false">E629-C629</f>
        <v>-1.94736842105263</v>
      </c>
      <c r="G629" s="9" t="n">
        <f aca="false">IF(AND(C629=0,E629=0),0,IF(C629=0,"New",(E629-C629)/C629))</f>
        <v>-0.278195488721805</v>
      </c>
      <c r="H629" s="8" t="n">
        <f aca="false">SUMIFS('Source'!$E:$E,'Source'!$A:$A,"102 - Orthopedic institutes",'Source'!$B:$B,$A629)</f>
        <v>232.52</v>
      </c>
      <c r="I629" s="8" t="n">
        <f aca="false">SUMIFS('Source'!$G:$G,'Source'!$A:$A,"102 - Orthopedic institutes",'Source'!$B:$B,$A629)</f>
        <v>215.92</v>
      </c>
      <c r="J629" s="8" t="n">
        <f aca="false">I629*$J$5</f>
        <v>272.741052631579</v>
      </c>
      <c r="K629" s="8" t="n">
        <f aca="false">J629-H629</f>
        <v>40.2210526315789</v>
      </c>
      <c r="L629" s="9" t="n">
        <f aca="false">IF(AND(H629=0,J629=0),0,IF(H629=0,"New",(J629-H629)/H629))</f>
        <v>0.172978894854545</v>
      </c>
      <c r="M629" s="7" t="str">
        <f aca="false">IF(AND(OR(C629&lt;&gt;0,H629&lt;&gt;0),D629=0,I629=0),"DROP",IF(AND(OR(D629&lt;&gt;0,I629&lt;&gt;0),C629=0,H629=0),"NEW",""))</f>
        <v/>
      </c>
    </row>
    <row r="630" customFormat="false" ht="15" hidden="false" customHeight="false" outlineLevel="0" collapsed="false">
      <c r="A630" s="7" t="s">
        <v>482</v>
      </c>
      <c r="B630" s="7" t="str">
        <f aca="false">IFERROR(INDEX('Source'!$C:$C,MATCH($A630,'Source'!$B:$B,0)),"")</f>
        <v>ח.בטן 25 ס'מ</v>
      </c>
      <c r="C630" s="8" t="n">
        <f aca="false">SUMIFS('Source'!$D:$D,'Source'!$A:$A,"102 - Orthopedic institutes",'Source'!$B:$B,$A630)</f>
        <v>1</v>
      </c>
      <c r="D630" s="8" t="n">
        <f aca="false">SUMIFS('Source'!$F:$F,'Source'!$A:$A,"102 - Orthopedic institutes",'Source'!$B:$B,$A630)</f>
        <v>1</v>
      </c>
      <c r="E630" s="8" t="n">
        <f aca="false">D630*$J$5</f>
        <v>1.26315789473684</v>
      </c>
      <c r="F630" s="8" t="n">
        <f aca="false">E630-C630</f>
        <v>0.263157894736842</v>
      </c>
      <c r="G630" s="9" t="n">
        <f aca="false">IF(AND(C630=0,E630=0),0,IF(C630=0,"New",(E630-C630)/C630))</f>
        <v>0.263157894736842</v>
      </c>
      <c r="H630" s="8" t="n">
        <f aca="false">SUMIFS('Source'!$E:$E,'Source'!$A:$A,"102 - Orthopedic institutes",'Source'!$B:$B,$A630)</f>
        <v>69</v>
      </c>
      <c r="I630" s="8" t="n">
        <f aca="false">SUMIFS('Source'!$G:$G,'Source'!$A:$A,"102 - Orthopedic institutes",'Source'!$B:$B,$A630)</f>
        <v>85</v>
      </c>
      <c r="J630" s="8" t="n">
        <f aca="false">I630*$J$5</f>
        <v>107.368421052632</v>
      </c>
      <c r="K630" s="8" t="n">
        <f aca="false">J630-H630</f>
        <v>38.3684210526316</v>
      </c>
      <c r="L630" s="9" t="n">
        <f aca="false">IF(AND(H630=0,J630=0),0,IF(H630=0,"New",(J630-H630)/H630))</f>
        <v>0.556064073226545</v>
      </c>
      <c r="M630" s="7" t="str">
        <f aca="false">IF(AND(OR(C630&lt;&gt;0,H630&lt;&gt;0),D630=0,I630=0),"DROP",IF(AND(OR(D630&lt;&gt;0,I630&lt;&gt;0),C630=0,H630=0),"NEW",""))</f>
        <v/>
      </c>
    </row>
    <row r="631" customFormat="false" ht="15" hidden="false" customHeight="false" outlineLevel="0" collapsed="false">
      <c r="A631" s="7" t="s">
        <v>846</v>
      </c>
      <c r="B631" s="7" t="str">
        <f aca="false">IFERROR(INDEX('Source'!$C:$C,MATCH($A631,'Source'!$B:$B,0)),"")</f>
        <v>מיצב כתפיים</v>
      </c>
      <c r="C631" s="8" t="n">
        <f aca="false">SUMIFS('Source'!$D:$D,'Source'!$A:$A,"102 - Orthopedic institutes",'Source'!$B:$B,$A631)</f>
        <v>4</v>
      </c>
      <c r="D631" s="8" t="n">
        <f aca="false">SUMIFS('Source'!$F:$F,'Source'!$A:$A,"102 - Orthopedic institutes",'Source'!$B:$B,$A631)</f>
        <v>4</v>
      </c>
      <c r="E631" s="8" t="n">
        <f aca="false">D631*$J$5</f>
        <v>5.05263157894737</v>
      </c>
      <c r="F631" s="8" t="n">
        <f aca="false">E631-C631</f>
        <v>1.05263157894737</v>
      </c>
      <c r="G631" s="9" t="n">
        <f aca="false">IF(AND(C631=0,E631=0),0,IF(C631=0,"New",(E631-C631)/C631))</f>
        <v>0.263157894736842</v>
      </c>
      <c r="H631" s="8" t="n">
        <f aca="false">SUMIFS('Source'!$E:$E,'Source'!$A:$A,"102 - Orthopedic institutes",'Source'!$B:$B,$A631)</f>
        <v>510</v>
      </c>
      <c r="I631" s="8" t="n">
        <f aca="false">SUMIFS('Source'!$G:$G,'Source'!$A:$A,"102 - Orthopedic institutes",'Source'!$B:$B,$A631)</f>
        <v>520</v>
      </c>
      <c r="J631" s="8" t="n">
        <f aca="false">I631*$J$5</f>
        <v>656.842105263158</v>
      </c>
      <c r="K631" s="8" t="n">
        <f aca="false">J631-H631</f>
        <v>146.842105263158</v>
      </c>
      <c r="L631" s="9" t="n">
        <f aca="false">IF(AND(H631=0,J631=0),0,IF(H631=0,"New",(J631-H631)/H631))</f>
        <v>0.287925696594427</v>
      </c>
      <c r="M631" s="7" t="str">
        <f aca="false">IF(AND(OR(C631&lt;&gt;0,H631&lt;&gt;0),D631=0,I631=0),"DROP",IF(AND(OR(D631&lt;&gt;0,I631&lt;&gt;0),C631=0,H631=0),"NEW",""))</f>
        <v/>
      </c>
    </row>
    <row r="632" customFormat="false" ht="15" hidden="false" customHeight="false" outlineLevel="0" collapsed="false">
      <c r="A632" s="7" t="s">
        <v>290</v>
      </c>
      <c r="B632" s="7" t="str">
        <f aca="false">IFERROR(INDEX('Source'!$C:$C,MATCH($A632,'Source'!$B:$B,0)),"")</f>
        <v>כפפת לחץ</v>
      </c>
      <c r="C632" s="8" t="n">
        <f aca="false">SUMIFS('Source'!$D:$D,'Source'!$A:$A,"102 - Orthopedic institutes",'Source'!$B:$B,$A632)</f>
        <v>1</v>
      </c>
      <c r="D632" s="8" t="n">
        <f aca="false">SUMIFS('Source'!$F:$F,'Source'!$A:$A,"102 - Orthopedic institutes",'Source'!$B:$B,$A632)</f>
        <v>1</v>
      </c>
      <c r="E632" s="8" t="n">
        <f aca="false">D632*$J$5</f>
        <v>1.26315789473684</v>
      </c>
      <c r="F632" s="8" t="n">
        <f aca="false">E632-C632</f>
        <v>0.263157894736842</v>
      </c>
      <c r="G632" s="9" t="n">
        <f aca="false">IF(AND(C632=0,E632=0),0,IF(C632=0,"New",(E632-C632)/C632))</f>
        <v>0.263157894736842</v>
      </c>
      <c r="H632" s="8" t="n">
        <f aca="false">SUMIFS('Source'!$E:$E,'Source'!$A:$A,"102 - Orthopedic institutes",'Source'!$B:$B,$A632)</f>
        <v>28.63</v>
      </c>
      <c r="I632" s="8" t="n">
        <f aca="false">SUMIFS('Source'!$G:$G,'Source'!$A:$A,"102 - Orthopedic institutes",'Source'!$B:$B,$A632)</f>
        <v>37.44</v>
      </c>
      <c r="J632" s="8" t="n">
        <f aca="false">I632*$J$5</f>
        <v>47.2926315789474</v>
      </c>
      <c r="K632" s="8" t="n">
        <f aca="false">J632-H632</f>
        <v>18.6626315789474</v>
      </c>
      <c r="L632" s="9" t="n">
        <f aca="false">IF(AND(H632=0,J632=0),0,IF(H632=0,"New",(J632-H632)/H632))</f>
        <v>0.651855800871371</v>
      </c>
      <c r="M632" s="7" t="str">
        <f aca="false">IF(AND(OR(C632&lt;&gt;0,H632&lt;&gt;0),D632=0,I632=0),"DROP",IF(AND(OR(D632&lt;&gt;0,I632&lt;&gt;0),C632=0,H632=0),"NEW",""))</f>
        <v/>
      </c>
    </row>
    <row r="633" customFormat="false" ht="15" hidden="false" customHeight="false" outlineLevel="0" collapsed="false">
      <c r="A633" s="7" t="s">
        <v>847</v>
      </c>
      <c r="B633" s="7" t="str">
        <f aca="false">IFERROR(INDEX('Source'!$C:$C,MATCH($A633,'Source'!$B:$B,0)),"")</f>
        <v>סופורטר</v>
      </c>
      <c r="C633" s="8" t="n">
        <f aca="false">SUMIFS('Source'!$D:$D,'Source'!$A:$A,"102 - Orthopedic institutes",'Source'!$B:$B,$A633)</f>
        <v>1</v>
      </c>
      <c r="D633" s="8" t="n">
        <f aca="false">SUMIFS('Source'!$F:$F,'Source'!$A:$A,"102 - Orthopedic institutes",'Source'!$B:$B,$A633)</f>
        <v>1</v>
      </c>
      <c r="E633" s="8" t="n">
        <f aca="false">D633*$J$5</f>
        <v>1.26315789473684</v>
      </c>
      <c r="F633" s="8" t="n">
        <f aca="false">E633-C633</f>
        <v>0.263157894736842</v>
      </c>
      <c r="G633" s="9" t="n">
        <f aca="false">IF(AND(C633=0,E633=0),0,IF(C633=0,"New",(E633-C633)/C633))</f>
        <v>0.263157894736842</v>
      </c>
      <c r="H633" s="8" t="n">
        <f aca="false">SUMIFS('Source'!$E:$E,'Source'!$A:$A,"102 - Orthopedic institutes",'Source'!$B:$B,$A633)</f>
        <v>84.32</v>
      </c>
      <c r="I633" s="8" t="n">
        <f aca="false">SUMIFS('Source'!$G:$G,'Source'!$A:$A,"102 - Orthopedic institutes",'Source'!$B:$B,$A633)</f>
        <v>78.68</v>
      </c>
      <c r="J633" s="8" t="n">
        <f aca="false">I633*$J$5</f>
        <v>99.3852631578947</v>
      </c>
      <c r="K633" s="8" t="n">
        <f aca="false">J633-H633</f>
        <v>15.0652631578947</v>
      </c>
      <c r="L633" s="9" t="n">
        <f aca="false">IF(AND(H633=0,J633=0),0,IF(H633=0,"New",(J633-H633)/H633))</f>
        <v>0.178667731948467</v>
      </c>
      <c r="M633" s="7" t="str">
        <f aca="false">IF(AND(OR(C633&lt;&gt;0,H633&lt;&gt;0),D633=0,I633=0),"DROP",IF(AND(OR(D633&lt;&gt;0,I633&lt;&gt;0),C633=0,H633=0),"NEW",""))</f>
        <v/>
      </c>
    </row>
    <row r="634" customFormat="false" ht="15" hidden="false" customHeight="false" outlineLevel="0" collapsed="false">
      <c r="A634" s="7" t="s">
        <v>848</v>
      </c>
      <c r="B634" s="7" t="str">
        <f aca="false">IFERROR(INDEX('Source'!$C:$C,MATCH($A634,'Source'!$B:$B,0)),"")</f>
        <v>סד לקרסול</v>
      </c>
      <c r="C634" s="8" t="n">
        <f aca="false">SUMIFS('Source'!$D:$D,'Source'!$A:$A,"102 - Orthopedic institutes",'Source'!$B:$B,$A634)</f>
        <v>1</v>
      </c>
      <c r="D634" s="8" t="n">
        <f aca="false">SUMIFS('Source'!$F:$F,'Source'!$A:$A,"102 - Orthopedic institutes",'Source'!$B:$B,$A634)</f>
        <v>1</v>
      </c>
      <c r="E634" s="8" t="n">
        <f aca="false">D634*$J$5</f>
        <v>1.26315789473684</v>
      </c>
      <c r="F634" s="8" t="n">
        <f aca="false">E634-C634</f>
        <v>0.263157894736842</v>
      </c>
      <c r="G634" s="9" t="n">
        <f aca="false">IF(AND(C634=0,E634=0),0,IF(C634=0,"New",(E634-C634)/C634))</f>
        <v>0.263157894736842</v>
      </c>
      <c r="H634" s="8" t="n">
        <f aca="false">SUMIFS('Source'!$E:$E,'Source'!$A:$A,"102 - Orthopedic institutes",'Source'!$B:$B,$A634)</f>
        <v>110</v>
      </c>
      <c r="I634" s="8" t="n">
        <f aca="false">SUMIFS('Source'!$G:$G,'Source'!$A:$A,"102 - Orthopedic institutes",'Source'!$B:$B,$A634)</f>
        <v>115</v>
      </c>
      <c r="J634" s="8" t="n">
        <f aca="false">I634*$J$5</f>
        <v>145.263157894737</v>
      </c>
      <c r="K634" s="8" t="n">
        <f aca="false">J634-H634</f>
        <v>35.2631578947368</v>
      </c>
      <c r="L634" s="9" t="n">
        <f aca="false">IF(AND(H634=0,J634=0),0,IF(H634=0,"New",(J634-H634)/H634))</f>
        <v>0.320574162679426</v>
      </c>
      <c r="M634" s="7" t="str">
        <f aca="false">IF(AND(OR(C634&lt;&gt;0,H634&lt;&gt;0),D634=0,I634=0),"DROP",IF(AND(OR(D634&lt;&gt;0,I634&lt;&gt;0),C634=0,H634=0),"NEW",""))</f>
        <v/>
      </c>
    </row>
    <row r="635" customFormat="false" ht="15" hidden="false" customHeight="false" outlineLevel="0" collapsed="false">
      <c r="A635" s="7" t="s">
        <v>319</v>
      </c>
      <c r="B635" s="7" t="str">
        <f aca="false">IFERROR(INDEX('Source'!$C:$C,MATCH($A635,'Source'!$B:$B,0)),"")</f>
        <v>כפפת לחץ</v>
      </c>
      <c r="C635" s="8" t="n">
        <f aca="false">SUMIFS('Source'!$D:$D,'Source'!$A:$A,"102 - Orthopedic institutes",'Source'!$B:$B,$A635)</f>
        <v>1</v>
      </c>
      <c r="D635" s="8" t="n">
        <f aca="false">SUMIFS('Source'!$F:$F,'Source'!$A:$A,"102 - Orthopedic institutes",'Source'!$B:$B,$A635)</f>
        <v>1</v>
      </c>
      <c r="E635" s="8" t="n">
        <f aca="false">D635*$J$5</f>
        <v>1.26315789473684</v>
      </c>
      <c r="F635" s="8" t="n">
        <f aca="false">E635-C635</f>
        <v>0.263157894736842</v>
      </c>
      <c r="G635" s="9" t="n">
        <f aca="false">IF(AND(C635=0,E635=0),0,IF(C635=0,"New",(E635-C635)/C635))</f>
        <v>0.263157894736842</v>
      </c>
      <c r="H635" s="8" t="n">
        <f aca="false">SUMIFS('Source'!$E:$E,'Source'!$A:$A,"102 - Orthopedic institutes",'Source'!$B:$B,$A635)</f>
        <v>33.04</v>
      </c>
      <c r="I635" s="8" t="n">
        <f aca="false">SUMIFS('Source'!$G:$G,'Source'!$A:$A,"102 - Orthopedic institutes",'Source'!$B:$B,$A635)</f>
        <v>37.45</v>
      </c>
      <c r="J635" s="8" t="n">
        <f aca="false">I635*$J$5</f>
        <v>47.3052631578947</v>
      </c>
      <c r="K635" s="8" t="n">
        <f aca="false">J635-H635</f>
        <v>14.2652631578947</v>
      </c>
      <c r="L635" s="9" t="n">
        <f aca="false">IF(AND(H635=0,J635=0),0,IF(H635=0,"New",(J635-H635)/H635))</f>
        <v>0.431757359500446</v>
      </c>
      <c r="M635" s="7" t="str">
        <f aca="false">IF(AND(OR(C635&lt;&gt;0,H635&lt;&gt;0),D635=0,I635=0),"DROP",IF(AND(OR(D635&lt;&gt;0,I635&lt;&gt;0),C635=0,H635=0),"NEW",""))</f>
        <v/>
      </c>
    </row>
    <row r="636" customFormat="false" ht="15" hidden="false" customHeight="false" outlineLevel="0" collapsed="false">
      <c r="A636" s="7" t="s">
        <v>131</v>
      </c>
      <c r="B636" s="7" t="str">
        <f aca="false">IFERROR(INDEX('Source'!$C:$C,MATCH($A636,'Source'!$B:$B,0)),"")</f>
        <v>מגן קרסול חום</v>
      </c>
      <c r="C636" s="8" t="n">
        <f aca="false">SUMIFS('Source'!$D:$D,'Source'!$A:$A,"102 - Orthopedic institutes",'Source'!$B:$B,$A636)</f>
        <v>11</v>
      </c>
      <c r="D636" s="8" t="n">
        <f aca="false">SUMIFS('Source'!$F:$F,'Source'!$A:$A,"102 - Orthopedic institutes",'Source'!$B:$B,$A636)</f>
        <v>11</v>
      </c>
      <c r="E636" s="8" t="n">
        <f aca="false">D636*$J$5</f>
        <v>13.8947368421053</v>
      </c>
      <c r="F636" s="8" t="n">
        <f aca="false">E636-C636</f>
        <v>2.89473684210526</v>
      </c>
      <c r="G636" s="9" t="n">
        <f aca="false">IF(AND(C636=0,E636=0),0,IF(C636=0,"New",(E636-C636)/C636))</f>
        <v>0.263157894736842</v>
      </c>
      <c r="H636" s="8" t="n">
        <f aca="false">SUMIFS('Source'!$E:$E,'Source'!$A:$A,"102 - Orthopedic institutes",'Source'!$B:$B,$A636)</f>
        <v>336.68</v>
      </c>
      <c r="I636" s="8" t="n">
        <f aca="false">SUMIFS('Source'!$G:$G,'Source'!$A:$A,"102 - Orthopedic institutes",'Source'!$B:$B,$A636)</f>
        <v>339.8</v>
      </c>
      <c r="J636" s="8" t="n">
        <f aca="false">I636*$J$5</f>
        <v>429.221052631579</v>
      </c>
      <c r="K636" s="8" t="n">
        <f aca="false">J636-H636</f>
        <v>92.5410526315789</v>
      </c>
      <c r="L636" s="9" t="n">
        <f aca="false">IF(AND(H636=0,J636=0),0,IF(H636=0,"New",(J636-H636)/H636))</f>
        <v>0.274863528072885</v>
      </c>
      <c r="M636" s="7" t="str">
        <f aca="false">IF(AND(OR(C636&lt;&gt;0,H636&lt;&gt;0),D636=0,I636=0),"DROP",IF(AND(OR(D636&lt;&gt;0,I636&lt;&gt;0),C636=0,H636=0),"NEW",""))</f>
        <v/>
      </c>
    </row>
    <row r="637" customFormat="false" ht="15" hidden="false" customHeight="false" outlineLevel="0" collapsed="false">
      <c r="A637" s="7" t="s">
        <v>396</v>
      </c>
      <c r="B637" s="7" t="str">
        <f aca="false">IFERROR(INDEX('Source'!$C:$C,MATCH($A637,'Source'!$B:$B,0)),"")</f>
        <v>מגן ירך</v>
      </c>
      <c r="C637" s="8" t="n">
        <f aca="false">SUMIFS('Source'!$D:$D,'Source'!$A:$A,"102 - Orthopedic institutes",'Source'!$B:$B,$A637)</f>
        <v>1</v>
      </c>
      <c r="D637" s="8" t="n">
        <f aca="false">SUMIFS('Source'!$F:$F,'Source'!$A:$A,"102 - Orthopedic institutes",'Source'!$B:$B,$A637)</f>
        <v>1</v>
      </c>
      <c r="E637" s="8" t="n">
        <f aca="false">D637*$J$5</f>
        <v>1.26315789473684</v>
      </c>
      <c r="F637" s="8" t="n">
        <f aca="false">E637-C637</f>
        <v>0.263157894736842</v>
      </c>
      <c r="G637" s="9" t="n">
        <f aca="false">IF(AND(C637=0,E637=0),0,IF(C637=0,"New",(E637-C637)/C637))</f>
        <v>0.263157894736842</v>
      </c>
      <c r="H637" s="8" t="n">
        <f aca="false">SUMIFS('Source'!$E:$E,'Source'!$A:$A,"102 - Orthopedic institutes",'Source'!$B:$B,$A637)</f>
        <v>32.77</v>
      </c>
      <c r="I637" s="8" t="n">
        <f aca="false">SUMIFS('Source'!$G:$G,'Source'!$A:$A,"102 - Orthopedic institutes",'Source'!$B:$B,$A637)</f>
        <v>35.11</v>
      </c>
      <c r="J637" s="8" t="n">
        <f aca="false">I637*$J$5</f>
        <v>44.3494736842105</v>
      </c>
      <c r="K637" s="8" t="n">
        <f aca="false">J637-H637</f>
        <v>11.5794736842105</v>
      </c>
      <c r="L637" s="9" t="n">
        <f aca="false">IF(AND(H637=0,J637=0),0,IF(H637=0,"New",(J637-H637)/H637))</f>
        <v>0.353355925670141</v>
      </c>
      <c r="M637" s="7" t="str">
        <f aca="false">IF(AND(OR(C637&lt;&gt;0,H637&lt;&gt;0),D637=0,I637=0),"DROP",IF(AND(OR(D637&lt;&gt;0,I637&lt;&gt;0),C637=0,H637=0),"NEW",""))</f>
        <v/>
      </c>
    </row>
    <row r="638" customFormat="false" ht="15" hidden="false" customHeight="false" outlineLevel="0" collapsed="false">
      <c r="A638" s="7" t="s">
        <v>243</v>
      </c>
      <c r="B638" s="7" t="str">
        <f aca="false">IFERROR(INDEX('Source'!$C:$C,MATCH($A638,'Source'!$B:$B,0)),"")</f>
        <v>עקב סיליקון שטוח</v>
      </c>
      <c r="C638" s="8" t="n">
        <f aca="false">SUMIFS('Source'!$D:$D,'Source'!$A:$A,"102 - Orthopedic institutes",'Source'!$B:$B,$A638)</f>
        <v>1</v>
      </c>
      <c r="D638" s="8" t="n">
        <f aca="false">SUMIFS('Source'!$F:$F,'Source'!$A:$A,"102 - Orthopedic institutes",'Source'!$B:$B,$A638)</f>
        <v>1</v>
      </c>
      <c r="E638" s="8" t="n">
        <f aca="false">D638*$J$5</f>
        <v>1.26315789473684</v>
      </c>
      <c r="F638" s="8" t="n">
        <f aca="false">E638-C638</f>
        <v>0.263157894736842</v>
      </c>
      <c r="G638" s="9" t="n">
        <f aca="false">IF(AND(C638=0,E638=0),0,IF(C638=0,"New",(E638-C638)/C638))</f>
        <v>0.263157894736842</v>
      </c>
      <c r="H638" s="8" t="n">
        <f aca="false">SUMIFS('Source'!$E:$E,'Source'!$A:$A,"102 - Orthopedic institutes",'Source'!$B:$B,$A638)</f>
        <v>63.2</v>
      </c>
      <c r="I638" s="8" t="n">
        <f aca="false">SUMIFS('Source'!$G:$G,'Source'!$A:$A,"102 - Orthopedic institutes",'Source'!$B:$B,$A638)</f>
        <v>60.88</v>
      </c>
      <c r="J638" s="8" t="n">
        <f aca="false">I638*$J$5</f>
        <v>76.901052631579</v>
      </c>
      <c r="K638" s="8" t="n">
        <f aca="false">J638-H638</f>
        <v>13.701052631579</v>
      </c>
      <c r="L638" s="9" t="n">
        <f aca="false">IF(AND(H638=0,J638=0),0,IF(H638=0,"New",(J638-H638)/H638))</f>
        <v>0.216788807461692</v>
      </c>
      <c r="M638" s="7" t="str">
        <f aca="false">IF(AND(OR(C638&lt;&gt;0,H638&lt;&gt;0),D638=0,I638=0),"DROP",IF(AND(OR(D638&lt;&gt;0,I638&lt;&gt;0),C638=0,H638=0),"NEW",""))</f>
        <v/>
      </c>
    </row>
    <row r="639" customFormat="false" ht="15" hidden="false" customHeight="false" outlineLevel="0" collapsed="false">
      <c r="A639" s="7" t="s">
        <v>570</v>
      </c>
      <c r="B639" s="7" t="str">
        <f aca="false">IFERROR(INDEX('Source'!$C:$C,MATCH($A639,'Source'!$B:$B,0)),"")</f>
        <v>חבק יד מתכוון</v>
      </c>
      <c r="C639" s="8" t="n">
        <f aca="false">SUMIFS('Source'!$D:$D,'Source'!$A:$A,"102 - Orthopedic institutes",'Source'!$B:$B,$A639)</f>
        <v>0</v>
      </c>
      <c r="D639" s="8" t="n">
        <f aca="false">SUMIFS('Source'!$F:$F,'Source'!$A:$A,"102 - Orthopedic institutes",'Source'!$B:$B,$A639)</f>
        <v>0</v>
      </c>
      <c r="E639" s="8" t="n">
        <f aca="false">D639*$J$5</f>
        <v>0</v>
      </c>
      <c r="F639" s="8" t="n">
        <f aca="false">E639-C639</f>
        <v>0</v>
      </c>
      <c r="G639" s="9" t="n">
        <f aca="false">IF(AND(C639=0,E639=0),0,IF(C639=0,"New",(E639-C639)/C639))</f>
        <v>0</v>
      </c>
      <c r="H639" s="8" t="n">
        <f aca="false">SUMIFS('Source'!$E:$E,'Source'!$A:$A,"102 - Orthopedic institutes",'Source'!$B:$B,$A639)</f>
        <v>-2.21</v>
      </c>
      <c r="I639" s="8" t="n">
        <f aca="false">SUMIFS('Source'!$G:$G,'Source'!$A:$A,"102 - Orthopedic institutes",'Source'!$B:$B,$A639)</f>
        <v>0</v>
      </c>
      <c r="J639" s="8" t="n">
        <f aca="false">I639*$J$5</f>
        <v>0</v>
      </c>
      <c r="K639" s="8" t="n">
        <f aca="false">J639-H639</f>
        <v>2.21</v>
      </c>
      <c r="L639" s="9" t="n">
        <f aca="false">IF(AND(H639=0,J639=0),0,IF(H639=0,"New",(J639-H639)/H639))</f>
        <v>-1</v>
      </c>
      <c r="M639" s="7" t="str">
        <f aca="false">IF(AND(OR(C639&lt;&gt;0,H639&lt;&gt;0),D639=0,I639=0),"DROP",IF(AND(OR(D639&lt;&gt;0,I639&lt;&gt;0),C639=0,H639=0),"NEW",""))</f>
        <v>DROP</v>
      </c>
    </row>
    <row r="640" customFormat="false" ht="15" hidden="false" customHeight="false" outlineLevel="0" collapsed="false">
      <c r="A640" s="7" t="s">
        <v>237</v>
      </c>
      <c r="B640" s="7" t="str">
        <f aca="false">IFERROR(INDEX('Source'!$C:$C,MATCH($A640,'Source'!$B:$B,0)),"")</f>
        <v>מישר כתפיים</v>
      </c>
      <c r="C640" s="8" t="n">
        <f aca="false">SUMIFS('Source'!$D:$D,'Source'!$A:$A,"102 - Orthopedic institutes",'Source'!$B:$B,$A640)</f>
        <v>9</v>
      </c>
      <c r="D640" s="8" t="n">
        <f aca="false">SUMIFS('Source'!$F:$F,'Source'!$A:$A,"102 - Orthopedic institutes",'Source'!$B:$B,$A640)</f>
        <v>9</v>
      </c>
      <c r="E640" s="8" t="n">
        <f aca="false">D640*$J$5</f>
        <v>11.3684210526316</v>
      </c>
      <c r="F640" s="8" t="n">
        <f aca="false">E640-C640</f>
        <v>2.36842105263158</v>
      </c>
      <c r="G640" s="9" t="n">
        <f aca="false">IF(AND(C640=0,E640=0),0,IF(C640=0,"New",(E640-C640)/C640))</f>
        <v>0.263157894736842</v>
      </c>
      <c r="H640" s="8" t="n">
        <f aca="false">SUMIFS('Source'!$E:$E,'Source'!$A:$A,"102 - Orthopedic institutes",'Source'!$B:$B,$A640)</f>
        <v>1463.31</v>
      </c>
      <c r="I640" s="8" t="n">
        <f aca="false">SUMIFS('Source'!$G:$G,'Source'!$A:$A,"102 - Orthopedic institutes",'Source'!$B:$B,$A640)</f>
        <v>1465.16</v>
      </c>
      <c r="J640" s="8" t="n">
        <f aca="false">I640*$J$5</f>
        <v>1850.72842105263</v>
      </c>
      <c r="K640" s="8" t="n">
        <f aca="false">J640-H640</f>
        <v>387.418421052631</v>
      </c>
      <c r="L640" s="9" t="n">
        <f aca="false">IF(AND(H640=0,J640=0),0,IF(H640=0,"New",(J640-H640)/H640))</f>
        <v>0.26475485102448</v>
      </c>
      <c r="M640" s="7" t="str">
        <f aca="false">IF(AND(OR(C640&lt;&gt;0,H640&lt;&gt;0),D640=0,I640=0),"DROP",IF(AND(OR(D640&lt;&gt;0,I640&lt;&gt;0),C640=0,H640=0),"NEW",""))</f>
        <v/>
      </c>
    </row>
    <row r="641" customFormat="false" ht="15" hidden="false" customHeight="false" outlineLevel="0" collapsed="false">
      <c r="A641" s="7" t="s">
        <v>213</v>
      </c>
      <c r="B641" s="7" t="str">
        <f aca="false">IFERROR(INDEX('Source'!$C:$C,MATCH($A641,'Source'!$B:$B,0)),"")</f>
        <v>תחבושת נצמדת צבע כחול</v>
      </c>
      <c r="C641" s="8" t="n">
        <f aca="false">SUMIFS('Source'!$D:$D,'Source'!$A:$A,"102 - Orthopedic institutes",'Source'!$B:$B,$A641)</f>
        <v>28</v>
      </c>
      <c r="D641" s="8" t="n">
        <f aca="false">SUMIFS('Source'!$F:$F,'Source'!$A:$A,"102 - Orthopedic institutes",'Source'!$B:$B,$A641)</f>
        <v>20</v>
      </c>
      <c r="E641" s="8" t="n">
        <f aca="false">D641*$J$5</f>
        <v>25.2631578947368</v>
      </c>
      <c r="F641" s="8" t="n">
        <f aca="false">E641-C641</f>
        <v>-2.73684210526316</v>
      </c>
      <c r="G641" s="9" t="n">
        <f aca="false">IF(AND(C641=0,E641=0),0,IF(C641=0,"New",(E641-C641)/C641))</f>
        <v>-0.0977443609022556</v>
      </c>
      <c r="H641" s="8" t="n">
        <f aca="false">SUMIFS('Source'!$E:$E,'Source'!$A:$A,"102 - Orthopedic institutes",'Source'!$B:$B,$A641)</f>
        <v>253.86</v>
      </c>
      <c r="I641" s="8" t="n">
        <f aca="false">SUMIFS('Source'!$G:$G,'Source'!$A:$A,"102 - Orthopedic institutes",'Source'!$B:$B,$A641)</f>
        <v>252.16</v>
      </c>
      <c r="J641" s="8" t="n">
        <f aca="false">I641*$J$5</f>
        <v>318.517894736842</v>
      </c>
      <c r="K641" s="8" t="n">
        <f aca="false">J641-H641</f>
        <v>64.6578947368421</v>
      </c>
      <c r="L641" s="9" t="n">
        <f aca="false">IF(AND(H641=0,J641=0),0,IF(H641=0,"New",(J641-H641)/H641))</f>
        <v>0.254699025986142</v>
      </c>
      <c r="M641" s="7" t="str">
        <f aca="false">IF(AND(OR(C641&lt;&gt;0,H641&lt;&gt;0),D641=0,I641=0),"DROP",IF(AND(OR(D641&lt;&gt;0,I641&lt;&gt;0),C641=0,H641=0),"NEW",""))</f>
        <v/>
      </c>
    </row>
    <row r="642" customFormat="false" ht="15" hidden="false" customHeight="false" outlineLevel="0" collapsed="false">
      <c r="A642" s="7" t="s">
        <v>190</v>
      </c>
      <c r="B642" s="7" t="str">
        <f aca="false">IFERROR(INDEX('Source'!$C:$C,MATCH($A642,'Source'!$B:$B,0)),"")</f>
        <v>מגן מרפק בז'</v>
      </c>
      <c r="C642" s="8" t="n">
        <f aca="false">SUMIFS('Source'!$D:$D,'Source'!$A:$A,"102 - Orthopedic institutes",'Source'!$B:$B,$A642)</f>
        <v>2</v>
      </c>
      <c r="D642" s="8" t="n">
        <f aca="false">SUMIFS('Source'!$F:$F,'Source'!$A:$A,"102 - Orthopedic institutes",'Source'!$B:$B,$A642)</f>
        <v>2</v>
      </c>
      <c r="E642" s="8" t="n">
        <f aca="false">D642*$J$5</f>
        <v>2.52631578947368</v>
      </c>
      <c r="F642" s="8" t="n">
        <f aca="false">E642-C642</f>
        <v>0.526315789473684</v>
      </c>
      <c r="G642" s="9" t="n">
        <f aca="false">IF(AND(C642=0,E642=0),0,IF(C642=0,"New",(E642-C642)/C642))</f>
        <v>0.263157894736842</v>
      </c>
      <c r="H642" s="8" t="n">
        <f aca="false">SUMIFS('Source'!$E:$E,'Source'!$A:$A,"102 - Orthopedic institutes",'Source'!$B:$B,$A642)</f>
        <v>60.63</v>
      </c>
      <c r="I642" s="8" t="n">
        <f aca="false">SUMIFS('Source'!$G:$G,'Source'!$A:$A,"102 - Orthopedic institutes",'Source'!$B:$B,$A642)</f>
        <v>61.78</v>
      </c>
      <c r="J642" s="8" t="n">
        <f aca="false">I642*$J$5</f>
        <v>78.0378947368421</v>
      </c>
      <c r="K642" s="8" t="n">
        <f aca="false">J642-H642</f>
        <v>17.4078947368421</v>
      </c>
      <c r="L642" s="9" t="n">
        <f aca="false">IF(AND(H642=0,J642=0),0,IF(H642=0,"New",(J642-H642)/H642))</f>
        <v>0.287116852001354</v>
      </c>
      <c r="M642" s="7" t="str">
        <f aca="false">IF(AND(OR(C642&lt;&gt;0,H642&lt;&gt;0),D642=0,I642=0),"DROP",IF(AND(OR(D642&lt;&gt;0,I642&lt;&gt;0),C642=0,H642=0),"NEW",""))</f>
        <v/>
      </c>
    </row>
    <row r="643" customFormat="false" ht="15" hidden="false" customHeight="false" outlineLevel="0" collapsed="false">
      <c r="A643" s="7" t="s">
        <v>229</v>
      </c>
      <c r="B643" s="7" t="str">
        <f aca="false">IFERROR(INDEX('Source'!$C:$C,MATCH($A643,'Source'!$B:$B,0)),"")</f>
        <v>חגורת בטן קלה</v>
      </c>
      <c r="C643" s="8" t="n">
        <f aca="false">SUMIFS('Source'!$D:$D,'Source'!$A:$A,"102 - Orthopedic institutes",'Source'!$B:$B,$A643)</f>
        <v>3</v>
      </c>
      <c r="D643" s="8" t="n">
        <f aca="false">SUMIFS('Source'!$F:$F,'Source'!$A:$A,"102 - Orthopedic institutes",'Source'!$B:$B,$A643)</f>
        <v>3</v>
      </c>
      <c r="E643" s="8" t="n">
        <f aca="false">D643*$J$5</f>
        <v>3.78947368421053</v>
      </c>
      <c r="F643" s="8" t="n">
        <f aca="false">E643-C643</f>
        <v>0.789473684210526</v>
      </c>
      <c r="G643" s="9" t="n">
        <f aca="false">IF(AND(C643=0,E643=0),0,IF(C643=0,"New",(E643-C643)/C643))</f>
        <v>0.263157894736842</v>
      </c>
      <c r="H643" s="8" t="n">
        <f aca="false">SUMIFS('Source'!$E:$E,'Source'!$A:$A,"102 - Orthopedic institutes",'Source'!$B:$B,$A643)</f>
        <v>219.69</v>
      </c>
      <c r="I643" s="8" t="n">
        <f aca="false">SUMIFS('Source'!$G:$G,'Source'!$A:$A,"102 - Orthopedic institutes",'Source'!$B:$B,$A643)</f>
        <v>220.64</v>
      </c>
      <c r="J643" s="8" t="n">
        <f aca="false">I643*$J$5</f>
        <v>278.703157894737</v>
      </c>
      <c r="K643" s="8" t="n">
        <f aca="false">J643-H643</f>
        <v>59.0131578947368</v>
      </c>
      <c r="L643" s="9" t="n">
        <f aca="false">IF(AND(H643=0,J643=0),0,IF(H643=0,"New",(J643-H643)/H643))</f>
        <v>0.268620136987286</v>
      </c>
      <c r="M643" s="7" t="str">
        <f aca="false">IF(AND(OR(C643&lt;&gt;0,H643&lt;&gt;0),D643=0,I643=0),"DROP",IF(AND(OR(D643&lt;&gt;0,I643&lt;&gt;0),C643=0,H643=0),"NEW",""))</f>
        <v/>
      </c>
    </row>
    <row r="644" customFormat="false" ht="15" hidden="false" customHeight="false" outlineLevel="0" collapsed="false">
      <c r="A644" s="7" t="s">
        <v>617</v>
      </c>
      <c r="B644" s="7" t="str">
        <f aca="false">IFERROR(INDEX('Source'!$C:$C,MATCH($A644,'Source'!$B:$B,0)),"")</f>
        <v>חגורה למנותחי בית החזה</v>
      </c>
      <c r="C644" s="8" t="n">
        <f aca="false">SUMIFS('Source'!$D:$D,'Source'!$A:$A,"102 - Orthopedic institutes",'Source'!$B:$B,$A644)</f>
        <v>3</v>
      </c>
      <c r="D644" s="8" t="n">
        <f aca="false">SUMIFS('Source'!$F:$F,'Source'!$A:$A,"102 - Orthopedic institutes",'Source'!$B:$B,$A644)</f>
        <v>3</v>
      </c>
      <c r="E644" s="8" t="n">
        <f aca="false">D644*$J$5</f>
        <v>3.78947368421053</v>
      </c>
      <c r="F644" s="8" t="n">
        <f aca="false">E644-C644</f>
        <v>0.789473684210526</v>
      </c>
      <c r="G644" s="9" t="n">
        <f aca="false">IF(AND(C644=0,E644=0),0,IF(C644=0,"New",(E644-C644)/C644))</f>
        <v>0.263157894736842</v>
      </c>
      <c r="H644" s="8" t="n">
        <f aca="false">SUMIFS('Source'!$E:$E,'Source'!$A:$A,"102 - Orthopedic institutes",'Source'!$B:$B,$A644)</f>
        <v>389.97</v>
      </c>
      <c r="I644" s="8" t="n">
        <f aca="false">SUMIFS('Source'!$G:$G,'Source'!$A:$A,"102 - Orthopedic institutes",'Source'!$B:$B,$A644)</f>
        <v>390</v>
      </c>
      <c r="J644" s="8" t="n">
        <f aca="false">I644*$J$5</f>
        <v>492.631578947368</v>
      </c>
      <c r="K644" s="8" t="n">
        <f aca="false">J644-H644</f>
        <v>102.661578947368</v>
      </c>
      <c r="L644" s="9" t="n">
        <f aca="false">IF(AND(H644=0,J644=0),0,IF(H644=0,"New",(J644-H644)/H644))</f>
        <v>0.263255068203627</v>
      </c>
      <c r="M644" s="7" t="str">
        <f aca="false">IF(AND(OR(C644&lt;&gt;0,H644&lt;&gt;0),D644=0,I644=0),"DROP",IF(AND(OR(D644&lt;&gt;0,I644&lt;&gt;0),C644=0,H644=0),"NEW",""))</f>
        <v/>
      </c>
    </row>
    <row r="645" customFormat="false" ht="15" hidden="false" customHeight="false" outlineLevel="0" collapsed="false">
      <c r="A645" s="7" t="s">
        <v>849</v>
      </c>
      <c r="B645" s="7" t="str">
        <f aca="false">IFERROR(INDEX('Source'!$C:$C,MATCH($A645,'Source'!$B:$B,0)),"")</f>
        <v>תגורת שבר בטבור לתינוקות</v>
      </c>
      <c r="C645" s="8" t="n">
        <f aca="false">SUMIFS('Source'!$D:$D,'Source'!$A:$A,"102 - Orthopedic institutes",'Source'!$B:$B,$A645)</f>
        <v>1</v>
      </c>
      <c r="D645" s="8" t="n">
        <f aca="false">SUMIFS('Source'!$F:$F,'Source'!$A:$A,"102 - Orthopedic institutes",'Source'!$B:$B,$A645)</f>
        <v>1</v>
      </c>
      <c r="E645" s="8" t="n">
        <f aca="false">D645*$J$5</f>
        <v>1.26315789473684</v>
      </c>
      <c r="F645" s="8" t="n">
        <f aca="false">E645-C645</f>
        <v>0.263157894736842</v>
      </c>
      <c r="G645" s="9" t="n">
        <f aca="false">IF(AND(C645=0,E645=0),0,IF(C645=0,"New",(E645-C645)/C645))</f>
        <v>0.263157894736842</v>
      </c>
      <c r="H645" s="8" t="n">
        <f aca="false">SUMIFS('Source'!$E:$E,'Source'!$A:$A,"102 - Orthopedic institutes",'Source'!$B:$B,$A645)</f>
        <v>55.02</v>
      </c>
      <c r="I645" s="8" t="n">
        <f aca="false">SUMIFS('Source'!$G:$G,'Source'!$A:$A,"102 - Orthopedic institutes",'Source'!$B:$B,$A645)</f>
        <v>55</v>
      </c>
      <c r="J645" s="8" t="n">
        <f aca="false">I645*$J$5</f>
        <v>69.4736842105263</v>
      </c>
      <c r="K645" s="8" t="n">
        <f aca="false">J645-H645</f>
        <v>14.4536842105263</v>
      </c>
      <c r="L645" s="9" t="n">
        <f aca="false">IF(AND(H645=0,J645=0),0,IF(H645=0,"New",(J645-H645)/H645))</f>
        <v>0.262698731561729</v>
      </c>
      <c r="M645" s="7" t="str">
        <f aca="false">IF(AND(OR(C645&lt;&gt;0,H645&lt;&gt;0),D645=0,I645=0),"DROP",IF(AND(OR(D645&lt;&gt;0,I645&lt;&gt;0),C645=0,H645=0),"NEW",""))</f>
        <v/>
      </c>
    </row>
    <row r="646" customFormat="false" ht="15" hidden="false" customHeight="false" outlineLevel="0" collapsed="false">
      <c r="A646" s="7" t="s">
        <v>640</v>
      </c>
      <c r="B646" s="7" t="str">
        <f aca="false">IFERROR(INDEX('Source'!$C:$C,MATCH($A646,'Source'!$B:$B,0)),"")</f>
        <v>סטנד שחור URIEL  מתפרק גב</v>
      </c>
      <c r="C646" s="8" t="n">
        <f aca="false">SUMIFS('Source'!$D:$D,'Source'!$A:$A,"102 - Orthopedic institutes",'Source'!$B:$B,$A646)</f>
        <v>4</v>
      </c>
      <c r="D646" s="8" t="n">
        <f aca="false">SUMIFS('Source'!$F:$F,'Source'!$A:$A,"102 - Orthopedic institutes",'Source'!$B:$B,$A646)</f>
        <v>1</v>
      </c>
      <c r="E646" s="8" t="n">
        <f aca="false">D646*$J$5</f>
        <v>1.26315789473684</v>
      </c>
      <c r="F646" s="8" t="n">
        <f aca="false">E646-C646</f>
        <v>-2.73684210526316</v>
      </c>
      <c r="G646" s="9" t="n">
        <f aca="false">IF(AND(C646=0,E646=0),0,IF(C646=0,"New",(E646-C646)/C646))</f>
        <v>-0.68421052631579</v>
      </c>
      <c r="H646" s="8" t="n">
        <f aca="false">SUMIFS('Source'!$E:$E,'Source'!$A:$A,"102 - Orthopedic institutes",'Source'!$B:$B,$A646)</f>
        <v>0.02</v>
      </c>
      <c r="I646" s="8" t="n">
        <f aca="false">SUMIFS('Source'!$G:$G,'Source'!$A:$A,"102 - Orthopedic institutes",'Source'!$B:$B,$A646)</f>
        <v>0</v>
      </c>
      <c r="J646" s="8" t="n">
        <f aca="false">I646*$J$5</f>
        <v>0</v>
      </c>
      <c r="K646" s="8" t="n">
        <f aca="false">J646-H646</f>
        <v>-0.02</v>
      </c>
      <c r="L646" s="9" t="n">
        <f aca="false">IF(AND(H646=0,J646=0),0,IF(H646=0,"New",(J646-H646)/H646))</f>
        <v>-1</v>
      </c>
      <c r="M646" s="7" t="str">
        <f aca="false">IF(AND(OR(C646&lt;&gt;0,H646&lt;&gt;0),D646=0,I646=0),"DROP",IF(AND(OR(D646&lt;&gt;0,I646&lt;&gt;0),C646=0,H646=0),"NEW",""))</f>
        <v/>
      </c>
    </row>
    <row r="647" customFormat="false" ht="15" hidden="false" customHeight="false" outlineLevel="0" collapsed="false">
      <c r="A647" s="7" t="s">
        <v>850</v>
      </c>
      <c r="B647" s="7" t="str">
        <f aca="false">IFERROR(INDEX('Source'!$C:$C,MATCH($A647,'Source'!$B:$B,0)),"")</f>
        <v>חגורת קיבוע לכתף</v>
      </c>
      <c r="C647" s="8" t="n">
        <f aca="false">SUMIFS('Source'!$D:$D,'Source'!$A:$A,"102 - Orthopedic institutes",'Source'!$B:$B,$A647)</f>
        <v>15</v>
      </c>
      <c r="D647" s="8" t="n">
        <f aca="false">SUMIFS('Source'!$F:$F,'Source'!$A:$A,"102 - Orthopedic institutes",'Source'!$B:$B,$A647)</f>
        <v>15</v>
      </c>
      <c r="E647" s="8" t="n">
        <f aca="false">D647*$J$5</f>
        <v>18.9473684210526</v>
      </c>
      <c r="F647" s="8" t="n">
        <f aca="false">E647-C647</f>
        <v>3.94736842105263</v>
      </c>
      <c r="G647" s="9" t="n">
        <f aca="false">IF(AND(C647=0,E647=0),0,IF(C647=0,"New",(E647-C647)/C647))</f>
        <v>0.263157894736842</v>
      </c>
      <c r="H647" s="8" t="n">
        <f aca="false">SUMIFS('Source'!$E:$E,'Source'!$A:$A,"102 - Orthopedic institutes",'Source'!$B:$B,$A647)</f>
        <v>2108.61</v>
      </c>
      <c r="I647" s="8" t="n">
        <f aca="false">SUMIFS('Source'!$G:$G,'Source'!$A:$A,"102 - Orthopedic institutes",'Source'!$B:$B,$A647)</f>
        <v>2108.59</v>
      </c>
      <c r="J647" s="8" t="n">
        <f aca="false">I647*$J$5</f>
        <v>2663.48210526316</v>
      </c>
      <c r="K647" s="8" t="n">
        <f aca="false">J647-H647</f>
        <v>554.872105263158</v>
      </c>
      <c r="L647" s="9" t="n">
        <f aca="false">IF(AND(H647=0,J647=0),0,IF(H647=0,"New",(J647-H647)/H647))</f>
        <v>0.263145913783562</v>
      </c>
      <c r="M647" s="7" t="str">
        <f aca="false">IF(AND(OR(C647&lt;&gt;0,H647&lt;&gt;0),D647=0,I647=0),"DROP",IF(AND(OR(D647&lt;&gt;0,I647&lt;&gt;0),C647=0,H647=0),"NEW",""))</f>
        <v/>
      </c>
    </row>
    <row r="648" customFormat="false" ht="15" hidden="false" customHeight="false" outlineLevel="0" collapsed="false">
      <c r="A648" s="7" t="s">
        <v>360</v>
      </c>
      <c r="B648" s="7" t="str">
        <f aca="false">IFERROR(INDEX('Source'!$C:$C,MATCH($A648,'Source'!$B:$B,0)),"")</f>
        <v>חגורת בטן עממית אפור</v>
      </c>
      <c r="C648" s="8" t="n">
        <f aca="false">SUMIFS('Source'!$D:$D,'Source'!$A:$A,"102 - Orthopedic institutes",'Source'!$B:$B,$A648)</f>
        <v>2</v>
      </c>
      <c r="D648" s="8" t="n">
        <f aca="false">SUMIFS('Source'!$F:$F,'Source'!$A:$A,"102 - Orthopedic institutes",'Source'!$B:$B,$A648)</f>
        <v>2</v>
      </c>
      <c r="E648" s="8" t="n">
        <f aca="false">D648*$J$5</f>
        <v>2.52631578947368</v>
      </c>
      <c r="F648" s="8" t="n">
        <f aca="false">E648-C648</f>
        <v>0.526315789473684</v>
      </c>
      <c r="G648" s="9" t="n">
        <f aca="false">IF(AND(C648=0,E648=0),0,IF(C648=0,"New",(E648-C648)/C648))</f>
        <v>0.263157894736842</v>
      </c>
      <c r="H648" s="8" t="n">
        <f aca="false">SUMIFS('Source'!$E:$E,'Source'!$A:$A,"102 - Orthopedic institutes",'Source'!$B:$B,$A648)</f>
        <v>206.14</v>
      </c>
      <c r="I648" s="8" t="n">
        <f aca="false">SUMIFS('Source'!$G:$G,'Source'!$A:$A,"102 - Orthopedic institutes",'Source'!$B:$B,$A648)</f>
        <v>206.15</v>
      </c>
      <c r="J648" s="8" t="n">
        <f aca="false">I648*$J$5</f>
        <v>260.4</v>
      </c>
      <c r="K648" s="8" t="n">
        <f aca="false">J648-H648</f>
        <v>54.26</v>
      </c>
      <c r="L648" s="9" t="n">
        <f aca="false">IF(AND(H648=0,J648=0),0,IF(H648=0,"New",(J648-H648)/H648))</f>
        <v>0.263219171436888</v>
      </c>
      <c r="M648" s="7" t="str">
        <f aca="false">IF(AND(OR(C648&lt;&gt;0,H648&lt;&gt;0),D648=0,I648=0),"DROP",IF(AND(OR(D648&lt;&gt;0,I648&lt;&gt;0),C648=0,H648=0),"NEW",""))</f>
        <v/>
      </c>
    </row>
    <row r="649" customFormat="false" ht="15" hidden="false" customHeight="false" outlineLevel="0" collapsed="false">
      <c r="A649" s="7" t="s">
        <v>851</v>
      </c>
      <c r="B649" s="7" t="str">
        <f aca="false">IFERROR(INDEX('Source'!$C:$C,MATCH($A649,'Source'!$B:$B,0)),"")</f>
        <v>מגן ברך משופר עם ציר</v>
      </c>
      <c r="C649" s="8" t="n">
        <f aca="false">SUMIFS('Source'!$D:$D,'Source'!$A:$A,"102 - Orthopedic institutes",'Source'!$B:$B,$A649)</f>
        <v>0</v>
      </c>
      <c r="D649" s="8" t="n">
        <f aca="false">SUMIFS('Source'!$F:$F,'Source'!$A:$A,"102 - Orthopedic institutes",'Source'!$B:$B,$A649)</f>
        <v>0</v>
      </c>
      <c r="E649" s="8" t="n">
        <f aca="false">D649*$J$5</f>
        <v>0</v>
      </c>
      <c r="F649" s="8" t="n">
        <f aca="false">E649-C649</f>
        <v>0</v>
      </c>
      <c r="G649" s="9" t="n">
        <f aca="false">IF(AND(C649=0,E649=0),0,IF(C649=0,"New",(E649-C649)/C649))</f>
        <v>0</v>
      </c>
      <c r="H649" s="8" t="n">
        <f aca="false">SUMIFS('Source'!$E:$E,'Source'!$A:$A,"102 - Orthopedic institutes",'Source'!$B:$B,$A649)</f>
        <v>0.01</v>
      </c>
      <c r="I649" s="8" t="n">
        <f aca="false">SUMIFS('Source'!$G:$G,'Source'!$A:$A,"102 - Orthopedic institutes",'Source'!$B:$B,$A649)</f>
        <v>0</v>
      </c>
      <c r="J649" s="8" t="n">
        <f aca="false">I649*$J$5</f>
        <v>0</v>
      </c>
      <c r="K649" s="8" t="n">
        <f aca="false">J649-H649</f>
        <v>-0.01</v>
      </c>
      <c r="L649" s="9" t="n">
        <f aca="false">IF(AND(H649=0,J649=0),0,IF(H649=0,"New",(J649-H649)/H649))</f>
        <v>-1</v>
      </c>
      <c r="M649" s="7" t="str">
        <f aca="false">IF(AND(OR(C649&lt;&gt;0,H649&lt;&gt;0),D649=0,I649=0),"DROP",IF(AND(OR(D649&lt;&gt;0,I649&lt;&gt;0),C649=0,H649=0),"NEW",""))</f>
        <v>DROP</v>
      </c>
    </row>
    <row r="650" customFormat="false" ht="15" hidden="false" customHeight="false" outlineLevel="0" collapsed="false">
      <c r="A650" s="7" t="s">
        <v>852</v>
      </c>
      <c r="B650" s="7" t="str">
        <f aca="false">IFERROR(INDEX('Source'!$C:$C,MATCH($A650,'Source'!$B:$B,0)),"")</f>
        <v>תרמה כתף</v>
      </c>
      <c r="C650" s="8" t="n">
        <f aca="false">SUMIFS('Source'!$D:$D,'Source'!$A:$A,"102 - Orthopedic institutes",'Source'!$B:$B,$A650)</f>
        <v>1</v>
      </c>
      <c r="D650" s="8" t="n">
        <f aca="false">SUMIFS('Source'!$F:$F,'Source'!$A:$A,"102 - Orthopedic institutes",'Source'!$B:$B,$A650)</f>
        <v>0</v>
      </c>
      <c r="E650" s="8" t="n">
        <f aca="false">D650*$J$5</f>
        <v>0</v>
      </c>
      <c r="F650" s="8" t="n">
        <f aca="false">E650-C650</f>
        <v>-1</v>
      </c>
      <c r="G650" s="9" t="n">
        <f aca="false">IF(AND(C650=0,E650=0),0,IF(C650=0,"New",(E650-C650)/C650))</f>
        <v>-1</v>
      </c>
      <c r="H650" s="8" t="n">
        <f aca="false">SUMIFS('Source'!$E:$E,'Source'!$A:$A,"102 - Orthopedic institutes",'Source'!$B:$B,$A650)</f>
        <v>0.01</v>
      </c>
      <c r="I650" s="8" t="n">
        <f aca="false">SUMIFS('Source'!$G:$G,'Source'!$A:$A,"102 - Orthopedic institutes",'Source'!$B:$B,$A650)</f>
        <v>0</v>
      </c>
      <c r="J650" s="8" t="n">
        <f aca="false">I650*$J$5</f>
        <v>0</v>
      </c>
      <c r="K650" s="8" t="n">
        <f aca="false">J650-H650</f>
        <v>-0.01</v>
      </c>
      <c r="L650" s="9" t="n">
        <f aca="false">IF(AND(H650=0,J650=0),0,IF(H650=0,"New",(J650-H650)/H650))</f>
        <v>-1</v>
      </c>
      <c r="M650" s="7" t="str">
        <f aca="false">IF(AND(OR(C650&lt;&gt;0,H650&lt;&gt;0),D650=0,I650=0),"DROP",IF(AND(OR(D650&lt;&gt;0,I650&lt;&gt;0),C650=0,H650=0),"NEW",""))</f>
        <v>DROP</v>
      </c>
    </row>
    <row r="651" customFormat="false" ht="15" hidden="false" customHeight="false" outlineLevel="0" collapsed="false">
      <c r="A651" s="7" t="s">
        <v>435</v>
      </c>
      <c r="B651" s="7" t="str">
        <f aca="false">IFERROR(INDEX('Source'!$C:$C,MATCH($A651,'Source'!$B:$B,0)),"")</f>
        <v>חגורת בטן</v>
      </c>
      <c r="C651" s="8" t="n">
        <f aca="false">SUMIFS('Source'!$D:$D,'Source'!$A:$A,"102 - Orthopedic institutes",'Source'!$B:$B,$A651)</f>
        <v>2</v>
      </c>
      <c r="D651" s="8" t="n">
        <f aca="false">SUMIFS('Source'!$F:$F,'Source'!$A:$A,"102 - Orthopedic institutes",'Source'!$B:$B,$A651)</f>
        <v>2</v>
      </c>
      <c r="E651" s="8" t="n">
        <f aca="false">D651*$J$5</f>
        <v>2.52631578947368</v>
      </c>
      <c r="F651" s="8" t="n">
        <f aca="false">E651-C651</f>
        <v>0.526315789473684</v>
      </c>
      <c r="G651" s="9" t="n">
        <f aca="false">IF(AND(C651=0,E651=0),0,IF(C651=0,"New",(E651-C651)/C651))</f>
        <v>0.263157894736842</v>
      </c>
      <c r="H651" s="8" t="n">
        <f aca="false">SUMIFS('Source'!$E:$E,'Source'!$A:$A,"102 - Orthopedic institutes",'Source'!$B:$B,$A651)</f>
        <v>189.28</v>
      </c>
      <c r="I651" s="8" t="n">
        <f aca="false">SUMIFS('Source'!$G:$G,'Source'!$A:$A,"102 - Orthopedic institutes",'Source'!$B:$B,$A651)</f>
        <v>189.27</v>
      </c>
      <c r="J651" s="8" t="n">
        <f aca="false">I651*$J$5</f>
        <v>239.077894736842</v>
      </c>
      <c r="K651" s="8" t="n">
        <f aca="false">J651-H651</f>
        <v>49.7978947368421</v>
      </c>
      <c r="L651" s="9" t="n">
        <f aca="false">IF(AND(H651=0,J651=0),0,IF(H651=0,"New",(J651-H651)/H651))</f>
        <v>0.263091159852293</v>
      </c>
      <c r="M651" s="7" t="str">
        <f aca="false">IF(AND(OR(C651&lt;&gt;0,H651&lt;&gt;0),D651=0,I651=0),"DROP",IF(AND(OR(D651&lt;&gt;0,I651&lt;&gt;0),C651=0,H651=0),"NEW",""))</f>
        <v/>
      </c>
    </row>
    <row r="652" customFormat="false" ht="15" hidden="false" customHeight="false" outlineLevel="0" collapsed="false">
      <c r="A652" s="7" t="s">
        <v>312</v>
      </c>
      <c r="B652" s="7" t="str">
        <f aca="false">IFERROR(INDEX('Source'!$C:$C,MATCH($A652,'Source'!$B:$B,0)),"")</f>
        <v>מגן מרפק</v>
      </c>
      <c r="C652" s="8" t="n">
        <f aca="false">SUMIFS('Source'!$D:$D,'Source'!$A:$A,"102 - Orthopedic institutes",'Source'!$B:$B,$A652)</f>
        <v>8</v>
      </c>
      <c r="D652" s="8" t="n">
        <f aca="false">SUMIFS('Source'!$F:$F,'Source'!$A:$A,"102 - Orthopedic institutes",'Source'!$B:$B,$A652)</f>
        <v>8</v>
      </c>
      <c r="E652" s="8" t="n">
        <f aca="false">D652*$J$5</f>
        <v>10.1052631578947</v>
      </c>
      <c r="F652" s="8" t="n">
        <f aca="false">E652-C652</f>
        <v>2.10526315789474</v>
      </c>
      <c r="G652" s="9" t="n">
        <f aca="false">IF(AND(C652=0,E652=0),0,IF(C652=0,"New",(E652-C652)/C652))</f>
        <v>0.263157894736842</v>
      </c>
      <c r="H652" s="8" t="n">
        <f aca="false">SUMIFS('Source'!$E:$E,'Source'!$A:$A,"102 - Orthopedic institutes",'Source'!$B:$B,$A652)</f>
        <v>247.14</v>
      </c>
      <c r="I652" s="8" t="n">
        <f aca="false">SUMIFS('Source'!$G:$G,'Source'!$A:$A,"102 - Orthopedic institutes",'Source'!$B:$B,$A652)</f>
        <v>247.13</v>
      </c>
      <c r="J652" s="8" t="n">
        <f aca="false">I652*$J$5</f>
        <v>312.164210526316</v>
      </c>
      <c r="K652" s="8" t="n">
        <f aca="false">J652-H652</f>
        <v>65.0242105263158</v>
      </c>
      <c r="L652" s="9" t="n">
        <f aca="false">IF(AND(H652=0,J652=0),0,IF(H652=0,"New",(J652-H652)/H652))</f>
        <v>0.263106783710916</v>
      </c>
      <c r="M652" s="7" t="str">
        <f aca="false">IF(AND(OR(C652&lt;&gt;0,H652&lt;&gt;0),D652=0,I652=0),"DROP",IF(AND(OR(D652&lt;&gt;0,I652&lt;&gt;0),C652=0,H652=0),"NEW",""))</f>
        <v/>
      </c>
    </row>
    <row r="653" customFormat="false" ht="15" hidden="false" customHeight="false" outlineLevel="0" collapsed="false">
      <c r="A653" s="7" t="s">
        <v>853</v>
      </c>
      <c r="B653" s="7" t="str">
        <f aca="false">IFERROR(INDEX('Source'!$C:$C,MATCH($A653,'Source'!$B:$B,0)),"")</f>
        <v>חגורת הריון מכנס</v>
      </c>
      <c r="C653" s="8" t="n">
        <f aca="false">SUMIFS('Source'!$D:$D,'Source'!$A:$A,"102 - Orthopedic institutes",'Source'!$B:$B,$A653)</f>
        <v>1</v>
      </c>
      <c r="D653" s="8" t="n">
        <f aca="false">SUMIFS('Source'!$F:$F,'Source'!$A:$A,"102 - Orthopedic institutes",'Source'!$B:$B,$A653)</f>
        <v>1</v>
      </c>
      <c r="E653" s="8" t="n">
        <f aca="false">D653*$J$5</f>
        <v>1.26315789473684</v>
      </c>
      <c r="F653" s="8" t="n">
        <f aca="false">E653-C653</f>
        <v>0.263157894736842</v>
      </c>
      <c r="G653" s="9" t="n">
        <f aca="false">IF(AND(C653=0,E653=0),0,IF(C653=0,"New",(E653-C653)/C653))</f>
        <v>0.263157894736842</v>
      </c>
      <c r="H653" s="8" t="n">
        <f aca="false">SUMIFS('Source'!$E:$E,'Source'!$A:$A,"102 - Orthopedic institutes",'Source'!$B:$B,$A653)</f>
        <v>267.99</v>
      </c>
      <c r="I653" s="8" t="n">
        <f aca="false">SUMIFS('Source'!$G:$G,'Source'!$A:$A,"102 - Orthopedic institutes",'Source'!$B:$B,$A653)</f>
        <v>268</v>
      </c>
      <c r="J653" s="8" t="n">
        <f aca="false">I653*$J$5</f>
        <v>338.526315789474</v>
      </c>
      <c r="K653" s="8" t="n">
        <f aca="false">J653-H653</f>
        <v>70.5363157894736</v>
      </c>
      <c r="L653" s="9" t="n">
        <f aca="false">IF(AND(H653=0,J653=0),0,IF(H653=0,"New",(J653-H653)/H653))</f>
        <v>0.263205029252859</v>
      </c>
      <c r="M653" s="7" t="str">
        <f aca="false">IF(AND(OR(C653&lt;&gt;0,H653&lt;&gt;0),D653=0,I653=0),"DROP",IF(AND(OR(D653&lt;&gt;0,I653&lt;&gt;0),C653=0,H653=0),"NEW",""))</f>
        <v/>
      </c>
    </row>
    <row r="654" customFormat="false" ht="15" hidden="false" customHeight="false" outlineLevel="0" collapsed="false">
      <c r="A654" s="7" t="s">
        <v>854</v>
      </c>
      <c r="B654" s="7" t="str">
        <f aca="false">IFERROR(INDEX('Source'!$C:$C,MATCH($A654,'Source'!$B:$B,0)),"")</f>
        <v>מגן ברך משופר עם צ</v>
      </c>
      <c r="C654" s="8" t="n">
        <f aca="false">SUMIFS('Source'!$D:$D,'Source'!$A:$A,"102 - Orthopedic institutes",'Source'!$B:$B,$A654)</f>
        <v>2</v>
      </c>
      <c r="D654" s="8" t="n">
        <f aca="false">SUMIFS('Source'!$F:$F,'Source'!$A:$A,"102 - Orthopedic institutes",'Source'!$B:$B,$A654)</f>
        <v>2</v>
      </c>
      <c r="E654" s="8" t="n">
        <f aca="false">D654*$J$5</f>
        <v>2.52631578947368</v>
      </c>
      <c r="F654" s="8" t="n">
        <f aca="false">E654-C654</f>
        <v>0.526315789473684</v>
      </c>
      <c r="G654" s="9" t="n">
        <f aca="false">IF(AND(C654=0,E654=0),0,IF(C654=0,"New",(E654-C654)/C654))</f>
        <v>0.263157894736842</v>
      </c>
      <c r="H654" s="8" t="n">
        <f aca="false">SUMIFS('Source'!$E:$E,'Source'!$A:$A,"102 - Orthopedic institutes",'Source'!$B:$B,$A654)</f>
        <v>806.12</v>
      </c>
      <c r="I654" s="8" t="n">
        <f aca="false">SUMIFS('Source'!$G:$G,'Source'!$A:$A,"102 - Orthopedic institutes",'Source'!$B:$B,$A654)</f>
        <v>806.11</v>
      </c>
      <c r="J654" s="8" t="n">
        <f aca="false">I654*$J$5</f>
        <v>1018.24421052632</v>
      </c>
      <c r="K654" s="8" t="n">
        <f aca="false">J654-H654</f>
        <v>212.124210526316</v>
      </c>
      <c r="L654" s="9" t="n">
        <f aca="false">IF(AND(H654=0,J654=0),0,IF(H654=0,"New",(J654-H654)/H654))</f>
        <v>0.263142225135607</v>
      </c>
      <c r="M654" s="7" t="str">
        <f aca="false">IF(AND(OR(C654&lt;&gt;0,H654&lt;&gt;0),D654=0,I654=0),"DROP",IF(AND(OR(D654&lt;&gt;0,I654&lt;&gt;0),C654=0,H654=0),"NEW",""))</f>
        <v/>
      </c>
    </row>
    <row r="655" customFormat="false" ht="15" hidden="false" customHeight="false" outlineLevel="0" collapsed="false">
      <c r="A655" s="7" t="s">
        <v>855</v>
      </c>
      <c r="B655" s="7" t="str">
        <f aca="false">IFERROR(INDEX('Source'!$C:$C,MATCH($A655,'Source'!$B:$B,0)),"")</f>
        <v>חגורת בטן לנורבגיה</v>
      </c>
      <c r="C655" s="8" t="n">
        <f aca="false">SUMIFS('Source'!$D:$D,'Source'!$A:$A,"102 - Orthopedic institutes",'Source'!$B:$B,$A655)</f>
        <v>1</v>
      </c>
      <c r="D655" s="8" t="n">
        <f aca="false">SUMIFS('Source'!$F:$F,'Source'!$A:$A,"102 - Orthopedic institutes",'Source'!$B:$B,$A655)</f>
        <v>1</v>
      </c>
      <c r="E655" s="8" t="n">
        <f aca="false">D655*$J$5</f>
        <v>1.26315789473684</v>
      </c>
      <c r="F655" s="8" t="n">
        <f aca="false">E655-C655</f>
        <v>0.263157894736842</v>
      </c>
      <c r="G655" s="9" t="n">
        <f aca="false">IF(AND(C655=0,E655=0),0,IF(C655=0,"New",(E655-C655)/C655))</f>
        <v>0.263157894736842</v>
      </c>
      <c r="H655" s="8" t="n">
        <f aca="false">SUMIFS('Source'!$E:$E,'Source'!$A:$A,"102 - Orthopedic institutes",'Source'!$B:$B,$A655)</f>
        <v>165</v>
      </c>
      <c r="I655" s="8" t="n">
        <f aca="false">SUMIFS('Source'!$G:$G,'Source'!$A:$A,"102 - Orthopedic institutes",'Source'!$B:$B,$A655)</f>
        <v>165</v>
      </c>
      <c r="J655" s="8" t="n">
        <f aca="false">I655*$J$5</f>
        <v>208.421052631579</v>
      </c>
      <c r="K655" s="8" t="n">
        <f aca="false">J655-H655</f>
        <v>43.4210526315789</v>
      </c>
      <c r="L655" s="9" t="n">
        <f aca="false">IF(AND(H655=0,J655=0),0,IF(H655=0,"New",(J655-H655)/H655))</f>
        <v>0.263157894736842</v>
      </c>
      <c r="M655" s="7" t="str">
        <f aca="false">IF(AND(OR(C655&lt;&gt;0,H655&lt;&gt;0),D655=0,I655=0),"DROP",IF(AND(OR(D655&lt;&gt;0,I655&lt;&gt;0),C655=0,H655=0),"NEW",""))</f>
        <v/>
      </c>
    </row>
    <row r="656" customFormat="false" ht="15" hidden="false" customHeight="false" outlineLevel="0" collapsed="false">
      <c r="A656" s="7" t="s">
        <v>856</v>
      </c>
      <c r="B656" s="7" t="str">
        <f aca="false">IFERROR(INDEX('Source'!$C:$C,MATCH($A656,'Source'!$B:$B,0)),"")</f>
        <v>תרמה כתף</v>
      </c>
      <c r="C656" s="8" t="n">
        <f aca="false">SUMIFS('Source'!$D:$D,'Source'!$A:$A,"102 - Orthopedic institutes",'Source'!$B:$B,$A656)</f>
        <v>1</v>
      </c>
      <c r="D656" s="8" t="n">
        <f aca="false">SUMIFS('Source'!$F:$F,'Source'!$A:$A,"102 - Orthopedic institutes",'Source'!$B:$B,$A656)</f>
        <v>0</v>
      </c>
      <c r="E656" s="8" t="n">
        <f aca="false">D656*$J$5</f>
        <v>0</v>
      </c>
      <c r="F656" s="8" t="n">
        <f aca="false">E656-C656</f>
        <v>-1</v>
      </c>
      <c r="G656" s="9" t="n">
        <f aca="false">IF(AND(C656=0,E656=0),0,IF(C656=0,"New",(E656-C656)/C656))</f>
        <v>-1</v>
      </c>
      <c r="H656" s="8" t="n">
        <f aca="false">SUMIFS('Source'!$E:$E,'Source'!$A:$A,"102 - Orthopedic institutes",'Source'!$B:$B,$A656)</f>
        <v>0</v>
      </c>
      <c r="I656" s="8" t="n">
        <f aca="false">SUMIFS('Source'!$G:$G,'Source'!$A:$A,"102 - Orthopedic institutes",'Source'!$B:$B,$A656)</f>
        <v>0</v>
      </c>
      <c r="J656" s="8" t="n">
        <f aca="false">I656*$J$5</f>
        <v>0</v>
      </c>
      <c r="K656" s="8" t="n">
        <f aca="false">J656-H656</f>
        <v>0</v>
      </c>
      <c r="L656" s="9" t="n">
        <f aca="false">IF(AND(H656=0,J656=0),0,IF(H656=0,"New",(J656-H656)/H656))</f>
        <v>0</v>
      </c>
      <c r="M656" s="7" t="str">
        <f aca="false">IF(AND(OR(C656&lt;&gt;0,H656&lt;&gt;0),D656=0,I656=0),"DROP",IF(AND(OR(D656&lt;&gt;0,I656&lt;&gt;0),C656=0,H656=0),"NEW",""))</f>
        <v>DROP</v>
      </c>
    </row>
    <row r="657" customFormat="false" ht="15" hidden="false" customHeight="false" outlineLevel="0" collapsed="false">
      <c r="A657" s="7" t="s">
        <v>474</v>
      </c>
      <c r="B657" s="7" t="str">
        <f aca="false">IFERROR(INDEX('Source'!$C:$C,MATCH($A657,'Source'!$B:$B,0)),"")</f>
        <v>חגורת שבר לצד ימין</v>
      </c>
      <c r="C657" s="8" t="n">
        <f aca="false">SUMIFS('Source'!$D:$D,'Source'!$A:$A,"102 - Orthopedic institutes",'Source'!$B:$B,$A657)</f>
        <v>5</v>
      </c>
      <c r="D657" s="8" t="n">
        <f aca="false">SUMIFS('Source'!$F:$F,'Source'!$A:$A,"102 - Orthopedic institutes",'Source'!$B:$B,$A657)</f>
        <v>5</v>
      </c>
      <c r="E657" s="8" t="n">
        <f aca="false">D657*$J$5</f>
        <v>6.31578947368421</v>
      </c>
      <c r="F657" s="8" t="n">
        <f aca="false">E657-C657</f>
        <v>1.31578947368421</v>
      </c>
      <c r="G657" s="9" t="n">
        <f aca="false">IF(AND(C657=0,E657=0),0,IF(C657=0,"New",(E657-C657)/C657))</f>
        <v>0.263157894736842</v>
      </c>
      <c r="H657" s="8" t="n">
        <f aca="false">SUMIFS('Source'!$E:$E,'Source'!$A:$A,"102 - Orthopedic institutes",'Source'!$B:$B,$A657)</f>
        <v>675.38</v>
      </c>
      <c r="I657" s="8" t="n">
        <f aca="false">SUMIFS('Source'!$G:$G,'Source'!$A:$A,"102 - Orthopedic institutes",'Source'!$B:$B,$A657)</f>
        <v>675.38</v>
      </c>
      <c r="J657" s="8" t="n">
        <f aca="false">I657*$J$5</f>
        <v>853.111578947368</v>
      </c>
      <c r="K657" s="8" t="n">
        <f aca="false">J657-H657</f>
        <v>177.731578947368</v>
      </c>
      <c r="L657" s="9" t="n">
        <f aca="false">IF(AND(H657=0,J657=0),0,IF(H657=0,"New",(J657-H657)/H657))</f>
        <v>0.263157894736842</v>
      </c>
      <c r="M657" s="7" t="str">
        <f aca="false">IF(AND(OR(C657&lt;&gt;0,H657&lt;&gt;0),D657=0,I657=0),"DROP",IF(AND(OR(D657&lt;&gt;0,I657&lt;&gt;0),C657=0,H657=0),"NEW",""))</f>
        <v/>
      </c>
    </row>
    <row r="658" customFormat="false" ht="15" hidden="false" customHeight="false" outlineLevel="0" collapsed="false">
      <c r="A658" s="7" t="s">
        <v>416</v>
      </c>
      <c r="B658" s="7" t="str">
        <f aca="false">IFERROR(INDEX('Source'!$C:$C,MATCH($A658,'Source'!$B:$B,0)),"")</f>
        <v>מגן מרפק</v>
      </c>
      <c r="C658" s="8" t="n">
        <f aca="false">SUMIFS('Source'!$D:$D,'Source'!$A:$A,"102 - Orthopedic institutes",'Source'!$B:$B,$A658)</f>
        <v>1</v>
      </c>
      <c r="D658" s="8" t="n">
        <f aca="false">SUMIFS('Source'!$F:$F,'Source'!$A:$A,"102 - Orthopedic institutes",'Source'!$B:$B,$A658)</f>
        <v>1</v>
      </c>
      <c r="E658" s="8" t="n">
        <f aca="false">D658*$J$5</f>
        <v>1.26315789473684</v>
      </c>
      <c r="F658" s="8" t="n">
        <f aca="false">E658-C658</f>
        <v>0.263157894736842</v>
      </c>
      <c r="G658" s="9" t="n">
        <f aca="false">IF(AND(C658=0,E658=0),0,IF(C658=0,"New",(E658-C658)/C658))</f>
        <v>0.263157894736842</v>
      </c>
      <c r="H658" s="8" t="n">
        <f aca="false">SUMIFS('Source'!$E:$E,'Source'!$A:$A,"102 - Orthopedic institutes",'Source'!$B:$B,$A658)</f>
        <v>30.89</v>
      </c>
      <c r="I658" s="8" t="n">
        <f aca="false">SUMIFS('Source'!$G:$G,'Source'!$A:$A,"102 - Orthopedic institutes",'Source'!$B:$B,$A658)</f>
        <v>30.89</v>
      </c>
      <c r="J658" s="8" t="n">
        <f aca="false">I658*$J$5</f>
        <v>39.0189473684211</v>
      </c>
      <c r="K658" s="8" t="n">
        <f aca="false">J658-H658</f>
        <v>8.12894736842105</v>
      </c>
      <c r="L658" s="9" t="n">
        <f aca="false">IF(AND(H658=0,J658=0),0,IF(H658=0,"New",(J658-H658)/H658))</f>
        <v>0.263157894736842</v>
      </c>
      <c r="M658" s="7" t="str">
        <f aca="false">IF(AND(OR(C658&lt;&gt;0,H658&lt;&gt;0),D658=0,I658=0),"DROP",IF(AND(OR(D658&lt;&gt;0,I658&lt;&gt;0),C658=0,H658=0),"NEW",""))</f>
        <v/>
      </c>
    </row>
    <row r="659" customFormat="false" ht="15" hidden="false" customHeight="false" outlineLevel="0" collapsed="false">
      <c r="A659" s="7" t="s">
        <v>641</v>
      </c>
      <c r="B659" s="7" t="str">
        <f aca="false">IFERROR(INDEX('Source'!$C:$C,MATCH($A659,'Source'!$B:$B,0)),"")</f>
        <v>סטנד URIEL שחור מסתובב מתכת 35 ס''מ לבתי מרקחת</v>
      </c>
      <c r="C659" s="8" t="n">
        <f aca="false">SUMIFS('Source'!$D:$D,'Source'!$A:$A,"102 - Orthopedic institutes",'Source'!$B:$B,$A659)</f>
        <v>1</v>
      </c>
      <c r="D659" s="8" t="n">
        <f aca="false">SUMIFS('Source'!$F:$F,'Source'!$A:$A,"102 - Orthopedic institutes",'Source'!$B:$B,$A659)</f>
        <v>1</v>
      </c>
      <c r="E659" s="8" t="n">
        <f aca="false">D659*$J$5</f>
        <v>1.26315789473684</v>
      </c>
      <c r="F659" s="8" t="n">
        <f aca="false">E659-C659</f>
        <v>0.263157894736842</v>
      </c>
      <c r="G659" s="9" t="n">
        <f aca="false">IF(AND(C659=0,E659=0),0,IF(C659=0,"New",(E659-C659)/C659))</f>
        <v>0.263157894736842</v>
      </c>
      <c r="H659" s="8" t="n">
        <f aca="false">SUMIFS('Source'!$E:$E,'Source'!$A:$A,"102 - Orthopedic institutes",'Source'!$B:$B,$A659)</f>
        <v>0.01</v>
      </c>
      <c r="I659" s="8" t="n">
        <f aca="false">SUMIFS('Source'!$G:$G,'Source'!$A:$A,"102 - Orthopedic institutes",'Source'!$B:$B,$A659)</f>
        <v>0.01</v>
      </c>
      <c r="J659" s="8" t="n">
        <f aca="false">I659*$J$5</f>
        <v>0.0126315789473684</v>
      </c>
      <c r="K659" s="8" t="n">
        <f aca="false">J659-H659</f>
        <v>0.00263157894736842</v>
      </c>
      <c r="L659" s="9" t="n">
        <f aca="false">IF(AND(H659=0,J659=0),0,IF(H659=0,"New",(J659-H659)/H659))</f>
        <v>0.263157894736842</v>
      </c>
      <c r="M659" s="7" t="str">
        <f aca="false">IF(AND(OR(C659&lt;&gt;0,H659&lt;&gt;0),D659=0,I659=0),"DROP",IF(AND(OR(D659&lt;&gt;0,I659&lt;&gt;0),C659=0,H659=0),"NEW",""))</f>
        <v/>
      </c>
    </row>
    <row r="660" customFormat="false" ht="15" hidden="false" customHeight="false" outlineLevel="0" collapsed="false">
      <c r="A660" s="7" t="s">
        <v>266</v>
      </c>
      <c r="B660" s="7" t="str">
        <f aca="false">IFERROR(INDEX('Source'!$C:$C,MATCH($A660,'Source'!$B:$B,0)),"")</f>
        <v>מגן ברך רגיל</v>
      </c>
      <c r="C660" s="8" t="n">
        <f aca="false">SUMIFS('Source'!$D:$D,'Source'!$A:$A,"102 - Orthopedic institutes",'Source'!$B:$B,$A660)</f>
        <v>1</v>
      </c>
      <c r="D660" s="8" t="n">
        <f aca="false">SUMIFS('Source'!$F:$F,'Source'!$A:$A,"102 - Orthopedic institutes",'Source'!$B:$B,$A660)</f>
        <v>1</v>
      </c>
      <c r="E660" s="8" t="n">
        <f aca="false">D660*$J$5</f>
        <v>1.26315789473684</v>
      </c>
      <c r="F660" s="8" t="n">
        <f aca="false">E660-C660</f>
        <v>0.263157894736842</v>
      </c>
      <c r="G660" s="9" t="n">
        <f aca="false">IF(AND(C660=0,E660=0),0,IF(C660=0,"New",(E660-C660)/C660))</f>
        <v>0.263157894736842</v>
      </c>
      <c r="H660" s="8" t="n">
        <f aca="false">SUMIFS('Source'!$E:$E,'Source'!$A:$A,"102 - Orthopedic institutes",'Source'!$B:$B,$A660)</f>
        <v>105.42</v>
      </c>
      <c r="I660" s="8" t="n">
        <f aca="false">SUMIFS('Source'!$G:$G,'Source'!$A:$A,"102 - Orthopedic institutes",'Source'!$B:$B,$A660)</f>
        <v>105.42</v>
      </c>
      <c r="J660" s="8" t="n">
        <f aca="false">I660*$J$5</f>
        <v>133.162105263158</v>
      </c>
      <c r="K660" s="8" t="n">
        <f aca="false">J660-H660</f>
        <v>27.7421052631579</v>
      </c>
      <c r="L660" s="9" t="n">
        <f aca="false">IF(AND(H660=0,J660=0),0,IF(H660=0,"New",(J660-H660)/H660))</f>
        <v>0.263157894736842</v>
      </c>
      <c r="M660" s="7" t="str">
        <f aca="false">IF(AND(OR(C660&lt;&gt;0,H660&lt;&gt;0),D660=0,I660=0),"DROP",IF(AND(OR(D660&lt;&gt;0,I660&lt;&gt;0),C660=0,H660=0),"NEW",""))</f>
        <v/>
      </c>
    </row>
    <row r="661" customFormat="false" ht="15" hidden="false" customHeight="false" outlineLevel="0" collapsed="false">
      <c r="A661" s="7" t="s">
        <v>857</v>
      </c>
      <c r="B661" s="7" t="str">
        <f aca="false">IFERROR(INDEX('Source'!$C:$C,MATCH($A661,'Source'!$B:$B,0)),"")</f>
        <v>סד מאורך לאגודל</v>
      </c>
      <c r="C661" s="8" t="n">
        <f aca="false">SUMIFS('Source'!$D:$D,'Source'!$A:$A,"102 - Orthopedic institutes",'Source'!$B:$B,$A661)</f>
        <v>1</v>
      </c>
      <c r="D661" s="8" t="n">
        <f aca="false">SUMIFS('Source'!$F:$F,'Source'!$A:$A,"102 - Orthopedic institutes",'Source'!$B:$B,$A661)</f>
        <v>1</v>
      </c>
      <c r="E661" s="8" t="n">
        <f aca="false">D661*$J$5</f>
        <v>1.26315789473684</v>
      </c>
      <c r="F661" s="8" t="n">
        <f aca="false">E661-C661</f>
        <v>0.263157894736842</v>
      </c>
      <c r="G661" s="9" t="n">
        <f aca="false">IF(AND(C661=0,E661=0),0,IF(C661=0,"New",(E661-C661)/C661))</f>
        <v>0.263157894736842</v>
      </c>
      <c r="H661" s="8" t="n">
        <f aca="false">SUMIFS('Source'!$E:$E,'Source'!$A:$A,"102 - Orthopedic institutes",'Source'!$B:$B,$A661)</f>
        <v>70.26</v>
      </c>
      <c r="I661" s="8" t="n">
        <f aca="false">SUMIFS('Source'!$G:$G,'Source'!$A:$A,"102 - Orthopedic institutes",'Source'!$B:$B,$A661)</f>
        <v>70.26</v>
      </c>
      <c r="J661" s="8" t="n">
        <f aca="false">I661*$J$5</f>
        <v>88.7494736842105</v>
      </c>
      <c r="K661" s="8" t="n">
        <f aca="false">J661-H661</f>
        <v>18.4894736842105</v>
      </c>
      <c r="L661" s="9" t="n">
        <f aca="false">IF(AND(H661=0,J661=0),0,IF(H661=0,"New",(J661-H661)/H661))</f>
        <v>0.263157894736842</v>
      </c>
      <c r="M661" s="7" t="str">
        <f aca="false">IF(AND(OR(C661&lt;&gt;0,H661&lt;&gt;0),D661=0,I661=0),"DROP",IF(AND(OR(D661&lt;&gt;0,I661&lt;&gt;0),C661=0,H661=0),"NEW",""))</f>
        <v/>
      </c>
    </row>
    <row r="662" customFormat="false" ht="15" hidden="false" customHeight="false" outlineLevel="0" collapsed="false">
      <c r="A662" s="7" t="s">
        <v>858</v>
      </c>
      <c r="B662" s="7" t="str">
        <f aca="false">IFERROR(INDEX('Source'!$C:$C,MATCH($A662,'Source'!$B:$B,0)),"")</f>
        <v>מ.ברך מנאופרן+ציר D +כ.סיליקון</v>
      </c>
      <c r="C662" s="8" t="n">
        <f aca="false">SUMIFS('Source'!$D:$D,'Source'!$A:$A,"102 - Orthopedic institutes",'Source'!$B:$B,$A662)</f>
        <v>1</v>
      </c>
      <c r="D662" s="8" t="n">
        <f aca="false">SUMIFS('Source'!$F:$F,'Source'!$A:$A,"102 - Orthopedic institutes",'Source'!$B:$B,$A662)</f>
        <v>1</v>
      </c>
      <c r="E662" s="8" t="n">
        <f aca="false">D662*$J$5</f>
        <v>1.26315789473684</v>
      </c>
      <c r="F662" s="8" t="n">
        <f aca="false">E662-C662</f>
        <v>0.263157894736842</v>
      </c>
      <c r="G662" s="9" t="n">
        <f aca="false">IF(AND(C662=0,E662=0),0,IF(C662=0,"New",(E662-C662)/C662))</f>
        <v>0.263157894736842</v>
      </c>
      <c r="H662" s="8" t="n">
        <f aca="false">SUMIFS('Source'!$E:$E,'Source'!$A:$A,"102 - Orthopedic institutes",'Source'!$B:$B,$A662)</f>
        <v>260</v>
      </c>
      <c r="I662" s="8" t="n">
        <f aca="false">SUMIFS('Source'!$G:$G,'Source'!$A:$A,"102 - Orthopedic institutes",'Source'!$B:$B,$A662)</f>
        <v>260</v>
      </c>
      <c r="J662" s="8" t="n">
        <f aca="false">I662*$J$5</f>
        <v>328.421052631579</v>
      </c>
      <c r="K662" s="8" t="n">
        <f aca="false">J662-H662</f>
        <v>68.4210526315789</v>
      </c>
      <c r="L662" s="9" t="n">
        <f aca="false">IF(AND(H662=0,J662=0),0,IF(H662=0,"New",(J662-H662)/H662))</f>
        <v>0.263157894736842</v>
      </c>
      <c r="M662" s="7" t="str">
        <f aca="false">IF(AND(OR(C662&lt;&gt;0,H662&lt;&gt;0),D662=0,I662=0),"DROP",IF(AND(OR(D662&lt;&gt;0,I662&lt;&gt;0),C662=0,H662=0),"NEW",""))</f>
        <v/>
      </c>
    </row>
    <row r="663" customFormat="false" ht="15" hidden="false" customHeight="false" outlineLevel="0" collapsed="false">
      <c r="A663" s="7" t="s">
        <v>859</v>
      </c>
      <c r="B663" s="7" t="str">
        <f aca="false">IFERROR(INDEX('Source'!$C:$C,MATCH($A663,'Source'!$B:$B,0)),"")</f>
        <v>מגן שוק רגיל</v>
      </c>
      <c r="C663" s="8" t="n">
        <f aca="false">SUMIFS('Source'!$D:$D,'Source'!$A:$A,"102 - Orthopedic institutes",'Source'!$B:$B,$A663)</f>
        <v>1</v>
      </c>
      <c r="D663" s="8" t="n">
        <f aca="false">SUMIFS('Source'!$F:$F,'Source'!$A:$A,"102 - Orthopedic institutes",'Source'!$B:$B,$A663)</f>
        <v>1</v>
      </c>
      <c r="E663" s="8" t="n">
        <f aca="false">D663*$J$5</f>
        <v>1.26315789473684</v>
      </c>
      <c r="F663" s="8" t="n">
        <f aca="false">E663-C663</f>
        <v>0.263157894736842</v>
      </c>
      <c r="G663" s="9" t="n">
        <f aca="false">IF(AND(C663=0,E663=0),0,IF(C663=0,"New",(E663-C663)/C663))</f>
        <v>0.263157894736842</v>
      </c>
      <c r="H663" s="8" t="n">
        <f aca="false">SUMIFS('Source'!$E:$E,'Source'!$A:$A,"102 - Orthopedic institutes",'Source'!$B:$B,$A663)</f>
        <v>107.76</v>
      </c>
      <c r="I663" s="8" t="n">
        <f aca="false">SUMIFS('Source'!$G:$G,'Source'!$A:$A,"102 - Orthopedic institutes",'Source'!$B:$B,$A663)</f>
        <v>107.76</v>
      </c>
      <c r="J663" s="8" t="n">
        <f aca="false">I663*$J$5</f>
        <v>136.117894736842</v>
      </c>
      <c r="K663" s="8" t="n">
        <f aca="false">J663-H663</f>
        <v>28.3578947368421</v>
      </c>
      <c r="L663" s="9" t="n">
        <f aca="false">IF(AND(H663=0,J663=0),0,IF(H663=0,"New",(J663-H663)/H663))</f>
        <v>0.263157894736842</v>
      </c>
      <c r="M663" s="7" t="str">
        <f aca="false">IF(AND(OR(C663&lt;&gt;0,H663&lt;&gt;0),D663=0,I663=0),"DROP",IF(AND(OR(D663&lt;&gt;0,I663&lt;&gt;0),C663=0,H663=0),"NEW",""))</f>
        <v/>
      </c>
    </row>
    <row r="664" customFormat="false" ht="15" hidden="false" customHeight="false" outlineLevel="0" collapsed="false">
      <c r="A664" s="7" t="s">
        <v>860</v>
      </c>
      <c r="B664" s="7" t="str">
        <f aca="false">IFERROR(INDEX('Source'!$C:$C,MATCH($A664,'Source'!$B:$B,0)),"")</f>
        <v>סרט מדידה ללקוחות</v>
      </c>
      <c r="C664" s="8" t="n">
        <f aca="false">SUMIFS('Source'!$D:$D,'Source'!$A:$A,"102 - Orthopedic institutes",'Source'!$B:$B,$A664)</f>
        <v>0</v>
      </c>
      <c r="D664" s="8" t="n">
        <f aca="false">SUMIFS('Source'!$F:$F,'Source'!$A:$A,"102 - Orthopedic institutes",'Source'!$B:$B,$A664)</f>
        <v>10</v>
      </c>
      <c r="E664" s="8" t="n">
        <f aca="false">D664*$J$5</f>
        <v>12.6315789473684</v>
      </c>
      <c r="F664" s="8" t="n">
        <f aca="false">E664-C664</f>
        <v>12.6315789473684</v>
      </c>
      <c r="G664" s="9" t="str">
        <f aca="false">IF(AND(C664=0,E664=0),0,IF(C664=0,"New",(E664-C664)/C664))</f>
        <v>New</v>
      </c>
      <c r="H664" s="8" t="n">
        <f aca="false">SUMIFS('Source'!$E:$E,'Source'!$A:$A,"102 - Orthopedic institutes",'Source'!$B:$B,$A664)</f>
        <v>0</v>
      </c>
      <c r="I664" s="8" t="n">
        <f aca="false">SUMIFS('Source'!$G:$G,'Source'!$A:$A,"102 - Orthopedic institutes",'Source'!$B:$B,$A664)</f>
        <v>0</v>
      </c>
      <c r="J664" s="8" t="n">
        <f aca="false">I664*$J$5</f>
        <v>0</v>
      </c>
      <c r="K664" s="8" t="n">
        <f aca="false">J664-H664</f>
        <v>0</v>
      </c>
      <c r="L664" s="9" t="n">
        <f aca="false">IF(AND(H664=0,J664=0),0,IF(H664=0,"New",(J664-H664)/H664))</f>
        <v>0</v>
      </c>
      <c r="M664" s="7" t="str">
        <f aca="false">IF(AND(OR(C664&lt;&gt;0,H664&lt;&gt;0),D664=0,I664=0),"DROP",IF(AND(OR(D664&lt;&gt;0,I664&lt;&gt;0),C664=0,H664=0),"NEW",""))</f>
        <v>NEW</v>
      </c>
    </row>
    <row r="665" customFormat="false" ht="15" hidden="false" customHeight="false" outlineLevel="0" collapsed="false">
      <c r="A665" s="7" t="s">
        <v>262</v>
      </c>
      <c r="B665" s="7" t="str">
        <f aca="false">IFERROR(INDEX('Source'!$C:$C,MATCH($A665,'Source'!$B:$B,0)),"")</f>
        <v>מגן מרפק בז'</v>
      </c>
      <c r="C665" s="8" t="n">
        <f aca="false">SUMIFS('Source'!$D:$D,'Source'!$A:$A,"102 - Orthopedic institutes",'Source'!$B:$B,$A665)</f>
        <v>1</v>
      </c>
      <c r="D665" s="8" t="n">
        <f aca="false">SUMIFS('Source'!$F:$F,'Source'!$A:$A,"102 - Orthopedic institutes",'Source'!$B:$B,$A665)</f>
        <v>1</v>
      </c>
      <c r="E665" s="8" t="n">
        <f aca="false">D665*$J$5</f>
        <v>1.26315789473684</v>
      </c>
      <c r="F665" s="8" t="n">
        <f aca="false">E665-C665</f>
        <v>0.263157894736842</v>
      </c>
      <c r="G665" s="9" t="n">
        <f aca="false">IF(AND(C665=0,E665=0),0,IF(C665=0,"New",(E665-C665)/C665))</f>
        <v>0.263157894736842</v>
      </c>
      <c r="H665" s="8" t="n">
        <f aca="false">SUMIFS('Source'!$E:$E,'Source'!$A:$A,"102 - Orthopedic institutes",'Source'!$B:$B,$A665)</f>
        <v>30.89</v>
      </c>
      <c r="I665" s="8" t="n">
        <f aca="false">SUMIFS('Source'!$G:$G,'Source'!$A:$A,"102 - Orthopedic institutes",'Source'!$B:$B,$A665)</f>
        <v>30.89</v>
      </c>
      <c r="J665" s="8" t="n">
        <f aca="false">I665*$J$5</f>
        <v>39.0189473684211</v>
      </c>
      <c r="K665" s="8" t="n">
        <f aca="false">J665-H665</f>
        <v>8.12894736842105</v>
      </c>
      <c r="L665" s="9" t="n">
        <f aca="false">IF(AND(H665=0,J665=0),0,IF(H665=0,"New",(J665-H665)/H665))</f>
        <v>0.263157894736842</v>
      </c>
      <c r="M665" s="7" t="str">
        <f aca="false">IF(AND(OR(C665&lt;&gt;0,H665&lt;&gt;0),D665=0,I665=0),"DROP",IF(AND(OR(D665&lt;&gt;0,I665&lt;&gt;0),C665=0,H665=0),"NEW",""))</f>
        <v/>
      </c>
    </row>
    <row r="666" customFormat="false" ht="15" hidden="false" customHeight="false" outlineLevel="0" collapsed="false">
      <c r="A666" s="7" t="s">
        <v>565</v>
      </c>
      <c r="B666" s="7" t="str">
        <f aca="false">IFERROR(INDEX('Source'!$C:$C,MATCH($A666,'Source'!$B:$B,0)),"")</f>
        <v>צוארון ספוגי</v>
      </c>
      <c r="C666" s="8" t="n">
        <f aca="false">SUMIFS('Source'!$D:$D,'Source'!$A:$A,"102 - Orthopedic institutes",'Source'!$B:$B,$A666)</f>
        <v>2</v>
      </c>
      <c r="D666" s="8" t="n">
        <f aca="false">SUMIFS('Source'!$F:$F,'Source'!$A:$A,"102 - Orthopedic institutes",'Source'!$B:$B,$A666)</f>
        <v>2</v>
      </c>
      <c r="E666" s="8" t="n">
        <f aca="false">D666*$J$5</f>
        <v>2.52631578947368</v>
      </c>
      <c r="F666" s="8" t="n">
        <f aca="false">E666-C666</f>
        <v>0.526315789473684</v>
      </c>
      <c r="G666" s="9" t="n">
        <f aca="false">IF(AND(C666=0,E666=0),0,IF(C666=0,"New",(E666-C666)/C666))</f>
        <v>0.263157894736842</v>
      </c>
      <c r="H666" s="8" t="n">
        <f aca="false">SUMIFS('Source'!$E:$E,'Source'!$A:$A,"102 - Orthopedic institutes",'Source'!$B:$B,$A666)</f>
        <v>99.27</v>
      </c>
      <c r="I666" s="8" t="n">
        <f aca="false">SUMIFS('Source'!$G:$G,'Source'!$A:$A,"102 - Orthopedic institutes",'Source'!$B:$B,$A666)</f>
        <v>99.27</v>
      </c>
      <c r="J666" s="8" t="n">
        <f aca="false">I666*$J$5</f>
        <v>125.393684210526</v>
      </c>
      <c r="K666" s="8" t="n">
        <f aca="false">J666-H666</f>
        <v>26.1236842105263</v>
      </c>
      <c r="L666" s="9" t="n">
        <f aca="false">IF(AND(H666=0,J666=0),0,IF(H666=0,"New",(J666-H666)/H666))</f>
        <v>0.263157894736842</v>
      </c>
      <c r="M666" s="7" t="str">
        <f aca="false">IF(AND(OR(C666&lt;&gt;0,H666&lt;&gt;0),D666=0,I666=0),"DROP",IF(AND(OR(D666&lt;&gt;0,I666&lt;&gt;0),C666=0,H666=0),"NEW",""))</f>
        <v/>
      </c>
    </row>
    <row r="667" customFormat="false" ht="15" hidden="false" customHeight="false" outlineLevel="0" collapsed="false">
      <c r="A667" s="7" t="s">
        <v>861</v>
      </c>
      <c r="B667" s="7" t="str">
        <f aca="false">IFERROR(INDEX('Source'!$C:$C,MATCH($A667,'Source'!$B:$B,0)),"")</f>
        <v>מ.ברך ארוך+כ. סיל.+ציר D</v>
      </c>
      <c r="C667" s="8" t="n">
        <f aca="false">SUMIFS('Source'!$D:$D,'Source'!$A:$A,"102 - Orthopedic institutes",'Source'!$B:$B,$A667)</f>
        <v>1</v>
      </c>
      <c r="D667" s="8" t="n">
        <f aca="false">SUMIFS('Source'!$F:$F,'Source'!$A:$A,"102 - Orthopedic institutes",'Source'!$B:$B,$A667)</f>
        <v>1</v>
      </c>
      <c r="E667" s="8" t="n">
        <f aca="false">D667*$J$5</f>
        <v>1.26315789473684</v>
      </c>
      <c r="F667" s="8" t="n">
        <f aca="false">E667-C667</f>
        <v>0.263157894736842</v>
      </c>
      <c r="G667" s="9" t="n">
        <f aca="false">IF(AND(C667=0,E667=0),0,IF(C667=0,"New",(E667-C667)/C667))</f>
        <v>0.263157894736842</v>
      </c>
      <c r="H667" s="8" t="n">
        <f aca="false">SUMIFS('Source'!$E:$E,'Source'!$A:$A,"102 - Orthopedic institutes",'Source'!$B:$B,$A667)</f>
        <v>330.88</v>
      </c>
      <c r="I667" s="8" t="n">
        <f aca="false">SUMIFS('Source'!$G:$G,'Source'!$A:$A,"102 - Orthopedic institutes",'Source'!$B:$B,$A667)</f>
        <v>330.88</v>
      </c>
      <c r="J667" s="8" t="n">
        <f aca="false">I667*$J$5</f>
        <v>417.953684210526</v>
      </c>
      <c r="K667" s="8" t="n">
        <f aca="false">J667-H667</f>
        <v>87.0736842105263</v>
      </c>
      <c r="L667" s="9" t="n">
        <f aca="false">IF(AND(H667=0,J667=0),0,IF(H667=0,"New",(J667-H667)/H667))</f>
        <v>0.263157894736842</v>
      </c>
      <c r="M667" s="7" t="str">
        <f aca="false">IF(AND(OR(C667&lt;&gt;0,H667&lt;&gt;0),D667=0,I667=0),"DROP",IF(AND(OR(D667&lt;&gt;0,I667&lt;&gt;0),C667=0,H667=0),"NEW",""))</f>
        <v/>
      </c>
    </row>
    <row r="668" customFormat="false" ht="15" hidden="false" customHeight="false" outlineLevel="0" collapsed="false">
      <c r="A668" s="7" t="s">
        <v>453</v>
      </c>
      <c r="B668" s="7" t="str">
        <f aca="false">IFERROR(INDEX('Source'!$C:$C,MATCH($A668,'Source'!$B:$B,0)),"")</f>
        <v>מישר כתפיים</v>
      </c>
      <c r="C668" s="8" t="n">
        <f aca="false">SUMIFS('Source'!$D:$D,'Source'!$A:$A,"102 - Orthopedic institutes",'Source'!$B:$B,$A668)</f>
        <v>1</v>
      </c>
      <c r="D668" s="8" t="n">
        <f aca="false">SUMIFS('Source'!$F:$F,'Source'!$A:$A,"102 - Orthopedic institutes",'Source'!$B:$B,$A668)</f>
        <v>1</v>
      </c>
      <c r="E668" s="8" t="n">
        <f aca="false">D668*$J$5</f>
        <v>1.26315789473684</v>
      </c>
      <c r="F668" s="8" t="n">
        <f aca="false">E668-C668</f>
        <v>0.263157894736842</v>
      </c>
      <c r="G668" s="9" t="n">
        <f aca="false">IF(AND(C668=0,E668=0),0,IF(C668=0,"New",(E668-C668)/C668))</f>
        <v>0.263157894736842</v>
      </c>
      <c r="H668" s="8" t="n">
        <f aca="false">SUMIFS('Source'!$E:$E,'Source'!$A:$A,"102 - Orthopedic institutes",'Source'!$B:$B,$A668)</f>
        <v>164.01</v>
      </c>
      <c r="I668" s="8" t="n">
        <f aca="false">SUMIFS('Source'!$G:$G,'Source'!$A:$A,"102 - Orthopedic institutes",'Source'!$B:$B,$A668)</f>
        <v>164.01</v>
      </c>
      <c r="J668" s="8" t="n">
        <f aca="false">I668*$J$5</f>
        <v>207.170526315789</v>
      </c>
      <c r="K668" s="8" t="n">
        <f aca="false">J668-H668</f>
        <v>43.1605263157895</v>
      </c>
      <c r="L668" s="9" t="n">
        <f aca="false">IF(AND(H668=0,J668=0),0,IF(H668=0,"New",(J668-H668)/H668))</f>
        <v>0.263157894736842</v>
      </c>
      <c r="M668" s="7" t="str">
        <f aca="false">IF(AND(OR(C668&lt;&gt;0,H668&lt;&gt;0),D668=0,I668=0),"DROP",IF(AND(OR(D668&lt;&gt;0,I668&lt;&gt;0),C668=0,H668=0),"NEW",""))</f>
        <v/>
      </c>
    </row>
    <row r="670" customFormat="false" ht="15" hidden="false" customHeight="false" outlineLevel="0" collapsed="false">
      <c r="A670" s="17"/>
      <c r="B670" s="18" t="s">
        <v>642</v>
      </c>
      <c r="C670" s="19" t="n">
        <f aca="false">SUM(C9:C668)</f>
        <v>11637</v>
      </c>
      <c r="D670" s="19" t="n">
        <f aca="false">SUM(D9:D668)</f>
        <v>7815</v>
      </c>
      <c r="E670" s="19" t="n">
        <f aca="false">SUM(E9:E668)</f>
        <v>9871.57894736842</v>
      </c>
      <c r="F670" s="19" t="n">
        <f aca="false">SUM(F9:F668)</f>
        <v>-1765.42105263158</v>
      </c>
      <c r="G670" s="20" t="n">
        <f aca="false">IF(C670=0,"N/A",F670/C670)</f>
        <v>-0.151707575202507</v>
      </c>
      <c r="H670" s="19" t="n">
        <f aca="false">SUM(H9:H668)</f>
        <v>850045.24</v>
      </c>
      <c r="I670" s="19" t="n">
        <f aca="false">SUM(I9:I668)</f>
        <v>647626.01</v>
      </c>
      <c r="J670" s="19" t="n">
        <f aca="false">SUM(J9:J668)</f>
        <v>818053.907368421</v>
      </c>
      <c r="K670" s="19" t="n">
        <f aca="false">SUM(K9:K668)</f>
        <v>-31991.332631579</v>
      </c>
      <c r="L670" s="20" t="n">
        <f aca="false">IF(H670=0,"N/A",K670/H670)</f>
        <v>-0.0376348588594873</v>
      </c>
      <c r="M67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862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863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SUMPRODUCT(--(((C9:C528&lt;&gt;0)+(H9:H528&lt;&gt;0)&gt;0)*((D9:D528=0)*(I9:I528=0))))</f>
        <v>218</v>
      </c>
      <c r="C5" s="13" t="s">
        <v>64</v>
      </c>
      <c r="D5" s="14" t="n">
        <f aca="false">SUMPRODUCT(--(((D9:D528&lt;&gt;0)+(I9:I528&lt;&gt;0)&gt;0)*((C9:C528=0)*(H9:H528=0))))</f>
        <v>96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SUMPRODUCT(--(((C9:C528&lt;&gt;0)+(H9:H528&lt;&gt;0)&gt;0)*((D9:D528=0)*(I9:I528=0)))*C9:C528)</f>
        <v>1086</v>
      </c>
      <c r="C6" s="13" t="s">
        <v>67</v>
      </c>
      <c r="D6" s="14" t="n">
        <f aca="false">SUMPRODUCT(--(((C9:C528&lt;&gt;0)+(H9:H528&lt;&gt;0)&gt;0)*((D9:D528=0)*(I9:I528=0)))*H9:H528)</f>
        <v>55244.81</v>
      </c>
      <c r="E6" s="13" t="s">
        <v>68</v>
      </c>
      <c r="F6" s="14" t="n">
        <f aca="false">SUMPRODUCT(--(((D9:D528&lt;&gt;0)+(I9:I528&lt;&gt;0)&gt;0)*((C9:C528=0)*(H9:H528=0)))*D9:D528)</f>
        <v>253</v>
      </c>
      <c r="G6" s="13" t="s">
        <v>69</v>
      </c>
      <c r="H6" s="14" t="n">
        <f aca="false">SUMPRODUCT(--(((D9:D528&lt;&gt;0)+(I9:I528&lt;&gt;0)&gt;0)*((C9:C528=0)*(H9:H528=0)))*I9:I528)</f>
        <v>13716.33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562</v>
      </c>
      <c r="B9" s="7" t="str">
        <f aca="false">IFERROR(INDEX('Source'!$C:$C,MATCH($A9,'Source'!$B:$B,0)),"")</f>
        <v>כרית שינה חלומית</v>
      </c>
      <c r="C9" s="8" t="n">
        <f aca="false">SUMIFS('Source'!$D:$D,'Source'!$A:$A,"101 - Factory customers",'Source'!$B:$B,$A9)</f>
        <v>186</v>
      </c>
      <c r="D9" s="8" t="n">
        <f aca="false">SUMIFS('Source'!$F:$F,'Source'!$A:$A,"101 - Factory customers",'Source'!$B:$B,$A9)</f>
        <v>80</v>
      </c>
      <c r="E9" s="8" t="n">
        <f aca="false">D9*$J$5</f>
        <v>101.052631578947</v>
      </c>
      <c r="F9" s="8" t="n">
        <f aca="false">E9-C9</f>
        <v>-84.9473684210526</v>
      </c>
      <c r="G9" s="9" t="n">
        <f aca="false">IF(AND(C9=0,E9=0),0,IF(C9=0,"New",(E9-C9)/C9))</f>
        <v>-0.456706281833616</v>
      </c>
      <c r="H9" s="8" t="n">
        <f aca="false">SUMIFS('Source'!$E:$E,'Source'!$A:$A,"101 - Factory customers",'Source'!$B:$B,$A9)</f>
        <v>25326.99</v>
      </c>
      <c r="I9" s="8" t="n">
        <f aca="false">SUMIFS('Source'!$G:$G,'Source'!$A:$A,"101 - Factory customers",'Source'!$B:$B,$A9)</f>
        <v>14621.8</v>
      </c>
      <c r="J9" s="8" t="n">
        <f aca="false">I9*$J$5</f>
        <v>18469.6421052632</v>
      </c>
      <c r="K9" s="8" t="n">
        <f aca="false">J9-H9</f>
        <v>-6857.34789473684</v>
      </c>
      <c r="L9" s="9" t="n">
        <f aca="false">IF(AND(H9=0,J9=0),0,IF(H9=0,"New",(J9-H9)/H9))</f>
        <v>-0.270752580339663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124</v>
      </c>
      <c r="B10" s="7" t="str">
        <f aca="false">IFERROR(INDEX('Source'!$C:$C,MATCH($A10,'Source'!$B:$B,0)),"")</f>
        <v>דאודורנט ספרי לנעל 100 מל</v>
      </c>
      <c r="C10" s="8" t="n">
        <f aca="false">SUMIFS('Source'!$D:$D,'Source'!$A:$A,"101 - Factory customers",'Source'!$B:$B,$A10)</f>
        <v>312</v>
      </c>
      <c r="D10" s="8" t="n">
        <f aca="false">SUMIFS('Source'!$F:$F,'Source'!$A:$A,"101 - Factory customers",'Source'!$B:$B,$A10)</f>
        <v>105</v>
      </c>
      <c r="E10" s="8" t="n">
        <f aca="false">D10*$J$5</f>
        <v>132.631578947368</v>
      </c>
      <c r="F10" s="8" t="n">
        <f aca="false">E10-C10</f>
        <v>-179.368421052632</v>
      </c>
      <c r="G10" s="9" t="n">
        <f aca="false">IF(AND(C10=0,E10=0),0,IF(C10=0,"New",(E10-C10)/C10))</f>
        <v>-0.574898785425101</v>
      </c>
      <c r="H10" s="8" t="n">
        <f aca="false">SUMIFS('Source'!$E:$E,'Source'!$A:$A,"101 - Factory customers",'Source'!$B:$B,$A10)</f>
        <v>8797.86</v>
      </c>
      <c r="I10" s="8" t="n">
        <f aca="false">SUMIFS('Source'!$G:$G,'Source'!$A:$A,"101 - Factory customers",'Source'!$B:$B,$A10)</f>
        <v>2265.05</v>
      </c>
      <c r="J10" s="8" t="n">
        <f aca="false">I10*$J$5</f>
        <v>2861.11578947368</v>
      </c>
      <c r="K10" s="8" t="n">
        <f aca="false">J10-H10</f>
        <v>-5936.74421052632</v>
      </c>
      <c r="L10" s="9" t="n">
        <f aca="false">IF(AND(H10=0,J10=0),0,IF(H10=0,"New",(J10-H10)/H10))</f>
        <v>-0.67479412158483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107</v>
      </c>
      <c r="B11" s="7" t="str">
        <f aca="false">IFERROR(INDEX('Source'!$C:$C,MATCH($A11,'Source'!$B:$B,0)),"")</f>
        <v>חגורת גב עם תמיכות</v>
      </c>
      <c r="C11" s="8" t="n">
        <f aca="false">SUMIFS('Source'!$D:$D,'Source'!$A:$A,"101 - Factory customers",'Source'!$B:$B,$A11)</f>
        <v>97</v>
      </c>
      <c r="D11" s="8" t="n">
        <f aca="false">SUMIFS('Source'!$F:$F,'Source'!$A:$A,"101 - Factory customers",'Source'!$B:$B,$A11)</f>
        <v>8</v>
      </c>
      <c r="E11" s="8" t="n">
        <f aca="false">D11*$J$5</f>
        <v>10.1052631578947</v>
      </c>
      <c r="F11" s="8" t="n">
        <f aca="false">E11-C11</f>
        <v>-86.8947368421053</v>
      </c>
      <c r="G11" s="9" t="n">
        <f aca="false">IF(AND(C11=0,E11=0),0,IF(C11=0,"New",(E11-C11)/C11))</f>
        <v>-0.895822029300054</v>
      </c>
      <c r="H11" s="8" t="n">
        <f aca="false">SUMIFS('Source'!$E:$E,'Source'!$A:$A,"101 - Factory customers",'Source'!$B:$B,$A11)</f>
        <v>7095.97</v>
      </c>
      <c r="I11" s="8" t="n">
        <f aca="false">SUMIFS('Source'!$G:$G,'Source'!$A:$A,"101 - Factory customers",'Source'!$B:$B,$A11)</f>
        <v>703.11</v>
      </c>
      <c r="J11" s="8" t="n">
        <f aca="false">I11*$J$5</f>
        <v>888.138947368421</v>
      </c>
      <c r="K11" s="8" t="n">
        <f aca="false">J11-H11</f>
        <v>-6207.83105263158</v>
      </c>
      <c r="L11" s="9" t="n">
        <f aca="false">IF(AND(H11=0,J11=0),0,IF(H11=0,"New",(J11-H11)/H11))</f>
        <v>-0.874838965304473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103</v>
      </c>
      <c r="B12" s="7" t="str">
        <f aca="false">IFERROR(INDEX('Source'!$C:$C,MATCH($A12,'Source'!$B:$B,0)),"")</f>
        <v>מיישר כתפיים</v>
      </c>
      <c r="C12" s="8" t="n">
        <f aca="false">SUMIFS('Source'!$D:$D,'Source'!$A:$A,"101 - Factory customers",'Source'!$B:$B,$A12)</f>
        <v>69</v>
      </c>
      <c r="D12" s="8" t="n">
        <f aca="false">SUMIFS('Source'!$F:$F,'Source'!$A:$A,"101 - Factory customers",'Source'!$B:$B,$A12)</f>
        <v>31</v>
      </c>
      <c r="E12" s="8" t="n">
        <f aca="false">D12*$J$5</f>
        <v>39.1578947368421</v>
      </c>
      <c r="F12" s="8" t="n">
        <f aca="false">E12-C12</f>
        <v>-29.8421052631579</v>
      </c>
      <c r="G12" s="9" t="n">
        <f aca="false">IF(AND(C12=0,E12=0),0,IF(C12=0,"New",(E12-C12)/C12))</f>
        <v>-0.432494279176201</v>
      </c>
      <c r="H12" s="8" t="n">
        <f aca="false">SUMIFS('Source'!$E:$E,'Source'!$A:$A,"101 - Factory customers",'Source'!$B:$B,$A12)</f>
        <v>5398.3</v>
      </c>
      <c r="I12" s="8" t="n">
        <f aca="false">SUMIFS('Source'!$G:$G,'Source'!$A:$A,"101 - Factory customers",'Source'!$B:$B,$A12)</f>
        <v>2358.14</v>
      </c>
      <c r="J12" s="8" t="n">
        <f aca="false">I12*$J$5</f>
        <v>2978.70315789474</v>
      </c>
      <c r="K12" s="8" t="n">
        <f aca="false">J12-H12</f>
        <v>-2419.59684210526</v>
      </c>
      <c r="L12" s="9" t="n">
        <f aca="false">IF(AND(H12=0,J12=0),0,IF(H12=0,"New",(J12-H12)/H12))</f>
        <v>-0.44821459387312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683</v>
      </c>
      <c r="B13" s="7" t="str">
        <f aca="false">IFERROR(INDEX('Source'!$C:$C,MATCH($A13,'Source'!$B:$B,0)),"")</f>
        <v>תומך ברך גנושילד</v>
      </c>
      <c r="C13" s="8" t="n">
        <f aca="false">SUMIFS('Source'!$D:$D,'Source'!$A:$A,"101 - Factory customers",'Source'!$B:$B,$A13)</f>
        <v>10</v>
      </c>
      <c r="D13" s="8" t="n">
        <f aca="false">SUMIFS('Source'!$F:$F,'Source'!$A:$A,"101 - Factory customers",'Source'!$B:$B,$A13)</f>
        <v>1</v>
      </c>
      <c r="E13" s="8" t="n">
        <f aca="false">D13*$J$5</f>
        <v>1.26315789473684</v>
      </c>
      <c r="F13" s="8" t="n">
        <f aca="false">E13-C13</f>
        <v>-8.73684210526316</v>
      </c>
      <c r="G13" s="9" t="n">
        <f aca="false">IF(AND(C13=0,E13=0),0,IF(C13=0,"New",(E13-C13)/C13))</f>
        <v>-0.873684210526316</v>
      </c>
      <c r="H13" s="8" t="n">
        <f aca="false">SUMIFS('Source'!$E:$E,'Source'!$A:$A,"101 - Factory customers",'Source'!$B:$B,$A13)</f>
        <v>2581.31</v>
      </c>
      <c r="I13" s="8" t="n">
        <f aca="false">SUMIFS('Source'!$G:$G,'Source'!$A:$A,"101 - Factory customers",'Source'!$B:$B,$A13)</f>
        <v>0.01</v>
      </c>
      <c r="J13" s="8" t="n">
        <f aca="false">I13*$J$5</f>
        <v>0.0126315789473684</v>
      </c>
      <c r="K13" s="8" t="n">
        <f aca="false">J13-H13</f>
        <v>-2581.29736842105</v>
      </c>
      <c r="L13" s="9" t="n">
        <f aca="false">IF(AND(H13=0,J13=0),0,IF(H13=0,"New",(J13-H13)/H13))</f>
        <v>-0.99999510652384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174</v>
      </c>
      <c r="B14" s="7" t="str">
        <f aca="false">IFERROR(INDEX('Source'!$C:$C,MATCH($A14,'Source'!$B:$B,0)),"")</f>
        <v>גרבי טיסה</v>
      </c>
      <c r="C14" s="8" t="n">
        <f aca="false">SUMIFS('Source'!$D:$D,'Source'!$A:$A,"101 - Factory customers",'Source'!$B:$B,$A14)</f>
        <v>35</v>
      </c>
      <c r="D14" s="8" t="n">
        <f aca="false">SUMIFS('Source'!$F:$F,'Source'!$A:$A,"101 - Factory customers",'Source'!$B:$B,$A14)</f>
        <v>0</v>
      </c>
      <c r="E14" s="8" t="n">
        <f aca="false">D14*$J$5</f>
        <v>0</v>
      </c>
      <c r="F14" s="8" t="n">
        <f aca="false">E14-C14</f>
        <v>-35</v>
      </c>
      <c r="G14" s="9" t="n">
        <f aca="false">IF(AND(C14=0,E14=0),0,IF(C14=0,"New",(E14-C14)/C14))</f>
        <v>-1</v>
      </c>
      <c r="H14" s="8" t="n">
        <f aca="false">SUMIFS('Source'!$E:$E,'Source'!$A:$A,"101 - Factory customers",'Source'!$B:$B,$A14)</f>
        <v>2280.99</v>
      </c>
      <c r="I14" s="8" t="n">
        <f aca="false">SUMIFS('Source'!$G:$G,'Source'!$A:$A,"101 - Factory customers",'Source'!$B:$B,$A14)</f>
        <v>0</v>
      </c>
      <c r="J14" s="8" t="n">
        <f aca="false">I14*$J$5</f>
        <v>0</v>
      </c>
      <c r="K14" s="8" t="n">
        <f aca="false">J14-H14</f>
        <v>-2280.99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192</v>
      </c>
      <c r="B15" s="7" t="str">
        <f aca="false">IFERROR(INDEX('Source'!$C:$C,MATCH($A15,'Source'!$B:$B,0)),"")</f>
        <v>סד לאגודל</v>
      </c>
      <c r="C15" s="8" t="n">
        <f aca="false">SUMIFS('Source'!$D:$D,'Source'!$A:$A,"101 - Factory customers",'Source'!$B:$B,$A15)</f>
        <v>71</v>
      </c>
      <c r="D15" s="8" t="n">
        <f aca="false">SUMIFS('Source'!$F:$F,'Source'!$A:$A,"101 - Factory customers",'Source'!$B:$B,$A15)</f>
        <v>21</v>
      </c>
      <c r="E15" s="8" t="n">
        <f aca="false">D15*$J$5</f>
        <v>26.5263157894737</v>
      </c>
      <c r="F15" s="8" t="n">
        <f aca="false">E15-C15</f>
        <v>-44.4736842105263</v>
      </c>
      <c r="G15" s="9" t="n">
        <f aca="false">IF(AND(C15=0,E15=0),0,IF(C15=0,"New",(E15-C15)/C15))</f>
        <v>-0.626389918458117</v>
      </c>
      <c r="H15" s="8" t="n">
        <f aca="false">SUMIFS('Source'!$E:$E,'Source'!$A:$A,"101 - Factory customers",'Source'!$B:$B,$A15)</f>
        <v>2760.42</v>
      </c>
      <c r="I15" s="8" t="n">
        <f aca="false">SUMIFS('Source'!$G:$G,'Source'!$A:$A,"101 - Factory customers",'Source'!$B:$B,$A15)</f>
        <v>818.99</v>
      </c>
      <c r="J15" s="8" t="n">
        <f aca="false">I15*$J$5</f>
        <v>1034.51368421053</v>
      </c>
      <c r="K15" s="8" t="n">
        <f aca="false">J15-H15</f>
        <v>-1725.90631578947</v>
      </c>
      <c r="L15" s="9" t="n">
        <f aca="false">IF(AND(H15=0,J15=0),0,IF(H15=0,"New",(J15-H15)/H15))</f>
        <v>-0.6252332310987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235</v>
      </c>
      <c r="B16" s="7" t="str">
        <f aca="false">IFERROR(INDEX('Source'!$C:$C,MATCH($A16,'Source'!$B:$B,0)),"")</f>
        <v>חגורת גב+סגירה כפולה</v>
      </c>
      <c r="C16" s="8" t="n">
        <f aca="false">SUMIFS('Source'!$D:$D,'Source'!$A:$A,"101 - Factory customers",'Source'!$B:$B,$A16)</f>
        <v>3</v>
      </c>
      <c r="D16" s="8" t="n">
        <f aca="false">SUMIFS('Source'!$F:$F,'Source'!$A:$A,"101 - Factory customers",'Source'!$B:$B,$A16)</f>
        <v>15</v>
      </c>
      <c r="E16" s="8" t="n">
        <f aca="false">D16*$J$5</f>
        <v>18.9473684210526</v>
      </c>
      <c r="F16" s="8" t="n">
        <f aca="false">E16-C16</f>
        <v>15.9473684210526</v>
      </c>
      <c r="G16" s="9" t="n">
        <f aca="false">IF(AND(C16=0,E16=0),0,IF(C16=0,"New",(E16-C16)/C16))</f>
        <v>5.31578947368421</v>
      </c>
      <c r="H16" s="8" t="n">
        <f aca="false">SUMIFS('Source'!$E:$E,'Source'!$A:$A,"101 - Factory customers",'Source'!$B:$B,$A16)</f>
        <v>315</v>
      </c>
      <c r="I16" s="8" t="n">
        <f aca="false">SUMIFS('Source'!$G:$G,'Source'!$A:$A,"101 - Factory customers",'Source'!$B:$B,$A16)</f>
        <v>2130.06</v>
      </c>
      <c r="J16" s="8" t="n">
        <f aca="false">I16*$J$5</f>
        <v>2690.60210526316</v>
      </c>
      <c r="K16" s="8" t="n">
        <f aca="false">J16-H16</f>
        <v>2375.60210526316</v>
      </c>
      <c r="L16" s="9" t="n">
        <f aca="false">IF(AND(H16=0,J16=0),0,IF(H16=0,"New",(J16-H16)/H16))</f>
        <v>7.54159398496241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207</v>
      </c>
      <c r="B17" s="7" t="str">
        <f aca="false">IFERROR(INDEX('Source'!$C:$C,MATCH($A17,'Source'!$B:$B,0)),"")</f>
        <v>חגורת גב+סגירה כפולה</v>
      </c>
      <c r="C17" s="8" t="n">
        <f aca="false">SUMIFS('Source'!$D:$D,'Source'!$A:$A,"101 - Factory customers",'Source'!$B:$B,$A17)</f>
        <v>6</v>
      </c>
      <c r="D17" s="8" t="n">
        <f aca="false">SUMIFS('Source'!$F:$F,'Source'!$A:$A,"101 - Factory customers",'Source'!$B:$B,$A17)</f>
        <v>16</v>
      </c>
      <c r="E17" s="8" t="n">
        <f aca="false">D17*$J$5</f>
        <v>20.2105263157895</v>
      </c>
      <c r="F17" s="8" t="n">
        <f aca="false">E17-C17</f>
        <v>14.2105263157895</v>
      </c>
      <c r="G17" s="9" t="n">
        <f aca="false">IF(AND(C17=0,E17=0),0,IF(C17=0,"New",(E17-C17)/C17))</f>
        <v>2.36842105263158</v>
      </c>
      <c r="H17" s="8" t="n">
        <f aca="false">SUMIFS('Source'!$E:$E,'Source'!$A:$A,"101 - Factory customers",'Source'!$B:$B,$A17)</f>
        <v>645.81</v>
      </c>
      <c r="I17" s="8" t="n">
        <f aca="false">SUMIFS('Source'!$G:$G,'Source'!$A:$A,"101 - Factory customers",'Source'!$B:$B,$A17)</f>
        <v>2407.69</v>
      </c>
      <c r="J17" s="8" t="n">
        <f aca="false">I17*$J$5</f>
        <v>3041.29263157895</v>
      </c>
      <c r="K17" s="8" t="n">
        <f aca="false">J17-H17</f>
        <v>2395.48263157895</v>
      </c>
      <c r="L17" s="9" t="n">
        <f aca="false">IF(AND(H17=0,J17=0),0,IF(H17=0,"New",(J17-H17)/H17))</f>
        <v>3.70926840956155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336</v>
      </c>
      <c r="B18" s="7" t="str">
        <f aca="false">IFERROR(INDEX('Source'!$C:$C,MATCH($A18,'Source'!$B:$B,0)),"")</f>
        <v>חגורת גב+סגירה כפולה</v>
      </c>
      <c r="C18" s="8" t="n">
        <f aca="false">SUMIFS('Source'!$D:$D,'Source'!$A:$A,"101 - Factory customers",'Source'!$B:$B,$A18)</f>
        <v>0</v>
      </c>
      <c r="D18" s="8" t="n">
        <f aca="false">SUMIFS('Source'!$F:$F,'Source'!$A:$A,"101 - Factory customers",'Source'!$B:$B,$A18)</f>
        <v>11</v>
      </c>
      <c r="E18" s="8" t="n">
        <f aca="false">D18*$J$5</f>
        <v>13.8947368421053</v>
      </c>
      <c r="F18" s="8" t="n">
        <f aca="false">E18-C18</f>
        <v>13.8947368421053</v>
      </c>
      <c r="G18" s="9" t="str">
        <f aca="false">IF(AND(C18=0,E18=0),0,IF(C18=0,"New",(E18-C18)/C18))</f>
        <v>New</v>
      </c>
      <c r="H18" s="8" t="n">
        <f aca="false">SUMIFS('Source'!$E:$E,'Source'!$A:$A,"101 - Factory customers",'Source'!$B:$B,$A18)</f>
        <v>0</v>
      </c>
      <c r="I18" s="8" t="n">
        <f aca="false">SUMIFS('Source'!$G:$G,'Source'!$A:$A,"101 - Factory customers",'Source'!$B:$B,$A18)</f>
        <v>1701.8</v>
      </c>
      <c r="J18" s="8" t="n">
        <f aca="false">I18*$J$5</f>
        <v>2149.64210526316</v>
      </c>
      <c r="K18" s="8" t="n">
        <f aca="false">J18-H18</f>
        <v>2149.64210526316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94</v>
      </c>
      <c r="B19" s="7" t="str">
        <f aca="false">IFERROR(INDEX('Source'!$C:$C,MATCH($A19,'Source'!$B:$B,0)),"")</f>
        <v>מדרסי ג'ל קומפורט</v>
      </c>
      <c r="C19" s="8" t="n">
        <f aca="false">SUMIFS('Source'!$D:$D,'Source'!$A:$A,"101 - Factory customers",'Source'!$B:$B,$A19)</f>
        <v>14</v>
      </c>
      <c r="D19" s="8" t="n">
        <f aca="false">SUMIFS('Source'!$F:$F,'Source'!$A:$A,"101 - Factory customers",'Source'!$B:$B,$A19)</f>
        <v>0</v>
      </c>
      <c r="E19" s="8" t="n">
        <f aca="false">D19*$J$5</f>
        <v>0</v>
      </c>
      <c r="F19" s="8" t="n">
        <f aca="false">E19-C19</f>
        <v>-14</v>
      </c>
      <c r="G19" s="9" t="n">
        <f aca="false">IF(AND(C19=0,E19=0),0,IF(C19=0,"New",(E19-C19)/C19))</f>
        <v>-1</v>
      </c>
      <c r="H19" s="8" t="n">
        <f aca="false">SUMIFS('Source'!$E:$E,'Source'!$A:$A,"101 - Factory customers",'Source'!$B:$B,$A19)</f>
        <v>1678.58</v>
      </c>
      <c r="I19" s="8" t="n">
        <f aca="false">SUMIFS('Source'!$G:$G,'Source'!$A:$A,"101 - Factory customers",'Source'!$B:$B,$A19)</f>
        <v>0</v>
      </c>
      <c r="J19" s="8" t="n">
        <f aca="false">I19*$J$5</f>
        <v>0</v>
      </c>
      <c r="K19" s="8" t="n">
        <f aca="false">J19-H19</f>
        <v>-1678.58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433</v>
      </c>
      <c r="B20" s="7" t="str">
        <f aca="false">IFERROR(INDEX('Source'!$C:$C,MATCH($A20,'Source'!$B:$B,0)),"")</f>
        <v>חגורת גב-לומבו</v>
      </c>
      <c r="C20" s="8" t="n">
        <f aca="false">SUMIFS('Source'!$D:$D,'Source'!$A:$A,"101 - Factory customers",'Source'!$B:$B,$A20)</f>
        <v>11</v>
      </c>
      <c r="D20" s="8" t="n">
        <f aca="false">SUMIFS('Source'!$F:$F,'Source'!$A:$A,"101 - Factory customers",'Source'!$B:$B,$A20)</f>
        <v>0</v>
      </c>
      <c r="E20" s="8" t="n">
        <f aca="false">D20*$J$5</f>
        <v>0</v>
      </c>
      <c r="F20" s="8" t="n">
        <f aca="false">E20-C20</f>
        <v>-11</v>
      </c>
      <c r="G20" s="9" t="n">
        <f aca="false">IF(AND(C20=0,E20=0),0,IF(C20=0,"New",(E20-C20)/C20))</f>
        <v>-1</v>
      </c>
      <c r="H20" s="8" t="n">
        <f aca="false">SUMIFS('Source'!$E:$E,'Source'!$A:$A,"101 - Factory customers",'Source'!$B:$B,$A20)</f>
        <v>1609.27</v>
      </c>
      <c r="I20" s="8" t="n">
        <f aca="false">SUMIFS('Source'!$G:$G,'Source'!$A:$A,"101 - Factory customers",'Source'!$B:$B,$A20)</f>
        <v>0</v>
      </c>
      <c r="J20" s="8" t="n">
        <f aca="false">I20*$J$5</f>
        <v>0</v>
      </c>
      <c r="K20" s="8" t="n">
        <f aca="false">J20-H20</f>
        <v>-1609.27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250</v>
      </c>
      <c r="B21" s="7" t="str">
        <f aca="false">IFERROR(INDEX('Source'!$C:$C,MATCH($A21,'Source'!$B:$B,0)),"")</f>
        <v>חגורת גב-לומבו</v>
      </c>
      <c r="C21" s="8" t="n">
        <f aca="false">SUMIFS('Source'!$D:$D,'Source'!$A:$A,"101 - Factory customers",'Source'!$B:$B,$A21)</f>
        <v>12</v>
      </c>
      <c r="D21" s="8" t="n">
        <f aca="false">SUMIFS('Source'!$F:$F,'Source'!$A:$A,"101 - Factory customers",'Source'!$B:$B,$A21)</f>
        <v>0</v>
      </c>
      <c r="E21" s="8" t="n">
        <f aca="false">D21*$J$5</f>
        <v>0</v>
      </c>
      <c r="F21" s="8" t="n">
        <f aca="false">E21-C21</f>
        <v>-12</v>
      </c>
      <c r="G21" s="9" t="n">
        <f aca="false">IF(AND(C21=0,E21=0),0,IF(C21=0,"New",(E21-C21)/C21))</f>
        <v>-1</v>
      </c>
      <c r="H21" s="8" t="n">
        <f aca="false">SUMIFS('Source'!$E:$E,'Source'!$A:$A,"101 - Factory customers",'Source'!$B:$B,$A21)</f>
        <v>1602.46</v>
      </c>
      <c r="I21" s="8" t="n">
        <f aca="false">SUMIFS('Source'!$G:$G,'Source'!$A:$A,"101 - Factory customers",'Source'!$B:$B,$A21)</f>
        <v>0</v>
      </c>
      <c r="J21" s="8" t="n">
        <f aca="false">I21*$J$5</f>
        <v>0</v>
      </c>
      <c r="K21" s="8" t="n">
        <f aca="false">J21-H21</f>
        <v>-1602.46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359</v>
      </c>
      <c r="B22" s="7" t="str">
        <f aca="false">IFERROR(INDEX('Source'!$C:$C,MATCH($A22,'Source'!$B:$B,0)),"")</f>
        <v>מגן שוק SC39</v>
      </c>
      <c r="C22" s="8" t="n">
        <f aca="false">SUMIFS('Source'!$D:$D,'Source'!$A:$A,"101 - Factory customers",'Source'!$B:$B,$A22)</f>
        <v>11</v>
      </c>
      <c r="D22" s="8" t="n">
        <f aca="false">SUMIFS('Source'!$F:$F,'Source'!$A:$A,"101 - Factory customers",'Source'!$B:$B,$A22)</f>
        <v>0</v>
      </c>
      <c r="E22" s="8" t="n">
        <f aca="false">D22*$J$5</f>
        <v>0</v>
      </c>
      <c r="F22" s="8" t="n">
        <f aca="false">E22-C22</f>
        <v>-11</v>
      </c>
      <c r="G22" s="9" t="n">
        <f aca="false">IF(AND(C22=0,E22=0),0,IF(C22=0,"New",(E22-C22)/C22))</f>
        <v>-1</v>
      </c>
      <c r="H22" s="8" t="n">
        <f aca="false">SUMIFS('Source'!$E:$E,'Source'!$A:$A,"101 - Factory customers",'Source'!$B:$B,$A22)</f>
        <v>1590.62</v>
      </c>
      <c r="I22" s="8" t="n">
        <f aca="false">SUMIFS('Source'!$G:$G,'Source'!$A:$A,"101 - Factory customers",'Source'!$B:$B,$A22)</f>
        <v>0</v>
      </c>
      <c r="J22" s="8" t="n">
        <f aca="false">I22*$J$5</f>
        <v>0</v>
      </c>
      <c r="K22" s="8" t="n">
        <f aca="false">J22-H22</f>
        <v>-1590.62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188</v>
      </c>
      <c r="B23" s="7" t="str">
        <f aca="false">IFERROR(INDEX('Source'!$C:$C,MATCH($A23,'Source'!$B:$B,0)),"")</f>
        <v>גרבי טיסה</v>
      </c>
      <c r="C23" s="8" t="n">
        <f aca="false">SUMIFS('Source'!$D:$D,'Source'!$A:$A,"101 - Factory customers",'Source'!$B:$B,$A23)</f>
        <v>25</v>
      </c>
      <c r="D23" s="8" t="n">
        <f aca="false">SUMIFS('Source'!$F:$F,'Source'!$A:$A,"101 - Factory customers",'Source'!$B:$B,$A23)</f>
        <v>0</v>
      </c>
      <c r="E23" s="8" t="n">
        <f aca="false">D23*$J$5</f>
        <v>0</v>
      </c>
      <c r="F23" s="8" t="n">
        <f aca="false">E23-C23</f>
        <v>-25</v>
      </c>
      <c r="G23" s="9" t="n">
        <f aca="false">IF(AND(C23=0,E23=0),0,IF(C23=0,"New",(E23-C23)/C23))</f>
        <v>-1</v>
      </c>
      <c r="H23" s="8" t="n">
        <f aca="false">SUMIFS('Source'!$E:$E,'Source'!$A:$A,"101 - Factory customers",'Source'!$B:$B,$A23)</f>
        <v>1576.22</v>
      </c>
      <c r="I23" s="8" t="n">
        <f aca="false">SUMIFS('Source'!$G:$G,'Source'!$A:$A,"101 - Factory customers",'Source'!$B:$B,$A23)</f>
        <v>0</v>
      </c>
      <c r="J23" s="8" t="n">
        <f aca="false">I23*$J$5</f>
        <v>0</v>
      </c>
      <c r="K23" s="8" t="n">
        <f aca="false">J23-H23</f>
        <v>-1576.22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283</v>
      </c>
      <c r="B24" s="7" t="str">
        <f aca="false">IFERROR(INDEX('Source'!$C:$C,MATCH($A24,'Source'!$B:$B,0)),"")</f>
        <v>גרבי נוחות קיץ שחור</v>
      </c>
      <c r="C24" s="8" t="n">
        <f aca="false">SUMIFS('Source'!$D:$D,'Source'!$A:$A,"101 - Factory customers",'Source'!$B:$B,$A24)</f>
        <v>63</v>
      </c>
      <c r="D24" s="8" t="n">
        <f aca="false">SUMIFS('Source'!$F:$F,'Source'!$A:$A,"101 - Factory customers",'Source'!$B:$B,$A24)</f>
        <v>5</v>
      </c>
      <c r="E24" s="8" t="n">
        <f aca="false">D24*$J$5</f>
        <v>6.31578947368421</v>
      </c>
      <c r="F24" s="8" t="n">
        <f aca="false">E24-C24</f>
        <v>-56.6842105263158</v>
      </c>
      <c r="G24" s="9" t="n">
        <f aca="false">IF(AND(C24=0,E24=0),0,IF(C24=0,"New",(E24-C24)/C24))</f>
        <v>-0.899749373433584</v>
      </c>
      <c r="H24" s="8" t="n">
        <f aca="false">SUMIFS('Source'!$E:$E,'Source'!$A:$A,"101 - Factory customers",'Source'!$B:$B,$A24)</f>
        <v>1674.81</v>
      </c>
      <c r="I24" s="8" t="n">
        <f aca="false">SUMIFS('Source'!$G:$G,'Source'!$A:$A,"101 - Factory customers",'Source'!$B:$B,$A24)</f>
        <v>140.4</v>
      </c>
      <c r="J24" s="8" t="n">
        <f aca="false">I24*$J$5</f>
        <v>177.347368421053</v>
      </c>
      <c r="K24" s="8" t="n">
        <f aca="false">J24-H24</f>
        <v>-1497.46263157895</v>
      </c>
      <c r="L24" s="9" t="n">
        <f aca="false">IF(AND(H24=0,J24=0),0,IF(H24=0,"New",(J24-H24)/H24))</f>
        <v>-0.894108962556318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194</v>
      </c>
      <c r="B25" s="7" t="str">
        <f aca="false">IFERROR(INDEX('Source'!$C:$C,MATCH($A25,'Source'!$B:$B,0)),"")</f>
        <v>חגורת גב+סגירה כפולה</v>
      </c>
      <c r="C25" s="8" t="n">
        <f aca="false">SUMIFS('Source'!$D:$D,'Source'!$A:$A,"101 - Factory customers",'Source'!$B:$B,$A25)</f>
        <v>9</v>
      </c>
      <c r="D25" s="8" t="n">
        <f aca="false">SUMIFS('Source'!$F:$F,'Source'!$A:$A,"101 - Factory customers",'Source'!$B:$B,$A25)</f>
        <v>18</v>
      </c>
      <c r="E25" s="8" t="n">
        <f aca="false">D25*$J$5</f>
        <v>22.7368421052632</v>
      </c>
      <c r="F25" s="8" t="n">
        <f aca="false">E25-C25</f>
        <v>13.7368421052632</v>
      </c>
      <c r="G25" s="9" t="n">
        <f aca="false">IF(AND(C25=0,E25=0),0,IF(C25=0,"New",(E25-C25)/C25))</f>
        <v>1.52631578947368</v>
      </c>
      <c r="H25" s="8" t="n">
        <f aca="false">SUMIFS('Source'!$E:$E,'Source'!$A:$A,"101 - Factory customers",'Source'!$B:$B,$A25)</f>
        <v>1045.57</v>
      </c>
      <c r="I25" s="8" t="n">
        <f aca="false">SUMIFS('Source'!$G:$G,'Source'!$A:$A,"101 - Factory customers",'Source'!$B:$B,$A25)</f>
        <v>2567.47</v>
      </c>
      <c r="J25" s="8" t="n">
        <f aca="false">I25*$J$5</f>
        <v>3243.12</v>
      </c>
      <c r="K25" s="8" t="n">
        <f aca="false">J25-H25</f>
        <v>2197.55</v>
      </c>
      <c r="L25" s="9" t="n">
        <f aca="false">IF(AND(H25=0,J25=0),0,IF(H25=0,"New",(J25-H25)/H25))</f>
        <v>2.10177223906577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281</v>
      </c>
      <c r="B26" s="7" t="str">
        <f aca="false">IFERROR(INDEX('Source'!$C:$C,MATCH($A26,'Source'!$B:$B,0)),"")</f>
        <v>חגורת גב-לומבו</v>
      </c>
      <c r="C26" s="8" t="n">
        <f aca="false">SUMIFS('Source'!$D:$D,'Source'!$A:$A,"101 - Factory customers",'Source'!$B:$B,$A26)</f>
        <v>11</v>
      </c>
      <c r="D26" s="8" t="n">
        <f aca="false">SUMIFS('Source'!$F:$F,'Source'!$A:$A,"101 - Factory customers",'Source'!$B:$B,$A26)</f>
        <v>0</v>
      </c>
      <c r="E26" s="8" t="n">
        <f aca="false">D26*$J$5</f>
        <v>0</v>
      </c>
      <c r="F26" s="8" t="n">
        <f aca="false">E26-C26</f>
        <v>-11</v>
      </c>
      <c r="G26" s="9" t="n">
        <f aca="false">IF(AND(C26=0,E26=0),0,IF(C26=0,"New",(E26-C26)/C26))</f>
        <v>-1</v>
      </c>
      <c r="H26" s="8" t="n">
        <f aca="false">SUMIFS('Source'!$E:$E,'Source'!$A:$A,"101 - Factory customers",'Source'!$B:$B,$A26)</f>
        <v>1454.63</v>
      </c>
      <c r="I26" s="8" t="n">
        <f aca="false">SUMIFS('Source'!$G:$G,'Source'!$A:$A,"101 - Factory customers",'Source'!$B:$B,$A26)</f>
        <v>0</v>
      </c>
      <c r="J26" s="8" t="n">
        <f aca="false">I26*$J$5</f>
        <v>0</v>
      </c>
      <c r="K26" s="8" t="n">
        <f aca="false">J26-H26</f>
        <v>-1454.63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162</v>
      </c>
      <c r="B27" s="7" t="str">
        <f aca="false">IFERROR(INDEX('Source'!$C:$C,MATCH($A27,'Source'!$B:$B,0)),"")</f>
        <v>חבק טניס</v>
      </c>
      <c r="C27" s="8" t="n">
        <f aca="false">SUMIFS('Source'!$D:$D,'Source'!$A:$A,"101 - Factory customers",'Source'!$B:$B,$A27)</f>
        <v>48</v>
      </c>
      <c r="D27" s="8" t="n">
        <f aca="false">SUMIFS('Source'!$F:$F,'Source'!$A:$A,"101 - Factory customers",'Source'!$B:$B,$A27)</f>
        <v>12</v>
      </c>
      <c r="E27" s="8" t="n">
        <f aca="false">D27*$J$5</f>
        <v>15.1578947368421</v>
      </c>
      <c r="F27" s="8" t="n">
        <f aca="false">E27-C27</f>
        <v>-32.8421052631579</v>
      </c>
      <c r="G27" s="9" t="n">
        <f aca="false">IF(AND(C27=0,E27=0),0,IF(C27=0,"New",(E27-C27)/C27))</f>
        <v>-0.68421052631579</v>
      </c>
      <c r="H27" s="8" t="n">
        <f aca="false">SUMIFS('Source'!$E:$E,'Source'!$A:$A,"101 - Factory customers",'Source'!$B:$B,$A27)</f>
        <v>1793.19</v>
      </c>
      <c r="I27" s="8" t="n">
        <f aca="false">SUMIFS('Source'!$G:$G,'Source'!$A:$A,"101 - Factory customers",'Source'!$B:$B,$A27)</f>
        <v>440.4</v>
      </c>
      <c r="J27" s="8" t="n">
        <f aca="false">I27*$J$5</f>
        <v>556.294736842105</v>
      </c>
      <c r="K27" s="8" t="n">
        <f aca="false">J27-H27</f>
        <v>-1236.8952631579</v>
      </c>
      <c r="L27" s="9" t="n">
        <f aca="false">IF(AND(H27=0,J27=0),0,IF(H27=0,"New",(J27-H27)/H27))</f>
        <v>-0.689773678839328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653</v>
      </c>
      <c r="B28" s="7" t="str">
        <f aca="false">IFERROR(INDEX('Source'!$C:$C,MATCH($A28,'Source'!$B:$B,0)),"")</f>
        <v>גרבי נסיעות אנטיבקטריאלי</v>
      </c>
      <c r="C28" s="8" t="n">
        <f aca="false">SUMIFS('Source'!$D:$D,'Source'!$A:$A,"101 - Factory customers",'Source'!$B:$B,$A28)</f>
        <v>0</v>
      </c>
      <c r="D28" s="8" t="n">
        <f aca="false">SUMIFS('Source'!$F:$F,'Source'!$A:$A,"101 - Factory customers",'Source'!$B:$B,$A28)</f>
        <v>20</v>
      </c>
      <c r="E28" s="8" t="n">
        <f aca="false">D28*$J$5</f>
        <v>25.2631578947368</v>
      </c>
      <c r="F28" s="8" t="n">
        <f aca="false">E28-C28</f>
        <v>25.2631578947368</v>
      </c>
      <c r="G28" s="9" t="str">
        <f aca="false">IF(AND(C28=0,E28=0),0,IF(C28=0,"New",(E28-C28)/C28))</f>
        <v>New</v>
      </c>
      <c r="H28" s="8" t="n">
        <f aca="false">SUMIFS('Source'!$E:$E,'Source'!$A:$A,"101 - Factory customers",'Source'!$B:$B,$A28)</f>
        <v>0</v>
      </c>
      <c r="I28" s="8" t="n">
        <f aca="false">SUMIFS('Source'!$G:$G,'Source'!$A:$A,"101 - Factory customers",'Source'!$B:$B,$A28)</f>
        <v>1275.35</v>
      </c>
      <c r="J28" s="8" t="n">
        <f aca="false">I28*$J$5</f>
        <v>1610.96842105263</v>
      </c>
      <c r="K28" s="8" t="n">
        <f aca="false">J28-H28</f>
        <v>1610.96842105263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657</v>
      </c>
      <c r="B29" s="7" t="str">
        <f aca="false">IFERROR(INDEX('Source'!$C:$C,MATCH($A29,'Source'!$B:$B,0)),"")</f>
        <v>גרבי נסיעות אנטיבקטריאלי</v>
      </c>
      <c r="C29" s="8" t="n">
        <f aca="false">SUMIFS('Source'!$D:$D,'Source'!$A:$A,"101 - Factory customers",'Source'!$B:$B,$A29)</f>
        <v>0</v>
      </c>
      <c r="D29" s="8" t="n">
        <f aca="false">SUMIFS('Source'!$F:$F,'Source'!$A:$A,"101 - Factory customers",'Source'!$B:$B,$A29)</f>
        <v>20</v>
      </c>
      <c r="E29" s="8" t="n">
        <f aca="false">D29*$J$5</f>
        <v>25.2631578947368</v>
      </c>
      <c r="F29" s="8" t="n">
        <f aca="false">E29-C29</f>
        <v>25.2631578947368</v>
      </c>
      <c r="G29" s="9" t="str">
        <f aca="false">IF(AND(C29=0,E29=0),0,IF(C29=0,"New",(E29-C29)/C29))</f>
        <v>New</v>
      </c>
      <c r="H29" s="8" t="n">
        <f aca="false">SUMIFS('Source'!$E:$E,'Source'!$A:$A,"101 - Factory customers",'Source'!$B:$B,$A29)</f>
        <v>0</v>
      </c>
      <c r="I29" s="8" t="n">
        <f aca="false">SUMIFS('Source'!$G:$G,'Source'!$A:$A,"101 - Factory customers",'Source'!$B:$B,$A29)</f>
        <v>1264.67</v>
      </c>
      <c r="J29" s="8" t="n">
        <f aca="false">I29*$J$5</f>
        <v>1597.47789473684</v>
      </c>
      <c r="K29" s="8" t="n">
        <f aca="false">J29-H29</f>
        <v>1597.47789473684</v>
      </c>
      <c r="L29" s="9" t="str">
        <f aca="false">IF(AND(H29=0,J29=0),0,IF(H29=0,"New",(J29-H29)/H29))</f>
        <v>New</v>
      </c>
      <c r="M29" s="7" t="str">
        <f aca="false">IF(AND(OR(C29&lt;&gt;0,H29&lt;&gt;0),D29=0,I29=0),"DROP",IF(AND(OR(D29&lt;&gt;0,I29&lt;&gt;0),C29=0,H29=0),"NEW",""))</f>
        <v>NEW</v>
      </c>
    </row>
    <row r="30" customFormat="false" ht="15" hidden="false" customHeight="false" outlineLevel="0" collapsed="false">
      <c r="A30" s="7" t="s">
        <v>145</v>
      </c>
      <c r="B30" s="7" t="str">
        <f aca="false">IFERROR(INDEX('Source'!$C:$C,MATCH($A30,'Source'!$B:$B,0)),"")</f>
        <v>גרבי טיסה</v>
      </c>
      <c r="C30" s="8" t="n">
        <f aca="false">SUMIFS('Source'!$D:$D,'Source'!$A:$A,"101 - Factory customers",'Source'!$B:$B,$A30)</f>
        <v>18</v>
      </c>
      <c r="D30" s="8" t="n">
        <f aca="false">SUMIFS('Source'!$F:$F,'Source'!$A:$A,"101 - Factory customers",'Source'!$B:$B,$A30)</f>
        <v>0</v>
      </c>
      <c r="E30" s="8" t="n">
        <f aca="false">D30*$J$5</f>
        <v>0</v>
      </c>
      <c r="F30" s="8" t="n">
        <f aca="false">E30-C30</f>
        <v>-18</v>
      </c>
      <c r="G30" s="9" t="n">
        <f aca="false">IF(AND(C30=0,E30=0),0,IF(C30=0,"New",(E30-C30)/C30))</f>
        <v>-1</v>
      </c>
      <c r="H30" s="8" t="n">
        <f aca="false">SUMIFS('Source'!$E:$E,'Source'!$A:$A,"101 - Factory customers",'Source'!$B:$B,$A30)</f>
        <v>1156.07</v>
      </c>
      <c r="I30" s="8" t="n">
        <f aca="false">SUMIFS('Source'!$G:$G,'Source'!$A:$A,"101 - Factory customers",'Source'!$B:$B,$A30)</f>
        <v>0</v>
      </c>
      <c r="J30" s="8" t="n">
        <f aca="false">I30*$J$5</f>
        <v>0</v>
      </c>
      <c r="K30" s="8" t="n">
        <f aca="false">J30-H30</f>
        <v>-1156.07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436</v>
      </c>
      <c r="B31" s="7" t="str">
        <f aca="false">IFERROR(INDEX('Source'!$C:$C,MATCH($A31,'Source'!$B:$B,0)),"")</f>
        <v>חגורת שבר דו צדדית</v>
      </c>
      <c r="C31" s="8" t="n">
        <f aca="false">SUMIFS('Source'!$D:$D,'Source'!$A:$A,"101 - Factory customers",'Source'!$B:$B,$A31)</f>
        <v>4</v>
      </c>
      <c r="D31" s="8" t="n">
        <f aca="false">SUMIFS('Source'!$F:$F,'Source'!$A:$A,"101 - Factory customers",'Source'!$B:$B,$A31)</f>
        <v>1</v>
      </c>
      <c r="E31" s="8" t="n">
        <f aca="false">D31*$J$5</f>
        <v>1.26315789473684</v>
      </c>
      <c r="F31" s="8" t="n">
        <f aca="false">E31-C31</f>
        <v>-2.73684210526316</v>
      </c>
      <c r="G31" s="9" t="n">
        <f aca="false">IF(AND(C31=0,E31=0),0,IF(C31=0,"New",(E31-C31)/C31))</f>
        <v>-0.68421052631579</v>
      </c>
      <c r="H31" s="8" t="n">
        <f aca="false">SUMIFS('Source'!$E:$E,'Source'!$A:$A,"101 - Factory customers",'Source'!$B:$B,$A31)</f>
        <v>1111.42</v>
      </c>
      <c r="I31" s="8" t="n">
        <f aca="false">SUMIFS('Source'!$G:$G,'Source'!$A:$A,"101 - Factory customers",'Source'!$B:$B,$A31)</f>
        <v>0.01</v>
      </c>
      <c r="J31" s="8" t="n">
        <f aca="false">I31*$J$5</f>
        <v>0.0126315789473684</v>
      </c>
      <c r="K31" s="8" t="n">
        <f aca="false">J31-H31</f>
        <v>-1111.40736842105</v>
      </c>
      <c r="L31" s="9" t="n">
        <f aca="false">IF(AND(H31=0,J31=0),0,IF(H31=0,"New",(J31-H31)/H31))</f>
        <v>-0.99998863473849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156</v>
      </c>
      <c r="B32" s="7" t="str">
        <f aca="false">IFERROR(INDEX('Source'!$C:$C,MATCH($A32,'Source'!$B:$B,0)),"")</f>
        <v>חבק טניס שחור</v>
      </c>
      <c r="C32" s="8" t="n">
        <f aca="false">SUMIFS('Source'!$D:$D,'Source'!$A:$A,"101 - Factory customers",'Source'!$B:$B,$A32)</f>
        <v>14</v>
      </c>
      <c r="D32" s="8" t="n">
        <f aca="false">SUMIFS('Source'!$F:$F,'Source'!$A:$A,"101 - Factory customers",'Source'!$B:$B,$A32)</f>
        <v>1</v>
      </c>
      <c r="E32" s="8" t="n">
        <f aca="false">D32*$J$5</f>
        <v>1.26315789473684</v>
      </c>
      <c r="F32" s="8" t="n">
        <f aca="false">E32-C32</f>
        <v>-12.7368421052632</v>
      </c>
      <c r="G32" s="9" t="n">
        <f aca="false">IF(AND(C32=0,E32=0),0,IF(C32=0,"New",(E32-C32)/C32))</f>
        <v>-0.909774436090226</v>
      </c>
      <c r="H32" s="8" t="n">
        <f aca="false">SUMIFS('Source'!$E:$E,'Source'!$A:$A,"101 - Factory customers",'Source'!$B:$B,$A32)</f>
        <v>1176.31</v>
      </c>
      <c r="I32" s="8" t="n">
        <f aca="false">SUMIFS('Source'!$G:$G,'Source'!$A:$A,"101 - Factory customers",'Source'!$B:$B,$A32)</f>
        <v>76.23</v>
      </c>
      <c r="J32" s="8" t="n">
        <f aca="false">I32*$J$5</f>
        <v>96.2905263157895</v>
      </c>
      <c r="K32" s="8" t="n">
        <f aca="false">J32-H32</f>
        <v>-1080.01947368421</v>
      </c>
      <c r="L32" s="9" t="n">
        <f aca="false">IF(AND(H32=0,J32=0),0,IF(H32=0,"New",(J32-H32)/H32))</f>
        <v>-0.918141878998062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425</v>
      </c>
      <c r="B33" s="7" t="str">
        <f aca="false">IFERROR(INDEX('Source'!$C:$C,MATCH($A33,'Source'!$B:$B,0)),"")</f>
        <v>גרבי נוחות חורף אפור</v>
      </c>
      <c r="C33" s="8" t="n">
        <f aca="false">SUMIFS('Source'!$D:$D,'Source'!$A:$A,"101 - Factory customers",'Source'!$B:$B,$A33)</f>
        <v>30</v>
      </c>
      <c r="D33" s="8" t="n">
        <f aca="false">SUMIFS('Source'!$F:$F,'Source'!$A:$A,"101 - Factory customers",'Source'!$B:$B,$A33)</f>
        <v>0</v>
      </c>
      <c r="E33" s="8" t="n">
        <f aca="false">D33*$J$5</f>
        <v>0</v>
      </c>
      <c r="F33" s="8" t="n">
        <f aca="false">E33-C33</f>
        <v>-30</v>
      </c>
      <c r="G33" s="9" t="n">
        <f aca="false">IF(AND(C33=0,E33=0),0,IF(C33=0,"New",(E33-C33)/C33))</f>
        <v>-1</v>
      </c>
      <c r="H33" s="8" t="n">
        <f aca="false">SUMIFS('Source'!$E:$E,'Source'!$A:$A,"101 - Factory customers",'Source'!$B:$B,$A33)</f>
        <v>954.55</v>
      </c>
      <c r="I33" s="8" t="n">
        <f aca="false">SUMIFS('Source'!$G:$G,'Source'!$A:$A,"101 - Factory customers",'Source'!$B:$B,$A33)</f>
        <v>0</v>
      </c>
      <c r="J33" s="8" t="n">
        <f aca="false">I33*$J$5</f>
        <v>0</v>
      </c>
      <c r="K33" s="8" t="n">
        <f aca="false">J33-H33</f>
        <v>-954.55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105</v>
      </c>
      <c r="B34" s="7" t="str">
        <f aca="false">IFERROR(INDEX('Source'!$C:$C,MATCH($A34,'Source'!$B:$B,0)),"")</f>
        <v>נוזל לריכוך ציפורן חודרנית</v>
      </c>
      <c r="C34" s="8" t="n">
        <f aca="false">SUMIFS('Source'!$D:$D,'Source'!$A:$A,"101 - Factory customers",'Source'!$B:$B,$A34)</f>
        <v>28</v>
      </c>
      <c r="D34" s="8" t="n">
        <f aca="false">SUMIFS('Source'!$F:$F,'Source'!$A:$A,"101 - Factory customers",'Source'!$B:$B,$A34)</f>
        <v>3</v>
      </c>
      <c r="E34" s="8" t="n">
        <f aca="false">D34*$J$5</f>
        <v>3.78947368421053</v>
      </c>
      <c r="F34" s="8" t="n">
        <f aca="false">E34-C34</f>
        <v>-24.2105263157895</v>
      </c>
      <c r="G34" s="9" t="n">
        <f aca="false">IF(AND(C34=0,E34=0),0,IF(C34=0,"New",(E34-C34)/C34))</f>
        <v>-0.864661654135338</v>
      </c>
      <c r="H34" s="8" t="n">
        <f aca="false">SUMIFS('Source'!$E:$E,'Source'!$A:$A,"101 - Factory customers",'Source'!$B:$B,$A34)</f>
        <v>1001.53</v>
      </c>
      <c r="I34" s="8" t="n">
        <f aca="false">SUMIFS('Source'!$G:$G,'Source'!$A:$A,"101 - Factory customers",'Source'!$B:$B,$A34)</f>
        <v>73.05</v>
      </c>
      <c r="J34" s="8" t="n">
        <f aca="false">I34*$J$5</f>
        <v>92.2736842105263</v>
      </c>
      <c r="K34" s="8" t="n">
        <f aca="false">J34-H34</f>
        <v>-909.256315789474</v>
      </c>
      <c r="L34" s="9" t="n">
        <f aca="false">IF(AND(H34=0,J34=0),0,IF(H34=0,"New",(J34-H34)/H34))</f>
        <v>-0.907867278852829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338</v>
      </c>
      <c r="B35" s="7" t="str">
        <f aca="false">IFERROR(INDEX('Source'!$C:$C,MATCH($A35,'Source'!$B:$B,0)),"")</f>
        <v>מגן ברך SC422</v>
      </c>
      <c r="C35" s="8" t="n">
        <f aca="false">SUMIFS('Source'!$D:$D,'Source'!$A:$A,"101 - Factory customers",'Source'!$B:$B,$A35)</f>
        <v>11</v>
      </c>
      <c r="D35" s="8" t="n">
        <f aca="false">SUMIFS('Source'!$F:$F,'Source'!$A:$A,"101 - Factory customers",'Source'!$B:$B,$A35)</f>
        <v>3</v>
      </c>
      <c r="E35" s="8" t="n">
        <f aca="false">D35*$J$5</f>
        <v>3.78947368421053</v>
      </c>
      <c r="F35" s="8" t="n">
        <f aca="false">E35-C35</f>
        <v>-7.21052631578947</v>
      </c>
      <c r="G35" s="9" t="n">
        <f aca="false">IF(AND(C35=0,E35=0),0,IF(C35=0,"New",(E35-C35)/C35))</f>
        <v>-0.655502392344498</v>
      </c>
      <c r="H35" s="8" t="n">
        <f aca="false">SUMIFS('Source'!$E:$E,'Source'!$A:$A,"101 - Factory customers",'Source'!$B:$B,$A35)</f>
        <v>1266.8</v>
      </c>
      <c r="I35" s="8" t="n">
        <f aca="false">SUMIFS('Source'!$G:$G,'Source'!$A:$A,"101 - Factory customers",'Source'!$B:$B,$A35)</f>
        <v>365.49</v>
      </c>
      <c r="J35" s="8" t="n">
        <f aca="false">I35*$J$5</f>
        <v>461.671578947368</v>
      </c>
      <c r="K35" s="8" t="n">
        <f aca="false">J35-H35</f>
        <v>-805.128421052632</v>
      </c>
      <c r="L35" s="9" t="n">
        <f aca="false">IF(AND(H35=0,J35=0),0,IF(H35=0,"New",(J35-H35)/H35))</f>
        <v>-0.635560799694215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864</v>
      </c>
      <c r="B36" s="7" t="str">
        <f aca="false">IFERROR(INDEX('Source'!$C:$C,MATCH($A36,'Source'!$B:$B,0)),"")</f>
        <v>ח.גב ליישור גב באוסטופורוזיס</v>
      </c>
      <c r="C36" s="8" t="n">
        <f aca="false">SUMIFS('Source'!$D:$D,'Source'!$A:$A,"101 - Factory customers",'Source'!$B:$B,$A36)</f>
        <v>0</v>
      </c>
      <c r="D36" s="8" t="n">
        <f aca="false">SUMIFS('Source'!$F:$F,'Source'!$A:$A,"101 - Factory customers",'Source'!$B:$B,$A36)</f>
        <v>-2</v>
      </c>
      <c r="E36" s="8" t="n">
        <f aca="false">D36*$J$5</f>
        <v>-2.52631578947368</v>
      </c>
      <c r="F36" s="8" t="n">
        <f aca="false">E36-C36</f>
        <v>-2.52631578947368</v>
      </c>
      <c r="G36" s="9" t="str">
        <f aca="false">IF(AND(C36=0,E36=0),0,IF(C36=0,"New",(E36-C36)/C36))</f>
        <v>New</v>
      </c>
      <c r="H36" s="8" t="n">
        <f aca="false">SUMIFS('Source'!$E:$E,'Source'!$A:$A,"101 - Factory customers",'Source'!$B:$B,$A36)</f>
        <v>0</v>
      </c>
      <c r="I36" s="8" t="n">
        <f aca="false">SUMIFS('Source'!$G:$G,'Source'!$A:$A,"101 - Factory customers",'Source'!$B:$B,$A36)</f>
        <v>-898.92</v>
      </c>
      <c r="J36" s="8" t="n">
        <f aca="false">I36*$J$5</f>
        <v>-1135.47789473684</v>
      </c>
      <c r="K36" s="8" t="n">
        <f aca="false">J36-H36</f>
        <v>-1135.47789473684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865</v>
      </c>
      <c r="B37" s="7" t="str">
        <f aca="false">IFERROR(INDEX('Source'!$C:$C,MATCH($A37,'Source'!$B:$B,0)),"")</f>
        <v>מדרס מג'ל לאשה</v>
      </c>
      <c r="C37" s="8" t="n">
        <f aca="false">SUMIFS('Source'!$D:$D,'Source'!$A:$A,"101 - Factory customers",'Source'!$B:$B,$A37)</f>
        <v>23</v>
      </c>
      <c r="D37" s="8" t="n">
        <f aca="false">SUMIFS('Source'!$F:$F,'Source'!$A:$A,"101 - Factory customers",'Source'!$B:$B,$A37)</f>
        <v>2</v>
      </c>
      <c r="E37" s="8" t="n">
        <f aca="false">D37*$J$5</f>
        <v>2.52631578947368</v>
      </c>
      <c r="F37" s="8" t="n">
        <f aca="false">E37-C37</f>
        <v>-20.4736842105263</v>
      </c>
      <c r="G37" s="9" t="n">
        <f aca="false">IF(AND(C37=0,E37=0),0,IF(C37=0,"New",(E37-C37)/C37))</f>
        <v>-0.890160183066362</v>
      </c>
      <c r="H37" s="8" t="n">
        <f aca="false">SUMIFS('Source'!$E:$E,'Source'!$A:$A,"101 - Factory customers",'Source'!$B:$B,$A37)</f>
        <v>897.21</v>
      </c>
      <c r="I37" s="8" t="n">
        <f aca="false">SUMIFS('Source'!$G:$G,'Source'!$A:$A,"101 - Factory customers",'Source'!$B:$B,$A37)</f>
        <v>0.02</v>
      </c>
      <c r="J37" s="8" t="n">
        <f aca="false">I37*$J$5</f>
        <v>0.0252631578947368</v>
      </c>
      <c r="K37" s="8" t="n">
        <f aca="false">J37-H37</f>
        <v>-897.184736842105</v>
      </c>
      <c r="L37" s="9" t="n">
        <f aca="false">IF(AND(H37=0,J37=0),0,IF(H37=0,"New",(J37-H37)/H37))</f>
        <v>-0.999971842536424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866</v>
      </c>
      <c r="B38" s="7" t="str">
        <f aca="false">IFERROR(INDEX('Source'!$C:$C,MATCH($A38,'Source'!$B:$B,0)),"")</f>
        <v>חגורת לומבו-סקרל-צבע</v>
      </c>
      <c r="C38" s="8" t="n">
        <f aca="false">SUMIFS('Source'!$D:$D,'Source'!$A:$A,"101 - Factory customers",'Source'!$B:$B,$A38)</f>
        <v>3</v>
      </c>
      <c r="D38" s="8" t="n">
        <f aca="false">SUMIFS('Source'!$F:$F,'Source'!$A:$A,"101 - Factory customers",'Source'!$B:$B,$A38)</f>
        <v>0</v>
      </c>
      <c r="E38" s="8" t="n">
        <f aca="false">D38*$J$5</f>
        <v>0</v>
      </c>
      <c r="F38" s="8" t="n">
        <f aca="false">E38-C38</f>
        <v>-3</v>
      </c>
      <c r="G38" s="9" t="n">
        <f aca="false">IF(AND(C38=0,E38=0),0,IF(C38=0,"New",(E38-C38)/C38))</f>
        <v>-1</v>
      </c>
      <c r="H38" s="8" t="n">
        <f aca="false">SUMIFS('Source'!$E:$E,'Source'!$A:$A,"101 - Factory customers",'Source'!$B:$B,$A38)</f>
        <v>880.76</v>
      </c>
      <c r="I38" s="8" t="n">
        <f aca="false">SUMIFS('Source'!$G:$G,'Source'!$A:$A,"101 - Factory customers",'Source'!$B:$B,$A38)</f>
        <v>0</v>
      </c>
      <c r="J38" s="8" t="n">
        <f aca="false">I38*$J$5</f>
        <v>0</v>
      </c>
      <c r="K38" s="8" t="n">
        <f aca="false">J38-H38</f>
        <v>-880.76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472</v>
      </c>
      <c r="B39" s="7" t="str">
        <f aca="false">IFERROR(INDEX('Source'!$C:$C,MATCH($A39,'Source'!$B:$B,0)),"")</f>
        <v>חגורת שבר לצד ימין</v>
      </c>
      <c r="C39" s="8" t="n">
        <f aca="false">SUMIFS('Source'!$D:$D,'Source'!$A:$A,"101 - Factory customers",'Source'!$B:$B,$A39)</f>
        <v>5</v>
      </c>
      <c r="D39" s="8" t="n">
        <f aca="false">SUMIFS('Source'!$F:$F,'Source'!$A:$A,"101 - Factory customers",'Source'!$B:$B,$A39)</f>
        <v>0</v>
      </c>
      <c r="E39" s="8" t="n">
        <f aca="false">D39*$J$5</f>
        <v>0</v>
      </c>
      <c r="F39" s="8" t="n">
        <f aca="false">E39-C39</f>
        <v>-5</v>
      </c>
      <c r="G39" s="9" t="n">
        <f aca="false">IF(AND(C39=0,E39=0),0,IF(C39=0,"New",(E39-C39)/C39))</f>
        <v>-1</v>
      </c>
      <c r="H39" s="8" t="n">
        <f aca="false">SUMIFS('Source'!$E:$E,'Source'!$A:$A,"101 - Factory customers",'Source'!$B:$B,$A39)</f>
        <v>880.41</v>
      </c>
      <c r="I39" s="8" t="n">
        <f aca="false">SUMIFS('Source'!$G:$G,'Source'!$A:$A,"101 - Factory customers",'Source'!$B:$B,$A39)</f>
        <v>0</v>
      </c>
      <c r="J39" s="8" t="n">
        <f aca="false">I39*$J$5</f>
        <v>0</v>
      </c>
      <c r="K39" s="8" t="n">
        <f aca="false">J39-H39</f>
        <v>-880.41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135</v>
      </c>
      <c r="B40" s="7" t="str">
        <f aca="false">IFERROR(INDEX('Source'!$C:$C,MATCH($A40,'Source'!$B:$B,0)),"")</f>
        <v>מדרס מג'ל</v>
      </c>
      <c r="C40" s="8" t="n">
        <f aca="false">SUMIFS('Source'!$D:$D,'Source'!$A:$A,"101 - Factory customers",'Source'!$B:$B,$A40)</f>
        <v>42</v>
      </c>
      <c r="D40" s="8" t="n">
        <f aca="false">SUMIFS('Source'!$F:$F,'Source'!$A:$A,"101 - Factory customers",'Source'!$B:$B,$A40)</f>
        <v>1</v>
      </c>
      <c r="E40" s="8" t="n">
        <f aca="false">D40*$J$5</f>
        <v>1.26315789473684</v>
      </c>
      <c r="F40" s="8" t="n">
        <f aca="false">E40-C40</f>
        <v>-40.7368421052632</v>
      </c>
      <c r="G40" s="9" t="n">
        <f aca="false">IF(AND(C40=0,E40=0),0,IF(C40=0,"New",(E40-C40)/C40))</f>
        <v>-0.969924812030075</v>
      </c>
      <c r="H40" s="8" t="n">
        <f aca="false">SUMIFS('Source'!$E:$E,'Source'!$A:$A,"101 - Factory customers",'Source'!$B:$B,$A40)</f>
        <v>869.48</v>
      </c>
      <c r="I40" s="8" t="n">
        <f aca="false">SUMIFS('Source'!$G:$G,'Source'!$A:$A,"101 - Factory customers",'Source'!$B:$B,$A40)</f>
        <v>0.01</v>
      </c>
      <c r="J40" s="8" t="n">
        <f aca="false">I40*$J$5</f>
        <v>0.0126315789473684</v>
      </c>
      <c r="K40" s="8" t="n">
        <f aca="false">J40-H40</f>
        <v>-869.467368421053</v>
      </c>
      <c r="L40" s="9" t="n">
        <f aca="false">IF(AND(H40=0,J40=0),0,IF(H40=0,"New",(J40-H40)/H40))</f>
        <v>-0.999985472260492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525</v>
      </c>
      <c r="B41" s="7" t="str">
        <f aca="false">IFERROR(INDEX('Source'!$C:$C,MATCH($A41,'Source'!$B:$B,0)),"")</f>
        <v>מגן ברך ארוך עם כרית סיליקון</v>
      </c>
      <c r="C41" s="8" t="n">
        <f aca="false">SUMIFS('Source'!$D:$D,'Source'!$A:$A,"101 - Factory customers",'Source'!$B:$B,$A41)</f>
        <v>5</v>
      </c>
      <c r="D41" s="8" t="n">
        <f aca="false">SUMIFS('Source'!$F:$F,'Source'!$A:$A,"101 - Factory customers",'Source'!$B:$B,$A41)</f>
        <v>0</v>
      </c>
      <c r="E41" s="8" t="n">
        <f aca="false">D41*$J$5</f>
        <v>0</v>
      </c>
      <c r="F41" s="8" t="n">
        <f aca="false">E41-C41</f>
        <v>-5</v>
      </c>
      <c r="G41" s="9" t="n">
        <f aca="false">IF(AND(C41=0,E41=0),0,IF(C41=0,"New",(E41-C41)/C41))</f>
        <v>-1</v>
      </c>
      <c r="H41" s="8" t="n">
        <f aca="false">SUMIFS('Source'!$E:$E,'Source'!$A:$A,"101 - Factory customers",'Source'!$B:$B,$A41)</f>
        <v>866.13</v>
      </c>
      <c r="I41" s="8" t="n">
        <f aca="false">SUMIFS('Source'!$G:$G,'Source'!$A:$A,"101 - Factory customers",'Source'!$B:$B,$A41)</f>
        <v>0</v>
      </c>
      <c r="J41" s="8" t="n">
        <f aca="false">I41*$J$5</f>
        <v>0</v>
      </c>
      <c r="K41" s="8" t="n">
        <f aca="false">J41-H41</f>
        <v>-866.13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704</v>
      </c>
      <c r="B42" s="7" t="str">
        <f aca="false">IFERROR(INDEX('Source'!$C:$C,MATCH($A42,'Source'!$B:$B,0)),"")</f>
        <v>גרב לילה לטיפול בדורבן</v>
      </c>
      <c r="C42" s="8" t="n">
        <f aca="false">SUMIFS('Source'!$D:$D,'Source'!$A:$A,"101 - Factory customers",'Source'!$B:$B,$A42)</f>
        <v>18</v>
      </c>
      <c r="D42" s="8" t="n">
        <f aca="false">SUMIFS('Source'!$F:$F,'Source'!$A:$A,"101 - Factory customers",'Source'!$B:$B,$A42)</f>
        <v>8</v>
      </c>
      <c r="E42" s="8" t="n">
        <f aca="false">D42*$J$5</f>
        <v>10.1052631578947</v>
      </c>
      <c r="F42" s="8" t="n">
        <f aca="false">E42-C42</f>
        <v>-7.89473684210526</v>
      </c>
      <c r="G42" s="9" t="n">
        <f aca="false">IF(AND(C42=0,E42=0),0,IF(C42=0,"New",(E42-C42)/C42))</f>
        <v>-0.43859649122807</v>
      </c>
      <c r="H42" s="8" t="n">
        <f aca="false">SUMIFS('Source'!$E:$E,'Source'!$A:$A,"101 - Factory customers",'Source'!$B:$B,$A42)</f>
        <v>1385.33</v>
      </c>
      <c r="I42" s="8" t="n">
        <f aca="false">SUMIFS('Source'!$G:$G,'Source'!$A:$A,"101 - Factory customers",'Source'!$B:$B,$A42)</f>
        <v>520.01</v>
      </c>
      <c r="J42" s="8" t="n">
        <f aca="false">I42*$J$5</f>
        <v>656.854736842105</v>
      </c>
      <c r="K42" s="8" t="n">
        <f aca="false">J42-H42</f>
        <v>-728.475263157895</v>
      </c>
      <c r="L42" s="9" t="n">
        <f aca="false">IF(AND(H42=0,J42=0),0,IF(H42=0,"New",(J42-H42)/H42))</f>
        <v>-0.525849626556773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114</v>
      </c>
      <c r="B43" s="7" t="str">
        <f aca="false">IFERROR(INDEX('Source'!$C:$C,MATCH($A43,'Source'!$B:$B,0)),"")</f>
        <v>מ. בוניון + מפריד אצבע</v>
      </c>
      <c r="C43" s="8" t="n">
        <f aca="false">SUMIFS('Source'!$D:$D,'Source'!$A:$A,"101 - Factory customers",'Source'!$B:$B,$A43)</f>
        <v>32</v>
      </c>
      <c r="D43" s="8" t="n">
        <f aca="false">SUMIFS('Source'!$F:$F,'Source'!$A:$A,"101 - Factory customers",'Source'!$B:$B,$A43)</f>
        <v>11</v>
      </c>
      <c r="E43" s="8" t="n">
        <f aca="false">D43*$J$5</f>
        <v>13.8947368421053</v>
      </c>
      <c r="F43" s="8" t="n">
        <f aca="false">E43-C43</f>
        <v>-18.1052631578947</v>
      </c>
      <c r="G43" s="9" t="n">
        <f aca="false">IF(AND(C43=0,E43=0),0,IF(C43=0,"New",(E43-C43)/C43))</f>
        <v>-0.565789473684211</v>
      </c>
      <c r="H43" s="8" t="n">
        <f aca="false">SUMIFS('Source'!$E:$E,'Source'!$A:$A,"101 - Factory customers",'Source'!$B:$B,$A43)</f>
        <v>1261.32</v>
      </c>
      <c r="I43" s="8" t="n">
        <f aca="false">SUMIFS('Source'!$G:$G,'Source'!$A:$A,"101 - Factory customers",'Source'!$B:$B,$A43)</f>
        <v>402.66</v>
      </c>
      <c r="J43" s="8" t="n">
        <f aca="false">I43*$J$5</f>
        <v>508.623157894737</v>
      </c>
      <c r="K43" s="8" t="n">
        <f aca="false">J43-H43</f>
        <v>-752.696842105263</v>
      </c>
      <c r="L43" s="9" t="n">
        <f aca="false">IF(AND(H43=0,J43=0),0,IF(H43=0,"New",(J43-H43)/H43))</f>
        <v>-0.596753276016604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647</v>
      </c>
      <c r="B44" s="7" t="str">
        <f aca="false">IFERROR(INDEX('Source'!$C:$C,MATCH($A44,'Source'!$B:$B,0)),"")</f>
        <v>גרבי קיץ אנטיבקטריאלי שחור</v>
      </c>
      <c r="C44" s="8" t="n">
        <f aca="false">SUMIFS('Source'!$D:$D,'Source'!$A:$A,"101 - Factory customers",'Source'!$B:$B,$A44)</f>
        <v>0</v>
      </c>
      <c r="D44" s="8" t="n">
        <f aca="false">SUMIFS('Source'!$F:$F,'Source'!$A:$A,"101 - Factory customers",'Source'!$B:$B,$A44)</f>
        <v>28</v>
      </c>
      <c r="E44" s="8" t="n">
        <f aca="false">D44*$J$5</f>
        <v>35.3684210526316</v>
      </c>
      <c r="F44" s="8" t="n">
        <f aca="false">E44-C44</f>
        <v>35.3684210526316</v>
      </c>
      <c r="G44" s="9" t="str">
        <f aca="false">IF(AND(C44=0,E44=0),0,IF(C44=0,"New",(E44-C44)/C44))</f>
        <v>New</v>
      </c>
      <c r="H44" s="8" t="n">
        <f aca="false">SUMIFS('Source'!$E:$E,'Source'!$A:$A,"101 - Factory customers",'Source'!$B:$B,$A44)</f>
        <v>0</v>
      </c>
      <c r="I44" s="8" t="n">
        <f aca="false">SUMIFS('Source'!$G:$G,'Source'!$A:$A,"101 - Factory customers",'Source'!$B:$B,$A44)</f>
        <v>851.08</v>
      </c>
      <c r="J44" s="8" t="n">
        <f aca="false">I44*$J$5</f>
        <v>1075.04842105263</v>
      </c>
      <c r="K44" s="8" t="n">
        <f aca="false">J44-H44</f>
        <v>1075.04842105263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268</v>
      </c>
      <c r="B45" s="7" t="str">
        <f aca="false">IFERROR(INDEX('Source'!$C:$C,MATCH($A45,'Source'!$B:$B,0)),"")</f>
        <v>סד לילה לבוהן</v>
      </c>
      <c r="C45" s="8" t="n">
        <f aca="false">SUMIFS('Source'!$D:$D,'Source'!$A:$A,"101 - Factory customers",'Source'!$B:$B,$A45)</f>
        <v>13</v>
      </c>
      <c r="D45" s="8" t="n">
        <f aca="false">SUMIFS('Source'!$F:$F,'Source'!$A:$A,"101 - Factory customers",'Source'!$B:$B,$A45)</f>
        <v>3</v>
      </c>
      <c r="E45" s="8" t="n">
        <f aca="false">D45*$J$5</f>
        <v>3.78947368421053</v>
      </c>
      <c r="F45" s="8" t="n">
        <f aca="false">E45-C45</f>
        <v>-9.21052631578947</v>
      </c>
      <c r="G45" s="9" t="n">
        <f aca="false">IF(AND(C45=0,E45=0),0,IF(C45=0,"New",(E45-C45)/C45))</f>
        <v>-0.708502024291498</v>
      </c>
      <c r="H45" s="8" t="n">
        <f aca="false">SUMIFS('Source'!$E:$E,'Source'!$A:$A,"101 - Factory customers",'Source'!$B:$B,$A45)</f>
        <v>1037.59</v>
      </c>
      <c r="I45" s="8" t="n">
        <f aca="false">SUMIFS('Source'!$G:$G,'Source'!$A:$A,"101 - Factory customers",'Source'!$B:$B,$A45)</f>
        <v>193.55</v>
      </c>
      <c r="J45" s="8" t="n">
        <f aca="false">I45*$J$5</f>
        <v>244.484210526316</v>
      </c>
      <c r="K45" s="8" t="n">
        <f aca="false">J45-H45</f>
        <v>-793.105789473684</v>
      </c>
      <c r="L45" s="9" t="n">
        <f aca="false">IF(AND(H45=0,J45=0),0,IF(H45=0,"New",(J45-H45)/H45))</f>
        <v>-0.764373008099234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352</v>
      </c>
      <c r="B46" s="7" t="str">
        <f aca="false">IFERROR(INDEX('Source'!$C:$C,MATCH($A46,'Source'!$B:$B,0)),"")</f>
        <v>מגן ברך SC422</v>
      </c>
      <c r="C46" s="8" t="n">
        <f aca="false">SUMIFS('Source'!$D:$D,'Source'!$A:$A,"101 - Factory customers",'Source'!$B:$B,$A46)</f>
        <v>5</v>
      </c>
      <c r="D46" s="8" t="n">
        <f aca="false">SUMIFS('Source'!$F:$F,'Source'!$A:$A,"101 - Factory customers",'Source'!$B:$B,$A46)</f>
        <v>0</v>
      </c>
      <c r="E46" s="8" t="n">
        <f aca="false">D46*$J$5</f>
        <v>0</v>
      </c>
      <c r="F46" s="8" t="n">
        <f aca="false">E46-C46</f>
        <v>-5</v>
      </c>
      <c r="G46" s="9" t="n">
        <f aca="false">IF(AND(C46=0,E46=0),0,IF(C46=0,"New",(E46-C46)/C46))</f>
        <v>-1</v>
      </c>
      <c r="H46" s="8" t="n">
        <f aca="false">SUMIFS('Source'!$E:$E,'Source'!$A:$A,"101 - Factory customers",'Source'!$B:$B,$A46)</f>
        <v>843.43</v>
      </c>
      <c r="I46" s="8" t="n">
        <f aca="false">SUMIFS('Source'!$G:$G,'Source'!$A:$A,"101 - Factory customers",'Source'!$B:$B,$A46)</f>
        <v>0</v>
      </c>
      <c r="J46" s="8" t="n">
        <f aca="false">I46*$J$5</f>
        <v>0</v>
      </c>
      <c r="K46" s="8" t="n">
        <f aca="false">J46-H46</f>
        <v>-843.43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548</v>
      </c>
      <c r="B47" s="7" t="str">
        <f aca="false">IFERROR(INDEX('Source'!$C:$C,MATCH($A47,'Source'!$B:$B,0)),"")</f>
        <v>מגן מופק SC95</v>
      </c>
      <c r="C47" s="8" t="n">
        <f aca="false">SUMIFS('Source'!$D:$D,'Source'!$A:$A,"101 - Factory customers",'Source'!$B:$B,$A47)</f>
        <v>9</v>
      </c>
      <c r="D47" s="8" t="n">
        <f aca="false">SUMIFS('Source'!$F:$F,'Source'!$A:$A,"101 - Factory customers",'Source'!$B:$B,$A47)</f>
        <v>-1</v>
      </c>
      <c r="E47" s="8" t="n">
        <f aca="false">D47*$J$5</f>
        <v>-1.26315789473684</v>
      </c>
      <c r="F47" s="8" t="n">
        <f aca="false">E47-C47</f>
        <v>-10.2631578947368</v>
      </c>
      <c r="G47" s="9" t="n">
        <f aca="false">IF(AND(C47=0,E47=0),0,IF(C47=0,"New",(E47-C47)/C47))</f>
        <v>-1.14035087719298</v>
      </c>
      <c r="H47" s="8" t="n">
        <f aca="false">SUMIFS('Source'!$E:$E,'Source'!$A:$A,"101 - Factory customers",'Source'!$B:$B,$A47)</f>
        <v>740.36</v>
      </c>
      <c r="I47" s="8" t="n">
        <f aca="false">SUMIFS('Source'!$G:$G,'Source'!$A:$A,"101 - Factory customers",'Source'!$B:$B,$A47)</f>
        <v>-93.67</v>
      </c>
      <c r="J47" s="8" t="n">
        <f aca="false">I47*$J$5</f>
        <v>-118.32</v>
      </c>
      <c r="K47" s="8" t="n">
        <f aca="false">J47-H47</f>
        <v>-858.68</v>
      </c>
      <c r="L47" s="9" t="n">
        <f aca="false">IF(AND(H47=0,J47=0),0,IF(H47=0,"New",(J47-H47)/H47))</f>
        <v>-1.15981414447026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654</v>
      </c>
      <c r="B48" s="7" t="str">
        <f aca="false">IFERROR(INDEX('Source'!$C:$C,MATCH($A48,'Source'!$B:$B,0)),"")</f>
        <v>חגורת גב+מיישר+תמיכה לבית השחי</v>
      </c>
      <c r="C48" s="8" t="n">
        <f aca="false">SUMIFS('Source'!$D:$D,'Source'!$A:$A,"101 - Factory customers",'Source'!$B:$B,$A48)</f>
        <v>1</v>
      </c>
      <c r="D48" s="8" t="n">
        <f aca="false">SUMIFS('Source'!$F:$F,'Source'!$A:$A,"101 - Factory customers",'Source'!$B:$B,$A48)</f>
        <v>-1</v>
      </c>
      <c r="E48" s="8" t="n">
        <f aca="false">D48*$J$5</f>
        <v>-1.26315789473684</v>
      </c>
      <c r="F48" s="8" t="n">
        <f aca="false">E48-C48</f>
        <v>-2.26315789473684</v>
      </c>
      <c r="G48" s="9" t="n">
        <f aca="false">IF(AND(C48=0,E48=0),0,IF(C48=0,"New",(E48-C48)/C48))</f>
        <v>-2.26315789473684</v>
      </c>
      <c r="H48" s="8" t="n">
        <f aca="false">SUMIFS('Source'!$E:$E,'Source'!$A:$A,"101 - Factory customers",'Source'!$B:$B,$A48)</f>
        <v>472.9</v>
      </c>
      <c r="I48" s="8" t="n">
        <f aca="false">SUMIFS('Source'!$G:$G,'Source'!$A:$A,"101 - Factory customers",'Source'!$B:$B,$A48)</f>
        <v>-350</v>
      </c>
      <c r="J48" s="8" t="n">
        <f aca="false">I48*$J$5</f>
        <v>-442.105263157895</v>
      </c>
      <c r="K48" s="8" t="n">
        <f aca="false">J48-H48</f>
        <v>-915.005263157895</v>
      </c>
      <c r="L48" s="9" t="n">
        <f aca="false">IF(AND(H48=0,J48=0),0,IF(H48=0,"New",(J48-H48)/H48))</f>
        <v>-1.9348810809006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780</v>
      </c>
      <c r="B49" s="7" t="str">
        <f aca="false">IFERROR(INDEX('Source'!$C:$C,MATCH($A49,'Source'!$B:$B,0)),"")</f>
        <v>מישר כתפיים רחב+תמיכה לבית השח</v>
      </c>
      <c r="C49" s="8" t="n">
        <f aca="false">SUMIFS('Source'!$D:$D,'Source'!$A:$A,"101 - Factory customers",'Source'!$B:$B,$A49)</f>
        <v>4</v>
      </c>
      <c r="D49" s="8" t="n">
        <f aca="false">SUMIFS('Source'!$F:$F,'Source'!$A:$A,"101 - Factory customers",'Source'!$B:$B,$A49)</f>
        <v>0</v>
      </c>
      <c r="E49" s="8" t="n">
        <f aca="false">D49*$J$5</f>
        <v>0</v>
      </c>
      <c r="F49" s="8" t="n">
        <f aca="false">E49-C49</f>
        <v>-4</v>
      </c>
      <c r="G49" s="9" t="n">
        <f aca="false">IF(AND(C49=0,E49=0),0,IF(C49=0,"New",(E49-C49)/C49))</f>
        <v>-1</v>
      </c>
      <c r="H49" s="8" t="n">
        <f aca="false">SUMIFS('Source'!$E:$E,'Source'!$A:$A,"101 - Factory customers",'Source'!$B:$B,$A49)</f>
        <v>806.39</v>
      </c>
      <c r="I49" s="8" t="n">
        <f aca="false">SUMIFS('Source'!$G:$G,'Source'!$A:$A,"101 - Factory customers",'Source'!$B:$B,$A49)</f>
        <v>0</v>
      </c>
      <c r="J49" s="8" t="n">
        <f aca="false">I49*$J$5</f>
        <v>0</v>
      </c>
      <c r="K49" s="8" t="n">
        <f aca="false">J49-H49</f>
        <v>-806.39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92</v>
      </c>
      <c r="B50" s="7" t="str">
        <f aca="false">IFERROR(INDEX('Source'!$C:$C,MATCH($A50,'Source'!$B:$B,0)),"")</f>
        <v>מדרסי ג'ל קומפורט</v>
      </c>
      <c r="C50" s="8" t="n">
        <f aca="false">SUMIFS('Source'!$D:$D,'Source'!$A:$A,"101 - Factory customers",'Source'!$B:$B,$A50)</f>
        <v>5</v>
      </c>
      <c r="D50" s="8" t="n">
        <f aca="false">SUMIFS('Source'!$F:$F,'Source'!$A:$A,"101 - Factory customers",'Source'!$B:$B,$A50)</f>
        <v>1</v>
      </c>
      <c r="E50" s="8" t="n">
        <f aca="false">D50*$J$5</f>
        <v>1.26315789473684</v>
      </c>
      <c r="F50" s="8" t="n">
        <f aca="false">E50-C50</f>
        <v>-3.73684210526316</v>
      </c>
      <c r="G50" s="9" t="n">
        <f aca="false">IF(AND(C50=0,E50=0),0,IF(C50=0,"New",(E50-C50)/C50))</f>
        <v>-0.747368421052632</v>
      </c>
      <c r="H50" s="8" t="n">
        <f aca="false">SUMIFS('Source'!$E:$E,'Source'!$A:$A,"101 - Factory customers",'Source'!$B:$B,$A50)</f>
        <v>789.17</v>
      </c>
      <c r="I50" s="8" t="n">
        <f aca="false">SUMIFS('Source'!$G:$G,'Source'!$A:$A,"101 - Factory customers",'Source'!$B:$B,$A50)</f>
        <v>0.01</v>
      </c>
      <c r="J50" s="8" t="n">
        <f aca="false">I50*$J$5</f>
        <v>0.0126315789473684</v>
      </c>
      <c r="K50" s="8" t="n">
        <f aca="false">J50-H50</f>
        <v>-789.157368421053</v>
      </c>
      <c r="L50" s="9" t="n">
        <f aca="false">IF(AND(H50=0,J50=0),0,IF(H50=0,"New",(J50-H50)/H50))</f>
        <v>-0.999983993842965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867</v>
      </c>
      <c r="B51" s="7" t="str">
        <f aca="false">IFERROR(INDEX('Source'!$C:$C,MATCH($A51,'Source'!$B:$B,0)),"")</f>
        <v>חגורת גב אוורירית</v>
      </c>
      <c r="C51" s="8" t="n">
        <f aca="false">SUMIFS('Source'!$D:$D,'Source'!$A:$A,"101 - Factory customers",'Source'!$B:$B,$A51)</f>
        <v>0</v>
      </c>
      <c r="D51" s="8" t="n">
        <f aca="false">SUMIFS('Source'!$F:$F,'Source'!$A:$A,"101 - Factory customers",'Source'!$B:$B,$A51)</f>
        <v>-2</v>
      </c>
      <c r="E51" s="8" t="n">
        <f aca="false">D51*$J$5</f>
        <v>-2.52631578947368</v>
      </c>
      <c r="F51" s="8" t="n">
        <f aca="false">E51-C51</f>
        <v>-2.52631578947368</v>
      </c>
      <c r="G51" s="9" t="str">
        <f aca="false">IF(AND(C51=0,E51=0),0,IF(C51=0,"New",(E51-C51)/C51))</f>
        <v>New</v>
      </c>
      <c r="H51" s="8" t="n">
        <f aca="false">SUMIFS('Source'!$E:$E,'Source'!$A:$A,"101 - Factory customers",'Source'!$B:$B,$A51)</f>
        <v>0</v>
      </c>
      <c r="I51" s="8" t="n">
        <f aca="false">SUMIFS('Source'!$G:$G,'Source'!$A:$A,"101 - Factory customers",'Source'!$B:$B,$A51)</f>
        <v>-784.64</v>
      </c>
      <c r="J51" s="8" t="n">
        <f aca="false">I51*$J$5</f>
        <v>-991.124210526316</v>
      </c>
      <c r="K51" s="8" t="n">
        <f aca="false">J51-H51</f>
        <v>-991.124210526316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718</v>
      </c>
      <c r="B52" s="7" t="str">
        <f aca="false">IFERROR(INDEX('Source'!$C:$C,MATCH($A52,'Source'!$B:$B,0)),"")</f>
        <v>ח.גב אורירית (30)</v>
      </c>
      <c r="C52" s="8" t="n">
        <f aca="false">SUMIFS('Source'!$D:$D,'Source'!$A:$A,"101 - Factory customers",'Source'!$B:$B,$A52)</f>
        <v>0</v>
      </c>
      <c r="D52" s="8" t="n">
        <f aca="false">SUMIFS('Source'!$F:$F,'Source'!$A:$A,"101 - Factory customers",'Source'!$B:$B,$A52)</f>
        <v>2</v>
      </c>
      <c r="E52" s="8" t="n">
        <f aca="false">D52*$J$5</f>
        <v>2.52631578947368</v>
      </c>
      <c r="F52" s="8" t="n">
        <f aca="false">E52-C52</f>
        <v>2.52631578947368</v>
      </c>
      <c r="G52" s="9" t="str">
        <f aca="false">IF(AND(C52=0,E52=0),0,IF(C52=0,"New",(E52-C52)/C52))</f>
        <v>New</v>
      </c>
      <c r="H52" s="8" t="n">
        <f aca="false">SUMIFS('Source'!$E:$E,'Source'!$A:$A,"101 - Factory customers",'Source'!$B:$B,$A52)</f>
        <v>0</v>
      </c>
      <c r="I52" s="8" t="n">
        <f aca="false">SUMIFS('Source'!$G:$G,'Source'!$A:$A,"101 - Factory customers",'Source'!$B:$B,$A52)</f>
        <v>784.56</v>
      </c>
      <c r="J52" s="8" t="n">
        <f aca="false">I52*$J$5</f>
        <v>991.023157894737</v>
      </c>
      <c r="K52" s="8" t="n">
        <f aca="false">J52-H52</f>
        <v>991.023157894737</v>
      </c>
      <c r="L52" s="9" t="str">
        <f aca="false">IF(AND(H52=0,J52=0),0,IF(H52=0,"New",(J52-H52)/H52))</f>
        <v>New</v>
      </c>
      <c r="M52" s="7" t="str">
        <f aca="false">IF(AND(OR(C52&lt;&gt;0,H52&lt;&gt;0),D52=0,I52=0),"DROP",IF(AND(OR(D52&lt;&gt;0,I52&lt;&gt;0),C52=0,H52=0),"NEW",""))</f>
        <v>NEW</v>
      </c>
    </row>
    <row r="53" customFormat="false" ht="15" hidden="false" customHeight="false" outlineLevel="0" collapsed="false">
      <c r="A53" s="7" t="s">
        <v>513</v>
      </c>
      <c r="B53" s="7" t="str">
        <f aca="false">IFERROR(INDEX('Source'!$C:$C,MATCH($A53,'Source'!$B:$B,0)),"")</f>
        <v>חבק יד SC25</v>
      </c>
      <c r="C53" s="8" t="n">
        <f aca="false">SUMIFS('Source'!$D:$D,'Source'!$A:$A,"101 - Factory customers",'Source'!$B:$B,$A53)</f>
        <v>10</v>
      </c>
      <c r="D53" s="8" t="n">
        <f aca="false">SUMIFS('Source'!$F:$F,'Source'!$A:$A,"101 - Factory customers",'Source'!$B:$B,$A53)</f>
        <v>0</v>
      </c>
      <c r="E53" s="8" t="n">
        <f aca="false">D53*$J$5</f>
        <v>0</v>
      </c>
      <c r="F53" s="8" t="n">
        <f aca="false">E53-C53</f>
        <v>-10</v>
      </c>
      <c r="G53" s="9" t="n">
        <f aca="false">IF(AND(C53=0,E53=0),0,IF(C53=0,"New",(E53-C53)/C53))</f>
        <v>-1</v>
      </c>
      <c r="H53" s="8" t="n">
        <f aca="false">SUMIFS('Source'!$E:$E,'Source'!$A:$A,"101 - Factory customers",'Source'!$B:$B,$A53)</f>
        <v>779.93</v>
      </c>
      <c r="I53" s="8" t="n">
        <f aca="false">SUMIFS('Source'!$G:$G,'Source'!$A:$A,"101 - Factory customers",'Source'!$B:$B,$A53)</f>
        <v>0</v>
      </c>
      <c r="J53" s="8" t="n">
        <f aca="false">I53*$J$5</f>
        <v>0</v>
      </c>
      <c r="K53" s="8" t="n">
        <f aca="false">J53-H53</f>
        <v>-779.93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595</v>
      </c>
      <c r="B54" s="7" t="str">
        <f aca="false">IFERROR(INDEX('Source'!$C:$C,MATCH($A54,'Source'!$B:$B,0)),"")</f>
        <v>גרב לילה לטיפול בדורבן</v>
      </c>
      <c r="C54" s="8" t="n">
        <f aca="false">SUMIFS('Source'!$D:$D,'Source'!$A:$A,"101 - Factory customers",'Source'!$B:$B,$A54)</f>
        <v>17</v>
      </c>
      <c r="D54" s="8" t="n">
        <f aca="false">SUMIFS('Source'!$F:$F,'Source'!$A:$A,"101 - Factory customers",'Source'!$B:$B,$A54)</f>
        <v>8</v>
      </c>
      <c r="E54" s="8" t="n">
        <f aca="false">D54*$J$5</f>
        <v>10.1052631578947</v>
      </c>
      <c r="F54" s="8" t="n">
        <f aca="false">E54-C54</f>
        <v>-6.89473684210526</v>
      </c>
      <c r="G54" s="9" t="n">
        <f aca="false">IF(AND(C54=0,E54=0),0,IF(C54=0,"New",(E54-C54)/C54))</f>
        <v>-0.405572755417957</v>
      </c>
      <c r="H54" s="8" t="n">
        <f aca="false">SUMIFS('Source'!$E:$E,'Source'!$A:$A,"101 - Factory customers",'Source'!$B:$B,$A54)</f>
        <v>1296.07</v>
      </c>
      <c r="I54" s="8" t="n">
        <f aca="false">SUMIFS('Source'!$G:$G,'Source'!$A:$A,"101 - Factory customers",'Source'!$B:$B,$A54)</f>
        <v>520.02</v>
      </c>
      <c r="J54" s="8" t="n">
        <f aca="false">I54*$J$5</f>
        <v>656.867368421053</v>
      </c>
      <c r="K54" s="8" t="n">
        <f aca="false">J54-H54</f>
        <v>-639.202631578947</v>
      </c>
      <c r="L54" s="9" t="n">
        <f aca="false">IF(AND(H54=0,J54=0),0,IF(H54=0,"New",(J54-H54)/H54))</f>
        <v>-0.493185268989289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325</v>
      </c>
      <c r="B55" s="7" t="str">
        <f aca="false">IFERROR(INDEX('Source'!$C:$C,MATCH($A55,'Source'!$B:$B,0)),"")</f>
        <v>מפריד הלוקס עם כרית</v>
      </c>
      <c r="C55" s="8" t="n">
        <f aca="false">SUMIFS('Source'!$D:$D,'Source'!$A:$A,"101 - Factory customers",'Source'!$B:$B,$A55)</f>
        <v>14</v>
      </c>
      <c r="D55" s="8" t="n">
        <f aca="false">SUMIFS('Source'!$F:$F,'Source'!$A:$A,"101 - Factory customers",'Source'!$B:$B,$A55)</f>
        <v>1</v>
      </c>
      <c r="E55" s="8" t="n">
        <f aca="false">D55*$J$5</f>
        <v>1.26315789473684</v>
      </c>
      <c r="F55" s="8" t="n">
        <f aca="false">E55-C55</f>
        <v>-12.7368421052632</v>
      </c>
      <c r="G55" s="9" t="n">
        <f aca="false">IF(AND(C55=0,E55=0),0,IF(C55=0,"New",(E55-C55)/C55))</f>
        <v>-0.909774436090226</v>
      </c>
      <c r="H55" s="8" t="n">
        <f aca="false">SUMIFS('Source'!$E:$E,'Source'!$A:$A,"101 - Factory customers",'Source'!$B:$B,$A55)</f>
        <v>842.46</v>
      </c>
      <c r="I55" s="8" t="n">
        <f aca="false">SUMIFS('Source'!$G:$G,'Source'!$A:$A,"101 - Factory customers",'Source'!$B:$B,$A55)</f>
        <v>66.51</v>
      </c>
      <c r="J55" s="8" t="n">
        <f aca="false">I55*$J$5</f>
        <v>84.0126315789474</v>
      </c>
      <c r="K55" s="8" t="n">
        <f aca="false">J55-H55</f>
        <v>-758.447368421053</v>
      </c>
      <c r="L55" s="9" t="n">
        <f aca="false">IF(AND(H55=0,J55=0),0,IF(H55=0,"New",(J55-H55)/H55))</f>
        <v>-0.900277008310249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303</v>
      </c>
      <c r="B56" s="7" t="str">
        <f aca="false">IFERROR(INDEX('Source'!$C:$C,MATCH($A56,'Source'!$B:$B,0)),"")</f>
        <v>גרבי נוחות קיץ שחור</v>
      </c>
      <c r="C56" s="8" t="n">
        <f aca="false">SUMIFS('Source'!$D:$D,'Source'!$A:$A,"101 - Factory customers",'Source'!$B:$B,$A56)</f>
        <v>28</v>
      </c>
      <c r="D56" s="8" t="n">
        <f aca="false">SUMIFS('Source'!$F:$F,'Source'!$A:$A,"101 - Factory customers",'Source'!$B:$B,$A56)</f>
        <v>0</v>
      </c>
      <c r="E56" s="8" t="n">
        <f aca="false">D56*$J$5</f>
        <v>0</v>
      </c>
      <c r="F56" s="8" t="n">
        <f aca="false">E56-C56</f>
        <v>-28</v>
      </c>
      <c r="G56" s="9" t="n">
        <f aca="false">IF(AND(C56=0,E56=0),0,IF(C56=0,"New",(E56-C56)/C56))</f>
        <v>-1</v>
      </c>
      <c r="H56" s="8" t="n">
        <f aca="false">SUMIFS('Source'!$E:$E,'Source'!$A:$A,"101 - Factory customers",'Source'!$B:$B,$A56)</f>
        <v>765.38</v>
      </c>
      <c r="I56" s="8" t="n">
        <f aca="false">SUMIFS('Source'!$G:$G,'Source'!$A:$A,"101 - Factory customers",'Source'!$B:$B,$A56)</f>
        <v>0</v>
      </c>
      <c r="J56" s="8" t="n">
        <f aca="false">I56*$J$5</f>
        <v>0</v>
      </c>
      <c r="K56" s="8" t="n">
        <f aca="false">J56-H56</f>
        <v>-765.38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251</v>
      </c>
      <c r="B57" s="7" t="str">
        <f aca="false">IFERROR(INDEX('Source'!$C:$C,MATCH($A57,'Source'!$B:$B,0)),"")</f>
        <v>כפפת אגודל לחץ</v>
      </c>
      <c r="C57" s="8" t="n">
        <f aca="false">SUMIFS('Source'!$D:$D,'Source'!$A:$A,"101 - Factory customers",'Source'!$B:$B,$A57)</f>
        <v>21</v>
      </c>
      <c r="D57" s="8" t="n">
        <f aca="false">SUMIFS('Source'!$F:$F,'Source'!$A:$A,"101 - Factory customers",'Source'!$B:$B,$A57)</f>
        <v>2</v>
      </c>
      <c r="E57" s="8" t="n">
        <f aca="false">D57*$J$5</f>
        <v>2.52631578947368</v>
      </c>
      <c r="F57" s="8" t="n">
        <f aca="false">E57-C57</f>
        <v>-18.4736842105263</v>
      </c>
      <c r="G57" s="9" t="n">
        <f aca="false">IF(AND(C57=0,E57=0),0,IF(C57=0,"New",(E57-C57)/C57))</f>
        <v>-0.879699248120301</v>
      </c>
      <c r="H57" s="8" t="n">
        <f aca="false">SUMIFS('Source'!$E:$E,'Source'!$A:$A,"101 - Factory customers",'Source'!$B:$B,$A57)</f>
        <v>811.15</v>
      </c>
      <c r="I57" s="8" t="n">
        <f aca="false">SUMIFS('Source'!$G:$G,'Source'!$A:$A,"101 - Factory customers",'Source'!$B:$B,$A57)</f>
        <v>68.98</v>
      </c>
      <c r="J57" s="8" t="n">
        <f aca="false">I57*$J$5</f>
        <v>87.1326315789474</v>
      </c>
      <c r="K57" s="8" t="n">
        <f aca="false">J57-H57</f>
        <v>-724.017368421053</v>
      </c>
      <c r="L57" s="9" t="n">
        <f aca="false">IF(AND(H57=0,J57=0),0,IF(H57=0,"New",(J57-H57)/H57))</f>
        <v>-0.892581357851264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607</v>
      </c>
      <c r="B58" s="7" t="str">
        <f aca="false">IFERROR(INDEX('Source'!$C:$C,MATCH($A58,'Source'!$B:$B,0)),"")</f>
        <v>מגן ברך ארוך עם כרית סיליקון</v>
      </c>
      <c r="C58" s="8" t="n">
        <f aca="false">SUMIFS('Source'!$D:$D,'Source'!$A:$A,"101 - Factory customers",'Source'!$B:$B,$A58)</f>
        <v>2</v>
      </c>
      <c r="D58" s="8" t="n">
        <f aca="false">SUMIFS('Source'!$F:$F,'Source'!$A:$A,"101 - Factory customers",'Source'!$B:$B,$A58)</f>
        <v>0</v>
      </c>
      <c r="E58" s="8" t="n">
        <f aca="false">D58*$J$5</f>
        <v>0</v>
      </c>
      <c r="F58" s="8" t="n">
        <f aca="false">E58-C58</f>
        <v>-2</v>
      </c>
      <c r="G58" s="9" t="n">
        <f aca="false">IF(AND(C58=0,E58=0),0,IF(C58=0,"New",(E58-C58)/C58))</f>
        <v>-1</v>
      </c>
      <c r="H58" s="8" t="n">
        <f aca="false">SUMIFS('Source'!$E:$E,'Source'!$A:$A,"101 - Factory customers",'Source'!$B:$B,$A58)</f>
        <v>735.42</v>
      </c>
      <c r="I58" s="8" t="n">
        <f aca="false">SUMIFS('Source'!$G:$G,'Source'!$A:$A,"101 - Factory customers",'Source'!$B:$B,$A58)</f>
        <v>0</v>
      </c>
      <c r="J58" s="8" t="n">
        <f aca="false">I58*$J$5</f>
        <v>0</v>
      </c>
      <c r="K58" s="8" t="n">
        <f aca="false">J58-H58</f>
        <v>-735.42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664</v>
      </c>
      <c r="B59" s="7" t="str">
        <f aca="false">IFERROR(INDEX('Source'!$C:$C,MATCH($A59,'Source'!$B:$B,0)),"")</f>
        <v>תומך ברך גנושילד</v>
      </c>
      <c r="C59" s="8" t="n">
        <f aca="false">SUMIFS('Source'!$D:$D,'Source'!$A:$A,"101 - Factory customers",'Source'!$B:$B,$A59)</f>
        <v>4</v>
      </c>
      <c r="D59" s="8" t="n">
        <f aca="false">SUMIFS('Source'!$F:$F,'Source'!$A:$A,"101 - Factory customers",'Source'!$B:$B,$A59)</f>
        <v>1</v>
      </c>
      <c r="E59" s="8" t="n">
        <f aca="false">D59*$J$5</f>
        <v>1.26315789473684</v>
      </c>
      <c r="F59" s="8" t="n">
        <f aca="false">E59-C59</f>
        <v>-2.73684210526316</v>
      </c>
      <c r="G59" s="9" t="n">
        <f aca="false">IF(AND(C59=0,E59=0),0,IF(C59=0,"New",(E59-C59)/C59))</f>
        <v>-0.68421052631579</v>
      </c>
      <c r="H59" s="8" t="n">
        <f aca="false">SUMIFS('Source'!$E:$E,'Source'!$A:$A,"101 - Factory customers",'Source'!$B:$B,$A59)</f>
        <v>943.6</v>
      </c>
      <c r="I59" s="8" t="n">
        <f aca="false">SUMIFS('Source'!$G:$G,'Source'!$A:$A,"101 - Factory customers",'Source'!$B:$B,$A59)</f>
        <v>210.89</v>
      </c>
      <c r="J59" s="8" t="n">
        <f aca="false">I59*$J$5</f>
        <v>266.387368421053</v>
      </c>
      <c r="K59" s="8" t="n">
        <f aca="false">J59-H59</f>
        <v>-677.212631578947</v>
      </c>
      <c r="L59" s="9" t="n">
        <f aca="false">IF(AND(H59=0,J59=0),0,IF(H59=0,"New",(J59-H59)/H59))</f>
        <v>-0.71769036835412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226</v>
      </c>
      <c r="B60" s="7" t="str">
        <f aca="false">IFERROR(INDEX('Source'!$C:$C,MATCH($A60,'Source'!$B:$B,0)),"")</f>
        <v>מתלה ליד לילדים</v>
      </c>
      <c r="C60" s="8" t="n">
        <f aca="false">SUMIFS('Source'!$D:$D,'Source'!$A:$A,"101 - Factory customers",'Source'!$B:$B,$A60)</f>
        <v>17</v>
      </c>
      <c r="D60" s="8" t="n">
        <f aca="false">SUMIFS('Source'!$F:$F,'Source'!$A:$A,"101 - Factory customers",'Source'!$B:$B,$A60)</f>
        <v>2</v>
      </c>
      <c r="E60" s="8" t="n">
        <f aca="false">D60*$J$5</f>
        <v>2.52631578947368</v>
      </c>
      <c r="F60" s="8" t="n">
        <f aca="false">E60-C60</f>
        <v>-14.4736842105263</v>
      </c>
      <c r="G60" s="9" t="n">
        <f aca="false">IF(AND(C60=0,E60=0),0,IF(C60=0,"New",(E60-C60)/C60))</f>
        <v>-0.851393188854489</v>
      </c>
      <c r="H60" s="8" t="n">
        <f aca="false">SUMIFS('Source'!$E:$E,'Source'!$A:$A,"101 - Factory customers",'Source'!$B:$B,$A60)</f>
        <v>831.59</v>
      </c>
      <c r="I60" s="8" t="n">
        <f aca="false">SUMIFS('Source'!$G:$G,'Source'!$A:$A,"101 - Factory customers",'Source'!$B:$B,$A60)</f>
        <v>103.96</v>
      </c>
      <c r="J60" s="8" t="n">
        <f aca="false">I60*$J$5</f>
        <v>131.317894736842</v>
      </c>
      <c r="K60" s="8" t="n">
        <f aca="false">J60-H60</f>
        <v>-700.272105263158</v>
      </c>
      <c r="L60" s="9" t="n">
        <f aca="false">IF(AND(H60=0,J60=0),0,IF(H60=0,"New",(J60-H60)/H60))</f>
        <v>-0.842088174777424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691</v>
      </c>
      <c r="B61" s="7" t="str">
        <f aca="false">IFERROR(INDEX('Source'!$C:$C,MATCH($A61,'Source'!$B:$B,0)),"")</f>
        <v>משלוח בארץ</v>
      </c>
      <c r="C61" s="8" t="n">
        <f aca="false">SUMIFS('Source'!$D:$D,'Source'!$A:$A,"101 - Factory customers",'Source'!$B:$B,$A61)</f>
        <v>33</v>
      </c>
      <c r="D61" s="8" t="n">
        <f aca="false">SUMIFS('Source'!$F:$F,'Source'!$A:$A,"101 - Factory customers",'Source'!$B:$B,$A61)</f>
        <v>9</v>
      </c>
      <c r="E61" s="8" t="n">
        <f aca="false">D61*$J$5</f>
        <v>11.3684210526316</v>
      </c>
      <c r="F61" s="8" t="n">
        <f aca="false">E61-C61</f>
        <v>-21.6315789473684</v>
      </c>
      <c r="G61" s="9" t="n">
        <f aca="false">IF(AND(C61=0,E61=0),0,IF(C61=0,"New",(E61-C61)/C61))</f>
        <v>-0.655502392344498</v>
      </c>
      <c r="H61" s="8" t="n">
        <f aca="false">SUMIFS('Source'!$E:$E,'Source'!$A:$A,"101 - Factory customers",'Source'!$B:$B,$A61)</f>
        <v>983.03</v>
      </c>
      <c r="I61" s="8" t="n">
        <f aca="false">SUMIFS('Source'!$G:$G,'Source'!$A:$A,"101 - Factory customers",'Source'!$B:$B,$A61)</f>
        <v>272</v>
      </c>
      <c r="J61" s="8" t="n">
        <f aca="false">I61*$J$5</f>
        <v>343.578947368421</v>
      </c>
      <c r="K61" s="8" t="n">
        <f aca="false">J61-H61</f>
        <v>-639.451052631579</v>
      </c>
      <c r="L61" s="9" t="n">
        <f aca="false">IF(AND(H61=0,J61=0),0,IF(H61=0,"New",(J61-H61)/H61))</f>
        <v>-0.650489865651688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413</v>
      </c>
      <c r="B62" s="7" t="str">
        <f aca="false">IFERROR(INDEX('Source'!$C:$C,MATCH($A62,'Source'!$B:$B,0)),"")</f>
        <v>חגורה למנותחי בית חזה</v>
      </c>
      <c r="C62" s="8" t="n">
        <f aca="false">SUMIFS('Source'!$D:$D,'Source'!$A:$A,"101 - Factory customers",'Source'!$B:$B,$A62)</f>
        <v>3</v>
      </c>
      <c r="D62" s="8" t="n">
        <f aca="false">SUMIFS('Source'!$F:$F,'Source'!$A:$A,"101 - Factory customers",'Source'!$B:$B,$A62)</f>
        <v>1</v>
      </c>
      <c r="E62" s="8" t="n">
        <f aca="false">D62*$J$5</f>
        <v>1.26315789473684</v>
      </c>
      <c r="F62" s="8" t="n">
        <f aca="false">E62-C62</f>
        <v>-1.73684210526316</v>
      </c>
      <c r="G62" s="9" t="n">
        <f aca="false">IF(AND(C62=0,E62=0),0,IF(C62=0,"New",(E62-C62)/C62))</f>
        <v>-0.578947368421053</v>
      </c>
      <c r="H62" s="8" t="n">
        <f aca="false">SUMIFS('Source'!$E:$E,'Source'!$A:$A,"101 - Factory customers",'Source'!$B:$B,$A62)</f>
        <v>692.4</v>
      </c>
      <c r="I62" s="8" t="n">
        <f aca="false">SUMIFS('Source'!$G:$G,'Source'!$A:$A,"101 - Factory customers",'Source'!$B:$B,$A62)</f>
        <v>0.01</v>
      </c>
      <c r="J62" s="8" t="n">
        <f aca="false">I62*$J$5</f>
        <v>0.0126315789473684</v>
      </c>
      <c r="K62" s="8" t="n">
        <f aca="false">J62-H62</f>
        <v>-692.387368421053</v>
      </c>
      <c r="L62" s="9" t="n">
        <f aca="false">IF(AND(H62=0,J62=0),0,IF(H62=0,"New",(J62-H62)/H62))</f>
        <v>-0.999981756818389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170</v>
      </c>
      <c r="B63" s="7" t="str">
        <f aca="false">IFERROR(INDEX('Source'!$C:$C,MATCH($A63,'Source'!$B:$B,0)),"")</f>
        <v>מיישר בוניון-HALUX VALGUS</v>
      </c>
      <c r="C63" s="8" t="n">
        <f aca="false">SUMIFS('Source'!$D:$D,'Source'!$A:$A,"101 - Factory customers",'Source'!$B:$B,$A63)</f>
        <v>16</v>
      </c>
      <c r="D63" s="8" t="n">
        <f aca="false">SUMIFS('Source'!$F:$F,'Source'!$A:$A,"101 - Factory customers",'Source'!$B:$B,$A63)</f>
        <v>2</v>
      </c>
      <c r="E63" s="8" t="n">
        <f aca="false">D63*$J$5</f>
        <v>2.52631578947368</v>
      </c>
      <c r="F63" s="8" t="n">
        <f aca="false">E63-C63</f>
        <v>-13.4736842105263</v>
      </c>
      <c r="G63" s="9" t="n">
        <f aca="false">IF(AND(C63=0,E63=0),0,IF(C63=0,"New",(E63-C63)/C63))</f>
        <v>-0.842105263157895</v>
      </c>
      <c r="H63" s="8" t="n">
        <f aca="false">SUMIFS('Source'!$E:$E,'Source'!$A:$A,"101 - Factory customers",'Source'!$B:$B,$A63)</f>
        <v>767.87</v>
      </c>
      <c r="I63" s="8" t="n">
        <f aca="false">SUMIFS('Source'!$G:$G,'Source'!$A:$A,"101 - Factory customers",'Source'!$B:$B,$A63)</f>
        <v>94.59</v>
      </c>
      <c r="J63" s="8" t="n">
        <f aca="false">I63*$J$5</f>
        <v>119.482105263158</v>
      </c>
      <c r="K63" s="8" t="n">
        <f aca="false">J63-H63</f>
        <v>-648.387894736842</v>
      </c>
      <c r="L63" s="9" t="n">
        <f aca="false">IF(AND(H63=0,J63=0),0,IF(H63=0,"New",(J63-H63)/H63))</f>
        <v>-0.844398003225601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451</v>
      </c>
      <c r="B64" s="7" t="str">
        <f aca="false">IFERROR(INDEX('Source'!$C:$C,MATCH($A64,'Source'!$B:$B,0)),"")</f>
        <v>חבק יד SC25</v>
      </c>
      <c r="C64" s="8" t="n">
        <f aca="false">SUMIFS('Source'!$D:$D,'Source'!$A:$A,"101 - Factory customers",'Source'!$B:$B,$A64)</f>
        <v>14</v>
      </c>
      <c r="D64" s="8" t="n">
        <f aca="false">SUMIFS('Source'!$F:$F,'Source'!$A:$A,"101 - Factory customers",'Source'!$B:$B,$A64)</f>
        <v>4</v>
      </c>
      <c r="E64" s="8" t="n">
        <f aca="false">D64*$J$5</f>
        <v>5.05263157894737</v>
      </c>
      <c r="F64" s="8" t="n">
        <f aca="false">E64-C64</f>
        <v>-8.94736842105263</v>
      </c>
      <c r="G64" s="9" t="n">
        <f aca="false">IF(AND(C64=0,E64=0),0,IF(C64=0,"New",(E64-C64)/C64))</f>
        <v>-0.639097744360902</v>
      </c>
      <c r="H64" s="8" t="n">
        <f aca="false">SUMIFS('Source'!$E:$E,'Source'!$A:$A,"101 - Factory customers",'Source'!$B:$B,$A64)</f>
        <v>1038.8</v>
      </c>
      <c r="I64" s="8" t="n">
        <f aca="false">SUMIFS('Source'!$G:$G,'Source'!$A:$A,"101 - Factory customers",'Source'!$B:$B,$A64)</f>
        <v>365.74</v>
      </c>
      <c r="J64" s="8" t="n">
        <f aca="false">I64*$J$5</f>
        <v>461.987368421053</v>
      </c>
      <c r="K64" s="8" t="n">
        <f aca="false">J64-H64</f>
        <v>-576.812631578947</v>
      </c>
      <c r="L64" s="9" t="n">
        <f aca="false">IF(AND(H64=0,J64=0),0,IF(H64=0,"New",(J64-H64)/H64))</f>
        <v>-0.55526822446953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308</v>
      </c>
      <c r="B65" s="7" t="str">
        <f aca="false">IFERROR(INDEX('Source'!$C:$C,MATCH($A65,'Source'!$B:$B,0)),"")</f>
        <v>מגן ברך + צירים</v>
      </c>
      <c r="C65" s="8" t="n">
        <f aca="false">SUMIFS('Source'!$D:$D,'Source'!$A:$A,"101 - Factory customers",'Source'!$B:$B,$A65)</f>
        <v>12</v>
      </c>
      <c r="D65" s="8" t="n">
        <f aca="false">SUMIFS('Source'!$F:$F,'Source'!$A:$A,"101 - Factory customers",'Source'!$B:$B,$A65)</f>
        <v>4</v>
      </c>
      <c r="E65" s="8" t="n">
        <f aca="false">D65*$J$5</f>
        <v>5.05263157894737</v>
      </c>
      <c r="F65" s="8" t="n">
        <f aca="false">E65-C65</f>
        <v>-6.94736842105263</v>
      </c>
      <c r="G65" s="9" t="n">
        <f aca="false">IF(AND(C65=0,E65=0),0,IF(C65=0,"New",(E65-C65)/C65))</f>
        <v>-0.578947368421053</v>
      </c>
      <c r="H65" s="8" t="n">
        <f aca="false">SUMIFS('Source'!$E:$E,'Source'!$A:$A,"101 - Factory customers",'Source'!$B:$B,$A65)</f>
        <v>1079.57</v>
      </c>
      <c r="I65" s="8" t="n">
        <f aca="false">SUMIFS('Source'!$G:$G,'Source'!$A:$A,"101 - Factory customers",'Source'!$B:$B,$A65)</f>
        <v>412.29</v>
      </c>
      <c r="J65" s="8" t="n">
        <f aca="false">I65*$J$5</f>
        <v>520.787368421053</v>
      </c>
      <c r="K65" s="8" t="n">
        <f aca="false">J65-H65</f>
        <v>-558.782631578947</v>
      </c>
      <c r="L65" s="9" t="n">
        <f aca="false">IF(AND(H65=0,J65=0),0,IF(H65=0,"New",(J65-H65)/H65))</f>
        <v>-0.517597405984742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711</v>
      </c>
      <c r="B66" s="7" t="str">
        <f aca="false">IFERROR(INDEX('Source'!$C:$C,MATCH($A66,'Source'!$B:$B,0)),"")</f>
        <v>כפפת CTS ימין</v>
      </c>
      <c r="C66" s="8" t="n">
        <f aca="false">SUMIFS('Source'!$D:$D,'Source'!$A:$A,"101 - Factory customers",'Source'!$B:$B,$A66)</f>
        <v>4</v>
      </c>
      <c r="D66" s="8" t="n">
        <f aca="false">SUMIFS('Source'!$F:$F,'Source'!$A:$A,"101 - Factory customers",'Source'!$B:$B,$A66)</f>
        <v>0</v>
      </c>
      <c r="E66" s="8" t="n">
        <f aca="false">D66*$J$5</f>
        <v>0</v>
      </c>
      <c r="F66" s="8" t="n">
        <f aca="false">E66-C66</f>
        <v>-4</v>
      </c>
      <c r="G66" s="9" t="n">
        <f aca="false">IF(AND(C66=0,E66=0),0,IF(C66=0,"New",(E66-C66)/C66))</f>
        <v>-1</v>
      </c>
      <c r="H66" s="8" t="n">
        <f aca="false">SUMIFS('Source'!$E:$E,'Source'!$A:$A,"101 - Factory customers",'Source'!$B:$B,$A66)</f>
        <v>616.79</v>
      </c>
      <c r="I66" s="8" t="n">
        <f aca="false">SUMIFS('Source'!$G:$G,'Source'!$A:$A,"101 - Factory customers",'Source'!$B:$B,$A66)</f>
        <v>-42.36</v>
      </c>
      <c r="J66" s="8" t="n">
        <f aca="false">I66*$J$5</f>
        <v>-53.5073684210526</v>
      </c>
      <c r="K66" s="8" t="n">
        <f aca="false">J66-H66</f>
        <v>-670.297368421053</v>
      </c>
      <c r="L66" s="9" t="n">
        <f aca="false">IF(AND(H66=0,J66=0),0,IF(H66=0,"New",(J66-H66)/H66))</f>
        <v>-1.0867513552766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868</v>
      </c>
      <c r="B67" s="7" t="str">
        <f aca="false">IFERROR(INDEX('Source'!$C:$C,MATCH($A67,'Source'!$B:$B,0)),"")</f>
        <v>חבק יד</v>
      </c>
      <c r="C67" s="8" t="n">
        <f aca="false">SUMIFS('Source'!$D:$D,'Source'!$A:$A,"101 - Factory customers",'Source'!$B:$B,$A67)</f>
        <v>6</v>
      </c>
      <c r="D67" s="8" t="n">
        <f aca="false">SUMIFS('Source'!$F:$F,'Source'!$A:$A,"101 - Factory customers",'Source'!$B:$B,$A67)</f>
        <v>20</v>
      </c>
      <c r="E67" s="8" t="n">
        <f aca="false">D67*$J$5</f>
        <v>25.2631578947368</v>
      </c>
      <c r="F67" s="8" t="n">
        <f aca="false">E67-C67</f>
        <v>19.2631578947368</v>
      </c>
      <c r="G67" s="9" t="n">
        <f aca="false">IF(AND(C67=0,E67=0),0,IF(C67=0,"New",(E67-C67)/C67))</f>
        <v>3.21052631578947</v>
      </c>
      <c r="H67" s="8" t="n">
        <f aca="false">SUMIFS('Source'!$E:$E,'Source'!$A:$A,"101 - Factory customers",'Source'!$B:$B,$A67)</f>
        <v>218.46</v>
      </c>
      <c r="I67" s="8" t="n">
        <f aca="false">SUMIFS('Source'!$G:$G,'Source'!$A:$A,"101 - Factory customers",'Source'!$B:$B,$A67)</f>
        <v>873.8</v>
      </c>
      <c r="J67" s="8" t="n">
        <f aca="false">I67*$J$5</f>
        <v>1103.74736842105</v>
      </c>
      <c r="K67" s="8" t="n">
        <f aca="false">J67-H67</f>
        <v>885.287368421052</v>
      </c>
      <c r="L67" s="9" t="n">
        <f aca="false">IF(AND(H67=0,J67=0),0,IF(H67=0,"New",(J67-H67)/H67))</f>
        <v>4.05240029488718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121</v>
      </c>
      <c r="B68" s="7" t="str">
        <f aca="false">IFERROR(INDEX('Source'!$C:$C,MATCH($A68,'Source'!$B:$B,0)),"")</f>
        <v>שרוול מטטרזלי מסיליקון</v>
      </c>
      <c r="C68" s="8" t="n">
        <f aca="false">SUMIFS('Source'!$D:$D,'Source'!$A:$A,"101 - Factory customers",'Source'!$B:$B,$A68)</f>
        <v>11</v>
      </c>
      <c r="D68" s="8" t="n">
        <f aca="false">SUMIFS('Source'!$F:$F,'Source'!$A:$A,"101 - Factory customers",'Source'!$B:$B,$A68)</f>
        <v>0</v>
      </c>
      <c r="E68" s="8" t="n">
        <f aca="false">D68*$J$5</f>
        <v>0</v>
      </c>
      <c r="F68" s="8" t="n">
        <f aca="false">E68-C68</f>
        <v>-11</v>
      </c>
      <c r="G68" s="9" t="n">
        <f aca="false">IF(AND(C68=0,E68=0),0,IF(C68=0,"New",(E68-C68)/C68))</f>
        <v>-1</v>
      </c>
      <c r="H68" s="8" t="n">
        <f aca="false">SUMIFS('Source'!$E:$E,'Source'!$A:$A,"101 - Factory customers",'Source'!$B:$B,$A68)</f>
        <v>649.42</v>
      </c>
      <c r="I68" s="8" t="n">
        <f aca="false">SUMIFS('Source'!$G:$G,'Source'!$A:$A,"101 - Factory customers",'Source'!$B:$B,$A68)</f>
        <v>0</v>
      </c>
      <c r="J68" s="8" t="n">
        <f aca="false">I68*$J$5</f>
        <v>0</v>
      </c>
      <c r="K68" s="8" t="n">
        <f aca="false">J68-H68</f>
        <v>-649.42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346</v>
      </c>
      <c r="B69" s="7" t="str">
        <f aca="false">IFERROR(INDEX('Source'!$C:$C,MATCH($A69,'Source'!$B:$B,0)),"")</f>
        <v>גרבי נוחות חורף שחור</v>
      </c>
      <c r="C69" s="8" t="n">
        <f aca="false">SUMIFS('Source'!$D:$D,'Source'!$A:$A,"101 - Factory customers",'Source'!$B:$B,$A69)</f>
        <v>63</v>
      </c>
      <c r="D69" s="8" t="n">
        <f aca="false">SUMIFS('Source'!$F:$F,'Source'!$A:$A,"101 - Factory customers",'Source'!$B:$B,$A69)</f>
        <v>31</v>
      </c>
      <c r="E69" s="8" t="n">
        <f aca="false">D69*$J$5</f>
        <v>39.1578947368421</v>
      </c>
      <c r="F69" s="8" t="n">
        <f aca="false">E69-C69</f>
        <v>-23.8421052631579</v>
      </c>
      <c r="G69" s="9" t="n">
        <f aca="false">IF(AND(C69=0,E69=0),0,IF(C69=0,"New",(E69-C69)/C69))</f>
        <v>-0.378446115288221</v>
      </c>
      <c r="H69" s="8" t="n">
        <f aca="false">SUMIFS('Source'!$E:$E,'Source'!$A:$A,"101 - Factory customers",'Source'!$B:$B,$A69)</f>
        <v>1782.52</v>
      </c>
      <c r="I69" s="8" t="n">
        <f aca="false">SUMIFS('Source'!$G:$G,'Source'!$A:$A,"101 - Factory customers",'Source'!$B:$B,$A69)</f>
        <v>1138.05</v>
      </c>
      <c r="J69" s="8" t="n">
        <f aca="false">I69*$J$5</f>
        <v>1437.53684210526</v>
      </c>
      <c r="K69" s="8" t="n">
        <f aca="false">J69-H69</f>
        <v>-344.983157894737</v>
      </c>
      <c r="L69" s="9" t="n">
        <f aca="false">IF(AND(H69=0,J69=0),0,IF(H69=0,"New",(J69-H69)/H69))</f>
        <v>-0.193536766989844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120</v>
      </c>
      <c r="B70" s="7" t="str">
        <f aca="false">IFERROR(INDEX('Source'!$C:$C,MATCH($A70,'Source'!$B:$B,0)),"")</f>
        <v>טלק לכף הרגל מועשר באלוורה</v>
      </c>
      <c r="C70" s="8" t="n">
        <f aca="false">SUMIFS('Source'!$D:$D,'Source'!$A:$A,"101 - Factory customers",'Source'!$B:$B,$A70)</f>
        <v>37</v>
      </c>
      <c r="D70" s="8" t="n">
        <f aca="false">SUMIFS('Source'!$F:$F,'Source'!$A:$A,"101 - Factory customers",'Source'!$B:$B,$A70)</f>
        <v>8</v>
      </c>
      <c r="E70" s="8" t="n">
        <f aca="false">D70*$J$5</f>
        <v>10.1052631578947</v>
      </c>
      <c r="F70" s="8" t="n">
        <f aca="false">E70-C70</f>
        <v>-26.8947368421053</v>
      </c>
      <c r="G70" s="9" t="n">
        <f aca="false">IF(AND(C70=0,E70=0),0,IF(C70=0,"New",(E70-C70)/C70))</f>
        <v>-0.726884779516358</v>
      </c>
      <c r="H70" s="8" t="n">
        <f aca="false">SUMIFS('Source'!$E:$E,'Source'!$A:$A,"101 - Factory customers",'Source'!$B:$B,$A70)</f>
        <v>849.2</v>
      </c>
      <c r="I70" s="8" t="n">
        <f aca="false">SUMIFS('Source'!$G:$G,'Source'!$A:$A,"101 - Factory customers",'Source'!$B:$B,$A70)</f>
        <v>205.77</v>
      </c>
      <c r="J70" s="8" t="n">
        <f aca="false">I70*$J$5</f>
        <v>259.92</v>
      </c>
      <c r="K70" s="8" t="n">
        <f aca="false">J70-H70</f>
        <v>-589.28</v>
      </c>
      <c r="L70" s="9" t="n">
        <f aca="false">IF(AND(H70=0,J70=0),0,IF(H70=0,"New",(J70-H70)/H70))</f>
        <v>-0.693923692887424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729</v>
      </c>
      <c r="B71" s="7" t="str">
        <f aca="false">IFERROR(INDEX('Source'!$C:$C,MATCH($A71,'Source'!$B:$B,0)),"")</f>
        <v>מגן ברך ST+צירD+כרית סיליקון</v>
      </c>
      <c r="C71" s="8" t="n">
        <f aca="false">SUMIFS('Source'!$D:$D,'Source'!$A:$A,"101 - Factory customers",'Source'!$B:$B,$A71)</f>
        <v>4</v>
      </c>
      <c r="D71" s="8" t="n">
        <f aca="false">SUMIFS('Source'!$F:$F,'Source'!$A:$A,"101 - Factory customers",'Source'!$B:$B,$A71)</f>
        <v>0</v>
      </c>
      <c r="E71" s="8" t="n">
        <f aca="false">D71*$J$5</f>
        <v>0</v>
      </c>
      <c r="F71" s="8" t="n">
        <f aca="false">E71-C71</f>
        <v>-4</v>
      </c>
      <c r="G71" s="9" t="n">
        <f aca="false">IF(AND(C71=0,E71=0),0,IF(C71=0,"New",(E71-C71)/C71))</f>
        <v>-1</v>
      </c>
      <c r="H71" s="8" t="n">
        <f aca="false">SUMIFS('Source'!$E:$E,'Source'!$A:$A,"101 - Factory customers",'Source'!$B:$B,$A71)</f>
        <v>620</v>
      </c>
      <c r="I71" s="8" t="n">
        <f aca="false">SUMIFS('Source'!$G:$G,'Source'!$A:$A,"101 - Factory customers",'Source'!$B:$B,$A71)</f>
        <v>0</v>
      </c>
      <c r="J71" s="8" t="n">
        <f aca="false">I71*$J$5</f>
        <v>0</v>
      </c>
      <c r="K71" s="8" t="n">
        <f aca="false">J71-H71</f>
        <v>-620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750</v>
      </c>
      <c r="B72" s="7" t="str">
        <f aca="false">IFERROR(INDEX('Source'!$C:$C,MATCH($A72,'Source'!$B:$B,0)),"")</f>
        <v>מגן ברך סיליקון - אנטומיק</v>
      </c>
      <c r="C72" s="8" t="n">
        <f aca="false">SUMIFS('Source'!$D:$D,'Source'!$A:$A,"101 - Factory customers",'Source'!$B:$B,$A72)</f>
        <v>3</v>
      </c>
      <c r="D72" s="8" t="n">
        <f aca="false">SUMIFS('Source'!$F:$F,'Source'!$A:$A,"101 - Factory customers",'Source'!$B:$B,$A72)</f>
        <v>0</v>
      </c>
      <c r="E72" s="8" t="n">
        <f aca="false">D72*$J$5</f>
        <v>0</v>
      </c>
      <c r="F72" s="8" t="n">
        <f aca="false">E72-C72</f>
        <v>-3</v>
      </c>
      <c r="G72" s="9" t="n">
        <f aca="false">IF(AND(C72=0,E72=0),0,IF(C72=0,"New",(E72-C72)/C72))</f>
        <v>-1</v>
      </c>
      <c r="H72" s="8" t="n">
        <f aca="false">SUMIFS('Source'!$E:$E,'Source'!$A:$A,"101 - Factory customers",'Source'!$B:$B,$A72)</f>
        <v>609.83</v>
      </c>
      <c r="I72" s="8" t="n">
        <f aca="false">SUMIFS('Source'!$G:$G,'Source'!$A:$A,"101 - Factory customers",'Source'!$B:$B,$A72)</f>
        <v>0</v>
      </c>
      <c r="J72" s="8" t="n">
        <f aca="false">I72*$J$5</f>
        <v>0</v>
      </c>
      <c r="K72" s="8" t="n">
        <f aca="false">J72-H72</f>
        <v>-609.83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692</v>
      </c>
      <c r="B73" s="7" t="str">
        <f aca="false">IFERROR(INDEX('Source'!$C:$C,MATCH($A73,'Source'!$B:$B,0)),"")</f>
        <v>כפפת CTS שמאל</v>
      </c>
      <c r="C73" s="8" t="n">
        <f aca="false">SUMIFS('Source'!$D:$D,'Source'!$A:$A,"101 - Factory customers",'Source'!$B:$B,$A73)</f>
        <v>3</v>
      </c>
      <c r="D73" s="8" t="n">
        <f aca="false">SUMIFS('Source'!$F:$F,'Source'!$A:$A,"101 - Factory customers",'Source'!$B:$B,$A73)</f>
        <v>0</v>
      </c>
      <c r="E73" s="8" t="n">
        <f aca="false">D73*$J$5</f>
        <v>0</v>
      </c>
      <c r="F73" s="8" t="n">
        <f aca="false">E73-C73</f>
        <v>-3</v>
      </c>
      <c r="G73" s="9" t="n">
        <f aca="false">IF(AND(C73=0,E73=0),0,IF(C73=0,"New",(E73-C73)/C73))</f>
        <v>-1</v>
      </c>
      <c r="H73" s="8" t="n">
        <f aca="false">SUMIFS('Source'!$E:$E,'Source'!$A:$A,"101 - Factory customers",'Source'!$B:$B,$A73)</f>
        <v>460.61</v>
      </c>
      <c r="I73" s="8" t="n">
        <f aca="false">SUMIFS('Source'!$G:$G,'Source'!$A:$A,"101 - Factory customers",'Source'!$B:$B,$A73)</f>
        <v>-148.25</v>
      </c>
      <c r="J73" s="8" t="n">
        <f aca="false">I73*$J$5</f>
        <v>-187.263157894737</v>
      </c>
      <c r="K73" s="8" t="n">
        <f aca="false">J73-H73</f>
        <v>-647.873157894737</v>
      </c>
      <c r="L73" s="9" t="n">
        <f aca="false">IF(AND(H73=0,J73=0),0,IF(H73=0,"New",(J73-H73)/H73))</f>
        <v>-1.40655469463263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470</v>
      </c>
      <c r="B74" s="7" t="str">
        <f aca="false">IFERROR(INDEX('Source'!$C:$C,MATCH($A74,'Source'!$B:$B,0)),"")</f>
        <v>חגורת שבר לצד שמאל</v>
      </c>
      <c r="C74" s="8" t="n">
        <f aca="false">SUMIFS('Source'!$D:$D,'Source'!$A:$A,"101 - Factory customers",'Source'!$B:$B,$A74)</f>
        <v>5</v>
      </c>
      <c r="D74" s="8" t="n">
        <f aca="false">SUMIFS('Source'!$F:$F,'Source'!$A:$A,"101 - Factory customers",'Source'!$B:$B,$A74)</f>
        <v>2</v>
      </c>
      <c r="E74" s="8" t="n">
        <f aca="false">D74*$J$5</f>
        <v>2.52631578947368</v>
      </c>
      <c r="F74" s="8" t="n">
        <f aca="false">E74-C74</f>
        <v>-2.47368421052632</v>
      </c>
      <c r="G74" s="9" t="n">
        <f aca="false">IF(AND(C74=0,E74=0),0,IF(C74=0,"New",(E74-C74)/C74))</f>
        <v>-0.494736842105263</v>
      </c>
      <c r="H74" s="8" t="n">
        <f aca="false">SUMIFS('Source'!$E:$E,'Source'!$A:$A,"101 - Factory customers",'Source'!$B:$B,$A74)</f>
        <v>874.8</v>
      </c>
      <c r="I74" s="8" t="n">
        <f aca="false">SUMIFS('Source'!$G:$G,'Source'!$A:$A,"101 - Factory customers",'Source'!$B:$B,$A74)</f>
        <v>280.01</v>
      </c>
      <c r="J74" s="8" t="n">
        <f aca="false">I74*$J$5</f>
        <v>353.696842105263</v>
      </c>
      <c r="K74" s="8" t="n">
        <f aca="false">J74-H74</f>
        <v>-521.103157894737</v>
      </c>
      <c r="L74" s="9" t="n">
        <f aca="false">IF(AND(H74=0,J74=0),0,IF(H74=0,"New",(J74-H74)/H74))</f>
        <v>-0.595682622193343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721</v>
      </c>
      <c r="B75" s="7" t="str">
        <f aca="false">IFERROR(INDEX('Source'!$C:$C,MATCH($A75,'Source'!$B:$B,0)),"")</f>
        <v>מ.ברך מנאופרן+ציר D +כ.סיליקון</v>
      </c>
      <c r="C75" s="8" t="n">
        <f aca="false">SUMIFS('Source'!$D:$D,'Source'!$A:$A,"101 - Factory customers",'Source'!$B:$B,$A75)</f>
        <v>0</v>
      </c>
      <c r="D75" s="8" t="n">
        <f aca="false">SUMIFS('Source'!$F:$F,'Source'!$A:$A,"101 - Factory customers",'Source'!$B:$B,$A75)</f>
        <v>2</v>
      </c>
      <c r="E75" s="8" t="n">
        <f aca="false">D75*$J$5</f>
        <v>2.52631578947368</v>
      </c>
      <c r="F75" s="8" t="n">
        <f aca="false">E75-C75</f>
        <v>2.52631578947368</v>
      </c>
      <c r="G75" s="9" t="str">
        <f aca="false">IF(AND(C75=0,E75=0),0,IF(C75=0,"New",(E75-C75)/C75))</f>
        <v>New</v>
      </c>
      <c r="H75" s="8" t="n">
        <f aca="false">SUMIFS('Source'!$E:$E,'Source'!$A:$A,"101 - Factory customers",'Source'!$B:$B,$A75)</f>
        <v>0</v>
      </c>
      <c r="I75" s="8" t="n">
        <f aca="false">SUMIFS('Source'!$G:$G,'Source'!$A:$A,"101 - Factory customers",'Source'!$B:$B,$A75)</f>
        <v>593.14</v>
      </c>
      <c r="J75" s="8" t="n">
        <f aca="false">I75*$J$5</f>
        <v>749.229473684211</v>
      </c>
      <c r="K75" s="8" t="n">
        <f aca="false">J75-H75</f>
        <v>749.229473684211</v>
      </c>
      <c r="L75" s="9" t="str">
        <f aca="false">IF(AND(H75=0,J75=0),0,IF(H75=0,"New",(J75-H75)/H75))</f>
        <v>New</v>
      </c>
      <c r="M75" s="7" t="str">
        <f aca="false">IF(AND(OR(C75&lt;&gt;0,H75&lt;&gt;0),D75=0,I75=0),"DROP",IF(AND(OR(D75&lt;&gt;0,I75&lt;&gt;0),C75=0,H75=0),"NEW",""))</f>
        <v>NEW</v>
      </c>
    </row>
    <row r="76" customFormat="false" ht="15" hidden="false" customHeight="false" outlineLevel="0" collapsed="false">
      <c r="A76" s="7" t="s">
        <v>689</v>
      </c>
      <c r="B76" s="7" t="str">
        <f aca="false">IFERROR(INDEX('Source'!$C:$C,MATCH($A76,'Source'!$B:$B,0)),"")</f>
        <v>מ.ברך מנאופרן+ציר D +כ.סיליקון</v>
      </c>
      <c r="C76" s="8" t="n">
        <f aca="false">SUMIFS('Source'!$D:$D,'Source'!$A:$A,"101 - Factory customers",'Source'!$B:$B,$A76)</f>
        <v>4</v>
      </c>
      <c r="D76" s="8" t="n">
        <f aca="false">SUMIFS('Source'!$F:$F,'Source'!$A:$A,"101 - Factory customers",'Source'!$B:$B,$A76)</f>
        <v>2</v>
      </c>
      <c r="E76" s="8" t="n">
        <f aca="false">D76*$J$5</f>
        <v>2.52631578947368</v>
      </c>
      <c r="F76" s="8" t="n">
        <f aca="false">E76-C76</f>
        <v>-1.47368421052632</v>
      </c>
      <c r="G76" s="9" t="n">
        <f aca="false">IF(AND(C76=0,E76=0),0,IF(C76=0,"New",(E76-C76)/C76))</f>
        <v>-0.368421052631579</v>
      </c>
      <c r="H76" s="8" t="n">
        <f aca="false">SUMIFS('Source'!$E:$E,'Source'!$A:$A,"101 - Factory customers",'Source'!$B:$B,$A76)</f>
        <v>1186.25</v>
      </c>
      <c r="I76" s="8" t="n">
        <f aca="false">SUMIFS('Source'!$G:$G,'Source'!$A:$A,"101 - Factory customers",'Source'!$B:$B,$A76)</f>
        <v>593.14</v>
      </c>
      <c r="J76" s="8" t="n">
        <f aca="false">I76*$J$5</f>
        <v>749.229473684211</v>
      </c>
      <c r="K76" s="8" t="n">
        <f aca="false">J76-H76</f>
        <v>-437.02052631579</v>
      </c>
      <c r="L76" s="9" t="n">
        <f aca="false">IF(AND(H76=0,J76=0),0,IF(H76=0,"New",(J76-H76)/H76))</f>
        <v>-0.368405080139759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91</v>
      </c>
      <c r="B77" s="7" t="str">
        <f aca="false">IFERROR(INDEX('Source'!$C:$C,MATCH($A77,'Source'!$B:$B,0)),"")</f>
        <v>מדרסי ג'ל קומפורט</v>
      </c>
      <c r="C77" s="8" t="n">
        <f aca="false">SUMIFS('Source'!$D:$D,'Source'!$A:$A,"101 - Factory customers",'Source'!$B:$B,$A77)</f>
        <v>8</v>
      </c>
      <c r="D77" s="8" t="n">
        <f aca="false">SUMIFS('Source'!$F:$F,'Source'!$A:$A,"101 - Factory customers",'Source'!$B:$B,$A77)</f>
        <v>1</v>
      </c>
      <c r="E77" s="8" t="n">
        <f aca="false">D77*$J$5</f>
        <v>1.26315789473684</v>
      </c>
      <c r="F77" s="8" t="n">
        <f aca="false">E77-C77</f>
        <v>-6.73684210526316</v>
      </c>
      <c r="G77" s="9" t="n">
        <f aca="false">IF(AND(C77=0,E77=0),0,IF(C77=0,"New",(E77-C77)/C77))</f>
        <v>-0.842105263157895</v>
      </c>
      <c r="H77" s="8" t="n">
        <f aca="false">SUMIFS('Source'!$E:$E,'Source'!$A:$A,"101 - Factory customers",'Source'!$B:$B,$A77)</f>
        <v>693.87</v>
      </c>
      <c r="I77" s="8" t="n">
        <f aca="false">SUMIFS('Source'!$G:$G,'Source'!$A:$A,"101 - Factory customers",'Source'!$B:$B,$A77)</f>
        <v>107.16</v>
      </c>
      <c r="J77" s="8" t="n">
        <f aca="false">I77*$J$5</f>
        <v>135.36</v>
      </c>
      <c r="K77" s="8" t="n">
        <f aca="false">J77-H77</f>
        <v>-558.51</v>
      </c>
      <c r="L77" s="9" t="n">
        <f aca="false">IF(AND(H77=0,J77=0),0,IF(H77=0,"New",(J77-H77)/H77))</f>
        <v>-0.804920230014268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150</v>
      </c>
      <c r="B78" s="7" t="str">
        <f aca="false">IFERROR(INDEX('Source'!$C:$C,MATCH($A78,'Source'!$B:$B,0)),"")</f>
        <v>שרוול מסיליקון ל</v>
      </c>
      <c r="C78" s="8" t="n">
        <f aca="false">SUMIFS('Source'!$D:$D,'Source'!$A:$A,"101 - Factory customers",'Source'!$B:$B,$A78)</f>
        <v>73</v>
      </c>
      <c r="D78" s="8" t="n">
        <f aca="false">SUMIFS('Source'!$F:$F,'Source'!$A:$A,"101 - Factory customers",'Source'!$B:$B,$A78)</f>
        <v>41</v>
      </c>
      <c r="E78" s="8" t="n">
        <f aca="false">D78*$J$5</f>
        <v>51.7894736842105</v>
      </c>
      <c r="F78" s="8" t="n">
        <f aca="false">E78-C78</f>
        <v>-21.2105263157895</v>
      </c>
      <c r="G78" s="9" t="n">
        <f aca="false">IF(AND(C78=0,E78=0),0,IF(C78=0,"New",(E78-C78)/C78))</f>
        <v>-0.290555155010815</v>
      </c>
      <c r="H78" s="8" t="n">
        <f aca="false">SUMIFS('Source'!$E:$E,'Source'!$A:$A,"101 - Factory customers",'Source'!$B:$B,$A78)</f>
        <v>1325.76</v>
      </c>
      <c r="I78" s="8" t="n">
        <f aca="false">SUMIFS('Source'!$G:$G,'Source'!$A:$A,"101 - Factory customers",'Source'!$B:$B,$A78)</f>
        <v>742.82</v>
      </c>
      <c r="J78" s="8" t="n">
        <f aca="false">I78*$J$5</f>
        <v>938.298947368421</v>
      </c>
      <c r="K78" s="8" t="n">
        <f aca="false">J78-H78</f>
        <v>-387.461052631579</v>
      </c>
      <c r="L78" s="9" t="n">
        <f aca="false">IF(AND(H78=0,J78=0),0,IF(H78=0,"New",(J78-H78)/H78))</f>
        <v>-0.292255802431495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90</v>
      </c>
      <c r="B79" s="7" t="str">
        <f aca="false">IFERROR(INDEX('Source'!$C:$C,MATCH($A79,'Source'!$B:$B,0)),"")</f>
        <v>מדרסי ג'ל מולטי ספורט</v>
      </c>
      <c r="C79" s="8" t="n">
        <f aca="false">SUMIFS('Source'!$D:$D,'Source'!$A:$A,"101 - Factory customers",'Source'!$B:$B,$A79)</f>
        <v>8</v>
      </c>
      <c r="D79" s="8" t="n">
        <f aca="false">SUMIFS('Source'!$F:$F,'Source'!$A:$A,"101 - Factory customers",'Source'!$B:$B,$A79)</f>
        <v>2</v>
      </c>
      <c r="E79" s="8" t="n">
        <f aca="false">D79*$J$5</f>
        <v>2.52631578947368</v>
      </c>
      <c r="F79" s="8" t="n">
        <f aca="false">E79-C79</f>
        <v>-5.47368421052632</v>
      </c>
      <c r="G79" s="9" t="n">
        <f aca="false">IF(AND(C79=0,E79=0),0,IF(C79=0,"New",(E79-C79)/C79))</f>
        <v>-0.68421052631579</v>
      </c>
      <c r="H79" s="8" t="n">
        <f aca="false">SUMIFS('Source'!$E:$E,'Source'!$A:$A,"101 - Factory customers",'Source'!$B:$B,$A79)</f>
        <v>794.57</v>
      </c>
      <c r="I79" s="8" t="n">
        <f aca="false">SUMIFS('Source'!$G:$G,'Source'!$A:$A,"101 - Factory customers",'Source'!$B:$B,$A79)</f>
        <v>214.32</v>
      </c>
      <c r="J79" s="8" t="n">
        <f aca="false">I79*$J$5</f>
        <v>270.72</v>
      </c>
      <c r="K79" s="8" t="n">
        <f aca="false">J79-H79</f>
        <v>-523.85</v>
      </c>
      <c r="L79" s="9" t="n">
        <f aca="false">IF(AND(H79=0,J79=0),0,IF(H79=0,"New",(J79-H79)/H79))</f>
        <v>-0.659287413317895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93</v>
      </c>
      <c r="B80" s="7" t="str">
        <f aca="false">IFERROR(INDEX('Source'!$C:$C,MATCH($A80,'Source'!$B:$B,0)),"")</f>
        <v>מדרסי ג'ל מולטי ספורט</v>
      </c>
      <c r="C80" s="8" t="n">
        <f aca="false">SUMIFS('Source'!$D:$D,'Source'!$A:$A,"101 - Factory customers",'Source'!$B:$B,$A80)</f>
        <v>5</v>
      </c>
      <c r="D80" s="8" t="n">
        <f aca="false">SUMIFS('Source'!$F:$F,'Source'!$A:$A,"101 - Factory customers",'Source'!$B:$B,$A80)</f>
        <v>1</v>
      </c>
      <c r="E80" s="8" t="n">
        <f aca="false">D80*$J$5</f>
        <v>1.26315789473684</v>
      </c>
      <c r="F80" s="8" t="n">
        <f aca="false">E80-C80</f>
        <v>-3.73684210526316</v>
      </c>
      <c r="G80" s="9" t="n">
        <f aca="false">IF(AND(C80=0,E80=0),0,IF(C80=0,"New",(E80-C80)/C80))</f>
        <v>-0.747368421052632</v>
      </c>
      <c r="H80" s="8" t="n">
        <f aca="false">SUMIFS('Source'!$E:$E,'Source'!$A:$A,"101 - Factory customers",'Source'!$B:$B,$A80)</f>
        <v>580.24</v>
      </c>
      <c r="I80" s="8" t="n">
        <f aca="false">SUMIFS('Source'!$G:$G,'Source'!$A:$A,"101 - Factory customers",'Source'!$B:$B,$A80)</f>
        <v>0.01</v>
      </c>
      <c r="J80" s="8" t="n">
        <f aca="false">I80*$J$5</f>
        <v>0.0126315789473684</v>
      </c>
      <c r="K80" s="8" t="n">
        <f aca="false">J80-H80</f>
        <v>-580.227368421053</v>
      </c>
      <c r="L80" s="9" t="n">
        <f aca="false">IF(AND(H80=0,J80=0),0,IF(H80=0,"New",(J80-H80)/H80))</f>
        <v>-0.999978230423709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102</v>
      </c>
      <c r="B81" s="7" t="str">
        <f aca="false">IFERROR(INDEX('Source'!$C:$C,MATCH($A81,'Source'!$B:$B,0)),"")</f>
        <v>מגן ברך חום</v>
      </c>
      <c r="C81" s="8" t="n">
        <f aca="false">SUMIFS('Source'!$D:$D,'Source'!$A:$A,"101 - Factory customers",'Source'!$B:$B,$A81)</f>
        <v>20</v>
      </c>
      <c r="D81" s="8" t="n">
        <f aca="false">SUMIFS('Source'!$F:$F,'Source'!$A:$A,"101 - Factory customers",'Source'!$B:$B,$A81)</f>
        <v>2</v>
      </c>
      <c r="E81" s="8" t="n">
        <f aca="false">D81*$J$5</f>
        <v>2.52631578947368</v>
      </c>
      <c r="F81" s="8" t="n">
        <f aca="false">E81-C81</f>
        <v>-17.4736842105263</v>
      </c>
      <c r="G81" s="9" t="n">
        <f aca="false">IF(AND(C81=0,E81=0),0,IF(C81=0,"New",(E81-C81)/C81))</f>
        <v>-0.873684210526316</v>
      </c>
      <c r="H81" s="8" t="n">
        <f aca="false">SUMIFS('Source'!$E:$E,'Source'!$A:$A,"101 - Factory customers",'Source'!$B:$B,$A81)</f>
        <v>613.74</v>
      </c>
      <c r="I81" s="8" t="n">
        <f aca="false">SUMIFS('Source'!$G:$G,'Source'!$A:$A,"101 - Factory customers",'Source'!$B:$B,$A81)</f>
        <v>61.78</v>
      </c>
      <c r="J81" s="8" t="n">
        <f aca="false">I81*$J$5</f>
        <v>78.0378947368421</v>
      </c>
      <c r="K81" s="8" t="n">
        <f aca="false">J81-H81</f>
        <v>-535.702105263158</v>
      </c>
      <c r="L81" s="9" t="n">
        <f aca="false">IF(AND(H81=0,J81=0),0,IF(H81=0,"New",(J81-H81)/H81))</f>
        <v>-0.872848608960077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869</v>
      </c>
      <c r="B82" s="7" t="str">
        <f aca="false">IFERROR(INDEX('Source'!$C:$C,MATCH($A82,'Source'!$B:$B,0)),"")</f>
        <v>מגן ברך מוצלב+מוט</v>
      </c>
      <c r="C82" s="8" t="n">
        <f aca="false">SUMIFS('Source'!$D:$D,'Source'!$A:$A,"101 - Factory customers",'Source'!$B:$B,$A82)</f>
        <v>4</v>
      </c>
      <c r="D82" s="8" t="n">
        <f aca="false">SUMIFS('Source'!$F:$F,'Source'!$A:$A,"101 - Factory customers",'Source'!$B:$B,$A82)</f>
        <v>0</v>
      </c>
      <c r="E82" s="8" t="n">
        <f aca="false">D82*$J$5</f>
        <v>0</v>
      </c>
      <c r="F82" s="8" t="n">
        <f aca="false">E82-C82</f>
        <v>-4</v>
      </c>
      <c r="G82" s="9" t="n">
        <f aca="false">IF(AND(C82=0,E82=0),0,IF(C82=0,"New",(E82-C82)/C82))</f>
        <v>-1</v>
      </c>
      <c r="H82" s="8" t="n">
        <f aca="false">SUMIFS('Source'!$E:$E,'Source'!$A:$A,"101 - Factory customers",'Source'!$B:$B,$A82)</f>
        <v>543.54</v>
      </c>
      <c r="I82" s="8" t="n">
        <f aca="false">SUMIFS('Source'!$G:$G,'Source'!$A:$A,"101 - Factory customers",'Source'!$B:$B,$A82)</f>
        <v>0</v>
      </c>
      <c r="J82" s="8" t="n">
        <f aca="false">I82*$J$5</f>
        <v>0</v>
      </c>
      <c r="K82" s="8" t="n">
        <f aca="false">J82-H82</f>
        <v>-543.54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405</v>
      </c>
      <c r="B83" s="7" t="str">
        <f aca="false">IFERROR(INDEX('Source'!$C:$C,MATCH($A83,'Source'!$B:$B,0)),"")</f>
        <v>חבק יד SC25</v>
      </c>
      <c r="C83" s="8" t="n">
        <f aca="false">SUMIFS('Source'!$D:$D,'Source'!$A:$A,"101 - Factory customers",'Source'!$B:$B,$A83)</f>
        <v>14</v>
      </c>
      <c r="D83" s="8" t="n">
        <f aca="false">SUMIFS('Source'!$F:$F,'Source'!$A:$A,"101 - Factory customers",'Source'!$B:$B,$A83)</f>
        <v>8</v>
      </c>
      <c r="E83" s="8" t="n">
        <f aca="false">D83*$J$5</f>
        <v>10.1052631578947</v>
      </c>
      <c r="F83" s="8" t="n">
        <f aca="false">E83-C83</f>
        <v>-3.89473684210526</v>
      </c>
      <c r="G83" s="9" t="n">
        <f aca="false">IF(AND(C83=0,E83=0),0,IF(C83=0,"New",(E83-C83)/C83))</f>
        <v>-0.278195488721805</v>
      </c>
      <c r="H83" s="8" t="n">
        <f aca="false">SUMIFS('Source'!$E:$E,'Source'!$A:$A,"101 - Factory customers",'Source'!$B:$B,$A83)</f>
        <v>1152.04</v>
      </c>
      <c r="I83" s="8" t="n">
        <f aca="false">SUMIFS('Source'!$G:$G,'Source'!$A:$A,"101 - Factory customers",'Source'!$B:$B,$A83)</f>
        <v>618.26</v>
      </c>
      <c r="J83" s="8" t="n">
        <f aca="false">I83*$J$5</f>
        <v>780.96</v>
      </c>
      <c r="K83" s="8" t="n">
        <f aca="false">J83-H83</f>
        <v>-371.08</v>
      </c>
      <c r="L83" s="9" t="n">
        <f aca="false">IF(AND(H83=0,J83=0),0,IF(H83=0,"New",(J83-H83)/H83))</f>
        <v>-0.322106871289191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179</v>
      </c>
      <c r="B84" s="7" t="str">
        <f aca="false">IFERROR(INDEX('Source'!$C:$C,MATCH($A84,'Source'!$B:$B,0)),"")</f>
        <v>אצבעון מסיליקון</v>
      </c>
      <c r="C84" s="8" t="n">
        <f aca="false">SUMIFS('Source'!$D:$D,'Source'!$A:$A,"101 - Factory customers",'Source'!$B:$B,$A84)</f>
        <v>27</v>
      </c>
      <c r="D84" s="8" t="n">
        <f aca="false">SUMIFS('Source'!$F:$F,'Source'!$A:$A,"101 - Factory customers",'Source'!$B:$B,$A84)</f>
        <v>3</v>
      </c>
      <c r="E84" s="8" t="n">
        <f aca="false">D84*$J$5</f>
        <v>3.78947368421053</v>
      </c>
      <c r="F84" s="8" t="n">
        <f aca="false">E84-C84</f>
        <v>-23.2105263157895</v>
      </c>
      <c r="G84" s="9" t="n">
        <f aca="false">IF(AND(C84=0,E84=0),0,IF(C84=0,"New",(E84-C84)/C84))</f>
        <v>-0.859649122807018</v>
      </c>
      <c r="H84" s="8" t="n">
        <f aca="false">SUMIFS('Source'!$E:$E,'Source'!$A:$A,"101 - Factory customers",'Source'!$B:$B,$A84)</f>
        <v>601.58</v>
      </c>
      <c r="I84" s="8" t="n">
        <f aca="false">SUMIFS('Source'!$G:$G,'Source'!$A:$A,"101 - Factory customers",'Source'!$B:$B,$A84)</f>
        <v>71.58</v>
      </c>
      <c r="J84" s="8" t="n">
        <f aca="false">I84*$J$5</f>
        <v>90.4168421052632</v>
      </c>
      <c r="K84" s="8" t="n">
        <f aca="false">J84-H84</f>
        <v>-511.163157894737</v>
      </c>
      <c r="L84" s="9" t="n">
        <f aca="false">IF(AND(H84=0,J84=0),0,IF(H84=0,"New",(J84-H84)/H84))</f>
        <v>-0.849701050391863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274</v>
      </c>
      <c r="B85" s="7" t="str">
        <f aca="false">IFERROR(INDEX('Source'!$C:$C,MATCH($A85,'Source'!$B:$B,0)),"")</f>
        <v>מגן לכתף ימין/שמאל</v>
      </c>
      <c r="C85" s="8" t="n">
        <f aca="false">SUMIFS('Source'!$D:$D,'Source'!$A:$A,"101 - Factory customers",'Source'!$B:$B,$A85)</f>
        <v>5</v>
      </c>
      <c r="D85" s="8" t="n">
        <f aca="false">SUMIFS('Source'!$F:$F,'Source'!$A:$A,"101 - Factory customers",'Source'!$B:$B,$A85)</f>
        <v>2</v>
      </c>
      <c r="E85" s="8" t="n">
        <f aca="false">D85*$J$5</f>
        <v>2.52631578947368</v>
      </c>
      <c r="F85" s="8" t="n">
        <f aca="false">E85-C85</f>
        <v>-2.47368421052632</v>
      </c>
      <c r="G85" s="9" t="n">
        <f aca="false">IF(AND(C85=0,E85=0),0,IF(C85=0,"New",(E85-C85)/C85))</f>
        <v>-0.494736842105263</v>
      </c>
      <c r="H85" s="8" t="n">
        <f aca="false">SUMIFS('Source'!$E:$E,'Source'!$A:$A,"101 - Factory customers",'Source'!$B:$B,$A85)</f>
        <v>787.91</v>
      </c>
      <c r="I85" s="8" t="n">
        <f aca="false">SUMIFS('Source'!$G:$G,'Source'!$A:$A,"101 - Factory customers",'Source'!$B:$B,$A85)</f>
        <v>260</v>
      </c>
      <c r="J85" s="8" t="n">
        <f aca="false">I85*$J$5</f>
        <v>328.421052631579</v>
      </c>
      <c r="K85" s="8" t="n">
        <f aca="false">J85-H85</f>
        <v>-459.488947368421</v>
      </c>
      <c r="L85" s="9" t="n">
        <f aca="false">IF(AND(H85=0,J85=0),0,IF(H85=0,"New",(J85-H85)/H85))</f>
        <v>-0.583174407443009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185</v>
      </c>
      <c r="B86" s="7" t="str">
        <f aca="false">IFERROR(INDEX('Source'!$C:$C,MATCH($A86,'Source'!$B:$B,0)),"")</f>
        <v>מגן ברך עם תמיכות</v>
      </c>
      <c r="C86" s="8" t="n">
        <f aca="false">SUMIFS('Source'!$D:$D,'Source'!$A:$A,"101 - Factory customers",'Source'!$B:$B,$A86)</f>
        <v>10</v>
      </c>
      <c r="D86" s="8" t="n">
        <f aca="false">SUMIFS('Source'!$F:$F,'Source'!$A:$A,"101 - Factory customers",'Source'!$B:$B,$A86)</f>
        <v>3</v>
      </c>
      <c r="E86" s="8" t="n">
        <f aca="false">D86*$J$5</f>
        <v>3.78947368421053</v>
      </c>
      <c r="F86" s="8" t="n">
        <f aca="false">E86-C86</f>
        <v>-6.21052631578947</v>
      </c>
      <c r="G86" s="9" t="n">
        <f aca="false">IF(AND(C86=0,E86=0),0,IF(C86=0,"New",(E86-C86)/C86))</f>
        <v>-0.621052631578947</v>
      </c>
      <c r="H86" s="8" t="n">
        <f aca="false">SUMIFS('Source'!$E:$E,'Source'!$A:$A,"101 - Factory customers",'Source'!$B:$B,$A86)</f>
        <v>750.91</v>
      </c>
      <c r="I86" s="8" t="n">
        <f aca="false">SUMIFS('Source'!$G:$G,'Source'!$A:$A,"101 - Factory customers",'Source'!$B:$B,$A86)</f>
        <v>224.84</v>
      </c>
      <c r="J86" s="8" t="n">
        <f aca="false">I86*$J$5</f>
        <v>284.008421052632</v>
      </c>
      <c r="K86" s="8" t="n">
        <f aca="false">J86-H86</f>
        <v>-466.901578947369</v>
      </c>
      <c r="L86" s="9" t="n">
        <f aca="false">IF(AND(H86=0,J86=0),0,IF(H86=0,"New",(J86-H86)/H86))</f>
        <v>-0.621781010969848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128</v>
      </c>
      <c r="B87" s="7" t="str">
        <f aca="false">IFERROR(INDEX('Source'!$C:$C,MATCH($A87,'Source'!$B:$B,0)),"")</f>
        <v>קינזיולוגי טייפ</v>
      </c>
      <c r="C87" s="8" t="n">
        <f aca="false">SUMIFS('Source'!$D:$D,'Source'!$A:$A,"101 - Factory customers",'Source'!$B:$B,$A87)</f>
        <v>9</v>
      </c>
      <c r="D87" s="8" t="n">
        <f aca="false">SUMIFS('Source'!$F:$F,'Source'!$A:$A,"101 - Factory customers",'Source'!$B:$B,$A87)</f>
        <v>17</v>
      </c>
      <c r="E87" s="8" t="n">
        <f aca="false">D87*$J$5</f>
        <v>21.4736842105263</v>
      </c>
      <c r="F87" s="8" t="n">
        <f aca="false">E87-C87</f>
        <v>12.4736842105263</v>
      </c>
      <c r="G87" s="9" t="n">
        <f aca="false">IF(AND(C87=0,E87=0),0,IF(C87=0,"New",(E87-C87)/C87))</f>
        <v>1.3859649122807</v>
      </c>
      <c r="H87" s="8" t="n">
        <f aca="false">SUMIFS('Source'!$E:$E,'Source'!$A:$A,"101 - Factory customers",'Source'!$B:$B,$A87)</f>
        <v>389.59</v>
      </c>
      <c r="I87" s="8" t="n">
        <f aca="false">SUMIFS('Source'!$G:$G,'Source'!$A:$A,"101 - Factory customers",'Source'!$B:$B,$A87)</f>
        <v>914.38</v>
      </c>
      <c r="J87" s="8" t="n">
        <f aca="false">I87*$J$5</f>
        <v>1155.00631578947</v>
      </c>
      <c r="K87" s="8" t="n">
        <f aca="false">J87-H87</f>
        <v>765.416315789474</v>
      </c>
      <c r="L87" s="9" t="n">
        <f aca="false">IF(AND(H87=0,J87=0),0,IF(H87=0,"New",(J87-H87)/H87))</f>
        <v>1.96467136166091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85</v>
      </c>
      <c r="B88" s="7" t="str">
        <f aca="false">IFERROR(INDEX('Source'!$C:$C,MATCH($A88,'Source'!$B:$B,0)),"")</f>
        <v>חבק יד אגודלי ימ</v>
      </c>
      <c r="C88" s="8" t="n">
        <f aca="false">SUMIFS('Source'!$D:$D,'Source'!$A:$A,"101 - Factory customers",'Source'!$B:$B,$A88)</f>
        <v>10</v>
      </c>
      <c r="D88" s="8" t="n">
        <f aca="false">SUMIFS('Source'!$F:$F,'Source'!$A:$A,"101 - Factory customers",'Source'!$B:$B,$A88)</f>
        <v>1</v>
      </c>
      <c r="E88" s="8" t="n">
        <f aca="false">D88*$J$5</f>
        <v>1.26315789473684</v>
      </c>
      <c r="F88" s="8" t="n">
        <f aca="false">E88-C88</f>
        <v>-8.73684210526316</v>
      </c>
      <c r="G88" s="9" t="n">
        <f aca="false">IF(AND(C88=0,E88=0),0,IF(C88=0,"New",(E88-C88)/C88))</f>
        <v>-0.873684210526316</v>
      </c>
      <c r="H88" s="8" t="n">
        <f aca="false">SUMIFS('Source'!$E:$E,'Source'!$A:$A,"101 - Factory customers",'Source'!$B:$B,$A88)</f>
        <v>522.98</v>
      </c>
      <c r="I88" s="8" t="n">
        <f aca="false">SUMIFS('Source'!$G:$G,'Source'!$A:$A,"101 - Factory customers",'Source'!$B:$B,$A88)</f>
        <v>0.01</v>
      </c>
      <c r="J88" s="8" t="n">
        <f aca="false">I88*$J$5</f>
        <v>0.0126315789473684</v>
      </c>
      <c r="K88" s="8" t="n">
        <f aca="false">J88-H88</f>
        <v>-522.967368421053</v>
      </c>
      <c r="L88" s="9" t="n">
        <f aca="false">IF(AND(H88=0,J88=0),0,IF(H88=0,"New",(J88-H88)/H88))</f>
        <v>-0.999975846917765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850</v>
      </c>
      <c r="B89" s="7" t="str">
        <f aca="false">IFERROR(INDEX('Source'!$C:$C,MATCH($A89,'Source'!$B:$B,0)),"")</f>
        <v>חגורת קיבוע לכתף</v>
      </c>
      <c r="C89" s="8" t="n">
        <f aca="false">SUMIFS('Source'!$D:$D,'Source'!$A:$A,"101 - Factory customers",'Source'!$B:$B,$A89)</f>
        <v>2</v>
      </c>
      <c r="D89" s="8" t="n">
        <f aca="false">SUMIFS('Source'!$F:$F,'Source'!$A:$A,"101 - Factory customers",'Source'!$B:$B,$A89)</f>
        <v>6</v>
      </c>
      <c r="E89" s="8" t="n">
        <f aca="false">D89*$J$5</f>
        <v>7.57894736842105</v>
      </c>
      <c r="F89" s="8" t="n">
        <f aca="false">E89-C89</f>
        <v>5.57894736842105</v>
      </c>
      <c r="G89" s="9" t="n">
        <f aca="false">IF(AND(C89=0,E89=0),0,IF(C89=0,"New",(E89-C89)/C89))</f>
        <v>2.78947368421053</v>
      </c>
      <c r="H89" s="8" t="n">
        <f aca="false">SUMIFS('Source'!$E:$E,'Source'!$A:$A,"101 - Factory customers",'Source'!$B:$B,$A89)</f>
        <v>281.14</v>
      </c>
      <c r="I89" s="8" t="n">
        <f aca="false">SUMIFS('Source'!$G:$G,'Source'!$A:$A,"101 - Factory customers",'Source'!$B:$B,$A89)</f>
        <v>796.56</v>
      </c>
      <c r="J89" s="8" t="n">
        <f aca="false">I89*$J$5</f>
        <v>1006.18105263158</v>
      </c>
      <c r="K89" s="8" t="n">
        <f aca="false">J89-H89</f>
        <v>725.041052631579</v>
      </c>
      <c r="L89" s="9" t="n">
        <f aca="false">IF(AND(H89=0,J89=0),0,IF(H89=0,"New",(J89-H89)/H89))</f>
        <v>2.5789323918033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663</v>
      </c>
      <c r="B90" s="7" t="str">
        <f aca="false">IFERROR(INDEX('Source'!$C:$C,MATCH($A90,'Source'!$B:$B,0)),"")</f>
        <v>מכשיר עיסוי ויטלימד פלקסי - פלוס שחור</v>
      </c>
      <c r="C90" s="8" t="n">
        <f aca="false">SUMIFS('Source'!$D:$D,'Source'!$A:$A,"101 - Factory customers",'Source'!$B:$B,$A90)</f>
        <v>0</v>
      </c>
      <c r="D90" s="8" t="n">
        <f aca="false">SUMIFS('Source'!$F:$F,'Source'!$A:$A,"101 - Factory customers",'Source'!$B:$B,$A90)</f>
        <v>3</v>
      </c>
      <c r="E90" s="8" t="n">
        <f aca="false">D90*$J$5</f>
        <v>3.78947368421053</v>
      </c>
      <c r="F90" s="8" t="n">
        <f aca="false">E90-C90</f>
        <v>3.78947368421053</v>
      </c>
      <c r="G90" s="9" t="str">
        <f aca="false">IF(AND(C90=0,E90=0),0,IF(C90=0,"New",(E90-C90)/C90))</f>
        <v>New</v>
      </c>
      <c r="H90" s="8" t="n">
        <f aca="false">SUMIFS('Source'!$E:$E,'Source'!$A:$A,"101 - Factory customers",'Source'!$B:$B,$A90)</f>
        <v>0</v>
      </c>
      <c r="I90" s="8" t="n">
        <f aca="false">SUMIFS('Source'!$G:$G,'Source'!$A:$A,"101 - Factory customers",'Source'!$B:$B,$A90)</f>
        <v>508.43</v>
      </c>
      <c r="J90" s="8" t="n">
        <f aca="false">I90*$J$5</f>
        <v>642.227368421053</v>
      </c>
      <c r="K90" s="8" t="n">
        <f aca="false">J90-H90</f>
        <v>642.227368421053</v>
      </c>
      <c r="L90" s="9" t="str">
        <f aca="false">IF(AND(H90=0,J90=0),0,IF(H90=0,"New",(J90-H90)/H90))</f>
        <v>New</v>
      </c>
      <c r="M90" s="7" t="str">
        <f aca="false">IF(AND(OR(C90&lt;&gt;0,H90&lt;&gt;0),D90=0,I90=0),"DROP",IF(AND(OR(D90&lt;&gt;0,I90&lt;&gt;0),C90=0,H90=0),"NEW",""))</f>
        <v>NEW</v>
      </c>
    </row>
    <row r="91" customFormat="false" ht="15" hidden="false" customHeight="false" outlineLevel="0" collapsed="false">
      <c r="A91" s="7" t="s">
        <v>492</v>
      </c>
      <c r="B91" s="7" t="str">
        <f aca="false">IFERROR(INDEX('Source'!$C:$C,MATCH($A91,'Source'!$B:$B,0)),"")</f>
        <v>מגן מרפק רגיל</v>
      </c>
      <c r="C91" s="8" t="n">
        <f aca="false">SUMIFS('Source'!$D:$D,'Source'!$A:$A,"101 - Factory customers",'Source'!$B:$B,$A91)</f>
        <v>6</v>
      </c>
      <c r="D91" s="8" t="n">
        <f aca="false">SUMIFS('Source'!$F:$F,'Source'!$A:$A,"101 - Factory customers",'Source'!$B:$B,$A91)</f>
        <v>0</v>
      </c>
      <c r="E91" s="8" t="n">
        <f aca="false">D91*$J$5</f>
        <v>0</v>
      </c>
      <c r="F91" s="8" t="n">
        <f aca="false">E91-C91</f>
        <v>-6</v>
      </c>
      <c r="G91" s="9" t="n">
        <f aca="false">IF(AND(C91=0,E91=0),0,IF(C91=0,"New",(E91-C91)/C91))</f>
        <v>-1</v>
      </c>
      <c r="H91" s="8" t="n">
        <f aca="false">SUMIFS('Source'!$E:$E,'Source'!$A:$A,"101 - Factory customers",'Source'!$B:$B,$A91)</f>
        <v>500.94</v>
      </c>
      <c r="I91" s="8" t="n">
        <f aca="false">SUMIFS('Source'!$G:$G,'Source'!$A:$A,"101 - Factory customers",'Source'!$B:$B,$A91)</f>
        <v>0</v>
      </c>
      <c r="J91" s="8" t="n">
        <f aca="false">I91*$J$5</f>
        <v>0</v>
      </c>
      <c r="K91" s="8" t="n">
        <f aca="false">J91-H91</f>
        <v>-500.94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419</v>
      </c>
      <c r="B92" s="7" t="str">
        <f aca="false">IFERROR(INDEX('Source'!$C:$C,MATCH($A92,'Source'!$B:$B,0)),"")</f>
        <v>מ.ברךגנוסיל+כ .</v>
      </c>
      <c r="C92" s="8" t="n">
        <f aca="false">SUMIFS('Source'!$D:$D,'Source'!$A:$A,"101 - Factory customers",'Source'!$B:$B,$A92)</f>
        <v>1</v>
      </c>
      <c r="D92" s="8" t="n">
        <f aca="false">SUMIFS('Source'!$F:$F,'Source'!$A:$A,"101 - Factory customers",'Source'!$B:$B,$A92)</f>
        <v>-1</v>
      </c>
      <c r="E92" s="8" t="n">
        <f aca="false">D92*$J$5</f>
        <v>-1.26315789473684</v>
      </c>
      <c r="F92" s="8" t="n">
        <f aca="false">E92-C92</f>
        <v>-2.26315789473684</v>
      </c>
      <c r="G92" s="9" t="n">
        <f aca="false">IF(AND(C92=0,E92=0),0,IF(C92=0,"New",(E92-C92)/C92))</f>
        <v>-2.26315789473684</v>
      </c>
      <c r="H92" s="8" t="n">
        <f aca="false">SUMIFS('Source'!$E:$E,'Source'!$A:$A,"101 - Factory customers",'Source'!$B:$B,$A92)</f>
        <v>249.93</v>
      </c>
      <c r="I92" s="8" t="n">
        <f aca="false">SUMIFS('Source'!$G:$G,'Source'!$A:$A,"101 - Factory customers",'Source'!$B:$B,$A92)</f>
        <v>-249.93</v>
      </c>
      <c r="J92" s="8" t="n">
        <f aca="false">I92*$J$5</f>
        <v>-315.701052631579</v>
      </c>
      <c r="K92" s="8" t="n">
        <f aca="false">J92-H92</f>
        <v>-565.631052631579</v>
      </c>
      <c r="L92" s="9" t="n">
        <f aca="false">IF(AND(H92=0,J92=0),0,IF(H92=0,"New",(J92-H92)/H92))</f>
        <v>-2.26315789473684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415</v>
      </c>
      <c r="B93" s="7" t="str">
        <f aca="false">IFERROR(INDEX('Source'!$C:$C,MATCH($A93,'Source'!$B:$B,0)),"")</f>
        <v>חבק יד SC25</v>
      </c>
      <c r="C93" s="8" t="n">
        <f aca="false">SUMIFS('Source'!$D:$D,'Source'!$A:$A,"101 - Factory customers",'Source'!$B:$B,$A93)</f>
        <v>9</v>
      </c>
      <c r="D93" s="8" t="n">
        <f aca="false">SUMIFS('Source'!$F:$F,'Source'!$A:$A,"101 - Factory customers",'Source'!$B:$B,$A93)</f>
        <v>13</v>
      </c>
      <c r="E93" s="8" t="n">
        <f aca="false">D93*$J$5</f>
        <v>16.4210526315789</v>
      </c>
      <c r="F93" s="8" t="n">
        <f aca="false">E93-C93</f>
        <v>7.42105263157895</v>
      </c>
      <c r="G93" s="9" t="n">
        <f aca="false">IF(AND(C93=0,E93=0),0,IF(C93=0,"New",(E93-C93)/C93))</f>
        <v>0.824561403508772</v>
      </c>
      <c r="H93" s="8" t="n">
        <f aca="false">SUMIFS('Source'!$E:$E,'Source'!$A:$A,"101 - Factory customers",'Source'!$B:$B,$A93)</f>
        <v>691.7</v>
      </c>
      <c r="I93" s="8" t="n">
        <f aca="false">SUMIFS('Source'!$G:$G,'Source'!$A:$A,"101 - Factory customers",'Source'!$B:$B,$A93)</f>
        <v>1180.3</v>
      </c>
      <c r="J93" s="8" t="n">
        <f aca="false">I93*$J$5</f>
        <v>1490.90526315789</v>
      </c>
      <c r="K93" s="8" t="n">
        <f aca="false">J93-H93</f>
        <v>799.205263157895</v>
      </c>
      <c r="L93" s="9" t="n">
        <f aca="false">IF(AND(H93=0,J93=0),0,IF(H93=0,"New",(J93-H93)/H93))</f>
        <v>1.15542180592438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353</v>
      </c>
      <c r="B94" s="7" t="str">
        <f aca="false">IFERROR(INDEX('Source'!$C:$C,MATCH($A94,'Source'!$B:$B,0)),"")</f>
        <v>מגן מרפק SC95</v>
      </c>
      <c r="C94" s="8" t="n">
        <f aca="false">SUMIFS('Source'!$D:$D,'Source'!$A:$A,"101 - Factory customers",'Source'!$B:$B,$A94)</f>
        <v>7</v>
      </c>
      <c r="D94" s="8" t="n">
        <f aca="false">SUMIFS('Source'!$F:$F,'Source'!$A:$A,"101 - Factory customers",'Source'!$B:$B,$A94)</f>
        <v>0</v>
      </c>
      <c r="E94" s="8" t="n">
        <f aca="false">D94*$J$5</f>
        <v>0</v>
      </c>
      <c r="F94" s="8" t="n">
        <f aca="false">E94-C94</f>
        <v>-7</v>
      </c>
      <c r="G94" s="9" t="n">
        <f aca="false">IF(AND(C94=0,E94=0),0,IF(C94=0,"New",(E94-C94)/C94))</f>
        <v>-1</v>
      </c>
      <c r="H94" s="8" t="n">
        <f aca="false">SUMIFS('Source'!$E:$E,'Source'!$A:$A,"101 - Factory customers",'Source'!$B:$B,$A94)</f>
        <v>482.11</v>
      </c>
      <c r="I94" s="8" t="n">
        <f aca="false">SUMIFS('Source'!$G:$G,'Source'!$A:$A,"101 - Factory customers",'Source'!$B:$B,$A94)</f>
        <v>0</v>
      </c>
      <c r="J94" s="8" t="n">
        <f aca="false">I94*$J$5</f>
        <v>0</v>
      </c>
      <c r="K94" s="8" t="n">
        <f aca="false">J94-H94</f>
        <v>-482.11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749</v>
      </c>
      <c r="B95" s="7" t="str">
        <f aca="false">IFERROR(INDEX('Source'!$C:$C,MATCH($A95,'Source'!$B:$B,0)),"")</f>
        <v>מגן ברך סיליקון - אנטומיק</v>
      </c>
      <c r="C95" s="8" t="n">
        <f aca="false">SUMIFS('Source'!$D:$D,'Source'!$A:$A,"101 - Factory customers",'Source'!$B:$B,$A95)</f>
        <v>3</v>
      </c>
      <c r="D95" s="8" t="n">
        <f aca="false">SUMIFS('Source'!$F:$F,'Source'!$A:$A,"101 - Factory customers",'Source'!$B:$B,$A95)</f>
        <v>1</v>
      </c>
      <c r="E95" s="8" t="n">
        <f aca="false">D95*$J$5</f>
        <v>1.26315789473684</v>
      </c>
      <c r="F95" s="8" t="n">
        <f aca="false">E95-C95</f>
        <v>-1.73684210526316</v>
      </c>
      <c r="G95" s="9" t="n">
        <f aca="false">IF(AND(C95=0,E95=0),0,IF(C95=0,"New",(E95-C95)/C95))</f>
        <v>-0.578947368421053</v>
      </c>
      <c r="H95" s="8" t="n">
        <f aca="false">SUMIFS('Source'!$E:$E,'Source'!$A:$A,"101 - Factory customers",'Source'!$B:$B,$A95)</f>
        <v>664.15</v>
      </c>
      <c r="I95" s="8" t="n">
        <f aca="false">SUMIFS('Source'!$G:$G,'Source'!$A:$A,"101 - Factory customers",'Source'!$B:$B,$A95)</f>
        <v>183.86</v>
      </c>
      <c r="J95" s="8" t="n">
        <f aca="false">I95*$J$5</f>
        <v>232.244210526316</v>
      </c>
      <c r="K95" s="8" t="n">
        <f aca="false">J95-H95</f>
        <v>-431.905789473684</v>
      </c>
      <c r="L95" s="9" t="n">
        <f aca="false">IF(AND(H95=0,J95=0),0,IF(H95=0,"New",(J95-H95)/H95))</f>
        <v>-0.650313618118925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348</v>
      </c>
      <c r="B96" s="7" t="str">
        <f aca="false">IFERROR(INDEX('Source'!$C:$C,MATCH($A96,'Source'!$B:$B,0)),"")</f>
        <v>מגן ברך מוצלב+מוטות</v>
      </c>
      <c r="C96" s="8" t="n">
        <f aca="false">SUMIFS('Source'!$D:$D,'Source'!$A:$A,"101 - Factory customers",'Source'!$B:$B,$A96)</f>
        <v>4</v>
      </c>
      <c r="D96" s="8" t="n">
        <f aca="false">SUMIFS('Source'!$F:$F,'Source'!$A:$A,"101 - Factory customers",'Source'!$B:$B,$A96)</f>
        <v>0</v>
      </c>
      <c r="E96" s="8" t="n">
        <f aca="false">D96*$J$5</f>
        <v>0</v>
      </c>
      <c r="F96" s="8" t="n">
        <f aca="false">E96-C96</f>
        <v>-4</v>
      </c>
      <c r="G96" s="9" t="n">
        <f aca="false">IF(AND(C96=0,E96=0),0,IF(C96=0,"New",(E96-C96)/C96))</f>
        <v>-1</v>
      </c>
      <c r="H96" s="8" t="n">
        <f aca="false">SUMIFS('Source'!$E:$E,'Source'!$A:$A,"101 - Factory customers",'Source'!$B:$B,$A96)</f>
        <v>472.53</v>
      </c>
      <c r="I96" s="8" t="n">
        <f aca="false">SUMIFS('Source'!$G:$G,'Source'!$A:$A,"101 - Factory customers",'Source'!$B:$B,$A96)</f>
        <v>0</v>
      </c>
      <c r="J96" s="8" t="n">
        <f aca="false">I96*$J$5</f>
        <v>0</v>
      </c>
      <c r="K96" s="8" t="n">
        <f aca="false">J96-H96</f>
        <v>-472.53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646</v>
      </c>
      <c r="B97" s="7" t="str">
        <f aca="false">IFERROR(INDEX('Source'!$C:$C,MATCH($A97,'Source'!$B:$B,0)),"")</f>
        <v>SpinaShield | חגורת תיקון יציבה לעמוד שדרה וכתפיים</v>
      </c>
      <c r="C97" s="8" t="n">
        <f aca="false">SUMIFS('Source'!$D:$D,'Source'!$A:$A,"101 - Factory customers",'Source'!$B:$B,$A97)</f>
        <v>0</v>
      </c>
      <c r="D97" s="8" t="n">
        <f aca="false">SUMIFS('Source'!$F:$F,'Source'!$A:$A,"101 - Factory customers",'Source'!$B:$B,$A97)</f>
        <v>1</v>
      </c>
      <c r="E97" s="8" t="n">
        <f aca="false">D97*$J$5</f>
        <v>1.26315789473684</v>
      </c>
      <c r="F97" s="8" t="n">
        <f aca="false">E97-C97</f>
        <v>1.26315789473684</v>
      </c>
      <c r="G97" s="9" t="str">
        <f aca="false">IF(AND(C97=0,E97=0),0,IF(C97=0,"New",(E97-C97)/C97))</f>
        <v>New</v>
      </c>
      <c r="H97" s="8" t="n">
        <f aca="false">SUMIFS('Source'!$E:$E,'Source'!$A:$A,"101 - Factory customers",'Source'!$B:$B,$A97)</f>
        <v>0</v>
      </c>
      <c r="I97" s="8" t="n">
        <f aca="false">SUMIFS('Source'!$G:$G,'Source'!$A:$A,"101 - Factory customers",'Source'!$B:$B,$A97)</f>
        <v>468.68</v>
      </c>
      <c r="J97" s="8" t="n">
        <f aca="false">I97*$J$5</f>
        <v>592.016842105263</v>
      </c>
      <c r="K97" s="8" t="n">
        <f aca="false">J97-H97</f>
        <v>592.016842105263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674</v>
      </c>
      <c r="B98" s="7" t="str">
        <f aca="false">IFERROR(INDEX('Source'!$C:$C,MATCH($A98,'Source'!$B:$B,0)),"")</f>
        <v>כפפת CTS ימין</v>
      </c>
      <c r="C98" s="8" t="n">
        <f aca="false">SUMIFS('Source'!$D:$D,'Source'!$A:$A,"101 - Factory customers",'Source'!$B:$B,$A98)</f>
        <v>3</v>
      </c>
      <c r="D98" s="8" t="n">
        <f aca="false">SUMIFS('Source'!$F:$F,'Source'!$A:$A,"101 - Factory customers",'Source'!$B:$B,$A98)</f>
        <v>1</v>
      </c>
      <c r="E98" s="8" t="n">
        <f aca="false">D98*$J$5</f>
        <v>1.26315789473684</v>
      </c>
      <c r="F98" s="8" t="n">
        <f aca="false">E98-C98</f>
        <v>-1.73684210526316</v>
      </c>
      <c r="G98" s="9" t="n">
        <f aca="false">IF(AND(C98=0,E98=0),0,IF(C98=0,"New",(E98-C98)/C98))</f>
        <v>-0.578947368421053</v>
      </c>
      <c r="H98" s="8" t="n">
        <f aca="false">SUMIFS('Source'!$E:$E,'Source'!$A:$A,"101 - Factory customers",'Source'!$B:$B,$A98)</f>
        <v>468.54</v>
      </c>
      <c r="I98" s="8" t="n">
        <f aca="false">SUMIFS('Source'!$G:$G,'Source'!$A:$A,"101 - Factory customers",'Source'!$B:$B,$A98)</f>
        <v>0.01</v>
      </c>
      <c r="J98" s="8" t="n">
        <f aca="false">I98*$J$5</f>
        <v>0.0126315789473684</v>
      </c>
      <c r="K98" s="8" t="n">
        <f aca="false">J98-H98</f>
        <v>-468.527368421053</v>
      </c>
      <c r="L98" s="9" t="n">
        <f aca="false">IF(AND(H98=0,J98=0),0,IF(H98=0,"New",(J98-H98)/H98))</f>
        <v>-0.999973040553747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270</v>
      </c>
      <c r="B99" s="7" t="str">
        <f aca="false">IFERROR(INDEX('Source'!$C:$C,MATCH($A99,'Source'!$B:$B,0)),"")</f>
        <v>בננה לתמכת אצבעו</v>
      </c>
      <c r="C99" s="8" t="n">
        <f aca="false">SUMIFS('Source'!$D:$D,'Source'!$A:$A,"101 - Factory customers",'Source'!$B:$B,$A99)</f>
        <v>2</v>
      </c>
      <c r="D99" s="8" t="n">
        <f aca="false">SUMIFS('Source'!$F:$F,'Source'!$A:$A,"101 - Factory customers",'Source'!$B:$B,$A99)</f>
        <v>19</v>
      </c>
      <c r="E99" s="8" t="n">
        <f aca="false">D99*$J$5</f>
        <v>24</v>
      </c>
      <c r="F99" s="8" t="n">
        <f aca="false">E99-C99</f>
        <v>22</v>
      </c>
      <c r="G99" s="9" t="n">
        <f aca="false">IF(AND(C99=0,E99=0),0,IF(C99=0,"New",(E99-C99)/C99))</f>
        <v>11</v>
      </c>
      <c r="H99" s="8" t="n">
        <f aca="false">SUMIFS('Source'!$E:$E,'Source'!$A:$A,"101 - Factory customers",'Source'!$B:$B,$A99)</f>
        <v>56.16</v>
      </c>
      <c r="I99" s="8" t="n">
        <f aca="false">SUMIFS('Source'!$G:$G,'Source'!$A:$A,"101 - Factory customers",'Source'!$B:$B,$A99)</f>
        <v>508.36</v>
      </c>
      <c r="J99" s="8" t="n">
        <f aca="false">I99*$J$5</f>
        <v>642.138947368421</v>
      </c>
      <c r="K99" s="8" t="n">
        <f aca="false">J99-H99</f>
        <v>585.978947368421</v>
      </c>
      <c r="L99" s="9" t="n">
        <f aca="false">IF(AND(H99=0,J99=0),0,IF(H99=0,"New",(J99-H99)/H99))</f>
        <v>10.434098065677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870</v>
      </c>
      <c r="B100" s="7" t="str">
        <f aca="false">IFERROR(INDEX('Source'!$C:$C,MATCH($A100,'Source'!$B:$B,0)),"")</f>
        <v>ח.גב ליישור גב באוסטופורוזיס</v>
      </c>
      <c r="C100" s="8" t="n">
        <f aca="false">SUMIFS('Source'!$D:$D,'Source'!$A:$A,"101 - Factory customers",'Source'!$B:$B,$A100)</f>
        <v>0</v>
      </c>
      <c r="D100" s="8" t="n">
        <f aca="false">SUMIFS('Source'!$F:$F,'Source'!$A:$A,"101 - Factory customers",'Source'!$B:$B,$A100)</f>
        <v>-1</v>
      </c>
      <c r="E100" s="8" t="n">
        <f aca="false">D100*$J$5</f>
        <v>-1.26315789473684</v>
      </c>
      <c r="F100" s="8" t="n">
        <f aca="false">E100-C100</f>
        <v>-1.26315789473684</v>
      </c>
      <c r="G100" s="9" t="str">
        <f aca="false">IF(AND(C100=0,E100=0),0,IF(C100=0,"New",(E100-C100)/C100))</f>
        <v>New</v>
      </c>
      <c r="H100" s="8" t="n">
        <f aca="false">SUMIFS('Source'!$E:$E,'Source'!$A:$A,"101 - Factory customers",'Source'!$B:$B,$A100)</f>
        <v>0</v>
      </c>
      <c r="I100" s="8" t="n">
        <f aca="false">SUMIFS('Source'!$G:$G,'Source'!$A:$A,"101 - Factory customers",'Source'!$B:$B,$A100)</f>
        <v>-449.46</v>
      </c>
      <c r="J100" s="8" t="n">
        <f aca="false">I100*$J$5</f>
        <v>-567.738947368421</v>
      </c>
      <c r="K100" s="8" t="n">
        <f aca="false">J100-H100</f>
        <v>-567.738947368421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871</v>
      </c>
      <c r="B101" s="7" t="str">
        <f aca="false">IFERROR(INDEX('Source'!$C:$C,MATCH($A101,'Source'!$B:$B,0)),"")</f>
        <v>ח.גב ליישור גב באוסטופורוזיס</v>
      </c>
      <c r="C101" s="8" t="n">
        <f aca="false">SUMIFS('Source'!$D:$D,'Source'!$A:$A,"101 - Factory customers",'Source'!$B:$B,$A101)</f>
        <v>0</v>
      </c>
      <c r="D101" s="8" t="n">
        <f aca="false">SUMIFS('Source'!$F:$F,'Source'!$A:$A,"101 - Factory customers",'Source'!$B:$B,$A101)</f>
        <v>-1</v>
      </c>
      <c r="E101" s="8" t="n">
        <f aca="false">D101*$J$5</f>
        <v>-1.26315789473684</v>
      </c>
      <c r="F101" s="8" t="n">
        <f aca="false">E101-C101</f>
        <v>-1.26315789473684</v>
      </c>
      <c r="G101" s="9" t="str">
        <f aca="false">IF(AND(C101=0,E101=0),0,IF(C101=0,"New",(E101-C101)/C101))</f>
        <v>New</v>
      </c>
      <c r="H101" s="8" t="n">
        <f aca="false">SUMIFS('Source'!$E:$E,'Source'!$A:$A,"101 - Factory customers",'Source'!$B:$B,$A101)</f>
        <v>0</v>
      </c>
      <c r="I101" s="8" t="n">
        <f aca="false">SUMIFS('Source'!$G:$G,'Source'!$A:$A,"101 - Factory customers",'Source'!$B:$B,$A101)</f>
        <v>-449.46</v>
      </c>
      <c r="J101" s="8" t="n">
        <f aca="false">I101*$J$5</f>
        <v>-567.738947368421</v>
      </c>
      <c r="K101" s="8" t="n">
        <f aca="false">J101-H101</f>
        <v>-567.738947368421</v>
      </c>
      <c r="L101" s="9" t="str">
        <f aca="false">IF(AND(H101=0,J101=0),0,IF(H101=0,"New",(J101-H101)/H101))</f>
        <v>New</v>
      </c>
      <c r="M101" s="7" t="str">
        <f aca="false">IF(AND(OR(C101&lt;&gt;0,H101&lt;&gt;0),D101=0,I101=0),"DROP",IF(AND(OR(D101&lt;&gt;0,I101&lt;&gt;0),C101=0,H101=0),"NEW",""))</f>
        <v>NEW</v>
      </c>
    </row>
    <row r="102" customFormat="false" ht="15" hidden="false" customHeight="false" outlineLevel="0" collapsed="false">
      <c r="A102" s="7" t="s">
        <v>368</v>
      </c>
      <c r="B102" s="7" t="str">
        <f aca="false">IFERROR(INDEX('Source'!$C:$C,MATCH($A102,'Source'!$B:$B,0)),"")</f>
        <v>מגן קרסול ימין SC35</v>
      </c>
      <c r="C102" s="8" t="n">
        <f aca="false">SUMIFS('Source'!$D:$D,'Source'!$A:$A,"101 - Factory customers",'Source'!$B:$B,$A102)</f>
        <v>6</v>
      </c>
      <c r="D102" s="8" t="n">
        <f aca="false">SUMIFS('Source'!$F:$F,'Source'!$A:$A,"101 - Factory customers",'Source'!$B:$B,$A102)</f>
        <v>0</v>
      </c>
      <c r="E102" s="8" t="n">
        <f aca="false">D102*$J$5</f>
        <v>0</v>
      </c>
      <c r="F102" s="8" t="n">
        <f aca="false">E102-C102</f>
        <v>-6</v>
      </c>
      <c r="G102" s="9" t="n">
        <f aca="false">IF(AND(C102=0,E102=0),0,IF(C102=0,"New",(E102-C102)/C102))</f>
        <v>-1</v>
      </c>
      <c r="H102" s="8" t="n">
        <f aca="false">SUMIFS('Source'!$E:$E,'Source'!$A:$A,"101 - Factory customers",'Source'!$B:$B,$A102)</f>
        <v>446</v>
      </c>
      <c r="I102" s="8" t="n">
        <f aca="false">SUMIFS('Source'!$G:$G,'Source'!$A:$A,"101 - Factory customers",'Source'!$B:$B,$A102)</f>
        <v>0</v>
      </c>
      <c r="J102" s="8" t="n">
        <f aca="false">I102*$J$5</f>
        <v>0</v>
      </c>
      <c r="K102" s="8" t="n">
        <f aca="false">J102-H102</f>
        <v>-446</v>
      </c>
      <c r="L102" s="9" t="n">
        <f aca="false">IF(AND(H102=0,J102=0),0,IF(H102=0,"New",(J102-H102)/H102))</f>
        <v>-1</v>
      </c>
      <c r="M102" s="7" t="str">
        <f aca="false">IF(AND(OR(C102&lt;&gt;0,H102&lt;&gt;0),D102=0,I102=0),"DROP",IF(AND(OR(D102&lt;&gt;0,I102&lt;&gt;0),C102=0,H102=0),"NEW",""))</f>
        <v>DROP</v>
      </c>
    </row>
    <row r="103" customFormat="false" ht="15" hidden="false" customHeight="false" outlineLevel="0" collapsed="false">
      <c r="A103" s="7" t="s">
        <v>87</v>
      </c>
      <c r="B103" s="7" t="str">
        <f aca="false">IFERROR(INDEX('Source'!$C:$C,MATCH($A103,'Source'!$B:$B,0)),"")</f>
        <v>מדרסי ג'ל וורק</v>
      </c>
      <c r="C103" s="8" t="n">
        <f aca="false">SUMIFS('Source'!$D:$D,'Source'!$A:$A,"101 - Factory customers",'Source'!$B:$B,$A103)</f>
        <v>4</v>
      </c>
      <c r="D103" s="8" t="n">
        <f aca="false">SUMIFS('Source'!$F:$F,'Source'!$A:$A,"101 - Factory customers",'Source'!$B:$B,$A103)</f>
        <v>1</v>
      </c>
      <c r="E103" s="8" t="n">
        <f aca="false">D103*$J$5</f>
        <v>1.26315789473684</v>
      </c>
      <c r="F103" s="8" t="n">
        <f aca="false">E103-C103</f>
        <v>-2.73684210526316</v>
      </c>
      <c r="G103" s="9" t="n">
        <f aca="false">IF(AND(C103=0,E103=0),0,IF(C103=0,"New",(E103-C103)/C103))</f>
        <v>-0.68421052631579</v>
      </c>
      <c r="H103" s="8" t="n">
        <f aca="false">SUMIFS('Source'!$E:$E,'Source'!$A:$A,"101 - Factory customers",'Source'!$B:$B,$A103)</f>
        <v>552.1</v>
      </c>
      <c r="I103" s="8" t="n">
        <f aca="false">SUMIFS('Source'!$G:$G,'Source'!$A:$A,"101 - Factory customers",'Source'!$B:$B,$A103)</f>
        <v>107.16</v>
      </c>
      <c r="J103" s="8" t="n">
        <f aca="false">I103*$J$5</f>
        <v>135.36</v>
      </c>
      <c r="K103" s="8" t="n">
        <f aca="false">J103-H103</f>
        <v>-416.74</v>
      </c>
      <c r="L103" s="9" t="n">
        <f aca="false">IF(AND(H103=0,J103=0),0,IF(H103=0,"New",(J103-H103)/H103))</f>
        <v>-0.754827024089839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658</v>
      </c>
      <c r="B104" s="7" t="str">
        <f aca="false">IFERROR(INDEX('Source'!$C:$C,MATCH($A104,'Source'!$B:$B,0)),"")</f>
        <v>גרבי נסיעות אנטיבקטריאלי</v>
      </c>
      <c r="C104" s="8" t="n">
        <f aca="false">SUMIFS('Source'!$D:$D,'Source'!$A:$A,"101 - Factory customers",'Source'!$B:$B,$A104)</f>
        <v>0</v>
      </c>
      <c r="D104" s="8" t="n">
        <f aca="false">SUMIFS('Source'!$F:$F,'Source'!$A:$A,"101 - Factory customers",'Source'!$B:$B,$A104)</f>
        <v>8</v>
      </c>
      <c r="E104" s="8" t="n">
        <f aca="false">D104*$J$5</f>
        <v>10.1052631578947</v>
      </c>
      <c r="F104" s="8" t="n">
        <f aca="false">E104-C104</f>
        <v>10.1052631578947</v>
      </c>
      <c r="G104" s="9" t="str">
        <f aca="false">IF(AND(C104=0,E104=0),0,IF(C104=0,"New",(E104-C104)/C104))</f>
        <v>New</v>
      </c>
      <c r="H104" s="8" t="n">
        <f aca="false">SUMIFS('Source'!$E:$E,'Source'!$A:$A,"101 - Factory customers",'Source'!$B:$B,$A104)</f>
        <v>0</v>
      </c>
      <c r="I104" s="8" t="n">
        <f aca="false">SUMIFS('Source'!$G:$G,'Source'!$A:$A,"101 - Factory customers",'Source'!$B:$B,$A104)</f>
        <v>442.63</v>
      </c>
      <c r="J104" s="8" t="n">
        <f aca="false">I104*$J$5</f>
        <v>559.111578947368</v>
      </c>
      <c r="K104" s="8" t="n">
        <f aca="false">J104-H104</f>
        <v>559.111578947368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126</v>
      </c>
      <c r="B105" s="7" t="str">
        <f aca="false">IFERROR(INDEX('Source'!$C:$C,MATCH($A105,'Source'!$B:$B,0)),"")</f>
        <v>קינזיולוגי טייפ</v>
      </c>
      <c r="C105" s="8" t="n">
        <f aca="false">SUMIFS('Source'!$D:$D,'Source'!$A:$A,"101 - Factory customers",'Source'!$B:$B,$A105)</f>
        <v>3</v>
      </c>
      <c r="D105" s="8" t="n">
        <f aca="false">SUMIFS('Source'!$F:$F,'Source'!$A:$A,"101 - Factory customers",'Source'!$B:$B,$A105)</f>
        <v>10</v>
      </c>
      <c r="E105" s="8" t="n">
        <f aca="false">D105*$J$5</f>
        <v>12.6315789473684</v>
      </c>
      <c r="F105" s="8" t="n">
        <f aca="false">E105-C105</f>
        <v>9.63157894736842</v>
      </c>
      <c r="G105" s="9" t="n">
        <f aca="false">IF(AND(C105=0,E105=0),0,IF(C105=0,"New",(E105-C105)/C105))</f>
        <v>3.21052631578947</v>
      </c>
      <c r="H105" s="8" t="n">
        <f aca="false">SUMIFS('Source'!$E:$E,'Source'!$A:$A,"101 - Factory customers",'Source'!$B:$B,$A105)</f>
        <v>189.18</v>
      </c>
      <c r="I105" s="8" t="n">
        <f aca="false">SUMIFS('Source'!$G:$G,'Source'!$A:$A,"101 - Factory customers",'Source'!$B:$B,$A105)</f>
        <v>630.6</v>
      </c>
      <c r="J105" s="8" t="n">
        <f aca="false">I105*$J$5</f>
        <v>796.547368421053</v>
      </c>
      <c r="K105" s="8" t="n">
        <f aca="false">J105-H105</f>
        <v>607.367368421053</v>
      </c>
      <c r="L105" s="9" t="n">
        <f aca="false">IF(AND(H105=0,J105=0),0,IF(H105=0,"New",(J105-H105)/H105))</f>
        <v>3.21052631578947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771</v>
      </c>
      <c r="B106" s="7" t="str">
        <f aca="false">IFERROR(INDEX('Source'!$C:$C,MATCH($A106,'Source'!$B:$B,0)),"")</f>
        <v>מגן ברך+ציר H</v>
      </c>
      <c r="C106" s="8" t="n">
        <f aca="false">SUMIFS('Source'!$D:$D,'Source'!$A:$A,"101 - Factory customers",'Source'!$B:$B,$A106)</f>
        <v>3</v>
      </c>
      <c r="D106" s="8" t="n">
        <f aca="false">SUMIFS('Source'!$F:$F,'Source'!$A:$A,"101 - Factory customers",'Source'!$B:$B,$A106)</f>
        <v>0</v>
      </c>
      <c r="E106" s="8" t="n">
        <f aca="false">D106*$J$5</f>
        <v>0</v>
      </c>
      <c r="F106" s="8" t="n">
        <f aca="false">E106-C106</f>
        <v>-3</v>
      </c>
      <c r="G106" s="9" t="n">
        <f aca="false">IF(AND(C106=0,E106=0),0,IF(C106=0,"New",(E106-C106)/C106))</f>
        <v>-1</v>
      </c>
      <c r="H106" s="8" t="n">
        <f aca="false">SUMIFS('Source'!$E:$E,'Source'!$A:$A,"101 - Factory customers",'Source'!$B:$B,$A106)</f>
        <v>441.11</v>
      </c>
      <c r="I106" s="8" t="n">
        <f aca="false">SUMIFS('Source'!$G:$G,'Source'!$A:$A,"101 - Factory customers",'Source'!$B:$B,$A106)</f>
        <v>0</v>
      </c>
      <c r="J106" s="8" t="n">
        <f aca="false">I106*$J$5</f>
        <v>0</v>
      </c>
      <c r="K106" s="8" t="n">
        <f aca="false">J106-H106</f>
        <v>-441.11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633</v>
      </c>
      <c r="B107" s="7" t="str">
        <f aca="false">IFERROR(INDEX('Source'!$C:$C,MATCH($A107,'Source'!$B:$B,0)),"")</f>
        <v>חגורת שבר לצד שמאל</v>
      </c>
      <c r="C107" s="8" t="n">
        <f aca="false">SUMIFS('Source'!$D:$D,'Source'!$A:$A,"101 - Factory customers",'Source'!$B:$B,$A107)</f>
        <v>1</v>
      </c>
      <c r="D107" s="8" t="n">
        <f aca="false">SUMIFS('Source'!$F:$F,'Source'!$A:$A,"101 - Factory customers",'Source'!$B:$B,$A107)</f>
        <v>4</v>
      </c>
      <c r="E107" s="8" t="n">
        <f aca="false">D107*$J$5</f>
        <v>5.05263157894737</v>
      </c>
      <c r="F107" s="8" t="n">
        <f aca="false">E107-C107</f>
        <v>4.05263157894737</v>
      </c>
      <c r="G107" s="9" t="n">
        <f aca="false">IF(AND(C107=0,E107=0),0,IF(C107=0,"New",(E107-C107)/C107))</f>
        <v>4.05263157894737</v>
      </c>
      <c r="H107" s="8" t="n">
        <f aca="false">SUMIFS('Source'!$E:$E,'Source'!$A:$A,"101 - Factory customers",'Source'!$B:$B,$A107)</f>
        <v>125</v>
      </c>
      <c r="I107" s="8" t="n">
        <f aca="false">SUMIFS('Source'!$G:$G,'Source'!$A:$A,"101 - Factory customers",'Source'!$B:$B,$A107)</f>
        <v>560</v>
      </c>
      <c r="J107" s="8" t="n">
        <f aca="false">I107*$J$5</f>
        <v>707.368421052632</v>
      </c>
      <c r="K107" s="8" t="n">
        <f aca="false">J107-H107</f>
        <v>582.368421052632</v>
      </c>
      <c r="L107" s="9" t="n">
        <f aca="false">IF(AND(H107=0,J107=0),0,IF(H107=0,"New",(J107-H107)/H107))</f>
        <v>4.65894736842105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651</v>
      </c>
      <c r="B108" s="7" t="str">
        <f aca="false">IFERROR(INDEX('Source'!$C:$C,MATCH($A108,'Source'!$B:$B,0)),"")</f>
        <v>חגורת פאבליק (רצועות אבדוקציה)</v>
      </c>
      <c r="C108" s="8" t="n">
        <f aca="false">SUMIFS('Source'!$D:$D,'Source'!$A:$A,"101 - Factory customers",'Source'!$B:$B,$A108)</f>
        <v>1</v>
      </c>
      <c r="D108" s="8" t="n">
        <f aca="false">SUMIFS('Source'!$F:$F,'Source'!$A:$A,"101 - Factory customers",'Source'!$B:$B,$A108)</f>
        <v>0</v>
      </c>
      <c r="E108" s="8" t="n">
        <f aca="false">D108*$J$5</f>
        <v>0</v>
      </c>
      <c r="F108" s="8" t="n">
        <f aca="false">E108-C108</f>
        <v>-1</v>
      </c>
      <c r="G108" s="9" t="n">
        <f aca="false">IF(AND(C108=0,E108=0),0,IF(C108=0,"New",(E108-C108)/C108))</f>
        <v>-1</v>
      </c>
      <c r="H108" s="8" t="n">
        <f aca="false">SUMIFS('Source'!$E:$E,'Source'!$A:$A,"101 - Factory customers",'Source'!$B:$B,$A108)</f>
        <v>431.17</v>
      </c>
      <c r="I108" s="8" t="n">
        <f aca="false">SUMIFS('Source'!$G:$G,'Source'!$A:$A,"101 - Factory customers",'Source'!$B:$B,$A108)</f>
        <v>0</v>
      </c>
      <c r="J108" s="8" t="n">
        <f aca="false">I108*$J$5</f>
        <v>0</v>
      </c>
      <c r="K108" s="8" t="n">
        <f aca="false">J108-H108</f>
        <v>-431.17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500</v>
      </c>
      <c r="B109" s="7" t="str">
        <f aca="false">IFERROR(INDEX('Source'!$C:$C,MATCH($A109,'Source'!$B:$B,0)),"")</f>
        <v>חגורת צלעות לגבר</v>
      </c>
      <c r="C109" s="8" t="n">
        <f aca="false">SUMIFS('Source'!$D:$D,'Source'!$A:$A,"101 - Factory customers",'Source'!$B:$B,$A109)</f>
        <v>3</v>
      </c>
      <c r="D109" s="8" t="n">
        <f aca="false">SUMIFS('Source'!$F:$F,'Source'!$A:$A,"101 - Factory customers",'Source'!$B:$B,$A109)</f>
        <v>0</v>
      </c>
      <c r="E109" s="8" t="n">
        <f aca="false">D109*$J$5</f>
        <v>0</v>
      </c>
      <c r="F109" s="8" t="n">
        <f aca="false">E109-C109</f>
        <v>-3</v>
      </c>
      <c r="G109" s="9" t="n">
        <f aca="false">IF(AND(C109=0,E109=0),0,IF(C109=0,"New",(E109-C109)/C109))</f>
        <v>-1</v>
      </c>
      <c r="H109" s="8" t="n">
        <f aca="false">SUMIFS('Source'!$E:$E,'Source'!$A:$A,"101 - Factory customers",'Source'!$B:$B,$A109)</f>
        <v>421.71</v>
      </c>
      <c r="I109" s="8" t="n">
        <f aca="false">SUMIFS('Source'!$G:$G,'Source'!$A:$A,"101 - Factory customers",'Source'!$B:$B,$A109)</f>
        <v>0</v>
      </c>
      <c r="J109" s="8" t="n">
        <f aca="false">I109*$J$5</f>
        <v>0</v>
      </c>
      <c r="K109" s="8" t="n">
        <f aca="false">J109-H109</f>
        <v>-421.71</v>
      </c>
      <c r="L109" s="9" t="n">
        <f aca="false">IF(AND(H109=0,J109=0),0,IF(H109=0,"New",(J109-H109)/H109))</f>
        <v>-1</v>
      </c>
      <c r="M109" s="7" t="str">
        <f aca="false">IF(AND(OR(C109&lt;&gt;0,H109&lt;&gt;0),D109=0,I109=0),"DROP",IF(AND(OR(D109&lt;&gt;0,I109&lt;&gt;0),C109=0,H109=0),"NEW",""))</f>
        <v>DROP</v>
      </c>
    </row>
    <row r="110" customFormat="false" ht="15" hidden="false" customHeight="false" outlineLevel="0" collapsed="false">
      <c r="A110" s="7" t="s">
        <v>245</v>
      </c>
      <c r="B110" s="7" t="str">
        <f aca="false">IFERROR(INDEX('Source'!$C:$C,MATCH($A110,'Source'!$B:$B,0)),"")</f>
        <v>מיישר כתפיים</v>
      </c>
      <c r="C110" s="8" t="n">
        <f aca="false">SUMIFS('Source'!$D:$D,'Source'!$A:$A,"101 - Factory customers",'Source'!$B:$B,$A110)</f>
        <v>13</v>
      </c>
      <c r="D110" s="8" t="n">
        <f aca="false">SUMIFS('Source'!$F:$F,'Source'!$A:$A,"101 - Factory customers",'Source'!$B:$B,$A110)</f>
        <v>7</v>
      </c>
      <c r="E110" s="8" t="n">
        <f aca="false">D110*$J$5</f>
        <v>8.84210526315789</v>
      </c>
      <c r="F110" s="8" t="n">
        <f aca="false">E110-C110</f>
        <v>-4.15789473684211</v>
      </c>
      <c r="G110" s="9" t="n">
        <f aca="false">IF(AND(C110=0,E110=0),0,IF(C110=0,"New",(E110-C110)/C110))</f>
        <v>-0.319838056680162</v>
      </c>
      <c r="H110" s="8" t="n">
        <f aca="false">SUMIFS('Source'!$E:$E,'Source'!$A:$A,"101 - Factory customers",'Source'!$B:$B,$A110)</f>
        <v>910.42</v>
      </c>
      <c r="I110" s="8" t="n">
        <f aca="false">SUMIFS('Source'!$G:$G,'Source'!$A:$A,"101 - Factory customers",'Source'!$B:$B,$A110)</f>
        <v>493.83</v>
      </c>
      <c r="J110" s="8" t="n">
        <f aca="false">I110*$J$5</f>
        <v>623.785263157895</v>
      </c>
      <c r="K110" s="8" t="n">
        <f aca="false">J110-H110</f>
        <v>-286.634736842105</v>
      </c>
      <c r="L110" s="9" t="n">
        <f aca="false">IF(AND(H110=0,J110=0),0,IF(H110=0,"New",(J110-H110)/H110))</f>
        <v>-0.314837917490944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136</v>
      </c>
      <c r="B111" s="7" t="str">
        <f aca="false">IFERROR(INDEX('Source'!$C:$C,MATCH($A111,'Source'!$B:$B,0)),"")</f>
        <v>סד יד דו צדדי</v>
      </c>
      <c r="C111" s="8" t="n">
        <f aca="false">SUMIFS('Source'!$D:$D,'Source'!$A:$A,"101 - Factory customers",'Source'!$B:$B,$A111)</f>
        <v>4</v>
      </c>
      <c r="D111" s="8" t="n">
        <f aca="false">SUMIFS('Source'!$F:$F,'Source'!$A:$A,"101 - Factory customers",'Source'!$B:$B,$A111)</f>
        <v>0</v>
      </c>
      <c r="E111" s="8" t="n">
        <f aca="false">D111*$J$5</f>
        <v>0</v>
      </c>
      <c r="F111" s="8" t="n">
        <f aca="false">E111-C111</f>
        <v>-4</v>
      </c>
      <c r="G111" s="9" t="n">
        <f aca="false">IF(AND(C111=0,E111=0),0,IF(C111=0,"New",(E111-C111)/C111))</f>
        <v>-1</v>
      </c>
      <c r="H111" s="8" t="n">
        <f aca="false">SUMIFS('Source'!$E:$E,'Source'!$A:$A,"101 - Factory customers",'Source'!$B:$B,$A111)</f>
        <v>412.29</v>
      </c>
      <c r="I111" s="8" t="n">
        <f aca="false">SUMIFS('Source'!$G:$G,'Source'!$A:$A,"101 - Factory customers",'Source'!$B:$B,$A111)</f>
        <v>0</v>
      </c>
      <c r="J111" s="8" t="n">
        <f aca="false">I111*$J$5</f>
        <v>0</v>
      </c>
      <c r="K111" s="8" t="n">
        <f aca="false">J111-H111</f>
        <v>-412.29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318</v>
      </c>
      <c r="B112" s="7" t="str">
        <f aca="false">IFERROR(INDEX('Source'!$C:$C,MATCH($A112,'Source'!$B:$B,0)),"")</f>
        <v>מישר כתפיים רחב+תמיכה לבית השח</v>
      </c>
      <c r="C112" s="8" t="n">
        <f aca="false">SUMIFS('Source'!$D:$D,'Source'!$A:$A,"101 - Factory customers",'Source'!$B:$B,$A112)</f>
        <v>2</v>
      </c>
      <c r="D112" s="8" t="n">
        <f aca="false">SUMIFS('Source'!$F:$F,'Source'!$A:$A,"101 - Factory customers",'Source'!$B:$B,$A112)</f>
        <v>0</v>
      </c>
      <c r="E112" s="8" t="n">
        <f aca="false">D112*$J$5</f>
        <v>0</v>
      </c>
      <c r="F112" s="8" t="n">
        <f aca="false">E112-C112</f>
        <v>-2</v>
      </c>
      <c r="G112" s="9" t="n">
        <f aca="false">IF(AND(C112=0,E112=0),0,IF(C112=0,"New",(E112-C112)/C112))</f>
        <v>-1</v>
      </c>
      <c r="H112" s="8" t="n">
        <f aca="false">SUMIFS('Source'!$E:$E,'Source'!$A:$A,"101 - Factory customers",'Source'!$B:$B,$A112)</f>
        <v>409.38</v>
      </c>
      <c r="I112" s="8" t="n">
        <f aca="false">SUMIFS('Source'!$G:$G,'Source'!$A:$A,"101 - Factory customers",'Source'!$B:$B,$A112)</f>
        <v>0</v>
      </c>
      <c r="J112" s="8" t="n">
        <f aca="false">I112*$J$5</f>
        <v>0</v>
      </c>
      <c r="K112" s="8" t="n">
        <f aca="false">J112-H112</f>
        <v>-409.38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231</v>
      </c>
      <c r="B113" s="7" t="str">
        <f aca="false">IFERROR(INDEX('Source'!$C:$C,MATCH($A113,'Source'!$B:$B,0)),"")</f>
        <v>כרית עם סרט אלסט</v>
      </c>
      <c r="C113" s="8" t="n">
        <f aca="false">SUMIFS('Source'!$D:$D,'Source'!$A:$A,"101 - Factory customers",'Source'!$B:$B,$A113)</f>
        <v>16</v>
      </c>
      <c r="D113" s="8" t="n">
        <f aca="false">SUMIFS('Source'!$F:$F,'Source'!$A:$A,"101 - Factory customers",'Source'!$B:$B,$A113)</f>
        <v>0</v>
      </c>
      <c r="E113" s="8" t="n">
        <f aca="false">D113*$J$5</f>
        <v>0</v>
      </c>
      <c r="F113" s="8" t="n">
        <f aca="false">E113-C113</f>
        <v>-16</v>
      </c>
      <c r="G113" s="9" t="n">
        <f aca="false">IF(AND(C113=0,E113=0),0,IF(C113=0,"New",(E113-C113)/C113))</f>
        <v>-1</v>
      </c>
      <c r="H113" s="8" t="n">
        <f aca="false">SUMIFS('Source'!$E:$E,'Source'!$A:$A,"101 - Factory customers",'Source'!$B:$B,$A113)</f>
        <v>408.33</v>
      </c>
      <c r="I113" s="8" t="n">
        <f aca="false">SUMIFS('Source'!$G:$G,'Source'!$A:$A,"101 - Factory customers",'Source'!$B:$B,$A113)</f>
        <v>0</v>
      </c>
      <c r="J113" s="8" t="n">
        <f aca="false">I113*$J$5</f>
        <v>0</v>
      </c>
      <c r="K113" s="8" t="n">
        <f aca="false">J113-H113</f>
        <v>-408.33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872</v>
      </c>
      <c r="B114" s="7" t="str">
        <f aca="false">IFERROR(INDEX('Source'!$C:$C,MATCH($A114,'Source'!$B:$B,0)),"")</f>
        <v>מגן ברך סיליקון - אנטומיק</v>
      </c>
      <c r="C114" s="8" t="n">
        <f aca="false">SUMIFS('Source'!$D:$D,'Source'!$A:$A,"101 - Factory customers",'Source'!$B:$B,$A114)</f>
        <v>2</v>
      </c>
      <c r="D114" s="8" t="n">
        <f aca="false">SUMIFS('Source'!$F:$F,'Source'!$A:$A,"101 - Factory customers",'Source'!$B:$B,$A114)</f>
        <v>0</v>
      </c>
      <c r="E114" s="8" t="n">
        <f aca="false">D114*$J$5</f>
        <v>0</v>
      </c>
      <c r="F114" s="8" t="n">
        <f aca="false">E114-C114</f>
        <v>-2</v>
      </c>
      <c r="G114" s="9" t="n">
        <f aca="false">IF(AND(C114=0,E114=0),0,IF(C114=0,"New",(E114-C114)/C114))</f>
        <v>-1</v>
      </c>
      <c r="H114" s="8" t="n">
        <f aca="false">SUMIFS('Source'!$E:$E,'Source'!$A:$A,"101 - Factory customers",'Source'!$B:$B,$A114)</f>
        <v>406.45</v>
      </c>
      <c r="I114" s="8" t="n">
        <f aca="false">SUMIFS('Source'!$G:$G,'Source'!$A:$A,"101 - Factory customers",'Source'!$B:$B,$A114)</f>
        <v>0</v>
      </c>
      <c r="J114" s="8" t="n">
        <f aca="false">I114*$J$5</f>
        <v>0</v>
      </c>
      <c r="K114" s="8" t="n">
        <f aca="false">J114-H114</f>
        <v>-406.45</v>
      </c>
      <c r="L114" s="9" t="n">
        <f aca="false">IF(AND(H114=0,J114=0),0,IF(H114=0,"New",(J114-H114)/H114))</f>
        <v>-1</v>
      </c>
      <c r="M114" s="7" t="str">
        <f aca="false">IF(AND(OR(C114&lt;&gt;0,H114&lt;&gt;0),D114=0,I114=0),"DROP",IF(AND(OR(D114&lt;&gt;0,I114&lt;&gt;0),C114=0,H114=0),"NEW",""))</f>
        <v>DROP</v>
      </c>
    </row>
    <row r="115" customFormat="false" ht="15" hidden="false" customHeight="false" outlineLevel="0" collapsed="false">
      <c r="A115" s="7" t="s">
        <v>873</v>
      </c>
      <c r="B115" s="7" t="str">
        <f aca="false">IFERROR(INDEX('Source'!$C:$C,MATCH($A115,'Source'!$B:$B,0)),"")</f>
        <v>מגן כתף להמיפלגיה</v>
      </c>
      <c r="C115" s="8" t="n">
        <f aca="false">SUMIFS('Source'!$D:$D,'Source'!$A:$A,"101 - Factory customers",'Source'!$B:$B,$A115)</f>
        <v>2</v>
      </c>
      <c r="D115" s="8" t="n">
        <f aca="false">SUMIFS('Source'!$F:$F,'Source'!$A:$A,"101 - Factory customers",'Source'!$B:$B,$A115)</f>
        <v>0</v>
      </c>
      <c r="E115" s="8" t="n">
        <f aca="false">D115*$J$5</f>
        <v>0</v>
      </c>
      <c r="F115" s="8" t="n">
        <f aca="false">E115-C115</f>
        <v>-2</v>
      </c>
      <c r="G115" s="9" t="n">
        <f aca="false">IF(AND(C115=0,E115=0),0,IF(C115=0,"New",(E115-C115)/C115))</f>
        <v>-1</v>
      </c>
      <c r="H115" s="8" t="n">
        <f aca="false">SUMIFS('Source'!$E:$E,'Source'!$A:$A,"101 - Factory customers",'Source'!$B:$B,$A115)</f>
        <v>403.35</v>
      </c>
      <c r="I115" s="8" t="n">
        <f aca="false">SUMIFS('Source'!$G:$G,'Source'!$A:$A,"101 - Factory customers",'Source'!$B:$B,$A115)</f>
        <v>0</v>
      </c>
      <c r="J115" s="8" t="n">
        <f aca="false">I115*$J$5</f>
        <v>0</v>
      </c>
      <c r="K115" s="8" t="n">
        <f aca="false">J115-H115</f>
        <v>-403.35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278</v>
      </c>
      <c r="B116" s="7" t="str">
        <f aca="false">IFERROR(INDEX('Source'!$C:$C,MATCH($A116,'Source'!$B:$B,0)),"")</f>
        <v>סד לילה לבוהן</v>
      </c>
      <c r="C116" s="8" t="n">
        <f aca="false">SUMIFS('Source'!$D:$D,'Source'!$A:$A,"101 - Factory customers",'Source'!$B:$B,$A116)</f>
        <v>10</v>
      </c>
      <c r="D116" s="8" t="n">
        <f aca="false">SUMIFS('Source'!$F:$F,'Source'!$A:$A,"101 - Factory customers",'Source'!$B:$B,$A116)</f>
        <v>5</v>
      </c>
      <c r="E116" s="8" t="n">
        <f aca="false">D116*$J$5</f>
        <v>6.31578947368421</v>
      </c>
      <c r="F116" s="8" t="n">
        <f aca="false">E116-C116</f>
        <v>-3.68421052631579</v>
      </c>
      <c r="G116" s="9" t="n">
        <f aca="false">IF(AND(C116=0,E116=0),0,IF(C116=0,"New",(E116-C116)/C116))</f>
        <v>-0.368421052631579</v>
      </c>
      <c r="H116" s="8" t="n">
        <f aca="false">SUMIFS('Source'!$E:$E,'Source'!$A:$A,"101 - Factory customers",'Source'!$B:$B,$A116)</f>
        <v>694.82</v>
      </c>
      <c r="I116" s="8" t="n">
        <f aca="false">SUMIFS('Source'!$G:$G,'Source'!$A:$A,"101 - Factory customers",'Source'!$B:$B,$A116)</f>
        <v>294.19</v>
      </c>
      <c r="J116" s="8" t="n">
        <f aca="false">I116*$J$5</f>
        <v>371.608421052632</v>
      </c>
      <c r="K116" s="8" t="n">
        <f aca="false">J116-H116</f>
        <v>-323.211578947369</v>
      </c>
      <c r="L116" s="9" t="n">
        <f aca="false">IF(AND(H116=0,J116=0),0,IF(H116=0,"New",(J116-H116)/H116))</f>
        <v>-0.465173108067368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400</v>
      </c>
      <c r="B117" s="7" t="str">
        <f aca="false">IFERROR(INDEX('Source'!$C:$C,MATCH($A117,'Source'!$B:$B,0)),"")</f>
        <v>מגן ברך מוצלב+מוט</v>
      </c>
      <c r="C117" s="8" t="n">
        <f aca="false">SUMIFS('Source'!$D:$D,'Source'!$A:$A,"101 - Factory customers",'Source'!$B:$B,$A117)</f>
        <v>3</v>
      </c>
      <c r="D117" s="8" t="n">
        <f aca="false">SUMIFS('Source'!$F:$F,'Source'!$A:$A,"101 - Factory customers",'Source'!$B:$B,$A117)</f>
        <v>0</v>
      </c>
      <c r="E117" s="8" t="n">
        <f aca="false">D117*$J$5</f>
        <v>0</v>
      </c>
      <c r="F117" s="8" t="n">
        <f aca="false">E117-C117</f>
        <v>-3</v>
      </c>
      <c r="G117" s="9" t="n">
        <f aca="false">IF(AND(C117=0,E117=0),0,IF(C117=0,"New",(E117-C117)/C117))</f>
        <v>-1</v>
      </c>
      <c r="H117" s="8" t="n">
        <f aca="false">SUMIFS('Source'!$E:$E,'Source'!$A:$A,"101 - Factory customers",'Source'!$B:$B,$A117)</f>
        <v>399.35</v>
      </c>
      <c r="I117" s="8" t="n">
        <f aca="false">SUMIFS('Source'!$G:$G,'Source'!$A:$A,"101 - Factory customers",'Source'!$B:$B,$A117)</f>
        <v>0</v>
      </c>
      <c r="J117" s="8" t="n">
        <f aca="false">I117*$J$5</f>
        <v>0</v>
      </c>
      <c r="K117" s="8" t="n">
        <f aca="false">J117-H117</f>
        <v>-399.35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874</v>
      </c>
      <c r="B118" s="7" t="str">
        <f aca="false">IFERROR(INDEX('Source'!$C:$C,MATCH($A118,'Source'!$B:$B,0)),"")</f>
        <v>חגורת גב אוורירית</v>
      </c>
      <c r="C118" s="8" t="n">
        <f aca="false">SUMIFS('Source'!$D:$D,'Source'!$A:$A,"101 - Factory customers",'Source'!$B:$B,$A118)</f>
        <v>0</v>
      </c>
      <c r="D118" s="8" t="n">
        <f aca="false">SUMIFS('Source'!$F:$F,'Source'!$A:$A,"101 - Factory customers",'Source'!$B:$B,$A118)</f>
        <v>-1</v>
      </c>
      <c r="E118" s="8" t="n">
        <f aca="false">D118*$J$5</f>
        <v>-1.26315789473684</v>
      </c>
      <c r="F118" s="8" t="n">
        <f aca="false">E118-C118</f>
        <v>-1.26315789473684</v>
      </c>
      <c r="G118" s="9" t="str">
        <f aca="false">IF(AND(C118=0,E118=0),0,IF(C118=0,"New",(E118-C118)/C118))</f>
        <v>New</v>
      </c>
      <c r="H118" s="8" t="n">
        <f aca="false">SUMIFS('Source'!$E:$E,'Source'!$A:$A,"101 - Factory customers",'Source'!$B:$B,$A118)</f>
        <v>0</v>
      </c>
      <c r="I118" s="8" t="n">
        <f aca="false">SUMIFS('Source'!$G:$G,'Source'!$A:$A,"101 - Factory customers",'Source'!$B:$B,$A118)</f>
        <v>-392.32</v>
      </c>
      <c r="J118" s="8" t="n">
        <f aca="false">I118*$J$5</f>
        <v>-495.562105263158</v>
      </c>
      <c r="K118" s="8" t="n">
        <f aca="false">J118-H118</f>
        <v>-495.562105263158</v>
      </c>
      <c r="L118" s="9" t="str">
        <f aca="false">IF(AND(H118=0,J118=0),0,IF(H118=0,"New",(J118-H118)/H118))</f>
        <v>New</v>
      </c>
      <c r="M118" s="7" t="str">
        <f aca="false">IF(AND(OR(C118&lt;&gt;0,H118&lt;&gt;0),D118=0,I118=0),"DROP",IF(AND(OR(D118&lt;&gt;0,I118&lt;&gt;0),C118=0,H118=0),"NEW",""))</f>
        <v>NEW</v>
      </c>
    </row>
    <row r="119" customFormat="false" ht="15" hidden="false" customHeight="false" outlineLevel="0" collapsed="false">
      <c r="A119" s="7" t="s">
        <v>693</v>
      </c>
      <c r="B119" s="7" t="str">
        <f aca="false">IFERROR(INDEX('Source'!$C:$C,MATCH($A119,'Source'!$B:$B,0)),"")</f>
        <v>חגורת קיבוע לכתף</v>
      </c>
      <c r="C119" s="8" t="n">
        <f aca="false">SUMIFS('Source'!$D:$D,'Source'!$A:$A,"101 - Factory customers",'Source'!$B:$B,$A119)</f>
        <v>5</v>
      </c>
      <c r="D119" s="8" t="n">
        <f aca="false">SUMIFS('Source'!$F:$F,'Source'!$A:$A,"101 - Factory customers",'Source'!$B:$B,$A119)</f>
        <v>3</v>
      </c>
      <c r="E119" s="8" t="n">
        <f aca="false">D119*$J$5</f>
        <v>3.78947368421053</v>
      </c>
      <c r="F119" s="8" t="n">
        <f aca="false">E119-C119</f>
        <v>-1.21052631578947</v>
      </c>
      <c r="G119" s="9" t="n">
        <f aca="false">IF(AND(C119=0,E119=0),0,IF(C119=0,"New",(E119-C119)/C119))</f>
        <v>-0.242105263157895</v>
      </c>
      <c r="H119" s="8" t="n">
        <f aca="false">SUMIFS('Source'!$E:$E,'Source'!$A:$A,"101 - Factory customers",'Source'!$B:$B,$A119)</f>
        <v>765.27</v>
      </c>
      <c r="I119" s="8" t="n">
        <f aca="false">SUMIFS('Source'!$G:$G,'Source'!$A:$A,"101 - Factory customers",'Source'!$B:$B,$A119)</f>
        <v>384.23</v>
      </c>
      <c r="J119" s="8" t="n">
        <f aca="false">I119*$J$5</f>
        <v>485.343157894737</v>
      </c>
      <c r="K119" s="8" t="n">
        <f aca="false">J119-H119</f>
        <v>-279.926842105263</v>
      </c>
      <c r="L119" s="9" t="n">
        <f aca="false">IF(AND(H119=0,J119=0),0,IF(H119=0,"New",(J119-H119)/H119))</f>
        <v>-0.365788338893806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661</v>
      </c>
      <c r="B120" s="7" t="str">
        <f aca="false">IFERROR(INDEX('Source'!$C:$C,MATCH($A120,'Source'!$B:$B,0)),"")</f>
        <v>חגורה אחרי ניתוח</v>
      </c>
      <c r="C120" s="8" t="n">
        <f aca="false">SUMIFS('Source'!$D:$D,'Source'!$A:$A,"101 - Factory customers",'Source'!$B:$B,$A120)</f>
        <v>2</v>
      </c>
      <c r="D120" s="8" t="n">
        <f aca="false">SUMIFS('Source'!$F:$F,'Source'!$A:$A,"101 - Factory customers",'Source'!$B:$B,$A120)</f>
        <v>0</v>
      </c>
      <c r="E120" s="8" t="n">
        <f aca="false">D120*$J$5</f>
        <v>0</v>
      </c>
      <c r="F120" s="8" t="n">
        <f aca="false">E120-C120</f>
        <v>-2</v>
      </c>
      <c r="G120" s="9" t="n">
        <f aca="false">IF(AND(C120=0,E120=0),0,IF(C120=0,"New",(E120-C120)/C120))</f>
        <v>-1</v>
      </c>
      <c r="H120" s="8" t="n">
        <f aca="false">SUMIFS('Source'!$E:$E,'Source'!$A:$A,"101 - Factory customers",'Source'!$B:$B,$A120)</f>
        <v>376.88</v>
      </c>
      <c r="I120" s="8" t="n">
        <f aca="false">SUMIFS('Source'!$G:$G,'Source'!$A:$A,"101 - Factory customers",'Source'!$B:$B,$A120)</f>
        <v>0</v>
      </c>
      <c r="J120" s="8" t="n">
        <f aca="false">I120*$J$5</f>
        <v>0</v>
      </c>
      <c r="K120" s="8" t="n">
        <f aca="false">J120-H120</f>
        <v>-376.88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486</v>
      </c>
      <c r="B121" s="7" t="str">
        <f aca="false">IFERROR(INDEX('Source'!$C:$C,MATCH($A121,'Source'!$B:$B,0)),"")</f>
        <v>רצועה לפיקת הברך</v>
      </c>
      <c r="C121" s="8" t="n">
        <f aca="false">SUMIFS('Source'!$D:$D,'Source'!$A:$A,"101 - Factory customers",'Source'!$B:$B,$A121)</f>
        <v>9</v>
      </c>
      <c r="D121" s="8" t="n">
        <f aca="false">SUMIFS('Source'!$F:$F,'Source'!$A:$A,"101 - Factory customers",'Source'!$B:$B,$A121)</f>
        <v>5</v>
      </c>
      <c r="E121" s="8" t="n">
        <f aca="false">D121*$J$5</f>
        <v>6.31578947368421</v>
      </c>
      <c r="F121" s="8" t="n">
        <f aca="false">E121-C121</f>
        <v>-2.68421052631579</v>
      </c>
      <c r="G121" s="9" t="n">
        <f aca="false">IF(AND(C121=0,E121=0),0,IF(C121=0,"New",(E121-C121)/C121))</f>
        <v>-0.298245614035088</v>
      </c>
      <c r="H121" s="8" t="n">
        <f aca="false">SUMIFS('Source'!$E:$E,'Source'!$A:$A,"101 - Factory customers",'Source'!$B:$B,$A121)</f>
        <v>767.44</v>
      </c>
      <c r="I121" s="8" t="n">
        <f aca="false">SUMIFS('Source'!$G:$G,'Source'!$A:$A,"101 - Factory customers",'Source'!$B:$B,$A121)</f>
        <v>395.12</v>
      </c>
      <c r="J121" s="8" t="n">
        <f aca="false">I121*$J$5</f>
        <v>499.098947368421</v>
      </c>
      <c r="K121" s="8" t="n">
        <f aca="false">J121-H121</f>
        <v>-268.341052631579</v>
      </c>
      <c r="L121" s="9" t="n">
        <f aca="false">IF(AND(H121=0,J121=0),0,IF(H121=0,"New",(J121-H121)/H121))</f>
        <v>-0.349657370780229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392</v>
      </c>
      <c r="B122" s="7" t="str">
        <f aca="false">IFERROR(INDEX('Source'!$C:$C,MATCH($A122,'Source'!$B:$B,0)),"")</f>
        <v>חגורת שבר לצד ימין</v>
      </c>
      <c r="C122" s="8" t="n">
        <f aca="false">SUMIFS('Source'!$D:$D,'Source'!$A:$A,"101 - Factory customers",'Source'!$B:$B,$A122)</f>
        <v>3</v>
      </c>
      <c r="D122" s="8" t="n">
        <f aca="false">SUMIFS('Source'!$F:$F,'Source'!$A:$A,"101 - Factory customers",'Source'!$B:$B,$A122)</f>
        <v>1</v>
      </c>
      <c r="E122" s="8" t="n">
        <f aca="false">D122*$J$5</f>
        <v>1.26315789473684</v>
      </c>
      <c r="F122" s="8" t="n">
        <f aca="false">E122-C122</f>
        <v>-1.73684210526316</v>
      </c>
      <c r="G122" s="9" t="n">
        <f aca="false">IF(AND(C122=0,E122=0),0,IF(C122=0,"New",(E122-C122)/C122))</f>
        <v>-0.578947368421053</v>
      </c>
      <c r="H122" s="8" t="n">
        <f aca="false">SUMIFS('Source'!$E:$E,'Source'!$A:$A,"101 - Factory customers",'Source'!$B:$B,$A122)</f>
        <v>405</v>
      </c>
      <c r="I122" s="8" t="n">
        <f aca="false">SUMIFS('Source'!$G:$G,'Source'!$A:$A,"101 - Factory customers",'Source'!$B:$B,$A122)</f>
        <v>34.24</v>
      </c>
      <c r="J122" s="8" t="n">
        <f aca="false">I122*$J$5</f>
        <v>43.2505263157895</v>
      </c>
      <c r="K122" s="8" t="n">
        <f aca="false">J122-H122</f>
        <v>-361.749473684211</v>
      </c>
      <c r="L122" s="9" t="n">
        <f aca="false">IF(AND(H122=0,J122=0),0,IF(H122=0,"New",(J122-H122)/H122))</f>
        <v>-0.893208576998051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229</v>
      </c>
      <c r="B123" s="7" t="str">
        <f aca="false">IFERROR(INDEX('Source'!$C:$C,MATCH($A123,'Source'!$B:$B,0)),"")</f>
        <v>חגורת בטן קלה</v>
      </c>
      <c r="C123" s="8" t="n">
        <f aca="false">SUMIFS('Source'!$D:$D,'Source'!$A:$A,"101 - Factory customers",'Source'!$B:$B,$A123)</f>
        <v>6</v>
      </c>
      <c r="D123" s="8" t="n">
        <f aca="false">SUMIFS('Source'!$F:$F,'Source'!$A:$A,"101 - Factory customers",'Source'!$B:$B,$A123)</f>
        <v>1</v>
      </c>
      <c r="E123" s="8" t="n">
        <f aca="false">D123*$J$5</f>
        <v>1.26315789473684</v>
      </c>
      <c r="F123" s="8" t="n">
        <f aca="false">E123-C123</f>
        <v>-4.73684210526316</v>
      </c>
      <c r="G123" s="9" t="n">
        <f aca="false">IF(AND(C123=0,E123=0),0,IF(C123=0,"New",(E123-C123)/C123))</f>
        <v>-0.789473684210526</v>
      </c>
      <c r="H123" s="8" t="n">
        <f aca="false">SUMIFS('Source'!$E:$E,'Source'!$A:$A,"101 - Factory customers",'Source'!$B:$B,$A123)</f>
        <v>366.47</v>
      </c>
      <c r="I123" s="8" t="n">
        <f aca="false">SUMIFS('Source'!$G:$G,'Source'!$A:$A,"101 - Factory customers",'Source'!$B:$B,$A123)</f>
        <v>0.01</v>
      </c>
      <c r="J123" s="8" t="n">
        <f aca="false">I123*$J$5</f>
        <v>0.0126315789473684</v>
      </c>
      <c r="K123" s="8" t="n">
        <f aca="false">J123-H123</f>
        <v>-366.457368421053</v>
      </c>
      <c r="L123" s="9" t="n">
        <f aca="false">IF(AND(H123=0,J123=0),0,IF(H123=0,"New",(J123-H123)/H123))</f>
        <v>-0.999965531751719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354</v>
      </c>
      <c r="B124" s="7" t="str">
        <f aca="false">IFERROR(INDEX('Source'!$C:$C,MATCH($A124,'Source'!$B:$B,0)),"")</f>
        <v>גרבי נוחות קיץ לבן</v>
      </c>
      <c r="C124" s="8" t="n">
        <f aca="false">SUMIFS('Source'!$D:$D,'Source'!$A:$A,"101 - Factory customers",'Source'!$B:$B,$A124)</f>
        <v>17</v>
      </c>
      <c r="D124" s="8" t="n">
        <f aca="false">SUMIFS('Source'!$F:$F,'Source'!$A:$A,"101 - Factory customers",'Source'!$B:$B,$A124)</f>
        <v>4</v>
      </c>
      <c r="E124" s="8" t="n">
        <f aca="false">D124*$J$5</f>
        <v>5.05263157894737</v>
      </c>
      <c r="F124" s="8" t="n">
        <f aca="false">E124-C124</f>
        <v>-11.9473684210526</v>
      </c>
      <c r="G124" s="9" t="n">
        <f aca="false">IF(AND(C124=0,E124=0),0,IF(C124=0,"New",(E124-C124)/C124))</f>
        <v>-0.702786377708978</v>
      </c>
      <c r="H124" s="8" t="n">
        <f aca="false">SUMIFS('Source'!$E:$E,'Source'!$A:$A,"101 - Factory customers",'Source'!$B:$B,$A124)</f>
        <v>475.02</v>
      </c>
      <c r="I124" s="8" t="n">
        <f aca="false">SUMIFS('Source'!$G:$G,'Source'!$A:$A,"101 - Factory customers",'Source'!$B:$B,$A124)</f>
        <v>112.33</v>
      </c>
      <c r="J124" s="8" t="n">
        <f aca="false">I124*$J$5</f>
        <v>141.890526315789</v>
      </c>
      <c r="K124" s="8" t="n">
        <f aca="false">J124-H124</f>
        <v>-333.129473684211</v>
      </c>
      <c r="L124" s="9" t="n">
        <f aca="false">IF(AND(H124=0,J124=0),0,IF(H124=0,"New",(J124-H124)/H124))</f>
        <v>-0.701295679517095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551</v>
      </c>
      <c r="B125" s="7" t="str">
        <f aca="false">IFERROR(INDEX('Source'!$C:$C,MATCH($A125,'Source'!$B:$B,0)),"")</f>
        <v>מגן מרפק + סיליקון</v>
      </c>
      <c r="C125" s="8" t="n">
        <f aca="false">SUMIFS('Source'!$D:$D,'Source'!$A:$A,"101 - Factory customers",'Source'!$B:$B,$A125)</f>
        <v>0</v>
      </c>
      <c r="D125" s="8" t="n">
        <f aca="false">SUMIFS('Source'!$F:$F,'Source'!$A:$A,"101 - Factory customers",'Source'!$B:$B,$A125)</f>
        <v>4</v>
      </c>
      <c r="E125" s="8" t="n">
        <f aca="false">D125*$J$5</f>
        <v>5.05263157894737</v>
      </c>
      <c r="F125" s="8" t="n">
        <f aca="false">E125-C125</f>
        <v>5.05263157894737</v>
      </c>
      <c r="G125" s="9" t="str">
        <f aca="false">IF(AND(C125=0,E125=0),0,IF(C125=0,"New",(E125-C125)/C125))</f>
        <v>New</v>
      </c>
      <c r="H125" s="8" t="n">
        <f aca="false">SUMIFS('Source'!$E:$E,'Source'!$A:$A,"101 - Factory customers",'Source'!$B:$B,$A125)</f>
        <v>0</v>
      </c>
      <c r="I125" s="8" t="n">
        <f aca="false">SUMIFS('Source'!$G:$G,'Source'!$A:$A,"101 - Factory customers",'Source'!$B:$B,$A125)</f>
        <v>360</v>
      </c>
      <c r="J125" s="8" t="n">
        <f aca="false">I125*$J$5</f>
        <v>454.736842105263</v>
      </c>
      <c r="K125" s="8" t="n">
        <f aca="false">J125-H125</f>
        <v>454.736842105263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129</v>
      </c>
      <c r="B126" s="7" t="str">
        <f aca="false">IFERROR(INDEX('Source'!$C:$C,MATCH($A126,'Source'!$B:$B,0)),"")</f>
        <v>מתלה רשת לזרוע שחור 85B</v>
      </c>
      <c r="C126" s="8" t="n">
        <f aca="false">SUMIFS('Source'!$D:$D,'Source'!$A:$A,"101 - Factory customers",'Source'!$B:$B,$A126)</f>
        <v>9</v>
      </c>
      <c r="D126" s="8" t="n">
        <f aca="false">SUMIFS('Source'!$F:$F,'Source'!$A:$A,"101 - Factory customers",'Source'!$B:$B,$A126)</f>
        <v>3</v>
      </c>
      <c r="E126" s="8" t="n">
        <f aca="false">D126*$J$5</f>
        <v>3.78947368421053</v>
      </c>
      <c r="F126" s="8" t="n">
        <f aca="false">E126-C126</f>
        <v>-5.21052631578947</v>
      </c>
      <c r="G126" s="9" t="n">
        <f aca="false">IF(AND(C126=0,E126=0),0,IF(C126=0,"New",(E126-C126)/C126))</f>
        <v>-0.578947368421053</v>
      </c>
      <c r="H126" s="8" t="n">
        <f aca="false">SUMIFS('Source'!$E:$E,'Source'!$A:$A,"101 - Factory customers",'Source'!$B:$B,$A126)</f>
        <v>498.6</v>
      </c>
      <c r="I126" s="8" t="n">
        <f aca="false">SUMIFS('Source'!$G:$G,'Source'!$A:$A,"101 - Factory customers",'Source'!$B:$B,$A126)</f>
        <v>140.24</v>
      </c>
      <c r="J126" s="8" t="n">
        <f aca="false">I126*$J$5</f>
        <v>177.145263157895</v>
      </c>
      <c r="K126" s="8" t="n">
        <f aca="false">J126-H126</f>
        <v>-321.454736842105</v>
      </c>
      <c r="L126" s="9" t="n">
        <f aca="false">IF(AND(H126=0,J126=0),0,IF(H126=0,"New",(J126-H126)/H126))</f>
        <v>-0.644714674773577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158</v>
      </c>
      <c r="B127" s="7" t="str">
        <f aca="false">IFERROR(INDEX('Source'!$C:$C,MATCH($A127,'Source'!$B:$B,0)),"")</f>
        <v>רצועות פיקה לברך</v>
      </c>
      <c r="C127" s="8" t="n">
        <f aca="false">SUMIFS('Source'!$D:$D,'Source'!$A:$A,"101 - Factory customers",'Source'!$B:$B,$A127)</f>
        <v>16</v>
      </c>
      <c r="D127" s="8" t="n">
        <f aca="false">SUMIFS('Source'!$F:$F,'Source'!$A:$A,"101 - Factory customers",'Source'!$B:$B,$A127)</f>
        <v>10</v>
      </c>
      <c r="E127" s="8" t="n">
        <f aca="false">D127*$J$5</f>
        <v>12.6315789473684</v>
      </c>
      <c r="F127" s="8" t="n">
        <f aca="false">E127-C127</f>
        <v>-3.36842105263158</v>
      </c>
      <c r="G127" s="9" t="n">
        <f aca="false">IF(AND(C127=0,E127=0),0,IF(C127=0,"New",(E127-C127)/C127))</f>
        <v>-0.210526315789474</v>
      </c>
      <c r="H127" s="8" t="n">
        <f aca="false">SUMIFS('Source'!$E:$E,'Source'!$A:$A,"101 - Factory customers",'Source'!$B:$B,$A127)</f>
        <v>876.61</v>
      </c>
      <c r="I127" s="8" t="n">
        <f aca="false">SUMIFS('Source'!$G:$G,'Source'!$A:$A,"101 - Factory customers",'Source'!$B:$B,$A127)</f>
        <v>519.81</v>
      </c>
      <c r="J127" s="8" t="n">
        <f aca="false">I127*$J$5</f>
        <v>656.602105263158</v>
      </c>
      <c r="K127" s="8" t="n">
        <f aca="false">J127-H127</f>
        <v>-220.007894736842</v>
      </c>
      <c r="L127" s="9" t="n">
        <f aca="false">IF(AND(H127=0,J127=0),0,IF(H127=0,"New",(J127-H127)/H127))</f>
        <v>-0.250975798515694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875</v>
      </c>
      <c r="B128" s="7" t="str">
        <f aca="false">IFERROR(INDEX('Source'!$C:$C,MATCH($A128,'Source'!$B:$B,0)),"")</f>
        <v>מגן למפרק כתף שחור</v>
      </c>
      <c r="C128" s="8" t="n">
        <f aca="false">SUMIFS('Source'!$D:$D,'Source'!$A:$A,"101 - Factory customers",'Source'!$B:$B,$A128)</f>
        <v>3</v>
      </c>
      <c r="D128" s="8" t="n">
        <f aca="false">SUMIFS('Source'!$F:$F,'Source'!$A:$A,"101 - Factory customers",'Source'!$B:$B,$A128)</f>
        <v>0</v>
      </c>
      <c r="E128" s="8" t="n">
        <f aca="false">D128*$J$5</f>
        <v>0</v>
      </c>
      <c r="F128" s="8" t="n">
        <f aca="false">E128-C128</f>
        <v>-3</v>
      </c>
      <c r="G128" s="9" t="n">
        <f aca="false">IF(AND(C128=0,E128=0),0,IF(C128=0,"New",(E128-C128)/C128))</f>
        <v>-1</v>
      </c>
      <c r="H128" s="8" t="n">
        <f aca="false">SUMIFS('Source'!$E:$E,'Source'!$A:$A,"101 - Factory customers",'Source'!$B:$B,$A128)</f>
        <v>355.18</v>
      </c>
      <c r="I128" s="8" t="n">
        <f aca="false">SUMIFS('Source'!$G:$G,'Source'!$A:$A,"101 - Factory customers",'Source'!$B:$B,$A128)</f>
        <v>0</v>
      </c>
      <c r="J128" s="8" t="n">
        <f aca="false">I128*$J$5</f>
        <v>0</v>
      </c>
      <c r="K128" s="8" t="n">
        <f aca="false">J128-H128</f>
        <v>-355.18</v>
      </c>
      <c r="L128" s="9" t="n">
        <f aca="false">IF(AND(H128=0,J128=0),0,IF(H128=0,"New",(J128-H128)/H128))</f>
        <v>-1</v>
      </c>
      <c r="M128" s="7" t="str">
        <f aca="false">IF(AND(OR(C128&lt;&gt;0,H128&lt;&gt;0),D128=0,I128=0),"DROP",IF(AND(OR(D128&lt;&gt;0,I128&lt;&gt;0),C128=0,H128=0),"NEW",""))</f>
        <v>DROP</v>
      </c>
    </row>
    <row r="129" customFormat="false" ht="15" hidden="false" customHeight="false" outlineLevel="0" collapsed="false">
      <c r="A129" s="7" t="s">
        <v>777</v>
      </c>
      <c r="B129" s="7" t="str">
        <f aca="false">IFERROR(INDEX('Source'!$C:$C,MATCH($A129,'Source'!$B:$B,0)),"")</f>
        <v>מגן למפרק כתף שחור</v>
      </c>
      <c r="C129" s="8" t="n">
        <f aca="false">SUMIFS('Source'!$D:$D,'Source'!$A:$A,"101 - Factory customers",'Source'!$B:$B,$A129)</f>
        <v>3</v>
      </c>
      <c r="D129" s="8" t="n">
        <f aca="false">SUMIFS('Source'!$F:$F,'Source'!$A:$A,"101 - Factory customers",'Source'!$B:$B,$A129)</f>
        <v>0</v>
      </c>
      <c r="E129" s="8" t="n">
        <f aca="false">D129*$J$5</f>
        <v>0</v>
      </c>
      <c r="F129" s="8" t="n">
        <f aca="false">E129-C129</f>
        <v>-3</v>
      </c>
      <c r="G129" s="9" t="n">
        <f aca="false">IF(AND(C129=0,E129=0),0,IF(C129=0,"New",(E129-C129)/C129))</f>
        <v>-1</v>
      </c>
      <c r="H129" s="8" t="n">
        <f aca="false">SUMIFS('Source'!$E:$E,'Source'!$A:$A,"101 - Factory customers",'Source'!$B:$B,$A129)</f>
        <v>355.16</v>
      </c>
      <c r="I129" s="8" t="n">
        <f aca="false">SUMIFS('Source'!$G:$G,'Source'!$A:$A,"101 - Factory customers",'Source'!$B:$B,$A129)</f>
        <v>0</v>
      </c>
      <c r="J129" s="8" t="n">
        <f aca="false">I129*$J$5</f>
        <v>0</v>
      </c>
      <c r="K129" s="8" t="n">
        <f aca="false">J129-H129</f>
        <v>-355.16</v>
      </c>
      <c r="L129" s="9" t="n">
        <f aca="false">IF(AND(H129=0,J129=0),0,IF(H129=0,"New",(J129-H129)/H129))</f>
        <v>-1</v>
      </c>
      <c r="M129" s="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false" outlineLevel="0" collapsed="false">
      <c r="A130" s="7" t="s">
        <v>625</v>
      </c>
      <c r="B130" s="7" t="str">
        <f aca="false">IFERROR(INDEX('Source'!$C:$C,MATCH($A130,'Source'!$B:$B,0)),"")</f>
        <v>רפידת זיכרון 376</v>
      </c>
      <c r="C130" s="8" t="n">
        <f aca="false">SUMIFS('Source'!$D:$D,'Source'!$A:$A,"101 - Factory customers",'Source'!$B:$B,$A130)</f>
        <v>11</v>
      </c>
      <c r="D130" s="8" t="n">
        <f aca="false">SUMIFS('Source'!$F:$F,'Source'!$A:$A,"101 - Factory customers",'Source'!$B:$B,$A130)</f>
        <v>1</v>
      </c>
      <c r="E130" s="8" t="n">
        <f aca="false">D130*$J$5</f>
        <v>1.26315789473684</v>
      </c>
      <c r="F130" s="8" t="n">
        <f aca="false">E130-C130</f>
        <v>-9.73684210526316</v>
      </c>
      <c r="G130" s="9" t="n">
        <f aca="false">IF(AND(C130=0,E130=0),0,IF(C130=0,"New",(E130-C130)/C130))</f>
        <v>-0.885167464114833</v>
      </c>
      <c r="H130" s="8" t="n">
        <f aca="false">SUMIFS('Source'!$E:$E,'Source'!$A:$A,"101 - Factory customers",'Source'!$B:$B,$A130)</f>
        <v>386.19</v>
      </c>
      <c r="I130" s="8" t="n">
        <f aca="false">SUMIFS('Source'!$G:$G,'Source'!$A:$A,"101 - Factory customers",'Source'!$B:$B,$A130)</f>
        <v>35.11</v>
      </c>
      <c r="J130" s="8" t="n">
        <f aca="false">I130*$J$5</f>
        <v>44.3494736842105</v>
      </c>
      <c r="K130" s="8" t="n">
        <f aca="false">J130-H130</f>
        <v>-341.84052631579</v>
      </c>
      <c r="L130" s="9" t="n">
        <f aca="false">IF(AND(H130=0,J130=0),0,IF(H130=0,"New",(J130-H130)/H130))</f>
        <v>-0.88516151716976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655</v>
      </c>
      <c r="B131" s="7" t="str">
        <f aca="false">IFERROR(INDEX('Source'!$C:$C,MATCH($A131,'Source'!$B:$B,0)),"")</f>
        <v>חגורת גב+מיישר+תמיכה לבית השחי</v>
      </c>
      <c r="C131" s="8" t="n">
        <f aca="false">SUMIFS('Source'!$D:$D,'Source'!$A:$A,"101 - Factory customers",'Source'!$B:$B,$A131)</f>
        <v>0</v>
      </c>
      <c r="D131" s="8" t="n">
        <f aca="false">SUMIFS('Source'!$F:$F,'Source'!$A:$A,"101 - Factory customers",'Source'!$B:$B,$A131)</f>
        <v>-1</v>
      </c>
      <c r="E131" s="8" t="n">
        <f aca="false">D131*$J$5</f>
        <v>-1.26315789473684</v>
      </c>
      <c r="F131" s="8" t="n">
        <f aca="false">E131-C131</f>
        <v>-1.26315789473684</v>
      </c>
      <c r="G131" s="9" t="str">
        <f aca="false">IF(AND(C131=0,E131=0),0,IF(C131=0,"New",(E131-C131)/C131))</f>
        <v>New</v>
      </c>
      <c r="H131" s="8" t="n">
        <f aca="false">SUMIFS('Source'!$E:$E,'Source'!$A:$A,"101 - Factory customers",'Source'!$B:$B,$A131)</f>
        <v>0</v>
      </c>
      <c r="I131" s="8" t="n">
        <f aca="false">SUMIFS('Source'!$G:$G,'Source'!$A:$A,"101 - Factory customers",'Source'!$B:$B,$A131)</f>
        <v>-350</v>
      </c>
      <c r="J131" s="8" t="n">
        <f aca="false">I131*$J$5</f>
        <v>-442.105263157895</v>
      </c>
      <c r="K131" s="8" t="n">
        <f aca="false">J131-H131</f>
        <v>-442.105263157895</v>
      </c>
      <c r="L131" s="9" t="str">
        <f aca="false">IF(AND(H131=0,J131=0),0,IF(H131=0,"New",(J131-H131)/H131))</f>
        <v>New</v>
      </c>
      <c r="M131" s="7" t="str">
        <f aca="false">IF(AND(OR(C131&lt;&gt;0,H131&lt;&gt;0),D131=0,I131=0),"DROP",IF(AND(OR(D131&lt;&gt;0,I131&lt;&gt;0),C131=0,H131=0),"NEW",""))</f>
        <v>NEW</v>
      </c>
    </row>
    <row r="132" customFormat="false" ht="15" hidden="false" customHeight="false" outlineLevel="0" collapsed="false">
      <c r="A132" s="7" t="s">
        <v>333</v>
      </c>
      <c r="B132" s="7" t="str">
        <f aca="false">IFERROR(INDEX('Source'!$C:$C,MATCH($A132,'Source'!$B:$B,0)),"")</f>
        <v>מדרס מתכוונן לגיל</v>
      </c>
      <c r="C132" s="8" t="n">
        <f aca="false">SUMIFS('Source'!$D:$D,'Source'!$A:$A,"101 - Factory customers",'Source'!$B:$B,$A132)</f>
        <v>5</v>
      </c>
      <c r="D132" s="8" t="n">
        <f aca="false">SUMIFS('Source'!$F:$F,'Source'!$A:$A,"101 - Factory customers",'Source'!$B:$B,$A132)</f>
        <v>3</v>
      </c>
      <c r="E132" s="8" t="n">
        <f aca="false">D132*$J$5</f>
        <v>3.78947368421053</v>
      </c>
      <c r="F132" s="8" t="n">
        <f aca="false">E132-C132</f>
        <v>-1.21052631578947</v>
      </c>
      <c r="G132" s="9" t="n">
        <f aca="false">IF(AND(C132=0,E132=0),0,IF(C132=0,"New",(E132-C132)/C132))</f>
        <v>-0.242105263157895</v>
      </c>
      <c r="H132" s="8" t="n">
        <f aca="false">SUMIFS('Source'!$E:$E,'Source'!$A:$A,"101 - Factory customers",'Source'!$B:$B,$A132)</f>
        <v>499.72</v>
      </c>
      <c r="I132" s="8" t="n">
        <f aca="false">SUMIFS('Source'!$G:$G,'Source'!$A:$A,"101 - Factory customers",'Source'!$B:$B,$A132)</f>
        <v>156.18</v>
      </c>
      <c r="J132" s="8" t="n">
        <f aca="false">I132*$J$5</f>
        <v>197.28</v>
      </c>
      <c r="K132" s="8" t="n">
        <f aca="false">J132-H132</f>
        <v>-302.44</v>
      </c>
      <c r="L132" s="9" t="n">
        <f aca="false">IF(AND(H132=0,J132=0),0,IF(H132=0,"New",(J132-H132)/H132))</f>
        <v>-0.605218922596654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215</v>
      </c>
      <c r="B133" s="7" t="str">
        <f aca="false">IFERROR(INDEX('Source'!$C:$C,MATCH($A133,'Source'!$B:$B,0)),"")</f>
        <v>חבק יד אגודלי שחור</v>
      </c>
      <c r="C133" s="8" t="n">
        <f aca="false">SUMIFS('Source'!$D:$D,'Source'!$A:$A,"101 - Factory customers",'Source'!$B:$B,$A133)</f>
        <v>7</v>
      </c>
      <c r="D133" s="8" t="n">
        <f aca="false">SUMIFS('Source'!$F:$F,'Source'!$A:$A,"101 - Factory customers",'Source'!$B:$B,$A133)</f>
        <v>0</v>
      </c>
      <c r="E133" s="8" t="n">
        <f aca="false">D133*$J$5</f>
        <v>0</v>
      </c>
      <c r="F133" s="8" t="n">
        <f aca="false">E133-C133</f>
        <v>-7</v>
      </c>
      <c r="G133" s="9" t="n">
        <f aca="false">IF(AND(C133=0,E133=0),0,IF(C133=0,"New",(E133-C133)/C133))</f>
        <v>-1</v>
      </c>
      <c r="H133" s="8" t="n">
        <f aca="false">SUMIFS('Source'!$E:$E,'Source'!$A:$A,"101 - Factory customers",'Source'!$B:$B,$A133)</f>
        <v>343.36</v>
      </c>
      <c r="I133" s="8" t="n">
        <f aca="false">SUMIFS('Source'!$G:$G,'Source'!$A:$A,"101 - Factory customers",'Source'!$B:$B,$A133)</f>
        <v>0</v>
      </c>
      <c r="J133" s="8" t="n">
        <f aca="false">I133*$J$5</f>
        <v>0</v>
      </c>
      <c r="K133" s="8" t="n">
        <f aca="false">J133-H133</f>
        <v>-343.36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221</v>
      </c>
      <c r="B134" s="7" t="str">
        <f aca="false">IFERROR(INDEX('Source'!$C:$C,MATCH($A134,'Source'!$B:$B,0)),"")</f>
        <v>מדרס מתכוונן לגיל</v>
      </c>
      <c r="C134" s="8" t="n">
        <f aca="false">SUMIFS('Source'!$D:$D,'Source'!$A:$A,"101 - Factory customers",'Source'!$B:$B,$A134)</f>
        <v>4</v>
      </c>
      <c r="D134" s="8" t="n">
        <f aca="false">SUMIFS('Source'!$F:$F,'Source'!$A:$A,"101 - Factory customers",'Source'!$B:$B,$A134)</f>
        <v>1</v>
      </c>
      <c r="E134" s="8" t="n">
        <f aca="false">D134*$J$5</f>
        <v>1.26315789473684</v>
      </c>
      <c r="F134" s="8" t="n">
        <f aca="false">E134-C134</f>
        <v>-2.73684210526316</v>
      </c>
      <c r="G134" s="9" t="n">
        <f aca="false">IF(AND(C134=0,E134=0),0,IF(C134=0,"New",(E134-C134)/C134))</f>
        <v>-0.68421052631579</v>
      </c>
      <c r="H134" s="8" t="n">
        <f aca="false">SUMIFS('Source'!$E:$E,'Source'!$A:$A,"101 - Factory customers",'Source'!$B:$B,$A134)</f>
        <v>404.47</v>
      </c>
      <c r="I134" s="8" t="n">
        <f aca="false">SUMIFS('Source'!$G:$G,'Source'!$A:$A,"101 - Factory customers",'Source'!$B:$B,$A134)</f>
        <v>62.47</v>
      </c>
      <c r="J134" s="8" t="n">
        <f aca="false">I134*$J$5</f>
        <v>78.9094736842105</v>
      </c>
      <c r="K134" s="8" t="n">
        <f aca="false">J134-H134</f>
        <v>-325.56052631579</v>
      </c>
      <c r="L134" s="9" t="n">
        <f aca="false">IF(AND(H134=0,J134=0),0,IF(H134=0,"New",(J134-H134)/H134))</f>
        <v>-0.804906485810541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383</v>
      </c>
      <c r="B135" s="7" t="str">
        <f aca="false">IFERROR(INDEX('Source'!$C:$C,MATCH($A135,'Source'!$B:$B,0)),"")</f>
        <v>מגן ברך מחמם</v>
      </c>
      <c r="C135" s="8" t="n">
        <f aca="false">SUMIFS('Source'!$D:$D,'Source'!$A:$A,"101 - Factory customers",'Source'!$B:$B,$A135)</f>
        <v>6</v>
      </c>
      <c r="D135" s="8" t="n">
        <f aca="false">SUMIFS('Source'!$F:$F,'Source'!$A:$A,"101 - Factory customers",'Source'!$B:$B,$A135)</f>
        <v>0</v>
      </c>
      <c r="E135" s="8" t="n">
        <f aca="false">D135*$J$5</f>
        <v>0</v>
      </c>
      <c r="F135" s="8" t="n">
        <f aca="false">E135-C135</f>
        <v>-6</v>
      </c>
      <c r="G135" s="9" t="n">
        <f aca="false">IF(AND(C135=0,E135=0),0,IF(C135=0,"New",(E135-C135)/C135))</f>
        <v>-1</v>
      </c>
      <c r="H135" s="8" t="n">
        <f aca="false">SUMIFS('Source'!$E:$E,'Source'!$A:$A,"101 - Factory customers",'Source'!$B:$B,$A135)</f>
        <v>340.04</v>
      </c>
      <c r="I135" s="8" t="n">
        <f aca="false">SUMIFS('Source'!$G:$G,'Source'!$A:$A,"101 - Factory customers",'Source'!$B:$B,$A135)</f>
        <v>0</v>
      </c>
      <c r="J135" s="8" t="n">
        <f aca="false">I135*$J$5</f>
        <v>0</v>
      </c>
      <c r="K135" s="8" t="n">
        <f aca="false">J135-H135</f>
        <v>-340.04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758</v>
      </c>
      <c r="B136" s="7" t="str">
        <f aca="false">IFERROR(INDEX('Source'!$C:$C,MATCH($A136,'Source'!$B:$B,0)),"")</f>
        <v>מגן ברך משופר עם ציר</v>
      </c>
      <c r="C136" s="8" t="n">
        <f aca="false">SUMIFS('Source'!$D:$D,'Source'!$A:$A,"101 - Factory customers",'Source'!$B:$B,$A136)</f>
        <v>1</v>
      </c>
      <c r="D136" s="8" t="n">
        <f aca="false">SUMIFS('Source'!$F:$F,'Source'!$A:$A,"101 - Factory customers",'Source'!$B:$B,$A136)</f>
        <v>0</v>
      </c>
      <c r="E136" s="8" t="n">
        <f aca="false">D136*$J$5</f>
        <v>0</v>
      </c>
      <c r="F136" s="8" t="n">
        <f aca="false">E136-C136</f>
        <v>-1</v>
      </c>
      <c r="G136" s="9" t="n">
        <f aca="false">IF(AND(C136=0,E136=0),0,IF(C136=0,"New",(E136-C136)/C136))</f>
        <v>-1</v>
      </c>
      <c r="H136" s="8" t="n">
        <f aca="false">SUMIFS('Source'!$E:$E,'Source'!$A:$A,"101 - Factory customers",'Source'!$B:$B,$A136)</f>
        <v>330.88</v>
      </c>
      <c r="I136" s="8" t="n">
        <f aca="false">SUMIFS('Source'!$G:$G,'Source'!$A:$A,"101 - Factory customers",'Source'!$B:$B,$A136)</f>
        <v>0</v>
      </c>
      <c r="J136" s="8" t="n">
        <f aca="false">I136*$J$5</f>
        <v>0</v>
      </c>
      <c r="K136" s="8" t="n">
        <f aca="false">J136-H136</f>
        <v>-330.88</v>
      </c>
      <c r="L136" s="9" t="n">
        <f aca="false">IF(AND(H136=0,J136=0),0,IF(H136=0,"New",(J136-H136)/H136))</f>
        <v>-1</v>
      </c>
      <c r="M136" s="7" t="str">
        <f aca="false">IF(AND(OR(C136&lt;&gt;0,H136&lt;&gt;0),D136=0,I136=0),"DROP",IF(AND(OR(D136&lt;&gt;0,I136&lt;&gt;0),C136=0,H136=0),"NEW",""))</f>
        <v>DROP</v>
      </c>
    </row>
    <row r="137" customFormat="false" ht="15" hidden="false" customHeight="false" outlineLevel="0" collapsed="false">
      <c r="A137" s="7" t="s">
        <v>724</v>
      </c>
      <c r="B137" s="7" t="str">
        <f aca="false">IFERROR(INDEX('Source'!$C:$C,MATCH($A137,'Source'!$B:$B,0)),"")</f>
        <v>כ. סיל.+ציר D</v>
      </c>
      <c r="C137" s="8" t="n">
        <f aca="false">SUMIFS('Source'!$D:$D,'Source'!$A:$A,"101 - Factory customers",'Source'!$B:$B,$A137)</f>
        <v>1</v>
      </c>
      <c r="D137" s="8" t="n">
        <f aca="false">SUMIFS('Source'!$F:$F,'Source'!$A:$A,"101 - Factory customers",'Source'!$B:$B,$A137)</f>
        <v>0</v>
      </c>
      <c r="E137" s="8" t="n">
        <f aca="false">D137*$J$5</f>
        <v>0</v>
      </c>
      <c r="F137" s="8" t="n">
        <f aca="false">E137-C137</f>
        <v>-1</v>
      </c>
      <c r="G137" s="9" t="n">
        <f aca="false">IF(AND(C137=0,E137=0),0,IF(C137=0,"New",(E137-C137)/C137))</f>
        <v>-1</v>
      </c>
      <c r="H137" s="8" t="n">
        <f aca="false">SUMIFS('Source'!$E:$E,'Source'!$A:$A,"101 - Factory customers",'Source'!$B:$B,$A137)</f>
        <v>330.86</v>
      </c>
      <c r="I137" s="8" t="n">
        <f aca="false">SUMIFS('Source'!$G:$G,'Source'!$A:$A,"101 - Factory customers",'Source'!$B:$B,$A137)</f>
        <v>0</v>
      </c>
      <c r="J137" s="8" t="n">
        <f aca="false">I137*$J$5</f>
        <v>0</v>
      </c>
      <c r="K137" s="8" t="n">
        <f aca="false">J137-H137</f>
        <v>-330.86</v>
      </c>
      <c r="L137" s="9" t="n">
        <f aca="false">IF(AND(H137=0,J137=0),0,IF(H137=0,"New",(J137-H137)/H137))</f>
        <v>-1</v>
      </c>
      <c r="M137" s="7" t="str">
        <f aca="false">IF(AND(OR(C137&lt;&gt;0,H137&lt;&gt;0),D137=0,I137=0),"DROP",IF(AND(OR(D137&lt;&gt;0,I137&lt;&gt;0),C137=0,H137=0),"NEW",""))</f>
        <v>DROP</v>
      </c>
    </row>
    <row r="138" customFormat="false" ht="15" hidden="false" customHeight="false" outlineLevel="0" collapsed="false">
      <c r="A138" s="7" t="s">
        <v>381</v>
      </c>
      <c r="B138" s="7" t="str">
        <f aca="false">IFERROR(INDEX('Source'!$C:$C,MATCH($A138,'Source'!$B:$B,0)),"")</f>
        <v>מגן שוק SC39</v>
      </c>
      <c r="C138" s="8" t="n">
        <f aca="false">SUMIFS('Source'!$D:$D,'Source'!$A:$A,"101 - Factory customers",'Source'!$B:$B,$A138)</f>
        <v>2</v>
      </c>
      <c r="D138" s="8" t="n">
        <f aca="false">SUMIFS('Source'!$F:$F,'Source'!$A:$A,"101 - Factory customers",'Source'!$B:$B,$A138)</f>
        <v>0</v>
      </c>
      <c r="E138" s="8" t="n">
        <f aca="false">D138*$J$5</f>
        <v>0</v>
      </c>
      <c r="F138" s="8" t="n">
        <f aca="false">E138-C138</f>
        <v>-2</v>
      </c>
      <c r="G138" s="9" t="n">
        <f aca="false">IF(AND(C138=0,E138=0),0,IF(C138=0,"New",(E138-C138)/C138))</f>
        <v>-1</v>
      </c>
      <c r="H138" s="8" t="n">
        <f aca="false">SUMIFS('Source'!$E:$E,'Source'!$A:$A,"101 - Factory customers",'Source'!$B:$B,$A138)</f>
        <v>328.05</v>
      </c>
      <c r="I138" s="8" t="n">
        <f aca="false">SUMIFS('Source'!$G:$G,'Source'!$A:$A,"101 - Factory customers",'Source'!$B:$B,$A138)</f>
        <v>0</v>
      </c>
      <c r="J138" s="8" t="n">
        <f aca="false">I138*$J$5</f>
        <v>0</v>
      </c>
      <c r="K138" s="8" t="n">
        <f aca="false">J138-H138</f>
        <v>-328.05</v>
      </c>
      <c r="L138" s="9" t="n">
        <f aca="false">IF(AND(H138=0,J138=0),0,IF(H138=0,"New",(J138-H138)/H138))</f>
        <v>-1</v>
      </c>
      <c r="M138" s="7" t="str">
        <f aca="false">IF(AND(OR(C138&lt;&gt;0,H138&lt;&gt;0),D138=0,I138=0),"DROP",IF(AND(OR(D138&lt;&gt;0,I138&lt;&gt;0),C138=0,H138=0),"NEW",""))</f>
        <v>DROP</v>
      </c>
    </row>
    <row r="139" customFormat="false" ht="15" hidden="false" customHeight="false" outlineLevel="0" collapsed="false">
      <c r="A139" s="7" t="s">
        <v>448</v>
      </c>
      <c r="B139" s="7" t="str">
        <f aca="false">IFERROR(INDEX('Source'!$C:$C,MATCH($A139,'Source'!$B:$B,0)),"")</f>
        <v>מגן שוק SC39</v>
      </c>
      <c r="C139" s="8" t="n">
        <f aca="false">SUMIFS('Source'!$D:$D,'Source'!$A:$A,"101 - Factory customers",'Source'!$B:$B,$A139)</f>
        <v>2</v>
      </c>
      <c r="D139" s="8" t="n">
        <f aca="false">SUMIFS('Source'!$F:$F,'Source'!$A:$A,"101 - Factory customers",'Source'!$B:$B,$A139)</f>
        <v>0</v>
      </c>
      <c r="E139" s="8" t="n">
        <f aca="false">D139*$J$5</f>
        <v>0</v>
      </c>
      <c r="F139" s="8" t="n">
        <f aca="false">E139-C139</f>
        <v>-2</v>
      </c>
      <c r="G139" s="9" t="n">
        <f aca="false">IF(AND(C139=0,E139=0),0,IF(C139=0,"New",(E139-C139)/C139))</f>
        <v>-1</v>
      </c>
      <c r="H139" s="8" t="n">
        <f aca="false">SUMIFS('Source'!$E:$E,'Source'!$A:$A,"101 - Factory customers",'Source'!$B:$B,$A139)</f>
        <v>328.05</v>
      </c>
      <c r="I139" s="8" t="n">
        <f aca="false">SUMIFS('Source'!$G:$G,'Source'!$A:$A,"101 - Factory customers",'Source'!$B:$B,$A139)</f>
        <v>0</v>
      </c>
      <c r="J139" s="8" t="n">
        <f aca="false">I139*$J$5</f>
        <v>0</v>
      </c>
      <c r="K139" s="8" t="n">
        <f aca="false">J139-H139</f>
        <v>-328.05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584</v>
      </c>
      <c r="B140" s="7" t="str">
        <f aca="false">IFERROR(INDEX('Source'!$C:$C,MATCH($A140,'Source'!$B:$B,0)),"")</f>
        <v>מגן שוק רגיל</v>
      </c>
      <c r="C140" s="8" t="n">
        <f aca="false">SUMIFS('Source'!$D:$D,'Source'!$A:$A,"101 - Factory customers",'Source'!$B:$B,$A140)</f>
        <v>2</v>
      </c>
      <c r="D140" s="8" t="n">
        <f aca="false">SUMIFS('Source'!$F:$F,'Source'!$A:$A,"101 - Factory customers",'Source'!$B:$B,$A140)</f>
        <v>5</v>
      </c>
      <c r="E140" s="8" t="n">
        <f aca="false">D140*$J$5</f>
        <v>6.31578947368421</v>
      </c>
      <c r="F140" s="8" t="n">
        <f aca="false">E140-C140</f>
        <v>4.31578947368421</v>
      </c>
      <c r="G140" s="9" t="n">
        <f aca="false">IF(AND(C140=0,E140=0),0,IF(C140=0,"New",(E140-C140)/C140))</f>
        <v>2.15789473684211</v>
      </c>
      <c r="H140" s="8" t="n">
        <f aca="false">SUMIFS('Source'!$E:$E,'Source'!$A:$A,"101 - Factory customers",'Source'!$B:$B,$A140)</f>
        <v>211.72</v>
      </c>
      <c r="I140" s="8" t="n">
        <f aca="false">SUMIFS('Source'!$G:$G,'Source'!$A:$A,"101 - Factory customers",'Source'!$B:$B,$A140)</f>
        <v>538.82</v>
      </c>
      <c r="J140" s="8" t="n">
        <f aca="false">I140*$J$5</f>
        <v>680.614736842105</v>
      </c>
      <c r="K140" s="8" t="n">
        <f aca="false">J140-H140</f>
        <v>468.894736842105</v>
      </c>
      <c r="L140" s="9" t="n">
        <f aca="false">IF(AND(H140=0,J140=0),0,IF(H140=0,"New",(J140-H140)/H140))</f>
        <v>2.2146926924339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421</v>
      </c>
      <c r="B141" s="7" t="str">
        <f aca="false">IFERROR(INDEX('Source'!$C:$C,MATCH($A141,'Source'!$B:$B,0)),"")</f>
        <v>גרבי נוחות חורף לבן</v>
      </c>
      <c r="C141" s="8" t="n">
        <f aca="false">SUMIFS('Source'!$D:$D,'Source'!$A:$A,"101 - Factory customers",'Source'!$B:$B,$A141)</f>
        <v>12</v>
      </c>
      <c r="D141" s="8" t="n">
        <f aca="false">SUMIFS('Source'!$F:$F,'Source'!$A:$A,"101 - Factory customers",'Source'!$B:$B,$A141)</f>
        <v>0</v>
      </c>
      <c r="E141" s="8" t="n">
        <f aca="false">D141*$J$5</f>
        <v>0</v>
      </c>
      <c r="F141" s="8" t="n">
        <f aca="false">E141-C141</f>
        <v>-12</v>
      </c>
      <c r="G141" s="9" t="n">
        <f aca="false">IF(AND(C141=0,E141=0),0,IF(C141=0,"New",(E141-C141)/C141))</f>
        <v>-1</v>
      </c>
      <c r="H141" s="8" t="n">
        <f aca="false">SUMIFS('Source'!$E:$E,'Source'!$A:$A,"101 - Factory customers",'Source'!$B:$B,$A141)</f>
        <v>324</v>
      </c>
      <c r="I141" s="8" t="n">
        <f aca="false">SUMIFS('Source'!$G:$G,'Source'!$A:$A,"101 - Factory customers",'Source'!$B:$B,$A141)</f>
        <v>0</v>
      </c>
      <c r="J141" s="8" t="n">
        <f aca="false">I141*$J$5</f>
        <v>0</v>
      </c>
      <c r="K141" s="8" t="n">
        <f aca="false">J141-H141</f>
        <v>-324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314</v>
      </c>
      <c r="B142" s="7" t="str">
        <f aca="false">IFERROR(INDEX('Source'!$C:$C,MATCH($A142,'Source'!$B:$B,0)),"")</f>
        <v>חגורת גב+סגירה כפולה</v>
      </c>
      <c r="C142" s="8" t="n">
        <f aca="false">SUMIFS('Source'!$D:$D,'Source'!$A:$A,"101 - Factory customers",'Source'!$B:$B,$A142)</f>
        <v>0</v>
      </c>
      <c r="D142" s="8" t="n">
        <f aca="false">SUMIFS('Source'!$F:$F,'Source'!$A:$A,"101 - Factory customers",'Source'!$B:$B,$A142)</f>
        <v>2</v>
      </c>
      <c r="E142" s="8" t="n">
        <f aca="false">D142*$J$5</f>
        <v>2.52631578947368</v>
      </c>
      <c r="F142" s="8" t="n">
        <f aca="false">E142-C142</f>
        <v>2.52631578947368</v>
      </c>
      <c r="G142" s="9" t="str">
        <f aca="false">IF(AND(C142=0,E142=0),0,IF(C142=0,"New",(E142-C142)/C142))</f>
        <v>New</v>
      </c>
      <c r="H142" s="8" t="n">
        <f aca="false">SUMIFS('Source'!$E:$E,'Source'!$A:$A,"101 - Factory customers",'Source'!$B:$B,$A142)</f>
        <v>0</v>
      </c>
      <c r="I142" s="8" t="n">
        <f aca="false">SUMIFS('Source'!$G:$G,'Source'!$A:$A,"101 - Factory customers",'Source'!$B:$B,$A142)</f>
        <v>320</v>
      </c>
      <c r="J142" s="8" t="n">
        <f aca="false">I142*$J$5</f>
        <v>404.21052631579</v>
      </c>
      <c r="K142" s="8" t="n">
        <f aca="false">J142-H142</f>
        <v>404.21052631579</v>
      </c>
      <c r="L142" s="9" t="str">
        <f aca="false">IF(AND(H142=0,J142=0),0,IF(H142=0,"New",(J142-H142)/H142))</f>
        <v>New</v>
      </c>
      <c r="M142" s="7" t="str">
        <f aca="false">IF(AND(OR(C142&lt;&gt;0,H142&lt;&gt;0),D142=0,I142=0),"DROP",IF(AND(OR(D142&lt;&gt;0,I142&lt;&gt;0),C142=0,H142=0),"NEW",""))</f>
        <v>NEW</v>
      </c>
    </row>
    <row r="143" customFormat="false" ht="15" hidden="false" customHeight="false" outlineLevel="0" collapsed="false">
      <c r="A143" s="7" t="s">
        <v>373</v>
      </c>
      <c r="B143" s="7" t="str">
        <f aca="false">IFERROR(INDEX('Source'!$C:$C,MATCH($A143,'Source'!$B:$B,0)),"")</f>
        <v>מישר כתפיים רחב+תמיכה לבית השח</v>
      </c>
      <c r="C143" s="8" t="n">
        <f aca="false">SUMIFS('Source'!$D:$D,'Source'!$A:$A,"101 - Factory customers",'Source'!$B:$B,$A143)</f>
        <v>0</v>
      </c>
      <c r="D143" s="8" t="n">
        <f aca="false">SUMIFS('Source'!$F:$F,'Source'!$A:$A,"101 - Factory customers",'Source'!$B:$B,$A143)</f>
        <v>2</v>
      </c>
      <c r="E143" s="8" t="n">
        <f aca="false">D143*$J$5</f>
        <v>2.52631578947368</v>
      </c>
      <c r="F143" s="8" t="n">
        <f aca="false">E143-C143</f>
        <v>2.52631578947368</v>
      </c>
      <c r="G143" s="9" t="str">
        <f aca="false">IF(AND(C143=0,E143=0),0,IF(C143=0,"New",(E143-C143)/C143))</f>
        <v>New</v>
      </c>
      <c r="H143" s="8" t="n">
        <f aca="false">SUMIFS('Source'!$E:$E,'Source'!$A:$A,"101 - Factory customers",'Source'!$B:$B,$A143)</f>
        <v>0</v>
      </c>
      <c r="I143" s="8" t="n">
        <f aca="false">SUMIFS('Source'!$G:$G,'Source'!$A:$A,"101 - Factory customers",'Source'!$B:$B,$A143)</f>
        <v>319.99</v>
      </c>
      <c r="J143" s="8" t="n">
        <f aca="false">I143*$J$5</f>
        <v>404.197894736842</v>
      </c>
      <c r="K143" s="8" t="n">
        <f aca="false">J143-H143</f>
        <v>404.197894736842</v>
      </c>
      <c r="L143" s="9" t="str">
        <f aca="false">IF(AND(H143=0,J143=0),0,IF(H143=0,"New",(J143-H143)/H143))</f>
        <v>New</v>
      </c>
      <c r="M143" s="7" t="str">
        <f aca="false">IF(AND(OR(C143&lt;&gt;0,H143&lt;&gt;0),D143=0,I143=0),"DROP",IF(AND(OR(D143&lt;&gt;0,I143&lt;&gt;0),C143=0,H143=0),"NEW",""))</f>
        <v>NEW</v>
      </c>
    </row>
    <row r="144" customFormat="false" ht="15" hidden="false" customHeight="false" outlineLevel="0" collapsed="false">
      <c r="A144" s="7" t="s">
        <v>786</v>
      </c>
      <c r="B144" s="7" t="str">
        <f aca="false">IFERROR(INDEX('Source'!$C:$C,MATCH($A144,'Source'!$B:$B,0)),"")</f>
        <v>חגורת שבר לצד שמאל</v>
      </c>
      <c r="C144" s="8" t="n">
        <f aca="false">SUMIFS('Source'!$D:$D,'Source'!$A:$A,"101 - Factory customers",'Source'!$B:$B,$A144)</f>
        <v>2</v>
      </c>
      <c r="D144" s="8" t="n">
        <f aca="false">SUMIFS('Source'!$F:$F,'Source'!$A:$A,"101 - Factory customers",'Source'!$B:$B,$A144)</f>
        <v>0</v>
      </c>
      <c r="E144" s="8" t="n">
        <f aca="false">D144*$J$5</f>
        <v>0</v>
      </c>
      <c r="F144" s="8" t="n">
        <f aca="false">E144-C144</f>
        <v>-2</v>
      </c>
      <c r="G144" s="9" t="n">
        <f aca="false">IF(AND(C144=0,E144=0),0,IF(C144=0,"New",(E144-C144)/C144))</f>
        <v>-1</v>
      </c>
      <c r="H144" s="8" t="n">
        <f aca="false">SUMIFS('Source'!$E:$E,'Source'!$A:$A,"101 - Factory customers",'Source'!$B:$B,$A144)</f>
        <v>312.45</v>
      </c>
      <c r="I144" s="8" t="n">
        <f aca="false">SUMIFS('Source'!$G:$G,'Source'!$A:$A,"101 - Factory customers",'Source'!$B:$B,$A144)</f>
        <v>0</v>
      </c>
      <c r="J144" s="8" t="n">
        <f aca="false">I144*$J$5</f>
        <v>0</v>
      </c>
      <c r="K144" s="8" t="n">
        <f aca="false">J144-H144</f>
        <v>-312.45</v>
      </c>
      <c r="L144" s="9" t="n">
        <f aca="false">IF(AND(H144=0,J144=0),0,IF(H144=0,"New",(J144-H144)/H144))</f>
        <v>-1</v>
      </c>
      <c r="M144" s="7" t="str">
        <f aca="false">IF(AND(OR(C144&lt;&gt;0,H144&lt;&gt;0),D144=0,I144=0),"DROP",IF(AND(OR(D144&lt;&gt;0,I144&lt;&gt;0),C144=0,H144=0),"NEW",""))</f>
        <v>DROP</v>
      </c>
    </row>
    <row r="145" customFormat="false" ht="15" hidden="false" customHeight="false" outlineLevel="0" collapsed="false">
      <c r="A145" s="7" t="s">
        <v>666</v>
      </c>
      <c r="B145" s="7" t="str">
        <f aca="false">IFERROR(INDEX('Source'!$C:$C,MATCH($A145,'Source'!$B:$B,0)),"")</f>
        <v>כפפת CTS ימין</v>
      </c>
      <c r="C145" s="8" t="n">
        <f aca="false">SUMIFS('Source'!$D:$D,'Source'!$A:$A,"101 - Factory customers",'Source'!$B:$B,$A145)</f>
        <v>3</v>
      </c>
      <c r="D145" s="8" t="n">
        <f aca="false">SUMIFS('Source'!$F:$F,'Source'!$A:$A,"101 - Factory customers",'Source'!$B:$B,$A145)</f>
        <v>0</v>
      </c>
      <c r="E145" s="8" t="n">
        <f aca="false">D145*$J$5</f>
        <v>0</v>
      </c>
      <c r="F145" s="8" t="n">
        <f aca="false">E145-C145</f>
        <v>-3</v>
      </c>
      <c r="G145" s="9" t="n">
        <f aca="false">IF(AND(C145=0,E145=0),0,IF(C145=0,"New",(E145-C145)/C145))</f>
        <v>-1</v>
      </c>
      <c r="H145" s="8" t="n">
        <f aca="false">SUMIFS('Source'!$E:$E,'Source'!$A:$A,"101 - Factory customers",'Source'!$B:$B,$A145)</f>
        <v>312.37</v>
      </c>
      <c r="I145" s="8" t="n">
        <f aca="false">SUMIFS('Source'!$G:$G,'Source'!$A:$A,"101 - Factory customers",'Source'!$B:$B,$A145)</f>
        <v>0</v>
      </c>
      <c r="J145" s="8" t="n">
        <f aca="false">I145*$J$5</f>
        <v>0</v>
      </c>
      <c r="K145" s="8" t="n">
        <f aca="false">J145-H145</f>
        <v>-312.37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330</v>
      </c>
      <c r="B146" s="7" t="str">
        <f aca="false">IFERROR(INDEX('Source'!$C:$C,MATCH($A146,'Source'!$B:$B,0)),"")</f>
        <v>מגן ירך</v>
      </c>
      <c r="C146" s="8" t="n">
        <f aca="false">SUMIFS('Source'!$D:$D,'Source'!$A:$A,"101 - Factory customers",'Source'!$B:$B,$A146)</f>
        <v>9</v>
      </c>
      <c r="D146" s="8" t="n">
        <f aca="false">SUMIFS('Source'!$F:$F,'Source'!$A:$A,"101 - Factory customers",'Source'!$B:$B,$A146)</f>
        <v>0</v>
      </c>
      <c r="E146" s="8" t="n">
        <f aca="false">D146*$J$5</f>
        <v>0</v>
      </c>
      <c r="F146" s="8" t="n">
        <f aca="false">E146-C146</f>
        <v>-9</v>
      </c>
      <c r="G146" s="9" t="n">
        <f aca="false">IF(AND(C146=0,E146=0),0,IF(C146=0,"New",(E146-C146)/C146))</f>
        <v>-1</v>
      </c>
      <c r="H146" s="8" t="n">
        <f aca="false">SUMIFS('Source'!$E:$E,'Source'!$A:$A,"101 - Factory customers",'Source'!$B:$B,$A146)</f>
        <v>309.77</v>
      </c>
      <c r="I146" s="8" t="n">
        <f aca="false">SUMIFS('Source'!$G:$G,'Source'!$A:$A,"101 - Factory customers",'Source'!$B:$B,$A146)</f>
        <v>0</v>
      </c>
      <c r="J146" s="8" t="n">
        <f aca="false">I146*$J$5</f>
        <v>0</v>
      </c>
      <c r="K146" s="8" t="n">
        <f aca="false">J146-H146</f>
        <v>-309.77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427</v>
      </c>
      <c r="B147" s="7" t="str">
        <f aca="false">IFERROR(INDEX('Source'!$C:$C,MATCH($A147,'Source'!$B:$B,0)),"")</f>
        <v>מגן מרפק SC95</v>
      </c>
      <c r="C147" s="8" t="n">
        <f aca="false">SUMIFS('Source'!$D:$D,'Source'!$A:$A,"101 - Factory customers",'Source'!$B:$B,$A147)</f>
        <v>4</v>
      </c>
      <c r="D147" s="8" t="n">
        <f aca="false">SUMIFS('Source'!$F:$F,'Source'!$A:$A,"101 - Factory customers",'Source'!$B:$B,$A147)</f>
        <v>0</v>
      </c>
      <c r="E147" s="8" t="n">
        <f aca="false">D147*$J$5</f>
        <v>0</v>
      </c>
      <c r="F147" s="8" t="n">
        <f aca="false">E147-C147</f>
        <v>-4</v>
      </c>
      <c r="G147" s="9" t="n">
        <f aca="false">IF(AND(C147=0,E147=0),0,IF(C147=0,"New",(E147-C147)/C147))</f>
        <v>-1</v>
      </c>
      <c r="H147" s="8" t="n">
        <f aca="false">SUMIFS('Source'!$E:$E,'Source'!$A:$A,"101 - Factory customers",'Source'!$B:$B,$A147)</f>
        <v>309.19</v>
      </c>
      <c r="I147" s="8" t="n">
        <f aca="false">SUMIFS('Source'!$G:$G,'Source'!$A:$A,"101 - Factory customers",'Source'!$B:$B,$A147)</f>
        <v>0</v>
      </c>
      <c r="J147" s="8" t="n">
        <f aca="false">I147*$J$5</f>
        <v>0</v>
      </c>
      <c r="K147" s="8" t="n">
        <f aca="false">J147-H147</f>
        <v>-309.19</v>
      </c>
      <c r="L147" s="9" t="n">
        <f aca="false">IF(AND(H147=0,J147=0),0,IF(H147=0,"New",(J147-H147)/H147))</f>
        <v>-1</v>
      </c>
      <c r="M147" s="7" t="str">
        <f aca="false">IF(AND(OR(C147&lt;&gt;0,H147&lt;&gt;0),D147=0,I147=0),"DROP",IF(AND(OR(D147&lt;&gt;0,I147&lt;&gt;0),C147=0,H147=0),"NEW",""))</f>
        <v>DROP</v>
      </c>
    </row>
    <row r="148" customFormat="false" ht="15" hidden="false" customHeight="false" outlineLevel="0" collapsed="false">
      <c r="A148" s="7" t="s">
        <v>626</v>
      </c>
      <c r="B148" s="7" t="str">
        <f aca="false">IFERROR(INDEX('Source'!$C:$C,MATCH($A148,'Source'!$B:$B,0)),"")</f>
        <v>מגן קרסול חום</v>
      </c>
      <c r="C148" s="8" t="n">
        <f aca="false">SUMIFS('Source'!$D:$D,'Source'!$A:$A,"101 - Factory customers",'Source'!$B:$B,$A148)</f>
        <v>10</v>
      </c>
      <c r="D148" s="8" t="n">
        <f aca="false">SUMIFS('Source'!$F:$F,'Source'!$A:$A,"101 - Factory customers",'Source'!$B:$B,$A148)</f>
        <v>0</v>
      </c>
      <c r="E148" s="8" t="n">
        <f aca="false">D148*$J$5</f>
        <v>0</v>
      </c>
      <c r="F148" s="8" t="n">
        <f aca="false">E148-C148</f>
        <v>-10</v>
      </c>
      <c r="G148" s="9" t="n">
        <f aca="false">IF(AND(C148=0,E148=0),0,IF(C148=0,"New",(E148-C148)/C148))</f>
        <v>-1</v>
      </c>
      <c r="H148" s="8" t="n">
        <f aca="false">SUMIFS('Source'!$E:$E,'Source'!$A:$A,"101 - Factory customers",'Source'!$B:$B,$A148)</f>
        <v>308.94</v>
      </c>
      <c r="I148" s="8" t="n">
        <f aca="false">SUMIFS('Source'!$G:$G,'Source'!$A:$A,"101 - Factory customers",'Source'!$B:$B,$A148)</f>
        <v>0</v>
      </c>
      <c r="J148" s="8" t="n">
        <f aca="false">I148*$J$5</f>
        <v>0</v>
      </c>
      <c r="K148" s="8" t="n">
        <f aca="false">J148-H148</f>
        <v>-308.94</v>
      </c>
      <c r="L148" s="9" t="n">
        <f aca="false">IF(AND(H148=0,J148=0),0,IF(H148=0,"New",(J148-H148)/H148))</f>
        <v>-1</v>
      </c>
      <c r="M148" s="7" t="str">
        <f aca="false">IF(AND(OR(C148&lt;&gt;0,H148&lt;&gt;0),D148=0,I148=0),"DROP",IF(AND(OR(D148&lt;&gt;0,I148&lt;&gt;0),C148=0,H148=0),"NEW",""))</f>
        <v>DROP</v>
      </c>
    </row>
    <row r="149" customFormat="false" ht="15" hidden="false" customHeight="false" outlineLevel="0" collapsed="false">
      <c r="A149" s="7" t="s">
        <v>730</v>
      </c>
      <c r="B149" s="7" t="str">
        <f aca="false">IFERROR(INDEX('Source'!$C:$C,MATCH($A149,'Source'!$B:$B,0)),"")</f>
        <v>מגן כתף להמיפלגיה</v>
      </c>
      <c r="C149" s="8" t="n">
        <f aca="false">SUMIFS('Source'!$D:$D,'Source'!$A:$A,"101 - Factory customers",'Source'!$B:$B,$A149)</f>
        <v>1</v>
      </c>
      <c r="D149" s="8" t="n">
        <f aca="false">SUMIFS('Source'!$F:$F,'Source'!$A:$A,"101 - Factory customers",'Source'!$B:$B,$A149)</f>
        <v>0</v>
      </c>
      <c r="E149" s="8" t="n">
        <f aca="false">D149*$J$5</f>
        <v>0</v>
      </c>
      <c r="F149" s="8" t="n">
        <f aca="false">E149-C149</f>
        <v>-1</v>
      </c>
      <c r="G149" s="9" t="n">
        <f aca="false">IF(AND(C149=0,E149=0),0,IF(C149=0,"New",(E149-C149)/C149))</f>
        <v>-1</v>
      </c>
      <c r="H149" s="8" t="n">
        <f aca="false">SUMIFS('Source'!$E:$E,'Source'!$A:$A,"101 - Factory customers",'Source'!$B:$B,$A149)</f>
        <v>302.5</v>
      </c>
      <c r="I149" s="8" t="n">
        <f aca="false">SUMIFS('Source'!$G:$G,'Source'!$A:$A,"101 - Factory customers",'Source'!$B:$B,$A149)</f>
        <v>0</v>
      </c>
      <c r="J149" s="8" t="n">
        <f aca="false">I149*$J$5</f>
        <v>0</v>
      </c>
      <c r="K149" s="8" t="n">
        <f aca="false">J149-H149</f>
        <v>-302.5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237</v>
      </c>
      <c r="B150" s="7" t="str">
        <f aca="false">IFERROR(INDEX('Source'!$C:$C,MATCH($A150,'Source'!$B:$B,0)),"")</f>
        <v>מישר כתפיים</v>
      </c>
      <c r="C150" s="8" t="n">
        <f aca="false">SUMIFS('Source'!$D:$D,'Source'!$A:$A,"101 - Factory customers",'Source'!$B:$B,$A150)</f>
        <v>2</v>
      </c>
      <c r="D150" s="8" t="n">
        <f aca="false">SUMIFS('Source'!$F:$F,'Source'!$A:$A,"101 - Factory customers",'Source'!$B:$B,$A150)</f>
        <v>0</v>
      </c>
      <c r="E150" s="8" t="n">
        <f aca="false">D150*$J$5</f>
        <v>0</v>
      </c>
      <c r="F150" s="8" t="n">
        <f aca="false">E150-C150</f>
        <v>-2</v>
      </c>
      <c r="G150" s="9" t="n">
        <f aca="false">IF(AND(C150=0,E150=0),0,IF(C150=0,"New",(E150-C150)/C150))</f>
        <v>-1</v>
      </c>
      <c r="H150" s="8" t="n">
        <f aca="false">SUMIFS('Source'!$E:$E,'Source'!$A:$A,"101 - Factory customers",'Source'!$B:$B,$A150)</f>
        <v>302.46</v>
      </c>
      <c r="I150" s="8" t="n">
        <f aca="false">SUMIFS('Source'!$G:$G,'Source'!$A:$A,"101 - Factory customers",'Source'!$B:$B,$A150)</f>
        <v>0</v>
      </c>
      <c r="J150" s="8" t="n">
        <f aca="false">I150*$J$5</f>
        <v>0</v>
      </c>
      <c r="K150" s="8" t="n">
        <f aca="false">J150-H150</f>
        <v>-302.46</v>
      </c>
      <c r="L150" s="9" t="n">
        <f aca="false">IF(AND(H150=0,J150=0),0,IF(H150=0,"New",(J150-H150)/H150))</f>
        <v>-1</v>
      </c>
      <c r="M150" s="7" t="str">
        <f aca="false">IF(AND(OR(C150&lt;&gt;0,H150&lt;&gt;0),D150=0,I150=0),"DROP",IF(AND(OR(D150&lt;&gt;0,I150&lt;&gt;0),C150=0,H150=0),"NEW",""))</f>
        <v>DROP</v>
      </c>
    </row>
    <row r="151" customFormat="false" ht="15" hidden="false" customHeight="false" outlineLevel="0" collapsed="false">
      <c r="A151" s="7" t="s">
        <v>299</v>
      </c>
      <c r="B151" s="7" t="str">
        <f aca="false">IFERROR(INDEX('Source'!$C:$C,MATCH($A151,'Source'!$B:$B,0)),"")</f>
        <v>מישר כתפיים</v>
      </c>
      <c r="C151" s="8" t="n">
        <f aca="false">SUMIFS('Source'!$D:$D,'Source'!$A:$A,"101 - Factory customers",'Source'!$B:$B,$A151)</f>
        <v>2</v>
      </c>
      <c r="D151" s="8" t="n">
        <f aca="false">SUMIFS('Source'!$F:$F,'Source'!$A:$A,"101 - Factory customers",'Source'!$B:$B,$A151)</f>
        <v>0</v>
      </c>
      <c r="E151" s="8" t="n">
        <f aca="false">D151*$J$5</f>
        <v>0</v>
      </c>
      <c r="F151" s="8" t="n">
        <f aca="false">E151-C151</f>
        <v>-2</v>
      </c>
      <c r="G151" s="9" t="n">
        <f aca="false">IF(AND(C151=0,E151=0),0,IF(C151=0,"New",(E151-C151)/C151))</f>
        <v>-1</v>
      </c>
      <c r="H151" s="8" t="n">
        <f aca="false">SUMIFS('Source'!$E:$E,'Source'!$A:$A,"101 - Factory customers",'Source'!$B:$B,$A151)</f>
        <v>302.46</v>
      </c>
      <c r="I151" s="8" t="n">
        <f aca="false">SUMIFS('Source'!$G:$G,'Source'!$A:$A,"101 - Factory customers",'Source'!$B:$B,$A151)</f>
        <v>0</v>
      </c>
      <c r="J151" s="8" t="n">
        <f aca="false">I151*$J$5</f>
        <v>0</v>
      </c>
      <c r="K151" s="8" t="n">
        <f aca="false">J151-H151</f>
        <v>-302.46</v>
      </c>
      <c r="L151" s="9" t="n">
        <f aca="false">IF(AND(H151=0,J151=0),0,IF(H151=0,"New",(J151-H151)/H151))</f>
        <v>-1</v>
      </c>
      <c r="M151" s="7" t="str">
        <f aca="false">IF(AND(OR(C151&lt;&gt;0,H151&lt;&gt;0),D151=0,I151=0),"DROP",IF(AND(OR(D151&lt;&gt;0,I151&lt;&gt;0),C151=0,H151=0),"NEW",""))</f>
        <v>DROP</v>
      </c>
    </row>
    <row r="152" customFormat="false" ht="15" hidden="false" customHeight="false" outlineLevel="0" collapsed="false">
      <c r="A152" s="7" t="s">
        <v>306</v>
      </c>
      <c r="B152" s="7" t="str">
        <f aca="false">IFERROR(INDEX('Source'!$C:$C,MATCH($A152,'Source'!$B:$B,0)),"")</f>
        <v>ICE &amp; GO</v>
      </c>
      <c r="C152" s="8" t="n">
        <f aca="false">SUMIFS('Source'!$D:$D,'Source'!$A:$A,"101 - Factory customers",'Source'!$B:$B,$A152)</f>
        <v>56</v>
      </c>
      <c r="D152" s="8" t="n">
        <f aca="false">SUMIFS('Source'!$F:$F,'Source'!$A:$A,"101 - Factory customers",'Source'!$B:$B,$A152)</f>
        <v>42</v>
      </c>
      <c r="E152" s="8" t="n">
        <f aca="false">D152*$J$5</f>
        <v>53.0526315789474</v>
      </c>
      <c r="F152" s="8" t="n">
        <f aca="false">E152-C152</f>
        <v>-2.94736842105264</v>
      </c>
      <c r="G152" s="9" t="n">
        <f aca="false">IF(AND(C152=0,E152=0),0,IF(C152=0,"New",(E152-C152)/C152))</f>
        <v>-0.0526315789473685</v>
      </c>
      <c r="H152" s="8" t="n">
        <f aca="false">SUMIFS('Source'!$E:$E,'Source'!$A:$A,"101 - Factory customers",'Source'!$B:$B,$A152)</f>
        <v>1122.26</v>
      </c>
      <c r="I152" s="8" t="n">
        <f aca="false">SUMIFS('Source'!$G:$G,'Source'!$A:$A,"101 - Factory customers",'Source'!$B:$B,$A152)</f>
        <v>820.25</v>
      </c>
      <c r="J152" s="8" t="n">
        <f aca="false">I152*$J$5</f>
        <v>1036.10526315789</v>
      </c>
      <c r="K152" s="8" t="n">
        <f aca="false">J152-H152</f>
        <v>-86.1547368421054</v>
      </c>
      <c r="L152" s="9" t="n">
        <f aca="false">IF(AND(H152=0,J152=0),0,IF(H152=0,"New",(J152-H152)/H152))</f>
        <v>-0.0767689633793465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143</v>
      </c>
      <c r="B153" s="7" t="str">
        <f aca="false">IFERROR(INDEX('Source'!$C:$C,MATCH($A153,'Source'!$B:$B,0)),"")</f>
        <v>תרסיס דיאודורנט לכף הרגל</v>
      </c>
      <c r="C153" s="8" t="n">
        <f aca="false">SUMIFS('Source'!$D:$D,'Source'!$A:$A,"101 - Factory customers",'Source'!$B:$B,$A153)</f>
        <v>10</v>
      </c>
      <c r="D153" s="8" t="n">
        <f aca="false">SUMIFS('Source'!$F:$F,'Source'!$A:$A,"101 - Factory customers",'Source'!$B:$B,$A153)</f>
        <v>0</v>
      </c>
      <c r="E153" s="8" t="n">
        <f aca="false">D153*$J$5</f>
        <v>0</v>
      </c>
      <c r="F153" s="8" t="n">
        <f aca="false">E153-C153</f>
        <v>-10</v>
      </c>
      <c r="G153" s="9" t="n">
        <f aca="false">IF(AND(C153=0,E153=0),0,IF(C153=0,"New",(E153-C153)/C153))</f>
        <v>-1</v>
      </c>
      <c r="H153" s="8" t="n">
        <f aca="false">SUMIFS('Source'!$E:$E,'Source'!$A:$A,"101 - Factory customers",'Source'!$B:$B,$A153)</f>
        <v>301.94</v>
      </c>
      <c r="I153" s="8" t="n">
        <f aca="false">SUMIFS('Source'!$G:$G,'Source'!$A:$A,"101 - Factory customers",'Source'!$B:$B,$A153)</f>
        <v>0</v>
      </c>
      <c r="J153" s="8" t="n">
        <f aca="false">I153*$J$5</f>
        <v>0</v>
      </c>
      <c r="K153" s="8" t="n">
        <f aca="false">J153-H153</f>
        <v>-301.94</v>
      </c>
      <c r="L153" s="9" t="n">
        <f aca="false">IF(AND(H153=0,J153=0),0,IF(H153=0,"New",(J153-H153)/H153))</f>
        <v>-1</v>
      </c>
      <c r="M153" s="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false" outlineLevel="0" collapsed="false">
      <c r="A154" s="7" t="s">
        <v>703</v>
      </c>
      <c r="B154" s="7" t="str">
        <f aca="false">IFERROR(INDEX('Source'!$C:$C,MATCH($A154,'Source'!$B:$B,0)),"")</f>
        <v>חגורת פאבליק (רצועות אבדוקציה)</v>
      </c>
      <c r="C154" s="8" t="n">
        <f aca="false">SUMIFS('Source'!$D:$D,'Source'!$A:$A,"101 - Factory customers",'Source'!$B:$B,$A154)</f>
        <v>0</v>
      </c>
      <c r="D154" s="8" t="n">
        <f aca="false">SUMIFS('Source'!$F:$F,'Source'!$A:$A,"101 - Factory customers",'Source'!$B:$B,$A154)</f>
        <v>1</v>
      </c>
      <c r="E154" s="8" t="n">
        <f aca="false">D154*$J$5</f>
        <v>1.26315789473684</v>
      </c>
      <c r="F154" s="8" t="n">
        <f aca="false">E154-C154</f>
        <v>1.26315789473684</v>
      </c>
      <c r="G154" s="9" t="str">
        <f aca="false">IF(AND(C154=0,E154=0),0,IF(C154=0,"New",(E154-C154)/C154))</f>
        <v>New</v>
      </c>
      <c r="H154" s="8" t="n">
        <f aca="false">SUMIFS('Source'!$E:$E,'Source'!$A:$A,"101 - Factory customers",'Source'!$B:$B,$A154)</f>
        <v>0</v>
      </c>
      <c r="I154" s="8" t="n">
        <f aca="false">SUMIFS('Source'!$G:$G,'Source'!$A:$A,"101 - Factory customers",'Source'!$B:$B,$A154)</f>
        <v>301.82</v>
      </c>
      <c r="J154" s="8" t="n">
        <f aca="false">I154*$J$5</f>
        <v>381.246315789474</v>
      </c>
      <c r="K154" s="8" t="n">
        <f aca="false">J154-H154</f>
        <v>381.246315789474</v>
      </c>
      <c r="L154" s="9" t="str">
        <f aca="false">IF(AND(H154=0,J154=0),0,IF(H154=0,"New",(J154-H154)/H154))</f>
        <v>New</v>
      </c>
      <c r="M154" s="7" t="str">
        <f aca="false">IF(AND(OR(C154&lt;&gt;0,H154&lt;&gt;0),D154=0,I154=0),"DROP",IF(AND(OR(D154&lt;&gt;0,I154&lt;&gt;0),C154=0,H154=0),"NEW",""))</f>
        <v>NEW</v>
      </c>
    </row>
    <row r="155" customFormat="false" ht="15" hidden="false" customHeight="false" outlineLevel="0" collapsed="false">
      <c r="A155" s="7" t="s">
        <v>660</v>
      </c>
      <c r="B155" s="7" t="str">
        <f aca="false">IFERROR(INDEX('Source'!$C:$C,MATCH($A155,'Source'!$B:$B,0)),"")</f>
        <v>מ.ברך מנאופרן+ציר D +כ.סיליקון</v>
      </c>
      <c r="C155" s="8" t="n">
        <f aca="false">SUMIFS('Source'!$D:$D,'Source'!$A:$A,"101 - Factory customers",'Source'!$B:$B,$A155)</f>
        <v>1</v>
      </c>
      <c r="D155" s="8" t="n">
        <f aca="false">SUMIFS('Source'!$F:$F,'Source'!$A:$A,"101 - Factory customers",'Source'!$B:$B,$A155)</f>
        <v>2</v>
      </c>
      <c r="E155" s="8" t="n">
        <f aca="false">D155*$J$5</f>
        <v>2.52631578947368</v>
      </c>
      <c r="F155" s="8" t="n">
        <f aca="false">E155-C155</f>
        <v>1.52631578947368</v>
      </c>
      <c r="G155" s="9" t="n">
        <f aca="false">IF(AND(C155=0,E155=0),0,IF(C155=0,"New",(E155-C155)/C155))</f>
        <v>1.52631578947368</v>
      </c>
      <c r="H155" s="8" t="n">
        <f aca="false">SUMIFS('Source'!$E:$E,'Source'!$A:$A,"101 - Factory customers",'Source'!$B:$B,$A155)</f>
        <v>296.56</v>
      </c>
      <c r="I155" s="8" t="n">
        <f aca="false">SUMIFS('Source'!$G:$G,'Source'!$A:$A,"101 - Factory customers",'Source'!$B:$B,$A155)</f>
        <v>593.14</v>
      </c>
      <c r="J155" s="8" t="n">
        <f aca="false">I155*$J$5</f>
        <v>749.229473684211</v>
      </c>
      <c r="K155" s="8" t="n">
        <f aca="false">J155-H155</f>
        <v>452.66947368421</v>
      </c>
      <c r="L155" s="9" t="n">
        <f aca="false">IF(AND(H155=0,J155=0),0,IF(H155=0,"New",(J155-H155)/H155))</f>
        <v>1.52640097681485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858</v>
      </c>
      <c r="B156" s="7" t="str">
        <f aca="false">IFERROR(INDEX('Source'!$C:$C,MATCH($A156,'Source'!$B:$B,0)),"")</f>
        <v>מ.ברך מנאופרן+ציר D +כ.סיליקון</v>
      </c>
      <c r="C156" s="8" t="n">
        <f aca="false">SUMIFS('Source'!$D:$D,'Source'!$A:$A,"101 - Factory customers",'Source'!$B:$B,$A156)</f>
        <v>1</v>
      </c>
      <c r="D156" s="8" t="n">
        <f aca="false">SUMIFS('Source'!$F:$F,'Source'!$A:$A,"101 - Factory customers",'Source'!$B:$B,$A156)</f>
        <v>0</v>
      </c>
      <c r="E156" s="8" t="n">
        <f aca="false">D156*$J$5</f>
        <v>0</v>
      </c>
      <c r="F156" s="8" t="n">
        <f aca="false">E156-C156</f>
        <v>-1</v>
      </c>
      <c r="G156" s="9" t="n">
        <f aca="false">IF(AND(C156=0,E156=0),0,IF(C156=0,"New",(E156-C156)/C156))</f>
        <v>-1</v>
      </c>
      <c r="H156" s="8" t="n">
        <f aca="false">SUMIFS('Source'!$E:$E,'Source'!$A:$A,"101 - Factory customers",'Source'!$B:$B,$A156)</f>
        <v>296.56</v>
      </c>
      <c r="I156" s="8" t="n">
        <f aca="false">SUMIFS('Source'!$G:$G,'Source'!$A:$A,"101 - Factory customers",'Source'!$B:$B,$A156)</f>
        <v>0</v>
      </c>
      <c r="J156" s="8" t="n">
        <f aca="false">I156*$J$5</f>
        <v>0</v>
      </c>
      <c r="K156" s="8" t="n">
        <f aca="false">J156-H156</f>
        <v>-296.56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139</v>
      </c>
      <c r="B157" s="7" t="str">
        <f aca="false">IFERROR(INDEX('Source'!$C:$C,MATCH($A157,'Source'!$B:$B,0)),"")</f>
        <v>מגן ברך רגיל</v>
      </c>
      <c r="C157" s="8" t="n">
        <f aca="false">SUMIFS('Source'!$D:$D,'Source'!$A:$A,"101 - Factory customers",'Source'!$B:$B,$A157)</f>
        <v>9</v>
      </c>
      <c r="D157" s="8" t="n">
        <f aca="false">SUMIFS('Source'!$F:$F,'Source'!$A:$A,"101 - Factory customers",'Source'!$B:$B,$A157)</f>
        <v>1</v>
      </c>
      <c r="E157" s="8" t="n">
        <f aca="false">D157*$J$5</f>
        <v>1.26315789473684</v>
      </c>
      <c r="F157" s="8" t="n">
        <f aca="false">E157-C157</f>
        <v>-7.73684210526316</v>
      </c>
      <c r="G157" s="9" t="n">
        <f aca="false">IF(AND(C157=0,E157=0),0,IF(C157=0,"New",(E157-C157)/C157))</f>
        <v>-0.859649122807018</v>
      </c>
      <c r="H157" s="8" t="n">
        <f aca="false">SUMIFS('Source'!$E:$E,'Source'!$A:$A,"101 - Factory customers",'Source'!$B:$B,$A157)</f>
        <v>295.67</v>
      </c>
      <c r="I157" s="8" t="n">
        <f aca="false">SUMIFS('Source'!$G:$G,'Source'!$A:$A,"101 - Factory customers",'Source'!$B:$B,$A157)</f>
        <v>0.01</v>
      </c>
      <c r="J157" s="8" t="n">
        <f aca="false">I157*$J$5</f>
        <v>0.0126315789473684</v>
      </c>
      <c r="K157" s="8" t="n">
        <f aca="false">J157-H157</f>
        <v>-295.657368421053</v>
      </c>
      <c r="L157" s="9" t="n">
        <f aca="false">IF(AND(H157=0,J157=0),0,IF(H157=0,"New",(J157-H157)/H157))</f>
        <v>-0.999957278117674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816</v>
      </c>
      <c r="B158" s="7" t="str">
        <f aca="false">IFERROR(INDEX('Source'!$C:$C,MATCH($A158,'Source'!$B:$B,0)),"")</f>
        <v>חגורת שבר לצד שמאל</v>
      </c>
      <c r="C158" s="8" t="n">
        <f aca="false">SUMIFS('Source'!$D:$D,'Source'!$A:$A,"101 - Factory customers",'Source'!$B:$B,$A158)</f>
        <v>4</v>
      </c>
      <c r="D158" s="8" t="n">
        <f aca="false">SUMIFS('Source'!$F:$F,'Source'!$A:$A,"101 - Factory customers",'Source'!$B:$B,$A158)</f>
        <v>2</v>
      </c>
      <c r="E158" s="8" t="n">
        <f aca="false">D158*$J$5</f>
        <v>2.52631578947368</v>
      </c>
      <c r="F158" s="8" t="n">
        <f aca="false">E158-C158</f>
        <v>-1.47368421052632</v>
      </c>
      <c r="G158" s="9" t="n">
        <f aca="false">IF(AND(C158=0,E158=0),0,IF(C158=0,"New",(E158-C158)/C158))</f>
        <v>-0.368421052631579</v>
      </c>
      <c r="H158" s="8" t="n">
        <f aca="false">SUMIFS('Source'!$E:$E,'Source'!$A:$A,"101 - Factory customers",'Source'!$B:$B,$A158)</f>
        <v>574.44</v>
      </c>
      <c r="I158" s="8" t="n">
        <f aca="false">SUMIFS('Source'!$G:$G,'Source'!$A:$A,"101 - Factory customers",'Source'!$B:$B,$A158)</f>
        <v>280</v>
      </c>
      <c r="J158" s="8" t="n">
        <f aca="false">I158*$J$5</f>
        <v>353.684210526316</v>
      </c>
      <c r="K158" s="8" t="n">
        <f aca="false">J158-H158</f>
        <v>-220.755789473684</v>
      </c>
      <c r="L158" s="9" t="n">
        <f aca="false">IF(AND(H158=0,J158=0),0,IF(H158=0,"New",(J158-H158)/H158))</f>
        <v>-0.384297384363353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83</v>
      </c>
      <c r="B159" s="7" t="str">
        <f aca="false">IFERROR(INDEX('Source'!$C:$C,MATCH($A159,'Source'!$B:$B,0)),"")</f>
        <v>סד יד דו צדדי</v>
      </c>
      <c r="C159" s="8" t="n">
        <f aca="false">SUMIFS('Source'!$D:$D,'Source'!$A:$A,"101 - Factory customers",'Source'!$B:$B,$A159)</f>
        <v>6</v>
      </c>
      <c r="D159" s="8" t="n">
        <f aca="false">SUMIFS('Source'!$F:$F,'Source'!$A:$A,"101 - Factory customers",'Source'!$B:$B,$A159)</f>
        <v>7</v>
      </c>
      <c r="E159" s="8" t="n">
        <f aca="false">D159*$J$5</f>
        <v>8.84210526315789</v>
      </c>
      <c r="F159" s="8" t="n">
        <f aca="false">E159-C159</f>
        <v>2.84210526315789</v>
      </c>
      <c r="G159" s="9" t="n">
        <f aca="false">IF(AND(C159=0,E159=0),0,IF(C159=0,"New",(E159-C159)/C159))</f>
        <v>0.473684210526316</v>
      </c>
      <c r="H159" s="8" t="n">
        <f aca="false">SUMIFS('Source'!$E:$E,'Source'!$A:$A,"101 - Factory customers",'Source'!$B:$B,$A159)</f>
        <v>453.61</v>
      </c>
      <c r="I159" s="8" t="n">
        <f aca="false">SUMIFS('Source'!$G:$G,'Source'!$A:$A,"101 - Factory customers",'Source'!$B:$B,$A159)</f>
        <v>159.28</v>
      </c>
      <c r="J159" s="8" t="n">
        <f aca="false">I159*$J$5</f>
        <v>201.195789473684</v>
      </c>
      <c r="K159" s="8" t="n">
        <f aca="false">J159-H159</f>
        <v>-252.414210526316</v>
      </c>
      <c r="L159" s="9" t="n">
        <f aca="false">IF(AND(H159=0,J159=0),0,IF(H159=0,"New",(J159-H159)/H159))</f>
        <v>-0.556456450533092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163</v>
      </c>
      <c r="B160" s="7" t="str">
        <f aca="false">IFERROR(INDEX('Source'!$C:$C,MATCH($A160,'Source'!$B:$B,0)),"")</f>
        <v>אצבעון מסיליקון</v>
      </c>
      <c r="C160" s="8" t="n">
        <f aca="false">SUMIFS('Source'!$D:$D,'Source'!$A:$A,"101 - Factory customers",'Source'!$B:$B,$A160)</f>
        <v>19</v>
      </c>
      <c r="D160" s="8" t="n">
        <f aca="false">SUMIFS('Source'!$F:$F,'Source'!$A:$A,"101 - Factory customers",'Source'!$B:$B,$A160)</f>
        <v>7</v>
      </c>
      <c r="E160" s="8" t="n">
        <f aca="false">D160*$J$5</f>
        <v>8.84210526315789</v>
      </c>
      <c r="F160" s="8" t="n">
        <f aca="false">E160-C160</f>
        <v>-10.1578947368421</v>
      </c>
      <c r="G160" s="9" t="n">
        <f aca="false">IF(AND(C160=0,E160=0),0,IF(C160=0,"New",(E160-C160)/C160))</f>
        <v>-0.534626038781163</v>
      </c>
      <c r="H160" s="8" t="n">
        <f aca="false">SUMIFS('Source'!$E:$E,'Source'!$A:$A,"101 - Factory customers",'Source'!$B:$B,$A160)</f>
        <v>453.02</v>
      </c>
      <c r="I160" s="8" t="n">
        <f aca="false">SUMIFS('Source'!$G:$G,'Source'!$A:$A,"101 - Factory customers",'Source'!$B:$B,$A160)</f>
        <v>162.43</v>
      </c>
      <c r="J160" s="8" t="n">
        <f aca="false">I160*$J$5</f>
        <v>205.174736842105</v>
      </c>
      <c r="K160" s="8" t="n">
        <f aca="false">J160-H160</f>
        <v>-247.845263157895</v>
      </c>
      <c r="L160" s="9" t="n">
        <f aca="false">IF(AND(H160=0,J160=0),0,IF(H160=0,"New",(J160-H160)/H160))</f>
        <v>-0.547095631887985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362</v>
      </c>
      <c r="B161" s="7" t="str">
        <f aca="false">IFERROR(INDEX('Source'!$C:$C,MATCH($A161,'Source'!$B:$B,0)),"")</f>
        <v>מגן קרסול שמאל SC35</v>
      </c>
      <c r="C161" s="8" t="n">
        <f aca="false">SUMIFS('Source'!$D:$D,'Source'!$A:$A,"101 - Factory customers",'Source'!$B:$B,$A161)</f>
        <v>3</v>
      </c>
      <c r="D161" s="8" t="n">
        <f aca="false">SUMIFS('Source'!$F:$F,'Source'!$A:$A,"101 - Factory customers",'Source'!$B:$B,$A161)</f>
        <v>0</v>
      </c>
      <c r="E161" s="8" t="n">
        <f aca="false">D161*$J$5</f>
        <v>0</v>
      </c>
      <c r="F161" s="8" t="n">
        <f aca="false">E161-C161</f>
        <v>-3</v>
      </c>
      <c r="G161" s="9" t="n">
        <f aca="false">IF(AND(C161=0,E161=0),0,IF(C161=0,"New",(E161-C161)/C161))</f>
        <v>-1</v>
      </c>
      <c r="H161" s="8" t="n">
        <f aca="false">SUMIFS('Source'!$E:$E,'Source'!$A:$A,"101 - Factory customers",'Source'!$B:$B,$A161)</f>
        <v>290.41</v>
      </c>
      <c r="I161" s="8" t="n">
        <f aca="false">SUMIFS('Source'!$G:$G,'Source'!$A:$A,"101 - Factory customers",'Source'!$B:$B,$A161)</f>
        <v>0</v>
      </c>
      <c r="J161" s="8" t="n">
        <f aca="false">I161*$J$5</f>
        <v>0</v>
      </c>
      <c r="K161" s="8" t="n">
        <f aca="false">J161-H161</f>
        <v>-290.41</v>
      </c>
      <c r="L161" s="9" t="n">
        <f aca="false">IF(AND(H161=0,J161=0),0,IF(H161=0,"New",(J161-H161)/H161))</f>
        <v>-1</v>
      </c>
      <c r="M161" s="7" t="str">
        <f aca="false">IF(AND(OR(C161&lt;&gt;0,H161&lt;&gt;0),D161=0,I161=0),"DROP",IF(AND(OR(D161&lt;&gt;0,I161&lt;&gt;0),C161=0,H161=0),"NEW",""))</f>
        <v>DROP</v>
      </c>
    </row>
    <row r="162" customFormat="false" ht="15" hidden="false" customHeight="false" outlineLevel="0" collapsed="false">
      <c r="A162" s="7" t="s">
        <v>193</v>
      </c>
      <c r="B162" s="7" t="str">
        <f aca="false">IFERROR(INDEX('Source'!$C:$C,MATCH($A162,'Source'!$B:$B,0)),"")</f>
        <v>מדרס מג'ל</v>
      </c>
      <c r="C162" s="8" t="n">
        <f aca="false">SUMIFS('Source'!$D:$D,'Source'!$A:$A,"101 - Factory customers",'Source'!$B:$B,$A162)</f>
        <v>174</v>
      </c>
      <c r="D162" s="8" t="n">
        <f aca="false">SUMIFS('Source'!$F:$F,'Source'!$A:$A,"101 - Factory customers",'Source'!$B:$B,$A162)</f>
        <v>2</v>
      </c>
      <c r="E162" s="8" t="n">
        <f aca="false">D162*$J$5</f>
        <v>2.52631578947368</v>
      </c>
      <c r="F162" s="8" t="n">
        <f aca="false">E162-C162</f>
        <v>-171.473684210526</v>
      </c>
      <c r="G162" s="9" t="n">
        <f aca="false">IF(AND(C162=0,E162=0),0,IF(C162=0,"New",(E162-C162)/C162))</f>
        <v>-0.985480943738657</v>
      </c>
      <c r="H162" s="8" t="n">
        <f aca="false">SUMIFS('Source'!$E:$E,'Source'!$A:$A,"101 - Factory customers",'Source'!$B:$B,$A162)</f>
        <v>355.54</v>
      </c>
      <c r="I162" s="8" t="n">
        <f aca="false">SUMIFS('Source'!$G:$G,'Source'!$A:$A,"101 - Factory customers",'Source'!$B:$B,$A162)</f>
        <v>71.21</v>
      </c>
      <c r="J162" s="8" t="n">
        <f aca="false">I162*$J$5</f>
        <v>89.9494736842105</v>
      </c>
      <c r="K162" s="8" t="n">
        <f aca="false">J162-H162</f>
        <v>-265.59052631579</v>
      </c>
      <c r="L162" s="9" t="n">
        <f aca="false">IF(AND(H162=0,J162=0),0,IF(H162=0,"New",(J162-H162)/H162))</f>
        <v>-0.747006036777267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284</v>
      </c>
      <c r="B163" s="7" t="str">
        <f aca="false">IFERROR(INDEX('Source'!$C:$C,MATCH($A163,'Source'!$B:$B,0)),"")</f>
        <v>רצועה לפיקה+כרית</v>
      </c>
      <c r="C163" s="8" t="n">
        <f aca="false">SUMIFS('Source'!$D:$D,'Source'!$A:$A,"101 - Factory customers",'Source'!$B:$B,$A163)</f>
        <v>0</v>
      </c>
      <c r="D163" s="8" t="n">
        <f aca="false">SUMIFS('Source'!$F:$F,'Source'!$A:$A,"101 - Factory customers",'Source'!$B:$B,$A163)</f>
        <v>3</v>
      </c>
      <c r="E163" s="8" t="n">
        <f aca="false">D163*$J$5</f>
        <v>3.78947368421053</v>
      </c>
      <c r="F163" s="8" t="n">
        <f aca="false">E163-C163</f>
        <v>3.78947368421053</v>
      </c>
      <c r="G163" s="9" t="str">
        <f aca="false">IF(AND(C163=0,E163=0),0,IF(C163=0,"New",(E163-C163)/C163))</f>
        <v>New</v>
      </c>
      <c r="H163" s="8" t="n">
        <f aca="false">SUMIFS('Source'!$E:$E,'Source'!$A:$A,"101 - Factory customers",'Source'!$B:$B,$A163)</f>
        <v>0</v>
      </c>
      <c r="I163" s="8" t="n">
        <f aca="false">SUMIFS('Source'!$G:$G,'Source'!$A:$A,"101 - Factory customers",'Source'!$B:$B,$A163)</f>
        <v>283.9</v>
      </c>
      <c r="J163" s="8" t="n">
        <f aca="false">I163*$J$5</f>
        <v>358.610526315789</v>
      </c>
      <c r="K163" s="8" t="n">
        <f aca="false">J163-H163</f>
        <v>358.610526315789</v>
      </c>
      <c r="L163" s="9" t="str">
        <f aca="false">IF(AND(H163=0,J163=0),0,IF(H163=0,"New",(J163-H163)/H163))</f>
        <v>New</v>
      </c>
      <c r="M163" s="7" t="str">
        <f aca="false">IF(AND(OR(C163&lt;&gt;0,H163&lt;&gt;0),D163=0,I163=0),"DROP",IF(AND(OR(D163&lt;&gt;0,I163&lt;&gt;0),C163=0,H163=0),"NEW",""))</f>
        <v>NEW</v>
      </c>
    </row>
    <row r="164" customFormat="false" ht="15" hidden="false" customHeight="false" outlineLevel="0" collapsed="false">
      <c r="A164" s="7" t="s">
        <v>378</v>
      </c>
      <c r="B164" s="7" t="str">
        <f aca="false">IFERROR(INDEX('Source'!$C:$C,MATCH($A164,'Source'!$B:$B,0)),"")</f>
        <v>חגורת בטן</v>
      </c>
      <c r="C164" s="8" t="n">
        <f aca="false">SUMIFS('Source'!$D:$D,'Source'!$A:$A,"101 - Factory customers",'Source'!$B:$B,$A164)</f>
        <v>3</v>
      </c>
      <c r="D164" s="8" t="n">
        <f aca="false">SUMIFS('Source'!$F:$F,'Source'!$A:$A,"101 - Factory customers",'Source'!$B:$B,$A164)</f>
        <v>0</v>
      </c>
      <c r="E164" s="8" t="n">
        <f aca="false">D164*$J$5</f>
        <v>0</v>
      </c>
      <c r="F164" s="8" t="n">
        <f aca="false">E164-C164</f>
        <v>-3</v>
      </c>
      <c r="G164" s="9" t="n">
        <f aca="false">IF(AND(C164=0,E164=0),0,IF(C164=0,"New",(E164-C164)/C164))</f>
        <v>-1</v>
      </c>
      <c r="H164" s="8" t="n">
        <f aca="false">SUMIFS('Source'!$E:$E,'Source'!$A:$A,"101 - Factory customers",'Source'!$B:$B,$A164)</f>
        <v>283.89</v>
      </c>
      <c r="I164" s="8" t="n">
        <f aca="false">SUMIFS('Source'!$G:$G,'Source'!$A:$A,"101 - Factory customers",'Source'!$B:$B,$A164)</f>
        <v>0</v>
      </c>
      <c r="J164" s="8" t="n">
        <f aca="false">I164*$J$5</f>
        <v>0</v>
      </c>
      <c r="K164" s="8" t="n">
        <f aca="false">J164-H164</f>
        <v>-283.89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279</v>
      </c>
      <c r="B165" s="7" t="str">
        <f aca="false">IFERROR(INDEX('Source'!$C:$C,MATCH($A165,'Source'!$B:$B,0)),"")</f>
        <v>מגן מרפק</v>
      </c>
      <c r="C165" s="8" t="n">
        <f aca="false">SUMIFS('Source'!$D:$D,'Source'!$A:$A,"101 - Factory customers",'Source'!$B:$B,$A165)</f>
        <v>15</v>
      </c>
      <c r="D165" s="8" t="n">
        <f aca="false">SUMIFS('Source'!$F:$F,'Source'!$A:$A,"101 - Factory customers",'Source'!$B:$B,$A165)</f>
        <v>7</v>
      </c>
      <c r="E165" s="8" t="n">
        <f aca="false">D165*$J$5</f>
        <v>8.84210526315789</v>
      </c>
      <c r="F165" s="8" t="n">
        <f aca="false">E165-C165</f>
        <v>-6.15789473684211</v>
      </c>
      <c r="G165" s="9" t="n">
        <f aca="false">IF(AND(C165=0,E165=0),0,IF(C165=0,"New",(E165-C165)/C165))</f>
        <v>-0.410526315789474</v>
      </c>
      <c r="H165" s="8" t="n">
        <f aca="false">SUMIFS('Source'!$E:$E,'Source'!$A:$A,"101 - Factory customers",'Source'!$B:$B,$A165)</f>
        <v>573.36</v>
      </c>
      <c r="I165" s="8" t="n">
        <f aca="false">SUMIFS('Source'!$G:$G,'Source'!$A:$A,"101 - Factory customers",'Source'!$B:$B,$A165)</f>
        <v>290.89</v>
      </c>
      <c r="J165" s="8" t="n">
        <f aca="false">I165*$J$5</f>
        <v>367.44</v>
      </c>
      <c r="K165" s="8" t="n">
        <f aca="false">J165-H165</f>
        <v>-205.92</v>
      </c>
      <c r="L165" s="9" t="n">
        <f aca="false">IF(AND(H165=0,J165=0),0,IF(H165=0,"New",(J165-H165)/H165))</f>
        <v>-0.359146086228548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702</v>
      </c>
      <c r="B166" s="7" t="str">
        <f aca="false">IFERROR(INDEX('Source'!$C:$C,MATCH($A166,'Source'!$B:$B,0)),"")</f>
        <v>תומך ברך גנושילד</v>
      </c>
      <c r="C166" s="8" t="n">
        <f aca="false">SUMIFS('Source'!$D:$D,'Source'!$A:$A,"101 - Factory customers",'Source'!$B:$B,$A166)</f>
        <v>1</v>
      </c>
      <c r="D166" s="8" t="n">
        <f aca="false">SUMIFS('Source'!$F:$F,'Source'!$A:$A,"101 - Factory customers",'Source'!$B:$B,$A166)</f>
        <v>1</v>
      </c>
      <c r="E166" s="8" t="n">
        <f aca="false">D166*$J$5</f>
        <v>1.26315789473684</v>
      </c>
      <c r="F166" s="8" t="n">
        <f aca="false">E166-C166</f>
        <v>0.263157894736842</v>
      </c>
      <c r="G166" s="9" t="n">
        <f aca="false">IF(AND(C166=0,E166=0),0,IF(C166=0,"New",(E166-C166)/C166))</f>
        <v>0.263157894736842</v>
      </c>
      <c r="H166" s="8" t="n">
        <f aca="false">SUMIFS('Source'!$E:$E,'Source'!$A:$A,"101 - Factory customers",'Source'!$B:$B,$A166)</f>
        <v>281.17</v>
      </c>
      <c r="I166" s="8" t="n">
        <f aca="false">SUMIFS('Source'!$G:$G,'Source'!$A:$A,"101 - Factory customers",'Source'!$B:$B,$A166)</f>
        <v>0.01</v>
      </c>
      <c r="J166" s="8" t="n">
        <f aca="false">I166*$J$5</f>
        <v>0.0126315789473684</v>
      </c>
      <c r="K166" s="8" t="n">
        <f aca="false">J166-H166</f>
        <v>-281.157368421053</v>
      </c>
      <c r="L166" s="9" t="n">
        <f aca="false">IF(AND(H166=0,J166=0),0,IF(H166=0,"New",(J166-H166)/H166))</f>
        <v>-0.999955074940615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372</v>
      </c>
      <c r="B167" s="7" t="str">
        <f aca="false">IFERROR(INDEX('Source'!$C:$C,MATCH($A167,'Source'!$B:$B,0)),"")</f>
        <v>מגן ברך SC422</v>
      </c>
      <c r="C167" s="8" t="n">
        <f aca="false">SUMIFS('Source'!$D:$D,'Source'!$A:$A,"101 - Factory customers",'Source'!$B:$B,$A167)</f>
        <v>0</v>
      </c>
      <c r="D167" s="8" t="n">
        <f aca="false">SUMIFS('Source'!$F:$F,'Source'!$A:$A,"101 - Factory customers",'Source'!$B:$B,$A167)</f>
        <v>2</v>
      </c>
      <c r="E167" s="8" t="n">
        <f aca="false">D167*$J$5</f>
        <v>2.52631578947368</v>
      </c>
      <c r="F167" s="8" t="n">
        <f aca="false">E167-C167</f>
        <v>2.52631578947368</v>
      </c>
      <c r="G167" s="9" t="str">
        <f aca="false">IF(AND(C167=0,E167=0),0,IF(C167=0,"New",(E167-C167)/C167))</f>
        <v>New</v>
      </c>
      <c r="H167" s="8" t="n">
        <f aca="false">SUMIFS('Source'!$E:$E,'Source'!$A:$A,"101 - Factory customers",'Source'!$B:$B,$A167)</f>
        <v>0</v>
      </c>
      <c r="I167" s="8" t="n">
        <f aca="false">SUMIFS('Source'!$G:$G,'Source'!$A:$A,"101 - Factory customers",'Source'!$B:$B,$A167)</f>
        <v>281.15</v>
      </c>
      <c r="J167" s="8" t="n">
        <f aca="false">I167*$J$5</f>
        <v>355.136842105263</v>
      </c>
      <c r="K167" s="8" t="n">
        <f aca="false">J167-H167</f>
        <v>355.136842105263</v>
      </c>
      <c r="L167" s="9" t="str">
        <f aca="false">IF(AND(H167=0,J167=0),0,IF(H167=0,"New",(J167-H167)/H167))</f>
        <v>New</v>
      </c>
      <c r="M167" s="7" t="str">
        <f aca="false">IF(AND(OR(C167&lt;&gt;0,H167&lt;&gt;0),D167=0,I167=0),"DROP",IF(AND(OR(D167&lt;&gt;0,I167&lt;&gt;0),C167=0,H167=0),"NEW",""))</f>
        <v>NEW</v>
      </c>
    </row>
    <row r="168" customFormat="false" ht="15" hidden="false" customHeight="false" outlineLevel="0" collapsed="false">
      <c r="A168" s="7" t="s">
        <v>782</v>
      </c>
      <c r="B168" s="7" t="str">
        <f aca="false">IFERROR(INDEX('Source'!$C:$C,MATCH($A168,'Source'!$B:$B,0)),"")</f>
        <v>חגורת צלעות לאשה</v>
      </c>
      <c r="C168" s="8" t="n">
        <f aca="false">SUMIFS('Source'!$D:$D,'Source'!$A:$A,"101 - Factory customers",'Source'!$B:$B,$A168)</f>
        <v>2</v>
      </c>
      <c r="D168" s="8" t="n">
        <f aca="false">SUMIFS('Source'!$F:$F,'Source'!$A:$A,"101 - Factory customers",'Source'!$B:$B,$A168)</f>
        <v>0</v>
      </c>
      <c r="E168" s="8" t="n">
        <f aca="false">D168*$J$5</f>
        <v>0</v>
      </c>
      <c r="F168" s="8" t="n">
        <f aca="false">E168-C168</f>
        <v>-2</v>
      </c>
      <c r="G168" s="9" t="n">
        <f aca="false">IF(AND(C168=0,E168=0),0,IF(C168=0,"New",(E168-C168)/C168))</f>
        <v>-1</v>
      </c>
      <c r="H168" s="8" t="n">
        <f aca="false">SUMIFS('Source'!$E:$E,'Source'!$A:$A,"101 - Factory customers",'Source'!$B:$B,$A168)</f>
        <v>281.14</v>
      </c>
      <c r="I168" s="8" t="n">
        <f aca="false">SUMIFS('Source'!$G:$G,'Source'!$A:$A,"101 - Factory customers",'Source'!$B:$B,$A168)</f>
        <v>0</v>
      </c>
      <c r="J168" s="8" t="n">
        <f aca="false">I168*$J$5</f>
        <v>0</v>
      </c>
      <c r="K168" s="8" t="n">
        <f aca="false">J168-H168</f>
        <v>-281.14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339</v>
      </c>
      <c r="B169" s="7" t="str">
        <f aca="false">IFERROR(INDEX('Source'!$C:$C,MATCH($A169,'Source'!$B:$B,0)),"")</f>
        <v>ח.בטן 25 ס'מ</v>
      </c>
      <c r="C169" s="8" t="n">
        <f aca="false">SUMIFS('Source'!$D:$D,'Source'!$A:$A,"101 - Factory customers",'Source'!$B:$B,$A169)</f>
        <v>3</v>
      </c>
      <c r="D169" s="8" t="n">
        <f aca="false">SUMIFS('Source'!$F:$F,'Source'!$A:$A,"101 - Factory customers",'Source'!$B:$B,$A169)</f>
        <v>0</v>
      </c>
      <c r="E169" s="8" t="n">
        <f aca="false">D169*$J$5</f>
        <v>0</v>
      </c>
      <c r="F169" s="8" t="n">
        <f aca="false">E169-C169</f>
        <v>-3</v>
      </c>
      <c r="G169" s="9" t="n">
        <f aca="false">IF(AND(C169=0,E169=0),0,IF(C169=0,"New",(E169-C169)/C169))</f>
        <v>-1</v>
      </c>
      <c r="H169" s="8" t="n">
        <f aca="false">SUMIFS('Source'!$E:$E,'Source'!$A:$A,"101 - Factory customers",'Source'!$B:$B,$A169)</f>
        <v>280.1</v>
      </c>
      <c r="I169" s="8" t="n">
        <f aca="false">SUMIFS('Source'!$G:$G,'Source'!$A:$A,"101 - Factory customers",'Source'!$B:$B,$A169)</f>
        <v>0</v>
      </c>
      <c r="J169" s="8" t="n">
        <f aca="false">I169*$J$5</f>
        <v>0</v>
      </c>
      <c r="K169" s="8" t="n">
        <f aca="false">J169-H169</f>
        <v>-280.1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706</v>
      </c>
      <c r="B170" s="7" t="str">
        <f aca="false">IFERROR(INDEX('Source'!$C:$C,MATCH($A170,'Source'!$B:$B,0)),"")</f>
        <v>חגורת שבר לצד שמאל</v>
      </c>
      <c r="C170" s="8" t="n">
        <f aca="false">SUMIFS('Source'!$D:$D,'Source'!$A:$A,"101 - Factory customers",'Source'!$B:$B,$A170)</f>
        <v>2</v>
      </c>
      <c r="D170" s="8" t="n">
        <f aca="false">SUMIFS('Source'!$F:$F,'Source'!$A:$A,"101 - Factory customers",'Source'!$B:$B,$A170)</f>
        <v>0</v>
      </c>
      <c r="E170" s="8" t="n">
        <f aca="false">D170*$J$5</f>
        <v>0</v>
      </c>
      <c r="F170" s="8" t="n">
        <f aca="false">E170-C170</f>
        <v>-2</v>
      </c>
      <c r="G170" s="9" t="n">
        <f aca="false">IF(AND(C170=0,E170=0),0,IF(C170=0,"New",(E170-C170)/C170))</f>
        <v>-1</v>
      </c>
      <c r="H170" s="8" t="n">
        <f aca="false">SUMIFS('Source'!$E:$E,'Source'!$A:$A,"101 - Factory customers",'Source'!$B:$B,$A170)</f>
        <v>280.01</v>
      </c>
      <c r="I170" s="8" t="n">
        <f aca="false">SUMIFS('Source'!$G:$G,'Source'!$A:$A,"101 - Factory customers",'Source'!$B:$B,$A170)</f>
        <v>0</v>
      </c>
      <c r="J170" s="8" t="n">
        <f aca="false">I170*$J$5</f>
        <v>0</v>
      </c>
      <c r="K170" s="8" t="n">
        <f aca="false">J170-H170</f>
        <v>-280.01</v>
      </c>
      <c r="L170" s="9" t="n">
        <f aca="false">IF(AND(H170=0,J170=0),0,IF(H170=0,"New",(J170-H170)/H170))</f>
        <v>-1</v>
      </c>
      <c r="M170" s="7" t="str">
        <f aca="false">IF(AND(OR(C170&lt;&gt;0,H170&lt;&gt;0),D170=0,I170=0),"DROP",IF(AND(OR(D170&lt;&gt;0,I170&lt;&gt;0),C170=0,H170=0),"NEW",""))</f>
        <v>DROP</v>
      </c>
    </row>
    <row r="171" customFormat="false" ht="15" hidden="false" customHeight="false" outlineLevel="0" collapsed="false">
      <c r="A171" s="7" t="s">
        <v>343</v>
      </c>
      <c r="B171" s="7" t="str">
        <f aca="false">IFERROR(INDEX('Source'!$C:$C,MATCH($A171,'Source'!$B:$B,0)),"")</f>
        <v>גרבי נוחות קיץ שחור</v>
      </c>
      <c r="C171" s="8" t="n">
        <f aca="false">SUMIFS('Source'!$D:$D,'Source'!$A:$A,"101 - Factory customers",'Source'!$B:$B,$A171)</f>
        <v>10</v>
      </c>
      <c r="D171" s="8" t="n">
        <f aca="false">SUMIFS('Source'!$F:$F,'Source'!$A:$A,"101 - Factory customers",'Source'!$B:$B,$A171)</f>
        <v>0</v>
      </c>
      <c r="E171" s="8" t="n">
        <f aca="false">D171*$J$5</f>
        <v>0</v>
      </c>
      <c r="F171" s="8" t="n">
        <f aca="false">E171-C171</f>
        <v>-10</v>
      </c>
      <c r="G171" s="9" t="n">
        <f aca="false">IF(AND(C171=0,E171=0),0,IF(C171=0,"New",(E171-C171)/C171))</f>
        <v>-1</v>
      </c>
      <c r="H171" s="8" t="n">
        <f aca="false">SUMIFS('Source'!$E:$E,'Source'!$A:$A,"101 - Factory customers",'Source'!$B:$B,$A171)</f>
        <v>275.4</v>
      </c>
      <c r="I171" s="8" t="n">
        <f aca="false">SUMIFS('Source'!$G:$G,'Source'!$A:$A,"101 - Factory customers",'Source'!$B:$B,$A171)</f>
        <v>0</v>
      </c>
      <c r="J171" s="8" t="n">
        <f aca="false">I171*$J$5</f>
        <v>0</v>
      </c>
      <c r="K171" s="8" t="n">
        <f aca="false">J171-H171</f>
        <v>-275.4</v>
      </c>
      <c r="L171" s="9" t="n">
        <f aca="false">IF(AND(H171=0,J171=0),0,IF(H171=0,"New",(J171-H171)/H171))</f>
        <v>-1</v>
      </c>
      <c r="M171" s="7" t="str">
        <f aca="false">IF(AND(OR(C171&lt;&gt;0,H171&lt;&gt;0),D171=0,I171=0),"DROP",IF(AND(OR(D171&lt;&gt;0,I171&lt;&gt;0),C171=0,H171=0),"NEW",""))</f>
        <v>DROP</v>
      </c>
    </row>
    <row r="172" customFormat="false" ht="15" hidden="false" customHeight="false" outlineLevel="0" collapsed="false">
      <c r="A172" s="7" t="s">
        <v>302</v>
      </c>
      <c r="B172" s="7" t="str">
        <f aca="false">IFERROR(INDEX('Source'!$C:$C,MATCH($A172,'Source'!$B:$B,0)),"")</f>
        <v>מיישר בוהן</v>
      </c>
      <c r="C172" s="8" t="n">
        <f aca="false">SUMIFS('Source'!$D:$D,'Source'!$A:$A,"101 - Factory customers",'Source'!$B:$B,$A172)</f>
        <v>13</v>
      </c>
      <c r="D172" s="8" t="n">
        <f aca="false">SUMIFS('Source'!$F:$F,'Source'!$A:$A,"101 - Factory customers",'Source'!$B:$B,$A172)</f>
        <v>0</v>
      </c>
      <c r="E172" s="8" t="n">
        <f aca="false">D172*$J$5</f>
        <v>0</v>
      </c>
      <c r="F172" s="8" t="n">
        <f aca="false">E172-C172</f>
        <v>-13</v>
      </c>
      <c r="G172" s="9" t="n">
        <f aca="false">IF(AND(C172=0,E172=0),0,IF(C172=0,"New",(E172-C172)/C172))</f>
        <v>-1</v>
      </c>
      <c r="H172" s="8" t="n">
        <f aca="false">SUMIFS('Source'!$E:$E,'Source'!$A:$A,"101 - Factory customers",'Source'!$B:$B,$A172)</f>
        <v>273.58</v>
      </c>
      <c r="I172" s="8" t="n">
        <f aca="false">SUMIFS('Source'!$G:$G,'Source'!$A:$A,"101 - Factory customers",'Source'!$B:$B,$A172)</f>
        <v>0</v>
      </c>
      <c r="J172" s="8" t="n">
        <f aca="false">I172*$J$5</f>
        <v>0</v>
      </c>
      <c r="K172" s="8" t="n">
        <f aca="false">J172-H172</f>
        <v>-273.58</v>
      </c>
      <c r="L172" s="9" t="n">
        <f aca="false">IF(AND(H172=0,J172=0),0,IF(H172=0,"New",(J172-H172)/H172))</f>
        <v>-1</v>
      </c>
      <c r="M172" s="7" t="str">
        <f aca="false">IF(AND(OR(C172&lt;&gt;0,H172&lt;&gt;0),D172=0,I172=0),"DROP",IF(AND(OR(D172&lt;&gt;0,I172&lt;&gt;0),C172=0,H172=0),"NEW",""))</f>
        <v>DROP</v>
      </c>
    </row>
    <row r="173" customFormat="false" ht="15" hidden="false" customHeight="false" outlineLevel="0" collapsed="false">
      <c r="A173" s="7" t="s">
        <v>84</v>
      </c>
      <c r="B173" s="7" t="str">
        <f aca="false">IFERROR(INDEX('Source'!$C:$C,MATCH($A173,'Source'!$B:$B,0)),"")</f>
        <v>חבק יד אגודלי ימ</v>
      </c>
      <c r="C173" s="8" t="n">
        <f aca="false">SUMIFS('Source'!$D:$D,'Source'!$A:$A,"101 - Factory customers",'Source'!$B:$B,$A173)</f>
        <v>5</v>
      </c>
      <c r="D173" s="8" t="n">
        <f aca="false">SUMIFS('Source'!$F:$F,'Source'!$A:$A,"101 - Factory customers",'Source'!$B:$B,$A173)</f>
        <v>0</v>
      </c>
      <c r="E173" s="8" t="n">
        <f aca="false">D173*$J$5</f>
        <v>0</v>
      </c>
      <c r="F173" s="8" t="n">
        <f aca="false">E173-C173</f>
        <v>-5</v>
      </c>
      <c r="G173" s="9" t="n">
        <f aca="false">IF(AND(C173=0,E173=0),0,IF(C173=0,"New",(E173-C173)/C173))</f>
        <v>-1</v>
      </c>
      <c r="H173" s="8" t="n">
        <f aca="false">SUMIFS('Source'!$E:$E,'Source'!$A:$A,"101 - Factory customers",'Source'!$B:$B,$A173)</f>
        <v>271.94</v>
      </c>
      <c r="I173" s="8" t="n">
        <f aca="false">SUMIFS('Source'!$G:$G,'Source'!$A:$A,"101 - Factory customers",'Source'!$B:$B,$A173)</f>
        <v>0</v>
      </c>
      <c r="J173" s="8" t="n">
        <f aca="false">I173*$J$5</f>
        <v>0</v>
      </c>
      <c r="K173" s="8" t="n">
        <f aca="false">J173-H173</f>
        <v>-271.94</v>
      </c>
      <c r="L173" s="9" t="n">
        <f aca="false">IF(AND(H173=0,J173=0),0,IF(H173=0,"New",(J173-H173)/H173))</f>
        <v>-1</v>
      </c>
      <c r="M173" s="7" t="str">
        <f aca="false">IF(AND(OR(C173&lt;&gt;0,H173&lt;&gt;0),D173=0,I173=0),"DROP",IF(AND(OR(D173&lt;&gt;0,I173&lt;&gt;0),C173=0,H173=0),"NEW",""))</f>
        <v>DROP</v>
      </c>
    </row>
    <row r="174" customFormat="false" ht="15" hidden="false" customHeight="false" outlineLevel="0" collapsed="false">
      <c r="A174" s="7" t="s">
        <v>386</v>
      </c>
      <c r="B174" s="7" t="str">
        <f aca="false">IFERROR(INDEX('Source'!$C:$C,MATCH($A174,'Source'!$B:$B,0)),"")</f>
        <v>חגורה למנותחי בטן</v>
      </c>
      <c r="C174" s="8" t="n">
        <f aca="false">SUMIFS('Source'!$D:$D,'Source'!$A:$A,"101 - Factory customers",'Source'!$B:$B,$A174)</f>
        <v>0</v>
      </c>
      <c r="D174" s="8" t="n">
        <f aca="false">SUMIFS('Source'!$F:$F,'Source'!$A:$A,"101 - Factory customers",'Source'!$B:$B,$A174)</f>
        <v>2</v>
      </c>
      <c r="E174" s="8" t="n">
        <f aca="false">D174*$J$5</f>
        <v>2.52631578947368</v>
      </c>
      <c r="F174" s="8" t="n">
        <f aca="false">E174-C174</f>
        <v>2.52631578947368</v>
      </c>
      <c r="G174" s="9" t="str">
        <f aca="false">IF(AND(C174=0,E174=0),0,IF(C174=0,"New",(E174-C174)/C174))</f>
        <v>New</v>
      </c>
      <c r="H174" s="8" t="n">
        <f aca="false">SUMIFS('Source'!$E:$E,'Source'!$A:$A,"101 - Factory customers",'Source'!$B:$B,$A174)</f>
        <v>0</v>
      </c>
      <c r="I174" s="8" t="n">
        <f aca="false">SUMIFS('Source'!$G:$G,'Source'!$A:$A,"101 - Factory customers",'Source'!$B:$B,$A174)</f>
        <v>271.77</v>
      </c>
      <c r="J174" s="8" t="n">
        <f aca="false">I174*$J$5</f>
        <v>343.288421052632</v>
      </c>
      <c r="K174" s="8" t="n">
        <f aca="false">J174-H174</f>
        <v>343.288421052632</v>
      </c>
      <c r="L174" s="9" t="str">
        <f aca="false">IF(AND(H174=0,J174=0),0,IF(H174=0,"New",(J174-H174)/H174))</f>
        <v>New</v>
      </c>
      <c r="M174" s="7" t="str">
        <f aca="false">IF(AND(OR(C174&lt;&gt;0,H174&lt;&gt;0),D174=0,I174=0),"DROP",IF(AND(OR(D174&lt;&gt;0,I174&lt;&gt;0),C174=0,H174=0),"NEW",""))</f>
        <v>NEW</v>
      </c>
    </row>
    <row r="175" customFormat="false" ht="15" hidden="false" customHeight="false" outlineLevel="0" collapsed="false">
      <c r="A175" s="7" t="s">
        <v>846</v>
      </c>
      <c r="B175" s="7" t="str">
        <f aca="false">IFERROR(INDEX('Source'!$C:$C,MATCH($A175,'Source'!$B:$B,0)),"")</f>
        <v>מיצב כתפיים</v>
      </c>
      <c r="C175" s="8" t="n">
        <f aca="false">SUMIFS('Source'!$D:$D,'Source'!$A:$A,"101 - Factory customers",'Source'!$B:$B,$A175)</f>
        <v>0</v>
      </c>
      <c r="D175" s="8" t="n">
        <f aca="false">SUMIFS('Source'!$F:$F,'Source'!$A:$A,"101 - Factory customers",'Source'!$B:$B,$A175)</f>
        <v>2</v>
      </c>
      <c r="E175" s="8" t="n">
        <f aca="false">D175*$J$5</f>
        <v>2.52631578947368</v>
      </c>
      <c r="F175" s="8" t="n">
        <f aca="false">E175-C175</f>
        <v>2.52631578947368</v>
      </c>
      <c r="G175" s="9" t="str">
        <f aca="false">IF(AND(C175=0,E175=0),0,IF(C175=0,"New",(E175-C175)/C175))</f>
        <v>New</v>
      </c>
      <c r="H175" s="8" t="n">
        <f aca="false">SUMIFS('Source'!$E:$E,'Source'!$A:$A,"101 - Factory customers",'Source'!$B:$B,$A175)</f>
        <v>0</v>
      </c>
      <c r="I175" s="8" t="n">
        <f aca="false">SUMIFS('Source'!$G:$G,'Source'!$A:$A,"101 - Factory customers",'Source'!$B:$B,$A175)</f>
        <v>259.99</v>
      </c>
      <c r="J175" s="8" t="n">
        <f aca="false">I175*$J$5</f>
        <v>328.408421052632</v>
      </c>
      <c r="K175" s="8" t="n">
        <f aca="false">J175-H175</f>
        <v>328.408421052632</v>
      </c>
      <c r="L175" s="9" t="str">
        <f aca="false">IF(AND(H175=0,J175=0),0,IF(H175=0,"New",(J175-H175)/H175))</f>
        <v>New</v>
      </c>
      <c r="M175" s="7" t="str">
        <f aca="false">IF(AND(OR(C175&lt;&gt;0,H175&lt;&gt;0),D175=0,I175=0),"DROP",IF(AND(OR(D175&lt;&gt;0,I175&lt;&gt;0),C175=0,H175=0),"NEW",""))</f>
        <v>NEW</v>
      </c>
    </row>
    <row r="176" customFormat="false" ht="15" hidden="false" customHeight="false" outlineLevel="0" collapsed="false">
      <c r="A176" s="7" t="s">
        <v>197</v>
      </c>
      <c r="B176" s="7" t="str">
        <f aca="false">IFERROR(INDEX('Source'!$C:$C,MATCH($A176,'Source'!$B:$B,0)),"")</f>
        <v>קוצץ ציפורניים</v>
      </c>
      <c r="C176" s="8" t="n">
        <f aca="false">SUMIFS('Source'!$D:$D,'Source'!$A:$A,"101 - Factory customers",'Source'!$B:$B,$A176)</f>
        <v>19</v>
      </c>
      <c r="D176" s="8" t="n">
        <f aca="false">SUMIFS('Source'!$F:$F,'Source'!$A:$A,"101 - Factory customers",'Source'!$B:$B,$A176)</f>
        <v>1</v>
      </c>
      <c r="E176" s="8" t="n">
        <f aca="false">D176*$J$5</f>
        <v>1.26315789473684</v>
      </c>
      <c r="F176" s="8" t="n">
        <f aca="false">E176-C176</f>
        <v>-17.7368421052632</v>
      </c>
      <c r="G176" s="9" t="n">
        <f aca="false">IF(AND(C176=0,E176=0),0,IF(C176=0,"New",(E176-C176)/C176))</f>
        <v>-0.933518005540166</v>
      </c>
      <c r="H176" s="8" t="n">
        <f aca="false">SUMIFS('Source'!$E:$E,'Source'!$A:$A,"101 - Factory customers",'Source'!$B:$B,$A176)</f>
        <v>273.44</v>
      </c>
      <c r="I176" s="8" t="n">
        <f aca="false">SUMIFS('Source'!$G:$G,'Source'!$A:$A,"101 - Factory customers",'Source'!$B:$B,$A176)</f>
        <v>14.48</v>
      </c>
      <c r="J176" s="8" t="n">
        <f aca="false">I176*$J$5</f>
        <v>18.2905263157895</v>
      </c>
      <c r="K176" s="8" t="n">
        <f aca="false">J176-H176</f>
        <v>-255.149473684211</v>
      </c>
      <c r="L176" s="9" t="n">
        <f aca="false">IF(AND(H176=0,J176=0),0,IF(H176=0,"New",(J176-H176)/H176))</f>
        <v>-0.933109543900711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414</v>
      </c>
      <c r="B177" s="7" t="str">
        <f aca="false">IFERROR(INDEX('Source'!$C:$C,MATCH($A177,'Source'!$B:$B,0)),"")</f>
        <v>מגן ברך ארוך עם כרית סיליקון</v>
      </c>
      <c r="C177" s="8" t="n">
        <f aca="false">SUMIFS('Source'!$D:$D,'Source'!$A:$A,"101 - Factory customers",'Source'!$B:$B,$A177)</f>
        <v>2</v>
      </c>
      <c r="D177" s="8" t="n">
        <f aca="false">SUMIFS('Source'!$F:$F,'Source'!$A:$A,"101 - Factory customers",'Source'!$B:$B,$A177)</f>
        <v>0</v>
      </c>
      <c r="E177" s="8" t="n">
        <f aca="false">D177*$J$5</f>
        <v>0</v>
      </c>
      <c r="F177" s="8" t="n">
        <f aca="false">E177-C177</f>
        <v>-2</v>
      </c>
      <c r="G177" s="9" t="n">
        <f aca="false">IF(AND(C177=0,E177=0),0,IF(C177=0,"New",(E177-C177)/C177))</f>
        <v>-1</v>
      </c>
      <c r="H177" s="8" t="n">
        <f aca="false">SUMIFS('Source'!$E:$E,'Source'!$A:$A,"101 - Factory customers",'Source'!$B:$B,$A177)</f>
        <v>256</v>
      </c>
      <c r="I177" s="8" t="n">
        <f aca="false">SUMIFS('Source'!$G:$G,'Source'!$A:$A,"101 - Factory customers",'Source'!$B:$B,$A177)</f>
        <v>0</v>
      </c>
      <c r="J177" s="8" t="n">
        <f aca="false">I177*$J$5</f>
        <v>0</v>
      </c>
      <c r="K177" s="8" t="n">
        <f aca="false">J177-H177</f>
        <v>-256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476</v>
      </c>
      <c r="B178" s="7" t="str">
        <f aca="false">IFERROR(INDEX('Source'!$C:$C,MATCH($A178,'Source'!$B:$B,0)),"")</f>
        <v>רפידה אורטופדית</v>
      </c>
      <c r="C178" s="8" t="n">
        <f aca="false">SUMIFS('Source'!$D:$D,'Source'!$A:$A,"101 - Factory customers",'Source'!$B:$B,$A178)</f>
        <v>0</v>
      </c>
      <c r="D178" s="8" t="n">
        <f aca="false">SUMIFS('Source'!$F:$F,'Source'!$A:$A,"101 - Factory customers",'Source'!$B:$B,$A178)</f>
        <v>6</v>
      </c>
      <c r="E178" s="8" t="n">
        <f aca="false">D178*$J$5</f>
        <v>7.57894736842105</v>
      </c>
      <c r="F178" s="8" t="n">
        <f aca="false">E178-C178</f>
        <v>7.57894736842105</v>
      </c>
      <c r="G178" s="9" t="str">
        <f aca="false">IF(AND(C178=0,E178=0),0,IF(C178=0,"New",(E178-C178)/C178))</f>
        <v>New</v>
      </c>
      <c r="H178" s="8" t="n">
        <f aca="false">SUMIFS('Source'!$E:$E,'Source'!$A:$A,"101 - Factory customers",'Source'!$B:$B,$A178)</f>
        <v>0</v>
      </c>
      <c r="I178" s="8" t="n">
        <f aca="false">SUMIFS('Source'!$G:$G,'Source'!$A:$A,"101 - Factory customers",'Source'!$B:$B,$A178)</f>
        <v>255.64</v>
      </c>
      <c r="J178" s="8" t="n">
        <f aca="false">I178*$J$5</f>
        <v>322.913684210526</v>
      </c>
      <c r="K178" s="8" t="n">
        <f aca="false">J178-H178</f>
        <v>322.913684210526</v>
      </c>
      <c r="L178" s="9" t="str">
        <f aca="false">IF(AND(H178=0,J178=0),0,IF(H178=0,"New",(J178-H178)/H178))</f>
        <v>New</v>
      </c>
      <c r="M178" s="7" t="str">
        <f aca="false">IF(AND(OR(C178&lt;&gt;0,H178&lt;&gt;0),D178=0,I178=0),"DROP",IF(AND(OR(D178&lt;&gt;0,I178&lt;&gt;0),C178=0,H178=0),"NEW",""))</f>
        <v>NEW</v>
      </c>
    </row>
    <row r="179" customFormat="false" ht="15" hidden="false" customHeight="false" outlineLevel="0" collapsed="false">
      <c r="A179" s="7" t="s">
        <v>876</v>
      </c>
      <c r="B179" s="7" t="str">
        <f aca="false">IFERROR(INDEX('Source'!$C:$C,MATCH($A179,'Source'!$B:$B,0)),"")</f>
        <v>מגן ברך מוצלב+מוט</v>
      </c>
      <c r="C179" s="8" t="n">
        <f aca="false">SUMIFS('Source'!$D:$D,'Source'!$A:$A,"101 - Factory customers",'Source'!$B:$B,$A179)</f>
        <v>2</v>
      </c>
      <c r="D179" s="8" t="n">
        <f aca="false">SUMIFS('Source'!$F:$F,'Source'!$A:$A,"101 - Factory customers",'Source'!$B:$B,$A179)</f>
        <v>0</v>
      </c>
      <c r="E179" s="8" t="n">
        <f aca="false">D179*$J$5</f>
        <v>0</v>
      </c>
      <c r="F179" s="8" t="n">
        <f aca="false">E179-C179</f>
        <v>-2</v>
      </c>
      <c r="G179" s="9" t="n">
        <f aca="false">IF(AND(C179=0,E179=0),0,IF(C179=0,"New",(E179-C179)/C179))</f>
        <v>-1</v>
      </c>
      <c r="H179" s="8" t="n">
        <f aca="false">SUMIFS('Source'!$E:$E,'Source'!$A:$A,"101 - Factory customers",'Source'!$B:$B,$A179)</f>
        <v>255.18</v>
      </c>
      <c r="I179" s="8" t="n">
        <f aca="false">SUMIFS('Source'!$G:$G,'Source'!$A:$A,"101 - Factory customers",'Source'!$B:$B,$A179)</f>
        <v>0</v>
      </c>
      <c r="J179" s="8" t="n">
        <f aca="false">I179*$J$5</f>
        <v>0</v>
      </c>
      <c r="K179" s="8" t="n">
        <f aca="false">J179-H179</f>
        <v>-255.18</v>
      </c>
      <c r="L179" s="9" t="n">
        <f aca="false">IF(AND(H179=0,J179=0),0,IF(H179=0,"New",(J179-H179)/H179))</f>
        <v>-1</v>
      </c>
      <c r="M179" s="7" t="str">
        <f aca="false">IF(AND(OR(C179&lt;&gt;0,H179&lt;&gt;0),D179=0,I179=0),"DROP",IF(AND(OR(D179&lt;&gt;0,I179&lt;&gt;0),C179=0,H179=0),"NEW",""))</f>
        <v>DROP</v>
      </c>
    </row>
    <row r="180" customFormat="false" ht="15" hidden="false" customHeight="false" outlineLevel="0" collapsed="false">
      <c r="A180" s="7" t="s">
        <v>161</v>
      </c>
      <c r="B180" s="7" t="str">
        <f aca="false">IFERROR(INDEX('Source'!$C:$C,MATCH($A180,'Source'!$B:$B,0)),"")</f>
        <v>חגורת קיבוע לכתף</v>
      </c>
      <c r="C180" s="8" t="n">
        <f aca="false">SUMIFS('Source'!$D:$D,'Source'!$A:$A,"101 - Factory customers",'Source'!$B:$B,$A180)</f>
        <v>2</v>
      </c>
      <c r="D180" s="8" t="n">
        <f aca="false">SUMIFS('Source'!$F:$F,'Source'!$A:$A,"101 - Factory customers",'Source'!$B:$B,$A180)</f>
        <v>0</v>
      </c>
      <c r="E180" s="8" t="n">
        <f aca="false">D180*$J$5</f>
        <v>0</v>
      </c>
      <c r="F180" s="8" t="n">
        <f aca="false">E180-C180</f>
        <v>-2</v>
      </c>
      <c r="G180" s="9" t="n">
        <f aca="false">IF(AND(C180=0,E180=0),0,IF(C180=0,"New",(E180-C180)/C180))</f>
        <v>-1</v>
      </c>
      <c r="H180" s="8" t="n">
        <f aca="false">SUMIFS('Source'!$E:$E,'Source'!$A:$A,"101 - Factory customers",'Source'!$B:$B,$A180)</f>
        <v>254.01</v>
      </c>
      <c r="I180" s="8" t="n">
        <f aca="false">SUMIFS('Source'!$G:$G,'Source'!$A:$A,"101 - Factory customers",'Source'!$B:$B,$A180)</f>
        <v>0</v>
      </c>
      <c r="J180" s="8" t="n">
        <f aca="false">I180*$J$5</f>
        <v>0</v>
      </c>
      <c r="K180" s="8" t="n">
        <f aca="false">J180-H180</f>
        <v>-254.01</v>
      </c>
      <c r="L180" s="9" t="n">
        <f aca="false">IF(AND(H180=0,J180=0),0,IF(H180=0,"New",(J180-H180)/H180))</f>
        <v>-1</v>
      </c>
      <c r="M180" s="7" t="str">
        <f aca="false">IF(AND(OR(C180&lt;&gt;0,H180&lt;&gt;0),D180=0,I180=0),"DROP",IF(AND(OR(D180&lt;&gt;0,I180&lt;&gt;0),C180=0,H180=0),"NEW",""))</f>
        <v>DROP</v>
      </c>
    </row>
    <row r="181" customFormat="false" ht="15" hidden="false" customHeight="false" outlineLevel="0" collapsed="false">
      <c r="A181" s="7" t="s">
        <v>142</v>
      </c>
      <c r="B181" s="7" t="str">
        <f aca="false">IFERROR(INDEX('Source'!$C:$C,MATCH($A181,'Source'!$B:$B,0)),"")</f>
        <v>קינזיולוגי טייפ</v>
      </c>
      <c r="C181" s="8" t="n">
        <f aca="false">SUMIFS('Source'!$D:$D,'Source'!$A:$A,"101 - Factory customers",'Source'!$B:$B,$A181)</f>
        <v>5</v>
      </c>
      <c r="D181" s="8" t="n">
        <f aca="false">SUMIFS('Source'!$F:$F,'Source'!$A:$A,"101 - Factory customers",'Source'!$B:$B,$A181)</f>
        <v>0</v>
      </c>
      <c r="E181" s="8" t="n">
        <f aca="false">D181*$J$5</f>
        <v>0</v>
      </c>
      <c r="F181" s="8" t="n">
        <f aca="false">E181-C181</f>
        <v>-5</v>
      </c>
      <c r="G181" s="9" t="n">
        <f aca="false">IF(AND(C181=0,E181=0),0,IF(C181=0,"New",(E181-C181)/C181))</f>
        <v>-1</v>
      </c>
      <c r="H181" s="8" t="n">
        <f aca="false">SUMIFS('Source'!$E:$E,'Source'!$A:$A,"101 - Factory customers",'Source'!$B:$B,$A181)</f>
        <v>252.25</v>
      </c>
      <c r="I181" s="8" t="n">
        <f aca="false">SUMIFS('Source'!$G:$G,'Source'!$A:$A,"101 - Factory customers",'Source'!$B:$B,$A181)</f>
        <v>0</v>
      </c>
      <c r="J181" s="8" t="n">
        <f aca="false">I181*$J$5</f>
        <v>0</v>
      </c>
      <c r="K181" s="8" t="n">
        <f aca="false">J181-H181</f>
        <v>-252.25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532</v>
      </c>
      <c r="B182" s="7" t="str">
        <f aca="false">IFERROR(INDEX('Source'!$C:$C,MATCH($A182,'Source'!$B:$B,0)),"")</f>
        <v>חגורה מגנטית</v>
      </c>
      <c r="C182" s="8" t="n">
        <f aca="false">SUMIFS('Source'!$D:$D,'Source'!$A:$A,"101 - Factory customers",'Source'!$B:$B,$A182)</f>
        <v>0</v>
      </c>
      <c r="D182" s="8" t="n">
        <f aca="false">SUMIFS('Source'!$F:$F,'Source'!$A:$A,"101 - Factory customers",'Source'!$B:$B,$A182)</f>
        <v>1</v>
      </c>
      <c r="E182" s="8" t="n">
        <f aca="false">D182*$J$5</f>
        <v>1.26315789473684</v>
      </c>
      <c r="F182" s="8" t="n">
        <f aca="false">E182-C182</f>
        <v>1.26315789473684</v>
      </c>
      <c r="G182" s="9" t="str">
        <f aca="false">IF(AND(C182=0,E182=0),0,IF(C182=0,"New",(E182-C182)/C182))</f>
        <v>New</v>
      </c>
      <c r="H182" s="8" t="n">
        <f aca="false">SUMIFS('Source'!$E:$E,'Source'!$A:$A,"101 - Factory customers",'Source'!$B:$B,$A182)</f>
        <v>0</v>
      </c>
      <c r="I182" s="8" t="n">
        <f aca="false">SUMIFS('Source'!$G:$G,'Source'!$A:$A,"101 - Factory customers",'Source'!$B:$B,$A182)</f>
        <v>251.47</v>
      </c>
      <c r="J182" s="8" t="n">
        <f aca="false">I182*$J$5</f>
        <v>317.646315789474</v>
      </c>
      <c r="K182" s="8" t="n">
        <f aca="false">J182-H182</f>
        <v>317.646315789474</v>
      </c>
      <c r="L182" s="9" t="str">
        <f aca="false">IF(AND(H182=0,J182=0),0,IF(H182=0,"New",(J182-H182)/H182))</f>
        <v>New</v>
      </c>
      <c r="M182" s="7" t="str">
        <f aca="false">IF(AND(OR(C182&lt;&gt;0,H182&lt;&gt;0),D182=0,I182=0),"DROP",IF(AND(OR(D182&lt;&gt;0,I182&lt;&gt;0),C182=0,H182=0),"NEW",""))</f>
        <v>NEW</v>
      </c>
    </row>
    <row r="183" customFormat="false" ht="15" hidden="false" customHeight="false" outlineLevel="0" collapsed="false">
      <c r="A183" s="7" t="s">
        <v>96</v>
      </c>
      <c r="B183" s="7" t="str">
        <f aca="false">IFERROR(INDEX('Source'!$C:$C,MATCH($A183,'Source'!$B:$B,0)),"")</f>
        <v>מגן יד</v>
      </c>
      <c r="C183" s="8" t="n">
        <f aca="false">SUMIFS('Source'!$D:$D,'Source'!$A:$A,"101 - Factory customers",'Source'!$B:$B,$A183)</f>
        <v>7</v>
      </c>
      <c r="D183" s="8" t="n">
        <f aca="false">SUMIFS('Source'!$F:$F,'Source'!$A:$A,"101 - Factory customers",'Source'!$B:$B,$A183)</f>
        <v>0</v>
      </c>
      <c r="E183" s="8" t="n">
        <f aca="false">D183*$J$5</f>
        <v>0</v>
      </c>
      <c r="F183" s="8" t="n">
        <f aca="false">E183-C183</f>
        <v>-7</v>
      </c>
      <c r="G183" s="9" t="n">
        <f aca="false">IF(AND(C183=0,E183=0),0,IF(C183=0,"New",(E183-C183)/C183))</f>
        <v>-1</v>
      </c>
      <c r="H183" s="8" t="n">
        <f aca="false">SUMIFS('Source'!$E:$E,'Source'!$A:$A,"101 - Factory customers",'Source'!$B:$B,$A183)</f>
        <v>250.32</v>
      </c>
      <c r="I183" s="8" t="n">
        <f aca="false">SUMIFS('Source'!$G:$G,'Source'!$A:$A,"101 - Factory customers",'Source'!$B:$B,$A183)</f>
        <v>0</v>
      </c>
      <c r="J183" s="8" t="n">
        <f aca="false">I183*$J$5</f>
        <v>0</v>
      </c>
      <c r="K183" s="8" t="n">
        <f aca="false">J183-H183</f>
        <v>-250.32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224</v>
      </c>
      <c r="B184" s="7" t="str">
        <f aca="false">IFERROR(INDEX('Source'!$C:$C,MATCH($A184,'Source'!$B:$B,0)),"")</f>
        <v>צוארון ספוגי</v>
      </c>
      <c r="C184" s="8" t="n">
        <f aca="false">SUMIFS('Source'!$D:$D,'Source'!$A:$A,"101 - Factory customers",'Source'!$B:$B,$A184)</f>
        <v>5</v>
      </c>
      <c r="D184" s="8" t="n">
        <f aca="false">SUMIFS('Source'!$F:$F,'Source'!$A:$A,"101 - Factory customers",'Source'!$B:$B,$A184)</f>
        <v>0</v>
      </c>
      <c r="E184" s="8" t="n">
        <f aca="false">D184*$J$5</f>
        <v>0</v>
      </c>
      <c r="F184" s="8" t="n">
        <f aca="false">E184-C184</f>
        <v>-5</v>
      </c>
      <c r="G184" s="9" t="n">
        <f aca="false">IF(AND(C184=0,E184=0),0,IF(C184=0,"New",(E184-C184)/C184))</f>
        <v>-1</v>
      </c>
      <c r="H184" s="8" t="n">
        <f aca="false">SUMIFS('Source'!$E:$E,'Source'!$A:$A,"101 - Factory customers",'Source'!$B:$B,$A184)</f>
        <v>248.17</v>
      </c>
      <c r="I184" s="8" t="n">
        <f aca="false">SUMIFS('Source'!$G:$G,'Source'!$A:$A,"101 - Factory customers",'Source'!$B:$B,$A184)</f>
        <v>0</v>
      </c>
      <c r="J184" s="8" t="n">
        <f aca="false">I184*$J$5</f>
        <v>0</v>
      </c>
      <c r="K184" s="8" t="n">
        <f aca="false">J184-H184</f>
        <v>-248.17</v>
      </c>
      <c r="L184" s="9" t="n">
        <f aca="false">IF(AND(H184=0,J184=0),0,IF(H184=0,"New",(J184-H184)/H184))</f>
        <v>-1</v>
      </c>
      <c r="M184" s="7" t="str">
        <f aca="false">IF(AND(OR(C184&lt;&gt;0,H184&lt;&gt;0),D184=0,I184=0),"DROP",IF(AND(OR(D184&lt;&gt;0,I184&lt;&gt;0),C184=0,H184=0),"NEW",""))</f>
        <v>DROP</v>
      </c>
    </row>
    <row r="185" customFormat="false" ht="15" hidden="false" customHeight="false" outlineLevel="0" collapsed="false">
      <c r="A185" s="7" t="s">
        <v>774</v>
      </c>
      <c r="B185" s="7" t="str">
        <f aca="false">IFERROR(INDEX('Source'!$C:$C,MATCH($A185,'Source'!$B:$B,0)),"")</f>
        <v>חגורת גב</v>
      </c>
      <c r="C185" s="8" t="n">
        <f aca="false">SUMIFS('Source'!$D:$D,'Source'!$A:$A,"101 - Factory customers",'Source'!$B:$B,$A185)</f>
        <v>0</v>
      </c>
      <c r="D185" s="8" t="n">
        <f aca="false">SUMIFS('Source'!$F:$F,'Source'!$A:$A,"101 - Factory customers",'Source'!$B:$B,$A185)</f>
        <v>-1</v>
      </c>
      <c r="E185" s="8" t="n">
        <f aca="false">D185*$J$5</f>
        <v>-1.26315789473684</v>
      </c>
      <c r="F185" s="8" t="n">
        <f aca="false">E185-C185</f>
        <v>-1.26315789473684</v>
      </c>
      <c r="G185" s="9" t="str">
        <f aca="false">IF(AND(C185=0,E185=0),0,IF(C185=0,"New",(E185-C185)/C185))</f>
        <v>New</v>
      </c>
      <c r="H185" s="8" t="n">
        <f aca="false">SUMIFS('Source'!$E:$E,'Source'!$A:$A,"101 - Factory customers",'Source'!$B:$B,$A185)</f>
        <v>0</v>
      </c>
      <c r="I185" s="8" t="n">
        <f aca="false">SUMIFS('Source'!$G:$G,'Source'!$A:$A,"101 - Factory customers",'Source'!$B:$B,$A185)</f>
        <v>-246.04</v>
      </c>
      <c r="J185" s="8" t="n">
        <f aca="false">I185*$J$5</f>
        <v>-310.787368421053</v>
      </c>
      <c r="K185" s="8" t="n">
        <f aca="false">J185-H185</f>
        <v>-310.787368421053</v>
      </c>
      <c r="L185" s="9" t="str">
        <f aca="false">IF(AND(H185=0,J185=0),0,IF(H185=0,"New",(J185-H185)/H185))</f>
        <v>New</v>
      </c>
      <c r="M185" s="7" t="str">
        <f aca="false">IF(AND(OR(C185&lt;&gt;0,H185&lt;&gt;0),D185=0,I185=0),"DROP",IF(AND(OR(D185&lt;&gt;0,I185&lt;&gt;0),C185=0,H185=0),"NEW",""))</f>
        <v>NEW</v>
      </c>
    </row>
    <row r="186" customFormat="false" ht="15" hidden="false" customHeight="false" outlineLevel="0" collapsed="false">
      <c r="A186" s="7" t="s">
        <v>101</v>
      </c>
      <c r="B186" s="7" t="str">
        <f aca="false">IFERROR(INDEX('Source'!$C:$C,MATCH($A186,'Source'!$B:$B,0)),"")</f>
        <v>מגן ברך חום</v>
      </c>
      <c r="C186" s="8" t="n">
        <f aca="false">SUMIFS('Source'!$D:$D,'Source'!$A:$A,"101 - Factory customers",'Source'!$B:$B,$A186)</f>
        <v>8</v>
      </c>
      <c r="D186" s="8" t="n">
        <f aca="false">SUMIFS('Source'!$F:$F,'Source'!$A:$A,"101 - Factory customers",'Source'!$B:$B,$A186)</f>
        <v>0</v>
      </c>
      <c r="E186" s="8" t="n">
        <f aca="false">D186*$J$5</f>
        <v>0</v>
      </c>
      <c r="F186" s="8" t="n">
        <f aca="false">E186-C186</f>
        <v>-8</v>
      </c>
      <c r="G186" s="9" t="n">
        <f aca="false">IF(AND(C186=0,E186=0),0,IF(C186=0,"New",(E186-C186)/C186))</f>
        <v>-1</v>
      </c>
      <c r="H186" s="8" t="n">
        <f aca="false">SUMIFS('Source'!$E:$E,'Source'!$A:$A,"101 - Factory customers",'Source'!$B:$B,$A186)</f>
        <v>245.99</v>
      </c>
      <c r="I186" s="8" t="n">
        <f aca="false">SUMIFS('Source'!$G:$G,'Source'!$A:$A,"101 - Factory customers",'Source'!$B:$B,$A186)</f>
        <v>0</v>
      </c>
      <c r="J186" s="8" t="n">
        <f aca="false">I186*$J$5</f>
        <v>0</v>
      </c>
      <c r="K186" s="8" t="n">
        <f aca="false">J186-H186</f>
        <v>-245.99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155</v>
      </c>
      <c r="B187" s="7" t="str">
        <f aca="false">IFERROR(INDEX('Source'!$C:$C,MATCH($A187,'Source'!$B:$B,0)),"")</f>
        <v>מתלה רשת לזרוע שחור 85B</v>
      </c>
      <c r="C187" s="8" t="n">
        <f aca="false">SUMIFS('Source'!$D:$D,'Source'!$A:$A,"101 - Factory customers",'Source'!$B:$B,$A187)</f>
        <v>5</v>
      </c>
      <c r="D187" s="8" t="n">
        <f aca="false">SUMIFS('Source'!$F:$F,'Source'!$A:$A,"101 - Factory customers",'Source'!$B:$B,$A187)</f>
        <v>0</v>
      </c>
      <c r="E187" s="8" t="n">
        <f aca="false">D187*$J$5</f>
        <v>0</v>
      </c>
      <c r="F187" s="8" t="n">
        <f aca="false">E187-C187</f>
        <v>-5</v>
      </c>
      <c r="G187" s="9" t="n">
        <f aca="false">IF(AND(C187=0,E187=0),0,IF(C187=0,"New",(E187-C187)/C187))</f>
        <v>-1</v>
      </c>
      <c r="H187" s="8" t="n">
        <f aca="false">SUMIFS('Source'!$E:$E,'Source'!$A:$A,"101 - Factory customers",'Source'!$B:$B,$A187)</f>
        <v>253.15</v>
      </c>
      <c r="I187" s="8" t="n">
        <f aca="false">SUMIFS('Source'!$G:$G,'Source'!$A:$A,"101 - Factory customers",'Source'!$B:$B,$A187)</f>
        <v>7.67</v>
      </c>
      <c r="J187" s="8" t="n">
        <f aca="false">I187*$J$5</f>
        <v>9.68842105263158</v>
      </c>
      <c r="K187" s="8" t="n">
        <f aca="false">J187-H187</f>
        <v>-243.461578947368</v>
      </c>
      <c r="L187" s="9" t="n">
        <f aca="false">IF(AND(H187=0,J187=0),0,IF(H187=0,"New",(J187-H187)/H187))</f>
        <v>-0.961728536232939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432</v>
      </c>
      <c r="B188" s="7" t="str">
        <f aca="false">IFERROR(INDEX('Source'!$C:$C,MATCH($A188,'Source'!$B:$B,0)),"")</f>
        <v>מ.ברךגנוסיל+כ .</v>
      </c>
      <c r="C188" s="8" t="n">
        <f aca="false">SUMIFS('Source'!$D:$D,'Source'!$A:$A,"101 - Factory customers",'Source'!$B:$B,$A188)</f>
        <v>1</v>
      </c>
      <c r="D188" s="8" t="n">
        <f aca="false">SUMIFS('Source'!$F:$F,'Source'!$A:$A,"101 - Factory customers",'Source'!$B:$B,$A188)</f>
        <v>0</v>
      </c>
      <c r="E188" s="8" t="n">
        <f aca="false">D188*$J$5</f>
        <v>0</v>
      </c>
      <c r="F188" s="8" t="n">
        <f aca="false">E188-C188</f>
        <v>-1</v>
      </c>
      <c r="G188" s="9" t="n">
        <f aca="false">IF(AND(C188=0,E188=0),0,IF(C188=0,"New",(E188-C188)/C188))</f>
        <v>-1</v>
      </c>
      <c r="H188" s="8" t="n">
        <f aca="false">SUMIFS('Source'!$E:$E,'Source'!$A:$A,"101 - Factory customers",'Source'!$B:$B,$A188)</f>
        <v>237.23</v>
      </c>
      <c r="I188" s="8" t="n">
        <f aca="false">SUMIFS('Source'!$G:$G,'Source'!$A:$A,"101 - Factory customers",'Source'!$B:$B,$A188)</f>
        <v>0</v>
      </c>
      <c r="J188" s="8" t="n">
        <f aca="false">I188*$J$5</f>
        <v>0</v>
      </c>
      <c r="K188" s="8" t="n">
        <f aca="false">J188-H188</f>
        <v>-237.23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206</v>
      </c>
      <c r="B189" s="7" t="str">
        <f aca="false">IFERROR(INDEX('Source'!$C:$C,MATCH($A189,'Source'!$B:$B,0)),"")</f>
        <v>חגורת גב אפורה</v>
      </c>
      <c r="C189" s="8" t="n">
        <f aca="false">SUMIFS('Source'!$D:$D,'Source'!$A:$A,"101 - Factory customers",'Source'!$B:$B,$A189)</f>
        <v>0</v>
      </c>
      <c r="D189" s="8" t="n">
        <f aca="false">SUMIFS('Source'!$F:$F,'Source'!$A:$A,"101 - Factory customers",'Source'!$B:$B,$A189)</f>
        <v>3</v>
      </c>
      <c r="E189" s="8" t="n">
        <f aca="false">D189*$J$5</f>
        <v>3.78947368421053</v>
      </c>
      <c r="F189" s="8" t="n">
        <f aca="false">E189-C189</f>
        <v>3.78947368421053</v>
      </c>
      <c r="G189" s="9" t="str">
        <f aca="false">IF(AND(C189=0,E189=0),0,IF(C189=0,"New",(E189-C189)/C189))</f>
        <v>New</v>
      </c>
      <c r="H189" s="8" t="n">
        <f aca="false">SUMIFS('Source'!$E:$E,'Source'!$A:$A,"101 - Factory customers",'Source'!$B:$B,$A189)</f>
        <v>0</v>
      </c>
      <c r="I189" s="8" t="n">
        <f aca="false">SUMIFS('Source'!$G:$G,'Source'!$A:$A,"101 - Factory customers",'Source'!$B:$B,$A189)</f>
        <v>234.28</v>
      </c>
      <c r="J189" s="8" t="n">
        <f aca="false">I189*$J$5</f>
        <v>295.932631578947</v>
      </c>
      <c r="K189" s="8" t="n">
        <f aca="false">J189-H189</f>
        <v>295.932631578947</v>
      </c>
      <c r="L189" s="9" t="str">
        <f aca="false">IF(AND(H189=0,J189=0),0,IF(H189=0,"New",(J189-H189)/H189))</f>
        <v>New</v>
      </c>
      <c r="M189" s="7" t="str">
        <f aca="false">IF(AND(OR(C189&lt;&gt;0,H189&lt;&gt;0),D189=0,I189=0),"DROP",IF(AND(OR(D189&lt;&gt;0,I189&lt;&gt;0),C189=0,H189=0),"NEW",""))</f>
        <v>NEW</v>
      </c>
    </row>
    <row r="190" customFormat="false" ht="15" hidden="false" customHeight="false" outlineLevel="0" collapsed="false">
      <c r="A190" s="7" t="s">
        <v>86</v>
      </c>
      <c r="B190" s="7" t="str">
        <f aca="false">IFERROR(INDEX('Source'!$C:$C,MATCH($A190,'Source'!$B:$B,0)),"")</f>
        <v>חגורת גב אפורה</v>
      </c>
      <c r="C190" s="8" t="n">
        <f aca="false">SUMIFS('Source'!$D:$D,'Source'!$A:$A,"101 - Factory customers",'Source'!$B:$B,$A190)</f>
        <v>0</v>
      </c>
      <c r="D190" s="8" t="n">
        <f aca="false">SUMIFS('Source'!$F:$F,'Source'!$A:$A,"101 - Factory customers",'Source'!$B:$B,$A190)</f>
        <v>3</v>
      </c>
      <c r="E190" s="8" t="n">
        <f aca="false">D190*$J$5</f>
        <v>3.78947368421053</v>
      </c>
      <c r="F190" s="8" t="n">
        <f aca="false">E190-C190</f>
        <v>3.78947368421053</v>
      </c>
      <c r="G190" s="9" t="str">
        <f aca="false">IF(AND(C190=0,E190=0),0,IF(C190=0,"New",(E190-C190)/C190))</f>
        <v>New</v>
      </c>
      <c r="H190" s="8" t="n">
        <f aca="false">SUMIFS('Source'!$E:$E,'Source'!$A:$A,"101 - Factory customers",'Source'!$B:$B,$A190)</f>
        <v>0</v>
      </c>
      <c r="I190" s="8" t="n">
        <f aca="false">SUMIFS('Source'!$G:$G,'Source'!$A:$A,"101 - Factory customers",'Source'!$B:$B,$A190)</f>
        <v>234.28</v>
      </c>
      <c r="J190" s="8" t="n">
        <f aca="false">I190*$J$5</f>
        <v>295.932631578947</v>
      </c>
      <c r="K190" s="8" t="n">
        <f aca="false">J190-H190</f>
        <v>295.932631578947</v>
      </c>
      <c r="L190" s="9" t="str">
        <f aca="false">IF(AND(H190=0,J190=0),0,IF(H190=0,"New",(J190-H190)/H190))</f>
        <v>New</v>
      </c>
      <c r="M190" s="7" t="str">
        <f aca="false">IF(AND(OR(C190&lt;&gt;0,H190&lt;&gt;0),D190=0,I190=0),"DROP",IF(AND(OR(D190&lt;&gt;0,I190&lt;&gt;0),C190=0,H190=0),"NEW",""))</f>
        <v>NEW</v>
      </c>
    </row>
    <row r="191" customFormat="false" ht="15" hidden="false" customHeight="false" outlineLevel="0" collapsed="false">
      <c r="A191" s="7" t="s">
        <v>88</v>
      </c>
      <c r="B191" s="7" t="str">
        <f aca="false">IFERROR(INDEX('Source'!$C:$C,MATCH($A191,'Source'!$B:$B,0)),"")</f>
        <v>חגורת גב אפורה</v>
      </c>
      <c r="C191" s="8" t="n">
        <f aca="false">SUMIFS('Source'!$D:$D,'Source'!$A:$A,"101 - Factory customers",'Source'!$B:$B,$A191)</f>
        <v>0</v>
      </c>
      <c r="D191" s="8" t="n">
        <f aca="false">SUMIFS('Source'!$F:$F,'Source'!$A:$A,"101 - Factory customers",'Source'!$B:$B,$A191)</f>
        <v>3</v>
      </c>
      <c r="E191" s="8" t="n">
        <f aca="false">D191*$J$5</f>
        <v>3.78947368421053</v>
      </c>
      <c r="F191" s="8" t="n">
        <f aca="false">E191-C191</f>
        <v>3.78947368421053</v>
      </c>
      <c r="G191" s="9" t="str">
        <f aca="false">IF(AND(C191=0,E191=0),0,IF(C191=0,"New",(E191-C191)/C191))</f>
        <v>New</v>
      </c>
      <c r="H191" s="8" t="n">
        <f aca="false">SUMIFS('Source'!$E:$E,'Source'!$A:$A,"101 - Factory customers",'Source'!$B:$B,$A191)</f>
        <v>0</v>
      </c>
      <c r="I191" s="8" t="n">
        <f aca="false">SUMIFS('Source'!$G:$G,'Source'!$A:$A,"101 - Factory customers",'Source'!$B:$B,$A191)</f>
        <v>234.28</v>
      </c>
      <c r="J191" s="8" t="n">
        <f aca="false">I191*$J$5</f>
        <v>295.932631578947</v>
      </c>
      <c r="K191" s="8" t="n">
        <f aca="false">J191-H191</f>
        <v>295.932631578947</v>
      </c>
      <c r="L191" s="9" t="str">
        <f aca="false">IF(AND(H191=0,J191=0),0,IF(H191=0,"New",(J191-H191)/H191))</f>
        <v>New</v>
      </c>
      <c r="M191" s="7" t="str">
        <f aca="false">IF(AND(OR(C191&lt;&gt;0,H191&lt;&gt;0),D191=0,I191=0),"DROP",IF(AND(OR(D191&lt;&gt;0,I191&lt;&gt;0),C191=0,H191=0),"NEW",""))</f>
        <v>NEW</v>
      </c>
    </row>
    <row r="192" customFormat="false" ht="15" hidden="false" customHeight="false" outlineLevel="0" collapsed="false">
      <c r="A192" s="7" t="s">
        <v>176</v>
      </c>
      <c r="B192" s="7" t="str">
        <f aca="false">IFERROR(INDEX('Source'!$C:$C,MATCH($A192,'Source'!$B:$B,0)),"")</f>
        <v>מתלה רשת לזרוע שחור 85B</v>
      </c>
      <c r="C192" s="8" t="n">
        <f aca="false">SUMIFS('Source'!$D:$D,'Source'!$A:$A,"101 - Factory customers",'Source'!$B:$B,$A192)</f>
        <v>7</v>
      </c>
      <c r="D192" s="8" t="n">
        <f aca="false">SUMIFS('Source'!$F:$F,'Source'!$A:$A,"101 - Factory customers",'Source'!$B:$B,$A192)</f>
        <v>3</v>
      </c>
      <c r="E192" s="8" t="n">
        <f aca="false">D192*$J$5</f>
        <v>3.78947368421053</v>
      </c>
      <c r="F192" s="8" t="n">
        <f aca="false">E192-C192</f>
        <v>-3.21052631578947</v>
      </c>
      <c r="G192" s="9" t="n">
        <f aca="false">IF(AND(C192=0,E192=0),0,IF(C192=0,"New",(E192-C192)/C192))</f>
        <v>-0.458646616541353</v>
      </c>
      <c r="H192" s="8" t="n">
        <f aca="false">SUMIFS('Source'!$E:$E,'Source'!$A:$A,"101 - Factory customers",'Source'!$B:$B,$A192)</f>
        <v>388.07</v>
      </c>
      <c r="I192" s="8" t="n">
        <f aca="false">SUMIFS('Source'!$G:$G,'Source'!$A:$A,"101 - Factory customers",'Source'!$B:$B,$A192)</f>
        <v>154.67</v>
      </c>
      <c r="J192" s="8" t="n">
        <f aca="false">I192*$J$5</f>
        <v>195.372631578947</v>
      </c>
      <c r="K192" s="8" t="n">
        <f aca="false">J192-H192</f>
        <v>-192.697368421053</v>
      </c>
      <c r="L192" s="9" t="n">
        <f aca="false">IF(AND(H192=0,J192=0),0,IF(H192=0,"New",(J192-H192)/H192))</f>
        <v>-0.49655311779074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264</v>
      </c>
      <c r="B193" s="7" t="str">
        <f aca="false">IFERROR(INDEX('Source'!$C:$C,MATCH($A193,'Source'!$B:$B,0)),"")</f>
        <v>טבעת אלסטית מסי</v>
      </c>
      <c r="C193" s="8" t="n">
        <f aca="false">SUMIFS('Source'!$D:$D,'Source'!$A:$A,"101 - Factory customers",'Source'!$B:$B,$A193)</f>
        <v>24</v>
      </c>
      <c r="D193" s="8" t="n">
        <f aca="false">SUMIFS('Source'!$F:$F,'Source'!$A:$A,"101 - Factory customers",'Source'!$B:$B,$A193)</f>
        <v>7</v>
      </c>
      <c r="E193" s="8" t="n">
        <f aca="false">D193*$J$5</f>
        <v>8.84210526315789</v>
      </c>
      <c r="F193" s="8" t="n">
        <f aca="false">E193-C193</f>
        <v>-15.1578947368421</v>
      </c>
      <c r="G193" s="9" t="n">
        <f aca="false">IF(AND(C193=0,E193=0),0,IF(C193=0,"New",(E193-C193)/C193))</f>
        <v>-0.631578947368421</v>
      </c>
      <c r="H193" s="8" t="n">
        <f aca="false">SUMIFS('Source'!$E:$E,'Source'!$A:$A,"101 - Factory customers",'Source'!$B:$B,$A193)</f>
        <v>320.13</v>
      </c>
      <c r="I193" s="8" t="n">
        <f aca="false">SUMIFS('Source'!$G:$G,'Source'!$A:$A,"101 - Factory customers",'Source'!$B:$B,$A193)</f>
        <v>86.91</v>
      </c>
      <c r="J193" s="8" t="n">
        <f aca="false">I193*$J$5</f>
        <v>109.781052631579</v>
      </c>
      <c r="K193" s="8" t="n">
        <f aca="false">J193-H193</f>
        <v>-210.348947368421</v>
      </c>
      <c r="L193" s="9" t="n">
        <f aca="false">IF(AND(H193=0,J193=0),0,IF(H193=0,"New",(J193-H193)/H193))</f>
        <v>-0.657073524407025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877</v>
      </c>
      <c r="B194" s="7" t="str">
        <f aca="false">IFERROR(INDEX('Source'!$C:$C,MATCH($A194,'Source'!$B:$B,0)),"")</f>
        <v>חגורת לומבו-סקרל</v>
      </c>
      <c r="C194" s="8" t="n">
        <f aca="false">SUMIFS('Source'!$D:$D,'Source'!$A:$A,"101 - Factory customers",'Source'!$B:$B,$A194)</f>
        <v>1</v>
      </c>
      <c r="D194" s="8" t="n">
        <f aca="false">SUMIFS('Source'!$F:$F,'Source'!$A:$A,"101 - Factory customers",'Source'!$B:$B,$A194)</f>
        <v>0</v>
      </c>
      <c r="E194" s="8" t="n">
        <f aca="false">D194*$J$5</f>
        <v>0</v>
      </c>
      <c r="F194" s="8" t="n">
        <f aca="false">E194-C194</f>
        <v>-1</v>
      </c>
      <c r="G194" s="9" t="n">
        <f aca="false">IF(AND(C194=0,E194=0),0,IF(C194=0,"New",(E194-C194)/C194))</f>
        <v>-1</v>
      </c>
      <c r="H194" s="8" t="n">
        <f aca="false">SUMIFS('Source'!$E:$E,'Source'!$A:$A,"101 - Factory customers",'Source'!$B:$B,$A194)</f>
        <v>231.97</v>
      </c>
      <c r="I194" s="8" t="n">
        <f aca="false">SUMIFS('Source'!$G:$G,'Source'!$A:$A,"101 - Factory customers",'Source'!$B:$B,$A194)</f>
        <v>0</v>
      </c>
      <c r="J194" s="8" t="n">
        <f aca="false">I194*$J$5</f>
        <v>0</v>
      </c>
      <c r="K194" s="8" t="n">
        <f aca="false">J194-H194</f>
        <v>-231.97</v>
      </c>
      <c r="L194" s="9" t="n">
        <f aca="false">IF(AND(H194=0,J194=0),0,IF(H194=0,"New",(J194-H194)/H194))</f>
        <v>-1</v>
      </c>
      <c r="M194" s="7" t="str">
        <f aca="false">IF(AND(OR(C194&lt;&gt;0,H194&lt;&gt;0),D194=0,I194=0),"DROP",IF(AND(OR(D194&lt;&gt;0,I194&lt;&gt;0),C194=0,H194=0),"NEW",""))</f>
        <v>DROP</v>
      </c>
    </row>
    <row r="195" customFormat="false" ht="15" hidden="false" customHeight="false" outlineLevel="0" collapsed="false">
      <c r="A195" s="7" t="s">
        <v>293</v>
      </c>
      <c r="B195" s="7" t="str">
        <f aca="false">IFERROR(INDEX('Source'!$C:$C,MATCH($A195,'Source'!$B:$B,0)),"")</f>
        <v>מישר כתפיים רחב+תמיכה לבית השח</v>
      </c>
      <c r="C195" s="8" t="n">
        <f aca="false">SUMIFS('Source'!$D:$D,'Source'!$A:$A,"101 - Factory customers",'Source'!$B:$B,$A195)</f>
        <v>2</v>
      </c>
      <c r="D195" s="8" t="n">
        <f aca="false">SUMIFS('Source'!$F:$F,'Source'!$A:$A,"101 - Factory customers",'Source'!$B:$B,$A195)</f>
        <v>1</v>
      </c>
      <c r="E195" s="8" t="n">
        <f aca="false">D195*$J$5</f>
        <v>1.26315789473684</v>
      </c>
      <c r="F195" s="8" t="n">
        <f aca="false">E195-C195</f>
        <v>-0.736842105263158</v>
      </c>
      <c r="G195" s="9" t="n">
        <f aca="false">IF(AND(C195=0,E195=0),0,IF(C195=0,"New",(E195-C195)/C195))</f>
        <v>-0.368421052631579</v>
      </c>
      <c r="H195" s="8" t="n">
        <f aca="false">SUMIFS('Source'!$E:$E,'Source'!$A:$A,"101 - Factory customers",'Source'!$B:$B,$A195)</f>
        <v>421.76</v>
      </c>
      <c r="I195" s="8" t="n">
        <f aca="false">SUMIFS('Source'!$G:$G,'Source'!$A:$A,"101 - Factory customers",'Source'!$B:$B,$A195)</f>
        <v>190.63</v>
      </c>
      <c r="J195" s="8" t="n">
        <f aca="false">I195*$J$5</f>
        <v>240.795789473684</v>
      </c>
      <c r="K195" s="8" t="n">
        <f aca="false">J195-H195</f>
        <v>-180.964210526316</v>
      </c>
      <c r="L195" s="9" t="n">
        <f aca="false">IF(AND(H195=0,J195=0),0,IF(H195=0,"New",(J195-H195)/H195))</f>
        <v>-0.429069163804808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817</v>
      </c>
      <c r="B196" s="7" t="str">
        <f aca="false">IFERROR(INDEX('Source'!$C:$C,MATCH($A196,'Source'!$B:$B,0)),"")</f>
        <v>רצועה לפטלה עם כרית סיליקון</v>
      </c>
      <c r="C196" s="8" t="n">
        <f aca="false">SUMIFS('Source'!$D:$D,'Source'!$A:$A,"101 - Factory customers",'Source'!$B:$B,$A196)</f>
        <v>2</v>
      </c>
      <c r="D196" s="8" t="n">
        <f aca="false">SUMIFS('Source'!$F:$F,'Source'!$A:$A,"101 - Factory customers",'Source'!$B:$B,$A196)</f>
        <v>1</v>
      </c>
      <c r="E196" s="8" t="n">
        <f aca="false">D196*$J$5</f>
        <v>1.26315789473684</v>
      </c>
      <c r="F196" s="8" t="n">
        <f aca="false">E196-C196</f>
        <v>-0.736842105263158</v>
      </c>
      <c r="G196" s="9" t="n">
        <f aca="false">IF(AND(C196=0,E196=0),0,IF(C196=0,"New",(E196-C196)/C196))</f>
        <v>-0.368421052631579</v>
      </c>
      <c r="H196" s="8" t="n">
        <f aca="false">SUMIFS('Source'!$E:$E,'Source'!$A:$A,"101 - Factory customers",'Source'!$B:$B,$A196)</f>
        <v>227.36</v>
      </c>
      <c r="I196" s="8" t="n">
        <f aca="false">SUMIFS('Source'!$G:$G,'Source'!$A:$A,"101 - Factory customers",'Source'!$B:$B,$A196)</f>
        <v>0.01</v>
      </c>
      <c r="J196" s="8" t="n">
        <f aca="false">I196*$J$5</f>
        <v>0.0126315789473684</v>
      </c>
      <c r="K196" s="8" t="n">
        <f aca="false">J196-H196</f>
        <v>-227.347368421053</v>
      </c>
      <c r="L196" s="9" t="n">
        <f aca="false">IF(AND(H196=0,J196=0),0,IF(H196=0,"New",(J196-H196)/H196))</f>
        <v>-0.999944442386755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167</v>
      </c>
      <c r="B197" s="7" t="str">
        <f aca="false">IFERROR(INDEX('Source'!$C:$C,MATCH($A197,'Source'!$B:$B,0)),"")</f>
        <v>מגן ברך ארוך</v>
      </c>
      <c r="C197" s="8" t="n">
        <f aca="false">SUMIFS('Source'!$D:$D,'Source'!$A:$A,"101 - Factory customers",'Source'!$B:$B,$A197)</f>
        <v>0</v>
      </c>
      <c r="D197" s="8" t="n">
        <f aca="false">SUMIFS('Source'!$F:$F,'Source'!$A:$A,"101 - Factory customers",'Source'!$B:$B,$A197)</f>
        <v>6</v>
      </c>
      <c r="E197" s="8" t="n">
        <f aca="false">D197*$J$5</f>
        <v>7.57894736842105</v>
      </c>
      <c r="F197" s="8" t="n">
        <f aca="false">E197-C197</f>
        <v>7.57894736842105</v>
      </c>
      <c r="G197" s="9" t="str">
        <f aca="false">IF(AND(C197=0,E197=0),0,IF(C197=0,"New",(E197-C197)/C197))</f>
        <v>New</v>
      </c>
      <c r="H197" s="8" t="n">
        <f aca="false">SUMIFS('Source'!$E:$E,'Source'!$A:$A,"101 - Factory customers",'Source'!$B:$B,$A197)</f>
        <v>0</v>
      </c>
      <c r="I197" s="8" t="n">
        <f aca="false">SUMIFS('Source'!$G:$G,'Source'!$A:$A,"101 - Factory customers",'Source'!$B:$B,$A197)</f>
        <v>224.72</v>
      </c>
      <c r="J197" s="8" t="n">
        <f aca="false">I197*$J$5</f>
        <v>283.856842105263</v>
      </c>
      <c r="K197" s="8" t="n">
        <f aca="false">J197-H197</f>
        <v>283.856842105263</v>
      </c>
      <c r="L197" s="9" t="str">
        <f aca="false">IF(AND(H197=0,J197=0),0,IF(H197=0,"New",(J197-H197)/H197))</f>
        <v>New</v>
      </c>
      <c r="M197" s="7" t="str">
        <f aca="false">IF(AND(OR(C197&lt;&gt;0,H197&lt;&gt;0),D197=0,I197=0),"DROP",IF(AND(OR(D197&lt;&gt;0,I197&lt;&gt;0),C197=0,H197=0),"NEW",""))</f>
        <v>NEW</v>
      </c>
    </row>
    <row r="198" customFormat="false" ht="15" hidden="false" customHeight="false" outlineLevel="0" collapsed="false">
      <c r="A198" s="7" t="s">
        <v>713</v>
      </c>
      <c r="B198" s="7" t="str">
        <f aca="false">IFERROR(INDEX('Source'!$C:$C,MATCH($A198,'Source'!$B:$B,0)),"")</f>
        <v>מתלה</v>
      </c>
      <c r="C198" s="8" t="n">
        <f aca="false">SUMIFS('Source'!$D:$D,'Source'!$A:$A,"101 - Factory customers",'Source'!$B:$B,$A198)</f>
        <v>0</v>
      </c>
      <c r="D198" s="8" t="n">
        <f aca="false">SUMIFS('Source'!$F:$F,'Source'!$A:$A,"101 - Factory customers",'Source'!$B:$B,$A198)</f>
        <v>2</v>
      </c>
      <c r="E198" s="8" t="n">
        <f aca="false">D198*$J$5</f>
        <v>2.52631578947368</v>
      </c>
      <c r="F198" s="8" t="n">
        <f aca="false">E198-C198</f>
        <v>2.52631578947368</v>
      </c>
      <c r="G198" s="9" t="str">
        <f aca="false">IF(AND(C198=0,E198=0),0,IF(C198=0,"New",(E198-C198)/C198))</f>
        <v>New</v>
      </c>
      <c r="H198" s="8" t="n">
        <f aca="false">SUMIFS('Source'!$E:$E,'Source'!$A:$A,"101 - Factory customers",'Source'!$B:$B,$A198)</f>
        <v>0</v>
      </c>
      <c r="I198" s="8" t="n">
        <f aca="false">SUMIFS('Source'!$G:$G,'Source'!$A:$A,"101 - Factory customers",'Source'!$B:$B,$A198)</f>
        <v>222.07</v>
      </c>
      <c r="J198" s="8" t="n">
        <f aca="false">I198*$J$5</f>
        <v>280.509473684211</v>
      </c>
      <c r="K198" s="8" t="n">
        <f aca="false">J198-H198</f>
        <v>280.509473684211</v>
      </c>
      <c r="L198" s="9" t="str">
        <f aca="false">IF(AND(H198=0,J198=0),0,IF(H198=0,"New",(J198-H198)/H198))</f>
        <v>New</v>
      </c>
      <c r="M198" s="7" t="str">
        <f aca="false">IF(AND(OR(C198&lt;&gt;0,H198&lt;&gt;0),D198=0,I198=0),"DROP",IF(AND(OR(D198&lt;&gt;0,I198&lt;&gt;0),C198=0,H198=0),"NEW",""))</f>
        <v>NEW</v>
      </c>
    </row>
    <row r="199" customFormat="false" ht="15" hidden="false" customHeight="false" outlineLevel="0" collapsed="false">
      <c r="A199" s="7" t="s">
        <v>679</v>
      </c>
      <c r="B199" s="7" t="str">
        <f aca="false">IFERROR(INDEX('Source'!$C:$C,MATCH($A199,'Source'!$B:$B,0)),"")</f>
        <v>חגורה אחרי ניתוח</v>
      </c>
      <c r="C199" s="8" t="n">
        <f aca="false">SUMIFS('Source'!$D:$D,'Source'!$A:$A,"101 - Factory customers",'Source'!$B:$B,$A199)</f>
        <v>1</v>
      </c>
      <c r="D199" s="8" t="n">
        <f aca="false">SUMIFS('Source'!$F:$F,'Source'!$A:$A,"101 - Factory customers",'Source'!$B:$B,$A199)</f>
        <v>0</v>
      </c>
      <c r="E199" s="8" t="n">
        <f aca="false">D199*$J$5</f>
        <v>0</v>
      </c>
      <c r="F199" s="8" t="n">
        <f aca="false">E199-C199</f>
        <v>-1</v>
      </c>
      <c r="G199" s="9" t="n">
        <f aca="false">IF(AND(C199=0,E199=0),0,IF(C199=0,"New",(E199-C199)/C199))</f>
        <v>-1</v>
      </c>
      <c r="H199" s="8" t="n">
        <f aca="false">SUMIFS('Source'!$E:$E,'Source'!$A:$A,"101 - Factory customers",'Source'!$B:$B,$A199)</f>
        <v>221.8</v>
      </c>
      <c r="I199" s="8" t="n">
        <f aca="false">SUMIFS('Source'!$G:$G,'Source'!$A:$A,"101 - Factory customers",'Source'!$B:$B,$A199)</f>
        <v>0</v>
      </c>
      <c r="J199" s="8" t="n">
        <f aca="false">I199*$J$5</f>
        <v>0</v>
      </c>
      <c r="K199" s="8" t="n">
        <f aca="false">J199-H199</f>
        <v>-221.8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201</v>
      </c>
      <c r="B200" s="7" t="str">
        <f aca="false">IFERROR(INDEX('Source'!$C:$C,MATCH($A200,'Source'!$B:$B,0)),"")</f>
        <v>כ.הפרדת אצבעות ס</v>
      </c>
      <c r="C200" s="8" t="n">
        <f aca="false">SUMIFS('Source'!$D:$D,'Source'!$A:$A,"101 - Factory customers",'Source'!$B:$B,$A200)</f>
        <v>28</v>
      </c>
      <c r="D200" s="8" t="n">
        <f aca="false">SUMIFS('Source'!$F:$F,'Source'!$A:$A,"101 - Factory customers",'Source'!$B:$B,$A200)</f>
        <v>11</v>
      </c>
      <c r="E200" s="8" t="n">
        <f aca="false">D200*$J$5</f>
        <v>13.8947368421053</v>
      </c>
      <c r="F200" s="8" t="n">
        <f aca="false">E200-C200</f>
        <v>-14.1052631578947</v>
      </c>
      <c r="G200" s="9" t="n">
        <f aca="false">IF(AND(C200=0,E200=0),0,IF(C200=0,"New",(E200-C200)/C200))</f>
        <v>-0.503759398496241</v>
      </c>
      <c r="H200" s="8" t="n">
        <f aca="false">SUMIFS('Source'!$E:$E,'Source'!$A:$A,"101 - Factory customers",'Source'!$B:$B,$A200)</f>
        <v>379.94</v>
      </c>
      <c r="I200" s="8" t="n">
        <f aca="false">SUMIFS('Source'!$G:$G,'Source'!$A:$A,"101 - Factory customers",'Source'!$B:$B,$A200)</f>
        <v>159.3</v>
      </c>
      <c r="J200" s="8" t="n">
        <f aca="false">I200*$J$5</f>
        <v>201.221052631579</v>
      </c>
      <c r="K200" s="8" t="n">
        <f aca="false">J200-H200</f>
        <v>-178.718947368421</v>
      </c>
      <c r="L200" s="9" t="n">
        <f aca="false">IF(AND(H200=0,J200=0),0,IF(H200=0,"New",(J200-H200)/H200))</f>
        <v>-0.470387291068119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434</v>
      </c>
      <c r="B201" s="7" t="str">
        <f aca="false">IFERROR(INDEX('Source'!$C:$C,MATCH($A201,'Source'!$B:$B,0)),"")</f>
        <v>חגורת גב סגירה כפולה</v>
      </c>
      <c r="C201" s="8" t="n">
        <f aca="false">SUMIFS('Source'!$D:$D,'Source'!$A:$A,"101 - Factory customers",'Source'!$B:$B,$A201)</f>
        <v>0</v>
      </c>
      <c r="D201" s="8" t="n">
        <f aca="false">SUMIFS('Source'!$F:$F,'Source'!$A:$A,"101 - Factory customers",'Source'!$B:$B,$A201)</f>
        <v>2</v>
      </c>
      <c r="E201" s="8" t="n">
        <f aca="false">D201*$J$5</f>
        <v>2.52631578947368</v>
      </c>
      <c r="F201" s="8" t="n">
        <f aca="false">E201-C201</f>
        <v>2.52631578947368</v>
      </c>
      <c r="G201" s="9" t="str">
        <f aca="false">IF(AND(C201=0,E201=0),0,IF(C201=0,"New",(E201-C201)/C201))</f>
        <v>New</v>
      </c>
      <c r="H201" s="8" t="n">
        <f aca="false">SUMIFS('Source'!$E:$E,'Source'!$A:$A,"101 - Factory customers",'Source'!$B:$B,$A201)</f>
        <v>0</v>
      </c>
      <c r="I201" s="8" t="n">
        <f aca="false">SUMIFS('Source'!$G:$G,'Source'!$A:$A,"101 - Factory customers",'Source'!$B:$B,$A201)</f>
        <v>217.41</v>
      </c>
      <c r="J201" s="8" t="n">
        <f aca="false">I201*$J$5</f>
        <v>274.623157894737</v>
      </c>
      <c r="K201" s="8" t="n">
        <f aca="false">J201-H201</f>
        <v>274.623157894737</v>
      </c>
      <c r="L201" s="9" t="str">
        <f aca="false">IF(AND(H201=0,J201=0),0,IF(H201=0,"New",(J201-H201)/H201))</f>
        <v>New</v>
      </c>
      <c r="M201" s="7" t="str">
        <f aca="false">IF(AND(OR(C201&lt;&gt;0,H201&lt;&gt;0),D201=0,I201=0),"DROP",IF(AND(OR(D201&lt;&gt;0,I201&lt;&gt;0),C201=0,H201=0),"NEW",""))</f>
        <v>NEW</v>
      </c>
    </row>
    <row r="202" customFormat="false" ht="15" hidden="false" customHeight="false" outlineLevel="0" collapsed="false">
      <c r="A202" s="7" t="s">
        <v>212</v>
      </c>
      <c r="B202" s="7" t="str">
        <f aca="false">IFERROR(INDEX('Source'!$C:$C,MATCH($A202,'Source'!$B:$B,0)),"")</f>
        <v>מגן מרפק</v>
      </c>
      <c r="C202" s="8" t="n">
        <f aca="false">SUMIFS('Source'!$D:$D,'Source'!$A:$A,"101 - Factory customers",'Source'!$B:$B,$A202)</f>
        <v>7</v>
      </c>
      <c r="D202" s="8" t="n">
        <f aca="false">SUMIFS('Source'!$F:$F,'Source'!$A:$A,"101 - Factory customers",'Source'!$B:$B,$A202)</f>
        <v>0</v>
      </c>
      <c r="E202" s="8" t="n">
        <f aca="false">D202*$J$5</f>
        <v>0</v>
      </c>
      <c r="F202" s="8" t="n">
        <f aca="false">E202-C202</f>
        <v>-7</v>
      </c>
      <c r="G202" s="9" t="n">
        <f aca="false">IF(AND(C202=0,E202=0),0,IF(C202=0,"New",(E202-C202)/C202))</f>
        <v>-1</v>
      </c>
      <c r="H202" s="8" t="n">
        <f aca="false">SUMIFS('Source'!$E:$E,'Source'!$A:$A,"101 - Factory customers",'Source'!$B:$B,$A202)</f>
        <v>216.25</v>
      </c>
      <c r="I202" s="8" t="n">
        <f aca="false">SUMIFS('Source'!$G:$G,'Source'!$A:$A,"101 - Factory customers",'Source'!$B:$B,$A202)</f>
        <v>0</v>
      </c>
      <c r="J202" s="8" t="n">
        <f aca="false">I202*$J$5</f>
        <v>0</v>
      </c>
      <c r="K202" s="8" t="n">
        <f aca="false">J202-H202</f>
        <v>-216.25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410</v>
      </c>
      <c r="B203" s="7" t="str">
        <f aca="false">IFERROR(INDEX('Source'!$C:$C,MATCH($A203,'Source'!$B:$B,0)),"")</f>
        <v>מגן קרסול שחור</v>
      </c>
      <c r="C203" s="8" t="n">
        <f aca="false">SUMIFS('Source'!$D:$D,'Source'!$A:$A,"101 - Factory customers",'Source'!$B:$B,$A203)</f>
        <v>7</v>
      </c>
      <c r="D203" s="8" t="n">
        <f aca="false">SUMIFS('Source'!$F:$F,'Source'!$A:$A,"101 - Factory customers",'Source'!$B:$B,$A203)</f>
        <v>0</v>
      </c>
      <c r="E203" s="8" t="n">
        <f aca="false">D203*$J$5</f>
        <v>0</v>
      </c>
      <c r="F203" s="8" t="n">
        <f aca="false">E203-C203</f>
        <v>-7</v>
      </c>
      <c r="G203" s="9" t="n">
        <f aca="false">IF(AND(C203=0,E203=0),0,IF(C203=0,"New",(E203-C203)/C203))</f>
        <v>-1</v>
      </c>
      <c r="H203" s="8" t="n">
        <f aca="false">SUMIFS('Source'!$E:$E,'Source'!$A:$A,"101 - Factory customers",'Source'!$B:$B,$A203)</f>
        <v>216.23</v>
      </c>
      <c r="I203" s="8" t="n">
        <f aca="false">SUMIFS('Source'!$G:$G,'Source'!$A:$A,"101 - Factory customers",'Source'!$B:$B,$A203)</f>
        <v>0</v>
      </c>
      <c r="J203" s="8" t="n">
        <f aca="false">I203*$J$5</f>
        <v>0</v>
      </c>
      <c r="K203" s="8" t="n">
        <f aca="false">J203-H203</f>
        <v>-216.23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878</v>
      </c>
      <c r="B204" s="7" t="str">
        <f aca="false">IFERROR(INDEX('Source'!$C:$C,MATCH($A204,'Source'!$B:$B,0)),"")</f>
        <v>רפידת ג'ל זיכרון M בז'</v>
      </c>
      <c r="C204" s="8" t="n">
        <f aca="false">SUMIFS('Source'!$D:$D,'Source'!$A:$A,"101 - Factory customers",'Source'!$B:$B,$A204)</f>
        <v>0</v>
      </c>
      <c r="D204" s="8" t="n">
        <f aca="false">SUMIFS('Source'!$F:$F,'Source'!$A:$A,"101 - Factory customers",'Source'!$B:$B,$A204)</f>
        <v>3</v>
      </c>
      <c r="E204" s="8" t="n">
        <f aca="false">D204*$J$5</f>
        <v>3.78947368421053</v>
      </c>
      <c r="F204" s="8" t="n">
        <f aca="false">E204-C204</f>
        <v>3.78947368421053</v>
      </c>
      <c r="G204" s="9" t="str">
        <f aca="false">IF(AND(C204=0,E204=0),0,IF(C204=0,"New",(E204-C204)/C204))</f>
        <v>New</v>
      </c>
      <c r="H204" s="8" t="n">
        <f aca="false">SUMIFS('Source'!$E:$E,'Source'!$A:$A,"101 - Factory customers",'Source'!$B:$B,$A204)</f>
        <v>0</v>
      </c>
      <c r="I204" s="8" t="n">
        <f aca="false">SUMIFS('Source'!$G:$G,'Source'!$A:$A,"101 - Factory customers",'Source'!$B:$B,$A204)</f>
        <v>213.59</v>
      </c>
      <c r="J204" s="8" t="n">
        <f aca="false">I204*$J$5</f>
        <v>269.797894736842</v>
      </c>
      <c r="K204" s="8" t="n">
        <f aca="false">J204-H204</f>
        <v>269.797894736842</v>
      </c>
      <c r="L204" s="9" t="str">
        <f aca="false">IF(AND(H204=0,J204=0),0,IF(H204=0,"New",(J204-H204)/H204))</f>
        <v>New</v>
      </c>
      <c r="M204" s="7" t="str">
        <f aca="false">IF(AND(OR(C204&lt;&gt;0,H204&lt;&gt;0),D204=0,I204=0),"DROP",IF(AND(OR(D204&lt;&gt;0,I204&lt;&gt;0),C204=0,H204=0),"NEW",""))</f>
        <v>NEW</v>
      </c>
    </row>
    <row r="205" customFormat="false" ht="15" hidden="false" customHeight="false" outlineLevel="0" collapsed="false">
      <c r="A205" s="7" t="s">
        <v>222</v>
      </c>
      <c r="B205" s="7" t="str">
        <f aca="false">IFERROR(INDEX('Source'!$C:$C,MATCH($A205,'Source'!$B:$B,0)),"")</f>
        <v>מגן קרסול+ עקב סגור+רצועות</v>
      </c>
      <c r="C205" s="8" t="n">
        <f aca="false">SUMIFS('Source'!$D:$D,'Source'!$A:$A,"101 - Factory customers",'Source'!$B:$B,$A205)</f>
        <v>3</v>
      </c>
      <c r="D205" s="8" t="n">
        <f aca="false">SUMIFS('Source'!$F:$F,'Source'!$A:$A,"101 - Factory customers",'Source'!$B:$B,$A205)</f>
        <v>0</v>
      </c>
      <c r="E205" s="8" t="n">
        <f aca="false">D205*$J$5</f>
        <v>0</v>
      </c>
      <c r="F205" s="8" t="n">
        <f aca="false">E205-C205</f>
        <v>-3</v>
      </c>
      <c r="G205" s="9" t="n">
        <f aca="false">IF(AND(C205=0,E205=0),0,IF(C205=0,"New",(E205-C205)/C205))</f>
        <v>-1</v>
      </c>
      <c r="H205" s="8" t="n">
        <f aca="false">SUMIFS('Source'!$E:$E,'Source'!$A:$A,"101 - Factory customers",'Source'!$B:$B,$A205)</f>
        <v>213.55</v>
      </c>
      <c r="I205" s="8" t="n">
        <f aca="false">SUMIFS('Source'!$G:$G,'Source'!$A:$A,"101 - Factory customers",'Source'!$B:$B,$A205)</f>
        <v>0</v>
      </c>
      <c r="J205" s="8" t="n">
        <f aca="false">I205*$J$5</f>
        <v>0</v>
      </c>
      <c r="K205" s="8" t="n">
        <f aca="false">J205-H205</f>
        <v>-213.55</v>
      </c>
      <c r="L205" s="9" t="n">
        <f aca="false">IF(AND(H205=0,J205=0),0,IF(H205=0,"New",(J205-H205)/H205))</f>
        <v>-1</v>
      </c>
      <c r="M205" s="7" t="str">
        <f aca="false">IF(AND(OR(C205&lt;&gt;0,H205&lt;&gt;0),D205=0,I205=0),"DROP",IF(AND(OR(D205&lt;&gt;0,I205&lt;&gt;0),C205=0,H205=0),"NEW",""))</f>
        <v>DROP</v>
      </c>
    </row>
    <row r="206" customFormat="false" ht="15" hidden="false" customHeight="false" outlineLevel="0" collapsed="false">
      <c r="A206" s="7" t="s">
        <v>296</v>
      </c>
      <c r="B206" s="7" t="str">
        <f aca="false">IFERROR(INDEX('Source'!$C:$C,MATCH($A206,'Source'!$B:$B,0)),"")</f>
        <v>סד לאצבע הדק</v>
      </c>
      <c r="C206" s="8" t="n">
        <f aca="false">SUMIFS('Source'!$D:$D,'Source'!$A:$A,"101 - Factory customers",'Source'!$B:$B,$A206)</f>
        <v>9</v>
      </c>
      <c r="D206" s="8" t="n">
        <f aca="false">SUMIFS('Source'!$F:$F,'Source'!$A:$A,"101 - Factory customers",'Source'!$B:$B,$A206)</f>
        <v>2</v>
      </c>
      <c r="E206" s="8" t="n">
        <f aca="false">D206*$J$5</f>
        <v>2.52631578947368</v>
      </c>
      <c r="F206" s="8" t="n">
        <f aca="false">E206-C206</f>
        <v>-6.47368421052632</v>
      </c>
      <c r="G206" s="9" t="n">
        <f aca="false">IF(AND(C206=0,E206=0),0,IF(C206=0,"New",(E206-C206)/C206))</f>
        <v>-0.719298245614035</v>
      </c>
      <c r="H206" s="8" t="n">
        <f aca="false">SUMIFS('Source'!$E:$E,'Source'!$A:$A,"101 - Factory customers",'Source'!$B:$B,$A206)</f>
        <v>243.37</v>
      </c>
      <c r="I206" s="8" t="n">
        <f aca="false">SUMIFS('Source'!$G:$G,'Source'!$A:$A,"101 - Factory customers",'Source'!$B:$B,$A206)</f>
        <v>30.43</v>
      </c>
      <c r="J206" s="8" t="n">
        <f aca="false">I206*$J$5</f>
        <v>38.4378947368421</v>
      </c>
      <c r="K206" s="8" t="n">
        <f aca="false">J206-H206</f>
        <v>-204.932105263158</v>
      </c>
      <c r="L206" s="9" t="n">
        <f aca="false">IF(AND(H206=0,J206=0),0,IF(H206=0,"New",(J206-H206)/H206))</f>
        <v>-0.842059848227628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323</v>
      </c>
      <c r="B207" s="7" t="str">
        <f aca="false">IFERROR(INDEX('Source'!$C:$C,MATCH($A207,'Source'!$B:$B,0)),"")</f>
        <v>מגן זרת מסיליקון</v>
      </c>
      <c r="C207" s="8" t="n">
        <f aca="false">SUMIFS('Source'!$D:$D,'Source'!$A:$A,"101 - Factory customers",'Source'!$B:$B,$A207)</f>
        <v>0</v>
      </c>
      <c r="D207" s="8" t="n">
        <f aca="false">SUMIFS('Source'!$F:$F,'Source'!$A:$A,"101 - Factory customers",'Source'!$B:$B,$A207)</f>
        <v>7</v>
      </c>
      <c r="E207" s="8" t="n">
        <f aca="false">D207*$J$5</f>
        <v>8.84210526315789</v>
      </c>
      <c r="F207" s="8" t="n">
        <f aca="false">E207-C207</f>
        <v>8.84210526315789</v>
      </c>
      <c r="G207" s="9" t="str">
        <f aca="false">IF(AND(C207=0,E207=0),0,IF(C207=0,"New",(E207-C207)/C207))</f>
        <v>New</v>
      </c>
      <c r="H207" s="8" t="n">
        <f aca="false">SUMIFS('Source'!$E:$E,'Source'!$A:$A,"101 - Factory customers",'Source'!$B:$B,$A207)</f>
        <v>0</v>
      </c>
      <c r="I207" s="8" t="n">
        <f aca="false">SUMIFS('Source'!$G:$G,'Source'!$A:$A,"101 - Factory customers",'Source'!$B:$B,$A207)</f>
        <v>212.94</v>
      </c>
      <c r="J207" s="8" t="n">
        <f aca="false">I207*$J$5</f>
        <v>268.976842105263</v>
      </c>
      <c r="K207" s="8" t="n">
        <f aca="false">J207-H207</f>
        <v>268.976842105263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879</v>
      </c>
      <c r="B208" s="7" t="str">
        <f aca="false">IFERROR(INDEX('Source'!$C:$C,MATCH($A208,'Source'!$B:$B,0)),"")</f>
        <v>סד קרסול</v>
      </c>
      <c r="C208" s="8" t="n">
        <f aca="false">SUMIFS('Source'!$D:$D,'Source'!$A:$A,"101 - Factory customers",'Source'!$B:$B,$A208)</f>
        <v>0</v>
      </c>
      <c r="D208" s="8" t="n">
        <f aca="false">SUMIFS('Source'!$F:$F,'Source'!$A:$A,"101 - Factory customers",'Source'!$B:$B,$A208)</f>
        <v>1</v>
      </c>
      <c r="E208" s="8" t="n">
        <f aca="false">D208*$J$5</f>
        <v>1.26315789473684</v>
      </c>
      <c r="F208" s="8" t="n">
        <f aca="false">E208-C208</f>
        <v>1.26315789473684</v>
      </c>
      <c r="G208" s="9" t="str">
        <f aca="false">IF(AND(C208=0,E208=0),0,IF(C208=0,"New",(E208-C208)/C208))</f>
        <v>New</v>
      </c>
      <c r="H208" s="8" t="n">
        <f aca="false">SUMIFS('Source'!$E:$E,'Source'!$A:$A,"101 - Factory customers",'Source'!$B:$B,$A208)</f>
        <v>0</v>
      </c>
      <c r="I208" s="8" t="n">
        <f aca="false">SUMIFS('Source'!$G:$G,'Source'!$A:$A,"101 - Factory customers",'Source'!$B:$B,$A208)</f>
        <v>212.75</v>
      </c>
      <c r="J208" s="8" t="n">
        <f aca="false">I208*$J$5</f>
        <v>268.736842105263</v>
      </c>
      <c r="K208" s="8" t="n">
        <f aca="false">J208-H208</f>
        <v>268.736842105263</v>
      </c>
      <c r="L208" s="9" t="str">
        <f aca="false">IF(AND(H208=0,J208=0),0,IF(H208=0,"New",(J208-H208)/H208))</f>
        <v>New</v>
      </c>
      <c r="M208" s="7" t="str">
        <f aca="false">IF(AND(OR(C208&lt;&gt;0,H208&lt;&gt;0),D208=0,I208=0),"DROP",IF(AND(OR(D208&lt;&gt;0,I208&lt;&gt;0),C208=0,H208=0),"NEW",""))</f>
        <v>NEW</v>
      </c>
    </row>
    <row r="209" customFormat="false" ht="15" hidden="false" customHeight="false" outlineLevel="0" collapsed="false">
      <c r="A209" s="7" t="s">
        <v>358</v>
      </c>
      <c r="B209" s="7" t="str">
        <f aca="false">IFERROR(INDEX('Source'!$C:$C,MATCH($A209,'Source'!$B:$B,0)),"")</f>
        <v>גרבי נוחות חורף שחור</v>
      </c>
      <c r="C209" s="8" t="n">
        <f aca="false">SUMIFS('Source'!$D:$D,'Source'!$A:$A,"101 - Factory customers",'Source'!$B:$B,$A209)</f>
        <v>6</v>
      </c>
      <c r="D209" s="8" t="n">
        <f aca="false">SUMIFS('Source'!$F:$F,'Source'!$A:$A,"101 - Factory customers",'Source'!$B:$B,$A209)</f>
        <v>11</v>
      </c>
      <c r="E209" s="8" t="n">
        <f aca="false">D209*$J$5</f>
        <v>13.8947368421053</v>
      </c>
      <c r="F209" s="8" t="n">
        <f aca="false">E209-C209</f>
        <v>7.89473684210526</v>
      </c>
      <c r="G209" s="9" t="n">
        <f aca="false">IF(AND(C209=0,E209=0),0,IF(C209=0,"New",(E209-C209)/C209))</f>
        <v>1.31578947368421</v>
      </c>
      <c r="H209" s="8" t="n">
        <f aca="false">SUMIFS('Source'!$E:$E,'Source'!$A:$A,"101 - Factory customers",'Source'!$B:$B,$A209)</f>
        <v>267.08</v>
      </c>
      <c r="I209" s="8" t="n">
        <f aca="false">SUMIFS('Source'!$G:$G,'Source'!$A:$A,"101 - Factory customers",'Source'!$B:$B,$A209)</f>
        <v>479.4</v>
      </c>
      <c r="J209" s="8" t="n">
        <f aca="false">I209*$J$5</f>
        <v>605.557894736842</v>
      </c>
      <c r="K209" s="8" t="n">
        <f aca="false">J209-H209</f>
        <v>338.477894736842</v>
      </c>
      <c r="L209" s="9" t="n">
        <f aca="false">IF(AND(H209=0,J209=0),0,IF(H209=0,"New",(J209-H209)/H209))</f>
        <v>1.26732774725491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273</v>
      </c>
      <c r="B210" s="7" t="str">
        <f aca="false">IFERROR(INDEX('Source'!$C:$C,MATCH($A210,'Source'!$B:$B,0)),"")</f>
        <v>מגן ברך שחור</v>
      </c>
      <c r="C210" s="8" t="n">
        <f aca="false">SUMIFS('Source'!$D:$D,'Source'!$A:$A,"101 - Factory customers",'Source'!$B:$B,$A210)</f>
        <v>13</v>
      </c>
      <c r="D210" s="8" t="n">
        <f aca="false">SUMIFS('Source'!$F:$F,'Source'!$A:$A,"101 - Factory customers",'Source'!$B:$B,$A210)</f>
        <v>5</v>
      </c>
      <c r="E210" s="8" t="n">
        <f aca="false">D210*$J$5</f>
        <v>6.31578947368421</v>
      </c>
      <c r="F210" s="8" t="n">
        <f aca="false">E210-C210</f>
        <v>-6.68421052631579</v>
      </c>
      <c r="G210" s="9" t="n">
        <f aca="false">IF(AND(C210=0,E210=0),0,IF(C210=0,"New",(E210-C210)/C210))</f>
        <v>-0.51417004048583</v>
      </c>
      <c r="H210" s="8" t="n">
        <f aca="false">SUMIFS('Source'!$E:$E,'Source'!$A:$A,"101 - Factory customers",'Source'!$B:$B,$A210)</f>
        <v>365.91</v>
      </c>
      <c r="I210" s="8" t="n">
        <f aca="false">SUMIFS('Source'!$G:$G,'Source'!$A:$A,"101 - Factory customers",'Source'!$B:$B,$A210)</f>
        <v>154.46</v>
      </c>
      <c r="J210" s="8" t="n">
        <f aca="false">I210*$J$5</f>
        <v>195.107368421053</v>
      </c>
      <c r="K210" s="8" t="n">
        <f aca="false">J210-H210</f>
        <v>-170.802631578947</v>
      </c>
      <c r="L210" s="9" t="n">
        <f aca="false">IF(AND(H210=0,J210=0),0,IF(H210=0,"New",(J210-H210)/H210))</f>
        <v>-0.466788640865096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287</v>
      </c>
      <c r="B211" s="7" t="str">
        <f aca="false">IFERROR(INDEX('Source'!$C:$C,MATCH($A211,'Source'!$B:$B,0)),"")</f>
        <v>מגן ברך רגיל</v>
      </c>
      <c r="C211" s="8" t="n">
        <f aca="false">SUMIFS('Source'!$D:$D,'Source'!$A:$A,"101 - Factory customers",'Source'!$B:$B,$A211)</f>
        <v>2</v>
      </c>
      <c r="D211" s="8" t="n">
        <f aca="false">SUMIFS('Source'!$F:$F,'Source'!$A:$A,"101 - Factory customers",'Source'!$B:$B,$A211)</f>
        <v>0</v>
      </c>
      <c r="E211" s="8" t="n">
        <f aca="false">D211*$J$5</f>
        <v>0</v>
      </c>
      <c r="F211" s="8" t="n">
        <f aca="false">E211-C211</f>
        <v>-2</v>
      </c>
      <c r="G211" s="9" t="n">
        <f aca="false">IF(AND(C211=0,E211=0),0,IF(C211=0,"New",(E211-C211)/C211))</f>
        <v>-1</v>
      </c>
      <c r="H211" s="8" t="n">
        <f aca="false">SUMIFS('Source'!$E:$E,'Source'!$A:$A,"101 - Factory customers",'Source'!$B:$B,$A211)</f>
        <v>210.84</v>
      </c>
      <c r="I211" s="8" t="n">
        <f aca="false">SUMIFS('Source'!$G:$G,'Source'!$A:$A,"101 - Factory customers",'Source'!$B:$B,$A211)</f>
        <v>0</v>
      </c>
      <c r="J211" s="8" t="n">
        <f aca="false">I211*$J$5</f>
        <v>0</v>
      </c>
      <c r="K211" s="8" t="n">
        <f aca="false">J211-H211</f>
        <v>-210.84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483</v>
      </c>
      <c r="B212" s="7" t="str">
        <f aca="false">IFERROR(INDEX('Source'!$C:$C,MATCH($A212,'Source'!$B:$B,0)),"")</f>
        <v>מדרס ג'ל ספורט לאשה</v>
      </c>
      <c r="C212" s="8" t="n">
        <f aca="false">SUMIFS('Source'!$D:$D,'Source'!$A:$A,"101 - Factory customers",'Source'!$B:$B,$A212)</f>
        <v>0</v>
      </c>
      <c r="D212" s="8" t="n">
        <f aca="false">SUMIFS('Source'!$F:$F,'Source'!$A:$A,"101 - Factory customers",'Source'!$B:$B,$A212)</f>
        <v>6</v>
      </c>
      <c r="E212" s="8" t="n">
        <f aca="false">D212*$J$5</f>
        <v>7.57894736842105</v>
      </c>
      <c r="F212" s="8" t="n">
        <f aca="false">E212-C212</f>
        <v>7.57894736842105</v>
      </c>
      <c r="G212" s="9" t="str">
        <f aca="false">IF(AND(C212=0,E212=0),0,IF(C212=0,"New",(E212-C212)/C212))</f>
        <v>New</v>
      </c>
      <c r="H212" s="8" t="n">
        <f aca="false">SUMIFS('Source'!$E:$E,'Source'!$A:$A,"101 - Factory customers",'Source'!$B:$B,$A212)</f>
        <v>0</v>
      </c>
      <c r="I212" s="8" t="n">
        <f aca="false">SUMIFS('Source'!$G:$G,'Source'!$A:$A,"101 - Factory customers",'Source'!$B:$B,$A212)</f>
        <v>210.02</v>
      </c>
      <c r="J212" s="8" t="n">
        <f aca="false">I212*$J$5</f>
        <v>265.288421052632</v>
      </c>
      <c r="K212" s="8" t="n">
        <f aca="false">J212-H212</f>
        <v>265.288421052632</v>
      </c>
      <c r="L212" s="9" t="str">
        <f aca="false">IF(AND(H212=0,J212=0),0,IF(H212=0,"New",(J212-H212)/H212))</f>
        <v>New</v>
      </c>
      <c r="M212" s="7" t="str">
        <f aca="false">IF(AND(OR(C212&lt;&gt;0,H212&lt;&gt;0),D212=0,I212=0),"DROP",IF(AND(OR(D212&lt;&gt;0,I212&lt;&gt;0),C212=0,H212=0),"NEW",""))</f>
        <v>NEW</v>
      </c>
    </row>
    <row r="213" customFormat="false" ht="15" hidden="false" customHeight="false" outlineLevel="0" collapsed="false">
      <c r="A213" s="7" t="s">
        <v>659</v>
      </c>
      <c r="B213" s="7" t="str">
        <f aca="false">IFERROR(INDEX('Source'!$C:$C,MATCH($A213,'Source'!$B:$B,0)),"")</f>
        <v>חגורה אחרי ניתוח</v>
      </c>
      <c r="C213" s="8" t="n">
        <f aca="false">SUMIFS('Source'!$D:$D,'Source'!$A:$A,"101 - Factory customers",'Source'!$B:$B,$A213)</f>
        <v>2</v>
      </c>
      <c r="D213" s="8" t="n">
        <f aca="false">SUMIFS('Source'!$F:$F,'Source'!$A:$A,"101 - Factory customers",'Source'!$B:$B,$A213)</f>
        <v>1</v>
      </c>
      <c r="E213" s="8" t="n">
        <f aca="false">D213*$J$5</f>
        <v>1.26315789473684</v>
      </c>
      <c r="F213" s="8" t="n">
        <f aca="false">E213-C213</f>
        <v>-0.736842105263158</v>
      </c>
      <c r="G213" s="9" t="n">
        <f aca="false">IF(AND(C213=0,E213=0),0,IF(C213=0,"New",(E213-C213)/C213))</f>
        <v>-0.368421052631579</v>
      </c>
      <c r="H213" s="8" t="n">
        <f aca="false">SUMIFS('Source'!$E:$E,'Source'!$A:$A,"101 - Factory customers",'Source'!$B:$B,$A213)</f>
        <v>210</v>
      </c>
      <c r="I213" s="8" t="n">
        <f aca="false">SUMIFS('Source'!$G:$G,'Source'!$A:$A,"101 - Factory customers",'Source'!$B:$B,$A213)</f>
        <v>0.01</v>
      </c>
      <c r="J213" s="8" t="n">
        <f aca="false">I213*$J$5</f>
        <v>0.0126315789473684</v>
      </c>
      <c r="K213" s="8" t="n">
        <f aca="false">J213-H213</f>
        <v>-209.987368421053</v>
      </c>
      <c r="L213" s="9" t="n">
        <f aca="false">IF(AND(H213=0,J213=0),0,IF(H213=0,"New",(J213-H213)/H213))</f>
        <v>-0.99993984962406</v>
      </c>
      <c r="M213" s="7" t="str">
        <f aca="false">IF(AND(OR(C213&lt;&gt;0,H213&lt;&gt;0),D213=0,I213=0),"DROP",IF(AND(OR(D213&lt;&gt;0,I213&lt;&gt;0),C213=0,H213=0),"NEW",""))</f>
        <v/>
      </c>
    </row>
    <row r="214" customFormat="false" ht="15" hidden="false" customHeight="false" outlineLevel="0" collapsed="false">
      <c r="A214" s="7" t="s">
        <v>160</v>
      </c>
      <c r="B214" s="7" t="str">
        <f aca="false">IFERROR(INDEX('Source'!$C:$C,MATCH($A214,'Source'!$B:$B,0)),"")</f>
        <v>תחבושת אלסטית נצמדת צבע שחור</v>
      </c>
      <c r="C214" s="8" t="n">
        <f aca="false">SUMIFS('Source'!$D:$D,'Source'!$A:$A,"101 - Factory customers",'Source'!$B:$B,$A214)</f>
        <v>18</v>
      </c>
      <c r="D214" s="8" t="n">
        <f aca="false">SUMIFS('Source'!$F:$F,'Source'!$A:$A,"101 - Factory customers",'Source'!$B:$B,$A214)</f>
        <v>0</v>
      </c>
      <c r="E214" s="8" t="n">
        <f aca="false">D214*$J$5</f>
        <v>0</v>
      </c>
      <c r="F214" s="8" t="n">
        <f aca="false">E214-C214</f>
        <v>-18</v>
      </c>
      <c r="G214" s="9" t="n">
        <f aca="false">IF(AND(C214=0,E214=0),0,IF(C214=0,"New",(E214-C214)/C214))</f>
        <v>-1</v>
      </c>
      <c r="H214" s="8" t="n">
        <f aca="false">SUMIFS('Source'!$E:$E,'Source'!$A:$A,"101 - Factory customers",'Source'!$B:$B,$A214)</f>
        <v>207.33</v>
      </c>
      <c r="I214" s="8" t="n">
        <f aca="false">SUMIFS('Source'!$G:$G,'Source'!$A:$A,"101 - Factory customers",'Source'!$B:$B,$A214)</f>
        <v>0</v>
      </c>
      <c r="J214" s="8" t="n">
        <f aca="false">I214*$J$5</f>
        <v>0</v>
      </c>
      <c r="K214" s="8" t="n">
        <f aca="false">J214-H214</f>
        <v>-207.33</v>
      </c>
      <c r="L214" s="9" t="n">
        <f aca="false">IF(AND(H214=0,J214=0),0,IF(H214=0,"New",(J214-H214)/H214))</f>
        <v>-1</v>
      </c>
      <c r="M214" s="7" t="str">
        <f aca="false">IF(AND(OR(C214&lt;&gt;0,H214&lt;&gt;0),D214=0,I214=0),"DROP",IF(AND(OR(D214&lt;&gt;0,I214&lt;&gt;0),C214=0,H214=0),"NEW",""))</f>
        <v>DROP</v>
      </c>
    </row>
    <row r="215" customFormat="false" ht="15" hidden="false" customHeight="false" outlineLevel="0" collapsed="false">
      <c r="A215" s="7" t="s">
        <v>304</v>
      </c>
      <c r="B215" s="7" t="str">
        <f aca="false">IFERROR(INDEX('Source'!$C:$C,MATCH($A215,'Source'!$B:$B,0)),"")</f>
        <v>מכשיר להסרת עור</v>
      </c>
      <c r="C215" s="8" t="n">
        <f aca="false">SUMIFS('Source'!$D:$D,'Source'!$A:$A,"101 - Factory customers",'Source'!$B:$B,$A215)</f>
        <v>7</v>
      </c>
      <c r="D215" s="8" t="n">
        <f aca="false">SUMIFS('Source'!$F:$F,'Source'!$A:$A,"101 - Factory customers",'Source'!$B:$B,$A215)</f>
        <v>0</v>
      </c>
      <c r="E215" s="8" t="n">
        <f aca="false">D215*$J$5</f>
        <v>0</v>
      </c>
      <c r="F215" s="8" t="n">
        <f aca="false">E215-C215</f>
        <v>-7</v>
      </c>
      <c r="G215" s="9" t="n">
        <f aca="false">IF(AND(C215=0,E215=0),0,IF(C215=0,"New",(E215-C215)/C215))</f>
        <v>-1</v>
      </c>
      <c r="H215" s="8" t="n">
        <f aca="false">SUMIFS('Source'!$E:$E,'Source'!$A:$A,"101 - Factory customers",'Source'!$B:$B,$A215)</f>
        <v>206.36</v>
      </c>
      <c r="I215" s="8" t="n">
        <f aca="false">SUMIFS('Source'!$G:$G,'Source'!$A:$A,"101 - Factory customers",'Source'!$B:$B,$A215)</f>
        <v>0</v>
      </c>
      <c r="J215" s="8" t="n">
        <f aca="false">I215*$J$5</f>
        <v>0</v>
      </c>
      <c r="K215" s="8" t="n">
        <f aca="false">J215-H215</f>
        <v>-206.36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538</v>
      </c>
      <c r="B216" s="7" t="str">
        <f aca="false">IFERROR(INDEX('Source'!$C:$C,MATCH($A216,'Source'!$B:$B,0)),"")</f>
        <v>סד יד דו צדדי</v>
      </c>
      <c r="C216" s="8" t="n">
        <f aca="false">SUMIFS('Source'!$D:$D,'Source'!$A:$A,"101 - Factory customers",'Source'!$B:$B,$A216)</f>
        <v>2</v>
      </c>
      <c r="D216" s="8" t="n">
        <f aca="false">SUMIFS('Source'!$F:$F,'Source'!$A:$A,"101 - Factory customers",'Source'!$B:$B,$A216)</f>
        <v>0</v>
      </c>
      <c r="E216" s="8" t="n">
        <f aca="false">D216*$J$5</f>
        <v>0</v>
      </c>
      <c r="F216" s="8" t="n">
        <f aca="false">E216-C216</f>
        <v>-2</v>
      </c>
      <c r="G216" s="9" t="n">
        <f aca="false">IF(AND(C216=0,E216=0),0,IF(C216=0,"New",(E216-C216)/C216))</f>
        <v>-1</v>
      </c>
      <c r="H216" s="8" t="n">
        <f aca="false">SUMIFS('Source'!$E:$E,'Source'!$A:$A,"101 - Factory customers",'Source'!$B:$B,$A216)</f>
        <v>206.14</v>
      </c>
      <c r="I216" s="8" t="n">
        <f aca="false">SUMIFS('Source'!$G:$G,'Source'!$A:$A,"101 - Factory customers",'Source'!$B:$B,$A216)</f>
        <v>0</v>
      </c>
      <c r="J216" s="8" t="n">
        <f aca="false">I216*$J$5</f>
        <v>0</v>
      </c>
      <c r="K216" s="8" t="n">
        <f aca="false">J216-H216</f>
        <v>-206.14</v>
      </c>
      <c r="L216" s="9" t="n">
        <f aca="false">IF(AND(H216=0,J216=0),0,IF(H216=0,"New",(J216-H216)/H216))</f>
        <v>-1</v>
      </c>
      <c r="M216" s="7" t="str">
        <f aca="false">IF(AND(OR(C216&lt;&gt;0,H216&lt;&gt;0),D216=0,I216=0),"DROP",IF(AND(OR(D216&lt;&gt;0,I216&lt;&gt;0),C216=0,H216=0),"NEW",""))</f>
        <v>DROP</v>
      </c>
    </row>
    <row r="217" customFormat="false" ht="15" hidden="false" customHeight="false" outlineLevel="0" collapsed="false">
      <c r="A217" s="7" t="s">
        <v>387</v>
      </c>
      <c r="B217" s="7" t="str">
        <f aca="false">IFERROR(INDEX('Source'!$C:$C,MATCH($A217,'Source'!$B:$B,0)),"")</f>
        <v>רפידה לילדים אנטי ריח</v>
      </c>
      <c r="C217" s="8" t="n">
        <f aca="false">SUMIFS('Source'!$D:$D,'Source'!$A:$A,"101 - Factory customers",'Source'!$B:$B,$A217)</f>
        <v>16</v>
      </c>
      <c r="D217" s="8" t="n">
        <f aca="false">SUMIFS('Source'!$F:$F,'Source'!$A:$A,"101 - Factory customers",'Source'!$B:$B,$A217)</f>
        <v>0</v>
      </c>
      <c r="E217" s="8" t="n">
        <f aca="false">D217*$J$5</f>
        <v>0</v>
      </c>
      <c r="F217" s="8" t="n">
        <f aca="false">E217-C217</f>
        <v>-16</v>
      </c>
      <c r="G217" s="9" t="n">
        <f aca="false">IF(AND(C217=0,E217=0),0,IF(C217=0,"New",(E217-C217)/C217))</f>
        <v>-1</v>
      </c>
      <c r="H217" s="8" t="n">
        <f aca="false">SUMIFS('Source'!$E:$E,'Source'!$A:$A,"101 - Factory customers",'Source'!$B:$B,$A217)</f>
        <v>205.98</v>
      </c>
      <c r="I217" s="8" t="n">
        <f aca="false">SUMIFS('Source'!$G:$G,'Source'!$A:$A,"101 - Factory customers",'Source'!$B:$B,$A217)</f>
        <v>0</v>
      </c>
      <c r="J217" s="8" t="n">
        <f aca="false">I217*$J$5</f>
        <v>0</v>
      </c>
      <c r="K217" s="8" t="n">
        <f aca="false">J217-H217</f>
        <v>-205.98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384</v>
      </c>
      <c r="B218" s="7" t="str">
        <f aca="false">IFERROR(INDEX('Source'!$C:$C,MATCH($A218,'Source'!$B:$B,0)),"")</f>
        <v>כרית חום וקור</v>
      </c>
      <c r="C218" s="8" t="n">
        <f aca="false">SUMIFS('Source'!$D:$D,'Source'!$A:$A,"101 - Factory customers",'Source'!$B:$B,$A218)</f>
        <v>4</v>
      </c>
      <c r="D218" s="8" t="n">
        <f aca="false">SUMIFS('Source'!$F:$F,'Source'!$A:$A,"101 - Factory customers",'Source'!$B:$B,$A218)</f>
        <v>0</v>
      </c>
      <c r="E218" s="8" t="n">
        <f aca="false">D218*$J$5</f>
        <v>0</v>
      </c>
      <c r="F218" s="8" t="n">
        <f aca="false">E218-C218</f>
        <v>-4</v>
      </c>
      <c r="G218" s="9" t="n">
        <f aca="false">IF(AND(C218=0,E218=0),0,IF(C218=0,"New",(E218-C218)/C218))</f>
        <v>-1</v>
      </c>
      <c r="H218" s="8" t="n">
        <f aca="false">SUMIFS('Source'!$E:$E,'Source'!$A:$A,"101 - Factory customers",'Source'!$B:$B,$A218)</f>
        <v>204.93</v>
      </c>
      <c r="I218" s="8" t="n">
        <f aca="false">SUMIFS('Source'!$G:$G,'Source'!$A:$A,"101 - Factory customers",'Source'!$B:$B,$A218)</f>
        <v>0</v>
      </c>
      <c r="J218" s="8" t="n">
        <f aca="false">I218*$J$5</f>
        <v>0</v>
      </c>
      <c r="K218" s="8" t="n">
        <f aca="false">J218-H218</f>
        <v>-204.93</v>
      </c>
      <c r="L218" s="9" t="n">
        <f aca="false">IF(AND(H218=0,J218=0),0,IF(H218=0,"New",(J218-H218)/H218))</f>
        <v>-1</v>
      </c>
      <c r="M218" s="7" t="str">
        <f aca="false">IF(AND(OR(C218&lt;&gt;0,H218&lt;&gt;0),D218=0,I218=0),"DROP",IF(AND(OR(D218&lt;&gt;0,I218&lt;&gt;0),C218=0,H218=0),"NEW",""))</f>
        <v>DROP</v>
      </c>
    </row>
    <row r="219" customFormat="false" ht="15" hidden="false" customHeight="false" outlineLevel="0" collapsed="false">
      <c r="A219" s="7" t="s">
        <v>199</v>
      </c>
      <c r="B219" s="7" t="str">
        <f aca="false">IFERROR(INDEX('Source'!$C:$C,MATCH($A219,'Source'!$B:$B,0)),"")</f>
        <v>מתלה רשת לזרוע שחור 85B</v>
      </c>
      <c r="C219" s="8" t="n">
        <f aca="false">SUMIFS('Source'!$D:$D,'Source'!$A:$A,"101 - Factory customers",'Source'!$B:$B,$A219)</f>
        <v>4</v>
      </c>
      <c r="D219" s="8" t="n">
        <f aca="false">SUMIFS('Source'!$F:$F,'Source'!$A:$A,"101 - Factory customers",'Source'!$B:$B,$A219)</f>
        <v>0</v>
      </c>
      <c r="E219" s="8" t="n">
        <f aca="false">D219*$J$5</f>
        <v>0</v>
      </c>
      <c r="F219" s="8" t="n">
        <f aca="false">E219-C219</f>
        <v>-4</v>
      </c>
      <c r="G219" s="9" t="n">
        <f aca="false">IF(AND(C219=0,E219=0),0,IF(C219=0,"New",(E219-C219)/C219))</f>
        <v>-1</v>
      </c>
      <c r="H219" s="8" t="n">
        <f aca="false">SUMIFS('Source'!$E:$E,'Source'!$A:$A,"101 - Factory customers",'Source'!$B:$B,$A219)</f>
        <v>204.03</v>
      </c>
      <c r="I219" s="8" t="n">
        <f aca="false">SUMIFS('Source'!$G:$G,'Source'!$A:$A,"101 - Factory customers",'Source'!$B:$B,$A219)</f>
        <v>0</v>
      </c>
      <c r="J219" s="8" t="n">
        <f aca="false">I219*$J$5</f>
        <v>0</v>
      </c>
      <c r="K219" s="8" t="n">
        <f aca="false">J219-H219</f>
        <v>-204.03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503</v>
      </c>
      <c r="B220" s="7" t="str">
        <f aca="false">IFERROR(INDEX('Source'!$C:$C,MATCH($A220,'Source'!$B:$B,0)),"")</f>
        <v>חבק יד אגודלי</v>
      </c>
      <c r="C220" s="8" t="n">
        <f aca="false">SUMIFS('Source'!$D:$D,'Source'!$A:$A,"101 - Factory customers",'Source'!$B:$B,$A220)</f>
        <v>0</v>
      </c>
      <c r="D220" s="8" t="n">
        <f aca="false">SUMIFS('Source'!$F:$F,'Source'!$A:$A,"101 - Factory customers",'Source'!$B:$B,$A220)</f>
        <v>3</v>
      </c>
      <c r="E220" s="8" t="n">
        <f aca="false">D220*$J$5</f>
        <v>3.78947368421053</v>
      </c>
      <c r="F220" s="8" t="n">
        <f aca="false">E220-C220</f>
        <v>3.78947368421053</v>
      </c>
      <c r="G220" s="9" t="str">
        <f aca="false">IF(AND(C220=0,E220=0),0,IF(C220=0,"New",(E220-C220)/C220))</f>
        <v>New</v>
      </c>
      <c r="H220" s="8" t="n">
        <f aca="false">SUMIFS('Source'!$E:$E,'Source'!$A:$A,"101 - Factory customers",'Source'!$B:$B,$A220)</f>
        <v>0</v>
      </c>
      <c r="I220" s="8" t="n">
        <f aca="false">SUMIFS('Source'!$G:$G,'Source'!$A:$A,"101 - Factory customers",'Source'!$B:$B,$A220)</f>
        <v>199.53</v>
      </c>
      <c r="J220" s="8" t="n">
        <f aca="false">I220*$J$5</f>
        <v>252.037894736842</v>
      </c>
      <c r="K220" s="8" t="n">
        <f aca="false">J220-H220</f>
        <v>252.037894736842</v>
      </c>
      <c r="L220" s="9" t="str">
        <f aca="false">IF(AND(H220=0,J220=0),0,IF(H220=0,"New",(J220-H220)/H220))</f>
        <v>New</v>
      </c>
      <c r="M220" s="7" t="str">
        <f aca="false">IF(AND(OR(C220&lt;&gt;0,H220&lt;&gt;0),D220=0,I220=0),"DROP",IF(AND(OR(D220&lt;&gt;0,I220&lt;&gt;0),C220=0,H220=0),"NEW",""))</f>
        <v>NEW</v>
      </c>
    </row>
    <row r="221" customFormat="false" ht="15" hidden="false" customHeight="false" outlineLevel="0" collapsed="false">
      <c r="A221" s="7" t="s">
        <v>831</v>
      </c>
      <c r="B221" s="7" t="str">
        <f aca="false">IFERROR(INDEX('Source'!$C:$C,MATCH($A221,'Source'!$B:$B,0)),"")</f>
        <v>רפידת זיכרון 376</v>
      </c>
      <c r="C221" s="8" t="n">
        <f aca="false">SUMIFS('Source'!$D:$D,'Source'!$A:$A,"101 - Factory customers",'Source'!$B:$B,$A221)</f>
        <v>6</v>
      </c>
      <c r="D221" s="8" t="n">
        <f aca="false">SUMIFS('Source'!$F:$F,'Source'!$A:$A,"101 - Factory customers",'Source'!$B:$B,$A221)</f>
        <v>0</v>
      </c>
      <c r="E221" s="8" t="n">
        <f aca="false">D221*$J$5</f>
        <v>0</v>
      </c>
      <c r="F221" s="8" t="n">
        <f aca="false">E221-C221</f>
        <v>-6</v>
      </c>
      <c r="G221" s="9" t="n">
        <f aca="false">IF(AND(C221=0,E221=0),0,IF(C221=0,"New",(E221-C221)/C221))</f>
        <v>-1</v>
      </c>
      <c r="H221" s="8" t="n">
        <f aca="false">SUMIFS('Source'!$E:$E,'Source'!$A:$A,"101 - Factory customers",'Source'!$B:$B,$A221)</f>
        <v>199.01</v>
      </c>
      <c r="I221" s="8" t="n">
        <f aca="false">SUMIFS('Source'!$G:$G,'Source'!$A:$A,"101 - Factory customers",'Source'!$B:$B,$A221)</f>
        <v>0</v>
      </c>
      <c r="J221" s="8" t="n">
        <f aca="false">I221*$J$5</f>
        <v>0</v>
      </c>
      <c r="K221" s="8" t="n">
        <f aca="false">J221-H221</f>
        <v>-199.01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463</v>
      </c>
      <c r="B222" s="7" t="str">
        <f aca="false">IFERROR(INDEX('Source'!$C:$C,MATCH($A222,'Source'!$B:$B,0)),"")</f>
        <v>חגורה לשבר טבור</v>
      </c>
      <c r="C222" s="8" t="n">
        <f aca="false">SUMIFS('Source'!$D:$D,'Source'!$A:$A,"101 - Factory customers",'Source'!$B:$B,$A222)</f>
        <v>2</v>
      </c>
      <c r="D222" s="8" t="n">
        <f aca="false">SUMIFS('Source'!$F:$F,'Source'!$A:$A,"101 - Factory customers",'Source'!$B:$B,$A222)</f>
        <v>0</v>
      </c>
      <c r="E222" s="8" t="n">
        <f aca="false">D222*$J$5</f>
        <v>0</v>
      </c>
      <c r="F222" s="8" t="n">
        <f aca="false">E222-C222</f>
        <v>-2</v>
      </c>
      <c r="G222" s="9" t="n">
        <f aca="false">IF(AND(C222=0,E222=0),0,IF(C222=0,"New",(E222-C222)/C222))</f>
        <v>-1</v>
      </c>
      <c r="H222" s="8" t="n">
        <f aca="false">SUMIFS('Source'!$E:$E,'Source'!$A:$A,"101 - Factory customers",'Source'!$B:$B,$A222)</f>
        <v>198</v>
      </c>
      <c r="I222" s="8" t="n">
        <f aca="false">SUMIFS('Source'!$G:$G,'Source'!$A:$A,"101 - Factory customers",'Source'!$B:$B,$A222)</f>
        <v>0</v>
      </c>
      <c r="J222" s="8" t="n">
        <f aca="false">I222*$J$5</f>
        <v>0</v>
      </c>
      <c r="K222" s="8" t="n">
        <f aca="false">J222-H222</f>
        <v>-198</v>
      </c>
      <c r="L222" s="9" t="n">
        <f aca="false">IF(AND(H222=0,J222=0),0,IF(H222=0,"New",(J222-H222)/H222))</f>
        <v>-1</v>
      </c>
      <c r="M222" s="7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false" outlineLevel="0" collapsed="false">
      <c r="A223" s="7" t="s">
        <v>301</v>
      </c>
      <c r="B223" s="7" t="str">
        <f aca="false">IFERROR(INDEX('Source'!$C:$C,MATCH($A223,'Source'!$B:$B,0)),"")</f>
        <v>כפפת אגודל לחץ</v>
      </c>
      <c r="C223" s="8" t="n">
        <f aca="false">SUMIFS('Source'!$D:$D,'Source'!$A:$A,"101 - Factory customers",'Source'!$B:$B,$A223)</f>
        <v>5</v>
      </c>
      <c r="D223" s="8" t="n">
        <f aca="false">SUMIFS('Source'!$F:$F,'Source'!$A:$A,"101 - Factory customers",'Source'!$B:$B,$A223)</f>
        <v>0</v>
      </c>
      <c r="E223" s="8" t="n">
        <f aca="false">D223*$J$5</f>
        <v>0</v>
      </c>
      <c r="F223" s="8" t="n">
        <f aca="false">E223-C223</f>
        <v>-5</v>
      </c>
      <c r="G223" s="9" t="n">
        <f aca="false">IF(AND(C223=0,E223=0),0,IF(C223=0,"New",(E223-C223)/C223))</f>
        <v>-1</v>
      </c>
      <c r="H223" s="8" t="n">
        <f aca="false">SUMIFS('Source'!$E:$E,'Source'!$A:$A,"101 - Factory customers",'Source'!$B:$B,$A223)</f>
        <v>194.59</v>
      </c>
      <c r="I223" s="8" t="n">
        <f aca="false">SUMIFS('Source'!$G:$G,'Source'!$A:$A,"101 - Factory customers",'Source'!$B:$B,$A223)</f>
        <v>0</v>
      </c>
      <c r="J223" s="8" t="n">
        <f aca="false">I223*$J$5</f>
        <v>0</v>
      </c>
      <c r="K223" s="8" t="n">
        <f aca="false">J223-H223</f>
        <v>-194.59</v>
      </c>
      <c r="L223" s="9" t="n">
        <f aca="false">IF(AND(H223=0,J223=0),0,IF(H223=0,"New",(J223-H223)/H223))</f>
        <v>-1</v>
      </c>
      <c r="M223" s="7" t="str">
        <f aca="false">IF(AND(OR(C223&lt;&gt;0,H223&lt;&gt;0),D223=0,I223=0),"DROP",IF(AND(OR(D223&lt;&gt;0,I223&lt;&gt;0),C223=0,H223=0),"NEW",""))</f>
        <v>DROP</v>
      </c>
    </row>
    <row r="224" customFormat="false" ht="15" hidden="false" customHeight="false" outlineLevel="0" collapsed="false">
      <c r="A224" s="7" t="s">
        <v>371</v>
      </c>
      <c r="B224" s="7" t="str">
        <f aca="false">IFERROR(INDEX('Source'!$C:$C,MATCH($A224,'Source'!$B:$B,0)),"")</f>
        <v>URIEL STRAP4U BLACK L-XL</v>
      </c>
      <c r="C224" s="8" t="n">
        <f aca="false">SUMIFS('Source'!$D:$D,'Source'!$A:$A,"101 - Factory customers",'Source'!$B:$B,$A224)</f>
        <v>8</v>
      </c>
      <c r="D224" s="8" t="n">
        <f aca="false">SUMIFS('Source'!$F:$F,'Source'!$A:$A,"101 - Factory customers",'Source'!$B:$B,$A224)</f>
        <v>0</v>
      </c>
      <c r="E224" s="8" t="n">
        <f aca="false">D224*$J$5</f>
        <v>0</v>
      </c>
      <c r="F224" s="8" t="n">
        <f aca="false">E224-C224</f>
        <v>-8</v>
      </c>
      <c r="G224" s="9" t="n">
        <f aca="false">IF(AND(C224=0,E224=0),0,IF(C224=0,"New",(E224-C224)/C224))</f>
        <v>-1</v>
      </c>
      <c r="H224" s="8" t="n">
        <f aca="false">SUMIFS('Source'!$E:$E,'Source'!$A:$A,"101 - Factory customers",'Source'!$B:$B,$A224)</f>
        <v>191.7</v>
      </c>
      <c r="I224" s="8" t="n">
        <f aca="false">SUMIFS('Source'!$G:$G,'Source'!$A:$A,"101 - Factory customers",'Source'!$B:$B,$A224)</f>
        <v>0</v>
      </c>
      <c r="J224" s="8" t="n">
        <f aca="false">I224*$J$5</f>
        <v>0</v>
      </c>
      <c r="K224" s="8" t="n">
        <f aca="false">J224-H224</f>
        <v>-191.7</v>
      </c>
      <c r="L224" s="9" t="n">
        <f aca="false">IF(AND(H224=0,J224=0),0,IF(H224=0,"New",(J224-H224)/H224))</f>
        <v>-1</v>
      </c>
      <c r="M224" s="7" t="str">
        <f aca="false">IF(AND(OR(C224&lt;&gt;0,H224&lt;&gt;0),D224=0,I224=0),"DROP",IF(AND(OR(D224&lt;&gt;0,I224&lt;&gt;0),C224=0,H224=0),"NEW",""))</f>
        <v>DROP</v>
      </c>
    </row>
    <row r="225" customFormat="false" ht="15" hidden="false" customHeight="false" outlineLevel="0" collapsed="false">
      <c r="A225" s="7" t="s">
        <v>203</v>
      </c>
      <c r="B225" s="7" t="str">
        <f aca="false">IFERROR(INDEX('Source'!$C:$C,MATCH($A225,'Source'!$B:$B,0)),"")</f>
        <v>תחבושת אלסטית נצמדת צבע ירוק</v>
      </c>
      <c r="C225" s="8" t="n">
        <f aca="false">SUMIFS('Source'!$D:$D,'Source'!$A:$A,"101 - Factory customers",'Source'!$B:$B,$A225)</f>
        <v>15</v>
      </c>
      <c r="D225" s="8" t="n">
        <f aca="false">SUMIFS('Source'!$F:$F,'Source'!$A:$A,"101 - Factory customers",'Source'!$B:$B,$A225)</f>
        <v>0</v>
      </c>
      <c r="E225" s="8" t="n">
        <f aca="false">D225*$J$5</f>
        <v>0</v>
      </c>
      <c r="F225" s="8" t="n">
        <f aca="false">E225-C225</f>
        <v>-15</v>
      </c>
      <c r="G225" s="9" t="n">
        <f aca="false">IF(AND(C225=0,E225=0),0,IF(C225=0,"New",(E225-C225)/C225))</f>
        <v>-1</v>
      </c>
      <c r="H225" s="8" t="n">
        <f aca="false">SUMIFS('Source'!$E:$E,'Source'!$A:$A,"101 - Factory customers",'Source'!$B:$B,$A225)</f>
        <v>190.79</v>
      </c>
      <c r="I225" s="8" t="n">
        <f aca="false">SUMIFS('Source'!$G:$G,'Source'!$A:$A,"101 - Factory customers",'Source'!$B:$B,$A225)</f>
        <v>0</v>
      </c>
      <c r="J225" s="8" t="n">
        <f aca="false">I225*$J$5</f>
        <v>0</v>
      </c>
      <c r="K225" s="8" t="n">
        <f aca="false">J225-H225</f>
        <v>-190.79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662</v>
      </c>
      <c r="B226" s="7" t="str">
        <f aca="false">IFERROR(INDEX('Source'!$C:$C,MATCH($A226,'Source'!$B:$B,0)),"")</f>
        <v>מגן קרסול + סיליקון</v>
      </c>
      <c r="C226" s="8" t="n">
        <f aca="false">SUMIFS('Source'!$D:$D,'Source'!$A:$A,"101 - Factory customers",'Source'!$B:$B,$A226)</f>
        <v>0</v>
      </c>
      <c r="D226" s="8" t="n">
        <f aca="false">SUMIFS('Source'!$F:$F,'Source'!$A:$A,"101 - Factory customers",'Source'!$B:$B,$A226)</f>
        <v>1</v>
      </c>
      <c r="E226" s="8" t="n">
        <f aca="false">D226*$J$5</f>
        <v>1.26315789473684</v>
      </c>
      <c r="F226" s="8" t="n">
        <f aca="false">E226-C226</f>
        <v>1.26315789473684</v>
      </c>
      <c r="G226" s="9" t="str">
        <f aca="false">IF(AND(C226=0,E226=0),0,IF(C226=0,"New",(E226-C226)/C226))</f>
        <v>New</v>
      </c>
      <c r="H226" s="8" t="n">
        <f aca="false">SUMIFS('Source'!$E:$E,'Source'!$A:$A,"101 - Factory customers",'Source'!$B:$B,$A226)</f>
        <v>0</v>
      </c>
      <c r="I226" s="8" t="n">
        <f aca="false">SUMIFS('Source'!$G:$G,'Source'!$A:$A,"101 - Factory customers",'Source'!$B:$B,$A226)</f>
        <v>190.63</v>
      </c>
      <c r="J226" s="8" t="n">
        <f aca="false">I226*$J$5</f>
        <v>240.795789473684</v>
      </c>
      <c r="K226" s="8" t="n">
        <f aca="false">J226-H226</f>
        <v>240.795789473684</v>
      </c>
      <c r="L226" s="9" t="str">
        <f aca="false">IF(AND(H226=0,J226=0),0,IF(H226=0,"New",(J226-H226)/H226))</f>
        <v>New</v>
      </c>
      <c r="M226" s="7" t="str">
        <f aca="false">IF(AND(OR(C226&lt;&gt;0,H226&lt;&gt;0),D226=0,I226=0),"DROP",IF(AND(OR(D226&lt;&gt;0,I226&lt;&gt;0),C226=0,H226=0),"NEW",""))</f>
        <v>NEW</v>
      </c>
    </row>
    <row r="227" customFormat="false" ht="15" hidden="false" customHeight="false" outlineLevel="0" collapsed="false">
      <c r="A227" s="7" t="s">
        <v>123</v>
      </c>
      <c r="B227" s="7" t="str">
        <f aca="false">IFERROR(INDEX('Source'!$C:$C,MATCH($A227,'Source'!$B:$B,0)),"")</f>
        <v>כרית מטטרזלי מס</v>
      </c>
      <c r="C227" s="8" t="n">
        <f aca="false">SUMIFS('Source'!$D:$D,'Source'!$A:$A,"101 - Factory customers",'Source'!$B:$B,$A227)</f>
        <v>15</v>
      </c>
      <c r="D227" s="8" t="n">
        <f aca="false">SUMIFS('Source'!$F:$F,'Source'!$A:$A,"101 - Factory customers",'Source'!$B:$B,$A227)</f>
        <v>21</v>
      </c>
      <c r="E227" s="8" t="n">
        <f aca="false">D227*$J$5</f>
        <v>26.5263157894737</v>
      </c>
      <c r="F227" s="8" t="n">
        <f aca="false">E227-C227</f>
        <v>11.5263157894737</v>
      </c>
      <c r="G227" s="9" t="n">
        <f aca="false">IF(AND(C227=0,E227=0),0,IF(C227=0,"New",(E227-C227)/C227))</f>
        <v>0.768421052631579</v>
      </c>
      <c r="H227" s="8" t="n">
        <f aca="false">SUMIFS('Source'!$E:$E,'Source'!$A:$A,"101 - Factory customers",'Source'!$B:$B,$A227)</f>
        <v>449.2</v>
      </c>
      <c r="I227" s="8" t="n">
        <f aca="false">SUMIFS('Source'!$G:$G,'Source'!$A:$A,"101 - Factory customers",'Source'!$B:$B,$A227)</f>
        <v>638.85</v>
      </c>
      <c r="J227" s="8" t="n">
        <f aca="false">I227*$J$5</f>
        <v>806.968421052632</v>
      </c>
      <c r="K227" s="8" t="n">
        <f aca="false">J227-H227</f>
        <v>357.768421052632</v>
      </c>
      <c r="L227" s="9" t="n">
        <f aca="false">IF(AND(H227=0,J227=0),0,IF(H227=0,"New",(J227-H227)/H227))</f>
        <v>0.796456858977363</v>
      </c>
      <c r="M227" s="7" t="str">
        <f aca="false">IF(AND(OR(C227&lt;&gt;0,H227&lt;&gt;0),D227=0,I227=0),"DROP",IF(AND(OR(D227&lt;&gt;0,I227&lt;&gt;0),C227=0,H227=0),"NEW",""))</f>
        <v/>
      </c>
    </row>
    <row r="228" customFormat="false" ht="15" hidden="false" customHeight="false" outlineLevel="0" collapsed="false">
      <c r="A228" s="7" t="s">
        <v>588</v>
      </c>
      <c r="B228" s="7" t="str">
        <f aca="false">IFERROR(INDEX('Source'!$C:$C,MATCH($A228,'Source'!$B:$B,0)),"")</f>
        <v>מיצב פיקה</v>
      </c>
      <c r="C228" s="8" t="n">
        <f aca="false">SUMIFS('Source'!$D:$D,'Source'!$A:$A,"101 - Factory customers",'Source'!$B:$B,$A228)</f>
        <v>2</v>
      </c>
      <c r="D228" s="8" t="n">
        <f aca="false">SUMIFS('Source'!$F:$F,'Source'!$A:$A,"101 - Factory customers",'Source'!$B:$B,$A228)</f>
        <v>0</v>
      </c>
      <c r="E228" s="8" t="n">
        <f aca="false">D228*$J$5</f>
        <v>0</v>
      </c>
      <c r="F228" s="8" t="n">
        <f aca="false">E228-C228</f>
        <v>-2</v>
      </c>
      <c r="G228" s="9" t="n">
        <f aca="false">IF(AND(C228=0,E228=0),0,IF(C228=0,"New",(E228-C228)/C228))</f>
        <v>-1</v>
      </c>
      <c r="H228" s="8" t="n">
        <f aca="false">SUMIFS('Source'!$E:$E,'Source'!$A:$A,"101 - Factory customers",'Source'!$B:$B,$A228)</f>
        <v>189.26</v>
      </c>
      <c r="I228" s="8" t="n">
        <f aca="false">SUMIFS('Source'!$G:$G,'Source'!$A:$A,"101 - Factory customers",'Source'!$B:$B,$A228)</f>
        <v>0</v>
      </c>
      <c r="J228" s="8" t="n">
        <f aca="false">I228*$J$5</f>
        <v>0</v>
      </c>
      <c r="K228" s="8" t="n">
        <f aca="false">J228-H228</f>
        <v>-189.26</v>
      </c>
      <c r="L228" s="9" t="n">
        <f aca="false">IF(AND(H228=0,J228=0),0,IF(H228=0,"New",(J228-H228)/H228))</f>
        <v>-1</v>
      </c>
      <c r="M228" s="7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false" outlineLevel="0" collapsed="false">
      <c r="A229" s="7" t="s">
        <v>591</v>
      </c>
      <c r="B229" s="7" t="str">
        <f aca="false">IFERROR(INDEX('Source'!$C:$C,MATCH($A229,'Source'!$B:$B,0)),"")</f>
        <v>מיצב פיקה</v>
      </c>
      <c r="C229" s="8" t="n">
        <f aca="false">SUMIFS('Source'!$D:$D,'Source'!$A:$A,"101 - Factory customers",'Source'!$B:$B,$A229)</f>
        <v>2</v>
      </c>
      <c r="D229" s="8" t="n">
        <f aca="false">SUMIFS('Source'!$F:$F,'Source'!$A:$A,"101 - Factory customers",'Source'!$B:$B,$A229)</f>
        <v>0</v>
      </c>
      <c r="E229" s="8" t="n">
        <f aca="false">D229*$J$5</f>
        <v>0</v>
      </c>
      <c r="F229" s="8" t="n">
        <f aca="false">E229-C229</f>
        <v>-2</v>
      </c>
      <c r="G229" s="9" t="n">
        <f aca="false">IF(AND(C229=0,E229=0),0,IF(C229=0,"New",(E229-C229)/C229))</f>
        <v>-1</v>
      </c>
      <c r="H229" s="8" t="n">
        <f aca="false">SUMIFS('Source'!$E:$E,'Source'!$A:$A,"101 - Factory customers",'Source'!$B:$B,$A229)</f>
        <v>189</v>
      </c>
      <c r="I229" s="8" t="n">
        <f aca="false">SUMIFS('Source'!$G:$G,'Source'!$A:$A,"101 - Factory customers",'Source'!$B:$B,$A229)</f>
        <v>0</v>
      </c>
      <c r="J229" s="8" t="n">
        <f aca="false">I229*$J$5</f>
        <v>0</v>
      </c>
      <c r="K229" s="8" t="n">
        <f aca="false">J229-H229</f>
        <v>-189</v>
      </c>
      <c r="L229" s="9" t="n">
        <f aca="false">IF(AND(H229=0,J229=0),0,IF(H229=0,"New",(J229-H229)/H229))</f>
        <v>-1</v>
      </c>
      <c r="M229" s="7" t="str">
        <f aca="false">IF(AND(OR(C229&lt;&gt;0,H229&lt;&gt;0),D229=0,I229=0),"DROP",IF(AND(OR(D229&lt;&gt;0,I229&lt;&gt;0),C229=0,H229=0),"NEW",""))</f>
        <v>DROP</v>
      </c>
    </row>
    <row r="230" customFormat="false" ht="15" hidden="false" customHeight="false" outlineLevel="0" collapsed="false">
      <c r="A230" s="7" t="s">
        <v>477</v>
      </c>
      <c r="B230" s="7" t="str">
        <f aca="false">IFERROR(INDEX('Source'!$C:$C,MATCH($A230,'Source'!$B:$B,0)),"")</f>
        <v>מיצב פיקה</v>
      </c>
      <c r="C230" s="8" t="n">
        <f aca="false">SUMIFS('Source'!$D:$D,'Source'!$A:$A,"101 - Factory customers",'Source'!$B:$B,$A230)</f>
        <v>2</v>
      </c>
      <c r="D230" s="8" t="n">
        <f aca="false">SUMIFS('Source'!$F:$F,'Source'!$A:$A,"101 - Factory customers",'Source'!$B:$B,$A230)</f>
        <v>0</v>
      </c>
      <c r="E230" s="8" t="n">
        <f aca="false">D230*$J$5</f>
        <v>0</v>
      </c>
      <c r="F230" s="8" t="n">
        <f aca="false">E230-C230</f>
        <v>-2</v>
      </c>
      <c r="G230" s="9" t="n">
        <f aca="false">IF(AND(C230=0,E230=0),0,IF(C230=0,"New",(E230-C230)/C230))</f>
        <v>-1</v>
      </c>
      <c r="H230" s="8" t="n">
        <f aca="false">SUMIFS('Source'!$E:$E,'Source'!$A:$A,"101 - Factory customers",'Source'!$B:$B,$A230)</f>
        <v>189</v>
      </c>
      <c r="I230" s="8" t="n">
        <f aca="false">SUMIFS('Source'!$G:$G,'Source'!$A:$A,"101 - Factory customers",'Source'!$B:$B,$A230)</f>
        <v>0</v>
      </c>
      <c r="J230" s="8" t="n">
        <f aca="false">I230*$J$5</f>
        <v>0</v>
      </c>
      <c r="K230" s="8" t="n">
        <f aca="false">J230-H230</f>
        <v>-189</v>
      </c>
      <c r="L230" s="9" t="n">
        <f aca="false">IF(AND(H230=0,J230=0),0,IF(H230=0,"New",(J230-H230)/H230))</f>
        <v>-1</v>
      </c>
      <c r="M230" s="7" t="str">
        <f aca="false">IF(AND(OR(C230&lt;&gt;0,H230&lt;&gt;0),D230=0,I230=0),"DROP",IF(AND(OR(D230&lt;&gt;0,I230&lt;&gt;0),C230=0,H230=0),"NEW",""))</f>
        <v>DROP</v>
      </c>
    </row>
    <row r="231" customFormat="false" ht="15" hidden="false" customHeight="false" outlineLevel="0" collapsed="false">
      <c r="A231" s="7" t="s">
        <v>880</v>
      </c>
      <c r="B231" s="7" t="str">
        <f aca="false">IFERROR(INDEX('Source'!$C:$C,MATCH($A231,'Source'!$B:$B,0)),"")</f>
        <v>מדרס מג'ל לגבר</v>
      </c>
      <c r="C231" s="8" t="n">
        <f aca="false">SUMIFS('Source'!$D:$D,'Source'!$A:$A,"101 - Factory customers",'Source'!$B:$B,$A231)</f>
        <v>11</v>
      </c>
      <c r="D231" s="8" t="n">
        <f aca="false">SUMIFS('Source'!$F:$F,'Source'!$A:$A,"101 - Factory customers",'Source'!$B:$B,$A231)</f>
        <v>2</v>
      </c>
      <c r="E231" s="8" t="n">
        <f aca="false">D231*$J$5</f>
        <v>2.52631578947368</v>
      </c>
      <c r="F231" s="8" t="n">
        <f aca="false">E231-C231</f>
        <v>-8.47368421052632</v>
      </c>
      <c r="G231" s="9" t="n">
        <f aca="false">IF(AND(C231=0,E231=0),0,IF(C231=0,"New",(E231-C231)/C231))</f>
        <v>-0.770334928229665</v>
      </c>
      <c r="H231" s="8" t="n">
        <f aca="false">SUMIFS('Source'!$E:$E,'Source'!$A:$A,"101 - Factory customers",'Source'!$B:$B,$A231)</f>
        <v>188.91</v>
      </c>
      <c r="I231" s="8" t="n">
        <f aca="false">SUMIFS('Source'!$G:$G,'Source'!$A:$A,"101 - Factory customers",'Source'!$B:$B,$A231)</f>
        <v>0.02</v>
      </c>
      <c r="J231" s="8" t="n">
        <f aca="false">I231*$J$5</f>
        <v>0.0252631578947368</v>
      </c>
      <c r="K231" s="8" t="n">
        <f aca="false">J231-H231</f>
        <v>-188.884736842105</v>
      </c>
      <c r="L231" s="9" t="n">
        <f aca="false">IF(AND(H231=0,J231=0),0,IF(H231=0,"New",(J231-H231)/H231))</f>
        <v>-0.999866268816396</v>
      </c>
      <c r="M231" s="7" t="str">
        <f aca="false">IF(AND(OR(C231&lt;&gt;0,H231&lt;&gt;0),D231=0,I231=0),"DROP",IF(AND(OR(D231&lt;&gt;0,I231&lt;&gt;0),C231=0,H231=0),"NEW",""))</f>
        <v/>
      </c>
    </row>
    <row r="232" customFormat="false" ht="15" hidden="false" customHeight="false" outlineLevel="0" collapsed="false">
      <c r="A232" s="7" t="s">
        <v>127</v>
      </c>
      <c r="B232" s="7" t="str">
        <f aca="false">IFERROR(INDEX('Source'!$C:$C,MATCH($A232,'Source'!$B:$B,0)),"")</f>
        <v>סד לאגודל</v>
      </c>
      <c r="C232" s="8" t="n">
        <f aca="false">SUMIFS('Source'!$D:$D,'Source'!$A:$A,"101 - Factory customers",'Source'!$B:$B,$A232)</f>
        <v>2</v>
      </c>
      <c r="D232" s="8" t="n">
        <f aca="false">SUMIFS('Source'!$F:$F,'Source'!$A:$A,"101 - Factory customers",'Source'!$B:$B,$A232)</f>
        <v>0</v>
      </c>
      <c r="E232" s="8" t="n">
        <f aca="false">D232*$J$5</f>
        <v>0</v>
      </c>
      <c r="F232" s="8" t="n">
        <f aca="false">E232-C232</f>
        <v>-2</v>
      </c>
      <c r="G232" s="9" t="n">
        <f aca="false">IF(AND(C232=0,E232=0),0,IF(C232=0,"New",(E232-C232)/C232))</f>
        <v>-1</v>
      </c>
      <c r="H232" s="8" t="n">
        <f aca="false">SUMIFS('Source'!$E:$E,'Source'!$A:$A,"101 - Factory customers",'Source'!$B:$B,$A232)</f>
        <v>187.68</v>
      </c>
      <c r="I232" s="8" t="n">
        <f aca="false">SUMIFS('Source'!$G:$G,'Source'!$A:$A,"101 - Factory customers",'Source'!$B:$B,$A232)</f>
        <v>0</v>
      </c>
      <c r="J232" s="8" t="n">
        <f aca="false">I232*$J$5</f>
        <v>0</v>
      </c>
      <c r="K232" s="8" t="n">
        <f aca="false">J232-H232</f>
        <v>-187.68</v>
      </c>
      <c r="L232" s="9" t="n">
        <f aca="false">IF(AND(H232=0,J232=0),0,IF(H232=0,"New",(J232-H232)/H232))</f>
        <v>-1</v>
      </c>
      <c r="M232" s="7" t="str">
        <f aca="false">IF(AND(OR(C232&lt;&gt;0,H232&lt;&gt;0),D232=0,I232=0),"DROP",IF(AND(OR(D232&lt;&gt;0,I232&lt;&gt;0),C232=0,H232=0),"NEW",""))</f>
        <v>DROP</v>
      </c>
    </row>
    <row r="233" customFormat="false" ht="15" hidden="false" customHeight="false" outlineLevel="0" collapsed="false">
      <c r="A233" s="7" t="s">
        <v>104</v>
      </c>
      <c r="B233" s="7" t="str">
        <f aca="false">IFERROR(INDEX('Source'!$C:$C,MATCH($A233,'Source'!$B:$B,0)),"")</f>
        <v>מגן ברך ארוך בז'</v>
      </c>
      <c r="C233" s="8" t="n">
        <f aca="false">SUMIFS('Source'!$D:$D,'Source'!$A:$A,"101 - Factory customers",'Source'!$B:$B,$A233)</f>
        <v>5</v>
      </c>
      <c r="D233" s="8" t="n">
        <f aca="false">SUMIFS('Source'!$F:$F,'Source'!$A:$A,"101 - Factory customers",'Source'!$B:$B,$A233)</f>
        <v>0</v>
      </c>
      <c r="E233" s="8" t="n">
        <f aca="false">D233*$J$5</f>
        <v>0</v>
      </c>
      <c r="F233" s="8" t="n">
        <f aca="false">E233-C233</f>
        <v>-5</v>
      </c>
      <c r="G233" s="9" t="n">
        <f aca="false">IF(AND(C233=0,E233=0),0,IF(C233=0,"New",(E233-C233)/C233))</f>
        <v>-1</v>
      </c>
      <c r="H233" s="8" t="n">
        <f aca="false">SUMIFS('Source'!$E:$E,'Source'!$A:$A,"101 - Factory customers",'Source'!$B:$B,$A233)</f>
        <v>185.69</v>
      </c>
      <c r="I233" s="8" t="n">
        <f aca="false">SUMIFS('Source'!$G:$G,'Source'!$A:$A,"101 - Factory customers",'Source'!$B:$B,$A233)</f>
        <v>0</v>
      </c>
      <c r="J233" s="8" t="n">
        <f aca="false">I233*$J$5</f>
        <v>0</v>
      </c>
      <c r="K233" s="8" t="n">
        <f aca="false">J233-H233</f>
        <v>-185.69</v>
      </c>
      <c r="L233" s="9" t="n">
        <f aca="false">IF(AND(H233=0,J233=0),0,IF(H233=0,"New",(J233-H233)/H233))</f>
        <v>-1</v>
      </c>
      <c r="M233" s="7" t="str">
        <f aca="false">IF(AND(OR(C233&lt;&gt;0,H233&lt;&gt;0),D233=0,I233=0),"DROP",IF(AND(OR(D233&lt;&gt;0,I233&lt;&gt;0),C233=0,H233=0),"NEW",""))</f>
        <v>DROP</v>
      </c>
    </row>
    <row r="234" customFormat="false" ht="15" hidden="false" customHeight="false" outlineLevel="0" collapsed="false">
      <c r="A234" s="7" t="s">
        <v>716</v>
      </c>
      <c r="B234" s="7" t="str">
        <f aca="false">IFERROR(INDEX('Source'!$C:$C,MATCH($A234,'Source'!$B:$B,0)),"")</f>
        <v>מגן ברך חום</v>
      </c>
      <c r="C234" s="8" t="n">
        <f aca="false">SUMIFS('Source'!$D:$D,'Source'!$A:$A,"101 - Factory customers",'Source'!$B:$B,$A234)</f>
        <v>6</v>
      </c>
      <c r="D234" s="8" t="n">
        <f aca="false">SUMIFS('Source'!$F:$F,'Source'!$A:$A,"101 - Factory customers",'Source'!$B:$B,$A234)</f>
        <v>0</v>
      </c>
      <c r="E234" s="8" t="n">
        <f aca="false">D234*$J$5</f>
        <v>0</v>
      </c>
      <c r="F234" s="8" t="n">
        <f aca="false">E234-C234</f>
        <v>-6</v>
      </c>
      <c r="G234" s="9" t="n">
        <f aca="false">IF(AND(C234=0,E234=0),0,IF(C234=0,"New",(E234-C234)/C234))</f>
        <v>-1</v>
      </c>
      <c r="H234" s="8" t="n">
        <f aca="false">SUMIFS('Source'!$E:$E,'Source'!$A:$A,"101 - Factory customers",'Source'!$B:$B,$A234)</f>
        <v>184.21</v>
      </c>
      <c r="I234" s="8" t="n">
        <f aca="false">SUMIFS('Source'!$G:$G,'Source'!$A:$A,"101 - Factory customers",'Source'!$B:$B,$A234)</f>
        <v>0</v>
      </c>
      <c r="J234" s="8" t="n">
        <f aca="false">I234*$J$5</f>
        <v>0</v>
      </c>
      <c r="K234" s="8" t="n">
        <f aca="false">J234-H234</f>
        <v>-184.21</v>
      </c>
      <c r="L234" s="9" t="n">
        <f aca="false">IF(AND(H234=0,J234=0),0,IF(H234=0,"New",(J234-H234)/H234))</f>
        <v>-1</v>
      </c>
      <c r="M234" s="7" t="str">
        <f aca="false">IF(AND(OR(C234&lt;&gt;0,H234&lt;&gt;0),D234=0,I234=0),"DROP",IF(AND(OR(D234&lt;&gt;0,I234&lt;&gt;0),C234=0,H234=0),"NEW",""))</f>
        <v>DROP</v>
      </c>
    </row>
    <row r="235" customFormat="false" ht="15" hidden="false" customHeight="false" outlineLevel="0" collapsed="false">
      <c r="A235" s="7" t="s">
        <v>881</v>
      </c>
      <c r="B235" s="7" t="str">
        <f aca="false">IFERROR(INDEX('Source'!$C:$C,MATCH($A235,'Source'!$B:$B,0)),"")</f>
        <v>מגן ברך סיליקון - אנטומיק</v>
      </c>
      <c r="C235" s="8" t="n">
        <f aca="false">SUMIFS('Source'!$D:$D,'Source'!$A:$A,"101 - Factory customers",'Source'!$B:$B,$A235)</f>
        <v>1</v>
      </c>
      <c r="D235" s="8" t="n">
        <f aca="false">SUMIFS('Source'!$F:$F,'Source'!$A:$A,"101 - Factory customers",'Source'!$B:$B,$A235)</f>
        <v>0</v>
      </c>
      <c r="E235" s="8" t="n">
        <f aca="false">D235*$J$5</f>
        <v>0</v>
      </c>
      <c r="F235" s="8" t="n">
        <f aca="false">E235-C235</f>
        <v>-1</v>
      </c>
      <c r="G235" s="9" t="n">
        <f aca="false">IF(AND(C235=0,E235=0),0,IF(C235=0,"New",(E235-C235)/C235))</f>
        <v>-1</v>
      </c>
      <c r="H235" s="8" t="n">
        <f aca="false">SUMIFS('Source'!$E:$E,'Source'!$A:$A,"101 - Factory customers",'Source'!$B:$B,$A235)</f>
        <v>183.85</v>
      </c>
      <c r="I235" s="8" t="n">
        <f aca="false">SUMIFS('Source'!$G:$G,'Source'!$A:$A,"101 - Factory customers",'Source'!$B:$B,$A235)</f>
        <v>0</v>
      </c>
      <c r="J235" s="8" t="n">
        <f aca="false">I235*$J$5</f>
        <v>0</v>
      </c>
      <c r="K235" s="8" t="n">
        <f aca="false">J235-H235</f>
        <v>-183.85</v>
      </c>
      <c r="L235" s="9" t="n">
        <f aca="false">IF(AND(H235=0,J235=0),0,IF(H235=0,"New",(J235-H235)/H235))</f>
        <v>-1</v>
      </c>
      <c r="M235" s="7" t="str">
        <f aca="false">IF(AND(OR(C235&lt;&gt;0,H235&lt;&gt;0),D235=0,I235=0),"DROP",IF(AND(OR(D235&lt;&gt;0,I235&lt;&gt;0),C235=0,H235=0),"NEW",""))</f>
        <v>DROP</v>
      </c>
    </row>
    <row r="236" customFormat="false" ht="15" hidden="false" customHeight="false" outlineLevel="0" collapsed="false">
      <c r="A236" s="7" t="s">
        <v>763</v>
      </c>
      <c r="B236" s="7" t="str">
        <f aca="false">IFERROR(INDEX('Source'!$C:$C,MATCH($A236,'Source'!$B:$B,0)),"")</f>
        <v>מגן מרפק + סיליקון</v>
      </c>
      <c r="C236" s="8" t="n">
        <f aca="false">SUMIFS('Source'!$D:$D,'Source'!$A:$A,"101 - Factory customers",'Source'!$B:$B,$A236)</f>
        <v>2</v>
      </c>
      <c r="D236" s="8" t="n">
        <f aca="false">SUMIFS('Source'!$F:$F,'Source'!$A:$A,"101 - Factory customers",'Source'!$B:$B,$A236)</f>
        <v>0</v>
      </c>
      <c r="E236" s="8" t="n">
        <f aca="false">D236*$J$5</f>
        <v>0</v>
      </c>
      <c r="F236" s="8" t="n">
        <f aca="false">E236-C236</f>
        <v>-2</v>
      </c>
      <c r="G236" s="9" t="n">
        <f aca="false">IF(AND(C236=0,E236=0),0,IF(C236=0,"New",(E236-C236)/C236))</f>
        <v>-1</v>
      </c>
      <c r="H236" s="8" t="n">
        <f aca="false">SUMIFS('Source'!$E:$E,'Source'!$A:$A,"101 - Factory customers",'Source'!$B:$B,$A236)</f>
        <v>180</v>
      </c>
      <c r="I236" s="8" t="n">
        <f aca="false">SUMIFS('Source'!$G:$G,'Source'!$A:$A,"101 - Factory customers",'Source'!$B:$B,$A236)</f>
        <v>0</v>
      </c>
      <c r="J236" s="8" t="n">
        <f aca="false">I236*$J$5</f>
        <v>0</v>
      </c>
      <c r="K236" s="8" t="n">
        <f aca="false">J236-H236</f>
        <v>-180</v>
      </c>
      <c r="L236" s="9" t="n">
        <f aca="false">IF(AND(H236=0,J236=0),0,IF(H236=0,"New",(J236-H236)/H236))</f>
        <v>-1</v>
      </c>
      <c r="M236" s="7" t="str">
        <f aca="false">IF(AND(OR(C236&lt;&gt;0,H236&lt;&gt;0),D236=0,I236=0),"DROP",IF(AND(OR(D236&lt;&gt;0,I236&lt;&gt;0),C236=0,H236=0),"NEW",""))</f>
        <v>DROP</v>
      </c>
    </row>
    <row r="237" customFormat="false" ht="15" hidden="false" customHeight="false" outlineLevel="0" collapsed="false">
      <c r="A237" s="7" t="s">
        <v>882</v>
      </c>
      <c r="B237" s="7" t="str">
        <f aca="false">IFERROR(INDEX('Source'!$C:$C,MATCH($A237,'Source'!$B:$B,0)),"")</f>
        <v>חגורת שבר שחור</v>
      </c>
      <c r="C237" s="8" t="n">
        <f aca="false">SUMIFS('Source'!$D:$D,'Source'!$A:$A,"101 - Factory customers",'Source'!$B:$B,$A237)</f>
        <v>1</v>
      </c>
      <c r="D237" s="8" t="n">
        <f aca="false">SUMIFS('Source'!$F:$F,'Source'!$A:$A,"101 - Factory customers",'Source'!$B:$B,$A237)</f>
        <v>0</v>
      </c>
      <c r="E237" s="8" t="n">
        <f aca="false">D237*$J$5</f>
        <v>0</v>
      </c>
      <c r="F237" s="8" t="n">
        <f aca="false">E237-C237</f>
        <v>-1</v>
      </c>
      <c r="G237" s="9" t="n">
        <f aca="false">IF(AND(C237=0,E237=0),0,IF(C237=0,"New",(E237-C237)/C237))</f>
        <v>-1</v>
      </c>
      <c r="H237" s="8" t="n">
        <f aca="false">SUMIFS('Source'!$E:$E,'Source'!$A:$A,"101 - Factory customers",'Source'!$B:$B,$A237)</f>
        <v>174.95</v>
      </c>
      <c r="I237" s="8" t="n">
        <f aca="false">SUMIFS('Source'!$G:$G,'Source'!$A:$A,"101 - Factory customers",'Source'!$B:$B,$A237)</f>
        <v>0</v>
      </c>
      <c r="J237" s="8" t="n">
        <f aca="false">I237*$J$5</f>
        <v>0</v>
      </c>
      <c r="K237" s="8" t="n">
        <f aca="false">J237-H237</f>
        <v>-174.95</v>
      </c>
      <c r="L237" s="9" t="n">
        <f aca="false">IF(AND(H237=0,J237=0),0,IF(H237=0,"New",(J237-H237)/H237))</f>
        <v>-1</v>
      </c>
      <c r="M237" s="7" t="str">
        <f aca="false">IF(AND(OR(C237&lt;&gt;0,H237&lt;&gt;0),D237=0,I237=0),"DROP",IF(AND(OR(D237&lt;&gt;0,I237&lt;&gt;0),C237=0,H237=0),"NEW",""))</f>
        <v>DROP</v>
      </c>
    </row>
    <row r="238" customFormat="false" ht="15" hidden="false" customHeight="false" outlineLevel="0" collapsed="false">
      <c r="A238" s="7" t="s">
        <v>246</v>
      </c>
      <c r="B238" s="7" t="str">
        <f aca="false">IFERROR(INDEX('Source'!$C:$C,MATCH($A238,'Source'!$B:$B,0)),"")</f>
        <v>מפריד אצבע</v>
      </c>
      <c r="C238" s="8" t="n">
        <f aca="false">SUMIFS('Source'!$D:$D,'Source'!$A:$A,"101 - Factory customers",'Source'!$B:$B,$A238)</f>
        <v>3</v>
      </c>
      <c r="D238" s="8" t="n">
        <f aca="false">SUMIFS('Source'!$F:$F,'Source'!$A:$A,"101 - Factory customers",'Source'!$B:$B,$A238)</f>
        <v>15</v>
      </c>
      <c r="E238" s="8" t="n">
        <f aca="false">D238*$J$5</f>
        <v>18.9473684210526</v>
      </c>
      <c r="F238" s="8" t="n">
        <f aca="false">E238-C238</f>
        <v>15.9473684210526</v>
      </c>
      <c r="G238" s="9" t="n">
        <f aca="false">IF(AND(C238=0,E238=0),0,IF(C238=0,"New",(E238-C238)/C238))</f>
        <v>5.31578947368421</v>
      </c>
      <c r="H238" s="8" t="n">
        <f aca="false">SUMIFS('Source'!$E:$E,'Source'!$A:$A,"101 - Factory customers",'Source'!$B:$B,$A238)</f>
        <v>42.41</v>
      </c>
      <c r="I238" s="8" t="n">
        <f aca="false">SUMIFS('Source'!$G:$G,'Source'!$A:$A,"101 - Factory customers",'Source'!$B:$B,$A238)</f>
        <v>217.23</v>
      </c>
      <c r="J238" s="8" t="n">
        <f aca="false">I238*$J$5</f>
        <v>274.395789473684</v>
      </c>
      <c r="K238" s="8" t="n">
        <f aca="false">J238-H238</f>
        <v>231.985789473684</v>
      </c>
      <c r="L238" s="9" t="n">
        <f aca="false">IF(AND(H238=0,J238=0),0,IF(H238=0,"New",(J238-H238)/H238))</f>
        <v>5.47007284776431</v>
      </c>
      <c r="M238" s="7" t="str">
        <f aca="false">IF(AND(OR(C238&lt;&gt;0,H238&lt;&gt;0),D238=0,I238=0),"DROP",IF(AND(OR(D238&lt;&gt;0,I238&lt;&gt;0),C238=0,H238=0),"NEW",""))</f>
        <v/>
      </c>
    </row>
    <row r="239" customFormat="false" ht="15" hidden="false" customHeight="false" outlineLevel="0" collapsed="false">
      <c r="A239" s="7" t="s">
        <v>337</v>
      </c>
      <c r="B239" s="7" t="str">
        <f aca="false">IFERROR(INDEX('Source'!$C:$C,MATCH($A239,'Source'!$B:$B,0)),"")</f>
        <v>URIEL STRAP4U TR L-XL</v>
      </c>
      <c r="C239" s="8" t="n">
        <f aca="false">SUMIFS('Source'!$D:$D,'Source'!$A:$A,"101 - Factory customers",'Source'!$B:$B,$A239)</f>
        <v>7</v>
      </c>
      <c r="D239" s="8" t="n">
        <f aca="false">SUMIFS('Source'!$F:$F,'Source'!$A:$A,"101 - Factory customers",'Source'!$B:$B,$A239)</f>
        <v>0</v>
      </c>
      <c r="E239" s="8" t="n">
        <f aca="false">D239*$J$5</f>
        <v>0</v>
      </c>
      <c r="F239" s="8" t="n">
        <f aca="false">E239-C239</f>
        <v>-7</v>
      </c>
      <c r="G239" s="9" t="n">
        <f aca="false">IF(AND(C239=0,E239=0),0,IF(C239=0,"New",(E239-C239)/C239))</f>
        <v>-1</v>
      </c>
      <c r="H239" s="8" t="n">
        <f aca="false">SUMIFS('Source'!$E:$E,'Source'!$A:$A,"101 - Factory customers",'Source'!$B:$B,$A239)</f>
        <v>172.22</v>
      </c>
      <c r="I239" s="8" t="n">
        <f aca="false">SUMIFS('Source'!$G:$G,'Source'!$A:$A,"101 - Factory customers",'Source'!$B:$B,$A239)</f>
        <v>0</v>
      </c>
      <c r="J239" s="8" t="n">
        <f aca="false">I239*$J$5</f>
        <v>0</v>
      </c>
      <c r="K239" s="8" t="n">
        <f aca="false">J239-H239</f>
        <v>-172.22</v>
      </c>
      <c r="L239" s="9" t="n">
        <f aca="false">IF(AND(H239=0,J239=0),0,IF(H239=0,"New",(J239-H239)/H239))</f>
        <v>-1</v>
      </c>
      <c r="M239" s="7" t="str">
        <f aca="false">IF(AND(OR(C239&lt;&gt;0,H239&lt;&gt;0),D239=0,I239=0),"DROP",IF(AND(OR(D239&lt;&gt;0,I239&lt;&gt;0),C239=0,H239=0),"NEW",""))</f>
        <v>DROP</v>
      </c>
    </row>
    <row r="240" customFormat="false" ht="15" hidden="false" customHeight="false" outlineLevel="0" collapsed="false">
      <c r="A240" s="7" t="s">
        <v>599</v>
      </c>
      <c r="B240" s="7" t="str">
        <f aca="false">IFERROR(INDEX('Source'!$C:$C,MATCH($A240,'Source'!$B:$B,0)),"")</f>
        <v>מגן מרפק רגיל</v>
      </c>
      <c r="C240" s="8" t="n">
        <f aca="false">SUMIFS('Source'!$D:$D,'Source'!$A:$A,"101 - Factory customers",'Source'!$B:$B,$A240)</f>
        <v>2</v>
      </c>
      <c r="D240" s="8" t="n">
        <f aca="false">SUMIFS('Source'!$F:$F,'Source'!$A:$A,"101 - Factory customers",'Source'!$B:$B,$A240)</f>
        <v>0</v>
      </c>
      <c r="E240" s="8" t="n">
        <f aca="false">D240*$J$5</f>
        <v>0</v>
      </c>
      <c r="F240" s="8" t="n">
        <f aca="false">E240-C240</f>
        <v>-2</v>
      </c>
      <c r="G240" s="9" t="n">
        <f aca="false">IF(AND(C240=0,E240=0),0,IF(C240=0,"New",(E240-C240)/C240))</f>
        <v>-1</v>
      </c>
      <c r="H240" s="8" t="n">
        <f aca="false">SUMIFS('Source'!$E:$E,'Source'!$A:$A,"101 - Factory customers",'Source'!$B:$B,$A240)</f>
        <v>171.08</v>
      </c>
      <c r="I240" s="8" t="n">
        <f aca="false">SUMIFS('Source'!$G:$G,'Source'!$A:$A,"101 - Factory customers",'Source'!$B:$B,$A240)</f>
        <v>0</v>
      </c>
      <c r="J240" s="8" t="n">
        <f aca="false">I240*$J$5</f>
        <v>0</v>
      </c>
      <c r="K240" s="8" t="n">
        <f aca="false">J240-H240</f>
        <v>-171.08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380</v>
      </c>
      <c r="B241" s="7" t="str">
        <f aca="false">IFERROR(INDEX('Source'!$C:$C,MATCH($A241,'Source'!$B:$B,0)),"")</f>
        <v>מגן קרסול שמאל SC35</v>
      </c>
      <c r="C241" s="8" t="n">
        <f aca="false">SUMIFS('Source'!$D:$D,'Source'!$A:$A,"101 - Factory customers",'Source'!$B:$B,$A241)</f>
        <v>2</v>
      </c>
      <c r="D241" s="8" t="n">
        <f aca="false">SUMIFS('Source'!$F:$F,'Source'!$A:$A,"101 - Factory customers",'Source'!$B:$B,$A241)</f>
        <v>0</v>
      </c>
      <c r="E241" s="8" t="n">
        <f aca="false">D241*$J$5</f>
        <v>0</v>
      </c>
      <c r="F241" s="8" t="n">
        <f aca="false">E241-C241</f>
        <v>-2</v>
      </c>
      <c r="G241" s="9" t="n">
        <f aca="false">IF(AND(C241=0,E241=0),0,IF(C241=0,"New",(E241-C241)/C241))</f>
        <v>-1</v>
      </c>
      <c r="H241" s="8" t="n">
        <f aca="false">SUMIFS('Source'!$E:$E,'Source'!$A:$A,"101 - Factory customers",'Source'!$B:$B,$A241)</f>
        <v>170.96</v>
      </c>
      <c r="I241" s="8" t="n">
        <f aca="false">SUMIFS('Source'!$G:$G,'Source'!$A:$A,"101 - Factory customers",'Source'!$B:$B,$A241)</f>
        <v>0</v>
      </c>
      <c r="J241" s="8" t="n">
        <f aca="false">I241*$J$5</f>
        <v>0</v>
      </c>
      <c r="K241" s="8" t="n">
        <f aca="false">J241-H241</f>
        <v>-170.96</v>
      </c>
      <c r="L241" s="9" t="n">
        <f aca="false">IF(AND(H241=0,J241=0),0,IF(H241=0,"New",(J241-H241)/H241))</f>
        <v>-1</v>
      </c>
      <c r="M241" s="7" t="str">
        <f aca="false">IF(AND(OR(C241&lt;&gt;0,H241&lt;&gt;0),D241=0,I241=0),"DROP",IF(AND(OR(D241&lt;&gt;0,I241&lt;&gt;0),C241=0,H241=0),"NEW",""))</f>
        <v>DROP</v>
      </c>
    </row>
    <row r="242" customFormat="false" ht="15" hidden="false" customHeight="false" outlineLevel="0" collapsed="false">
      <c r="A242" s="7" t="s">
        <v>775</v>
      </c>
      <c r="B242" s="7" t="str">
        <f aca="false">IFERROR(INDEX('Source'!$C:$C,MATCH($A242,'Source'!$B:$B,0)),"")</f>
        <v>מגן ירך רגיל</v>
      </c>
      <c r="C242" s="8" t="n">
        <f aca="false">SUMIFS('Source'!$D:$D,'Source'!$A:$A,"101 - Factory customers",'Source'!$B:$B,$A242)</f>
        <v>2</v>
      </c>
      <c r="D242" s="8" t="n">
        <f aca="false">SUMIFS('Source'!$F:$F,'Source'!$A:$A,"101 - Factory customers",'Source'!$B:$B,$A242)</f>
        <v>0</v>
      </c>
      <c r="E242" s="8" t="n">
        <f aca="false">D242*$J$5</f>
        <v>0</v>
      </c>
      <c r="F242" s="8" t="n">
        <f aca="false">E242-C242</f>
        <v>-2</v>
      </c>
      <c r="G242" s="9" t="n">
        <f aca="false">IF(AND(C242=0,E242=0),0,IF(C242=0,"New",(E242-C242)/C242))</f>
        <v>-1</v>
      </c>
      <c r="H242" s="8" t="n">
        <f aca="false">SUMIFS('Source'!$E:$E,'Source'!$A:$A,"101 - Factory customers",'Source'!$B:$B,$A242)</f>
        <v>170.52</v>
      </c>
      <c r="I242" s="8" t="n">
        <f aca="false">SUMIFS('Source'!$G:$G,'Source'!$A:$A,"101 - Factory customers",'Source'!$B:$B,$A242)</f>
        <v>0</v>
      </c>
      <c r="J242" s="8" t="n">
        <f aca="false">I242*$J$5</f>
        <v>0</v>
      </c>
      <c r="K242" s="8" t="n">
        <f aca="false">J242-H242</f>
        <v>-170.52</v>
      </c>
      <c r="L242" s="9" t="n">
        <f aca="false">IF(AND(H242=0,J242=0),0,IF(H242=0,"New",(J242-H242)/H242))</f>
        <v>-1</v>
      </c>
      <c r="M242" s="7" t="str">
        <f aca="false">IF(AND(OR(C242&lt;&gt;0,H242&lt;&gt;0),D242=0,I242=0),"DROP",IF(AND(OR(D242&lt;&gt;0,I242&lt;&gt;0),C242=0,H242=0),"NEW",""))</f>
        <v>DROP</v>
      </c>
    </row>
    <row r="243" customFormat="false" ht="15" hidden="false" customHeight="false" outlineLevel="0" collapsed="false">
      <c r="A243" s="7" t="s">
        <v>608</v>
      </c>
      <c r="B243" s="7" t="str">
        <f aca="false">IFERROR(INDEX('Source'!$C:$C,MATCH($A243,'Source'!$B:$B,0)),"")</f>
        <v>רצועה לפיקת הברך</v>
      </c>
      <c r="C243" s="8" t="n">
        <f aca="false">SUMIFS('Source'!$D:$D,'Source'!$A:$A,"101 - Factory customers",'Source'!$B:$B,$A243)</f>
        <v>2</v>
      </c>
      <c r="D243" s="8" t="n">
        <f aca="false">SUMIFS('Source'!$F:$F,'Source'!$A:$A,"101 - Factory customers",'Source'!$B:$B,$A243)</f>
        <v>0</v>
      </c>
      <c r="E243" s="8" t="n">
        <f aca="false">D243*$J$5</f>
        <v>0</v>
      </c>
      <c r="F243" s="8" t="n">
        <f aca="false">E243-C243</f>
        <v>-2</v>
      </c>
      <c r="G243" s="9" t="n">
        <f aca="false">IF(AND(C243=0,E243=0),0,IF(C243=0,"New",(E243-C243)/C243))</f>
        <v>-1</v>
      </c>
      <c r="H243" s="8" t="n">
        <f aca="false">SUMIFS('Source'!$E:$E,'Source'!$A:$A,"101 - Factory customers",'Source'!$B:$B,$A243)</f>
        <v>170.08</v>
      </c>
      <c r="I243" s="8" t="n">
        <f aca="false">SUMIFS('Source'!$G:$G,'Source'!$A:$A,"101 - Factory customers",'Source'!$B:$B,$A243)</f>
        <v>0</v>
      </c>
      <c r="J243" s="8" t="n">
        <f aca="false">I243*$J$5</f>
        <v>0</v>
      </c>
      <c r="K243" s="8" t="n">
        <f aca="false">J243-H243</f>
        <v>-170.08</v>
      </c>
      <c r="L243" s="9" t="n">
        <f aca="false">IF(AND(H243=0,J243=0),0,IF(H243=0,"New",(J243-H243)/H243))</f>
        <v>-1</v>
      </c>
      <c r="M243" s="7" t="str">
        <f aca="false">IF(AND(OR(C243&lt;&gt;0,H243&lt;&gt;0),D243=0,I243=0),"DROP",IF(AND(OR(D243&lt;&gt;0,I243&lt;&gt;0),C243=0,H243=0),"NEW",""))</f>
        <v>DROP</v>
      </c>
    </row>
    <row r="244" customFormat="false" ht="15" hidden="false" customHeight="false" outlineLevel="0" collapsed="false">
      <c r="A244" s="7" t="s">
        <v>393</v>
      </c>
      <c r="B244" s="7" t="str">
        <f aca="false">IFERROR(INDEX('Source'!$C:$C,MATCH($A244,'Source'!$B:$B,0)),"")</f>
        <v>URIEL STRAP4U BLACK S-M</v>
      </c>
      <c r="C244" s="8" t="n">
        <f aca="false">SUMIFS('Source'!$D:$D,'Source'!$A:$A,"101 - Factory customers",'Source'!$B:$B,$A244)</f>
        <v>8</v>
      </c>
      <c r="D244" s="8" t="n">
        <f aca="false">SUMIFS('Source'!$F:$F,'Source'!$A:$A,"101 - Factory customers",'Source'!$B:$B,$A244)</f>
        <v>1</v>
      </c>
      <c r="E244" s="8" t="n">
        <f aca="false">D244*$J$5</f>
        <v>1.26315789473684</v>
      </c>
      <c r="F244" s="8" t="n">
        <f aca="false">E244-C244</f>
        <v>-6.73684210526316</v>
      </c>
      <c r="G244" s="9" t="n">
        <f aca="false">IF(AND(C244=0,E244=0),0,IF(C244=0,"New",(E244-C244)/C244))</f>
        <v>-0.842105263157895</v>
      </c>
      <c r="H244" s="8" t="n">
        <f aca="false">SUMIFS('Source'!$E:$E,'Source'!$A:$A,"101 - Factory customers",'Source'!$B:$B,$A244)</f>
        <v>191.39</v>
      </c>
      <c r="I244" s="8" t="n">
        <f aca="false">SUMIFS('Source'!$G:$G,'Source'!$A:$A,"101 - Factory customers",'Source'!$B:$B,$A244)</f>
        <v>24.26</v>
      </c>
      <c r="J244" s="8" t="n">
        <f aca="false">I244*$J$5</f>
        <v>30.6442105263158</v>
      </c>
      <c r="K244" s="8" t="n">
        <f aca="false">J244-H244</f>
        <v>-160.745789473684</v>
      </c>
      <c r="L244" s="9" t="n">
        <f aca="false">IF(AND(H244=0,J244=0),0,IF(H244=0,"New",(J244-H244)/H244))</f>
        <v>-0.839886041452972</v>
      </c>
      <c r="M244" s="7" t="str">
        <f aca="false">IF(AND(OR(C244&lt;&gt;0,H244&lt;&gt;0),D244=0,I244=0),"DROP",IF(AND(OR(D244&lt;&gt;0,I244&lt;&gt;0),C244=0,H244=0),"NEW",""))</f>
        <v/>
      </c>
    </row>
    <row r="245" customFormat="false" ht="15" hidden="false" customHeight="false" outlineLevel="0" collapsed="false">
      <c r="A245" s="7" t="s">
        <v>122</v>
      </c>
      <c r="B245" s="7" t="str">
        <f aca="false">IFERROR(INDEX('Source'!$C:$C,MATCH($A245,'Source'!$B:$B,0)),"")</f>
        <v>קינזיולוגי טייפ</v>
      </c>
      <c r="C245" s="8" t="n">
        <f aca="false">SUMIFS('Source'!$D:$D,'Source'!$A:$A,"101 - Factory customers",'Source'!$B:$B,$A245)</f>
        <v>13</v>
      </c>
      <c r="D245" s="8" t="n">
        <f aca="false">SUMIFS('Source'!$F:$F,'Source'!$A:$A,"101 - Factory customers",'Source'!$B:$B,$A245)</f>
        <v>8</v>
      </c>
      <c r="E245" s="8" t="n">
        <f aca="false">D245*$J$5</f>
        <v>10.1052631578947</v>
      </c>
      <c r="F245" s="8" t="n">
        <f aca="false">E245-C245</f>
        <v>-2.89473684210526</v>
      </c>
      <c r="G245" s="9" t="n">
        <f aca="false">IF(AND(C245=0,E245=0),0,IF(C245=0,"New",(E245-C245)/C245))</f>
        <v>-0.222672064777328</v>
      </c>
      <c r="H245" s="8" t="n">
        <f aca="false">SUMIFS('Source'!$E:$E,'Source'!$A:$A,"101 - Factory customers",'Source'!$B:$B,$A245)</f>
        <v>658.5</v>
      </c>
      <c r="I245" s="8" t="n">
        <f aca="false">SUMIFS('Source'!$G:$G,'Source'!$A:$A,"101 - Factory customers",'Source'!$B:$B,$A245)</f>
        <v>491.66</v>
      </c>
      <c r="J245" s="8" t="n">
        <f aca="false">I245*$J$5</f>
        <v>621.044210526316</v>
      </c>
      <c r="K245" s="8" t="n">
        <f aca="false">J245-H245</f>
        <v>-37.4557894736843</v>
      </c>
      <c r="L245" s="9" t="n">
        <f aca="false">IF(AND(H245=0,J245=0),0,IF(H245=0,"New",(J245-H245)/H245))</f>
        <v>-0.0568804699676299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708</v>
      </c>
      <c r="B246" s="7" t="str">
        <f aca="false">IFERROR(INDEX('Source'!$C:$C,MATCH($A246,'Source'!$B:$B,0)),"")</f>
        <v>מגן למפרק כתף</v>
      </c>
      <c r="C246" s="8" t="n">
        <f aca="false">SUMIFS('Source'!$D:$D,'Source'!$A:$A,"101 - Factory customers",'Source'!$B:$B,$A246)</f>
        <v>0</v>
      </c>
      <c r="D246" s="8" t="n">
        <f aca="false">SUMIFS('Source'!$F:$F,'Source'!$A:$A,"101 - Factory customers",'Source'!$B:$B,$A246)</f>
        <v>1</v>
      </c>
      <c r="E246" s="8" t="n">
        <f aca="false">D246*$J$5</f>
        <v>1.26315789473684</v>
      </c>
      <c r="F246" s="8" t="n">
        <f aca="false">E246-C246</f>
        <v>1.26315789473684</v>
      </c>
      <c r="G246" s="9" t="str">
        <f aca="false">IF(AND(C246=0,E246=0),0,IF(C246=0,"New",(E246-C246)/C246))</f>
        <v>New</v>
      </c>
      <c r="H246" s="8" t="n">
        <f aca="false">SUMIFS('Source'!$E:$E,'Source'!$A:$A,"101 - Factory customers",'Source'!$B:$B,$A246)</f>
        <v>0</v>
      </c>
      <c r="I246" s="8" t="n">
        <f aca="false">SUMIFS('Source'!$G:$G,'Source'!$A:$A,"101 - Factory customers",'Source'!$B:$B,$A246)</f>
        <v>165.41</v>
      </c>
      <c r="J246" s="8" t="n">
        <f aca="false">I246*$J$5</f>
        <v>208.938947368421</v>
      </c>
      <c r="K246" s="8" t="n">
        <f aca="false">J246-H246</f>
        <v>208.938947368421</v>
      </c>
      <c r="L246" s="9" t="str">
        <f aca="false">IF(AND(H246=0,J246=0),0,IF(H246=0,"New",(J246-H246)/H246))</f>
        <v>New</v>
      </c>
      <c r="M246" s="7" t="str">
        <f aca="false">IF(AND(OR(C246&lt;&gt;0,H246&lt;&gt;0),D246=0,I246=0),"DROP",IF(AND(OR(D246&lt;&gt;0,I246&lt;&gt;0),C246=0,H246=0),"NEW",""))</f>
        <v>NEW</v>
      </c>
    </row>
    <row r="247" customFormat="false" ht="15" hidden="false" customHeight="false" outlineLevel="0" collapsed="false">
      <c r="A247" s="7" t="s">
        <v>539</v>
      </c>
      <c r="B247" s="7" t="str">
        <f aca="false">IFERROR(INDEX('Source'!$C:$C,MATCH($A247,'Source'!$B:$B,0)),"")</f>
        <v>מגן למפרק כתף</v>
      </c>
      <c r="C247" s="8" t="n">
        <f aca="false">SUMIFS('Source'!$D:$D,'Source'!$A:$A,"101 - Factory customers",'Source'!$B:$B,$A247)</f>
        <v>0</v>
      </c>
      <c r="D247" s="8" t="n">
        <f aca="false">SUMIFS('Source'!$F:$F,'Source'!$A:$A,"101 - Factory customers",'Source'!$B:$B,$A247)</f>
        <v>1</v>
      </c>
      <c r="E247" s="8" t="n">
        <f aca="false">D247*$J$5</f>
        <v>1.26315789473684</v>
      </c>
      <c r="F247" s="8" t="n">
        <f aca="false">E247-C247</f>
        <v>1.26315789473684</v>
      </c>
      <c r="G247" s="9" t="str">
        <f aca="false">IF(AND(C247=0,E247=0),0,IF(C247=0,"New",(E247-C247)/C247))</f>
        <v>New</v>
      </c>
      <c r="H247" s="8" t="n">
        <f aca="false">SUMIFS('Source'!$E:$E,'Source'!$A:$A,"101 - Factory customers",'Source'!$B:$B,$A247)</f>
        <v>0</v>
      </c>
      <c r="I247" s="8" t="n">
        <f aca="false">SUMIFS('Source'!$G:$G,'Source'!$A:$A,"101 - Factory customers",'Source'!$B:$B,$A247)</f>
        <v>165.41</v>
      </c>
      <c r="J247" s="8" t="n">
        <f aca="false">I247*$J$5</f>
        <v>208.938947368421</v>
      </c>
      <c r="K247" s="8" t="n">
        <f aca="false">J247-H247</f>
        <v>208.938947368421</v>
      </c>
      <c r="L247" s="9" t="str">
        <f aca="false">IF(AND(H247=0,J247=0),0,IF(H247=0,"New",(J247-H247)/H247))</f>
        <v>New</v>
      </c>
      <c r="M247" s="7" t="str">
        <f aca="false">IF(AND(OR(C247&lt;&gt;0,H247&lt;&gt;0),D247=0,I247=0),"DROP",IF(AND(OR(D247&lt;&gt;0,I247&lt;&gt;0),C247=0,H247=0),"NEW",""))</f>
        <v>NEW</v>
      </c>
    </row>
    <row r="248" customFormat="false" ht="15" hidden="false" customHeight="false" outlineLevel="0" collapsed="false">
      <c r="A248" s="7" t="s">
        <v>883</v>
      </c>
      <c r="B248" s="7" t="str">
        <f aca="false">IFERROR(INDEX('Source'!$C:$C,MATCH($A248,'Source'!$B:$B,0)),"")</f>
        <v>מגן כתף אפור</v>
      </c>
      <c r="C248" s="8" t="n">
        <f aca="false">SUMIFS('Source'!$D:$D,'Source'!$A:$A,"101 - Factory customers",'Source'!$B:$B,$A248)</f>
        <v>1</v>
      </c>
      <c r="D248" s="8" t="n">
        <f aca="false">SUMIFS('Source'!$F:$F,'Source'!$A:$A,"101 - Factory customers",'Source'!$B:$B,$A248)</f>
        <v>0</v>
      </c>
      <c r="E248" s="8" t="n">
        <f aca="false">D248*$J$5</f>
        <v>0</v>
      </c>
      <c r="F248" s="8" t="n">
        <f aca="false">E248-C248</f>
        <v>-1</v>
      </c>
      <c r="G248" s="9" t="n">
        <f aca="false">IF(AND(C248=0,E248=0),0,IF(C248=0,"New",(E248-C248)/C248))</f>
        <v>-1</v>
      </c>
      <c r="H248" s="8" t="n">
        <f aca="false">SUMIFS('Source'!$E:$E,'Source'!$A:$A,"101 - Factory customers",'Source'!$B:$B,$A248)</f>
        <v>165.41</v>
      </c>
      <c r="I248" s="8" t="n">
        <f aca="false">SUMIFS('Source'!$G:$G,'Source'!$A:$A,"101 - Factory customers",'Source'!$B:$B,$A248)</f>
        <v>0</v>
      </c>
      <c r="J248" s="8" t="n">
        <f aca="false">I248*$J$5</f>
        <v>0</v>
      </c>
      <c r="K248" s="8" t="n">
        <f aca="false">J248-H248</f>
        <v>-165.41</v>
      </c>
      <c r="L248" s="9" t="n">
        <f aca="false">IF(AND(H248=0,J248=0),0,IF(H248=0,"New",(J248-H248)/H248))</f>
        <v>-1</v>
      </c>
      <c r="M248" s="7" t="str">
        <f aca="false">IF(AND(OR(C248&lt;&gt;0,H248&lt;&gt;0),D248=0,I248=0),"DROP",IF(AND(OR(D248&lt;&gt;0,I248&lt;&gt;0),C248=0,H248=0),"NEW",""))</f>
        <v>DROP</v>
      </c>
    </row>
    <row r="249" customFormat="false" ht="15" hidden="false" customHeight="false" outlineLevel="0" collapsed="false">
      <c r="A249" s="7" t="s">
        <v>152</v>
      </c>
      <c r="B249" s="7" t="str">
        <f aca="false">IFERROR(INDEX('Source'!$C:$C,MATCH($A249,'Source'!$B:$B,0)),"")</f>
        <v>מתלה יד-כיס</v>
      </c>
      <c r="C249" s="8" t="n">
        <f aca="false">SUMIFS('Source'!$D:$D,'Source'!$A:$A,"101 - Factory customers",'Source'!$B:$B,$A249)</f>
        <v>3</v>
      </c>
      <c r="D249" s="8" t="n">
        <f aca="false">SUMIFS('Source'!$F:$F,'Source'!$A:$A,"101 - Factory customers",'Source'!$B:$B,$A249)</f>
        <v>0</v>
      </c>
      <c r="E249" s="8" t="n">
        <f aca="false">D249*$J$5</f>
        <v>0</v>
      </c>
      <c r="F249" s="8" t="n">
        <f aca="false">E249-C249</f>
        <v>-3</v>
      </c>
      <c r="G249" s="9" t="n">
        <f aca="false">IF(AND(C249=0,E249=0),0,IF(C249=0,"New",(E249-C249)/C249))</f>
        <v>-1</v>
      </c>
      <c r="H249" s="8" t="n">
        <f aca="false">SUMIFS('Source'!$E:$E,'Source'!$A:$A,"101 - Factory customers",'Source'!$B:$B,$A249)</f>
        <v>164.56</v>
      </c>
      <c r="I249" s="8" t="n">
        <f aca="false">SUMIFS('Source'!$G:$G,'Source'!$A:$A,"101 - Factory customers",'Source'!$B:$B,$A249)</f>
        <v>0</v>
      </c>
      <c r="J249" s="8" t="n">
        <f aca="false">I249*$J$5</f>
        <v>0</v>
      </c>
      <c r="K249" s="8" t="n">
        <f aca="false">J249-H249</f>
        <v>-164.56</v>
      </c>
      <c r="L249" s="9" t="n">
        <f aca="false">IF(AND(H249=0,J249=0),0,IF(H249=0,"New",(J249-H249)/H249))</f>
        <v>-1</v>
      </c>
      <c r="M249" s="7" t="str">
        <f aca="false">IF(AND(OR(C249&lt;&gt;0,H249&lt;&gt;0),D249=0,I249=0),"DROP",IF(AND(OR(D249&lt;&gt;0,I249&lt;&gt;0),C249=0,H249=0),"NEW",""))</f>
        <v>DROP</v>
      </c>
    </row>
    <row r="250" customFormat="false" ht="15" hidden="false" customHeight="false" outlineLevel="0" collapsed="false">
      <c r="A250" s="7" t="s">
        <v>668</v>
      </c>
      <c r="B250" s="7" t="str">
        <f aca="false">IFERROR(INDEX('Source'!$C:$C,MATCH($A250,'Source'!$B:$B,0)),"")</f>
        <v>TaluAirShield | מקבע קרסול</v>
      </c>
      <c r="C250" s="8" t="n">
        <f aca="false">SUMIFS('Source'!$D:$D,'Source'!$A:$A,"101 - Factory customers",'Source'!$B:$B,$A250)</f>
        <v>0</v>
      </c>
      <c r="D250" s="8" t="n">
        <f aca="false">SUMIFS('Source'!$F:$F,'Source'!$A:$A,"101 - Factory customers",'Source'!$B:$B,$A250)</f>
        <v>2</v>
      </c>
      <c r="E250" s="8" t="n">
        <f aca="false">D250*$J$5</f>
        <v>2.52631578947368</v>
      </c>
      <c r="F250" s="8" t="n">
        <f aca="false">E250-C250</f>
        <v>2.52631578947368</v>
      </c>
      <c r="G250" s="9" t="str">
        <f aca="false">IF(AND(C250=0,E250=0),0,IF(C250=0,"New",(E250-C250)/C250))</f>
        <v>New</v>
      </c>
      <c r="H250" s="8" t="n">
        <f aca="false">SUMIFS('Source'!$E:$E,'Source'!$A:$A,"101 - Factory customers",'Source'!$B:$B,$A250)</f>
        <v>0</v>
      </c>
      <c r="I250" s="8" t="n">
        <f aca="false">SUMIFS('Source'!$G:$G,'Source'!$A:$A,"101 - Factory customers",'Source'!$B:$B,$A250)</f>
        <v>164.02</v>
      </c>
      <c r="J250" s="8" t="n">
        <f aca="false">I250*$J$5</f>
        <v>207.183157894737</v>
      </c>
      <c r="K250" s="8" t="n">
        <f aca="false">J250-H250</f>
        <v>207.183157894737</v>
      </c>
      <c r="L250" s="9" t="str">
        <f aca="false">IF(AND(H250=0,J250=0),0,IF(H250=0,"New",(J250-H250)/H250))</f>
        <v>New</v>
      </c>
      <c r="M250" s="7" t="str">
        <f aca="false">IF(AND(OR(C250&lt;&gt;0,H250&lt;&gt;0),D250=0,I250=0),"DROP",IF(AND(OR(D250&lt;&gt;0,I250&lt;&gt;0),C250=0,H250=0),"NEW",""))</f>
        <v>NEW</v>
      </c>
    </row>
    <row r="251" customFormat="false" ht="15" hidden="false" customHeight="false" outlineLevel="0" collapsed="false">
      <c r="A251" s="7" t="s">
        <v>453</v>
      </c>
      <c r="B251" s="7" t="str">
        <f aca="false">IFERROR(INDEX('Source'!$C:$C,MATCH($A251,'Source'!$B:$B,0)),"")</f>
        <v>מישר כתפיים</v>
      </c>
      <c r="C251" s="8" t="n">
        <f aca="false">SUMIFS('Source'!$D:$D,'Source'!$A:$A,"101 - Factory customers",'Source'!$B:$B,$A251)</f>
        <v>1</v>
      </c>
      <c r="D251" s="8" t="n">
        <f aca="false">SUMIFS('Source'!$F:$F,'Source'!$A:$A,"101 - Factory customers",'Source'!$B:$B,$A251)</f>
        <v>0</v>
      </c>
      <c r="E251" s="8" t="n">
        <f aca="false">D251*$J$5</f>
        <v>0</v>
      </c>
      <c r="F251" s="8" t="n">
        <f aca="false">E251-C251</f>
        <v>-1</v>
      </c>
      <c r="G251" s="9" t="n">
        <f aca="false">IF(AND(C251=0,E251=0),0,IF(C251=0,"New",(E251-C251)/C251))</f>
        <v>-1</v>
      </c>
      <c r="H251" s="8" t="n">
        <f aca="false">SUMIFS('Source'!$E:$E,'Source'!$A:$A,"101 - Factory customers",'Source'!$B:$B,$A251)</f>
        <v>164.01</v>
      </c>
      <c r="I251" s="8" t="n">
        <f aca="false">SUMIFS('Source'!$G:$G,'Source'!$A:$A,"101 - Factory customers",'Source'!$B:$B,$A251)</f>
        <v>0</v>
      </c>
      <c r="J251" s="8" t="n">
        <f aca="false">I251*$J$5</f>
        <v>0</v>
      </c>
      <c r="K251" s="8" t="n">
        <f aca="false">J251-H251</f>
        <v>-164.01</v>
      </c>
      <c r="L251" s="9" t="n">
        <f aca="false">IF(AND(H251=0,J251=0),0,IF(H251=0,"New",(J251-H251)/H251))</f>
        <v>-1</v>
      </c>
      <c r="M251" s="7" t="str">
        <f aca="false">IF(AND(OR(C251&lt;&gt;0,H251&lt;&gt;0),D251=0,I251=0),"DROP",IF(AND(OR(D251&lt;&gt;0,I251&lt;&gt;0),C251=0,H251=0),"NEW",""))</f>
        <v>DROP</v>
      </c>
    </row>
    <row r="252" customFormat="false" ht="15" hidden="false" customHeight="false" outlineLevel="0" collapsed="false">
      <c r="A252" s="7" t="s">
        <v>211</v>
      </c>
      <c r="B252" s="7" t="str">
        <f aca="false">IFERROR(INDEX('Source'!$C:$C,MATCH($A252,'Source'!$B:$B,0)),"")</f>
        <v>מדבקה מסיליקון ל</v>
      </c>
      <c r="C252" s="8" t="n">
        <f aca="false">SUMIFS('Source'!$D:$D,'Source'!$A:$A,"101 - Factory customers",'Source'!$B:$B,$A252)</f>
        <v>2</v>
      </c>
      <c r="D252" s="8" t="n">
        <f aca="false">SUMIFS('Source'!$F:$F,'Source'!$A:$A,"101 - Factory customers",'Source'!$B:$B,$A252)</f>
        <v>7</v>
      </c>
      <c r="E252" s="8" t="n">
        <f aca="false">D252*$J$5</f>
        <v>8.84210526315789</v>
      </c>
      <c r="F252" s="8" t="n">
        <f aca="false">E252-C252</f>
        <v>6.84210526315789</v>
      </c>
      <c r="G252" s="9" t="n">
        <f aca="false">IF(AND(C252=0,E252=0),0,IF(C252=0,"New",(E252-C252)/C252))</f>
        <v>3.42105263157895</v>
      </c>
      <c r="H252" s="8" t="n">
        <f aca="false">SUMIFS('Source'!$E:$E,'Source'!$A:$A,"101 - Factory customers",'Source'!$B:$B,$A252)</f>
        <v>65.54</v>
      </c>
      <c r="I252" s="8" t="n">
        <f aca="false">SUMIFS('Source'!$G:$G,'Source'!$A:$A,"101 - Factory customers",'Source'!$B:$B,$A252)</f>
        <v>229.37</v>
      </c>
      <c r="J252" s="8" t="n">
        <f aca="false">I252*$J$5</f>
        <v>289.730526315789</v>
      </c>
      <c r="K252" s="8" t="n">
        <f aca="false">J252-H252</f>
        <v>224.190526315789</v>
      </c>
      <c r="L252" s="9" t="n">
        <f aca="false">IF(AND(H252=0,J252=0),0,IF(H252=0,"New",(J252-H252)/H252))</f>
        <v>3.42066716990829</v>
      </c>
      <c r="M252" s="7" t="str">
        <f aca="false">IF(AND(OR(C252&lt;&gt;0,H252&lt;&gt;0),D252=0,I252=0),"DROP",IF(AND(OR(D252&lt;&gt;0,I252&lt;&gt;0),C252=0,H252=0),"NEW",""))</f>
        <v/>
      </c>
    </row>
    <row r="253" customFormat="false" ht="15" hidden="false" customHeight="false" outlineLevel="0" collapsed="false">
      <c r="A253" s="7" t="s">
        <v>884</v>
      </c>
      <c r="B253" s="7" t="str">
        <f aca="false">IFERROR(INDEX('Source'!$C:$C,MATCH($A253,'Source'!$B:$B,0)),"")</f>
        <v>חגורת בטן קלה</v>
      </c>
      <c r="C253" s="8" t="n">
        <f aca="false">SUMIFS('Source'!$D:$D,'Source'!$A:$A,"101 - Factory customers",'Source'!$B:$B,$A253)</f>
        <v>3</v>
      </c>
      <c r="D253" s="8" t="n">
        <f aca="false">SUMIFS('Source'!$F:$F,'Source'!$A:$A,"101 - Factory customers",'Source'!$B:$B,$A253)</f>
        <v>0</v>
      </c>
      <c r="E253" s="8" t="n">
        <f aca="false">D253*$J$5</f>
        <v>0</v>
      </c>
      <c r="F253" s="8" t="n">
        <f aca="false">E253-C253</f>
        <v>-3</v>
      </c>
      <c r="G253" s="9" t="n">
        <f aca="false">IF(AND(C253=0,E253=0),0,IF(C253=0,"New",(E253-C253)/C253))</f>
        <v>-1</v>
      </c>
      <c r="H253" s="8" t="n">
        <f aca="false">SUMIFS('Source'!$E:$E,'Source'!$A:$A,"101 - Factory customers",'Source'!$B:$B,$A253)</f>
        <v>162.37</v>
      </c>
      <c r="I253" s="8" t="n">
        <f aca="false">SUMIFS('Source'!$G:$G,'Source'!$A:$A,"101 - Factory customers",'Source'!$B:$B,$A253)</f>
        <v>0</v>
      </c>
      <c r="J253" s="8" t="n">
        <f aca="false">I253*$J$5</f>
        <v>0</v>
      </c>
      <c r="K253" s="8" t="n">
        <f aca="false">J253-H253</f>
        <v>-162.37</v>
      </c>
      <c r="L253" s="9" t="n">
        <f aca="false">IF(AND(H253=0,J253=0),0,IF(H253=0,"New",(J253-H253)/H253))</f>
        <v>-1</v>
      </c>
      <c r="M253" s="7" t="str">
        <f aca="false">IF(AND(OR(C253&lt;&gt;0,H253&lt;&gt;0),D253=0,I253=0),"DROP",IF(AND(OR(D253&lt;&gt;0,I253&lt;&gt;0),C253=0,H253=0),"NEW",""))</f>
        <v>DROP</v>
      </c>
    </row>
    <row r="254" customFormat="false" ht="15" hidden="false" customHeight="false" outlineLevel="0" collapsed="false">
      <c r="A254" s="7" t="s">
        <v>255</v>
      </c>
      <c r="B254" s="7" t="str">
        <f aca="false">IFERROR(INDEX('Source'!$C:$C,MATCH($A254,'Source'!$B:$B,0)),"")</f>
        <v>חגורה למנותחי בית החזה</v>
      </c>
      <c r="C254" s="8" t="n">
        <f aca="false">SUMIFS('Source'!$D:$D,'Source'!$A:$A,"101 - Factory customers",'Source'!$B:$B,$A254)</f>
        <v>1</v>
      </c>
      <c r="D254" s="8" t="n">
        <f aca="false">SUMIFS('Source'!$F:$F,'Source'!$A:$A,"101 - Factory customers",'Source'!$B:$B,$A254)</f>
        <v>1</v>
      </c>
      <c r="E254" s="8" t="n">
        <f aca="false">D254*$J$5</f>
        <v>1.26315789473684</v>
      </c>
      <c r="F254" s="8" t="n">
        <f aca="false">E254-C254</f>
        <v>0.263157894736842</v>
      </c>
      <c r="G254" s="9" t="n">
        <f aca="false">IF(AND(C254=0,E254=0),0,IF(C254=0,"New",(E254-C254)/C254))</f>
        <v>0.263157894736842</v>
      </c>
      <c r="H254" s="8" t="n">
        <f aca="false">SUMIFS('Source'!$E:$E,'Source'!$A:$A,"101 - Factory customers",'Source'!$B:$B,$A254)</f>
        <v>155.95</v>
      </c>
      <c r="I254" s="8" t="n">
        <f aca="false">SUMIFS('Source'!$G:$G,'Source'!$A:$A,"101 - Factory customers",'Source'!$B:$B,$A254)</f>
        <v>313.95</v>
      </c>
      <c r="J254" s="8" t="n">
        <f aca="false">I254*$J$5</f>
        <v>396.568421052632</v>
      </c>
      <c r="K254" s="8" t="n">
        <f aca="false">J254-H254</f>
        <v>240.618421052632</v>
      </c>
      <c r="L254" s="9" t="n">
        <f aca="false">IF(AND(H254=0,J254=0),0,IF(H254=0,"New",(J254-H254)/H254))</f>
        <v>1.54292030171614</v>
      </c>
      <c r="M254" s="7" t="str">
        <f aca="false">IF(AND(OR(C254&lt;&gt;0,H254&lt;&gt;0),D254=0,I254=0),"DROP",IF(AND(OR(D254&lt;&gt;0,I254&lt;&gt;0),C254=0,H254=0),"NEW",""))</f>
        <v/>
      </c>
    </row>
    <row r="255" customFormat="false" ht="15" hidden="false" customHeight="false" outlineLevel="0" collapsed="false">
      <c r="A255" s="7" t="s">
        <v>89</v>
      </c>
      <c r="B255" s="7" t="str">
        <f aca="false">IFERROR(INDEX('Source'!$C:$C,MATCH($A255,'Source'!$B:$B,0)),"")</f>
        <v>מדרסי ג'ל וורק</v>
      </c>
      <c r="C255" s="8" t="n">
        <f aca="false">SUMIFS('Source'!$D:$D,'Source'!$A:$A,"101 - Factory customers",'Source'!$B:$B,$A255)</f>
        <v>1</v>
      </c>
      <c r="D255" s="8" t="n">
        <f aca="false">SUMIFS('Source'!$F:$F,'Source'!$A:$A,"101 - Factory customers",'Source'!$B:$B,$A255)</f>
        <v>1</v>
      </c>
      <c r="E255" s="8" t="n">
        <f aca="false">D255*$J$5</f>
        <v>1.26315789473684</v>
      </c>
      <c r="F255" s="8" t="n">
        <f aca="false">E255-C255</f>
        <v>0.263157894736842</v>
      </c>
      <c r="G255" s="9" t="n">
        <f aca="false">IF(AND(C255=0,E255=0),0,IF(C255=0,"New",(E255-C255)/C255))</f>
        <v>0.263157894736842</v>
      </c>
      <c r="H255" s="8" t="n">
        <f aca="false">SUMIFS('Source'!$E:$E,'Source'!$A:$A,"101 - Factory customers",'Source'!$B:$B,$A255)</f>
        <v>157.51</v>
      </c>
      <c r="I255" s="8" t="n">
        <f aca="false">SUMIFS('Source'!$G:$G,'Source'!$A:$A,"101 - Factory customers",'Source'!$B:$B,$A255)</f>
        <v>0.01</v>
      </c>
      <c r="J255" s="8" t="n">
        <f aca="false">I255*$J$5</f>
        <v>0.0126315789473684</v>
      </c>
      <c r="K255" s="8" t="n">
        <f aca="false">J255-H255</f>
        <v>-157.497368421053</v>
      </c>
      <c r="L255" s="9" t="n">
        <f aca="false">IF(AND(H255=0,J255=0),0,IF(H255=0,"New",(J255-H255)/H255))</f>
        <v>-0.999919804590519</v>
      </c>
      <c r="M255" s="7" t="str">
        <f aca="false">IF(AND(OR(C255&lt;&gt;0,H255&lt;&gt;0),D255=0,I255=0),"DROP",IF(AND(OR(D255&lt;&gt;0,I255&lt;&gt;0),C255=0,H255=0),"NEW",""))</f>
        <v/>
      </c>
    </row>
    <row r="256" customFormat="false" ht="15" hidden="false" customHeight="false" outlineLevel="0" collapsed="false">
      <c r="A256" s="7" t="s">
        <v>667</v>
      </c>
      <c r="B256" s="7" t="str">
        <f aca="false">IFERROR(INDEX('Source'!$C:$C,MATCH($A256,'Source'!$B:$B,0)),"")</f>
        <v>כפפת CTS שמאל</v>
      </c>
      <c r="C256" s="8" t="n">
        <f aca="false">SUMIFS('Source'!$D:$D,'Source'!$A:$A,"101 - Factory customers",'Source'!$B:$B,$A256)</f>
        <v>1</v>
      </c>
      <c r="D256" s="8" t="n">
        <f aca="false">SUMIFS('Source'!$F:$F,'Source'!$A:$A,"101 - Factory customers",'Source'!$B:$B,$A256)</f>
        <v>0</v>
      </c>
      <c r="E256" s="8" t="n">
        <f aca="false">D256*$J$5</f>
        <v>0</v>
      </c>
      <c r="F256" s="8" t="n">
        <f aca="false">E256-C256</f>
        <v>-1</v>
      </c>
      <c r="G256" s="9" t="n">
        <f aca="false">IF(AND(C256=0,E256=0),0,IF(C256=0,"New",(E256-C256)/C256))</f>
        <v>-1</v>
      </c>
      <c r="H256" s="8" t="n">
        <f aca="false">SUMIFS('Source'!$E:$E,'Source'!$A:$A,"101 - Factory customers",'Source'!$B:$B,$A256)</f>
        <v>156.18</v>
      </c>
      <c r="I256" s="8" t="n">
        <f aca="false">SUMIFS('Source'!$G:$G,'Source'!$A:$A,"101 - Factory customers",'Source'!$B:$B,$A256)</f>
        <v>0</v>
      </c>
      <c r="J256" s="8" t="n">
        <f aca="false">I256*$J$5</f>
        <v>0</v>
      </c>
      <c r="K256" s="8" t="n">
        <f aca="false">J256-H256</f>
        <v>-156.18</v>
      </c>
      <c r="L256" s="9" t="n">
        <f aca="false">IF(AND(H256=0,J256=0),0,IF(H256=0,"New",(J256-H256)/H256))</f>
        <v>-1</v>
      </c>
      <c r="M256" s="7" t="str">
        <f aca="false">IF(AND(OR(C256&lt;&gt;0,H256&lt;&gt;0),D256=0,I256=0),"DROP",IF(AND(OR(D256&lt;&gt;0,I256&lt;&gt;0),C256=0,H256=0),"NEW",""))</f>
        <v>DROP</v>
      </c>
    </row>
    <row r="257" customFormat="false" ht="15" hidden="false" customHeight="false" outlineLevel="0" collapsed="false">
      <c r="A257" s="7" t="s">
        <v>265</v>
      </c>
      <c r="B257" s="7" t="str">
        <f aca="false">IFERROR(INDEX('Source'!$C:$C,MATCH($A257,'Source'!$B:$B,0)),"")</f>
        <v>מגן קרסול</v>
      </c>
      <c r="C257" s="8" t="n">
        <f aca="false">SUMIFS('Source'!$D:$D,'Source'!$A:$A,"101 - Factory customers",'Source'!$B:$B,$A257)</f>
        <v>12</v>
      </c>
      <c r="D257" s="8" t="n">
        <f aca="false">SUMIFS('Source'!$F:$F,'Source'!$A:$A,"101 - Factory customers",'Source'!$B:$B,$A257)</f>
        <v>7</v>
      </c>
      <c r="E257" s="8" t="n">
        <f aca="false">D257*$J$5</f>
        <v>8.84210526315789</v>
      </c>
      <c r="F257" s="8" t="n">
        <f aca="false">E257-C257</f>
        <v>-3.15789473684211</v>
      </c>
      <c r="G257" s="9" t="n">
        <f aca="false">IF(AND(C257=0,E257=0),0,IF(C257=0,"New",(E257-C257)/C257))</f>
        <v>-0.263157894736842</v>
      </c>
      <c r="H257" s="8" t="n">
        <f aca="false">SUMIFS('Source'!$E:$E,'Source'!$A:$A,"101 - Factory customers",'Source'!$B:$B,$A257)</f>
        <v>361.3</v>
      </c>
      <c r="I257" s="8" t="n">
        <f aca="false">SUMIFS('Source'!$G:$G,'Source'!$A:$A,"101 - Factory customers",'Source'!$B:$B,$A257)</f>
        <v>206.15</v>
      </c>
      <c r="J257" s="8" t="n">
        <f aca="false">I257*$J$5</f>
        <v>260.4</v>
      </c>
      <c r="K257" s="8" t="n">
        <f aca="false">J257-H257</f>
        <v>-100.9</v>
      </c>
      <c r="L257" s="9" t="n">
        <f aca="false">IF(AND(H257=0,J257=0),0,IF(H257=0,"New",(J257-H257)/H257))</f>
        <v>-0.279269305286466</v>
      </c>
      <c r="M257" s="7" t="str">
        <f aca="false">IF(AND(OR(C257&lt;&gt;0,H257&lt;&gt;0),D257=0,I257=0),"DROP",IF(AND(OR(D257&lt;&gt;0,I257&lt;&gt;0),C257=0,H257=0),"NEW",""))</f>
        <v/>
      </c>
    </row>
    <row r="258" customFormat="false" ht="15" hidden="false" customHeight="false" outlineLevel="0" collapsed="false">
      <c r="A258" s="7" t="s">
        <v>474</v>
      </c>
      <c r="B258" s="7" t="str">
        <f aca="false">IFERROR(INDEX('Source'!$C:$C,MATCH($A258,'Source'!$B:$B,0)),"")</f>
        <v>חגורת שבר לצד ימין</v>
      </c>
      <c r="C258" s="8" t="n">
        <f aca="false">SUMIFS('Source'!$D:$D,'Source'!$A:$A,"101 - Factory customers",'Source'!$B:$B,$A258)</f>
        <v>1</v>
      </c>
      <c r="D258" s="8" t="n">
        <f aca="false">SUMIFS('Source'!$F:$F,'Source'!$A:$A,"101 - Factory customers",'Source'!$B:$B,$A258)</f>
        <v>2</v>
      </c>
      <c r="E258" s="8" t="n">
        <f aca="false">D258*$J$5</f>
        <v>2.52631578947368</v>
      </c>
      <c r="F258" s="8" t="n">
        <f aca="false">E258-C258</f>
        <v>1.52631578947368</v>
      </c>
      <c r="G258" s="9" t="n">
        <f aca="false">IF(AND(C258=0,E258=0),0,IF(C258=0,"New",(E258-C258)/C258))</f>
        <v>1.52631578947368</v>
      </c>
      <c r="H258" s="8" t="n">
        <f aca="false">SUMIFS('Source'!$E:$E,'Source'!$A:$A,"101 - Factory customers",'Source'!$B:$B,$A258)</f>
        <v>125</v>
      </c>
      <c r="I258" s="8" t="n">
        <f aca="false">SUMIFS('Source'!$G:$G,'Source'!$A:$A,"101 - Factory customers",'Source'!$B:$B,$A258)</f>
        <v>280</v>
      </c>
      <c r="J258" s="8" t="n">
        <f aca="false">I258*$J$5</f>
        <v>353.684210526316</v>
      </c>
      <c r="K258" s="8" t="n">
        <f aca="false">J258-H258</f>
        <v>228.684210526316</v>
      </c>
      <c r="L258" s="9" t="n">
        <f aca="false">IF(AND(H258=0,J258=0),0,IF(H258=0,"New",(J258-H258)/H258))</f>
        <v>1.82947368421053</v>
      </c>
      <c r="M258" s="7" t="str">
        <f aca="false">IF(AND(OR(C258&lt;&gt;0,H258&lt;&gt;0),D258=0,I258=0),"DROP",IF(AND(OR(D258&lt;&gt;0,I258&lt;&gt;0),C258=0,H258=0),"NEW",""))</f>
        <v/>
      </c>
    </row>
    <row r="259" customFormat="false" ht="15" hidden="false" customHeight="false" outlineLevel="0" collapsed="false">
      <c r="A259" s="7" t="s">
        <v>885</v>
      </c>
      <c r="B259" s="7" t="str">
        <f aca="false">IFERROR(INDEX('Source'!$C:$C,MATCH($A259,'Source'!$B:$B,0)),"")</f>
        <v>מגן מרפק רגיל</v>
      </c>
      <c r="C259" s="8" t="n">
        <f aca="false">SUMIFS('Source'!$D:$D,'Source'!$A:$A,"101 - Factory customers",'Source'!$B:$B,$A259)</f>
        <v>1</v>
      </c>
      <c r="D259" s="8" t="n">
        <f aca="false">SUMIFS('Source'!$F:$F,'Source'!$A:$A,"101 - Factory customers",'Source'!$B:$B,$A259)</f>
        <v>2</v>
      </c>
      <c r="E259" s="8" t="n">
        <f aca="false">D259*$J$5</f>
        <v>2.52631578947368</v>
      </c>
      <c r="F259" s="8" t="n">
        <f aca="false">E259-C259</f>
        <v>1.52631578947368</v>
      </c>
      <c r="G259" s="9" t="n">
        <f aca="false">IF(AND(C259=0,E259=0),0,IF(C259=0,"New",(E259-C259)/C259))</f>
        <v>1.52631578947368</v>
      </c>
      <c r="H259" s="8" t="n">
        <f aca="false">SUMIFS('Source'!$E:$E,'Source'!$A:$A,"101 - Factory customers",'Source'!$B:$B,$A259)</f>
        <v>85.54</v>
      </c>
      <c r="I259" s="8" t="n">
        <f aca="false">SUMIFS('Source'!$G:$G,'Source'!$A:$A,"101 - Factory customers",'Source'!$B:$B,$A259)</f>
        <v>240.17</v>
      </c>
      <c r="J259" s="8" t="n">
        <f aca="false">I259*$J$5</f>
        <v>303.372631578947</v>
      </c>
      <c r="K259" s="8" t="n">
        <f aca="false">J259-H259</f>
        <v>217.832631578947</v>
      </c>
      <c r="L259" s="9" t="n">
        <f aca="false">IF(AND(H259=0,J259=0),0,IF(H259=0,"New",(J259-H259)/H259))</f>
        <v>2.54655870445344</v>
      </c>
      <c r="M259" s="7" t="str">
        <f aca="false">IF(AND(OR(C259&lt;&gt;0,H259&lt;&gt;0),D259=0,I259=0),"DROP",IF(AND(OR(D259&lt;&gt;0,I259&lt;&gt;0),C259=0,H259=0),"NEW",""))</f>
        <v/>
      </c>
    </row>
    <row r="260" customFormat="false" ht="15" hidden="false" customHeight="false" outlineLevel="0" collapsed="false">
      <c r="A260" s="7" t="s">
        <v>117</v>
      </c>
      <c r="B260" s="7" t="str">
        <f aca="false">IFERROR(INDEX('Source'!$C:$C,MATCH($A260,'Source'!$B:$B,0)),"")</f>
        <v>מגן קרסול חום</v>
      </c>
      <c r="C260" s="8" t="n">
        <f aca="false">SUMIFS('Source'!$D:$D,'Source'!$A:$A,"101 - Factory customers",'Source'!$B:$B,$A260)</f>
        <v>5</v>
      </c>
      <c r="D260" s="8" t="n">
        <f aca="false">SUMIFS('Source'!$F:$F,'Source'!$A:$A,"101 - Factory customers",'Source'!$B:$B,$A260)</f>
        <v>0</v>
      </c>
      <c r="E260" s="8" t="n">
        <f aca="false">D260*$J$5</f>
        <v>0</v>
      </c>
      <c r="F260" s="8" t="n">
        <f aca="false">E260-C260</f>
        <v>-5</v>
      </c>
      <c r="G260" s="9" t="n">
        <f aca="false">IF(AND(C260=0,E260=0),0,IF(C260=0,"New",(E260-C260)/C260))</f>
        <v>-1</v>
      </c>
      <c r="H260" s="8" t="n">
        <f aca="false">SUMIFS('Source'!$E:$E,'Source'!$A:$A,"101 - Factory customers",'Source'!$B:$B,$A260)</f>
        <v>154.46</v>
      </c>
      <c r="I260" s="8" t="n">
        <f aca="false">SUMIFS('Source'!$G:$G,'Source'!$A:$A,"101 - Factory customers",'Source'!$B:$B,$A260)</f>
        <v>0</v>
      </c>
      <c r="J260" s="8" t="n">
        <f aca="false">I260*$J$5</f>
        <v>0</v>
      </c>
      <c r="K260" s="8" t="n">
        <f aca="false">J260-H260</f>
        <v>-154.46</v>
      </c>
      <c r="L260" s="9" t="n">
        <f aca="false">IF(AND(H260=0,J260=0),0,IF(H260=0,"New",(J260-H260)/H260))</f>
        <v>-1</v>
      </c>
      <c r="M260" s="7" t="str">
        <f aca="false">IF(AND(OR(C260&lt;&gt;0,H260&lt;&gt;0),D260=0,I260=0),"DROP",IF(AND(OR(D260&lt;&gt;0,I260&lt;&gt;0),C260=0,H260=0),"NEW",""))</f>
        <v>DROP</v>
      </c>
    </row>
    <row r="261" customFormat="false" ht="15" hidden="false" customHeight="false" outlineLevel="0" collapsed="false">
      <c r="A261" s="7" t="s">
        <v>217</v>
      </c>
      <c r="B261" s="7" t="str">
        <f aca="false">IFERROR(INDEX('Source'!$C:$C,MATCH($A261,'Source'!$B:$B,0)),"")</f>
        <v>מלח אמבט לכף הרגל</v>
      </c>
      <c r="C261" s="8" t="n">
        <f aca="false">SUMIFS('Source'!$D:$D,'Source'!$A:$A,"101 - Factory customers",'Source'!$B:$B,$A261)</f>
        <v>13</v>
      </c>
      <c r="D261" s="8" t="n">
        <f aca="false">SUMIFS('Source'!$F:$F,'Source'!$A:$A,"101 - Factory customers",'Source'!$B:$B,$A261)</f>
        <v>2</v>
      </c>
      <c r="E261" s="8" t="n">
        <f aca="false">D261*$J$5</f>
        <v>2.52631578947368</v>
      </c>
      <c r="F261" s="8" t="n">
        <f aca="false">E261-C261</f>
        <v>-10.4736842105263</v>
      </c>
      <c r="G261" s="9" t="n">
        <f aca="false">IF(AND(C261=0,E261=0),0,IF(C261=0,"New",(E261-C261)/C261))</f>
        <v>-0.805668016194332</v>
      </c>
      <c r="H261" s="8" t="n">
        <f aca="false">SUMIFS('Source'!$E:$E,'Source'!$A:$A,"101 - Factory customers",'Source'!$B:$B,$A261)</f>
        <v>182.32</v>
      </c>
      <c r="I261" s="8" t="n">
        <f aca="false">SUMIFS('Source'!$G:$G,'Source'!$A:$A,"101 - Factory customers",'Source'!$B:$B,$A261)</f>
        <v>28.03</v>
      </c>
      <c r="J261" s="8" t="n">
        <f aca="false">I261*$J$5</f>
        <v>35.4063157894737</v>
      </c>
      <c r="K261" s="8" t="n">
        <f aca="false">J261-H261</f>
        <v>-146.913684210526</v>
      </c>
      <c r="L261" s="9" t="n">
        <f aca="false">IF(AND(H261=0,J261=0),0,IF(H261=0,"New",(J261-H261)/H261))</f>
        <v>-0.805801251703194</v>
      </c>
      <c r="M261" s="7" t="str">
        <f aca="false">IF(AND(OR(C261&lt;&gt;0,H261&lt;&gt;0),D261=0,I261=0),"DROP",IF(AND(OR(D261&lt;&gt;0,I261&lt;&gt;0),C261=0,H261=0),"NEW",""))</f>
        <v/>
      </c>
    </row>
    <row r="262" customFormat="false" ht="15" hidden="false" customHeight="false" outlineLevel="0" collapsed="false">
      <c r="A262" s="7" t="s">
        <v>569</v>
      </c>
      <c r="B262" s="7" t="str">
        <f aca="false">IFERROR(INDEX('Source'!$C:$C,MATCH($A262,'Source'!$B:$B,0)),"")</f>
        <v>URIEL STRAP4U PINK S-M</v>
      </c>
      <c r="C262" s="8" t="n">
        <f aca="false">SUMIFS('Source'!$D:$D,'Source'!$A:$A,"101 - Factory customers",'Source'!$B:$B,$A262)</f>
        <v>6</v>
      </c>
      <c r="D262" s="8" t="n">
        <f aca="false">SUMIFS('Source'!$F:$F,'Source'!$A:$A,"101 - Factory customers",'Source'!$B:$B,$A262)</f>
        <v>0</v>
      </c>
      <c r="E262" s="8" t="n">
        <f aca="false">D262*$J$5</f>
        <v>0</v>
      </c>
      <c r="F262" s="8" t="n">
        <f aca="false">E262-C262</f>
        <v>-6</v>
      </c>
      <c r="G262" s="9" t="n">
        <f aca="false">IF(AND(C262=0,E262=0),0,IF(C262=0,"New",(E262-C262)/C262))</f>
        <v>-1</v>
      </c>
      <c r="H262" s="8" t="n">
        <f aca="false">SUMIFS('Source'!$E:$E,'Source'!$A:$A,"101 - Factory customers",'Source'!$B:$B,$A262)</f>
        <v>153.36</v>
      </c>
      <c r="I262" s="8" t="n">
        <f aca="false">SUMIFS('Source'!$G:$G,'Source'!$A:$A,"101 - Factory customers",'Source'!$B:$B,$A262)</f>
        <v>0</v>
      </c>
      <c r="J262" s="8" t="n">
        <f aca="false">I262*$J$5</f>
        <v>0</v>
      </c>
      <c r="K262" s="8" t="n">
        <f aca="false">J262-H262</f>
        <v>-153.36</v>
      </c>
      <c r="L262" s="9" t="n">
        <f aca="false">IF(AND(H262=0,J262=0),0,IF(H262=0,"New",(J262-H262)/H262))</f>
        <v>-1</v>
      </c>
      <c r="M262" s="7" t="str">
        <f aca="false">IF(AND(OR(C262&lt;&gt;0,H262&lt;&gt;0),D262=0,I262=0),"DROP",IF(AND(OR(D262&lt;&gt;0,I262&lt;&gt;0),C262=0,H262=0),"NEW",""))</f>
        <v>DROP</v>
      </c>
    </row>
    <row r="263" customFormat="false" ht="15" hidden="false" customHeight="false" outlineLevel="0" collapsed="false">
      <c r="A263" s="7" t="s">
        <v>175</v>
      </c>
      <c r="B263" s="7" t="str">
        <f aca="false">IFERROR(INDEX('Source'!$C:$C,MATCH($A263,'Source'!$B:$B,0)),"")</f>
        <v>חבק לשורש כף היד</v>
      </c>
      <c r="C263" s="8" t="n">
        <f aca="false">SUMIFS('Source'!$D:$D,'Source'!$A:$A,"101 - Factory customers",'Source'!$B:$B,$A263)</f>
        <v>6</v>
      </c>
      <c r="D263" s="8" t="n">
        <f aca="false">SUMIFS('Source'!$F:$F,'Source'!$A:$A,"101 - Factory customers",'Source'!$B:$B,$A263)</f>
        <v>11</v>
      </c>
      <c r="E263" s="8" t="n">
        <f aca="false">D263*$J$5</f>
        <v>13.8947368421053</v>
      </c>
      <c r="F263" s="8" t="n">
        <f aca="false">E263-C263</f>
        <v>7.89473684210526</v>
      </c>
      <c r="G263" s="9" t="n">
        <f aca="false">IF(AND(C263=0,E263=0),0,IF(C263=0,"New",(E263-C263)/C263))</f>
        <v>1.31578947368421</v>
      </c>
      <c r="H263" s="8" t="n">
        <f aca="false">SUMIFS('Source'!$E:$E,'Source'!$A:$A,"101 - Factory customers",'Source'!$B:$B,$A263)</f>
        <v>211.17</v>
      </c>
      <c r="I263" s="8" t="n">
        <f aca="false">SUMIFS('Source'!$G:$G,'Source'!$A:$A,"101 - Factory customers",'Source'!$B:$B,$A263)</f>
        <v>363.77</v>
      </c>
      <c r="J263" s="8" t="n">
        <f aca="false">I263*$J$5</f>
        <v>459.498947368421</v>
      </c>
      <c r="K263" s="8" t="n">
        <f aca="false">J263-H263</f>
        <v>248.328947368421</v>
      </c>
      <c r="L263" s="9" t="n">
        <f aca="false">IF(AND(H263=0,J263=0),0,IF(H263=0,"New",(J263-H263)/H263))</f>
        <v>1.17596698095573</v>
      </c>
      <c r="M263" s="7" t="str">
        <f aca="false">IF(AND(OR(C263&lt;&gt;0,H263&lt;&gt;0),D263=0,I263=0),"DROP",IF(AND(OR(D263&lt;&gt;0,I263&lt;&gt;0),C263=0,H263=0),"NEW",""))</f>
        <v/>
      </c>
    </row>
    <row r="264" customFormat="false" ht="15" hidden="false" customHeight="false" outlineLevel="0" collapsed="false">
      <c r="A264" s="7" t="s">
        <v>272</v>
      </c>
      <c r="B264" s="7" t="str">
        <f aca="false">IFERROR(INDEX('Source'!$C:$C,MATCH($A264,'Source'!$B:$B,0)),"")</f>
        <v>חגורת גב-לומבו</v>
      </c>
      <c r="C264" s="8" t="n">
        <f aca="false">SUMIFS('Source'!$D:$D,'Source'!$A:$A,"101 - Factory customers",'Source'!$B:$B,$A264)</f>
        <v>1</v>
      </c>
      <c r="D264" s="8" t="n">
        <f aca="false">SUMIFS('Source'!$F:$F,'Source'!$A:$A,"101 - Factory customers",'Source'!$B:$B,$A264)</f>
        <v>0</v>
      </c>
      <c r="E264" s="8" t="n">
        <f aca="false">D264*$J$5</f>
        <v>0</v>
      </c>
      <c r="F264" s="8" t="n">
        <f aca="false">E264-C264</f>
        <v>-1</v>
      </c>
      <c r="G264" s="9" t="n">
        <f aca="false">IF(AND(C264=0,E264=0),0,IF(C264=0,"New",(E264-C264)/C264))</f>
        <v>-1</v>
      </c>
      <c r="H264" s="8" t="n">
        <f aca="false">SUMIFS('Source'!$E:$E,'Source'!$A:$A,"101 - Factory customers",'Source'!$B:$B,$A264)</f>
        <v>151.23</v>
      </c>
      <c r="I264" s="8" t="n">
        <f aca="false">SUMIFS('Source'!$G:$G,'Source'!$A:$A,"101 - Factory customers",'Source'!$B:$B,$A264)</f>
        <v>0</v>
      </c>
      <c r="J264" s="8" t="n">
        <f aca="false">I264*$J$5</f>
        <v>0</v>
      </c>
      <c r="K264" s="8" t="n">
        <f aca="false">J264-H264</f>
        <v>-151.23</v>
      </c>
      <c r="L264" s="9" t="n">
        <f aca="false">IF(AND(H264=0,J264=0),0,IF(H264=0,"New",(J264-H264)/H264))</f>
        <v>-1</v>
      </c>
      <c r="M264" s="7" t="str">
        <f aca="false">IF(AND(OR(C264&lt;&gt;0,H264&lt;&gt;0),D264=0,I264=0),"DROP",IF(AND(OR(D264&lt;&gt;0,I264&lt;&gt;0),C264=0,H264=0),"NEW",""))</f>
        <v>DROP</v>
      </c>
    </row>
    <row r="265" customFormat="false" ht="15" hidden="false" customHeight="false" outlineLevel="0" collapsed="false">
      <c r="A265" s="7" t="s">
        <v>200</v>
      </c>
      <c r="B265" s="7" t="str">
        <f aca="false">IFERROR(INDEX('Source'!$C:$C,MATCH($A265,'Source'!$B:$B,0)),"")</f>
        <v>צוארון ספוגי</v>
      </c>
      <c r="C265" s="8" t="n">
        <f aca="false">SUMIFS('Source'!$D:$D,'Source'!$A:$A,"101 - Factory customers",'Source'!$B:$B,$A265)</f>
        <v>0</v>
      </c>
      <c r="D265" s="8" t="n">
        <f aca="false">SUMIFS('Source'!$F:$F,'Source'!$A:$A,"101 - Factory customers",'Source'!$B:$B,$A265)</f>
        <v>3</v>
      </c>
      <c r="E265" s="8" t="n">
        <f aca="false">D265*$J$5</f>
        <v>3.78947368421053</v>
      </c>
      <c r="F265" s="8" t="n">
        <f aca="false">E265-C265</f>
        <v>3.78947368421053</v>
      </c>
      <c r="G265" s="9" t="str">
        <f aca="false">IF(AND(C265=0,E265=0),0,IF(C265=0,"New",(E265-C265)/C265))</f>
        <v>New</v>
      </c>
      <c r="H265" s="8" t="n">
        <f aca="false">SUMIFS('Source'!$E:$E,'Source'!$A:$A,"101 - Factory customers",'Source'!$B:$B,$A265)</f>
        <v>0</v>
      </c>
      <c r="I265" s="8" t="n">
        <f aca="false">SUMIFS('Source'!$G:$G,'Source'!$A:$A,"101 - Factory customers",'Source'!$B:$B,$A265)</f>
        <v>148.9</v>
      </c>
      <c r="J265" s="8" t="n">
        <f aca="false">I265*$J$5</f>
        <v>188.084210526316</v>
      </c>
      <c r="K265" s="8" t="n">
        <f aca="false">J265-H265</f>
        <v>188.084210526316</v>
      </c>
      <c r="L265" s="9" t="str">
        <f aca="false">IF(AND(H265=0,J265=0),0,IF(H265=0,"New",(J265-H265)/H265))</f>
        <v>New</v>
      </c>
      <c r="M265" s="7" t="str">
        <f aca="false">IF(AND(OR(C265&lt;&gt;0,H265&lt;&gt;0),D265=0,I265=0),"DROP",IF(AND(OR(D265&lt;&gt;0,I265&lt;&gt;0),C265=0,H265=0),"NEW",""))</f>
        <v>NEW</v>
      </c>
    </row>
    <row r="266" customFormat="false" ht="15" hidden="false" customHeight="false" outlineLevel="0" collapsed="false">
      <c r="A266" s="7" t="s">
        <v>202</v>
      </c>
      <c r="B266" s="7" t="str">
        <f aca="false">IFERROR(INDEX('Source'!$C:$C,MATCH($A266,'Source'!$B:$B,0)),"")</f>
        <v>מגן מרפק בז'</v>
      </c>
      <c r="C266" s="8" t="n">
        <f aca="false">SUMIFS('Source'!$D:$D,'Source'!$A:$A,"101 - Factory customers",'Source'!$B:$B,$A266)</f>
        <v>4</v>
      </c>
      <c r="D266" s="8" t="n">
        <f aca="false">SUMIFS('Source'!$F:$F,'Source'!$A:$A,"101 - Factory customers",'Source'!$B:$B,$A266)</f>
        <v>0</v>
      </c>
      <c r="E266" s="8" t="n">
        <f aca="false">D266*$J$5</f>
        <v>0</v>
      </c>
      <c r="F266" s="8" t="n">
        <f aca="false">E266-C266</f>
        <v>-4</v>
      </c>
      <c r="G266" s="9" t="n">
        <f aca="false">IF(AND(C266=0,E266=0),0,IF(C266=0,"New",(E266-C266)/C266))</f>
        <v>-1</v>
      </c>
      <c r="H266" s="8" t="n">
        <f aca="false">SUMIFS('Source'!$E:$E,'Source'!$A:$A,"101 - Factory customers",'Source'!$B:$B,$A266)</f>
        <v>133.87</v>
      </c>
      <c r="I266" s="8" t="n">
        <f aca="false">SUMIFS('Source'!$G:$G,'Source'!$A:$A,"101 - Factory customers",'Source'!$B:$B,$A266)</f>
        <v>-13.26</v>
      </c>
      <c r="J266" s="8" t="n">
        <f aca="false">I266*$J$5</f>
        <v>-16.7494736842105</v>
      </c>
      <c r="K266" s="8" t="n">
        <f aca="false">J266-H266</f>
        <v>-150.619473684211</v>
      </c>
      <c r="L266" s="9" t="n">
        <f aca="false">IF(AND(H266=0,J266=0),0,IF(H266=0,"New",(J266-H266)/H266))</f>
        <v>-1.1251174548757</v>
      </c>
      <c r="M266" s="7" t="str">
        <f aca="false">IF(AND(OR(C266&lt;&gt;0,H266&lt;&gt;0),D266=0,I266=0),"DROP",IF(AND(OR(D266&lt;&gt;0,I266&lt;&gt;0),C266=0,H266=0),"NEW",""))</f>
        <v/>
      </c>
    </row>
    <row r="267" customFormat="false" ht="15" hidden="false" customHeight="false" outlineLevel="0" collapsed="false">
      <c r="A267" s="7" t="s">
        <v>236</v>
      </c>
      <c r="B267" s="7" t="str">
        <f aca="false">IFERROR(INDEX('Source'!$C:$C,MATCH($A267,'Source'!$B:$B,0)),"")</f>
        <v>רפידת אנטי-ריח</v>
      </c>
      <c r="C267" s="8" t="n">
        <f aca="false">SUMIFS('Source'!$D:$D,'Source'!$A:$A,"101 - Factory customers",'Source'!$B:$B,$A267)</f>
        <v>17</v>
      </c>
      <c r="D267" s="8" t="n">
        <f aca="false">SUMIFS('Source'!$F:$F,'Source'!$A:$A,"101 - Factory customers",'Source'!$B:$B,$A267)</f>
        <v>7</v>
      </c>
      <c r="E267" s="8" t="n">
        <f aca="false">D267*$J$5</f>
        <v>8.84210526315789</v>
      </c>
      <c r="F267" s="8" t="n">
        <f aca="false">E267-C267</f>
        <v>-8.15789473684211</v>
      </c>
      <c r="G267" s="9" t="n">
        <f aca="false">IF(AND(C267=0,E267=0),0,IF(C267=0,"New",(E267-C267)/C267))</f>
        <v>-0.479876160990712</v>
      </c>
      <c r="H267" s="8" t="n">
        <f aca="false">SUMIFS('Source'!$E:$E,'Source'!$A:$A,"101 - Factory customers",'Source'!$B:$B,$A267)</f>
        <v>238.75</v>
      </c>
      <c r="I267" s="8" t="n">
        <f aca="false">SUMIFS('Source'!$G:$G,'Source'!$A:$A,"101 - Factory customers",'Source'!$B:$B,$A267)</f>
        <v>92.55</v>
      </c>
      <c r="J267" s="8" t="n">
        <f aca="false">I267*$J$5</f>
        <v>116.905263157895</v>
      </c>
      <c r="K267" s="8" t="n">
        <f aca="false">J267-H267</f>
        <v>-121.844736842105</v>
      </c>
      <c r="L267" s="9" t="n">
        <f aca="false">IF(AND(H267=0,J267=0),0,IF(H267=0,"New",(J267-H267)/H267))</f>
        <v>-0.5103444475062</v>
      </c>
      <c r="M267" s="7" t="str">
        <f aca="false">IF(AND(OR(C267&lt;&gt;0,H267&lt;&gt;0),D267=0,I267=0),"DROP",IF(AND(OR(D267&lt;&gt;0,I267&lt;&gt;0),C267=0,H267=0),"NEW",""))</f>
        <v/>
      </c>
    </row>
    <row r="268" customFormat="false" ht="15" hidden="false" customHeight="false" outlineLevel="0" collapsed="false">
      <c r="A268" s="7" t="s">
        <v>886</v>
      </c>
      <c r="B268" s="7" t="str">
        <f aca="false">IFERROR(INDEX('Source'!$C:$C,MATCH($A268,'Source'!$B:$B,0)),"")</f>
        <v>סד יד דו צדדי</v>
      </c>
      <c r="C268" s="8" t="n">
        <f aca="false">SUMIFS('Source'!$D:$D,'Source'!$A:$A,"101 - Factory customers",'Source'!$B:$B,$A268)</f>
        <v>0</v>
      </c>
      <c r="D268" s="8" t="n">
        <f aca="false">SUMIFS('Source'!$F:$F,'Source'!$A:$A,"101 - Factory customers",'Source'!$B:$B,$A268)</f>
        <v>1</v>
      </c>
      <c r="E268" s="8" t="n">
        <f aca="false">D268*$J$5</f>
        <v>1.26315789473684</v>
      </c>
      <c r="F268" s="8" t="n">
        <f aca="false">E268-C268</f>
        <v>1.26315789473684</v>
      </c>
      <c r="G268" s="9" t="str">
        <f aca="false">IF(AND(C268=0,E268=0),0,IF(C268=0,"New",(E268-C268)/C268))</f>
        <v>New</v>
      </c>
      <c r="H268" s="8" t="n">
        <f aca="false">SUMIFS('Source'!$E:$E,'Source'!$A:$A,"101 - Factory customers",'Source'!$B:$B,$A268)</f>
        <v>0</v>
      </c>
      <c r="I268" s="8" t="n">
        <f aca="false">SUMIFS('Source'!$G:$G,'Source'!$A:$A,"101 - Factory customers",'Source'!$B:$B,$A268)</f>
        <v>145.68</v>
      </c>
      <c r="J268" s="8" t="n">
        <f aca="false">I268*$J$5</f>
        <v>184.016842105263</v>
      </c>
      <c r="K268" s="8" t="n">
        <f aca="false">J268-H268</f>
        <v>184.016842105263</v>
      </c>
      <c r="L268" s="9" t="str">
        <f aca="false">IF(AND(H268=0,J268=0),0,IF(H268=0,"New",(J268-H268)/H268))</f>
        <v>New</v>
      </c>
      <c r="M268" s="7" t="str">
        <f aca="false">IF(AND(OR(C268&lt;&gt;0,H268&lt;&gt;0),D268=0,I268=0),"DROP",IF(AND(OR(D268&lt;&gt;0,I268&lt;&gt;0),C268=0,H268=0),"NEW",""))</f>
        <v>NEW</v>
      </c>
    </row>
    <row r="269" customFormat="false" ht="15" hidden="false" customHeight="false" outlineLevel="0" collapsed="false">
      <c r="A269" s="7" t="s">
        <v>290</v>
      </c>
      <c r="B269" s="7" t="str">
        <f aca="false">IFERROR(INDEX('Source'!$C:$C,MATCH($A269,'Source'!$B:$B,0)),"")</f>
        <v>כפפת לחץ</v>
      </c>
      <c r="C269" s="8" t="n">
        <f aca="false">SUMIFS('Source'!$D:$D,'Source'!$A:$A,"101 - Factory customers",'Source'!$B:$B,$A269)</f>
        <v>4</v>
      </c>
      <c r="D269" s="8" t="n">
        <f aca="false">SUMIFS('Source'!$F:$F,'Source'!$A:$A,"101 - Factory customers",'Source'!$B:$B,$A269)</f>
        <v>0</v>
      </c>
      <c r="E269" s="8" t="n">
        <f aca="false">D269*$J$5</f>
        <v>0</v>
      </c>
      <c r="F269" s="8" t="n">
        <f aca="false">E269-C269</f>
        <v>-4</v>
      </c>
      <c r="G269" s="9" t="n">
        <f aca="false">IF(AND(C269=0,E269=0),0,IF(C269=0,"New",(E269-C269)/C269))</f>
        <v>-1</v>
      </c>
      <c r="H269" s="8" t="n">
        <f aca="false">SUMIFS('Source'!$E:$E,'Source'!$A:$A,"101 - Factory customers",'Source'!$B:$B,$A269)</f>
        <v>145.41</v>
      </c>
      <c r="I269" s="8" t="n">
        <f aca="false">SUMIFS('Source'!$G:$G,'Source'!$A:$A,"101 - Factory customers",'Source'!$B:$B,$A269)</f>
        <v>0</v>
      </c>
      <c r="J269" s="8" t="n">
        <f aca="false">I269*$J$5</f>
        <v>0</v>
      </c>
      <c r="K269" s="8" t="n">
        <f aca="false">J269-H269</f>
        <v>-145.41</v>
      </c>
      <c r="L269" s="9" t="n">
        <f aca="false">IF(AND(H269=0,J269=0),0,IF(H269=0,"New",(J269-H269)/H269))</f>
        <v>-1</v>
      </c>
      <c r="M269" s="7" t="str">
        <f aca="false">IF(AND(OR(C269&lt;&gt;0,H269&lt;&gt;0),D269=0,I269=0),"DROP",IF(AND(OR(D269&lt;&gt;0,I269&lt;&gt;0),C269=0,H269=0),"NEW",""))</f>
        <v>DROP</v>
      </c>
    </row>
    <row r="270" customFormat="false" ht="15" hidden="false" customHeight="false" outlineLevel="0" collapsed="false">
      <c r="A270" s="7" t="s">
        <v>148</v>
      </c>
      <c r="B270" s="7" t="str">
        <f aca="false">IFERROR(INDEX('Source'!$C:$C,MATCH($A270,'Source'!$B:$B,0)),"")</f>
        <v>מגן ברך רגיל</v>
      </c>
      <c r="C270" s="8" t="n">
        <f aca="false">SUMIFS('Source'!$D:$D,'Source'!$A:$A,"101 - Factory customers",'Source'!$B:$B,$A270)</f>
        <v>4</v>
      </c>
      <c r="D270" s="8" t="n">
        <f aca="false">SUMIFS('Source'!$F:$F,'Source'!$A:$A,"101 - Factory customers",'Source'!$B:$B,$A270)</f>
        <v>0</v>
      </c>
      <c r="E270" s="8" t="n">
        <f aca="false">D270*$J$5</f>
        <v>0</v>
      </c>
      <c r="F270" s="8" t="n">
        <f aca="false">E270-C270</f>
        <v>-4</v>
      </c>
      <c r="G270" s="9" t="n">
        <f aca="false">IF(AND(C270=0,E270=0),0,IF(C270=0,"New",(E270-C270)/C270))</f>
        <v>-1</v>
      </c>
      <c r="H270" s="8" t="n">
        <f aca="false">SUMIFS('Source'!$E:$E,'Source'!$A:$A,"101 - Factory customers",'Source'!$B:$B,$A270)</f>
        <v>144.17</v>
      </c>
      <c r="I270" s="8" t="n">
        <f aca="false">SUMIFS('Source'!$G:$G,'Source'!$A:$A,"101 - Factory customers",'Source'!$B:$B,$A270)</f>
        <v>0</v>
      </c>
      <c r="J270" s="8" t="n">
        <f aca="false">I270*$J$5</f>
        <v>0</v>
      </c>
      <c r="K270" s="8" t="n">
        <f aca="false">J270-H270</f>
        <v>-144.17</v>
      </c>
      <c r="L270" s="9" t="n">
        <f aca="false">IF(AND(H270=0,J270=0),0,IF(H270=0,"New",(J270-H270)/H270))</f>
        <v>-1</v>
      </c>
      <c r="M270" s="7" t="str">
        <f aca="false">IF(AND(OR(C270&lt;&gt;0,H270&lt;&gt;0),D270=0,I270=0),"DROP",IF(AND(OR(D270&lt;&gt;0,I270&lt;&gt;0),C270=0,H270=0),"NEW",""))</f>
        <v>DROP</v>
      </c>
    </row>
    <row r="271" customFormat="false" ht="15" hidden="false" customHeight="false" outlineLevel="0" collapsed="false">
      <c r="A271" s="7" t="s">
        <v>887</v>
      </c>
      <c r="B271" s="7" t="str">
        <f aca="false">IFERROR(INDEX('Source'!$C:$C,MATCH($A271,'Source'!$B:$B,0)),"")</f>
        <v>רפידת ג'ל זיכרון M בז'</v>
      </c>
      <c r="C271" s="8" t="n">
        <f aca="false">SUMIFS('Source'!$D:$D,'Source'!$A:$A,"101 - Factory customers",'Source'!$B:$B,$A271)</f>
        <v>0</v>
      </c>
      <c r="D271" s="8" t="n">
        <f aca="false">SUMIFS('Source'!$F:$F,'Source'!$A:$A,"101 - Factory customers",'Source'!$B:$B,$A271)</f>
        <v>2</v>
      </c>
      <c r="E271" s="8" t="n">
        <f aca="false">D271*$J$5</f>
        <v>2.52631578947368</v>
      </c>
      <c r="F271" s="8" t="n">
        <f aca="false">E271-C271</f>
        <v>2.52631578947368</v>
      </c>
      <c r="G271" s="9" t="str">
        <f aca="false">IF(AND(C271=0,E271=0),0,IF(C271=0,"New",(E271-C271)/C271))</f>
        <v>New</v>
      </c>
      <c r="H271" s="8" t="n">
        <f aca="false">SUMIFS('Source'!$E:$E,'Source'!$A:$A,"101 - Factory customers",'Source'!$B:$B,$A271)</f>
        <v>0</v>
      </c>
      <c r="I271" s="8" t="n">
        <f aca="false">SUMIFS('Source'!$G:$G,'Source'!$A:$A,"101 - Factory customers",'Source'!$B:$B,$A271)</f>
        <v>142.39</v>
      </c>
      <c r="J271" s="8" t="n">
        <f aca="false">I271*$J$5</f>
        <v>179.861052631579</v>
      </c>
      <c r="K271" s="8" t="n">
        <f aca="false">J271-H271</f>
        <v>179.861052631579</v>
      </c>
      <c r="L271" s="9" t="str">
        <f aca="false">IF(AND(H271=0,J271=0),0,IF(H271=0,"New",(J271-H271)/H271))</f>
        <v>New</v>
      </c>
      <c r="M271" s="7" t="str">
        <f aca="false">IF(AND(OR(C271&lt;&gt;0,H271&lt;&gt;0),D271=0,I271=0),"DROP",IF(AND(OR(D271&lt;&gt;0,I271&lt;&gt;0),C271=0,H271=0),"NEW",""))</f>
        <v>NEW</v>
      </c>
    </row>
    <row r="272" customFormat="false" ht="15" hidden="false" customHeight="false" outlineLevel="0" collapsed="false">
      <c r="A272" s="7" t="s">
        <v>309</v>
      </c>
      <c r="B272" s="7" t="str">
        <f aca="false">IFERROR(INDEX('Source'!$C:$C,MATCH($A272,'Source'!$B:$B,0)),"")</f>
        <v>חבק יד מתכוון</v>
      </c>
      <c r="C272" s="8" t="n">
        <f aca="false">SUMIFS('Source'!$D:$D,'Source'!$A:$A,"101 - Factory customers",'Source'!$B:$B,$A272)</f>
        <v>4</v>
      </c>
      <c r="D272" s="8" t="n">
        <f aca="false">SUMIFS('Source'!$F:$F,'Source'!$A:$A,"101 - Factory customers",'Source'!$B:$B,$A272)</f>
        <v>0</v>
      </c>
      <c r="E272" s="8" t="n">
        <f aca="false">D272*$J$5</f>
        <v>0</v>
      </c>
      <c r="F272" s="8" t="n">
        <f aca="false">E272-C272</f>
        <v>-4</v>
      </c>
      <c r="G272" s="9" t="n">
        <f aca="false">IF(AND(C272=0,E272=0),0,IF(C272=0,"New",(E272-C272)/C272))</f>
        <v>-1</v>
      </c>
      <c r="H272" s="8" t="n">
        <f aca="false">SUMIFS('Source'!$E:$E,'Source'!$A:$A,"101 - Factory customers",'Source'!$B:$B,$A272)</f>
        <v>141.95</v>
      </c>
      <c r="I272" s="8" t="n">
        <f aca="false">SUMIFS('Source'!$G:$G,'Source'!$A:$A,"101 - Factory customers",'Source'!$B:$B,$A272)</f>
        <v>0</v>
      </c>
      <c r="J272" s="8" t="n">
        <f aca="false">I272*$J$5</f>
        <v>0</v>
      </c>
      <c r="K272" s="8" t="n">
        <f aca="false">J272-H272</f>
        <v>-141.95</v>
      </c>
      <c r="L272" s="9" t="n">
        <f aca="false">IF(AND(H272=0,J272=0),0,IF(H272=0,"New",(J272-H272)/H272))</f>
        <v>-1</v>
      </c>
      <c r="M272" s="7" t="str">
        <f aca="false">IF(AND(OR(C272&lt;&gt;0,H272&lt;&gt;0),D272=0,I272=0),"DROP",IF(AND(OR(D272&lt;&gt;0,I272&lt;&gt;0),C272=0,H272=0),"NEW",""))</f>
        <v>DROP</v>
      </c>
    </row>
    <row r="273" customFormat="false" ht="15" hidden="false" customHeight="false" outlineLevel="0" collapsed="false">
      <c r="A273" s="7" t="s">
        <v>164</v>
      </c>
      <c r="B273" s="7" t="str">
        <f aca="false">IFERROR(INDEX('Source'!$C:$C,MATCH($A273,'Source'!$B:$B,0)),"")</f>
        <v>אצבעון מפלסטיק  ליד</v>
      </c>
      <c r="C273" s="8" t="n">
        <f aca="false">SUMIFS('Source'!$D:$D,'Source'!$A:$A,"101 - Factory customers",'Source'!$B:$B,$A273)</f>
        <v>7</v>
      </c>
      <c r="D273" s="8" t="n">
        <f aca="false">SUMIFS('Source'!$F:$F,'Source'!$A:$A,"101 - Factory customers",'Source'!$B:$B,$A273)</f>
        <v>1</v>
      </c>
      <c r="E273" s="8" t="n">
        <f aca="false">D273*$J$5</f>
        <v>1.26315789473684</v>
      </c>
      <c r="F273" s="8" t="n">
        <f aca="false">E273-C273</f>
        <v>-5.73684210526316</v>
      </c>
      <c r="G273" s="9" t="n">
        <f aca="false">IF(AND(C273=0,E273=0),0,IF(C273=0,"New",(E273-C273)/C273))</f>
        <v>-0.819548872180451</v>
      </c>
      <c r="H273" s="8" t="n">
        <f aca="false">SUMIFS('Source'!$E:$E,'Source'!$A:$A,"101 - Factory customers",'Source'!$B:$B,$A273)</f>
        <v>140.76</v>
      </c>
      <c r="I273" s="8" t="n">
        <f aca="false">SUMIFS('Source'!$G:$G,'Source'!$A:$A,"101 - Factory customers",'Source'!$B:$B,$A273)</f>
        <v>0.01</v>
      </c>
      <c r="J273" s="8" t="n">
        <f aca="false">I273*$J$5</f>
        <v>0.0126315789473684</v>
      </c>
      <c r="K273" s="8" t="n">
        <f aca="false">J273-H273</f>
        <v>-140.747368421053</v>
      </c>
      <c r="L273" s="9" t="n">
        <f aca="false">IF(AND(H273=0,J273=0),0,IF(H273=0,"New",(J273-H273)/H273))</f>
        <v>-0.999910261587472</v>
      </c>
      <c r="M273" s="7" t="str">
        <f aca="false">IF(AND(OR(C273&lt;&gt;0,H273&lt;&gt;0),D273=0,I273=0),"DROP",IF(AND(OR(D273&lt;&gt;0,I273&lt;&gt;0),C273=0,H273=0),"NEW",""))</f>
        <v/>
      </c>
    </row>
    <row r="274" customFormat="false" ht="15" hidden="false" customHeight="false" outlineLevel="0" collapsed="false">
      <c r="A274" s="7" t="s">
        <v>269</v>
      </c>
      <c r="B274" s="7" t="str">
        <f aca="false">IFERROR(INDEX('Source'!$C:$C,MATCH($A274,'Source'!$B:$B,0)),"")</f>
        <v>מגן ברך SC422</v>
      </c>
      <c r="C274" s="8" t="n">
        <f aca="false">SUMIFS('Source'!$D:$D,'Source'!$A:$A,"101 - Factory customers",'Source'!$B:$B,$A274)</f>
        <v>2</v>
      </c>
      <c r="D274" s="8" t="n">
        <f aca="false">SUMIFS('Source'!$F:$F,'Source'!$A:$A,"101 - Factory customers",'Source'!$B:$B,$A274)</f>
        <v>4</v>
      </c>
      <c r="E274" s="8" t="n">
        <f aca="false">D274*$J$5</f>
        <v>5.05263157894737</v>
      </c>
      <c r="F274" s="8" t="n">
        <f aca="false">E274-C274</f>
        <v>3.05263157894737</v>
      </c>
      <c r="G274" s="9" t="n">
        <f aca="false">IF(AND(C274=0,E274=0),0,IF(C274=0,"New",(E274-C274)/C274))</f>
        <v>1.52631578947368</v>
      </c>
      <c r="H274" s="8" t="n">
        <f aca="false">SUMIFS('Source'!$E:$E,'Source'!$A:$A,"101 - Factory customers",'Source'!$B:$B,$A274)</f>
        <v>281.14</v>
      </c>
      <c r="I274" s="8" t="n">
        <f aca="false">SUMIFS('Source'!$G:$G,'Source'!$A:$A,"101 - Factory customers",'Source'!$B:$B,$A274)</f>
        <v>421.73</v>
      </c>
      <c r="J274" s="8" t="n">
        <f aca="false">I274*$J$5</f>
        <v>532.711578947368</v>
      </c>
      <c r="K274" s="8" t="n">
        <f aca="false">J274-H274</f>
        <v>251.571578947368</v>
      </c>
      <c r="L274" s="9" t="n">
        <f aca="false">IF(AND(H274=0,J274=0),0,IF(H274=0,"New",(J274-H274)/H274))</f>
        <v>0.894826701811796</v>
      </c>
      <c r="M274" s="7" t="str">
        <f aca="false">IF(AND(OR(C274&lt;&gt;0,H274&lt;&gt;0),D274=0,I274=0),"DROP",IF(AND(OR(D274&lt;&gt;0,I274&lt;&gt;0),C274=0,H274=0),"NEW",""))</f>
        <v/>
      </c>
    </row>
    <row r="275" customFormat="false" ht="15" hidden="false" customHeight="false" outlineLevel="0" collapsed="false">
      <c r="A275" s="7" t="s">
        <v>552</v>
      </c>
      <c r="B275" s="7" t="str">
        <f aca="false">IFERROR(INDEX('Source'!$C:$C,MATCH($A275,'Source'!$B:$B,0)),"")</f>
        <v>חגורת צלעות לגבר</v>
      </c>
      <c r="C275" s="8" t="n">
        <f aca="false">SUMIFS('Source'!$D:$D,'Source'!$A:$A,"101 - Factory customers",'Source'!$B:$B,$A275)</f>
        <v>1</v>
      </c>
      <c r="D275" s="8" t="n">
        <f aca="false">SUMIFS('Source'!$F:$F,'Source'!$A:$A,"101 - Factory customers",'Source'!$B:$B,$A275)</f>
        <v>0</v>
      </c>
      <c r="E275" s="8" t="n">
        <f aca="false">D275*$J$5</f>
        <v>0</v>
      </c>
      <c r="F275" s="8" t="n">
        <f aca="false">E275-C275</f>
        <v>-1</v>
      </c>
      <c r="G275" s="9" t="n">
        <f aca="false">IF(AND(C275=0,E275=0),0,IF(C275=0,"New",(E275-C275)/C275))</f>
        <v>-1</v>
      </c>
      <c r="H275" s="8" t="n">
        <f aca="false">SUMIFS('Source'!$E:$E,'Source'!$A:$A,"101 - Factory customers",'Source'!$B:$B,$A275)</f>
        <v>140.57</v>
      </c>
      <c r="I275" s="8" t="n">
        <f aca="false">SUMIFS('Source'!$G:$G,'Source'!$A:$A,"101 - Factory customers",'Source'!$B:$B,$A275)</f>
        <v>0</v>
      </c>
      <c r="J275" s="8" t="n">
        <f aca="false">I275*$J$5</f>
        <v>0</v>
      </c>
      <c r="K275" s="8" t="n">
        <f aca="false">J275-H275</f>
        <v>-140.57</v>
      </c>
      <c r="L275" s="9" t="n">
        <f aca="false">IF(AND(H275=0,J275=0),0,IF(H275=0,"New",(J275-H275)/H275))</f>
        <v>-1</v>
      </c>
      <c r="M275" s="7" t="str">
        <f aca="false">IF(AND(OR(C275&lt;&gt;0,H275&lt;&gt;0),D275=0,I275=0),"DROP",IF(AND(OR(D275&lt;&gt;0,I275&lt;&gt;0),C275=0,H275=0),"NEW",""))</f>
        <v>DROP</v>
      </c>
    </row>
    <row r="276" customFormat="false" ht="15" hidden="false" customHeight="false" outlineLevel="0" collapsed="false">
      <c r="A276" s="7" t="s">
        <v>705</v>
      </c>
      <c r="B276" s="7" t="str">
        <f aca="false">IFERROR(INDEX('Source'!$C:$C,MATCH($A276,'Source'!$B:$B,0)),"")</f>
        <v>סד לקרסול</v>
      </c>
      <c r="C276" s="8" t="n">
        <f aca="false">SUMIFS('Source'!$D:$D,'Source'!$A:$A,"101 - Factory customers",'Source'!$B:$B,$A276)</f>
        <v>0</v>
      </c>
      <c r="D276" s="8" t="n">
        <f aca="false">SUMIFS('Source'!$F:$F,'Source'!$A:$A,"101 - Factory customers",'Source'!$B:$B,$A276)</f>
        <v>1</v>
      </c>
      <c r="E276" s="8" t="n">
        <f aca="false">D276*$J$5</f>
        <v>1.26315789473684</v>
      </c>
      <c r="F276" s="8" t="n">
        <f aca="false">E276-C276</f>
        <v>1.26315789473684</v>
      </c>
      <c r="G276" s="9" t="str">
        <f aca="false">IF(AND(C276=0,E276=0),0,IF(C276=0,"New",(E276-C276)/C276))</f>
        <v>New</v>
      </c>
      <c r="H276" s="8" t="n">
        <f aca="false">SUMIFS('Source'!$E:$E,'Source'!$A:$A,"101 - Factory customers",'Source'!$B:$B,$A276)</f>
        <v>0</v>
      </c>
      <c r="I276" s="8" t="n">
        <f aca="false">SUMIFS('Source'!$G:$G,'Source'!$A:$A,"101 - Factory customers",'Source'!$B:$B,$A276)</f>
        <v>140.57</v>
      </c>
      <c r="J276" s="8" t="n">
        <f aca="false">I276*$J$5</f>
        <v>177.562105263158</v>
      </c>
      <c r="K276" s="8" t="n">
        <f aca="false">J276-H276</f>
        <v>177.562105263158</v>
      </c>
      <c r="L276" s="9" t="str">
        <f aca="false">IF(AND(H276=0,J276=0),0,IF(H276=0,"New",(J276-H276)/H276))</f>
        <v>New</v>
      </c>
      <c r="M276" s="7" t="str">
        <f aca="false">IF(AND(OR(C276&lt;&gt;0,H276&lt;&gt;0),D276=0,I276=0),"DROP",IF(AND(OR(D276&lt;&gt;0,I276&lt;&gt;0),C276=0,H276=0),"NEW",""))</f>
        <v>NEW</v>
      </c>
    </row>
    <row r="277" customFormat="false" ht="15" hidden="false" customHeight="false" outlineLevel="0" collapsed="false">
      <c r="A277" s="7" t="s">
        <v>699</v>
      </c>
      <c r="B277" s="7" t="str">
        <f aca="false">IFERROR(INDEX('Source'!$C:$C,MATCH($A277,'Source'!$B:$B,0)),"")</f>
        <v>חגורה מותנית צרה</v>
      </c>
      <c r="C277" s="8" t="n">
        <f aca="false">SUMIFS('Source'!$D:$D,'Source'!$A:$A,"101 - Factory customers",'Source'!$B:$B,$A277)</f>
        <v>1</v>
      </c>
      <c r="D277" s="8" t="n">
        <f aca="false">SUMIFS('Source'!$F:$F,'Source'!$A:$A,"101 - Factory customers",'Source'!$B:$B,$A277)</f>
        <v>0</v>
      </c>
      <c r="E277" s="8" t="n">
        <f aca="false">D277*$J$5</f>
        <v>0</v>
      </c>
      <c r="F277" s="8" t="n">
        <f aca="false">E277-C277</f>
        <v>-1</v>
      </c>
      <c r="G277" s="9" t="n">
        <f aca="false">IF(AND(C277=0,E277=0),0,IF(C277=0,"New",(E277-C277)/C277))</f>
        <v>-1</v>
      </c>
      <c r="H277" s="8" t="n">
        <f aca="false">SUMIFS('Source'!$E:$E,'Source'!$A:$A,"101 - Factory customers",'Source'!$B:$B,$A277)</f>
        <v>140.57</v>
      </c>
      <c r="I277" s="8" t="n">
        <f aca="false">SUMIFS('Source'!$G:$G,'Source'!$A:$A,"101 - Factory customers",'Source'!$B:$B,$A277)</f>
        <v>0</v>
      </c>
      <c r="J277" s="8" t="n">
        <f aca="false">I277*$J$5</f>
        <v>0</v>
      </c>
      <c r="K277" s="8" t="n">
        <f aca="false">J277-H277</f>
        <v>-140.57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553</v>
      </c>
      <c r="B278" s="7" t="str">
        <f aca="false">IFERROR(INDEX('Source'!$C:$C,MATCH($A278,'Source'!$B:$B,0)),"")</f>
        <v>חגורת צלעות לאשה</v>
      </c>
      <c r="C278" s="8" t="n">
        <f aca="false">SUMIFS('Source'!$D:$D,'Source'!$A:$A,"101 - Factory customers",'Source'!$B:$B,$A278)</f>
        <v>1</v>
      </c>
      <c r="D278" s="8" t="n">
        <f aca="false">SUMIFS('Source'!$F:$F,'Source'!$A:$A,"101 - Factory customers",'Source'!$B:$B,$A278)</f>
        <v>0</v>
      </c>
      <c r="E278" s="8" t="n">
        <f aca="false">D278*$J$5</f>
        <v>0</v>
      </c>
      <c r="F278" s="8" t="n">
        <f aca="false">E278-C278</f>
        <v>-1</v>
      </c>
      <c r="G278" s="9" t="n">
        <f aca="false">IF(AND(C278=0,E278=0),0,IF(C278=0,"New",(E278-C278)/C278))</f>
        <v>-1</v>
      </c>
      <c r="H278" s="8" t="n">
        <f aca="false">SUMIFS('Source'!$E:$E,'Source'!$A:$A,"101 - Factory customers",'Source'!$B:$B,$A278)</f>
        <v>140.57</v>
      </c>
      <c r="I278" s="8" t="n">
        <f aca="false">SUMIFS('Source'!$G:$G,'Source'!$A:$A,"101 - Factory customers",'Source'!$B:$B,$A278)</f>
        <v>0</v>
      </c>
      <c r="J278" s="8" t="n">
        <f aca="false">I278*$J$5</f>
        <v>0</v>
      </c>
      <c r="K278" s="8" t="n">
        <f aca="false">J278-H278</f>
        <v>-140.57</v>
      </c>
      <c r="L278" s="9" t="n">
        <f aca="false">IF(AND(H278=0,J278=0),0,IF(H278=0,"New",(J278-H278)/H278))</f>
        <v>-1</v>
      </c>
      <c r="M278" s="7" t="str">
        <f aca="false">IF(AND(OR(C278&lt;&gt;0,H278&lt;&gt;0),D278=0,I278=0),"DROP",IF(AND(OR(D278&lt;&gt;0,I278&lt;&gt;0),C278=0,H278=0),"NEW",""))</f>
        <v>DROP</v>
      </c>
    </row>
    <row r="279" customFormat="false" ht="15" hidden="false" customHeight="false" outlineLevel="0" collapsed="false">
      <c r="A279" s="7" t="s">
        <v>783</v>
      </c>
      <c r="B279" s="7" t="str">
        <f aca="false">IFERROR(INDEX('Source'!$C:$C,MATCH($A279,'Source'!$B:$B,0)),"")</f>
        <v>חגורת צלעות לאשה</v>
      </c>
      <c r="C279" s="8" t="n">
        <f aca="false">SUMIFS('Source'!$D:$D,'Source'!$A:$A,"101 - Factory customers",'Source'!$B:$B,$A279)</f>
        <v>1</v>
      </c>
      <c r="D279" s="8" t="n">
        <f aca="false">SUMIFS('Source'!$F:$F,'Source'!$A:$A,"101 - Factory customers",'Source'!$B:$B,$A279)</f>
        <v>0</v>
      </c>
      <c r="E279" s="8" t="n">
        <f aca="false">D279*$J$5</f>
        <v>0</v>
      </c>
      <c r="F279" s="8" t="n">
        <f aca="false">E279-C279</f>
        <v>-1</v>
      </c>
      <c r="G279" s="9" t="n">
        <f aca="false">IF(AND(C279=0,E279=0),0,IF(C279=0,"New",(E279-C279)/C279))</f>
        <v>-1</v>
      </c>
      <c r="H279" s="8" t="n">
        <f aca="false">SUMIFS('Source'!$E:$E,'Source'!$A:$A,"101 - Factory customers",'Source'!$B:$B,$A279)</f>
        <v>140.57</v>
      </c>
      <c r="I279" s="8" t="n">
        <f aca="false">SUMIFS('Source'!$G:$G,'Source'!$A:$A,"101 - Factory customers",'Source'!$B:$B,$A279)</f>
        <v>0</v>
      </c>
      <c r="J279" s="8" t="n">
        <f aca="false">I279*$J$5</f>
        <v>0</v>
      </c>
      <c r="K279" s="8" t="n">
        <f aca="false">J279-H279</f>
        <v>-140.57</v>
      </c>
      <c r="L279" s="9" t="n">
        <f aca="false">IF(AND(H279=0,J279=0),0,IF(H279=0,"New",(J279-H279)/H279))</f>
        <v>-1</v>
      </c>
      <c r="M279" s="7" t="str">
        <f aca="false">IF(AND(OR(C279&lt;&gt;0,H279&lt;&gt;0),D279=0,I279=0),"DROP",IF(AND(OR(D279&lt;&gt;0,I279&lt;&gt;0),C279=0,H279=0),"NEW",""))</f>
        <v>DROP</v>
      </c>
    </row>
    <row r="280" customFormat="false" ht="15" hidden="false" customHeight="false" outlineLevel="0" collapsed="false">
      <c r="A280" s="7" t="s">
        <v>784</v>
      </c>
      <c r="B280" s="7" t="str">
        <f aca="false">IFERROR(INDEX('Source'!$C:$C,MATCH($A280,'Source'!$B:$B,0)),"")</f>
        <v>חגורת צלעות לאשה</v>
      </c>
      <c r="C280" s="8" t="n">
        <f aca="false">SUMIFS('Source'!$D:$D,'Source'!$A:$A,"101 - Factory customers",'Source'!$B:$B,$A280)</f>
        <v>1</v>
      </c>
      <c r="D280" s="8" t="n">
        <f aca="false">SUMIFS('Source'!$F:$F,'Source'!$A:$A,"101 - Factory customers",'Source'!$B:$B,$A280)</f>
        <v>0</v>
      </c>
      <c r="E280" s="8" t="n">
        <f aca="false">D280*$J$5</f>
        <v>0</v>
      </c>
      <c r="F280" s="8" t="n">
        <f aca="false">E280-C280</f>
        <v>-1</v>
      </c>
      <c r="G280" s="9" t="n">
        <f aca="false">IF(AND(C280=0,E280=0),0,IF(C280=0,"New",(E280-C280)/C280))</f>
        <v>-1</v>
      </c>
      <c r="H280" s="8" t="n">
        <f aca="false">SUMIFS('Source'!$E:$E,'Source'!$A:$A,"101 - Factory customers",'Source'!$B:$B,$A280)</f>
        <v>140.57</v>
      </c>
      <c r="I280" s="8" t="n">
        <f aca="false">SUMIFS('Source'!$G:$G,'Source'!$A:$A,"101 - Factory customers",'Source'!$B:$B,$A280)</f>
        <v>0</v>
      </c>
      <c r="J280" s="8" t="n">
        <f aca="false">I280*$J$5</f>
        <v>0</v>
      </c>
      <c r="K280" s="8" t="n">
        <f aca="false">J280-H280</f>
        <v>-140.57</v>
      </c>
      <c r="L280" s="9" t="n">
        <f aca="false">IF(AND(H280=0,J280=0),0,IF(H280=0,"New",(J280-H280)/H280))</f>
        <v>-1</v>
      </c>
      <c r="M280" s="7" t="str">
        <f aca="false">IF(AND(OR(C280&lt;&gt;0,H280&lt;&gt;0),D280=0,I280=0),"DROP",IF(AND(OR(D280&lt;&gt;0,I280&lt;&gt;0),C280=0,H280=0),"NEW",""))</f>
        <v>DROP</v>
      </c>
    </row>
    <row r="281" customFormat="false" ht="15" hidden="false" customHeight="false" outlineLevel="0" collapsed="false">
      <c r="A281" s="7" t="s">
        <v>819</v>
      </c>
      <c r="B281" s="7" t="str">
        <f aca="false">IFERROR(INDEX('Source'!$C:$C,MATCH($A281,'Source'!$B:$B,0)),"")</f>
        <v>חגורת צלעות לאשה</v>
      </c>
      <c r="C281" s="8" t="n">
        <f aca="false">SUMIFS('Source'!$D:$D,'Source'!$A:$A,"101 - Factory customers",'Source'!$B:$B,$A281)</f>
        <v>1</v>
      </c>
      <c r="D281" s="8" t="n">
        <f aca="false">SUMIFS('Source'!$F:$F,'Source'!$A:$A,"101 - Factory customers",'Source'!$B:$B,$A281)</f>
        <v>0</v>
      </c>
      <c r="E281" s="8" t="n">
        <f aca="false">D281*$J$5</f>
        <v>0</v>
      </c>
      <c r="F281" s="8" t="n">
        <f aca="false">E281-C281</f>
        <v>-1</v>
      </c>
      <c r="G281" s="9" t="n">
        <f aca="false">IF(AND(C281=0,E281=0),0,IF(C281=0,"New",(E281-C281)/C281))</f>
        <v>-1</v>
      </c>
      <c r="H281" s="8" t="n">
        <f aca="false">SUMIFS('Source'!$E:$E,'Source'!$A:$A,"101 - Factory customers",'Source'!$B:$B,$A281)</f>
        <v>140.57</v>
      </c>
      <c r="I281" s="8" t="n">
        <f aca="false">SUMIFS('Source'!$G:$G,'Source'!$A:$A,"101 - Factory customers",'Source'!$B:$B,$A281)</f>
        <v>0</v>
      </c>
      <c r="J281" s="8" t="n">
        <f aca="false">I281*$J$5</f>
        <v>0</v>
      </c>
      <c r="K281" s="8" t="n">
        <f aca="false">J281-H281</f>
        <v>-140.57</v>
      </c>
      <c r="L281" s="9" t="n">
        <f aca="false">IF(AND(H281=0,J281=0),0,IF(H281=0,"New",(J281-H281)/H281))</f>
        <v>-1</v>
      </c>
      <c r="M281" s="7" t="str">
        <f aca="false">IF(AND(OR(C281&lt;&gt;0,H281&lt;&gt;0),D281=0,I281=0),"DROP",IF(AND(OR(D281&lt;&gt;0,I281&lt;&gt;0),C281=0,H281=0),"NEW",""))</f>
        <v>DROP</v>
      </c>
    </row>
    <row r="282" customFormat="false" ht="15" hidden="false" customHeight="false" outlineLevel="0" collapsed="false">
      <c r="A282" s="7" t="s">
        <v>888</v>
      </c>
      <c r="B282" s="7" t="str">
        <f aca="false">IFERROR(INDEX('Source'!$C:$C,MATCH($A282,'Source'!$B:$B,0)),"")</f>
        <v>מגן ברך רגיל</v>
      </c>
      <c r="C282" s="8" t="n">
        <f aca="false">SUMIFS('Source'!$D:$D,'Source'!$A:$A,"101 - Factory customers",'Source'!$B:$B,$A282)</f>
        <v>1</v>
      </c>
      <c r="D282" s="8" t="n">
        <f aca="false">SUMIFS('Source'!$F:$F,'Source'!$A:$A,"101 - Factory customers",'Source'!$B:$B,$A282)</f>
        <v>0</v>
      </c>
      <c r="E282" s="8" t="n">
        <f aca="false">D282*$J$5</f>
        <v>0</v>
      </c>
      <c r="F282" s="8" t="n">
        <f aca="false">E282-C282</f>
        <v>-1</v>
      </c>
      <c r="G282" s="9" t="n">
        <f aca="false">IF(AND(C282=0,E282=0),0,IF(C282=0,"New",(E282-C282)/C282))</f>
        <v>-1</v>
      </c>
      <c r="H282" s="8" t="n">
        <f aca="false">SUMIFS('Source'!$E:$E,'Source'!$A:$A,"101 - Factory customers",'Source'!$B:$B,$A282)</f>
        <v>140.56</v>
      </c>
      <c r="I282" s="8" t="n">
        <f aca="false">SUMIFS('Source'!$G:$G,'Source'!$A:$A,"101 - Factory customers",'Source'!$B:$B,$A282)</f>
        <v>0</v>
      </c>
      <c r="J282" s="8" t="n">
        <f aca="false">I282*$J$5</f>
        <v>0</v>
      </c>
      <c r="K282" s="8" t="n">
        <f aca="false">J282-H282</f>
        <v>-140.56</v>
      </c>
      <c r="L282" s="9" t="n">
        <f aca="false">IF(AND(H282=0,J282=0),0,IF(H282=0,"New",(J282-H282)/H282))</f>
        <v>-1</v>
      </c>
      <c r="M282" s="7" t="str">
        <f aca="false">IF(AND(OR(C282&lt;&gt;0,H282&lt;&gt;0),D282=0,I282=0),"DROP",IF(AND(OR(D282&lt;&gt;0,I282&lt;&gt;0),C282=0,H282=0),"NEW",""))</f>
        <v>DROP</v>
      </c>
    </row>
    <row r="283" customFormat="false" ht="15" hidden="false" customHeight="false" outlineLevel="0" collapsed="false">
      <c r="A283" s="7" t="s">
        <v>361</v>
      </c>
      <c r="B283" s="7" t="str">
        <f aca="false">IFERROR(INDEX('Source'!$C:$C,MATCH($A283,'Source'!$B:$B,0)),"")</f>
        <v>מגן ירך</v>
      </c>
      <c r="C283" s="8" t="n">
        <f aca="false">SUMIFS('Source'!$D:$D,'Source'!$A:$A,"101 - Factory customers",'Source'!$B:$B,$A283)</f>
        <v>6</v>
      </c>
      <c r="D283" s="8" t="n">
        <f aca="false">SUMIFS('Source'!$F:$F,'Source'!$A:$A,"101 - Factory customers",'Source'!$B:$B,$A283)</f>
        <v>10</v>
      </c>
      <c r="E283" s="8" t="n">
        <f aca="false">D283*$J$5</f>
        <v>12.6315789473684</v>
      </c>
      <c r="F283" s="8" t="n">
        <f aca="false">E283-C283</f>
        <v>6.63157894736842</v>
      </c>
      <c r="G283" s="9" t="n">
        <f aca="false">IF(AND(C283=0,E283=0),0,IF(C283=0,"New",(E283-C283)/C283))</f>
        <v>1.10526315789474</v>
      </c>
      <c r="H283" s="8" t="n">
        <f aca="false">SUMIFS('Source'!$E:$E,'Source'!$A:$A,"101 - Factory customers",'Source'!$B:$B,$A283)</f>
        <v>210.64</v>
      </c>
      <c r="I283" s="8" t="n">
        <f aca="false">SUMIFS('Source'!$G:$G,'Source'!$A:$A,"101 - Factory customers",'Source'!$B:$B,$A283)</f>
        <v>351.07</v>
      </c>
      <c r="J283" s="8" t="n">
        <f aca="false">I283*$J$5</f>
        <v>443.456842105263</v>
      </c>
      <c r="K283" s="8" t="n">
        <f aca="false">J283-H283</f>
        <v>232.816842105263</v>
      </c>
      <c r="L283" s="9" t="n">
        <f aca="false">IF(AND(H283=0,J283=0),0,IF(H283=0,"New",(J283-H283)/H283))</f>
        <v>1.10528314710057</v>
      </c>
      <c r="M283" s="7" t="str">
        <f aca="false">IF(AND(OR(C283&lt;&gt;0,H283&lt;&gt;0),D283=0,I283=0),"DROP",IF(AND(OR(D283&lt;&gt;0,I283&lt;&gt;0),C283=0,H283=0),"NEW",""))</f>
        <v/>
      </c>
    </row>
    <row r="284" customFormat="false" ht="15" hidden="false" customHeight="false" outlineLevel="0" collapsed="false">
      <c r="A284" s="7" t="s">
        <v>365</v>
      </c>
      <c r="B284" s="7" t="str">
        <f aca="false">IFERROR(INDEX('Source'!$C:$C,MATCH($A284,'Source'!$B:$B,0)),"")</f>
        <v>מגן ירך</v>
      </c>
      <c r="C284" s="8" t="n">
        <f aca="false">SUMIFS('Source'!$D:$D,'Source'!$A:$A,"101 - Factory customers",'Source'!$B:$B,$A284)</f>
        <v>4</v>
      </c>
      <c r="D284" s="8" t="n">
        <f aca="false">SUMIFS('Source'!$F:$F,'Source'!$A:$A,"101 - Factory customers",'Source'!$B:$B,$A284)</f>
        <v>0</v>
      </c>
      <c r="E284" s="8" t="n">
        <f aca="false">D284*$J$5</f>
        <v>0</v>
      </c>
      <c r="F284" s="8" t="n">
        <f aca="false">E284-C284</f>
        <v>-4</v>
      </c>
      <c r="G284" s="9" t="n">
        <f aca="false">IF(AND(C284=0,E284=0),0,IF(C284=0,"New",(E284-C284)/C284))</f>
        <v>-1</v>
      </c>
      <c r="H284" s="8" t="n">
        <f aca="false">SUMIFS('Source'!$E:$E,'Source'!$A:$A,"101 - Factory customers",'Source'!$B:$B,$A284)</f>
        <v>140.43</v>
      </c>
      <c r="I284" s="8" t="n">
        <f aca="false">SUMIFS('Source'!$G:$G,'Source'!$A:$A,"101 - Factory customers",'Source'!$B:$B,$A284)</f>
        <v>0</v>
      </c>
      <c r="J284" s="8" t="n">
        <f aca="false">I284*$J$5</f>
        <v>0</v>
      </c>
      <c r="K284" s="8" t="n">
        <f aca="false">J284-H284</f>
        <v>-140.43</v>
      </c>
      <c r="L284" s="9" t="n">
        <f aca="false">IF(AND(H284=0,J284=0),0,IF(H284=0,"New",(J284-H284)/H284))</f>
        <v>-1</v>
      </c>
      <c r="M284" s="7" t="str">
        <f aca="false">IF(AND(OR(C284&lt;&gt;0,H284&lt;&gt;0),D284=0,I284=0),"DROP",IF(AND(OR(D284&lt;&gt;0,I284&lt;&gt;0),C284=0,H284=0),"NEW",""))</f>
        <v>DROP</v>
      </c>
    </row>
    <row r="285" customFormat="false" ht="15" hidden="false" customHeight="false" outlineLevel="0" collapsed="false">
      <c r="A285" s="7" t="s">
        <v>889</v>
      </c>
      <c r="B285" s="7" t="str">
        <f aca="false">IFERROR(INDEX('Source'!$C:$C,MATCH($A285,'Source'!$B:$B,0)),"")</f>
        <v>מגן קרסול</v>
      </c>
      <c r="C285" s="8" t="n">
        <f aca="false">SUMIFS('Source'!$D:$D,'Source'!$A:$A,"101 - Factory customers",'Source'!$B:$B,$A285)</f>
        <v>4</v>
      </c>
      <c r="D285" s="8" t="n">
        <f aca="false">SUMIFS('Source'!$F:$F,'Source'!$A:$A,"101 - Factory customers",'Source'!$B:$B,$A285)</f>
        <v>1</v>
      </c>
      <c r="E285" s="8" t="n">
        <f aca="false">D285*$J$5</f>
        <v>1.26315789473684</v>
      </c>
      <c r="F285" s="8" t="n">
        <f aca="false">E285-C285</f>
        <v>-2.73684210526316</v>
      </c>
      <c r="G285" s="9" t="n">
        <f aca="false">IF(AND(C285=0,E285=0),0,IF(C285=0,"New",(E285-C285)/C285))</f>
        <v>-0.68421052631579</v>
      </c>
      <c r="H285" s="8" t="n">
        <f aca="false">SUMIFS('Source'!$E:$E,'Source'!$A:$A,"101 - Factory customers",'Source'!$B:$B,$A285)</f>
        <v>140.44</v>
      </c>
      <c r="I285" s="8" t="n">
        <f aca="false">SUMIFS('Source'!$G:$G,'Source'!$A:$A,"101 - Factory customers",'Source'!$B:$B,$A285)</f>
        <v>0.01</v>
      </c>
      <c r="J285" s="8" t="n">
        <f aca="false">I285*$J$5</f>
        <v>0.0126315789473684</v>
      </c>
      <c r="K285" s="8" t="n">
        <f aca="false">J285-H285</f>
        <v>-140.427368421053</v>
      </c>
      <c r="L285" s="9" t="n">
        <f aca="false">IF(AND(H285=0,J285=0),0,IF(H285=0,"New",(J285-H285)/H285))</f>
        <v>-0.999910057113733</v>
      </c>
      <c r="M285" s="7" t="str">
        <f aca="false">IF(AND(OR(C285&lt;&gt;0,H285&lt;&gt;0),D285=0,I285=0),"DROP",IF(AND(OR(D285&lt;&gt;0,I285&lt;&gt;0),C285=0,H285=0),"NEW",""))</f>
        <v/>
      </c>
    </row>
    <row r="286" customFormat="false" ht="15" hidden="false" customHeight="false" outlineLevel="0" collapsed="false">
      <c r="A286" s="7" t="s">
        <v>418</v>
      </c>
      <c r="B286" s="7" t="str">
        <f aca="false">IFERROR(INDEX('Source'!$C:$C,MATCH($A286,'Source'!$B:$B,0)),"")</f>
        <v>גרבי נוחות קיץ לבן</v>
      </c>
      <c r="C286" s="8" t="n">
        <f aca="false">SUMIFS('Source'!$D:$D,'Source'!$A:$A,"101 - Factory customers",'Source'!$B:$B,$A286)</f>
        <v>6</v>
      </c>
      <c r="D286" s="8" t="n">
        <f aca="false">SUMIFS('Source'!$F:$F,'Source'!$A:$A,"101 - Factory customers",'Source'!$B:$B,$A286)</f>
        <v>1</v>
      </c>
      <c r="E286" s="8" t="n">
        <f aca="false">D286*$J$5</f>
        <v>1.26315789473684</v>
      </c>
      <c r="F286" s="8" t="n">
        <f aca="false">E286-C286</f>
        <v>-4.73684210526316</v>
      </c>
      <c r="G286" s="9" t="n">
        <f aca="false">IF(AND(C286=0,E286=0),0,IF(C286=0,"New",(E286-C286)/C286))</f>
        <v>-0.789473684210526</v>
      </c>
      <c r="H286" s="8" t="n">
        <f aca="false">SUMIFS('Source'!$E:$E,'Source'!$A:$A,"101 - Factory customers",'Source'!$B:$B,$A286)</f>
        <v>168.5</v>
      </c>
      <c r="I286" s="8" t="n">
        <f aca="false">SUMIFS('Source'!$G:$G,'Source'!$A:$A,"101 - Factory customers",'Source'!$B:$B,$A286)</f>
        <v>28.08</v>
      </c>
      <c r="J286" s="8" t="n">
        <f aca="false">I286*$J$5</f>
        <v>35.4694736842105</v>
      </c>
      <c r="K286" s="8" t="n">
        <f aca="false">J286-H286</f>
        <v>-133.030526315789</v>
      </c>
      <c r="L286" s="9" t="n">
        <f aca="false">IF(AND(H286=0,J286=0),0,IF(H286=0,"New",(J286-H286)/H286))</f>
        <v>-0.789498672497267</v>
      </c>
      <c r="M286" s="7" t="str">
        <f aca="false">IF(AND(OR(C286&lt;&gt;0,H286&lt;&gt;0),D286=0,I286=0),"DROP",IF(AND(OR(D286&lt;&gt;0,I286&lt;&gt;0),C286=0,H286=0),"NEW",""))</f>
        <v/>
      </c>
    </row>
    <row r="287" customFormat="false" ht="15" hidden="false" customHeight="false" outlineLevel="0" collapsed="false">
      <c r="A287" s="7" t="s">
        <v>604</v>
      </c>
      <c r="B287" s="7" t="str">
        <f aca="false">IFERROR(INDEX('Source'!$C:$C,MATCH($A287,'Source'!$B:$B,0)),"")</f>
        <v>מתלה יד + קיבוע מרפק</v>
      </c>
      <c r="C287" s="8" t="n">
        <f aca="false">SUMIFS('Source'!$D:$D,'Source'!$A:$A,"101 - Factory customers",'Source'!$B:$B,$A287)</f>
        <v>0</v>
      </c>
      <c r="D287" s="8" t="n">
        <f aca="false">SUMIFS('Source'!$F:$F,'Source'!$A:$A,"101 - Factory customers",'Source'!$B:$B,$A287)</f>
        <v>2</v>
      </c>
      <c r="E287" s="8" t="n">
        <f aca="false">D287*$J$5</f>
        <v>2.52631578947368</v>
      </c>
      <c r="F287" s="8" t="n">
        <f aca="false">E287-C287</f>
        <v>2.52631578947368</v>
      </c>
      <c r="G287" s="9" t="str">
        <f aca="false">IF(AND(C287=0,E287=0),0,IF(C287=0,"New",(E287-C287)/C287))</f>
        <v>New</v>
      </c>
      <c r="H287" s="8" t="n">
        <f aca="false">SUMIFS('Source'!$E:$E,'Source'!$A:$A,"101 - Factory customers",'Source'!$B:$B,$A287)</f>
        <v>0</v>
      </c>
      <c r="I287" s="8" t="n">
        <f aca="false">SUMIFS('Source'!$G:$G,'Source'!$A:$A,"101 - Factory customers",'Source'!$B:$B,$A287)</f>
        <v>139.99</v>
      </c>
      <c r="J287" s="8" t="n">
        <f aca="false">I287*$J$5</f>
        <v>176.829473684211</v>
      </c>
      <c r="K287" s="8" t="n">
        <f aca="false">J287-H287</f>
        <v>176.829473684211</v>
      </c>
      <c r="L287" s="9" t="str">
        <f aca="false">IF(AND(H287=0,J287=0),0,IF(H287=0,"New",(J287-H287)/H287))</f>
        <v>New</v>
      </c>
      <c r="M287" s="7" t="str">
        <f aca="false">IF(AND(OR(C287&lt;&gt;0,H287&lt;&gt;0),D287=0,I287=0),"DROP",IF(AND(OR(D287&lt;&gt;0,I287&lt;&gt;0),C287=0,H287=0),"NEW",""))</f>
        <v>NEW</v>
      </c>
    </row>
    <row r="288" customFormat="false" ht="15" hidden="false" customHeight="false" outlineLevel="0" collapsed="false">
      <c r="A288" s="7" t="s">
        <v>890</v>
      </c>
      <c r="B288" s="7" t="str">
        <f aca="false">IFERROR(INDEX('Source'!$C:$C,MATCH($A288,'Source'!$B:$B,0)),"")</f>
        <v>חגורת גב + כרית+ רצועות</v>
      </c>
      <c r="C288" s="8" t="n">
        <f aca="false">SUMIFS('Source'!$D:$D,'Source'!$A:$A,"101 - Factory customers",'Source'!$B:$B,$A288)</f>
        <v>1</v>
      </c>
      <c r="D288" s="8" t="n">
        <f aca="false">SUMIFS('Source'!$F:$F,'Source'!$A:$A,"101 - Factory customers",'Source'!$B:$B,$A288)</f>
        <v>0</v>
      </c>
      <c r="E288" s="8" t="n">
        <f aca="false">D288*$J$5</f>
        <v>0</v>
      </c>
      <c r="F288" s="8" t="n">
        <f aca="false">E288-C288</f>
        <v>-1</v>
      </c>
      <c r="G288" s="9" t="n">
        <f aca="false">IF(AND(C288=0,E288=0),0,IF(C288=0,"New",(E288-C288)/C288))</f>
        <v>-1</v>
      </c>
      <c r="H288" s="8" t="n">
        <f aca="false">SUMIFS('Source'!$E:$E,'Source'!$A:$A,"101 - Factory customers",'Source'!$B:$B,$A288)</f>
        <v>137.81</v>
      </c>
      <c r="I288" s="8" t="n">
        <f aca="false">SUMIFS('Source'!$G:$G,'Source'!$A:$A,"101 - Factory customers",'Source'!$B:$B,$A288)</f>
        <v>0</v>
      </c>
      <c r="J288" s="8" t="n">
        <f aca="false">I288*$J$5</f>
        <v>0</v>
      </c>
      <c r="K288" s="8" t="n">
        <f aca="false">J288-H288</f>
        <v>-137.81</v>
      </c>
      <c r="L288" s="9" t="n">
        <f aca="false">IF(AND(H288=0,J288=0),0,IF(H288=0,"New",(J288-H288)/H288))</f>
        <v>-1</v>
      </c>
      <c r="M288" s="7" t="str">
        <f aca="false">IF(AND(OR(C288&lt;&gt;0,H288&lt;&gt;0),D288=0,I288=0),"DROP",IF(AND(OR(D288&lt;&gt;0,I288&lt;&gt;0),C288=0,H288=0),"NEW",""))</f>
        <v>DROP</v>
      </c>
    </row>
    <row r="289" customFormat="false" ht="15" hidden="false" customHeight="false" outlineLevel="0" collapsed="false">
      <c r="A289" s="7" t="s">
        <v>289</v>
      </c>
      <c r="B289" s="7" t="str">
        <f aca="false">IFERROR(INDEX('Source'!$C:$C,MATCH($A289,'Source'!$B:$B,0)),"")</f>
        <v>מגן קרסול שחור</v>
      </c>
      <c r="C289" s="8" t="n">
        <f aca="false">SUMIFS('Source'!$D:$D,'Source'!$A:$A,"101 - Factory customers",'Source'!$B:$B,$A289)</f>
        <v>6</v>
      </c>
      <c r="D289" s="8" t="n">
        <f aca="false">SUMIFS('Source'!$F:$F,'Source'!$A:$A,"101 - Factory customers",'Source'!$B:$B,$A289)</f>
        <v>0</v>
      </c>
      <c r="E289" s="8" t="n">
        <f aca="false">D289*$J$5</f>
        <v>0</v>
      </c>
      <c r="F289" s="8" t="n">
        <f aca="false">E289-C289</f>
        <v>-6</v>
      </c>
      <c r="G289" s="9" t="n">
        <f aca="false">IF(AND(C289=0,E289=0),0,IF(C289=0,"New",(E289-C289)/C289))</f>
        <v>-1</v>
      </c>
      <c r="H289" s="8" t="n">
        <f aca="false">SUMIFS('Source'!$E:$E,'Source'!$A:$A,"101 - Factory customers",'Source'!$B:$B,$A289)</f>
        <v>137.76</v>
      </c>
      <c r="I289" s="8" t="n">
        <f aca="false">SUMIFS('Source'!$G:$G,'Source'!$A:$A,"101 - Factory customers",'Source'!$B:$B,$A289)</f>
        <v>0</v>
      </c>
      <c r="J289" s="8" t="n">
        <f aca="false">I289*$J$5</f>
        <v>0</v>
      </c>
      <c r="K289" s="8" t="n">
        <f aca="false">J289-H289</f>
        <v>-137.76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260</v>
      </c>
      <c r="B290" s="7" t="str">
        <f aca="false">IFERROR(INDEX('Source'!$C:$C,MATCH($A290,'Source'!$B:$B,0)),"")</f>
        <v>כפפת אגודל לחץ</v>
      </c>
      <c r="C290" s="8" t="n">
        <f aca="false">SUMIFS('Source'!$D:$D,'Source'!$A:$A,"101 - Factory customers",'Source'!$B:$B,$A290)</f>
        <v>11</v>
      </c>
      <c r="D290" s="8" t="n">
        <f aca="false">SUMIFS('Source'!$F:$F,'Source'!$A:$A,"101 - Factory customers",'Source'!$B:$B,$A290)</f>
        <v>7</v>
      </c>
      <c r="E290" s="8" t="n">
        <f aca="false">D290*$J$5</f>
        <v>8.84210526315789</v>
      </c>
      <c r="F290" s="8" t="n">
        <f aca="false">E290-C290</f>
        <v>-2.15789473684211</v>
      </c>
      <c r="G290" s="9" t="n">
        <f aca="false">IF(AND(C290=0,E290=0),0,IF(C290=0,"New",(E290-C290)/C290))</f>
        <v>-0.196172248803828</v>
      </c>
      <c r="H290" s="8" t="n">
        <f aca="false">SUMIFS('Source'!$E:$E,'Source'!$A:$A,"101 - Factory customers",'Source'!$B:$B,$A290)</f>
        <v>397.93</v>
      </c>
      <c r="I290" s="8" t="n">
        <f aca="false">SUMIFS('Source'!$G:$G,'Source'!$A:$A,"101 - Factory customers",'Source'!$B:$B,$A290)</f>
        <v>260.31</v>
      </c>
      <c r="J290" s="8" t="n">
        <f aca="false">I290*$J$5</f>
        <v>328.812631578947</v>
      </c>
      <c r="K290" s="8" t="n">
        <f aca="false">J290-H290</f>
        <v>-69.1173684210527</v>
      </c>
      <c r="L290" s="9" t="n">
        <f aca="false">IF(AND(H290=0,J290=0),0,IF(H290=0,"New",(J290-H290)/H290))</f>
        <v>-0.173692278594357</v>
      </c>
      <c r="M290" s="7" t="str">
        <f aca="false">IF(AND(OR(C290&lt;&gt;0,H290&lt;&gt;0),D290=0,I290=0),"DROP",IF(AND(OR(D290&lt;&gt;0,I290&lt;&gt;0),C290=0,H290=0),"NEW",""))</f>
        <v/>
      </c>
    </row>
    <row r="291" customFormat="false" ht="15" hidden="false" customHeight="false" outlineLevel="0" collapsed="false">
      <c r="A291" s="7" t="s">
        <v>891</v>
      </c>
      <c r="B291" s="7" t="str">
        <f aca="false">IFERROR(INDEX('Source'!$C:$C,MATCH($A291,'Source'!$B:$B,0)),"")</f>
        <v>חגורת בטן עממית</v>
      </c>
      <c r="C291" s="8" t="n">
        <f aca="false">SUMIFS('Source'!$D:$D,'Source'!$A:$A,"101 - Factory customers",'Source'!$B:$B,$A291)</f>
        <v>1</v>
      </c>
      <c r="D291" s="8" t="n">
        <f aca="false">SUMIFS('Source'!$F:$F,'Source'!$A:$A,"101 - Factory customers",'Source'!$B:$B,$A291)</f>
        <v>0</v>
      </c>
      <c r="E291" s="8" t="n">
        <f aca="false">D291*$J$5</f>
        <v>0</v>
      </c>
      <c r="F291" s="8" t="n">
        <f aca="false">E291-C291</f>
        <v>-1</v>
      </c>
      <c r="G291" s="9" t="n">
        <f aca="false">IF(AND(C291=0,E291=0),0,IF(C291=0,"New",(E291-C291)/C291))</f>
        <v>-1</v>
      </c>
      <c r="H291" s="8" t="n">
        <f aca="false">SUMIFS('Source'!$E:$E,'Source'!$A:$A,"101 - Factory customers",'Source'!$B:$B,$A291)</f>
        <v>137.43</v>
      </c>
      <c r="I291" s="8" t="n">
        <f aca="false">SUMIFS('Source'!$G:$G,'Source'!$A:$A,"101 - Factory customers",'Source'!$B:$B,$A291)</f>
        <v>0</v>
      </c>
      <c r="J291" s="8" t="n">
        <f aca="false">I291*$J$5</f>
        <v>0</v>
      </c>
      <c r="K291" s="8" t="n">
        <f aca="false">J291-H291</f>
        <v>-137.43</v>
      </c>
      <c r="L291" s="9" t="n">
        <f aca="false">IF(AND(H291=0,J291=0),0,IF(H291=0,"New",(J291-H291)/H291))</f>
        <v>-1</v>
      </c>
      <c r="M291" s="7" t="str">
        <f aca="false">IF(AND(OR(C291&lt;&gt;0,H291&lt;&gt;0),D291=0,I291=0),"DROP",IF(AND(OR(D291&lt;&gt;0,I291&lt;&gt;0),C291=0,H291=0),"NEW",""))</f>
        <v>DROP</v>
      </c>
    </row>
    <row r="292" customFormat="false" ht="15" hidden="false" customHeight="false" outlineLevel="0" collapsed="false">
      <c r="A292" s="7" t="s">
        <v>669</v>
      </c>
      <c r="B292" s="7" t="str">
        <f aca="false">IFERROR(INDEX('Source'!$C:$C,MATCH($A292,'Source'!$B:$B,0)),"")</f>
        <v>חגורת שרוכים</v>
      </c>
      <c r="C292" s="8" t="n">
        <f aca="false">SUMIFS('Source'!$D:$D,'Source'!$A:$A,"101 - Factory customers",'Source'!$B:$B,$A292)</f>
        <v>0</v>
      </c>
      <c r="D292" s="8" t="n">
        <f aca="false">SUMIFS('Source'!$F:$F,'Source'!$A:$A,"101 - Factory customers",'Source'!$B:$B,$A292)</f>
        <v>1</v>
      </c>
      <c r="E292" s="8" t="n">
        <f aca="false">D292*$J$5</f>
        <v>1.26315789473684</v>
      </c>
      <c r="F292" s="8" t="n">
        <f aca="false">E292-C292</f>
        <v>1.26315789473684</v>
      </c>
      <c r="G292" s="9" t="str">
        <f aca="false">IF(AND(C292=0,E292=0),0,IF(C292=0,"New",(E292-C292)/C292))</f>
        <v>New</v>
      </c>
      <c r="H292" s="8" t="n">
        <f aca="false">SUMIFS('Source'!$E:$E,'Source'!$A:$A,"101 - Factory customers",'Source'!$B:$B,$A292)</f>
        <v>0</v>
      </c>
      <c r="I292" s="8" t="n">
        <f aca="false">SUMIFS('Source'!$G:$G,'Source'!$A:$A,"101 - Factory customers",'Source'!$B:$B,$A292)</f>
        <v>137.3</v>
      </c>
      <c r="J292" s="8" t="n">
        <f aca="false">I292*$J$5</f>
        <v>173.431578947368</v>
      </c>
      <c r="K292" s="8" t="n">
        <f aca="false">J292-H292</f>
        <v>173.431578947368</v>
      </c>
      <c r="L292" s="9" t="str">
        <f aca="false">IF(AND(H292=0,J292=0),0,IF(H292=0,"New",(J292-H292)/H292))</f>
        <v>New</v>
      </c>
      <c r="M292" s="7" t="str">
        <f aca="false">IF(AND(OR(C292&lt;&gt;0,H292&lt;&gt;0),D292=0,I292=0),"DROP",IF(AND(OR(D292&lt;&gt;0,I292&lt;&gt;0),C292=0,H292=0),"NEW",""))</f>
        <v>NEW</v>
      </c>
    </row>
    <row r="293" customFormat="false" ht="15" hidden="false" customHeight="false" outlineLevel="0" collapsed="false">
      <c r="A293" s="7" t="s">
        <v>832</v>
      </c>
      <c r="B293" s="7" t="str">
        <f aca="false">IFERROR(INDEX('Source'!$C:$C,MATCH($A293,'Source'!$B:$B,0)),"")</f>
        <v>חגורת שרוכים</v>
      </c>
      <c r="C293" s="8" t="n">
        <f aca="false">SUMIFS('Source'!$D:$D,'Source'!$A:$A,"101 - Factory customers",'Source'!$B:$B,$A293)</f>
        <v>1</v>
      </c>
      <c r="D293" s="8" t="n">
        <f aca="false">SUMIFS('Source'!$F:$F,'Source'!$A:$A,"101 - Factory customers",'Source'!$B:$B,$A293)</f>
        <v>0</v>
      </c>
      <c r="E293" s="8" t="n">
        <f aca="false">D293*$J$5</f>
        <v>0</v>
      </c>
      <c r="F293" s="8" t="n">
        <f aca="false">E293-C293</f>
        <v>-1</v>
      </c>
      <c r="G293" s="9" t="n">
        <f aca="false">IF(AND(C293=0,E293=0),0,IF(C293=0,"New",(E293-C293)/C293))</f>
        <v>-1</v>
      </c>
      <c r="H293" s="8" t="n">
        <f aca="false">SUMIFS('Source'!$E:$E,'Source'!$A:$A,"101 - Factory customers",'Source'!$B:$B,$A293)</f>
        <v>137.29</v>
      </c>
      <c r="I293" s="8" t="n">
        <f aca="false">SUMIFS('Source'!$G:$G,'Source'!$A:$A,"101 - Factory customers",'Source'!$B:$B,$A293)</f>
        <v>0.01</v>
      </c>
      <c r="J293" s="8" t="n">
        <f aca="false">I293*$J$5</f>
        <v>0.0126315789473684</v>
      </c>
      <c r="K293" s="8" t="n">
        <f aca="false">J293-H293</f>
        <v>-137.277368421053</v>
      </c>
      <c r="L293" s="9" t="n">
        <f aca="false">IF(AND(H293=0,J293=0),0,IF(H293=0,"New",(J293-H293)/H293))</f>
        <v>-0.999907993452201</v>
      </c>
      <c r="M293" s="7" t="str">
        <f aca="false">IF(AND(OR(C293&lt;&gt;0,H293&lt;&gt;0),D293=0,I293=0),"DROP",IF(AND(OR(D293&lt;&gt;0,I293&lt;&gt;0),C293=0,H293=0),"NEW",""))</f>
        <v/>
      </c>
    </row>
    <row r="294" customFormat="false" ht="15" hidden="false" customHeight="false" outlineLevel="0" collapsed="false">
      <c r="A294" s="7" t="s">
        <v>892</v>
      </c>
      <c r="B294" s="7" t="str">
        <f aca="false">IFERROR(INDEX('Source'!$C:$C,MATCH($A294,'Source'!$B:$B,0)),"")</f>
        <v>רפידת זיכרון 376</v>
      </c>
      <c r="C294" s="8" t="n">
        <f aca="false">SUMIFS('Source'!$D:$D,'Source'!$A:$A,"101 - Factory customers",'Source'!$B:$B,$A294)</f>
        <v>4</v>
      </c>
      <c r="D294" s="8" t="n">
        <f aca="false">SUMIFS('Source'!$F:$F,'Source'!$A:$A,"101 - Factory customers",'Source'!$B:$B,$A294)</f>
        <v>0</v>
      </c>
      <c r="E294" s="8" t="n">
        <f aca="false">D294*$J$5</f>
        <v>0</v>
      </c>
      <c r="F294" s="8" t="n">
        <f aca="false">E294-C294</f>
        <v>-4</v>
      </c>
      <c r="G294" s="9" t="n">
        <f aca="false">IF(AND(C294=0,E294=0),0,IF(C294=0,"New",(E294-C294)/C294))</f>
        <v>-1</v>
      </c>
      <c r="H294" s="8" t="n">
        <f aca="false">SUMIFS('Source'!$E:$E,'Source'!$A:$A,"101 - Factory customers",'Source'!$B:$B,$A294)</f>
        <v>134.24</v>
      </c>
      <c r="I294" s="8" t="n">
        <f aca="false">SUMIFS('Source'!$G:$G,'Source'!$A:$A,"101 - Factory customers",'Source'!$B:$B,$A294)</f>
        <v>0</v>
      </c>
      <c r="J294" s="8" t="n">
        <f aca="false">I294*$J$5</f>
        <v>0</v>
      </c>
      <c r="K294" s="8" t="n">
        <f aca="false">J294-H294</f>
        <v>-134.24</v>
      </c>
      <c r="L294" s="9" t="n">
        <f aca="false">IF(AND(H294=0,J294=0),0,IF(H294=0,"New",(J294-H294)/H294))</f>
        <v>-1</v>
      </c>
      <c r="M294" s="7" t="str">
        <f aca="false">IF(AND(OR(C294&lt;&gt;0,H294&lt;&gt;0),D294=0,I294=0),"DROP",IF(AND(OR(D294&lt;&gt;0,I294&lt;&gt;0),C294=0,H294=0),"NEW",""))</f>
        <v>DROP</v>
      </c>
    </row>
    <row r="295" customFormat="false" ht="15" hidden="false" customHeight="false" outlineLevel="0" collapsed="false">
      <c r="A295" s="7" t="s">
        <v>132</v>
      </c>
      <c r="B295" s="7" t="str">
        <f aca="false">IFERROR(INDEX('Source'!$C:$C,MATCH($A295,'Source'!$B:$B,0)),"")</f>
        <v>מדבקה ג'ל למניעת יבלות</v>
      </c>
      <c r="C295" s="8" t="n">
        <f aca="false">SUMIFS('Source'!$D:$D,'Source'!$A:$A,"101 - Factory customers",'Source'!$B:$B,$A295)</f>
        <v>7</v>
      </c>
      <c r="D295" s="8" t="n">
        <f aca="false">SUMIFS('Source'!$F:$F,'Source'!$A:$A,"101 - Factory customers",'Source'!$B:$B,$A295)</f>
        <v>1</v>
      </c>
      <c r="E295" s="8" t="n">
        <f aca="false">D295*$J$5</f>
        <v>1.26315789473684</v>
      </c>
      <c r="F295" s="8" t="n">
        <f aca="false">E295-C295</f>
        <v>-5.73684210526316</v>
      </c>
      <c r="G295" s="9" t="n">
        <f aca="false">IF(AND(C295=0,E295=0),0,IF(C295=0,"New",(E295-C295)/C295))</f>
        <v>-0.819548872180451</v>
      </c>
      <c r="H295" s="8" t="n">
        <f aca="false">SUMIFS('Source'!$E:$E,'Source'!$A:$A,"101 - Factory customers",'Source'!$B:$B,$A295)</f>
        <v>134.09</v>
      </c>
      <c r="I295" s="8" t="n">
        <f aca="false">SUMIFS('Source'!$G:$G,'Source'!$A:$A,"101 - Factory customers",'Source'!$B:$B,$A295)</f>
        <v>0.01</v>
      </c>
      <c r="J295" s="8" t="n">
        <f aca="false">I295*$J$5</f>
        <v>0.0126315789473684</v>
      </c>
      <c r="K295" s="8" t="n">
        <f aca="false">J295-H295</f>
        <v>-134.077368421053</v>
      </c>
      <c r="L295" s="9" t="n">
        <f aca="false">IF(AND(H295=0,J295=0),0,IF(H295=0,"New",(J295-H295)/H295))</f>
        <v>-0.999905797755632</v>
      </c>
      <c r="M295" s="7" t="str">
        <f aca="false">IF(AND(OR(C295&lt;&gt;0,H295&lt;&gt;0),D295=0,I295=0),"DROP",IF(AND(OR(D295&lt;&gt;0,I295&lt;&gt;0),C295=0,H295=0),"NEW",""))</f>
        <v/>
      </c>
    </row>
    <row r="296" customFormat="false" ht="15" hidden="false" customHeight="false" outlineLevel="0" collapsed="false">
      <c r="A296" s="7" t="s">
        <v>893</v>
      </c>
      <c r="B296" s="7" t="str">
        <f aca="false">IFERROR(INDEX('Source'!$C:$C,MATCH($A296,'Source'!$B:$B,0)),"")</f>
        <v>מגן ירך לאחר ניתוח</v>
      </c>
      <c r="C296" s="8" t="n">
        <f aca="false">SUMIFS('Source'!$D:$D,'Source'!$A:$A,"101 - Factory customers",'Source'!$B:$B,$A296)</f>
        <v>0</v>
      </c>
      <c r="D296" s="8" t="n">
        <f aca="false">SUMIFS('Source'!$F:$F,'Source'!$A:$A,"101 - Factory customers",'Source'!$B:$B,$A296)</f>
        <v>1</v>
      </c>
      <c r="E296" s="8" t="n">
        <f aca="false">D296*$J$5</f>
        <v>1.26315789473684</v>
      </c>
      <c r="F296" s="8" t="n">
        <f aca="false">E296-C296</f>
        <v>1.26315789473684</v>
      </c>
      <c r="G296" s="9" t="str">
        <f aca="false">IF(AND(C296=0,E296=0),0,IF(C296=0,"New",(E296-C296)/C296))</f>
        <v>New</v>
      </c>
      <c r="H296" s="8" t="n">
        <f aca="false">SUMIFS('Source'!$E:$E,'Source'!$A:$A,"101 - Factory customers",'Source'!$B:$B,$A296)</f>
        <v>0</v>
      </c>
      <c r="I296" s="8" t="n">
        <f aca="false">SUMIFS('Source'!$G:$G,'Source'!$A:$A,"101 - Factory customers",'Source'!$B:$B,$A296)</f>
        <v>133.54</v>
      </c>
      <c r="J296" s="8" t="n">
        <f aca="false">I296*$J$5</f>
        <v>168.682105263158</v>
      </c>
      <c r="K296" s="8" t="n">
        <f aca="false">J296-H296</f>
        <v>168.682105263158</v>
      </c>
      <c r="L296" s="9" t="str">
        <f aca="false">IF(AND(H296=0,J296=0),0,IF(H296=0,"New",(J296-H296)/H296))</f>
        <v>New</v>
      </c>
      <c r="M296" s="7" t="str">
        <f aca="false">IF(AND(OR(C296&lt;&gt;0,H296&lt;&gt;0),D296=0,I296=0),"DROP",IF(AND(OR(D296&lt;&gt;0,I296&lt;&gt;0),C296=0,H296=0),"NEW",""))</f>
        <v>NEW</v>
      </c>
    </row>
    <row r="297" customFormat="false" ht="15" hidden="false" customHeight="false" outlineLevel="0" collapsed="false">
      <c r="A297" s="7" t="s">
        <v>110</v>
      </c>
      <c r="B297" s="7" t="str">
        <f aca="false">IFERROR(INDEX('Source'!$C:$C,MATCH($A297,'Source'!$B:$B,0)),"")</f>
        <v>מגן יד</v>
      </c>
      <c r="C297" s="8" t="n">
        <f aca="false">SUMIFS('Source'!$D:$D,'Source'!$A:$A,"101 - Factory customers",'Source'!$B:$B,$A297)</f>
        <v>2</v>
      </c>
      <c r="D297" s="8" t="n">
        <f aca="false">SUMIFS('Source'!$F:$F,'Source'!$A:$A,"101 - Factory customers",'Source'!$B:$B,$A297)</f>
        <v>5</v>
      </c>
      <c r="E297" s="8" t="n">
        <f aca="false">D297*$J$5</f>
        <v>6.31578947368421</v>
      </c>
      <c r="F297" s="8" t="n">
        <f aca="false">E297-C297</f>
        <v>4.31578947368421</v>
      </c>
      <c r="G297" s="9" t="n">
        <f aca="false">IF(AND(C297=0,E297=0),0,IF(C297=0,"New",(E297-C297)/C297))</f>
        <v>2.15789473684211</v>
      </c>
      <c r="H297" s="8" t="n">
        <f aca="false">SUMIFS('Source'!$E:$E,'Source'!$A:$A,"101 - Factory customers",'Source'!$B:$B,$A297)</f>
        <v>65.46</v>
      </c>
      <c r="I297" s="8" t="n">
        <f aca="false">SUMIFS('Source'!$G:$G,'Source'!$A:$A,"101 - Factory customers",'Source'!$B:$B,$A297)</f>
        <v>198.97</v>
      </c>
      <c r="J297" s="8" t="n">
        <f aca="false">I297*$J$5</f>
        <v>251.330526315789</v>
      </c>
      <c r="K297" s="8" t="n">
        <f aca="false">J297-H297</f>
        <v>185.870526315789</v>
      </c>
      <c r="L297" s="9" t="n">
        <f aca="false">IF(AND(H297=0,J297=0),0,IF(H297=0,"New",(J297-H297)/H297))</f>
        <v>2.83945197549327</v>
      </c>
      <c r="M297" s="7" t="str">
        <f aca="false">IF(AND(OR(C297&lt;&gt;0,H297&lt;&gt;0),D297=0,I297=0),"DROP",IF(AND(OR(D297&lt;&gt;0,I297&lt;&gt;0),C297=0,H297=0),"NEW",""))</f>
        <v/>
      </c>
    </row>
    <row r="298" customFormat="false" ht="15" hidden="false" customHeight="false" outlineLevel="0" collapsed="false">
      <c r="A298" s="7" t="s">
        <v>673</v>
      </c>
      <c r="B298" s="7" t="str">
        <f aca="false">IFERROR(INDEX('Source'!$C:$C,MATCH($A298,'Source'!$B:$B,0)),"")</f>
        <v>צוארון פלסטי מתכוונן</v>
      </c>
      <c r="C298" s="8" t="n">
        <f aca="false">SUMIFS('Source'!$D:$D,'Source'!$A:$A,"101 - Factory customers",'Source'!$B:$B,$A298)</f>
        <v>0</v>
      </c>
      <c r="D298" s="8" t="n">
        <f aca="false">SUMIFS('Source'!$F:$F,'Source'!$A:$A,"101 - Factory customers",'Source'!$B:$B,$A298)</f>
        <v>2</v>
      </c>
      <c r="E298" s="8" t="n">
        <f aca="false">D298*$J$5</f>
        <v>2.52631578947368</v>
      </c>
      <c r="F298" s="8" t="n">
        <f aca="false">E298-C298</f>
        <v>2.52631578947368</v>
      </c>
      <c r="G298" s="9" t="str">
        <f aca="false">IF(AND(C298=0,E298=0),0,IF(C298=0,"New",(E298-C298)/C298))</f>
        <v>New</v>
      </c>
      <c r="H298" s="8" t="n">
        <f aca="false">SUMIFS('Source'!$E:$E,'Source'!$A:$A,"101 - Factory customers",'Source'!$B:$B,$A298)</f>
        <v>0</v>
      </c>
      <c r="I298" s="8" t="n">
        <f aca="false">SUMIFS('Source'!$G:$G,'Source'!$A:$A,"101 - Factory customers",'Source'!$B:$B,$A298)</f>
        <v>133.02</v>
      </c>
      <c r="J298" s="8" t="n">
        <f aca="false">I298*$J$5</f>
        <v>168.025263157895</v>
      </c>
      <c r="K298" s="8" t="n">
        <f aca="false">J298-H298</f>
        <v>168.025263157895</v>
      </c>
      <c r="L298" s="9" t="str">
        <f aca="false">IF(AND(H298=0,J298=0),0,IF(H298=0,"New",(J298-H298)/H298))</f>
        <v>New</v>
      </c>
      <c r="M298" s="7" t="str">
        <f aca="false">IF(AND(OR(C298&lt;&gt;0,H298&lt;&gt;0),D298=0,I298=0),"DROP",IF(AND(OR(D298&lt;&gt;0,I298&lt;&gt;0),C298=0,H298=0),"NEW",""))</f>
        <v>NEW</v>
      </c>
    </row>
    <row r="299" customFormat="false" ht="15" hidden="false" customHeight="false" outlineLevel="0" collapsed="false">
      <c r="A299" s="7" t="s">
        <v>615</v>
      </c>
      <c r="B299" s="7" t="str">
        <f aca="false">IFERROR(INDEX('Source'!$C:$C,MATCH($A299,'Source'!$B:$B,0)),"")</f>
        <v>צוארון פלסטי מתכוונן</v>
      </c>
      <c r="C299" s="8" t="n">
        <f aca="false">SUMIFS('Source'!$D:$D,'Source'!$A:$A,"101 - Factory customers",'Source'!$B:$B,$A299)</f>
        <v>0</v>
      </c>
      <c r="D299" s="8" t="n">
        <f aca="false">SUMIFS('Source'!$F:$F,'Source'!$A:$A,"101 - Factory customers",'Source'!$B:$B,$A299)</f>
        <v>2</v>
      </c>
      <c r="E299" s="8" t="n">
        <f aca="false">D299*$J$5</f>
        <v>2.52631578947368</v>
      </c>
      <c r="F299" s="8" t="n">
        <f aca="false">E299-C299</f>
        <v>2.52631578947368</v>
      </c>
      <c r="G299" s="9" t="str">
        <f aca="false">IF(AND(C299=0,E299=0),0,IF(C299=0,"New",(E299-C299)/C299))</f>
        <v>New</v>
      </c>
      <c r="H299" s="8" t="n">
        <f aca="false">SUMIFS('Source'!$E:$E,'Source'!$A:$A,"101 - Factory customers",'Source'!$B:$B,$A299)</f>
        <v>0</v>
      </c>
      <c r="I299" s="8" t="n">
        <f aca="false">SUMIFS('Source'!$G:$G,'Source'!$A:$A,"101 - Factory customers",'Source'!$B:$B,$A299)</f>
        <v>133.02</v>
      </c>
      <c r="J299" s="8" t="n">
        <f aca="false">I299*$J$5</f>
        <v>168.025263157895</v>
      </c>
      <c r="K299" s="8" t="n">
        <f aca="false">J299-H299</f>
        <v>168.025263157895</v>
      </c>
      <c r="L299" s="9" t="str">
        <f aca="false">IF(AND(H299=0,J299=0),0,IF(H299=0,"New",(J299-H299)/H299))</f>
        <v>New</v>
      </c>
      <c r="M299" s="7" t="str">
        <f aca="false">IF(AND(OR(C299&lt;&gt;0,H299&lt;&gt;0),D299=0,I299=0),"DROP",IF(AND(OR(D299&lt;&gt;0,I299&lt;&gt;0),C299=0,H299=0),"NEW",""))</f>
        <v>NEW</v>
      </c>
    </row>
    <row r="300" customFormat="false" ht="15" hidden="false" customHeight="false" outlineLevel="0" collapsed="false">
      <c r="A300" s="7" t="s">
        <v>466</v>
      </c>
      <c r="B300" s="7" t="str">
        <f aca="false">IFERROR(INDEX('Source'!$C:$C,MATCH($A300,'Source'!$B:$B,0)),"")</f>
        <v>מגן קרסול עם תמיכה</v>
      </c>
      <c r="C300" s="8" t="n">
        <f aca="false">SUMIFS('Source'!$D:$D,'Source'!$A:$A,"101 - Factory customers",'Source'!$B:$B,$A300)</f>
        <v>1</v>
      </c>
      <c r="D300" s="8" t="n">
        <f aca="false">SUMIFS('Source'!$F:$F,'Source'!$A:$A,"101 - Factory customers",'Source'!$B:$B,$A300)</f>
        <v>0</v>
      </c>
      <c r="E300" s="8" t="n">
        <f aca="false">D300*$J$5</f>
        <v>0</v>
      </c>
      <c r="F300" s="8" t="n">
        <f aca="false">E300-C300</f>
        <v>-1</v>
      </c>
      <c r="G300" s="9" t="n">
        <f aca="false">IF(AND(C300=0,E300=0),0,IF(C300=0,"New",(E300-C300)/C300))</f>
        <v>-1</v>
      </c>
      <c r="H300" s="8" t="n">
        <f aca="false">SUMIFS('Source'!$E:$E,'Source'!$A:$A,"101 - Factory customers",'Source'!$B:$B,$A300)</f>
        <v>132.51</v>
      </c>
      <c r="I300" s="8" t="n">
        <f aca="false">SUMIFS('Source'!$G:$G,'Source'!$A:$A,"101 - Factory customers",'Source'!$B:$B,$A300)</f>
        <v>0</v>
      </c>
      <c r="J300" s="8" t="n">
        <f aca="false">I300*$J$5</f>
        <v>0</v>
      </c>
      <c r="K300" s="8" t="n">
        <f aca="false">J300-H300</f>
        <v>-132.51</v>
      </c>
      <c r="L300" s="9" t="n">
        <f aca="false">IF(AND(H300=0,J300=0),0,IF(H300=0,"New",(J300-H300)/H300))</f>
        <v>-1</v>
      </c>
      <c r="M300" s="7" t="str">
        <f aca="false">IF(AND(OR(C300&lt;&gt;0,H300&lt;&gt;0),D300=0,I300=0),"DROP",IF(AND(OR(D300&lt;&gt;0,I300&lt;&gt;0),C300=0,H300=0),"NEW",""))</f>
        <v>DROP</v>
      </c>
    </row>
    <row r="301" customFormat="false" ht="15" hidden="false" customHeight="false" outlineLevel="0" collapsed="false">
      <c r="A301" s="7" t="s">
        <v>140</v>
      </c>
      <c r="B301" s="7" t="str">
        <f aca="false">IFERROR(INDEX('Source'!$C:$C,MATCH($A301,'Source'!$B:$B,0)),"")</f>
        <v>'תחבושת אלסטית נצמדת צבע בז</v>
      </c>
      <c r="C301" s="8" t="n">
        <f aca="false">SUMIFS('Source'!$D:$D,'Source'!$A:$A,"101 - Factory customers",'Source'!$B:$B,$A301)</f>
        <v>13</v>
      </c>
      <c r="D301" s="8" t="n">
        <f aca="false">SUMIFS('Source'!$F:$F,'Source'!$A:$A,"101 - Factory customers",'Source'!$B:$B,$A301)</f>
        <v>1</v>
      </c>
      <c r="E301" s="8" t="n">
        <f aca="false">D301*$J$5</f>
        <v>1.26315789473684</v>
      </c>
      <c r="F301" s="8" t="n">
        <f aca="false">E301-C301</f>
        <v>-11.7368421052632</v>
      </c>
      <c r="G301" s="9" t="n">
        <f aca="false">IF(AND(C301=0,E301=0),0,IF(C301=0,"New",(E301-C301)/C301))</f>
        <v>-0.902834008097166</v>
      </c>
      <c r="H301" s="8" t="n">
        <f aca="false">SUMIFS('Source'!$E:$E,'Source'!$A:$A,"101 - Factory customers",'Source'!$B:$B,$A301)</f>
        <v>131.69</v>
      </c>
      <c r="I301" s="8" t="n">
        <f aca="false">SUMIFS('Source'!$G:$G,'Source'!$A:$A,"101 - Factory customers",'Source'!$B:$B,$A301)</f>
        <v>0.01</v>
      </c>
      <c r="J301" s="8" t="n">
        <f aca="false">I301*$J$5</f>
        <v>0.0126315789473684</v>
      </c>
      <c r="K301" s="8" t="n">
        <f aca="false">J301-H301</f>
        <v>-131.677368421053</v>
      </c>
      <c r="L301" s="9" t="n">
        <f aca="false">IF(AND(H301=0,J301=0),0,IF(H301=0,"New",(J301-H301)/H301))</f>
        <v>-0.999904080955673</v>
      </c>
      <c r="M301" s="7" t="str">
        <f aca="false">IF(AND(OR(C301&lt;&gt;0,H301&lt;&gt;0),D301=0,I301=0),"DROP",IF(AND(OR(D301&lt;&gt;0,I301&lt;&gt;0),C301=0,H301=0),"NEW",""))</f>
        <v/>
      </c>
    </row>
    <row r="302" customFormat="false" ht="15" hidden="false" customHeight="false" outlineLevel="0" collapsed="false">
      <c r="A302" s="7" t="s">
        <v>247</v>
      </c>
      <c r="B302" s="7" t="str">
        <f aca="false">IFERROR(INDEX('Source'!$C:$C,MATCH($A302,'Source'!$B:$B,0)),"")</f>
        <v>חגורה למנותחי בית החזה</v>
      </c>
      <c r="C302" s="8" t="n">
        <f aca="false">SUMIFS('Source'!$D:$D,'Source'!$A:$A,"101 - Factory customers",'Source'!$B:$B,$A302)</f>
        <v>1</v>
      </c>
      <c r="D302" s="8" t="n">
        <f aca="false">SUMIFS('Source'!$F:$F,'Source'!$A:$A,"101 - Factory customers",'Source'!$B:$B,$A302)</f>
        <v>0</v>
      </c>
      <c r="E302" s="8" t="n">
        <f aca="false">D302*$J$5</f>
        <v>0</v>
      </c>
      <c r="F302" s="8" t="n">
        <f aca="false">E302-C302</f>
        <v>-1</v>
      </c>
      <c r="G302" s="9" t="n">
        <f aca="false">IF(AND(C302=0,E302=0),0,IF(C302=0,"New",(E302-C302)/C302))</f>
        <v>-1</v>
      </c>
      <c r="H302" s="8" t="n">
        <f aca="false">SUMIFS('Source'!$E:$E,'Source'!$A:$A,"101 - Factory customers",'Source'!$B:$B,$A302)</f>
        <v>130</v>
      </c>
      <c r="I302" s="8" t="n">
        <f aca="false">SUMIFS('Source'!$G:$G,'Source'!$A:$A,"101 - Factory customers",'Source'!$B:$B,$A302)</f>
        <v>0</v>
      </c>
      <c r="J302" s="8" t="n">
        <f aca="false">I302*$J$5</f>
        <v>0</v>
      </c>
      <c r="K302" s="8" t="n">
        <f aca="false">J302-H302</f>
        <v>-130</v>
      </c>
      <c r="L302" s="9" t="n">
        <f aca="false">IF(AND(H302=0,J302=0),0,IF(H302=0,"New",(J302-H302)/H302))</f>
        <v>-1</v>
      </c>
      <c r="M302" s="7" t="str">
        <f aca="false">IF(AND(OR(C302&lt;&gt;0,H302&lt;&gt;0),D302=0,I302=0),"DROP",IF(AND(OR(D302&lt;&gt;0,I302&lt;&gt;0),C302=0,H302=0),"NEW",""))</f>
        <v>DROP</v>
      </c>
    </row>
    <row r="303" customFormat="false" ht="15" hidden="false" customHeight="false" outlineLevel="0" collapsed="false">
      <c r="A303" s="7" t="s">
        <v>277</v>
      </c>
      <c r="B303" s="7" t="str">
        <f aca="false">IFERROR(INDEX('Source'!$C:$C,MATCH($A303,'Source'!$B:$B,0)),"")</f>
        <v>מגן לכתף ימין/שמאל</v>
      </c>
      <c r="C303" s="8" t="n">
        <f aca="false">SUMIFS('Source'!$D:$D,'Source'!$A:$A,"101 - Factory customers",'Source'!$B:$B,$A303)</f>
        <v>2</v>
      </c>
      <c r="D303" s="8" t="n">
        <f aca="false">SUMIFS('Source'!$F:$F,'Source'!$A:$A,"101 - Factory customers",'Source'!$B:$B,$A303)</f>
        <v>1</v>
      </c>
      <c r="E303" s="8" t="n">
        <f aca="false">D303*$J$5</f>
        <v>1.26315789473684</v>
      </c>
      <c r="F303" s="8" t="n">
        <f aca="false">E303-C303</f>
        <v>-0.736842105263158</v>
      </c>
      <c r="G303" s="9" t="n">
        <f aca="false">IF(AND(C303=0,E303=0),0,IF(C303=0,"New",(E303-C303)/C303))</f>
        <v>-0.368421052631579</v>
      </c>
      <c r="H303" s="8" t="n">
        <f aca="false">SUMIFS('Source'!$E:$E,'Source'!$A:$A,"101 - Factory customers",'Source'!$B:$B,$A303)</f>
        <v>258</v>
      </c>
      <c r="I303" s="8" t="n">
        <f aca="false">SUMIFS('Source'!$G:$G,'Source'!$A:$A,"101 - Factory customers",'Source'!$B:$B,$A303)</f>
        <v>130</v>
      </c>
      <c r="J303" s="8" t="n">
        <f aca="false">I303*$J$5</f>
        <v>164.210526315789</v>
      </c>
      <c r="K303" s="8" t="n">
        <f aca="false">J303-H303</f>
        <v>-93.7894736842106</v>
      </c>
      <c r="L303" s="9" t="n">
        <f aca="false">IF(AND(H303=0,J303=0),0,IF(H303=0,"New",(J303-H303)/H303))</f>
        <v>-0.363525091799266</v>
      </c>
      <c r="M303" s="7" t="str">
        <f aca="false">IF(AND(OR(C303&lt;&gt;0,H303&lt;&gt;0),D303=0,I303=0),"DROP",IF(AND(OR(D303&lt;&gt;0,I303&lt;&gt;0),C303=0,H303=0),"NEW",""))</f>
        <v/>
      </c>
    </row>
    <row r="304" customFormat="false" ht="15" hidden="false" customHeight="false" outlineLevel="0" collapsed="false">
      <c r="A304" s="7" t="s">
        <v>563</v>
      </c>
      <c r="B304" s="7" t="str">
        <f aca="false">IFERROR(INDEX('Source'!$C:$C,MATCH($A304,'Source'!$B:$B,0)),"")</f>
        <v>מגן קרסול+כרית סיליקון</v>
      </c>
      <c r="C304" s="8" t="n">
        <f aca="false">SUMIFS('Source'!$D:$D,'Source'!$A:$A,"101 - Factory customers",'Source'!$B:$B,$A304)</f>
        <v>1</v>
      </c>
      <c r="D304" s="8" t="n">
        <f aca="false">SUMIFS('Source'!$F:$F,'Source'!$A:$A,"101 - Factory customers",'Source'!$B:$B,$A304)</f>
        <v>0</v>
      </c>
      <c r="E304" s="8" t="n">
        <f aca="false">D304*$J$5</f>
        <v>0</v>
      </c>
      <c r="F304" s="8" t="n">
        <f aca="false">E304-C304</f>
        <v>-1</v>
      </c>
      <c r="G304" s="9" t="n">
        <f aca="false">IF(AND(C304=0,E304=0),0,IF(C304=0,"New",(E304-C304)/C304))</f>
        <v>-1</v>
      </c>
      <c r="H304" s="8" t="n">
        <f aca="false">SUMIFS('Source'!$E:$E,'Source'!$A:$A,"101 - Factory customers",'Source'!$B:$B,$A304)</f>
        <v>127.91</v>
      </c>
      <c r="I304" s="8" t="n">
        <f aca="false">SUMIFS('Source'!$G:$G,'Source'!$A:$A,"101 - Factory customers",'Source'!$B:$B,$A304)</f>
        <v>0</v>
      </c>
      <c r="J304" s="8" t="n">
        <f aca="false">I304*$J$5</f>
        <v>0</v>
      </c>
      <c r="K304" s="8" t="n">
        <f aca="false">J304-H304</f>
        <v>-127.91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564</v>
      </c>
      <c r="B305" s="7" t="str">
        <f aca="false">IFERROR(INDEX('Source'!$C:$C,MATCH($A305,'Source'!$B:$B,0)),"")</f>
        <v>מגן קרסול+כרית סיליקון</v>
      </c>
      <c r="C305" s="8" t="n">
        <f aca="false">SUMIFS('Source'!$D:$D,'Source'!$A:$A,"101 - Factory customers",'Source'!$B:$B,$A305)</f>
        <v>0</v>
      </c>
      <c r="D305" s="8" t="n">
        <f aca="false">SUMIFS('Source'!$F:$F,'Source'!$A:$A,"101 - Factory customers",'Source'!$B:$B,$A305)</f>
        <v>1</v>
      </c>
      <c r="E305" s="8" t="n">
        <f aca="false">D305*$J$5</f>
        <v>1.26315789473684</v>
      </c>
      <c r="F305" s="8" t="n">
        <f aca="false">E305-C305</f>
        <v>1.26315789473684</v>
      </c>
      <c r="G305" s="9" t="str">
        <f aca="false">IF(AND(C305=0,E305=0),0,IF(C305=0,"New",(E305-C305)/C305))</f>
        <v>New</v>
      </c>
      <c r="H305" s="8" t="n">
        <f aca="false">SUMIFS('Source'!$E:$E,'Source'!$A:$A,"101 - Factory customers",'Source'!$B:$B,$A305)</f>
        <v>0</v>
      </c>
      <c r="I305" s="8" t="n">
        <f aca="false">SUMIFS('Source'!$G:$G,'Source'!$A:$A,"101 - Factory customers",'Source'!$B:$B,$A305)</f>
        <v>127.91</v>
      </c>
      <c r="J305" s="8" t="n">
        <f aca="false">I305*$J$5</f>
        <v>161.570526315789</v>
      </c>
      <c r="K305" s="8" t="n">
        <f aca="false">J305-H305</f>
        <v>161.570526315789</v>
      </c>
      <c r="L305" s="9" t="str">
        <f aca="false">IF(AND(H305=0,J305=0),0,IF(H305=0,"New",(J305-H305)/H305))</f>
        <v>New</v>
      </c>
      <c r="M305" s="7" t="str">
        <f aca="false">IF(AND(OR(C305&lt;&gt;0,H305&lt;&gt;0),D305=0,I305=0),"DROP",IF(AND(OR(D305&lt;&gt;0,I305&lt;&gt;0),C305=0,H305=0),"NEW",""))</f>
        <v>NEW</v>
      </c>
    </row>
    <row r="306" customFormat="false" ht="15" hidden="false" customHeight="false" outlineLevel="0" collapsed="false">
      <c r="A306" s="7" t="s">
        <v>475</v>
      </c>
      <c r="B306" s="7" t="str">
        <f aca="false">IFERROR(INDEX('Source'!$C:$C,MATCH($A306,'Source'!$B:$B,0)),"")</f>
        <v>רפידה אורטופדית</v>
      </c>
      <c r="C306" s="8" t="n">
        <f aca="false">SUMIFS('Source'!$D:$D,'Source'!$A:$A,"101 - Factory customers",'Source'!$B:$B,$A306)</f>
        <v>3</v>
      </c>
      <c r="D306" s="8" t="n">
        <f aca="false">SUMIFS('Source'!$F:$F,'Source'!$A:$A,"101 - Factory customers",'Source'!$B:$B,$A306)</f>
        <v>0</v>
      </c>
      <c r="E306" s="8" t="n">
        <f aca="false">D306*$J$5</f>
        <v>0</v>
      </c>
      <c r="F306" s="8" t="n">
        <f aca="false">E306-C306</f>
        <v>-3</v>
      </c>
      <c r="G306" s="9" t="n">
        <f aca="false">IF(AND(C306=0,E306=0),0,IF(C306=0,"New",(E306-C306)/C306))</f>
        <v>-1</v>
      </c>
      <c r="H306" s="8" t="n">
        <f aca="false">SUMIFS('Source'!$E:$E,'Source'!$A:$A,"101 - Factory customers",'Source'!$B:$B,$A306)</f>
        <v>127.82</v>
      </c>
      <c r="I306" s="8" t="n">
        <f aca="false">SUMIFS('Source'!$G:$G,'Source'!$A:$A,"101 - Factory customers",'Source'!$B:$B,$A306)</f>
        <v>0</v>
      </c>
      <c r="J306" s="8" t="n">
        <f aca="false">I306*$J$5</f>
        <v>0</v>
      </c>
      <c r="K306" s="8" t="n">
        <f aca="false">J306-H306</f>
        <v>-127.82</v>
      </c>
      <c r="L306" s="9" t="n">
        <f aca="false">IF(AND(H306=0,J306=0),0,IF(H306=0,"New",(J306-H306)/H306))</f>
        <v>-1</v>
      </c>
      <c r="M306" s="7" t="str">
        <f aca="false">IF(AND(OR(C306&lt;&gt;0,H306&lt;&gt;0),D306=0,I306=0),"DROP",IF(AND(OR(D306&lt;&gt;0,I306&lt;&gt;0),C306=0,H306=0),"NEW",""))</f>
        <v>DROP</v>
      </c>
    </row>
    <row r="307" customFormat="false" ht="15" hidden="false" customHeight="false" outlineLevel="0" collapsed="false">
      <c r="A307" s="7" t="s">
        <v>204</v>
      </c>
      <c r="B307" s="7" t="str">
        <f aca="false">IFERROR(INDEX('Source'!$C:$C,MATCH($A307,'Source'!$B:$B,0)),"")</f>
        <v>חגורת קיבוע לכתף</v>
      </c>
      <c r="C307" s="8" t="n">
        <f aca="false">SUMIFS('Source'!$D:$D,'Source'!$A:$A,"101 - Factory customers",'Source'!$B:$B,$A307)</f>
        <v>1</v>
      </c>
      <c r="D307" s="8" t="n">
        <f aca="false">SUMIFS('Source'!$F:$F,'Source'!$A:$A,"101 - Factory customers",'Source'!$B:$B,$A307)</f>
        <v>0</v>
      </c>
      <c r="E307" s="8" t="n">
        <f aca="false">D307*$J$5</f>
        <v>0</v>
      </c>
      <c r="F307" s="8" t="n">
        <f aca="false">E307-C307</f>
        <v>-1</v>
      </c>
      <c r="G307" s="9" t="n">
        <f aca="false">IF(AND(C307=0,E307=0),0,IF(C307=0,"New",(E307-C307)/C307))</f>
        <v>-1</v>
      </c>
      <c r="H307" s="8" t="n">
        <f aca="false">SUMIFS('Source'!$E:$E,'Source'!$A:$A,"101 - Factory customers",'Source'!$B:$B,$A307)</f>
        <v>127</v>
      </c>
      <c r="I307" s="8" t="n">
        <f aca="false">SUMIFS('Source'!$G:$G,'Source'!$A:$A,"101 - Factory customers",'Source'!$B:$B,$A307)</f>
        <v>0</v>
      </c>
      <c r="J307" s="8" t="n">
        <f aca="false">I307*$J$5</f>
        <v>0</v>
      </c>
      <c r="K307" s="8" t="n">
        <f aca="false">J307-H307</f>
        <v>-127</v>
      </c>
      <c r="L307" s="9" t="n">
        <f aca="false">IF(AND(H307=0,J307=0),0,IF(H307=0,"New",(J307-H307)/H307))</f>
        <v>-1</v>
      </c>
      <c r="M307" s="7" t="str">
        <f aca="false">IF(AND(OR(C307&lt;&gt;0,H307&lt;&gt;0),D307=0,I307=0),"DROP",IF(AND(OR(D307&lt;&gt;0,I307&lt;&gt;0),C307=0,H307=0),"NEW",""))</f>
        <v>DROP</v>
      </c>
    </row>
    <row r="308" customFormat="false" ht="15" hidden="false" customHeight="false" outlineLevel="0" collapsed="false">
      <c r="A308" s="7" t="s">
        <v>291</v>
      </c>
      <c r="B308" s="7" t="str">
        <f aca="false">IFERROR(INDEX('Source'!$C:$C,MATCH($A308,'Source'!$B:$B,0)),"")</f>
        <v>מדבקה גדולה מסיליקון</v>
      </c>
      <c r="C308" s="8" t="n">
        <f aca="false">SUMIFS('Source'!$D:$D,'Source'!$A:$A,"101 - Factory customers",'Source'!$B:$B,$A308)</f>
        <v>7</v>
      </c>
      <c r="D308" s="8" t="n">
        <f aca="false">SUMIFS('Source'!$F:$F,'Source'!$A:$A,"101 - Factory customers",'Source'!$B:$B,$A308)</f>
        <v>1</v>
      </c>
      <c r="E308" s="8" t="n">
        <f aca="false">D308*$J$5</f>
        <v>1.26315789473684</v>
      </c>
      <c r="F308" s="8" t="n">
        <f aca="false">E308-C308</f>
        <v>-5.73684210526316</v>
      </c>
      <c r="G308" s="9" t="n">
        <f aca="false">IF(AND(C308=0,E308=0),0,IF(C308=0,"New",(E308-C308)/C308))</f>
        <v>-0.819548872180451</v>
      </c>
      <c r="H308" s="8" t="n">
        <f aca="false">SUMIFS('Source'!$E:$E,'Source'!$A:$A,"101 - Factory customers",'Source'!$B:$B,$A308)</f>
        <v>148.81</v>
      </c>
      <c r="I308" s="8" t="n">
        <f aca="false">SUMIFS('Source'!$G:$G,'Source'!$A:$A,"101 - Factory customers",'Source'!$B:$B,$A308)</f>
        <v>21.98</v>
      </c>
      <c r="J308" s="8" t="n">
        <f aca="false">I308*$J$5</f>
        <v>27.7642105263158</v>
      </c>
      <c r="K308" s="8" t="n">
        <f aca="false">J308-H308</f>
        <v>-121.045789473684</v>
      </c>
      <c r="L308" s="9" t="n">
        <f aca="false">IF(AND(H308=0,J308=0),0,IF(H308=0,"New",(J308-H308)/H308))</f>
        <v>-0.813425102302831</v>
      </c>
      <c r="M308" s="7" t="str">
        <f aca="false">IF(AND(OR(C308&lt;&gt;0,H308&lt;&gt;0),D308=0,I308=0),"DROP",IF(AND(OR(D308&lt;&gt;0,I308&lt;&gt;0),C308=0,H308=0),"NEW",""))</f>
        <v/>
      </c>
    </row>
    <row r="309" customFormat="false" ht="15" hidden="false" customHeight="false" outlineLevel="0" collapsed="false">
      <c r="A309" s="7" t="s">
        <v>391</v>
      </c>
      <c r="B309" s="7" t="str">
        <f aca="false">IFERROR(INDEX('Source'!$C:$C,MATCH($A309,'Source'!$B:$B,0)),"")</f>
        <v>חגורת היריון</v>
      </c>
      <c r="C309" s="8" t="n">
        <f aca="false">SUMIFS('Source'!$D:$D,'Source'!$A:$A,"101 - Factory customers",'Source'!$B:$B,$A309)</f>
        <v>1</v>
      </c>
      <c r="D309" s="8" t="n">
        <f aca="false">SUMIFS('Source'!$F:$F,'Source'!$A:$A,"101 - Factory customers",'Source'!$B:$B,$A309)</f>
        <v>1</v>
      </c>
      <c r="E309" s="8" t="n">
        <f aca="false">D309*$J$5</f>
        <v>1.26315789473684</v>
      </c>
      <c r="F309" s="8" t="n">
        <f aca="false">E309-C309</f>
        <v>0.263157894736842</v>
      </c>
      <c r="G309" s="9" t="n">
        <f aca="false">IF(AND(C309=0,E309=0),0,IF(C309=0,"New",(E309-C309)/C309))</f>
        <v>0.263157894736842</v>
      </c>
      <c r="H309" s="8" t="n">
        <f aca="false">SUMIFS('Source'!$E:$E,'Source'!$A:$A,"101 - Factory customers",'Source'!$B:$B,$A309)</f>
        <v>0.01</v>
      </c>
      <c r="I309" s="8" t="n">
        <f aca="false">SUMIFS('Source'!$G:$G,'Source'!$A:$A,"101 - Factory customers",'Source'!$B:$B,$A309)</f>
        <v>126.51</v>
      </c>
      <c r="J309" s="8" t="n">
        <f aca="false">I309*$J$5</f>
        <v>159.802105263158</v>
      </c>
      <c r="K309" s="8" t="n">
        <f aca="false">J309-H309</f>
        <v>159.792105263158</v>
      </c>
      <c r="L309" s="9" t="n">
        <f aca="false">IF(AND(H309=0,J309=0),0,IF(H309=0,"New",(J309-H309)/H309))</f>
        <v>15979.2105263158</v>
      </c>
      <c r="M309" s="7" t="str">
        <f aca="false">IF(AND(OR(C309&lt;&gt;0,H309&lt;&gt;0),D309=0,I309=0),"DROP",IF(AND(OR(D309&lt;&gt;0,I309&lt;&gt;0),C309=0,H309=0),"NEW",""))</f>
        <v/>
      </c>
    </row>
    <row r="310" customFormat="false" ht="15" hidden="false" customHeight="false" outlineLevel="0" collapsed="false">
      <c r="A310" s="7" t="s">
        <v>849</v>
      </c>
      <c r="B310" s="7" t="str">
        <f aca="false">IFERROR(INDEX('Source'!$C:$C,MATCH($A310,'Source'!$B:$B,0)),"")</f>
        <v>תגורת שבר בטבור לתינוקות</v>
      </c>
      <c r="C310" s="8" t="n">
        <f aca="false">SUMIFS('Source'!$D:$D,'Source'!$A:$A,"101 - Factory customers",'Source'!$B:$B,$A310)</f>
        <v>0</v>
      </c>
      <c r="D310" s="8" t="n">
        <f aca="false">SUMIFS('Source'!$F:$F,'Source'!$A:$A,"101 - Factory customers",'Source'!$B:$B,$A310)</f>
        <v>2</v>
      </c>
      <c r="E310" s="8" t="n">
        <f aca="false">D310*$J$5</f>
        <v>2.52631578947368</v>
      </c>
      <c r="F310" s="8" t="n">
        <f aca="false">E310-C310</f>
        <v>2.52631578947368</v>
      </c>
      <c r="G310" s="9" t="str">
        <f aca="false">IF(AND(C310=0,E310=0),0,IF(C310=0,"New",(E310-C310)/C310))</f>
        <v>New</v>
      </c>
      <c r="H310" s="8" t="n">
        <f aca="false">SUMIFS('Source'!$E:$E,'Source'!$A:$A,"101 - Factory customers",'Source'!$B:$B,$A310)</f>
        <v>0</v>
      </c>
      <c r="I310" s="8" t="n">
        <f aca="false">SUMIFS('Source'!$G:$G,'Source'!$A:$A,"101 - Factory customers",'Source'!$B:$B,$A310)</f>
        <v>126.46</v>
      </c>
      <c r="J310" s="8" t="n">
        <f aca="false">I310*$J$5</f>
        <v>159.738947368421</v>
      </c>
      <c r="K310" s="8" t="n">
        <f aca="false">J310-H310</f>
        <v>159.738947368421</v>
      </c>
      <c r="L310" s="9" t="str">
        <f aca="false">IF(AND(H310=0,J310=0),0,IF(H310=0,"New",(J310-H310)/H310))</f>
        <v>New</v>
      </c>
      <c r="M310" s="7" t="str">
        <f aca="false">IF(AND(OR(C310&lt;&gt;0,H310&lt;&gt;0),D310=0,I310=0),"DROP",IF(AND(OR(D310&lt;&gt;0,I310&lt;&gt;0),C310=0,H310=0),"NEW",""))</f>
        <v>NEW</v>
      </c>
    </row>
    <row r="311" customFormat="false" ht="15" hidden="false" customHeight="false" outlineLevel="0" collapsed="false">
      <c r="A311" s="7" t="s">
        <v>894</v>
      </c>
      <c r="B311" s="7" t="str">
        <f aca="false">IFERROR(INDEX('Source'!$C:$C,MATCH($A311,'Source'!$B:$B,0)),"")</f>
        <v>מגן ברך עם כרית ג'ל</v>
      </c>
      <c r="C311" s="8" t="n">
        <f aca="false">SUMIFS('Source'!$D:$D,'Source'!$A:$A,"101 - Factory customers",'Source'!$B:$B,$A311)</f>
        <v>4</v>
      </c>
      <c r="D311" s="8" t="n">
        <f aca="false">SUMIFS('Source'!$F:$F,'Source'!$A:$A,"101 - Factory customers",'Source'!$B:$B,$A311)</f>
        <v>2</v>
      </c>
      <c r="E311" s="8" t="n">
        <f aca="false">D311*$J$5</f>
        <v>2.52631578947368</v>
      </c>
      <c r="F311" s="8" t="n">
        <f aca="false">E311-C311</f>
        <v>-1.47368421052632</v>
      </c>
      <c r="G311" s="9" t="n">
        <f aca="false">IF(AND(C311=0,E311=0),0,IF(C311=0,"New",(E311-C311)/C311))</f>
        <v>-0.368421052631579</v>
      </c>
      <c r="H311" s="8" t="n">
        <f aca="false">SUMIFS('Source'!$E:$E,'Source'!$A:$A,"101 - Factory customers",'Source'!$B:$B,$A311)</f>
        <v>249.88</v>
      </c>
      <c r="I311" s="8" t="n">
        <f aca="false">SUMIFS('Source'!$G:$G,'Source'!$A:$A,"101 - Factory customers",'Source'!$B:$B,$A311)</f>
        <v>124.94</v>
      </c>
      <c r="J311" s="8" t="n">
        <f aca="false">I311*$J$5</f>
        <v>157.818947368421</v>
      </c>
      <c r="K311" s="8" t="n">
        <f aca="false">J311-H311</f>
        <v>-92.061052631579</v>
      </c>
      <c r="L311" s="9" t="n">
        <f aca="false">IF(AND(H311=0,J311=0),0,IF(H311=0,"New",(J311-H311)/H311))</f>
        <v>-0.368421052631579</v>
      </c>
      <c r="M311" s="7" t="str">
        <f aca="false">IF(AND(OR(C311&lt;&gt;0,H311&lt;&gt;0),D311=0,I311=0),"DROP",IF(AND(OR(D311&lt;&gt;0,I311&lt;&gt;0),C311=0,H311=0),"NEW",""))</f>
        <v/>
      </c>
    </row>
    <row r="312" customFormat="false" ht="15" hidden="false" customHeight="false" outlineLevel="0" collapsed="false">
      <c r="A312" s="7" t="s">
        <v>109</v>
      </c>
      <c r="B312" s="7" t="str">
        <f aca="false">IFERROR(INDEX('Source'!$C:$C,MATCH($A312,'Source'!$B:$B,0)),"")</f>
        <v>מגן ברך ארוך בז'</v>
      </c>
      <c r="C312" s="8" t="n">
        <f aca="false">SUMIFS('Source'!$D:$D,'Source'!$A:$A,"101 - Factory customers",'Source'!$B:$B,$A312)</f>
        <v>5</v>
      </c>
      <c r="D312" s="8" t="n">
        <f aca="false">SUMIFS('Source'!$F:$F,'Source'!$A:$A,"101 - Factory customers",'Source'!$B:$B,$A312)</f>
        <v>2</v>
      </c>
      <c r="E312" s="8" t="n">
        <f aca="false">D312*$J$5</f>
        <v>2.52631578947368</v>
      </c>
      <c r="F312" s="8" t="n">
        <f aca="false">E312-C312</f>
        <v>-2.47368421052632</v>
      </c>
      <c r="G312" s="9" t="n">
        <f aca="false">IF(AND(C312=0,E312=0),0,IF(C312=0,"New",(E312-C312)/C312))</f>
        <v>-0.494736842105263</v>
      </c>
      <c r="H312" s="8" t="n">
        <f aca="false">SUMIFS('Source'!$E:$E,'Source'!$A:$A,"101 - Factory customers",'Source'!$B:$B,$A312)</f>
        <v>199.76</v>
      </c>
      <c r="I312" s="8" t="n">
        <f aca="false">SUMIFS('Source'!$G:$G,'Source'!$A:$A,"101 - Factory customers",'Source'!$B:$B,$A312)</f>
        <v>74.91</v>
      </c>
      <c r="J312" s="8" t="n">
        <f aca="false">I312*$J$5</f>
        <v>94.6231578947368</v>
      </c>
      <c r="K312" s="8" t="n">
        <f aca="false">J312-H312</f>
        <v>-105.136842105263</v>
      </c>
      <c r="L312" s="9" t="n">
        <f aca="false">IF(AND(H312=0,J312=0),0,IF(H312=0,"New",(J312-H312)/H312))</f>
        <v>-0.526315789473684</v>
      </c>
      <c r="M312" s="7" t="str">
        <f aca="false">IF(AND(OR(C312&lt;&gt;0,H312&lt;&gt;0),D312=0,I312=0),"DROP",IF(AND(OR(D312&lt;&gt;0,I312&lt;&gt;0),C312=0,H312=0),"NEW",""))</f>
        <v/>
      </c>
    </row>
    <row r="313" customFormat="false" ht="15" hidden="false" customHeight="false" outlineLevel="0" collapsed="false">
      <c r="A313" s="7" t="s">
        <v>295</v>
      </c>
      <c r="B313" s="7" t="str">
        <f aca="false">IFERROR(INDEX('Source'!$C:$C,MATCH($A313,'Source'!$B:$B,0)),"")</f>
        <v>גרביים עם עקב ג'ל</v>
      </c>
      <c r="C313" s="8" t="n">
        <f aca="false">SUMIFS('Source'!$D:$D,'Source'!$A:$A,"101 - Factory customers",'Source'!$B:$B,$A313)</f>
        <v>4</v>
      </c>
      <c r="D313" s="8" t="n">
        <f aca="false">SUMIFS('Source'!$F:$F,'Source'!$A:$A,"101 - Factory customers",'Source'!$B:$B,$A313)</f>
        <v>8</v>
      </c>
      <c r="E313" s="8" t="n">
        <f aca="false">D313*$J$5</f>
        <v>10.1052631578947</v>
      </c>
      <c r="F313" s="8" t="n">
        <f aca="false">E313-C313</f>
        <v>6.10526315789474</v>
      </c>
      <c r="G313" s="9" t="n">
        <f aca="false">IF(AND(C313=0,E313=0),0,IF(C313=0,"New",(E313-C313)/C313))</f>
        <v>1.52631578947368</v>
      </c>
      <c r="H313" s="8" t="n">
        <f aca="false">SUMIFS('Source'!$E:$E,'Source'!$A:$A,"101 - Factory customers",'Source'!$B:$B,$A313)</f>
        <v>174.79</v>
      </c>
      <c r="I313" s="8" t="n">
        <f aca="false">SUMIFS('Source'!$G:$G,'Source'!$A:$A,"101 - Factory customers",'Source'!$B:$B,$A313)</f>
        <v>299.64</v>
      </c>
      <c r="J313" s="8" t="n">
        <f aca="false">I313*$J$5</f>
        <v>378.492631578947</v>
      </c>
      <c r="K313" s="8" t="n">
        <f aca="false">J313-H313</f>
        <v>203.702631578947</v>
      </c>
      <c r="L313" s="9" t="n">
        <f aca="false">IF(AND(H313=0,J313=0),0,IF(H313=0,"New",(J313-H313)/H313))</f>
        <v>1.16541353383459</v>
      </c>
      <c r="M313" s="7" t="str">
        <f aca="false">IF(AND(OR(C313&lt;&gt;0,H313&lt;&gt;0),D313=0,I313=0),"DROP",IF(AND(OR(D313&lt;&gt;0,I313&lt;&gt;0),C313=0,H313=0),"NEW",""))</f>
        <v/>
      </c>
    </row>
    <row r="314" customFormat="false" ht="15" hidden="false" customHeight="false" outlineLevel="0" collapsed="false">
      <c r="A314" s="7" t="s">
        <v>280</v>
      </c>
      <c r="B314" s="7" t="str">
        <f aca="false">IFERROR(INDEX('Source'!$C:$C,MATCH($A314,'Source'!$B:$B,0)),"")</f>
        <v>מגן ברך שחור</v>
      </c>
      <c r="C314" s="8" t="n">
        <f aca="false">SUMIFS('Source'!$D:$D,'Source'!$A:$A,"101 - Factory customers",'Source'!$B:$B,$A314)</f>
        <v>0</v>
      </c>
      <c r="D314" s="8" t="n">
        <f aca="false">SUMIFS('Source'!$F:$F,'Source'!$A:$A,"101 - Factory customers",'Source'!$B:$B,$A314)</f>
        <v>4</v>
      </c>
      <c r="E314" s="8" t="n">
        <f aca="false">D314*$J$5</f>
        <v>5.05263157894737</v>
      </c>
      <c r="F314" s="8" t="n">
        <f aca="false">E314-C314</f>
        <v>5.05263157894737</v>
      </c>
      <c r="G314" s="9" t="str">
        <f aca="false">IF(AND(C314=0,E314=0),0,IF(C314=0,"New",(E314-C314)/C314))</f>
        <v>New</v>
      </c>
      <c r="H314" s="8" t="n">
        <f aca="false">SUMIFS('Source'!$E:$E,'Source'!$A:$A,"101 - Factory customers",'Source'!$B:$B,$A314)</f>
        <v>0</v>
      </c>
      <c r="I314" s="8" t="n">
        <f aca="false">SUMIFS('Source'!$G:$G,'Source'!$A:$A,"101 - Factory customers",'Source'!$B:$B,$A314)</f>
        <v>123.57</v>
      </c>
      <c r="J314" s="8" t="n">
        <f aca="false">I314*$J$5</f>
        <v>156.088421052632</v>
      </c>
      <c r="K314" s="8" t="n">
        <f aca="false">J314-H314</f>
        <v>156.088421052632</v>
      </c>
      <c r="L314" s="9" t="str">
        <f aca="false">IF(AND(H314=0,J314=0),0,IF(H314=0,"New",(J314-H314)/H314))</f>
        <v>New</v>
      </c>
      <c r="M314" s="7" t="str">
        <f aca="false">IF(AND(OR(C314&lt;&gt;0,H314&lt;&gt;0),D314=0,I314=0),"DROP",IF(AND(OR(D314&lt;&gt;0,I314&lt;&gt;0),C314=0,H314=0),"NEW",""))</f>
        <v>NEW</v>
      </c>
    </row>
    <row r="315" customFormat="false" ht="15" hidden="false" customHeight="false" outlineLevel="0" collapsed="false">
      <c r="A315" s="7" t="s">
        <v>507</v>
      </c>
      <c r="B315" s="7" t="str">
        <f aca="false">IFERROR(INDEX('Source'!$C:$C,MATCH($A315,'Source'!$B:$B,0)),"")</f>
        <v>מגן קרסול פתוח</v>
      </c>
      <c r="C315" s="8" t="n">
        <f aca="false">SUMIFS('Source'!$D:$D,'Source'!$A:$A,"101 - Factory customers",'Source'!$B:$B,$A315)</f>
        <v>0</v>
      </c>
      <c r="D315" s="8" t="n">
        <f aca="false">SUMIFS('Source'!$F:$F,'Source'!$A:$A,"101 - Factory customers",'Source'!$B:$B,$A315)</f>
        <v>4</v>
      </c>
      <c r="E315" s="8" t="n">
        <f aca="false">D315*$J$5</f>
        <v>5.05263157894737</v>
      </c>
      <c r="F315" s="8" t="n">
        <f aca="false">E315-C315</f>
        <v>5.05263157894737</v>
      </c>
      <c r="G315" s="9" t="str">
        <f aca="false">IF(AND(C315=0,E315=0),0,IF(C315=0,"New",(E315-C315)/C315))</f>
        <v>New</v>
      </c>
      <c r="H315" s="8" t="n">
        <f aca="false">SUMIFS('Source'!$E:$E,'Source'!$A:$A,"101 - Factory customers",'Source'!$B:$B,$A315)</f>
        <v>0</v>
      </c>
      <c r="I315" s="8" t="n">
        <f aca="false">SUMIFS('Source'!$G:$G,'Source'!$A:$A,"101 - Factory customers",'Source'!$B:$B,$A315)</f>
        <v>123.57</v>
      </c>
      <c r="J315" s="8" t="n">
        <f aca="false">I315*$J$5</f>
        <v>156.088421052632</v>
      </c>
      <c r="K315" s="8" t="n">
        <f aca="false">J315-H315</f>
        <v>156.088421052632</v>
      </c>
      <c r="L315" s="9" t="str">
        <f aca="false">IF(AND(H315=0,J315=0),0,IF(H315=0,"New",(J315-H315)/H315))</f>
        <v>New</v>
      </c>
      <c r="M315" s="7" t="str">
        <f aca="false">IF(AND(OR(C315&lt;&gt;0,H315&lt;&gt;0),D315=0,I315=0),"DROP",IF(AND(OR(D315&lt;&gt;0,I315&lt;&gt;0),C315=0,H315=0),"NEW",""))</f>
        <v>NEW</v>
      </c>
    </row>
    <row r="316" customFormat="false" ht="15" hidden="false" customHeight="false" outlineLevel="0" collapsed="false">
      <c r="A316" s="7" t="s">
        <v>895</v>
      </c>
      <c r="B316" s="7" t="str">
        <f aca="false">IFERROR(INDEX('Source'!$C:$C,MATCH($A316,'Source'!$B:$B,0)),"")</f>
        <v>מגן קרסול חום</v>
      </c>
      <c r="C316" s="8" t="n">
        <f aca="false">SUMIFS('Source'!$D:$D,'Source'!$A:$A,"101 - Factory customers",'Source'!$B:$B,$A316)</f>
        <v>5</v>
      </c>
      <c r="D316" s="8" t="n">
        <f aca="false">SUMIFS('Source'!$F:$F,'Source'!$A:$A,"101 - Factory customers",'Source'!$B:$B,$A316)</f>
        <v>1</v>
      </c>
      <c r="E316" s="8" t="n">
        <f aca="false">D316*$J$5</f>
        <v>1.26315789473684</v>
      </c>
      <c r="F316" s="8" t="n">
        <f aca="false">E316-C316</f>
        <v>-3.73684210526316</v>
      </c>
      <c r="G316" s="9" t="n">
        <f aca="false">IF(AND(C316=0,E316=0),0,IF(C316=0,"New",(E316-C316)/C316))</f>
        <v>-0.747368421052632</v>
      </c>
      <c r="H316" s="8" t="n">
        <f aca="false">SUMIFS('Source'!$E:$E,'Source'!$A:$A,"101 - Factory customers",'Source'!$B:$B,$A316)</f>
        <v>154.45</v>
      </c>
      <c r="I316" s="8" t="n">
        <f aca="false">SUMIFS('Source'!$G:$G,'Source'!$A:$A,"101 - Factory customers",'Source'!$B:$B,$A316)</f>
        <v>30.89</v>
      </c>
      <c r="J316" s="8" t="n">
        <f aca="false">I316*$J$5</f>
        <v>39.0189473684211</v>
      </c>
      <c r="K316" s="8" t="n">
        <f aca="false">J316-H316</f>
        <v>-115.431052631579</v>
      </c>
      <c r="L316" s="9" t="n">
        <f aca="false">IF(AND(H316=0,J316=0),0,IF(H316=0,"New",(J316-H316)/H316))</f>
        <v>-0.747368421052632</v>
      </c>
      <c r="M316" s="7" t="str">
        <f aca="false">IF(AND(OR(C316&lt;&gt;0,H316&lt;&gt;0),D316=0,I316=0),"DROP",IF(AND(OR(D316&lt;&gt;0,I316&lt;&gt;0),C316=0,H316=0),"NEW",""))</f>
        <v/>
      </c>
    </row>
    <row r="317" customFormat="false" ht="15" hidden="false" customHeight="false" outlineLevel="0" collapsed="false">
      <c r="A317" s="7" t="s">
        <v>171</v>
      </c>
      <c r="B317" s="7" t="str">
        <f aca="false">IFERROR(INDEX('Source'!$C:$C,MATCH($A317,'Source'!$B:$B,0)),"")</f>
        <v>מגן מרפק בז'</v>
      </c>
      <c r="C317" s="8" t="n">
        <f aca="false">SUMIFS('Source'!$D:$D,'Source'!$A:$A,"101 - Factory customers",'Source'!$B:$B,$A317)</f>
        <v>4</v>
      </c>
      <c r="D317" s="8" t="n">
        <f aca="false">SUMIFS('Source'!$F:$F,'Source'!$A:$A,"101 - Factory customers",'Source'!$B:$B,$A317)</f>
        <v>0</v>
      </c>
      <c r="E317" s="8" t="n">
        <f aca="false">D317*$J$5</f>
        <v>0</v>
      </c>
      <c r="F317" s="8" t="n">
        <f aca="false">E317-C317</f>
        <v>-4</v>
      </c>
      <c r="G317" s="9" t="n">
        <f aca="false">IF(AND(C317=0,E317=0),0,IF(C317=0,"New",(E317-C317)/C317))</f>
        <v>-1</v>
      </c>
      <c r="H317" s="8" t="n">
        <f aca="false">SUMIFS('Source'!$E:$E,'Source'!$A:$A,"101 - Factory customers",'Source'!$B:$B,$A317)</f>
        <v>122.42</v>
      </c>
      <c r="I317" s="8" t="n">
        <f aca="false">SUMIFS('Source'!$G:$G,'Source'!$A:$A,"101 - Factory customers",'Source'!$B:$B,$A317)</f>
        <v>0</v>
      </c>
      <c r="J317" s="8" t="n">
        <f aca="false">I317*$J$5</f>
        <v>0</v>
      </c>
      <c r="K317" s="8" t="n">
        <f aca="false">J317-H317</f>
        <v>-122.42</v>
      </c>
      <c r="L317" s="9" t="n">
        <f aca="false">IF(AND(H317=0,J317=0),0,IF(H317=0,"New",(J317-H317)/H317))</f>
        <v>-1</v>
      </c>
      <c r="M317" s="7" t="str">
        <f aca="false">IF(AND(OR(C317&lt;&gt;0,H317&lt;&gt;0),D317=0,I317=0),"DROP",IF(AND(OR(D317&lt;&gt;0,I317&lt;&gt;0),C317=0,H317=0),"NEW",""))</f>
        <v>DROP</v>
      </c>
    </row>
    <row r="318" customFormat="false" ht="15" hidden="false" customHeight="false" outlineLevel="0" collapsed="false">
      <c r="A318" s="7" t="s">
        <v>493</v>
      </c>
      <c r="B318" s="7" t="str">
        <f aca="false">IFERROR(INDEX('Source'!$C:$C,MATCH($A318,'Source'!$B:$B,0)),"")</f>
        <v>מגן שוק רגיל</v>
      </c>
      <c r="C318" s="8" t="n">
        <f aca="false">SUMIFS('Source'!$D:$D,'Source'!$A:$A,"101 - Factory customers",'Source'!$B:$B,$A318)</f>
        <v>2</v>
      </c>
      <c r="D318" s="8" t="n">
        <f aca="false">SUMIFS('Source'!$F:$F,'Source'!$A:$A,"101 - Factory customers",'Source'!$B:$B,$A318)</f>
        <v>1</v>
      </c>
      <c r="E318" s="8" t="n">
        <f aca="false">D318*$J$5</f>
        <v>1.26315789473684</v>
      </c>
      <c r="F318" s="8" t="n">
        <f aca="false">E318-C318</f>
        <v>-0.736842105263158</v>
      </c>
      <c r="G318" s="9" t="n">
        <f aca="false">IF(AND(C318=0,E318=0),0,IF(C318=0,"New",(E318-C318)/C318))</f>
        <v>-0.368421052631579</v>
      </c>
      <c r="H318" s="8" t="n">
        <f aca="false">SUMIFS('Source'!$E:$E,'Source'!$A:$A,"101 - Factory customers",'Source'!$B:$B,$A318)</f>
        <v>215.52</v>
      </c>
      <c r="I318" s="8" t="n">
        <f aca="false">SUMIFS('Source'!$G:$G,'Source'!$A:$A,"101 - Factory customers",'Source'!$B:$B,$A318)</f>
        <v>93.39</v>
      </c>
      <c r="J318" s="8" t="n">
        <f aca="false">I318*$J$5</f>
        <v>117.966315789474</v>
      </c>
      <c r="K318" s="8" t="n">
        <f aca="false">J318-H318</f>
        <v>-97.5536842105263</v>
      </c>
      <c r="L318" s="9" t="n">
        <f aca="false">IF(AND(H318=0,J318=0),0,IF(H318=0,"New",(J318-H318)/H318))</f>
        <v>-0.452643300902591</v>
      </c>
      <c r="M318" s="7" t="str">
        <f aca="false">IF(AND(OR(C318&lt;&gt;0,H318&lt;&gt;0),D318=0,I318=0),"DROP",IF(AND(OR(D318&lt;&gt;0,I318&lt;&gt;0),C318=0,H318=0),"NEW",""))</f>
        <v/>
      </c>
    </row>
    <row r="319" customFormat="false" ht="15" hidden="false" customHeight="false" outlineLevel="0" collapsed="false">
      <c r="A319" s="7" t="s">
        <v>340</v>
      </c>
      <c r="B319" s="7" t="str">
        <f aca="false">IFERROR(INDEX('Source'!$C:$C,MATCH($A319,'Source'!$B:$B,0)),"")</f>
        <v>גרבי נוחות קיץ אפור</v>
      </c>
      <c r="C319" s="8" t="n">
        <f aca="false">SUMIFS('Source'!$D:$D,'Source'!$A:$A,"101 - Factory customers",'Source'!$B:$B,$A319)</f>
        <v>4</v>
      </c>
      <c r="D319" s="8" t="n">
        <f aca="false">SUMIFS('Source'!$F:$F,'Source'!$A:$A,"101 - Factory customers",'Source'!$B:$B,$A319)</f>
        <v>0</v>
      </c>
      <c r="E319" s="8" t="n">
        <f aca="false">D319*$J$5</f>
        <v>0</v>
      </c>
      <c r="F319" s="8" t="n">
        <f aca="false">E319-C319</f>
        <v>-4</v>
      </c>
      <c r="G319" s="9" t="n">
        <f aca="false">IF(AND(C319=0,E319=0),0,IF(C319=0,"New",(E319-C319)/C319))</f>
        <v>-1</v>
      </c>
      <c r="H319" s="8" t="n">
        <f aca="false">SUMIFS('Source'!$E:$E,'Source'!$A:$A,"101 - Factory customers",'Source'!$B:$B,$A319)</f>
        <v>121.83</v>
      </c>
      <c r="I319" s="8" t="n">
        <f aca="false">SUMIFS('Source'!$G:$G,'Source'!$A:$A,"101 - Factory customers",'Source'!$B:$B,$A319)</f>
        <v>0</v>
      </c>
      <c r="J319" s="8" t="n">
        <f aca="false">I319*$J$5</f>
        <v>0</v>
      </c>
      <c r="K319" s="8" t="n">
        <f aca="false">J319-H319</f>
        <v>-121.83</v>
      </c>
      <c r="L319" s="9" t="n">
        <f aca="false">IF(AND(H319=0,J319=0),0,IF(H319=0,"New",(J319-H319)/H319))</f>
        <v>-1</v>
      </c>
      <c r="M319" s="7" t="str">
        <f aca="false">IF(AND(OR(C319&lt;&gt;0,H319&lt;&gt;0),D319=0,I319=0),"DROP",IF(AND(OR(D319&lt;&gt;0,I319&lt;&gt;0),C319=0,H319=0),"NEW",""))</f>
        <v>DROP</v>
      </c>
    </row>
    <row r="320" customFormat="false" ht="15" hidden="false" customHeight="false" outlineLevel="0" collapsed="false">
      <c r="A320" s="7" t="s">
        <v>219</v>
      </c>
      <c r="B320" s="7" t="str">
        <f aca="false">IFERROR(INDEX('Source'!$C:$C,MATCH($A320,'Source'!$B:$B,0)),"")</f>
        <v>שרוול לגבס ארוך יד</v>
      </c>
      <c r="C320" s="8" t="n">
        <f aca="false">SUMIFS('Source'!$D:$D,'Source'!$A:$A,"101 - Factory customers",'Source'!$B:$B,$A320)</f>
        <v>5</v>
      </c>
      <c r="D320" s="8" t="n">
        <f aca="false">SUMIFS('Source'!$F:$F,'Source'!$A:$A,"101 - Factory customers",'Source'!$B:$B,$A320)</f>
        <v>9</v>
      </c>
      <c r="E320" s="8" t="n">
        <f aca="false">D320*$J$5</f>
        <v>11.3684210526316</v>
      </c>
      <c r="F320" s="8" t="n">
        <f aca="false">E320-C320</f>
        <v>6.36842105263158</v>
      </c>
      <c r="G320" s="9" t="n">
        <f aca="false">IF(AND(C320=0,E320=0),0,IF(C320=0,"New",(E320-C320)/C320))</f>
        <v>1.27368421052632</v>
      </c>
      <c r="H320" s="8" t="n">
        <f aca="false">SUMIFS('Source'!$E:$E,'Source'!$A:$A,"101 - Factory customers",'Source'!$B:$B,$A320)</f>
        <v>206.61</v>
      </c>
      <c r="I320" s="8" t="n">
        <f aca="false">SUMIFS('Source'!$G:$G,'Source'!$A:$A,"101 - Factory customers",'Source'!$B:$B,$A320)</f>
        <v>327.42</v>
      </c>
      <c r="J320" s="8" t="n">
        <f aca="false">I320*$J$5</f>
        <v>413.583157894737</v>
      </c>
      <c r="K320" s="8" t="n">
        <f aca="false">J320-H320</f>
        <v>206.973157894737</v>
      </c>
      <c r="L320" s="9" t="n">
        <f aca="false">IF(AND(H320=0,J320=0),0,IF(H320=0,"New",(J320-H320)/H320))</f>
        <v>1.00175769756903</v>
      </c>
      <c r="M320" s="7" t="str">
        <f aca="false">IF(AND(OR(C320&lt;&gt;0,H320&lt;&gt;0),D320=0,I320=0),"DROP",IF(AND(OR(D320&lt;&gt;0,I320&lt;&gt;0),C320=0,H320=0),"NEW",""))</f>
        <v/>
      </c>
    </row>
    <row r="321" customFormat="false" ht="15" hidden="false" customHeight="false" outlineLevel="0" collapsed="false">
      <c r="A321" s="7" t="s">
        <v>896</v>
      </c>
      <c r="B321" s="7" t="str">
        <f aca="false">IFERROR(INDEX('Source'!$C:$C,MATCH($A321,'Source'!$B:$B,0)),"")</f>
        <v>מגן ירך לאחר ניתוח</v>
      </c>
      <c r="C321" s="8" t="n">
        <f aca="false">SUMIFS('Source'!$D:$D,'Source'!$A:$A,"101 - Factory customers",'Source'!$B:$B,$A321)</f>
        <v>1</v>
      </c>
      <c r="D321" s="8" t="n">
        <f aca="false">SUMIFS('Source'!$F:$F,'Source'!$A:$A,"101 - Factory customers",'Source'!$B:$B,$A321)</f>
        <v>0</v>
      </c>
      <c r="E321" s="8" t="n">
        <f aca="false">D321*$J$5</f>
        <v>0</v>
      </c>
      <c r="F321" s="8" t="n">
        <f aca="false">E321-C321</f>
        <v>-1</v>
      </c>
      <c r="G321" s="9" t="n">
        <f aca="false">IF(AND(C321=0,E321=0),0,IF(C321=0,"New",(E321-C321)/C321))</f>
        <v>-1</v>
      </c>
      <c r="H321" s="8" t="n">
        <f aca="false">SUMIFS('Source'!$E:$E,'Source'!$A:$A,"101 - Factory customers",'Source'!$B:$B,$A321)</f>
        <v>120.72</v>
      </c>
      <c r="I321" s="8" t="n">
        <f aca="false">SUMIFS('Source'!$G:$G,'Source'!$A:$A,"101 - Factory customers",'Source'!$B:$B,$A321)</f>
        <v>0</v>
      </c>
      <c r="J321" s="8" t="n">
        <f aca="false">I321*$J$5</f>
        <v>0</v>
      </c>
      <c r="K321" s="8" t="n">
        <f aca="false">J321-H321</f>
        <v>-120.72</v>
      </c>
      <c r="L321" s="9" t="n">
        <f aca="false">IF(AND(H321=0,J321=0),0,IF(H321=0,"New",(J321-H321)/H321))</f>
        <v>-1</v>
      </c>
      <c r="M321" s="7" t="str">
        <f aca="false">IF(AND(OR(C321&lt;&gt;0,H321&lt;&gt;0),D321=0,I321=0),"DROP",IF(AND(OR(D321&lt;&gt;0,I321&lt;&gt;0),C321=0,H321=0),"NEW",""))</f>
        <v>DROP</v>
      </c>
    </row>
    <row r="322" customFormat="false" ht="15" hidden="false" customHeight="false" outlineLevel="0" collapsed="false">
      <c r="A322" s="7" t="s">
        <v>300</v>
      </c>
      <c r="B322" s="7" t="str">
        <f aca="false">IFERROR(INDEX('Source'!$C:$C,MATCH($A322,'Source'!$B:$B,0)),"")</f>
        <v>ח.בטן 25 ס'מ</v>
      </c>
      <c r="C322" s="8" t="n">
        <f aca="false">SUMIFS('Source'!$D:$D,'Source'!$A:$A,"101 - Factory customers",'Source'!$B:$B,$A322)</f>
        <v>1</v>
      </c>
      <c r="D322" s="8" t="n">
        <f aca="false">SUMIFS('Source'!$F:$F,'Source'!$A:$A,"101 - Factory customers",'Source'!$B:$B,$A322)</f>
        <v>1</v>
      </c>
      <c r="E322" s="8" t="n">
        <f aca="false">D322*$J$5</f>
        <v>1.26315789473684</v>
      </c>
      <c r="F322" s="8" t="n">
        <f aca="false">E322-C322</f>
        <v>0.263157894736842</v>
      </c>
      <c r="G322" s="9" t="n">
        <f aca="false">IF(AND(C322=0,E322=0),0,IF(C322=0,"New",(E322-C322)/C322))</f>
        <v>0.263157894736842</v>
      </c>
      <c r="H322" s="8" t="n">
        <f aca="false">SUMIFS('Source'!$E:$E,'Source'!$A:$A,"101 - Factory customers",'Source'!$B:$B,$A322)</f>
        <v>220.21</v>
      </c>
      <c r="I322" s="8" t="n">
        <f aca="false">SUMIFS('Source'!$G:$G,'Source'!$A:$A,"101 - Factory customers",'Source'!$B:$B,$A322)</f>
        <v>99.53</v>
      </c>
      <c r="J322" s="8" t="n">
        <f aca="false">I322*$J$5</f>
        <v>125.722105263158</v>
      </c>
      <c r="K322" s="8" t="n">
        <f aca="false">J322-H322</f>
        <v>-94.4878947368421</v>
      </c>
      <c r="L322" s="9" t="n">
        <f aca="false">IF(AND(H322=0,J322=0),0,IF(H322=0,"New",(J322-H322)/H322))</f>
        <v>-0.429080853443722</v>
      </c>
      <c r="M322" s="7" t="str">
        <f aca="false">IF(AND(OR(C322&lt;&gt;0,H322&lt;&gt;0),D322=0,I322=0),"DROP",IF(AND(OR(D322&lt;&gt;0,I322&lt;&gt;0),C322=0,H322=0),"NEW",""))</f>
        <v/>
      </c>
    </row>
    <row r="323" customFormat="false" ht="15" hidden="false" customHeight="false" outlineLevel="0" collapsed="false">
      <c r="A323" s="7" t="s">
        <v>767</v>
      </c>
      <c r="B323" s="7" t="str">
        <f aca="false">IFERROR(INDEX('Source'!$C:$C,MATCH($A323,'Source'!$B:$B,0)),"")</f>
        <v>חגורת צלעות לגבר</v>
      </c>
      <c r="C323" s="8" t="n">
        <f aca="false">SUMIFS('Source'!$D:$D,'Source'!$A:$A,"101 - Factory customers",'Source'!$B:$B,$A323)</f>
        <v>1</v>
      </c>
      <c r="D323" s="8" t="n">
        <f aca="false">SUMIFS('Source'!$F:$F,'Source'!$A:$A,"101 - Factory customers",'Source'!$B:$B,$A323)</f>
        <v>0</v>
      </c>
      <c r="E323" s="8" t="n">
        <f aca="false">D323*$J$5</f>
        <v>0</v>
      </c>
      <c r="F323" s="8" t="n">
        <f aca="false">E323-C323</f>
        <v>-1</v>
      </c>
      <c r="G323" s="9" t="n">
        <f aca="false">IF(AND(C323=0,E323=0),0,IF(C323=0,"New",(E323-C323)/C323))</f>
        <v>-1</v>
      </c>
      <c r="H323" s="8" t="n">
        <f aca="false">SUMIFS('Source'!$E:$E,'Source'!$A:$A,"101 - Factory customers",'Source'!$B:$B,$A323)</f>
        <v>119.87</v>
      </c>
      <c r="I323" s="8" t="n">
        <f aca="false">SUMIFS('Source'!$G:$G,'Source'!$A:$A,"101 - Factory customers",'Source'!$B:$B,$A323)</f>
        <v>0</v>
      </c>
      <c r="J323" s="8" t="n">
        <f aca="false">I323*$J$5</f>
        <v>0</v>
      </c>
      <c r="K323" s="8" t="n">
        <f aca="false">J323-H323</f>
        <v>-119.87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839</v>
      </c>
      <c r="B324" s="7" t="str">
        <f aca="false">IFERROR(INDEX('Source'!$C:$C,MATCH($A324,'Source'!$B:$B,0)),"")</f>
        <v>מגן יד</v>
      </c>
      <c r="C324" s="8" t="n">
        <f aca="false">SUMIFS('Source'!$D:$D,'Source'!$A:$A,"101 - Factory customers",'Source'!$B:$B,$A324)</f>
        <v>0</v>
      </c>
      <c r="D324" s="8" t="n">
        <f aca="false">SUMIFS('Source'!$F:$F,'Source'!$A:$A,"101 - Factory customers",'Source'!$B:$B,$A324)</f>
        <v>3</v>
      </c>
      <c r="E324" s="8" t="n">
        <f aca="false">D324*$J$5</f>
        <v>3.78947368421053</v>
      </c>
      <c r="F324" s="8" t="n">
        <f aca="false">E324-C324</f>
        <v>3.78947368421053</v>
      </c>
      <c r="G324" s="9" t="str">
        <f aca="false">IF(AND(C324=0,E324=0),0,IF(C324=0,"New",(E324-C324)/C324))</f>
        <v>New</v>
      </c>
      <c r="H324" s="8" t="n">
        <f aca="false">SUMIFS('Source'!$E:$E,'Source'!$A:$A,"101 - Factory customers",'Source'!$B:$B,$A324)</f>
        <v>0</v>
      </c>
      <c r="I324" s="8" t="n">
        <f aca="false">SUMIFS('Source'!$G:$G,'Source'!$A:$A,"101 - Factory customers",'Source'!$B:$B,$A324)</f>
        <v>119.39</v>
      </c>
      <c r="J324" s="8" t="n">
        <f aca="false">I324*$J$5</f>
        <v>150.808421052632</v>
      </c>
      <c r="K324" s="8" t="n">
        <f aca="false">J324-H324</f>
        <v>150.808421052632</v>
      </c>
      <c r="L324" s="9" t="str">
        <f aca="false">IF(AND(H324=0,J324=0),0,IF(H324=0,"New",(J324-H324)/H324))</f>
        <v>New</v>
      </c>
      <c r="M324" s="7" t="str">
        <f aca="false">IF(AND(OR(C324&lt;&gt;0,H324&lt;&gt;0),D324=0,I324=0),"DROP",IF(AND(OR(D324&lt;&gt;0,I324&lt;&gt;0),C324=0,H324=0),"NEW",""))</f>
        <v>NEW</v>
      </c>
    </row>
    <row r="325" customFormat="false" ht="15" hidden="false" customHeight="false" outlineLevel="0" collapsed="false">
      <c r="A325" s="7" t="s">
        <v>347</v>
      </c>
      <c r="B325" s="7" t="str">
        <f aca="false">IFERROR(INDEX('Source'!$C:$C,MATCH($A325,'Source'!$B:$B,0)),"")</f>
        <v>מדרס מטטרזלי</v>
      </c>
      <c r="C325" s="8" t="n">
        <f aca="false">SUMIFS('Source'!$D:$D,'Source'!$A:$A,"101 - Factory customers",'Source'!$B:$B,$A325)</f>
        <v>12</v>
      </c>
      <c r="D325" s="8" t="n">
        <f aca="false">SUMIFS('Source'!$F:$F,'Source'!$A:$A,"101 - Factory customers",'Source'!$B:$B,$A325)</f>
        <v>7</v>
      </c>
      <c r="E325" s="8" t="n">
        <f aca="false">D325*$J$5</f>
        <v>8.84210526315789</v>
      </c>
      <c r="F325" s="8" t="n">
        <f aca="false">E325-C325</f>
        <v>-3.15789473684211</v>
      </c>
      <c r="G325" s="9" t="n">
        <f aca="false">IF(AND(C325=0,E325=0),0,IF(C325=0,"New",(E325-C325)/C325))</f>
        <v>-0.263157894736842</v>
      </c>
      <c r="H325" s="8" t="n">
        <f aca="false">SUMIFS('Source'!$E:$E,'Source'!$A:$A,"101 - Factory customers",'Source'!$B:$B,$A325)</f>
        <v>286.31</v>
      </c>
      <c r="I325" s="8" t="n">
        <f aca="false">SUMIFS('Source'!$G:$G,'Source'!$A:$A,"101 - Factory customers",'Source'!$B:$B,$A325)</f>
        <v>167</v>
      </c>
      <c r="J325" s="8" t="n">
        <f aca="false">I325*$J$5</f>
        <v>210.947368421053</v>
      </c>
      <c r="K325" s="8" t="n">
        <f aca="false">J325-H325</f>
        <v>-75.3626315789474</v>
      </c>
      <c r="L325" s="9" t="n">
        <f aca="false">IF(AND(H325=0,J325=0),0,IF(H325=0,"New",(J325-H325)/H325))</f>
        <v>-0.263220396000654</v>
      </c>
      <c r="M325" s="7" t="str">
        <f aca="false">IF(AND(OR(C325&lt;&gt;0,H325&lt;&gt;0),D325=0,I325=0),"DROP",IF(AND(OR(D325&lt;&gt;0,I325&lt;&gt;0),C325=0,H325=0),"NEW",""))</f>
        <v/>
      </c>
    </row>
    <row r="326" customFormat="false" ht="15" hidden="false" customHeight="false" outlineLevel="0" collapsed="false">
      <c r="A326" s="7" t="s">
        <v>98</v>
      </c>
      <c r="B326" s="7" t="str">
        <f aca="false">IFERROR(INDEX('Source'!$C:$C,MATCH($A326,'Source'!$B:$B,0)),"")</f>
        <v>חגורת גב אפורה</v>
      </c>
      <c r="C326" s="8" t="n">
        <f aca="false">SUMIFS('Source'!$D:$D,'Source'!$A:$A,"101 - Factory customers",'Source'!$B:$B,$A326)</f>
        <v>2</v>
      </c>
      <c r="D326" s="8" t="n">
        <f aca="false">SUMIFS('Source'!$F:$F,'Source'!$A:$A,"101 - Factory customers",'Source'!$B:$B,$A326)</f>
        <v>4</v>
      </c>
      <c r="E326" s="8" t="n">
        <f aca="false">D326*$J$5</f>
        <v>5.05263157894737</v>
      </c>
      <c r="F326" s="8" t="n">
        <f aca="false">E326-C326</f>
        <v>3.05263157894737</v>
      </c>
      <c r="G326" s="9" t="n">
        <f aca="false">IF(AND(C326=0,E326=0),0,IF(C326=0,"New",(E326-C326)/C326))</f>
        <v>1.52631578947368</v>
      </c>
      <c r="H326" s="8" t="n">
        <f aca="false">SUMIFS('Source'!$E:$E,'Source'!$A:$A,"101 - Factory customers",'Source'!$B:$B,$A326)</f>
        <v>234.26</v>
      </c>
      <c r="I326" s="8" t="n">
        <f aca="false">SUMIFS('Source'!$G:$G,'Source'!$A:$A,"101 - Factory customers",'Source'!$B:$B,$A326)</f>
        <v>351.41</v>
      </c>
      <c r="J326" s="8" t="n">
        <f aca="false">I326*$J$5</f>
        <v>443.886315789474</v>
      </c>
      <c r="K326" s="8" t="n">
        <f aca="false">J326-H326</f>
        <v>209.626315789474</v>
      </c>
      <c r="L326" s="9" t="n">
        <f aca="false">IF(AND(H326=0,J326=0),0,IF(H326=0,"New",(J326-H326)/H326))</f>
        <v>0.894844684493613</v>
      </c>
      <c r="M326" s="7" t="str">
        <f aca="false">IF(AND(OR(C326&lt;&gt;0,H326&lt;&gt;0),D326=0,I326=0),"DROP",IF(AND(OR(D326&lt;&gt;0,I326&lt;&gt;0),C326=0,H326=0),"NEW",""))</f>
        <v/>
      </c>
    </row>
    <row r="327" customFormat="false" ht="15" hidden="false" customHeight="false" outlineLevel="0" collapsed="false">
      <c r="A327" s="7" t="s">
        <v>543</v>
      </c>
      <c r="B327" s="7" t="str">
        <f aca="false">IFERROR(INDEX('Source'!$C:$C,MATCH($A327,'Source'!$B:$B,0)),"")</f>
        <v>חגורה לשבר טבור</v>
      </c>
      <c r="C327" s="8" t="n">
        <f aca="false">SUMIFS('Source'!$D:$D,'Source'!$A:$A,"101 - Factory customers",'Source'!$B:$B,$A327)</f>
        <v>0</v>
      </c>
      <c r="D327" s="8" t="n">
        <f aca="false">SUMIFS('Source'!$F:$F,'Source'!$A:$A,"101 - Factory customers",'Source'!$B:$B,$A327)</f>
        <v>1</v>
      </c>
      <c r="E327" s="8" t="n">
        <f aca="false">D327*$J$5</f>
        <v>1.26315789473684</v>
      </c>
      <c r="F327" s="8" t="n">
        <f aca="false">E327-C327</f>
        <v>1.26315789473684</v>
      </c>
      <c r="G327" s="9" t="str">
        <f aca="false">IF(AND(C327=0,E327=0),0,IF(C327=0,"New",(E327-C327)/C327))</f>
        <v>New</v>
      </c>
      <c r="H327" s="8" t="n">
        <f aca="false">SUMIFS('Source'!$E:$E,'Source'!$A:$A,"101 - Factory customers",'Source'!$B:$B,$A327)</f>
        <v>0</v>
      </c>
      <c r="I327" s="8" t="n">
        <f aca="false">SUMIFS('Source'!$G:$G,'Source'!$A:$A,"101 - Factory customers",'Source'!$B:$B,$A327)</f>
        <v>115</v>
      </c>
      <c r="J327" s="8" t="n">
        <f aca="false">I327*$J$5</f>
        <v>145.263157894737</v>
      </c>
      <c r="K327" s="8" t="n">
        <f aca="false">J327-H327</f>
        <v>145.263157894737</v>
      </c>
      <c r="L327" s="9" t="str">
        <f aca="false">IF(AND(H327=0,J327=0),0,IF(H327=0,"New",(J327-H327)/H327))</f>
        <v>New</v>
      </c>
      <c r="M327" s="7" t="str">
        <f aca="false">IF(AND(OR(C327&lt;&gt;0,H327&lt;&gt;0),D327=0,I327=0),"DROP",IF(AND(OR(D327&lt;&gt;0,I327&lt;&gt;0),C327=0,H327=0),"NEW",""))</f>
        <v>NEW</v>
      </c>
    </row>
    <row r="328" customFormat="false" ht="15" hidden="false" customHeight="false" outlineLevel="0" collapsed="false">
      <c r="A328" s="7" t="s">
        <v>487</v>
      </c>
      <c r="B328" s="7" t="str">
        <f aca="false">IFERROR(INDEX('Source'!$C:$C,MATCH($A328,'Source'!$B:$B,0)),"")</f>
        <v>מגן ברך מחמם</v>
      </c>
      <c r="C328" s="8" t="n">
        <f aca="false">SUMIFS('Source'!$D:$D,'Source'!$A:$A,"101 - Factory customers",'Source'!$B:$B,$A328)</f>
        <v>2</v>
      </c>
      <c r="D328" s="8" t="n">
        <f aca="false">SUMIFS('Source'!$F:$F,'Source'!$A:$A,"101 - Factory customers",'Source'!$B:$B,$A328)</f>
        <v>0</v>
      </c>
      <c r="E328" s="8" t="n">
        <f aca="false">D328*$J$5</f>
        <v>0</v>
      </c>
      <c r="F328" s="8" t="n">
        <f aca="false">E328-C328</f>
        <v>-2</v>
      </c>
      <c r="G328" s="9" t="n">
        <f aca="false">IF(AND(C328=0,E328=0),0,IF(C328=0,"New",(E328-C328)/C328))</f>
        <v>-1</v>
      </c>
      <c r="H328" s="8" t="n">
        <f aca="false">SUMIFS('Source'!$E:$E,'Source'!$A:$A,"101 - Factory customers",'Source'!$B:$B,$A328)</f>
        <v>113.34</v>
      </c>
      <c r="I328" s="8" t="n">
        <f aca="false">SUMIFS('Source'!$G:$G,'Source'!$A:$A,"101 - Factory customers",'Source'!$B:$B,$A328)</f>
        <v>0</v>
      </c>
      <c r="J328" s="8" t="n">
        <f aca="false">I328*$J$5</f>
        <v>0</v>
      </c>
      <c r="K328" s="8" t="n">
        <f aca="false">J328-H328</f>
        <v>-113.34</v>
      </c>
      <c r="L328" s="9" t="n">
        <f aca="false">IF(AND(H328=0,J328=0),0,IF(H328=0,"New",(J328-H328)/H328))</f>
        <v>-1</v>
      </c>
      <c r="M328" s="7" t="str">
        <f aca="false">IF(AND(OR(C328&lt;&gt;0,H328&lt;&gt;0),D328=0,I328=0),"DROP",IF(AND(OR(D328&lt;&gt;0,I328&lt;&gt;0),C328=0,H328=0),"NEW",""))</f>
        <v>DROP</v>
      </c>
    </row>
    <row r="329" customFormat="false" ht="15" hidden="false" customHeight="false" outlineLevel="0" collapsed="false">
      <c r="A329" s="7" t="s">
        <v>216</v>
      </c>
      <c r="B329" s="7" t="str">
        <f aca="false">IFERROR(INDEX('Source'!$C:$C,MATCH($A329,'Source'!$B:$B,0)),"")</f>
        <v>מגן ברך ארוך</v>
      </c>
      <c r="C329" s="8" t="n">
        <f aca="false">SUMIFS('Source'!$D:$D,'Source'!$A:$A,"101 - Factory customers",'Source'!$B:$B,$A329)</f>
        <v>0</v>
      </c>
      <c r="D329" s="8" t="n">
        <f aca="false">SUMIFS('Source'!$F:$F,'Source'!$A:$A,"101 - Factory customers",'Source'!$B:$B,$A329)</f>
        <v>3</v>
      </c>
      <c r="E329" s="8" t="n">
        <f aca="false">D329*$J$5</f>
        <v>3.78947368421053</v>
      </c>
      <c r="F329" s="8" t="n">
        <f aca="false">E329-C329</f>
        <v>3.78947368421053</v>
      </c>
      <c r="G329" s="9" t="str">
        <f aca="false">IF(AND(C329=0,E329=0),0,IF(C329=0,"New",(E329-C329)/C329))</f>
        <v>New</v>
      </c>
      <c r="H329" s="8" t="n">
        <f aca="false">SUMIFS('Source'!$E:$E,'Source'!$A:$A,"101 - Factory customers",'Source'!$B:$B,$A329)</f>
        <v>0</v>
      </c>
      <c r="I329" s="8" t="n">
        <f aca="false">SUMIFS('Source'!$G:$G,'Source'!$A:$A,"101 - Factory customers",'Source'!$B:$B,$A329)</f>
        <v>112.36</v>
      </c>
      <c r="J329" s="8" t="n">
        <f aca="false">I329*$J$5</f>
        <v>141.928421052632</v>
      </c>
      <c r="K329" s="8" t="n">
        <f aca="false">J329-H329</f>
        <v>141.928421052632</v>
      </c>
      <c r="L329" s="9" t="str">
        <f aca="false">IF(AND(H329=0,J329=0),0,IF(H329=0,"New",(J329-H329)/H329))</f>
        <v>New</v>
      </c>
      <c r="M329" s="7" t="str">
        <f aca="false">IF(AND(OR(C329&lt;&gt;0,H329&lt;&gt;0),D329=0,I329=0),"DROP",IF(AND(OR(D329&lt;&gt;0,I329&lt;&gt;0),C329=0,H329=0),"NEW",""))</f>
        <v>NEW</v>
      </c>
    </row>
    <row r="330" customFormat="false" ht="15" hidden="false" customHeight="false" outlineLevel="0" collapsed="false">
      <c r="A330" s="7" t="s">
        <v>154</v>
      </c>
      <c r="B330" s="7" t="str">
        <f aca="false">IFERROR(INDEX('Source'!$C:$C,MATCH($A330,'Source'!$B:$B,0)),"")</f>
        <v>מגן ברך ארוך</v>
      </c>
      <c r="C330" s="8" t="n">
        <f aca="false">SUMIFS('Source'!$D:$D,'Source'!$A:$A,"101 - Factory customers",'Source'!$B:$B,$A330)</f>
        <v>0</v>
      </c>
      <c r="D330" s="8" t="n">
        <f aca="false">SUMIFS('Source'!$F:$F,'Source'!$A:$A,"101 - Factory customers",'Source'!$B:$B,$A330)</f>
        <v>3</v>
      </c>
      <c r="E330" s="8" t="n">
        <f aca="false">D330*$J$5</f>
        <v>3.78947368421053</v>
      </c>
      <c r="F330" s="8" t="n">
        <f aca="false">E330-C330</f>
        <v>3.78947368421053</v>
      </c>
      <c r="G330" s="9" t="str">
        <f aca="false">IF(AND(C330=0,E330=0),0,IF(C330=0,"New",(E330-C330)/C330))</f>
        <v>New</v>
      </c>
      <c r="H330" s="8" t="n">
        <f aca="false">SUMIFS('Source'!$E:$E,'Source'!$A:$A,"101 - Factory customers",'Source'!$B:$B,$A330)</f>
        <v>0</v>
      </c>
      <c r="I330" s="8" t="n">
        <f aca="false">SUMIFS('Source'!$G:$G,'Source'!$A:$A,"101 - Factory customers",'Source'!$B:$B,$A330)</f>
        <v>112.36</v>
      </c>
      <c r="J330" s="8" t="n">
        <f aca="false">I330*$J$5</f>
        <v>141.928421052632</v>
      </c>
      <c r="K330" s="8" t="n">
        <f aca="false">J330-H330</f>
        <v>141.928421052632</v>
      </c>
      <c r="L330" s="9" t="str">
        <f aca="false">IF(AND(H330=0,J330=0),0,IF(H330=0,"New",(J330-H330)/H330))</f>
        <v>New</v>
      </c>
      <c r="M330" s="7" t="str">
        <f aca="false">IF(AND(OR(C330&lt;&gt;0,H330&lt;&gt;0),D330=0,I330=0),"DROP",IF(AND(OR(D330&lt;&gt;0,I330&lt;&gt;0),C330=0,H330=0),"NEW",""))</f>
        <v>NEW</v>
      </c>
    </row>
    <row r="331" customFormat="false" ht="15" hidden="false" customHeight="false" outlineLevel="0" collapsed="false">
      <c r="A331" s="7" t="s">
        <v>897</v>
      </c>
      <c r="B331" s="7" t="str">
        <f aca="false">IFERROR(INDEX('Source'!$C:$C,MATCH($A331,'Source'!$B:$B,0)),"")</f>
        <v>חגורת אגן  צר מנאופרן</v>
      </c>
      <c r="C331" s="8" t="n">
        <f aca="false">SUMIFS('Source'!$D:$D,'Source'!$A:$A,"101 - Factory customers",'Source'!$B:$B,$A331)</f>
        <v>1</v>
      </c>
      <c r="D331" s="8" t="n">
        <f aca="false">SUMIFS('Source'!$F:$F,'Source'!$A:$A,"101 - Factory customers",'Source'!$B:$B,$A331)</f>
        <v>2</v>
      </c>
      <c r="E331" s="8" t="n">
        <f aca="false">D331*$J$5</f>
        <v>2.52631578947368</v>
      </c>
      <c r="F331" s="8" t="n">
        <f aca="false">E331-C331</f>
        <v>1.52631578947368</v>
      </c>
      <c r="G331" s="9" t="n">
        <f aca="false">IF(AND(C331=0,E331=0),0,IF(C331=0,"New",(E331-C331)/C331))</f>
        <v>1.52631578947368</v>
      </c>
      <c r="H331" s="8" t="n">
        <f aca="false">SUMIFS('Source'!$E:$E,'Source'!$A:$A,"101 - Factory customers",'Source'!$B:$B,$A331)</f>
        <v>111.04</v>
      </c>
      <c r="I331" s="8" t="n">
        <f aca="false">SUMIFS('Source'!$G:$G,'Source'!$A:$A,"101 - Factory customers",'Source'!$B:$B,$A331)</f>
        <v>222.08</v>
      </c>
      <c r="J331" s="8" t="n">
        <f aca="false">I331*$J$5</f>
        <v>280.522105263158</v>
      </c>
      <c r="K331" s="8" t="n">
        <f aca="false">J331-H331</f>
        <v>169.482105263158</v>
      </c>
      <c r="L331" s="9" t="n">
        <f aca="false">IF(AND(H331=0,J331=0),0,IF(H331=0,"New",(J331-H331)/H331))</f>
        <v>1.52631578947368</v>
      </c>
      <c r="M331" s="7" t="str">
        <f aca="false">IF(AND(OR(C331&lt;&gt;0,H331&lt;&gt;0),D331=0,I331=0),"DROP",IF(AND(OR(D331&lt;&gt;0,I331&lt;&gt;0),C331=0,H331=0),"NEW",""))</f>
        <v/>
      </c>
    </row>
    <row r="332" customFormat="false" ht="15" hidden="false" customHeight="false" outlineLevel="0" collapsed="false">
      <c r="A332" s="7" t="s">
        <v>797</v>
      </c>
      <c r="B332" s="7" t="str">
        <f aca="false">IFERROR(INDEX('Source'!$C:$C,MATCH($A332,'Source'!$B:$B,0)),"")</f>
        <v>חגורת אגן  צר מנאופרן</v>
      </c>
      <c r="C332" s="8" t="n">
        <f aca="false">SUMIFS('Source'!$D:$D,'Source'!$A:$A,"101 - Factory customers",'Source'!$B:$B,$A332)</f>
        <v>0</v>
      </c>
      <c r="D332" s="8" t="n">
        <f aca="false">SUMIFS('Source'!$F:$F,'Source'!$A:$A,"101 - Factory customers",'Source'!$B:$B,$A332)</f>
        <v>1</v>
      </c>
      <c r="E332" s="8" t="n">
        <f aca="false">D332*$J$5</f>
        <v>1.26315789473684</v>
      </c>
      <c r="F332" s="8" t="n">
        <f aca="false">E332-C332</f>
        <v>1.26315789473684</v>
      </c>
      <c r="G332" s="9" t="str">
        <f aca="false">IF(AND(C332=0,E332=0),0,IF(C332=0,"New",(E332-C332)/C332))</f>
        <v>New</v>
      </c>
      <c r="H332" s="8" t="n">
        <f aca="false">SUMIFS('Source'!$E:$E,'Source'!$A:$A,"101 - Factory customers",'Source'!$B:$B,$A332)</f>
        <v>0</v>
      </c>
      <c r="I332" s="8" t="n">
        <f aca="false">SUMIFS('Source'!$G:$G,'Source'!$A:$A,"101 - Factory customers",'Source'!$B:$B,$A332)</f>
        <v>111.04</v>
      </c>
      <c r="J332" s="8" t="n">
        <f aca="false">I332*$J$5</f>
        <v>140.261052631579</v>
      </c>
      <c r="K332" s="8" t="n">
        <f aca="false">J332-H332</f>
        <v>140.261052631579</v>
      </c>
      <c r="L332" s="9" t="str">
        <f aca="false">IF(AND(H332=0,J332=0),0,IF(H332=0,"New",(J332-H332)/H332))</f>
        <v>New</v>
      </c>
      <c r="M332" s="7" t="str">
        <f aca="false">IF(AND(OR(C332&lt;&gt;0,H332&lt;&gt;0),D332=0,I332=0),"DROP",IF(AND(OR(D332&lt;&gt;0,I332&lt;&gt;0),C332=0,H332=0),"NEW",""))</f>
        <v>NEW</v>
      </c>
    </row>
    <row r="333" customFormat="false" ht="15" hidden="false" customHeight="false" outlineLevel="0" collapsed="false">
      <c r="A333" s="7" t="s">
        <v>898</v>
      </c>
      <c r="B333" s="7" t="str">
        <f aca="false">IFERROR(INDEX('Source'!$C:$C,MATCH($A333,'Source'!$B:$B,0)),"")</f>
        <v>חגורת אגן  צר מנאופרן</v>
      </c>
      <c r="C333" s="8" t="n">
        <f aca="false">SUMIFS('Source'!$D:$D,'Source'!$A:$A,"101 - Factory customers",'Source'!$B:$B,$A333)</f>
        <v>2</v>
      </c>
      <c r="D333" s="8" t="n">
        <f aca="false">SUMIFS('Source'!$F:$F,'Source'!$A:$A,"101 - Factory customers",'Source'!$B:$B,$A333)</f>
        <v>1</v>
      </c>
      <c r="E333" s="8" t="n">
        <f aca="false">D333*$J$5</f>
        <v>1.26315789473684</v>
      </c>
      <c r="F333" s="8" t="n">
        <f aca="false">E333-C333</f>
        <v>-0.736842105263158</v>
      </c>
      <c r="G333" s="9" t="n">
        <f aca="false">IF(AND(C333=0,E333=0),0,IF(C333=0,"New",(E333-C333)/C333))</f>
        <v>-0.368421052631579</v>
      </c>
      <c r="H333" s="8" t="n">
        <f aca="false">SUMIFS('Source'!$E:$E,'Source'!$A:$A,"101 - Factory customers",'Source'!$B:$B,$A333)</f>
        <v>222.08</v>
      </c>
      <c r="I333" s="8" t="n">
        <f aca="false">SUMIFS('Source'!$G:$G,'Source'!$A:$A,"101 - Factory customers",'Source'!$B:$B,$A333)</f>
        <v>111.04</v>
      </c>
      <c r="J333" s="8" t="n">
        <f aca="false">I333*$J$5</f>
        <v>140.261052631579</v>
      </c>
      <c r="K333" s="8" t="n">
        <f aca="false">J333-H333</f>
        <v>-81.8189473684211</v>
      </c>
      <c r="L333" s="9" t="n">
        <f aca="false">IF(AND(H333=0,J333=0),0,IF(H333=0,"New",(J333-H333)/H333))</f>
        <v>-0.368421052631579</v>
      </c>
      <c r="M333" s="7" t="str">
        <f aca="false">IF(AND(OR(C333&lt;&gt;0,H333&lt;&gt;0),D333=0,I333=0),"DROP",IF(AND(OR(D333&lt;&gt;0,I333&lt;&gt;0),C333=0,H333=0),"NEW",""))</f>
        <v/>
      </c>
    </row>
    <row r="334" customFormat="false" ht="15" hidden="false" customHeight="false" outlineLevel="0" collapsed="false">
      <c r="A334" s="7" t="s">
        <v>112</v>
      </c>
      <c r="B334" s="7" t="str">
        <f aca="false">IFERROR(INDEX('Source'!$C:$C,MATCH($A334,'Source'!$B:$B,0)),"")</f>
        <v>מגן ברך ארוך בז'</v>
      </c>
      <c r="C334" s="8" t="n">
        <f aca="false">SUMIFS('Source'!$D:$D,'Source'!$A:$A,"101 - Factory customers",'Source'!$B:$B,$A334)</f>
        <v>3</v>
      </c>
      <c r="D334" s="8" t="n">
        <f aca="false">SUMIFS('Source'!$F:$F,'Source'!$A:$A,"101 - Factory customers",'Source'!$B:$B,$A334)</f>
        <v>0</v>
      </c>
      <c r="E334" s="8" t="n">
        <f aca="false">D334*$J$5</f>
        <v>0</v>
      </c>
      <c r="F334" s="8" t="n">
        <f aca="false">E334-C334</f>
        <v>-3</v>
      </c>
      <c r="G334" s="9" t="n">
        <f aca="false">IF(AND(C334=0,E334=0),0,IF(C334=0,"New",(E334-C334)/C334))</f>
        <v>-1</v>
      </c>
      <c r="H334" s="8" t="n">
        <f aca="false">SUMIFS('Source'!$E:$E,'Source'!$A:$A,"101 - Factory customers",'Source'!$B:$B,$A334)</f>
        <v>110.82</v>
      </c>
      <c r="I334" s="8" t="n">
        <f aca="false">SUMIFS('Source'!$G:$G,'Source'!$A:$A,"101 - Factory customers",'Source'!$B:$B,$A334)</f>
        <v>0</v>
      </c>
      <c r="J334" s="8" t="n">
        <f aca="false">I334*$J$5</f>
        <v>0</v>
      </c>
      <c r="K334" s="8" t="n">
        <f aca="false">J334-H334</f>
        <v>-110.82</v>
      </c>
      <c r="L334" s="9" t="n">
        <f aca="false">IF(AND(H334=0,J334=0),0,IF(H334=0,"New",(J334-H334)/H334))</f>
        <v>-1</v>
      </c>
      <c r="M334" s="7" t="str">
        <f aca="false">IF(AND(OR(C334&lt;&gt;0,H334&lt;&gt;0),D334=0,I334=0),"DROP",IF(AND(OR(D334&lt;&gt;0,I334&lt;&gt;0),C334=0,H334=0),"NEW",""))</f>
        <v>DROP</v>
      </c>
    </row>
    <row r="335" customFormat="false" ht="15" hidden="false" customHeight="false" outlineLevel="0" collapsed="false">
      <c r="A335" s="7" t="s">
        <v>254</v>
      </c>
      <c r="B335" s="7" t="str">
        <f aca="false">IFERROR(INDEX('Source'!$C:$C,MATCH($A335,'Source'!$B:$B,0)),"")</f>
        <v>מגן ברך ארוך בז'</v>
      </c>
      <c r="C335" s="8" t="n">
        <f aca="false">SUMIFS('Source'!$D:$D,'Source'!$A:$A,"101 - Factory customers",'Source'!$B:$B,$A335)</f>
        <v>4</v>
      </c>
      <c r="D335" s="8" t="n">
        <f aca="false">SUMIFS('Source'!$F:$F,'Source'!$A:$A,"101 - Factory customers",'Source'!$B:$B,$A335)</f>
        <v>1</v>
      </c>
      <c r="E335" s="8" t="n">
        <f aca="false">D335*$J$5</f>
        <v>1.26315789473684</v>
      </c>
      <c r="F335" s="8" t="n">
        <f aca="false">E335-C335</f>
        <v>-2.73684210526316</v>
      </c>
      <c r="G335" s="9" t="n">
        <f aca="false">IF(AND(C335=0,E335=0),0,IF(C335=0,"New",(E335-C335)/C335))</f>
        <v>-0.68421052631579</v>
      </c>
      <c r="H335" s="8" t="n">
        <f aca="false">SUMIFS('Source'!$E:$E,'Source'!$A:$A,"101 - Factory customers",'Source'!$B:$B,$A335)</f>
        <v>148.24</v>
      </c>
      <c r="I335" s="8" t="n">
        <f aca="false">SUMIFS('Source'!$G:$G,'Source'!$A:$A,"101 - Factory customers",'Source'!$B:$B,$A335)</f>
        <v>37.46</v>
      </c>
      <c r="J335" s="8" t="n">
        <f aca="false">I335*$J$5</f>
        <v>47.3178947368421</v>
      </c>
      <c r="K335" s="8" t="n">
        <f aca="false">J335-H335</f>
        <v>-100.922105263158</v>
      </c>
      <c r="L335" s="9" t="n">
        <f aca="false">IF(AND(H335=0,J335=0),0,IF(H335=0,"New",(J335-H335)/H335))</f>
        <v>-0.680802113216122</v>
      </c>
      <c r="M335" s="7" t="str">
        <f aca="false">IF(AND(OR(C335&lt;&gt;0,H335&lt;&gt;0),D335=0,I335=0),"DROP",IF(AND(OR(D335&lt;&gt;0,I335&lt;&gt;0),C335=0,H335=0),"NEW",""))</f>
        <v/>
      </c>
    </row>
    <row r="336" customFormat="false" ht="15" hidden="false" customHeight="false" outlineLevel="0" collapsed="false">
      <c r="A336" s="7" t="s">
        <v>364</v>
      </c>
      <c r="B336" s="7" t="str">
        <f aca="false">IFERROR(INDEX('Source'!$C:$C,MATCH($A336,'Source'!$B:$B,0)),"")</f>
        <v>ח.בטן 25 ס'מ</v>
      </c>
      <c r="C336" s="8" t="n">
        <f aca="false">SUMIFS('Source'!$D:$D,'Source'!$A:$A,"101 - Factory customers",'Source'!$B:$B,$A336)</f>
        <v>0</v>
      </c>
      <c r="D336" s="8" t="n">
        <f aca="false">SUMIFS('Source'!$F:$F,'Source'!$A:$A,"101 - Factory customers",'Source'!$B:$B,$A336)</f>
        <v>1</v>
      </c>
      <c r="E336" s="8" t="n">
        <f aca="false">D336*$J$5</f>
        <v>1.26315789473684</v>
      </c>
      <c r="F336" s="8" t="n">
        <f aca="false">E336-C336</f>
        <v>1.26315789473684</v>
      </c>
      <c r="G336" s="9" t="str">
        <f aca="false">IF(AND(C336=0,E336=0),0,IF(C336=0,"New",(E336-C336)/C336))</f>
        <v>New</v>
      </c>
      <c r="H336" s="8" t="n">
        <f aca="false">SUMIFS('Source'!$E:$E,'Source'!$A:$A,"101 - Factory customers",'Source'!$B:$B,$A336)</f>
        <v>0</v>
      </c>
      <c r="I336" s="8" t="n">
        <f aca="false">SUMIFS('Source'!$G:$G,'Source'!$A:$A,"101 - Factory customers",'Source'!$B:$B,$A336)</f>
        <v>110.11</v>
      </c>
      <c r="J336" s="8" t="n">
        <f aca="false">I336*$J$5</f>
        <v>139.086315789474</v>
      </c>
      <c r="K336" s="8" t="n">
        <f aca="false">J336-H336</f>
        <v>139.086315789474</v>
      </c>
      <c r="L336" s="9" t="str">
        <f aca="false">IF(AND(H336=0,J336=0),0,IF(H336=0,"New",(J336-H336)/H336))</f>
        <v>New</v>
      </c>
      <c r="M336" s="7" t="str">
        <f aca="false">IF(AND(OR(C336&lt;&gt;0,H336&lt;&gt;0),D336=0,I336=0),"DROP",IF(AND(OR(D336&lt;&gt;0,I336&lt;&gt;0),C336=0,H336=0),"NEW",""))</f>
        <v>NEW</v>
      </c>
    </row>
    <row r="337" customFormat="false" ht="15" hidden="false" customHeight="false" outlineLevel="0" collapsed="false">
      <c r="A337" s="7" t="s">
        <v>482</v>
      </c>
      <c r="B337" s="7" t="str">
        <f aca="false">IFERROR(INDEX('Source'!$C:$C,MATCH($A337,'Source'!$B:$B,0)),"")</f>
        <v>ח.בטן 25 ס'מ</v>
      </c>
      <c r="C337" s="8" t="n">
        <f aca="false">SUMIFS('Source'!$D:$D,'Source'!$A:$A,"101 - Factory customers",'Source'!$B:$B,$A337)</f>
        <v>0</v>
      </c>
      <c r="D337" s="8" t="n">
        <f aca="false">SUMIFS('Source'!$F:$F,'Source'!$A:$A,"101 - Factory customers",'Source'!$B:$B,$A337)</f>
        <v>1</v>
      </c>
      <c r="E337" s="8" t="n">
        <f aca="false">D337*$J$5</f>
        <v>1.26315789473684</v>
      </c>
      <c r="F337" s="8" t="n">
        <f aca="false">E337-C337</f>
        <v>1.26315789473684</v>
      </c>
      <c r="G337" s="9" t="str">
        <f aca="false">IF(AND(C337=0,E337=0),0,IF(C337=0,"New",(E337-C337)/C337))</f>
        <v>New</v>
      </c>
      <c r="H337" s="8" t="n">
        <f aca="false">SUMIFS('Source'!$E:$E,'Source'!$A:$A,"101 - Factory customers",'Source'!$B:$B,$A337)</f>
        <v>0</v>
      </c>
      <c r="I337" s="8" t="n">
        <f aca="false">SUMIFS('Source'!$G:$G,'Source'!$A:$A,"101 - Factory customers",'Source'!$B:$B,$A337)</f>
        <v>110.11</v>
      </c>
      <c r="J337" s="8" t="n">
        <f aca="false">I337*$J$5</f>
        <v>139.086315789474</v>
      </c>
      <c r="K337" s="8" t="n">
        <f aca="false">J337-H337</f>
        <v>139.086315789474</v>
      </c>
      <c r="L337" s="9" t="str">
        <f aca="false">IF(AND(H337=0,J337=0),0,IF(H337=0,"New",(J337-H337)/H337))</f>
        <v>New</v>
      </c>
      <c r="M337" s="7" t="str">
        <f aca="false">IF(AND(OR(C337&lt;&gt;0,H337&lt;&gt;0),D337=0,I337=0),"DROP",IF(AND(OR(D337&lt;&gt;0,I337&lt;&gt;0),C337=0,H337=0),"NEW",""))</f>
        <v>NEW</v>
      </c>
    </row>
    <row r="338" customFormat="false" ht="15" hidden="false" customHeight="false" outlineLevel="0" collapsed="false">
      <c r="A338" s="7" t="s">
        <v>282</v>
      </c>
      <c r="B338" s="7" t="str">
        <f aca="false">IFERROR(INDEX('Source'!$C:$C,MATCH($A338,'Source'!$B:$B,0)),"")</f>
        <v>סט פלסטרים הידרוקולואידים 313</v>
      </c>
      <c r="C338" s="8" t="n">
        <f aca="false">SUMIFS('Source'!$D:$D,'Source'!$A:$A,"101 - Factory customers",'Source'!$B:$B,$A338)</f>
        <v>7</v>
      </c>
      <c r="D338" s="8" t="n">
        <f aca="false">SUMIFS('Source'!$F:$F,'Source'!$A:$A,"101 - Factory customers",'Source'!$B:$B,$A338)</f>
        <v>1</v>
      </c>
      <c r="E338" s="8" t="n">
        <f aca="false">D338*$J$5</f>
        <v>1.26315789473684</v>
      </c>
      <c r="F338" s="8" t="n">
        <f aca="false">E338-C338</f>
        <v>-5.73684210526316</v>
      </c>
      <c r="G338" s="9" t="n">
        <f aca="false">IF(AND(C338=0,E338=0),0,IF(C338=0,"New",(E338-C338)/C338))</f>
        <v>-0.819548872180451</v>
      </c>
      <c r="H338" s="8" t="n">
        <f aca="false">SUMIFS('Source'!$E:$E,'Source'!$A:$A,"101 - Factory customers",'Source'!$B:$B,$A338)</f>
        <v>133.6</v>
      </c>
      <c r="I338" s="8" t="n">
        <f aca="false">SUMIFS('Source'!$G:$G,'Source'!$A:$A,"101 - Factory customers",'Source'!$B:$B,$A338)</f>
        <v>23.86</v>
      </c>
      <c r="J338" s="8" t="n">
        <f aca="false">I338*$J$5</f>
        <v>30.1389473684211</v>
      </c>
      <c r="K338" s="8" t="n">
        <f aca="false">J338-H338</f>
        <v>-103.461052631579</v>
      </c>
      <c r="L338" s="9" t="n">
        <f aca="false">IF(AND(H338=0,J338=0),0,IF(H338=0,"New",(J338-H338)/H338))</f>
        <v>-0.774409076583675</v>
      </c>
      <c r="M338" s="7" t="str">
        <f aca="false">IF(AND(OR(C338&lt;&gt;0,H338&lt;&gt;0),D338=0,I338=0),"DROP",IF(AND(OR(D338&lt;&gt;0,I338&lt;&gt;0),C338=0,H338=0),"NEW",""))</f>
        <v/>
      </c>
    </row>
    <row r="339" customFormat="false" ht="15" hidden="false" customHeight="false" outlineLevel="0" collapsed="false">
      <c r="A339" s="7" t="s">
        <v>580</v>
      </c>
      <c r="B339" s="7" t="str">
        <f aca="false">IFERROR(INDEX('Source'!$C:$C,MATCH($A339,'Source'!$B:$B,0)),"")</f>
        <v>סד יד שמאל  שחור</v>
      </c>
      <c r="C339" s="8" t="n">
        <f aca="false">SUMIFS('Source'!$D:$D,'Source'!$A:$A,"101 - Factory customers",'Source'!$B:$B,$A339)</f>
        <v>1</v>
      </c>
      <c r="D339" s="8" t="n">
        <f aca="false">SUMIFS('Source'!$F:$F,'Source'!$A:$A,"101 - Factory customers",'Source'!$B:$B,$A339)</f>
        <v>0</v>
      </c>
      <c r="E339" s="8" t="n">
        <f aca="false">D339*$J$5</f>
        <v>0</v>
      </c>
      <c r="F339" s="8" t="n">
        <f aca="false">E339-C339</f>
        <v>-1</v>
      </c>
      <c r="G339" s="9" t="n">
        <f aca="false">IF(AND(C339=0,E339=0),0,IF(C339=0,"New",(E339-C339)/C339))</f>
        <v>-1</v>
      </c>
      <c r="H339" s="8" t="n">
        <f aca="false">SUMIFS('Source'!$E:$E,'Source'!$A:$A,"101 - Factory customers",'Source'!$B:$B,$A339)</f>
        <v>108.7</v>
      </c>
      <c r="I339" s="8" t="n">
        <f aca="false">SUMIFS('Source'!$G:$G,'Source'!$A:$A,"101 - Factory customers",'Source'!$B:$B,$A339)</f>
        <v>0</v>
      </c>
      <c r="J339" s="8" t="n">
        <f aca="false">I339*$J$5</f>
        <v>0</v>
      </c>
      <c r="K339" s="8" t="n">
        <f aca="false">J339-H339</f>
        <v>-108.7</v>
      </c>
      <c r="L339" s="9" t="n">
        <f aca="false">IF(AND(H339=0,J339=0),0,IF(H339=0,"New",(J339-H339)/H339))</f>
        <v>-1</v>
      </c>
      <c r="M339" s="7" t="str">
        <f aca="false">IF(AND(OR(C339&lt;&gt;0,H339&lt;&gt;0),D339=0,I339=0),"DROP",IF(AND(OR(D339&lt;&gt;0,I339&lt;&gt;0),C339=0,H339=0),"NEW",""))</f>
        <v>DROP</v>
      </c>
    </row>
    <row r="340" customFormat="false" ht="15" hidden="false" customHeight="false" outlineLevel="0" collapsed="false">
      <c r="A340" s="7" t="s">
        <v>624</v>
      </c>
      <c r="B340" s="7" t="str">
        <f aca="false">IFERROR(INDEX('Source'!$C:$C,MATCH($A340,'Source'!$B:$B,0)),"")</f>
        <v>מגן שוק רגיל</v>
      </c>
      <c r="C340" s="8" t="n">
        <f aca="false">SUMIFS('Source'!$D:$D,'Source'!$A:$A,"101 - Factory customers",'Source'!$B:$B,$A340)</f>
        <v>1</v>
      </c>
      <c r="D340" s="8" t="n">
        <f aca="false">SUMIFS('Source'!$F:$F,'Source'!$A:$A,"101 - Factory customers",'Source'!$B:$B,$A340)</f>
        <v>0</v>
      </c>
      <c r="E340" s="8" t="n">
        <f aca="false">D340*$J$5</f>
        <v>0</v>
      </c>
      <c r="F340" s="8" t="n">
        <f aca="false">E340-C340</f>
        <v>-1</v>
      </c>
      <c r="G340" s="9" t="n">
        <f aca="false">IF(AND(C340=0,E340=0),0,IF(C340=0,"New",(E340-C340)/C340))</f>
        <v>-1</v>
      </c>
      <c r="H340" s="8" t="n">
        <f aca="false">SUMIFS('Source'!$E:$E,'Source'!$A:$A,"101 - Factory customers",'Source'!$B:$B,$A340)</f>
        <v>107.76</v>
      </c>
      <c r="I340" s="8" t="n">
        <f aca="false">SUMIFS('Source'!$G:$G,'Source'!$A:$A,"101 - Factory customers",'Source'!$B:$B,$A340)</f>
        <v>0</v>
      </c>
      <c r="J340" s="8" t="n">
        <f aca="false">I340*$J$5</f>
        <v>0</v>
      </c>
      <c r="K340" s="8" t="n">
        <f aca="false">J340-H340</f>
        <v>-107.76</v>
      </c>
      <c r="L340" s="9" t="n">
        <f aca="false">IF(AND(H340=0,J340=0),0,IF(H340=0,"New",(J340-H340)/H340))</f>
        <v>-1</v>
      </c>
      <c r="M340" s="7" t="str">
        <f aca="false">IF(AND(OR(C340&lt;&gt;0,H340&lt;&gt;0),D340=0,I340=0),"DROP",IF(AND(OR(D340&lt;&gt;0,I340&lt;&gt;0),C340=0,H340=0),"NEW",""))</f>
        <v>DROP</v>
      </c>
    </row>
    <row r="341" customFormat="false" ht="15" hidden="false" customHeight="false" outlineLevel="0" collapsed="false">
      <c r="A341" s="7" t="s">
        <v>823</v>
      </c>
      <c r="B341" s="7" t="str">
        <f aca="false">IFERROR(INDEX('Source'!$C:$C,MATCH($A341,'Source'!$B:$B,0)),"")</f>
        <v>מגן ברך +חור לפיקה</v>
      </c>
      <c r="C341" s="8" t="n">
        <f aca="false">SUMIFS('Source'!$D:$D,'Source'!$A:$A,"101 - Factory customers",'Source'!$B:$B,$A341)</f>
        <v>1</v>
      </c>
      <c r="D341" s="8" t="n">
        <f aca="false">SUMIFS('Source'!$F:$F,'Source'!$A:$A,"101 - Factory customers",'Source'!$B:$B,$A341)</f>
        <v>0</v>
      </c>
      <c r="E341" s="8" t="n">
        <f aca="false">D341*$J$5</f>
        <v>0</v>
      </c>
      <c r="F341" s="8" t="n">
        <f aca="false">E341-C341</f>
        <v>-1</v>
      </c>
      <c r="G341" s="9" t="n">
        <f aca="false">IF(AND(C341=0,E341=0),0,IF(C341=0,"New",(E341-C341)/C341))</f>
        <v>-1</v>
      </c>
      <c r="H341" s="8" t="n">
        <f aca="false">SUMIFS('Source'!$E:$E,'Source'!$A:$A,"101 - Factory customers",'Source'!$B:$B,$A341)</f>
        <v>107.16</v>
      </c>
      <c r="I341" s="8" t="n">
        <f aca="false">SUMIFS('Source'!$G:$G,'Source'!$A:$A,"101 - Factory customers",'Source'!$B:$B,$A341)</f>
        <v>0</v>
      </c>
      <c r="J341" s="8" t="n">
        <f aca="false">I341*$J$5</f>
        <v>0</v>
      </c>
      <c r="K341" s="8" t="n">
        <f aca="false">J341-H341</f>
        <v>-107.16</v>
      </c>
      <c r="L341" s="9" t="n">
        <f aca="false">IF(AND(H341=0,J341=0),0,IF(H341=0,"New",(J341-H341)/H341))</f>
        <v>-1</v>
      </c>
      <c r="M341" s="7" t="str">
        <f aca="false">IF(AND(OR(C341&lt;&gt;0,H341&lt;&gt;0),D341=0,I341=0),"DROP",IF(AND(OR(D341&lt;&gt;0,I341&lt;&gt;0),C341=0,H341=0),"NEW",""))</f>
        <v>DROP</v>
      </c>
    </row>
    <row r="342" customFormat="false" ht="15" hidden="false" customHeight="false" outlineLevel="0" collapsed="false">
      <c r="A342" s="7" t="s">
        <v>178</v>
      </c>
      <c r="B342" s="7" t="str">
        <f aca="false">IFERROR(INDEX('Source'!$C:$C,MATCH($A342,'Source'!$B:$B,0)),"")</f>
        <v>חבק טניס</v>
      </c>
      <c r="C342" s="8" t="n">
        <f aca="false">SUMIFS('Source'!$D:$D,'Source'!$A:$A,"101 - Factory customers",'Source'!$B:$B,$A342)</f>
        <v>1</v>
      </c>
      <c r="D342" s="8" t="n">
        <f aca="false">SUMIFS('Source'!$F:$F,'Source'!$A:$A,"101 - Factory customers",'Source'!$B:$B,$A342)</f>
        <v>0</v>
      </c>
      <c r="E342" s="8" t="n">
        <f aca="false">D342*$J$5</f>
        <v>0</v>
      </c>
      <c r="F342" s="8" t="n">
        <f aca="false">E342-C342</f>
        <v>-1</v>
      </c>
      <c r="G342" s="9" t="n">
        <f aca="false">IF(AND(C342=0,E342=0),0,IF(C342=0,"New",(E342-C342)/C342))</f>
        <v>-1</v>
      </c>
      <c r="H342" s="8" t="n">
        <f aca="false">SUMIFS('Source'!$E:$E,'Source'!$A:$A,"101 - Factory customers",'Source'!$B:$B,$A342)</f>
        <v>107.09</v>
      </c>
      <c r="I342" s="8" t="n">
        <f aca="false">SUMIFS('Source'!$G:$G,'Source'!$A:$A,"101 - Factory customers",'Source'!$B:$B,$A342)</f>
        <v>0</v>
      </c>
      <c r="J342" s="8" t="n">
        <f aca="false">I342*$J$5</f>
        <v>0</v>
      </c>
      <c r="K342" s="8" t="n">
        <f aca="false">J342-H342</f>
        <v>-107.09</v>
      </c>
      <c r="L342" s="9" t="n">
        <f aca="false">IF(AND(H342=0,J342=0),0,IF(H342=0,"New",(J342-H342)/H342))</f>
        <v>-1</v>
      </c>
      <c r="M342" s="7" t="str">
        <f aca="false">IF(AND(OR(C342&lt;&gt;0,H342&lt;&gt;0),D342=0,I342=0),"DROP",IF(AND(OR(D342&lt;&gt;0,I342&lt;&gt;0),C342=0,H342=0),"NEW",""))</f>
        <v>DROP</v>
      </c>
    </row>
    <row r="343" customFormat="false" ht="15" hidden="false" customHeight="false" outlineLevel="0" collapsed="false">
      <c r="A343" s="7" t="s">
        <v>298</v>
      </c>
      <c r="B343" s="7" t="str">
        <f aca="false">IFERROR(INDEX('Source'!$C:$C,MATCH($A343,'Source'!$B:$B,0)),"")</f>
        <v>רפידה בולמת זעזועים</v>
      </c>
      <c r="C343" s="8" t="n">
        <f aca="false">SUMIFS('Source'!$D:$D,'Source'!$A:$A,"101 - Factory customers",'Source'!$B:$B,$A343)</f>
        <v>7</v>
      </c>
      <c r="D343" s="8" t="n">
        <f aca="false">SUMIFS('Source'!$F:$F,'Source'!$A:$A,"101 - Factory customers",'Source'!$B:$B,$A343)</f>
        <v>0</v>
      </c>
      <c r="E343" s="8" t="n">
        <f aca="false">D343*$J$5</f>
        <v>0</v>
      </c>
      <c r="F343" s="8" t="n">
        <f aca="false">E343-C343</f>
        <v>-7</v>
      </c>
      <c r="G343" s="9" t="n">
        <f aca="false">IF(AND(C343=0,E343=0),0,IF(C343=0,"New",(E343-C343)/C343))</f>
        <v>-1</v>
      </c>
      <c r="H343" s="8" t="n">
        <f aca="false">SUMIFS('Source'!$E:$E,'Source'!$A:$A,"101 - Factory customers",'Source'!$B:$B,$A343)</f>
        <v>106.81</v>
      </c>
      <c r="I343" s="8" t="n">
        <f aca="false">SUMIFS('Source'!$G:$G,'Source'!$A:$A,"101 - Factory customers",'Source'!$B:$B,$A343)</f>
        <v>0</v>
      </c>
      <c r="J343" s="8" t="n">
        <f aca="false">I343*$J$5</f>
        <v>0</v>
      </c>
      <c r="K343" s="8" t="n">
        <f aca="false">J343-H343</f>
        <v>-106.81</v>
      </c>
      <c r="L343" s="9" t="n">
        <f aca="false">IF(AND(H343=0,J343=0),0,IF(H343=0,"New",(J343-H343)/H343))</f>
        <v>-1</v>
      </c>
      <c r="M343" s="7" t="str">
        <f aca="false">IF(AND(OR(C343&lt;&gt;0,H343&lt;&gt;0),D343=0,I343=0),"DROP",IF(AND(OR(D343&lt;&gt;0,I343&lt;&gt;0),C343=0,H343=0),"NEW",""))</f>
        <v>DROP</v>
      </c>
    </row>
    <row r="344" customFormat="false" ht="15" hidden="false" customHeight="false" outlineLevel="0" collapsed="false">
      <c r="A344" s="7" t="s">
        <v>315</v>
      </c>
      <c r="B344" s="7" t="str">
        <f aca="false">IFERROR(INDEX('Source'!$C:$C,MATCH($A344,'Source'!$B:$B,0)),"")</f>
        <v>חבק יד מתכוון</v>
      </c>
      <c r="C344" s="8" t="n">
        <f aca="false">SUMIFS('Source'!$D:$D,'Source'!$A:$A,"101 - Factory customers",'Source'!$B:$B,$A344)</f>
        <v>3</v>
      </c>
      <c r="D344" s="8" t="n">
        <f aca="false">SUMIFS('Source'!$F:$F,'Source'!$A:$A,"101 - Factory customers",'Source'!$B:$B,$A344)</f>
        <v>0</v>
      </c>
      <c r="E344" s="8" t="n">
        <f aca="false">D344*$J$5</f>
        <v>0</v>
      </c>
      <c r="F344" s="8" t="n">
        <f aca="false">E344-C344</f>
        <v>-3</v>
      </c>
      <c r="G344" s="9" t="n">
        <f aca="false">IF(AND(C344=0,E344=0),0,IF(C344=0,"New",(E344-C344)/C344))</f>
        <v>-1</v>
      </c>
      <c r="H344" s="8" t="n">
        <f aca="false">SUMIFS('Source'!$E:$E,'Source'!$A:$A,"101 - Factory customers",'Source'!$B:$B,$A344)</f>
        <v>106.72</v>
      </c>
      <c r="I344" s="8" t="n">
        <f aca="false">SUMIFS('Source'!$G:$G,'Source'!$A:$A,"101 - Factory customers",'Source'!$B:$B,$A344)</f>
        <v>0</v>
      </c>
      <c r="J344" s="8" t="n">
        <f aca="false">I344*$J$5</f>
        <v>0</v>
      </c>
      <c r="K344" s="8" t="n">
        <f aca="false">J344-H344</f>
        <v>-106.72</v>
      </c>
      <c r="L344" s="9" t="n">
        <f aca="false">IF(AND(H344=0,J344=0),0,IF(H344=0,"New",(J344-H344)/H344))</f>
        <v>-1</v>
      </c>
      <c r="M344" s="7" t="str">
        <f aca="false">IF(AND(OR(C344&lt;&gt;0,H344&lt;&gt;0),D344=0,I344=0),"DROP",IF(AND(OR(D344&lt;&gt;0,I344&lt;&gt;0),C344=0,H344=0),"NEW",""))</f>
        <v>DROP</v>
      </c>
    </row>
    <row r="345" customFormat="false" ht="15" hidden="false" customHeight="false" outlineLevel="0" collapsed="false">
      <c r="A345" s="7" t="s">
        <v>394</v>
      </c>
      <c r="B345" s="7" t="str">
        <f aca="false">IFERROR(INDEX('Source'!$C:$C,MATCH($A345,'Source'!$B:$B,0)),"")</f>
        <v>טיפות נגד פטרת ה</v>
      </c>
      <c r="C345" s="8" t="n">
        <f aca="false">SUMIFS('Source'!$D:$D,'Source'!$A:$A,"101 - Factory customers",'Source'!$B:$B,$A345)</f>
        <v>0</v>
      </c>
      <c r="D345" s="8" t="n">
        <f aca="false">SUMIFS('Source'!$F:$F,'Source'!$A:$A,"101 - Factory customers",'Source'!$B:$B,$A345)</f>
        <v>-3</v>
      </c>
      <c r="E345" s="8" t="n">
        <f aca="false">D345*$J$5</f>
        <v>-3.78947368421053</v>
      </c>
      <c r="F345" s="8" t="n">
        <f aca="false">E345-C345</f>
        <v>-3.78947368421053</v>
      </c>
      <c r="G345" s="9" t="str">
        <f aca="false">IF(AND(C345=0,E345=0),0,IF(C345=0,"New",(E345-C345)/C345))</f>
        <v>New</v>
      </c>
      <c r="H345" s="8" t="n">
        <f aca="false">SUMIFS('Source'!$E:$E,'Source'!$A:$A,"101 - Factory customers",'Source'!$B:$B,$A345)</f>
        <v>0</v>
      </c>
      <c r="I345" s="8" t="n">
        <f aca="false">SUMIFS('Source'!$G:$G,'Source'!$A:$A,"101 - Factory customers",'Source'!$B:$B,$A345)</f>
        <v>-106.72</v>
      </c>
      <c r="J345" s="8" t="n">
        <f aca="false">I345*$J$5</f>
        <v>-134.804210526316</v>
      </c>
      <c r="K345" s="8" t="n">
        <f aca="false">J345-H345</f>
        <v>-134.804210526316</v>
      </c>
      <c r="L345" s="9" t="str">
        <f aca="false">IF(AND(H345=0,J345=0),0,IF(H345=0,"New",(J345-H345)/H345))</f>
        <v>New</v>
      </c>
      <c r="M345" s="7" t="str">
        <f aca="false">IF(AND(OR(C345&lt;&gt;0,H345&lt;&gt;0),D345=0,I345=0),"DROP",IF(AND(OR(D345&lt;&gt;0,I345&lt;&gt;0),C345=0,H345=0),"NEW",""))</f>
        <v>NEW</v>
      </c>
    </row>
    <row r="346" customFormat="false" ht="15" hidden="false" customHeight="false" outlineLevel="0" collapsed="false">
      <c r="A346" s="7" t="s">
        <v>243</v>
      </c>
      <c r="B346" s="7" t="str">
        <f aca="false">IFERROR(INDEX('Source'!$C:$C,MATCH($A346,'Source'!$B:$B,0)),"")</f>
        <v>עקב סיליקון שטוח</v>
      </c>
      <c r="C346" s="8" t="n">
        <f aca="false">SUMIFS('Source'!$D:$D,'Source'!$A:$A,"101 - Factory customers",'Source'!$B:$B,$A346)</f>
        <v>2</v>
      </c>
      <c r="D346" s="8" t="n">
        <f aca="false">SUMIFS('Source'!$F:$F,'Source'!$A:$A,"101 - Factory customers",'Source'!$B:$B,$A346)</f>
        <v>0</v>
      </c>
      <c r="E346" s="8" t="n">
        <f aca="false">D346*$J$5</f>
        <v>0</v>
      </c>
      <c r="F346" s="8" t="n">
        <f aca="false">E346-C346</f>
        <v>-2</v>
      </c>
      <c r="G346" s="9" t="n">
        <f aca="false">IF(AND(C346=0,E346=0),0,IF(C346=0,"New",(E346-C346)/C346))</f>
        <v>-1</v>
      </c>
      <c r="H346" s="8" t="n">
        <f aca="false">SUMIFS('Source'!$E:$E,'Source'!$A:$A,"101 - Factory customers",'Source'!$B:$B,$A346)</f>
        <v>105.84</v>
      </c>
      <c r="I346" s="8" t="n">
        <f aca="false">SUMIFS('Source'!$G:$G,'Source'!$A:$A,"101 - Factory customers",'Source'!$B:$B,$A346)</f>
        <v>0</v>
      </c>
      <c r="J346" s="8" t="n">
        <f aca="false">I346*$J$5</f>
        <v>0</v>
      </c>
      <c r="K346" s="8" t="n">
        <f aca="false">J346-H346</f>
        <v>-105.84</v>
      </c>
      <c r="L346" s="9" t="n">
        <f aca="false">IF(AND(H346=0,J346=0),0,IF(H346=0,"New",(J346-H346)/H346))</f>
        <v>-1</v>
      </c>
      <c r="M346" s="7" t="str">
        <f aca="false">IF(AND(OR(C346&lt;&gt;0,H346&lt;&gt;0),D346=0,I346=0),"DROP",IF(AND(OR(D346&lt;&gt;0,I346&lt;&gt;0),C346=0,H346=0),"NEW",""))</f>
        <v>DROP</v>
      </c>
    </row>
    <row r="347" customFormat="false" ht="15" hidden="false" customHeight="false" outlineLevel="0" collapsed="false">
      <c r="A347" s="7" t="s">
        <v>840</v>
      </c>
      <c r="B347" s="7" t="str">
        <f aca="false">IFERROR(INDEX('Source'!$C:$C,MATCH($A347,'Source'!$B:$B,0)),"")</f>
        <v>רפידת זיכרון 376</v>
      </c>
      <c r="C347" s="8" t="n">
        <f aca="false">SUMIFS('Source'!$D:$D,'Source'!$A:$A,"101 - Factory customers",'Source'!$B:$B,$A347)</f>
        <v>4</v>
      </c>
      <c r="D347" s="8" t="n">
        <f aca="false">SUMIFS('Source'!$F:$F,'Source'!$A:$A,"101 - Factory customers",'Source'!$B:$B,$A347)</f>
        <v>1</v>
      </c>
      <c r="E347" s="8" t="n">
        <f aca="false">D347*$J$5</f>
        <v>1.26315789473684</v>
      </c>
      <c r="F347" s="8" t="n">
        <f aca="false">E347-C347</f>
        <v>-2.73684210526316</v>
      </c>
      <c r="G347" s="9" t="n">
        <f aca="false">IF(AND(C347=0,E347=0),0,IF(C347=0,"New",(E347-C347)/C347))</f>
        <v>-0.68421052631579</v>
      </c>
      <c r="H347" s="8" t="n">
        <f aca="false">SUMIFS('Source'!$E:$E,'Source'!$A:$A,"101 - Factory customers",'Source'!$B:$B,$A347)</f>
        <v>140.43</v>
      </c>
      <c r="I347" s="8" t="n">
        <f aca="false">SUMIFS('Source'!$G:$G,'Source'!$A:$A,"101 - Factory customers",'Source'!$B:$B,$A347)</f>
        <v>35.11</v>
      </c>
      <c r="J347" s="8" t="n">
        <f aca="false">I347*$J$5</f>
        <v>44.3494736842105</v>
      </c>
      <c r="K347" s="8" t="n">
        <f aca="false">J347-H347</f>
        <v>-96.0805263157895</v>
      </c>
      <c r="L347" s="9" t="n">
        <f aca="false">IF(AND(H347=0,J347=0),0,IF(H347=0,"New",(J347-H347)/H347))</f>
        <v>-0.684188038993018</v>
      </c>
      <c r="M347" s="7" t="str">
        <f aca="false">IF(AND(OR(C347&lt;&gt;0,H347&lt;&gt;0),D347=0,I347=0),"DROP",IF(AND(OR(D347&lt;&gt;0,I347&lt;&gt;0),C347=0,H347=0),"NEW",""))</f>
        <v/>
      </c>
    </row>
    <row r="348" customFormat="false" ht="15" hidden="false" customHeight="false" outlineLevel="0" collapsed="false">
      <c r="A348" s="7" t="s">
        <v>172</v>
      </c>
      <c r="B348" s="7" t="str">
        <f aca="false">IFERROR(INDEX('Source'!$C:$C,MATCH($A348,'Source'!$B:$B,0)),"")</f>
        <v>חגורת בטן</v>
      </c>
      <c r="C348" s="8" t="n">
        <f aca="false">SUMIFS('Source'!$D:$D,'Source'!$A:$A,"101 - Factory customers",'Source'!$B:$B,$A348)</f>
        <v>1</v>
      </c>
      <c r="D348" s="8" t="n">
        <f aca="false">SUMIFS('Source'!$F:$F,'Source'!$A:$A,"101 - Factory customers",'Source'!$B:$B,$A348)</f>
        <v>0</v>
      </c>
      <c r="E348" s="8" t="n">
        <f aca="false">D348*$J$5</f>
        <v>0</v>
      </c>
      <c r="F348" s="8" t="n">
        <f aca="false">E348-C348</f>
        <v>-1</v>
      </c>
      <c r="G348" s="9" t="n">
        <f aca="false">IF(AND(C348=0,E348=0),0,IF(C348=0,"New",(E348-C348)/C348))</f>
        <v>-1</v>
      </c>
      <c r="H348" s="8" t="n">
        <f aca="false">SUMIFS('Source'!$E:$E,'Source'!$A:$A,"101 - Factory customers",'Source'!$B:$B,$A348)</f>
        <v>103.96</v>
      </c>
      <c r="I348" s="8" t="n">
        <f aca="false">SUMIFS('Source'!$G:$G,'Source'!$A:$A,"101 - Factory customers",'Source'!$B:$B,$A348)</f>
        <v>0</v>
      </c>
      <c r="J348" s="8" t="n">
        <f aca="false">I348*$J$5</f>
        <v>0</v>
      </c>
      <c r="K348" s="8" t="n">
        <f aca="false">J348-H348</f>
        <v>-103.96</v>
      </c>
      <c r="L348" s="9" t="n">
        <f aca="false">IF(AND(H348=0,J348=0),0,IF(H348=0,"New",(J348-H348)/H348))</f>
        <v>-1</v>
      </c>
      <c r="M348" s="7" t="str">
        <f aca="false">IF(AND(OR(C348&lt;&gt;0,H348&lt;&gt;0),D348=0,I348=0),"DROP",IF(AND(OR(D348&lt;&gt;0,I348&lt;&gt;0),C348=0,H348=0),"NEW",""))</f>
        <v>DROP</v>
      </c>
    </row>
    <row r="349" customFormat="false" ht="15" hidden="false" customHeight="false" outlineLevel="0" collapsed="false">
      <c r="A349" s="7" t="s">
        <v>355</v>
      </c>
      <c r="B349" s="7" t="str">
        <f aca="false">IFERROR(INDEX('Source'!$C:$C,MATCH($A349,'Source'!$B:$B,0)),"")</f>
        <v>חגורת בטן עממית אפור</v>
      </c>
      <c r="C349" s="8" t="n">
        <f aca="false">SUMIFS('Source'!$D:$D,'Source'!$A:$A,"101 - Factory customers",'Source'!$B:$B,$A349)</f>
        <v>1</v>
      </c>
      <c r="D349" s="8" t="n">
        <f aca="false">SUMIFS('Source'!$F:$F,'Source'!$A:$A,"101 - Factory customers",'Source'!$B:$B,$A349)</f>
        <v>0</v>
      </c>
      <c r="E349" s="8" t="n">
        <f aca="false">D349*$J$5</f>
        <v>0</v>
      </c>
      <c r="F349" s="8" t="n">
        <f aca="false">E349-C349</f>
        <v>-1</v>
      </c>
      <c r="G349" s="9" t="n">
        <f aca="false">IF(AND(C349=0,E349=0),0,IF(C349=0,"New",(E349-C349)/C349))</f>
        <v>-1</v>
      </c>
      <c r="H349" s="8" t="n">
        <f aca="false">SUMIFS('Source'!$E:$E,'Source'!$A:$A,"101 - Factory customers",'Source'!$B:$B,$A349)</f>
        <v>103.07</v>
      </c>
      <c r="I349" s="8" t="n">
        <f aca="false">SUMIFS('Source'!$G:$G,'Source'!$A:$A,"101 - Factory customers",'Source'!$B:$B,$A349)</f>
        <v>0</v>
      </c>
      <c r="J349" s="8" t="n">
        <f aca="false">I349*$J$5</f>
        <v>0</v>
      </c>
      <c r="K349" s="8" t="n">
        <f aca="false">J349-H349</f>
        <v>-103.07</v>
      </c>
      <c r="L349" s="9" t="n">
        <f aca="false">IF(AND(H349=0,J349=0),0,IF(H349=0,"New",(J349-H349)/H349))</f>
        <v>-1</v>
      </c>
      <c r="M349" s="7" t="str">
        <f aca="false">IF(AND(OR(C349&lt;&gt;0,H349&lt;&gt;0),D349=0,I349=0),"DROP",IF(AND(OR(D349&lt;&gt;0,I349&lt;&gt;0),C349=0,H349=0),"NEW",""))</f>
        <v>DROP</v>
      </c>
    </row>
    <row r="350" customFormat="false" ht="15" hidden="false" customHeight="false" outlineLevel="0" collapsed="false">
      <c r="A350" s="7" t="s">
        <v>442</v>
      </c>
      <c r="B350" s="7" t="str">
        <f aca="false">IFERROR(INDEX('Source'!$C:$C,MATCH($A350,'Source'!$B:$B,0)),"")</f>
        <v>סד יד דו צדדי</v>
      </c>
      <c r="C350" s="8" t="n">
        <f aca="false">SUMIFS('Source'!$D:$D,'Source'!$A:$A,"101 - Factory customers",'Source'!$B:$B,$A350)</f>
        <v>1</v>
      </c>
      <c r="D350" s="8" t="n">
        <f aca="false">SUMIFS('Source'!$F:$F,'Source'!$A:$A,"101 - Factory customers",'Source'!$B:$B,$A350)</f>
        <v>0</v>
      </c>
      <c r="E350" s="8" t="n">
        <f aca="false">D350*$J$5</f>
        <v>0</v>
      </c>
      <c r="F350" s="8" t="n">
        <f aca="false">E350-C350</f>
        <v>-1</v>
      </c>
      <c r="G350" s="9" t="n">
        <f aca="false">IF(AND(C350=0,E350=0),0,IF(C350=0,"New",(E350-C350)/C350))</f>
        <v>-1</v>
      </c>
      <c r="H350" s="8" t="n">
        <f aca="false">SUMIFS('Source'!$E:$E,'Source'!$A:$A,"101 - Factory customers",'Source'!$B:$B,$A350)</f>
        <v>103.07</v>
      </c>
      <c r="I350" s="8" t="n">
        <f aca="false">SUMIFS('Source'!$G:$G,'Source'!$A:$A,"101 - Factory customers",'Source'!$B:$B,$A350)</f>
        <v>0</v>
      </c>
      <c r="J350" s="8" t="n">
        <f aca="false">I350*$J$5</f>
        <v>0</v>
      </c>
      <c r="K350" s="8" t="n">
        <f aca="false">J350-H350</f>
        <v>-103.07</v>
      </c>
      <c r="L350" s="9" t="n">
        <f aca="false">IF(AND(H350=0,J350=0),0,IF(H350=0,"New",(J350-H350)/H350))</f>
        <v>-1</v>
      </c>
      <c r="M350" s="7" t="str">
        <f aca="false">IF(AND(OR(C350&lt;&gt;0,H350&lt;&gt;0),D350=0,I350=0),"DROP",IF(AND(OR(D350&lt;&gt;0,I350&lt;&gt;0),C350=0,H350=0),"NEW",""))</f>
        <v>DROP</v>
      </c>
    </row>
    <row r="351" customFormat="false" ht="15" hidden="false" customHeight="false" outlineLevel="0" collapsed="false">
      <c r="A351" s="7" t="s">
        <v>214</v>
      </c>
      <c r="B351" s="7" t="str">
        <f aca="false">IFERROR(INDEX('Source'!$C:$C,MATCH($A351,'Source'!$B:$B,0)),"")</f>
        <v>תחבושת נצמדת צבע שחור</v>
      </c>
      <c r="C351" s="8" t="n">
        <f aca="false">SUMIFS('Source'!$D:$D,'Source'!$A:$A,"101 - Factory customers",'Source'!$B:$B,$A351)</f>
        <v>0</v>
      </c>
      <c r="D351" s="8" t="n">
        <f aca="false">SUMIFS('Source'!$F:$F,'Source'!$A:$A,"101 - Factory customers",'Source'!$B:$B,$A351)</f>
        <v>8</v>
      </c>
      <c r="E351" s="8" t="n">
        <f aca="false">D351*$J$5</f>
        <v>10.1052631578947</v>
      </c>
      <c r="F351" s="8" t="n">
        <f aca="false">E351-C351</f>
        <v>10.1052631578947</v>
      </c>
      <c r="G351" s="9" t="str">
        <f aca="false">IF(AND(C351=0,E351=0),0,IF(C351=0,"New",(E351-C351)/C351))</f>
        <v>New</v>
      </c>
      <c r="H351" s="8" t="n">
        <f aca="false">SUMIFS('Source'!$E:$E,'Source'!$A:$A,"101 - Factory customers",'Source'!$B:$B,$A351)</f>
        <v>0</v>
      </c>
      <c r="I351" s="8" t="n">
        <f aca="false">SUMIFS('Source'!$G:$G,'Source'!$A:$A,"101 - Factory customers",'Source'!$B:$B,$A351)</f>
        <v>100.85</v>
      </c>
      <c r="J351" s="8" t="n">
        <f aca="false">I351*$J$5</f>
        <v>127.389473684211</v>
      </c>
      <c r="K351" s="8" t="n">
        <f aca="false">J351-H351</f>
        <v>127.389473684211</v>
      </c>
      <c r="L351" s="9" t="str">
        <f aca="false">IF(AND(H351=0,J351=0),0,IF(H351=0,"New",(J351-H351)/H351))</f>
        <v>New</v>
      </c>
      <c r="M351" s="7" t="str">
        <f aca="false">IF(AND(OR(C351&lt;&gt;0,H351&lt;&gt;0),D351=0,I351=0),"DROP",IF(AND(OR(D351&lt;&gt;0,I351&lt;&gt;0),C351=0,H351=0),"NEW",""))</f>
        <v>NEW</v>
      </c>
    </row>
    <row r="352" customFormat="false" ht="15" hidden="false" customHeight="false" outlineLevel="0" collapsed="false">
      <c r="A352" s="7" t="s">
        <v>151</v>
      </c>
      <c r="B352" s="7" t="str">
        <f aca="false">IFERROR(INDEX('Source'!$C:$C,MATCH($A352,'Source'!$B:$B,0)),"")</f>
        <v>חגורת בטן</v>
      </c>
      <c r="C352" s="8" t="n">
        <f aca="false">SUMIFS('Source'!$D:$D,'Source'!$A:$A,"101 - Factory customers",'Source'!$B:$B,$A352)</f>
        <v>1</v>
      </c>
      <c r="D352" s="8" t="n">
        <f aca="false">SUMIFS('Source'!$F:$F,'Source'!$A:$A,"101 - Factory customers",'Source'!$B:$B,$A352)</f>
        <v>0</v>
      </c>
      <c r="E352" s="8" t="n">
        <f aca="false">D352*$J$5</f>
        <v>0</v>
      </c>
      <c r="F352" s="8" t="n">
        <f aca="false">E352-C352</f>
        <v>-1</v>
      </c>
      <c r="G352" s="9" t="n">
        <f aca="false">IF(AND(C352=0,E352=0),0,IF(C352=0,"New",(E352-C352)/C352))</f>
        <v>-1</v>
      </c>
      <c r="H352" s="8" t="n">
        <f aca="false">SUMIFS('Source'!$E:$E,'Source'!$A:$A,"101 - Factory customers",'Source'!$B:$B,$A352)</f>
        <v>100.58</v>
      </c>
      <c r="I352" s="8" t="n">
        <f aca="false">SUMIFS('Source'!$G:$G,'Source'!$A:$A,"101 - Factory customers",'Source'!$B:$B,$A352)</f>
        <v>0</v>
      </c>
      <c r="J352" s="8" t="n">
        <f aca="false">I352*$J$5</f>
        <v>0</v>
      </c>
      <c r="K352" s="8" t="n">
        <f aca="false">J352-H352</f>
        <v>-100.58</v>
      </c>
      <c r="L352" s="9" t="n">
        <f aca="false">IF(AND(H352=0,J352=0),0,IF(H352=0,"New",(J352-H352)/H352))</f>
        <v>-1</v>
      </c>
      <c r="M352" s="7" t="str">
        <f aca="false">IF(AND(OR(C352&lt;&gt;0,H352&lt;&gt;0),D352=0,I352=0),"DROP",IF(AND(OR(D352&lt;&gt;0,I352&lt;&gt;0),C352=0,H352=0),"NEW",""))</f>
        <v>DROP</v>
      </c>
    </row>
    <row r="353" customFormat="false" ht="15" hidden="false" customHeight="false" outlineLevel="0" collapsed="false">
      <c r="A353" s="7" t="s">
        <v>684</v>
      </c>
      <c r="B353" s="7" t="str">
        <f aca="false">IFERROR(INDEX('Source'!$C:$C,MATCH($A353,'Source'!$B:$B,0)),"")</f>
        <v>תומך ברך גנושילד</v>
      </c>
      <c r="C353" s="8" t="n">
        <f aca="false">SUMIFS('Source'!$D:$D,'Source'!$A:$A,"101 - Factory customers",'Source'!$B:$B,$A353)</f>
        <v>1</v>
      </c>
      <c r="D353" s="8" t="n">
        <f aca="false">SUMIFS('Source'!$F:$F,'Source'!$A:$A,"101 - Factory customers",'Source'!$B:$B,$A353)</f>
        <v>2</v>
      </c>
      <c r="E353" s="8" t="n">
        <f aca="false">D353*$J$5</f>
        <v>2.52631578947368</v>
      </c>
      <c r="F353" s="8" t="n">
        <f aca="false">E353-C353</f>
        <v>1.52631578947368</v>
      </c>
      <c r="G353" s="9" t="n">
        <f aca="false">IF(AND(C353=0,E353=0),0,IF(C353=0,"New",(E353-C353)/C353))</f>
        <v>1.52631578947368</v>
      </c>
      <c r="H353" s="8" t="n">
        <f aca="false">SUMIFS('Source'!$E:$E,'Source'!$A:$A,"101 - Factory customers",'Source'!$B:$B,$A353)</f>
        <v>281.17</v>
      </c>
      <c r="I353" s="8" t="n">
        <f aca="false">SUMIFS('Source'!$G:$G,'Source'!$A:$A,"101 - Factory customers",'Source'!$B:$B,$A353)</f>
        <v>381.27</v>
      </c>
      <c r="J353" s="8" t="n">
        <f aca="false">I353*$J$5</f>
        <v>481.604210526316</v>
      </c>
      <c r="K353" s="8" t="n">
        <f aca="false">J353-H353</f>
        <v>200.434210526316</v>
      </c>
      <c r="L353" s="9" t="n">
        <f aca="false">IF(AND(H353=0,J353=0),0,IF(H353=0,"New",(J353-H353)/H353))</f>
        <v>0.712857739183824</v>
      </c>
      <c r="M353" s="7" t="str">
        <f aca="false">IF(AND(OR(C353&lt;&gt;0,H353&lt;&gt;0),D353=0,I353=0),"DROP",IF(AND(OR(D353&lt;&gt;0,I353&lt;&gt;0),C353=0,H353=0),"NEW",""))</f>
        <v/>
      </c>
    </row>
    <row r="354" customFormat="false" ht="15" hidden="false" customHeight="false" outlineLevel="0" collapsed="false">
      <c r="A354" s="7" t="s">
        <v>520</v>
      </c>
      <c r="B354" s="7" t="str">
        <f aca="false">IFERROR(INDEX('Source'!$C:$C,MATCH($A354,'Source'!$B:$B,0)),"")</f>
        <v>אטלטיק טייפ</v>
      </c>
      <c r="C354" s="8" t="n">
        <f aca="false">SUMIFS('Source'!$D:$D,'Source'!$A:$A,"101 - Factory customers",'Source'!$B:$B,$A354)</f>
        <v>8</v>
      </c>
      <c r="D354" s="8" t="n">
        <f aca="false">SUMIFS('Source'!$F:$F,'Source'!$A:$A,"101 - Factory customers",'Source'!$B:$B,$A354)</f>
        <v>0</v>
      </c>
      <c r="E354" s="8" t="n">
        <f aca="false">D354*$J$5</f>
        <v>0</v>
      </c>
      <c r="F354" s="8" t="n">
        <f aca="false">E354-C354</f>
        <v>-8</v>
      </c>
      <c r="G354" s="9" t="n">
        <f aca="false">IF(AND(C354=0,E354=0),0,IF(C354=0,"New",(E354-C354)/C354))</f>
        <v>-1</v>
      </c>
      <c r="H354" s="8" t="n">
        <f aca="false">SUMIFS('Source'!$E:$E,'Source'!$A:$A,"101 - Factory customers",'Source'!$B:$B,$A354)</f>
        <v>100.07</v>
      </c>
      <c r="I354" s="8" t="n">
        <f aca="false">SUMIFS('Source'!$G:$G,'Source'!$A:$A,"101 - Factory customers",'Source'!$B:$B,$A354)</f>
        <v>0</v>
      </c>
      <c r="J354" s="8" t="n">
        <f aca="false">I354*$J$5</f>
        <v>0</v>
      </c>
      <c r="K354" s="8" t="n">
        <f aca="false">J354-H354</f>
        <v>-100.07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186</v>
      </c>
      <c r="B355" s="7" t="str">
        <f aca="false">IFERROR(INDEX('Source'!$C:$C,MATCH($A355,'Source'!$B:$B,0)),"")</f>
        <v>צוארון ספוגי</v>
      </c>
      <c r="C355" s="8" t="n">
        <f aca="false">SUMIFS('Source'!$D:$D,'Source'!$A:$A,"101 - Factory customers",'Source'!$B:$B,$A355)</f>
        <v>5</v>
      </c>
      <c r="D355" s="8" t="n">
        <f aca="false">SUMIFS('Source'!$F:$F,'Source'!$A:$A,"101 - Factory customers",'Source'!$B:$B,$A355)</f>
        <v>7</v>
      </c>
      <c r="E355" s="8" t="n">
        <f aca="false">D355*$J$5</f>
        <v>8.84210526315789</v>
      </c>
      <c r="F355" s="8" t="n">
        <f aca="false">E355-C355</f>
        <v>3.84210526315789</v>
      </c>
      <c r="G355" s="9" t="n">
        <f aca="false">IF(AND(C355=0,E355=0),0,IF(C355=0,"New",(E355-C355)/C355))</f>
        <v>0.768421052631579</v>
      </c>
      <c r="H355" s="8" t="n">
        <f aca="false">SUMIFS('Source'!$E:$E,'Source'!$A:$A,"101 - Factory customers",'Source'!$B:$B,$A355)</f>
        <v>247.99</v>
      </c>
      <c r="I355" s="8" t="n">
        <f aca="false">SUMIFS('Source'!$G:$G,'Source'!$A:$A,"101 - Factory customers",'Source'!$B:$B,$A355)</f>
        <v>347.45</v>
      </c>
      <c r="J355" s="8" t="n">
        <f aca="false">I355*$J$5</f>
        <v>438.884210526316</v>
      </c>
      <c r="K355" s="8" t="n">
        <f aca="false">J355-H355</f>
        <v>190.894210526316</v>
      </c>
      <c r="L355" s="9" t="n">
        <f aca="false">IF(AND(H355=0,J355=0),0,IF(H355=0,"New",(J355-H355)/H355))</f>
        <v>0.769765758806064</v>
      </c>
      <c r="M355" s="7" t="str">
        <f aca="false">IF(AND(OR(C355&lt;&gt;0,H355&lt;&gt;0),D355=0,I355=0),"DROP",IF(AND(OR(D355&lt;&gt;0,I355&lt;&gt;0),C355=0,H355=0),"NEW",""))</f>
        <v/>
      </c>
    </row>
    <row r="356" customFormat="false" ht="15" hidden="false" customHeight="false" outlineLevel="0" collapsed="false">
      <c r="A356" s="7" t="s">
        <v>173</v>
      </c>
      <c r="B356" s="7" t="str">
        <f aca="false">IFERROR(INDEX('Source'!$C:$C,MATCH($A356,'Source'!$B:$B,0)),"")</f>
        <v>מגן יד</v>
      </c>
      <c r="C356" s="8" t="n">
        <f aca="false">SUMIFS('Source'!$D:$D,'Source'!$A:$A,"101 - Factory customers",'Source'!$B:$B,$A356)</f>
        <v>4</v>
      </c>
      <c r="D356" s="8" t="n">
        <f aca="false">SUMIFS('Source'!$F:$F,'Source'!$A:$A,"101 - Factory customers",'Source'!$B:$B,$A356)</f>
        <v>6</v>
      </c>
      <c r="E356" s="8" t="n">
        <f aca="false">D356*$J$5</f>
        <v>7.57894736842105</v>
      </c>
      <c r="F356" s="8" t="n">
        <f aca="false">E356-C356</f>
        <v>3.57894736842105</v>
      </c>
      <c r="G356" s="9" t="n">
        <f aca="false">IF(AND(C356=0,E356=0),0,IF(C356=0,"New",(E356-C356)/C356))</f>
        <v>0.894736842105263</v>
      </c>
      <c r="H356" s="8" t="n">
        <f aca="false">SUMIFS('Source'!$E:$E,'Source'!$A:$A,"101 - Factory customers",'Source'!$B:$B,$A356)</f>
        <v>141.01</v>
      </c>
      <c r="I356" s="8" t="n">
        <f aca="false">SUMIFS('Source'!$G:$G,'Source'!$A:$A,"101 - Factory customers",'Source'!$B:$B,$A356)</f>
        <v>238.76</v>
      </c>
      <c r="J356" s="8" t="n">
        <f aca="false">I356*$J$5</f>
        <v>301.591578947368</v>
      </c>
      <c r="K356" s="8" t="n">
        <f aca="false">J356-H356</f>
        <v>160.581578947368</v>
      </c>
      <c r="L356" s="9" t="n">
        <f aca="false">IF(AND(H356=0,J356=0),0,IF(H356=0,"New",(J356-H356)/H356))</f>
        <v>1.13879568078412</v>
      </c>
      <c r="M356" s="7" t="str">
        <f aca="false">IF(AND(OR(C356&lt;&gt;0,H356&lt;&gt;0),D356=0,I356=0),"DROP",IF(AND(OR(D356&lt;&gt;0,I356&lt;&gt;0),C356=0,H356=0),"NEW",""))</f>
        <v/>
      </c>
    </row>
    <row r="357" customFormat="false" ht="15" hidden="false" customHeight="false" outlineLevel="0" collapsed="false">
      <c r="A357" s="7" t="s">
        <v>141</v>
      </c>
      <c r="B357" s="7" t="str">
        <f aca="false">IFERROR(INDEX('Source'!$C:$C,MATCH($A357,'Source'!$B:$B,0)),"")</f>
        <v>מגן קרסול פתוח</v>
      </c>
      <c r="C357" s="8" t="n">
        <f aca="false">SUMIFS('Source'!$D:$D,'Source'!$A:$A,"101 - Factory customers",'Source'!$B:$B,$A357)</f>
        <v>7</v>
      </c>
      <c r="D357" s="8" t="n">
        <f aca="false">SUMIFS('Source'!$F:$F,'Source'!$A:$A,"101 - Factory customers",'Source'!$B:$B,$A357)</f>
        <v>5</v>
      </c>
      <c r="E357" s="8" t="n">
        <f aca="false">D357*$J$5</f>
        <v>6.31578947368421</v>
      </c>
      <c r="F357" s="8" t="n">
        <f aca="false">E357-C357</f>
        <v>-0.684210526315789</v>
      </c>
      <c r="G357" s="9" t="n">
        <f aca="false">IF(AND(C357=0,E357=0),0,IF(C357=0,"New",(E357-C357)/C357))</f>
        <v>-0.0977443609022556</v>
      </c>
      <c r="H357" s="8" t="n">
        <f aca="false">SUMIFS('Source'!$E:$E,'Source'!$A:$A,"101 - Factory customers",'Source'!$B:$B,$A357)</f>
        <v>220.39</v>
      </c>
      <c r="I357" s="8" t="n">
        <f aca="false">SUMIFS('Source'!$G:$G,'Source'!$A:$A,"101 - Factory customers",'Source'!$B:$B,$A357)</f>
        <v>123.56</v>
      </c>
      <c r="J357" s="8" t="n">
        <f aca="false">I357*$J$5</f>
        <v>156.075789473684</v>
      </c>
      <c r="K357" s="8" t="n">
        <f aca="false">J357-H357</f>
        <v>-64.3142105263158</v>
      </c>
      <c r="L357" s="9" t="n">
        <f aca="false">IF(AND(H357=0,J357=0),0,IF(H357=0,"New",(J357-H357)/H357))</f>
        <v>-0.291820003295593</v>
      </c>
      <c r="M357" s="7" t="str">
        <f aca="false">IF(AND(OR(C357&lt;&gt;0,H357&lt;&gt;0),D357=0,I357=0),"DROP",IF(AND(OR(D357&lt;&gt;0,I357&lt;&gt;0),C357=0,H357=0),"NEW",""))</f>
        <v/>
      </c>
    </row>
    <row r="358" customFormat="false" ht="15" hidden="false" customHeight="false" outlineLevel="0" collapsed="false">
      <c r="A358" s="7" t="s">
        <v>363</v>
      </c>
      <c r="B358" s="7" t="str">
        <f aca="false">IFERROR(INDEX('Source'!$C:$C,MATCH($A358,'Source'!$B:$B,0)),"")</f>
        <v>רפידת מגבת כותנה</v>
      </c>
      <c r="C358" s="8" t="n">
        <f aca="false">SUMIFS('Source'!$D:$D,'Source'!$A:$A,"101 - Factory customers",'Source'!$B:$B,$A358)</f>
        <v>25</v>
      </c>
      <c r="D358" s="8" t="n">
        <f aca="false">SUMIFS('Source'!$F:$F,'Source'!$A:$A,"101 - Factory customers",'Source'!$B:$B,$A358)</f>
        <v>17</v>
      </c>
      <c r="E358" s="8" t="n">
        <f aca="false">D358*$J$5</f>
        <v>21.4736842105263</v>
      </c>
      <c r="F358" s="8" t="n">
        <f aca="false">E358-C358</f>
        <v>-3.52631578947369</v>
      </c>
      <c r="G358" s="9" t="n">
        <f aca="false">IF(AND(C358=0,E358=0),0,IF(C358=0,"New",(E358-C358)/C358))</f>
        <v>-0.141052631578947</v>
      </c>
      <c r="H358" s="8" t="n">
        <f aca="false">SUMIFS('Source'!$E:$E,'Source'!$A:$A,"101 - Factory customers",'Source'!$B:$B,$A358)</f>
        <v>302.73</v>
      </c>
      <c r="I358" s="8" t="n">
        <f aca="false">SUMIFS('Source'!$G:$G,'Source'!$A:$A,"101 - Factory customers",'Source'!$B:$B,$A358)</f>
        <v>206.42</v>
      </c>
      <c r="J358" s="8" t="n">
        <f aca="false">I358*$J$5</f>
        <v>260.741052631579</v>
      </c>
      <c r="K358" s="8" t="n">
        <f aca="false">J358-H358</f>
        <v>-41.9889473684211</v>
      </c>
      <c r="L358" s="9" t="n">
        <f aca="false">IF(AND(H358=0,J358=0),0,IF(H358=0,"New",(J358-H358)/H358))</f>
        <v>-0.138700978985965</v>
      </c>
      <c r="M358" s="7" t="str">
        <f aca="false">IF(AND(OR(C358&lt;&gt;0,H358&lt;&gt;0),D358=0,I358=0),"DROP",IF(AND(OR(D358&lt;&gt;0,I358&lt;&gt;0),C358=0,H358=0),"NEW",""))</f>
        <v/>
      </c>
    </row>
    <row r="359" customFormat="false" ht="15" hidden="false" customHeight="false" outlineLevel="0" collapsed="false">
      <c r="A359" s="7" t="s">
        <v>899</v>
      </c>
      <c r="B359" s="7" t="str">
        <f aca="false">IFERROR(INDEX('Source'!$C:$C,MATCH($A359,'Source'!$B:$B,0)),"")</f>
        <v>חבק טניס</v>
      </c>
      <c r="C359" s="8" t="n">
        <f aca="false">SUMIFS('Source'!$D:$D,'Source'!$A:$A,"101 - Factory customers",'Source'!$B:$B,$A359)</f>
        <v>3</v>
      </c>
      <c r="D359" s="8" t="n">
        <f aca="false">SUMIFS('Source'!$F:$F,'Source'!$A:$A,"101 - Factory customers",'Source'!$B:$B,$A359)</f>
        <v>0</v>
      </c>
      <c r="E359" s="8" t="n">
        <f aca="false">D359*$J$5</f>
        <v>0</v>
      </c>
      <c r="F359" s="8" t="n">
        <f aca="false">E359-C359</f>
        <v>-3</v>
      </c>
      <c r="G359" s="9" t="n">
        <f aca="false">IF(AND(C359=0,E359=0),0,IF(C359=0,"New",(E359-C359)/C359))</f>
        <v>-1</v>
      </c>
      <c r="H359" s="8" t="n">
        <f aca="false">SUMIFS('Source'!$E:$E,'Source'!$A:$A,"101 - Factory customers",'Source'!$B:$B,$A359)</f>
        <v>94.87</v>
      </c>
      <c r="I359" s="8" t="n">
        <f aca="false">SUMIFS('Source'!$G:$G,'Source'!$A:$A,"101 - Factory customers",'Source'!$B:$B,$A359)</f>
        <v>0</v>
      </c>
      <c r="J359" s="8" t="n">
        <f aca="false">I359*$J$5</f>
        <v>0</v>
      </c>
      <c r="K359" s="8" t="n">
        <f aca="false">J359-H359</f>
        <v>-94.87</v>
      </c>
      <c r="L359" s="9" t="n">
        <f aca="false">IF(AND(H359=0,J359=0),0,IF(H359=0,"New",(J359-H359)/H359))</f>
        <v>-1</v>
      </c>
      <c r="M359" s="7" t="str">
        <f aca="false">IF(AND(OR(C359&lt;&gt;0,H359&lt;&gt;0),D359=0,I359=0),"DROP",IF(AND(OR(D359&lt;&gt;0,I359&lt;&gt;0),C359=0,H359=0),"NEW",""))</f>
        <v>DROP</v>
      </c>
    </row>
    <row r="360" customFormat="false" ht="15" hidden="false" customHeight="false" outlineLevel="0" collapsed="false">
      <c r="A360" s="7" t="s">
        <v>473</v>
      </c>
      <c r="B360" s="7" t="str">
        <f aca="false">IFERROR(INDEX('Source'!$C:$C,MATCH($A360,'Source'!$B:$B,0)),"")</f>
        <v>מיצב פיקה</v>
      </c>
      <c r="C360" s="8" t="n">
        <f aca="false">SUMIFS('Source'!$D:$D,'Source'!$A:$A,"101 - Factory customers",'Source'!$B:$B,$A360)</f>
        <v>0</v>
      </c>
      <c r="D360" s="8" t="n">
        <f aca="false">SUMIFS('Source'!$F:$F,'Source'!$A:$A,"101 - Factory customers",'Source'!$B:$B,$A360)</f>
        <v>1</v>
      </c>
      <c r="E360" s="8" t="n">
        <f aca="false">D360*$J$5</f>
        <v>1.26315789473684</v>
      </c>
      <c r="F360" s="8" t="n">
        <f aca="false">E360-C360</f>
        <v>1.26315789473684</v>
      </c>
      <c r="G360" s="9" t="str">
        <f aca="false">IF(AND(C360=0,E360=0),0,IF(C360=0,"New",(E360-C360)/C360))</f>
        <v>New</v>
      </c>
      <c r="H360" s="8" t="n">
        <f aca="false">SUMIFS('Source'!$E:$E,'Source'!$A:$A,"101 - Factory customers",'Source'!$B:$B,$A360)</f>
        <v>0</v>
      </c>
      <c r="I360" s="8" t="n">
        <f aca="false">SUMIFS('Source'!$G:$G,'Source'!$A:$A,"101 - Factory customers",'Source'!$B:$B,$A360)</f>
        <v>94.63</v>
      </c>
      <c r="J360" s="8" t="n">
        <f aca="false">I360*$J$5</f>
        <v>119.532631578947</v>
      </c>
      <c r="K360" s="8" t="n">
        <f aca="false">J360-H360</f>
        <v>119.532631578947</v>
      </c>
      <c r="L360" s="9" t="str">
        <f aca="false">IF(AND(H360=0,J360=0),0,IF(H360=0,"New",(J360-H360)/H360))</f>
        <v>New</v>
      </c>
      <c r="M360" s="7" t="str">
        <f aca="false">IF(AND(OR(C360&lt;&gt;0,H360&lt;&gt;0),D360=0,I360=0),"DROP",IF(AND(OR(D360&lt;&gt;0,I360&lt;&gt;0),C360=0,H360=0),"NEW",""))</f>
        <v>NEW</v>
      </c>
    </row>
    <row r="361" customFormat="false" ht="15" hidden="false" customHeight="false" outlineLevel="0" collapsed="false">
      <c r="A361" s="7" t="s">
        <v>439</v>
      </c>
      <c r="B361" s="7" t="str">
        <f aca="false">IFERROR(INDEX('Source'!$C:$C,MATCH($A361,'Source'!$B:$B,0)),"")</f>
        <v>חגורת בטן עממית אפור</v>
      </c>
      <c r="C361" s="8" t="n">
        <f aca="false">SUMIFS('Source'!$D:$D,'Source'!$A:$A,"101 - Factory customers",'Source'!$B:$B,$A361)</f>
        <v>1</v>
      </c>
      <c r="D361" s="8" t="n">
        <f aca="false">SUMIFS('Source'!$F:$F,'Source'!$A:$A,"101 - Factory customers",'Source'!$B:$B,$A361)</f>
        <v>0</v>
      </c>
      <c r="E361" s="8" t="n">
        <f aca="false">D361*$J$5</f>
        <v>0</v>
      </c>
      <c r="F361" s="8" t="n">
        <f aca="false">E361-C361</f>
        <v>-1</v>
      </c>
      <c r="G361" s="9" t="n">
        <f aca="false">IF(AND(C361=0,E361=0),0,IF(C361=0,"New",(E361-C361)/C361))</f>
        <v>-1</v>
      </c>
      <c r="H361" s="8" t="n">
        <f aca="false">SUMIFS('Source'!$E:$E,'Source'!$A:$A,"101 - Factory customers",'Source'!$B:$B,$A361)</f>
        <v>94.5</v>
      </c>
      <c r="I361" s="8" t="n">
        <f aca="false">SUMIFS('Source'!$G:$G,'Source'!$A:$A,"101 - Factory customers",'Source'!$B:$B,$A361)</f>
        <v>0</v>
      </c>
      <c r="J361" s="8" t="n">
        <f aca="false">I361*$J$5</f>
        <v>0</v>
      </c>
      <c r="K361" s="8" t="n">
        <f aca="false">J361-H361</f>
        <v>-94.5</v>
      </c>
      <c r="L361" s="9" t="n">
        <f aca="false">IF(AND(H361=0,J361=0),0,IF(H361=0,"New",(J361-H361)/H361))</f>
        <v>-1</v>
      </c>
      <c r="M361" s="7" t="str">
        <f aca="false">IF(AND(OR(C361&lt;&gt;0,H361&lt;&gt;0),D361=0,I361=0),"DROP",IF(AND(OR(D361&lt;&gt;0,I361&lt;&gt;0),C361=0,H361=0),"NEW",""))</f>
        <v>DROP</v>
      </c>
    </row>
    <row r="362" customFormat="false" ht="15" hidden="false" customHeight="false" outlineLevel="0" collapsed="false">
      <c r="A362" s="7" t="s">
        <v>435</v>
      </c>
      <c r="B362" s="7" t="str">
        <f aca="false">IFERROR(INDEX('Source'!$C:$C,MATCH($A362,'Source'!$B:$B,0)),"")</f>
        <v>חגורת בטן</v>
      </c>
      <c r="C362" s="8" t="n">
        <f aca="false">SUMIFS('Source'!$D:$D,'Source'!$A:$A,"101 - Factory customers",'Source'!$B:$B,$A362)</f>
        <v>1</v>
      </c>
      <c r="D362" s="8" t="n">
        <f aca="false">SUMIFS('Source'!$F:$F,'Source'!$A:$A,"101 - Factory customers",'Source'!$B:$B,$A362)</f>
        <v>0</v>
      </c>
      <c r="E362" s="8" t="n">
        <f aca="false">D362*$J$5</f>
        <v>0</v>
      </c>
      <c r="F362" s="8" t="n">
        <f aca="false">E362-C362</f>
        <v>-1</v>
      </c>
      <c r="G362" s="9" t="n">
        <f aca="false">IF(AND(C362=0,E362=0),0,IF(C362=0,"New",(E362-C362)/C362))</f>
        <v>-1</v>
      </c>
      <c r="H362" s="8" t="n">
        <f aca="false">SUMIFS('Source'!$E:$E,'Source'!$A:$A,"101 - Factory customers",'Source'!$B:$B,$A362)</f>
        <v>94.5</v>
      </c>
      <c r="I362" s="8" t="n">
        <f aca="false">SUMIFS('Source'!$G:$G,'Source'!$A:$A,"101 - Factory customers",'Source'!$B:$B,$A362)</f>
        <v>0</v>
      </c>
      <c r="J362" s="8" t="n">
        <f aca="false">I362*$J$5</f>
        <v>0</v>
      </c>
      <c r="K362" s="8" t="n">
        <f aca="false">J362-H362</f>
        <v>-94.5</v>
      </c>
      <c r="L362" s="9" t="n">
        <f aca="false">IF(AND(H362=0,J362=0),0,IF(H362=0,"New",(J362-H362)/H362))</f>
        <v>-1</v>
      </c>
      <c r="M362" s="7" t="str">
        <f aca="false">IF(AND(OR(C362&lt;&gt;0,H362&lt;&gt;0),D362=0,I362=0),"DROP",IF(AND(OR(D362&lt;&gt;0,I362&lt;&gt;0),C362=0,H362=0),"NEW",""))</f>
        <v>DROP</v>
      </c>
    </row>
    <row r="363" customFormat="false" ht="15" hidden="false" customHeight="false" outlineLevel="0" collapsed="false">
      <c r="A363" s="7" t="s">
        <v>360</v>
      </c>
      <c r="B363" s="7" t="str">
        <f aca="false">IFERROR(INDEX('Source'!$C:$C,MATCH($A363,'Source'!$B:$B,0)),"")</f>
        <v>חגורת בטן עממית אפור</v>
      </c>
      <c r="C363" s="8" t="n">
        <f aca="false">SUMIFS('Source'!$D:$D,'Source'!$A:$A,"101 - Factory customers",'Source'!$B:$B,$A363)</f>
        <v>1</v>
      </c>
      <c r="D363" s="8" t="n">
        <f aca="false">SUMIFS('Source'!$F:$F,'Source'!$A:$A,"101 - Factory customers",'Source'!$B:$B,$A363)</f>
        <v>0</v>
      </c>
      <c r="E363" s="8" t="n">
        <f aca="false">D363*$J$5</f>
        <v>0</v>
      </c>
      <c r="F363" s="8" t="n">
        <f aca="false">E363-C363</f>
        <v>-1</v>
      </c>
      <c r="G363" s="9" t="n">
        <f aca="false">IF(AND(C363=0,E363=0),0,IF(C363=0,"New",(E363-C363)/C363))</f>
        <v>-1</v>
      </c>
      <c r="H363" s="8" t="n">
        <f aca="false">SUMIFS('Source'!$E:$E,'Source'!$A:$A,"101 - Factory customers",'Source'!$B:$B,$A363)</f>
        <v>94.5</v>
      </c>
      <c r="I363" s="8" t="n">
        <f aca="false">SUMIFS('Source'!$G:$G,'Source'!$A:$A,"101 - Factory customers",'Source'!$B:$B,$A363)</f>
        <v>0</v>
      </c>
      <c r="J363" s="8" t="n">
        <f aca="false">I363*$J$5</f>
        <v>0</v>
      </c>
      <c r="K363" s="8" t="n">
        <f aca="false">J363-H363</f>
        <v>-94.5</v>
      </c>
      <c r="L363" s="9" t="n">
        <f aca="false">IF(AND(H363=0,J363=0),0,IF(H363=0,"New",(J363-H363)/H363))</f>
        <v>-1</v>
      </c>
      <c r="M363" s="7" t="str">
        <f aca="false">IF(AND(OR(C363&lt;&gt;0,H363&lt;&gt;0),D363=0,I363=0),"DROP",IF(AND(OR(D363&lt;&gt;0,I363&lt;&gt;0),C363=0,H363=0),"NEW",""))</f>
        <v>DROP</v>
      </c>
    </row>
    <row r="364" customFormat="false" ht="15" hidden="false" customHeight="false" outlineLevel="0" collapsed="false">
      <c r="A364" s="7" t="s">
        <v>138</v>
      </c>
      <c r="B364" s="7" t="str">
        <f aca="false">IFERROR(INDEX('Source'!$C:$C,MATCH($A364,'Source'!$B:$B,0)),"")</f>
        <v>כרית סיליקון לעקב</v>
      </c>
      <c r="C364" s="8" t="n">
        <f aca="false">SUMIFS('Source'!$D:$D,'Source'!$A:$A,"101 - Factory customers",'Source'!$B:$B,$A364)</f>
        <v>4</v>
      </c>
      <c r="D364" s="8" t="n">
        <f aca="false">SUMIFS('Source'!$F:$F,'Source'!$A:$A,"101 - Factory customers",'Source'!$B:$B,$A364)</f>
        <v>5</v>
      </c>
      <c r="E364" s="8" t="n">
        <f aca="false">D364*$J$5</f>
        <v>6.31578947368421</v>
      </c>
      <c r="F364" s="8" t="n">
        <f aca="false">E364-C364</f>
        <v>2.31578947368421</v>
      </c>
      <c r="G364" s="9" t="n">
        <f aca="false">IF(AND(C364=0,E364=0),0,IF(C364=0,"New",(E364-C364)/C364))</f>
        <v>0.578947368421053</v>
      </c>
      <c r="H364" s="8" t="n">
        <f aca="false">SUMIFS('Source'!$E:$E,'Source'!$A:$A,"101 - Factory customers",'Source'!$B:$B,$A364)</f>
        <v>342.56</v>
      </c>
      <c r="I364" s="8" t="n">
        <f aca="false">SUMIFS('Source'!$G:$G,'Source'!$A:$A,"101 - Factory customers",'Source'!$B:$B,$A364)</f>
        <v>436.86</v>
      </c>
      <c r="J364" s="8" t="n">
        <f aca="false">I364*$J$5</f>
        <v>551.823157894737</v>
      </c>
      <c r="K364" s="8" t="n">
        <f aca="false">J364-H364</f>
        <v>209.263157894737</v>
      </c>
      <c r="L364" s="9" t="n">
        <f aca="false">IF(AND(H364=0,J364=0),0,IF(H364=0,"New",(J364-H364)/H364))</f>
        <v>0.610880306792202</v>
      </c>
      <c r="M364" s="7" t="str">
        <f aca="false">IF(AND(OR(C364&lt;&gt;0,H364&lt;&gt;0),D364=0,I364=0),"DROP",IF(AND(OR(D364&lt;&gt;0,I364&lt;&gt;0),C364=0,H364=0),"NEW",""))</f>
        <v/>
      </c>
    </row>
    <row r="365" customFormat="false" ht="15" hidden="false" customHeight="false" outlineLevel="0" collapsed="false">
      <c r="A365" s="7" t="s">
        <v>900</v>
      </c>
      <c r="B365" s="7" t="str">
        <f aca="false">IFERROR(INDEX('Source'!$C:$C,MATCH($A365,'Source'!$B:$B,0)),"")</f>
        <v>מדרס מתכוונן</v>
      </c>
      <c r="C365" s="8" t="n">
        <f aca="false">SUMIFS('Source'!$D:$D,'Source'!$A:$A,"101 - Factory customers",'Source'!$B:$B,$A365)</f>
        <v>0</v>
      </c>
      <c r="D365" s="8" t="n">
        <f aca="false">SUMIFS('Source'!$F:$F,'Source'!$A:$A,"101 - Factory customers",'Source'!$B:$B,$A365)</f>
        <v>-1</v>
      </c>
      <c r="E365" s="8" t="n">
        <f aca="false">D365*$J$5</f>
        <v>-1.26315789473684</v>
      </c>
      <c r="F365" s="8" t="n">
        <f aca="false">E365-C365</f>
        <v>-1.26315789473684</v>
      </c>
      <c r="G365" s="9" t="str">
        <f aca="false">IF(AND(C365=0,E365=0),0,IF(C365=0,"New",(E365-C365)/C365))</f>
        <v>New</v>
      </c>
      <c r="H365" s="8" t="n">
        <f aca="false">SUMIFS('Source'!$E:$E,'Source'!$A:$A,"101 - Factory customers",'Source'!$B:$B,$A365)</f>
        <v>0</v>
      </c>
      <c r="I365" s="8" t="n">
        <f aca="false">SUMIFS('Source'!$G:$G,'Source'!$A:$A,"101 - Factory customers",'Source'!$B:$B,$A365)</f>
        <v>-93.69</v>
      </c>
      <c r="J365" s="8" t="n">
        <f aca="false">I365*$J$5</f>
        <v>-118.345263157895</v>
      </c>
      <c r="K365" s="8" t="n">
        <f aca="false">J365-H365</f>
        <v>-118.345263157895</v>
      </c>
      <c r="L365" s="9" t="str">
        <f aca="false">IF(AND(H365=0,J365=0),0,IF(H365=0,"New",(J365-H365)/H365))</f>
        <v>New</v>
      </c>
      <c r="M365" s="7" t="str">
        <f aca="false">IF(AND(OR(C365&lt;&gt;0,H365&lt;&gt;0),D365=0,I365=0),"DROP",IF(AND(OR(D365&lt;&gt;0,I365&lt;&gt;0),C365=0,H365=0),"NEW",""))</f>
        <v>NEW</v>
      </c>
    </row>
    <row r="366" customFormat="false" ht="15" hidden="false" customHeight="false" outlineLevel="0" collapsed="false">
      <c r="A366" s="7" t="s">
        <v>509</v>
      </c>
      <c r="B366" s="7" t="str">
        <f aca="false">IFERROR(INDEX('Source'!$C:$C,MATCH($A366,'Source'!$B:$B,0)),"")</f>
        <v>מגן קרסול ימין SC35</v>
      </c>
      <c r="C366" s="8" t="n">
        <f aca="false">SUMIFS('Source'!$D:$D,'Source'!$A:$A,"101 - Factory customers",'Source'!$B:$B,$A366)</f>
        <v>1</v>
      </c>
      <c r="D366" s="8" t="n">
        <f aca="false">SUMIFS('Source'!$F:$F,'Source'!$A:$A,"101 - Factory customers",'Source'!$B:$B,$A366)</f>
        <v>0</v>
      </c>
      <c r="E366" s="8" t="n">
        <f aca="false">D366*$J$5</f>
        <v>0</v>
      </c>
      <c r="F366" s="8" t="n">
        <f aca="false">E366-C366</f>
        <v>-1</v>
      </c>
      <c r="G366" s="9" t="n">
        <f aca="false">IF(AND(C366=0,E366=0),0,IF(C366=0,"New",(E366-C366)/C366))</f>
        <v>-1</v>
      </c>
      <c r="H366" s="8" t="n">
        <f aca="false">SUMIFS('Source'!$E:$E,'Source'!$A:$A,"101 - Factory customers",'Source'!$B:$B,$A366)</f>
        <v>93.68</v>
      </c>
      <c r="I366" s="8" t="n">
        <f aca="false">SUMIFS('Source'!$G:$G,'Source'!$A:$A,"101 - Factory customers",'Source'!$B:$B,$A366)</f>
        <v>0</v>
      </c>
      <c r="J366" s="8" t="n">
        <f aca="false">I366*$J$5</f>
        <v>0</v>
      </c>
      <c r="K366" s="8" t="n">
        <f aca="false">J366-H366</f>
        <v>-93.68</v>
      </c>
      <c r="L366" s="9" t="n">
        <f aca="false">IF(AND(H366=0,J366=0),0,IF(H366=0,"New",(J366-H366)/H366))</f>
        <v>-1</v>
      </c>
      <c r="M366" s="7" t="str">
        <f aca="false">IF(AND(OR(C366&lt;&gt;0,H366&lt;&gt;0),D366=0,I366=0),"DROP",IF(AND(OR(D366&lt;&gt;0,I366&lt;&gt;0),C366=0,H366=0),"NEW",""))</f>
        <v>DROP</v>
      </c>
    </row>
    <row r="367" customFormat="false" ht="15" hidden="false" customHeight="false" outlineLevel="0" collapsed="false">
      <c r="A367" s="7" t="s">
        <v>108</v>
      </c>
      <c r="B367" s="7" t="str">
        <f aca="false">IFERROR(INDEX('Source'!$C:$C,MATCH($A367,'Source'!$B:$B,0)),"")</f>
        <v>מגן קרסול חום</v>
      </c>
      <c r="C367" s="8" t="n">
        <f aca="false">SUMIFS('Source'!$D:$D,'Source'!$A:$A,"101 - Factory customers",'Source'!$B:$B,$A367)</f>
        <v>3</v>
      </c>
      <c r="D367" s="8" t="n">
        <f aca="false">SUMIFS('Source'!$F:$F,'Source'!$A:$A,"101 - Factory customers",'Source'!$B:$B,$A367)</f>
        <v>0</v>
      </c>
      <c r="E367" s="8" t="n">
        <f aca="false">D367*$J$5</f>
        <v>0</v>
      </c>
      <c r="F367" s="8" t="n">
        <f aca="false">E367-C367</f>
        <v>-3</v>
      </c>
      <c r="G367" s="9" t="n">
        <f aca="false">IF(AND(C367=0,E367=0),0,IF(C367=0,"New",(E367-C367)/C367))</f>
        <v>-1</v>
      </c>
      <c r="H367" s="8" t="n">
        <f aca="false">SUMIFS('Source'!$E:$E,'Source'!$A:$A,"101 - Factory customers",'Source'!$B:$B,$A367)</f>
        <v>92.68</v>
      </c>
      <c r="I367" s="8" t="n">
        <f aca="false">SUMIFS('Source'!$G:$G,'Source'!$A:$A,"101 - Factory customers",'Source'!$B:$B,$A367)</f>
        <v>0</v>
      </c>
      <c r="J367" s="8" t="n">
        <f aca="false">I367*$J$5</f>
        <v>0</v>
      </c>
      <c r="K367" s="8" t="n">
        <f aca="false">J367-H367</f>
        <v>-92.68</v>
      </c>
      <c r="L367" s="9" t="n">
        <f aca="false">IF(AND(H367=0,J367=0),0,IF(H367=0,"New",(J367-H367)/H367))</f>
        <v>-1</v>
      </c>
      <c r="M367" s="7" t="str">
        <f aca="false">IF(AND(OR(C367&lt;&gt;0,H367&lt;&gt;0),D367=0,I367=0),"DROP",IF(AND(OR(D367&lt;&gt;0,I367&lt;&gt;0),C367=0,H367=0),"NEW",""))</f>
        <v>DROP</v>
      </c>
    </row>
    <row r="368" customFormat="false" ht="15" hidden="false" customHeight="false" outlineLevel="0" collapsed="false">
      <c r="A368" s="7" t="s">
        <v>118</v>
      </c>
      <c r="B368" s="7" t="str">
        <f aca="false">IFERROR(INDEX('Source'!$C:$C,MATCH($A368,'Source'!$B:$B,0)),"")</f>
        <v>מגן ברך חום</v>
      </c>
      <c r="C368" s="8" t="n">
        <f aca="false">SUMIFS('Source'!$D:$D,'Source'!$A:$A,"101 - Factory customers",'Source'!$B:$B,$A368)</f>
        <v>4</v>
      </c>
      <c r="D368" s="8" t="n">
        <f aca="false">SUMIFS('Source'!$F:$F,'Source'!$A:$A,"101 - Factory customers",'Source'!$B:$B,$A368)</f>
        <v>1</v>
      </c>
      <c r="E368" s="8" t="n">
        <f aca="false">D368*$J$5</f>
        <v>1.26315789473684</v>
      </c>
      <c r="F368" s="8" t="n">
        <f aca="false">E368-C368</f>
        <v>-2.73684210526316</v>
      </c>
      <c r="G368" s="9" t="n">
        <f aca="false">IF(AND(C368=0,E368=0),0,IF(C368=0,"New",(E368-C368)/C368))</f>
        <v>-0.68421052631579</v>
      </c>
      <c r="H368" s="8" t="n">
        <f aca="false">SUMIFS('Source'!$E:$E,'Source'!$A:$A,"101 - Factory customers",'Source'!$B:$B,$A368)</f>
        <v>123.57</v>
      </c>
      <c r="I368" s="8" t="n">
        <f aca="false">SUMIFS('Source'!$G:$G,'Source'!$A:$A,"101 - Factory customers",'Source'!$B:$B,$A368)</f>
        <v>30.89</v>
      </c>
      <c r="J368" s="8" t="n">
        <f aca="false">I368*$J$5</f>
        <v>39.0189473684211</v>
      </c>
      <c r="K368" s="8" t="n">
        <f aca="false">J368-H368</f>
        <v>-84.5510526315789</v>
      </c>
      <c r="L368" s="9" t="n">
        <f aca="false">IF(AND(H368=0,J368=0),0,IF(H368=0,"New",(J368-H368)/H368))</f>
        <v>-0.684236081828753</v>
      </c>
      <c r="M368" s="7" t="str">
        <f aca="false">IF(AND(OR(C368&lt;&gt;0,H368&lt;&gt;0),D368=0,I368=0),"DROP",IF(AND(OR(D368&lt;&gt;0,I368&lt;&gt;0),C368=0,H368=0),"NEW",""))</f>
        <v/>
      </c>
    </row>
    <row r="369" customFormat="false" ht="15" hidden="false" customHeight="false" outlineLevel="0" collapsed="false">
      <c r="A369" s="7" t="s">
        <v>320</v>
      </c>
      <c r="B369" s="7" t="str">
        <f aca="false">IFERROR(INDEX('Source'!$C:$C,MATCH($A369,'Source'!$B:$B,0)),"")</f>
        <v>מגן מרפק שחור</v>
      </c>
      <c r="C369" s="8" t="n">
        <f aca="false">SUMIFS('Source'!$D:$D,'Source'!$A:$A,"101 - Factory customers",'Source'!$B:$B,$A369)</f>
        <v>3</v>
      </c>
      <c r="D369" s="8" t="n">
        <f aca="false">SUMIFS('Source'!$F:$F,'Source'!$A:$A,"101 - Factory customers",'Source'!$B:$B,$A369)</f>
        <v>0</v>
      </c>
      <c r="E369" s="8" t="n">
        <f aca="false">D369*$J$5</f>
        <v>0</v>
      </c>
      <c r="F369" s="8" t="n">
        <f aca="false">E369-C369</f>
        <v>-3</v>
      </c>
      <c r="G369" s="9" t="n">
        <f aca="false">IF(AND(C369=0,E369=0),0,IF(C369=0,"New",(E369-C369)/C369))</f>
        <v>-1</v>
      </c>
      <c r="H369" s="8" t="n">
        <f aca="false">SUMIFS('Source'!$E:$E,'Source'!$A:$A,"101 - Factory customers",'Source'!$B:$B,$A369)</f>
        <v>92.67</v>
      </c>
      <c r="I369" s="8" t="n">
        <f aca="false">SUMIFS('Source'!$G:$G,'Source'!$A:$A,"101 - Factory customers",'Source'!$B:$B,$A369)</f>
        <v>0</v>
      </c>
      <c r="J369" s="8" t="n">
        <f aca="false">I369*$J$5</f>
        <v>0</v>
      </c>
      <c r="K369" s="8" t="n">
        <f aca="false">J369-H369</f>
        <v>-92.67</v>
      </c>
      <c r="L369" s="9" t="n">
        <f aca="false">IF(AND(H369=0,J369=0),0,IF(H369=0,"New",(J369-H369)/H369))</f>
        <v>-1</v>
      </c>
      <c r="M369" s="7" t="str">
        <f aca="false">IF(AND(OR(C369&lt;&gt;0,H369&lt;&gt;0),D369=0,I369=0),"DROP",IF(AND(OR(D369&lt;&gt;0,I369&lt;&gt;0),C369=0,H369=0),"NEW",""))</f>
        <v>DROP</v>
      </c>
    </row>
    <row r="370" customFormat="false" ht="15" hidden="false" customHeight="false" outlineLevel="0" collapsed="false">
      <c r="A370" s="7" t="s">
        <v>350</v>
      </c>
      <c r="B370" s="7" t="str">
        <f aca="false">IFERROR(INDEX('Source'!$C:$C,MATCH($A370,'Source'!$B:$B,0)),"")</f>
        <v>טיפ תחבושת לספורט כחול</v>
      </c>
      <c r="C370" s="8" t="n">
        <f aca="false">SUMIFS('Source'!$D:$D,'Source'!$A:$A,"101 - Factory customers",'Source'!$B:$B,$A370)</f>
        <v>0</v>
      </c>
      <c r="D370" s="8" t="n">
        <f aca="false">SUMIFS('Source'!$F:$F,'Source'!$A:$A,"101 - Factory customers",'Source'!$B:$B,$A370)</f>
        <v>8</v>
      </c>
      <c r="E370" s="8" t="n">
        <f aca="false">D370*$J$5</f>
        <v>10.1052631578947</v>
      </c>
      <c r="F370" s="8" t="n">
        <f aca="false">E370-C370</f>
        <v>10.1052631578947</v>
      </c>
      <c r="G370" s="9" t="str">
        <f aca="false">IF(AND(C370=0,E370=0),0,IF(C370=0,"New",(E370-C370)/C370))</f>
        <v>New</v>
      </c>
      <c r="H370" s="8" t="n">
        <f aca="false">SUMIFS('Source'!$E:$E,'Source'!$A:$A,"101 - Factory customers",'Source'!$B:$B,$A370)</f>
        <v>0</v>
      </c>
      <c r="I370" s="8" t="n">
        <f aca="false">SUMIFS('Source'!$G:$G,'Source'!$A:$A,"101 - Factory customers",'Source'!$B:$B,$A370)</f>
        <v>92.31</v>
      </c>
      <c r="J370" s="8" t="n">
        <f aca="false">I370*$J$5</f>
        <v>116.602105263158</v>
      </c>
      <c r="K370" s="8" t="n">
        <f aca="false">J370-H370</f>
        <v>116.602105263158</v>
      </c>
      <c r="L370" s="9" t="str">
        <f aca="false">IF(AND(H370=0,J370=0),0,IF(H370=0,"New",(J370-H370)/H370))</f>
        <v>New</v>
      </c>
      <c r="M370" s="7" t="str">
        <f aca="false">IF(AND(OR(C370&lt;&gt;0,H370&lt;&gt;0),D370=0,I370=0),"DROP",IF(AND(OR(D370&lt;&gt;0,I370&lt;&gt;0),C370=0,H370=0),"NEW",""))</f>
        <v>NEW</v>
      </c>
    </row>
    <row r="371" customFormat="false" ht="15" hidden="false" customHeight="false" outlineLevel="0" collapsed="false">
      <c r="A371" s="7" t="s">
        <v>144</v>
      </c>
      <c r="B371" s="7" t="str">
        <f aca="false">IFERROR(INDEX('Source'!$C:$C,MATCH($A371,'Source'!$B:$B,0)),"")</f>
        <v>כרית סיליקון לעקב</v>
      </c>
      <c r="C371" s="8" t="n">
        <f aca="false">SUMIFS('Source'!$D:$D,'Source'!$A:$A,"101 - Factory customers",'Source'!$B:$B,$A371)</f>
        <v>2</v>
      </c>
      <c r="D371" s="8" t="n">
        <f aca="false">SUMIFS('Source'!$F:$F,'Source'!$A:$A,"101 - Factory customers",'Source'!$B:$B,$A371)</f>
        <v>1</v>
      </c>
      <c r="E371" s="8" t="n">
        <f aca="false">D371*$J$5</f>
        <v>1.26315789473684</v>
      </c>
      <c r="F371" s="8" t="n">
        <f aca="false">E371-C371</f>
        <v>-0.736842105263158</v>
      </c>
      <c r="G371" s="9" t="n">
        <f aca="false">IF(AND(C371=0,E371=0),0,IF(C371=0,"New",(E371-C371)/C371))</f>
        <v>-0.368421052631579</v>
      </c>
      <c r="H371" s="8" t="n">
        <f aca="false">SUMIFS('Source'!$E:$E,'Source'!$A:$A,"101 - Factory customers",'Source'!$B:$B,$A371)</f>
        <v>175.71</v>
      </c>
      <c r="I371" s="8" t="n">
        <f aca="false">SUMIFS('Source'!$G:$G,'Source'!$A:$A,"101 - Factory customers",'Source'!$B:$B,$A371)</f>
        <v>83.43</v>
      </c>
      <c r="J371" s="8" t="n">
        <f aca="false">I371*$J$5</f>
        <v>105.385263157895</v>
      </c>
      <c r="K371" s="8" t="n">
        <f aca="false">J371-H371</f>
        <v>-70.3247368421053</v>
      </c>
      <c r="L371" s="9" t="n">
        <f aca="false">IF(AND(H371=0,J371=0),0,IF(H371=0,"New",(J371-H371)/H371))</f>
        <v>-0.400231841341445</v>
      </c>
      <c r="M371" s="7" t="str">
        <f aca="false">IF(AND(OR(C371&lt;&gt;0,H371&lt;&gt;0),D371=0,I371=0),"DROP",IF(AND(OR(D371&lt;&gt;0,I371&lt;&gt;0),C371=0,H371=0),"NEW",""))</f>
        <v/>
      </c>
    </row>
    <row r="372" customFormat="false" ht="15" hidden="false" customHeight="false" outlineLevel="0" collapsed="false">
      <c r="A372" s="7" t="s">
        <v>166</v>
      </c>
      <c r="B372" s="7" t="str">
        <f aca="false">IFERROR(INDEX('Source'!$C:$C,MATCH($A372,'Source'!$B:$B,0)),"")</f>
        <v>כרית סיליקון לעקב</v>
      </c>
      <c r="C372" s="8" t="n">
        <f aca="false">SUMIFS('Source'!$D:$D,'Source'!$A:$A,"101 - Factory customers",'Source'!$B:$B,$A372)</f>
        <v>1</v>
      </c>
      <c r="D372" s="8" t="n">
        <f aca="false">SUMIFS('Source'!$F:$F,'Source'!$A:$A,"101 - Factory customers",'Source'!$B:$B,$A372)</f>
        <v>0</v>
      </c>
      <c r="E372" s="8" t="n">
        <f aca="false">D372*$J$5</f>
        <v>0</v>
      </c>
      <c r="F372" s="8" t="n">
        <f aca="false">E372-C372</f>
        <v>-1</v>
      </c>
      <c r="G372" s="9" t="n">
        <f aca="false">IF(AND(C372=0,E372=0),0,IF(C372=0,"New",(E372-C372)/C372))</f>
        <v>-1</v>
      </c>
      <c r="H372" s="8" t="n">
        <f aca="false">SUMIFS('Source'!$E:$E,'Source'!$A:$A,"101 - Factory customers",'Source'!$B:$B,$A372)</f>
        <v>92.14</v>
      </c>
      <c r="I372" s="8" t="n">
        <f aca="false">SUMIFS('Source'!$G:$G,'Source'!$A:$A,"101 - Factory customers",'Source'!$B:$B,$A372)</f>
        <v>0</v>
      </c>
      <c r="J372" s="8" t="n">
        <f aca="false">I372*$J$5</f>
        <v>0</v>
      </c>
      <c r="K372" s="8" t="n">
        <f aca="false">J372-H372</f>
        <v>-92.14</v>
      </c>
      <c r="L372" s="9" t="n">
        <f aca="false">IF(AND(H372=0,J372=0),0,IF(H372=0,"New",(J372-H372)/H372))</f>
        <v>-1</v>
      </c>
      <c r="M372" s="7" t="str">
        <f aca="false">IF(AND(OR(C372&lt;&gt;0,H372&lt;&gt;0),D372=0,I372=0),"DROP",IF(AND(OR(D372&lt;&gt;0,I372&lt;&gt;0),C372=0,H372=0),"NEW",""))</f>
        <v>DROP</v>
      </c>
    </row>
    <row r="373" customFormat="false" ht="15" hidden="false" customHeight="false" outlineLevel="0" collapsed="false">
      <c r="A373" s="7" t="s">
        <v>205</v>
      </c>
      <c r="B373" s="7" t="str">
        <f aca="false">IFERROR(INDEX('Source'!$C:$C,MATCH($A373,'Source'!$B:$B,0)),"")</f>
        <v>מדרס מתכוונן לגיל</v>
      </c>
      <c r="C373" s="8" t="n">
        <f aca="false">SUMIFS('Source'!$D:$D,'Source'!$A:$A,"101 - Factory customers",'Source'!$B:$B,$A373)</f>
        <v>2</v>
      </c>
      <c r="D373" s="8" t="n">
        <f aca="false">SUMIFS('Source'!$F:$F,'Source'!$A:$A,"101 - Factory customers",'Source'!$B:$B,$A373)</f>
        <v>1</v>
      </c>
      <c r="E373" s="8" t="n">
        <f aca="false">D373*$J$5</f>
        <v>1.26315789473684</v>
      </c>
      <c r="F373" s="8" t="n">
        <f aca="false">E373-C373</f>
        <v>-0.736842105263158</v>
      </c>
      <c r="G373" s="9" t="n">
        <f aca="false">IF(AND(C373=0,E373=0),0,IF(C373=0,"New",(E373-C373)/C373))</f>
        <v>-0.368421052631579</v>
      </c>
      <c r="H373" s="8" t="n">
        <f aca="false">SUMIFS('Source'!$E:$E,'Source'!$A:$A,"101 - Factory customers",'Source'!$B:$B,$A373)</f>
        <v>185.84</v>
      </c>
      <c r="I373" s="8" t="n">
        <f aca="false">SUMIFS('Source'!$G:$G,'Source'!$A:$A,"101 - Factory customers",'Source'!$B:$B,$A373)</f>
        <v>93.7</v>
      </c>
      <c r="J373" s="8" t="n">
        <f aca="false">I373*$J$5</f>
        <v>118.357894736842</v>
      </c>
      <c r="K373" s="8" t="n">
        <f aca="false">J373-H373</f>
        <v>-67.4821052631579</v>
      </c>
      <c r="L373" s="9" t="n">
        <f aca="false">IF(AND(H373=0,J373=0),0,IF(H373=0,"New",(J373-H373)/H373))</f>
        <v>-0.363119378299386</v>
      </c>
      <c r="M373" s="7" t="str">
        <f aca="false">IF(AND(OR(C373&lt;&gt;0,H373&lt;&gt;0),D373=0,I373=0),"DROP",IF(AND(OR(D373&lt;&gt;0,I373&lt;&gt;0),C373=0,H373=0),"NEW",""))</f>
        <v/>
      </c>
    </row>
    <row r="374" customFormat="false" ht="15" hidden="false" customHeight="false" outlineLevel="0" collapsed="false">
      <c r="A374" s="7" t="s">
        <v>428</v>
      </c>
      <c r="B374" s="7" t="str">
        <f aca="false">IFERROR(INDEX('Source'!$C:$C,MATCH($A374,'Source'!$B:$B,0)),"")</f>
        <v>חגורת שבר לצד ימין</v>
      </c>
      <c r="C374" s="8" t="n">
        <f aca="false">SUMIFS('Source'!$D:$D,'Source'!$A:$A,"101 - Factory customers",'Source'!$B:$B,$A374)</f>
        <v>2</v>
      </c>
      <c r="D374" s="8" t="n">
        <f aca="false">SUMIFS('Source'!$F:$F,'Source'!$A:$A,"101 - Factory customers",'Source'!$B:$B,$A374)</f>
        <v>2</v>
      </c>
      <c r="E374" s="8" t="n">
        <f aca="false">D374*$J$5</f>
        <v>2.52631578947368</v>
      </c>
      <c r="F374" s="8" t="n">
        <f aca="false">E374-C374</f>
        <v>0.526315789473684</v>
      </c>
      <c r="G374" s="9" t="n">
        <f aca="false">IF(AND(C374=0,E374=0),0,IF(C374=0,"New",(E374-C374)/C374))</f>
        <v>0.263157894736842</v>
      </c>
      <c r="H374" s="8" t="n">
        <f aca="false">SUMIFS('Source'!$E:$E,'Source'!$A:$A,"101 - Factory customers",'Source'!$B:$B,$A374)</f>
        <v>371.77</v>
      </c>
      <c r="I374" s="8" t="n">
        <f aca="false">SUMIFS('Source'!$G:$G,'Source'!$A:$A,"101 - Factory customers",'Source'!$B:$B,$A374)</f>
        <v>280</v>
      </c>
      <c r="J374" s="8" t="n">
        <f aca="false">I374*$J$5</f>
        <v>353.684210526316</v>
      </c>
      <c r="K374" s="8" t="n">
        <f aca="false">J374-H374</f>
        <v>-18.0857894736842</v>
      </c>
      <c r="L374" s="9" t="n">
        <f aca="false">IF(AND(H374=0,J374=0),0,IF(H374=0,"New",(J374-H374)/H374))</f>
        <v>-0.048647791574587</v>
      </c>
      <c r="M374" s="7" t="str">
        <f aca="false">IF(AND(OR(C374&lt;&gt;0,H374&lt;&gt;0),D374=0,I374=0),"DROP",IF(AND(OR(D374&lt;&gt;0,I374&lt;&gt;0),C374=0,H374=0),"NEW",""))</f>
        <v/>
      </c>
    </row>
    <row r="375" customFormat="false" ht="15" hidden="false" customHeight="false" outlineLevel="0" collapsed="false">
      <c r="A375" s="7" t="s">
        <v>190</v>
      </c>
      <c r="B375" s="7" t="str">
        <f aca="false">IFERROR(INDEX('Source'!$C:$C,MATCH($A375,'Source'!$B:$B,0)),"")</f>
        <v>מגן מרפק בז'</v>
      </c>
      <c r="C375" s="8" t="n">
        <f aca="false">SUMIFS('Source'!$D:$D,'Source'!$A:$A,"101 - Factory customers",'Source'!$B:$B,$A375)</f>
        <v>3</v>
      </c>
      <c r="D375" s="8" t="n">
        <f aca="false">SUMIFS('Source'!$F:$F,'Source'!$A:$A,"101 - Factory customers",'Source'!$B:$B,$A375)</f>
        <v>0</v>
      </c>
      <c r="E375" s="8" t="n">
        <f aca="false">D375*$J$5</f>
        <v>0</v>
      </c>
      <c r="F375" s="8" t="n">
        <f aca="false">E375-C375</f>
        <v>-3</v>
      </c>
      <c r="G375" s="9" t="n">
        <f aca="false">IF(AND(C375=0,E375=0),0,IF(C375=0,"New",(E375-C375)/C375))</f>
        <v>-1</v>
      </c>
      <c r="H375" s="8" t="n">
        <f aca="false">SUMIFS('Source'!$E:$E,'Source'!$A:$A,"101 - Factory customers",'Source'!$B:$B,$A375)</f>
        <v>91.53</v>
      </c>
      <c r="I375" s="8" t="n">
        <f aca="false">SUMIFS('Source'!$G:$G,'Source'!$A:$A,"101 - Factory customers",'Source'!$B:$B,$A375)</f>
        <v>0</v>
      </c>
      <c r="J375" s="8" t="n">
        <f aca="false">I375*$J$5</f>
        <v>0</v>
      </c>
      <c r="K375" s="8" t="n">
        <f aca="false">J375-H375</f>
        <v>-91.53</v>
      </c>
      <c r="L375" s="9" t="n">
        <f aca="false">IF(AND(H375=0,J375=0),0,IF(H375=0,"New",(J375-H375)/H375))</f>
        <v>-1</v>
      </c>
      <c r="M375" s="7" t="str">
        <f aca="false">IF(AND(OR(C375&lt;&gt;0,H375&lt;&gt;0),D375=0,I375=0),"DROP",IF(AND(OR(D375&lt;&gt;0,I375&lt;&gt;0),C375=0,H375=0),"NEW",""))</f>
        <v>DROP</v>
      </c>
    </row>
    <row r="376" customFormat="false" ht="15" hidden="false" customHeight="false" outlineLevel="0" collapsed="false">
      <c r="A376" s="7" t="s">
        <v>181</v>
      </c>
      <c r="B376" s="7" t="str">
        <f aca="false">IFERROR(INDEX('Source'!$C:$C,MATCH($A376,'Source'!$B:$B,0)),"")</f>
        <v>מגן ברך רגיל</v>
      </c>
      <c r="C376" s="8" t="n">
        <f aca="false">SUMIFS('Source'!$D:$D,'Source'!$A:$A,"101 - Factory customers",'Source'!$B:$B,$A376)</f>
        <v>3</v>
      </c>
      <c r="D376" s="8" t="n">
        <f aca="false">SUMIFS('Source'!$F:$F,'Source'!$A:$A,"101 - Factory customers",'Source'!$B:$B,$A376)</f>
        <v>0</v>
      </c>
      <c r="E376" s="8" t="n">
        <f aca="false">D376*$J$5</f>
        <v>0</v>
      </c>
      <c r="F376" s="8" t="n">
        <f aca="false">E376-C376</f>
        <v>-3</v>
      </c>
      <c r="G376" s="9" t="n">
        <f aca="false">IF(AND(C376=0,E376=0),0,IF(C376=0,"New",(E376-C376)/C376))</f>
        <v>-1</v>
      </c>
      <c r="H376" s="8" t="n">
        <f aca="false">SUMIFS('Source'!$E:$E,'Source'!$A:$A,"101 - Factory customers",'Source'!$B:$B,$A376)</f>
        <v>91.53</v>
      </c>
      <c r="I376" s="8" t="n">
        <f aca="false">SUMIFS('Source'!$G:$G,'Source'!$A:$A,"101 - Factory customers",'Source'!$B:$B,$A376)</f>
        <v>0</v>
      </c>
      <c r="J376" s="8" t="n">
        <f aca="false">I376*$J$5</f>
        <v>0</v>
      </c>
      <c r="K376" s="8" t="n">
        <f aca="false">J376-H376</f>
        <v>-91.53</v>
      </c>
      <c r="L376" s="9" t="n">
        <f aca="false">IF(AND(H376=0,J376=0),0,IF(H376=0,"New",(J376-H376)/H376))</f>
        <v>-1</v>
      </c>
      <c r="M376" s="7" t="str">
        <f aca="false">IF(AND(OR(C376&lt;&gt;0,H376&lt;&gt;0),D376=0,I376=0),"DROP",IF(AND(OR(D376&lt;&gt;0,I376&lt;&gt;0),C376=0,H376=0),"NEW",""))</f>
        <v>DROP</v>
      </c>
    </row>
    <row r="377" customFormat="false" ht="15" hidden="false" customHeight="false" outlineLevel="0" collapsed="false">
      <c r="A377" s="7" t="s">
        <v>189</v>
      </c>
      <c r="B377" s="7" t="str">
        <f aca="false">IFERROR(INDEX('Source'!$C:$C,MATCH($A377,'Source'!$B:$B,0)),"")</f>
        <v>מגן ברך רגיל</v>
      </c>
      <c r="C377" s="8" t="n">
        <f aca="false">SUMIFS('Source'!$D:$D,'Source'!$A:$A,"101 - Factory customers",'Source'!$B:$B,$A377)</f>
        <v>3</v>
      </c>
      <c r="D377" s="8" t="n">
        <f aca="false">SUMIFS('Source'!$F:$F,'Source'!$A:$A,"101 - Factory customers",'Source'!$B:$B,$A377)</f>
        <v>0</v>
      </c>
      <c r="E377" s="8" t="n">
        <f aca="false">D377*$J$5</f>
        <v>0</v>
      </c>
      <c r="F377" s="8" t="n">
        <f aca="false">E377-C377</f>
        <v>-3</v>
      </c>
      <c r="G377" s="9" t="n">
        <f aca="false">IF(AND(C377=0,E377=0),0,IF(C377=0,"New",(E377-C377)/C377))</f>
        <v>-1</v>
      </c>
      <c r="H377" s="8" t="n">
        <f aca="false">SUMIFS('Source'!$E:$E,'Source'!$A:$A,"101 - Factory customers",'Source'!$B:$B,$A377)</f>
        <v>91.53</v>
      </c>
      <c r="I377" s="8" t="n">
        <f aca="false">SUMIFS('Source'!$G:$G,'Source'!$A:$A,"101 - Factory customers",'Source'!$B:$B,$A377)</f>
        <v>0</v>
      </c>
      <c r="J377" s="8" t="n">
        <f aca="false">I377*$J$5</f>
        <v>0</v>
      </c>
      <c r="K377" s="8" t="n">
        <f aca="false">J377-H377</f>
        <v>-91.53</v>
      </c>
      <c r="L377" s="9" t="n">
        <f aca="false">IF(AND(H377=0,J377=0),0,IF(H377=0,"New",(J377-H377)/H377))</f>
        <v>-1</v>
      </c>
      <c r="M377" s="7" t="str">
        <f aca="false">IF(AND(OR(C377&lt;&gt;0,H377&lt;&gt;0),D377=0,I377=0),"DROP",IF(AND(OR(D377&lt;&gt;0,I377&lt;&gt;0),C377=0,H377=0),"NEW",""))</f>
        <v>DROP</v>
      </c>
    </row>
    <row r="378" customFormat="false" ht="15" hidden="false" customHeight="false" outlineLevel="0" collapsed="false">
      <c r="A378" s="7" t="s">
        <v>220</v>
      </c>
      <c r="B378" s="7" t="str">
        <f aca="false">IFERROR(INDEX('Source'!$C:$C,MATCH($A378,'Source'!$B:$B,0)),"")</f>
        <v>תחבושת אלסטית נצמדת צבע וורוד</v>
      </c>
      <c r="C378" s="8" t="n">
        <f aca="false">SUMIFS('Source'!$D:$D,'Source'!$A:$A,"101 - Factory customers",'Source'!$B:$B,$A378)</f>
        <v>7</v>
      </c>
      <c r="D378" s="8" t="n">
        <f aca="false">SUMIFS('Source'!$F:$F,'Source'!$A:$A,"101 - Factory customers",'Source'!$B:$B,$A378)</f>
        <v>0</v>
      </c>
      <c r="E378" s="8" t="n">
        <f aca="false">D378*$J$5</f>
        <v>0</v>
      </c>
      <c r="F378" s="8" t="n">
        <f aca="false">E378-C378</f>
        <v>-7</v>
      </c>
      <c r="G378" s="9" t="n">
        <f aca="false">IF(AND(C378=0,E378=0),0,IF(C378=0,"New",(E378-C378)/C378))</f>
        <v>-1</v>
      </c>
      <c r="H378" s="8" t="n">
        <f aca="false">SUMIFS('Source'!$E:$E,'Source'!$A:$A,"101 - Factory customers",'Source'!$B:$B,$A378)</f>
        <v>91.33</v>
      </c>
      <c r="I378" s="8" t="n">
        <f aca="false">SUMIFS('Source'!$G:$G,'Source'!$A:$A,"101 - Factory customers",'Source'!$B:$B,$A378)</f>
        <v>0</v>
      </c>
      <c r="J378" s="8" t="n">
        <f aca="false">I378*$J$5</f>
        <v>0</v>
      </c>
      <c r="K378" s="8" t="n">
        <f aca="false">J378-H378</f>
        <v>-91.33</v>
      </c>
      <c r="L378" s="9" t="n">
        <f aca="false">IF(AND(H378=0,J378=0),0,IF(H378=0,"New",(J378-H378)/H378))</f>
        <v>-1</v>
      </c>
      <c r="M378" s="7" t="str">
        <f aca="false">IF(AND(OR(C378&lt;&gt;0,H378&lt;&gt;0),D378=0,I378=0),"DROP",IF(AND(OR(D378&lt;&gt;0,I378&lt;&gt;0),C378=0,H378=0),"NEW",""))</f>
        <v>DROP</v>
      </c>
    </row>
    <row r="379" customFormat="false" ht="15" hidden="false" customHeight="false" outlineLevel="0" collapsed="false">
      <c r="A379" s="7" t="s">
        <v>613</v>
      </c>
      <c r="B379" s="7" t="str">
        <f aca="false">IFERROR(INDEX('Source'!$C:$C,MATCH($A379,'Source'!$B:$B,0)),"")</f>
        <v>מכשיר ליצוב הבוהן</v>
      </c>
      <c r="C379" s="8" t="n">
        <f aca="false">SUMIFS('Source'!$D:$D,'Source'!$A:$A,"101 - Factory customers",'Source'!$B:$B,$A379)</f>
        <v>1</v>
      </c>
      <c r="D379" s="8" t="n">
        <f aca="false">SUMIFS('Source'!$F:$F,'Source'!$A:$A,"101 - Factory customers",'Source'!$B:$B,$A379)</f>
        <v>2</v>
      </c>
      <c r="E379" s="8" t="n">
        <f aca="false">D379*$J$5</f>
        <v>2.52631578947368</v>
      </c>
      <c r="F379" s="8" t="n">
        <f aca="false">E379-C379</f>
        <v>1.52631578947368</v>
      </c>
      <c r="G379" s="9" t="n">
        <f aca="false">IF(AND(C379=0,E379=0),0,IF(C379=0,"New",(E379-C379)/C379))</f>
        <v>1.52631578947368</v>
      </c>
      <c r="H379" s="8" t="n">
        <f aca="false">SUMIFS('Source'!$E:$E,'Source'!$A:$A,"101 - Factory customers",'Source'!$B:$B,$A379)</f>
        <v>89.01</v>
      </c>
      <c r="I379" s="8" t="n">
        <f aca="false">SUMIFS('Source'!$G:$G,'Source'!$A:$A,"101 - Factory customers",'Source'!$B:$B,$A379)</f>
        <v>178.02</v>
      </c>
      <c r="J379" s="8" t="n">
        <f aca="false">I379*$J$5</f>
        <v>224.867368421053</v>
      </c>
      <c r="K379" s="8" t="n">
        <f aca="false">J379-H379</f>
        <v>135.857368421053</v>
      </c>
      <c r="L379" s="9" t="n">
        <f aca="false">IF(AND(H379=0,J379=0),0,IF(H379=0,"New",(J379-H379)/H379))</f>
        <v>1.52631578947368</v>
      </c>
      <c r="M379" s="7" t="str">
        <f aca="false">IF(AND(OR(C379&lt;&gt;0,H379&lt;&gt;0),D379=0,I379=0),"DROP",IF(AND(OR(D379&lt;&gt;0,I379&lt;&gt;0),C379=0,H379=0),"NEW",""))</f>
        <v/>
      </c>
    </row>
    <row r="380" customFormat="false" ht="15" hidden="false" customHeight="false" outlineLevel="0" collapsed="false">
      <c r="A380" s="7" t="s">
        <v>100</v>
      </c>
      <c r="B380" s="7" t="str">
        <f aca="false">IFERROR(INDEX('Source'!$C:$C,MATCH($A380,'Source'!$B:$B,0)),"")</f>
        <v>מגן קרסול חום</v>
      </c>
      <c r="C380" s="8" t="n">
        <f aca="false">SUMIFS('Source'!$D:$D,'Source'!$A:$A,"101 - Factory customers",'Source'!$B:$B,$A380)</f>
        <v>4</v>
      </c>
      <c r="D380" s="8" t="n">
        <f aca="false">SUMIFS('Source'!$F:$F,'Source'!$A:$A,"101 - Factory customers",'Source'!$B:$B,$A380)</f>
        <v>1</v>
      </c>
      <c r="E380" s="8" t="n">
        <f aca="false">D380*$J$5</f>
        <v>1.26315789473684</v>
      </c>
      <c r="F380" s="8" t="n">
        <f aca="false">E380-C380</f>
        <v>-2.73684210526316</v>
      </c>
      <c r="G380" s="9" t="n">
        <f aca="false">IF(AND(C380=0,E380=0),0,IF(C380=0,"New",(E380-C380)/C380))</f>
        <v>-0.68421052631579</v>
      </c>
      <c r="H380" s="8" t="n">
        <f aca="false">SUMIFS('Source'!$E:$E,'Source'!$A:$A,"101 - Factory customers",'Source'!$B:$B,$A380)</f>
        <v>119.46</v>
      </c>
      <c r="I380" s="8" t="n">
        <f aca="false">SUMIFS('Source'!$G:$G,'Source'!$A:$A,"101 - Factory customers",'Source'!$B:$B,$A380)</f>
        <v>30.89</v>
      </c>
      <c r="J380" s="8" t="n">
        <f aca="false">I380*$J$5</f>
        <v>39.0189473684211</v>
      </c>
      <c r="K380" s="8" t="n">
        <f aca="false">J380-H380</f>
        <v>-80.4410526315789</v>
      </c>
      <c r="L380" s="9" t="n">
        <f aca="false">IF(AND(H380=0,J380=0),0,IF(H380=0,"New",(J380-H380)/H380))</f>
        <v>-0.673372280525523</v>
      </c>
      <c r="M380" s="7" t="str">
        <f aca="false">IF(AND(OR(C380&lt;&gt;0,H380&lt;&gt;0),D380=0,I380=0),"DROP",IF(AND(OR(D380&lt;&gt;0,I380&lt;&gt;0),C380=0,H380=0),"NEW",""))</f>
        <v/>
      </c>
    </row>
    <row r="381" customFormat="false" ht="15" hidden="false" customHeight="false" outlineLevel="0" collapsed="false">
      <c r="A381" s="7" t="s">
        <v>187</v>
      </c>
      <c r="B381" s="7" t="str">
        <f aca="false">IFERROR(INDEX('Source'!$C:$C,MATCH($A381,'Source'!$B:$B,0)),"")</f>
        <v>סד לתמיכה פרק כף יד ואגודל</v>
      </c>
      <c r="C381" s="8" t="n">
        <f aca="false">SUMIFS('Source'!$D:$D,'Source'!$A:$A,"101 - Factory customers",'Source'!$B:$B,$A381)</f>
        <v>4</v>
      </c>
      <c r="D381" s="8" t="n">
        <f aca="false">SUMIFS('Source'!$F:$F,'Source'!$A:$A,"101 - Factory customers",'Source'!$B:$B,$A381)</f>
        <v>6</v>
      </c>
      <c r="E381" s="8" t="n">
        <f aca="false">D381*$J$5</f>
        <v>7.57894736842105</v>
      </c>
      <c r="F381" s="8" t="n">
        <f aca="false">E381-C381</f>
        <v>3.57894736842105</v>
      </c>
      <c r="G381" s="9" t="n">
        <f aca="false">IF(AND(C381=0,E381=0),0,IF(C381=0,"New",(E381-C381)/C381))</f>
        <v>0.894736842105263</v>
      </c>
      <c r="H381" s="8" t="n">
        <f aca="false">SUMIFS('Source'!$E:$E,'Source'!$A:$A,"101 - Factory customers",'Source'!$B:$B,$A381)</f>
        <v>387.6</v>
      </c>
      <c r="I381" s="8" t="n">
        <f aca="false">SUMIFS('Source'!$G:$G,'Source'!$A:$A,"101 - Factory customers",'Source'!$B:$B,$A381)</f>
        <v>300.01</v>
      </c>
      <c r="J381" s="8" t="n">
        <f aca="false">I381*$J$5</f>
        <v>378.96</v>
      </c>
      <c r="K381" s="8" t="n">
        <f aca="false">J381-H381</f>
        <v>-8.64000000000004</v>
      </c>
      <c r="L381" s="9" t="n">
        <f aca="false">IF(AND(H381=0,J381=0),0,IF(H381=0,"New",(J381-H381)/H381))</f>
        <v>-0.0222910216718267</v>
      </c>
      <c r="M381" s="7" t="str">
        <f aca="false">IF(AND(OR(C381&lt;&gt;0,H381&lt;&gt;0),D381=0,I381=0),"DROP",IF(AND(OR(D381&lt;&gt;0,I381&lt;&gt;0),C381=0,H381=0),"NEW",""))</f>
        <v/>
      </c>
    </row>
    <row r="382" customFormat="false" ht="15" hidden="false" customHeight="false" outlineLevel="0" collapsed="false">
      <c r="A382" s="7" t="s">
        <v>230</v>
      </c>
      <c r="B382" s="7" t="str">
        <f aca="false">IFERROR(INDEX('Source'!$C:$C,MATCH($A382,'Source'!$B:$B,0)),"")</f>
        <v>AC27</v>
      </c>
      <c r="C382" s="8" t="n">
        <f aca="false">SUMIFS('Source'!$D:$D,'Source'!$A:$A,"101 - Factory customers",'Source'!$B:$B,$A382)</f>
        <v>4</v>
      </c>
      <c r="D382" s="8" t="n">
        <f aca="false">SUMIFS('Source'!$F:$F,'Source'!$A:$A,"101 - Factory customers",'Source'!$B:$B,$A382)</f>
        <v>2</v>
      </c>
      <c r="E382" s="8" t="n">
        <f aca="false">D382*$J$5</f>
        <v>2.52631578947368</v>
      </c>
      <c r="F382" s="8" t="n">
        <f aca="false">E382-C382</f>
        <v>-1.47368421052632</v>
      </c>
      <c r="G382" s="9" t="n">
        <f aca="false">IF(AND(C382=0,E382=0),0,IF(C382=0,"New",(E382-C382)/C382))</f>
        <v>-0.368421052631579</v>
      </c>
      <c r="H382" s="8" t="n">
        <f aca="false">SUMIFS('Source'!$E:$E,'Source'!$A:$A,"101 - Factory customers",'Source'!$B:$B,$A382)</f>
        <v>180.59</v>
      </c>
      <c r="I382" s="8" t="n">
        <f aca="false">SUMIFS('Source'!$G:$G,'Source'!$A:$A,"101 - Factory customers",'Source'!$B:$B,$A382)</f>
        <v>93.64</v>
      </c>
      <c r="J382" s="8" t="n">
        <f aca="false">I382*$J$5</f>
        <v>118.282105263158</v>
      </c>
      <c r="K382" s="8" t="n">
        <f aca="false">J382-H382</f>
        <v>-62.3078947368421</v>
      </c>
      <c r="L382" s="9" t="n">
        <f aca="false">IF(AND(H382=0,J382=0),0,IF(H382=0,"New",(J382-H382)/H382))</f>
        <v>-0.34502405856826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276</v>
      </c>
      <c r="B383" s="7" t="str">
        <f aca="false">IFERROR(INDEX('Source'!$C:$C,MATCH($A383,'Source'!$B:$B,0)),"")</f>
        <v>תחבושת נצמדת צבע בז'</v>
      </c>
      <c r="C383" s="8" t="n">
        <f aca="false">SUMIFS('Source'!$D:$D,'Source'!$A:$A,"101 - Factory customers",'Source'!$B:$B,$A383)</f>
        <v>5</v>
      </c>
      <c r="D383" s="8" t="n">
        <f aca="false">SUMIFS('Source'!$F:$F,'Source'!$A:$A,"101 - Factory customers",'Source'!$B:$B,$A383)</f>
        <v>-1</v>
      </c>
      <c r="E383" s="8" t="n">
        <f aca="false">D383*$J$5</f>
        <v>-1.26315789473684</v>
      </c>
      <c r="F383" s="8" t="n">
        <f aca="false">E383-C383</f>
        <v>-6.26315789473684</v>
      </c>
      <c r="G383" s="9" t="n">
        <f aca="false">IF(AND(C383=0,E383=0),0,IF(C383=0,"New",(E383-C383)/C383))</f>
        <v>-1.25263157894737</v>
      </c>
      <c r="H383" s="8" t="n">
        <f aca="false">SUMIFS('Source'!$E:$E,'Source'!$A:$A,"101 - Factory customers",'Source'!$B:$B,$A383)</f>
        <v>68.67</v>
      </c>
      <c r="I383" s="8" t="n">
        <f aca="false">SUMIFS('Source'!$G:$G,'Source'!$A:$A,"101 - Factory customers",'Source'!$B:$B,$A383)</f>
        <v>-16.81</v>
      </c>
      <c r="J383" s="8" t="n">
        <f aca="false">I383*$J$5</f>
        <v>-21.2336842105263</v>
      </c>
      <c r="K383" s="8" t="n">
        <f aca="false">J383-H383</f>
        <v>-89.9036842105263</v>
      </c>
      <c r="L383" s="9" t="n">
        <f aca="false">IF(AND(H383=0,J383=0),0,IF(H383=0,"New",(J383-H383)/H383))</f>
        <v>-1.30921340047366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824</v>
      </c>
      <c r="B384" s="7" t="str">
        <f aca="false">IFERROR(INDEX('Source'!$C:$C,MATCH($A384,'Source'!$B:$B,0)),"")</f>
        <v>מגן ירך רגיל</v>
      </c>
      <c r="C384" s="8" t="n">
        <f aca="false">SUMIFS('Source'!$D:$D,'Source'!$A:$A,"101 - Factory customers",'Source'!$B:$B,$A384)</f>
        <v>1</v>
      </c>
      <c r="D384" s="8" t="n">
        <f aca="false">SUMIFS('Source'!$F:$F,'Source'!$A:$A,"101 - Factory customers",'Source'!$B:$B,$A384)</f>
        <v>0</v>
      </c>
      <c r="E384" s="8" t="n">
        <f aca="false">D384*$J$5</f>
        <v>0</v>
      </c>
      <c r="F384" s="8" t="n">
        <f aca="false">E384-C384</f>
        <v>-1</v>
      </c>
      <c r="G384" s="9" t="n">
        <f aca="false">IF(AND(C384=0,E384=0),0,IF(C384=0,"New",(E384-C384)/C384))</f>
        <v>-1</v>
      </c>
      <c r="H384" s="8" t="n">
        <f aca="false">SUMIFS('Source'!$E:$E,'Source'!$A:$A,"101 - Factory customers",'Source'!$B:$B,$A384)</f>
        <v>85.04</v>
      </c>
      <c r="I384" s="8" t="n">
        <f aca="false">SUMIFS('Source'!$G:$G,'Source'!$A:$A,"101 - Factory customers",'Source'!$B:$B,$A384)</f>
        <v>0</v>
      </c>
      <c r="J384" s="8" t="n">
        <f aca="false">I384*$J$5</f>
        <v>0</v>
      </c>
      <c r="K384" s="8" t="n">
        <f aca="false">J384-H384</f>
        <v>-85.04</v>
      </c>
      <c r="L384" s="9" t="n">
        <f aca="false">IF(AND(H384=0,J384=0),0,IF(H384=0,"New",(J384-H384)/H384))</f>
        <v>-1</v>
      </c>
      <c r="M384" s="7" t="str">
        <f aca="false">IF(AND(OR(C384&lt;&gt;0,H384&lt;&gt;0),D384=0,I384=0),"DROP",IF(AND(OR(D384&lt;&gt;0,I384&lt;&gt;0),C384=0,H384=0),"NEW",""))</f>
        <v>DROP</v>
      </c>
    </row>
    <row r="385" customFormat="false" ht="15" hidden="false" customHeight="false" outlineLevel="0" collapsed="false">
      <c r="A385" s="7" t="s">
        <v>701</v>
      </c>
      <c r="B385" s="7" t="str">
        <f aca="false">IFERROR(INDEX('Source'!$C:$C,MATCH($A385,'Source'!$B:$B,0)),"")</f>
        <v>תומך ברך גנושילד</v>
      </c>
      <c r="C385" s="8" t="n">
        <f aca="false">SUMIFS('Source'!$D:$D,'Source'!$A:$A,"101 - Factory customers",'Source'!$B:$B,$A385)</f>
        <v>1</v>
      </c>
      <c r="D385" s="8" t="n">
        <f aca="false">SUMIFS('Source'!$F:$F,'Source'!$A:$A,"101 - Factory customers",'Source'!$B:$B,$A385)</f>
        <v>1</v>
      </c>
      <c r="E385" s="8" t="n">
        <f aca="false">D385*$J$5</f>
        <v>1.26315789473684</v>
      </c>
      <c r="F385" s="8" t="n">
        <f aca="false">E385-C385</f>
        <v>0.263157894736842</v>
      </c>
      <c r="G385" s="9" t="n">
        <f aca="false">IF(AND(C385=0,E385=0),0,IF(C385=0,"New",(E385-C385)/C385))</f>
        <v>0.263157894736842</v>
      </c>
      <c r="H385" s="8" t="n">
        <f aca="false">SUMIFS('Source'!$E:$E,'Source'!$A:$A,"101 - Factory customers",'Source'!$B:$B,$A385)</f>
        <v>281.17</v>
      </c>
      <c r="I385" s="8" t="n">
        <f aca="false">SUMIFS('Source'!$G:$G,'Source'!$A:$A,"101 - Factory customers",'Source'!$B:$B,$A385)</f>
        <v>196.82</v>
      </c>
      <c r="J385" s="8" t="n">
        <f aca="false">I385*$J$5</f>
        <v>248.614736842105</v>
      </c>
      <c r="K385" s="8" t="n">
        <f aca="false">J385-H385</f>
        <v>-32.5552631578948</v>
      </c>
      <c r="L385" s="9" t="n">
        <f aca="false">IF(AND(H385=0,J385=0),0,IF(H385=0,"New",(J385-H385)/H385))</f>
        <v>-0.115784981178272</v>
      </c>
      <c r="M385" s="7" t="str">
        <f aca="false">IF(AND(OR(C385&lt;&gt;0,H385&lt;&gt;0),D385=0,I385=0),"DROP",IF(AND(OR(D385&lt;&gt;0,I385&lt;&gt;0),C385=0,H385=0),"NEW",""))</f>
        <v/>
      </c>
    </row>
    <row r="386" customFormat="false" ht="15" hidden="false" customHeight="false" outlineLevel="0" collapsed="false">
      <c r="A386" s="7" t="s">
        <v>847</v>
      </c>
      <c r="B386" s="7" t="str">
        <f aca="false">IFERROR(INDEX('Source'!$C:$C,MATCH($A386,'Source'!$B:$B,0)),"")</f>
        <v>סופורטר</v>
      </c>
      <c r="C386" s="8" t="n">
        <f aca="false">SUMIFS('Source'!$D:$D,'Source'!$A:$A,"101 - Factory customers",'Source'!$B:$B,$A386)</f>
        <v>1</v>
      </c>
      <c r="D386" s="8" t="n">
        <f aca="false">SUMIFS('Source'!$F:$F,'Source'!$A:$A,"101 - Factory customers",'Source'!$B:$B,$A386)</f>
        <v>0</v>
      </c>
      <c r="E386" s="8" t="n">
        <f aca="false">D386*$J$5</f>
        <v>0</v>
      </c>
      <c r="F386" s="8" t="n">
        <f aca="false">E386-C386</f>
        <v>-1</v>
      </c>
      <c r="G386" s="9" t="n">
        <f aca="false">IF(AND(C386=0,E386=0),0,IF(C386=0,"New",(E386-C386)/C386))</f>
        <v>-1</v>
      </c>
      <c r="H386" s="8" t="n">
        <f aca="false">SUMIFS('Source'!$E:$E,'Source'!$A:$A,"101 - Factory customers",'Source'!$B:$B,$A386)</f>
        <v>84.32</v>
      </c>
      <c r="I386" s="8" t="n">
        <f aca="false">SUMIFS('Source'!$G:$G,'Source'!$A:$A,"101 - Factory customers",'Source'!$B:$B,$A386)</f>
        <v>0</v>
      </c>
      <c r="J386" s="8" t="n">
        <f aca="false">I386*$J$5</f>
        <v>0</v>
      </c>
      <c r="K386" s="8" t="n">
        <f aca="false">J386-H386</f>
        <v>-84.32</v>
      </c>
      <c r="L386" s="9" t="n">
        <f aca="false">IF(AND(H386=0,J386=0),0,IF(H386=0,"New",(J386-H386)/H386))</f>
        <v>-1</v>
      </c>
      <c r="M386" s="7" t="str">
        <f aca="false">IF(AND(OR(C386&lt;&gt;0,H386&lt;&gt;0),D386=0,I386=0),"DROP",IF(AND(OR(D386&lt;&gt;0,I386&lt;&gt;0),C386=0,H386=0),"NEW",""))</f>
        <v>DROP</v>
      </c>
    </row>
    <row r="387" customFormat="false" ht="15" hidden="false" customHeight="false" outlineLevel="0" collapsed="false">
      <c r="A387" s="7" t="s">
        <v>742</v>
      </c>
      <c r="B387" s="7" t="str">
        <f aca="false">IFERROR(INDEX('Source'!$C:$C,MATCH($A387,'Source'!$B:$B,0)),"")</f>
        <v>מגן אתלטי לגבר-תומך ספורטיבי לאשכים</v>
      </c>
      <c r="C387" s="8" t="n">
        <f aca="false">SUMIFS('Source'!$D:$D,'Source'!$A:$A,"101 - Factory customers",'Source'!$B:$B,$A387)</f>
        <v>0</v>
      </c>
      <c r="D387" s="8" t="n">
        <f aca="false">SUMIFS('Source'!$F:$F,'Source'!$A:$A,"101 - Factory customers",'Source'!$B:$B,$A387)</f>
        <v>1</v>
      </c>
      <c r="E387" s="8" t="n">
        <f aca="false">D387*$J$5</f>
        <v>1.26315789473684</v>
      </c>
      <c r="F387" s="8" t="n">
        <f aca="false">E387-C387</f>
        <v>1.26315789473684</v>
      </c>
      <c r="G387" s="9" t="str">
        <f aca="false">IF(AND(C387=0,E387=0),0,IF(C387=0,"New",(E387-C387)/C387))</f>
        <v>New</v>
      </c>
      <c r="H387" s="8" t="n">
        <f aca="false">SUMIFS('Source'!$E:$E,'Source'!$A:$A,"101 - Factory customers",'Source'!$B:$B,$A387)</f>
        <v>0</v>
      </c>
      <c r="I387" s="8" t="n">
        <f aca="false">SUMIFS('Source'!$G:$G,'Source'!$A:$A,"101 - Factory customers",'Source'!$B:$B,$A387)</f>
        <v>84.32</v>
      </c>
      <c r="J387" s="8" t="n">
        <f aca="false">I387*$J$5</f>
        <v>106.509473684211</v>
      </c>
      <c r="K387" s="8" t="n">
        <f aca="false">J387-H387</f>
        <v>106.509473684211</v>
      </c>
      <c r="L387" s="9" t="str">
        <f aca="false">IF(AND(H387=0,J387=0),0,IF(H387=0,"New",(J387-H387)/H387))</f>
        <v>New</v>
      </c>
      <c r="M387" s="7" t="str">
        <f aca="false">IF(AND(OR(C387&lt;&gt;0,H387&lt;&gt;0),D387=0,I387=0),"DROP",IF(AND(OR(D387&lt;&gt;0,I387&lt;&gt;0),C387=0,H387=0),"NEW",""))</f>
        <v>NEW</v>
      </c>
    </row>
    <row r="388" customFormat="false" ht="15" hidden="false" customHeight="false" outlineLevel="0" collapsed="false">
      <c r="A388" s="7" t="s">
        <v>168</v>
      </c>
      <c r="B388" s="7" t="str">
        <f aca="false">IFERROR(INDEX('Source'!$C:$C,MATCH($A388,'Source'!$B:$B,0)),"")</f>
        <v>בליסטר פלסטר</v>
      </c>
      <c r="C388" s="8" t="n">
        <f aca="false">SUMIFS('Source'!$D:$D,'Source'!$A:$A,"101 - Factory customers",'Source'!$B:$B,$A388)</f>
        <v>4</v>
      </c>
      <c r="D388" s="8" t="n">
        <f aca="false">SUMIFS('Source'!$F:$F,'Source'!$A:$A,"101 - Factory customers",'Source'!$B:$B,$A388)</f>
        <v>0</v>
      </c>
      <c r="E388" s="8" t="n">
        <f aca="false">D388*$J$5</f>
        <v>0</v>
      </c>
      <c r="F388" s="8" t="n">
        <f aca="false">E388-C388</f>
        <v>-4</v>
      </c>
      <c r="G388" s="9" t="n">
        <f aca="false">IF(AND(C388=0,E388=0),0,IF(C388=0,"New",(E388-C388)/C388))</f>
        <v>-1</v>
      </c>
      <c r="H388" s="8" t="n">
        <f aca="false">SUMIFS('Source'!$E:$E,'Source'!$A:$A,"101 - Factory customers",'Source'!$B:$B,$A388)</f>
        <v>83.75</v>
      </c>
      <c r="I388" s="8" t="n">
        <f aca="false">SUMIFS('Source'!$G:$G,'Source'!$A:$A,"101 - Factory customers",'Source'!$B:$B,$A388)</f>
        <v>0</v>
      </c>
      <c r="J388" s="8" t="n">
        <f aca="false">I388*$J$5</f>
        <v>0</v>
      </c>
      <c r="K388" s="8" t="n">
        <f aca="false">J388-H388</f>
        <v>-83.75</v>
      </c>
      <c r="L388" s="9" t="n">
        <f aca="false">IF(AND(H388=0,J388=0),0,IF(H388=0,"New",(J388-H388)/H388))</f>
        <v>-1</v>
      </c>
      <c r="M388" s="7" t="str">
        <f aca="false">IF(AND(OR(C388&lt;&gt;0,H388&lt;&gt;0),D388=0,I388=0),"DROP",IF(AND(OR(D388&lt;&gt;0,I388&lt;&gt;0),C388=0,H388=0),"NEW",""))</f>
        <v>DROP</v>
      </c>
    </row>
    <row r="389" customFormat="false" ht="15" hidden="false" customHeight="false" outlineLevel="0" collapsed="false">
      <c r="A389" s="7" t="s">
        <v>324</v>
      </c>
      <c r="B389" s="7" t="str">
        <f aca="false">IFERROR(INDEX('Source'!$C:$C,MATCH($A389,'Source'!$B:$B,0)),"")</f>
        <v>מגן ברך שחור</v>
      </c>
      <c r="C389" s="8" t="n">
        <f aca="false">SUMIFS('Source'!$D:$D,'Source'!$A:$A,"101 - Factory customers",'Source'!$B:$B,$A389)</f>
        <v>1</v>
      </c>
      <c r="D389" s="8" t="n">
        <f aca="false">SUMIFS('Source'!$F:$F,'Source'!$A:$A,"101 - Factory customers",'Source'!$B:$B,$A389)</f>
        <v>4</v>
      </c>
      <c r="E389" s="8" t="n">
        <f aca="false">D389*$J$5</f>
        <v>5.05263157894737</v>
      </c>
      <c r="F389" s="8" t="n">
        <f aca="false">E389-C389</f>
        <v>4.05263157894737</v>
      </c>
      <c r="G389" s="9" t="n">
        <f aca="false">IF(AND(C389=0,E389=0),0,IF(C389=0,"New",(E389-C389)/C389))</f>
        <v>4.05263157894737</v>
      </c>
      <c r="H389" s="8" t="n">
        <f aca="false">SUMIFS('Source'!$E:$E,'Source'!$A:$A,"101 - Factory customers",'Source'!$B:$B,$A389)</f>
        <v>41.19</v>
      </c>
      <c r="I389" s="8" t="n">
        <f aca="false">SUMIFS('Source'!$G:$G,'Source'!$A:$A,"101 - Factory customers",'Source'!$B:$B,$A389)</f>
        <v>123.57</v>
      </c>
      <c r="J389" s="8" t="n">
        <f aca="false">I389*$J$5</f>
        <v>156.088421052632</v>
      </c>
      <c r="K389" s="8" t="n">
        <f aca="false">J389-H389</f>
        <v>114.898421052632</v>
      </c>
      <c r="L389" s="9" t="n">
        <f aca="false">IF(AND(H389=0,J389=0),0,IF(H389=0,"New",(J389-H389)/H389))</f>
        <v>2.78947368421053</v>
      </c>
      <c r="M389" s="7" t="str">
        <f aca="false">IF(AND(OR(C389&lt;&gt;0,H389&lt;&gt;0),D389=0,I389=0),"DROP",IF(AND(OR(D389&lt;&gt;0,I389&lt;&gt;0),C389=0,H389=0),"NEW",""))</f>
        <v/>
      </c>
    </row>
    <row r="390" customFormat="false" ht="15" hidden="false" customHeight="false" outlineLevel="0" collapsed="false">
      <c r="A390" s="7" t="s">
        <v>681</v>
      </c>
      <c r="B390" s="7" t="str">
        <f aca="false">IFERROR(INDEX('Source'!$C:$C,MATCH($A390,'Source'!$B:$B,0)),"")</f>
        <v>תומך ברך גנושילד</v>
      </c>
      <c r="C390" s="8" t="n">
        <f aca="false">SUMIFS('Source'!$D:$D,'Source'!$A:$A,"101 - Factory customers",'Source'!$B:$B,$A390)</f>
        <v>4</v>
      </c>
      <c r="D390" s="8" t="n">
        <f aca="false">SUMIFS('Source'!$F:$F,'Source'!$A:$A,"101 - Factory customers",'Source'!$B:$B,$A390)</f>
        <v>4</v>
      </c>
      <c r="E390" s="8" t="n">
        <f aca="false">D390*$J$5</f>
        <v>5.05263157894737</v>
      </c>
      <c r="F390" s="8" t="n">
        <f aca="false">E390-C390</f>
        <v>1.05263157894737</v>
      </c>
      <c r="G390" s="9" t="n">
        <f aca="false">IF(AND(C390=0,E390=0),0,IF(C390=0,"New",(E390-C390)/C390))</f>
        <v>0.263157894736842</v>
      </c>
      <c r="H390" s="8" t="n">
        <f aca="false">SUMIFS('Source'!$E:$E,'Source'!$A:$A,"101 - Factory customers",'Source'!$B:$B,$A390)</f>
        <v>1034.14</v>
      </c>
      <c r="I390" s="8" t="n">
        <f aca="false">SUMIFS('Source'!$G:$G,'Source'!$A:$A,"101 - Factory customers",'Source'!$B:$B,$A390)</f>
        <v>953.17</v>
      </c>
      <c r="J390" s="8" t="n">
        <f aca="false">I390*$J$5</f>
        <v>1204.00421052632</v>
      </c>
      <c r="K390" s="8" t="n">
        <f aca="false">J390-H390</f>
        <v>169.864210526316</v>
      </c>
      <c r="L390" s="9" t="n">
        <f aca="false">IF(AND(H390=0,J390=0),0,IF(H390=0,"New",(J390-H390)/H390))</f>
        <v>0.16425649382706</v>
      </c>
      <c r="M390" s="7" t="str">
        <f aca="false">IF(AND(OR(C390&lt;&gt;0,H390&lt;&gt;0),D390=0,I390=0),"DROP",IF(AND(OR(D390&lt;&gt;0,I390&lt;&gt;0),C390=0,H390=0),"NEW",""))</f>
        <v/>
      </c>
    </row>
    <row r="391" customFormat="false" ht="15" hidden="false" customHeight="false" outlineLevel="0" collapsed="false">
      <c r="A391" s="7" t="s">
        <v>369</v>
      </c>
      <c r="B391" s="7" t="str">
        <f aca="false">IFERROR(INDEX('Source'!$C:$C,MATCH($A391,'Source'!$B:$B,0)),"")</f>
        <v>מגן ברך שחור</v>
      </c>
      <c r="C391" s="8" t="n">
        <f aca="false">SUMIFS('Source'!$D:$D,'Source'!$A:$A,"101 - Factory customers",'Source'!$B:$B,$A391)</f>
        <v>0</v>
      </c>
      <c r="D391" s="8" t="n">
        <f aca="false">SUMIFS('Source'!$F:$F,'Source'!$A:$A,"101 - Factory customers",'Source'!$B:$B,$A391)</f>
        <v>3</v>
      </c>
      <c r="E391" s="8" t="n">
        <f aca="false">D391*$J$5</f>
        <v>3.78947368421053</v>
      </c>
      <c r="F391" s="8" t="n">
        <f aca="false">E391-C391</f>
        <v>3.78947368421053</v>
      </c>
      <c r="G391" s="9" t="str">
        <f aca="false">IF(AND(C391=0,E391=0),0,IF(C391=0,"New",(E391-C391)/C391))</f>
        <v>New</v>
      </c>
      <c r="H391" s="8" t="n">
        <f aca="false">SUMIFS('Source'!$E:$E,'Source'!$A:$A,"101 - Factory customers",'Source'!$B:$B,$A391)</f>
        <v>0</v>
      </c>
      <c r="I391" s="8" t="n">
        <f aca="false">SUMIFS('Source'!$G:$G,'Source'!$A:$A,"101 - Factory customers",'Source'!$B:$B,$A391)</f>
        <v>80.32</v>
      </c>
      <c r="J391" s="8" t="n">
        <f aca="false">I391*$J$5</f>
        <v>101.456842105263</v>
      </c>
      <c r="K391" s="8" t="n">
        <f aca="false">J391-H391</f>
        <v>101.456842105263</v>
      </c>
      <c r="L391" s="9" t="str">
        <f aca="false">IF(AND(H391=0,J391=0),0,IF(H391=0,"New",(J391-H391)/H391))</f>
        <v>New</v>
      </c>
      <c r="M391" s="7" t="str">
        <f aca="false">IF(AND(OR(C391&lt;&gt;0,H391&lt;&gt;0),D391=0,I391=0),"DROP",IF(AND(OR(D391&lt;&gt;0,I391&lt;&gt;0),C391=0,H391=0),"NEW",""))</f>
        <v>NEW</v>
      </c>
    </row>
    <row r="392" customFormat="false" ht="15" hidden="false" customHeight="false" outlineLevel="0" collapsed="false">
      <c r="A392" s="7" t="s">
        <v>901</v>
      </c>
      <c r="B392" s="7" t="str">
        <f aca="false">IFERROR(INDEX('Source'!$C:$C,MATCH($A392,'Source'!$B:$B,0)),"")</f>
        <v>מגן ברך +חור לפיקה</v>
      </c>
      <c r="C392" s="8" t="n">
        <f aca="false">SUMIFS('Source'!$D:$D,'Source'!$A:$A,"101 - Factory customers",'Source'!$B:$B,$A392)</f>
        <v>0</v>
      </c>
      <c r="D392" s="8" t="n">
        <f aca="false">SUMIFS('Source'!$F:$F,'Source'!$A:$A,"101 - Factory customers",'Source'!$B:$B,$A392)</f>
        <v>1</v>
      </c>
      <c r="E392" s="8" t="n">
        <f aca="false">D392*$J$5</f>
        <v>1.26315789473684</v>
      </c>
      <c r="F392" s="8" t="n">
        <f aca="false">E392-C392</f>
        <v>1.26315789473684</v>
      </c>
      <c r="G392" s="9" t="str">
        <f aca="false">IF(AND(C392=0,E392=0),0,IF(C392=0,"New",(E392-C392)/C392))</f>
        <v>New</v>
      </c>
      <c r="H392" s="8" t="n">
        <f aca="false">SUMIFS('Source'!$E:$E,'Source'!$A:$A,"101 - Factory customers",'Source'!$B:$B,$A392)</f>
        <v>0</v>
      </c>
      <c r="I392" s="8" t="n">
        <f aca="false">SUMIFS('Source'!$G:$G,'Source'!$A:$A,"101 - Factory customers",'Source'!$B:$B,$A392)</f>
        <v>80.02</v>
      </c>
      <c r="J392" s="8" t="n">
        <f aca="false">I392*$J$5</f>
        <v>101.077894736842</v>
      </c>
      <c r="K392" s="8" t="n">
        <f aca="false">J392-H392</f>
        <v>101.077894736842</v>
      </c>
      <c r="L392" s="9" t="str">
        <f aca="false">IF(AND(H392=0,J392=0),0,IF(H392=0,"New",(J392-H392)/H392))</f>
        <v>New</v>
      </c>
      <c r="M392" s="7" t="str">
        <f aca="false">IF(AND(OR(C392&lt;&gt;0,H392&lt;&gt;0),D392=0,I392=0),"DROP",IF(AND(OR(D392&lt;&gt;0,I392&lt;&gt;0),C392=0,H392=0),"NEW",""))</f>
        <v>NEW</v>
      </c>
    </row>
    <row r="393" customFormat="false" ht="15" hidden="false" customHeight="false" outlineLevel="0" collapsed="false">
      <c r="A393" s="7" t="s">
        <v>779</v>
      </c>
      <c r="B393" s="7" t="str">
        <f aca="false">IFERROR(INDEX('Source'!$C:$C,MATCH($A393,'Source'!$B:$B,0)),"")</f>
        <v>מגן ברך +חור לפיקה</v>
      </c>
      <c r="C393" s="8" t="n">
        <f aca="false">SUMIFS('Source'!$D:$D,'Source'!$A:$A,"101 - Factory customers",'Source'!$B:$B,$A393)</f>
        <v>0</v>
      </c>
      <c r="D393" s="8" t="n">
        <f aca="false">SUMIFS('Source'!$F:$F,'Source'!$A:$A,"101 - Factory customers",'Source'!$B:$B,$A393)</f>
        <v>1</v>
      </c>
      <c r="E393" s="8" t="n">
        <f aca="false">D393*$J$5</f>
        <v>1.26315789473684</v>
      </c>
      <c r="F393" s="8" t="n">
        <f aca="false">E393-C393</f>
        <v>1.26315789473684</v>
      </c>
      <c r="G393" s="9" t="str">
        <f aca="false">IF(AND(C393=0,E393=0),0,IF(C393=0,"New",(E393-C393)/C393))</f>
        <v>New</v>
      </c>
      <c r="H393" s="8" t="n">
        <f aca="false">SUMIFS('Source'!$E:$E,'Source'!$A:$A,"101 - Factory customers",'Source'!$B:$B,$A393)</f>
        <v>0</v>
      </c>
      <c r="I393" s="8" t="n">
        <f aca="false">SUMIFS('Source'!$G:$G,'Source'!$A:$A,"101 - Factory customers",'Source'!$B:$B,$A393)</f>
        <v>80</v>
      </c>
      <c r="J393" s="8" t="n">
        <f aca="false">I393*$J$5</f>
        <v>101.052631578947</v>
      </c>
      <c r="K393" s="8" t="n">
        <f aca="false">J393-H393</f>
        <v>101.052631578947</v>
      </c>
      <c r="L393" s="9" t="str">
        <f aca="false">IF(AND(H393=0,J393=0),0,IF(H393=0,"New",(J393-H393)/H393))</f>
        <v>New</v>
      </c>
      <c r="M393" s="7" t="str">
        <f aca="false">IF(AND(OR(C393&lt;&gt;0,H393&lt;&gt;0),D393=0,I393=0),"DROP",IF(AND(OR(D393&lt;&gt;0,I393&lt;&gt;0),C393=0,H393=0),"NEW",""))</f>
        <v>NEW</v>
      </c>
    </row>
    <row r="394" customFormat="false" ht="15" hidden="false" customHeight="false" outlineLevel="0" collapsed="false">
      <c r="A394" s="7" t="s">
        <v>822</v>
      </c>
      <c r="B394" s="7" t="str">
        <f aca="false">IFERROR(INDEX('Source'!$C:$C,MATCH($A394,'Source'!$B:$B,0)),"")</f>
        <v>מגן ברך +חור לפיקה</v>
      </c>
      <c r="C394" s="8" t="n">
        <f aca="false">SUMIFS('Source'!$D:$D,'Source'!$A:$A,"101 - Factory customers",'Source'!$B:$B,$A394)</f>
        <v>0</v>
      </c>
      <c r="D394" s="8" t="n">
        <f aca="false">SUMIFS('Source'!$F:$F,'Source'!$A:$A,"101 - Factory customers",'Source'!$B:$B,$A394)</f>
        <v>1</v>
      </c>
      <c r="E394" s="8" t="n">
        <f aca="false">D394*$J$5</f>
        <v>1.26315789473684</v>
      </c>
      <c r="F394" s="8" t="n">
        <f aca="false">E394-C394</f>
        <v>1.26315789473684</v>
      </c>
      <c r="G394" s="9" t="str">
        <f aca="false">IF(AND(C394=0,E394=0),0,IF(C394=0,"New",(E394-C394)/C394))</f>
        <v>New</v>
      </c>
      <c r="H394" s="8" t="n">
        <f aca="false">SUMIFS('Source'!$E:$E,'Source'!$A:$A,"101 - Factory customers",'Source'!$B:$B,$A394)</f>
        <v>0</v>
      </c>
      <c r="I394" s="8" t="n">
        <f aca="false">SUMIFS('Source'!$G:$G,'Source'!$A:$A,"101 - Factory customers",'Source'!$B:$B,$A394)</f>
        <v>80</v>
      </c>
      <c r="J394" s="8" t="n">
        <f aca="false">I394*$J$5</f>
        <v>101.052631578947</v>
      </c>
      <c r="K394" s="8" t="n">
        <f aca="false">J394-H394</f>
        <v>101.052631578947</v>
      </c>
      <c r="L394" s="9" t="str">
        <f aca="false">IF(AND(H394=0,J394=0),0,IF(H394=0,"New",(J394-H394)/H394))</f>
        <v>New</v>
      </c>
      <c r="M394" s="7" t="str">
        <f aca="false">IF(AND(OR(C394&lt;&gt;0,H394&lt;&gt;0),D394=0,I394=0),"DROP",IF(AND(OR(D394&lt;&gt;0,I394&lt;&gt;0),C394=0,H394=0),"NEW",""))</f>
        <v>NEW</v>
      </c>
    </row>
    <row r="395" customFormat="false" ht="15" hidden="false" customHeight="false" outlineLevel="0" collapsed="false">
      <c r="A395" s="7" t="s">
        <v>406</v>
      </c>
      <c r="B395" s="7" t="str">
        <f aca="false">IFERROR(INDEX('Source'!$C:$C,MATCH($A395,'Source'!$B:$B,0)),"")</f>
        <v>מגן ירך</v>
      </c>
      <c r="C395" s="8" t="n">
        <f aca="false">SUMIFS('Source'!$D:$D,'Source'!$A:$A,"101 - Factory customers",'Source'!$B:$B,$A395)</f>
        <v>1</v>
      </c>
      <c r="D395" s="8" t="n">
        <f aca="false">SUMIFS('Source'!$F:$F,'Source'!$A:$A,"101 - Factory customers",'Source'!$B:$B,$A395)</f>
        <v>0</v>
      </c>
      <c r="E395" s="8" t="n">
        <f aca="false">D395*$J$5</f>
        <v>0</v>
      </c>
      <c r="F395" s="8" t="n">
        <f aca="false">E395-C395</f>
        <v>-1</v>
      </c>
      <c r="G395" s="9" t="n">
        <f aca="false">IF(AND(C395=0,E395=0),0,IF(C395=0,"New",(E395-C395)/C395))</f>
        <v>-1</v>
      </c>
      <c r="H395" s="8" t="n">
        <f aca="false">SUMIFS('Source'!$E:$E,'Source'!$A:$A,"101 - Factory customers",'Source'!$B:$B,$A395)</f>
        <v>78.25</v>
      </c>
      <c r="I395" s="8" t="n">
        <f aca="false">SUMIFS('Source'!$G:$G,'Source'!$A:$A,"101 - Factory customers",'Source'!$B:$B,$A395)</f>
        <v>0</v>
      </c>
      <c r="J395" s="8" t="n">
        <f aca="false">I395*$J$5</f>
        <v>0</v>
      </c>
      <c r="K395" s="8" t="n">
        <f aca="false">J395-H395</f>
        <v>-78.25</v>
      </c>
      <c r="L395" s="9" t="n">
        <f aca="false">IF(AND(H395=0,J395=0),0,IF(H395=0,"New",(J395-H395)/H395))</f>
        <v>-1</v>
      </c>
      <c r="M395" s="7" t="str">
        <f aca="false">IF(AND(OR(C395&lt;&gt;0,H395&lt;&gt;0),D395=0,I395=0),"DROP",IF(AND(OR(D395&lt;&gt;0,I395&lt;&gt;0),C395=0,H395=0),"NEW",""))</f>
        <v>DROP</v>
      </c>
    </row>
    <row r="396" customFormat="false" ht="15" hidden="false" customHeight="false" outlineLevel="0" collapsed="false">
      <c r="A396" s="7" t="s">
        <v>594</v>
      </c>
      <c r="B396" s="7" t="str">
        <f aca="false">IFERROR(INDEX('Source'!$C:$C,MATCH($A396,'Source'!$B:$B,0)),"")</f>
        <v>מגן קרסול שמאל SC35</v>
      </c>
      <c r="C396" s="8" t="n">
        <f aca="false">SUMIFS('Source'!$D:$D,'Source'!$A:$A,"101 - Factory customers",'Source'!$B:$B,$A396)</f>
        <v>1</v>
      </c>
      <c r="D396" s="8" t="n">
        <f aca="false">SUMIFS('Source'!$F:$F,'Source'!$A:$A,"101 - Factory customers",'Source'!$B:$B,$A396)</f>
        <v>0</v>
      </c>
      <c r="E396" s="8" t="n">
        <f aca="false">D396*$J$5</f>
        <v>0</v>
      </c>
      <c r="F396" s="8" t="n">
        <f aca="false">E396-C396</f>
        <v>-1</v>
      </c>
      <c r="G396" s="9" t="n">
        <f aca="false">IF(AND(C396=0,E396=0),0,IF(C396=0,"New",(E396-C396)/C396))</f>
        <v>-1</v>
      </c>
      <c r="H396" s="8" t="n">
        <f aca="false">SUMIFS('Source'!$E:$E,'Source'!$A:$A,"101 - Factory customers",'Source'!$B:$B,$A396)</f>
        <v>77.29</v>
      </c>
      <c r="I396" s="8" t="n">
        <f aca="false">SUMIFS('Source'!$G:$G,'Source'!$A:$A,"101 - Factory customers",'Source'!$B:$B,$A396)</f>
        <v>0</v>
      </c>
      <c r="J396" s="8" t="n">
        <f aca="false">I396*$J$5</f>
        <v>0</v>
      </c>
      <c r="K396" s="8" t="n">
        <f aca="false">J396-H396</f>
        <v>-77.29</v>
      </c>
      <c r="L396" s="9" t="n">
        <f aca="false">IF(AND(H396=0,J396=0),0,IF(H396=0,"New",(J396-H396)/H396))</f>
        <v>-1</v>
      </c>
      <c r="M396" s="7" t="str">
        <f aca="false">IF(AND(OR(C396&lt;&gt;0,H396&lt;&gt;0),D396=0,I396=0),"DROP",IF(AND(OR(D396&lt;&gt;0,I396&lt;&gt;0),C396=0,H396=0),"NEW",""))</f>
        <v>DROP</v>
      </c>
    </row>
    <row r="397" customFormat="false" ht="15" hidden="false" customHeight="false" outlineLevel="0" collapsed="false">
      <c r="A397" s="7" t="s">
        <v>412</v>
      </c>
      <c r="B397" s="7" t="str">
        <f aca="false">IFERROR(INDEX('Source'!$C:$C,MATCH($A397,'Source'!$B:$B,0)),"")</f>
        <v>מגן קרסול ימין SC35</v>
      </c>
      <c r="C397" s="8" t="n">
        <f aca="false">SUMIFS('Source'!$D:$D,'Source'!$A:$A,"101 - Factory customers",'Source'!$B:$B,$A397)</f>
        <v>2</v>
      </c>
      <c r="D397" s="8" t="n">
        <f aca="false">SUMIFS('Source'!$F:$F,'Source'!$A:$A,"101 - Factory customers",'Source'!$B:$B,$A397)</f>
        <v>1</v>
      </c>
      <c r="E397" s="8" t="n">
        <f aca="false">D397*$J$5</f>
        <v>1.26315789473684</v>
      </c>
      <c r="F397" s="8" t="n">
        <f aca="false">E397-C397</f>
        <v>-0.736842105263158</v>
      </c>
      <c r="G397" s="9" t="n">
        <f aca="false">IF(AND(C397=0,E397=0),0,IF(C397=0,"New",(E397-C397)/C397))</f>
        <v>-0.368421052631579</v>
      </c>
      <c r="H397" s="8" t="n">
        <f aca="false">SUMIFS('Source'!$E:$E,'Source'!$A:$A,"101 - Factory customers",'Source'!$B:$B,$A397)</f>
        <v>170.96</v>
      </c>
      <c r="I397" s="8" t="n">
        <f aca="false">SUMIFS('Source'!$G:$G,'Source'!$A:$A,"101 - Factory customers",'Source'!$B:$B,$A397)</f>
        <v>93.67</v>
      </c>
      <c r="J397" s="8" t="n">
        <f aca="false">I397*$J$5</f>
        <v>118.32</v>
      </c>
      <c r="K397" s="8" t="n">
        <f aca="false">J397-H397</f>
        <v>-52.64</v>
      </c>
      <c r="L397" s="9" t="n">
        <f aca="false">IF(AND(H397=0,J397=0),0,IF(H397=0,"New",(J397-H397)/H397))</f>
        <v>-0.307908282639214</v>
      </c>
      <c r="M397" s="7" t="str">
        <f aca="false">IF(AND(OR(C397&lt;&gt;0,H397&lt;&gt;0),D397=0,I397=0),"DROP",IF(AND(OR(D397&lt;&gt;0,I397&lt;&gt;0),C397=0,H397=0),"NEW",""))</f>
        <v/>
      </c>
    </row>
    <row r="398" customFormat="false" ht="15" hidden="false" customHeight="false" outlineLevel="0" collapsed="false">
      <c r="A398" s="7" t="s">
        <v>261</v>
      </c>
      <c r="B398" s="7" t="str">
        <f aca="false">IFERROR(INDEX('Source'!$C:$C,MATCH($A398,'Source'!$B:$B,0)),"")</f>
        <v>פומפיה להסרת עור</v>
      </c>
      <c r="C398" s="8" t="n">
        <f aca="false">SUMIFS('Source'!$D:$D,'Source'!$A:$A,"101 - Factory customers",'Source'!$B:$B,$A398)</f>
        <v>3</v>
      </c>
      <c r="D398" s="8" t="n">
        <f aca="false">SUMIFS('Source'!$F:$F,'Source'!$A:$A,"101 - Factory customers",'Source'!$B:$B,$A398)</f>
        <v>0</v>
      </c>
      <c r="E398" s="8" t="n">
        <f aca="false">D398*$J$5</f>
        <v>0</v>
      </c>
      <c r="F398" s="8" t="n">
        <f aca="false">E398-C398</f>
        <v>-3</v>
      </c>
      <c r="G398" s="9" t="n">
        <f aca="false">IF(AND(C398=0,E398=0),0,IF(C398=0,"New",(E398-C398)/C398))</f>
        <v>-1</v>
      </c>
      <c r="H398" s="8" t="n">
        <f aca="false">SUMIFS('Source'!$E:$E,'Source'!$A:$A,"101 - Factory customers",'Source'!$B:$B,$A398)</f>
        <v>75.81</v>
      </c>
      <c r="I398" s="8" t="n">
        <f aca="false">SUMIFS('Source'!$G:$G,'Source'!$A:$A,"101 - Factory customers",'Source'!$B:$B,$A398)</f>
        <v>0</v>
      </c>
      <c r="J398" s="8" t="n">
        <f aca="false">I398*$J$5</f>
        <v>0</v>
      </c>
      <c r="K398" s="8" t="n">
        <f aca="false">J398-H398</f>
        <v>-75.81</v>
      </c>
      <c r="L398" s="9" t="n">
        <f aca="false">IF(AND(H398=0,J398=0),0,IF(H398=0,"New",(J398-H398)/H398))</f>
        <v>-1</v>
      </c>
      <c r="M398" s="7" t="str">
        <f aca="false">IF(AND(OR(C398&lt;&gt;0,H398&lt;&gt;0),D398=0,I398=0),"DROP",IF(AND(OR(D398&lt;&gt;0,I398&lt;&gt;0),C398=0,H398=0),"NEW",""))</f>
        <v>DROP</v>
      </c>
    </row>
    <row r="399" customFormat="false" ht="15" hidden="false" customHeight="false" outlineLevel="0" collapsed="false">
      <c r="A399" s="7" t="s">
        <v>620</v>
      </c>
      <c r="B399" s="7" t="str">
        <f aca="false">IFERROR(INDEX('Source'!$C:$C,MATCH($A399,'Source'!$B:$B,0)),"")</f>
        <v>טייפ חבישה לספורט לבן</v>
      </c>
      <c r="C399" s="8" t="n">
        <f aca="false">SUMIFS('Source'!$D:$D,'Source'!$A:$A,"101 - Factory customers",'Source'!$B:$B,$A399)</f>
        <v>0</v>
      </c>
      <c r="D399" s="8" t="n">
        <f aca="false">SUMIFS('Source'!$F:$F,'Source'!$A:$A,"101 - Factory customers",'Source'!$B:$B,$A399)</f>
        <v>7</v>
      </c>
      <c r="E399" s="8" t="n">
        <f aca="false">D399*$J$5</f>
        <v>8.84210526315789</v>
      </c>
      <c r="F399" s="8" t="n">
        <f aca="false">E399-C399</f>
        <v>8.84210526315789</v>
      </c>
      <c r="G399" s="9" t="str">
        <f aca="false">IF(AND(C399=0,E399=0),0,IF(C399=0,"New",(E399-C399)/C399))</f>
        <v>New</v>
      </c>
      <c r="H399" s="8" t="n">
        <f aca="false">SUMIFS('Source'!$E:$E,'Source'!$A:$A,"101 - Factory customers",'Source'!$B:$B,$A399)</f>
        <v>0</v>
      </c>
      <c r="I399" s="8" t="n">
        <f aca="false">SUMIFS('Source'!$G:$G,'Source'!$A:$A,"101 - Factory customers",'Source'!$B:$B,$A399)</f>
        <v>75.01</v>
      </c>
      <c r="J399" s="8" t="n">
        <f aca="false">I399*$J$5</f>
        <v>94.7494736842105</v>
      </c>
      <c r="K399" s="8" t="n">
        <f aca="false">J399-H399</f>
        <v>94.7494736842105</v>
      </c>
      <c r="L399" s="9" t="str">
        <f aca="false">IF(AND(H399=0,J399=0),0,IF(H399=0,"New",(J399-H399)/H399))</f>
        <v>New</v>
      </c>
      <c r="M399" s="7" t="str">
        <f aca="false">IF(AND(OR(C399&lt;&gt;0,H399&lt;&gt;0),D399=0,I399=0),"DROP",IF(AND(OR(D399&lt;&gt;0,I399&lt;&gt;0),C399=0,H399=0),"NEW",""))</f>
        <v>NEW</v>
      </c>
    </row>
    <row r="400" customFormat="false" ht="15" hidden="false" customHeight="false" outlineLevel="0" collapsed="false">
      <c r="A400" s="7" t="s">
        <v>180</v>
      </c>
      <c r="B400" s="7" t="str">
        <f aca="false">IFERROR(INDEX('Source'!$C:$C,MATCH($A400,'Source'!$B:$B,0)),"")</f>
        <v>שרוול לבוניון מסיליקון</v>
      </c>
      <c r="C400" s="8" t="n">
        <f aca="false">SUMIFS('Source'!$D:$D,'Source'!$A:$A,"101 - Factory customers",'Source'!$B:$B,$A400)</f>
        <v>4</v>
      </c>
      <c r="D400" s="8" t="n">
        <f aca="false">SUMIFS('Source'!$F:$F,'Source'!$A:$A,"101 - Factory customers",'Source'!$B:$B,$A400)</f>
        <v>2</v>
      </c>
      <c r="E400" s="8" t="n">
        <f aca="false">D400*$J$5</f>
        <v>2.52631578947368</v>
      </c>
      <c r="F400" s="8" t="n">
        <f aca="false">E400-C400</f>
        <v>-1.47368421052632</v>
      </c>
      <c r="G400" s="9" t="n">
        <f aca="false">IF(AND(C400=0,E400=0),0,IF(C400=0,"New",(E400-C400)/C400))</f>
        <v>-0.368421052631579</v>
      </c>
      <c r="H400" s="8" t="n">
        <f aca="false">SUMIFS('Source'!$E:$E,'Source'!$A:$A,"101 - Factory customers",'Source'!$B:$B,$A400)</f>
        <v>149.82</v>
      </c>
      <c r="I400" s="8" t="n">
        <f aca="false">SUMIFS('Source'!$G:$G,'Source'!$A:$A,"101 - Factory customers",'Source'!$B:$B,$A400)</f>
        <v>74.9</v>
      </c>
      <c r="J400" s="8" t="n">
        <f aca="false">I400*$J$5</f>
        <v>94.6105263157895</v>
      </c>
      <c r="K400" s="8" t="n">
        <f aca="false">J400-H400</f>
        <v>-55.2094736842105</v>
      </c>
      <c r="L400" s="9" t="n">
        <f aca="false">IF(AND(H400=0,J400=0),0,IF(H400=0,"New",(J400-H400)/H400))</f>
        <v>-0.368505364331935</v>
      </c>
      <c r="M400" s="7" t="str">
        <f aca="false">IF(AND(OR(C400&lt;&gt;0,H400&lt;&gt;0),D400=0,I400=0),"DROP",IF(AND(OR(D400&lt;&gt;0,I400&lt;&gt;0),C400=0,H400=0),"NEW",""))</f>
        <v/>
      </c>
    </row>
    <row r="401" customFormat="false" ht="15" hidden="false" customHeight="false" outlineLevel="0" collapsed="false">
      <c r="A401" s="7" t="s">
        <v>165</v>
      </c>
      <c r="B401" s="7" t="str">
        <f aca="false">IFERROR(INDEX('Source'!$C:$C,MATCH($A401,'Source'!$B:$B,0)),"")</f>
        <v>מגן ברך ארוך בז'</v>
      </c>
      <c r="C401" s="8" t="n">
        <f aca="false">SUMIFS('Source'!$D:$D,'Source'!$A:$A,"101 - Factory customers",'Source'!$B:$B,$A401)</f>
        <v>2</v>
      </c>
      <c r="D401" s="8" t="n">
        <f aca="false">SUMIFS('Source'!$F:$F,'Source'!$A:$A,"101 - Factory customers",'Source'!$B:$B,$A401)</f>
        <v>0</v>
      </c>
      <c r="E401" s="8" t="n">
        <f aca="false">D401*$J$5</f>
        <v>0</v>
      </c>
      <c r="F401" s="8" t="n">
        <f aca="false">E401-C401</f>
        <v>-2</v>
      </c>
      <c r="G401" s="9" t="n">
        <f aca="false">IF(AND(C401=0,E401=0),0,IF(C401=0,"New",(E401-C401)/C401))</f>
        <v>-1</v>
      </c>
      <c r="H401" s="8" t="n">
        <f aca="false">SUMIFS('Source'!$E:$E,'Source'!$A:$A,"101 - Factory customers",'Source'!$B:$B,$A401)</f>
        <v>74.91</v>
      </c>
      <c r="I401" s="8" t="n">
        <f aca="false">SUMIFS('Source'!$G:$G,'Source'!$A:$A,"101 - Factory customers",'Source'!$B:$B,$A401)</f>
        <v>0</v>
      </c>
      <c r="J401" s="8" t="n">
        <f aca="false">I401*$J$5</f>
        <v>0</v>
      </c>
      <c r="K401" s="8" t="n">
        <f aca="false">J401-H401</f>
        <v>-74.91</v>
      </c>
      <c r="L401" s="9" t="n">
        <f aca="false">IF(AND(H401=0,J401=0),0,IF(H401=0,"New",(J401-H401)/H401))</f>
        <v>-1</v>
      </c>
      <c r="M401" s="7" t="str">
        <f aca="false">IF(AND(OR(C401&lt;&gt;0,H401&lt;&gt;0),D401=0,I401=0),"DROP",IF(AND(OR(D401&lt;&gt;0,I401&lt;&gt;0),C401=0,H401=0),"NEW",""))</f>
        <v>DROP</v>
      </c>
    </row>
    <row r="402" customFormat="false" ht="15" hidden="false" customHeight="false" outlineLevel="0" collapsed="false">
      <c r="A402" s="7" t="s">
        <v>676</v>
      </c>
      <c r="B402" s="7" t="str">
        <f aca="false">IFERROR(INDEX('Source'!$C:$C,MATCH($A402,'Source'!$B:$B,0)),"")</f>
        <v>כפפת CTS שמאל</v>
      </c>
      <c r="C402" s="8" t="n">
        <f aca="false">SUMIFS('Source'!$D:$D,'Source'!$A:$A,"101 - Factory customers",'Source'!$B:$B,$A402)</f>
        <v>2</v>
      </c>
      <c r="D402" s="8" t="n">
        <f aca="false">SUMIFS('Source'!$F:$F,'Source'!$A:$A,"101 - Factory customers",'Source'!$B:$B,$A402)</f>
        <v>2</v>
      </c>
      <c r="E402" s="8" t="n">
        <f aca="false">D402*$J$5</f>
        <v>2.52631578947368</v>
      </c>
      <c r="F402" s="8" t="n">
        <f aca="false">E402-C402</f>
        <v>0.526315789473684</v>
      </c>
      <c r="G402" s="9" t="n">
        <f aca="false">IF(AND(C402=0,E402=0),0,IF(C402=0,"New",(E402-C402)/C402))</f>
        <v>0.263157894736842</v>
      </c>
      <c r="H402" s="8" t="n">
        <f aca="false">SUMIFS('Source'!$E:$E,'Source'!$A:$A,"101 - Factory customers",'Source'!$B:$B,$A402)</f>
        <v>312.36</v>
      </c>
      <c r="I402" s="8" t="n">
        <f aca="false">SUMIFS('Source'!$G:$G,'Source'!$A:$A,"101 - Factory customers",'Source'!$B:$B,$A402)</f>
        <v>238.24</v>
      </c>
      <c r="J402" s="8" t="n">
        <f aca="false">I402*$J$5</f>
        <v>300.934736842105</v>
      </c>
      <c r="K402" s="8" t="n">
        <f aca="false">J402-H402</f>
        <v>-11.4252631578947</v>
      </c>
      <c r="L402" s="9" t="n">
        <f aca="false">IF(AND(H402=0,J402=0),0,IF(H402=0,"New",(J402-H402)/H402))</f>
        <v>-0.0365772287037224</v>
      </c>
      <c r="M402" s="7" t="str">
        <f aca="false">IF(AND(OR(C402&lt;&gt;0,H402&lt;&gt;0),D402=0,I402=0),"DROP",IF(AND(OR(D402&lt;&gt;0,I402&lt;&gt;0),C402=0,H402=0),"NEW",""))</f>
        <v/>
      </c>
    </row>
    <row r="403" customFormat="false" ht="15" hidden="false" customHeight="false" outlineLevel="0" collapsed="false">
      <c r="A403" s="7" t="s">
        <v>445</v>
      </c>
      <c r="B403" s="7" t="str">
        <f aca="false">IFERROR(INDEX('Source'!$C:$C,MATCH($A403,'Source'!$B:$B,0)),"")</f>
        <v>סד לילה לבוהן</v>
      </c>
      <c r="C403" s="8" t="n">
        <f aca="false">SUMIFS('Source'!$D:$D,'Source'!$A:$A,"101 - Factory customers",'Source'!$B:$B,$A403)</f>
        <v>1</v>
      </c>
      <c r="D403" s="8" t="n">
        <f aca="false">SUMIFS('Source'!$F:$F,'Source'!$A:$A,"101 - Factory customers",'Source'!$B:$B,$A403)</f>
        <v>0</v>
      </c>
      <c r="E403" s="8" t="n">
        <f aca="false">D403*$J$5</f>
        <v>0</v>
      </c>
      <c r="F403" s="8" t="n">
        <f aca="false">E403-C403</f>
        <v>-1</v>
      </c>
      <c r="G403" s="9" t="n">
        <f aca="false">IF(AND(C403=0,E403=0),0,IF(C403=0,"New",(E403-C403)/C403))</f>
        <v>-1</v>
      </c>
      <c r="H403" s="8" t="n">
        <f aca="false">SUMIFS('Source'!$E:$E,'Source'!$A:$A,"101 - Factory customers",'Source'!$B:$B,$A403)</f>
        <v>73.23</v>
      </c>
      <c r="I403" s="8" t="n">
        <f aca="false">SUMIFS('Source'!$G:$G,'Source'!$A:$A,"101 - Factory customers",'Source'!$B:$B,$A403)</f>
        <v>0</v>
      </c>
      <c r="J403" s="8" t="n">
        <f aca="false">I403*$J$5</f>
        <v>0</v>
      </c>
      <c r="K403" s="8" t="n">
        <f aca="false">J403-H403</f>
        <v>-73.23</v>
      </c>
      <c r="L403" s="9" t="n">
        <f aca="false">IF(AND(H403=0,J403=0),0,IF(H403=0,"New",(J403-H403)/H403))</f>
        <v>-1</v>
      </c>
      <c r="M403" s="7" t="str">
        <f aca="false">IF(AND(OR(C403&lt;&gt;0,H403&lt;&gt;0),D403=0,I403=0),"DROP",IF(AND(OR(D403&lt;&gt;0,I403&lt;&gt;0),C403=0,H403=0),"NEW",""))</f>
        <v>DROP</v>
      </c>
    </row>
    <row r="404" customFormat="false" ht="15" hidden="false" customHeight="false" outlineLevel="0" collapsed="false">
      <c r="A404" s="7" t="s">
        <v>125</v>
      </c>
      <c r="B404" s="7" t="str">
        <f aca="false">IFERROR(INDEX('Source'!$C:$C,MATCH($A404,'Source'!$B:$B,0)),"")</f>
        <v>מגן קרסול פתוח</v>
      </c>
      <c r="C404" s="8" t="n">
        <f aca="false">SUMIFS('Source'!$D:$D,'Source'!$A:$A,"101 - Factory customers",'Source'!$B:$B,$A404)</f>
        <v>3</v>
      </c>
      <c r="D404" s="8" t="n">
        <f aca="false">SUMIFS('Source'!$F:$F,'Source'!$A:$A,"101 - Factory customers",'Source'!$B:$B,$A404)</f>
        <v>1</v>
      </c>
      <c r="E404" s="8" t="n">
        <f aca="false">D404*$J$5</f>
        <v>1.26315789473684</v>
      </c>
      <c r="F404" s="8" t="n">
        <f aca="false">E404-C404</f>
        <v>-1.73684210526316</v>
      </c>
      <c r="G404" s="9" t="n">
        <f aca="false">IF(AND(C404=0,E404=0),0,IF(C404=0,"New",(E404-C404)/C404))</f>
        <v>-0.578947368421053</v>
      </c>
      <c r="H404" s="8" t="n">
        <f aca="false">SUMIFS('Source'!$E:$E,'Source'!$A:$A,"101 - Factory customers",'Source'!$B:$B,$A404)</f>
        <v>102.98</v>
      </c>
      <c r="I404" s="8" t="n">
        <f aca="false">SUMIFS('Source'!$G:$G,'Source'!$A:$A,"101 - Factory customers",'Source'!$B:$B,$A404)</f>
        <v>30.89</v>
      </c>
      <c r="J404" s="8" t="n">
        <f aca="false">I404*$J$5</f>
        <v>39.0189473684211</v>
      </c>
      <c r="K404" s="8" t="n">
        <f aca="false">J404-H404</f>
        <v>-63.9610526315789</v>
      </c>
      <c r="L404" s="9" t="n">
        <f aca="false">IF(AND(H404=0,J404=0),0,IF(H404=0,"New",(J404-H404)/H404))</f>
        <v>-0.621101695781501</v>
      </c>
      <c r="M404" s="7" t="str">
        <f aca="false">IF(AND(OR(C404&lt;&gt;0,H404&lt;&gt;0),D404=0,I404=0),"DROP",IF(AND(OR(D404&lt;&gt;0,I404&lt;&gt;0),C404=0,H404=0),"NEW",""))</f>
        <v/>
      </c>
    </row>
    <row r="405" customFormat="false" ht="15" hidden="false" customHeight="false" outlineLevel="0" collapsed="false">
      <c r="A405" s="7" t="s">
        <v>902</v>
      </c>
      <c r="B405" s="7" t="str">
        <f aca="false">IFERROR(INDEX('Source'!$C:$C,MATCH($A405,'Source'!$B:$B,0)),"")</f>
        <v>מגן ברך חום</v>
      </c>
      <c r="C405" s="8" t="n">
        <f aca="false">SUMIFS('Source'!$D:$D,'Source'!$A:$A,"101 - Factory customers",'Source'!$B:$B,$A405)</f>
        <v>2</v>
      </c>
      <c r="D405" s="8" t="n">
        <f aca="false">SUMIFS('Source'!$F:$F,'Source'!$A:$A,"101 - Factory customers",'Source'!$B:$B,$A405)</f>
        <v>0</v>
      </c>
      <c r="E405" s="8" t="n">
        <f aca="false">D405*$J$5</f>
        <v>0</v>
      </c>
      <c r="F405" s="8" t="n">
        <f aca="false">E405-C405</f>
        <v>-2</v>
      </c>
      <c r="G405" s="9" t="n">
        <f aca="false">IF(AND(C405=0,E405=0),0,IF(C405=0,"New",(E405-C405)/C405))</f>
        <v>-1</v>
      </c>
      <c r="H405" s="8" t="n">
        <f aca="false">SUMIFS('Source'!$E:$E,'Source'!$A:$A,"101 - Factory customers",'Source'!$B:$B,$A405)</f>
        <v>72.08</v>
      </c>
      <c r="I405" s="8" t="n">
        <f aca="false">SUMIFS('Source'!$G:$G,'Source'!$A:$A,"101 - Factory customers",'Source'!$B:$B,$A405)</f>
        <v>0</v>
      </c>
      <c r="J405" s="8" t="n">
        <f aca="false">I405*$J$5</f>
        <v>0</v>
      </c>
      <c r="K405" s="8" t="n">
        <f aca="false">J405-H405</f>
        <v>-72.08</v>
      </c>
      <c r="L405" s="9" t="n">
        <f aca="false">IF(AND(H405=0,J405=0),0,IF(H405=0,"New",(J405-H405)/H405))</f>
        <v>-1</v>
      </c>
      <c r="M405" s="7" t="str">
        <f aca="false">IF(AND(OR(C405&lt;&gt;0,H405&lt;&gt;0),D405=0,I405=0),"DROP",IF(AND(OR(D405&lt;&gt;0,I405&lt;&gt;0),C405=0,H405=0),"NEW",""))</f>
        <v>DROP</v>
      </c>
    </row>
    <row r="406" customFormat="false" ht="15" hidden="false" customHeight="false" outlineLevel="0" collapsed="false">
      <c r="A406" s="7" t="s">
        <v>903</v>
      </c>
      <c r="B406" s="7" t="str">
        <f aca="false">IFERROR(INDEX('Source'!$C:$C,MATCH($A406,'Source'!$B:$B,0)),"")</f>
        <v>רפידת ג'ל זיכרון M כחול</v>
      </c>
      <c r="C406" s="8" t="n">
        <f aca="false">SUMIFS('Source'!$D:$D,'Source'!$A:$A,"101 - Factory customers",'Source'!$B:$B,$A406)</f>
        <v>1</v>
      </c>
      <c r="D406" s="8" t="n">
        <f aca="false">SUMIFS('Source'!$F:$F,'Source'!$A:$A,"101 - Factory customers",'Source'!$B:$B,$A406)</f>
        <v>0</v>
      </c>
      <c r="E406" s="8" t="n">
        <f aca="false">D406*$J$5</f>
        <v>0</v>
      </c>
      <c r="F406" s="8" t="n">
        <f aca="false">E406-C406</f>
        <v>-1</v>
      </c>
      <c r="G406" s="9" t="n">
        <f aca="false">IF(AND(C406=0,E406=0),0,IF(C406=0,"New",(E406-C406)/C406))</f>
        <v>-1</v>
      </c>
      <c r="H406" s="8" t="n">
        <f aca="false">SUMIFS('Source'!$E:$E,'Source'!$A:$A,"101 - Factory customers",'Source'!$B:$B,$A406)</f>
        <v>71.2</v>
      </c>
      <c r="I406" s="8" t="n">
        <f aca="false">SUMIFS('Source'!$G:$G,'Source'!$A:$A,"101 - Factory customers",'Source'!$B:$B,$A406)</f>
        <v>0</v>
      </c>
      <c r="J406" s="8" t="n">
        <f aca="false">I406*$J$5</f>
        <v>0</v>
      </c>
      <c r="K406" s="8" t="n">
        <f aca="false">J406-H406</f>
        <v>-71.2</v>
      </c>
      <c r="L406" s="9" t="n">
        <f aca="false">IF(AND(H406=0,J406=0),0,IF(H406=0,"New",(J406-H406)/H406))</f>
        <v>-1</v>
      </c>
      <c r="M406" s="7" t="str">
        <f aca="false">IF(AND(OR(C406&lt;&gt;0,H406&lt;&gt;0),D406=0,I406=0),"DROP",IF(AND(OR(D406&lt;&gt;0,I406&lt;&gt;0),C406=0,H406=0),"NEW",""))</f>
        <v>DROP</v>
      </c>
    </row>
    <row r="407" customFormat="false" ht="15" hidden="false" customHeight="false" outlineLevel="0" collapsed="false">
      <c r="A407" s="7" t="s">
        <v>292</v>
      </c>
      <c r="B407" s="7" t="str">
        <f aca="false">IFERROR(INDEX('Source'!$C:$C,MATCH($A407,'Source'!$B:$B,0)),"")</f>
        <v>חבק יד מתכוון</v>
      </c>
      <c r="C407" s="8" t="n">
        <f aca="false">SUMIFS('Source'!$D:$D,'Source'!$A:$A,"101 - Factory customers",'Source'!$B:$B,$A407)</f>
        <v>2</v>
      </c>
      <c r="D407" s="8" t="n">
        <f aca="false">SUMIFS('Source'!$F:$F,'Source'!$A:$A,"101 - Factory customers",'Source'!$B:$B,$A407)</f>
        <v>0</v>
      </c>
      <c r="E407" s="8" t="n">
        <f aca="false">D407*$J$5</f>
        <v>0</v>
      </c>
      <c r="F407" s="8" t="n">
        <f aca="false">E407-C407</f>
        <v>-2</v>
      </c>
      <c r="G407" s="9" t="n">
        <f aca="false">IF(AND(C407=0,E407=0),0,IF(C407=0,"New",(E407-C407)/C407))</f>
        <v>-1</v>
      </c>
      <c r="H407" s="8" t="n">
        <f aca="false">SUMIFS('Source'!$E:$E,'Source'!$A:$A,"101 - Factory customers",'Source'!$B:$B,$A407)</f>
        <v>71.14</v>
      </c>
      <c r="I407" s="8" t="n">
        <f aca="false">SUMIFS('Source'!$G:$G,'Source'!$A:$A,"101 - Factory customers",'Source'!$B:$B,$A407)</f>
        <v>0</v>
      </c>
      <c r="J407" s="8" t="n">
        <f aca="false">I407*$J$5</f>
        <v>0</v>
      </c>
      <c r="K407" s="8" t="n">
        <f aca="false">J407-H407</f>
        <v>-71.14</v>
      </c>
      <c r="L407" s="9" t="n">
        <f aca="false">IF(AND(H407=0,J407=0),0,IF(H407=0,"New",(J407-H407)/H407))</f>
        <v>-1</v>
      </c>
      <c r="M407" s="7" t="str">
        <f aca="false">IF(AND(OR(C407&lt;&gt;0,H407&lt;&gt;0),D407=0,I407=0),"DROP",IF(AND(OR(D407&lt;&gt;0,I407&lt;&gt;0),C407=0,H407=0),"NEW",""))</f>
        <v>DROP</v>
      </c>
    </row>
    <row r="408" customFormat="false" ht="15" hidden="false" customHeight="false" outlineLevel="0" collapsed="false">
      <c r="A408" s="7" t="s">
        <v>904</v>
      </c>
      <c r="B408" s="7" t="str">
        <f aca="false">IFERROR(INDEX('Source'!$C:$C,MATCH($A408,'Source'!$B:$B,0)),"")</f>
        <v>סד לאגודל</v>
      </c>
      <c r="C408" s="8" t="n">
        <f aca="false">SUMIFS('Source'!$D:$D,'Source'!$A:$A,"101 - Factory customers",'Source'!$B:$B,$A408)</f>
        <v>1</v>
      </c>
      <c r="D408" s="8" t="n">
        <f aca="false">SUMIFS('Source'!$F:$F,'Source'!$A:$A,"101 - Factory customers",'Source'!$B:$B,$A408)</f>
        <v>0</v>
      </c>
      <c r="E408" s="8" t="n">
        <f aca="false">D408*$J$5</f>
        <v>0</v>
      </c>
      <c r="F408" s="8" t="n">
        <f aca="false">E408-C408</f>
        <v>-1</v>
      </c>
      <c r="G408" s="9" t="n">
        <f aca="false">IF(AND(C408=0,E408=0),0,IF(C408=0,"New",(E408-C408)/C408))</f>
        <v>-1</v>
      </c>
      <c r="H408" s="8" t="n">
        <f aca="false">SUMIFS('Source'!$E:$E,'Source'!$A:$A,"101 - Factory customers",'Source'!$B:$B,$A408)</f>
        <v>70.86</v>
      </c>
      <c r="I408" s="8" t="n">
        <f aca="false">SUMIFS('Source'!$G:$G,'Source'!$A:$A,"101 - Factory customers",'Source'!$B:$B,$A408)</f>
        <v>0</v>
      </c>
      <c r="J408" s="8" t="n">
        <f aca="false">I408*$J$5</f>
        <v>0</v>
      </c>
      <c r="K408" s="8" t="n">
        <f aca="false">J408-H408</f>
        <v>-70.86</v>
      </c>
      <c r="L408" s="9" t="n">
        <f aca="false">IF(AND(H408=0,J408=0),0,IF(H408=0,"New",(J408-H408)/H408))</f>
        <v>-1</v>
      </c>
      <c r="M408" s="7" t="str">
        <f aca="false">IF(AND(OR(C408&lt;&gt;0,H408&lt;&gt;0),D408=0,I408=0),"DROP",IF(AND(OR(D408&lt;&gt;0,I408&lt;&gt;0),C408=0,H408=0),"NEW",""))</f>
        <v>DROP</v>
      </c>
    </row>
    <row r="409" customFormat="false" ht="15" hidden="false" customHeight="false" outlineLevel="0" collapsed="false">
      <c r="A409" s="7" t="s">
        <v>252</v>
      </c>
      <c r="B409" s="7" t="str">
        <f aca="false">IFERROR(INDEX('Source'!$C:$C,MATCH($A409,'Source'!$B:$B,0)),"")</f>
        <v>סד מאורך לאגודל</v>
      </c>
      <c r="C409" s="8" t="n">
        <f aca="false">SUMIFS('Source'!$D:$D,'Source'!$A:$A,"101 - Factory customers",'Source'!$B:$B,$A409)</f>
        <v>1</v>
      </c>
      <c r="D409" s="8" t="n">
        <f aca="false">SUMIFS('Source'!$F:$F,'Source'!$A:$A,"101 - Factory customers",'Source'!$B:$B,$A409)</f>
        <v>0</v>
      </c>
      <c r="E409" s="8" t="n">
        <f aca="false">D409*$J$5</f>
        <v>0</v>
      </c>
      <c r="F409" s="8" t="n">
        <f aca="false">E409-C409</f>
        <v>-1</v>
      </c>
      <c r="G409" s="9" t="n">
        <f aca="false">IF(AND(C409=0,E409=0),0,IF(C409=0,"New",(E409-C409)/C409))</f>
        <v>-1</v>
      </c>
      <c r="H409" s="8" t="n">
        <f aca="false">SUMIFS('Source'!$E:$E,'Source'!$A:$A,"101 - Factory customers",'Source'!$B:$B,$A409)</f>
        <v>70.26</v>
      </c>
      <c r="I409" s="8" t="n">
        <f aca="false">SUMIFS('Source'!$G:$G,'Source'!$A:$A,"101 - Factory customers",'Source'!$B:$B,$A409)</f>
        <v>0</v>
      </c>
      <c r="J409" s="8" t="n">
        <f aca="false">I409*$J$5</f>
        <v>0</v>
      </c>
      <c r="K409" s="8" t="n">
        <f aca="false">J409-H409</f>
        <v>-70.26</v>
      </c>
      <c r="L409" s="9" t="n">
        <f aca="false">IF(AND(H409=0,J409=0),0,IF(H409=0,"New",(J409-H409)/H409))</f>
        <v>-1</v>
      </c>
      <c r="M409" s="7" t="str">
        <f aca="false">IF(AND(OR(C409&lt;&gt;0,H409&lt;&gt;0),D409=0,I409=0),"DROP",IF(AND(OR(D409&lt;&gt;0,I409&lt;&gt;0),C409=0,H409=0),"NEW",""))</f>
        <v>DROP</v>
      </c>
    </row>
    <row r="410" customFormat="false" ht="15" hidden="false" customHeight="false" outlineLevel="0" collapsed="false">
      <c r="A410" s="7" t="s">
        <v>248</v>
      </c>
      <c r="B410" s="7" t="str">
        <f aca="false">IFERROR(INDEX('Source'!$C:$C,MATCH($A410,'Source'!$B:$B,0)),"")</f>
        <v>מגן קרסול+ עקב סגור+רצועות</v>
      </c>
      <c r="C410" s="8" t="n">
        <f aca="false">SUMIFS('Source'!$D:$D,'Source'!$A:$A,"101 - Factory customers",'Source'!$B:$B,$A410)</f>
        <v>1</v>
      </c>
      <c r="D410" s="8" t="n">
        <f aca="false">SUMIFS('Source'!$F:$F,'Source'!$A:$A,"101 - Factory customers",'Source'!$B:$B,$A410)</f>
        <v>0</v>
      </c>
      <c r="E410" s="8" t="n">
        <f aca="false">D410*$J$5</f>
        <v>0</v>
      </c>
      <c r="F410" s="8" t="n">
        <f aca="false">E410-C410</f>
        <v>-1</v>
      </c>
      <c r="G410" s="9" t="n">
        <f aca="false">IF(AND(C410=0,E410=0),0,IF(C410=0,"New",(E410-C410)/C410))</f>
        <v>-1</v>
      </c>
      <c r="H410" s="8" t="n">
        <f aca="false">SUMIFS('Source'!$E:$E,'Source'!$A:$A,"101 - Factory customers",'Source'!$B:$B,$A410)</f>
        <v>70.26</v>
      </c>
      <c r="I410" s="8" t="n">
        <f aca="false">SUMIFS('Source'!$G:$G,'Source'!$A:$A,"101 - Factory customers",'Source'!$B:$B,$A410)</f>
        <v>0</v>
      </c>
      <c r="J410" s="8" t="n">
        <f aca="false">I410*$J$5</f>
        <v>0</v>
      </c>
      <c r="K410" s="8" t="n">
        <f aca="false">J410-H410</f>
        <v>-70.26</v>
      </c>
      <c r="L410" s="9" t="n">
        <f aca="false">IF(AND(H410=0,J410=0),0,IF(H410=0,"New",(J410-H410)/H410))</f>
        <v>-1</v>
      </c>
      <c r="M410" s="7" t="str">
        <f aca="false">IF(AND(OR(C410&lt;&gt;0,H410&lt;&gt;0),D410=0,I410=0),"DROP",IF(AND(OR(D410&lt;&gt;0,I410&lt;&gt;0),C410=0,H410=0),"NEW",""))</f>
        <v>DROP</v>
      </c>
    </row>
    <row r="411" customFormat="false" ht="15" hidden="false" customHeight="false" outlineLevel="0" collapsed="false">
      <c r="A411" s="7" t="s">
        <v>833</v>
      </c>
      <c r="B411" s="7" t="str">
        <f aca="false">IFERROR(INDEX('Source'!$C:$C,MATCH($A411,'Source'!$B:$B,0)),"")</f>
        <v>סד מאורך לאגודל</v>
      </c>
      <c r="C411" s="8" t="n">
        <f aca="false">SUMIFS('Source'!$D:$D,'Source'!$A:$A,"101 - Factory customers",'Source'!$B:$B,$A411)</f>
        <v>1</v>
      </c>
      <c r="D411" s="8" t="n">
        <f aca="false">SUMIFS('Source'!$F:$F,'Source'!$A:$A,"101 - Factory customers",'Source'!$B:$B,$A411)</f>
        <v>0</v>
      </c>
      <c r="E411" s="8" t="n">
        <f aca="false">D411*$J$5</f>
        <v>0</v>
      </c>
      <c r="F411" s="8" t="n">
        <f aca="false">E411-C411</f>
        <v>-1</v>
      </c>
      <c r="G411" s="9" t="n">
        <f aca="false">IF(AND(C411=0,E411=0),0,IF(C411=0,"New",(E411-C411)/C411))</f>
        <v>-1</v>
      </c>
      <c r="H411" s="8" t="n">
        <f aca="false">SUMIFS('Source'!$E:$E,'Source'!$A:$A,"101 - Factory customers",'Source'!$B:$B,$A411)</f>
        <v>70.26</v>
      </c>
      <c r="I411" s="8" t="n">
        <f aca="false">SUMIFS('Source'!$G:$G,'Source'!$A:$A,"101 - Factory customers",'Source'!$B:$B,$A411)</f>
        <v>0</v>
      </c>
      <c r="J411" s="8" t="n">
        <f aca="false">I411*$J$5</f>
        <v>0</v>
      </c>
      <c r="K411" s="8" t="n">
        <f aca="false">J411-H411</f>
        <v>-70.26</v>
      </c>
      <c r="L411" s="9" t="n">
        <f aca="false">IF(AND(H411=0,J411=0),0,IF(H411=0,"New",(J411-H411)/H411))</f>
        <v>-1</v>
      </c>
      <c r="M411" s="7" t="str">
        <f aca="false">IF(AND(OR(C411&lt;&gt;0,H411&lt;&gt;0),D411=0,I411=0),"DROP",IF(AND(OR(D411&lt;&gt;0,I411&lt;&gt;0),C411=0,H411=0),"NEW",""))</f>
        <v>DROP</v>
      </c>
    </row>
    <row r="412" customFormat="false" ht="15" hidden="false" customHeight="false" outlineLevel="0" collapsed="false">
      <c r="A412" s="7" t="s">
        <v>437</v>
      </c>
      <c r="B412" s="7" t="str">
        <f aca="false">IFERROR(INDEX('Source'!$C:$C,MATCH($A412,'Source'!$B:$B,0)),"")</f>
        <v>גרבי נוחות חורף אפור</v>
      </c>
      <c r="C412" s="8" t="n">
        <f aca="false">SUMIFS('Source'!$D:$D,'Source'!$A:$A,"101 - Factory customers",'Source'!$B:$B,$A412)</f>
        <v>2</v>
      </c>
      <c r="D412" s="8" t="n">
        <f aca="false">SUMIFS('Source'!$F:$F,'Source'!$A:$A,"101 - Factory customers",'Source'!$B:$B,$A412)</f>
        <v>0</v>
      </c>
      <c r="E412" s="8" t="n">
        <f aca="false">D412*$J$5</f>
        <v>0</v>
      </c>
      <c r="F412" s="8" t="n">
        <f aca="false">E412-C412</f>
        <v>-2</v>
      </c>
      <c r="G412" s="9" t="n">
        <f aca="false">IF(AND(C412=0,E412=0),0,IF(C412=0,"New",(E412-C412)/C412))</f>
        <v>-1</v>
      </c>
      <c r="H412" s="8" t="n">
        <f aca="false">SUMIFS('Source'!$E:$E,'Source'!$A:$A,"101 - Factory customers",'Source'!$B:$B,$A412)</f>
        <v>70.22</v>
      </c>
      <c r="I412" s="8" t="n">
        <f aca="false">SUMIFS('Source'!$G:$G,'Source'!$A:$A,"101 - Factory customers",'Source'!$B:$B,$A412)</f>
        <v>0</v>
      </c>
      <c r="J412" s="8" t="n">
        <f aca="false">I412*$J$5</f>
        <v>0</v>
      </c>
      <c r="K412" s="8" t="n">
        <f aca="false">J412-H412</f>
        <v>-70.22</v>
      </c>
      <c r="L412" s="9" t="n">
        <f aca="false">IF(AND(H412=0,J412=0),0,IF(H412=0,"New",(J412-H412)/H412))</f>
        <v>-1</v>
      </c>
      <c r="M412" s="7" t="str">
        <f aca="false">IF(AND(OR(C412&lt;&gt;0,H412&lt;&gt;0),D412=0,I412=0),"DROP",IF(AND(OR(D412&lt;&gt;0,I412&lt;&gt;0),C412=0,H412=0),"NEW",""))</f>
        <v>DROP</v>
      </c>
    </row>
    <row r="413" customFormat="false" ht="15" hidden="false" customHeight="false" outlineLevel="0" collapsed="false">
      <c r="A413" s="7" t="s">
        <v>404</v>
      </c>
      <c r="B413" s="7" t="str">
        <f aca="false">IFERROR(INDEX('Source'!$C:$C,MATCH($A413,'Source'!$B:$B,0)),"")</f>
        <v>גרבי נוחות חורף לבן</v>
      </c>
      <c r="C413" s="8" t="n">
        <f aca="false">SUMIFS('Source'!$D:$D,'Source'!$A:$A,"101 - Factory customers",'Source'!$B:$B,$A413)</f>
        <v>2</v>
      </c>
      <c r="D413" s="8" t="n">
        <f aca="false">SUMIFS('Source'!$F:$F,'Source'!$A:$A,"101 - Factory customers",'Source'!$B:$B,$A413)</f>
        <v>0</v>
      </c>
      <c r="E413" s="8" t="n">
        <f aca="false">D413*$J$5</f>
        <v>0</v>
      </c>
      <c r="F413" s="8" t="n">
        <f aca="false">E413-C413</f>
        <v>-2</v>
      </c>
      <c r="G413" s="9" t="n">
        <f aca="false">IF(AND(C413=0,E413=0),0,IF(C413=0,"New",(E413-C413)/C413))</f>
        <v>-1</v>
      </c>
      <c r="H413" s="8" t="n">
        <f aca="false">SUMIFS('Source'!$E:$E,'Source'!$A:$A,"101 - Factory customers",'Source'!$B:$B,$A413)</f>
        <v>68.82</v>
      </c>
      <c r="I413" s="8" t="n">
        <f aca="false">SUMIFS('Source'!$G:$G,'Source'!$A:$A,"101 - Factory customers",'Source'!$B:$B,$A413)</f>
        <v>0</v>
      </c>
      <c r="J413" s="8" t="n">
        <f aca="false">I413*$J$5</f>
        <v>0</v>
      </c>
      <c r="K413" s="8" t="n">
        <f aca="false">J413-H413</f>
        <v>-68.82</v>
      </c>
      <c r="L413" s="9" t="n">
        <f aca="false">IF(AND(H413=0,J413=0),0,IF(H413=0,"New",(J413-H413)/H413))</f>
        <v>-1</v>
      </c>
      <c r="M413" s="7" t="str">
        <f aca="false">IF(AND(OR(C413&lt;&gt;0,H413&lt;&gt;0),D413=0,I413=0),"DROP",IF(AND(OR(D413&lt;&gt;0,I413&lt;&gt;0),C413=0,H413=0),"NEW",""))</f>
        <v>DROP</v>
      </c>
    </row>
    <row r="414" customFormat="false" ht="15" hidden="false" customHeight="false" outlineLevel="0" collapsed="false">
      <c r="A414" s="7" t="s">
        <v>311</v>
      </c>
      <c r="B414" s="7" t="str">
        <f aca="false">IFERROR(INDEX('Source'!$C:$C,MATCH($A414,'Source'!$B:$B,0)),"")</f>
        <v>מדבקה רב פעמית ל</v>
      </c>
      <c r="C414" s="8" t="n">
        <f aca="false">SUMIFS('Source'!$D:$D,'Source'!$A:$A,"101 - Factory customers",'Source'!$B:$B,$A414)</f>
        <v>5</v>
      </c>
      <c r="D414" s="8" t="n">
        <f aca="false">SUMIFS('Source'!$F:$F,'Source'!$A:$A,"101 - Factory customers",'Source'!$B:$B,$A414)</f>
        <v>0</v>
      </c>
      <c r="E414" s="8" t="n">
        <f aca="false">D414*$J$5</f>
        <v>0</v>
      </c>
      <c r="F414" s="8" t="n">
        <f aca="false">E414-C414</f>
        <v>-5</v>
      </c>
      <c r="G414" s="9" t="n">
        <f aca="false">IF(AND(C414=0,E414=0),0,IF(C414=0,"New",(E414-C414)/C414))</f>
        <v>-1</v>
      </c>
      <c r="H414" s="8" t="n">
        <f aca="false">SUMIFS('Source'!$E:$E,'Source'!$A:$A,"101 - Factory customers",'Source'!$B:$B,$A414)</f>
        <v>66.97</v>
      </c>
      <c r="I414" s="8" t="n">
        <f aca="false">SUMIFS('Source'!$G:$G,'Source'!$A:$A,"101 - Factory customers",'Source'!$B:$B,$A414)</f>
        <v>0</v>
      </c>
      <c r="J414" s="8" t="n">
        <f aca="false">I414*$J$5</f>
        <v>0</v>
      </c>
      <c r="K414" s="8" t="n">
        <f aca="false">J414-H414</f>
        <v>-66.97</v>
      </c>
      <c r="L414" s="9" t="n">
        <f aca="false">IF(AND(H414=0,J414=0),0,IF(H414=0,"New",(J414-H414)/H414))</f>
        <v>-1</v>
      </c>
      <c r="M414" s="7" t="str">
        <f aca="false">IF(AND(OR(C414&lt;&gt;0,H414&lt;&gt;0),D414=0,I414=0),"DROP",IF(AND(OR(D414&lt;&gt;0,I414&lt;&gt;0),C414=0,H414=0),"NEW",""))</f>
        <v>DROP</v>
      </c>
    </row>
    <row r="415" customFormat="false" ht="15" hidden="false" customHeight="false" outlineLevel="0" collapsed="false">
      <c r="A415" s="7" t="s">
        <v>334</v>
      </c>
      <c r="B415" s="7" t="str">
        <f aca="false">IFERROR(INDEX('Source'!$C:$C,MATCH($A415,'Source'!$B:$B,0)),"")</f>
        <v>מגן קרסול מתכוון</v>
      </c>
      <c r="C415" s="8" t="n">
        <f aca="false">SUMIFS('Source'!$D:$D,'Source'!$A:$A,"101 - Factory customers",'Source'!$B:$B,$A415)</f>
        <v>1</v>
      </c>
      <c r="D415" s="8" t="n">
        <f aca="false">SUMIFS('Source'!$F:$F,'Source'!$A:$A,"101 - Factory customers",'Source'!$B:$B,$A415)</f>
        <v>0</v>
      </c>
      <c r="E415" s="8" t="n">
        <f aca="false">D415*$J$5</f>
        <v>0</v>
      </c>
      <c r="F415" s="8" t="n">
        <f aca="false">E415-C415</f>
        <v>-1</v>
      </c>
      <c r="G415" s="9" t="n">
        <f aca="false">IF(AND(C415=0,E415=0),0,IF(C415=0,"New",(E415-C415)/C415))</f>
        <v>-1</v>
      </c>
      <c r="H415" s="8" t="n">
        <f aca="false">SUMIFS('Source'!$E:$E,'Source'!$A:$A,"101 - Factory customers",'Source'!$B:$B,$A415)</f>
        <v>66.51</v>
      </c>
      <c r="I415" s="8" t="n">
        <f aca="false">SUMIFS('Source'!$G:$G,'Source'!$A:$A,"101 - Factory customers",'Source'!$B:$B,$A415)</f>
        <v>0</v>
      </c>
      <c r="J415" s="8" t="n">
        <f aca="false">I415*$J$5</f>
        <v>0</v>
      </c>
      <c r="K415" s="8" t="n">
        <f aca="false">J415-H415</f>
        <v>-66.51</v>
      </c>
      <c r="L415" s="9" t="n">
        <f aca="false">IF(AND(H415=0,J415=0),0,IF(H415=0,"New",(J415-H415)/H415))</f>
        <v>-1</v>
      </c>
      <c r="M415" s="7" t="str">
        <f aca="false">IF(AND(OR(C415&lt;&gt;0,H415&lt;&gt;0),D415=0,I415=0),"DROP",IF(AND(OR(D415&lt;&gt;0,I415&lt;&gt;0),C415=0,H415=0),"NEW",""))</f>
        <v>DROP</v>
      </c>
    </row>
    <row r="416" customFormat="false" ht="15" hidden="false" customHeight="false" outlineLevel="0" collapsed="false">
      <c r="A416" s="7" t="s">
        <v>321</v>
      </c>
      <c r="B416" s="7" t="str">
        <f aca="false">IFERROR(INDEX('Source'!$C:$C,MATCH($A416,'Source'!$B:$B,0)),"")</f>
        <v>מגן קרסול מתכוון</v>
      </c>
      <c r="C416" s="8" t="n">
        <f aca="false">SUMIFS('Source'!$D:$D,'Source'!$A:$A,"101 - Factory customers",'Source'!$B:$B,$A416)</f>
        <v>0</v>
      </c>
      <c r="D416" s="8" t="n">
        <f aca="false">SUMIFS('Source'!$F:$F,'Source'!$A:$A,"101 - Factory customers",'Source'!$B:$B,$A416)</f>
        <v>1</v>
      </c>
      <c r="E416" s="8" t="n">
        <f aca="false">D416*$J$5</f>
        <v>1.26315789473684</v>
      </c>
      <c r="F416" s="8" t="n">
        <f aca="false">E416-C416</f>
        <v>1.26315789473684</v>
      </c>
      <c r="G416" s="9" t="str">
        <f aca="false">IF(AND(C416=0,E416=0),0,IF(C416=0,"New",(E416-C416)/C416))</f>
        <v>New</v>
      </c>
      <c r="H416" s="8" t="n">
        <f aca="false">SUMIFS('Source'!$E:$E,'Source'!$A:$A,"101 - Factory customers",'Source'!$B:$B,$A416)</f>
        <v>0</v>
      </c>
      <c r="I416" s="8" t="n">
        <f aca="false">SUMIFS('Source'!$G:$G,'Source'!$A:$A,"101 - Factory customers",'Source'!$B:$B,$A416)</f>
        <v>66.51</v>
      </c>
      <c r="J416" s="8" t="n">
        <f aca="false">I416*$J$5</f>
        <v>84.0126315789474</v>
      </c>
      <c r="K416" s="8" t="n">
        <f aca="false">J416-H416</f>
        <v>84.0126315789474</v>
      </c>
      <c r="L416" s="9" t="str">
        <f aca="false">IF(AND(H416=0,J416=0),0,IF(H416=0,"New",(J416-H416)/H416))</f>
        <v>New</v>
      </c>
      <c r="M416" s="7" t="str">
        <f aca="false">IF(AND(OR(C416&lt;&gt;0,H416&lt;&gt;0),D416=0,I416=0),"DROP",IF(AND(OR(D416&lt;&gt;0,I416&lt;&gt;0),C416=0,H416=0),"NEW",""))</f>
        <v>NEW</v>
      </c>
    </row>
    <row r="417" customFormat="false" ht="15" hidden="false" customHeight="false" outlineLevel="0" collapsed="false">
      <c r="A417" s="7" t="s">
        <v>183</v>
      </c>
      <c r="B417" s="7" t="str">
        <f aca="false">IFERROR(INDEX('Source'!$C:$C,MATCH($A417,'Source'!$B:$B,0)),"")</f>
        <v>מגן בוניון עדין לנעל צרה</v>
      </c>
      <c r="C417" s="8" t="n">
        <f aca="false">SUMIFS('Source'!$D:$D,'Source'!$A:$A,"101 - Factory customers",'Source'!$B:$B,$A417)</f>
        <v>4</v>
      </c>
      <c r="D417" s="8" t="n">
        <f aca="false">SUMIFS('Source'!$F:$F,'Source'!$A:$A,"101 - Factory customers",'Source'!$B:$B,$A417)</f>
        <v>2</v>
      </c>
      <c r="E417" s="8" t="n">
        <f aca="false">D417*$J$5</f>
        <v>2.52631578947368</v>
      </c>
      <c r="F417" s="8" t="n">
        <f aca="false">E417-C417</f>
        <v>-1.47368421052632</v>
      </c>
      <c r="G417" s="9" t="n">
        <f aca="false">IF(AND(C417=0,E417=0),0,IF(C417=0,"New",(E417-C417)/C417))</f>
        <v>-0.368421052631579</v>
      </c>
      <c r="H417" s="8" t="n">
        <f aca="false">SUMIFS('Source'!$E:$E,'Source'!$A:$A,"101 - Factory customers",'Source'!$B:$B,$A417)</f>
        <v>131.07</v>
      </c>
      <c r="I417" s="8" t="n">
        <f aca="false">SUMIFS('Source'!$G:$G,'Source'!$A:$A,"101 - Factory customers",'Source'!$B:$B,$A417)</f>
        <v>65.53</v>
      </c>
      <c r="J417" s="8" t="n">
        <f aca="false">I417*$J$5</f>
        <v>82.7747368421053</v>
      </c>
      <c r="K417" s="8" t="n">
        <f aca="false">J417-H417</f>
        <v>-48.2952631578947</v>
      </c>
      <c r="L417" s="9" t="n">
        <f aca="false">IF(AND(H417=0,J417=0),0,IF(H417=0,"New",(J417-H417)/H417))</f>
        <v>-0.368469239016516</v>
      </c>
      <c r="M417" s="7" t="str">
        <f aca="false">IF(AND(OR(C417&lt;&gt;0,H417&lt;&gt;0),D417=0,I417=0),"DROP",IF(AND(OR(D417&lt;&gt;0,I417&lt;&gt;0),C417=0,H417=0),"NEW",""))</f>
        <v/>
      </c>
    </row>
    <row r="418" customFormat="false" ht="15" hidden="false" customHeight="false" outlineLevel="0" collapsed="false">
      <c r="A418" s="7" t="s">
        <v>399</v>
      </c>
      <c r="B418" s="7" t="str">
        <f aca="false">IFERROR(INDEX('Source'!$C:$C,MATCH($A418,'Source'!$B:$B,0)),"")</f>
        <v>ריפוד סיליקון לכרית כף הרגל</v>
      </c>
      <c r="C418" s="8" t="n">
        <f aca="false">SUMIFS('Source'!$D:$D,'Source'!$A:$A,"101 - Factory customers",'Source'!$B:$B,$A418)</f>
        <v>3</v>
      </c>
      <c r="D418" s="8" t="n">
        <f aca="false">SUMIFS('Source'!$F:$F,'Source'!$A:$A,"101 - Factory customers",'Source'!$B:$B,$A418)</f>
        <v>0</v>
      </c>
      <c r="E418" s="8" t="n">
        <f aca="false">D418*$J$5</f>
        <v>0</v>
      </c>
      <c r="F418" s="8" t="n">
        <f aca="false">E418-C418</f>
        <v>-3</v>
      </c>
      <c r="G418" s="9" t="n">
        <f aca="false">IF(AND(C418=0,E418=0),0,IF(C418=0,"New",(E418-C418)/C418))</f>
        <v>-1</v>
      </c>
      <c r="H418" s="8" t="n">
        <f aca="false">SUMIFS('Source'!$E:$E,'Source'!$A:$A,"101 - Factory customers",'Source'!$B:$B,$A418)</f>
        <v>64.55</v>
      </c>
      <c r="I418" s="8" t="n">
        <f aca="false">SUMIFS('Source'!$G:$G,'Source'!$A:$A,"101 - Factory customers",'Source'!$B:$B,$A418)</f>
        <v>0</v>
      </c>
      <c r="J418" s="8" t="n">
        <f aca="false">I418*$J$5</f>
        <v>0</v>
      </c>
      <c r="K418" s="8" t="n">
        <f aca="false">J418-H418</f>
        <v>-64.55</v>
      </c>
      <c r="L418" s="9" t="n">
        <f aca="false">IF(AND(H418=0,J418=0),0,IF(H418=0,"New",(J418-H418)/H418))</f>
        <v>-1</v>
      </c>
      <c r="M418" s="7" t="str">
        <f aca="false">IF(AND(OR(C418&lt;&gt;0,H418&lt;&gt;0),D418=0,I418=0),"DROP",IF(AND(OR(D418&lt;&gt;0,I418&lt;&gt;0),C418=0,H418=0),"NEW",""))</f>
        <v>DROP</v>
      </c>
    </row>
    <row r="419" customFormat="false" ht="15" hidden="false" customHeight="false" outlineLevel="0" collapsed="false">
      <c r="A419" s="7" t="s">
        <v>835</v>
      </c>
      <c r="B419" s="7" t="str">
        <f aca="false">IFERROR(INDEX('Source'!$C:$C,MATCH($A419,'Source'!$B:$B,0)),"")</f>
        <v>מגן מרפק רגיל</v>
      </c>
      <c r="C419" s="8" t="n">
        <f aca="false">SUMIFS('Source'!$D:$D,'Source'!$A:$A,"101 - Factory customers",'Source'!$B:$B,$A419)</f>
        <v>1</v>
      </c>
      <c r="D419" s="8" t="n">
        <f aca="false">SUMIFS('Source'!$F:$F,'Source'!$A:$A,"101 - Factory customers",'Source'!$B:$B,$A419)</f>
        <v>0</v>
      </c>
      <c r="E419" s="8" t="n">
        <f aca="false">D419*$J$5</f>
        <v>0</v>
      </c>
      <c r="F419" s="8" t="n">
        <f aca="false">E419-C419</f>
        <v>-1</v>
      </c>
      <c r="G419" s="9" t="n">
        <f aca="false">IF(AND(C419=0,E419=0),0,IF(C419=0,"New",(E419-C419)/C419))</f>
        <v>-1</v>
      </c>
      <c r="H419" s="8" t="n">
        <f aca="false">SUMIFS('Source'!$E:$E,'Source'!$A:$A,"101 - Factory customers",'Source'!$B:$B,$A419)</f>
        <v>64.16</v>
      </c>
      <c r="I419" s="8" t="n">
        <f aca="false">SUMIFS('Source'!$G:$G,'Source'!$A:$A,"101 - Factory customers",'Source'!$B:$B,$A419)</f>
        <v>0</v>
      </c>
      <c r="J419" s="8" t="n">
        <f aca="false">I419*$J$5</f>
        <v>0</v>
      </c>
      <c r="K419" s="8" t="n">
        <f aca="false">J419-H419</f>
        <v>-64.16</v>
      </c>
      <c r="L419" s="9" t="n">
        <f aca="false">IF(AND(H419=0,J419=0),0,IF(H419=0,"New",(J419-H419)/H419))</f>
        <v>-1</v>
      </c>
      <c r="M419" s="7" t="str">
        <f aca="false">IF(AND(OR(C419&lt;&gt;0,H419&lt;&gt;0),D419=0,I419=0),"DROP",IF(AND(OR(D419&lt;&gt;0,I419&lt;&gt;0),C419=0,H419=0),"NEW",""))</f>
        <v>DROP</v>
      </c>
    </row>
    <row r="420" customFormat="false" ht="15" hidden="false" customHeight="false" outlineLevel="0" collapsed="false">
      <c r="A420" s="7" t="s">
        <v>99</v>
      </c>
      <c r="B420" s="7" t="str">
        <f aca="false">IFERROR(INDEX('Source'!$C:$C,MATCH($A420,'Source'!$B:$B,0)),"")</f>
        <v>סד מאורך לאגודל</v>
      </c>
      <c r="C420" s="8" t="n">
        <f aca="false">SUMIFS('Source'!$D:$D,'Source'!$A:$A,"101 - Factory customers",'Source'!$B:$B,$A420)</f>
        <v>0</v>
      </c>
      <c r="D420" s="8" t="n">
        <f aca="false">SUMIFS('Source'!$F:$F,'Source'!$A:$A,"101 - Factory customers",'Source'!$B:$B,$A420)</f>
        <v>1</v>
      </c>
      <c r="E420" s="8" t="n">
        <f aca="false">D420*$J$5</f>
        <v>1.26315789473684</v>
      </c>
      <c r="F420" s="8" t="n">
        <f aca="false">E420-C420</f>
        <v>1.26315789473684</v>
      </c>
      <c r="G420" s="9" t="str">
        <f aca="false">IF(AND(C420=0,E420=0),0,IF(C420=0,"New",(E420-C420)/C420))</f>
        <v>New</v>
      </c>
      <c r="H420" s="8" t="n">
        <f aca="false">SUMIFS('Source'!$E:$E,'Source'!$A:$A,"101 - Factory customers",'Source'!$B:$B,$A420)</f>
        <v>0</v>
      </c>
      <c r="I420" s="8" t="n">
        <f aca="false">SUMIFS('Source'!$G:$G,'Source'!$A:$A,"101 - Factory customers",'Source'!$B:$B,$A420)</f>
        <v>63.51</v>
      </c>
      <c r="J420" s="8" t="n">
        <f aca="false">I420*$J$5</f>
        <v>80.2231578947368</v>
      </c>
      <c r="K420" s="8" t="n">
        <f aca="false">J420-H420</f>
        <v>80.2231578947368</v>
      </c>
      <c r="L420" s="9" t="str">
        <f aca="false">IF(AND(H420=0,J420=0),0,IF(H420=0,"New",(J420-H420)/H420))</f>
        <v>New</v>
      </c>
      <c r="M420" s="7" t="str">
        <f aca="false">IF(AND(OR(C420&lt;&gt;0,H420&lt;&gt;0),D420=0,I420=0),"DROP",IF(AND(OR(D420&lt;&gt;0,I420&lt;&gt;0),C420=0,H420=0),"NEW",""))</f>
        <v>NEW</v>
      </c>
    </row>
    <row r="421" customFormat="false" ht="15" hidden="false" customHeight="false" outlineLevel="0" collapsed="false">
      <c r="A421" s="7" t="s">
        <v>263</v>
      </c>
      <c r="B421" s="7" t="str">
        <f aca="false">IFERROR(INDEX('Source'!$C:$C,MATCH($A421,'Source'!$B:$B,0)),"")</f>
        <v>שרוול לגבס קצר רגל</v>
      </c>
      <c r="C421" s="8" t="n">
        <f aca="false">SUMIFS('Source'!$D:$D,'Source'!$A:$A,"101 - Factory customers",'Source'!$B:$B,$A421)</f>
        <v>7</v>
      </c>
      <c r="D421" s="8" t="n">
        <f aca="false">SUMIFS('Source'!$F:$F,'Source'!$A:$A,"101 - Factory customers",'Source'!$B:$B,$A421)</f>
        <v>6</v>
      </c>
      <c r="E421" s="8" t="n">
        <f aca="false">D421*$J$5</f>
        <v>7.57894736842105</v>
      </c>
      <c r="F421" s="8" t="n">
        <f aca="false">E421-C421</f>
        <v>0.578947368421052</v>
      </c>
      <c r="G421" s="9" t="n">
        <f aca="false">IF(AND(C421=0,E421=0),0,IF(C421=0,"New",(E421-C421)/C421))</f>
        <v>0.0827067669172932</v>
      </c>
      <c r="H421" s="8" t="n">
        <f aca="false">SUMIFS('Source'!$E:$E,'Source'!$A:$A,"101 - Factory customers",'Source'!$B:$B,$A421)</f>
        <v>302.75</v>
      </c>
      <c r="I421" s="8" t="n">
        <f aca="false">SUMIFS('Source'!$G:$G,'Source'!$A:$A,"101 - Factory customers",'Source'!$B:$B,$A421)</f>
        <v>239.72</v>
      </c>
      <c r="J421" s="8" t="n">
        <f aca="false">I421*$J$5</f>
        <v>302.804210526316</v>
      </c>
      <c r="K421" s="8" t="n">
        <f aca="false">J421-H421</f>
        <v>0.054210526315785</v>
      </c>
      <c r="L421" s="9" t="n">
        <f aca="false">IF(AND(H421=0,J421=0),0,IF(H421=0,"New",(J421-H421)/H421))</f>
        <v>0.000179060367682197</v>
      </c>
      <c r="M421" s="7" t="str">
        <f aca="false">IF(AND(OR(C421&lt;&gt;0,H421&lt;&gt;0),D421=0,I421=0),"DROP",IF(AND(OR(D421&lt;&gt;0,I421&lt;&gt;0),C421=0,H421=0),"NEW",""))</f>
        <v/>
      </c>
    </row>
    <row r="422" customFormat="false" ht="15" hidden="false" customHeight="false" outlineLevel="0" collapsed="false">
      <c r="A422" s="7" t="s">
        <v>905</v>
      </c>
      <c r="B422" s="7" t="str">
        <f aca="false">IFERROR(INDEX('Source'!$C:$C,MATCH($A422,'Source'!$B:$B,0)),"")</f>
        <v>סד יד</v>
      </c>
      <c r="C422" s="8" t="n">
        <f aca="false">SUMIFS('Source'!$D:$D,'Source'!$A:$A,"101 - Factory customers",'Source'!$B:$B,$A422)</f>
        <v>1</v>
      </c>
      <c r="D422" s="8" t="n">
        <f aca="false">SUMIFS('Source'!$F:$F,'Source'!$A:$A,"101 - Factory customers",'Source'!$B:$B,$A422)</f>
        <v>0</v>
      </c>
      <c r="E422" s="8" t="n">
        <f aca="false">D422*$J$5</f>
        <v>0</v>
      </c>
      <c r="F422" s="8" t="n">
        <f aca="false">E422-C422</f>
        <v>-1</v>
      </c>
      <c r="G422" s="9" t="n">
        <f aca="false">IF(AND(C422=0,E422=0),0,IF(C422=0,"New",(E422-C422)/C422))</f>
        <v>-1</v>
      </c>
      <c r="H422" s="8" t="n">
        <f aca="false">SUMIFS('Source'!$E:$E,'Source'!$A:$A,"101 - Factory customers",'Source'!$B:$B,$A422)</f>
        <v>62.43</v>
      </c>
      <c r="I422" s="8" t="n">
        <f aca="false">SUMIFS('Source'!$G:$G,'Source'!$A:$A,"101 - Factory customers",'Source'!$B:$B,$A422)</f>
        <v>0</v>
      </c>
      <c r="J422" s="8" t="n">
        <f aca="false">I422*$J$5</f>
        <v>0</v>
      </c>
      <c r="K422" s="8" t="n">
        <f aca="false">J422-H422</f>
        <v>-62.43</v>
      </c>
      <c r="L422" s="9" t="n">
        <f aca="false">IF(AND(H422=0,J422=0),0,IF(H422=0,"New",(J422-H422)/H422))</f>
        <v>-1</v>
      </c>
      <c r="M422" s="7" t="str">
        <f aca="false">IF(AND(OR(C422&lt;&gt;0,H422&lt;&gt;0),D422=0,I422=0),"DROP",IF(AND(OR(D422&lt;&gt;0,I422&lt;&gt;0),C422=0,H422=0),"NEW",""))</f>
        <v>DROP</v>
      </c>
    </row>
    <row r="423" customFormat="false" ht="15" hidden="false" customHeight="false" outlineLevel="0" collapsed="false">
      <c r="A423" s="7" t="s">
        <v>906</v>
      </c>
      <c r="B423" s="7" t="str">
        <f aca="false">IFERROR(INDEX('Source'!$C:$C,MATCH($A423,'Source'!$B:$B,0)),"")</f>
        <v>מ.ברך</v>
      </c>
      <c r="C423" s="8" t="n">
        <f aca="false">SUMIFS('Source'!$D:$D,'Source'!$A:$A,"101 - Factory customers",'Source'!$B:$B,$A423)</f>
        <v>0</v>
      </c>
      <c r="D423" s="8" t="n">
        <f aca="false">SUMIFS('Source'!$F:$F,'Source'!$A:$A,"101 - Factory customers",'Source'!$B:$B,$A423)</f>
        <v>1</v>
      </c>
      <c r="E423" s="8" t="n">
        <f aca="false">D423*$J$5</f>
        <v>1.26315789473684</v>
      </c>
      <c r="F423" s="8" t="n">
        <f aca="false">E423-C423</f>
        <v>1.26315789473684</v>
      </c>
      <c r="G423" s="9" t="str">
        <f aca="false">IF(AND(C423=0,E423=0),0,IF(C423=0,"New",(E423-C423)/C423))</f>
        <v>New</v>
      </c>
      <c r="H423" s="8" t="n">
        <f aca="false">SUMIFS('Source'!$E:$E,'Source'!$A:$A,"101 - Factory customers",'Source'!$B:$B,$A423)</f>
        <v>0</v>
      </c>
      <c r="I423" s="8" t="n">
        <f aca="false">SUMIFS('Source'!$G:$G,'Source'!$A:$A,"101 - Factory customers",'Source'!$B:$B,$A423)</f>
        <v>62.43</v>
      </c>
      <c r="J423" s="8" t="n">
        <f aca="false">I423*$J$5</f>
        <v>78.858947368421</v>
      </c>
      <c r="K423" s="8" t="n">
        <f aca="false">J423-H423</f>
        <v>78.858947368421</v>
      </c>
      <c r="L423" s="9" t="str">
        <f aca="false">IF(AND(H423=0,J423=0),0,IF(H423=0,"New",(J423-H423)/H423))</f>
        <v>New</v>
      </c>
      <c r="M423" s="7" t="str">
        <f aca="false">IF(AND(OR(C423&lt;&gt;0,H423&lt;&gt;0),D423=0,I423=0),"DROP",IF(AND(OR(D423&lt;&gt;0,I423&lt;&gt;0),C423=0,H423=0),"NEW",""))</f>
        <v>NEW</v>
      </c>
    </row>
    <row r="424" customFormat="false" ht="15" hidden="false" customHeight="false" outlineLevel="0" collapsed="false">
      <c r="A424" s="7" t="s">
        <v>907</v>
      </c>
      <c r="B424" s="7" t="str">
        <f aca="false">IFERROR(INDEX('Source'!$C:$C,MATCH($A424,'Source'!$B:$B,0)),"")</f>
        <v>סד יד</v>
      </c>
      <c r="C424" s="8" t="n">
        <f aca="false">SUMIFS('Source'!$D:$D,'Source'!$A:$A,"101 - Factory customers",'Source'!$B:$B,$A424)</f>
        <v>1</v>
      </c>
      <c r="D424" s="8" t="n">
        <f aca="false">SUMIFS('Source'!$F:$F,'Source'!$A:$A,"101 - Factory customers",'Source'!$B:$B,$A424)</f>
        <v>0</v>
      </c>
      <c r="E424" s="8" t="n">
        <f aca="false">D424*$J$5</f>
        <v>0</v>
      </c>
      <c r="F424" s="8" t="n">
        <f aca="false">E424-C424</f>
        <v>-1</v>
      </c>
      <c r="G424" s="9" t="n">
        <f aca="false">IF(AND(C424=0,E424=0),0,IF(C424=0,"New",(E424-C424)/C424))</f>
        <v>-1</v>
      </c>
      <c r="H424" s="8" t="n">
        <f aca="false">SUMIFS('Source'!$E:$E,'Source'!$A:$A,"101 - Factory customers",'Source'!$B:$B,$A424)</f>
        <v>62.43</v>
      </c>
      <c r="I424" s="8" t="n">
        <f aca="false">SUMIFS('Source'!$G:$G,'Source'!$A:$A,"101 - Factory customers",'Source'!$B:$B,$A424)</f>
        <v>0</v>
      </c>
      <c r="J424" s="8" t="n">
        <f aca="false">I424*$J$5</f>
        <v>0</v>
      </c>
      <c r="K424" s="8" t="n">
        <f aca="false">J424-H424</f>
        <v>-62.43</v>
      </c>
      <c r="L424" s="9" t="n">
        <f aca="false">IF(AND(H424=0,J424=0),0,IF(H424=0,"New",(J424-H424)/H424))</f>
        <v>-1</v>
      </c>
      <c r="M424" s="7" t="str">
        <f aca="false">IF(AND(OR(C424&lt;&gt;0,H424&lt;&gt;0),D424=0,I424=0),"DROP",IF(AND(OR(D424&lt;&gt;0,I424&lt;&gt;0),C424=0,H424=0),"NEW",""))</f>
        <v>DROP</v>
      </c>
    </row>
    <row r="425" customFormat="false" ht="15" hidden="false" customHeight="false" outlineLevel="0" collapsed="false">
      <c r="A425" s="7" t="s">
        <v>357</v>
      </c>
      <c r="B425" s="7" t="str">
        <f aca="false">IFERROR(INDEX('Source'!$C:$C,MATCH($A425,'Source'!$B:$B,0)),"")</f>
        <v>אבן שיוף להסירת</v>
      </c>
      <c r="C425" s="8" t="n">
        <f aca="false">SUMIFS('Source'!$D:$D,'Source'!$A:$A,"101 - Factory customers",'Source'!$B:$B,$A425)</f>
        <v>9</v>
      </c>
      <c r="D425" s="8" t="n">
        <f aca="false">SUMIFS('Source'!$F:$F,'Source'!$A:$A,"101 - Factory customers",'Source'!$B:$B,$A425)</f>
        <v>2</v>
      </c>
      <c r="E425" s="8" t="n">
        <f aca="false">D425*$J$5</f>
        <v>2.52631578947368</v>
      </c>
      <c r="F425" s="8" t="n">
        <f aca="false">E425-C425</f>
        <v>-6.47368421052632</v>
      </c>
      <c r="G425" s="9" t="n">
        <f aca="false">IF(AND(C425=0,E425=0),0,IF(C425=0,"New",(E425-C425)/C425))</f>
        <v>-0.719298245614035</v>
      </c>
      <c r="H425" s="8" t="n">
        <f aca="false">SUMIFS('Source'!$E:$E,'Source'!$A:$A,"101 - Factory customers",'Source'!$B:$B,$A425)</f>
        <v>78.87</v>
      </c>
      <c r="I425" s="8" t="n">
        <f aca="false">SUMIFS('Source'!$G:$G,'Source'!$A:$A,"101 - Factory customers",'Source'!$B:$B,$A425)</f>
        <v>16.87</v>
      </c>
      <c r="J425" s="8" t="n">
        <f aca="false">I425*$J$5</f>
        <v>21.3094736842105</v>
      </c>
      <c r="K425" s="8" t="n">
        <f aca="false">J425-H425</f>
        <v>-57.5605263157895</v>
      </c>
      <c r="L425" s="9" t="n">
        <f aca="false">IF(AND(H425=0,J425=0),0,IF(H425=0,"New",(J425-H425)/H425))</f>
        <v>-0.729815218914536</v>
      </c>
      <c r="M425" s="7" t="str">
        <f aca="false">IF(AND(OR(C425&lt;&gt;0,H425&lt;&gt;0),D425=0,I425=0),"DROP",IF(AND(OR(D425&lt;&gt;0,I425&lt;&gt;0),C425=0,H425=0),"NEW",""))</f>
        <v/>
      </c>
    </row>
    <row r="426" customFormat="false" ht="15" hidden="false" customHeight="false" outlineLevel="0" collapsed="false">
      <c r="A426" s="7" t="s">
        <v>137</v>
      </c>
      <c r="B426" s="7" t="str">
        <f aca="false">IFERROR(INDEX('Source'!$C:$C,MATCH($A426,'Source'!$B:$B,0)),"")</f>
        <v>מגן ברך חום</v>
      </c>
      <c r="C426" s="8" t="n">
        <f aca="false">SUMIFS('Source'!$D:$D,'Source'!$A:$A,"101 - Factory customers",'Source'!$B:$B,$A426)</f>
        <v>3</v>
      </c>
      <c r="D426" s="8" t="n">
        <f aca="false">SUMIFS('Source'!$F:$F,'Source'!$A:$A,"101 - Factory customers",'Source'!$B:$B,$A426)</f>
        <v>1</v>
      </c>
      <c r="E426" s="8" t="n">
        <f aca="false">D426*$J$5</f>
        <v>1.26315789473684</v>
      </c>
      <c r="F426" s="8" t="n">
        <f aca="false">E426-C426</f>
        <v>-1.73684210526316</v>
      </c>
      <c r="G426" s="9" t="n">
        <f aca="false">IF(AND(C426=0,E426=0),0,IF(C426=0,"New",(E426-C426)/C426))</f>
        <v>-0.578947368421053</v>
      </c>
      <c r="H426" s="8" t="n">
        <f aca="false">SUMIFS('Source'!$E:$E,'Source'!$A:$A,"101 - Factory customers",'Source'!$B:$B,$A426)</f>
        <v>92.68</v>
      </c>
      <c r="I426" s="8" t="n">
        <f aca="false">SUMIFS('Source'!$G:$G,'Source'!$A:$A,"101 - Factory customers",'Source'!$B:$B,$A426)</f>
        <v>30.89</v>
      </c>
      <c r="J426" s="8" t="n">
        <f aca="false">I426*$J$5</f>
        <v>39.0189473684211</v>
      </c>
      <c r="K426" s="8" t="n">
        <f aca="false">J426-H426</f>
        <v>-53.661052631579</v>
      </c>
      <c r="L426" s="9" t="n">
        <f aca="false">IF(AND(H426=0,J426=0),0,IF(H426=0,"New",(J426-H426)/H426))</f>
        <v>-0.57899279921859</v>
      </c>
      <c r="M426" s="7" t="str">
        <f aca="false">IF(AND(OR(C426&lt;&gt;0,H426&lt;&gt;0),D426=0,I426=0),"DROP",IF(AND(OR(D426&lt;&gt;0,I426&lt;&gt;0),C426=0,H426=0),"NEW",""))</f>
        <v/>
      </c>
    </row>
    <row r="427" customFormat="false" ht="15" hidden="false" customHeight="false" outlineLevel="0" collapsed="false">
      <c r="A427" s="7" t="s">
        <v>131</v>
      </c>
      <c r="B427" s="7" t="str">
        <f aca="false">IFERROR(INDEX('Source'!$C:$C,MATCH($A427,'Source'!$B:$B,0)),"")</f>
        <v>מגן קרסול חום</v>
      </c>
      <c r="C427" s="8" t="n">
        <f aca="false">SUMIFS('Source'!$D:$D,'Source'!$A:$A,"101 - Factory customers",'Source'!$B:$B,$A427)</f>
        <v>2</v>
      </c>
      <c r="D427" s="8" t="n">
        <f aca="false">SUMIFS('Source'!$F:$F,'Source'!$A:$A,"101 - Factory customers",'Source'!$B:$B,$A427)</f>
        <v>0</v>
      </c>
      <c r="E427" s="8" t="n">
        <f aca="false">D427*$J$5</f>
        <v>0</v>
      </c>
      <c r="F427" s="8" t="n">
        <f aca="false">E427-C427</f>
        <v>-2</v>
      </c>
      <c r="G427" s="9" t="n">
        <f aca="false">IF(AND(C427=0,E427=0),0,IF(C427=0,"New",(E427-C427)/C427))</f>
        <v>-1</v>
      </c>
      <c r="H427" s="8" t="n">
        <f aca="false">SUMIFS('Source'!$E:$E,'Source'!$A:$A,"101 - Factory customers",'Source'!$B:$B,$A427)</f>
        <v>61.79</v>
      </c>
      <c r="I427" s="8" t="n">
        <f aca="false">SUMIFS('Source'!$G:$G,'Source'!$A:$A,"101 - Factory customers",'Source'!$B:$B,$A427)</f>
        <v>0</v>
      </c>
      <c r="J427" s="8" t="n">
        <f aca="false">I427*$J$5</f>
        <v>0</v>
      </c>
      <c r="K427" s="8" t="n">
        <f aca="false">J427-H427</f>
        <v>-61.79</v>
      </c>
      <c r="L427" s="9" t="n">
        <f aca="false">IF(AND(H427=0,J427=0),0,IF(H427=0,"New",(J427-H427)/H427))</f>
        <v>-1</v>
      </c>
      <c r="M427" s="7" t="str">
        <f aca="false">IF(AND(OR(C427&lt;&gt;0,H427&lt;&gt;0),D427=0,I427=0),"DROP",IF(AND(OR(D427&lt;&gt;0,I427&lt;&gt;0),C427=0,H427=0),"NEW",""))</f>
        <v>DROP</v>
      </c>
    </row>
    <row r="428" customFormat="false" ht="15" hidden="false" customHeight="false" outlineLevel="0" collapsed="false">
      <c r="A428" s="7" t="s">
        <v>310</v>
      </c>
      <c r="B428" s="7" t="str">
        <f aca="false">IFERROR(INDEX('Source'!$C:$C,MATCH($A428,'Source'!$B:$B,0)),"")</f>
        <v>מגן קרסול פתוח</v>
      </c>
      <c r="C428" s="8" t="n">
        <f aca="false">SUMIFS('Source'!$D:$D,'Source'!$A:$A,"101 - Factory customers",'Source'!$B:$B,$A428)</f>
        <v>2</v>
      </c>
      <c r="D428" s="8" t="n">
        <f aca="false">SUMIFS('Source'!$F:$F,'Source'!$A:$A,"101 - Factory customers",'Source'!$B:$B,$A428)</f>
        <v>0</v>
      </c>
      <c r="E428" s="8" t="n">
        <f aca="false">D428*$J$5</f>
        <v>0</v>
      </c>
      <c r="F428" s="8" t="n">
        <f aca="false">E428-C428</f>
        <v>-2</v>
      </c>
      <c r="G428" s="9" t="n">
        <f aca="false">IF(AND(C428=0,E428=0),0,IF(C428=0,"New",(E428-C428)/C428))</f>
        <v>-1</v>
      </c>
      <c r="H428" s="8" t="n">
        <f aca="false">SUMIFS('Source'!$E:$E,'Source'!$A:$A,"101 - Factory customers",'Source'!$B:$B,$A428)</f>
        <v>61.79</v>
      </c>
      <c r="I428" s="8" t="n">
        <f aca="false">SUMIFS('Source'!$G:$G,'Source'!$A:$A,"101 - Factory customers",'Source'!$B:$B,$A428)</f>
        <v>0</v>
      </c>
      <c r="J428" s="8" t="n">
        <f aca="false">I428*$J$5</f>
        <v>0</v>
      </c>
      <c r="K428" s="8" t="n">
        <f aca="false">J428-H428</f>
        <v>-61.79</v>
      </c>
      <c r="L428" s="9" t="n">
        <f aca="false">IF(AND(H428=0,J428=0),0,IF(H428=0,"New",(J428-H428)/H428))</f>
        <v>-1</v>
      </c>
      <c r="M428" s="7" t="str">
        <f aca="false">IF(AND(OR(C428&lt;&gt;0,H428&lt;&gt;0),D428=0,I428=0),"DROP",IF(AND(OR(D428&lt;&gt;0,I428&lt;&gt;0),C428=0,H428=0),"NEW",""))</f>
        <v>DROP</v>
      </c>
    </row>
    <row r="429" customFormat="false" ht="15" hidden="false" customHeight="false" outlineLevel="0" collapsed="false">
      <c r="A429" s="7" t="s">
        <v>257</v>
      </c>
      <c r="B429" s="7" t="str">
        <f aca="false">IFERROR(INDEX('Source'!$C:$C,MATCH($A429,'Source'!$B:$B,0)),"")</f>
        <v>מגן ברך רגיל</v>
      </c>
      <c r="C429" s="8" t="n">
        <f aca="false">SUMIFS('Source'!$D:$D,'Source'!$A:$A,"101 - Factory customers",'Source'!$B:$B,$A429)</f>
        <v>2</v>
      </c>
      <c r="D429" s="8" t="n">
        <f aca="false">SUMIFS('Source'!$F:$F,'Source'!$A:$A,"101 - Factory customers",'Source'!$B:$B,$A429)</f>
        <v>0</v>
      </c>
      <c r="E429" s="8" t="n">
        <f aca="false">D429*$J$5</f>
        <v>0</v>
      </c>
      <c r="F429" s="8" t="n">
        <f aca="false">E429-C429</f>
        <v>-2</v>
      </c>
      <c r="G429" s="9" t="n">
        <f aca="false">IF(AND(C429=0,E429=0),0,IF(C429=0,"New",(E429-C429)/C429))</f>
        <v>-1</v>
      </c>
      <c r="H429" s="8" t="n">
        <f aca="false">SUMIFS('Source'!$E:$E,'Source'!$A:$A,"101 - Factory customers",'Source'!$B:$B,$A429)</f>
        <v>61.79</v>
      </c>
      <c r="I429" s="8" t="n">
        <f aca="false">SUMIFS('Source'!$G:$G,'Source'!$A:$A,"101 - Factory customers",'Source'!$B:$B,$A429)</f>
        <v>0</v>
      </c>
      <c r="J429" s="8" t="n">
        <f aca="false">I429*$J$5</f>
        <v>0</v>
      </c>
      <c r="K429" s="8" t="n">
        <f aca="false">J429-H429</f>
        <v>-61.79</v>
      </c>
      <c r="L429" s="9" t="n">
        <f aca="false">IF(AND(H429=0,J429=0),0,IF(H429=0,"New",(J429-H429)/H429))</f>
        <v>-1</v>
      </c>
      <c r="M429" s="7" t="str">
        <f aca="false">IF(AND(OR(C429&lt;&gt;0,H429&lt;&gt;0),D429=0,I429=0),"DROP",IF(AND(OR(D429&lt;&gt;0,I429&lt;&gt;0),C429=0,H429=0),"NEW",""))</f>
        <v>DROP</v>
      </c>
    </row>
    <row r="430" customFormat="false" ht="15" hidden="false" customHeight="false" outlineLevel="0" collapsed="false">
      <c r="A430" s="7" t="s">
        <v>262</v>
      </c>
      <c r="B430" s="7" t="str">
        <f aca="false">IFERROR(INDEX('Source'!$C:$C,MATCH($A430,'Source'!$B:$B,0)),"")</f>
        <v>מגן מרפק בז'</v>
      </c>
      <c r="C430" s="8" t="n">
        <f aca="false">SUMIFS('Source'!$D:$D,'Source'!$A:$A,"101 - Factory customers",'Source'!$B:$B,$A430)</f>
        <v>2</v>
      </c>
      <c r="D430" s="8" t="n">
        <f aca="false">SUMIFS('Source'!$F:$F,'Source'!$A:$A,"101 - Factory customers",'Source'!$B:$B,$A430)</f>
        <v>0</v>
      </c>
      <c r="E430" s="8" t="n">
        <f aca="false">D430*$J$5</f>
        <v>0</v>
      </c>
      <c r="F430" s="8" t="n">
        <f aca="false">E430-C430</f>
        <v>-2</v>
      </c>
      <c r="G430" s="9" t="n">
        <f aca="false">IF(AND(C430=0,E430=0),0,IF(C430=0,"New",(E430-C430)/C430))</f>
        <v>-1</v>
      </c>
      <c r="H430" s="8" t="n">
        <f aca="false">SUMIFS('Source'!$E:$E,'Source'!$A:$A,"101 - Factory customers",'Source'!$B:$B,$A430)</f>
        <v>61.79</v>
      </c>
      <c r="I430" s="8" t="n">
        <f aca="false">SUMIFS('Source'!$G:$G,'Source'!$A:$A,"101 - Factory customers",'Source'!$B:$B,$A430)</f>
        <v>0</v>
      </c>
      <c r="J430" s="8" t="n">
        <f aca="false">I430*$J$5</f>
        <v>0</v>
      </c>
      <c r="K430" s="8" t="n">
        <f aca="false">J430-H430</f>
        <v>-61.79</v>
      </c>
      <c r="L430" s="9" t="n">
        <f aca="false">IF(AND(H430=0,J430=0),0,IF(H430=0,"New",(J430-H430)/H430))</f>
        <v>-1</v>
      </c>
      <c r="M430" s="7" t="str">
        <f aca="false">IF(AND(OR(C430&lt;&gt;0,H430&lt;&gt;0),D430=0,I430=0),"DROP",IF(AND(OR(D430&lt;&gt;0,I430&lt;&gt;0),C430=0,H430=0),"NEW",""))</f>
        <v>DROP</v>
      </c>
    </row>
    <row r="431" customFormat="false" ht="15" hidden="false" customHeight="false" outlineLevel="0" collapsed="false">
      <c r="A431" s="7" t="s">
        <v>169</v>
      </c>
      <c r="B431" s="7" t="str">
        <f aca="false">IFERROR(INDEX('Source'!$C:$C,MATCH($A431,'Source'!$B:$B,0)),"")</f>
        <v>מגן קרסול פתוח</v>
      </c>
      <c r="C431" s="8" t="n">
        <f aca="false">SUMIFS('Source'!$D:$D,'Source'!$A:$A,"101 - Factory customers",'Source'!$B:$B,$A431)</f>
        <v>2</v>
      </c>
      <c r="D431" s="8" t="n">
        <f aca="false">SUMIFS('Source'!$F:$F,'Source'!$A:$A,"101 - Factory customers",'Source'!$B:$B,$A431)</f>
        <v>0</v>
      </c>
      <c r="E431" s="8" t="n">
        <f aca="false">D431*$J$5</f>
        <v>0</v>
      </c>
      <c r="F431" s="8" t="n">
        <f aca="false">E431-C431</f>
        <v>-2</v>
      </c>
      <c r="G431" s="9" t="n">
        <f aca="false">IF(AND(C431=0,E431=0),0,IF(C431=0,"New",(E431-C431)/C431))</f>
        <v>-1</v>
      </c>
      <c r="H431" s="8" t="n">
        <f aca="false">SUMIFS('Source'!$E:$E,'Source'!$A:$A,"101 - Factory customers",'Source'!$B:$B,$A431)</f>
        <v>61.79</v>
      </c>
      <c r="I431" s="8" t="n">
        <f aca="false">SUMIFS('Source'!$G:$G,'Source'!$A:$A,"101 - Factory customers",'Source'!$B:$B,$A431)</f>
        <v>0</v>
      </c>
      <c r="J431" s="8" t="n">
        <f aca="false">I431*$J$5</f>
        <v>0</v>
      </c>
      <c r="K431" s="8" t="n">
        <f aca="false">J431-H431</f>
        <v>-61.79</v>
      </c>
      <c r="L431" s="9" t="n">
        <f aca="false">IF(AND(H431=0,J431=0),0,IF(H431=0,"New",(J431-H431)/H431))</f>
        <v>-1</v>
      </c>
      <c r="M431" s="7" t="str">
        <f aca="false">IF(AND(OR(C431&lt;&gt;0,H431&lt;&gt;0),D431=0,I431=0),"DROP",IF(AND(OR(D431&lt;&gt;0,I431&lt;&gt;0),C431=0,H431=0),"NEW",""))</f>
        <v>DROP</v>
      </c>
    </row>
    <row r="432" customFormat="false" ht="15" hidden="false" customHeight="false" outlineLevel="0" collapsed="false">
      <c r="A432" s="7" t="s">
        <v>312</v>
      </c>
      <c r="B432" s="7" t="str">
        <f aca="false">IFERROR(INDEX('Source'!$C:$C,MATCH($A432,'Source'!$B:$B,0)),"")</f>
        <v>מגן מרפק</v>
      </c>
      <c r="C432" s="8" t="n">
        <f aca="false">SUMIFS('Source'!$D:$D,'Source'!$A:$A,"101 - Factory customers",'Source'!$B:$B,$A432)</f>
        <v>2</v>
      </c>
      <c r="D432" s="8" t="n">
        <f aca="false">SUMIFS('Source'!$F:$F,'Source'!$A:$A,"101 - Factory customers",'Source'!$B:$B,$A432)</f>
        <v>1</v>
      </c>
      <c r="E432" s="8" t="n">
        <f aca="false">D432*$J$5</f>
        <v>1.26315789473684</v>
      </c>
      <c r="F432" s="8" t="n">
        <f aca="false">E432-C432</f>
        <v>-0.736842105263158</v>
      </c>
      <c r="G432" s="9" t="n">
        <f aca="false">IF(AND(C432=0,E432=0),0,IF(C432=0,"New",(E432-C432)/C432))</f>
        <v>-0.368421052631579</v>
      </c>
      <c r="H432" s="8" t="n">
        <f aca="false">SUMIFS('Source'!$E:$E,'Source'!$A:$A,"101 - Factory customers",'Source'!$B:$B,$A432)</f>
        <v>61.79</v>
      </c>
      <c r="I432" s="8" t="n">
        <f aca="false">SUMIFS('Source'!$G:$G,'Source'!$A:$A,"101 - Factory customers",'Source'!$B:$B,$A432)</f>
        <v>0.01</v>
      </c>
      <c r="J432" s="8" t="n">
        <f aca="false">I432*$J$5</f>
        <v>0.0126315789473684</v>
      </c>
      <c r="K432" s="8" t="n">
        <f aca="false">J432-H432</f>
        <v>-61.7773684210526</v>
      </c>
      <c r="L432" s="9" t="n">
        <f aca="false">IF(AND(H432=0,J432=0),0,IF(H432=0,"New",(J432-H432)/H432))</f>
        <v>-0.999795572439758</v>
      </c>
      <c r="M432" s="7" t="str">
        <f aca="false">IF(AND(OR(C432&lt;&gt;0,H432&lt;&gt;0),D432=0,I432=0),"DROP",IF(AND(OR(D432&lt;&gt;0,I432&lt;&gt;0),C432=0,H432=0),"NEW",""))</f>
        <v/>
      </c>
    </row>
    <row r="433" customFormat="false" ht="15" hidden="false" customHeight="false" outlineLevel="0" collapsed="false">
      <c r="A433" s="7" t="s">
        <v>227</v>
      </c>
      <c r="B433" s="7" t="str">
        <f aca="false">IFERROR(INDEX('Source'!$C:$C,MATCH($A433,'Source'!$B:$B,0)),"")</f>
        <v>מגן מרפק</v>
      </c>
      <c r="C433" s="8" t="n">
        <f aca="false">SUMIFS('Source'!$D:$D,'Source'!$A:$A,"101 - Factory customers",'Source'!$B:$B,$A433)</f>
        <v>2</v>
      </c>
      <c r="D433" s="8" t="n">
        <f aca="false">SUMIFS('Source'!$F:$F,'Source'!$A:$A,"101 - Factory customers",'Source'!$B:$B,$A433)</f>
        <v>4</v>
      </c>
      <c r="E433" s="8" t="n">
        <f aca="false">D433*$J$5</f>
        <v>5.05263157894737</v>
      </c>
      <c r="F433" s="8" t="n">
        <f aca="false">E433-C433</f>
        <v>3.05263157894737</v>
      </c>
      <c r="G433" s="9" t="n">
        <f aca="false">IF(AND(C433=0,E433=0),0,IF(C433=0,"New",(E433-C433)/C433))</f>
        <v>1.52631578947368</v>
      </c>
      <c r="H433" s="8" t="n">
        <f aca="false">SUMIFS('Source'!$E:$E,'Source'!$A:$A,"101 - Factory customers",'Source'!$B:$B,$A433)</f>
        <v>61.79</v>
      </c>
      <c r="I433" s="8" t="n">
        <f aca="false">SUMIFS('Source'!$G:$G,'Source'!$A:$A,"101 - Factory customers",'Source'!$B:$B,$A433)</f>
        <v>123.57</v>
      </c>
      <c r="J433" s="8" t="n">
        <f aca="false">I433*$J$5</f>
        <v>156.088421052632</v>
      </c>
      <c r="K433" s="8" t="n">
        <f aca="false">J433-H433</f>
        <v>94.2984210526316</v>
      </c>
      <c r="L433" s="9" t="n">
        <f aca="false">IF(AND(H433=0,J433=0),0,IF(H433=0,"New",(J433-H433)/H433))</f>
        <v>1.52611136191344</v>
      </c>
      <c r="M433" s="7" t="str">
        <f aca="false">IF(AND(OR(C433&lt;&gt;0,H433&lt;&gt;0),D433=0,I433=0),"DROP",IF(AND(OR(D433&lt;&gt;0,I433&lt;&gt;0),C433=0,H433=0),"NEW",""))</f>
        <v/>
      </c>
    </row>
    <row r="434" customFormat="false" ht="15" hidden="false" customHeight="false" outlineLevel="0" collapsed="false">
      <c r="A434" s="7" t="s">
        <v>327</v>
      </c>
      <c r="B434" s="7" t="str">
        <f aca="false">IFERROR(INDEX('Source'!$C:$C,MATCH($A434,'Source'!$B:$B,0)),"")</f>
        <v>מגן קרסול שחור</v>
      </c>
      <c r="C434" s="8" t="n">
        <f aca="false">SUMIFS('Source'!$D:$D,'Source'!$A:$A,"101 - Factory customers",'Source'!$B:$B,$A434)</f>
        <v>2</v>
      </c>
      <c r="D434" s="8" t="n">
        <f aca="false">SUMIFS('Source'!$F:$F,'Source'!$A:$A,"101 - Factory customers",'Source'!$B:$B,$A434)</f>
        <v>0</v>
      </c>
      <c r="E434" s="8" t="n">
        <f aca="false">D434*$J$5</f>
        <v>0</v>
      </c>
      <c r="F434" s="8" t="n">
        <f aca="false">E434-C434</f>
        <v>-2</v>
      </c>
      <c r="G434" s="9" t="n">
        <f aca="false">IF(AND(C434=0,E434=0),0,IF(C434=0,"New",(E434-C434)/C434))</f>
        <v>-1</v>
      </c>
      <c r="H434" s="8" t="n">
        <f aca="false">SUMIFS('Source'!$E:$E,'Source'!$A:$A,"101 - Factory customers",'Source'!$B:$B,$A434)</f>
        <v>59.49</v>
      </c>
      <c r="I434" s="8" t="n">
        <f aca="false">SUMIFS('Source'!$G:$G,'Source'!$A:$A,"101 - Factory customers",'Source'!$B:$B,$A434)</f>
        <v>0</v>
      </c>
      <c r="J434" s="8" t="n">
        <f aca="false">I434*$J$5</f>
        <v>0</v>
      </c>
      <c r="K434" s="8" t="n">
        <f aca="false">J434-H434</f>
        <v>-59.49</v>
      </c>
      <c r="L434" s="9" t="n">
        <f aca="false">IF(AND(H434=0,J434=0),0,IF(H434=0,"New",(J434-H434)/H434))</f>
        <v>-1</v>
      </c>
      <c r="M434" s="7" t="str">
        <f aca="false">IF(AND(OR(C434&lt;&gt;0,H434&lt;&gt;0),D434=0,I434=0),"DROP",IF(AND(OR(D434&lt;&gt;0,I434&lt;&gt;0),C434=0,H434=0),"NEW",""))</f>
        <v>DROP</v>
      </c>
    </row>
    <row r="435" customFormat="false" ht="15" hidden="false" customHeight="false" outlineLevel="0" collapsed="false">
      <c r="A435" s="7" t="s">
        <v>225</v>
      </c>
      <c r="B435" s="7" t="str">
        <f aca="false">IFERROR(INDEX('Source'!$C:$C,MATCH($A435,'Source'!$B:$B,0)),"")</f>
        <v>מגן קרסול+ עקב סגור+רצועות</v>
      </c>
      <c r="C435" s="8" t="n">
        <f aca="false">SUMIFS('Source'!$D:$D,'Source'!$A:$A,"101 - Factory customers",'Source'!$B:$B,$A435)</f>
        <v>2</v>
      </c>
      <c r="D435" s="8" t="n">
        <f aca="false">SUMIFS('Source'!$F:$F,'Source'!$A:$A,"101 - Factory customers",'Source'!$B:$B,$A435)</f>
        <v>3</v>
      </c>
      <c r="E435" s="8" t="n">
        <f aca="false">D435*$J$5</f>
        <v>3.78947368421053</v>
      </c>
      <c r="F435" s="8" t="n">
        <f aca="false">E435-C435</f>
        <v>1.78947368421053</v>
      </c>
      <c r="G435" s="9" t="n">
        <f aca="false">IF(AND(C435=0,E435=0),0,IF(C435=0,"New",(E435-C435)/C435))</f>
        <v>0.894736842105263</v>
      </c>
      <c r="H435" s="8" t="n">
        <f aca="false">SUMIFS('Source'!$E:$E,'Source'!$A:$A,"101 - Factory customers",'Source'!$B:$B,$A435)</f>
        <v>152.43</v>
      </c>
      <c r="I435" s="8" t="n">
        <f aca="false">SUMIFS('Source'!$G:$G,'Source'!$A:$A,"101 - Factory customers",'Source'!$B:$B,$A435)</f>
        <v>210.78</v>
      </c>
      <c r="J435" s="8" t="n">
        <f aca="false">I435*$J$5</f>
        <v>266.248421052632</v>
      </c>
      <c r="K435" s="8" t="n">
        <f aca="false">J435-H435</f>
        <v>113.818421052632</v>
      </c>
      <c r="L435" s="9" t="n">
        <f aca="false">IF(AND(H435=0,J435=0),0,IF(H435=0,"New",(J435-H435)/H435))</f>
        <v>0.746693046333606</v>
      </c>
      <c r="M435" s="7" t="str">
        <f aca="false">IF(AND(OR(C435&lt;&gt;0,H435&lt;&gt;0),D435=0,I435=0),"DROP",IF(AND(OR(D435&lt;&gt;0,I435&lt;&gt;0),C435=0,H435=0),"NEW",""))</f>
        <v/>
      </c>
    </row>
    <row r="436" customFormat="false" ht="15" hidden="false" customHeight="false" outlineLevel="0" collapsed="false">
      <c r="A436" s="7" t="s">
        <v>457</v>
      </c>
      <c r="B436" s="7" t="str">
        <f aca="false">IFERROR(INDEX('Source'!$C:$C,MATCH($A436,'Source'!$B:$B,0)),"")</f>
        <v>מגן ברך מחמם</v>
      </c>
      <c r="C436" s="8" t="n">
        <f aca="false">SUMIFS('Source'!$D:$D,'Source'!$A:$A,"101 - Factory customers",'Source'!$B:$B,$A436)</f>
        <v>1</v>
      </c>
      <c r="D436" s="8" t="n">
        <f aca="false">SUMIFS('Source'!$F:$F,'Source'!$A:$A,"101 - Factory customers",'Source'!$B:$B,$A436)</f>
        <v>0</v>
      </c>
      <c r="E436" s="8" t="n">
        <f aca="false">D436*$J$5</f>
        <v>0</v>
      </c>
      <c r="F436" s="8" t="n">
        <f aca="false">E436-C436</f>
        <v>-1</v>
      </c>
      <c r="G436" s="9" t="n">
        <f aca="false">IF(AND(C436=0,E436=0),0,IF(C436=0,"New",(E436-C436)/C436))</f>
        <v>-1</v>
      </c>
      <c r="H436" s="8" t="n">
        <f aca="false">SUMIFS('Source'!$E:$E,'Source'!$A:$A,"101 - Factory customers",'Source'!$B:$B,$A436)</f>
        <v>56.67</v>
      </c>
      <c r="I436" s="8" t="n">
        <f aca="false">SUMIFS('Source'!$G:$G,'Source'!$A:$A,"101 - Factory customers",'Source'!$B:$B,$A436)</f>
        <v>0</v>
      </c>
      <c r="J436" s="8" t="n">
        <f aca="false">I436*$J$5</f>
        <v>0</v>
      </c>
      <c r="K436" s="8" t="n">
        <f aca="false">J436-H436</f>
        <v>-56.67</v>
      </c>
      <c r="L436" s="9" t="n">
        <f aca="false">IF(AND(H436=0,J436=0),0,IF(H436=0,"New",(J436-H436)/H436))</f>
        <v>-1</v>
      </c>
      <c r="M436" s="7" t="str">
        <f aca="false">IF(AND(OR(C436&lt;&gt;0,H436&lt;&gt;0),D436=0,I436=0),"DROP",IF(AND(OR(D436&lt;&gt;0,I436&lt;&gt;0),C436=0,H436=0),"NEW",""))</f>
        <v>DROP</v>
      </c>
    </row>
    <row r="437" customFormat="false" ht="15" hidden="false" customHeight="false" outlineLevel="0" collapsed="false">
      <c r="A437" s="7" t="s">
        <v>542</v>
      </c>
      <c r="B437" s="7" t="str">
        <f aca="false">IFERROR(INDEX('Source'!$C:$C,MATCH($A437,'Source'!$B:$B,0)),"")</f>
        <v>חבק ל TENNIS ELBOW-</v>
      </c>
      <c r="C437" s="8" t="n">
        <f aca="false">SUMIFS('Source'!$D:$D,'Source'!$A:$A,"101 - Factory customers",'Source'!$B:$B,$A437)</f>
        <v>1</v>
      </c>
      <c r="D437" s="8" t="n">
        <f aca="false">SUMIFS('Source'!$F:$F,'Source'!$A:$A,"101 - Factory customers",'Source'!$B:$B,$A437)</f>
        <v>0</v>
      </c>
      <c r="E437" s="8" t="n">
        <f aca="false">D437*$J$5</f>
        <v>0</v>
      </c>
      <c r="F437" s="8" t="n">
        <f aca="false">E437-C437</f>
        <v>-1</v>
      </c>
      <c r="G437" s="9" t="n">
        <f aca="false">IF(AND(C437=0,E437=0),0,IF(C437=0,"New",(E437-C437)/C437))</f>
        <v>-1</v>
      </c>
      <c r="H437" s="8" t="n">
        <f aca="false">SUMIFS('Source'!$E:$E,'Source'!$A:$A,"101 - Factory customers",'Source'!$B:$B,$A437)</f>
        <v>56.67</v>
      </c>
      <c r="I437" s="8" t="n">
        <f aca="false">SUMIFS('Source'!$G:$G,'Source'!$A:$A,"101 - Factory customers",'Source'!$B:$B,$A437)</f>
        <v>0</v>
      </c>
      <c r="J437" s="8" t="n">
        <f aca="false">I437*$J$5</f>
        <v>0</v>
      </c>
      <c r="K437" s="8" t="n">
        <f aca="false">J437-H437</f>
        <v>-56.67</v>
      </c>
      <c r="L437" s="9" t="n">
        <f aca="false">IF(AND(H437=0,J437=0),0,IF(H437=0,"New",(J437-H437)/H437))</f>
        <v>-1</v>
      </c>
      <c r="M437" s="7" t="str">
        <f aca="false">IF(AND(OR(C437&lt;&gt;0,H437&lt;&gt;0),D437=0,I437=0),"DROP",IF(AND(OR(D437&lt;&gt;0,I437&lt;&gt;0),C437=0,H437=0),"NEW",""))</f>
        <v>DROP</v>
      </c>
    </row>
    <row r="438" customFormat="false" ht="15" hidden="false" customHeight="false" outlineLevel="0" collapsed="false">
      <c r="A438" s="7" t="s">
        <v>113</v>
      </c>
      <c r="B438" s="7" t="str">
        <f aca="false">IFERROR(INDEX('Source'!$C:$C,MATCH($A438,'Source'!$B:$B,0)),"")</f>
        <v>מגן קרסול סגור</v>
      </c>
      <c r="C438" s="8" t="n">
        <f aca="false">SUMIFS('Source'!$D:$D,'Source'!$A:$A,"101 - Factory customers",'Source'!$B:$B,$A438)</f>
        <v>1</v>
      </c>
      <c r="D438" s="8" t="n">
        <f aca="false">SUMIFS('Source'!$F:$F,'Source'!$A:$A,"101 - Factory customers",'Source'!$B:$B,$A438)</f>
        <v>0</v>
      </c>
      <c r="E438" s="8" t="n">
        <f aca="false">D438*$J$5</f>
        <v>0</v>
      </c>
      <c r="F438" s="8" t="n">
        <f aca="false">E438-C438</f>
        <v>-1</v>
      </c>
      <c r="G438" s="9" t="n">
        <f aca="false">IF(AND(C438=0,E438=0),0,IF(C438=0,"New",(E438-C438)/C438))</f>
        <v>-1</v>
      </c>
      <c r="H438" s="8" t="n">
        <f aca="false">SUMIFS('Source'!$E:$E,'Source'!$A:$A,"101 - Factory customers",'Source'!$B:$B,$A438)</f>
        <v>56.66</v>
      </c>
      <c r="I438" s="8" t="n">
        <f aca="false">SUMIFS('Source'!$G:$G,'Source'!$A:$A,"101 - Factory customers",'Source'!$B:$B,$A438)</f>
        <v>0</v>
      </c>
      <c r="J438" s="8" t="n">
        <f aca="false">I438*$J$5</f>
        <v>0</v>
      </c>
      <c r="K438" s="8" t="n">
        <f aca="false">J438-H438</f>
        <v>-56.66</v>
      </c>
      <c r="L438" s="9" t="n">
        <f aca="false">IF(AND(H438=0,J438=0),0,IF(H438=0,"New",(J438-H438)/H438))</f>
        <v>-1</v>
      </c>
      <c r="M438" s="7" t="str">
        <f aca="false">IF(AND(OR(C438&lt;&gt;0,H438&lt;&gt;0),D438=0,I438=0),"DROP",IF(AND(OR(D438&lt;&gt;0,I438&lt;&gt;0),C438=0,H438=0),"NEW",""))</f>
        <v>DROP</v>
      </c>
    </row>
    <row r="439" customFormat="false" ht="15" hidden="false" customHeight="false" outlineLevel="0" collapsed="false">
      <c r="A439" s="7" t="s">
        <v>106</v>
      </c>
      <c r="B439" s="7" t="str">
        <f aca="false">IFERROR(INDEX('Source'!$C:$C,MATCH($A439,'Source'!$B:$B,0)),"")</f>
        <v>מגן יד</v>
      </c>
      <c r="C439" s="8" t="n">
        <f aca="false">SUMIFS('Source'!$D:$D,'Source'!$A:$A,"101 - Factory customers",'Source'!$B:$B,$A439)</f>
        <v>3</v>
      </c>
      <c r="D439" s="8" t="n">
        <f aca="false">SUMIFS('Source'!$F:$F,'Source'!$A:$A,"101 - Factory customers",'Source'!$B:$B,$A439)</f>
        <v>4</v>
      </c>
      <c r="E439" s="8" t="n">
        <f aca="false">D439*$J$5</f>
        <v>5.05263157894737</v>
      </c>
      <c r="F439" s="8" t="n">
        <f aca="false">E439-C439</f>
        <v>2.05263157894737</v>
      </c>
      <c r="G439" s="9" t="n">
        <f aca="false">IF(AND(C439=0,E439=0),0,IF(C439=0,"New",(E439-C439)/C439))</f>
        <v>0.684210526315789</v>
      </c>
      <c r="H439" s="8" t="n">
        <f aca="false">SUMIFS('Source'!$E:$E,'Source'!$A:$A,"101 - Factory customers",'Source'!$B:$B,$A439)</f>
        <v>103.24</v>
      </c>
      <c r="I439" s="8" t="n">
        <f aca="false">SUMIFS('Source'!$G:$G,'Source'!$A:$A,"101 - Factory customers",'Source'!$B:$B,$A439)</f>
        <v>159.18</v>
      </c>
      <c r="J439" s="8" t="n">
        <f aca="false">I439*$J$5</f>
        <v>201.069473684211</v>
      </c>
      <c r="K439" s="8" t="n">
        <f aca="false">J439-H439</f>
        <v>97.8294736842105</v>
      </c>
      <c r="L439" s="9" t="n">
        <f aca="false">IF(AND(H439=0,J439=0),0,IF(H439=0,"New",(J439-H439)/H439))</f>
        <v>0.947592732315096</v>
      </c>
      <c r="M439" s="7" t="str">
        <f aca="false">IF(AND(OR(C439&lt;&gt;0,H439&lt;&gt;0),D439=0,I439=0),"DROP",IF(AND(OR(D439&lt;&gt;0,I439&lt;&gt;0),C439=0,H439=0),"NEW",""))</f>
        <v/>
      </c>
    </row>
    <row r="440" customFormat="false" ht="15" hidden="false" customHeight="false" outlineLevel="0" collapsed="false">
      <c r="A440" s="7" t="s">
        <v>341</v>
      </c>
      <c r="B440" s="7" t="str">
        <f aca="false">IFERROR(INDEX('Source'!$C:$C,MATCH($A440,'Source'!$B:$B,0)),"")</f>
        <v>טייפ חבישה לספורט שחור</v>
      </c>
      <c r="C440" s="8" t="n">
        <f aca="false">SUMIFS('Source'!$D:$D,'Source'!$A:$A,"101 - Factory customers",'Source'!$B:$B,$A440)</f>
        <v>2</v>
      </c>
      <c r="D440" s="8" t="n">
        <f aca="false">SUMIFS('Source'!$F:$F,'Source'!$A:$A,"101 - Factory customers",'Source'!$B:$B,$A440)</f>
        <v>7</v>
      </c>
      <c r="E440" s="8" t="n">
        <f aca="false">D440*$J$5</f>
        <v>8.84210526315789</v>
      </c>
      <c r="F440" s="8" t="n">
        <f aca="false">E440-C440</f>
        <v>6.84210526315789</v>
      </c>
      <c r="G440" s="9" t="n">
        <f aca="false">IF(AND(C440=0,E440=0),0,IF(C440=0,"New",(E440-C440)/C440))</f>
        <v>3.42105263157895</v>
      </c>
      <c r="H440" s="8" t="n">
        <f aca="false">SUMIFS('Source'!$E:$E,'Source'!$A:$A,"101 - Factory customers",'Source'!$B:$B,$A440)</f>
        <v>39.29</v>
      </c>
      <c r="I440" s="8" t="n">
        <f aca="false">SUMIFS('Source'!$G:$G,'Source'!$A:$A,"101 - Factory customers",'Source'!$B:$B,$A440)</f>
        <v>92.3</v>
      </c>
      <c r="J440" s="8" t="n">
        <f aca="false">I440*$J$5</f>
        <v>116.589473684211</v>
      </c>
      <c r="K440" s="8" t="n">
        <f aca="false">J440-H440</f>
        <v>77.2994736842105</v>
      </c>
      <c r="L440" s="9" t="n">
        <f aca="false">IF(AND(H440=0,J440=0),0,IF(H440=0,"New",(J440-H440)/H440))</f>
        <v>1.9674083401428</v>
      </c>
      <c r="M440" s="7" t="str">
        <f aca="false">IF(AND(OR(C440&lt;&gt;0,H440&lt;&gt;0),D440=0,I440=0),"DROP",IF(AND(OR(D440&lt;&gt;0,I440&lt;&gt;0),C440=0,H440=0),"NEW",""))</f>
        <v/>
      </c>
    </row>
    <row r="441" customFormat="false" ht="15" hidden="false" customHeight="false" outlineLevel="0" collapsed="false">
      <c r="A441" s="7" t="s">
        <v>379</v>
      </c>
      <c r="B441" s="7" t="str">
        <f aca="false">IFERROR(INDEX('Source'!$C:$C,MATCH($A441,'Source'!$B:$B,0)),"")</f>
        <v>מגן ברך מחמם</v>
      </c>
      <c r="C441" s="8" t="n">
        <f aca="false">SUMIFS('Source'!$D:$D,'Source'!$A:$A,"101 - Factory customers",'Source'!$B:$B,$A441)</f>
        <v>1</v>
      </c>
      <c r="D441" s="8" t="n">
        <f aca="false">SUMIFS('Source'!$F:$F,'Source'!$A:$A,"101 - Factory customers",'Source'!$B:$B,$A441)</f>
        <v>0</v>
      </c>
      <c r="E441" s="8" t="n">
        <f aca="false">D441*$J$5</f>
        <v>0</v>
      </c>
      <c r="F441" s="8" t="n">
        <f aca="false">E441-C441</f>
        <v>-1</v>
      </c>
      <c r="G441" s="9" t="n">
        <f aca="false">IF(AND(C441=0,E441=0),0,IF(C441=0,"New",(E441-C441)/C441))</f>
        <v>-1</v>
      </c>
      <c r="H441" s="8" t="n">
        <f aca="false">SUMIFS('Source'!$E:$E,'Source'!$A:$A,"101 - Factory customers",'Source'!$B:$B,$A441)</f>
        <v>52.89</v>
      </c>
      <c r="I441" s="8" t="n">
        <f aca="false">SUMIFS('Source'!$G:$G,'Source'!$A:$A,"101 - Factory customers",'Source'!$B:$B,$A441)</f>
        <v>0</v>
      </c>
      <c r="J441" s="8" t="n">
        <f aca="false">I441*$J$5</f>
        <v>0</v>
      </c>
      <c r="K441" s="8" t="n">
        <f aca="false">J441-H441</f>
        <v>-52.89</v>
      </c>
      <c r="L441" s="9" t="n">
        <f aca="false">IF(AND(H441=0,J441=0),0,IF(H441=0,"New",(J441-H441)/H441))</f>
        <v>-1</v>
      </c>
      <c r="M441" s="7" t="str">
        <f aca="false">IF(AND(OR(C441&lt;&gt;0,H441&lt;&gt;0),D441=0,I441=0),"DROP",IF(AND(OR(D441&lt;&gt;0,I441&lt;&gt;0),C441=0,H441=0),"NEW",""))</f>
        <v>DROP</v>
      </c>
    </row>
    <row r="442" customFormat="false" ht="15" hidden="false" customHeight="false" outlineLevel="0" collapsed="false">
      <c r="A442" s="7" t="s">
        <v>908</v>
      </c>
      <c r="B442" s="7" t="str">
        <f aca="false">IFERROR(INDEX('Source'!$C:$C,MATCH($A442,'Source'!$B:$B,0)),"")</f>
        <v>מגן ירך</v>
      </c>
      <c r="C442" s="8" t="n">
        <f aca="false">SUMIFS('Source'!$D:$D,'Source'!$A:$A,"101 - Factory customers",'Source'!$B:$B,$A442)</f>
        <v>2</v>
      </c>
      <c r="D442" s="8" t="n">
        <f aca="false">SUMIFS('Source'!$F:$F,'Source'!$A:$A,"101 - Factory customers",'Source'!$B:$B,$A442)</f>
        <v>0</v>
      </c>
      <c r="E442" s="8" t="n">
        <f aca="false">D442*$J$5</f>
        <v>0</v>
      </c>
      <c r="F442" s="8" t="n">
        <f aca="false">E442-C442</f>
        <v>-2</v>
      </c>
      <c r="G442" s="9" t="n">
        <f aca="false">IF(AND(C442=0,E442=0),0,IF(C442=0,"New",(E442-C442)/C442))</f>
        <v>-1</v>
      </c>
      <c r="H442" s="8" t="n">
        <f aca="false">SUMIFS('Source'!$E:$E,'Source'!$A:$A,"101 - Factory customers",'Source'!$B:$B,$A442)</f>
        <v>50.57</v>
      </c>
      <c r="I442" s="8" t="n">
        <f aca="false">SUMIFS('Source'!$G:$G,'Source'!$A:$A,"101 - Factory customers",'Source'!$B:$B,$A442)</f>
        <v>0</v>
      </c>
      <c r="J442" s="8" t="n">
        <f aca="false">I442*$J$5</f>
        <v>0</v>
      </c>
      <c r="K442" s="8" t="n">
        <f aca="false">J442-H442</f>
        <v>-50.57</v>
      </c>
      <c r="L442" s="9" t="n">
        <f aca="false">IF(AND(H442=0,J442=0),0,IF(H442=0,"New",(J442-H442)/H442))</f>
        <v>-1</v>
      </c>
      <c r="M442" s="7" t="str">
        <f aca="false">IF(AND(OR(C442&lt;&gt;0,H442&lt;&gt;0),D442=0,I442=0),"DROP",IF(AND(OR(D442&lt;&gt;0,I442&lt;&gt;0),C442=0,H442=0),"NEW",""))</f>
        <v>DROP</v>
      </c>
    </row>
    <row r="443" customFormat="false" ht="15" hidden="false" customHeight="false" outlineLevel="0" collapsed="false">
      <c r="A443" s="7" t="s">
        <v>796</v>
      </c>
      <c r="B443" s="7" t="str">
        <f aca="false">IFERROR(INDEX('Source'!$C:$C,MATCH($A443,'Source'!$B:$B,0)),"")</f>
        <v>צוארון עממי</v>
      </c>
      <c r="C443" s="8" t="n">
        <f aca="false">SUMIFS('Source'!$D:$D,'Source'!$A:$A,"101 - Factory customers",'Source'!$B:$B,$A443)</f>
        <v>1</v>
      </c>
      <c r="D443" s="8" t="n">
        <f aca="false">SUMIFS('Source'!$F:$F,'Source'!$A:$A,"101 - Factory customers",'Source'!$B:$B,$A443)</f>
        <v>0</v>
      </c>
      <c r="E443" s="8" t="n">
        <f aca="false">D443*$J$5</f>
        <v>0</v>
      </c>
      <c r="F443" s="8" t="n">
        <f aca="false">E443-C443</f>
        <v>-1</v>
      </c>
      <c r="G443" s="9" t="n">
        <f aca="false">IF(AND(C443=0,E443=0),0,IF(C443=0,"New",(E443-C443)/C443))</f>
        <v>-1</v>
      </c>
      <c r="H443" s="8" t="n">
        <f aca="false">SUMIFS('Source'!$E:$E,'Source'!$A:$A,"101 - Factory customers",'Source'!$B:$B,$A443)</f>
        <v>46.82</v>
      </c>
      <c r="I443" s="8" t="n">
        <f aca="false">SUMIFS('Source'!$G:$G,'Source'!$A:$A,"101 - Factory customers",'Source'!$B:$B,$A443)</f>
        <v>0</v>
      </c>
      <c r="J443" s="8" t="n">
        <f aca="false">I443*$J$5</f>
        <v>0</v>
      </c>
      <c r="K443" s="8" t="n">
        <f aca="false">J443-H443</f>
        <v>-46.82</v>
      </c>
      <c r="L443" s="9" t="n">
        <f aca="false">IF(AND(H443=0,J443=0),0,IF(H443=0,"New",(J443-H443)/H443))</f>
        <v>-1</v>
      </c>
      <c r="M443" s="7" t="str">
        <f aca="false">IF(AND(OR(C443&lt;&gt;0,H443&lt;&gt;0),D443=0,I443=0),"DROP",IF(AND(OR(D443&lt;&gt;0,I443&lt;&gt;0),C443=0,H443=0),"NEW",""))</f>
        <v>DROP</v>
      </c>
    </row>
    <row r="444" customFormat="false" ht="15" hidden="false" customHeight="false" outlineLevel="0" collapsed="false">
      <c r="A444" s="7" t="s">
        <v>423</v>
      </c>
      <c r="B444" s="7" t="str">
        <f aca="false">IFERROR(INDEX('Source'!$C:$C,MATCH($A444,'Source'!$B:$B,0)),"")</f>
        <v>מגן מרפק SC95 XL</v>
      </c>
      <c r="C444" s="8" t="n">
        <f aca="false">SUMIFS('Source'!$D:$D,'Source'!$A:$A,"101 - Factory customers",'Source'!$B:$B,$A444)</f>
        <v>2</v>
      </c>
      <c r="D444" s="8" t="n">
        <f aca="false">SUMIFS('Source'!$F:$F,'Source'!$A:$A,"101 - Factory customers",'Source'!$B:$B,$A444)</f>
        <v>2</v>
      </c>
      <c r="E444" s="8" t="n">
        <f aca="false">D444*$J$5</f>
        <v>2.52631578947368</v>
      </c>
      <c r="F444" s="8" t="n">
        <f aca="false">E444-C444</f>
        <v>0.526315789473684</v>
      </c>
      <c r="G444" s="9" t="n">
        <f aca="false">IF(AND(C444=0,E444=0),0,IF(C444=0,"New",(E444-C444)/C444))</f>
        <v>0.263157894736842</v>
      </c>
      <c r="H444" s="8" t="n">
        <f aca="false">SUMIFS('Source'!$E:$E,'Source'!$A:$A,"101 - Factory customers",'Source'!$B:$B,$A444)</f>
        <v>154.59</v>
      </c>
      <c r="I444" s="8" t="n">
        <f aca="false">SUMIFS('Source'!$G:$G,'Source'!$A:$A,"101 - Factory customers",'Source'!$B:$B,$A444)</f>
        <v>199.84</v>
      </c>
      <c r="J444" s="8" t="n">
        <f aca="false">I444*$J$5</f>
        <v>252.429473684211</v>
      </c>
      <c r="K444" s="8" t="n">
        <f aca="false">J444-H444</f>
        <v>97.8394736842105</v>
      </c>
      <c r="L444" s="9" t="n">
        <f aca="false">IF(AND(H444=0,J444=0),0,IF(H444=0,"New",(J444-H444)/H444))</f>
        <v>0.632896524252607</v>
      </c>
      <c r="M444" s="7" t="str">
        <f aca="false">IF(AND(OR(C444&lt;&gt;0,H444&lt;&gt;0),D444=0,I444=0),"DROP",IF(AND(OR(D444&lt;&gt;0,I444&lt;&gt;0),C444=0,H444=0),"NEW",""))</f>
        <v/>
      </c>
    </row>
    <row r="445" customFormat="false" ht="15" hidden="false" customHeight="false" outlineLevel="0" collapsed="false">
      <c r="A445" s="7" t="s">
        <v>844</v>
      </c>
      <c r="B445" s="7" t="str">
        <f aca="false">IFERROR(INDEX('Source'!$C:$C,MATCH($A445,'Source'!$B:$B,0)),"")</f>
        <v>משלוח מהיר</v>
      </c>
      <c r="C445" s="8" t="n">
        <f aca="false">SUMIFS('Source'!$D:$D,'Source'!$A:$A,"101 - Factory customers",'Source'!$B:$B,$A445)</f>
        <v>1</v>
      </c>
      <c r="D445" s="8" t="n">
        <f aca="false">SUMIFS('Source'!$F:$F,'Source'!$A:$A,"101 - Factory customers",'Source'!$B:$B,$A445)</f>
        <v>0</v>
      </c>
      <c r="E445" s="8" t="n">
        <f aca="false">D445*$J$5</f>
        <v>0</v>
      </c>
      <c r="F445" s="8" t="n">
        <f aca="false">E445-C445</f>
        <v>-1</v>
      </c>
      <c r="G445" s="9" t="n">
        <f aca="false">IF(AND(C445=0,E445=0),0,IF(C445=0,"New",(E445-C445)/C445))</f>
        <v>-1</v>
      </c>
      <c r="H445" s="8" t="n">
        <f aca="false">SUMIFS('Source'!$E:$E,'Source'!$A:$A,"101 - Factory customers",'Source'!$B:$B,$A445)</f>
        <v>42.29</v>
      </c>
      <c r="I445" s="8" t="n">
        <f aca="false">SUMIFS('Source'!$G:$G,'Source'!$A:$A,"101 - Factory customers",'Source'!$B:$B,$A445)</f>
        <v>0</v>
      </c>
      <c r="J445" s="8" t="n">
        <f aca="false">I445*$J$5</f>
        <v>0</v>
      </c>
      <c r="K445" s="8" t="n">
        <f aca="false">J445-H445</f>
        <v>-42.29</v>
      </c>
      <c r="L445" s="9" t="n">
        <f aca="false">IF(AND(H445=0,J445=0),0,IF(H445=0,"New",(J445-H445)/H445))</f>
        <v>-1</v>
      </c>
      <c r="M445" s="7" t="str">
        <f aca="false">IF(AND(OR(C445&lt;&gt;0,H445&lt;&gt;0),D445=0,I445=0),"DROP",IF(AND(OR(D445&lt;&gt;0,I445&lt;&gt;0),C445=0,H445=0),"NEW",""))</f>
        <v>DROP</v>
      </c>
    </row>
    <row r="446" customFormat="false" ht="15" hidden="false" customHeight="false" outlineLevel="0" collapsed="false">
      <c r="A446" s="7" t="s">
        <v>559</v>
      </c>
      <c r="B446" s="7" t="str">
        <f aca="false">IFERROR(INDEX('Source'!$C:$C,MATCH($A446,'Source'!$B:$B,0)),"")</f>
        <v>חגורה לשבר טבור</v>
      </c>
      <c r="C446" s="8" t="n">
        <f aca="false">SUMIFS('Source'!$D:$D,'Source'!$A:$A,"101 - Factory customers",'Source'!$B:$B,$A446)</f>
        <v>1</v>
      </c>
      <c r="D446" s="8" t="n">
        <f aca="false">SUMIFS('Source'!$F:$F,'Source'!$A:$A,"101 - Factory customers",'Source'!$B:$B,$A446)</f>
        <v>1</v>
      </c>
      <c r="E446" s="8" t="n">
        <f aca="false">D446*$J$5</f>
        <v>1.26315789473684</v>
      </c>
      <c r="F446" s="8" t="n">
        <f aca="false">E446-C446</f>
        <v>0.263157894736842</v>
      </c>
      <c r="G446" s="9" t="n">
        <f aca="false">IF(AND(C446=0,E446=0),0,IF(C446=0,"New",(E446-C446)/C446))</f>
        <v>0.263157894736842</v>
      </c>
      <c r="H446" s="8" t="n">
        <f aca="false">SUMIFS('Source'!$E:$E,'Source'!$A:$A,"101 - Factory customers",'Source'!$B:$B,$A446)</f>
        <v>156.97</v>
      </c>
      <c r="I446" s="8" t="n">
        <f aca="false">SUMIFS('Source'!$G:$G,'Source'!$A:$A,"101 - Factory customers",'Source'!$B:$B,$A446)</f>
        <v>115</v>
      </c>
      <c r="J446" s="8" t="n">
        <f aca="false">I446*$J$5</f>
        <v>145.263157894737</v>
      </c>
      <c r="K446" s="8" t="n">
        <f aca="false">J446-H446</f>
        <v>-11.7068421052632</v>
      </c>
      <c r="L446" s="9" t="n">
        <f aca="false">IF(AND(H446=0,J446=0),0,IF(H446=0,"New",(J446-H446)/H446))</f>
        <v>-0.0745801242610893</v>
      </c>
      <c r="M446" s="7" t="str">
        <f aca="false">IF(AND(OR(C446&lt;&gt;0,H446&lt;&gt;0),D446=0,I446=0),"DROP",IF(AND(OR(D446&lt;&gt;0,I446&lt;&gt;0),C446=0,H446=0),"NEW",""))</f>
        <v/>
      </c>
    </row>
    <row r="447" customFormat="false" ht="15" hidden="false" customHeight="false" outlineLevel="0" collapsed="false">
      <c r="A447" s="7" t="s">
        <v>349</v>
      </c>
      <c r="B447" s="7" t="str">
        <f aca="false">IFERROR(INDEX('Source'!$C:$C,MATCH($A447,'Source'!$B:$B,0)),"")</f>
        <v>גרבי נוחות קיץ לבן</v>
      </c>
      <c r="C447" s="8" t="n">
        <f aca="false">SUMIFS('Source'!$D:$D,'Source'!$A:$A,"101 - Factory customers",'Source'!$B:$B,$A447)</f>
        <v>8</v>
      </c>
      <c r="D447" s="8" t="n">
        <f aca="false">SUMIFS('Source'!$F:$F,'Source'!$A:$A,"101 - Factory customers",'Source'!$B:$B,$A447)</f>
        <v>6</v>
      </c>
      <c r="E447" s="8" t="n">
        <f aca="false">D447*$J$5</f>
        <v>7.57894736842105</v>
      </c>
      <c r="F447" s="8" t="n">
        <f aca="false">E447-C447</f>
        <v>-0.421052631578948</v>
      </c>
      <c r="G447" s="9" t="n">
        <f aca="false">IF(AND(C447=0,E447=0),0,IF(C447=0,"New",(E447-C447)/C447))</f>
        <v>-0.0526315789473685</v>
      </c>
      <c r="H447" s="8" t="n">
        <f aca="false">SUMIFS('Source'!$E:$E,'Source'!$A:$A,"101 - Factory customers",'Source'!$B:$B,$A447)</f>
        <v>210.42</v>
      </c>
      <c r="I447" s="8" t="n">
        <f aca="false">SUMIFS('Source'!$G:$G,'Source'!$A:$A,"101 - Factory customers",'Source'!$B:$B,$A447)</f>
        <v>168.49</v>
      </c>
      <c r="J447" s="8" t="n">
        <f aca="false">I447*$J$5</f>
        <v>212.82947368421</v>
      </c>
      <c r="K447" s="8" t="n">
        <f aca="false">J447-H447</f>
        <v>2.40947368421047</v>
      </c>
      <c r="L447" s="9" t="n">
        <f aca="false">IF(AND(H447=0,J447=0),0,IF(H447=0,"New",(J447-H447)/H447))</f>
        <v>0.0114507826452356</v>
      </c>
      <c r="M447" s="7" t="str">
        <f aca="false">IF(AND(OR(C447&lt;&gt;0,H447&lt;&gt;0),D447=0,I447=0),"DROP",IF(AND(OR(D447&lt;&gt;0,I447&lt;&gt;0),C447=0,H447=0),"NEW",""))</f>
        <v/>
      </c>
    </row>
    <row r="448" customFormat="false" ht="15" hidden="false" customHeight="false" outlineLevel="0" collapsed="false">
      <c r="A448" s="7" t="s">
        <v>130</v>
      </c>
      <c r="B448" s="7" t="str">
        <f aca="false">IFERROR(INDEX('Source'!$C:$C,MATCH($A448,'Source'!$B:$B,0)),"")</f>
        <v>מתלה יד-כיס</v>
      </c>
      <c r="C448" s="8" t="n">
        <f aca="false">SUMIFS('Source'!$D:$D,'Source'!$A:$A,"101 - Factory customers",'Source'!$B:$B,$A448)</f>
        <v>2</v>
      </c>
      <c r="D448" s="8" t="n">
        <f aca="false">SUMIFS('Source'!$F:$F,'Source'!$A:$A,"101 - Factory customers",'Source'!$B:$B,$A448)</f>
        <v>1</v>
      </c>
      <c r="E448" s="8" t="n">
        <f aca="false">D448*$J$5</f>
        <v>1.26315789473684</v>
      </c>
      <c r="F448" s="8" t="n">
        <f aca="false">E448-C448</f>
        <v>-0.736842105263158</v>
      </c>
      <c r="G448" s="9" t="n">
        <f aca="false">IF(AND(C448=0,E448=0),0,IF(C448=0,"New",(E448-C448)/C448))</f>
        <v>-0.368421052631579</v>
      </c>
      <c r="H448" s="8" t="n">
        <f aca="false">SUMIFS('Source'!$E:$E,'Source'!$A:$A,"101 - Factory customers",'Source'!$B:$B,$A448)</f>
        <v>98</v>
      </c>
      <c r="I448" s="8" t="n">
        <f aca="false">SUMIFS('Source'!$G:$G,'Source'!$A:$A,"101 - Factory customers",'Source'!$B:$B,$A448)</f>
        <v>56.67</v>
      </c>
      <c r="J448" s="8" t="n">
        <f aca="false">I448*$J$5</f>
        <v>71.5831578947368</v>
      </c>
      <c r="K448" s="8" t="n">
        <f aca="false">J448-H448</f>
        <v>-26.4168421052632</v>
      </c>
      <c r="L448" s="9" t="n">
        <f aca="false">IF(AND(H448=0,J448=0),0,IF(H448=0,"New",(J448-H448)/H448))</f>
        <v>-0.269559613319012</v>
      </c>
      <c r="M448" s="7" t="str">
        <f aca="false">IF(AND(OR(C448&lt;&gt;0,H448&lt;&gt;0),D448=0,I448=0),"DROP",IF(AND(OR(D448&lt;&gt;0,I448&lt;&gt;0),C448=0,H448=0),"NEW",""))</f>
        <v/>
      </c>
    </row>
    <row r="449" customFormat="false" ht="15" hidden="false" customHeight="false" outlineLevel="0" collapsed="false">
      <c r="A449" s="7" t="s">
        <v>191</v>
      </c>
      <c r="B449" s="7" t="str">
        <f aca="false">IFERROR(INDEX('Source'!$C:$C,MATCH($A449,'Source'!$B:$B,0)),"")</f>
        <v>מתלה יד-כיס</v>
      </c>
      <c r="C449" s="8" t="n">
        <f aca="false">SUMIFS('Source'!$D:$D,'Source'!$A:$A,"101 - Factory customers",'Source'!$B:$B,$A449)</f>
        <v>1</v>
      </c>
      <c r="D449" s="8" t="n">
        <f aca="false">SUMIFS('Source'!$F:$F,'Source'!$A:$A,"101 - Factory customers",'Source'!$B:$B,$A449)</f>
        <v>2</v>
      </c>
      <c r="E449" s="8" t="n">
        <f aca="false">D449*$J$5</f>
        <v>2.52631578947368</v>
      </c>
      <c r="F449" s="8" t="n">
        <f aca="false">E449-C449</f>
        <v>1.52631578947368</v>
      </c>
      <c r="G449" s="9" t="n">
        <f aca="false">IF(AND(C449=0,E449=0),0,IF(C449=0,"New",(E449-C449)/C449))</f>
        <v>1.52631578947368</v>
      </c>
      <c r="H449" s="8" t="n">
        <f aca="false">SUMIFS('Source'!$E:$E,'Source'!$A:$A,"101 - Factory customers",'Source'!$B:$B,$A449)</f>
        <v>56.67</v>
      </c>
      <c r="I449" s="8" t="n">
        <f aca="false">SUMIFS('Source'!$G:$G,'Source'!$A:$A,"101 - Factory customers",'Source'!$B:$B,$A449)</f>
        <v>97.99</v>
      </c>
      <c r="J449" s="8" t="n">
        <f aca="false">I449*$J$5</f>
        <v>123.776842105263</v>
      </c>
      <c r="K449" s="8" t="n">
        <f aca="false">J449-H449</f>
        <v>67.1068421052631</v>
      </c>
      <c r="L449" s="9" t="n">
        <f aca="false">IF(AND(H449=0,J449=0),0,IF(H449=0,"New",(J449-H449)/H449))</f>
        <v>1.18416873310858</v>
      </c>
      <c r="M449" s="7" t="str">
        <f aca="false">IF(AND(OR(C449&lt;&gt;0,H449&lt;&gt;0),D449=0,I449=0),"DROP",IF(AND(OR(D449&lt;&gt;0,I449&lt;&gt;0),C449=0,H449=0),"NEW",""))</f>
        <v/>
      </c>
    </row>
    <row r="450" customFormat="false" ht="15" hidden="false" customHeight="false" outlineLevel="0" collapsed="false">
      <c r="A450" s="7" t="s">
        <v>909</v>
      </c>
      <c r="B450" s="7" t="str">
        <f aca="false">IFERROR(INDEX('Source'!$C:$C,MATCH($A450,'Source'!$B:$B,0)),"")</f>
        <v>חבק יד</v>
      </c>
      <c r="C450" s="8" t="n">
        <f aca="false">SUMIFS('Source'!$D:$D,'Source'!$A:$A,"101 - Factory customers",'Source'!$B:$B,$A450)</f>
        <v>2</v>
      </c>
      <c r="D450" s="8" t="n">
        <f aca="false">SUMIFS('Source'!$F:$F,'Source'!$A:$A,"101 - Factory customers",'Source'!$B:$B,$A450)</f>
        <v>0</v>
      </c>
      <c r="E450" s="8" t="n">
        <f aca="false">D450*$J$5</f>
        <v>0</v>
      </c>
      <c r="F450" s="8" t="n">
        <f aca="false">E450-C450</f>
        <v>-2</v>
      </c>
      <c r="G450" s="9" t="n">
        <f aca="false">IF(AND(C450=0,E450=0),0,IF(C450=0,"New",(E450-C450)/C450))</f>
        <v>-1</v>
      </c>
      <c r="H450" s="8" t="n">
        <f aca="false">SUMIFS('Source'!$E:$E,'Source'!$A:$A,"101 - Factory customers",'Source'!$B:$B,$A450)</f>
        <v>41.3</v>
      </c>
      <c r="I450" s="8" t="n">
        <f aca="false">SUMIFS('Source'!$G:$G,'Source'!$A:$A,"101 - Factory customers",'Source'!$B:$B,$A450)</f>
        <v>0</v>
      </c>
      <c r="J450" s="8" t="n">
        <f aca="false">I450*$J$5</f>
        <v>0</v>
      </c>
      <c r="K450" s="8" t="n">
        <f aca="false">J450-H450</f>
        <v>-41.3</v>
      </c>
      <c r="L450" s="9" t="n">
        <f aca="false">IF(AND(H450=0,J450=0),0,IF(H450=0,"New",(J450-H450)/H450))</f>
        <v>-1</v>
      </c>
      <c r="M450" s="7" t="str">
        <f aca="false">IF(AND(OR(C450&lt;&gt;0,H450&lt;&gt;0),D450=0,I450=0),"DROP",IF(AND(OR(D450&lt;&gt;0,I450&lt;&gt;0),C450=0,H450=0),"NEW",""))</f>
        <v>DROP</v>
      </c>
    </row>
    <row r="451" customFormat="false" ht="15" hidden="false" customHeight="false" outlineLevel="0" collapsed="false">
      <c r="A451" s="7" t="s">
        <v>390</v>
      </c>
      <c r="B451" s="7" t="str">
        <f aca="false">IFERROR(INDEX('Source'!$C:$C,MATCH($A451,'Source'!$B:$B,0)),"")</f>
        <v>סכין להחלפה</v>
      </c>
      <c r="C451" s="8" t="n">
        <f aca="false">SUMIFS('Source'!$D:$D,'Source'!$A:$A,"101 - Factory customers",'Source'!$B:$B,$A451)</f>
        <v>6</v>
      </c>
      <c r="D451" s="8" t="n">
        <f aca="false">SUMIFS('Source'!$F:$F,'Source'!$A:$A,"101 - Factory customers",'Source'!$B:$B,$A451)</f>
        <v>2</v>
      </c>
      <c r="E451" s="8" t="n">
        <f aca="false">D451*$J$5</f>
        <v>2.52631578947368</v>
      </c>
      <c r="F451" s="8" t="n">
        <f aca="false">E451-C451</f>
        <v>-3.47368421052632</v>
      </c>
      <c r="G451" s="9" t="n">
        <f aca="false">IF(AND(C451=0,E451=0),0,IF(C451=0,"New",(E451-C451)/C451))</f>
        <v>-0.578947368421053</v>
      </c>
      <c r="H451" s="8" t="n">
        <f aca="false">SUMIFS('Source'!$E:$E,'Source'!$A:$A,"101 - Factory customers",'Source'!$B:$B,$A451)</f>
        <v>58.76</v>
      </c>
      <c r="I451" s="8" t="n">
        <f aca="false">SUMIFS('Source'!$G:$G,'Source'!$A:$A,"101 - Factory customers",'Source'!$B:$B,$A451)</f>
        <v>19.58</v>
      </c>
      <c r="J451" s="8" t="n">
        <f aca="false">I451*$J$5</f>
        <v>24.7326315789474</v>
      </c>
      <c r="K451" s="8" t="n">
        <f aca="false">J451-H451</f>
        <v>-34.0273684210526</v>
      </c>
      <c r="L451" s="9" t="n">
        <f aca="false">IF(AND(H451=0,J451=0),0,IF(H451=0,"New",(J451-H451)/H451))</f>
        <v>-0.579090681093476</v>
      </c>
      <c r="M451" s="7" t="str">
        <f aca="false">IF(AND(OR(C451&lt;&gt;0,H451&lt;&gt;0),D451=0,I451=0),"DROP",IF(AND(OR(D451&lt;&gt;0,I451&lt;&gt;0),C451=0,H451=0),"NEW",""))</f>
        <v/>
      </c>
    </row>
    <row r="452" customFormat="false" ht="15" hidden="false" customHeight="false" outlineLevel="0" collapsed="false">
      <c r="A452" s="7" t="s">
        <v>838</v>
      </c>
      <c r="B452" s="7" t="str">
        <f aca="false">IFERROR(INDEX('Source'!$C:$C,MATCH($A452,'Source'!$B:$B,0)),"")</f>
        <v>מגן יד</v>
      </c>
      <c r="C452" s="8" t="n">
        <f aca="false">SUMIFS('Source'!$D:$D,'Source'!$A:$A,"101 - Factory customers",'Source'!$B:$B,$A452)</f>
        <v>1</v>
      </c>
      <c r="D452" s="8" t="n">
        <f aca="false">SUMIFS('Source'!$F:$F,'Source'!$A:$A,"101 - Factory customers",'Source'!$B:$B,$A452)</f>
        <v>0</v>
      </c>
      <c r="E452" s="8" t="n">
        <f aca="false">D452*$J$5</f>
        <v>0</v>
      </c>
      <c r="F452" s="8" t="n">
        <f aca="false">E452-C452</f>
        <v>-1</v>
      </c>
      <c r="G452" s="9" t="n">
        <f aca="false">IF(AND(C452=0,E452=0),0,IF(C452=0,"New",(E452-C452)/C452))</f>
        <v>-1</v>
      </c>
      <c r="H452" s="8" t="n">
        <f aca="false">SUMIFS('Source'!$E:$E,'Source'!$A:$A,"101 - Factory customers",'Source'!$B:$B,$A452)</f>
        <v>37.77</v>
      </c>
      <c r="I452" s="8" t="n">
        <f aca="false">SUMIFS('Source'!$G:$G,'Source'!$A:$A,"101 - Factory customers",'Source'!$B:$B,$A452)</f>
        <v>0</v>
      </c>
      <c r="J452" s="8" t="n">
        <f aca="false">I452*$J$5</f>
        <v>0</v>
      </c>
      <c r="K452" s="8" t="n">
        <f aca="false">J452-H452</f>
        <v>-37.77</v>
      </c>
      <c r="L452" s="9" t="n">
        <f aca="false">IF(AND(H452=0,J452=0),0,IF(H452=0,"New",(J452-H452)/H452))</f>
        <v>-1</v>
      </c>
      <c r="M452" s="7" t="str">
        <f aca="false">IF(AND(OR(C452&lt;&gt;0,H452&lt;&gt;0),D452=0,I452=0),"DROP",IF(AND(OR(D452&lt;&gt;0,I452&lt;&gt;0),C452=0,H452=0),"NEW",""))</f>
        <v>DROP</v>
      </c>
    </row>
    <row r="453" customFormat="false" ht="15" hidden="false" customHeight="false" outlineLevel="0" collapsed="false">
      <c r="A453" s="7" t="s">
        <v>319</v>
      </c>
      <c r="B453" s="7" t="str">
        <f aca="false">IFERROR(INDEX('Source'!$C:$C,MATCH($A453,'Source'!$B:$B,0)),"")</f>
        <v>כפפת לחץ</v>
      </c>
      <c r="C453" s="8" t="n">
        <f aca="false">SUMIFS('Source'!$D:$D,'Source'!$A:$A,"101 - Factory customers",'Source'!$B:$B,$A453)</f>
        <v>3</v>
      </c>
      <c r="D453" s="8" t="n">
        <f aca="false">SUMIFS('Source'!$F:$F,'Source'!$A:$A,"101 - Factory customers",'Source'!$B:$B,$A453)</f>
        <v>2</v>
      </c>
      <c r="E453" s="8" t="n">
        <f aca="false">D453*$J$5</f>
        <v>2.52631578947368</v>
      </c>
      <c r="F453" s="8" t="n">
        <f aca="false">E453-C453</f>
        <v>-0.473684210526316</v>
      </c>
      <c r="G453" s="9" t="n">
        <f aca="false">IF(AND(C453=0,E453=0),0,IF(C453=0,"New",(E453-C453)/C453))</f>
        <v>-0.157894736842105</v>
      </c>
      <c r="H453" s="8" t="n">
        <f aca="false">SUMIFS('Source'!$E:$E,'Source'!$A:$A,"101 - Factory customers",'Source'!$B:$B,$A453)</f>
        <v>112.37</v>
      </c>
      <c r="I453" s="8" t="n">
        <f aca="false">SUMIFS('Source'!$G:$G,'Source'!$A:$A,"101 - Factory customers",'Source'!$B:$B,$A453)</f>
        <v>74.91</v>
      </c>
      <c r="J453" s="8" t="n">
        <f aca="false">I453*$J$5</f>
        <v>94.6231578947368</v>
      </c>
      <c r="K453" s="8" t="n">
        <f aca="false">J453-H453</f>
        <v>-17.7468421052632</v>
      </c>
      <c r="L453" s="9" t="n">
        <f aca="false">IF(AND(H453=0,J453=0),0,IF(H453=0,"New",(J453-H453)/H453))</f>
        <v>-0.157932207041587</v>
      </c>
      <c r="M453" s="7" t="str">
        <f aca="false">IF(AND(OR(C453&lt;&gt;0,H453&lt;&gt;0),D453=0,I453=0),"DROP",IF(AND(OR(D453&lt;&gt;0,I453&lt;&gt;0),C453=0,H453=0),"NEW",""))</f>
        <v/>
      </c>
    </row>
    <row r="454" customFormat="false" ht="15" hidden="false" customHeight="false" outlineLevel="0" collapsed="false">
      <c r="A454" s="7" t="s">
        <v>285</v>
      </c>
      <c r="B454" s="7" t="str">
        <f aca="false">IFERROR(INDEX('Source'!$C:$C,MATCH($A454,'Source'!$B:$B,0)),"")</f>
        <v>מגן ברך ארוך</v>
      </c>
      <c r="C454" s="8" t="n">
        <f aca="false">SUMIFS('Source'!$D:$D,'Source'!$A:$A,"101 - Factory customers",'Source'!$B:$B,$A454)</f>
        <v>1</v>
      </c>
      <c r="D454" s="8" t="n">
        <f aca="false">SUMIFS('Source'!$F:$F,'Source'!$A:$A,"101 - Factory customers",'Source'!$B:$B,$A454)</f>
        <v>0</v>
      </c>
      <c r="E454" s="8" t="n">
        <f aca="false">D454*$J$5</f>
        <v>0</v>
      </c>
      <c r="F454" s="8" t="n">
        <f aca="false">E454-C454</f>
        <v>-1</v>
      </c>
      <c r="G454" s="9" t="n">
        <f aca="false">IF(AND(C454=0,E454=0),0,IF(C454=0,"New",(E454-C454)/C454))</f>
        <v>-1</v>
      </c>
      <c r="H454" s="8" t="n">
        <f aca="false">SUMIFS('Source'!$E:$E,'Source'!$A:$A,"101 - Factory customers",'Source'!$B:$B,$A454)</f>
        <v>37.46</v>
      </c>
      <c r="I454" s="8" t="n">
        <f aca="false">SUMIFS('Source'!$G:$G,'Source'!$A:$A,"101 - Factory customers",'Source'!$B:$B,$A454)</f>
        <v>0</v>
      </c>
      <c r="J454" s="8" t="n">
        <f aca="false">I454*$J$5</f>
        <v>0</v>
      </c>
      <c r="K454" s="8" t="n">
        <f aca="false">J454-H454</f>
        <v>-37.46</v>
      </c>
      <c r="L454" s="9" t="n">
        <f aca="false">IF(AND(H454=0,J454=0),0,IF(H454=0,"New",(J454-H454)/H454))</f>
        <v>-1</v>
      </c>
      <c r="M454" s="7" t="str">
        <f aca="false">IF(AND(OR(C454&lt;&gt;0,H454&lt;&gt;0),D454=0,I454=0),"DROP",IF(AND(OR(D454&lt;&gt;0,I454&lt;&gt;0),C454=0,H454=0),"NEW",""))</f>
        <v>DROP</v>
      </c>
    </row>
    <row r="455" customFormat="false" ht="15" hidden="false" customHeight="false" outlineLevel="0" collapsed="false">
      <c r="A455" s="7" t="s">
        <v>294</v>
      </c>
      <c r="B455" s="7" t="str">
        <f aca="false">IFERROR(INDEX('Source'!$C:$C,MATCH($A455,'Source'!$B:$B,0)),"")</f>
        <v>כפפת לחץ</v>
      </c>
      <c r="C455" s="8" t="n">
        <f aca="false">SUMIFS('Source'!$D:$D,'Source'!$A:$A,"101 - Factory customers",'Source'!$B:$B,$A455)</f>
        <v>2</v>
      </c>
      <c r="D455" s="8" t="n">
        <f aca="false">SUMIFS('Source'!$F:$F,'Source'!$A:$A,"101 - Factory customers",'Source'!$B:$B,$A455)</f>
        <v>0</v>
      </c>
      <c r="E455" s="8" t="n">
        <f aca="false">D455*$J$5</f>
        <v>0</v>
      </c>
      <c r="F455" s="8" t="n">
        <f aca="false">E455-C455</f>
        <v>-2</v>
      </c>
      <c r="G455" s="9" t="n">
        <f aca="false">IF(AND(C455=0,E455=0),0,IF(C455=0,"New",(E455-C455)/C455))</f>
        <v>-1</v>
      </c>
      <c r="H455" s="8" t="n">
        <f aca="false">SUMIFS('Source'!$E:$E,'Source'!$A:$A,"101 - Factory customers",'Source'!$B:$B,$A455)</f>
        <v>37.46</v>
      </c>
      <c r="I455" s="8" t="n">
        <f aca="false">SUMIFS('Source'!$G:$G,'Source'!$A:$A,"101 - Factory customers",'Source'!$B:$B,$A455)</f>
        <v>0</v>
      </c>
      <c r="J455" s="8" t="n">
        <f aca="false">I455*$J$5</f>
        <v>0</v>
      </c>
      <c r="K455" s="8" t="n">
        <f aca="false">J455-H455</f>
        <v>-37.46</v>
      </c>
      <c r="L455" s="9" t="n">
        <f aca="false">IF(AND(H455=0,J455=0),0,IF(H455=0,"New",(J455-H455)/H455))</f>
        <v>-1</v>
      </c>
      <c r="M455" s="7" t="str">
        <f aca="false">IF(AND(OR(C455&lt;&gt;0,H455&lt;&gt;0),D455=0,I455=0),"DROP",IF(AND(OR(D455&lt;&gt;0,I455&lt;&gt;0),C455=0,H455=0),"NEW",""))</f>
        <v>DROP</v>
      </c>
    </row>
    <row r="456" customFormat="false" ht="15" hidden="false" customHeight="false" outlineLevel="0" collapsed="false">
      <c r="A456" s="7" t="s">
        <v>590</v>
      </c>
      <c r="B456" s="7" t="str">
        <f aca="false">IFERROR(INDEX('Source'!$C:$C,MATCH($A456,'Source'!$B:$B,0)),"")</f>
        <v>רפידת זיכרון 376</v>
      </c>
      <c r="C456" s="8" t="n">
        <f aca="false">SUMIFS('Source'!$D:$D,'Source'!$A:$A,"101 - Factory customers",'Source'!$B:$B,$A456)</f>
        <v>2</v>
      </c>
      <c r="D456" s="8" t="n">
        <f aca="false">SUMIFS('Source'!$F:$F,'Source'!$A:$A,"101 - Factory customers",'Source'!$B:$B,$A456)</f>
        <v>1</v>
      </c>
      <c r="E456" s="8" t="n">
        <f aca="false">D456*$J$5</f>
        <v>1.26315789473684</v>
      </c>
      <c r="F456" s="8" t="n">
        <f aca="false">E456-C456</f>
        <v>-0.736842105263158</v>
      </c>
      <c r="G456" s="9" t="n">
        <f aca="false">IF(AND(C456=0,E456=0),0,IF(C456=0,"New",(E456-C456)/C456))</f>
        <v>-0.368421052631579</v>
      </c>
      <c r="H456" s="8" t="n">
        <f aca="false">SUMIFS('Source'!$E:$E,'Source'!$A:$A,"101 - Factory customers",'Source'!$B:$B,$A456)</f>
        <v>66.84</v>
      </c>
      <c r="I456" s="8" t="n">
        <f aca="false">SUMIFS('Source'!$G:$G,'Source'!$A:$A,"101 - Factory customers",'Source'!$B:$B,$A456)</f>
        <v>31.73</v>
      </c>
      <c r="J456" s="8" t="n">
        <f aca="false">I456*$J$5</f>
        <v>40.08</v>
      </c>
      <c r="K456" s="8" t="n">
        <f aca="false">J456-H456</f>
        <v>-26.76</v>
      </c>
      <c r="L456" s="9" t="n">
        <f aca="false">IF(AND(H456=0,J456=0),0,IF(H456=0,"New",(J456-H456)/H456))</f>
        <v>-0.400359066427289</v>
      </c>
      <c r="M456" s="7" t="str">
        <f aca="false">IF(AND(OR(C456&lt;&gt;0,H456&lt;&gt;0),D456=0,I456=0),"DROP",IF(AND(OR(D456&lt;&gt;0,I456&lt;&gt;0),C456=0,H456=0),"NEW",""))</f>
        <v/>
      </c>
    </row>
    <row r="457" customFormat="false" ht="15" hidden="false" customHeight="false" outlineLevel="0" collapsed="false">
      <c r="A457" s="7" t="s">
        <v>396</v>
      </c>
      <c r="B457" s="7" t="str">
        <f aca="false">IFERROR(INDEX('Source'!$C:$C,MATCH($A457,'Source'!$B:$B,0)),"")</f>
        <v>מגן ירך</v>
      </c>
      <c r="C457" s="8" t="n">
        <f aca="false">SUMIFS('Source'!$D:$D,'Source'!$A:$A,"101 - Factory customers",'Source'!$B:$B,$A457)</f>
        <v>5</v>
      </c>
      <c r="D457" s="8" t="n">
        <f aca="false">SUMIFS('Source'!$F:$F,'Source'!$A:$A,"101 - Factory customers",'Source'!$B:$B,$A457)</f>
        <v>4</v>
      </c>
      <c r="E457" s="8" t="n">
        <f aca="false">D457*$J$5</f>
        <v>5.05263157894737</v>
      </c>
      <c r="F457" s="8" t="n">
        <f aca="false">E457-C457</f>
        <v>0.0526315789473681</v>
      </c>
      <c r="G457" s="9" t="n">
        <f aca="false">IF(AND(C457=0,E457=0),0,IF(C457=0,"New",(E457-C457)/C457))</f>
        <v>0.0105263157894736</v>
      </c>
      <c r="H457" s="8" t="n">
        <f aca="false">SUMIFS('Source'!$E:$E,'Source'!$A:$A,"101 - Factory customers",'Source'!$B:$B,$A457)</f>
        <v>175.54</v>
      </c>
      <c r="I457" s="8" t="n">
        <f aca="false">SUMIFS('Source'!$G:$G,'Source'!$A:$A,"101 - Factory customers",'Source'!$B:$B,$A457)</f>
        <v>140.43</v>
      </c>
      <c r="J457" s="8" t="n">
        <f aca="false">I457*$J$5</f>
        <v>177.385263157895</v>
      </c>
      <c r="K457" s="8" t="n">
        <f aca="false">J457-H457</f>
        <v>1.84526315789475</v>
      </c>
      <c r="L457" s="9" t="n">
        <f aca="false">IF(AND(H457=0,J457=0),0,IF(H457=0,"New",(J457-H457)/H457))</f>
        <v>0.0105119241078657</v>
      </c>
      <c r="M457" s="7" t="str">
        <f aca="false">IF(AND(OR(C457&lt;&gt;0,H457&lt;&gt;0),D457=0,I457=0),"DROP",IF(AND(OR(D457&lt;&gt;0,I457&lt;&gt;0),C457=0,H457=0),"NEW",""))</f>
        <v/>
      </c>
    </row>
    <row r="458" customFormat="false" ht="15" hidden="false" customHeight="false" outlineLevel="0" collapsed="false">
      <c r="A458" s="7" t="s">
        <v>420</v>
      </c>
      <c r="B458" s="7" t="str">
        <f aca="false">IFERROR(INDEX('Source'!$C:$C,MATCH($A458,'Source'!$B:$B,0)),"")</f>
        <v>גרבי נוחות חורף שחור</v>
      </c>
      <c r="C458" s="8" t="n">
        <f aca="false">SUMIFS('Source'!$D:$D,'Source'!$A:$A,"101 - Factory customers",'Source'!$B:$B,$A458)</f>
        <v>3</v>
      </c>
      <c r="D458" s="8" t="n">
        <f aca="false">SUMIFS('Source'!$F:$F,'Source'!$A:$A,"101 - Factory customers",'Source'!$B:$B,$A458)</f>
        <v>2</v>
      </c>
      <c r="E458" s="8" t="n">
        <f aca="false">D458*$J$5</f>
        <v>2.52631578947368</v>
      </c>
      <c r="F458" s="8" t="n">
        <f aca="false">E458-C458</f>
        <v>-0.473684210526316</v>
      </c>
      <c r="G458" s="9" t="n">
        <f aca="false">IF(AND(C458=0,E458=0),0,IF(C458=0,"New",(E458-C458)/C458))</f>
        <v>-0.157894736842105</v>
      </c>
      <c r="H458" s="8" t="n">
        <f aca="false">SUMIFS('Source'!$E:$E,'Source'!$A:$A,"101 - Factory customers",'Source'!$B:$B,$A458)</f>
        <v>105.32</v>
      </c>
      <c r="I458" s="8" t="n">
        <f aca="false">SUMIFS('Source'!$G:$G,'Source'!$A:$A,"101 - Factory customers",'Source'!$B:$B,$A458)</f>
        <v>70.22</v>
      </c>
      <c r="J458" s="8" t="n">
        <f aca="false">I458*$J$5</f>
        <v>88.6989473684211</v>
      </c>
      <c r="K458" s="8" t="n">
        <f aca="false">J458-H458</f>
        <v>-16.6210526315789</v>
      </c>
      <c r="L458" s="9" t="n">
        <f aca="false">IF(AND(H458=0,J458=0),0,IF(H458=0,"New",(J458-H458)/H458))</f>
        <v>-0.15781478001879</v>
      </c>
      <c r="M458" s="7" t="str">
        <f aca="false">IF(AND(OR(C458&lt;&gt;0,H458&lt;&gt;0),D458=0,I458=0),"DROP",IF(AND(OR(D458&lt;&gt;0,I458&lt;&gt;0),C458=0,H458=0),"NEW",""))</f>
        <v/>
      </c>
    </row>
    <row r="459" customFormat="false" ht="15" hidden="false" customHeight="false" outlineLevel="0" collapsed="false">
      <c r="A459" s="7" t="s">
        <v>429</v>
      </c>
      <c r="B459" s="7" t="str">
        <f aca="false">IFERROR(INDEX('Source'!$C:$C,MATCH($A459,'Source'!$B:$B,0)),"")</f>
        <v>אטלטיק טייפ</v>
      </c>
      <c r="C459" s="8" t="n">
        <f aca="false">SUMIFS('Source'!$D:$D,'Source'!$A:$A,"101 - Factory customers",'Source'!$B:$B,$A459)</f>
        <v>2</v>
      </c>
      <c r="D459" s="8" t="n">
        <f aca="false">SUMIFS('Source'!$F:$F,'Source'!$A:$A,"101 - Factory customers",'Source'!$B:$B,$A459)</f>
        <v>0</v>
      </c>
      <c r="E459" s="8" t="n">
        <f aca="false">D459*$J$5</f>
        <v>0</v>
      </c>
      <c r="F459" s="8" t="n">
        <f aca="false">E459-C459</f>
        <v>-2</v>
      </c>
      <c r="G459" s="9" t="n">
        <f aca="false">IF(AND(C459=0,E459=0),0,IF(C459=0,"New",(E459-C459)/C459))</f>
        <v>-1</v>
      </c>
      <c r="H459" s="8" t="n">
        <f aca="false">SUMIFS('Source'!$E:$E,'Source'!$A:$A,"101 - Factory customers",'Source'!$B:$B,$A459)</f>
        <v>34.58</v>
      </c>
      <c r="I459" s="8" t="n">
        <f aca="false">SUMIFS('Source'!$G:$G,'Source'!$A:$A,"101 - Factory customers",'Source'!$B:$B,$A459)</f>
        <v>0</v>
      </c>
      <c r="J459" s="8" t="n">
        <f aca="false">I459*$J$5</f>
        <v>0</v>
      </c>
      <c r="K459" s="8" t="n">
        <f aca="false">J459-H459</f>
        <v>-34.58</v>
      </c>
      <c r="L459" s="9" t="n">
        <f aca="false">IF(AND(H459=0,J459=0),0,IF(H459=0,"New",(J459-H459)/H459))</f>
        <v>-1</v>
      </c>
      <c r="M459" s="7" t="str">
        <f aca="false">IF(AND(OR(C459&lt;&gt;0,H459&lt;&gt;0),D459=0,I459=0),"DROP",IF(AND(OR(D459&lt;&gt;0,I459&lt;&gt;0),C459=0,H459=0),"NEW",""))</f>
        <v>DROP</v>
      </c>
    </row>
    <row r="460" customFormat="false" ht="15" hidden="false" customHeight="false" outlineLevel="0" collapsed="false">
      <c r="A460" s="7" t="s">
        <v>297</v>
      </c>
      <c r="B460" s="7" t="str">
        <f aca="false">IFERROR(INDEX('Source'!$C:$C,MATCH($A460,'Source'!$B:$B,0)),"")</f>
        <v>טבעת אלסטית מסיליקון</v>
      </c>
      <c r="C460" s="8" t="n">
        <f aca="false">SUMIFS('Source'!$D:$D,'Source'!$A:$A,"101 - Factory customers",'Source'!$B:$B,$A460)</f>
        <v>3</v>
      </c>
      <c r="D460" s="8" t="n">
        <f aca="false">SUMIFS('Source'!$F:$F,'Source'!$A:$A,"101 - Factory customers",'Source'!$B:$B,$A460)</f>
        <v>1</v>
      </c>
      <c r="E460" s="8" t="n">
        <f aca="false">D460*$J$5</f>
        <v>1.26315789473684</v>
      </c>
      <c r="F460" s="8" t="n">
        <f aca="false">E460-C460</f>
        <v>-1.73684210526316</v>
      </c>
      <c r="G460" s="9" t="n">
        <f aca="false">IF(AND(C460=0,E460=0),0,IF(C460=0,"New",(E460-C460)/C460))</f>
        <v>-0.578947368421053</v>
      </c>
      <c r="H460" s="8" t="n">
        <f aca="false">SUMIFS('Source'!$E:$E,'Source'!$A:$A,"101 - Factory customers",'Source'!$B:$B,$A460)</f>
        <v>47.07</v>
      </c>
      <c r="I460" s="8" t="n">
        <f aca="false">SUMIFS('Source'!$G:$G,'Source'!$A:$A,"101 - Factory customers",'Source'!$B:$B,$A460)</f>
        <v>12.67</v>
      </c>
      <c r="J460" s="8" t="n">
        <f aca="false">I460*$J$5</f>
        <v>16.0042105263158</v>
      </c>
      <c r="K460" s="8" t="n">
        <f aca="false">J460-H460</f>
        <v>-31.0657894736842</v>
      </c>
      <c r="L460" s="9" t="n">
        <f aca="false">IF(AND(H460=0,J460=0),0,IF(H460=0,"New",(J460-H460)/H460))</f>
        <v>-0.659991278387173</v>
      </c>
      <c r="M460" s="7" t="str">
        <f aca="false">IF(AND(OR(C460&lt;&gt;0,H460&lt;&gt;0),D460=0,I460=0),"DROP",IF(AND(OR(D460&lt;&gt;0,I460&lt;&gt;0),C460=0,H460=0),"NEW",""))</f>
        <v/>
      </c>
    </row>
    <row r="461" customFormat="false" ht="15" hidden="false" customHeight="false" outlineLevel="0" collapsed="false">
      <c r="A461" s="7" t="s">
        <v>843</v>
      </c>
      <c r="B461" s="7" t="str">
        <f aca="false">IFERROR(INDEX('Source'!$C:$C,MATCH($A461,'Source'!$B:$B,0)),"")</f>
        <v>איסוף מנקודת מסירה</v>
      </c>
      <c r="C461" s="8" t="n">
        <f aca="false">SUMIFS('Source'!$D:$D,'Source'!$A:$A,"101 - Factory customers",'Source'!$B:$B,$A461)</f>
        <v>2</v>
      </c>
      <c r="D461" s="8" t="n">
        <f aca="false">SUMIFS('Source'!$F:$F,'Source'!$A:$A,"101 - Factory customers",'Source'!$B:$B,$A461)</f>
        <v>0</v>
      </c>
      <c r="E461" s="8" t="n">
        <f aca="false">D461*$J$5</f>
        <v>0</v>
      </c>
      <c r="F461" s="8" t="n">
        <f aca="false">E461-C461</f>
        <v>-2</v>
      </c>
      <c r="G461" s="9" t="n">
        <f aca="false">IF(AND(C461=0,E461=0),0,IF(C461=0,"New",(E461-C461)/C461))</f>
        <v>-1</v>
      </c>
      <c r="H461" s="8" t="n">
        <f aca="false">SUMIFS('Source'!$E:$E,'Source'!$A:$A,"101 - Factory customers",'Source'!$B:$B,$A461)</f>
        <v>33.72</v>
      </c>
      <c r="I461" s="8" t="n">
        <f aca="false">SUMIFS('Source'!$G:$G,'Source'!$A:$A,"101 - Factory customers",'Source'!$B:$B,$A461)</f>
        <v>0</v>
      </c>
      <c r="J461" s="8" t="n">
        <f aca="false">I461*$J$5</f>
        <v>0</v>
      </c>
      <c r="K461" s="8" t="n">
        <f aca="false">J461-H461</f>
        <v>-33.72</v>
      </c>
      <c r="L461" s="9" t="n">
        <f aca="false">IF(AND(H461=0,J461=0),0,IF(H461=0,"New",(J461-H461)/H461))</f>
        <v>-1</v>
      </c>
      <c r="M461" s="7" t="str">
        <f aca="false">IF(AND(OR(C461&lt;&gt;0,H461&lt;&gt;0),D461=0,I461=0),"DROP",IF(AND(OR(D461&lt;&gt;0,I461&lt;&gt;0),C461=0,H461=0),"NEW",""))</f>
        <v>DROP</v>
      </c>
    </row>
    <row r="462" customFormat="false" ht="15" hidden="false" customHeight="false" outlineLevel="0" collapsed="false">
      <c r="A462" s="7" t="s">
        <v>345</v>
      </c>
      <c r="B462" s="7" t="str">
        <f aca="false">IFERROR(INDEX('Source'!$C:$C,MATCH($A462,'Source'!$B:$B,0)),"")</f>
        <v>מגן מרפק שחור</v>
      </c>
      <c r="C462" s="8" t="n">
        <f aca="false">SUMIFS('Source'!$D:$D,'Source'!$A:$A,"101 - Factory customers",'Source'!$B:$B,$A462)</f>
        <v>1</v>
      </c>
      <c r="D462" s="8" t="n">
        <f aca="false">SUMIFS('Source'!$F:$F,'Source'!$A:$A,"101 - Factory customers",'Source'!$B:$B,$A462)</f>
        <v>0</v>
      </c>
      <c r="E462" s="8" t="n">
        <f aca="false">D462*$J$5</f>
        <v>0</v>
      </c>
      <c r="F462" s="8" t="n">
        <f aca="false">E462-C462</f>
        <v>-1</v>
      </c>
      <c r="G462" s="9" t="n">
        <f aca="false">IF(AND(C462=0,E462=0),0,IF(C462=0,"New",(E462-C462)/C462))</f>
        <v>-1</v>
      </c>
      <c r="H462" s="8" t="n">
        <f aca="false">SUMIFS('Source'!$E:$E,'Source'!$A:$A,"101 - Factory customers",'Source'!$B:$B,$A462)</f>
        <v>30.91</v>
      </c>
      <c r="I462" s="8" t="n">
        <f aca="false">SUMIFS('Source'!$G:$G,'Source'!$A:$A,"101 - Factory customers",'Source'!$B:$B,$A462)</f>
        <v>0</v>
      </c>
      <c r="J462" s="8" t="n">
        <f aca="false">I462*$J$5</f>
        <v>0</v>
      </c>
      <c r="K462" s="8" t="n">
        <f aca="false">J462-H462</f>
        <v>-30.91</v>
      </c>
      <c r="L462" s="9" t="n">
        <f aca="false">IF(AND(H462=0,J462=0),0,IF(H462=0,"New",(J462-H462)/H462))</f>
        <v>-1</v>
      </c>
      <c r="M462" s="7" t="str">
        <f aca="false">IF(AND(OR(C462&lt;&gt;0,H462&lt;&gt;0),D462=0,I462=0),"DROP",IF(AND(OR(D462&lt;&gt;0,I462&lt;&gt;0),C462=0,H462=0),"NEW",""))</f>
        <v>DROP</v>
      </c>
    </row>
    <row r="463" customFormat="false" ht="15" hidden="false" customHeight="false" outlineLevel="0" collapsed="false">
      <c r="A463" s="7" t="s">
        <v>271</v>
      </c>
      <c r="B463" s="7" t="str">
        <f aca="false">IFERROR(INDEX('Source'!$C:$C,MATCH($A463,'Source'!$B:$B,0)),"")</f>
        <v>מגן קרסול שחור</v>
      </c>
      <c r="C463" s="8" t="n">
        <f aca="false">SUMIFS('Source'!$D:$D,'Source'!$A:$A,"101 - Factory customers",'Source'!$B:$B,$A463)</f>
        <v>1</v>
      </c>
      <c r="D463" s="8" t="n">
        <f aca="false">SUMIFS('Source'!$F:$F,'Source'!$A:$A,"101 - Factory customers",'Source'!$B:$B,$A463)</f>
        <v>2</v>
      </c>
      <c r="E463" s="8" t="n">
        <f aca="false">D463*$J$5</f>
        <v>2.52631578947368</v>
      </c>
      <c r="F463" s="8" t="n">
        <f aca="false">E463-C463</f>
        <v>1.52631578947368</v>
      </c>
      <c r="G463" s="9" t="n">
        <f aca="false">IF(AND(C463=0,E463=0),0,IF(C463=0,"New",(E463-C463)/C463))</f>
        <v>1.52631578947368</v>
      </c>
      <c r="H463" s="8" t="n">
        <f aca="false">SUMIFS('Source'!$E:$E,'Source'!$A:$A,"101 - Factory customers",'Source'!$B:$B,$A463)</f>
        <v>30.89</v>
      </c>
      <c r="I463" s="8" t="n">
        <f aca="false">SUMIFS('Source'!$G:$G,'Source'!$A:$A,"101 - Factory customers",'Source'!$B:$B,$A463)</f>
        <v>61.78</v>
      </c>
      <c r="J463" s="8" t="n">
        <f aca="false">I463*$J$5</f>
        <v>78.0378947368421</v>
      </c>
      <c r="K463" s="8" t="n">
        <f aca="false">J463-H463</f>
        <v>47.1478947368421</v>
      </c>
      <c r="L463" s="9" t="n">
        <f aca="false">IF(AND(H463=0,J463=0),0,IF(H463=0,"New",(J463-H463)/H463))</f>
        <v>1.52631578947368</v>
      </c>
      <c r="M463" s="7" t="str">
        <f aca="false">IF(AND(OR(C463&lt;&gt;0,H463&lt;&gt;0),D463=0,I463=0),"DROP",IF(AND(OR(D463&lt;&gt;0,I463&lt;&gt;0),C463=0,H463=0),"NEW",""))</f>
        <v/>
      </c>
    </row>
    <row r="464" customFormat="false" ht="15" hidden="false" customHeight="false" outlineLevel="0" collapsed="false">
      <c r="A464" s="7" t="s">
        <v>402</v>
      </c>
      <c r="B464" s="7" t="str">
        <f aca="false">IFERROR(INDEX('Source'!$C:$C,MATCH($A464,'Source'!$B:$B,0)),"")</f>
        <v>מגן מרפק שחור</v>
      </c>
      <c r="C464" s="8" t="n">
        <f aca="false">SUMIFS('Source'!$D:$D,'Source'!$A:$A,"101 - Factory customers",'Source'!$B:$B,$A464)</f>
        <v>1</v>
      </c>
      <c r="D464" s="8" t="n">
        <f aca="false">SUMIFS('Source'!$F:$F,'Source'!$A:$A,"101 - Factory customers",'Source'!$B:$B,$A464)</f>
        <v>0</v>
      </c>
      <c r="E464" s="8" t="n">
        <f aca="false">D464*$J$5</f>
        <v>0</v>
      </c>
      <c r="F464" s="8" t="n">
        <f aca="false">E464-C464</f>
        <v>-1</v>
      </c>
      <c r="G464" s="9" t="n">
        <f aca="false">IF(AND(C464=0,E464=0),0,IF(C464=0,"New",(E464-C464)/C464))</f>
        <v>-1</v>
      </c>
      <c r="H464" s="8" t="n">
        <f aca="false">SUMIFS('Source'!$E:$E,'Source'!$A:$A,"101 - Factory customers",'Source'!$B:$B,$A464)</f>
        <v>30.89</v>
      </c>
      <c r="I464" s="8" t="n">
        <f aca="false">SUMIFS('Source'!$G:$G,'Source'!$A:$A,"101 - Factory customers",'Source'!$B:$B,$A464)</f>
        <v>0</v>
      </c>
      <c r="J464" s="8" t="n">
        <f aca="false">I464*$J$5</f>
        <v>0</v>
      </c>
      <c r="K464" s="8" t="n">
        <f aca="false">J464-H464</f>
        <v>-30.89</v>
      </c>
      <c r="L464" s="9" t="n">
        <f aca="false">IF(AND(H464=0,J464=0),0,IF(H464=0,"New",(J464-H464)/H464))</f>
        <v>-1</v>
      </c>
      <c r="M464" s="7" t="str">
        <f aca="false">IF(AND(OR(C464&lt;&gt;0,H464&lt;&gt;0),D464=0,I464=0),"DROP",IF(AND(OR(D464&lt;&gt;0,I464&lt;&gt;0),C464=0,H464=0),"NEW",""))</f>
        <v>DROP</v>
      </c>
    </row>
    <row r="465" customFormat="false" ht="15" hidden="false" customHeight="false" outlineLevel="0" collapsed="false">
      <c r="A465" s="7" t="s">
        <v>366</v>
      </c>
      <c r="B465" s="7" t="str">
        <f aca="false">IFERROR(INDEX('Source'!$C:$C,MATCH($A465,'Source'!$B:$B,0)),"")</f>
        <v>מגן מרפק שחור</v>
      </c>
      <c r="C465" s="8" t="n">
        <f aca="false">SUMIFS('Source'!$D:$D,'Source'!$A:$A,"101 - Factory customers",'Source'!$B:$B,$A465)</f>
        <v>1</v>
      </c>
      <c r="D465" s="8" t="n">
        <f aca="false">SUMIFS('Source'!$F:$F,'Source'!$A:$A,"101 - Factory customers",'Source'!$B:$B,$A465)</f>
        <v>0</v>
      </c>
      <c r="E465" s="8" t="n">
        <f aca="false">D465*$J$5</f>
        <v>0</v>
      </c>
      <c r="F465" s="8" t="n">
        <f aca="false">E465-C465</f>
        <v>-1</v>
      </c>
      <c r="G465" s="9" t="n">
        <f aca="false">IF(AND(C465=0,E465=0),0,IF(C465=0,"New",(E465-C465)/C465))</f>
        <v>-1</v>
      </c>
      <c r="H465" s="8" t="n">
        <f aca="false">SUMIFS('Source'!$E:$E,'Source'!$A:$A,"101 - Factory customers",'Source'!$B:$B,$A465)</f>
        <v>30.89</v>
      </c>
      <c r="I465" s="8" t="n">
        <f aca="false">SUMIFS('Source'!$G:$G,'Source'!$A:$A,"101 - Factory customers",'Source'!$B:$B,$A465)</f>
        <v>0</v>
      </c>
      <c r="J465" s="8" t="n">
        <f aca="false">I465*$J$5</f>
        <v>0</v>
      </c>
      <c r="K465" s="8" t="n">
        <f aca="false">J465-H465</f>
        <v>-30.89</v>
      </c>
      <c r="L465" s="9" t="n">
        <f aca="false">IF(AND(H465=0,J465=0),0,IF(H465=0,"New",(J465-H465)/H465))</f>
        <v>-1</v>
      </c>
      <c r="M465" s="7" t="str">
        <f aca="false">IF(AND(OR(C465&lt;&gt;0,H465&lt;&gt;0),D465=0,I465=0),"DROP",IF(AND(OR(D465&lt;&gt;0,I465&lt;&gt;0),C465=0,H465=0),"NEW",""))</f>
        <v>DROP</v>
      </c>
    </row>
    <row r="466" customFormat="false" ht="15" hidden="false" customHeight="false" outlineLevel="0" collapsed="false">
      <c r="A466" s="7" t="s">
        <v>316</v>
      </c>
      <c r="B466" s="7" t="str">
        <f aca="false">IFERROR(INDEX('Source'!$C:$C,MATCH($A466,'Source'!$B:$B,0)),"")</f>
        <v>מגן קרסול שחור</v>
      </c>
      <c r="C466" s="8" t="n">
        <f aca="false">SUMIFS('Source'!$D:$D,'Source'!$A:$A,"101 - Factory customers",'Source'!$B:$B,$A466)</f>
        <v>1</v>
      </c>
      <c r="D466" s="8" t="n">
        <f aca="false">SUMIFS('Source'!$F:$F,'Source'!$A:$A,"101 - Factory customers",'Source'!$B:$B,$A466)</f>
        <v>0</v>
      </c>
      <c r="E466" s="8" t="n">
        <f aca="false">D466*$J$5</f>
        <v>0</v>
      </c>
      <c r="F466" s="8" t="n">
        <f aca="false">E466-C466</f>
        <v>-1</v>
      </c>
      <c r="G466" s="9" t="n">
        <f aca="false">IF(AND(C466=0,E466=0),0,IF(C466=0,"New",(E466-C466)/C466))</f>
        <v>-1</v>
      </c>
      <c r="H466" s="8" t="n">
        <f aca="false">SUMIFS('Source'!$E:$E,'Source'!$A:$A,"101 - Factory customers",'Source'!$B:$B,$A466)</f>
        <v>30.89</v>
      </c>
      <c r="I466" s="8" t="n">
        <f aca="false">SUMIFS('Source'!$G:$G,'Source'!$A:$A,"101 - Factory customers",'Source'!$B:$B,$A466)</f>
        <v>0</v>
      </c>
      <c r="J466" s="8" t="n">
        <f aca="false">I466*$J$5</f>
        <v>0</v>
      </c>
      <c r="K466" s="8" t="n">
        <f aca="false">J466-H466</f>
        <v>-30.89</v>
      </c>
      <c r="L466" s="9" t="n">
        <f aca="false">IF(AND(H466=0,J466=0),0,IF(H466=0,"New",(J466-H466)/H466))</f>
        <v>-1</v>
      </c>
      <c r="M466" s="7" t="str">
        <f aca="false">IF(AND(OR(C466&lt;&gt;0,H466&lt;&gt;0),D466=0,I466=0),"DROP",IF(AND(OR(D466&lt;&gt;0,I466&lt;&gt;0),C466=0,H466=0),"NEW",""))</f>
        <v>DROP</v>
      </c>
    </row>
    <row r="467" customFormat="false" ht="15" hidden="false" customHeight="false" outlineLevel="0" collapsed="false">
      <c r="A467" s="7" t="s">
        <v>650</v>
      </c>
      <c r="B467" s="7" t="str">
        <f aca="false">IFERROR(INDEX('Source'!$C:$C,MATCH($A467,'Source'!$B:$B,0)),"")</f>
        <v>גרבי קיץ אנטיבקטריאלי שחור</v>
      </c>
      <c r="C467" s="8" t="n">
        <f aca="false">SUMIFS('Source'!$D:$D,'Source'!$A:$A,"101 - Factory customers",'Source'!$B:$B,$A467)</f>
        <v>0</v>
      </c>
      <c r="D467" s="8" t="n">
        <f aca="false">SUMIFS('Source'!$F:$F,'Source'!$A:$A,"101 - Factory customers",'Source'!$B:$B,$A467)</f>
        <v>2</v>
      </c>
      <c r="E467" s="8" t="n">
        <f aca="false">D467*$J$5</f>
        <v>2.52631578947368</v>
      </c>
      <c r="F467" s="8" t="n">
        <f aca="false">E467-C467</f>
        <v>2.52631578947368</v>
      </c>
      <c r="G467" s="9" t="str">
        <f aca="false">IF(AND(C467=0,E467=0),0,IF(C467=0,"New",(E467-C467)/C467))</f>
        <v>New</v>
      </c>
      <c r="H467" s="8" t="n">
        <f aca="false">SUMIFS('Source'!$E:$E,'Source'!$A:$A,"101 - Factory customers",'Source'!$B:$B,$A467)</f>
        <v>0</v>
      </c>
      <c r="I467" s="8" t="n">
        <f aca="false">SUMIFS('Source'!$G:$G,'Source'!$A:$A,"101 - Factory customers",'Source'!$B:$B,$A467)</f>
        <v>30.46</v>
      </c>
      <c r="J467" s="8" t="n">
        <f aca="false">I467*$J$5</f>
        <v>38.4757894736842</v>
      </c>
      <c r="K467" s="8" t="n">
        <f aca="false">J467-H467</f>
        <v>38.4757894736842</v>
      </c>
      <c r="L467" s="9" t="str">
        <f aca="false">IF(AND(H467=0,J467=0),0,IF(H467=0,"New",(J467-H467)/H467))</f>
        <v>New</v>
      </c>
      <c r="M467" s="7" t="str">
        <f aca="false">IF(AND(OR(C467&lt;&gt;0,H467&lt;&gt;0),D467=0,I467=0),"DROP",IF(AND(OR(D467&lt;&gt;0,I467&lt;&gt;0),C467=0,H467=0),"NEW",""))</f>
        <v>NEW</v>
      </c>
    </row>
    <row r="468" customFormat="false" ht="15" hidden="false" customHeight="false" outlineLevel="0" collapsed="false">
      <c r="A468" s="7" t="s">
        <v>317</v>
      </c>
      <c r="B468" s="7" t="str">
        <f aca="false">IFERROR(INDEX('Source'!$C:$C,MATCH($A468,'Source'!$B:$B,0)),"")</f>
        <v>חבק יד מתכוון</v>
      </c>
      <c r="C468" s="8" t="n">
        <f aca="false">SUMIFS('Source'!$D:$D,'Source'!$A:$A,"101 - Factory customers",'Source'!$B:$B,$A468)</f>
        <v>1</v>
      </c>
      <c r="D468" s="8" t="n">
        <f aca="false">SUMIFS('Source'!$F:$F,'Source'!$A:$A,"101 - Factory customers",'Source'!$B:$B,$A468)</f>
        <v>0</v>
      </c>
      <c r="E468" s="8" t="n">
        <f aca="false">D468*$J$5</f>
        <v>0</v>
      </c>
      <c r="F468" s="8" t="n">
        <f aca="false">E468-C468</f>
        <v>-1</v>
      </c>
      <c r="G468" s="9" t="n">
        <f aca="false">IF(AND(C468=0,E468=0),0,IF(C468=0,"New",(E468-C468)/C468))</f>
        <v>-1</v>
      </c>
      <c r="H468" s="8" t="n">
        <f aca="false">SUMIFS('Source'!$E:$E,'Source'!$A:$A,"101 - Factory customers",'Source'!$B:$B,$A468)</f>
        <v>30.04</v>
      </c>
      <c r="I468" s="8" t="n">
        <f aca="false">SUMIFS('Source'!$G:$G,'Source'!$A:$A,"101 - Factory customers",'Source'!$B:$B,$A468)</f>
        <v>0</v>
      </c>
      <c r="J468" s="8" t="n">
        <f aca="false">I468*$J$5</f>
        <v>0</v>
      </c>
      <c r="K468" s="8" t="n">
        <f aca="false">J468-H468</f>
        <v>-30.04</v>
      </c>
      <c r="L468" s="9" t="n">
        <f aca="false">IF(AND(H468=0,J468=0),0,IF(H468=0,"New",(J468-H468)/H468))</f>
        <v>-1</v>
      </c>
      <c r="M468" s="7" t="str">
        <f aca="false">IF(AND(OR(C468&lt;&gt;0,H468&lt;&gt;0),D468=0,I468=0),"DROP",IF(AND(OR(D468&lt;&gt;0,I468&lt;&gt;0),C468=0,H468=0),"NEW",""))</f>
        <v>DROP</v>
      </c>
    </row>
    <row r="469" customFormat="false" ht="15" hidden="false" customHeight="false" outlineLevel="0" collapsed="false">
      <c r="A469" s="7" t="s">
        <v>910</v>
      </c>
      <c r="B469" s="7" t="str">
        <f aca="false">IFERROR(INDEX('Source'!$C:$C,MATCH($A469,'Source'!$B:$B,0)),"")</f>
        <v>סד יד</v>
      </c>
      <c r="C469" s="8" t="n">
        <f aca="false">SUMIFS('Source'!$D:$D,'Source'!$A:$A,"101 - Factory customers",'Source'!$B:$B,$A469)</f>
        <v>2</v>
      </c>
      <c r="D469" s="8" t="n">
        <f aca="false">SUMIFS('Source'!$F:$F,'Source'!$A:$A,"101 - Factory customers",'Source'!$B:$B,$A469)</f>
        <v>2</v>
      </c>
      <c r="E469" s="8" t="n">
        <f aca="false">D469*$J$5</f>
        <v>2.52631578947368</v>
      </c>
      <c r="F469" s="8" t="n">
        <f aca="false">E469-C469</f>
        <v>0.526315789473684</v>
      </c>
      <c r="G469" s="9" t="n">
        <f aca="false">IF(AND(C469=0,E469=0),0,IF(C469=0,"New",(E469-C469)/C469))</f>
        <v>0.263157894736842</v>
      </c>
      <c r="H469" s="8" t="n">
        <f aca="false">SUMIFS('Source'!$E:$E,'Source'!$A:$A,"101 - Factory customers",'Source'!$B:$B,$A469)</f>
        <v>57.07</v>
      </c>
      <c r="I469" s="8" t="n">
        <f aca="false">SUMIFS('Source'!$G:$G,'Source'!$A:$A,"101 - Factory customers",'Source'!$B:$B,$A469)</f>
        <v>28.1</v>
      </c>
      <c r="J469" s="8" t="n">
        <f aca="false">I469*$J$5</f>
        <v>35.4947368421053</v>
      </c>
      <c r="K469" s="8" t="n">
        <f aca="false">J469-H469</f>
        <v>-21.5752631578947</v>
      </c>
      <c r="L469" s="9" t="n">
        <f aca="false">IF(AND(H469=0,J469=0),0,IF(H469=0,"New",(J469-H469)/H469))</f>
        <v>-0.378049117888466</v>
      </c>
      <c r="M469" s="7" t="str">
        <f aca="false">IF(AND(OR(C469&lt;&gt;0,H469&lt;&gt;0),D469=0,I469=0),"DROP",IF(AND(OR(D469&lt;&gt;0,I469&lt;&gt;0),C469=0,H469=0),"NEW",""))</f>
        <v/>
      </c>
    </row>
    <row r="470" customFormat="false" ht="15" hidden="false" customHeight="false" outlineLevel="0" collapsed="false">
      <c r="A470" s="7" t="s">
        <v>446</v>
      </c>
      <c r="B470" s="7" t="str">
        <f aca="false">IFERROR(INDEX('Source'!$C:$C,MATCH($A470,'Source'!$B:$B,0)),"")</f>
        <v>טייפ חבישה לספורט בז'</v>
      </c>
      <c r="C470" s="8" t="n">
        <f aca="false">SUMIFS('Source'!$D:$D,'Source'!$A:$A,"101 - Factory customers",'Source'!$B:$B,$A470)</f>
        <v>7</v>
      </c>
      <c r="D470" s="8" t="n">
        <f aca="false">SUMIFS('Source'!$F:$F,'Source'!$A:$A,"101 - Factory customers",'Source'!$B:$B,$A470)</f>
        <v>7</v>
      </c>
      <c r="E470" s="8" t="n">
        <f aca="false">D470*$J$5</f>
        <v>8.84210526315789</v>
      </c>
      <c r="F470" s="8" t="n">
        <f aca="false">E470-C470</f>
        <v>1.84210526315789</v>
      </c>
      <c r="G470" s="9" t="n">
        <f aca="false">IF(AND(C470=0,E470=0),0,IF(C470=0,"New",(E470-C470)/C470))</f>
        <v>0.263157894736842</v>
      </c>
      <c r="H470" s="8" t="n">
        <f aca="false">SUMIFS('Source'!$E:$E,'Source'!$A:$A,"101 - Factory customers",'Source'!$B:$B,$A470)</f>
        <v>121.06</v>
      </c>
      <c r="I470" s="8" t="n">
        <f aca="false">SUMIFS('Source'!$G:$G,'Source'!$A:$A,"101 - Factory customers",'Source'!$B:$B,$A470)</f>
        <v>92.29</v>
      </c>
      <c r="J470" s="8" t="n">
        <f aca="false">I470*$J$5</f>
        <v>116.576842105263</v>
      </c>
      <c r="K470" s="8" t="n">
        <f aca="false">J470-H470</f>
        <v>-4.48315789473686</v>
      </c>
      <c r="L470" s="9" t="n">
        <f aca="false">IF(AND(H470=0,J470=0),0,IF(H470=0,"New",(J470-H470)/H470))</f>
        <v>-0.0370325284547899</v>
      </c>
      <c r="M470" s="7" t="str">
        <f aca="false">IF(AND(OR(C470&lt;&gt;0,H470&lt;&gt;0),D470=0,I470=0),"DROP",IF(AND(OR(D470&lt;&gt;0,I470&lt;&gt;0),C470=0,H470=0),"NEW",""))</f>
        <v/>
      </c>
    </row>
    <row r="471" customFormat="false" ht="15" hidden="false" customHeight="false" outlineLevel="0" collapsed="false">
      <c r="A471" s="7" t="s">
        <v>401</v>
      </c>
      <c r="B471" s="7" t="str">
        <f aca="false">IFERROR(INDEX('Source'!$C:$C,MATCH($A471,'Source'!$B:$B,0)),"")</f>
        <v>גרבי נוחות קיץ אפור</v>
      </c>
      <c r="C471" s="8" t="n">
        <f aca="false">SUMIFS('Source'!$D:$D,'Source'!$A:$A,"101 - Factory customers",'Source'!$B:$B,$A471)</f>
        <v>0</v>
      </c>
      <c r="D471" s="8" t="n">
        <f aca="false">SUMIFS('Source'!$F:$F,'Source'!$A:$A,"101 - Factory customers",'Source'!$B:$B,$A471)</f>
        <v>1</v>
      </c>
      <c r="E471" s="8" t="n">
        <f aca="false">D471*$J$5</f>
        <v>1.26315789473684</v>
      </c>
      <c r="F471" s="8" t="n">
        <f aca="false">E471-C471</f>
        <v>1.26315789473684</v>
      </c>
      <c r="G471" s="9" t="str">
        <f aca="false">IF(AND(C471=0,E471=0),0,IF(C471=0,"New",(E471-C471)/C471))</f>
        <v>New</v>
      </c>
      <c r="H471" s="8" t="n">
        <f aca="false">SUMIFS('Source'!$E:$E,'Source'!$A:$A,"101 - Factory customers",'Source'!$B:$B,$A471)</f>
        <v>0</v>
      </c>
      <c r="I471" s="8" t="n">
        <f aca="false">SUMIFS('Source'!$G:$G,'Source'!$A:$A,"101 - Factory customers",'Source'!$B:$B,$A471)</f>
        <v>28.08</v>
      </c>
      <c r="J471" s="8" t="n">
        <f aca="false">I471*$J$5</f>
        <v>35.4694736842105</v>
      </c>
      <c r="K471" s="8" t="n">
        <f aca="false">J471-H471</f>
        <v>35.4694736842105</v>
      </c>
      <c r="L471" s="9" t="str">
        <f aca="false">IF(AND(H471=0,J471=0),0,IF(H471=0,"New",(J471-H471)/H471))</f>
        <v>New</v>
      </c>
      <c r="M471" s="7" t="str">
        <f aca="false">IF(AND(OR(C471&lt;&gt;0,H471&lt;&gt;0),D471=0,I471=0),"DROP",IF(AND(OR(D471&lt;&gt;0,I471&lt;&gt;0),C471=0,H471=0),"NEW",""))</f>
        <v>NEW</v>
      </c>
    </row>
    <row r="472" customFormat="false" ht="15" hidden="false" customHeight="false" outlineLevel="0" collapsed="false">
      <c r="A472" s="7" t="s">
        <v>744</v>
      </c>
      <c r="B472" s="7" t="str">
        <f aca="false">IFERROR(INDEX('Source'!$C:$C,MATCH($A472,'Source'!$B:$B,0)),"")</f>
        <v>מגן ברך +חור לפיקה</v>
      </c>
      <c r="C472" s="8" t="n">
        <f aca="false">SUMIFS('Source'!$D:$D,'Source'!$A:$A,"101 - Factory customers",'Source'!$B:$B,$A472)</f>
        <v>1</v>
      </c>
      <c r="D472" s="8" t="n">
        <f aca="false">SUMIFS('Source'!$F:$F,'Source'!$A:$A,"101 - Factory customers",'Source'!$B:$B,$A472)</f>
        <v>1</v>
      </c>
      <c r="E472" s="8" t="n">
        <f aca="false">D472*$J$5</f>
        <v>1.26315789473684</v>
      </c>
      <c r="F472" s="8" t="n">
        <f aca="false">E472-C472</f>
        <v>0.263157894736842</v>
      </c>
      <c r="G472" s="9" t="n">
        <f aca="false">IF(AND(C472=0,E472=0),0,IF(C472=0,"New",(E472-C472)/C472))</f>
        <v>0.263157894736842</v>
      </c>
      <c r="H472" s="8" t="n">
        <f aca="false">SUMIFS('Source'!$E:$E,'Source'!$A:$A,"101 - Factory customers",'Source'!$B:$B,$A472)</f>
        <v>107.16</v>
      </c>
      <c r="I472" s="8" t="n">
        <f aca="false">SUMIFS('Source'!$G:$G,'Source'!$A:$A,"101 - Factory customers",'Source'!$B:$B,$A472)</f>
        <v>80</v>
      </c>
      <c r="J472" s="8" t="n">
        <f aca="false">I472*$J$5</f>
        <v>101.052631578947</v>
      </c>
      <c r="K472" s="8" t="n">
        <f aca="false">J472-H472</f>
        <v>-6.10736842105263</v>
      </c>
      <c r="L472" s="9" t="n">
        <f aca="false">IF(AND(H472=0,J472=0),0,IF(H472=0,"New",(J472-H472)/H472))</f>
        <v>-0.0569929863853362</v>
      </c>
      <c r="M472" s="7" t="str">
        <f aca="false">IF(AND(OR(C472&lt;&gt;0,H472&lt;&gt;0),D472=0,I472=0),"DROP",IF(AND(OR(D472&lt;&gt;0,I472&lt;&gt;0),C472=0,H472=0),"NEW",""))</f>
        <v/>
      </c>
    </row>
    <row r="473" customFormat="false" ht="15" hidden="false" customHeight="false" outlineLevel="0" collapsed="false">
      <c r="A473" s="7" t="s">
        <v>911</v>
      </c>
      <c r="B473" s="7" t="str">
        <f aca="false">IFERROR(INDEX('Source'!$C:$C,MATCH($A473,'Source'!$B:$B,0)),"")</f>
        <v>אבן שיוף להסירת</v>
      </c>
      <c r="C473" s="8" t="n">
        <f aca="false">SUMIFS('Source'!$D:$D,'Source'!$A:$A,"101 - Factory customers",'Source'!$B:$B,$A473)</f>
        <v>0</v>
      </c>
      <c r="D473" s="8" t="n">
        <f aca="false">SUMIFS('Source'!$F:$F,'Source'!$A:$A,"101 - Factory customers",'Source'!$B:$B,$A473)</f>
        <v>6</v>
      </c>
      <c r="E473" s="8" t="n">
        <f aca="false">D473*$J$5</f>
        <v>7.57894736842105</v>
      </c>
      <c r="F473" s="8" t="n">
        <f aca="false">E473-C473</f>
        <v>7.57894736842105</v>
      </c>
      <c r="G473" s="9" t="str">
        <f aca="false">IF(AND(C473=0,E473=0),0,IF(C473=0,"New",(E473-C473)/C473))</f>
        <v>New</v>
      </c>
      <c r="H473" s="8" t="n">
        <f aca="false">SUMIFS('Source'!$E:$E,'Source'!$A:$A,"101 - Factory customers",'Source'!$B:$B,$A473)</f>
        <v>0</v>
      </c>
      <c r="I473" s="8" t="n">
        <f aca="false">SUMIFS('Source'!$G:$G,'Source'!$A:$A,"101 - Factory customers",'Source'!$B:$B,$A473)</f>
        <v>25.25</v>
      </c>
      <c r="J473" s="8" t="n">
        <f aca="false">I473*$J$5</f>
        <v>31.8947368421053</v>
      </c>
      <c r="K473" s="8" t="n">
        <f aca="false">J473-H473</f>
        <v>31.8947368421053</v>
      </c>
      <c r="L473" s="9" t="str">
        <f aca="false">IF(AND(H473=0,J473=0),0,IF(H473=0,"New",(J473-H473)/H473))</f>
        <v>New</v>
      </c>
      <c r="M473" s="7" t="str">
        <f aca="false">IF(AND(OR(C473&lt;&gt;0,H473&lt;&gt;0),D473=0,I473=0),"DROP",IF(AND(OR(D473&lt;&gt;0,I473&lt;&gt;0),C473=0,H473=0),"NEW",""))</f>
        <v>NEW</v>
      </c>
    </row>
    <row r="474" customFormat="false" ht="15" hidden="false" customHeight="false" outlineLevel="0" collapsed="false">
      <c r="A474" s="7" t="s">
        <v>398</v>
      </c>
      <c r="B474" s="7" t="str">
        <f aca="false">IFERROR(INDEX('Source'!$C:$C,MATCH($A474,'Source'!$B:$B,0)),"")</f>
        <v>ח.בטן 25 ס'מ</v>
      </c>
      <c r="C474" s="8" t="n">
        <f aca="false">SUMIFS('Source'!$D:$D,'Source'!$A:$A,"101 - Factory customers",'Source'!$B:$B,$A474)</f>
        <v>1</v>
      </c>
      <c r="D474" s="8" t="n">
        <f aca="false">SUMIFS('Source'!$F:$F,'Source'!$A:$A,"101 - Factory customers",'Source'!$B:$B,$A474)</f>
        <v>1</v>
      </c>
      <c r="E474" s="8" t="n">
        <f aca="false">D474*$J$5</f>
        <v>1.26315789473684</v>
      </c>
      <c r="F474" s="8" t="n">
        <f aca="false">E474-C474</f>
        <v>0.263157894736842</v>
      </c>
      <c r="G474" s="9" t="n">
        <f aca="false">IF(AND(C474=0,E474=0),0,IF(C474=0,"New",(E474-C474)/C474))</f>
        <v>0.263157894736842</v>
      </c>
      <c r="H474" s="8" t="n">
        <f aca="false">SUMIFS('Source'!$E:$E,'Source'!$A:$A,"101 - Factory customers",'Source'!$B:$B,$A474)</f>
        <v>110.15</v>
      </c>
      <c r="I474" s="8" t="n">
        <f aca="false">SUMIFS('Source'!$G:$G,'Source'!$A:$A,"101 - Factory customers",'Source'!$B:$B,$A474)</f>
        <v>85</v>
      </c>
      <c r="J474" s="8" t="n">
        <f aca="false">I474*$J$5</f>
        <v>107.368421052632</v>
      </c>
      <c r="K474" s="8" t="n">
        <f aca="false">J474-H474</f>
        <v>-2.78157894736843</v>
      </c>
      <c r="L474" s="9" t="n">
        <f aca="false">IF(AND(H474=0,J474=0),0,IF(H474=0,"New",(J474-H474)/H474))</f>
        <v>-0.0252526459134674</v>
      </c>
      <c r="M474" s="7" t="str">
        <f aca="false">IF(AND(OR(C474&lt;&gt;0,H474&lt;&gt;0),D474=0,I474=0),"DROP",IF(AND(OR(D474&lt;&gt;0,I474&lt;&gt;0),C474=0,H474=0),"NEW",""))</f>
        <v/>
      </c>
    </row>
    <row r="475" customFormat="false" ht="15" hidden="false" customHeight="false" outlineLevel="0" collapsed="false">
      <c r="A475" s="7" t="s">
        <v>912</v>
      </c>
      <c r="B475" s="7" t="str">
        <f aca="false">IFERROR(INDEX('Source'!$C:$C,MATCH($A475,'Source'!$B:$B,0)),"")</f>
        <v>קינזיולוגי טייפ</v>
      </c>
      <c r="C475" s="8" t="n">
        <f aca="false">SUMIFS('Source'!$D:$D,'Source'!$A:$A,"101 - Factory customers",'Source'!$B:$B,$A475)</f>
        <v>1</v>
      </c>
      <c r="D475" s="8" t="n">
        <f aca="false">SUMIFS('Source'!$F:$F,'Source'!$A:$A,"101 - Factory customers",'Source'!$B:$B,$A475)</f>
        <v>0</v>
      </c>
      <c r="E475" s="8" t="n">
        <f aca="false">D475*$J$5</f>
        <v>0</v>
      </c>
      <c r="F475" s="8" t="n">
        <f aca="false">E475-C475</f>
        <v>-1</v>
      </c>
      <c r="G475" s="9" t="n">
        <f aca="false">IF(AND(C475=0,E475=0),0,IF(C475=0,"New",(E475-C475)/C475))</f>
        <v>-1</v>
      </c>
      <c r="H475" s="8" t="n">
        <f aca="false">SUMIFS('Source'!$E:$E,'Source'!$A:$A,"101 - Factory customers",'Source'!$B:$B,$A475)</f>
        <v>24</v>
      </c>
      <c r="I475" s="8" t="n">
        <f aca="false">SUMIFS('Source'!$G:$G,'Source'!$A:$A,"101 - Factory customers",'Source'!$B:$B,$A475)</f>
        <v>0</v>
      </c>
      <c r="J475" s="8" t="n">
        <f aca="false">I475*$J$5</f>
        <v>0</v>
      </c>
      <c r="K475" s="8" t="n">
        <f aca="false">J475-H475</f>
        <v>-24</v>
      </c>
      <c r="L475" s="9" t="n">
        <f aca="false">IF(AND(H475=0,J475=0),0,IF(H475=0,"New",(J475-H475)/H475))</f>
        <v>-1</v>
      </c>
      <c r="M475" s="7" t="str">
        <f aca="false">IF(AND(OR(C475&lt;&gt;0,H475&lt;&gt;0),D475=0,I475=0),"DROP",IF(AND(OR(D475&lt;&gt;0,I475&lt;&gt;0),C475=0,H475=0),"NEW",""))</f>
        <v>DROP</v>
      </c>
    </row>
    <row r="476" customFormat="false" ht="15" hidden="false" customHeight="false" outlineLevel="0" collapsed="false">
      <c r="A476" s="7" t="s">
        <v>275</v>
      </c>
      <c r="B476" s="7" t="str">
        <f aca="false">IFERROR(INDEX('Source'!$C:$C,MATCH($A476,'Source'!$B:$B,0)),"")</f>
        <v>רפידת נוחות</v>
      </c>
      <c r="C476" s="8" t="n">
        <f aca="false">SUMIFS('Source'!$D:$D,'Source'!$A:$A,"101 - Factory customers",'Source'!$B:$B,$A476)</f>
        <v>13</v>
      </c>
      <c r="D476" s="8" t="n">
        <f aca="false">SUMIFS('Source'!$F:$F,'Source'!$A:$A,"101 - Factory customers",'Source'!$B:$B,$A476)</f>
        <v>15</v>
      </c>
      <c r="E476" s="8" t="n">
        <f aca="false">D476*$J$5</f>
        <v>18.9473684210526</v>
      </c>
      <c r="F476" s="8" t="n">
        <f aca="false">E476-C476</f>
        <v>5.94736842105263</v>
      </c>
      <c r="G476" s="9" t="n">
        <f aca="false">IF(AND(C476=0,E476=0),0,IF(C476=0,"New",(E476-C476)/C476))</f>
        <v>0.45748987854251</v>
      </c>
      <c r="H476" s="8" t="n">
        <f aca="false">SUMIFS('Source'!$E:$E,'Source'!$A:$A,"101 - Factory customers",'Source'!$B:$B,$A476)</f>
        <v>148.77</v>
      </c>
      <c r="I476" s="8" t="n">
        <f aca="false">SUMIFS('Source'!$G:$G,'Source'!$A:$A,"101 - Factory customers",'Source'!$B:$B,$A476)</f>
        <v>172.7</v>
      </c>
      <c r="J476" s="8" t="n">
        <f aca="false">I476*$J$5</f>
        <v>218.147368421053</v>
      </c>
      <c r="K476" s="8" t="n">
        <f aca="false">J476-H476</f>
        <v>69.3773684210526</v>
      </c>
      <c r="L476" s="9" t="n">
        <f aca="false">IF(AND(H476=0,J476=0),0,IF(H476=0,"New",(J476-H476)/H476))</f>
        <v>0.466339775633882</v>
      </c>
      <c r="M476" s="7" t="str">
        <f aca="false">IF(AND(OR(C476&lt;&gt;0,H476&lt;&gt;0),D476=0,I476=0),"DROP",IF(AND(OR(D476&lt;&gt;0,I476&lt;&gt;0),C476=0,H476=0),"NEW",""))</f>
        <v/>
      </c>
    </row>
    <row r="477" customFormat="false" ht="15" hidden="false" customHeight="false" outlineLevel="0" collapsed="false">
      <c r="A477" s="7" t="s">
        <v>407</v>
      </c>
      <c r="B477" s="7" t="str">
        <f aca="false">IFERROR(INDEX('Source'!$C:$C,MATCH($A477,'Source'!$B:$B,0)),"")</f>
        <v>ריפוד סיליקון לעקב תחתון</v>
      </c>
      <c r="C477" s="8" t="n">
        <f aca="false">SUMIFS('Source'!$D:$D,'Source'!$A:$A,"101 - Factory customers",'Source'!$B:$B,$A477)</f>
        <v>2</v>
      </c>
      <c r="D477" s="8" t="n">
        <f aca="false">SUMIFS('Source'!$F:$F,'Source'!$A:$A,"101 - Factory customers",'Source'!$B:$B,$A477)</f>
        <v>0</v>
      </c>
      <c r="E477" s="8" t="n">
        <f aca="false">D477*$J$5</f>
        <v>0</v>
      </c>
      <c r="F477" s="8" t="n">
        <f aca="false">E477-C477</f>
        <v>-2</v>
      </c>
      <c r="G477" s="9" t="n">
        <f aca="false">IF(AND(C477=0,E477=0),0,IF(C477=0,"New",(E477-C477)/C477))</f>
        <v>-1</v>
      </c>
      <c r="H477" s="8" t="n">
        <f aca="false">SUMIFS('Source'!$E:$E,'Source'!$A:$A,"101 - Factory customers",'Source'!$B:$B,$A477)</f>
        <v>23.87</v>
      </c>
      <c r="I477" s="8" t="n">
        <f aca="false">SUMIFS('Source'!$G:$G,'Source'!$A:$A,"101 - Factory customers",'Source'!$B:$B,$A477)</f>
        <v>0</v>
      </c>
      <c r="J477" s="8" t="n">
        <f aca="false">I477*$J$5</f>
        <v>0</v>
      </c>
      <c r="K477" s="8" t="n">
        <f aca="false">J477-H477</f>
        <v>-23.87</v>
      </c>
      <c r="L477" s="9" t="n">
        <f aca="false">IF(AND(H477=0,J477=0),0,IF(H477=0,"New",(J477-H477)/H477))</f>
        <v>-1</v>
      </c>
      <c r="M477" s="7" t="str">
        <f aca="false">IF(AND(OR(C477&lt;&gt;0,H477&lt;&gt;0),D477=0,I477=0),"DROP",IF(AND(OR(D477&lt;&gt;0,I477&lt;&gt;0),C477=0,H477=0),"NEW",""))</f>
        <v>DROP</v>
      </c>
    </row>
    <row r="478" customFormat="false" ht="15" hidden="false" customHeight="false" outlineLevel="0" collapsed="false">
      <c r="A478" s="7" t="s">
        <v>213</v>
      </c>
      <c r="B478" s="7" t="str">
        <f aca="false">IFERROR(INDEX('Source'!$C:$C,MATCH($A478,'Source'!$B:$B,0)),"")</f>
        <v>תחבושת נצמדת צבע כחול</v>
      </c>
      <c r="C478" s="8" t="n">
        <f aca="false">SUMIFS('Source'!$D:$D,'Source'!$A:$A,"101 - Factory customers",'Source'!$B:$B,$A478)</f>
        <v>2</v>
      </c>
      <c r="D478" s="8" t="n">
        <f aca="false">SUMIFS('Source'!$F:$F,'Source'!$A:$A,"101 - Factory customers",'Source'!$B:$B,$A478)</f>
        <v>0</v>
      </c>
      <c r="E478" s="8" t="n">
        <f aca="false">D478*$J$5</f>
        <v>0</v>
      </c>
      <c r="F478" s="8" t="n">
        <f aca="false">E478-C478</f>
        <v>-2</v>
      </c>
      <c r="G478" s="9" t="n">
        <f aca="false">IF(AND(C478=0,E478=0),0,IF(C478=0,"New",(E478-C478)/C478))</f>
        <v>-1</v>
      </c>
      <c r="H478" s="8" t="n">
        <f aca="false">SUMIFS('Source'!$E:$E,'Source'!$A:$A,"101 - Factory customers",'Source'!$B:$B,$A478)</f>
        <v>23.55</v>
      </c>
      <c r="I478" s="8" t="n">
        <f aca="false">SUMIFS('Source'!$G:$G,'Source'!$A:$A,"101 - Factory customers",'Source'!$B:$B,$A478)</f>
        <v>0</v>
      </c>
      <c r="J478" s="8" t="n">
        <f aca="false">I478*$J$5</f>
        <v>0</v>
      </c>
      <c r="K478" s="8" t="n">
        <f aca="false">J478-H478</f>
        <v>-23.55</v>
      </c>
      <c r="L478" s="9" t="n">
        <f aca="false">IF(AND(H478=0,J478=0),0,IF(H478=0,"New",(J478-H478)/H478))</f>
        <v>-1</v>
      </c>
      <c r="M478" s="7" t="str">
        <f aca="false">IF(AND(OR(C478&lt;&gt;0,H478&lt;&gt;0),D478=0,I478=0),"DROP",IF(AND(OR(D478&lt;&gt;0,I478&lt;&gt;0),C478=0,H478=0),"NEW",""))</f>
        <v>DROP</v>
      </c>
    </row>
    <row r="479" customFormat="false" ht="15" hidden="false" customHeight="false" outlineLevel="0" collapsed="false">
      <c r="A479" s="7" t="s">
        <v>367</v>
      </c>
      <c r="B479" s="7" t="str">
        <f aca="false">IFERROR(INDEX('Source'!$C:$C,MATCH($A479,'Source'!$B:$B,0)),"")</f>
        <v>גרבי נוחות קיץ אפור</v>
      </c>
      <c r="C479" s="8" t="n">
        <f aca="false">SUMIFS('Source'!$D:$D,'Source'!$A:$A,"101 - Factory customers",'Source'!$B:$B,$A479)</f>
        <v>4</v>
      </c>
      <c r="D479" s="8" t="n">
        <f aca="false">SUMIFS('Source'!$F:$F,'Source'!$A:$A,"101 - Factory customers",'Source'!$B:$B,$A479)</f>
        <v>3</v>
      </c>
      <c r="E479" s="8" t="n">
        <f aca="false">D479*$J$5</f>
        <v>3.78947368421053</v>
      </c>
      <c r="F479" s="8" t="n">
        <f aca="false">E479-C479</f>
        <v>-0.210526315789474</v>
      </c>
      <c r="G479" s="9" t="n">
        <f aca="false">IF(AND(C479=0,E479=0),0,IF(C479=0,"New",(E479-C479)/C479))</f>
        <v>-0.0526315789473685</v>
      </c>
      <c r="H479" s="8" t="n">
        <f aca="false">SUMIFS('Source'!$E:$E,'Source'!$A:$A,"101 - Factory customers",'Source'!$B:$B,$A479)</f>
        <v>105.27</v>
      </c>
      <c r="I479" s="8" t="n">
        <f aca="false">SUMIFS('Source'!$G:$G,'Source'!$A:$A,"101 - Factory customers",'Source'!$B:$B,$A479)</f>
        <v>84.24</v>
      </c>
      <c r="J479" s="8" t="n">
        <f aca="false">I479*$J$5</f>
        <v>106.408421052632</v>
      </c>
      <c r="K479" s="8" t="n">
        <f aca="false">J479-H479</f>
        <v>1.13842105263157</v>
      </c>
      <c r="L479" s="9" t="n">
        <f aca="false">IF(AND(H479=0,J479=0),0,IF(H479=0,"New",(J479-H479)/H479))</f>
        <v>0.0108142970706903</v>
      </c>
      <c r="M479" s="7" t="str">
        <f aca="false">IF(AND(OR(C479&lt;&gt;0,H479&lt;&gt;0),D479=0,I479=0),"DROP",IF(AND(OR(D479&lt;&gt;0,I479&lt;&gt;0),C479=0,H479=0),"NEW",""))</f>
        <v/>
      </c>
    </row>
    <row r="480" customFormat="false" ht="15" hidden="false" customHeight="false" outlineLevel="0" collapsed="false">
      <c r="A480" s="7" t="s">
        <v>259</v>
      </c>
      <c r="B480" s="7" t="str">
        <f aca="false">IFERROR(INDEX('Source'!$C:$C,MATCH($A480,'Source'!$B:$B,0)),"")</f>
        <v>מגן ברך שחור</v>
      </c>
      <c r="C480" s="8" t="n">
        <f aca="false">SUMIFS('Source'!$D:$D,'Source'!$A:$A,"101 - Factory customers",'Source'!$B:$B,$A480)</f>
        <v>4</v>
      </c>
      <c r="D480" s="8" t="n">
        <f aca="false">SUMIFS('Source'!$F:$F,'Source'!$A:$A,"101 - Factory customers",'Source'!$B:$B,$A480)</f>
        <v>5</v>
      </c>
      <c r="E480" s="8" t="n">
        <f aca="false">D480*$J$5</f>
        <v>6.31578947368421</v>
      </c>
      <c r="F480" s="8" t="n">
        <f aca="false">E480-C480</f>
        <v>2.31578947368421</v>
      </c>
      <c r="G480" s="9" t="n">
        <f aca="false">IF(AND(C480=0,E480=0),0,IF(C480=0,"New",(E480-C480)/C480))</f>
        <v>0.578947368421053</v>
      </c>
      <c r="H480" s="8" t="n">
        <f aca="false">SUMIFS('Source'!$E:$E,'Source'!$A:$A,"101 - Factory customers",'Source'!$B:$B,$A480)</f>
        <v>133.86</v>
      </c>
      <c r="I480" s="8" t="n">
        <f aca="false">SUMIFS('Source'!$G:$G,'Source'!$A:$A,"101 - Factory customers",'Source'!$B:$B,$A480)</f>
        <v>154.46</v>
      </c>
      <c r="J480" s="8" t="n">
        <f aca="false">I480*$J$5</f>
        <v>195.107368421053</v>
      </c>
      <c r="K480" s="8" t="n">
        <f aca="false">J480-H480</f>
        <v>61.2473684210526</v>
      </c>
      <c r="L480" s="9" t="n">
        <f aca="false">IF(AND(H480=0,J480=0),0,IF(H480=0,"New",(J480-H480)/H480))</f>
        <v>0.457547948760291</v>
      </c>
      <c r="M480" s="7" t="str">
        <f aca="false">IF(AND(OR(C480&lt;&gt;0,H480&lt;&gt;0),D480=0,I480=0),"DROP",IF(AND(OR(D480&lt;&gt;0,I480&lt;&gt;0),C480=0,H480=0),"NEW",""))</f>
        <v/>
      </c>
    </row>
    <row r="481" customFormat="false" ht="15" hidden="false" customHeight="false" outlineLevel="0" collapsed="false">
      <c r="A481" s="7" t="s">
        <v>239</v>
      </c>
      <c r="B481" s="7" t="str">
        <f aca="false">IFERROR(INDEX('Source'!$C:$C,MATCH($A481,'Source'!$B:$B,0)),"")</f>
        <v>עקב סיליקון שטוח</v>
      </c>
      <c r="C481" s="8" t="n">
        <f aca="false">SUMIFS('Source'!$D:$D,'Source'!$A:$A,"101 - Factory customers",'Source'!$B:$B,$A481)</f>
        <v>4</v>
      </c>
      <c r="D481" s="8" t="n">
        <f aca="false">SUMIFS('Source'!$F:$F,'Source'!$A:$A,"101 - Factory customers",'Source'!$B:$B,$A481)</f>
        <v>4</v>
      </c>
      <c r="E481" s="8" t="n">
        <f aca="false">D481*$J$5</f>
        <v>5.05263157894737</v>
      </c>
      <c r="F481" s="8" t="n">
        <f aca="false">E481-C481</f>
        <v>1.05263157894737</v>
      </c>
      <c r="G481" s="9" t="n">
        <f aca="false">IF(AND(C481=0,E481=0),0,IF(C481=0,"New",(E481-C481)/C481))</f>
        <v>0.263157894736842</v>
      </c>
      <c r="H481" s="8" t="n">
        <f aca="false">SUMIFS('Source'!$E:$E,'Source'!$A:$A,"101 - Factory customers",'Source'!$B:$B,$A481)</f>
        <v>263.82</v>
      </c>
      <c r="I481" s="8" t="n">
        <f aca="false">SUMIFS('Source'!$G:$G,'Source'!$A:$A,"101 - Factory customers",'Source'!$B:$B,$A481)</f>
        <v>243.53</v>
      </c>
      <c r="J481" s="8" t="n">
        <f aca="false">I481*$J$5</f>
        <v>307.616842105263</v>
      </c>
      <c r="K481" s="8" t="n">
        <f aca="false">J481-H481</f>
        <v>43.7968421052631</v>
      </c>
      <c r="L481" s="9" t="n">
        <f aca="false">IF(AND(H481=0,J481=0),0,IF(H481=0,"New",(J481-H481)/H481))</f>
        <v>0.166010318039812</v>
      </c>
      <c r="M481" s="7" t="str">
        <f aca="false">IF(AND(OR(C481&lt;&gt;0,H481&lt;&gt;0),D481=0,I481=0),"DROP",IF(AND(OR(D481&lt;&gt;0,I481&lt;&gt;0),C481=0,H481=0),"NEW",""))</f>
        <v/>
      </c>
    </row>
    <row r="482" customFormat="false" ht="15" hidden="false" customHeight="false" outlineLevel="0" collapsed="false">
      <c r="A482" s="7" t="s">
        <v>530</v>
      </c>
      <c r="B482" s="7" t="str">
        <f aca="false">IFERROR(INDEX('Source'!$C:$C,MATCH($A482,'Source'!$B:$B,0)),"")</f>
        <v>מתלה יד + קיבוע מרפק</v>
      </c>
      <c r="C482" s="8" t="n">
        <f aca="false">SUMIFS('Source'!$D:$D,'Source'!$A:$A,"101 - Factory customers",'Source'!$B:$B,$A482)</f>
        <v>1</v>
      </c>
      <c r="D482" s="8" t="n">
        <f aca="false">SUMIFS('Source'!$F:$F,'Source'!$A:$A,"101 - Factory customers",'Source'!$B:$B,$A482)</f>
        <v>2</v>
      </c>
      <c r="E482" s="8" t="n">
        <f aca="false">D482*$J$5</f>
        <v>2.52631578947368</v>
      </c>
      <c r="F482" s="8" t="n">
        <f aca="false">E482-C482</f>
        <v>1.52631578947368</v>
      </c>
      <c r="G482" s="9" t="n">
        <f aca="false">IF(AND(C482=0,E482=0),0,IF(C482=0,"New",(E482-C482)/C482))</f>
        <v>1.52631578947368</v>
      </c>
      <c r="H482" s="8" t="n">
        <f aca="false">SUMIFS('Source'!$E:$E,'Source'!$A:$A,"101 - Factory customers",'Source'!$B:$B,$A482)</f>
        <v>119.77</v>
      </c>
      <c r="I482" s="8" t="n">
        <f aca="false">SUMIFS('Source'!$G:$G,'Source'!$A:$A,"101 - Factory customers",'Source'!$B:$B,$A482)</f>
        <v>139.99</v>
      </c>
      <c r="J482" s="8" t="n">
        <f aca="false">I482*$J$5</f>
        <v>176.829473684211</v>
      </c>
      <c r="K482" s="8" t="n">
        <f aca="false">J482-H482</f>
        <v>57.0594736842105</v>
      </c>
      <c r="L482" s="9" t="n">
        <f aca="false">IF(AND(H482=0,J482=0),0,IF(H482=0,"New",(J482-H482)/H482))</f>
        <v>0.476408730769062</v>
      </c>
      <c r="M482" s="7" t="str">
        <f aca="false">IF(AND(OR(C482&lt;&gt;0,H482&lt;&gt;0),D482=0,I482=0),"DROP",IF(AND(OR(D482&lt;&gt;0,I482&lt;&gt;0),C482=0,H482=0),"NEW",""))</f>
        <v/>
      </c>
    </row>
    <row r="483" customFormat="false" ht="15" hidden="false" customHeight="false" outlineLevel="0" collapsed="false">
      <c r="A483" s="7" t="s">
        <v>813</v>
      </c>
      <c r="B483" s="7" t="str">
        <f aca="false">IFERROR(INDEX('Source'!$C:$C,MATCH($A483,'Source'!$B:$B,0)),"")</f>
        <v>קינזיולוגי טייפ</v>
      </c>
      <c r="C483" s="8" t="n">
        <f aca="false">SUMIFS('Source'!$D:$D,'Source'!$A:$A,"101 - Factory customers",'Source'!$B:$B,$A483)</f>
        <v>1</v>
      </c>
      <c r="D483" s="8" t="n">
        <f aca="false">SUMIFS('Source'!$F:$F,'Source'!$A:$A,"101 - Factory customers",'Source'!$B:$B,$A483)</f>
        <v>1</v>
      </c>
      <c r="E483" s="8" t="n">
        <f aca="false">D483*$J$5</f>
        <v>1.26315789473684</v>
      </c>
      <c r="F483" s="8" t="n">
        <f aca="false">E483-C483</f>
        <v>0.263157894736842</v>
      </c>
      <c r="G483" s="9" t="n">
        <f aca="false">IF(AND(C483=0,E483=0),0,IF(C483=0,"New",(E483-C483)/C483))</f>
        <v>0.263157894736842</v>
      </c>
      <c r="H483" s="8" t="n">
        <f aca="false">SUMIFS('Source'!$E:$E,'Source'!$A:$A,"101 - Factory customers",'Source'!$B:$B,$A483)</f>
        <v>62.97</v>
      </c>
      <c r="I483" s="8" t="n">
        <f aca="false">SUMIFS('Source'!$G:$G,'Source'!$A:$A,"101 - Factory customers",'Source'!$B:$B,$A483)</f>
        <v>42.75</v>
      </c>
      <c r="J483" s="8" t="n">
        <f aca="false">I483*$J$5</f>
        <v>54</v>
      </c>
      <c r="K483" s="8" t="n">
        <f aca="false">J483-H483</f>
        <v>-8.97</v>
      </c>
      <c r="L483" s="9" t="n">
        <f aca="false">IF(AND(H483=0,J483=0),0,IF(H483=0,"New",(J483-H483)/H483))</f>
        <v>-0.142448785135779</v>
      </c>
      <c r="M483" s="7" t="str">
        <f aca="false">IF(AND(OR(C483&lt;&gt;0,H483&lt;&gt;0),D483=0,I483=0),"DROP",IF(AND(OR(D483&lt;&gt;0,I483&lt;&gt;0),C483=0,H483=0),"NEW",""))</f>
        <v/>
      </c>
    </row>
    <row r="484" customFormat="false" ht="15" hidden="false" customHeight="false" outlineLevel="0" collapsed="false">
      <c r="A484" s="7" t="s">
        <v>195</v>
      </c>
      <c r="B484" s="7" t="str">
        <f aca="false">IFERROR(INDEX('Source'!$C:$C,MATCH($A484,'Source'!$B:$B,0)),"")</f>
        <v>אצבעון מפלסטיק  ליד</v>
      </c>
      <c r="C484" s="8" t="n">
        <f aca="false">SUMIFS('Source'!$D:$D,'Source'!$A:$A,"101 - Factory customers",'Source'!$B:$B,$A484)</f>
        <v>1</v>
      </c>
      <c r="D484" s="8" t="n">
        <f aca="false">SUMIFS('Source'!$F:$F,'Source'!$A:$A,"101 - Factory customers",'Source'!$B:$B,$A484)</f>
        <v>0</v>
      </c>
      <c r="E484" s="8" t="n">
        <f aca="false">D484*$J$5</f>
        <v>0</v>
      </c>
      <c r="F484" s="8" t="n">
        <f aca="false">E484-C484</f>
        <v>-1</v>
      </c>
      <c r="G484" s="9" t="n">
        <f aca="false">IF(AND(C484=0,E484=0),0,IF(C484=0,"New",(E484-C484)/C484))</f>
        <v>-1</v>
      </c>
      <c r="H484" s="8" t="n">
        <f aca="false">SUMIFS('Source'!$E:$E,'Source'!$A:$A,"101 - Factory customers",'Source'!$B:$B,$A484)</f>
        <v>20.11</v>
      </c>
      <c r="I484" s="8" t="n">
        <f aca="false">SUMIFS('Source'!$G:$G,'Source'!$A:$A,"101 - Factory customers",'Source'!$B:$B,$A484)</f>
        <v>0</v>
      </c>
      <c r="J484" s="8" t="n">
        <f aca="false">I484*$J$5</f>
        <v>0</v>
      </c>
      <c r="K484" s="8" t="n">
        <f aca="false">J484-H484</f>
        <v>-20.11</v>
      </c>
      <c r="L484" s="9" t="n">
        <f aca="false">IF(AND(H484=0,J484=0),0,IF(H484=0,"New",(J484-H484)/H484))</f>
        <v>-1</v>
      </c>
      <c r="M484" s="7" t="str">
        <f aca="false">IF(AND(OR(C484&lt;&gt;0,H484&lt;&gt;0),D484=0,I484=0),"DROP",IF(AND(OR(D484&lt;&gt;0,I484&lt;&gt;0),C484=0,H484=0),"NEW",""))</f>
        <v>DROP</v>
      </c>
    </row>
    <row r="485" customFormat="false" ht="15" hidden="false" customHeight="false" outlineLevel="0" collapsed="false">
      <c r="A485" s="7" t="s">
        <v>521</v>
      </c>
      <c r="B485" s="7" t="str">
        <f aca="false">IFERROR(INDEX('Source'!$C:$C,MATCH($A485,'Source'!$B:$B,0)),"")</f>
        <v>אטלטיק טייפ</v>
      </c>
      <c r="C485" s="8" t="n">
        <f aca="false">SUMIFS('Source'!$D:$D,'Source'!$A:$A,"101 - Factory customers",'Source'!$B:$B,$A485)</f>
        <v>1</v>
      </c>
      <c r="D485" s="8" t="n">
        <f aca="false">SUMIFS('Source'!$F:$F,'Source'!$A:$A,"101 - Factory customers",'Source'!$B:$B,$A485)</f>
        <v>0</v>
      </c>
      <c r="E485" s="8" t="n">
        <f aca="false">D485*$J$5</f>
        <v>0</v>
      </c>
      <c r="F485" s="8" t="n">
        <f aca="false">E485-C485</f>
        <v>-1</v>
      </c>
      <c r="G485" s="9" t="n">
        <f aca="false">IF(AND(C485=0,E485=0),0,IF(C485=0,"New",(E485-C485)/C485))</f>
        <v>-1</v>
      </c>
      <c r="H485" s="8" t="n">
        <f aca="false">SUMIFS('Source'!$E:$E,'Source'!$A:$A,"101 - Factory customers",'Source'!$B:$B,$A485)</f>
        <v>17.29</v>
      </c>
      <c r="I485" s="8" t="n">
        <f aca="false">SUMIFS('Source'!$G:$G,'Source'!$A:$A,"101 - Factory customers",'Source'!$B:$B,$A485)</f>
        <v>0</v>
      </c>
      <c r="J485" s="8" t="n">
        <f aca="false">I485*$J$5</f>
        <v>0</v>
      </c>
      <c r="K485" s="8" t="n">
        <f aca="false">J485-H485</f>
        <v>-17.29</v>
      </c>
      <c r="L485" s="9" t="n">
        <f aca="false">IF(AND(H485=0,J485=0),0,IF(H485=0,"New",(J485-H485)/H485))</f>
        <v>-1</v>
      </c>
      <c r="M485" s="7" t="str">
        <f aca="false">IF(AND(OR(C485&lt;&gt;0,H485&lt;&gt;0),D485=0,I485=0),"DROP",IF(AND(OR(D485&lt;&gt;0,I485&lt;&gt;0),C485=0,H485=0),"NEW",""))</f>
        <v>DROP</v>
      </c>
    </row>
    <row r="486" customFormat="false" ht="15" hidden="false" customHeight="false" outlineLevel="0" collapsed="false">
      <c r="A486" s="7" t="s">
        <v>234</v>
      </c>
      <c r="B486" s="7" t="str">
        <f aca="false">IFERROR(INDEX('Source'!$C:$C,MATCH($A486,'Source'!$B:$B,0)),"")</f>
        <v>שרוול לגבס ארוך רגל</v>
      </c>
      <c r="C486" s="8" t="n">
        <f aca="false">SUMIFS('Source'!$D:$D,'Source'!$A:$A,"101 - Factory customers",'Source'!$B:$B,$A486)</f>
        <v>4</v>
      </c>
      <c r="D486" s="8" t="n">
        <f aca="false">SUMIFS('Source'!$F:$F,'Source'!$A:$A,"101 - Factory customers",'Source'!$B:$B,$A486)</f>
        <v>5</v>
      </c>
      <c r="E486" s="8" t="n">
        <f aca="false">D486*$J$5</f>
        <v>6.31578947368421</v>
      </c>
      <c r="F486" s="8" t="n">
        <f aca="false">E486-C486</f>
        <v>2.31578947368421</v>
      </c>
      <c r="G486" s="9" t="n">
        <f aca="false">IF(AND(C486=0,E486=0),0,IF(C486=0,"New",(E486-C486)/C486))</f>
        <v>0.578947368421053</v>
      </c>
      <c r="H486" s="8" t="n">
        <f aca="false">SUMIFS('Source'!$E:$E,'Source'!$A:$A,"101 - Factory customers",'Source'!$B:$B,$A486)</f>
        <v>219.77</v>
      </c>
      <c r="I486" s="8" t="n">
        <f aca="false">SUMIFS('Source'!$G:$G,'Source'!$A:$A,"101 - Factory customers",'Source'!$B:$B,$A486)</f>
        <v>234.11</v>
      </c>
      <c r="J486" s="8" t="n">
        <f aca="false">I486*$J$5</f>
        <v>295.717894736842</v>
      </c>
      <c r="K486" s="8" t="n">
        <f aca="false">J486-H486</f>
        <v>75.9478947368421</v>
      </c>
      <c r="L486" s="9" t="n">
        <f aca="false">IF(AND(H486=0,J486=0),0,IF(H486=0,"New",(J486-H486)/H486))</f>
        <v>0.345578990475689</v>
      </c>
      <c r="M486" s="7" t="str">
        <f aca="false">IF(AND(OR(C486&lt;&gt;0,H486&lt;&gt;0),D486=0,I486=0),"DROP",IF(AND(OR(D486&lt;&gt;0,I486&lt;&gt;0),C486=0,H486=0),"NEW",""))</f>
        <v/>
      </c>
    </row>
    <row r="487" customFormat="false" ht="15" hidden="false" customHeight="false" outlineLevel="0" collapsed="false">
      <c r="A487" s="7" t="s">
        <v>196</v>
      </c>
      <c r="B487" s="7" t="str">
        <f aca="false">IFERROR(INDEX('Source'!$C:$C,MATCH($A487,'Source'!$B:$B,0)),"")</f>
        <v>חגורת קיבוע לכתף</v>
      </c>
      <c r="C487" s="8" t="n">
        <f aca="false">SUMIFS('Source'!$D:$D,'Source'!$A:$A,"101 - Factory customers",'Source'!$B:$B,$A487)</f>
        <v>1</v>
      </c>
      <c r="D487" s="8" t="n">
        <f aca="false">SUMIFS('Source'!$F:$F,'Source'!$A:$A,"101 - Factory customers",'Source'!$B:$B,$A487)</f>
        <v>1</v>
      </c>
      <c r="E487" s="8" t="n">
        <f aca="false">D487*$J$5</f>
        <v>1.26315789473684</v>
      </c>
      <c r="F487" s="8" t="n">
        <f aca="false">E487-C487</f>
        <v>0.263157894736842</v>
      </c>
      <c r="G487" s="9" t="n">
        <f aca="false">IF(AND(C487=0,E487=0),0,IF(C487=0,"New",(E487-C487)/C487))</f>
        <v>0.263157894736842</v>
      </c>
      <c r="H487" s="8" t="n">
        <f aca="false">SUMIFS('Source'!$E:$E,'Source'!$A:$A,"101 - Factory customers",'Source'!$B:$B,$A487)</f>
        <v>127</v>
      </c>
      <c r="I487" s="8" t="n">
        <f aca="false">SUMIFS('Source'!$G:$G,'Source'!$A:$A,"101 - Factory customers",'Source'!$B:$B,$A487)</f>
        <v>140</v>
      </c>
      <c r="J487" s="8" t="n">
        <f aca="false">I487*$J$5</f>
        <v>176.842105263158</v>
      </c>
      <c r="K487" s="8" t="n">
        <f aca="false">J487-H487</f>
        <v>49.8421052631579</v>
      </c>
      <c r="L487" s="9" t="n">
        <f aca="false">IF(AND(H487=0,J487=0),0,IF(H487=0,"New",(J487-H487)/H487))</f>
        <v>0.392457521757149</v>
      </c>
      <c r="M487" s="7" t="str">
        <f aca="false">IF(AND(OR(C487&lt;&gt;0,H487&lt;&gt;0),D487=0,I487=0),"DROP",IF(AND(OR(D487&lt;&gt;0,I487&lt;&gt;0),C487=0,H487=0),"NEW",""))</f>
        <v/>
      </c>
    </row>
    <row r="488" customFormat="false" ht="15" hidden="false" customHeight="false" outlineLevel="0" collapsed="false">
      <c r="A488" s="7" t="s">
        <v>256</v>
      </c>
      <c r="B488" s="7" t="str">
        <f aca="false">IFERROR(INDEX('Source'!$C:$C,MATCH($A488,'Source'!$B:$B,0)),"")</f>
        <v>שרוול לגבס קצר יד</v>
      </c>
      <c r="C488" s="8" t="n">
        <f aca="false">SUMIFS('Source'!$D:$D,'Source'!$A:$A,"101 - Factory customers",'Source'!$B:$B,$A488)</f>
        <v>4</v>
      </c>
      <c r="D488" s="8" t="n">
        <f aca="false">SUMIFS('Source'!$F:$F,'Source'!$A:$A,"101 - Factory customers",'Source'!$B:$B,$A488)</f>
        <v>5</v>
      </c>
      <c r="E488" s="8" t="n">
        <f aca="false">D488*$J$5</f>
        <v>6.31578947368421</v>
      </c>
      <c r="F488" s="8" t="n">
        <f aca="false">E488-C488</f>
        <v>2.31578947368421</v>
      </c>
      <c r="G488" s="9" t="n">
        <f aca="false">IF(AND(C488=0,E488=0),0,IF(C488=0,"New",(E488-C488)/C488))</f>
        <v>0.578947368421053</v>
      </c>
      <c r="H488" s="8" t="n">
        <f aca="false">SUMIFS('Source'!$E:$E,'Source'!$A:$A,"101 - Factory customers",'Source'!$B:$B,$A488)</f>
        <v>183.01</v>
      </c>
      <c r="I488" s="8" t="n">
        <f aca="false">SUMIFS('Source'!$G:$G,'Source'!$A:$A,"101 - Factory customers",'Source'!$B:$B,$A488)</f>
        <v>172.43</v>
      </c>
      <c r="J488" s="8" t="n">
        <f aca="false">I488*$J$5</f>
        <v>217.806315789474</v>
      </c>
      <c r="K488" s="8" t="n">
        <f aca="false">J488-H488</f>
        <v>34.7963157894737</v>
      </c>
      <c r="L488" s="9" t="n">
        <f aca="false">IF(AND(H488=0,J488=0),0,IF(H488=0,"New",(J488-H488)/H488))</f>
        <v>0.190133412324319</v>
      </c>
      <c r="M488" s="7" t="str">
        <f aca="false">IF(AND(OR(C488&lt;&gt;0,H488&lt;&gt;0),D488=0,I488=0),"DROP",IF(AND(OR(D488&lt;&gt;0,I488&lt;&gt;0),C488=0,H488=0),"NEW",""))</f>
        <v/>
      </c>
    </row>
    <row r="489" customFormat="false" ht="15" hidden="false" customHeight="false" outlineLevel="0" collapsed="false">
      <c r="A489" s="7" t="s">
        <v>818</v>
      </c>
      <c r="B489" s="7" t="str">
        <f aca="false">IFERROR(INDEX('Source'!$C:$C,MATCH($A489,'Source'!$B:$B,0)),"")</f>
        <v>מגן ירך רגיל</v>
      </c>
      <c r="C489" s="8" t="n">
        <f aca="false">SUMIFS('Source'!$D:$D,'Source'!$A:$A,"101 - Factory customers",'Source'!$B:$B,$A489)</f>
        <v>1</v>
      </c>
      <c r="D489" s="8" t="n">
        <f aca="false">SUMIFS('Source'!$F:$F,'Source'!$A:$A,"101 - Factory customers",'Source'!$B:$B,$A489)</f>
        <v>1</v>
      </c>
      <c r="E489" s="8" t="n">
        <f aca="false">D489*$J$5</f>
        <v>1.26315789473684</v>
      </c>
      <c r="F489" s="8" t="n">
        <f aca="false">E489-C489</f>
        <v>0.263157894736842</v>
      </c>
      <c r="G489" s="9" t="n">
        <f aca="false">IF(AND(C489=0,E489=0),0,IF(C489=0,"New",(E489-C489)/C489))</f>
        <v>0.263157894736842</v>
      </c>
      <c r="H489" s="8" t="n">
        <f aca="false">SUMIFS('Source'!$E:$E,'Source'!$A:$A,"101 - Factory customers",'Source'!$B:$B,$A489)</f>
        <v>77.07</v>
      </c>
      <c r="I489" s="8" t="n">
        <f aca="false">SUMIFS('Source'!$G:$G,'Source'!$A:$A,"101 - Factory customers",'Source'!$B:$B,$A489)</f>
        <v>85.26</v>
      </c>
      <c r="J489" s="8" t="n">
        <f aca="false">I489*$J$5</f>
        <v>107.696842105263</v>
      </c>
      <c r="K489" s="8" t="n">
        <f aca="false">J489-H489</f>
        <v>30.6268421052632</v>
      </c>
      <c r="L489" s="9" t="n">
        <f aca="false">IF(AND(H489=0,J489=0),0,IF(H489=0,"New",(J489-H489)/H489))</f>
        <v>0.397389932597161</v>
      </c>
      <c r="M489" s="7" t="str">
        <f aca="false">IF(AND(OR(C489&lt;&gt;0,H489&lt;&gt;0),D489=0,I489=0),"DROP",IF(AND(OR(D489&lt;&gt;0,I489&lt;&gt;0),C489=0,H489=0),"NEW",""))</f>
        <v/>
      </c>
    </row>
    <row r="490" customFormat="false" ht="15" hidden="false" customHeight="false" outlineLevel="0" collapsed="false">
      <c r="A490" s="7" t="s">
        <v>913</v>
      </c>
      <c r="B490" s="7" t="str">
        <f aca="false">IFERROR(INDEX('Source'!$C:$C,MATCH($A490,'Source'!$B:$B,0)),"")</f>
        <v>תחבושת אלסטית CB בז'</v>
      </c>
      <c r="C490" s="8" t="n">
        <f aca="false">SUMIFS('Source'!$D:$D,'Source'!$A:$A,"101 - Factory customers",'Source'!$B:$B,$A490)</f>
        <v>1</v>
      </c>
      <c r="D490" s="8" t="n">
        <f aca="false">SUMIFS('Source'!$F:$F,'Source'!$A:$A,"101 - Factory customers",'Source'!$B:$B,$A490)</f>
        <v>0</v>
      </c>
      <c r="E490" s="8" t="n">
        <f aca="false">D490*$J$5</f>
        <v>0</v>
      </c>
      <c r="F490" s="8" t="n">
        <f aca="false">E490-C490</f>
        <v>-1</v>
      </c>
      <c r="G490" s="9" t="n">
        <f aca="false">IF(AND(C490=0,E490=0),0,IF(C490=0,"New",(E490-C490)/C490))</f>
        <v>-1</v>
      </c>
      <c r="H490" s="8" t="n">
        <f aca="false">SUMIFS('Source'!$E:$E,'Source'!$A:$A,"101 - Factory customers",'Source'!$B:$B,$A490)</f>
        <v>5.5</v>
      </c>
      <c r="I490" s="8" t="n">
        <f aca="false">SUMIFS('Source'!$G:$G,'Source'!$A:$A,"101 - Factory customers",'Source'!$B:$B,$A490)</f>
        <v>0</v>
      </c>
      <c r="J490" s="8" t="n">
        <f aca="false">I490*$J$5</f>
        <v>0</v>
      </c>
      <c r="K490" s="8" t="n">
        <f aca="false">J490-H490</f>
        <v>-5.5</v>
      </c>
      <c r="L490" s="9" t="n">
        <f aca="false">IF(AND(H490=0,J490=0),0,IF(H490=0,"New",(J490-H490)/H490))</f>
        <v>-1</v>
      </c>
      <c r="M490" s="7" t="str">
        <f aca="false">IF(AND(OR(C490&lt;&gt;0,H490&lt;&gt;0),D490=0,I490=0),"DROP",IF(AND(OR(D490&lt;&gt;0,I490&lt;&gt;0),C490=0,H490=0),"NEW",""))</f>
        <v>DROP</v>
      </c>
    </row>
    <row r="491" customFormat="false" ht="15" hidden="false" customHeight="false" outlineLevel="0" collapsed="false">
      <c r="A491" s="7" t="s">
        <v>133</v>
      </c>
      <c r="B491" s="7" t="str">
        <f aca="false">IFERROR(INDEX('Source'!$C:$C,MATCH($A491,'Source'!$B:$B,0)),"")</f>
        <v>מגן ברך ארוך</v>
      </c>
      <c r="C491" s="8" t="n">
        <f aca="false">SUMIFS('Source'!$D:$D,'Source'!$A:$A,"101 - Factory customers",'Source'!$B:$B,$A491)</f>
        <v>2</v>
      </c>
      <c r="D491" s="8" t="n">
        <f aca="false">SUMIFS('Source'!$F:$F,'Source'!$A:$A,"101 - Factory customers",'Source'!$B:$B,$A491)</f>
        <v>2</v>
      </c>
      <c r="E491" s="8" t="n">
        <f aca="false">D491*$J$5</f>
        <v>2.52631578947368</v>
      </c>
      <c r="F491" s="8" t="n">
        <f aca="false">E491-C491</f>
        <v>0.526315789473684</v>
      </c>
      <c r="G491" s="9" t="n">
        <f aca="false">IF(AND(C491=0,E491=0),0,IF(C491=0,"New",(E491-C491)/C491))</f>
        <v>0.263157894736842</v>
      </c>
      <c r="H491" s="8" t="n">
        <f aca="false">SUMIFS('Source'!$E:$E,'Source'!$A:$A,"101 - Factory customers",'Source'!$B:$B,$A491)</f>
        <v>71.76</v>
      </c>
      <c r="I491" s="8" t="n">
        <f aca="false">SUMIFS('Source'!$G:$G,'Source'!$A:$A,"101 - Factory customers",'Source'!$B:$B,$A491)</f>
        <v>74.92</v>
      </c>
      <c r="J491" s="8" t="n">
        <f aca="false">I491*$J$5</f>
        <v>94.6357894736842</v>
      </c>
      <c r="K491" s="8" t="n">
        <f aca="false">J491-H491</f>
        <v>22.8757894736842</v>
      </c>
      <c r="L491" s="9" t="n">
        <f aca="false">IF(AND(H491=0,J491=0),0,IF(H491=0,"New",(J491-H491)/H491))</f>
        <v>0.318781904594262</v>
      </c>
      <c r="M491" s="7" t="str">
        <f aca="false">IF(AND(OR(C491&lt;&gt;0,H491&lt;&gt;0),D491=0,I491=0),"DROP",IF(AND(OR(D491&lt;&gt;0,I491&lt;&gt;0),C491=0,H491=0),"NEW",""))</f>
        <v/>
      </c>
    </row>
    <row r="492" customFormat="false" ht="15" hidden="false" customHeight="false" outlineLevel="0" collapsed="false">
      <c r="A492" s="7" t="s">
        <v>640</v>
      </c>
      <c r="B492" s="7" t="str">
        <f aca="false">IFERROR(INDEX('Source'!$C:$C,MATCH($A492,'Source'!$B:$B,0)),"")</f>
        <v>סטנד שחור URIEL  מתפרק גב</v>
      </c>
      <c r="C492" s="8" t="n">
        <f aca="false">SUMIFS('Source'!$D:$D,'Source'!$A:$A,"101 - Factory customers",'Source'!$B:$B,$A492)</f>
        <v>40</v>
      </c>
      <c r="D492" s="8" t="n">
        <f aca="false">SUMIFS('Source'!$F:$F,'Source'!$A:$A,"101 - Factory customers",'Source'!$B:$B,$A492)</f>
        <v>15</v>
      </c>
      <c r="E492" s="8" t="n">
        <f aca="false">D492*$J$5</f>
        <v>18.9473684210526</v>
      </c>
      <c r="F492" s="8" t="n">
        <f aca="false">E492-C492</f>
        <v>-21.0526315789474</v>
      </c>
      <c r="G492" s="9" t="n">
        <f aca="false">IF(AND(C492=0,E492=0),0,IF(C492=0,"New",(E492-C492)/C492))</f>
        <v>-0.526315789473684</v>
      </c>
      <c r="H492" s="8" t="n">
        <f aca="false">SUMIFS('Source'!$E:$E,'Source'!$A:$A,"101 - Factory customers",'Source'!$B:$B,$A492)</f>
        <v>0.23</v>
      </c>
      <c r="I492" s="8" t="n">
        <f aca="false">SUMIFS('Source'!$G:$G,'Source'!$A:$A,"101 - Factory customers",'Source'!$B:$B,$A492)</f>
        <v>0.15</v>
      </c>
      <c r="J492" s="8" t="n">
        <f aca="false">I492*$J$5</f>
        <v>0.189473684210526</v>
      </c>
      <c r="K492" s="8" t="n">
        <f aca="false">J492-H492</f>
        <v>-0.0405263157894737</v>
      </c>
      <c r="L492" s="9" t="n">
        <f aca="false">IF(AND(H492=0,J492=0),0,IF(H492=0,"New",(J492-H492)/H492))</f>
        <v>-0.176201372997712</v>
      </c>
      <c r="M492" s="7" t="str">
        <f aca="false">IF(AND(OR(C492&lt;&gt;0,H492&lt;&gt;0),D492=0,I492=0),"DROP",IF(AND(OR(D492&lt;&gt;0,I492&lt;&gt;0),C492=0,H492=0),"NEW",""))</f>
        <v/>
      </c>
    </row>
    <row r="493" customFormat="false" ht="15" hidden="false" customHeight="false" outlineLevel="0" collapsed="false">
      <c r="A493" s="7" t="s">
        <v>914</v>
      </c>
      <c r="B493" s="7" t="str">
        <f aca="false">IFERROR(INDEX('Source'!$C:$C,MATCH($A493,'Source'!$B:$B,0)),"")</f>
        <v>טייפ בסיס מקדים</v>
      </c>
      <c r="C493" s="8" t="n">
        <f aca="false">SUMIFS('Source'!$D:$D,'Source'!$A:$A,"101 - Factory customers",'Source'!$B:$B,$A493)</f>
        <v>0</v>
      </c>
      <c r="D493" s="8" t="n">
        <f aca="false">SUMIFS('Source'!$F:$F,'Source'!$A:$A,"101 - Factory customers",'Source'!$B:$B,$A493)</f>
        <v>2</v>
      </c>
      <c r="E493" s="8" t="n">
        <f aca="false">D493*$J$5</f>
        <v>2.52631578947368</v>
      </c>
      <c r="F493" s="8" t="n">
        <f aca="false">E493-C493</f>
        <v>2.52631578947368</v>
      </c>
      <c r="G493" s="9" t="str">
        <f aca="false">IF(AND(C493=0,E493=0),0,IF(C493=0,"New",(E493-C493)/C493))</f>
        <v>New</v>
      </c>
      <c r="H493" s="8" t="n">
        <f aca="false">SUMIFS('Source'!$E:$E,'Source'!$A:$A,"101 - Factory customers",'Source'!$B:$B,$A493)</f>
        <v>0</v>
      </c>
      <c r="I493" s="8" t="n">
        <f aca="false">SUMIFS('Source'!$G:$G,'Source'!$A:$A,"101 - Factory customers",'Source'!$B:$B,$A493)</f>
        <v>0.02</v>
      </c>
      <c r="J493" s="8" t="n">
        <f aca="false">I493*$J$5</f>
        <v>0.0252631578947368</v>
      </c>
      <c r="K493" s="8" t="n">
        <f aca="false">J493-H493</f>
        <v>0.0252631578947368</v>
      </c>
      <c r="L493" s="9" t="str">
        <f aca="false">IF(AND(H493=0,J493=0),0,IF(H493=0,"New",(J493-H493)/H493))</f>
        <v>New</v>
      </c>
      <c r="M493" s="7" t="str">
        <f aca="false">IF(AND(OR(C493&lt;&gt;0,H493&lt;&gt;0),D493=0,I493=0),"DROP",IF(AND(OR(D493&lt;&gt;0,I493&lt;&gt;0),C493=0,H493=0),"NEW",""))</f>
        <v>NEW</v>
      </c>
    </row>
    <row r="494" customFormat="false" ht="15" hidden="false" customHeight="false" outlineLevel="0" collapsed="false">
      <c r="A494" s="7" t="s">
        <v>97</v>
      </c>
      <c r="B494" s="7" t="str">
        <f aca="false">IFERROR(INDEX('Source'!$C:$C,MATCH($A494,'Source'!$B:$B,0)),"")</f>
        <v>מדרסי ג'ל מולטי ספורט</v>
      </c>
      <c r="C494" s="8" t="n">
        <f aca="false">SUMIFS('Source'!$D:$D,'Source'!$A:$A,"101 - Factory customers",'Source'!$B:$B,$A494)</f>
        <v>2</v>
      </c>
      <c r="D494" s="8" t="n">
        <f aca="false">SUMIFS('Source'!$F:$F,'Source'!$A:$A,"101 - Factory customers",'Source'!$B:$B,$A494)</f>
        <v>0</v>
      </c>
      <c r="E494" s="8" t="n">
        <f aca="false">D494*$J$5</f>
        <v>0</v>
      </c>
      <c r="F494" s="8" t="n">
        <f aca="false">E494-C494</f>
        <v>-2</v>
      </c>
      <c r="G494" s="9" t="n">
        <f aca="false">IF(AND(C494=0,E494=0),0,IF(C494=0,"New",(E494-C494)/C494))</f>
        <v>-1</v>
      </c>
      <c r="H494" s="8" t="n">
        <f aca="false">SUMIFS('Source'!$E:$E,'Source'!$A:$A,"101 - Factory customers",'Source'!$B:$B,$A494)</f>
        <v>0.02</v>
      </c>
      <c r="I494" s="8" t="n">
        <f aca="false">SUMIFS('Source'!$G:$G,'Source'!$A:$A,"101 - Factory customers",'Source'!$B:$B,$A494)</f>
        <v>0</v>
      </c>
      <c r="J494" s="8" t="n">
        <f aca="false">I494*$J$5</f>
        <v>0</v>
      </c>
      <c r="K494" s="8" t="n">
        <f aca="false">J494-H494</f>
        <v>-0.02</v>
      </c>
      <c r="L494" s="9" t="n">
        <f aca="false">IF(AND(H494=0,J494=0),0,IF(H494=0,"New",(J494-H494)/H494))</f>
        <v>-1</v>
      </c>
      <c r="M494" s="7" t="str">
        <f aca="false">IF(AND(OR(C494&lt;&gt;0,H494&lt;&gt;0),D494=0,I494=0),"DROP",IF(AND(OR(D494&lt;&gt;0,I494&lt;&gt;0),C494=0,H494=0),"NEW",""))</f>
        <v>DROP</v>
      </c>
    </row>
    <row r="495" customFormat="false" ht="15" hidden="false" customHeight="false" outlineLevel="0" collapsed="false">
      <c r="A495" s="7" t="s">
        <v>403</v>
      </c>
      <c r="B495" s="7" t="str">
        <f aca="false">IFERROR(INDEX('Source'!$C:$C,MATCH($A495,'Source'!$B:$B,0)),"")</f>
        <v>גרבי נוחות חורף אפור</v>
      </c>
      <c r="C495" s="8" t="n">
        <f aca="false">SUMIFS('Source'!$D:$D,'Source'!$A:$A,"101 - Factory customers",'Source'!$B:$B,$A495)</f>
        <v>3</v>
      </c>
      <c r="D495" s="8" t="n">
        <f aca="false">SUMIFS('Source'!$F:$F,'Source'!$A:$A,"101 - Factory customers",'Source'!$B:$B,$A495)</f>
        <v>3</v>
      </c>
      <c r="E495" s="8" t="n">
        <f aca="false">D495*$J$5</f>
        <v>3.78947368421053</v>
      </c>
      <c r="F495" s="8" t="n">
        <f aca="false">E495-C495</f>
        <v>0.789473684210526</v>
      </c>
      <c r="G495" s="9" t="n">
        <f aca="false">IF(AND(C495=0,E495=0),0,IF(C495=0,"New",(E495-C495)/C495))</f>
        <v>0.263157894736842</v>
      </c>
      <c r="H495" s="8" t="n">
        <f aca="false">SUMIFS('Source'!$E:$E,'Source'!$A:$A,"101 - Factory customers",'Source'!$B:$B,$A495)</f>
        <v>105.32</v>
      </c>
      <c r="I495" s="8" t="n">
        <f aca="false">SUMIFS('Source'!$G:$G,'Source'!$A:$A,"101 - Factory customers",'Source'!$B:$B,$A495)</f>
        <v>105.33</v>
      </c>
      <c r="J495" s="8" t="n">
        <f aca="false">I495*$J$5</f>
        <v>133.048421052632</v>
      </c>
      <c r="K495" s="8" t="n">
        <f aca="false">J495-H495</f>
        <v>27.7284210526316</v>
      </c>
      <c r="L495" s="9" t="n">
        <f aca="false">IF(AND(H495=0,J495=0),0,IF(H495=0,"New",(J495-H495)/H495))</f>
        <v>0.263277829971815</v>
      </c>
      <c r="M495" s="7" t="str">
        <f aca="false">IF(AND(OR(C495&lt;&gt;0,H495&lt;&gt;0),D495=0,I495=0),"DROP",IF(AND(OR(D495&lt;&gt;0,I495&lt;&gt;0),C495=0,H495=0),"NEW",""))</f>
        <v/>
      </c>
    </row>
    <row r="496" customFormat="false" ht="15" hidden="false" customHeight="false" outlineLevel="0" collapsed="false">
      <c r="A496" s="7" t="s">
        <v>228</v>
      </c>
      <c r="B496" s="7" t="str">
        <f aca="false">IFERROR(INDEX('Source'!$C:$C,MATCH($A496,'Source'!$B:$B,0)),"")</f>
        <v>AC27</v>
      </c>
      <c r="C496" s="8" t="n">
        <f aca="false">SUMIFS('Source'!$D:$D,'Source'!$A:$A,"101 - Factory customers",'Source'!$B:$B,$A496)</f>
        <v>3</v>
      </c>
      <c r="D496" s="8" t="n">
        <f aca="false">SUMIFS('Source'!$F:$F,'Source'!$A:$A,"101 - Factory customers",'Source'!$B:$B,$A496)</f>
        <v>2</v>
      </c>
      <c r="E496" s="8" t="n">
        <f aca="false">D496*$J$5</f>
        <v>2.52631578947368</v>
      </c>
      <c r="F496" s="8" t="n">
        <f aca="false">E496-C496</f>
        <v>-0.473684210526316</v>
      </c>
      <c r="G496" s="9" t="n">
        <f aca="false">IF(AND(C496=0,E496=0),0,IF(C496=0,"New",(E496-C496)/C496))</f>
        <v>-0.157894736842105</v>
      </c>
      <c r="H496" s="8" t="n">
        <f aca="false">SUMIFS('Source'!$E:$E,'Source'!$A:$A,"101 - Factory customers",'Source'!$B:$B,$A496)</f>
        <v>46.84</v>
      </c>
      <c r="I496" s="8" t="n">
        <f aca="false">SUMIFS('Source'!$G:$G,'Source'!$A:$A,"101 - Factory customers",'Source'!$B:$B,$A496)</f>
        <v>46.83</v>
      </c>
      <c r="J496" s="8" t="n">
        <f aca="false">I496*$J$5</f>
        <v>59.1536842105263</v>
      </c>
      <c r="K496" s="8" t="n">
        <f aca="false">J496-H496</f>
        <v>12.3136842105263</v>
      </c>
      <c r="L496" s="9" t="n">
        <f aca="false">IF(AND(H496=0,J496=0),0,IF(H496=0,"New",(J496-H496)/H496))</f>
        <v>0.262888219695267</v>
      </c>
      <c r="M496" s="7" t="str">
        <f aca="false">IF(AND(OR(C496&lt;&gt;0,H496&lt;&gt;0),D496=0,I496=0),"DROP",IF(AND(OR(D496&lt;&gt;0,I496&lt;&gt;0),C496=0,H496=0),"NEW",""))</f>
        <v/>
      </c>
    </row>
    <row r="497" customFormat="false" ht="15" hidden="false" customHeight="false" outlineLevel="0" collapsed="false">
      <c r="A497" s="7" t="s">
        <v>645</v>
      </c>
      <c r="B497" s="7" t="str">
        <f aca="false">IFERROR(INDEX('Source'!$C:$C,MATCH($A497,'Source'!$B:$B,0)),"")</f>
        <v>חגורת פאבליק (רצועות אבדוקציה)</v>
      </c>
      <c r="C497" s="8" t="n">
        <f aca="false">SUMIFS('Source'!$D:$D,'Source'!$A:$A,"101 - Factory customers",'Source'!$B:$B,$A497)</f>
        <v>1</v>
      </c>
      <c r="D497" s="8" t="n">
        <f aca="false">SUMIFS('Source'!$F:$F,'Source'!$A:$A,"101 - Factory customers",'Source'!$B:$B,$A497)</f>
        <v>0</v>
      </c>
      <c r="E497" s="8" t="n">
        <f aca="false">D497*$J$5</f>
        <v>0</v>
      </c>
      <c r="F497" s="8" t="n">
        <f aca="false">E497-C497</f>
        <v>-1</v>
      </c>
      <c r="G497" s="9" t="n">
        <f aca="false">IF(AND(C497=0,E497=0),0,IF(C497=0,"New",(E497-C497)/C497))</f>
        <v>-1</v>
      </c>
      <c r="H497" s="8" t="n">
        <f aca="false">SUMIFS('Source'!$E:$E,'Source'!$A:$A,"101 - Factory customers",'Source'!$B:$B,$A497)</f>
        <v>0.01</v>
      </c>
      <c r="I497" s="8" t="n">
        <f aca="false">SUMIFS('Source'!$G:$G,'Source'!$A:$A,"101 - Factory customers",'Source'!$B:$B,$A497)</f>
        <v>0</v>
      </c>
      <c r="J497" s="8" t="n">
        <f aca="false">I497*$J$5</f>
        <v>0</v>
      </c>
      <c r="K497" s="8" t="n">
        <f aca="false">J497-H497</f>
        <v>-0.01</v>
      </c>
      <c r="L497" s="9" t="n">
        <f aca="false">IF(AND(H497=0,J497=0),0,IF(H497=0,"New",(J497-H497)/H497))</f>
        <v>-1</v>
      </c>
      <c r="M497" s="7" t="str">
        <f aca="false">IF(AND(OR(C497&lt;&gt;0,H497&lt;&gt;0),D497=0,I497=0),"DROP",IF(AND(OR(D497&lt;&gt;0,I497&lt;&gt;0),C497=0,H497=0),"NEW",""))</f>
        <v>DROP</v>
      </c>
    </row>
    <row r="498" customFormat="false" ht="15" hidden="false" customHeight="false" outlineLevel="0" collapsed="false">
      <c r="A498" s="7" t="s">
        <v>95</v>
      </c>
      <c r="B498" s="7" t="str">
        <f aca="false">IFERROR(INDEX('Source'!$C:$C,MATCH($A498,'Source'!$B:$B,0)),"")</f>
        <v>מדרסי ג'ל וורק</v>
      </c>
      <c r="C498" s="8" t="n">
        <f aca="false">SUMIFS('Source'!$D:$D,'Source'!$A:$A,"101 - Factory customers",'Source'!$B:$B,$A498)</f>
        <v>1</v>
      </c>
      <c r="D498" s="8" t="n">
        <f aca="false">SUMIFS('Source'!$F:$F,'Source'!$A:$A,"101 - Factory customers",'Source'!$B:$B,$A498)</f>
        <v>0</v>
      </c>
      <c r="E498" s="8" t="n">
        <f aca="false">D498*$J$5</f>
        <v>0</v>
      </c>
      <c r="F498" s="8" t="n">
        <f aca="false">E498-C498</f>
        <v>-1</v>
      </c>
      <c r="G498" s="9" t="n">
        <f aca="false">IF(AND(C498=0,E498=0),0,IF(C498=0,"New",(E498-C498)/C498))</f>
        <v>-1</v>
      </c>
      <c r="H498" s="8" t="n">
        <f aca="false">SUMIFS('Source'!$E:$E,'Source'!$A:$A,"101 - Factory customers",'Source'!$B:$B,$A498)</f>
        <v>0.01</v>
      </c>
      <c r="I498" s="8" t="n">
        <f aca="false">SUMIFS('Source'!$G:$G,'Source'!$A:$A,"101 - Factory customers",'Source'!$B:$B,$A498)</f>
        <v>0</v>
      </c>
      <c r="J498" s="8" t="n">
        <f aca="false">I498*$J$5</f>
        <v>0</v>
      </c>
      <c r="K498" s="8" t="n">
        <f aca="false">J498-H498</f>
        <v>-0.01</v>
      </c>
      <c r="L498" s="9" t="n">
        <f aca="false">IF(AND(H498=0,J498=0),0,IF(H498=0,"New",(J498-H498)/H498))</f>
        <v>-1</v>
      </c>
      <c r="M498" s="7" t="str">
        <f aca="false">IF(AND(OR(C498&lt;&gt;0,H498&lt;&gt;0),D498=0,I498=0),"DROP",IF(AND(OR(D498&lt;&gt;0,I498&lt;&gt;0),C498=0,H498=0),"NEW",""))</f>
        <v>DROP</v>
      </c>
    </row>
    <row r="499" customFormat="false" ht="15" hidden="false" customHeight="false" outlineLevel="0" collapsed="false">
      <c r="A499" s="7" t="s">
        <v>915</v>
      </c>
      <c r="B499" s="7" t="str">
        <f aca="false">IFERROR(INDEX('Source'!$C:$C,MATCH($A499,'Source'!$B:$B,0)),"")</f>
        <v>גרבי חורף אנטיבקטריאלי לבן</v>
      </c>
      <c r="C499" s="8" t="n">
        <f aca="false">SUMIFS('Source'!$D:$D,'Source'!$A:$A,"101 - Factory customers",'Source'!$B:$B,$A499)</f>
        <v>0</v>
      </c>
      <c r="D499" s="8" t="n">
        <f aca="false">SUMIFS('Source'!$F:$F,'Source'!$A:$A,"101 - Factory customers",'Source'!$B:$B,$A499)</f>
        <v>1</v>
      </c>
      <c r="E499" s="8" t="n">
        <f aca="false">D499*$J$5</f>
        <v>1.26315789473684</v>
      </c>
      <c r="F499" s="8" t="n">
        <f aca="false">E499-C499</f>
        <v>1.26315789473684</v>
      </c>
      <c r="G499" s="9" t="str">
        <f aca="false">IF(AND(C499=0,E499=0),0,IF(C499=0,"New",(E499-C499)/C499))</f>
        <v>New</v>
      </c>
      <c r="H499" s="8" t="n">
        <f aca="false">SUMIFS('Source'!$E:$E,'Source'!$A:$A,"101 - Factory customers",'Source'!$B:$B,$A499)</f>
        <v>0</v>
      </c>
      <c r="I499" s="8" t="n">
        <f aca="false">SUMIFS('Source'!$G:$G,'Source'!$A:$A,"101 - Factory customers",'Source'!$B:$B,$A499)</f>
        <v>0.01</v>
      </c>
      <c r="J499" s="8" t="n">
        <f aca="false">I499*$J$5</f>
        <v>0.0126315789473684</v>
      </c>
      <c r="K499" s="8" t="n">
        <f aca="false">J499-H499</f>
        <v>0.0126315789473684</v>
      </c>
      <c r="L499" s="9" t="str">
        <f aca="false">IF(AND(H499=0,J499=0),0,IF(H499=0,"New",(J499-H499)/H499))</f>
        <v>New</v>
      </c>
      <c r="M499" s="7" t="str">
        <f aca="false">IF(AND(OR(C499&lt;&gt;0,H499&lt;&gt;0),D499=0,I499=0),"DROP",IF(AND(OR(D499&lt;&gt;0,I499&lt;&gt;0),C499=0,H499=0),"NEW",""))</f>
        <v>NEW</v>
      </c>
    </row>
    <row r="500" customFormat="false" ht="15" hidden="false" customHeight="false" outlineLevel="0" collapsed="false">
      <c r="A500" s="7" t="s">
        <v>409</v>
      </c>
      <c r="B500" s="7" t="str">
        <f aca="false">IFERROR(INDEX('Source'!$C:$C,MATCH($A500,'Source'!$B:$B,0)),"")</f>
        <v>ריפוד סיליקון לעקב אחורי</v>
      </c>
      <c r="C500" s="8" t="n">
        <f aca="false">SUMIFS('Source'!$D:$D,'Source'!$A:$A,"101 - Factory customers",'Source'!$B:$B,$A500)</f>
        <v>1</v>
      </c>
      <c r="D500" s="8" t="n">
        <f aca="false">SUMIFS('Source'!$F:$F,'Source'!$A:$A,"101 - Factory customers",'Source'!$B:$B,$A500)</f>
        <v>0</v>
      </c>
      <c r="E500" s="8" t="n">
        <f aca="false">D500*$J$5</f>
        <v>0</v>
      </c>
      <c r="F500" s="8" t="n">
        <f aca="false">E500-C500</f>
        <v>-1</v>
      </c>
      <c r="G500" s="9" t="n">
        <f aca="false">IF(AND(C500=0,E500=0),0,IF(C500=0,"New",(E500-C500)/C500))</f>
        <v>-1</v>
      </c>
      <c r="H500" s="8" t="n">
        <f aca="false">SUMIFS('Source'!$E:$E,'Source'!$A:$A,"101 - Factory customers",'Source'!$B:$B,$A500)</f>
        <v>0.01</v>
      </c>
      <c r="I500" s="8" t="n">
        <f aca="false">SUMIFS('Source'!$G:$G,'Source'!$A:$A,"101 - Factory customers",'Source'!$B:$B,$A500)</f>
        <v>0</v>
      </c>
      <c r="J500" s="8" t="n">
        <f aca="false">I500*$J$5</f>
        <v>0</v>
      </c>
      <c r="K500" s="8" t="n">
        <f aca="false">J500-H500</f>
        <v>-0.01</v>
      </c>
      <c r="L500" s="9" t="n">
        <f aca="false">IF(AND(H500=0,J500=0),0,IF(H500=0,"New",(J500-H500)/H500))</f>
        <v>-1</v>
      </c>
      <c r="M500" s="7" t="str">
        <f aca="false">IF(AND(OR(C500&lt;&gt;0,H500&lt;&gt;0),D500=0,I500=0),"DROP",IF(AND(OR(D500&lt;&gt;0,I500&lt;&gt;0),C500=0,H500=0),"NEW",""))</f>
        <v>DROP</v>
      </c>
    </row>
    <row r="501" customFormat="false" ht="15" hidden="false" customHeight="false" outlineLevel="0" collapsed="false">
      <c r="A501" s="7" t="s">
        <v>242</v>
      </c>
      <c r="B501" s="7" t="str">
        <f aca="false">IFERROR(INDEX('Source'!$C:$C,MATCH($A501,'Source'!$B:$B,0)),"")</f>
        <v>תחבושת נצמדת צבע ורוד</v>
      </c>
      <c r="C501" s="8" t="n">
        <f aca="false">SUMIFS('Source'!$D:$D,'Source'!$A:$A,"101 - Factory customers",'Source'!$B:$B,$A501)</f>
        <v>0</v>
      </c>
      <c r="D501" s="8" t="n">
        <f aca="false">SUMIFS('Source'!$F:$F,'Source'!$A:$A,"101 - Factory customers",'Source'!$B:$B,$A501)</f>
        <v>1</v>
      </c>
      <c r="E501" s="8" t="n">
        <f aca="false">D501*$J$5</f>
        <v>1.26315789473684</v>
      </c>
      <c r="F501" s="8" t="n">
        <f aca="false">E501-C501</f>
        <v>1.26315789473684</v>
      </c>
      <c r="G501" s="9" t="str">
        <f aca="false">IF(AND(C501=0,E501=0),0,IF(C501=0,"New",(E501-C501)/C501))</f>
        <v>New</v>
      </c>
      <c r="H501" s="8" t="n">
        <f aca="false">SUMIFS('Source'!$E:$E,'Source'!$A:$A,"101 - Factory customers",'Source'!$B:$B,$A501)</f>
        <v>0</v>
      </c>
      <c r="I501" s="8" t="n">
        <f aca="false">SUMIFS('Source'!$G:$G,'Source'!$A:$A,"101 - Factory customers",'Source'!$B:$B,$A501)</f>
        <v>0.01</v>
      </c>
      <c r="J501" s="8" t="n">
        <f aca="false">I501*$J$5</f>
        <v>0.0126315789473684</v>
      </c>
      <c r="K501" s="8" t="n">
        <f aca="false">J501-H501</f>
        <v>0.0126315789473684</v>
      </c>
      <c r="L501" s="9" t="str">
        <f aca="false">IF(AND(H501=0,J501=0),0,IF(H501=0,"New",(J501-H501)/H501))</f>
        <v>New</v>
      </c>
      <c r="M501" s="7" t="str">
        <f aca="false">IF(AND(OR(C501&lt;&gt;0,H501&lt;&gt;0),D501=0,I501=0),"DROP",IF(AND(OR(D501&lt;&gt;0,I501&lt;&gt;0),C501=0,H501=0),"NEW",""))</f>
        <v>NEW</v>
      </c>
    </row>
    <row r="502" customFormat="false" ht="15" hidden="false" customHeight="false" outlineLevel="0" collapsed="false">
      <c r="A502" s="7" t="s">
        <v>916</v>
      </c>
      <c r="B502" s="7" t="str">
        <f aca="false">IFERROR(INDEX('Source'!$C:$C,MATCH($A502,'Source'!$B:$B,0)),"")</f>
        <v>מפריד בוהן עם רצועה</v>
      </c>
      <c r="C502" s="8" t="n">
        <f aca="false">SUMIFS('Source'!$D:$D,'Source'!$A:$A,"101 - Factory customers",'Source'!$B:$B,$A502)</f>
        <v>0</v>
      </c>
      <c r="D502" s="8" t="n">
        <f aca="false">SUMIFS('Source'!$F:$F,'Source'!$A:$A,"101 - Factory customers",'Source'!$B:$B,$A502)</f>
        <v>1</v>
      </c>
      <c r="E502" s="8" t="n">
        <f aca="false">D502*$J$5</f>
        <v>1.26315789473684</v>
      </c>
      <c r="F502" s="8" t="n">
        <f aca="false">E502-C502</f>
        <v>1.26315789473684</v>
      </c>
      <c r="G502" s="9" t="str">
        <f aca="false">IF(AND(C502=0,E502=0),0,IF(C502=0,"New",(E502-C502)/C502))</f>
        <v>New</v>
      </c>
      <c r="H502" s="8" t="n">
        <f aca="false">SUMIFS('Source'!$E:$E,'Source'!$A:$A,"101 - Factory customers",'Source'!$B:$B,$A502)</f>
        <v>0</v>
      </c>
      <c r="I502" s="8" t="n">
        <f aca="false">SUMIFS('Source'!$G:$G,'Source'!$A:$A,"101 - Factory customers",'Source'!$B:$B,$A502)</f>
        <v>0.01</v>
      </c>
      <c r="J502" s="8" t="n">
        <f aca="false">I502*$J$5</f>
        <v>0.0126315789473684</v>
      </c>
      <c r="K502" s="8" t="n">
        <f aca="false">J502-H502</f>
        <v>0.0126315789473684</v>
      </c>
      <c r="L502" s="9" t="str">
        <f aca="false">IF(AND(H502=0,J502=0),0,IF(H502=0,"New",(J502-H502)/H502))</f>
        <v>New</v>
      </c>
      <c r="M502" s="7" t="str">
        <f aca="false">IF(AND(OR(C502&lt;&gt;0,H502&lt;&gt;0),D502=0,I502=0),"DROP",IF(AND(OR(D502&lt;&gt;0,I502&lt;&gt;0),C502=0,H502=0),"NEW",""))</f>
        <v>NEW</v>
      </c>
    </row>
    <row r="503" customFormat="false" ht="15" hidden="false" customHeight="false" outlineLevel="0" collapsed="false">
      <c r="A503" s="7" t="s">
        <v>917</v>
      </c>
      <c r="B503" s="7" t="str">
        <f aca="false">IFERROR(INDEX('Source'!$C:$C,MATCH($A503,'Source'!$B:$B,0)),"")</f>
        <v>Cervicallo IceSilk צווארון משי רך לתמיכה בצוואר</v>
      </c>
      <c r="C503" s="8" t="n">
        <f aca="false">SUMIFS('Source'!$D:$D,'Source'!$A:$A,"101 - Factory customers",'Source'!$B:$B,$A503)</f>
        <v>0</v>
      </c>
      <c r="D503" s="8" t="n">
        <f aca="false">SUMIFS('Source'!$F:$F,'Source'!$A:$A,"101 - Factory customers",'Source'!$B:$B,$A503)</f>
        <v>1</v>
      </c>
      <c r="E503" s="8" t="n">
        <f aca="false">D503*$J$5</f>
        <v>1.26315789473684</v>
      </c>
      <c r="F503" s="8" t="n">
        <f aca="false">E503-C503</f>
        <v>1.26315789473684</v>
      </c>
      <c r="G503" s="9" t="str">
        <f aca="false">IF(AND(C503=0,E503=0),0,IF(C503=0,"New",(E503-C503)/C503))</f>
        <v>New</v>
      </c>
      <c r="H503" s="8" t="n">
        <f aca="false">SUMIFS('Source'!$E:$E,'Source'!$A:$A,"101 - Factory customers",'Source'!$B:$B,$A503)</f>
        <v>0</v>
      </c>
      <c r="I503" s="8" t="n">
        <f aca="false">SUMIFS('Source'!$G:$G,'Source'!$A:$A,"101 - Factory customers",'Source'!$B:$B,$A503)</f>
        <v>0.01</v>
      </c>
      <c r="J503" s="8" t="n">
        <f aca="false">I503*$J$5</f>
        <v>0.0126315789473684</v>
      </c>
      <c r="K503" s="8" t="n">
        <f aca="false">J503-H503</f>
        <v>0.0126315789473684</v>
      </c>
      <c r="L503" s="9" t="str">
        <f aca="false">IF(AND(H503=0,J503=0),0,IF(H503=0,"New",(J503-H503)/H503))</f>
        <v>New</v>
      </c>
      <c r="M503" s="7" t="str">
        <f aca="false">IF(AND(OR(C503&lt;&gt;0,H503&lt;&gt;0),D503=0,I503=0),"DROP",IF(AND(OR(D503&lt;&gt;0,I503&lt;&gt;0),C503=0,H503=0),"NEW",""))</f>
        <v>NEW</v>
      </c>
    </row>
    <row r="504" customFormat="false" ht="15" hidden="false" customHeight="false" outlineLevel="0" collapsed="false">
      <c r="A504" s="7" t="s">
        <v>918</v>
      </c>
      <c r="B504" s="7" t="str">
        <f aca="false">IFERROR(INDEX('Source'!$C:$C,MATCH($A504,'Source'!$B:$B,0)),"")</f>
        <v>תרמה ברך</v>
      </c>
      <c r="C504" s="8" t="n">
        <f aca="false">SUMIFS('Source'!$D:$D,'Source'!$A:$A,"101 - Factory customers",'Source'!$B:$B,$A504)</f>
        <v>0</v>
      </c>
      <c r="D504" s="8" t="n">
        <f aca="false">SUMIFS('Source'!$F:$F,'Source'!$A:$A,"101 - Factory customers",'Source'!$B:$B,$A504)</f>
        <v>1</v>
      </c>
      <c r="E504" s="8" t="n">
        <f aca="false">D504*$J$5</f>
        <v>1.26315789473684</v>
      </c>
      <c r="F504" s="8" t="n">
        <f aca="false">E504-C504</f>
        <v>1.26315789473684</v>
      </c>
      <c r="G504" s="9" t="str">
        <f aca="false">IF(AND(C504=0,E504=0),0,IF(C504=0,"New",(E504-C504)/C504))</f>
        <v>New</v>
      </c>
      <c r="H504" s="8" t="n">
        <f aca="false">SUMIFS('Source'!$E:$E,'Source'!$A:$A,"101 - Factory customers",'Source'!$B:$B,$A504)</f>
        <v>0</v>
      </c>
      <c r="I504" s="8" t="n">
        <f aca="false">SUMIFS('Source'!$G:$G,'Source'!$A:$A,"101 - Factory customers",'Source'!$B:$B,$A504)</f>
        <v>0.01</v>
      </c>
      <c r="J504" s="8" t="n">
        <f aca="false">I504*$J$5</f>
        <v>0.0126315789473684</v>
      </c>
      <c r="K504" s="8" t="n">
        <f aca="false">J504-H504</f>
        <v>0.0126315789473684</v>
      </c>
      <c r="L504" s="9" t="str">
        <f aca="false">IF(AND(H504=0,J504=0),0,IF(H504=0,"New",(J504-H504)/H504))</f>
        <v>New</v>
      </c>
      <c r="M504" s="7" t="str">
        <f aca="false">IF(AND(OR(C504&lt;&gt;0,H504&lt;&gt;0),D504=0,I504=0),"DROP",IF(AND(OR(D504&lt;&gt;0,I504&lt;&gt;0),C504=0,H504=0),"NEW",""))</f>
        <v>NEW</v>
      </c>
    </row>
    <row r="505" customFormat="false" ht="15" hidden="false" customHeight="false" outlineLevel="0" collapsed="false">
      <c r="A505" s="7" t="s">
        <v>919</v>
      </c>
      <c r="B505" s="7" t="str">
        <f aca="false">IFERROR(INDEX('Source'!$C:$C,MATCH($A505,'Source'!$B:$B,0)),"")</f>
        <v>Cervicallo Soft- צווארון ספוגי לתמיכה עדינה בצוואר - כחול</v>
      </c>
      <c r="C505" s="8" t="n">
        <f aca="false">SUMIFS('Source'!$D:$D,'Source'!$A:$A,"101 - Factory customers",'Source'!$B:$B,$A505)</f>
        <v>0</v>
      </c>
      <c r="D505" s="8" t="n">
        <f aca="false">SUMIFS('Source'!$F:$F,'Source'!$A:$A,"101 - Factory customers",'Source'!$B:$B,$A505)</f>
        <v>1</v>
      </c>
      <c r="E505" s="8" t="n">
        <f aca="false">D505*$J$5</f>
        <v>1.26315789473684</v>
      </c>
      <c r="F505" s="8" t="n">
        <f aca="false">E505-C505</f>
        <v>1.26315789473684</v>
      </c>
      <c r="G505" s="9" t="str">
        <f aca="false">IF(AND(C505=0,E505=0),0,IF(C505=0,"New",(E505-C505)/C505))</f>
        <v>New</v>
      </c>
      <c r="H505" s="8" t="n">
        <f aca="false">SUMIFS('Source'!$E:$E,'Source'!$A:$A,"101 - Factory customers",'Source'!$B:$B,$A505)</f>
        <v>0</v>
      </c>
      <c r="I505" s="8" t="n">
        <f aca="false">SUMIFS('Source'!$G:$G,'Source'!$A:$A,"101 - Factory customers",'Source'!$B:$B,$A505)</f>
        <v>0.01</v>
      </c>
      <c r="J505" s="8" t="n">
        <f aca="false">I505*$J$5</f>
        <v>0.0126315789473684</v>
      </c>
      <c r="K505" s="8" t="n">
        <f aca="false">J505-H505</f>
        <v>0.0126315789473684</v>
      </c>
      <c r="L505" s="9" t="str">
        <f aca="false">IF(AND(H505=0,J505=0),0,IF(H505=0,"New",(J505-H505)/H505))</f>
        <v>New</v>
      </c>
      <c r="M505" s="7" t="str">
        <f aca="false">IF(AND(OR(C505&lt;&gt;0,H505&lt;&gt;0),D505=0,I505=0),"DROP",IF(AND(OR(D505&lt;&gt;0,I505&lt;&gt;0),C505=0,H505=0),"NEW",""))</f>
        <v>NEW</v>
      </c>
    </row>
    <row r="506" customFormat="false" ht="15" hidden="false" customHeight="false" outlineLevel="0" collapsed="false">
      <c r="A506" s="7" t="s">
        <v>307</v>
      </c>
      <c r="B506" s="7" t="str">
        <f aca="false">IFERROR(INDEX('Source'!$C:$C,MATCH($A506,'Source'!$B:$B,0)),"")</f>
        <v>חגורה למנותחי בית החזה</v>
      </c>
      <c r="C506" s="8" t="n">
        <f aca="false">SUMIFS('Source'!$D:$D,'Source'!$A:$A,"101 - Factory customers",'Source'!$B:$B,$A506)</f>
        <v>0</v>
      </c>
      <c r="D506" s="8" t="n">
        <f aca="false">SUMIFS('Source'!$F:$F,'Source'!$A:$A,"101 - Factory customers",'Source'!$B:$B,$A506)</f>
        <v>1</v>
      </c>
      <c r="E506" s="8" t="n">
        <f aca="false">D506*$J$5</f>
        <v>1.26315789473684</v>
      </c>
      <c r="F506" s="8" t="n">
        <f aca="false">E506-C506</f>
        <v>1.26315789473684</v>
      </c>
      <c r="G506" s="9" t="str">
        <f aca="false">IF(AND(C506=0,E506=0),0,IF(C506=0,"New",(E506-C506)/C506))</f>
        <v>New</v>
      </c>
      <c r="H506" s="8" t="n">
        <f aca="false">SUMIFS('Source'!$E:$E,'Source'!$A:$A,"101 - Factory customers",'Source'!$B:$B,$A506)</f>
        <v>0</v>
      </c>
      <c r="I506" s="8" t="n">
        <f aca="false">SUMIFS('Source'!$G:$G,'Source'!$A:$A,"101 - Factory customers",'Source'!$B:$B,$A506)</f>
        <v>0.01</v>
      </c>
      <c r="J506" s="8" t="n">
        <f aca="false">I506*$J$5</f>
        <v>0.0126315789473684</v>
      </c>
      <c r="K506" s="8" t="n">
        <f aca="false">J506-H506</f>
        <v>0.0126315789473684</v>
      </c>
      <c r="L506" s="9" t="str">
        <f aca="false">IF(AND(H506=0,J506=0),0,IF(H506=0,"New",(J506-H506)/H506))</f>
        <v>New</v>
      </c>
      <c r="M506" s="7" t="str">
        <f aca="false">IF(AND(OR(C506&lt;&gt;0,H506&lt;&gt;0),D506=0,I506=0),"DROP",IF(AND(OR(D506&lt;&gt;0,I506&lt;&gt;0),C506=0,H506=0),"NEW",""))</f>
        <v>NEW</v>
      </c>
    </row>
    <row r="507" customFormat="false" ht="15" hidden="false" customHeight="false" outlineLevel="0" collapsed="false">
      <c r="A507" s="7" t="s">
        <v>920</v>
      </c>
      <c r="B507" s="7" t="str">
        <f aca="false">IFERROR(INDEX('Source'!$C:$C,MATCH($A507,'Source'!$B:$B,0)),"")</f>
        <v>InguShield/מערכת תמיכה חכמה לבקע מפשעתי דו צדדי</v>
      </c>
      <c r="C507" s="8" t="n">
        <f aca="false">SUMIFS('Source'!$D:$D,'Source'!$A:$A,"101 - Factory customers",'Source'!$B:$B,$A507)</f>
        <v>0</v>
      </c>
      <c r="D507" s="8" t="n">
        <f aca="false">SUMIFS('Source'!$F:$F,'Source'!$A:$A,"101 - Factory customers",'Source'!$B:$B,$A507)</f>
        <v>1</v>
      </c>
      <c r="E507" s="8" t="n">
        <f aca="false">D507*$J$5</f>
        <v>1.26315789473684</v>
      </c>
      <c r="F507" s="8" t="n">
        <f aca="false">E507-C507</f>
        <v>1.26315789473684</v>
      </c>
      <c r="G507" s="9" t="str">
        <f aca="false">IF(AND(C507=0,E507=0),0,IF(C507=0,"New",(E507-C507)/C507))</f>
        <v>New</v>
      </c>
      <c r="H507" s="8" t="n">
        <f aca="false">SUMIFS('Source'!$E:$E,'Source'!$A:$A,"101 - Factory customers",'Source'!$B:$B,$A507)</f>
        <v>0</v>
      </c>
      <c r="I507" s="8" t="n">
        <f aca="false">SUMIFS('Source'!$G:$G,'Source'!$A:$A,"101 - Factory customers",'Source'!$B:$B,$A507)</f>
        <v>0.01</v>
      </c>
      <c r="J507" s="8" t="n">
        <f aca="false">I507*$J$5</f>
        <v>0.0126315789473684</v>
      </c>
      <c r="K507" s="8" t="n">
        <f aca="false">J507-H507</f>
        <v>0.0126315789473684</v>
      </c>
      <c r="L507" s="9" t="str">
        <f aca="false">IF(AND(H507=0,J507=0),0,IF(H507=0,"New",(J507-H507)/H507))</f>
        <v>New</v>
      </c>
      <c r="M507" s="7" t="str">
        <f aca="false">IF(AND(OR(C507&lt;&gt;0,H507&lt;&gt;0),D507=0,I507=0),"DROP",IF(AND(OR(D507&lt;&gt;0,I507&lt;&gt;0),C507=0,H507=0),"NEW",""))</f>
        <v>NEW</v>
      </c>
    </row>
    <row r="508" customFormat="false" ht="15" hidden="false" customHeight="false" outlineLevel="0" collapsed="false">
      <c r="A508" s="7" t="s">
        <v>921</v>
      </c>
      <c r="B508" s="7" t="str">
        <f aca="false">IFERROR(INDEX('Source'!$C:$C,MATCH($A508,'Source'!$B:$B,0)),"")</f>
        <v>תרמה קרסול</v>
      </c>
      <c r="C508" s="8" t="n">
        <f aca="false">SUMIFS('Source'!$D:$D,'Source'!$A:$A,"101 - Factory customers",'Source'!$B:$B,$A508)</f>
        <v>0</v>
      </c>
      <c r="D508" s="8" t="n">
        <f aca="false">SUMIFS('Source'!$F:$F,'Source'!$A:$A,"101 - Factory customers",'Source'!$B:$B,$A508)</f>
        <v>1</v>
      </c>
      <c r="E508" s="8" t="n">
        <f aca="false">D508*$J$5</f>
        <v>1.26315789473684</v>
      </c>
      <c r="F508" s="8" t="n">
        <f aca="false">E508-C508</f>
        <v>1.26315789473684</v>
      </c>
      <c r="G508" s="9" t="str">
        <f aca="false">IF(AND(C508=0,E508=0),0,IF(C508=0,"New",(E508-C508)/C508))</f>
        <v>New</v>
      </c>
      <c r="H508" s="8" t="n">
        <f aca="false">SUMIFS('Source'!$E:$E,'Source'!$A:$A,"101 - Factory customers",'Source'!$B:$B,$A508)</f>
        <v>0</v>
      </c>
      <c r="I508" s="8" t="n">
        <f aca="false">SUMIFS('Source'!$G:$G,'Source'!$A:$A,"101 - Factory customers",'Source'!$B:$B,$A508)</f>
        <v>0.01</v>
      </c>
      <c r="J508" s="8" t="n">
        <f aca="false">I508*$J$5</f>
        <v>0.0126315789473684</v>
      </c>
      <c r="K508" s="8" t="n">
        <f aca="false">J508-H508</f>
        <v>0.0126315789473684</v>
      </c>
      <c r="L508" s="9" t="str">
        <f aca="false">IF(AND(H508=0,J508=0),0,IF(H508=0,"New",(J508-H508)/H508))</f>
        <v>New</v>
      </c>
      <c r="M508" s="7" t="str">
        <f aca="false">IF(AND(OR(C508&lt;&gt;0,H508&lt;&gt;0),D508=0,I508=0),"DROP",IF(AND(OR(D508&lt;&gt;0,I508&lt;&gt;0),C508=0,H508=0),"NEW",""))</f>
        <v>NEW</v>
      </c>
    </row>
    <row r="509" customFormat="false" ht="15" hidden="false" customHeight="false" outlineLevel="0" collapsed="false">
      <c r="A509" s="7" t="s">
        <v>922</v>
      </c>
      <c r="B509" s="7" t="str">
        <f aca="false">IFERROR(INDEX('Source'!$C:$C,MATCH($A509,'Source'!$B:$B,0)),"")</f>
        <v>CerviShield  מקבע צוואר קשיח מתכוונן</v>
      </c>
      <c r="C509" s="8" t="n">
        <f aca="false">SUMIFS('Source'!$D:$D,'Source'!$A:$A,"101 - Factory customers",'Source'!$B:$B,$A509)</f>
        <v>0</v>
      </c>
      <c r="D509" s="8" t="n">
        <f aca="false">SUMIFS('Source'!$F:$F,'Source'!$A:$A,"101 - Factory customers",'Source'!$B:$B,$A509)</f>
        <v>1</v>
      </c>
      <c r="E509" s="8" t="n">
        <f aca="false">D509*$J$5</f>
        <v>1.26315789473684</v>
      </c>
      <c r="F509" s="8" t="n">
        <f aca="false">E509-C509</f>
        <v>1.26315789473684</v>
      </c>
      <c r="G509" s="9" t="str">
        <f aca="false">IF(AND(C509=0,E509=0),0,IF(C509=0,"New",(E509-C509)/C509))</f>
        <v>New</v>
      </c>
      <c r="H509" s="8" t="n">
        <f aca="false">SUMIFS('Source'!$E:$E,'Source'!$A:$A,"101 - Factory customers",'Source'!$B:$B,$A509)</f>
        <v>0</v>
      </c>
      <c r="I509" s="8" t="n">
        <f aca="false">SUMIFS('Source'!$G:$G,'Source'!$A:$A,"101 - Factory customers",'Source'!$B:$B,$A509)</f>
        <v>0.01</v>
      </c>
      <c r="J509" s="8" t="n">
        <f aca="false">I509*$J$5</f>
        <v>0.0126315789473684</v>
      </c>
      <c r="K509" s="8" t="n">
        <f aca="false">J509-H509</f>
        <v>0.0126315789473684</v>
      </c>
      <c r="L509" s="9" t="str">
        <f aca="false">IF(AND(H509=0,J509=0),0,IF(H509=0,"New",(J509-H509)/H509))</f>
        <v>New</v>
      </c>
      <c r="M509" s="7" t="str">
        <f aca="false">IF(AND(OR(C509&lt;&gt;0,H509&lt;&gt;0),D509=0,I509=0),"DROP",IF(AND(OR(D509&lt;&gt;0,I509&lt;&gt;0),C509=0,H509=0),"NEW",""))</f>
        <v>NEW</v>
      </c>
    </row>
    <row r="510" customFormat="false" ht="15" hidden="false" customHeight="false" outlineLevel="0" collapsed="false">
      <c r="A510" s="7" t="s">
        <v>665</v>
      </c>
      <c r="B510" s="7" t="str">
        <f aca="false">IFERROR(INDEX('Source'!$C:$C,MATCH($A510,'Source'!$B:$B,0)),"")</f>
        <v>חגורת פאבליק (רצועות אבדוקציה)</v>
      </c>
      <c r="C510" s="8" t="n">
        <f aca="false">SUMIFS('Source'!$D:$D,'Source'!$A:$A,"101 - Factory customers",'Source'!$B:$B,$A510)</f>
        <v>0</v>
      </c>
      <c r="D510" s="8" t="n">
        <f aca="false">SUMIFS('Source'!$F:$F,'Source'!$A:$A,"101 - Factory customers",'Source'!$B:$B,$A510)</f>
        <v>1</v>
      </c>
      <c r="E510" s="8" t="n">
        <f aca="false">D510*$J$5</f>
        <v>1.26315789473684</v>
      </c>
      <c r="F510" s="8" t="n">
        <f aca="false">E510-C510</f>
        <v>1.26315789473684</v>
      </c>
      <c r="G510" s="9" t="str">
        <f aca="false">IF(AND(C510=0,E510=0),0,IF(C510=0,"New",(E510-C510)/C510))</f>
        <v>New</v>
      </c>
      <c r="H510" s="8" t="n">
        <f aca="false">SUMIFS('Source'!$E:$E,'Source'!$A:$A,"101 - Factory customers",'Source'!$B:$B,$A510)</f>
        <v>0</v>
      </c>
      <c r="I510" s="8" t="n">
        <f aca="false">SUMIFS('Source'!$G:$G,'Source'!$A:$A,"101 - Factory customers",'Source'!$B:$B,$A510)</f>
        <v>0.01</v>
      </c>
      <c r="J510" s="8" t="n">
        <f aca="false">I510*$J$5</f>
        <v>0.0126315789473684</v>
      </c>
      <c r="K510" s="8" t="n">
        <f aca="false">J510-H510</f>
        <v>0.0126315789473684</v>
      </c>
      <c r="L510" s="9" t="str">
        <f aca="false">IF(AND(H510=0,J510=0),0,IF(H510=0,"New",(J510-H510)/H510))</f>
        <v>New</v>
      </c>
      <c r="M510" s="7" t="str">
        <f aca="false">IF(AND(OR(C510&lt;&gt;0,H510&lt;&gt;0),D510=0,I510=0),"DROP",IF(AND(OR(D510&lt;&gt;0,I510&lt;&gt;0),C510=0,H510=0),"NEW",""))</f>
        <v>NEW</v>
      </c>
    </row>
    <row r="511" customFormat="false" ht="15" hidden="false" customHeight="false" outlineLevel="0" collapsed="false">
      <c r="A511" s="7" t="s">
        <v>488</v>
      </c>
      <c r="B511" s="7" t="str">
        <f aca="false">IFERROR(INDEX('Source'!$C:$C,MATCH($A511,'Source'!$B:$B,0)),"")</f>
        <v>חגורת שבר דו צדדית</v>
      </c>
      <c r="C511" s="8" t="n">
        <f aca="false">SUMIFS('Source'!$D:$D,'Source'!$A:$A,"101 - Factory customers",'Source'!$B:$B,$A511)</f>
        <v>0</v>
      </c>
      <c r="D511" s="8" t="n">
        <f aca="false">SUMIFS('Source'!$F:$F,'Source'!$A:$A,"101 - Factory customers",'Source'!$B:$B,$A511)</f>
        <v>1</v>
      </c>
      <c r="E511" s="8" t="n">
        <f aca="false">D511*$J$5</f>
        <v>1.26315789473684</v>
      </c>
      <c r="F511" s="8" t="n">
        <f aca="false">E511-C511</f>
        <v>1.26315789473684</v>
      </c>
      <c r="G511" s="9" t="str">
        <f aca="false">IF(AND(C511=0,E511=0),0,IF(C511=0,"New",(E511-C511)/C511))</f>
        <v>New</v>
      </c>
      <c r="H511" s="8" t="n">
        <f aca="false">SUMIFS('Source'!$E:$E,'Source'!$A:$A,"101 - Factory customers",'Source'!$B:$B,$A511)</f>
        <v>0</v>
      </c>
      <c r="I511" s="8" t="n">
        <f aca="false">SUMIFS('Source'!$G:$G,'Source'!$A:$A,"101 - Factory customers",'Source'!$B:$B,$A511)</f>
        <v>0.01</v>
      </c>
      <c r="J511" s="8" t="n">
        <f aca="false">I511*$J$5</f>
        <v>0.0126315789473684</v>
      </c>
      <c r="K511" s="8" t="n">
        <f aca="false">J511-H511</f>
        <v>0.0126315789473684</v>
      </c>
      <c r="L511" s="9" t="str">
        <f aca="false">IF(AND(H511=0,J511=0),0,IF(H511=0,"New",(J511-H511)/H511))</f>
        <v>New</v>
      </c>
      <c r="M511" s="7" t="str">
        <f aca="false">IF(AND(OR(C511&lt;&gt;0,H511&lt;&gt;0),D511=0,I511=0),"DROP",IF(AND(OR(D511&lt;&gt;0,I511&lt;&gt;0),C511=0,H511=0),"NEW",""))</f>
        <v>NEW</v>
      </c>
    </row>
    <row r="512" customFormat="false" ht="15" hidden="false" customHeight="false" outlineLevel="0" collapsed="false">
      <c r="A512" s="7" t="s">
        <v>728</v>
      </c>
      <c r="B512" s="7" t="str">
        <f aca="false">IFERROR(INDEX('Source'!$C:$C,MATCH($A512,'Source'!$B:$B,0)),"")</f>
        <v>WRISTO STRAP חבק יד</v>
      </c>
      <c r="C512" s="8" t="n">
        <f aca="false">SUMIFS('Source'!$D:$D,'Source'!$A:$A,"101 - Factory customers",'Source'!$B:$B,$A512)</f>
        <v>0</v>
      </c>
      <c r="D512" s="8" t="n">
        <f aca="false">SUMIFS('Source'!$F:$F,'Source'!$A:$A,"101 - Factory customers",'Source'!$B:$B,$A512)</f>
        <v>1</v>
      </c>
      <c r="E512" s="8" t="n">
        <f aca="false">D512*$J$5</f>
        <v>1.26315789473684</v>
      </c>
      <c r="F512" s="8" t="n">
        <f aca="false">E512-C512</f>
        <v>1.26315789473684</v>
      </c>
      <c r="G512" s="9" t="str">
        <f aca="false">IF(AND(C512=0,E512=0),0,IF(C512=0,"New",(E512-C512)/C512))</f>
        <v>New</v>
      </c>
      <c r="H512" s="8" t="n">
        <f aca="false">SUMIFS('Source'!$E:$E,'Source'!$A:$A,"101 - Factory customers",'Source'!$B:$B,$A512)</f>
        <v>0</v>
      </c>
      <c r="I512" s="8" t="n">
        <f aca="false">SUMIFS('Source'!$G:$G,'Source'!$A:$A,"101 - Factory customers",'Source'!$B:$B,$A512)</f>
        <v>0.01</v>
      </c>
      <c r="J512" s="8" t="n">
        <f aca="false">I512*$J$5</f>
        <v>0.0126315789473684</v>
      </c>
      <c r="K512" s="8" t="n">
        <f aca="false">J512-H512</f>
        <v>0.0126315789473684</v>
      </c>
      <c r="L512" s="9" t="str">
        <f aca="false">IF(AND(H512=0,J512=0),0,IF(H512=0,"New",(J512-H512)/H512))</f>
        <v>New</v>
      </c>
      <c r="M512" s="7" t="str">
        <f aca="false">IF(AND(OR(C512&lt;&gt;0,H512&lt;&gt;0),D512=0,I512=0),"DROP",IF(AND(OR(D512&lt;&gt;0,I512&lt;&gt;0),C512=0,H512=0),"NEW",""))</f>
        <v>NEW</v>
      </c>
    </row>
    <row r="513" customFormat="false" ht="15" hidden="false" customHeight="false" outlineLevel="0" collapsed="false">
      <c r="A513" s="7" t="s">
        <v>923</v>
      </c>
      <c r="B513" s="7" t="str">
        <f aca="false">IFERROR(INDEX('Source'!$C:$C,MATCH($A513,'Source'!$B:$B,0)),"")</f>
        <v>Cervicallo Soft- צווארון ספוגי לתמיכה עדינה בצוואר - כחול</v>
      </c>
      <c r="C513" s="8" t="n">
        <f aca="false">SUMIFS('Source'!$D:$D,'Source'!$A:$A,"101 - Factory customers",'Source'!$B:$B,$A513)</f>
        <v>0</v>
      </c>
      <c r="D513" s="8" t="n">
        <f aca="false">SUMIFS('Source'!$F:$F,'Source'!$A:$A,"101 - Factory customers",'Source'!$B:$B,$A513)</f>
        <v>1</v>
      </c>
      <c r="E513" s="8" t="n">
        <f aca="false">D513*$J$5</f>
        <v>1.26315789473684</v>
      </c>
      <c r="F513" s="8" t="n">
        <f aca="false">E513-C513</f>
        <v>1.26315789473684</v>
      </c>
      <c r="G513" s="9" t="str">
        <f aca="false">IF(AND(C513=0,E513=0),0,IF(C513=0,"New",(E513-C513)/C513))</f>
        <v>New</v>
      </c>
      <c r="H513" s="8" t="n">
        <f aca="false">SUMIFS('Source'!$E:$E,'Source'!$A:$A,"101 - Factory customers",'Source'!$B:$B,$A513)</f>
        <v>0</v>
      </c>
      <c r="I513" s="8" t="n">
        <f aca="false">SUMIFS('Source'!$G:$G,'Source'!$A:$A,"101 - Factory customers",'Source'!$B:$B,$A513)</f>
        <v>0.01</v>
      </c>
      <c r="J513" s="8" t="n">
        <f aca="false">I513*$J$5</f>
        <v>0.0126315789473684</v>
      </c>
      <c r="K513" s="8" t="n">
        <f aca="false">J513-H513</f>
        <v>0.0126315789473684</v>
      </c>
      <c r="L513" s="9" t="str">
        <f aca="false">IF(AND(H513=0,J513=0),0,IF(H513=0,"New",(J513-H513)/H513))</f>
        <v>New</v>
      </c>
      <c r="M513" s="7" t="str">
        <f aca="false">IF(AND(OR(C513&lt;&gt;0,H513&lt;&gt;0),D513=0,I513=0),"DROP",IF(AND(OR(D513&lt;&gt;0,I513&lt;&gt;0),C513=0,H513=0),"NEW",""))</f>
        <v>NEW</v>
      </c>
    </row>
    <row r="514" customFormat="false" ht="15" hidden="false" customHeight="false" outlineLevel="0" collapsed="false">
      <c r="A514" s="7" t="s">
        <v>924</v>
      </c>
      <c r="B514" s="7" t="str">
        <f aca="false">IFERROR(INDEX('Source'!$C:$C,MATCH($A514,'Source'!$B:$B,0)),"")</f>
        <v>מגן ברך עם כרית ג'ל</v>
      </c>
      <c r="C514" s="8" t="n">
        <f aca="false">SUMIFS('Source'!$D:$D,'Source'!$A:$A,"101 - Factory customers",'Source'!$B:$B,$A514)</f>
        <v>1</v>
      </c>
      <c r="D514" s="8" t="n">
        <f aca="false">SUMIFS('Source'!$F:$F,'Source'!$A:$A,"101 - Factory customers",'Source'!$B:$B,$A514)</f>
        <v>0</v>
      </c>
      <c r="E514" s="8" t="n">
        <f aca="false">D514*$J$5</f>
        <v>0</v>
      </c>
      <c r="F514" s="8" t="n">
        <f aca="false">E514-C514</f>
        <v>-1</v>
      </c>
      <c r="G514" s="9" t="n">
        <f aca="false">IF(AND(C514=0,E514=0),0,IF(C514=0,"New",(E514-C514)/C514))</f>
        <v>-1</v>
      </c>
      <c r="H514" s="8" t="n">
        <f aca="false">SUMIFS('Source'!$E:$E,'Source'!$A:$A,"101 - Factory customers",'Source'!$B:$B,$A514)</f>
        <v>0.01</v>
      </c>
      <c r="I514" s="8" t="n">
        <f aca="false">SUMIFS('Source'!$G:$G,'Source'!$A:$A,"101 - Factory customers",'Source'!$B:$B,$A514)</f>
        <v>0</v>
      </c>
      <c r="J514" s="8" t="n">
        <f aca="false">I514*$J$5</f>
        <v>0</v>
      </c>
      <c r="K514" s="8" t="n">
        <f aca="false">J514-H514</f>
        <v>-0.01</v>
      </c>
      <c r="L514" s="9" t="n">
        <f aca="false">IF(AND(H514=0,J514=0),0,IF(H514=0,"New",(J514-H514)/H514))</f>
        <v>-1</v>
      </c>
      <c r="M514" s="7" t="str">
        <f aca="false">IF(AND(OR(C514&lt;&gt;0,H514&lt;&gt;0),D514=0,I514=0),"DROP",IF(AND(OR(D514&lt;&gt;0,I514&lt;&gt;0),C514=0,H514=0),"NEW",""))</f>
        <v>DROP</v>
      </c>
    </row>
    <row r="515" customFormat="false" ht="15" hidden="false" customHeight="false" outlineLevel="0" collapsed="false">
      <c r="A515" s="7" t="s">
        <v>397</v>
      </c>
      <c r="B515" s="7" t="str">
        <f aca="false">IFERROR(INDEX('Source'!$C:$C,MATCH($A515,'Source'!$B:$B,0)),"")</f>
        <v>חגורת שבר דו צדדית</v>
      </c>
      <c r="C515" s="8" t="n">
        <f aca="false">SUMIFS('Source'!$D:$D,'Source'!$A:$A,"101 - Factory customers",'Source'!$B:$B,$A515)</f>
        <v>0</v>
      </c>
      <c r="D515" s="8" t="n">
        <f aca="false">SUMIFS('Source'!$F:$F,'Source'!$A:$A,"101 - Factory customers",'Source'!$B:$B,$A515)</f>
        <v>1</v>
      </c>
      <c r="E515" s="8" t="n">
        <f aca="false">D515*$J$5</f>
        <v>1.26315789473684</v>
      </c>
      <c r="F515" s="8" t="n">
        <f aca="false">E515-C515</f>
        <v>1.26315789473684</v>
      </c>
      <c r="G515" s="9" t="str">
        <f aca="false">IF(AND(C515=0,E515=0),0,IF(C515=0,"New",(E515-C515)/C515))</f>
        <v>New</v>
      </c>
      <c r="H515" s="8" t="n">
        <f aca="false">SUMIFS('Source'!$E:$E,'Source'!$A:$A,"101 - Factory customers",'Source'!$B:$B,$A515)</f>
        <v>0</v>
      </c>
      <c r="I515" s="8" t="n">
        <f aca="false">SUMIFS('Source'!$G:$G,'Source'!$A:$A,"101 - Factory customers",'Source'!$B:$B,$A515)</f>
        <v>0.01</v>
      </c>
      <c r="J515" s="8" t="n">
        <f aca="false">I515*$J$5</f>
        <v>0.0126315789473684</v>
      </c>
      <c r="K515" s="8" t="n">
        <f aca="false">J515-H515</f>
        <v>0.0126315789473684</v>
      </c>
      <c r="L515" s="9" t="str">
        <f aca="false">IF(AND(H515=0,J515=0),0,IF(H515=0,"New",(J515-H515)/H515))</f>
        <v>New</v>
      </c>
      <c r="M515" s="7" t="str">
        <f aca="false">IF(AND(OR(C515&lt;&gt;0,H515&lt;&gt;0),D515=0,I515=0),"DROP",IF(AND(OR(D515&lt;&gt;0,I515&lt;&gt;0),C515=0,H515=0),"NEW",""))</f>
        <v>NEW</v>
      </c>
    </row>
    <row r="516" customFormat="false" ht="15" hidden="false" customHeight="false" outlineLevel="0" collapsed="false">
      <c r="A516" s="7" t="s">
        <v>925</v>
      </c>
      <c r="B516" s="7" t="str">
        <f aca="false">IFERROR(INDEX('Source'!$C:$C,MATCH($A516,'Source'!$B:$B,0)),"")</f>
        <v>ThermaSpine חגורת גב תרמית לתמיכה</v>
      </c>
      <c r="C516" s="8" t="n">
        <f aca="false">SUMIFS('Source'!$D:$D,'Source'!$A:$A,"101 - Factory customers",'Source'!$B:$B,$A516)</f>
        <v>0</v>
      </c>
      <c r="D516" s="8" t="n">
        <f aca="false">SUMIFS('Source'!$F:$F,'Source'!$A:$A,"101 - Factory customers",'Source'!$B:$B,$A516)</f>
        <v>1</v>
      </c>
      <c r="E516" s="8" t="n">
        <f aca="false">D516*$J$5</f>
        <v>1.26315789473684</v>
      </c>
      <c r="F516" s="8" t="n">
        <f aca="false">E516-C516</f>
        <v>1.26315789473684</v>
      </c>
      <c r="G516" s="9" t="str">
        <f aca="false">IF(AND(C516=0,E516=0),0,IF(C516=0,"New",(E516-C516)/C516))</f>
        <v>New</v>
      </c>
      <c r="H516" s="8" t="n">
        <f aca="false">SUMIFS('Source'!$E:$E,'Source'!$A:$A,"101 - Factory customers",'Source'!$B:$B,$A516)</f>
        <v>0</v>
      </c>
      <c r="I516" s="8" t="n">
        <f aca="false">SUMIFS('Source'!$G:$G,'Source'!$A:$A,"101 - Factory customers",'Source'!$B:$B,$A516)</f>
        <v>0.01</v>
      </c>
      <c r="J516" s="8" t="n">
        <f aca="false">I516*$J$5</f>
        <v>0.0126315789473684</v>
      </c>
      <c r="K516" s="8" t="n">
        <f aca="false">J516-H516</f>
        <v>0.0126315789473684</v>
      </c>
      <c r="L516" s="9" t="str">
        <f aca="false">IF(AND(H516=0,J516=0),0,IF(H516=0,"New",(J516-H516)/H516))</f>
        <v>New</v>
      </c>
      <c r="M516" s="7" t="str">
        <f aca="false">IF(AND(OR(C516&lt;&gt;0,H516&lt;&gt;0),D516=0,I516=0),"DROP",IF(AND(OR(D516&lt;&gt;0,I516&lt;&gt;0),C516=0,H516=0),"NEW",""))</f>
        <v>NEW</v>
      </c>
    </row>
    <row r="517" customFormat="false" ht="15" hidden="false" customHeight="false" outlineLevel="0" collapsed="false">
      <c r="A517" s="7" t="s">
        <v>641</v>
      </c>
      <c r="B517" s="7" t="str">
        <f aca="false">IFERROR(INDEX('Source'!$C:$C,MATCH($A517,'Source'!$B:$B,0)),"")</f>
        <v>סטנד URIEL שחור מסתובב מתכת 35 ס''מ לבתי מרקחת</v>
      </c>
      <c r="C517" s="8" t="n">
        <f aca="false">SUMIFS('Source'!$D:$D,'Source'!$A:$A,"101 - Factory customers",'Source'!$B:$B,$A517)</f>
        <v>12</v>
      </c>
      <c r="D517" s="8" t="n">
        <f aca="false">SUMIFS('Source'!$F:$F,'Source'!$A:$A,"101 - Factory customers",'Source'!$B:$B,$A517)</f>
        <v>9</v>
      </c>
      <c r="E517" s="8" t="n">
        <f aca="false">D517*$J$5</f>
        <v>11.3684210526316</v>
      </c>
      <c r="F517" s="8" t="n">
        <f aca="false">E517-C517</f>
        <v>-0.631578947368421</v>
      </c>
      <c r="G517" s="9" t="n">
        <f aca="false">IF(AND(C517=0,E517=0),0,IF(C517=0,"New",(E517-C517)/C517))</f>
        <v>-0.0526315789473684</v>
      </c>
      <c r="H517" s="8" t="n">
        <f aca="false">SUMIFS('Source'!$E:$E,'Source'!$A:$A,"101 - Factory customers",'Source'!$B:$B,$A517)</f>
        <v>0.08</v>
      </c>
      <c r="I517" s="8" t="n">
        <f aca="false">SUMIFS('Source'!$G:$G,'Source'!$A:$A,"101 - Factory customers",'Source'!$B:$B,$A517)</f>
        <v>0.09</v>
      </c>
      <c r="J517" s="8" t="n">
        <f aca="false">I517*$J$5</f>
        <v>0.113684210526316</v>
      </c>
      <c r="K517" s="8" t="n">
        <f aca="false">J517-H517</f>
        <v>0.0336842105263158</v>
      </c>
      <c r="L517" s="9" t="n">
        <f aca="false">IF(AND(H517=0,J517=0),0,IF(H517=0,"New",(J517-H517)/H517))</f>
        <v>0.421052631578947</v>
      </c>
      <c r="M517" s="7" t="str">
        <f aca="false">IF(AND(OR(C517&lt;&gt;0,H517&lt;&gt;0),D517=0,I517=0),"DROP",IF(AND(OR(D517&lt;&gt;0,I517&lt;&gt;0),C517=0,H517=0),"NEW",""))</f>
        <v/>
      </c>
    </row>
    <row r="518" customFormat="false" ht="15" hidden="false" customHeight="false" outlineLevel="0" collapsed="false">
      <c r="A518" s="7" t="s">
        <v>232</v>
      </c>
      <c r="B518" s="7" t="str">
        <f aca="false">IFERROR(INDEX('Source'!$C:$C,MATCH($A518,'Source'!$B:$B,0)),"")</f>
        <v>מגן מרפק</v>
      </c>
      <c r="C518" s="8" t="n">
        <f aca="false">SUMIFS('Source'!$D:$D,'Source'!$A:$A,"101 - Factory customers",'Source'!$B:$B,$A518)</f>
        <v>2</v>
      </c>
      <c r="D518" s="8" t="n">
        <f aca="false">SUMIFS('Source'!$F:$F,'Source'!$A:$A,"101 - Factory customers",'Source'!$B:$B,$A518)</f>
        <v>2</v>
      </c>
      <c r="E518" s="8" t="n">
        <f aca="false">D518*$J$5</f>
        <v>2.52631578947368</v>
      </c>
      <c r="F518" s="8" t="n">
        <f aca="false">E518-C518</f>
        <v>0.526315789473684</v>
      </c>
      <c r="G518" s="9" t="n">
        <f aca="false">IF(AND(C518=0,E518=0),0,IF(C518=0,"New",(E518-C518)/C518))</f>
        <v>0.263157894736842</v>
      </c>
      <c r="H518" s="8" t="n">
        <f aca="false">SUMIFS('Source'!$E:$E,'Source'!$A:$A,"101 - Factory customers",'Source'!$B:$B,$A518)</f>
        <v>61.79</v>
      </c>
      <c r="I518" s="8" t="n">
        <f aca="false">SUMIFS('Source'!$G:$G,'Source'!$A:$A,"101 - Factory customers",'Source'!$B:$B,$A518)</f>
        <v>61.78</v>
      </c>
      <c r="J518" s="8" t="n">
        <f aca="false">I518*$J$5</f>
        <v>78.0378947368421</v>
      </c>
      <c r="K518" s="8" t="n">
        <f aca="false">J518-H518</f>
        <v>16.2478947368421</v>
      </c>
      <c r="L518" s="9" t="n">
        <f aca="false">IF(AND(H518=0,J518=0),0,IF(H518=0,"New",(J518-H518)/H518))</f>
        <v>0.2629534671766</v>
      </c>
      <c r="M518" s="7" t="str">
        <f aca="false">IF(AND(OR(C518&lt;&gt;0,H518&lt;&gt;0),D518=0,I518=0),"DROP",IF(AND(OR(D518&lt;&gt;0,I518&lt;&gt;0),C518=0,H518=0),"NEW",""))</f>
        <v/>
      </c>
    </row>
    <row r="519" customFormat="false" ht="15" hidden="false" customHeight="false" outlineLevel="0" collapsed="false">
      <c r="A519" s="7" t="s">
        <v>177</v>
      </c>
      <c r="B519" s="7" t="str">
        <f aca="false">IFERROR(INDEX('Source'!$C:$C,MATCH($A519,'Source'!$B:$B,0)),"")</f>
        <v>מגן קרסול פתוח</v>
      </c>
      <c r="C519" s="8" t="n">
        <f aca="false">SUMIFS('Source'!$D:$D,'Source'!$A:$A,"101 - Factory customers",'Source'!$B:$B,$A519)</f>
        <v>2</v>
      </c>
      <c r="D519" s="8" t="n">
        <f aca="false">SUMIFS('Source'!$F:$F,'Source'!$A:$A,"101 - Factory customers",'Source'!$B:$B,$A519)</f>
        <v>2</v>
      </c>
      <c r="E519" s="8" t="n">
        <f aca="false">D519*$J$5</f>
        <v>2.52631578947368</v>
      </c>
      <c r="F519" s="8" t="n">
        <f aca="false">E519-C519</f>
        <v>0.526315789473684</v>
      </c>
      <c r="G519" s="9" t="n">
        <f aca="false">IF(AND(C519=0,E519=0),0,IF(C519=0,"New",(E519-C519)/C519))</f>
        <v>0.263157894736842</v>
      </c>
      <c r="H519" s="8" t="n">
        <f aca="false">SUMIFS('Source'!$E:$E,'Source'!$A:$A,"101 - Factory customers",'Source'!$B:$B,$A519)</f>
        <v>61.79</v>
      </c>
      <c r="I519" s="8" t="n">
        <f aca="false">SUMIFS('Source'!$G:$G,'Source'!$A:$A,"101 - Factory customers",'Source'!$B:$B,$A519)</f>
        <v>61.78</v>
      </c>
      <c r="J519" s="8" t="n">
        <f aca="false">I519*$J$5</f>
        <v>78.0378947368421</v>
      </c>
      <c r="K519" s="8" t="n">
        <f aca="false">J519-H519</f>
        <v>16.2478947368421</v>
      </c>
      <c r="L519" s="9" t="n">
        <f aca="false">IF(AND(H519=0,J519=0),0,IF(H519=0,"New",(J519-H519)/H519))</f>
        <v>0.2629534671766</v>
      </c>
      <c r="M519" s="7" t="str">
        <f aca="false">IF(AND(OR(C519&lt;&gt;0,H519&lt;&gt;0),D519=0,I519=0),"DROP",IF(AND(OR(D519&lt;&gt;0,I519&lt;&gt;0),C519=0,H519=0),"NEW",""))</f>
        <v/>
      </c>
    </row>
    <row r="520" customFormat="false" ht="15" hidden="false" customHeight="false" outlineLevel="0" collapsed="false">
      <c r="A520" s="7" t="s">
        <v>533</v>
      </c>
      <c r="B520" s="7" t="str">
        <f aca="false">IFERROR(INDEX('Source'!$C:$C,MATCH($A520,'Source'!$B:$B,0)),"")</f>
        <v>מתלה יד + קיבוע מרפק</v>
      </c>
      <c r="C520" s="8" t="n">
        <f aca="false">SUMIFS('Source'!$D:$D,'Source'!$A:$A,"101 - Factory customers",'Source'!$B:$B,$A520)</f>
        <v>2</v>
      </c>
      <c r="D520" s="8" t="n">
        <f aca="false">SUMIFS('Source'!$F:$F,'Source'!$A:$A,"101 - Factory customers",'Source'!$B:$B,$A520)</f>
        <v>2</v>
      </c>
      <c r="E520" s="8" t="n">
        <f aca="false">D520*$J$5</f>
        <v>2.52631578947368</v>
      </c>
      <c r="F520" s="8" t="n">
        <f aca="false">E520-C520</f>
        <v>0.526315789473684</v>
      </c>
      <c r="G520" s="9" t="n">
        <f aca="false">IF(AND(C520=0,E520=0),0,IF(C520=0,"New",(E520-C520)/C520))</f>
        <v>0.263157894736842</v>
      </c>
      <c r="H520" s="8" t="n">
        <f aca="false">SUMIFS('Source'!$E:$E,'Source'!$A:$A,"101 - Factory customers",'Source'!$B:$B,$A520)</f>
        <v>139.99</v>
      </c>
      <c r="I520" s="8" t="n">
        <f aca="false">SUMIFS('Source'!$G:$G,'Source'!$A:$A,"101 - Factory customers",'Source'!$B:$B,$A520)</f>
        <v>139.99</v>
      </c>
      <c r="J520" s="8" t="n">
        <f aca="false">I520*$J$5</f>
        <v>176.829473684211</v>
      </c>
      <c r="K520" s="8" t="n">
        <f aca="false">J520-H520</f>
        <v>36.8394736842105</v>
      </c>
      <c r="L520" s="9" t="n">
        <f aca="false">IF(AND(H520=0,J520=0),0,IF(H520=0,"New",(J520-H520)/H520))</f>
        <v>0.263157894736842</v>
      </c>
      <c r="M520" s="7" t="str">
        <f aca="false">IF(AND(OR(C520&lt;&gt;0,H520&lt;&gt;0),D520=0,I520=0),"DROP",IF(AND(OR(D520&lt;&gt;0,I520&lt;&gt;0),C520=0,H520=0),"NEW",""))</f>
        <v/>
      </c>
    </row>
    <row r="521" customFormat="false" ht="15" hidden="false" customHeight="false" outlineLevel="0" collapsed="false">
      <c r="A521" s="7" t="s">
        <v>700</v>
      </c>
      <c r="B521" s="7" t="str">
        <f aca="false">IFERROR(INDEX('Source'!$C:$C,MATCH($A521,'Source'!$B:$B,0)),"")</f>
        <v>סד קרסול קל שחורL</v>
      </c>
      <c r="C521" s="8" t="n">
        <f aca="false">SUMIFS('Source'!$D:$D,'Source'!$A:$A,"101 - Factory customers",'Source'!$B:$B,$A521)</f>
        <v>1</v>
      </c>
      <c r="D521" s="8" t="n">
        <f aca="false">SUMIFS('Source'!$F:$F,'Source'!$A:$A,"101 - Factory customers",'Source'!$B:$B,$A521)</f>
        <v>1</v>
      </c>
      <c r="E521" s="8" t="n">
        <f aca="false">D521*$J$5</f>
        <v>1.26315789473684</v>
      </c>
      <c r="F521" s="8" t="n">
        <f aca="false">E521-C521</f>
        <v>0.263157894736842</v>
      </c>
      <c r="G521" s="9" t="n">
        <f aca="false">IF(AND(C521=0,E521=0),0,IF(C521=0,"New",(E521-C521)/C521))</f>
        <v>0.263157894736842</v>
      </c>
      <c r="H521" s="8" t="n">
        <f aca="false">SUMIFS('Source'!$E:$E,'Source'!$A:$A,"101 - Factory customers",'Source'!$B:$B,$A521)</f>
        <v>123.23</v>
      </c>
      <c r="I521" s="8" t="n">
        <f aca="false">SUMIFS('Source'!$G:$G,'Source'!$A:$A,"101 - Factory customers",'Source'!$B:$B,$A521)</f>
        <v>123.23</v>
      </c>
      <c r="J521" s="8" t="n">
        <f aca="false">I521*$J$5</f>
        <v>155.658947368421</v>
      </c>
      <c r="K521" s="8" t="n">
        <f aca="false">J521-H521</f>
        <v>32.4289473684211</v>
      </c>
      <c r="L521" s="9" t="n">
        <f aca="false">IF(AND(H521=0,J521=0),0,IF(H521=0,"New",(J521-H521)/H521))</f>
        <v>0.263157894736842</v>
      </c>
      <c r="M521" s="7" t="str">
        <f aca="false">IF(AND(OR(C521&lt;&gt;0,H521&lt;&gt;0),D521=0,I521=0),"DROP",IF(AND(OR(D521&lt;&gt;0,I521&lt;&gt;0),C521=0,H521=0),"NEW",""))</f>
        <v/>
      </c>
    </row>
    <row r="522" customFormat="false" ht="15" hidden="false" customHeight="false" outlineLevel="0" collapsed="false">
      <c r="A522" s="7" t="s">
        <v>798</v>
      </c>
      <c r="B522" s="7" t="str">
        <f aca="false">IFERROR(INDEX('Source'!$C:$C,MATCH($A522,'Source'!$B:$B,0)),"")</f>
        <v>חגורת אגן  צר מנאופרן</v>
      </c>
      <c r="C522" s="8" t="n">
        <f aca="false">SUMIFS('Source'!$D:$D,'Source'!$A:$A,"101 - Factory customers",'Source'!$B:$B,$A522)</f>
        <v>1</v>
      </c>
      <c r="D522" s="8" t="n">
        <f aca="false">SUMIFS('Source'!$F:$F,'Source'!$A:$A,"101 - Factory customers",'Source'!$B:$B,$A522)</f>
        <v>1</v>
      </c>
      <c r="E522" s="8" t="n">
        <f aca="false">D522*$J$5</f>
        <v>1.26315789473684</v>
      </c>
      <c r="F522" s="8" t="n">
        <f aca="false">E522-C522</f>
        <v>0.263157894736842</v>
      </c>
      <c r="G522" s="9" t="n">
        <f aca="false">IF(AND(C522=0,E522=0),0,IF(C522=0,"New",(E522-C522)/C522))</f>
        <v>0.263157894736842</v>
      </c>
      <c r="H522" s="8" t="n">
        <f aca="false">SUMIFS('Source'!$E:$E,'Source'!$A:$A,"101 - Factory customers",'Source'!$B:$B,$A522)</f>
        <v>111.04</v>
      </c>
      <c r="I522" s="8" t="n">
        <f aca="false">SUMIFS('Source'!$G:$G,'Source'!$A:$A,"101 - Factory customers",'Source'!$B:$B,$A522)</f>
        <v>111.04</v>
      </c>
      <c r="J522" s="8" t="n">
        <f aca="false">I522*$J$5</f>
        <v>140.261052631579</v>
      </c>
      <c r="K522" s="8" t="n">
        <f aca="false">J522-H522</f>
        <v>29.2210526315789</v>
      </c>
      <c r="L522" s="9" t="n">
        <f aca="false">IF(AND(H522=0,J522=0),0,IF(H522=0,"New",(J522-H522)/H522))</f>
        <v>0.263157894736842</v>
      </c>
      <c r="M522" s="7" t="str">
        <f aca="false">IF(AND(OR(C522&lt;&gt;0,H522&lt;&gt;0),D522=0,I522=0),"DROP",IF(AND(OR(D522&lt;&gt;0,I522&lt;&gt;0),C522=0,H522=0),"NEW",""))</f>
        <v/>
      </c>
    </row>
    <row r="523" customFormat="false" ht="15" hidden="false" customHeight="false" outlineLevel="0" collapsed="false">
      <c r="A523" s="7" t="s">
        <v>208</v>
      </c>
      <c r="B523" s="7" t="str">
        <f aca="false">IFERROR(INDEX('Source'!$C:$C,MATCH($A523,'Source'!$B:$B,0)),"")</f>
        <v>סד מאורך לאגודל</v>
      </c>
      <c r="C523" s="8" t="n">
        <f aca="false">SUMIFS('Source'!$D:$D,'Source'!$A:$A,"101 - Factory customers",'Source'!$B:$B,$A523)</f>
        <v>1</v>
      </c>
      <c r="D523" s="8" t="n">
        <f aca="false">SUMIFS('Source'!$F:$F,'Source'!$A:$A,"101 - Factory customers",'Source'!$B:$B,$A523)</f>
        <v>1</v>
      </c>
      <c r="E523" s="8" t="n">
        <f aca="false">D523*$J$5</f>
        <v>1.26315789473684</v>
      </c>
      <c r="F523" s="8" t="n">
        <f aca="false">E523-C523</f>
        <v>0.263157894736842</v>
      </c>
      <c r="G523" s="9" t="n">
        <f aca="false">IF(AND(C523=0,E523=0),0,IF(C523=0,"New",(E523-C523)/C523))</f>
        <v>0.263157894736842</v>
      </c>
      <c r="H523" s="8" t="n">
        <f aca="false">SUMIFS('Source'!$E:$E,'Source'!$A:$A,"101 - Factory customers",'Source'!$B:$B,$A523)</f>
        <v>70.26</v>
      </c>
      <c r="I523" s="8" t="n">
        <f aca="false">SUMIFS('Source'!$G:$G,'Source'!$A:$A,"101 - Factory customers",'Source'!$B:$B,$A523)</f>
        <v>70.26</v>
      </c>
      <c r="J523" s="8" t="n">
        <f aca="false">I523*$J$5</f>
        <v>88.7494736842105</v>
      </c>
      <c r="K523" s="8" t="n">
        <f aca="false">J523-H523</f>
        <v>18.4894736842105</v>
      </c>
      <c r="L523" s="9" t="n">
        <f aca="false">IF(AND(H523=0,J523=0),0,IF(H523=0,"New",(J523-H523)/H523))</f>
        <v>0.263157894736842</v>
      </c>
      <c r="M523" s="7" t="str">
        <f aca="false">IF(AND(OR(C523&lt;&gt;0,H523&lt;&gt;0),D523=0,I523=0),"DROP",IF(AND(OR(D523&lt;&gt;0,I523&lt;&gt;0),C523=0,H523=0),"NEW",""))</f>
        <v/>
      </c>
    </row>
    <row r="524" customFormat="false" ht="15" hidden="false" customHeight="false" outlineLevel="0" collapsed="false">
      <c r="A524" s="7" t="s">
        <v>652</v>
      </c>
      <c r="B524" s="7" t="str">
        <f aca="false">IFERROR(INDEX('Source'!$C:$C,MATCH($A524,'Source'!$B:$B,0)),"")</f>
        <v>כרית עיסוי ויטלימד סופט - פלוס</v>
      </c>
      <c r="C524" s="8" t="n">
        <f aca="false">SUMIFS('Source'!$D:$D,'Source'!$A:$A,"101 - Factory customers",'Source'!$B:$B,$A524)</f>
        <v>0</v>
      </c>
      <c r="D524" s="8" t="n">
        <f aca="false">SUMIFS('Source'!$F:$F,'Source'!$A:$A,"101 - Factory customers",'Source'!$B:$B,$A524)</f>
        <v>2</v>
      </c>
      <c r="E524" s="8" t="n">
        <f aca="false">D524*$J$5</f>
        <v>2.52631578947368</v>
      </c>
      <c r="F524" s="8" t="n">
        <f aca="false">E524-C524</f>
        <v>2.52631578947368</v>
      </c>
      <c r="G524" s="9" t="str">
        <f aca="false">IF(AND(C524=0,E524=0),0,IF(C524=0,"New",(E524-C524)/C524))</f>
        <v>New</v>
      </c>
      <c r="H524" s="8" t="n">
        <f aca="false">SUMIFS('Source'!$E:$E,'Source'!$A:$A,"101 - Factory customers",'Source'!$B:$B,$A524)</f>
        <v>0</v>
      </c>
      <c r="I524" s="8" t="n">
        <f aca="false">SUMIFS('Source'!$G:$G,'Source'!$A:$A,"101 - Factory customers",'Source'!$B:$B,$A524)</f>
        <v>0</v>
      </c>
      <c r="J524" s="8" t="n">
        <f aca="false">I524*$J$5</f>
        <v>0</v>
      </c>
      <c r="K524" s="8" t="n">
        <f aca="false">J524-H524</f>
        <v>0</v>
      </c>
      <c r="L524" s="9" t="n">
        <f aca="false">IF(AND(H524=0,J524=0),0,IF(H524=0,"New",(J524-H524)/H524))</f>
        <v>0</v>
      </c>
      <c r="M524" s="7" t="str">
        <f aca="false">IF(AND(OR(C524&lt;&gt;0,H524&lt;&gt;0),D524=0,I524=0),"DROP",IF(AND(OR(D524&lt;&gt;0,I524&lt;&gt;0),C524=0,H524=0),"NEW",""))</f>
        <v>NEW</v>
      </c>
    </row>
    <row r="525" customFormat="false" ht="15" hidden="false" customHeight="false" outlineLevel="0" collapsed="false">
      <c r="A525" s="7" t="s">
        <v>860</v>
      </c>
      <c r="B525" s="7" t="str">
        <f aca="false">IFERROR(INDEX('Source'!$C:$C,MATCH($A525,'Source'!$B:$B,0)),"")</f>
        <v>סרט מדידה ללקוחות</v>
      </c>
      <c r="C525" s="8" t="n">
        <f aca="false">SUMIFS('Source'!$D:$D,'Source'!$A:$A,"101 - Factory customers",'Source'!$B:$B,$A525)</f>
        <v>250</v>
      </c>
      <c r="D525" s="8" t="n">
        <f aca="false">SUMIFS('Source'!$F:$F,'Source'!$A:$A,"101 - Factory customers",'Source'!$B:$B,$A525)</f>
        <v>0</v>
      </c>
      <c r="E525" s="8" t="n">
        <f aca="false">D525*$J$5</f>
        <v>0</v>
      </c>
      <c r="F525" s="8" t="n">
        <f aca="false">E525-C525</f>
        <v>-250</v>
      </c>
      <c r="G525" s="9" t="n">
        <f aca="false">IF(AND(C525=0,E525=0),0,IF(C525=0,"New",(E525-C525)/C525))</f>
        <v>-1</v>
      </c>
      <c r="H525" s="8" t="n">
        <f aca="false">SUMIFS('Source'!$E:$E,'Source'!$A:$A,"101 - Factory customers",'Source'!$B:$B,$A525)</f>
        <v>0</v>
      </c>
      <c r="I525" s="8" t="n">
        <f aca="false">SUMIFS('Source'!$G:$G,'Source'!$A:$A,"101 - Factory customers",'Source'!$B:$B,$A525)</f>
        <v>0</v>
      </c>
      <c r="J525" s="8" t="n">
        <f aca="false">I525*$J$5</f>
        <v>0</v>
      </c>
      <c r="K525" s="8" t="n">
        <f aca="false">J525-H525</f>
        <v>0</v>
      </c>
      <c r="L525" s="9" t="n">
        <f aca="false">IF(AND(H525=0,J525=0),0,IF(H525=0,"New",(J525-H525)/H525))</f>
        <v>0</v>
      </c>
      <c r="M525" s="7" t="str">
        <f aca="false">IF(AND(OR(C525&lt;&gt;0,H525&lt;&gt;0),D525=0,I525=0),"DROP",IF(AND(OR(D525&lt;&gt;0,I525&lt;&gt;0),C525=0,H525=0),"NEW",""))</f>
        <v>DROP</v>
      </c>
    </row>
    <row r="526" customFormat="false" ht="15" hidden="false" customHeight="false" outlineLevel="0" collapsed="false">
      <c r="A526" s="7" t="s">
        <v>233</v>
      </c>
      <c r="B526" s="7" t="str">
        <f aca="false">IFERROR(INDEX('Source'!$C:$C,MATCH($A526,'Source'!$B:$B,0)),"")</f>
        <v>מדרס מתכוונן לגיל</v>
      </c>
      <c r="C526" s="8" t="n">
        <f aca="false">SUMIFS('Source'!$D:$D,'Source'!$A:$A,"101 - Factory customers",'Source'!$B:$B,$A526)</f>
        <v>1</v>
      </c>
      <c r="D526" s="8" t="n">
        <f aca="false">SUMIFS('Source'!$F:$F,'Source'!$A:$A,"101 - Factory customers",'Source'!$B:$B,$A526)</f>
        <v>1</v>
      </c>
      <c r="E526" s="8" t="n">
        <f aca="false">D526*$J$5</f>
        <v>1.26315789473684</v>
      </c>
      <c r="F526" s="8" t="n">
        <f aca="false">E526-C526</f>
        <v>0.263157894736842</v>
      </c>
      <c r="G526" s="9" t="n">
        <f aca="false">IF(AND(C526=0,E526=0),0,IF(C526=0,"New",(E526-C526)/C526))</f>
        <v>0.263157894736842</v>
      </c>
      <c r="H526" s="8" t="n">
        <f aca="false">SUMIFS('Source'!$E:$E,'Source'!$A:$A,"101 - Factory customers",'Source'!$B:$B,$A526)</f>
        <v>93.7</v>
      </c>
      <c r="I526" s="8" t="n">
        <f aca="false">SUMIFS('Source'!$G:$G,'Source'!$A:$A,"101 - Factory customers",'Source'!$B:$B,$A526)</f>
        <v>93.7</v>
      </c>
      <c r="J526" s="8" t="n">
        <f aca="false">I526*$J$5</f>
        <v>118.357894736842</v>
      </c>
      <c r="K526" s="8" t="n">
        <f aca="false">J526-H526</f>
        <v>24.6578947368421</v>
      </c>
      <c r="L526" s="9" t="n">
        <f aca="false">IF(AND(H526=0,J526=0),0,IF(H526=0,"New",(J526-H526)/H526))</f>
        <v>0.263157894736842</v>
      </c>
      <c r="M526" s="7" t="str">
        <f aca="false">IF(AND(OR(C526&lt;&gt;0,H526&lt;&gt;0),D526=0,I526=0),"DROP",IF(AND(OR(D526&lt;&gt;0,I526&lt;&gt;0),C526=0,H526=0),"NEW",""))</f>
        <v/>
      </c>
    </row>
    <row r="527" customFormat="false" ht="15" hidden="false" customHeight="false" outlineLevel="0" collapsed="false">
      <c r="A527" s="7" t="s">
        <v>313</v>
      </c>
      <c r="B527" s="7" t="str">
        <f aca="false">IFERROR(INDEX('Source'!$C:$C,MATCH($A527,'Source'!$B:$B,0)),"")</f>
        <v>חגורת היריון</v>
      </c>
      <c r="C527" s="8" t="n">
        <f aca="false">SUMIFS('Source'!$D:$D,'Source'!$A:$A,"101 - Factory customers",'Source'!$B:$B,$A527)</f>
        <v>1</v>
      </c>
      <c r="D527" s="8" t="n">
        <f aca="false">SUMIFS('Source'!$F:$F,'Source'!$A:$A,"101 - Factory customers",'Source'!$B:$B,$A527)</f>
        <v>1</v>
      </c>
      <c r="E527" s="8" t="n">
        <f aca="false">D527*$J$5</f>
        <v>1.26315789473684</v>
      </c>
      <c r="F527" s="8" t="n">
        <f aca="false">E527-C527</f>
        <v>0.263157894736842</v>
      </c>
      <c r="G527" s="9" t="n">
        <f aca="false">IF(AND(C527=0,E527=0),0,IF(C527=0,"New",(E527-C527)/C527))</f>
        <v>0.263157894736842</v>
      </c>
      <c r="H527" s="8" t="n">
        <f aca="false">SUMIFS('Source'!$E:$E,'Source'!$A:$A,"101 - Factory customers",'Source'!$B:$B,$A527)</f>
        <v>126.51</v>
      </c>
      <c r="I527" s="8" t="n">
        <f aca="false">SUMIFS('Source'!$G:$G,'Source'!$A:$A,"101 - Factory customers",'Source'!$B:$B,$A527)</f>
        <v>126.51</v>
      </c>
      <c r="J527" s="8" t="n">
        <f aca="false">I527*$J$5</f>
        <v>159.802105263158</v>
      </c>
      <c r="K527" s="8" t="n">
        <f aca="false">J527-H527</f>
        <v>33.2921052631579</v>
      </c>
      <c r="L527" s="9" t="n">
        <f aca="false">IF(AND(H527=0,J527=0),0,IF(H527=0,"New",(J527-H527)/H527))</f>
        <v>0.263157894736842</v>
      </c>
      <c r="M527" s="7" t="str">
        <f aca="false">IF(AND(OR(C527&lt;&gt;0,H527&lt;&gt;0),D527=0,I527=0),"DROP",IF(AND(OR(D527&lt;&gt;0,I527&lt;&gt;0),C527=0,H527=0),"NEW",""))</f>
        <v/>
      </c>
    </row>
    <row r="528" customFormat="false" ht="15" hidden="false" customHeight="false" outlineLevel="0" collapsed="false">
      <c r="A528" s="7" t="s">
        <v>468</v>
      </c>
      <c r="B528" s="7" t="str">
        <f aca="false">IFERROR(INDEX('Source'!$C:$C,MATCH($A528,'Source'!$B:$B,0)),"")</f>
        <v>מגן ברך SC422</v>
      </c>
      <c r="C528" s="8" t="n">
        <f aca="false">SUMIFS('Source'!$D:$D,'Source'!$A:$A,"101 - Factory customers",'Source'!$B:$B,$A528)</f>
        <v>1</v>
      </c>
      <c r="D528" s="8" t="n">
        <f aca="false">SUMIFS('Source'!$F:$F,'Source'!$A:$A,"101 - Factory customers",'Source'!$B:$B,$A528)</f>
        <v>1</v>
      </c>
      <c r="E528" s="8" t="n">
        <f aca="false">D528*$J$5</f>
        <v>1.26315789473684</v>
      </c>
      <c r="F528" s="8" t="n">
        <f aca="false">E528-C528</f>
        <v>0.263157894736842</v>
      </c>
      <c r="G528" s="9" t="n">
        <f aca="false">IF(AND(C528=0,E528=0),0,IF(C528=0,"New",(E528-C528)/C528))</f>
        <v>0.263157894736842</v>
      </c>
      <c r="H528" s="8" t="n">
        <f aca="false">SUMIFS('Source'!$E:$E,'Source'!$A:$A,"101 - Factory customers",'Source'!$B:$B,$A528)</f>
        <v>140.57</v>
      </c>
      <c r="I528" s="8" t="n">
        <f aca="false">SUMIFS('Source'!$G:$G,'Source'!$A:$A,"101 - Factory customers",'Source'!$B:$B,$A528)</f>
        <v>140.57</v>
      </c>
      <c r="J528" s="8" t="n">
        <f aca="false">I528*$J$5</f>
        <v>177.562105263158</v>
      </c>
      <c r="K528" s="8" t="n">
        <f aca="false">J528-H528</f>
        <v>36.9921052631579</v>
      </c>
      <c r="L528" s="9" t="n">
        <f aca="false">IF(AND(H528=0,J528=0),0,IF(H528=0,"New",(J528-H528)/H528))</f>
        <v>0.263157894736842</v>
      </c>
      <c r="M528" s="7" t="str">
        <f aca="false">IF(AND(OR(C528&lt;&gt;0,H528&lt;&gt;0),D528=0,I528=0),"DROP",IF(AND(OR(D528&lt;&gt;0,I528&lt;&gt;0),C528=0,H528=0),"NEW",""))</f>
        <v/>
      </c>
    </row>
    <row r="530" customFormat="false" ht="15" hidden="false" customHeight="false" outlineLevel="0" collapsed="false">
      <c r="A530" s="17"/>
      <c r="B530" s="18" t="s">
        <v>642</v>
      </c>
      <c r="C530" s="19" t="n">
        <f aca="false">SUM(C9:C528)</f>
        <v>3679</v>
      </c>
      <c r="D530" s="19" t="n">
        <f aca="false">SUM(D9:D528)</f>
        <v>1378</v>
      </c>
      <c r="E530" s="19" t="n">
        <f aca="false">SUM(E9:E528)</f>
        <v>1740.63157894737</v>
      </c>
      <c r="F530" s="19" t="n">
        <f aca="false">SUM(F9:F528)</f>
        <v>-1938.36842105263</v>
      </c>
      <c r="G530" s="20" t="n">
        <f aca="false">IF(C530=0,"N/A",F530/C530)</f>
        <v>-0.526873721405989</v>
      </c>
      <c r="H530" s="19" t="n">
        <f aca="false">SUM(H9:H528)</f>
        <v>185250.51</v>
      </c>
      <c r="I530" s="19" t="n">
        <f aca="false">SUM(I9:I528)</f>
        <v>78194.51</v>
      </c>
      <c r="J530" s="19" t="n">
        <f aca="false">SUM(J9:J528)</f>
        <v>98772.012631579</v>
      </c>
      <c r="K530" s="19" t="n">
        <f aca="false">SUM(K9:K528)</f>
        <v>-86478.4973684211</v>
      </c>
      <c r="L530" s="20" t="n">
        <f aca="false">IF(H530=0,"N/A",K530/H530)</f>
        <v>-0.466819213444654</v>
      </c>
      <c r="M53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926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SUMPRODUCT(--(((C9:C36&lt;&gt;0)+(H9:H36&lt;&gt;0)&gt;0)*((D9:D36=0)*(I9:I36=0))))</f>
        <v>3</v>
      </c>
      <c r="C5" s="13" t="s">
        <v>64</v>
      </c>
      <c r="D5" s="14" t="n">
        <f aca="false">SUMPRODUCT(--(((D9:D36&lt;&gt;0)+(I9:I36&lt;&gt;0)&gt;0)*((C9:C36=0)*(H9:H36=0))))</f>
        <v>25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SUMPRODUCT(--(((C9:C36&lt;&gt;0)+(H9:H36&lt;&gt;0)&gt;0)*((D9:D36=0)*(I9:I36=0)))*C9:C36)</f>
        <v>16</v>
      </c>
      <c r="C6" s="13" t="s">
        <v>67</v>
      </c>
      <c r="D6" s="14" t="n">
        <f aca="false">SUMPRODUCT(--(((C9:C36&lt;&gt;0)+(H9:H36&lt;&gt;0)&gt;0)*((D9:D36=0)*(I9:I36=0)))*H9:H36)</f>
        <v>514.2</v>
      </c>
      <c r="E6" s="13" t="s">
        <v>68</v>
      </c>
      <c r="F6" s="14" t="n">
        <f aca="false">SUMPRODUCT(--(((D9:D36&lt;&gt;0)+(I9:I36&lt;&gt;0)&gt;0)*((C9:C36=0)*(H9:H36=0)))*D9:D36)</f>
        <v>59</v>
      </c>
      <c r="G6" s="13" t="s">
        <v>69</v>
      </c>
      <c r="H6" s="14" t="n">
        <f aca="false">SUMPRODUCT(--(((D9:D36&lt;&gt;0)+(I9:I36&lt;&gt;0)&gt;0)*((C9:C36=0)*(H9:H36=0)))*I9:I36)</f>
        <v>1896.82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135</v>
      </c>
      <c r="B9" s="7" t="str">
        <f aca="false">IFERROR(INDEX('Source'!$C:$C,MATCH($A9,'Source'!$B:$B,0)),"")</f>
        <v>מדרס מג'ל</v>
      </c>
      <c r="C9" s="8" t="n">
        <f aca="false">SUMIFS('Source'!$D:$D,'Source'!$A:$A,"104 - Sports Shop",'Source'!$B:$B,$A9)</f>
        <v>6</v>
      </c>
      <c r="D9" s="8" t="n">
        <f aca="false">SUMIFS('Source'!$F:$F,'Source'!$A:$A,"104 - Sports Shop",'Source'!$B:$B,$A9)</f>
        <v>0</v>
      </c>
      <c r="E9" s="8" t="n">
        <f aca="false">D9*$J$5</f>
        <v>0</v>
      </c>
      <c r="F9" s="8" t="n">
        <f aca="false">E9-C9</f>
        <v>-6</v>
      </c>
      <c r="G9" s="9" t="n">
        <f aca="false">IF(AND(C9=0,E9=0),0,IF(C9=0,"New",(E9-C9)/C9))</f>
        <v>-1</v>
      </c>
      <c r="H9" s="8" t="n">
        <f aca="false">SUMIFS('Source'!$E:$E,'Source'!$A:$A,"104 - Sports Shop",'Source'!$B:$B,$A9)</f>
        <v>360</v>
      </c>
      <c r="I9" s="8" t="n">
        <f aca="false">SUMIFS('Source'!$G:$G,'Source'!$A:$A,"104 - Sports Shop",'Source'!$B:$B,$A9)</f>
        <v>0</v>
      </c>
      <c r="J9" s="8" t="n">
        <f aca="false">I9*$J$5</f>
        <v>0</v>
      </c>
      <c r="K9" s="8" t="n">
        <f aca="false">J9-H9</f>
        <v>-360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142</v>
      </c>
      <c r="B10" s="7" t="str">
        <f aca="false">IFERROR(INDEX('Source'!$C:$C,MATCH($A10,'Source'!$B:$B,0)),"")</f>
        <v>קינזיולוגי טייפ</v>
      </c>
      <c r="C10" s="8" t="n">
        <f aca="false">SUMIFS('Source'!$D:$D,'Source'!$A:$A,"104 - Sports Shop",'Source'!$B:$B,$A10)</f>
        <v>0</v>
      </c>
      <c r="D10" s="8" t="n">
        <f aca="false">SUMIFS('Source'!$F:$F,'Source'!$A:$A,"104 - Sports Shop",'Source'!$B:$B,$A10)</f>
        <v>6</v>
      </c>
      <c r="E10" s="8" t="n">
        <f aca="false">D10*$J$5</f>
        <v>7.57894736842105</v>
      </c>
      <c r="F10" s="8" t="n">
        <f aca="false">E10-C10</f>
        <v>7.57894736842105</v>
      </c>
      <c r="G10" s="9" t="str">
        <f aca="false">IF(AND(C10=0,E10=0),0,IF(C10=0,"New",(E10-C10)/C10))</f>
        <v>New</v>
      </c>
      <c r="H10" s="8" t="n">
        <f aca="false">SUMIFS('Source'!$E:$E,'Source'!$A:$A,"104 - Sports Shop",'Source'!$B:$B,$A10)</f>
        <v>0</v>
      </c>
      <c r="I10" s="8" t="n">
        <f aca="false">SUMIFS('Source'!$G:$G,'Source'!$A:$A,"104 - Sports Shop",'Source'!$B:$B,$A10)</f>
        <v>180</v>
      </c>
      <c r="J10" s="8" t="n">
        <f aca="false">I10*$J$5</f>
        <v>227.368421052632</v>
      </c>
      <c r="K10" s="8" t="n">
        <f aca="false">J10-H10</f>
        <v>227.368421052632</v>
      </c>
      <c r="L10" s="9" t="str">
        <f aca="false">IF(AND(H10=0,J10=0),0,IF(H10=0,"New",(J10-H10)/H10))</f>
        <v>New</v>
      </c>
      <c r="M10" s="7" t="str">
        <f aca="false">IF(AND(OR(C10&lt;&gt;0,H10&lt;&gt;0),D10=0,I10=0),"DROP",IF(AND(OR(D10&lt;&gt;0,I10&lt;&gt;0),C10=0,H10=0),"NEW",""))</f>
        <v>NEW</v>
      </c>
    </row>
    <row r="11" customFormat="false" ht="15" hidden="false" customHeight="false" outlineLevel="0" collapsed="false">
      <c r="A11" s="7" t="s">
        <v>126</v>
      </c>
      <c r="B11" s="7" t="str">
        <f aca="false">IFERROR(INDEX('Source'!$C:$C,MATCH($A11,'Source'!$B:$B,0)),"")</f>
        <v>קינזיולוגי טייפ</v>
      </c>
      <c r="C11" s="8" t="n">
        <f aca="false">SUMIFS('Source'!$D:$D,'Source'!$A:$A,"104 - Sports Shop",'Source'!$B:$B,$A11)</f>
        <v>0</v>
      </c>
      <c r="D11" s="8" t="n">
        <f aca="false">SUMIFS('Source'!$F:$F,'Source'!$A:$A,"104 - Sports Shop",'Source'!$B:$B,$A11)</f>
        <v>6</v>
      </c>
      <c r="E11" s="8" t="n">
        <f aca="false">D11*$J$5</f>
        <v>7.57894736842105</v>
      </c>
      <c r="F11" s="8" t="n">
        <f aca="false">E11-C11</f>
        <v>7.57894736842105</v>
      </c>
      <c r="G11" s="9" t="str">
        <f aca="false">IF(AND(C11=0,E11=0),0,IF(C11=0,"New",(E11-C11)/C11))</f>
        <v>New</v>
      </c>
      <c r="H11" s="8" t="n">
        <f aca="false">SUMIFS('Source'!$E:$E,'Source'!$A:$A,"104 - Sports Shop",'Source'!$B:$B,$A11)</f>
        <v>0</v>
      </c>
      <c r="I11" s="8" t="n">
        <f aca="false">SUMIFS('Source'!$G:$G,'Source'!$A:$A,"104 - Sports Shop",'Source'!$B:$B,$A11)</f>
        <v>180</v>
      </c>
      <c r="J11" s="8" t="n">
        <f aca="false">I11*$J$5</f>
        <v>227.368421052632</v>
      </c>
      <c r="K11" s="8" t="n">
        <f aca="false">J11-H11</f>
        <v>227.368421052632</v>
      </c>
      <c r="L11" s="9" t="str">
        <f aca="false">IF(AND(H11=0,J11=0),0,IF(H11=0,"New",(J11-H11)/H11))</f>
        <v>New</v>
      </c>
      <c r="M11" s="7" t="str">
        <f aca="false">IF(AND(OR(C11&lt;&gt;0,H11&lt;&gt;0),D11=0,I11=0),"DROP",IF(AND(OR(D11&lt;&gt;0,I11&lt;&gt;0),C11=0,H11=0),"NEW",""))</f>
        <v>NEW</v>
      </c>
    </row>
    <row r="12" customFormat="false" ht="15" hidden="false" customHeight="false" outlineLevel="0" collapsed="false">
      <c r="A12" s="7" t="s">
        <v>122</v>
      </c>
      <c r="B12" s="7" t="str">
        <f aca="false">IFERROR(INDEX('Source'!$C:$C,MATCH($A12,'Source'!$B:$B,0)),"")</f>
        <v>קינזיולוגי טייפ</v>
      </c>
      <c r="C12" s="8" t="n">
        <f aca="false">SUMIFS('Source'!$D:$D,'Source'!$A:$A,"104 - Sports Shop",'Source'!$B:$B,$A12)</f>
        <v>0</v>
      </c>
      <c r="D12" s="8" t="n">
        <f aca="false">SUMIFS('Source'!$F:$F,'Source'!$A:$A,"104 - Sports Shop",'Source'!$B:$B,$A12)</f>
        <v>6</v>
      </c>
      <c r="E12" s="8" t="n">
        <f aca="false">D12*$J$5</f>
        <v>7.57894736842105</v>
      </c>
      <c r="F12" s="8" t="n">
        <f aca="false">E12-C12</f>
        <v>7.57894736842105</v>
      </c>
      <c r="G12" s="9" t="str">
        <f aca="false">IF(AND(C12=0,E12=0),0,IF(C12=0,"New",(E12-C12)/C12))</f>
        <v>New</v>
      </c>
      <c r="H12" s="8" t="n">
        <f aca="false">SUMIFS('Source'!$E:$E,'Source'!$A:$A,"104 - Sports Shop",'Source'!$B:$B,$A12)</f>
        <v>0</v>
      </c>
      <c r="I12" s="8" t="n">
        <f aca="false">SUMIFS('Source'!$G:$G,'Source'!$A:$A,"104 - Sports Shop",'Source'!$B:$B,$A12)</f>
        <v>180</v>
      </c>
      <c r="J12" s="8" t="n">
        <f aca="false">I12*$J$5</f>
        <v>227.368421052632</v>
      </c>
      <c r="K12" s="8" t="n">
        <f aca="false">J12-H12</f>
        <v>227.368421052632</v>
      </c>
      <c r="L12" s="9" t="str">
        <f aca="false">IF(AND(H12=0,J12=0),0,IF(H12=0,"New",(J12-H12)/H12))</f>
        <v>New</v>
      </c>
      <c r="M12" s="7" t="str">
        <f aca="false">IF(AND(OR(C12&lt;&gt;0,H12&lt;&gt;0),D12=0,I12=0),"DROP",IF(AND(OR(D12&lt;&gt;0,I12&lt;&gt;0),C12=0,H12=0),"NEW",""))</f>
        <v>NEW</v>
      </c>
    </row>
    <row r="13" customFormat="false" ht="15" hidden="false" customHeight="false" outlineLevel="0" collapsed="false">
      <c r="A13" s="7" t="s">
        <v>128</v>
      </c>
      <c r="B13" s="7" t="str">
        <f aca="false">IFERROR(INDEX('Source'!$C:$C,MATCH($A13,'Source'!$B:$B,0)),"")</f>
        <v>קינזיולוגי טייפ</v>
      </c>
      <c r="C13" s="8" t="n">
        <f aca="false">SUMIFS('Source'!$D:$D,'Source'!$A:$A,"104 - Sports Shop",'Source'!$B:$B,$A13)</f>
        <v>0</v>
      </c>
      <c r="D13" s="8" t="n">
        <f aca="false">SUMIFS('Source'!$F:$F,'Source'!$A:$A,"104 - Sports Shop",'Source'!$B:$B,$A13)</f>
        <v>6</v>
      </c>
      <c r="E13" s="8" t="n">
        <f aca="false">D13*$J$5</f>
        <v>7.57894736842105</v>
      </c>
      <c r="F13" s="8" t="n">
        <f aca="false">E13-C13</f>
        <v>7.57894736842105</v>
      </c>
      <c r="G13" s="9" t="str">
        <f aca="false">IF(AND(C13=0,E13=0),0,IF(C13=0,"New",(E13-C13)/C13))</f>
        <v>New</v>
      </c>
      <c r="H13" s="8" t="n">
        <f aca="false">SUMIFS('Source'!$E:$E,'Source'!$A:$A,"104 - Sports Shop",'Source'!$B:$B,$A13)</f>
        <v>0</v>
      </c>
      <c r="I13" s="8" t="n">
        <f aca="false">SUMIFS('Source'!$G:$G,'Source'!$A:$A,"104 - Sports Shop",'Source'!$B:$B,$A13)</f>
        <v>180</v>
      </c>
      <c r="J13" s="8" t="n">
        <f aca="false">I13*$J$5</f>
        <v>227.368421052632</v>
      </c>
      <c r="K13" s="8" t="n">
        <f aca="false">J13-H13</f>
        <v>227.368421052632</v>
      </c>
      <c r="L13" s="9" t="str">
        <f aca="false">IF(AND(H13=0,J13=0),0,IF(H13=0,"New",(J13-H13)/H13))</f>
        <v>New</v>
      </c>
      <c r="M13" s="7" t="str">
        <f aca="false">IF(AND(OR(C13&lt;&gt;0,H13&lt;&gt;0),D13=0,I13=0),"DROP",IF(AND(OR(D13&lt;&gt;0,I13&lt;&gt;0),C13=0,H13=0),"NEW",""))</f>
        <v>NEW</v>
      </c>
    </row>
    <row r="14" customFormat="false" ht="15" hidden="false" customHeight="false" outlineLevel="0" collapsed="false">
      <c r="A14" s="7" t="s">
        <v>215</v>
      </c>
      <c r="B14" s="7" t="str">
        <f aca="false">IFERROR(INDEX('Source'!$C:$C,MATCH($A14,'Source'!$B:$B,0)),"")</f>
        <v>חבק יד אגודלי שחור</v>
      </c>
      <c r="C14" s="8" t="n">
        <f aca="false">SUMIFS('Source'!$D:$D,'Source'!$A:$A,"104 - Sports Shop",'Source'!$B:$B,$A14)</f>
        <v>0</v>
      </c>
      <c r="D14" s="8" t="n">
        <f aca="false">SUMIFS('Source'!$F:$F,'Source'!$A:$A,"104 - Sports Shop",'Source'!$B:$B,$A14)</f>
        <v>2</v>
      </c>
      <c r="E14" s="8" t="n">
        <f aca="false">D14*$J$5</f>
        <v>2.52631578947368</v>
      </c>
      <c r="F14" s="8" t="n">
        <f aca="false">E14-C14</f>
        <v>2.52631578947368</v>
      </c>
      <c r="G14" s="9" t="str">
        <f aca="false">IF(AND(C14=0,E14=0),0,IF(C14=0,"New",(E14-C14)/C14))</f>
        <v>New</v>
      </c>
      <c r="H14" s="8" t="n">
        <f aca="false">SUMIFS('Source'!$E:$E,'Source'!$A:$A,"104 - Sports Shop",'Source'!$B:$B,$A14)</f>
        <v>0</v>
      </c>
      <c r="I14" s="8" t="n">
        <f aca="false">SUMIFS('Source'!$G:$G,'Source'!$A:$A,"104 - Sports Shop",'Source'!$B:$B,$A14)</f>
        <v>93.65</v>
      </c>
      <c r="J14" s="8" t="n">
        <f aca="false">I14*$J$5</f>
        <v>118.294736842105</v>
      </c>
      <c r="K14" s="8" t="n">
        <f aca="false">J14-H14</f>
        <v>118.294736842105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84</v>
      </c>
      <c r="B15" s="7" t="str">
        <f aca="false">IFERROR(INDEX('Source'!$C:$C,MATCH($A15,'Source'!$B:$B,0)),"")</f>
        <v>חבק יד אגודלי ימ</v>
      </c>
      <c r="C15" s="8" t="n">
        <f aca="false">SUMIFS('Source'!$D:$D,'Source'!$A:$A,"104 - Sports Shop",'Source'!$B:$B,$A15)</f>
        <v>0</v>
      </c>
      <c r="D15" s="8" t="n">
        <f aca="false">SUMIFS('Source'!$F:$F,'Source'!$A:$A,"104 - Sports Shop",'Source'!$B:$B,$A15)</f>
        <v>2</v>
      </c>
      <c r="E15" s="8" t="n">
        <f aca="false">D15*$J$5</f>
        <v>2.52631578947368</v>
      </c>
      <c r="F15" s="8" t="n">
        <f aca="false">E15-C15</f>
        <v>2.52631578947368</v>
      </c>
      <c r="G15" s="9" t="str">
        <f aca="false">IF(AND(C15=0,E15=0),0,IF(C15=0,"New",(E15-C15)/C15))</f>
        <v>New</v>
      </c>
      <c r="H15" s="8" t="n">
        <f aca="false">SUMIFS('Source'!$E:$E,'Source'!$A:$A,"104 - Sports Shop",'Source'!$B:$B,$A15)</f>
        <v>0</v>
      </c>
      <c r="I15" s="8" t="n">
        <f aca="false">SUMIFS('Source'!$G:$G,'Source'!$A:$A,"104 - Sports Shop",'Source'!$B:$B,$A15)</f>
        <v>93.65</v>
      </c>
      <c r="J15" s="8" t="n">
        <f aca="false">I15*$J$5</f>
        <v>118.294736842105</v>
      </c>
      <c r="K15" s="8" t="n">
        <f aca="false">J15-H15</f>
        <v>118.294736842105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85</v>
      </c>
      <c r="B16" s="7" t="str">
        <f aca="false">IFERROR(INDEX('Source'!$C:$C,MATCH($A16,'Source'!$B:$B,0)),"")</f>
        <v>חבק יד אגודלי ימ</v>
      </c>
      <c r="C16" s="8" t="n">
        <f aca="false">SUMIFS('Source'!$D:$D,'Source'!$A:$A,"104 - Sports Shop",'Source'!$B:$B,$A16)</f>
        <v>0</v>
      </c>
      <c r="D16" s="8" t="n">
        <f aca="false">SUMIFS('Source'!$F:$F,'Source'!$A:$A,"104 - Sports Shop",'Source'!$B:$B,$A16)</f>
        <v>2</v>
      </c>
      <c r="E16" s="8" t="n">
        <f aca="false">D16*$J$5</f>
        <v>2.52631578947368</v>
      </c>
      <c r="F16" s="8" t="n">
        <f aca="false">E16-C16</f>
        <v>2.52631578947368</v>
      </c>
      <c r="G16" s="9" t="str">
        <f aca="false">IF(AND(C16=0,E16=0),0,IF(C16=0,"New",(E16-C16)/C16))</f>
        <v>New</v>
      </c>
      <c r="H16" s="8" t="n">
        <f aca="false">SUMIFS('Source'!$E:$E,'Source'!$A:$A,"104 - Sports Shop",'Source'!$B:$B,$A16)</f>
        <v>0</v>
      </c>
      <c r="I16" s="8" t="n">
        <f aca="false">SUMIFS('Source'!$G:$G,'Source'!$A:$A,"104 - Sports Shop",'Source'!$B:$B,$A16)</f>
        <v>93.6</v>
      </c>
      <c r="J16" s="8" t="n">
        <f aca="false">I16*$J$5</f>
        <v>118.231578947368</v>
      </c>
      <c r="K16" s="8" t="n">
        <f aca="false">J16-H16</f>
        <v>118.231578947368</v>
      </c>
      <c r="L16" s="9" t="str">
        <f aca="false">IF(AND(H16=0,J16=0),0,IF(H16=0,"New",(J16-H16)/H16))</f>
        <v>New</v>
      </c>
      <c r="M16" s="7" t="str">
        <f aca="false">IF(AND(OR(C16&lt;&gt;0,H16&lt;&gt;0),D16=0,I16=0),"DROP",IF(AND(OR(D16&lt;&gt;0,I16&lt;&gt;0),C16=0,H16=0),"NEW",""))</f>
        <v>NEW</v>
      </c>
    </row>
    <row r="17" customFormat="false" ht="15" hidden="false" customHeight="false" outlineLevel="0" collapsed="false">
      <c r="A17" s="7" t="s">
        <v>236</v>
      </c>
      <c r="B17" s="7" t="str">
        <f aca="false">IFERROR(INDEX('Source'!$C:$C,MATCH($A17,'Source'!$B:$B,0)),"")</f>
        <v>רפידת אנטי-ריח</v>
      </c>
      <c r="C17" s="8" t="n">
        <f aca="false">SUMIFS('Source'!$D:$D,'Source'!$A:$A,"104 - Sports Shop",'Source'!$B:$B,$A17)</f>
        <v>5</v>
      </c>
      <c r="D17" s="8" t="n">
        <f aca="false">SUMIFS('Source'!$F:$F,'Source'!$A:$A,"104 - Sports Shop",'Source'!$B:$B,$A17)</f>
        <v>0</v>
      </c>
      <c r="E17" s="8" t="n">
        <f aca="false">D17*$J$5</f>
        <v>0</v>
      </c>
      <c r="F17" s="8" t="n">
        <f aca="false">E17-C17</f>
        <v>-5</v>
      </c>
      <c r="G17" s="9" t="n">
        <f aca="false">IF(AND(C17=0,E17=0),0,IF(C17=0,"New",(E17-C17)/C17))</f>
        <v>-1</v>
      </c>
      <c r="H17" s="8" t="n">
        <f aca="false">SUMIFS('Source'!$E:$E,'Source'!$A:$A,"104 - Sports Shop",'Source'!$B:$B,$A17)</f>
        <v>77.1</v>
      </c>
      <c r="I17" s="8" t="n">
        <f aca="false">SUMIFS('Source'!$G:$G,'Source'!$A:$A,"104 - Sports Shop",'Source'!$B:$B,$A17)</f>
        <v>0</v>
      </c>
      <c r="J17" s="8" t="n">
        <f aca="false">I17*$J$5</f>
        <v>0</v>
      </c>
      <c r="K17" s="8" t="n">
        <f aca="false">J17-H17</f>
        <v>-77.1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298</v>
      </c>
      <c r="B18" s="7" t="str">
        <f aca="false">IFERROR(INDEX('Source'!$C:$C,MATCH($A18,'Source'!$B:$B,0)),"")</f>
        <v>רפידה בולמת זעזועים</v>
      </c>
      <c r="C18" s="8" t="n">
        <f aca="false">SUMIFS('Source'!$D:$D,'Source'!$A:$A,"104 - Sports Shop",'Source'!$B:$B,$A18)</f>
        <v>5</v>
      </c>
      <c r="D18" s="8" t="n">
        <f aca="false">SUMIFS('Source'!$F:$F,'Source'!$A:$A,"104 - Sports Shop",'Source'!$B:$B,$A18)</f>
        <v>0</v>
      </c>
      <c r="E18" s="8" t="n">
        <f aca="false">D18*$J$5</f>
        <v>0</v>
      </c>
      <c r="F18" s="8" t="n">
        <f aca="false">E18-C18</f>
        <v>-5</v>
      </c>
      <c r="G18" s="9" t="n">
        <f aca="false">IF(AND(C18=0,E18=0),0,IF(C18=0,"New",(E18-C18)/C18))</f>
        <v>-1</v>
      </c>
      <c r="H18" s="8" t="n">
        <f aca="false">SUMIFS('Source'!$E:$E,'Source'!$A:$A,"104 - Sports Shop",'Source'!$B:$B,$A18)</f>
        <v>77.1</v>
      </c>
      <c r="I18" s="8" t="n">
        <f aca="false">SUMIFS('Source'!$G:$G,'Source'!$A:$A,"104 - Sports Shop",'Source'!$B:$B,$A18)</f>
        <v>0</v>
      </c>
      <c r="J18" s="8" t="n">
        <f aca="false">I18*$J$5</f>
        <v>0</v>
      </c>
      <c r="K18" s="8" t="n">
        <f aca="false">J18-H18</f>
        <v>-77.1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280</v>
      </c>
      <c r="B19" s="7" t="str">
        <f aca="false">IFERROR(INDEX('Source'!$C:$C,MATCH($A19,'Source'!$B:$B,0)),"")</f>
        <v>מגן ברך שחור</v>
      </c>
      <c r="C19" s="8" t="n">
        <f aca="false">SUMIFS('Source'!$D:$D,'Source'!$A:$A,"104 - Sports Shop",'Source'!$B:$B,$A19)</f>
        <v>0</v>
      </c>
      <c r="D19" s="8" t="n">
        <f aca="false">SUMIFS('Source'!$F:$F,'Source'!$A:$A,"104 - Sports Shop",'Source'!$B:$B,$A19)</f>
        <v>2</v>
      </c>
      <c r="E19" s="8" t="n">
        <f aca="false">D19*$J$5</f>
        <v>2.52631578947368</v>
      </c>
      <c r="F19" s="8" t="n">
        <f aca="false">E19-C19</f>
        <v>2.52631578947368</v>
      </c>
      <c r="G19" s="9" t="str">
        <f aca="false">IF(AND(C19=0,E19=0),0,IF(C19=0,"New",(E19-C19)/C19))</f>
        <v>New</v>
      </c>
      <c r="H19" s="8" t="n">
        <f aca="false">SUMIFS('Source'!$E:$E,'Source'!$A:$A,"104 - Sports Shop",'Source'!$B:$B,$A19)</f>
        <v>0</v>
      </c>
      <c r="I19" s="8" t="n">
        <f aca="false">SUMIFS('Source'!$G:$G,'Source'!$A:$A,"104 - Sports Shop",'Source'!$B:$B,$A19)</f>
        <v>61.79</v>
      </c>
      <c r="J19" s="8" t="n">
        <f aca="false">I19*$J$5</f>
        <v>78.0505263157895</v>
      </c>
      <c r="K19" s="8" t="n">
        <f aca="false">J19-H19</f>
        <v>78.0505263157895</v>
      </c>
      <c r="L19" s="9" t="str">
        <f aca="false">IF(AND(H19=0,J19=0),0,IF(H19=0,"New",(J19-H19)/H19))</f>
        <v>New</v>
      </c>
      <c r="M19" s="7" t="str">
        <f aca="false">IF(AND(OR(C19&lt;&gt;0,H19&lt;&gt;0),D19=0,I19=0),"DROP",IF(AND(OR(D19&lt;&gt;0,I19&lt;&gt;0),C19=0,H19=0),"NEW",""))</f>
        <v>NEW</v>
      </c>
    </row>
    <row r="20" customFormat="false" ht="15" hidden="false" customHeight="false" outlineLevel="0" collapsed="false">
      <c r="A20" s="7" t="s">
        <v>289</v>
      </c>
      <c r="B20" s="7" t="str">
        <f aca="false">IFERROR(INDEX('Source'!$C:$C,MATCH($A20,'Source'!$B:$B,0)),"")</f>
        <v>מגן קרסול שחור</v>
      </c>
      <c r="C20" s="8" t="n">
        <f aca="false">SUMIFS('Source'!$D:$D,'Source'!$A:$A,"104 - Sports Shop",'Source'!$B:$B,$A20)</f>
        <v>0</v>
      </c>
      <c r="D20" s="8" t="n">
        <f aca="false">SUMIFS('Source'!$F:$F,'Source'!$A:$A,"104 - Sports Shop",'Source'!$B:$B,$A20)</f>
        <v>2</v>
      </c>
      <c r="E20" s="8" t="n">
        <f aca="false">D20*$J$5</f>
        <v>2.52631578947368</v>
      </c>
      <c r="F20" s="8" t="n">
        <f aca="false">E20-C20</f>
        <v>2.52631578947368</v>
      </c>
      <c r="G20" s="9" t="str">
        <f aca="false">IF(AND(C20=0,E20=0),0,IF(C20=0,"New",(E20-C20)/C20))</f>
        <v>New</v>
      </c>
      <c r="H20" s="8" t="n">
        <f aca="false">SUMIFS('Source'!$E:$E,'Source'!$A:$A,"104 - Sports Shop",'Source'!$B:$B,$A20)</f>
        <v>0</v>
      </c>
      <c r="I20" s="8" t="n">
        <f aca="false">SUMIFS('Source'!$G:$G,'Source'!$A:$A,"104 - Sports Shop",'Source'!$B:$B,$A20)</f>
        <v>61.79</v>
      </c>
      <c r="J20" s="8" t="n">
        <f aca="false">I20*$J$5</f>
        <v>78.0505263157895</v>
      </c>
      <c r="K20" s="8" t="n">
        <f aca="false">J20-H20</f>
        <v>78.0505263157895</v>
      </c>
      <c r="L20" s="9" t="str">
        <f aca="false">IF(AND(H20=0,J20=0),0,IF(H20=0,"New",(J20-H20)/H20))</f>
        <v>New</v>
      </c>
      <c r="M20" s="7" t="str">
        <f aca="false">IF(AND(OR(C20&lt;&gt;0,H20&lt;&gt;0),D20=0,I20=0),"DROP",IF(AND(OR(D20&lt;&gt;0,I20&lt;&gt;0),C20=0,H20=0),"NEW",""))</f>
        <v>NEW</v>
      </c>
    </row>
    <row r="21" customFormat="false" ht="15" hidden="false" customHeight="false" outlineLevel="0" collapsed="false">
      <c r="A21" s="7" t="s">
        <v>102</v>
      </c>
      <c r="B21" s="7" t="str">
        <f aca="false">IFERROR(INDEX('Source'!$C:$C,MATCH($A21,'Source'!$B:$B,0)),"")</f>
        <v>מגן ברך חום</v>
      </c>
      <c r="C21" s="8" t="n">
        <f aca="false">SUMIFS('Source'!$D:$D,'Source'!$A:$A,"104 - Sports Shop",'Source'!$B:$B,$A21)</f>
        <v>0</v>
      </c>
      <c r="D21" s="8" t="n">
        <f aca="false">SUMIFS('Source'!$F:$F,'Source'!$A:$A,"104 - Sports Shop",'Source'!$B:$B,$A21)</f>
        <v>2</v>
      </c>
      <c r="E21" s="8" t="n">
        <f aca="false">D21*$J$5</f>
        <v>2.52631578947368</v>
      </c>
      <c r="F21" s="8" t="n">
        <f aca="false">E21-C21</f>
        <v>2.52631578947368</v>
      </c>
      <c r="G21" s="9" t="str">
        <f aca="false">IF(AND(C21=0,E21=0),0,IF(C21=0,"New",(E21-C21)/C21))</f>
        <v>New</v>
      </c>
      <c r="H21" s="8" t="n">
        <f aca="false">SUMIFS('Source'!$E:$E,'Source'!$A:$A,"104 - Sports Shop",'Source'!$B:$B,$A21)</f>
        <v>0</v>
      </c>
      <c r="I21" s="8" t="n">
        <f aca="false">SUMIFS('Source'!$G:$G,'Source'!$A:$A,"104 - Sports Shop",'Source'!$B:$B,$A21)</f>
        <v>61.79</v>
      </c>
      <c r="J21" s="8" t="n">
        <f aca="false">I21*$J$5</f>
        <v>78.0505263157895</v>
      </c>
      <c r="K21" s="8" t="n">
        <f aca="false">J21-H21</f>
        <v>78.0505263157895</v>
      </c>
      <c r="L21" s="9" t="str">
        <f aca="false">IF(AND(H21=0,J21=0),0,IF(H21=0,"New",(J21-H21)/H21))</f>
        <v>New</v>
      </c>
      <c r="M21" s="7" t="str">
        <f aca="false">IF(AND(OR(C21&lt;&gt;0,H21&lt;&gt;0),D21=0,I21=0),"DROP",IF(AND(OR(D21&lt;&gt;0,I21&lt;&gt;0),C21=0,H21=0),"NEW",""))</f>
        <v>NEW</v>
      </c>
    </row>
    <row r="22" customFormat="false" ht="15" hidden="false" customHeight="false" outlineLevel="0" collapsed="false">
      <c r="A22" s="7" t="s">
        <v>101</v>
      </c>
      <c r="B22" s="7" t="str">
        <f aca="false">IFERROR(INDEX('Source'!$C:$C,MATCH($A22,'Source'!$B:$B,0)),"")</f>
        <v>מגן ברך חום</v>
      </c>
      <c r="C22" s="8" t="n">
        <f aca="false">SUMIFS('Source'!$D:$D,'Source'!$A:$A,"104 - Sports Shop",'Source'!$B:$B,$A22)</f>
        <v>0</v>
      </c>
      <c r="D22" s="8" t="n">
        <f aca="false">SUMIFS('Source'!$F:$F,'Source'!$A:$A,"104 - Sports Shop",'Source'!$B:$B,$A22)</f>
        <v>2</v>
      </c>
      <c r="E22" s="8" t="n">
        <f aca="false">D22*$J$5</f>
        <v>2.52631578947368</v>
      </c>
      <c r="F22" s="8" t="n">
        <f aca="false">E22-C22</f>
        <v>2.52631578947368</v>
      </c>
      <c r="G22" s="9" t="str">
        <f aca="false">IF(AND(C22=0,E22=0),0,IF(C22=0,"New",(E22-C22)/C22))</f>
        <v>New</v>
      </c>
      <c r="H22" s="8" t="n">
        <f aca="false">SUMIFS('Source'!$E:$E,'Source'!$A:$A,"104 - Sports Shop",'Source'!$B:$B,$A22)</f>
        <v>0</v>
      </c>
      <c r="I22" s="8" t="n">
        <f aca="false">SUMIFS('Source'!$G:$G,'Source'!$A:$A,"104 - Sports Shop",'Source'!$B:$B,$A22)</f>
        <v>61.79</v>
      </c>
      <c r="J22" s="8" t="n">
        <f aca="false">I22*$J$5</f>
        <v>78.0505263157895</v>
      </c>
      <c r="K22" s="8" t="n">
        <f aca="false">J22-H22</f>
        <v>78.0505263157895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271</v>
      </c>
      <c r="B23" s="7" t="str">
        <f aca="false">IFERROR(INDEX('Source'!$C:$C,MATCH($A23,'Source'!$B:$B,0)),"")</f>
        <v>מגן קרסול שחור</v>
      </c>
      <c r="C23" s="8" t="n">
        <f aca="false">SUMIFS('Source'!$D:$D,'Source'!$A:$A,"104 - Sports Shop",'Source'!$B:$B,$A23)</f>
        <v>0</v>
      </c>
      <c r="D23" s="8" t="n">
        <f aca="false">SUMIFS('Source'!$F:$F,'Source'!$A:$A,"104 - Sports Shop",'Source'!$B:$B,$A23)</f>
        <v>2</v>
      </c>
      <c r="E23" s="8" t="n">
        <f aca="false">D23*$J$5</f>
        <v>2.52631578947368</v>
      </c>
      <c r="F23" s="8" t="n">
        <f aca="false">E23-C23</f>
        <v>2.52631578947368</v>
      </c>
      <c r="G23" s="9" t="str">
        <f aca="false">IF(AND(C23=0,E23=0),0,IF(C23=0,"New",(E23-C23)/C23))</f>
        <v>New</v>
      </c>
      <c r="H23" s="8" t="n">
        <f aca="false">SUMIFS('Source'!$E:$E,'Source'!$A:$A,"104 - Sports Shop",'Source'!$B:$B,$A23)</f>
        <v>0</v>
      </c>
      <c r="I23" s="8" t="n">
        <f aca="false">SUMIFS('Source'!$G:$G,'Source'!$A:$A,"104 - Sports Shop",'Source'!$B:$B,$A23)</f>
        <v>61.79</v>
      </c>
      <c r="J23" s="8" t="n">
        <f aca="false">I23*$J$5</f>
        <v>78.0505263157895</v>
      </c>
      <c r="K23" s="8" t="n">
        <f aca="false">J23-H23</f>
        <v>78.0505263157895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100</v>
      </c>
      <c r="B24" s="7" t="str">
        <f aca="false">IFERROR(INDEX('Source'!$C:$C,MATCH($A24,'Source'!$B:$B,0)),"")</f>
        <v>מגן קרסול חום</v>
      </c>
      <c r="C24" s="8" t="n">
        <f aca="false">SUMIFS('Source'!$D:$D,'Source'!$A:$A,"104 - Sports Shop",'Source'!$B:$B,$A24)</f>
        <v>0</v>
      </c>
      <c r="D24" s="8" t="n">
        <f aca="false">SUMIFS('Source'!$F:$F,'Source'!$A:$A,"104 - Sports Shop",'Source'!$B:$B,$A24)</f>
        <v>2</v>
      </c>
      <c r="E24" s="8" t="n">
        <f aca="false">D24*$J$5</f>
        <v>2.52631578947368</v>
      </c>
      <c r="F24" s="8" t="n">
        <f aca="false">E24-C24</f>
        <v>2.52631578947368</v>
      </c>
      <c r="G24" s="9" t="str">
        <f aca="false">IF(AND(C24=0,E24=0),0,IF(C24=0,"New",(E24-C24)/C24))</f>
        <v>New</v>
      </c>
      <c r="H24" s="8" t="n">
        <f aca="false">SUMIFS('Source'!$E:$E,'Source'!$A:$A,"104 - Sports Shop",'Source'!$B:$B,$A24)</f>
        <v>0</v>
      </c>
      <c r="I24" s="8" t="n">
        <f aca="false">SUMIFS('Source'!$G:$G,'Source'!$A:$A,"104 - Sports Shop",'Source'!$B:$B,$A24)</f>
        <v>61.79</v>
      </c>
      <c r="J24" s="8" t="n">
        <f aca="false">I24*$J$5</f>
        <v>78.0505263157895</v>
      </c>
      <c r="K24" s="8" t="n">
        <f aca="false">J24-H24</f>
        <v>78.0505263157895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202</v>
      </c>
      <c r="B25" s="7" t="str">
        <f aca="false">IFERROR(INDEX('Source'!$C:$C,MATCH($A25,'Source'!$B:$B,0)),"")</f>
        <v>מגן מרפק בז'</v>
      </c>
      <c r="C25" s="8" t="n">
        <f aca="false">SUMIFS('Source'!$D:$D,'Source'!$A:$A,"104 - Sports Shop",'Source'!$B:$B,$A25)</f>
        <v>0</v>
      </c>
      <c r="D25" s="8" t="n">
        <f aca="false">SUMIFS('Source'!$F:$F,'Source'!$A:$A,"104 - Sports Shop",'Source'!$B:$B,$A25)</f>
        <v>2</v>
      </c>
      <c r="E25" s="8" t="n">
        <f aca="false">D25*$J$5</f>
        <v>2.52631578947368</v>
      </c>
      <c r="F25" s="8" t="n">
        <f aca="false">E25-C25</f>
        <v>2.52631578947368</v>
      </c>
      <c r="G25" s="9" t="str">
        <f aca="false">IF(AND(C25=0,E25=0),0,IF(C25=0,"New",(E25-C25)/C25))</f>
        <v>New</v>
      </c>
      <c r="H25" s="8" t="n">
        <f aca="false">SUMIFS('Source'!$E:$E,'Source'!$A:$A,"104 - Sports Shop",'Source'!$B:$B,$A25)</f>
        <v>0</v>
      </c>
      <c r="I25" s="8" t="n">
        <f aca="false">SUMIFS('Source'!$G:$G,'Source'!$A:$A,"104 - Sports Shop",'Source'!$B:$B,$A25)</f>
        <v>61.79</v>
      </c>
      <c r="J25" s="8" t="n">
        <f aca="false">I25*$J$5</f>
        <v>78.0505263157895</v>
      </c>
      <c r="K25" s="8" t="n">
        <f aca="false">J25-H25</f>
        <v>78.0505263157895</v>
      </c>
      <c r="L25" s="9" t="str">
        <f aca="false">IF(AND(H25=0,J25=0),0,IF(H25=0,"New",(J25-H25)/H25))</f>
        <v>New</v>
      </c>
      <c r="M25" s="7" t="str">
        <f aca="false">IF(AND(OR(C25&lt;&gt;0,H25&lt;&gt;0),D25=0,I25=0),"DROP",IF(AND(OR(D25&lt;&gt;0,I25&lt;&gt;0),C25=0,H25=0),"NEW",""))</f>
        <v>NEW</v>
      </c>
    </row>
    <row r="26" customFormat="false" ht="15" hidden="false" customHeight="false" outlineLevel="0" collapsed="false">
      <c r="A26" s="7" t="s">
        <v>118</v>
      </c>
      <c r="B26" s="7" t="str">
        <f aca="false">IFERROR(INDEX('Source'!$C:$C,MATCH($A26,'Source'!$B:$B,0)),"")</f>
        <v>מגן ברך חום</v>
      </c>
      <c r="C26" s="8" t="n">
        <f aca="false">SUMIFS('Source'!$D:$D,'Source'!$A:$A,"104 - Sports Shop",'Source'!$B:$B,$A26)</f>
        <v>0</v>
      </c>
      <c r="D26" s="8" t="n">
        <f aca="false">SUMIFS('Source'!$F:$F,'Source'!$A:$A,"104 - Sports Shop",'Source'!$B:$B,$A26)</f>
        <v>2</v>
      </c>
      <c r="E26" s="8" t="n">
        <f aca="false">D26*$J$5</f>
        <v>2.52631578947368</v>
      </c>
      <c r="F26" s="8" t="n">
        <f aca="false">E26-C26</f>
        <v>2.52631578947368</v>
      </c>
      <c r="G26" s="9" t="str">
        <f aca="false">IF(AND(C26=0,E26=0),0,IF(C26=0,"New",(E26-C26)/C26))</f>
        <v>New</v>
      </c>
      <c r="H26" s="8" t="n">
        <f aca="false">SUMIFS('Source'!$E:$E,'Source'!$A:$A,"104 - Sports Shop",'Source'!$B:$B,$A26)</f>
        <v>0</v>
      </c>
      <c r="I26" s="8" t="n">
        <f aca="false">SUMIFS('Source'!$G:$G,'Source'!$A:$A,"104 - Sports Shop",'Source'!$B:$B,$A26)</f>
        <v>61.79</v>
      </c>
      <c r="J26" s="8" t="n">
        <f aca="false">I26*$J$5</f>
        <v>78.0505263157895</v>
      </c>
      <c r="K26" s="8" t="n">
        <f aca="false">J26-H26</f>
        <v>78.0505263157895</v>
      </c>
      <c r="L26" s="9" t="str">
        <f aca="false">IF(AND(H26=0,J26=0),0,IF(H26=0,"New",(J26-H26)/H26))</f>
        <v>New</v>
      </c>
      <c r="M26" s="7" t="str">
        <f aca="false">IF(AND(OR(C26&lt;&gt;0,H26&lt;&gt;0),D26=0,I26=0),"DROP",IF(AND(OR(D26&lt;&gt;0,I26&lt;&gt;0),C26=0,H26=0),"NEW",""))</f>
        <v>NEW</v>
      </c>
    </row>
    <row r="27" customFormat="false" ht="15" hidden="false" customHeight="false" outlineLevel="0" collapsed="false">
      <c r="A27" s="7" t="s">
        <v>108</v>
      </c>
      <c r="B27" s="7" t="str">
        <f aca="false">IFERROR(INDEX('Source'!$C:$C,MATCH($A27,'Source'!$B:$B,0)),"")</f>
        <v>מגן קרסול חום</v>
      </c>
      <c r="C27" s="8" t="n">
        <f aca="false">SUMIFS('Source'!$D:$D,'Source'!$A:$A,"104 - Sports Shop",'Source'!$B:$B,$A27)</f>
        <v>0</v>
      </c>
      <c r="D27" s="8" t="n">
        <f aca="false">SUMIFS('Source'!$F:$F,'Source'!$A:$A,"104 - Sports Shop",'Source'!$B:$B,$A27)</f>
        <v>2</v>
      </c>
      <c r="E27" s="8" t="n">
        <f aca="false">D27*$J$5</f>
        <v>2.52631578947368</v>
      </c>
      <c r="F27" s="8" t="n">
        <f aca="false">E27-C27</f>
        <v>2.52631578947368</v>
      </c>
      <c r="G27" s="9" t="str">
        <f aca="false">IF(AND(C27=0,E27=0),0,IF(C27=0,"New",(E27-C27)/C27))</f>
        <v>New</v>
      </c>
      <c r="H27" s="8" t="n">
        <f aca="false">SUMIFS('Source'!$E:$E,'Source'!$A:$A,"104 - Sports Shop",'Source'!$B:$B,$A27)</f>
        <v>0</v>
      </c>
      <c r="I27" s="8" t="n">
        <f aca="false">SUMIFS('Source'!$G:$G,'Source'!$A:$A,"104 - Sports Shop",'Source'!$B:$B,$A27)</f>
        <v>61.79</v>
      </c>
      <c r="J27" s="8" t="n">
        <f aca="false">I27*$J$5</f>
        <v>78.0505263157895</v>
      </c>
      <c r="K27" s="8" t="n">
        <f aca="false">J27-H27</f>
        <v>78.0505263157895</v>
      </c>
      <c r="L27" s="9" t="str">
        <f aca="false">IF(AND(H27=0,J27=0),0,IF(H27=0,"New",(J27-H27)/H27))</f>
        <v>New</v>
      </c>
      <c r="M27" s="7" t="str">
        <f aca="false">IF(AND(OR(C27&lt;&gt;0,H27&lt;&gt;0),D27=0,I27=0),"DROP",IF(AND(OR(D27&lt;&gt;0,I27&lt;&gt;0),C27=0,H27=0),"NEW",""))</f>
        <v>NEW</v>
      </c>
    </row>
    <row r="28" customFormat="false" ht="15" hidden="false" customHeight="false" outlineLevel="0" collapsed="false">
      <c r="A28" s="7" t="s">
        <v>273</v>
      </c>
      <c r="B28" s="7" t="str">
        <f aca="false">IFERROR(INDEX('Source'!$C:$C,MATCH($A28,'Source'!$B:$B,0)),"")</f>
        <v>מגן ברך שחור</v>
      </c>
      <c r="C28" s="8" t="n">
        <f aca="false">SUMIFS('Source'!$D:$D,'Source'!$A:$A,"104 - Sports Shop",'Source'!$B:$B,$A28)</f>
        <v>0</v>
      </c>
      <c r="D28" s="8" t="n">
        <f aca="false">SUMIFS('Source'!$F:$F,'Source'!$A:$A,"104 - Sports Shop",'Source'!$B:$B,$A28)</f>
        <v>2</v>
      </c>
      <c r="E28" s="8" t="n">
        <f aca="false">D28*$J$5</f>
        <v>2.52631578947368</v>
      </c>
      <c r="F28" s="8" t="n">
        <f aca="false">E28-C28</f>
        <v>2.52631578947368</v>
      </c>
      <c r="G28" s="9" t="str">
        <f aca="false">IF(AND(C28=0,E28=0),0,IF(C28=0,"New",(E28-C28)/C28))</f>
        <v>New</v>
      </c>
      <c r="H28" s="8" t="n">
        <f aca="false">SUMIFS('Source'!$E:$E,'Source'!$A:$A,"104 - Sports Shop",'Source'!$B:$B,$A28)</f>
        <v>0</v>
      </c>
      <c r="I28" s="8" t="n">
        <f aca="false">SUMIFS('Source'!$G:$G,'Source'!$A:$A,"104 - Sports Shop",'Source'!$B:$B,$A28)</f>
        <v>61.79</v>
      </c>
      <c r="J28" s="8" t="n">
        <f aca="false">I28*$J$5</f>
        <v>78.0505263157895</v>
      </c>
      <c r="K28" s="8" t="n">
        <f aca="false">J28-H28</f>
        <v>78.0505263157895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259</v>
      </c>
      <c r="B29" s="7" t="str">
        <f aca="false">IFERROR(INDEX('Source'!$C:$C,MATCH($A29,'Source'!$B:$B,0)),"")</f>
        <v>מגן ברך שחור</v>
      </c>
      <c r="C29" s="8" t="n">
        <f aca="false">SUMIFS('Source'!$D:$D,'Source'!$A:$A,"104 - Sports Shop",'Source'!$B:$B,$A29)</f>
        <v>0</v>
      </c>
      <c r="D29" s="8" t="n">
        <f aca="false">SUMIFS('Source'!$F:$F,'Source'!$A:$A,"104 - Sports Shop",'Source'!$B:$B,$A29)</f>
        <v>2</v>
      </c>
      <c r="E29" s="8" t="n">
        <f aca="false">D29*$J$5</f>
        <v>2.52631578947368</v>
      </c>
      <c r="F29" s="8" t="n">
        <f aca="false">E29-C29</f>
        <v>2.52631578947368</v>
      </c>
      <c r="G29" s="9" t="str">
        <f aca="false">IF(AND(C29=0,E29=0),0,IF(C29=0,"New",(E29-C29)/C29))</f>
        <v>New</v>
      </c>
      <c r="H29" s="8" t="n">
        <f aca="false">SUMIFS('Source'!$E:$E,'Source'!$A:$A,"104 - Sports Shop",'Source'!$B:$B,$A29)</f>
        <v>0</v>
      </c>
      <c r="I29" s="8" t="n">
        <f aca="false">SUMIFS('Source'!$G:$G,'Source'!$A:$A,"104 - Sports Shop",'Source'!$B:$B,$A29)</f>
        <v>61.79</v>
      </c>
      <c r="J29" s="8" t="n">
        <f aca="false">I29*$J$5</f>
        <v>78.0505263157895</v>
      </c>
      <c r="K29" s="8" t="n">
        <f aca="false">J29-H29</f>
        <v>78.0505263157895</v>
      </c>
      <c r="L29" s="9" t="str">
        <f aca="false">IF(AND(H29=0,J29=0),0,IF(H29=0,"New",(J29-H29)/H29))</f>
        <v>New</v>
      </c>
      <c r="M29" s="7" t="str">
        <f aca="false">IF(AND(OR(C29&lt;&gt;0,H29&lt;&gt;0),D29=0,I29=0),"DROP",IF(AND(OR(D29&lt;&gt;0,I29&lt;&gt;0),C29=0,H29=0),"NEW",""))</f>
        <v>NEW</v>
      </c>
    </row>
    <row r="30" customFormat="false" ht="15" hidden="false" customHeight="false" outlineLevel="0" collapsed="false">
      <c r="A30" s="7" t="s">
        <v>320</v>
      </c>
      <c r="B30" s="7" t="str">
        <f aca="false">IFERROR(INDEX('Source'!$C:$C,MATCH($A30,'Source'!$B:$B,0)),"")</f>
        <v>מגן מרפק שחור</v>
      </c>
      <c r="C30" s="8" t="n">
        <f aca="false">SUMIFS('Source'!$D:$D,'Source'!$A:$A,"104 - Sports Shop",'Source'!$B:$B,$A30)</f>
        <v>0</v>
      </c>
      <c r="D30" s="8" t="n">
        <f aca="false">SUMIFS('Source'!$F:$F,'Source'!$A:$A,"104 - Sports Shop",'Source'!$B:$B,$A30)</f>
        <v>1</v>
      </c>
      <c r="E30" s="8" t="n">
        <f aca="false">D30*$J$5</f>
        <v>1.26315789473684</v>
      </c>
      <c r="F30" s="8" t="n">
        <f aca="false">E30-C30</f>
        <v>1.26315789473684</v>
      </c>
      <c r="G30" s="9" t="str">
        <f aca="false">IF(AND(C30=0,E30=0),0,IF(C30=0,"New",(E30-C30)/C30))</f>
        <v>New</v>
      </c>
      <c r="H30" s="8" t="n">
        <f aca="false">SUMIFS('Source'!$E:$E,'Source'!$A:$A,"104 - Sports Shop",'Source'!$B:$B,$A30)</f>
        <v>0</v>
      </c>
      <c r="I30" s="8" t="n">
        <f aca="false">SUMIFS('Source'!$G:$G,'Source'!$A:$A,"104 - Sports Shop",'Source'!$B:$B,$A30)</f>
        <v>30.89</v>
      </c>
      <c r="J30" s="8" t="n">
        <f aca="false">I30*$J$5</f>
        <v>39.0189473684211</v>
      </c>
      <c r="K30" s="8" t="n">
        <f aca="false">J30-H30</f>
        <v>39.0189473684211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402</v>
      </c>
      <c r="B31" s="7" t="str">
        <f aca="false">IFERROR(INDEX('Source'!$C:$C,MATCH($A31,'Source'!$B:$B,0)),"")</f>
        <v>מגן מרפק שחור</v>
      </c>
      <c r="C31" s="8" t="n">
        <f aca="false">SUMIFS('Source'!$D:$D,'Source'!$A:$A,"104 - Sports Shop",'Source'!$B:$B,$A31)</f>
        <v>0</v>
      </c>
      <c r="D31" s="8" t="n">
        <f aca="false">SUMIFS('Source'!$F:$F,'Source'!$A:$A,"104 - Sports Shop",'Source'!$B:$B,$A31)</f>
        <v>1</v>
      </c>
      <c r="E31" s="8" t="n">
        <f aca="false">D31*$J$5</f>
        <v>1.26315789473684</v>
      </c>
      <c r="F31" s="8" t="n">
        <f aca="false">E31-C31</f>
        <v>1.26315789473684</v>
      </c>
      <c r="G31" s="9" t="str">
        <f aca="false">IF(AND(C31=0,E31=0),0,IF(C31=0,"New",(E31-C31)/C31))</f>
        <v>New</v>
      </c>
      <c r="H31" s="8" t="n">
        <f aca="false">SUMIFS('Source'!$E:$E,'Source'!$A:$A,"104 - Sports Shop",'Source'!$B:$B,$A31)</f>
        <v>0</v>
      </c>
      <c r="I31" s="8" t="n">
        <f aca="false">SUMIFS('Source'!$G:$G,'Source'!$A:$A,"104 - Sports Shop",'Source'!$B:$B,$A31)</f>
        <v>30.89</v>
      </c>
      <c r="J31" s="8" t="n">
        <f aca="false">I31*$J$5</f>
        <v>39.0189473684211</v>
      </c>
      <c r="K31" s="8" t="n">
        <f aca="false">J31-H31</f>
        <v>39.0189473684211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171</v>
      </c>
      <c r="B32" s="7" t="str">
        <f aca="false">IFERROR(INDEX('Source'!$C:$C,MATCH($A32,'Source'!$B:$B,0)),"")</f>
        <v>מגן מרפק בז'</v>
      </c>
      <c r="C32" s="8" t="n">
        <f aca="false">SUMIFS('Source'!$D:$D,'Source'!$A:$A,"104 - Sports Shop",'Source'!$B:$B,$A32)</f>
        <v>0</v>
      </c>
      <c r="D32" s="8" t="n">
        <f aca="false">SUMIFS('Source'!$F:$F,'Source'!$A:$A,"104 - Sports Shop",'Source'!$B:$B,$A32)</f>
        <v>1</v>
      </c>
      <c r="E32" s="8" t="n">
        <f aca="false">D32*$J$5</f>
        <v>1.26315789473684</v>
      </c>
      <c r="F32" s="8" t="n">
        <f aca="false">E32-C32</f>
        <v>1.26315789473684</v>
      </c>
      <c r="G32" s="9" t="str">
        <f aca="false">IF(AND(C32=0,E32=0),0,IF(C32=0,"New",(E32-C32)/C32))</f>
        <v>New</v>
      </c>
      <c r="H32" s="8" t="n">
        <f aca="false">SUMIFS('Source'!$E:$E,'Source'!$A:$A,"104 - Sports Shop",'Source'!$B:$B,$A32)</f>
        <v>0</v>
      </c>
      <c r="I32" s="8" t="n">
        <f aca="false">SUMIFS('Source'!$G:$G,'Source'!$A:$A,"104 - Sports Shop",'Source'!$B:$B,$A32)</f>
        <v>30.89</v>
      </c>
      <c r="J32" s="8" t="n">
        <f aca="false">I32*$J$5</f>
        <v>39.0189473684211</v>
      </c>
      <c r="K32" s="8" t="n">
        <f aca="false">J32-H32</f>
        <v>39.0189473684211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316</v>
      </c>
      <c r="B33" s="7" t="str">
        <f aca="false">IFERROR(INDEX('Source'!$C:$C,MATCH($A33,'Source'!$B:$B,0)),"")</f>
        <v>מגן קרסול שחור</v>
      </c>
      <c r="C33" s="8" t="n">
        <f aca="false">SUMIFS('Source'!$D:$D,'Source'!$A:$A,"104 - Sports Shop",'Source'!$B:$B,$A33)</f>
        <v>0</v>
      </c>
      <c r="D33" s="8" t="n">
        <f aca="false">SUMIFS('Source'!$F:$F,'Source'!$A:$A,"104 - Sports Shop",'Source'!$B:$B,$A33)</f>
        <v>1</v>
      </c>
      <c r="E33" s="8" t="n">
        <f aca="false">D33*$J$5</f>
        <v>1.26315789473684</v>
      </c>
      <c r="F33" s="8" t="n">
        <f aca="false">E33-C33</f>
        <v>1.26315789473684</v>
      </c>
      <c r="G33" s="9" t="str">
        <f aca="false">IF(AND(C33=0,E33=0),0,IF(C33=0,"New",(E33-C33)/C33))</f>
        <v>New</v>
      </c>
      <c r="H33" s="8" t="n">
        <f aca="false">SUMIFS('Source'!$E:$E,'Source'!$A:$A,"104 - Sports Shop",'Source'!$B:$B,$A33)</f>
        <v>0</v>
      </c>
      <c r="I33" s="8" t="n">
        <f aca="false">SUMIFS('Source'!$G:$G,'Source'!$A:$A,"104 - Sports Shop",'Source'!$B:$B,$A33)</f>
        <v>30.89</v>
      </c>
      <c r="J33" s="8" t="n">
        <f aca="false">I33*$J$5</f>
        <v>39.0189473684211</v>
      </c>
      <c r="K33" s="8" t="n">
        <f aca="false">J33-H33</f>
        <v>39.0189473684211</v>
      </c>
      <c r="L33" s="9" t="str">
        <f aca="false">IF(AND(H33=0,J33=0),0,IF(H33=0,"New",(J33-H33)/H33))</f>
        <v>New</v>
      </c>
      <c r="M33" s="7" t="str">
        <f aca="false">IF(AND(OR(C33&lt;&gt;0,H33&lt;&gt;0),D33=0,I33=0),"DROP",IF(AND(OR(D33&lt;&gt;0,I33&lt;&gt;0),C33=0,H33=0),"NEW",""))</f>
        <v>NEW</v>
      </c>
    </row>
    <row r="34" customFormat="false" ht="15" hidden="false" customHeight="false" outlineLevel="0" collapsed="false">
      <c r="A34" s="7" t="s">
        <v>366</v>
      </c>
      <c r="B34" s="7" t="str">
        <f aca="false">IFERROR(INDEX('Source'!$C:$C,MATCH($A34,'Source'!$B:$B,0)),"")</f>
        <v>מגן מרפק שחור</v>
      </c>
      <c r="C34" s="8" t="n">
        <f aca="false">SUMIFS('Source'!$D:$D,'Source'!$A:$A,"104 - Sports Shop",'Source'!$B:$B,$A34)</f>
        <v>0</v>
      </c>
      <c r="D34" s="8" t="n">
        <f aca="false">SUMIFS('Source'!$F:$F,'Source'!$A:$A,"104 - Sports Shop",'Source'!$B:$B,$A34)</f>
        <v>1</v>
      </c>
      <c r="E34" s="8" t="n">
        <f aca="false">D34*$J$5</f>
        <v>1.26315789473684</v>
      </c>
      <c r="F34" s="8" t="n">
        <f aca="false">E34-C34</f>
        <v>1.26315789473684</v>
      </c>
      <c r="G34" s="9" t="str">
        <f aca="false">IF(AND(C34=0,E34=0),0,IF(C34=0,"New",(E34-C34)/C34))</f>
        <v>New</v>
      </c>
      <c r="H34" s="8" t="n">
        <f aca="false">SUMIFS('Source'!$E:$E,'Source'!$A:$A,"104 - Sports Shop",'Source'!$B:$B,$A34)</f>
        <v>0</v>
      </c>
      <c r="I34" s="8" t="n">
        <f aca="false">SUMIFS('Source'!$G:$G,'Source'!$A:$A,"104 - Sports Shop",'Source'!$B:$B,$A34)</f>
        <v>30.89</v>
      </c>
      <c r="J34" s="8" t="n">
        <f aca="false">I34*$J$5</f>
        <v>39.0189473684211</v>
      </c>
      <c r="K34" s="8" t="n">
        <f aca="false">J34-H34</f>
        <v>39.0189473684211</v>
      </c>
      <c r="L34" s="9" t="str">
        <f aca="false">IF(AND(H34=0,J34=0),0,IF(H34=0,"New",(J34-H34)/H34))</f>
        <v>New</v>
      </c>
      <c r="M34" s="7" t="str">
        <f aca="false">IF(AND(OR(C34&lt;&gt;0,H34&lt;&gt;0),D34=0,I34=0),"DROP",IF(AND(OR(D34&lt;&gt;0,I34&lt;&gt;0),C34=0,H34=0),"NEW",""))</f>
        <v>NEW</v>
      </c>
    </row>
    <row r="35" customFormat="false" ht="15" hidden="false" customHeight="false" outlineLevel="0" collapsed="false">
      <c r="A35" s="7" t="s">
        <v>262</v>
      </c>
      <c r="B35" s="7" t="str">
        <f aca="false">IFERROR(INDEX('Source'!$C:$C,MATCH($A35,'Source'!$B:$B,0)),"")</f>
        <v>מגן מרפק בז'</v>
      </c>
      <c r="C35" s="8" t="n">
        <f aca="false">SUMIFS('Source'!$D:$D,'Source'!$A:$A,"104 - Sports Shop",'Source'!$B:$B,$A35)</f>
        <v>0</v>
      </c>
      <c r="D35" s="8" t="n">
        <f aca="false">SUMIFS('Source'!$F:$F,'Source'!$A:$A,"104 - Sports Shop",'Source'!$B:$B,$A35)</f>
        <v>1</v>
      </c>
      <c r="E35" s="8" t="n">
        <f aca="false">D35*$J$5</f>
        <v>1.26315789473684</v>
      </c>
      <c r="F35" s="8" t="n">
        <f aca="false">E35-C35</f>
        <v>1.26315789473684</v>
      </c>
      <c r="G35" s="9" t="str">
        <f aca="false">IF(AND(C35=0,E35=0),0,IF(C35=0,"New",(E35-C35)/C35))</f>
        <v>New</v>
      </c>
      <c r="H35" s="8" t="n">
        <f aca="false">SUMIFS('Source'!$E:$E,'Source'!$A:$A,"104 - Sports Shop",'Source'!$B:$B,$A35)</f>
        <v>0</v>
      </c>
      <c r="I35" s="8" t="n">
        <f aca="false">SUMIFS('Source'!$G:$G,'Source'!$A:$A,"104 - Sports Shop",'Source'!$B:$B,$A35)</f>
        <v>30.89</v>
      </c>
      <c r="J35" s="8" t="n">
        <f aca="false">I35*$J$5</f>
        <v>39.0189473684211</v>
      </c>
      <c r="K35" s="8" t="n">
        <f aca="false">J35-H35</f>
        <v>39.0189473684211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131</v>
      </c>
      <c r="B36" s="7" t="str">
        <f aca="false">IFERROR(INDEX('Source'!$C:$C,MATCH($A36,'Source'!$B:$B,0)),"")</f>
        <v>מגן קרסול חום</v>
      </c>
      <c r="C36" s="8" t="n">
        <f aca="false">SUMIFS('Source'!$D:$D,'Source'!$A:$A,"104 - Sports Shop",'Source'!$B:$B,$A36)</f>
        <v>0</v>
      </c>
      <c r="D36" s="8" t="n">
        <f aca="false">SUMIFS('Source'!$F:$F,'Source'!$A:$A,"104 - Sports Shop",'Source'!$B:$B,$A36)</f>
        <v>1</v>
      </c>
      <c r="E36" s="8" t="n">
        <f aca="false">D36*$J$5</f>
        <v>1.26315789473684</v>
      </c>
      <c r="F36" s="8" t="n">
        <f aca="false">E36-C36</f>
        <v>1.26315789473684</v>
      </c>
      <c r="G36" s="9" t="str">
        <f aca="false">IF(AND(C36=0,E36=0),0,IF(C36=0,"New",(E36-C36)/C36))</f>
        <v>New</v>
      </c>
      <c r="H36" s="8" t="n">
        <f aca="false">SUMIFS('Source'!$E:$E,'Source'!$A:$A,"104 - Sports Shop",'Source'!$B:$B,$A36)</f>
        <v>0</v>
      </c>
      <c r="I36" s="8" t="n">
        <f aca="false">SUMIFS('Source'!$G:$G,'Source'!$A:$A,"104 - Sports Shop",'Source'!$B:$B,$A36)</f>
        <v>30.89</v>
      </c>
      <c r="J36" s="8" t="n">
        <f aca="false">I36*$J$5</f>
        <v>39.0189473684211</v>
      </c>
      <c r="K36" s="8" t="n">
        <f aca="false">J36-H36</f>
        <v>39.0189473684211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8" customFormat="false" ht="15" hidden="false" customHeight="false" outlineLevel="0" collapsed="false">
      <c r="A38" s="17"/>
      <c r="B38" s="18" t="s">
        <v>642</v>
      </c>
      <c r="C38" s="19" t="n">
        <f aca="false">SUM(C9:C36)</f>
        <v>16</v>
      </c>
      <c r="D38" s="19" t="n">
        <f aca="false">SUM(D9:D36)</f>
        <v>59</v>
      </c>
      <c r="E38" s="19" t="n">
        <f aca="false">SUM(E9:E36)</f>
        <v>74.5263157894737</v>
      </c>
      <c r="F38" s="19" t="n">
        <f aca="false">SUM(F9:F36)</f>
        <v>58.5263157894737</v>
      </c>
      <c r="G38" s="20" t="n">
        <f aca="false">IF(C38=0,"N/A",F38/C38)</f>
        <v>3.65789473684211</v>
      </c>
      <c r="H38" s="19" t="n">
        <f aca="false">SUM(H9:H36)</f>
        <v>514.2</v>
      </c>
      <c r="I38" s="19" t="n">
        <f aca="false">SUM(I9:I36)</f>
        <v>1896.82</v>
      </c>
      <c r="J38" s="19" t="n">
        <f aca="false">SUM(J9:J36)</f>
        <v>2395.98315789474</v>
      </c>
      <c r="K38" s="19" t="n">
        <f aca="false">SUM(K9:K36)</f>
        <v>1881.78315789474</v>
      </c>
      <c r="L38" s="20" t="n">
        <f aca="false">IF(H38=0,"N/A",K38/H38)</f>
        <v>3.65963274580851</v>
      </c>
      <c r="M38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928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SUMPRODUCT(--(((C9:C437&lt;&gt;0)+(H9:H437&lt;&gt;0)&gt;0)*((D9:D437=0)*(I9:I437=0))))</f>
        <v>147</v>
      </c>
      <c r="C5" s="13" t="s">
        <v>64</v>
      </c>
      <c r="D5" s="14" t="n">
        <f aca="false">SUMPRODUCT(--(((D9:D437&lt;&gt;0)+(I9:I437&lt;&gt;0)&gt;0)*((C9:C437=0)*(H9:H437=0))))</f>
        <v>128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SUMPRODUCT(--(((C9:C437&lt;&gt;0)+(H9:H437&lt;&gt;0)&gt;0)*((D9:D437=0)*(I9:I437=0)))*C9:C437)</f>
        <v>550</v>
      </c>
      <c r="C6" s="13" t="s">
        <v>67</v>
      </c>
      <c r="D6" s="14" t="n">
        <f aca="false">SUMPRODUCT(--(((C9:C437&lt;&gt;0)+(H9:H437&lt;&gt;0)&gt;0)*((D9:D437=0)*(I9:I437=0)))*H9:H437)</f>
        <v>25758.28</v>
      </c>
      <c r="E6" s="13" t="s">
        <v>68</v>
      </c>
      <c r="F6" s="14" t="n">
        <f aca="false">SUMPRODUCT(--(((D9:D437&lt;&gt;0)+(I9:I437&lt;&gt;0)&gt;0)*((C9:C437=0)*(H9:H437=0)))*D9:D437)</f>
        <v>322</v>
      </c>
      <c r="G6" s="13" t="s">
        <v>69</v>
      </c>
      <c r="H6" s="14" t="n">
        <f aca="false">SUMPRODUCT(--(((D9:D437&lt;&gt;0)+(I9:I437&lt;&gt;0)&gt;0)*((C9:C437=0)*(H9:H437=0)))*I9:I437)</f>
        <v>27429.03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194</v>
      </c>
      <c r="B9" s="7" t="str">
        <f aca="false">IFERROR(INDEX('Source'!$C:$C,MATCH($A9,'Source'!$B:$B,0)),"")</f>
        <v>חגורת גב+סגירה כפולה</v>
      </c>
      <c r="C9" s="8" t="n">
        <f aca="false">SUMIFS('Source'!$D:$D,'Source'!$A:$A,"103 - Physiotherapy institutes",'Source'!$B:$B,$A9)</f>
        <v>10</v>
      </c>
      <c r="D9" s="8" t="n">
        <f aca="false">SUMIFS('Source'!$F:$F,'Source'!$A:$A,"103 - Physiotherapy institutes",'Source'!$B:$B,$A9)</f>
        <v>183</v>
      </c>
      <c r="E9" s="8" t="n">
        <f aca="false">D9*$J$5</f>
        <v>231.157894736842</v>
      </c>
      <c r="F9" s="8" t="n">
        <f aca="false">E9-C9</f>
        <v>221.157894736842</v>
      </c>
      <c r="G9" s="9" t="n">
        <f aca="false">IF(AND(C9=0,E9=0),0,IF(C9=0,"New",(E9-C9)/C9))</f>
        <v>22.1157894736842</v>
      </c>
      <c r="H9" s="8" t="n">
        <f aca="false">SUMIFS('Source'!$E:$E,'Source'!$A:$A,"103 - Physiotherapy institutes",'Source'!$B:$B,$A9)</f>
        <v>843</v>
      </c>
      <c r="I9" s="8" t="n">
        <f aca="false">SUMIFS('Source'!$G:$G,'Source'!$A:$A,"103 - Physiotherapy institutes",'Source'!$B:$B,$A9)</f>
        <v>15324.4</v>
      </c>
      <c r="J9" s="8" t="n">
        <f aca="false">I9*$J$5</f>
        <v>19357.1368421053</v>
      </c>
      <c r="K9" s="8" t="n">
        <f aca="false">J9-H9</f>
        <v>18514.1368421053</v>
      </c>
      <c r="L9" s="9" t="n">
        <f aca="false">IF(AND(H9=0,J9=0),0,IF(H9=0,"New",(J9-H9)/H9))</f>
        <v>21.9622026596741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562</v>
      </c>
      <c r="B10" s="7" t="str">
        <f aca="false">IFERROR(INDEX('Source'!$C:$C,MATCH($A10,'Source'!$B:$B,0)),"")</f>
        <v>כרית שינה חלומית</v>
      </c>
      <c r="C10" s="8" t="n">
        <f aca="false">SUMIFS('Source'!$D:$D,'Source'!$A:$A,"103 - Physiotherapy institutes",'Source'!$B:$B,$A10)</f>
        <v>216</v>
      </c>
      <c r="D10" s="8" t="n">
        <f aca="false">SUMIFS('Source'!$F:$F,'Source'!$A:$A,"103 - Physiotherapy institutes",'Source'!$B:$B,$A10)</f>
        <v>89</v>
      </c>
      <c r="E10" s="8" t="n">
        <f aca="false">D10*$J$5</f>
        <v>112.421052631579</v>
      </c>
      <c r="F10" s="8" t="n">
        <f aca="false">E10-C10</f>
        <v>-103.578947368421</v>
      </c>
      <c r="G10" s="9" t="n">
        <f aca="false">IF(AND(C10=0,E10=0),0,IF(C10=0,"New",(E10-C10)/C10))</f>
        <v>-0.47953216374269</v>
      </c>
      <c r="H10" s="8" t="n">
        <f aca="false">SUMIFS('Source'!$E:$E,'Source'!$A:$A,"103 - Physiotherapy institutes",'Source'!$B:$B,$A10)</f>
        <v>27989.58</v>
      </c>
      <c r="I10" s="8" t="n">
        <f aca="false">SUMIFS('Source'!$G:$G,'Source'!$A:$A,"103 - Physiotherapy institutes",'Source'!$B:$B,$A10)</f>
        <v>14764.72</v>
      </c>
      <c r="J10" s="8" t="n">
        <f aca="false">I10*$J$5</f>
        <v>18650.172631579</v>
      </c>
      <c r="K10" s="8" t="n">
        <f aca="false">J10-H10</f>
        <v>-9339.40736842105</v>
      </c>
      <c r="L10" s="9" t="n">
        <f aca="false">IF(AND(H10=0,J10=0),0,IF(H10=0,"New",(J10-H10)/H10))</f>
        <v>-0.333674437716502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235</v>
      </c>
      <c r="B11" s="7" t="str">
        <f aca="false">IFERROR(INDEX('Source'!$C:$C,MATCH($A11,'Source'!$B:$B,0)),"")</f>
        <v>חגורת גב+סגירה כפולה</v>
      </c>
      <c r="C11" s="8" t="n">
        <f aca="false">SUMIFS('Source'!$D:$D,'Source'!$A:$A,"103 - Physiotherapy institutes",'Source'!$B:$B,$A11)</f>
        <v>4</v>
      </c>
      <c r="D11" s="8" t="n">
        <f aca="false">SUMIFS('Source'!$F:$F,'Source'!$A:$A,"103 - Physiotherapy institutes",'Source'!$B:$B,$A11)</f>
        <v>117</v>
      </c>
      <c r="E11" s="8" t="n">
        <f aca="false">D11*$J$5</f>
        <v>147.789473684211</v>
      </c>
      <c r="F11" s="8" t="n">
        <f aca="false">E11-C11</f>
        <v>143.789473684211</v>
      </c>
      <c r="G11" s="9" t="n">
        <f aca="false">IF(AND(C11=0,E11=0),0,IF(C11=0,"New",(E11-C11)/C11))</f>
        <v>35.9473684210526</v>
      </c>
      <c r="H11" s="8" t="n">
        <f aca="false">SUMIFS('Source'!$E:$E,'Source'!$A:$A,"103 - Physiotherapy institutes",'Source'!$B:$B,$A11)</f>
        <v>345.14</v>
      </c>
      <c r="I11" s="8" t="n">
        <f aca="false">SUMIFS('Source'!$G:$G,'Source'!$A:$A,"103 - Physiotherapy institutes",'Source'!$B:$B,$A11)</f>
        <v>9822.18</v>
      </c>
      <c r="J11" s="8" t="n">
        <f aca="false">I11*$J$5</f>
        <v>12406.9642105263</v>
      </c>
      <c r="K11" s="8" t="n">
        <f aca="false">J11-H11</f>
        <v>12061.8242105263</v>
      </c>
      <c r="L11" s="9" t="n">
        <f aca="false">IF(AND(H11=0,J11=0),0,IF(H11=0,"New",(J11-H11)/H11))</f>
        <v>34.9476276598665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207</v>
      </c>
      <c r="B12" s="7" t="str">
        <f aca="false">IFERROR(INDEX('Source'!$C:$C,MATCH($A12,'Source'!$B:$B,0)),"")</f>
        <v>חגורת גב+סגירה כפולה</v>
      </c>
      <c r="C12" s="8" t="n">
        <f aca="false">SUMIFS('Source'!$D:$D,'Source'!$A:$A,"103 - Physiotherapy institutes",'Source'!$B:$B,$A12)</f>
        <v>9</v>
      </c>
      <c r="D12" s="8" t="n">
        <f aca="false">SUMIFS('Source'!$F:$F,'Source'!$A:$A,"103 - Physiotherapy institutes",'Source'!$B:$B,$A12)</f>
        <v>88</v>
      </c>
      <c r="E12" s="8" t="n">
        <f aca="false">D12*$J$5</f>
        <v>111.157894736842</v>
      </c>
      <c r="F12" s="8" t="n">
        <f aca="false">E12-C12</f>
        <v>102.157894736842</v>
      </c>
      <c r="G12" s="9" t="n">
        <f aca="false">IF(AND(C12=0,E12=0),0,IF(C12=0,"New",(E12-C12)/C12))</f>
        <v>11.3508771929825</v>
      </c>
      <c r="H12" s="8" t="n">
        <f aca="false">SUMIFS('Source'!$E:$E,'Source'!$A:$A,"103 - Physiotherapy institutes",'Source'!$B:$B,$A12)</f>
        <v>753</v>
      </c>
      <c r="I12" s="8" t="n">
        <f aca="false">SUMIFS('Source'!$G:$G,'Source'!$A:$A,"103 - Physiotherapy institutes",'Source'!$B:$B,$A12)</f>
        <v>7572.21</v>
      </c>
      <c r="J12" s="8" t="n">
        <f aca="false">I12*$J$5</f>
        <v>9564.89684210526</v>
      </c>
      <c r="K12" s="8" t="n">
        <f aca="false">J12-H12</f>
        <v>8811.89684210526</v>
      </c>
      <c r="L12" s="9" t="n">
        <f aca="false">IF(AND(H12=0,J12=0),0,IF(H12=0,"New",(J12-H12)/H12))</f>
        <v>11.7023862444957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336</v>
      </c>
      <c r="B13" s="7" t="str">
        <f aca="false">IFERROR(INDEX('Source'!$C:$C,MATCH($A13,'Source'!$B:$B,0)),"")</f>
        <v>חגורת גב+סגירה כפולה</v>
      </c>
      <c r="C13" s="8" t="n">
        <f aca="false">SUMIFS('Source'!$D:$D,'Source'!$A:$A,"103 - Physiotherapy institutes",'Source'!$B:$B,$A13)</f>
        <v>2</v>
      </c>
      <c r="D13" s="8" t="n">
        <f aca="false">SUMIFS('Source'!$F:$F,'Source'!$A:$A,"103 - Physiotherapy institutes",'Source'!$B:$B,$A13)</f>
        <v>26</v>
      </c>
      <c r="E13" s="8" t="n">
        <f aca="false">D13*$J$5</f>
        <v>32.8421052631579</v>
      </c>
      <c r="F13" s="8" t="n">
        <f aca="false">E13-C13</f>
        <v>30.8421052631579</v>
      </c>
      <c r="G13" s="9" t="n">
        <f aca="false">IF(AND(C13=0,E13=0),0,IF(C13=0,"New",(E13-C13)/C13))</f>
        <v>15.4210526315789</v>
      </c>
      <c r="H13" s="8" t="n">
        <f aca="false">SUMIFS('Source'!$E:$E,'Source'!$A:$A,"103 - Physiotherapy institutes",'Source'!$B:$B,$A13)</f>
        <v>195.11</v>
      </c>
      <c r="I13" s="8" t="n">
        <f aca="false">SUMIFS('Source'!$G:$G,'Source'!$A:$A,"103 - Physiotherapy institutes",'Source'!$B:$B,$A13)</f>
        <v>2328.25</v>
      </c>
      <c r="J13" s="8" t="n">
        <f aca="false">I13*$J$5</f>
        <v>2940.94736842105</v>
      </c>
      <c r="K13" s="8" t="n">
        <f aca="false">J13-H13</f>
        <v>2745.83736842105</v>
      </c>
      <c r="L13" s="9" t="n">
        <f aca="false">IF(AND(H13=0,J13=0),0,IF(H13=0,"New",(J13-H13)/H13))</f>
        <v>14.0732785014661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135</v>
      </c>
      <c r="B14" s="7" t="str">
        <f aca="false">IFERROR(INDEX('Source'!$C:$C,MATCH($A14,'Source'!$B:$B,0)),"")</f>
        <v>מדרס מג'ל</v>
      </c>
      <c r="C14" s="8" t="n">
        <f aca="false">SUMIFS('Source'!$D:$D,'Source'!$A:$A,"103 - Physiotherapy institutes",'Source'!$B:$B,$A14)</f>
        <v>34</v>
      </c>
      <c r="D14" s="8" t="n">
        <f aca="false">SUMIFS('Source'!$F:$F,'Source'!$A:$A,"103 - Physiotherapy institutes",'Source'!$B:$B,$A14)</f>
        <v>0</v>
      </c>
      <c r="E14" s="8" t="n">
        <f aca="false">D14*$J$5</f>
        <v>0</v>
      </c>
      <c r="F14" s="8" t="n">
        <f aca="false">E14-C14</f>
        <v>-34</v>
      </c>
      <c r="G14" s="9" t="n">
        <f aca="false">IF(AND(C14=0,E14=0),0,IF(C14=0,"New",(E14-C14)/C14))</f>
        <v>-1</v>
      </c>
      <c r="H14" s="8" t="n">
        <f aca="false">SUMIFS('Source'!$E:$E,'Source'!$A:$A,"103 - Physiotherapy institutes",'Source'!$B:$B,$A14)</f>
        <v>1941.71</v>
      </c>
      <c r="I14" s="8" t="n">
        <f aca="false">SUMIFS('Source'!$G:$G,'Source'!$A:$A,"103 - Physiotherapy institutes",'Source'!$B:$B,$A14)</f>
        <v>0</v>
      </c>
      <c r="J14" s="8" t="n">
        <f aca="false">I14*$J$5</f>
        <v>0</v>
      </c>
      <c r="K14" s="8" t="n">
        <f aca="false">J14-H14</f>
        <v>-1941.71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930</v>
      </c>
      <c r="B15" s="7" t="str">
        <f aca="false">IFERROR(INDEX('Source'!$C:$C,MATCH($A15,'Source'!$B:$B,0)),"")</f>
        <v>Cervicallo IceSilk צווארון משי רך לתמיכה בצוואר</v>
      </c>
      <c r="C15" s="8" t="n">
        <f aca="false">SUMIFS('Source'!$D:$D,'Source'!$A:$A,"103 - Physiotherapy institutes",'Source'!$B:$B,$A15)</f>
        <v>0</v>
      </c>
      <c r="D15" s="8" t="n">
        <f aca="false">SUMIFS('Source'!$F:$F,'Source'!$A:$A,"103 - Physiotherapy institutes",'Source'!$B:$B,$A15)</f>
        <v>22</v>
      </c>
      <c r="E15" s="8" t="n">
        <f aca="false">D15*$J$5</f>
        <v>27.7894736842105</v>
      </c>
      <c r="F15" s="8" t="n">
        <f aca="false">E15-C15</f>
        <v>27.7894736842105</v>
      </c>
      <c r="G15" s="9" t="str">
        <f aca="false">IF(AND(C15=0,E15=0),0,IF(C15=0,"New",(E15-C15)/C15))</f>
        <v>New</v>
      </c>
      <c r="H15" s="8" t="n">
        <f aca="false">SUMIFS('Source'!$E:$E,'Source'!$A:$A,"103 - Physiotherapy institutes",'Source'!$B:$B,$A15)</f>
        <v>0</v>
      </c>
      <c r="I15" s="8" t="n">
        <f aca="false">SUMIFS('Source'!$G:$G,'Source'!$A:$A,"103 - Physiotherapy institutes",'Source'!$B:$B,$A15)</f>
        <v>1442.59</v>
      </c>
      <c r="J15" s="8" t="n">
        <f aca="false">I15*$J$5</f>
        <v>1822.21894736842</v>
      </c>
      <c r="K15" s="8" t="n">
        <f aca="false">J15-H15</f>
        <v>1822.21894736842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193</v>
      </c>
      <c r="B16" s="7" t="str">
        <f aca="false">IFERROR(INDEX('Source'!$C:$C,MATCH($A16,'Source'!$B:$B,0)),"")</f>
        <v>מדרס מג'ל</v>
      </c>
      <c r="C16" s="8" t="n">
        <f aca="false">SUMIFS('Source'!$D:$D,'Source'!$A:$A,"103 - Physiotherapy institutes",'Source'!$B:$B,$A16)</f>
        <v>24</v>
      </c>
      <c r="D16" s="8" t="n">
        <f aca="false">SUMIFS('Source'!$F:$F,'Source'!$A:$A,"103 - Physiotherapy institutes",'Source'!$B:$B,$A16)</f>
        <v>0</v>
      </c>
      <c r="E16" s="8" t="n">
        <f aca="false">D16*$J$5</f>
        <v>0</v>
      </c>
      <c r="F16" s="8" t="n">
        <f aca="false">E16-C16</f>
        <v>-24</v>
      </c>
      <c r="G16" s="9" t="n">
        <f aca="false">IF(AND(C16=0,E16=0),0,IF(C16=0,"New",(E16-C16)/C16))</f>
        <v>-1</v>
      </c>
      <c r="H16" s="8" t="n">
        <f aca="false">SUMIFS('Source'!$E:$E,'Source'!$A:$A,"103 - Physiotherapy institutes",'Source'!$B:$B,$A16)</f>
        <v>1391.21</v>
      </c>
      <c r="I16" s="8" t="n">
        <f aca="false">SUMIFS('Source'!$G:$G,'Source'!$A:$A,"103 - Physiotherapy institutes",'Source'!$B:$B,$A16)</f>
        <v>0</v>
      </c>
      <c r="J16" s="8" t="n">
        <f aca="false">I16*$J$5</f>
        <v>0</v>
      </c>
      <c r="K16" s="8" t="n">
        <f aca="false">J16-H16</f>
        <v>-1391.21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314</v>
      </c>
      <c r="B17" s="7" t="str">
        <f aca="false">IFERROR(INDEX('Source'!$C:$C,MATCH($A17,'Source'!$B:$B,0)),"")</f>
        <v>חגורת גב+סגירה כפולה</v>
      </c>
      <c r="C17" s="8" t="n">
        <f aca="false">SUMIFS('Source'!$D:$D,'Source'!$A:$A,"103 - Physiotherapy institutes",'Source'!$B:$B,$A17)</f>
        <v>1</v>
      </c>
      <c r="D17" s="8" t="n">
        <f aca="false">SUMIFS('Source'!$F:$F,'Source'!$A:$A,"103 - Physiotherapy institutes",'Source'!$B:$B,$A17)</f>
        <v>18</v>
      </c>
      <c r="E17" s="8" t="n">
        <f aca="false">D17*$J$5</f>
        <v>22.7368421052632</v>
      </c>
      <c r="F17" s="8" t="n">
        <f aca="false">E17-C17</f>
        <v>21.7368421052632</v>
      </c>
      <c r="G17" s="9" t="n">
        <f aca="false">IF(AND(C17=0,E17=0),0,IF(C17=0,"New",(E17-C17)/C17))</f>
        <v>21.7368421052632</v>
      </c>
      <c r="H17" s="8" t="n">
        <f aca="false">SUMIFS('Source'!$E:$E,'Source'!$A:$A,"103 - Physiotherapy institutes",'Source'!$B:$B,$A17)</f>
        <v>78</v>
      </c>
      <c r="I17" s="8" t="n">
        <f aca="false">SUMIFS('Source'!$G:$G,'Source'!$A:$A,"103 - Physiotherapy institutes",'Source'!$B:$B,$A17)</f>
        <v>1431.15</v>
      </c>
      <c r="J17" s="8" t="n">
        <f aca="false">I17*$J$5</f>
        <v>1807.76842105263</v>
      </c>
      <c r="K17" s="8" t="n">
        <f aca="false">J17-H17</f>
        <v>1729.76842105263</v>
      </c>
      <c r="L17" s="9" t="n">
        <f aca="false">IF(AND(H17=0,J17=0),0,IF(H17=0,"New",(J17-H17)/H17))</f>
        <v>22.1765182186235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931</v>
      </c>
      <c r="B18" s="7" t="str">
        <f aca="false">IFERROR(INDEX('Source'!$C:$C,MATCH($A18,'Source'!$B:$B,0)),"")</f>
        <v>צוארון ספוגי</v>
      </c>
      <c r="C18" s="8" t="n">
        <f aca="false">SUMIFS('Source'!$D:$D,'Source'!$A:$A,"103 - Physiotherapy institutes",'Source'!$B:$B,$A18)</f>
        <v>17</v>
      </c>
      <c r="D18" s="8" t="n">
        <f aca="false">SUMIFS('Source'!$F:$F,'Source'!$A:$A,"103 - Physiotherapy institutes",'Source'!$B:$B,$A18)</f>
        <v>-4</v>
      </c>
      <c r="E18" s="8" t="n">
        <f aca="false">D18*$J$5</f>
        <v>-5.05263157894737</v>
      </c>
      <c r="F18" s="8" t="n">
        <f aca="false">E18-C18</f>
        <v>-22.0526315789474</v>
      </c>
      <c r="G18" s="9" t="n">
        <f aca="false">IF(AND(C18=0,E18=0),0,IF(C18=0,"New",(E18-C18)/C18))</f>
        <v>-1.29721362229102</v>
      </c>
      <c r="H18" s="8" t="n">
        <f aca="false">SUMIFS('Source'!$E:$E,'Source'!$A:$A,"103 - Physiotherapy institutes",'Source'!$B:$B,$A18)</f>
        <v>843.8</v>
      </c>
      <c r="I18" s="8" t="n">
        <f aca="false">SUMIFS('Source'!$G:$G,'Source'!$A:$A,"103 - Physiotherapy institutes",'Source'!$B:$B,$A18)</f>
        <v>-264.72</v>
      </c>
      <c r="J18" s="8" t="n">
        <f aca="false">I18*$J$5</f>
        <v>-334.383157894737</v>
      </c>
      <c r="K18" s="8" t="n">
        <f aca="false">J18-H18</f>
        <v>-1178.18315789474</v>
      </c>
      <c r="L18" s="9" t="n">
        <f aca="false">IF(AND(H18=0,J18=0),0,IF(H18=0,"New",(J18-H18)/H18))</f>
        <v>-1.39628248150597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668</v>
      </c>
      <c r="B19" s="7" t="str">
        <f aca="false">IFERROR(INDEX('Source'!$C:$C,MATCH($A19,'Source'!$B:$B,0)),"")</f>
        <v>TaluAirShield | מקבע קרסול</v>
      </c>
      <c r="C19" s="8" t="n">
        <f aca="false">SUMIFS('Source'!$D:$D,'Source'!$A:$A,"103 - Physiotherapy institutes",'Source'!$B:$B,$A19)</f>
        <v>0</v>
      </c>
      <c r="D19" s="8" t="n">
        <f aca="false">SUMIFS('Source'!$F:$F,'Source'!$A:$A,"103 - Physiotherapy institutes",'Source'!$B:$B,$A19)</f>
        <v>11</v>
      </c>
      <c r="E19" s="8" t="n">
        <f aca="false">D19*$J$5</f>
        <v>13.8947368421053</v>
      </c>
      <c r="F19" s="8" t="n">
        <f aca="false">E19-C19</f>
        <v>13.8947368421053</v>
      </c>
      <c r="G19" s="9" t="str">
        <f aca="false">IF(AND(C19=0,E19=0),0,IF(C19=0,"New",(E19-C19)/C19))</f>
        <v>New</v>
      </c>
      <c r="H19" s="8" t="n">
        <f aca="false">SUMIFS('Source'!$E:$E,'Source'!$A:$A,"103 - Physiotherapy institutes",'Source'!$B:$B,$A19)</f>
        <v>0</v>
      </c>
      <c r="I19" s="8" t="n">
        <f aca="false">SUMIFS('Source'!$G:$G,'Source'!$A:$A,"103 - Physiotherapy institutes",'Source'!$B:$B,$A19)</f>
        <v>1086.43</v>
      </c>
      <c r="J19" s="8" t="n">
        <f aca="false">I19*$J$5</f>
        <v>1372.33263157895</v>
      </c>
      <c r="K19" s="8" t="n">
        <f aca="false">J19-H19</f>
        <v>1372.33263157895</v>
      </c>
      <c r="L19" s="9" t="str">
        <f aca="false">IF(AND(H19=0,J19=0),0,IF(H19=0,"New",(J19-H19)/H19))</f>
        <v>New</v>
      </c>
      <c r="M19" s="7" t="str">
        <f aca="false">IF(AND(OR(C19&lt;&gt;0,H19&lt;&gt;0),D19=0,I19=0),"DROP",IF(AND(OR(D19&lt;&gt;0,I19&lt;&gt;0),C19=0,H19=0),"NEW",""))</f>
        <v>NEW</v>
      </c>
    </row>
    <row r="20" customFormat="false" ht="15" hidden="false" customHeight="false" outlineLevel="0" collapsed="false">
      <c r="A20" s="7" t="s">
        <v>652</v>
      </c>
      <c r="B20" s="7" t="str">
        <f aca="false">IFERROR(INDEX('Source'!$C:$C,MATCH($A20,'Source'!$B:$B,0)),"")</f>
        <v>כרית עיסוי ויטלימד סופט - פלוס</v>
      </c>
      <c r="C20" s="8" t="n">
        <f aca="false">SUMIFS('Source'!$D:$D,'Source'!$A:$A,"103 - Physiotherapy institutes",'Source'!$B:$B,$A20)</f>
        <v>0</v>
      </c>
      <c r="D20" s="8" t="n">
        <f aca="false">SUMIFS('Source'!$F:$F,'Source'!$A:$A,"103 - Physiotherapy institutes",'Source'!$B:$B,$A20)</f>
        <v>2</v>
      </c>
      <c r="E20" s="8" t="n">
        <f aca="false">D20*$J$5</f>
        <v>2.52631578947368</v>
      </c>
      <c r="F20" s="8" t="n">
        <f aca="false">E20-C20</f>
        <v>2.52631578947368</v>
      </c>
      <c r="G20" s="9" t="str">
        <f aca="false">IF(AND(C20=0,E20=0),0,IF(C20=0,"New",(E20-C20)/C20))</f>
        <v>New</v>
      </c>
      <c r="H20" s="8" t="n">
        <f aca="false">SUMIFS('Source'!$E:$E,'Source'!$A:$A,"103 - Physiotherapy institutes",'Source'!$B:$B,$A20)</f>
        <v>0</v>
      </c>
      <c r="I20" s="8" t="n">
        <f aca="false">SUMIFS('Source'!$G:$G,'Source'!$A:$A,"103 - Physiotherapy institutes",'Source'!$B:$B,$A20)</f>
        <v>1012.36</v>
      </c>
      <c r="J20" s="8" t="n">
        <f aca="false">I20*$J$5</f>
        <v>1278.77052631579</v>
      </c>
      <c r="K20" s="8" t="n">
        <f aca="false">J20-H20</f>
        <v>1278.77052631579</v>
      </c>
      <c r="L20" s="9" t="str">
        <f aca="false">IF(AND(H20=0,J20=0),0,IF(H20=0,"New",(J20-H20)/H20))</f>
        <v>New</v>
      </c>
      <c r="M20" s="7" t="str">
        <f aca="false">IF(AND(OR(C20&lt;&gt;0,H20&lt;&gt;0),D20=0,I20=0),"DROP",IF(AND(OR(D20&lt;&gt;0,I20&lt;&gt;0),C20=0,H20=0),"NEW",""))</f>
        <v>NEW</v>
      </c>
    </row>
    <row r="21" customFormat="false" ht="15" hidden="false" customHeight="false" outlineLevel="0" collapsed="false">
      <c r="A21" s="7" t="s">
        <v>156</v>
      </c>
      <c r="B21" s="7" t="str">
        <f aca="false">IFERROR(INDEX('Source'!$C:$C,MATCH($A21,'Source'!$B:$B,0)),"")</f>
        <v>חבק טניס שחור</v>
      </c>
      <c r="C21" s="8" t="n">
        <f aca="false">SUMIFS('Source'!$D:$D,'Source'!$A:$A,"103 - Physiotherapy institutes",'Source'!$B:$B,$A21)</f>
        <v>23</v>
      </c>
      <c r="D21" s="8" t="n">
        <f aca="false">SUMIFS('Source'!$F:$F,'Source'!$A:$A,"103 - Physiotherapy institutes",'Source'!$B:$B,$A21)</f>
        <v>9</v>
      </c>
      <c r="E21" s="8" t="n">
        <f aca="false">D21*$J$5</f>
        <v>11.3684210526316</v>
      </c>
      <c r="F21" s="8" t="n">
        <f aca="false">E21-C21</f>
        <v>-11.6315789473684</v>
      </c>
      <c r="G21" s="9" t="n">
        <f aca="false">IF(AND(C21=0,E21=0),0,IF(C21=0,"New",(E21-C21)/C21))</f>
        <v>-0.505720823798627</v>
      </c>
      <c r="H21" s="8" t="n">
        <f aca="false">SUMIFS('Source'!$E:$E,'Source'!$A:$A,"103 - Physiotherapy institutes",'Source'!$B:$B,$A21)</f>
        <v>1533.68</v>
      </c>
      <c r="I21" s="8" t="n">
        <f aca="false">SUMIFS('Source'!$G:$G,'Source'!$A:$A,"103 - Physiotherapy institutes",'Source'!$B:$B,$A21)</f>
        <v>550.35</v>
      </c>
      <c r="J21" s="8" t="n">
        <f aca="false">I21*$J$5</f>
        <v>695.178947368421</v>
      </c>
      <c r="K21" s="8" t="n">
        <f aca="false">J21-H21</f>
        <v>-838.501052631579</v>
      </c>
      <c r="L21" s="9" t="n">
        <f aca="false">IF(AND(H21=0,J21=0),0,IF(H21=0,"New",(J21-H21)/H21))</f>
        <v>-0.546724905215937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451</v>
      </c>
      <c r="B22" s="7" t="str">
        <f aca="false">IFERROR(INDEX('Source'!$C:$C,MATCH($A22,'Source'!$B:$B,0)),"")</f>
        <v>חבק יד SC25</v>
      </c>
      <c r="C22" s="8" t="n">
        <f aca="false">SUMIFS('Source'!$D:$D,'Source'!$A:$A,"103 - Physiotherapy institutes",'Source'!$B:$B,$A22)</f>
        <v>0</v>
      </c>
      <c r="D22" s="8" t="n">
        <f aca="false">SUMIFS('Source'!$F:$F,'Source'!$A:$A,"103 - Physiotherapy institutes",'Source'!$B:$B,$A22)</f>
        <v>11</v>
      </c>
      <c r="E22" s="8" t="n">
        <f aca="false">D22*$J$5</f>
        <v>13.8947368421053</v>
      </c>
      <c r="F22" s="8" t="n">
        <f aca="false">E22-C22</f>
        <v>13.8947368421053</v>
      </c>
      <c r="G22" s="9" t="str">
        <f aca="false">IF(AND(C22=0,E22=0),0,IF(C22=0,"New",(E22-C22)/C22))</f>
        <v>New</v>
      </c>
      <c r="H22" s="8" t="n">
        <f aca="false">SUMIFS('Source'!$E:$E,'Source'!$A:$A,"103 - Physiotherapy institutes",'Source'!$B:$B,$A22)</f>
        <v>0</v>
      </c>
      <c r="I22" s="8" t="n">
        <f aca="false">SUMIFS('Source'!$G:$G,'Source'!$A:$A,"103 - Physiotherapy institutes",'Source'!$B:$B,$A22)</f>
        <v>905.52</v>
      </c>
      <c r="J22" s="8" t="n">
        <f aca="false">I22*$J$5</f>
        <v>1143.81473684211</v>
      </c>
      <c r="K22" s="8" t="n">
        <f aca="false">J22-H22</f>
        <v>1143.81473684211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86</v>
      </c>
      <c r="B23" s="7" t="str">
        <f aca="false">IFERROR(INDEX('Source'!$C:$C,MATCH($A23,'Source'!$B:$B,0)),"")</f>
        <v>חגורת גב אפורה</v>
      </c>
      <c r="C23" s="8" t="n">
        <f aca="false">SUMIFS('Source'!$D:$D,'Source'!$A:$A,"103 - Physiotherapy institutes",'Source'!$B:$B,$A23)</f>
        <v>10</v>
      </c>
      <c r="D23" s="8" t="n">
        <f aca="false">SUMIFS('Source'!$F:$F,'Source'!$A:$A,"103 - Physiotherapy institutes",'Source'!$B:$B,$A23)</f>
        <v>1</v>
      </c>
      <c r="E23" s="8" t="n">
        <f aca="false">D23*$J$5</f>
        <v>1.26315789473684</v>
      </c>
      <c r="F23" s="8" t="n">
        <f aca="false">E23-C23</f>
        <v>-8.73684210526316</v>
      </c>
      <c r="G23" s="9" t="n">
        <f aca="false">IF(AND(C23=0,E23=0),0,IF(C23=0,"New",(E23-C23)/C23))</f>
        <v>-0.873684210526316</v>
      </c>
      <c r="H23" s="8" t="n">
        <f aca="false">SUMIFS('Source'!$E:$E,'Source'!$A:$A,"103 - Physiotherapy institutes",'Source'!$B:$B,$A23)</f>
        <v>1002.81</v>
      </c>
      <c r="I23" s="8" t="n">
        <f aca="false">SUMIFS('Source'!$G:$G,'Source'!$A:$A,"103 - Physiotherapy institutes",'Source'!$B:$B,$A23)</f>
        <v>117.13</v>
      </c>
      <c r="J23" s="8" t="n">
        <f aca="false">I23*$J$5</f>
        <v>147.953684210526</v>
      </c>
      <c r="K23" s="8" t="n">
        <f aca="false">J23-H23</f>
        <v>-854.856315789474</v>
      </c>
      <c r="L23" s="9" t="n">
        <f aca="false">IF(AND(H23=0,J23=0),0,IF(H23=0,"New",(J23-H23)/H23))</f>
        <v>-0.852460900658623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683</v>
      </c>
      <c r="B24" s="7" t="str">
        <f aca="false">IFERROR(INDEX('Source'!$C:$C,MATCH($A24,'Source'!$B:$B,0)),"")</f>
        <v>תומך ברך גנושילד</v>
      </c>
      <c r="C24" s="8" t="n">
        <f aca="false">SUMIFS('Source'!$D:$D,'Source'!$A:$A,"103 - Physiotherapy institutes",'Source'!$B:$B,$A24)</f>
        <v>6</v>
      </c>
      <c r="D24" s="8" t="n">
        <f aca="false">SUMIFS('Source'!$F:$F,'Source'!$A:$A,"103 - Physiotherapy institutes",'Source'!$B:$B,$A24)</f>
        <v>11</v>
      </c>
      <c r="E24" s="8" t="n">
        <f aca="false">D24*$J$5</f>
        <v>13.8947368421053</v>
      </c>
      <c r="F24" s="8" t="n">
        <f aca="false">E24-C24</f>
        <v>7.89473684210526</v>
      </c>
      <c r="G24" s="9" t="n">
        <f aca="false">IF(AND(C24=0,E24=0),0,IF(C24=0,"New",(E24-C24)/C24))</f>
        <v>1.31578947368421</v>
      </c>
      <c r="H24" s="8" t="n">
        <f aca="false">SUMIFS('Source'!$E:$E,'Source'!$A:$A,"103 - Physiotherapy institutes",'Source'!$B:$B,$A24)</f>
        <v>600.01</v>
      </c>
      <c r="I24" s="8" t="n">
        <f aca="false">SUMIFS('Source'!$G:$G,'Source'!$A:$A,"103 - Physiotherapy institutes",'Source'!$B:$B,$A24)</f>
        <v>1410.88</v>
      </c>
      <c r="J24" s="8" t="n">
        <f aca="false">I24*$J$5</f>
        <v>1782.16421052632</v>
      </c>
      <c r="K24" s="8" t="n">
        <f aca="false">J24-H24</f>
        <v>1182.15421052632</v>
      </c>
      <c r="L24" s="9" t="n">
        <f aca="false">IF(AND(H24=0,J24=0),0,IF(H24=0,"New",(J24-H24)/H24))</f>
        <v>1.97022418047419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932</v>
      </c>
      <c r="B25" s="7" t="str">
        <f aca="false">IFERROR(INDEX('Source'!$C:$C,MATCH($A25,'Source'!$B:$B,0)),"")</f>
        <v>Cervicallo IceSilk צווארון משי רך לתמיכה בצוואר</v>
      </c>
      <c r="C25" s="8" t="n">
        <f aca="false">SUMIFS('Source'!$D:$D,'Source'!$A:$A,"103 - Physiotherapy institutes",'Source'!$B:$B,$A25)</f>
        <v>0</v>
      </c>
      <c r="D25" s="8" t="n">
        <f aca="false">SUMIFS('Source'!$F:$F,'Source'!$A:$A,"103 - Physiotherapy institutes",'Source'!$B:$B,$A25)</f>
        <v>12</v>
      </c>
      <c r="E25" s="8" t="n">
        <f aca="false">D25*$J$5</f>
        <v>15.1578947368421</v>
      </c>
      <c r="F25" s="8" t="n">
        <f aca="false">E25-C25</f>
        <v>15.1578947368421</v>
      </c>
      <c r="G25" s="9" t="str">
        <f aca="false">IF(AND(C25=0,E25=0),0,IF(C25=0,"New",(E25-C25)/C25))</f>
        <v>New</v>
      </c>
      <c r="H25" s="8" t="n">
        <f aca="false">SUMIFS('Source'!$E:$E,'Source'!$A:$A,"103 - Physiotherapy institutes",'Source'!$B:$B,$A25)</f>
        <v>0</v>
      </c>
      <c r="I25" s="8" t="n">
        <f aca="false">SUMIFS('Source'!$G:$G,'Source'!$A:$A,"103 - Physiotherapy institutes",'Source'!$B:$B,$A25)</f>
        <v>786.87</v>
      </c>
      <c r="J25" s="8" t="n">
        <f aca="false">I25*$J$5</f>
        <v>993.941052631579</v>
      </c>
      <c r="K25" s="8" t="n">
        <f aca="false">J25-H25</f>
        <v>993.941052631579</v>
      </c>
      <c r="L25" s="9" t="str">
        <f aca="false">IF(AND(H25=0,J25=0),0,IF(H25=0,"New",(J25-H25)/H25))</f>
        <v>New</v>
      </c>
      <c r="M25" s="7" t="str">
        <f aca="false">IF(AND(OR(C25&lt;&gt;0,H25&lt;&gt;0),D25=0,I25=0),"DROP",IF(AND(OR(D25&lt;&gt;0,I25&lt;&gt;0),C25=0,H25=0),"NEW",""))</f>
        <v>NEW</v>
      </c>
    </row>
    <row r="26" customFormat="false" ht="15" hidden="false" customHeight="false" outlineLevel="0" collapsed="false">
      <c r="A26" s="7" t="s">
        <v>933</v>
      </c>
      <c r="B26" s="7" t="str">
        <f aca="false">IFERROR(INDEX('Source'!$C:$C,MATCH($A26,'Source'!$B:$B,0)),"")</f>
        <v>Cervicallo IceSilk צווארון משי רך לתמיכה בצוואר</v>
      </c>
      <c r="C26" s="8" t="n">
        <f aca="false">SUMIFS('Source'!$D:$D,'Source'!$A:$A,"103 - Physiotherapy institutes",'Source'!$B:$B,$A26)</f>
        <v>0</v>
      </c>
      <c r="D26" s="8" t="n">
        <f aca="false">SUMIFS('Source'!$F:$F,'Source'!$A:$A,"103 - Physiotherapy institutes",'Source'!$B:$B,$A26)</f>
        <v>12</v>
      </c>
      <c r="E26" s="8" t="n">
        <f aca="false">D26*$J$5</f>
        <v>15.1578947368421</v>
      </c>
      <c r="F26" s="8" t="n">
        <f aca="false">E26-C26</f>
        <v>15.1578947368421</v>
      </c>
      <c r="G26" s="9" t="str">
        <f aca="false">IF(AND(C26=0,E26=0),0,IF(C26=0,"New",(E26-C26)/C26))</f>
        <v>New</v>
      </c>
      <c r="H26" s="8" t="n">
        <f aca="false">SUMIFS('Source'!$E:$E,'Source'!$A:$A,"103 - Physiotherapy institutes",'Source'!$B:$B,$A26)</f>
        <v>0</v>
      </c>
      <c r="I26" s="8" t="n">
        <f aca="false">SUMIFS('Source'!$G:$G,'Source'!$A:$A,"103 - Physiotherapy institutes",'Source'!$B:$B,$A26)</f>
        <v>786.86</v>
      </c>
      <c r="J26" s="8" t="n">
        <f aca="false">I26*$J$5</f>
        <v>993.928421052632</v>
      </c>
      <c r="K26" s="8" t="n">
        <f aca="false">J26-H26</f>
        <v>993.928421052632</v>
      </c>
      <c r="L26" s="9" t="str">
        <f aca="false">IF(AND(H26=0,J26=0),0,IF(H26=0,"New",(J26-H26)/H26))</f>
        <v>New</v>
      </c>
      <c r="M26" s="7" t="str">
        <f aca="false">IF(AND(OR(C26&lt;&gt;0,H26&lt;&gt;0),D26=0,I26=0),"DROP",IF(AND(OR(D26&lt;&gt;0,I26&lt;&gt;0),C26=0,H26=0),"NEW",""))</f>
        <v>NEW</v>
      </c>
    </row>
    <row r="27" customFormat="false" ht="15" hidden="false" customHeight="false" outlineLevel="0" collapsed="false">
      <c r="A27" s="7" t="s">
        <v>122</v>
      </c>
      <c r="B27" s="7" t="str">
        <f aca="false">IFERROR(INDEX('Source'!$C:$C,MATCH($A27,'Source'!$B:$B,0)),"")</f>
        <v>קינזיולוגי טייפ</v>
      </c>
      <c r="C27" s="8" t="n">
        <f aca="false">SUMIFS('Source'!$D:$D,'Source'!$A:$A,"103 - Physiotherapy institutes",'Source'!$B:$B,$A27)</f>
        <v>73</v>
      </c>
      <c r="D27" s="8" t="n">
        <f aca="false">SUMIFS('Source'!$F:$F,'Source'!$A:$A,"103 - Physiotherapy institutes",'Source'!$B:$B,$A27)</f>
        <v>50</v>
      </c>
      <c r="E27" s="8" t="n">
        <f aca="false">D27*$J$5</f>
        <v>63.1578947368421</v>
      </c>
      <c r="F27" s="8" t="n">
        <f aca="false">E27-C27</f>
        <v>-9.8421052631579</v>
      </c>
      <c r="G27" s="9" t="n">
        <f aca="false">IF(AND(C27=0,E27=0),0,IF(C27=0,"New",(E27-C27)/C27))</f>
        <v>-0.134823359769286</v>
      </c>
      <c r="H27" s="8" t="n">
        <f aca="false">SUMIFS('Source'!$E:$E,'Source'!$A:$A,"103 - Physiotherapy institutes",'Source'!$B:$B,$A27)</f>
        <v>2258.97</v>
      </c>
      <c r="I27" s="8" t="n">
        <f aca="false">SUMIFS('Source'!$G:$G,'Source'!$A:$A,"103 - Physiotherapy institutes",'Source'!$B:$B,$A27)</f>
        <v>1500</v>
      </c>
      <c r="J27" s="8" t="n">
        <f aca="false">I27*$J$5</f>
        <v>1894.73684210526</v>
      </c>
      <c r="K27" s="8" t="n">
        <f aca="false">J27-H27</f>
        <v>-364.233157894737</v>
      </c>
      <c r="L27" s="9" t="n">
        <f aca="false">IF(AND(H27=0,J27=0),0,IF(H27=0,"New",(J27-H27)/H27))</f>
        <v>-0.161238598960914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358</v>
      </c>
      <c r="B28" s="7" t="str">
        <f aca="false">IFERROR(INDEX('Source'!$C:$C,MATCH($A28,'Source'!$B:$B,0)),"")</f>
        <v>גרבי נוחות חורף שחור</v>
      </c>
      <c r="C28" s="8" t="n">
        <f aca="false">SUMIFS('Source'!$D:$D,'Source'!$A:$A,"103 - Physiotherapy institutes",'Source'!$B:$B,$A28)</f>
        <v>32</v>
      </c>
      <c r="D28" s="8" t="n">
        <f aca="false">SUMIFS('Source'!$F:$F,'Source'!$A:$A,"103 - Physiotherapy institutes",'Source'!$B:$B,$A28)</f>
        <v>0</v>
      </c>
      <c r="E28" s="8" t="n">
        <f aca="false">D28*$J$5</f>
        <v>0</v>
      </c>
      <c r="F28" s="8" t="n">
        <f aca="false">E28-C28</f>
        <v>-32</v>
      </c>
      <c r="G28" s="9" t="n">
        <f aca="false">IF(AND(C28=0,E28=0),0,IF(C28=0,"New",(E28-C28)/C28))</f>
        <v>-1</v>
      </c>
      <c r="H28" s="8" t="n">
        <f aca="false">SUMIFS('Source'!$E:$E,'Source'!$A:$A,"103 - Physiotherapy institutes",'Source'!$B:$B,$A28)</f>
        <v>756</v>
      </c>
      <c r="I28" s="8" t="n">
        <f aca="false">SUMIFS('Source'!$G:$G,'Source'!$A:$A,"103 - Physiotherapy institutes",'Source'!$B:$B,$A28)</f>
        <v>0</v>
      </c>
      <c r="J28" s="8" t="n">
        <f aca="false">I28*$J$5</f>
        <v>0</v>
      </c>
      <c r="K28" s="8" t="n">
        <f aca="false">J28-H28</f>
        <v>-756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126</v>
      </c>
      <c r="B29" s="7" t="str">
        <f aca="false">IFERROR(INDEX('Source'!$C:$C,MATCH($A29,'Source'!$B:$B,0)),"")</f>
        <v>קינזיולוגי טייפ</v>
      </c>
      <c r="C29" s="8" t="n">
        <f aca="false">SUMIFS('Source'!$D:$D,'Source'!$A:$A,"103 - Physiotherapy institutes",'Source'!$B:$B,$A29)</f>
        <v>31</v>
      </c>
      <c r="D29" s="8" t="n">
        <f aca="false">SUMIFS('Source'!$F:$F,'Source'!$A:$A,"103 - Physiotherapy institutes",'Source'!$B:$B,$A29)</f>
        <v>6</v>
      </c>
      <c r="E29" s="8" t="n">
        <f aca="false">D29*$J$5</f>
        <v>7.57894736842105</v>
      </c>
      <c r="F29" s="8" t="n">
        <f aca="false">E29-C29</f>
        <v>-23.421052631579</v>
      </c>
      <c r="G29" s="9" t="n">
        <f aca="false">IF(AND(C29=0,E29=0),0,IF(C29=0,"New",(E29-C29)/C29))</f>
        <v>-0.755517826825127</v>
      </c>
      <c r="H29" s="8" t="n">
        <f aca="false">SUMIFS('Source'!$E:$E,'Source'!$A:$A,"103 - Physiotherapy institutes",'Source'!$B:$B,$A29)</f>
        <v>880</v>
      </c>
      <c r="I29" s="8" t="n">
        <f aca="false">SUMIFS('Source'!$G:$G,'Source'!$A:$A,"103 - Physiotherapy institutes",'Source'!$B:$B,$A29)</f>
        <v>175</v>
      </c>
      <c r="J29" s="8" t="n">
        <f aca="false">I29*$J$5</f>
        <v>221.052631578947</v>
      </c>
      <c r="K29" s="8" t="n">
        <f aca="false">J29-H29</f>
        <v>-658.947368421053</v>
      </c>
      <c r="L29" s="9" t="n">
        <f aca="false">IF(AND(H29=0,J29=0),0,IF(H29=0,"New",(J29-H29)/H29))</f>
        <v>-0.748803827751196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128</v>
      </c>
      <c r="B30" s="7" t="str">
        <f aca="false">IFERROR(INDEX('Source'!$C:$C,MATCH($A30,'Source'!$B:$B,0)),"")</f>
        <v>קינזיולוגי טייפ</v>
      </c>
      <c r="C30" s="8" t="n">
        <f aca="false">SUMIFS('Source'!$D:$D,'Source'!$A:$A,"103 - Physiotherapy institutes",'Source'!$B:$B,$A30)</f>
        <v>31</v>
      </c>
      <c r="D30" s="8" t="n">
        <f aca="false">SUMIFS('Source'!$F:$F,'Source'!$A:$A,"103 - Physiotherapy institutes",'Source'!$B:$B,$A30)</f>
        <v>6</v>
      </c>
      <c r="E30" s="8" t="n">
        <f aca="false">D30*$J$5</f>
        <v>7.57894736842105</v>
      </c>
      <c r="F30" s="8" t="n">
        <f aca="false">E30-C30</f>
        <v>-23.421052631579</v>
      </c>
      <c r="G30" s="9" t="n">
        <f aca="false">IF(AND(C30=0,E30=0),0,IF(C30=0,"New",(E30-C30)/C30))</f>
        <v>-0.755517826825127</v>
      </c>
      <c r="H30" s="8" t="n">
        <f aca="false">SUMIFS('Source'!$E:$E,'Source'!$A:$A,"103 - Physiotherapy institutes",'Source'!$B:$B,$A30)</f>
        <v>880</v>
      </c>
      <c r="I30" s="8" t="n">
        <f aca="false">SUMIFS('Source'!$G:$G,'Source'!$A:$A,"103 - Physiotherapy institutes",'Source'!$B:$B,$A30)</f>
        <v>175</v>
      </c>
      <c r="J30" s="8" t="n">
        <f aca="false">I30*$J$5</f>
        <v>221.052631578947</v>
      </c>
      <c r="K30" s="8" t="n">
        <f aca="false">J30-H30</f>
        <v>-658.947368421053</v>
      </c>
      <c r="L30" s="9" t="n">
        <f aca="false">IF(AND(H30=0,J30=0),0,IF(H30=0,"New",(J30-H30)/H30))</f>
        <v>-0.748803827751196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646</v>
      </c>
      <c r="B31" s="7" t="str">
        <f aca="false">IFERROR(INDEX('Source'!$C:$C,MATCH($A31,'Source'!$B:$B,0)),"")</f>
        <v>SpinaShield | חגורת תיקון יציבה לעמוד שדרה וכתפיים</v>
      </c>
      <c r="C31" s="8" t="n">
        <f aca="false">SUMIFS('Source'!$D:$D,'Source'!$A:$A,"103 - Physiotherapy institutes",'Source'!$B:$B,$A31)</f>
        <v>0</v>
      </c>
      <c r="D31" s="8" t="n">
        <f aca="false">SUMIFS('Source'!$F:$F,'Source'!$A:$A,"103 - Physiotherapy institutes",'Source'!$B:$B,$A31)</f>
        <v>2</v>
      </c>
      <c r="E31" s="8" t="n">
        <f aca="false">D31*$J$5</f>
        <v>2.52631578947368</v>
      </c>
      <c r="F31" s="8" t="n">
        <f aca="false">E31-C31</f>
        <v>2.52631578947368</v>
      </c>
      <c r="G31" s="9" t="str">
        <f aca="false">IF(AND(C31=0,E31=0),0,IF(C31=0,"New",(E31-C31)/C31))</f>
        <v>New</v>
      </c>
      <c r="H31" s="8" t="n">
        <f aca="false">SUMIFS('Source'!$E:$E,'Source'!$A:$A,"103 - Physiotherapy institutes",'Source'!$B:$B,$A31)</f>
        <v>0</v>
      </c>
      <c r="I31" s="8" t="n">
        <f aca="false">SUMIFS('Source'!$G:$G,'Source'!$A:$A,"103 - Physiotherapy institutes",'Source'!$B:$B,$A31)</f>
        <v>700.36</v>
      </c>
      <c r="J31" s="8" t="n">
        <f aca="false">I31*$J$5</f>
        <v>884.665263157895</v>
      </c>
      <c r="K31" s="8" t="n">
        <f aca="false">J31-H31</f>
        <v>884.665263157895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648</v>
      </c>
      <c r="B32" s="7" t="str">
        <f aca="false">IFERROR(INDEX('Source'!$C:$C,MATCH($A32,'Source'!$B:$B,0)),"")</f>
        <v>SpinaShield | חגורת תיקון יציבה לעמוד שדרה וכתפיים</v>
      </c>
      <c r="C32" s="8" t="n">
        <f aca="false">SUMIFS('Source'!$D:$D,'Source'!$A:$A,"103 - Physiotherapy institutes",'Source'!$B:$B,$A32)</f>
        <v>0</v>
      </c>
      <c r="D32" s="8" t="n">
        <f aca="false">SUMIFS('Source'!$F:$F,'Source'!$A:$A,"103 - Physiotherapy institutes",'Source'!$B:$B,$A32)</f>
        <v>2</v>
      </c>
      <c r="E32" s="8" t="n">
        <f aca="false">D32*$J$5</f>
        <v>2.52631578947368</v>
      </c>
      <c r="F32" s="8" t="n">
        <f aca="false">E32-C32</f>
        <v>2.52631578947368</v>
      </c>
      <c r="G32" s="9" t="str">
        <f aca="false">IF(AND(C32=0,E32=0),0,IF(C32=0,"New",(E32-C32)/C32))</f>
        <v>New</v>
      </c>
      <c r="H32" s="8" t="n">
        <f aca="false">SUMIFS('Source'!$E:$E,'Source'!$A:$A,"103 - Physiotherapy institutes",'Source'!$B:$B,$A32)</f>
        <v>0</v>
      </c>
      <c r="I32" s="8" t="n">
        <f aca="false">SUMIFS('Source'!$G:$G,'Source'!$A:$A,"103 - Physiotherapy institutes",'Source'!$B:$B,$A32)</f>
        <v>700.35</v>
      </c>
      <c r="J32" s="8" t="n">
        <f aca="false">I32*$J$5</f>
        <v>884.652631578947</v>
      </c>
      <c r="K32" s="8" t="n">
        <f aca="false">J32-H32</f>
        <v>884.652631578947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734</v>
      </c>
      <c r="B33" s="7" t="str">
        <f aca="false">IFERROR(INDEX('Source'!$C:$C,MATCH($A33,'Source'!$B:$B,0)),"")</f>
        <v>מגן ברך ארוך עם כרית סיליקון</v>
      </c>
      <c r="C33" s="8" t="n">
        <f aca="false">SUMIFS('Source'!$D:$D,'Source'!$A:$A,"103 - Physiotherapy institutes",'Source'!$B:$B,$A33)</f>
        <v>6</v>
      </c>
      <c r="D33" s="8" t="n">
        <f aca="false">SUMIFS('Source'!$F:$F,'Source'!$A:$A,"103 - Physiotherapy institutes",'Source'!$B:$B,$A33)</f>
        <v>0</v>
      </c>
      <c r="E33" s="8" t="n">
        <f aca="false">D33*$J$5</f>
        <v>0</v>
      </c>
      <c r="F33" s="8" t="n">
        <f aca="false">E33-C33</f>
        <v>-6</v>
      </c>
      <c r="G33" s="9" t="n">
        <f aca="false">IF(AND(C33=0,E33=0),0,IF(C33=0,"New",(E33-C33)/C33))</f>
        <v>-1</v>
      </c>
      <c r="H33" s="8" t="n">
        <f aca="false">SUMIFS('Source'!$E:$E,'Source'!$A:$A,"103 - Physiotherapy institutes",'Source'!$B:$B,$A33)</f>
        <v>692.38</v>
      </c>
      <c r="I33" s="8" t="n">
        <f aca="false">SUMIFS('Source'!$G:$G,'Source'!$A:$A,"103 - Physiotherapy institutes",'Source'!$B:$B,$A33)</f>
        <v>0</v>
      </c>
      <c r="J33" s="8" t="n">
        <f aca="false">I33*$J$5</f>
        <v>0</v>
      </c>
      <c r="K33" s="8" t="n">
        <f aca="false">J33-H33</f>
        <v>-692.38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660</v>
      </c>
      <c r="B34" s="7" t="str">
        <f aca="false">IFERROR(INDEX('Source'!$C:$C,MATCH($A34,'Source'!$B:$B,0)),"")</f>
        <v>מ.ברך מנאופרן+ציר D +כ.סיליקון</v>
      </c>
      <c r="C34" s="8" t="n">
        <f aca="false">SUMIFS('Source'!$D:$D,'Source'!$A:$A,"103 - Physiotherapy institutes",'Source'!$B:$B,$A34)</f>
        <v>3</v>
      </c>
      <c r="D34" s="8" t="n">
        <f aca="false">SUMIFS('Source'!$F:$F,'Source'!$A:$A,"103 - Physiotherapy institutes",'Source'!$B:$B,$A34)</f>
        <v>1</v>
      </c>
      <c r="E34" s="8" t="n">
        <f aca="false">D34*$J$5</f>
        <v>1.26315789473684</v>
      </c>
      <c r="F34" s="8" t="n">
        <f aca="false">E34-C34</f>
        <v>-1.73684210526316</v>
      </c>
      <c r="G34" s="9" t="n">
        <f aca="false">IF(AND(C34=0,E34=0),0,IF(C34=0,"New",(E34-C34)/C34))</f>
        <v>-0.578947368421053</v>
      </c>
      <c r="H34" s="8" t="n">
        <f aca="false">SUMIFS('Source'!$E:$E,'Source'!$A:$A,"103 - Physiotherapy institutes",'Source'!$B:$B,$A34)</f>
        <v>916.13</v>
      </c>
      <c r="I34" s="8" t="n">
        <f aca="false">SUMIFS('Source'!$G:$G,'Source'!$A:$A,"103 - Physiotherapy institutes",'Source'!$B:$B,$A34)</f>
        <v>260</v>
      </c>
      <c r="J34" s="8" t="n">
        <f aca="false">I34*$J$5</f>
        <v>328.421052631579</v>
      </c>
      <c r="K34" s="8" t="n">
        <f aca="false">J34-H34</f>
        <v>-587.708947368421</v>
      </c>
      <c r="L34" s="9" t="n">
        <f aca="false">IF(AND(H34=0,J34=0),0,IF(H34=0,"New",(J34-H34)/H34))</f>
        <v>-0.641512609966294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917</v>
      </c>
      <c r="B35" s="7" t="str">
        <f aca="false">IFERROR(INDEX('Source'!$C:$C,MATCH($A35,'Source'!$B:$B,0)),"")</f>
        <v>Cervicallo IceSilk צווארון משי רך לתמיכה בצוואר</v>
      </c>
      <c r="C35" s="8" t="n">
        <f aca="false">SUMIFS('Source'!$D:$D,'Source'!$A:$A,"103 - Physiotherapy institutes",'Source'!$B:$B,$A35)</f>
        <v>0</v>
      </c>
      <c r="D35" s="8" t="n">
        <f aca="false">SUMIFS('Source'!$F:$F,'Source'!$A:$A,"103 - Physiotherapy institutes",'Source'!$B:$B,$A35)</f>
        <v>10</v>
      </c>
      <c r="E35" s="8" t="n">
        <f aca="false">D35*$J$5</f>
        <v>12.6315789473684</v>
      </c>
      <c r="F35" s="8" t="n">
        <f aca="false">E35-C35</f>
        <v>12.6315789473684</v>
      </c>
      <c r="G35" s="9" t="str">
        <f aca="false">IF(AND(C35=0,E35=0),0,IF(C35=0,"New",(E35-C35)/C35))</f>
        <v>New</v>
      </c>
      <c r="H35" s="8" t="n">
        <f aca="false">SUMIFS('Source'!$E:$E,'Source'!$A:$A,"103 - Physiotherapy institutes",'Source'!$B:$B,$A35)</f>
        <v>0</v>
      </c>
      <c r="I35" s="8" t="n">
        <f aca="false">SUMIFS('Source'!$G:$G,'Source'!$A:$A,"103 - Physiotherapy institutes",'Source'!$B:$B,$A35)</f>
        <v>655.72</v>
      </c>
      <c r="J35" s="8" t="n">
        <f aca="false">I35*$J$5</f>
        <v>828.277894736842</v>
      </c>
      <c r="K35" s="8" t="n">
        <f aca="false">J35-H35</f>
        <v>828.277894736842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98</v>
      </c>
      <c r="B36" s="7" t="str">
        <f aca="false">IFERROR(INDEX('Source'!$C:$C,MATCH($A36,'Source'!$B:$B,0)),"")</f>
        <v>חגורת גב אפורה</v>
      </c>
      <c r="C36" s="8" t="n">
        <f aca="false">SUMIFS('Source'!$D:$D,'Source'!$A:$A,"103 - Physiotherapy institutes",'Source'!$B:$B,$A36)</f>
        <v>9</v>
      </c>
      <c r="D36" s="8" t="n">
        <f aca="false">SUMIFS('Source'!$F:$F,'Source'!$A:$A,"103 - Physiotherapy institutes",'Source'!$B:$B,$A36)</f>
        <v>2</v>
      </c>
      <c r="E36" s="8" t="n">
        <f aca="false">D36*$J$5</f>
        <v>2.52631578947368</v>
      </c>
      <c r="F36" s="8" t="n">
        <f aca="false">E36-C36</f>
        <v>-6.47368421052632</v>
      </c>
      <c r="G36" s="9" t="n">
        <f aca="false">IF(AND(C36=0,E36=0),0,IF(C36=0,"New",(E36-C36)/C36))</f>
        <v>-0.719298245614035</v>
      </c>
      <c r="H36" s="8" t="n">
        <f aca="false">SUMIFS('Source'!$E:$E,'Source'!$A:$A,"103 - Physiotherapy institutes",'Source'!$B:$B,$A36)</f>
        <v>885.67</v>
      </c>
      <c r="I36" s="8" t="n">
        <f aca="false">SUMIFS('Source'!$G:$G,'Source'!$A:$A,"103 - Physiotherapy institutes",'Source'!$B:$B,$A36)</f>
        <v>234.27</v>
      </c>
      <c r="J36" s="8" t="n">
        <f aca="false">I36*$J$5</f>
        <v>295.92</v>
      </c>
      <c r="K36" s="8" t="n">
        <f aca="false">J36-H36</f>
        <v>-589.75</v>
      </c>
      <c r="L36" s="9" t="n">
        <f aca="false">IF(AND(H36=0,J36=0),0,IF(H36=0,"New",(J36-H36)/H36))</f>
        <v>-0.665880068196958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107</v>
      </c>
      <c r="B37" s="7" t="str">
        <f aca="false">IFERROR(INDEX('Source'!$C:$C,MATCH($A37,'Source'!$B:$B,0)),"")</f>
        <v>חגורת גב עם תמיכות</v>
      </c>
      <c r="C37" s="8" t="n">
        <f aca="false">SUMIFS('Source'!$D:$D,'Source'!$A:$A,"103 - Physiotherapy institutes",'Source'!$B:$B,$A37)</f>
        <v>0</v>
      </c>
      <c r="D37" s="8" t="n">
        <f aca="false">SUMIFS('Source'!$F:$F,'Source'!$A:$A,"103 - Physiotherapy institutes",'Source'!$B:$B,$A37)</f>
        <v>7</v>
      </c>
      <c r="E37" s="8" t="n">
        <f aca="false">D37*$J$5</f>
        <v>8.84210526315789</v>
      </c>
      <c r="F37" s="8" t="n">
        <f aca="false">E37-C37</f>
        <v>8.84210526315789</v>
      </c>
      <c r="G37" s="9" t="str">
        <f aca="false">IF(AND(C37=0,E37=0),0,IF(C37=0,"New",(E37-C37)/C37))</f>
        <v>New</v>
      </c>
      <c r="H37" s="8" t="n">
        <f aca="false">SUMIFS('Source'!$E:$E,'Source'!$A:$A,"103 - Physiotherapy institutes",'Source'!$B:$B,$A37)</f>
        <v>0</v>
      </c>
      <c r="I37" s="8" t="n">
        <f aca="false">SUMIFS('Source'!$G:$G,'Source'!$A:$A,"103 - Physiotherapy institutes",'Source'!$B:$B,$A37)</f>
        <v>630.9</v>
      </c>
      <c r="J37" s="8" t="n">
        <f aca="false">I37*$J$5</f>
        <v>796.926315789474</v>
      </c>
      <c r="K37" s="8" t="n">
        <f aca="false">J37-H37</f>
        <v>796.926315789474</v>
      </c>
      <c r="L37" s="9" t="str">
        <f aca="false">IF(AND(H37=0,J37=0),0,IF(H37=0,"New",(J37-H37)/H37))</f>
        <v>New</v>
      </c>
      <c r="M37" s="7" t="str">
        <f aca="false">IF(AND(OR(C37&lt;&gt;0,H37&lt;&gt;0),D37=0,I37=0),"DROP",IF(AND(OR(D37&lt;&gt;0,I37&lt;&gt;0),C37=0,H37=0),"NEW",""))</f>
        <v>NEW</v>
      </c>
    </row>
    <row r="38" customFormat="false" ht="15" hidden="false" customHeight="false" outlineLevel="0" collapsed="false">
      <c r="A38" s="7" t="s">
        <v>810</v>
      </c>
      <c r="B38" s="7" t="str">
        <f aca="false">IFERROR(INDEX('Source'!$C:$C,MATCH($A38,'Source'!$B:$B,0)),"")</f>
        <v>מגן ברך ארוך עם כרית סיליקון</v>
      </c>
      <c r="C38" s="8" t="n">
        <f aca="false">SUMIFS('Source'!$D:$D,'Source'!$A:$A,"103 - Physiotherapy institutes",'Source'!$B:$B,$A38)</f>
        <v>6</v>
      </c>
      <c r="D38" s="8" t="n">
        <f aca="false">SUMIFS('Source'!$F:$F,'Source'!$A:$A,"103 - Physiotherapy institutes",'Source'!$B:$B,$A38)</f>
        <v>0</v>
      </c>
      <c r="E38" s="8" t="n">
        <f aca="false">D38*$J$5</f>
        <v>0</v>
      </c>
      <c r="F38" s="8" t="n">
        <f aca="false">E38-C38</f>
        <v>-6</v>
      </c>
      <c r="G38" s="9" t="n">
        <f aca="false">IF(AND(C38=0,E38=0),0,IF(C38=0,"New",(E38-C38)/C38))</f>
        <v>-1</v>
      </c>
      <c r="H38" s="8" t="n">
        <f aca="false">SUMIFS('Source'!$E:$E,'Source'!$A:$A,"103 - Physiotherapy institutes",'Source'!$B:$B,$A38)</f>
        <v>618.7</v>
      </c>
      <c r="I38" s="8" t="n">
        <f aca="false">SUMIFS('Source'!$G:$G,'Source'!$A:$A,"103 - Physiotherapy institutes",'Source'!$B:$B,$A38)</f>
        <v>0</v>
      </c>
      <c r="J38" s="8" t="n">
        <f aca="false">I38*$J$5</f>
        <v>0</v>
      </c>
      <c r="K38" s="8" t="n">
        <f aca="false">J38-H38</f>
        <v>-618.7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88</v>
      </c>
      <c r="B39" s="7" t="str">
        <f aca="false">IFERROR(INDEX('Source'!$C:$C,MATCH($A39,'Source'!$B:$B,0)),"")</f>
        <v>חגורת גב אפורה</v>
      </c>
      <c r="C39" s="8" t="n">
        <f aca="false">SUMIFS('Source'!$D:$D,'Source'!$A:$A,"103 - Physiotherapy institutes",'Source'!$B:$B,$A39)</f>
        <v>9</v>
      </c>
      <c r="D39" s="8" t="n">
        <f aca="false">SUMIFS('Source'!$F:$F,'Source'!$A:$A,"103 - Physiotherapy institutes",'Source'!$B:$B,$A39)</f>
        <v>2</v>
      </c>
      <c r="E39" s="8" t="n">
        <f aca="false">D39*$J$5</f>
        <v>2.52631578947368</v>
      </c>
      <c r="F39" s="8" t="n">
        <f aca="false">E39-C39</f>
        <v>-6.47368421052632</v>
      </c>
      <c r="G39" s="9" t="n">
        <f aca="false">IF(AND(C39=0,E39=0),0,IF(C39=0,"New",(E39-C39)/C39))</f>
        <v>-0.719298245614035</v>
      </c>
      <c r="H39" s="8" t="n">
        <f aca="false">SUMIFS('Source'!$E:$E,'Source'!$A:$A,"103 - Physiotherapy institutes",'Source'!$B:$B,$A39)</f>
        <v>843.55</v>
      </c>
      <c r="I39" s="8" t="n">
        <f aca="false">SUMIFS('Source'!$G:$G,'Source'!$A:$A,"103 - Physiotherapy institutes",'Source'!$B:$B,$A39)</f>
        <v>234.27</v>
      </c>
      <c r="J39" s="8" t="n">
        <f aca="false">I39*$J$5</f>
        <v>295.92</v>
      </c>
      <c r="K39" s="8" t="n">
        <f aca="false">J39-H39</f>
        <v>-547.63</v>
      </c>
      <c r="L39" s="9" t="n">
        <f aca="false">IF(AND(H39=0,J39=0),0,IF(H39=0,"New",(J39-H39)/H39))</f>
        <v>-0.649196846659949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513</v>
      </c>
      <c r="B40" s="7" t="str">
        <f aca="false">IFERROR(INDEX('Source'!$C:$C,MATCH($A40,'Source'!$B:$B,0)),"")</f>
        <v>חבק יד SC25</v>
      </c>
      <c r="C40" s="8" t="n">
        <f aca="false">SUMIFS('Source'!$D:$D,'Source'!$A:$A,"103 - Physiotherapy institutes",'Source'!$B:$B,$A40)</f>
        <v>0</v>
      </c>
      <c r="D40" s="8" t="n">
        <f aca="false">SUMIFS('Source'!$F:$F,'Source'!$A:$A,"103 - Physiotherapy institutes",'Source'!$B:$B,$A40)</f>
        <v>7</v>
      </c>
      <c r="E40" s="8" t="n">
        <f aca="false">D40*$J$5</f>
        <v>8.84210526315789</v>
      </c>
      <c r="F40" s="8" t="n">
        <f aca="false">E40-C40</f>
        <v>8.84210526315789</v>
      </c>
      <c r="G40" s="9" t="str">
        <f aca="false">IF(AND(C40=0,E40=0),0,IF(C40=0,"New",(E40-C40)/C40))</f>
        <v>New</v>
      </c>
      <c r="H40" s="8" t="n">
        <f aca="false">SUMIFS('Source'!$E:$E,'Source'!$A:$A,"103 - Physiotherapy institutes",'Source'!$B:$B,$A40)</f>
        <v>0</v>
      </c>
      <c r="I40" s="8" t="n">
        <f aca="false">SUMIFS('Source'!$G:$G,'Source'!$A:$A,"103 - Physiotherapy institutes",'Source'!$B:$B,$A40)</f>
        <v>593.29</v>
      </c>
      <c r="J40" s="8" t="n">
        <f aca="false">I40*$J$5</f>
        <v>749.418947368421</v>
      </c>
      <c r="K40" s="8" t="n">
        <f aca="false">J40-H40</f>
        <v>749.418947368421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293</v>
      </c>
      <c r="B41" s="7" t="str">
        <f aca="false">IFERROR(INDEX('Source'!$C:$C,MATCH($A41,'Source'!$B:$B,0)),"")</f>
        <v>מישר כתפיים רחב+תמיכה לבית השח</v>
      </c>
      <c r="C41" s="8" t="n">
        <f aca="false">SUMIFS('Source'!$D:$D,'Source'!$A:$A,"103 - Physiotherapy institutes",'Source'!$B:$B,$A41)</f>
        <v>7</v>
      </c>
      <c r="D41" s="8" t="n">
        <f aca="false">SUMIFS('Source'!$F:$F,'Source'!$A:$A,"103 - Physiotherapy institutes",'Source'!$B:$B,$A41)</f>
        <v>3</v>
      </c>
      <c r="E41" s="8" t="n">
        <f aca="false">D41*$J$5</f>
        <v>3.78947368421053</v>
      </c>
      <c r="F41" s="8" t="n">
        <f aca="false">E41-C41</f>
        <v>-3.21052631578947</v>
      </c>
      <c r="G41" s="9" t="n">
        <f aca="false">IF(AND(C41=0,E41=0),0,IF(C41=0,"New",(E41-C41)/C41))</f>
        <v>-0.458646616541353</v>
      </c>
      <c r="H41" s="8" t="n">
        <f aca="false">SUMIFS('Source'!$E:$E,'Source'!$A:$A,"103 - Physiotherapy institutes",'Source'!$B:$B,$A41)</f>
        <v>1072</v>
      </c>
      <c r="I41" s="8" t="n">
        <f aca="false">SUMIFS('Source'!$G:$G,'Source'!$A:$A,"103 - Physiotherapy institutes",'Source'!$B:$B,$A41)</f>
        <v>479.99</v>
      </c>
      <c r="J41" s="8" t="n">
        <f aca="false">I41*$J$5</f>
        <v>606.303157894737</v>
      </c>
      <c r="K41" s="8" t="n">
        <f aca="false">J41-H41</f>
        <v>-465.696842105263</v>
      </c>
      <c r="L41" s="9" t="n">
        <f aca="false">IF(AND(H41=0,J41=0),0,IF(H41=0,"New",(J41-H41)/H41))</f>
        <v>-0.434418695993716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89</v>
      </c>
      <c r="B42" s="7" t="str">
        <f aca="false">IFERROR(INDEX('Source'!$C:$C,MATCH($A42,'Source'!$B:$B,0)),"")</f>
        <v>מדרסי ג'ל וורק</v>
      </c>
      <c r="C42" s="8" t="n">
        <f aca="false">SUMIFS('Source'!$D:$D,'Source'!$A:$A,"103 - Physiotherapy institutes",'Source'!$B:$B,$A42)</f>
        <v>5</v>
      </c>
      <c r="D42" s="8" t="n">
        <f aca="false">SUMIFS('Source'!$F:$F,'Source'!$A:$A,"103 - Physiotherapy institutes",'Source'!$B:$B,$A42)</f>
        <v>0</v>
      </c>
      <c r="E42" s="8" t="n">
        <f aca="false">D42*$J$5</f>
        <v>0</v>
      </c>
      <c r="F42" s="8" t="n">
        <f aca="false">E42-C42</f>
        <v>-5</v>
      </c>
      <c r="G42" s="9" t="n">
        <f aca="false">IF(AND(C42=0,E42=0),0,IF(C42=0,"New",(E42-C42)/C42))</f>
        <v>-1</v>
      </c>
      <c r="H42" s="8" t="n">
        <f aca="false">SUMIFS('Source'!$E:$E,'Source'!$A:$A,"103 - Physiotherapy institutes",'Source'!$B:$B,$A42)</f>
        <v>573.9</v>
      </c>
      <c r="I42" s="8" t="n">
        <f aca="false">SUMIFS('Source'!$G:$G,'Source'!$A:$A,"103 - Physiotherapy institutes",'Source'!$B:$B,$A42)</f>
        <v>0</v>
      </c>
      <c r="J42" s="8" t="n">
        <f aca="false">I42*$J$5</f>
        <v>0</v>
      </c>
      <c r="K42" s="8" t="n">
        <f aca="false">J42-H42</f>
        <v>-573.9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90</v>
      </c>
      <c r="B43" s="7" t="str">
        <f aca="false">IFERROR(INDEX('Source'!$C:$C,MATCH($A43,'Source'!$B:$B,0)),"")</f>
        <v>מדרסי ג'ל מולטי ספורט</v>
      </c>
      <c r="C43" s="8" t="n">
        <f aca="false">SUMIFS('Source'!$D:$D,'Source'!$A:$A,"103 - Physiotherapy institutes",'Source'!$B:$B,$A43)</f>
        <v>5</v>
      </c>
      <c r="D43" s="8" t="n">
        <f aca="false">SUMIFS('Source'!$F:$F,'Source'!$A:$A,"103 - Physiotherapy institutes",'Source'!$B:$B,$A43)</f>
        <v>0</v>
      </c>
      <c r="E43" s="8" t="n">
        <f aca="false">D43*$J$5</f>
        <v>0</v>
      </c>
      <c r="F43" s="8" t="n">
        <f aca="false">E43-C43</f>
        <v>-5</v>
      </c>
      <c r="G43" s="9" t="n">
        <f aca="false">IF(AND(C43=0,E43=0),0,IF(C43=0,"New",(E43-C43)/C43))</f>
        <v>-1</v>
      </c>
      <c r="H43" s="8" t="n">
        <f aca="false">SUMIFS('Source'!$E:$E,'Source'!$A:$A,"103 - Physiotherapy institutes",'Source'!$B:$B,$A43)</f>
        <v>573.9</v>
      </c>
      <c r="I43" s="8" t="n">
        <f aca="false">SUMIFS('Source'!$G:$G,'Source'!$A:$A,"103 - Physiotherapy institutes",'Source'!$B:$B,$A43)</f>
        <v>0</v>
      </c>
      <c r="J43" s="8" t="n">
        <f aca="false">I43*$J$5</f>
        <v>0</v>
      </c>
      <c r="K43" s="8" t="n">
        <f aca="false">J43-H43</f>
        <v>-573.9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93</v>
      </c>
      <c r="B44" s="7" t="str">
        <f aca="false">IFERROR(INDEX('Source'!$C:$C,MATCH($A44,'Source'!$B:$B,0)),"")</f>
        <v>מדרסי ג'ל מולטי ספורט</v>
      </c>
      <c r="C44" s="8" t="n">
        <f aca="false">SUMIFS('Source'!$D:$D,'Source'!$A:$A,"103 - Physiotherapy institutes",'Source'!$B:$B,$A44)</f>
        <v>5</v>
      </c>
      <c r="D44" s="8" t="n">
        <f aca="false">SUMIFS('Source'!$F:$F,'Source'!$A:$A,"103 - Physiotherapy institutes",'Source'!$B:$B,$A44)</f>
        <v>0</v>
      </c>
      <c r="E44" s="8" t="n">
        <f aca="false">D44*$J$5</f>
        <v>0</v>
      </c>
      <c r="F44" s="8" t="n">
        <f aca="false">E44-C44</f>
        <v>-5</v>
      </c>
      <c r="G44" s="9" t="n">
        <f aca="false">IF(AND(C44=0,E44=0),0,IF(C44=0,"New",(E44-C44)/C44))</f>
        <v>-1</v>
      </c>
      <c r="H44" s="8" t="n">
        <f aca="false">SUMIFS('Source'!$E:$E,'Source'!$A:$A,"103 - Physiotherapy institutes",'Source'!$B:$B,$A44)</f>
        <v>573.9</v>
      </c>
      <c r="I44" s="8" t="n">
        <f aca="false">SUMIFS('Source'!$G:$G,'Source'!$A:$A,"103 - Physiotherapy institutes",'Source'!$B:$B,$A44)</f>
        <v>0</v>
      </c>
      <c r="J44" s="8" t="n">
        <f aca="false">I44*$J$5</f>
        <v>0</v>
      </c>
      <c r="K44" s="8" t="n">
        <f aca="false">J44-H44</f>
        <v>-573.9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245</v>
      </c>
      <c r="B45" s="7" t="str">
        <f aca="false">IFERROR(INDEX('Source'!$C:$C,MATCH($A45,'Source'!$B:$B,0)),"")</f>
        <v>מיישר כתפיים</v>
      </c>
      <c r="C45" s="8" t="n">
        <f aca="false">SUMIFS('Source'!$D:$D,'Source'!$A:$A,"103 - Physiotherapy institutes",'Source'!$B:$B,$A45)</f>
        <v>0</v>
      </c>
      <c r="D45" s="8" t="n">
        <f aca="false">SUMIFS('Source'!$F:$F,'Source'!$A:$A,"103 - Physiotherapy institutes",'Source'!$B:$B,$A45)</f>
        <v>7</v>
      </c>
      <c r="E45" s="8" t="n">
        <f aca="false">D45*$J$5</f>
        <v>8.84210526315789</v>
      </c>
      <c r="F45" s="8" t="n">
        <f aca="false">E45-C45</f>
        <v>8.84210526315789</v>
      </c>
      <c r="G45" s="9" t="str">
        <f aca="false">IF(AND(C45=0,E45=0),0,IF(C45=0,"New",(E45-C45)/C45))</f>
        <v>New</v>
      </c>
      <c r="H45" s="8" t="n">
        <f aca="false">SUMIFS('Source'!$E:$E,'Source'!$A:$A,"103 - Physiotherapy institutes",'Source'!$B:$B,$A45)</f>
        <v>0</v>
      </c>
      <c r="I45" s="8" t="n">
        <f aca="false">SUMIFS('Source'!$G:$G,'Source'!$A:$A,"103 - Physiotherapy institutes",'Source'!$B:$B,$A45)</f>
        <v>525.69</v>
      </c>
      <c r="J45" s="8" t="n">
        <f aca="false">I45*$J$5</f>
        <v>664.029473684211</v>
      </c>
      <c r="K45" s="8" t="n">
        <f aca="false">J45-H45</f>
        <v>664.029473684211</v>
      </c>
      <c r="L45" s="9" t="str">
        <f aca="false">IF(AND(H45=0,J45=0),0,IF(H45=0,"New",(J45-H45)/H45))</f>
        <v>New</v>
      </c>
      <c r="M45" s="7" t="str">
        <f aca="false">IF(AND(OR(C45&lt;&gt;0,H45&lt;&gt;0),D45=0,I45=0),"DROP",IF(AND(OR(D45&lt;&gt;0,I45&lt;&gt;0),C45=0,H45=0),"NEW",""))</f>
        <v>NEW</v>
      </c>
    </row>
    <row r="46" customFormat="false" ht="15" hidden="false" customHeight="false" outlineLevel="0" collapsed="false">
      <c r="A46" s="7" t="s">
        <v>338</v>
      </c>
      <c r="B46" s="7" t="str">
        <f aca="false">IFERROR(INDEX('Source'!$C:$C,MATCH($A46,'Source'!$B:$B,0)),"")</f>
        <v>מגן ברך SC422</v>
      </c>
      <c r="C46" s="8" t="n">
        <f aca="false">SUMIFS('Source'!$D:$D,'Source'!$A:$A,"103 - Physiotherapy institutes",'Source'!$B:$B,$A46)</f>
        <v>0</v>
      </c>
      <c r="D46" s="8" t="n">
        <f aca="false">SUMIFS('Source'!$F:$F,'Source'!$A:$A,"103 - Physiotherapy institutes",'Source'!$B:$B,$A46)</f>
        <v>4</v>
      </c>
      <c r="E46" s="8" t="n">
        <f aca="false">D46*$J$5</f>
        <v>5.05263157894737</v>
      </c>
      <c r="F46" s="8" t="n">
        <f aca="false">E46-C46</f>
        <v>5.05263157894737</v>
      </c>
      <c r="G46" s="9" t="str">
        <f aca="false">IF(AND(C46=0,E46=0),0,IF(C46=0,"New",(E46-C46)/C46))</f>
        <v>New</v>
      </c>
      <c r="H46" s="8" t="n">
        <f aca="false">SUMIFS('Source'!$E:$E,'Source'!$A:$A,"103 - Physiotherapy institutes",'Source'!$B:$B,$A46)</f>
        <v>0</v>
      </c>
      <c r="I46" s="8" t="n">
        <f aca="false">SUMIFS('Source'!$G:$G,'Source'!$A:$A,"103 - Physiotherapy institutes",'Source'!$B:$B,$A46)</f>
        <v>506.06</v>
      </c>
      <c r="J46" s="8" t="n">
        <f aca="false">I46*$J$5</f>
        <v>639.233684210526</v>
      </c>
      <c r="K46" s="8" t="n">
        <f aca="false">J46-H46</f>
        <v>639.233684210526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663</v>
      </c>
      <c r="B47" s="7" t="str">
        <f aca="false">IFERROR(INDEX('Source'!$C:$C,MATCH($A47,'Source'!$B:$B,0)),"")</f>
        <v>מכשיר עיסוי ויטלימד פלקסי - פלוס שחור</v>
      </c>
      <c r="C47" s="8" t="n">
        <f aca="false">SUMIFS('Source'!$D:$D,'Source'!$A:$A,"103 - Physiotherapy institutes",'Source'!$B:$B,$A47)</f>
        <v>0</v>
      </c>
      <c r="D47" s="8" t="n">
        <f aca="false">SUMIFS('Source'!$F:$F,'Source'!$A:$A,"103 - Physiotherapy institutes",'Source'!$B:$B,$A47)</f>
        <v>1</v>
      </c>
      <c r="E47" s="8" t="n">
        <f aca="false">D47*$J$5</f>
        <v>1.26315789473684</v>
      </c>
      <c r="F47" s="8" t="n">
        <f aca="false">E47-C47</f>
        <v>1.26315789473684</v>
      </c>
      <c r="G47" s="9" t="str">
        <f aca="false">IF(AND(C47=0,E47=0),0,IF(C47=0,"New",(E47-C47)/C47))</f>
        <v>New</v>
      </c>
      <c r="H47" s="8" t="n">
        <f aca="false">SUMIFS('Source'!$E:$E,'Source'!$A:$A,"103 - Physiotherapy institutes",'Source'!$B:$B,$A47)</f>
        <v>0</v>
      </c>
      <c r="I47" s="8" t="n">
        <f aca="false">SUMIFS('Source'!$G:$G,'Source'!$A:$A,"103 - Physiotherapy institutes",'Source'!$B:$B,$A47)</f>
        <v>487.44</v>
      </c>
      <c r="J47" s="8" t="n">
        <f aca="false">I47*$J$5</f>
        <v>615.713684210526</v>
      </c>
      <c r="K47" s="8" t="n">
        <f aca="false">J47-H47</f>
        <v>615.713684210526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681</v>
      </c>
      <c r="B48" s="7" t="str">
        <f aca="false">IFERROR(INDEX('Source'!$C:$C,MATCH($A48,'Source'!$B:$B,0)),"")</f>
        <v>תומך ברך גנושילד</v>
      </c>
      <c r="C48" s="8" t="n">
        <f aca="false">SUMIFS('Source'!$D:$D,'Source'!$A:$A,"103 - Physiotherapy institutes",'Source'!$B:$B,$A48)</f>
        <v>5</v>
      </c>
      <c r="D48" s="8" t="n">
        <f aca="false">SUMIFS('Source'!$F:$F,'Source'!$A:$A,"103 - Physiotherapy institutes",'Source'!$B:$B,$A48)</f>
        <v>9</v>
      </c>
      <c r="E48" s="8" t="n">
        <f aca="false">D48*$J$5</f>
        <v>11.3684210526316</v>
      </c>
      <c r="F48" s="8" t="n">
        <f aca="false">E48-C48</f>
        <v>6.36842105263158</v>
      </c>
      <c r="G48" s="9" t="n">
        <f aca="false">IF(AND(C48=0,E48=0),0,IF(C48=0,"New",(E48-C48)/C48))</f>
        <v>1.27368421052632</v>
      </c>
      <c r="H48" s="8" t="n">
        <f aca="false">SUMIFS('Source'!$E:$E,'Source'!$A:$A,"103 - Physiotherapy institutes",'Source'!$B:$B,$A48)</f>
        <v>600</v>
      </c>
      <c r="I48" s="8" t="n">
        <f aca="false">SUMIFS('Source'!$G:$G,'Source'!$A:$A,"103 - Physiotherapy institutes",'Source'!$B:$B,$A48)</f>
        <v>1080</v>
      </c>
      <c r="J48" s="8" t="n">
        <f aca="false">I48*$J$5</f>
        <v>1364.21052631579</v>
      </c>
      <c r="K48" s="8" t="n">
        <f aca="false">J48-H48</f>
        <v>764.210526315789</v>
      </c>
      <c r="L48" s="9" t="n">
        <f aca="false">IF(AND(H48=0,J48=0),0,IF(H48=0,"New",(J48-H48)/H48))</f>
        <v>1.27368421052632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83</v>
      </c>
      <c r="B49" s="7" t="str">
        <f aca="false">IFERROR(INDEX('Source'!$C:$C,MATCH($A49,'Source'!$B:$B,0)),"")</f>
        <v>סד יד דו צדדי</v>
      </c>
      <c r="C49" s="8" t="n">
        <f aca="false">SUMIFS('Source'!$D:$D,'Source'!$A:$A,"103 - Physiotherapy institutes",'Source'!$B:$B,$A49)</f>
        <v>18</v>
      </c>
      <c r="D49" s="8" t="n">
        <f aca="false">SUMIFS('Source'!$F:$F,'Source'!$A:$A,"103 - Physiotherapy institutes",'Source'!$B:$B,$A49)</f>
        <v>9</v>
      </c>
      <c r="E49" s="8" t="n">
        <f aca="false">D49*$J$5</f>
        <v>11.3684210526316</v>
      </c>
      <c r="F49" s="8" t="n">
        <f aca="false">E49-C49</f>
        <v>-6.63157894736842</v>
      </c>
      <c r="G49" s="9" t="n">
        <f aca="false">IF(AND(C49=0,E49=0),0,IF(C49=0,"New",(E49-C49)/C49))</f>
        <v>-0.368421052631579</v>
      </c>
      <c r="H49" s="8" t="n">
        <f aca="false">SUMIFS('Source'!$E:$E,'Source'!$A:$A,"103 - Physiotherapy institutes",'Source'!$B:$B,$A49)</f>
        <v>1075.39</v>
      </c>
      <c r="I49" s="8" t="n">
        <f aca="false">SUMIFS('Source'!$G:$G,'Source'!$A:$A,"103 - Physiotherapy institutes",'Source'!$B:$B,$A49)</f>
        <v>598.9</v>
      </c>
      <c r="J49" s="8" t="n">
        <f aca="false">I49*$J$5</f>
        <v>756.505263157895</v>
      </c>
      <c r="K49" s="8" t="n">
        <f aca="false">J49-H49</f>
        <v>-318.884736842105</v>
      </c>
      <c r="L49" s="9" t="n">
        <f aca="false">IF(AND(H49=0,J49=0),0,IF(H49=0,"New",(J49-H49)/H49))</f>
        <v>-0.296529386401311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95</v>
      </c>
      <c r="B50" s="7" t="str">
        <f aca="false">IFERROR(INDEX('Source'!$C:$C,MATCH($A50,'Source'!$B:$B,0)),"")</f>
        <v>מדרסי ג'ל וורק</v>
      </c>
      <c r="C50" s="8" t="n">
        <f aca="false">SUMIFS('Source'!$D:$D,'Source'!$A:$A,"103 - Physiotherapy institutes",'Source'!$B:$B,$A50)</f>
        <v>4</v>
      </c>
      <c r="D50" s="8" t="n">
        <f aca="false">SUMIFS('Source'!$F:$F,'Source'!$A:$A,"103 - Physiotherapy institutes",'Source'!$B:$B,$A50)</f>
        <v>0</v>
      </c>
      <c r="E50" s="8" t="n">
        <f aca="false">D50*$J$5</f>
        <v>0</v>
      </c>
      <c r="F50" s="8" t="n">
        <f aca="false">E50-C50</f>
        <v>-4</v>
      </c>
      <c r="G50" s="9" t="n">
        <f aca="false">IF(AND(C50=0,E50=0),0,IF(C50=0,"New",(E50-C50)/C50))</f>
        <v>-1</v>
      </c>
      <c r="H50" s="8" t="n">
        <f aca="false">SUMIFS('Source'!$E:$E,'Source'!$A:$A,"103 - Physiotherapy institutes",'Source'!$B:$B,$A50)</f>
        <v>474.15</v>
      </c>
      <c r="I50" s="8" t="n">
        <f aca="false">SUMIFS('Source'!$G:$G,'Source'!$A:$A,"103 - Physiotherapy institutes",'Source'!$B:$B,$A50)</f>
        <v>0</v>
      </c>
      <c r="J50" s="8" t="n">
        <f aca="false">I50*$J$5</f>
        <v>0</v>
      </c>
      <c r="K50" s="8" t="n">
        <f aca="false">J50-H50</f>
        <v>-474.15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97</v>
      </c>
      <c r="B51" s="7" t="str">
        <f aca="false">IFERROR(INDEX('Source'!$C:$C,MATCH($A51,'Source'!$B:$B,0)),"")</f>
        <v>מדרסי ג'ל מולטי ספורט</v>
      </c>
      <c r="C51" s="8" t="n">
        <f aca="false">SUMIFS('Source'!$D:$D,'Source'!$A:$A,"103 - Physiotherapy institutes",'Source'!$B:$B,$A51)</f>
        <v>4</v>
      </c>
      <c r="D51" s="8" t="n">
        <f aca="false">SUMIFS('Source'!$F:$F,'Source'!$A:$A,"103 - Physiotherapy institutes",'Source'!$B:$B,$A51)</f>
        <v>0</v>
      </c>
      <c r="E51" s="8" t="n">
        <f aca="false">D51*$J$5</f>
        <v>0</v>
      </c>
      <c r="F51" s="8" t="n">
        <f aca="false">E51-C51</f>
        <v>-4</v>
      </c>
      <c r="G51" s="9" t="n">
        <f aca="false">IF(AND(C51=0,E51=0),0,IF(C51=0,"New",(E51-C51)/C51))</f>
        <v>-1</v>
      </c>
      <c r="H51" s="8" t="n">
        <f aca="false">SUMIFS('Source'!$E:$E,'Source'!$A:$A,"103 - Physiotherapy institutes",'Source'!$B:$B,$A51)</f>
        <v>474.15</v>
      </c>
      <c r="I51" s="8" t="n">
        <f aca="false">SUMIFS('Source'!$G:$G,'Source'!$A:$A,"103 - Physiotherapy institutes",'Source'!$B:$B,$A51)</f>
        <v>0</v>
      </c>
      <c r="J51" s="8" t="n">
        <f aca="false">I51*$J$5</f>
        <v>0</v>
      </c>
      <c r="K51" s="8" t="n">
        <f aca="false">J51-H51</f>
        <v>-474.15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284</v>
      </c>
      <c r="B52" s="7" t="str">
        <f aca="false">IFERROR(INDEX('Source'!$C:$C,MATCH($A52,'Source'!$B:$B,0)),"")</f>
        <v>רצועה לפיקה+כרית</v>
      </c>
      <c r="C52" s="8" t="n">
        <f aca="false">SUMIFS('Source'!$D:$D,'Source'!$A:$A,"103 - Physiotherapy institutes",'Source'!$B:$B,$A52)</f>
        <v>5</v>
      </c>
      <c r="D52" s="8" t="n">
        <f aca="false">SUMIFS('Source'!$F:$F,'Source'!$A:$A,"103 - Physiotherapy institutes",'Source'!$B:$B,$A52)</f>
        <v>0</v>
      </c>
      <c r="E52" s="8" t="n">
        <f aca="false">D52*$J$5</f>
        <v>0</v>
      </c>
      <c r="F52" s="8" t="n">
        <f aca="false">E52-C52</f>
        <v>-5</v>
      </c>
      <c r="G52" s="9" t="n">
        <f aca="false">IF(AND(C52=0,E52=0),0,IF(C52=0,"New",(E52-C52)/C52))</f>
        <v>-1</v>
      </c>
      <c r="H52" s="8" t="n">
        <f aca="false">SUMIFS('Source'!$E:$E,'Source'!$A:$A,"103 - Physiotherapy institutes",'Source'!$B:$B,$A52)</f>
        <v>473.18</v>
      </c>
      <c r="I52" s="8" t="n">
        <f aca="false">SUMIFS('Source'!$G:$G,'Source'!$A:$A,"103 - Physiotherapy institutes",'Source'!$B:$B,$A52)</f>
        <v>0</v>
      </c>
      <c r="J52" s="8" t="n">
        <f aca="false">I52*$J$5</f>
        <v>0</v>
      </c>
      <c r="K52" s="8" t="n">
        <f aca="false">J52-H52</f>
        <v>-473.18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175</v>
      </c>
      <c r="B53" s="7" t="str">
        <f aca="false">IFERROR(INDEX('Source'!$C:$C,MATCH($A53,'Source'!$B:$B,0)),"")</f>
        <v>חבק לשורש כף היד</v>
      </c>
      <c r="C53" s="8" t="n">
        <f aca="false">SUMIFS('Source'!$D:$D,'Source'!$A:$A,"103 - Physiotherapy institutes",'Source'!$B:$B,$A53)</f>
        <v>16</v>
      </c>
      <c r="D53" s="8" t="n">
        <f aca="false">SUMIFS('Source'!$F:$F,'Source'!$A:$A,"103 - Physiotherapy institutes",'Source'!$B:$B,$A53)</f>
        <v>2</v>
      </c>
      <c r="E53" s="8" t="n">
        <f aca="false">D53*$J$5</f>
        <v>2.52631578947368</v>
      </c>
      <c r="F53" s="8" t="n">
        <f aca="false">E53-C53</f>
        <v>-13.4736842105263</v>
      </c>
      <c r="G53" s="9" t="n">
        <f aca="false">IF(AND(C53=0,E53=0),0,IF(C53=0,"New",(E53-C53)/C53))</f>
        <v>-0.842105263157895</v>
      </c>
      <c r="H53" s="8" t="n">
        <f aca="false">SUMIFS('Source'!$E:$E,'Source'!$A:$A,"103 - Physiotherapy institutes",'Source'!$B:$B,$A53)</f>
        <v>531.86</v>
      </c>
      <c r="I53" s="8" t="n">
        <f aca="false">SUMIFS('Source'!$G:$G,'Source'!$A:$A,"103 - Physiotherapy institutes",'Source'!$B:$B,$A53)</f>
        <v>74.91</v>
      </c>
      <c r="J53" s="8" t="n">
        <f aca="false">I53*$J$5</f>
        <v>94.6231578947368</v>
      </c>
      <c r="K53" s="8" t="n">
        <f aca="false">J53-H53</f>
        <v>-437.236842105263</v>
      </c>
      <c r="L53" s="9" t="n">
        <f aca="false">IF(AND(H53=0,J53=0),0,IF(H53=0,"New",(J53-H53)/H53))</f>
        <v>-0.82209010285651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84</v>
      </c>
      <c r="B54" s="7" t="str">
        <f aca="false">IFERROR(INDEX('Source'!$C:$C,MATCH($A54,'Source'!$B:$B,0)),"")</f>
        <v>חבק יד אגודלי ימ</v>
      </c>
      <c r="C54" s="8" t="n">
        <f aca="false">SUMIFS('Source'!$D:$D,'Source'!$A:$A,"103 - Physiotherapy institutes",'Source'!$B:$B,$A54)</f>
        <v>4</v>
      </c>
      <c r="D54" s="8" t="n">
        <f aca="false">SUMIFS('Source'!$F:$F,'Source'!$A:$A,"103 - Physiotherapy institutes",'Source'!$B:$B,$A54)</f>
        <v>14</v>
      </c>
      <c r="E54" s="8" t="n">
        <f aca="false">D54*$J$5</f>
        <v>17.6842105263158</v>
      </c>
      <c r="F54" s="8" t="n">
        <f aca="false">E54-C54</f>
        <v>13.6842105263158</v>
      </c>
      <c r="G54" s="9" t="n">
        <f aca="false">IF(AND(C54=0,E54=0),0,IF(C54=0,"New",(E54-C54)/C54))</f>
        <v>3.42105263157895</v>
      </c>
      <c r="H54" s="8" t="n">
        <f aca="false">SUMIFS('Source'!$E:$E,'Source'!$A:$A,"103 - Physiotherapy institutes",'Source'!$B:$B,$A54)</f>
        <v>181.05</v>
      </c>
      <c r="I54" s="8" t="n">
        <f aca="false">SUMIFS('Source'!$G:$G,'Source'!$A:$A,"103 - Physiotherapy institutes",'Source'!$B:$B,$A54)</f>
        <v>636.78</v>
      </c>
      <c r="J54" s="8" t="n">
        <f aca="false">I54*$J$5</f>
        <v>804.353684210526</v>
      </c>
      <c r="K54" s="8" t="n">
        <f aca="false">J54-H54</f>
        <v>623.303684210526</v>
      </c>
      <c r="L54" s="9" t="n">
        <f aca="false">IF(AND(H54=0,J54=0),0,IF(H54=0,"New",(J54-H54)/H54))</f>
        <v>3.44271573714734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91</v>
      </c>
      <c r="B55" s="7" t="str">
        <f aca="false">IFERROR(INDEX('Source'!$C:$C,MATCH($A55,'Source'!$B:$B,0)),"")</f>
        <v>מדרסי ג'ל קומפורט</v>
      </c>
      <c r="C55" s="8" t="n">
        <f aca="false">SUMIFS('Source'!$D:$D,'Source'!$A:$A,"103 - Physiotherapy institutes",'Source'!$B:$B,$A55)</f>
        <v>4</v>
      </c>
      <c r="D55" s="8" t="n">
        <f aca="false">SUMIFS('Source'!$F:$F,'Source'!$A:$A,"103 - Physiotherapy institutes",'Source'!$B:$B,$A55)</f>
        <v>0</v>
      </c>
      <c r="E55" s="8" t="n">
        <f aca="false">D55*$J$5</f>
        <v>0</v>
      </c>
      <c r="F55" s="8" t="n">
        <f aca="false">E55-C55</f>
        <v>-4</v>
      </c>
      <c r="G55" s="9" t="n">
        <f aca="false">IF(AND(C55=0,E55=0),0,IF(C55=0,"New",(E55-C55)/C55))</f>
        <v>-1</v>
      </c>
      <c r="H55" s="8" t="n">
        <f aca="false">SUMIFS('Source'!$E:$E,'Source'!$A:$A,"103 - Physiotherapy institutes",'Source'!$B:$B,$A55)</f>
        <v>455.36</v>
      </c>
      <c r="I55" s="8" t="n">
        <f aca="false">SUMIFS('Source'!$G:$G,'Source'!$A:$A,"103 - Physiotherapy institutes",'Source'!$B:$B,$A55)</f>
        <v>0</v>
      </c>
      <c r="J55" s="8" t="n">
        <f aca="false">I55*$J$5</f>
        <v>0</v>
      </c>
      <c r="K55" s="8" t="n">
        <f aca="false">J55-H55</f>
        <v>-455.36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92</v>
      </c>
      <c r="B56" s="7" t="str">
        <f aca="false">IFERROR(INDEX('Source'!$C:$C,MATCH($A56,'Source'!$B:$B,0)),"")</f>
        <v>מדרסי ג'ל קומפורט</v>
      </c>
      <c r="C56" s="8" t="n">
        <f aca="false">SUMIFS('Source'!$D:$D,'Source'!$A:$A,"103 - Physiotherapy institutes",'Source'!$B:$B,$A56)</f>
        <v>4</v>
      </c>
      <c r="D56" s="8" t="n">
        <f aca="false">SUMIFS('Source'!$F:$F,'Source'!$A:$A,"103 - Physiotherapy institutes",'Source'!$B:$B,$A56)</f>
        <v>0</v>
      </c>
      <c r="E56" s="8" t="n">
        <f aca="false">D56*$J$5</f>
        <v>0</v>
      </c>
      <c r="F56" s="8" t="n">
        <f aca="false">E56-C56</f>
        <v>-4</v>
      </c>
      <c r="G56" s="9" t="n">
        <f aca="false">IF(AND(C56=0,E56=0),0,IF(C56=0,"New",(E56-C56)/C56))</f>
        <v>-1</v>
      </c>
      <c r="H56" s="8" t="n">
        <f aca="false">SUMIFS('Source'!$E:$E,'Source'!$A:$A,"103 - Physiotherapy institutes",'Source'!$B:$B,$A56)</f>
        <v>455.36</v>
      </c>
      <c r="I56" s="8" t="n">
        <f aca="false">SUMIFS('Source'!$G:$G,'Source'!$A:$A,"103 - Physiotherapy institutes",'Source'!$B:$B,$A56)</f>
        <v>0</v>
      </c>
      <c r="J56" s="8" t="n">
        <f aca="false">I56*$J$5</f>
        <v>0</v>
      </c>
      <c r="K56" s="8" t="n">
        <f aca="false">J56-H56</f>
        <v>-455.36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732</v>
      </c>
      <c r="B57" s="7" t="str">
        <f aca="false">IFERROR(INDEX('Source'!$C:$C,MATCH($A57,'Source'!$B:$B,0)),"")</f>
        <v>מגן ברך ארוך עם כרית סיליקון</v>
      </c>
      <c r="C57" s="8" t="n">
        <f aca="false">SUMIFS('Source'!$D:$D,'Source'!$A:$A,"103 - Physiotherapy institutes",'Source'!$B:$B,$A57)</f>
        <v>5</v>
      </c>
      <c r="D57" s="8" t="n">
        <f aca="false">SUMIFS('Source'!$F:$F,'Source'!$A:$A,"103 - Physiotherapy institutes",'Source'!$B:$B,$A57)</f>
        <v>0</v>
      </c>
      <c r="E57" s="8" t="n">
        <f aca="false">D57*$J$5</f>
        <v>0</v>
      </c>
      <c r="F57" s="8" t="n">
        <f aca="false">E57-C57</f>
        <v>-5</v>
      </c>
      <c r="G57" s="9" t="n">
        <f aca="false">IF(AND(C57=0,E57=0),0,IF(C57=0,"New",(E57-C57)/C57))</f>
        <v>-1</v>
      </c>
      <c r="H57" s="8" t="n">
        <f aca="false">SUMIFS('Source'!$E:$E,'Source'!$A:$A,"103 - Physiotherapy institutes",'Source'!$B:$B,$A57)</f>
        <v>450</v>
      </c>
      <c r="I57" s="8" t="n">
        <f aca="false">SUMIFS('Source'!$G:$G,'Source'!$A:$A,"103 - Physiotherapy institutes",'Source'!$B:$B,$A57)</f>
        <v>0</v>
      </c>
      <c r="J57" s="8" t="n">
        <f aca="false">I57*$J$5</f>
        <v>0</v>
      </c>
      <c r="K57" s="8" t="n">
        <f aca="false">J57-H57</f>
        <v>-450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813</v>
      </c>
      <c r="B58" s="7" t="str">
        <f aca="false">IFERROR(INDEX('Source'!$C:$C,MATCH($A58,'Source'!$B:$B,0)),"")</f>
        <v>קינזיולוגי טייפ</v>
      </c>
      <c r="C58" s="8" t="n">
        <f aca="false">SUMIFS('Source'!$D:$D,'Source'!$A:$A,"103 - Physiotherapy institutes",'Source'!$B:$B,$A58)</f>
        <v>1</v>
      </c>
      <c r="D58" s="8" t="n">
        <f aca="false">SUMIFS('Source'!$F:$F,'Source'!$A:$A,"103 - Physiotherapy institutes",'Source'!$B:$B,$A58)</f>
        <v>16</v>
      </c>
      <c r="E58" s="8" t="n">
        <f aca="false">D58*$J$5</f>
        <v>20.2105263157895</v>
      </c>
      <c r="F58" s="8" t="n">
        <f aca="false">E58-C58</f>
        <v>19.2105263157895</v>
      </c>
      <c r="G58" s="9" t="n">
        <f aca="false">IF(AND(C58=0,E58=0),0,IF(C58=0,"New",(E58-C58)/C58))</f>
        <v>19.2105263157895</v>
      </c>
      <c r="H58" s="8" t="n">
        <f aca="false">SUMIFS('Source'!$E:$E,'Source'!$A:$A,"103 - Physiotherapy institutes",'Source'!$B:$B,$A58)</f>
        <v>47.23</v>
      </c>
      <c r="I58" s="8" t="n">
        <f aca="false">SUMIFS('Source'!$G:$G,'Source'!$A:$A,"103 - Physiotherapy institutes",'Source'!$B:$B,$A58)</f>
        <v>497.23</v>
      </c>
      <c r="J58" s="8" t="n">
        <f aca="false">I58*$J$5</f>
        <v>628.08</v>
      </c>
      <c r="K58" s="8" t="n">
        <f aca="false">J58-H58</f>
        <v>580.85</v>
      </c>
      <c r="L58" s="9" t="n">
        <f aca="false">IF(AND(H58=0,J58=0),0,IF(H58=0,"New",(J58-H58)/H58))</f>
        <v>12.2983273343214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466</v>
      </c>
      <c r="B59" s="7" t="str">
        <f aca="false">IFERROR(INDEX('Source'!$C:$C,MATCH($A59,'Source'!$B:$B,0)),"")</f>
        <v>מגן קרסול עם תמיכה</v>
      </c>
      <c r="C59" s="8" t="n">
        <f aca="false">SUMIFS('Source'!$D:$D,'Source'!$A:$A,"103 - Physiotherapy institutes",'Source'!$B:$B,$A59)</f>
        <v>4</v>
      </c>
      <c r="D59" s="8" t="n">
        <f aca="false">SUMIFS('Source'!$F:$F,'Source'!$A:$A,"103 - Physiotherapy institutes",'Source'!$B:$B,$A59)</f>
        <v>0</v>
      </c>
      <c r="E59" s="8" t="n">
        <f aca="false">D59*$J$5</f>
        <v>0</v>
      </c>
      <c r="F59" s="8" t="n">
        <f aca="false">E59-C59</f>
        <v>-4</v>
      </c>
      <c r="G59" s="9" t="n">
        <f aca="false">IF(AND(C59=0,E59=0),0,IF(C59=0,"New",(E59-C59)/C59))</f>
        <v>-1</v>
      </c>
      <c r="H59" s="8" t="n">
        <f aca="false">SUMIFS('Source'!$E:$E,'Source'!$A:$A,"103 - Physiotherapy institutes",'Source'!$B:$B,$A59)</f>
        <v>443.94</v>
      </c>
      <c r="I59" s="8" t="n">
        <f aca="false">SUMIFS('Source'!$G:$G,'Source'!$A:$A,"103 - Physiotherapy institutes",'Source'!$B:$B,$A59)</f>
        <v>0</v>
      </c>
      <c r="J59" s="8" t="n">
        <f aca="false">I59*$J$5</f>
        <v>0</v>
      </c>
      <c r="K59" s="8" t="n">
        <f aca="false">J59-H59</f>
        <v>-443.94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815</v>
      </c>
      <c r="B60" s="7" t="str">
        <f aca="false">IFERROR(INDEX('Source'!$C:$C,MATCH($A60,'Source'!$B:$B,0)),"")</f>
        <v>קינזיולוגי טייפ</v>
      </c>
      <c r="C60" s="8" t="n">
        <f aca="false">SUMIFS('Source'!$D:$D,'Source'!$A:$A,"103 - Physiotherapy institutes",'Source'!$B:$B,$A60)</f>
        <v>1</v>
      </c>
      <c r="D60" s="8" t="n">
        <f aca="false">SUMIFS('Source'!$F:$F,'Source'!$A:$A,"103 - Physiotherapy institutes",'Source'!$B:$B,$A60)</f>
        <v>15</v>
      </c>
      <c r="E60" s="8" t="n">
        <f aca="false">D60*$J$5</f>
        <v>18.9473684210526</v>
      </c>
      <c r="F60" s="8" t="n">
        <f aca="false">E60-C60</f>
        <v>17.9473684210526</v>
      </c>
      <c r="G60" s="9" t="n">
        <f aca="false">IF(AND(C60=0,E60=0),0,IF(C60=0,"New",(E60-C60)/C60))</f>
        <v>17.9473684210526</v>
      </c>
      <c r="H60" s="8" t="n">
        <f aca="false">SUMIFS('Source'!$E:$E,'Source'!$A:$A,"103 - Physiotherapy institutes",'Source'!$B:$B,$A60)</f>
        <v>47.23</v>
      </c>
      <c r="I60" s="8" t="n">
        <f aca="false">SUMIFS('Source'!$G:$G,'Source'!$A:$A,"103 - Physiotherapy institutes",'Source'!$B:$B,$A60)</f>
        <v>450</v>
      </c>
      <c r="J60" s="8" t="n">
        <f aca="false">I60*$J$5</f>
        <v>568.421052631579</v>
      </c>
      <c r="K60" s="8" t="n">
        <f aca="false">J60-H60</f>
        <v>521.191052631579</v>
      </c>
      <c r="L60" s="9" t="n">
        <f aca="false">IF(AND(H60=0,J60=0),0,IF(H60=0,"New",(J60-H60)/H60))</f>
        <v>11.0351694395846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360</v>
      </c>
      <c r="B61" s="7" t="str">
        <f aca="false">IFERROR(INDEX('Source'!$C:$C,MATCH($A61,'Source'!$B:$B,0)),"")</f>
        <v>חגורת בטן עממית אפור</v>
      </c>
      <c r="C61" s="8" t="n">
        <f aca="false">SUMIFS('Source'!$D:$D,'Source'!$A:$A,"103 - Physiotherapy institutes",'Source'!$B:$B,$A61)</f>
        <v>0</v>
      </c>
      <c r="D61" s="8" t="n">
        <f aca="false">SUMIFS('Source'!$F:$F,'Source'!$A:$A,"103 - Physiotherapy institutes",'Source'!$B:$B,$A61)</f>
        <v>4</v>
      </c>
      <c r="E61" s="8" t="n">
        <f aca="false">D61*$J$5</f>
        <v>5.05263157894737</v>
      </c>
      <c r="F61" s="8" t="n">
        <f aca="false">E61-C61</f>
        <v>5.05263157894737</v>
      </c>
      <c r="G61" s="9" t="str">
        <f aca="false">IF(AND(C61=0,E61=0),0,IF(C61=0,"New",(E61-C61)/C61))</f>
        <v>New</v>
      </c>
      <c r="H61" s="8" t="n">
        <f aca="false">SUMIFS('Source'!$E:$E,'Source'!$A:$A,"103 - Physiotherapy institutes",'Source'!$B:$B,$A61)</f>
        <v>0</v>
      </c>
      <c r="I61" s="8" t="n">
        <f aca="false">SUMIFS('Source'!$G:$G,'Source'!$A:$A,"103 - Physiotherapy institutes",'Source'!$B:$B,$A61)</f>
        <v>384.8</v>
      </c>
      <c r="J61" s="8" t="n">
        <f aca="false">I61*$J$5</f>
        <v>486.063157894737</v>
      </c>
      <c r="K61" s="8" t="n">
        <f aca="false">J61-H61</f>
        <v>486.063157894737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226</v>
      </c>
      <c r="B62" s="7" t="str">
        <f aca="false">IFERROR(INDEX('Source'!$C:$C,MATCH($A62,'Source'!$B:$B,0)),"")</f>
        <v>מתלה ליד לילדים</v>
      </c>
      <c r="C62" s="8" t="n">
        <f aca="false">SUMIFS('Source'!$D:$D,'Source'!$A:$A,"103 - Physiotherapy institutes",'Source'!$B:$B,$A62)</f>
        <v>3</v>
      </c>
      <c r="D62" s="8" t="n">
        <f aca="false">SUMIFS('Source'!$F:$F,'Source'!$A:$A,"103 - Physiotherapy institutes",'Source'!$B:$B,$A62)</f>
        <v>11</v>
      </c>
      <c r="E62" s="8" t="n">
        <f aca="false">D62*$J$5</f>
        <v>13.8947368421053</v>
      </c>
      <c r="F62" s="8" t="n">
        <f aca="false">E62-C62</f>
        <v>10.8947368421053</v>
      </c>
      <c r="G62" s="9" t="n">
        <f aca="false">IF(AND(C62=0,E62=0),0,IF(C62=0,"New",(E62-C62)/C62))</f>
        <v>3.63157894736842</v>
      </c>
      <c r="H62" s="8" t="n">
        <f aca="false">SUMIFS('Source'!$E:$E,'Source'!$A:$A,"103 - Physiotherapy institutes",'Source'!$B:$B,$A62)</f>
        <v>135.15</v>
      </c>
      <c r="I62" s="8" t="n">
        <f aca="false">SUMIFS('Source'!$G:$G,'Source'!$A:$A,"103 - Physiotherapy institutes",'Source'!$B:$B,$A62)</f>
        <v>502.49</v>
      </c>
      <c r="J62" s="8" t="n">
        <f aca="false">I62*$J$5</f>
        <v>634.724210526316</v>
      </c>
      <c r="K62" s="8" t="n">
        <f aca="false">J62-H62</f>
        <v>499.574210526316</v>
      </c>
      <c r="L62" s="9" t="n">
        <f aca="false">IF(AND(H62=0,J62=0),0,IF(H62=0,"New",(J62-H62)/H62))</f>
        <v>3.69644254921432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728</v>
      </c>
      <c r="B63" s="7" t="str">
        <f aca="false">IFERROR(INDEX('Source'!$C:$C,MATCH($A63,'Source'!$B:$B,0)),"")</f>
        <v>WRISTO STRAP חבק יד</v>
      </c>
      <c r="C63" s="8" t="n">
        <f aca="false">SUMIFS('Source'!$D:$D,'Source'!$A:$A,"103 - Physiotherapy institutes",'Source'!$B:$B,$A63)</f>
        <v>0</v>
      </c>
      <c r="D63" s="8" t="n">
        <f aca="false">SUMIFS('Source'!$F:$F,'Source'!$A:$A,"103 - Physiotherapy institutes",'Source'!$B:$B,$A63)</f>
        <v>9</v>
      </c>
      <c r="E63" s="8" t="n">
        <f aca="false">D63*$J$5</f>
        <v>11.3684210526316</v>
      </c>
      <c r="F63" s="8" t="n">
        <f aca="false">E63-C63</f>
        <v>11.3684210526316</v>
      </c>
      <c r="G63" s="9" t="str">
        <f aca="false">IF(AND(C63=0,E63=0),0,IF(C63=0,"New",(E63-C63)/C63))</f>
        <v>New</v>
      </c>
      <c r="H63" s="8" t="n">
        <f aca="false">SUMIFS('Source'!$E:$E,'Source'!$A:$A,"103 - Physiotherapy institutes",'Source'!$B:$B,$A63)</f>
        <v>0</v>
      </c>
      <c r="I63" s="8" t="n">
        <f aca="false">SUMIFS('Source'!$G:$G,'Source'!$A:$A,"103 - Physiotherapy institutes",'Source'!$B:$B,$A63)</f>
        <v>365.23</v>
      </c>
      <c r="J63" s="8" t="n">
        <f aca="false">I63*$J$5</f>
        <v>461.343157894737</v>
      </c>
      <c r="K63" s="8" t="n">
        <f aca="false">J63-H63</f>
        <v>461.343157894737</v>
      </c>
      <c r="L63" s="9" t="str">
        <f aca="false">IF(AND(H63=0,J63=0),0,IF(H63=0,"New",(J63-H63)/H63))</f>
        <v>New</v>
      </c>
      <c r="M63" s="7" t="str">
        <f aca="false">IF(AND(OR(C63&lt;&gt;0,H63&lt;&gt;0),D63=0,I63=0),"DROP",IF(AND(OR(D63&lt;&gt;0,I63&lt;&gt;0),C63=0,H63=0),"NEW",""))</f>
        <v>NEW</v>
      </c>
    </row>
    <row r="64" customFormat="false" ht="15" hidden="false" customHeight="false" outlineLevel="0" collapsed="false">
      <c r="A64" s="7" t="s">
        <v>142</v>
      </c>
      <c r="B64" s="7" t="str">
        <f aca="false">IFERROR(INDEX('Source'!$C:$C,MATCH($A64,'Source'!$B:$B,0)),"")</f>
        <v>קינזיולוגי טייפ</v>
      </c>
      <c r="C64" s="8" t="n">
        <f aca="false">SUMIFS('Source'!$D:$D,'Source'!$A:$A,"103 - Physiotherapy institutes",'Source'!$B:$B,$A64)</f>
        <v>14</v>
      </c>
      <c r="D64" s="8" t="n">
        <f aca="false">SUMIFS('Source'!$F:$F,'Source'!$A:$A,"103 - Physiotherapy institutes",'Source'!$B:$B,$A64)</f>
        <v>1</v>
      </c>
      <c r="E64" s="8" t="n">
        <f aca="false">D64*$J$5</f>
        <v>1.26315789473684</v>
      </c>
      <c r="F64" s="8" t="n">
        <f aca="false">E64-C64</f>
        <v>-12.7368421052632</v>
      </c>
      <c r="G64" s="9" t="n">
        <f aca="false">IF(AND(C64=0,E64=0),0,IF(C64=0,"New",(E64-C64)/C64))</f>
        <v>-0.909774436090226</v>
      </c>
      <c r="H64" s="8" t="n">
        <f aca="false">SUMIFS('Source'!$E:$E,'Source'!$A:$A,"103 - Physiotherapy institutes",'Source'!$B:$B,$A64)</f>
        <v>387.29</v>
      </c>
      <c r="I64" s="8" t="n">
        <f aca="false">SUMIFS('Source'!$G:$G,'Source'!$A:$A,"103 - Physiotherapy institutes",'Source'!$B:$B,$A64)</f>
        <v>25</v>
      </c>
      <c r="J64" s="8" t="n">
        <f aca="false">I64*$J$5</f>
        <v>31.5789473684211</v>
      </c>
      <c r="K64" s="8" t="n">
        <f aca="false">J64-H64</f>
        <v>-355.711052631579</v>
      </c>
      <c r="L64" s="9" t="n">
        <f aca="false">IF(AND(H64=0,J64=0),0,IF(H64=0,"New",(J64-H64)/H64))</f>
        <v>-0.918461753806137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94</v>
      </c>
      <c r="B65" s="7" t="str">
        <f aca="false">IFERROR(INDEX('Source'!$C:$C,MATCH($A65,'Source'!$B:$B,0)),"")</f>
        <v>מדרסי ג'ל קומפורט</v>
      </c>
      <c r="C65" s="8" t="n">
        <f aca="false">SUMIFS('Source'!$D:$D,'Source'!$A:$A,"103 - Physiotherapy institutes",'Source'!$B:$B,$A65)</f>
        <v>3</v>
      </c>
      <c r="D65" s="8" t="n">
        <f aca="false">SUMIFS('Source'!$F:$F,'Source'!$A:$A,"103 - Physiotherapy institutes",'Source'!$B:$B,$A65)</f>
        <v>0</v>
      </c>
      <c r="E65" s="8" t="n">
        <f aca="false">D65*$J$5</f>
        <v>0</v>
      </c>
      <c r="F65" s="8" t="n">
        <f aca="false">E65-C65</f>
        <v>-3</v>
      </c>
      <c r="G65" s="9" t="n">
        <f aca="false">IF(AND(C65=0,E65=0),0,IF(C65=0,"New",(E65-C65)/C65))</f>
        <v>-1</v>
      </c>
      <c r="H65" s="8" t="n">
        <f aca="false">SUMIFS('Source'!$E:$E,'Source'!$A:$A,"103 - Physiotherapy institutes",'Source'!$B:$B,$A65)</f>
        <v>355.63</v>
      </c>
      <c r="I65" s="8" t="n">
        <f aca="false">SUMIFS('Source'!$G:$G,'Source'!$A:$A,"103 - Physiotherapy institutes",'Source'!$B:$B,$A65)</f>
        <v>0</v>
      </c>
      <c r="J65" s="8" t="n">
        <f aca="false">I65*$J$5</f>
        <v>0</v>
      </c>
      <c r="K65" s="8" t="n">
        <f aca="false">J65-H65</f>
        <v>-355.63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182</v>
      </c>
      <c r="B66" s="7" t="str">
        <f aca="false">IFERROR(INDEX('Source'!$C:$C,MATCH($A66,'Source'!$B:$B,0)),"")</f>
        <v>חגורת גב אפורה</v>
      </c>
      <c r="C66" s="8" t="n">
        <f aca="false">SUMIFS('Source'!$D:$D,'Source'!$A:$A,"103 - Physiotherapy institutes",'Source'!$B:$B,$A66)</f>
        <v>0</v>
      </c>
      <c r="D66" s="8" t="n">
        <f aca="false">SUMIFS('Source'!$F:$F,'Source'!$A:$A,"103 - Physiotherapy institutes",'Source'!$B:$B,$A66)</f>
        <v>3</v>
      </c>
      <c r="E66" s="8" t="n">
        <f aca="false">D66*$J$5</f>
        <v>3.78947368421053</v>
      </c>
      <c r="F66" s="8" t="n">
        <f aca="false">E66-C66</f>
        <v>3.78947368421053</v>
      </c>
      <c r="G66" s="9" t="str">
        <f aca="false">IF(AND(C66=0,E66=0),0,IF(C66=0,"New",(E66-C66)/C66))</f>
        <v>New</v>
      </c>
      <c r="H66" s="8" t="n">
        <f aca="false">SUMIFS('Source'!$E:$E,'Source'!$A:$A,"103 - Physiotherapy institutes",'Source'!$B:$B,$A66)</f>
        <v>0</v>
      </c>
      <c r="I66" s="8" t="n">
        <f aca="false">SUMIFS('Source'!$G:$G,'Source'!$A:$A,"103 - Physiotherapy institutes",'Source'!$B:$B,$A66)</f>
        <v>351.4</v>
      </c>
      <c r="J66" s="8" t="n">
        <f aca="false">I66*$J$5</f>
        <v>443.873684210526</v>
      </c>
      <c r="K66" s="8" t="n">
        <f aca="false">J66-H66</f>
        <v>443.873684210526</v>
      </c>
      <c r="L66" s="9" t="str">
        <f aca="false">IF(AND(H66=0,J66=0),0,IF(H66=0,"New",(J66-H66)/H66))</f>
        <v>New</v>
      </c>
      <c r="M66" s="7" t="str">
        <f aca="false">IF(AND(OR(C66&lt;&gt;0,H66&lt;&gt;0),D66=0,I66=0),"DROP",IF(AND(OR(D66&lt;&gt;0,I66&lt;&gt;0),C66=0,H66=0),"NEW",""))</f>
        <v>NEW</v>
      </c>
    </row>
    <row r="67" customFormat="false" ht="15" hidden="false" customHeight="false" outlineLevel="0" collapsed="false">
      <c r="A67" s="7" t="s">
        <v>671</v>
      </c>
      <c r="B67" s="7" t="str">
        <f aca="false">IFERROR(INDEX('Source'!$C:$C,MATCH($A67,'Source'!$B:$B,0)),"")</f>
        <v>SpinaShield | חגורת תיקון יציבה לעמוד שדרה וכתפיים</v>
      </c>
      <c r="C67" s="8" t="n">
        <f aca="false">SUMIFS('Source'!$D:$D,'Source'!$A:$A,"103 - Physiotherapy institutes",'Source'!$B:$B,$A67)</f>
        <v>0</v>
      </c>
      <c r="D67" s="8" t="n">
        <f aca="false">SUMIFS('Source'!$F:$F,'Source'!$A:$A,"103 - Physiotherapy institutes",'Source'!$B:$B,$A67)</f>
        <v>1</v>
      </c>
      <c r="E67" s="8" t="n">
        <f aca="false">D67*$J$5</f>
        <v>1.26315789473684</v>
      </c>
      <c r="F67" s="8" t="n">
        <f aca="false">E67-C67</f>
        <v>1.26315789473684</v>
      </c>
      <c r="G67" s="9" t="str">
        <f aca="false">IF(AND(C67=0,E67=0),0,IF(C67=0,"New",(E67-C67)/C67))</f>
        <v>New</v>
      </c>
      <c r="H67" s="8" t="n">
        <f aca="false">SUMIFS('Source'!$E:$E,'Source'!$A:$A,"103 - Physiotherapy institutes",'Source'!$B:$B,$A67)</f>
        <v>0</v>
      </c>
      <c r="I67" s="8" t="n">
        <f aca="false">SUMIFS('Source'!$G:$G,'Source'!$A:$A,"103 - Physiotherapy institutes",'Source'!$B:$B,$A67)</f>
        <v>350.35</v>
      </c>
      <c r="J67" s="8" t="n">
        <f aca="false">I67*$J$5</f>
        <v>442.547368421053</v>
      </c>
      <c r="K67" s="8" t="n">
        <f aca="false">J67-H67</f>
        <v>442.547368421053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187</v>
      </c>
      <c r="B68" s="7" t="str">
        <f aca="false">IFERROR(INDEX('Source'!$C:$C,MATCH($A68,'Source'!$B:$B,0)),"")</f>
        <v>סד לתמיכה פרק כף יד ואגודל</v>
      </c>
      <c r="C68" s="8" t="n">
        <f aca="false">SUMIFS('Source'!$D:$D,'Source'!$A:$A,"103 - Physiotherapy institutes",'Source'!$B:$B,$A68)</f>
        <v>13</v>
      </c>
      <c r="D68" s="8" t="n">
        <f aca="false">SUMIFS('Source'!$F:$F,'Source'!$A:$A,"103 - Physiotherapy institutes",'Source'!$B:$B,$A68)</f>
        <v>9</v>
      </c>
      <c r="E68" s="8" t="n">
        <f aca="false">D68*$J$5</f>
        <v>11.3684210526316</v>
      </c>
      <c r="F68" s="8" t="n">
        <f aca="false">E68-C68</f>
        <v>-1.63157894736842</v>
      </c>
      <c r="G68" s="9" t="n">
        <f aca="false">IF(AND(C68=0,E68=0),0,IF(C68=0,"New",(E68-C68)/C68))</f>
        <v>-0.125506072874494</v>
      </c>
      <c r="H68" s="8" t="n">
        <f aca="false">SUMIFS('Source'!$E:$E,'Source'!$A:$A,"103 - Physiotherapy institutes",'Source'!$B:$B,$A68)</f>
        <v>964.99</v>
      </c>
      <c r="I68" s="8" t="n">
        <f aca="false">SUMIFS('Source'!$G:$G,'Source'!$A:$A,"103 - Physiotherapy institutes",'Source'!$B:$B,$A68)</f>
        <v>615</v>
      </c>
      <c r="J68" s="8" t="n">
        <f aca="false">I68*$J$5</f>
        <v>776.842105263158</v>
      </c>
      <c r="K68" s="8" t="n">
        <f aca="false">J68-H68</f>
        <v>-188.147894736842</v>
      </c>
      <c r="L68" s="9" t="n">
        <f aca="false">IF(AND(H68=0,J68=0),0,IF(H68=0,"New",(J68-H68)/H68))</f>
        <v>-0.194973932099651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558</v>
      </c>
      <c r="B69" s="7" t="str">
        <f aca="false">IFERROR(INDEX('Source'!$C:$C,MATCH($A69,'Source'!$B:$B,0)),"")</f>
        <v>סד לקרסול</v>
      </c>
      <c r="C69" s="8" t="n">
        <f aca="false">SUMIFS('Source'!$D:$D,'Source'!$A:$A,"103 - Physiotherapy institutes",'Source'!$B:$B,$A69)</f>
        <v>0</v>
      </c>
      <c r="D69" s="8" t="n">
        <f aca="false">SUMIFS('Source'!$F:$F,'Source'!$A:$A,"103 - Physiotherapy institutes",'Source'!$B:$B,$A69)</f>
        <v>3</v>
      </c>
      <c r="E69" s="8" t="n">
        <f aca="false">D69*$J$5</f>
        <v>3.78947368421053</v>
      </c>
      <c r="F69" s="8" t="n">
        <f aca="false">E69-C69</f>
        <v>3.78947368421053</v>
      </c>
      <c r="G69" s="9" t="str">
        <f aca="false">IF(AND(C69=0,E69=0),0,IF(C69=0,"New",(E69-C69)/C69))</f>
        <v>New</v>
      </c>
      <c r="H69" s="8" t="n">
        <f aca="false">SUMIFS('Source'!$E:$E,'Source'!$A:$A,"103 - Physiotherapy institutes",'Source'!$B:$B,$A69)</f>
        <v>0</v>
      </c>
      <c r="I69" s="8" t="n">
        <f aca="false">SUMIFS('Source'!$G:$G,'Source'!$A:$A,"103 - Physiotherapy institutes",'Source'!$B:$B,$A69)</f>
        <v>345</v>
      </c>
      <c r="J69" s="8" t="n">
        <f aca="false">I69*$J$5</f>
        <v>435.789473684211</v>
      </c>
      <c r="K69" s="8" t="n">
        <f aca="false">J69-H69</f>
        <v>435.789473684211</v>
      </c>
      <c r="L69" s="9" t="str">
        <f aca="false">IF(AND(H69=0,J69=0),0,IF(H69=0,"New",(J69-H69)/H69))</f>
        <v>New</v>
      </c>
      <c r="M69" s="7" t="str">
        <f aca="false">IF(AND(OR(C69&lt;&gt;0,H69&lt;&gt;0),D69=0,I69=0),"DROP",IF(AND(OR(D69&lt;&gt;0,I69&lt;&gt;0),C69=0,H69=0),"NEW",""))</f>
        <v>NEW</v>
      </c>
    </row>
    <row r="70" customFormat="false" ht="15" hidden="false" customHeight="false" outlineLevel="0" collapsed="false">
      <c r="A70" s="7" t="s">
        <v>121</v>
      </c>
      <c r="B70" s="7" t="str">
        <f aca="false">IFERROR(INDEX('Source'!$C:$C,MATCH($A70,'Source'!$B:$B,0)),"")</f>
        <v>שרוול מטטרזלי מסיליקון</v>
      </c>
      <c r="C70" s="8" t="n">
        <f aca="false">SUMIFS('Source'!$D:$D,'Source'!$A:$A,"103 - Physiotherapy institutes",'Source'!$B:$B,$A70)</f>
        <v>7</v>
      </c>
      <c r="D70" s="8" t="n">
        <f aca="false">SUMIFS('Source'!$F:$F,'Source'!$A:$A,"103 - Physiotherapy institutes",'Source'!$B:$B,$A70)</f>
        <v>0</v>
      </c>
      <c r="E70" s="8" t="n">
        <f aca="false">D70*$J$5</f>
        <v>0</v>
      </c>
      <c r="F70" s="8" t="n">
        <f aca="false">E70-C70</f>
        <v>-7</v>
      </c>
      <c r="G70" s="9" t="n">
        <f aca="false">IF(AND(C70=0,E70=0),0,IF(C70=0,"New",(E70-C70)/C70))</f>
        <v>-1</v>
      </c>
      <c r="H70" s="8" t="n">
        <f aca="false">SUMIFS('Source'!$E:$E,'Source'!$A:$A,"103 - Physiotherapy institutes",'Source'!$B:$B,$A70)</f>
        <v>340.96</v>
      </c>
      <c r="I70" s="8" t="n">
        <f aca="false">SUMIFS('Source'!$G:$G,'Source'!$A:$A,"103 - Physiotherapy institutes",'Source'!$B:$B,$A70)</f>
        <v>0</v>
      </c>
      <c r="J70" s="8" t="n">
        <f aca="false">I70*$J$5</f>
        <v>0</v>
      </c>
      <c r="K70" s="8" t="n">
        <f aca="false">J70-H70</f>
        <v>-340.96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87</v>
      </c>
      <c r="B71" s="7" t="str">
        <f aca="false">IFERROR(INDEX('Source'!$C:$C,MATCH($A71,'Source'!$B:$B,0)),"")</f>
        <v>מדרסי ג'ל וורק</v>
      </c>
      <c r="C71" s="8" t="n">
        <f aca="false">SUMIFS('Source'!$D:$D,'Source'!$A:$A,"103 - Physiotherapy institutes",'Source'!$B:$B,$A71)</f>
        <v>5</v>
      </c>
      <c r="D71" s="8" t="n">
        <f aca="false">SUMIFS('Source'!$F:$F,'Source'!$A:$A,"103 - Physiotherapy institutes",'Source'!$B:$B,$A71)</f>
        <v>2</v>
      </c>
      <c r="E71" s="8" t="n">
        <f aca="false">D71*$J$5</f>
        <v>2.52631578947368</v>
      </c>
      <c r="F71" s="8" t="n">
        <f aca="false">E71-C71</f>
        <v>-2.47368421052632</v>
      </c>
      <c r="G71" s="9" t="n">
        <f aca="false">IF(AND(C71=0,E71=0),0,IF(C71=0,"New",(E71-C71)/C71))</f>
        <v>-0.494736842105263</v>
      </c>
      <c r="H71" s="8" t="n">
        <f aca="false">SUMIFS('Source'!$E:$E,'Source'!$A:$A,"103 - Physiotherapy institutes",'Source'!$B:$B,$A71)</f>
        <v>573.9</v>
      </c>
      <c r="I71" s="8" t="n">
        <f aca="false">SUMIFS('Source'!$G:$G,'Source'!$A:$A,"103 - Physiotherapy institutes",'Source'!$B:$B,$A71)</f>
        <v>237.1</v>
      </c>
      <c r="J71" s="8" t="n">
        <f aca="false">I71*$J$5</f>
        <v>299.494736842105</v>
      </c>
      <c r="K71" s="8" t="n">
        <f aca="false">J71-H71</f>
        <v>-274.405263157895</v>
      </c>
      <c r="L71" s="9" t="n">
        <f aca="false">IF(AND(H71=0,J71=0),0,IF(H71=0,"New",(J71-H71)/H71))</f>
        <v>-0.478141249621702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170</v>
      </c>
      <c r="B72" s="7" t="str">
        <f aca="false">IFERROR(INDEX('Source'!$C:$C,MATCH($A72,'Source'!$B:$B,0)),"")</f>
        <v>מיישר בוניון-HALUX VALGUS</v>
      </c>
      <c r="C72" s="8" t="n">
        <f aca="false">SUMIFS('Source'!$D:$D,'Source'!$A:$A,"103 - Physiotherapy institutes",'Source'!$B:$B,$A72)</f>
        <v>13</v>
      </c>
      <c r="D72" s="8" t="n">
        <f aca="false">SUMIFS('Source'!$F:$F,'Source'!$A:$A,"103 - Physiotherapy institutes",'Source'!$B:$B,$A72)</f>
        <v>6</v>
      </c>
      <c r="E72" s="8" t="n">
        <f aca="false">D72*$J$5</f>
        <v>7.57894736842105</v>
      </c>
      <c r="F72" s="8" t="n">
        <f aca="false">E72-C72</f>
        <v>-5.42105263157895</v>
      </c>
      <c r="G72" s="9" t="n">
        <f aca="false">IF(AND(C72=0,E72=0),0,IF(C72=0,"New",(E72-C72)/C72))</f>
        <v>-0.417004048582996</v>
      </c>
      <c r="H72" s="8" t="n">
        <f aca="false">SUMIFS('Source'!$E:$E,'Source'!$A:$A,"103 - Physiotherapy institutes",'Source'!$B:$B,$A72)</f>
        <v>614.63</v>
      </c>
      <c r="I72" s="8" t="n">
        <f aca="false">SUMIFS('Source'!$G:$G,'Source'!$A:$A,"103 - Physiotherapy institutes",'Source'!$B:$B,$A72)</f>
        <v>283.77</v>
      </c>
      <c r="J72" s="8" t="n">
        <f aca="false">I72*$J$5</f>
        <v>358.446315789474</v>
      </c>
      <c r="K72" s="8" t="n">
        <f aca="false">J72-H72</f>
        <v>-256.183684210526</v>
      </c>
      <c r="L72" s="9" t="n">
        <f aca="false">IF(AND(H72=0,J72=0),0,IF(H72=0,"New",(J72-H72)/H72))</f>
        <v>-0.416809599613632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721</v>
      </c>
      <c r="B73" s="7" t="str">
        <f aca="false">IFERROR(INDEX('Source'!$C:$C,MATCH($A73,'Source'!$B:$B,0)),"")</f>
        <v>מ.ברך מנאופרן+ציר D +כ.סיליקון</v>
      </c>
      <c r="C73" s="8" t="n">
        <f aca="false">SUMIFS('Source'!$D:$D,'Source'!$A:$A,"103 - Physiotherapy institutes",'Source'!$B:$B,$A73)</f>
        <v>1</v>
      </c>
      <c r="D73" s="8" t="n">
        <f aca="false">SUMIFS('Source'!$F:$F,'Source'!$A:$A,"103 - Physiotherapy institutes",'Source'!$B:$B,$A73)</f>
        <v>0</v>
      </c>
      <c r="E73" s="8" t="n">
        <f aca="false">D73*$J$5</f>
        <v>0</v>
      </c>
      <c r="F73" s="8" t="n">
        <f aca="false">E73-C73</f>
        <v>-1</v>
      </c>
      <c r="G73" s="9" t="n">
        <f aca="false">IF(AND(C73=0,E73=0),0,IF(C73=0,"New",(E73-C73)/C73))</f>
        <v>-1</v>
      </c>
      <c r="H73" s="8" t="n">
        <f aca="false">SUMIFS('Source'!$E:$E,'Source'!$A:$A,"103 - Physiotherapy institutes",'Source'!$B:$B,$A73)</f>
        <v>328.06</v>
      </c>
      <c r="I73" s="8" t="n">
        <f aca="false">SUMIFS('Source'!$G:$G,'Source'!$A:$A,"103 - Physiotherapy institutes",'Source'!$B:$B,$A73)</f>
        <v>0</v>
      </c>
      <c r="J73" s="8" t="n">
        <f aca="false">I73*$J$5</f>
        <v>0</v>
      </c>
      <c r="K73" s="8" t="n">
        <f aca="false">J73-H73</f>
        <v>-328.06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405</v>
      </c>
      <c r="B74" s="7" t="str">
        <f aca="false">IFERROR(INDEX('Source'!$C:$C,MATCH($A74,'Source'!$B:$B,0)),"")</f>
        <v>חבק יד SC25</v>
      </c>
      <c r="C74" s="8" t="n">
        <f aca="false">SUMIFS('Source'!$D:$D,'Source'!$A:$A,"103 - Physiotherapy institutes",'Source'!$B:$B,$A74)</f>
        <v>0</v>
      </c>
      <c r="D74" s="8" t="n">
        <f aca="false">SUMIFS('Source'!$F:$F,'Source'!$A:$A,"103 - Physiotherapy institutes",'Source'!$B:$B,$A74)</f>
        <v>4</v>
      </c>
      <c r="E74" s="8" t="n">
        <f aca="false">D74*$J$5</f>
        <v>5.05263157894737</v>
      </c>
      <c r="F74" s="8" t="n">
        <f aca="false">E74-C74</f>
        <v>5.05263157894737</v>
      </c>
      <c r="G74" s="9" t="str">
        <f aca="false">IF(AND(C74=0,E74=0),0,IF(C74=0,"New",(E74-C74)/C74))</f>
        <v>New</v>
      </c>
      <c r="H74" s="8" t="n">
        <f aca="false">SUMIFS('Source'!$E:$E,'Source'!$A:$A,"103 - Physiotherapy institutes",'Source'!$B:$B,$A74)</f>
        <v>0</v>
      </c>
      <c r="I74" s="8" t="n">
        <f aca="false">SUMIFS('Source'!$G:$G,'Source'!$A:$A,"103 - Physiotherapy institutes",'Source'!$B:$B,$A74)</f>
        <v>324.74</v>
      </c>
      <c r="J74" s="8" t="n">
        <f aca="false">I74*$J$5</f>
        <v>410.197894736842</v>
      </c>
      <c r="K74" s="8" t="n">
        <f aca="false">J74-H74</f>
        <v>410.197894736842</v>
      </c>
      <c r="L74" s="9" t="str">
        <f aca="false">IF(AND(H74=0,J74=0),0,IF(H74=0,"New",(J74-H74)/H74))</f>
        <v>New</v>
      </c>
      <c r="M74" s="7" t="str">
        <f aca="false">IF(AND(OR(C74&lt;&gt;0,H74&lt;&gt;0),D74=0,I74=0),"DROP",IF(AND(OR(D74&lt;&gt;0,I74&lt;&gt;0),C74=0,H74=0),"NEW",""))</f>
        <v>NEW</v>
      </c>
    </row>
    <row r="75" customFormat="false" ht="15" hidden="false" customHeight="false" outlineLevel="0" collapsed="false">
      <c r="A75" s="7" t="s">
        <v>415</v>
      </c>
      <c r="B75" s="7" t="str">
        <f aca="false">IFERROR(INDEX('Source'!$C:$C,MATCH($A75,'Source'!$B:$B,0)),"")</f>
        <v>חבק יד SC25</v>
      </c>
      <c r="C75" s="8" t="n">
        <f aca="false">SUMIFS('Source'!$D:$D,'Source'!$A:$A,"103 - Physiotherapy institutes",'Source'!$B:$B,$A75)</f>
        <v>0</v>
      </c>
      <c r="D75" s="8" t="n">
        <f aca="false">SUMIFS('Source'!$F:$F,'Source'!$A:$A,"103 - Physiotherapy institutes",'Source'!$B:$B,$A75)</f>
        <v>4</v>
      </c>
      <c r="E75" s="8" t="n">
        <f aca="false">D75*$J$5</f>
        <v>5.05263157894737</v>
      </c>
      <c r="F75" s="8" t="n">
        <f aca="false">E75-C75</f>
        <v>5.05263157894737</v>
      </c>
      <c r="G75" s="9" t="str">
        <f aca="false">IF(AND(C75=0,E75=0),0,IF(C75=0,"New",(E75-C75)/C75))</f>
        <v>New</v>
      </c>
      <c r="H75" s="8" t="n">
        <f aca="false">SUMIFS('Source'!$E:$E,'Source'!$A:$A,"103 - Physiotherapy institutes",'Source'!$B:$B,$A75)</f>
        <v>0</v>
      </c>
      <c r="I75" s="8" t="n">
        <f aca="false">SUMIFS('Source'!$G:$G,'Source'!$A:$A,"103 - Physiotherapy institutes",'Source'!$B:$B,$A75)</f>
        <v>324.74</v>
      </c>
      <c r="J75" s="8" t="n">
        <f aca="false">I75*$J$5</f>
        <v>410.197894736842</v>
      </c>
      <c r="K75" s="8" t="n">
        <f aca="false">J75-H75</f>
        <v>410.197894736842</v>
      </c>
      <c r="L75" s="9" t="str">
        <f aca="false">IF(AND(H75=0,J75=0),0,IF(H75=0,"New",(J75-H75)/H75))</f>
        <v>New</v>
      </c>
      <c r="M75" s="7" t="str">
        <f aca="false">IF(AND(OR(C75&lt;&gt;0,H75&lt;&gt;0),D75=0,I75=0),"DROP",IF(AND(OR(D75&lt;&gt;0,I75&lt;&gt;0),C75=0,H75=0),"NEW",""))</f>
        <v>NEW</v>
      </c>
    </row>
    <row r="76" customFormat="false" ht="15" hidden="false" customHeight="false" outlineLevel="0" collapsed="false">
      <c r="A76" s="7" t="s">
        <v>85</v>
      </c>
      <c r="B76" s="7" t="str">
        <f aca="false">IFERROR(INDEX('Source'!$C:$C,MATCH($A76,'Source'!$B:$B,0)),"")</f>
        <v>חבק יד אגודלי ימ</v>
      </c>
      <c r="C76" s="8" t="n">
        <f aca="false">SUMIFS('Source'!$D:$D,'Source'!$A:$A,"103 - Physiotherapy institutes",'Source'!$B:$B,$A76)</f>
        <v>1</v>
      </c>
      <c r="D76" s="8" t="n">
        <f aca="false">SUMIFS('Source'!$F:$F,'Source'!$A:$A,"103 - Physiotherapy institutes",'Source'!$B:$B,$A76)</f>
        <v>8</v>
      </c>
      <c r="E76" s="8" t="n">
        <f aca="false">D76*$J$5</f>
        <v>10.1052631578947</v>
      </c>
      <c r="F76" s="8" t="n">
        <f aca="false">E76-C76</f>
        <v>9.10526315789474</v>
      </c>
      <c r="G76" s="9" t="n">
        <f aca="false">IF(AND(C76=0,E76=0),0,IF(C76=0,"New",(E76-C76)/C76))</f>
        <v>9.10526315789474</v>
      </c>
      <c r="H76" s="8" t="n">
        <f aca="false">SUMIFS('Source'!$E:$E,'Source'!$A:$A,"103 - Physiotherapy institutes",'Source'!$B:$B,$A76)</f>
        <v>40.58</v>
      </c>
      <c r="I76" s="8" t="n">
        <f aca="false">SUMIFS('Source'!$G:$G,'Source'!$A:$A,"103 - Physiotherapy institutes",'Source'!$B:$B,$A76)</f>
        <v>362.1</v>
      </c>
      <c r="J76" s="8" t="n">
        <f aca="false">I76*$J$5</f>
        <v>457.389473684211</v>
      </c>
      <c r="K76" s="8" t="n">
        <f aca="false">J76-H76</f>
        <v>416.809473684211</v>
      </c>
      <c r="L76" s="9" t="n">
        <f aca="false">IF(AND(H76=0,J76=0),0,IF(H76=0,"New",(J76-H76)/H76))</f>
        <v>10.2713029493398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206</v>
      </c>
      <c r="B77" s="7" t="str">
        <f aca="false">IFERROR(INDEX('Source'!$C:$C,MATCH($A77,'Source'!$B:$B,0)),"")</f>
        <v>חגורת גב אפורה</v>
      </c>
      <c r="C77" s="8" t="n">
        <f aca="false">SUMIFS('Source'!$D:$D,'Source'!$A:$A,"103 - Physiotherapy institutes",'Source'!$B:$B,$A77)</f>
        <v>4</v>
      </c>
      <c r="D77" s="8" t="n">
        <f aca="false">SUMIFS('Source'!$F:$F,'Source'!$A:$A,"103 - Physiotherapy institutes",'Source'!$B:$B,$A77)</f>
        <v>0</v>
      </c>
      <c r="E77" s="8" t="n">
        <f aca="false">D77*$J$5</f>
        <v>0</v>
      </c>
      <c r="F77" s="8" t="n">
        <f aca="false">E77-C77</f>
        <v>-4</v>
      </c>
      <c r="G77" s="9" t="n">
        <f aca="false">IF(AND(C77=0,E77=0),0,IF(C77=0,"New",(E77-C77)/C77))</f>
        <v>-1</v>
      </c>
      <c r="H77" s="8" t="n">
        <f aca="false">SUMIFS('Source'!$E:$E,'Source'!$A:$A,"103 - Physiotherapy institutes",'Source'!$B:$B,$A77)</f>
        <v>300</v>
      </c>
      <c r="I77" s="8" t="n">
        <f aca="false">SUMIFS('Source'!$G:$G,'Source'!$A:$A,"103 - Physiotherapy institutes",'Source'!$B:$B,$A77)</f>
        <v>0</v>
      </c>
      <c r="J77" s="8" t="n">
        <f aca="false">I77*$J$5</f>
        <v>0</v>
      </c>
      <c r="K77" s="8" t="n">
        <f aca="false">J77-H77</f>
        <v>-300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318</v>
      </c>
      <c r="B78" s="7" t="str">
        <f aca="false">IFERROR(INDEX('Source'!$C:$C,MATCH($A78,'Source'!$B:$B,0)),"")</f>
        <v>מישר כתפיים רחב+תמיכה לבית השח</v>
      </c>
      <c r="C78" s="8" t="n">
        <f aca="false">SUMIFS('Source'!$D:$D,'Source'!$A:$A,"103 - Physiotherapy institutes",'Source'!$B:$B,$A78)</f>
        <v>5</v>
      </c>
      <c r="D78" s="8" t="n">
        <f aca="false">SUMIFS('Source'!$F:$F,'Source'!$A:$A,"103 - Physiotherapy institutes",'Source'!$B:$B,$A78)</f>
        <v>3</v>
      </c>
      <c r="E78" s="8" t="n">
        <f aca="false">D78*$J$5</f>
        <v>3.78947368421053</v>
      </c>
      <c r="F78" s="8" t="n">
        <f aca="false">E78-C78</f>
        <v>-1.21052631578947</v>
      </c>
      <c r="G78" s="9" t="n">
        <f aca="false">IF(AND(C78=0,E78=0),0,IF(C78=0,"New",(E78-C78)/C78))</f>
        <v>-0.242105263157895</v>
      </c>
      <c r="H78" s="8" t="n">
        <f aca="false">SUMIFS('Source'!$E:$E,'Source'!$A:$A,"103 - Physiotherapy institutes",'Source'!$B:$B,$A78)</f>
        <v>775.99</v>
      </c>
      <c r="I78" s="8" t="n">
        <f aca="false">SUMIFS('Source'!$G:$G,'Source'!$A:$A,"103 - Physiotherapy institutes",'Source'!$B:$B,$A78)</f>
        <v>479.99</v>
      </c>
      <c r="J78" s="8" t="n">
        <f aca="false">I78*$J$5</f>
        <v>606.303157894737</v>
      </c>
      <c r="K78" s="8" t="n">
        <f aca="false">J78-H78</f>
        <v>-169.686842105263</v>
      </c>
      <c r="L78" s="9" t="n">
        <f aca="false">IF(AND(H78=0,J78=0),0,IF(H78=0,"New",(J78-H78)/H78))</f>
        <v>-0.218671428891175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115</v>
      </c>
      <c r="B79" s="7" t="str">
        <f aca="false">IFERROR(INDEX('Source'!$C:$C,MATCH($A79,'Source'!$B:$B,0)),"")</f>
        <v>סד יד דו צדדי</v>
      </c>
      <c r="C79" s="8" t="n">
        <f aca="false">SUMIFS('Source'!$D:$D,'Source'!$A:$A,"103 - Physiotherapy institutes",'Source'!$B:$B,$A79)</f>
        <v>3</v>
      </c>
      <c r="D79" s="8" t="n">
        <f aca="false">SUMIFS('Source'!$F:$F,'Source'!$A:$A,"103 - Physiotherapy institutes",'Source'!$B:$B,$A79)</f>
        <v>6</v>
      </c>
      <c r="E79" s="8" t="n">
        <f aca="false">D79*$J$5</f>
        <v>7.57894736842105</v>
      </c>
      <c r="F79" s="8" t="n">
        <f aca="false">E79-C79</f>
        <v>4.57894736842105</v>
      </c>
      <c r="G79" s="9" t="n">
        <f aca="false">IF(AND(C79=0,E79=0),0,IF(C79=0,"New",(E79-C79)/C79))</f>
        <v>1.52631578947368</v>
      </c>
      <c r="H79" s="8" t="n">
        <f aca="false">SUMIFS('Source'!$E:$E,'Source'!$A:$A,"103 - Physiotherapy institutes",'Source'!$B:$B,$A79)</f>
        <v>309.21</v>
      </c>
      <c r="I79" s="8" t="n">
        <f aca="false">SUMIFS('Source'!$G:$G,'Source'!$A:$A,"103 - Physiotherapy institutes",'Source'!$B:$B,$A79)</f>
        <v>604.68</v>
      </c>
      <c r="J79" s="8" t="n">
        <f aca="false">I79*$J$5</f>
        <v>763.806315789474</v>
      </c>
      <c r="K79" s="8" t="n">
        <f aca="false">J79-H79</f>
        <v>454.596315789474</v>
      </c>
      <c r="L79" s="9" t="n">
        <f aca="false">IF(AND(H79=0,J79=0),0,IF(H79=0,"New",(J79-H79)/H79))</f>
        <v>1.47018633223206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331</v>
      </c>
      <c r="B80" s="7" t="str">
        <f aca="false">IFERROR(INDEX('Source'!$C:$C,MATCH($A80,'Source'!$B:$B,0)),"")</f>
        <v>חגורת בטן עממית אפור</v>
      </c>
      <c r="C80" s="8" t="n">
        <f aca="false">SUMIFS('Source'!$D:$D,'Source'!$A:$A,"103 - Physiotherapy institutes",'Source'!$B:$B,$A80)</f>
        <v>0</v>
      </c>
      <c r="D80" s="8" t="n">
        <f aca="false">SUMIFS('Source'!$F:$F,'Source'!$A:$A,"103 - Physiotherapy institutes",'Source'!$B:$B,$A80)</f>
        <v>3</v>
      </c>
      <c r="E80" s="8" t="n">
        <f aca="false">D80*$J$5</f>
        <v>3.78947368421053</v>
      </c>
      <c r="F80" s="8" t="n">
        <f aca="false">E80-C80</f>
        <v>3.78947368421053</v>
      </c>
      <c r="G80" s="9" t="str">
        <f aca="false">IF(AND(C80=0,E80=0),0,IF(C80=0,"New",(E80-C80)/C80))</f>
        <v>New</v>
      </c>
      <c r="H80" s="8" t="n">
        <f aca="false">SUMIFS('Source'!$E:$E,'Source'!$A:$A,"103 - Physiotherapy institutes",'Source'!$B:$B,$A80)</f>
        <v>0</v>
      </c>
      <c r="I80" s="8" t="n">
        <f aca="false">SUMIFS('Source'!$G:$G,'Source'!$A:$A,"103 - Physiotherapy institutes",'Source'!$B:$B,$A80)</f>
        <v>295.47</v>
      </c>
      <c r="J80" s="8" t="n">
        <f aca="false">I80*$J$5</f>
        <v>373.225263157895</v>
      </c>
      <c r="K80" s="8" t="n">
        <f aca="false">J80-H80</f>
        <v>373.225263157895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229</v>
      </c>
      <c r="B81" s="7" t="str">
        <f aca="false">IFERROR(INDEX('Source'!$C:$C,MATCH($A81,'Source'!$B:$B,0)),"")</f>
        <v>חגורת בטן קלה</v>
      </c>
      <c r="C81" s="8" t="n">
        <f aca="false">SUMIFS('Source'!$D:$D,'Source'!$A:$A,"103 - Physiotherapy institutes",'Source'!$B:$B,$A81)</f>
        <v>0</v>
      </c>
      <c r="D81" s="8" t="n">
        <f aca="false">SUMIFS('Source'!$F:$F,'Source'!$A:$A,"103 - Physiotherapy institutes",'Source'!$B:$B,$A81)</f>
        <v>4</v>
      </c>
      <c r="E81" s="8" t="n">
        <f aca="false">D81*$J$5</f>
        <v>5.05263157894737</v>
      </c>
      <c r="F81" s="8" t="n">
        <f aca="false">E81-C81</f>
        <v>5.05263157894737</v>
      </c>
      <c r="G81" s="9" t="str">
        <f aca="false">IF(AND(C81=0,E81=0),0,IF(C81=0,"New",(E81-C81)/C81))</f>
        <v>New</v>
      </c>
      <c r="H81" s="8" t="n">
        <f aca="false">SUMIFS('Source'!$E:$E,'Source'!$A:$A,"103 - Physiotherapy institutes",'Source'!$B:$B,$A81)</f>
        <v>0</v>
      </c>
      <c r="I81" s="8" t="n">
        <f aca="false">SUMIFS('Source'!$G:$G,'Source'!$A:$A,"103 - Physiotherapy institutes",'Source'!$B:$B,$A81)</f>
        <v>294.18</v>
      </c>
      <c r="J81" s="8" t="n">
        <f aca="false">I81*$J$5</f>
        <v>371.595789473684</v>
      </c>
      <c r="K81" s="8" t="n">
        <f aca="false">J81-H81</f>
        <v>371.595789473684</v>
      </c>
      <c r="L81" s="9" t="str">
        <f aca="false">IF(AND(H81=0,J81=0),0,IF(H81=0,"New",(J81-H81)/H81))</f>
        <v>New</v>
      </c>
      <c r="M81" s="7" t="str">
        <f aca="false">IF(AND(OR(C81&lt;&gt;0,H81&lt;&gt;0),D81=0,I81=0),"DROP",IF(AND(OR(D81&lt;&gt;0,I81&lt;&gt;0),C81=0,H81=0),"NEW",""))</f>
        <v>NEW</v>
      </c>
    </row>
    <row r="82" customFormat="false" ht="15" hidden="false" customHeight="false" outlineLevel="0" collapsed="false">
      <c r="A82" s="7" t="s">
        <v>289</v>
      </c>
      <c r="B82" s="7" t="str">
        <f aca="false">IFERROR(INDEX('Source'!$C:$C,MATCH($A82,'Source'!$B:$B,0)),"")</f>
        <v>מגן קרסול שחור</v>
      </c>
      <c r="C82" s="8" t="n">
        <f aca="false">SUMIFS('Source'!$D:$D,'Source'!$A:$A,"103 - Physiotherapy institutes",'Source'!$B:$B,$A82)</f>
        <v>10</v>
      </c>
      <c r="D82" s="8" t="n">
        <f aca="false">SUMIFS('Source'!$F:$F,'Source'!$A:$A,"103 - Physiotherapy institutes",'Source'!$B:$B,$A82)</f>
        <v>0</v>
      </c>
      <c r="E82" s="8" t="n">
        <f aca="false">D82*$J$5</f>
        <v>0</v>
      </c>
      <c r="F82" s="8" t="n">
        <f aca="false">E82-C82</f>
        <v>-10</v>
      </c>
      <c r="G82" s="9" t="n">
        <f aca="false">IF(AND(C82=0,E82=0),0,IF(C82=0,"New",(E82-C82)/C82))</f>
        <v>-1</v>
      </c>
      <c r="H82" s="8" t="n">
        <f aca="false">SUMIFS('Source'!$E:$E,'Source'!$A:$A,"103 - Physiotherapy institutes",'Source'!$B:$B,$A82)</f>
        <v>292.45</v>
      </c>
      <c r="I82" s="8" t="n">
        <f aca="false">SUMIFS('Source'!$G:$G,'Source'!$A:$A,"103 - Physiotherapy institutes",'Source'!$B:$B,$A82)</f>
        <v>0</v>
      </c>
      <c r="J82" s="8" t="n">
        <f aca="false">I82*$J$5</f>
        <v>0</v>
      </c>
      <c r="K82" s="8" t="n">
        <f aca="false">J82-H82</f>
        <v>-292.45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278</v>
      </c>
      <c r="B83" s="7" t="str">
        <f aca="false">IFERROR(INDEX('Source'!$C:$C,MATCH($A83,'Source'!$B:$B,0)),"")</f>
        <v>סד לילה לבוהן</v>
      </c>
      <c r="C83" s="8" t="n">
        <f aca="false">SUMIFS('Source'!$D:$D,'Source'!$A:$A,"103 - Physiotherapy institutes",'Source'!$B:$B,$A83)</f>
        <v>5</v>
      </c>
      <c r="D83" s="8" t="n">
        <f aca="false">SUMIFS('Source'!$F:$F,'Source'!$A:$A,"103 - Physiotherapy institutes",'Source'!$B:$B,$A83)</f>
        <v>0</v>
      </c>
      <c r="E83" s="8" t="n">
        <f aca="false">D83*$J$5</f>
        <v>0</v>
      </c>
      <c r="F83" s="8" t="n">
        <f aca="false">E83-C83</f>
        <v>-5</v>
      </c>
      <c r="G83" s="9" t="n">
        <f aca="false">IF(AND(C83=0,E83=0),0,IF(C83=0,"New",(E83-C83)/C83))</f>
        <v>-1</v>
      </c>
      <c r="H83" s="8" t="n">
        <f aca="false">SUMIFS('Source'!$E:$E,'Source'!$A:$A,"103 - Physiotherapy institutes",'Source'!$B:$B,$A83)</f>
        <v>292</v>
      </c>
      <c r="I83" s="8" t="n">
        <f aca="false">SUMIFS('Source'!$G:$G,'Source'!$A:$A,"103 - Physiotherapy institutes",'Source'!$B:$B,$A83)</f>
        <v>0</v>
      </c>
      <c r="J83" s="8" t="n">
        <f aca="false">I83*$J$5</f>
        <v>0</v>
      </c>
      <c r="K83" s="8" t="n">
        <f aca="false">J83-H83</f>
        <v>-292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934</v>
      </c>
      <c r="B84" s="7" t="str">
        <f aca="false">IFERROR(INDEX('Source'!$C:$C,MATCH($A84,'Source'!$B:$B,0)),"")</f>
        <v>מגן ברך ארוך עם כרית סיליקון</v>
      </c>
      <c r="C84" s="8" t="n">
        <f aca="false">SUMIFS('Source'!$D:$D,'Source'!$A:$A,"103 - Physiotherapy institutes",'Source'!$B:$B,$A84)</f>
        <v>3</v>
      </c>
      <c r="D84" s="8" t="n">
        <f aca="false">SUMIFS('Source'!$F:$F,'Source'!$A:$A,"103 - Physiotherapy institutes",'Source'!$B:$B,$A84)</f>
        <v>0</v>
      </c>
      <c r="E84" s="8" t="n">
        <f aca="false">D84*$J$5</f>
        <v>0</v>
      </c>
      <c r="F84" s="8" t="n">
        <f aca="false">E84-C84</f>
        <v>-3</v>
      </c>
      <c r="G84" s="9" t="n">
        <f aca="false">IF(AND(C84=0,E84=0),0,IF(C84=0,"New",(E84-C84)/C84))</f>
        <v>-1</v>
      </c>
      <c r="H84" s="8" t="n">
        <f aca="false">SUMIFS('Source'!$E:$E,'Source'!$A:$A,"103 - Physiotherapy institutes",'Source'!$B:$B,$A84)</f>
        <v>285</v>
      </c>
      <c r="I84" s="8" t="n">
        <f aca="false">SUMIFS('Source'!$G:$G,'Source'!$A:$A,"103 - Physiotherapy institutes",'Source'!$B:$B,$A84)</f>
        <v>0</v>
      </c>
      <c r="J84" s="8" t="n">
        <f aca="false">I84*$J$5</f>
        <v>0</v>
      </c>
      <c r="K84" s="8" t="n">
        <f aca="false">J84-H84</f>
        <v>-285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935</v>
      </c>
      <c r="B85" s="7" t="str">
        <f aca="false">IFERROR(INDEX('Source'!$C:$C,MATCH($A85,'Source'!$B:$B,0)),"")</f>
        <v>ThermaSpine חגורת גב תרמית לתמיכה</v>
      </c>
      <c r="C85" s="8" t="n">
        <f aca="false">SUMIFS('Source'!$D:$D,'Source'!$A:$A,"103 - Physiotherapy institutes",'Source'!$B:$B,$A85)</f>
        <v>0</v>
      </c>
      <c r="D85" s="8" t="n">
        <f aca="false">SUMIFS('Source'!$F:$F,'Source'!$A:$A,"103 - Physiotherapy institutes",'Source'!$B:$B,$A85)</f>
        <v>2</v>
      </c>
      <c r="E85" s="8" t="n">
        <f aca="false">D85*$J$5</f>
        <v>2.52631578947368</v>
      </c>
      <c r="F85" s="8" t="n">
        <f aca="false">E85-C85</f>
        <v>2.52631578947368</v>
      </c>
      <c r="G85" s="9" t="str">
        <f aca="false">IF(AND(C85=0,E85=0),0,IF(C85=0,"New",(E85-C85)/C85))</f>
        <v>New</v>
      </c>
      <c r="H85" s="8" t="n">
        <f aca="false">SUMIFS('Source'!$E:$E,'Source'!$A:$A,"103 - Physiotherapy institutes",'Source'!$B:$B,$A85)</f>
        <v>0</v>
      </c>
      <c r="I85" s="8" t="n">
        <f aca="false">SUMIFS('Source'!$G:$G,'Source'!$A:$A,"103 - Physiotherapy institutes",'Source'!$B:$B,$A85)</f>
        <v>284.28</v>
      </c>
      <c r="J85" s="8" t="n">
        <f aca="false">I85*$J$5</f>
        <v>359.090526315789</v>
      </c>
      <c r="K85" s="8" t="n">
        <f aca="false">J85-H85</f>
        <v>359.090526315789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925</v>
      </c>
      <c r="B86" s="7" t="str">
        <f aca="false">IFERROR(INDEX('Source'!$C:$C,MATCH($A86,'Source'!$B:$B,0)),"")</f>
        <v>ThermaSpine חגורת גב תרמית לתמיכה</v>
      </c>
      <c r="C86" s="8" t="n">
        <f aca="false">SUMIFS('Source'!$D:$D,'Source'!$A:$A,"103 - Physiotherapy institutes",'Source'!$B:$B,$A86)</f>
        <v>0</v>
      </c>
      <c r="D86" s="8" t="n">
        <f aca="false">SUMIFS('Source'!$F:$F,'Source'!$A:$A,"103 - Physiotherapy institutes",'Source'!$B:$B,$A86)</f>
        <v>2</v>
      </c>
      <c r="E86" s="8" t="n">
        <f aca="false">D86*$J$5</f>
        <v>2.52631578947368</v>
      </c>
      <c r="F86" s="8" t="n">
        <f aca="false">E86-C86</f>
        <v>2.52631578947368</v>
      </c>
      <c r="G86" s="9" t="str">
        <f aca="false">IF(AND(C86=0,E86=0),0,IF(C86=0,"New",(E86-C86)/C86))</f>
        <v>New</v>
      </c>
      <c r="H86" s="8" t="n">
        <f aca="false">SUMIFS('Source'!$E:$E,'Source'!$A:$A,"103 - Physiotherapy institutes",'Source'!$B:$B,$A86)</f>
        <v>0</v>
      </c>
      <c r="I86" s="8" t="n">
        <f aca="false">SUMIFS('Source'!$G:$G,'Source'!$A:$A,"103 - Physiotherapy institutes",'Source'!$B:$B,$A86)</f>
        <v>284.28</v>
      </c>
      <c r="J86" s="8" t="n">
        <f aca="false">I86*$J$5</f>
        <v>359.090526315789</v>
      </c>
      <c r="K86" s="8" t="n">
        <f aca="false">J86-H86</f>
        <v>359.090526315789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936</v>
      </c>
      <c r="B87" s="7" t="str">
        <f aca="false">IFERROR(INDEX('Source'!$C:$C,MATCH($A87,'Source'!$B:$B,0)),"")</f>
        <v>סד קרסול</v>
      </c>
      <c r="C87" s="8" t="n">
        <f aca="false">SUMIFS('Source'!$D:$D,'Source'!$A:$A,"103 - Physiotherapy institutes",'Source'!$B:$B,$A87)</f>
        <v>0</v>
      </c>
      <c r="D87" s="8" t="n">
        <f aca="false">SUMIFS('Source'!$F:$F,'Source'!$A:$A,"103 - Physiotherapy institutes",'Source'!$B:$B,$A87)</f>
        <v>2</v>
      </c>
      <c r="E87" s="8" t="n">
        <f aca="false">D87*$J$5</f>
        <v>2.52631578947368</v>
      </c>
      <c r="F87" s="8" t="n">
        <f aca="false">E87-C87</f>
        <v>2.52631578947368</v>
      </c>
      <c r="G87" s="9" t="str">
        <f aca="false">IF(AND(C87=0,E87=0),0,IF(C87=0,"New",(E87-C87)/C87))</f>
        <v>New</v>
      </c>
      <c r="H87" s="8" t="n">
        <f aca="false">SUMIFS('Source'!$E:$E,'Source'!$A:$A,"103 - Physiotherapy institutes",'Source'!$B:$B,$A87)</f>
        <v>0</v>
      </c>
      <c r="I87" s="8" t="n">
        <f aca="false">SUMIFS('Source'!$G:$G,'Source'!$A:$A,"103 - Physiotherapy institutes",'Source'!$B:$B,$A87)</f>
        <v>270</v>
      </c>
      <c r="J87" s="8" t="n">
        <f aca="false">I87*$J$5</f>
        <v>341.052631578947</v>
      </c>
      <c r="K87" s="8" t="n">
        <f aca="false">J87-H87</f>
        <v>341.052631578947</v>
      </c>
      <c r="L87" s="9" t="str">
        <f aca="false">IF(AND(H87=0,J87=0),0,IF(H87=0,"New",(J87-H87)/H87))</f>
        <v>New</v>
      </c>
      <c r="M87" s="7" t="str">
        <f aca="false">IF(AND(OR(C87&lt;&gt;0,H87&lt;&gt;0),D87=0,I87=0),"DROP",IF(AND(OR(D87&lt;&gt;0,I87&lt;&gt;0),C87=0,H87=0),"NEW",""))</f>
        <v>NEW</v>
      </c>
    </row>
    <row r="88" customFormat="false" ht="15" hidden="false" customHeight="false" outlineLevel="0" collapsed="false">
      <c r="A88" s="7" t="s">
        <v>372</v>
      </c>
      <c r="B88" s="7" t="str">
        <f aca="false">IFERROR(INDEX('Source'!$C:$C,MATCH($A88,'Source'!$B:$B,0)),"")</f>
        <v>מגן ברך SC422</v>
      </c>
      <c r="C88" s="8" t="n">
        <f aca="false">SUMIFS('Source'!$D:$D,'Source'!$A:$A,"103 - Physiotherapy institutes",'Source'!$B:$B,$A88)</f>
        <v>0</v>
      </c>
      <c r="D88" s="8" t="n">
        <f aca="false">SUMIFS('Source'!$F:$F,'Source'!$A:$A,"103 - Physiotherapy institutes",'Source'!$B:$B,$A88)</f>
        <v>2</v>
      </c>
      <c r="E88" s="8" t="n">
        <f aca="false">D88*$J$5</f>
        <v>2.52631578947368</v>
      </c>
      <c r="F88" s="8" t="n">
        <f aca="false">E88-C88</f>
        <v>2.52631578947368</v>
      </c>
      <c r="G88" s="9" t="str">
        <f aca="false">IF(AND(C88=0,E88=0),0,IF(C88=0,"New",(E88-C88)/C88))</f>
        <v>New</v>
      </c>
      <c r="H88" s="8" t="n">
        <f aca="false">SUMIFS('Source'!$E:$E,'Source'!$A:$A,"103 - Physiotherapy institutes",'Source'!$B:$B,$A88)</f>
        <v>0</v>
      </c>
      <c r="I88" s="8" t="n">
        <f aca="false">SUMIFS('Source'!$G:$G,'Source'!$A:$A,"103 - Physiotherapy institutes",'Source'!$B:$B,$A88)</f>
        <v>262.4</v>
      </c>
      <c r="J88" s="8" t="n">
        <f aca="false">I88*$J$5</f>
        <v>331.452631578947</v>
      </c>
      <c r="K88" s="8" t="n">
        <f aca="false">J88-H88</f>
        <v>331.452631578947</v>
      </c>
      <c r="L88" s="9" t="str">
        <f aca="false">IF(AND(H88=0,J88=0),0,IF(H88=0,"New",(J88-H88)/H88))</f>
        <v>New</v>
      </c>
      <c r="M88" s="7" t="str">
        <f aca="false">IF(AND(OR(C88&lt;&gt;0,H88&lt;&gt;0),D88=0,I88=0),"DROP",IF(AND(OR(D88&lt;&gt;0,I88&lt;&gt;0),C88=0,H88=0),"NEW",""))</f>
        <v>NEW</v>
      </c>
    </row>
    <row r="89" customFormat="false" ht="15" hidden="false" customHeight="false" outlineLevel="0" collapsed="false">
      <c r="A89" s="7" t="s">
        <v>703</v>
      </c>
      <c r="B89" s="7" t="str">
        <f aca="false">IFERROR(INDEX('Source'!$C:$C,MATCH($A89,'Source'!$B:$B,0)),"")</f>
        <v>חגורת פאבליק (רצועות אבדוקציה)</v>
      </c>
      <c r="C89" s="8" t="n">
        <f aca="false">SUMIFS('Source'!$D:$D,'Source'!$A:$A,"103 - Physiotherapy institutes",'Source'!$B:$B,$A89)</f>
        <v>0</v>
      </c>
      <c r="D89" s="8" t="n">
        <f aca="false">SUMIFS('Source'!$F:$F,'Source'!$A:$A,"103 - Physiotherapy institutes",'Source'!$B:$B,$A89)</f>
        <v>1</v>
      </c>
      <c r="E89" s="8" t="n">
        <f aca="false">D89*$J$5</f>
        <v>1.26315789473684</v>
      </c>
      <c r="F89" s="8" t="n">
        <f aca="false">E89-C89</f>
        <v>1.26315789473684</v>
      </c>
      <c r="G89" s="9" t="str">
        <f aca="false">IF(AND(C89=0,E89=0),0,IF(C89=0,"New",(E89-C89)/C89))</f>
        <v>New</v>
      </c>
      <c r="H89" s="8" t="n">
        <f aca="false">SUMIFS('Source'!$E:$E,'Source'!$A:$A,"103 - Physiotherapy institutes",'Source'!$B:$B,$A89)</f>
        <v>0</v>
      </c>
      <c r="I89" s="8" t="n">
        <f aca="false">SUMIFS('Source'!$G:$G,'Source'!$A:$A,"103 - Physiotherapy institutes",'Source'!$B:$B,$A89)</f>
        <v>260</v>
      </c>
      <c r="J89" s="8" t="n">
        <f aca="false">I89*$J$5</f>
        <v>328.421052631579</v>
      </c>
      <c r="K89" s="8" t="n">
        <f aca="false">J89-H89</f>
        <v>328.421052631579</v>
      </c>
      <c r="L89" s="9" t="str">
        <f aca="false">IF(AND(H89=0,J89=0),0,IF(H89=0,"New",(J89-H89)/H89))</f>
        <v>New</v>
      </c>
      <c r="M89" s="7" t="str">
        <f aca="false">IF(AND(OR(C89&lt;&gt;0,H89&lt;&gt;0),D89=0,I89=0),"DROP",IF(AND(OR(D89&lt;&gt;0,I89&lt;&gt;0),C89=0,H89=0),"NEW",""))</f>
        <v>NEW</v>
      </c>
    </row>
    <row r="90" customFormat="false" ht="15" hidden="false" customHeight="false" outlineLevel="0" collapsed="false">
      <c r="A90" s="7" t="s">
        <v>695</v>
      </c>
      <c r="B90" s="7" t="str">
        <f aca="false">IFERROR(INDEX('Source'!$C:$C,MATCH($A90,'Source'!$B:$B,0)),"")</f>
        <v>מ.ברך מנאופרן+ציר D +כ.סיליקון</v>
      </c>
      <c r="C90" s="8" t="n">
        <f aca="false">SUMIFS('Source'!$D:$D,'Source'!$A:$A,"103 - Physiotherapy institutes",'Source'!$B:$B,$A90)</f>
        <v>1</v>
      </c>
      <c r="D90" s="8" t="n">
        <f aca="false">SUMIFS('Source'!$F:$F,'Source'!$A:$A,"103 - Physiotherapy institutes",'Source'!$B:$B,$A90)</f>
        <v>0</v>
      </c>
      <c r="E90" s="8" t="n">
        <f aca="false">D90*$J$5</f>
        <v>0</v>
      </c>
      <c r="F90" s="8" t="n">
        <f aca="false">E90-C90</f>
        <v>-1</v>
      </c>
      <c r="G90" s="9" t="n">
        <f aca="false">IF(AND(C90=0,E90=0),0,IF(C90=0,"New",(E90-C90)/C90))</f>
        <v>-1</v>
      </c>
      <c r="H90" s="8" t="n">
        <f aca="false">SUMIFS('Source'!$E:$E,'Source'!$A:$A,"103 - Physiotherapy institutes",'Source'!$B:$B,$A90)</f>
        <v>260</v>
      </c>
      <c r="I90" s="8" t="n">
        <f aca="false">SUMIFS('Source'!$G:$G,'Source'!$A:$A,"103 - Physiotherapy institutes",'Source'!$B:$B,$A90)</f>
        <v>0</v>
      </c>
      <c r="J90" s="8" t="n">
        <f aca="false">I90*$J$5</f>
        <v>0</v>
      </c>
      <c r="K90" s="8" t="n">
        <f aca="false">J90-H90</f>
        <v>-260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665</v>
      </c>
      <c r="B91" s="7" t="str">
        <f aca="false">IFERROR(INDEX('Source'!$C:$C,MATCH($A91,'Source'!$B:$B,0)),"")</f>
        <v>חגורת פאבליק (רצועות אבדוקציה)</v>
      </c>
      <c r="C91" s="8" t="n">
        <f aca="false">SUMIFS('Source'!$D:$D,'Source'!$A:$A,"103 - Physiotherapy institutes",'Source'!$B:$B,$A91)</f>
        <v>0</v>
      </c>
      <c r="D91" s="8" t="n">
        <f aca="false">SUMIFS('Source'!$F:$F,'Source'!$A:$A,"103 - Physiotherapy institutes",'Source'!$B:$B,$A91)</f>
        <v>1</v>
      </c>
      <c r="E91" s="8" t="n">
        <f aca="false">D91*$J$5</f>
        <v>1.26315789473684</v>
      </c>
      <c r="F91" s="8" t="n">
        <f aca="false">E91-C91</f>
        <v>1.26315789473684</v>
      </c>
      <c r="G91" s="9" t="str">
        <f aca="false">IF(AND(C91=0,E91=0),0,IF(C91=0,"New",(E91-C91)/C91))</f>
        <v>New</v>
      </c>
      <c r="H91" s="8" t="n">
        <f aca="false">SUMIFS('Source'!$E:$E,'Source'!$A:$A,"103 - Physiotherapy institutes",'Source'!$B:$B,$A91)</f>
        <v>0</v>
      </c>
      <c r="I91" s="8" t="n">
        <f aca="false">SUMIFS('Source'!$G:$G,'Source'!$A:$A,"103 - Physiotherapy institutes",'Source'!$B:$B,$A91)</f>
        <v>260</v>
      </c>
      <c r="J91" s="8" t="n">
        <f aca="false">I91*$J$5</f>
        <v>328.421052631579</v>
      </c>
      <c r="K91" s="8" t="n">
        <f aca="false">J91-H91</f>
        <v>328.421052631579</v>
      </c>
      <c r="L91" s="9" t="str">
        <f aca="false">IF(AND(H91=0,J91=0),0,IF(H91=0,"New",(J91-H91)/H91))</f>
        <v>New</v>
      </c>
      <c r="M91" s="7" t="str">
        <f aca="false">IF(AND(OR(C91&lt;&gt;0,H91&lt;&gt;0),D91=0,I91=0),"DROP",IF(AND(OR(D91&lt;&gt;0,I91&lt;&gt;0),C91=0,H91=0),"NEW",""))</f>
        <v>NEW</v>
      </c>
    </row>
    <row r="92" customFormat="false" ht="15" hidden="false" customHeight="false" outlineLevel="0" collapsed="false">
      <c r="A92" s="7" t="s">
        <v>215</v>
      </c>
      <c r="B92" s="7" t="str">
        <f aca="false">IFERROR(INDEX('Source'!$C:$C,MATCH($A92,'Source'!$B:$B,0)),"")</f>
        <v>חבק יד אגודלי שחור</v>
      </c>
      <c r="C92" s="8" t="n">
        <f aca="false">SUMIFS('Source'!$D:$D,'Source'!$A:$A,"103 - Physiotherapy institutes",'Source'!$B:$B,$A92)</f>
        <v>7</v>
      </c>
      <c r="D92" s="8" t="n">
        <f aca="false">SUMIFS('Source'!$F:$F,'Source'!$A:$A,"103 - Physiotherapy institutes",'Source'!$B:$B,$A92)</f>
        <v>1</v>
      </c>
      <c r="E92" s="8" t="n">
        <f aca="false">D92*$J$5</f>
        <v>1.26315789473684</v>
      </c>
      <c r="F92" s="8" t="n">
        <f aca="false">E92-C92</f>
        <v>-5.73684210526316</v>
      </c>
      <c r="G92" s="9" t="n">
        <f aca="false">IF(AND(C92=0,E92=0),0,IF(C92=0,"New",(E92-C92)/C92))</f>
        <v>-0.819548872180451</v>
      </c>
      <c r="H92" s="8" t="n">
        <f aca="false">SUMIFS('Source'!$E:$E,'Source'!$A:$A,"103 - Physiotherapy institutes",'Source'!$B:$B,$A92)</f>
        <v>300.37</v>
      </c>
      <c r="I92" s="8" t="n">
        <f aca="false">SUMIFS('Source'!$G:$G,'Source'!$A:$A,"103 - Physiotherapy institutes",'Source'!$B:$B,$A92)</f>
        <v>40.58</v>
      </c>
      <c r="J92" s="8" t="n">
        <f aca="false">I92*$J$5</f>
        <v>51.2589473684211</v>
      </c>
      <c r="K92" s="8" t="n">
        <f aca="false">J92-H92</f>
        <v>-249.111052631579</v>
      </c>
      <c r="L92" s="9" t="n">
        <f aca="false">IF(AND(H92=0,J92=0),0,IF(H92=0,"New",(J92-H92)/H92))</f>
        <v>-0.829347313751636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380</v>
      </c>
      <c r="B93" s="7" t="str">
        <f aca="false">IFERROR(INDEX('Source'!$C:$C,MATCH($A93,'Source'!$B:$B,0)),"")</f>
        <v>מגן קרסול שמאל SC35</v>
      </c>
      <c r="C93" s="8" t="n">
        <f aca="false">SUMIFS('Source'!$D:$D,'Source'!$A:$A,"103 - Physiotherapy institutes",'Source'!$B:$B,$A93)</f>
        <v>0</v>
      </c>
      <c r="D93" s="8" t="n">
        <f aca="false">SUMIFS('Source'!$F:$F,'Source'!$A:$A,"103 - Physiotherapy institutes",'Source'!$B:$B,$A93)</f>
        <v>3</v>
      </c>
      <c r="E93" s="8" t="n">
        <f aca="false">D93*$J$5</f>
        <v>3.78947368421053</v>
      </c>
      <c r="F93" s="8" t="n">
        <f aca="false">E93-C93</f>
        <v>3.78947368421053</v>
      </c>
      <c r="G93" s="9" t="str">
        <f aca="false">IF(AND(C93=0,E93=0),0,IF(C93=0,"New",(E93-C93)/C93))</f>
        <v>New</v>
      </c>
      <c r="H93" s="8" t="n">
        <f aca="false">SUMIFS('Source'!$E:$E,'Source'!$A:$A,"103 - Physiotherapy institutes",'Source'!$B:$B,$A93)</f>
        <v>0</v>
      </c>
      <c r="I93" s="8" t="n">
        <f aca="false">SUMIFS('Source'!$G:$G,'Source'!$A:$A,"103 - Physiotherapy institutes",'Source'!$B:$B,$A93)</f>
        <v>256.04</v>
      </c>
      <c r="J93" s="8" t="n">
        <f aca="false">I93*$J$5</f>
        <v>323.418947368421</v>
      </c>
      <c r="K93" s="8" t="n">
        <f aca="false">J93-H93</f>
        <v>323.418947368421</v>
      </c>
      <c r="L93" s="9" t="str">
        <f aca="false">IF(AND(H93=0,J93=0),0,IF(H93=0,"New",(J93-H93)/H93))</f>
        <v>New</v>
      </c>
      <c r="M93" s="7" t="str">
        <f aca="false">IF(AND(OR(C93&lt;&gt;0,H93&lt;&gt;0),D93=0,I93=0),"DROP",IF(AND(OR(D93&lt;&gt;0,I93&lt;&gt;0),C93=0,H93=0),"NEW",""))</f>
        <v>NEW</v>
      </c>
    </row>
    <row r="94" customFormat="false" ht="15" hidden="false" customHeight="false" outlineLevel="0" collapsed="false">
      <c r="A94" s="7" t="s">
        <v>412</v>
      </c>
      <c r="B94" s="7" t="str">
        <f aca="false">IFERROR(INDEX('Source'!$C:$C,MATCH($A94,'Source'!$B:$B,0)),"")</f>
        <v>מגן קרסול ימין SC35</v>
      </c>
      <c r="C94" s="8" t="n">
        <f aca="false">SUMIFS('Source'!$D:$D,'Source'!$A:$A,"103 - Physiotherapy institutes",'Source'!$B:$B,$A94)</f>
        <v>0</v>
      </c>
      <c r="D94" s="8" t="n">
        <f aca="false">SUMIFS('Source'!$F:$F,'Source'!$A:$A,"103 - Physiotherapy institutes",'Source'!$B:$B,$A94)</f>
        <v>3</v>
      </c>
      <c r="E94" s="8" t="n">
        <f aca="false">D94*$J$5</f>
        <v>3.78947368421053</v>
      </c>
      <c r="F94" s="8" t="n">
        <f aca="false">E94-C94</f>
        <v>3.78947368421053</v>
      </c>
      <c r="G94" s="9" t="str">
        <f aca="false">IF(AND(C94=0,E94=0),0,IF(C94=0,"New",(E94-C94)/C94))</f>
        <v>New</v>
      </c>
      <c r="H94" s="8" t="n">
        <f aca="false">SUMIFS('Source'!$E:$E,'Source'!$A:$A,"103 - Physiotherapy institutes",'Source'!$B:$B,$A94)</f>
        <v>0</v>
      </c>
      <c r="I94" s="8" t="n">
        <f aca="false">SUMIFS('Source'!$G:$G,'Source'!$A:$A,"103 - Physiotherapy institutes",'Source'!$B:$B,$A94)</f>
        <v>256.04</v>
      </c>
      <c r="J94" s="8" t="n">
        <f aca="false">I94*$J$5</f>
        <v>323.418947368421</v>
      </c>
      <c r="K94" s="8" t="n">
        <f aca="false">J94-H94</f>
        <v>323.418947368421</v>
      </c>
      <c r="L94" s="9" t="str">
        <f aca="false">IF(AND(H94=0,J94=0),0,IF(H94=0,"New",(J94-H94)/H94))</f>
        <v>New</v>
      </c>
      <c r="M94" s="7" t="str">
        <f aca="false">IF(AND(OR(C94&lt;&gt;0,H94&lt;&gt;0),D94=0,I94=0),"DROP",IF(AND(OR(D94&lt;&gt;0,I94&lt;&gt;0),C94=0,H94=0),"NEW",""))</f>
        <v>NEW</v>
      </c>
    </row>
    <row r="95" customFormat="false" ht="15" hidden="false" customHeight="false" outlineLevel="0" collapsed="false">
      <c r="A95" s="7" t="s">
        <v>564</v>
      </c>
      <c r="B95" s="7" t="str">
        <f aca="false">IFERROR(INDEX('Source'!$C:$C,MATCH($A95,'Source'!$B:$B,0)),"")</f>
        <v>מגן קרסול+כרית סיליקון</v>
      </c>
      <c r="C95" s="8" t="n">
        <f aca="false">SUMIFS('Source'!$D:$D,'Source'!$A:$A,"103 - Physiotherapy institutes",'Source'!$B:$B,$A95)</f>
        <v>0</v>
      </c>
      <c r="D95" s="8" t="n">
        <f aca="false">SUMIFS('Source'!$F:$F,'Source'!$A:$A,"103 - Physiotherapy institutes",'Source'!$B:$B,$A95)</f>
        <v>2</v>
      </c>
      <c r="E95" s="8" t="n">
        <f aca="false">D95*$J$5</f>
        <v>2.52631578947368</v>
      </c>
      <c r="F95" s="8" t="n">
        <f aca="false">E95-C95</f>
        <v>2.52631578947368</v>
      </c>
      <c r="G95" s="9" t="str">
        <f aca="false">IF(AND(C95=0,E95=0),0,IF(C95=0,"New",(E95-C95)/C95))</f>
        <v>New</v>
      </c>
      <c r="H95" s="8" t="n">
        <f aca="false">SUMIFS('Source'!$E:$E,'Source'!$A:$A,"103 - Physiotherapy institutes",'Source'!$B:$B,$A95)</f>
        <v>0</v>
      </c>
      <c r="I95" s="8" t="n">
        <f aca="false">SUMIFS('Source'!$G:$G,'Source'!$A:$A,"103 - Physiotherapy institutes",'Source'!$B:$B,$A95)</f>
        <v>255.82</v>
      </c>
      <c r="J95" s="8" t="n">
        <f aca="false">I95*$J$5</f>
        <v>323.141052631579</v>
      </c>
      <c r="K95" s="8" t="n">
        <f aca="false">J95-H95</f>
        <v>323.141052631579</v>
      </c>
      <c r="L95" s="9" t="str">
        <f aca="false">IF(AND(H95=0,J95=0),0,IF(H95=0,"New",(J95-H95)/H95))</f>
        <v>New</v>
      </c>
      <c r="M95" s="7" t="str">
        <f aca="false">IF(AND(OR(C95&lt;&gt;0,H95&lt;&gt;0),D95=0,I95=0),"DROP",IF(AND(OR(D95&lt;&gt;0,I95&lt;&gt;0),C95=0,H95=0),"NEW",""))</f>
        <v>NEW</v>
      </c>
    </row>
    <row r="96" customFormat="false" ht="15" hidden="false" customHeight="false" outlineLevel="0" collapsed="false">
      <c r="A96" s="7" t="s">
        <v>657</v>
      </c>
      <c r="B96" s="7" t="str">
        <f aca="false">IFERROR(INDEX('Source'!$C:$C,MATCH($A96,'Source'!$B:$B,0)),"")</f>
        <v>גרבי נסיעות אנטיבקטריאלי</v>
      </c>
      <c r="C96" s="8" t="n">
        <f aca="false">SUMIFS('Source'!$D:$D,'Source'!$A:$A,"103 - Physiotherapy institutes",'Source'!$B:$B,$A96)</f>
        <v>0</v>
      </c>
      <c r="D96" s="8" t="n">
        <f aca="false">SUMIFS('Source'!$F:$F,'Source'!$A:$A,"103 - Physiotherapy institutes",'Source'!$B:$B,$A96)</f>
        <v>4</v>
      </c>
      <c r="E96" s="8" t="n">
        <f aca="false">D96*$J$5</f>
        <v>5.05263157894737</v>
      </c>
      <c r="F96" s="8" t="n">
        <f aca="false">E96-C96</f>
        <v>5.05263157894737</v>
      </c>
      <c r="G96" s="9" t="str">
        <f aca="false">IF(AND(C96=0,E96=0),0,IF(C96=0,"New",(E96-C96)/C96))</f>
        <v>New</v>
      </c>
      <c r="H96" s="8" t="n">
        <f aca="false">SUMIFS('Source'!$E:$E,'Source'!$A:$A,"103 - Physiotherapy institutes",'Source'!$B:$B,$A96)</f>
        <v>0</v>
      </c>
      <c r="I96" s="8" t="n">
        <f aca="false">SUMIFS('Source'!$G:$G,'Source'!$A:$A,"103 - Physiotherapy institutes",'Source'!$B:$B,$A96)</f>
        <v>252.93</v>
      </c>
      <c r="J96" s="8" t="n">
        <f aca="false">I96*$J$5</f>
        <v>319.490526315789</v>
      </c>
      <c r="K96" s="8" t="n">
        <f aca="false">J96-H96</f>
        <v>319.490526315789</v>
      </c>
      <c r="L96" s="9" t="str">
        <f aca="false">IF(AND(H96=0,J96=0),0,IF(H96=0,"New",(J96-H96)/H96))</f>
        <v>New</v>
      </c>
      <c r="M96" s="7" t="str">
        <f aca="false">IF(AND(OR(C96&lt;&gt;0,H96&lt;&gt;0),D96=0,I96=0),"DROP",IF(AND(OR(D96&lt;&gt;0,I96&lt;&gt;0),C96=0,H96=0),"NEW",""))</f>
        <v>NEW</v>
      </c>
    </row>
    <row r="97" customFormat="false" ht="15" hidden="false" customHeight="false" outlineLevel="0" collapsed="false">
      <c r="A97" s="7" t="s">
        <v>292</v>
      </c>
      <c r="B97" s="7" t="str">
        <f aca="false">IFERROR(INDEX('Source'!$C:$C,MATCH($A97,'Source'!$B:$B,0)),"")</f>
        <v>חבק יד מתכוון</v>
      </c>
      <c r="C97" s="8" t="n">
        <f aca="false">SUMIFS('Source'!$D:$D,'Source'!$A:$A,"103 - Physiotherapy institutes",'Source'!$B:$B,$A97)</f>
        <v>7</v>
      </c>
      <c r="D97" s="8" t="n">
        <f aca="false">SUMIFS('Source'!$F:$F,'Source'!$A:$A,"103 - Physiotherapy institutes",'Source'!$B:$B,$A97)</f>
        <v>0</v>
      </c>
      <c r="E97" s="8" t="n">
        <f aca="false">D97*$J$5</f>
        <v>0</v>
      </c>
      <c r="F97" s="8" t="n">
        <f aca="false">E97-C97</f>
        <v>-7</v>
      </c>
      <c r="G97" s="9" t="n">
        <f aca="false">IF(AND(C97=0,E97=0),0,IF(C97=0,"New",(E97-C97)/C97))</f>
        <v>-1</v>
      </c>
      <c r="H97" s="8" t="n">
        <f aca="false">SUMIFS('Source'!$E:$E,'Source'!$A:$A,"103 - Physiotherapy institutes",'Source'!$B:$B,$A97)</f>
        <v>249</v>
      </c>
      <c r="I97" s="8" t="n">
        <f aca="false">SUMIFS('Source'!$G:$G,'Source'!$A:$A,"103 - Physiotherapy institutes",'Source'!$B:$B,$A97)</f>
        <v>0</v>
      </c>
      <c r="J97" s="8" t="n">
        <f aca="false">I97*$J$5</f>
        <v>0</v>
      </c>
      <c r="K97" s="8" t="n">
        <f aca="false">J97-H97</f>
        <v>-249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937</v>
      </c>
      <c r="B98" s="7" t="str">
        <f aca="false">IFERROR(INDEX('Source'!$C:$C,MATCH($A98,'Source'!$B:$B,0)),"")</f>
        <v>צווארון ספוג</v>
      </c>
      <c r="C98" s="8" t="n">
        <f aca="false">SUMIFS('Source'!$D:$D,'Source'!$A:$A,"103 - Physiotherapy institutes",'Source'!$B:$B,$A98)</f>
        <v>10</v>
      </c>
      <c r="D98" s="8" t="n">
        <f aca="false">SUMIFS('Source'!$F:$F,'Source'!$A:$A,"103 - Physiotherapy institutes",'Source'!$B:$B,$A98)</f>
        <v>15</v>
      </c>
      <c r="E98" s="8" t="n">
        <f aca="false">D98*$J$5</f>
        <v>18.9473684210526</v>
      </c>
      <c r="F98" s="8" t="n">
        <f aca="false">E98-C98</f>
        <v>8.94736842105263</v>
      </c>
      <c r="G98" s="9" t="n">
        <f aca="false">IF(AND(C98=0,E98=0),0,IF(C98=0,"New",(E98-C98)/C98))</f>
        <v>0.894736842105263</v>
      </c>
      <c r="H98" s="8" t="n">
        <f aca="false">SUMIFS('Source'!$E:$E,'Source'!$A:$A,"103 - Physiotherapy institutes",'Source'!$B:$B,$A98)</f>
        <v>496.35</v>
      </c>
      <c r="I98" s="8" t="n">
        <f aca="false">SUMIFS('Source'!$G:$G,'Source'!$A:$A,"103 - Physiotherapy institutes",'Source'!$B:$B,$A98)</f>
        <v>744.52</v>
      </c>
      <c r="J98" s="8" t="n">
        <f aca="false">I98*$J$5</f>
        <v>940.446315789474</v>
      </c>
      <c r="K98" s="8" t="n">
        <f aca="false">J98-H98</f>
        <v>444.096315789474</v>
      </c>
      <c r="L98" s="9" t="n">
        <f aca="false">IF(AND(H98=0,J98=0),0,IF(H98=0,"New",(J98-H98)/H98))</f>
        <v>0.894724117637702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938</v>
      </c>
      <c r="B99" s="7" t="str">
        <f aca="false">IFERROR(INDEX('Source'!$C:$C,MATCH($A99,'Source'!$B:$B,0)),"")</f>
        <v>צווארון ספוג</v>
      </c>
      <c r="C99" s="8" t="n">
        <f aca="false">SUMIFS('Source'!$D:$D,'Source'!$A:$A,"103 - Physiotherapy institutes",'Source'!$B:$B,$A99)</f>
        <v>10</v>
      </c>
      <c r="D99" s="8" t="n">
        <f aca="false">SUMIFS('Source'!$F:$F,'Source'!$A:$A,"103 - Physiotherapy institutes",'Source'!$B:$B,$A99)</f>
        <v>15</v>
      </c>
      <c r="E99" s="8" t="n">
        <f aca="false">D99*$J$5</f>
        <v>18.9473684210526</v>
      </c>
      <c r="F99" s="8" t="n">
        <f aca="false">E99-C99</f>
        <v>8.94736842105263</v>
      </c>
      <c r="G99" s="9" t="n">
        <f aca="false">IF(AND(C99=0,E99=0),0,IF(C99=0,"New",(E99-C99)/C99))</f>
        <v>0.894736842105263</v>
      </c>
      <c r="H99" s="8" t="n">
        <f aca="false">SUMIFS('Source'!$E:$E,'Source'!$A:$A,"103 - Physiotherapy institutes",'Source'!$B:$B,$A99)</f>
        <v>496.35</v>
      </c>
      <c r="I99" s="8" t="n">
        <f aca="false">SUMIFS('Source'!$G:$G,'Source'!$A:$A,"103 - Physiotherapy institutes",'Source'!$B:$B,$A99)</f>
        <v>744.52</v>
      </c>
      <c r="J99" s="8" t="n">
        <f aca="false">I99*$J$5</f>
        <v>940.446315789474</v>
      </c>
      <c r="K99" s="8" t="n">
        <f aca="false">J99-H99</f>
        <v>444.096315789474</v>
      </c>
      <c r="L99" s="9" t="n">
        <f aca="false">IF(AND(H99=0,J99=0),0,IF(H99=0,"New",(J99-H99)/H99))</f>
        <v>0.894724117637702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664</v>
      </c>
      <c r="B100" s="7" t="str">
        <f aca="false">IFERROR(INDEX('Source'!$C:$C,MATCH($A100,'Source'!$B:$B,0)),"")</f>
        <v>תומך ברך גנושילד</v>
      </c>
      <c r="C100" s="8" t="n">
        <f aca="false">SUMIFS('Source'!$D:$D,'Source'!$A:$A,"103 - Physiotherapy institutes",'Source'!$B:$B,$A100)</f>
        <v>4</v>
      </c>
      <c r="D100" s="8" t="n">
        <f aca="false">SUMIFS('Source'!$F:$F,'Source'!$A:$A,"103 - Physiotherapy institutes",'Source'!$B:$B,$A100)</f>
        <v>8</v>
      </c>
      <c r="E100" s="8" t="n">
        <f aca="false">D100*$J$5</f>
        <v>10.1052631578947</v>
      </c>
      <c r="F100" s="8" t="n">
        <f aca="false">E100-C100</f>
        <v>6.10526315789474</v>
      </c>
      <c r="G100" s="9" t="n">
        <f aca="false">IF(AND(C100=0,E100=0),0,IF(C100=0,"New",(E100-C100)/C100))</f>
        <v>1.52631578947368</v>
      </c>
      <c r="H100" s="8" t="n">
        <f aca="false">SUMIFS('Source'!$E:$E,'Source'!$A:$A,"103 - Physiotherapy institutes",'Source'!$B:$B,$A100)</f>
        <v>480</v>
      </c>
      <c r="I100" s="8" t="n">
        <f aca="false">SUMIFS('Source'!$G:$G,'Source'!$A:$A,"103 - Physiotherapy institutes",'Source'!$B:$B,$A100)</f>
        <v>720.01</v>
      </c>
      <c r="J100" s="8" t="n">
        <f aca="false">I100*$J$5</f>
        <v>909.486315789474</v>
      </c>
      <c r="K100" s="8" t="n">
        <f aca="false">J100-H100</f>
        <v>429.486315789474</v>
      </c>
      <c r="L100" s="9" t="n">
        <f aca="false">IF(AND(H100=0,J100=0),0,IF(H100=0,"New",(J100-H100)/H100))</f>
        <v>0.894763157894737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684</v>
      </c>
      <c r="B101" s="7" t="str">
        <f aca="false">IFERROR(INDEX('Source'!$C:$C,MATCH($A101,'Source'!$B:$B,0)),"")</f>
        <v>תומך ברך גנושילד</v>
      </c>
      <c r="C101" s="8" t="n">
        <f aca="false">SUMIFS('Source'!$D:$D,'Source'!$A:$A,"103 - Physiotherapy institutes",'Source'!$B:$B,$A101)</f>
        <v>4</v>
      </c>
      <c r="D101" s="8" t="n">
        <f aca="false">SUMIFS('Source'!$F:$F,'Source'!$A:$A,"103 - Physiotherapy institutes",'Source'!$B:$B,$A101)</f>
        <v>4</v>
      </c>
      <c r="E101" s="8" t="n">
        <f aca="false">D101*$J$5</f>
        <v>5.05263157894737</v>
      </c>
      <c r="F101" s="8" t="n">
        <f aca="false">E101-C101</f>
        <v>1.05263157894737</v>
      </c>
      <c r="G101" s="9" t="n">
        <f aca="false">IF(AND(C101=0,E101=0),0,IF(C101=0,"New",(E101-C101)/C101))</f>
        <v>0.263157894736842</v>
      </c>
      <c r="H101" s="8" t="n">
        <f aca="false">SUMIFS('Source'!$E:$E,'Source'!$A:$A,"103 - Physiotherapy institutes",'Source'!$B:$B,$A101)</f>
        <v>480</v>
      </c>
      <c r="I101" s="8" t="n">
        <f aca="false">SUMIFS('Source'!$G:$G,'Source'!$A:$A,"103 - Physiotherapy institutes",'Source'!$B:$B,$A101)</f>
        <v>240.01</v>
      </c>
      <c r="J101" s="8" t="n">
        <f aca="false">I101*$J$5</f>
        <v>303.170526315789</v>
      </c>
      <c r="K101" s="8" t="n">
        <f aca="false">J101-H101</f>
        <v>-176.829473684211</v>
      </c>
      <c r="L101" s="9" t="n">
        <f aca="false">IF(AND(H101=0,J101=0),0,IF(H101=0,"New",(J101-H101)/H101))</f>
        <v>-0.368394736842105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420</v>
      </c>
      <c r="B102" s="7" t="str">
        <f aca="false">IFERROR(INDEX('Source'!$C:$C,MATCH($A102,'Source'!$B:$B,0)),"")</f>
        <v>גרבי נוחות חורף שחור</v>
      </c>
      <c r="C102" s="8" t="n">
        <f aca="false">SUMIFS('Source'!$D:$D,'Source'!$A:$A,"103 - Physiotherapy institutes",'Source'!$B:$B,$A102)</f>
        <v>10</v>
      </c>
      <c r="D102" s="8" t="n">
        <f aca="false">SUMIFS('Source'!$F:$F,'Source'!$A:$A,"103 - Physiotherapy institutes",'Source'!$B:$B,$A102)</f>
        <v>0</v>
      </c>
      <c r="E102" s="8" t="n">
        <f aca="false">D102*$J$5</f>
        <v>0</v>
      </c>
      <c r="F102" s="8" t="n">
        <f aca="false">E102-C102</f>
        <v>-10</v>
      </c>
      <c r="G102" s="9" t="n">
        <f aca="false">IF(AND(C102=0,E102=0),0,IF(C102=0,"New",(E102-C102)/C102))</f>
        <v>-1</v>
      </c>
      <c r="H102" s="8" t="n">
        <f aca="false">SUMIFS('Source'!$E:$E,'Source'!$A:$A,"103 - Physiotherapy institutes",'Source'!$B:$B,$A102)</f>
        <v>234</v>
      </c>
      <c r="I102" s="8" t="n">
        <f aca="false">SUMIFS('Source'!$G:$G,'Source'!$A:$A,"103 - Physiotherapy institutes",'Source'!$B:$B,$A102)</f>
        <v>0</v>
      </c>
      <c r="J102" s="8" t="n">
        <f aca="false">I102*$J$5</f>
        <v>0</v>
      </c>
      <c r="K102" s="8" t="n">
        <f aca="false">J102-H102</f>
        <v>-234</v>
      </c>
      <c r="L102" s="9" t="n">
        <f aca="false">IF(AND(H102=0,J102=0),0,IF(H102=0,"New",(J102-H102)/H102))</f>
        <v>-1</v>
      </c>
      <c r="M102" s="7" t="str">
        <f aca="false">IF(AND(OR(C102&lt;&gt;0,H102&lt;&gt;0),D102=0,I102=0),"DROP",IF(AND(OR(D102&lt;&gt;0,I102&lt;&gt;0),C102=0,H102=0),"NEW",""))</f>
        <v>DROP</v>
      </c>
    </row>
    <row r="103" customFormat="false" ht="15" hidden="false" customHeight="false" outlineLevel="0" collapsed="false">
      <c r="A103" s="7" t="s">
        <v>192</v>
      </c>
      <c r="B103" s="7" t="str">
        <f aca="false">IFERROR(INDEX('Source'!$C:$C,MATCH($A103,'Source'!$B:$B,0)),"")</f>
        <v>סד לאגודל</v>
      </c>
      <c r="C103" s="8" t="n">
        <f aca="false">SUMIFS('Source'!$D:$D,'Source'!$A:$A,"103 - Physiotherapy institutes",'Source'!$B:$B,$A103)</f>
        <v>9</v>
      </c>
      <c r="D103" s="8" t="n">
        <f aca="false">SUMIFS('Source'!$F:$F,'Source'!$A:$A,"103 - Physiotherapy institutes",'Source'!$B:$B,$A103)</f>
        <v>3</v>
      </c>
      <c r="E103" s="8" t="n">
        <f aca="false">D103*$J$5</f>
        <v>3.78947368421053</v>
      </c>
      <c r="F103" s="8" t="n">
        <f aca="false">E103-C103</f>
        <v>-5.21052631578947</v>
      </c>
      <c r="G103" s="9" t="n">
        <f aca="false">IF(AND(C103=0,E103=0),0,IF(C103=0,"New",(E103-C103)/C103))</f>
        <v>-0.578947368421053</v>
      </c>
      <c r="H103" s="8" t="n">
        <f aca="false">SUMIFS('Source'!$E:$E,'Source'!$A:$A,"103 - Physiotherapy institutes",'Source'!$B:$B,$A103)</f>
        <v>359.14</v>
      </c>
      <c r="I103" s="8" t="n">
        <f aca="false">SUMIFS('Source'!$G:$G,'Source'!$A:$A,"103 - Physiotherapy institutes",'Source'!$B:$B,$A103)</f>
        <v>126.41</v>
      </c>
      <c r="J103" s="8" t="n">
        <f aca="false">I103*$J$5</f>
        <v>159.675789473684</v>
      </c>
      <c r="K103" s="8" t="n">
        <f aca="false">J103-H103</f>
        <v>-199.464210526316</v>
      </c>
      <c r="L103" s="9" t="n">
        <f aca="false">IF(AND(H103=0,J103=0),0,IF(H103=0,"New",(J103-H103)/H103))</f>
        <v>-0.555394026079846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490</v>
      </c>
      <c r="B104" s="7" t="str">
        <f aca="false">IFERROR(INDEX('Source'!$C:$C,MATCH($A104,'Source'!$B:$B,0)),"")</f>
        <v>חגורת הריון מכנס</v>
      </c>
      <c r="C104" s="8" t="n">
        <f aca="false">SUMIFS('Source'!$D:$D,'Source'!$A:$A,"103 - Physiotherapy institutes",'Source'!$B:$B,$A104)</f>
        <v>1</v>
      </c>
      <c r="D104" s="8" t="n">
        <f aca="false">SUMIFS('Source'!$F:$F,'Source'!$A:$A,"103 - Physiotherapy institutes",'Source'!$B:$B,$A104)</f>
        <v>0</v>
      </c>
      <c r="E104" s="8" t="n">
        <f aca="false">D104*$J$5</f>
        <v>0</v>
      </c>
      <c r="F104" s="8" t="n">
        <f aca="false">E104-C104</f>
        <v>-1</v>
      </c>
      <c r="G104" s="9" t="n">
        <f aca="false">IF(AND(C104=0,E104=0),0,IF(C104=0,"New",(E104-C104)/C104))</f>
        <v>-1</v>
      </c>
      <c r="H104" s="8" t="n">
        <f aca="false">SUMIFS('Source'!$E:$E,'Source'!$A:$A,"103 - Physiotherapy institutes",'Source'!$B:$B,$A104)</f>
        <v>232.28</v>
      </c>
      <c r="I104" s="8" t="n">
        <f aca="false">SUMIFS('Source'!$G:$G,'Source'!$A:$A,"103 - Physiotherapy institutes",'Source'!$B:$B,$A104)</f>
        <v>0</v>
      </c>
      <c r="J104" s="8" t="n">
        <f aca="false">I104*$J$5</f>
        <v>0</v>
      </c>
      <c r="K104" s="8" t="n">
        <f aca="false">J104-H104</f>
        <v>-232.28</v>
      </c>
      <c r="L104" s="9" t="n">
        <f aca="false">IF(AND(H104=0,J104=0),0,IF(H104=0,"New",(J104-H104)/H104))</f>
        <v>-1</v>
      </c>
      <c r="M104" s="7" t="str">
        <f aca="false">IF(AND(OR(C104&lt;&gt;0,H104&lt;&gt;0),D104=0,I104=0),"DROP",IF(AND(OR(D104&lt;&gt;0,I104&lt;&gt;0),C104=0,H104=0),"NEW",""))</f>
        <v>DROP</v>
      </c>
    </row>
    <row r="105" customFormat="false" ht="15" hidden="false" customHeight="false" outlineLevel="0" collapsed="false">
      <c r="A105" s="7" t="s">
        <v>853</v>
      </c>
      <c r="B105" s="7" t="str">
        <f aca="false">IFERROR(INDEX('Source'!$C:$C,MATCH($A105,'Source'!$B:$B,0)),"")</f>
        <v>חגורת הריון מכנס</v>
      </c>
      <c r="C105" s="8" t="n">
        <f aca="false">SUMIFS('Source'!$D:$D,'Source'!$A:$A,"103 - Physiotherapy institutes",'Source'!$B:$B,$A105)</f>
        <v>1</v>
      </c>
      <c r="D105" s="8" t="n">
        <f aca="false">SUMIFS('Source'!$F:$F,'Source'!$A:$A,"103 - Physiotherapy institutes",'Source'!$B:$B,$A105)</f>
        <v>0</v>
      </c>
      <c r="E105" s="8" t="n">
        <f aca="false">D105*$J$5</f>
        <v>0</v>
      </c>
      <c r="F105" s="8" t="n">
        <f aca="false">E105-C105</f>
        <v>-1</v>
      </c>
      <c r="G105" s="9" t="n">
        <f aca="false">IF(AND(C105=0,E105=0),0,IF(C105=0,"New",(E105-C105)/C105))</f>
        <v>-1</v>
      </c>
      <c r="H105" s="8" t="n">
        <f aca="false">SUMIFS('Source'!$E:$E,'Source'!$A:$A,"103 - Physiotherapy institutes",'Source'!$B:$B,$A105)</f>
        <v>232.26</v>
      </c>
      <c r="I105" s="8" t="n">
        <f aca="false">SUMIFS('Source'!$G:$G,'Source'!$A:$A,"103 - Physiotherapy institutes",'Source'!$B:$B,$A105)</f>
        <v>0</v>
      </c>
      <c r="J105" s="8" t="n">
        <f aca="false">I105*$J$5</f>
        <v>0</v>
      </c>
      <c r="K105" s="8" t="n">
        <f aca="false">J105-H105</f>
        <v>-232.26</v>
      </c>
      <c r="L105" s="9" t="n">
        <f aca="false">IF(AND(H105=0,J105=0),0,IF(H105=0,"New",(J105-H105)/H105))</f>
        <v>-1</v>
      </c>
      <c r="M105" s="7" t="str">
        <f aca="false">IF(AND(OR(C105&lt;&gt;0,H105&lt;&gt;0),D105=0,I105=0),"DROP",IF(AND(OR(D105&lt;&gt;0,I105&lt;&gt;0),C105=0,H105=0),"NEW",""))</f>
        <v>DROP</v>
      </c>
    </row>
    <row r="106" customFormat="false" ht="15" hidden="false" customHeight="false" outlineLevel="0" collapsed="false">
      <c r="A106" s="7" t="s">
        <v>440</v>
      </c>
      <c r="B106" s="7" t="str">
        <f aca="false">IFERROR(INDEX('Source'!$C:$C,MATCH($A106,'Source'!$B:$B,0)),"")</f>
        <v>חגורת הריון מכנס</v>
      </c>
      <c r="C106" s="8" t="n">
        <f aca="false">SUMIFS('Source'!$D:$D,'Source'!$A:$A,"103 - Physiotherapy institutes",'Source'!$B:$B,$A106)</f>
        <v>1</v>
      </c>
      <c r="D106" s="8" t="n">
        <f aca="false">SUMIFS('Source'!$F:$F,'Source'!$A:$A,"103 - Physiotherapy institutes",'Source'!$B:$B,$A106)</f>
        <v>0</v>
      </c>
      <c r="E106" s="8" t="n">
        <f aca="false">D106*$J$5</f>
        <v>0</v>
      </c>
      <c r="F106" s="8" t="n">
        <f aca="false">E106-C106</f>
        <v>-1</v>
      </c>
      <c r="G106" s="9" t="n">
        <f aca="false">IF(AND(C106=0,E106=0),0,IF(C106=0,"New",(E106-C106)/C106))</f>
        <v>-1</v>
      </c>
      <c r="H106" s="8" t="n">
        <f aca="false">SUMIFS('Source'!$E:$E,'Source'!$A:$A,"103 - Physiotherapy institutes",'Source'!$B:$B,$A106)</f>
        <v>232.26</v>
      </c>
      <c r="I106" s="8" t="n">
        <f aca="false">SUMIFS('Source'!$G:$G,'Source'!$A:$A,"103 - Physiotherapy institutes",'Source'!$B:$B,$A106)</f>
        <v>0</v>
      </c>
      <c r="J106" s="8" t="n">
        <f aca="false">I106*$J$5</f>
        <v>0</v>
      </c>
      <c r="K106" s="8" t="n">
        <f aca="false">J106-H106</f>
        <v>-232.26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268</v>
      </c>
      <c r="B107" s="7" t="str">
        <f aca="false">IFERROR(INDEX('Source'!$C:$C,MATCH($A107,'Source'!$B:$B,0)),"")</f>
        <v>סד לילה לבוהן</v>
      </c>
      <c r="C107" s="8" t="n">
        <f aca="false">SUMIFS('Source'!$D:$D,'Source'!$A:$A,"103 - Physiotherapy institutes",'Source'!$B:$B,$A107)</f>
        <v>4</v>
      </c>
      <c r="D107" s="8" t="n">
        <f aca="false">SUMIFS('Source'!$F:$F,'Source'!$A:$A,"103 - Physiotherapy institutes",'Source'!$B:$B,$A107)</f>
        <v>0</v>
      </c>
      <c r="E107" s="8" t="n">
        <f aca="false">D107*$J$5</f>
        <v>0</v>
      </c>
      <c r="F107" s="8" t="n">
        <f aca="false">E107-C107</f>
        <v>-4</v>
      </c>
      <c r="G107" s="9" t="n">
        <f aca="false">IF(AND(C107=0,E107=0),0,IF(C107=0,"New",(E107-C107)/C107))</f>
        <v>-1</v>
      </c>
      <c r="H107" s="8" t="n">
        <f aca="false">SUMIFS('Source'!$E:$E,'Source'!$A:$A,"103 - Physiotherapy institutes",'Source'!$B:$B,$A107)</f>
        <v>232</v>
      </c>
      <c r="I107" s="8" t="n">
        <f aca="false">SUMIFS('Source'!$G:$G,'Source'!$A:$A,"103 - Physiotherapy institutes",'Source'!$B:$B,$A107)</f>
        <v>0</v>
      </c>
      <c r="J107" s="8" t="n">
        <f aca="false">I107*$J$5</f>
        <v>0</v>
      </c>
      <c r="K107" s="8" t="n">
        <f aca="false">J107-H107</f>
        <v>-232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693</v>
      </c>
      <c r="B108" s="7" t="str">
        <f aca="false">IFERROR(INDEX('Source'!$C:$C,MATCH($A108,'Source'!$B:$B,0)),"")</f>
        <v>חגורת קיבוע לכתף</v>
      </c>
      <c r="C108" s="8" t="n">
        <f aca="false">SUMIFS('Source'!$D:$D,'Source'!$A:$A,"103 - Physiotherapy institutes",'Source'!$B:$B,$A108)</f>
        <v>2</v>
      </c>
      <c r="D108" s="8" t="n">
        <f aca="false">SUMIFS('Source'!$F:$F,'Source'!$A:$A,"103 - Physiotherapy institutes",'Source'!$B:$B,$A108)</f>
        <v>4</v>
      </c>
      <c r="E108" s="8" t="n">
        <f aca="false">D108*$J$5</f>
        <v>5.05263157894737</v>
      </c>
      <c r="F108" s="8" t="n">
        <f aca="false">E108-C108</f>
        <v>3.05263157894737</v>
      </c>
      <c r="G108" s="9" t="n">
        <f aca="false">IF(AND(C108=0,E108=0),0,IF(C108=0,"New",(E108-C108)/C108))</f>
        <v>1.52631578947368</v>
      </c>
      <c r="H108" s="8" t="n">
        <f aca="false">SUMIFS('Source'!$E:$E,'Source'!$A:$A,"103 - Physiotherapy institutes",'Source'!$B:$B,$A108)</f>
        <v>262.07</v>
      </c>
      <c r="I108" s="8" t="n">
        <f aca="false">SUMIFS('Source'!$G:$G,'Source'!$A:$A,"103 - Physiotherapy institutes",'Source'!$B:$B,$A108)</f>
        <v>487.32</v>
      </c>
      <c r="J108" s="8" t="n">
        <f aca="false">I108*$J$5</f>
        <v>615.562105263158</v>
      </c>
      <c r="K108" s="8" t="n">
        <f aca="false">J108-H108</f>
        <v>353.492105263158</v>
      </c>
      <c r="L108" s="9" t="n">
        <f aca="false">IF(AND(H108=0,J108=0),0,IF(H108=0,"New",(J108-H108)/H108))</f>
        <v>1.34884612990101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698</v>
      </c>
      <c r="B109" s="7" t="str">
        <f aca="false">IFERROR(INDEX('Source'!$C:$C,MATCH($A109,'Source'!$B:$B,0)),"")</f>
        <v>קינזיולוגי טייפ</v>
      </c>
      <c r="C109" s="8" t="n">
        <f aca="false">SUMIFS('Source'!$D:$D,'Source'!$A:$A,"103 - Physiotherapy institutes",'Source'!$B:$B,$A109)</f>
        <v>10</v>
      </c>
      <c r="D109" s="8" t="n">
        <f aca="false">SUMIFS('Source'!$F:$F,'Source'!$A:$A,"103 - Physiotherapy institutes",'Source'!$B:$B,$A109)</f>
        <v>16</v>
      </c>
      <c r="E109" s="8" t="n">
        <f aca="false">D109*$J$5</f>
        <v>20.2105263157895</v>
      </c>
      <c r="F109" s="8" t="n">
        <f aca="false">E109-C109</f>
        <v>10.2105263157895</v>
      </c>
      <c r="G109" s="9" t="n">
        <f aca="false">IF(AND(C109=0,E109=0),0,IF(C109=0,"New",(E109-C109)/C109))</f>
        <v>1.02105263157895</v>
      </c>
      <c r="H109" s="8" t="n">
        <f aca="false">SUMIFS('Source'!$E:$E,'Source'!$A:$A,"103 - Physiotherapy institutes",'Source'!$B:$B,$A109)</f>
        <v>250</v>
      </c>
      <c r="I109" s="8" t="n">
        <f aca="false">SUMIFS('Source'!$G:$G,'Source'!$A:$A,"103 - Physiotherapy institutes",'Source'!$B:$B,$A109)</f>
        <v>475</v>
      </c>
      <c r="J109" s="8" t="n">
        <f aca="false">I109*$J$5</f>
        <v>600</v>
      </c>
      <c r="K109" s="8" t="n">
        <f aca="false">J109-H109</f>
        <v>350</v>
      </c>
      <c r="L109" s="9" t="n">
        <f aca="false">IF(AND(H109=0,J109=0),0,IF(H109=0,"New",(J109-H109)/H109))</f>
        <v>1.4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283</v>
      </c>
      <c r="B110" s="7" t="str">
        <f aca="false">IFERROR(INDEX('Source'!$C:$C,MATCH($A110,'Source'!$B:$B,0)),"")</f>
        <v>גרבי נוחות קיץ שחור</v>
      </c>
      <c r="C110" s="8" t="n">
        <f aca="false">SUMIFS('Source'!$D:$D,'Source'!$A:$A,"103 - Physiotherapy institutes",'Source'!$B:$B,$A110)</f>
        <v>10</v>
      </c>
      <c r="D110" s="8" t="n">
        <f aca="false">SUMIFS('Source'!$F:$F,'Source'!$A:$A,"103 - Physiotherapy institutes",'Source'!$B:$B,$A110)</f>
        <v>0</v>
      </c>
      <c r="E110" s="8" t="n">
        <f aca="false">D110*$J$5</f>
        <v>0</v>
      </c>
      <c r="F110" s="8" t="n">
        <f aca="false">E110-C110</f>
        <v>-10</v>
      </c>
      <c r="G110" s="9" t="n">
        <f aca="false">IF(AND(C110=0,E110=0),0,IF(C110=0,"New",(E110-C110)/C110))</f>
        <v>-1</v>
      </c>
      <c r="H110" s="8" t="n">
        <f aca="false">SUMIFS('Source'!$E:$E,'Source'!$A:$A,"103 - Physiotherapy institutes",'Source'!$B:$B,$A110)</f>
        <v>224.99</v>
      </c>
      <c r="I110" s="8" t="n">
        <f aca="false">SUMIFS('Source'!$G:$G,'Source'!$A:$A,"103 - Physiotherapy institutes",'Source'!$B:$B,$A110)</f>
        <v>0</v>
      </c>
      <c r="J110" s="8" t="n">
        <f aca="false">I110*$J$5</f>
        <v>0</v>
      </c>
      <c r="K110" s="8" t="n">
        <f aca="false">J110-H110</f>
        <v>-224.99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303</v>
      </c>
      <c r="B111" s="7" t="str">
        <f aca="false">IFERROR(INDEX('Source'!$C:$C,MATCH($A111,'Source'!$B:$B,0)),"")</f>
        <v>גרבי נוחות קיץ שחור</v>
      </c>
      <c r="C111" s="8" t="n">
        <f aca="false">SUMIFS('Source'!$D:$D,'Source'!$A:$A,"103 - Physiotherapy institutes",'Source'!$B:$B,$A111)</f>
        <v>10</v>
      </c>
      <c r="D111" s="8" t="n">
        <f aca="false">SUMIFS('Source'!$F:$F,'Source'!$A:$A,"103 - Physiotherapy institutes",'Source'!$B:$B,$A111)</f>
        <v>0</v>
      </c>
      <c r="E111" s="8" t="n">
        <f aca="false">D111*$J$5</f>
        <v>0</v>
      </c>
      <c r="F111" s="8" t="n">
        <f aca="false">E111-C111</f>
        <v>-10</v>
      </c>
      <c r="G111" s="9" t="n">
        <f aca="false">IF(AND(C111=0,E111=0),0,IF(C111=0,"New",(E111-C111)/C111))</f>
        <v>-1</v>
      </c>
      <c r="H111" s="8" t="n">
        <f aca="false">SUMIFS('Source'!$E:$E,'Source'!$A:$A,"103 - Physiotherapy institutes",'Source'!$B:$B,$A111)</f>
        <v>224.99</v>
      </c>
      <c r="I111" s="8" t="n">
        <f aca="false">SUMIFS('Source'!$G:$G,'Source'!$A:$A,"103 - Physiotherapy institutes",'Source'!$B:$B,$A111)</f>
        <v>0</v>
      </c>
      <c r="J111" s="8" t="n">
        <f aca="false">I111*$J$5</f>
        <v>0</v>
      </c>
      <c r="K111" s="8" t="n">
        <f aca="false">J111-H111</f>
        <v>-224.99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343</v>
      </c>
      <c r="B112" s="7" t="str">
        <f aca="false">IFERROR(INDEX('Source'!$C:$C,MATCH($A112,'Source'!$B:$B,0)),"")</f>
        <v>גרבי נוחות קיץ שחור</v>
      </c>
      <c r="C112" s="8" t="n">
        <f aca="false">SUMIFS('Source'!$D:$D,'Source'!$A:$A,"103 - Physiotherapy institutes",'Source'!$B:$B,$A112)</f>
        <v>10</v>
      </c>
      <c r="D112" s="8" t="n">
        <f aca="false">SUMIFS('Source'!$F:$F,'Source'!$A:$A,"103 - Physiotherapy institutes",'Source'!$B:$B,$A112)</f>
        <v>0</v>
      </c>
      <c r="E112" s="8" t="n">
        <f aca="false">D112*$J$5</f>
        <v>0</v>
      </c>
      <c r="F112" s="8" t="n">
        <f aca="false">E112-C112</f>
        <v>-10</v>
      </c>
      <c r="G112" s="9" t="n">
        <f aca="false">IF(AND(C112=0,E112=0),0,IF(C112=0,"New",(E112-C112)/C112))</f>
        <v>-1</v>
      </c>
      <c r="H112" s="8" t="n">
        <f aca="false">SUMIFS('Source'!$E:$E,'Source'!$A:$A,"103 - Physiotherapy institutes",'Source'!$B:$B,$A112)</f>
        <v>224.99</v>
      </c>
      <c r="I112" s="8" t="n">
        <f aca="false">SUMIFS('Source'!$G:$G,'Source'!$A:$A,"103 - Physiotherapy institutes",'Source'!$B:$B,$A112)</f>
        <v>0</v>
      </c>
      <c r="J112" s="8" t="n">
        <f aca="false">I112*$J$5</f>
        <v>0</v>
      </c>
      <c r="K112" s="8" t="n">
        <f aca="false">J112-H112</f>
        <v>-224.99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217</v>
      </c>
      <c r="B113" s="7" t="str">
        <f aca="false">IFERROR(INDEX('Source'!$C:$C,MATCH($A113,'Source'!$B:$B,0)),"")</f>
        <v>מלח אמבט לכף הרגל</v>
      </c>
      <c r="C113" s="8" t="n">
        <f aca="false">SUMIFS('Source'!$D:$D,'Source'!$A:$A,"103 - Physiotherapy institutes",'Source'!$B:$B,$A113)</f>
        <v>18</v>
      </c>
      <c r="D113" s="8" t="n">
        <f aca="false">SUMIFS('Source'!$F:$F,'Source'!$A:$A,"103 - Physiotherapy institutes",'Source'!$B:$B,$A113)</f>
        <v>0</v>
      </c>
      <c r="E113" s="8" t="n">
        <f aca="false">D113*$J$5</f>
        <v>0</v>
      </c>
      <c r="F113" s="8" t="n">
        <f aca="false">E113-C113</f>
        <v>-18</v>
      </c>
      <c r="G113" s="9" t="n">
        <f aca="false">IF(AND(C113=0,E113=0),0,IF(C113=0,"New",(E113-C113)/C113))</f>
        <v>-1</v>
      </c>
      <c r="H113" s="8" t="n">
        <f aca="false">SUMIFS('Source'!$E:$E,'Source'!$A:$A,"103 - Physiotherapy institutes",'Source'!$B:$B,$A113)</f>
        <v>224.39</v>
      </c>
      <c r="I113" s="8" t="n">
        <f aca="false">SUMIFS('Source'!$G:$G,'Source'!$A:$A,"103 - Physiotherapy institutes",'Source'!$B:$B,$A113)</f>
        <v>0</v>
      </c>
      <c r="J113" s="8" t="n">
        <f aca="false">I113*$J$5</f>
        <v>0</v>
      </c>
      <c r="K113" s="8" t="n">
        <f aca="false">J113-H113</f>
        <v>-224.39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185</v>
      </c>
      <c r="B114" s="7" t="str">
        <f aca="false">IFERROR(INDEX('Source'!$C:$C,MATCH($A114,'Source'!$B:$B,0)),"")</f>
        <v>מגן ברך עם תמיכות</v>
      </c>
      <c r="C114" s="8" t="n">
        <f aca="false">SUMIFS('Source'!$D:$D,'Source'!$A:$A,"103 - Physiotherapy institutes",'Source'!$B:$B,$A114)</f>
        <v>3</v>
      </c>
      <c r="D114" s="8" t="n">
        <f aca="false">SUMIFS('Source'!$F:$F,'Source'!$A:$A,"103 - Physiotherapy institutes",'Source'!$B:$B,$A114)</f>
        <v>0</v>
      </c>
      <c r="E114" s="8" t="n">
        <f aca="false">D114*$J$5</f>
        <v>0</v>
      </c>
      <c r="F114" s="8" t="n">
        <f aca="false">E114-C114</f>
        <v>-3</v>
      </c>
      <c r="G114" s="9" t="n">
        <f aca="false">IF(AND(C114=0,E114=0),0,IF(C114=0,"New",(E114-C114)/C114))</f>
        <v>-1</v>
      </c>
      <c r="H114" s="8" t="n">
        <f aca="false">SUMIFS('Source'!$E:$E,'Source'!$A:$A,"103 - Physiotherapy institutes",'Source'!$B:$B,$A114)</f>
        <v>220.76</v>
      </c>
      <c r="I114" s="8" t="n">
        <f aca="false">SUMIFS('Source'!$G:$G,'Source'!$A:$A,"103 - Physiotherapy institutes",'Source'!$B:$B,$A114)</f>
        <v>0</v>
      </c>
      <c r="J114" s="8" t="n">
        <f aca="false">I114*$J$5</f>
        <v>0</v>
      </c>
      <c r="K114" s="8" t="n">
        <f aca="false">J114-H114</f>
        <v>-220.76</v>
      </c>
      <c r="L114" s="9" t="n">
        <f aca="false">IF(AND(H114=0,J114=0),0,IF(H114=0,"New",(J114-H114)/H114))</f>
        <v>-1</v>
      </c>
      <c r="M114" s="7" t="str">
        <f aca="false">IF(AND(OR(C114&lt;&gt;0,H114&lt;&gt;0),D114=0,I114=0),"DROP",IF(AND(OR(D114&lt;&gt;0,I114&lt;&gt;0),C114=0,H114=0),"NEW",""))</f>
        <v>DROP</v>
      </c>
    </row>
    <row r="115" customFormat="false" ht="15" hidden="false" customHeight="false" outlineLevel="0" collapsed="false">
      <c r="A115" s="7" t="s">
        <v>512</v>
      </c>
      <c r="B115" s="7" t="str">
        <f aca="false">IFERROR(INDEX('Source'!$C:$C,MATCH($A115,'Source'!$B:$B,0)),"")</f>
        <v>חגורה אוורירית איטלקית</v>
      </c>
      <c r="C115" s="8" t="n">
        <f aca="false">SUMIFS('Source'!$D:$D,'Source'!$A:$A,"103 - Physiotherapy institutes",'Source'!$B:$B,$A115)</f>
        <v>0</v>
      </c>
      <c r="D115" s="8" t="n">
        <f aca="false">SUMIFS('Source'!$F:$F,'Source'!$A:$A,"103 - Physiotherapy institutes",'Source'!$B:$B,$A115)</f>
        <v>1</v>
      </c>
      <c r="E115" s="8" t="n">
        <f aca="false">D115*$J$5</f>
        <v>1.26315789473684</v>
      </c>
      <c r="F115" s="8" t="n">
        <f aca="false">E115-C115</f>
        <v>1.26315789473684</v>
      </c>
      <c r="G115" s="9" t="str">
        <f aca="false">IF(AND(C115=0,E115=0),0,IF(C115=0,"New",(E115-C115)/C115))</f>
        <v>New</v>
      </c>
      <c r="H115" s="8" t="n">
        <f aca="false">SUMIFS('Source'!$E:$E,'Source'!$A:$A,"103 - Physiotherapy institutes",'Source'!$B:$B,$A115)</f>
        <v>0</v>
      </c>
      <c r="I115" s="8" t="n">
        <f aca="false">SUMIFS('Source'!$G:$G,'Source'!$A:$A,"103 - Physiotherapy institutes",'Source'!$B:$B,$A115)</f>
        <v>220</v>
      </c>
      <c r="J115" s="8" t="n">
        <f aca="false">I115*$J$5</f>
        <v>277.894736842105</v>
      </c>
      <c r="K115" s="8" t="n">
        <f aca="false">J115-H115</f>
        <v>277.894736842105</v>
      </c>
      <c r="L115" s="9" t="str">
        <f aca="false">IF(AND(H115=0,J115=0),0,IF(H115=0,"New",(J115-H115)/H115))</f>
        <v>New</v>
      </c>
      <c r="M115" s="7" t="str">
        <f aca="false">IF(AND(OR(C115&lt;&gt;0,H115&lt;&gt;0),D115=0,I115=0),"DROP",IF(AND(OR(D115&lt;&gt;0,I115&lt;&gt;0),C115=0,H115=0),"NEW",""))</f>
        <v>NEW</v>
      </c>
    </row>
    <row r="116" customFormat="false" ht="15" hidden="false" customHeight="false" outlineLevel="0" collapsed="false">
      <c r="A116" s="7" t="s">
        <v>103</v>
      </c>
      <c r="B116" s="7" t="str">
        <f aca="false">IFERROR(INDEX('Source'!$C:$C,MATCH($A116,'Source'!$B:$B,0)),"")</f>
        <v>מיישר כתפיים</v>
      </c>
      <c r="C116" s="8" t="n">
        <f aca="false">SUMIFS('Source'!$D:$D,'Source'!$A:$A,"103 - Physiotherapy institutes",'Source'!$B:$B,$A116)</f>
        <v>28</v>
      </c>
      <c r="D116" s="8" t="n">
        <f aca="false">SUMIFS('Source'!$F:$F,'Source'!$A:$A,"103 - Physiotherapy institutes",'Source'!$B:$B,$A116)</f>
        <v>30</v>
      </c>
      <c r="E116" s="8" t="n">
        <f aca="false">D116*$J$5</f>
        <v>37.8947368421053</v>
      </c>
      <c r="F116" s="8" t="n">
        <f aca="false">E116-C116</f>
        <v>9.89473684210526</v>
      </c>
      <c r="G116" s="9" t="n">
        <f aca="false">IF(AND(C116=0,E116=0),0,IF(C116=0,"New",(E116-C116)/C116))</f>
        <v>0.353383458646616</v>
      </c>
      <c r="H116" s="8" t="n">
        <f aca="false">SUMIFS('Source'!$E:$E,'Source'!$A:$A,"103 - Physiotherapy institutes",'Source'!$B:$B,$A116)</f>
        <v>1993.56</v>
      </c>
      <c r="I116" s="8" t="n">
        <f aca="false">SUMIFS('Source'!$G:$G,'Source'!$A:$A,"103 - Physiotherapy institutes",'Source'!$B:$B,$A116)</f>
        <v>2208.95</v>
      </c>
      <c r="J116" s="8" t="n">
        <f aca="false">I116*$J$5</f>
        <v>2790.25263157895</v>
      </c>
      <c r="K116" s="8" t="n">
        <f aca="false">J116-H116</f>
        <v>796.692631578947</v>
      </c>
      <c r="L116" s="9" t="n">
        <f aca="false">IF(AND(H116=0,J116=0),0,IF(H116=0,"New",(J116-H116)/H116))</f>
        <v>0.399633134482507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525</v>
      </c>
      <c r="B117" s="7" t="str">
        <f aca="false">IFERROR(INDEX('Source'!$C:$C,MATCH($A117,'Source'!$B:$B,0)),"")</f>
        <v>מגן ברך ארוך עם כרית סיליקון</v>
      </c>
      <c r="C117" s="8" t="n">
        <f aca="false">SUMIFS('Source'!$D:$D,'Source'!$A:$A,"103 - Physiotherapy institutes",'Source'!$B:$B,$A117)</f>
        <v>2</v>
      </c>
      <c r="D117" s="8" t="n">
        <f aca="false">SUMIFS('Source'!$F:$F,'Source'!$A:$A,"103 - Physiotherapy institutes",'Source'!$B:$B,$A117)</f>
        <v>2</v>
      </c>
      <c r="E117" s="8" t="n">
        <f aca="false">D117*$J$5</f>
        <v>2.52631578947368</v>
      </c>
      <c r="F117" s="8" t="n">
        <f aca="false">E117-C117</f>
        <v>0.526315789473684</v>
      </c>
      <c r="G117" s="9" t="n">
        <f aca="false">IF(AND(C117=0,E117=0),0,IF(C117=0,"New",(E117-C117)/C117))</f>
        <v>0.263157894736842</v>
      </c>
      <c r="H117" s="8" t="n">
        <f aca="false">SUMIFS('Source'!$E:$E,'Source'!$A:$A,"103 - Physiotherapy institutes",'Source'!$B:$B,$A117)</f>
        <v>406.75</v>
      </c>
      <c r="I117" s="8" t="n">
        <f aca="false">SUMIFS('Source'!$G:$G,'Source'!$A:$A,"103 - Physiotherapy institutes",'Source'!$B:$B,$A117)</f>
        <v>192</v>
      </c>
      <c r="J117" s="8" t="n">
        <f aca="false">I117*$J$5</f>
        <v>242.526315789474</v>
      </c>
      <c r="K117" s="8" t="n">
        <f aca="false">J117-H117</f>
        <v>-164.223684210526</v>
      </c>
      <c r="L117" s="9" t="n">
        <f aca="false">IF(AND(H117=0,J117=0),0,IF(H117=0,"New",(J117-H117)/H117))</f>
        <v>-0.403745996829813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238</v>
      </c>
      <c r="B118" s="7" t="str">
        <f aca="false">IFERROR(INDEX('Source'!$C:$C,MATCH($A118,'Source'!$B:$B,0)),"")</f>
        <v>חבק יד מתכוון</v>
      </c>
      <c r="C118" s="8" t="n">
        <f aca="false">SUMIFS('Source'!$D:$D,'Source'!$A:$A,"103 - Physiotherapy institutes",'Source'!$B:$B,$A118)</f>
        <v>8</v>
      </c>
      <c r="D118" s="8" t="n">
        <f aca="false">SUMIFS('Source'!$F:$F,'Source'!$A:$A,"103 - Physiotherapy institutes",'Source'!$B:$B,$A118)</f>
        <v>2</v>
      </c>
      <c r="E118" s="8" t="n">
        <f aca="false">D118*$J$5</f>
        <v>2.52631578947368</v>
      </c>
      <c r="F118" s="8" t="n">
        <f aca="false">E118-C118</f>
        <v>-5.47368421052632</v>
      </c>
      <c r="G118" s="9" t="n">
        <f aca="false">IF(AND(C118=0,E118=0),0,IF(C118=0,"New",(E118-C118)/C118))</f>
        <v>-0.68421052631579</v>
      </c>
      <c r="H118" s="8" t="n">
        <f aca="false">SUMIFS('Source'!$E:$E,'Source'!$A:$A,"103 - Physiotherapy institutes",'Source'!$B:$B,$A118)</f>
        <v>284.57</v>
      </c>
      <c r="I118" s="8" t="n">
        <f aca="false">SUMIFS('Source'!$G:$G,'Source'!$A:$A,"103 - Physiotherapy institutes",'Source'!$B:$B,$A118)</f>
        <v>71.15</v>
      </c>
      <c r="J118" s="8" t="n">
        <f aca="false">I118*$J$5</f>
        <v>89.8736842105263</v>
      </c>
      <c r="K118" s="8" t="n">
        <f aca="false">J118-H118</f>
        <v>-194.696315789474</v>
      </c>
      <c r="L118" s="9" t="n">
        <f aca="false">IF(AND(H118=0,J118=0),0,IF(H118=0,"New",(J118-H118)/H118))</f>
        <v>-0.684177235089692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152</v>
      </c>
      <c r="B119" s="7" t="str">
        <f aca="false">IFERROR(INDEX('Source'!$C:$C,MATCH($A119,'Source'!$B:$B,0)),"")</f>
        <v>מתלה יד-כיס</v>
      </c>
      <c r="C119" s="8" t="n">
        <f aca="false">SUMIFS('Source'!$D:$D,'Source'!$A:$A,"103 - Physiotherapy institutes",'Source'!$B:$B,$A119)</f>
        <v>4</v>
      </c>
      <c r="D119" s="8" t="n">
        <f aca="false">SUMIFS('Source'!$F:$F,'Source'!$A:$A,"103 - Physiotherapy institutes",'Source'!$B:$B,$A119)</f>
        <v>0</v>
      </c>
      <c r="E119" s="8" t="n">
        <f aca="false">D119*$J$5</f>
        <v>0</v>
      </c>
      <c r="F119" s="8" t="n">
        <f aca="false">E119-C119</f>
        <v>-4</v>
      </c>
      <c r="G119" s="9" t="n">
        <f aca="false">IF(AND(C119=0,E119=0),0,IF(C119=0,"New",(E119-C119)/C119))</f>
        <v>-1</v>
      </c>
      <c r="H119" s="8" t="n">
        <f aca="false">SUMIFS('Source'!$E:$E,'Source'!$A:$A,"103 - Physiotherapy institutes",'Source'!$B:$B,$A119)</f>
        <v>211.33</v>
      </c>
      <c r="I119" s="8" t="n">
        <f aca="false">SUMIFS('Source'!$G:$G,'Source'!$A:$A,"103 - Physiotherapy institutes",'Source'!$B:$B,$A119)</f>
        <v>0</v>
      </c>
      <c r="J119" s="8" t="n">
        <f aca="false">I119*$J$5</f>
        <v>0</v>
      </c>
      <c r="K119" s="8" t="n">
        <f aca="false">J119-H119</f>
        <v>-211.33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659</v>
      </c>
      <c r="B120" s="7" t="str">
        <f aca="false">IFERROR(INDEX('Source'!$C:$C,MATCH($A120,'Source'!$B:$B,0)),"")</f>
        <v>חגורה אחרי ניתוח</v>
      </c>
      <c r="C120" s="8" t="n">
        <f aca="false">SUMIFS('Source'!$D:$D,'Source'!$A:$A,"103 - Physiotherapy institutes",'Source'!$B:$B,$A120)</f>
        <v>2</v>
      </c>
      <c r="D120" s="8" t="n">
        <f aca="false">SUMIFS('Source'!$F:$F,'Source'!$A:$A,"103 - Physiotherapy institutes",'Source'!$B:$B,$A120)</f>
        <v>0</v>
      </c>
      <c r="E120" s="8" t="n">
        <f aca="false">D120*$J$5</f>
        <v>0</v>
      </c>
      <c r="F120" s="8" t="n">
        <f aca="false">E120-C120</f>
        <v>-2</v>
      </c>
      <c r="G120" s="9" t="n">
        <f aca="false">IF(AND(C120=0,E120=0),0,IF(C120=0,"New",(E120-C120)/C120))</f>
        <v>-1</v>
      </c>
      <c r="H120" s="8" t="n">
        <f aca="false">SUMIFS('Source'!$E:$E,'Source'!$A:$A,"103 - Physiotherapy institutes",'Source'!$B:$B,$A120)</f>
        <v>210</v>
      </c>
      <c r="I120" s="8" t="n">
        <f aca="false">SUMIFS('Source'!$G:$G,'Source'!$A:$A,"103 - Physiotherapy institutes",'Source'!$B:$B,$A120)</f>
        <v>0</v>
      </c>
      <c r="J120" s="8" t="n">
        <f aca="false">I120*$J$5</f>
        <v>0</v>
      </c>
      <c r="K120" s="8" t="n">
        <f aca="false">J120-H120</f>
        <v>-210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422</v>
      </c>
      <c r="B121" s="7" t="str">
        <f aca="false">IFERROR(INDEX('Source'!$C:$C,MATCH($A121,'Source'!$B:$B,0)),"")</f>
        <v>חגורת בטן עממית אפור</v>
      </c>
      <c r="C121" s="8" t="n">
        <f aca="false">SUMIFS('Source'!$D:$D,'Source'!$A:$A,"103 - Physiotherapy institutes",'Source'!$B:$B,$A121)</f>
        <v>0</v>
      </c>
      <c r="D121" s="8" t="n">
        <f aca="false">SUMIFS('Source'!$F:$F,'Source'!$A:$A,"103 - Physiotherapy institutes",'Source'!$B:$B,$A121)</f>
        <v>2</v>
      </c>
      <c r="E121" s="8" t="n">
        <f aca="false">D121*$J$5</f>
        <v>2.52631578947368</v>
      </c>
      <c r="F121" s="8" t="n">
        <f aca="false">E121-C121</f>
        <v>2.52631578947368</v>
      </c>
      <c r="G121" s="9" t="str">
        <f aca="false">IF(AND(C121=0,E121=0),0,IF(C121=0,"New",(E121-C121)/C121))</f>
        <v>New</v>
      </c>
      <c r="H121" s="8" t="n">
        <f aca="false">SUMIFS('Source'!$E:$E,'Source'!$A:$A,"103 - Physiotherapy institutes",'Source'!$B:$B,$A121)</f>
        <v>0</v>
      </c>
      <c r="I121" s="8" t="n">
        <f aca="false">SUMIFS('Source'!$G:$G,'Source'!$A:$A,"103 - Physiotherapy institutes",'Source'!$B:$B,$A121)</f>
        <v>206.16</v>
      </c>
      <c r="J121" s="8" t="n">
        <f aca="false">I121*$J$5</f>
        <v>260.412631578947</v>
      </c>
      <c r="K121" s="8" t="n">
        <f aca="false">J121-H121</f>
        <v>260.412631578947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442</v>
      </c>
      <c r="B122" s="7" t="str">
        <f aca="false">IFERROR(INDEX('Source'!$C:$C,MATCH($A122,'Source'!$B:$B,0)),"")</f>
        <v>סד יד דו צדדי</v>
      </c>
      <c r="C122" s="8" t="n">
        <f aca="false">SUMIFS('Source'!$D:$D,'Source'!$A:$A,"103 - Physiotherapy institutes",'Source'!$B:$B,$A122)</f>
        <v>1</v>
      </c>
      <c r="D122" s="8" t="n">
        <f aca="false">SUMIFS('Source'!$F:$F,'Source'!$A:$A,"103 - Physiotherapy institutes",'Source'!$B:$B,$A122)</f>
        <v>3</v>
      </c>
      <c r="E122" s="8" t="n">
        <f aca="false">D122*$J$5</f>
        <v>3.78947368421053</v>
      </c>
      <c r="F122" s="8" t="n">
        <f aca="false">E122-C122</f>
        <v>2.78947368421053</v>
      </c>
      <c r="G122" s="9" t="n">
        <f aca="false">IF(AND(C122=0,E122=0),0,IF(C122=0,"New",(E122-C122)/C122))</f>
        <v>2.78947368421053</v>
      </c>
      <c r="H122" s="8" t="n">
        <f aca="false">SUMIFS('Source'!$E:$E,'Source'!$A:$A,"103 - Physiotherapy institutes",'Source'!$B:$B,$A122)</f>
        <v>103.07</v>
      </c>
      <c r="I122" s="8" t="n">
        <f aca="false">SUMIFS('Source'!$G:$G,'Source'!$A:$A,"103 - Physiotherapy institutes",'Source'!$B:$B,$A122)</f>
        <v>309.22</v>
      </c>
      <c r="J122" s="8" t="n">
        <f aca="false">I122*$J$5</f>
        <v>390.593684210526</v>
      </c>
      <c r="K122" s="8" t="n">
        <f aca="false">J122-H122</f>
        <v>287.523684210526</v>
      </c>
      <c r="L122" s="9" t="n">
        <f aca="false">IF(AND(H122=0,J122=0),0,IF(H122=0,"New",(J122-H122)/H122))</f>
        <v>2.78959623761062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439</v>
      </c>
      <c r="B123" s="7" t="str">
        <f aca="false">IFERROR(INDEX('Source'!$C:$C,MATCH($A123,'Source'!$B:$B,0)),"")</f>
        <v>חגורת בטן עממית אפור</v>
      </c>
      <c r="C123" s="8" t="n">
        <f aca="false">SUMIFS('Source'!$D:$D,'Source'!$A:$A,"103 - Physiotherapy institutes",'Source'!$B:$B,$A123)</f>
        <v>0</v>
      </c>
      <c r="D123" s="8" t="n">
        <f aca="false">SUMIFS('Source'!$F:$F,'Source'!$A:$A,"103 - Physiotherapy institutes",'Source'!$B:$B,$A123)</f>
        <v>2</v>
      </c>
      <c r="E123" s="8" t="n">
        <f aca="false">D123*$J$5</f>
        <v>2.52631578947368</v>
      </c>
      <c r="F123" s="8" t="n">
        <f aca="false">E123-C123</f>
        <v>2.52631578947368</v>
      </c>
      <c r="G123" s="9" t="str">
        <f aca="false">IF(AND(C123=0,E123=0),0,IF(C123=0,"New",(E123-C123)/C123))</f>
        <v>New</v>
      </c>
      <c r="H123" s="8" t="n">
        <f aca="false">SUMIFS('Source'!$E:$E,'Source'!$A:$A,"103 - Physiotherapy institutes",'Source'!$B:$B,$A123)</f>
        <v>0</v>
      </c>
      <c r="I123" s="8" t="n">
        <f aca="false">SUMIFS('Source'!$G:$G,'Source'!$A:$A,"103 - Physiotherapy institutes",'Source'!$B:$B,$A123)</f>
        <v>206.14</v>
      </c>
      <c r="J123" s="8" t="n">
        <f aca="false">I123*$J$5</f>
        <v>260.387368421053</v>
      </c>
      <c r="K123" s="8" t="n">
        <f aca="false">J123-H123</f>
        <v>260.387368421053</v>
      </c>
      <c r="L123" s="9" t="str">
        <f aca="false">IF(AND(H123=0,J123=0),0,IF(H123=0,"New",(J123-H123)/H123))</f>
        <v>New</v>
      </c>
      <c r="M123" s="7" t="str">
        <f aca="false">IF(AND(OR(C123&lt;&gt;0,H123&lt;&gt;0),D123=0,I123=0),"DROP",IF(AND(OR(D123&lt;&gt;0,I123&lt;&gt;0),C123=0,H123=0),"NEW",""))</f>
        <v>NEW</v>
      </c>
    </row>
    <row r="124" customFormat="false" ht="15" hidden="false" customHeight="false" outlineLevel="0" collapsed="false">
      <c r="A124" s="7" t="s">
        <v>538</v>
      </c>
      <c r="B124" s="7" t="str">
        <f aca="false">IFERROR(INDEX('Source'!$C:$C,MATCH($A124,'Source'!$B:$B,0)),"")</f>
        <v>סד יד דו צדדי</v>
      </c>
      <c r="C124" s="8" t="n">
        <f aca="false">SUMIFS('Source'!$D:$D,'Source'!$A:$A,"103 - Physiotherapy institutes",'Source'!$B:$B,$A124)</f>
        <v>0</v>
      </c>
      <c r="D124" s="8" t="n">
        <f aca="false">SUMIFS('Source'!$F:$F,'Source'!$A:$A,"103 - Physiotherapy institutes",'Source'!$B:$B,$A124)</f>
        <v>2</v>
      </c>
      <c r="E124" s="8" t="n">
        <f aca="false">D124*$J$5</f>
        <v>2.52631578947368</v>
      </c>
      <c r="F124" s="8" t="n">
        <f aca="false">E124-C124</f>
        <v>2.52631578947368</v>
      </c>
      <c r="G124" s="9" t="str">
        <f aca="false">IF(AND(C124=0,E124=0),0,IF(C124=0,"New",(E124-C124)/C124))</f>
        <v>New</v>
      </c>
      <c r="H124" s="8" t="n">
        <f aca="false">SUMIFS('Source'!$E:$E,'Source'!$A:$A,"103 - Physiotherapy institutes",'Source'!$B:$B,$A124)</f>
        <v>0</v>
      </c>
      <c r="I124" s="8" t="n">
        <f aca="false">SUMIFS('Source'!$G:$G,'Source'!$A:$A,"103 - Physiotherapy institutes",'Source'!$B:$B,$A124)</f>
        <v>206.14</v>
      </c>
      <c r="J124" s="8" t="n">
        <f aca="false">I124*$J$5</f>
        <v>260.387368421053</v>
      </c>
      <c r="K124" s="8" t="n">
        <f aca="false">J124-H124</f>
        <v>260.387368421053</v>
      </c>
      <c r="L124" s="9" t="str">
        <f aca="false">IF(AND(H124=0,J124=0),0,IF(H124=0,"New",(J124-H124)/H124))</f>
        <v>New</v>
      </c>
      <c r="M124" s="7" t="str">
        <f aca="false">IF(AND(OR(C124&lt;&gt;0,H124&lt;&gt;0),D124=0,I124=0),"DROP",IF(AND(OR(D124&lt;&gt;0,I124&lt;&gt;0),C124=0,H124=0),"NEW",""))</f>
        <v>NEW</v>
      </c>
    </row>
    <row r="125" customFormat="false" ht="15" hidden="false" customHeight="false" outlineLevel="0" collapsed="false">
      <c r="A125" s="7" t="s">
        <v>326</v>
      </c>
      <c r="B125" s="7" t="str">
        <f aca="false">IFERROR(INDEX('Source'!$C:$C,MATCH($A125,'Source'!$B:$B,0)),"")</f>
        <v>מגן קרסול סגור</v>
      </c>
      <c r="C125" s="8" t="n">
        <f aca="false">SUMIFS('Source'!$D:$D,'Source'!$A:$A,"103 - Physiotherapy institutes",'Source'!$B:$B,$A125)</f>
        <v>0</v>
      </c>
      <c r="D125" s="8" t="n">
        <f aca="false">SUMIFS('Source'!$F:$F,'Source'!$A:$A,"103 - Physiotherapy institutes",'Source'!$B:$B,$A125)</f>
        <v>5</v>
      </c>
      <c r="E125" s="8" t="n">
        <f aca="false">D125*$J$5</f>
        <v>6.31578947368421</v>
      </c>
      <c r="F125" s="8" t="n">
        <f aca="false">E125-C125</f>
        <v>6.31578947368421</v>
      </c>
      <c r="G125" s="9" t="str">
        <f aca="false">IF(AND(C125=0,E125=0),0,IF(C125=0,"New",(E125-C125)/C125))</f>
        <v>New</v>
      </c>
      <c r="H125" s="8" t="n">
        <f aca="false">SUMIFS('Source'!$E:$E,'Source'!$A:$A,"103 - Physiotherapy institutes",'Source'!$B:$B,$A125)</f>
        <v>0</v>
      </c>
      <c r="I125" s="8" t="n">
        <f aca="false">SUMIFS('Source'!$G:$G,'Source'!$A:$A,"103 - Physiotherapy institutes",'Source'!$B:$B,$A125)</f>
        <v>202.9</v>
      </c>
      <c r="J125" s="8" t="n">
        <f aca="false">I125*$J$5</f>
        <v>256.294736842105</v>
      </c>
      <c r="K125" s="8" t="n">
        <f aca="false">J125-H125</f>
        <v>256.294736842105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939</v>
      </c>
      <c r="B126" s="7" t="str">
        <f aca="false">IFERROR(INDEX('Source'!$C:$C,MATCH($A126,'Source'!$B:$B,0)),"")</f>
        <v>מגן מרפק L עם סיליקון</v>
      </c>
      <c r="C126" s="8" t="n">
        <f aca="false">SUMIFS('Source'!$D:$D,'Source'!$A:$A,"103 - Physiotherapy institutes",'Source'!$B:$B,$A126)</f>
        <v>2</v>
      </c>
      <c r="D126" s="8" t="n">
        <f aca="false">SUMIFS('Source'!$F:$F,'Source'!$A:$A,"103 - Physiotherapy institutes",'Source'!$B:$B,$A126)</f>
        <v>0</v>
      </c>
      <c r="E126" s="8" t="n">
        <f aca="false">D126*$J$5</f>
        <v>0</v>
      </c>
      <c r="F126" s="8" t="n">
        <f aca="false">E126-C126</f>
        <v>-2</v>
      </c>
      <c r="G126" s="9" t="n">
        <f aca="false">IF(AND(C126=0,E126=0),0,IF(C126=0,"New",(E126-C126)/C126))</f>
        <v>-1</v>
      </c>
      <c r="H126" s="8" t="n">
        <f aca="false">SUMIFS('Source'!$E:$E,'Source'!$A:$A,"103 - Physiotherapy institutes",'Source'!$B:$B,$A126)</f>
        <v>201.97</v>
      </c>
      <c r="I126" s="8" t="n">
        <f aca="false">SUMIFS('Source'!$G:$G,'Source'!$A:$A,"103 - Physiotherapy institutes",'Source'!$B:$B,$A126)</f>
        <v>0</v>
      </c>
      <c r="J126" s="8" t="n">
        <f aca="false">I126*$J$5</f>
        <v>0</v>
      </c>
      <c r="K126" s="8" t="n">
        <f aca="false">J126-H126</f>
        <v>-201.97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463</v>
      </c>
      <c r="B127" s="7" t="str">
        <f aca="false">IFERROR(INDEX('Source'!$C:$C,MATCH($A127,'Source'!$B:$B,0)),"")</f>
        <v>חגורה לשבר טבור</v>
      </c>
      <c r="C127" s="8" t="n">
        <f aca="false">SUMIFS('Source'!$D:$D,'Source'!$A:$A,"103 - Physiotherapy institutes",'Source'!$B:$B,$A127)</f>
        <v>0</v>
      </c>
      <c r="D127" s="8" t="n">
        <f aca="false">SUMIFS('Source'!$F:$F,'Source'!$A:$A,"103 - Physiotherapy institutes",'Source'!$B:$B,$A127)</f>
        <v>2</v>
      </c>
      <c r="E127" s="8" t="n">
        <f aca="false">D127*$J$5</f>
        <v>2.52631578947368</v>
      </c>
      <c r="F127" s="8" t="n">
        <f aca="false">E127-C127</f>
        <v>2.52631578947368</v>
      </c>
      <c r="G127" s="9" t="str">
        <f aca="false">IF(AND(C127=0,E127=0),0,IF(C127=0,"New",(E127-C127)/C127))</f>
        <v>New</v>
      </c>
      <c r="H127" s="8" t="n">
        <f aca="false">SUMIFS('Source'!$E:$E,'Source'!$A:$A,"103 - Physiotherapy institutes",'Source'!$B:$B,$A127)</f>
        <v>0</v>
      </c>
      <c r="I127" s="8" t="n">
        <f aca="false">SUMIFS('Source'!$G:$G,'Source'!$A:$A,"103 - Physiotherapy institutes",'Source'!$B:$B,$A127)</f>
        <v>199.33</v>
      </c>
      <c r="J127" s="8" t="n">
        <f aca="false">I127*$J$5</f>
        <v>251.785263157895</v>
      </c>
      <c r="K127" s="8" t="n">
        <f aca="false">J127-H127</f>
        <v>251.785263157895</v>
      </c>
      <c r="L127" s="9" t="str">
        <f aca="false">IF(AND(H127=0,J127=0),0,IF(H127=0,"New",(J127-H127)/H127))</f>
        <v>New</v>
      </c>
      <c r="M127" s="7" t="str">
        <f aca="false">IF(AND(OR(C127&lt;&gt;0,H127&lt;&gt;0),D127=0,I127=0),"DROP",IF(AND(OR(D127&lt;&gt;0,I127&lt;&gt;0),C127=0,H127=0),"NEW",""))</f>
        <v>NEW</v>
      </c>
    </row>
    <row r="128" customFormat="false" ht="15" hidden="false" customHeight="false" outlineLevel="0" collapsed="false">
      <c r="A128" s="7" t="s">
        <v>489</v>
      </c>
      <c r="B128" s="7" t="str">
        <f aca="false">IFERROR(INDEX('Source'!$C:$C,MATCH($A128,'Source'!$B:$B,0)),"")</f>
        <v>חגורה לשבר טבור</v>
      </c>
      <c r="C128" s="8" t="n">
        <f aca="false">SUMIFS('Source'!$D:$D,'Source'!$A:$A,"103 - Physiotherapy institutes",'Source'!$B:$B,$A128)</f>
        <v>0</v>
      </c>
      <c r="D128" s="8" t="n">
        <f aca="false">SUMIFS('Source'!$F:$F,'Source'!$A:$A,"103 - Physiotherapy institutes",'Source'!$B:$B,$A128)</f>
        <v>2</v>
      </c>
      <c r="E128" s="8" t="n">
        <f aca="false">D128*$J$5</f>
        <v>2.52631578947368</v>
      </c>
      <c r="F128" s="8" t="n">
        <f aca="false">E128-C128</f>
        <v>2.52631578947368</v>
      </c>
      <c r="G128" s="9" t="str">
        <f aca="false">IF(AND(C128=0,E128=0),0,IF(C128=0,"New",(E128-C128)/C128))</f>
        <v>New</v>
      </c>
      <c r="H128" s="8" t="n">
        <f aca="false">SUMIFS('Source'!$E:$E,'Source'!$A:$A,"103 - Physiotherapy institutes",'Source'!$B:$B,$A128)</f>
        <v>0</v>
      </c>
      <c r="I128" s="8" t="n">
        <f aca="false">SUMIFS('Source'!$G:$G,'Source'!$A:$A,"103 - Physiotherapy institutes",'Source'!$B:$B,$A128)</f>
        <v>199.33</v>
      </c>
      <c r="J128" s="8" t="n">
        <f aca="false">I128*$J$5</f>
        <v>251.785263157895</v>
      </c>
      <c r="K128" s="8" t="n">
        <f aca="false">J128-H128</f>
        <v>251.785263157895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129</v>
      </c>
      <c r="B129" s="7" t="str">
        <f aca="false">IFERROR(INDEX('Source'!$C:$C,MATCH($A129,'Source'!$B:$B,0)),"")</f>
        <v>מתלה רשת לזרוע שחור 85B</v>
      </c>
      <c r="C129" s="8" t="n">
        <f aca="false">SUMIFS('Source'!$D:$D,'Source'!$A:$A,"103 - Physiotherapy institutes",'Source'!$B:$B,$A129)</f>
        <v>3</v>
      </c>
      <c r="D129" s="8" t="n">
        <f aca="false">SUMIFS('Source'!$F:$F,'Source'!$A:$A,"103 - Physiotherapy institutes",'Source'!$B:$B,$A129)</f>
        <v>6</v>
      </c>
      <c r="E129" s="8" t="n">
        <f aca="false">D129*$J$5</f>
        <v>7.57894736842105</v>
      </c>
      <c r="F129" s="8" t="n">
        <f aca="false">E129-C129</f>
        <v>4.57894736842105</v>
      </c>
      <c r="G129" s="9" t="n">
        <f aca="false">IF(AND(C129=0,E129=0),0,IF(C129=0,"New",(E129-C129)/C129))</f>
        <v>1.52631578947368</v>
      </c>
      <c r="H129" s="8" t="n">
        <f aca="false">SUMIFS('Source'!$E:$E,'Source'!$A:$A,"103 - Physiotherapy institutes",'Source'!$B:$B,$A129)</f>
        <v>141.6</v>
      </c>
      <c r="I129" s="8" t="n">
        <f aca="false">SUMIFS('Source'!$G:$G,'Source'!$A:$A,"103 - Physiotherapy institutes",'Source'!$B:$B,$A129)</f>
        <v>340.02</v>
      </c>
      <c r="J129" s="8" t="n">
        <f aca="false">I129*$J$5</f>
        <v>429.498947368421</v>
      </c>
      <c r="K129" s="8" t="n">
        <f aca="false">J129-H129</f>
        <v>287.898947368421</v>
      </c>
      <c r="L129" s="9" t="n">
        <f aca="false">IF(AND(H129=0,J129=0),0,IF(H129=0,"New",(J129-H129)/H129))</f>
        <v>2.03318465655665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176</v>
      </c>
      <c r="B130" s="7" t="str">
        <f aca="false">IFERROR(INDEX('Source'!$C:$C,MATCH($A130,'Source'!$B:$B,0)),"")</f>
        <v>מתלה רשת לזרוע שחור 85B</v>
      </c>
      <c r="C130" s="8" t="n">
        <f aca="false">SUMIFS('Source'!$D:$D,'Source'!$A:$A,"103 - Physiotherapy institutes",'Source'!$B:$B,$A130)</f>
        <v>8</v>
      </c>
      <c r="D130" s="8" t="n">
        <f aca="false">SUMIFS('Source'!$F:$F,'Source'!$A:$A,"103 - Physiotherapy institutes",'Source'!$B:$B,$A130)</f>
        <v>4</v>
      </c>
      <c r="E130" s="8" t="n">
        <f aca="false">D130*$J$5</f>
        <v>5.05263157894737</v>
      </c>
      <c r="F130" s="8" t="n">
        <f aca="false">E130-C130</f>
        <v>-2.94736842105263</v>
      </c>
      <c r="G130" s="9" t="n">
        <f aca="false">IF(AND(C130=0,E130=0),0,IF(C130=0,"New",(E130-C130)/C130))</f>
        <v>-0.368421052631579</v>
      </c>
      <c r="H130" s="8" t="n">
        <f aca="false">SUMIFS('Source'!$E:$E,'Source'!$A:$A,"103 - Physiotherapy institutes",'Source'!$B:$B,$A130)</f>
        <v>424.95</v>
      </c>
      <c r="I130" s="8" t="n">
        <f aca="false">SUMIFS('Source'!$G:$G,'Source'!$A:$A,"103 - Physiotherapy institutes",'Source'!$B:$B,$A130)</f>
        <v>226.68</v>
      </c>
      <c r="J130" s="8" t="n">
        <f aca="false">I130*$J$5</f>
        <v>286.332631578947</v>
      </c>
      <c r="K130" s="8" t="n">
        <f aca="false">J130-H130</f>
        <v>-138.617368421053</v>
      </c>
      <c r="L130" s="9" t="n">
        <f aca="false">IF(AND(H130=0,J130=0),0,IF(H130=0,"New",(J130-H130)/H130))</f>
        <v>-0.326196890036599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308</v>
      </c>
      <c r="B131" s="7" t="str">
        <f aca="false">IFERROR(INDEX('Source'!$C:$C,MATCH($A131,'Source'!$B:$B,0)),"")</f>
        <v>מגן ברך + צירים</v>
      </c>
      <c r="C131" s="8" t="n">
        <f aca="false">SUMIFS('Source'!$D:$D,'Source'!$A:$A,"103 - Physiotherapy institutes",'Source'!$B:$B,$A131)</f>
        <v>3</v>
      </c>
      <c r="D131" s="8" t="n">
        <f aca="false">SUMIFS('Source'!$F:$F,'Source'!$A:$A,"103 - Physiotherapy institutes",'Source'!$B:$B,$A131)</f>
        <v>1</v>
      </c>
      <c r="E131" s="8" t="n">
        <f aca="false">D131*$J$5</f>
        <v>1.26315789473684</v>
      </c>
      <c r="F131" s="8" t="n">
        <f aca="false">E131-C131</f>
        <v>-1.73684210526316</v>
      </c>
      <c r="G131" s="9" t="n">
        <f aca="false">IF(AND(C131=0,E131=0),0,IF(C131=0,"New",(E131-C131)/C131))</f>
        <v>-0.578947368421053</v>
      </c>
      <c r="H131" s="8" t="n">
        <f aca="false">SUMIFS('Source'!$E:$E,'Source'!$A:$A,"103 - Physiotherapy institutes",'Source'!$B:$B,$A131)</f>
        <v>300.64</v>
      </c>
      <c r="I131" s="8" t="n">
        <f aca="false">SUMIFS('Source'!$G:$G,'Source'!$A:$A,"103 - Physiotherapy institutes",'Source'!$B:$B,$A131)</f>
        <v>103.07</v>
      </c>
      <c r="J131" s="8" t="n">
        <f aca="false">I131*$J$5</f>
        <v>130.193684210526</v>
      </c>
      <c r="K131" s="8" t="n">
        <f aca="false">J131-H131</f>
        <v>-170.446315789474</v>
      </c>
      <c r="L131" s="9" t="n">
        <f aca="false">IF(AND(H131=0,J131=0),0,IF(H131=0,"New",(J131-H131)/H131))</f>
        <v>-0.566944903504104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940</v>
      </c>
      <c r="B132" s="7" t="str">
        <f aca="false">IFERROR(INDEX('Source'!$C:$C,MATCH($A132,'Source'!$B:$B,0)),"")</f>
        <v>מגן ברך ארוך עם כרית סיליקון</v>
      </c>
      <c r="C132" s="8" t="n">
        <f aca="false">SUMIFS('Source'!$D:$D,'Source'!$A:$A,"103 - Physiotherapy institutes",'Source'!$B:$B,$A132)</f>
        <v>0</v>
      </c>
      <c r="D132" s="8" t="n">
        <f aca="false">SUMIFS('Source'!$F:$F,'Source'!$A:$A,"103 - Physiotherapy institutes",'Source'!$B:$B,$A132)</f>
        <v>2</v>
      </c>
      <c r="E132" s="8" t="n">
        <f aca="false">D132*$J$5</f>
        <v>2.52631578947368</v>
      </c>
      <c r="F132" s="8" t="n">
        <f aca="false">E132-C132</f>
        <v>2.52631578947368</v>
      </c>
      <c r="G132" s="9" t="str">
        <f aca="false">IF(AND(C132=0,E132=0),0,IF(C132=0,"New",(E132-C132)/C132))</f>
        <v>New</v>
      </c>
      <c r="H132" s="8" t="n">
        <f aca="false">SUMIFS('Source'!$E:$E,'Source'!$A:$A,"103 - Physiotherapy institutes",'Source'!$B:$B,$A132)</f>
        <v>0</v>
      </c>
      <c r="I132" s="8" t="n">
        <f aca="false">SUMIFS('Source'!$G:$G,'Source'!$A:$A,"103 - Physiotherapy institutes",'Source'!$B:$B,$A132)</f>
        <v>192</v>
      </c>
      <c r="J132" s="8" t="n">
        <f aca="false">I132*$J$5</f>
        <v>242.526315789474</v>
      </c>
      <c r="K132" s="8" t="n">
        <f aca="false">J132-H132</f>
        <v>242.526315789474</v>
      </c>
      <c r="L132" s="9" t="str">
        <f aca="false">IF(AND(H132=0,J132=0),0,IF(H132=0,"New",(J132-H132)/H132))</f>
        <v>New</v>
      </c>
      <c r="M132" s="7" t="str">
        <f aca="false">IF(AND(OR(C132&lt;&gt;0,H132&lt;&gt;0),D132=0,I132=0),"DROP",IF(AND(OR(D132&lt;&gt;0,I132&lt;&gt;0),C132=0,H132=0),"NEW",""))</f>
        <v>NEW</v>
      </c>
    </row>
    <row r="133" customFormat="false" ht="15" hidden="false" customHeight="false" outlineLevel="0" collapsed="false">
      <c r="A133" s="7" t="s">
        <v>280</v>
      </c>
      <c r="B133" s="7" t="str">
        <f aca="false">IFERROR(INDEX('Source'!$C:$C,MATCH($A133,'Source'!$B:$B,0)),"")</f>
        <v>מגן ברך שחור</v>
      </c>
      <c r="C133" s="8" t="n">
        <f aca="false">SUMIFS('Source'!$D:$D,'Source'!$A:$A,"103 - Physiotherapy institutes",'Source'!$B:$B,$A133)</f>
        <v>11</v>
      </c>
      <c r="D133" s="8" t="n">
        <f aca="false">SUMIFS('Source'!$F:$F,'Source'!$A:$A,"103 - Physiotherapy institutes",'Source'!$B:$B,$A133)</f>
        <v>3</v>
      </c>
      <c r="E133" s="8" t="n">
        <f aca="false">D133*$J$5</f>
        <v>3.78947368421053</v>
      </c>
      <c r="F133" s="8" t="n">
        <f aca="false">E133-C133</f>
        <v>-7.21052631578947</v>
      </c>
      <c r="G133" s="9" t="n">
        <f aca="false">IF(AND(C133=0,E133=0),0,IF(C133=0,"New",(E133-C133)/C133))</f>
        <v>-0.655502392344498</v>
      </c>
      <c r="H133" s="8" t="n">
        <f aca="false">SUMIFS('Source'!$E:$E,'Source'!$A:$A,"103 - Physiotherapy institutes",'Source'!$B:$B,$A133)</f>
        <v>284.01</v>
      </c>
      <c r="I133" s="8" t="n">
        <f aca="false">SUMIFS('Source'!$G:$G,'Source'!$A:$A,"103 - Physiotherapy institutes",'Source'!$B:$B,$A133)</f>
        <v>92.68</v>
      </c>
      <c r="J133" s="8" t="n">
        <f aca="false">I133*$J$5</f>
        <v>117.069473684211</v>
      </c>
      <c r="K133" s="8" t="n">
        <f aca="false">J133-H133</f>
        <v>-166.940526315789</v>
      </c>
      <c r="L133" s="9" t="n">
        <f aca="false">IF(AND(H133=0,J133=0),0,IF(H133=0,"New",(J133-H133)/H133))</f>
        <v>-0.58779805751836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757</v>
      </c>
      <c r="B134" s="7" t="str">
        <f aca="false">IFERROR(INDEX('Source'!$C:$C,MATCH($A134,'Source'!$B:$B,0)),"")</f>
        <v>מגן ברך ארוך עם כרית סיליקון</v>
      </c>
      <c r="C134" s="8" t="n">
        <f aca="false">SUMIFS('Source'!$D:$D,'Source'!$A:$A,"103 - Physiotherapy institutes",'Source'!$B:$B,$A134)</f>
        <v>2</v>
      </c>
      <c r="D134" s="8" t="n">
        <f aca="false">SUMIFS('Source'!$F:$F,'Source'!$A:$A,"103 - Physiotherapy institutes",'Source'!$B:$B,$A134)</f>
        <v>0</v>
      </c>
      <c r="E134" s="8" t="n">
        <f aca="false">D134*$J$5</f>
        <v>0</v>
      </c>
      <c r="F134" s="8" t="n">
        <f aca="false">E134-C134</f>
        <v>-2</v>
      </c>
      <c r="G134" s="9" t="n">
        <f aca="false">IF(AND(C134=0,E134=0),0,IF(C134=0,"New",(E134-C134)/C134))</f>
        <v>-1</v>
      </c>
      <c r="H134" s="8" t="n">
        <f aca="false">SUMIFS('Source'!$E:$E,'Source'!$A:$A,"103 - Physiotherapy institutes",'Source'!$B:$B,$A134)</f>
        <v>190</v>
      </c>
      <c r="I134" s="8" t="n">
        <f aca="false">SUMIFS('Source'!$G:$G,'Source'!$A:$A,"103 - Physiotherapy institutes",'Source'!$B:$B,$A134)</f>
        <v>0</v>
      </c>
      <c r="J134" s="8" t="n">
        <f aca="false">I134*$J$5</f>
        <v>0</v>
      </c>
      <c r="K134" s="8" t="n">
        <f aca="false">J134-H134</f>
        <v>-190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359</v>
      </c>
      <c r="B135" s="7" t="str">
        <f aca="false">IFERROR(INDEX('Source'!$C:$C,MATCH($A135,'Source'!$B:$B,0)),"")</f>
        <v>מגן שוק SC39</v>
      </c>
      <c r="C135" s="8" t="n">
        <f aca="false">SUMIFS('Source'!$D:$D,'Source'!$A:$A,"103 - Physiotherapy institutes",'Source'!$B:$B,$A135)</f>
        <v>1</v>
      </c>
      <c r="D135" s="8" t="n">
        <f aca="false">SUMIFS('Source'!$F:$F,'Source'!$A:$A,"103 - Physiotherapy institutes",'Source'!$B:$B,$A135)</f>
        <v>2</v>
      </c>
      <c r="E135" s="8" t="n">
        <f aca="false">D135*$J$5</f>
        <v>2.52631578947368</v>
      </c>
      <c r="F135" s="8" t="n">
        <f aca="false">E135-C135</f>
        <v>1.52631578947368</v>
      </c>
      <c r="G135" s="9" t="n">
        <f aca="false">IF(AND(C135=0,E135=0),0,IF(C135=0,"New",(E135-C135)/C135))</f>
        <v>1.52631578947368</v>
      </c>
      <c r="H135" s="8" t="n">
        <f aca="false">SUMIFS('Source'!$E:$E,'Source'!$A:$A,"103 - Physiotherapy institutes",'Source'!$B:$B,$A135)</f>
        <v>145.26</v>
      </c>
      <c r="I135" s="8" t="n">
        <f aca="false">SUMIFS('Source'!$G:$G,'Source'!$A:$A,"103 - Physiotherapy institutes",'Source'!$B:$B,$A135)</f>
        <v>328.05</v>
      </c>
      <c r="J135" s="8" t="n">
        <f aca="false">I135*$J$5</f>
        <v>414.378947368421</v>
      </c>
      <c r="K135" s="8" t="n">
        <f aca="false">J135-H135</f>
        <v>269.118947368421</v>
      </c>
      <c r="L135" s="9" t="n">
        <f aca="false">IF(AND(H135=0,J135=0),0,IF(H135=0,"New",(J135-H135)/H135))</f>
        <v>1.85267071023283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426</v>
      </c>
      <c r="B136" s="7" t="str">
        <f aca="false">IFERROR(INDEX('Source'!$C:$C,MATCH($A136,'Source'!$B:$B,0)),"")</f>
        <v>חגורת גב סגירה כפולה</v>
      </c>
      <c r="C136" s="8" t="n">
        <f aca="false">SUMIFS('Source'!$D:$D,'Source'!$A:$A,"103 - Physiotherapy institutes",'Source'!$B:$B,$A136)</f>
        <v>0</v>
      </c>
      <c r="D136" s="8" t="n">
        <f aca="false">SUMIFS('Source'!$F:$F,'Source'!$A:$A,"103 - Physiotherapy institutes",'Source'!$B:$B,$A136)</f>
        <v>2</v>
      </c>
      <c r="E136" s="8" t="n">
        <f aca="false">D136*$J$5</f>
        <v>2.52631578947368</v>
      </c>
      <c r="F136" s="8" t="n">
        <f aca="false">E136-C136</f>
        <v>2.52631578947368</v>
      </c>
      <c r="G136" s="9" t="str">
        <f aca="false">IF(AND(C136=0,E136=0),0,IF(C136=0,"New",(E136-C136)/C136))</f>
        <v>New</v>
      </c>
      <c r="H136" s="8" t="n">
        <f aca="false">SUMIFS('Source'!$E:$E,'Source'!$A:$A,"103 - Physiotherapy institutes",'Source'!$B:$B,$A136)</f>
        <v>0</v>
      </c>
      <c r="I136" s="8" t="n">
        <f aca="false">SUMIFS('Source'!$G:$G,'Source'!$A:$A,"103 - Physiotherapy institutes",'Source'!$B:$B,$A136)</f>
        <v>180</v>
      </c>
      <c r="J136" s="8" t="n">
        <f aca="false">I136*$J$5</f>
        <v>227.368421052632</v>
      </c>
      <c r="K136" s="8" t="n">
        <f aca="false">J136-H136</f>
        <v>227.368421052632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636</v>
      </c>
      <c r="B137" s="7" t="str">
        <f aca="false">IFERROR(INDEX('Source'!$C:$C,MATCH($A137,'Source'!$B:$B,0)),"")</f>
        <v>חגורת גב סגירה כפולה</v>
      </c>
      <c r="C137" s="8" t="n">
        <f aca="false">SUMIFS('Source'!$D:$D,'Source'!$A:$A,"103 - Physiotherapy institutes",'Source'!$B:$B,$A137)</f>
        <v>0</v>
      </c>
      <c r="D137" s="8" t="n">
        <f aca="false">SUMIFS('Source'!$F:$F,'Source'!$A:$A,"103 - Physiotherapy institutes",'Source'!$B:$B,$A137)</f>
        <v>2</v>
      </c>
      <c r="E137" s="8" t="n">
        <f aca="false">D137*$J$5</f>
        <v>2.52631578947368</v>
      </c>
      <c r="F137" s="8" t="n">
        <f aca="false">E137-C137</f>
        <v>2.52631578947368</v>
      </c>
      <c r="G137" s="9" t="str">
        <f aca="false">IF(AND(C137=0,E137=0),0,IF(C137=0,"New",(E137-C137)/C137))</f>
        <v>New</v>
      </c>
      <c r="H137" s="8" t="n">
        <f aca="false">SUMIFS('Source'!$E:$E,'Source'!$A:$A,"103 - Physiotherapy institutes",'Source'!$B:$B,$A137)</f>
        <v>0</v>
      </c>
      <c r="I137" s="8" t="n">
        <f aca="false">SUMIFS('Source'!$G:$G,'Source'!$A:$A,"103 - Physiotherapy institutes",'Source'!$B:$B,$A137)</f>
        <v>180</v>
      </c>
      <c r="J137" s="8" t="n">
        <f aca="false">I137*$J$5</f>
        <v>227.368421052632</v>
      </c>
      <c r="K137" s="8" t="n">
        <f aca="false">J137-H137</f>
        <v>227.368421052632</v>
      </c>
      <c r="L137" s="9" t="str">
        <f aca="false">IF(AND(H137=0,J137=0),0,IF(H137=0,"New",(J137-H137)/H137))</f>
        <v>New</v>
      </c>
      <c r="M137" s="7" t="str">
        <f aca="false">IF(AND(OR(C137&lt;&gt;0,H137&lt;&gt;0),D137=0,I137=0),"DROP",IF(AND(OR(D137&lt;&gt;0,I137&lt;&gt;0),C137=0,H137=0),"NEW",""))</f>
        <v>NEW</v>
      </c>
    </row>
    <row r="138" customFormat="false" ht="15" hidden="false" customHeight="false" outlineLevel="0" collapsed="false">
      <c r="A138" s="7" t="s">
        <v>434</v>
      </c>
      <c r="B138" s="7" t="str">
        <f aca="false">IFERROR(INDEX('Source'!$C:$C,MATCH($A138,'Source'!$B:$B,0)),"")</f>
        <v>חגורת גב סגירה כפולה</v>
      </c>
      <c r="C138" s="8" t="n">
        <f aca="false">SUMIFS('Source'!$D:$D,'Source'!$A:$A,"103 - Physiotherapy institutes",'Source'!$B:$B,$A138)</f>
        <v>0</v>
      </c>
      <c r="D138" s="8" t="n">
        <f aca="false">SUMIFS('Source'!$F:$F,'Source'!$A:$A,"103 - Physiotherapy institutes",'Source'!$B:$B,$A138)</f>
        <v>2</v>
      </c>
      <c r="E138" s="8" t="n">
        <f aca="false">D138*$J$5</f>
        <v>2.52631578947368</v>
      </c>
      <c r="F138" s="8" t="n">
        <f aca="false">E138-C138</f>
        <v>2.52631578947368</v>
      </c>
      <c r="G138" s="9" t="str">
        <f aca="false">IF(AND(C138=0,E138=0),0,IF(C138=0,"New",(E138-C138)/C138))</f>
        <v>New</v>
      </c>
      <c r="H138" s="8" t="n">
        <f aca="false">SUMIFS('Source'!$E:$E,'Source'!$A:$A,"103 - Physiotherapy institutes",'Source'!$B:$B,$A138)</f>
        <v>0</v>
      </c>
      <c r="I138" s="8" t="n">
        <f aca="false">SUMIFS('Source'!$G:$G,'Source'!$A:$A,"103 - Physiotherapy institutes",'Source'!$B:$B,$A138)</f>
        <v>180</v>
      </c>
      <c r="J138" s="8" t="n">
        <f aca="false">I138*$J$5</f>
        <v>227.368421052632</v>
      </c>
      <c r="K138" s="8" t="n">
        <f aca="false">J138-H138</f>
        <v>227.368421052632</v>
      </c>
      <c r="L138" s="9" t="str">
        <f aca="false">IF(AND(H138=0,J138=0),0,IF(H138=0,"New",(J138-H138)/H138))</f>
        <v>New</v>
      </c>
      <c r="M138" s="7" t="str">
        <f aca="false">IF(AND(OR(C138&lt;&gt;0,H138&lt;&gt;0),D138=0,I138=0),"DROP",IF(AND(OR(D138&lt;&gt;0,I138&lt;&gt;0),C138=0,H138=0),"NEW",""))</f>
        <v>NEW</v>
      </c>
    </row>
    <row r="139" customFormat="false" ht="15" hidden="false" customHeight="false" outlineLevel="0" collapsed="false">
      <c r="A139" s="7" t="s">
        <v>417</v>
      </c>
      <c r="B139" s="7" t="str">
        <f aca="false">IFERROR(INDEX('Source'!$C:$C,MATCH($A139,'Source'!$B:$B,0)),"")</f>
        <v>חגורת גב סגירה כפולה</v>
      </c>
      <c r="C139" s="8" t="n">
        <f aca="false">SUMIFS('Source'!$D:$D,'Source'!$A:$A,"103 - Physiotherapy institutes",'Source'!$B:$B,$A139)</f>
        <v>0</v>
      </c>
      <c r="D139" s="8" t="n">
        <f aca="false">SUMIFS('Source'!$F:$F,'Source'!$A:$A,"103 - Physiotherapy institutes",'Source'!$B:$B,$A139)</f>
        <v>2</v>
      </c>
      <c r="E139" s="8" t="n">
        <f aca="false">D139*$J$5</f>
        <v>2.52631578947368</v>
      </c>
      <c r="F139" s="8" t="n">
        <f aca="false">E139-C139</f>
        <v>2.52631578947368</v>
      </c>
      <c r="G139" s="9" t="str">
        <f aca="false">IF(AND(C139=0,E139=0),0,IF(C139=0,"New",(E139-C139)/C139))</f>
        <v>New</v>
      </c>
      <c r="H139" s="8" t="n">
        <f aca="false">SUMIFS('Source'!$E:$E,'Source'!$A:$A,"103 - Physiotherapy institutes",'Source'!$B:$B,$A139)</f>
        <v>0</v>
      </c>
      <c r="I139" s="8" t="n">
        <f aca="false">SUMIFS('Source'!$G:$G,'Source'!$A:$A,"103 - Physiotherapy institutes",'Source'!$B:$B,$A139)</f>
        <v>180</v>
      </c>
      <c r="J139" s="8" t="n">
        <f aca="false">I139*$J$5</f>
        <v>227.368421052632</v>
      </c>
      <c r="K139" s="8" t="n">
        <f aca="false">J139-H139</f>
        <v>227.368421052632</v>
      </c>
      <c r="L139" s="9" t="str">
        <f aca="false">IF(AND(H139=0,J139=0),0,IF(H139=0,"New",(J139-H139)/H139))</f>
        <v>New</v>
      </c>
      <c r="M139" s="7" t="str">
        <f aca="false">IF(AND(OR(C139&lt;&gt;0,H139&lt;&gt;0),D139=0,I139=0),"DROP",IF(AND(OR(D139&lt;&gt;0,I139&lt;&gt;0),C139=0,H139=0),"NEW",""))</f>
        <v>NEW</v>
      </c>
    </row>
    <row r="140" customFormat="false" ht="15" hidden="false" customHeight="false" outlineLevel="0" collapsed="false">
      <c r="A140" s="7" t="s">
        <v>368</v>
      </c>
      <c r="B140" s="7" t="str">
        <f aca="false">IFERROR(INDEX('Source'!$C:$C,MATCH($A140,'Source'!$B:$B,0)),"")</f>
        <v>מגן קרסול ימין SC35</v>
      </c>
      <c r="C140" s="8" t="n">
        <f aca="false">SUMIFS('Source'!$D:$D,'Source'!$A:$A,"103 - Physiotherapy institutes",'Source'!$B:$B,$A140)</f>
        <v>0</v>
      </c>
      <c r="D140" s="8" t="n">
        <f aca="false">SUMIFS('Source'!$F:$F,'Source'!$A:$A,"103 - Physiotherapy institutes",'Source'!$B:$B,$A140)</f>
        <v>2</v>
      </c>
      <c r="E140" s="8" t="n">
        <f aca="false">D140*$J$5</f>
        <v>2.52631578947368</v>
      </c>
      <c r="F140" s="8" t="n">
        <f aca="false">E140-C140</f>
        <v>2.52631578947368</v>
      </c>
      <c r="G140" s="9" t="str">
        <f aca="false">IF(AND(C140=0,E140=0),0,IF(C140=0,"New",(E140-C140)/C140))</f>
        <v>New</v>
      </c>
      <c r="H140" s="8" t="n">
        <f aca="false">SUMIFS('Source'!$E:$E,'Source'!$A:$A,"103 - Physiotherapy institutes",'Source'!$B:$B,$A140)</f>
        <v>0</v>
      </c>
      <c r="I140" s="8" t="n">
        <f aca="false">SUMIFS('Source'!$G:$G,'Source'!$A:$A,"103 - Physiotherapy institutes",'Source'!$B:$B,$A140)</f>
        <v>174.85</v>
      </c>
      <c r="J140" s="8" t="n">
        <f aca="false">I140*$J$5</f>
        <v>220.863157894737</v>
      </c>
      <c r="K140" s="8" t="n">
        <f aca="false">J140-H140</f>
        <v>220.863157894737</v>
      </c>
      <c r="L140" s="9" t="str">
        <f aca="false">IF(AND(H140=0,J140=0),0,IF(H140=0,"New",(J140-H140)/H140))</f>
        <v>New</v>
      </c>
      <c r="M140" s="7" t="str">
        <f aca="false">IF(AND(OR(C140&lt;&gt;0,H140&lt;&gt;0),D140=0,I140=0),"DROP",IF(AND(OR(D140&lt;&gt;0,I140&lt;&gt;0),C140=0,H140=0),"NEW",""))</f>
        <v>NEW</v>
      </c>
    </row>
    <row r="141" customFormat="false" ht="15" hidden="false" customHeight="false" outlineLevel="0" collapsed="false">
      <c r="A141" s="7" t="s">
        <v>180</v>
      </c>
      <c r="B141" s="7" t="str">
        <f aca="false">IFERROR(INDEX('Source'!$C:$C,MATCH($A141,'Source'!$B:$B,0)),"")</f>
        <v>שרוול לבוניון מסיליקון</v>
      </c>
      <c r="C141" s="8" t="n">
        <f aca="false">SUMIFS('Source'!$D:$D,'Source'!$A:$A,"103 - Physiotherapy institutes",'Source'!$B:$B,$A141)</f>
        <v>7</v>
      </c>
      <c r="D141" s="8" t="n">
        <f aca="false">SUMIFS('Source'!$F:$F,'Source'!$A:$A,"103 - Physiotherapy institutes",'Source'!$B:$B,$A141)</f>
        <v>2</v>
      </c>
      <c r="E141" s="8" t="n">
        <f aca="false">D141*$J$5</f>
        <v>2.52631578947368</v>
      </c>
      <c r="F141" s="8" t="n">
        <f aca="false">E141-C141</f>
        <v>-4.47368421052632</v>
      </c>
      <c r="G141" s="9" t="n">
        <f aca="false">IF(AND(C141=0,E141=0),0,IF(C141=0,"New",(E141-C141)/C141))</f>
        <v>-0.639097744360902</v>
      </c>
      <c r="H141" s="8" t="n">
        <f aca="false">SUMIFS('Source'!$E:$E,'Source'!$A:$A,"103 - Physiotherapy institutes",'Source'!$B:$B,$A141)</f>
        <v>247.19</v>
      </c>
      <c r="I141" s="8" t="n">
        <f aca="false">SUMIFS('Source'!$G:$G,'Source'!$A:$A,"103 - Physiotherapy institutes",'Source'!$B:$B,$A141)</f>
        <v>74.91</v>
      </c>
      <c r="J141" s="8" t="n">
        <f aca="false">I141*$J$5</f>
        <v>94.6231578947368</v>
      </c>
      <c r="K141" s="8" t="n">
        <f aca="false">J141-H141</f>
        <v>-152.566842105263</v>
      </c>
      <c r="L141" s="9" t="n">
        <f aca="false">IF(AND(H141=0,J141=0),0,IF(H141=0,"New",(J141-H141)/H141))</f>
        <v>-0.617204749808905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211</v>
      </c>
      <c r="B142" s="7" t="str">
        <f aca="false">IFERROR(INDEX('Source'!$C:$C,MATCH($A142,'Source'!$B:$B,0)),"")</f>
        <v>מדבקה מסיליקון ל</v>
      </c>
      <c r="C142" s="8" t="n">
        <f aca="false">SUMIFS('Source'!$D:$D,'Source'!$A:$A,"103 - Physiotherapy institutes",'Source'!$B:$B,$A142)</f>
        <v>6</v>
      </c>
      <c r="D142" s="8" t="n">
        <f aca="false">SUMIFS('Source'!$F:$F,'Source'!$A:$A,"103 - Physiotherapy institutes",'Source'!$B:$B,$A142)</f>
        <v>0</v>
      </c>
      <c r="E142" s="8" t="n">
        <f aca="false">D142*$J$5</f>
        <v>0</v>
      </c>
      <c r="F142" s="8" t="n">
        <f aca="false">E142-C142</f>
        <v>-6</v>
      </c>
      <c r="G142" s="9" t="n">
        <f aca="false">IF(AND(C142=0,E142=0),0,IF(C142=0,"New",(E142-C142)/C142))</f>
        <v>-1</v>
      </c>
      <c r="H142" s="8" t="n">
        <f aca="false">SUMIFS('Source'!$E:$E,'Source'!$A:$A,"103 - Physiotherapy institutes",'Source'!$B:$B,$A142)</f>
        <v>170.4</v>
      </c>
      <c r="I142" s="8" t="n">
        <f aca="false">SUMIFS('Source'!$G:$G,'Source'!$A:$A,"103 - Physiotherapy institutes",'Source'!$B:$B,$A142)</f>
        <v>0</v>
      </c>
      <c r="J142" s="8" t="n">
        <f aca="false">I142*$J$5</f>
        <v>0</v>
      </c>
      <c r="K142" s="8" t="n">
        <f aca="false">J142-H142</f>
        <v>-170.4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914</v>
      </c>
      <c r="B143" s="7" t="str">
        <f aca="false">IFERROR(INDEX('Source'!$C:$C,MATCH($A143,'Source'!$B:$B,0)),"")</f>
        <v>טייפ בסיס מקדים</v>
      </c>
      <c r="C143" s="8" t="n">
        <f aca="false">SUMIFS('Source'!$D:$D,'Source'!$A:$A,"103 - Physiotherapy institutes",'Source'!$B:$B,$A143)</f>
        <v>0</v>
      </c>
      <c r="D143" s="8" t="n">
        <f aca="false">SUMIFS('Source'!$F:$F,'Source'!$A:$A,"103 - Physiotherapy institutes",'Source'!$B:$B,$A143)</f>
        <v>12</v>
      </c>
      <c r="E143" s="8" t="n">
        <f aca="false">D143*$J$5</f>
        <v>15.1578947368421</v>
      </c>
      <c r="F143" s="8" t="n">
        <f aca="false">E143-C143</f>
        <v>15.1578947368421</v>
      </c>
      <c r="G143" s="9" t="str">
        <f aca="false">IF(AND(C143=0,E143=0),0,IF(C143=0,"New",(E143-C143)/C143))</f>
        <v>New</v>
      </c>
      <c r="H143" s="8" t="n">
        <f aca="false">SUMIFS('Source'!$E:$E,'Source'!$A:$A,"103 - Physiotherapy institutes",'Source'!$B:$B,$A143)</f>
        <v>0</v>
      </c>
      <c r="I143" s="8" t="n">
        <f aca="false">SUMIFS('Source'!$G:$G,'Source'!$A:$A,"103 - Physiotherapy institutes",'Source'!$B:$B,$A143)</f>
        <v>170.12</v>
      </c>
      <c r="J143" s="8" t="n">
        <f aca="false">I143*$J$5</f>
        <v>214.888421052632</v>
      </c>
      <c r="K143" s="8" t="n">
        <f aca="false">J143-H143</f>
        <v>214.888421052632</v>
      </c>
      <c r="L143" s="9" t="str">
        <f aca="false">IF(AND(H143=0,J143=0),0,IF(H143=0,"New",(J143-H143)/H143))</f>
        <v>New</v>
      </c>
      <c r="M143" s="7" t="str">
        <f aca="false">IF(AND(OR(C143&lt;&gt;0,H143&lt;&gt;0),D143=0,I143=0),"DROP",IF(AND(OR(D143&lt;&gt;0,I143&lt;&gt;0),C143=0,H143=0),"NEW",""))</f>
        <v>NEW</v>
      </c>
    </row>
    <row r="144" customFormat="false" ht="15" hidden="false" customHeight="false" outlineLevel="0" collapsed="false">
      <c r="A144" s="7" t="s">
        <v>271</v>
      </c>
      <c r="B144" s="7" t="str">
        <f aca="false">IFERROR(INDEX('Source'!$C:$C,MATCH($A144,'Source'!$B:$B,0)),"")</f>
        <v>מגן קרסול שחור</v>
      </c>
      <c r="C144" s="8" t="n">
        <f aca="false">SUMIFS('Source'!$D:$D,'Source'!$A:$A,"103 - Physiotherapy institutes",'Source'!$B:$B,$A144)</f>
        <v>8</v>
      </c>
      <c r="D144" s="8" t="n">
        <f aca="false">SUMIFS('Source'!$F:$F,'Source'!$A:$A,"103 - Physiotherapy institutes",'Source'!$B:$B,$A144)</f>
        <v>2</v>
      </c>
      <c r="E144" s="8" t="n">
        <f aca="false">D144*$J$5</f>
        <v>2.52631578947368</v>
      </c>
      <c r="F144" s="8" t="n">
        <f aca="false">E144-C144</f>
        <v>-5.47368421052632</v>
      </c>
      <c r="G144" s="9" t="n">
        <f aca="false">IF(AND(C144=0,E144=0),0,IF(C144=0,"New",(E144-C144)/C144))</f>
        <v>-0.68421052631579</v>
      </c>
      <c r="H144" s="8" t="n">
        <f aca="false">SUMIFS('Source'!$E:$E,'Source'!$A:$A,"103 - Physiotherapy institutes",'Source'!$B:$B,$A144)</f>
        <v>218.77</v>
      </c>
      <c r="I144" s="8" t="n">
        <f aca="false">SUMIFS('Source'!$G:$G,'Source'!$A:$A,"103 - Physiotherapy institutes",'Source'!$B:$B,$A144)</f>
        <v>53.55</v>
      </c>
      <c r="J144" s="8" t="n">
        <f aca="false">I144*$J$5</f>
        <v>67.6421052631579</v>
      </c>
      <c r="K144" s="8" t="n">
        <f aca="false">J144-H144</f>
        <v>-151.127894736842</v>
      </c>
      <c r="L144" s="9" t="n">
        <f aca="false">IF(AND(H144=0,J144=0),0,IF(H144=0,"New",(J144-H144)/H144))</f>
        <v>-0.69080721642292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413</v>
      </c>
      <c r="B145" s="7" t="str">
        <f aca="false">IFERROR(INDEX('Source'!$C:$C,MATCH($A145,'Source'!$B:$B,0)),"")</f>
        <v>חגורה למנותחי בית חזה</v>
      </c>
      <c r="C145" s="8" t="n">
        <f aca="false">SUMIFS('Source'!$D:$D,'Source'!$A:$A,"103 - Physiotherapy institutes",'Source'!$B:$B,$A145)</f>
        <v>1</v>
      </c>
      <c r="D145" s="8" t="n">
        <f aca="false">SUMIFS('Source'!$F:$F,'Source'!$A:$A,"103 - Physiotherapy institutes",'Source'!$B:$B,$A145)</f>
        <v>0</v>
      </c>
      <c r="E145" s="8" t="n">
        <f aca="false">D145*$J$5</f>
        <v>0</v>
      </c>
      <c r="F145" s="8" t="n">
        <f aca="false">E145-C145</f>
        <v>-1</v>
      </c>
      <c r="G145" s="9" t="n">
        <f aca="false">IF(AND(C145=0,E145=0),0,IF(C145=0,"New",(E145-C145)/C145))</f>
        <v>-1</v>
      </c>
      <c r="H145" s="8" t="n">
        <f aca="false">SUMIFS('Source'!$E:$E,'Source'!$A:$A,"103 - Physiotherapy institutes",'Source'!$B:$B,$A145)</f>
        <v>165</v>
      </c>
      <c r="I145" s="8" t="n">
        <f aca="false">SUMIFS('Source'!$G:$G,'Source'!$A:$A,"103 - Physiotherapy institutes",'Source'!$B:$B,$A145)</f>
        <v>0</v>
      </c>
      <c r="J145" s="8" t="n">
        <f aca="false">I145*$J$5</f>
        <v>0</v>
      </c>
      <c r="K145" s="8" t="n">
        <f aca="false">J145-H145</f>
        <v>-165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381</v>
      </c>
      <c r="B146" s="7" t="str">
        <f aca="false">IFERROR(INDEX('Source'!$C:$C,MATCH($A146,'Source'!$B:$B,0)),"")</f>
        <v>מגן שוק SC39</v>
      </c>
      <c r="C146" s="8" t="n">
        <f aca="false">SUMIFS('Source'!$D:$D,'Source'!$A:$A,"103 - Physiotherapy institutes",'Source'!$B:$B,$A146)</f>
        <v>0</v>
      </c>
      <c r="D146" s="8" t="n">
        <f aca="false">SUMIFS('Source'!$F:$F,'Source'!$A:$A,"103 - Physiotherapy institutes",'Source'!$B:$B,$A146)</f>
        <v>1</v>
      </c>
      <c r="E146" s="8" t="n">
        <f aca="false">D146*$J$5</f>
        <v>1.26315789473684</v>
      </c>
      <c r="F146" s="8" t="n">
        <f aca="false">E146-C146</f>
        <v>1.26315789473684</v>
      </c>
      <c r="G146" s="9" t="str">
        <f aca="false">IF(AND(C146=0,E146=0),0,IF(C146=0,"New",(E146-C146)/C146))</f>
        <v>New</v>
      </c>
      <c r="H146" s="8" t="n">
        <f aca="false">SUMIFS('Source'!$E:$E,'Source'!$A:$A,"103 - Physiotherapy institutes",'Source'!$B:$B,$A146)</f>
        <v>0</v>
      </c>
      <c r="I146" s="8" t="n">
        <f aca="false">SUMIFS('Source'!$G:$G,'Source'!$A:$A,"103 - Physiotherapy institutes",'Source'!$B:$B,$A146)</f>
        <v>164.04</v>
      </c>
      <c r="J146" s="8" t="n">
        <f aca="false">I146*$J$5</f>
        <v>207.208421052632</v>
      </c>
      <c r="K146" s="8" t="n">
        <f aca="false">J146-H146</f>
        <v>207.208421052632</v>
      </c>
      <c r="L146" s="9" t="str">
        <f aca="false">IF(AND(H146=0,J146=0),0,IF(H146=0,"New",(J146-H146)/H146))</f>
        <v>New</v>
      </c>
      <c r="M146" s="7" t="str">
        <f aca="false">IF(AND(OR(C146&lt;&gt;0,H146&lt;&gt;0),D146=0,I146=0),"DROP",IF(AND(OR(D146&lt;&gt;0,I146&lt;&gt;0),C146=0,H146=0),"NEW",""))</f>
        <v>NEW</v>
      </c>
    </row>
    <row r="147" customFormat="false" ht="15" hidden="false" customHeight="false" outlineLevel="0" collapsed="false">
      <c r="A147" s="7" t="s">
        <v>534</v>
      </c>
      <c r="B147" s="7" t="str">
        <f aca="false">IFERROR(INDEX('Source'!$C:$C,MATCH($A147,'Source'!$B:$B,0)),"")</f>
        <v>מגן שוק SC39</v>
      </c>
      <c r="C147" s="8" t="n">
        <f aca="false">SUMIFS('Source'!$D:$D,'Source'!$A:$A,"103 - Physiotherapy institutes",'Source'!$B:$B,$A147)</f>
        <v>0</v>
      </c>
      <c r="D147" s="8" t="n">
        <f aca="false">SUMIFS('Source'!$F:$F,'Source'!$A:$A,"103 - Physiotherapy institutes",'Source'!$B:$B,$A147)</f>
        <v>1</v>
      </c>
      <c r="E147" s="8" t="n">
        <f aca="false">D147*$J$5</f>
        <v>1.26315789473684</v>
      </c>
      <c r="F147" s="8" t="n">
        <f aca="false">E147-C147</f>
        <v>1.26315789473684</v>
      </c>
      <c r="G147" s="9" t="str">
        <f aca="false">IF(AND(C147=0,E147=0),0,IF(C147=0,"New",(E147-C147)/C147))</f>
        <v>New</v>
      </c>
      <c r="H147" s="8" t="n">
        <f aca="false">SUMIFS('Source'!$E:$E,'Source'!$A:$A,"103 - Physiotherapy institutes",'Source'!$B:$B,$A147)</f>
        <v>0</v>
      </c>
      <c r="I147" s="8" t="n">
        <f aca="false">SUMIFS('Source'!$G:$G,'Source'!$A:$A,"103 - Physiotherapy institutes",'Source'!$B:$B,$A147)</f>
        <v>164.03</v>
      </c>
      <c r="J147" s="8" t="n">
        <f aca="false">I147*$J$5</f>
        <v>207.195789473684</v>
      </c>
      <c r="K147" s="8" t="n">
        <f aca="false">J147-H147</f>
        <v>207.195789473684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299</v>
      </c>
      <c r="B148" s="7" t="str">
        <f aca="false">IFERROR(INDEX('Source'!$C:$C,MATCH($A148,'Source'!$B:$B,0)),"")</f>
        <v>מישר כתפיים</v>
      </c>
      <c r="C148" s="8" t="n">
        <f aca="false">SUMIFS('Source'!$D:$D,'Source'!$A:$A,"103 - Physiotherapy institutes",'Source'!$B:$B,$A148)</f>
        <v>0</v>
      </c>
      <c r="D148" s="8" t="n">
        <f aca="false">SUMIFS('Source'!$F:$F,'Source'!$A:$A,"103 - Physiotherapy institutes",'Source'!$B:$B,$A148)</f>
        <v>1</v>
      </c>
      <c r="E148" s="8" t="n">
        <f aca="false">D148*$J$5</f>
        <v>1.26315789473684</v>
      </c>
      <c r="F148" s="8" t="n">
        <f aca="false">E148-C148</f>
        <v>1.26315789473684</v>
      </c>
      <c r="G148" s="9" t="str">
        <f aca="false">IF(AND(C148=0,E148=0),0,IF(C148=0,"New",(E148-C148)/C148))</f>
        <v>New</v>
      </c>
      <c r="H148" s="8" t="n">
        <f aca="false">SUMIFS('Source'!$E:$E,'Source'!$A:$A,"103 - Physiotherapy institutes",'Source'!$B:$B,$A148)</f>
        <v>0</v>
      </c>
      <c r="I148" s="8" t="n">
        <f aca="false">SUMIFS('Source'!$G:$G,'Source'!$A:$A,"103 - Physiotherapy institutes",'Source'!$B:$B,$A148)</f>
        <v>164.01</v>
      </c>
      <c r="J148" s="8" t="n">
        <f aca="false">I148*$J$5</f>
        <v>207.170526315789</v>
      </c>
      <c r="K148" s="8" t="n">
        <f aca="false">J148-H148</f>
        <v>207.170526315789</v>
      </c>
      <c r="L148" s="9" t="str">
        <f aca="false">IF(AND(H148=0,J148=0),0,IF(H148=0,"New",(J148-H148)/H148))</f>
        <v>New</v>
      </c>
      <c r="M148" s="7" t="str">
        <f aca="false">IF(AND(OR(C148&lt;&gt;0,H148&lt;&gt;0),D148=0,I148=0),"DROP",IF(AND(OR(D148&lt;&gt;0,I148&lt;&gt;0),C148=0,H148=0),"NEW",""))</f>
        <v>NEW</v>
      </c>
    </row>
    <row r="149" customFormat="false" ht="15" hidden="false" customHeight="false" outlineLevel="0" collapsed="false">
      <c r="A149" s="7" t="s">
        <v>353</v>
      </c>
      <c r="B149" s="7" t="str">
        <f aca="false">IFERROR(INDEX('Source'!$C:$C,MATCH($A149,'Source'!$B:$B,0)),"")</f>
        <v>מגן מרפק SC95</v>
      </c>
      <c r="C149" s="8" t="n">
        <f aca="false">SUMIFS('Source'!$D:$D,'Source'!$A:$A,"103 - Physiotherapy institutes",'Source'!$B:$B,$A149)</f>
        <v>0</v>
      </c>
      <c r="D149" s="8" t="n">
        <f aca="false">SUMIFS('Source'!$F:$F,'Source'!$A:$A,"103 - Physiotherapy institutes",'Source'!$B:$B,$A149)</f>
        <v>2</v>
      </c>
      <c r="E149" s="8" t="n">
        <f aca="false">D149*$J$5</f>
        <v>2.52631578947368</v>
      </c>
      <c r="F149" s="8" t="n">
        <f aca="false">E149-C149</f>
        <v>2.52631578947368</v>
      </c>
      <c r="G149" s="9" t="str">
        <f aca="false">IF(AND(C149=0,E149=0),0,IF(C149=0,"New",(E149-C149)/C149))</f>
        <v>New</v>
      </c>
      <c r="H149" s="8" t="n">
        <f aca="false">SUMIFS('Source'!$E:$E,'Source'!$A:$A,"103 - Physiotherapy institutes",'Source'!$B:$B,$A149)</f>
        <v>0</v>
      </c>
      <c r="I149" s="8" t="n">
        <f aca="false">SUMIFS('Source'!$G:$G,'Source'!$A:$A,"103 - Physiotherapy institutes",'Source'!$B:$B,$A149)</f>
        <v>162.37</v>
      </c>
      <c r="J149" s="8" t="n">
        <f aca="false">I149*$J$5</f>
        <v>205.098947368421</v>
      </c>
      <c r="K149" s="8" t="n">
        <f aca="false">J149-H149</f>
        <v>205.098947368421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362</v>
      </c>
      <c r="B150" s="7" t="str">
        <f aca="false">IFERROR(INDEX('Source'!$C:$C,MATCH($A150,'Source'!$B:$B,0)),"")</f>
        <v>מגן קרסול שמאל SC35</v>
      </c>
      <c r="C150" s="8" t="n">
        <f aca="false">SUMIFS('Source'!$D:$D,'Source'!$A:$A,"103 - Physiotherapy institutes",'Source'!$B:$B,$A150)</f>
        <v>0</v>
      </c>
      <c r="D150" s="8" t="n">
        <f aca="false">SUMIFS('Source'!$F:$F,'Source'!$A:$A,"103 - Physiotherapy institutes",'Source'!$B:$B,$A150)</f>
        <v>2</v>
      </c>
      <c r="E150" s="8" t="n">
        <f aca="false">D150*$J$5</f>
        <v>2.52631578947368</v>
      </c>
      <c r="F150" s="8" t="n">
        <f aca="false">E150-C150</f>
        <v>2.52631578947368</v>
      </c>
      <c r="G150" s="9" t="str">
        <f aca="false">IF(AND(C150=0,E150=0),0,IF(C150=0,"New",(E150-C150)/C150))</f>
        <v>New</v>
      </c>
      <c r="H150" s="8" t="n">
        <f aca="false">SUMIFS('Source'!$E:$E,'Source'!$A:$A,"103 - Physiotherapy institutes",'Source'!$B:$B,$A150)</f>
        <v>0</v>
      </c>
      <c r="I150" s="8" t="n">
        <f aca="false">SUMIFS('Source'!$G:$G,'Source'!$A:$A,"103 - Physiotherapy institutes",'Source'!$B:$B,$A150)</f>
        <v>162.37</v>
      </c>
      <c r="J150" s="8" t="n">
        <f aca="false">I150*$J$5</f>
        <v>205.098947368421</v>
      </c>
      <c r="K150" s="8" t="n">
        <f aca="false">J150-H150</f>
        <v>205.098947368421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349</v>
      </c>
      <c r="B151" s="7" t="str">
        <f aca="false">IFERROR(INDEX('Source'!$C:$C,MATCH($A151,'Source'!$B:$B,0)),"")</f>
        <v>גרבי נוחות קיץ לבן</v>
      </c>
      <c r="C151" s="8" t="n">
        <f aca="false">SUMIFS('Source'!$D:$D,'Source'!$A:$A,"103 - Physiotherapy institutes",'Source'!$B:$B,$A151)</f>
        <v>12</v>
      </c>
      <c r="D151" s="8" t="n">
        <f aca="false">SUMIFS('Source'!$F:$F,'Source'!$A:$A,"103 - Physiotherapy institutes",'Source'!$B:$B,$A151)</f>
        <v>5</v>
      </c>
      <c r="E151" s="8" t="n">
        <f aca="false">D151*$J$5</f>
        <v>6.31578947368421</v>
      </c>
      <c r="F151" s="8" t="n">
        <f aca="false">E151-C151</f>
        <v>-5.68421052631579</v>
      </c>
      <c r="G151" s="9" t="n">
        <f aca="false">IF(AND(C151=0,E151=0),0,IF(C151=0,"New",(E151-C151)/C151))</f>
        <v>-0.473684210526316</v>
      </c>
      <c r="H151" s="8" t="n">
        <f aca="false">SUMIFS('Source'!$E:$E,'Source'!$A:$A,"103 - Physiotherapy institutes",'Source'!$B:$B,$A151)</f>
        <v>287.32</v>
      </c>
      <c r="I151" s="8" t="n">
        <f aca="false">SUMIFS('Source'!$G:$G,'Source'!$A:$A,"103 - Physiotherapy institutes",'Source'!$B:$B,$A151)</f>
        <v>124.99</v>
      </c>
      <c r="J151" s="8" t="n">
        <f aca="false">I151*$J$5</f>
        <v>157.882105263158</v>
      </c>
      <c r="K151" s="8" t="n">
        <f aca="false">J151-H151</f>
        <v>-129.437894736842</v>
      </c>
      <c r="L151" s="9" t="n">
        <f aca="false">IF(AND(H151=0,J151=0),0,IF(H151=0,"New",(J151-H151)/H151))</f>
        <v>-0.450500816987478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486</v>
      </c>
      <c r="B152" s="7" t="str">
        <f aca="false">IFERROR(INDEX('Source'!$C:$C,MATCH($A152,'Source'!$B:$B,0)),"")</f>
        <v>רצועה לפיקת הברך</v>
      </c>
      <c r="C152" s="8" t="n">
        <f aca="false">SUMIFS('Source'!$D:$D,'Source'!$A:$A,"103 - Physiotherapy institutes",'Source'!$B:$B,$A152)</f>
        <v>2</v>
      </c>
      <c r="D152" s="8" t="n">
        <f aca="false">SUMIFS('Source'!$F:$F,'Source'!$A:$A,"103 - Physiotherapy institutes",'Source'!$B:$B,$A152)</f>
        <v>0</v>
      </c>
      <c r="E152" s="8" t="n">
        <f aca="false">D152*$J$5</f>
        <v>0</v>
      </c>
      <c r="F152" s="8" t="n">
        <f aca="false">E152-C152</f>
        <v>-2</v>
      </c>
      <c r="G152" s="9" t="n">
        <f aca="false">IF(AND(C152=0,E152=0),0,IF(C152=0,"New",(E152-C152)/C152))</f>
        <v>-1</v>
      </c>
      <c r="H152" s="8" t="n">
        <f aca="false">SUMIFS('Source'!$E:$E,'Source'!$A:$A,"103 - Physiotherapy institutes",'Source'!$B:$B,$A152)</f>
        <v>161.18</v>
      </c>
      <c r="I152" s="8" t="n">
        <f aca="false">SUMIFS('Source'!$G:$G,'Source'!$A:$A,"103 - Physiotherapy institutes",'Source'!$B:$B,$A152)</f>
        <v>0</v>
      </c>
      <c r="J152" s="8" t="n">
        <f aca="false">I152*$J$5</f>
        <v>0</v>
      </c>
      <c r="K152" s="8" t="n">
        <f aca="false">J152-H152</f>
        <v>-161.18</v>
      </c>
      <c r="L152" s="9" t="n">
        <f aca="false">IF(AND(H152=0,J152=0),0,IF(H152=0,"New",(J152-H152)/H152))</f>
        <v>-1</v>
      </c>
      <c r="M152" s="7" t="str">
        <f aca="false">IF(AND(OR(C152&lt;&gt;0,H152&lt;&gt;0),D152=0,I152=0),"DROP",IF(AND(OR(D152&lt;&gt;0,I152&lt;&gt;0),C152=0,H152=0),"NEW",""))</f>
        <v>DROP</v>
      </c>
    </row>
    <row r="153" customFormat="false" ht="15" hidden="false" customHeight="false" outlineLevel="0" collapsed="false">
      <c r="A153" s="7" t="s">
        <v>373</v>
      </c>
      <c r="B153" s="7" t="str">
        <f aca="false">IFERROR(INDEX('Source'!$C:$C,MATCH($A153,'Source'!$B:$B,0)),"")</f>
        <v>מישר כתפיים רחב+תמיכה לבית השח</v>
      </c>
      <c r="C153" s="8" t="n">
        <f aca="false">SUMIFS('Source'!$D:$D,'Source'!$A:$A,"103 - Physiotherapy institutes",'Source'!$B:$B,$A153)</f>
        <v>0</v>
      </c>
      <c r="D153" s="8" t="n">
        <f aca="false">SUMIFS('Source'!$F:$F,'Source'!$A:$A,"103 - Physiotherapy institutes",'Source'!$B:$B,$A153)</f>
        <v>1</v>
      </c>
      <c r="E153" s="8" t="n">
        <f aca="false">D153*$J$5</f>
        <v>1.26315789473684</v>
      </c>
      <c r="F153" s="8" t="n">
        <f aca="false">E153-C153</f>
        <v>1.26315789473684</v>
      </c>
      <c r="G153" s="9" t="str">
        <f aca="false">IF(AND(C153=0,E153=0),0,IF(C153=0,"New",(E153-C153)/C153))</f>
        <v>New</v>
      </c>
      <c r="H153" s="8" t="n">
        <f aca="false">SUMIFS('Source'!$E:$E,'Source'!$A:$A,"103 - Physiotherapy institutes",'Source'!$B:$B,$A153)</f>
        <v>0</v>
      </c>
      <c r="I153" s="8" t="n">
        <f aca="false">SUMIFS('Source'!$G:$G,'Source'!$A:$A,"103 - Physiotherapy institutes",'Source'!$B:$B,$A153)</f>
        <v>160</v>
      </c>
      <c r="J153" s="8" t="n">
        <f aca="false">I153*$J$5</f>
        <v>202.105263157895</v>
      </c>
      <c r="K153" s="8" t="n">
        <f aca="false">J153-H153</f>
        <v>202.105263157895</v>
      </c>
      <c r="L153" s="9" t="str">
        <f aca="false">IF(AND(H153=0,J153=0),0,IF(H153=0,"New",(J153-H153)/H153))</f>
        <v>New</v>
      </c>
      <c r="M153" s="7" t="str">
        <f aca="false">IF(AND(OR(C153&lt;&gt;0,H153&lt;&gt;0),D153=0,I153=0),"DROP",IF(AND(OR(D153&lt;&gt;0,I153&lt;&gt;0),C153=0,H153=0),"NEW",""))</f>
        <v>NEW</v>
      </c>
    </row>
    <row r="154" customFormat="false" ht="15" hidden="false" customHeight="false" outlineLevel="0" collapsed="false">
      <c r="A154" s="7" t="s">
        <v>225</v>
      </c>
      <c r="B154" s="7" t="str">
        <f aca="false">IFERROR(INDEX('Source'!$C:$C,MATCH($A154,'Source'!$B:$B,0)),"")</f>
        <v>מגן קרסול+ עקב סגור+רצועות</v>
      </c>
      <c r="C154" s="8" t="n">
        <f aca="false">SUMIFS('Source'!$D:$D,'Source'!$A:$A,"103 - Physiotherapy institutes",'Source'!$B:$B,$A154)</f>
        <v>7</v>
      </c>
      <c r="D154" s="8" t="n">
        <f aca="false">SUMIFS('Source'!$F:$F,'Source'!$A:$A,"103 - Physiotherapy institutes",'Source'!$B:$B,$A154)</f>
        <v>4</v>
      </c>
      <c r="E154" s="8" t="n">
        <f aca="false">D154*$J$5</f>
        <v>5.05263157894737</v>
      </c>
      <c r="F154" s="8" t="n">
        <f aca="false">E154-C154</f>
        <v>-1.94736842105263</v>
      </c>
      <c r="G154" s="9" t="n">
        <f aca="false">IF(AND(C154=0,E154=0),0,IF(C154=0,"New",(E154-C154)/C154))</f>
        <v>-0.278195488721805</v>
      </c>
      <c r="H154" s="8" t="n">
        <f aca="false">SUMIFS('Source'!$E:$E,'Source'!$A:$A,"103 - Physiotherapy institutes",'Source'!$B:$B,$A154)</f>
        <v>438.72</v>
      </c>
      <c r="I154" s="8" t="n">
        <f aca="false">SUMIFS('Source'!$G:$G,'Source'!$A:$A,"103 - Physiotherapy institutes",'Source'!$B:$B,$A154)</f>
        <v>281.04</v>
      </c>
      <c r="J154" s="8" t="n">
        <f aca="false">I154*$J$5</f>
        <v>354.997894736842</v>
      </c>
      <c r="K154" s="8" t="n">
        <f aca="false">J154-H154</f>
        <v>-83.7221052631579</v>
      </c>
      <c r="L154" s="9" t="n">
        <f aca="false">IF(AND(H154=0,J154=0),0,IF(H154=0,"New",(J154-H154)/H154))</f>
        <v>-0.190832661522515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247</v>
      </c>
      <c r="B155" s="7" t="str">
        <f aca="false">IFERROR(INDEX('Source'!$C:$C,MATCH($A155,'Source'!$B:$B,0)),"")</f>
        <v>חגורה למנותחי בית החזה</v>
      </c>
      <c r="C155" s="8" t="n">
        <f aca="false">SUMIFS('Source'!$D:$D,'Source'!$A:$A,"103 - Physiotherapy institutes",'Source'!$B:$B,$A155)</f>
        <v>1</v>
      </c>
      <c r="D155" s="8" t="n">
        <f aca="false">SUMIFS('Source'!$F:$F,'Source'!$A:$A,"103 - Physiotherapy institutes",'Source'!$B:$B,$A155)</f>
        <v>0</v>
      </c>
      <c r="E155" s="8" t="n">
        <f aca="false">D155*$J$5</f>
        <v>0</v>
      </c>
      <c r="F155" s="8" t="n">
        <f aca="false">E155-C155</f>
        <v>-1</v>
      </c>
      <c r="G155" s="9" t="n">
        <f aca="false">IF(AND(C155=0,E155=0),0,IF(C155=0,"New",(E155-C155)/C155))</f>
        <v>-1</v>
      </c>
      <c r="H155" s="8" t="n">
        <f aca="false">SUMIFS('Source'!$E:$E,'Source'!$A:$A,"103 - Physiotherapy institutes",'Source'!$B:$B,$A155)</f>
        <v>156.98</v>
      </c>
      <c r="I155" s="8" t="n">
        <f aca="false">SUMIFS('Source'!$G:$G,'Source'!$A:$A,"103 - Physiotherapy institutes",'Source'!$B:$B,$A155)</f>
        <v>0</v>
      </c>
      <c r="J155" s="8" t="n">
        <f aca="false">I155*$J$5</f>
        <v>0</v>
      </c>
      <c r="K155" s="8" t="n">
        <f aca="false">J155-H155</f>
        <v>-156.98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255</v>
      </c>
      <c r="B156" s="7" t="str">
        <f aca="false">IFERROR(INDEX('Source'!$C:$C,MATCH($A156,'Source'!$B:$B,0)),"")</f>
        <v>חגורה למנותחי בית החזה</v>
      </c>
      <c r="C156" s="8" t="n">
        <f aca="false">SUMIFS('Source'!$D:$D,'Source'!$A:$A,"103 - Physiotherapy institutes",'Source'!$B:$B,$A156)</f>
        <v>1</v>
      </c>
      <c r="D156" s="8" t="n">
        <f aca="false">SUMIFS('Source'!$F:$F,'Source'!$A:$A,"103 - Physiotherapy institutes",'Source'!$B:$B,$A156)</f>
        <v>0</v>
      </c>
      <c r="E156" s="8" t="n">
        <f aca="false">D156*$J$5</f>
        <v>0</v>
      </c>
      <c r="F156" s="8" t="n">
        <f aca="false">E156-C156</f>
        <v>-1</v>
      </c>
      <c r="G156" s="9" t="n">
        <f aca="false">IF(AND(C156=0,E156=0),0,IF(C156=0,"New",(E156-C156)/C156))</f>
        <v>-1</v>
      </c>
      <c r="H156" s="8" t="n">
        <f aca="false">SUMIFS('Source'!$E:$E,'Source'!$A:$A,"103 - Physiotherapy institutes",'Source'!$B:$B,$A156)</f>
        <v>156.98</v>
      </c>
      <c r="I156" s="8" t="n">
        <f aca="false">SUMIFS('Source'!$G:$G,'Source'!$A:$A,"103 - Physiotherapy institutes",'Source'!$B:$B,$A156)</f>
        <v>0</v>
      </c>
      <c r="J156" s="8" t="n">
        <f aca="false">I156*$J$5</f>
        <v>0</v>
      </c>
      <c r="K156" s="8" t="n">
        <f aca="false">J156-H156</f>
        <v>-156.98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191</v>
      </c>
      <c r="B157" s="7" t="str">
        <f aca="false">IFERROR(INDEX('Source'!$C:$C,MATCH($A157,'Source'!$B:$B,0)),"")</f>
        <v>מתלה יד-כיס</v>
      </c>
      <c r="C157" s="8" t="n">
        <f aca="false">SUMIFS('Source'!$D:$D,'Source'!$A:$A,"103 - Physiotherapy institutes",'Source'!$B:$B,$A157)</f>
        <v>0</v>
      </c>
      <c r="D157" s="8" t="n">
        <f aca="false">SUMIFS('Source'!$F:$F,'Source'!$A:$A,"103 - Physiotherapy institutes",'Source'!$B:$B,$A157)</f>
        <v>3</v>
      </c>
      <c r="E157" s="8" t="n">
        <f aca="false">D157*$J$5</f>
        <v>3.78947368421053</v>
      </c>
      <c r="F157" s="8" t="n">
        <f aca="false">E157-C157</f>
        <v>3.78947368421053</v>
      </c>
      <c r="G157" s="9" t="str">
        <f aca="false">IF(AND(C157=0,E157=0),0,IF(C157=0,"New",(E157-C157)/C157))</f>
        <v>New</v>
      </c>
      <c r="H157" s="8" t="n">
        <f aca="false">SUMIFS('Source'!$E:$E,'Source'!$A:$A,"103 - Physiotherapy institutes",'Source'!$B:$B,$A157)</f>
        <v>0</v>
      </c>
      <c r="I157" s="8" t="n">
        <f aca="false">SUMIFS('Source'!$G:$G,'Source'!$A:$A,"103 - Physiotherapy institutes",'Source'!$B:$B,$A157)</f>
        <v>154.66</v>
      </c>
      <c r="J157" s="8" t="n">
        <f aca="false">I157*$J$5</f>
        <v>195.36</v>
      </c>
      <c r="K157" s="8" t="n">
        <f aca="false">J157-H157</f>
        <v>195.36</v>
      </c>
      <c r="L157" s="9" t="str">
        <f aca="false">IF(AND(H157=0,J157=0),0,IF(H157=0,"New",(J157-H157)/H157))</f>
        <v>New</v>
      </c>
      <c r="M157" s="7" t="str">
        <f aca="false">IF(AND(OR(C157&lt;&gt;0,H157&lt;&gt;0),D157=0,I157=0),"DROP",IF(AND(OR(D157&lt;&gt;0,I157&lt;&gt;0),C157=0,H157=0),"NEW",""))</f>
        <v>NEW</v>
      </c>
    </row>
    <row r="158" customFormat="false" ht="15" hidden="false" customHeight="false" outlineLevel="0" collapsed="false">
      <c r="A158" s="7" t="s">
        <v>666</v>
      </c>
      <c r="B158" s="7" t="str">
        <f aca="false">IFERROR(INDEX('Source'!$C:$C,MATCH($A158,'Source'!$B:$B,0)),"")</f>
        <v>כפפת CTS ימין</v>
      </c>
      <c r="C158" s="8" t="n">
        <f aca="false">SUMIFS('Source'!$D:$D,'Source'!$A:$A,"103 - Physiotherapy institutes",'Source'!$B:$B,$A158)</f>
        <v>3</v>
      </c>
      <c r="D158" s="8" t="n">
        <f aca="false">SUMIFS('Source'!$F:$F,'Source'!$A:$A,"103 - Physiotherapy institutes",'Source'!$B:$B,$A158)</f>
        <v>1</v>
      </c>
      <c r="E158" s="8" t="n">
        <f aca="false">D158*$J$5</f>
        <v>1.26315789473684</v>
      </c>
      <c r="F158" s="8" t="n">
        <f aca="false">E158-C158</f>
        <v>-1.73684210526316</v>
      </c>
      <c r="G158" s="9" t="n">
        <f aca="false">IF(AND(C158=0,E158=0),0,IF(C158=0,"New",(E158-C158)/C158))</f>
        <v>-0.578947368421053</v>
      </c>
      <c r="H158" s="8" t="n">
        <f aca="false">SUMIFS('Source'!$E:$E,'Source'!$A:$A,"103 - Physiotherapy institutes",'Source'!$B:$B,$A158)</f>
        <v>270</v>
      </c>
      <c r="I158" s="8" t="n">
        <f aca="false">SUMIFS('Source'!$G:$G,'Source'!$A:$A,"103 - Physiotherapy institutes",'Source'!$B:$B,$A158)</f>
        <v>117.13</v>
      </c>
      <c r="J158" s="8" t="n">
        <f aca="false">I158*$J$5</f>
        <v>147.953684210526</v>
      </c>
      <c r="K158" s="8" t="n">
        <f aca="false">J158-H158</f>
        <v>-122.046315789474</v>
      </c>
      <c r="L158" s="9" t="n">
        <f aca="false">IF(AND(H158=0,J158=0),0,IF(H158=0,"New",(J158-H158)/H158))</f>
        <v>-0.452023391812866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667</v>
      </c>
      <c r="B159" s="7" t="str">
        <f aca="false">IFERROR(INDEX('Source'!$C:$C,MATCH($A159,'Source'!$B:$B,0)),"")</f>
        <v>כפפת CTS שמאל</v>
      </c>
      <c r="C159" s="8" t="n">
        <f aca="false">SUMIFS('Source'!$D:$D,'Source'!$A:$A,"103 - Physiotherapy institutes",'Source'!$B:$B,$A159)</f>
        <v>3</v>
      </c>
      <c r="D159" s="8" t="n">
        <f aca="false">SUMIFS('Source'!$F:$F,'Source'!$A:$A,"103 - Physiotherapy institutes",'Source'!$B:$B,$A159)</f>
        <v>1</v>
      </c>
      <c r="E159" s="8" t="n">
        <f aca="false">D159*$J$5</f>
        <v>1.26315789473684</v>
      </c>
      <c r="F159" s="8" t="n">
        <f aca="false">E159-C159</f>
        <v>-1.73684210526316</v>
      </c>
      <c r="G159" s="9" t="n">
        <f aca="false">IF(AND(C159=0,E159=0),0,IF(C159=0,"New",(E159-C159)/C159))</f>
        <v>-0.578947368421053</v>
      </c>
      <c r="H159" s="8" t="n">
        <f aca="false">SUMIFS('Source'!$E:$E,'Source'!$A:$A,"103 - Physiotherapy institutes",'Source'!$B:$B,$A159)</f>
        <v>270</v>
      </c>
      <c r="I159" s="8" t="n">
        <f aca="false">SUMIFS('Source'!$G:$G,'Source'!$A:$A,"103 - Physiotherapy institutes",'Source'!$B:$B,$A159)</f>
        <v>117.13</v>
      </c>
      <c r="J159" s="8" t="n">
        <f aca="false">I159*$J$5</f>
        <v>147.953684210526</v>
      </c>
      <c r="K159" s="8" t="n">
        <f aca="false">J159-H159</f>
        <v>-122.046315789474</v>
      </c>
      <c r="L159" s="9" t="n">
        <f aca="false">IF(AND(H159=0,J159=0),0,IF(H159=0,"New",(J159-H159)/H159))</f>
        <v>-0.452023391812866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692</v>
      </c>
      <c r="B160" s="7" t="str">
        <f aca="false">IFERROR(INDEX('Source'!$C:$C,MATCH($A160,'Source'!$B:$B,0)),"")</f>
        <v>כפפת CTS שמאל</v>
      </c>
      <c r="C160" s="8" t="n">
        <f aca="false">SUMIFS('Source'!$D:$D,'Source'!$A:$A,"103 - Physiotherapy institutes",'Source'!$B:$B,$A160)</f>
        <v>3</v>
      </c>
      <c r="D160" s="8" t="n">
        <f aca="false">SUMIFS('Source'!$F:$F,'Source'!$A:$A,"103 - Physiotherapy institutes",'Source'!$B:$B,$A160)</f>
        <v>1</v>
      </c>
      <c r="E160" s="8" t="n">
        <f aca="false">D160*$J$5</f>
        <v>1.26315789473684</v>
      </c>
      <c r="F160" s="8" t="n">
        <f aca="false">E160-C160</f>
        <v>-1.73684210526316</v>
      </c>
      <c r="G160" s="9" t="n">
        <f aca="false">IF(AND(C160=0,E160=0),0,IF(C160=0,"New",(E160-C160)/C160))</f>
        <v>-0.578947368421053</v>
      </c>
      <c r="H160" s="8" t="n">
        <f aca="false">SUMIFS('Source'!$E:$E,'Source'!$A:$A,"103 - Physiotherapy institutes",'Source'!$B:$B,$A160)</f>
        <v>270</v>
      </c>
      <c r="I160" s="8" t="n">
        <f aca="false">SUMIFS('Source'!$G:$G,'Source'!$A:$A,"103 - Physiotherapy institutes",'Source'!$B:$B,$A160)</f>
        <v>117.13</v>
      </c>
      <c r="J160" s="8" t="n">
        <f aca="false">I160*$J$5</f>
        <v>147.953684210526</v>
      </c>
      <c r="K160" s="8" t="n">
        <f aca="false">J160-H160</f>
        <v>-122.046315789474</v>
      </c>
      <c r="L160" s="9" t="n">
        <f aca="false">IF(AND(H160=0,J160=0),0,IF(H160=0,"New",(J160-H160)/H160))</f>
        <v>-0.452023391812866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711</v>
      </c>
      <c r="B161" s="7" t="str">
        <f aca="false">IFERROR(INDEX('Source'!$C:$C,MATCH($A161,'Source'!$B:$B,0)),"")</f>
        <v>כפפת CTS ימין</v>
      </c>
      <c r="C161" s="8" t="n">
        <f aca="false">SUMIFS('Source'!$D:$D,'Source'!$A:$A,"103 - Physiotherapy institutes",'Source'!$B:$B,$A161)</f>
        <v>3</v>
      </c>
      <c r="D161" s="8" t="n">
        <f aca="false">SUMIFS('Source'!$F:$F,'Source'!$A:$A,"103 - Physiotherapy institutes",'Source'!$B:$B,$A161)</f>
        <v>1</v>
      </c>
      <c r="E161" s="8" t="n">
        <f aca="false">D161*$J$5</f>
        <v>1.26315789473684</v>
      </c>
      <c r="F161" s="8" t="n">
        <f aca="false">E161-C161</f>
        <v>-1.73684210526316</v>
      </c>
      <c r="G161" s="9" t="n">
        <f aca="false">IF(AND(C161=0,E161=0),0,IF(C161=0,"New",(E161-C161)/C161))</f>
        <v>-0.578947368421053</v>
      </c>
      <c r="H161" s="8" t="n">
        <f aca="false">SUMIFS('Source'!$E:$E,'Source'!$A:$A,"103 - Physiotherapy institutes",'Source'!$B:$B,$A161)</f>
        <v>270</v>
      </c>
      <c r="I161" s="8" t="n">
        <f aca="false">SUMIFS('Source'!$G:$G,'Source'!$A:$A,"103 - Physiotherapy institutes",'Source'!$B:$B,$A161)</f>
        <v>117.13</v>
      </c>
      <c r="J161" s="8" t="n">
        <f aca="false">I161*$J$5</f>
        <v>147.953684210526</v>
      </c>
      <c r="K161" s="8" t="n">
        <f aca="false">J161-H161</f>
        <v>-122.046315789474</v>
      </c>
      <c r="L161" s="9" t="n">
        <f aca="false">IF(AND(H161=0,J161=0),0,IF(H161=0,"New",(J161-H161)/H161))</f>
        <v>-0.452023391812866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259</v>
      </c>
      <c r="B162" s="7" t="str">
        <f aca="false">IFERROR(INDEX('Source'!$C:$C,MATCH($A162,'Source'!$B:$B,0)),"")</f>
        <v>מגן ברך שחור</v>
      </c>
      <c r="C162" s="8" t="n">
        <f aca="false">SUMIFS('Source'!$D:$D,'Source'!$A:$A,"103 - Physiotherapy institutes",'Source'!$B:$B,$A162)</f>
        <v>11</v>
      </c>
      <c r="D162" s="8" t="n">
        <f aca="false">SUMIFS('Source'!$F:$F,'Source'!$A:$A,"103 - Physiotherapy institutes",'Source'!$B:$B,$A162)</f>
        <v>4</v>
      </c>
      <c r="E162" s="8" t="n">
        <f aca="false">D162*$J$5</f>
        <v>5.05263157894737</v>
      </c>
      <c r="F162" s="8" t="n">
        <f aca="false">E162-C162</f>
        <v>-5.94736842105263</v>
      </c>
      <c r="G162" s="9" t="n">
        <f aca="false">IF(AND(C162=0,E162=0),0,IF(C162=0,"New",(E162-C162)/C162))</f>
        <v>-0.54066985645933</v>
      </c>
      <c r="H162" s="8" t="n">
        <f aca="false">SUMIFS('Source'!$E:$E,'Source'!$A:$A,"103 - Physiotherapy institutes",'Source'!$B:$B,$A162)</f>
        <v>275.77</v>
      </c>
      <c r="I162" s="8" t="n">
        <f aca="false">SUMIFS('Source'!$G:$G,'Source'!$A:$A,"103 - Physiotherapy institutes",'Source'!$B:$B,$A162)</f>
        <v>123.57</v>
      </c>
      <c r="J162" s="8" t="n">
        <f aca="false">I162*$J$5</f>
        <v>156.088421052632</v>
      </c>
      <c r="K162" s="8" t="n">
        <f aca="false">J162-H162</f>
        <v>-119.681578947368</v>
      </c>
      <c r="L162" s="9" t="n">
        <f aca="false">IF(AND(H162=0,J162=0),0,IF(H162=0,"New",(J162-H162)/H162))</f>
        <v>-0.433990568036293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250</v>
      </c>
      <c r="B163" s="7" t="str">
        <f aca="false">IFERROR(INDEX('Source'!$C:$C,MATCH($A163,'Source'!$B:$B,0)),"")</f>
        <v>חגורת גב-לומבו</v>
      </c>
      <c r="C163" s="8" t="n">
        <f aca="false">SUMIFS('Source'!$D:$D,'Source'!$A:$A,"103 - Physiotherapy institutes",'Source'!$B:$B,$A163)</f>
        <v>1</v>
      </c>
      <c r="D163" s="8" t="n">
        <f aca="false">SUMIFS('Source'!$F:$F,'Source'!$A:$A,"103 - Physiotherapy institutes",'Source'!$B:$B,$A163)</f>
        <v>0</v>
      </c>
      <c r="E163" s="8" t="n">
        <f aca="false">D163*$J$5</f>
        <v>0</v>
      </c>
      <c r="F163" s="8" t="n">
        <f aca="false">E163-C163</f>
        <v>-1</v>
      </c>
      <c r="G163" s="9" t="n">
        <f aca="false">IF(AND(C163=0,E163=0),0,IF(C163=0,"New",(E163-C163)/C163))</f>
        <v>-1</v>
      </c>
      <c r="H163" s="8" t="n">
        <f aca="false">SUMIFS('Source'!$E:$E,'Source'!$A:$A,"103 - Physiotherapy institutes",'Source'!$B:$B,$A163)</f>
        <v>151.23</v>
      </c>
      <c r="I163" s="8" t="n">
        <f aca="false">SUMIFS('Source'!$G:$G,'Source'!$A:$A,"103 - Physiotherapy institutes",'Source'!$B:$B,$A163)</f>
        <v>0</v>
      </c>
      <c r="J163" s="8" t="n">
        <f aca="false">I163*$J$5</f>
        <v>0</v>
      </c>
      <c r="K163" s="8" t="n">
        <f aca="false">J163-H163</f>
        <v>-151.23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100</v>
      </c>
      <c r="B164" s="7" t="str">
        <f aca="false">IFERROR(INDEX('Source'!$C:$C,MATCH($A164,'Source'!$B:$B,0)),"")</f>
        <v>מגן קרסול חום</v>
      </c>
      <c r="C164" s="8" t="n">
        <f aca="false">SUMIFS('Source'!$D:$D,'Source'!$A:$A,"103 - Physiotherapy institutes",'Source'!$B:$B,$A164)</f>
        <v>5</v>
      </c>
      <c r="D164" s="8" t="n">
        <f aca="false">SUMIFS('Source'!$F:$F,'Source'!$A:$A,"103 - Physiotherapy institutes",'Source'!$B:$B,$A164)</f>
        <v>0</v>
      </c>
      <c r="E164" s="8" t="n">
        <f aca="false">D164*$J$5</f>
        <v>0</v>
      </c>
      <c r="F164" s="8" t="n">
        <f aca="false">E164-C164</f>
        <v>-5</v>
      </c>
      <c r="G164" s="9" t="n">
        <f aca="false">IF(AND(C164=0,E164=0),0,IF(C164=0,"New",(E164-C164)/C164))</f>
        <v>-1</v>
      </c>
      <c r="H164" s="8" t="n">
        <f aca="false">SUMIFS('Source'!$E:$E,'Source'!$A:$A,"103 - Physiotherapy institutes",'Source'!$B:$B,$A164)</f>
        <v>151</v>
      </c>
      <c r="I164" s="8" t="n">
        <f aca="false">SUMIFS('Source'!$G:$G,'Source'!$A:$A,"103 - Physiotherapy institutes",'Source'!$B:$B,$A164)</f>
        <v>0</v>
      </c>
      <c r="J164" s="8" t="n">
        <f aca="false">I164*$J$5</f>
        <v>0</v>
      </c>
      <c r="K164" s="8" t="n">
        <f aca="false">J164-H164</f>
        <v>-151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941</v>
      </c>
      <c r="B165" s="7" t="str">
        <f aca="false">IFERROR(INDEX('Source'!$C:$C,MATCH($A165,'Source'!$B:$B,0)),"")</f>
        <v>צווארון ספוג</v>
      </c>
      <c r="C165" s="8" t="n">
        <f aca="false">SUMIFS('Source'!$D:$D,'Source'!$A:$A,"103 - Physiotherapy institutes",'Source'!$B:$B,$A165)</f>
        <v>17</v>
      </c>
      <c r="D165" s="8" t="n">
        <f aca="false">SUMIFS('Source'!$F:$F,'Source'!$A:$A,"103 - Physiotherapy institutes",'Source'!$B:$B,$A165)</f>
        <v>20</v>
      </c>
      <c r="E165" s="8" t="n">
        <f aca="false">D165*$J$5</f>
        <v>25.2631578947368</v>
      </c>
      <c r="F165" s="8" t="n">
        <f aca="false">E165-C165</f>
        <v>8.26315789473684</v>
      </c>
      <c r="G165" s="9" t="n">
        <f aca="false">IF(AND(C165=0,E165=0),0,IF(C165=0,"New",(E165-C165)/C165))</f>
        <v>0.486068111455108</v>
      </c>
      <c r="H165" s="8" t="n">
        <f aca="false">SUMIFS('Source'!$E:$E,'Source'!$A:$A,"103 - Physiotherapy institutes",'Source'!$B:$B,$A165)</f>
        <v>843.8</v>
      </c>
      <c r="I165" s="8" t="n">
        <f aca="false">SUMIFS('Source'!$G:$G,'Source'!$A:$A,"103 - Physiotherapy institutes",'Source'!$B:$B,$A165)</f>
        <v>992.7</v>
      </c>
      <c r="J165" s="8" t="n">
        <f aca="false">I165*$J$5</f>
        <v>1253.93684210526</v>
      </c>
      <c r="K165" s="8" t="n">
        <f aca="false">J165-H165</f>
        <v>410.136842105263</v>
      </c>
      <c r="L165" s="9" t="n">
        <f aca="false">IF(AND(H165=0,J165=0),0,IF(H165=0,"New",(J165-H165)/H165))</f>
        <v>0.486059305647385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222</v>
      </c>
      <c r="B166" s="7" t="str">
        <f aca="false">IFERROR(INDEX('Source'!$C:$C,MATCH($A166,'Source'!$B:$B,0)),"")</f>
        <v>מגן קרסול+ עקב סגור+רצועות</v>
      </c>
      <c r="C166" s="8" t="n">
        <f aca="false">SUMIFS('Source'!$D:$D,'Source'!$A:$A,"103 - Physiotherapy institutes",'Source'!$B:$B,$A166)</f>
        <v>9</v>
      </c>
      <c r="D166" s="8" t="n">
        <f aca="false">SUMIFS('Source'!$F:$F,'Source'!$A:$A,"103 - Physiotherapy institutes",'Source'!$B:$B,$A166)</f>
        <v>6</v>
      </c>
      <c r="E166" s="8" t="n">
        <f aca="false">D166*$J$5</f>
        <v>7.57894736842105</v>
      </c>
      <c r="F166" s="8" t="n">
        <f aca="false">E166-C166</f>
        <v>-1.42105263157895</v>
      </c>
      <c r="G166" s="9" t="n">
        <f aca="false">IF(AND(C166=0,E166=0),0,IF(C166=0,"New",(E166-C166)/C166))</f>
        <v>-0.157894736842105</v>
      </c>
      <c r="H166" s="8" t="n">
        <f aca="false">SUMIFS('Source'!$E:$E,'Source'!$A:$A,"103 - Physiotherapy institutes",'Source'!$B:$B,$A166)</f>
        <v>570.39</v>
      </c>
      <c r="I166" s="8" t="n">
        <f aca="false">SUMIFS('Source'!$G:$G,'Source'!$A:$A,"103 - Physiotherapy institutes",'Source'!$B:$B,$A166)</f>
        <v>421.56</v>
      </c>
      <c r="J166" s="8" t="n">
        <f aca="false">I166*$J$5</f>
        <v>532.496842105263</v>
      </c>
      <c r="K166" s="8" t="n">
        <f aca="false">J166-H166</f>
        <v>-37.8931578947368</v>
      </c>
      <c r="L166" s="9" t="n">
        <f aca="false">IF(AND(H166=0,J166=0),0,IF(H166=0,"New",(J166-H166)/H166))</f>
        <v>-0.0664337696922049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256</v>
      </c>
      <c r="B167" s="7" t="str">
        <f aca="false">IFERROR(INDEX('Source'!$C:$C,MATCH($A167,'Source'!$B:$B,0)),"")</f>
        <v>שרוול לגבס קצר יד</v>
      </c>
      <c r="C167" s="8" t="n">
        <f aca="false">SUMIFS('Source'!$D:$D,'Source'!$A:$A,"103 - Physiotherapy institutes",'Source'!$B:$B,$A167)</f>
        <v>4</v>
      </c>
      <c r="D167" s="8" t="n">
        <f aca="false">SUMIFS('Source'!$F:$F,'Source'!$A:$A,"103 - Physiotherapy institutes",'Source'!$B:$B,$A167)</f>
        <v>0</v>
      </c>
      <c r="E167" s="8" t="n">
        <f aca="false">D167*$J$5</f>
        <v>0</v>
      </c>
      <c r="F167" s="8" t="n">
        <f aca="false">E167-C167</f>
        <v>-4</v>
      </c>
      <c r="G167" s="9" t="n">
        <f aca="false">IF(AND(C167=0,E167=0),0,IF(C167=0,"New",(E167-C167)/C167))</f>
        <v>-1</v>
      </c>
      <c r="H167" s="8" t="n">
        <f aca="false">SUMIFS('Source'!$E:$E,'Source'!$A:$A,"103 - Physiotherapy institutes",'Source'!$B:$B,$A167)</f>
        <v>148.57</v>
      </c>
      <c r="I167" s="8" t="n">
        <f aca="false">SUMIFS('Source'!$G:$G,'Source'!$A:$A,"103 - Physiotherapy institutes",'Source'!$B:$B,$A167)</f>
        <v>0</v>
      </c>
      <c r="J167" s="8" t="n">
        <f aca="false">I167*$J$5</f>
        <v>0</v>
      </c>
      <c r="K167" s="8" t="n">
        <f aca="false">J167-H167</f>
        <v>-148.57</v>
      </c>
      <c r="L167" s="9" t="n">
        <f aca="false">IF(AND(H167=0,J167=0),0,IF(H167=0,"New",(J167-H167)/H167))</f>
        <v>-1</v>
      </c>
      <c r="M167" s="7" t="str">
        <f aca="false">IF(AND(OR(C167&lt;&gt;0,H167&lt;&gt;0),D167=0,I167=0),"DROP",IF(AND(OR(D167&lt;&gt;0,I167&lt;&gt;0),C167=0,H167=0),"NEW",""))</f>
        <v>DROP</v>
      </c>
    </row>
    <row r="168" customFormat="false" ht="15" hidden="false" customHeight="false" outlineLevel="0" collapsed="false">
      <c r="A168" s="7" t="s">
        <v>377</v>
      </c>
      <c r="B168" s="7" t="str">
        <f aca="false">IFERROR(INDEX('Source'!$C:$C,MATCH($A168,'Source'!$B:$B,0)),"")</f>
        <v>כפפת אגודל לחץ</v>
      </c>
      <c r="C168" s="8" t="n">
        <f aca="false">SUMIFS('Source'!$D:$D,'Source'!$A:$A,"103 - Physiotherapy institutes",'Source'!$B:$B,$A168)</f>
        <v>1</v>
      </c>
      <c r="D168" s="8" t="n">
        <f aca="false">SUMIFS('Source'!$F:$F,'Source'!$A:$A,"103 - Physiotherapy institutes",'Source'!$B:$B,$A168)</f>
        <v>5</v>
      </c>
      <c r="E168" s="8" t="n">
        <f aca="false">D168*$J$5</f>
        <v>6.31578947368421</v>
      </c>
      <c r="F168" s="8" t="n">
        <f aca="false">E168-C168</f>
        <v>5.31578947368421</v>
      </c>
      <c r="G168" s="9" t="n">
        <f aca="false">IF(AND(C168=0,E168=0),0,IF(C168=0,"New",(E168-C168)/C168))</f>
        <v>5.31578947368421</v>
      </c>
      <c r="H168" s="8" t="n">
        <f aca="false">SUMIFS('Source'!$E:$E,'Source'!$A:$A,"103 - Physiotherapy institutes",'Source'!$B:$B,$A168)</f>
        <v>34.49</v>
      </c>
      <c r="I168" s="8" t="n">
        <f aca="false">SUMIFS('Source'!$G:$G,'Source'!$A:$A,"103 - Physiotherapy institutes",'Source'!$B:$B,$A168)</f>
        <v>177.75</v>
      </c>
      <c r="J168" s="8" t="n">
        <f aca="false">I168*$J$5</f>
        <v>224.526315789474</v>
      </c>
      <c r="K168" s="8" t="n">
        <f aca="false">J168-H168</f>
        <v>190.036315789474</v>
      </c>
      <c r="L168" s="9" t="n">
        <f aca="false">IF(AND(H168=0,J168=0),0,IF(H168=0,"New",(J168-H168)/H168))</f>
        <v>5.509896079718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239</v>
      </c>
      <c r="B169" s="7" t="str">
        <f aca="false">IFERROR(INDEX('Source'!$C:$C,MATCH($A169,'Source'!$B:$B,0)),"")</f>
        <v>עקב סיליקון שטוח</v>
      </c>
      <c r="C169" s="8" t="n">
        <f aca="false">SUMIFS('Source'!$D:$D,'Source'!$A:$A,"103 - Physiotherapy institutes",'Source'!$B:$B,$A169)</f>
        <v>1</v>
      </c>
      <c r="D169" s="8" t="n">
        <f aca="false">SUMIFS('Source'!$F:$F,'Source'!$A:$A,"103 - Physiotherapy institutes",'Source'!$B:$B,$A169)</f>
        <v>3</v>
      </c>
      <c r="E169" s="8" t="n">
        <f aca="false">D169*$J$5</f>
        <v>3.78947368421053</v>
      </c>
      <c r="F169" s="8" t="n">
        <f aca="false">E169-C169</f>
        <v>2.78947368421053</v>
      </c>
      <c r="G169" s="9" t="n">
        <f aca="false">IF(AND(C169=0,E169=0),0,IF(C169=0,"New",(E169-C169)/C169))</f>
        <v>2.78947368421053</v>
      </c>
      <c r="H169" s="8" t="n">
        <f aca="false">SUMIFS('Source'!$E:$E,'Source'!$A:$A,"103 - Physiotherapy institutes",'Source'!$B:$B,$A169)</f>
        <v>40.5</v>
      </c>
      <c r="I169" s="8" t="n">
        <f aca="false">SUMIFS('Source'!$G:$G,'Source'!$A:$A,"103 - Physiotherapy institutes",'Source'!$B:$B,$A169)</f>
        <v>182.64</v>
      </c>
      <c r="J169" s="8" t="n">
        <f aca="false">I169*$J$5</f>
        <v>230.703157894737</v>
      </c>
      <c r="K169" s="8" t="n">
        <f aca="false">J169-H169</f>
        <v>190.203157894737</v>
      </c>
      <c r="L169" s="9" t="n">
        <f aca="false">IF(AND(H169=0,J169=0),0,IF(H169=0,"New",(J169-H169)/H169))</f>
        <v>4.69637426900585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243</v>
      </c>
      <c r="B170" s="7" t="str">
        <f aca="false">IFERROR(INDEX('Source'!$C:$C,MATCH($A170,'Source'!$B:$B,0)),"")</f>
        <v>עקב סיליקון שטוח</v>
      </c>
      <c r="C170" s="8" t="n">
        <f aca="false">SUMIFS('Source'!$D:$D,'Source'!$A:$A,"103 - Physiotherapy institutes",'Source'!$B:$B,$A170)</f>
        <v>1</v>
      </c>
      <c r="D170" s="8" t="n">
        <f aca="false">SUMIFS('Source'!$F:$F,'Source'!$A:$A,"103 - Physiotherapy institutes",'Source'!$B:$B,$A170)</f>
        <v>3</v>
      </c>
      <c r="E170" s="8" t="n">
        <f aca="false">D170*$J$5</f>
        <v>3.78947368421053</v>
      </c>
      <c r="F170" s="8" t="n">
        <f aca="false">E170-C170</f>
        <v>2.78947368421053</v>
      </c>
      <c r="G170" s="9" t="n">
        <f aca="false">IF(AND(C170=0,E170=0),0,IF(C170=0,"New",(E170-C170)/C170))</f>
        <v>2.78947368421053</v>
      </c>
      <c r="H170" s="8" t="n">
        <f aca="false">SUMIFS('Source'!$E:$E,'Source'!$A:$A,"103 - Physiotherapy institutes",'Source'!$B:$B,$A170)</f>
        <v>40.5</v>
      </c>
      <c r="I170" s="8" t="n">
        <f aca="false">SUMIFS('Source'!$G:$G,'Source'!$A:$A,"103 - Physiotherapy institutes",'Source'!$B:$B,$A170)</f>
        <v>182.64</v>
      </c>
      <c r="J170" s="8" t="n">
        <f aca="false">I170*$J$5</f>
        <v>230.703157894737</v>
      </c>
      <c r="K170" s="8" t="n">
        <f aca="false">J170-H170</f>
        <v>190.203157894737</v>
      </c>
      <c r="L170" s="9" t="n">
        <f aca="false">IF(AND(H170=0,J170=0),0,IF(H170=0,"New",(J170-H170)/H170))</f>
        <v>4.69637426900585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814</v>
      </c>
      <c r="B171" s="7" t="str">
        <f aca="false">IFERROR(INDEX('Source'!$C:$C,MATCH($A171,'Source'!$B:$B,0)),"")</f>
        <v>מגן מרפק XXl עם סיליקון</v>
      </c>
      <c r="C171" s="8" t="n">
        <f aca="false">SUMIFS('Source'!$D:$D,'Source'!$A:$A,"103 - Physiotherapy institutes",'Source'!$B:$B,$A171)</f>
        <v>1</v>
      </c>
      <c r="D171" s="8" t="n">
        <f aca="false">SUMIFS('Source'!$F:$F,'Source'!$A:$A,"103 - Physiotherapy institutes",'Source'!$B:$B,$A171)</f>
        <v>0</v>
      </c>
      <c r="E171" s="8" t="n">
        <f aca="false">D171*$J$5</f>
        <v>0</v>
      </c>
      <c r="F171" s="8" t="n">
        <f aca="false">E171-C171</f>
        <v>-1</v>
      </c>
      <c r="G171" s="9" t="n">
        <f aca="false">IF(AND(C171=0,E171=0),0,IF(C171=0,"New",(E171-C171)/C171))</f>
        <v>-1</v>
      </c>
      <c r="H171" s="8" t="n">
        <f aca="false">SUMIFS('Source'!$E:$E,'Source'!$A:$A,"103 - Physiotherapy institutes",'Source'!$B:$B,$A171)</f>
        <v>141.97</v>
      </c>
      <c r="I171" s="8" t="n">
        <f aca="false">SUMIFS('Source'!$G:$G,'Source'!$A:$A,"103 - Physiotherapy institutes",'Source'!$B:$B,$A171)</f>
        <v>0</v>
      </c>
      <c r="J171" s="8" t="n">
        <f aca="false">I171*$J$5</f>
        <v>0</v>
      </c>
      <c r="K171" s="8" t="n">
        <f aca="false">J171-H171</f>
        <v>-141.97</v>
      </c>
      <c r="L171" s="9" t="n">
        <f aca="false">IF(AND(H171=0,J171=0),0,IF(H171=0,"New",(J171-H171)/H171))</f>
        <v>-1</v>
      </c>
      <c r="M171" s="7" t="str">
        <f aca="false">IF(AND(OR(C171&lt;&gt;0,H171&lt;&gt;0),D171=0,I171=0),"DROP",IF(AND(OR(D171&lt;&gt;0,I171&lt;&gt;0),C171=0,H171=0),"NEW",""))</f>
        <v>DROP</v>
      </c>
    </row>
    <row r="172" customFormat="false" ht="15" hidden="false" customHeight="false" outlineLevel="0" collapsed="false">
      <c r="A172" s="7" t="s">
        <v>199</v>
      </c>
      <c r="B172" s="7" t="str">
        <f aca="false">IFERROR(INDEX('Source'!$C:$C,MATCH($A172,'Source'!$B:$B,0)),"")</f>
        <v>מתלה רשת לזרוע שחור 85B</v>
      </c>
      <c r="C172" s="8" t="n">
        <f aca="false">SUMIFS('Source'!$D:$D,'Source'!$A:$A,"103 - Physiotherapy institutes",'Source'!$B:$B,$A172)</f>
        <v>2</v>
      </c>
      <c r="D172" s="8" t="n">
        <f aca="false">SUMIFS('Source'!$F:$F,'Source'!$A:$A,"103 - Physiotherapy institutes",'Source'!$B:$B,$A172)</f>
        <v>4</v>
      </c>
      <c r="E172" s="8" t="n">
        <f aca="false">D172*$J$5</f>
        <v>5.05263157894737</v>
      </c>
      <c r="F172" s="8" t="n">
        <f aca="false">E172-C172</f>
        <v>3.05263157894737</v>
      </c>
      <c r="G172" s="9" t="n">
        <f aca="false">IF(AND(C172=0,E172=0),0,IF(C172=0,"New",(E172-C172)/C172))</f>
        <v>1.52631578947368</v>
      </c>
      <c r="H172" s="8" t="n">
        <f aca="false">SUMIFS('Source'!$E:$E,'Source'!$A:$A,"103 - Physiotherapy institutes",'Source'!$B:$B,$A172)</f>
        <v>84.93</v>
      </c>
      <c r="I172" s="8" t="n">
        <f aca="false">SUMIFS('Source'!$G:$G,'Source'!$A:$A,"103 - Physiotherapy institutes",'Source'!$B:$B,$A172)</f>
        <v>226.69</v>
      </c>
      <c r="J172" s="8" t="n">
        <f aca="false">I172*$J$5</f>
        <v>286.345263157895</v>
      </c>
      <c r="K172" s="8" t="n">
        <f aca="false">J172-H172</f>
        <v>201.415263157895</v>
      </c>
      <c r="L172" s="9" t="n">
        <f aca="false">IF(AND(H172=0,J172=0),0,IF(H172=0,"New",(J172-H172)/H172))</f>
        <v>2.37154436780754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497</v>
      </c>
      <c r="B173" s="7" t="str">
        <f aca="false">IFERROR(INDEX('Source'!$C:$C,MATCH($A173,'Source'!$B:$B,0)),"")</f>
        <v>חגורה מותנית צרה</v>
      </c>
      <c r="C173" s="8" t="n">
        <f aca="false">SUMIFS('Source'!$D:$D,'Source'!$A:$A,"103 - Physiotherapy institutes",'Source'!$B:$B,$A173)</f>
        <v>0</v>
      </c>
      <c r="D173" s="8" t="n">
        <f aca="false">SUMIFS('Source'!$F:$F,'Source'!$A:$A,"103 - Physiotherapy institutes",'Source'!$B:$B,$A173)</f>
        <v>1</v>
      </c>
      <c r="E173" s="8" t="n">
        <f aca="false">D173*$J$5</f>
        <v>1.26315789473684</v>
      </c>
      <c r="F173" s="8" t="n">
        <f aca="false">E173-C173</f>
        <v>1.26315789473684</v>
      </c>
      <c r="G173" s="9" t="str">
        <f aca="false">IF(AND(C173=0,E173=0),0,IF(C173=0,"New",(E173-C173)/C173))</f>
        <v>New</v>
      </c>
      <c r="H173" s="8" t="n">
        <f aca="false">SUMIFS('Source'!$E:$E,'Source'!$A:$A,"103 - Physiotherapy institutes",'Source'!$B:$B,$A173)</f>
        <v>0</v>
      </c>
      <c r="I173" s="8" t="n">
        <f aca="false">SUMIFS('Source'!$G:$G,'Source'!$A:$A,"103 - Physiotherapy institutes",'Source'!$B:$B,$A173)</f>
        <v>140.57</v>
      </c>
      <c r="J173" s="8" t="n">
        <f aca="false">I173*$J$5</f>
        <v>177.562105263158</v>
      </c>
      <c r="K173" s="8" t="n">
        <f aca="false">J173-H173</f>
        <v>177.562105263158</v>
      </c>
      <c r="L173" s="9" t="str">
        <f aca="false">IF(AND(H173=0,J173=0),0,IF(H173=0,"New",(J173-H173)/H173))</f>
        <v>New</v>
      </c>
      <c r="M173" s="7" t="str">
        <f aca="false">IF(AND(OR(C173&lt;&gt;0,H173&lt;&gt;0),D173=0,I173=0),"DROP",IF(AND(OR(D173&lt;&gt;0,I173&lt;&gt;0),C173=0,H173=0),"NEW",""))</f>
        <v>NEW</v>
      </c>
    </row>
    <row r="174" customFormat="false" ht="15" hidden="false" customHeight="false" outlineLevel="0" collapsed="false">
      <c r="A174" s="7" t="s">
        <v>498</v>
      </c>
      <c r="B174" s="7" t="str">
        <f aca="false">IFERROR(INDEX('Source'!$C:$C,MATCH($A174,'Source'!$B:$B,0)),"")</f>
        <v>חגורה מותנית צרה</v>
      </c>
      <c r="C174" s="8" t="n">
        <f aca="false">SUMIFS('Source'!$D:$D,'Source'!$A:$A,"103 - Physiotherapy institutes",'Source'!$B:$B,$A174)</f>
        <v>0</v>
      </c>
      <c r="D174" s="8" t="n">
        <f aca="false">SUMIFS('Source'!$F:$F,'Source'!$A:$A,"103 - Physiotherapy institutes",'Source'!$B:$B,$A174)</f>
        <v>1</v>
      </c>
      <c r="E174" s="8" t="n">
        <f aca="false">D174*$J$5</f>
        <v>1.26315789473684</v>
      </c>
      <c r="F174" s="8" t="n">
        <f aca="false">E174-C174</f>
        <v>1.26315789473684</v>
      </c>
      <c r="G174" s="9" t="str">
        <f aca="false">IF(AND(C174=0,E174=0),0,IF(C174=0,"New",(E174-C174)/C174))</f>
        <v>New</v>
      </c>
      <c r="H174" s="8" t="n">
        <f aca="false">SUMIFS('Source'!$E:$E,'Source'!$A:$A,"103 - Physiotherapy institutes",'Source'!$B:$B,$A174)</f>
        <v>0</v>
      </c>
      <c r="I174" s="8" t="n">
        <f aca="false">SUMIFS('Source'!$G:$G,'Source'!$A:$A,"103 - Physiotherapy institutes",'Source'!$B:$B,$A174)</f>
        <v>140.57</v>
      </c>
      <c r="J174" s="8" t="n">
        <f aca="false">I174*$J$5</f>
        <v>177.562105263158</v>
      </c>
      <c r="K174" s="8" t="n">
        <f aca="false">J174-H174</f>
        <v>177.562105263158</v>
      </c>
      <c r="L174" s="9" t="str">
        <f aca="false">IF(AND(H174=0,J174=0),0,IF(H174=0,"New",(J174-H174)/H174))</f>
        <v>New</v>
      </c>
      <c r="M174" s="7" t="str">
        <f aca="false">IF(AND(OR(C174&lt;&gt;0,H174&lt;&gt;0),D174=0,I174=0),"DROP",IF(AND(OR(D174&lt;&gt;0,I174&lt;&gt;0),C174=0,H174=0),"NEW",""))</f>
        <v>NEW</v>
      </c>
    </row>
    <row r="175" customFormat="false" ht="15" hidden="false" customHeight="false" outlineLevel="0" collapsed="false">
      <c r="A175" s="7" t="s">
        <v>499</v>
      </c>
      <c r="B175" s="7" t="str">
        <f aca="false">IFERROR(INDEX('Source'!$C:$C,MATCH($A175,'Source'!$B:$B,0)),"")</f>
        <v>מגן קרסול+ עקב סגור+רצועות</v>
      </c>
      <c r="C175" s="8" t="n">
        <f aca="false">SUMIFS('Source'!$D:$D,'Source'!$A:$A,"103 - Physiotherapy institutes",'Source'!$B:$B,$A175)</f>
        <v>2</v>
      </c>
      <c r="D175" s="8" t="n">
        <f aca="false">SUMIFS('Source'!$F:$F,'Source'!$A:$A,"103 - Physiotherapy institutes",'Source'!$B:$B,$A175)</f>
        <v>0</v>
      </c>
      <c r="E175" s="8" t="n">
        <f aca="false">D175*$J$5</f>
        <v>0</v>
      </c>
      <c r="F175" s="8" t="n">
        <f aca="false">E175-C175</f>
        <v>-2</v>
      </c>
      <c r="G175" s="9" t="n">
        <f aca="false">IF(AND(C175=0,E175=0),0,IF(C175=0,"New",(E175-C175)/C175))</f>
        <v>-1</v>
      </c>
      <c r="H175" s="8" t="n">
        <f aca="false">SUMIFS('Source'!$E:$E,'Source'!$A:$A,"103 - Physiotherapy institutes",'Source'!$B:$B,$A175)</f>
        <v>140.52</v>
      </c>
      <c r="I175" s="8" t="n">
        <f aca="false">SUMIFS('Source'!$G:$G,'Source'!$A:$A,"103 - Physiotherapy institutes",'Source'!$B:$B,$A175)</f>
        <v>0</v>
      </c>
      <c r="J175" s="8" t="n">
        <f aca="false">I175*$J$5</f>
        <v>0</v>
      </c>
      <c r="K175" s="8" t="n">
        <f aca="false">J175-H175</f>
        <v>-140.52</v>
      </c>
      <c r="L175" s="9" t="n">
        <f aca="false">IF(AND(H175=0,J175=0),0,IF(H175=0,"New",(J175-H175)/H175))</f>
        <v>-1</v>
      </c>
      <c r="M175" s="7" t="str">
        <f aca="false">IF(AND(OR(C175&lt;&gt;0,H175&lt;&gt;0),D175=0,I175=0),"DROP",IF(AND(OR(D175&lt;&gt;0,I175&lt;&gt;0),C175=0,H175=0),"NEW",""))</f>
        <v>DROP</v>
      </c>
    </row>
    <row r="176" customFormat="false" ht="15" hidden="false" customHeight="false" outlineLevel="0" collapsed="false">
      <c r="A176" s="7" t="s">
        <v>699</v>
      </c>
      <c r="B176" s="7" t="str">
        <f aca="false">IFERROR(INDEX('Source'!$C:$C,MATCH($A176,'Source'!$B:$B,0)),"")</f>
        <v>חגורה מותנית צרה</v>
      </c>
      <c r="C176" s="8" t="n">
        <f aca="false">SUMIFS('Source'!$D:$D,'Source'!$A:$A,"103 - Physiotherapy institutes",'Source'!$B:$B,$A176)</f>
        <v>0</v>
      </c>
      <c r="D176" s="8" t="n">
        <f aca="false">SUMIFS('Source'!$F:$F,'Source'!$A:$A,"103 - Physiotherapy institutes",'Source'!$B:$B,$A176)</f>
        <v>1</v>
      </c>
      <c r="E176" s="8" t="n">
        <f aca="false">D176*$J$5</f>
        <v>1.26315789473684</v>
      </c>
      <c r="F176" s="8" t="n">
        <f aca="false">E176-C176</f>
        <v>1.26315789473684</v>
      </c>
      <c r="G176" s="9" t="str">
        <f aca="false">IF(AND(C176=0,E176=0),0,IF(C176=0,"New",(E176-C176)/C176))</f>
        <v>New</v>
      </c>
      <c r="H176" s="8" t="n">
        <f aca="false">SUMIFS('Source'!$E:$E,'Source'!$A:$A,"103 - Physiotherapy institutes",'Source'!$B:$B,$A176)</f>
        <v>0</v>
      </c>
      <c r="I176" s="8" t="n">
        <f aca="false">SUMIFS('Source'!$G:$G,'Source'!$A:$A,"103 - Physiotherapy institutes",'Source'!$B:$B,$A176)</f>
        <v>140.51</v>
      </c>
      <c r="J176" s="8" t="n">
        <f aca="false">I176*$J$5</f>
        <v>177.486315789474</v>
      </c>
      <c r="K176" s="8" t="n">
        <f aca="false">J176-H176</f>
        <v>177.486315789474</v>
      </c>
      <c r="L176" s="9" t="str">
        <f aca="false">IF(AND(H176=0,J176=0),0,IF(H176=0,"New",(J176-H176)/H176))</f>
        <v>New</v>
      </c>
      <c r="M176" s="7" t="str">
        <f aca="false">IF(AND(OR(C176&lt;&gt;0,H176&lt;&gt;0),D176=0,I176=0),"DROP",IF(AND(OR(D176&lt;&gt;0,I176&lt;&gt;0),C176=0,H176=0),"NEW",""))</f>
        <v>NEW</v>
      </c>
    </row>
    <row r="177" customFormat="false" ht="15" hidden="false" customHeight="false" outlineLevel="0" collapsed="false">
      <c r="A177" s="7" t="s">
        <v>392</v>
      </c>
      <c r="B177" s="7" t="str">
        <f aca="false">IFERROR(INDEX('Source'!$C:$C,MATCH($A177,'Source'!$B:$B,0)),"")</f>
        <v>חגורת שבר לצד ימין</v>
      </c>
      <c r="C177" s="8" t="n">
        <f aca="false">SUMIFS('Source'!$D:$D,'Source'!$A:$A,"103 - Physiotherapy institutes",'Source'!$B:$B,$A177)</f>
        <v>0</v>
      </c>
      <c r="D177" s="8" t="n">
        <f aca="false">SUMIFS('Source'!$F:$F,'Source'!$A:$A,"103 - Physiotherapy institutes",'Source'!$B:$B,$A177)</f>
        <v>2</v>
      </c>
      <c r="E177" s="8" t="n">
        <f aca="false">D177*$J$5</f>
        <v>2.52631578947368</v>
      </c>
      <c r="F177" s="8" t="n">
        <f aca="false">E177-C177</f>
        <v>2.52631578947368</v>
      </c>
      <c r="G177" s="9" t="str">
        <f aca="false">IF(AND(C177=0,E177=0),0,IF(C177=0,"New",(E177-C177)/C177))</f>
        <v>New</v>
      </c>
      <c r="H177" s="8" t="n">
        <f aca="false">SUMIFS('Source'!$E:$E,'Source'!$A:$A,"103 - Physiotherapy institutes",'Source'!$B:$B,$A177)</f>
        <v>0</v>
      </c>
      <c r="I177" s="8" t="n">
        <f aca="false">SUMIFS('Source'!$G:$G,'Source'!$A:$A,"103 - Physiotherapy institutes",'Source'!$B:$B,$A177)</f>
        <v>140.01</v>
      </c>
      <c r="J177" s="8" t="n">
        <f aca="false">I177*$J$5</f>
        <v>176.854736842105</v>
      </c>
      <c r="K177" s="8" t="n">
        <f aca="false">J177-H177</f>
        <v>176.854736842105</v>
      </c>
      <c r="L177" s="9" t="str">
        <f aca="false">IF(AND(H177=0,J177=0),0,IF(H177=0,"New",(J177-H177)/H177))</f>
        <v>New</v>
      </c>
      <c r="M177" s="7" t="str">
        <f aca="false">IF(AND(OR(C177&lt;&gt;0,H177&lt;&gt;0),D177=0,I177=0),"DROP",IF(AND(OR(D177&lt;&gt;0,I177&lt;&gt;0),C177=0,H177=0),"NEW",""))</f>
        <v>NEW</v>
      </c>
    </row>
    <row r="178" customFormat="false" ht="15" hidden="false" customHeight="false" outlineLevel="0" collapsed="false">
      <c r="A178" s="7" t="s">
        <v>942</v>
      </c>
      <c r="B178" s="7" t="str">
        <f aca="false">IFERROR(INDEX('Source'!$C:$C,MATCH($A178,'Source'!$B:$B,0)),"")</f>
        <v>חגורת קיבוע לכתף</v>
      </c>
      <c r="C178" s="8" t="n">
        <f aca="false">SUMIFS('Source'!$D:$D,'Source'!$A:$A,"103 - Physiotherapy institutes",'Source'!$B:$B,$A178)</f>
        <v>0</v>
      </c>
      <c r="D178" s="8" t="n">
        <f aca="false">SUMIFS('Source'!$F:$F,'Source'!$A:$A,"103 - Physiotherapy institutes",'Source'!$B:$B,$A178)</f>
        <v>1</v>
      </c>
      <c r="E178" s="8" t="n">
        <f aca="false">D178*$J$5</f>
        <v>1.26315789473684</v>
      </c>
      <c r="F178" s="8" t="n">
        <f aca="false">E178-C178</f>
        <v>1.26315789473684</v>
      </c>
      <c r="G178" s="9" t="str">
        <f aca="false">IF(AND(C178=0,E178=0),0,IF(C178=0,"New",(E178-C178)/C178))</f>
        <v>New</v>
      </c>
      <c r="H178" s="8" t="n">
        <f aca="false">SUMIFS('Source'!$E:$E,'Source'!$A:$A,"103 - Physiotherapy institutes",'Source'!$B:$B,$A178)</f>
        <v>0</v>
      </c>
      <c r="I178" s="8" t="n">
        <f aca="false">SUMIFS('Source'!$G:$G,'Source'!$A:$A,"103 - Physiotherapy institutes",'Source'!$B:$B,$A178)</f>
        <v>140</v>
      </c>
      <c r="J178" s="8" t="n">
        <f aca="false">I178*$J$5</f>
        <v>176.842105263158</v>
      </c>
      <c r="K178" s="8" t="n">
        <f aca="false">J178-H178</f>
        <v>176.842105263158</v>
      </c>
      <c r="L178" s="9" t="str">
        <f aca="false">IF(AND(H178=0,J178=0),0,IF(H178=0,"New",(J178-H178)/H178))</f>
        <v>New</v>
      </c>
      <c r="M178" s="7" t="str">
        <f aca="false">IF(AND(OR(C178&lt;&gt;0,H178&lt;&gt;0),D178=0,I178=0),"DROP",IF(AND(OR(D178&lt;&gt;0,I178&lt;&gt;0),C178=0,H178=0),"NEW",""))</f>
        <v>NEW</v>
      </c>
    </row>
    <row r="179" customFormat="false" ht="15" hidden="false" customHeight="false" outlineLevel="0" collapsed="false">
      <c r="A179" s="7" t="s">
        <v>428</v>
      </c>
      <c r="B179" s="7" t="str">
        <f aca="false">IFERROR(INDEX('Source'!$C:$C,MATCH($A179,'Source'!$B:$B,0)),"")</f>
        <v>חגורת שבר לצד ימין</v>
      </c>
      <c r="C179" s="8" t="n">
        <f aca="false">SUMIFS('Source'!$D:$D,'Source'!$A:$A,"103 - Physiotherapy institutes",'Source'!$B:$B,$A179)</f>
        <v>0</v>
      </c>
      <c r="D179" s="8" t="n">
        <f aca="false">SUMIFS('Source'!$F:$F,'Source'!$A:$A,"103 - Physiotherapy institutes",'Source'!$B:$B,$A179)</f>
        <v>1</v>
      </c>
      <c r="E179" s="8" t="n">
        <f aca="false">D179*$J$5</f>
        <v>1.26315789473684</v>
      </c>
      <c r="F179" s="8" t="n">
        <f aca="false">E179-C179</f>
        <v>1.26315789473684</v>
      </c>
      <c r="G179" s="9" t="str">
        <f aca="false">IF(AND(C179=0,E179=0),0,IF(C179=0,"New",(E179-C179)/C179))</f>
        <v>New</v>
      </c>
      <c r="H179" s="8" t="n">
        <f aca="false">SUMIFS('Source'!$E:$E,'Source'!$A:$A,"103 - Physiotherapy institutes",'Source'!$B:$B,$A179)</f>
        <v>0</v>
      </c>
      <c r="I179" s="8" t="n">
        <f aca="false">SUMIFS('Source'!$G:$G,'Source'!$A:$A,"103 - Physiotherapy institutes",'Source'!$B:$B,$A179)</f>
        <v>140</v>
      </c>
      <c r="J179" s="8" t="n">
        <f aca="false">I179*$J$5</f>
        <v>176.842105263158</v>
      </c>
      <c r="K179" s="8" t="n">
        <f aca="false">J179-H179</f>
        <v>176.842105263158</v>
      </c>
      <c r="L179" s="9" t="str">
        <f aca="false">IF(AND(H179=0,J179=0),0,IF(H179=0,"New",(J179-H179)/H179))</f>
        <v>New</v>
      </c>
      <c r="M179" s="7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false" outlineLevel="0" collapsed="false">
      <c r="A180" s="7" t="s">
        <v>305</v>
      </c>
      <c r="B180" s="7" t="str">
        <f aca="false">IFERROR(INDEX('Source'!$C:$C,MATCH($A180,'Source'!$B:$B,0)),"")</f>
        <v>חגורת קיבוע לכתף</v>
      </c>
      <c r="C180" s="8" t="n">
        <f aca="false">SUMIFS('Source'!$D:$D,'Source'!$A:$A,"103 - Physiotherapy institutes",'Source'!$B:$B,$A180)</f>
        <v>0</v>
      </c>
      <c r="D180" s="8" t="n">
        <f aca="false">SUMIFS('Source'!$F:$F,'Source'!$A:$A,"103 - Physiotherapy institutes",'Source'!$B:$B,$A180)</f>
        <v>1</v>
      </c>
      <c r="E180" s="8" t="n">
        <f aca="false">D180*$J$5</f>
        <v>1.26315789473684</v>
      </c>
      <c r="F180" s="8" t="n">
        <f aca="false">E180-C180</f>
        <v>1.26315789473684</v>
      </c>
      <c r="G180" s="9" t="str">
        <f aca="false">IF(AND(C180=0,E180=0),0,IF(C180=0,"New",(E180-C180)/C180))</f>
        <v>New</v>
      </c>
      <c r="H180" s="8" t="n">
        <f aca="false">SUMIFS('Source'!$E:$E,'Source'!$A:$A,"103 - Physiotherapy institutes",'Source'!$B:$B,$A180)</f>
        <v>0</v>
      </c>
      <c r="I180" s="8" t="n">
        <f aca="false">SUMIFS('Source'!$G:$G,'Source'!$A:$A,"103 - Physiotherapy institutes",'Source'!$B:$B,$A180)</f>
        <v>140</v>
      </c>
      <c r="J180" s="8" t="n">
        <f aca="false">I180*$J$5</f>
        <v>176.842105263158</v>
      </c>
      <c r="K180" s="8" t="n">
        <f aca="false">J180-H180</f>
        <v>176.842105263158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161</v>
      </c>
      <c r="B181" s="7" t="str">
        <f aca="false">IFERROR(INDEX('Source'!$C:$C,MATCH($A181,'Source'!$B:$B,0)),"")</f>
        <v>חגורת קיבוע לכתף</v>
      </c>
      <c r="C181" s="8" t="n">
        <f aca="false">SUMIFS('Source'!$D:$D,'Source'!$A:$A,"103 - Physiotherapy institutes",'Source'!$B:$B,$A181)</f>
        <v>0</v>
      </c>
      <c r="D181" s="8" t="n">
        <f aca="false">SUMIFS('Source'!$F:$F,'Source'!$A:$A,"103 - Physiotherapy institutes",'Source'!$B:$B,$A181)</f>
        <v>1</v>
      </c>
      <c r="E181" s="8" t="n">
        <f aca="false">D181*$J$5</f>
        <v>1.26315789473684</v>
      </c>
      <c r="F181" s="8" t="n">
        <f aca="false">E181-C181</f>
        <v>1.26315789473684</v>
      </c>
      <c r="G181" s="9" t="str">
        <f aca="false">IF(AND(C181=0,E181=0),0,IF(C181=0,"New",(E181-C181)/C181))</f>
        <v>New</v>
      </c>
      <c r="H181" s="8" t="n">
        <f aca="false">SUMIFS('Source'!$E:$E,'Source'!$A:$A,"103 - Physiotherapy institutes",'Source'!$B:$B,$A181)</f>
        <v>0</v>
      </c>
      <c r="I181" s="8" t="n">
        <f aca="false">SUMIFS('Source'!$G:$G,'Source'!$A:$A,"103 - Physiotherapy institutes",'Source'!$B:$B,$A181)</f>
        <v>140</v>
      </c>
      <c r="J181" s="8" t="n">
        <f aca="false">I181*$J$5</f>
        <v>176.842105263158</v>
      </c>
      <c r="K181" s="8" t="n">
        <f aca="false">J181-H181</f>
        <v>176.842105263158</v>
      </c>
      <c r="L181" s="9" t="str">
        <f aca="false">IF(AND(H181=0,J181=0),0,IF(H181=0,"New",(J181-H181)/H181))</f>
        <v>New</v>
      </c>
      <c r="M181" s="7" t="str">
        <f aca="false">IF(AND(OR(C181&lt;&gt;0,H181&lt;&gt;0),D181=0,I181=0),"DROP",IF(AND(OR(D181&lt;&gt;0,I181&lt;&gt;0),C181=0,H181=0),"NEW",""))</f>
        <v>NEW</v>
      </c>
    </row>
    <row r="182" customFormat="false" ht="15" hidden="false" customHeight="false" outlineLevel="0" collapsed="false">
      <c r="A182" s="7" t="s">
        <v>587</v>
      </c>
      <c r="B182" s="7" t="str">
        <f aca="false">IFERROR(INDEX('Source'!$C:$C,MATCH($A182,'Source'!$B:$B,0)),"")</f>
        <v>חבק טניס תוספת מ</v>
      </c>
      <c r="C182" s="8" t="n">
        <f aca="false">SUMIFS('Source'!$D:$D,'Source'!$A:$A,"103 - Physiotherapy institutes",'Source'!$B:$B,$A182)</f>
        <v>2</v>
      </c>
      <c r="D182" s="8" t="n">
        <f aca="false">SUMIFS('Source'!$F:$F,'Source'!$A:$A,"103 - Physiotherapy institutes",'Source'!$B:$B,$A182)</f>
        <v>0</v>
      </c>
      <c r="E182" s="8" t="n">
        <f aca="false">D182*$J$5</f>
        <v>0</v>
      </c>
      <c r="F182" s="8" t="n">
        <f aca="false">E182-C182</f>
        <v>-2</v>
      </c>
      <c r="G182" s="9" t="n">
        <f aca="false">IF(AND(C182=0,E182=0),0,IF(C182=0,"New",(E182-C182)/C182))</f>
        <v>-1</v>
      </c>
      <c r="H182" s="8" t="n">
        <f aca="false">SUMIFS('Source'!$E:$E,'Source'!$A:$A,"103 - Physiotherapy institutes",'Source'!$B:$B,$A182)</f>
        <v>140</v>
      </c>
      <c r="I182" s="8" t="n">
        <f aca="false">SUMIFS('Source'!$G:$G,'Source'!$A:$A,"103 - Physiotherapy institutes",'Source'!$B:$B,$A182)</f>
        <v>0</v>
      </c>
      <c r="J182" s="8" t="n">
        <f aca="false">I182*$J$5</f>
        <v>0</v>
      </c>
      <c r="K182" s="8" t="n">
        <f aca="false">J182-H182</f>
        <v>-140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204</v>
      </c>
      <c r="B183" s="7" t="str">
        <f aca="false">IFERROR(INDEX('Source'!$C:$C,MATCH($A183,'Source'!$B:$B,0)),"")</f>
        <v>חגורת קיבוע לכתף</v>
      </c>
      <c r="C183" s="8" t="n">
        <f aca="false">SUMIFS('Source'!$D:$D,'Source'!$A:$A,"103 - Physiotherapy institutes",'Source'!$B:$B,$A183)</f>
        <v>0</v>
      </c>
      <c r="D183" s="8" t="n">
        <f aca="false">SUMIFS('Source'!$F:$F,'Source'!$A:$A,"103 - Physiotherapy institutes",'Source'!$B:$B,$A183)</f>
        <v>1</v>
      </c>
      <c r="E183" s="8" t="n">
        <f aca="false">D183*$J$5</f>
        <v>1.26315789473684</v>
      </c>
      <c r="F183" s="8" t="n">
        <f aca="false">E183-C183</f>
        <v>1.26315789473684</v>
      </c>
      <c r="G183" s="9" t="str">
        <f aca="false">IF(AND(C183=0,E183=0),0,IF(C183=0,"New",(E183-C183)/C183))</f>
        <v>New</v>
      </c>
      <c r="H183" s="8" t="n">
        <f aca="false">SUMIFS('Source'!$E:$E,'Source'!$A:$A,"103 - Physiotherapy institutes",'Source'!$B:$B,$A183)</f>
        <v>0</v>
      </c>
      <c r="I183" s="8" t="n">
        <f aca="false">SUMIFS('Source'!$G:$G,'Source'!$A:$A,"103 - Physiotherapy institutes",'Source'!$B:$B,$A183)</f>
        <v>140</v>
      </c>
      <c r="J183" s="8" t="n">
        <f aca="false">I183*$J$5</f>
        <v>176.842105263158</v>
      </c>
      <c r="K183" s="8" t="n">
        <f aca="false">J183-H183</f>
        <v>176.842105263158</v>
      </c>
      <c r="L183" s="9" t="str">
        <f aca="false">IF(AND(H183=0,J183=0),0,IF(H183=0,"New",(J183-H183)/H183))</f>
        <v>New</v>
      </c>
      <c r="M183" s="7" t="str">
        <f aca="false">IF(AND(OR(C183&lt;&gt;0,H183&lt;&gt;0),D183=0,I183=0),"DROP",IF(AND(OR(D183&lt;&gt;0,I183&lt;&gt;0),C183=0,H183=0),"NEW",""))</f>
        <v>NEW</v>
      </c>
    </row>
    <row r="184" customFormat="false" ht="15" hidden="false" customHeight="false" outlineLevel="0" collapsed="false">
      <c r="A184" s="7" t="s">
        <v>196</v>
      </c>
      <c r="B184" s="7" t="str">
        <f aca="false">IFERROR(INDEX('Source'!$C:$C,MATCH($A184,'Source'!$B:$B,0)),"")</f>
        <v>חגורת קיבוע לכתף</v>
      </c>
      <c r="C184" s="8" t="n">
        <f aca="false">SUMIFS('Source'!$D:$D,'Source'!$A:$A,"103 - Physiotherapy institutes",'Source'!$B:$B,$A184)</f>
        <v>0</v>
      </c>
      <c r="D184" s="8" t="n">
        <f aca="false">SUMIFS('Source'!$F:$F,'Source'!$A:$A,"103 - Physiotherapy institutes",'Source'!$B:$B,$A184)</f>
        <v>1</v>
      </c>
      <c r="E184" s="8" t="n">
        <f aca="false">D184*$J$5</f>
        <v>1.26315789473684</v>
      </c>
      <c r="F184" s="8" t="n">
        <f aca="false">E184-C184</f>
        <v>1.26315789473684</v>
      </c>
      <c r="G184" s="9" t="str">
        <f aca="false">IF(AND(C184=0,E184=0),0,IF(C184=0,"New",(E184-C184)/C184))</f>
        <v>New</v>
      </c>
      <c r="H184" s="8" t="n">
        <f aca="false">SUMIFS('Source'!$E:$E,'Source'!$A:$A,"103 - Physiotherapy institutes",'Source'!$B:$B,$A184)</f>
        <v>0</v>
      </c>
      <c r="I184" s="8" t="n">
        <f aca="false">SUMIFS('Source'!$G:$G,'Source'!$A:$A,"103 - Physiotherapy institutes",'Source'!$B:$B,$A184)</f>
        <v>140</v>
      </c>
      <c r="J184" s="8" t="n">
        <f aca="false">I184*$J$5</f>
        <v>176.842105263158</v>
      </c>
      <c r="K184" s="8" t="n">
        <f aca="false">J184-H184</f>
        <v>176.842105263158</v>
      </c>
      <c r="L184" s="9" t="str">
        <f aca="false">IF(AND(H184=0,J184=0),0,IF(H184=0,"New",(J184-H184)/H184))</f>
        <v>New</v>
      </c>
      <c r="M184" s="7" t="str">
        <f aca="false">IF(AND(OR(C184&lt;&gt;0,H184&lt;&gt;0),D184=0,I184=0),"DROP",IF(AND(OR(D184&lt;&gt;0,I184&lt;&gt;0),C184=0,H184=0),"NEW",""))</f>
        <v>NEW</v>
      </c>
    </row>
    <row r="185" customFormat="false" ht="15" hidden="false" customHeight="false" outlineLevel="0" collapsed="false">
      <c r="A185" s="7" t="s">
        <v>286</v>
      </c>
      <c r="B185" s="7" t="str">
        <f aca="false">IFERROR(INDEX('Source'!$C:$C,MATCH($A185,'Source'!$B:$B,0)),"")</f>
        <v>חגורת קיבוע לכתף</v>
      </c>
      <c r="C185" s="8" t="n">
        <f aca="false">SUMIFS('Source'!$D:$D,'Source'!$A:$A,"103 - Physiotherapy institutes",'Source'!$B:$B,$A185)</f>
        <v>0</v>
      </c>
      <c r="D185" s="8" t="n">
        <f aca="false">SUMIFS('Source'!$F:$F,'Source'!$A:$A,"103 - Physiotherapy institutes",'Source'!$B:$B,$A185)</f>
        <v>1</v>
      </c>
      <c r="E185" s="8" t="n">
        <f aca="false">D185*$J$5</f>
        <v>1.26315789473684</v>
      </c>
      <c r="F185" s="8" t="n">
        <f aca="false">E185-C185</f>
        <v>1.26315789473684</v>
      </c>
      <c r="G185" s="9" t="str">
        <f aca="false">IF(AND(C185=0,E185=0),0,IF(C185=0,"New",(E185-C185)/C185))</f>
        <v>New</v>
      </c>
      <c r="H185" s="8" t="n">
        <f aca="false">SUMIFS('Source'!$E:$E,'Source'!$A:$A,"103 - Physiotherapy institutes",'Source'!$B:$B,$A185)</f>
        <v>0</v>
      </c>
      <c r="I185" s="8" t="n">
        <f aca="false">SUMIFS('Source'!$G:$G,'Source'!$A:$A,"103 - Physiotherapy institutes",'Source'!$B:$B,$A185)</f>
        <v>140</v>
      </c>
      <c r="J185" s="8" t="n">
        <f aca="false">I185*$J$5</f>
        <v>176.842105263158</v>
      </c>
      <c r="K185" s="8" t="n">
        <f aca="false">J185-H185</f>
        <v>176.842105263158</v>
      </c>
      <c r="L185" s="9" t="str">
        <f aca="false">IF(AND(H185=0,J185=0),0,IF(H185=0,"New",(J185-H185)/H185))</f>
        <v>New</v>
      </c>
      <c r="M185" s="7" t="str">
        <f aca="false">IF(AND(OR(C185&lt;&gt;0,H185&lt;&gt;0),D185=0,I185=0),"DROP",IF(AND(OR(D185&lt;&gt;0,I185&lt;&gt;0),C185=0,H185=0),"NEW",""))</f>
        <v>NEW</v>
      </c>
    </row>
    <row r="186" customFormat="false" ht="15" hidden="false" customHeight="false" outlineLevel="0" collapsed="false">
      <c r="A186" s="7" t="s">
        <v>123</v>
      </c>
      <c r="B186" s="7" t="str">
        <f aca="false">IFERROR(INDEX('Source'!$C:$C,MATCH($A186,'Source'!$B:$B,0)),"")</f>
        <v>כרית מטטרזלי מס</v>
      </c>
      <c r="C186" s="8" t="n">
        <f aca="false">SUMIFS('Source'!$D:$D,'Source'!$A:$A,"103 - Physiotherapy institutes",'Source'!$B:$B,$A186)</f>
        <v>5</v>
      </c>
      <c r="D186" s="8" t="n">
        <f aca="false">SUMIFS('Source'!$F:$F,'Source'!$A:$A,"103 - Physiotherapy institutes",'Source'!$B:$B,$A186)</f>
        <v>0</v>
      </c>
      <c r="E186" s="8" t="n">
        <f aca="false">D186*$J$5</f>
        <v>0</v>
      </c>
      <c r="F186" s="8" t="n">
        <f aca="false">E186-C186</f>
        <v>-5</v>
      </c>
      <c r="G186" s="9" t="n">
        <f aca="false">IF(AND(C186=0,E186=0),0,IF(C186=0,"New",(E186-C186)/C186))</f>
        <v>-1</v>
      </c>
      <c r="H186" s="8" t="n">
        <f aca="false">SUMIFS('Source'!$E:$E,'Source'!$A:$A,"103 - Physiotherapy institutes",'Source'!$B:$B,$A186)</f>
        <v>139.93</v>
      </c>
      <c r="I186" s="8" t="n">
        <f aca="false">SUMIFS('Source'!$G:$G,'Source'!$A:$A,"103 - Physiotherapy institutes",'Source'!$B:$B,$A186)</f>
        <v>0</v>
      </c>
      <c r="J186" s="8" t="n">
        <f aca="false">I186*$J$5</f>
        <v>0</v>
      </c>
      <c r="K186" s="8" t="n">
        <f aca="false">J186-H186</f>
        <v>-139.93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791</v>
      </c>
      <c r="B187" s="7" t="str">
        <f aca="false">IFERROR(INDEX('Source'!$C:$C,MATCH($A187,'Source'!$B:$B,0)),"")</f>
        <v>סד קרסול</v>
      </c>
      <c r="C187" s="8" t="n">
        <f aca="false">SUMIFS('Source'!$D:$D,'Source'!$A:$A,"103 - Physiotherapy institutes",'Source'!$B:$B,$A187)</f>
        <v>0</v>
      </c>
      <c r="D187" s="8" t="n">
        <f aca="false">SUMIFS('Source'!$F:$F,'Source'!$A:$A,"103 - Physiotherapy institutes",'Source'!$B:$B,$A187)</f>
        <v>1</v>
      </c>
      <c r="E187" s="8" t="n">
        <f aca="false">D187*$J$5</f>
        <v>1.26315789473684</v>
      </c>
      <c r="F187" s="8" t="n">
        <f aca="false">E187-C187</f>
        <v>1.26315789473684</v>
      </c>
      <c r="G187" s="9" t="str">
        <f aca="false">IF(AND(C187=0,E187=0),0,IF(C187=0,"New",(E187-C187)/C187))</f>
        <v>New</v>
      </c>
      <c r="H187" s="8" t="n">
        <f aca="false">SUMIFS('Source'!$E:$E,'Source'!$A:$A,"103 - Physiotherapy institutes",'Source'!$B:$B,$A187)</f>
        <v>0</v>
      </c>
      <c r="I187" s="8" t="n">
        <f aca="false">SUMIFS('Source'!$G:$G,'Source'!$A:$A,"103 - Physiotherapy institutes",'Source'!$B:$B,$A187)</f>
        <v>135</v>
      </c>
      <c r="J187" s="8" t="n">
        <f aca="false">I187*$J$5</f>
        <v>170.526315789474</v>
      </c>
      <c r="K187" s="8" t="n">
        <f aca="false">J187-H187</f>
        <v>170.526315789474</v>
      </c>
      <c r="L187" s="9" t="str">
        <f aca="false">IF(AND(H187=0,J187=0),0,IF(H187=0,"New",(J187-H187)/H187))</f>
        <v>New</v>
      </c>
      <c r="M187" s="7" t="str">
        <f aca="false">IF(AND(OR(C187&lt;&gt;0,H187&lt;&gt;0),D187=0,I187=0),"DROP",IF(AND(OR(D187&lt;&gt;0,I187&lt;&gt;0),C187=0,H187=0),"NEW",""))</f>
        <v>NEW</v>
      </c>
    </row>
    <row r="188" customFormat="false" ht="15" hidden="false" customHeight="false" outlineLevel="0" collapsed="false">
      <c r="A188" s="7" t="s">
        <v>943</v>
      </c>
      <c r="B188" s="7" t="str">
        <f aca="false">IFERROR(INDEX('Source'!$C:$C,MATCH($A188,'Source'!$B:$B,0)),"")</f>
        <v>סד קרסול</v>
      </c>
      <c r="C188" s="8" t="n">
        <f aca="false">SUMIFS('Source'!$D:$D,'Source'!$A:$A,"103 - Physiotherapy institutes",'Source'!$B:$B,$A188)</f>
        <v>0</v>
      </c>
      <c r="D188" s="8" t="n">
        <f aca="false">SUMIFS('Source'!$F:$F,'Source'!$A:$A,"103 - Physiotherapy institutes",'Source'!$B:$B,$A188)</f>
        <v>1</v>
      </c>
      <c r="E188" s="8" t="n">
        <f aca="false">D188*$J$5</f>
        <v>1.26315789473684</v>
      </c>
      <c r="F188" s="8" t="n">
        <f aca="false">E188-C188</f>
        <v>1.26315789473684</v>
      </c>
      <c r="G188" s="9" t="str">
        <f aca="false">IF(AND(C188=0,E188=0),0,IF(C188=0,"New",(E188-C188)/C188))</f>
        <v>New</v>
      </c>
      <c r="H188" s="8" t="n">
        <f aca="false">SUMIFS('Source'!$E:$E,'Source'!$A:$A,"103 - Physiotherapy institutes",'Source'!$B:$B,$A188)</f>
        <v>0</v>
      </c>
      <c r="I188" s="8" t="n">
        <f aca="false">SUMIFS('Source'!$G:$G,'Source'!$A:$A,"103 - Physiotherapy institutes",'Source'!$B:$B,$A188)</f>
        <v>134.99</v>
      </c>
      <c r="J188" s="8" t="n">
        <f aca="false">I188*$J$5</f>
        <v>170.513684210526</v>
      </c>
      <c r="K188" s="8" t="n">
        <f aca="false">J188-H188</f>
        <v>170.513684210526</v>
      </c>
      <c r="L188" s="9" t="str">
        <f aca="false">IF(AND(H188=0,J188=0),0,IF(H188=0,"New",(J188-H188)/H188))</f>
        <v>New</v>
      </c>
      <c r="M188" s="7" t="str">
        <f aca="false">IF(AND(OR(C188&lt;&gt;0,H188&lt;&gt;0),D188=0,I188=0),"DROP",IF(AND(OR(D188&lt;&gt;0,I188&lt;&gt;0),C188=0,H188=0),"NEW",""))</f>
        <v>NEW</v>
      </c>
    </row>
    <row r="189" customFormat="false" ht="15" hidden="false" customHeight="false" outlineLevel="0" collapsed="false">
      <c r="A189" s="7" t="s">
        <v>113</v>
      </c>
      <c r="B189" s="7" t="str">
        <f aca="false">IFERROR(INDEX('Source'!$C:$C,MATCH($A189,'Source'!$B:$B,0)),"")</f>
        <v>מגן קרסול סגור</v>
      </c>
      <c r="C189" s="8" t="n">
        <f aca="false">SUMIFS('Source'!$D:$D,'Source'!$A:$A,"103 - Physiotherapy institutes",'Source'!$B:$B,$A189)</f>
        <v>1</v>
      </c>
      <c r="D189" s="8" t="n">
        <f aca="false">SUMIFS('Source'!$F:$F,'Source'!$A:$A,"103 - Physiotherapy institutes",'Source'!$B:$B,$A189)</f>
        <v>4</v>
      </c>
      <c r="E189" s="8" t="n">
        <f aca="false">D189*$J$5</f>
        <v>5.05263157894737</v>
      </c>
      <c r="F189" s="8" t="n">
        <f aca="false">E189-C189</f>
        <v>4.05263157894737</v>
      </c>
      <c r="G189" s="9" t="n">
        <f aca="false">IF(AND(C189=0,E189=0),0,IF(C189=0,"New",(E189-C189)/C189))</f>
        <v>4.05263157894737</v>
      </c>
      <c r="H189" s="8" t="n">
        <f aca="false">SUMIFS('Source'!$E:$E,'Source'!$A:$A,"103 - Physiotherapy institutes",'Source'!$B:$B,$A189)</f>
        <v>40.58</v>
      </c>
      <c r="I189" s="8" t="n">
        <f aca="false">SUMIFS('Source'!$G:$G,'Source'!$A:$A,"103 - Physiotherapy institutes",'Source'!$B:$B,$A189)</f>
        <v>174.8</v>
      </c>
      <c r="J189" s="8" t="n">
        <f aca="false">I189*$J$5</f>
        <v>220.8</v>
      </c>
      <c r="K189" s="8" t="n">
        <f aca="false">J189-H189</f>
        <v>180.22</v>
      </c>
      <c r="L189" s="9" t="n">
        <f aca="false">IF(AND(H189=0,J189=0),0,IF(H189=0,"New",(J189-H189)/H189))</f>
        <v>4.44110399211434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325</v>
      </c>
      <c r="B190" s="7" t="str">
        <f aca="false">IFERROR(INDEX('Source'!$C:$C,MATCH($A190,'Source'!$B:$B,0)),"")</f>
        <v>מפריד הלוקס עם כרית</v>
      </c>
      <c r="C190" s="8" t="n">
        <f aca="false">SUMIFS('Source'!$D:$D,'Source'!$A:$A,"103 - Physiotherapy institutes",'Source'!$B:$B,$A190)</f>
        <v>2</v>
      </c>
      <c r="D190" s="8" t="n">
        <f aca="false">SUMIFS('Source'!$F:$F,'Source'!$A:$A,"103 - Physiotherapy institutes",'Source'!$B:$B,$A190)</f>
        <v>0</v>
      </c>
      <c r="E190" s="8" t="n">
        <f aca="false">D190*$J$5</f>
        <v>0</v>
      </c>
      <c r="F190" s="8" t="n">
        <f aca="false">E190-C190</f>
        <v>-2</v>
      </c>
      <c r="G190" s="9" t="n">
        <f aca="false">IF(AND(C190=0,E190=0),0,IF(C190=0,"New",(E190-C190)/C190))</f>
        <v>-1</v>
      </c>
      <c r="H190" s="8" t="n">
        <f aca="false">SUMIFS('Source'!$E:$E,'Source'!$A:$A,"103 - Physiotherapy institutes",'Source'!$B:$B,$A190)</f>
        <v>133.02</v>
      </c>
      <c r="I190" s="8" t="n">
        <f aca="false">SUMIFS('Source'!$G:$G,'Source'!$A:$A,"103 - Physiotherapy institutes",'Source'!$B:$B,$A190)</f>
        <v>0</v>
      </c>
      <c r="J190" s="8" t="n">
        <f aca="false">I190*$J$5</f>
        <v>0</v>
      </c>
      <c r="K190" s="8" t="n">
        <f aca="false">J190-H190</f>
        <v>-133.02</v>
      </c>
      <c r="L190" s="9" t="n">
        <f aca="false">IF(AND(H190=0,J190=0),0,IF(H190=0,"New",(J190-H190)/H190))</f>
        <v>-1</v>
      </c>
      <c r="M190" s="7" t="str">
        <f aca="false">IF(AND(OR(C190&lt;&gt;0,H190&lt;&gt;0),D190=0,I190=0),"DROP",IF(AND(OR(D190&lt;&gt;0,I190&lt;&gt;0),C190=0,H190=0),"NEW",""))</f>
        <v>DROP</v>
      </c>
    </row>
    <row r="191" customFormat="false" ht="15" hidden="false" customHeight="false" outlineLevel="0" collapsed="false">
      <c r="A191" s="7" t="s">
        <v>138</v>
      </c>
      <c r="B191" s="7" t="str">
        <f aca="false">IFERROR(INDEX('Source'!$C:$C,MATCH($A191,'Source'!$B:$B,0)),"")</f>
        <v>כרית סיליקון לעקב</v>
      </c>
      <c r="C191" s="8" t="n">
        <f aca="false">SUMIFS('Source'!$D:$D,'Source'!$A:$A,"103 - Physiotherapy institutes",'Source'!$B:$B,$A191)</f>
        <v>1</v>
      </c>
      <c r="D191" s="8" t="n">
        <f aca="false">SUMIFS('Source'!$F:$F,'Source'!$A:$A,"103 - Physiotherapy institutes",'Source'!$B:$B,$A191)</f>
        <v>2</v>
      </c>
      <c r="E191" s="8" t="n">
        <f aca="false">D191*$J$5</f>
        <v>2.52631578947368</v>
      </c>
      <c r="F191" s="8" t="n">
        <f aca="false">E191-C191</f>
        <v>1.52631578947368</v>
      </c>
      <c r="G191" s="9" t="n">
        <f aca="false">IF(AND(C191=0,E191=0),0,IF(C191=0,"New",(E191-C191)/C191))</f>
        <v>1.52631578947368</v>
      </c>
      <c r="H191" s="8" t="n">
        <f aca="false">SUMIFS('Source'!$E:$E,'Source'!$A:$A,"103 - Physiotherapy institutes",'Source'!$B:$B,$A191)</f>
        <v>54</v>
      </c>
      <c r="I191" s="8" t="n">
        <f aca="false">SUMIFS('Source'!$G:$G,'Source'!$A:$A,"103 - Physiotherapy institutes",'Source'!$B:$B,$A191)</f>
        <v>184.58</v>
      </c>
      <c r="J191" s="8" t="n">
        <f aca="false">I191*$J$5</f>
        <v>233.153684210526</v>
      </c>
      <c r="K191" s="8" t="n">
        <f aca="false">J191-H191</f>
        <v>179.153684210526</v>
      </c>
      <c r="L191" s="9" t="n">
        <f aca="false">IF(AND(H191=0,J191=0),0,IF(H191=0,"New",(J191-H191)/H191))</f>
        <v>3.31766081871345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144</v>
      </c>
      <c r="B192" s="7" t="str">
        <f aca="false">IFERROR(INDEX('Source'!$C:$C,MATCH($A192,'Source'!$B:$B,0)),"")</f>
        <v>כרית סיליקון לעקב</v>
      </c>
      <c r="C192" s="8" t="n">
        <f aca="false">SUMIFS('Source'!$D:$D,'Source'!$A:$A,"103 - Physiotherapy institutes",'Source'!$B:$B,$A192)</f>
        <v>1</v>
      </c>
      <c r="D192" s="8" t="n">
        <f aca="false">SUMIFS('Source'!$F:$F,'Source'!$A:$A,"103 - Physiotherapy institutes",'Source'!$B:$B,$A192)</f>
        <v>2</v>
      </c>
      <c r="E192" s="8" t="n">
        <f aca="false">D192*$J$5</f>
        <v>2.52631578947368</v>
      </c>
      <c r="F192" s="8" t="n">
        <f aca="false">E192-C192</f>
        <v>1.52631578947368</v>
      </c>
      <c r="G192" s="9" t="n">
        <f aca="false">IF(AND(C192=0,E192=0),0,IF(C192=0,"New",(E192-C192)/C192))</f>
        <v>1.52631578947368</v>
      </c>
      <c r="H192" s="8" t="n">
        <f aca="false">SUMIFS('Source'!$E:$E,'Source'!$A:$A,"103 - Physiotherapy institutes",'Source'!$B:$B,$A192)</f>
        <v>54</v>
      </c>
      <c r="I192" s="8" t="n">
        <f aca="false">SUMIFS('Source'!$G:$G,'Source'!$A:$A,"103 - Physiotherapy institutes",'Source'!$B:$B,$A192)</f>
        <v>184.58</v>
      </c>
      <c r="J192" s="8" t="n">
        <f aca="false">I192*$J$5</f>
        <v>233.153684210526</v>
      </c>
      <c r="K192" s="8" t="n">
        <f aca="false">J192-H192</f>
        <v>179.153684210526</v>
      </c>
      <c r="L192" s="9" t="n">
        <f aca="false">IF(AND(H192=0,J192=0),0,IF(H192=0,"New",(J192-H192)/H192))</f>
        <v>3.31766081871345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327</v>
      </c>
      <c r="B193" s="7" t="str">
        <f aca="false">IFERROR(INDEX('Source'!$C:$C,MATCH($A193,'Source'!$B:$B,0)),"")</f>
        <v>מגן קרסול שחור</v>
      </c>
      <c r="C193" s="8" t="n">
        <f aca="false">SUMIFS('Source'!$D:$D,'Source'!$A:$A,"103 - Physiotherapy institutes",'Source'!$B:$B,$A193)</f>
        <v>5</v>
      </c>
      <c r="D193" s="8" t="n">
        <f aca="false">SUMIFS('Source'!$F:$F,'Source'!$A:$A,"103 - Physiotherapy institutes",'Source'!$B:$B,$A193)</f>
        <v>0</v>
      </c>
      <c r="E193" s="8" t="n">
        <f aca="false">D193*$J$5</f>
        <v>0</v>
      </c>
      <c r="F193" s="8" t="n">
        <f aca="false">E193-C193</f>
        <v>-5</v>
      </c>
      <c r="G193" s="9" t="n">
        <f aca="false">IF(AND(C193=0,E193=0),0,IF(C193=0,"New",(E193-C193)/C193))</f>
        <v>-1</v>
      </c>
      <c r="H193" s="8" t="n">
        <f aca="false">SUMIFS('Source'!$E:$E,'Source'!$A:$A,"103 - Physiotherapy institutes",'Source'!$B:$B,$A193)</f>
        <v>130.21</v>
      </c>
      <c r="I193" s="8" t="n">
        <f aca="false">SUMIFS('Source'!$G:$G,'Source'!$A:$A,"103 - Physiotherapy institutes",'Source'!$B:$B,$A193)</f>
        <v>0</v>
      </c>
      <c r="J193" s="8" t="n">
        <f aca="false">I193*$J$5</f>
        <v>0</v>
      </c>
      <c r="K193" s="8" t="n">
        <f aca="false">J193-H193</f>
        <v>-130.21</v>
      </c>
      <c r="L193" s="9" t="n">
        <f aca="false">IF(AND(H193=0,J193=0),0,IF(H193=0,"New",(J193-H193)/H193))</f>
        <v>-1</v>
      </c>
      <c r="M193" s="7" t="str">
        <f aca="false">IF(AND(OR(C193&lt;&gt;0,H193&lt;&gt;0),D193=0,I193=0),"DROP",IF(AND(OR(D193&lt;&gt;0,I193&lt;&gt;0),C193=0,H193=0),"NEW",""))</f>
        <v>DROP</v>
      </c>
    </row>
    <row r="194" customFormat="false" ht="15" hidden="false" customHeight="false" outlineLevel="0" collapsed="false">
      <c r="A194" s="7" t="s">
        <v>795</v>
      </c>
      <c r="B194" s="7" t="str">
        <f aca="false">IFERROR(INDEX('Source'!$C:$C,MATCH($A194,'Source'!$B:$B,0)),"")</f>
        <v>מגן קרסול + סיליקון</v>
      </c>
      <c r="C194" s="8" t="n">
        <f aca="false">SUMIFS('Source'!$D:$D,'Source'!$A:$A,"103 - Physiotherapy institutes",'Source'!$B:$B,$A194)</f>
        <v>1</v>
      </c>
      <c r="D194" s="8" t="n">
        <f aca="false">SUMIFS('Source'!$F:$F,'Source'!$A:$A,"103 - Physiotherapy institutes",'Source'!$B:$B,$A194)</f>
        <v>0</v>
      </c>
      <c r="E194" s="8" t="n">
        <f aca="false">D194*$J$5</f>
        <v>0</v>
      </c>
      <c r="F194" s="8" t="n">
        <f aca="false">E194-C194</f>
        <v>-1</v>
      </c>
      <c r="G194" s="9" t="n">
        <f aca="false">IF(AND(C194=0,E194=0),0,IF(C194=0,"New",(E194-C194)/C194))</f>
        <v>-1</v>
      </c>
      <c r="H194" s="8" t="n">
        <f aca="false">SUMIFS('Source'!$E:$E,'Source'!$A:$A,"103 - Physiotherapy institutes",'Source'!$B:$B,$A194)</f>
        <v>130</v>
      </c>
      <c r="I194" s="8" t="n">
        <f aca="false">SUMIFS('Source'!$G:$G,'Source'!$A:$A,"103 - Physiotherapy institutes",'Source'!$B:$B,$A194)</f>
        <v>0</v>
      </c>
      <c r="J194" s="8" t="n">
        <f aca="false">I194*$J$5</f>
        <v>0</v>
      </c>
      <c r="K194" s="8" t="n">
        <f aca="false">J194-H194</f>
        <v>-130</v>
      </c>
      <c r="L194" s="9" t="n">
        <f aca="false">IF(AND(H194=0,J194=0),0,IF(H194=0,"New",(J194-H194)/H194))</f>
        <v>-1</v>
      </c>
      <c r="M194" s="7" t="str">
        <f aca="false">IF(AND(OR(C194&lt;&gt;0,H194&lt;&gt;0),D194=0,I194=0),"DROP",IF(AND(OR(D194&lt;&gt;0,I194&lt;&gt;0),C194=0,H194=0),"NEW",""))</f>
        <v>DROP</v>
      </c>
    </row>
    <row r="195" customFormat="false" ht="15" hidden="false" customHeight="false" outlineLevel="0" collapsed="false">
      <c r="A195" s="7" t="s">
        <v>697</v>
      </c>
      <c r="B195" s="7" t="str">
        <f aca="false">IFERROR(INDEX('Source'!$C:$C,MATCH($A195,'Source'!$B:$B,0)),"")</f>
        <v>מיצב כתפיים</v>
      </c>
      <c r="C195" s="8" t="n">
        <f aca="false">SUMIFS('Source'!$D:$D,'Source'!$A:$A,"103 - Physiotherapy institutes",'Source'!$B:$B,$A195)</f>
        <v>0</v>
      </c>
      <c r="D195" s="8" t="n">
        <f aca="false">SUMIFS('Source'!$F:$F,'Source'!$A:$A,"103 - Physiotherapy institutes",'Source'!$B:$B,$A195)</f>
        <v>1</v>
      </c>
      <c r="E195" s="8" t="n">
        <f aca="false">D195*$J$5</f>
        <v>1.26315789473684</v>
      </c>
      <c r="F195" s="8" t="n">
        <f aca="false">E195-C195</f>
        <v>1.26315789473684</v>
      </c>
      <c r="G195" s="9" t="str">
        <f aca="false">IF(AND(C195=0,E195=0),0,IF(C195=0,"New",(E195-C195)/C195))</f>
        <v>New</v>
      </c>
      <c r="H195" s="8" t="n">
        <f aca="false">SUMIFS('Source'!$E:$E,'Source'!$A:$A,"103 - Physiotherapy institutes",'Source'!$B:$B,$A195)</f>
        <v>0</v>
      </c>
      <c r="I195" s="8" t="n">
        <f aca="false">SUMIFS('Source'!$G:$G,'Source'!$A:$A,"103 - Physiotherapy institutes",'Source'!$B:$B,$A195)</f>
        <v>130</v>
      </c>
      <c r="J195" s="8" t="n">
        <f aca="false">I195*$J$5</f>
        <v>164.210526315789</v>
      </c>
      <c r="K195" s="8" t="n">
        <f aca="false">J195-H195</f>
        <v>164.210526315789</v>
      </c>
      <c r="L195" s="9" t="str">
        <f aca="false">IF(AND(H195=0,J195=0),0,IF(H195=0,"New",(J195-H195)/H195))</f>
        <v>New</v>
      </c>
      <c r="M195" s="7" t="str">
        <f aca="false">IF(AND(OR(C195&lt;&gt;0,H195&lt;&gt;0),D195=0,I195=0),"DROP",IF(AND(OR(D195&lt;&gt;0,I195&lt;&gt;0),C195=0,H195=0),"NEW",""))</f>
        <v>NEW</v>
      </c>
    </row>
    <row r="196" customFormat="false" ht="15" hidden="false" customHeight="false" outlineLevel="0" collapsed="false">
      <c r="A196" s="7" t="s">
        <v>944</v>
      </c>
      <c r="B196" s="7" t="str">
        <f aca="false">IFERROR(INDEX('Source'!$C:$C,MATCH($A196,'Source'!$B:$B,0)),"")</f>
        <v>סד קרסול קל בז' M</v>
      </c>
      <c r="C196" s="8" t="n">
        <f aca="false">SUMIFS('Source'!$D:$D,'Source'!$A:$A,"103 - Physiotherapy institutes",'Source'!$B:$B,$A196)</f>
        <v>0</v>
      </c>
      <c r="D196" s="8" t="n">
        <f aca="false">SUMIFS('Source'!$F:$F,'Source'!$A:$A,"103 - Physiotherapy institutes",'Source'!$B:$B,$A196)</f>
        <v>2</v>
      </c>
      <c r="E196" s="8" t="n">
        <f aca="false">D196*$J$5</f>
        <v>2.52631578947368</v>
      </c>
      <c r="F196" s="8" t="n">
        <f aca="false">E196-C196</f>
        <v>2.52631578947368</v>
      </c>
      <c r="G196" s="9" t="str">
        <f aca="false">IF(AND(C196=0,E196=0),0,IF(C196=0,"New",(E196-C196)/C196))</f>
        <v>New</v>
      </c>
      <c r="H196" s="8" t="n">
        <f aca="false">SUMIFS('Source'!$E:$E,'Source'!$A:$A,"103 - Physiotherapy institutes",'Source'!$B:$B,$A196)</f>
        <v>0</v>
      </c>
      <c r="I196" s="8" t="n">
        <f aca="false">SUMIFS('Source'!$G:$G,'Source'!$A:$A,"103 - Physiotherapy institutes",'Source'!$B:$B,$A196)</f>
        <v>130</v>
      </c>
      <c r="J196" s="8" t="n">
        <f aca="false">I196*$J$5</f>
        <v>164.210526315789</v>
      </c>
      <c r="K196" s="8" t="n">
        <f aca="false">J196-H196</f>
        <v>164.210526315789</v>
      </c>
      <c r="L196" s="9" t="str">
        <f aca="false">IF(AND(H196=0,J196=0),0,IF(H196=0,"New",(J196-H196)/H196))</f>
        <v>New</v>
      </c>
      <c r="M196" s="7" t="str">
        <f aca="false">IF(AND(OR(C196&lt;&gt;0,H196&lt;&gt;0),D196=0,I196=0),"DROP",IF(AND(OR(D196&lt;&gt;0,I196&lt;&gt;0),C196=0,H196=0),"NEW",""))</f>
        <v>NEW</v>
      </c>
    </row>
    <row r="197" customFormat="false" ht="15" hidden="false" customHeight="false" outlineLevel="0" collapsed="false">
      <c r="A197" s="7" t="s">
        <v>700</v>
      </c>
      <c r="B197" s="7" t="str">
        <f aca="false">IFERROR(INDEX('Source'!$C:$C,MATCH($A197,'Source'!$B:$B,0)),"")</f>
        <v>סד קרסול קל שחורL</v>
      </c>
      <c r="C197" s="8" t="n">
        <f aca="false">SUMIFS('Source'!$D:$D,'Source'!$A:$A,"103 - Physiotherapy institutes",'Source'!$B:$B,$A197)</f>
        <v>0</v>
      </c>
      <c r="D197" s="8" t="n">
        <f aca="false">SUMIFS('Source'!$F:$F,'Source'!$A:$A,"103 - Physiotherapy institutes",'Source'!$B:$B,$A197)</f>
        <v>2</v>
      </c>
      <c r="E197" s="8" t="n">
        <f aca="false">D197*$J$5</f>
        <v>2.52631578947368</v>
      </c>
      <c r="F197" s="8" t="n">
        <f aca="false">E197-C197</f>
        <v>2.52631578947368</v>
      </c>
      <c r="G197" s="9" t="str">
        <f aca="false">IF(AND(C197=0,E197=0),0,IF(C197=0,"New",(E197-C197)/C197))</f>
        <v>New</v>
      </c>
      <c r="H197" s="8" t="n">
        <f aca="false">SUMIFS('Source'!$E:$E,'Source'!$A:$A,"103 - Physiotherapy institutes",'Source'!$B:$B,$A197)</f>
        <v>0</v>
      </c>
      <c r="I197" s="8" t="n">
        <f aca="false">SUMIFS('Source'!$G:$G,'Source'!$A:$A,"103 - Physiotherapy institutes",'Source'!$B:$B,$A197)</f>
        <v>130</v>
      </c>
      <c r="J197" s="8" t="n">
        <f aca="false">I197*$J$5</f>
        <v>164.210526315789</v>
      </c>
      <c r="K197" s="8" t="n">
        <f aca="false">J197-H197</f>
        <v>164.210526315789</v>
      </c>
      <c r="L197" s="9" t="str">
        <f aca="false">IF(AND(H197=0,J197=0),0,IF(H197=0,"New",(J197-H197)/H197))</f>
        <v>New</v>
      </c>
      <c r="M197" s="7" t="str">
        <f aca="false">IF(AND(OR(C197&lt;&gt;0,H197&lt;&gt;0),D197=0,I197=0),"DROP",IF(AND(OR(D197&lt;&gt;0,I197&lt;&gt;0),C197=0,H197=0),"NEW",""))</f>
        <v>NEW</v>
      </c>
    </row>
    <row r="198" customFormat="false" ht="15" hidden="false" customHeight="false" outlineLevel="0" collapsed="false">
      <c r="A198" s="7" t="s">
        <v>677</v>
      </c>
      <c r="B198" s="7" t="str">
        <f aca="false">IFERROR(INDEX('Source'!$C:$C,MATCH($A198,'Source'!$B:$B,0)),"")</f>
        <v>מגן קרסול + סיליקון</v>
      </c>
      <c r="C198" s="8" t="n">
        <f aca="false">SUMIFS('Source'!$D:$D,'Source'!$A:$A,"103 - Physiotherapy institutes",'Source'!$B:$B,$A198)</f>
        <v>1</v>
      </c>
      <c r="D198" s="8" t="n">
        <f aca="false">SUMIFS('Source'!$F:$F,'Source'!$A:$A,"103 - Physiotherapy institutes",'Source'!$B:$B,$A198)</f>
        <v>0</v>
      </c>
      <c r="E198" s="8" t="n">
        <f aca="false">D198*$J$5</f>
        <v>0</v>
      </c>
      <c r="F198" s="8" t="n">
        <f aca="false">E198-C198</f>
        <v>-1</v>
      </c>
      <c r="G198" s="9" t="n">
        <f aca="false">IF(AND(C198=0,E198=0),0,IF(C198=0,"New",(E198-C198)/C198))</f>
        <v>-1</v>
      </c>
      <c r="H198" s="8" t="n">
        <f aca="false">SUMIFS('Source'!$E:$E,'Source'!$A:$A,"103 - Physiotherapy institutes",'Source'!$B:$B,$A198)</f>
        <v>130</v>
      </c>
      <c r="I198" s="8" t="n">
        <f aca="false">SUMIFS('Source'!$G:$G,'Source'!$A:$A,"103 - Physiotherapy institutes",'Source'!$B:$B,$A198)</f>
        <v>0</v>
      </c>
      <c r="J198" s="8" t="n">
        <f aca="false">I198*$J$5</f>
        <v>0</v>
      </c>
      <c r="K198" s="8" t="n">
        <f aca="false">J198-H198</f>
        <v>-130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389</v>
      </c>
      <c r="B199" s="7" t="str">
        <f aca="false">IFERROR(INDEX('Source'!$C:$C,MATCH($A199,'Source'!$B:$B,0)),"")</f>
        <v>מגן לכתף ימין/שמאל</v>
      </c>
      <c r="C199" s="8" t="n">
        <f aca="false">SUMIFS('Source'!$D:$D,'Source'!$A:$A,"103 - Physiotherapy institutes",'Source'!$B:$B,$A199)</f>
        <v>1</v>
      </c>
      <c r="D199" s="8" t="n">
        <f aca="false">SUMIFS('Source'!$F:$F,'Source'!$A:$A,"103 - Physiotherapy institutes",'Source'!$B:$B,$A199)</f>
        <v>0</v>
      </c>
      <c r="E199" s="8" t="n">
        <f aca="false">D199*$J$5</f>
        <v>0</v>
      </c>
      <c r="F199" s="8" t="n">
        <f aca="false">E199-C199</f>
        <v>-1</v>
      </c>
      <c r="G199" s="9" t="n">
        <f aca="false">IF(AND(C199=0,E199=0),0,IF(C199=0,"New",(E199-C199)/C199))</f>
        <v>-1</v>
      </c>
      <c r="H199" s="8" t="n">
        <f aca="false">SUMIFS('Source'!$E:$E,'Source'!$A:$A,"103 - Physiotherapy institutes",'Source'!$B:$B,$A199)</f>
        <v>130</v>
      </c>
      <c r="I199" s="8" t="n">
        <f aca="false">SUMIFS('Source'!$G:$G,'Source'!$A:$A,"103 - Physiotherapy institutes",'Source'!$B:$B,$A199)</f>
        <v>0</v>
      </c>
      <c r="J199" s="8" t="n">
        <f aca="false">I199*$J$5</f>
        <v>0</v>
      </c>
      <c r="K199" s="8" t="n">
        <f aca="false">J199-H199</f>
        <v>-130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945</v>
      </c>
      <c r="B200" s="7" t="str">
        <f aca="false">IFERROR(INDEX('Source'!$C:$C,MATCH($A200,'Source'!$B:$B,0)),"")</f>
        <v>סד קרסול קל בז' XL</v>
      </c>
      <c r="C200" s="8" t="n">
        <f aca="false">SUMIFS('Source'!$D:$D,'Source'!$A:$A,"103 - Physiotherapy institutes",'Source'!$B:$B,$A200)</f>
        <v>0</v>
      </c>
      <c r="D200" s="8" t="n">
        <f aca="false">SUMIFS('Source'!$F:$F,'Source'!$A:$A,"103 - Physiotherapy institutes",'Source'!$B:$B,$A200)</f>
        <v>2</v>
      </c>
      <c r="E200" s="8" t="n">
        <f aca="false">D200*$J$5</f>
        <v>2.52631578947368</v>
      </c>
      <c r="F200" s="8" t="n">
        <f aca="false">E200-C200</f>
        <v>2.52631578947368</v>
      </c>
      <c r="G200" s="9" t="str">
        <f aca="false">IF(AND(C200=0,E200=0),0,IF(C200=0,"New",(E200-C200)/C200))</f>
        <v>New</v>
      </c>
      <c r="H200" s="8" t="n">
        <f aca="false">SUMIFS('Source'!$E:$E,'Source'!$A:$A,"103 - Physiotherapy institutes",'Source'!$B:$B,$A200)</f>
        <v>0</v>
      </c>
      <c r="I200" s="8" t="n">
        <f aca="false">SUMIFS('Source'!$G:$G,'Source'!$A:$A,"103 - Physiotherapy institutes",'Source'!$B:$B,$A200)</f>
        <v>130</v>
      </c>
      <c r="J200" s="8" t="n">
        <f aca="false">I200*$J$5</f>
        <v>164.210526315789</v>
      </c>
      <c r="K200" s="8" t="n">
        <f aca="false">J200-H200</f>
        <v>164.210526315789</v>
      </c>
      <c r="L200" s="9" t="str">
        <f aca="false">IF(AND(H200=0,J200=0),0,IF(H200=0,"New",(J200-H200)/H200))</f>
        <v>New</v>
      </c>
      <c r="M200" s="7" t="str">
        <f aca="false">IF(AND(OR(C200&lt;&gt;0,H200&lt;&gt;0),D200=0,I200=0),"DROP",IF(AND(OR(D200&lt;&gt;0,I200&lt;&gt;0),C200=0,H200=0),"NEW",""))</f>
        <v>NEW</v>
      </c>
    </row>
    <row r="201" customFormat="false" ht="15" hidden="false" customHeight="false" outlineLevel="0" collapsed="false">
      <c r="A201" s="7" t="s">
        <v>846</v>
      </c>
      <c r="B201" s="7" t="str">
        <f aca="false">IFERROR(INDEX('Source'!$C:$C,MATCH($A201,'Source'!$B:$B,0)),"")</f>
        <v>מיצב כתפיים</v>
      </c>
      <c r="C201" s="8" t="n">
        <f aca="false">SUMIFS('Source'!$D:$D,'Source'!$A:$A,"103 - Physiotherapy institutes",'Source'!$B:$B,$A201)</f>
        <v>0</v>
      </c>
      <c r="D201" s="8" t="n">
        <f aca="false">SUMIFS('Source'!$F:$F,'Source'!$A:$A,"103 - Physiotherapy institutes",'Source'!$B:$B,$A201)</f>
        <v>1</v>
      </c>
      <c r="E201" s="8" t="n">
        <f aca="false">D201*$J$5</f>
        <v>1.26315789473684</v>
      </c>
      <c r="F201" s="8" t="n">
        <f aca="false">E201-C201</f>
        <v>1.26315789473684</v>
      </c>
      <c r="G201" s="9" t="str">
        <f aca="false">IF(AND(C201=0,E201=0),0,IF(C201=0,"New",(E201-C201)/C201))</f>
        <v>New</v>
      </c>
      <c r="H201" s="8" t="n">
        <f aca="false">SUMIFS('Source'!$E:$E,'Source'!$A:$A,"103 - Physiotherapy institutes",'Source'!$B:$B,$A201)</f>
        <v>0</v>
      </c>
      <c r="I201" s="8" t="n">
        <f aca="false">SUMIFS('Source'!$G:$G,'Source'!$A:$A,"103 - Physiotherapy institutes",'Source'!$B:$B,$A201)</f>
        <v>130</v>
      </c>
      <c r="J201" s="8" t="n">
        <f aca="false">I201*$J$5</f>
        <v>164.210526315789</v>
      </c>
      <c r="K201" s="8" t="n">
        <f aca="false">J201-H201</f>
        <v>164.210526315789</v>
      </c>
      <c r="L201" s="9" t="str">
        <f aca="false">IF(AND(H201=0,J201=0),0,IF(H201=0,"New",(J201-H201)/H201))</f>
        <v>New</v>
      </c>
      <c r="M201" s="7" t="str">
        <f aca="false">IF(AND(OR(C201&lt;&gt;0,H201&lt;&gt;0),D201=0,I201=0),"DROP",IF(AND(OR(D201&lt;&gt;0,I201&lt;&gt;0),C201=0,H201=0),"NEW",""))</f>
        <v>NEW</v>
      </c>
    </row>
    <row r="202" customFormat="false" ht="15" hidden="false" customHeight="false" outlineLevel="0" collapsed="false">
      <c r="A202" s="7" t="s">
        <v>662</v>
      </c>
      <c r="B202" s="7" t="str">
        <f aca="false">IFERROR(INDEX('Source'!$C:$C,MATCH($A202,'Source'!$B:$B,0)),"")</f>
        <v>מגן קרסול + סיליקון</v>
      </c>
      <c r="C202" s="8" t="n">
        <f aca="false">SUMIFS('Source'!$D:$D,'Source'!$A:$A,"103 - Physiotherapy institutes",'Source'!$B:$B,$A202)</f>
        <v>1</v>
      </c>
      <c r="D202" s="8" t="n">
        <f aca="false">SUMIFS('Source'!$F:$F,'Source'!$A:$A,"103 - Physiotherapy institutes",'Source'!$B:$B,$A202)</f>
        <v>0</v>
      </c>
      <c r="E202" s="8" t="n">
        <f aca="false">D202*$J$5</f>
        <v>0</v>
      </c>
      <c r="F202" s="8" t="n">
        <f aca="false">E202-C202</f>
        <v>-1</v>
      </c>
      <c r="G202" s="9" t="n">
        <f aca="false">IF(AND(C202=0,E202=0),0,IF(C202=0,"New",(E202-C202)/C202))</f>
        <v>-1</v>
      </c>
      <c r="H202" s="8" t="n">
        <f aca="false">SUMIFS('Source'!$E:$E,'Source'!$A:$A,"103 - Physiotherapy institutes",'Source'!$B:$B,$A202)</f>
        <v>130</v>
      </c>
      <c r="I202" s="8" t="n">
        <f aca="false">SUMIFS('Source'!$G:$G,'Source'!$A:$A,"103 - Physiotherapy institutes",'Source'!$B:$B,$A202)</f>
        <v>0</v>
      </c>
      <c r="J202" s="8" t="n">
        <f aca="false">I202*$J$5</f>
        <v>0</v>
      </c>
      <c r="K202" s="8" t="n">
        <f aca="false">J202-H202</f>
        <v>-130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946</v>
      </c>
      <c r="B203" s="7" t="str">
        <f aca="false">IFERROR(INDEX('Source'!$C:$C,MATCH($A203,'Source'!$B:$B,0)),"")</f>
        <v>סד קרסול קל שחור S</v>
      </c>
      <c r="C203" s="8" t="n">
        <f aca="false">SUMIFS('Source'!$D:$D,'Source'!$A:$A,"103 - Physiotherapy institutes",'Source'!$B:$B,$A203)</f>
        <v>0</v>
      </c>
      <c r="D203" s="8" t="n">
        <f aca="false">SUMIFS('Source'!$F:$F,'Source'!$A:$A,"103 - Physiotherapy institutes",'Source'!$B:$B,$A203)</f>
        <v>2</v>
      </c>
      <c r="E203" s="8" t="n">
        <f aca="false">D203*$J$5</f>
        <v>2.52631578947368</v>
      </c>
      <c r="F203" s="8" t="n">
        <f aca="false">E203-C203</f>
        <v>2.52631578947368</v>
      </c>
      <c r="G203" s="9" t="str">
        <f aca="false">IF(AND(C203=0,E203=0),0,IF(C203=0,"New",(E203-C203)/C203))</f>
        <v>New</v>
      </c>
      <c r="H203" s="8" t="n">
        <f aca="false">SUMIFS('Source'!$E:$E,'Source'!$A:$A,"103 - Physiotherapy institutes",'Source'!$B:$B,$A203)</f>
        <v>0</v>
      </c>
      <c r="I203" s="8" t="n">
        <f aca="false">SUMIFS('Source'!$G:$G,'Source'!$A:$A,"103 - Physiotherapy institutes",'Source'!$B:$B,$A203)</f>
        <v>130</v>
      </c>
      <c r="J203" s="8" t="n">
        <f aca="false">I203*$J$5</f>
        <v>164.210526315789</v>
      </c>
      <c r="K203" s="8" t="n">
        <f aca="false">J203-H203</f>
        <v>164.210526315789</v>
      </c>
      <c r="L203" s="9" t="str">
        <f aca="false">IF(AND(H203=0,J203=0),0,IF(H203=0,"New",(J203-H203)/H203))</f>
        <v>New</v>
      </c>
      <c r="M203" s="7" t="str">
        <f aca="false">IF(AND(OR(C203&lt;&gt;0,H203&lt;&gt;0),D203=0,I203=0),"DROP",IF(AND(OR(D203&lt;&gt;0,I203&lt;&gt;0),C203=0,H203=0),"NEW",""))</f>
        <v>NEW</v>
      </c>
    </row>
    <row r="204" customFormat="false" ht="15" hidden="false" customHeight="false" outlineLevel="0" collapsed="false">
      <c r="A204" s="7" t="s">
        <v>746</v>
      </c>
      <c r="B204" s="7" t="str">
        <f aca="false">IFERROR(INDEX('Source'!$C:$C,MATCH($A204,'Source'!$B:$B,0)),"")</f>
        <v>סד קרסול קל שחור M</v>
      </c>
      <c r="C204" s="8" t="n">
        <f aca="false">SUMIFS('Source'!$D:$D,'Source'!$A:$A,"103 - Physiotherapy institutes",'Source'!$B:$B,$A204)</f>
        <v>0</v>
      </c>
      <c r="D204" s="8" t="n">
        <f aca="false">SUMIFS('Source'!$F:$F,'Source'!$A:$A,"103 - Physiotherapy institutes",'Source'!$B:$B,$A204)</f>
        <v>2</v>
      </c>
      <c r="E204" s="8" t="n">
        <f aca="false">D204*$J$5</f>
        <v>2.52631578947368</v>
      </c>
      <c r="F204" s="8" t="n">
        <f aca="false">E204-C204</f>
        <v>2.52631578947368</v>
      </c>
      <c r="G204" s="9" t="str">
        <f aca="false">IF(AND(C204=0,E204=0),0,IF(C204=0,"New",(E204-C204)/C204))</f>
        <v>New</v>
      </c>
      <c r="H204" s="8" t="n">
        <f aca="false">SUMIFS('Source'!$E:$E,'Source'!$A:$A,"103 - Physiotherapy institutes",'Source'!$B:$B,$A204)</f>
        <v>0</v>
      </c>
      <c r="I204" s="8" t="n">
        <f aca="false">SUMIFS('Source'!$G:$G,'Source'!$A:$A,"103 - Physiotherapy institutes",'Source'!$B:$B,$A204)</f>
        <v>130</v>
      </c>
      <c r="J204" s="8" t="n">
        <f aca="false">I204*$J$5</f>
        <v>164.210526315789</v>
      </c>
      <c r="K204" s="8" t="n">
        <f aca="false">J204-H204</f>
        <v>164.210526315789</v>
      </c>
      <c r="L204" s="9" t="str">
        <f aca="false">IF(AND(H204=0,J204=0),0,IF(H204=0,"New",(J204-H204)/H204))</f>
        <v>New</v>
      </c>
      <c r="M204" s="7" t="str">
        <f aca="false">IF(AND(OR(C204&lt;&gt;0,H204&lt;&gt;0),D204=0,I204=0),"DROP",IF(AND(OR(D204&lt;&gt;0,I204&lt;&gt;0),C204=0,H204=0),"NEW",""))</f>
        <v>NEW</v>
      </c>
    </row>
    <row r="205" customFormat="false" ht="15" hidden="false" customHeight="false" outlineLevel="0" collapsed="false">
      <c r="A205" s="7" t="s">
        <v>764</v>
      </c>
      <c r="B205" s="7" t="str">
        <f aca="false">IFERROR(INDEX('Source'!$C:$C,MATCH($A205,'Source'!$B:$B,0)),"")</f>
        <v>סד קרסול קל שחור XL</v>
      </c>
      <c r="C205" s="8" t="n">
        <f aca="false">SUMIFS('Source'!$D:$D,'Source'!$A:$A,"103 - Physiotherapy institutes",'Source'!$B:$B,$A205)</f>
        <v>0</v>
      </c>
      <c r="D205" s="8" t="n">
        <f aca="false">SUMIFS('Source'!$F:$F,'Source'!$A:$A,"103 - Physiotherapy institutes",'Source'!$B:$B,$A205)</f>
        <v>2</v>
      </c>
      <c r="E205" s="8" t="n">
        <f aca="false">D205*$J$5</f>
        <v>2.52631578947368</v>
      </c>
      <c r="F205" s="8" t="n">
        <f aca="false">E205-C205</f>
        <v>2.52631578947368</v>
      </c>
      <c r="G205" s="9" t="str">
        <f aca="false">IF(AND(C205=0,E205=0),0,IF(C205=0,"New",(E205-C205)/C205))</f>
        <v>New</v>
      </c>
      <c r="H205" s="8" t="n">
        <f aca="false">SUMIFS('Source'!$E:$E,'Source'!$A:$A,"103 - Physiotherapy institutes",'Source'!$B:$B,$A205)</f>
        <v>0</v>
      </c>
      <c r="I205" s="8" t="n">
        <f aca="false">SUMIFS('Source'!$G:$G,'Source'!$A:$A,"103 - Physiotherapy institutes",'Source'!$B:$B,$A205)</f>
        <v>130</v>
      </c>
      <c r="J205" s="8" t="n">
        <f aca="false">I205*$J$5</f>
        <v>164.210526315789</v>
      </c>
      <c r="K205" s="8" t="n">
        <f aca="false">J205-H205</f>
        <v>164.210526315789</v>
      </c>
      <c r="L205" s="9" t="str">
        <f aca="false">IF(AND(H205=0,J205=0),0,IF(H205=0,"New",(J205-H205)/H205))</f>
        <v>New</v>
      </c>
      <c r="M205" s="7" t="str">
        <f aca="false">IF(AND(OR(C205&lt;&gt;0,H205&lt;&gt;0),D205=0,I205=0),"DROP",IF(AND(OR(D205&lt;&gt;0,I205&lt;&gt;0),C205=0,H205=0),"NEW",""))</f>
        <v>NEW</v>
      </c>
    </row>
    <row r="206" customFormat="false" ht="15" hidden="false" customHeight="false" outlineLevel="0" collapsed="false">
      <c r="A206" s="7" t="s">
        <v>947</v>
      </c>
      <c r="B206" s="7" t="str">
        <f aca="false">IFERROR(INDEX('Source'!$C:$C,MATCH($A206,'Source'!$B:$B,0)),"")</f>
        <v>סד קרסול קל בז' S</v>
      </c>
      <c r="C206" s="8" t="n">
        <f aca="false">SUMIFS('Source'!$D:$D,'Source'!$A:$A,"103 - Physiotherapy institutes",'Source'!$B:$B,$A206)</f>
        <v>0</v>
      </c>
      <c r="D206" s="8" t="n">
        <f aca="false">SUMIFS('Source'!$F:$F,'Source'!$A:$A,"103 - Physiotherapy institutes",'Source'!$B:$B,$A206)</f>
        <v>2</v>
      </c>
      <c r="E206" s="8" t="n">
        <f aca="false">D206*$J$5</f>
        <v>2.52631578947368</v>
      </c>
      <c r="F206" s="8" t="n">
        <f aca="false">E206-C206</f>
        <v>2.52631578947368</v>
      </c>
      <c r="G206" s="9" t="str">
        <f aca="false">IF(AND(C206=0,E206=0),0,IF(C206=0,"New",(E206-C206)/C206))</f>
        <v>New</v>
      </c>
      <c r="H206" s="8" t="n">
        <f aca="false">SUMIFS('Source'!$E:$E,'Source'!$A:$A,"103 - Physiotherapy institutes",'Source'!$B:$B,$A206)</f>
        <v>0</v>
      </c>
      <c r="I206" s="8" t="n">
        <f aca="false">SUMIFS('Source'!$G:$G,'Source'!$A:$A,"103 - Physiotherapy institutes",'Source'!$B:$B,$A206)</f>
        <v>130</v>
      </c>
      <c r="J206" s="8" t="n">
        <f aca="false">I206*$J$5</f>
        <v>164.210526315789</v>
      </c>
      <c r="K206" s="8" t="n">
        <f aca="false">J206-H206</f>
        <v>164.210526315789</v>
      </c>
      <c r="L206" s="9" t="str">
        <f aca="false">IF(AND(H206=0,J206=0),0,IF(H206=0,"New",(J206-H206)/H206))</f>
        <v>New</v>
      </c>
      <c r="M206" s="7" t="str">
        <f aca="false">IF(AND(OR(C206&lt;&gt;0,H206&lt;&gt;0),D206=0,I206=0),"DROP",IF(AND(OR(D206&lt;&gt;0,I206&lt;&gt;0),C206=0,H206=0),"NEW",""))</f>
        <v>NEW</v>
      </c>
    </row>
    <row r="207" customFormat="false" ht="15" hidden="false" customHeight="false" outlineLevel="0" collapsed="false">
      <c r="A207" s="7" t="s">
        <v>586</v>
      </c>
      <c r="B207" s="7" t="str">
        <f aca="false">IFERROR(INDEX('Source'!$C:$C,MATCH($A207,'Source'!$B:$B,0)),"")</f>
        <v>סד קרסול קל בז' L</v>
      </c>
      <c r="C207" s="8" t="n">
        <f aca="false">SUMIFS('Source'!$D:$D,'Source'!$A:$A,"103 - Physiotherapy institutes",'Source'!$B:$B,$A207)</f>
        <v>0</v>
      </c>
      <c r="D207" s="8" t="n">
        <f aca="false">SUMIFS('Source'!$F:$F,'Source'!$A:$A,"103 - Physiotherapy institutes",'Source'!$B:$B,$A207)</f>
        <v>2</v>
      </c>
      <c r="E207" s="8" t="n">
        <f aca="false">D207*$J$5</f>
        <v>2.52631578947368</v>
      </c>
      <c r="F207" s="8" t="n">
        <f aca="false">E207-C207</f>
        <v>2.52631578947368</v>
      </c>
      <c r="G207" s="9" t="str">
        <f aca="false">IF(AND(C207=0,E207=0),0,IF(C207=0,"New",(E207-C207)/C207))</f>
        <v>New</v>
      </c>
      <c r="H207" s="8" t="n">
        <f aca="false">SUMIFS('Source'!$E:$E,'Source'!$A:$A,"103 - Physiotherapy institutes",'Source'!$B:$B,$A207)</f>
        <v>0</v>
      </c>
      <c r="I207" s="8" t="n">
        <f aca="false">SUMIFS('Source'!$G:$G,'Source'!$A:$A,"103 - Physiotherapy institutes",'Source'!$B:$B,$A207)</f>
        <v>130</v>
      </c>
      <c r="J207" s="8" t="n">
        <f aca="false">I207*$J$5</f>
        <v>164.210526315789</v>
      </c>
      <c r="K207" s="8" t="n">
        <f aca="false">J207-H207</f>
        <v>164.210526315789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277</v>
      </c>
      <c r="B208" s="7" t="str">
        <f aca="false">IFERROR(INDEX('Source'!$C:$C,MATCH($A208,'Source'!$B:$B,0)),"")</f>
        <v>מגן לכתף ימין/שמאל</v>
      </c>
      <c r="C208" s="8" t="n">
        <f aca="false">SUMIFS('Source'!$D:$D,'Source'!$A:$A,"103 - Physiotherapy institutes",'Source'!$B:$B,$A208)</f>
        <v>1</v>
      </c>
      <c r="D208" s="8" t="n">
        <f aca="false">SUMIFS('Source'!$F:$F,'Source'!$A:$A,"103 - Physiotherapy institutes",'Source'!$B:$B,$A208)</f>
        <v>0</v>
      </c>
      <c r="E208" s="8" t="n">
        <f aca="false">D208*$J$5</f>
        <v>0</v>
      </c>
      <c r="F208" s="8" t="n">
        <f aca="false">E208-C208</f>
        <v>-1</v>
      </c>
      <c r="G208" s="9" t="n">
        <f aca="false">IF(AND(C208=0,E208=0),0,IF(C208=0,"New",(E208-C208)/C208))</f>
        <v>-1</v>
      </c>
      <c r="H208" s="8" t="n">
        <f aca="false">SUMIFS('Source'!$E:$E,'Source'!$A:$A,"103 - Physiotherapy institutes",'Source'!$B:$B,$A208)</f>
        <v>129.99</v>
      </c>
      <c r="I208" s="8" t="n">
        <f aca="false">SUMIFS('Source'!$G:$G,'Source'!$A:$A,"103 - Physiotherapy institutes",'Source'!$B:$B,$A208)</f>
        <v>0</v>
      </c>
      <c r="J208" s="8" t="n">
        <f aca="false">I208*$J$5</f>
        <v>0</v>
      </c>
      <c r="K208" s="8" t="n">
        <f aca="false">J208-H208</f>
        <v>-129.99</v>
      </c>
      <c r="L208" s="9" t="n">
        <f aca="false">IF(AND(H208=0,J208=0),0,IF(H208=0,"New",(J208-H208)/H208))</f>
        <v>-1</v>
      </c>
      <c r="M208" s="7" t="str">
        <f aca="false">IF(AND(OR(C208&lt;&gt;0,H208&lt;&gt;0),D208=0,I208=0),"DROP",IF(AND(OR(D208&lt;&gt;0,I208&lt;&gt;0),C208=0,H208=0),"NEW",""))</f>
        <v>DROP</v>
      </c>
    </row>
    <row r="209" customFormat="false" ht="15" hidden="false" customHeight="false" outlineLevel="0" collapsed="false">
      <c r="A209" s="7" t="s">
        <v>418</v>
      </c>
      <c r="B209" s="7" t="str">
        <f aca="false">IFERROR(INDEX('Source'!$C:$C,MATCH($A209,'Source'!$B:$B,0)),"")</f>
        <v>גרבי נוחות קיץ לבן</v>
      </c>
      <c r="C209" s="8" t="n">
        <f aca="false">SUMIFS('Source'!$D:$D,'Source'!$A:$A,"103 - Physiotherapy institutes",'Source'!$B:$B,$A209)</f>
        <v>6</v>
      </c>
      <c r="D209" s="8" t="n">
        <f aca="false">SUMIFS('Source'!$F:$F,'Source'!$A:$A,"103 - Physiotherapy institutes",'Source'!$B:$B,$A209)</f>
        <v>0</v>
      </c>
      <c r="E209" s="8" t="n">
        <f aca="false">D209*$J$5</f>
        <v>0</v>
      </c>
      <c r="F209" s="8" t="n">
        <f aca="false">E209-C209</f>
        <v>-6</v>
      </c>
      <c r="G209" s="9" t="n">
        <f aca="false">IF(AND(C209=0,E209=0),0,IF(C209=0,"New",(E209-C209)/C209))</f>
        <v>-1</v>
      </c>
      <c r="H209" s="8" t="n">
        <f aca="false">SUMIFS('Source'!$E:$E,'Source'!$A:$A,"103 - Physiotherapy institutes",'Source'!$B:$B,$A209)</f>
        <v>125</v>
      </c>
      <c r="I209" s="8" t="n">
        <f aca="false">SUMIFS('Source'!$G:$G,'Source'!$A:$A,"103 - Physiotherapy institutes",'Source'!$B:$B,$A209)</f>
        <v>0</v>
      </c>
      <c r="J209" s="8" t="n">
        <f aca="false">I209*$J$5</f>
        <v>0</v>
      </c>
      <c r="K209" s="8" t="n">
        <f aca="false">J209-H209</f>
        <v>-125</v>
      </c>
      <c r="L209" s="9" t="n">
        <f aca="false">IF(AND(H209=0,J209=0),0,IF(H209=0,"New",(J209-H209)/H209))</f>
        <v>-1</v>
      </c>
      <c r="M209" s="7" t="str">
        <f aca="false">IF(AND(OR(C209&lt;&gt;0,H209&lt;&gt;0),D209=0,I209=0),"DROP",IF(AND(OR(D209&lt;&gt;0,I209&lt;&gt;0),C209=0,H209=0),"NEW",""))</f>
        <v>DROP</v>
      </c>
    </row>
    <row r="210" customFormat="false" ht="15" hidden="false" customHeight="false" outlineLevel="0" collapsed="false">
      <c r="A210" s="7" t="s">
        <v>118</v>
      </c>
      <c r="B210" s="7" t="str">
        <f aca="false">IFERROR(INDEX('Source'!$C:$C,MATCH($A210,'Source'!$B:$B,0)),"")</f>
        <v>מגן ברך חום</v>
      </c>
      <c r="C210" s="8" t="n">
        <f aca="false">SUMIFS('Source'!$D:$D,'Source'!$A:$A,"103 - Physiotherapy institutes",'Source'!$B:$B,$A210)</f>
        <v>0</v>
      </c>
      <c r="D210" s="8" t="n">
        <f aca="false">SUMIFS('Source'!$F:$F,'Source'!$A:$A,"103 - Physiotherapy institutes",'Source'!$B:$B,$A210)</f>
        <v>4</v>
      </c>
      <c r="E210" s="8" t="n">
        <f aca="false">D210*$J$5</f>
        <v>5.05263157894737</v>
      </c>
      <c r="F210" s="8" t="n">
        <f aca="false">E210-C210</f>
        <v>5.05263157894737</v>
      </c>
      <c r="G210" s="9" t="str">
        <f aca="false">IF(AND(C210=0,E210=0),0,IF(C210=0,"New",(E210-C210)/C210))</f>
        <v>New</v>
      </c>
      <c r="H210" s="8" t="n">
        <f aca="false">SUMIFS('Source'!$E:$E,'Source'!$A:$A,"103 - Physiotherapy institutes",'Source'!$B:$B,$A210)</f>
        <v>0</v>
      </c>
      <c r="I210" s="8" t="n">
        <f aca="false">SUMIFS('Source'!$G:$G,'Source'!$A:$A,"103 - Physiotherapy institutes",'Source'!$B:$B,$A210)</f>
        <v>123.57</v>
      </c>
      <c r="J210" s="8" t="n">
        <f aca="false">I210*$J$5</f>
        <v>156.088421052632</v>
      </c>
      <c r="K210" s="8" t="n">
        <f aca="false">J210-H210</f>
        <v>156.088421052632</v>
      </c>
      <c r="L210" s="9" t="str">
        <f aca="false">IF(AND(H210=0,J210=0),0,IF(H210=0,"New",(J210-H210)/H210))</f>
        <v>New</v>
      </c>
      <c r="M210" s="7" t="str">
        <f aca="false">IF(AND(OR(C210&lt;&gt;0,H210&lt;&gt;0),D210=0,I210=0),"DROP",IF(AND(OR(D210&lt;&gt;0,I210&lt;&gt;0),C210=0,H210=0),"NEW",""))</f>
        <v>NEW</v>
      </c>
    </row>
    <row r="211" customFormat="false" ht="15" hidden="false" customHeight="false" outlineLevel="0" collapsed="false">
      <c r="A211" s="7" t="s">
        <v>352</v>
      </c>
      <c r="B211" s="7" t="str">
        <f aca="false">IFERROR(INDEX('Source'!$C:$C,MATCH($A211,'Source'!$B:$B,0)),"")</f>
        <v>מגן ברך SC422</v>
      </c>
      <c r="C211" s="8" t="n">
        <f aca="false">SUMIFS('Source'!$D:$D,'Source'!$A:$A,"103 - Physiotherapy institutes",'Source'!$B:$B,$A211)</f>
        <v>0</v>
      </c>
      <c r="D211" s="8" t="n">
        <f aca="false">SUMIFS('Source'!$F:$F,'Source'!$A:$A,"103 - Physiotherapy institutes",'Source'!$B:$B,$A211)</f>
        <v>1</v>
      </c>
      <c r="E211" s="8" t="n">
        <f aca="false">D211*$J$5</f>
        <v>1.26315789473684</v>
      </c>
      <c r="F211" s="8" t="n">
        <f aca="false">E211-C211</f>
        <v>1.26315789473684</v>
      </c>
      <c r="G211" s="9" t="str">
        <f aca="false">IF(AND(C211=0,E211=0),0,IF(C211=0,"New",(E211-C211)/C211))</f>
        <v>New</v>
      </c>
      <c r="H211" s="8" t="n">
        <f aca="false">SUMIFS('Source'!$E:$E,'Source'!$A:$A,"103 - Physiotherapy institutes",'Source'!$B:$B,$A211)</f>
        <v>0</v>
      </c>
      <c r="I211" s="8" t="n">
        <f aca="false">SUMIFS('Source'!$G:$G,'Source'!$A:$A,"103 - Physiotherapy institutes",'Source'!$B:$B,$A211)</f>
        <v>121.83</v>
      </c>
      <c r="J211" s="8" t="n">
        <f aca="false">I211*$J$5</f>
        <v>153.890526315789</v>
      </c>
      <c r="K211" s="8" t="n">
        <f aca="false">J211-H211</f>
        <v>153.890526315789</v>
      </c>
      <c r="L211" s="9" t="str">
        <f aca="false">IF(AND(H211=0,J211=0),0,IF(H211=0,"New",(J211-H211)/H211))</f>
        <v>New</v>
      </c>
      <c r="M211" s="7" t="str">
        <f aca="false">IF(AND(OR(C211&lt;&gt;0,H211&lt;&gt;0),D211=0,I211=0),"DROP",IF(AND(OR(D211&lt;&gt;0,I211&lt;&gt;0),C211=0,H211=0),"NEW",""))</f>
        <v>NEW</v>
      </c>
    </row>
    <row r="212" customFormat="false" ht="15" hidden="false" customHeight="false" outlineLevel="0" collapsed="false">
      <c r="A212" s="7" t="s">
        <v>269</v>
      </c>
      <c r="B212" s="7" t="str">
        <f aca="false">IFERROR(INDEX('Source'!$C:$C,MATCH($A212,'Source'!$B:$B,0)),"")</f>
        <v>מגן ברך SC422</v>
      </c>
      <c r="C212" s="8" t="n">
        <f aca="false">SUMIFS('Source'!$D:$D,'Source'!$A:$A,"103 - Physiotherapy institutes",'Source'!$B:$B,$A212)</f>
        <v>0</v>
      </c>
      <c r="D212" s="8" t="n">
        <f aca="false">SUMIFS('Source'!$F:$F,'Source'!$A:$A,"103 - Physiotherapy institutes",'Source'!$B:$B,$A212)</f>
        <v>1</v>
      </c>
      <c r="E212" s="8" t="n">
        <f aca="false">D212*$J$5</f>
        <v>1.26315789473684</v>
      </c>
      <c r="F212" s="8" t="n">
        <f aca="false">E212-C212</f>
        <v>1.26315789473684</v>
      </c>
      <c r="G212" s="9" t="str">
        <f aca="false">IF(AND(C212=0,E212=0),0,IF(C212=0,"New",(E212-C212)/C212))</f>
        <v>New</v>
      </c>
      <c r="H212" s="8" t="n">
        <f aca="false">SUMIFS('Source'!$E:$E,'Source'!$A:$A,"103 - Physiotherapy institutes",'Source'!$B:$B,$A212)</f>
        <v>0</v>
      </c>
      <c r="I212" s="8" t="n">
        <f aca="false">SUMIFS('Source'!$G:$G,'Source'!$A:$A,"103 - Physiotherapy institutes",'Source'!$B:$B,$A212)</f>
        <v>121.83</v>
      </c>
      <c r="J212" s="8" t="n">
        <f aca="false">I212*$J$5</f>
        <v>153.890526315789</v>
      </c>
      <c r="K212" s="8" t="n">
        <f aca="false">J212-H212</f>
        <v>153.890526315789</v>
      </c>
      <c r="L212" s="9" t="str">
        <f aca="false">IF(AND(H212=0,J212=0),0,IF(H212=0,"New",(J212-H212)/H212))</f>
        <v>New</v>
      </c>
      <c r="M212" s="7" t="str">
        <f aca="false">IF(AND(OR(C212&lt;&gt;0,H212&lt;&gt;0),D212=0,I212=0),"DROP",IF(AND(OR(D212&lt;&gt;0,I212&lt;&gt;0),C212=0,H212=0),"NEW",""))</f>
        <v>NEW</v>
      </c>
    </row>
    <row r="213" customFormat="false" ht="15" hidden="false" customHeight="false" outlineLevel="0" collapsed="false">
      <c r="A213" s="7" t="s">
        <v>120</v>
      </c>
      <c r="B213" s="7" t="str">
        <f aca="false">IFERROR(INDEX('Source'!$C:$C,MATCH($A213,'Source'!$B:$B,0)),"")</f>
        <v>טלק לכף הרגל מועשר באלוורה</v>
      </c>
      <c r="C213" s="8" t="n">
        <f aca="false">SUMIFS('Source'!$D:$D,'Source'!$A:$A,"103 - Physiotherapy institutes",'Source'!$B:$B,$A213)</f>
        <v>6</v>
      </c>
      <c r="D213" s="8" t="n">
        <f aca="false">SUMIFS('Source'!$F:$F,'Source'!$A:$A,"103 - Physiotherapy institutes",'Source'!$B:$B,$A213)</f>
        <v>0</v>
      </c>
      <c r="E213" s="8" t="n">
        <f aca="false">D213*$J$5</f>
        <v>0</v>
      </c>
      <c r="F213" s="8" t="n">
        <f aca="false">E213-C213</f>
        <v>-6</v>
      </c>
      <c r="G213" s="9" t="n">
        <f aca="false">IF(AND(C213=0,E213=0),0,IF(C213=0,"New",(E213-C213)/C213))</f>
        <v>-1</v>
      </c>
      <c r="H213" s="8" t="n">
        <f aca="false">SUMIFS('Source'!$E:$E,'Source'!$A:$A,"103 - Physiotherapy institutes",'Source'!$B:$B,$A213)</f>
        <v>121.64</v>
      </c>
      <c r="I213" s="8" t="n">
        <f aca="false">SUMIFS('Source'!$G:$G,'Source'!$A:$A,"103 - Physiotherapy institutes",'Source'!$B:$B,$A213)</f>
        <v>0</v>
      </c>
      <c r="J213" s="8" t="n">
        <f aca="false">I213*$J$5</f>
        <v>0</v>
      </c>
      <c r="K213" s="8" t="n">
        <f aca="false">J213-H213</f>
        <v>-121.64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850</v>
      </c>
      <c r="B214" s="7" t="str">
        <f aca="false">IFERROR(INDEX('Source'!$C:$C,MATCH($A214,'Source'!$B:$B,0)),"")</f>
        <v>חגורת קיבוע לכתף</v>
      </c>
      <c r="C214" s="8" t="n">
        <f aca="false">SUMIFS('Source'!$D:$D,'Source'!$A:$A,"103 - Physiotherapy institutes",'Source'!$B:$B,$A214)</f>
        <v>2</v>
      </c>
      <c r="D214" s="8" t="n">
        <f aca="false">SUMIFS('Source'!$F:$F,'Source'!$A:$A,"103 - Physiotherapy institutes",'Source'!$B:$B,$A214)</f>
        <v>1</v>
      </c>
      <c r="E214" s="8" t="n">
        <f aca="false">D214*$J$5</f>
        <v>1.26315789473684</v>
      </c>
      <c r="F214" s="8" t="n">
        <f aca="false">E214-C214</f>
        <v>-0.736842105263158</v>
      </c>
      <c r="G214" s="9" t="n">
        <f aca="false">IF(AND(C214=0,E214=0),0,IF(C214=0,"New",(E214-C214)/C214))</f>
        <v>-0.368421052631579</v>
      </c>
      <c r="H214" s="8" t="n">
        <f aca="false">SUMIFS('Source'!$E:$E,'Source'!$A:$A,"103 - Physiotherapy institutes",'Source'!$B:$B,$A214)</f>
        <v>262.07</v>
      </c>
      <c r="I214" s="8" t="n">
        <f aca="false">SUMIFS('Source'!$G:$G,'Source'!$A:$A,"103 - Physiotherapy institutes",'Source'!$B:$B,$A214)</f>
        <v>140.57</v>
      </c>
      <c r="J214" s="8" t="n">
        <f aca="false">I214*$J$5</f>
        <v>177.562105263158</v>
      </c>
      <c r="K214" s="8" t="n">
        <f aca="false">J214-H214</f>
        <v>-84.5078947368421</v>
      </c>
      <c r="L214" s="9" t="n">
        <f aca="false">IF(AND(H214=0,J214=0),0,IF(H214=0,"New",(J214-H214)/H214))</f>
        <v>-0.322463062299546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108</v>
      </c>
      <c r="B215" s="7" t="str">
        <f aca="false">IFERROR(INDEX('Source'!$C:$C,MATCH($A215,'Source'!$B:$B,0)),"")</f>
        <v>מגן קרסול חום</v>
      </c>
      <c r="C215" s="8" t="n">
        <f aca="false">SUMIFS('Source'!$D:$D,'Source'!$A:$A,"103 - Physiotherapy institutes",'Source'!$B:$B,$A215)</f>
        <v>4</v>
      </c>
      <c r="D215" s="8" t="n">
        <f aca="false">SUMIFS('Source'!$F:$F,'Source'!$A:$A,"103 - Physiotherapy institutes",'Source'!$B:$B,$A215)</f>
        <v>0</v>
      </c>
      <c r="E215" s="8" t="n">
        <f aca="false">D215*$J$5</f>
        <v>0</v>
      </c>
      <c r="F215" s="8" t="n">
        <f aca="false">E215-C215</f>
        <v>-4</v>
      </c>
      <c r="G215" s="9" t="n">
        <f aca="false">IF(AND(C215=0,E215=0),0,IF(C215=0,"New",(E215-C215)/C215))</f>
        <v>-1</v>
      </c>
      <c r="H215" s="8" t="n">
        <f aca="false">SUMIFS('Source'!$E:$E,'Source'!$A:$A,"103 - Physiotherapy institutes",'Source'!$B:$B,$A215)</f>
        <v>120.1</v>
      </c>
      <c r="I215" s="8" t="n">
        <f aca="false">SUMIFS('Source'!$G:$G,'Source'!$A:$A,"103 - Physiotherapy institutes",'Source'!$B:$B,$A215)</f>
        <v>0</v>
      </c>
      <c r="J215" s="8" t="n">
        <f aca="false">I215*$J$5</f>
        <v>0</v>
      </c>
      <c r="K215" s="8" t="n">
        <f aca="false">J215-H215</f>
        <v>-120.1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131</v>
      </c>
      <c r="B216" s="7" t="str">
        <f aca="false">IFERROR(INDEX('Source'!$C:$C,MATCH($A216,'Source'!$B:$B,0)),"")</f>
        <v>מגן קרסול חום</v>
      </c>
      <c r="C216" s="8" t="n">
        <f aca="false">SUMIFS('Source'!$D:$D,'Source'!$A:$A,"103 - Physiotherapy institutes",'Source'!$B:$B,$A216)</f>
        <v>4</v>
      </c>
      <c r="D216" s="8" t="n">
        <f aca="false">SUMIFS('Source'!$F:$F,'Source'!$A:$A,"103 - Physiotherapy institutes",'Source'!$B:$B,$A216)</f>
        <v>0</v>
      </c>
      <c r="E216" s="8" t="n">
        <f aca="false">D216*$J$5</f>
        <v>0</v>
      </c>
      <c r="F216" s="8" t="n">
        <f aca="false">E216-C216</f>
        <v>-4</v>
      </c>
      <c r="G216" s="9" t="n">
        <f aca="false">IF(AND(C216=0,E216=0),0,IF(C216=0,"New",(E216-C216)/C216))</f>
        <v>-1</v>
      </c>
      <c r="H216" s="8" t="n">
        <f aca="false">SUMIFS('Source'!$E:$E,'Source'!$A:$A,"103 - Physiotherapy institutes",'Source'!$B:$B,$A216)</f>
        <v>120.1</v>
      </c>
      <c r="I216" s="8" t="n">
        <f aca="false">SUMIFS('Source'!$G:$G,'Source'!$A:$A,"103 - Physiotherapy institutes",'Source'!$B:$B,$A216)</f>
        <v>0</v>
      </c>
      <c r="J216" s="8" t="n">
        <f aca="false">I216*$J$5</f>
        <v>0</v>
      </c>
      <c r="K216" s="8" t="n">
        <f aca="false">J216-H216</f>
        <v>-120.1</v>
      </c>
      <c r="L216" s="9" t="n">
        <f aca="false">IF(AND(H216=0,J216=0),0,IF(H216=0,"New",(J216-H216)/H216))</f>
        <v>-1</v>
      </c>
      <c r="M216" s="7" t="str">
        <f aca="false">IF(AND(OR(C216&lt;&gt;0,H216&lt;&gt;0),D216=0,I216=0),"DROP",IF(AND(OR(D216&lt;&gt;0,I216&lt;&gt;0),C216=0,H216=0),"NEW",""))</f>
        <v>DROP</v>
      </c>
    </row>
    <row r="217" customFormat="false" ht="15" hidden="false" customHeight="false" outlineLevel="0" collapsed="false">
      <c r="A217" s="7" t="s">
        <v>702</v>
      </c>
      <c r="B217" s="7" t="str">
        <f aca="false">IFERROR(INDEX('Source'!$C:$C,MATCH($A217,'Source'!$B:$B,0)),"")</f>
        <v>תומך ברך גנושילד</v>
      </c>
      <c r="C217" s="8" t="n">
        <f aca="false">SUMIFS('Source'!$D:$D,'Source'!$A:$A,"103 - Physiotherapy institutes",'Source'!$B:$B,$A217)</f>
        <v>3</v>
      </c>
      <c r="D217" s="8" t="n">
        <f aca="false">SUMIFS('Source'!$F:$F,'Source'!$A:$A,"103 - Physiotherapy institutes",'Source'!$B:$B,$A217)</f>
        <v>0</v>
      </c>
      <c r="E217" s="8" t="n">
        <f aca="false">D217*$J$5</f>
        <v>0</v>
      </c>
      <c r="F217" s="8" t="n">
        <f aca="false">E217-C217</f>
        <v>-3</v>
      </c>
      <c r="G217" s="9" t="n">
        <f aca="false">IF(AND(C217=0,E217=0),0,IF(C217=0,"New",(E217-C217)/C217))</f>
        <v>-1</v>
      </c>
      <c r="H217" s="8" t="n">
        <f aca="false">SUMIFS('Source'!$E:$E,'Source'!$A:$A,"103 - Physiotherapy institutes",'Source'!$B:$B,$A217)</f>
        <v>120.02</v>
      </c>
      <c r="I217" s="8" t="n">
        <f aca="false">SUMIFS('Source'!$G:$G,'Source'!$A:$A,"103 - Physiotherapy institutes",'Source'!$B:$B,$A217)</f>
        <v>0</v>
      </c>
      <c r="J217" s="8" t="n">
        <f aca="false">I217*$J$5</f>
        <v>0</v>
      </c>
      <c r="K217" s="8" t="n">
        <f aca="false">J217-H217</f>
        <v>-120.02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604</v>
      </c>
      <c r="B218" s="7" t="str">
        <f aca="false">IFERROR(INDEX('Source'!$C:$C,MATCH($A218,'Source'!$B:$B,0)),"")</f>
        <v>מתלה יד + קיבוע מרפק</v>
      </c>
      <c r="C218" s="8" t="n">
        <f aca="false">SUMIFS('Source'!$D:$D,'Source'!$A:$A,"103 - Physiotherapy institutes",'Source'!$B:$B,$A218)</f>
        <v>3</v>
      </c>
      <c r="D218" s="8" t="n">
        <f aca="false">SUMIFS('Source'!$F:$F,'Source'!$A:$A,"103 - Physiotherapy institutes",'Source'!$B:$B,$A218)</f>
        <v>1</v>
      </c>
      <c r="E218" s="8" t="n">
        <f aca="false">D218*$J$5</f>
        <v>1.26315789473684</v>
      </c>
      <c r="F218" s="8" t="n">
        <f aca="false">E218-C218</f>
        <v>-1.73684210526316</v>
      </c>
      <c r="G218" s="9" t="n">
        <f aca="false">IF(AND(C218=0,E218=0),0,IF(C218=0,"New",(E218-C218)/C218))</f>
        <v>-0.578947368421053</v>
      </c>
      <c r="H218" s="8" t="n">
        <f aca="false">SUMIFS('Source'!$E:$E,'Source'!$A:$A,"103 - Physiotherapy institutes",'Source'!$B:$B,$A218)</f>
        <v>190</v>
      </c>
      <c r="I218" s="8" t="n">
        <f aca="false">SUMIFS('Source'!$G:$G,'Source'!$A:$A,"103 - Physiotherapy institutes",'Source'!$B:$B,$A218)</f>
        <v>70</v>
      </c>
      <c r="J218" s="8" t="n">
        <f aca="false">I218*$J$5</f>
        <v>88.421052631579</v>
      </c>
      <c r="K218" s="8" t="n">
        <f aca="false">J218-H218</f>
        <v>-101.578947368421</v>
      </c>
      <c r="L218" s="9" t="n">
        <f aca="false">IF(AND(H218=0,J218=0),0,IF(H218=0,"New",(J218-H218)/H218))</f>
        <v>-0.534626038781163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701</v>
      </c>
      <c r="B219" s="7" t="str">
        <f aca="false">IFERROR(INDEX('Source'!$C:$C,MATCH($A219,'Source'!$B:$B,0)),"")</f>
        <v>תומך ברך גנושילד</v>
      </c>
      <c r="C219" s="8" t="n">
        <f aca="false">SUMIFS('Source'!$D:$D,'Source'!$A:$A,"103 - Physiotherapy institutes",'Source'!$B:$B,$A219)</f>
        <v>2</v>
      </c>
      <c r="D219" s="8" t="n">
        <f aca="false">SUMIFS('Source'!$F:$F,'Source'!$A:$A,"103 - Physiotherapy institutes",'Source'!$B:$B,$A219)</f>
        <v>1</v>
      </c>
      <c r="E219" s="8" t="n">
        <f aca="false">D219*$J$5</f>
        <v>1.26315789473684</v>
      </c>
      <c r="F219" s="8" t="n">
        <f aca="false">E219-C219</f>
        <v>-0.736842105263158</v>
      </c>
      <c r="G219" s="9" t="n">
        <f aca="false">IF(AND(C219=0,E219=0),0,IF(C219=0,"New",(E219-C219)/C219))</f>
        <v>-0.368421052631579</v>
      </c>
      <c r="H219" s="8" t="n">
        <f aca="false">SUMIFS('Source'!$E:$E,'Source'!$A:$A,"103 - Physiotherapy institutes",'Source'!$B:$B,$A219)</f>
        <v>240</v>
      </c>
      <c r="I219" s="8" t="n">
        <f aca="false">SUMIFS('Source'!$G:$G,'Source'!$A:$A,"103 - Physiotherapy institutes",'Source'!$B:$B,$A219)</f>
        <v>120</v>
      </c>
      <c r="J219" s="8" t="n">
        <f aca="false">I219*$J$5</f>
        <v>151.578947368421</v>
      </c>
      <c r="K219" s="8" t="n">
        <f aca="false">J219-H219</f>
        <v>-88.421052631579</v>
      </c>
      <c r="L219" s="9" t="n">
        <f aca="false">IF(AND(H219=0,J219=0),0,IF(H219=0,"New",(J219-H219)/H219))</f>
        <v>-0.368421052631579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183</v>
      </c>
      <c r="B220" s="7" t="str">
        <f aca="false">IFERROR(INDEX('Source'!$C:$C,MATCH($A220,'Source'!$B:$B,0)),"")</f>
        <v>מגן בוניון עדין לנעל צרה</v>
      </c>
      <c r="C220" s="8" t="n">
        <f aca="false">SUMIFS('Source'!$D:$D,'Source'!$A:$A,"103 - Physiotherapy institutes",'Source'!$B:$B,$A220)</f>
        <v>4</v>
      </c>
      <c r="D220" s="8" t="n">
        <f aca="false">SUMIFS('Source'!$F:$F,'Source'!$A:$A,"103 - Physiotherapy institutes",'Source'!$B:$B,$A220)</f>
        <v>0</v>
      </c>
      <c r="E220" s="8" t="n">
        <f aca="false">D220*$J$5</f>
        <v>0</v>
      </c>
      <c r="F220" s="8" t="n">
        <f aca="false">E220-C220</f>
        <v>-4</v>
      </c>
      <c r="G220" s="9" t="n">
        <f aca="false">IF(AND(C220=0,E220=0),0,IF(C220=0,"New",(E220-C220)/C220))</f>
        <v>-1</v>
      </c>
      <c r="H220" s="8" t="n">
        <f aca="false">SUMIFS('Source'!$E:$E,'Source'!$A:$A,"103 - Physiotherapy institutes",'Source'!$B:$B,$A220)</f>
        <v>117.97</v>
      </c>
      <c r="I220" s="8" t="n">
        <f aca="false">SUMIFS('Source'!$G:$G,'Source'!$A:$A,"103 - Physiotherapy institutes",'Source'!$B:$B,$A220)</f>
        <v>0</v>
      </c>
      <c r="J220" s="8" t="n">
        <f aca="false">I220*$J$5</f>
        <v>0</v>
      </c>
      <c r="K220" s="8" t="n">
        <f aca="false">J220-H220</f>
        <v>-117.97</v>
      </c>
      <c r="L220" s="9" t="n">
        <f aca="false">IF(AND(H220=0,J220=0),0,IF(H220=0,"New",(J220-H220)/H220))</f>
        <v>-1</v>
      </c>
      <c r="M220" s="7" t="str">
        <f aca="false">IF(AND(OR(C220&lt;&gt;0,H220&lt;&gt;0),D220=0,I220=0),"DROP",IF(AND(OR(D220&lt;&gt;0,I220&lt;&gt;0),C220=0,H220=0),"NEW",""))</f>
        <v>DROP</v>
      </c>
    </row>
    <row r="221" customFormat="false" ht="15" hidden="false" customHeight="false" outlineLevel="0" collapsed="false">
      <c r="A221" s="7" t="s">
        <v>452</v>
      </c>
      <c r="B221" s="7" t="str">
        <f aca="false">IFERROR(INDEX('Source'!$C:$C,MATCH($A221,'Source'!$B:$B,0)),"")</f>
        <v>מגן ברך מוצלב+מוט</v>
      </c>
      <c r="C221" s="8" t="n">
        <f aca="false">SUMIFS('Source'!$D:$D,'Source'!$A:$A,"103 - Physiotherapy institutes",'Source'!$B:$B,$A221)</f>
        <v>1</v>
      </c>
      <c r="D221" s="8" t="n">
        <f aca="false">SUMIFS('Source'!$F:$F,'Source'!$A:$A,"103 - Physiotherapy institutes",'Source'!$B:$B,$A221)</f>
        <v>0</v>
      </c>
      <c r="E221" s="8" t="n">
        <f aca="false">D221*$J$5</f>
        <v>0</v>
      </c>
      <c r="F221" s="8" t="n">
        <f aca="false">E221-C221</f>
        <v>-1</v>
      </c>
      <c r="G221" s="9" t="n">
        <f aca="false">IF(AND(C221=0,E221=0),0,IF(C221=0,"New",(E221-C221)/C221))</f>
        <v>-1</v>
      </c>
      <c r="H221" s="8" t="n">
        <f aca="false">SUMIFS('Source'!$E:$E,'Source'!$A:$A,"103 - Physiotherapy institutes",'Source'!$B:$B,$A221)</f>
        <v>117.77</v>
      </c>
      <c r="I221" s="8" t="n">
        <f aca="false">SUMIFS('Source'!$G:$G,'Source'!$A:$A,"103 - Physiotherapy institutes",'Source'!$B:$B,$A221)</f>
        <v>0</v>
      </c>
      <c r="J221" s="8" t="n">
        <f aca="false">I221*$J$5</f>
        <v>0</v>
      </c>
      <c r="K221" s="8" t="n">
        <f aca="false">J221-H221</f>
        <v>-117.77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400</v>
      </c>
      <c r="B222" s="7" t="str">
        <f aca="false">IFERROR(INDEX('Source'!$C:$C,MATCH($A222,'Source'!$B:$B,0)),"")</f>
        <v>מגן ברך מוצלב+מוט</v>
      </c>
      <c r="C222" s="8" t="n">
        <f aca="false">SUMIFS('Source'!$D:$D,'Source'!$A:$A,"103 - Physiotherapy institutes",'Source'!$B:$B,$A222)</f>
        <v>1</v>
      </c>
      <c r="D222" s="8" t="n">
        <f aca="false">SUMIFS('Source'!$F:$F,'Source'!$A:$A,"103 - Physiotherapy institutes",'Source'!$B:$B,$A222)</f>
        <v>0</v>
      </c>
      <c r="E222" s="8" t="n">
        <f aca="false">D222*$J$5</f>
        <v>0</v>
      </c>
      <c r="F222" s="8" t="n">
        <f aca="false">E222-C222</f>
        <v>-1</v>
      </c>
      <c r="G222" s="9" t="n">
        <f aca="false">IF(AND(C222=0,E222=0),0,IF(C222=0,"New",(E222-C222)/C222))</f>
        <v>-1</v>
      </c>
      <c r="H222" s="8" t="n">
        <f aca="false">SUMIFS('Source'!$E:$E,'Source'!$A:$A,"103 - Physiotherapy institutes",'Source'!$B:$B,$A222)</f>
        <v>117.77</v>
      </c>
      <c r="I222" s="8" t="n">
        <f aca="false">SUMIFS('Source'!$G:$G,'Source'!$A:$A,"103 - Physiotherapy institutes",'Source'!$B:$B,$A222)</f>
        <v>0</v>
      </c>
      <c r="J222" s="8" t="n">
        <f aca="false">I222*$J$5</f>
        <v>0</v>
      </c>
      <c r="K222" s="8" t="n">
        <f aca="false">J222-H222</f>
        <v>-117.77</v>
      </c>
      <c r="L222" s="9" t="n">
        <f aca="false">IF(AND(H222=0,J222=0),0,IF(H222=0,"New",(J222-H222)/H222))</f>
        <v>-1</v>
      </c>
      <c r="M222" s="7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false" outlineLevel="0" collapsed="false">
      <c r="A223" s="7" t="s">
        <v>876</v>
      </c>
      <c r="B223" s="7" t="str">
        <f aca="false">IFERROR(INDEX('Source'!$C:$C,MATCH($A223,'Source'!$B:$B,0)),"")</f>
        <v>מגן ברך מוצלב+מוט</v>
      </c>
      <c r="C223" s="8" t="n">
        <f aca="false">SUMIFS('Source'!$D:$D,'Source'!$A:$A,"103 - Physiotherapy institutes",'Source'!$B:$B,$A223)</f>
        <v>1</v>
      </c>
      <c r="D223" s="8" t="n">
        <f aca="false">SUMIFS('Source'!$F:$F,'Source'!$A:$A,"103 - Physiotherapy institutes",'Source'!$B:$B,$A223)</f>
        <v>0</v>
      </c>
      <c r="E223" s="8" t="n">
        <f aca="false">D223*$J$5</f>
        <v>0</v>
      </c>
      <c r="F223" s="8" t="n">
        <f aca="false">E223-C223</f>
        <v>-1</v>
      </c>
      <c r="G223" s="9" t="n">
        <f aca="false">IF(AND(C223=0,E223=0),0,IF(C223=0,"New",(E223-C223)/C223))</f>
        <v>-1</v>
      </c>
      <c r="H223" s="8" t="n">
        <f aca="false">SUMIFS('Source'!$E:$E,'Source'!$A:$A,"103 - Physiotherapy institutes",'Source'!$B:$B,$A223)</f>
        <v>117.77</v>
      </c>
      <c r="I223" s="8" t="n">
        <f aca="false">SUMIFS('Source'!$G:$G,'Source'!$A:$A,"103 - Physiotherapy institutes",'Source'!$B:$B,$A223)</f>
        <v>0</v>
      </c>
      <c r="J223" s="8" t="n">
        <f aca="false">I223*$J$5</f>
        <v>0</v>
      </c>
      <c r="K223" s="8" t="n">
        <f aca="false">J223-H223</f>
        <v>-117.77</v>
      </c>
      <c r="L223" s="9" t="n">
        <f aca="false">IF(AND(H223=0,J223=0),0,IF(H223=0,"New",(J223-H223)/H223))</f>
        <v>-1</v>
      </c>
      <c r="M223" s="7" t="str">
        <f aca="false">IF(AND(OR(C223&lt;&gt;0,H223&lt;&gt;0),D223=0,I223=0),"DROP",IF(AND(OR(D223&lt;&gt;0,I223&lt;&gt;0),C223=0,H223=0),"NEW",""))</f>
        <v>DROP</v>
      </c>
    </row>
    <row r="224" customFormat="false" ht="15" hidden="false" customHeight="false" outlineLevel="0" collapsed="false">
      <c r="A224" s="7" t="s">
        <v>147</v>
      </c>
      <c r="B224" s="7" t="str">
        <f aca="false">IFERROR(INDEX('Source'!$C:$C,MATCH($A224,'Source'!$B:$B,0)),"")</f>
        <v>סד יד דו צדדי</v>
      </c>
      <c r="C224" s="8" t="n">
        <f aca="false">SUMIFS('Source'!$D:$D,'Source'!$A:$A,"103 - Physiotherapy institutes",'Source'!$B:$B,$A224)</f>
        <v>7</v>
      </c>
      <c r="D224" s="8" t="n">
        <f aca="false">SUMIFS('Source'!$F:$F,'Source'!$A:$A,"103 - Physiotherapy institutes",'Source'!$B:$B,$A224)</f>
        <v>6</v>
      </c>
      <c r="E224" s="8" t="n">
        <f aca="false">D224*$J$5</f>
        <v>7.57894736842105</v>
      </c>
      <c r="F224" s="8" t="n">
        <f aca="false">E224-C224</f>
        <v>0.578947368421052</v>
      </c>
      <c r="G224" s="9" t="n">
        <f aca="false">IF(AND(C224=0,E224=0),0,IF(C224=0,"New",(E224-C224)/C224))</f>
        <v>0.0827067669172932</v>
      </c>
      <c r="H224" s="8" t="n">
        <f aca="false">SUMIFS('Source'!$E:$E,'Source'!$A:$A,"103 - Physiotherapy institutes",'Source'!$B:$B,$A224)</f>
        <v>721.5</v>
      </c>
      <c r="I224" s="8" t="n">
        <f aca="false">SUMIFS('Source'!$G:$G,'Source'!$A:$A,"103 - Physiotherapy institutes",'Source'!$B:$B,$A224)</f>
        <v>604.69</v>
      </c>
      <c r="J224" s="8" t="n">
        <f aca="false">I224*$J$5</f>
        <v>763.818947368421</v>
      </c>
      <c r="K224" s="8" t="n">
        <f aca="false">J224-H224</f>
        <v>42.3189473684211</v>
      </c>
      <c r="L224" s="9" t="n">
        <f aca="false">IF(AND(H224=0,J224=0),0,IF(H224=0,"New",(J224-H224)/H224))</f>
        <v>0.0586541197067513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705</v>
      </c>
      <c r="B225" s="7" t="str">
        <f aca="false">IFERROR(INDEX('Source'!$C:$C,MATCH($A225,'Source'!$B:$B,0)),"")</f>
        <v>סד לקרסול</v>
      </c>
      <c r="C225" s="8" t="n">
        <f aca="false">SUMIFS('Source'!$D:$D,'Source'!$A:$A,"103 - Physiotherapy institutes",'Source'!$B:$B,$A225)</f>
        <v>0</v>
      </c>
      <c r="D225" s="8" t="n">
        <f aca="false">SUMIFS('Source'!$F:$F,'Source'!$A:$A,"103 - Physiotherapy institutes",'Source'!$B:$B,$A225)</f>
        <v>1</v>
      </c>
      <c r="E225" s="8" t="n">
        <f aca="false">D225*$J$5</f>
        <v>1.26315789473684</v>
      </c>
      <c r="F225" s="8" t="n">
        <f aca="false">E225-C225</f>
        <v>1.26315789473684</v>
      </c>
      <c r="G225" s="9" t="str">
        <f aca="false">IF(AND(C225=0,E225=0),0,IF(C225=0,"New",(E225-C225)/C225))</f>
        <v>New</v>
      </c>
      <c r="H225" s="8" t="n">
        <f aca="false">SUMIFS('Source'!$E:$E,'Source'!$A:$A,"103 - Physiotherapy institutes",'Source'!$B:$B,$A225)</f>
        <v>0</v>
      </c>
      <c r="I225" s="8" t="n">
        <f aca="false">SUMIFS('Source'!$G:$G,'Source'!$A:$A,"103 - Physiotherapy institutes",'Source'!$B:$B,$A225)</f>
        <v>115</v>
      </c>
      <c r="J225" s="8" t="n">
        <f aca="false">I225*$J$5</f>
        <v>145.263157894737</v>
      </c>
      <c r="K225" s="8" t="n">
        <f aca="false">J225-H225</f>
        <v>145.263157894737</v>
      </c>
      <c r="L225" s="9" t="str">
        <f aca="false">IF(AND(H225=0,J225=0),0,IF(H225=0,"New",(J225-H225)/H225))</f>
        <v>New</v>
      </c>
      <c r="M225" s="7" t="str">
        <f aca="false">IF(AND(OR(C225&lt;&gt;0,H225&lt;&gt;0),D225=0,I225=0),"DROP",IF(AND(OR(D225&lt;&gt;0,I225&lt;&gt;0),C225=0,H225=0),"NEW",""))</f>
        <v>NEW</v>
      </c>
    </row>
    <row r="226" customFormat="false" ht="15" hidden="false" customHeight="false" outlineLevel="0" collapsed="false">
      <c r="A226" s="7" t="s">
        <v>514</v>
      </c>
      <c r="B226" s="7" t="str">
        <f aca="false">IFERROR(INDEX('Source'!$C:$C,MATCH($A226,'Source'!$B:$B,0)),"")</f>
        <v>סד לקרסול</v>
      </c>
      <c r="C226" s="8" t="n">
        <f aca="false">SUMIFS('Source'!$D:$D,'Source'!$A:$A,"103 - Physiotherapy institutes",'Source'!$B:$B,$A226)</f>
        <v>0</v>
      </c>
      <c r="D226" s="8" t="n">
        <f aca="false">SUMIFS('Source'!$F:$F,'Source'!$A:$A,"103 - Physiotherapy institutes",'Source'!$B:$B,$A226)</f>
        <v>1</v>
      </c>
      <c r="E226" s="8" t="n">
        <f aca="false">D226*$J$5</f>
        <v>1.26315789473684</v>
      </c>
      <c r="F226" s="8" t="n">
        <f aca="false">E226-C226</f>
        <v>1.26315789473684</v>
      </c>
      <c r="G226" s="9" t="str">
        <f aca="false">IF(AND(C226=0,E226=0),0,IF(C226=0,"New",(E226-C226)/C226))</f>
        <v>New</v>
      </c>
      <c r="H226" s="8" t="n">
        <f aca="false">SUMIFS('Source'!$E:$E,'Source'!$A:$A,"103 - Physiotherapy institutes",'Source'!$B:$B,$A226)</f>
        <v>0</v>
      </c>
      <c r="I226" s="8" t="n">
        <f aca="false">SUMIFS('Source'!$G:$G,'Source'!$A:$A,"103 - Physiotherapy institutes",'Source'!$B:$B,$A226)</f>
        <v>115</v>
      </c>
      <c r="J226" s="8" t="n">
        <f aca="false">I226*$J$5</f>
        <v>145.263157894737</v>
      </c>
      <c r="K226" s="8" t="n">
        <f aca="false">J226-H226</f>
        <v>145.263157894737</v>
      </c>
      <c r="L226" s="9" t="str">
        <f aca="false">IF(AND(H226=0,J226=0),0,IF(H226=0,"New",(J226-H226)/H226))</f>
        <v>New</v>
      </c>
      <c r="M226" s="7" t="str">
        <f aca="false">IF(AND(OR(C226&lt;&gt;0,H226&lt;&gt;0),D226=0,I226=0),"DROP",IF(AND(OR(D226&lt;&gt;0,I226&lt;&gt;0),C226=0,H226=0),"NEW",""))</f>
        <v>NEW</v>
      </c>
    </row>
    <row r="227" customFormat="false" ht="15" hidden="false" customHeight="false" outlineLevel="0" collapsed="false">
      <c r="A227" s="7" t="s">
        <v>848</v>
      </c>
      <c r="B227" s="7" t="str">
        <f aca="false">IFERROR(INDEX('Source'!$C:$C,MATCH($A227,'Source'!$B:$B,0)),"")</f>
        <v>סד לקרסול</v>
      </c>
      <c r="C227" s="8" t="n">
        <f aca="false">SUMIFS('Source'!$D:$D,'Source'!$A:$A,"103 - Physiotherapy institutes",'Source'!$B:$B,$A227)</f>
        <v>0</v>
      </c>
      <c r="D227" s="8" t="n">
        <f aca="false">SUMIFS('Source'!$F:$F,'Source'!$A:$A,"103 - Physiotherapy institutes",'Source'!$B:$B,$A227)</f>
        <v>1</v>
      </c>
      <c r="E227" s="8" t="n">
        <f aca="false">D227*$J$5</f>
        <v>1.26315789473684</v>
      </c>
      <c r="F227" s="8" t="n">
        <f aca="false">E227-C227</f>
        <v>1.26315789473684</v>
      </c>
      <c r="G227" s="9" t="str">
        <f aca="false">IF(AND(C227=0,E227=0),0,IF(C227=0,"New",(E227-C227)/C227))</f>
        <v>New</v>
      </c>
      <c r="H227" s="8" t="n">
        <f aca="false">SUMIFS('Source'!$E:$E,'Source'!$A:$A,"103 - Physiotherapy institutes",'Source'!$B:$B,$A227)</f>
        <v>0</v>
      </c>
      <c r="I227" s="8" t="n">
        <f aca="false">SUMIFS('Source'!$G:$G,'Source'!$A:$A,"103 - Physiotherapy institutes",'Source'!$B:$B,$A227)</f>
        <v>115</v>
      </c>
      <c r="J227" s="8" t="n">
        <f aca="false">I227*$J$5</f>
        <v>145.263157894737</v>
      </c>
      <c r="K227" s="8" t="n">
        <f aca="false">J227-H227</f>
        <v>145.263157894737</v>
      </c>
      <c r="L227" s="9" t="str">
        <f aca="false">IF(AND(H227=0,J227=0),0,IF(H227=0,"New",(J227-H227)/H227))</f>
        <v>New</v>
      </c>
      <c r="M227" s="7" t="str">
        <f aca="false">IF(AND(OR(C227&lt;&gt;0,H227&lt;&gt;0),D227=0,I227=0),"DROP",IF(AND(OR(D227&lt;&gt;0,I227&lt;&gt;0),C227=0,H227=0),"NEW",""))</f>
        <v>NEW</v>
      </c>
    </row>
    <row r="228" customFormat="false" ht="15" hidden="false" customHeight="false" outlineLevel="0" collapsed="false">
      <c r="A228" s="7" t="s">
        <v>424</v>
      </c>
      <c r="B228" s="7" t="str">
        <f aca="false">IFERROR(INDEX('Source'!$C:$C,MATCH($A228,'Source'!$B:$B,0)),"")</f>
        <v>קרם לרגלים X 3</v>
      </c>
      <c r="C228" s="8" t="n">
        <f aca="false">SUMIFS('Source'!$D:$D,'Source'!$A:$A,"103 - Physiotherapy institutes",'Source'!$B:$B,$A228)</f>
        <v>-3</v>
      </c>
      <c r="D228" s="8" t="n">
        <f aca="false">SUMIFS('Source'!$F:$F,'Source'!$A:$A,"103 - Physiotherapy institutes",'Source'!$B:$B,$A228)</f>
        <v>0</v>
      </c>
      <c r="E228" s="8" t="n">
        <f aca="false">D228*$J$5</f>
        <v>0</v>
      </c>
      <c r="F228" s="8" t="n">
        <f aca="false">E228-C228</f>
        <v>3</v>
      </c>
      <c r="G228" s="9" t="n">
        <f aca="false">IF(AND(C228=0,E228=0),0,IF(C228=0,"New",(E228-C228)/C228))</f>
        <v>-1</v>
      </c>
      <c r="H228" s="8" t="n">
        <f aca="false">SUMIFS('Source'!$E:$E,'Source'!$A:$A,"103 - Physiotherapy institutes",'Source'!$B:$B,$A228)</f>
        <v>-113.76</v>
      </c>
      <c r="I228" s="8" t="n">
        <f aca="false">SUMIFS('Source'!$G:$G,'Source'!$A:$A,"103 - Physiotherapy institutes",'Source'!$B:$B,$A228)</f>
        <v>0</v>
      </c>
      <c r="J228" s="8" t="n">
        <f aca="false">I228*$J$5</f>
        <v>0</v>
      </c>
      <c r="K228" s="8" t="n">
        <f aca="false">J228-H228</f>
        <v>113.76</v>
      </c>
      <c r="L228" s="9" t="n">
        <f aca="false">IF(AND(H228=0,J228=0),0,IF(H228=0,"New",(J228-H228)/H228))</f>
        <v>-1</v>
      </c>
      <c r="M228" s="7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false" outlineLevel="0" collapsed="false">
      <c r="A229" s="7" t="s">
        <v>710</v>
      </c>
      <c r="B229" s="7" t="str">
        <f aca="false">IFERROR(INDEX('Source'!$C:$C,MATCH($A229,'Source'!$B:$B,0)),"")</f>
        <v>מגן מרפק XL עם סיליקון</v>
      </c>
      <c r="C229" s="8" t="n">
        <f aca="false">SUMIFS('Source'!$D:$D,'Source'!$A:$A,"103 - Physiotherapy institutes",'Source'!$B:$B,$A229)</f>
        <v>2</v>
      </c>
      <c r="D229" s="8" t="n">
        <f aca="false">SUMIFS('Source'!$F:$F,'Source'!$A:$A,"103 - Physiotherapy institutes",'Source'!$B:$B,$A229)</f>
        <v>1</v>
      </c>
      <c r="E229" s="8" t="n">
        <f aca="false">D229*$J$5</f>
        <v>1.26315789473684</v>
      </c>
      <c r="F229" s="8" t="n">
        <f aca="false">E229-C229</f>
        <v>-0.736842105263158</v>
      </c>
      <c r="G229" s="9" t="n">
        <f aca="false">IF(AND(C229=0,E229=0),0,IF(C229=0,"New",(E229-C229)/C229))</f>
        <v>-0.368421052631579</v>
      </c>
      <c r="H229" s="8" t="n">
        <f aca="false">SUMIFS('Source'!$E:$E,'Source'!$A:$A,"103 - Physiotherapy institutes",'Source'!$B:$B,$A229)</f>
        <v>201.97</v>
      </c>
      <c r="I229" s="8" t="n">
        <f aca="false">SUMIFS('Source'!$G:$G,'Source'!$A:$A,"103 - Physiotherapy institutes",'Source'!$B:$B,$A229)</f>
        <v>90</v>
      </c>
      <c r="J229" s="8" t="n">
        <f aca="false">I229*$J$5</f>
        <v>113.684210526316</v>
      </c>
      <c r="K229" s="8" t="n">
        <f aca="false">J229-H229</f>
        <v>-88.2857894736842</v>
      </c>
      <c r="L229" s="9" t="n">
        <f aca="false">IF(AND(H229=0,J229=0),0,IF(H229=0,"New",(J229-H229)/H229))</f>
        <v>-0.43712328303057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306</v>
      </c>
      <c r="B230" s="7" t="str">
        <f aca="false">IFERROR(INDEX('Source'!$C:$C,MATCH($A230,'Source'!$B:$B,0)),"")</f>
        <v>ICE &amp; GO</v>
      </c>
      <c r="C230" s="8" t="n">
        <f aca="false">SUMIFS('Source'!$D:$D,'Source'!$A:$A,"103 - Physiotherapy institutes",'Source'!$B:$B,$A230)</f>
        <v>11</v>
      </c>
      <c r="D230" s="8" t="n">
        <f aca="false">SUMIFS('Source'!$F:$F,'Source'!$A:$A,"103 - Physiotherapy institutes",'Source'!$B:$B,$A230)</f>
        <v>5</v>
      </c>
      <c r="E230" s="8" t="n">
        <f aca="false">D230*$J$5</f>
        <v>6.31578947368421</v>
      </c>
      <c r="F230" s="8" t="n">
        <f aca="false">E230-C230</f>
        <v>-4.68421052631579</v>
      </c>
      <c r="G230" s="9" t="n">
        <f aca="false">IF(AND(C230=0,E230=0),0,IF(C230=0,"New",(E230-C230)/C230))</f>
        <v>-0.425837320574163</v>
      </c>
      <c r="H230" s="8" t="n">
        <f aca="false">SUMIFS('Source'!$E:$E,'Source'!$A:$A,"103 - Physiotherapy institutes",'Source'!$B:$B,$A230)</f>
        <v>219.48</v>
      </c>
      <c r="I230" s="8" t="n">
        <f aca="false">SUMIFS('Source'!$G:$G,'Source'!$A:$A,"103 - Physiotherapy institutes",'Source'!$B:$B,$A230)</f>
        <v>107.59</v>
      </c>
      <c r="J230" s="8" t="n">
        <f aca="false">I230*$J$5</f>
        <v>135.903157894737</v>
      </c>
      <c r="K230" s="8" t="n">
        <f aca="false">J230-H230</f>
        <v>-83.5768421052632</v>
      </c>
      <c r="L230" s="9" t="n">
        <f aca="false">IF(AND(H230=0,J230=0),0,IF(H230=0,"New",(J230-H230)/H230))</f>
        <v>-0.380794797272021</v>
      </c>
      <c r="M230" s="7" t="str">
        <f aca="false">IF(AND(OR(C230&lt;&gt;0,H230&lt;&gt;0),D230=0,I230=0),"DROP",IF(AND(OR(D230&lt;&gt;0,I230&lt;&gt;0),C230=0,H230=0),"NEW",""))</f>
        <v/>
      </c>
    </row>
    <row r="231" customFormat="false" ht="15" hidden="false" customHeight="false" outlineLevel="0" collapsed="false">
      <c r="A231" s="7" t="s">
        <v>595</v>
      </c>
      <c r="B231" s="7" t="str">
        <f aca="false">IFERROR(INDEX('Source'!$C:$C,MATCH($A231,'Source'!$B:$B,0)),"")</f>
        <v>גרב לילה לטיפול בדורבן</v>
      </c>
      <c r="C231" s="8" t="n">
        <f aca="false">SUMIFS('Source'!$D:$D,'Source'!$A:$A,"103 - Physiotherapy institutes",'Source'!$B:$B,$A231)</f>
        <v>2</v>
      </c>
      <c r="D231" s="8" t="n">
        <f aca="false">SUMIFS('Source'!$F:$F,'Source'!$A:$A,"103 - Physiotherapy institutes",'Source'!$B:$B,$A231)</f>
        <v>0</v>
      </c>
      <c r="E231" s="8" t="n">
        <f aca="false">D231*$J$5</f>
        <v>0</v>
      </c>
      <c r="F231" s="8" t="n">
        <f aca="false">E231-C231</f>
        <v>-2</v>
      </c>
      <c r="G231" s="9" t="n">
        <f aca="false">IF(AND(C231=0,E231=0),0,IF(C231=0,"New",(E231-C231)/C231))</f>
        <v>-1</v>
      </c>
      <c r="H231" s="8" t="n">
        <f aca="false">SUMIFS('Source'!$E:$E,'Source'!$A:$A,"103 - Physiotherapy institutes",'Source'!$B:$B,$A231)</f>
        <v>110</v>
      </c>
      <c r="I231" s="8" t="n">
        <f aca="false">SUMIFS('Source'!$G:$G,'Source'!$A:$A,"103 - Physiotherapy institutes",'Source'!$B:$B,$A231)</f>
        <v>0</v>
      </c>
      <c r="J231" s="8" t="n">
        <f aca="false">I231*$J$5</f>
        <v>0</v>
      </c>
      <c r="K231" s="8" t="n">
        <f aca="false">J231-H231</f>
        <v>-110</v>
      </c>
      <c r="L231" s="9" t="n">
        <f aca="false">IF(AND(H231=0,J231=0),0,IF(H231=0,"New",(J231-H231)/H231))</f>
        <v>-1</v>
      </c>
      <c r="M231" s="7" t="str">
        <f aca="false">IF(AND(OR(C231&lt;&gt;0,H231&lt;&gt;0),D231=0,I231=0),"DROP",IF(AND(OR(D231&lt;&gt;0,I231&lt;&gt;0),C231=0,H231=0),"NEW",""))</f>
        <v>DROP</v>
      </c>
    </row>
    <row r="232" customFormat="false" ht="15" hidden="false" customHeight="false" outlineLevel="0" collapsed="false">
      <c r="A232" s="7" t="s">
        <v>704</v>
      </c>
      <c r="B232" s="7" t="str">
        <f aca="false">IFERROR(INDEX('Source'!$C:$C,MATCH($A232,'Source'!$B:$B,0)),"")</f>
        <v>גרב לילה לטיפול בדורבן</v>
      </c>
      <c r="C232" s="8" t="n">
        <f aca="false">SUMIFS('Source'!$D:$D,'Source'!$A:$A,"103 - Physiotherapy institutes",'Source'!$B:$B,$A232)</f>
        <v>2</v>
      </c>
      <c r="D232" s="8" t="n">
        <f aca="false">SUMIFS('Source'!$F:$F,'Source'!$A:$A,"103 - Physiotherapy institutes",'Source'!$B:$B,$A232)</f>
        <v>0</v>
      </c>
      <c r="E232" s="8" t="n">
        <f aca="false">D232*$J$5</f>
        <v>0</v>
      </c>
      <c r="F232" s="8" t="n">
        <f aca="false">E232-C232</f>
        <v>-2</v>
      </c>
      <c r="G232" s="9" t="n">
        <f aca="false">IF(AND(C232=0,E232=0),0,IF(C232=0,"New",(E232-C232)/C232))</f>
        <v>-1</v>
      </c>
      <c r="H232" s="8" t="n">
        <f aca="false">SUMIFS('Source'!$E:$E,'Source'!$A:$A,"103 - Physiotherapy institutes",'Source'!$B:$B,$A232)</f>
        <v>110</v>
      </c>
      <c r="I232" s="8" t="n">
        <f aca="false">SUMIFS('Source'!$G:$G,'Source'!$A:$A,"103 - Physiotherapy institutes",'Source'!$B:$B,$A232)</f>
        <v>0</v>
      </c>
      <c r="J232" s="8" t="n">
        <f aca="false">I232*$J$5</f>
        <v>0</v>
      </c>
      <c r="K232" s="8" t="n">
        <f aca="false">J232-H232</f>
        <v>-110</v>
      </c>
      <c r="L232" s="9" t="n">
        <f aca="false">IF(AND(H232=0,J232=0),0,IF(H232=0,"New",(J232-H232)/H232))</f>
        <v>-1</v>
      </c>
      <c r="M232" s="7" t="str">
        <f aca="false">IF(AND(OR(C232&lt;&gt;0,H232&lt;&gt;0),D232=0,I232=0),"DROP",IF(AND(OR(D232&lt;&gt;0,I232&lt;&gt;0),C232=0,H232=0),"NEW",""))</f>
        <v>DROP</v>
      </c>
    </row>
    <row r="233" customFormat="false" ht="15" hidden="false" customHeight="false" outlineLevel="0" collapsed="false">
      <c r="A233" s="7" t="s">
        <v>251</v>
      </c>
      <c r="B233" s="7" t="str">
        <f aca="false">IFERROR(INDEX('Source'!$C:$C,MATCH($A233,'Source'!$B:$B,0)),"")</f>
        <v>כפפת אגודל לחץ</v>
      </c>
      <c r="C233" s="8" t="n">
        <f aca="false">SUMIFS('Source'!$D:$D,'Source'!$A:$A,"103 - Physiotherapy institutes",'Source'!$B:$B,$A233)</f>
        <v>1</v>
      </c>
      <c r="D233" s="8" t="n">
        <f aca="false">SUMIFS('Source'!$F:$F,'Source'!$A:$A,"103 - Physiotherapy institutes",'Source'!$B:$B,$A233)</f>
        <v>4</v>
      </c>
      <c r="E233" s="8" t="n">
        <f aca="false">D233*$J$5</f>
        <v>5.05263157894737</v>
      </c>
      <c r="F233" s="8" t="n">
        <f aca="false">E233-C233</f>
        <v>4.05263157894737</v>
      </c>
      <c r="G233" s="9" t="n">
        <f aca="false">IF(AND(C233=0,E233=0),0,IF(C233=0,"New",(E233-C233)/C233))</f>
        <v>4.05263157894737</v>
      </c>
      <c r="H233" s="8" t="n">
        <f aca="false">SUMIFS('Source'!$E:$E,'Source'!$A:$A,"103 - Physiotherapy institutes",'Source'!$B:$B,$A233)</f>
        <v>34.49</v>
      </c>
      <c r="I233" s="8" t="n">
        <f aca="false">SUMIFS('Source'!$G:$G,'Source'!$A:$A,"103 - Physiotherapy institutes",'Source'!$B:$B,$A233)</f>
        <v>143.26</v>
      </c>
      <c r="J233" s="8" t="n">
        <f aca="false">I233*$J$5</f>
        <v>180.96</v>
      </c>
      <c r="K233" s="8" t="n">
        <f aca="false">J233-H233</f>
        <v>146.47</v>
      </c>
      <c r="L233" s="9" t="n">
        <f aca="false">IF(AND(H233=0,J233=0),0,IF(H233=0,"New",(J233-H233)/H233))</f>
        <v>4.24673818498115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301</v>
      </c>
      <c r="B234" s="7" t="str">
        <f aca="false">IFERROR(INDEX('Source'!$C:$C,MATCH($A234,'Source'!$B:$B,0)),"")</f>
        <v>כפפת אגודל לחץ</v>
      </c>
      <c r="C234" s="8" t="n">
        <f aca="false">SUMIFS('Source'!$D:$D,'Source'!$A:$A,"103 - Physiotherapy institutes",'Source'!$B:$B,$A234)</f>
        <v>1</v>
      </c>
      <c r="D234" s="8" t="n">
        <f aca="false">SUMIFS('Source'!$F:$F,'Source'!$A:$A,"103 - Physiotherapy institutes",'Source'!$B:$B,$A234)</f>
        <v>4</v>
      </c>
      <c r="E234" s="8" t="n">
        <f aca="false">D234*$J$5</f>
        <v>5.05263157894737</v>
      </c>
      <c r="F234" s="8" t="n">
        <f aca="false">E234-C234</f>
        <v>4.05263157894737</v>
      </c>
      <c r="G234" s="9" t="n">
        <f aca="false">IF(AND(C234=0,E234=0),0,IF(C234=0,"New",(E234-C234)/C234))</f>
        <v>4.05263157894737</v>
      </c>
      <c r="H234" s="8" t="n">
        <f aca="false">SUMIFS('Source'!$E:$E,'Source'!$A:$A,"103 - Physiotherapy institutes",'Source'!$B:$B,$A234)</f>
        <v>34.49</v>
      </c>
      <c r="I234" s="8" t="n">
        <f aca="false">SUMIFS('Source'!$G:$G,'Source'!$A:$A,"103 - Physiotherapy institutes",'Source'!$B:$B,$A234)</f>
        <v>143.26</v>
      </c>
      <c r="J234" s="8" t="n">
        <f aca="false">I234*$J$5</f>
        <v>180.96</v>
      </c>
      <c r="K234" s="8" t="n">
        <f aca="false">J234-H234</f>
        <v>146.47</v>
      </c>
      <c r="L234" s="9" t="n">
        <f aca="false">IF(AND(H234=0,J234=0),0,IF(H234=0,"New",(J234-H234)/H234))</f>
        <v>4.24673818498115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214</v>
      </c>
      <c r="B235" s="7" t="str">
        <f aca="false">IFERROR(INDEX('Source'!$C:$C,MATCH($A235,'Source'!$B:$B,0)),"")</f>
        <v>תחבושת נצמדת צבע שחור</v>
      </c>
      <c r="C235" s="8" t="n">
        <f aca="false">SUMIFS('Source'!$D:$D,'Source'!$A:$A,"103 - Physiotherapy institutes",'Source'!$B:$B,$A235)</f>
        <v>12</v>
      </c>
      <c r="D235" s="8" t="n">
        <f aca="false">SUMIFS('Source'!$F:$F,'Source'!$A:$A,"103 - Physiotherapy institutes",'Source'!$B:$B,$A235)</f>
        <v>0</v>
      </c>
      <c r="E235" s="8" t="n">
        <f aca="false">D235*$J$5</f>
        <v>0</v>
      </c>
      <c r="F235" s="8" t="n">
        <f aca="false">E235-C235</f>
        <v>-12</v>
      </c>
      <c r="G235" s="9" t="n">
        <f aca="false">IF(AND(C235=0,E235=0),0,IF(C235=0,"New",(E235-C235)/C235))</f>
        <v>-1</v>
      </c>
      <c r="H235" s="8" t="n">
        <f aca="false">SUMIFS('Source'!$E:$E,'Source'!$A:$A,"103 - Physiotherapy institutes",'Source'!$B:$B,$A235)</f>
        <v>108</v>
      </c>
      <c r="I235" s="8" t="n">
        <f aca="false">SUMIFS('Source'!$G:$G,'Source'!$A:$A,"103 - Physiotherapy institutes",'Source'!$B:$B,$A235)</f>
        <v>0</v>
      </c>
      <c r="J235" s="8" t="n">
        <f aca="false">I235*$J$5</f>
        <v>0</v>
      </c>
      <c r="K235" s="8" t="n">
        <f aca="false">J235-H235</f>
        <v>-108</v>
      </c>
      <c r="L235" s="9" t="n">
        <f aca="false">IF(AND(H235=0,J235=0),0,IF(H235=0,"New",(J235-H235)/H235))</f>
        <v>-1</v>
      </c>
      <c r="M235" s="7" t="str">
        <f aca="false">IF(AND(OR(C235&lt;&gt;0,H235&lt;&gt;0),D235=0,I235=0),"DROP",IF(AND(OR(D235&lt;&gt;0,I235&lt;&gt;0),C235=0,H235=0),"NEW",""))</f>
        <v>DROP</v>
      </c>
    </row>
    <row r="236" customFormat="false" ht="15" hidden="false" customHeight="false" outlineLevel="0" collapsed="false">
      <c r="A236" s="7" t="s">
        <v>242</v>
      </c>
      <c r="B236" s="7" t="str">
        <f aca="false">IFERROR(INDEX('Source'!$C:$C,MATCH($A236,'Source'!$B:$B,0)),"")</f>
        <v>תחבושת נצמדת צבע ורוד</v>
      </c>
      <c r="C236" s="8" t="n">
        <f aca="false">SUMIFS('Source'!$D:$D,'Source'!$A:$A,"103 - Physiotherapy institutes",'Source'!$B:$B,$A236)</f>
        <v>12</v>
      </c>
      <c r="D236" s="8" t="n">
        <f aca="false">SUMIFS('Source'!$F:$F,'Source'!$A:$A,"103 - Physiotherapy institutes",'Source'!$B:$B,$A236)</f>
        <v>0</v>
      </c>
      <c r="E236" s="8" t="n">
        <f aca="false">D236*$J$5</f>
        <v>0</v>
      </c>
      <c r="F236" s="8" t="n">
        <f aca="false">E236-C236</f>
        <v>-12</v>
      </c>
      <c r="G236" s="9" t="n">
        <f aca="false">IF(AND(C236=0,E236=0),0,IF(C236=0,"New",(E236-C236)/C236))</f>
        <v>-1</v>
      </c>
      <c r="H236" s="8" t="n">
        <f aca="false">SUMIFS('Source'!$E:$E,'Source'!$A:$A,"103 - Physiotherapy institutes",'Source'!$B:$B,$A236)</f>
        <v>108</v>
      </c>
      <c r="I236" s="8" t="n">
        <f aca="false">SUMIFS('Source'!$G:$G,'Source'!$A:$A,"103 - Physiotherapy institutes",'Source'!$B:$B,$A236)</f>
        <v>0</v>
      </c>
      <c r="J236" s="8" t="n">
        <f aca="false">I236*$J$5</f>
        <v>0</v>
      </c>
      <c r="K236" s="8" t="n">
        <f aca="false">J236-H236</f>
        <v>-108</v>
      </c>
      <c r="L236" s="9" t="n">
        <f aca="false">IF(AND(H236=0,J236=0),0,IF(H236=0,"New",(J236-H236)/H236))</f>
        <v>-1</v>
      </c>
      <c r="M236" s="7" t="str">
        <f aca="false">IF(AND(OR(C236&lt;&gt;0,H236&lt;&gt;0),D236=0,I236=0),"DROP",IF(AND(OR(D236&lt;&gt;0,I236&lt;&gt;0),C236=0,H236=0),"NEW",""))</f>
        <v>DROP</v>
      </c>
    </row>
    <row r="237" customFormat="false" ht="15" hidden="false" customHeight="false" outlineLevel="0" collapsed="false">
      <c r="A237" s="7" t="s">
        <v>220</v>
      </c>
      <c r="B237" s="7" t="str">
        <f aca="false">IFERROR(INDEX('Source'!$C:$C,MATCH($A237,'Source'!$B:$B,0)),"")</f>
        <v>תחבושת אלסטית נצמדת צבע וורוד</v>
      </c>
      <c r="C237" s="8" t="n">
        <f aca="false">SUMIFS('Source'!$D:$D,'Source'!$A:$A,"103 - Physiotherapy institutes",'Source'!$B:$B,$A237)</f>
        <v>12</v>
      </c>
      <c r="D237" s="8" t="n">
        <f aca="false">SUMIFS('Source'!$F:$F,'Source'!$A:$A,"103 - Physiotherapy institutes",'Source'!$B:$B,$A237)</f>
        <v>0</v>
      </c>
      <c r="E237" s="8" t="n">
        <f aca="false">D237*$J$5</f>
        <v>0</v>
      </c>
      <c r="F237" s="8" t="n">
        <f aca="false">E237-C237</f>
        <v>-12</v>
      </c>
      <c r="G237" s="9" t="n">
        <f aca="false">IF(AND(C237=0,E237=0),0,IF(C237=0,"New",(E237-C237)/C237))</f>
        <v>-1</v>
      </c>
      <c r="H237" s="8" t="n">
        <f aca="false">SUMIFS('Source'!$E:$E,'Source'!$A:$A,"103 - Physiotherapy institutes",'Source'!$B:$B,$A237)</f>
        <v>108</v>
      </c>
      <c r="I237" s="8" t="n">
        <f aca="false">SUMIFS('Source'!$G:$G,'Source'!$A:$A,"103 - Physiotherapy institutes",'Source'!$B:$B,$A237)</f>
        <v>0</v>
      </c>
      <c r="J237" s="8" t="n">
        <f aca="false">I237*$J$5</f>
        <v>0</v>
      </c>
      <c r="K237" s="8" t="n">
        <f aca="false">J237-H237</f>
        <v>-108</v>
      </c>
      <c r="L237" s="9" t="n">
        <f aca="false">IF(AND(H237=0,J237=0),0,IF(H237=0,"New",(J237-H237)/H237))</f>
        <v>-1</v>
      </c>
      <c r="M237" s="7" t="str">
        <f aca="false">IF(AND(OR(C237&lt;&gt;0,H237&lt;&gt;0),D237=0,I237=0),"DROP",IF(AND(OR(D237&lt;&gt;0,I237&lt;&gt;0),C237=0,H237=0),"NEW",""))</f>
        <v>DROP</v>
      </c>
    </row>
    <row r="238" customFormat="false" ht="15" hidden="false" customHeight="false" outlineLevel="0" collapsed="false">
      <c r="A238" s="7" t="s">
        <v>203</v>
      </c>
      <c r="B238" s="7" t="str">
        <f aca="false">IFERROR(INDEX('Source'!$C:$C,MATCH($A238,'Source'!$B:$B,0)),"")</f>
        <v>תחבושת אלסטית נצמדת צבע ירוק</v>
      </c>
      <c r="C238" s="8" t="n">
        <f aca="false">SUMIFS('Source'!$D:$D,'Source'!$A:$A,"103 - Physiotherapy institutes",'Source'!$B:$B,$A238)</f>
        <v>12</v>
      </c>
      <c r="D238" s="8" t="n">
        <f aca="false">SUMIFS('Source'!$F:$F,'Source'!$A:$A,"103 - Physiotherapy institutes",'Source'!$B:$B,$A238)</f>
        <v>0</v>
      </c>
      <c r="E238" s="8" t="n">
        <f aca="false">D238*$J$5</f>
        <v>0</v>
      </c>
      <c r="F238" s="8" t="n">
        <f aca="false">E238-C238</f>
        <v>-12</v>
      </c>
      <c r="G238" s="9" t="n">
        <f aca="false">IF(AND(C238=0,E238=0),0,IF(C238=0,"New",(E238-C238)/C238))</f>
        <v>-1</v>
      </c>
      <c r="H238" s="8" t="n">
        <f aca="false">SUMIFS('Source'!$E:$E,'Source'!$A:$A,"103 - Physiotherapy institutes",'Source'!$B:$B,$A238)</f>
        <v>108</v>
      </c>
      <c r="I238" s="8" t="n">
        <f aca="false">SUMIFS('Source'!$G:$G,'Source'!$A:$A,"103 - Physiotherapy institutes",'Source'!$B:$B,$A238)</f>
        <v>0</v>
      </c>
      <c r="J238" s="8" t="n">
        <f aca="false">I238*$J$5</f>
        <v>0</v>
      </c>
      <c r="K238" s="8" t="n">
        <f aca="false">J238-H238</f>
        <v>-108</v>
      </c>
      <c r="L238" s="9" t="n">
        <f aca="false">IF(AND(H238=0,J238=0),0,IF(H238=0,"New",(J238-H238)/H238))</f>
        <v>-1</v>
      </c>
      <c r="M238" s="7" t="str">
        <f aca="false">IF(AND(OR(C238&lt;&gt;0,H238&lt;&gt;0),D238=0,I238=0),"DROP",IF(AND(OR(D238&lt;&gt;0,I238&lt;&gt;0),C238=0,H238=0),"NEW",""))</f>
        <v>DROP</v>
      </c>
    </row>
    <row r="239" customFormat="false" ht="15" hidden="false" customHeight="false" outlineLevel="0" collapsed="false">
      <c r="A239" s="7" t="s">
        <v>213</v>
      </c>
      <c r="B239" s="7" t="str">
        <f aca="false">IFERROR(INDEX('Source'!$C:$C,MATCH($A239,'Source'!$B:$B,0)),"")</f>
        <v>תחבושת נצמדת צבע כחול</v>
      </c>
      <c r="C239" s="8" t="n">
        <f aca="false">SUMIFS('Source'!$D:$D,'Source'!$A:$A,"103 - Physiotherapy institutes",'Source'!$B:$B,$A239)</f>
        <v>12</v>
      </c>
      <c r="D239" s="8" t="n">
        <f aca="false">SUMIFS('Source'!$F:$F,'Source'!$A:$A,"103 - Physiotherapy institutes",'Source'!$B:$B,$A239)</f>
        <v>0</v>
      </c>
      <c r="E239" s="8" t="n">
        <f aca="false">D239*$J$5</f>
        <v>0</v>
      </c>
      <c r="F239" s="8" t="n">
        <f aca="false">E239-C239</f>
        <v>-12</v>
      </c>
      <c r="G239" s="9" t="n">
        <f aca="false">IF(AND(C239=0,E239=0),0,IF(C239=0,"New",(E239-C239)/C239))</f>
        <v>-1</v>
      </c>
      <c r="H239" s="8" t="n">
        <f aca="false">SUMIFS('Source'!$E:$E,'Source'!$A:$A,"103 - Physiotherapy institutes",'Source'!$B:$B,$A239)</f>
        <v>108</v>
      </c>
      <c r="I239" s="8" t="n">
        <f aca="false">SUMIFS('Source'!$G:$G,'Source'!$A:$A,"103 - Physiotherapy institutes",'Source'!$B:$B,$A239)</f>
        <v>0</v>
      </c>
      <c r="J239" s="8" t="n">
        <f aca="false">I239*$J$5</f>
        <v>0</v>
      </c>
      <c r="K239" s="8" t="n">
        <f aca="false">J239-H239</f>
        <v>-108</v>
      </c>
      <c r="L239" s="9" t="n">
        <f aca="false">IF(AND(H239=0,J239=0),0,IF(H239=0,"New",(J239-H239)/H239))</f>
        <v>-1</v>
      </c>
      <c r="M239" s="7" t="str">
        <f aca="false">IF(AND(OR(C239&lt;&gt;0,H239&lt;&gt;0),D239=0,I239=0),"DROP",IF(AND(OR(D239&lt;&gt;0,I239&lt;&gt;0),C239=0,H239=0),"NEW",""))</f>
        <v>DROP</v>
      </c>
    </row>
    <row r="240" customFormat="false" ht="15" hidden="false" customHeight="false" outlineLevel="0" collapsed="false">
      <c r="A240" s="7" t="s">
        <v>568</v>
      </c>
      <c r="B240" s="7" t="str">
        <f aca="false">IFERROR(INDEX('Source'!$C:$C,MATCH($A240,'Source'!$B:$B,0)),"")</f>
        <v>מגן שוק רגיל</v>
      </c>
      <c r="C240" s="8" t="n">
        <f aca="false">SUMIFS('Source'!$D:$D,'Source'!$A:$A,"103 - Physiotherapy institutes",'Source'!$B:$B,$A240)</f>
        <v>1</v>
      </c>
      <c r="D240" s="8" t="n">
        <f aca="false">SUMIFS('Source'!$F:$F,'Source'!$A:$A,"103 - Physiotherapy institutes",'Source'!$B:$B,$A240)</f>
        <v>0</v>
      </c>
      <c r="E240" s="8" t="n">
        <f aca="false">D240*$J$5</f>
        <v>0</v>
      </c>
      <c r="F240" s="8" t="n">
        <f aca="false">E240-C240</f>
        <v>-1</v>
      </c>
      <c r="G240" s="9" t="n">
        <f aca="false">IF(AND(C240=0,E240=0),0,IF(C240=0,"New",(E240-C240)/C240))</f>
        <v>-1</v>
      </c>
      <c r="H240" s="8" t="n">
        <f aca="false">SUMIFS('Source'!$E:$E,'Source'!$A:$A,"103 - Physiotherapy institutes",'Source'!$B:$B,$A240)</f>
        <v>107.76</v>
      </c>
      <c r="I240" s="8" t="n">
        <f aca="false">SUMIFS('Source'!$G:$G,'Source'!$A:$A,"103 - Physiotherapy institutes",'Source'!$B:$B,$A240)</f>
        <v>0</v>
      </c>
      <c r="J240" s="8" t="n">
        <f aca="false">I240*$J$5</f>
        <v>0</v>
      </c>
      <c r="K240" s="8" t="n">
        <f aca="false">J240-H240</f>
        <v>-107.76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584</v>
      </c>
      <c r="B241" s="7" t="str">
        <f aca="false">IFERROR(INDEX('Source'!$C:$C,MATCH($A241,'Source'!$B:$B,0)),"")</f>
        <v>מגן שוק רגיל</v>
      </c>
      <c r="C241" s="8" t="n">
        <f aca="false">SUMIFS('Source'!$D:$D,'Source'!$A:$A,"103 - Physiotherapy institutes",'Source'!$B:$B,$A241)</f>
        <v>1</v>
      </c>
      <c r="D241" s="8" t="n">
        <f aca="false">SUMIFS('Source'!$F:$F,'Source'!$A:$A,"103 - Physiotherapy institutes",'Source'!$B:$B,$A241)</f>
        <v>0</v>
      </c>
      <c r="E241" s="8" t="n">
        <f aca="false">D241*$J$5</f>
        <v>0</v>
      </c>
      <c r="F241" s="8" t="n">
        <f aca="false">E241-C241</f>
        <v>-1</v>
      </c>
      <c r="G241" s="9" t="n">
        <f aca="false">IF(AND(C241=0,E241=0),0,IF(C241=0,"New",(E241-C241)/C241))</f>
        <v>-1</v>
      </c>
      <c r="H241" s="8" t="n">
        <f aca="false">SUMIFS('Source'!$E:$E,'Source'!$A:$A,"103 - Physiotherapy institutes",'Source'!$B:$B,$A241)</f>
        <v>107.76</v>
      </c>
      <c r="I241" s="8" t="n">
        <f aca="false">SUMIFS('Source'!$G:$G,'Source'!$A:$A,"103 - Physiotherapy institutes",'Source'!$B:$B,$A241)</f>
        <v>0</v>
      </c>
      <c r="J241" s="8" t="n">
        <f aca="false">I241*$J$5</f>
        <v>0</v>
      </c>
      <c r="K241" s="8" t="n">
        <f aca="false">J241-H241</f>
        <v>-107.76</v>
      </c>
      <c r="L241" s="9" t="n">
        <f aca="false">IF(AND(H241=0,J241=0),0,IF(H241=0,"New",(J241-H241)/H241))</f>
        <v>-1</v>
      </c>
      <c r="M241" s="7" t="str">
        <f aca="false">IF(AND(OR(C241&lt;&gt;0,H241&lt;&gt;0),D241=0,I241=0),"DROP",IF(AND(OR(D241&lt;&gt;0,I241&lt;&gt;0),C241=0,H241=0),"NEW",""))</f>
        <v>DROP</v>
      </c>
    </row>
    <row r="242" customFormat="false" ht="15" hidden="false" customHeight="false" outlineLevel="0" collapsed="false">
      <c r="A242" s="7" t="s">
        <v>376</v>
      </c>
      <c r="B242" s="7" t="str">
        <f aca="false">IFERROR(INDEX('Source'!$C:$C,MATCH($A242,'Source'!$B:$B,0)),"")</f>
        <v>מגן ברך רגיל</v>
      </c>
      <c r="C242" s="8" t="n">
        <f aca="false">SUMIFS('Source'!$D:$D,'Source'!$A:$A,"103 - Physiotherapy institutes",'Source'!$B:$B,$A242)</f>
        <v>0</v>
      </c>
      <c r="D242" s="8" t="n">
        <f aca="false">SUMIFS('Source'!$F:$F,'Source'!$A:$A,"103 - Physiotherapy institutes",'Source'!$B:$B,$A242)</f>
        <v>1</v>
      </c>
      <c r="E242" s="8" t="n">
        <f aca="false">D242*$J$5</f>
        <v>1.26315789473684</v>
      </c>
      <c r="F242" s="8" t="n">
        <f aca="false">E242-C242</f>
        <v>1.26315789473684</v>
      </c>
      <c r="G242" s="9" t="str">
        <f aca="false">IF(AND(C242=0,E242=0),0,IF(C242=0,"New",(E242-C242)/C242))</f>
        <v>New</v>
      </c>
      <c r="H242" s="8" t="n">
        <f aca="false">SUMIFS('Source'!$E:$E,'Source'!$A:$A,"103 - Physiotherapy institutes",'Source'!$B:$B,$A242)</f>
        <v>0</v>
      </c>
      <c r="I242" s="8" t="n">
        <f aca="false">SUMIFS('Source'!$G:$G,'Source'!$A:$A,"103 - Physiotherapy institutes",'Source'!$B:$B,$A242)</f>
        <v>105.42</v>
      </c>
      <c r="J242" s="8" t="n">
        <f aca="false">I242*$J$5</f>
        <v>133.162105263158</v>
      </c>
      <c r="K242" s="8" t="n">
        <f aca="false">J242-H242</f>
        <v>133.162105263158</v>
      </c>
      <c r="L242" s="9" t="str">
        <f aca="false">IF(AND(H242=0,J242=0),0,IF(H242=0,"New",(J242-H242)/H242))</f>
        <v>New</v>
      </c>
      <c r="M242" s="7" t="str">
        <f aca="false">IF(AND(OR(C242&lt;&gt;0,H242&lt;&gt;0),D242=0,I242=0),"DROP",IF(AND(OR(D242&lt;&gt;0,I242&lt;&gt;0),C242=0,H242=0),"NEW",""))</f>
        <v>NEW</v>
      </c>
    </row>
    <row r="243" customFormat="false" ht="15" hidden="false" customHeight="false" outlineLevel="0" collapsed="false">
      <c r="A243" s="7" t="s">
        <v>240</v>
      </c>
      <c r="B243" s="7" t="str">
        <f aca="false">IFERROR(INDEX('Source'!$C:$C,MATCH($A243,'Source'!$B:$B,0)),"")</f>
        <v>מגן ברך רגיל</v>
      </c>
      <c r="C243" s="8" t="n">
        <f aca="false">SUMIFS('Source'!$D:$D,'Source'!$A:$A,"103 - Physiotherapy institutes",'Source'!$B:$B,$A243)</f>
        <v>0</v>
      </c>
      <c r="D243" s="8" t="n">
        <f aca="false">SUMIFS('Source'!$F:$F,'Source'!$A:$A,"103 - Physiotherapy institutes",'Source'!$B:$B,$A243)</f>
        <v>1</v>
      </c>
      <c r="E243" s="8" t="n">
        <f aca="false">D243*$J$5</f>
        <v>1.26315789473684</v>
      </c>
      <c r="F243" s="8" t="n">
        <f aca="false">E243-C243</f>
        <v>1.26315789473684</v>
      </c>
      <c r="G243" s="9" t="str">
        <f aca="false">IF(AND(C243=0,E243=0),0,IF(C243=0,"New",(E243-C243)/C243))</f>
        <v>New</v>
      </c>
      <c r="H243" s="8" t="n">
        <f aca="false">SUMIFS('Source'!$E:$E,'Source'!$A:$A,"103 - Physiotherapy institutes",'Source'!$B:$B,$A243)</f>
        <v>0</v>
      </c>
      <c r="I243" s="8" t="n">
        <f aca="false">SUMIFS('Source'!$G:$G,'Source'!$A:$A,"103 - Physiotherapy institutes",'Source'!$B:$B,$A243)</f>
        <v>105.42</v>
      </c>
      <c r="J243" s="8" t="n">
        <f aca="false">I243*$J$5</f>
        <v>133.162105263158</v>
      </c>
      <c r="K243" s="8" t="n">
        <f aca="false">J243-H243</f>
        <v>133.162105263158</v>
      </c>
      <c r="L243" s="9" t="str">
        <f aca="false">IF(AND(H243=0,J243=0),0,IF(H243=0,"New",(J243-H243)/H243))</f>
        <v>New</v>
      </c>
      <c r="M243" s="7" t="str">
        <f aca="false">IF(AND(OR(C243&lt;&gt;0,H243&lt;&gt;0),D243=0,I243=0),"DROP",IF(AND(OR(D243&lt;&gt;0,I243&lt;&gt;0),C243=0,H243=0),"NEW",""))</f>
        <v>NEW</v>
      </c>
    </row>
    <row r="244" customFormat="false" ht="15" hidden="false" customHeight="false" outlineLevel="0" collapsed="false">
      <c r="A244" s="7" t="s">
        <v>287</v>
      </c>
      <c r="B244" s="7" t="str">
        <f aca="false">IFERROR(INDEX('Source'!$C:$C,MATCH($A244,'Source'!$B:$B,0)),"")</f>
        <v>מגן ברך רגיל</v>
      </c>
      <c r="C244" s="8" t="n">
        <f aca="false">SUMIFS('Source'!$D:$D,'Source'!$A:$A,"103 - Physiotherapy institutes",'Source'!$B:$B,$A244)</f>
        <v>0</v>
      </c>
      <c r="D244" s="8" t="n">
        <f aca="false">SUMIFS('Source'!$F:$F,'Source'!$A:$A,"103 - Physiotherapy institutes",'Source'!$B:$B,$A244)</f>
        <v>1</v>
      </c>
      <c r="E244" s="8" t="n">
        <f aca="false">D244*$J$5</f>
        <v>1.26315789473684</v>
      </c>
      <c r="F244" s="8" t="n">
        <f aca="false">E244-C244</f>
        <v>1.26315789473684</v>
      </c>
      <c r="G244" s="9" t="str">
        <f aca="false">IF(AND(C244=0,E244=0),0,IF(C244=0,"New",(E244-C244)/C244))</f>
        <v>New</v>
      </c>
      <c r="H244" s="8" t="n">
        <f aca="false">SUMIFS('Source'!$E:$E,'Source'!$A:$A,"103 - Physiotherapy institutes",'Source'!$B:$B,$A244)</f>
        <v>0</v>
      </c>
      <c r="I244" s="8" t="n">
        <f aca="false">SUMIFS('Source'!$G:$G,'Source'!$A:$A,"103 - Physiotherapy institutes",'Source'!$B:$B,$A244)</f>
        <v>105.42</v>
      </c>
      <c r="J244" s="8" t="n">
        <f aca="false">I244*$J$5</f>
        <v>133.162105263158</v>
      </c>
      <c r="K244" s="8" t="n">
        <f aca="false">J244-H244</f>
        <v>133.162105263158</v>
      </c>
      <c r="L244" s="9" t="str">
        <f aca="false">IF(AND(H244=0,J244=0),0,IF(H244=0,"New",(J244-H244)/H244))</f>
        <v>New</v>
      </c>
      <c r="M244" s="7" t="str">
        <f aca="false">IF(AND(OR(C244&lt;&gt;0,H244&lt;&gt;0),D244=0,I244=0),"DROP",IF(AND(OR(D244&lt;&gt;0,I244&lt;&gt;0),C244=0,H244=0),"NEW",""))</f>
        <v>NEW</v>
      </c>
    </row>
    <row r="245" customFormat="false" ht="15" hidden="false" customHeight="false" outlineLevel="0" collapsed="false">
      <c r="A245" s="7" t="s">
        <v>266</v>
      </c>
      <c r="B245" s="7" t="str">
        <f aca="false">IFERROR(INDEX('Source'!$C:$C,MATCH($A245,'Source'!$B:$B,0)),"")</f>
        <v>מגן ברך רגיל</v>
      </c>
      <c r="C245" s="8" t="n">
        <f aca="false">SUMIFS('Source'!$D:$D,'Source'!$A:$A,"103 - Physiotherapy institutes",'Source'!$B:$B,$A245)</f>
        <v>0</v>
      </c>
      <c r="D245" s="8" t="n">
        <f aca="false">SUMIFS('Source'!$F:$F,'Source'!$A:$A,"103 - Physiotherapy institutes",'Source'!$B:$B,$A245)</f>
        <v>1</v>
      </c>
      <c r="E245" s="8" t="n">
        <f aca="false">D245*$J$5</f>
        <v>1.26315789473684</v>
      </c>
      <c r="F245" s="8" t="n">
        <f aca="false">E245-C245</f>
        <v>1.26315789473684</v>
      </c>
      <c r="G245" s="9" t="str">
        <f aca="false">IF(AND(C245=0,E245=0),0,IF(C245=0,"New",(E245-C245)/C245))</f>
        <v>New</v>
      </c>
      <c r="H245" s="8" t="n">
        <f aca="false">SUMIFS('Source'!$E:$E,'Source'!$A:$A,"103 - Physiotherapy institutes",'Source'!$B:$B,$A245)</f>
        <v>0</v>
      </c>
      <c r="I245" s="8" t="n">
        <f aca="false">SUMIFS('Source'!$G:$G,'Source'!$A:$A,"103 - Physiotherapy institutes",'Source'!$B:$B,$A245)</f>
        <v>105.42</v>
      </c>
      <c r="J245" s="8" t="n">
        <f aca="false">I245*$J$5</f>
        <v>133.162105263158</v>
      </c>
      <c r="K245" s="8" t="n">
        <f aca="false">J245-H245</f>
        <v>133.162105263158</v>
      </c>
      <c r="L245" s="9" t="str">
        <f aca="false">IF(AND(H245=0,J245=0),0,IF(H245=0,"New",(J245-H245)/H245))</f>
        <v>New</v>
      </c>
      <c r="M245" s="7" t="str">
        <f aca="false">IF(AND(OR(C245&lt;&gt;0,H245&lt;&gt;0),D245=0,I245=0),"DROP",IF(AND(OR(D245&lt;&gt;0,I245&lt;&gt;0),C245=0,H245=0),"NEW",""))</f>
        <v>NEW</v>
      </c>
    </row>
    <row r="246" customFormat="false" ht="15" hidden="false" customHeight="false" outlineLevel="0" collapsed="false">
      <c r="A246" s="7" t="s">
        <v>265</v>
      </c>
      <c r="B246" s="7" t="str">
        <f aca="false">IFERROR(INDEX('Source'!$C:$C,MATCH($A246,'Source'!$B:$B,0)),"")</f>
        <v>מגן קרסול</v>
      </c>
      <c r="C246" s="8" t="n">
        <f aca="false">SUMIFS('Source'!$D:$D,'Source'!$A:$A,"103 - Physiotherapy institutes",'Source'!$B:$B,$A246)</f>
        <v>2</v>
      </c>
      <c r="D246" s="8" t="n">
        <f aca="false">SUMIFS('Source'!$F:$F,'Source'!$A:$A,"103 - Physiotherapy institutes",'Source'!$B:$B,$A246)</f>
        <v>5</v>
      </c>
      <c r="E246" s="8" t="n">
        <f aca="false">D246*$J$5</f>
        <v>6.31578947368421</v>
      </c>
      <c r="F246" s="8" t="n">
        <f aca="false">E246-C246</f>
        <v>4.31578947368421</v>
      </c>
      <c r="G246" s="9" t="n">
        <f aca="false">IF(AND(C246=0,E246=0),0,IF(C246=0,"New",(E246-C246)/C246))</f>
        <v>2.15789473684211</v>
      </c>
      <c r="H246" s="8" t="n">
        <f aca="false">SUMIFS('Source'!$E:$E,'Source'!$A:$A,"103 - Physiotherapy institutes",'Source'!$B:$B,$A246)</f>
        <v>67.19</v>
      </c>
      <c r="I246" s="8" t="n">
        <f aca="false">SUMIFS('Source'!$G:$G,'Source'!$A:$A,"103 - Physiotherapy institutes",'Source'!$B:$B,$A246)</f>
        <v>172.29</v>
      </c>
      <c r="J246" s="8" t="n">
        <f aca="false">I246*$J$5</f>
        <v>217.629473684211</v>
      </c>
      <c r="K246" s="8" t="n">
        <f aca="false">J246-H246</f>
        <v>150.439473684211</v>
      </c>
      <c r="L246" s="9" t="n">
        <f aca="false">IF(AND(H246=0,J246=0),0,IF(H246=0,"New",(J246-H246)/H246))</f>
        <v>2.23901583098989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679</v>
      </c>
      <c r="B247" s="7" t="str">
        <f aca="false">IFERROR(INDEX('Source'!$C:$C,MATCH($A247,'Source'!$B:$B,0)),"")</f>
        <v>חגורה אחרי ניתוח</v>
      </c>
      <c r="C247" s="8" t="n">
        <f aca="false">SUMIFS('Source'!$D:$D,'Source'!$A:$A,"103 - Physiotherapy institutes",'Source'!$B:$B,$A247)</f>
        <v>1</v>
      </c>
      <c r="D247" s="8" t="n">
        <f aca="false">SUMIFS('Source'!$F:$F,'Source'!$A:$A,"103 - Physiotherapy institutes",'Source'!$B:$B,$A247)</f>
        <v>0</v>
      </c>
      <c r="E247" s="8" t="n">
        <f aca="false">D247*$J$5</f>
        <v>0</v>
      </c>
      <c r="F247" s="8" t="n">
        <f aca="false">E247-C247</f>
        <v>-1</v>
      </c>
      <c r="G247" s="9" t="n">
        <f aca="false">IF(AND(C247=0,E247=0),0,IF(C247=0,"New",(E247-C247)/C247))</f>
        <v>-1</v>
      </c>
      <c r="H247" s="8" t="n">
        <f aca="false">SUMIFS('Source'!$E:$E,'Source'!$A:$A,"103 - Physiotherapy institutes",'Source'!$B:$B,$A247)</f>
        <v>105</v>
      </c>
      <c r="I247" s="8" t="n">
        <f aca="false">SUMIFS('Source'!$G:$G,'Source'!$A:$A,"103 - Physiotherapy institutes",'Source'!$B:$B,$A247)</f>
        <v>0</v>
      </c>
      <c r="J247" s="8" t="n">
        <f aca="false">I247*$J$5</f>
        <v>0</v>
      </c>
      <c r="K247" s="8" t="n">
        <f aca="false">J247-H247</f>
        <v>-105</v>
      </c>
      <c r="L247" s="9" t="n">
        <f aca="false">IF(AND(H247=0,J247=0),0,IF(H247=0,"New",(J247-H247)/H247))</f>
        <v>-1</v>
      </c>
      <c r="M247" s="7" t="str">
        <f aca="false">IF(AND(OR(C247&lt;&gt;0,H247&lt;&gt;0),D247=0,I247=0),"DROP",IF(AND(OR(D247&lt;&gt;0,I247&lt;&gt;0),C247=0,H247=0),"NEW",""))</f>
        <v>DROP</v>
      </c>
    </row>
    <row r="248" customFormat="false" ht="15" hidden="false" customHeight="false" outlineLevel="0" collapsed="false">
      <c r="A248" s="7" t="s">
        <v>715</v>
      </c>
      <c r="B248" s="7" t="str">
        <f aca="false">IFERROR(INDEX('Source'!$C:$C,MATCH($A248,'Source'!$B:$B,0)),"")</f>
        <v>חגורה אחרי ניתוח</v>
      </c>
      <c r="C248" s="8" t="n">
        <f aca="false">SUMIFS('Source'!$D:$D,'Source'!$A:$A,"103 - Physiotherapy institutes",'Source'!$B:$B,$A248)</f>
        <v>1</v>
      </c>
      <c r="D248" s="8" t="n">
        <f aca="false">SUMIFS('Source'!$F:$F,'Source'!$A:$A,"103 - Physiotherapy institutes",'Source'!$B:$B,$A248)</f>
        <v>0</v>
      </c>
      <c r="E248" s="8" t="n">
        <f aca="false">D248*$J$5</f>
        <v>0</v>
      </c>
      <c r="F248" s="8" t="n">
        <f aca="false">E248-C248</f>
        <v>-1</v>
      </c>
      <c r="G248" s="9" t="n">
        <f aca="false">IF(AND(C248=0,E248=0),0,IF(C248=0,"New",(E248-C248)/C248))</f>
        <v>-1</v>
      </c>
      <c r="H248" s="8" t="n">
        <f aca="false">SUMIFS('Source'!$E:$E,'Source'!$A:$A,"103 - Physiotherapy institutes",'Source'!$B:$B,$A248)</f>
        <v>105</v>
      </c>
      <c r="I248" s="8" t="n">
        <f aca="false">SUMIFS('Source'!$G:$G,'Source'!$A:$A,"103 - Physiotherapy institutes",'Source'!$B:$B,$A248)</f>
        <v>0</v>
      </c>
      <c r="J248" s="8" t="n">
        <f aca="false">I248*$J$5</f>
        <v>0</v>
      </c>
      <c r="K248" s="8" t="n">
        <f aca="false">J248-H248</f>
        <v>-105</v>
      </c>
      <c r="L248" s="9" t="n">
        <f aca="false">IF(AND(H248=0,J248=0),0,IF(H248=0,"New",(J248-H248)/H248))</f>
        <v>-1</v>
      </c>
      <c r="M248" s="7" t="str">
        <f aca="false">IF(AND(OR(C248&lt;&gt;0,H248&lt;&gt;0),D248=0,I248=0),"DROP",IF(AND(OR(D248&lt;&gt;0,I248&lt;&gt;0),C248=0,H248=0),"NEW",""))</f>
        <v>DROP</v>
      </c>
    </row>
    <row r="249" customFormat="false" ht="15" hidden="false" customHeight="false" outlineLevel="0" collapsed="false">
      <c r="A249" s="7" t="s">
        <v>661</v>
      </c>
      <c r="B249" s="7" t="str">
        <f aca="false">IFERROR(INDEX('Source'!$C:$C,MATCH($A249,'Source'!$B:$B,0)),"")</f>
        <v>חגורה אחרי ניתוח</v>
      </c>
      <c r="C249" s="8" t="n">
        <f aca="false">SUMIFS('Source'!$D:$D,'Source'!$A:$A,"103 - Physiotherapy institutes",'Source'!$B:$B,$A249)</f>
        <v>1</v>
      </c>
      <c r="D249" s="8" t="n">
        <f aca="false">SUMIFS('Source'!$F:$F,'Source'!$A:$A,"103 - Physiotherapy institutes",'Source'!$B:$B,$A249)</f>
        <v>0</v>
      </c>
      <c r="E249" s="8" t="n">
        <f aca="false">D249*$J$5</f>
        <v>0</v>
      </c>
      <c r="F249" s="8" t="n">
        <f aca="false">E249-C249</f>
        <v>-1</v>
      </c>
      <c r="G249" s="9" t="n">
        <f aca="false">IF(AND(C249=0,E249=0),0,IF(C249=0,"New",(E249-C249)/C249))</f>
        <v>-1</v>
      </c>
      <c r="H249" s="8" t="n">
        <f aca="false">SUMIFS('Source'!$E:$E,'Source'!$A:$A,"103 - Physiotherapy institutes",'Source'!$B:$B,$A249)</f>
        <v>105</v>
      </c>
      <c r="I249" s="8" t="n">
        <f aca="false">SUMIFS('Source'!$G:$G,'Source'!$A:$A,"103 - Physiotherapy institutes",'Source'!$B:$B,$A249)</f>
        <v>0</v>
      </c>
      <c r="J249" s="8" t="n">
        <f aca="false">I249*$J$5</f>
        <v>0</v>
      </c>
      <c r="K249" s="8" t="n">
        <f aca="false">J249-H249</f>
        <v>-105</v>
      </c>
      <c r="L249" s="9" t="n">
        <f aca="false">IF(AND(H249=0,J249=0),0,IF(H249=0,"New",(J249-H249)/H249))</f>
        <v>-1</v>
      </c>
      <c r="M249" s="7" t="str">
        <f aca="false">IF(AND(OR(C249&lt;&gt;0,H249&lt;&gt;0),D249=0,I249=0),"DROP",IF(AND(OR(D249&lt;&gt;0,I249&lt;&gt;0),C249=0,H249=0),"NEW",""))</f>
        <v>DROP</v>
      </c>
    </row>
    <row r="250" customFormat="false" ht="15" hidden="false" customHeight="false" outlineLevel="0" collapsed="false">
      <c r="A250" s="7" t="s">
        <v>549</v>
      </c>
      <c r="B250" s="7" t="str">
        <f aca="false">IFERROR(INDEX('Source'!$C:$C,MATCH($A250,'Source'!$B:$B,0)),"")</f>
        <v>חגורה אחרי ניתוח</v>
      </c>
      <c r="C250" s="8" t="n">
        <f aca="false">SUMIFS('Source'!$D:$D,'Source'!$A:$A,"103 - Physiotherapy institutes",'Source'!$B:$B,$A250)</f>
        <v>1</v>
      </c>
      <c r="D250" s="8" t="n">
        <f aca="false">SUMIFS('Source'!$F:$F,'Source'!$A:$A,"103 - Physiotherapy institutes",'Source'!$B:$B,$A250)</f>
        <v>0</v>
      </c>
      <c r="E250" s="8" t="n">
        <f aca="false">D250*$J$5</f>
        <v>0</v>
      </c>
      <c r="F250" s="8" t="n">
        <f aca="false">E250-C250</f>
        <v>-1</v>
      </c>
      <c r="G250" s="9" t="n">
        <f aca="false">IF(AND(C250=0,E250=0),0,IF(C250=0,"New",(E250-C250)/C250))</f>
        <v>-1</v>
      </c>
      <c r="H250" s="8" t="n">
        <f aca="false">SUMIFS('Source'!$E:$E,'Source'!$A:$A,"103 - Physiotherapy institutes",'Source'!$B:$B,$A250)</f>
        <v>105</v>
      </c>
      <c r="I250" s="8" t="n">
        <f aca="false">SUMIFS('Source'!$G:$G,'Source'!$A:$A,"103 - Physiotherapy institutes",'Source'!$B:$B,$A250)</f>
        <v>0</v>
      </c>
      <c r="J250" s="8" t="n">
        <f aca="false">I250*$J$5</f>
        <v>0</v>
      </c>
      <c r="K250" s="8" t="n">
        <f aca="false">J250-H250</f>
        <v>-105</v>
      </c>
      <c r="L250" s="9" t="n">
        <f aca="false">IF(AND(H250=0,J250=0),0,IF(H250=0,"New",(J250-H250)/H250))</f>
        <v>-1</v>
      </c>
      <c r="M250" s="7" t="str">
        <f aca="false">IF(AND(OR(C250&lt;&gt;0,H250&lt;&gt;0),D250=0,I250=0),"DROP",IF(AND(OR(D250&lt;&gt;0,I250&lt;&gt;0),C250=0,H250=0),"NEW",""))</f>
        <v>DROP</v>
      </c>
    </row>
    <row r="251" customFormat="false" ht="15" hidden="false" customHeight="false" outlineLevel="0" collapsed="false">
      <c r="A251" s="7" t="s">
        <v>158</v>
      </c>
      <c r="B251" s="7" t="str">
        <f aca="false">IFERROR(INDEX('Source'!$C:$C,MATCH($A251,'Source'!$B:$B,0)),"")</f>
        <v>רצועות פיקה לברך</v>
      </c>
      <c r="C251" s="8" t="n">
        <f aca="false">SUMIFS('Source'!$D:$D,'Source'!$A:$A,"103 - Physiotherapy institutes",'Source'!$B:$B,$A251)</f>
        <v>2</v>
      </c>
      <c r="D251" s="8" t="n">
        <f aca="false">SUMIFS('Source'!$F:$F,'Source'!$A:$A,"103 - Physiotherapy institutes",'Source'!$B:$B,$A251)</f>
        <v>0</v>
      </c>
      <c r="E251" s="8" t="n">
        <f aca="false">D251*$J$5</f>
        <v>0</v>
      </c>
      <c r="F251" s="8" t="n">
        <f aca="false">E251-C251</f>
        <v>-2</v>
      </c>
      <c r="G251" s="9" t="n">
        <f aca="false">IF(AND(C251=0,E251=0),0,IF(C251=0,"New",(E251-C251)/C251))</f>
        <v>-1</v>
      </c>
      <c r="H251" s="8" t="n">
        <f aca="false">SUMIFS('Source'!$E:$E,'Source'!$A:$A,"103 - Physiotherapy institutes",'Source'!$B:$B,$A251)</f>
        <v>103.96</v>
      </c>
      <c r="I251" s="8" t="n">
        <f aca="false">SUMIFS('Source'!$G:$G,'Source'!$A:$A,"103 - Physiotherapy institutes",'Source'!$B:$B,$A251)</f>
        <v>0</v>
      </c>
      <c r="J251" s="8" t="n">
        <f aca="false">I251*$J$5</f>
        <v>0</v>
      </c>
      <c r="K251" s="8" t="n">
        <f aca="false">J251-H251</f>
        <v>-103.96</v>
      </c>
      <c r="L251" s="9" t="n">
        <f aca="false">IF(AND(H251=0,J251=0),0,IF(H251=0,"New",(J251-H251)/H251))</f>
        <v>-1</v>
      </c>
      <c r="M251" s="7" t="str">
        <f aca="false">IF(AND(OR(C251&lt;&gt;0,H251&lt;&gt;0),D251=0,I251=0),"DROP",IF(AND(OR(D251&lt;&gt;0,I251&lt;&gt;0),C251=0,H251=0),"NEW",""))</f>
        <v>DROP</v>
      </c>
    </row>
    <row r="252" customFormat="false" ht="15" hidden="false" customHeight="false" outlineLevel="0" collapsed="false">
      <c r="A252" s="7" t="s">
        <v>136</v>
      </c>
      <c r="B252" s="7" t="str">
        <f aca="false">IFERROR(INDEX('Source'!$C:$C,MATCH($A252,'Source'!$B:$B,0)),"")</f>
        <v>סד יד דו צדדי</v>
      </c>
      <c r="C252" s="8" t="n">
        <f aca="false">SUMIFS('Source'!$D:$D,'Source'!$A:$A,"103 - Physiotherapy institutes",'Source'!$B:$B,$A252)</f>
        <v>3</v>
      </c>
      <c r="D252" s="8" t="n">
        <f aca="false">SUMIFS('Source'!$F:$F,'Source'!$A:$A,"103 - Physiotherapy institutes",'Source'!$B:$B,$A252)</f>
        <v>2</v>
      </c>
      <c r="E252" s="8" t="n">
        <f aca="false">D252*$J$5</f>
        <v>2.52631578947368</v>
      </c>
      <c r="F252" s="8" t="n">
        <f aca="false">E252-C252</f>
        <v>-0.473684210526316</v>
      </c>
      <c r="G252" s="9" t="n">
        <f aca="false">IF(AND(C252=0,E252=0),0,IF(C252=0,"New",(E252-C252)/C252))</f>
        <v>-0.157894736842105</v>
      </c>
      <c r="H252" s="8" t="n">
        <f aca="false">SUMIFS('Source'!$E:$E,'Source'!$A:$A,"103 - Physiotherapy institutes",'Source'!$B:$B,$A252)</f>
        <v>309.22</v>
      </c>
      <c r="I252" s="8" t="n">
        <f aca="false">SUMIFS('Source'!$G:$G,'Source'!$A:$A,"103 - Physiotherapy institutes",'Source'!$B:$B,$A252)</f>
        <v>206.14</v>
      </c>
      <c r="J252" s="8" t="n">
        <f aca="false">I252*$J$5</f>
        <v>260.387368421053</v>
      </c>
      <c r="K252" s="8" t="n">
        <f aca="false">J252-H252</f>
        <v>-48.8326315789474</v>
      </c>
      <c r="L252" s="9" t="n">
        <f aca="false">IF(AND(H252=0,J252=0),0,IF(H252=0,"New",(J252-H252)/H252))</f>
        <v>-0.157921970050279</v>
      </c>
      <c r="M252" s="7" t="str">
        <f aca="false">IF(AND(OR(C252&lt;&gt;0,H252&lt;&gt;0),D252=0,I252=0),"DROP",IF(AND(OR(D252&lt;&gt;0,I252&lt;&gt;0),C252=0,H252=0),"NEW",""))</f>
        <v/>
      </c>
    </row>
    <row r="253" customFormat="false" ht="15" hidden="false" customHeight="false" outlineLevel="0" collapsed="false">
      <c r="A253" s="7" t="s">
        <v>146</v>
      </c>
      <c r="B253" s="7" t="str">
        <f aca="false">IFERROR(INDEX('Source'!$C:$C,MATCH($A253,'Source'!$B:$B,0)),"")</f>
        <v>סד לאגודל</v>
      </c>
      <c r="C253" s="8" t="n">
        <f aca="false">SUMIFS('Source'!$D:$D,'Source'!$A:$A,"103 - Physiotherapy institutes",'Source'!$B:$B,$A253)</f>
        <v>1</v>
      </c>
      <c r="D253" s="8" t="n">
        <f aca="false">SUMIFS('Source'!$F:$F,'Source'!$A:$A,"103 - Physiotherapy institutes",'Source'!$B:$B,$A253)</f>
        <v>0</v>
      </c>
      <c r="E253" s="8" t="n">
        <f aca="false">D253*$J$5</f>
        <v>0</v>
      </c>
      <c r="F253" s="8" t="n">
        <f aca="false">E253-C253</f>
        <v>-1</v>
      </c>
      <c r="G253" s="9" t="n">
        <f aca="false">IF(AND(C253=0,E253=0),0,IF(C253=0,"New",(E253-C253)/C253))</f>
        <v>-1</v>
      </c>
      <c r="H253" s="8" t="n">
        <f aca="false">SUMIFS('Source'!$E:$E,'Source'!$A:$A,"103 - Physiotherapy institutes",'Source'!$B:$B,$A253)</f>
        <v>103.07</v>
      </c>
      <c r="I253" s="8" t="n">
        <f aca="false">SUMIFS('Source'!$G:$G,'Source'!$A:$A,"103 - Physiotherapy institutes",'Source'!$B:$B,$A253)</f>
        <v>0</v>
      </c>
      <c r="J253" s="8" t="n">
        <f aca="false">I253*$J$5</f>
        <v>0</v>
      </c>
      <c r="K253" s="8" t="n">
        <f aca="false">J253-H253</f>
        <v>-103.07</v>
      </c>
      <c r="L253" s="9" t="n">
        <f aca="false">IF(AND(H253=0,J253=0),0,IF(H253=0,"New",(J253-H253)/H253))</f>
        <v>-1</v>
      </c>
      <c r="M253" s="7" t="str">
        <f aca="false">IF(AND(OR(C253&lt;&gt;0,H253&lt;&gt;0),D253=0,I253=0),"DROP",IF(AND(OR(D253&lt;&gt;0,I253&lt;&gt;0),C253=0,H253=0),"NEW",""))</f>
        <v>DROP</v>
      </c>
    </row>
    <row r="254" customFormat="false" ht="15" hidden="false" customHeight="false" outlineLevel="0" collapsed="false">
      <c r="A254" s="7" t="s">
        <v>127</v>
      </c>
      <c r="B254" s="7" t="str">
        <f aca="false">IFERROR(INDEX('Source'!$C:$C,MATCH($A254,'Source'!$B:$B,0)),"")</f>
        <v>סד לאגודל</v>
      </c>
      <c r="C254" s="8" t="n">
        <f aca="false">SUMIFS('Source'!$D:$D,'Source'!$A:$A,"103 - Physiotherapy institutes",'Source'!$B:$B,$A254)</f>
        <v>1</v>
      </c>
      <c r="D254" s="8" t="n">
        <f aca="false">SUMIFS('Source'!$F:$F,'Source'!$A:$A,"103 - Physiotherapy institutes",'Source'!$B:$B,$A254)</f>
        <v>0</v>
      </c>
      <c r="E254" s="8" t="n">
        <f aca="false">D254*$J$5</f>
        <v>0</v>
      </c>
      <c r="F254" s="8" t="n">
        <f aca="false">E254-C254</f>
        <v>-1</v>
      </c>
      <c r="G254" s="9" t="n">
        <f aca="false">IF(AND(C254=0,E254=0),0,IF(C254=0,"New",(E254-C254)/C254))</f>
        <v>-1</v>
      </c>
      <c r="H254" s="8" t="n">
        <f aca="false">SUMIFS('Source'!$E:$E,'Source'!$A:$A,"103 - Physiotherapy institutes",'Source'!$B:$B,$A254)</f>
        <v>103.07</v>
      </c>
      <c r="I254" s="8" t="n">
        <f aca="false">SUMIFS('Source'!$G:$G,'Source'!$A:$A,"103 - Physiotherapy institutes",'Source'!$B:$B,$A254)</f>
        <v>0</v>
      </c>
      <c r="J254" s="8" t="n">
        <f aca="false">I254*$J$5</f>
        <v>0</v>
      </c>
      <c r="K254" s="8" t="n">
        <f aca="false">J254-H254</f>
        <v>-103.07</v>
      </c>
      <c r="L254" s="9" t="n">
        <f aca="false">IF(AND(H254=0,J254=0),0,IF(H254=0,"New",(J254-H254)/H254))</f>
        <v>-1</v>
      </c>
      <c r="M254" s="7" t="str">
        <f aca="false">IF(AND(OR(C254&lt;&gt;0,H254&lt;&gt;0),D254=0,I254=0),"DROP",IF(AND(OR(D254&lt;&gt;0,I254&lt;&gt;0),C254=0,H254=0),"NEW",""))</f>
        <v>DROP</v>
      </c>
    </row>
    <row r="255" customFormat="false" ht="15" hidden="false" customHeight="false" outlineLevel="0" collapsed="false">
      <c r="A255" s="7" t="s">
        <v>543</v>
      </c>
      <c r="B255" s="7" t="str">
        <f aca="false">IFERROR(INDEX('Source'!$C:$C,MATCH($A255,'Source'!$B:$B,0)),"")</f>
        <v>חגורה לשבר טבור</v>
      </c>
      <c r="C255" s="8" t="n">
        <f aca="false">SUMIFS('Source'!$D:$D,'Source'!$A:$A,"103 - Physiotherapy institutes",'Source'!$B:$B,$A255)</f>
        <v>0</v>
      </c>
      <c r="D255" s="8" t="n">
        <f aca="false">SUMIFS('Source'!$F:$F,'Source'!$A:$A,"103 - Physiotherapy institutes",'Source'!$B:$B,$A255)</f>
        <v>1</v>
      </c>
      <c r="E255" s="8" t="n">
        <f aca="false">D255*$J$5</f>
        <v>1.26315789473684</v>
      </c>
      <c r="F255" s="8" t="n">
        <f aca="false">E255-C255</f>
        <v>1.26315789473684</v>
      </c>
      <c r="G255" s="9" t="str">
        <f aca="false">IF(AND(C255=0,E255=0),0,IF(C255=0,"New",(E255-C255)/C255))</f>
        <v>New</v>
      </c>
      <c r="H255" s="8" t="n">
        <f aca="false">SUMIFS('Source'!$E:$E,'Source'!$A:$A,"103 - Physiotherapy institutes",'Source'!$B:$B,$A255)</f>
        <v>0</v>
      </c>
      <c r="I255" s="8" t="n">
        <f aca="false">SUMIFS('Source'!$G:$G,'Source'!$A:$A,"103 - Physiotherapy institutes",'Source'!$B:$B,$A255)</f>
        <v>99.67</v>
      </c>
      <c r="J255" s="8" t="n">
        <f aca="false">I255*$J$5</f>
        <v>125.898947368421</v>
      </c>
      <c r="K255" s="8" t="n">
        <f aca="false">J255-H255</f>
        <v>125.898947368421</v>
      </c>
      <c r="L255" s="9" t="str">
        <f aca="false">IF(AND(H255=0,J255=0),0,IF(H255=0,"New",(J255-H255)/H255))</f>
        <v>New</v>
      </c>
      <c r="M255" s="7" t="str">
        <f aca="false">IF(AND(OR(C255&lt;&gt;0,H255&lt;&gt;0),D255=0,I255=0),"DROP",IF(AND(OR(D255&lt;&gt;0,I255&lt;&gt;0),C255=0,H255=0),"NEW",""))</f>
        <v>NEW</v>
      </c>
    </row>
    <row r="256" customFormat="false" ht="15" hidden="false" customHeight="false" outlineLevel="0" collapsed="false">
      <c r="A256" s="7" t="s">
        <v>559</v>
      </c>
      <c r="B256" s="7" t="str">
        <f aca="false">IFERROR(INDEX('Source'!$C:$C,MATCH($A256,'Source'!$B:$B,0)),"")</f>
        <v>חגורה לשבר טבור</v>
      </c>
      <c r="C256" s="8" t="n">
        <f aca="false">SUMIFS('Source'!$D:$D,'Source'!$A:$A,"103 - Physiotherapy institutes",'Source'!$B:$B,$A256)</f>
        <v>0</v>
      </c>
      <c r="D256" s="8" t="n">
        <f aca="false">SUMIFS('Source'!$F:$F,'Source'!$A:$A,"103 - Physiotherapy institutes",'Source'!$B:$B,$A256)</f>
        <v>1</v>
      </c>
      <c r="E256" s="8" t="n">
        <f aca="false">D256*$J$5</f>
        <v>1.26315789473684</v>
      </c>
      <c r="F256" s="8" t="n">
        <f aca="false">E256-C256</f>
        <v>1.26315789473684</v>
      </c>
      <c r="G256" s="9" t="str">
        <f aca="false">IF(AND(C256=0,E256=0),0,IF(C256=0,"New",(E256-C256)/C256))</f>
        <v>New</v>
      </c>
      <c r="H256" s="8" t="n">
        <f aca="false">SUMIFS('Source'!$E:$E,'Source'!$A:$A,"103 - Physiotherapy institutes",'Source'!$B:$B,$A256)</f>
        <v>0</v>
      </c>
      <c r="I256" s="8" t="n">
        <f aca="false">SUMIFS('Source'!$G:$G,'Source'!$A:$A,"103 - Physiotherapy institutes",'Source'!$B:$B,$A256)</f>
        <v>99.66</v>
      </c>
      <c r="J256" s="8" t="n">
        <f aca="false">I256*$J$5</f>
        <v>125.886315789474</v>
      </c>
      <c r="K256" s="8" t="n">
        <f aca="false">J256-H256</f>
        <v>125.886315789474</v>
      </c>
      <c r="L256" s="9" t="str">
        <f aca="false">IF(AND(H256=0,J256=0),0,IF(H256=0,"New",(J256-H256)/H256))</f>
        <v>New</v>
      </c>
      <c r="M256" s="7" t="str">
        <f aca="false">IF(AND(OR(C256&lt;&gt;0,H256&lt;&gt;0),D256=0,I256=0),"DROP",IF(AND(OR(D256&lt;&gt;0,I256&lt;&gt;0),C256=0,H256=0),"NEW",""))</f>
        <v>NEW</v>
      </c>
    </row>
    <row r="257" customFormat="false" ht="15" hidden="false" customHeight="false" outlineLevel="0" collapsed="false">
      <c r="A257" s="7" t="s">
        <v>346</v>
      </c>
      <c r="B257" s="7" t="str">
        <f aca="false">IFERROR(INDEX('Source'!$C:$C,MATCH($A257,'Source'!$B:$B,0)),"")</f>
        <v>גרבי נוחות חורף שחור</v>
      </c>
      <c r="C257" s="8" t="n">
        <f aca="false">SUMIFS('Source'!$D:$D,'Source'!$A:$A,"103 - Physiotherapy institutes",'Source'!$B:$B,$A257)</f>
        <v>25</v>
      </c>
      <c r="D257" s="8" t="n">
        <f aca="false">SUMIFS('Source'!$F:$F,'Source'!$A:$A,"103 - Physiotherapy institutes",'Source'!$B:$B,$A257)</f>
        <v>5</v>
      </c>
      <c r="E257" s="8" t="n">
        <f aca="false">D257*$J$5</f>
        <v>6.31578947368421</v>
      </c>
      <c r="F257" s="8" t="n">
        <f aca="false">E257-C257</f>
        <v>-18.6842105263158</v>
      </c>
      <c r="G257" s="9" t="n">
        <f aca="false">IF(AND(C257=0,E257=0),0,IF(C257=0,"New",(E257-C257)/C257))</f>
        <v>-0.747368421052632</v>
      </c>
      <c r="H257" s="8" t="n">
        <f aca="false">SUMIFS('Source'!$E:$E,'Source'!$A:$A,"103 - Physiotherapy institutes",'Source'!$B:$B,$A257)</f>
        <v>234.1</v>
      </c>
      <c r="I257" s="8" t="n">
        <f aca="false">SUMIFS('Source'!$G:$G,'Source'!$A:$A,"103 - Physiotherapy institutes",'Source'!$B:$B,$A257)</f>
        <v>135</v>
      </c>
      <c r="J257" s="8" t="n">
        <f aca="false">I257*$J$5</f>
        <v>170.526315789474</v>
      </c>
      <c r="K257" s="8" t="n">
        <f aca="false">J257-H257</f>
        <v>-63.5736842105263</v>
      </c>
      <c r="L257" s="9" t="n">
        <f aca="false">IF(AND(H257=0,J257=0),0,IF(H257=0,"New",(J257-H257)/H257))</f>
        <v>-0.27156635715731</v>
      </c>
      <c r="M257" s="7" t="str">
        <f aca="false">IF(AND(OR(C257&lt;&gt;0,H257&lt;&gt;0),D257=0,I257=0),"DROP",IF(AND(OR(D257&lt;&gt;0,I257&lt;&gt;0),C257=0,H257=0),"NEW",""))</f>
        <v/>
      </c>
    </row>
    <row r="258" customFormat="false" ht="15" hidden="false" customHeight="false" outlineLevel="0" collapsed="false">
      <c r="A258" s="7" t="s">
        <v>302</v>
      </c>
      <c r="B258" s="7" t="str">
        <f aca="false">IFERROR(INDEX('Source'!$C:$C,MATCH($A258,'Source'!$B:$B,0)),"")</f>
        <v>מיישר בוהן</v>
      </c>
      <c r="C258" s="8" t="n">
        <f aca="false">SUMIFS('Source'!$D:$D,'Source'!$A:$A,"103 - Physiotherapy institutes",'Source'!$B:$B,$A258)</f>
        <v>5</v>
      </c>
      <c r="D258" s="8" t="n">
        <f aca="false">SUMIFS('Source'!$F:$F,'Source'!$A:$A,"103 - Physiotherapy institutes",'Source'!$B:$B,$A258)</f>
        <v>0</v>
      </c>
      <c r="E258" s="8" t="n">
        <f aca="false">D258*$J$5</f>
        <v>0</v>
      </c>
      <c r="F258" s="8" t="n">
        <f aca="false">E258-C258</f>
        <v>-5</v>
      </c>
      <c r="G258" s="9" t="n">
        <f aca="false">IF(AND(C258=0,E258=0),0,IF(C258=0,"New",(E258-C258)/C258))</f>
        <v>-1</v>
      </c>
      <c r="H258" s="8" t="n">
        <f aca="false">SUMIFS('Source'!$E:$E,'Source'!$A:$A,"103 - Physiotherapy institutes",'Source'!$B:$B,$A258)</f>
        <v>96.81</v>
      </c>
      <c r="I258" s="8" t="n">
        <f aca="false">SUMIFS('Source'!$G:$G,'Source'!$A:$A,"103 - Physiotherapy institutes",'Source'!$B:$B,$A258)</f>
        <v>0</v>
      </c>
      <c r="J258" s="8" t="n">
        <f aca="false">I258*$J$5</f>
        <v>0</v>
      </c>
      <c r="K258" s="8" t="n">
        <f aca="false">J258-H258</f>
        <v>-96.81</v>
      </c>
      <c r="L258" s="9" t="n">
        <f aca="false">IF(AND(H258=0,J258=0),0,IF(H258=0,"New",(J258-H258)/H258))</f>
        <v>-1</v>
      </c>
      <c r="M258" s="7" t="str">
        <f aca="false">IF(AND(OR(C258&lt;&gt;0,H258&lt;&gt;0),D258=0,I258=0),"DROP",IF(AND(OR(D258&lt;&gt;0,I258&lt;&gt;0),C258=0,H258=0),"NEW",""))</f>
        <v>DROP</v>
      </c>
    </row>
    <row r="259" customFormat="false" ht="15" hidden="false" customHeight="false" outlineLevel="0" collapsed="false">
      <c r="A259" s="7" t="s">
        <v>159</v>
      </c>
      <c r="B259" s="7" t="str">
        <f aca="false">IFERROR(INDEX('Source'!$C:$C,MATCH($A259,'Source'!$B:$B,0)),"")</f>
        <v>אצבעון מפלסטיק  ליד</v>
      </c>
      <c r="C259" s="8" t="n">
        <f aca="false">SUMIFS('Source'!$D:$D,'Source'!$A:$A,"103 - Physiotherapy institutes",'Source'!$B:$B,$A259)</f>
        <v>10</v>
      </c>
      <c r="D259" s="8" t="n">
        <f aca="false">SUMIFS('Source'!$F:$F,'Source'!$A:$A,"103 - Physiotherapy institutes",'Source'!$B:$B,$A259)</f>
        <v>5</v>
      </c>
      <c r="E259" s="8" t="n">
        <f aca="false">D259*$J$5</f>
        <v>6.31578947368421</v>
      </c>
      <c r="F259" s="8" t="n">
        <f aca="false">E259-C259</f>
        <v>-3.68421052631579</v>
      </c>
      <c r="G259" s="9" t="n">
        <f aca="false">IF(AND(C259=0,E259=0),0,IF(C259=0,"New",(E259-C259)/C259))</f>
        <v>-0.368421052631579</v>
      </c>
      <c r="H259" s="8" t="n">
        <f aca="false">SUMIFS('Source'!$E:$E,'Source'!$A:$A,"103 - Physiotherapy institutes",'Source'!$B:$B,$A259)</f>
        <v>196.74</v>
      </c>
      <c r="I259" s="8" t="n">
        <f aca="false">SUMIFS('Source'!$G:$G,'Source'!$A:$A,"103 - Physiotherapy institutes",'Source'!$B:$B,$A259)</f>
        <v>100.54</v>
      </c>
      <c r="J259" s="8" t="n">
        <f aca="false">I259*$J$5</f>
        <v>126.997894736842</v>
      </c>
      <c r="K259" s="8" t="n">
        <f aca="false">J259-H259</f>
        <v>-69.7421052631579</v>
      </c>
      <c r="L259" s="9" t="n">
        <f aca="false">IF(AND(H259=0,J259=0),0,IF(H259=0,"New",(J259-H259)/H259))</f>
        <v>-0.354488691995313</v>
      </c>
      <c r="M259" s="7" t="str">
        <f aca="false">IF(AND(OR(C259&lt;&gt;0,H259&lt;&gt;0),D259=0,I259=0),"DROP",IF(AND(OR(D259&lt;&gt;0,I259&lt;&gt;0),C259=0,H259=0),"NEW",""))</f>
        <v/>
      </c>
    </row>
    <row r="260" customFormat="false" ht="15" hidden="false" customHeight="false" outlineLevel="0" collapsed="false">
      <c r="A260" s="7" t="s">
        <v>691</v>
      </c>
      <c r="B260" s="7" t="str">
        <f aca="false">IFERROR(INDEX('Source'!$C:$C,MATCH($A260,'Source'!$B:$B,0)),"")</f>
        <v>משלוח בארץ</v>
      </c>
      <c r="C260" s="8" t="n">
        <f aca="false">SUMIFS('Source'!$D:$D,'Source'!$A:$A,"103 - Physiotherapy institutes",'Source'!$B:$B,$A260)</f>
        <v>9</v>
      </c>
      <c r="D260" s="8" t="n">
        <f aca="false">SUMIFS('Source'!$F:$F,'Source'!$A:$A,"103 - Physiotherapy institutes",'Source'!$B:$B,$A260)</f>
        <v>5</v>
      </c>
      <c r="E260" s="8" t="n">
        <f aca="false">D260*$J$5</f>
        <v>6.31578947368421</v>
      </c>
      <c r="F260" s="8" t="n">
        <f aca="false">E260-C260</f>
        <v>-2.68421052631579</v>
      </c>
      <c r="G260" s="9" t="n">
        <f aca="false">IF(AND(C260=0,E260=0),0,IF(C260=0,"New",(E260-C260)/C260))</f>
        <v>-0.298245614035088</v>
      </c>
      <c r="H260" s="8" t="n">
        <f aca="false">SUMIFS('Source'!$E:$E,'Source'!$A:$A,"103 - Physiotherapy institutes",'Source'!$B:$B,$A260)</f>
        <v>246.2</v>
      </c>
      <c r="I260" s="8" t="n">
        <f aca="false">SUMIFS('Source'!$G:$G,'Source'!$A:$A,"103 - Physiotherapy institutes",'Source'!$B:$B,$A260)</f>
        <v>150</v>
      </c>
      <c r="J260" s="8" t="n">
        <f aca="false">I260*$J$5</f>
        <v>189.473684210526</v>
      </c>
      <c r="K260" s="8" t="n">
        <f aca="false">J260-H260</f>
        <v>-56.7263157894737</v>
      </c>
      <c r="L260" s="9" t="n">
        <f aca="false">IF(AND(H260=0,J260=0),0,IF(H260=0,"New",(J260-H260)/H260))</f>
        <v>-0.230407456496644</v>
      </c>
      <c r="M260" s="7" t="str">
        <f aca="false">IF(AND(OR(C260&lt;&gt;0,H260&lt;&gt;0),D260=0,I260=0),"DROP",IF(AND(OR(D260&lt;&gt;0,I260&lt;&gt;0),C260=0,H260=0),"NEW",""))</f>
        <v/>
      </c>
    </row>
    <row r="261" customFormat="false" ht="15" hidden="false" customHeight="false" outlineLevel="0" collapsed="false">
      <c r="A261" s="7" t="s">
        <v>414</v>
      </c>
      <c r="B261" s="7" t="str">
        <f aca="false">IFERROR(INDEX('Source'!$C:$C,MATCH($A261,'Source'!$B:$B,0)),"")</f>
        <v>מגן ברך ארוך עם כרית סיליקון</v>
      </c>
      <c r="C261" s="8" t="n">
        <f aca="false">SUMIFS('Source'!$D:$D,'Source'!$A:$A,"103 - Physiotherapy institutes",'Source'!$B:$B,$A261)</f>
        <v>0</v>
      </c>
      <c r="D261" s="8" t="n">
        <f aca="false">SUMIFS('Source'!$F:$F,'Source'!$A:$A,"103 - Physiotherapy institutes",'Source'!$B:$B,$A261)</f>
        <v>1</v>
      </c>
      <c r="E261" s="8" t="n">
        <f aca="false">D261*$J$5</f>
        <v>1.26315789473684</v>
      </c>
      <c r="F261" s="8" t="n">
        <f aca="false">E261-C261</f>
        <v>1.26315789473684</v>
      </c>
      <c r="G261" s="9" t="str">
        <f aca="false">IF(AND(C261=0,E261=0),0,IF(C261=0,"New",(E261-C261)/C261))</f>
        <v>New</v>
      </c>
      <c r="H261" s="8" t="n">
        <f aca="false">SUMIFS('Source'!$E:$E,'Source'!$A:$A,"103 - Physiotherapy institutes",'Source'!$B:$B,$A261)</f>
        <v>0</v>
      </c>
      <c r="I261" s="8" t="n">
        <f aca="false">SUMIFS('Source'!$G:$G,'Source'!$A:$A,"103 - Physiotherapy institutes",'Source'!$B:$B,$A261)</f>
        <v>96</v>
      </c>
      <c r="J261" s="8" t="n">
        <f aca="false">I261*$J$5</f>
        <v>121.263157894737</v>
      </c>
      <c r="K261" s="8" t="n">
        <f aca="false">J261-H261</f>
        <v>121.263157894737</v>
      </c>
      <c r="L261" s="9" t="str">
        <f aca="false">IF(AND(H261=0,J261=0),0,IF(H261=0,"New",(J261-H261)/H261))</f>
        <v>New</v>
      </c>
      <c r="M261" s="7" t="str">
        <f aca="false">IF(AND(OR(C261&lt;&gt;0,H261&lt;&gt;0),D261=0,I261=0),"DROP",IF(AND(OR(D261&lt;&gt;0,I261&lt;&gt;0),C261=0,H261=0),"NEW",""))</f>
        <v>NEW</v>
      </c>
    </row>
    <row r="262" customFormat="false" ht="15" hidden="false" customHeight="false" outlineLevel="0" collapsed="false">
      <c r="A262" s="7" t="s">
        <v>477</v>
      </c>
      <c r="B262" s="7" t="str">
        <f aca="false">IFERROR(INDEX('Source'!$C:$C,MATCH($A262,'Source'!$B:$B,0)),"")</f>
        <v>מיצב פיקה</v>
      </c>
      <c r="C262" s="8" t="n">
        <f aca="false">SUMIFS('Source'!$D:$D,'Source'!$A:$A,"103 - Physiotherapy institutes",'Source'!$B:$B,$A262)</f>
        <v>1</v>
      </c>
      <c r="D262" s="8" t="n">
        <f aca="false">SUMIFS('Source'!$F:$F,'Source'!$A:$A,"103 - Physiotherapy institutes",'Source'!$B:$B,$A262)</f>
        <v>0</v>
      </c>
      <c r="E262" s="8" t="n">
        <f aca="false">D262*$J$5</f>
        <v>0</v>
      </c>
      <c r="F262" s="8" t="n">
        <f aca="false">E262-C262</f>
        <v>-1</v>
      </c>
      <c r="G262" s="9" t="n">
        <f aca="false">IF(AND(C262=0,E262=0),0,IF(C262=0,"New",(E262-C262)/C262))</f>
        <v>-1</v>
      </c>
      <c r="H262" s="8" t="n">
        <f aca="false">SUMIFS('Source'!$E:$E,'Source'!$A:$A,"103 - Physiotherapy institutes",'Source'!$B:$B,$A262)</f>
        <v>94.63</v>
      </c>
      <c r="I262" s="8" t="n">
        <f aca="false">SUMIFS('Source'!$G:$G,'Source'!$A:$A,"103 - Physiotherapy institutes",'Source'!$B:$B,$A262)</f>
        <v>0</v>
      </c>
      <c r="J262" s="8" t="n">
        <f aca="false">I262*$J$5</f>
        <v>0</v>
      </c>
      <c r="K262" s="8" t="n">
        <f aca="false">J262-H262</f>
        <v>-94.63</v>
      </c>
      <c r="L262" s="9" t="n">
        <f aca="false">IF(AND(H262=0,J262=0),0,IF(H262=0,"New",(J262-H262)/H262))</f>
        <v>-1</v>
      </c>
      <c r="M262" s="7" t="str">
        <f aca="false">IF(AND(OR(C262&lt;&gt;0,H262&lt;&gt;0),D262=0,I262=0),"DROP",IF(AND(OR(D262&lt;&gt;0,I262&lt;&gt;0),C262=0,H262=0),"NEW",""))</f>
        <v>DROP</v>
      </c>
    </row>
    <row r="263" customFormat="false" ht="15" hidden="false" customHeight="false" outlineLevel="0" collapsed="false">
      <c r="A263" s="7" t="s">
        <v>923</v>
      </c>
      <c r="B263" s="7" t="str">
        <f aca="false">IFERROR(INDEX('Source'!$C:$C,MATCH($A263,'Source'!$B:$B,0)),"")</f>
        <v>Cervicallo Soft- צווארון ספוגי לתמיכה עדינה בצוואר - כחול</v>
      </c>
      <c r="C263" s="8" t="n">
        <f aca="false">SUMIFS('Source'!$D:$D,'Source'!$A:$A,"103 - Physiotherapy institutes",'Source'!$B:$B,$A263)</f>
        <v>0</v>
      </c>
      <c r="D263" s="8" t="n">
        <f aca="false">SUMIFS('Source'!$F:$F,'Source'!$A:$A,"103 - Physiotherapy institutes",'Source'!$B:$B,$A263)</f>
        <v>2</v>
      </c>
      <c r="E263" s="8" t="n">
        <f aca="false">D263*$J$5</f>
        <v>2.52631578947368</v>
      </c>
      <c r="F263" s="8" t="n">
        <f aca="false">E263-C263</f>
        <v>2.52631578947368</v>
      </c>
      <c r="G263" s="9" t="str">
        <f aca="false">IF(AND(C263=0,E263=0),0,IF(C263=0,"New",(E263-C263)/C263))</f>
        <v>New</v>
      </c>
      <c r="H263" s="8" t="n">
        <f aca="false">SUMIFS('Source'!$E:$E,'Source'!$A:$A,"103 - Physiotherapy institutes",'Source'!$B:$B,$A263)</f>
        <v>0</v>
      </c>
      <c r="I263" s="8" t="n">
        <f aca="false">SUMIFS('Source'!$G:$G,'Source'!$A:$A,"103 - Physiotherapy institutes",'Source'!$B:$B,$A263)</f>
        <v>93.68</v>
      </c>
      <c r="J263" s="8" t="n">
        <f aca="false">I263*$J$5</f>
        <v>118.332631578947</v>
      </c>
      <c r="K263" s="8" t="n">
        <f aca="false">J263-H263</f>
        <v>118.332631578947</v>
      </c>
      <c r="L263" s="9" t="str">
        <f aca="false">IF(AND(H263=0,J263=0),0,IF(H263=0,"New",(J263-H263)/H263))</f>
        <v>New</v>
      </c>
      <c r="M263" s="7" t="str">
        <f aca="false">IF(AND(OR(C263&lt;&gt;0,H263&lt;&gt;0),D263=0,I263=0),"DROP",IF(AND(OR(D263&lt;&gt;0,I263&lt;&gt;0),C263=0,H263=0),"NEW",""))</f>
        <v>NEW</v>
      </c>
    </row>
    <row r="264" customFormat="false" ht="15" hidden="false" customHeight="false" outlineLevel="0" collapsed="false">
      <c r="A264" s="7" t="s">
        <v>423</v>
      </c>
      <c r="B264" s="7" t="str">
        <f aca="false">IFERROR(INDEX('Source'!$C:$C,MATCH($A264,'Source'!$B:$B,0)),"")</f>
        <v>מגן מרפק SC95 XL</v>
      </c>
      <c r="C264" s="8" t="n">
        <f aca="false">SUMIFS('Source'!$D:$D,'Source'!$A:$A,"103 - Physiotherapy institutes",'Source'!$B:$B,$A264)</f>
        <v>0</v>
      </c>
      <c r="D264" s="8" t="n">
        <f aca="false">SUMIFS('Source'!$F:$F,'Source'!$A:$A,"103 - Physiotherapy institutes",'Source'!$B:$B,$A264)</f>
        <v>1</v>
      </c>
      <c r="E264" s="8" t="n">
        <f aca="false">D264*$J$5</f>
        <v>1.26315789473684</v>
      </c>
      <c r="F264" s="8" t="n">
        <f aca="false">E264-C264</f>
        <v>1.26315789473684</v>
      </c>
      <c r="G264" s="9" t="str">
        <f aca="false">IF(AND(C264=0,E264=0),0,IF(C264=0,"New",(E264-C264)/C264))</f>
        <v>New</v>
      </c>
      <c r="H264" s="8" t="n">
        <f aca="false">SUMIFS('Source'!$E:$E,'Source'!$A:$A,"103 - Physiotherapy institutes",'Source'!$B:$B,$A264)</f>
        <v>0</v>
      </c>
      <c r="I264" s="8" t="n">
        <f aca="false">SUMIFS('Source'!$G:$G,'Source'!$A:$A,"103 - Physiotherapy institutes",'Source'!$B:$B,$A264)</f>
        <v>93.67</v>
      </c>
      <c r="J264" s="8" t="n">
        <f aca="false">I264*$J$5</f>
        <v>118.32</v>
      </c>
      <c r="K264" s="8" t="n">
        <f aca="false">J264-H264</f>
        <v>118.32</v>
      </c>
      <c r="L264" s="9" t="str">
        <f aca="false">IF(AND(H264=0,J264=0),0,IF(H264=0,"New",(J264-H264)/H264))</f>
        <v>New</v>
      </c>
      <c r="M264" s="7" t="str">
        <f aca="false">IF(AND(OR(C264&lt;&gt;0,H264&lt;&gt;0),D264=0,I264=0),"DROP",IF(AND(OR(D264&lt;&gt;0,I264&lt;&gt;0),C264=0,H264=0),"NEW",""))</f>
        <v>NEW</v>
      </c>
    </row>
    <row r="265" customFormat="false" ht="15" hidden="false" customHeight="false" outlineLevel="0" collapsed="false">
      <c r="A265" s="7" t="s">
        <v>948</v>
      </c>
      <c r="B265" s="7" t="str">
        <f aca="false">IFERROR(INDEX('Source'!$C:$C,MATCH($A265,'Source'!$B:$B,0)),"")</f>
        <v>Cervicallo Soft- צווארון ספוגי לתמיכה עדינה בצוואר - כחול</v>
      </c>
      <c r="C265" s="8" t="n">
        <f aca="false">SUMIFS('Source'!$D:$D,'Source'!$A:$A,"103 - Physiotherapy institutes",'Source'!$B:$B,$A265)</f>
        <v>0</v>
      </c>
      <c r="D265" s="8" t="n">
        <f aca="false">SUMIFS('Source'!$F:$F,'Source'!$A:$A,"103 - Physiotherapy institutes",'Source'!$B:$B,$A265)</f>
        <v>2</v>
      </c>
      <c r="E265" s="8" t="n">
        <f aca="false">D265*$J$5</f>
        <v>2.52631578947368</v>
      </c>
      <c r="F265" s="8" t="n">
        <f aca="false">E265-C265</f>
        <v>2.52631578947368</v>
      </c>
      <c r="G265" s="9" t="str">
        <f aca="false">IF(AND(C265=0,E265=0),0,IF(C265=0,"New",(E265-C265)/C265))</f>
        <v>New</v>
      </c>
      <c r="H265" s="8" t="n">
        <f aca="false">SUMIFS('Source'!$E:$E,'Source'!$A:$A,"103 - Physiotherapy institutes",'Source'!$B:$B,$A265)</f>
        <v>0</v>
      </c>
      <c r="I265" s="8" t="n">
        <f aca="false">SUMIFS('Source'!$G:$G,'Source'!$A:$A,"103 - Physiotherapy institutes",'Source'!$B:$B,$A265)</f>
        <v>93.64</v>
      </c>
      <c r="J265" s="8" t="n">
        <f aca="false">I265*$J$5</f>
        <v>118.282105263158</v>
      </c>
      <c r="K265" s="8" t="n">
        <f aca="false">J265-H265</f>
        <v>118.282105263158</v>
      </c>
      <c r="L265" s="9" t="str">
        <f aca="false">IF(AND(H265=0,J265=0),0,IF(H265=0,"New",(J265-H265)/H265))</f>
        <v>New</v>
      </c>
      <c r="M265" s="7" t="str">
        <f aca="false">IF(AND(OR(C265&lt;&gt;0,H265&lt;&gt;0),D265=0,I265=0),"DROP",IF(AND(OR(D265&lt;&gt;0,I265&lt;&gt;0),C265=0,H265=0),"NEW",""))</f>
        <v>NEW</v>
      </c>
    </row>
    <row r="266" customFormat="false" ht="15" hidden="false" customHeight="false" outlineLevel="0" collapsed="false">
      <c r="A266" s="7" t="s">
        <v>949</v>
      </c>
      <c r="B266" s="7" t="str">
        <f aca="false">IFERROR(INDEX('Source'!$C:$C,MATCH($A266,'Source'!$B:$B,0)),"")</f>
        <v>Cervicallo Soft- צווארון ספוגי לתמיכה עדינה בצוואר - כחול</v>
      </c>
      <c r="C266" s="8" t="n">
        <f aca="false">SUMIFS('Source'!$D:$D,'Source'!$A:$A,"103 - Physiotherapy institutes",'Source'!$B:$B,$A266)</f>
        <v>0</v>
      </c>
      <c r="D266" s="8" t="n">
        <f aca="false">SUMIFS('Source'!$F:$F,'Source'!$A:$A,"103 - Physiotherapy institutes",'Source'!$B:$B,$A266)</f>
        <v>2</v>
      </c>
      <c r="E266" s="8" t="n">
        <f aca="false">D266*$J$5</f>
        <v>2.52631578947368</v>
      </c>
      <c r="F266" s="8" t="n">
        <f aca="false">E266-C266</f>
        <v>2.52631578947368</v>
      </c>
      <c r="G266" s="9" t="str">
        <f aca="false">IF(AND(C266=0,E266=0),0,IF(C266=0,"New",(E266-C266)/C266))</f>
        <v>New</v>
      </c>
      <c r="H266" s="8" t="n">
        <f aca="false">SUMIFS('Source'!$E:$E,'Source'!$A:$A,"103 - Physiotherapy institutes",'Source'!$B:$B,$A266)</f>
        <v>0</v>
      </c>
      <c r="I266" s="8" t="n">
        <f aca="false">SUMIFS('Source'!$G:$G,'Source'!$A:$A,"103 - Physiotherapy institutes",'Source'!$B:$B,$A266)</f>
        <v>93.64</v>
      </c>
      <c r="J266" s="8" t="n">
        <f aca="false">I266*$J$5</f>
        <v>118.282105263158</v>
      </c>
      <c r="K266" s="8" t="n">
        <f aca="false">J266-H266</f>
        <v>118.282105263158</v>
      </c>
      <c r="L266" s="9" t="str">
        <f aca="false">IF(AND(H266=0,J266=0),0,IF(H266=0,"New",(J266-H266)/H266))</f>
        <v>New</v>
      </c>
      <c r="M266" s="7" t="str">
        <f aca="false">IF(AND(OR(C266&lt;&gt;0,H266&lt;&gt;0),D266=0,I266=0),"DROP",IF(AND(OR(D266&lt;&gt;0,I266&lt;&gt;0),C266=0,H266=0),"NEW",""))</f>
        <v>NEW</v>
      </c>
    </row>
    <row r="267" customFormat="false" ht="15" hidden="false" customHeight="false" outlineLevel="0" collapsed="false">
      <c r="A267" s="7" t="s">
        <v>919</v>
      </c>
      <c r="B267" s="7" t="str">
        <f aca="false">IFERROR(INDEX('Source'!$C:$C,MATCH($A267,'Source'!$B:$B,0)),"")</f>
        <v>Cervicallo Soft- צווארון ספוגי לתמיכה עדינה בצוואר - כחול</v>
      </c>
      <c r="C267" s="8" t="n">
        <f aca="false">SUMIFS('Source'!$D:$D,'Source'!$A:$A,"103 - Physiotherapy institutes",'Source'!$B:$B,$A267)</f>
        <v>0</v>
      </c>
      <c r="D267" s="8" t="n">
        <f aca="false">SUMIFS('Source'!$F:$F,'Source'!$A:$A,"103 - Physiotherapy institutes",'Source'!$B:$B,$A267)</f>
        <v>2</v>
      </c>
      <c r="E267" s="8" t="n">
        <f aca="false">D267*$J$5</f>
        <v>2.52631578947368</v>
      </c>
      <c r="F267" s="8" t="n">
        <f aca="false">E267-C267</f>
        <v>2.52631578947368</v>
      </c>
      <c r="G267" s="9" t="str">
        <f aca="false">IF(AND(C267=0,E267=0),0,IF(C267=0,"New",(E267-C267)/C267))</f>
        <v>New</v>
      </c>
      <c r="H267" s="8" t="n">
        <f aca="false">SUMIFS('Source'!$E:$E,'Source'!$A:$A,"103 - Physiotherapy institutes",'Source'!$B:$B,$A267)</f>
        <v>0</v>
      </c>
      <c r="I267" s="8" t="n">
        <f aca="false">SUMIFS('Source'!$G:$G,'Source'!$A:$A,"103 - Physiotherapy institutes",'Source'!$B:$B,$A267)</f>
        <v>93.64</v>
      </c>
      <c r="J267" s="8" t="n">
        <f aca="false">I267*$J$5</f>
        <v>118.282105263158</v>
      </c>
      <c r="K267" s="8" t="n">
        <f aca="false">J267-H267</f>
        <v>118.282105263158</v>
      </c>
      <c r="L267" s="9" t="str">
        <f aca="false">IF(AND(H267=0,J267=0),0,IF(H267=0,"New",(J267-H267)/H267))</f>
        <v>New</v>
      </c>
      <c r="M267" s="7" t="str">
        <f aca="false">IF(AND(OR(C267&lt;&gt;0,H267&lt;&gt;0),D267=0,I267=0),"DROP",IF(AND(OR(D267&lt;&gt;0,I267&lt;&gt;0),C267=0,H267=0),"NEW",""))</f>
        <v>NEW</v>
      </c>
    </row>
    <row r="268" customFormat="false" ht="15" hidden="false" customHeight="false" outlineLevel="0" collapsed="false">
      <c r="A268" s="7" t="s">
        <v>257</v>
      </c>
      <c r="B268" s="7" t="str">
        <f aca="false">IFERROR(INDEX('Source'!$C:$C,MATCH($A268,'Source'!$B:$B,0)),"")</f>
        <v>מגן ברך רגיל</v>
      </c>
      <c r="C268" s="8" t="n">
        <f aca="false">SUMIFS('Source'!$D:$D,'Source'!$A:$A,"103 - Physiotherapy institutes",'Source'!$B:$B,$A268)</f>
        <v>0</v>
      </c>
      <c r="D268" s="8" t="n">
        <f aca="false">SUMIFS('Source'!$F:$F,'Source'!$A:$A,"103 - Physiotherapy institutes",'Source'!$B:$B,$A268)</f>
        <v>3</v>
      </c>
      <c r="E268" s="8" t="n">
        <f aca="false">D268*$J$5</f>
        <v>3.78947368421053</v>
      </c>
      <c r="F268" s="8" t="n">
        <f aca="false">E268-C268</f>
        <v>3.78947368421053</v>
      </c>
      <c r="G268" s="9" t="str">
        <f aca="false">IF(AND(C268=0,E268=0),0,IF(C268=0,"New",(E268-C268)/C268))</f>
        <v>New</v>
      </c>
      <c r="H268" s="8" t="n">
        <f aca="false">SUMIFS('Source'!$E:$E,'Source'!$A:$A,"103 - Physiotherapy institutes",'Source'!$B:$B,$A268)</f>
        <v>0</v>
      </c>
      <c r="I268" s="8" t="n">
        <f aca="false">SUMIFS('Source'!$G:$G,'Source'!$A:$A,"103 - Physiotherapy institutes",'Source'!$B:$B,$A268)</f>
        <v>92.68</v>
      </c>
      <c r="J268" s="8" t="n">
        <f aca="false">I268*$J$5</f>
        <v>117.069473684211</v>
      </c>
      <c r="K268" s="8" t="n">
        <f aca="false">J268-H268</f>
        <v>117.069473684211</v>
      </c>
      <c r="L268" s="9" t="str">
        <f aca="false">IF(AND(H268=0,J268=0),0,IF(H268=0,"New",(J268-H268)/H268))</f>
        <v>New</v>
      </c>
      <c r="M268" s="7" t="str">
        <f aca="false">IF(AND(OR(C268&lt;&gt;0,H268&lt;&gt;0),D268=0,I268=0),"DROP",IF(AND(OR(D268&lt;&gt;0,I268&lt;&gt;0),C268=0,H268=0),"NEW",""))</f>
        <v>NEW</v>
      </c>
    </row>
    <row r="269" customFormat="false" ht="15" hidden="false" customHeight="false" outlineLevel="0" collapsed="false">
      <c r="A269" s="7" t="s">
        <v>101</v>
      </c>
      <c r="B269" s="7" t="str">
        <f aca="false">IFERROR(INDEX('Source'!$C:$C,MATCH($A269,'Source'!$B:$B,0)),"")</f>
        <v>מגן ברך חום</v>
      </c>
      <c r="C269" s="8" t="n">
        <f aca="false">SUMIFS('Source'!$D:$D,'Source'!$A:$A,"103 - Physiotherapy institutes",'Source'!$B:$B,$A269)</f>
        <v>3</v>
      </c>
      <c r="D269" s="8" t="n">
        <f aca="false">SUMIFS('Source'!$F:$F,'Source'!$A:$A,"103 - Physiotherapy institutes",'Source'!$B:$B,$A269)</f>
        <v>0</v>
      </c>
      <c r="E269" s="8" t="n">
        <f aca="false">D269*$J$5</f>
        <v>0</v>
      </c>
      <c r="F269" s="8" t="n">
        <f aca="false">E269-C269</f>
        <v>-3</v>
      </c>
      <c r="G269" s="9" t="n">
        <f aca="false">IF(AND(C269=0,E269=0),0,IF(C269=0,"New",(E269-C269)/C269))</f>
        <v>-1</v>
      </c>
      <c r="H269" s="8" t="n">
        <f aca="false">SUMIFS('Source'!$E:$E,'Source'!$A:$A,"103 - Physiotherapy institutes",'Source'!$B:$B,$A269)</f>
        <v>92.68</v>
      </c>
      <c r="I269" s="8" t="n">
        <f aca="false">SUMIFS('Source'!$G:$G,'Source'!$A:$A,"103 - Physiotherapy institutes",'Source'!$B:$B,$A269)</f>
        <v>0</v>
      </c>
      <c r="J269" s="8" t="n">
        <f aca="false">I269*$J$5</f>
        <v>0</v>
      </c>
      <c r="K269" s="8" t="n">
        <f aca="false">J269-H269</f>
        <v>-92.68</v>
      </c>
      <c r="L269" s="9" t="n">
        <f aca="false">IF(AND(H269=0,J269=0),0,IF(H269=0,"New",(J269-H269)/H269))</f>
        <v>-1</v>
      </c>
      <c r="M269" s="7" t="str">
        <f aca="false">IF(AND(OR(C269&lt;&gt;0,H269&lt;&gt;0),D269=0,I269=0),"DROP",IF(AND(OR(D269&lt;&gt;0,I269&lt;&gt;0),C269=0,H269=0),"NEW",""))</f>
        <v>DROP</v>
      </c>
    </row>
    <row r="270" customFormat="false" ht="15" hidden="false" customHeight="false" outlineLevel="0" collapsed="false">
      <c r="A270" s="7" t="s">
        <v>190</v>
      </c>
      <c r="B270" s="7" t="str">
        <f aca="false">IFERROR(INDEX('Source'!$C:$C,MATCH($A270,'Source'!$B:$B,0)),"")</f>
        <v>מגן מרפק בז'</v>
      </c>
      <c r="C270" s="8" t="n">
        <f aca="false">SUMIFS('Source'!$D:$D,'Source'!$A:$A,"103 - Physiotherapy institutes",'Source'!$B:$B,$A270)</f>
        <v>3</v>
      </c>
      <c r="D270" s="8" t="n">
        <f aca="false">SUMIFS('Source'!$F:$F,'Source'!$A:$A,"103 - Physiotherapy institutes",'Source'!$B:$B,$A270)</f>
        <v>0</v>
      </c>
      <c r="E270" s="8" t="n">
        <f aca="false">D270*$J$5</f>
        <v>0</v>
      </c>
      <c r="F270" s="8" t="n">
        <f aca="false">E270-C270</f>
        <v>-3</v>
      </c>
      <c r="G270" s="9" t="n">
        <f aca="false">IF(AND(C270=0,E270=0),0,IF(C270=0,"New",(E270-C270)/C270))</f>
        <v>-1</v>
      </c>
      <c r="H270" s="8" t="n">
        <f aca="false">SUMIFS('Source'!$E:$E,'Source'!$A:$A,"103 - Physiotherapy institutes",'Source'!$B:$B,$A270)</f>
        <v>92.66</v>
      </c>
      <c r="I270" s="8" t="n">
        <f aca="false">SUMIFS('Source'!$G:$G,'Source'!$A:$A,"103 - Physiotherapy institutes",'Source'!$B:$B,$A270)</f>
        <v>0</v>
      </c>
      <c r="J270" s="8" t="n">
        <f aca="false">I270*$J$5</f>
        <v>0</v>
      </c>
      <c r="K270" s="8" t="n">
        <f aca="false">J270-H270</f>
        <v>-92.66</v>
      </c>
      <c r="L270" s="9" t="n">
        <f aca="false">IF(AND(H270=0,J270=0),0,IF(H270=0,"New",(J270-H270)/H270))</f>
        <v>-1</v>
      </c>
      <c r="M270" s="7" t="str">
        <f aca="false">IF(AND(OR(C270&lt;&gt;0,H270&lt;&gt;0),D270=0,I270=0),"DROP",IF(AND(OR(D270&lt;&gt;0,I270&lt;&gt;0),C270=0,H270=0),"NEW",""))</f>
        <v>DROP</v>
      </c>
    </row>
    <row r="271" customFormat="false" ht="15" hidden="false" customHeight="false" outlineLevel="0" collapsed="false">
      <c r="A271" s="7" t="s">
        <v>324</v>
      </c>
      <c r="B271" s="7" t="str">
        <f aca="false">IFERROR(INDEX('Source'!$C:$C,MATCH($A271,'Source'!$B:$B,0)),"")</f>
        <v>מגן ברך שחור</v>
      </c>
      <c r="C271" s="8" t="n">
        <f aca="false">SUMIFS('Source'!$D:$D,'Source'!$A:$A,"103 - Physiotherapy institutes",'Source'!$B:$B,$A271)</f>
        <v>4</v>
      </c>
      <c r="D271" s="8" t="n">
        <f aca="false">SUMIFS('Source'!$F:$F,'Source'!$A:$A,"103 - Physiotherapy institutes",'Source'!$B:$B,$A271)</f>
        <v>0</v>
      </c>
      <c r="E271" s="8" t="n">
        <f aca="false">D271*$J$5</f>
        <v>0</v>
      </c>
      <c r="F271" s="8" t="n">
        <f aca="false">E271-C271</f>
        <v>-4</v>
      </c>
      <c r="G271" s="9" t="n">
        <f aca="false">IF(AND(C271=0,E271=0),0,IF(C271=0,"New",(E271-C271)/C271))</f>
        <v>-1</v>
      </c>
      <c r="H271" s="8" t="n">
        <f aca="false">SUMIFS('Source'!$E:$E,'Source'!$A:$A,"103 - Physiotherapy institutes",'Source'!$B:$B,$A271)</f>
        <v>91.55</v>
      </c>
      <c r="I271" s="8" t="n">
        <f aca="false">SUMIFS('Source'!$G:$G,'Source'!$A:$A,"103 - Physiotherapy institutes",'Source'!$B:$B,$A271)</f>
        <v>0</v>
      </c>
      <c r="J271" s="8" t="n">
        <f aca="false">I271*$J$5</f>
        <v>0</v>
      </c>
      <c r="K271" s="8" t="n">
        <f aca="false">J271-H271</f>
        <v>-91.55</v>
      </c>
      <c r="L271" s="9" t="n">
        <f aca="false">IF(AND(H271=0,J271=0),0,IF(H271=0,"New",(J271-H271)/H271))</f>
        <v>-1</v>
      </c>
      <c r="M271" s="7" t="str">
        <f aca="false">IF(AND(OR(C271&lt;&gt;0,H271&lt;&gt;0),D271=0,I271=0),"DROP",IF(AND(OR(D271&lt;&gt;0,I271&lt;&gt;0),C271=0,H271=0),"NEW",""))</f>
        <v>DROP</v>
      </c>
    </row>
    <row r="272" customFormat="false" ht="15" hidden="false" customHeight="false" outlineLevel="0" collapsed="false">
      <c r="A272" s="7" t="s">
        <v>253</v>
      </c>
      <c r="B272" s="7" t="str">
        <f aca="false">IFERROR(INDEX('Source'!$C:$C,MATCH($A272,'Source'!$B:$B,0)),"")</f>
        <v>חבק יד מתכוון</v>
      </c>
      <c r="C272" s="8" t="n">
        <f aca="false">SUMIFS('Source'!$D:$D,'Source'!$A:$A,"103 - Physiotherapy institutes",'Source'!$B:$B,$A272)</f>
        <v>3</v>
      </c>
      <c r="D272" s="8" t="n">
        <f aca="false">SUMIFS('Source'!$F:$F,'Source'!$A:$A,"103 - Physiotherapy institutes",'Source'!$B:$B,$A272)</f>
        <v>0</v>
      </c>
      <c r="E272" s="8" t="n">
        <f aca="false">D272*$J$5</f>
        <v>0</v>
      </c>
      <c r="F272" s="8" t="n">
        <f aca="false">E272-C272</f>
        <v>-3</v>
      </c>
      <c r="G272" s="9" t="n">
        <f aca="false">IF(AND(C272=0,E272=0),0,IF(C272=0,"New",(E272-C272)/C272))</f>
        <v>-1</v>
      </c>
      <c r="H272" s="8" t="n">
        <f aca="false">SUMIFS('Source'!$E:$E,'Source'!$A:$A,"103 - Physiotherapy institutes",'Source'!$B:$B,$A272)</f>
        <v>90.93</v>
      </c>
      <c r="I272" s="8" t="n">
        <f aca="false">SUMIFS('Source'!$G:$G,'Source'!$A:$A,"103 - Physiotherapy institutes",'Source'!$B:$B,$A272)</f>
        <v>0</v>
      </c>
      <c r="J272" s="8" t="n">
        <f aca="false">I272*$J$5</f>
        <v>0</v>
      </c>
      <c r="K272" s="8" t="n">
        <f aca="false">J272-H272</f>
        <v>-90.93</v>
      </c>
      <c r="L272" s="9" t="n">
        <f aca="false">IF(AND(H272=0,J272=0),0,IF(H272=0,"New",(J272-H272)/H272))</f>
        <v>-1</v>
      </c>
      <c r="M272" s="7" t="str">
        <f aca="false">IF(AND(OR(C272&lt;&gt;0,H272&lt;&gt;0),D272=0,I272=0),"DROP",IF(AND(OR(D272&lt;&gt;0,I272&lt;&gt;0),C272=0,H272=0),"NEW",""))</f>
        <v>DROP</v>
      </c>
    </row>
    <row r="273" customFormat="false" ht="15" hidden="false" customHeight="false" outlineLevel="0" collapsed="false">
      <c r="A273" s="7" t="s">
        <v>354</v>
      </c>
      <c r="B273" s="7" t="str">
        <f aca="false">IFERROR(INDEX('Source'!$C:$C,MATCH($A273,'Source'!$B:$B,0)),"")</f>
        <v>גרבי נוחות קיץ לבן</v>
      </c>
      <c r="C273" s="8" t="n">
        <f aca="false">SUMIFS('Source'!$D:$D,'Source'!$A:$A,"103 - Physiotherapy institutes",'Source'!$B:$B,$A273)</f>
        <v>8</v>
      </c>
      <c r="D273" s="8" t="n">
        <f aca="false">SUMIFS('Source'!$F:$F,'Source'!$A:$A,"103 - Physiotherapy institutes",'Source'!$B:$B,$A273)</f>
        <v>3</v>
      </c>
      <c r="E273" s="8" t="n">
        <f aca="false">D273*$J$5</f>
        <v>3.78947368421053</v>
      </c>
      <c r="F273" s="8" t="n">
        <f aca="false">E273-C273</f>
        <v>-4.21052631578947</v>
      </c>
      <c r="G273" s="9" t="n">
        <f aca="false">IF(AND(C273=0,E273=0),0,IF(C273=0,"New",(E273-C273)/C273))</f>
        <v>-0.526315789473684</v>
      </c>
      <c r="H273" s="8" t="n">
        <f aca="false">SUMIFS('Source'!$E:$E,'Source'!$A:$A,"103 - Physiotherapy institutes",'Source'!$B:$B,$A273)</f>
        <v>175</v>
      </c>
      <c r="I273" s="8" t="n">
        <f aca="false">SUMIFS('Source'!$G:$G,'Source'!$A:$A,"103 - Physiotherapy institutes",'Source'!$B:$B,$A273)</f>
        <v>84.24</v>
      </c>
      <c r="J273" s="8" t="n">
        <f aca="false">I273*$J$5</f>
        <v>106.408421052632</v>
      </c>
      <c r="K273" s="8" t="n">
        <f aca="false">J273-H273</f>
        <v>-68.5915789473684</v>
      </c>
      <c r="L273" s="9" t="n">
        <f aca="false">IF(AND(H273=0,J273=0),0,IF(H273=0,"New",(J273-H273)/H273))</f>
        <v>-0.391951879699248</v>
      </c>
      <c r="M273" s="7" t="str">
        <f aca="false">IF(AND(OR(C273&lt;&gt;0,H273&lt;&gt;0),D273=0,I273=0),"DROP",IF(AND(OR(D273&lt;&gt;0,I273&lt;&gt;0),C273=0,H273=0),"NEW",""))</f>
        <v/>
      </c>
    </row>
    <row r="274" customFormat="false" ht="15" hidden="false" customHeight="false" outlineLevel="0" collapsed="false">
      <c r="A274" s="7" t="s">
        <v>550</v>
      </c>
      <c r="B274" s="7" t="str">
        <f aca="false">IFERROR(INDEX('Source'!$C:$C,MATCH($A274,'Source'!$B:$B,0)),"")</f>
        <v>מגן מרפק + סיליקון</v>
      </c>
      <c r="C274" s="8" t="n">
        <f aca="false">SUMIFS('Source'!$D:$D,'Source'!$A:$A,"103 - Physiotherapy institutes",'Source'!$B:$B,$A274)</f>
        <v>1</v>
      </c>
      <c r="D274" s="8" t="n">
        <f aca="false">SUMIFS('Source'!$F:$F,'Source'!$A:$A,"103 - Physiotherapy institutes",'Source'!$B:$B,$A274)</f>
        <v>0</v>
      </c>
      <c r="E274" s="8" t="n">
        <f aca="false">D274*$J$5</f>
        <v>0</v>
      </c>
      <c r="F274" s="8" t="n">
        <f aca="false">E274-C274</f>
        <v>-1</v>
      </c>
      <c r="G274" s="9" t="n">
        <f aca="false">IF(AND(C274=0,E274=0),0,IF(C274=0,"New",(E274-C274)/C274))</f>
        <v>-1</v>
      </c>
      <c r="H274" s="8" t="n">
        <f aca="false">SUMIFS('Source'!$E:$E,'Source'!$A:$A,"103 - Physiotherapy institutes",'Source'!$B:$B,$A274)</f>
        <v>90</v>
      </c>
      <c r="I274" s="8" t="n">
        <f aca="false">SUMIFS('Source'!$G:$G,'Source'!$A:$A,"103 - Physiotherapy institutes",'Source'!$B:$B,$A274)</f>
        <v>0</v>
      </c>
      <c r="J274" s="8" t="n">
        <f aca="false">I274*$J$5</f>
        <v>0</v>
      </c>
      <c r="K274" s="8" t="n">
        <f aca="false">J274-H274</f>
        <v>-90</v>
      </c>
      <c r="L274" s="9" t="n">
        <f aca="false">IF(AND(H274=0,J274=0),0,IF(H274=0,"New",(J274-H274)/H274))</f>
        <v>-1</v>
      </c>
      <c r="M274" s="7" t="str">
        <f aca="false">IF(AND(OR(C274&lt;&gt;0,H274&lt;&gt;0),D274=0,I274=0),"DROP",IF(AND(OR(D274&lt;&gt;0,I274&lt;&gt;0),C274=0,H274=0),"NEW",""))</f>
        <v>DROP</v>
      </c>
    </row>
    <row r="275" customFormat="false" ht="15" hidden="false" customHeight="false" outlineLevel="0" collapsed="false">
      <c r="A275" s="7" t="s">
        <v>739</v>
      </c>
      <c r="B275" s="7" t="str">
        <f aca="false">IFERROR(INDEX('Source'!$C:$C,MATCH($A275,'Source'!$B:$B,0)),"")</f>
        <v>מגן מרפק + סיליקון</v>
      </c>
      <c r="C275" s="8" t="n">
        <f aca="false">SUMIFS('Source'!$D:$D,'Source'!$A:$A,"103 - Physiotherapy institutes",'Source'!$B:$B,$A275)</f>
        <v>1</v>
      </c>
      <c r="D275" s="8" t="n">
        <f aca="false">SUMIFS('Source'!$F:$F,'Source'!$A:$A,"103 - Physiotherapy institutes",'Source'!$B:$B,$A275)</f>
        <v>0</v>
      </c>
      <c r="E275" s="8" t="n">
        <f aca="false">D275*$J$5</f>
        <v>0</v>
      </c>
      <c r="F275" s="8" t="n">
        <f aca="false">E275-C275</f>
        <v>-1</v>
      </c>
      <c r="G275" s="9" t="n">
        <f aca="false">IF(AND(C275=0,E275=0),0,IF(C275=0,"New",(E275-C275)/C275))</f>
        <v>-1</v>
      </c>
      <c r="H275" s="8" t="n">
        <f aca="false">SUMIFS('Source'!$E:$E,'Source'!$A:$A,"103 - Physiotherapy institutes",'Source'!$B:$B,$A275)</f>
        <v>90</v>
      </c>
      <c r="I275" s="8" t="n">
        <f aca="false">SUMIFS('Source'!$G:$G,'Source'!$A:$A,"103 - Physiotherapy institutes",'Source'!$B:$B,$A275)</f>
        <v>0</v>
      </c>
      <c r="J275" s="8" t="n">
        <f aca="false">I275*$J$5</f>
        <v>0</v>
      </c>
      <c r="K275" s="8" t="n">
        <f aca="false">J275-H275</f>
        <v>-90</v>
      </c>
      <c r="L275" s="9" t="n">
        <f aca="false">IF(AND(H275=0,J275=0),0,IF(H275=0,"New",(J275-H275)/H275))</f>
        <v>-1</v>
      </c>
      <c r="M275" s="7" t="str">
        <f aca="false">IF(AND(OR(C275&lt;&gt;0,H275&lt;&gt;0),D275=0,I275=0),"DROP",IF(AND(OR(D275&lt;&gt;0,I275&lt;&gt;0),C275=0,H275=0),"NEW",""))</f>
        <v>DROP</v>
      </c>
    </row>
    <row r="276" customFormat="false" ht="15" hidden="false" customHeight="false" outlineLevel="0" collapsed="false">
      <c r="A276" s="7" t="s">
        <v>551</v>
      </c>
      <c r="B276" s="7" t="str">
        <f aca="false">IFERROR(INDEX('Source'!$C:$C,MATCH($A276,'Source'!$B:$B,0)),"")</f>
        <v>מגן מרפק + סיליקון</v>
      </c>
      <c r="C276" s="8" t="n">
        <f aca="false">SUMIFS('Source'!$D:$D,'Source'!$A:$A,"103 - Physiotherapy institutes",'Source'!$B:$B,$A276)</f>
        <v>1</v>
      </c>
      <c r="D276" s="8" t="n">
        <f aca="false">SUMIFS('Source'!$F:$F,'Source'!$A:$A,"103 - Physiotherapy institutes",'Source'!$B:$B,$A276)</f>
        <v>0</v>
      </c>
      <c r="E276" s="8" t="n">
        <f aca="false">D276*$J$5</f>
        <v>0</v>
      </c>
      <c r="F276" s="8" t="n">
        <f aca="false">E276-C276</f>
        <v>-1</v>
      </c>
      <c r="G276" s="9" t="n">
        <f aca="false">IF(AND(C276=0,E276=0),0,IF(C276=0,"New",(E276-C276)/C276))</f>
        <v>-1</v>
      </c>
      <c r="H276" s="8" t="n">
        <f aca="false">SUMIFS('Source'!$E:$E,'Source'!$A:$A,"103 - Physiotherapy institutes",'Source'!$B:$B,$A276)</f>
        <v>90</v>
      </c>
      <c r="I276" s="8" t="n">
        <f aca="false">SUMIFS('Source'!$G:$G,'Source'!$A:$A,"103 - Physiotherapy institutes",'Source'!$B:$B,$A276)</f>
        <v>0</v>
      </c>
      <c r="J276" s="8" t="n">
        <f aca="false">I276*$J$5</f>
        <v>0</v>
      </c>
      <c r="K276" s="8" t="n">
        <f aca="false">J276-H276</f>
        <v>-90</v>
      </c>
      <c r="L276" s="9" t="n">
        <f aca="false">IF(AND(H276=0,J276=0),0,IF(H276=0,"New",(J276-H276)/H276))</f>
        <v>-1</v>
      </c>
      <c r="M276" s="7" t="str">
        <f aca="false">IF(AND(OR(C276&lt;&gt;0,H276&lt;&gt;0),D276=0,I276=0),"DROP",IF(AND(OR(D276&lt;&gt;0,I276&lt;&gt;0),C276=0,H276=0),"NEW",""))</f>
        <v>DROP</v>
      </c>
    </row>
    <row r="277" customFormat="false" ht="15" hidden="false" customHeight="false" outlineLevel="0" collapsed="false">
      <c r="A277" s="7" t="s">
        <v>950</v>
      </c>
      <c r="B277" s="7" t="str">
        <f aca="false">IFERROR(INDEX('Source'!$C:$C,MATCH($A277,'Source'!$B:$B,0)),"")</f>
        <v>מגן מרפק S עם סיליקון</v>
      </c>
      <c r="C277" s="8" t="n">
        <f aca="false">SUMIFS('Source'!$D:$D,'Source'!$A:$A,"103 - Physiotherapy institutes",'Source'!$B:$B,$A277)</f>
        <v>0</v>
      </c>
      <c r="D277" s="8" t="n">
        <f aca="false">SUMIFS('Source'!$F:$F,'Source'!$A:$A,"103 - Physiotherapy institutes",'Source'!$B:$B,$A277)</f>
        <v>1</v>
      </c>
      <c r="E277" s="8" t="n">
        <f aca="false">D277*$J$5</f>
        <v>1.26315789473684</v>
      </c>
      <c r="F277" s="8" t="n">
        <f aca="false">E277-C277</f>
        <v>1.26315789473684</v>
      </c>
      <c r="G277" s="9" t="str">
        <f aca="false">IF(AND(C277=0,E277=0),0,IF(C277=0,"New",(E277-C277)/C277))</f>
        <v>New</v>
      </c>
      <c r="H277" s="8" t="n">
        <f aca="false">SUMIFS('Source'!$E:$E,'Source'!$A:$A,"103 - Physiotherapy institutes",'Source'!$B:$B,$A277)</f>
        <v>0</v>
      </c>
      <c r="I277" s="8" t="n">
        <f aca="false">SUMIFS('Source'!$G:$G,'Source'!$A:$A,"103 - Physiotherapy institutes",'Source'!$B:$B,$A277)</f>
        <v>90</v>
      </c>
      <c r="J277" s="8" t="n">
        <f aca="false">I277*$J$5</f>
        <v>113.684210526316</v>
      </c>
      <c r="K277" s="8" t="n">
        <f aca="false">J277-H277</f>
        <v>113.684210526316</v>
      </c>
      <c r="L277" s="9" t="str">
        <f aca="false">IF(AND(H277=0,J277=0),0,IF(H277=0,"New",(J277-H277)/H277))</f>
        <v>New</v>
      </c>
      <c r="M277" s="7" t="str">
        <f aca="false">IF(AND(OR(C277&lt;&gt;0,H277&lt;&gt;0),D277=0,I277=0),"DROP",IF(AND(OR(D277&lt;&gt;0,I277&lt;&gt;0),C277=0,H277=0),"NEW",""))</f>
        <v>NEW</v>
      </c>
    </row>
    <row r="278" customFormat="false" ht="15" hidden="false" customHeight="false" outlineLevel="0" collapsed="false">
      <c r="A278" s="7" t="s">
        <v>388</v>
      </c>
      <c r="B278" s="7" t="str">
        <f aca="false">IFERROR(INDEX('Source'!$C:$C,MATCH($A278,'Source'!$B:$B,0)),"")</f>
        <v>חגורת גב סגירה כפולה</v>
      </c>
      <c r="C278" s="8" t="n">
        <f aca="false">SUMIFS('Source'!$D:$D,'Source'!$A:$A,"103 - Physiotherapy institutes",'Source'!$B:$B,$A278)</f>
        <v>0</v>
      </c>
      <c r="D278" s="8" t="n">
        <f aca="false">SUMIFS('Source'!$F:$F,'Source'!$A:$A,"103 - Physiotherapy institutes",'Source'!$B:$B,$A278)</f>
        <v>1</v>
      </c>
      <c r="E278" s="8" t="n">
        <f aca="false">D278*$J$5</f>
        <v>1.26315789473684</v>
      </c>
      <c r="F278" s="8" t="n">
        <f aca="false">E278-C278</f>
        <v>1.26315789473684</v>
      </c>
      <c r="G278" s="9" t="str">
        <f aca="false">IF(AND(C278=0,E278=0),0,IF(C278=0,"New",(E278-C278)/C278))</f>
        <v>New</v>
      </c>
      <c r="H278" s="8" t="n">
        <f aca="false">SUMIFS('Source'!$E:$E,'Source'!$A:$A,"103 - Physiotherapy institutes",'Source'!$B:$B,$A278)</f>
        <v>0</v>
      </c>
      <c r="I278" s="8" t="n">
        <f aca="false">SUMIFS('Source'!$G:$G,'Source'!$A:$A,"103 - Physiotherapy institutes",'Source'!$B:$B,$A278)</f>
        <v>89.99</v>
      </c>
      <c r="J278" s="8" t="n">
        <f aca="false">I278*$J$5</f>
        <v>113.671578947368</v>
      </c>
      <c r="K278" s="8" t="n">
        <f aca="false">J278-H278</f>
        <v>113.671578947368</v>
      </c>
      <c r="L278" s="9" t="str">
        <f aca="false">IF(AND(H278=0,J278=0),0,IF(H278=0,"New",(J278-H278)/H278))</f>
        <v>New</v>
      </c>
      <c r="M278" s="7" t="str">
        <f aca="false">IF(AND(OR(C278&lt;&gt;0,H278&lt;&gt;0),D278=0,I278=0),"DROP",IF(AND(OR(D278&lt;&gt;0,I278&lt;&gt;0),C278=0,H278=0),"NEW",""))</f>
        <v>NEW</v>
      </c>
    </row>
    <row r="279" customFormat="false" ht="15" hidden="false" customHeight="false" outlineLevel="0" collapsed="false">
      <c r="A279" s="7" t="s">
        <v>355</v>
      </c>
      <c r="B279" s="7" t="str">
        <f aca="false">IFERROR(INDEX('Source'!$C:$C,MATCH($A279,'Source'!$B:$B,0)),"")</f>
        <v>חגורת בטן עממית אפור</v>
      </c>
      <c r="C279" s="8" t="n">
        <f aca="false">SUMIFS('Source'!$D:$D,'Source'!$A:$A,"103 - Physiotherapy institutes",'Source'!$B:$B,$A279)</f>
        <v>0</v>
      </c>
      <c r="D279" s="8" t="n">
        <f aca="false">SUMIFS('Source'!$F:$F,'Source'!$A:$A,"103 - Physiotherapy institutes",'Source'!$B:$B,$A279)</f>
        <v>1</v>
      </c>
      <c r="E279" s="8" t="n">
        <f aca="false">D279*$J$5</f>
        <v>1.26315789473684</v>
      </c>
      <c r="F279" s="8" t="n">
        <f aca="false">E279-C279</f>
        <v>1.26315789473684</v>
      </c>
      <c r="G279" s="9" t="str">
        <f aca="false">IF(AND(C279=0,E279=0),0,IF(C279=0,"New",(E279-C279)/C279))</f>
        <v>New</v>
      </c>
      <c r="H279" s="8" t="n">
        <f aca="false">SUMIFS('Source'!$E:$E,'Source'!$A:$A,"103 - Physiotherapy institutes",'Source'!$B:$B,$A279)</f>
        <v>0</v>
      </c>
      <c r="I279" s="8" t="n">
        <f aca="false">SUMIFS('Source'!$G:$G,'Source'!$A:$A,"103 - Physiotherapy institutes",'Source'!$B:$B,$A279)</f>
        <v>89.33</v>
      </c>
      <c r="J279" s="8" t="n">
        <f aca="false">I279*$J$5</f>
        <v>112.837894736842</v>
      </c>
      <c r="K279" s="8" t="n">
        <f aca="false">J279-H279</f>
        <v>112.837894736842</v>
      </c>
      <c r="L279" s="9" t="str">
        <f aca="false">IF(AND(H279=0,J279=0),0,IF(H279=0,"New",(J279-H279)/H279))</f>
        <v>New</v>
      </c>
      <c r="M279" s="7" t="str">
        <f aca="false">IF(AND(OR(C279&lt;&gt;0,H279&lt;&gt;0),D279=0,I279=0),"DROP",IF(AND(OR(D279&lt;&gt;0,I279&lt;&gt;0),C279=0,H279=0),"NEW",""))</f>
        <v>NEW</v>
      </c>
    </row>
    <row r="280" customFormat="false" ht="15" hidden="false" customHeight="false" outlineLevel="0" collapsed="false">
      <c r="A280" s="7" t="s">
        <v>626</v>
      </c>
      <c r="B280" s="7" t="str">
        <f aca="false">IFERROR(INDEX('Source'!$C:$C,MATCH($A280,'Source'!$B:$B,0)),"")</f>
        <v>מגן קרסול חום</v>
      </c>
      <c r="C280" s="8" t="n">
        <f aca="false">SUMIFS('Source'!$D:$D,'Source'!$A:$A,"103 - Physiotherapy institutes",'Source'!$B:$B,$A280)</f>
        <v>3</v>
      </c>
      <c r="D280" s="8" t="n">
        <f aca="false">SUMIFS('Source'!$F:$F,'Source'!$A:$A,"103 - Physiotherapy institutes",'Source'!$B:$B,$A280)</f>
        <v>0</v>
      </c>
      <c r="E280" s="8" t="n">
        <f aca="false">D280*$J$5</f>
        <v>0</v>
      </c>
      <c r="F280" s="8" t="n">
        <f aca="false">E280-C280</f>
        <v>-3</v>
      </c>
      <c r="G280" s="9" t="n">
        <f aca="false">IF(AND(C280=0,E280=0),0,IF(C280=0,"New",(E280-C280)/C280))</f>
        <v>-1</v>
      </c>
      <c r="H280" s="8" t="n">
        <f aca="false">SUMIFS('Source'!$E:$E,'Source'!$A:$A,"103 - Physiotherapy institutes",'Source'!$B:$B,$A280)</f>
        <v>89.21</v>
      </c>
      <c r="I280" s="8" t="n">
        <f aca="false">SUMIFS('Source'!$G:$G,'Source'!$A:$A,"103 - Physiotherapy institutes",'Source'!$B:$B,$A280)</f>
        <v>0</v>
      </c>
      <c r="J280" s="8" t="n">
        <f aca="false">I280*$J$5</f>
        <v>0</v>
      </c>
      <c r="K280" s="8" t="n">
        <f aca="false">J280-H280</f>
        <v>-89.21</v>
      </c>
      <c r="L280" s="9" t="n">
        <f aca="false">IF(AND(H280=0,J280=0),0,IF(H280=0,"New",(J280-H280)/H280))</f>
        <v>-1</v>
      </c>
      <c r="M280" s="7" t="str">
        <f aca="false">IF(AND(OR(C280&lt;&gt;0,H280&lt;&gt;0),D280=0,I280=0),"DROP",IF(AND(OR(D280&lt;&gt;0,I280&lt;&gt;0),C280=0,H280=0),"NEW",""))</f>
        <v>DROP</v>
      </c>
    </row>
    <row r="281" customFormat="false" ht="15" hidden="false" customHeight="false" outlineLevel="0" collapsed="false">
      <c r="A281" s="7" t="s">
        <v>366</v>
      </c>
      <c r="B281" s="7" t="str">
        <f aca="false">IFERROR(INDEX('Source'!$C:$C,MATCH($A281,'Source'!$B:$B,0)),"")</f>
        <v>מגן מרפק שחור</v>
      </c>
      <c r="C281" s="8" t="n">
        <f aca="false">SUMIFS('Source'!$D:$D,'Source'!$A:$A,"103 - Physiotherapy institutes",'Source'!$B:$B,$A281)</f>
        <v>3</v>
      </c>
      <c r="D281" s="8" t="n">
        <f aca="false">SUMIFS('Source'!$F:$F,'Source'!$A:$A,"103 - Physiotherapy institutes",'Source'!$B:$B,$A281)</f>
        <v>0</v>
      </c>
      <c r="E281" s="8" t="n">
        <f aca="false">D281*$J$5</f>
        <v>0</v>
      </c>
      <c r="F281" s="8" t="n">
        <f aca="false">E281-C281</f>
        <v>-3</v>
      </c>
      <c r="G281" s="9" t="n">
        <f aca="false">IF(AND(C281=0,E281=0),0,IF(C281=0,"New",(E281-C281)/C281))</f>
        <v>-1</v>
      </c>
      <c r="H281" s="8" t="n">
        <f aca="false">SUMIFS('Source'!$E:$E,'Source'!$A:$A,"103 - Physiotherapy institutes",'Source'!$B:$B,$A281)</f>
        <v>88.55</v>
      </c>
      <c r="I281" s="8" t="n">
        <f aca="false">SUMIFS('Source'!$G:$G,'Source'!$A:$A,"103 - Physiotherapy institutes",'Source'!$B:$B,$A281)</f>
        <v>0</v>
      </c>
      <c r="J281" s="8" t="n">
        <f aca="false">I281*$J$5</f>
        <v>0</v>
      </c>
      <c r="K281" s="8" t="n">
        <f aca="false">J281-H281</f>
        <v>-88.55</v>
      </c>
      <c r="L281" s="9" t="n">
        <f aca="false">IF(AND(H281=0,J281=0),0,IF(H281=0,"New",(J281-H281)/H281))</f>
        <v>-1</v>
      </c>
      <c r="M281" s="7" t="str">
        <f aca="false">IF(AND(OR(C281&lt;&gt;0,H281&lt;&gt;0),D281=0,I281=0),"DROP",IF(AND(OR(D281&lt;&gt;0,I281&lt;&gt;0),C281=0,H281=0),"NEW",""))</f>
        <v>DROP</v>
      </c>
    </row>
    <row r="282" customFormat="false" ht="15" hidden="false" customHeight="false" outlineLevel="0" collapsed="false">
      <c r="A282" s="7" t="s">
        <v>111</v>
      </c>
      <c r="B282" s="7" t="str">
        <f aca="false">IFERROR(INDEX('Source'!$C:$C,MATCH($A282,'Source'!$B:$B,0)),"")</f>
        <v>מגן קרסול סגור</v>
      </c>
      <c r="C282" s="8" t="n">
        <f aca="false">SUMIFS('Source'!$D:$D,'Source'!$A:$A,"103 - Physiotherapy institutes",'Source'!$B:$B,$A282)</f>
        <v>1</v>
      </c>
      <c r="D282" s="8" t="n">
        <f aca="false">SUMIFS('Source'!$F:$F,'Source'!$A:$A,"103 - Physiotherapy institutes",'Source'!$B:$B,$A282)</f>
        <v>3</v>
      </c>
      <c r="E282" s="8" t="n">
        <f aca="false">D282*$J$5</f>
        <v>3.78947368421053</v>
      </c>
      <c r="F282" s="8" t="n">
        <f aca="false">E282-C282</f>
        <v>2.78947368421053</v>
      </c>
      <c r="G282" s="9" t="n">
        <f aca="false">IF(AND(C282=0,E282=0),0,IF(C282=0,"New",(E282-C282)/C282))</f>
        <v>2.78947368421053</v>
      </c>
      <c r="H282" s="8" t="n">
        <f aca="false">SUMIFS('Source'!$E:$E,'Source'!$A:$A,"103 - Physiotherapy institutes",'Source'!$B:$B,$A282)</f>
        <v>40.58</v>
      </c>
      <c r="I282" s="8" t="n">
        <f aca="false">SUMIFS('Source'!$G:$G,'Source'!$A:$A,"103 - Physiotherapy institutes",'Source'!$B:$B,$A282)</f>
        <v>127.98</v>
      </c>
      <c r="J282" s="8" t="n">
        <f aca="false">I282*$J$5</f>
        <v>161.658947368421</v>
      </c>
      <c r="K282" s="8" t="n">
        <f aca="false">J282-H282</f>
        <v>121.078947368421</v>
      </c>
      <c r="L282" s="9" t="n">
        <f aca="false">IF(AND(H282=0,J282=0),0,IF(H282=0,"New",(J282-H282)/H282))</f>
        <v>2.98370989079401</v>
      </c>
      <c r="M282" s="7" t="str">
        <f aca="false">IF(AND(OR(C282&lt;&gt;0,H282&lt;&gt;0),D282=0,I282=0),"DROP",IF(AND(OR(D282&lt;&gt;0,I282&lt;&gt;0),C282=0,H282=0),"NEW",""))</f>
        <v/>
      </c>
    </row>
    <row r="283" customFormat="false" ht="15" hidden="false" customHeight="false" outlineLevel="0" collapsed="false">
      <c r="A283" s="7" t="s">
        <v>153</v>
      </c>
      <c r="B283" s="7" t="str">
        <f aca="false">IFERROR(INDEX('Source'!$C:$C,MATCH($A283,'Source'!$B:$B,0)),"")</f>
        <v>מגן קרסול סגור</v>
      </c>
      <c r="C283" s="8" t="n">
        <f aca="false">SUMIFS('Source'!$D:$D,'Source'!$A:$A,"103 - Physiotherapy institutes",'Source'!$B:$B,$A283)</f>
        <v>1</v>
      </c>
      <c r="D283" s="8" t="n">
        <f aca="false">SUMIFS('Source'!$F:$F,'Source'!$A:$A,"103 - Physiotherapy institutes",'Source'!$B:$B,$A283)</f>
        <v>3</v>
      </c>
      <c r="E283" s="8" t="n">
        <f aca="false">D283*$J$5</f>
        <v>3.78947368421053</v>
      </c>
      <c r="F283" s="8" t="n">
        <f aca="false">E283-C283</f>
        <v>2.78947368421053</v>
      </c>
      <c r="G283" s="9" t="n">
        <f aca="false">IF(AND(C283=0,E283=0),0,IF(C283=0,"New",(E283-C283)/C283))</f>
        <v>2.78947368421053</v>
      </c>
      <c r="H283" s="8" t="n">
        <f aca="false">SUMIFS('Source'!$E:$E,'Source'!$A:$A,"103 - Physiotherapy institutes",'Source'!$B:$B,$A283)</f>
        <v>40.58</v>
      </c>
      <c r="I283" s="8" t="n">
        <f aca="false">SUMIFS('Source'!$G:$G,'Source'!$A:$A,"103 - Physiotherapy institutes",'Source'!$B:$B,$A283)</f>
        <v>127.98</v>
      </c>
      <c r="J283" s="8" t="n">
        <f aca="false">I283*$J$5</f>
        <v>161.658947368421</v>
      </c>
      <c r="K283" s="8" t="n">
        <f aca="false">J283-H283</f>
        <v>121.078947368421</v>
      </c>
      <c r="L283" s="9" t="n">
        <f aca="false">IF(AND(H283=0,J283=0),0,IF(H283=0,"New",(J283-H283)/H283))</f>
        <v>2.98370989079401</v>
      </c>
      <c r="M283" s="7" t="str">
        <f aca="false">IF(AND(OR(C283&lt;&gt;0,H283&lt;&gt;0),D283=0,I283=0),"DROP",IF(AND(OR(D283&lt;&gt;0,I283&lt;&gt;0),C283=0,H283=0),"NEW",""))</f>
        <v/>
      </c>
    </row>
    <row r="284" customFormat="false" ht="15" hidden="false" customHeight="false" outlineLevel="0" collapsed="false">
      <c r="A284" s="7" t="s">
        <v>766</v>
      </c>
      <c r="B284" s="7" t="str">
        <f aca="false">IFERROR(INDEX('Source'!$C:$C,MATCH($A284,'Source'!$B:$B,0)),"")</f>
        <v>חגורת צלעות לגבר</v>
      </c>
      <c r="C284" s="8" t="n">
        <f aca="false">SUMIFS('Source'!$D:$D,'Source'!$A:$A,"103 - Physiotherapy institutes",'Source'!$B:$B,$A284)</f>
        <v>1</v>
      </c>
      <c r="D284" s="8" t="n">
        <f aca="false">SUMIFS('Source'!$F:$F,'Source'!$A:$A,"103 - Physiotherapy institutes",'Source'!$B:$B,$A284)</f>
        <v>0</v>
      </c>
      <c r="E284" s="8" t="n">
        <f aca="false">D284*$J$5</f>
        <v>0</v>
      </c>
      <c r="F284" s="8" t="n">
        <f aca="false">E284-C284</f>
        <v>-1</v>
      </c>
      <c r="G284" s="9" t="n">
        <f aca="false">IF(AND(C284=0,E284=0),0,IF(C284=0,"New",(E284-C284)/C284))</f>
        <v>-1</v>
      </c>
      <c r="H284" s="8" t="n">
        <f aca="false">SUMIFS('Source'!$E:$E,'Source'!$A:$A,"103 - Physiotherapy institutes",'Source'!$B:$B,$A284)</f>
        <v>85</v>
      </c>
      <c r="I284" s="8" t="n">
        <f aca="false">SUMIFS('Source'!$G:$G,'Source'!$A:$A,"103 - Physiotherapy institutes",'Source'!$B:$B,$A284)</f>
        <v>0</v>
      </c>
      <c r="J284" s="8" t="n">
        <f aca="false">I284*$J$5</f>
        <v>0</v>
      </c>
      <c r="K284" s="8" t="n">
        <f aca="false">J284-H284</f>
        <v>-85</v>
      </c>
      <c r="L284" s="9" t="n">
        <f aca="false">IF(AND(H284=0,J284=0),0,IF(H284=0,"New",(J284-H284)/H284))</f>
        <v>-1</v>
      </c>
      <c r="M284" s="7" t="str">
        <f aca="false">IF(AND(OR(C284&lt;&gt;0,H284&lt;&gt;0),D284=0,I284=0),"DROP",IF(AND(OR(D284&lt;&gt;0,I284&lt;&gt;0),C284=0,H284=0),"NEW",""))</f>
        <v>DROP</v>
      </c>
    </row>
    <row r="285" customFormat="false" ht="15" hidden="false" customHeight="false" outlineLevel="0" collapsed="false">
      <c r="A285" s="7" t="s">
        <v>500</v>
      </c>
      <c r="B285" s="7" t="str">
        <f aca="false">IFERROR(INDEX('Source'!$C:$C,MATCH($A285,'Source'!$B:$B,0)),"")</f>
        <v>חגורת צלעות לגבר</v>
      </c>
      <c r="C285" s="8" t="n">
        <f aca="false">SUMIFS('Source'!$D:$D,'Source'!$A:$A,"103 - Physiotherapy institutes",'Source'!$B:$B,$A285)</f>
        <v>1</v>
      </c>
      <c r="D285" s="8" t="n">
        <f aca="false">SUMIFS('Source'!$F:$F,'Source'!$A:$A,"103 - Physiotherapy institutes",'Source'!$B:$B,$A285)</f>
        <v>0</v>
      </c>
      <c r="E285" s="8" t="n">
        <f aca="false">D285*$J$5</f>
        <v>0</v>
      </c>
      <c r="F285" s="8" t="n">
        <f aca="false">E285-C285</f>
        <v>-1</v>
      </c>
      <c r="G285" s="9" t="n">
        <f aca="false">IF(AND(C285=0,E285=0),0,IF(C285=0,"New",(E285-C285)/C285))</f>
        <v>-1</v>
      </c>
      <c r="H285" s="8" t="n">
        <f aca="false">SUMIFS('Source'!$E:$E,'Source'!$A:$A,"103 - Physiotherapy institutes",'Source'!$B:$B,$A285)</f>
        <v>85</v>
      </c>
      <c r="I285" s="8" t="n">
        <f aca="false">SUMIFS('Source'!$G:$G,'Source'!$A:$A,"103 - Physiotherapy institutes",'Source'!$B:$B,$A285)</f>
        <v>0</v>
      </c>
      <c r="J285" s="8" t="n">
        <f aca="false">I285*$J$5</f>
        <v>0</v>
      </c>
      <c r="K285" s="8" t="n">
        <f aca="false">J285-H285</f>
        <v>-85</v>
      </c>
      <c r="L285" s="9" t="n">
        <f aca="false">IF(AND(H285=0,J285=0),0,IF(H285=0,"New",(J285-H285)/H285))</f>
        <v>-1</v>
      </c>
      <c r="M285" s="7" t="str">
        <f aca="false">IF(AND(OR(C285&lt;&gt;0,H285&lt;&gt;0),D285=0,I285=0),"DROP",IF(AND(OR(D285&lt;&gt;0,I285&lt;&gt;0),C285=0,H285=0),"NEW",""))</f>
        <v>DROP</v>
      </c>
    </row>
    <row r="286" customFormat="false" ht="15" hidden="false" customHeight="false" outlineLevel="0" collapsed="false">
      <c r="A286" s="7" t="s">
        <v>768</v>
      </c>
      <c r="B286" s="7" t="str">
        <f aca="false">IFERROR(INDEX('Source'!$C:$C,MATCH($A286,'Source'!$B:$B,0)),"")</f>
        <v>מגן ברך ארוך עם כרית סיליקון</v>
      </c>
      <c r="C286" s="8" t="n">
        <f aca="false">SUMIFS('Source'!$D:$D,'Source'!$A:$A,"103 - Physiotherapy institutes",'Source'!$B:$B,$A286)</f>
        <v>1</v>
      </c>
      <c r="D286" s="8" t="n">
        <f aca="false">SUMIFS('Source'!$F:$F,'Source'!$A:$A,"103 - Physiotherapy institutes",'Source'!$B:$B,$A286)</f>
        <v>0</v>
      </c>
      <c r="E286" s="8" t="n">
        <f aca="false">D286*$J$5</f>
        <v>0</v>
      </c>
      <c r="F286" s="8" t="n">
        <f aca="false">E286-C286</f>
        <v>-1</v>
      </c>
      <c r="G286" s="9" t="n">
        <f aca="false">IF(AND(C286=0,E286=0),0,IF(C286=0,"New",(E286-C286)/C286))</f>
        <v>-1</v>
      </c>
      <c r="H286" s="8" t="n">
        <f aca="false">SUMIFS('Source'!$E:$E,'Source'!$A:$A,"103 - Physiotherapy institutes",'Source'!$B:$B,$A286)</f>
        <v>85</v>
      </c>
      <c r="I286" s="8" t="n">
        <f aca="false">SUMIFS('Source'!$G:$G,'Source'!$A:$A,"103 - Physiotherapy institutes",'Source'!$B:$B,$A286)</f>
        <v>0</v>
      </c>
      <c r="J286" s="8" t="n">
        <f aca="false">I286*$J$5</f>
        <v>0</v>
      </c>
      <c r="K286" s="8" t="n">
        <f aca="false">J286-H286</f>
        <v>-85</v>
      </c>
      <c r="L286" s="9" t="n">
        <f aca="false">IF(AND(H286=0,J286=0),0,IF(H286=0,"New",(J286-H286)/H286))</f>
        <v>-1</v>
      </c>
      <c r="M286" s="7" t="str">
        <f aca="false">IF(AND(OR(C286&lt;&gt;0,H286&lt;&gt;0),D286=0,I286=0),"DROP",IF(AND(OR(D286&lt;&gt;0,I286&lt;&gt;0),C286=0,H286=0),"NEW",""))</f>
        <v>DROP</v>
      </c>
    </row>
    <row r="287" customFormat="false" ht="15" hidden="false" customHeight="false" outlineLevel="0" collapsed="false">
      <c r="A287" s="7" t="s">
        <v>232</v>
      </c>
      <c r="B287" s="7" t="str">
        <f aca="false">IFERROR(INDEX('Source'!$C:$C,MATCH($A287,'Source'!$B:$B,0)),"")</f>
        <v>מגן מרפק</v>
      </c>
      <c r="C287" s="8" t="n">
        <f aca="false">SUMIFS('Source'!$D:$D,'Source'!$A:$A,"103 - Physiotherapy institutes",'Source'!$B:$B,$A287)</f>
        <v>3</v>
      </c>
      <c r="D287" s="8" t="n">
        <f aca="false">SUMIFS('Source'!$F:$F,'Source'!$A:$A,"103 - Physiotherapy institutes",'Source'!$B:$B,$A287)</f>
        <v>0</v>
      </c>
      <c r="E287" s="8" t="n">
        <f aca="false">D287*$J$5</f>
        <v>0</v>
      </c>
      <c r="F287" s="8" t="n">
        <f aca="false">E287-C287</f>
        <v>-3</v>
      </c>
      <c r="G287" s="9" t="n">
        <f aca="false">IF(AND(C287=0,E287=0),0,IF(C287=0,"New",(E287-C287)/C287))</f>
        <v>-1</v>
      </c>
      <c r="H287" s="8" t="n">
        <f aca="false">SUMIFS('Source'!$E:$E,'Source'!$A:$A,"103 - Physiotherapy institutes",'Source'!$B:$B,$A287)</f>
        <v>84.44</v>
      </c>
      <c r="I287" s="8" t="n">
        <f aca="false">SUMIFS('Source'!$G:$G,'Source'!$A:$A,"103 - Physiotherapy institutes",'Source'!$B:$B,$A287)</f>
        <v>0</v>
      </c>
      <c r="J287" s="8" t="n">
        <f aca="false">I287*$J$5</f>
        <v>0</v>
      </c>
      <c r="K287" s="8" t="n">
        <f aca="false">J287-H287</f>
        <v>-84.44</v>
      </c>
      <c r="L287" s="9" t="n">
        <f aca="false">IF(AND(H287=0,J287=0),0,IF(H287=0,"New",(J287-H287)/H287))</f>
        <v>-1</v>
      </c>
      <c r="M287" s="7" t="str">
        <f aca="false">IF(AND(OR(C287&lt;&gt;0,H287&lt;&gt;0),D287=0,I287=0),"DROP",IF(AND(OR(D287&lt;&gt;0,I287&lt;&gt;0),C287=0,H287=0),"NEW",""))</f>
        <v>DROP</v>
      </c>
    </row>
    <row r="288" customFormat="false" ht="15" hidden="false" customHeight="false" outlineLevel="0" collapsed="false">
      <c r="A288" s="7" t="s">
        <v>279</v>
      </c>
      <c r="B288" s="7" t="str">
        <f aca="false">IFERROR(INDEX('Source'!$C:$C,MATCH($A288,'Source'!$B:$B,0)),"")</f>
        <v>מגן מרפק</v>
      </c>
      <c r="C288" s="8" t="n">
        <f aca="false">SUMIFS('Source'!$D:$D,'Source'!$A:$A,"103 - Physiotherapy institutes",'Source'!$B:$B,$A288)</f>
        <v>2</v>
      </c>
      <c r="D288" s="8" t="n">
        <f aca="false">SUMIFS('Source'!$F:$F,'Source'!$A:$A,"103 - Physiotherapy institutes",'Source'!$B:$B,$A288)</f>
        <v>0</v>
      </c>
      <c r="E288" s="8" t="n">
        <f aca="false">D288*$J$5</f>
        <v>0</v>
      </c>
      <c r="F288" s="8" t="n">
        <f aca="false">E288-C288</f>
        <v>-2</v>
      </c>
      <c r="G288" s="9" t="n">
        <f aca="false">IF(AND(C288=0,E288=0),0,IF(C288=0,"New",(E288-C288)/C288))</f>
        <v>-1</v>
      </c>
      <c r="H288" s="8" t="n">
        <f aca="false">SUMIFS('Source'!$E:$E,'Source'!$A:$A,"103 - Physiotherapy institutes",'Source'!$B:$B,$A288)</f>
        <v>84.27</v>
      </c>
      <c r="I288" s="8" t="n">
        <f aca="false">SUMIFS('Source'!$G:$G,'Source'!$A:$A,"103 - Physiotherapy institutes",'Source'!$B:$B,$A288)</f>
        <v>0</v>
      </c>
      <c r="J288" s="8" t="n">
        <f aca="false">I288*$J$5</f>
        <v>0</v>
      </c>
      <c r="K288" s="8" t="n">
        <f aca="false">J288-H288</f>
        <v>-84.27</v>
      </c>
      <c r="L288" s="9" t="n">
        <f aca="false">IF(AND(H288=0,J288=0),0,IF(H288=0,"New",(J288-H288)/H288))</f>
        <v>-1</v>
      </c>
      <c r="M288" s="7" t="str">
        <f aca="false">IF(AND(OR(C288&lt;&gt;0,H288&lt;&gt;0),D288=0,I288=0),"DROP",IF(AND(OR(D288&lt;&gt;0,I288&lt;&gt;0),C288=0,H288=0),"NEW",""))</f>
        <v>DROP</v>
      </c>
    </row>
    <row r="289" customFormat="false" ht="15" hidden="false" customHeight="false" outlineLevel="0" collapsed="false">
      <c r="A289" s="7" t="s">
        <v>323</v>
      </c>
      <c r="B289" s="7" t="str">
        <f aca="false">IFERROR(INDEX('Source'!$C:$C,MATCH($A289,'Source'!$B:$B,0)),"")</f>
        <v>מגן זרת מסיליקון</v>
      </c>
      <c r="C289" s="8" t="n">
        <f aca="false">SUMIFS('Source'!$D:$D,'Source'!$A:$A,"103 - Physiotherapy institutes",'Source'!$B:$B,$A289)</f>
        <v>3</v>
      </c>
      <c r="D289" s="8" t="n">
        <f aca="false">SUMIFS('Source'!$F:$F,'Source'!$A:$A,"103 - Physiotherapy institutes",'Source'!$B:$B,$A289)</f>
        <v>0</v>
      </c>
      <c r="E289" s="8" t="n">
        <f aca="false">D289*$J$5</f>
        <v>0</v>
      </c>
      <c r="F289" s="8" t="n">
        <f aca="false">E289-C289</f>
        <v>-3</v>
      </c>
      <c r="G289" s="9" t="n">
        <f aca="false">IF(AND(C289=0,E289=0),0,IF(C289=0,"New",(E289-C289)/C289))</f>
        <v>-1</v>
      </c>
      <c r="H289" s="8" t="n">
        <f aca="false">SUMIFS('Source'!$E:$E,'Source'!$A:$A,"103 - Physiotherapy institutes",'Source'!$B:$B,$A289)</f>
        <v>83.15</v>
      </c>
      <c r="I289" s="8" t="n">
        <f aca="false">SUMIFS('Source'!$G:$G,'Source'!$A:$A,"103 - Physiotherapy institutes",'Source'!$B:$B,$A289)</f>
        <v>0</v>
      </c>
      <c r="J289" s="8" t="n">
        <f aca="false">I289*$J$5</f>
        <v>0</v>
      </c>
      <c r="K289" s="8" t="n">
        <f aca="false">J289-H289</f>
        <v>-83.15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951</v>
      </c>
      <c r="B290" s="7" t="str">
        <f aca="false">IFERROR(INDEX('Source'!$C:$C,MATCH($A290,'Source'!$B:$B,0)),"")</f>
        <v>תרמה ברך</v>
      </c>
      <c r="C290" s="8" t="n">
        <f aca="false">SUMIFS('Source'!$D:$D,'Source'!$A:$A,"103 - Physiotherapy institutes",'Source'!$B:$B,$A290)</f>
        <v>0</v>
      </c>
      <c r="D290" s="8" t="n">
        <f aca="false">SUMIFS('Source'!$F:$F,'Source'!$A:$A,"103 - Physiotherapy institutes",'Source'!$B:$B,$A290)</f>
        <v>1</v>
      </c>
      <c r="E290" s="8" t="n">
        <f aca="false">D290*$J$5</f>
        <v>1.26315789473684</v>
      </c>
      <c r="F290" s="8" t="n">
        <f aca="false">E290-C290</f>
        <v>1.26315789473684</v>
      </c>
      <c r="G290" s="9" t="str">
        <f aca="false">IF(AND(C290=0,E290=0),0,IF(C290=0,"New",(E290-C290)/C290))</f>
        <v>New</v>
      </c>
      <c r="H290" s="8" t="n">
        <f aca="false">SUMIFS('Source'!$E:$E,'Source'!$A:$A,"103 - Physiotherapy institutes",'Source'!$B:$B,$A290)</f>
        <v>0</v>
      </c>
      <c r="I290" s="8" t="n">
        <f aca="false">SUMIFS('Source'!$G:$G,'Source'!$A:$A,"103 - Physiotherapy institutes",'Source'!$B:$B,$A290)</f>
        <v>81.21</v>
      </c>
      <c r="J290" s="8" t="n">
        <f aca="false">I290*$J$5</f>
        <v>102.581052631579</v>
      </c>
      <c r="K290" s="8" t="n">
        <f aca="false">J290-H290</f>
        <v>102.581052631579</v>
      </c>
      <c r="L290" s="9" t="str">
        <f aca="false">IF(AND(H290=0,J290=0),0,IF(H290=0,"New",(J290-H290)/H290))</f>
        <v>New</v>
      </c>
      <c r="M290" s="7" t="str">
        <f aca="false">IF(AND(OR(C290&lt;&gt;0,H290&lt;&gt;0),D290=0,I290=0),"DROP",IF(AND(OR(D290&lt;&gt;0,I290&lt;&gt;0),C290=0,H290=0),"NEW",""))</f>
        <v>NEW</v>
      </c>
    </row>
    <row r="291" customFormat="false" ht="15" hidden="false" customHeight="false" outlineLevel="0" collapsed="false">
      <c r="A291" s="7" t="s">
        <v>952</v>
      </c>
      <c r="B291" s="7" t="str">
        <f aca="false">IFERROR(INDEX('Source'!$C:$C,MATCH($A291,'Source'!$B:$B,0)),"")</f>
        <v>תרמה ברך</v>
      </c>
      <c r="C291" s="8" t="n">
        <f aca="false">SUMIFS('Source'!$D:$D,'Source'!$A:$A,"103 - Physiotherapy institutes",'Source'!$B:$B,$A291)</f>
        <v>0</v>
      </c>
      <c r="D291" s="8" t="n">
        <f aca="false">SUMIFS('Source'!$F:$F,'Source'!$A:$A,"103 - Physiotherapy institutes",'Source'!$B:$B,$A291)</f>
        <v>1</v>
      </c>
      <c r="E291" s="8" t="n">
        <f aca="false">D291*$J$5</f>
        <v>1.26315789473684</v>
      </c>
      <c r="F291" s="8" t="n">
        <f aca="false">E291-C291</f>
        <v>1.26315789473684</v>
      </c>
      <c r="G291" s="9" t="str">
        <f aca="false">IF(AND(C291=0,E291=0),0,IF(C291=0,"New",(E291-C291)/C291))</f>
        <v>New</v>
      </c>
      <c r="H291" s="8" t="n">
        <f aca="false">SUMIFS('Source'!$E:$E,'Source'!$A:$A,"103 - Physiotherapy institutes",'Source'!$B:$B,$A291)</f>
        <v>0</v>
      </c>
      <c r="I291" s="8" t="n">
        <f aca="false">SUMIFS('Source'!$G:$G,'Source'!$A:$A,"103 - Physiotherapy institutes",'Source'!$B:$B,$A291)</f>
        <v>81.2</v>
      </c>
      <c r="J291" s="8" t="n">
        <f aca="false">I291*$J$5</f>
        <v>102.568421052632</v>
      </c>
      <c r="K291" s="8" t="n">
        <f aca="false">J291-H291</f>
        <v>102.568421052632</v>
      </c>
      <c r="L291" s="9" t="str">
        <f aca="false">IF(AND(H291=0,J291=0),0,IF(H291=0,"New",(J291-H291)/H291))</f>
        <v>New</v>
      </c>
      <c r="M291" s="7" t="str">
        <f aca="false">IF(AND(OR(C291&lt;&gt;0,H291&lt;&gt;0),D291=0,I291=0),"DROP",IF(AND(OR(D291&lt;&gt;0,I291&lt;&gt;0),C291=0,H291=0),"NEW",""))</f>
        <v>NEW</v>
      </c>
    </row>
    <row r="292" customFormat="false" ht="15" hidden="false" customHeight="false" outlineLevel="0" collapsed="false">
      <c r="A292" s="7" t="s">
        <v>918</v>
      </c>
      <c r="B292" s="7" t="str">
        <f aca="false">IFERROR(INDEX('Source'!$C:$C,MATCH($A292,'Source'!$B:$B,0)),"")</f>
        <v>תרמה ברך</v>
      </c>
      <c r="C292" s="8" t="n">
        <f aca="false">SUMIFS('Source'!$D:$D,'Source'!$A:$A,"103 - Physiotherapy institutes",'Source'!$B:$B,$A292)</f>
        <v>0</v>
      </c>
      <c r="D292" s="8" t="n">
        <f aca="false">SUMIFS('Source'!$F:$F,'Source'!$A:$A,"103 - Physiotherapy institutes",'Source'!$B:$B,$A292)</f>
        <v>1</v>
      </c>
      <c r="E292" s="8" t="n">
        <f aca="false">D292*$J$5</f>
        <v>1.26315789473684</v>
      </c>
      <c r="F292" s="8" t="n">
        <f aca="false">E292-C292</f>
        <v>1.26315789473684</v>
      </c>
      <c r="G292" s="9" t="str">
        <f aca="false">IF(AND(C292=0,E292=0),0,IF(C292=0,"New",(E292-C292)/C292))</f>
        <v>New</v>
      </c>
      <c r="H292" s="8" t="n">
        <f aca="false">SUMIFS('Source'!$E:$E,'Source'!$A:$A,"103 - Physiotherapy institutes",'Source'!$B:$B,$A292)</f>
        <v>0</v>
      </c>
      <c r="I292" s="8" t="n">
        <f aca="false">SUMIFS('Source'!$G:$G,'Source'!$A:$A,"103 - Physiotherapy institutes",'Source'!$B:$B,$A292)</f>
        <v>81.2</v>
      </c>
      <c r="J292" s="8" t="n">
        <f aca="false">I292*$J$5</f>
        <v>102.568421052632</v>
      </c>
      <c r="K292" s="8" t="n">
        <f aca="false">J292-H292</f>
        <v>102.568421052632</v>
      </c>
      <c r="L292" s="9" t="str">
        <f aca="false">IF(AND(H292=0,J292=0),0,IF(H292=0,"New",(J292-H292)/H292))</f>
        <v>New</v>
      </c>
      <c r="M292" s="7" t="str">
        <f aca="false">IF(AND(OR(C292&lt;&gt;0,H292&lt;&gt;0),D292=0,I292=0),"DROP",IF(AND(OR(D292&lt;&gt;0,I292&lt;&gt;0),C292=0,H292=0),"NEW",""))</f>
        <v>NEW</v>
      </c>
    </row>
    <row r="293" customFormat="false" ht="15" hidden="false" customHeight="false" outlineLevel="0" collapsed="false">
      <c r="A293" s="7" t="s">
        <v>953</v>
      </c>
      <c r="B293" s="7" t="str">
        <f aca="false">IFERROR(INDEX('Source'!$C:$C,MATCH($A293,'Source'!$B:$B,0)),"")</f>
        <v>תרמה ברך</v>
      </c>
      <c r="C293" s="8" t="n">
        <f aca="false">SUMIFS('Source'!$D:$D,'Source'!$A:$A,"103 - Physiotherapy institutes",'Source'!$B:$B,$A293)</f>
        <v>0</v>
      </c>
      <c r="D293" s="8" t="n">
        <f aca="false">SUMIFS('Source'!$F:$F,'Source'!$A:$A,"103 - Physiotherapy institutes",'Source'!$B:$B,$A293)</f>
        <v>1</v>
      </c>
      <c r="E293" s="8" t="n">
        <f aca="false">D293*$J$5</f>
        <v>1.26315789473684</v>
      </c>
      <c r="F293" s="8" t="n">
        <f aca="false">E293-C293</f>
        <v>1.26315789473684</v>
      </c>
      <c r="G293" s="9" t="str">
        <f aca="false">IF(AND(C293=0,E293=0),0,IF(C293=0,"New",(E293-C293)/C293))</f>
        <v>New</v>
      </c>
      <c r="H293" s="8" t="n">
        <f aca="false">SUMIFS('Source'!$E:$E,'Source'!$A:$A,"103 - Physiotherapy institutes",'Source'!$B:$B,$A293)</f>
        <v>0</v>
      </c>
      <c r="I293" s="8" t="n">
        <f aca="false">SUMIFS('Source'!$G:$G,'Source'!$A:$A,"103 - Physiotherapy institutes",'Source'!$B:$B,$A293)</f>
        <v>81.2</v>
      </c>
      <c r="J293" s="8" t="n">
        <f aca="false">I293*$J$5</f>
        <v>102.568421052632</v>
      </c>
      <c r="K293" s="8" t="n">
        <f aca="false">J293-H293</f>
        <v>102.568421052632</v>
      </c>
      <c r="L293" s="9" t="str">
        <f aca="false">IF(AND(H293=0,J293=0),0,IF(H293=0,"New",(J293-H293)/H293))</f>
        <v>New</v>
      </c>
      <c r="M293" s="7" t="str">
        <f aca="false">IF(AND(OR(C293&lt;&gt;0,H293&lt;&gt;0),D293=0,I293=0),"DROP",IF(AND(OR(D293&lt;&gt;0,I293&lt;&gt;0),C293=0,H293=0),"NEW",""))</f>
        <v>NEW</v>
      </c>
    </row>
    <row r="294" customFormat="false" ht="15" hidden="false" customHeight="false" outlineLevel="0" collapsed="false">
      <c r="A294" s="7" t="s">
        <v>954</v>
      </c>
      <c r="B294" s="7" t="str">
        <f aca="false">IFERROR(INDEX('Source'!$C:$C,MATCH($A294,'Source'!$B:$B,0)),"")</f>
        <v>תרמה ברך</v>
      </c>
      <c r="C294" s="8" t="n">
        <f aca="false">SUMIFS('Source'!$D:$D,'Source'!$A:$A,"103 - Physiotherapy institutes",'Source'!$B:$B,$A294)</f>
        <v>0</v>
      </c>
      <c r="D294" s="8" t="n">
        <f aca="false">SUMIFS('Source'!$F:$F,'Source'!$A:$A,"103 - Physiotherapy institutes",'Source'!$B:$B,$A294)</f>
        <v>1</v>
      </c>
      <c r="E294" s="8" t="n">
        <f aca="false">D294*$J$5</f>
        <v>1.26315789473684</v>
      </c>
      <c r="F294" s="8" t="n">
        <f aca="false">E294-C294</f>
        <v>1.26315789473684</v>
      </c>
      <c r="G294" s="9" t="str">
        <f aca="false">IF(AND(C294=0,E294=0),0,IF(C294=0,"New",(E294-C294)/C294))</f>
        <v>New</v>
      </c>
      <c r="H294" s="8" t="n">
        <f aca="false">SUMIFS('Source'!$E:$E,'Source'!$A:$A,"103 - Physiotherapy institutes",'Source'!$B:$B,$A294)</f>
        <v>0</v>
      </c>
      <c r="I294" s="8" t="n">
        <f aca="false">SUMIFS('Source'!$G:$G,'Source'!$A:$A,"103 - Physiotherapy institutes",'Source'!$B:$B,$A294)</f>
        <v>81.2</v>
      </c>
      <c r="J294" s="8" t="n">
        <f aca="false">I294*$J$5</f>
        <v>102.568421052632</v>
      </c>
      <c r="K294" s="8" t="n">
        <f aca="false">J294-H294</f>
        <v>102.568421052632</v>
      </c>
      <c r="L294" s="9" t="str">
        <f aca="false">IF(AND(H294=0,J294=0),0,IF(H294=0,"New",(J294-H294)/H294))</f>
        <v>New</v>
      </c>
      <c r="M294" s="7" t="str">
        <f aca="false">IF(AND(OR(C294&lt;&gt;0,H294&lt;&gt;0),D294=0,I294=0),"DROP",IF(AND(OR(D294&lt;&gt;0,I294&lt;&gt;0),C294=0,H294=0),"NEW",""))</f>
        <v>NEW</v>
      </c>
    </row>
    <row r="295" customFormat="false" ht="15" hidden="false" customHeight="false" outlineLevel="0" collapsed="false">
      <c r="A295" s="7" t="s">
        <v>509</v>
      </c>
      <c r="B295" s="7" t="str">
        <f aca="false">IFERROR(INDEX('Source'!$C:$C,MATCH($A295,'Source'!$B:$B,0)),"")</f>
        <v>מגן קרסול ימין SC35</v>
      </c>
      <c r="C295" s="8" t="n">
        <f aca="false">SUMIFS('Source'!$D:$D,'Source'!$A:$A,"103 - Physiotherapy institutes",'Source'!$B:$B,$A295)</f>
        <v>0</v>
      </c>
      <c r="D295" s="8" t="n">
        <f aca="false">SUMIFS('Source'!$F:$F,'Source'!$A:$A,"103 - Physiotherapy institutes",'Source'!$B:$B,$A295)</f>
        <v>1</v>
      </c>
      <c r="E295" s="8" t="n">
        <f aca="false">D295*$J$5</f>
        <v>1.26315789473684</v>
      </c>
      <c r="F295" s="8" t="n">
        <f aca="false">E295-C295</f>
        <v>1.26315789473684</v>
      </c>
      <c r="G295" s="9" t="str">
        <f aca="false">IF(AND(C295=0,E295=0),0,IF(C295=0,"New",(E295-C295)/C295))</f>
        <v>New</v>
      </c>
      <c r="H295" s="8" t="n">
        <f aca="false">SUMIFS('Source'!$E:$E,'Source'!$A:$A,"103 - Physiotherapy institutes",'Source'!$B:$B,$A295)</f>
        <v>0</v>
      </c>
      <c r="I295" s="8" t="n">
        <f aca="false">SUMIFS('Source'!$G:$G,'Source'!$A:$A,"103 - Physiotherapy institutes",'Source'!$B:$B,$A295)</f>
        <v>81.18</v>
      </c>
      <c r="J295" s="8" t="n">
        <f aca="false">I295*$J$5</f>
        <v>102.543157894737</v>
      </c>
      <c r="K295" s="8" t="n">
        <f aca="false">J295-H295</f>
        <v>102.543157894737</v>
      </c>
      <c r="L295" s="9" t="str">
        <f aca="false">IF(AND(H295=0,J295=0),0,IF(H295=0,"New",(J295-H295)/H295))</f>
        <v>New</v>
      </c>
      <c r="M295" s="7" t="str">
        <f aca="false">IF(AND(OR(C295&lt;&gt;0,H295&lt;&gt;0),D295=0,I295=0),"DROP",IF(AND(OR(D295&lt;&gt;0,I295&lt;&gt;0),C295=0,H295=0),"NEW",""))</f>
        <v>NEW</v>
      </c>
    </row>
    <row r="296" customFormat="false" ht="15" hidden="false" customHeight="false" outlineLevel="0" collapsed="false">
      <c r="A296" s="7" t="s">
        <v>544</v>
      </c>
      <c r="B296" s="7" t="str">
        <f aca="false">IFERROR(INDEX('Source'!$C:$C,MATCH($A296,'Source'!$B:$B,0)),"")</f>
        <v>מגן קרסול שמאלSC35</v>
      </c>
      <c r="C296" s="8" t="n">
        <f aca="false">SUMIFS('Source'!$D:$D,'Source'!$A:$A,"103 - Physiotherapy institutes",'Source'!$B:$B,$A296)</f>
        <v>0</v>
      </c>
      <c r="D296" s="8" t="n">
        <f aca="false">SUMIFS('Source'!$F:$F,'Source'!$A:$A,"103 - Physiotherapy institutes",'Source'!$B:$B,$A296)</f>
        <v>1</v>
      </c>
      <c r="E296" s="8" t="n">
        <f aca="false">D296*$J$5</f>
        <v>1.26315789473684</v>
      </c>
      <c r="F296" s="8" t="n">
        <f aca="false">E296-C296</f>
        <v>1.26315789473684</v>
      </c>
      <c r="G296" s="9" t="str">
        <f aca="false">IF(AND(C296=0,E296=0),0,IF(C296=0,"New",(E296-C296)/C296))</f>
        <v>New</v>
      </c>
      <c r="H296" s="8" t="n">
        <f aca="false">SUMIFS('Source'!$E:$E,'Source'!$A:$A,"103 - Physiotherapy institutes",'Source'!$B:$B,$A296)</f>
        <v>0</v>
      </c>
      <c r="I296" s="8" t="n">
        <f aca="false">SUMIFS('Source'!$G:$G,'Source'!$A:$A,"103 - Physiotherapy institutes",'Source'!$B:$B,$A296)</f>
        <v>81.18</v>
      </c>
      <c r="J296" s="8" t="n">
        <f aca="false">I296*$J$5</f>
        <v>102.543157894737</v>
      </c>
      <c r="K296" s="8" t="n">
        <f aca="false">J296-H296</f>
        <v>102.543157894737</v>
      </c>
      <c r="L296" s="9" t="str">
        <f aca="false">IF(AND(H296=0,J296=0),0,IF(H296=0,"New",(J296-H296)/H296))</f>
        <v>New</v>
      </c>
      <c r="M296" s="7" t="str">
        <f aca="false">IF(AND(OR(C296&lt;&gt;0,H296&lt;&gt;0),D296=0,I296=0),"DROP",IF(AND(OR(D296&lt;&gt;0,I296&lt;&gt;0),C296=0,H296=0),"NEW",""))</f>
        <v>NEW</v>
      </c>
    </row>
    <row r="297" customFormat="false" ht="15" hidden="false" customHeight="false" outlineLevel="0" collapsed="false">
      <c r="A297" s="7" t="s">
        <v>485</v>
      </c>
      <c r="B297" s="7" t="str">
        <f aca="false">IFERROR(INDEX('Source'!$C:$C,MATCH($A297,'Source'!$B:$B,0)),"")</f>
        <v>מגן קרסול ימין SC35</v>
      </c>
      <c r="C297" s="8" t="n">
        <f aca="false">SUMIFS('Source'!$D:$D,'Source'!$A:$A,"103 - Physiotherapy institutes",'Source'!$B:$B,$A297)</f>
        <v>0</v>
      </c>
      <c r="D297" s="8" t="n">
        <f aca="false">SUMIFS('Source'!$F:$F,'Source'!$A:$A,"103 - Physiotherapy institutes",'Source'!$B:$B,$A297)</f>
        <v>1</v>
      </c>
      <c r="E297" s="8" t="n">
        <f aca="false">D297*$J$5</f>
        <v>1.26315789473684</v>
      </c>
      <c r="F297" s="8" t="n">
        <f aca="false">E297-C297</f>
        <v>1.26315789473684</v>
      </c>
      <c r="G297" s="9" t="str">
        <f aca="false">IF(AND(C297=0,E297=0),0,IF(C297=0,"New",(E297-C297)/C297))</f>
        <v>New</v>
      </c>
      <c r="H297" s="8" t="n">
        <f aca="false">SUMIFS('Source'!$E:$E,'Source'!$A:$A,"103 - Physiotherapy institutes",'Source'!$B:$B,$A297)</f>
        <v>0</v>
      </c>
      <c r="I297" s="8" t="n">
        <f aca="false">SUMIFS('Source'!$G:$G,'Source'!$A:$A,"103 - Physiotherapy institutes",'Source'!$B:$B,$A297)</f>
        <v>81.18</v>
      </c>
      <c r="J297" s="8" t="n">
        <f aca="false">I297*$J$5</f>
        <v>102.543157894737</v>
      </c>
      <c r="K297" s="8" t="n">
        <f aca="false">J297-H297</f>
        <v>102.543157894737</v>
      </c>
      <c r="L297" s="9" t="str">
        <f aca="false">IF(AND(H297=0,J297=0),0,IF(H297=0,"New",(J297-H297)/H297))</f>
        <v>New</v>
      </c>
      <c r="M297" s="7" t="str">
        <f aca="false">IF(AND(OR(C297&lt;&gt;0,H297&lt;&gt;0),D297=0,I297=0),"DROP",IF(AND(OR(D297&lt;&gt;0,I297&lt;&gt;0),C297=0,H297=0),"NEW",""))</f>
        <v>NEW</v>
      </c>
    </row>
    <row r="298" customFormat="false" ht="15" hidden="false" customHeight="false" outlineLevel="0" collapsed="false">
      <c r="A298" s="7" t="s">
        <v>548</v>
      </c>
      <c r="B298" s="7" t="str">
        <f aca="false">IFERROR(INDEX('Source'!$C:$C,MATCH($A298,'Source'!$B:$B,0)),"")</f>
        <v>מגן מופק SC95</v>
      </c>
      <c r="C298" s="8" t="n">
        <f aca="false">SUMIFS('Source'!$D:$D,'Source'!$A:$A,"103 - Physiotherapy institutes",'Source'!$B:$B,$A298)</f>
        <v>0</v>
      </c>
      <c r="D298" s="8" t="n">
        <f aca="false">SUMIFS('Source'!$F:$F,'Source'!$A:$A,"103 - Physiotherapy institutes",'Source'!$B:$B,$A298)</f>
        <v>1</v>
      </c>
      <c r="E298" s="8" t="n">
        <f aca="false">D298*$J$5</f>
        <v>1.26315789473684</v>
      </c>
      <c r="F298" s="8" t="n">
        <f aca="false">E298-C298</f>
        <v>1.26315789473684</v>
      </c>
      <c r="G298" s="9" t="str">
        <f aca="false">IF(AND(C298=0,E298=0),0,IF(C298=0,"New",(E298-C298)/C298))</f>
        <v>New</v>
      </c>
      <c r="H298" s="8" t="n">
        <f aca="false">SUMIFS('Source'!$E:$E,'Source'!$A:$A,"103 - Physiotherapy institutes",'Source'!$B:$B,$A298)</f>
        <v>0</v>
      </c>
      <c r="I298" s="8" t="n">
        <f aca="false">SUMIFS('Source'!$G:$G,'Source'!$A:$A,"103 - Physiotherapy institutes",'Source'!$B:$B,$A298)</f>
        <v>81.18</v>
      </c>
      <c r="J298" s="8" t="n">
        <f aca="false">I298*$J$5</f>
        <v>102.543157894737</v>
      </c>
      <c r="K298" s="8" t="n">
        <f aca="false">J298-H298</f>
        <v>102.543157894737</v>
      </c>
      <c r="L298" s="9" t="str">
        <f aca="false">IF(AND(H298=0,J298=0),0,IF(H298=0,"New",(J298-H298)/H298))</f>
        <v>New</v>
      </c>
      <c r="M298" s="7" t="str">
        <f aca="false">IF(AND(OR(C298&lt;&gt;0,H298&lt;&gt;0),D298=0,I298=0),"DROP",IF(AND(OR(D298&lt;&gt;0,I298&lt;&gt;0),C298=0,H298=0),"NEW",""))</f>
        <v>NEW</v>
      </c>
    </row>
    <row r="299" customFormat="false" ht="15" hidden="false" customHeight="false" outlineLevel="0" collapsed="false">
      <c r="A299" s="7" t="s">
        <v>236</v>
      </c>
      <c r="B299" s="7" t="str">
        <f aca="false">IFERROR(INDEX('Source'!$C:$C,MATCH($A299,'Source'!$B:$B,0)),"")</f>
        <v>רפידת אנטי-ריח</v>
      </c>
      <c r="C299" s="8" t="n">
        <f aca="false">SUMIFS('Source'!$D:$D,'Source'!$A:$A,"103 - Physiotherapy institutes",'Source'!$B:$B,$A299)</f>
        <v>6</v>
      </c>
      <c r="D299" s="8" t="n">
        <f aca="false">SUMIFS('Source'!$F:$F,'Source'!$A:$A,"103 - Physiotherapy institutes",'Source'!$B:$B,$A299)</f>
        <v>0</v>
      </c>
      <c r="E299" s="8" t="n">
        <f aca="false">D299*$J$5</f>
        <v>0</v>
      </c>
      <c r="F299" s="8" t="n">
        <f aca="false">E299-C299</f>
        <v>-6</v>
      </c>
      <c r="G299" s="9" t="n">
        <f aca="false">IF(AND(C299=0,E299=0),0,IF(C299=0,"New",(E299-C299)/C299))</f>
        <v>-1</v>
      </c>
      <c r="H299" s="8" t="n">
        <f aca="false">SUMIFS('Source'!$E:$E,'Source'!$A:$A,"103 - Physiotherapy institutes",'Source'!$B:$B,$A299)</f>
        <v>80.18</v>
      </c>
      <c r="I299" s="8" t="n">
        <f aca="false">SUMIFS('Source'!$G:$G,'Source'!$A:$A,"103 - Physiotherapy institutes",'Source'!$B:$B,$A299)</f>
        <v>0</v>
      </c>
      <c r="J299" s="8" t="n">
        <f aca="false">I299*$J$5</f>
        <v>0</v>
      </c>
      <c r="K299" s="8" t="n">
        <f aca="false">J299-H299</f>
        <v>-80.18</v>
      </c>
      <c r="L299" s="9" t="n">
        <f aca="false">IF(AND(H299=0,J299=0),0,IF(H299=0,"New",(J299-H299)/H299))</f>
        <v>-1</v>
      </c>
      <c r="M299" s="7" t="str">
        <f aca="false">IF(AND(OR(C299&lt;&gt;0,H299&lt;&gt;0),D299=0,I299=0),"DROP",IF(AND(OR(D299&lt;&gt;0,I299&lt;&gt;0),C299=0,H299=0),"NEW",""))</f>
        <v>DROP</v>
      </c>
    </row>
    <row r="300" customFormat="false" ht="15" hidden="false" customHeight="false" outlineLevel="0" collapsed="false">
      <c r="A300" s="7" t="s">
        <v>298</v>
      </c>
      <c r="B300" s="7" t="str">
        <f aca="false">IFERROR(INDEX('Source'!$C:$C,MATCH($A300,'Source'!$B:$B,0)),"")</f>
        <v>רפידה בולמת זעזועים</v>
      </c>
      <c r="C300" s="8" t="n">
        <f aca="false">SUMIFS('Source'!$D:$D,'Source'!$A:$A,"103 - Physiotherapy institutes",'Source'!$B:$B,$A300)</f>
        <v>6</v>
      </c>
      <c r="D300" s="8" t="n">
        <f aca="false">SUMIFS('Source'!$F:$F,'Source'!$A:$A,"103 - Physiotherapy institutes",'Source'!$B:$B,$A300)</f>
        <v>0</v>
      </c>
      <c r="E300" s="8" t="n">
        <f aca="false">D300*$J$5</f>
        <v>0</v>
      </c>
      <c r="F300" s="8" t="n">
        <f aca="false">E300-C300</f>
        <v>-6</v>
      </c>
      <c r="G300" s="9" t="n">
        <f aca="false">IF(AND(C300=0,E300=0),0,IF(C300=0,"New",(E300-C300)/C300))</f>
        <v>-1</v>
      </c>
      <c r="H300" s="8" t="n">
        <f aca="false">SUMIFS('Source'!$E:$E,'Source'!$A:$A,"103 - Physiotherapy institutes",'Source'!$B:$B,$A300)</f>
        <v>80.18</v>
      </c>
      <c r="I300" s="8" t="n">
        <f aca="false">SUMIFS('Source'!$G:$G,'Source'!$A:$A,"103 - Physiotherapy institutes",'Source'!$B:$B,$A300)</f>
        <v>0</v>
      </c>
      <c r="J300" s="8" t="n">
        <f aca="false">I300*$J$5</f>
        <v>0</v>
      </c>
      <c r="K300" s="8" t="n">
        <f aca="false">J300-H300</f>
        <v>-80.18</v>
      </c>
      <c r="L300" s="9" t="n">
        <f aca="false">IF(AND(H300=0,J300=0),0,IF(H300=0,"New",(J300-H300)/H300))</f>
        <v>-1</v>
      </c>
      <c r="M300" s="7" t="str">
        <f aca="false">IF(AND(OR(C300&lt;&gt;0,H300&lt;&gt;0),D300=0,I300=0),"DROP",IF(AND(OR(D300&lt;&gt;0,I300&lt;&gt;0),C300=0,H300=0),"NEW",""))</f>
        <v>DROP</v>
      </c>
    </row>
    <row r="301" customFormat="false" ht="15" hidden="false" customHeight="false" outlineLevel="0" collapsed="false">
      <c r="A301" s="7" t="s">
        <v>901</v>
      </c>
      <c r="B301" s="7" t="str">
        <f aca="false">IFERROR(INDEX('Source'!$C:$C,MATCH($A301,'Source'!$B:$B,0)),"")</f>
        <v>מגן ברך +חור לפיקה</v>
      </c>
      <c r="C301" s="8" t="n">
        <f aca="false">SUMIFS('Source'!$D:$D,'Source'!$A:$A,"103 - Physiotherapy institutes",'Source'!$B:$B,$A301)</f>
        <v>1</v>
      </c>
      <c r="D301" s="8" t="n">
        <f aca="false">SUMIFS('Source'!$F:$F,'Source'!$A:$A,"103 - Physiotherapy institutes",'Source'!$B:$B,$A301)</f>
        <v>0</v>
      </c>
      <c r="E301" s="8" t="n">
        <f aca="false">D301*$J$5</f>
        <v>0</v>
      </c>
      <c r="F301" s="8" t="n">
        <f aca="false">E301-C301</f>
        <v>-1</v>
      </c>
      <c r="G301" s="9" t="n">
        <f aca="false">IF(AND(C301=0,E301=0),0,IF(C301=0,"New",(E301-C301)/C301))</f>
        <v>-1</v>
      </c>
      <c r="H301" s="8" t="n">
        <f aca="false">SUMIFS('Source'!$E:$E,'Source'!$A:$A,"103 - Physiotherapy institutes",'Source'!$B:$B,$A301)</f>
        <v>80</v>
      </c>
      <c r="I301" s="8" t="n">
        <f aca="false">SUMIFS('Source'!$G:$G,'Source'!$A:$A,"103 - Physiotherapy institutes",'Source'!$B:$B,$A301)</f>
        <v>0</v>
      </c>
      <c r="J301" s="8" t="n">
        <f aca="false">I301*$J$5</f>
        <v>0</v>
      </c>
      <c r="K301" s="8" t="n">
        <f aca="false">J301-H301</f>
        <v>-80</v>
      </c>
      <c r="L301" s="9" t="n">
        <f aca="false">IF(AND(H301=0,J301=0),0,IF(H301=0,"New",(J301-H301)/H301))</f>
        <v>-1</v>
      </c>
      <c r="M301" s="7" t="str">
        <f aca="false">IF(AND(OR(C301&lt;&gt;0,H301&lt;&gt;0),D301=0,I301=0),"DROP",IF(AND(OR(D301&lt;&gt;0,I301&lt;&gt;0),C301=0,H301=0),"NEW",""))</f>
        <v>DROP</v>
      </c>
    </row>
    <row r="302" customFormat="false" ht="15" hidden="false" customHeight="false" outlineLevel="0" collapsed="false">
      <c r="A302" s="7" t="s">
        <v>779</v>
      </c>
      <c r="B302" s="7" t="str">
        <f aca="false">IFERROR(INDEX('Source'!$C:$C,MATCH($A302,'Source'!$B:$B,0)),"")</f>
        <v>מגן ברך +חור לפיקה</v>
      </c>
      <c r="C302" s="8" t="n">
        <f aca="false">SUMIFS('Source'!$D:$D,'Source'!$A:$A,"103 - Physiotherapy institutes",'Source'!$B:$B,$A302)</f>
        <v>1</v>
      </c>
      <c r="D302" s="8" t="n">
        <f aca="false">SUMIFS('Source'!$F:$F,'Source'!$A:$A,"103 - Physiotherapy institutes",'Source'!$B:$B,$A302)</f>
        <v>0</v>
      </c>
      <c r="E302" s="8" t="n">
        <f aca="false">D302*$J$5</f>
        <v>0</v>
      </c>
      <c r="F302" s="8" t="n">
        <f aca="false">E302-C302</f>
        <v>-1</v>
      </c>
      <c r="G302" s="9" t="n">
        <f aca="false">IF(AND(C302=0,E302=0),0,IF(C302=0,"New",(E302-C302)/C302))</f>
        <v>-1</v>
      </c>
      <c r="H302" s="8" t="n">
        <f aca="false">SUMIFS('Source'!$E:$E,'Source'!$A:$A,"103 - Physiotherapy institutes",'Source'!$B:$B,$A302)</f>
        <v>80</v>
      </c>
      <c r="I302" s="8" t="n">
        <f aca="false">SUMIFS('Source'!$G:$G,'Source'!$A:$A,"103 - Physiotherapy institutes",'Source'!$B:$B,$A302)</f>
        <v>0</v>
      </c>
      <c r="J302" s="8" t="n">
        <f aca="false">I302*$J$5</f>
        <v>0</v>
      </c>
      <c r="K302" s="8" t="n">
        <f aca="false">J302-H302</f>
        <v>-80</v>
      </c>
      <c r="L302" s="9" t="n">
        <f aca="false">IF(AND(H302=0,J302=0),0,IF(H302=0,"New",(J302-H302)/H302))</f>
        <v>-1</v>
      </c>
      <c r="M302" s="7" t="str">
        <f aca="false">IF(AND(OR(C302&lt;&gt;0,H302&lt;&gt;0),D302=0,I302=0),"DROP",IF(AND(OR(D302&lt;&gt;0,I302&lt;&gt;0),C302=0,H302=0),"NEW",""))</f>
        <v>DROP</v>
      </c>
    </row>
    <row r="303" customFormat="false" ht="15" hidden="false" customHeight="false" outlineLevel="0" collapsed="false">
      <c r="A303" s="7" t="s">
        <v>744</v>
      </c>
      <c r="B303" s="7" t="str">
        <f aca="false">IFERROR(INDEX('Source'!$C:$C,MATCH($A303,'Source'!$B:$B,0)),"")</f>
        <v>מגן ברך +חור לפיקה</v>
      </c>
      <c r="C303" s="8" t="n">
        <f aca="false">SUMIFS('Source'!$D:$D,'Source'!$A:$A,"103 - Physiotherapy institutes",'Source'!$B:$B,$A303)</f>
        <v>1</v>
      </c>
      <c r="D303" s="8" t="n">
        <f aca="false">SUMIFS('Source'!$F:$F,'Source'!$A:$A,"103 - Physiotherapy institutes",'Source'!$B:$B,$A303)</f>
        <v>0</v>
      </c>
      <c r="E303" s="8" t="n">
        <f aca="false">D303*$J$5</f>
        <v>0</v>
      </c>
      <c r="F303" s="8" t="n">
        <f aca="false">E303-C303</f>
        <v>-1</v>
      </c>
      <c r="G303" s="9" t="n">
        <f aca="false">IF(AND(C303=0,E303=0),0,IF(C303=0,"New",(E303-C303)/C303))</f>
        <v>-1</v>
      </c>
      <c r="H303" s="8" t="n">
        <f aca="false">SUMIFS('Source'!$E:$E,'Source'!$A:$A,"103 - Physiotherapy institutes",'Source'!$B:$B,$A303)</f>
        <v>80</v>
      </c>
      <c r="I303" s="8" t="n">
        <f aca="false">SUMIFS('Source'!$G:$G,'Source'!$A:$A,"103 - Physiotherapy institutes",'Source'!$B:$B,$A303)</f>
        <v>0</v>
      </c>
      <c r="J303" s="8" t="n">
        <f aca="false">I303*$J$5</f>
        <v>0</v>
      </c>
      <c r="K303" s="8" t="n">
        <f aca="false">J303-H303</f>
        <v>-80</v>
      </c>
      <c r="L303" s="9" t="n">
        <f aca="false">IF(AND(H303=0,J303=0),0,IF(H303=0,"New",(J303-H303)/H303))</f>
        <v>-1</v>
      </c>
      <c r="M303" s="7" t="str">
        <f aca="false">IF(AND(OR(C303&lt;&gt;0,H303&lt;&gt;0),D303=0,I303=0),"DROP",IF(AND(OR(D303&lt;&gt;0,I303&lt;&gt;0),C303=0,H303=0),"NEW",""))</f>
        <v>DROP</v>
      </c>
    </row>
    <row r="304" customFormat="false" ht="15" hidden="false" customHeight="false" outlineLevel="0" collapsed="false">
      <c r="A304" s="7" t="s">
        <v>822</v>
      </c>
      <c r="B304" s="7" t="str">
        <f aca="false">IFERROR(INDEX('Source'!$C:$C,MATCH($A304,'Source'!$B:$B,0)),"")</f>
        <v>מגן ברך +חור לפיקה</v>
      </c>
      <c r="C304" s="8" t="n">
        <f aca="false">SUMIFS('Source'!$D:$D,'Source'!$A:$A,"103 - Physiotherapy institutes",'Source'!$B:$B,$A304)</f>
        <v>1</v>
      </c>
      <c r="D304" s="8" t="n">
        <f aca="false">SUMIFS('Source'!$F:$F,'Source'!$A:$A,"103 - Physiotherapy institutes",'Source'!$B:$B,$A304)</f>
        <v>0</v>
      </c>
      <c r="E304" s="8" t="n">
        <f aca="false">D304*$J$5</f>
        <v>0</v>
      </c>
      <c r="F304" s="8" t="n">
        <f aca="false">E304-C304</f>
        <v>-1</v>
      </c>
      <c r="G304" s="9" t="n">
        <f aca="false">IF(AND(C304=0,E304=0),0,IF(C304=0,"New",(E304-C304)/C304))</f>
        <v>-1</v>
      </c>
      <c r="H304" s="8" t="n">
        <f aca="false">SUMIFS('Source'!$E:$E,'Source'!$A:$A,"103 - Physiotherapy institutes",'Source'!$B:$B,$A304)</f>
        <v>80</v>
      </c>
      <c r="I304" s="8" t="n">
        <f aca="false">SUMIFS('Source'!$G:$G,'Source'!$A:$A,"103 - Physiotherapy institutes",'Source'!$B:$B,$A304)</f>
        <v>0</v>
      </c>
      <c r="J304" s="8" t="n">
        <f aca="false">I304*$J$5</f>
        <v>0</v>
      </c>
      <c r="K304" s="8" t="n">
        <f aca="false">J304-H304</f>
        <v>-80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162</v>
      </c>
      <c r="B305" s="7" t="str">
        <f aca="false">IFERROR(INDEX('Source'!$C:$C,MATCH($A305,'Source'!$B:$B,0)),"")</f>
        <v>חבק טניס</v>
      </c>
      <c r="C305" s="8" t="n">
        <f aca="false">SUMIFS('Source'!$D:$D,'Source'!$A:$A,"103 - Physiotherapy institutes",'Source'!$B:$B,$A305)</f>
        <v>7</v>
      </c>
      <c r="D305" s="8" t="n">
        <f aca="false">SUMIFS('Source'!$F:$F,'Source'!$A:$A,"103 - Physiotherapy institutes",'Source'!$B:$B,$A305)</f>
        <v>5</v>
      </c>
      <c r="E305" s="8" t="n">
        <f aca="false">D305*$J$5</f>
        <v>6.31578947368421</v>
      </c>
      <c r="F305" s="8" t="n">
        <f aca="false">E305-C305</f>
        <v>-0.684210526315789</v>
      </c>
      <c r="G305" s="9" t="n">
        <f aca="false">IF(AND(C305=0,E305=0),0,IF(C305=0,"New",(E305-C305)/C305))</f>
        <v>-0.0977443609022556</v>
      </c>
      <c r="H305" s="8" t="n">
        <f aca="false">SUMIFS('Source'!$E:$E,'Source'!$A:$A,"103 - Physiotherapy institutes",'Source'!$B:$B,$A305)</f>
        <v>278.56</v>
      </c>
      <c r="I305" s="8" t="n">
        <f aca="false">SUMIFS('Source'!$G:$G,'Source'!$A:$A,"103 - Physiotherapy institutes",'Source'!$B:$B,$A305)</f>
        <v>198.97</v>
      </c>
      <c r="J305" s="8" t="n">
        <f aca="false">I305*$J$5</f>
        <v>251.330526315789</v>
      </c>
      <c r="K305" s="8" t="n">
        <f aca="false">J305-H305</f>
        <v>-27.2294736842105</v>
      </c>
      <c r="L305" s="9" t="n">
        <f aca="false">IF(AND(H305=0,J305=0),0,IF(H305=0,"New",(J305-H305)/H305))</f>
        <v>-0.0977508389008133</v>
      </c>
      <c r="M305" s="7" t="str">
        <f aca="false">IF(AND(OR(C305&lt;&gt;0,H305&lt;&gt;0),D305=0,I305=0),"DROP",IF(AND(OR(D305&lt;&gt;0,I305&lt;&gt;0),C305=0,H305=0),"NEW",""))</f>
        <v/>
      </c>
    </row>
    <row r="306" customFormat="false" ht="15" hidden="false" customHeight="false" outlineLevel="0" collapsed="false">
      <c r="A306" s="7" t="s">
        <v>132</v>
      </c>
      <c r="B306" s="7" t="str">
        <f aca="false">IFERROR(INDEX('Source'!$C:$C,MATCH($A306,'Source'!$B:$B,0)),"")</f>
        <v>מדבקה ג'ל למניעת יבלות</v>
      </c>
      <c r="C306" s="8" t="n">
        <f aca="false">SUMIFS('Source'!$D:$D,'Source'!$A:$A,"103 - Physiotherapy institutes",'Source'!$B:$B,$A306)</f>
        <v>8</v>
      </c>
      <c r="D306" s="8" t="n">
        <f aca="false">SUMIFS('Source'!$F:$F,'Source'!$A:$A,"103 - Physiotherapy institutes",'Source'!$B:$B,$A306)</f>
        <v>3</v>
      </c>
      <c r="E306" s="8" t="n">
        <f aca="false">D306*$J$5</f>
        <v>3.78947368421053</v>
      </c>
      <c r="F306" s="8" t="n">
        <f aca="false">E306-C306</f>
        <v>-4.21052631578947</v>
      </c>
      <c r="G306" s="9" t="n">
        <f aca="false">IF(AND(C306=0,E306=0),0,IF(C306=0,"New",(E306-C306)/C306))</f>
        <v>-0.526315789473684</v>
      </c>
      <c r="H306" s="8" t="n">
        <f aca="false">SUMIFS('Source'!$E:$E,'Source'!$A:$A,"103 - Physiotherapy institutes",'Source'!$B:$B,$A306)</f>
        <v>134.68</v>
      </c>
      <c r="I306" s="8" t="n">
        <f aca="false">SUMIFS('Source'!$G:$G,'Source'!$A:$A,"103 - Physiotherapy institutes",'Source'!$B:$B,$A306)</f>
        <v>56.11</v>
      </c>
      <c r="J306" s="8" t="n">
        <f aca="false">I306*$J$5</f>
        <v>70.8757894736842</v>
      </c>
      <c r="K306" s="8" t="n">
        <f aca="false">J306-H306</f>
        <v>-63.8042105263158</v>
      </c>
      <c r="L306" s="9" t="n">
        <f aca="false">IF(AND(H306=0,J306=0),0,IF(H306=0,"New",(J306-H306)/H306))</f>
        <v>-0.473746736904632</v>
      </c>
      <c r="M306" s="7" t="str">
        <f aca="false">IF(AND(OR(C306&lt;&gt;0,H306&lt;&gt;0),D306=0,I306=0),"DROP",IF(AND(OR(D306&lt;&gt;0,I306&lt;&gt;0),C306=0,H306=0),"NEW",""))</f>
        <v/>
      </c>
    </row>
    <row r="307" customFormat="false" ht="15" hidden="false" customHeight="false" outlineLevel="0" collapsed="false">
      <c r="A307" s="7" t="s">
        <v>402</v>
      </c>
      <c r="B307" s="7" t="str">
        <f aca="false">IFERROR(INDEX('Source'!$C:$C,MATCH($A307,'Source'!$B:$B,0)),"")</f>
        <v>מגן מרפק שחור</v>
      </c>
      <c r="C307" s="8" t="n">
        <f aca="false">SUMIFS('Source'!$D:$D,'Source'!$A:$A,"103 - Physiotherapy institutes",'Source'!$B:$B,$A307)</f>
        <v>4</v>
      </c>
      <c r="D307" s="8" t="n">
        <f aca="false">SUMIFS('Source'!$F:$F,'Source'!$A:$A,"103 - Physiotherapy institutes",'Source'!$B:$B,$A307)</f>
        <v>6</v>
      </c>
      <c r="E307" s="8" t="n">
        <f aca="false">D307*$J$5</f>
        <v>7.57894736842105</v>
      </c>
      <c r="F307" s="8" t="n">
        <f aca="false">E307-C307</f>
        <v>3.57894736842105</v>
      </c>
      <c r="G307" s="9" t="n">
        <f aca="false">IF(AND(C307=0,E307=0),0,IF(C307=0,"New",(E307-C307)/C307))</f>
        <v>0.894736842105263</v>
      </c>
      <c r="H307" s="8" t="n">
        <f aca="false">SUMIFS('Source'!$E:$E,'Source'!$A:$A,"103 - Physiotherapy institutes",'Source'!$B:$B,$A307)</f>
        <v>107.55</v>
      </c>
      <c r="I307" s="8" t="n">
        <f aca="false">SUMIFS('Source'!$G:$G,'Source'!$A:$A,"103 - Physiotherapy institutes",'Source'!$B:$B,$A307)</f>
        <v>185.35</v>
      </c>
      <c r="J307" s="8" t="n">
        <f aca="false">I307*$J$5</f>
        <v>234.126315789474</v>
      </c>
      <c r="K307" s="8" t="n">
        <f aca="false">J307-H307</f>
        <v>126.576315789474</v>
      </c>
      <c r="L307" s="9" t="n">
        <f aca="false">IF(AND(H307=0,J307=0),0,IF(H307=0,"New",(J307-H307)/H307))</f>
        <v>1.1769067019012</v>
      </c>
      <c r="M307" s="7" t="str">
        <f aca="false">IF(AND(OR(C307&lt;&gt;0,H307&lt;&gt;0),D307=0,I307=0),"DROP",IF(AND(OR(D307&lt;&gt;0,I307&lt;&gt;0),C307=0,H307=0),"NEW",""))</f>
        <v/>
      </c>
    </row>
    <row r="308" customFormat="false" ht="15" hidden="false" customHeight="false" outlineLevel="0" collapsed="false">
      <c r="A308" s="7" t="s">
        <v>427</v>
      </c>
      <c r="B308" s="7" t="str">
        <f aca="false">IFERROR(INDEX('Source'!$C:$C,MATCH($A308,'Source'!$B:$B,0)),"")</f>
        <v>מגן מרפק SC95</v>
      </c>
      <c r="C308" s="8" t="n">
        <f aca="false">SUMIFS('Source'!$D:$D,'Source'!$A:$A,"103 - Physiotherapy institutes",'Source'!$B:$B,$A308)</f>
        <v>1</v>
      </c>
      <c r="D308" s="8" t="n">
        <f aca="false">SUMIFS('Source'!$F:$F,'Source'!$A:$A,"103 - Physiotherapy institutes",'Source'!$B:$B,$A308)</f>
        <v>0</v>
      </c>
      <c r="E308" s="8" t="n">
        <f aca="false">D308*$J$5</f>
        <v>0</v>
      </c>
      <c r="F308" s="8" t="n">
        <f aca="false">E308-C308</f>
        <v>-1</v>
      </c>
      <c r="G308" s="9" t="n">
        <f aca="false">IF(AND(C308=0,E308=0),0,IF(C308=0,"New",(E308-C308)/C308))</f>
        <v>-1</v>
      </c>
      <c r="H308" s="8" t="n">
        <f aca="false">SUMIFS('Source'!$E:$E,'Source'!$A:$A,"103 - Physiotherapy institutes",'Source'!$B:$B,$A308)</f>
        <v>77.29</v>
      </c>
      <c r="I308" s="8" t="n">
        <f aca="false">SUMIFS('Source'!$G:$G,'Source'!$A:$A,"103 - Physiotherapy institutes",'Source'!$B:$B,$A308)</f>
        <v>0</v>
      </c>
      <c r="J308" s="8" t="n">
        <f aca="false">I308*$J$5</f>
        <v>0</v>
      </c>
      <c r="K308" s="8" t="n">
        <f aca="false">J308-H308</f>
        <v>-77.29</v>
      </c>
      <c r="L308" s="9" t="n">
        <f aca="false">IF(AND(H308=0,J308=0),0,IF(H308=0,"New",(J308-H308)/H308))</f>
        <v>-1</v>
      </c>
      <c r="M308" s="7" t="str">
        <f aca="false">IF(AND(OR(C308&lt;&gt;0,H308&lt;&gt;0),D308=0,I308=0),"DROP",IF(AND(OR(D308&lt;&gt;0,I308&lt;&gt;0),C308=0,H308=0),"NEW",""))</f>
        <v>DROP</v>
      </c>
    </row>
    <row r="309" customFormat="false" ht="15" hidden="false" customHeight="false" outlineLevel="0" collapsed="false">
      <c r="A309" s="7" t="s">
        <v>295</v>
      </c>
      <c r="B309" s="7" t="str">
        <f aca="false">IFERROR(INDEX('Source'!$C:$C,MATCH($A309,'Source'!$B:$B,0)),"")</f>
        <v>גרביים עם עקב ג'ל</v>
      </c>
      <c r="C309" s="8" t="n">
        <f aca="false">SUMIFS('Source'!$D:$D,'Source'!$A:$A,"103 - Physiotherapy institutes",'Source'!$B:$B,$A309)</f>
        <v>2</v>
      </c>
      <c r="D309" s="8" t="n">
        <f aca="false">SUMIFS('Source'!$F:$F,'Source'!$A:$A,"103 - Physiotherapy institutes",'Source'!$B:$B,$A309)</f>
        <v>4</v>
      </c>
      <c r="E309" s="8" t="n">
        <f aca="false">D309*$J$5</f>
        <v>5.05263157894737</v>
      </c>
      <c r="F309" s="8" t="n">
        <f aca="false">E309-C309</f>
        <v>3.05263157894737</v>
      </c>
      <c r="G309" s="9" t="n">
        <f aca="false">IF(AND(C309=0,E309=0),0,IF(C309=0,"New",(E309-C309)/C309))</f>
        <v>1.52631578947368</v>
      </c>
      <c r="H309" s="8" t="n">
        <f aca="false">SUMIFS('Source'!$E:$E,'Source'!$A:$A,"103 - Physiotherapy institutes",'Source'!$B:$B,$A309)</f>
        <v>74.91</v>
      </c>
      <c r="I309" s="8" t="n">
        <f aca="false">SUMIFS('Source'!$G:$G,'Source'!$A:$A,"103 - Physiotherapy institutes",'Source'!$B:$B,$A309)</f>
        <v>149.82</v>
      </c>
      <c r="J309" s="8" t="n">
        <f aca="false">I309*$J$5</f>
        <v>189.246315789474</v>
      </c>
      <c r="K309" s="8" t="n">
        <f aca="false">J309-H309</f>
        <v>114.336315789474</v>
      </c>
      <c r="L309" s="9" t="n">
        <f aca="false">IF(AND(H309=0,J309=0),0,IF(H309=0,"New",(J309-H309)/H309))</f>
        <v>1.52631578947368</v>
      </c>
      <c r="M309" s="7" t="str">
        <f aca="false">IF(AND(OR(C309&lt;&gt;0,H309&lt;&gt;0),D309=0,I309=0),"DROP",IF(AND(OR(D309&lt;&gt;0,I309&lt;&gt;0),C309=0,H309=0),"NEW",""))</f>
        <v/>
      </c>
    </row>
    <row r="310" customFormat="false" ht="15" hidden="false" customHeight="false" outlineLevel="0" collapsed="false">
      <c r="A310" s="7" t="s">
        <v>260</v>
      </c>
      <c r="B310" s="7" t="str">
        <f aca="false">IFERROR(INDEX('Source'!$C:$C,MATCH($A310,'Source'!$B:$B,0)),"")</f>
        <v>כפפת אגודל לחץ</v>
      </c>
      <c r="C310" s="8" t="n">
        <f aca="false">SUMIFS('Source'!$D:$D,'Source'!$A:$A,"103 - Physiotherapy institutes",'Source'!$B:$B,$A310)</f>
        <v>0</v>
      </c>
      <c r="D310" s="8" t="n">
        <f aca="false">SUMIFS('Source'!$F:$F,'Source'!$A:$A,"103 - Physiotherapy institutes",'Source'!$B:$B,$A310)</f>
        <v>2</v>
      </c>
      <c r="E310" s="8" t="n">
        <f aca="false">D310*$J$5</f>
        <v>2.52631578947368</v>
      </c>
      <c r="F310" s="8" t="n">
        <f aca="false">E310-C310</f>
        <v>2.52631578947368</v>
      </c>
      <c r="G310" s="9" t="str">
        <f aca="false">IF(AND(C310=0,E310=0),0,IF(C310=0,"New",(E310-C310)/C310))</f>
        <v>New</v>
      </c>
      <c r="H310" s="8" t="n">
        <f aca="false">SUMIFS('Source'!$E:$E,'Source'!$A:$A,"103 - Physiotherapy institutes",'Source'!$B:$B,$A310)</f>
        <v>0</v>
      </c>
      <c r="I310" s="8" t="n">
        <f aca="false">SUMIFS('Source'!$G:$G,'Source'!$A:$A,"103 - Physiotherapy institutes",'Source'!$B:$B,$A310)</f>
        <v>74.28</v>
      </c>
      <c r="J310" s="8" t="n">
        <f aca="false">I310*$J$5</f>
        <v>93.8273684210526</v>
      </c>
      <c r="K310" s="8" t="n">
        <f aca="false">J310-H310</f>
        <v>93.8273684210526</v>
      </c>
      <c r="L310" s="9" t="str">
        <f aca="false">IF(AND(H310=0,J310=0),0,IF(H310=0,"New",(J310-H310)/H310))</f>
        <v>New</v>
      </c>
      <c r="M310" s="7" t="str">
        <f aca="false">IF(AND(OR(C310&lt;&gt;0,H310&lt;&gt;0),D310=0,I310=0),"DROP",IF(AND(OR(D310&lt;&gt;0,I310&lt;&gt;0),C310=0,H310=0),"NEW",""))</f>
        <v>NEW</v>
      </c>
    </row>
    <row r="311" customFormat="false" ht="15" hidden="false" customHeight="false" outlineLevel="0" collapsed="false">
      <c r="A311" s="7" t="s">
        <v>231</v>
      </c>
      <c r="B311" s="7" t="str">
        <f aca="false">IFERROR(INDEX('Source'!$C:$C,MATCH($A311,'Source'!$B:$B,0)),"")</f>
        <v>כרית עם סרט אלסט</v>
      </c>
      <c r="C311" s="8" t="n">
        <f aca="false">SUMIFS('Source'!$D:$D,'Source'!$A:$A,"103 - Physiotherapy institutes",'Source'!$B:$B,$A311)</f>
        <v>4</v>
      </c>
      <c r="D311" s="8" t="n">
        <f aca="false">SUMIFS('Source'!$F:$F,'Source'!$A:$A,"103 - Physiotherapy institutes",'Source'!$B:$B,$A311)</f>
        <v>1</v>
      </c>
      <c r="E311" s="8" t="n">
        <f aca="false">D311*$J$5</f>
        <v>1.26315789473684</v>
      </c>
      <c r="F311" s="8" t="n">
        <f aca="false">E311-C311</f>
        <v>-2.73684210526316</v>
      </c>
      <c r="G311" s="9" t="n">
        <f aca="false">IF(AND(C311=0,E311=0),0,IF(C311=0,"New",(E311-C311)/C311))</f>
        <v>-0.68421052631579</v>
      </c>
      <c r="H311" s="8" t="n">
        <f aca="false">SUMIFS('Source'!$E:$E,'Source'!$A:$A,"103 - Physiotherapy institutes",'Source'!$B:$B,$A311)</f>
        <v>102.76</v>
      </c>
      <c r="I311" s="8" t="n">
        <f aca="false">SUMIFS('Source'!$G:$G,'Source'!$A:$A,"103 - Physiotherapy institutes",'Source'!$B:$B,$A311)</f>
        <v>28.54</v>
      </c>
      <c r="J311" s="8" t="n">
        <f aca="false">I311*$J$5</f>
        <v>36.0505263157895</v>
      </c>
      <c r="K311" s="8" t="n">
        <f aca="false">J311-H311</f>
        <v>-66.7094736842105</v>
      </c>
      <c r="L311" s="9" t="n">
        <f aca="false">IF(AND(H311=0,J311=0),0,IF(H311=0,"New",(J311-H311)/H311))</f>
        <v>-0.649177439511586</v>
      </c>
      <c r="M311" s="7" t="str">
        <f aca="false">IF(AND(OR(C311&lt;&gt;0,H311&lt;&gt;0),D311=0,I311=0),"DROP",IF(AND(OR(D311&lt;&gt;0,I311&lt;&gt;0),C311=0,H311=0),"NEW",""))</f>
        <v/>
      </c>
    </row>
    <row r="312" customFormat="false" ht="15" hidden="false" customHeight="false" outlineLevel="0" collapsed="false">
      <c r="A312" s="7" t="s">
        <v>157</v>
      </c>
      <c r="B312" s="7" t="str">
        <f aca="false">IFERROR(INDEX('Source'!$C:$C,MATCH($A312,'Source'!$B:$B,0)),"")</f>
        <v>חגורת בטן</v>
      </c>
      <c r="C312" s="8" t="n">
        <f aca="false">SUMIFS('Source'!$D:$D,'Source'!$A:$A,"103 - Physiotherapy institutes",'Source'!$B:$B,$A312)</f>
        <v>0</v>
      </c>
      <c r="D312" s="8" t="n">
        <f aca="false">SUMIFS('Source'!$F:$F,'Source'!$A:$A,"103 - Physiotherapy institutes",'Source'!$B:$B,$A312)</f>
        <v>1</v>
      </c>
      <c r="E312" s="8" t="n">
        <f aca="false">D312*$J$5</f>
        <v>1.26315789473684</v>
      </c>
      <c r="F312" s="8" t="n">
        <f aca="false">E312-C312</f>
        <v>1.26315789473684</v>
      </c>
      <c r="G312" s="9" t="str">
        <f aca="false">IF(AND(C312=0,E312=0),0,IF(C312=0,"New",(E312-C312)/C312))</f>
        <v>New</v>
      </c>
      <c r="H312" s="8" t="n">
        <f aca="false">SUMIFS('Source'!$E:$E,'Source'!$A:$A,"103 - Physiotherapy institutes",'Source'!$B:$B,$A312)</f>
        <v>0</v>
      </c>
      <c r="I312" s="8" t="n">
        <f aca="false">SUMIFS('Source'!$G:$G,'Source'!$A:$A,"103 - Physiotherapy institutes",'Source'!$B:$B,$A312)</f>
        <v>73.66</v>
      </c>
      <c r="J312" s="8" t="n">
        <f aca="false">I312*$J$5</f>
        <v>93.0442105263158</v>
      </c>
      <c r="K312" s="8" t="n">
        <f aca="false">J312-H312</f>
        <v>93.0442105263158</v>
      </c>
      <c r="L312" s="9" t="str">
        <f aca="false">IF(AND(H312=0,J312=0),0,IF(H312=0,"New",(J312-H312)/H312))</f>
        <v>New</v>
      </c>
      <c r="M312" s="7" t="str">
        <f aca="false">IF(AND(OR(C312&lt;&gt;0,H312&lt;&gt;0),D312=0,I312=0),"DROP",IF(AND(OR(D312&lt;&gt;0,I312&lt;&gt;0),C312=0,H312=0),"NEW",""))</f>
        <v>NEW</v>
      </c>
    </row>
    <row r="313" customFormat="false" ht="15" hidden="false" customHeight="false" outlineLevel="0" collapsed="false">
      <c r="A313" s="7" t="s">
        <v>577</v>
      </c>
      <c r="B313" s="7" t="str">
        <f aca="false">IFERROR(INDEX('Source'!$C:$C,MATCH($A313,'Source'!$B:$B,0)),"")</f>
        <v>סד יד שחור</v>
      </c>
      <c r="C313" s="8" t="n">
        <f aca="false">SUMIFS('Source'!$D:$D,'Source'!$A:$A,"103 - Physiotherapy institutes",'Source'!$B:$B,$A313)</f>
        <v>2</v>
      </c>
      <c r="D313" s="8" t="n">
        <f aca="false">SUMIFS('Source'!$F:$F,'Source'!$A:$A,"103 - Physiotherapy institutes",'Source'!$B:$B,$A313)</f>
        <v>1</v>
      </c>
      <c r="E313" s="8" t="n">
        <f aca="false">D313*$J$5</f>
        <v>1.26315789473684</v>
      </c>
      <c r="F313" s="8" t="n">
        <f aca="false">E313-C313</f>
        <v>-0.736842105263158</v>
      </c>
      <c r="G313" s="9" t="n">
        <f aca="false">IF(AND(C313=0,E313=0),0,IF(C313=0,"New",(E313-C313)/C313))</f>
        <v>-0.368421052631579</v>
      </c>
      <c r="H313" s="8" t="n">
        <f aca="false">SUMIFS('Source'!$E:$E,'Source'!$A:$A,"103 - Physiotherapy institutes",'Source'!$B:$B,$A313)</f>
        <v>130</v>
      </c>
      <c r="I313" s="8" t="n">
        <f aca="false">SUMIFS('Source'!$G:$G,'Source'!$A:$A,"103 - Physiotherapy institutes",'Source'!$B:$B,$A313)</f>
        <v>56.34</v>
      </c>
      <c r="J313" s="8" t="n">
        <f aca="false">I313*$J$5</f>
        <v>71.1663157894737</v>
      </c>
      <c r="K313" s="8" t="n">
        <f aca="false">J313-H313</f>
        <v>-58.8336842105263</v>
      </c>
      <c r="L313" s="9" t="n">
        <f aca="false">IF(AND(H313=0,J313=0),0,IF(H313=0,"New",(J313-H313)/H313))</f>
        <v>-0.452566801619433</v>
      </c>
      <c r="M313" s="7" t="str">
        <f aca="false">IF(AND(OR(C313&lt;&gt;0,H313&lt;&gt;0),D313=0,I313=0),"DROP",IF(AND(OR(D313&lt;&gt;0,I313&lt;&gt;0),C313=0,H313=0),"NEW",""))</f>
        <v/>
      </c>
    </row>
    <row r="314" customFormat="false" ht="15" hidden="false" customHeight="false" outlineLevel="0" collapsed="false">
      <c r="A314" s="7" t="s">
        <v>580</v>
      </c>
      <c r="B314" s="7" t="str">
        <f aca="false">IFERROR(INDEX('Source'!$C:$C,MATCH($A314,'Source'!$B:$B,0)),"")</f>
        <v>סד יד שמאל  שחור</v>
      </c>
      <c r="C314" s="8" t="n">
        <f aca="false">SUMIFS('Source'!$D:$D,'Source'!$A:$A,"103 - Physiotherapy institutes",'Source'!$B:$B,$A314)</f>
        <v>2</v>
      </c>
      <c r="D314" s="8" t="n">
        <f aca="false">SUMIFS('Source'!$F:$F,'Source'!$A:$A,"103 - Physiotherapy institutes",'Source'!$B:$B,$A314)</f>
        <v>1</v>
      </c>
      <c r="E314" s="8" t="n">
        <f aca="false">D314*$J$5</f>
        <v>1.26315789473684</v>
      </c>
      <c r="F314" s="8" t="n">
        <f aca="false">E314-C314</f>
        <v>-0.736842105263158</v>
      </c>
      <c r="G314" s="9" t="n">
        <f aca="false">IF(AND(C314=0,E314=0),0,IF(C314=0,"New",(E314-C314)/C314))</f>
        <v>-0.368421052631579</v>
      </c>
      <c r="H314" s="8" t="n">
        <f aca="false">SUMIFS('Source'!$E:$E,'Source'!$A:$A,"103 - Physiotherapy institutes",'Source'!$B:$B,$A314)</f>
        <v>130</v>
      </c>
      <c r="I314" s="8" t="n">
        <f aca="false">SUMIFS('Source'!$G:$G,'Source'!$A:$A,"103 - Physiotherapy institutes",'Source'!$B:$B,$A314)</f>
        <v>56.34</v>
      </c>
      <c r="J314" s="8" t="n">
        <f aca="false">I314*$J$5</f>
        <v>71.1663157894737</v>
      </c>
      <c r="K314" s="8" t="n">
        <f aca="false">J314-H314</f>
        <v>-58.8336842105263</v>
      </c>
      <c r="L314" s="9" t="n">
        <f aca="false">IF(AND(H314=0,J314=0),0,IF(H314=0,"New",(J314-H314)/H314))</f>
        <v>-0.452566801619433</v>
      </c>
      <c r="M314" s="7" t="str">
        <f aca="false">IF(AND(OR(C314&lt;&gt;0,H314&lt;&gt;0),D314=0,I314=0),"DROP",IF(AND(OR(D314&lt;&gt;0,I314&lt;&gt;0),C314=0,H314=0),"NEW",""))</f>
        <v/>
      </c>
    </row>
    <row r="315" customFormat="false" ht="15" hidden="false" customHeight="false" outlineLevel="0" collapsed="false">
      <c r="A315" s="7" t="s">
        <v>258</v>
      </c>
      <c r="B315" s="7" t="str">
        <f aca="false">IFERROR(INDEX('Source'!$C:$C,MATCH($A315,'Source'!$B:$B,0)),"")</f>
        <v>חגורת בטן</v>
      </c>
      <c r="C315" s="8" t="n">
        <f aca="false">SUMIFS('Source'!$D:$D,'Source'!$A:$A,"103 - Physiotherapy institutes",'Source'!$B:$B,$A315)</f>
        <v>0</v>
      </c>
      <c r="D315" s="8" t="n">
        <f aca="false">SUMIFS('Source'!$F:$F,'Source'!$A:$A,"103 - Physiotherapy institutes",'Source'!$B:$B,$A315)</f>
        <v>1</v>
      </c>
      <c r="E315" s="8" t="n">
        <f aca="false">D315*$J$5</f>
        <v>1.26315789473684</v>
      </c>
      <c r="F315" s="8" t="n">
        <f aca="false">E315-C315</f>
        <v>1.26315789473684</v>
      </c>
      <c r="G315" s="9" t="str">
        <f aca="false">IF(AND(C315=0,E315=0),0,IF(C315=0,"New",(E315-C315)/C315))</f>
        <v>New</v>
      </c>
      <c r="H315" s="8" t="n">
        <f aca="false">SUMIFS('Source'!$E:$E,'Source'!$A:$A,"103 - Physiotherapy institutes",'Source'!$B:$B,$A315)</f>
        <v>0</v>
      </c>
      <c r="I315" s="8" t="n">
        <f aca="false">SUMIFS('Source'!$G:$G,'Source'!$A:$A,"103 - Physiotherapy institutes",'Source'!$B:$B,$A315)</f>
        <v>73.66</v>
      </c>
      <c r="J315" s="8" t="n">
        <f aca="false">I315*$J$5</f>
        <v>93.0442105263158</v>
      </c>
      <c r="K315" s="8" t="n">
        <f aca="false">J315-H315</f>
        <v>93.0442105263158</v>
      </c>
      <c r="L315" s="9" t="str">
        <f aca="false">IF(AND(H315=0,J315=0),0,IF(H315=0,"New",(J315-H315)/H315))</f>
        <v>New</v>
      </c>
      <c r="M315" s="7" t="str">
        <f aca="false">IF(AND(OR(C315&lt;&gt;0,H315&lt;&gt;0),D315=0,I315=0),"DROP",IF(AND(OR(D315&lt;&gt;0,I315&lt;&gt;0),C315=0,H315=0),"NEW",""))</f>
        <v>NEW</v>
      </c>
    </row>
    <row r="316" customFormat="false" ht="15" hidden="false" customHeight="false" outlineLevel="0" collapsed="false">
      <c r="A316" s="7" t="s">
        <v>105</v>
      </c>
      <c r="B316" s="7" t="str">
        <f aca="false">IFERROR(INDEX('Source'!$C:$C,MATCH($A316,'Source'!$B:$B,0)),"")</f>
        <v>נוזל לריכוך ציפורן חודרנית</v>
      </c>
      <c r="C316" s="8" t="n">
        <f aca="false">SUMIFS('Source'!$D:$D,'Source'!$A:$A,"103 - Physiotherapy institutes",'Source'!$B:$B,$A316)</f>
        <v>2</v>
      </c>
      <c r="D316" s="8" t="n">
        <f aca="false">SUMIFS('Source'!$F:$F,'Source'!$A:$A,"103 - Physiotherapy institutes",'Source'!$B:$B,$A316)</f>
        <v>0</v>
      </c>
      <c r="E316" s="8" t="n">
        <f aca="false">D316*$J$5</f>
        <v>0</v>
      </c>
      <c r="F316" s="8" t="n">
        <f aca="false">E316-C316</f>
        <v>-2</v>
      </c>
      <c r="G316" s="9" t="n">
        <f aca="false">IF(AND(C316=0,E316=0),0,IF(C316=0,"New",(E316-C316)/C316))</f>
        <v>-1</v>
      </c>
      <c r="H316" s="8" t="n">
        <f aca="false">SUMIFS('Source'!$E:$E,'Source'!$A:$A,"103 - Physiotherapy institutes",'Source'!$B:$B,$A316)</f>
        <v>72.7</v>
      </c>
      <c r="I316" s="8" t="n">
        <f aca="false">SUMIFS('Source'!$G:$G,'Source'!$A:$A,"103 - Physiotherapy institutes",'Source'!$B:$B,$A316)</f>
        <v>0</v>
      </c>
      <c r="J316" s="8" t="n">
        <f aca="false">I316*$J$5</f>
        <v>0</v>
      </c>
      <c r="K316" s="8" t="n">
        <f aca="false">J316-H316</f>
        <v>-72.7</v>
      </c>
      <c r="L316" s="9" t="n">
        <f aca="false">IF(AND(H316=0,J316=0),0,IF(H316=0,"New",(J316-H316)/H316))</f>
        <v>-1</v>
      </c>
      <c r="M316" s="7" t="str">
        <f aca="false">IF(AND(OR(C316&lt;&gt;0,H316&lt;&gt;0),D316=0,I316=0),"DROP",IF(AND(OR(D316&lt;&gt;0,I316&lt;&gt;0),C316=0,H316=0),"NEW",""))</f>
        <v>DROP</v>
      </c>
    </row>
    <row r="317" customFormat="false" ht="15" hidden="false" customHeight="false" outlineLevel="0" collapsed="false">
      <c r="A317" s="7" t="s">
        <v>315</v>
      </c>
      <c r="B317" s="7" t="str">
        <f aca="false">IFERROR(INDEX('Source'!$C:$C,MATCH($A317,'Source'!$B:$B,0)),"")</f>
        <v>חבק יד מתכוון</v>
      </c>
      <c r="C317" s="8" t="n">
        <f aca="false">SUMIFS('Source'!$D:$D,'Source'!$A:$A,"103 - Physiotherapy institutes",'Source'!$B:$B,$A317)</f>
        <v>0</v>
      </c>
      <c r="D317" s="8" t="n">
        <f aca="false">SUMIFS('Source'!$F:$F,'Source'!$A:$A,"103 - Physiotherapy institutes",'Source'!$B:$B,$A317)</f>
        <v>2</v>
      </c>
      <c r="E317" s="8" t="n">
        <f aca="false">D317*$J$5</f>
        <v>2.52631578947368</v>
      </c>
      <c r="F317" s="8" t="n">
        <f aca="false">E317-C317</f>
        <v>2.52631578947368</v>
      </c>
      <c r="G317" s="9" t="str">
        <f aca="false">IF(AND(C317=0,E317=0),0,IF(C317=0,"New",(E317-C317)/C317))</f>
        <v>New</v>
      </c>
      <c r="H317" s="8" t="n">
        <f aca="false">SUMIFS('Source'!$E:$E,'Source'!$A:$A,"103 - Physiotherapy institutes",'Source'!$B:$B,$A317)</f>
        <v>0</v>
      </c>
      <c r="I317" s="8" t="n">
        <f aca="false">SUMIFS('Source'!$G:$G,'Source'!$A:$A,"103 - Physiotherapy institutes",'Source'!$B:$B,$A317)</f>
        <v>71.15</v>
      </c>
      <c r="J317" s="8" t="n">
        <f aca="false">I317*$J$5</f>
        <v>89.8736842105263</v>
      </c>
      <c r="K317" s="8" t="n">
        <f aca="false">J317-H317</f>
        <v>89.8736842105263</v>
      </c>
      <c r="L317" s="9" t="str">
        <f aca="false">IF(AND(H317=0,J317=0),0,IF(H317=0,"New",(J317-H317)/H317))</f>
        <v>New</v>
      </c>
      <c r="M317" s="7" t="str">
        <f aca="false">IF(AND(OR(C317&lt;&gt;0,H317&lt;&gt;0),D317=0,I317=0),"DROP",IF(AND(OR(D317&lt;&gt;0,I317&lt;&gt;0),C317=0,H317=0),"NEW",""))</f>
        <v>NEW</v>
      </c>
    </row>
    <row r="318" customFormat="false" ht="15" hidden="false" customHeight="false" outlineLevel="0" collapsed="false">
      <c r="A318" s="7" t="s">
        <v>309</v>
      </c>
      <c r="B318" s="7" t="str">
        <f aca="false">IFERROR(INDEX('Source'!$C:$C,MATCH($A318,'Source'!$B:$B,0)),"")</f>
        <v>חבק יד מתכוון</v>
      </c>
      <c r="C318" s="8" t="n">
        <f aca="false">SUMIFS('Source'!$D:$D,'Source'!$A:$A,"103 - Physiotherapy institutes",'Source'!$B:$B,$A318)</f>
        <v>0</v>
      </c>
      <c r="D318" s="8" t="n">
        <f aca="false">SUMIFS('Source'!$F:$F,'Source'!$A:$A,"103 - Physiotherapy institutes",'Source'!$B:$B,$A318)</f>
        <v>2</v>
      </c>
      <c r="E318" s="8" t="n">
        <f aca="false">D318*$J$5</f>
        <v>2.52631578947368</v>
      </c>
      <c r="F318" s="8" t="n">
        <f aca="false">E318-C318</f>
        <v>2.52631578947368</v>
      </c>
      <c r="G318" s="9" t="str">
        <f aca="false">IF(AND(C318=0,E318=0),0,IF(C318=0,"New",(E318-C318)/C318))</f>
        <v>New</v>
      </c>
      <c r="H318" s="8" t="n">
        <f aca="false">SUMIFS('Source'!$E:$E,'Source'!$A:$A,"103 - Physiotherapy institutes",'Source'!$B:$B,$A318)</f>
        <v>0</v>
      </c>
      <c r="I318" s="8" t="n">
        <f aca="false">SUMIFS('Source'!$G:$G,'Source'!$A:$A,"103 - Physiotherapy institutes",'Source'!$B:$B,$A318)</f>
        <v>71.15</v>
      </c>
      <c r="J318" s="8" t="n">
        <f aca="false">I318*$J$5</f>
        <v>89.8736842105263</v>
      </c>
      <c r="K318" s="8" t="n">
        <f aca="false">J318-H318</f>
        <v>89.8736842105263</v>
      </c>
      <c r="L318" s="9" t="str">
        <f aca="false">IF(AND(H318=0,J318=0),0,IF(H318=0,"New",(J318-H318)/H318))</f>
        <v>New</v>
      </c>
      <c r="M318" s="7" t="str">
        <f aca="false">IF(AND(OR(C318&lt;&gt;0,H318&lt;&gt;0),D318=0,I318=0),"DROP",IF(AND(OR(D318&lt;&gt;0,I318&lt;&gt;0),C318=0,H318=0),"NEW",""))</f>
        <v>NEW</v>
      </c>
    </row>
    <row r="319" customFormat="false" ht="15" hidden="false" customHeight="false" outlineLevel="0" collapsed="false">
      <c r="A319" s="7" t="s">
        <v>252</v>
      </c>
      <c r="B319" s="7" t="str">
        <f aca="false">IFERROR(INDEX('Source'!$C:$C,MATCH($A319,'Source'!$B:$B,0)),"")</f>
        <v>סד מאורך לאגודל</v>
      </c>
      <c r="C319" s="8" t="n">
        <f aca="false">SUMIFS('Source'!$D:$D,'Source'!$A:$A,"103 - Physiotherapy institutes",'Source'!$B:$B,$A319)</f>
        <v>1</v>
      </c>
      <c r="D319" s="8" t="n">
        <f aca="false">SUMIFS('Source'!$F:$F,'Source'!$A:$A,"103 - Physiotherapy institutes",'Source'!$B:$B,$A319)</f>
        <v>0</v>
      </c>
      <c r="E319" s="8" t="n">
        <f aca="false">D319*$J$5</f>
        <v>0</v>
      </c>
      <c r="F319" s="8" t="n">
        <f aca="false">E319-C319</f>
        <v>-1</v>
      </c>
      <c r="G319" s="9" t="n">
        <f aca="false">IF(AND(C319=0,E319=0),0,IF(C319=0,"New",(E319-C319)/C319))</f>
        <v>-1</v>
      </c>
      <c r="H319" s="8" t="n">
        <f aca="false">SUMIFS('Source'!$E:$E,'Source'!$A:$A,"103 - Physiotherapy institutes",'Source'!$B:$B,$A319)</f>
        <v>70.26</v>
      </c>
      <c r="I319" s="8" t="n">
        <f aca="false">SUMIFS('Source'!$G:$G,'Source'!$A:$A,"103 - Physiotherapy institutes",'Source'!$B:$B,$A319)</f>
        <v>0</v>
      </c>
      <c r="J319" s="8" t="n">
        <f aca="false">I319*$J$5</f>
        <v>0</v>
      </c>
      <c r="K319" s="8" t="n">
        <f aca="false">J319-H319</f>
        <v>-70.26</v>
      </c>
      <c r="L319" s="9" t="n">
        <f aca="false">IF(AND(H319=0,J319=0),0,IF(H319=0,"New",(J319-H319)/H319))</f>
        <v>-1</v>
      </c>
      <c r="M319" s="7" t="str">
        <f aca="false">IF(AND(OR(C319&lt;&gt;0,H319&lt;&gt;0),D319=0,I319=0),"DROP",IF(AND(OR(D319&lt;&gt;0,I319&lt;&gt;0),C319=0,H319=0),"NEW",""))</f>
        <v>DROP</v>
      </c>
    </row>
    <row r="320" customFormat="false" ht="15" hidden="false" customHeight="false" outlineLevel="0" collapsed="false">
      <c r="A320" s="7" t="s">
        <v>208</v>
      </c>
      <c r="B320" s="7" t="str">
        <f aca="false">IFERROR(INDEX('Source'!$C:$C,MATCH($A320,'Source'!$B:$B,0)),"")</f>
        <v>סד מאורך לאגודל</v>
      </c>
      <c r="C320" s="8" t="n">
        <f aca="false">SUMIFS('Source'!$D:$D,'Source'!$A:$A,"103 - Physiotherapy institutes",'Source'!$B:$B,$A320)</f>
        <v>1</v>
      </c>
      <c r="D320" s="8" t="n">
        <f aca="false">SUMIFS('Source'!$F:$F,'Source'!$A:$A,"103 - Physiotherapy institutes",'Source'!$B:$B,$A320)</f>
        <v>0</v>
      </c>
      <c r="E320" s="8" t="n">
        <f aca="false">D320*$J$5</f>
        <v>0</v>
      </c>
      <c r="F320" s="8" t="n">
        <f aca="false">E320-C320</f>
        <v>-1</v>
      </c>
      <c r="G320" s="9" t="n">
        <f aca="false">IF(AND(C320=0,E320=0),0,IF(C320=0,"New",(E320-C320)/C320))</f>
        <v>-1</v>
      </c>
      <c r="H320" s="8" t="n">
        <f aca="false">SUMIFS('Source'!$E:$E,'Source'!$A:$A,"103 - Physiotherapy institutes",'Source'!$B:$B,$A320)</f>
        <v>70.26</v>
      </c>
      <c r="I320" s="8" t="n">
        <f aca="false">SUMIFS('Source'!$G:$G,'Source'!$A:$A,"103 - Physiotherapy institutes",'Source'!$B:$B,$A320)</f>
        <v>0</v>
      </c>
      <c r="J320" s="8" t="n">
        <f aca="false">I320*$J$5</f>
        <v>0</v>
      </c>
      <c r="K320" s="8" t="n">
        <f aca="false">J320-H320</f>
        <v>-70.26</v>
      </c>
      <c r="L320" s="9" t="n">
        <f aca="false">IF(AND(H320=0,J320=0),0,IF(H320=0,"New",(J320-H320)/H320))</f>
        <v>-1</v>
      </c>
      <c r="M320" s="7" t="str">
        <f aca="false">IF(AND(OR(C320&lt;&gt;0,H320&lt;&gt;0),D320=0,I320=0),"DROP",IF(AND(OR(D320&lt;&gt;0,I320&lt;&gt;0),C320=0,H320=0),"NEW",""))</f>
        <v>DROP</v>
      </c>
    </row>
    <row r="321" customFormat="false" ht="15" hidden="false" customHeight="false" outlineLevel="0" collapsed="false">
      <c r="A321" s="7" t="s">
        <v>335</v>
      </c>
      <c r="B321" s="7" t="str">
        <f aca="false">IFERROR(INDEX('Source'!$C:$C,MATCH($A321,'Source'!$B:$B,0)),"")</f>
        <v>מגן קרסול+ עקב סגור+רצועות</v>
      </c>
      <c r="C321" s="8" t="n">
        <f aca="false">SUMIFS('Source'!$D:$D,'Source'!$A:$A,"103 - Physiotherapy institutes",'Source'!$B:$B,$A321)</f>
        <v>1</v>
      </c>
      <c r="D321" s="8" t="n">
        <f aca="false">SUMIFS('Source'!$F:$F,'Source'!$A:$A,"103 - Physiotherapy institutes",'Source'!$B:$B,$A321)</f>
        <v>0</v>
      </c>
      <c r="E321" s="8" t="n">
        <f aca="false">D321*$J$5</f>
        <v>0</v>
      </c>
      <c r="F321" s="8" t="n">
        <f aca="false">E321-C321</f>
        <v>-1</v>
      </c>
      <c r="G321" s="9" t="n">
        <f aca="false">IF(AND(C321=0,E321=0),0,IF(C321=0,"New",(E321-C321)/C321))</f>
        <v>-1</v>
      </c>
      <c r="H321" s="8" t="n">
        <f aca="false">SUMIFS('Source'!$E:$E,'Source'!$A:$A,"103 - Physiotherapy institutes",'Source'!$B:$B,$A321)</f>
        <v>70.26</v>
      </c>
      <c r="I321" s="8" t="n">
        <f aca="false">SUMIFS('Source'!$G:$G,'Source'!$A:$A,"103 - Physiotherapy institutes",'Source'!$B:$B,$A321)</f>
        <v>0</v>
      </c>
      <c r="J321" s="8" t="n">
        <f aca="false">I321*$J$5</f>
        <v>0</v>
      </c>
      <c r="K321" s="8" t="n">
        <f aca="false">J321-H321</f>
        <v>-70.26</v>
      </c>
      <c r="L321" s="9" t="n">
        <f aca="false">IF(AND(H321=0,J321=0),0,IF(H321=0,"New",(J321-H321)/H321))</f>
        <v>-1</v>
      </c>
      <c r="M321" s="7" t="str">
        <f aca="false">IF(AND(OR(C321&lt;&gt;0,H321&lt;&gt;0),D321=0,I321=0),"DROP",IF(AND(OR(D321&lt;&gt;0,I321&lt;&gt;0),C321=0,H321=0),"NEW",""))</f>
        <v>DROP</v>
      </c>
    </row>
    <row r="322" customFormat="false" ht="15" hidden="false" customHeight="false" outlineLevel="0" collapsed="false">
      <c r="A322" s="7" t="s">
        <v>830</v>
      </c>
      <c r="B322" s="7" t="str">
        <f aca="false">IFERROR(INDEX('Source'!$C:$C,MATCH($A322,'Source'!$B:$B,0)),"")</f>
        <v>מגן קרסול+ עקב סגור+רצועות</v>
      </c>
      <c r="C322" s="8" t="n">
        <f aca="false">SUMIFS('Source'!$D:$D,'Source'!$A:$A,"103 - Physiotherapy institutes",'Source'!$B:$B,$A322)</f>
        <v>1</v>
      </c>
      <c r="D322" s="8" t="n">
        <f aca="false">SUMIFS('Source'!$F:$F,'Source'!$A:$A,"103 - Physiotherapy institutes",'Source'!$B:$B,$A322)</f>
        <v>0</v>
      </c>
      <c r="E322" s="8" t="n">
        <f aca="false">D322*$J$5</f>
        <v>0</v>
      </c>
      <c r="F322" s="8" t="n">
        <f aca="false">E322-C322</f>
        <v>-1</v>
      </c>
      <c r="G322" s="9" t="n">
        <f aca="false">IF(AND(C322=0,E322=0),0,IF(C322=0,"New",(E322-C322)/C322))</f>
        <v>-1</v>
      </c>
      <c r="H322" s="8" t="n">
        <f aca="false">SUMIFS('Source'!$E:$E,'Source'!$A:$A,"103 - Physiotherapy institutes",'Source'!$B:$B,$A322)</f>
        <v>70.26</v>
      </c>
      <c r="I322" s="8" t="n">
        <f aca="false">SUMIFS('Source'!$G:$G,'Source'!$A:$A,"103 - Physiotherapy institutes",'Source'!$B:$B,$A322)</f>
        <v>0</v>
      </c>
      <c r="J322" s="8" t="n">
        <f aca="false">I322*$J$5</f>
        <v>0</v>
      </c>
      <c r="K322" s="8" t="n">
        <f aca="false">J322-H322</f>
        <v>-70.26</v>
      </c>
      <c r="L322" s="9" t="n">
        <f aca="false">IF(AND(H322=0,J322=0),0,IF(H322=0,"New",(J322-H322)/H322))</f>
        <v>-1</v>
      </c>
      <c r="M322" s="7" t="str">
        <f aca="false">IF(AND(OR(C322&lt;&gt;0,H322&lt;&gt;0),D322=0,I322=0),"DROP",IF(AND(OR(D322&lt;&gt;0,I322&lt;&gt;0),C322=0,H322=0),"NEW",""))</f>
        <v>DROP</v>
      </c>
    </row>
    <row r="323" customFormat="false" ht="15" hidden="false" customHeight="false" outlineLevel="0" collapsed="false">
      <c r="A323" s="7" t="s">
        <v>696</v>
      </c>
      <c r="B323" s="7" t="str">
        <f aca="false">IFERROR(INDEX('Source'!$C:$C,MATCH($A323,'Source'!$B:$B,0)),"")</f>
        <v>מגן קרסול+כרית סיליקון שחור</v>
      </c>
      <c r="C323" s="8" t="n">
        <f aca="false">SUMIFS('Source'!$D:$D,'Source'!$A:$A,"103 - Physiotherapy institutes",'Source'!$B:$B,$A323)</f>
        <v>1</v>
      </c>
      <c r="D323" s="8" t="n">
        <f aca="false">SUMIFS('Source'!$F:$F,'Source'!$A:$A,"103 - Physiotherapy institutes",'Source'!$B:$B,$A323)</f>
        <v>0</v>
      </c>
      <c r="E323" s="8" t="n">
        <f aca="false">D323*$J$5</f>
        <v>0</v>
      </c>
      <c r="F323" s="8" t="n">
        <f aca="false">E323-C323</f>
        <v>-1</v>
      </c>
      <c r="G323" s="9" t="n">
        <f aca="false">IF(AND(C323=0,E323=0),0,IF(C323=0,"New",(E323-C323)/C323))</f>
        <v>-1</v>
      </c>
      <c r="H323" s="8" t="n">
        <f aca="false">SUMIFS('Source'!$E:$E,'Source'!$A:$A,"103 - Physiotherapy institutes",'Source'!$B:$B,$A323)</f>
        <v>70</v>
      </c>
      <c r="I323" s="8" t="n">
        <f aca="false">SUMIFS('Source'!$G:$G,'Source'!$A:$A,"103 - Physiotherapy institutes",'Source'!$B:$B,$A323)</f>
        <v>0</v>
      </c>
      <c r="J323" s="8" t="n">
        <f aca="false">I323*$J$5</f>
        <v>0</v>
      </c>
      <c r="K323" s="8" t="n">
        <f aca="false">J323-H323</f>
        <v>-70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294</v>
      </c>
      <c r="B324" s="7" t="str">
        <f aca="false">IFERROR(INDEX('Source'!$C:$C,MATCH($A324,'Source'!$B:$B,0)),"")</f>
        <v>כפפת לחץ</v>
      </c>
      <c r="C324" s="8" t="n">
        <f aca="false">SUMIFS('Source'!$D:$D,'Source'!$A:$A,"103 - Physiotherapy institutes",'Source'!$B:$B,$A324)</f>
        <v>1</v>
      </c>
      <c r="D324" s="8" t="n">
        <f aca="false">SUMIFS('Source'!$F:$F,'Source'!$A:$A,"103 - Physiotherapy institutes",'Source'!$B:$B,$A324)</f>
        <v>3</v>
      </c>
      <c r="E324" s="8" t="n">
        <f aca="false">D324*$J$5</f>
        <v>3.78947368421053</v>
      </c>
      <c r="F324" s="8" t="n">
        <f aca="false">E324-C324</f>
        <v>2.78947368421053</v>
      </c>
      <c r="G324" s="9" t="n">
        <f aca="false">IF(AND(C324=0,E324=0),0,IF(C324=0,"New",(E324-C324)/C324))</f>
        <v>2.78947368421053</v>
      </c>
      <c r="H324" s="8" t="n">
        <f aca="false">SUMIFS('Source'!$E:$E,'Source'!$A:$A,"103 - Physiotherapy institutes",'Source'!$B:$B,$A324)</f>
        <v>33.06</v>
      </c>
      <c r="I324" s="8" t="n">
        <f aca="false">SUMIFS('Source'!$G:$G,'Source'!$A:$A,"103 - Physiotherapy institutes",'Source'!$B:$B,$A324)</f>
        <v>102.42</v>
      </c>
      <c r="J324" s="8" t="n">
        <f aca="false">I324*$J$5</f>
        <v>129.372631578947</v>
      </c>
      <c r="K324" s="8" t="n">
        <f aca="false">J324-H324</f>
        <v>96.3126315789474</v>
      </c>
      <c r="L324" s="9" t="n">
        <f aca="false">IF(AND(H324=0,J324=0),0,IF(H324=0,"New",(J324-H324)/H324))</f>
        <v>2.91326774285987</v>
      </c>
      <c r="M324" s="7" t="str">
        <f aca="false">IF(AND(OR(C324&lt;&gt;0,H324&lt;&gt;0),D324=0,I324=0),"DROP",IF(AND(OR(D324&lt;&gt;0,I324&lt;&gt;0),C324=0,H324=0),"NEW",""))</f>
        <v/>
      </c>
    </row>
    <row r="325" customFormat="false" ht="15" hidden="false" customHeight="false" outlineLevel="0" collapsed="false">
      <c r="A325" s="7" t="s">
        <v>823</v>
      </c>
      <c r="B325" s="7" t="str">
        <f aca="false">IFERROR(INDEX('Source'!$C:$C,MATCH($A325,'Source'!$B:$B,0)),"")</f>
        <v>מגן ברך +חור לפיקה</v>
      </c>
      <c r="C325" s="8" t="n">
        <f aca="false">SUMIFS('Source'!$D:$D,'Source'!$A:$A,"103 - Physiotherapy institutes",'Source'!$B:$B,$A325)</f>
        <v>0</v>
      </c>
      <c r="D325" s="8" t="n">
        <f aca="false">SUMIFS('Source'!$F:$F,'Source'!$A:$A,"103 - Physiotherapy institutes",'Source'!$B:$B,$A325)</f>
        <v>1</v>
      </c>
      <c r="E325" s="8" t="n">
        <f aca="false">D325*$J$5</f>
        <v>1.26315789473684</v>
      </c>
      <c r="F325" s="8" t="n">
        <f aca="false">E325-C325</f>
        <v>1.26315789473684</v>
      </c>
      <c r="G325" s="9" t="str">
        <f aca="false">IF(AND(C325=0,E325=0),0,IF(C325=0,"New",(E325-C325)/C325))</f>
        <v>New</v>
      </c>
      <c r="H325" s="8" t="n">
        <f aca="false">SUMIFS('Source'!$E:$E,'Source'!$A:$A,"103 - Physiotherapy institutes",'Source'!$B:$B,$A325)</f>
        <v>0</v>
      </c>
      <c r="I325" s="8" t="n">
        <f aca="false">SUMIFS('Source'!$G:$G,'Source'!$A:$A,"103 - Physiotherapy institutes",'Source'!$B:$B,$A325)</f>
        <v>69.34</v>
      </c>
      <c r="J325" s="8" t="n">
        <f aca="false">I325*$J$5</f>
        <v>87.5873684210526</v>
      </c>
      <c r="K325" s="8" t="n">
        <f aca="false">J325-H325</f>
        <v>87.5873684210526</v>
      </c>
      <c r="L325" s="9" t="str">
        <f aca="false">IF(AND(H325=0,J325=0),0,IF(H325=0,"New",(J325-H325)/H325))</f>
        <v>New</v>
      </c>
      <c r="M325" s="7" t="str">
        <f aca="false">IF(AND(OR(C325&lt;&gt;0,H325&lt;&gt;0),D325=0,I325=0),"DROP",IF(AND(OR(D325&lt;&gt;0,I325&lt;&gt;0),C325=0,H325=0),"NEW",""))</f>
        <v>NEW</v>
      </c>
    </row>
    <row r="326" customFormat="false" ht="15" hidden="false" customHeight="false" outlineLevel="0" collapsed="false">
      <c r="A326" s="7" t="s">
        <v>290</v>
      </c>
      <c r="B326" s="7" t="str">
        <f aca="false">IFERROR(INDEX('Source'!$C:$C,MATCH($A326,'Source'!$B:$B,0)),"")</f>
        <v>כפפת לחץ</v>
      </c>
      <c r="C326" s="8" t="n">
        <f aca="false">SUMIFS('Source'!$D:$D,'Source'!$A:$A,"103 - Physiotherapy institutes",'Source'!$B:$B,$A326)</f>
        <v>2</v>
      </c>
      <c r="D326" s="8" t="n">
        <f aca="false">SUMIFS('Source'!$F:$F,'Source'!$A:$A,"103 - Physiotherapy institutes",'Source'!$B:$B,$A326)</f>
        <v>4</v>
      </c>
      <c r="E326" s="8" t="n">
        <f aca="false">D326*$J$5</f>
        <v>5.05263157894737</v>
      </c>
      <c r="F326" s="8" t="n">
        <f aca="false">E326-C326</f>
        <v>3.05263157894737</v>
      </c>
      <c r="G326" s="9" t="n">
        <f aca="false">IF(AND(C326=0,E326=0),0,IF(C326=0,"New",(E326-C326)/C326))</f>
        <v>1.52631578947368</v>
      </c>
      <c r="H326" s="8" t="n">
        <f aca="false">SUMIFS('Source'!$E:$E,'Source'!$A:$A,"103 - Physiotherapy institutes",'Source'!$B:$B,$A326)</f>
        <v>65.5</v>
      </c>
      <c r="I326" s="8" t="n">
        <f aca="false">SUMIFS('Source'!$G:$G,'Source'!$A:$A,"103 - Physiotherapy institutes",'Source'!$B:$B,$A326)</f>
        <v>134.83</v>
      </c>
      <c r="J326" s="8" t="n">
        <f aca="false">I326*$J$5</f>
        <v>170.311578947368</v>
      </c>
      <c r="K326" s="8" t="n">
        <f aca="false">J326-H326</f>
        <v>104.811578947368</v>
      </c>
      <c r="L326" s="9" t="n">
        <f aca="false">IF(AND(H326=0,J326=0),0,IF(H326=0,"New",(J326-H326)/H326))</f>
        <v>1.60017677782242</v>
      </c>
      <c r="M326" s="7" t="str">
        <f aca="false">IF(AND(OR(C326&lt;&gt;0,H326&lt;&gt;0),D326=0,I326=0),"DROP",IF(AND(OR(D326&lt;&gt;0,I326&lt;&gt;0),C326=0,H326=0),"NEW",""))</f>
        <v/>
      </c>
    </row>
    <row r="327" customFormat="false" ht="15" hidden="false" customHeight="false" outlineLevel="0" collapsed="false">
      <c r="A327" s="7" t="s">
        <v>319</v>
      </c>
      <c r="B327" s="7" t="str">
        <f aca="false">IFERROR(INDEX('Source'!$C:$C,MATCH($A327,'Source'!$B:$B,0)),"")</f>
        <v>כפפת לחץ</v>
      </c>
      <c r="C327" s="8" t="n">
        <f aca="false">SUMIFS('Source'!$D:$D,'Source'!$A:$A,"103 - Physiotherapy institutes",'Source'!$B:$B,$A327)</f>
        <v>2</v>
      </c>
      <c r="D327" s="8" t="n">
        <f aca="false">SUMIFS('Source'!$F:$F,'Source'!$A:$A,"103 - Physiotherapy institutes",'Source'!$B:$B,$A327)</f>
        <v>4</v>
      </c>
      <c r="E327" s="8" t="n">
        <f aca="false">D327*$J$5</f>
        <v>5.05263157894737</v>
      </c>
      <c r="F327" s="8" t="n">
        <f aca="false">E327-C327</f>
        <v>3.05263157894737</v>
      </c>
      <c r="G327" s="9" t="n">
        <f aca="false">IF(AND(C327=0,E327=0),0,IF(C327=0,"New",(E327-C327)/C327))</f>
        <v>1.52631578947368</v>
      </c>
      <c r="H327" s="8" t="n">
        <f aca="false">SUMIFS('Source'!$E:$E,'Source'!$A:$A,"103 - Physiotherapy institutes",'Source'!$B:$B,$A327)</f>
        <v>65.5</v>
      </c>
      <c r="I327" s="8" t="n">
        <f aca="false">SUMIFS('Source'!$G:$G,'Source'!$A:$A,"103 - Physiotherapy institutes",'Source'!$B:$B,$A327)</f>
        <v>134.83</v>
      </c>
      <c r="J327" s="8" t="n">
        <f aca="false">I327*$J$5</f>
        <v>170.311578947368</v>
      </c>
      <c r="K327" s="8" t="n">
        <f aca="false">J327-H327</f>
        <v>104.811578947368</v>
      </c>
      <c r="L327" s="9" t="n">
        <f aca="false">IF(AND(H327=0,J327=0),0,IF(H327=0,"New",(J327-H327)/H327))</f>
        <v>1.60017677782242</v>
      </c>
      <c r="M327" s="7" t="str">
        <f aca="false">IF(AND(OR(C327&lt;&gt;0,H327&lt;&gt;0),D327=0,I327=0),"DROP",IF(AND(OR(D327&lt;&gt;0,I327&lt;&gt;0),C327=0,H327=0),"NEW",""))</f>
        <v/>
      </c>
    </row>
    <row r="328" customFormat="false" ht="15" hidden="false" customHeight="false" outlineLevel="0" collapsed="false">
      <c r="A328" s="7" t="s">
        <v>370</v>
      </c>
      <c r="B328" s="7" t="str">
        <f aca="false">IFERROR(INDEX('Source'!$C:$C,MATCH($A328,'Source'!$B:$B,0)),"")</f>
        <v>כפפת לחץ</v>
      </c>
      <c r="C328" s="8" t="n">
        <f aca="false">SUMIFS('Source'!$D:$D,'Source'!$A:$A,"103 - Physiotherapy institutes",'Source'!$B:$B,$A328)</f>
        <v>2</v>
      </c>
      <c r="D328" s="8" t="n">
        <f aca="false">SUMIFS('Source'!$F:$F,'Source'!$A:$A,"103 - Physiotherapy institutes",'Source'!$B:$B,$A328)</f>
        <v>4</v>
      </c>
      <c r="E328" s="8" t="n">
        <f aca="false">D328*$J$5</f>
        <v>5.05263157894737</v>
      </c>
      <c r="F328" s="8" t="n">
        <f aca="false">E328-C328</f>
        <v>3.05263157894737</v>
      </c>
      <c r="G328" s="9" t="n">
        <f aca="false">IF(AND(C328=0,E328=0),0,IF(C328=0,"New",(E328-C328)/C328))</f>
        <v>1.52631578947368</v>
      </c>
      <c r="H328" s="8" t="n">
        <f aca="false">SUMIFS('Source'!$E:$E,'Source'!$A:$A,"103 - Physiotherapy institutes",'Source'!$B:$B,$A328)</f>
        <v>65.5</v>
      </c>
      <c r="I328" s="8" t="n">
        <f aca="false">SUMIFS('Source'!$G:$G,'Source'!$A:$A,"103 - Physiotherapy institutes",'Source'!$B:$B,$A328)</f>
        <v>134.83</v>
      </c>
      <c r="J328" s="8" t="n">
        <f aca="false">I328*$J$5</f>
        <v>170.311578947368</v>
      </c>
      <c r="K328" s="8" t="n">
        <f aca="false">J328-H328</f>
        <v>104.811578947368</v>
      </c>
      <c r="L328" s="9" t="n">
        <f aca="false">IF(AND(H328=0,J328=0),0,IF(H328=0,"New",(J328-H328)/H328))</f>
        <v>1.60017677782242</v>
      </c>
      <c r="M328" s="7" t="str">
        <f aca="false">IF(AND(OR(C328&lt;&gt;0,H328&lt;&gt;0),D328=0,I328=0),"DROP",IF(AND(OR(D328&lt;&gt;0,I328&lt;&gt;0),C328=0,H328=0),"NEW",""))</f>
        <v/>
      </c>
    </row>
    <row r="329" customFormat="false" ht="15" hidden="false" customHeight="false" outlineLevel="0" collapsed="false">
      <c r="A329" s="7" t="s">
        <v>620</v>
      </c>
      <c r="B329" s="7" t="str">
        <f aca="false">IFERROR(INDEX('Source'!$C:$C,MATCH($A329,'Source'!$B:$B,0)),"")</f>
        <v>טייפ חבישה לספורט לבן</v>
      </c>
      <c r="C329" s="8" t="n">
        <f aca="false">SUMIFS('Source'!$D:$D,'Source'!$A:$A,"103 - Physiotherapy institutes",'Source'!$B:$B,$A329)</f>
        <v>4</v>
      </c>
      <c r="D329" s="8" t="n">
        <f aca="false">SUMIFS('Source'!$F:$F,'Source'!$A:$A,"103 - Physiotherapy institutes",'Source'!$B:$B,$A329)</f>
        <v>0</v>
      </c>
      <c r="E329" s="8" t="n">
        <f aca="false">D329*$J$5</f>
        <v>0</v>
      </c>
      <c r="F329" s="8" t="n">
        <f aca="false">E329-C329</f>
        <v>-4</v>
      </c>
      <c r="G329" s="9" t="n">
        <f aca="false">IF(AND(C329=0,E329=0),0,IF(C329=0,"New",(E329-C329)/C329))</f>
        <v>-1</v>
      </c>
      <c r="H329" s="8" t="n">
        <f aca="false">SUMIFS('Source'!$E:$E,'Source'!$A:$A,"103 - Physiotherapy institutes",'Source'!$B:$B,$A329)</f>
        <v>69.17</v>
      </c>
      <c r="I329" s="8" t="n">
        <f aca="false">SUMIFS('Source'!$G:$G,'Source'!$A:$A,"103 - Physiotherapy institutes",'Source'!$B:$B,$A329)</f>
        <v>0</v>
      </c>
      <c r="J329" s="8" t="n">
        <f aca="false">I329*$J$5</f>
        <v>0</v>
      </c>
      <c r="K329" s="8" t="n">
        <f aca="false">J329-H329</f>
        <v>-69.17</v>
      </c>
      <c r="L329" s="9" t="n">
        <f aca="false">IF(AND(H329=0,J329=0),0,IF(H329=0,"New",(J329-H329)/H329))</f>
        <v>-1</v>
      </c>
      <c r="M329" s="7" t="str">
        <f aca="false">IF(AND(OR(C329&lt;&gt;0,H329&lt;&gt;0),D329=0,I329=0),"DROP",IF(AND(OR(D329&lt;&gt;0,I329&lt;&gt;0),C329=0,H329=0),"NEW",""))</f>
        <v>DROP</v>
      </c>
    </row>
    <row r="330" customFormat="false" ht="15" hidden="false" customHeight="false" outlineLevel="0" collapsed="false">
      <c r="A330" s="7" t="s">
        <v>341</v>
      </c>
      <c r="B330" s="7" t="str">
        <f aca="false">IFERROR(INDEX('Source'!$C:$C,MATCH($A330,'Source'!$B:$B,0)),"")</f>
        <v>טייפ חבישה לספורט שחור</v>
      </c>
      <c r="C330" s="8" t="n">
        <f aca="false">SUMIFS('Source'!$D:$D,'Source'!$A:$A,"103 - Physiotherapy institutes",'Source'!$B:$B,$A330)</f>
        <v>4</v>
      </c>
      <c r="D330" s="8" t="n">
        <f aca="false">SUMIFS('Source'!$F:$F,'Source'!$A:$A,"103 - Physiotherapy institutes",'Source'!$B:$B,$A330)</f>
        <v>0</v>
      </c>
      <c r="E330" s="8" t="n">
        <f aca="false">D330*$J$5</f>
        <v>0</v>
      </c>
      <c r="F330" s="8" t="n">
        <f aca="false">E330-C330</f>
        <v>-4</v>
      </c>
      <c r="G330" s="9" t="n">
        <f aca="false">IF(AND(C330=0,E330=0),0,IF(C330=0,"New",(E330-C330)/C330))</f>
        <v>-1</v>
      </c>
      <c r="H330" s="8" t="n">
        <f aca="false">SUMIFS('Source'!$E:$E,'Source'!$A:$A,"103 - Physiotherapy institutes",'Source'!$B:$B,$A330)</f>
        <v>69.17</v>
      </c>
      <c r="I330" s="8" t="n">
        <f aca="false">SUMIFS('Source'!$G:$G,'Source'!$A:$A,"103 - Physiotherapy institutes",'Source'!$B:$B,$A330)</f>
        <v>0</v>
      </c>
      <c r="J330" s="8" t="n">
        <f aca="false">I330*$J$5</f>
        <v>0</v>
      </c>
      <c r="K330" s="8" t="n">
        <f aca="false">J330-H330</f>
        <v>-69.17</v>
      </c>
      <c r="L330" s="9" t="n">
        <f aca="false">IF(AND(H330=0,J330=0),0,IF(H330=0,"New",(J330-H330)/H330))</f>
        <v>-1</v>
      </c>
      <c r="M330" s="7" t="str">
        <f aca="false">IF(AND(OR(C330&lt;&gt;0,H330&lt;&gt;0),D330=0,I330=0),"DROP",IF(AND(OR(D330&lt;&gt;0,I330&lt;&gt;0),C330=0,H330=0),"NEW",""))</f>
        <v>DROP</v>
      </c>
    </row>
    <row r="331" customFormat="false" ht="15" hidden="false" customHeight="false" outlineLevel="0" collapsed="false">
      <c r="A331" s="7" t="s">
        <v>350</v>
      </c>
      <c r="B331" s="7" t="str">
        <f aca="false">IFERROR(INDEX('Source'!$C:$C,MATCH($A331,'Source'!$B:$B,0)),"")</f>
        <v>טיפ תחבושת לספורט כחול</v>
      </c>
      <c r="C331" s="8" t="n">
        <f aca="false">SUMIFS('Source'!$D:$D,'Source'!$A:$A,"103 - Physiotherapy institutes",'Source'!$B:$B,$A331)</f>
        <v>4</v>
      </c>
      <c r="D331" s="8" t="n">
        <f aca="false">SUMIFS('Source'!$F:$F,'Source'!$A:$A,"103 - Physiotherapy institutes",'Source'!$B:$B,$A331)</f>
        <v>0</v>
      </c>
      <c r="E331" s="8" t="n">
        <f aca="false">D331*$J$5</f>
        <v>0</v>
      </c>
      <c r="F331" s="8" t="n">
        <f aca="false">E331-C331</f>
        <v>-4</v>
      </c>
      <c r="G331" s="9" t="n">
        <f aca="false">IF(AND(C331=0,E331=0),0,IF(C331=0,"New",(E331-C331)/C331))</f>
        <v>-1</v>
      </c>
      <c r="H331" s="8" t="n">
        <f aca="false">SUMIFS('Source'!$E:$E,'Source'!$A:$A,"103 - Physiotherapy institutes",'Source'!$B:$B,$A331)</f>
        <v>69.17</v>
      </c>
      <c r="I331" s="8" t="n">
        <f aca="false">SUMIFS('Source'!$G:$G,'Source'!$A:$A,"103 - Physiotherapy institutes",'Source'!$B:$B,$A331)</f>
        <v>0</v>
      </c>
      <c r="J331" s="8" t="n">
        <f aca="false">I331*$J$5</f>
        <v>0</v>
      </c>
      <c r="K331" s="8" t="n">
        <f aca="false">J331-H331</f>
        <v>-69.17</v>
      </c>
      <c r="L331" s="9" t="n">
        <f aca="false">IF(AND(H331=0,J331=0),0,IF(H331=0,"New",(J331-H331)/H331))</f>
        <v>-1</v>
      </c>
      <c r="M331" s="7" t="str">
        <f aca="false">IF(AND(OR(C331&lt;&gt;0,H331&lt;&gt;0),D331=0,I331=0),"DROP",IF(AND(OR(D331&lt;&gt;0,I331&lt;&gt;0),C331=0,H331=0),"NEW",""))</f>
        <v>DROP</v>
      </c>
    </row>
    <row r="332" customFormat="false" ht="15" hidden="false" customHeight="false" outlineLevel="0" collapsed="false">
      <c r="A332" s="7" t="s">
        <v>446</v>
      </c>
      <c r="B332" s="7" t="str">
        <f aca="false">IFERROR(INDEX('Source'!$C:$C,MATCH($A332,'Source'!$B:$B,0)),"")</f>
        <v>טייפ חבישה לספורט בז'</v>
      </c>
      <c r="C332" s="8" t="n">
        <f aca="false">SUMIFS('Source'!$D:$D,'Source'!$A:$A,"103 - Physiotherapy institutes",'Source'!$B:$B,$A332)</f>
        <v>4</v>
      </c>
      <c r="D332" s="8" t="n">
        <f aca="false">SUMIFS('Source'!$F:$F,'Source'!$A:$A,"103 - Physiotherapy institutes",'Source'!$B:$B,$A332)</f>
        <v>0</v>
      </c>
      <c r="E332" s="8" t="n">
        <f aca="false">D332*$J$5</f>
        <v>0</v>
      </c>
      <c r="F332" s="8" t="n">
        <f aca="false">E332-C332</f>
        <v>-4</v>
      </c>
      <c r="G332" s="9" t="n">
        <f aca="false">IF(AND(C332=0,E332=0),0,IF(C332=0,"New",(E332-C332)/C332))</f>
        <v>-1</v>
      </c>
      <c r="H332" s="8" t="n">
        <f aca="false">SUMIFS('Source'!$E:$E,'Source'!$A:$A,"103 - Physiotherapy institutes",'Source'!$B:$B,$A332)</f>
        <v>69.17</v>
      </c>
      <c r="I332" s="8" t="n">
        <f aca="false">SUMIFS('Source'!$G:$G,'Source'!$A:$A,"103 - Physiotherapy institutes",'Source'!$B:$B,$A332)</f>
        <v>0</v>
      </c>
      <c r="J332" s="8" t="n">
        <f aca="false">I332*$J$5</f>
        <v>0</v>
      </c>
      <c r="K332" s="8" t="n">
        <f aca="false">J332-H332</f>
        <v>-69.17</v>
      </c>
      <c r="L332" s="9" t="n">
        <f aca="false">IF(AND(H332=0,J332=0),0,IF(H332=0,"New",(J332-H332)/H332))</f>
        <v>-1</v>
      </c>
      <c r="M332" s="7" t="str">
        <f aca="false">IF(AND(OR(C332&lt;&gt;0,H332&lt;&gt;0),D332=0,I332=0),"DROP",IF(AND(OR(D332&lt;&gt;0,I332&lt;&gt;0),C332=0,H332=0),"NEW",""))</f>
        <v>DROP</v>
      </c>
    </row>
    <row r="333" customFormat="false" ht="15" hidden="false" customHeight="false" outlineLevel="0" collapsed="false">
      <c r="A333" s="7" t="s">
        <v>330</v>
      </c>
      <c r="B333" s="7" t="str">
        <f aca="false">IFERROR(INDEX('Source'!$C:$C,MATCH($A333,'Source'!$B:$B,0)),"")</f>
        <v>מגן ירך</v>
      </c>
      <c r="C333" s="8" t="n">
        <f aca="false">SUMIFS('Source'!$D:$D,'Source'!$A:$A,"103 - Physiotherapy institutes",'Source'!$B:$B,$A333)</f>
        <v>2</v>
      </c>
      <c r="D333" s="8" t="n">
        <f aca="false">SUMIFS('Source'!$F:$F,'Source'!$A:$A,"103 - Physiotherapy institutes",'Source'!$B:$B,$A333)</f>
        <v>0</v>
      </c>
      <c r="E333" s="8" t="n">
        <f aca="false">D333*$J$5</f>
        <v>0</v>
      </c>
      <c r="F333" s="8" t="n">
        <f aca="false">E333-C333</f>
        <v>-2</v>
      </c>
      <c r="G333" s="9" t="n">
        <f aca="false">IF(AND(C333=0,E333=0),0,IF(C333=0,"New",(E333-C333)/C333))</f>
        <v>-1</v>
      </c>
      <c r="H333" s="8" t="n">
        <f aca="false">SUMIFS('Source'!$E:$E,'Source'!$A:$A,"103 - Physiotherapy institutes",'Source'!$B:$B,$A333)</f>
        <v>68.15</v>
      </c>
      <c r="I333" s="8" t="n">
        <f aca="false">SUMIFS('Source'!$G:$G,'Source'!$A:$A,"103 - Physiotherapy institutes",'Source'!$B:$B,$A333)</f>
        <v>0</v>
      </c>
      <c r="J333" s="8" t="n">
        <f aca="false">I333*$J$5</f>
        <v>0</v>
      </c>
      <c r="K333" s="8" t="n">
        <f aca="false">J333-H333</f>
        <v>-68.15</v>
      </c>
      <c r="L333" s="9" t="n">
        <f aca="false">IF(AND(H333=0,J333=0),0,IF(H333=0,"New",(J333-H333)/H333))</f>
        <v>-1</v>
      </c>
      <c r="M333" s="7" t="str">
        <f aca="false">IF(AND(OR(C333&lt;&gt;0,H333&lt;&gt;0),D333=0,I333=0),"DROP",IF(AND(OR(D333&lt;&gt;0,I333&lt;&gt;0),C333=0,H333=0),"NEW",""))</f>
        <v>DROP</v>
      </c>
    </row>
    <row r="334" customFormat="false" ht="15" hidden="false" customHeight="false" outlineLevel="0" collapsed="false">
      <c r="A334" s="7" t="s">
        <v>365</v>
      </c>
      <c r="B334" s="7" t="str">
        <f aca="false">IFERROR(INDEX('Source'!$C:$C,MATCH($A334,'Source'!$B:$B,0)),"")</f>
        <v>מגן ירך</v>
      </c>
      <c r="C334" s="8" t="n">
        <f aca="false">SUMIFS('Source'!$D:$D,'Source'!$A:$A,"103 - Physiotherapy institutes",'Source'!$B:$B,$A334)</f>
        <v>2</v>
      </c>
      <c r="D334" s="8" t="n">
        <f aca="false">SUMIFS('Source'!$F:$F,'Source'!$A:$A,"103 - Physiotherapy institutes",'Source'!$B:$B,$A334)</f>
        <v>0</v>
      </c>
      <c r="E334" s="8" t="n">
        <f aca="false">D334*$J$5</f>
        <v>0</v>
      </c>
      <c r="F334" s="8" t="n">
        <f aca="false">E334-C334</f>
        <v>-2</v>
      </c>
      <c r="G334" s="9" t="n">
        <f aca="false">IF(AND(C334=0,E334=0),0,IF(C334=0,"New",(E334-C334)/C334))</f>
        <v>-1</v>
      </c>
      <c r="H334" s="8" t="n">
        <f aca="false">SUMIFS('Source'!$E:$E,'Source'!$A:$A,"103 - Physiotherapy institutes",'Source'!$B:$B,$A334)</f>
        <v>68.15</v>
      </c>
      <c r="I334" s="8" t="n">
        <f aca="false">SUMIFS('Source'!$G:$G,'Source'!$A:$A,"103 - Physiotherapy institutes",'Source'!$B:$B,$A334)</f>
        <v>0</v>
      </c>
      <c r="J334" s="8" t="n">
        <f aca="false">I334*$J$5</f>
        <v>0</v>
      </c>
      <c r="K334" s="8" t="n">
        <f aca="false">J334-H334</f>
        <v>-68.15</v>
      </c>
      <c r="L334" s="9" t="n">
        <f aca="false">IF(AND(H334=0,J334=0),0,IF(H334=0,"New",(J334-H334)/H334))</f>
        <v>-1</v>
      </c>
      <c r="M334" s="7" t="str">
        <f aca="false">IF(AND(OR(C334&lt;&gt;0,H334&lt;&gt;0),D334=0,I334=0),"DROP",IF(AND(OR(D334&lt;&gt;0,I334&lt;&gt;0),C334=0,H334=0),"NEW",""))</f>
        <v>DROP</v>
      </c>
    </row>
    <row r="335" customFormat="false" ht="15" hidden="false" customHeight="false" outlineLevel="0" collapsed="false">
      <c r="A335" s="7" t="s">
        <v>163</v>
      </c>
      <c r="B335" s="7" t="str">
        <f aca="false">IFERROR(INDEX('Source'!$C:$C,MATCH($A335,'Source'!$B:$B,0)),"")</f>
        <v>אצבעון מסיליקון</v>
      </c>
      <c r="C335" s="8" t="n">
        <f aca="false">SUMIFS('Source'!$D:$D,'Source'!$A:$A,"103 - Physiotherapy institutes",'Source'!$B:$B,$A335)</f>
        <v>3</v>
      </c>
      <c r="D335" s="8" t="n">
        <f aca="false">SUMIFS('Source'!$F:$F,'Source'!$A:$A,"103 - Physiotherapy institutes",'Source'!$B:$B,$A335)</f>
        <v>0</v>
      </c>
      <c r="E335" s="8" t="n">
        <f aca="false">D335*$J$5</f>
        <v>0</v>
      </c>
      <c r="F335" s="8" t="n">
        <f aca="false">E335-C335</f>
        <v>-3</v>
      </c>
      <c r="G335" s="9" t="n">
        <f aca="false">IF(AND(C335=0,E335=0),0,IF(C335=0,"New",(E335-C335)/C335))</f>
        <v>-1</v>
      </c>
      <c r="H335" s="8" t="n">
        <f aca="false">SUMIFS('Source'!$E:$E,'Source'!$A:$A,"103 - Physiotherapy institutes",'Source'!$B:$B,$A335)</f>
        <v>68.11</v>
      </c>
      <c r="I335" s="8" t="n">
        <f aca="false">SUMIFS('Source'!$G:$G,'Source'!$A:$A,"103 - Physiotherapy institutes",'Source'!$B:$B,$A335)</f>
        <v>0</v>
      </c>
      <c r="J335" s="8" t="n">
        <f aca="false">I335*$J$5</f>
        <v>0</v>
      </c>
      <c r="K335" s="8" t="n">
        <f aca="false">J335-H335</f>
        <v>-68.11</v>
      </c>
      <c r="L335" s="9" t="n">
        <f aca="false">IF(AND(H335=0,J335=0),0,IF(H335=0,"New",(J335-H335)/H335))</f>
        <v>-1</v>
      </c>
      <c r="M335" s="7" t="str">
        <f aca="false">IF(AND(OR(C335&lt;&gt;0,H335&lt;&gt;0),D335=0,I335=0),"DROP",IF(AND(OR(D335&lt;&gt;0,I335&lt;&gt;0),C335=0,H335=0),"NEW",""))</f>
        <v>DROP</v>
      </c>
    </row>
    <row r="336" customFormat="false" ht="15" hidden="false" customHeight="false" outlineLevel="0" collapsed="false">
      <c r="A336" s="7" t="s">
        <v>689</v>
      </c>
      <c r="B336" s="7" t="str">
        <f aca="false">IFERROR(INDEX('Source'!$C:$C,MATCH($A336,'Source'!$B:$B,0)),"")</f>
        <v>מ.ברך מנאופרן+ציר D +כ.סיליקון</v>
      </c>
      <c r="C336" s="8" t="n">
        <f aca="false">SUMIFS('Source'!$D:$D,'Source'!$A:$A,"103 - Physiotherapy institutes",'Source'!$B:$B,$A336)</f>
        <v>1</v>
      </c>
      <c r="D336" s="8" t="n">
        <f aca="false">SUMIFS('Source'!$F:$F,'Source'!$A:$A,"103 - Physiotherapy institutes",'Source'!$B:$B,$A336)</f>
        <v>1</v>
      </c>
      <c r="E336" s="8" t="n">
        <f aca="false">D336*$J$5</f>
        <v>1.26315789473684</v>
      </c>
      <c r="F336" s="8" t="n">
        <f aca="false">E336-C336</f>
        <v>0.263157894736842</v>
      </c>
      <c r="G336" s="9" t="n">
        <f aca="false">IF(AND(C336=0,E336=0),0,IF(C336=0,"New",(E336-C336)/C336))</f>
        <v>0.263157894736842</v>
      </c>
      <c r="H336" s="8" t="n">
        <f aca="false">SUMIFS('Source'!$E:$E,'Source'!$A:$A,"103 - Physiotherapy institutes",'Source'!$B:$B,$A336)</f>
        <v>328.06</v>
      </c>
      <c r="I336" s="8" t="n">
        <f aca="false">SUMIFS('Source'!$G:$G,'Source'!$A:$A,"103 - Physiotherapy institutes",'Source'!$B:$B,$A336)</f>
        <v>260</v>
      </c>
      <c r="J336" s="8" t="n">
        <f aca="false">I336*$J$5</f>
        <v>328.421052631579</v>
      </c>
      <c r="K336" s="8" t="n">
        <f aca="false">J336-H336</f>
        <v>0.3610526315789</v>
      </c>
      <c r="L336" s="9" t="n">
        <f aca="false">IF(AND(H336=0,J336=0),0,IF(H336=0,"New",(J336-H336)/H336))</f>
        <v>0.00110056889465006</v>
      </c>
      <c r="M336" s="7" t="str">
        <f aca="false">IF(AND(OR(C336&lt;&gt;0,H336&lt;&gt;0),D336=0,I336=0),"DROP",IF(AND(OR(D336&lt;&gt;0,I336&lt;&gt;0),C336=0,H336=0),"NEW",""))</f>
        <v/>
      </c>
    </row>
    <row r="337" customFormat="false" ht="15" hidden="false" customHeight="false" outlineLevel="0" collapsed="false">
      <c r="A337" s="7" t="s">
        <v>387</v>
      </c>
      <c r="B337" s="7" t="str">
        <f aca="false">IFERROR(INDEX('Source'!$C:$C,MATCH($A337,'Source'!$B:$B,0)),"")</f>
        <v>רפידה לילדים אנטי ריח</v>
      </c>
      <c r="C337" s="8" t="n">
        <f aca="false">SUMIFS('Source'!$D:$D,'Source'!$A:$A,"103 - Physiotherapy institutes",'Source'!$B:$B,$A337)</f>
        <v>0</v>
      </c>
      <c r="D337" s="8" t="n">
        <f aca="false">SUMIFS('Source'!$F:$F,'Source'!$A:$A,"103 - Physiotherapy institutes",'Source'!$B:$B,$A337)</f>
        <v>6</v>
      </c>
      <c r="E337" s="8" t="n">
        <f aca="false">D337*$J$5</f>
        <v>7.57894736842105</v>
      </c>
      <c r="F337" s="8" t="n">
        <f aca="false">E337-C337</f>
        <v>7.57894736842105</v>
      </c>
      <c r="G337" s="9" t="str">
        <f aca="false">IF(AND(C337=0,E337=0),0,IF(C337=0,"New",(E337-C337)/C337))</f>
        <v>New</v>
      </c>
      <c r="H337" s="8" t="n">
        <f aca="false">SUMIFS('Source'!$E:$E,'Source'!$A:$A,"103 - Physiotherapy institutes",'Source'!$B:$B,$A337)</f>
        <v>0</v>
      </c>
      <c r="I337" s="8" t="n">
        <f aca="false">SUMIFS('Source'!$G:$G,'Source'!$A:$A,"103 - Physiotherapy institutes",'Source'!$B:$B,$A337)</f>
        <v>68.02</v>
      </c>
      <c r="J337" s="8" t="n">
        <f aca="false">I337*$J$5</f>
        <v>85.92</v>
      </c>
      <c r="K337" s="8" t="n">
        <f aca="false">J337-H337</f>
        <v>85.92</v>
      </c>
      <c r="L337" s="9" t="str">
        <f aca="false">IF(AND(H337=0,J337=0),0,IF(H337=0,"New",(J337-H337)/H337))</f>
        <v>New</v>
      </c>
      <c r="M337" s="7" t="str">
        <f aca="false">IF(AND(OR(C337&lt;&gt;0,H337&lt;&gt;0),D337=0,I337=0),"DROP",IF(AND(OR(D337&lt;&gt;0,I337&lt;&gt;0),C337=0,H337=0),"NEW",""))</f>
        <v>NEW</v>
      </c>
    </row>
    <row r="338" customFormat="false" ht="15" hidden="false" customHeight="false" outlineLevel="0" collapsed="false">
      <c r="A338" s="7" t="s">
        <v>459</v>
      </c>
      <c r="B338" s="7" t="str">
        <f aca="false">IFERROR(INDEX('Source'!$C:$C,MATCH($A338,'Source'!$B:$B,0)),"")</f>
        <v>חגורת גב עם חיזוק</v>
      </c>
      <c r="C338" s="8" t="n">
        <f aca="false">SUMIFS('Source'!$D:$D,'Source'!$A:$A,"103 - Physiotherapy institutes",'Source'!$B:$B,$A338)</f>
        <v>1</v>
      </c>
      <c r="D338" s="8" t="n">
        <f aca="false">SUMIFS('Source'!$F:$F,'Source'!$A:$A,"103 - Physiotherapy institutes",'Source'!$B:$B,$A338)</f>
        <v>0</v>
      </c>
      <c r="E338" s="8" t="n">
        <f aca="false">D338*$J$5</f>
        <v>0</v>
      </c>
      <c r="F338" s="8" t="n">
        <f aca="false">E338-C338</f>
        <v>-1</v>
      </c>
      <c r="G338" s="9" t="n">
        <f aca="false">IF(AND(C338=0,E338=0),0,IF(C338=0,"New",(E338-C338)/C338))</f>
        <v>-1</v>
      </c>
      <c r="H338" s="8" t="n">
        <f aca="false">SUMIFS('Source'!$E:$E,'Source'!$A:$A,"103 - Physiotherapy institutes",'Source'!$B:$B,$A338)</f>
        <v>66.28</v>
      </c>
      <c r="I338" s="8" t="n">
        <f aca="false">SUMIFS('Source'!$G:$G,'Source'!$A:$A,"103 - Physiotherapy institutes",'Source'!$B:$B,$A338)</f>
        <v>0</v>
      </c>
      <c r="J338" s="8" t="n">
        <f aca="false">I338*$J$5</f>
        <v>0</v>
      </c>
      <c r="K338" s="8" t="n">
        <f aca="false">J338-H338</f>
        <v>-66.28</v>
      </c>
      <c r="L338" s="9" t="n">
        <f aca="false">IF(AND(H338=0,J338=0),0,IF(H338=0,"New",(J338-H338)/H338))</f>
        <v>-1</v>
      </c>
      <c r="M338" s="7" t="str">
        <f aca="false">IF(AND(OR(C338&lt;&gt;0,H338&lt;&gt;0),D338=0,I338=0),"DROP",IF(AND(OR(D338&lt;&gt;0,I338&lt;&gt;0),C338=0,H338=0),"NEW",""))</f>
        <v>DROP</v>
      </c>
    </row>
    <row r="339" customFormat="false" ht="15" hidden="false" customHeight="false" outlineLevel="0" collapsed="false">
      <c r="A339" s="7" t="s">
        <v>263</v>
      </c>
      <c r="B339" s="7" t="str">
        <f aca="false">IFERROR(INDEX('Source'!$C:$C,MATCH($A339,'Source'!$B:$B,0)),"")</f>
        <v>שרוול לגבס קצר רגל</v>
      </c>
      <c r="C339" s="8" t="n">
        <f aca="false">SUMIFS('Source'!$D:$D,'Source'!$A:$A,"103 - Physiotherapy institutes",'Source'!$B:$B,$A339)</f>
        <v>2</v>
      </c>
      <c r="D339" s="8" t="n">
        <f aca="false">SUMIFS('Source'!$F:$F,'Source'!$A:$A,"103 - Physiotherapy institutes",'Source'!$B:$B,$A339)</f>
        <v>4</v>
      </c>
      <c r="E339" s="8" t="n">
        <f aca="false">D339*$J$5</f>
        <v>5.05263157894737</v>
      </c>
      <c r="F339" s="8" t="n">
        <f aca="false">E339-C339</f>
        <v>3.05263157894737</v>
      </c>
      <c r="G339" s="9" t="n">
        <f aca="false">IF(AND(C339=0,E339=0),0,IF(C339=0,"New",(E339-C339)/C339))</f>
        <v>1.52631578947368</v>
      </c>
      <c r="H339" s="8" t="n">
        <f aca="false">SUMIFS('Source'!$E:$E,'Source'!$A:$A,"103 - Physiotherapy institutes",'Source'!$B:$B,$A339)</f>
        <v>89.89</v>
      </c>
      <c r="I339" s="8" t="n">
        <f aca="false">SUMIFS('Source'!$G:$G,'Source'!$A:$A,"103 - Physiotherapy institutes",'Source'!$B:$B,$A339)</f>
        <v>155.82</v>
      </c>
      <c r="J339" s="8" t="n">
        <f aca="false">I339*$J$5</f>
        <v>196.825263157895</v>
      </c>
      <c r="K339" s="8" t="n">
        <f aca="false">J339-H339</f>
        <v>106.935263157895</v>
      </c>
      <c r="L339" s="9" t="n">
        <f aca="false">IF(AND(H339=0,J339=0),0,IF(H339=0,"New",(J339-H339)/H339))</f>
        <v>1.18962357501273</v>
      </c>
      <c r="M339" s="7" t="str">
        <f aca="false">IF(AND(OR(C339&lt;&gt;0,H339&lt;&gt;0),D339=0,I339=0),"DROP",IF(AND(OR(D339&lt;&gt;0,I339&lt;&gt;0),C339=0,H339=0),"NEW",""))</f>
        <v/>
      </c>
    </row>
    <row r="340" customFormat="false" ht="15" hidden="false" customHeight="false" outlineLevel="0" collapsed="false">
      <c r="A340" s="7" t="s">
        <v>110</v>
      </c>
      <c r="B340" s="7" t="str">
        <f aca="false">IFERROR(INDEX('Source'!$C:$C,MATCH($A340,'Source'!$B:$B,0)),"")</f>
        <v>מגן יד</v>
      </c>
      <c r="C340" s="8" t="n">
        <f aca="false">SUMIFS('Source'!$D:$D,'Source'!$A:$A,"103 - Physiotherapy institutes",'Source'!$B:$B,$A340)</f>
        <v>5</v>
      </c>
      <c r="D340" s="8" t="n">
        <f aca="false">SUMIFS('Source'!$F:$F,'Source'!$A:$A,"103 - Physiotherapy institutes",'Source'!$B:$B,$A340)</f>
        <v>3</v>
      </c>
      <c r="E340" s="8" t="n">
        <f aca="false">D340*$J$5</f>
        <v>3.78947368421053</v>
      </c>
      <c r="F340" s="8" t="n">
        <f aca="false">E340-C340</f>
        <v>-1.21052631578947</v>
      </c>
      <c r="G340" s="9" t="n">
        <f aca="false">IF(AND(C340=0,E340=0),0,IF(C340=0,"New",(E340-C340)/C340))</f>
        <v>-0.242105263157895</v>
      </c>
      <c r="H340" s="8" t="n">
        <f aca="false">SUMIFS('Source'!$E:$E,'Source'!$A:$A,"103 - Physiotherapy institutes",'Source'!$B:$B,$A340)</f>
        <v>183.11</v>
      </c>
      <c r="I340" s="8" t="n">
        <f aca="false">SUMIFS('Source'!$G:$G,'Source'!$A:$A,"103 - Physiotherapy institutes",'Source'!$B:$B,$A340)</f>
        <v>119.44</v>
      </c>
      <c r="J340" s="8" t="n">
        <f aca="false">I340*$J$5</f>
        <v>150.871578947368</v>
      </c>
      <c r="K340" s="8" t="n">
        <f aca="false">J340-H340</f>
        <v>-32.2384210526316</v>
      </c>
      <c r="L340" s="9" t="n">
        <f aca="false">IF(AND(H340=0,J340=0),0,IF(H340=0,"New",(J340-H340)/H340))</f>
        <v>-0.176060406600577</v>
      </c>
      <c r="M340" s="7" t="str">
        <f aca="false">IF(AND(OR(C340&lt;&gt;0,H340&lt;&gt;0),D340=0,I340=0),"DROP",IF(AND(OR(D340&lt;&gt;0,I340&lt;&gt;0),C340=0,H340=0),"NEW",""))</f>
        <v/>
      </c>
    </row>
    <row r="341" customFormat="false" ht="15" hidden="false" customHeight="false" outlineLevel="0" collapsed="false">
      <c r="A341" s="7" t="s">
        <v>653</v>
      </c>
      <c r="B341" s="7" t="str">
        <f aca="false">IFERROR(INDEX('Source'!$C:$C,MATCH($A341,'Source'!$B:$B,0)),"")</f>
        <v>גרבי נסיעות אנטיבקטריאלי</v>
      </c>
      <c r="C341" s="8" t="n">
        <f aca="false">SUMIFS('Source'!$D:$D,'Source'!$A:$A,"103 - Physiotherapy institutes",'Source'!$B:$B,$A341)</f>
        <v>0</v>
      </c>
      <c r="D341" s="8" t="n">
        <f aca="false">SUMIFS('Source'!$F:$F,'Source'!$A:$A,"103 - Physiotherapy institutes",'Source'!$B:$B,$A341)</f>
        <v>1</v>
      </c>
      <c r="E341" s="8" t="n">
        <f aca="false">D341*$J$5</f>
        <v>1.26315789473684</v>
      </c>
      <c r="F341" s="8" t="n">
        <f aca="false">E341-C341</f>
        <v>1.26315789473684</v>
      </c>
      <c r="G341" s="9" t="str">
        <f aca="false">IF(AND(C341=0,E341=0),0,IF(C341=0,"New",(E341-C341)/C341))</f>
        <v>New</v>
      </c>
      <c r="H341" s="8" t="n">
        <f aca="false">SUMIFS('Source'!$E:$E,'Source'!$A:$A,"103 - Physiotherapy institutes",'Source'!$B:$B,$A341)</f>
        <v>0</v>
      </c>
      <c r="I341" s="8" t="n">
        <f aca="false">SUMIFS('Source'!$G:$G,'Source'!$A:$A,"103 - Physiotherapy institutes",'Source'!$B:$B,$A341)</f>
        <v>63.23</v>
      </c>
      <c r="J341" s="8" t="n">
        <f aca="false">I341*$J$5</f>
        <v>79.8694736842105</v>
      </c>
      <c r="K341" s="8" t="n">
        <f aca="false">J341-H341</f>
        <v>79.8694736842105</v>
      </c>
      <c r="L341" s="9" t="str">
        <f aca="false">IF(AND(H341=0,J341=0),0,IF(H341=0,"New",(J341-H341)/H341))</f>
        <v>New</v>
      </c>
      <c r="M341" s="7" t="str">
        <f aca="false">IF(AND(OR(C341&lt;&gt;0,H341&lt;&gt;0),D341=0,I341=0),"DROP",IF(AND(OR(D341&lt;&gt;0,I341&lt;&gt;0),C341=0,H341=0),"NEW",""))</f>
        <v>NEW</v>
      </c>
    </row>
    <row r="342" customFormat="false" ht="15" hidden="false" customHeight="false" outlineLevel="0" collapsed="false">
      <c r="A342" s="7" t="s">
        <v>676</v>
      </c>
      <c r="B342" s="7" t="str">
        <f aca="false">IFERROR(INDEX('Source'!$C:$C,MATCH($A342,'Source'!$B:$B,0)),"")</f>
        <v>כפפת CTS שמאל</v>
      </c>
      <c r="C342" s="8" t="n">
        <f aca="false">SUMIFS('Source'!$D:$D,'Source'!$A:$A,"103 - Physiotherapy institutes",'Source'!$B:$B,$A342)</f>
        <v>3</v>
      </c>
      <c r="D342" s="8" t="n">
        <f aca="false">SUMIFS('Source'!$F:$F,'Source'!$A:$A,"103 - Physiotherapy institutes",'Source'!$B:$B,$A342)</f>
        <v>2</v>
      </c>
      <c r="E342" s="8" t="n">
        <f aca="false">D342*$J$5</f>
        <v>2.52631578947368</v>
      </c>
      <c r="F342" s="8" t="n">
        <f aca="false">E342-C342</f>
        <v>-0.473684210526316</v>
      </c>
      <c r="G342" s="9" t="n">
        <f aca="false">IF(AND(C342=0,E342=0),0,IF(C342=0,"New",(E342-C342)/C342))</f>
        <v>-0.157894736842105</v>
      </c>
      <c r="H342" s="8" t="n">
        <f aca="false">SUMIFS('Source'!$E:$E,'Source'!$A:$A,"103 - Physiotherapy institutes",'Source'!$B:$B,$A342)</f>
        <v>270</v>
      </c>
      <c r="I342" s="8" t="n">
        <f aca="false">SUMIFS('Source'!$G:$G,'Source'!$A:$A,"103 - Physiotherapy institutes",'Source'!$B:$B,$A342)</f>
        <v>207.13</v>
      </c>
      <c r="J342" s="8" t="n">
        <f aca="false">I342*$J$5</f>
        <v>261.637894736842</v>
      </c>
      <c r="K342" s="8" t="n">
        <f aca="false">J342-H342</f>
        <v>-8.3621052631579</v>
      </c>
      <c r="L342" s="9" t="n">
        <f aca="false">IF(AND(H342=0,J342=0),0,IF(H342=0,"New",(J342-H342)/H342))</f>
        <v>-0.0309707602339182</v>
      </c>
      <c r="M342" s="7" t="str">
        <f aca="false">IF(AND(OR(C342&lt;&gt;0,H342&lt;&gt;0),D342=0,I342=0),"DROP",IF(AND(OR(D342&lt;&gt;0,I342&lt;&gt;0),C342=0,H342=0),"NEW",""))</f>
        <v/>
      </c>
    </row>
    <row r="343" customFormat="false" ht="15" hidden="false" customHeight="false" outlineLevel="0" collapsed="false">
      <c r="A343" s="7" t="s">
        <v>674</v>
      </c>
      <c r="B343" s="7" t="str">
        <f aca="false">IFERROR(INDEX('Source'!$C:$C,MATCH($A343,'Source'!$B:$B,0)),"")</f>
        <v>כפפת CTS ימין</v>
      </c>
      <c r="C343" s="8" t="n">
        <f aca="false">SUMIFS('Source'!$D:$D,'Source'!$A:$A,"103 - Physiotherapy institutes",'Source'!$B:$B,$A343)</f>
        <v>3</v>
      </c>
      <c r="D343" s="8" t="n">
        <f aca="false">SUMIFS('Source'!$F:$F,'Source'!$A:$A,"103 - Physiotherapy institutes",'Source'!$B:$B,$A343)</f>
        <v>2</v>
      </c>
      <c r="E343" s="8" t="n">
        <f aca="false">D343*$J$5</f>
        <v>2.52631578947368</v>
      </c>
      <c r="F343" s="8" t="n">
        <f aca="false">E343-C343</f>
        <v>-0.473684210526316</v>
      </c>
      <c r="G343" s="9" t="n">
        <f aca="false">IF(AND(C343=0,E343=0),0,IF(C343=0,"New",(E343-C343)/C343))</f>
        <v>-0.157894736842105</v>
      </c>
      <c r="H343" s="8" t="n">
        <f aca="false">SUMIFS('Source'!$E:$E,'Source'!$A:$A,"103 - Physiotherapy institutes",'Source'!$B:$B,$A343)</f>
        <v>270</v>
      </c>
      <c r="I343" s="8" t="n">
        <f aca="false">SUMIFS('Source'!$G:$G,'Source'!$A:$A,"103 - Physiotherapy institutes",'Source'!$B:$B,$A343)</f>
        <v>207.13</v>
      </c>
      <c r="J343" s="8" t="n">
        <f aca="false">I343*$J$5</f>
        <v>261.637894736842</v>
      </c>
      <c r="K343" s="8" t="n">
        <f aca="false">J343-H343</f>
        <v>-8.3621052631579</v>
      </c>
      <c r="L343" s="9" t="n">
        <f aca="false">IF(AND(H343=0,J343=0),0,IF(H343=0,"New",(J343-H343)/H343))</f>
        <v>-0.0309707602339182</v>
      </c>
      <c r="M343" s="7" t="str">
        <f aca="false">IF(AND(OR(C343&lt;&gt;0,H343&lt;&gt;0),D343=0,I343=0),"DROP",IF(AND(OR(D343&lt;&gt;0,I343&lt;&gt;0),C343=0,H343=0),"NEW",""))</f>
        <v/>
      </c>
    </row>
    <row r="344" customFormat="false" ht="15" hidden="false" customHeight="false" outlineLevel="0" collapsed="false">
      <c r="A344" s="7" t="s">
        <v>282</v>
      </c>
      <c r="B344" s="7" t="str">
        <f aca="false">IFERROR(INDEX('Source'!$C:$C,MATCH($A344,'Source'!$B:$B,0)),"")</f>
        <v>סט פלסטרים הידרוקולואידים 313</v>
      </c>
      <c r="C344" s="8" t="n">
        <f aca="false">SUMIFS('Source'!$D:$D,'Source'!$A:$A,"103 - Physiotherapy institutes",'Source'!$B:$B,$A344)</f>
        <v>3</v>
      </c>
      <c r="D344" s="8" t="n">
        <f aca="false">SUMIFS('Source'!$F:$F,'Source'!$A:$A,"103 - Physiotherapy institutes",'Source'!$B:$B,$A344)</f>
        <v>0</v>
      </c>
      <c r="E344" s="8" t="n">
        <f aca="false">D344*$J$5</f>
        <v>0</v>
      </c>
      <c r="F344" s="8" t="n">
        <f aca="false">E344-C344</f>
        <v>-3</v>
      </c>
      <c r="G344" s="9" t="n">
        <f aca="false">IF(AND(C344=0,E344=0),0,IF(C344=0,"New",(E344-C344)/C344))</f>
        <v>-1</v>
      </c>
      <c r="H344" s="8" t="n">
        <f aca="false">SUMIFS('Source'!$E:$E,'Source'!$A:$A,"103 - Physiotherapy institutes",'Source'!$B:$B,$A344)</f>
        <v>62.03</v>
      </c>
      <c r="I344" s="8" t="n">
        <f aca="false">SUMIFS('Source'!$G:$G,'Source'!$A:$A,"103 - Physiotherapy institutes",'Source'!$B:$B,$A344)</f>
        <v>0</v>
      </c>
      <c r="J344" s="8" t="n">
        <f aca="false">I344*$J$5</f>
        <v>0</v>
      </c>
      <c r="K344" s="8" t="n">
        <f aca="false">J344-H344</f>
        <v>-62.03</v>
      </c>
      <c r="L344" s="9" t="n">
        <f aca="false">IF(AND(H344=0,J344=0),0,IF(H344=0,"New",(J344-H344)/H344))</f>
        <v>-1</v>
      </c>
      <c r="M344" s="7" t="str">
        <f aca="false">IF(AND(OR(C344&lt;&gt;0,H344&lt;&gt;0),D344=0,I344=0),"DROP",IF(AND(OR(D344&lt;&gt;0,I344&lt;&gt;0),C344=0,H344=0),"NEW",""))</f>
        <v>DROP</v>
      </c>
    </row>
    <row r="345" customFormat="false" ht="15" hidden="false" customHeight="false" outlineLevel="0" collapsed="false">
      <c r="A345" s="7" t="s">
        <v>179</v>
      </c>
      <c r="B345" s="7" t="str">
        <f aca="false">IFERROR(INDEX('Source'!$C:$C,MATCH($A345,'Source'!$B:$B,0)),"")</f>
        <v>אצבעון מסיליקון</v>
      </c>
      <c r="C345" s="8" t="n">
        <f aca="false">SUMIFS('Source'!$D:$D,'Source'!$A:$A,"103 - Physiotherapy institutes",'Source'!$B:$B,$A345)</f>
        <v>3</v>
      </c>
      <c r="D345" s="8" t="n">
        <f aca="false">SUMIFS('Source'!$F:$F,'Source'!$A:$A,"103 - Physiotherapy institutes",'Source'!$B:$B,$A345)</f>
        <v>0</v>
      </c>
      <c r="E345" s="8" t="n">
        <f aca="false">D345*$J$5</f>
        <v>0</v>
      </c>
      <c r="F345" s="8" t="n">
        <f aca="false">E345-C345</f>
        <v>-3</v>
      </c>
      <c r="G345" s="9" t="n">
        <f aca="false">IF(AND(C345=0,E345=0),0,IF(C345=0,"New",(E345-C345)/C345))</f>
        <v>-1</v>
      </c>
      <c r="H345" s="8" t="n">
        <f aca="false">SUMIFS('Source'!$E:$E,'Source'!$A:$A,"103 - Physiotherapy institutes",'Source'!$B:$B,$A345)</f>
        <v>62.03</v>
      </c>
      <c r="I345" s="8" t="n">
        <f aca="false">SUMIFS('Source'!$G:$G,'Source'!$A:$A,"103 - Physiotherapy institutes",'Source'!$B:$B,$A345)</f>
        <v>0</v>
      </c>
      <c r="J345" s="8" t="n">
        <f aca="false">I345*$J$5</f>
        <v>0</v>
      </c>
      <c r="K345" s="8" t="n">
        <f aca="false">J345-H345</f>
        <v>-62.03</v>
      </c>
      <c r="L345" s="9" t="n">
        <f aca="false">IF(AND(H345=0,J345=0),0,IF(H345=0,"New",(J345-H345)/H345))</f>
        <v>-1</v>
      </c>
      <c r="M345" s="7" t="str">
        <f aca="false">IF(AND(OR(C345&lt;&gt;0,H345&lt;&gt;0),D345=0,I345=0),"DROP",IF(AND(OR(D345&lt;&gt;0,I345&lt;&gt;0),C345=0,H345=0),"NEW",""))</f>
        <v>DROP</v>
      </c>
    </row>
    <row r="346" customFormat="false" ht="15" hidden="false" customHeight="false" outlineLevel="0" collapsed="false">
      <c r="A346" s="7" t="s">
        <v>219</v>
      </c>
      <c r="B346" s="7" t="str">
        <f aca="false">IFERROR(INDEX('Source'!$C:$C,MATCH($A346,'Source'!$B:$B,0)),"")</f>
        <v>שרוול לגבס ארוך יד</v>
      </c>
      <c r="C346" s="8" t="n">
        <f aca="false">SUMIFS('Source'!$D:$D,'Source'!$A:$A,"103 - Physiotherapy institutes",'Source'!$B:$B,$A346)</f>
        <v>4</v>
      </c>
      <c r="D346" s="8" t="n">
        <f aca="false">SUMIFS('Source'!$F:$F,'Source'!$A:$A,"103 - Physiotherapy institutes",'Source'!$B:$B,$A346)</f>
        <v>6</v>
      </c>
      <c r="E346" s="8" t="n">
        <f aca="false">D346*$J$5</f>
        <v>7.57894736842105</v>
      </c>
      <c r="F346" s="8" t="n">
        <f aca="false">E346-C346</f>
        <v>3.57894736842105</v>
      </c>
      <c r="G346" s="9" t="n">
        <f aca="false">IF(AND(C346=0,E346=0),0,IF(C346=0,"New",(E346-C346)/C346))</f>
        <v>0.894736842105263</v>
      </c>
      <c r="H346" s="8" t="n">
        <f aca="false">SUMIFS('Source'!$E:$E,'Source'!$A:$A,"103 - Physiotherapy institutes",'Source'!$B:$B,$A346)</f>
        <v>157.3</v>
      </c>
      <c r="I346" s="8" t="n">
        <f aca="false">SUMIFS('Source'!$G:$G,'Source'!$A:$A,"103 - Physiotherapy institutes",'Source'!$B:$B,$A346)</f>
        <v>219.1</v>
      </c>
      <c r="J346" s="8" t="n">
        <f aca="false">I346*$J$5</f>
        <v>276.757894736842</v>
      </c>
      <c r="K346" s="8" t="n">
        <f aca="false">J346-H346</f>
        <v>119.457894736842</v>
      </c>
      <c r="L346" s="9" t="n">
        <f aca="false">IF(AND(H346=0,J346=0),0,IF(H346=0,"New",(J346-H346)/H346))</f>
        <v>0.759427175695118</v>
      </c>
      <c r="M346" s="7" t="str">
        <f aca="false">IF(AND(OR(C346&lt;&gt;0,H346&lt;&gt;0),D346=0,I346=0),"DROP",IF(AND(OR(D346&lt;&gt;0,I346&lt;&gt;0),C346=0,H346=0),"NEW",""))</f>
        <v/>
      </c>
    </row>
    <row r="347" customFormat="false" ht="15" hidden="false" customHeight="false" outlineLevel="0" collapsed="false">
      <c r="A347" s="7" t="s">
        <v>316</v>
      </c>
      <c r="B347" s="7" t="str">
        <f aca="false">IFERROR(INDEX('Source'!$C:$C,MATCH($A347,'Source'!$B:$B,0)),"")</f>
        <v>מגן קרסול שחור</v>
      </c>
      <c r="C347" s="8" t="n">
        <f aca="false">SUMIFS('Source'!$D:$D,'Source'!$A:$A,"103 - Physiotherapy institutes",'Source'!$B:$B,$A347)</f>
        <v>6</v>
      </c>
      <c r="D347" s="8" t="n">
        <f aca="false">SUMIFS('Source'!$F:$F,'Source'!$A:$A,"103 - Physiotherapy institutes",'Source'!$B:$B,$A347)</f>
        <v>4</v>
      </c>
      <c r="E347" s="8" t="n">
        <f aca="false">D347*$J$5</f>
        <v>5.05263157894737</v>
      </c>
      <c r="F347" s="8" t="n">
        <f aca="false">E347-C347</f>
        <v>-0.947368421052632</v>
      </c>
      <c r="G347" s="9" t="n">
        <f aca="false">IF(AND(C347=0,E347=0),0,IF(C347=0,"New",(E347-C347)/C347))</f>
        <v>-0.157894736842105</v>
      </c>
      <c r="H347" s="8" t="n">
        <f aca="false">SUMIFS('Source'!$E:$E,'Source'!$A:$A,"103 - Physiotherapy institutes",'Source'!$B:$B,$A347)</f>
        <v>168.88</v>
      </c>
      <c r="I347" s="8" t="n">
        <f aca="false">SUMIFS('Source'!$G:$G,'Source'!$A:$A,"103 - Physiotherapy institutes",'Source'!$B:$B,$A347)</f>
        <v>107.09</v>
      </c>
      <c r="J347" s="8" t="n">
        <f aca="false">I347*$J$5</f>
        <v>135.271578947368</v>
      </c>
      <c r="K347" s="8" t="n">
        <f aca="false">J347-H347</f>
        <v>-33.6084210526316</v>
      </c>
      <c r="L347" s="9" t="n">
        <f aca="false">IF(AND(H347=0,J347=0),0,IF(H347=0,"New",(J347-H347)/H347))</f>
        <v>-0.199007704006582</v>
      </c>
      <c r="M347" s="7" t="str">
        <f aca="false">IF(AND(OR(C347&lt;&gt;0,H347&lt;&gt;0),D347=0,I347=0),"DROP",IF(AND(OR(D347&lt;&gt;0,I347&lt;&gt;0),C347=0,H347=0),"NEW",""))</f>
        <v/>
      </c>
    </row>
    <row r="348" customFormat="false" ht="15" hidden="false" customHeight="false" outlineLevel="0" collapsed="false">
      <c r="A348" s="7" t="s">
        <v>202</v>
      </c>
      <c r="B348" s="7" t="str">
        <f aca="false">IFERROR(INDEX('Source'!$C:$C,MATCH($A348,'Source'!$B:$B,0)),"")</f>
        <v>מגן מרפק בז'</v>
      </c>
      <c r="C348" s="8" t="n">
        <f aca="false">SUMIFS('Source'!$D:$D,'Source'!$A:$A,"103 - Physiotherapy institutes",'Source'!$B:$B,$A348)</f>
        <v>3</v>
      </c>
      <c r="D348" s="8" t="n">
        <f aca="false">SUMIFS('Source'!$F:$F,'Source'!$A:$A,"103 - Physiotherapy institutes",'Source'!$B:$B,$A348)</f>
        <v>1</v>
      </c>
      <c r="E348" s="8" t="n">
        <f aca="false">D348*$J$5</f>
        <v>1.26315789473684</v>
      </c>
      <c r="F348" s="8" t="n">
        <f aca="false">E348-C348</f>
        <v>-1.73684210526316</v>
      </c>
      <c r="G348" s="9" t="n">
        <f aca="false">IF(AND(C348=0,E348=0),0,IF(C348=0,"New",(E348-C348)/C348))</f>
        <v>-0.578947368421053</v>
      </c>
      <c r="H348" s="8" t="n">
        <f aca="false">SUMIFS('Source'!$E:$E,'Source'!$A:$A,"103 - Physiotherapy institutes",'Source'!$B:$B,$A348)</f>
        <v>92.67</v>
      </c>
      <c r="I348" s="8" t="n">
        <f aca="false">SUMIFS('Source'!$G:$G,'Source'!$A:$A,"103 - Physiotherapy institutes",'Source'!$B:$B,$A348)</f>
        <v>30.89</v>
      </c>
      <c r="J348" s="8" t="n">
        <f aca="false">I348*$J$5</f>
        <v>39.0189473684211</v>
      </c>
      <c r="K348" s="8" t="n">
        <f aca="false">J348-H348</f>
        <v>-53.651052631579</v>
      </c>
      <c r="L348" s="9" t="n">
        <f aca="false">IF(AND(H348=0,J348=0),0,IF(H348=0,"New",(J348-H348)/H348))</f>
        <v>-0.578947368421053</v>
      </c>
      <c r="M348" s="7" t="str">
        <f aca="false">IF(AND(OR(C348&lt;&gt;0,H348&lt;&gt;0),D348=0,I348=0),"DROP",IF(AND(OR(D348&lt;&gt;0,I348&lt;&gt;0),C348=0,H348=0),"NEW",""))</f>
        <v/>
      </c>
    </row>
    <row r="349" customFormat="false" ht="15" hidden="false" customHeight="false" outlineLevel="0" collapsed="false">
      <c r="A349" s="7" t="s">
        <v>628</v>
      </c>
      <c r="B349" s="7" t="str">
        <f aca="false">IFERROR(INDEX('Source'!$C:$C,MATCH($A349,'Source'!$B:$B,0)),"")</f>
        <v>מגן מרפק שחור</v>
      </c>
      <c r="C349" s="8" t="n">
        <f aca="false">SUMIFS('Source'!$D:$D,'Source'!$A:$A,"103 - Physiotherapy institutes",'Source'!$B:$B,$A349)</f>
        <v>2</v>
      </c>
      <c r="D349" s="8" t="n">
        <f aca="false">SUMIFS('Source'!$F:$F,'Source'!$A:$A,"103 - Physiotherapy institutes",'Source'!$B:$B,$A349)</f>
        <v>0</v>
      </c>
      <c r="E349" s="8" t="n">
        <f aca="false">D349*$J$5</f>
        <v>0</v>
      </c>
      <c r="F349" s="8" t="n">
        <f aca="false">E349-C349</f>
        <v>-2</v>
      </c>
      <c r="G349" s="9" t="n">
        <f aca="false">IF(AND(C349=0,E349=0),0,IF(C349=0,"New",(E349-C349)/C349))</f>
        <v>-1</v>
      </c>
      <c r="H349" s="8" t="n">
        <f aca="false">SUMIFS('Source'!$E:$E,'Source'!$A:$A,"103 - Physiotherapy institutes",'Source'!$B:$B,$A349)</f>
        <v>61.78</v>
      </c>
      <c r="I349" s="8" t="n">
        <f aca="false">SUMIFS('Source'!$G:$G,'Source'!$A:$A,"103 - Physiotherapy institutes",'Source'!$B:$B,$A349)</f>
        <v>0</v>
      </c>
      <c r="J349" s="8" t="n">
        <f aca="false">I349*$J$5</f>
        <v>0</v>
      </c>
      <c r="K349" s="8" t="n">
        <f aca="false">J349-H349</f>
        <v>-61.78</v>
      </c>
      <c r="L349" s="9" t="n">
        <f aca="false">IF(AND(H349=0,J349=0),0,IF(H349=0,"New",(J349-H349)/H349))</f>
        <v>-1</v>
      </c>
      <c r="M349" s="7" t="str">
        <f aca="false">IF(AND(OR(C349&lt;&gt;0,H349&lt;&gt;0),D349=0,I349=0),"DROP",IF(AND(OR(D349&lt;&gt;0,I349&lt;&gt;0),C349=0,H349=0),"NEW",""))</f>
        <v>DROP</v>
      </c>
    </row>
    <row r="350" customFormat="false" ht="15" hidden="false" customHeight="false" outlineLevel="0" collapsed="false">
      <c r="A350" s="7" t="s">
        <v>117</v>
      </c>
      <c r="B350" s="7" t="str">
        <f aca="false">IFERROR(INDEX('Source'!$C:$C,MATCH($A350,'Source'!$B:$B,0)),"")</f>
        <v>מגן קרסול חום</v>
      </c>
      <c r="C350" s="8" t="n">
        <f aca="false">SUMIFS('Source'!$D:$D,'Source'!$A:$A,"103 - Physiotherapy institutes",'Source'!$B:$B,$A350)</f>
        <v>2</v>
      </c>
      <c r="D350" s="8" t="n">
        <f aca="false">SUMIFS('Source'!$F:$F,'Source'!$A:$A,"103 - Physiotherapy institutes",'Source'!$B:$B,$A350)</f>
        <v>0</v>
      </c>
      <c r="E350" s="8" t="n">
        <f aca="false">D350*$J$5</f>
        <v>0</v>
      </c>
      <c r="F350" s="8" t="n">
        <f aca="false">E350-C350</f>
        <v>-2</v>
      </c>
      <c r="G350" s="9" t="n">
        <f aca="false">IF(AND(C350=0,E350=0),0,IF(C350=0,"New",(E350-C350)/C350))</f>
        <v>-1</v>
      </c>
      <c r="H350" s="8" t="n">
        <f aca="false">SUMIFS('Source'!$E:$E,'Source'!$A:$A,"103 - Physiotherapy institutes",'Source'!$B:$B,$A350)</f>
        <v>61.78</v>
      </c>
      <c r="I350" s="8" t="n">
        <f aca="false">SUMIFS('Source'!$G:$G,'Source'!$A:$A,"103 - Physiotherapy institutes",'Source'!$B:$B,$A350)</f>
        <v>0</v>
      </c>
      <c r="J350" s="8" t="n">
        <f aca="false">I350*$J$5</f>
        <v>0</v>
      </c>
      <c r="K350" s="8" t="n">
        <f aca="false">J350-H350</f>
        <v>-61.78</v>
      </c>
      <c r="L350" s="9" t="n">
        <f aca="false">IF(AND(H350=0,J350=0),0,IF(H350=0,"New",(J350-H350)/H350))</f>
        <v>-1</v>
      </c>
      <c r="M350" s="7" t="str">
        <f aca="false">IF(AND(OR(C350&lt;&gt;0,H350&lt;&gt;0),D350=0,I350=0),"DROP",IF(AND(OR(D350&lt;&gt;0,I350&lt;&gt;0),C350=0,H350=0),"NEW",""))</f>
        <v>DROP</v>
      </c>
    </row>
    <row r="351" customFormat="false" ht="15" hidden="false" customHeight="false" outlineLevel="0" collapsed="false">
      <c r="A351" s="7" t="s">
        <v>262</v>
      </c>
      <c r="B351" s="7" t="str">
        <f aca="false">IFERROR(INDEX('Source'!$C:$C,MATCH($A351,'Source'!$B:$B,0)),"")</f>
        <v>מגן מרפק בז'</v>
      </c>
      <c r="C351" s="8" t="n">
        <f aca="false">SUMIFS('Source'!$D:$D,'Source'!$A:$A,"103 - Physiotherapy institutes",'Source'!$B:$B,$A351)</f>
        <v>2</v>
      </c>
      <c r="D351" s="8" t="n">
        <f aca="false">SUMIFS('Source'!$F:$F,'Source'!$A:$A,"103 - Physiotherapy institutes",'Source'!$B:$B,$A351)</f>
        <v>0</v>
      </c>
      <c r="E351" s="8" t="n">
        <f aca="false">D351*$J$5</f>
        <v>0</v>
      </c>
      <c r="F351" s="8" t="n">
        <f aca="false">E351-C351</f>
        <v>-2</v>
      </c>
      <c r="G351" s="9" t="n">
        <f aca="false">IF(AND(C351=0,E351=0),0,IF(C351=0,"New",(E351-C351)/C351))</f>
        <v>-1</v>
      </c>
      <c r="H351" s="8" t="n">
        <f aca="false">SUMIFS('Source'!$E:$E,'Source'!$A:$A,"103 - Physiotherapy institutes",'Source'!$B:$B,$A351)</f>
        <v>61.78</v>
      </c>
      <c r="I351" s="8" t="n">
        <f aca="false">SUMIFS('Source'!$G:$G,'Source'!$A:$A,"103 - Physiotherapy institutes",'Source'!$B:$B,$A351)</f>
        <v>0</v>
      </c>
      <c r="J351" s="8" t="n">
        <f aca="false">I351*$J$5</f>
        <v>0</v>
      </c>
      <c r="K351" s="8" t="n">
        <f aca="false">J351-H351</f>
        <v>-61.78</v>
      </c>
      <c r="L351" s="9" t="n">
        <f aca="false">IF(AND(H351=0,J351=0),0,IF(H351=0,"New",(J351-H351)/H351))</f>
        <v>-1</v>
      </c>
      <c r="M351" s="7" t="str">
        <f aca="false">IF(AND(OR(C351&lt;&gt;0,H351&lt;&gt;0),D351=0,I351=0),"DROP",IF(AND(OR(D351&lt;&gt;0,I351&lt;&gt;0),C351=0,H351=0),"NEW",""))</f>
        <v>DROP</v>
      </c>
    </row>
    <row r="352" customFormat="false" ht="15" hidden="false" customHeight="false" outlineLevel="0" collapsed="false">
      <c r="A352" s="7" t="s">
        <v>171</v>
      </c>
      <c r="B352" s="7" t="str">
        <f aca="false">IFERROR(INDEX('Source'!$C:$C,MATCH($A352,'Source'!$B:$B,0)),"")</f>
        <v>מגן מרפק בז'</v>
      </c>
      <c r="C352" s="8" t="n">
        <f aca="false">SUMIFS('Source'!$D:$D,'Source'!$A:$A,"103 - Physiotherapy institutes",'Source'!$B:$B,$A352)</f>
        <v>3</v>
      </c>
      <c r="D352" s="8" t="n">
        <f aca="false">SUMIFS('Source'!$F:$F,'Source'!$A:$A,"103 - Physiotherapy institutes",'Source'!$B:$B,$A352)</f>
        <v>1</v>
      </c>
      <c r="E352" s="8" t="n">
        <f aca="false">D352*$J$5</f>
        <v>1.26315789473684</v>
      </c>
      <c r="F352" s="8" t="n">
        <f aca="false">E352-C352</f>
        <v>-1.73684210526316</v>
      </c>
      <c r="G352" s="9" t="n">
        <f aca="false">IF(AND(C352=0,E352=0),0,IF(C352=0,"New",(E352-C352)/C352))</f>
        <v>-0.578947368421053</v>
      </c>
      <c r="H352" s="8" t="n">
        <f aca="false">SUMIFS('Source'!$E:$E,'Source'!$A:$A,"103 - Physiotherapy institutes",'Source'!$B:$B,$A352)</f>
        <v>92.67</v>
      </c>
      <c r="I352" s="8" t="n">
        <f aca="false">SUMIFS('Source'!$G:$G,'Source'!$A:$A,"103 - Physiotherapy institutes",'Source'!$B:$B,$A352)</f>
        <v>30.9</v>
      </c>
      <c r="J352" s="8" t="n">
        <f aca="false">I352*$J$5</f>
        <v>39.0315789473684</v>
      </c>
      <c r="K352" s="8" t="n">
        <f aca="false">J352-H352</f>
        <v>-53.6384210526316</v>
      </c>
      <c r="L352" s="9" t="n">
        <f aca="false">IF(AND(H352=0,J352=0),0,IF(H352=0,"New",(J352-H352)/H352))</f>
        <v>-0.578811061321157</v>
      </c>
      <c r="M352" s="7" t="str">
        <f aca="false">IF(AND(OR(C352&lt;&gt;0,H352&lt;&gt;0),D352=0,I352=0),"DROP",IF(AND(OR(D352&lt;&gt;0,I352&lt;&gt;0),C352=0,H352=0),"NEW",""))</f>
        <v/>
      </c>
    </row>
    <row r="353" customFormat="false" ht="15" hidden="false" customHeight="false" outlineLevel="0" collapsed="false">
      <c r="A353" s="7" t="s">
        <v>735</v>
      </c>
      <c r="B353" s="7" t="str">
        <f aca="false">IFERROR(INDEX('Source'!$C:$C,MATCH($A353,'Source'!$B:$B,0)),"")</f>
        <v>מגן מרפק M עם סיליקון</v>
      </c>
      <c r="C353" s="8" t="n">
        <f aca="false">SUMIFS('Source'!$D:$D,'Source'!$A:$A,"103 - Physiotherapy institutes",'Source'!$B:$B,$A353)</f>
        <v>1</v>
      </c>
      <c r="D353" s="8" t="n">
        <f aca="false">SUMIFS('Source'!$F:$F,'Source'!$A:$A,"103 - Physiotherapy institutes",'Source'!$B:$B,$A353)</f>
        <v>0</v>
      </c>
      <c r="E353" s="8" t="n">
        <f aca="false">D353*$J$5</f>
        <v>0</v>
      </c>
      <c r="F353" s="8" t="n">
        <f aca="false">E353-C353</f>
        <v>-1</v>
      </c>
      <c r="G353" s="9" t="n">
        <f aca="false">IF(AND(C353=0,E353=0),0,IF(C353=0,"New",(E353-C353)/C353))</f>
        <v>-1</v>
      </c>
      <c r="H353" s="8" t="n">
        <f aca="false">SUMIFS('Source'!$E:$E,'Source'!$A:$A,"103 - Physiotherapy institutes",'Source'!$B:$B,$A353)</f>
        <v>60</v>
      </c>
      <c r="I353" s="8" t="n">
        <f aca="false">SUMIFS('Source'!$G:$G,'Source'!$A:$A,"103 - Physiotherapy institutes",'Source'!$B:$B,$A353)</f>
        <v>0</v>
      </c>
      <c r="J353" s="8" t="n">
        <f aca="false">I353*$J$5</f>
        <v>0</v>
      </c>
      <c r="K353" s="8" t="n">
        <f aca="false">J353-H353</f>
        <v>-60</v>
      </c>
      <c r="L353" s="9" t="n">
        <f aca="false">IF(AND(H353=0,J353=0),0,IF(H353=0,"New",(J353-H353)/H353))</f>
        <v>-1</v>
      </c>
      <c r="M353" s="7" t="str">
        <f aca="false">IF(AND(OR(C353&lt;&gt;0,H353&lt;&gt;0),D353=0,I353=0),"DROP",IF(AND(OR(D353&lt;&gt;0,I353&lt;&gt;0),C353=0,H353=0),"NEW",""))</f>
        <v>DROP</v>
      </c>
    </row>
    <row r="354" customFormat="false" ht="15" hidden="false" customHeight="false" outlineLevel="0" collapsed="false">
      <c r="A354" s="7" t="s">
        <v>593</v>
      </c>
      <c r="B354" s="7" t="str">
        <f aca="false">IFERROR(INDEX('Source'!$C:$C,MATCH($A354,'Source'!$B:$B,0)),"")</f>
        <v>מתלה יד + קיבוע מרפק</v>
      </c>
      <c r="C354" s="8" t="n">
        <f aca="false">SUMIFS('Source'!$D:$D,'Source'!$A:$A,"103 - Physiotherapy institutes",'Source'!$B:$B,$A354)</f>
        <v>1</v>
      </c>
      <c r="D354" s="8" t="n">
        <f aca="false">SUMIFS('Source'!$F:$F,'Source'!$A:$A,"103 - Physiotherapy institutes",'Source'!$B:$B,$A354)</f>
        <v>0</v>
      </c>
      <c r="E354" s="8" t="n">
        <f aca="false">D354*$J$5</f>
        <v>0</v>
      </c>
      <c r="F354" s="8" t="n">
        <f aca="false">E354-C354</f>
        <v>-1</v>
      </c>
      <c r="G354" s="9" t="n">
        <f aca="false">IF(AND(C354=0,E354=0),0,IF(C354=0,"New",(E354-C354)/C354))</f>
        <v>-1</v>
      </c>
      <c r="H354" s="8" t="n">
        <f aca="false">SUMIFS('Source'!$E:$E,'Source'!$A:$A,"103 - Physiotherapy institutes",'Source'!$B:$B,$A354)</f>
        <v>60</v>
      </c>
      <c r="I354" s="8" t="n">
        <f aca="false">SUMIFS('Source'!$G:$G,'Source'!$A:$A,"103 - Physiotherapy institutes",'Source'!$B:$B,$A354)</f>
        <v>0</v>
      </c>
      <c r="J354" s="8" t="n">
        <f aca="false">I354*$J$5</f>
        <v>0</v>
      </c>
      <c r="K354" s="8" t="n">
        <f aca="false">J354-H354</f>
        <v>-60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530</v>
      </c>
      <c r="B355" s="7" t="str">
        <f aca="false">IFERROR(INDEX('Source'!$C:$C,MATCH($A355,'Source'!$B:$B,0)),"")</f>
        <v>מתלה יד + קיבוע מרפק</v>
      </c>
      <c r="C355" s="8" t="n">
        <f aca="false">SUMIFS('Source'!$D:$D,'Source'!$A:$A,"103 - Physiotherapy institutes",'Source'!$B:$B,$A355)</f>
        <v>2</v>
      </c>
      <c r="D355" s="8" t="n">
        <f aca="false">SUMIFS('Source'!$F:$F,'Source'!$A:$A,"103 - Physiotherapy institutes",'Source'!$B:$B,$A355)</f>
        <v>1</v>
      </c>
      <c r="E355" s="8" t="n">
        <f aca="false">D355*$J$5</f>
        <v>1.26315789473684</v>
      </c>
      <c r="F355" s="8" t="n">
        <f aca="false">E355-C355</f>
        <v>-0.736842105263158</v>
      </c>
      <c r="G355" s="9" t="n">
        <f aca="false">IF(AND(C355=0,E355=0),0,IF(C355=0,"New",(E355-C355)/C355))</f>
        <v>-0.368421052631579</v>
      </c>
      <c r="H355" s="8" t="n">
        <f aca="false">SUMIFS('Source'!$E:$E,'Source'!$A:$A,"103 - Physiotherapy institutes",'Source'!$B:$B,$A355)</f>
        <v>130</v>
      </c>
      <c r="I355" s="8" t="n">
        <f aca="false">SUMIFS('Source'!$G:$G,'Source'!$A:$A,"103 - Physiotherapy institutes",'Source'!$B:$B,$A355)</f>
        <v>70</v>
      </c>
      <c r="J355" s="8" t="n">
        <f aca="false">I355*$J$5</f>
        <v>88.421052631579</v>
      </c>
      <c r="K355" s="8" t="n">
        <f aca="false">J355-H355</f>
        <v>-41.5789473684211</v>
      </c>
      <c r="L355" s="9" t="n">
        <f aca="false">IF(AND(H355=0,J355=0),0,IF(H355=0,"New",(J355-H355)/H355))</f>
        <v>-0.319838056680162</v>
      </c>
      <c r="M355" s="7" t="str">
        <f aca="false">IF(AND(OR(C355&lt;&gt;0,H355&lt;&gt;0),D355=0,I355=0),"DROP",IF(AND(OR(D355&lt;&gt;0,I355&lt;&gt;0),C355=0,H355=0),"NEW",""))</f>
        <v/>
      </c>
    </row>
    <row r="356" customFormat="false" ht="15" hidden="false" customHeight="false" outlineLevel="0" collapsed="false">
      <c r="A356" s="7" t="s">
        <v>150</v>
      </c>
      <c r="B356" s="7" t="str">
        <f aca="false">IFERROR(INDEX('Source'!$C:$C,MATCH($A356,'Source'!$B:$B,0)),"")</f>
        <v>שרוול מסיליקון ל</v>
      </c>
      <c r="C356" s="8" t="n">
        <f aca="false">SUMIFS('Source'!$D:$D,'Source'!$A:$A,"103 - Physiotherapy institutes",'Source'!$B:$B,$A356)</f>
        <v>6</v>
      </c>
      <c r="D356" s="8" t="n">
        <f aca="false">SUMIFS('Source'!$F:$F,'Source'!$A:$A,"103 - Physiotherapy institutes",'Source'!$B:$B,$A356)</f>
        <v>2</v>
      </c>
      <c r="E356" s="8" t="n">
        <f aca="false">D356*$J$5</f>
        <v>2.52631578947368</v>
      </c>
      <c r="F356" s="8" t="n">
        <f aca="false">E356-C356</f>
        <v>-3.47368421052632</v>
      </c>
      <c r="G356" s="9" t="n">
        <f aca="false">IF(AND(C356=0,E356=0),0,IF(C356=0,"New",(E356-C356)/C356))</f>
        <v>-0.578947368421053</v>
      </c>
      <c r="H356" s="8" t="n">
        <f aca="false">SUMIFS('Source'!$E:$E,'Source'!$A:$A,"103 - Physiotherapy institutes",'Source'!$B:$B,$A356)</f>
        <v>97.27</v>
      </c>
      <c r="I356" s="8" t="n">
        <f aca="false">SUMIFS('Source'!$G:$G,'Source'!$A:$A,"103 - Physiotherapy institutes",'Source'!$B:$B,$A356)</f>
        <v>37.41</v>
      </c>
      <c r="J356" s="8" t="n">
        <f aca="false">I356*$J$5</f>
        <v>47.2547368421053</v>
      </c>
      <c r="K356" s="8" t="n">
        <f aca="false">J356-H356</f>
        <v>-50.0152631578947</v>
      </c>
      <c r="L356" s="9" t="n">
        <f aca="false">IF(AND(H356=0,J356=0),0,IF(H356=0,"New",(J356-H356)/H356))</f>
        <v>-0.514190019100388</v>
      </c>
      <c r="M356" s="7" t="str">
        <f aca="false">IF(AND(OR(C356&lt;&gt;0,H356&lt;&gt;0),D356=0,I356=0),"DROP",IF(AND(OR(D356&lt;&gt;0,I356&lt;&gt;0),C356=0,H356=0),"NEW",""))</f>
        <v/>
      </c>
    </row>
    <row r="357" customFormat="false" ht="15" hidden="false" customHeight="false" outlineLevel="0" collapsed="false">
      <c r="A357" s="7" t="s">
        <v>345</v>
      </c>
      <c r="B357" s="7" t="str">
        <f aca="false">IFERROR(INDEX('Source'!$C:$C,MATCH($A357,'Source'!$B:$B,0)),"")</f>
        <v>מגן מרפק שחור</v>
      </c>
      <c r="C357" s="8" t="n">
        <f aca="false">SUMIFS('Source'!$D:$D,'Source'!$A:$A,"103 - Physiotherapy institutes",'Source'!$B:$B,$A357)</f>
        <v>3</v>
      </c>
      <c r="D357" s="8" t="n">
        <f aca="false">SUMIFS('Source'!$F:$F,'Source'!$A:$A,"103 - Physiotherapy institutes",'Source'!$B:$B,$A357)</f>
        <v>1</v>
      </c>
      <c r="E357" s="8" t="n">
        <f aca="false">D357*$J$5</f>
        <v>1.26315789473684</v>
      </c>
      <c r="F357" s="8" t="n">
        <f aca="false">E357-C357</f>
        <v>-1.73684210526316</v>
      </c>
      <c r="G357" s="9" t="n">
        <f aca="false">IF(AND(C357=0,E357=0),0,IF(C357=0,"New",(E357-C357)/C357))</f>
        <v>-0.578947368421053</v>
      </c>
      <c r="H357" s="8" t="n">
        <f aca="false">SUMIFS('Source'!$E:$E,'Source'!$A:$A,"103 - Physiotherapy institutes",'Source'!$B:$B,$A357)</f>
        <v>88.55</v>
      </c>
      <c r="I357" s="8" t="n">
        <f aca="false">SUMIFS('Source'!$G:$G,'Source'!$A:$A,"103 - Physiotherapy institutes",'Source'!$B:$B,$A357)</f>
        <v>30.89</v>
      </c>
      <c r="J357" s="8" t="n">
        <f aca="false">I357*$J$5</f>
        <v>39.0189473684211</v>
      </c>
      <c r="K357" s="8" t="n">
        <f aca="false">J357-H357</f>
        <v>-49.5310526315789</v>
      </c>
      <c r="L357" s="9" t="n">
        <f aca="false">IF(AND(H357=0,J357=0),0,IF(H357=0,"New",(J357-H357)/H357))</f>
        <v>-0.559356890249339</v>
      </c>
      <c r="M357" s="7" t="str">
        <f aca="false">IF(AND(OR(C357&lt;&gt;0,H357&lt;&gt;0),D357=0,I357=0),"DROP",IF(AND(OR(D357&lt;&gt;0,I357&lt;&gt;0),C357=0,H357=0),"NEW",""))</f>
        <v/>
      </c>
    </row>
    <row r="358" customFormat="false" ht="15" hidden="false" customHeight="false" outlineLevel="0" collapsed="false">
      <c r="A358" s="7" t="s">
        <v>124</v>
      </c>
      <c r="B358" s="7" t="str">
        <f aca="false">IFERROR(INDEX('Source'!$C:$C,MATCH($A358,'Source'!$B:$B,0)),"")</f>
        <v>דאודורנט ספרי לנעל 100 מל</v>
      </c>
      <c r="C358" s="8" t="n">
        <f aca="false">SUMIFS('Source'!$D:$D,'Source'!$A:$A,"103 - Physiotherapy institutes",'Source'!$B:$B,$A358)</f>
        <v>12</v>
      </c>
      <c r="D358" s="8" t="n">
        <f aca="false">SUMIFS('Source'!$F:$F,'Source'!$A:$A,"103 - Physiotherapy institutes",'Source'!$B:$B,$A358)</f>
        <v>6</v>
      </c>
      <c r="E358" s="8" t="n">
        <f aca="false">D358*$J$5</f>
        <v>7.57894736842105</v>
      </c>
      <c r="F358" s="8" t="n">
        <f aca="false">E358-C358</f>
        <v>-4.42105263157895</v>
      </c>
      <c r="G358" s="9" t="n">
        <f aca="false">IF(AND(C358=0,E358=0),0,IF(C358=0,"New",(E358-C358)/C358))</f>
        <v>-0.368421052631579</v>
      </c>
      <c r="H358" s="8" t="n">
        <f aca="false">SUMIFS('Source'!$E:$E,'Source'!$A:$A,"103 - Physiotherapy institutes",'Source'!$B:$B,$A358)</f>
        <v>186.5</v>
      </c>
      <c r="I358" s="8" t="n">
        <f aca="false">SUMIFS('Source'!$G:$G,'Source'!$A:$A,"103 - Physiotherapy institutes",'Source'!$B:$B,$A358)</f>
        <v>129.11</v>
      </c>
      <c r="J358" s="8" t="n">
        <f aca="false">I358*$J$5</f>
        <v>163.086315789474</v>
      </c>
      <c r="K358" s="8" t="n">
        <f aca="false">J358-H358</f>
        <v>-23.4136842105263</v>
      </c>
      <c r="L358" s="9" t="n">
        <f aca="false">IF(AND(H358=0,J358=0),0,IF(H358=0,"New",(J358-H358)/H358))</f>
        <v>-0.125542542683787</v>
      </c>
      <c r="M358" s="7" t="str">
        <f aca="false">IF(AND(OR(C358&lt;&gt;0,H358&lt;&gt;0),D358=0,I358=0),"DROP",IF(AND(OR(D358&lt;&gt;0,I358&lt;&gt;0),C358=0,H358=0),"NEW",""))</f>
        <v/>
      </c>
    </row>
    <row r="359" customFormat="false" ht="15" hidden="false" customHeight="false" outlineLevel="0" collapsed="false">
      <c r="A359" s="7" t="s">
        <v>291</v>
      </c>
      <c r="B359" s="7" t="str">
        <f aca="false">IFERROR(INDEX('Source'!$C:$C,MATCH($A359,'Source'!$B:$B,0)),"")</f>
        <v>מדבקה גדולה מסיליקון</v>
      </c>
      <c r="C359" s="8" t="n">
        <f aca="false">SUMIFS('Source'!$D:$D,'Source'!$A:$A,"103 - Physiotherapy institutes",'Source'!$B:$B,$A359)</f>
        <v>3</v>
      </c>
      <c r="D359" s="8" t="n">
        <f aca="false">SUMIFS('Source'!$F:$F,'Source'!$A:$A,"103 - Physiotherapy institutes",'Source'!$B:$B,$A359)</f>
        <v>0</v>
      </c>
      <c r="E359" s="8" t="n">
        <f aca="false">D359*$J$5</f>
        <v>0</v>
      </c>
      <c r="F359" s="8" t="n">
        <f aca="false">E359-C359</f>
        <v>-3</v>
      </c>
      <c r="G359" s="9" t="n">
        <f aca="false">IF(AND(C359=0,E359=0),0,IF(C359=0,"New",(E359-C359)/C359))</f>
        <v>-1</v>
      </c>
      <c r="H359" s="8" t="n">
        <f aca="false">SUMIFS('Source'!$E:$E,'Source'!$A:$A,"103 - Physiotherapy institutes",'Source'!$B:$B,$A359)</f>
        <v>57.15</v>
      </c>
      <c r="I359" s="8" t="n">
        <f aca="false">SUMIFS('Source'!$G:$G,'Source'!$A:$A,"103 - Physiotherapy institutes",'Source'!$B:$B,$A359)</f>
        <v>0</v>
      </c>
      <c r="J359" s="8" t="n">
        <f aca="false">I359*$J$5</f>
        <v>0</v>
      </c>
      <c r="K359" s="8" t="n">
        <f aca="false">J359-H359</f>
        <v>-57.15</v>
      </c>
      <c r="L359" s="9" t="n">
        <f aca="false">IF(AND(H359=0,J359=0),0,IF(H359=0,"New",(J359-H359)/H359))</f>
        <v>-1</v>
      </c>
      <c r="M359" s="7" t="str">
        <f aca="false">IF(AND(OR(C359&lt;&gt;0,H359&lt;&gt;0),D359=0,I359=0),"DROP",IF(AND(OR(D359&lt;&gt;0,I359&lt;&gt;0),C359=0,H359=0),"NEW",""))</f>
        <v>DROP</v>
      </c>
    </row>
    <row r="360" customFormat="false" ht="15" hidden="false" customHeight="false" outlineLevel="0" collapsed="false">
      <c r="A360" s="7" t="s">
        <v>130</v>
      </c>
      <c r="B360" s="7" t="str">
        <f aca="false">IFERROR(INDEX('Source'!$C:$C,MATCH($A360,'Source'!$B:$B,0)),"")</f>
        <v>מתלה יד-כיס</v>
      </c>
      <c r="C360" s="8" t="n">
        <f aca="false">SUMIFS('Source'!$D:$D,'Source'!$A:$A,"103 - Physiotherapy institutes",'Source'!$B:$B,$A360)</f>
        <v>4</v>
      </c>
      <c r="D360" s="8" t="n">
        <f aca="false">SUMIFS('Source'!$F:$F,'Source'!$A:$A,"103 - Physiotherapy institutes",'Source'!$B:$B,$A360)</f>
        <v>3</v>
      </c>
      <c r="E360" s="8" t="n">
        <f aca="false">D360*$J$5</f>
        <v>3.78947368421053</v>
      </c>
      <c r="F360" s="8" t="n">
        <f aca="false">E360-C360</f>
        <v>-0.210526315789474</v>
      </c>
      <c r="G360" s="9" t="n">
        <f aca="false">IF(AND(C360=0,E360=0),0,IF(C360=0,"New",(E360-C360)/C360))</f>
        <v>-0.0526315789473685</v>
      </c>
      <c r="H360" s="8" t="n">
        <f aca="false">SUMIFS('Source'!$E:$E,'Source'!$A:$A,"103 - Physiotherapy institutes",'Source'!$B:$B,$A360)</f>
        <v>203.66</v>
      </c>
      <c r="I360" s="8" t="n">
        <f aca="false">SUMIFS('Source'!$G:$G,'Source'!$A:$A,"103 - Physiotherapy institutes",'Source'!$B:$B,$A360)</f>
        <v>146.99</v>
      </c>
      <c r="J360" s="8" t="n">
        <f aca="false">I360*$J$5</f>
        <v>185.671578947368</v>
      </c>
      <c r="K360" s="8" t="n">
        <f aca="false">J360-H360</f>
        <v>-17.9884210526316</v>
      </c>
      <c r="L360" s="9" t="n">
        <f aca="false">IF(AND(H360=0,J360=0),0,IF(H360=0,"New",(J360-H360)/H360))</f>
        <v>-0.0883257441452989</v>
      </c>
      <c r="M360" s="7" t="str">
        <f aca="false">IF(AND(OR(C360&lt;&gt;0,H360&lt;&gt;0),D360=0,I360=0),"DROP",IF(AND(OR(D360&lt;&gt;0,I360&lt;&gt;0),C360=0,H360=0),"NEW",""))</f>
        <v/>
      </c>
    </row>
    <row r="361" customFormat="false" ht="15" hidden="false" customHeight="false" outlineLevel="0" collapsed="false">
      <c r="A361" s="7" t="s">
        <v>576</v>
      </c>
      <c r="B361" s="7" t="str">
        <f aca="false">IFERROR(INDEX('Source'!$C:$C,MATCH($A361,'Source'!$B:$B,0)),"")</f>
        <v>סד יד שחור</v>
      </c>
      <c r="C361" s="8" t="n">
        <f aca="false">SUMIFS('Source'!$D:$D,'Source'!$A:$A,"103 - Physiotherapy institutes",'Source'!$B:$B,$A361)</f>
        <v>0</v>
      </c>
      <c r="D361" s="8" t="n">
        <f aca="false">SUMIFS('Source'!$F:$F,'Source'!$A:$A,"103 - Physiotherapy institutes",'Source'!$B:$B,$A361)</f>
        <v>1</v>
      </c>
      <c r="E361" s="8" t="n">
        <f aca="false">D361*$J$5</f>
        <v>1.26315789473684</v>
      </c>
      <c r="F361" s="8" t="n">
        <f aca="false">E361-C361</f>
        <v>1.26315789473684</v>
      </c>
      <c r="G361" s="9" t="str">
        <f aca="false">IF(AND(C361=0,E361=0),0,IF(C361=0,"New",(E361-C361)/C361))</f>
        <v>New</v>
      </c>
      <c r="H361" s="8" t="n">
        <f aca="false">SUMIFS('Source'!$E:$E,'Source'!$A:$A,"103 - Physiotherapy institutes",'Source'!$B:$B,$A361)</f>
        <v>0</v>
      </c>
      <c r="I361" s="8" t="n">
        <f aca="false">SUMIFS('Source'!$G:$G,'Source'!$A:$A,"103 - Physiotherapy institutes",'Source'!$B:$B,$A361)</f>
        <v>56.34</v>
      </c>
      <c r="J361" s="8" t="n">
        <f aca="false">I361*$J$5</f>
        <v>71.1663157894737</v>
      </c>
      <c r="K361" s="8" t="n">
        <f aca="false">J361-H361</f>
        <v>71.1663157894737</v>
      </c>
      <c r="L361" s="9" t="str">
        <f aca="false">IF(AND(H361=0,J361=0),0,IF(H361=0,"New",(J361-H361)/H361))</f>
        <v>New</v>
      </c>
      <c r="M361" s="7" t="str">
        <f aca="false">IF(AND(OR(C361&lt;&gt;0,H361&lt;&gt;0),D361=0,I361=0),"DROP",IF(AND(OR(D361&lt;&gt;0,I361&lt;&gt;0),C361=0,H361=0),"NEW",""))</f>
        <v>NEW</v>
      </c>
    </row>
    <row r="362" customFormat="false" ht="15" hidden="false" customHeight="false" outlineLevel="0" collapsed="false">
      <c r="A362" s="7" t="s">
        <v>581</v>
      </c>
      <c r="B362" s="7" t="str">
        <f aca="false">IFERROR(INDEX('Source'!$C:$C,MATCH($A362,'Source'!$B:$B,0)),"")</f>
        <v>סד יד שמאל  שחור</v>
      </c>
      <c r="C362" s="8" t="n">
        <f aca="false">SUMIFS('Source'!$D:$D,'Source'!$A:$A,"103 - Physiotherapy institutes",'Source'!$B:$B,$A362)</f>
        <v>0</v>
      </c>
      <c r="D362" s="8" t="n">
        <f aca="false">SUMIFS('Source'!$F:$F,'Source'!$A:$A,"103 - Physiotherapy institutes",'Source'!$B:$B,$A362)</f>
        <v>1</v>
      </c>
      <c r="E362" s="8" t="n">
        <f aca="false">D362*$J$5</f>
        <v>1.26315789473684</v>
      </c>
      <c r="F362" s="8" t="n">
        <f aca="false">E362-C362</f>
        <v>1.26315789473684</v>
      </c>
      <c r="G362" s="9" t="str">
        <f aca="false">IF(AND(C362=0,E362=0),0,IF(C362=0,"New",(E362-C362)/C362))</f>
        <v>New</v>
      </c>
      <c r="H362" s="8" t="n">
        <f aca="false">SUMIFS('Source'!$E:$E,'Source'!$A:$A,"103 - Physiotherapy institutes",'Source'!$B:$B,$A362)</f>
        <v>0</v>
      </c>
      <c r="I362" s="8" t="n">
        <f aca="false">SUMIFS('Source'!$G:$G,'Source'!$A:$A,"103 - Physiotherapy institutes",'Source'!$B:$B,$A362)</f>
        <v>56.34</v>
      </c>
      <c r="J362" s="8" t="n">
        <f aca="false">I362*$J$5</f>
        <v>71.1663157894737</v>
      </c>
      <c r="K362" s="8" t="n">
        <f aca="false">J362-H362</f>
        <v>71.1663157894737</v>
      </c>
      <c r="L362" s="9" t="str">
        <f aca="false">IF(AND(H362=0,J362=0),0,IF(H362=0,"New",(J362-H362)/H362))</f>
        <v>New</v>
      </c>
      <c r="M362" s="7" t="str">
        <f aca="false">IF(AND(OR(C362&lt;&gt;0,H362&lt;&gt;0),D362=0,I362=0),"DROP",IF(AND(OR(D362&lt;&gt;0,I362&lt;&gt;0),C362=0,H362=0),"NEW",""))</f>
        <v>NEW</v>
      </c>
    </row>
    <row r="363" customFormat="false" ht="15" hidden="false" customHeight="false" outlineLevel="0" collapsed="false">
      <c r="A363" s="7" t="s">
        <v>955</v>
      </c>
      <c r="B363" s="7" t="str">
        <f aca="false">IFERROR(INDEX('Source'!$C:$C,MATCH($A363,'Source'!$B:$B,0)),"")</f>
        <v>סד יד שמאל  שחור</v>
      </c>
      <c r="C363" s="8" t="n">
        <f aca="false">SUMIFS('Source'!$D:$D,'Source'!$A:$A,"103 - Physiotherapy institutes",'Source'!$B:$B,$A363)</f>
        <v>0</v>
      </c>
      <c r="D363" s="8" t="n">
        <f aca="false">SUMIFS('Source'!$F:$F,'Source'!$A:$A,"103 - Physiotherapy institutes",'Source'!$B:$B,$A363)</f>
        <v>1</v>
      </c>
      <c r="E363" s="8" t="n">
        <f aca="false">D363*$J$5</f>
        <v>1.26315789473684</v>
      </c>
      <c r="F363" s="8" t="n">
        <f aca="false">E363-C363</f>
        <v>1.26315789473684</v>
      </c>
      <c r="G363" s="9" t="str">
        <f aca="false">IF(AND(C363=0,E363=0),0,IF(C363=0,"New",(E363-C363)/C363))</f>
        <v>New</v>
      </c>
      <c r="H363" s="8" t="n">
        <f aca="false">SUMIFS('Source'!$E:$E,'Source'!$A:$A,"103 - Physiotherapy institutes",'Source'!$B:$B,$A363)</f>
        <v>0</v>
      </c>
      <c r="I363" s="8" t="n">
        <f aca="false">SUMIFS('Source'!$G:$G,'Source'!$A:$A,"103 - Physiotherapy institutes",'Source'!$B:$B,$A363)</f>
        <v>56.34</v>
      </c>
      <c r="J363" s="8" t="n">
        <f aca="false">I363*$J$5</f>
        <v>71.1663157894737</v>
      </c>
      <c r="K363" s="8" t="n">
        <f aca="false">J363-H363</f>
        <v>71.1663157894737</v>
      </c>
      <c r="L363" s="9" t="str">
        <f aca="false">IF(AND(H363=0,J363=0),0,IF(H363=0,"New",(J363-H363)/H363))</f>
        <v>New</v>
      </c>
      <c r="M363" s="7" t="str">
        <f aca="false">IF(AND(OR(C363&lt;&gt;0,H363&lt;&gt;0),D363=0,I363=0),"DROP",IF(AND(OR(D363&lt;&gt;0,I363&lt;&gt;0),C363=0,H363=0),"NEW",""))</f>
        <v>NEW</v>
      </c>
    </row>
    <row r="364" customFormat="false" ht="15" hidden="false" customHeight="false" outlineLevel="0" collapsed="false">
      <c r="A364" s="7" t="s">
        <v>956</v>
      </c>
      <c r="B364" s="7" t="str">
        <f aca="false">IFERROR(INDEX('Source'!$C:$C,MATCH($A364,'Source'!$B:$B,0)),"")</f>
        <v>סד יד שחור</v>
      </c>
      <c r="C364" s="8" t="n">
        <f aca="false">SUMIFS('Source'!$D:$D,'Source'!$A:$A,"103 - Physiotherapy institutes",'Source'!$B:$B,$A364)</f>
        <v>0</v>
      </c>
      <c r="D364" s="8" t="n">
        <f aca="false">SUMIFS('Source'!$F:$F,'Source'!$A:$A,"103 - Physiotherapy institutes",'Source'!$B:$B,$A364)</f>
        <v>1</v>
      </c>
      <c r="E364" s="8" t="n">
        <f aca="false">D364*$J$5</f>
        <v>1.26315789473684</v>
      </c>
      <c r="F364" s="8" t="n">
        <f aca="false">E364-C364</f>
        <v>1.26315789473684</v>
      </c>
      <c r="G364" s="9" t="str">
        <f aca="false">IF(AND(C364=0,E364=0),0,IF(C364=0,"New",(E364-C364)/C364))</f>
        <v>New</v>
      </c>
      <c r="H364" s="8" t="n">
        <f aca="false">SUMIFS('Source'!$E:$E,'Source'!$A:$A,"103 - Physiotherapy institutes",'Source'!$B:$B,$A364)</f>
        <v>0</v>
      </c>
      <c r="I364" s="8" t="n">
        <f aca="false">SUMIFS('Source'!$G:$G,'Source'!$A:$A,"103 - Physiotherapy institutes",'Source'!$B:$B,$A364)</f>
        <v>56.34</v>
      </c>
      <c r="J364" s="8" t="n">
        <f aca="false">I364*$J$5</f>
        <v>71.1663157894737</v>
      </c>
      <c r="K364" s="8" t="n">
        <f aca="false">J364-H364</f>
        <v>71.1663157894737</v>
      </c>
      <c r="L364" s="9" t="str">
        <f aca="false">IF(AND(H364=0,J364=0),0,IF(H364=0,"New",(J364-H364)/H364))</f>
        <v>New</v>
      </c>
      <c r="M364" s="7" t="str">
        <f aca="false">IF(AND(OR(C364&lt;&gt;0,H364&lt;&gt;0),D364=0,I364=0),"DROP",IF(AND(OR(D364&lt;&gt;0,I364&lt;&gt;0),C364=0,H364=0),"NEW",""))</f>
        <v>NEW</v>
      </c>
    </row>
    <row r="365" customFormat="false" ht="15" hidden="false" customHeight="false" outlineLevel="0" collapsed="false">
      <c r="A365" s="7" t="s">
        <v>342</v>
      </c>
      <c r="B365" s="7" t="str">
        <f aca="false">IFERROR(INDEX('Source'!$C:$C,MATCH($A365,'Source'!$B:$B,0)),"")</f>
        <v>מדבקה לשחרור לחץ</v>
      </c>
      <c r="C365" s="8" t="n">
        <f aca="false">SUMIFS('Source'!$D:$D,'Source'!$A:$A,"103 - Physiotherapy institutes",'Source'!$B:$B,$A365)</f>
        <v>3</v>
      </c>
      <c r="D365" s="8" t="n">
        <f aca="false">SUMIFS('Source'!$F:$F,'Source'!$A:$A,"103 - Physiotherapy institutes",'Source'!$B:$B,$A365)</f>
        <v>0</v>
      </c>
      <c r="E365" s="8" t="n">
        <f aca="false">D365*$J$5</f>
        <v>0</v>
      </c>
      <c r="F365" s="8" t="n">
        <f aca="false">E365-C365</f>
        <v>-3</v>
      </c>
      <c r="G365" s="9" t="n">
        <f aca="false">IF(AND(C365=0,E365=0),0,IF(C365=0,"New",(E365-C365)/C365))</f>
        <v>-1</v>
      </c>
      <c r="H365" s="8" t="n">
        <f aca="false">SUMIFS('Source'!$E:$E,'Source'!$A:$A,"103 - Physiotherapy institutes",'Source'!$B:$B,$A365)</f>
        <v>53.49</v>
      </c>
      <c r="I365" s="8" t="n">
        <f aca="false">SUMIFS('Source'!$G:$G,'Source'!$A:$A,"103 - Physiotherapy institutes",'Source'!$B:$B,$A365)</f>
        <v>0</v>
      </c>
      <c r="J365" s="8" t="n">
        <f aca="false">I365*$J$5</f>
        <v>0</v>
      </c>
      <c r="K365" s="8" t="n">
        <f aca="false">J365-H365</f>
        <v>-53.49</v>
      </c>
      <c r="L365" s="9" t="n">
        <f aca="false">IF(AND(H365=0,J365=0),0,IF(H365=0,"New",(J365-H365)/H365))</f>
        <v>-1</v>
      </c>
      <c r="M365" s="7" t="str">
        <f aca="false">IF(AND(OR(C365&lt;&gt;0,H365&lt;&gt;0),D365=0,I365=0),"DROP",IF(AND(OR(D365&lt;&gt;0,I365&lt;&gt;0),C365=0,H365=0),"NEW",""))</f>
        <v>DROP</v>
      </c>
    </row>
    <row r="366" customFormat="false" ht="15" hidden="false" customHeight="false" outlineLevel="0" collapsed="false">
      <c r="A366" s="7" t="s">
        <v>520</v>
      </c>
      <c r="B366" s="7" t="str">
        <f aca="false">IFERROR(INDEX('Source'!$C:$C,MATCH($A366,'Source'!$B:$B,0)),"")</f>
        <v>אטלטיק טייפ</v>
      </c>
      <c r="C366" s="8" t="n">
        <f aca="false">SUMIFS('Source'!$D:$D,'Source'!$A:$A,"103 - Physiotherapy institutes",'Source'!$B:$B,$A366)</f>
        <v>3</v>
      </c>
      <c r="D366" s="8" t="n">
        <f aca="false">SUMIFS('Source'!$F:$F,'Source'!$A:$A,"103 - Physiotherapy institutes",'Source'!$B:$B,$A366)</f>
        <v>0</v>
      </c>
      <c r="E366" s="8" t="n">
        <f aca="false">D366*$J$5</f>
        <v>0</v>
      </c>
      <c r="F366" s="8" t="n">
        <f aca="false">E366-C366</f>
        <v>-3</v>
      </c>
      <c r="G366" s="9" t="n">
        <f aca="false">IF(AND(C366=0,E366=0),0,IF(C366=0,"New",(E366-C366)/C366))</f>
        <v>-1</v>
      </c>
      <c r="H366" s="8" t="n">
        <f aca="false">SUMIFS('Source'!$E:$E,'Source'!$A:$A,"103 - Physiotherapy institutes",'Source'!$B:$B,$A366)</f>
        <v>51.88</v>
      </c>
      <c r="I366" s="8" t="n">
        <f aca="false">SUMIFS('Source'!$G:$G,'Source'!$A:$A,"103 - Physiotherapy institutes",'Source'!$B:$B,$A366)</f>
        <v>0</v>
      </c>
      <c r="J366" s="8" t="n">
        <f aca="false">I366*$J$5</f>
        <v>0</v>
      </c>
      <c r="K366" s="8" t="n">
        <f aca="false">J366-H366</f>
        <v>-51.88</v>
      </c>
      <c r="L366" s="9" t="n">
        <f aca="false">IF(AND(H366=0,J366=0),0,IF(H366=0,"New",(J366-H366)/H366))</f>
        <v>-1</v>
      </c>
      <c r="M366" s="7" t="str">
        <f aca="false">IF(AND(OR(C366&lt;&gt;0,H366&lt;&gt;0),D366=0,I366=0),"DROP",IF(AND(OR(D366&lt;&gt;0,I366&lt;&gt;0),C366=0,H366=0),"NEW",""))</f>
        <v>DROP</v>
      </c>
    </row>
    <row r="367" customFormat="false" ht="15" hidden="false" customHeight="false" outlineLevel="0" collapsed="false">
      <c r="A367" s="7" t="s">
        <v>521</v>
      </c>
      <c r="B367" s="7" t="str">
        <f aca="false">IFERROR(INDEX('Source'!$C:$C,MATCH($A367,'Source'!$B:$B,0)),"")</f>
        <v>אטלטיק טייפ</v>
      </c>
      <c r="C367" s="8" t="n">
        <f aca="false">SUMIFS('Source'!$D:$D,'Source'!$A:$A,"103 - Physiotherapy institutes",'Source'!$B:$B,$A367)</f>
        <v>3</v>
      </c>
      <c r="D367" s="8" t="n">
        <f aca="false">SUMIFS('Source'!$F:$F,'Source'!$A:$A,"103 - Physiotherapy institutes",'Source'!$B:$B,$A367)</f>
        <v>0</v>
      </c>
      <c r="E367" s="8" t="n">
        <f aca="false">D367*$J$5</f>
        <v>0</v>
      </c>
      <c r="F367" s="8" t="n">
        <f aca="false">E367-C367</f>
        <v>-3</v>
      </c>
      <c r="G367" s="9" t="n">
        <f aca="false">IF(AND(C367=0,E367=0),0,IF(C367=0,"New",(E367-C367)/C367))</f>
        <v>-1</v>
      </c>
      <c r="H367" s="8" t="n">
        <f aca="false">SUMIFS('Source'!$E:$E,'Source'!$A:$A,"103 - Physiotherapy institutes",'Source'!$B:$B,$A367)</f>
        <v>51.88</v>
      </c>
      <c r="I367" s="8" t="n">
        <f aca="false">SUMIFS('Source'!$G:$G,'Source'!$A:$A,"103 - Physiotherapy institutes",'Source'!$B:$B,$A367)</f>
        <v>0</v>
      </c>
      <c r="J367" s="8" t="n">
        <f aca="false">I367*$J$5</f>
        <v>0</v>
      </c>
      <c r="K367" s="8" t="n">
        <f aca="false">J367-H367</f>
        <v>-51.88</v>
      </c>
      <c r="L367" s="9" t="n">
        <f aca="false">IF(AND(H367=0,J367=0),0,IF(H367=0,"New",(J367-H367)/H367))</f>
        <v>-1</v>
      </c>
      <c r="M367" s="7" t="str">
        <f aca="false">IF(AND(OR(C367&lt;&gt;0,H367&lt;&gt;0),D367=0,I367=0),"DROP",IF(AND(OR(D367&lt;&gt;0,I367&lt;&gt;0),C367=0,H367=0),"NEW",""))</f>
        <v>DROP</v>
      </c>
    </row>
    <row r="368" customFormat="false" ht="15" hidden="false" customHeight="false" outlineLevel="0" collapsed="false">
      <c r="A368" s="7" t="s">
        <v>168</v>
      </c>
      <c r="B368" s="7" t="str">
        <f aca="false">IFERROR(INDEX('Source'!$C:$C,MATCH($A368,'Source'!$B:$B,0)),"")</f>
        <v>בליסטר פלסטר</v>
      </c>
      <c r="C368" s="8" t="n">
        <f aca="false">SUMIFS('Source'!$D:$D,'Source'!$A:$A,"103 - Physiotherapy institutes",'Source'!$B:$B,$A368)</f>
        <v>3</v>
      </c>
      <c r="D368" s="8" t="n">
        <f aca="false">SUMIFS('Source'!$F:$F,'Source'!$A:$A,"103 - Physiotherapy institutes",'Source'!$B:$B,$A368)</f>
        <v>0</v>
      </c>
      <c r="E368" s="8" t="n">
        <f aca="false">D368*$J$5</f>
        <v>0</v>
      </c>
      <c r="F368" s="8" t="n">
        <f aca="false">E368-C368</f>
        <v>-3</v>
      </c>
      <c r="G368" s="9" t="n">
        <f aca="false">IF(AND(C368=0,E368=0),0,IF(C368=0,"New",(E368-C368)/C368))</f>
        <v>-1</v>
      </c>
      <c r="H368" s="8" t="n">
        <f aca="false">SUMIFS('Source'!$E:$E,'Source'!$A:$A,"103 - Physiotherapy institutes",'Source'!$B:$B,$A368)</f>
        <v>51.07</v>
      </c>
      <c r="I368" s="8" t="n">
        <f aca="false">SUMIFS('Source'!$G:$G,'Source'!$A:$A,"103 - Physiotherapy institutes",'Source'!$B:$B,$A368)</f>
        <v>0</v>
      </c>
      <c r="J368" s="8" t="n">
        <f aca="false">I368*$J$5</f>
        <v>0</v>
      </c>
      <c r="K368" s="8" t="n">
        <f aca="false">J368-H368</f>
        <v>-51.07</v>
      </c>
      <c r="L368" s="9" t="n">
        <f aca="false">IF(AND(H368=0,J368=0),0,IF(H368=0,"New",(J368-H368)/H368))</f>
        <v>-1</v>
      </c>
      <c r="M368" s="7" t="str">
        <f aca="false">IF(AND(OR(C368&lt;&gt;0,H368&lt;&gt;0),D368=0,I368=0),"DROP",IF(AND(OR(D368&lt;&gt;0,I368&lt;&gt;0),C368=0,H368=0),"NEW",""))</f>
        <v>DROP</v>
      </c>
    </row>
    <row r="369" customFormat="false" ht="15" hidden="false" customHeight="false" outlineLevel="0" collapsed="false">
      <c r="A369" s="7" t="s">
        <v>916</v>
      </c>
      <c r="B369" s="7" t="str">
        <f aca="false">IFERROR(INDEX('Source'!$C:$C,MATCH($A369,'Source'!$B:$B,0)),"")</f>
        <v>מפריד בוהן עם רצועה</v>
      </c>
      <c r="C369" s="8" t="n">
        <f aca="false">SUMIFS('Source'!$D:$D,'Source'!$A:$A,"103 - Physiotherapy institutes",'Source'!$B:$B,$A369)</f>
        <v>0</v>
      </c>
      <c r="D369" s="8" t="n">
        <f aca="false">SUMIFS('Source'!$F:$F,'Source'!$A:$A,"103 - Physiotherapy institutes",'Source'!$B:$B,$A369)</f>
        <v>4</v>
      </c>
      <c r="E369" s="8" t="n">
        <f aca="false">D369*$J$5</f>
        <v>5.05263157894737</v>
      </c>
      <c r="F369" s="8" t="n">
        <f aca="false">E369-C369</f>
        <v>5.05263157894737</v>
      </c>
      <c r="G369" s="9" t="str">
        <f aca="false">IF(AND(C369=0,E369=0),0,IF(C369=0,"New",(E369-C369)/C369))</f>
        <v>New</v>
      </c>
      <c r="H369" s="8" t="n">
        <f aca="false">SUMIFS('Source'!$E:$E,'Source'!$A:$A,"103 - Physiotherapy institutes",'Source'!$B:$B,$A369)</f>
        <v>0</v>
      </c>
      <c r="I369" s="8" t="n">
        <f aca="false">SUMIFS('Source'!$G:$G,'Source'!$A:$A,"103 - Physiotherapy institutes",'Source'!$B:$B,$A369)</f>
        <v>50.21</v>
      </c>
      <c r="J369" s="8" t="n">
        <f aca="false">I369*$J$5</f>
        <v>63.4231578947368</v>
      </c>
      <c r="K369" s="8" t="n">
        <f aca="false">J369-H369</f>
        <v>63.4231578947368</v>
      </c>
      <c r="L369" s="9" t="str">
        <f aca="false">IF(AND(H369=0,J369=0),0,IF(H369=0,"New",(J369-H369)/H369))</f>
        <v>New</v>
      </c>
      <c r="M369" s="7" t="str">
        <f aca="false">IF(AND(OR(C369&lt;&gt;0,H369&lt;&gt;0),D369=0,I369=0),"DROP",IF(AND(OR(D369&lt;&gt;0,I369&lt;&gt;0),C369=0,H369=0),"NEW",""))</f>
        <v>NEW</v>
      </c>
    </row>
    <row r="370" customFormat="false" ht="15" hidden="false" customHeight="false" outlineLevel="0" collapsed="false">
      <c r="A370" s="7" t="s">
        <v>533</v>
      </c>
      <c r="B370" s="7" t="str">
        <f aca="false">IFERROR(INDEX('Source'!$C:$C,MATCH($A370,'Source'!$B:$B,0)),"")</f>
        <v>מתלה יד + קיבוע מרפק</v>
      </c>
      <c r="C370" s="8" t="n">
        <f aca="false">SUMIFS('Source'!$D:$D,'Source'!$A:$A,"103 - Physiotherapy institutes",'Source'!$B:$B,$A370)</f>
        <v>2</v>
      </c>
      <c r="D370" s="8" t="n">
        <f aca="false">SUMIFS('Source'!$F:$F,'Source'!$A:$A,"103 - Physiotherapy institutes",'Source'!$B:$B,$A370)</f>
        <v>1</v>
      </c>
      <c r="E370" s="8" t="n">
        <f aca="false">D370*$J$5</f>
        <v>1.26315789473684</v>
      </c>
      <c r="F370" s="8" t="n">
        <f aca="false">E370-C370</f>
        <v>-0.736842105263158</v>
      </c>
      <c r="G370" s="9" t="n">
        <f aca="false">IF(AND(C370=0,E370=0),0,IF(C370=0,"New",(E370-C370)/C370))</f>
        <v>-0.368421052631579</v>
      </c>
      <c r="H370" s="8" t="n">
        <f aca="false">SUMIFS('Source'!$E:$E,'Source'!$A:$A,"103 - Physiotherapy institutes",'Source'!$B:$B,$A370)</f>
        <v>120</v>
      </c>
      <c r="I370" s="8" t="n">
        <f aca="false">SUMIFS('Source'!$G:$G,'Source'!$A:$A,"103 - Physiotherapy institutes",'Source'!$B:$B,$A370)</f>
        <v>70</v>
      </c>
      <c r="J370" s="8" t="n">
        <f aca="false">I370*$J$5</f>
        <v>88.421052631579</v>
      </c>
      <c r="K370" s="8" t="n">
        <f aca="false">J370-H370</f>
        <v>-31.5789473684211</v>
      </c>
      <c r="L370" s="9" t="n">
        <f aca="false">IF(AND(H370=0,J370=0),0,IF(H370=0,"New",(J370-H370)/H370))</f>
        <v>-0.263157894736842</v>
      </c>
      <c r="M370" s="7" t="str">
        <f aca="false">IF(AND(OR(C370&lt;&gt;0,H370&lt;&gt;0),D370=0,I370=0),"DROP",IF(AND(OR(D370&lt;&gt;0,I370&lt;&gt;0),C370=0,H370=0),"NEW",""))</f>
        <v/>
      </c>
    </row>
    <row r="371" customFormat="false" ht="15" hidden="false" customHeight="false" outlineLevel="0" collapsed="false">
      <c r="A371" s="7" t="s">
        <v>184</v>
      </c>
      <c r="B371" s="7" t="str">
        <f aca="false">IFERROR(INDEX('Source'!$C:$C,MATCH($A371,'Source'!$B:$B,0)),"")</f>
        <v>צוארון ספוגי</v>
      </c>
      <c r="C371" s="8" t="n">
        <f aca="false">SUMIFS('Source'!$D:$D,'Source'!$A:$A,"103 - Physiotherapy institutes",'Source'!$B:$B,$A371)</f>
        <v>1</v>
      </c>
      <c r="D371" s="8" t="n">
        <f aca="false">SUMIFS('Source'!$F:$F,'Source'!$A:$A,"103 - Physiotherapy institutes",'Source'!$B:$B,$A371)</f>
        <v>2</v>
      </c>
      <c r="E371" s="8" t="n">
        <f aca="false">D371*$J$5</f>
        <v>2.52631578947368</v>
      </c>
      <c r="F371" s="8" t="n">
        <f aca="false">E371-C371</f>
        <v>1.52631578947368</v>
      </c>
      <c r="G371" s="9" t="n">
        <f aca="false">IF(AND(C371=0,E371=0),0,IF(C371=0,"New",(E371-C371)/C371))</f>
        <v>1.52631578947368</v>
      </c>
      <c r="H371" s="8" t="n">
        <f aca="false">SUMIFS('Source'!$E:$E,'Source'!$A:$A,"103 - Physiotherapy institutes",'Source'!$B:$B,$A371)</f>
        <v>49.63</v>
      </c>
      <c r="I371" s="8" t="n">
        <f aca="false">SUMIFS('Source'!$G:$G,'Source'!$A:$A,"103 - Physiotherapy institutes",'Source'!$B:$B,$A371)</f>
        <v>99.27</v>
      </c>
      <c r="J371" s="8" t="n">
        <f aca="false">I371*$J$5</f>
        <v>125.393684210526</v>
      </c>
      <c r="K371" s="8" t="n">
        <f aca="false">J371-H371</f>
        <v>75.7636842105263</v>
      </c>
      <c r="L371" s="9" t="n">
        <f aca="false">IF(AND(H371=0,J371=0),0,IF(H371=0,"New",(J371-H371)/H371))</f>
        <v>1.52657030446356</v>
      </c>
      <c r="M371" s="7" t="str">
        <f aca="false">IF(AND(OR(C371&lt;&gt;0,H371&lt;&gt;0),D371=0,I371=0),"DROP",IF(AND(OR(D371&lt;&gt;0,I371&lt;&gt;0),C371=0,H371=0),"NEW",""))</f>
        <v/>
      </c>
    </row>
    <row r="372" customFormat="false" ht="15" hidden="false" customHeight="false" outlineLevel="0" collapsed="false">
      <c r="A372" s="7" t="s">
        <v>186</v>
      </c>
      <c r="B372" s="7" t="str">
        <f aca="false">IFERROR(INDEX('Source'!$C:$C,MATCH($A372,'Source'!$B:$B,0)),"")</f>
        <v>צוארון ספוגי</v>
      </c>
      <c r="C372" s="8" t="n">
        <f aca="false">SUMIFS('Source'!$D:$D,'Source'!$A:$A,"103 - Physiotherapy institutes",'Source'!$B:$B,$A372)</f>
        <v>2</v>
      </c>
      <c r="D372" s="8" t="n">
        <f aca="false">SUMIFS('Source'!$F:$F,'Source'!$A:$A,"103 - Physiotherapy institutes",'Source'!$B:$B,$A372)</f>
        <v>3</v>
      </c>
      <c r="E372" s="8" t="n">
        <f aca="false">D372*$J$5</f>
        <v>3.78947368421053</v>
      </c>
      <c r="F372" s="8" t="n">
        <f aca="false">E372-C372</f>
        <v>1.78947368421053</v>
      </c>
      <c r="G372" s="9" t="n">
        <f aca="false">IF(AND(C372=0,E372=0),0,IF(C372=0,"New",(E372-C372)/C372))</f>
        <v>0.894736842105263</v>
      </c>
      <c r="H372" s="8" t="n">
        <f aca="false">SUMIFS('Source'!$E:$E,'Source'!$A:$A,"103 - Physiotherapy institutes",'Source'!$B:$B,$A372)</f>
        <v>99.27</v>
      </c>
      <c r="I372" s="8" t="n">
        <f aca="false">SUMIFS('Source'!$G:$G,'Source'!$A:$A,"103 - Physiotherapy institutes",'Source'!$B:$B,$A372)</f>
        <v>148.9</v>
      </c>
      <c r="J372" s="8" t="n">
        <f aca="false">I372*$J$5</f>
        <v>188.084210526316</v>
      </c>
      <c r="K372" s="8" t="n">
        <f aca="false">J372-H372</f>
        <v>88.8142105263158</v>
      </c>
      <c r="L372" s="9" t="n">
        <f aca="false">IF(AND(H372=0,J372=0),0,IF(H372=0,"New",(J372-H372)/H372))</f>
        <v>0.89467321976746</v>
      </c>
      <c r="M372" s="7" t="str">
        <f aca="false">IF(AND(OR(C372&lt;&gt;0,H372&lt;&gt;0),D372=0,I372=0),"DROP",IF(AND(OR(D372&lt;&gt;0,I372&lt;&gt;0),C372=0,H372=0),"NEW",""))</f>
        <v/>
      </c>
    </row>
    <row r="373" customFormat="false" ht="15" hidden="false" customHeight="false" outlineLevel="0" collapsed="false">
      <c r="A373" s="7" t="s">
        <v>200</v>
      </c>
      <c r="B373" s="7" t="str">
        <f aca="false">IFERROR(INDEX('Source'!$C:$C,MATCH($A373,'Source'!$B:$B,0)),"")</f>
        <v>צוארון ספוגי</v>
      </c>
      <c r="C373" s="8" t="n">
        <f aca="false">SUMIFS('Source'!$D:$D,'Source'!$A:$A,"103 - Physiotherapy institutes",'Source'!$B:$B,$A373)</f>
        <v>1</v>
      </c>
      <c r="D373" s="8" t="n">
        <f aca="false">SUMIFS('Source'!$F:$F,'Source'!$A:$A,"103 - Physiotherapy institutes",'Source'!$B:$B,$A373)</f>
        <v>0</v>
      </c>
      <c r="E373" s="8" t="n">
        <f aca="false">D373*$J$5</f>
        <v>0</v>
      </c>
      <c r="F373" s="8" t="n">
        <f aca="false">E373-C373</f>
        <v>-1</v>
      </c>
      <c r="G373" s="9" t="n">
        <f aca="false">IF(AND(C373=0,E373=0),0,IF(C373=0,"New",(E373-C373)/C373))</f>
        <v>-1</v>
      </c>
      <c r="H373" s="8" t="n">
        <f aca="false">SUMIFS('Source'!$E:$E,'Source'!$A:$A,"103 - Physiotherapy institutes",'Source'!$B:$B,$A373)</f>
        <v>49.63</v>
      </c>
      <c r="I373" s="8" t="n">
        <f aca="false">SUMIFS('Source'!$G:$G,'Source'!$A:$A,"103 - Physiotherapy institutes",'Source'!$B:$B,$A373)</f>
        <v>0</v>
      </c>
      <c r="J373" s="8" t="n">
        <f aca="false">I373*$J$5</f>
        <v>0</v>
      </c>
      <c r="K373" s="8" t="n">
        <f aca="false">J373-H373</f>
        <v>-49.63</v>
      </c>
      <c r="L373" s="9" t="n">
        <f aca="false">IF(AND(H373=0,J373=0),0,IF(H373=0,"New",(J373-H373)/H373))</f>
        <v>-1</v>
      </c>
      <c r="M373" s="7" t="str">
        <f aca="false">IF(AND(OR(C373&lt;&gt;0,H373&lt;&gt;0),D373=0,I373=0),"DROP",IF(AND(OR(D373&lt;&gt;0,I373&lt;&gt;0),C373=0,H373=0),"NEW",""))</f>
        <v>DROP</v>
      </c>
    </row>
    <row r="374" customFormat="false" ht="15" hidden="false" customHeight="false" outlineLevel="0" collapsed="false">
      <c r="A374" s="7" t="s">
        <v>781</v>
      </c>
      <c r="B374" s="7" t="str">
        <f aca="false">IFERROR(INDEX('Source'!$C:$C,MATCH($A374,'Source'!$B:$B,0)),"")</f>
        <v>צוארון ספוגי</v>
      </c>
      <c r="C374" s="8" t="n">
        <f aca="false">SUMIFS('Source'!$D:$D,'Source'!$A:$A,"103 - Physiotherapy institutes",'Source'!$B:$B,$A374)</f>
        <v>0</v>
      </c>
      <c r="D374" s="8" t="n">
        <f aca="false">SUMIFS('Source'!$F:$F,'Source'!$A:$A,"103 - Physiotherapy institutes",'Source'!$B:$B,$A374)</f>
        <v>1</v>
      </c>
      <c r="E374" s="8" t="n">
        <f aca="false">D374*$J$5</f>
        <v>1.26315789473684</v>
      </c>
      <c r="F374" s="8" t="n">
        <f aca="false">E374-C374</f>
        <v>1.26315789473684</v>
      </c>
      <c r="G374" s="9" t="str">
        <f aca="false">IF(AND(C374=0,E374=0),0,IF(C374=0,"New",(E374-C374)/C374))</f>
        <v>New</v>
      </c>
      <c r="H374" s="8" t="n">
        <f aca="false">SUMIFS('Source'!$E:$E,'Source'!$A:$A,"103 - Physiotherapy institutes",'Source'!$B:$B,$A374)</f>
        <v>0</v>
      </c>
      <c r="I374" s="8" t="n">
        <f aca="false">SUMIFS('Source'!$G:$G,'Source'!$A:$A,"103 - Physiotherapy institutes",'Source'!$B:$B,$A374)</f>
        <v>49.63</v>
      </c>
      <c r="J374" s="8" t="n">
        <f aca="false">I374*$J$5</f>
        <v>62.6905263157895</v>
      </c>
      <c r="K374" s="8" t="n">
        <f aca="false">J374-H374</f>
        <v>62.6905263157895</v>
      </c>
      <c r="L374" s="9" t="str">
        <f aca="false">IF(AND(H374=0,J374=0),0,IF(H374=0,"New",(J374-H374)/H374))</f>
        <v>New</v>
      </c>
      <c r="M374" s="7" t="str">
        <f aca="false">IF(AND(OR(C374&lt;&gt;0,H374&lt;&gt;0),D374=0,I374=0),"DROP",IF(AND(OR(D374&lt;&gt;0,I374&lt;&gt;0),C374=0,H374=0),"NEW",""))</f>
        <v>NEW</v>
      </c>
    </row>
    <row r="375" customFormat="false" ht="15" hidden="false" customHeight="false" outlineLevel="0" collapsed="false">
      <c r="A375" s="7" t="s">
        <v>565</v>
      </c>
      <c r="B375" s="7" t="str">
        <f aca="false">IFERROR(INDEX('Source'!$C:$C,MATCH($A375,'Source'!$B:$B,0)),"")</f>
        <v>צוארון ספוגי</v>
      </c>
      <c r="C375" s="8" t="n">
        <f aca="false">SUMIFS('Source'!$D:$D,'Source'!$A:$A,"103 - Physiotherapy institutes",'Source'!$B:$B,$A375)</f>
        <v>1</v>
      </c>
      <c r="D375" s="8" t="n">
        <f aca="false">SUMIFS('Source'!$F:$F,'Source'!$A:$A,"103 - Physiotherapy institutes",'Source'!$B:$B,$A375)</f>
        <v>0</v>
      </c>
      <c r="E375" s="8" t="n">
        <f aca="false">D375*$J$5</f>
        <v>0</v>
      </c>
      <c r="F375" s="8" t="n">
        <f aca="false">E375-C375</f>
        <v>-1</v>
      </c>
      <c r="G375" s="9" t="n">
        <f aca="false">IF(AND(C375=0,E375=0),0,IF(C375=0,"New",(E375-C375)/C375))</f>
        <v>-1</v>
      </c>
      <c r="H375" s="8" t="n">
        <f aca="false">SUMIFS('Source'!$E:$E,'Source'!$A:$A,"103 - Physiotherapy institutes",'Source'!$B:$B,$A375)</f>
        <v>49.63</v>
      </c>
      <c r="I375" s="8" t="n">
        <f aca="false">SUMIFS('Source'!$G:$G,'Source'!$A:$A,"103 - Physiotherapy institutes",'Source'!$B:$B,$A375)</f>
        <v>0</v>
      </c>
      <c r="J375" s="8" t="n">
        <f aca="false">I375*$J$5</f>
        <v>0</v>
      </c>
      <c r="K375" s="8" t="n">
        <f aca="false">J375-H375</f>
        <v>-49.63</v>
      </c>
      <c r="L375" s="9" t="n">
        <f aca="false">IF(AND(H375=0,J375=0),0,IF(H375=0,"New",(J375-H375)/H375))</f>
        <v>-1</v>
      </c>
      <c r="M375" s="7" t="str">
        <f aca="false">IF(AND(OR(C375&lt;&gt;0,H375&lt;&gt;0),D375=0,I375=0),"DROP",IF(AND(OR(D375&lt;&gt;0,I375&lt;&gt;0),C375=0,H375=0),"NEW",""))</f>
        <v>DROP</v>
      </c>
    </row>
    <row r="376" customFormat="false" ht="15" hidden="false" customHeight="false" outlineLevel="0" collapsed="false">
      <c r="A376" s="7" t="s">
        <v>429</v>
      </c>
      <c r="B376" s="7" t="str">
        <f aca="false">IFERROR(INDEX('Source'!$C:$C,MATCH($A376,'Source'!$B:$B,0)),"")</f>
        <v>אטלטיק טייפ</v>
      </c>
      <c r="C376" s="8" t="n">
        <f aca="false">SUMIFS('Source'!$D:$D,'Source'!$A:$A,"103 - Physiotherapy institutes",'Source'!$B:$B,$A376)</f>
        <v>3</v>
      </c>
      <c r="D376" s="8" t="n">
        <f aca="false">SUMIFS('Source'!$F:$F,'Source'!$A:$A,"103 - Physiotherapy institutes",'Source'!$B:$B,$A376)</f>
        <v>0</v>
      </c>
      <c r="E376" s="8" t="n">
        <f aca="false">D376*$J$5</f>
        <v>0</v>
      </c>
      <c r="F376" s="8" t="n">
        <f aca="false">E376-C376</f>
        <v>-3</v>
      </c>
      <c r="G376" s="9" t="n">
        <f aca="false">IF(AND(C376=0,E376=0),0,IF(C376=0,"New",(E376-C376)/C376))</f>
        <v>-1</v>
      </c>
      <c r="H376" s="8" t="n">
        <f aca="false">SUMIFS('Source'!$E:$E,'Source'!$A:$A,"103 - Physiotherapy institutes",'Source'!$B:$B,$A376)</f>
        <v>49.5</v>
      </c>
      <c r="I376" s="8" t="n">
        <f aca="false">SUMIFS('Source'!$G:$G,'Source'!$A:$A,"103 - Physiotherapy institutes",'Source'!$B:$B,$A376)</f>
        <v>0</v>
      </c>
      <c r="J376" s="8" t="n">
        <f aca="false">I376*$J$5</f>
        <v>0</v>
      </c>
      <c r="K376" s="8" t="n">
        <f aca="false">J376-H376</f>
        <v>-49.5</v>
      </c>
      <c r="L376" s="9" t="n">
        <f aca="false">IF(AND(H376=0,J376=0),0,IF(H376=0,"New",(J376-H376)/H376))</f>
        <v>-1</v>
      </c>
      <c r="M376" s="7" t="str">
        <f aca="false">IF(AND(OR(C376&lt;&gt;0,H376&lt;&gt;0),D376=0,I376=0),"DROP",IF(AND(OR(D376&lt;&gt;0,I376&lt;&gt;0),C376=0,H376=0),"NEW",""))</f>
        <v>DROP</v>
      </c>
    </row>
    <row r="377" customFormat="false" ht="15" hidden="false" customHeight="false" outlineLevel="0" collapsed="false">
      <c r="A377" s="7" t="s">
        <v>469</v>
      </c>
      <c r="B377" s="7" t="str">
        <f aca="false">IFERROR(INDEX('Source'!$C:$C,MATCH($A377,'Source'!$B:$B,0)),"")</f>
        <v>אטלטיק טייפ</v>
      </c>
      <c r="C377" s="8" t="n">
        <f aca="false">SUMIFS('Source'!$D:$D,'Source'!$A:$A,"103 - Physiotherapy institutes",'Source'!$B:$B,$A377)</f>
        <v>3</v>
      </c>
      <c r="D377" s="8" t="n">
        <f aca="false">SUMIFS('Source'!$F:$F,'Source'!$A:$A,"103 - Physiotherapy institutes",'Source'!$B:$B,$A377)</f>
        <v>0</v>
      </c>
      <c r="E377" s="8" t="n">
        <f aca="false">D377*$J$5</f>
        <v>0</v>
      </c>
      <c r="F377" s="8" t="n">
        <f aca="false">E377-C377</f>
        <v>-3</v>
      </c>
      <c r="G377" s="9" t="n">
        <f aca="false">IF(AND(C377=0,E377=0),0,IF(C377=0,"New",(E377-C377)/C377))</f>
        <v>-1</v>
      </c>
      <c r="H377" s="8" t="n">
        <f aca="false">SUMIFS('Source'!$E:$E,'Source'!$A:$A,"103 - Physiotherapy institutes",'Source'!$B:$B,$A377)</f>
        <v>49.5</v>
      </c>
      <c r="I377" s="8" t="n">
        <f aca="false">SUMIFS('Source'!$G:$G,'Source'!$A:$A,"103 - Physiotherapy institutes",'Source'!$B:$B,$A377)</f>
        <v>0</v>
      </c>
      <c r="J377" s="8" t="n">
        <f aca="false">I377*$J$5</f>
        <v>0</v>
      </c>
      <c r="K377" s="8" t="n">
        <f aca="false">J377-H377</f>
        <v>-49.5</v>
      </c>
      <c r="L377" s="9" t="n">
        <f aca="false">IF(AND(H377=0,J377=0),0,IF(H377=0,"New",(J377-H377)/H377))</f>
        <v>-1</v>
      </c>
      <c r="M377" s="7" t="str">
        <f aca="false">IF(AND(OR(C377&lt;&gt;0,H377&lt;&gt;0),D377=0,I377=0),"DROP",IF(AND(OR(D377&lt;&gt;0,I377&lt;&gt;0),C377=0,H377=0),"NEW",""))</f>
        <v>DROP</v>
      </c>
    </row>
    <row r="378" customFormat="false" ht="15" hidden="false" customHeight="false" outlineLevel="0" collapsed="false">
      <c r="A378" s="7" t="s">
        <v>246</v>
      </c>
      <c r="B378" s="7" t="str">
        <f aca="false">IFERROR(INDEX('Source'!$C:$C,MATCH($A378,'Source'!$B:$B,0)),"")</f>
        <v>מפריד אצבע</v>
      </c>
      <c r="C378" s="8" t="n">
        <f aca="false">SUMIFS('Source'!$D:$D,'Source'!$A:$A,"103 - Physiotherapy institutes",'Source'!$B:$B,$A378)</f>
        <v>5</v>
      </c>
      <c r="D378" s="8" t="n">
        <f aca="false">SUMIFS('Source'!$F:$F,'Source'!$A:$A,"103 - Physiotherapy institutes",'Source'!$B:$B,$A378)</f>
        <v>8</v>
      </c>
      <c r="E378" s="8" t="n">
        <f aca="false">D378*$J$5</f>
        <v>10.1052631578947</v>
      </c>
      <c r="F378" s="8" t="n">
        <f aca="false">E378-C378</f>
        <v>5.10526315789474</v>
      </c>
      <c r="G378" s="9" t="n">
        <f aca="false">IF(AND(C378=0,E378=0),0,IF(C378=0,"New",(E378-C378)/C378))</f>
        <v>1.02105263157895</v>
      </c>
      <c r="H378" s="8" t="n">
        <f aca="false">SUMIFS('Source'!$E:$E,'Source'!$A:$A,"103 - Physiotherapy institutes",'Source'!$B:$B,$A378)</f>
        <v>66.61</v>
      </c>
      <c r="I378" s="8" t="n">
        <f aca="false">SUMIFS('Source'!$G:$G,'Source'!$A:$A,"103 - Physiotherapy institutes",'Source'!$B:$B,$A378)</f>
        <v>115.86</v>
      </c>
      <c r="J378" s="8" t="n">
        <f aca="false">I378*$J$5</f>
        <v>146.349473684211</v>
      </c>
      <c r="K378" s="8" t="n">
        <f aca="false">J378-H378</f>
        <v>79.7394736842105</v>
      </c>
      <c r="L378" s="9" t="n">
        <f aca="false">IF(AND(H378=0,J378=0),0,IF(H378=0,"New",(J378-H378)/H378))</f>
        <v>1.19710964846435</v>
      </c>
      <c r="M378" s="7" t="str">
        <f aca="false">IF(AND(OR(C378&lt;&gt;0,H378&lt;&gt;0),D378=0,I378=0),"DROP",IF(AND(OR(D378&lt;&gt;0,I378&lt;&gt;0),C378=0,H378=0),"NEW",""))</f>
        <v/>
      </c>
    </row>
    <row r="379" customFormat="false" ht="15" hidden="false" customHeight="false" outlineLevel="0" collapsed="false">
      <c r="A379" s="7" t="s">
        <v>384</v>
      </c>
      <c r="B379" s="7" t="str">
        <f aca="false">IFERROR(INDEX('Source'!$C:$C,MATCH($A379,'Source'!$B:$B,0)),"")</f>
        <v>כרית חום וקור</v>
      </c>
      <c r="C379" s="8" t="n">
        <f aca="false">SUMIFS('Source'!$D:$D,'Source'!$A:$A,"103 - Physiotherapy institutes",'Source'!$B:$B,$A379)</f>
        <v>7</v>
      </c>
      <c r="D379" s="8" t="n">
        <f aca="false">SUMIFS('Source'!$F:$F,'Source'!$A:$A,"103 - Physiotherapy institutes",'Source'!$B:$B,$A379)</f>
        <v>8</v>
      </c>
      <c r="E379" s="8" t="n">
        <f aca="false">D379*$J$5</f>
        <v>10.1052631578947</v>
      </c>
      <c r="F379" s="8" t="n">
        <f aca="false">E379-C379</f>
        <v>3.10526315789474</v>
      </c>
      <c r="G379" s="9" t="n">
        <f aca="false">IF(AND(C379=0,E379=0),0,IF(C379=0,"New",(E379-C379)/C379))</f>
        <v>0.443609022556391</v>
      </c>
      <c r="H379" s="8" t="n">
        <f aca="false">SUMIFS('Source'!$E:$E,'Source'!$A:$A,"103 - Physiotherapy institutes",'Source'!$B:$B,$A379)</f>
        <v>330.86</v>
      </c>
      <c r="I379" s="8" t="n">
        <f aca="false">SUMIFS('Source'!$G:$G,'Source'!$A:$A,"103 - Physiotherapy institutes",'Source'!$B:$B,$A379)</f>
        <v>378.36</v>
      </c>
      <c r="J379" s="8" t="n">
        <f aca="false">I379*$J$5</f>
        <v>477.928421052632</v>
      </c>
      <c r="K379" s="8" t="n">
        <f aca="false">J379-H379</f>
        <v>147.068421052632</v>
      </c>
      <c r="L379" s="9" t="n">
        <f aca="false">IF(AND(H379=0,J379=0),0,IF(H379=0,"New",(J379-H379)/H379))</f>
        <v>0.444503478971866</v>
      </c>
      <c r="M379" s="7" t="str">
        <f aca="false">IF(AND(OR(C379&lt;&gt;0,H379&lt;&gt;0),D379=0,I379=0),"DROP",IF(AND(OR(D379&lt;&gt;0,I379&lt;&gt;0),C379=0,H379=0),"NEW",""))</f>
        <v/>
      </c>
    </row>
    <row r="380" customFormat="false" ht="15" hidden="false" customHeight="false" outlineLevel="0" collapsed="false">
      <c r="A380" s="7" t="s">
        <v>248</v>
      </c>
      <c r="B380" s="7" t="str">
        <f aca="false">IFERROR(INDEX('Source'!$C:$C,MATCH($A380,'Source'!$B:$B,0)),"")</f>
        <v>מגן קרסול+ עקב סגור+רצועות</v>
      </c>
      <c r="C380" s="8" t="n">
        <f aca="false">SUMIFS('Source'!$D:$D,'Source'!$A:$A,"103 - Physiotherapy institutes",'Source'!$B:$B,$A380)</f>
        <v>6</v>
      </c>
      <c r="D380" s="8" t="n">
        <f aca="false">SUMIFS('Source'!$F:$F,'Source'!$A:$A,"103 - Physiotherapy institutes",'Source'!$B:$B,$A380)</f>
        <v>6</v>
      </c>
      <c r="E380" s="8" t="n">
        <f aca="false">D380*$J$5</f>
        <v>7.57894736842105</v>
      </c>
      <c r="F380" s="8" t="n">
        <f aca="false">E380-C380</f>
        <v>1.57894736842105</v>
      </c>
      <c r="G380" s="9" t="n">
        <f aca="false">IF(AND(C380=0,E380=0),0,IF(C380=0,"New",(E380-C380)/C380))</f>
        <v>0.263157894736842</v>
      </c>
      <c r="H380" s="8" t="n">
        <f aca="false">SUMIFS('Source'!$E:$E,'Source'!$A:$A,"103 - Physiotherapy institutes",'Source'!$B:$B,$A380)</f>
        <v>377.31</v>
      </c>
      <c r="I380" s="8" t="n">
        <f aca="false">SUMIFS('Source'!$G:$G,'Source'!$A:$A,"103 - Physiotherapy institutes",'Source'!$B:$B,$A380)</f>
        <v>421.56</v>
      </c>
      <c r="J380" s="8" t="n">
        <f aca="false">I380*$J$5</f>
        <v>532.496842105263</v>
      </c>
      <c r="K380" s="8" t="n">
        <f aca="false">J380-H380</f>
        <v>155.186842105263</v>
      </c>
      <c r="L380" s="9" t="n">
        <f aca="false">IF(AND(H380=0,J380=0),0,IF(H380=0,"New",(J380-H380)/H380))</f>
        <v>0.411297983369811</v>
      </c>
      <c r="M380" s="7" t="str">
        <f aca="false">IF(AND(OR(C380&lt;&gt;0,H380&lt;&gt;0),D380=0,I380=0),"DROP",IF(AND(OR(D380&lt;&gt;0,I380&lt;&gt;0),C380=0,H380=0),"NEW",""))</f>
        <v/>
      </c>
    </row>
    <row r="381" customFormat="false" ht="15" hidden="false" customHeight="false" outlineLevel="0" collapsed="false">
      <c r="A381" s="7" t="s">
        <v>198</v>
      </c>
      <c r="B381" s="7" t="str">
        <f aca="false">IFERROR(INDEX('Source'!$C:$C,MATCH($A381,'Source'!$B:$B,0)),"")</f>
        <v>מתלה יד-כיס</v>
      </c>
      <c r="C381" s="8" t="n">
        <f aca="false">SUMIFS('Source'!$D:$D,'Source'!$A:$A,"103 - Physiotherapy institutes",'Source'!$B:$B,$A381)</f>
        <v>2</v>
      </c>
      <c r="D381" s="8" t="n">
        <f aca="false">SUMIFS('Source'!$F:$F,'Source'!$A:$A,"103 - Physiotherapy institutes",'Source'!$B:$B,$A381)</f>
        <v>3</v>
      </c>
      <c r="E381" s="8" t="n">
        <f aca="false">D381*$J$5</f>
        <v>3.78947368421053</v>
      </c>
      <c r="F381" s="8" t="n">
        <f aca="false">E381-C381</f>
        <v>1.78947368421053</v>
      </c>
      <c r="G381" s="9" t="n">
        <f aca="false">IF(AND(C381=0,E381=0),0,IF(C381=0,"New",(E381-C381)/C381))</f>
        <v>0.894736842105263</v>
      </c>
      <c r="H381" s="8" t="n">
        <f aca="false">SUMIFS('Source'!$E:$E,'Source'!$A:$A,"103 - Physiotherapy institutes",'Source'!$B:$B,$A381)</f>
        <v>113.32</v>
      </c>
      <c r="I381" s="8" t="n">
        <f aca="false">SUMIFS('Source'!$G:$G,'Source'!$A:$A,"103 - Physiotherapy institutes",'Source'!$B:$B,$A381)</f>
        <v>154.66</v>
      </c>
      <c r="J381" s="8" t="n">
        <f aca="false">I381*$J$5</f>
        <v>195.36</v>
      </c>
      <c r="K381" s="8" t="n">
        <f aca="false">J381-H381</f>
        <v>82.04</v>
      </c>
      <c r="L381" s="9" t="n">
        <f aca="false">IF(AND(H381=0,J381=0),0,IF(H381=0,"New",(J381-H381)/H381))</f>
        <v>0.723967525591246</v>
      </c>
      <c r="M381" s="7" t="str">
        <f aca="false">IF(AND(OR(C381&lt;&gt;0,H381&lt;&gt;0),D381=0,I381=0),"DROP",IF(AND(OR(D381&lt;&gt;0,I381&lt;&gt;0),C381=0,H381=0),"NEW",""))</f>
        <v/>
      </c>
    </row>
    <row r="382" customFormat="false" ht="15" hidden="false" customHeight="false" outlineLevel="0" collapsed="false">
      <c r="A382" s="7" t="s">
        <v>395</v>
      </c>
      <c r="B382" s="7" t="str">
        <f aca="false">IFERROR(INDEX('Source'!$C:$C,MATCH($A382,'Source'!$B:$B,0)),"")</f>
        <v>חגורה אוורירית איטלקית</v>
      </c>
      <c r="C382" s="8" t="n">
        <f aca="false">SUMIFS('Source'!$D:$D,'Source'!$A:$A,"103 - Physiotherapy institutes",'Source'!$B:$B,$A382)</f>
        <v>1</v>
      </c>
      <c r="D382" s="8" t="n">
        <f aca="false">SUMIFS('Source'!$F:$F,'Source'!$A:$A,"103 - Physiotherapy institutes",'Source'!$B:$B,$A382)</f>
        <v>1</v>
      </c>
      <c r="E382" s="8" t="n">
        <f aca="false">D382*$J$5</f>
        <v>1.26315789473684</v>
      </c>
      <c r="F382" s="8" t="n">
        <f aca="false">E382-C382</f>
        <v>0.263157894736842</v>
      </c>
      <c r="G382" s="9" t="n">
        <f aca="false">IF(AND(C382=0,E382=0),0,IF(C382=0,"New",(E382-C382)/C382))</f>
        <v>0.263157894736842</v>
      </c>
      <c r="H382" s="8" t="n">
        <f aca="false">SUMIFS('Source'!$E:$E,'Source'!$A:$A,"103 - Physiotherapy institutes",'Source'!$B:$B,$A382)</f>
        <v>180</v>
      </c>
      <c r="I382" s="8" t="n">
        <f aca="false">SUMIFS('Source'!$G:$G,'Source'!$A:$A,"103 - Physiotherapy institutes",'Source'!$B:$B,$A382)</f>
        <v>220</v>
      </c>
      <c r="J382" s="8" t="n">
        <f aca="false">I382*$J$5</f>
        <v>277.894736842105</v>
      </c>
      <c r="K382" s="8" t="n">
        <f aca="false">J382-H382</f>
        <v>97.8947368421053</v>
      </c>
      <c r="L382" s="9" t="n">
        <f aca="false">IF(AND(H382=0,J382=0),0,IF(H382=0,"New",(J382-H382)/H382))</f>
        <v>0.543859649122807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447</v>
      </c>
      <c r="B383" s="7" t="str">
        <f aca="false">IFERROR(INDEX('Source'!$C:$C,MATCH($A383,'Source'!$B:$B,0)),"")</f>
        <v>חגורה אוורירית איטלקית</v>
      </c>
      <c r="C383" s="8" t="n">
        <f aca="false">SUMIFS('Source'!$D:$D,'Source'!$A:$A,"103 - Physiotherapy institutes",'Source'!$B:$B,$A383)</f>
        <v>1</v>
      </c>
      <c r="D383" s="8" t="n">
        <f aca="false">SUMIFS('Source'!$F:$F,'Source'!$A:$A,"103 - Physiotherapy institutes",'Source'!$B:$B,$A383)</f>
        <v>1</v>
      </c>
      <c r="E383" s="8" t="n">
        <f aca="false">D383*$J$5</f>
        <v>1.26315789473684</v>
      </c>
      <c r="F383" s="8" t="n">
        <f aca="false">E383-C383</f>
        <v>0.263157894736842</v>
      </c>
      <c r="G383" s="9" t="n">
        <f aca="false">IF(AND(C383=0,E383=0),0,IF(C383=0,"New",(E383-C383)/C383))</f>
        <v>0.263157894736842</v>
      </c>
      <c r="H383" s="8" t="n">
        <f aca="false">SUMIFS('Source'!$E:$E,'Source'!$A:$A,"103 - Physiotherapy institutes",'Source'!$B:$B,$A383)</f>
        <v>180</v>
      </c>
      <c r="I383" s="8" t="n">
        <f aca="false">SUMIFS('Source'!$G:$G,'Source'!$A:$A,"103 - Physiotherapy institutes",'Source'!$B:$B,$A383)</f>
        <v>220</v>
      </c>
      <c r="J383" s="8" t="n">
        <f aca="false">I383*$J$5</f>
        <v>277.894736842105</v>
      </c>
      <c r="K383" s="8" t="n">
        <f aca="false">J383-H383</f>
        <v>97.8947368421053</v>
      </c>
      <c r="L383" s="9" t="n">
        <f aca="false">IF(AND(H383=0,J383=0),0,IF(H383=0,"New",(J383-H383)/H383))</f>
        <v>0.543859649122807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839</v>
      </c>
      <c r="B384" s="7" t="str">
        <f aca="false">IFERROR(INDEX('Source'!$C:$C,MATCH($A384,'Source'!$B:$B,0)),"")</f>
        <v>מגן יד</v>
      </c>
      <c r="C384" s="8" t="n">
        <f aca="false">SUMIFS('Source'!$D:$D,'Source'!$A:$A,"103 - Physiotherapy institutes",'Source'!$B:$B,$A384)</f>
        <v>1</v>
      </c>
      <c r="D384" s="8" t="n">
        <f aca="false">SUMIFS('Source'!$F:$F,'Source'!$A:$A,"103 - Physiotherapy institutes",'Source'!$B:$B,$A384)</f>
        <v>0</v>
      </c>
      <c r="E384" s="8" t="n">
        <f aca="false">D384*$J$5</f>
        <v>0</v>
      </c>
      <c r="F384" s="8" t="n">
        <f aca="false">E384-C384</f>
        <v>-1</v>
      </c>
      <c r="G384" s="9" t="n">
        <f aca="false">IF(AND(C384=0,E384=0),0,IF(C384=0,"New",(E384-C384)/C384))</f>
        <v>-1</v>
      </c>
      <c r="H384" s="8" t="n">
        <f aca="false">SUMIFS('Source'!$E:$E,'Source'!$A:$A,"103 - Physiotherapy institutes",'Source'!$B:$B,$A384)</f>
        <v>39.8</v>
      </c>
      <c r="I384" s="8" t="n">
        <f aca="false">SUMIFS('Source'!$G:$G,'Source'!$A:$A,"103 - Physiotherapy institutes",'Source'!$B:$B,$A384)</f>
        <v>0</v>
      </c>
      <c r="J384" s="8" t="n">
        <f aca="false">I384*$J$5</f>
        <v>0</v>
      </c>
      <c r="K384" s="8" t="n">
        <f aca="false">J384-H384</f>
        <v>-39.8</v>
      </c>
      <c r="L384" s="9" t="n">
        <f aca="false">IF(AND(H384=0,J384=0),0,IF(H384=0,"New",(J384-H384)/H384))</f>
        <v>-1</v>
      </c>
      <c r="M384" s="7" t="str">
        <f aca="false">IF(AND(OR(C384&lt;&gt;0,H384&lt;&gt;0),D384=0,I384=0),"DROP",IF(AND(OR(D384&lt;&gt;0,I384&lt;&gt;0),C384=0,H384=0),"NEW",""))</f>
        <v>DROP</v>
      </c>
    </row>
    <row r="385" customFormat="false" ht="15" hidden="false" customHeight="false" outlineLevel="0" collapsed="false">
      <c r="A385" s="7" t="s">
        <v>296</v>
      </c>
      <c r="B385" s="7" t="str">
        <f aca="false">IFERROR(INDEX('Source'!$C:$C,MATCH($A385,'Source'!$B:$B,0)),"")</f>
        <v>סד לאצבע הדק</v>
      </c>
      <c r="C385" s="8" t="n">
        <f aca="false">SUMIFS('Source'!$D:$D,'Source'!$A:$A,"103 - Physiotherapy institutes",'Source'!$B:$B,$A385)</f>
        <v>4</v>
      </c>
      <c r="D385" s="8" t="n">
        <f aca="false">SUMIFS('Source'!$F:$F,'Source'!$A:$A,"103 - Physiotherapy institutes",'Source'!$B:$B,$A385)</f>
        <v>5</v>
      </c>
      <c r="E385" s="8" t="n">
        <f aca="false">D385*$J$5</f>
        <v>6.31578947368421</v>
      </c>
      <c r="F385" s="8" t="n">
        <f aca="false">E385-C385</f>
        <v>2.31578947368421</v>
      </c>
      <c r="G385" s="9" t="n">
        <f aca="false">IF(AND(C385=0,E385=0),0,IF(C385=0,"New",(E385-C385)/C385))</f>
        <v>0.578947368421053</v>
      </c>
      <c r="H385" s="8" t="n">
        <f aca="false">SUMIFS('Source'!$E:$E,'Source'!$A:$A,"103 - Physiotherapy institutes",'Source'!$B:$B,$A385)</f>
        <v>113.28</v>
      </c>
      <c r="I385" s="8" t="n">
        <f aca="false">SUMIFS('Source'!$G:$G,'Source'!$A:$A,"103 - Physiotherapy institutes",'Source'!$B:$B,$A385)</f>
        <v>152.1</v>
      </c>
      <c r="J385" s="8" t="n">
        <f aca="false">I385*$J$5</f>
        <v>192.126315789474</v>
      </c>
      <c r="K385" s="8" t="n">
        <f aca="false">J385-H385</f>
        <v>78.8463157894737</v>
      </c>
      <c r="L385" s="9" t="n">
        <f aca="false">IF(AND(H385=0,J385=0),0,IF(H385=0,"New",(J385-H385)/H385))</f>
        <v>0.696030330062444</v>
      </c>
      <c r="M385" s="7" t="str">
        <f aca="false">IF(AND(OR(C385&lt;&gt;0,H385&lt;&gt;0),D385=0,I385=0),"DROP",IF(AND(OR(D385&lt;&gt;0,I385&lt;&gt;0),C385=0,H385=0),"NEW",""))</f>
        <v/>
      </c>
    </row>
    <row r="386" customFormat="false" ht="15" hidden="false" customHeight="false" outlineLevel="0" collapsed="false">
      <c r="A386" s="7" t="s">
        <v>218</v>
      </c>
      <c r="B386" s="7" t="str">
        <f aca="false">IFERROR(INDEX('Source'!$C:$C,MATCH($A386,'Source'!$B:$B,0)),"")</f>
        <v>כרית סיליקון לעקב</v>
      </c>
      <c r="C386" s="8" t="n">
        <f aca="false">SUMIFS('Source'!$D:$D,'Source'!$A:$A,"103 - Physiotherapy institutes",'Source'!$B:$B,$A386)</f>
        <v>1</v>
      </c>
      <c r="D386" s="8" t="n">
        <f aca="false">SUMIFS('Source'!$F:$F,'Source'!$A:$A,"103 - Physiotherapy institutes",'Source'!$B:$B,$A386)</f>
        <v>1</v>
      </c>
      <c r="E386" s="8" t="n">
        <f aca="false">D386*$J$5</f>
        <v>1.26315789473684</v>
      </c>
      <c r="F386" s="8" t="n">
        <f aca="false">E386-C386</f>
        <v>0.263157894736842</v>
      </c>
      <c r="G386" s="9" t="n">
        <f aca="false">IF(AND(C386=0,E386=0),0,IF(C386=0,"New",(E386-C386)/C386))</f>
        <v>0.263157894736842</v>
      </c>
      <c r="H386" s="8" t="n">
        <f aca="false">SUMIFS('Source'!$E:$E,'Source'!$A:$A,"103 - Physiotherapy institutes",'Source'!$B:$B,$A386)</f>
        <v>54</v>
      </c>
      <c r="I386" s="8" t="n">
        <f aca="false">SUMIFS('Source'!$G:$G,'Source'!$A:$A,"103 - Physiotherapy institutes",'Source'!$B:$B,$A386)</f>
        <v>92.29</v>
      </c>
      <c r="J386" s="8" t="n">
        <f aca="false">I386*$J$5</f>
        <v>116.576842105263</v>
      </c>
      <c r="K386" s="8" t="n">
        <f aca="false">J386-H386</f>
        <v>62.5768421052632</v>
      </c>
      <c r="L386" s="9" t="n">
        <f aca="false">IF(AND(H386=0,J386=0),0,IF(H386=0,"New",(J386-H386)/H386))</f>
        <v>1.15883040935673</v>
      </c>
      <c r="M386" s="7" t="str">
        <f aca="false">IF(AND(OR(C386&lt;&gt;0,H386&lt;&gt;0),D386=0,I386=0),"DROP",IF(AND(OR(D386&lt;&gt;0,I386&lt;&gt;0),C386=0,H386=0),"NEW",""))</f>
        <v/>
      </c>
    </row>
    <row r="387" customFormat="false" ht="15" hidden="false" customHeight="false" outlineLevel="0" collapsed="false">
      <c r="A387" s="7" t="s">
        <v>166</v>
      </c>
      <c r="B387" s="7" t="str">
        <f aca="false">IFERROR(INDEX('Source'!$C:$C,MATCH($A387,'Source'!$B:$B,0)),"")</f>
        <v>כרית סיליקון לעקב</v>
      </c>
      <c r="C387" s="8" t="n">
        <f aca="false">SUMIFS('Source'!$D:$D,'Source'!$A:$A,"103 - Physiotherapy institutes",'Source'!$B:$B,$A387)</f>
        <v>1</v>
      </c>
      <c r="D387" s="8" t="n">
        <f aca="false">SUMIFS('Source'!$F:$F,'Source'!$A:$A,"103 - Physiotherapy institutes",'Source'!$B:$B,$A387)</f>
        <v>1</v>
      </c>
      <c r="E387" s="8" t="n">
        <f aca="false">D387*$J$5</f>
        <v>1.26315789473684</v>
      </c>
      <c r="F387" s="8" t="n">
        <f aca="false">E387-C387</f>
        <v>0.263157894736842</v>
      </c>
      <c r="G387" s="9" t="n">
        <f aca="false">IF(AND(C387=0,E387=0),0,IF(C387=0,"New",(E387-C387)/C387))</f>
        <v>0.263157894736842</v>
      </c>
      <c r="H387" s="8" t="n">
        <f aca="false">SUMIFS('Source'!$E:$E,'Source'!$A:$A,"103 - Physiotherapy institutes",'Source'!$B:$B,$A387)</f>
        <v>54</v>
      </c>
      <c r="I387" s="8" t="n">
        <f aca="false">SUMIFS('Source'!$G:$G,'Source'!$A:$A,"103 - Physiotherapy institutes",'Source'!$B:$B,$A387)</f>
        <v>92.29</v>
      </c>
      <c r="J387" s="8" t="n">
        <f aca="false">I387*$J$5</f>
        <v>116.576842105263</v>
      </c>
      <c r="K387" s="8" t="n">
        <f aca="false">J387-H387</f>
        <v>62.5768421052632</v>
      </c>
      <c r="L387" s="9" t="n">
        <f aca="false">IF(AND(H387=0,J387=0),0,IF(H387=0,"New",(J387-H387)/H387))</f>
        <v>1.15883040935673</v>
      </c>
      <c r="M387" s="7" t="str">
        <f aca="false">IF(AND(OR(C387&lt;&gt;0,H387&lt;&gt;0),D387=0,I387=0),"DROP",IF(AND(OR(D387&lt;&gt;0,I387&lt;&gt;0),C387=0,H387=0),"NEW",""))</f>
        <v/>
      </c>
    </row>
    <row r="388" customFormat="false" ht="15" hidden="false" customHeight="false" outlineLevel="0" collapsed="false">
      <c r="A388" s="7" t="s">
        <v>264</v>
      </c>
      <c r="B388" s="7" t="str">
        <f aca="false">IFERROR(INDEX('Source'!$C:$C,MATCH($A388,'Source'!$B:$B,0)),"")</f>
        <v>טבעת אלסטית מסי</v>
      </c>
      <c r="C388" s="8" t="n">
        <f aca="false">SUMIFS('Source'!$D:$D,'Source'!$A:$A,"103 - Physiotherapy institutes",'Source'!$B:$B,$A388)</f>
        <v>3</v>
      </c>
      <c r="D388" s="8" t="n">
        <f aca="false">SUMIFS('Source'!$F:$F,'Source'!$A:$A,"103 - Physiotherapy institutes",'Source'!$B:$B,$A388)</f>
        <v>0</v>
      </c>
      <c r="E388" s="8" t="n">
        <f aca="false">D388*$J$5</f>
        <v>0</v>
      </c>
      <c r="F388" s="8" t="n">
        <f aca="false">E388-C388</f>
        <v>-3</v>
      </c>
      <c r="G388" s="9" t="n">
        <f aca="false">IF(AND(C388=0,E388=0),0,IF(C388=0,"New",(E388-C388)/C388))</f>
        <v>-1</v>
      </c>
      <c r="H388" s="8" t="n">
        <f aca="false">SUMIFS('Source'!$E:$E,'Source'!$A:$A,"103 - Physiotherapy institutes",'Source'!$B:$B,$A388)</f>
        <v>37.65</v>
      </c>
      <c r="I388" s="8" t="n">
        <f aca="false">SUMIFS('Source'!$G:$G,'Source'!$A:$A,"103 - Physiotherapy institutes",'Source'!$B:$B,$A388)</f>
        <v>0</v>
      </c>
      <c r="J388" s="8" t="n">
        <f aca="false">I388*$J$5</f>
        <v>0</v>
      </c>
      <c r="K388" s="8" t="n">
        <f aca="false">J388-H388</f>
        <v>-37.65</v>
      </c>
      <c r="L388" s="9" t="n">
        <f aca="false">IF(AND(H388=0,J388=0),0,IF(H388=0,"New",(J388-H388)/H388))</f>
        <v>-1</v>
      </c>
      <c r="M388" s="7" t="str">
        <f aca="false">IF(AND(OR(C388&lt;&gt;0,H388&lt;&gt;0),D388=0,I388=0),"DROP",IF(AND(OR(D388&lt;&gt;0,I388&lt;&gt;0),C388=0,H388=0),"NEW",""))</f>
        <v>DROP</v>
      </c>
    </row>
    <row r="389" customFormat="false" ht="15" hidden="false" customHeight="false" outlineLevel="0" collapsed="false">
      <c r="A389" s="7" t="s">
        <v>273</v>
      </c>
      <c r="B389" s="7" t="str">
        <f aca="false">IFERROR(INDEX('Source'!$C:$C,MATCH($A389,'Source'!$B:$B,0)),"")</f>
        <v>מגן ברך שחור</v>
      </c>
      <c r="C389" s="8" t="n">
        <f aca="false">SUMIFS('Source'!$D:$D,'Source'!$A:$A,"103 - Physiotherapy institutes",'Source'!$B:$B,$A389)</f>
        <v>7</v>
      </c>
      <c r="D389" s="8" t="n">
        <f aca="false">SUMIFS('Source'!$F:$F,'Source'!$A:$A,"103 - Physiotherapy institutes",'Source'!$B:$B,$A389)</f>
        <v>4</v>
      </c>
      <c r="E389" s="8" t="n">
        <f aca="false">D389*$J$5</f>
        <v>5.05263157894737</v>
      </c>
      <c r="F389" s="8" t="n">
        <f aca="false">E389-C389</f>
        <v>-1.94736842105263</v>
      </c>
      <c r="G389" s="9" t="n">
        <f aca="false">IF(AND(C389=0,E389=0),0,IF(C389=0,"New",(E389-C389)/C389))</f>
        <v>-0.278195488721805</v>
      </c>
      <c r="H389" s="8" t="n">
        <f aca="false">SUMIFS('Source'!$E:$E,'Source'!$A:$A,"103 - Physiotherapy institutes",'Source'!$B:$B,$A389)</f>
        <v>160.44</v>
      </c>
      <c r="I389" s="8" t="n">
        <f aca="false">SUMIFS('Source'!$G:$G,'Source'!$A:$A,"103 - Physiotherapy institutes",'Source'!$B:$B,$A389)</f>
        <v>123.57</v>
      </c>
      <c r="J389" s="8" t="n">
        <f aca="false">I389*$J$5</f>
        <v>156.088421052632</v>
      </c>
      <c r="K389" s="8" t="n">
        <f aca="false">J389-H389</f>
        <v>-4.35157894736844</v>
      </c>
      <c r="L389" s="9" t="n">
        <f aca="false">IF(AND(H389=0,J389=0),0,IF(H389=0,"New",(J389-H389)/H389))</f>
        <v>-0.0271227807739244</v>
      </c>
      <c r="M389" s="7" t="str">
        <f aca="false">IF(AND(OR(C389&lt;&gt;0,H389&lt;&gt;0),D389=0,I389=0),"DROP",IF(AND(OR(D389&lt;&gt;0,I389&lt;&gt;0),C389=0,H389=0),"NEW",""))</f>
        <v/>
      </c>
    </row>
    <row r="390" customFormat="false" ht="15" hidden="false" customHeight="false" outlineLevel="0" collapsed="false">
      <c r="A390" s="7" t="s">
        <v>297</v>
      </c>
      <c r="B390" s="7" t="str">
        <f aca="false">IFERROR(INDEX('Source'!$C:$C,MATCH($A390,'Source'!$B:$B,0)),"")</f>
        <v>טבעת אלסטית מסיליקון</v>
      </c>
      <c r="C390" s="8" t="n">
        <f aca="false">SUMIFS('Source'!$D:$D,'Source'!$A:$A,"103 - Physiotherapy institutes",'Source'!$B:$B,$A390)</f>
        <v>3</v>
      </c>
      <c r="D390" s="8" t="n">
        <f aca="false">SUMIFS('Source'!$F:$F,'Source'!$A:$A,"103 - Physiotherapy institutes",'Source'!$B:$B,$A390)</f>
        <v>0</v>
      </c>
      <c r="E390" s="8" t="n">
        <f aca="false">D390*$J$5</f>
        <v>0</v>
      </c>
      <c r="F390" s="8" t="n">
        <f aca="false">E390-C390</f>
        <v>-3</v>
      </c>
      <c r="G390" s="9" t="n">
        <f aca="false">IF(AND(C390=0,E390=0),0,IF(C390=0,"New",(E390-C390)/C390))</f>
        <v>-1</v>
      </c>
      <c r="H390" s="8" t="n">
        <f aca="false">SUMIFS('Source'!$E:$E,'Source'!$A:$A,"103 - Physiotherapy institutes",'Source'!$B:$B,$A390)</f>
        <v>36.45</v>
      </c>
      <c r="I390" s="8" t="n">
        <f aca="false">SUMIFS('Source'!$G:$G,'Source'!$A:$A,"103 - Physiotherapy institutes",'Source'!$B:$B,$A390)</f>
        <v>0</v>
      </c>
      <c r="J390" s="8" t="n">
        <f aca="false">I390*$J$5</f>
        <v>0</v>
      </c>
      <c r="K390" s="8" t="n">
        <f aca="false">J390-H390</f>
        <v>-36.45</v>
      </c>
      <c r="L390" s="9" t="n">
        <f aca="false">IF(AND(H390=0,J390=0),0,IF(H390=0,"New",(J390-H390)/H390))</f>
        <v>-1</v>
      </c>
      <c r="M390" s="7" t="str">
        <f aca="false">IF(AND(OR(C390&lt;&gt;0,H390&lt;&gt;0),D390=0,I390=0),"DROP",IF(AND(OR(D390&lt;&gt;0,I390&lt;&gt;0),C390=0,H390=0),"NEW",""))</f>
        <v>DROP</v>
      </c>
    </row>
    <row r="391" customFormat="false" ht="15" hidden="false" customHeight="false" outlineLevel="0" collapsed="false">
      <c r="A391" s="7" t="s">
        <v>164</v>
      </c>
      <c r="B391" s="7" t="str">
        <f aca="false">IFERROR(INDEX('Source'!$C:$C,MATCH($A391,'Source'!$B:$B,0)),"")</f>
        <v>אצבעון מפלסטיק  ליד</v>
      </c>
      <c r="C391" s="8" t="n">
        <f aca="false">SUMIFS('Source'!$D:$D,'Source'!$A:$A,"103 - Physiotherapy institutes",'Source'!$B:$B,$A391)</f>
        <v>6</v>
      </c>
      <c r="D391" s="8" t="n">
        <f aca="false">SUMIFS('Source'!$F:$F,'Source'!$A:$A,"103 - Physiotherapy institutes",'Source'!$B:$B,$A391)</f>
        <v>4</v>
      </c>
      <c r="E391" s="8" t="n">
        <f aca="false">D391*$J$5</f>
        <v>5.05263157894737</v>
      </c>
      <c r="F391" s="8" t="n">
        <f aca="false">E391-C391</f>
        <v>-0.947368421052632</v>
      </c>
      <c r="G391" s="9" t="n">
        <f aca="false">IF(AND(C391=0,E391=0),0,IF(C391=0,"New",(E391-C391)/C391))</f>
        <v>-0.157894736842105</v>
      </c>
      <c r="H391" s="8" t="n">
        <f aca="false">SUMIFS('Source'!$E:$E,'Source'!$A:$A,"103 - Physiotherapy institutes",'Source'!$B:$B,$A391)</f>
        <v>116.28</v>
      </c>
      <c r="I391" s="8" t="n">
        <f aca="false">SUMIFS('Source'!$G:$G,'Source'!$A:$A,"103 - Physiotherapy institutes",'Source'!$B:$B,$A391)</f>
        <v>80.44</v>
      </c>
      <c r="J391" s="8" t="n">
        <f aca="false">I391*$J$5</f>
        <v>101.608421052632</v>
      </c>
      <c r="K391" s="8" t="n">
        <f aca="false">J391-H391</f>
        <v>-14.6715789473684</v>
      </c>
      <c r="L391" s="9" t="n">
        <f aca="false">IF(AND(H391=0,J391=0),0,IF(H391=0,"New",(J391-H391)/H391))</f>
        <v>-0.126174569550812</v>
      </c>
      <c r="M391" s="7" t="str">
        <f aca="false">IF(AND(OR(C391&lt;&gt;0,H391&lt;&gt;0),D391=0,I391=0),"DROP",IF(AND(OR(D391&lt;&gt;0,I391&lt;&gt;0),C391=0,H391=0),"NEW",""))</f>
        <v/>
      </c>
    </row>
    <row r="392" customFormat="false" ht="15" hidden="false" customHeight="false" outlineLevel="0" collapsed="false">
      <c r="A392" s="7" t="s">
        <v>555</v>
      </c>
      <c r="B392" s="7" t="str">
        <f aca="false">IFERROR(INDEX('Source'!$C:$C,MATCH($A392,'Source'!$B:$B,0)),"")</f>
        <v>מגן ירך</v>
      </c>
      <c r="C392" s="8" t="n">
        <f aca="false">SUMIFS('Source'!$D:$D,'Source'!$A:$A,"103 - Physiotherapy institutes",'Source'!$B:$B,$A392)</f>
        <v>0</v>
      </c>
      <c r="D392" s="8" t="n">
        <f aca="false">SUMIFS('Source'!$F:$F,'Source'!$A:$A,"103 - Physiotherapy institutes",'Source'!$B:$B,$A392)</f>
        <v>1</v>
      </c>
      <c r="E392" s="8" t="n">
        <f aca="false">D392*$J$5</f>
        <v>1.26315789473684</v>
      </c>
      <c r="F392" s="8" t="n">
        <f aca="false">E392-C392</f>
        <v>1.26315789473684</v>
      </c>
      <c r="G392" s="9" t="str">
        <f aca="false">IF(AND(C392=0,E392=0),0,IF(C392=0,"New",(E392-C392)/C392))</f>
        <v>New</v>
      </c>
      <c r="H392" s="8" t="n">
        <f aca="false">SUMIFS('Source'!$E:$E,'Source'!$A:$A,"103 - Physiotherapy institutes",'Source'!$B:$B,$A392)</f>
        <v>0</v>
      </c>
      <c r="I392" s="8" t="n">
        <f aca="false">SUMIFS('Source'!$G:$G,'Source'!$A:$A,"103 - Physiotherapy institutes",'Source'!$B:$B,$A392)</f>
        <v>35.11</v>
      </c>
      <c r="J392" s="8" t="n">
        <f aca="false">I392*$J$5</f>
        <v>44.3494736842105</v>
      </c>
      <c r="K392" s="8" t="n">
        <f aca="false">J392-H392</f>
        <v>44.3494736842105</v>
      </c>
      <c r="L392" s="9" t="str">
        <f aca="false">IF(AND(H392=0,J392=0),0,IF(H392=0,"New",(J392-H392)/H392))</f>
        <v>New</v>
      </c>
      <c r="M392" s="7" t="str">
        <f aca="false">IF(AND(OR(C392&lt;&gt;0,H392&lt;&gt;0),D392=0,I392=0),"DROP",IF(AND(OR(D392&lt;&gt;0,I392&lt;&gt;0),C392=0,H392=0),"NEW",""))</f>
        <v>NEW</v>
      </c>
    </row>
    <row r="393" customFormat="false" ht="15" hidden="false" customHeight="false" outlineLevel="0" collapsed="false">
      <c r="A393" s="7" t="s">
        <v>106</v>
      </c>
      <c r="B393" s="7" t="str">
        <f aca="false">IFERROR(INDEX('Source'!$C:$C,MATCH($A393,'Source'!$B:$B,0)),"")</f>
        <v>מגן יד</v>
      </c>
      <c r="C393" s="8" t="n">
        <f aca="false">SUMIFS('Source'!$D:$D,'Source'!$A:$A,"103 - Physiotherapy institutes",'Source'!$B:$B,$A393)</f>
        <v>6</v>
      </c>
      <c r="D393" s="8" t="n">
        <f aca="false">SUMIFS('Source'!$F:$F,'Source'!$A:$A,"103 - Physiotherapy institutes",'Source'!$B:$B,$A393)</f>
        <v>5</v>
      </c>
      <c r="E393" s="8" t="n">
        <f aca="false">D393*$J$5</f>
        <v>6.31578947368421</v>
      </c>
      <c r="F393" s="8" t="n">
        <f aca="false">E393-C393</f>
        <v>0.315789473684211</v>
      </c>
      <c r="G393" s="9" t="n">
        <f aca="false">IF(AND(C393=0,E393=0),0,IF(C393=0,"New",(E393-C393)/C393))</f>
        <v>0.0526315789473684</v>
      </c>
      <c r="H393" s="8" t="n">
        <f aca="false">SUMIFS('Source'!$E:$E,'Source'!$A:$A,"103 - Physiotherapy institutes",'Source'!$B:$B,$A393)</f>
        <v>228.19</v>
      </c>
      <c r="I393" s="8" t="n">
        <f aca="false">SUMIFS('Source'!$G:$G,'Source'!$A:$A,"103 - Physiotherapy institutes",'Source'!$B:$B,$A393)</f>
        <v>193.66</v>
      </c>
      <c r="J393" s="8" t="n">
        <f aca="false">I393*$J$5</f>
        <v>244.623157894737</v>
      </c>
      <c r="K393" s="8" t="n">
        <f aca="false">J393-H393</f>
        <v>16.4331578947368</v>
      </c>
      <c r="L393" s="9" t="n">
        <f aca="false">IF(AND(H393=0,J393=0),0,IF(H393=0,"New",(J393-H393)/H393))</f>
        <v>0.072015241223265</v>
      </c>
      <c r="M393" s="7" t="str">
        <f aca="false">IF(AND(OR(C393&lt;&gt;0,H393&lt;&gt;0),D393=0,I393=0),"DROP",IF(AND(OR(D393&lt;&gt;0,I393&lt;&gt;0),C393=0,H393=0),"NEW",""))</f>
        <v/>
      </c>
    </row>
    <row r="394" customFormat="false" ht="15" hidden="false" customHeight="false" outlineLevel="0" collapsed="false">
      <c r="A394" s="7" t="s">
        <v>311</v>
      </c>
      <c r="B394" s="7" t="str">
        <f aca="false">IFERROR(INDEX('Source'!$C:$C,MATCH($A394,'Source'!$B:$B,0)),"")</f>
        <v>מדבקה רב פעמית ל</v>
      </c>
      <c r="C394" s="8" t="n">
        <f aca="false">SUMIFS('Source'!$D:$D,'Source'!$A:$A,"103 - Physiotherapy institutes",'Source'!$B:$B,$A394)</f>
        <v>0</v>
      </c>
      <c r="D394" s="8" t="n">
        <f aca="false">SUMIFS('Source'!$F:$F,'Source'!$A:$A,"103 - Physiotherapy institutes",'Source'!$B:$B,$A394)</f>
        <v>2</v>
      </c>
      <c r="E394" s="8" t="n">
        <f aca="false">D394*$J$5</f>
        <v>2.52631578947368</v>
      </c>
      <c r="F394" s="8" t="n">
        <f aca="false">E394-C394</f>
        <v>2.52631578947368</v>
      </c>
      <c r="G394" s="9" t="str">
        <f aca="false">IF(AND(C394=0,E394=0),0,IF(C394=0,"New",(E394-C394)/C394))</f>
        <v>New</v>
      </c>
      <c r="H394" s="8" t="n">
        <f aca="false">SUMIFS('Source'!$E:$E,'Source'!$A:$A,"103 - Physiotherapy institutes",'Source'!$B:$B,$A394)</f>
        <v>0</v>
      </c>
      <c r="I394" s="8" t="n">
        <f aca="false">SUMIFS('Source'!$G:$G,'Source'!$A:$A,"103 - Physiotherapy institutes",'Source'!$B:$B,$A394)</f>
        <v>33.64</v>
      </c>
      <c r="J394" s="8" t="n">
        <f aca="false">I394*$J$5</f>
        <v>42.4926315789474</v>
      </c>
      <c r="K394" s="8" t="n">
        <f aca="false">J394-H394</f>
        <v>42.4926315789474</v>
      </c>
      <c r="L394" s="9" t="str">
        <f aca="false">IF(AND(H394=0,J394=0),0,IF(H394=0,"New",(J394-H394)/H394))</f>
        <v>New</v>
      </c>
      <c r="M394" s="7" t="str">
        <f aca="false">IF(AND(OR(C394&lt;&gt;0,H394&lt;&gt;0),D394=0,I394=0),"DROP",IF(AND(OR(D394&lt;&gt;0,I394&lt;&gt;0),C394=0,H394=0),"NEW",""))</f>
        <v>NEW</v>
      </c>
    </row>
    <row r="395" customFormat="false" ht="15" hidden="false" customHeight="false" outlineLevel="0" collapsed="false">
      <c r="A395" s="7" t="s">
        <v>842</v>
      </c>
      <c r="B395" s="7" t="str">
        <f aca="false">IFERROR(INDEX('Source'!$C:$C,MATCH($A395,'Source'!$B:$B,0)),"")</f>
        <v>חבק יד מתכוון</v>
      </c>
      <c r="C395" s="8" t="n">
        <f aca="false">SUMIFS('Source'!$D:$D,'Source'!$A:$A,"103 - Physiotherapy institutes",'Source'!$B:$B,$A395)</f>
        <v>0</v>
      </c>
      <c r="D395" s="8" t="n">
        <f aca="false">SUMIFS('Source'!$F:$F,'Source'!$A:$A,"103 - Physiotherapy institutes",'Source'!$B:$B,$A395)</f>
        <v>1</v>
      </c>
      <c r="E395" s="8" t="n">
        <f aca="false">D395*$J$5</f>
        <v>1.26315789473684</v>
      </c>
      <c r="F395" s="8" t="n">
        <f aca="false">E395-C395</f>
        <v>1.26315789473684</v>
      </c>
      <c r="G395" s="9" t="str">
        <f aca="false">IF(AND(C395=0,E395=0),0,IF(C395=0,"New",(E395-C395)/C395))</f>
        <v>New</v>
      </c>
      <c r="H395" s="8" t="n">
        <f aca="false">SUMIFS('Source'!$E:$E,'Source'!$A:$A,"103 - Physiotherapy institutes",'Source'!$B:$B,$A395)</f>
        <v>0</v>
      </c>
      <c r="I395" s="8" t="n">
        <f aca="false">SUMIFS('Source'!$G:$G,'Source'!$A:$A,"103 - Physiotherapy institutes",'Source'!$B:$B,$A395)</f>
        <v>33.23</v>
      </c>
      <c r="J395" s="8" t="n">
        <f aca="false">I395*$J$5</f>
        <v>41.9747368421053</v>
      </c>
      <c r="K395" s="8" t="n">
        <f aca="false">J395-H395</f>
        <v>41.9747368421053</v>
      </c>
      <c r="L395" s="9" t="str">
        <f aca="false">IF(AND(H395=0,J395=0),0,IF(H395=0,"New",(J395-H395)/H395))</f>
        <v>New</v>
      </c>
      <c r="M395" s="7" t="str">
        <f aca="false">IF(AND(OR(C395&lt;&gt;0,H395&lt;&gt;0),D395=0,I395=0),"DROP",IF(AND(OR(D395&lt;&gt;0,I395&lt;&gt;0),C395=0,H395=0),"NEW",""))</f>
        <v>NEW</v>
      </c>
    </row>
    <row r="396" customFormat="false" ht="15" hidden="false" customHeight="false" outlineLevel="0" collapsed="false">
      <c r="A396" s="7" t="s">
        <v>361</v>
      </c>
      <c r="B396" s="7" t="str">
        <f aca="false">IFERROR(INDEX('Source'!$C:$C,MATCH($A396,'Source'!$B:$B,0)),"")</f>
        <v>מגן ירך</v>
      </c>
      <c r="C396" s="8" t="n">
        <f aca="false">SUMIFS('Source'!$D:$D,'Source'!$A:$A,"103 - Physiotherapy institutes",'Source'!$B:$B,$A396)</f>
        <v>2</v>
      </c>
      <c r="D396" s="8" t="n">
        <f aca="false">SUMIFS('Source'!$F:$F,'Source'!$A:$A,"103 - Physiotherapy institutes",'Source'!$B:$B,$A396)</f>
        <v>1</v>
      </c>
      <c r="E396" s="8" t="n">
        <f aca="false">D396*$J$5</f>
        <v>1.26315789473684</v>
      </c>
      <c r="F396" s="8" t="n">
        <f aca="false">E396-C396</f>
        <v>-0.736842105263158</v>
      </c>
      <c r="G396" s="9" t="n">
        <f aca="false">IF(AND(C396=0,E396=0),0,IF(C396=0,"New",(E396-C396)/C396))</f>
        <v>-0.368421052631579</v>
      </c>
      <c r="H396" s="8" t="n">
        <f aca="false">SUMIFS('Source'!$E:$E,'Source'!$A:$A,"103 - Physiotherapy institutes",'Source'!$B:$B,$A396)</f>
        <v>68.15</v>
      </c>
      <c r="I396" s="8" t="n">
        <f aca="false">SUMIFS('Source'!$G:$G,'Source'!$A:$A,"103 - Physiotherapy institutes",'Source'!$B:$B,$A396)</f>
        <v>35.11</v>
      </c>
      <c r="J396" s="8" t="n">
        <f aca="false">I396*$J$5</f>
        <v>44.3494736842105</v>
      </c>
      <c r="K396" s="8" t="n">
        <f aca="false">J396-H396</f>
        <v>-23.8005263157895</v>
      </c>
      <c r="L396" s="9" t="n">
        <f aca="false">IF(AND(H396=0,J396=0),0,IF(H396=0,"New",(J396-H396)/H396))</f>
        <v>-0.349237363401166</v>
      </c>
      <c r="M396" s="7" t="str">
        <f aca="false">IF(AND(OR(C396&lt;&gt;0,H396&lt;&gt;0),D396=0,I396=0),"DROP",IF(AND(OR(D396&lt;&gt;0,I396&lt;&gt;0),C396=0,H396=0),"NEW",""))</f>
        <v/>
      </c>
    </row>
    <row r="397" customFormat="false" ht="15" hidden="false" customHeight="false" outlineLevel="0" collapsed="false">
      <c r="A397" s="7" t="s">
        <v>141</v>
      </c>
      <c r="B397" s="7" t="str">
        <f aca="false">IFERROR(INDEX('Source'!$C:$C,MATCH($A397,'Source'!$B:$B,0)),"")</f>
        <v>מגן קרסול פתוח</v>
      </c>
      <c r="C397" s="8" t="n">
        <f aca="false">SUMIFS('Source'!$D:$D,'Source'!$A:$A,"103 - Physiotherapy institutes",'Source'!$B:$B,$A397)</f>
        <v>1</v>
      </c>
      <c r="D397" s="8" t="n">
        <f aca="false">SUMIFS('Source'!$F:$F,'Source'!$A:$A,"103 - Physiotherapy institutes",'Source'!$B:$B,$A397)</f>
        <v>0</v>
      </c>
      <c r="E397" s="8" t="n">
        <f aca="false">D397*$J$5</f>
        <v>0</v>
      </c>
      <c r="F397" s="8" t="n">
        <f aca="false">E397-C397</f>
        <v>-1</v>
      </c>
      <c r="G397" s="9" t="n">
        <f aca="false">IF(AND(C397=0,E397=0),0,IF(C397=0,"New",(E397-C397)/C397))</f>
        <v>-1</v>
      </c>
      <c r="H397" s="8" t="n">
        <f aca="false">SUMIFS('Source'!$E:$E,'Source'!$A:$A,"103 - Physiotherapy institutes",'Source'!$B:$B,$A397)</f>
        <v>30.89</v>
      </c>
      <c r="I397" s="8" t="n">
        <f aca="false">SUMIFS('Source'!$G:$G,'Source'!$A:$A,"103 - Physiotherapy institutes",'Source'!$B:$B,$A397)</f>
        <v>0</v>
      </c>
      <c r="J397" s="8" t="n">
        <f aca="false">I397*$J$5</f>
        <v>0</v>
      </c>
      <c r="K397" s="8" t="n">
        <f aca="false">J397-H397</f>
        <v>-30.89</v>
      </c>
      <c r="L397" s="9" t="n">
        <f aca="false">IF(AND(H397=0,J397=0),0,IF(H397=0,"New",(J397-H397)/H397))</f>
        <v>-1</v>
      </c>
      <c r="M397" s="7" t="str">
        <f aca="false">IF(AND(OR(C397&lt;&gt;0,H397&lt;&gt;0),D397=0,I397=0),"DROP",IF(AND(OR(D397&lt;&gt;0,I397&lt;&gt;0),C397=0,H397=0),"NEW",""))</f>
        <v>DROP</v>
      </c>
    </row>
    <row r="398" customFormat="false" ht="15" hidden="false" customHeight="false" outlineLevel="0" collapsed="false">
      <c r="A398" s="7" t="s">
        <v>181</v>
      </c>
      <c r="B398" s="7" t="str">
        <f aca="false">IFERROR(INDEX('Source'!$C:$C,MATCH($A398,'Source'!$B:$B,0)),"")</f>
        <v>מגן ברך רגיל</v>
      </c>
      <c r="C398" s="8" t="n">
        <f aca="false">SUMIFS('Source'!$D:$D,'Source'!$A:$A,"103 - Physiotherapy institutes",'Source'!$B:$B,$A398)</f>
        <v>3</v>
      </c>
      <c r="D398" s="8" t="n">
        <f aca="false">SUMIFS('Source'!$F:$F,'Source'!$A:$A,"103 - Physiotherapy institutes",'Source'!$B:$B,$A398)</f>
        <v>2</v>
      </c>
      <c r="E398" s="8" t="n">
        <f aca="false">D398*$J$5</f>
        <v>2.52631578947368</v>
      </c>
      <c r="F398" s="8" t="n">
        <f aca="false">E398-C398</f>
        <v>-0.473684210526316</v>
      </c>
      <c r="G398" s="9" t="n">
        <f aca="false">IF(AND(C398=0,E398=0),0,IF(C398=0,"New",(E398-C398)/C398))</f>
        <v>-0.157894736842105</v>
      </c>
      <c r="H398" s="8" t="n">
        <f aca="false">SUMIFS('Source'!$E:$E,'Source'!$A:$A,"103 - Physiotherapy institutes",'Source'!$B:$B,$A398)</f>
        <v>92.67</v>
      </c>
      <c r="I398" s="8" t="n">
        <f aca="false">SUMIFS('Source'!$G:$G,'Source'!$A:$A,"103 - Physiotherapy institutes",'Source'!$B:$B,$A398)</f>
        <v>61.78</v>
      </c>
      <c r="J398" s="8" t="n">
        <f aca="false">I398*$J$5</f>
        <v>78.0378947368421</v>
      </c>
      <c r="K398" s="8" t="n">
        <f aca="false">J398-H398</f>
        <v>-14.6321052631579</v>
      </c>
      <c r="L398" s="9" t="n">
        <f aca="false">IF(AND(H398=0,J398=0),0,IF(H398=0,"New",(J398-H398)/H398))</f>
        <v>-0.157894736842105</v>
      </c>
      <c r="M398" s="7" t="str">
        <f aca="false">IF(AND(OR(C398&lt;&gt;0,H398&lt;&gt;0),D398=0,I398=0),"DROP",IF(AND(OR(D398&lt;&gt;0,I398&lt;&gt;0),C398=0,H398=0),"NEW",""))</f>
        <v/>
      </c>
    </row>
    <row r="399" customFormat="false" ht="15" hidden="false" customHeight="false" outlineLevel="0" collapsed="false">
      <c r="A399" s="7" t="s">
        <v>957</v>
      </c>
      <c r="B399" s="7" t="str">
        <f aca="false">IFERROR(INDEX('Source'!$C:$C,MATCH($A399,'Source'!$B:$B,0)),"")</f>
        <v>מגן מרפק שחור</v>
      </c>
      <c r="C399" s="8" t="n">
        <f aca="false">SUMIFS('Source'!$D:$D,'Source'!$A:$A,"103 - Physiotherapy institutes",'Source'!$B:$B,$A399)</f>
        <v>1</v>
      </c>
      <c r="D399" s="8" t="n">
        <f aca="false">SUMIFS('Source'!$F:$F,'Source'!$A:$A,"103 - Physiotherapy institutes",'Source'!$B:$B,$A399)</f>
        <v>0</v>
      </c>
      <c r="E399" s="8" t="n">
        <f aca="false">D399*$J$5</f>
        <v>0</v>
      </c>
      <c r="F399" s="8" t="n">
        <f aca="false">E399-C399</f>
        <v>-1</v>
      </c>
      <c r="G399" s="9" t="n">
        <f aca="false">IF(AND(C399=0,E399=0),0,IF(C399=0,"New",(E399-C399)/C399))</f>
        <v>-1</v>
      </c>
      <c r="H399" s="8" t="n">
        <f aca="false">SUMIFS('Source'!$E:$E,'Source'!$A:$A,"103 - Physiotherapy institutes",'Source'!$B:$B,$A399)</f>
        <v>30.89</v>
      </c>
      <c r="I399" s="8" t="n">
        <f aca="false">SUMIFS('Source'!$G:$G,'Source'!$A:$A,"103 - Physiotherapy institutes",'Source'!$B:$B,$A399)</f>
        <v>0</v>
      </c>
      <c r="J399" s="8" t="n">
        <f aca="false">I399*$J$5</f>
        <v>0</v>
      </c>
      <c r="K399" s="8" t="n">
        <f aca="false">J399-H399</f>
        <v>-30.89</v>
      </c>
      <c r="L399" s="9" t="n">
        <f aca="false">IF(AND(H399=0,J399=0),0,IF(H399=0,"New",(J399-H399)/H399))</f>
        <v>-1</v>
      </c>
      <c r="M399" s="7" t="str">
        <f aca="false">IF(AND(OR(C399&lt;&gt;0,H399&lt;&gt;0),D399=0,I399=0),"DROP",IF(AND(OR(D399&lt;&gt;0,I399&lt;&gt;0),C399=0,H399=0),"NEW",""))</f>
        <v>DROP</v>
      </c>
    </row>
    <row r="400" customFormat="false" ht="15" hidden="false" customHeight="false" outlineLevel="0" collapsed="false">
      <c r="A400" s="7" t="s">
        <v>148</v>
      </c>
      <c r="B400" s="7" t="str">
        <f aca="false">IFERROR(INDEX('Source'!$C:$C,MATCH($A400,'Source'!$B:$B,0)),"")</f>
        <v>מגן ברך רגיל</v>
      </c>
      <c r="C400" s="8" t="n">
        <f aca="false">SUMIFS('Source'!$D:$D,'Source'!$A:$A,"103 - Physiotherapy institutes",'Source'!$B:$B,$A400)</f>
        <v>1</v>
      </c>
      <c r="D400" s="8" t="n">
        <f aca="false">SUMIFS('Source'!$F:$F,'Source'!$A:$A,"103 - Physiotherapy institutes",'Source'!$B:$B,$A400)</f>
        <v>2</v>
      </c>
      <c r="E400" s="8" t="n">
        <f aca="false">D400*$J$5</f>
        <v>2.52631578947368</v>
      </c>
      <c r="F400" s="8" t="n">
        <f aca="false">E400-C400</f>
        <v>1.52631578947368</v>
      </c>
      <c r="G400" s="9" t="n">
        <f aca="false">IF(AND(C400=0,E400=0),0,IF(C400=0,"New",(E400-C400)/C400))</f>
        <v>1.52631578947368</v>
      </c>
      <c r="H400" s="8" t="n">
        <f aca="false">SUMIFS('Source'!$E:$E,'Source'!$A:$A,"103 - Physiotherapy institutes",'Source'!$B:$B,$A400)</f>
        <v>30.89</v>
      </c>
      <c r="I400" s="8" t="n">
        <f aca="false">SUMIFS('Source'!$G:$G,'Source'!$A:$A,"103 - Physiotherapy institutes",'Source'!$B:$B,$A400)</f>
        <v>61.78</v>
      </c>
      <c r="J400" s="8" t="n">
        <f aca="false">I400*$J$5</f>
        <v>78.0378947368421</v>
      </c>
      <c r="K400" s="8" t="n">
        <f aca="false">J400-H400</f>
        <v>47.1478947368421</v>
      </c>
      <c r="L400" s="9" t="n">
        <f aca="false">IF(AND(H400=0,J400=0),0,IF(H400=0,"New",(J400-H400)/H400))</f>
        <v>1.52631578947368</v>
      </c>
      <c r="M400" s="7" t="str">
        <f aca="false">IF(AND(OR(C400&lt;&gt;0,H400&lt;&gt;0),D400=0,I400=0),"DROP",IF(AND(OR(D400&lt;&gt;0,I400&lt;&gt;0),C400=0,H400=0),"NEW",""))</f>
        <v/>
      </c>
    </row>
    <row r="401" customFormat="false" ht="15" hidden="false" customHeight="false" outlineLevel="0" collapsed="false">
      <c r="A401" s="7" t="s">
        <v>411</v>
      </c>
      <c r="B401" s="7" t="str">
        <f aca="false">IFERROR(INDEX('Source'!$C:$C,MATCH($A401,'Source'!$B:$B,0)),"")</f>
        <v>מגן מרפק בז'</v>
      </c>
      <c r="C401" s="8" t="n">
        <f aca="false">SUMIFS('Source'!$D:$D,'Source'!$A:$A,"103 - Physiotherapy institutes",'Source'!$B:$B,$A401)</f>
        <v>1</v>
      </c>
      <c r="D401" s="8" t="n">
        <f aca="false">SUMIFS('Source'!$F:$F,'Source'!$A:$A,"103 - Physiotherapy institutes",'Source'!$B:$B,$A401)</f>
        <v>0</v>
      </c>
      <c r="E401" s="8" t="n">
        <f aca="false">D401*$J$5</f>
        <v>0</v>
      </c>
      <c r="F401" s="8" t="n">
        <f aca="false">E401-C401</f>
        <v>-1</v>
      </c>
      <c r="G401" s="9" t="n">
        <f aca="false">IF(AND(C401=0,E401=0),0,IF(C401=0,"New",(E401-C401)/C401))</f>
        <v>-1</v>
      </c>
      <c r="H401" s="8" t="n">
        <f aca="false">SUMIFS('Source'!$E:$E,'Source'!$A:$A,"103 - Physiotherapy institutes",'Source'!$B:$B,$A401)</f>
        <v>30.89</v>
      </c>
      <c r="I401" s="8" t="n">
        <f aca="false">SUMIFS('Source'!$G:$G,'Source'!$A:$A,"103 - Physiotherapy institutes",'Source'!$B:$B,$A401)</f>
        <v>0</v>
      </c>
      <c r="J401" s="8" t="n">
        <f aca="false">I401*$J$5</f>
        <v>0</v>
      </c>
      <c r="K401" s="8" t="n">
        <f aca="false">J401-H401</f>
        <v>-30.89</v>
      </c>
      <c r="L401" s="9" t="n">
        <f aca="false">IF(AND(H401=0,J401=0),0,IF(H401=0,"New",(J401-H401)/H401))</f>
        <v>-1</v>
      </c>
      <c r="M401" s="7" t="str">
        <f aca="false">IF(AND(OR(C401&lt;&gt;0,H401&lt;&gt;0),D401=0,I401=0),"DROP",IF(AND(OR(D401&lt;&gt;0,I401&lt;&gt;0),C401=0,H401=0),"NEW",""))</f>
        <v>DROP</v>
      </c>
    </row>
    <row r="402" customFormat="false" ht="15" hidden="false" customHeight="false" outlineLevel="0" collapsed="false">
      <c r="A402" s="7" t="s">
        <v>139</v>
      </c>
      <c r="B402" s="7" t="str">
        <f aca="false">IFERROR(INDEX('Source'!$C:$C,MATCH($A402,'Source'!$B:$B,0)),"")</f>
        <v>מגן ברך רגיל</v>
      </c>
      <c r="C402" s="8" t="n">
        <f aca="false">SUMIFS('Source'!$D:$D,'Source'!$A:$A,"103 - Physiotherapy institutes",'Source'!$B:$B,$A402)</f>
        <v>1</v>
      </c>
      <c r="D402" s="8" t="n">
        <f aca="false">SUMIFS('Source'!$F:$F,'Source'!$A:$A,"103 - Physiotherapy institutes",'Source'!$B:$B,$A402)</f>
        <v>2</v>
      </c>
      <c r="E402" s="8" t="n">
        <f aca="false">D402*$J$5</f>
        <v>2.52631578947368</v>
      </c>
      <c r="F402" s="8" t="n">
        <f aca="false">E402-C402</f>
        <v>1.52631578947368</v>
      </c>
      <c r="G402" s="9" t="n">
        <f aca="false">IF(AND(C402=0,E402=0),0,IF(C402=0,"New",(E402-C402)/C402))</f>
        <v>1.52631578947368</v>
      </c>
      <c r="H402" s="8" t="n">
        <f aca="false">SUMIFS('Source'!$E:$E,'Source'!$A:$A,"103 - Physiotherapy institutes",'Source'!$B:$B,$A402)</f>
        <v>30.89</v>
      </c>
      <c r="I402" s="8" t="n">
        <f aca="false">SUMIFS('Source'!$G:$G,'Source'!$A:$A,"103 - Physiotherapy institutes",'Source'!$B:$B,$A402)</f>
        <v>61.78</v>
      </c>
      <c r="J402" s="8" t="n">
        <f aca="false">I402*$J$5</f>
        <v>78.0378947368421</v>
      </c>
      <c r="K402" s="8" t="n">
        <f aca="false">J402-H402</f>
        <v>47.1478947368421</v>
      </c>
      <c r="L402" s="9" t="n">
        <f aca="false">IF(AND(H402=0,J402=0),0,IF(H402=0,"New",(J402-H402)/H402))</f>
        <v>1.52631578947368</v>
      </c>
      <c r="M402" s="7" t="str">
        <f aca="false">IF(AND(OR(C402&lt;&gt;0,H402&lt;&gt;0),D402=0,I402=0),"DROP",IF(AND(OR(D402&lt;&gt;0,I402&lt;&gt;0),C402=0,H402=0),"NEW",""))</f>
        <v/>
      </c>
    </row>
    <row r="403" customFormat="false" ht="15" hidden="false" customHeight="false" outlineLevel="0" collapsed="false">
      <c r="A403" s="7" t="s">
        <v>410</v>
      </c>
      <c r="B403" s="7" t="str">
        <f aca="false">IFERROR(INDEX('Source'!$C:$C,MATCH($A403,'Source'!$B:$B,0)),"")</f>
        <v>מגן קרסול שחור</v>
      </c>
      <c r="C403" s="8" t="n">
        <f aca="false">SUMIFS('Source'!$D:$D,'Source'!$A:$A,"103 - Physiotherapy institutes",'Source'!$B:$B,$A403)</f>
        <v>1</v>
      </c>
      <c r="D403" s="8" t="n">
        <f aca="false">SUMIFS('Source'!$F:$F,'Source'!$A:$A,"103 - Physiotherapy institutes",'Source'!$B:$B,$A403)</f>
        <v>0</v>
      </c>
      <c r="E403" s="8" t="n">
        <f aca="false">D403*$J$5</f>
        <v>0</v>
      </c>
      <c r="F403" s="8" t="n">
        <f aca="false">E403-C403</f>
        <v>-1</v>
      </c>
      <c r="G403" s="9" t="n">
        <f aca="false">IF(AND(C403=0,E403=0),0,IF(C403=0,"New",(E403-C403)/C403))</f>
        <v>-1</v>
      </c>
      <c r="H403" s="8" t="n">
        <f aca="false">SUMIFS('Source'!$E:$E,'Source'!$A:$A,"103 - Physiotherapy institutes",'Source'!$B:$B,$A403)</f>
        <v>30.89</v>
      </c>
      <c r="I403" s="8" t="n">
        <f aca="false">SUMIFS('Source'!$G:$G,'Source'!$A:$A,"103 - Physiotherapy institutes",'Source'!$B:$B,$A403)</f>
        <v>0</v>
      </c>
      <c r="J403" s="8" t="n">
        <f aca="false">I403*$J$5</f>
        <v>0</v>
      </c>
      <c r="K403" s="8" t="n">
        <f aca="false">J403-H403</f>
        <v>-30.89</v>
      </c>
      <c r="L403" s="9" t="n">
        <f aca="false">IF(AND(H403=0,J403=0),0,IF(H403=0,"New",(J403-H403)/H403))</f>
        <v>-1</v>
      </c>
      <c r="M403" s="7" t="str">
        <f aca="false">IF(AND(OR(C403&lt;&gt;0,H403&lt;&gt;0),D403=0,I403=0),"DROP",IF(AND(OR(D403&lt;&gt;0,I403&lt;&gt;0),C403=0,H403=0),"NEW",""))</f>
        <v>DROP</v>
      </c>
    </row>
    <row r="404" customFormat="false" ht="15" hidden="false" customHeight="false" outlineLevel="0" collapsed="false">
      <c r="A404" s="7" t="s">
        <v>177</v>
      </c>
      <c r="B404" s="7" t="str">
        <f aca="false">IFERROR(INDEX('Source'!$C:$C,MATCH($A404,'Source'!$B:$B,0)),"")</f>
        <v>מגן קרסול פתוח</v>
      </c>
      <c r="C404" s="8" t="n">
        <f aca="false">SUMIFS('Source'!$D:$D,'Source'!$A:$A,"103 - Physiotherapy institutes",'Source'!$B:$B,$A404)</f>
        <v>1</v>
      </c>
      <c r="D404" s="8" t="n">
        <f aca="false">SUMIFS('Source'!$F:$F,'Source'!$A:$A,"103 - Physiotherapy institutes",'Source'!$B:$B,$A404)</f>
        <v>0</v>
      </c>
      <c r="E404" s="8" t="n">
        <f aca="false">D404*$J$5</f>
        <v>0</v>
      </c>
      <c r="F404" s="8" t="n">
        <f aca="false">E404-C404</f>
        <v>-1</v>
      </c>
      <c r="G404" s="9" t="n">
        <f aca="false">IF(AND(C404=0,E404=0),0,IF(C404=0,"New",(E404-C404)/C404))</f>
        <v>-1</v>
      </c>
      <c r="H404" s="8" t="n">
        <f aca="false">SUMIFS('Source'!$E:$E,'Source'!$A:$A,"103 - Physiotherapy institutes",'Source'!$B:$B,$A404)</f>
        <v>30.89</v>
      </c>
      <c r="I404" s="8" t="n">
        <f aca="false">SUMIFS('Source'!$G:$G,'Source'!$A:$A,"103 - Physiotherapy institutes",'Source'!$B:$B,$A404)</f>
        <v>0</v>
      </c>
      <c r="J404" s="8" t="n">
        <f aca="false">I404*$J$5</f>
        <v>0</v>
      </c>
      <c r="K404" s="8" t="n">
        <f aca="false">J404-H404</f>
        <v>-30.89</v>
      </c>
      <c r="L404" s="9" t="n">
        <f aca="false">IF(AND(H404=0,J404=0),0,IF(H404=0,"New",(J404-H404)/H404))</f>
        <v>-1</v>
      </c>
      <c r="M404" s="7" t="str">
        <f aca="false">IF(AND(OR(C404&lt;&gt;0,H404&lt;&gt;0),D404=0,I404=0),"DROP",IF(AND(OR(D404&lt;&gt;0,I404&lt;&gt;0),C404=0,H404=0),"NEW",""))</f>
        <v>DROP</v>
      </c>
    </row>
    <row r="405" customFormat="false" ht="15" hidden="false" customHeight="false" outlineLevel="0" collapsed="false">
      <c r="A405" s="7" t="s">
        <v>96</v>
      </c>
      <c r="B405" s="7" t="str">
        <f aca="false">IFERROR(INDEX('Source'!$C:$C,MATCH($A405,'Source'!$B:$B,0)),"")</f>
        <v>מגן יד</v>
      </c>
      <c r="C405" s="8" t="n">
        <f aca="false">SUMIFS('Source'!$D:$D,'Source'!$A:$A,"103 - Physiotherapy institutes",'Source'!$B:$B,$A405)</f>
        <v>6</v>
      </c>
      <c r="D405" s="8" t="n">
        <f aca="false">SUMIFS('Source'!$F:$F,'Source'!$A:$A,"103 - Physiotherapy institutes",'Source'!$B:$B,$A405)</f>
        <v>5</v>
      </c>
      <c r="E405" s="8" t="n">
        <f aca="false">D405*$J$5</f>
        <v>6.31578947368421</v>
      </c>
      <c r="F405" s="8" t="n">
        <f aca="false">E405-C405</f>
        <v>0.315789473684211</v>
      </c>
      <c r="G405" s="9" t="n">
        <f aca="false">IF(AND(C405=0,E405=0),0,IF(C405=0,"New",(E405-C405)/C405))</f>
        <v>0.0526315789473684</v>
      </c>
      <c r="H405" s="8" t="n">
        <f aca="false">SUMIFS('Source'!$E:$E,'Source'!$A:$A,"103 - Physiotherapy institutes",'Source'!$B:$B,$A405)</f>
        <v>222.86</v>
      </c>
      <c r="I405" s="8" t="n">
        <f aca="false">SUMIFS('Source'!$G:$G,'Source'!$A:$A,"103 - Physiotherapy institutes",'Source'!$B:$B,$A405)</f>
        <v>193.66</v>
      </c>
      <c r="J405" s="8" t="n">
        <f aca="false">I405*$J$5</f>
        <v>244.623157894737</v>
      </c>
      <c r="K405" s="8" t="n">
        <f aca="false">J405-H405</f>
        <v>21.7631578947368</v>
      </c>
      <c r="L405" s="9" t="n">
        <f aca="false">IF(AND(H405=0,J405=0),0,IF(H405=0,"New",(J405-H405)/H405))</f>
        <v>0.0976539437078741</v>
      </c>
      <c r="M405" s="7" t="str">
        <f aca="false">IF(AND(OR(C405&lt;&gt;0,H405&lt;&gt;0),D405=0,I405=0),"DROP",IF(AND(OR(D405&lt;&gt;0,I405&lt;&gt;0),C405=0,H405=0),"NEW",""))</f>
        <v/>
      </c>
    </row>
    <row r="406" customFormat="false" ht="15" hidden="false" customHeight="false" outlineLevel="0" collapsed="false">
      <c r="A406" s="7" t="s">
        <v>155</v>
      </c>
      <c r="B406" s="7" t="str">
        <f aca="false">IFERROR(INDEX('Source'!$C:$C,MATCH($A406,'Source'!$B:$B,0)),"")</f>
        <v>מתלה רשת לזרוע שחור 85B</v>
      </c>
      <c r="C406" s="8" t="n">
        <f aca="false">SUMIFS('Source'!$D:$D,'Source'!$A:$A,"103 - Physiotherapy institutes",'Source'!$B:$B,$A406)</f>
        <v>7</v>
      </c>
      <c r="D406" s="8" t="n">
        <f aca="false">SUMIFS('Source'!$F:$F,'Source'!$A:$A,"103 - Physiotherapy institutes",'Source'!$B:$B,$A406)</f>
        <v>6</v>
      </c>
      <c r="E406" s="8" t="n">
        <f aca="false">D406*$J$5</f>
        <v>7.57894736842105</v>
      </c>
      <c r="F406" s="8" t="n">
        <f aca="false">E406-C406</f>
        <v>0.578947368421052</v>
      </c>
      <c r="G406" s="9" t="n">
        <f aca="false">IF(AND(C406=0,E406=0),0,IF(C406=0,"New",(E406-C406)/C406))</f>
        <v>0.0827067669172932</v>
      </c>
      <c r="H406" s="8" t="n">
        <f aca="false">SUMIFS('Source'!$E:$E,'Source'!$A:$A,"103 - Physiotherapy institutes",'Source'!$B:$B,$A406)</f>
        <v>368.27</v>
      </c>
      <c r="I406" s="8" t="n">
        <f aca="false">SUMIFS('Source'!$G:$G,'Source'!$A:$A,"103 - Physiotherapy institutes",'Source'!$B:$B,$A406)</f>
        <v>340.02</v>
      </c>
      <c r="J406" s="8" t="n">
        <f aca="false">I406*$J$5</f>
        <v>429.498947368421</v>
      </c>
      <c r="K406" s="8" t="n">
        <f aca="false">J406-H406</f>
        <v>61.2289473684211</v>
      </c>
      <c r="L406" s="9" t="n">
        <f aca="false">IF(AND(H406=0,J406=0),0,IF(H406=0,"New",(J406-H406)/H406))</f>
        <v>0.166261024162764</v>
      </c>
      <c r="M406" s="7" t="str">
        <f aca="false">IF(AND(OR(C406&lt;&gt;0,H406&lt;&gt;0),D406=0,I406=0),"DROP",IF(AND(OR(D406&lt;&gt;0,I406&lt;&gt;0),C406=0,H406=0),"NEW",""))</f>
        <v/>
      </c>
    </row>
    <row r="407" customFormat="false" ht="15" hidden="false" customHeight="false" outlineLevel="0" collapsed="false">
      <c r="A407" s="7" t="s">
        <v>119</v>
      </c>
      <c r="B407" s="7" t="str">
        <f aca="false">IFERROR(INDEX('Source'!$C:$C,MATCH($A407,'Source'!$B:$B,0)),"")</f>
        <v>סד יד דו צדדי</v>
      </c>
      <c r="C407" s="8" t="n">
        <f aca="false">SUMIFS('Source'!$D:$D,'Source'!$A:$A,"103 - Physiotherapy institutes",'Source'!$B:$B,$A407)</f>
        <v>7</v>
      </c>
      <c r="D407" s="8" t="n">
        <f aca="false">SUMIFS('Source'!$F:$F,'Source'!$A:$A,"103 - Physiotherapy institutes",'Source'!$B:$B,$A407)</f>
        <v>7</v>
      </c>
      <c r="E407" s="8" t="n">
        <f aca="false">D407*$J$5</f>
        <v>8.84210526315789</v>
      </c>
      <c r="F407" s="8" t="n">
        <f aca="false">E407-C407</f>
        <v>1.84210526315789</v>
      </c>
      <c r="G407" s="9" t="n">
        <f aca="false">IF(AND(C407=0,E407=0),0,IF(C407=0,"New",(E407-C407)/C407))</f>
        <v>0.263157894736842</v>
      </c>
      <c r="H407" s="8" t="n">
        <f aca="false">SUMIFS('Source'!$E:$E,'Source'!$A:$A,"103 - Physiotherapy institutes",'Source'!$B:$B,$A407)</f>
        <v>721.5</v>
      </c>
      <c r="I407" s="8" t="n">
        <f aca="false">SUMIFS('Source'!$G:$G,'Source'!$A:$A,"103 - Physiotherapy institutes",'Source'!$B:$B,$A407)</f>
        <v>694.02</v>
      </c>
      <c r="J407" s="8" t="n">
        <f aca="false">I407*$J$5</f>
        <v>876.656842105263</v>
      </c>
      <c r="K407" s="8" t="n">
        <f aca="false">J407-H407</f>
        <v>155.156842105263</v>
      </c>
      <c r="L407" s="9" t="n">
        <f aca="false">IF(AND(H407=0,J407=0),0,IF(H407=0,"New",(J407-H407)/H407))</f>
        <v>0.215047598205493</v>
      </c>
      <c r="M407" s="7" t="str">
        <f aca="false">IF(AND(OR(C407&lt;&gt;0,H407&lt;&gt;0),D407=0,I407=0),"DROP",IF(AND(OR(D407&lt;&gt;0,I407&lt;&gt;0),C407=0,H407=0),"NEW",""))</f>
        <v/>
      </c>
    </row>
    <row r="408" customFormat="false" ht="15" hidden="false" customHeight="false" outlineLevel="0" collapsed="false">
      <c r="A408" s="7" t="s">
        <v>317</v>
      </c>
      <c r="B408" s="7" t="str">
        <f aca="false">IFERROR(INDEX('Source'!$C:$C,MATCH($A408,'Source'!$B:$B,0)),"")</f>
        <v>חבק יד מתכוון</v>
      </c>
      <c r="C408" s="8" t="n">
        <f aca="false">SUMIFS('Source'!$D:$D,'Source'!$A:$A,"103 - Physiotherapy institutes",'Source'!$B:$B,$A408)</f>
        <v>4</v>
      </c>
      <c r="D408" s="8" t="n">
        <f aca="false">SUMIFS('Source'!$F:$F,'Source'!$A:$A,"103 - Physiotherapy institutes",'Source'!$B:$B,$A408)</f>
        <v>3</v>
      </c>
      <c r="E408" s="8" t="n">
        <f aca="false">D408*$J$5</f>
        <v>3.78947368421053</v>
      </c>
      <c r="F408" s="8" t="n">
        <f aca="false">E408-C408</f>
        <v>-0.210526315789474</v>
      </c>
      <c r="G408" s="9" t="n">
        <f aca="false">IF(AND(C408=0,E408=0),0,IF(C408=0,"New",(E408-C408)/C408))</f>
        <v>-0.0526315789473685</v>
      </c>
      <c r="H408" s="8" t="n">
        <f aca="false">SUMIFS('Source'!$E:$E,'Source'!$A:$A,"103 - Physiotherapy institutes",'Source'!$B:$B,$A408)</f>
        <v>124.08</v>
      </c>
      <c r="I408" s="8" t="n">
        <f aca="false">SUMIFS('Source'!$G:$G,'Source'!$A:$A,"103 - Physiotherapy institutes",'Source'!$B:$B,$A408)</f>
        <v>99.7</v>
      </c>
      <c r="J408" s="8" t="n">
        <f aca="false">I408*$J$5</f>
        <v>125.936842105263</v>
      </c>
      <c r="K408" s="8" t="n">
        <f aca="false">J408-H408</f>
        <v>1.85684210526313</v>
      </c>
      <c r="L408" s="9" t="n">
        <f aca="false">IF(AND(H408=0,J408=0),0,IF(H408=0,"New",(J408-H408)/H408))</f>
        <v>0.014964878346737</v>
      </c>
      <c r="M408" s="7" t="str">
        <f aca="false">IF(AND(OR(C408&lt;&gt;0,H408&lt;&gt;0),D408=0,I408=0),"DROP",IF(AND(OR(D408&lt;&gt;0,I408&lt;&gt;0),C408=0,H408=0),"NEW",""))</f>
        <v/>
      </c>
    </row>
    <row r="409" customFormat="false" ht="15" hidden="false" customHeight="false" outlineLevel="0" collapsed="false">
      <c r="A409" s="7" t="s">
        <v>570</v>
      </c>
      <c r="B409" s="7" t="str">
        <f aca="false">IFERROR(INDEX('Source'!$C:$C,MATCH($A409,'Source'!$B:$B,0)),"")</f>
        <v>חבק יד מתכוון</v>
      </c>
      <c r="C409" s="8" t="n">
        <f aca="false">SUMIFS('Source'!$D:$D,'Source'!$A:$A,"103 - Physiotherapy institutes",'Source'!$B:$B,$A409)</f>
        <v>1</v>
      </c>
      <c r="D409" s="8" t="n">
        <f aca="false">SUMIFS('Source'!$F:$F,'Source'!$A:$A,"103 - Physiotherapy institutes",'Source'!$B:$B,$A409)</f>
        <v>2</v>
      </c>
      <c r="E409" s="8" t="n">
        <f aca="false">D409*$J$5</f>
        <v>2.52631578947368</v>
      </c>
      <c r="F409" s="8" t="n">
        <f aca="false">E409-C409</f>
        <v>1.52631578947368</v>
      </c>
      <c r="G409" s="9" t="n">
        <f aca="false">IF(AND(C409=0,E409=0),0,IF(C409=0,"New",(E409-C409)/C409))</f>
        <v>1.52631578947368</v>
      </c>
      <c r="H409" s="8" t="n">
        <f aca="false">SUMIFS('Source'!$E:$E,'Source'!$A:$A,"103 - Physiotherapy institutes",'Source'!$B:$B,$A409)</f>
        <v>33.23</v>
      </c>
      <c r="I409" s="8" t="n">
        <f aca="false">SUMIFS('Source'!$G:$G,'Source'!$A:$A,"103 - Physiotherapy institutes",'Source'!$B:$B,$A409)</f>
        <v>57.6</v>
      </c>
      <c r="J409" s="8" t="n">
        <f aca="false">I409*$J$5</f>
        <v>72.7578947368421</v>
      </c>
      <c r="K409" s="8" t="n">
        <f aca="false">J409-H409</f>
        <v>39.5278947368421</v>
      </c>
      <c r="L409" s="9" t="n">
        <f aca="false">IF(AND(H409=0,J409=0),0,IF(H409=0,"New",(J409-H409)/H409))</f>
        <v>1.18952436764496</v>
      </c>
      <c r="M409" s="7" t="str">
        <f aca="false">IF(AND(OR(C409&lt;&gt;0,H409&lt;&gt;0),D409=0,I409=0),"DROP",IF(AND(OR(D409&lt;&gt;0,I409&lt;&gt;0),C409=0,H409=0),"NEW",""))</f>
        <v/>
      </c>
    </row>
    <row r="410" customFormat="false" ht="15" hidden="false" customHeight="false" outlineLevel="0" collapsed="false">
      <c r="A410" s="7" t="s">
        <v>223</v>
      </c>
      <c r="B410" s="7" t="str">
        <f aca="false">IFERROR(INDEX('Source'!$C:$C,MATCH($A410,'Source'!$B:$B,0)),"")</f>
        <v>חבק יד מתכוון</v>
      </c>
      <c r="C410" s="8" t="n">
        <f aca="false">SUMIFS('Source'!$D:$D,'Source'!$A:$A,"103 - Physiotherapy institutes",'Source'!$B:$B,$A410)</f>
        <v>3</v>
      </c>
      <c r="D410" s="8" t="n">
        <f aca="false">SUMIFS('Source'!$F:$F,'Source'!$A:$A,"103 - Physiotherapy institutes",'Source'!$B:$B,$A410)</f>
        <v>2</v>
      </c>
      <c r="E410" s="8" t="n">
        <f aca="false">D410*$J$5</f>
        <v>2.52631578947368</v>
      </c>
      <c r="F410" s="8" t="n">
        <f aca="false">E410-C410</f>
        <v>-0.473684210526316</v>
      </c>
      <c r="G410" s="9" t="n">
        <f aca="false">IF(AND(C410=0,E410=0),0,IF(C410=0,"New",(E410-C410)/C410))</f>
        <v>-0.157894736842105</v>
      </c>
      <c r="H410" s="8" t="n">
        <f aca="false">SUMIFS('Source'!$E:$E,'Source'!$A:$A,"103 - Physiotherapy institutes",'Source'!$B:$B,$A410)</f>
        <v>90.83</v>
      </c>
      <c r="I410" s="8" t="n">
        <f aca="false">SUMIFS('Source'!$G:$G,'Source'!$A:$A,"103 - Physiotherapy institutes",'Source'!$B:$B,$A410)</f>
        <v>66.47</v>
      </c>
      <c r="J410" s="8" t="n">
        <f aca="false">I410*$J$5</f>
        <v>83.9621052631579</v>
      </c>
      <c r="K410" s="8" t="n">
        <f aca="false">J410-H410</f>
        <v>-6.8678947368421</v>
      </c>
      <c r="L410" s="9" t="n">
        <f aca="false">IF(AND(H410=0,J410=0),0,IF(H410=0,"New",(J410-H410)/H410))</f>
        <v>-0.0756126250890907</v>
      </c>
      <c r="M410" s="7" t="str">
        <f aca="false">IF(AND(OR(C410&lt;&gt;0,H410&lt;&gt;0),D410=0,I410=0),"DROP",IF(AND(OR(D410&lt;&gt;0,I410&lt;&gt;0),C410=0,H410=0),"NEW",""))</f>
        <v/>
      </c>
    </row>
    <row r="411" customFormat="false" ht="15" hidden="false" customHeight="false" outlineLevel="0" collapsed="false">
      <c r="A411" s="7" t="s">
        <v>114</v>
      </c>
      <c r="B411" s="7" t="str">
        <f aca="false">IFERROR(INDEX('Source'!$C:$C,MATCH($A411,'Source'!$B:$B,0)),"")</f>
        <v>מ. בוניון + מפריד אצבע</v>
      </c>
      <c r="C411" s="8" t="n">
        <f aca="false">SUMIFS('Source'!$D:$D,'Source'!$A:$A,"103 - Physiotherapy institutes",'Source'!$B:$B,$A411)</f>
        <v>5</v>
      </c>
      <c r="D411" s="8" t="n">
        <f aca="false">SUMIFS('Source'!$F:$F,'Source'!$A:$A,"103 - Physiotherapy institutes",'Source'!$B:$B,$A411)</f>
        <v>4</v>
      </c>
      <c r="E411" s="8" t="n">
        <f aca="false">D411*$J$5</f>
        <v>5.05263157894737</v>
      </c>
      <c r="F411" s="8" t="n">
        <f aca="false">E411-C411</f>
        <v>0.0526315789473681</v>
      </c>
      <c r="G411" s="9" t="n">
        <f aca="false">IF(AND(C411=0,E411=0),0,IF(C411=0,"New",(E411-C411)/C411))</f>
        <v>0.0105263157894736</v>
      </c>
      <c r="H411" s="8" t="n">
        <f aca="false">SUMIFS('Source'!$E:$E,'Source'!$A:$A,"103 - Physiotherapy institutes",'Source'!$B:$B,$A411)</f>
        <v>185.24</v>
      </c>
      <c r="I411" s="8" t="n">
        <f aca="false">SUMIFS('Source'!$G:$G,'Source'!$A:$A,"103 - Physiotherapy institutes",'Source'!$B:$B,$A411)</f>
        <v>161.07</v>
      </c>
      <c r="J411" s="8" t="n">
        <f aca="false">I411*$J$5</f>
        <v>203.456842105263</v>
      </c>
      <c r="K411" s="8" t="n">
        <f aca="false">J411-H411</f>
        <v>18.2168421052631</v>
      </c>
      <c r="L411" s="9" t="n">
        <f aca="false">IF(AND(H411=0,J411=0),0,IF(H411=0,"New",(J411-H411)/H411))</f>
        <v>0.0983418381843184</v>
      </c>
      <c r="M411" s="7" t="str">
        <f aca="false">IF(AND(OR(C411&lt;&gt;0,H411&lt;&gt;0),D411=0,I411=0),"DROP",IF(AND(OR(D411&lt;&gt;0,I411&lt;&gt;0),C411=0,H411=0),"NEW",""))</f>
        <v/>
      </c>
    </row>
    <row r="412" customFormat="false" ht="15" hidden="false" customHeight="false" outlineLevel="0" collapsed="false">
      <c r="A412" s="7" t="s">
        <v>267</v>
      </c>
      <c r="B412" s="7" t="str">
        <f aca="false">IFERROR(INDEX('Source'!$C:$C,MATCH($A412,'Source'!$B:$B,0)),"")</f>
        <v>מישר כתפיים רחב+תמיכה לבית השח</v>
      </c>
      <c r="C412" s="8" t="n">
        <f aca="false">SUMIFS('Source'!$D:$D,'Source'!$A:$A,"103 - Physiotherapy institutes",'Source'!$B:$B,$A412)</f>
        <v>1</v>
      </c>
      <c r="D412" s="8" t="n">
        <f aca="false">SUMIFS('Source'!$F:$F,'Source'!$A:$A,"103 - Physiotherapy institutes",'Source'!$B:$B,$A412)</f>
        <v>1</v>
      </c>
      <c r="E412" s="8" t="n">
        <f aca="false">D412*$J$5</f>
        <v>1.26315789473684</v>
      </c>
      <c r="F412" s="8" t="n">
        <f aca="false">E412-C412</f>
        <v>0.263157894736842</v>
      </c>
      <c r="G412" s="9" t="n">
        <f aca="false">IF(AND(C412=0,E412=0),0,IF(C412=0,"New",(E412-C412)/C412))</f>
        <v>0.263157894736842</v>
      </c>
      <c r="H412" s="8" t="n">
        <f aca="false">SUMIFS('Source'!$E:$E,'Source'!$A:$A,"103 - Physiotherapy institutes",'Source'!$B:$B,$A412)</f>
        <v>136</v>
      </c>
      <c r="I412" s="8" t="n">
        <f aca="false">SUMIFS('Source'!$G:$G,'Source'!$A:$A,"103 - Physiotherapy institutes",'Source'!$B:$B,$A412)</f>
        <v>160</v>
      </c>
      <c r="J412" s="8" t="n">
        <f aca="false">I412*$J$5</f>
        <v>202.105263157895</v>
      </c>
      <c r="K412" s="8" t="n">
        <f aca="false">J412-H412</f>
        <v>66.1052631578947</v>
      </c>
      <c r="L412" s="9" t="n">
        <f aca="false">IF(AND(H412=0,J412=0),0,IF(H412=0,"New",(J412-H412)/H412))</f>
        <v>0.486068111455108</v>
      </c>
      <c r="M412" s="7" t="str">
        <f aca="false">IF(AND(OR(C412&lt;&gt;0,H412&lt;&gt;0),D412=0,I412=0),"DROP",IF(AND(OR(D412&lt;&gt;0,I412&lt;&gt;0),C412=0,H412=0),"NEW",""))</f>
        <v/>
      </c>
    </row>
    <row r="413" customFormat="false" ht="15" hidden="false" customHeight="false" outlineLevel="0" collapsed="false">
      <c r="A413" s="7" t="s">
        <v>201</v>
      </c>
      <c r="B413" s="7" t="str">
        <f aca="false">IFERROR(INDEX('Source'!$C:$C,MATCH($A413,'Source'!$B:$B,0)),"")</f>
        <v>כ.הפרדת אצבעות ס</v>
      </c>
      <c r="C413" s="8" t="n">
        <f aca="false">SUMIFS('Source'!$D:$D,'Source'!$A:$A,"103 - Physiotherapy institutes",'Source'!$B:$B,$A413)</f>
        <v>7</v>
      </c>
      <c r="D413" s="8" t="n">
        <f aca="false">SUMIFS('Source'!$F:$F,'Source'!$A:$A,"103 - Physiotherapy institutes",'Source'!$B:$B,$A413)</f>
        <v>5</v>
      </c>
      <c r="E413" s="8" t="n">
        <f aca="false">D413*$J$5</f>
        <v>6.31578947368421</v>
      </c>
      <c r="F413" s="8" t="n">
        <f aca="false">E413-C413</f>
        <v>-0.684210526315789</v>
      </c>
      <c r="G413" s="9" t="n">
        <f aca="false">IF(AND(C413=0,E413=0),0,IF(C413=0,"New",(E413-C413)/C413))</f>
        <v>-0.0977443609022556</v>
      </c>
      <c r="H413" s="8" t="n">
        <f aca="false">SUMIFS('Source'!$E:$E,'Source'!$A:$A,"103 - Physiotherapy institutes",'Source'!$B:$B,$A413)</f>
        <v>95.57</v>
      </c>
      <c r="I413" s="8" t="n">
        <f aca="false">SUMIFS('Source'!$G:$G,'Source'!$A:$A,"103 - Physiotherapy institutes",'Source'!$B:$B,$A413)</f>
        <v>72.41</v>
      </c>
      <c r="J413" s="8" t="n">
        <f aca="false">I413*$J$5</f>
        <v>91.4652631578947</v>
      </c>
      <c r="K413" s="8" t="n">
        <f aca="false">J413-H413</f>
        <v>-4.10473684210527</v>
      </c>
      <c r="L413" s="9" t="n">
        <f aca="false">IF(AND(H413=0,J413=0),0,IF(H413=0,"New",(J413-H413)/H413))</f>
        <v>-0.0429500558973032</v>
      </c>
      <c r="M413" s="7" t="str">
        <f aca="false">IF(AND(OR(C413&lt;&gt;0,H413&lt;&gt;0),D413=0,I413=0),"DROP",IF(AND(OR(D413&lt;&gt;0,I413&lt;&gt;0),C413=0,H413=0),"NEW",""))</f>
        <v/>
      </c>
    </row>
    <row r="414" customFormat="false" ht="15" hidden="false" customHeight="false" outlineLevel="0" collapsed="false">
      <c r="A414" s="7" t="s">
        <v>195</v>
      </c>
      <c r="B414" s="7" t="str">
        <f aca="false">IFERROR(INDEX('Source'!$C:$C,MATCH($A414,'Source'!$B:$B,0)),"")</f>
        <v>אצבעון מפלסטיק  ליד</v>
      </c>
      <c r="C414" s="8" t="n">
        <f aca="false">SUMIFS('Source'!$D:$D,'Source'!$A:$A,"103 - Physiotherapy institutes",'Source'!$B:$B,$A414)</f>
        <v>5</v>
      </c>
      <c r="D414" s="8" t="n">
        <f aca="false">SUMIFS('Source'!$F:$F,'Source'!$A:$A,"103 - Physiotherapy institutes",'Source'!$B:$B,$A414)</f>
        <v>4</v>
      </c>
      <c r="E414" s="8" t="n">
        <f aca="false">D414*$J$5</f>
        <v>5.05263157894737</v>
      </c>
      <c r="F414" s="8" t="n">
        <f aca="false">E414-C414</f>
        <v>0.0526315789473681</v>
      </c>
      <c r="G414" s="9" t="n">
        <f aca="false">IF(AND(C414=0,E414=0),0,IF(C414=0,"New",(E414-C414)/C414))</f>
        <v>0.0105263157894736</v>
      </c>
      <c r="H414" s="8" t="n">
        <f aca="false">SUMIFS('Source'!$E:$E,'Source'!$A:$A,"103 - Physiotherapy institutes",'Source'!$B:$B,$A414)</f>
        <v>100.5</v>
      </c>
      <c r="I414" s="8" t="n">
        <f aca="false">SUMIFS('Source'!$G:$G,'Source'!$A:$A,"103 - Physiotherapy institutes",'Source'!$B:$B,$A414)</f>
        <v>80.42</v>
      </c>
      <c r="J414" s="8" t="n">
        <f aca="false">I414*$J$5</f>
        <v>101.583157894737</v>
      </c>
      <c r="K414" s="8" t="n">
        <f aca="false">J414-H414</f>
        <v>1.08315789473684</v>
      </c>
      <c r="L414" s="9" t="n">
        <f aca="false">IF(AND(H414=0,J414=0),0,IF(H414=0,"New",(J414-H414)/H414))</f>
        <v>0.010777690494894</v>
      </c>
      <c r="M414" s="7" t="str">
        <f aca="false">IF(AND(OR(C414&lt;&gt;0,H414&lt;&gt;0),D414=0,I414=0),"DROP",IF(AND(OR(D414&lt;&gt;0,I414&lt;&gt;0),C414=0,H414=0),"NEW",""))</f>
        <v/>
      </c>
    </row>
    <row r="415" customFormat="false" ht="15" hidden="false" customHeight="false" outlineLevel="0" collapsed="false">
      <c r="A415" s="7" t="s">
        <v>140</v>
      </c>
      <c r="B415" s="7" t="str">
        <f aca="false">IFERROR(INDEX('Source'!$C:$C,MATCH($A415,'Source'!$B:$B,0)),"")</f>
        <v>'תחבושת אלסטית נצמדת צבע בז</v>
      </c>
      <c r="C415" s="8" t="n">
        <f aca="false">SUMIFS('Source'!$D:$D,'Source'!$A:$A,"103 - Physiotherapy institutes",'Source'!$B:$B,$A415)</f>
        <v>12</v>
      </c>
      <c r="D415" s="8" t="n">
        <f aca="false">SUMIFS('Source'!$F:$F,'Source'!$A:$A,"103 - Physiotherapy institutes",'Source'!$B:$B,$A415)</f>
        <v>12</v>
      </c>
      <c r="E415" s="8" t="n">
        <f aca="false">D415*$J$5</f>
        <v>15.1578947368421</v>
      </c>
      <c r="F415" s="8" t="n">
        <f aca="false">E415-C415</f>
        <v>3.1578947368421</v>
      </c>
      <c r="G415" s="9" t="n">
        <f aca="false">IF(AND(C415=0,E415=0),0,IF(C415=0,"New",(E415-C415)/C415))</f>
        <v>0.263157894736842</v>
      </c>
      <c r="H415" s="8" t="n">
        <f aca="false">SUMIFS('Source'!$E:$E,'Source'!$A:$A,"103 - Physiotherapy institutes",'Source'!$B:$B,$A415)</f>
        <v>108</v>
      </c>
      <c r="I415" s="8" t="n">
        <f aca="false">SUMIFS('Source'!$G:$G,'Source'!$A:$A,"103 - Physiotherapy institutes",'Source'!$B:$B,$A415)</f>
        <v>126</v>
      </c>
      <c r="J415" s="8" t="n">
        <f aca="false">I415*$J$5</f>
        <v>159.157894736842</v>
      </c>
      <c r="K415" s="8" t="n">
        <f aca="false">J415-H415</f>
        <v>51.1578947368421</v>
      </c>
      <c r="L415" s="9" t="n">
        <f aca="false">IF(AND(H415=0,J415=0),0,IF(H415=0,"New",(J415-H415)/H415))</f>
        <v>0.473684210526316</v>
      </c>
      <c r="M415" s="7" t="str">
        <f aca="false">IF(AND(OR(C415&lt;&gt;0,H415&lt;&gt;0),D415=0,I415=0),"DROP",IF(AND(OR(D415&lt;&gt;0,I415&lt;&gt;0),C415=0,H415=0),"NEW",""))</f>
        <v/>
      </c>
    </row>
    <row r="416" customFormat="false" ht="15" hidden="false" customHeight="false" outlineLevel="0" collapsed="false">
      <c r="A416" s="7" t="s">
        <v>160</v>
      </c>
      <c r="B416" s="7" t="str">
        <f aca="false">IFERROR(INDEX('Source'!$C:$C,MATCH($A416,'Source'!$B:$B,0)),"")</f>
        <v>תחבושת אלסטית נצמדת צבע שחור</v>
      </c>
      <c r="C416" s="8" t="n">
        <f aca="false">SUMIFS('Source'!$D:$D,'Source'!$A:$A,"103 - Physiotherapy institutes",'Source'!$B:$B,$A416)</f>
        <v>12</v>
      </c>
      <c r="D416" s="8" t="n">
        <f aca="false">SUMIFS('Source'!$F:$F,'Source'!$A:$A,"103 - Physiotherapy institutes",'Source'!$B:$B,$A416)</f>
        <v>12</v>
      </c>
      <c r="E416" s="8" t="n">
        <f aca="false">D416*$J$5</f>
        <v>15.1578947368421</v>
      </c>
      <c r="F416" s="8" t="n">
        <f aca="false">E416-C416</f>
        <v>3.1578947368421</v>
      </c>
      <c r="G416" s="9" t="n">
        <f aca="false">IF(AND(C416=0,E416=0),0,IF(C416=0,"New",(E416-C416)/C416))</f>
        <v>0.263157894736842</v>
      </c>
      <c r="H416" s="8" t="n">
        <f aca="false">SUMIFS('Source'!$E:$E,'Source'!$A:$A,"103 - Physiotherapy institutes",'Source'!$B:$B,$A416)</f>
        <v>108</v>
      </c>
      <c r="I416" s="8" t="n">
        <f aca="false">SUMIFS('Source'!$G:$G,'Source'!$A:$A,"103 - Physiotherapy institutes",'Source'!$B:$B,$A416)</f>
        <v>126</v>
      </c>
      <c r="J416" s="8" t="n">
        <f aca="false">I416*$J$5</f>
        <v>159.157894736842</v>
      </c>
      <c r="K416" s="8" t="n">
        <f aca="false">J416-H416</f>
        <v>51.1578947368421</v>
      </c>
      <c r="L416" s="9" t="n">
        <f aca="false">IF(AND(H416=0,J416=0),0,IF(H416=0,"New",(J416-H416)/H416))</f>
        <v>0.473684210526316</v>
      </c>
      <c r="M416" s="7" t="str">
        <f aca="false">IF(AND(OR(C416&lt;&gt;0,H416&lt;&gt;0),D416=0,I416=0),"DROP",IF(AND(OR(D416&lt;&gt;0,I416&lt;&gt;0),C416=0,H416=0),"NEW",""))</f>
        <v/>
      </c>
    </row>
    <row r="417" customFormat="false" ht="15" hidden="false" customHeight="false" outlineLevel="0" collapsed="false">
      <c r="A417" s="7" t="s">
        <v>320</v>
      </c>
      <c r="B417" s="7" t="str">
        <f aca="false">IFERROR(INDEX('Source'!$C:$C,MATCH($A417,'Source'!$B:$B,0)),"")</f>
        <v>מגן מרפק שחור</v>
      </c>
      <c r="C417" s="8" t="n">
        <f aca="false">SUMIFS('Source'!$D:$D,'Source'!$A:$A,"103 - Physiotherapy institutes",'Source'!$B:$B,$A417)</f>
        <v>6</v>
      </c>
      <c r="D417" s="8" t="n">
        <f aca="false">SUMIFS('Source'!$F:$F,'Source'!$A:$A,"103 - Physiotherapy institutes",'Source'!$B:$B,$A417)</f>
        <v>6</v>
      </c>
      <c r="E417" s="8" t="n">
        <f aca="false">D417*$J$5</f>
        <v>7.57894736842105</v>
      </c>
      <c r="F417" s="8" t="n">
        <f aca="false">E417-C417</f>
        <v>1.57894736842105</v>
      </c>
      <c r="G417" s="9" t="n">
        <f aca="false">IF(AND(C417=0,E417=0),0,IF(C417=0,"New",(E417-C417)/C417))</f>
        <v>0.263157894736842</v>
      </c>
      <c r="H417" s="8" t="n">
        <f aca="false">SUMIFS('Source'!$E:$E,'Source'!$A:$A,"103 - Physiotherapy institutes",'Source'!$B:$B,$A417)</f>
        <v>169.33</v>
      </c>
      <c r="I417" s="8" t="n">
        <f aca="false">SUMIFS('Source'!$G:$G,'Source'!$A:$A,"103 - Physiotherapy institutes",'Source'!$B:$B,$A417)</f>
        <v>185.35</v>
      </c>
      <c r="J417" s="8" t="n">
        <f aca="false">I417*$J$5</f>
        <v>234.126315789474</v>
      </c>
      <c r="K417" s="8" t="n">
        <f aca="false">J417-H417</f>
        <v>64.7963157894737</v>
      </c>
      <c r="L417" s="9" t="n">
        <f aca="false">IF(AND(H417=0,J417=0),0,IF(H417=0,"New",(J417-H417)/H417))</f>
        <v>0.382662940940611</v>
      </c>
      <c r="M417" s="7" t="str">
        <f aca="false">IF(AND(OR(C417&lt;&gt;0,H417&lt;&gt;0),D417=0,I417=0),"DROP",IF(AND(OR(D417&lt;&gt;0,I417&lt;&gt;0),C417=0,H417=0),"NEW",""))</f>
        <v/>
      </c>
    </row>
    <row r="418" customFormat="false" ht="15" hidden="false" customHeight="false" outlineLevel="0" collapsed="false">
      <c r="A418" s="7" t="s">
        <v>234</v>
      </c>
      <c r="B418" s="7" t="str">
        <f aca="false">IFERROR(INDEX('Source'!$C:$C,MATCH($A418,'Source'!$B:$B,0)),"")</f>
        <v>שרוול לגבס ארוך רגל</v>
      </c>
      <c r="C418" s="8" t="n">
        <f aca="false">SUMIFS('Source'!$D:$D,'Source'!$A:$A,"103 - Physiotherapy institutes",'Source'!$B:$B,$A418)</f>
        <v>4</v>
      </c>
      <c r="D418" s="8" t="n">
        <f aca="false">SUMIFS('Source'!$F:$F,'Source'!$A:$A,"103 - Physiotherapy institutes",'Source'!$B:$B,$A418)</f>
        <v>5</v>
      </c>
      <c r="E418" s="8" t="n">
        <f aca="false">D418*$J$5</f>
        <v>6.31578947368421</v>
      </c>
      <c r="F418" s="8" t="n">
        <f aca="false">E418-C418</f>
        <v>2.31578947368421</v>
      </c>
      <c r="G418" s="9" t="n">
        <f aca="false">IF(AND(C418=0,E418=0),0,IF(C418=0,"New",(E418-C418)/C418))</f>
        <v>0.578947368421053</v>
      </c>
      <c r="H418" s="8" t="n">
        <f aca="false">SUMIFS('Source'!$E:$E,'Source'!$A:$A,"103 - Physiotherapy institutes",'Source'!$B:$B,$A418)</f>
        <v>187.29</v>
      </c>
      <c r="I418" s="8" t="n">
        <f aca="false">SUMIFS('Source'!$G:$G,'Source'!$A:$A,"103 - Physiotherapy institutes",'Source'!$B:$B,$A418)</f>
        <v>202.9</v>
      </c>
      <c r="J418" s="8" t="n">
        <f aca="false">I418*$J$5</f>
        <v>256.294736842105</v>
      </c>
      <c r="K418" s="8" t="n">
        <f aca="false">J418-H418</f>
        <v>69.0047368421052</v>
      </c>
      <c r="L418" s="9" t="n">
        <f aca="false">IF(AND(H418=0,J418=0),0,IF(H418=0,"New",(J418-H418)/H418))</f>
        <v>0.36843791362115</v>
      </c>
      <c r="M418" s="7" t="str">
        <f aca="false">IF(AND(OR(C418&lt;&gt;0,H418&lt;&gt;0),D418=0,I418=0),"DROP",IF(AND(OR(D418&lt;&gt;0,I418&lt;&gt;0),C418=0,H418=0),"NEW",""))</f>
        <v/>
      </c>
    </row>
    <row r="419" customFormat="false" ht="15" hidden="false" customHeight="false" outlineLevel="0" collapsed="false">
      <c r="A419" s="7" t="s">
        <v>357</v>
      </c>
      <c r="B419" s="7" t="str">
        <f aca="false">IFERROR(INDEX('Source'!$C:$C,MATCH($A419,'Source'!$B:$B,0)),"")</f>
        <v>אבן שיוף להסירת</v>
      </c>
      <c r="C419" s="8" t="n">
        <f aca="false">SUMIFS('Source'!$D:$D,'Source'!$A:$A,"103 - Physiotherapy institutes",'Source'!$B:$B,$A419)</f>
        <v>0</v>
      </c>
      <c r="D419" s="8" t="n">
        <f aca="false">SUMIFS('Source'!$F:$F,'Source'!$A:$A,"103 - Physiotherapy institutes",'Source'!$B:$B,$A419)</f>
        <v>1</v>
      </c>
      <c r="E419" s="8" t="n">
        <f aca="false">D419*$J$5</f>
        <v>1.26315789473684</v>
      </c>
      <c r="F419" s="8" t="n">
        <f aca="false">E419-C419</f>
        <v>1.26315789473684</v>
      </c>
      <c r="G419" s="9" t="str">
        <f aca="false">IF(AND(C419=0,E419=0),0,IF(C419=0,"New",(E419-C419)/C419))</f>
        <v>New</v>
      </c>
      <c r="H419" s="8" t="n">
        <f aca="false">SUMIFS('Source'!$E:$E,'Source'!$A:$A,"103 - Physiotherapy institutes",'Source'!$B:$B,$A419)</f>
        <v>0</v>
      </c>
      <c r="I419" s="8" t="n">
        <f aca="false">SUMIFS('Source'!$G:$G,'Source'!$A:$A,"103 - Physiotherapy institutes",'Source'!$B:$B,$A419)</f>
        <v>8.86</v>
      </c>
      <c r="J419" s="8" t="n">
        <f aca="false">I419*$J$5</f>
        <v>11.1915789473684</v>
      </c>
      <c r="K419" s="8" t="n">
        <f aca="false">J419-H419</f>
        <v>11.1915789473684</v>
      </c>
      <c r="L419" s="9" t="str">
        <f aca="false">IF(AND(H419=0,J419=0),0,IF(H419=0,"New",(J419-H419)/H419))</f>
        <v>New</v>
      </c>
      <c r="M419" s="7" t="str">
        <f aca="false">IF(AND(OR(C419&lt;&gt;0,H419&lt;&gt;0),D419=0,I419=0),"DROP",IF(AND(OR(D419&lt;&gt;0,I419&lt;&gt;0),C419=0,H419=0),"NEW",""))</f>
        <v>NEW</v>
      </c>
    </row>
    <row r="420" customFormat="false" ht="15" hidden="false" customHeight="false" outlineLevel="0" collapsed="false">
      <c r="A420" s="7" t="s">
        <v>369</v>
      </c>
      <c r="B420" s="7" t="str">
        <f aca="false">IFERROR(INDEX('Source'!$C:$C,MATCH($A420,'Source'!$B:$B,0)),"")</f>
        <v>מגן ברך שחור</v>
      </c>
      <c r="C420" s="8" t="n">
        <f aca="false">SUMIFS('Source'!$D:$D,'Source'!$A:$A,"103 - Physiotherapy institutes",'Source'!$B:$B,$A420)</f>
        <v>2</v>
      </c>
      <c r="D420" s="8" t="n">
        <f aca="false">SUMIFS('Source'!$F:$F,'Source'!$A:$A,"103 - Physiotherapy institutes",'Source'!$B:$B,$A420)</f>
        <v>1</v>
      </c>
      <c r="E420" s="8" t="n">
        <f aca="false">D420*$J$5</f>
        <v>1.26315789473684</v>
      </c>
      <c r="F420" s="8" t="n">
        <f aca="false">E420-C420</f>
        <v>-0.736842105263158</v>
      </c>
      <c r="G420" s="9" t="n">
        <f aca="false">IF(AND(C420=0,E420=0),0,IF(C420=0,"New",(E420-C420)/C420))</f>
        <v>-0.368421052631579</v>
      </c>
      <c r="H420" s="8" t="n">
        <f aca="false">SUMIFS('Source'!$E:$E,'Source'!$A:$A,"103 - Physiotherapy institutes",'Source'!$B:$B,$A420)</f>
        <v>38</v>
      </c>
      <c r="I420" s="8" t="n">
        <f aca="false">SUMIFS('Source'!$G:$G,'Source'!$A:$A,"103 - Physiotherapy institutes",'Source'!$B:$B,$A420)</f>
        <v>30.89</v>
      </c>
      <c r="J420" s="8" t="n">
        <f aca="false">I420*$J$5</f>
        <v>39.0189473684211</v>
      </c>
      <c r="K420" s="8" t="n">
        <f aca="false">J420-H420</f>
        <v>1.01894736842105</v>
      </c>
      <c r="L420" s="9" t="n">
        <f aca="false">IF(AND(H420=0,J420=0),0,IF(H420=0,"New",(J420-H420)/H420))</f>
        <v>0.026814404432133</v>
      </c>
      <c r="M420" s="7" t="str">
        <f aca="false">IF(AND(OR(C420&lt;&gt;0,H420&lt;&gt;0),D420=0,I420=0),"DROP",IF(AND(OR(D420&lt;&gt;0,I420&lt;&gt;0),C420=0,H420=0),"NEW",""))</f>
        <v/>
      </c>
    </row>
    <row r="421" customFormat="false" ht="15" hidden="false" customHeight="false" outlineLevel="0" collapsed="false">
      <c r="A421" s="7" t="s">
        <v>230</v>
      </c>
      <c r="B421" s="7" t="str">
        <f aca="false">IFERROR(INDEX('Source'!$C:$C,MATCH($A421,'Source'!$B:$B,0)),"")</f>
        <v>AC27</v>
      </c>
      <c r="C421" s="8" t="n">
        <f aca="false">SUMIFS('Source'!$D:$D,'Source'!$A:$A,"103 - Physiotherapy institutes",'Source'!$B:$B,$A421)</f>
        <v>2</v>
      </c>
      <c r="D421" s="8" t="n">
        <f aca="false">SUMIFS('Source'!$F:$F,'Source'!$A:$A,"103 - Physiotherapy institutes",'Source'!$B:$B,$A421)</f>
        <v>2</v>
      </c>
      <c r="E421" s="8" t="n">
        <f aca="false">D421*$J$5</f>
        <v>2.52631578947368</v>
      </c>
      <c r="F421" s="8" t="n">
        <f aca="false">E421-C421</f>
        <v>0.526315789473684</v>
      </c>
      <c r="G421" s="9" t="n">
        <f aca="false">IF(AND(C421=0,E421=0),0,IF(C421=0,"New",(E421-C421)/C421))</f>
        <v>0.263157894736842</v>
      </c>
      <c r="H421" s="8" t="n">
        <f aca="false">SUMIFS('Source'!$E:$E,'Source'!$A:$A,"103 - Physiotherapy institutes",'Source'!$B:$B,$A421)</f>
        <v>86.95</v>
      </c>
      <c r="I421" s="8" t="n">
        <f aca="false">SUMIFS('Source'!$G:$G,'Source'!$A:$A,"103 - Physiotherapy institutes",'Source'!$B:$B,$A421)</f>
        <v>93.64</v>
      </c>
      <c r="J421" s="8" t="n">
        <f aca="false">I421*$J$5</f>
        <v>118.282105263158</v>
      </c>
      <c r="K421" s="8" t="n">
        <f aca="false">J421-H421</f>
        <v>31.3321052631579</v>
      </c>
      <c r="L421" s="9" t="n">
        <f aca="false">IF(AND(H421=0,J421=0),0,IF(H421=0,"New",(J421-H421)/H421))</f>
        <v>0.360346236494053</v>
      </c>
      <c r="M421" s="7" t="str">
        <f aca="false">IF(AND(OR(C421&lt;&gt;0,H421&lt;&gt;0),D421=0,I421=0),"DROP",IF(AND(OR(D421&lt;&gt;0,I421&lt;&gt;0),C421=0,H421=0),"NEW",""))</f>
        <v/>
      </c>
    </row>
    <row r="422" customFormat="false" ht="15" hidden="false" customHeight="false" outlineLevel="0" collapsed="false">
      <c r="A422" s="7" t="s">
        <v>228</v>
      </c>
      <c r="B422" s="7" t="str">
        <f aca="false">IFERROR(INDEX('Source'!$C:$C,MATCH($A422,'Source'!$B:$B,0)),"")</f>
        <v>AC27</v>
      </c>
      <c r="C422" s="8" t="n">
        <f aca="false">SUMIFS('Source'!$D:$D,'Source'!$A:$A,"103 - Physiotherapy institutes",'Source'!$B:$B,$A422)</f>
        <v>2</v>
      </c>
      <c r="D422" s="8" t="n">
        <f aca="false">SUMIFS('Source'!$F:$F,'Source'!$A:$A,"103 - Physiotherapy institutes",'Source'!$B:$B,$A422)</f>
        <v>2</v>
      </c>
      <c r="E422" s="8" t="n">
        <f aca="false">D422*$J$5</f>
        <v>2.52631578947368</v>
      </c>
      <c r="F422" s="8" t="n">
        <f aca="false">E422-C422</f>
        <v>0.526315789473684</v>
      </c>
      <c r="G422" s="9" t="n">
        <f aca="false">IF(AND(C422=0,E422=0),0,IF(C422=0,"New",(E422-C422)/C422))</f>
        <v>0.263157894736842</v>
      </c>
      <c r="H422" s="8" t="n">
        <f aca="false">SUMIFS('Source'!$E:$E,'Source'!$A:$A,"103 - Physiotherapy institutes",'Source'!$B:$B,$A422)</f>
        <v>86.95</v>
      </c>
      <c r="I422" s="8" t="n">
        <f aca="false">SUMIFS('Source'!$G:$G,'Source'!$A:$A,"103 - Physiotherapy institutes",'Source'!$B:$B,$A422)</f>
        <v>93.64</v>
      </c>
      <c r="J422" s="8" t="n">
        <f aca="false">I422*$J$5</f>
        <v>118.282105263158</v>
      </c>
      <c r="K422" s="8" t="n">
        <f aca="false">J422-H422</f>
        <v>31.3321052631579</v>
      </c>
      <c r="L422" s="9" t="n">
        <f aca="false">IF(AND(H422=0,J422=0),0,IF(H422=0,"New",(J422-H422)/H422))</f>
        <v>0.360346236494053</v>
      </c>
      <c r="M422" s="7" t="str">
        <f aca="false">IF(AND(OR(C422&lt;&gt;0,H422&lt;&gt;0),D422=0,I422=0),"DROP",IF(AND(OR(D422&lt;&gt;0,I422&lt;&gt;0),C422=0,H422=0),"NEW",""))</f>
        <v/>
      </c>
    </row>
    <row r="423" customFormat="false" ht="15" hidden="false" customHeight="false" outlineLevel="0" collapsed="false">
      <c r="A423" s="7" t="s">
        <v>173</v>
      </c>
      <c r="B423" s="7" t="str">
        <f aca="false">IFERROR(INDEX('Source'!$C:$C,MATCH($A423,'Source'!$B:$B,0)),"")</f>
        <v>מגן יד</v>
      </c>
      <c r="C423" s="8" t="n">
        <f aca="false">SUMIFS('Source'!$D:$D,'Source'!$A:$A,"103 - Physiotherapy institutes",'Source'!$B:$B,$A423)</f>
        <v>4</v>
      </c>
      <c r="D423" s="8" t="n">
        <f aca="false">SUMIFS('Source'!$F:$F,'Source'!$A:$A,"103 - Physiotherapy institutes",'Source'!$B:$B,$A423)</f>
        <v>4</v>
      </c>
      <c r="E423" s="8" t="n">
        <f aca="false">D423*$J$5</f>
        <v>5.05263157894737</v>
      </c>
      <c r="F423" s="8" t="n">
        <f aca="false">E423-C423</f>
        <v>1.05263157894737</v>
      </c>
      <c r="G423" s="9" t="n">
        <f aca="false">IF(AND(C423=0,E423=0),0,IF(C423=0,"New",(E423-C423)/C423))</f>
        <v>0.263157894736842</v>
      </c>
      <c r="H423" s="8" t="n">
        <f aca="false">SUMIFS('Source'!$E:$E,'Source'!$A:$A,"103 - Physiotherapy institutes",'Source'!$B:$B,$A423)</f>
        <v>153.88</v>
      </c>
      <c r="I423" s="8" t="n">
        <f aca="false">SUMIFS('Source'!$G:$G,'Source'!$A:$A,"103 - Physiotherapy institutes",'Source'!$B:$B,$A423)</f>
        <v>159.17</v>
      </c>
      <c r="J423" s="8" t="n">
        <f aca="false">I423*$J$5</f>
        <v>201.056842105263</v>
      </c>
      <c r="K423" s="8" t="n">
        <f aca="false">J423-H423</f>
        <v>47.1768421052632</v>
      </c>
      <c r="L423" s="9" t="n">
        <f aca="false">IF(AND(H423=0,J423=0),0,IF(H423=0,"New",(J423-H423)/H423))</f>
        <v>0.30658202563857</v>
      </c>
      <c r="M423" s="7" t="str">
        <f aca="false">IF(AND(OR(C423&lt;&gt;0,H423&lt;&gt;0),D423=0,I423=0),"DROP",IF(AND(OR(D423&lt;&gt;0,I423&lt;&gt;0),C423=0,H423=0),"NEW",""))</f>
        <v/>
      </c>
    </row>
    <row r="424" customFormat="false" ht="15" hidden="false" customHeight="false" outlineLevel="0" collapsed="false">
      <c r="A424" s="7" t="s">
        <v>249</v>
      </c>
      <c r="B424" s="7" t="str">
        <f aca="false">IFERROR(INDEX('Source'!$C:$C,MATCH($A424,'Source'!$B:$B,0)),"")</f>
        <v>חבק יד מתכוון</v>
      </c>
      <c r="C424" s="8" t="n">
        <f aca="false">SUMIFS('Source'!$D:$D,'Source'!$A:$A,"103 - Physiotherapy institutes",'Source'!$B:$B,$A424)</f>
        <v>3</v>
      </c>
      <c r="D424" s="8" t="n">
        <f aca="false">SUMIFS('Source'!$F:$F,'Source'!$A:$A,"103 - Physiotherapy institutes",'Source'!$B:$B,$A424)</f>
        <v>3</v>
      </c>
      <c r="E424" s="8" t="n">
        <f aca="false">D424*$J$5</f>
        <v>3.78947368421053</v>
      </c>
      <c r="F424" s="8" t="n">
        <f aca="false">E424-C424</f>
        <v>0.789473684210526</v>
      </c>
      <c r="G424" s="9" t="n">
        <f aca="false">IF(AND(C424=0,E424=0),0,IF(C424=0,"New",(E424-C424)/C424))</f>
        <v>0.263157894736842</v>
      </c>
      <c r="H424" s="8" t="n">
        <f aca="false">SUMIFS('Source'!$E:$E,'Source'!$A:$A,"103 - Physiotherapy institutes",'Source'!$B:$B,$A424)</f>
        <v>90.83</v>
      </c>
      <c r="I424" s="8" t="n">
        <f aca="false">SUMIFS('Source'!$G:$G,'Source'!$A:$A,"103 - Physiotherapy institutes",'Source'!$B:$B,$A424)</f>
        <v>95.27</v>
      </c>
      <c r="J424" s="8" t="n">
        <f aca="false">I424*$J$5</f>
        <v>120.341052631579</v>
      </c>
      <c r="K424" s="8" t="n">
        <f aca="false">J424-H424</f>
        <v>29.5110526315789</v>
      </c>
      <c r="L424" s="9" t="n">
        <f aca="false">IF(AND(H424=0,J424=0),0,IF(H424=0,"New",(J424-H424)/H424))</f>
        <v>0.324904245641076</v>
      </c>
      <c r="M424" s="7" t="str">
        <f aca="false">IF(AND(OR(C424&lt;&gt;0,H424&lt;&gt;0),D424=0,I424=0),"DROP",IF(AND(OR(D424&lt;&gt;0,I424&lt;&gt;0),C424=0,H424=0),"NEW",""))</f>
        <v/>
      </c>
    </row>
    <row r="425" customFormat="false" ht="15" hidden="false" customHeight="false" outlineLevel="0" collapsed="false">
      <c r="A425" s="7" t="s">
        <v>99</v>
      </c>
      <c r="B425" s="7" t="str">
        <f aca="false">IFERROR(INDEX('Source'!$C:$C,MATCH($A425,'Source'!$B:$B,0)),"")</f>
        <v>סד מאורך לאגודל</v>
      </c>
      <c r="C425" s="8" t="n">
        <f aca="false">SUMIFS('Source'!$D:$D,'Source'!$A:$A,"103 - Physiotherapy institutes",'Source'!$B:$B,$A425)</f>
        <v>1</v>
      </c>
      <c r="D425" s="8" t="n">
        <f aca="false">SUMIFS('Source'!$F:$F,'Source'!$A:$A,"103 - Physiotherapy institutes",'Source'!$B:$B,$A425)</f>
        <v>1</v>
      </c>
      <c r="E425" s="8" t="n">
        <f aca="false">D425*$J$5</f>
        <v>1.26315789473684</v>
      </c>
      <c r="F425" s="8" t="n">
        <f aca="false">E425-C425</f>
        <v>0.263157894736842</v>
      </c>
      <c r="G425" s="9" t="n">
        <f aca="false">IF(AND(C425=0,E425=0),0,IF(C425=0,"New",(E425-C425)/C425))</f>
        <v>0.263157894736842</v>
      </c>
      <c r="H425" s="8" t="n">
        <f aca="false">SUMIFS('Source'!$E:$E,'Source'!$A:$A,"103 - Physiotherapy institutes",'Source'!$B:$B,$A425)</f>
        <v>67.55</v>
      </c>
      <c r="I425" s="8" t="n">
        <f aca="false">SUMIFS('Source'!$G:$G,'Source'!$A:$A,"103 - Physiotherapy institutes",'Source'!$B:$B,$A425)</f>
        <v>70.28</v>
      </c>
      <c r="J425" s="8" t="n">
        <f aca="false">I425*$J$5</f>
        <v>88.7747368421053</v>
      </c>
      <c r="K425" s="8" t="n">
        <f aca="false">J425-H425</f>
        <v>21.2247368421053</v>
      </c>
      <c r="L425" s="9" t="n">
        <f aca="false">IF(AND(H425=0,J425=0),0,IF(H425=0,"New",(J425-H425)/H425))</f>
        <v>0.314207799290974</v>
      </c>
      <c r="M425" s="7" t="str">
        <f aca="false">IF(AND(OR(C425&lt;&gt;0,H425&lt;&gt;0),D425=0,I425=0),"DROP",IF(AND(OR(D425&lt;&gt;0,I425&lt;&gt;0),C425=0,H425=0),"NEW",""))</f>
        <v/>
      </c>
    </row>
    <row r="426" customFormat="false" ht="15" hidden="false" customHeight="false" outlineLevel="0" collapsed="false">
      <c r="A426" s="7" t="s">
        <v>669</v>
      </c>
      <c r="B426" s="7" t="str">
        <f aca="false">IFERROR(INDEX('Source'!$C:$C,MATCH($A426,'Source'!$B:$B,0)),"")</f>
        <v>חגורת שרוכים</v>
      </c>
      <c r="C426" s="8" t="n">
        <f aca="false">SUMIFS('Source'!$D:$D,'Source'!$A:$A,"103 - Physiotherapy institutes",'Source'!$B:$B,$A426)</f>
        <v>2</v>
      </c>
      <c r="D426" s="8" t="n">
        <f aca="false">SUMIFS('Source'!$F:$F,'Source'!$A:$A,"103 - Physiotherapy institutes",'Source'!$B:$B,$A426)</f>
        <v>2</v>
      </c>
      <c r="E426" s="8" t="n">
        <f aca="false">D426*$J$5</f>
        <v>2.52631578947368</v>
      </c>
      <c r="F426" s="8" t="n">
        <f aca="false">E426-C426</f>
        <v>0.526315789473684</v>
      </c>
      <c r="G426" s="9" t="n">
        <f aca="false">IF(AND(C426=0,E426=0),0,IF(C426=0,"New",(E426-C426)/C426))</f>
        <v>0.263157894736842</v>
      </c>
      <c r="H426" s="8" t="n">
        <f aca="false">SUMIFS('Source'!$E:$E,'Source'!$A:$A,"103 - Physiotherapy institutes",'Source'!$B:$B,$A426)</f>
        <v>140</v>
      </c>
      <c r="I426" s="8" t="n">
        <f aca="false">SUMIFS('Source'!$G:$G,'Source'!$A:$A,"103 - Physiotherapy institutes",'Source'!$B:$B,$A426)</f>
        <v>140.11</v>
      </c>
      <c r="J426" s="8" t="n">
        <f aca="false">I426*$J$5</f>
        <v>176.981052631579</v>
      </c>
      <c r="K426" s="8" t="n">
        <f aca="false">J426-H426</f>
        <v>36.981052631579</v>
      </c>
      <c r="L426" s="9" t="n">
        <f aca="false">IF(AND(H426=0,J426=0),0,IF(H426=0,"New",(J426-H426)/H426))</f>
        <v>0.26415037593985</v>
      </c>
      <c r="M426" s="7" t="str">
        <f aca="false">IF(AND(OR(C426&lt;&gt;0,H426&lt;&gt;0),D426=0,I426=0),"DROP",IF(AND(OR(D426&lt;&gt;0,I426&lt;&gt;0),C426=0,H426=0),"NEW",""))</f>
        <v/>
      </c>
    </row>
    <row r="427" customFormat="false" ht="15" hidden="false" customHeight="false" outlineLevel="0" collapsed="false">
      <c r="A427" s="7" t="s">
        <v>640</v>
      </c>
      <c r="B427" s="7" t="str">
        <f aca="false">IFERROR(INDEX('Source'!$C:$C,MATCH($A427,'Source'!$B:$B,0)),"")</f>
        <v>סטנד שחור URIEL  מתפרק גב</v>
      </c>
      <c r="C427" s="8" t="n">
        <f aca="false">SUMIFS('Source'!$D:$D,'Source'!$A:$A,"103 - Physiotherapy institutes",'Source'!$B:$B,$A427)</f>
        <v>3</v>
      </c>
      <c r="D427" s="8" t="n">
        <f aca="false">SUMIFS('Source'!$F:$F,'Source'!$A:$A,"103 - Physiotherapy institutes",'Source'!$B:$B,$A427)</f>
        <v>0</v>
      </c>
      <c r="E427" s="8" t="n">
        <f aca="false">D427*$J$5</f>
        <v>0</v>
      </c>
      <c r="F427" s="8" t="n">
        <f aca="false">E427-C427</f>
        <v>-3</v>
      </c>
      <c r="G427" s="9" t="n">
        <f aca="false">IF(AND(C427=0,E427=0),0,IF(C427=0,"New",(E427-C427)/C427))</f>
        <v>-1</v>
      </c>
      <c r="H427" s="8" t="n">
        <f aca="false">SUMIFS('Source'!$E:$E,'Source'!$A:$A,"103 - Physiotherapy institutes",'Source'!$B:$B,$A427)</f>
        <v>0.02</v>
      </c>
      <c r="I427" s="8" t="n">
        <f aca="false">SUMIFS('Source'!$G:$G,'Source'!$A:$A,"103 - Physiotherapy institutes",'Source'!$B:$B,$A427)</f>
        <v>0</v>
      </c>
      <c r="J427" s="8" t="n">
        <f aca="false">I427*$J$5</f>
        <v>0</v>
      </c>
      <c r="K427" s="8" t="n">
        <f aca="false">J427-H427</f>
        <v>-0.02</v>
      </c>
      <c r="L427" s="9" t="n">
        <f aca="false">IF(AND(H427=0,J427=0),0,IF(H427=0,"New",(J427-H427)/H427))</f>
        <v>-1</v>
      </c>
      <c r="M427" s="7" t="str">
        <f aca="false">IF(AND(OR(C427&lt;&gt;0,H427&lt;&gt;0),D427=0,I427=0),"DROP",IF(AND(OR(D427&lt;&gt;0,I427&lt;&gt;0),C427=0,H427=0),"NEW",""))</f>
        <v>DROP</v>
      </c>
    </row>
    <row r="428" customFormat="false" ht="15" hidden="false" customHeight="false" outlineLevel="0" collapsed="false">
      <c r="A428" s="7" t="s">
        <v>436</v>
      </c>
      <c r="B428" s="7" t="str">
        <f aca="false">IFERROR(INDEX('Source'!$C:$C,MATCH($A428,'Source'!$B:$B,0)),"")</f>
        <v>חגורת שבר דו צדדית</v>
      </c>
      <c r="C428" s="8" t="n">
        <f aca="false">SUMIFS('Source'!$D:$D,'Source'!$A:$A,"103 - Physiotherapy institutes",'Source'!$B:$B,$A428)</f>
        <v>0</v>
      </c>
      <c r="D428" s="8" t="n">
        <f aca="false">SUMIFS('Source'!$F:$F,'Source'!$A:$A,"103 - Physiotherapy institutes",'Source'!$B:$B,$A428)</f>
        <v>1</v>
      </c>
      <c r="E428" s="8" t="n">
        <f aca="false">D428*$J$5</f>
        <v>1.26315789473684</v>
      </c>
      <c r="F428" s="8" t="n">
        <f aca="false">E428-C428</f>
        <v>1.26315789473684</v>
      </c>
      <c r="G428" s="9" t="str">
        <f aca="false">IF(AND(C428=0,E428=0),0,IF(C428=0,"New",(E428-C428)/C428))</f>
        <v>New</v>
      </c>
      <c r="H428" s="8" t="n">
        <f aca="false">SUMIFS('Source'!$E:$E,'Source'!$A:$A,"103 - Physiotherapy institutes",'Source'!$B:$B,$A428)</f>
        <v>0</v>
      </c>
      <c r="I428" s="8" t="n">
        <f aca="false">SUMIFS('Source'!$G:$G,'Source'!$A:$A,"103 - Physiotherapy institutes",'Source'!$B:$B,$A428)</f>
        <v>0.01</v>
      </c>
      <c r="J428" s="8" t="n">
        <f aca="false">I428*$J$5</f>
        <v>0.0126315789473684</v>
      </c>
      <c r="K428" s="8" t="n">
        <f aca="false">J428-H428</f>
        <v>0.0126315789473684</v>
      </c>
      <c r="L428" s="9" t="str">
        <f aca="false">IF(AND(H428=0,J428=0),0,IF(H428=0,"New",(J428-H428)/H428))</f>
        <v>New</v>
      </c>
      <c r="M428" s="7" t="str">
        <f aca="false">IF(AND(OR(C428&lt;&gt;0,H428&lt;&gt;0),D428=0,I428=0),"DROP",IF(AND(OR(D428&lt;&gt;0,I428&lt;&gt;0),C428=0,H428=0),"NEW",""))</f>
        <v>NEW</v>
      </c>
    </row>
    <row r="429" customFormat="false" ht="15" hidden="false" customHeight="false" outlineLevel="0" collapsed="false">
      <c r="A429" s="7" t="s">
        <v>470</v>
      </c>
      <c r="B429" s="7" t="str">
        <f aca="false">IFERROR(INDEX('Source'!$C:$C,MATCH($A429,'Source'!$B:$B,0)),"")</f>
        <v>חגורת שבר לצד שמאל</v>
      </c>
      <c r="C429" s="8" t="n">
        <f aca="false">SUMIFS('Source'!$D:$D,'Source'!$A:$A,"103 - Physiotherapy institutes",'Source'!$B:$B,$A429)</f>
        <v>0</v>
      </c>
      <c r="D429" s="8" t="n">
        <f aca="false">SUMIFS('Source'!$F:$F,'Source'!$A:$A,"103 - Physiotherapy institutes",'Source'!$B:$B,$A429)</f>
        <v>1</v>
      </c>
      <c r="E429" s="8" t="n">
        <f aca="false">D429*$J$5</f>
        <v>1.26315789473684</v>
      </c>
      <c r="F429" s="8" t="n">
        <f aca="false">E429-C429</f>
        <v>1.26315789473684</v>
      </c>
      <c r="G429" s="9" t="str">
        <f aca="false">IF(AND(C429=0,E429=0),0,IF(C429=0,"New",(E429-C429)/C429))</f>
        <v>New</v>
      </c>
      <c r="H429" s="8" t="n">
        <f aca="false">SUMIFS('Source'!$E:$E,'Source'!$A:$A,"103 - Physiotherapy institutes",'Source'!$B:$B,$A429)</f>
        <v>0</v>
      </c>
      <c r="I429" s="8" t="n">
        <f aca="false">SUMIFS('Source'!$G:$G,'Source'!$A:$A,"103 - Physiotherapy institutes",'Source'!$B:$B,$A429)</f>
        <v>0.01</v>
      </c>
      <c r="J429" s="8" t="n">
        <f aca="false">I429*$J$5</f>
        <v>0.0126315789473684</v>
      </c>
      <c r="K429" s="8" t="n">
        <f aca="false">J429-H429</f>
        <v>0.0126315789473684</v>
      </c>
      <c r="L429" s="9" t="str">
        <f aca="false">IF(AND(H429=0,J429=0),0,IF(H429=0,"New",(J429-H429)/H429))</f>
        <v>New</v>
      </c>
      <c r="M429" s="7" t="str">
        <f aca="false">IF(AND(OR(C429&lt;&gt;0,H429&lt;&gt;0),D429=0,I429=0),"DROP",IF(AND(OR(D429&lt;&gt;0,I429&lt;&gt;0),C429=0,H429=0),"NEW",""))</f>
        <v>NEW</v>
      </c>
    </row>
    <row r="430" customFormat="false" ht="15" hidden="false" customHeight="false" outlineLevel="0" collapsed="false">
      <c r="A430" s="7" t="s">
        <v>832</v>
      </c>
      <c r="B430" s="7" t="str">
        <f aca="false">IFERROR(INDEX('Source'!$C:$C,MATCH($A430,'Source'!$B:$B,0)),"")</f>
        <v>חגורת שרוכים</v>
      </c>
      <c r="C430" s="8" t="n">
        <f aca="false">SUMIFS('Source'!$D:$D,'Source'!$A:$A,"103 - Physiotherapy institutes",'Source'!$B:$B,$A430)</f>
        <v>2</v>
      </c>
      <c r="D430" s="8" t="n">
        <f aca="false">SUMIFS('Source'!$F:$F,'Source'!$A:$A,"103 - Physiotherapy institutes",'Source'!$B:$B,$A430)</f>
        <v>2</v>
      </c>
      <c r="E430" s="8" t="n">
        <f aca="false">D430*$J$5</f>
        <v>2.52631578947368</v>
      </c>
      <c r="F430" s="8" t="n">
        <f aca="false">E430-C430</f>
        <v>0.526315789473684</v>
      </c>
      <c r="G430" s="9" t="n">
        <f aca="false">IF(AND(C430=0,E430=0),0,IF(C430=0,"New",(E430-C430)/C430))</f>
        <v>0.263157894736842</v>
      </c>
      <c r="H430" s="8" t="n">
        <f aca="false">SUMIFS('Source'!$E:$E,'Source'!$A:$A,"103 - Physiotherapy institutes",'Source'!$B:$B,$A430)</f>
        <v>140</v>
      </c>
      <c r="I430" s="8" t="n">
        <f aca="false">SUMIFS('Source'!$G:$G,'Source'!$A:$A,"103 - Physiotherapy institutes",'Source'!$B:$B,$A430)</f>
        <v>139.99</v>
      </c>
      <c r="J430" s="8" t="n">
        <f aca="false">I430*$J$5</f>
        <v>176.829473684211</v>
      </c>
      <c r="K430" s="8" t="n">
        <f aca="false">J430-H430</f>
        <v>36.8294736842105</v>
      </c>
      <c r="L430" s="9" t="n">
        <f aca="false">IF(AND(H430=0,J430=0),0,IF(H430=0,"New",(J430-H430)/H430))</f>
        <v>0.263067669172932</v>
      </c>
      <c r="M430" s="7" t="str">
        <f aca="false">IF(AND(OR(C430&lt;&gt;0,H430&lt;&gt;0),D430=0,I430=0),"DROP",IF(AND(OR(D430&lt;&gt;0,I430&lt;&gt;0),C430=0,H430=0),"NEW",""))</f>
        <v/>
      </c>
    </row>
    <row r="431" customFormat="false" ht="15" hidden="false" customHeight="false" outlineLevel="0" collapsed="false">
      <c r="A431" s="7" t="s">
        <v>149</v>
      </c>
      <c r="B431" s="7" t="str">
        <f aca="false">IFERROR(INDEX('Source'!$C:$C,MATCH($A431,'Source'!$B:$B,0)),"")</f>
        <v>מגן קרסול סגור</v>
      </c>
      <c r="C431" s="8" t="n">
        <f aca="false">SUMIFS('Source'!$D:$D,'Source'!$A:$A,"103 - Physiotherapy institutes",'Source'!$B:$B,$A431)</f>
        <v>1</v>
      </c>
      <c r="D431" s="8" t="n">
        <f aca="false">SUMIFS('Source'!$F:$F,'Source'!$A:$A,"103 - Physiotherapy institutes",'Source'!$B:$B,$A431)</f>
        <v>1</v>
      </c>
      <c r="E431" s="8" t="n">
        <f aca="false">D431*$J$5</f>
        <v>1.26315789473684</v>
      </c>
      <c r="F431" s="8" t="n">
        <f aca="false">E431-C431</f>
        <v>0.263157894736842</v>
      </c>
      <c r="G431" s="9" t="n">
        <f aca="false">IF(AND(C431=0,E431=0),0,IF(C431=0,"New",(E431-C431)/C431))</f>
        <v>0.263157894736842</v>
      </c>
      <c r="H431" s="8" t="n">
        <f aca="false">SUMIFS('Source'!$E:$E,'Source'!$A:$A,"103 - Physiotherapy institutes",'Source'!$B:$B,$A431)</f>
        <v>40.58</v>
      </c>
      <c r="I431" s="8" t="n">
        <f aca="false">SUMIFS('Source'!$G:$G,'Source'!$A:$A,"103 - Physiotherapy institutes",'Source'!$B:$B,$A431)</f>
        <v>40.58</v>
      </c>
      <c r="J431" s="8" t="n">
        <f aca="false">I431*$J$5</f>
        <v>51.2589473684211</v>
      </c>
      <c r="K431" s="8" t="n">
        <f aca="false">J431-H431</f>
        <v>10.6789473684211</v>
      </c>
      <c r="L431" s="9" t="n">
        <f aca="false">IF(AND(H431=0,J431=0),0,IF(H431=0,"New",(J431-H431)/H431))</f>
        <v>0.263157894736842</v>
      </c>
      <c r="M431" s="7" t="str">
        <f aca="false">IF(AND(OR(C431&lt;&gt;0,H431&lt;&gt;0),D431=0,I431=0),"DROP",IF(AND(OR(D431&lt;&gt;0,I431&lt;&gt;0),C431=0,H431=0),"NEW",""))</f>
        <v/>
      </c>
    </row>
    <row r="432" customFormat="false" ht="15" hidden="false" customHeight="false" outlineLevel="0" collapsed="false">
      <c r="A432" s="7" t="s">
        <v>838</v>
      </c>
      <c r="B432" s="7" t="str">
        <f aca="false">IFERROR(INDEX('Source'!$C:$C,MATCH($A432,'Source'!$B:$B,0)),"")</f>
        <v>מגן יד</v>
      </c>
      <c r="C432" s="8" t="n">
        <f aca="false">SUMIFS('Source'!$D:$D,'Source'!$A:$A,"103 - Physiotherapy institutes",'Source'!$B:$B,$A432)</f>
        <v>1</v>
      </c>
      <c r="D432" s="8" t="n">
        <f aca="false">SUMIFS('Source'!$F:$F,'Source'!$A:$A,"103 - Physiotherapy institutes",'Source'!$B:$B,$A432)</f>
        <v>1</v>
      </c>
      <c r="E432" s="8" t="n">
        <f aca="false">D432*$J$5</f>
        <v>1.26315789473684</v>
      </c>
      <c r="F432" s="8" t="n">
        <f aca="false">E432-C432</f>
        <v>0.263157894736842</v>
      </c>
      <c r="G432" s="9" t="n">
        <f aca="false">IF(AND(C432=0,E432=0),0,IF(C432=0,"New",(E432-C432)/C432))</f>
        <v>0.263157894736842</v>
      </c>
      <c r="H432" s="8" t="n">
        <f aca="false">SUMIFS('Source'!$E:$E,'Source'!$A:$A,"103 - Physiotherapy institutes",'Source'!$B:$B,$A432)</f>
        <v>39.79</v>
      </c>
      <c r="I432" s="8" t="n">
        <f aca="false">SUMIFS('Source'!$G:$G,'Source'!$A:$A,"103 - Physiotherapy institutes",'Source'!$B:$B,$A432)</f>
        <v>39.79</v>
      </c>
      <c r="J432" s="8" t="n">
        <f aca="false">I432*$J$5</f>
        <v>50.2610526315789</v>
      </c>
      <c r="K432" s="8" t="n">
        <f aca="false">J432-H432</f>
        <v>10.4710526315789</v>
      </c>
      <c r="L432" s="9" t="n">
        <f aca="false">IF(AND(H432=0,J432=0),0,IF(H432=0,"New",(J432-H432)/H432))</f>
        <v>0.263157894736842</v>
      </c>
      <c r="M432" s="7" t="str">
        <f aca="false">IF(AND(OR(C432&lt;&gt;0,H432&lt;&gt;0),D432=0,I432=0),"DROP",IF(AND(OR(D432&lt;&gt;0,I432&lt;&gt;0),C432=0,H432=0),"NEW",""))</f>
        <v/>
      </c>
    </row>
    <row r="433" customFormat="false" ht="15" hidden="false" customHeight="false" outlineLevel="0" collapsed="false">
      <c r="A433" s="7" t="s">
        <v>125</v>
      </c>
      <c r="B433" s="7" t="str">
        <f aca="false">IFERROR(INDEX('Source'!$C:$C,MATCH($A433,'Source'!$B:$B,0)),"")</f>
        <v>מגן קרסול פתוח</v>
      </c>
      <c r="C433" s="8" t="n">
        <f aca="false">SUMIFS('Source'!$D:$D,'Source'!$A:$A,"103 - Physiotherapy institutes",'Source'!$B:$B,$A433)</f>
        <v>1</v>
      </c>
      <c r="D433" s="8" t="n">
        <f aca="false">SUMIFS('Source'!$F:$F,'Source'!$A:$A,"103 - Physiotherapy institutes",'Source'!$B:$B,$A433)</f>
        <v>1</v>
      </c>
      <c r="E433" s="8" t="n">
        <f aca="false">D433*$J$5</f>
        <v>1.26315789473684</v>
      </c>
      <c r="F433" s="8" t="n">
        <f aca="false">E433-C433</f>
        <v>0.263157894736842</v>
      </c>
      <c r="G433" s="9" t="n">
        <f aca="false">IF(AND(C433=0,E433=0),0,IF(C433=0,"New",(E433-C433)/C433))</f>
        <v>0.263157894736842</v>
      </c>
      <c r="H433" s="8" t="n">
        <f aca="false">SUMIFS('Source'!$E:$E,'Source'!$A:$A,"103 - Physiotherapy institutes",'Source'!$B:$B,$A433)</f>
        <v>30.89</v>
      </c>
      <c r="I433" s="8" t="n">
        <f aca="false">SUMIFS('Source'!$G:$G,'Source'!$A:$A,"103 - Physiotherapy institutes",'Source'!$B:$B,$A433)</f>
        <v>30.89</v>
      </c>
      <c r="J433" s="8" t="n">
        <f aca="false">I433*$J$5</f>
        <v>39.0189473684211</v>
      </c>
      <c r="K433" s="8" t="n">
        <f aca="false">J433-H433</f>
        <v>8.12894736842105</v>
      </c>
      <c r="L433" s="9" t="n">
        <f aca="false">IF(AND(H433=0,J433=0),0,IF(H433=0,"New",(J433-H433)/H433))</f>
        <v>0.263157894736842</v>
      </c>
      <c r="M433" s="7" t="str">
        <f aca="false">IF(AND(OR(C433&lt;&gt;0,H433&lt;&gt;0),D433=0,I433=0),"DROP",IF(AND(OR(D433&lt;&gt;0,I433&lt;&gt;0),C433=0,H433=0),"NEW",""))</f>
        <v/>
      </c>
    </row>
    <row r="434" customFormat="false" ht="15" hidden="false" customHeight="false" outlineLevel="0" collapsed="false">
      <c r="A434" s="7" t="s">
        <v>134</v>
      </c>
      <c r="B434" s="7" t="str">
        <f aca="false">IFERROR(INDEX('Source'!$C:$C,MATCH($A434,'Source'!$B:$B,0)),"")</f>
        <v>סד לאגודל</v>
      </c>
      <c r="C434" s="8" t="n">
        <f aca="false">SUMIFS('Source'!$D:$D,'Source'!$A:$A,"103 - Physiotherapy institutes",'Source'!$B:$B,$A434)</f>
        <v>1</v>
      </c>
      <c r="D434" s="8" t="n">
        <f aca="false">SUMIFS('Source'!$F:$F,'Source'!$A:$A,"103 - Physiotherapy institutes",'Source'!$B:$B,$A434)</f>
        <v>1</v>
      </c>
      <c r="E434" s="8" t="n">
        <f aca="false">D434*$J$5</f>
        <v>1.26315789473684</v>
      </c>
      <c r="F434" s="8" t="n">
        <f aca="false">E434-C434</f>
        <v>0.263157894736842</v>
      </c>
      <c r="G434" s="9" t="n">
        <f aca="false">IF(AND(C434=0,E434=0),0,IF(C434=0,"New",(E434-C434)/C434))</f>
        <v>0.263157894736842</v>
      </c>
      <c r="H434" s="8" t="n">
        <f aca="false">SUMIFS('Source'!$E:$E,'Source'!$A:$A,"103 - Physiotherapy institutes",'Source'!$B:$B,$A434)</f>
        <v>103.07</v>
      </c>
      <c r="I434" s="8" t="n">
        <f aca="false">SUMIFS('Source'!$G:$G,'Source'!$A:$A,"103 - Physiotherapy institutes",'Source'!$B:$B,$A434)</f>
        <v>103.07</v>
      </c>
      <c r="J434" s="8" t="n">
        <f aca="false">I434*$J$5</f>
        <v>130.193684210526</v>
      </c>
      <c r="K434" s="8" t="n">
        <f aca="false">J434-H434</f>
        <v>27.1236842105263</v>
      </c>
      <c r="L434" s="9" t="n">
        <f aca="false">IF(AND(H434=0,J434=0),0,IF(H434=0,"New",(J434-H434)/H434))</f>
        <v>0.263157894736842</v>
      </c>
      <c r="M434" s="7" t="str">
        <f aca="false">IF(AND(OR(C434&lt;&gt;0,H434&lt;&gt;0),D434=0,I434=0),"DROP",IF(AND(OR(D434&lt;&gt;0,I434&lt;&gt;0),C434=0,H434=0),"NEW",""))</f>
        <v/>
      </c>
    </row>
    <row r="435" customFormat="false" ht="15" hidden="false" customHeight="false" outlineLevel="0" collapsed="false">
      <c r="A435" s="7" t="s">
        <v>224</v>
      </c>
      <c r="B435" s="7" t="str">
        <f aca="false">IFERROR(INDEX('Source'!$C:$C,MATCH($A435,'Source'!$B:$B,0)),"")</f>
        <v>צוארון ספוגי</v>
      </c>
      <c r="C435" s="8" t="n">
        <f aca="false">SUMIFS('Source'!$D:$D,'Source'!$A:$A,"103 - Physiotherapy institutes",'Source'!$B:$B,$A435)</f>
        <v>1</v>
      </c>
      <c r="D435" s="8" t="n">
        <f aca="false">SUMIFS('Source'!$F:$F,'Source'!$A:$A,"103 - Physiotherapy institutes",'Source'!$B:$B,$A435)</f>
        <v>1</v>
      </c>
      <c r="E435" s="8" t="n">
        <f aca="false">D435*$J$5</f>
        <v>1.26315789473684</v>
      </c>
      <c r="F435" s="8" t="n">
        <f aca="false">E435-C435</f>
        <v>0.263157894736842</v>
      </c>
      <c r="G435" s="9" t="n">
        <f aca="false">IF(AND(C435=0,E435=0),0,IF(C435=0,"New",(E435-C435)/C435))</f>
        <v>0.263157894736842</v>
      </c>
      <c r="H435" s="8" t="n">
        <f aca="false">SUMIFS('Source'!$E:$E,'Source'!$A:$A,"103 - Physiotherapy institutes",'Source'!$B:$B,$A435)</f>
        <v>49.63</v>
      </c>
      <c r="I435" s="8" t="n">
        <f aca="false">SUMIFS('Source'!$G:$G,'Source'!$A:$A,"103 - Physiotherapy institutes",'Source'!$B:$B,$A435)</f>
        <v>49.63</v>
      </c>
      <c r="J435" s="8" t="n">
        <f aca="false">I435*$J$5</f>
        <v>62.6905263157895</v>
      </c>
      <c r="K435" s="8" t="n">
        <f aca="false">J435-H435</f>
        <v>13.0605263157895</v>
      </c>
      <c r="L435" s="9" t="n">
        <f aca="false">IF(AND(H435=0,J435=0),0,IF(H435=0,"New",(J435-H435)/H435))</f>
        <v>0.263157894736842</v>
      </c>
      <c r="M435" s="7" t="str">
        <f aca="false">IF(AND(OR(C435&lt;&gt;0,H435&lt;&gt;0),D435=0,I435=0),"DROP",IF(AND(OR(D435&lt;&gt;0,I435&lt;&gt;0),C435=0,H435=0),"NEW",""))</f>
        <v/>
      </c>
    </row>
    <row r="436" customFormat="false" ht="15" hidden="false" customHeight="false" outlineLevel="0" collapsed="false">
      <c r="A436" s="7" t="s">
        <v>641</v>
      </c>
      <c r="B436" s="7" t="str">
        <f aca="false">IFERROR(INDEX('Source'!$C:$C,MATCH($A436,'Source'!$B:$B,0)),"")</f>
        <v>סטנד URIEL שחור מסתובב מתכת 35 ס''מ לבתי מרקחת</v>
      </c>
      <c r="C436" s="8" t="n">
        <f aca="false">SUMIFS('Source'!$D:$D,'Source'!$A:$A,"103 - Physiotherapy institutes",'Source'!$B:$B,$A436)</f>
        <v>1</v>
      </c>
      <c r="D436" s="8" t="n">
        <f aca="false">SUMIFS('Source'!$F:$F,'Source'!$A:$A,"103 - Physiotherapy institutes",'Source'!$B:$B,$A436)</f>
        <v>0</v>
      </c>
      <c r="E436" s="8" t="n">
        <f aca="false">D436*$J$5</f>
        <v>0</v>
      </c>
      <c r="F436" s="8" t="n">
        <f aca="false">E436-C436</f>
        <v>-1</v>
      </c>
      <c r="G436" s="9" t="n">
        <f aca="false">IF(AND(C436=0,E436=0),0,IF(C436=0,"New",(E436-C436)/C436))</f>
        <v>-1</v>
      </c>
      <c r="H436" s="8" t="n">
        <f aca="false">SUMIFS('Source'!$E:$E,'Source'!$A:$A,"103 - Physiotherapy institutes",'Source'!$B:$B,$A436)</f>
        <v>0</v>
      </c>
      <c r="I436" s="8" t="n">
        <f aca="false">SUMIFS('Source'!$G:$G,'Source'!$A:$A,"103 - Physiotherapy institutes",'Source'!$B:$B,$A436)</f>
        <v>0</v>
      </c>
      <c r="J436" s="8" t="n">
        <f aca="false">I436*$J$5</f>
        <v>0</v>
      </c>
      <c r="K436" s="8" t="n">
        <f aca="false">J436-H436</f>
        <v>0</v>
      </c>
      <c r="L436" s="9" t="n">
        <f aca="false">IF(AND(H436=0,J436=0),0,IF(H436=0,"New",(J436-H436)/H436))</f>
        <v>0</v>
      </c>
      <c r="M436" s="7" t="str">
        <f aca="false">IF(AND(OR(C436&lt;&gt;0,H436&lt;&gt;0),D436=0,I436=0),"DROP",IF(AND(OR(D436&lt;&gt;0,I436&lt;&gt;0),C436=0,H436=0),"NEW",""))</f>
        <v>DROP</v>
      </c>
    </row>
    <row r="437" customFormat="false" ht="15" hidden="false" customHeight="false" outlineLevel="0" collapsed="false">
      <c r="A437" s="7" t="s">
        <v>209</v>
      </c>
      <c r="B437" s="7" t="str">
        <f aca="false">IFERROR(INDEX('Source'!$C:$C,MATCH($A437,'Source'!$B:$B,0)),"")</f>
        <v>אצבעון מפלסטיק  ליד</v>
      </c>
      <c r="C437" s="8" t="n">
        <f aca="false">SUMIFS('Source'!$D:$D,'Source'!$A:$A,"103 - Physiotherapy institutes",'Source'!$B:$B,$A437)</f>
        <v>5</v>
      </c>
      <c r="D437" s="8" t="n">
        <f aca="false">SUMIFS('Source'!$F:$F,'Source'!$A:$A,"103 - Physiotherapy institutes",'Source'!$B:$B,$A437)</f>
        <v>5</v>
      </c>
      <c r="E437" s="8" t="n">
        <f aca="false">D437*$J$5</f>
        <v>6.31578947368421</v>
      </c>
      <c r="F437" s="8" t="n">
        <f aca="false">E437-C437</f>
        <v>1.31578947368421</v>
      </c>
      <c r="G437" s="9" t="n">
        <f aca="false">IF(AND(C437=0,E437=0),0,IF(C437=0,"New",(E437-C437)/C437))</f>
        <v>0.263157894736842</v>
      </c>
      <c r="H437" s="8" t="n">
        <f aca="false">SUMIFS('Source'!$E:$E,'Source'!$A:$A,"103 - Physiotherapy institutes",'Source'!$B:$B,$A437)</f>
        <v>100.55</v>
      </c>
      <c r="I437" s="8" t="n">
        <f aca="false">SUMIFS('Source'!$G:$G,'Source'!$A:$A,"103 - Physiotherapy institutes",'Source'!$B:$B,$A437)</f>
        <v>100.55</v>
      </c>
      <c r="J437" s="8" t="n">
        <f aca="false">I437*$J$5</f>
        <v>127.010526315789</v>
      </c>
      <c r="K437" s="8" t="n">
        <f aca="false">J437-H437</f>
        <v>26.4605263157895</v>
      </c>
      <c r="L437" s="9" t="n">
        <f aca="false">IF(AND(H437=0,J437=0),0,IF(H437=0,"New",(J437-H437)/H437))</f>
        <v>0.263157894736842</v>
      </c>
      <c r="M437" s="7" t="str">
        <f aca="false">IF(AND(OR(C437&lt;&gt;0,H437&lt;&gt;0),D437=0,I437=0),"DROP",IF(AND(OR(D437&lt;&gt;0,I437&lt;&gt;0),C437=0,H437=0),"NEW",""))</f>
        <v/>
      </c>
    </row>
    <row r="439" customFormat="false" ht="15" hidden="false" customHeight="false" outlineLevel="0" collapsed="false">
      <c r="A439" s="17"/>
      <c r="B439" s="18" t="s">
        <v>642</v>
      </c>
      <c r="C439" s="19" t="n">
        <f aca="false">SUM(C9:C437)</f>
        <v>1673</v>
      </c>
      <c r="D439" s="19" t="n">
        <f aca="false">SUM(D9:D437)</f>
        <v>1518</v>
      </c>
      <c r="E439" s="19" t="n">
        <f aca="false">SUM(E9:E437)</f>
        <v>1917.47368421053</v>
      </c>
      <c r="F439" s="19" t="n">
        <f aca="false">SUM(F9:F437)</f>
        <v>244.473684210526</v>
      </c>
      <c r="G439" s="20" t="n">
        <f aca="false">IF(C439=0,"N/A",F439/C439)</f>
        <v>0.14612892062793</v>
      </c>
      <c r="H439" s="19" t="n">
        <f aca="false">SUM(H9:H437)</f>
        <v>98528.23</v>
      </c>
      <c r="I439" s="19" t="n">
        <f aca="false">SUM(I9:I437)</f>
        <v>113347.12</v>
      </c>
      <c r="J439" s="19" t="n">
        <f aca="false">SUM(J9:J437)</f>
        <v>143175.309473684</v>
      </c>
      <c r="K439" s="19" t="n">
        <f aca="false">SUM(K9:K437)</f>
        <v>44647.0794736842</v>
      </c>
      <c r="L439" s="20" t="n">
        <f aca="false">IF(H439=0,"N/A",K439/H439)</f>
        <v>0.453139972916231</v>
      </c>
      <c r="M439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958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959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SUMPRODUCT(--(((C9:C223&lt;&gt;0)+(H9:H223&lt;&gt;0)&gt;0)*((D9:D223=0)*(I9:I223=0))))</f>
        <v>82</v>
      </c>
      <c r="C5" s="13" t="s">
        <v>64</v>
      </c>
      <c r="D5" s="14" t="n">
        <f aca="false">SUMPRODUCT(--(((D9:D223&lt;&gt;0)+(I9:I223&lt;&gt;0)&gt;0)*((C9:C223=0)*(H9:H223=0))))</f>
        <v>65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SUMPRODUCT(--(((C9:C223&lt;&gt;0)+(H9:H223&lt;&gt;0)&gt;0)*((D9:D223=0)*(I9:I223=0)))*C9:C223)</f>
        <v>290</v>
      </c>
      <c r="C6" s="13" t="s">
        <v>67</v>
      </c>
      <c r="D6" s="14" t="n">
        <f aca="false">SUMPRODUCT(--(((C9:C223&lt;&gt;0)+(H9:H223&lt;&gt;0)&gt;0)*((D9:D223=0)*(I9:I223=0)))*H9:H223)</f>
        <v>14416.63</v>
      </c>
      <c r="E6" s="13" t="s">
        <v>68</v>
      </c>
      <c r="F6" s="14" t="n">
        <f aca="false">SUMPRODUCT(--(((D9:D223&lt;&gt;0)+(I9:I223&lt;&gt;0)&gt;0)*((C9:C223=0)*(H9:H223=0)))*D9:D223)</f>
        <v>244</v>
      </c>
      <c r="G6" s="13" t="s">
        <v>69</v>
      </c>
      <c r="H6" s="14" t="n">
        <f aca="false">SUMPRODUCT(--(((D9:D223&lt;&gt;0)+(I9:I223&lt;&gt;0)&gt;0)*((C9:C223=0)*(H9:H223=0)))*I9:I223)</f>
        <v>18033.75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103</v>
      </c>
      <c r="B9" s="7" t="str">
        <f aca="false">IFERROR(INDEX('Source'!$C:$C,MATCH($A9,'Source'!$B:$B,0)),"")</f>
        <v>מיישר כתפיים</v>
      </c>
      <c r="C9" s="8" t="n">
        <f aca="false">SUMIFS('Source'!$D:$D,'Source'!$A:$A,"109 - Private Shops",'Source'!$B:$B,$A9)</f>
        <v>6</v>
      </c>
      <c r="D9" s="8" t="n">
        <f aca="false">SUMIFS('Source'!$F:$F,'Source'!$A:$A,"109 - Private Shops",'Source'!$B:$B,$A9)</f>
        <v>33</v>
      </c>
      <c r="E9" s="8" t="n">
        <f aca="false">D9*$J$5</f>
        <v>41.6842105263158</v>
      </c>
      <c r="F9" s="8" t="n">
        <f aca="false">E9-C9</f>
        <v>35.6842105263158</v>
      </c>
      <c r="G9" s="9" t="n">
        <f aca="false">IF(AND(C9=0,E9=0),0,IF(C9=0,"New",(E9-C9)/C9))</f>
        <v>5.94736842105263</v>
      </c>
      <c r="H9" s="8" t="n">
        <f aca="false">SUMIFS('Source'!$E:$E,'Source'!$A:$A,"109 - Private Shops",'Source'!$B:$B,$A9)</f>
        <v>435.64</v>
      </c>
      <c r="I9" s="8" t="n">
        <f aca="false">SUMIFS('Source'!$G:$G,'Source'!$A:$A,"109 - Private Shops",'Source'!$B:$B,$A9)</f>
        <v>2628.46</v>
      </c>
      <c r="J9" s="8" t="n">
        <f aca="false">I9*$J$5</f>
        <v>3320.16</v>
      </c>
      <c r="K9" s="8" t="n">
        <f aca="false">J9-H9</f>
        <v>2884.52</v>
      </c>
      <c r="L9" s="9" t="n">
        <f aca="false">IF(AND(H9=0,J9=0),0,IF(H9=0,"New",(J9-H9)/H9))</f>
        <v>6.62133872004407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168</v>
      </c>
      <c r="B10" s="7" t="str">
        <f aca="false">IFERROR(INDEX('Source'!$C:$C,MATCH($A10,'Source'!$B:$B,0)),"")</f>
        <v>בליסטר פלסטר</v>
      </c>
      <c r="C10" s="8" t="n">
        <f aca="false">SUMIFS('Source'!$D:$D,'Source'!$A:$A,"109 - Private Shops",'Source'!$B:$B,$A10)</f>
        <v>136</v>
      </c>
      <c r="D10" s="8" t="n">
        <f aca="false">SUMIFS('Source'!$F:$F,'Source'!$A:$A,"109 - Private Shops",'Source'!$B:$B,$A10)</f>
        <v>5</v>
      </c>
      <c r="E10" s="8" t="n">
        <f aca="false">D10*$J$5</f>
        <v>6.31578947368421</v>
      </c>
      <c r="F10" s="8" t="n">
        <f aca="false">E10-C10</f>
        <v>-129.684210526316</v>
      </c>
      <c r="G10" s="9" t="n">
        <f aca="false">IF(AND(C10=0,E10=0),0,IF(C10=0,"New",(E10-C10)/C10))</f>
        <v>-0.953560371517028</v>
      </c>
      <c r="H10" s="8" t="n">
        <f aca="false">SUMIFS('Source'!$E:$E,'Source'!$A:$A,"109 - Private Shops",'Source'!$B:$B,$A10)</f>
        <v>2266.58</v>
      </c>
      <c r="I10" s="8" t="n">
        <f aca="false">SUMIFS('Source'!$G:$G,'Source'!$A:$A,"109 - Private Shops",'Source'!$B:$B,$A10)</f>
        <v>90.35</v>
      </c>
      <c r="J10" s="8" t="n">
        <f aca="false">I10*$J$5</f>
        <v>114.126315789474</v>
      </c>
      <c r="K10" s="8" t="n">
        <f aca="false">J10-H10</f>
        <v>-2152.45368421053</v>
      </c>
      <c r="L10" s="9" t="n">
        <f aca="false">IF(AND(H10=0,J10=0),0,IF(H10=0,"New",(J10-H10)/H10))</f>
        <v>-0.94964822958401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90</v>
      </c>
      <c r="B11" s="7" t="str">
        <f aca="false">IFERROR(INDEX('Source'!$C:$C,MATCH($A11,'Source'!$B:$B,0)),"")</f>
        <v>מדרסי ג'ל מולטי ספורט</v>
      </c>
      <c r="C11" s="8" t="n">
        <f aca="false">SUMIFS('Source'!$D:$D,'Source'!$A:$A,"109 - Private Shops",'Source'!$B:$B,$A11)</f>
        <v>0</v>
      </c>
      <c r="D11" s="8" t="n">
        <f aca="false">SUMIFS('Source'!$F:$F,'Source'!$A:$A,"109 - Private Shops",'Source'!$B:$B,$A11)</f>
        <v>19</v>
      </c>
      <c r="E11" s="8" t="n">
        <f aca="false">D11*$J$5</f>
        <v>24</v>
      </c>
      <c r="F11" s="8" t="n">
        <f aca="false">E11-C11</f>
        <v>24</v>
      </c>
      <c r="G11" s="9" t="str">
        <f aca="false">IF(AND(C11=0,E11=0),0,IF(C11=0,"New",(E11-C11)/C11))</f>
        <v>New</v>
      </c>
      <c r="H11" s="8" t="n">
        <f aca="false">SUMIFS('Source'!$E:$E,'Source'!$A:$A,"109 - Private Shops",'Source'!$B:$B,$A11)</f>
        <v>0</v>
      </c>
      <c r="I11" s="8" t="n">
        <f aca="false">SUMIFS('Source'!$G:$G,'Source'!$A:$A,"109 - Private Shops",'Source'!$B:$B,$A11)</f>
        <v>2062.54</v>
      </c>
      <c r="J11" s="8" t="n">
        <f aca="false">I11*$J$5</f>
        <v>2605.31368421053</v>
      </c>
      <c r="K11" s="8" t="n">
        <f aca="false">J11-H11</f>
        <v>2605.31368421053</v>
      </c>
      <c r="L11" s="9" t="str">
        <f aca="false">IF(AND(H11=0,J11=0),0,IF(H11=0,"New",(J11-H11)/H11))</f>
        <v>New</v>
      </c>
      <c r="M11" s="7" t="str">
        <f aca="false">IF(AND(OR(C11&lt;&gt;0,H11&lt;&gt;0),D11=0,I11=0),"DROP",IF(AND(OR(D11&lt;&gt;0,I11&lt;&gt;0),C11=0,H11=0),"NEW",""))</f>
        <v>NEW</v>
      </c>
    </row>
    <row r="12" customFormat="false" ht="15" hidden="false" customHeight="false" outlineLevel="0" collapsed="false">
      <c r="A12" s="7" t="s">
        <v>87</v>
      </c>
      <c r="B12" s="7" t="str">
        <f aca="false">IFERROR(INDEX('Source'!$C:$C,MATCH($A12,'Source'!$B:$B,0)),"")</f>
        <v>מדרסי ג'ל וורק</v>
      </c>
      <c r="C12" s="8" t="n">
        <f aca="false">SUMIFS('Source'!$D:$D,'Source'!$A:$A,"109 - Private Shops",'Source'!$B:$B,$A12)</f>
        <v>0</v>
      </c>
      <c r="D12" s="8" t="n">
        <f aca="false">SUMIFS('Source'!$F:$F,'Source'!$A:$A,"109 - Private Shops",'Source'!$B:$B,$A12)</f>
        <v>19</v>
      </c>
      <c r="E12" s="8" t="n">
        <f aca="false">D12*$J$5</f>
        <v>24</v>
      </c>
      <c r="F12" s="8" t="n">
        <f aca="false">E12-C12</f>
        <v>24</v>
      </c>
      <c r="G12" s="9" t="str">
        <f aca="false">IF(AND(C12=0,E12=0),0,IF(C12=0,"New",(E12-C12)/C12))</f>
        <v>New</v>
      </c>
      <c r="H12" s="8" t="n">
        <f aca="false">SUMIFS('Source'!$E:$E,'Source'!$A:$A,"109 - Private Shops",'Source'!$B:$B,$A12)</f>
        <v>0</v>
      </c>
      <c r="I12" s="8" t="n">
        <f aca="false">SUMIFS('Source'!$G:$G,'Source'!$A:$A,"109 - Private Shops",'Source'!$B:$B,$A12)</f>
        <v>2059.82</v>
      </c>
      <c r="J12" s="8" t="n">
        <f aca="false">I12*$J$5</f>
        <v>2601.87789473684</v>
      </c>
      <c r="K12" s="8" t="n">
        <f aca="false">J12-H12</f>
        <v>2601.87789473684</v>
      </c>
      <c r="L12" s="9" t="str">
        <f aca="false">IF(AND(H12=0,J12=0),0,IF(H12=0,"New",(J12-H12)/H12))</f>
        <v>New</v>
      </c>
      <c r="M12" s="7" t="str">
        <f aca="false">IF(AND(OR(C12&lt;&gt;0,H12&lt;&gt;0),D12=0,I12=0),"DROP",IF(AND(OR(D12&lt;&gt;0,I12&lt;&gt;0),C12=0,H12=0),"NEW",""))</f>
        <v>NEW</v>
      </c>
    </row>
    <row r="13" customFormat="false" ht="15" hidden="false" customHeight="false" outlineLevel="0" collapsed="false">
      <c r="A13" s="7" t="s">
        <v>132</v>
      </c>
      <c r="B13" s="7" t="str">
        <f aca="false">IFERROR(INDEX('Source'!$C:$C,MATCH($A13,'Source'!$B:$B,0)),"")</f>
        <v>מדבקה ג'ל למניעת יבלות</v>
      </c>
      <c r="C13" s="8" t="n">
        <f aca="false">SUMIFS('Source'!$D:$D,'Source'!$A:$A,"109 - Private Shops",'Source'!$B:$B,$A13)</f>
        <v>116</v>
      </c>
      <c r="D13" s="8" t="n">
        <f aca="false">SUMIFS('Source'!$F:$F,'Source'!$A:$A,"109 - Private Shops",'Source'!$B:$B,$A13)</f>
        <v>4</v>
      </c>
      <c r="E13" s="8" t="n">
        <f aca="false">D13*$J$5</f>
        <v>5.05263157894737</v>
      </c>
      <c r="F13" s="8" t="n">
        <f aca="false">E13-C13</f>
        <v>-110.947368421053</v>
      </c>
      <c r="G13" s="9" t="n">
        <f aca="false">IF(AND(C13=0,E13=0),0,IF(C13=0,"New",(E13-C13)/C13))</f>
        <v>-0.956442831215971</v>
      </c>
      <c r="H13" s="8" t="n">
        <f aca="false">SUMIFS('Source'!$E:$E,'Source'!$A:$A,"109 - Private Shops",'Source'!$B:$B,$A13)</f>
        <v>1605.3</v>
      </c>
      <c r="I13" s="8" t="n">
        <f aca="false">SUMIFS('Source'!$G:$G,'Source'!$A:$A,"109 - Private Shops",'Source'!$B:$B,$A13)</f>
        <v>67.33</v>
      </c>
      <c r="J13" s="8" t="n">
        <f aca="false">I13*$J$5</f>
        <v>85.0484210526316</v>
      </c>
      <c r="K13" s="8" t="n">
        <f aca="false">J13-H13</f>
        <v>-1520.25157894737</v>
      </c>
      <c r="L13" s="9" t="n">
        <f aca="false">IF(AND(H13=0,J13=0),0,IF(H13=0,"New",(J13-H13)/H13))</f>
        <v>-0.947020232322537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562</v>
      </c>
      <c r="B14" s="7" t="str">
        <f aca="false">IFERROR(INDEX('Source'!$C:$C,MATCH($A14,'Source'!$B:$B,0)),"")</f>
        <v>כרית שינה חלומית</v>
      </c>
      <c r="C14" s="8" t="n">
        <f aca="false">SUMIFS('Source'!$D:$D,'Source'!$A:$A,"109 - Private Shops",'Source'!$B:$B,$A14)</f>
        <v>12</v>
      </c>
      <c r="D14" s="8" t="n">
        <f aca="false">SUMIFS('Source'!$F:$F,'Source'!$A:$A,"109 - Private Shops",'Source'!$B:$B,$A14)</f>
        <v>1</v>
      </c>
      <c r="E14" s="8" t="n">
        <f aca="false">D14*$J$5</f>
        <v>1.26315789473684</v>
      </c>
      <c r="F14" s="8" t="n">
        <f aca="false">E14-C14</f>
        <v>-10.7368421052632</v>
      </c>
      <c r="G14" s="9" t="n">
        <f aca="false">IF(AND(C14=0,E14=0),0,IF(C14=0,"New",(E14-C14)/C14))</f>
        <v>-0.894736842105263</v>
      </c>
      <c r="H14" s="8" t="n">
        <f aca="false">SUMIFS('Source'!$E:$E,'Source'!$A:$A,"109 - Private Shops",'Source'!$B:$B,$A14)</f>
        <v>1554.98</v>
      </c>
      <c r="I14" s="8" t="n">
        <f aca="false">SUMIFS('Source'!$G:$G,'Source'!$A:$A,"109 - Private Shops",'Source'!$B:$B,$A14)</f>
        <v>222.13</v>
      </c>
      <c r="J14" s="8" t="n">
        <f aca="false">I14*$J$5</f>
        <v>280.585263157895</v>
      </c>
      <c r="K14" s="8" t="n">
        <f aca="false">J14-H14</f>
        <v>-1274.39473684211</v>
      </c>
      <c r="L14" s="9" t="n">
        <f aca="false">IF(AND(H14=0,J14=0),0,IF(H14=0,"New",(J14-H14)/H14))</f>
        <v>-0.819556995486827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440</v>
      </c>
      <c r="B15" s="7" t="str">
        <f aca="false">IFERROR(INDEX('Source'!$C:$C,MATCH($A15,'Source'!$B:$B,0)),"")</f>
        <v>חגורת הריון מכנס</v>
      </c>
      <c r="C15" s="8" t="n">
        <f aca="false">SUMIFS('Source'!$D:$D,'Source'!$A:$A,"109 - Private Shops",'Source'!$B:$B,$A15)</f>
        <v>11</v>
      </c>
      <c r="D15" s="8" t="n">
        <f aca="false">SUMIFS('Source'!$F:$F,'Source'!$A:$A,"109 - Private Shops",'Source'!$B:$B,$A15)</f>
        <v>5</v>
      </c>
      <c r="E15" s="8" t="n">
        <f aca="false">D15*$J$5</f>
        <v>6.31578947368421</v>
      </c>
      <c r="F15" s="8" t="n">
        <f aca="false">E15-C15</f>
        <v>-4.68421052631579</v>
      </c>
      <c r="G15" s="9" t="n">
        <f aca="false">IF(AND(C15=0,E15=0),0,IF(C15=0,"New",(E15-C15)/C15))</f>
        <v>-0.425837320574163</v>
      </c>
      <c r="H15" s="8" t="n">
        <f aca="false">SUMIFS('Source'!$E:$E,'Source'!$A:$A,"109 - Private Shops",'Source'!$B:$B,$A15)</f>
        <v>2595.98</v>
      </c>
      <c r="I15" s="8" t="n">
        <f aca="false">SUMIFS('Source'!$G:$G,'Source'!$A:$A,"109 - Private Shops",'Source'!$B:$B,$A15)</f>
        <v>1339.98</v>
      </c>
      <c r="J15" s="8" t="n">
        <f aca="false">I15*$J$5</f>
        <v>1692.60631578947</v>
      </c>
      <c r="K15" s="8" t="n">
        <f aca="false">J15-H15</f>
        <v>-903.373684210526</v>
      </c>
      <c r="L15" s="9" t="n">
        <f aca="false">IF(AND(H15=0,J15=0),0,IF(H15=0,"New",(J15-H15)/H15))</f>
        <v>-0.347989462249527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193</v>
      </c>
      <c r="B16" s="7" t="str">
        <f aca="false">IFERROR(INDEX('Source'!$C:$C,MATCH($A16,'Source'!$B:$B,0)),"")</f>
        <v>מדרס מג'ל</v>
      </c>
      <c r="C16" s="8" t="n">
        <f aca="false">SUMIFS('Source'!$D:$D,'Source'!$A:$A,"109 - Private Shops",'Source'!$B:$B,$A16)</f>
        <v>43</v>
      </c>
      <c r="D16" s="8" t="n">
        <f aca="false">SUMIFS('Source'!$F:$F,'Source'!$A:$A,"109 - Private Shops",'Source'!$B:$B,$A16)</f>
        <v>24</v>
      </c>
      <c r="E16" s="8" t="n">
        <f aca="false">D16*$J$5</f>
        <v>30.3157894736842</v>
      </c>
      <c r="F16" s="8" t="n">
        <f aca="false">E16-C16</f>
        <v>-12.6842105263158</v>
      </c>
      <c r="G16" s="9" t="n">
        <f aca="false">IF(AND(C16=0,E16=0),0,IF(C16=0,"New",(E16-C16)/C16))</f>
        <v>-0.294981640146879</v>
      </c>
      <c r="H16" s="8" t="n">
        <f aca="false">SUMIFS('Source'!$E:$E,'Source'!$A:$A,"109 - Private Shops",'Source'!$B:$B,$A16)</f>
        <v>2680.6</v>
      </c>
      <c r="I16" s="8" t="n">
        <f aca="false">SUMIFS('Source'!$G:$G,'Source'!$A:$A,"109 - Private Shops",'Source'!$B:$B,$A16)</f>
        <v>1480.92</v>
      </c>
      <c r="J16" s="8" t="n">
        <f aca="false">I16*$J$5</f>
        <v>1870.63578947368</v>
      </c>
      <c r="K16" s="8" t="n">
        <f aca="false">J16-H16</f>
        <v>-809.964210526316</v>
      </c>
      <c r="L16" s="9" t="n">
        <f aca="false">IF(AND(H16=0,J16=0),0,IF(H16=0,"New",(J16-H16)/H16))</f>
        <v>-0.302157804419278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850</v>
      </c>
      <c r="B17" s="7" t="str">
        <f aca="false">IFERROR(INDEX('Source'!$C:$C,MATCH($A17,'Source'!$B:$B,0)),"")</f>
        <v>חגורת קיבוע לכתף</v>
      </c>
      <c r="C17" s="8" t="n">
        <f aca="false">SUMIFS('Source'!$D:$D,'Source'!$A:$A,"109 - Private Shops",'Source'!$B:$B,$A17)</f>
        <v>17</v>
      </c>
      <c r="D17" s="8" t="n">
        <f aca="false">SUMIFS('Source'!$F:$F,'Source'!$A:$A,"109 - Private Shops",'Source'!$B:$B,$A17)</f>
        <v>9</v>
      </c>
      <c r="E17" s="8" t="n">
        <f aca="false">D17*$J$5</f>
        <v>11.3684210526316</v>
      </c>
      <c r="F17" s="8" t="n">
        <f aca="false">E17-C17</f>
        <v>-5.63157894736842</v>
      </c>
      <c r="G17" s="9" t="n">
        <f aca="false">IF(AND(C17=0,E17=0),0,IF(C17=0,"New",(E17-C17)/C17))</f>
        <v>-0.331269349845201</v>
      </c>
      <c r="H17" s="8" t="n">
        <f aca="false">SUMIFS('Source'!$E:$E,'Source'!$A:$A,"109 - Private Shops",'Source'!$B:$B,$A17)</f>
        <v>2388.75</v>
      </c>
      <c r="I17" s="8" t="n">
        <f aca="false">SUMIFS('Source'!$G:$G,'Source'!$A:$A,"109 - Private Shops",'Source'!$B:$B,$A17)</f>
        <v>1265.16</v>
      </c>
      <c r="J17" s="8" t="n">
        <f aca="false">I17*$J$5</f>
        <v>1598.09684210526</v>
      </c>
      <c r="K17" s="8" t="n">
        <f aca="false">J17-H17</f>
        <v>-790.653157894737</v>
      </c>
      <c r="L17" s="9" t="n">
        <f aca="false">IF(AND(H17=0,J17=0),0,IF(H17=0,"New",(J17-H17)/H17))</f>
        <v>-0.330990332975295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95</v>
      </c>
      <c r="B18" s="7" t="str">
        <f aca="false">IFERROR(INDEX('Source'!$C:$C,MATCH($A18,'Source'!$B:$B,0)),"")</f>
        <v>מדרסי ג'ל וורק</v>
      </c>
      <c r="C18" s="8" t="n">
        <f aca="false">SUMIFS('Source'!$D:$D,'Source'!$A:$A,"109 - Private Shops",'Source'!$B:$B,$A18)</f>
        <v>0</v>
      </c>
      <c r="D18" s="8" t="n">
        <f aca="false">SUMIFS('Source'!$F:$F,'Source'!$A:$A,"109 - Private Shops",'Source'!$B:$B,$A18)</f>
        <v>10</v>
      </c>
      <c r="E18" s="8" t="n">
        <f aca="false">D18*$J$5</f>
        <v>12.6315789473684</v>
      </c>
      <c r="F18" s="8" t="n">
        <f aca="false">E18-C18</f>
        <v>12.6315789473684</v>
      </c>
      <c r="G18" s="9" t="str">
        <f aca="false">IF(AND(C18=0,E18=0),0,IF(C18=0,"New",(E18-C18)/C18))</f>
        <v>New</v>
      </c>
      <c r="H18" s="8" t="n">
        <f aca="false">SUMIFS('Source'!$E:$E,'Source'!$A:$A,"109 - Private Shops",'Source'!$B:$B,$A18)</f>
        <v>0</v>
      </c>
      <c r="I18" s="8" t="n">
        <f aca="false">SUMIFS('Source'!$G:$G,'Source'!$A:$A,"109 - Private Shops",'Source'!$B:$B,$A18)</f>
        <v>1018.54</v>
      </c>
      <c r="J18" s="8" t="n">
        <f aca="false">I18*$J$5</f>
        <v>1286.57684210526</v>
      </c>
      <c r="K18" s="8" t="n">
        <f aca="false">J18-H18</f>
        <v>1286.57684210526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207</v>
      </c>
      <c r="B19" s="7" t="str">
        <f aca="false">IFERROR(INDEX('Source'!$C:$C,MATCH($A19,'Source'!$B:$B,0)),"")</f>
        <v>חגורת גב+סגירה כפולה</v>
      </c>
      <c r="C19" s="8" t="n">
        <f aca="false">SUMIFS('Source'!$D:$D,'Source'!$A:$A,"109 - Private Shops",'Source'!$B:$B,$A19)</f>
        <v>1</v>
      </c>
      <c r="D19" s="8" t="n">
        <f aca="false">SUMIFS('Source'!$F:$F,'Source'!$A:$A,"109 - Private Shops",'Source'!$B:$B,$A19)</f>
        <v>8</v>
      </c>
      <c r="E19" s="8" t="n">
        <f aca="false">D19*$J$5</f>
        <v>10.1052631578947</v>
      </c>
      <c r="F19" s="8" t="n">
        <f aca="false">E19-C19</f>
        <v>9.10526315789474</v>
      </c>
      <c r="G19" s="9" t="n">
        <f aca="false">IF(AND(C19=0,E19=0),0,IF(C19=0,"New",(E19-C19)/C19))</f>
        <v>9.10526315789474</v>
      </c>
      <c r="H19" s="8" t="n">
        <f aca="false">SUMIFS('Source'!$E:$E,'Source'!$A:$A,"109 - Private Shops",'Source'!$B:$B,$A19)</f>
        <v>117.13</v>
      </c>
      <c r="I19" s="8" t="n">
        <f aca="false">SUMIFS('Source'!$G:$G,'Source'!$A:$A,"109 - Private Shops",'Source'!$B:$B,$A19)</f>
        <v>1105.17</v>
      </c>
      <c r="J19" s="8" t="n">
        <f aca="false">I19*$J$5</f>
        <v>1396.00421052632</v>
      </c>
      <c r="K19" s="8" t="n">
        <f aca="false">J19-H19</f>
        <v>1278.87421052632</v>
      </c>
      <c r="L19" s="9" t="n">
        <f aca="false">IF(AND(H19=0,J19=0),0,IF(H19=0,"New",(J19-H19)/H19))</f>
        <v>10.9184172332137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233</v>
      </c>
      <c r="B20" s="7" t="str">
        <f aca="false">IFERROR(INDEX('Source'!$C:$C,MATCH($A20,'Source'!$B:$B,0)),"")</f>
        <v>מדרס מתכוונן לגיל</v>
      </c>
      <c r="C20" s="8" t="n">
        <f aca="false">SUMIFS('Source'!$D:$D,'Source'!$A:$A,"109 - Private Shops",'Source'!$B:$B,$A20)</f>
        <v>17</v>
      </c>
      <c r="D20" s="8" t="n">
        <f aca="false">SUMIFS('Source'!$F:$F,'Source'!$A:$A,"109 - Private Shops",'Source'!$B:$B,$A20)</f>
        <v>5</v>
      </c>
      <c r="E20" s="8" t="n">
        <f aca="false">D20*$J$5</f>
        <v>6.31578947368421</v>
      </c>
      <c r="F20" s="8" t="n">
        <f aca="false">E20-C20</f>
        <v>-10.6842105263158</v>
      </c>
      <c r="G20" s="9" t="n">
        <f aca="false">IF(AND(C20=0,E20=0),0,IF(C20=0,"New",(E20-C20)/C20))</f>
        <v>-0.628482972136223</v>
      </c>
      <c r="H20" s="8" t="n">
        <f aca="false">SUMIFS('Source'!$E:$E,'Source'!$A:$A,"109 - Private Shops",'Source'!$B:$B,$A20)</f>
        <v>1381.93</v>
      </c>
      <c r="I20" s="8" t="n">
        <f aca="false">SUMIFS('Source'!$G:$G,'Source'!$A:$A,"109 - Private Shops",'Source'!$B:$B,$A20)</f>
        <v>406.02</v>
      </c>
      <c r="J20" s="8" t="n">
        <f aca="false">I20*$J$5</f>
        <v>512.867368421053</v>
      </c>
      <c r="K20" s="8" t="n">
        <f aca="false">J20-H20</f>
        <v>-869.062631578948</v>
      </c>
      <c r="L20" s="9" t="n">
        <f aca="false">IF(AND(H20=0,J20=0),0,IF(H20=0,"New",(J20-H20)/H20))</f>
        <v>-0.628876015123015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89</v>
      </c>
      <c r="B21" s="7" t="str">
        <f aca="false">IFERROR(INDEX('Source'!$C:$C,MATCH($A21,'Source'!$B:$B,0)),"")</f>
        <v>מדרסי ג'ל וורק</v>
      </c>
      <c r="C21" s="8" t="n">
        <f aca="false">SUMIFS('Source'!$D:$D,'Source'!$A:$A,"109 - Private Shops",'Source'!$B:$B,$A21)</f>
        <v>0</v>
      </c>
      <c r="D21" s="8" t="n">
        <f aca="false">SUMIFS('Source'!$F:$F,'Source'!$A:$A,"109 - Private Shops",'Source'!$B:$B,$A21)</f>
        <v>9</v>
      </c>
      <c r="E21" s="8" t="n">
        <f aca="false">D21*$J$5</f>
        <v>11.3684210526316</v>
      </c>
      <c r="F21" s="8" t="n">
        <f aca="false">E21-C21</f>
        <v>11.3684210526316</v>
      </c>
      <c r="G21" s="9" t="str">
        <f aca="false">IF(AND(C21=0,E21=0),0,IF(C21=0,"New",(E21-C21)/C21))</f>
        <v>New</v>
      </c>
      <c r="H21" s="8" t="n">
        <f aca="false">SUMIFS('Source'!$E:$E,'Source'!$A:$A,"109 - Private Shops",'Source'!$B:$B,$A21)</f>
        <v>0</v>
      </c>
      <c r="I21" s="8" t="n">
        <f aca="false">SUMIFS('Source'!$G:$G,'Source'!$A:$A,"109 - Private Shops",'Source'!$B:$B,$A21)</f>
        <v>950.74</v>
      </c>
      <c r="J21" s="8" t="n">
        <f aca="false">I21*$J$5</f>
        <v>1200.93473684211</v>
      </c>
      <c r="K21" s="8" t="n">
        <f aca="false">J21-H21</f>
        <v>1200.93473684211</v>
      </c>
      <c r="L21" s="9" t="str">
        <f aca="false">IF(AND(H21=0,J21=0),0,IF(H21=0,"New",(J21-H21)/H21))</f>
        <v>New</v>
      </c>
      <c r="M21" s="7" t="str">
        <f aca="false">IF(AND(OR(C21&lt;&gt;0,H21&lt;&gt;0),D21=0,I21=0),"DROP",IF(AND(OR(D21&lt;&gt;0,I21&lt;&gt;0),C21=0,H21=0),"NEW",""))</f>
        <v>NEW</v>
      </c>
    </row>
    <row r="22" customFormat="false" ht="15" hidden="false" customHeight="false" outlineLevel="0" collapsed="false">
      <c r="A22" s="7" t="s">
        <v>135</v>
      </c>
      <c r="B22" s="7" t="str">
        <f aca="false">IFERROR(INDEX('Source'!$C:$C,MATCH($A22,'Source'!$B:$B,0)),"")</f>
        <v>מדרס מג'ל</v>
      </c>
      <c r="C22" s="8" t="n">
        <f aca="false">SUMIFS('Source'!$D:$D,'Source'!$A:$A,"109 - Private Shops",'Source'!$B:$B,$A22)</f>
        <v>60</v>
      </c>
      <c r="D22" s="8" t="n">
        <f aca="false">SUMIFS('Source'!$F:$F,'Source'!$A:$A,"109 - Private Shops",'Source'!$B:$B,$A22)</f>
        <v>45</v>
      </c>
      <c r="E22" s="8" t="n">
        <f aca="false">D22*$J$5</f>
        <v>56.8421052631579</v>
      </c>
      <c r="F22" s="8" t="n">
        <f aca="false">E22-C22</f>
        <v>-3.15789473684211</v>
      </c>
      <c r="G22" s="9" t="n">
        <f aca="false">IF(AND(C22=0,E22=0),0,IF(C22=0,"New",(E22-C22)/C22))</f>
        <v>-0.0526315789473685</v>
      </c>
      <c r="H22" s="8" t="n">
        <f aca="false">SUMIFS('Source'!$E:$E,'Source'!$A:$A,"109 - Private Shops",'Source'!$B:$B,$A22)</f>
        <v>3784.19</v>
      </c>
      <c r="I22" s="8" t="n">
        <f aca="false">SUMIFS('Source'!$G:$G,'Source'!$A:$A,"109 - Private Shops",'Source'!$B:$B,$A22)</f>
        <v>2871.65</v>
      </c>
      <c r="J22" s="8" t="n">
        <f aca="false">I22*$J$5</f>
        <v>3627.34736842105</v>
      </c>
      <c r="K22" s="8" t="n">
        <f aca="false">J22-H22</f>
        <v>-156.842631578947</v>
      </c>
      <c r="L22" s="9" t="n">
        <f aca="false">IF(AND(H22=0,J22=0),0,IF(H22=0,"New",(J22-H22)/H22))</f>
        <v>-0.0414468173054068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413</v>
      </c>
      <c r="B23" s="7" t="str">
        <f aca="false">IFERROR(INDEX('Source'!$C:$C,MATCH($A23,'Source'!$B:$B,0)),"")</f>
        <v>חגורה למנותחי בית חזה</v>
      </c>
      <c r="C23" s="8" t="n">
        <f aca="false">SUMIFS('Source'!$D:$D,'Source'!$A:$A,"109 - Private Shops",'Source'!$B:$B,$A23)</f>
        <v>5</v>
      </c>
      <c r="D23" s="8" t="n">
        <f aca="false">SUMIFS('Source'!$F:$F,'Source'!$A:$A,"109 - Private Shops",'Source'!$B:$B,$A23)</f>
        <v>2</v>
      </c>
      <c r="E23" s="8" t="n">
        <f aca="false">D23*$J$5</f>
        <v>2.52631578947368</v>
      </c>
      <c r="F23" s="8" t="n">
        <f aca="false">E23-C23</f>
        <v>-2.47368421052632</v>
      </c>
      <c r="G23" s="9" t="n">
        <f aca="false">IF(AND(C23=0,E23=0),0,IF(C23=0,"New",(E23-C23)/C23))</f>
        <v>-0.494736842105263</v>
      </c>
      <c r="H23" s="8" t="n">
        <f aca="false">SUMIFS('Source'!$E:$E,'Source'!$A:$A,"109 - Private Shops",'Source'!$B:$B,$A23)</f>
        <v>1312.2</v>
      </c>
      <c r="I23" s="8" t="n">
        <f aca="false">SUMIFS('Source'!$G:$G,'Source'!$A:$A,"109 - Private Shops",'Source'!$B:$B,$A23)</f>
        <v>432.44</v>
      </c>
      <c r="J23" s="8" t="n">
        <f aca="false">I23*$J$5</f>
        <v>546.24</v>
      </c>
      <c r="K23" s="8" t="n">
        <f aca="false">J23-H23</f>
        <v>-765.96</v>
      </c>
      <c r="L23" s="9" t="n">
        <f aca="false">IF(AND(H23=0,J23=0),0,IF(H23=0,"New",(J23-H23)/H23))</f>
        <v>-0.583721993598537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93</v>
      </c>
      <c r="B24" s="7" t="str">
        <f aca="false">IFERROR(INDEX('Source'!$C:$C,MATCH($A24,'Source'!$B:$B,0)),"")</f>
        <v>מדרסי ג'ל מולטי ספורט</v>
      </c>
      <c r="C24" s="8" t="n">
        <f aca="false">SUMIFS('Source'!$D:$D,'Source'!$A:$A,"109 - Private Shops",'Source'!$B:$B,$A24)</f>
        <v>0</v>
      </c>
      <c r="D24" s="8" t="n">
        <f aca="false">SUMIFS('Source'!$F:$F,'Source'!$A:$A,"109 - Private Shops",'Source'!$B:$B,$A24)</f>
        <v>8</v>
      </c>
      <c r="E24" s="8" t="n">
        <f aca="false">D24*$J$5</f>
        <v>10.1052631578947</v>
      </c>
      <c r="F24" s="8" t="n">
        <f aca="false">E24-C24</f>
        <v>10.1052631578947</v>
      </c>
      <c r="G24" s="9" t="str">
        <f aca="false">IF(AND(C24=0,E24=0),0,IF(C24=0,"New",(E24-C24)/C24))</f>
        <v>New</v>
      </c>
      <c r="H24" s="8" t="n">
        <f aca="false">SUMIFS('Source'!$E:$E,'Source'!$A:$A,"109 - Private Shops",'Source'!$B:$B,$A24)</f>
        <v>0</v>
      </c>
      <c r="I24" s="8" t="n">
        <f aca="false">SUMIFS('Source'!$G:$G,'Source'!$A:$A,"109 - Private Shops",'Source'!$B:$B,$A24)</f>
        <v>853.48</v>
      </c>
      <c r="J24" s="8" t="n">
        <f aca="false">I24*$J$5</f>
        <v>1078.08</v>
      </c>
      <c r="K24" s="8" t="n">
        <f aca="false">J24-H24</f>
        <v>1078.08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490</v>
      </c>
      <c r="B25" s="7" t="str">
        <f aca="false">IFERROR(INDEX('Source'!$C:$C,MATCH($A25,'Source'!$B:$B,0)),"")</f>
        <v>חגורת הריון מכנס</v>
      </c>
      <c r="C25" s="8" t="n">
        <f aca="false">SUMIFS('Source'!$D:$D,'Source'!$A:$A,"109 - Private Shops",'Source'!$B:$B,$A25)</f>
        <v>9</v>
      </c>
      <c r="D25" s="8" t="n">
        <f aca="false">SUMIFS('Source'!$F:$F,'Source'!$A:$A,"109 - Private Shops",'Source'!$B:$B,$A25)</f>
        <v>4</v>
      </c>
      <c r="E25" s="8" t="n">
        <f aca="false">D25*$J$5</f>
        <v>5.05263157894737</v>
      </c>
      <c r="F25" s="8" t="n">
        <f aca="false">E25-C25</f>
        <v>-3.94736842105263</v>
      </c>
      <c r="G25" s="9" t="n">
        <f aca="false">IF(AND(C25=0,E25=0),0,IF(C25=0,"New",(E25-C25)/C25))</f>
        <v>-0.43859649122807</v>
      </c>
      <c r="H25" s="8" t="n">
        <f aca="false">SUMIFS('Source'!$E:$E,'Source'!$A:$A,"109 - Private Shops",'Source'!$B:$B,$A25)</f>
        <v>1883.99</v>
      </c>
      <c r="I25" s="8" t="n">
        <f aca="false">SUMIFS('Source'!$G:$G,'Source'!$A:$A,"109 - Private Shops",'Source'!$B:$B,$A25)</f>
        <v>1071.99</v>
      </c>
      <c r="J25" s="8" t="n">
        <f aca="false">I25*$J$5</f>
        <v>1354.09263157895</v>
      </c>
      <c r="K25" s="8" t="n">
        <f aca="false">J25-H25</f>
        <v>-529.897368421053</v>
      </c>
      <c r="L25" s="9" t="n">
        <f aca="false">IF(AND(H25=0,J25=0),0,IF(H25=0,"New",(J25-H25)/H25))</f>
        <v>-0.281263365740292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120</v>
      </c>
      <c r="B26" s="7" t="str">
        <f aca="false">IFERROR(INDEX('Source'!$C:$C,MATCH($A26,'Source'!$B:$B,0)),"")</f>
        <v>טלק לכף הרגל מועשר באלוורה</v>
      </c>
      <c r="C26" s="8" t="n">
        <f aca="false">SUMIFS('Source'!$D:$D,'Source'!$A:$A,"109 - Private Shops",'Source'!$B:$B,$A26)</f>
        <v>39</v>
      </c>
      <c r="D26" s="8" t="n">
        <f aca="false">SUMIFS('Source'!$F:$F,'Source'!$A:$A,"109 - Private Shops",'Source'!$B:$B,$A26)</f>
        <v>0</v>
      </c>
      <c r="E26" s="8" t="n">
        <f aca="false">D26*$J$5</f>
        <v>0</v>
      </c>
      <c r="F26" s="8" t="n">
        <f aca="false">E26-C26</f>
        <v>-39</v>
      </c>
      <c r="G26" s="9" t="n">
        <f aca="false">IF(AND(C26=0,E26=0),0,IF(C26=0,"New",(E26-C26)/C26))</f>
        <v>-1</v>
      </c>
      <c r="H26" s="8" t="n">
        <f aca="false">SUMIFS('Source'!$E:$E,'Source'!$A:$A,"109 - Private Shops",'Source'!$B:$B,$A26)</f>
        <v>806.26</v>
      </c>
      <c r="I26" s="8" t="n">
        <f aca="false">SUMIFS('Source'!$G:$G,'Source'!$A:$A,"109 - Private Shops",'Source'!$B:$B,$A26)</f>
        <v>0</v>
      </c>
      <c r="J26" s="8" t="n">
        <f aca="false">I26*$J$5</f>
        <v>0</v>
      </c>
      <c r="K26" s="8" t="n">
        <f aca="false">J26-H26</f>
        <v>-806.26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205</v>
      </c>
      <c r="B27" s="7" t="str">
        <f aca="false">IFERROR(INDEX('Source'!$C:$C,MATCH($A27,'Source'!$B:$B,0)),"")</f>
        <v>מדרס מתכוונן לגיל</v>
      </c>
      <c r="C27" s="8" t="n">
        <f aca="false">SUMIFS('Source'!$D:$D,'Source'!$A:$A,"109 - Private Shops",'Source'!$B:$B,$A27)</f>
        <v>23</v>
      </c>
      <c r="D27" s="8" t="n">
        <f aca="false">SUMIFS('Source'!$F:$F,'Source'!$A:$A,"109 - Private Shops",'Source'!$B:$B,$A27)</f>
        <v>13</v>
      </c>
      <c r="E27" s="8" t="n">
        <f aca="false">D27*$J$5</f>
        <v>16.4210526315789</v>
      </c>
      <c r="F27" s="8" t="n">
        <f aca="false">E27-C27</f>
        <v>-6.57894736842106</v>
      </c>
      <c r="G27" s="9" t="n">
        <f aca="false">IF(AND(C27=0,E27=0),0,IF(C27=0,"New",(E27-C27)/C27))</f>
        <v>-0.28604118993135</v>
      </c>
      <c r="H27" s="8" t="n">
        <f aca="false">SUMIFS('Source'!$E:$E,'Source'!$A:$A,"109 - Private Shops",'Source'!$B:$B,$A27)</f>
        <v>1858.22</v>
      </c>
      <c r="I27" s="8" t="n">
        <f aca="false">SUMIFS('Source'!$G:$G,'Source'!$A:$A,"109 - Private Shops",'Source'!$B:$B,$A27)</f>
        <v>1055.63</v>
      </c>
      <c r="J27" s="8" t="n">
        <f aca="false">I27*$J$5</f>
        <v>1333.42736842105</v>
      </c>
      <c r="K27" s="8" t="n">
        <f aca="false">J27-H27</f>
        <v>-524.792631578947</v>
      </c>
      <c r="L27" s="9" t="n">
        <f aca="false">IF(AND(H27=0,J27=0),0,IF(H27=0,"New",(J27-H27)/H27))</f>
        <v>-0.282416846002598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298</v>
      </c>
      <c r="B28" s="7" t="str">
        <f aca="false">IFERROR(INDEX('Source'!$C:$C,MATCH($A28,'Source'!$B:$B,0)),"")</f>
        <v>רפידה בולמת זעזועים</v>
      </c>
      <c r="C28" s="8" t="n">
        <f aca="false">SUMIFS('Source'!$D:$D,'Source'!$A:$A,"109 - Private Shops",'Source'!$B:$B,$A28)</f>
        <v>78</v>
      </c>
      <c r="D28" s="8" t="n">
        <f aca="false">SUMIFS('Source'!$F:$F,'Source'!$A:$A,"109 - Private Shops",'Source'!$B:$B,$A28)</f>
        <v>22</v>
      </c>
      <c r="E28" s="8" t="n">
        <f aca="false">D28*$J$5</f>
        <v>27.7894736842105</v>
      </c>
      <c r="F28" s="8" t="n">
        <f aca="false">E28-C28</f>
        <v>-50.2105263157895</v>
      </c>
      <c r="G28" s="9" t="n">
        <f aca="false">IF(AND(C28=0,E28=0),0,IF(C28=0,"New",(E28-C28)/C28))</f>
        <v>-0.643724696356275</v>
      </c>
      <c r="H28" s="8" t="n">
        <f aca="false">SUMIFS('Source'!$E:$E,'Source'!$A:$A,"109 - Private Shops",'Source'!$B:$B,$A28)</f>
        <v>1059.78</v>
      </c>
      <c r="I28" s="8" t="n">
        <f aca="false">SUMIFS('Source'!$G:$G,'Source'!$A:$A,"109 - Private Shops",'Source'!$B:$B,$A28)</f>
        <v>318.68</v>
      </c>
      <c r="J28" s="8" t="n">
        <f aca="false">I28*$J$5</f>
        <v>402.543157894737</v>
      </c>
      <c r="K28" s="8" t="n">
        <f aca="false">J28-H28</f>
        <v>-657.236842105263</v>
      </c>
      <c r="L28" s="9" t="n">
        <f aca="false">IF(AND(H28=0,J28=0),0,IF(H28=0,"New",(J28-H28)/H28))</f>
        <v>-0.620163469876072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236</v>
      </c>
      <c r="B29" s="7" t="str">
        <f aca="false">IFERROR(INDEX('Source'!$C:$C,MATCH($A29,'Source'!$B:$B,0)),"")</f>
        <v>רפידת אנטי-ריח</v>
      </c>
      <c r="C29" s="8" t="n">
        <f aca="false">SUMIFS('Source'!$D:$D,'Source'!$A:$A,"109 - Private Shops",'Source'!$B:$B,$A29)</f>
        <v>102</v>
      </c>
      <c r="D29" s="8" t="n">
        <f aca="false">SUMIFS('Source'!$F:$F,'Source'!$A:$A,"109 - Private Shops",'Source'!$B:$B,$A29)</f>
        <v>49</v>
      </c>
      <c r="E29" s="8" t="n">
        <f aca="false">D29*$J$5</f>
        <v>61.8947368421053</v>
      </c>
      <c r="F29" s="8" t="n">
        <f aca="false">E29-C29</f>
        <v>-40.1052631578947</v>
      </c>
      <c r="G29" s="9" t="n">
        <f aca="false">IF(AND(C29=0,E29=0),0,IF(C29=0,"New",(E29-C29)/C29))</f>
        <v>-0.393188854489164</v>
      </c>
      <c r="H29" s="8" t="n">
        <f aca="false">SUMIFS('Source'!$E:$E,'Source'!$A:$A,"109 - Private Shops",'Source'!$B:$B,$A29)</f>
        <v>1388.74</v>
      </c>
      <c r="I29" s="8" t="n">
        <f aca="false">SUMIFS('Source'!$G:$G,'Source'!$A:$A,"109 - Private Shops",'Source'!$B:$B,$A29)</f>
        <v>693.9</v>
      </c>
      <c r="J29" s="8" t="n">
        <f aca="false">I29*$J$5</f>
        <v>876.505263157895</v>
      </c>
      <c r="K29" s="8" t="n">
        <f aca="false">J29-H29</f>
        <v>-512.234736842105</v>
      </c>
      <c r="L29" s="9" t="n">
        <f aca="false">IF(AND(H29=0,J29=0),0,IF(H29=0,"New",(J29-H29)/H29))</f>
        <v>-0.368848551090993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960</v>
      </c>
      <c r="B30" s="7" t="str">
        <f aca="false">IFERROR(INDEX('Source'!$C:$C,MATCH($A30,'Source'!$B:$B,0)),"")</f>
        <v>חגורת הריון מכנס</v>
      </c>
      <c r="C30" s="8" t="n">
        <f aca="false">SUMIFS('Source'!$D:$D,'Source'!$A:$A,"109 - Private Shops",'Source'!$B:$B,$A30)</f>
        <v>6</v>
      </c>
      <c r="D30" s="8" t="n">
        <f aca="false">SUMIFS('Source'!$F:$F,'Source'!$A:$A,"109 - Private Shops",'Source'!$B:$B,$A30)</f>
        <v>3</v>
      </c>
      <c r="E30" s="8" t="n">
        <f aca="false">D30*$J$5</f>
        <v>3.78947368421053</v>
      </c>
      <c r="F30" s="8" t="n">
        <f aca="false">E30-C30</f>
        <v>-2.21052631578947</v>
      </c>
      <c r="G30" s="9" t="n">
        <f aca="false">IF(AND(C30=0,E30=0),0,IF(C30=0,"New",(E30-C30)/C30))</f>
        <v>-0.368421052631579</v>
      </c>
      <c r="H30" s="8" t="n">
        <f aca="false">SUMIFS('Source'!$E:$E,'Source'!$A:$A,"109 - Private Shops",'Source'!$B:$B,$A30)</f>
        <v>1431.99</v>
      </c>
      <c r="I30" s="8" t="n">
        <f aca="false">SUMIFS('Source'!$G:$G,'Source'!$A:$A,"109 - Private Shops",'Source'!$B:$B,$A30)</f>
        <v>804.01</v>
      </c>
      <c r="J30" s="8" t="n">
        <f aca="false">I30*$J$5</f>
        <v>1015.59157894737</v>
      </c>
      <c r="K30" s="8" t="n">
        <f aca="false">J30-H30</f>
        <v>-416.398421052632</v>
      </c>
      <c r="L30" s="9" t="n">
        <f aca="false">IF(AND(H30=0,J30=0),0,IF(H30=0,"New",(J30-H30)/H30))</f>
        <v>-0.290783050896048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121</v>
      </c>
      <c r="B31" s="7" t="str">
        <f aca="false">IFERROR(INDEX('Source'!$C:$C,MATCH($A31,'Source'!$B:$B,0)),"")</f>
        <v>שרוול מטטרזלי מסיליקון</v>
      </c>
      <c r="C31" s="8" t="n">
        <f aca="false">SUMIFS('Source'!$D:$D,'Source'!$A:$A,"109 - Private Shops",'Source'!$B:$B,$A31)</f>
        <v>0</v>
      </c>
      <c r="D31" s="8" t="n">
        <f aca="false">SUMIFS('Source'!$F:$F,'Source'!$A:$A,"109 - Private Shops",'Source'!$B:$B,$A31)</f>
        <v>10</v>
      </c>
      <c r="E31" s="8" t="n">
        <f aca="false">D31*$J$5</f>
        <v>12.6315789473684</v>
      </c>
      <c r="F31" s="8" t="n">
        <f aca="false">E31-C31</f>
        <v>12.6315789473684</v>
      </c>
      <c r="G31" s="9" t="str">
        <f aca="false">IF(AND(C31=0,E31=0),0,IF(C31=0,"New",(E31-C31)/C31))</f>
        <v>New</v>
      </c>
      <c r="H31" s="8" t="n">
        <f aca="false">SUMIFS('Source'!$E:$E,'Source'!$A:$A,"109 - Private Shops",'Source'!$B:$B,$A31)</f>
        <v>0</v>
      </c>
      <c r="I31" s="8" t="n">
        <f aca="false">SUMIFS('Source'!$G:$G,'Source'!$A:$A,"109 - Private Shops",'Source'!$B:$B,$A31)</f>
        <v>608.87</v>
      </c>
      <c r="J31" s="8" t="n">
        <f aca="false">I31*$J$5</f>
        <v>769.098947368421</v>
      </c>
      <c r="K31" s="8" t="n">
        <f aca="false">J31-H31</f>
        <v>769.098947368421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451</v>
      </c>
      <c r="B32" s="7" t="str">
        <f aca="false">IFERROR(INDEX('Source'!$C:$C,MATCH($A32,'Source'!$B:$B,0)),"")</f>
        <v>חבק יד SC25</v>
      </c>
      <c r="C32" s="8" t="n">
        <f aca="false">SUMIFS('Source'!$D:$D,'Source'!$A:$A,"109 - Private Shops",'Source'!$B:$B,$A32)</f>
        <v>3</v>
      </c>
      <c r="D32" s="8" t="n">
        <f aca="false">SUMIFS('Source'!$F:$F,'Source'!$A:$A,"109 - Private Shops",'Source'!$B:$B,$A32)</f>
        <v>-4</v>
      </c>
      <c r="E32" s="8" t="n">
        <f aca="false">D32*$J$5</f>
        <v>-5.05263157894737</v>
      </c>
      <c r="F32" s="8" t="n">
        <f aca="false">E32-C32</f>
        <v>-8.05263157894737</v>
      </c>
      <c r="G32" s="9" t="n">
        <f aca="false">IF(AND(C32=0,E32=0),0,IF(C32=0,"New",(E32-C32)/C32))</f>
        <v>-2.68421052631579</v>
      </c>
      <c r="H32" s="8" t="n">
        <f aca="false">SUMIFS('Source'!$E:$E,'Source'!$A:$A,"109 - Private Shops",'Source'!$B:$B,$A32)</f>
        <v>231.88</v>
      </c>
      <c r="I32" s="8" t="n">
        <f aca="false">SUMIFS('Source'!$G:$G,'Source'!$A:$A,"109 - Private Shops",'Source'!$B:$B,$A32)</f>
        <v>-374.7</v>
      </c>
      <c r="J32" s="8" t="n">
        <f aca="false">I32*$J$5</f>
        <v>-473.305263157895</v>
      </c>
      <c r="K32" s="8" t="n">
        <f aca="false">J32-H32</f>
        <v>-705.185263157895</v>
      </c>
      <c r="L32" s="9" t="n">
        <f aca="false">IF(AND(H32=0,J32=0),0,IF(H32=0,"New",(J32-H32)/H32))</f>
        <v>-3.04116466775011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185</v>
      </c>
      <c r="B33" s="7" t="str">
        <f aca="false">IFERROR(INDEX('Source'!$C:$C,MATCH($A33,'Source'!$B:$B,0)),"")</f>
        <v>מגן ברך עם תמיכות</v>
      </c>
      <c r="C33" s="8" t="n">
        <f aca="false">SUMIFS('Source'!$D:$D,'Source'!$A:$A,"109 - Private Shops",'Source'!$B:$B,$A33)</f>
        <v>9</v>
      </c>
      <c r="D33" s="8" t="n">
        <f aca="false">SUMIFS('Source'!$F:$F,'Source'!$A:$A,"109 - Private Shops",'Source'!$B:$B,$A33)</f>
        <v>1</v>
      </c>
      <c r="E33" s="8" t="n">
        <f aca="false">D33*$J$5</f>
        <v>1.26315789473684</v>
      </c>
      <c r="F33" s="8" t="n">
        <f aca="false">E33-C33</f>
        <v>-7.73684210526316</v>
      </c>
      <c r="G33" s="9" t="n">
        <f aca="false">IF(AND(C33=0,E33=0),0,IF(C33=0,"New",(E33-C33)/C33))</f>
        <v>-0.859649122807018</v>
      </c>
      <c r="H33" s="8" t="n">
        <f aca="false">SUMIFS('Source'!$E:$E,'Source'!$A:$A,"109 - Private Shops",'Source'!$B:$B,$A33)</f>
        <v>666.36</v>
      </c>
      <c r="I33" s="8" t="n">
        <f aca="false">SUMIFS('Source'!$G:$G,'Source'!$A:$A,"109 - Private Shops",'Source'!$B:$B,$A33)</f>
        <v>74.95</v>
      </c>
      <c r="J33" s="8" t="n">
        <f aca="false">I33*$J$5</f>
        <v>94.6736842105263</v>
      </c>
      <c r="K33" s="8" t="n">
        <f aca="false">J33-H33</f>
        <v>-571.686315789474</v>
      </c>
      <c r="L33" s="9" t="n">
        <f aca="false">IF(AND(H33=0,J33=0),0,IF(H33=0,"New",(J33-H33)/H33))</f>
        <v>-0.857924118778849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245</v>
      </c>
      <c r="B34" s="7" t="str">
        <f aca="false">IFERROR(INDEX('Source'!$C:$C,MATCH($A34,'Source'!$B:$B,0)),"")</f>
        <v>מיישר כתפיים</v>
      </c>
      <c r="C34" s="8" t="n">
        <f aca="false">SUMIFS('Source'!$D:$D,'Source'!$A:$A,"109 - Private Shops",'Source'!$B:$B,$A34)</f>
        <v>3</v>
      </c>
      <c r="D34" s="8" t="n">
        <f aca="false">SUMIFS('Source'!$F:$F,'Source'!$A:$A,"109 - Private Shops",'Source'!$B:$B,$A34)</f>
        <v>10</v>
      </c>
      <c r="E34" s="8" t="n">
        <f aca="false">D34*$J$5</f>
        <v>12.6315789473684</v>
      </c>
      <c r="F34" s="8" t="n">
        <f aca="false">E34-C34</f>
        <v>9.63157894736842</v>
      </c>
      <c r="G34" s="9" t="n">
        <f aca="false">IF(AND(C34=0,E34=0),0,IF(C34=0,"New",(E34-C34)/C34))</f>
        <v>3.21052631578947</v>
      </c>
      <c r="H34" s="8" t="n">
        <f aca="false">SUMIFS('Source'!$E:$E,'Source'!$A:$A,"109 - Private Shops",'Source'!$B:$B,$A34)</f>
        <v>217.83</v>
      </c>
      <c r="I34" s="8" t="n">
        <f aca="false">SUMIFS('Source'!$G:$G,'Source'!$A:$A,"109 - Private Shops",'Source'!$B:$B,$A34)</f>
        <v>796.52</v>
      </c>
      <c r="J34" s="8" t="n">
        <f aca="false">I34*$J$5</f>
        <v>1006.13052631579</v>
      </c>
      <c r="K34" s="8" t="n">
        <f aca="false">J34-H34</f>
        <v>788.30052631579</v>
      </c>
      <c r="L34" s="9" t="n">
        <f aca="false">IF(AND(H34=0,J34=0),0,IF(H34=0,"New",(J34-H34)/H34))</f>
        <v>3.61887952217688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221</v>
      </c>
      <c r="B35" s="7" t="str">
        <f aca="false">IFERROR(INDEX('Source'!$C:$C,MATCH($A35,'Source'!$B:$B,0)),"")</f>
        <v>מדרס מתכוונן לגיל</v>
      </c>
      <c r="C35" s="8" t="n">
        <f aca="false">SUMIFS('Source'!$D:$D,'Source'!$A:$A,"109 - Private Shops",'Source'!$B:$B,$A35)</f>
        <v>11</v>
      </c>
      <c r="D35" s="8" t="n">
        <f aca="false">SUMIFS('Source'!$F:$F,'Source'!$A:$A,"109 - Private Shops",'Source'!$B:$B,$A35)</f>
        <v>4</v>
      </c>
      <c r="E35" s="8" t="n">
        <f aca="false">D35*$J$5</f>
        <v>5.05263157894737</v>
      </c>
      <c r="F35" s="8" t="n">
        <f aca="false">E35-C35</f>
        <v>-5.94736842105263</v>
      </c>
      <c r="G35" s="9" t="n">
        <f aca="false">IF(AND(C35=0,E35=0),0,IF(C35=0,"New",(E35-C35)/C35))</f>
        <v>-0.54066985645933</v>
      </c>
      <c r="H35" s="8" t="n">
        <f aca="false">SUMIFS('Source'!$E:$E,'Source'!$A:$A,"109 - Private Shops",'Source'!$B:$B,$A35)</f>
        <v>890.54</v>
      </c>
      <c r="I35" s="8" t="n">
        <f aca="false">SUMIFS('Source'!$G:$G,'Source'!$A:$A,"109 - Private Shops",'Source'!$B:$B,$A35)</f>
        <v>324.79</v>
      </c>
      <c r="J35" s="8" t="n">
        <f aca="false">I35*$J$5</f>
        <v>410.261052631579</v>
      </c>
      <c r="K35" s="8" t="n">
        <f aca="false">J35-H35</f>
        <v>-480.278947368421</v>
      </c>
      <c r="L35" s="9" t="n">
        <f aca="false">IF(AND(H35=0,J35=0),0,IF(H35=0,"New",(J35-H35)/H35))</f>
        <v>-0.53931204366836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107</v>
      </c>
      <c r="B36" s="7" t="str">
        <f aca="false">IFERROR(INDEX('Source'!$C:$C,MATCH($A36,'Source'!$B:$B,0)),"")</f>
        <v>חגורת גב עם תמיכות</v>
      </c>
      <c r="C36" s="8" t="n">
        <f aca="false">SUMIFS('Source'!$D:$D,'Source'!$A:$A,"109 - Private Shops",'Source'!$B:$B,$A36)</f>
        <v>0</v>
      </c>
      <c r="D36" s="8" t="n">
        <f aca="false">SUMIFS('Source'!$F:$F,'Source'!$A:$A,"109 - Private Shops",'Source'!$B:$B,$A36)</f>
        <v>6</v>
      </c>
      <c r="E36" s="8" t="n">
        <f aca="false">D36*$J$5</f>
        <v>7.57894736842105</v>
      </c>
      <c r="F36" s="8" t="n">
        <f aca="false">E36-C36</f>
        <v>7.57894736842105</v>
      </c>
      <c r="G36" s="9" t="str">
        <f aca="false">IF(AND(C36=0,E36=0),0,IF(C36=0,"New",(E36-C36)/C36))</f>
        <v>New</v>
      </c>
      <c r="H36" s="8" t="n">
        <f aca="false">SUMIFS('Source'!$E:$E,'Source'!$A:$A,"109 - Private Shops",'Source'!$B:$B,$A36)</f>
        <v>0</v>
      </c>
      <c r="I36" s="8" t="n">
        <f aca="false">SUMIFS('Source'!$G:$G,'Source'!$A:$A,"109 - Private Shops",'Source'!$B:$B,$A36)</f>
        <v>562.3</v>
      </c>
      <c r="J36" s="8" t="n">
        <f aca="false">I36*$J$5</f>
        <v>710.273684210526</v>
      </c>
      <c r="K36" s="8" t="n">
        <f aca="false">J36-H36</f>
        <v>710.273684210526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693</v>
      </c>
      <c r="B37" s="7" t="str">
        <f aca="false">IFERROR(INDEX('Source'!$C:$C,MATCH($A37,'Source'!$B:$B,0)),"")</f>
        <v>חגורת קיבוע לכתף</v>
      </c>
      <c r="C37" s="8" t="n">
        <f aca="false">SUMIFS('Source'!$D:$D,'Source'!$A:$A,"109 - Private Shops",'Source'!$B:$B,$A37)</f>
        <v>8</v>
      </c>
      <c r="D37" s="8" t="n">
        <f aca="false">SUMIFS('Source'!$F:$F,'Source'!$A:$A,"109 - Private Shops",'Source'!$B:$B,$A37)</f>
        <v>4</v>
      </c>
      <c r="E37" s="8" t="n">
        <f aca="false">D37*$J$5</f>
        <v>5.05263157894737</v>
      </c>
      <c r="F37" s="8" t="n">
        <f aca="false">E37-C37</f>
        <v>-2.94736842105263</v>
      </c>
      <c r="G37" s="9" t="n">
        <f aca="false">IF(AND(C37=0,E37=0),0,IF(C37=0,"New",(E37-C37)/C37))</f>
        <v>-0.368421052631579</v>
      </c>
      <c r="H37" s="8" t="n">
        <f aca="false">SUMIFS('Source'!$E:$E,'Source'!$A:$A,"109 - Private Shops",'Source'!$B:$B,$A37)</f>
        <v>1123.24</v>
      </c>
      <c r="I37" s="8" t="n">
        <f aca="false">SUMIFS('Source'!$G:$G,'Source'!$A:$A,"109 - Private Shops",'Source'!$B:$B,$A37)</f>
        <v>562.29</v>
      </c>
      <c r="J37" s="8" t="n">
        <f aca="false">I37*$J$5</f>
        <v>710.261052631579</v>
      </c>
      <c r="K37" s="8" t="n">
        <f aca="false">J37-H37</f>
        <v>-412.978947368421</v>
      </c>
      <c r="L37" s="9" t="n">
        <f aca="false">IF(AND(H37=0,J37=0),0,IF(H37=0,"New",(J37-H37)/H37))</f>
        <v>-0.367667593184378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853</v>
      </c>
      <c r="B38" s="7" t="str">
        <f aca="false">IFERROR(INDEX('Source'!$C:$C,MATCH($A38,'Source'!$B:$B,0)),"")</f>
        <v>חגורת הריון מכנס</v>
      </c>
      <c r="C38" s="8" t="n">
        <f aca="false">SUMIFS('Source'!$D:$D,'Source'!$A:$A,"109 - Private Shops",'Source'!$B:$B,$A38)</f>
        <v>4</v>
      </c>
      <c r="D38" s="8" t="n">
        <f aca="false">SUMIFS('Source'!$F:$F,'Source'!$A:$A,"109 - Private Shops",'Source'!$B:$B,$A38)</f>
        <v>1</v>
      </c>
      <c r="E38" s="8" t="n">
        <f aca="false">D38*$J$5</f>
        <v>1.26315789473684</v>
      </c>
      <c r="F38" s="8" t="n">
        <f aca="false">E38-C38</f>
        <v>-2.73684210526316</v>
      </c>
      <c r="G38" s="9" t="n">
        <f aca="false">IF(AND(C38=0,E38=0),0,IF(C38=0,"New",(E38-C38)/C38))</f>
        <v>-0.68421052631579</v>
      </c>
      <c r="H38" s="8" t="n">
        <f aca="false">SUMIFS('Source'!$E:$E,'Source'!$A:$A,"109 - Private Shops",'Source'!$B:$B,$A38)</f>
        <v>808</v>
      </c>
      <c r="I38" s="8" t="n">
        <f aca="false">SUMIFS('Source'!$G:$G,'Source'!$A:$A,"109 - Private Shops",'Source'!$B:$B,$A38)</f>
        <v>268</v>
      </c>
      <c r="J38" s="8" t="n">
        <f aca="false">I38*$J$5</f>
        <v>338.526315789474</v>
      </c>
      <c r="K38" s="8" t="n">
        <f aca="false">J38-H38</f>
        <v>-469.473684210526</v>
      </c>
      <c r="L38" s="9" t="n">
        <f aca="false">IF(AND(H38=0,J38=0),0,IF(H38=0,"New",(J38-H38)/H38))</f>
        <v>-0.581031787389265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632</v>
      </c>
      <c r="B39" s="7" t="str">
        <f aca="false">IFERROR(INDEX('Source'!$C:$C,MATCH($A39,'Source'!$B:$B,0)),"")</f>
        <v>חגורה אוורירית איטלקית</v>
      </c>
      <c r="C39" s="8" t="n">
        <f aca="false">SUMIFS('Source'!$D:$D,'Source'!$A:$A,"109 - Private Shops",'Source'!$B:$B,$A39)</f>
        <v>2</v>
      </c>
      <c r="D39" s="8" t="n">
        <f aca="false">SUMIFS('Source'!$F:$F,'Source'!$A:$A,"109 - Private Shops",'Source'!$B:$B,$A39)</f>
        <v>0</v>
      </c>
      <c r="E39" s="8" t="n">
        <f aca="false">D39*$J$5</f>
        <v>0</v>
      </c>
      <c r="F39" s="8" t="n">
        <f aca="false">E39-C39</f>
        <v>-2</v>
      </c>
      <c r="G39" s="9" t="n">
        <f aca="false">IF(AND(C39=0,E39=0),0,IF(C39=0,"New",(E39-C39)/C39))</f>
        <v>-1</v>
      </c>
      <c r="H39" s="8" t="n">
        <f aca="false">SUMIFS('Source'!$E:$E,'Source'!$A:$A,"109 - Private Shops",'Source'!$B:$B,$A39)</f>
        <v>524.88</v>
      </c>
      <c r="I39" s="8" t="n">
        <f aca="false">SUMIFS('Source'!$G:$G,'Source'!$A:$A,"109 - Private Shops",'Source'!$B:$B,$A39)</f>
        <v>0</v>
      </c>
      <c r="J39" s="8" t="n">
        <f aca="false">I39*$J$5</f>
        <v>0</v>
      </c>
      <c r="K39" s="8" t="n">
        <f aca="false">J39-H39</f>
        <v>-524.88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658</v>
      </c>
      <c r="B40" s="7" t="str">
        <f aca="false">IFERROR(INDEX('Source'!$C:$C,MATCH($A40,'Source'!$B:$B,0)),"")</f>
        <v>גרבי נסיעות אנטיבקטריאלי</v>
      </c>
      <c r="C40" s="8" t="n">
        <f aca="false">SUMIFS('Source'!$D:$D,'Source'!$A:$A,"109 - Private Shops",'Source'!$B:$B,$A40)</f>
        <v>0</v>
      </c>
      <c r="D40" s="8" t="n">
        <f aca="false">SUMIFS('Source'!$F:$F,'Source'!$A:$A,"109 - Private Shops",'Source'!$B:$B,$A40)</f>
        <v>9</v>
      </c>
      <c r="E40" s="8" t="n">
        <f aca="false">D40*$J$5</f>
        <v>11.3684210526316</v>
      </c>
      <c r="F40" s="8" t="n">
        <f aca="false">E40-C40</f>
        <v>11.3684210526316</v>
      </c>
      <c r="G40" s="9" t="str">
        <f aca="false">IF(AND(C40=0,E40=0),0,IF(C40=0,"New",(E40-C40)/C40))</f>
        <v>New</v>
      </c>
      <c r="H40" s="8" t="n">
        <f aca="false">SUMIFS('Source'!$E:$E,'Source'!$A:$A,"109 - Private Shops",'Source'!$B:$B,$A40)</f>
        <v>0</v>
      </c>
      <c r="I40" s="8" t="n">
        <f aca="false">SUMIFS('Source'!$G:$G,'Source'!$A:$A,"109 - Private Shops",'Source'!$B:$B,$A40)</f>
        <v>518.49</v>
      </c>
      <c r="J40" s="8" t="n">
        <f aca="false">I40*$J$5</f>
        <v>654.934736842105</v>
      </c>
      <c r="K40" s="8" t="n">
        <f aca="false">J40-H40</f>
        <v>654.934736842105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145</v>
      </c>
      <c r="B41" s="7" t="str">
        <f aca="false">IFERROR(INDEX('Source'!$C:$C,MATCH($A41,'Source'!$B:$B,0)),"")</f>
        <v>גרבי טיסה</v>
      </c>
      <c r="C41" s="8" t="n">
        <f aca="false">SUMIFS('Source'!$D:$D,'Source'!$A:$A,"109 - Private Shops",'Source'!$B:$B,$A41)</f>
        <v>8</v>
      </c>
      <c r="D41" s="8" t="n">
        <f aca="false">SUMIFS('Source'!$F:$F,'Source'!$A:$A,"109 - Private Shops",'Source'!$B:$B,$A41)</f>
        <v>0</v>
      </c>
      <c r="E41" s="8" t="n">
        <f aca="false">D41*$J$5</f>
        <v>0</v>
      </c>
      <c r="F41" s="8" t="n">
        <f aca="false">E41-C41</f>
        <v>-8</v>
      </c>
      <c r="G41" s="9" t="n">
        <f aca="false">IF(AND(C41=0,E41=0),0,IF(C41=0,"New",(E41-C41)/C41))</f>
        <v>-1</v>
      </c>
      <c r="H41" s="8" t="n">
        <f aca="false">SUMIFS('Source'!$E:$E,'Source'!$A:$A,"109 - Private Shops",'Source'!$B:$B,$A41)</f>
        <v>480.56</v>
      </c>
      <c r="I41" s="8" t="n">
        <f aca="false">SUMIFS('Source'!$G:$G,'Source'!$A:$A,"109 - Private Shops",'Source'!$B:$B,$A41)</f>
        <v>0</v>
      </c>
      <c r="J41" s="8" t="n">
        <f aca="false">I41*$J$5</f>
        <v>0</v>
      </c>
      <c r="K41" s="8" t="n">
        <f aca="false">J41-H41</f>
        <v>-480.56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456</v>
      </c>
      <c r="B42" s="7" t="str">
        <f aca="false">IFERROR(INDEX('Source'!$C:$C,MATCH($A42,'Source'!$B:$B,0)),"")</f>
        <v>חגורת גב+מיישר+תמיכה לבית השחי</v>
      </c>
      <c r="C42" s="8" t="n">
        <f aca="false">SUMIFS('Source'!$D:$D,'Source'!$A:$A,"109 - Private Shops",'Source'!$B:$B,$A42)</f>
        <v>1</v>
      </c>
      <c r="D42" s="8" t="n">
        <f aca="false">SUMIFS('Source'!$F:$F,'Source'!$A:$A,"109 - Private Shops",'Source'!$B:$B,$A42)</f>
        <v>0</v>
      </c>
      <c r="E42" s="8" t="n">
        <f aca="false">D42*$J$5</f>
        <v>0</v>
      </c>
      <c r="F42" s="8" t="n">
        <f aca="false">E42-C42</f>
        <v>-1</v>
      </c>
      <c r="G42" s="9" t="n">
        <f aca="false">IF(AND(C42=0,E42=0),0,IF(C42=0,"New",(E42-C42)/C42))</f>
        <v>-1</v>
      </c>
      <c r="H42" s="8" t="n">
        <f aca="false">SUMIFS('Source'!$E:$E,'Source'!$A:$A,"109 - Private Shops",'Source'!$B:$B,$A42)</f>
        <v>472.69</v>
      </c>
      <c r="I42" s="8" t="n">
        <f aca="false">SUMIFS('Source'!$G:$G,'Source'!$A:$A,"109 - Private Shops",'Source'!$B:$B,$A42)</f>
        <v>0</v>
      </c>
      <c r="J42" s="8" t="n">
        <f aca="false">I42*$J$5</f>
        <v>0</v>
      </c>
      <c r="K42" s="8" t="n">
        <f aca="false">J42-H42</f>
        <v>-472.69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655</v>
      </c>
      <c r="B43" s="7" t="str">
        <f aca="false">IFERROR(INDEX('Source'!$C:$C,MATCH($A43,'Source'!$B:$B,0)),"")</f>
        <v>חגורת גב+מיישר+תמיכה לבית השחי</v>
      </c>
      <c r="C43" s="8" t="n">
        <f aca="false">SUMIFS('Source'!$D:$D,'Source'!$A:$A,"109 - Private Shops",'Source'!$B:$B,$A43)</f>
        <v>1</v>
      </c>
      <c r="D43" s="8" t="n">
        <f aca="false">SUMIFS('Source'!$F:$F,'Source'!$A:$A,"109 - Private Shops",'Source'!$B:$B,$A43)</f>
        <v>0</v>
      </c>
      <c r="E43" s="8" t="n">
        <f aca="false">D43*$J$5</f>
        <v>0</v>
      </c>
      <c r="F43" s="8" t="n">
        <f aca="false">E43-C43</f>
        <v>-1</v>
      </c>
      <c r="G43" s="9" t="n">
        <f aca="false">IF(AND(C43=0,E43=0),0,IF(C43=0,"New",(E43-C43)/C43))</f>
        <v>-1</v>
      </c>
      <c r="H43" s="8" t="n">
        <f aca="false">SUMIFS('Source'!$E:$E,'Source'!$A:$A,"109 - Private Shops",'Source'!$B:$B,$A43)</f>
        <v>472.68</v>
      </c>
      <c r="I43" s="8" t="n">
        <f aca="false">SUMIFS('Source'!$G:$G,'Source'!$A:$A,"109 - Private Shops",'Source'!$B:$B,$A43)</f>
        <v>0</v>
      </c>
      <c r="J43" s="8" t="n">
        <f aca="false">I43*$J$5</f>
        <v>0</v>
      </c>
      <c r="K43" s="8" t="n">
        <f aca="false">J43-H43</f>
        <v>-472.68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415</v>
      </c>
      <c r="B44" s="7" t="str">
        <f aca="false">IFERROR(INDEX('Source'!$C:$C,MATCH($A44,'Source'!$B:$B,0)),"")</f>
        <v>חבק יד SC25</v>
      </c>
      <c r="C44" s="8" t="n">
        <f aca="false">SUMIFS('Source'!$D:$D,'Source'!$A:$A,"109 - Private Shops",'Source'!$B:$B,$A44)</f>
        <v>0</v>
      </c>
      <c r="D44" s="8" t="n">
        <f aca="false">SUMIFS('Source'!$F:$F,'Source'!$A:$A,"109 - Private Shops",'Source'!$B:$B,$A44)</f>
        <v>5</v>
      </c>
      <c r="E44" s="8" t="n">
        <f aca="false">D44*$J$5</f>
        <v>6.31578947368421</v>
      </c>
      <c r="F44" s="8" t="n">
        <f aca="false">E44-C44</f>
        <v>6.31578947368421</v>
      </c>
      <c r="G44" s="9" t="str">
        <f aca="false">IF(AND(C44=0,E44=0),0,IF(C44=0,"New",(E44-C44)/C44))</f>
        <v>New</v>
      </c>
      <c r="H44" s="8" t="n">
        <f aca="false">SUMIFS('Source'!$E:$E,'Source'!$A:$A,"109 - Private Shops",'Source'!$B:$B,$A44)</f>
        <v>0</v>
      </c>
      <c r="I44" s="8" t="n">
        <f aca="false">SUMIFS('Source'!$G:$G,'Source'!$A:$A,"109 - Private Shops",'Source'!$B:$B,$A44)</f>
        <v>468.37</v>
      </c>
      <c r="J44" s="8" t="n">
        <f aca="false">I44*$J$5</f>
        <v>591.625263157895</v>
      </c>
      <c r="K44" s="8" t="n">
        <f aca="false">J44-H44</f>
        <v>591.625263157895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124</v>
      </c>
      <c r="B45" s="7" t="str">
        <f aca="false">IFERROR(INDEX('Source'!$C:$C,MATCH($A45,'Source'!$B:$B,0)),"")</f>
        <v>דאודורנט ספרי לנעל 100 מל</v>
      </c>
      <c r="C45" s="8" t="n">
        <f aca="false">SUMIFS('Source'!$D:$D,'Source'!$A:$A,"109 - Private Shops",'Source'!$B:$B,$A45)</f>
        <v>42</v>
      </c>
      <c r="D45" s="8" t="n">
        <f aca="false">SUMIFS('Source'!$F:$F,'Source'!$A:$A,"109 - Private Shops",'Source'!$B:$B,$A45)</f>
        <v>18</v>
      </c>
      <c r="E45" s="8" t="n">
        <f aca="false">D45*$J$5</f>
        <v>22.7368421052632</v>
      </c>
      <c r="F45" s="8" t="n">
        <f aca="false">E45-C45</f>
        <v>-19.2631578947368</v>
      </c>
      <c r="G45" s="9" t="n">
        <f aca="false">IF(AND(C45=0,E45=0),0,IF(C45=0,"New",(E45-C45)/C45))</f>
        <v>-0.458646616541353</v>
      </c>
      <c r="H45" s="8" t="n">
        <f aca="false">SUMIFS('Source'!$E:$E,'Source'!$A:$A,"109 - Private Shops",'Source'!$B:$B,$A45)</f>
        <v>790.1</v>
      </c>
      <c r="I45" s="8" t="n">
        <f aca="false">SUMIFS('Source'!$G:$G,'Source'!$A:$A,"109 - Private Shops",'Source'!$B:$B,$A45)</f>
        <v>331.38</v>
      </c>
      <c r="J45" s="8" t="n">
        <f aca="false">I45*$J$5</f>
        <v>418.585263157895</v>
      </c>
      <c r="K45" s="8" t="n">
        <f aca="false">J45-H45</f>
        <v>-371.514736842105</v>
      </c>
      <c r="L45" s="9" t="n">
        <f aca="false">IF(AND(H45=0,J45=0),0,IF(H45=0,"New",(J45-H45)/H45))</f>
        <v>-0.470212298243394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306</v>
      </c>
      <c r="B46" s="7" t="str">
        <f aca="false">IFERROR(INDEX('Source'!$C:$C,MATCH($A46,'Source'!$B:$B,0)),"")</f>
        <v>ICE &amp; GO</v>
      </c>
      <c r="C46" s="8" t="n">
        <f aca="false">SUMIFS('Source'!$D:$D,'Source'!$A:$A,"109 - Private Shops",'Source'!$B:$B,$A46)</f>
        <v>24</v>
      </c>
      <c r="D46" s="8" t="n">
        <f aca="false">SUMIFS('Source'!$F:$F,'Source'!$A:$A,"109 - Private Shops",'Source'!$B:$B,$A46)</f>
        <v>0</v>
      </c>
      <c r="E46" s="8" t="n">
        <f aca="false">D46*$J$5</f>
        <v>0</v>
      </c>
      <c r="F46" s="8" t="n">
        <f aca="false">E46-C46</f>
        <v>-24</v>
      </c>
      <c r="G46" s="9" t="n">
        <f aca="false">IF(AND(C46=0,E46=0),0,IF(C46=0,"New",(E46-C46)/C46))</f>
        <v>-1</v>
      </c>
      <c r="H46" s="8" t="n">
        <f aca="false">SUMIFS('Source'!$E:$E,'Source'!$A:$A,"109 - Private Shops",'Source'!$B:$B,$A46)</f>
        <v>435.62</v>
      </c>
      <c r="I46" s="8" t="n">
        <f aca="false">SUMIFS('Source'!$G:$G,'Source'!$A:$A,"109 - Private Shops",'Source'!$B:$B,$A46)</f>
        <v>0</v>
      </c>
      <c r="J46" s="8" t="n">
        <f aca="false">I46*$J$5</f>
        <v>0</v>
      </c>
      <c r="K46" s="8" t="n">
        <f aca="false">J46-H46</f>
        <v>-435.62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359</v>
      </c>
      <c r="B47" s="7" t="str">
        <f aca="false">IFERROR(INDEX('Source'!$C:$C,MATCH($A47,'Source'!$B:$B,0)),"")</f>
        <v>מגן שוק SC39</v>
      </c>
      <c r="C47" s="8" t="n">
        <f aca="false">SUMIFS('Source'!$D:$D,'Source'!$A:$A,"109 - Private Shops",'Source'!$B:$B,$A47)</f>
        <v>3</v>
      </c>
      <c r="D47" s="8" t="n">
        <f aca="false">SUMIFS('Source'!$F:$F,'Source'!$A:$A,"109 - Private Shops",'Source'!$B:$B,$A47)</f>
        <v>0</v>
      </c>
      <c r="E47" s="8" t="n">
        <f aca="false">D47*$J$5</f>
        <v>0</v>
      </c>
      <c r="F47" s="8" t="n">
        <f aca="false">E47-C47</f>
        <v>-3</v>
      </c>
      <c r="G47" s="9" t="n">
        <f aca="false">IF(AND(C47=0,E47=0),0,IF(C47=0,"New",(E47-C47)/C47))</f>
        <v>-1</v>
      </c>
      <c r="H47" s="8" t="n">
        <f aca="false">SUMIFS('Source'!$E:$E,'Source'!$A:$A,"109 - Private Shops",'Source'!$B:$B,$A47)</f>
        <v>432.29</v>
      </c>
      <c r="I47" s="8" t="n">
        <f aca="false">SUMIFS('Source'!$G:$G,'Source'!$A:$A,"109 - Private Shops",'Source'!$B:$B,$A47)</f>
        <v>0</v>
      </c>
      <c r="J47" s="8" t="n">
        <f aca="false">I47*$J$5</f>
        <v>0</v>
      </c>
      <c r="K47" s="8" t="n">
        <f aca="false">J47-H47</f>
        <v>-432.29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174</v>
      </c>
      <c r="B48" s="7" t="str">
        <f aca="false">IFERROR(INDEX('Source'!$C:$C,MATCH($A48,'Source'!$B:$B,0)),"")</f>
        <v>גרבי טיסה</v>
      </c>
      <c r="C48" s="8" t="n">
        <f aca="false">SUMIFS('Source'!$D:$D,'Source'!$A:$A,"109 - Private Shops",'Source'!$B:$B,$A48)</f>
        <v>7</v>
      </c>
      <c r="D48" s="8" t="n">
        <f aca="false">SUMIFS('Source'!$F:$F,'Source'!$A:$A,"109 - Private Shops",'Source'!$B:$B,$A48)</f>
        <v>0</v>
      </c>
      <c r="E48" s="8" t="n">
        <f aca="false">D48*$J$5</f>
        <v>0</v>
      </c>
      <c r="F48" s="8" t="n">
        <f aca="false">E48-C48</f>
        <v>-7</v>
      </c>
      <c r="G48" s="9" t="n">
        <f aca="false">IF(AND(C48=0,E48=0),0,IF(C48=0,"New",(E48-C48)/C48))</f>
        <v>-1</v>
      </c>
      <c r="H48" s="8" t="n">
        <f aca="false">SUMIFS('Source'!$E:$E,'Source'!$A:$A,"109 - Private Shops",'Source'!$B:$B,$A48)</f>
        <v>425.76</v>
      </c>
      <c r="I48" s="8" t="n">
        <f aca="false">SUMIFS('Source'!$G:$G,'Source'!$A:$A,"109 - Private Shops",'Source'!$B:$B,$A48)</f>
        <v>0</v>
      </c>
      <c r="J48" s="8" t="n">
        <f aca="false">I48*$J$5</f>
        <v>0</v>
      </c>
      <c r="K48" s="8" t="n">
        <f aca="false">J48-H48</f>
        <v>-425.76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188</v>
      </c>
      <c r="B49" s="7" t="str">
        <f aca="false">IFERROR(INDEX('Source'!$C:$C,MATCH($A49,'Source'!$B:$B,0)),"")</f>
        <v>גרבי טיסה</v>
      </c>
      <c r="C49" s="8" t="n">
        <f aca="false">SUMIFS('Source'!$D:$D,'Source'!$A:$A,"109 - Private Shops",'Source'!$B:$B,$A49)</f>
        <v>7</v>
      </c>
      <c r="D49" s="8" t="n">
        <f aca="false">SUMIFS('Source'!$F:$F,'Source'!$A:$A,"109 - Private Shops",'Source'!$B:$B,$A49)</f>
        <v>0</v>
      </c>
      <c r="E49" s="8" t="n">
        <f aca="false">D49*$J$5</f>
        <v>0</v>
      </c>
      <c r="F49" s="8" t="n">
        <f aca="false">E49-C49</f>
        <v>-7</v>
      </c>
      <c r="G49" s="9" t="n">
        <f aca="false">IF(AND(C49=0,E49=0),0,IF(C49=0,"New",(E49-C49)/C49))</f>
        <v>-1</v>
      </c>
      <c r="H49" s="8" t="n">
        <f aca="false">SUMIFS('Source'!$E:$E,'Source'!$A:$A,"109 - Private Shops",'Source'!$B:$B,$A49)</f>
        <v>425.76</v>
      </c>
      <c r="I49" s="8" t="n">
        <f aca="false">SUMIFS('Source'!$G:$G,'Source'!$A:$A,"109 - Private Shops",'Source'!$B:$B,$A49)</f>
        <v>0</v>
      </c>
      <c r="J49" s="8" t="n">
        <f aca="false">I49*$J$5</f>
        <v>0</v>
      </c>
      <c r="K49" s="8" t="n">
        <f aca="false">J49-H49</f>
        <v>-425.76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82</v>
      </c>
      <c r="B50" s="7" t="n">
        <f aca="false">IFERROR(INDEX('Source'!$C:$C,MATCH($A50,'Source'!$B:$B,0)),"")</f>
        <v>0</v>
      </c>
      <c r="C50" s="8" t="n">
        <f aca="false">SUMIFS('Source'!$D:$D,'Source'!$A:$A,"109 - Private Shops",'Source'!$B:$B,$A50)</f>
        <v>0</v>
      </c>
      <c r="D50" s="8" t="n">
        <f aca="false">SUMIFS('Source'!$F:$F,'Source'!$A:$A,"109 - Private Shops",'Source'!$B:$B,$A50)</f>
        <v>1</v>
      </c>
      <c r="E50" s="8" t="n">
        <f aca="false">D50*$J$5</f>
        <v>1.26315789473684</v>
      </c>
      <c r="F50" s="8" t="n">
        <f aca="false">E50-C50</f>
        <v>1.26315789473684</v>
      </c>
      <c r="G50" s="9" t="str">
        <f aca="false">IF(AND(C50=0,E50=0),0,IF(C50=0,"New",(E50-C50)/C50))</f>
        <v>New</v>
      </c>
      <c r="H50" s="8" t="n">
        <f aca="false">SUMIFS('Source'!$E:$E,'Source'!$A:$A,"109 - Private Shops",'Source'!$B:$B,$A50)</f>
        <v>0</v>
      </c>
      <c r="I50" s="8" t="n">
        <f aca="false">SUMIFS('Source'!$G:$G,'Source'!$A:$A,"109 - Private Shops",'Source'!$B:$B,$A50)</f>
        <v>421.81</v>
      </c>
      <c r="J50" s="8" t="n">
        <f aca="false">I50*$J$5</f>
        <v>532.812631578947</v>
      </c>
      <c r="K50" s="8" t="n">
        <f aca="false">J50-H50</f>
        <v>532.812631578947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162</v>
      </c>
      <c r="B51" s="7" t="str">
        <f aca="false">IFERROR(INDEX('Source'!$C:$C,MATCH($A51,'Source'!$B:$B,0)),"")</f>
        <v>חבק טניס</v>
      </c>
      <c r="C51" s="8" t="n">
        <f aca="false">SUMIFS('Source'!$D:$D,'Source'!$A:$A,"109 - Private Shops",'Source'!$B:$B,$A51)</f>
        <v>0</v>
      </c>
      <c r="D51" s="8" t="n">
        <f aca="false">SUMIFS('Source'!$F:$F,'Source'!$A:$A,"109 - Private Shops",'Source'!$B:$B,$A51)</f>
        <v>10</v>
      </c>
      <c r="E51" s="8" t="n">
        <f aca="false">D51*$J$5</f>
        <v>12.6315789473684</v>
      </c>
      <c r="F51" s="8" t="n">
        <f aca="false">E51-C51</f>
        <v>12.6315789473684</v>
      </c>
      <c r="G51" s="9" t="str">
        <f aca="false">IF(AND(C51=0,E51=0),0,IF(C51=0,"New",(E51-C51)/C51))</f>
        <v>New</v>
      </c>
      <c r="H51" s="8" t="n">
        <f aca="false">SUMIFS('Source'!$E:$E,'Source'!$A:$A,"109 - Private Shops",'Source'!$B:$B,$A51)</f>
        <v>0</v>
      </c>
      <c r="I51" s="8" t="n">
        <f aca="false">SUMIFS('Source'!$G:$G,'Source'!$A:$A,"109 - Private Shops",'Source'!$B:$B,$A51)</f>
        <v>397.94</v>
      </c>
      <c r="J51" s="8" t="n">
        <f aca="false">I51*$J$5</f>
        <v>502.661052631579</v>
      </c>
      <c r="K51" s="8" t="n">
        <f aca="false">J51-H51</f>
        <v>502.661052631579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235</v>
      </c>
      <c r="B52" s="7" t="str">
        <f aca="false">IFERROR(INDEX('Source'!$C:$C,MATCH($A52,'Source'!$B:$B,0)),"")</f>
        <v>חגורת גב+סגירה כפולה</v>
      </c>
      <c r="C52" s="8" t="n">
        <f aca="false">SUMIFS('Source'!$D:$D,'Source'!$A:$A,"109 - Private Shops",'Source'!$B:$B,$A52)</f>
        <v>11</v>
      </c>
      <c r="D52" s="8" t="n">
        <f aca="false">SUMIFS('Source'!$F:$F,'Source'!$A:$A,"109 - Private Shops",'Source'!$B:$B,$A52)</f>
        <v>6</v>
      </c>
      <c r="E52" s="8" t="n">
        <f aca="false">D52*$J$5</f>
        <v>7.57894736842105</v>
      </c>
      <c r="F52" s="8" t="n">
        <f aca="false">E52-C52</f>
        <v>-3.42105263157895</v>
      </c>
      <c r="G52" s="9" t="n">
        <f aca="false">IF(AND(C52=0,E52=0),0,IF(C52=0,"New",(E52-C52)/C52))</f>
        <v>-0.311004784688995</v>
      </c>
      <c r="H52" s="8" t="n">
        <f aca="false">SUMIFS('Source'!$E:$E,'Source'!$A:$A,"109 - Private Shops",'Source'!$B:$B,$A52)</f>
        <v>1246.35</v>
      </c>
      <c r="I52" s="8" t="n">
        <f aca="false">SUMIFS('Source'!$G:$G,'Source'!$A:$A,"109 - Private Shops",'Source'!$B:$B,$A52)</f>
        <v>870.9</v>
      </c>
      <c r="J52" s="8" t="n">
        <f aca="false">I52*$J$5</f>
        <v>1100.08421052632</v>
      </c>
      <c r="K52" s="8" t="n">
        <f aca="false">J52-H52</f>
        <v>-146.265789473684</v>
      </c>
      <c r="L52" s="9" t="n">
        <f aca="false">IF(AND(H52=0,J52=0),0,IF(H52=0,"New",(J52-H52)/H52))</f>
        <v>-0.117355309081465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405</v>
      </c>
      <c r="B53" s="7" t="str">
        <f aca="false">IFERROR(INDEX('Source'!$C:$C,MATCH($A53,'Source'!$B:$B,0)),"")</f>
        <v>חבק יד SC25</v>
      </c>
      <c r="C53" s="8" t="n">
        <f aca="false">SUMIFS('Source'!$D:$D,'Source'!$A:$A,"109 - Private Shops",'Source'!$B:$B,$A53)</f>
        <v>0</v>
      </c>
      <c r="D53" s="8" t="n">
        <f aca="false">SUMIFS('Source'!$F:$F,'Source'!$A:$A,"109 - Private Shops",'Source'!$B:$B,$A53)</f>
        <v>4</v>
      </c>
      <c r="E53" s="8" t="n">
        <f aca="false">D53*$J$5</f>
        <v>5.05263157894737</v>
      </c>
      <c r="F53" s="8" t="n">
        <f aca="false">E53-C53</f>
        <v>5.05263157894737</v>
      </c>
      <c r="G53" s="9" t="str">
        <f aca="false">IF(AND(C53=0,E53=0),0,IF(C53=0,"New",(E53-C53)/C53))</f>
        <v>New</v>
      </c>
      <c r="H53" s="8" t="n">
        <f aca="false">SUMIFS('Source'!$E:$E,'Source'!$A:$A,"109 - Private Shops",'Source'!$B:$B,$A53)</f>
        <v>0</v>
      </c>
      <c r="I53" s="8" t="n">
        <f aca="false">SUMIFS('Source'!$G:$G,'Source'!$A:$A,"109 - Private Shops",'Source'!$B:$B,$A53)</f>
        <v>374.7</v>
      </c>
      <c r="J53" s="8" t="n">
        <f aca="false">I53*$J$5</f>
        <v>473.305263157895</v>
      </c>
      <c r="K53" s="8" t="n">
        <f aca="false">J53-H53</f>
        <v>473.305263157895</v>
      </c>
      <c r="L53" s="9" t="str">
        <f aca="false">IF(AND(H53=0,J53=0),0,IF(H53=0,"New",(J53-H53)/H53))</f>
        <v>New</v>
      </c>
      <c r="M53" s="7" t="str">
        <f aca="false">IF(AND(OR(C53&lt;&gt;0,H53&lt;&gt;0),D53=0,I53=0),"DROP",IF(AND(OR(D53&lt;&gt;0,I53&lt;&gt;0),C53=0,H53=0),"NEW",""))</f>
        <v>NEW</v>
      </c>
    </row>
    <row r="54" customFormat="false" ht="15" hidden="false" customHeight="false" outlineLevel="0" collapsed="false">
      <c r="A54" s="7" t="s">
        <v>318</v>
      </c>
      <c r="B54" s="7" t="str">
        <f aca="false">IFERROR(INDEX('Source'!$C:$C,MATCH($A54,'Source'!$B:$B,0)),"")</f>
        <v>מישר כתפיים רחב+תמיכה לבית השח</v>
      </c>
      <c r="C54" s="8" t="n">
        <f aca="false">SUMIFS('Source'!$D:$D,'Source'!$A:$A,"109 - Private Shops",'Source'!$B:$B,$A54)</f>
        <v>0</v>
      </c>
      <c r="D54" s="8" t="n">
        <f aca="false">SUMIFS('Source'!$F:$F,'Source'!$A:$A,"109 - Private Shops",'Source'!$B:$B,$A54)</f>
        <v>2</v>
      </c>
      <c r="E54" s="8" t="n">
        <f aca="false">D54*$J$5</f>
        <v>2.52631578947368</v>
      </c>
      <c r="F54" s="8" t="n">
        <f aca="false">E54-C54</f>
        <v>2.52631578947368</v>
      </c>
      <c r="G54" s="9" t="str">
        <f aca="false">IF(AND(C54=0,E54=0),0,IF(C54=0,"New",(E54-C54)/C54))</f>
        <v>New</v>
      </c>
      <c r="H54" s="8" t="n">
        <f aca="false">SUMIFS('Source'!$E:$E,'Source'!$A:$A,"109 - Private Shops",'Source'!$B:$B,$A54)</f>
        <v>0</v>
      </c>
      <c r="I54" s="8" t="n">
        <f aca="false">SUMIFS('Source'!$G:$G,'Source'!$A:$A,"109 - Private Shops",'Source'!$B:$B,$A54)</f>
        <v>370.88</v>
      </c>
      <c r="J54" s="8" t="n">
        <f aca="false">I54*$J$5</f>
        <v>468.48</v>
      </c>
      <c r="K54" s="8" t="n">
        <f aca="false">J54-H54</f>
        <v>468.48</v>
      </c>
      <c r="L54" s="9" t="str">
        <f aca="false">IF(AND(H54=0,J54=0),0,IF(H54=0,"New",(J54-H54)/H54))</f>
        <v>New</v>
      </c>
      <c r="M54" s="7" t="str">
        <f aca="false">IF(AND(OR(C54&lt;&gt;0,H54&lt;&gt;0),D54=0,I54=0),"DROP",IF(AND(OR(D54&lt;&gt;0,I54&lt;&gt;0),C54=0,H54=0),"NEW",""))</f>
        <v>NEW</v>
      </c>
    </row>
    <row r="55" customFormat="false" ht="15" hidden="false" customHeight="false" outlineLevel="0" collapsed="false">
      <c r="A55" s="7" t="s">
        <v>293</v>
      </c>
      <c r="B55" s="7" t="str">
        <f aca="false">IFERROR(INDEX('Source'!$C:$C,MATCH($A55,'Source'!$B:$B,0)),"")</f>
        <v>מישר כתפיים רחב+תמיכה לבית השח</v>
      </c>
      <c r="C55" s="8" t="n">
        <f aca="false">SUMIFS('Source'!$D:$D,'Source'!$A:$A,"109 - Private Shops",'Source'!$B:$B,$A55)</f>
        <v>0</v>
      </c>
      <c r="D55" s="8" t="n">
        <f aca="false">SUMIFS('Source'!$F:$F,'Source'!$A:$A,"109 - Private Shops",'Source'!$B:$B,$A55)</f>
        <v>2</v>
      </c>
      <c r="E55" s="8" t="n">
        <f aca="false">D55*$J$5</f>
        <v>2.52631578947368</v>
      </c>
      <c r="F55" s="8" t="n">
        <f aca="false">E55-C55</f>
        <v>2.52631578947368</v>
      </c>
      <c r="G55" s="9" t="str">
        <f aca="false">IF(AND(C55=0,E55=0),0,IF(C55=0,"New",(E55-C55)/C55))</f>
        <v>New</v>
      </c>
      <c r="H55" s="8" t="n">
        <f aca="false">SUMIFS('Source'!$E:$E,'Source'!$A:$A,"109 - Private Shops",'Source'!$B:$B,$A55)</f>
        <v>0</v>
      </c>
      <c r="I55" s="8" t="n">
        <f aca="false">SUMIFS('Source'!$G:$G,'Source'!$A:$A,"109 - Private Shops",'Source'!$B:$B,$A55)</f>
        <v>370.88</v>
      </c>
      <c r="J55" s="8" t="n">
        <f aca="false">I55*$J$5</f>
        <v>468.48</v>
      </c>
      <c r="K55" s="8" t="n">
        <f aca="false">J55-H55</f>
        <v>468.48</v>
      </c>
      <c r="L55" s="9" t="str">
        <f aca="false">IF(AND(H55=0,J55=0),0,IF(H55=0,"New",(J55-H55)/H55))</f>
        <v>New</v>
      </c>
      <c r="M55" s="7" t="str">
        <f aca="false">IF(AND(OR(C55&lt;&gt;0,H55&lt;&gt;0),D55=0,I55=0),"DROP",IF(AND(OR(D55&lt;&gt;0,I55&lt;&gt;0),C55=0,H55=0),"NEW",""))</f>
        <v>NEW</v>
      </c>
    </row>
    <row r="56" customFormat="false" ht="15" hidden="false" customHeight="false" outlineLevel="0" collapsed="false">
      <c r="A56" s="7" t="s">
        <v>515</v>
      </c>
      <c r="B56" s="7" t="str">
        <f aca="false">IFERROR(INDEX('Source'!$C:$C,MATCH($A56,'Source'!$B:$B,0)),"")</f>
        <v>מידרסים מסיליקון</v>
      </c>
      <c r="C56" s="8" t="n">
        <f aca="false">SUMIFS('Source'!$D:$D,'Source'!$A:$A,"109 - Private Shops",'Source'!$B:$B,$A56)</f>
        <v>3</v>
      </c>
      <c r="D56" s="8" t="n">
        <f aca="false">SUMIFS('Source'!$F:$F,'Source'!$A:$A,"109 - Private Shops",'Source'!$B:$B,$A56)</f>
        <v>0</v>
      </c>
      <c r="E56" s="8" t="n">
        <f aca="false">D56*$J$5</f>
        <v>0</v>
      </c>
      <c r="F56" s="8" t="n">
        <f aca="false">E56-C56</f>
        <v>-3</v>
      </c>
      <c r="G56" s="9" t="n">
        <f aca="false">IF(AND(C56=0,E56=0),0,IF(C56=0,"New",(E56-C56)/C56))</f>
        <v>-1</v>
      </c>
      <c r="H56" s="8" t="n">
        <f aca="false">SUMIFS('Source'!$E:$E,'Source'!$A:$A,"109 - Private Shops",'Source'!$B:$B,$A56)</f>
        <v>355.32</v>
      </c>
      <c r="I56" s="8" t="n">
        <f aca="false">SUMIFS('Source'!$G:$G,'Source'!$A:$A,"109 - Private Shops",'Source'!$B:$B,$A56)</f>
        <v>0</v>
      </c>
      <c r="J56" s="8" t="n">
        <f aca="false">I56*$J$5</f>
        <v>0</v>
      </c>
      <c r="K56" s="8" t="n">
        <f aca="false">J56-H56</f>
        <v>-355.32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635</v>
      </c>
      <c r="B57" s="7" t="str">
        <f aca="false">IFERROR(INDEX('Source'!$C:$C,MATCH($A57,'Source'!$B:$B,0)),"")</f>
        <v>מידרסים מסיליקון</v>
      </c>
      <c r="C57" s="8" t="n">
        <f aca="false">SUMIFS('Source'!$D:$D,'Source'!$A:$A,"109 - Private Shops",'Source'!$B:$B,$A57)</f>
        <v>3</v>
      </c>
      <c r="D57" s="8" t="n">
        <f aca="false">SUMIFS('Source'!$F:$F,'Source'!$A:$A,"109 - Private Shops",'Source'!$B:$B,$A57)</f>
        <v>0</v>
      </c>
      <c r="E57" s="8" t="n">
        <f aca="false">D57*$J$5</f>
        <v>0</v>
      </c>
      <c r="F57" s="8" t="n">
        <f aca="false">E57-C57</f>
        <v>-3</v>
      </c>
      <c r="G57" s="9" t="n">
        <f aca="false">IF(AND(C57=0,E57=0),0,IF(C57=0,"New",(E57-C57)/C57))</f>
        <v>-1</v>
      </c>
      <c r="H57" s="8" t="n">
        <f aca="false">SUMIFS('Source'!$E:$E,'Source'!$A:$A,"109 - Private Shops",'Source'!$B:$B,$A57)</f>
        <v>355.14</v>
      </c>
      <c r="I57" s="8" t="n">
        <f aca="false">SUMIFS('Source'!$G:$G,'Source'!$A:$A,"109 - Private Shops",'Source'!$B:$B,$A57)</f>
        <v>0</v>
      </c>
      <c r="J57" s="8" t="n">
        <f aca="false">I57*$J$5</f>
        <v>0</v>
      </c>
      <c r="K57" s="8" t="n">
        <f aca="false">J57-H57</f>
        <v>-355.14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194</v>
      </c>
      <c r="B58" s="7" t="str">
        <f aca="false">IFERROR(INDEX('Source'!$C:$C,MATCH($A58,'Source'!$B:$B,0)),"")</f>
        <v>חגורת גב+סגירה כפולה</v>
      </c>
      <c r="C58" s="8" t="n">
        <f aca="false">SUMIFS('Source'!$D:$D,'Source'!$A:$A,"109 - Private Shops",'Source'!$B:$B,$A58)</f>
        <v>14</v>
      </c>
      <c r="D58" s="8" t="n">
        <f aca="false">SUMIFS('Source'!$F:$F,'Source'!$A:$A,"109 - Private Shops",'Source'!$B:$B,$A58)</f>
        <v>9</v>
      </c>
      <c r="E58" s="8" t="n">
        <f aca="false">D58*$J$5</f>
        <v>11.3684210526316</v>
      </c>
      <c r="F58" s="8" t="n">
        <f aca="false">E58-C58</f>
        <v>-2.63157894736842</v>
      </c>
      <c r="G58" s="9" t="n">
        <f aca="false">IF(AND(C58=0,E58=0),0,IF(C58=0,"New",(E58-C58)/C58))</f>
        <v>-0.18796992481203</v>
      </c>
      <c r="H58" s="8" t="n">
        <f aca="false">SUMIFS('Source'!$E:$E,'Source'!$A:$A,"109 - Private Shops",'Source'!$B:$B,$A58)</f>
        <v>1513.53</v>
      </c>
      <c r="I58" s="8" t="n">
        <f aca="false">SUMIFS('Source'!$G:$G,'Source'!$A:$A,"109 - Private Shops",'Source'!$B:$B,$A58)</f>
        <v>1168.01</v>
      </c>
      <c r="J58" s="8" t="n">
        <f aca="false">I58*$J$5</f>
        <v>1475.38105263158</v>
      </c>
      <c r="K58" s="8" t="n">
        <f aca="false">J58-H58</f>
        <v>-38.1489473684212</v>
      </c>
      <c r="L58" s="9" t="n">
        <f aca="false">IF(AND(H58=0,J58=0),0,IF(H58=0,"New",(J58-H58)/H58))</f>
        <v>-0.0252052799537645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546</v>
      </c>
      <c r="B59" s="7" t="str">
        <f aca="false">IFERROR(INDEX('Source'!$C:$C,MATCH($A59,'Source'!$B:$B,0)),"")</f>
        <v>חגורת מיקדו</v>
      </c>
      <c r="C59" s="8" t="n">
        <f aca="false">SUMIFS('Source'!$D:$D,'Source'!$A:$A,"109 - Private Shops",'Source'!$B:$B,$A59)</f>
        <v>2</v>
      </c>
      <c r="D59" s="8" t="n">
        <f aca="false">SUMIFS('Source'!$F:$F,'Source'!$A:$A,"109 - Private Shops",'Source'!$B:$B,$A59)</f>
        <v>0</v>
      </c>
      <c r="E59" s="8" t="n">
        <f aca="false">D59*$J$5</f>
        <v>0</v>
      </c>
      <c r="F59" s="8" t="n">
        <f aca="false">E59-C59</f>
        <v>-2</v>
      </c>
      <c r="G59" s="9" t="n">
        <f aca="false">IF(AND(C59=0,E59=0),0,IF(C59=0,"New",(E59-C59)/C59))</f>
        <v>-1</v>
      </c>
      <c r="H59" s="8" t="n">
        <f aca="false">SUMIFS('Source'!$E:$E,'Source'!$A:$A,"109 - Private Shops",'Source'!$B:$B,$A59)</f>
        <v>340.21</v>
      </c>
      <c r="I59" s="8" t="n">
        <f aca="false">SUMIFS('Source'!$G:$G,'Source'!$A:$A,"109 - Private Shops",'Source'!$B:$B,$A59)</f>
        <v>0</v>
      </c>
      <c r="J59" s="8" t="n">
        <f aca="false">I59*$J$5</f>
        <v>0</v>
      </c>
      <c r="K59" s="8" t="n">
        <f aca="false">J59-H59</f>
        <v>-340.21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629</v>
      </c>
      <c r="B60" s="7" t="str">
        <f aca="false">IFERROR(INDEX('Source'!$C:$C,MATCH($A60,'Source'!$B:$B,0)),"")</f>
        <v>מדרס מתכוונן לגיל</v>
      </c>
      <c r="C60" s="8" t="n">
        <f aca="false">SUMIFS('Source'!$D:$D,'Source'!$A:$A,"109 - Private Shops",'Source'!$B:$B,$A60)</f>
        <v>4</v>
      </c>
      <c r="D60" s="8" t="n">
        <f aca="false">SUMIFS('Source'!$F:$F,'Source'!$A:$A,"109 - Private Shops",'Source'!$B:$B,$A60)</f>
        <v>0</v>
      </c>
      <c r="E60" s="8" t="n">
        <f aca="false">D60*$J$5</f>
        <v>0</v>
      </c>
      <c r="F60" s="8" t="n">
        <f aca="false">E60-C60</f>
        <v>-4</v>
      </c>
      <c r="G60" s="9" t="n">
        <f aca="false">IF(AND(C60=0,E60=0),0,IF(C60=0,"New",(E60-C60)/C60))</f>
        <v>-1</v>
      </c>
      <c r="H60" s="8" t="n">
        <f aca="false">SUMIFS('Source'!$E:$E,'Source'!$A:$A,"109 - Private Shops",'Source'!$B:$B,$A60)</f>
        <v>334.4</v>
      </c>
      <c r="I60" s="8" t="n">
        <f aca="false">SUMIFS('Source'!$G:$G,'Source'!$A:$A,"109 - Private Shops",'Source'!$B:$B,$A60)</f>
        <v>0</v>
      </c>
      <c r="J60" s="8" t="n">
        <f aca="false">I60*$J$5</f>
        <v>0</v>
      </c>
      <c r="K60" s="8" t="n">
        <f aca="false">J60-H60</f>
        <v>-334.4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657</v>
      </c>
      <c r="B61" s="7" t="str">
        <f aca="false">IFERROR(INDEX('Source'!$C:$C,MATCH($A61,'Source'!$B:$B,0)),"")</f>
        <v>גרבי נסיעות אנטיבקטריאלי</v>
      </c>
      <c r="C61" s="8" t="n">
        <f aca="false">SUMIFS('Source'!$D:$D,'Source'!$A:$A,"109 - Private Shops",'Source'!$B:$B,$A61)</f>
        <v>0</v>
      </c>
      <c r="D61" s="8" t="n">
        <f aca="false">SUMIFS('Source'!$F:$F,'Source'!$A:$A,"109 - Private Shops",'Source'!$B:$B,$A61)</f>
        <v>6</v>
      </c>
      <c r="E61" s="8" t="n">
        <f aca="false">D61*$J$5</f>
        <v>7.57894736842105</v>
      </c>
      <c r="F61" s="8" t="n">
        <f aca="false">E61-C61</f>
        <v>7.57894736842105</v>
      </c>
      <c r="G61" s="9" t="str">
        <f aca="false">IF(AND(C61=0,E61=0),0,IF(C61=0,"New",(E61-C61)/C61))</f>
        <v>New</v>
      </c>
      <c r="H61" s="8" t="n">
        <f aca="false">SUMIFS('Source'!$E:$E,'Source'!$A:$A,"109 - Private Shops",'Source'!$B:$B,$A61)</f>
        <v>0</v>
      </c>
      <c r="I61" s="8" t="n">
        <f aca="false">SUMIFS('Source'!$G:$G,'Source'!$A:$A,"109 - Private Shops",'Source'!$B:$B,$A61)</f>
        <v>328.8</v>
      </c>
      <c r="J61" s="8" t="n">
        <f aca="false">I61*$J$5</f>
        <v>415.326315789474</v>
      </c>
      <c r="K61" s="8" t="n">
        <f aca="false">J61-H61</f>
        <v>415.326315789474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311</v>
      </c>
      <c r="B62" s="7" t="str">
        <f aca="false">IFERROR(INDEX('Source'!$C:$C,MATCH($A62,'Source'!$B:$B,0)),"")</f>
        <v>מדבקה רב פעמית ל</v>
      </c>
      <c r="C62" s="8" t="n">
        <f aca="false">SUMIFS('Source'!$D:$D,'Source'!$A:$A,"109 - Private Shops",'Source'!$B:$B,$A62)</f>
        <v>25</v>
      </c>
      <c r="D62" s="8" t="n">
        <f aca="false">SUMIFS('Source'!$F:$F,'Source'!$A:$A,"109 - Private Shops",'Source'!$B:$B,$A62)</f>
        <v>3</v>
      </c>
      <c r="E62" s="8" t="n">
        <f aca="false">D62*$J$5</f>
        <v>3.78947368421053</v>
      </c>
      <c r="F62" s="8" t="n">
        <f aca="false">E62-C62</f>
        <v>-21.2105263157895</v>
      </c>
      <c r="G62" s="9" t="n">
        <f aca="false">IF(AND(C62=0,E62=0),0,IF(C62=0,"New",(E62-C62)/C62))</f>
        <v>-0.848421052631579</v>
      </c>
      <c r="H62" s="8" t="n">
        <f aca="false">SUMIFS('Source'!$E:$E,'Source'!$A:$A,"109 - Private Shops",'Source'!$B:$B,$A62)</f>
        <v>363.41</v>
      </c>
      <c r="I62" s="8" t="n">
        <f aca="false">SUMIFS('Source'!$G:$G,'Source'!$A:$A,"109 - Private Shops",'Source'!$B:$B,$A62)</f>
        <v>43.75</v>
      </c>
      <c r="J62" s="8" t="n">
        <f aca="false">I62*$J$5</f>
        <v>55.2631578947368</v>
      </c>
      <c r="K62" s="8" t="n">
        <f aca="false">J62-H62</f>
        <v>-308.146842105263</v>
      </c>
      <c r="L62" s="9" t="n">
        <f aca="false">IF(AND(H62=0,J62=0),0,IF(H62=0,"New",(J62-H62)/H62))</f>
        <v>-0.847931653243618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489</v>
      </c>
      <c r="B63" s="7" t="str">
        <f aca="false">IFERROR(INDEX('Source'!$C:$C,MATCH($A63,'Source'!$B:$B,0)),"")</f>
        <v>חגורה לשבר טבור</v>
      </c>
      <c r="C63" s="8" t="n">
        <f aca="false">SUMIFS('Source'!$D:$D,'Source'!$A:$A,"109 - Private Shops",'Source'!$B:$B,$A63)</f>
        <v>0</v>
      </c>
      <c r="D63" s="8" t="n">
        <f aca="false">SUMIFS('Source'!$F:$F,'Source'!$A:$A,"109 - Private Shops",'Source'!$B:$B,$A63)</f>
        <v>2</v>
      </c>
      <c r="E63" s="8" t="n">
        <f aca="false">D63*$J$5</f>
        <v>2.52631578947368</v>
      </c>
      <c r="F63" s="8" t="n">
        <f aca="false">E63-C63</f>
        <v>2.52631578947368</v>
      </c>
      <c r="G63" s="9" t="str">
        <f aca="false">IF(AND(C63=0,E63=0),0,IF(C63=0,"New",(E63-C63)/C63))</f>
        <v>New</v>
      </c>
      <c r="H63" s="8" t="n">
        <f aca="false">SUMIFS('Source'!$E:$E,'Source'!$A:$A,"109 - Private Shops",'Source'!$B:$B,$A63)</f>
        <v>0</v>
      </c>
      <c r="I63" s="8" t="n">
        <f aca="false">SUMIFS('Source'!$G:$G,'Source'!$A:$A,"109 - Private Shops",'Source'!$B:$B,$A63)</f>
        <v>313.94</v>
      </c>
      <c r="J63" s="8" t="n">
        <f aca="false">I63*$J$5</f>
        <v>396.555789473684</v>
      </c>
      <c r="K63" s="8" t="n">
        <f aca="false">J63-H63</f>
        <v>396.555789473684</v>
      </c>
      <c r="L63" s="9" t="str">
        <f aca="false">IF(AND(H63=0,J63=0),0,IF(H63=0,"New",(J63-H63)/H63))</f>
        <v>New</v>
      </c>
      <c r="M63" s="7" t="str">
        <f aca="false">IF(AND(OR(C63&lt;&gt;0,H63&lt;&gt;0),D63=0,I63=0),"DROP",IF(AND(OR(D63&lt;&gt;0,I63&lt;&gt;0),C63=0,H63=0),"NEW",""))</f>
        <v>NEW</v>
      </c>
    </row>
    <row r="64" customFormat="false" ht="15" hidden="false" customHeight="false" outlineLevel="0" collapsed="false">
      <c r="A64" s="7" t="s">
        <v>283</v>
      </c>
      <c r="B64" s="7" t="str">
        <f aca="false">IFERROR(INDEX('Source'!$C:$C,MATCH($A64,'Source'!$B:$B,0)),"")</f>
        <v>גרבי נוחות קיץ שחור</v>
      </c>
      <c r="C64" s="8" t="n">
        <f aca="false">SUMIFS('Source'!$D:$D,'Source'!$A:$A,"109 - Private Shops",'Source'!$B:$B,$A64)</f>
        <v>12</v>
      </c>
      <c r="D64" s="8" t="n">
        <f aca="false">SUMIFS('Source'!$F:$F,'Source'!$A:$A,"109 - Private Shops",'Source'!$B:$B,$A64)</f>
        <v>0</v>
      </c>
      <c r="E64" s="8" t="n">
        <f aca="false">D64*$J$5</f>
        <v>0</v>
      </c>
      <c r="F64" s="8" t="n">
        <f aca="false">E64-C64</f>
        <v>-12</v>
      </c>
      <c r="G64" s="9" t="n">
        <f aca="false">IF(AND(C64=0,E64=0),0,IF(C64=0,"New",(E64-C64)/C64))</f>
        <v>-1</v>
      </c>
      <c r="H64" s="8" t="n">
        <f aca="false">SUMIFS('Source'!$E:$E,'Source'!$A:$A,"109 - Private Shops",'Source'!$B:$B,$A64)</f>
        <v>313.84</v>
      </c>
      <c r="I64" s="8" t="n">
        <f aca="false">SUMIFS('Source'!$G:$G,'Source'!$A:$A,"109 - Private Shops",'Source'!$B:$B,$A64)</f>
        <v>0</v>
      </c>
      <c r="J64" s="8" t="n">
        <f aca="false">I64*$J$5</f>
        <v>0</v>
      </c>
      <c r="K64" s="8" t="n">
        <f aca="false">J64-H64</f>
        <v>-313.84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261</v>
      </c>
      <c r="B65" s="7" t="str">
        <f aca="false">IFERROR(INDEX('Source'!$C:$C,MATCH($A65,'Source'!$B:$B,0)),"")</f>
        <v>פומפיה להסרת עור</v>
      </c>
      <c r="C65" s="8" t="n">
        <f aca="false">SUMIFS('Source'!$D:$D,'Source'!$A:$A,"109 - Private Shops",'Source'!$B:$B,$A65)</f>
        <v>12</v>
      </c>
      <c r="D65" s="8" t="n">
        <f aca="false">SUMIFS('Source'!$F:$F,'Source'!$A:$A,"109 - Private Shops",'Source'!$B:$B,$A65)</f>
        <v>0</v>
      </c>
      <c r="E65" s="8" t="n">
        <f aca="false">D65*$J$5</f>
        <v>0</v>
      </c>
      <c r="F65" s="8" t="n">
        <f aca="false">E65-C65</f>
        <v>-12</v>
      </c>
      <c r="G65" s="9" t="n">
        <f aca="false">IF(AND(C65=0,E65=0),0,IF(C65=0,"New",(E65-C65)/C65))</f>
        <v>-1</v>
      </c>
      <c r="H65" s="8" t="n">
        <f aca="false">SUMIFS('Source'!$E:$E,'Source'!$A:$A,"109 - Private Shops",'Source'!$B:$B,$A65)</f>
        <v>300.06</v>
      </c>
      <c r="I65" s="8" t="n">
        <f aca="false">SUMIFS('Source'!$G:$G,'Source'!$A:$A,"109 - Private Shops",'Source'!$B:$B,$A65)</f>
        <v>0</v>
      </c>
      <c r="J65" s="8" t="n">
        <f aca="false">I65*$J$5</f>
        <v>0</v>
      </c>
      <c r="K65" s="8" t="n">
        <f aca="false">J65-H65</f>
        <v>-300.06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180</v>
      </c>
      <c r="B66" s="7" t="str">
        <f aca="false">IFERROR(INDEX('Source'!$C:$C,MATCH($A66,'Source'!$B:$B,0)),"")</f>
        <v>שרוול לבוניון מסיליקון</v>
      </c>
      <c r="C66" s="8" t="n">
        <f aca="false">SUMIFS('Source'!$D:$D,'Source'!$A:$A,"109 - Private Shops",'Source'!$B:$B,$A66)</f>
        <v>8</v>
      </c>
      <c r="D66" s="8" t="n">
        <f aca="false">SUMIFS('Source'!$F:$F,'Source'!$A:$A,"109 - Private Shops",'Source'!$B:$B,$A66)</f>
        <v>0</v>
      </c>
      <c r="E66" s="8" t="n">
        <f aca="false">D66*$J$5</f>
        <v>0</v>
      </c>
      <c r="F66" s="8" t="n">
        <f aca="false">E66-C66</f>
        <v>-8</v>
      </c>
      <c r="G66" s="9" t="n">
        <f aca="false">IF(AND(C66=0,E66=0),0,IF(C66=0,"New",(E66-C66)/C66))</f>
        <v>-1</v>
      </c>
      <c r="H66" s="8" t="n">
        <f aca="false">SUMIFS('Source'!$E:$E,'Source'!$A:$A,"109 - Private Shops",'Source'!$B:$B,$A66)</f>
        <v>299.64</v>
      </c>
      <c r="I66" s="8" t="n">
        <f aca="false">SUMIFS('Source'!$G:$G,'Source'!$A:$A,"109 - Private Shops",'Source'!$B:$B,$A66)</f>
        <v>0</v>
      </c>
      <c r="J66" s="8" t="n">
        <f aca="false">I66*$J$5</f>
        <v>0</v>
      </c>
      <c r="K66" s="8" t="n">
        <f aca="false">J66-H66</f>
        <v>-299.64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547</v>
      </c>
      <c r="B67" s="7" t="str">
        <f aca="false">IFERROR(INDEX('Source'!$C:$C,MATCH($A67,'Source'!$B:$B,0)),"")</f>
        <v>ריפוד סיליקון לנעלי אצבע</v>
      </c>
      <c r="C67" s="8" t="n">
        <f aca="false">SUMIFS('Source'!$D:$D,'Source'!$A:$A,"109 - Private Shops",'Source'!$B:$B,$A67)</f>
        <v>0</v>
      </c>
      <c r="D67" s="8" t="n">
        <f aca="false">SUMIFS('Source'!$F:$F,'Source'!$A:$A,"109 - Private Shops",'Source'!$B:$B,$A67)</f>
        <v>10</v>
      </c>
      <c r="E67" s="8" t="n">
        <f aca="false">D67*$J$5</f>
        <v>12.6315789473684</v>
      </c>
      <c r="F67" s="8" t="n">
        <f aca="false">E67-C67</f>
        <v>12.6315789473684</v>
      </c>
      <c r="G67" s="9" t="str">
        <f aca="false">IF(AND(C67=0,E67=0),0,IF(C67=0,"New",(E67-C67)/C67))</f>
        <v>New</v>
      </c>
      <c r="H67" s="8" t="n">
        <f aca="false">SUMIFS('Source'!$E:$E,'Source'!$A:$A,"109 - Private Shops",'Source'!$B:$B,$A67)</f>
        <v>0</v>
      </c>
      <c r="I67" s="8" t="n">
        <f aca="false">SUMIFS('Source'!$G:$G,'Source'!$A:$A,"109 - Private Shops",'Source'!$B:$B,$A67)</f>
        <v>285.45</v>
      </c>
      <c r="J67" s="8" t="n">
        <f aca="false">I67*$J$5</f>
        <v>360.568421052632</v>
      </c>
      <c r="K67" s="8" t="n">
        <f aca="false">J67-H67</f>
        <v>360.568421052632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372</v>
      </c>
      <c r="B68" s="7" t="str">
        <f aca="false">IFERROR(INDEX('Source'!$C:$C,MATCH($A68,'Source'!$B:$B,0)),"")</f>
        <v>מגן ברך SC422</v>
      </c>
      <c r="C68" s="8" t="n">
        <f aca="false">SUMIFS('Source'!$D:$D,'Source'!$A:$A,"109 - Private Shops",'Source'!$B:$B,$A68)</f>
        <v>2</v>
      </c>
      <c r="D68" s="8" t="n">
        <f aca="false">SUMIFS('Source'!$F:$F,'Source'!$A:$A,"109 - Private Shops",'Source'!$B:$B,$A68)</f>
        <v>0</v>
      </c>
      <c r="E68" s="8" t="n">
        <f aca="false">D68*$J$5</f>
        <v>0</v>
      </c>
      <c r="F68" s="8" t="n">
        <f aca="false">E68-C68</f>
        <v>-2</v>
      </c>
      <c r="G68" s="9" t="n">
        <f aca="false">IF(AND(C68=0,E68=0),0,IF(C68=0,"New",(E68-C68)/C68))</f>
        <v>-1</v>
      </c>
      <c r="H68" s="8" t="n">
        <f aca="false">SUMIFS('Source'!$E:$E,'Source'!$A:$A,"109 - Private Shops",'Source'!$B:$B,$A68)</f>
        <v>281.14</v>
      </c>
      <c r="I68" s="8" t="n">
        <f aca="false">SUMIFS('Source'!$G:$G,'Source'!$A:$A,"109 - Private Shops",'Source'!$B:$B,$A68)</f>
        <v>0</v>
      </c>
      <c r="J68" s="8" t="n">
        <f aca="false">I68*$J$5</f>
        <v>0</v>
      </c>
      <c r="K68" s="8" t="n">
        <f aca="false">J68-H68</f>
        <v>-281.14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513</v>
      </c>
      <c r="B69" s="7" t="str">
        <f aca="false">IFERROR(INDEX('Source'!$C:$C,MATCH($A69,'Source'!$B:$B,0)),"")</f>
        <v>חבק יד SC25</v>
      </c>
      <c r="C69" s="8" t="n">
        <f aca="false">SUMIFS('Source'!$D:$D,'Source'!$A:$A,"109 - Private Shops",'Source'!$B:$B,$A69)</f>
        <v>0</v>
      </c>
      <c r="D69" s="8" t="n">
        <f aca="false">SUMIFS('Source'!$F:$F,'Source'!$A:$A,"109 - Private Shops",'Source'!$B:$B,$A69)</f>
        <v>3</v>
      </c>
      <c r="E69" s="8" t="n">
        <f aca="false">D69*$J$5</f>
        <v>3.78947368421053</v>
      </c>
      <c r="F69" s="8" t="n">
        <f aca="false">E69-C69</f>
        <v>3.78947368421053</v>
      </c>
      <c r="G69" s="9" t="str">
        <f aca="false">IF(AND(C69=0,E69=0),0,IF(C69=0,"New",(E69-C69)/C69))</f>
        <v>New</v>
      </c>
      <c r="H69" s="8" t="n">
        <f aca="false">SUMIFS('Source'!$E:$E,'Source'!$A:$A,"109 - Private Shops",'Source'!$B:$B,$A69)</f>
        <v>0</v>
      </c>
      <c r="I69" s="8" t="n">
        <f aca="false">SUMIFS('Source'!$G:$G,'Source'!$A:$A,"109 - Private Shops",'Source'!$B:$B,$A69)</f>
        <v>281.02</v>
      </c>
      <c r="J69" s="8" t="n">
        <f aca="false">I69*$J$5</f>
        <v>354.972631578947</v>
      </c>
      <c r="K69" s="8" t="n">
        <f aca="false">J69-H69</f>
        <v>354.972631578947</v>
      </c>
      <c r="L69" s="9" t="str">
        <f aca="false">IF(AND(H69=0,J69=0),0,IF(H69=0,"New",(J69-H69)/H69))</f>
        <v>New</v>
      </c>
      <c r="M69" s="7" t="str">
        <f aca="false">IF(AND(OR(C69&lt;&gt;0,H69&lt;&gt;0),D69=0,I69=0),"DROP",IF(AND(OR(D69&lt;&gt;0,I69&lt;&gt;0),C69=0,H69=0),"NEW",""))</f>
        <v>NEW</v>
      </c>
    </row>
    <row r="70" customFormat="false" ht="15" hidden="false" customHeight="false" outlineLevel="0" collapsed="false">
      <c r="A70" s="7" t="s">
        <v>144</v>
      </c>
      <c r="B70" s="7" t="str">
        <f aca="false">IFERROR(INDEX('Source'!$C:$C,MATCH($A70,'Source'!$B:$B,0)),"")</f>
        <v>כרית סיליקון לעקב</v>
      </c>
      <c r="C70" s="8" t="n">
        <f aca="false">SUMIFS('Source'!$D:$D,'Source'!$A:$A,"109 - Private Shops",'Source'!$B:$B,$A70)</f>
        <v>1</v>
      </c>
      <c r="D70" s="8" t="n">
        <f aca="false">SUMIFS('Source'!$F:$F,'Source'!$A:$A,"109 - Private Shops",'Source'!$B:$B,$A70)</f>
        <v>4</v>
      </c>
      <c r="E70" s="8" t="n">
        <f aca="false">D70*$J$5</f>
        <v>5.05263157894737</v>
      </c>
      <c r="F70" s="8" t="n">
        <f aca="false">E70-C70</f>
        <v>4.05263157894737</v>
      </c>
      <c r="G70" s="9" t="n">
        <f aca="false">IF(AND(C70=0,E70=0),0,IF(C70=0,"New",(E70-C70)/C70))</f>
        <v>4.05263157894737</v>
      </c>
      <c r="H70" s="8" t="n">
        <f aca="false">SUMIFS('Source'!$E:$E,'Source'!$A:$A,"109 - Private Shops",'Source'!$B:$B,$A70)</f>
        <v>92.29</v>
      </c>
      <c r="I70" s="8" t="n">
        <f aca="false">SUMIFS('Source'!$G:$G,'Source'!$A:$A,"109 - Private Shops",'Source'!$B:$B,$A70)</f>
        <v>369.17</v>
      </c>
      <c r="J70" s="8" t="n">
        <f aca="false">I70*$J$5</f>
        <v>466.32</v>
      </c>
      <c r="K70" s="8" t="n">
        <f aca="false">J70-H70</f>
        <v>374.03</v>
      </c>
      <c r="L70" s="9" t="n">
        <f aca="false">IF(AND(H70=0,J70=0),0,IF(H70=0,"New",(J70-H70)/H70))</f>
        <v>4.05276844728573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295</v>
      </c>
      <c r="B71" s="7" t="str">
        <f aca="false">IFERROR(INDEX('Source'!$C:$C,MATCH($A71,'Source'!$B:$B,0)),"")</f>
        <v>גרביים עם עקב ג'ל</v>
      </c>
      <c r="C71" s="8" t="n">
        <f aca="false">SUMIFS('Source'!$D:$D,'Source'!$A:$A,"109 - Private Shops",'Source'!$B:$B,$A71)</f>
        <v>8</v>
      </c>
      <c r="D71" s="8" t="n">
        <f aca="false">SUMIFS('Source'!$F:$F,'Source'!$A:$A,"109 - Private Shops",'Source'!$B:$B,$A71)</f>
        <v>1</v>
      </c>
      <c r="E71" s="8" t="n">
        <f aca="false">D71*$J$5</f>
        <v>1.26315789473684</v>
      </c>
      <c r="F71" s="8" t="n">
        <f aca="false">E71-C71</f>
        <v>-6.73684210526316</v>
      </c>
      <c r="G71" s="9" t="n">
        <f aca="false">IF(AND(C71=0,E71=0),0,IF(C71=0,"New",(E71-C71)/C71))</f>
        <v>-0.842105263157895</v>
      </c>
      <c r="H71" s="8" t="n">
        <f aca="false">SUMIFS('Source'!$E:$E,'Source'!$A:$A,"109 - Private Shops",'Source'!$B:$B,$A71)</f>
        <v>299.64</v>
      </c>
      <c r="I71" s="8" t="n">
        <f aca="false">SUMIFS('Source'!$G:$G,'Source'!$A:$A,"109 - Private Shops",'Source'!$B:$B,$A71)</f>
        <v>37.45</v>
      </c>
      <c r="J71" s="8" t="n">
        <f aca="false">I71*$J$5</f>
        <v>47.3052631578947</v>
      </c>
      <c r="K71" s="8" t="n">
        <f aca="false">J71-H71</f>
        <v>-252.334736842105</v>
      </c>
      <c r="L71" s="9" t="n">
        <f aca="false">IF(AND(H71=0,J71=0),0,IF(H71=0,"New",(J71-H71)/H71))</f>
        <v>-0.842126341082984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265</v>
      </c>
      <c r="B72" s="7" t="str">
        <f aca="false">IFERROR(INDEX('Source'!$C:$C,MATCH($A72,'Source'!$B:$B,0)),"")</f>
        <v>מגן קרסול</v>
      </c>
      <c r="C72" s="8" t="n">
        <f aca="false">SUMIFS('Source'!$D:$D,'Source'!$A:$A,"109 - Private Shops",'Source'!$B:$B,$A72)</f>
        <v>9</v>
      </c>
      <c r="D72" s="8" t="n">
        <f aca="false">SUMIFS('Source'!$F:$F,'Source'!$A:$A,"109 - Private Shops",'Source'!$B:$B,$A72)</f>
        <v>2</v>
      </c>
      <c r="E72" s="8" t="n">
        <f aca="false">D72*$J$5</f>
        <v>2.52631578947368</v>
      </c>
      <c r="F72" s="8" t="n">
        <f aca="false">E72-C72</f>
        <v>-6.47368421052632</v>
      </c>
      <c r="G72" s="9" t="n">
        <f aca="false">IF(AND(C72=0,E72=0),0,IF(C72=0,"New",(E72-C72)/C72))</f>
        <v>-0.719298245614035</v>
      </c>
      <c r="H72" s="8" t="n">
        <f aca="false">SUMIFS('Source'!$E:$E,'Source'!$A:$A,"109 - Private Shops",'Source'!$B:$B,$A72)</f>
        <v>337.09</v>
      </c>
      <c r="I72" s="8" t="n">
        <f aca="false">SUMIFS('Source'!$G:$G,'Source'!$A:$A,"109 - Private Shops",'Source'!$B:$B,$A72)</f>
        <v>74.91</v>
      </c>
      <c r="J72" s="8" t="n">
        <f aca="false">I72*$J$5</f>
        <v>94.6231578947368</v>
      </c>
      <c r="K72" s="8" t="n">
        <f aca="false">J72-H72</f>
        <v>-242.466842105263</v>
      </c>
      <c r="L72" s="9" t="n">
        <f aca="false">IF(AND(H72=0,J72=0),0,IF(H72=0,"New",(J72-H72)/H72))</f>
        <v>-0.71929408201152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645</v>
      </c>
      <c r="B73" s="7" t="str">
        <f aca="false">IFERROR(INDEX('Source'!$C:$C,MATCH($A73,'Source'!$B:$B,0)),"")</f>
        <v>חגורת פאבליק (רצועות אבדוקציה)</v>
      </c>
      <c r="C73" s="8" t="n">
        <f aca="false">SUMIFS('Source'!$D:$D,'Source'!$A:$A,"109 - Private Shops",'Source'!$B:$B,$A73)</f>
        <v>0</v>
      </c>
      <c r="D73" s="8" t="n">
        <f aca="false">SUMIFS('Source'!$F:$F,'Source'!$A:$A,"109 - Private Shops",'Source'!$B:$B,$A73)</f>
        <v>1</v>
      </c>
      <c r="E73" s="8" t="n">
        <f aca="false">D73*$J$5</f>
        <v>1.26315789473684</v>
      </c>
      <c r="F73" s="8" t="n">
        <f aca="false">E73-C73</f>
        <v>1.26315789473684</v>
      </c>
      <c r="G73" s="9" t="str">
        <f aca="false">IF(AND(C73=0,E73=0),0,IF(C73=0,"New",(E73-C73)/C73))</f>
        <v>New</v>
      </c>
      <c r="H73" s="8" t="n">
        <f aca="false">SUMIFS('Source'!$E:$E,'Source'!$A:$A,"109 - Private Shops",'Source'!$B:$B,$A73)</f>
        <v>0</v>
      </c>
      <c r="I73" s="8" t="n">
        <f aca="false">SUMIFS('Source'!$G:$G,'Source'!$A:$A,"109 - Private Shops",'Source'!$B:$B,$A73)</f>
        <v>260</v>
      </c>
      <c r="J73" s="8" t="n">
        <f aca="false">I73*$J$5</f>
        <v>328.421052631579</v>
      </c>
      <c r="K73" s="8" t="n">
        <f aca="false">J73-H73</f>
        <v>328.421052631579</v>
      </c>
      <c r="L73" s="9" t="str">
        <f aca="false">IF(AND(H73=0,J73=0),0,IF(H73=0,"New",(J73-H73)/H73))</f>
        <v>New</v>
      </c>
      <c r="M73" s="7" t="str">
        <f aca="false">IF(AND(OR(C73&lt;&gt;0,H73&lt;&gt;0),D73=0,I73=0),"DROP",IF(AND(OR(D73&lt;&gt;0,I73&lt;&gt;0),C73=0,H73=0),"NEW",""))</f>
        <v>NEW</v>
      </c>
    </row>
    <row r="74" customFormat="false" ht="15" hidden="false" customHeight="false" outlineLevel="0" collapsed="false">
      <c r="A74" s="7" t="s">
        <v>204</v>
      </c>
      <c r="B74" s="7" t="str">
        <f aca="false">IFERROR(INDEX('Source'!$C:$C,MATCH($A74,'Source'!$B:$B,0)),"")</f>
        <v>חגורת קיבוע לכתף</v>
      </c>
      <c r="C74" s="8" t="n">
        <f aca="false">SUMIFS('Source'!$D:$D,'Source'!$A:$A,"109 - Private Shops",'Source'!$B:$B,$A74)</f>
        <v>2</v>
      </c>
      <c r="D74" s="8" t="n">
        <f aca="false">SUMIFS('Source'!$F:$F,'Source'!$A:$A,"109 - Private Shops",'Source'!$B:$B,$A74)</f>
        <v>0</v>
      </c>
      <c r="E74" s="8" t="n">
        <f aca="false">D74*$J$5</f>
        <v>0</v>
      </c>
      <c r="F74" s="8" t="n">
        <f aca="false">E74-C74</f>
        <v>-2</v>
      </c>
      <c r="G74" s="9" t="n">
        <f aca="false">IF(AND(C74=0,E74=0),0,IF(C74=0,"New",(E74-C74)/C74))</f>
        <v>-1</v>
      </c>
      <c r="H74" s="8" t="n">
        <f aca="false">SUMIFS('Source'!$E:$E,'Source'!$A:$A,"109 - Private Shops",'Source'!$B:$B,$A74)</f>
        <v>254</v>
      </c>
      <c r="I74" s="8" t="n">
        <f aca="false">SUMIFS('Source'!$G:$G,'Source'!$A:$A,"109 - Private Shops",'Source'!$B:$B,$A74)</f>
        <v>0</v>
      </c>
      <c r="J74" s="8" t="n">
        <f aca="false">I74*$J$5</f>
        <v>0</v>
      </c>
      <c r="K74" s="8" t="n">
        <f aca="false">J74-H74</f>
        <v>-254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161</v>
      </c>
      <c r="B75" s="7" t="str">
        <f aca="false">IFERROR(INDEX('Source'!$C:$C,MATCH($A75,'Source'!$B:$B,0)),"")</f>
        <v>חגורת קיבוע לכתף</v>
      </c>
      <c r="C75" s="8" t="n">
        <f aca="false">SUMIFS('Source'!$D:$D,'Source'!$A:$A,"109 - Private Shops",'Source'!$B:$B,$A75)</f>
        <v>2</v>
      </c>
      <c r="D75" s="8" t="n">
        <f aca="false">SUMIFS('Source'!$F:$F,'Source'!$A:$A,"109 - Private Shops",'Source'!$B:$B,$A75)</f>
        <v>0</v>
      </c>
      <c r="E75" s="8" t="n">
        <f aca="false">D75*$J$5</f>
        <v>0</v>
      </c>
      <c r="F75" s="8" t="n">
        <f aca="false">E75-C75</f>
        <v>-2</v>
      </c>
      <c r="G75" s="9" t="n">
        <f aca="false">IF(AND(C75=0,E75=0),0,IF(C75=0,"New",(E75-C75)/C75))</f>
        <v>-1</v>
      </c>
      <c r="H75" s="8" t="n">
        <f aca="false">SUMIFS('Source'!$E:$E,'Source'!$A:$A,"109 - Private Shops",'Source'!$B:$B,$A75)</f>
        <v>254</v>
      </c>
      <c r="I75" s="8" t="n">
        <f aca="false">SUMIFS('Source'!$G:$G,'Source'!$A:$A,"109 - Private Shops",'Source'!$B:$B,$A75)</f>
        <v>0</v>
      </c>
      <c r="J75" s="8" t="n">
        <f aca="false">I75*$J$5</f>
        <v>0</v>
      </c>
      <c r="K75" s="8" t="n">
        <f aca="false">J75-H75</f>
        <v>-254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305</v>
      </c>
      <c r="B76" s="7" t="str">
        <f aca="false">IFERROR(INDEX('Source'!$C:$C,MATCH($A76,'Source'!$B:$B,0)),"")</f>
        <v>חגורת קיבוע לכתף</v>
      </c>
      <c r="C76" s="8" t="n">
        <f aca="false">SUMIFS('Source'!$D:$D,'Source'!$A:$A,"109 - Private Shops",'Source'!$B:$B,$A76)</f>
        <v>2</v>
      </c>
      <c r="D76" s="8" t="n">
        <f aca="false">SUMIFS('Source'!$F:$F,'Source'!$A:$A,"109 - Private Shops",'Source'!$B:$B,$A76)</f>
        <v>0</v>
      </c>
      <c r="E76" s="8" t="n">
        <f aca="false">D76*$J$5</f>
        <v>0</v>
      </c>
      <c r="F76" s="8" t="n">
        <f aca="false">E76-C76</f>
        <v>-2</v>
      </c>
      <c r="G76" s="9" t="n">
        <f aca="false">IF(AND(C76=0,E76=0),0,IF(C76=0,"New",(E76-C76)/C76))</f>
        <v>-1</v>
      </c>
      <c r="H76" s="8" t="n">
        <f aca="false">SUMIFS('Source'!$E:$E,'Source'!$A:$A,"109 - Private Shops",'Source'!$B:$B,$A76)</f>
        <v>253.98</v>
      </c>
      <c r="I76" s="8" t="n">
        <f aca="false">SUMIFS('Source'!$G:$G,'Source'!$A:$A,"109 - Private Shops",'Source'!$B:$B,$A76)</f>
        <v>0</v>
      </c>
      <c r="J76" s="8" t="n">
        <f aca="false">I76*$J$5</f>
        <v>0</v>
      </c>
      <c r="K76" s="8" t="n">
        <f aca="false">J76-H76</f>
        <v>-253.98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292</v>
      </c>
      <c r="B77" s="7" t="str">
        <f aca="false">IFERROR(INDEX('Source'!$C:$C,MATCH($A77,'Source'!$B:$B,0)),"")</f>
        <v>חבק יד מתכוון</v>
      </c>
      <c r="C77" s="8" t="n">
        <f aca="false">SUMIFS('Source'!$D:$D,'Source'!$A:$A,"109 - Private Shops",'Source'!$B:$B,$A77)</f>
        <v>12</v>
      </c>
      <c r="D77" s="8" t="n">
        <f aca="false">SUMIFS('Source'!$F:$F,'Source'!$A:$A,"109 - Private Shops",'Source'!$B:$B,$A77)</f>
        <v>5</v>
      </c>
      <c r="E77" s="8" t="n">
        <f aca="false">D77*$J$5</f>
        <v>6.31578947368421</v>
      </c>
      <c r="F77" s="8" t="n">
        <f aca="false">E77-C77</f>
        <v>-5.68421052631579</v>
      </c>
      <c r="G77" s="9" t="n">
        <f aca="false">IF(AND(C77=0,E77=0),0,IF(C77=0,"New",(E77-C77)/C77))</f>
        <v>-0.473684210526316</v>
      </c>
      <c r="H77" s="8" t="n">
        <f aca="false">SUMIFS('Source'!$E:$E,'Source'!$A:$A,"109 - Private Shops",'Source'!$B:$B,$A77)</f>
        <v>426.86</v>
      </c>
      <c r="I77" s="8" t="n">
        <f aca="false">SUMIFS('Source'!$G:$G,'Source'!$A:$A,"109 - Private Shops",'Source'!$B:$B,$A77)</f>
        <v>177.86</v>
      </c>
      <c r="J77" s="8" t="n">
        <f aca="false">I77*$J$5</f>
        <v>224.665263157895</v>
      </c>
      <c r="K77" s="8" t="n">
        <f aca="false">J77-H77</f>
        <v>-202.194736842105</v>
      </c>
      <c r="L77" s="9" t="n">
        <f aca="false">IF(AND(H77=0,J77=0),0,IF(H77=0,"New",(J77-H77)/H77))</f>
        <v>-0.473679278550591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92</v>
      </c>
      <c r="B78" s="7" t="str">
        <f aca="false">IFERROR(INDEX('Source'!$C:$C,MATCH($A78,'Source'!$B:$B,0)),"")</f>
        <v>מדרסי ג'ל קומפורט</v>
      </c>
      <c r="C78" s="8" t="n">
        <f aca="false">SUMIFS('Source'!$D:$D,'Source'!$A:$A,"109 - Private Shops",'Source'!$B:$B,$A78)</f>
        <v>0</v>
      </c>
      <c r="D78" s="8" t="n">
        <f aca="false">SUMIFS('Source'!$F:$F,'Source'!$A:$A,"109 - Private Shops",'Source'!$B:$B,$A78)</f>
        <v>2</v>
      </c>
      <c r="E78" s="8" t="n">
        <f aca="false">D78*$J$5</f>
        <v>2.52631578947368</v>
      </c>
      <c r="F78" s="8" t="n">
        <f aca="false">E78-C78</f>
        <v>2.52631578947368</v>
      </c>
      <c r="G78" s="9" t="str">
        <f aca="false">IF(AND(C78=0,E78=0),0,IF(C78=0,"New",(E78-C78)/C78))</f>
        <v>New</v>
      </c>
      <c r="H78" s="8" t="n">
        <f aca="false">SUMIFS('Source'!$E:$E,'Source'!$A:$A,"109 - Private Shops",'Source'!$B:$B,$A78)</f>
        <v>0</v>
      </c>
      <c r="I78" s="8" t="n">
        <f aca="false">SUMIFS('Source'!$G:$G,'Source'!$A:$A,"109 - Private Shops",'Source'!$B:$B,$A78)</f>
        <v>237.07</v>
      </c>
      <c r="J78" s="8" t="n">
        <f aca="false">I78*$J$5</f>
        <v>299.456842105263</v>
      </c>
      <c r="K78" s="8" t="n">
        <f aca="false">J78-H78</f>
        <v>299.456842105263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91</v>
      </c>
      <c r="B79" s="7" t="str">
        <f aca="false">IFERROR(INDEX('Source'!$C:$C,MATCH($A79,'Source'!$B:$B,0)),"")</f>
        <v>מדרסי ג'ל קומפורט</v>
      </c>
      <c r="C79" s="8" t="n">
        <f aca="false">SUMIFS('Source'!$D:$D,'Source'!$A:$A,"109 - Private Shops",'Source'!$B:$B,$A79)</f>
        <v>0</v>
      </c>
      <c r="D79" s="8" t="n">
        <f aca="false">SUMIFS('Source'!$F:$F,'Source'!$A:$A,"109 - Private Shops",'Source'!$B:$B,$A79)</f>
        <v>2</v>
      </c>
      <c r="E79" s="8" t="n">
        <f aca="false">D79*$J$5</f>
        <v>2.52631578947368</v>
      </c>
      <c r="F79" s="8" t="n">
        <f aca="false">E79-C79</f>
        <v>2.52631578947368</v>
      </c>
      <c r="G79" s="9" t="str">
        <f aca="false">IF(AND(C79=0,E79=0),0,IF(C79=0,"New",(E79-C79)/C79))</f>
        <v>New</v>
      </c>
      <c r="H79" s="8" t="n">
        <f aca="false">SUMIFS('Source'!$E:$E,'Source'!$A:$A,"109 - Private Shops",'Source'!$B:$B,$A79)</f>
        <v>0</v>
      </c>
      <c r="I79" s="8" t="n">
        <f aca="false">SUMIFS('Source'!$G:$G,'Source'!$A:$A,"109 - Private Shops",'Source'!$B:$B,$A79)</f>
        <v>237.07</v>
      </c>
      <c r="J79" s="8" t="n">
        <f aca="false">I79*$J$5</f>
        <v>299.456842105263</v>
      </c>
      <c r="K79" s="8" t="n">
        <f aca="false">J79-H79</f>
        <v>299.456842105263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431</v>
      </c>
      <c r="B80" s="7" t="str">
        <f aca="false">IFERROR(INDEX('Source'!$C:$C,MATCH($A80,'Source'!$B:$B,0)),"")</f>
        <v>מידרסים מסיליקון</v>
      </c>
      <c r="C80" s="8" t="n">
        <f aca="false">SUMIFS('Source'!$D:$D,'Source'!$A:$A,"109 - Private Shops",'Source'!$B:$B,$A80)</f>
        <v>2</v>
      </c>
      <c r="D80" s="8" t="n">
        <f aca="false">SUMIFS('Source'!$F:$F,'Source'!$A:$A,"109 - Private Shops",'Source'!$B:$B,$A80)</f>
        <v>0</v>
      </c>
      <c r="E80" s="8" t="n">
        <f aca="false">D80*$J$5</f>
        <v>0</v>
      </c>
      <c r="F80" s="8" t="n">
        <f aca="false">E80-C80</f>
        <v>-2</v>
      </c>
      <c r="G80" s="9" t="n">
        <f aca="false">IF(AND(C80=0,E80=0),0,IF(C80=0,"New",(E80-C80)/C80))</f>
        <v>-1</v>
      </c>
      <c r="H80" s="8" t="n">
        <f aca="false">SUMIFS('Source'!$E:$E,'Source'!$A:$A,"109 - Private Shops",'Source'!$B:$B,$A80)</f>
        <v>236.93</v>
      </c>
      <c r="I80" s="8" t="n">
        <f aca="false">SUMIFS('Source'!$G:$G,'Source'!$A:$A,"109 - Private Shops",'Source'!$B:$B,$A80)</f>
        <v>0</v>
      </c>
      <c r="J80" s="8" t="n">
        <f aca="false">I80*$J$5</f>
        <v>0</v>
      </c>
      <c r="K80" s="8" t="n">
        <f aca="false">J80-H80</f>
        <v>-236.93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516</v>
      </c>
      <c r="B81" s="7" t="str">
        <f aca="false">IFERROR(INDEX('Source'!$C:$C,MATCH($A81,'Source'!$B:$B,0)),"")</f>
        <v>מידרסים מסיליקון</v>
      </c>
      <c r="C81" s="8" t="n">
        <f aca="false">SUMIFS('Source'!$D:$D,'Source'!$A:$A,"109 - Private Shops",'Source'!$B:$B,$A81)</f>
        <v>2</v>
      </c>
      <c r="D81" s="8" t="n">
        <f aca="false">SUMIFS('Source'!$F:$F,'Source'!$A:$A,"109 - Private Shops",'Source'!$B:$B,$A81)</f>
        <v>0</v>
      </c>
      <c r="E81" s="8" t="n">
        <f aca="false">D81*$J$5</f>
        <v>0</v>
      </c>
      <c r="F81" s="8" t="n">
        <f aca="false">E81-C81</f>
        <v>-2</v>
      </c>
      <c r="G81" s="9" t="n">
        <f aca="false">IF(AND(C81=0,E81=0),0,IF(C81=0,"New",(E81-C81)/C81))</f>
        <v>-1</v>
      </c>
      <c r="H81" s="8" t="n">
        <f aca="false">SUMIFS('Source'!$E:$E,'Source'!$A:$A,"109 - Private Shops",'Source'!$B:$B,$A81)</f>
        <v>236.92</v>
      </c>
      <c r="I81" s="8" t="n">
        <f aca="false">SUMIFS('Source'!$G:$G,'Source'!$A:$A,"109 - Private Shops",'Source'!$B:$B,$A81)</f>
        <v>0</v>
      </c>
      <c r="J81" s="8" t="n">
        <f aca="false">I81*$J$5</f>
        <v>0</v>
      </c>
      <c r="K81" s="8" t="n">
        <f aca="false">J81-H81</f>
        <v>-236.92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303</v>
      </c>
      <c r="B82" s="7" t="str">
        <f aca="false">IFERROR(INDEX('Source'!$C:$C,MATCH($A82,'Source'!$B:$B,0)),"")</f>
        <v>גרבי נוחות קיץ שחור</v>
      </c>
      <c r="C82" s="8" t="n">
        <f aca="false">SUMIFS('Source'!$D:$D,'Source'!$A:$A,"109 - Private Shops",'Source'!$B:$B,$A82)</f>
        <v>10</v>
      </c>
      <c r="D82" s="8" t="n">
        <f aca="false">SUMIFS('Source'!$F:$F,'Source'!$A:$A,"109 - Private Shops",'Source'!$B:$B,$A82)</f>
        <v>0</v>
      </c>
      <c r="E82" s="8" t="n">
        <f aca="false">D82*$J$5</f>
        <v>0</v>
      </c>
      <c r="F82" s="8" t="n">
        <f aca="false">E82-C82</f>
        <v>-10</v>
      </c>
      <c r="G82" s="9" t="n">
        <f aca="false">IF(AND(C82=0,E82=0),0,IF(C82=0,"New",(E82-C82)/C82))</f>
        <v>-1</v>
      </c>
      <c r="H82" s="8" t="n">
        <f aca="false">SUMIFS('Source'!$E:$E,'Source'!$A:$A,"109 - Private Shops",'Source'!$B:$B,$A82)</f>
        <v>235.22</v>
      </c>
      <c r="I82" s="8" t="n">
        <f aca="false">SUMIFS('Source'!$G:$G,'Source'!$A:$A,"109 - Private Shops",'Source'!$B:$B,$A82)</f>
        <v>0</v>
      </c>
      <c r="J82" s="8" t="n">
        <f aca="false">I82*$J$5</f>
        <v>0</v>
      </c>
      <c r="K82" s="8" t="n">
        <f aca="false">J82-H82</f>
        <v>-235.22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866</v>
      </c>
      <c r="B83" s="7" t="str">
        <f aca="false">IFERROR(INDEX('Source'!$C:$C,MATCH($A83,'Source'!$B:$B,0)),"")</f>
        <v>חגורת לומבו-סקרל-צבע</v>
      </c>
      <c r="C83" s="8" t="n">
        <f aca="false">SUMIFS('Source'!$D:$D,'Source'!$A:$A,"109 - Private Shops",'Source'!$B:$B,$A83)</f>
        <v>1</v>
      </c>
      <c r="D83" s="8" t="n">
        <f aca="false">SUMIFS('Source'!$F:$F,'Source'!$A:$A,"109 - Private Shops",'Source'!$B:$B,$A83)</f>
        <v>0</v>
      </c>
      <c r="E83" s="8" t="n">
        <f aca="false">D83*$J$5</f>
        <v>0</v>
      </c>
      <c r="F83" s="8" t="n">
        <f aca="false">E83-C83</f>
        <v>-1</v>
      </c>
      <c r="G83" s="9" t="n">
        <f aca="false">IF(AND(C83=0,E83=0),0,IF(C83=0,"New",(E83-C83)/C83))</f>
        <v>-1</v>
      </c>
      <c r="H83" s="8" t="n">
        <f aca="false">SUMIFS('Source'!$E:$E,'Source'!$A:$A,"109 - Private Shops",'Source'!$B:$B,$A83)</f>
        <v>234.31</v>
      </c>
      <c r="I83" s="8" t="n">
        <f aca="false">SUMIFS('Source'!$G:$G,'Source'!$A:$A,"109 - Private Shops",'Source'!$B:$B,$A83)</f>
        <v>0</v>
      </c>
      <c r="J83" s="8" t="n">
        <f aca="false">I83*$J$5</f>
        <v>0</v>
      </c>
      <c r="K83" s="8" t="n">
        <f aca="false">J83-H83</f>
        <v>-234.31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85</v>
      </c>
      <c r="B84" s="7" t="str">
        <f aca="false">IFERROR(INDEX('Source'!$C:$C,MATCH($A84,'Source'!$B:$B,0)),"")</f>
        <v>חבק יד אגודלי ימ</v>
      </c>
      <c r="C84" s="8" t="n">
        <f aca="false">SUMIFS('Source'!$D:$D,'Source'!$A:$A,"109 - Private Shops",'Source'!$B:$B,$A84)</f>
        <v>0</v>
      </c>
      <c r="D84" s="8" t="n">
        <f aca="false">SUMIFS('Source'!$F:$F,'Source'!$A:$A,"109 - Private Shops",'Source'!$B:$B,$A84)</f>
        <v>5</v>
      </c>
      <c r="E84" s="8" t="n">
        <f aca="false">D84*$J$5</f>
        <v>6.31578947368421</v>
      </c>
      <c r="F84" s="8" t="n">
        <f aca="false">E84-C84</f>
        <v>6.31578947368421</v>
      </c>
      <c r="G84" s="9" t="str">
        <f aca="false">IF(AND(C84=0,E84=0),0,IF(C84=0,"New",(E84-C84)/C84))</f>
        <v>New</v>
      </c>
      <c r="H84" s="8" t="n">
        <f aca="false">SUMIFS('Source'!$E:$E,'Source'!$A:$A,"109 - Private Shops",'Source'!$B:$B,$A84)</f>
        <v>0</v>
      </c>
      <c r="I84" s="8" t="n">
        <f aca="false">SUMIFS('Source'!$G:$G,'Source'!$A:$A,"109 - Private Shops",'Source'!$B:$B,$A84)</f>
        <v>234.11</v>
      </c>
      <c r="J84" s="8" t="n">
        <f aca="false">I84*$J$5</f>
        <v>295.717894736842</v>
      </c>
      <c r="K84" s="8" t="n">
        <f aca="false">J84-H84</f>
        <v>295.717894736842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653</v>
      </c>
      <c r="B85" s="7" t="str">
        <f aca="false">IFERROR(INDEX('Source'!$C:$C,MATCH($A85,'Source'!$B:$B,0)),"")</f>
        <v>גרבי נסיעות אנטיבקטריאלי</v>
      </c>
      <c r="C85" s="8" t="n">
        <f aca="false">SUMIFS('Source'!$D:$D,'Source'!$A:$A,"109 - Private Shops",'Source'!$B:$B,$A85)</f>
        <v>0</v>
      </c>
      <c r="D85" s="8" t="n">
        <f aca="false">SUMIFS('Source'!$F:$F,'Source'!$A:$A,"109 - Private Shops",'Source'!$B:$B,$A85)</f>
        <v>4</v>
      </c>
      <c r="E85" s="8" t="n">
        <f aca="false">D85*$J$5</f>
        <v>5.05263157894737</v>
      </c>
      <c r="F85" s="8" t="n">
        <f aca="false">E85-C85</f>
        <v>5.05263157894737</v>
      </c>
      <c r="G85" s="9" t="str">
        <f aca="false">IF(AND(C85=0,E85=0),0,IF(C85=0,"New",(E85-C85)/C85))</f>
        <v>New</v>
      </c>
      <c r="H85" s="8" t="n">
        <f aca="false">SUMIFS('Source'!$E:$E,'Source'!$A:$A,"109 - Private Shops",'Source'!$B:$B,$A85)</f>
        <v>0</v>
      </c>
      <c r="I85" s="8" t="n">
        <f aca="false">SUMIFS('Source'!$G:$G,'Source'!$A:$A,"109 - Private Shops",'Source'!$B:$B,$A85)</f>
        <v>227.63</v>
      </c>
      <c r="J85" s="8" t="n">
        <f aca="false">I85*$J$5</f>
        <v>287.532631578947</v>
      </c>
      <c r="K85" s="8" t="n">
        <f aca="false">J85-H85</f>
        <v>287.532631578947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175</v>
      </c>
      <c r="B86" s="7" t="str">
        <f aca="false">IFERROR(INDEX('Source'!$C:$C,MATCH($A86,'Source'!$B:$B,0)),"")</f>
        <v>חבק לשורש כף היד</v>
      </c>
      <c r="C86" s="8" t="n">
        <f aca="false">SUMIFS('Source'!$D:$D,'Source'!$A:$A,"109 - Private Shops",'Source'!$B:$B,$A86)</f>
        <v>6</v>
      </c>
      <c r="D86" s="8" t="n">
        <f aca="false">SUMIFS('Source'!$F:$F,'Source'!$A:$A,"109 - Private Shops",'Source'!$B:$B,$A86)</f>
        <v>0</v>
      </c>
      <c r="E86" s="8" t="n">
        <f aca="false">D86*$J$5</f>
        <v>0</v>
      </c>
      <c r="F86" s="8" t="n">
        <f aca="false">E86-C86</f>
        <v>-6</v>
      </c>
      <c r="G86" s="9" t="n">
        <f aca="false">IF(AND(C86=0,E86=0),0,IF(C86=0,"New",(E86-C86)/C86))</f>
        <v>-1</v>
      </c>
      <c r="H86" s="8" t="n">
        <f aca="false">SUMIFS('Source'!$E:$E,'Source'!$A:$A,"109 - Private Shops",'Source'!$B:$B,$A86)</f>
        <v>224.73</v>
      </c>
      <c r="I86" s="8" t="n">
        <f aca="false">SUMIFS('Source'!$G:$G,'Source'!$A:$A,"109 - Private Shops",'Source'!$B:$B,$A86)</f>
        <v>0</v>
      </c>
      <c r="J86" s="8" t="n">
        <f aca="false">I86*$J$5</f>
        <v>0</v>
      </c>
      <c r="K86" s="8" t="n">
        <f aca="false">J86-H86</f>
        <v>-224.73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624</v>
      </c>
      <c r="B87" s="7" t="str">
        <f aca="false">IFERROR(INDEX('Source'!$C:$C,MATCH($A87,'Source'!$B:$B,0)),"")</f>
        <v>מגן שוק רגיל</v>
      </c>
      <c r="C87" s="8" t="n">
        <f aca="false">SUMIFS('Source'!$D:$D,'Source'!$A:$A,"109 - Private Shops",'Source'!$B:$B,$A87)</f>
        <v>0</v>
      </c>
      <c r="D87" s="8" t="n">
        <f aca="false">SUMIFS('Source'!$F:$F,'Source'!$A:$A,"109 - Private Shops",'Source'!$B:$B,$A87)</f>
        <v>2</v>
      </c>
      <c r="E87" s="8" t="n">
        <f aca="false">D87*$J$5</f>
        <v>2.52631578947368</v>
      </c>
      <c r="F87" s="8" t="n">
        <f aca="false">E87-C87</f>
        <v>2.52631578947368</v>
      </c>
      <c r="G87" s="9" t="str">
        <f aca="false">IF(AND(C87=0,E87=0),0,IF(C87=0,"New",(E87-C87)/C87))</f>
        <v>New</v>
      </c>
      <c r="H87" s="8" t="n">
        <f aca="false">SUMIFS('Source'!$E:$E,'Source'!$A:$A,"109 - Private Shops",'Source'!$B:$B,$A87)</f>
        <v>0</v>
      </c>
      <c r="I87" s="8" t="n">
        <f aca="false">SUMIFS('Source'!$G:$G,'Source'!$A:$A,"109 - Private Shops",'Source'!$B:$B,$A87)</f>
        <v>215.52</v>
      </c>
      <c r="J87" s="8" t="n">
        <f aca="false">I87*$J$5</f>
        <v>272.235789473684</v>
      </c>
      <c r="K87" s="8" t="n">
        <f aca="false">J87-H87</f>
        <v>272.235789473684</v>
      </c>
      <c r="L87" s="9" t="str">
        <f aca="false">IF(AND(H87=0,J87=0),0,IF(H87=0,"New",(J87-H87)/H87))</f>
        <v>New</v>
      </c>
      <c r="M87" s="7" t="str">
        <f aca="false">IF(AND(OR(C87&lt;&gt;0,H87&lt;&gt;0),D87=0,I87=0),"DROP",IF(AND(OR(D87&lt;&gt;0,I87&lt;&gt;0),C87=0,H87=0),"NEW",""))</f>
        <v>NEW</v>
      </c>
    </row>
    <row r="88" customFormat="false" ht="15" hidden="false" customHeight="false" outlineLevel="0" collapsed="false">
      <c r="A88" s="7" t="s">
        <v>568</v>
      </c>
      <c r="B88" s="7" t="str">
        <f aca="false">IFERROR(INDEX('Source'!$C:$C,MATCH($A88,'Source'!$B:$B,0)),"")</f>
        <v>מגן שוק רגיל</v>
      </c>
      <c r="C88" s="8" t="n">
        <f aca="false">SUMIFS('Source'!$D:$D,'Source'!$A:$A,"109 - Private Shops",'Source'!$B:$B,$A88)</f>
        <v>2</v>
      </c>
      <c r="D88" s="8" t="n">
        <f aca="false">SUMIFS('Source'!$F:$F,'Source'!$A:$A,"109 - Private Shops",'Source'!$B:$B,$A88)</f>
        <v>0</v>
      </c>
      <c r="E88" s="8" t="n">
        <f aca="false">D88*$J$5</f>
        <v>0</v>
      </c>
      <c r="F88" s="8" t="n">
        <f aca="false">E88-C88</f>
        <v>-2</v>
      </c>
      <c r="G88" s="9" t="n">
        <f aca="false">IF(AND(C88=0,E88=0),0,IF(C88=0,"New",(E88-C88)/C88))</f>
        <v>-1</v>
      </c>
      <c r="H88" s="8" t="n">
        <f aca="false">SUMIFS('Source'!$E:$E,'Source'!$A:$A,"109 - Private Shops",'Source'!$B:$B,$A88)</f>
        <v>215.52</v>
      </c>
      <c r="I88" s="8" t="n">
        <f aca="false">SUMIFS('Source'!$G:$G,'Source'!$A:$A,"109 - Private Shops",'Source'!$B:$B,$A88)</f>
        <v>0</v>
      </c>
      <c r="J88" s="8" t="n">
        <f aca="false">I88*$J$5</f>
        <v>0</v>
      </c>
      <c r="K88" s="8" t="n">
        <f aca="false">J88-H88</f>
        <v>-215.52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399</v>
      </c>
      <c r="B89" s="7" t="str">
        <f aca="false">IFERROR(INDEX('Source'!$C:$C,MATCH($A89,'Source'!$B:$B,0)),"")</f>
        <v>ריפוד סיליקון לכרית כף הרגל</v>
      </c>
      <c r="C89" s="8" t="n">
        <f aca="false">SUMIFS('Source'!$D:$D,'Source'!$A:$A,"109 - Private Shops",'Source'!$B:$B,$A89)</f>
        <v>10</v>
      </c>
      <c r="D89" s="8" t="n">
        <f aca="false">SUMIFS('Source'!$F:$F,'Source'!$A:$A,"109 - Private Shops",'Source'!$B:$B,$A89)</f>
        <v>0</v>
      </c>
      <c r="E89" s="8" t="n">
        <f aca="false">D89*$J$5</f>
        <v>0</v>
      </c>
      <c r="F89" s="8" t="n">
        <f aca="false">E89-C89</f>
        <v>-10</v>
      </c>
      <c r="G89" s="9" t="n">
        <f aca="false">IF(AND(C89=0,E89=0),0,IF(C89=0,"New",(E89-C89)/C89))</f>
        <v>-1</v>
      </c>
      <c r="H89" s="8" t="n">
        <f aca="false">SUMIFS('Source'!$E:$E,'Source'!$A:$A,"109 - Private Shops",'Source'!$B:$B,$A89)</f>
        <v>215.17</v>
      </c>
      <c r="I89" s="8" t="n">
        <f aca="false">SUMIFS('Source'!$G:$G,'Source'!$A:$A,"109 - Private Shops",'Source'!$B:$B,$A89)</f>
        <v>0</v>
      </c>
      <c r="J89" s="8" t="n">
        <f aca="false">I89*$J$5</f>
        <v>0</v>
      </c>
      <c r="K89" s="8" t="n">
        <f aca="false">J89-H89</f>
        <v>-215.17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691</v>
      </c>
      <c r="B90" s="7" t="str">
        <f aca="false">IFERROR(INDEX('Source'!$C:$C,MATCH($A90,'Source'!$B:$B,0)),"")</f>
        <v>משלוח בארץ</v>
      </c>
      <c r="C90" s="8" t="n">
        <f aca="false">SUMIFS('Source'!$D:$D,'Source'!$A:$A,"109 - Private Shops",'Source'!$B:$B,$A90)</f>
        <v>8</v>
      </c>
      <c r="D90" s="8" t="n">
        <f aca="false">SUMIFS('Source'!$F:$F,'Source'!$A:$A,"109 - Private Shops",'Source'!$B:$B,$A90)</f>
        <v>16</v>
      </c>
      <c r="E90" s="8" t="n">
        <f aca="false">D90*$J$5</f>
        <v>20.2105263157895</v>
      </c>
      <c r="F90" s="8" t="n">
        <f aca="false">E90-C90</f>
        <v>12.2105263157895</v>
      </c>
      <c r="G90" s="9" t="n">
        <f aca="false">IF(AND(C90=0,E90=0),0,IF(C90=0,"New",(E90-C90)/C90))</f>
        <v>1.52631578947368</v>
      </c>
      <c r="H90" s="8" t="n">
        <f aca="false">SUMIFS('Source'!$E:$E,'Source'!$A:$A,"109 - Private Shops",'Source'!$B:$B,$A90)</f>
        <v>246.75</v>
      </c>
      <c r="I90" s="8" t="n">
        <f aca="false">SUMIFS('Source'!$G:$G,'Source'!$A:$A,"109 - Private Shops",'Source'!$B:$B,$A90)</f>
        <v>458.12</v>
      </c>
      <c r="J90" s="8" t="n">
        <f aca="false">I90*$J$5</f>
        <v>578.677894736842</v>
      </c>
      <c r="K90" s="8" t="n">
        <f aca="false">J90-H90</f>
        <v>331.927894736842</v>
      </c>
      <c r="L90" s="9" t="n">
        <f aca="false">IF(AND(H90=0,J90=0),0,IF(H90=0,"New",(J90-H90)/H90))</f>
        <v>1.3451991681331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524</v>
      </c>
      <c r="B91" s="7" t="str">
        <f aca="false">IFERROR(INDEX('Source'!$C:$C,MATCH($A91,'Source'!$B:$B,0)),"")</f>
        <v>מישר כתפיים רחב+תמיכה לבית השח</v>
      </c>
      <c r="C91" s="8" t="n">
        <f aca="false">SUMIFS('Source'!$D:$D,'Source'!$A:$A,"109 - Private Shops",'Source'!$B:$B,$A91)</f>
        <v>0</v>
      </c>
      <c r="D91" s="8" t="n">
        <f aca="false">SUMIFS('Source'!$F:$F,'Source'!$A:$A,"109 - Private Shops",'Source'!$B:$B,$A91)</f>
        <v>1</v>
      </c>
      <c r="E91" s="8" t="n">
        <f aca="false">D91*$J$5</f>
        <v>1.26315789473684</v>
      </c>
      <c r="F91" s="8" t="n">
        <f aca="false">E91-C91</f>
        <v>1.26315789473684</v>
      </c>
      <c r="G91" s="9" t="str">
        <f aca="false">IF(AND(C91=0,E91=0),0,IF(C91=0,"New",(E91-C91)/C91))</f>
        <v>New</v>
      </c>
      <c r="H91" s="8" t="n">
        <f aca="false">SUMIFS('Source'!$E:$E,'Source'!$A:$A,"109 - Private Shops",'Source'!$B:$B,$A91)</f>
        <v>0</v>
      </c>
      <c r="I91" s="8" t="n">
        <f aca="false">SUMIFS('Source'!$G:$G,'Source'!$A:$A,"109 - Private Shops",'Source'!$B:$B,$A91)</f>
        <v>210.88</v>
      </c>
      <c r="J91" s="8" t="n">
        <f aca="false">I91*$J$5</f>
        <v>266.374736842105</v>
      </c>
      <c r="K91" s="8" t="n">
        <f aca="false">J91-H91</f>
        <v>266.374736842105</v>
      </c>
      <c r="L91" s="9" t="str">
        <f aca="false">IF(AND(H91=0,J91=0),0,IF(H91=0,"New",(J91-H91)/H91))</f>
        <v>New</v>
      </c>
      <c r="M91" s="7" t="str">
        <f aca="false">IF(AND(OR(C91&lt;&gt;0,H91&lt;&gt;0),D91=0,I91=0),"DROP",IF(AND(OR(D91&lt;&gt;0,I91&lt;&gt;0),C91=0,H91=0),"NEW",""))</f>
        <v>NEW</v>
      </c>
    </row>
    <row r="92" customFormat="false" ht="15" hidden="false" customHeight="false" outlineLevel="0" collapsed="false">
      <c r="A92" s="7" t="s">
        <v>163</v>
      </c>
      <c r="B92" s="7" t="str">
        <f aca="false">IFERROR(INDEX('Source'!$C:$C,MATCH($A92,'Source'!$B:$B,0)),"")</f>
        <v>אצבעון מסיליקון</v>
      </c>
      <c r="C92" s="8" t="n">
        <f aca="false">SUMIFS('Source'!$D:$D,'Source'!$A:$A,"109 - Private Shops",'Source'!$B:$B,$A92)</f>
        <v>8</v>
      </c>
      <c r="D92" s="8" t="n">
        <f aca="false">SUMIFS('Source'!$F:$F,'Source'!$A:$A,"109 - Private Shops",'Source'!$B:$B,$A92)</f>
        <v>0</v>
      </c>
      <c r="E92" s="8" t="n">
        <f aca="false">D92*$J$5</f>
        <v>0</v>
      </c>
      <c r="F92" s="8" t="n">
        <f aca="false">E92-C92</f>
        <v>-8</v>
      </c>
      <c r="G92" s="9" t="n">
        <f aca="false">IF(AND(C92=0,E92=0),0,IF(C92=0,"New",(E92-C92)/C92))</f>
        <v>-1</v>
      </c>
      <c r="H92" s="8" t="n">
        <f aca="false">SUMIFS('Source'!$E:$E,'Source'!$A:$A,"109 - Private Shops",'Source'!$B:$B,$A92)</f>
        <v>209.58</v>
      </c>
      <c r="I92" s="8" t="n">
        <f aca="false">SUMIFS('Source'!$G:$G,'Source'!$A:$A,"109 - Private Shops",'Source'!$B:$B,$A92)</f>
        <v>0</v>
      </c>
      <c r="J92" s="8" t="n">
        <f aca="false">I92*$J$5</f>
        <v>0</v>
      </c>
      <c r="K92" s="8" t="n">
        <f aca="false">J92-H92</f>
        <v>-209.58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156</v>
      </c>
      <c r="B93" s="7" t="str">
        <f aca="false">IFERROR(INDEX('Source'!$C:$C,MATCH($A93,'Source'!$B:$B,0)),"")</f>
        <v>חבק טניס שחור</v>
      </c>
      <c r="C93" s="8" t="n">
        <f aca="false">SUMIFS('Source'!$D:$D,'Source'!$A:$A,"109 - Private Shops",'Source'!$B:$B,$A93)</f>
        <v>3</v>
      </c>
      <c r="D93" s="8" t="n">
        <f aca="false">SUMIFS('Source'!$F:$F,'Source'!$A:$A,"109 - Private Shops",'Source'!$B:$B,$A93)</f>
        <v>6</v>
      </c>
      <c r="E93" s="8" t="n">
        <f aca="false">D93*$J$5</f>
        <v>7.57894736842105</v>
      </c>
      <c r="F93" s="8" t="n">
        <f aca="false">E93-C93</f>
        <v>4.57894736842105</v>
      </c>
      <c r="G93" s="9" t="n">
        <f aca="false">IF(AND(C93=0,E93=0),0,IF(C93=0,"New",(E93-C93)/C93))</f>
        <v>1.52631578947368</v>
      </c>
      <c r="H93" s="8" t="n">
        <f aca="false">SUMIFS('Source'!$E:$E,'Source'!$A:$A,"109 - Private Shops",'Source'!$B:$B,$A93)</f>
        <v>252.97</v>
      </c>
      <c r="I93" s="8" t="n">
        <f aca="false">SUMIFS('Source'!$G:$G,'Source'!$A:$A,"109 - Private Shops",'Source'!$B:$B,$A93)</f>
        <v>447.97</v>
      </c>
      <c r="J93" s="8" t="n">
        <f aca="false">I93*$J$5</f>
        <v>565.856842105263</v>
      </c>
      <c r="K93" s="8" t="n">
        <f aca="false">J93-H93</f>
        <v>312.886842105263</v>
      </c>
      <c r="L93" s="9" t="n">
        <f aca="false">IF(AND(H93=0,J93=0),0,IF(H93=0,"New",(J93-H93)/H93))</f>
        <v>1.23685354826763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492</v>
      </c>
      <c r="B94" s="7" t="str">
        <f aca="false">IFERROR(INDEX('Source'!$C:$C,MATCH($A94,'Source'!$B:$B,0)),"")</f>
        <v>מגן מרפק רגיל</v>
      </c>
      <c r="C94" s="8" t="n">
        <f aca="false">SUMIFS('Source'!$D:$D,'Source'!$A:$A,"109 - Private Shops",'Source'!$B:$B,$A94)</f>
        <v>2</v>
      </c>
      <c r="D94" s="8" t="n">
        <f aca="false">SUMIFS('Source'!$F:$F,'Source'!$A:$A,"109 - Private Shops",'Source'!$B:$B,$A94)</f>
        <v>0</v>
      </c>
      <c r="E94" s="8" t="n">
        <f aca="false">D94*$J$5</f>
        <v>0</v>
      </c>
      <c r="F94" s="8" t="n">
        <f aca="false">E94-C94</f>
        <v>-2</v>
      </c>
      <c r="G94" s="9" t="n">
        <f aca="false">IF(AND(C94=0,E94=0),0,IF(C94=0,"New",(E94-C94)/C94))</f>
        <v>-1</v>
      </c>
      <c r="H94" s="8" t="n">
        <f aca="false">SUMIFS('Source'!$E:$E,'Source'!$A:$A,"109 - Private Shops",'Source'!$B:$B,$A94)</f>
        <v>189.27</v>
      </c>
      <c r="I94" s="8" t="n">
        <f aca="false">SUMIFS('Source'!$G:$G,'Source'!$A:$A,"109 - Private Shops",'Source'!$B:$B,$A94)</f>
        <v>0</v>
      </c>
      <c r="J94" s="8" t="n">
        <f aca="false">I94*$J$5</f>
        <v>0</v>
      </c>
      <c r="K94" s="8" t="n">
        <f aca="false">J94-H94</f>
        <v>-189.27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794</v>
      </c>
      <c r="B95" s="7" t="str">
        <f aca="false">IFERROR(INDEX('Source'!$C:$C,MATCH($A95,'Source'!$B:$B,0)),"")</f>
        <v>מ. ברך אפור + כרית סיליקון</v>
      </c>
      <c r="C95" s="8" t="n">
        <f aca="false">SUMIFS('Source'!$D:$D,'Source'!$A:$A,"109 - Private Shops",'Source'!$B:$B,$A95)</f>
        <v>1</v>
      </c>
      <c r="D95" s="8" t="n">
        <f aca="false">SUMIFS('Source'!$F:$F,'Source'!$A:$A,"109 - Private Shops",'Source'!$B:$B,$A95)</f>
        <v>0</v>
      </c>
      <c r="E95" s="8" t="n">
        <f aca="false">D95*$J$5</f>
        <v>0</v>
      </c>
      <c r="F95" s="8" t="n">
        <f aca="false">E95-C95</f>
        <v>-1</v>
      </c>
      <c r="G95" s="9" t="n">
        <f aca="false">IF(AND(C95=0,E95=0),0,IF(C95=0,"New",(E95-C95)/C95))</f>
        <v>-1</v>
      </c>
      <c r="H95" s="8" t="n">
        <f aca="false">SUMIFS('Source'!$E:$E,'Source'!$A:$A,"109 - Private Shops",'Source'!$B:$B,$A95)</f>
        <v>187.45</v>
      </c>
      <c r="I95" s="8" t="n">
        <f aca="false">SUMIFS('Source'!$G:$G,'Source'!$A:$A,"109 - Private Shops",'Source'!$B:$B,$A95)</f>
        <v>0</v>
      </c>
      <c r="J95" s="8" t="n">
        <f aca="false">I95*$J$5</f>
        <v>0</v>
      </c>
      <c r="K95" s="8" t="n">
        <f aca="false">J95-H95</f>
        <v>-187.45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332</v>
      </c>
      <c r="B96" s="7" t="str">
        <f aca="false">IFERROR(INDEX('Source'!$C:$C,MATCH($A96,'Source'!$B:$B,0)),"")</f>
        <v>מגן לכתף ימין/שמאל</v>
      </c>
      <c r="C96" s="8" t="n">
        <f aca="false">SUMIFS('Source'!$D:$D,'Source'!$A:$A,"109 - Private Shops",'Source'!$B:$B,$A96)</f>
        <v>1</v>
      </c>
      <c r="D96" s="8" t="n">
        <f aca="false">SUMIFS('Source'!$F:$F,'Source'!$A:$A,"109 - Private Shops",'Source'!$B:$B,$A96)</f>
        <v>0</v>
      </c>
      <c r="E96" s="8" t="n">
        <f aca="false">D96*$J$5</f>
        <v>0</v>
      </c>
      <c r="F96" s="8" t="n">
        <f aca="false">E96-C96</f>
        <v>-1</v>
      </c>
      <c r="G96" s="9" t="n">
        <f aca="false">IF(AND(C96=0,E96=0),0,IF(C96=0,"New",(E96-C96)/C96))</f>
        <v>-1</v>
      </c>
      <c r="H96" s="8" t="n">
        <f aca="false">SUMIFS('Source'!$E:$E,'Source'!$A:$A,"109 - Private Shops",'Source'!$B:$B,$A96)</f>
        <v>187.45</v>
      </c>
      <c r="I96" s="8" t="n">
        <f aca="false">SUMIFS('Source'!$G:$G,'Source'!$A:$A,"109 - Private Shops",'Source'!$B:$B,$A96)</f>
        <v>0</v>
      </c>
      <c r="J96" s="8" t="n">
        <f aca="false">I96*$J$5</f>
        <v>0</v>
      </c>
      <c r="K96" s="8" t="n">
        <f aca="false">J96-H96</f>
        <v>-187.45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670</v>
      </c>
      <c r="B97" s="7" t="str">
        <f aca="false">IFERROR(INDEX('Source'!$C:$C,MATCH($A97,'Source'!$B:$B,0)),"")</f>
        <v>מגן לכתף ימין/שמאל</v>
      </c>
      <c r="C97" s="8" t="n">
        <f aca="false">SUMIFS('Source'!$D:$D,'Source'!$A:$A,"109 - Private Shops",'Source'!$B:$B,$A97)</f>
        <v>1</v>
      </c>
      <c r="D97" s="8" t="n">
        <f aca="false">SUMIFS('Source'!$F:$F,'Source'!$A:$A,"109 - Private Shops",'Source'!$B:$B,$A97)</f>
        <v>0</v>
      </c>
      <c r="E97" s="8" t="n">
        <f aca="false">D97*$J$5</f>
        <v>0</v>
      </c>
      <c r="F97" s="8" t="n">
        <f aca="false">E97-C97</f>
        <v>-1</v>
      </c>
      <c r="G97" s="9" t="n">
        <f aca="false">IF(AND(C97=0,E97=0),0,IF(C97=0,"New",(E97-C97)/C97))</f>
        <v>-1</v>
      </c>
      <c r="H97" s="8" t="n">
        <f aca="false">SUMIFS('Source'!$E:$E,'Source'!$A:$A,"109 - Private Shops",'Source'!$B:$B,$A97)</f>
        <v>187.45</v>
      </c>
      <c r="I97" s="8" t="n">
        <f aca="false">SUMIFS('Source'!$G:$G,'Source'!$A:$A,"109 - Private Shops",'Source'!$B:$B,$A97)</f>
        <v>0</v>
      </c>
      <c r="J97" s="8" t="n">
        <f aca="false">I97*$J$5</f>
        <v>0</v>
      </c>
      <c r="K97" s="8" t="n">
        <f aca="false">J97-H97</f>
        <v>-187.45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389</v>
      </c>
      <c r="B98" s="7" t="str">
        <f aca="false">IFERROR(INDEX('Source'!$C:$C,MATCH($A98,'Source'!$B:$B,0)),"")</f>
        <v>מגן לכתף ימין/שמאל</v>
      </c>
      <c r="C98" s="8" t="n">
        <f aca="false">SUMIFS('Source'!$D:$D,'Source'!$A:$A,"109 - Private Shops",'Source'!$B:$B,$A98)</f>
        <v>0</v>
      </c>
      <c r="D98" s="8" t="n">
        <f aca="false">SUMIFS('Source'!$F:$F,'Source'!$A:$A,"109 - Private Shops",'Source'!$B:$B,$A98)</f>
        <v>1</v>
      </c>
      <c r="E98" s="8" t="n">
        <f aca="false">D98*$J$5</f>
        <v>1.26315789473684</v>
      </c>
      <c r="F98" s="8" t="n">
        <f aca="false">E98-C98</f>
        <v>1.26315789473684</v>
      </c>
      <c r="G98" s="9" t="str">
        <f aca="false">IF(AND(C98=0,E98=0),0,IF(C98=0,"New",(E98-C98)/C98))</f>
        <v>New</v>
      </c>
      <c r="H98" s="8" t="n">
        <f aca="false">SUMIFS('Source'!$E:$E,'Source'!$A:$A,"109 - Private Shops",'Source'!$B:$B,$A98)</f>
        <v>0</v>
      </c>
      <c r="I98" s="8" t="n">
        <f aca="false">SUMIFS('Source'!$G:$G,'Source'!$A:$A,"109 - Private Shops",'Source'!$B:$B,$A98)</f>
        <v>187.45</v>
      </c>
      <c r="J98" s="8" t="n">
        <f aca="false">I98*$J$5</f>
        <v>236.778947368421</v>
      </c>
      <c r="K98" s="8" t="n">
        <f aca="false">J98-H98</f>
        <v>236.778947368421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709</v>
      </c>
      <c r="B99" s="7" t="str">
        <f aca="false">IFERROR(INDEX('Source'!$C:$C,MATCH($A99,'Source'!$B:$B,0)),"")</f>
        <v>מ. ברך אפור + כרית סיליקון</v>
      </c>
      <c r="C99" s="8" t="n">
        <f aca="false">SUMIFS('Source'!$D:$D,'Source'!$A:$A,"109 - Private Shops",'Source'!$B:$B,$A99)</f>
        <v>1</v>
      </c>
      <c r="D99" s="8" t="n">
        <f aca="false">SUMIFS('Source'!$F:$F,'Source'!$A:$A,"109 - Private Shops",'Source'!$B:$B,$A99)</f>
        <v>0</v>
      </c>
      <c r="E99" s="8" t="n">
        <f aca="false">D99*$J$5</f>
        <v>0</v>
      </c>
      <c r="F99" s="8" t="n">
        <f aca="false">E99-C99</f>
        <v>-1</v>
      </c>
      <c r="G99" s="9" t="n">
        <f aca="false">IF(AND(C99=0,E99=0),0,IF(C99=0,"New",(E99-C99)/C99))</f>
        <v>-1</v>
      </c>
      <c r="H99" s="8" t="n">
        <f aca="false">SUMIFS('Source'!$E:$E,'Source'!$A:$A,"109 - Private Shops",'Source'!$B:$B,$A99)</f>
        <v>187.45</v>
      </c>
      <c r="I99" s="8" t="n">
        <f aca="false">SUMIFS('Source'!$G:$G,'Source'!$A:$A,"109 - Private Shops",'Source'!$B:$B,$A99)</f>
        <v>0</v>
      </c>
      <c r="J99" s="8" t="n">
        <f aca="false">I99*$J$5</f>
        <v>0</v>
      </c>
      <c r="K99" s="8" t="n">
        <f aca="false">J99-H99</f>
        <v>-187.45</v>
      </c>
      <c r="L99" s="9" t="n">
        <f aca="false">IF(AND(H99=0,J99=0),0,IF(H99=0,"New",(J99-H99)/H99))</f>
        <v>-1</v>
      </c>
      <c r="M99" s="7" t="str">
        <f aca="false">IF(AND(OR(C99&lt;&gt;0,H99&lt;&gt;0),D99=0,I99=0),"DROP",IF(AND(OR(D99&lt;&gt;0,I99&lt;&gt;0),C99=0,H99=0),"NEW",""))</f>
        <v>DROP</v>
      </c>
    </row>
    <row r="100" customFormat="false" ht="15" hidden="false" customHeight="false" outlineLevel="0" collapsed="false">
      <c r="A100" s="7" t="s">
        <v>277</v>
      </c>
      <c r="B100" s="7" t="str">
        <f aca="false">IFERROR(INDEX('Source'!$C:$C,MATCH($A100,'Source'!$B:$B,0)),"")</f>
        <v>מגן לכתף ימין/שמאל</v>
      </c>
      <c r="C100" s="8" t="n">
        <f aca="false">SUMIFS('Source'!$D:$D,'Source'!$A:$A,"109 - Private Shops",'Source'!$B:$B,$A100)</f>
        <v>0</v>
      </c>
      <c r="D100" s="8" t="n">
        <f aca="false">SUMIFS('Source'!$F:$F,'Source'!$A:$A,"109 - Private Shops",'Source'!$B:$B,$A100)</f>
        <v>1</v>
      </c>
      <c r="E100" s="8" t="n">
        <f aca="false">D100*$J$5</f>
        <v>1.26315789473684</v>
      </c>
      <c r="F100" s="8" t="n">
        <f aca="false">E100-C100</f>
        <v>1.26315789473684</v>
      </c>
      <c r="G100" s="9" t="str">
        <f aca="false">IF(AND(C100=0,E100=0),0,IF(C100=0,"New",(E100-C100)/C100))</f>
        <v>New</v>
      </c>
      <c r="H100" s="8" t="n">
        <f aca="false">SUMIFS('Source'!$E:$E,'Source'!$A:$A,"109 - Private Shops",'Source'!$B:$B,$A100)</f>
        <v>0</v>
      </c>
      <c r="I100" s="8" t="n">
        <f aca="false">SUMIFS('Source'!$G:$G,'Source'!$A:$A,"109 - Private Shops",'Source'!$B:$B,$A100)</f>
        <v>187.45</v>
      </c>
      <c r="J100" s="8" t="n">
        <f aca="false">I100*$J$5</f>
        <v>236.778947368421</v>
      </c>
      <c r="K100" s="8" t="n">
        <f aca="false">J100-H100</f>
        <v>236.778947368421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274</v>
      </c>
      <c r="B101" s="7" t="str">
        <f aca="false">IFERROR(INDEX('Source'!$C:$C,MATCH($A101,'Source'!$B:$B,0)),"")</f>
        <v>מגן לכתף ימין/שמאל</v>
      </c>
      <c r="C101" s="8" t="n">
        <f aca="false">SUMIFS('Source'!$D:$D,'Source'!$A:$A,"109 - Private Shops",'Source'!$B:$B,$A101)</f>
        <v>1</v>
      </c>
      <c r="D101" s="8" t="n">
        <f aca="false">SUMIFS('Source'!$F:$F,'Source'!$A:$A,"109 - Private Shops",'Source'!$B:$B,$A101)</f>
        <v>2</v>
      </c>
      <c r="E101" s="8" t="n">
        <f aca="false">D101*$J$5</f>
        <v>2.52631578947368</v>
      </c>
      <c r="F101" s="8" t="n">
        <f aca="false">E101-C101</f>
        <v>1.52631578947368</v>
      </c>
      <c r="G101" s="9" t="n">
        <f aca="false">IF(AND(C101=0,E101=0),0,IF(C101=0,"New",(E101-C101)/C101))</f>
        <v>1.52631578947368</v>
      </c>
      <c r="H101" s="8" t="n">
        <f aca="false">SUMIFS('Source'!$E:$E,'Source'!$A:$A,"109 - Private Shops",'Source'!$B:$B,$A101)</f>
        <v>187.45</v>
      </c>
      <c r="I101" s="8" t="n">
        <f aca="false">SUMIFS('Source'!$G:$G,'Source'!$A:$A,"109 - Private Shops",'Source'!$B:$B,$A101)</f>
        <v>374.9</v>
      </c>
      <c r="J101" s="8" t="n">
        <f aca="false">I101*$J$5</f>
        <v>473.557894736842</v>
      </c>
      <c r="K101" s="8" t="n">
        <f aca="false">J101-H101</f>
        <v>286.107894736842</v>
      </c>
      <c r="L101" s="9" t="n">
        <f aca="false">IF(AND(H101=0,J101=0),0,IF(H101=0,"New",(J101-H101)/H101))</f>
        <v>1.52631578947368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678</v>
      </c>
      <c r="B102" s="7" t="str">
        <f aca="false">IFERROR(INDEX('Source'!$C:$C,MATCH($A102,'Source'!$B:$B,0)),"")</f>
        <v>מגן לכתף ימין/שמאל</v>
      </c>
      <c r="C102" s="8" t="n">
        <f aca="false">SUMIFS('Source'!$D:$D,'Source'!$A:$A,"109 - Private Shops",'Source'!$B:$B,$A102)</f>
        <v>0</v>
      </c>
      <c r="D102" s="8" t="n">
        <f aca="false">SUMIFS('Source'!$F:$F,'Source'!$A:$A,"109 - Private Shops",'Source'!$B:$B,$A102)</f>
        <v>1</v>
      </c>
      <c r="E102" s="8" t="n">
        <f aca="false">D102*$J$5</f>
        <v>1.26315789473684</v>
      </c>
      <c r="F102" s="8" t="n">
        <f aca="false">E102-C102</f>
        <v>1.26315789473684</v>
      </c>
      <c r="G102" s="9" t="str">
        <f aca="false">IF(AND(C102=0,E102=0),0,IF(C102=0,"New",(E102-C102)/C102))</f>
        <v>New</v>
      </c>
      <c r="H102" s="8" t="n">
        <f aca="false">SUMIFS('Source'!$E:$E,'Source'!$A:$A,"109 - Private Shops",'Source'!$B:$B,$A102)</f>
        <v>0</v>
      </c>
      <c r="I102" s="8" t="n">
        <f aca="false">SUMIFS('Source'!$G:$G,'Source'!$A:$A,"109 - Private Shops",'Source'!$B:$B,$A102)</f>
        <v>187.44</v>
      </c>
      <c r="J102" s="8" t="n">
        <f aca="false">I102*$J$5</f>
        <v>236.766315789474</v>
      </c>
      <c r="K102" s="8" t="n">
        <f aca="false">J102-H102</f>
        <v>236.766315789474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448</v>
      </c>
      <c r="B103" s="7" t="str">
        <f aca="false">IFERROR(INDEX('Source'!$C:$C,MATCH($A103,'Source'!$B:$B,0)),"")</f>
        <v>מגן שוק SC39</v>
      </c>
      <c r="C103" s="8" t="n">
        <f aca="false">SUMIFS('Source'!$D:$D,'Source'!$A:$A,"109 - Private Shops",'Source'!$B:$B,$A103)</f>
        <v>1</v>
      </c>
      <c r="D103" s="8" t="n">
        <f aca="false">SUMIFS('Source'!$F:$F,'Source'!$A:$A,"109 - Private Shops",'Source'!$B:$B,$A103)</f>
        <v>2</v>
      </c>
      <c r="E103" s="8" t="n">
        <f aca="false">D103*$J$5</f>
        <v>2.52631578947368</v>
      </c>
      <c r="F103" s="8" t="n">
        <f aca="false">E103-C103</f>
        <v>1.52631578947368</v>
      </c>
      <c r="G103" s="9" t="n">
        <f aca="false">IF(AND(C103=0,E103=0),0,IF(C103=0,"New",(E103-C103)/C103))</f>
        <v>1.52631578947368</v>
      </c>
      <c r="H103" s="8" t="n">
        <f aca="false">SUMIFS('Source'!$E:$E,'Source'!$A:$A,"109 - Private Shops",'Source'!$B:$B,$A103)</f>
        <v>141.77</v>
      </c>
      <c r="I103" s="8" t="n">
        <f aca="false">SUMIFS('Source'!$G:$G,'Source'!$A:$A,"109 - Private Shops",'Source'!$B:$B,$A103)</f>
        <v>328.06</v>
      </c>
      <c r="J103" s="8" t="n">
        <f aca="false">I103*$J$5</f>
        <v>414.391578947368</v>
      </c>
      <c r="K103" s="8" t="n">
        <f aca="false">J103-H103</f>
        <v>272.621578947368</v>
      </c>
      <c r="L103" s="9" t="n">
        <f aca="false">IF(AND(H103=0,J103=0),0,IF(H103=0,"New",(J103-H103)/H103))</f>
        <v>1.92298496823988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166</v>
      </c>
      <c r="B104" s="7" t="str">
        <f aca="false">IFERROR(INDEX('Source'!$C:$C,MATCH($A104,'Source'!$B:$B,0)),"")</f>
        <v>כרית סיליקון לעקב</v>
      </c>
      <c r="C104" s="8" t="n">
        <f aca="false">SUMIFS('Source'!$D:$D,'Source'!$A:$A,"109 - Private Shops",'Source'!$B:$B,$A104)</f>
        <v>1</v>
      </c>
      <c r="D104" s="8" t="n">
        <f aca="false">SUMIFS('Source'!$F:$F,'Source'!$A:$A,"109 - Private Shops",'Source'!$B:$B,$A104)</f>
        <v>3</v>
      </c>
      <c r="E104" s="8" t="n">
        <f aca="false">D104*$J$5</f>
        <v>3.78947368421053</v>
      </c>
      <c r="F104" s="8" t="n">
        <f aca="false">E104-C104</f>
        <v>2.78947368421053</v>
      </c>
      <c r="G104" s="9" t="n">
        <f aca="false">IF(AND(C104=0,E104=0),0,IF(C104=0,"New",(E104-C104)/C104))</f>
        <v>2.78947368421053</v>
      </c>
      <c r="H104" s="8" t="n">
        <f aca="false">SUMIFS('Source'!$E:$E,'Source'!$A:$A,"109 - Private Shops",'Source'!$B:$B,$A104)</f>
        <v>92.29</v>
      </c>
      <c r="I104" s="8" t="n">
        <f aca="false">SUMIFS('Source'!$G:$G,'Source'!$A:$A,"109 - Private Shops",'Source'!$B:$B,$A104)</f>
        <v>276.87</v>
      </c>
      <c r="J104" s="8" t="n">
        <f aca="false">I104*$J$5</f>
        <v>349.730526315789</v>
      </c>
      <c r="K104" s="8" t="n">
        <f aca="false">J104-H104</f>
        <v>257.440526315789</v>
      </c>
      <c r="L104" s="9" t="n">
        <f aca="false">IF(AND(H104=0,J104=0),0,IF(H104=0,"New",(J104-H104)/H104))</f>
        <v>2.78947368421053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105</v>
      </c>
      <c r="B105" s="7" t="str">
        <f aca="false">IFERROR(INDEX('Source'!$C:$C,MATCH($A105,'Source'!$B:$B,0)),"")</f>
        <v>נוזל לריכוך ציפורן חודרנית</v>
      </c>
      <c r="C105" s="8" t="n">
        <f aca="false">SUMIFS('Source'!$D:$D,'Source'!$A:$A,"109 - Private Shops",'Source'!$B:$B,$A105)</f>
        <v>6</v>
      </c>
      <c r="D105" s="8" t="n">
        <f aca="false">SUMIFS('Source'!$F:$F,'Source'!$A:$A,"109 - Private Shops",'Source'!$B:$B,$A105)</f>
        <v>0</v>
      </c>
      <c r="E105" s="8" t="n">
        <f aca="false">D105*$J$5</f>
        <v>0</v>
      </c>
      <c r="F105" s="8" t="n">
        <f aca="false">E105-C105</f>
        <v>-6</v>
      </c>
      <c r="G105" s="9" t="n">
        <f aca="false">IF(AND(C105=0,E105=0),0,IF(C105=0,"New",(E105-C105)/C105))</f>
        <v>-1</v>
      </c>
      <c r="H105" s="8" t="n">
        <f aca="false">SUMIFS('Source'!$E:$E,'Source'!$A:$A,"109 - Private Shops",'Source'!$B:$B,$A105)</f>
        <v>182.6</v>
      </c>
      <c r="I105" s="8" t="n">
        <f aca="false">SUMIFS('Source'!$G:$G,'Source'!$A:$A,"109 - Private Shops",'Source'!$B:$B,$A105)</f>
        <v>0</v>
      </c>
      <c r="J105" s="8" t="n">
        <f aca="false">I105*$J$5</f>
        <v>0</v>
      </c>
      <c r="K105" s="8" t="n">
        <f aca="false">J105-H105</f>
        <v>-182.6</v>
      </c>
      <c r="L105" s="9" t="n">
        <f aca="false">IF(AND(H105=0,J105=0),0,IF(H105=0,"New",(J105-H105)/H105))</f>
        <v>-1</v>
      </c>
      <c r="M105" s="7" t="str">
        <f aca="false">IF(AND(OR(C105&lt;&gt;0,H105&lt;&gt;0),D105=0,I105=0),"DROP",IF(AND(OR(D105&lt;&gt;0,I105&lt;&gt;0),C105=0,H105=0),"NEW",""))</f>
        <v>DROP</v>
      </c>
    </row>
    <row r="106" customFormat="false" ht="15" hidden="false" customHeight="false" outlineLevel="0" collapsed="false">
      <c r="A106" s="7" t="s">
        <v>122</v>
      </c>
      <c r="B106" s="7" t="str">
        <f aca="false">IFERROR(INDEX('Source'!$C:$C,MATCH($A106,'Source'!$B:$B,0)),"")</f>
        <v>קינזיולוגי טייפ</v>
      </c>
      <c r="C106" s="8" t="n">
        <f aca="false">SUMIFS('Source'!$D:$D,'Source'!$A:$A,"109 - Private Shops",'Source'!$B:$B,$A106)</f>
        <v>6</v>
      </c>
      <c r="D106" s="8" t="n">
        <f aca="false">SUMIFS('Source'!$F:$F,'Source'!$A:$A,"109 - Private Shops",'Source'!$B:$B,$A106)</f>
        <v>0</v>
      </c>
      <c r="E106" s="8" t="n">
        <f aca="false">D106*$J$5</f>
        <v>0</v>
      </c>
      <c r="F106" s="8" t="n">
        <f aca="false">E106-C106</f>
        <v>-6</v>
      </c>
      <c r="G106" s="9" t="n">
        <f aca="false">IF(AND(C106=0,E106=0),0,IF(C106=0,"New",(E106-C106)/C106))</f>
        <v>-1</v>
      </c>
      <c r="H106" s="8" t="n">
        <f aca="false">SUMIFS('Source'!$E:$E,'Source'!$A:$A,"109 - Private Shops",'Source'!$B:$B,$A106)</f>
        <v>180</v>
      </c>
      <c r="I106" s="8" t="n">
        <f aca="false">SUMIFS('Source'!$G:$G,'Source'!$A:$A,"109 - Private Shops",'Source'!$B:$B,$A106)</f>
        <v>0</v>
      </c>
      <c r="J106" s="8" t="n">
        <f aca="false">I106*$J$5</f>
        <v>0</v>
      </c>
      <c r="K106" s="8" t="n">
        <f aca="false">J106-H106</f>
        <v>-180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231</v>
      </c>
      <c r="B107" s="7" t="str">
        <f aca="false">IFERROR(INDEX('Source'!$C:$C,MATCH($A107,'Source'!$B:$B,0)),"")</f>
        <v>כרית עם סרט אלסט</v>
      </c>
      <c r="C107" s="8" t="n">
        <f aca="false">SUMIFS('Source'!$D:$D,'Source'!$A:$A,"109 - Private Shops",'Source'!$B:$B,$A107)</f>
        <v>6</v>
      </c>
      <c r="D107" s="8" t="n">
        <f aca="false">SUMIFS('Source'!$F:$F,'Source'!$A:$A,"109 - Private Shops",'Source'!$B:$B,$A107)</f>
        <v>0</v>
      </c>
      <c r="E107" s="8" t="n">
        <f aca="false">D107*$J$5</f>
        <v>0</v>
      </c>
      <c r="F107" s="8" t="n">
        <f aca="false">E107-C107</f>
        <v>-6</v>
      </c>
      <c r="G107" s="9" t="n">
        <f aca="false">IF(AND(C107=0,E107=0),0,IF(C107=0,"New",(E107-C107)/C107))</f>
        <v>-1</v>
      </c>
      <c r="H107" s="8" t="n">
        <f aca="false">SUMIFS('Source'!$E:$E,'Source'!$A:$A,"109 - Private Shops",'Source'!$B:$B,$A107)</f>
        <v>171.27</v>
      </c>
      <c r="I107" s="8" t="n">
        <f aca="false">SUMIFS('Source'!$G:$G,'Source'!$A:$A,"109 - Private Shops",'Source'!$B:$B,$A107)</f>
        <v>0</v>
      </c>
      <c r="J107" s="8" t="n">
        <f aca="false">I107*$J$5</f>
        <v>0</v>
      </c>
      <c r="K107" s="8" t="n">
        <f aca="false">J107-H107</f>
        <v>-171.27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237</v>
      </c>
      <c r="B108" s="7" t="str">
        <f aca="false">IFERROR(INDEX('Source'!$C:$C,MATCH($A108,'Source'!$B:$B,0)),"")</f>
        <v>מישר כתפיים</v>
      </c>
      <c r="C108" s="8" t="n">
        <f aca="false">SUMIFS('Source'!$D:$D,'Source'!$A:$A,"109 - Private Shops",'Source'!$B:$B,$A108)</f>
        <v>0</v>
      </c>
      <c r="D108" s="8" t="n">
        <f aca="false">SUMIFS('Source'!$F:$F,'Source'!$A:$A,"109 - Private Shops",'Source'!$B:$B,$A108)</f>
        <v>1</v>
      </c>
      <c r="E108" s="8" t="n">
        <f aca="false">D108*$J$5</f>
        <v>1.26315789473684</v>
      </c>
      <c r="F108" s="8" t="n">
        <f aca="false">E108-C108</f>
        <v>1.26315789473684</v>
      </c>
      <c r="G108" s="9" t="str">
        <f aca="false">IF(AND(C108=0,E108=0),0,IF(C108=0,"New",(E108-C108)/C108))</f>
        <v>New</v>
      </c>
      <c r="H108" s="8" t="n">
        <f aca="false">SUMIFS('Source'!$E:$E,'Source'!$A:$A,"109 - Private Shops",'Source'!$B:$B,$A108)</f>
        <v>0</v>
      </c>
      <c r="I108" s="8" t="n">
        <f aca="false">SUMIFS('Source'!$G:$G,'Source'!$A:$A,"109 - Private Shops",'Source'!$B:$B,$A108)</f>
        <v>164.01</v>
      </c>
      <c r="J108" s="8" t="n">
        <f aca="false">I108*$J$5</f>
        <v>207.170526315789</v>
      </c>
      <c r="K108" s="8" t="n">
        <f aca="false">J108-H108</f>
        <v>207.170526315789</v>
      </c>
      <c r="L108" s="9" t="str">
        <f aca="false">IF(AND(H108=0,J108=0),0,IF(H108=0,"New",(J108-H108)/H108))</f>
        <v>New</v>
      </c>
      <c r="M108" s="7" t="str">
        <f aca="false">IF(AND(OR(C108&lt;&gt;0,H108&lt;&gt;0),D108=0,I108=0),"DROP",IF(AND(OR(D108&lt;&gt;0,I108&lt;&gt;0),C108=0,H108=0),"NEW",""))</f>
        <v>NEW</v>
      </c>
    </row>
    <row r="109" customFormat="false" ht="15" hidden="false" customHeight="false" outlineLevel="0" collapsed="false">
      <c r="A109" s="7" t="s">
        <v>299</v>
      </c>
      <c r="B109" s="7" t="str">
        <f aca="false">IFERROR(INDEX('Source'!$C:$C,MATCH($A109,'Source'!$B:$B,0)),"")</f>
        <v>מישר כתפיים</v>
      </c>
      <c r="C109" s="8" t="n">
        <f aca="false">SUMIFS('Source'!$D:$D,'Source'!$A:$A,"109 - Private Shops",'Source'!$B:$B,$A109)</f>
        <v>0</v>
      </c>
      <c r="D109" s="8" t="n">
        <f aca="false">SUMIFS('Source'!$F:$F,'Source'!$A:$A,"109 - Private Shops",'Source'!$B:$B,$A109)</f>
        <v>1</v>
      </c>
      <c r="E109" s="8" t="n">
        <f aca="false">D109*$J$5</f>
        <v>1.26315789473684</v>
      </c>
      <c r="F109" s="8" t="n">
        <f aca="false">E109-C109</f>
        <v>1.26315789473684</v>
      </c>
      <c r="G109" s="9" t="str">
        <f aca="false">IF(AND(C109=0,E109=0),0,IF(C109=0,"New",(E109-C109)/C109))</f>
        <v>New</v>
      </c>
      <c r="H109" s="8" t="n">
        <f aca="false">SUMIFS('Source'!$E:$E,'Source'!$A:$A,"109 - Private Shops",'Source'!$B:$B,$A109)</f>
        <v>0</v>
      </c>
      <c r="I109" s="8" t="n">
        <f aca="false">SUMIFS('Source'!$G:$G,'Source'!$A:$A,"109 - Private Shops",'Source'!$B:$B,$A109)</f>
        <v>164.01</v>
      </c>
      <c r="J109" s="8" t="n">
        <f aca="false">I109*$J$5</f>
        <v>207.170526315789</v>
      </c>
      <c r="K109" s="8" t="n">
        <f aca="false">J109-H109</f>
        <v>207.170526315789</v>
      </c>
      <c r="L109" s="9" t="str">
        <f aca="false">IF(AND(H109=0,J109=0),0,IF(H109=0,"New",(J109-H109)/H109))</f>
        <v>New</v>
      </c>
      <c r="M109" s="7" t="str">
        <f aca="false">IF(AND(OR(C109&lt;&gt;0,H109&lt;&gt;0),D109=0,I109=0),"DROP",IF(AND(OR(D109&lt;&gt;0,I109&lt;&gt;0),C109=0,H109=0),"NEW",""))</f>
        <v>NEW</v>
      </c>
    </row>
    <row r="110" customFormat="false" ht="15" hidden="false" customHeight="false" outlineLevel="0" collapsed="false">
      <c r="A110" s="7" t="s">
        <v>244</v>
      </c>
      <c r="B110" s="7" t="str">
        <f aca="false">IFERROR(INDEX('Source'!$C:$C,MATCH($A110,'Source'!$B:$B,0)),"")</f>
        <v>מישר כתפיים</v>
      </c>
      <c r="C110" s="8" t="n">
        <f aca="false">SUMIFS('Source'!$D:$D,'Source'!$A:$A,"109 - Private Shops",'Source'!$B:$B,$A110)</f>
        <v>0</v>
      </c>
      <c r="D110" s="8" t="n">
        <f aca="false">SUMIFS('Source'!$F:$F,'Source'!$A:$A,"109 - Private Shops",'Source'!$B:$B,$A110)</f>
        <v>1</v>
      </c>
      <c r="E110" s="8" t="n">
        <f aca="false">D110*$J$5</f>
        <v>1.26315789473684</v>
      </c>
      <c r="F110" s="8" t="n">
        <f aca="false">E110-C110</f>
        <v>1.26315789473684</v>
      </c>
      <c r="G110" s="9" t="str">
        <f aca="false">IF(AND(C110=0,E110=0),0,IF(C110=0,"New",(E110-C110)/C110))</f>
        <v>New</v>
      </c>
      <c r="H110" s="8" t="n">
        <f aca="false">SUMIFS('Source'!$E:$E,'Source'!$A:$A,"109 - Private Shops",'Source'!$B:$B,$A110)</f>
        <v>0</v>
      </c>
      <c r="I110" s="8" t="n">
        <f aca="false">SUMIFS('Source'!$G:$G,'Source'!$A:$A,"109 - Private Shops",'Source'!$B:$B,$A110)</f>
        <v>164.01</v>
      </c>
      <c r="J110" s="8" t="n">
        <f aca="false">I110*$J$5</f>
        <v>207.170526315789</v>
      </c>
      <c r="K110" s="8" t="n">
        <f aca="false">J110-H110</f>
        <v>207.170526315789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333</v>
      </c>
      <c r="B111" s="7" t="str">
        <f aca="false">IFERROR(INDEX('Source'!$C:$C,MATCH($A111,'Source'!$B:$B,0)),"")</f>
        <v>מדרס מתכוונן לגיל</v>
      </c>
      <c r="C111" s="8" t="n">
        <f aca="false">SUMIFS('Source'!$D:$D,'Source'!$A:$A,"109 - Private Shops",'Source'!$B:$B,$A111)</f>
        <v>6</v>
      </c>
      <c r="D111" s="8" t="n">
        <f aca="false">SUMIFS('Source'!$F:$F,'Source'!$A:$A,"109 - Private Shops",'Source'!$B:$B,$A111)</f>
        <v>4</v>
      </c>
      <c r="E111" s="8" t="n">
        <f aca="false">D111*$J$5</f>
        <v>5.05263157894737</v>
      </c>
      <c r="F111" s="8" t="n">
        <f aca="false">E111-C111</f>
        <v>-0.947368421052632</v>
      </c>
      <c r="G111" s="9" t="n">
        <f aca="false">IF(AND(C111=0,E111=0),0,IF(C111=0,"New",(E111-C111)/C111))</f>
        <v>-0.157894736842105</v>
      </c>
      <c r="H111" s="8" t="n">
        <f aca="false">SUMIFS('Source'!$E:$E,'Source'!$A:$A,"109 - Private Shops",'Source'!$B:$B,$A111)</f>
        <v>485.86</v>
      </c>
      <c r="I111" s="8" t="n">
        <f aca="false">SUMIFS('Source'!$G:$G,'Source'!$A:$A,"109 - Private Shops",'Source'!$B:$B,$A111)</f>
        <v>324.83</v>
      </c>
      <c r="J111" s="8" t="n">
        <f aca="false">I111*$J$5</f>
        <v>410.311578947368</v>
      </c>
      <c r="K111" s="8" t="n">
        <f aca="false">J111-H111</f>
        <v>-75.5484210526316</v>
      </c>
      <c r="L111" s="9" t="n">
        <f aca="false">IF(AND(H111=0,J111=0),0,IF(H111=0,"New",(J111-H111)/H111))</f>
        <v>-0.155494218607483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106</v>
      </c>
      <c r="B112" s="7" t="str">
        <f aca="false">IFERROR(INDEX('Source'!$C:$C,MATCH($A112,'Source'!$B:$B,0)),"")</f>
        <v>מגן יד</v>
      </c>
      <c r="C112" s="8" t="n">
        <f aca="false">SUMIFS('Source'!$D:$D,'Source'!$A:$A,"109 - Private Shops",'Source'!$B:$B,$A112)</f>
        <v>0</v>
      </c>
      <c r="D112" s="8" t="n">
        <f aca="false">SUMIFS('Source'!$F:$F,'Source'!$A:$A,"109 - Private Shops",'Source'!$B:$B,$A112)</f>
        <v>4</v>
      </c>
      <c r="E112" s="8" t="n">
        <f aca="false">D112*$J$5</f>
        <v>5.05263157894737</v>
      </c>
      <c r="F112" s="8" t="n">
        <f aca="false">E112-C112</f>
        <v>5.05263157894737</v>
      </c>
      <c r="G112" s="9" t="str">
        <f aca="false">IF(AND(C112=0,E112=0),0,IF(C112=0,"New",(E112-C112)/C112))</f>
        <v>New</v>
      </c>
      <c r="H112" s="8" t="n">
        <f aca="false">SUMIFS('Source'!$E:$E,'Source'!$A:$A,"109 - Private Shops",'Source'!$B:$B,$A112)</f>
        <v>0</v>
      </c>
      <c r="I112" s="8" t="n">
        <f aca="false">SUMIFS('Source'!$G:$G,'Source'!$A:$A,"109 - Private Shops",'Source'!$B:$B,$A112)</f>
        <v>159.17</v>
      </c>
      <c r="J112" s="8" t="n">
        <f aca="false">I112*$J$5</f>
        <v>201.056842105263</v>
      </c>
      <c r="K112" s="8" t="n">
        <f aca="false">J112-H112</f>
        <v>201.056842105263</v>
      </c>
      <c r="L112" s="9" t="str">
        <f aca="false">IF(AND(H112=0,J112=0),0,IF(H112=0,"New",(J112-H112)/H112))</f>
        <v>New</v>
      </c>
      <c r="M112" s="7" t="str">
        <f aca="false">IF(AND(OR(C112&lt;&gt;0,H112&lt;&gt;0),D112=0,I112=0),"DROP",IF(AND(OR(D112&lt;&gt;0,I112&lt;&gt;0),C112=0,H112=0),"NEW",""))</f>
        <v>NEW</v>
      </c>
    </row>
    <row r="113" customFormat="false" ht="15" hidden="false" customHeight="false" outlineLevel="0" collapsed="false">
      <c r="A113" s="7" t="s">
        <v>340</v>
      </c>
      <c r="B113" s="7" t="str">
        <f aca="false">IFERROR(INDEX('Source'!$C:$C,MATCH($A113,'Source'!$B:$B,0)),"")</f>
        <v>גרבי נוחות קיץ אפור</v>
      </c>
      <c r="C113" s="8" t="n">
        <f aca="false">SUMIFS('Source'!$D:$D,'Source'!$A:$A,"109 - Private Shops",'Source'!$B:$B,$A113)</f>
        <v>6</v>
      </c>
      <c r="D113" s="8" t="n">
        <f aca="false">SUMIFS('Source'!$F:$F,'Source'!$A:$A,"109 - Private Shops",'Source'!$B:$B,$A113)</f>
        <v>0</v>
      </c>
      <c r="E113" s="8" t="n">
        <f aca="false">D113*$J$5</f>
        <v>0</v>
      </c>
      <c r="F113" s="8" t="n">
        <f aca="false">E113-C113</f>
        <v>-6</v>
      </c>
      <c r="G113" s="9" t="n">
        <f aca="false">IF(AND(C113=0,E113=0),0,IF(C113=0,"New",(E113-C113)/C113))</f>
        <v>-1</v>
      </c>
      <c r="H113" s="8" t="n">
        <f aca="false">SUMIFS('Source'!$E:$E,'Source'!$A:$A,"109 - Private Shops",'Source'!$B:$B,$A113)</f>
        <v>157.25</v>
      </c>
      <c r="I113" s="8" t="n">
        <f aca="false">SUMIFS('Source'!$G:$G,'Source'!$A:$A,"109 - Private Shops",'Source'!$B:$B,$A113)</f>
        <v>0</v>
      </c>
      <c r="J113" s="8" t="n">
        <f aca="false">I113*$J$5</f>
        <v>0</v>
      </c>
      <c r="K113" s="8" t="n">
        <f aca="false">J113-H113</f>
        <v>-157.25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463</v>
      </c>
      <c r="B114" s="7" t="str">
        <f aca="false">IFERROR(INDEX('Source'!$C:$C,MATCH($A114,'Source'!$B:$B,0)),"")</f>
        <v>חגורה לשבר טבור</v>
      </c>
      <c r="C114" s="8" t="n">
        <f aca="false">SUMIFS('Source'!$D:$D,'Source'!$A:$A,"109 - Private Shops",'Source'!$B:$B,$A114)</f>
        <v>0</v>
      </c>
      <c r="D114" s="8" t="n">
        <f aca="false">SUMIFS('Source'!$F:$F,'Source'!$A:$A,"109 - Private Shops",'Source'!$B:$B,$A114)</f>
        <v>1</v>
      </c>
      <c r="E114" s="8" t="n">
        <f aca="false">D114*$J$5</f>
        <v>1.26315789473684</v>
      </c>
      <c r="F114" s="8" t="n">
        <f aca="false">E114-C114</f>
        <v>1.26315789473684</v>
      </c>
      <c r="G114" s="9" t="str">
        <f aca="false">IF(AND(C114=0,E114=0),0,IF(C114=0,"New",(E114-C114)/C114))</f>
        <v>New</v>
      </c>
      <c r="H114" s="8" t="n">
        <f aca="false">SUMIFS('Source'!$E:$E,'Source'!$A:$A,"109 - Private Shops",'Source'!$B:$B,$A114)</f>
        <v>0</v>
      </c>
      <c r="I114" s="8" t="n">
        <f aca="false">SUMIFS('Source'!$G:$G,'Source'!$A:$A,"109 - Private Shops",'Source'!$B:$B,$A114)</f>
        <v>156.97</v>
      </c>
      <c r="J114" s="8" t="n">
        <f aca="false">I114*$J$5</f>
        <v>198.277894736842</v>
      </c>
      <c r="K114" s="8" t="n">
        <f aca="false">J114-H114</f>
        <v>198.277894736842</v>
      </c>
      <c r="L114" s="9" t="str">
        <f aca="false">IF(AND(H114=0,J114=0),0,IF(H114=0,"New",(J114-H114)/H114))</f>
        <v>New</v>
      </c>
      <c r="M114" s="7" t="str">
        <f aca="false">IF(AND(OR(C114&lt;&gt;0,H114&lt;&gt;0),D114=0,I114=0),"DROP",IF(AND(OR(D114&lt;&gt;0,I114&lt;&gt;0),C114=0,H114=0),"NEW",""))</f>
        <v>NEW</v>
      </c>
    </row>
    <row r="115" customFormat="false" ht="15" hidden="false" customHeight="false" outlineLevel="0" collapsed="false">
      <c r="A115" s="7" t="s">
        <v>123</v>
      </c>
      <c r="B115" s="7" t="str">
        <f aca="false">IFERROR(INDEX('Source'!$C:$C,MATCH($A115,'Source'!$B:$B,0)),"")</f>
        <v>כרית מטטרזלי מס</v>
      </c>
      <c r="C115" s="8" t="n">
        <f aca="false">SUMIFS('Source'!$D:$D,'Source'!$A:$A,"109 - Private Shops",'Source'!$B:$B,$A115)</f>
        <v>6</v>
      </c>
      <c r="D115" s="8" t="n">
        <f aca="false">SUMIFS('Source'!$F:$F,'Source'!$A:$A,"109 - Private Shops",'Source'!$B:$B,$A115)</f>
        <v>1</v>
      </c>
      <c r="E115" s="8" t="n">
        <f aca="false">D115*$J$5</f>
        <v>1.26315789473684</v>
      </c>
      <c r="F115" s="8" t="n">
        <f aca="false">E115-C115</f>
        <v>-4.73684210526316</v>
      </c>
      <c r="G115" s="9" t="n">
        <f aca="false">IF(AND(C115=0,E115=0),0,IF(C115=0,"New",(E115-C115)/C115))</f>
        <v>-0.789473684210526</v>
      </c>
      <c r="H115" s="8" t="n">
        <f aca="false">SUMIFS('Source'!$E:$E,'Source'!$A:$A,"109 - Private Shops",'Source'!$B:$B,$A115)</f>
        <v>182.52</v>
      </c>
      <c r="I115" s="8" t="n">
        <f aca="false">SUMIFS('Source'!$G:$G,'Source'!$A:$A,"109 - Private Shops",'Source'!$B:$B,$A115)</f>
        <v>30.42</v>
      </c>
      <c r="J115" s="8" t="n">
        <f aca="false">I115*$J$5</f>
        <v>38.4252631578947</v>
      </c>
      <c r="K115" s="8" t="n">
        <f aca="false">J115-H115</f>
        <v>-144.094736842105</v>
      </c>
      <c r="L115" s="9" t="n">
        <f aca="false">IF(AND(H115=0,J115=0),0,IF(H115=0,"New",(J115-H115)/H115))</f>
        <v>-0.789473684210526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698</v>
      </c>
      <c r="B116" s="7" t="str">
        <f aca="false">IFERROR(INDEX('Source'!$C:$C,MATCH($A116,'Source'!$B:$B,0)),"")</f>
        <v>קינזיולוגי טייפ</v>
      </c>
      <c r="C116" s="8" t="n">
        <f aca="false">SUMIFS('Source'!$D:$D,'Source'!$A:$A,"109 - Private Shops",'Source'!$B:$B,$A116)</f>
        <v>0</v>
      </c>
      <c r="D116" s="8" t="n">
        <f aca="false">SUMIFS('Source'!$F:$F,'Source'!$A:$A,"109 - Private Shops",'Source'!$B:$B,$A116)</f>
        <v>3</v>
      </c>
      <c r="E116" s="8" t="n">
        <f aca="false">D116*$J$5</f>
        <v>3.78947368421053</v>
      </c>
      <c r="F116" s="8" t="n">
        <f aca="false">E116-C116</f>
        <v>3.78947368421053</v>
      </c>
      <c r="G116" s="9" t="str">
        <f aca="false">IF(AND(C116=0,E116=0),0,IF(C116=0,"New",(E116-C116)/C116))</f>
        <v>New</v>
      </c>
      <c r="H116" s="8" t="n">
        <f aca="false">SUMIFS('Source'!$E:$E,'Source'!$A:$A,"109 - Private Shops",'Source'!$B:$B,$A116)</f>
        <v>0</v>
      </c>
      <c r="I116" s="8" t="n">
        <f aca="false">SUMIFS('Source'!$G:$G,'Source'!$A:$A,"109 - Private Shops",'Source'!$B:$B,$A116)</f>
        <v>141.68</v>
      </c>
      <c r="J116" s="8" t="n">
        <f aca="false">I116*$J$5</f>
        <v>178.964210526316</v>
      </c>
      <c r="K116" s="8" t="n">
        <f aca="false">J116-H116</f>
        <v>178.964210526316</v>
      </c>
      <c r="L116" s="9" t="str">
        <f aca="false">IF(AND(H116=0,J116=0),0,IF(H116=0,"New",(J116-H116)/H116))</f>
        <v>New</v>
      </c>
      <c r="M116" s="7" t="str">
        <f aca="false">IF(AND(OR(C116&lt;&gt;0,H116&lt;&gt;0),D116=0,I116=0),"DROP",IF(AND(OR(D116&lt;&gt;0,I116&lt;&gt;0),C116=0,H116=0),"NEW",""))</f>
        <v>NEW</v>
      </c>
    </row>
    <row r="117" customFormat="false" ht="15" hidden="false" customHeight="false" outlineLevel="0" collapsed="false">
      <c r="A117" s="7" t="s">
        <v>352</v>
      </c>
      <c r="B117" s="7" t="str">
        <f aca="false">IFERROR(INDEX('Source'!$C:$C,MATCH($A117,'Source'!$B:$B,0)),"")</f>
        <v>מגן ברך SC422</v>
      </c>
      <c r="C117" s="8" t="n">
        <f aca="false">SUMIFS('Source'!$D:$D,'Source'!$A:$A,"109 - Private Shops",'Source'!$B:$B,$A117)</f>
        <v>1</v>
      </c>
      <c r="D117" s="8" t="n">
        <f aca="false">SUMIFS('Source'!$F:$F,'Source'!$A:$A,"109 - Private Shops",'Source'!$B:$B,$A117)</f>
        <v>0</v>
      </c>
      <c r="E117" s="8" t="n">
        <f aca="false">D117*$J$5</f>
        <v>0</v>
      </c>
      <c r="F117" s="8" t="n">
        <f aca="false">E117-C117</f>
        <v>-1</v>
      </c>
      <c r="G117" s="9" t="n">
        <f aca="false">IF(AND(C117=0,E117=0),0,IF(C117=0,"New",(E117-C117)/C117))</f>
        <v>-1</v>
      </c>
      <c r="H117" s="8" t="n">
        <f aca="false">SUMIFS('Source'!$E:$E,'Source'!$A:$A,"109 - Private Shops",'Source'!$B:$B,$A117)</f>
        <v>140.57</v>
      </c>
      <c r="I117" s="8" t="n">
        <f aca="false">SUMIFS('Source'!$G:$G,'Source'!$A:$A,"109 - Private Shops",'Source'!$B:$B,$A117)</f>
        <v>0</v>
      </c>
      <c r="J117" s="8" t="n">
        <f aca="false">I117*$J$5</f>
        <v>0</v>
      </c>
      <c r="K117" s="8" t="n">
        <f aca="false">J117-H117</f>
        <v>-140.57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338</v>
      </c>
      <c r="B118" s="7" t="str">
        <f aca="false">IFERROR(INDEX('Source'!$C:$C,MATCH($A118,'Source'!$B:$B,0)),"")</f>
        <v>מגן ברך SC422</v>
      </c>
      <c r="C118" s="8" t="n">
        <f aca="false">SUMIFS('Source'!$D:$D,'Source'!$A:$A,"109 - Private Shops",'Source'!$B:$B,$A118)</f>
        <v>1</v>
      </c>
      <c r="D118" s="8" t="n">
        <f aca="false">SUMIFS('Source'!$F:$F,'Source'!$A:$A,"109 - Private Shops",'Source'!$B:$B,$A118)</f>
        <v>0</v>
      </c>
      <c r="E118" s="8" t="n">
        <f aca="false">D118*$J$5</f>
        <v>0</v>
      </c>
      <c r="F118" s="8" t="n">
        <f aca="false">E118-C118</f>
        <v>-1</v>
      </c>
      <c r="G118" s="9" t="n">
        <f aca="false">IF(AND(C118=0,E118=0),0,IF(C118=0,"New",(E118-C118)/C118))</f>
        <v>-1</v>
      </c>
      <c r="H118" s="8" t="n">
        <f aca="false">SUMIFS('Source'!$E:$E,'Source'!$A:$A,"109 - Private Shops",'Source'!$B:$B,$A118)</f>
        <v>140.57</v>
      </c>
      <c r="I118" s="8" t="n">
        <f aca="false">SUMIFS('Source'!$G:$G,'Source'!$A:$A,"109 - Private Shops",'Source'!$B:$B,$A118)</f>
        <v>0</v>
      </c>
      <c r="J118" s="8" t="n">
        <f aca="false">I118*$J$5</f>
        <v>0</v>
      </c>
      <c r="K118" s="8" t="n">
        <f aca="false">J118-H118</f>
        <v>-140.57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468</v>
      </c>
      <c r="B119" s="7" t="str">
        <f aca="false">IFERROR(INDEX('Source'!$C:$C,MATCH($A119,'Source'!$B:$B,0)),"")</f>
        <v>מגן ברך SC422</v>
      </c>
      <c r="C119" s="8" t="n">
        <f aca="false">SUMIFS('Source'!$D:$D,'Source'!$A:$A,"109 - Private Shops",'Source'!$B:$B,$A119)</f>
        <v>1</v>
      </c>
      <c r="D119" s="8" t="n">
        <f aca="false">SUMIFS('Source'!$F:$F,'Source'!$A:$A,"109 - Private Shops",'Source'!$B:$B,$A119)</f>
        <v>0</v>
      </c>
      <c r="E119" s="8" t="n">
        <f aca="false">D119*$J$5</f>
        <v>0</v>
      </c>
      <c r="F119" s="8" t="n">
        <f aca="false">E119-C119</f>
        <v>-1</v>
      </c>
      <c r="G119" s="9" t="n">
        <f aca="false">IF(AND(C119=0,E119=0),0,IF(C119=0,"New",(E119-C119)/C119))</f>
        <v>-1</v>
      </c>
      <c r="H119" s="8" t="n">
        <f aca="false">SUMIFS('Source'!$E:$E,'Source'!$A:$A,"109 - Private Shops",'Source'!$B:$B,$A119)</f>
        <v>140.57</v>
      </c>
      <c r="I119" s="8" t="n">
        <f aca="false">SUMIFS('Source'!$G:$G,'Source'!$A:$A,"109 - Private Shops",'Source'!$B:$B,$A119)</f>
        <v>0</v>
      </c>
      <c r="J119" s="8" t="n">
        <f aca="false">I119*$J$5</f>
        <v>0</v>
      </c>
      <c r="K119" s="8" t="n">
        <f aca="false">J119-H119</f>
        <v>-140.57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647</v>
      </c>
      <c r="B120" s="7" t="str">
        <f aca="false">IFERROR(INDEX('Source'!$C:$C,MATCH($A120,'Source'!$B:$B,0)),"")</f>
        <v>גרבי קיץ אנטיבקטריאלי שחור</v>
      </c>
      <c r="C120" s="8" t="n">
        <f aca="false">SUMIFS('Source'!$D:$D,'Source'!$A:$A,"109 - Private Shops",'Source'!$B:$B,$A120)</f>
        <v>0</v>
      </c>
      <c r="D120" s="8" t="n">
        <f aca="false">SUMIFS('Source'!$F:$F,'Source'!$A:$A,"109 - Private Shops",'Source'!$B:$B,$A120)</f>
        <v>5</v>
      </c>
      <c r="E120" s="8" t="n">
        <f aca="false">D120*$J$5</f>
        <v>6.31578947368421</v>
      </c>
      <c r="F120" s="8" t="n">
        <f aca="false">E120-C120</f>
        <v>6.31578947368421</v>
      </c>
      <c r="G120" s="9" t="str">
        <f aca="false">IF(AND(C120=0,E120=0),0,IF(C120=0,"New",(E120-C120)/C120))</f>
        <v>New</v>
      </c>
      <c r="H120" s="8" t="n">
        <f aca="false">SUMIFS('Source'!$E:$E,'Source'!$A:$A,"109 - Private Shops",'Source'!$B:$B,$A120)</f>
        <v>0</v>
      </c>
      <c r="I120" s="8" t="n">
        <f aca="false">SUMIFS('Source'!$G:$G,'Source'!$A:$A,"109 - Private Shops",'Source'!$B:$B,$A120)</f>
        <v>139.93</v>
      </c>
      <c r="J120" s="8" t="n">
        <f aca="false">I120*$J$5</f>
        <v>176.753684210526</v>
      </c>
      <c r="K120" s="8" t="n">
        <f aca="false">J120-H120</f>
        <v>176.753684210526</v>
      </c>
      <c r="L120" s="9" t="str">
        <f aca="false">IF(AND(H120=0,J120=0),0,IF(H120=0,"New",(J120-H120)/H120))</f>
        <v>New</v>
      </c>
      <c r="M120" s="7" t="str">
        <f aca="false">IF(AND(OR(C120&lt;&gt;0,H120&lt;&gt;0),D120=0,I120=0),"DROP",IF(AND(OR(D120&lt;&gt;0,I120&lt;&gt;0),C120=0,H120=0),"NEW",""))</f>
        <v>NEW</v>
      </c>
    </row>
    <row r="121" customFormat="false" ht="15" hidden="false" customHeight="false" outlineLevel="0" collapsed="false">
      <c r="A121" s="7" t="s">
        <v>255</v>
      </c>
      <c r="B121" s="7" t="str">
        <f aca="false">IFERROR(INDEX('Source'!$C:$C,MATCH($A121,'Source'!$B:$B,0)),"")</f>
        <v>חגורה למנותחי בית החזה</v>
      </c>
      <c r="C121" s="8" t="n">
        <f aca="false">SUMIFS('Source'!$D:$D,'Source'!$A:$A,"109 - Private Shops",'Source'!$B:$B,$A121)</f>
        <v>0</v>
      </c>
      <c r="D121" s="8" t="n">
        <f aca="false">SUMIFS('Source'!$F:$F,'Source'!$A:$A,"109 - Private Shops",'Source'!$B:$B,$A121)</f>
        <v>1</v>
      </c>
      <c r="E121" s="8" t="n">
        <f aca="false">D121*$J$5</f>
        <v>1.26315789473684</v>
      </c>
      <c r="F121" s="8" t="n">
        <f aca="false">E121-C121</f>
        <v>1.26315789473684</v>
      </c>
      <c r="G121" s="9" t="str">
        <f aca="false">IF(AND(C121=0,E121=0),0,IF(C121=0,"New",(E121-C121)/C121))</f>
        <v>New</v>
      </c>
      <c r="H121" s="8" t="n">
        <f aca="false">SUMIFS('Source'!$E:$E,'Source'!$A:$A,"109 - Private Shops",'Source'!$B:$B,$A121)</f>
        <v>0</v>
      </c>
      <c r="I121" s="8" t="n">
        <f aca="false">SUMIFS('Source'!$G:$G,'Source'!$A:$A,"109 - Private Shops",'Source'!$B:$B,$A121)</f>
        <v>130</v>
      </c>
      <c r="J121" s="8" t="n">
        <f aca="false">I121*$J$5</f>
        <v>164.210526315789</v>
      </c>
      <c r="K121" s="8" t="n">
        <f aca="false">J121-H121</f>
        <v>164.210526315789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704</v>
      </c>
      <c r="B122" s="7" t="str">
        <f aca="false">IFERROR(INDEX('Source'!$C:$C,MATCH($A122,'Source'!$B:$B,0)),"")</f>
        <v>גרב לילה לטיפול בדורבן</v>
      </c>
      <c r="C122" s="8" t="n">
        <f aca="false">SUMIFS('Source'!$D:$D,'Source'!$A:$A,"109 - Private Shops",'Source'!$B:$B,$A122)</f>
        <v>1</v>
      </c>
      <c r="D122" s="8" t="n">
        <f aca="false">SUMIFS('Source'!$F:$F,'Source'!$A:$A,"109 - Private Shops",'Source'!$B:$B,$A122)</f>
        <v>3</v>
      </c>
      <c r="E122" s="8" t="n">
        <f aca="false">D122*$J$5</f>
        <v>3.78947368421053</v>
      </c>
      <c r="F122" s="8" t="n">
        <f aca="false">E122-C122</f>
        <v>2.78947368421053</v>
      </c>
      <c r="G122" s="9" t="n">
        <f aca="false">IF(AND(C122=0,E122=0),0,IF(C122=0,"New",(E122-C122)/C122))</f>
        <v>2.78947368421053</v>
      </c>
      <c r="H122" s="8" t="n">
        <f aca="false">SUMIFS('Source'!$E:$E,'Source'!$A:$A,"109 - Private Shops",'Source'!$B:$B,$A122)</f>
        <v>65</v>
      </c>
      <c r="I122" s="8" t="n">
        <f aca="false">SUMIFS('Source'!$G:$G,'Source'!$A:$A,"109 - Private Shops",'Source'!$B:$B,$A122)</f>
        <v>195</v>
      </c>
      <c r="J122" s="8" t="n">
        <f aca="false">I122*$J$5</f>
        <v>246.315789473684</v>
      </c>
      <c r="K122" s="8" t="n">
        <f aca="false">J122-H122</f>
        <v>181.315789473684</v>
      </c>
      <c r="L122" s="9" t="n">
        <f aca="false">IF(AND(H122=0,J122=0),0,IF(H122=0,"New",(J122-H122)/H122))</f>
        <v>2.78947368421053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349</v>
      </c>
      <c r="B123" s="7" t="str">
        <f aca="false">IFERROR(INDEX('Source'!$C:$C,MATCH($A123,'Source'!$B:$B,0)),"")</f>
        <v>גרבי נוחות קיץ לבן</v>
      </c>
      <c r="C123" s="8" t="n">
        <f aca="false">SUMIFS('Source'!$D:$D,'Source'!$A:$A,"109 - Private Shops",'Source'!$B:$B,$A123)</f>
        <v>0</v>
      </c>
      <c r="D123" s="8" t="n">
        <f aca="false">SUMIFS('Source'!$F:$F,'Source'!$A:$A,"109 - Private Shops",'Source'!$B:$B,$A123)</f>
        <v>5</v>
      </c>
      <c r="E123" s="8" t="n">
        <f aca="false">D123*$J$5</f>
        <v>6.31578947368421</v>
      </c>
      <c r="F123" s="8" t="n">
        <f aca="false">E123-C123</f>
        <v>6.31578947368421</v>
      </c>
      <c r="G123" s="9" t="str">
        <f aca="false">IF(AND(C123=0,E123=0),0,IF(C123=0,"New",(E123-C123)/C123))</f>
        <v>New</v>
      </c>
      <c r="H123" s="8" t="n">
        <f aca="false">SUMIFS('Source'!$E:$E,'Source'!$A:$A,"109 - Private Shops",'Source'!$B:$B,$A123)</f>
        <v>0</v>
      </c>
      <c r="I123" s="8" t="n">
        <f aca="false">SUMIFS('Source'!$G:$G,'Source'!$A:$A,"109 - Private Shops",'Source'!$B:$B,$A123)</f>
        <v>129.17</v>
      </c>
      <c r="J123" s="8" t="n">
        <f aca="false">I123*$J$5</f>
        <v>163.162105263158</v>
      </c>
      <c r="K123" s="8" t="n">
        <f aca="false">J123-H123</f>
        <v>163.162105263158</v>
      </c>
      <c r="L123" s="9" t="str">
        <f aca="false">IF(AND(H123=0,J123=0),0,IF(H123=0,"New",(J123-H123)/H123))</f>
        <v>New</v>
      </c>
      <c r="M123" s="7" t="str">
        <f aca="false">IF(AND(OR(C123&lt;&gt;0,H123&lt;&gt;0),D123=0,I123=0),"DROP",IF(AND(OR(D123&lt;&gt;0,I123&lt;&gt;0),C123=0,H123=0),"NEW",""))</f>
        <v>NEW</v>
      </c>
    </row>
    <row r="124" customFormat="false" ht="15" hidden="false" customHeight="false" outlineLevel="0" collapsed="false">
      <c r="A124" s="7" t="s">
        <v>354</v>
      </c>
      <c r="B124" s="7" t="str">
        <f aca="false">IFERROR(INDEX('Source'!$C:$C,MATCH($A124,'Source'!$B:$B,0)),"")</f>
        <v>גרבי נוחות קיץ לבן</v>
      </c>
      <c r="C124" s="8" t="n">
        <f aca="false">SUMIFS('Source'!$D:$D,'Source'!$A:$A,"109 - Private Shops",'Source'!$B:$B,$A124)</f>
        <v>0</v>
      </c>
      <c r="D124" s="8" t="n">
        <f aca="false">SUMIFS('Source'!$F:$F,'Source'!$A:$A,"109 - Private Shops",'Source'!$B:$B,$A124)</f>
        <v>5</v>
      </c>
      <c r="E124" s="8" t="n">
        <f aca="false">D124*$J$5</f>
        <v>6.31578947368421</v>
      </c>
      <c r="F124" s="8" t="n">
        <f aca="false">E124-C124</f>
        <v>6.31578947368421</v>
      </c>
      <c r="G124" s="9" t="str">
        <f aca="false">IF(AND(C124=0,E124=0),0,IF(C124=0,"New",(E124-C124)/C124))</f>
        <v>New</v>
      </c>
      <c r="H124" s="8" t="n">
        <f aca="false">SUMIFS('Source'!$E:$E,'Source'!$A:$A,"109 - Private Shops",'Source'!$B:$B,$A124)</f>
        <v>0</v>
      </c>
      <c r="I124" s="8" t="n">
        <f aca="false">SUMIFS('Source'!$G:$G,'Source'!$A:$A,"109 - Private Shops",'Source'!$B:$B,$A124)</f>
        <v>129.17</v>
      </c>
      <c r="J124" s="8" t="n">
        <f aca="false">I124*$J$5</f>
        <v>163.162105263158</v>
      </c>
      <c r="K124" s="8" t="n">
        <f aca="false">J124-H124</f>
        <v>163.162105263158</v>
      </c>
      <c r="L124" s="9" t="str">
        <f aca="false">IF(AND(H124=0,J124=0),0,IF(H124=0,"New",(J124-H124)/H124))</f>
        <v>New</v>
      </c>
      <c r="M124" s="7" t="str">
        <f aca="false">IF(AND(OR(C124&lt;&gt;0,H124&lt;&gt;0),D124=0,I124=0),"DROP",IF(AND(OR(D124&lt;&gt;0,I124&lt;&gt;0),C124=0,H124=0),"NEW",""))</f>
        <v>NEW</v>
      </c>
    </row>
    <row r="125" customFormat="false" ht="15" hidden="false" customHeight="false" outlineLevel="0" collapsed="false">
      <c r="A125" s="7" t="s">
        <v>344</v>
      </c>
      <c r="B125" s="7" t="str">
        <f aca="false">IFERROR(INDEX('Source'!$C:$C,MATCH($A125,'Source'!$B:$B,0)),"")</f>
        <v>מגן ברך מוצלב+מוטות</v>
      </c>
      <c r="C125" s="8" t="n">
        <f aca="false">SUMIFS('Source'!$D:$D,'Source'!$A:$A,"109 - Private Shops",'Source'!$B:$B,$A125)</f>
        <v>0</v>
      </c>
      <c r="D125" s="8" t="n">
        <f aca="false">SUMIFS('Source'!$F:$F,'Source'!$A:$A,"109 - Private Shops",'Source'!$B:$B,$A125)</f>
        <v>1</v>
      </c>
      <c r="E125" s="8" t="n">
        <f aca="false">D125*$J$5</f>
        <v>1.26315789473684</v>
      </c>
      <c r="F125" s="8" t="n">
        <f aca="false">E125-C125</f>
        <v>1.26315789473684</v>
      </c>
      <c r="G125" s="9" t="str">
        <f aca="false">IF(AND(C125=0,E125=0),0,IF(C125=0,"New",(E125-C125)/C125))</f>
        <v>New</v>
      </c>
      <c r="H125" s="8" t="n">
        <f aca="false">SUMIFS('Source'!$E:$E,'Source'!$A:$A,"109 - Private Shops",'Source'!$B:$B,$A125)</f>
        <v>0</v>
      </c>
      <c r="I125" s="8" t="n">
        <f aca="false">SUMIFS('Source'!$G:$G,'Source'!$A:$A,"109 - Private Shops",'Source'!$B:$B,$A125)</f>
        <v>126.51</v>
      </c>
      <c r="J125" s="8" t="n">
        <f aca="false">I125*$J$5</f>
        <v>159.802105263158</v>
      </c>
      <c r="K125" s="8" t="n">
        <f aca="false">J125-H125</f>
        <v>159.802105263158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150</v>
      </c>
      <c r="B126" s="7" t="str">
        <f aca="false">IFERROR(INDEX('Source'!$C:$C,MATCH($A126,'Source'!$B:$B,0)),"")</f>
        <v>שרוול מסיליקון ל</v>
      </c>
      <c r="C126" s="8" t="n">
        <f aca="false">SUMIFS('Source'!$D:$D,'Source'!$A:$A,"109 - Private Shops",'Source'!$B:$B,$A126)</f>
        <v>11</v>
      </c>
      <c r="D126" s="8" t="n">
        <f aca="false">SUMIFS('Source'!$F:$F,'Source'!$A:$A,"109 - Private Shops",'Source'!$B:$B,$A126)</f>
        <v>5</v>
      </c>
      <c r="E126" s="8" t="n">
        <f aca="false">D126*$J$5</f>
        <v>6.31578947368421</v>
      </c>
      <c r="F126" s="8" t="n">
        <f aca="false">E126-C126</f>
        <v>-4.68421052631579</v>
      </c>
      <c r="G126" s="9" t="n">
        <f aca="false">IF(AND(C126=0,E126=0),0,IF(C126=0,"New",(E126-C126)/C126))</f>
        <v>-0.425837320574163</v>
      </c>
      <c r="H126" s="8" t="n">
        <f aca="false">SUMIFS('Source'!$E:$E,'Source'!$A:$A,"109 - Private Shops",'Source'!$B:$B,$A126)</f>
        <v>205.75</v>
      </c>
      <c r="I126" s="8" t="n">
        <f aca="false">SUMIFS('Source'!$G:$G,'Source'!$A:$A,"109 - Private Shops",'Source'!$B:$B,$A126)</f>
        <v>81.06</v>
      </c>
      <c r="J126" s="8" t="n">
        <f aca="false">I126*$J$5</f>
        <v>102.391578947368</v>
      </c>
      <c r="K126" s="8" t="n">
        <f aca="false">J126-H126</f>
        <v>-103.358421052632</v>
      </c>
      <c r="L126" s="9" t="n">
        <f aca="false">IF(AND(H126=0,J126=0),0,IF(H126=0,"New",(J126-H126)/H126))</f>
        <v>-0.502349555541344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259</v>
      </c>
      <c r="B127" s="7" t="str">
        <f aca="false">IFERROR(INDEX('Source'!$C:$C,MATCH($A127,'Source'!$B:$B,0)),"")</f>
        <v>מגן ברך שחור</v>
      </c>
      <c r="C127" s="8" t="n">
        <f aca="false">SUMIFS('Source'!$D:$D,'Source'!$A:$A,"109 - Private Shops",'Source'!$B:$B,$A127)</f>
        <v>2</v>
      </c>
      <c r="D127" s="8" t="n">
        <f aca="false">SUMIFS('Source'!$F:$F,'Source'!$A:$A,"109 - Private Shops",'Source'!$B:$B,$A127)</f>
        <v>6</v>
      </c>
      <c r="E127" s="8" t="n">
        <f aca="false">D127*$J$5</f>
        <v>7.57894736842105</v>
      </c>
      <c r="F127" s="8" t="n">
        <f aca="false">E127-C127</f>
        <v>5.57894736842105</v>
      </c>
      <c r="G127" s="9" t="n">
        <f aca="false">IF(AND(C127=0,E127=0),0,IF(C127=0,"New",(E127-C127)/C127))</f>
        <v>2.78947368421053</v>
      </c>
      <c r="H127" s="8" t="n">
        <f aca="false">SUMIFS('Source'!$E:$E,'Source'!$A:$A,"109 - Private Shops",'Source'!$B:$B,$A127)</f>
        <v>61.78</v>
      </c>
      <c r="I127" s="8" t="n">
        <f aca="false">SUMIFS('Source'!$G:$G,'Source'!$A:$A,"109 - Private Shops",'Source'!$B:$B,$A127)</f>
        <v>185.35</v>
      </c>
      <c r="J127" s="8" t="n">
        <f aca="false">I127*$J$5</f>
        <v>234.126315789474</v>
      </c>
      <c r="K127" s="8" t="n">
        <f aca="false">J127-H127</f>
        <v>172.346315789474</v>
      </c>
      <c r="L127" s="9" t="n">
        <f aca="false">IF(AND(H127=0,J127=0),0,IF(H127=0,"New",(J127-H127)/H127))</f>
        <v>2.78967814486037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341</v>
      </c>
      <c r="B128" s="7" t="str">
        <f aca="false">IFERROR(INDEX('Source'!$C:$C,MATCH($A128,'Source'!$B:$B,0)),"")</f>
        <v>טייפ חבישה לספורט שחור</v>
      </c>
      <c r="C128" s="8" t="n">
        <f aca="false">SUMIFS('Source'!$D:$D,'Source'!$A:$A,"109 - Private Shops",'Source'!$B:$B,$A128)</f>
        <v>0</v>
      </c>
      <c r="D128" s="8" t="n">
        <f aca="false">SUMIFS('Source'!$F:$F,'Source'!$A:$A,"109 - Private Shops",'Source'!$B:$B,$A128)</f>
        <v>7</v>
      </c>
      <c r="E128" s="8" t="n">
        <f aca="false">D128*$J$5</f>
        <v>8.84210526315789</v>
      </c>
      <c r="F128" s="8" t="n">
        <f aca="false">E128-C128</f>
        <v>8.84210526315789</v>
      </c>
      <c r="G128" s="9" t="str">
        <f aca="false">IF(AND(C128=0,E128=0),0,IF(C128=0,"New",(E128-C128)/C128))</f>
        <v>New</v>
      </c>
      <c r="H128" s="8" t="n">
        <f aca="false">SUMIFS('Source'!$E:$E,'Source'!$A:$A,"109 - Private Shops",'Source'!$B:$B,$A128)</f>
        <v>0</v>
      </c>
      <c r="I128" s="8" t="n">
        <f aca="false">SUMIFS('Source'!$G:$G,'Source'!$A:$A,"109 - Private Shops",'Source'!$B:$B,$A128)</f>
        <v>121.06</v>
      </c>
      <c r="J128" s="8" t="n">
        <f aca="false">I128*$J$5</f>
        <v>152.917894736842</v>
      </c>
      <c r="K128" s="8" t="n">
        <f aca="false">J128-H128</f>
        <v>152.917894736842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377</v>
      </c>
      <c r="B129" s="7" t="str">
        <f aca="false">IFERROR(INDEX('Source'!$C:$C,MATCH($A129,'Source'!$B:$B,0)),"")</f>
        <v>כפפת אגודל לחץ</v>
      </c>
      <c r="C129" s="8" t="n">
        <f aca="false">SUMIFS('Source'!$D:$D,'Source'!$A:$A,"109 - Private Shops",'Source'!$B:$B,$A129)</f>
        <v>0</v>
      </c>
      <c r="D129" s="8" t="n">
        <f aca="false">SUMIFS('Source'!$F:$F,'Source'!$A:$A,"109 - Private Shops",'Source'!$B:$B,$A129)</f>
        <v>3</v>
      </c>
      <c r="E129" s="8" t="n">
        <f aca="false">D129*$J$5</f>
        <v>3.78947368421053</v>
      </c>
      <c r="F129" s="8" t="n">
        <f aca="false">E129-C129</f>
        <v>3.78947368421053</v>
      </c>
      <c r="G129" s="9" t="str">
        <f aca="false">IF(AND(C129=0,E129=0),0,IF(C129=0,"New",(E129-C129)/C129))</f>
        <v>New</v>
      </c>
      <c r="H129" s="8" t="n">
        <f aca="false">SUMIFS('Source'!$E:$E,'Source'!$A:$A,"109 - Private Shops",'Source'!$B:$B,$A129)</f>
        <v>0</v>
      </c>
      <c r="I129" s="8" t="n">
        <f aca="false">SUMIFS('Source'!$G:$G,'Source'!$A:$A,"109 - Private Shops",'Source'!$B:$B,$A129)</f>
        <v>119.38</v>
      </c>
      <c r="J129" s="8" t="n">
        <f aca="false">I129*$J$5</f>
        <v>150.795789473684</v>
      </c>
      <c r="K129" s="8" t="n">
        <f aca="false">J129-H129</f>
        <v>150.795789473684</v>
      </c>
      <c r="L129" s="9" t="str">
        <f aca="false">IF(AND(H129=0,J129=0),0,IF(H129=0,"New",(J129-H129)/H129))</f>
        <v>New</v>
      </c>
      <c r="M129" s="7" t="str">
        <f aca="false">IF(AND(OR(C129&lt;&gt;0,H129&lt;&gt;0),D129=0,I129=0),"DROP",IF(AND(OR(D129&lt;&gt;0,I129&lt;&gt;0),C129=0,H129=0),"NEW",""))</f>
        <v>NEW</v>
      </c>
    </row>
    <row r="130" customFormat="false" ht="15" hidden="false" customHeight="false" outlineLevel="0" collapsed="false">
      <c r="A130" s="7" t="s">
        <v>347</v>
      </c>
      <c r="B130" s="7" t="str">
        <f aca="false">IFERROR(INDEX('Source'!$C:$C,MATCH($A130,'Source'!$B:$B,0)),"")</f>
        <v>מדרס מטטרזלי</v>
      </c>
      <c r="C130" s="8" t="n">
        <f aca="false">SUMIFS('Source'!$D:$D,'Source'!$A:$A,"109 - Private Shops",'Source'!$B:$B,$A130)</f>
        <v>0</v>
      </c>
      <c r="D130" s="8" t="n">
        <f aca="false">SUMIFS('Source'!$F:$F,'Source'!$A:$A,"109 - Private Shops",'Source'!$B:$B,$A130)</f>
        <v>5</v>
      </c>
      <c r="E130" s="8" t="n">
        <f aca="false">D130*$J$5</f>
        <v>6.31578947368421</v>
      </c>
      <c r="F130" s="8" t="n">
        <f aca="false">E130-C130</f>
        <v>6.31578947368421</v>
      </c>
      <c r="G130" s="9" t="str">
        <f aca="false">IF(AND(C130=0,E130=0),0,IF(C130=0,"New",(E130-C130)/C130))</f>
        <v>New</v>
      </c>
      <c r="H130" s="8" t="n">
        <f aca="false">SUMIFS('Source'!$E:$E,'Source'!$A:$A,"109 - Private Shops",'Source'!$B:$B,$A130)</f>
        <v>0</v>
      </c>
      <c r="I130" s="8" t="n">
        <f aca="false">SUMIFS('Source'!$G:$G,'Source'!$A:$A,"109 - Private Shops",'Source'!$B:$B,$A130)</f>
        <v>119.29</v>
      </c>
      <c r="J130" s="8" t="n">
        <f aca="false">I130*$J$5</f>
        <v>150.682105263158</v>
      </c>
      <c r="K130" s="8" t="n">
        <f aca="false">J130-H130</f>
        <v>150.682105263158</v>
      </c>
      <c r="L130" s="9" t="str">
        <f aca="false">IF(AND(H130=0,J130=0),0,IF(H130=0,"New",(J130-H130)/H130))</f>
        <v>New</v>
      </c>
      <c r="M130" s="7" t="str">
        <f aca="false">IF(AND(OR(C130&lt;&gt;0,H130&lt;&gt;0),D130=0,I130=0),"DROP",IF(AND(OR(D130&lt;&gt;0,I130&lt;&gt;0),C130=0,H130=0),"NEW",""))</f>
        <v>NEW</v>
      </c>
    </row>
    <row r="131" customFormat="false" ht="15" hidden="false" customHeight="false" outlineLevel="0" collapsed="false">
      <c r="A131" s="7" t="s">
        <v>94</v>
      </c>
      <c r="B131" s="7" t="str">
        <f aca="false">IFERROR(INDEX('Source'!$C:$C,MATCH($A131,'Source'!$B:$B,0)),"")</f>
        <v>מדרסי ג'ל קומפורט</v>
      </c>
      <c r="C131" s="8" t="n">
        <f aca="false">SUMIFS('Source'!$D:$D,'Source'!$A:$A,"109 - Private Shops",'Source'!$B:$B,$A131)</f>
        <v>0</v>
      </c>
      <c r="D131" s="8" t="n">
        <f aca="false">SUMIFS('Source'!$F:$F,'Source'!$A:$A,"109 - Private Shops",'Source'!$B:$B,$A131)</f>
        <v>1</v>
      </c>
      <c r="E131" s="8" t="n">
        <f aca="false">D131*$J$5</f>
        <v>1.26315789473684</v>
      </c>
      <c r="F131" s="8" t="n">
        <f aca="false">E131-C131</f>
        <v>1.26315789473684</v>
      </c>
      <c r="G131" s="9" t="str">
        <f aca="false">IF(AND(C131=0,E131=0),0,IF(C131=0,"New",(E131-C131)/C131))</f>
        <v>New</v>
      </c>
      <c r="H131" s="8" t="n">
        <f aca="false">SUMIFS('Source'!$E:$E,'Source'!$A:$A,"109 - Private Shops",'Source'!$B:$B,$A131)</f>
        <v>0</v>
      </c>
      <c r="I131" s="8" t="n">
        <f aca="false">SUMIFS('Source'!$G:$G,'Source'!$A:$A,"109 - Private Shops",'Source'!$B:$B,$A131)</f>
        <v>118.54</v>
      </c>
      <c r="J131" s="8" t="n">
        <f aca="false">I131*$J$5</f>
        <v>149.734736842105</v>
      </c>
      <c r="K131" s="8" t="n">
        <f aca="false">J131-H131</f>
        <v>149.734736842105</v>
      </c>
      <c r="L131" s="9" t="str">
        <f aca="false">IF(AND(H131=0,J131=0),0,IF(H131=0,"New",(J131-H131)/H131))</f>
        <v>New</v>
      </c>
      <c r="M131" s="7" t="str">
        <f aca="false">IF(AND(OR(C131&lt;&gt;0,H131&lt;&gt;0),D131=0,I131=0),"DROP",IF(AND(OR(D131&lt;&gt;0,I131&lt;&gt;0),C131=0,H131=0),"NEW",""))</f>
        <v>NEW</v>
      </c>
    </row>
    <row r="132" customFormat="false" ht="15" hidden="false" customHeight="false" outlineLevel="0" collapsed="false">
      <c r="A132" s="7" t="s">
        <v>97</v>
      </c>
      <c r="B132" s="7" t="str">
        <f aca="false">IFERROR(INDEX('Source'!$C:$C,MATCH($A132,'Source'!$B:$B,0)),"")</f>
        <v>מדרסי ג'ל מולטי ספורט</v>
      </c>
      <c r="C132" s="8" t="n">
        <f aca="false">SUMIFS('Source'!$D:$D,'Source'!$A:$A,"109 - Private Shops",'Source'!$B:$B,$A132)</f>
        <v>0</v>
      </c>
      <c r="D132" s="8" t="n">
        <f aca="false">SUMIFS('Source'!$F:$F,'Source'!$A:$A,"109 - Private Shops",'Source'!$B:$B,$A132)</f>
        <v>1</v>
      </c>
      <c r="E132" s="8" t="n">
        <f aca="false">D132*$J$5</f>
        <v>1.26315789473684</v>
      </c>
      <c r="F132" s="8" t="n">
        <f aca="false">E132-C132</f>
        <v>1.26315789473684</v>
      </c>
      <c r="G132" s="9" t="str">
        <f aca="false">IF(AND(C132=0,E132=0),0,IF(C132=0,"New",(E132-C132)/C132))</f>
        <v>New</v>
      </c>
      <c r="H132" s="8" t="n">
        <f aca="false">SUMIFS('Source'!$E:$E,'Source'!$A:$A,"109 - Private Shops",'Source'!$B:$B,$A132)</f>
        <v>0</v>
      </c>
      <c r="I132" s="8" t="n">
        <f aca="false">SUMIFS('Source'!$G:$G,'Source'!$A:$A,"109 - Private Shops",'Source'!$B:$B,$A132)</f>
        <v>118.54</v>
      </c>
      <c r="J132" s="8" t="n">
        <f aca="false">I132*$J$5</f>
        <v>149.734736842105</v>
      </c>
      <c r="K132" s="8" t="n">
        <f aca="false">J132-H132</f>
        <v>149.734736842105</v>
      </c>
      <c r="L132" s="9" t="str">
        <f aca="false">IF(AND(H132=0,J132=0),0,IF(H132=0,"New",(J132-H132)/H132))</f>
        <v>New</v>
      </c>
      <c r="M132" s="7" t="str">
        <f aca="false">IF(AND(OR(C132&lt;&gt;0,H132&lt;&gt;0),D132=0,I132=0),"DROP",IF(AND(OR(D132&lt;&gt;0,I132&lt;&gt;0),C132=0,H132=0),"NEW",""))</f>
        <v>NEW</v>
      </c>
    </row>
    <row r="133" customFormat="false" ht="15" hidden="false" customHeight="false" outlineLevel="0" collapsed="false">
      <c r="A133" s="7" t="s">
        <v>481</v>
      </c>
      <c r="B133" s="7" t="str">
        <f aca="false">IFERROR(INDEX('Source'!$C:$C,MATCH($A133,'Source'!$B:$B,0)),"")</f>
        <v>מידרסים מסיליקון</v>
      </c>
      <c r="C133" s="8" t="n">
        <f aca="false">SUMIFS('Source'!$D:$D,'Source'!$A:$A,"109 - Private Shops",'Source'!$B:$B,$A133)</f>
        <v>1</v>
      </c>
      <c r="D133" s="8" t="n">
        <f aca="false">SUMIFS('Source'!$F:$F,'Source'!$A:$A,"109 - Private Shops",'Source'!$B:$B,$A133)</f>
        <v>0</v>
      </c>
      <c r="E133" s="8" t="n">
        <f aca="false">D133*$J$5</f>
        <v>0</v>
      </c>
      <c r="F133" s="8" t="n">
        <f aca="false">E133-C133</f>
        <v>-1</v>
      </c>
      <c r="G133" s="9" t="n">
        <f aca="false">IF(AND(C133=0,E133=0),0,IF(C133=0,"New",(E133-C133)/C133))</f>
        <v>-1</v>
      </c>
      <c r="H133" s="8" t="n">
        <f aca="false">SUMIFS('Source'!$E:$E,'Source'!$A:$A,"109 - Private Shops",'Source'!$B:$B,$A133)</f>
        <v>118.38</v>
      </c>
      <c r="I133" s="8" t="n">
        <f aca="false">SUMIFS('Source'!$G:$G,'Source'!$A:$A,"109 - Private Shops",'Source'!$B:$B,$A133)</f>
        <v>0</v>
      </c>
      <c r="J133" s="8" t="n">
        <f aca="false">I133*$J$5</f>
        <v>0</v>
      </c>
      <c r="K133" s="8" t="n">
        <f aca="false">J133-H133</f>
        <v>-118.38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86</v>
      </c>
      <c r="B134" s="7" t="str">
        <f aca="false">IFERROR(INDEX('Source'!$C:$C,MATCH($A134,'Source'!$B:$B,0)),"")</f>
        <v>חגורת גב אפורה</v>
      </c>
      <c r="C134" s="8" t="n">
        <f aca="false">SUMIFS('Source'!$D:$D,'Source'!$A:$A,"109 - Private Shops",'Source'!$B:$B,$A134)</f>
        <v>1</v>
      </c>
      <c r="D134" s="8" t="n">
        <f aca="false">SUMIFS('Source'!$F:$F,'Source'!$A:$A,"109 - Private Shops",'Source'!$B:$B,$A134)</f>
        <v>0</v>
      </c>
      <c r="E134" s="8" t="n">
        <f aca="false">D134*$J$5</f>
        <v>0</v>
      </c>
      <c r="F134" s="8" t="n">
        <f aca="false">E134-C134</f>
        <v>-1</v>
      </c>
      <c r="G134" s="9" t="n">
        <f aca="false">IF(AND(C134=0,E134=0),0,IF(C134=0,"New",(E134-C134)/C134))</f>
        <v>-1</v>
      </c>
      <c r="H134" s="8" t="n">
        <f aca="false">SUMIFS('Source'!$E:$E,'Source'!$A:$A,"109 - Private Shops",'Source'!$B:$B,$A134)</f>
        <v>117.13</v>
      </c>
      <c r="I134" s="8" t="n">
        <f aca="false">SUMIFS('Source'!$G:$G,'Source'!$A:$A,"109 - Private Shops",'Source'!$B:$B,$A134)</f>
        <v>0</v>
      </c>
      <c r="J134" s="8" t="n">
        <f aca="false">I134*$J$5</f>
        <v>0</v>
      </c>
      <c r="K134" s="8" t="n">
        <f aca="false">J134-H134</f>
        <v>-117.13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457</v>
      </c>
      <c r="B135" s="7" t="str">
        <f aca="false">IFERROR(INDEX('Source'!$C:$C,MATCH($A135,'Source'!$B:$B,0)),"")</f>
        <v>מגן ברך מחמם</v>
      </c>
      <c r="C135" s="8" t="n">
        <f aca="false">SUMIFS('Source'!$D:$D,'Source'!$A:$A,"109 - Private Shops",'Source'!$B:$B,$A135)</f>
        <v>2</v>
      </c>
      <c r="D135" s="8" t="n">
        <f aca="false">SUMIFS('Source'!$F:$F,'Source'!$A:$A,"109 - Private Shops",'Source'!$B:$B,$A135)</f>
        <v>0</v>
      </c>
      <c r="E135" s="8" t="n">
        <f aca="false">D135*$J$5</f>
        <v>0</v>
      </c>
      <c r="F135" s="8" t="n">
        <f aca="false">E135-C135</f>
        <v>-2</v>
      </c>
      <c r="G135" s="9" t="n">
        <f aca="false">IF(AND(C135=0,E135=0),0,IF(C135=0,"New",(E135-C135)/C135))</f>
        <v>-1</v>
      </c>
      <c r="H135" s="8" t="n">
        <f aca="false">SUMIFS('Source'!$E:$E,'Source'!$A:$A,"109 - Private Shops",'Source'!$B:$B,$A135)</f>
        <v>113.34</v>
      </c>
      <c r="I135" s="8" t="n">
        <f aca="false">SUMIFS('Source'!$G:$G,'Source'!$A:$A,"109 - Private Shops",'Source'!$B:$B,$A135)</f>
        <v>0</v>
      </c>
      <c r="J135" s="8" t="n">
        <f aca="false">I135*$J$5</f>
        <v>0</v>
      </c>
      <c r="K135" s="8" t="n">
        <f aca="false">J135-H135</f>
        <v>-113.34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575</v>
      </c>
      <c r="B136" s="7" t="str">
        <f aca="false">IFERROR(INDEX('Source'!$C:$C,MATCH($A136,'Source'!$B:$B,0)),"")</f>
        <v>מתלה</v>
      </c>
      <c r="C136" s="8" t="n">
        <f aca="false">SUMIFS('Source'!$D:$D,'Source'!$A:$A,"109 - Private Shops",'Source'!$B:$B,$A136)</f>
        <v>0</v>
      </c>
      <c r="D136" s="8" t="n">
        <f aca="false">SUMIFS('Source'!$F:$F,'Source'!$A:$A,"109 - Private Shops",'Source'!$B:$B,$A136)</f>
        <v>1</v>
      </c>
      <c r="E136" s="8" t="n">
        <f aca="false">D136*$J$5</f>
        <v>1.26315789473684</v>
      </c>
      <c r="F136" s="8" t="n">
        <f aca="false">E136-C136</f>
        <v>1.26315789473684</v>
      </c>
      <c r="G136" s="9" t="str">
        <f aca="false">IF(AND(C136=0,E136=0),0,IF(C136=0,"New",(E136-C136)/C136))</f>
        <v>New</v>
      </c>
      <c r="H136" s="8" t="n">
        <f aca="false">SUMIFS('Source'!$E:$E,'Source'!$A:$A,"109 - Private Shops",'Source'!$B:$B,$A136)</f>
        <v>0</v>
      </c>
      <c r="I136" s="8" t="n">
        <f aca="false">SUMIFS('Source'!$G:$G,'Source'!$A:$A,"109 - Private Shops",'Source'!$B:$B,$A136)</f>
        <v>111.04</v>
      </c>
      <c r="J136" s="8" t="n">
        <f aca="false">I136*$J$5</f>
        <v>140.261052631579</v>
      </c>
      <c r="K136" s="8" t="n">
        <f aca="false">J136-H136</f>
        <v>140.261052631579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398</v>
      </c>
      <c r="B137" s="7" t="str">
        <f aca="false">IFERROR(INDEX('Source'!$C:$C,MATCH($A137,'Source'!$B:$B,0)),"")</f>
        <v>ח.בטן 25 ס'מ</v>
      </c>
      <c r="C137" s="8" t="n">
        <f aca="false">SUMIFS('Source'!$D:$D,'Source'!$A:$A,"109 - Private Shops",'Source'!$B:$B,$A137)</f>
        <v>1</v>
      </c>
      <c r="D137" s="8" t="n">
        <f aca="false">SUMIFS('Source'!$F:$F,'Source'!$A:$A,"109 - Private Shops",'Source'!$B:$B,$A137)</f>
        <v>0</v>
      </c>
      <c r="E137" s="8" t="n">
        <f aca="false">D137*$J$5</f>
        <v>0</v>
      </c>
      <c r="F137" s="8" t="n">
        <f aca="false">E137-C137</f>
        <v>-1</v>
      </c>
      <c r="G137" s="9" t="n">
        <f aca="false">IF(AND(C137=0,E137=0),0,IF(C137=0,"New",(E137-C137)/C137))</f>
        <v>-1</v>
      </c>
      <c r="H137" s="8" t="n">
        <f aca="false">SUMIFS('Source'!$E:$E,'Source'!$A:$A,"109 - Private Shops",'Source'!$B:$B,$A137)</f>
        <v>110.15</v>
      </c>
      <c r="I137" s="8" t="n">
        <f aca="false">SUMIFS('Source'!$G:$G,'Source'!$A:$A,"109 - Private Shops",'Source'!$B:$B,$A137)</f>
        <v>0</v>
      </c>
      <c r="J137" s="8" t="n">
        <f aca="false">I137*$J$5</f>
        <v>0</v>
      </c>
      <c r="K137" s="8" t="n">
        <f aca="false">J137-H137</f>
        <v>-110.15</v>
      </c>
      <c r="L137" s="9" t="n">
        <f aca="false">IF(AND(H137=0,J137=0),0,IF(H137=0,"New",(J137-H137)/H137))</f>
        <v>-1</v>
      </c>
      <c r="M137" s="7" t="str">
        <f aca="false">IF(AND(OR(C137&lt;&gt;0,H137&lt;&gt;0),D137=0,I137=0),"DROP",IF(AND(OR(D137&lt;&gt;0,I137&lt;&gt;0),C137=0,H137=0),"NEW",""))</f>
        <v>DROP</v>
      </c>
    </row>
    <row r="138" customFormat="false" ht="15" hidden="false" customHeight="false" outlineLevel="0" collapsed="false">
      <c r="A138" s="7" t="s">
        <v>364</v>
      </c>
      <c r="B138" s="7" t="str">
        <f aca="false">IFERROR(INDEX('Source'!$C:$C,MATCH($A138,'Source'!$B:$B,0)),"")</f>
        <v>ח.בטן 25 ס'מ</v>
      </c>
      <c r="C138" s="8" t="n">
        <f aca="false">SUMIFS('Source'!$D:$D,'Source'!$A:$A,"109 - Private Shops",'Source'!$B:$B,$A138)</f>
        <v>1</v>
      </c>
      <c r="D138" s="8" t="n">
        <f aca="false">SUMIFS('Source'!$F:$F,'Source'!$A:$A,"109 - Private Shops",'Source'!$B:$B,$A138)</f>
        <v>0</v>
      </c>
      <c r="E138" s="8" t="n">
        <f aca="false">D138*$J$5</f>
        <v>0</v>
      </c>
      <c r="F138" s="8" t="n">
        <f aca="false">E138-C138</f>
        <v>-1</v>
      </c>
      <c r="G138" s="9" t="n">
        <f aca="false">IF(AND(C138=0,E138=0),0,IF(C138=0,"New",(E138-C138)/C138))</f>
        <v>-1</v>
      </c>
      <c r="H138" s="8" t="n">
        <f aca="false">SUMIFS('Source'!$E:$E,'Source'!$A:$A,"109 - Private Shops",'Source'!$B:$B,$A138)</f>
        <v>110.11</v>
      </c>
      <c r="I138" s="8" t="n">
        <f aca="false">SUMIFS('Source'!$G:$G,'Source'!$A:$A,"109 - Private Shops",'Source'!$B:$B,$A138)</f>
        <v>0</v>
      </c>
      <c r="J138" s="8" t="n">
        <f aca="false">I138*$J$5</f>
        <v>0</v>
      </c>
      <c r="K138" s="8" t="n">
        <f aca="false">J138-H138</f>
        <v>-110.11</v>
      </c>
      <c r="L138" s="9" t="n">
        <f aca="false">IF(AND(H138=0,J138=0),0,IF(H138=0,"New",(J138-H138)/H138))</f>
        <v>-1</v>
      </c>
      <c r="M138" s="7" t="str">
        <f aca="false">IF(AND(OR(C138&lt;&gt;0,H138&lt;&gt;0),D138=0,I138=0),"DROP",IF(AND(OR(D138&lt;&gt;0,I138&lt;&gt;0),C138=0,H138=0),"NEW",""))</f>
        <v>DROP</v>
      </c>
    </row>
    <row r="139" customFormat="false" ht="15" hidden="false" customHeight="false" outlineLevel="0" collapsed="false">
      <c r="A139" s="7" t="s">
        <v>339</v>
      </c>
      <c r="B139" s="7" t="str">
        <f aca="false">IFERROR(INDEX('Source'!$C:$C,MATCH($A139,'Source'!$B:$B,0)),"")</f>
        <v>ח.בטן 25 ס'מ</v>
      </c>
      <c r="C139" s="8" t="n">
        <f aca="false">SUMIFS('Source'!$D:$D,'Source'!$A:$A,"109 - Private Shops",'Source'!$B:$B,$A139)</f>
        <v>1</v>
      </c>
      <c r="D139" s="8" t="n">
        <f aca="false">SUMIFS('Source'!$F:$F,'Source'!$A:$A,"109 - Private Shops",'Source'!$B:$B,$A139)</f>
        <v>0</v>
      </c>
      <c r="E139" s="8" t="n">
        <f aca="false">D139*$J$5</f>
        <v>0</v>
      </c>
      <c r="F139" s="8" t="n">
        <f aca="false">E139-C139</f>
        <v>-1</v>
      </c>
      <c r="G139" s="9" t="n">
        <f aca="false">IF(AND(C139=0,E139=0),0,IF(C139=0,"New",(E139-C139)/C139))</f>
        <v>-1</v>
      </c>
      <c r="H139" s="8" t="n">
        <f aca="false">SUMIFS('Source'!$E:$E,'Source'!$A:$A,"109 - Private Shops",'Source'!$B:$B,$A139)</f>
        <v>110.11</v>
      </c>
      <c r="I139" s="8" t="n">
        <f aca="false">SUMIFS('Source'!$G:$G,'Source'!$A:$A,"109 - Private Shops",'Source'!$B:$B,$A139)</f>
        <v>0</v>
      </c>
      <c r="J139" s="8" t="n">
        <f aca="false">I139*$J$5</f>
        <v>0</v>
      </c>
      <c r="K139" s="8" t="n">
        <f aca="false">J139-H139</f>
        <v>-110.11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300</v>
      </c>
      <c r="B140" s="7" t="str">
        <f aca="false">IFERROR(INDEX('Source'!$C:$C,MATCH($A140,'Source'!$B:$B,0)),"")</f>
        <v>ח.בטן 25 ס'מ</v>
      </c>
      <c r="C140" s="8" t="n">
        <f aca="false">SUMIFS('Source'!$D:$D,'Source'!$A:$A,"109 - Private Shops",'Source'!$B:$B,$A140)</f>
        <v>1</v>
      </c>
      <c r="D140" s="8" t="n">
        <f aca="false">SUMIFS('Source'!$F:$F,'Source'!$A:$A,"109 - Private Shops",'Source'!$B:$B,$A140)</f>
        <v>0</v>
      </c>
      <c r="E140" s="8" t="n">
        <f aca="false">D140*$J$5</f>
        <v>0</v>
      </c>
      <c r="F140" s="8" t="n">
        <f aca="false">E140-C140</f>
        <v>-1</v>
      </c>
      <c r="G140" s="9" t="n">
        <f aca="false">IF(AND(C140=0,E140=0),0,IF(C140=0,"New",(E140-C140)/C140))</f>
        <v>-1</v>
      </c>
      <c r="H140" s="8" t="n">
        <f aca="false">SUMIFS('Source'!$E:$E,'Source'!$A:$A,"109 - Private Shops",'Source'!$B:$B,$A140)</f>
        <v>110.11</v>
      </c>
      <c r="I140" s="8" t="n">
        <f aca="false">SUMIFS('Source'!$G:$G,'Source'!$A:$A,"109 - Private Shops",'Source'!$B:$B,$A140)</f>
        <v>0</v>
      </c>
      <c r="J140" s="8" t="n">
        <f aca="false">I140*$J$5</f>
        <v>0</v>
      </c>
      <c r="K140" s="8" t="n">
        <f aca="false">J140-H140</f>
        <v>-110.11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584</v>
      </c>
      <c r="B141" s="7" t="str">
        <f aca="false">IFERROR(INDEX('Source'!$C:$C,MATCH($A141,'Source'!$B:$B,0)),"")</f>
        <v>מגן שוק רגיל</v>
      </c>
      <c r="C141" s="8" t="n">
        <f aca="false">SUMIFS('Source'!$D:$D,'Source'!$A:$A,"109 - Private Shops",'Source'!$B:$B,$A141)</f>
        <v>1</v>
      </c>
      <c r="D141" s="8" t="n">
        <f aca="false">SUMIFS('Source'!$F:$F,'Source'!$A:$A,"109 - Private Shops",'Source'!$B:$B,$A141)</f>
        <v>0</v>
      </c>
      <c r="E141" s="8" t="n">
        <f aca="false">D141*$J$5</f>
        <v>0</v>
      </c>
      <c r="F141" s="8" t="n">
        <f aca="false">E141-C141</f>
        <v>-1</v>
      </c>
      <c r="G141" s="9" t="n">
        <f aca="false">IF(AND(C141=0,E141=0),0,IF(C141=0,"New",(E141-C141)/C141))</f>
        <v>-1</v>
      </c>
      <c r="H141" s="8" t="n">
        <f aca="false">SUMIFS('Source'!$E:$E,'Source'!$A:$A,"109 - Private Shops",'Source'!$B:$B,$A141)</f>
        <v>107.76</v>
      </c>
      <c r="I141" s="8" t="n">
        <f aca="false">SUMIFS('Source'!$G:$G,'Source'!$A:$A,"109 - Private Shops",'Source'!$B:$B,$A141)</f>
        <v>0</v>
      </c>
      <c r="J141" s="8" t="n">
        <f aca="false">I141*$J$5</f>
        <v>0</v>
      </c>
      <c r="K141" s="8" t="n">
        <f aca="false">J141-H141</f>
        <v>-107.76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555</v>
      </c>
      <c r="B142" s="7" t="str">
        <f aca="false">IFERROR(INDEX('Source'!$C:$C,MATCH($A142,'Source'!$B:$B,0)),"")</f>
        <v>מגן ירך</v>
      </c>
      <c r="C142" s="8" t="n">
        <f aca="false">SUMIFS('Source'!$D:$D,'Source'!$A:$A,"109 - Private Shops",'Source'!$B:$B,$A142)</f>
        <v>0</v>
      </c>
      <c r="D142" s="8" t="n">
        <f aca="false">SUMIFS('Source'!$F:$F,'Source'!$A:$A,"109 - Private Shops",'Source'!$B:$B,$A142)</f>
        <v>3</v>
      </c>
      <c r="E142" s="8" t="n">
        <f aca="false">D142*$J$5</f>
        <v>3.78947368421053</v>
      </c>
      <c r="F142" s="8" t="n">
        <f aca="false">E142-C142</f>
        <v>3.78947368421053</v>
      </c>
      <c r="G142" s="9" t="str">
        <f aca="false">IF(AND(C142=0,E142=0),0,IF(C142=0,"New",(E142-C142)/C142))</f>
        <v>New</v>
      </c>
      <c r="H142" s="8" t="n">
        <f aca="false">SUMIFS('Source'!$E:$E,'Source'!$A:$A,"109 - Private Shops",'Source'!$B:$B,$A142)</f>
        <v>0</v>
      </c>
      <c r="I142" s="8" t="n">
        <f aca="false">SUMIFS('Source'!$G:$G,'Source'!$A:$A,"109 - Private Shops",'Source'!$B:$B,$A142)</f>
        <v>105.32</v>
      </c>
      <c r="J142" s="8" t="n">
        <f aca="false">I142*$J$5</f>
        <v>133.035789473684</v>
      </c>
      <c r="K142" s="8" t="n">
        <f aca="false">J142-H142</f>
        <v>133.035789473684</v>
      </c>
      <c r="L142" s="9" t="str">
        <f aca="false">IF(AND(H142=0,J142=0),0,IF(H142=0,"New",(J142-H142)/H142))</f>
        <v>New</v>
      </c>
      <c r="M142" s="7" t="str">
        <f aca="false">IF(AND(OR(C142&lt;&gt;0,H142&lt;&gt;0),D142=0,I142=0),"DROP",IF(AND(OR(D142&lt;&gt;0,I142&lt;&gt;0),C142=0,H142=0),"NEW",""))</f>
        <v>NEW</v>
      </c>
    </row>
    <row r="143" customFormat="false" ht="15" hidden="false" customHeight="false" outlineLevel="0" collapsed="false">
      <c r="A143" s="7" t="s">
        <v>429</v>
      </c>
      <c r="B143" s="7" t="str">
        <f aca="false">IFERROR(INDEX('Source'!$C:$C,MATCH($A143,'Source'!$B:$B,0)),"")</f>
        <v>אטלטיק טייפ</v>
      </c>
      <c r="C143" s="8" t="n">
        <f aca="false">SUMIFS('Source'!$D:$D,'Source'!$A:$A,"109 - Private Shops",'Source'!$B:$B,$A143)</f>
        <v>6</v>
      </c>
      <c r="D143" s="8" t="n">
        <f aca="false">SUMIFS('Source'!$F:$F,'Source'!$A:$A,"109 - Private Shops",'Source'!$B:$B,$A143)</f>
        <v>0</v>
      </c>
      <c r="E143" s="8" t="n">
        <f aca="false">D143*$J$5</f>
        <v>0</v>
      </c>
      <c r="F143" s="8" t="n">
        <f aca="false">E143-C143</f>
        <v>-6</v>
      </c>
      <c r="G143" s="9" t="n">
        <f aca="false">IF(AND(C143=0,E143=0),0,IF(C143=0,"New",(E143-C143)/C143))</f>
        <v>-1</v>
      </c>
      <c r="H143" s="8" t="n">
        <f aca="false">SUMIFS('Source'!$E:$E,'Source'!$A:$A,"109 - Private Shops",'Source'!$B:$B,$A143)</f>
        <v>103.77</v>
      </c>
      <c r="I143" s="8" t="n">
        <f aca="false">SUMIFS('Source'!$G:$G,'Source'!$A:$A,"109 - Private Shops",'Source'!$B:$B,$A143)</f>
        <v>0</v>
      </c>
      <c r="J143" s="8" t="n">
        <f aca="false">I143*$J$5</f>
        <v>0</v>
      </c>
      <c r="K143" s="8" t="n">
        <f aca="false">J143-H143</f>
        <v>-103.77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521</v>
      </c>
      <c r="B144" s="7" t="str">
        <f aca="false">IFERROR(INDEX('Source'!$C:$C,MATCH($A144,'Source'!$B:$B,0)),"")</f>
        <v>אטלטיק טייפ</v>
      </c>
      <c r="C144" s="8" t="n">
        <f aca="false">SUMIFS('Source'!$D:$D,'Source'!$A:$A,"109 - Private Shops",'Source'!$B:$B,$A144)</f>
        <v>6</v>
      </c>
      <c r="D144" s="8" t="n">
        <f aca="false">SUMIFS('Source'!$F:$F,'Source'!$A:$A,"109 - Private Shops",'Source'!$B:$B,$A144)</f>
        <v>0</v>
      </c>
      <c r="E144" s="8" t="n">
        <f aca="false">D144*$J$5</f>
        <v>0</v>
      </c>
      <c r="F144" s="8" t="n">
        <f aca="false">E144-C144</f>
        <v>-6</v>
      </c>
      <c r="G144" s="9" t="n">
        <f aca="false">IF(AND(C144=0,E144=0),0,IF(C144=0,"New",(E144-C144)/C144))</f>
        <v>-1</v>
      </c>
      <c r="H144" s="8" t="n">
        <f aca="false">SUMIFS('Source'!$E:$E,'Source'!$A:$A,"109 - Private Shops",'Source'!$B:$B,$A144)</f>
        <v>103.77</v>
      </c>
      <c r="I144" s="8" t="n">
        <f aca="false">SUMIFS('Source'!$G:$G,'Source'!$A:$A,"109 - Private Shops",'Source'!$B:$B,$A144)</f>
        <v>0</v>
      </c>
      <c r="J144" s="8" t="n">
        <f aca="false">I144*$J$5</f>
        <v>0</v>
      </c>
      <c r="K144" s="8" t="n">
        <f aca="false">J144-H144</f>
        <v>-103.77</v>
      </c>
      <c r="L144" s="9" t="n">
        <f aca="false">IF(AND(H144=0,J144=0),0,IF(H144=0,"New",(J144-H144)/H144))</f>
        <v>-1</v>
      </c>
      <c r="M144" s="7" t="str">
        <f aca="false">IF(AND(OR(C144&lt;&gt;0,H144&lt;&gt;0),D144=0,I144=0),"DROP",IF(AND(OR(D144&lt;&gt;0,I144&lt;&gt;0),C144=0,H144=0),"NEW",""))</f>
        <v>DROP</v>
      </c>
    </row>
    <row r="145" customFormat="false" ht="15" hidden="false" customHeight="false" outlineLevel="0" collapsed="false">
      <c r="A145" s="7" t="s">
        <v>343</v>
      </c>
      <c r="B145" s="7" t="str">
        <f aca="false">IFERROR(INDEX('Source'!$C:$C,MATCH($A145,'Source'!$B:$B,0)),"")</f>
        <v>גרבי נוחות קיץ שחור</v>
      </c>
      <c r="C145" s="8" t="n">
        <f aca="false">SUMIFS('Source'!$D:$D,'Source'!$A:$A,"109 - Private Shops",'Source'!$B:$B,$A145)</f>
        <v>7</v>
      </c>
      <c r="D145" s="8" t="n">
        <f aca="false">SUMIFS('Source'!$F:$F,'Source'!$A:$A,"109 - Private Shops",'Source'!$B:$B,$A145)</f>
        <v>3</v>
      </c>
      <c r="E145" s="8" t="n">
        <f aca="false">D145*$J$5</f>
        <v>3.78947368421053</v>
      </c>
      <c r="F145" s="8" t="n">
        <f aca="false">E145-C145</f>
        <v>-3.21052631578947</v>
      </c>
      <c r="G145" s="9" t="n">
        <f aca="false">IF(AND(C145=0,E145=0),0,IF(C145=0,"New",(E145-C145)/C145))</f>
        <v>-0.458646616541353</v>
      </c>
      <c r="H145" s="8" t="n">
        <f aca="false">SUMIFS('Source'!$E:$E,'Source'!$A:$A,"109 - Private Shops",'Source'!$B:$B,$A145)</f>
        <v>174.1</v>
      </c>
      <c r="I145" s="8" t="n">
        <f aca="false">SUMIFS('Source'!$G:$G,'Source'!$A:$A,"109 - Private Shops",'Source'!$B:$B,$A145)</f>
        <v>73.01</v>
      </c>
      <c r="J145" s="8" t="n">
        <f aca="false">I145*$J$5</f>
        <v>92.2231578947368</v>
      </c>
      <c r="K145" s="8" t="n">
        <f aca="false">J145-H145</f>
        <v>-81.8768421052632</v>
      </c>
      <c r="L145" s="9" t="n">
        <f aca="false">IF(AND(H145=0,J145=0),0,IF(H145=0,"New",(J145-H145)/H145))</f>
        <v>-0.470286284349587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367</v>
      </c>
      <c r="B146" s="7" t="str">
        <f aca="false">IFERROR(INDEX('Source'!$C:$C,MATCH($A146,'Source'!$B:$B,0)),"")</f>
        <v>גרבי נוחות קיץ אפור</v>
      </c>
      <c r="C146" s="8" t="n">
        <f aca="false">SUMIFS('Source'!$D:$D,'Source'!$A:$A,"109 - Private Shops",'Source'!$B:$B,$A146)</f>
        <v>4</v>
      </c>
      <c r="D146" s="8" t="n">
        <f aca="false">SUMIFS('Source'!$F:$F,'Source'!$A:$A,"109 - Private Shops",'Source'!$B:$B,$A146)</f>
        <v>0</v>
      </c>
      <c r="E146" s="8" t="n">
        <f aca="false">D146*$J$5</f>
        <v>0</v>
      </c>
      <c r="F146" s="8" t="n">
        <f aca="false">E146-C146</f>
        <v>-4</v>
      </c>
      <c r="G146" s="9" t="n">
        <f aca="false">IF(AND(C146=0,E146=0),0,IF(C146=0,"New",(E146-C146)/C146))</f>
        <v>-1</v>
      </c>
      <c r="H146" s="8" t="n">
        <f aca="false">SUMIFS('Source'!$E:$E,'Source'!$A:$A,"109 - Private Shops",'Source'!$B:$B,$A146)</f>
        <v>101.09</v>
      </c>
      <c r="I146" s="8" t="n">
        <f aca="false">SUMIFS('Source'!$G:$G,'Source'!$A:$A,"109 - Private Shops",'Source'!$B:$B,$A146)</f>
        <v>0</v>
      </c>
      <c r="J146" s="8" t="n">
        <f aca="false">I146*$J$5</f>
        <v>0</v>
      </c>
      <c r="K146" s="8" t="n">
        <f aca="false">J146-H146</f>
        <v>-101.09</v>
      </c>
      <c r="L146" s="9" t="n">
        <f aca="false">IF(AND(H146=0,J146=0),0,IF(H146=0,"New",(J146-H146)/H146))</f>
        <v>-1</v>
      </c>
      <c r="M146" s="7" t="str">
        <f aca="false">IF(AND(OR(C146&lt;&gt;0,H146&lt;&gt;0),D146=0,I146=0),"DROP",IF(AND(OR(D146&lt;&gt;0,I146&lt;&gt;0),C146=0,H146=0),"NEW",""))</f>
        <v>DROP</v>
      </c>
    </row>
    <row r="147" customFormat="false" ht="15" hidden="false" customHeight="false" outlineLevel="0" collapsed="false">
      <c r="A147" s="7" t="s">
        <v>401</v>
      </c>
      <c r="B147" s="7" t="str">
        <f aca="false">IFERROR(INDEX('Source'!$C:$C,MATCH($A147,'Source'!$B:$B,0)),"")</f>
        <v>גרבי נוחות קיץ אפור</v>
      </c>
      <c r="C147" s="8" t="n">
        <f aca="false">SUMIFS('Source'!$D:$D,'Source'!$A:$A,"109 - Private Shops",'Source'!$B:$B,$A147)</f>
        <v>4</v>
      </c>
      <c r="D147" s="8" t="n">
        <f aca="false">SUMIFS('Source'!$F:$F,'Source'!$A:$A,"109 - Private Shops",'Source'!$B:$B,$A147)</f>
        <v>0</v>
      </c>
      <c r="E147" s="8" t="n">
        <f aca="false">D147*$J$5</f>
        <v>0</v>
      </c>
      <c r="F147" s="8" t="n">
        <f aca="false">E147-C147</f>
        <v>-4</v>
      </c>
      <c r="G147" s="9" t="n">
        <f aca="false">IF(AND(C147=0,E147=0),0,IF(C147=0,"New",(E147-C147)/C147))</f>
        <v>-1</v>
      </c>
      <c r="H147" s="8" t="n">
        <f aca="false">SUMIFS('Source'!$E:$E,'Source'!$A:$A,"109 - Private Shops",'Source'!$B:$B,$A147)</f>
        <v>101.09</v>
      </c>
      <c r="I147" s="8" t="n">
        <f aca="false">SUMIFS('Source'!$G:$G,'Source'!$A:$A,"109 - Private Shops",'Source'!$B:$B,$A147)</f>
        <v>0</v>
      </c>
      <c r="J147" s="8" t="n">
        <f aca="false">I147*$J$5</f>
        <v>0</v>
      </c>
      <c r="K147" s="8" t="n">
        <f aca="false">J147-H147</f>
        <v>-101.09</v>
      </c>
      <c r="L147" s="9" t="n">
        <f aca="false">IF(AND(H147=0,J147=0),0,IF(H147=0,"New",(J147-H147)/H147))</f>
        <v>-1</v>
      </c>
      <c r="M147" s="7" t="str">
        <f aca="false">IF(AND(OR(C147&lt;&gt;0,H147&lt;&gt;0),D147=0,I147=0),"DROP",IF(AND(OR(D147&lt;&gt;0,I147&lt;&gt;0),C147=0,H147=0),"NEW",""))</f>
        <v>DROP</v>
      </c>
    </row>
    <row r="148" customFormat="false" ht="15" hidden="false" customHeight="false" outlineLevel="0" collapsed="false">
      <c r="A148" s="7" t="s">
        <v>128</v>
      </c>
      <c r="B148" s="7" t="str">
        <f aca="false">IFERROR(INDEX('Source'!$C:$C,MATCH($A148,'Source'!$B:$B,0)),"")</f>
        <v>קינזיולוגי טייפ</v>
      </c>
      <c r="C148" s="8" t="n">
        <f aca="false">SUMIFS('Source'!$D:$D,'Source'!$A:$A,"109 - Private Shops",'Source'!$B:$B,$A148)</f>
        <v>3</v>
      </c>
      <c r="D148" s="8" t="n">
        <f aca="false">SUMIFS('Source'!$F:$F,'Source'!$A:$A,"109 - Private Shops",'Source'!$B:$B,$A148)</f>
        <v>4</v>
      </c>
      <c r="E148" s="8" t="n">
        <f aca="false">D148*$J$5</f>
        <v>5.05263157894737</v>
      </c>
      <c r="F148" s="8" t="n">
        <f aca="false">E148-C148</f>
        <v>2.05263157894737</v>
      </c>
      <c r="G148" s="9" t="n">
        <f aca="false">IF(AND(C148=0,E148=0),0,IF(C148=0,"New",(E148-C148)/C148))</f>
        <v>0.684210526315789</v>
      </c>
      <c r="H148" s="8" t="n">
        <f aca="false">SUMIFS('Source'!$E:$E,'Source'!$A:$A,"109 - Private Shops",'Source'!$B:$B,$A148)</f>
        <v>90</v>
      </c>
      <c r="I148" s="8" t="n">
        <f aca="false">SUMIFS('Source'!$G:$G,'Source'!$A:$A,"109 - Private Shops",'Source'!$B:$B,$A148)</f>
        <v>189.18</v>
      </c>
      <c r="J148" s="8" t="n">
        <f aca="false">I148*$J$5</f>
        <v>238.964210526316</v>
      </c>
      <c r="K148" s="8" t="n">
        <f aca="false">J148-H148</f>
        <v>148.964210526316</v>
      </c>
      <c r="L148" s="9" t="n">
        <f aca="false">IF(AND(H148=0,J148=0),0,IF(H148=0,"New",(J148-H148)/H148))</f>
        <v>1.65515789473684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409</v>
      </c>
      <c r="B149" s="7" t="str">
        <f aca="false">IFERROR(INDEX('Source'!$C:$C,MATCH($A149,'Source'!$B:$B,0)),"")</f>
        <v>ריפוד סיליקון לעקב אחורי</v>
      </c>
      <c r="C149" s="8" t="n">
        <f aca="false">SUMIFS('Source'!$D:$D,'Source'!$A:$A,"109 - Private Shops",'Source'!$B:$B,$A149)</f>
        <v>6</v>
      </c>
      <c r="D149" s="8" t="n">
        <f aca="false">SUMIFS('Source'!$F:$F,'Source'!$A:$A,"109 - Private Shops",'Source'!$B:$B,$A149)</f>
        <v>10</v>
      </c>
      <c r="E149" s="8" t="n">
        <f aca="false">D149*$J$5</f>
        <v>12.6315789473684</v>
      </c>
      <c r="F149" s="8" t="n">
        <f aca="false">E149-C149</f>
        <v>6.63157894736842</v>
      </c>
      <c r="G149" s="9" t="n">
        <f aca="false">IF(AND(C149=0,E149=0),0,IF(C149=0,"New",(E149-C149)/C149))</f>
        <v>1.10526315789474</v>
      </c>
      <c r="H149" s="8" t="n">
        <f aca="false">SUMIFS('Source'!$E:$E,'Source'!$A:$A,"109 - Private Shops",'Source'!$B:$B,$A149)</f>
        <v>143.14</v>
      </c>
      <c r="I149" s="8" t="n">
        <f aca="false">SUMIFS('Source'!$G:$G,'Source'!$A:$A,"109 - Private Shops",'Source'!$B:$B,$A149)</f>
        <v>238.57</v>
      </c>
      <c r="J149" s="8" t="n">
        <f aca="false">I149*$J$5</f>
        <v>301.351578947368</v>
      </c>
      <c r="K149" s="8" t="n">
        <f aca="false">J149-H149</f>
        <v>158.211578947368</v>
      </c>
      <c r="L149" s="9" t="n">
        <f aca="false">IF(AND(H149=0,J149=0),0,IF(H149=0,"New",(J149-H149)/H149))</f>
        <v>1.10529257333637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374</v>
      </c>
      <c r="B150" s="7" t="str">
        <f aca="false">IFERROR(INDEX('Source'!$C:$C,MATCH($A150,'Source'!$B:$B,0)),"")</f>
        <v>חגורת בטן</v>
      </c>
      <c r="C150" s="8" t="n">
        <f aca="false">SUMIFS('Source'!$D:$D,'Source'!$A:$A,"109 - Private Shops",'Source'!$B:$B,$A150)</f>
        <v>0</v>
      </c>
      <c r="D150" s="8" t="n">
        <f aca="false">SUMIFS('Source'!$F:$F,'Source'!$A:$A,"109 - Private Shops",'Source'!$B:$B,$A150)</f>
        <v>1</v>
      </c>
      <c r="E150" s="8" t="n">
        <f aca="false">D150*$J$5</f>
        <v>1.26315789473684</v>
      </c>
      <c r="F150" s="8" t="n">
        <f aca="false">E150-C150</f>
        <v>1.26315789473684</v>
      </c>
      <c r="G150" s="9" t="str">
        <f aca="false">IF(AND(C150=0,E150=0),0,IF(C150=0,"New",(E150-C150)/C150))</f>
        <v>New</v>
      </c>
      <c r="H150" s="8" t="n">
        <f aca="false">SUMIFS('Source'!$E:$E,'Source'!$A:$A,"109 - Private Shops",'Source'!$B:$B,$A150)</f>
        <v>0</v>
      </c>
      <c r="I150" s="8" t="n">
        <f aca="false">SUMIFS('Source'!$G:$G,'Source'!$A:$A,"109 - Private Shops",'Source'!$B:$B,$A150)</f>
        <v>94.64</v>
      </c>
      <c r="J150" s="8" t="n">
        <f aca="false">I150*$J$5</f>
        <v>119.545263157895</v>
      </c>
      <c r="K150" s="8" t="n">
        <f aca="false">J150-H150</f>
        <v>119.545263157895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280</v>
      </c>
      <c r="B151" s="7" t="str">
        <f aca="false">IFERROR(INDEX('Source'!$C:$C,MATCH($A151,'Source'!$B:$B,0)),"")</f>
        <v>מגן ברך שחור</v>
      </c>
      <c r="C151" s="8" t="n">
        <f aca="false">SUMIFS('Source'!$D:$D,'Source'!$A:$A,"109 - Private Shops",'Source'!$B:$B,$A151)</f>
        <v>2</v>
      </c>
      <c r="D151" s="8" t="n">
        <f aca="false">SUMIFS('Source'!$F:$F,'Source'!$A:$A,"109 - Private Shops",'Source'!$B:$B,$A151)</f>
        <v>5</v>
      </c>
      <c r="E151" s="8" t="n">
        <f aca="false">D151*$J$5</f>
        <v>6.31578947368421</v>
      </c>
      <c r="F151" s="8" t="n">
        <f aca="false">E151-C151</f>
        <v>4.31578947368421</v>
      </c>
      <c r="G151" s="9" t="n">
        <f aca="false">IF(AND(C151=0,E151=0),0,IF(C151=0,"New",(E151-C151)/C151))</f>
        <v>2.15789473684211</v>
      </c>
      <c r="H151" s="8" t="n">
        <f aca="false">SUMIFS('Source'!$E:$E,'Source'!$A:$A,"109 - Private Shops",'Source'!$B:$B,$A151)</f>
        <v>61.78</v>
      </c>
      <c r="I151" s="8" t="n">
        <f aca="false">SUMIFS('Source'!$G:$G,'Source'!$A:$A,"109 - Private Shops",'Source'!$B:$B,$A151)</f>
        <v>154.46</v>
      </c>
      <c r="J151" s="8" t="n">
        <f aca="false">I151*$J$5</f>
        <v>195.107368421053</v>
      </c>
      <c r="K151" s="8" t="n">
        <f aca="false">J151-H151</f>
        <v>133.327368421053</v>
      </c>
      <c r="L151" s="9" t="n">
        <f aca="false">IF(AND(H151=0,J151=0),0,IF(H151=0,"New",(J151-H151)/H151))</f>
        <v>2.15809919749195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218</v>
      </c>
      <c r="B152" s="7" t="str">
        <f aca="false">IFERROR(INDEX('Source'!$C:$C,MATCH($A152,'Source'!$B:$B,0)),"")</f>
        <v>כרית סיליקון לעקב</v>
      </c>
      <c r="C152" s="8" t="n">
        <f aca="false">SUMIFS('Source'!$D:$D,'Source'!$A:$A,"109 - Private Shops",'Source'!$B:$B,$A152)</f>
        <v>1</v>
      </c>
      <c r="D152" s="8" t="n">
        <f aca="false">SUMIFS('Source'!$F:$F,'Source'!$A:$A,"109 - Private Shops",'Source'!$B:$B,$A152)</f>
        <v>2</v>
      </c>
      <c r="E152" s="8" t="n">
        <f aca="false">D152*$J$5</f>
        <v>2.52631578947368</v>
      </c>
      <c r="F152" s="8" t="n">
        <f aca="false">E152-C152</f>
        <v>1.52631578947368</v>
      </c>
      <c r="G152" s="9" t="n">
        <f aca="false">IF(AND(C152=0,E152=0),0,IF(C152=0,"New",(E152-C152)/C152))</f>
        <v>1.52631578947368</v>
      </c>
      <c r="H152" s="8" t="n">
        <f aca="false">SUMIFS('Source'!$E:$E,'Source'!$A:$A,"109 - Private Shops",'Source'!$B:$B,$A152)</f>
        <v>92.29</v>
      </c>
      <c r="I152" s="8" t="n">
        <f aca="false">SUMIFS('Source'!$G:$G,'Source'!$A:$A,"109 - Private Shops",'Source'!$B:$B,$A152)</f>
        <v>184.58</v>
      </c>
      <c r="J152" s="8" t="n">
        <f aca="false">I152*$J$5</f>
        <v>233.153684210526</v>
      </c>
      <c r="K152" s="8" t="n">
        <f aca="false">J152-H152</f>
        <v>140.863684210526</v>
      </c>
      <c r="L152" s="9" t="n">
        <f aca="false">IF(AND(H152=0,J152=0),0,IF(H152=0,"New",(J152-H152)/H152))</f>
        <v>1.52631578947368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138</v>
      </c>
      <c r="B153" s="7" t="str">
        <f aca="false">IFERROR(INDEX('Source'!$C:$C,MATCH($A153,'Source'!$B:$B,0)),"")</f>
        <v>כרית סיליקון לעקב</v>
      </c>
      <c r="C153" s="8" t="n">
        <f aca="false">SUMIFS('Source'!$D:$D,'Source'!$A:$A,"109 - Private Shops",'Source'!$B:$B,$A153)</f>
        <v>3</v>
      </c>
      <c r="D153" s="8" t="n">
        <f aca="false">SUMIFS('Source'!$F:$F,'Source'!$A:$A,"109 - Private Shops",'Source'!$B:$B,$A153)</f>
        <v>2</v>
      </c>
      <c r="E153" s="8" t="n">
        <f aca="false">D153*$J$5</f>
        <v>2.52631578947368</v>
      </c>
      <c r="F153" s="8" t="n">
        <f aca="false">E153-C153</f>
        <v>-0.473684210526316</v>
      </c>
      <c r="G153" s="9" t="n">
        <f aca="false">IF(AND(C153=0,E153=0),0,IF(C153=0,"New",(E153-C153)/C153))</f>
        <v>-0.157894736842105</v>
      </c>
      <c r="H153" s="8" t="n">
        <f aca="false">SUMIFS('Source'!$E:$E,'Source'!$A:$A,"109 - Private Shops",'Source'!$B:$B,$A153)</f>
        <v>276.87</v>
      </c>
      <c r="I153" s="8" t="n">
        <f aca="false">SUMIFS('Source'!$G:$G,'Source'!$A:$A,"109 - Private Shops",'Source'!$B:$B,$A153)</f>
        <v>184.58</v>
      </c>
      <c r="J153" s="8" t="n">
        <f aca="false">I153*$J$5</f>
        <v>233.153684210526</v>
      </c>
      <c r="K153" s="8" t="n">
        <f aca="false">J153-H153</f>
        <v>-43.7163157894737</v>
      </c>
      <c r="L153" s="9" t="n">
        <f aca="false">IF(AND(H153=0,J153=0),0,IF(H153=0,"New",(J153-H153)/H153))</f>
        <v>-0.157894736842105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126</v>
      </c>
      <c r="B154" s="7" t="str">
        <f aca="false">IFERROR(INDEX('Source'!$C:$C,MATCH($A154,'Source'!$B:$B,0)),"")</f>
        <v>קינזיולוגי טייפ</v>
      </c>
      <c r="C154" s="8" t="n">
        <f aca="false">SUMIFS('Source'!$D:$D,'Source'!$A:$A,"109 - Private Shops",'Source'!$B:$B,$A154)</f>
        <v>3</v>
      </c>
      <c r="D154" s="8" t="n">
        <f aca="false">SUMIFS('Source'!$F:$F,'Source'!$A:$A,"109 - Private Shops",'Source'!$B:$B,$A154)</f>
        <v>0</v>
      </c>
      <c r="E154" s="8" t="n">
        <f aca="false">D154*$J$5</f>
        <v>0</v>
      </c>
      <c r="F154" s="8" t="n">
        <f aca="false">E154-C154</f>
        <v>-3</v>
      </c>
      <c r="G154" s="9" t="n">
        <f aca="false">IF(AND(C154=0,E154=0),0,IF(C154=0,"New",(E154-C154)/C154))</f>
        <v>-1</v>
      </c>
      <c r="H154" s="8" t="n">
        <f aca="false">SUMIFS('Source'!$E:$E,'Source'!$A:$A,"109 - Private Shops",'Source'!$B:$B,$A154)</f>
        <v>90</v>
      </c>
      <c r="I154" s="8" t="n">
        <f aca="false">SUMIFS('Source'!$G:$G,'Source'!$A:$A,"109 - Private Shops",'Source'!$B:$B,$A154)</f>
        <v>0</v>
      </c>
      <c r="J154" s="8" t="n">
        <f aca="false">I154*$J$5</f>
        <v>0</v>
      </c>
      <c r="K154" s="8" t="n">
        <f aca="false">J154-H154</f>
        <v>-90</v>
      </c>
      <c r="L154" s="9" t="n">
        <f aca="false">IF(AND(H154=0,J154=0),0,IF(H154=0,"New",(J154-H154)/H154))</f>
        <v>-1</v>
      </c>
      <c r="M154" s="7" t="str">
        <f aca="false">IF(AND(OR(C154&lt;&gt;0,H154&lt;&gt;0),D154=0,I154=0),"DROP",IF(AND(OR(D154&lt;&gt;0,I154&lt;&gt;0),C154=0,H154=0),"NEW",""))</f>
        <v>DROP</v>
      </c>
    </row>
    <row r="155" customFormat="false" ht="15" hidden="false" customHeight="false" outlineLevel="0" collapsed="false">
      <c r="A155" s="7" t="s">
        <v>638</v>
      </c>
      <c r="B155" s="7" t="str">
        <f aca="false">IFERROR(INDEX('Source'!$C:$C,MATCH($A155,'Source'!$B:$B,0)),"")</f>
        <v>חגורת היריון</v>
      </c>
      <c r="C155" s="8" t="n">
        <f aca="false">SUMIFS('Source'!$D:$D,'Source'!$A:$A,"109 - Private Shops",'Source'!$B:$B,$A155)</f>
        <v>0</v>
      </c>
      <c r="D155" s="8" t="n">
        <f aca="false">SUMIFS('Source'!$F:$F,'Source'!$A:$A,"109 - Private Shops",'Source'!$B:$B,$A155)</f>
        <v>1</v>
      </c>
      <c r="E155" s="8" t="n">
        <f aca="false">D155*$J$5</f>
        <v>1.26315789473684</v>
      </c>
      <c r="F155" s="8" t="n">
        <f aca="false">E155-C155</f>
        <v>1.26315789473684</v>
      </c>
      <c r="G155" s="9" t="str">
        <f aca="false">IF(AND(C155=0,E155=0),0,IF(C155=0,"New",(E155-C155)/C155))</f>
        <v>New</v>
      </c>
      <c r="H155" s="8" t="n">
        <f aca="false">SUMIFS('Source'!$E:$E,'Source'!$A:$A,"109 - Private Shops",'Source'!$B:$B,$A155)</f>
        <v>0</v>
      </c>
      <c r="I155" s="8" t="n">
        <f aca="false">SUMIFS('Source'!$G:$G,'Source'!$A:$A,"109 - Private Shops",'Source'!$B:$B,$A155)</f>
        <v>90</v>
      </c>
      <c r="J155" s="8" t="n">
        <f aca="false">I155*$J$5</f>
        <v>113.684210526316</v>
      </c>
      <c r="K155" s="8" t="n">
        <f aca="false">J155-H155</f>
        <v>113.684210526316</v>
      </c>
      <c r="L155" s="9" t="str">
        <f aca="false">IF(AND(H155=0,J155=0),0,IF(H155=0,"New",(J155-H155)/H155))</f>
        <v>New</v>
      </c>
      <c r="M155" s="7" t="str">
        <f aca="false">IF(AND(OR(C155&lt;&gt;0,H155&lt;&gt;0),D155=0,I155=0),"DROP",IF(AND(OR(D155&lt;&gt;0,I155&lt;&gt;0),C155=0,H155=0),"NEW",""))</f>
        <v>NEW</v>
      </c>
    </row>
    <row r="156" customFormat="false" ht="15" hidden="false" customHeight="false" outlineLevel="0" collapsed="false">
      <c r="A156" s="7" t="s">
        <v>157</v>
      </c>
      <c r="B156" s="7" t="str">
        <f aca="false">IFERROR(INDEX('Source'!$C:$C,MATCH($A156,'Source'!$B:$B,0)),"")</f>
        <v>חגורת בטן</v>
      </c>
      <c r="C156" s="8" t="n">
        <f aca="false">SUMIFS('Source'!$D:$D,'Source'!$A:$A,"109 - Private Shops",'Source'!$B:$B,$A156)</f>
        <v>0</v>
      </c>
      <c r="D156" s="8" t="n">
        <f aca="false">SUMIFS('Source'!$F:$F,'Source'!$A:$A,"109 - Private Shops",'Source'!$B:$B,$A156)</f>
        <v>1</v>
      </c>
      <c r="E156" s="8" t="n">
        <f aca="false">D156*$J$5</f>
        <v>1.26315789473684</v>
      </c>
      <c r="F156" s="8" t="n">
        <f aca="false">E156-C156</f>
        <v>1.26315789473684</v>
      </c>
      <c r="G156" s="9" t="str">
        <f aca="false">IF(AND(C156=0,E156=0),0,IF(C156=0,"New",(E156-C156)/C156))</f>
        <v>New</v>
      </c>
      <c r="H156" s="8" t="n">
        <f aca="false">SUMIFS('Source'!$E:$E,'Source'!$A:$A,"109 - Private Shops",'Source'!$B:$B,$A156)</f>
        <v>0</v>
      </c>
      <c r="I156" s="8" t="n">
        <f aca="false">SUMIFS('Source'!$G:$G,'Source'!$A:$A,"109 - Private Shops",'Source'!$B:$B,$A156)</f>
        <v>85</v>
      </c>
      <c r="J156" s="8" t="n">
        <f aca="false">I156*$J$5</f>
        <v>107.368421052632</v>
      </c>
      <c r="K156" s="8" t="n">
        <f aca="false">J156-H156</f>
        <v>107.368421052632</v>
      </c>
      <c r="L156" s="9" t="str">
        <f aca="false">IF(AND(H156=0,J156=0),0,IF(H156=0,"New",(J156-H156)/H156))</f>
        <v>New</v>
      </c>
      <c r="M156" s="7" t="str">
        <f aca="false">IF(AND(OR(C156&lt;&gt;0,H156&lt;&gt;0),D156=0,I156=0),"DROP",IF(AND(OR(D156&lt;&gt;0,I156&lt;&gt;0),C156=0,H156=0),"NEW",""))</f>
        <v>NEW</v>
      </c>
    </row>
    <row r="157" customFormat="false" ht="15" hidden="false" customHeight="false" outlineLevel="0" collapsed="false">
      <c r="A157" s="7" t="s">
        <v>675</v>
      </c>
      <c r="B157" s="7" t="str">
        <f aca="false">IFERROR(INDEX('Source'!$C:$C,MATCH($A157,'Source'!$B:$B,0)),"")</f>
        <v>חגורת הריון מכנס</v>
      </c>
      <c r="C157" s="8" t="n">
        <f aca="false">SUMIFS('Source'!$D:$D,'Source'!$A:$A,"109 - Private Shops",'Source'!$B:$B,$A157)</f>
        <v>8</v>
      </c>
      <c r="D157" s="8" t="n">
        <f aca="false">SUMIFS('Source'!$F:$F,'Source'!$A:$A,"109 - Private Shops",'Source'!$B:$B,$A157)</f>
        <v>7</v>
      </c>
      <c r="E157" s="8" t="n">
        <f aca="false">D157*$J$5</f>
        <v>8.84210526315789</v>
      </c>
      <c r="F157" s="8" t="n">
        <f aca="false">E157-C157</f>
        <v>0.842105263157894</v>
      </c>
      <c r="G157" s="9" t="n">
        <f aca="false">IF(AND(C157=0,E157=0),0,IF(C157=0,"New",(E157-C157)/C157))</f>
        <v>0.105263157894737</v>
      </c>
      <c r="H157" s="8" t="n">
        <f aca="false">SUMIFS('Source'!$E:$E,'Source'!$A:$A,"109 - Private Shops",'Source'!$B:$B,$A157)</f>
        <v>1791.99</v>
      </c>
      <c r="I157" s="8" t="n">
        <f aca="false">SUMIFS('Source'!$G:$G,'Source'!$A:$A,"109 - Private Shops",'Source'!$B:$B,$A157)</f>
        <v>1875.96</v>
      </c>
      <c r="J157" s="8" t="n">
        <f aca="false">I157*$J$5</f>
        <v>2369.63368421053</v>
      </c>
      <c r="K157" s="8" t="n">
        <f aca="false">J157-H157</f>
        <v>577.643684210526</v>
      </c>
      <c r="L157" s="9" t="n">
        <f aca="false">IF(AND(H157=0,J157=0),0,IF(H157=0,"New",(J157-H157)/H157))</f>
        <v>0.322347604735811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288</v>
      </c>
      <c r="B158" s="7" t="str">
        <f aca="false">IFERROR(INDEX('Source'!$C:$C,MATCH($A158,'Source'!$B:$B,0)),"")</f>
        <v>מדרס מתכוונן לגיל</v>
      </c>
      <c r="C158" s="8" t="n">
        <f aca="false">SUMIFS('Source'!$D:$D,'Source'!$A:$A,"109 - Private Shops",'Source'!$B:$B,$A158)</f>
        <v>1</v>
      </c>
      <c r="D158" s="8" t="n">
        <f aca="false">SUMIFS('Source'!$F:$F,'Source'!$A:$A,"109 - Private Shops",'Source'!$B:$B,$A158)</f>
        <v>0</v>
      </c>
      <c r="E158" s="8" t="n">
        <f aca="false">D158*$J$5</f>
        <v>0</v>
      </c>
      <c r="F158" s="8" t="n">
        <f aca="false">E158-C158</f>
        <v>-1</v>
      </c>
      <c r="G158" s="9" t="n">
        <f aca="false">IF(AND(C158=0,E158=0),0,IF(C158=0,"New",(E158-C158)/C158))</f>
        <v>-1</v>
      </c>
      <c r="H158" s="8" t="n">
        <f aca="false">SUMIFS('Source'!$E:$E,'Source'!$A:$A,"109 - Private Shops",'Source'!$B:$B,$A158)</f>
        <v>81.2</v>
      </c>
      <c r="I158" s="8" t="n">
        <f aca="false">SUMIFS('Source'!$G:$G,'Source'!$A:$A,"109 - Private Shops",'Source'!$B:$B,$A158)</f>
        <v>0</v>
      </c>
      <c r="J158" s="8" t="n">
        <f aca="false">I158*$J$5</f>
        <v>0</v>
      </c>
      <c r="K158" s="8" t="n">
        <f aca="false">J158-H158</f>
        <v>-81.2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301</v>
      </c>
      <c r="B159" s="7" t="str">
        <f aca="false">IFERROR(INDEX('Source'!$C:$C,MATCH($A159,'Source'!$B:$B,0)),"")</f>
        <v>כפפת אגודל לחץ</v>
      </c>
      <c r="C159" s="8" t="n">
        <f aca="false">SUMIFS('Source'!$D:$D,'Source'!$A:$A,"109 - Private Shops",'Source'!$B:$B,$A159)</f>
        <v>0</v>
      </c>
      <c r="D159" s="8" t="n">
        <f aca="false">SUMIFS('Source'!$F:$F,'Source'!$A:$A,"109 - Private Shops",'Source'!$B:$B,$A159)</f>
        <v>2</v>
      </c>
      <c r="E159" s="8" t="n">
        <f aca="false">D159*$J$5</f>
        <v>2.52631578947368</v>
      </c>
      <c r="F159" s="8" t="n">
        <f aca="false">E159-C159</f>
        <v>2.52631578947368</v>
      </c>
      <c r="G159" s="9" t="str">
        <f aca="false">IF(AND(C159=0,E159=0),0,IF(C159=0,"New",(E159-C159)/C159))</f>
        <v>New</v>
      </c>
      <c r="H159" s="8" t="n">
        <f aca="false">SUMIFS('Source'!$E:$E,'Source'!$A:$A,"109 - Private Shops",'Source'!$B:$B,$A159)</f>
        <v>0</v>
      </c>
      <c r="I159" s="8" t="n">
        <f aca="false">SUMIFS('Source'!$G:$G,'Source'!$A:$A,"109 - Private Shops",'Source'!$B:$B,$A159)</f>
        <v>79.59</v>
      </c>
      <c r="J159" s="8" t="n">
        <f aca="false">I159*$J$5</f>
        <v>100.534736842105</v>
      </c>
      <c r="K159" s="8" t="n">
        <f aca="false">J159-H159</f>
        <v>100.534736842105</v>
      </c>
      <c r="L159" s="9" t="str">
        <f aca="false">IF(AND(H159=0,J159=0),0,IF(H159=0,"New",(J159-H159)/H159))</f>
        <v>New</v>
      </c>
      <c r="M159" s="7" t="str">
        <f aca="false">IF(AND(OR(C159&lt;&gt;0,H159&lt;&gt;0),D159=0,I159=0),"DROP",IF(AND(OR(D159&lt;&gt;0,I159&lt;&gt;0),C159=0,H159=0),"NEW",""))</f>
        <v>NEW</v>
      </c>
    </row>
    <row r="160" customFormat="false" ht="15" hidden="false" customHeight="false" outlineLevel="0" collapsed="false">
      <c r="A160" s="7" t="s">
        <v>260</v>
      </c>
      <c r="B160" s="7" t="str">
        <f aca="false">IFERROR(INDEX('Source'!$C:$C,MATCH($A160,'Source'!$B:$B,0)),"")</f>
        <v>כפפת אגודל לחץ</v>
      </c>
      <c r="C160" s="8" t="n">
        <f aca="false">SUMIFS('Source'!$D:$D,'Source'!$A:$A,"109 - Private Shops",'Source'!$B:$B,$A160)</f>
        <v>0</v>
      </c>
      <c r="D160" s="8" t="n">
        <f aca="false">SUMIFS('Source'!$F:$F,'Source'!$A:$A,"109 - Private Shops",'Source'!$B:$B,$A160)</f>
        <v>2</v>
      </c>
      <c r="E160" s="8" t="n">
        <f aca="false">D160*$J$5</f>
        <v>2.52631578947368</v>
      </c>
      <c r="F160" s="8" t="n">
        <f aca="false">E160-C160</f>
        <v>2.52631578947368</v>
      </c>
      <c r="G160" s="9" t="str">
        <f aca="false">IF(AND(C160=0,E160=0),0,IF(C160=0,"New",(E160-C160)/C160))</f>
        <v>New</v>
      </c>
      <c r="H160" s="8" t="n">
        <f aca="false">SUMIFS('Source'!$E:$E,'Source'!$A:$A,"109 - Private Shops",'Source'!$B:$B,$A160)</f>
        <v>0</v>
      </c>
      <c r="I160" s="8" t="n">
        <f aca="false">SUMIFS('Source'!$G:$G,'Source'!$A:$A,"109 - Private Shops",'Source'!$B:$B,$A160)</f>
        <v>79.59</v>
      </c>
      <c r="J160" s="8" t="n">
        <f aca="false">I160*$J$5</f>
        <v>100.534736842105</v>
      </c>
      <c r="K160" s="8" t="n">
        <f aca="false">J160-H160</f>
        <v>100.534736842105</v>
      </c>
      <c r="L160" s="9" t="str">
        <f aca="false">IF(AND(H160=0,J160=0),0,IF(H160=0,"New",(J160-H160)/H160))</f>
        <v>New</v>
      </c>
      <c r="M160" s="7" t="str">
        <f aca="false">IF(AND(OR(C160&lt;&gt;0,H160&lt;&gt;0),D160=0,I160=0),"DROP",IF(AND(OR(D160&lt;&gt;0,I160&lt;&gt;0),C160=0,H160=0),"NEW",""))</f>
        <v>NEW</v>
      </c>
    </row>
    <row r="161" customFormat="false" ht="15" hidden="false" customHeight="false" outlineLevel="0" collapsed="false">
      <c r="A161" s="7" t="s">
        <v>650</v>
      </c>
      <c r="B161" s="7" t="str">
        <f aca="false">IFERROR(INDEX('Source'!$C:$C,MATCH($A161,'Source'!$B:$B,0)),"")</f>
        <v>גרבי קיץ אנטיבקטריאלי שחור</v>
      </c>
      <c r="C161" s="8" t="n">
        <f aca="false">SUMIFS('Source'!$D:$D,'Source'!$A:$A,"109 - Private Shops",'Source'!$B:$B,$A161)</f>
        <v>0</v>
      </c>
      <c r="D161" s="8" t="n">
        <f aca="false">SUMIFS('Source'!$F:$F,'Source'!$A:$A,"109 - Private Shops",'Source'!$B:$B,$A161)</f>
        <v>3</v>
      </c>
      <c r="E161" s="8" t="n">
        <f aca="false">D161*$J$5</f>
        <v>3.78947368421053</v>
      </c>
      <c r="F161" s="8" t="n">
        <f aca="false">E161-C161</f>
        <v>3.78947368421053</v>
      </c>
      <c r="G161" s="9" t="str">
        <f aca="false">IF(AND(C161=0,E161=0),0,IF(C161=0,"New",(E161-C161)/C161))</f>
        <v>New</v>
      </c>
      <c r="H161" s="8" t="n">
        <f aca="false">SUMIFS('Source'!$E:$E,'Source'!$A:$A,"109 - Private Shops",'Source'!$B:$B,$A161)</f>
        <v>0</v>
      </c>
      <c r="I161" s="8" t="n">
        <f aca="false">SUMIFS('Source'!$G:$G,'Source'!$A:$A,"109 - Private Shops",'Source'!$B:$B,$A161)</f>
        <v>79.09</v>
      </c>
      <c r="J161" s="8" t="n">
        <f aca="false">I161*$J$5</f>
        <v>99.9031578947368</v>
      </c>
      <c r="K161" s="8" t="n">
        <f aca="false">J161-H161</f>
        <v>99.9031578947368</v>
      </c>
      <c r="L161" s="9" t="str">
        <f aca="false">IF(AND(H161=0,J161=0),0,IF(H161=0,"New",(J161-H161)/H161))</f>
        <v>New</v>
      </c>
      <c r="M161" s="7" t="str">
        <f aca="false">IF(AND(OR(C161&lt;&gt;0,H161&lt;&gt;0),D161=0,I161=0),"DROP",IF(AND(OR(D161&lt;&gt;0,I161&lt;&gt;0),C161=0,H161=0),"NEW",""))</f>
        <v>NEW</v>
      </c>
    </row>
    <row r="162" customFormat="false" ht="15" hidden="false" customHeight="false" outlineLevel="0" collapsed="false">
      <c r="A162" s="7" t="s">
        <v>254</v>
      </c>
      <c r="B162" s="7" t="str">
        <f aca="false">IFERROR(INDEX('Source'!$C:$C,MATCH($A162,'Source'!$B:$B,0)),"")</f>
        <v>מגן ברך ארוך בז'</v>
      </c>
      <c r="C162" s="8" t="n">
        <f aca="false">SUMIFS('Source'!$D:$D,'Source'!$A:$A,"109 - Private Shops",'Source'!$B:$B,$A162)</f>
        <v>2</v>
      </c>
      <c r="D162" s="8" t="n">
        <f aca="false">SUMIFS('Source'!$F:$F,'Source'!$A:$A,"109 - Private Shops",'Source'!$B:$B,$A162)</f>
        <v>0</v>
      </c>
      <c r="E162" s="8" t="n">
        <f aca="false">D162*$J$5</f>
        <v>0</v>
      </c>
      <c r="F162" s="8" t="n">
        <f aca="false">E162-C162</f>
        <v>-2</v>
      </c>
      <c r="G162" s="9" t="n">
        <f aca="false">IF(AND(C162=0,E162=0),0,IF(C162=0,"New",(E162-C162)/C162))</f>
        <v>-1</v>
      </c>
      <c r="H162" s="8" t="n">
        <f aca="false">SUMIFS('Source'!$E:$E,'Source'!$A:$A,"109 - Private Shops",'Source'!$B:$B,$A162)</f>
        <v>74.91</v>
      </c>
      <c r="I162" s="8" t="n">
        <f aca="false">SUMIFS('Source'!$G:$G,'Source'!$A:$A,"109 - Private Shops",'Source'!$B:$B,$A162)</f>
        <v>0</v>
      </c>
      <c r="J162" s="8" t="n">
        <f aca="false">I162*$J$5</f>
        <v>0</v>
      </c>
      <c r="K162" s="8" t="n">
        <f aca="false">J162-H162</f>
        <v>-74.91</v>
      </c>
      <c r="L162" s="9" t="n">
        <f aca="false">IF(AND(H162=0,J162=0),0,IF(H162=0,"New",(J162-H162)/H162))</f>
        <v>-1</v>
      </c>
      <c r="M162" s="7" t="str">
        <f aca="false">IF(AND(OR(C162&lt;&gt;0,H162&lt;&gt;0),D162=0,I162=0),"DROP",IF(AND(OR(D162&lt;&gt;0,I162&lt;&gt;0),C162=0,H162=0),"NEW",""))</f>
        <v>DROP</v>
      </c>
    </row>
    <row r="163" customFormat="false" ht="15" hidden="false" customHeight="false" outlineLevel="0" collapsed="false">
      <c r="A163" s="7" t="s">
        <v>559</v>
      </c>
      <c r="B163" s="7" t="str">
        <f aca="false">IFERROR(INDEX('Source'!$C:$C,MATCH($A163,'Source'!$B:$B,0)),"")</f>
        <v>חגורה לשבר טבור</v>
      </c>
      <c r="C163" s="8" t="n">
        <f aca="false">SUMIFS('Source'!$D:$D,'Source'!$A:$A,"109 - Private Shops",'Source'!$B:$B,$A163)</f>
        <v>1</v>
      </c>
      <c r="D163" s="8" t="n">
        <f aca="false">SUMIFS('Source'!$F:$F,'Source'!$A:$A,"109 - Private Shops",'Source'!$B:$B,$A163)</f>
        <v>0</v>
      </c>
      <c r="E163" s="8" t="n">
        <f aca="false">D163*$J$5</f>
        <v>0</v>
      </c>
      <c r="F163" s="8" t="n">
        <f aca="false">E163-C163</f>
        <v>-1</v>
      </c>
      <c r="G163" s="9" t="n">
        <f aca="false">IF(AND(C163=0,E163=0),0,IF(C163=0,"New",(E163-C163)/C163))</f>
        <v>-1</v>
      </c>
      <c r="H163" s="8" t="n">
        <f aca="false">SUMIFS('Source'!$E:$E,'Source'!$A:$A,"109 - Private Shops",'Source'!$B:$B,$A163)</f>
        <v>115</v>
      </c>
      <c r="I163" s="8" t="n">
        <f aca="false">SUMIFS('Source'!$G:$G,'Source'!$A:$A,"109 - Private Shops",'Source'!$B:$B,$A163)</f>
        <v>41.98</v>
      </c>
      <c r="J163" s="8" t="n">
        <f aca="false">I163*$J$5</f>
        <v>53.0273684210526</v>
      </c>
      <c r="K163" s="8" t="n">
        <f aca="false">J163-H163</f>
        <v>-61.9726315789474</v>
      </c>
      <c r="L163" s="9" t="n">
        <f aca="false">IF(AND(H163=0,J163=0),0,IF(H163=0,"New",(J163-H163)/H163))</f>
        <v>-0.538892448512586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418</v>
      </c>
      <c r="B164" s="7" t="str">
        <f aca="false">IFERROR(INDEX('Source'!$C:$C,MATCH($A164,'Source'!$B:$B,0)),"")</f>
        <v>גרבי נוחות קיץ לבן</v>
      </c>
      <c r="C164" s="8" t="n">
        <f aca="false">SUMIFS('Source'!$D:$D,'Source'!$A:$A,"109 - Private Shops",'Source'!$B:$B,$A164)</f>
        <v>0</v>
      </c>
      <c r="D164" s="8" t="n">
        <f aca="false">SUMIFS('Source'!$F:$F,'Source'!$A:$A,"109 - Private Shops",'Source'!$B:$B,$A164)</f>
        <v>3</v>
      </c>
      <c r="E164" s="8" t="n">
        <f aca="false">D164*$J$5</f>
        <v>3.78947368421053</v>
      </c>
      <c r="F164" s="8" t="n">
        <f aca="false">E164-C164</f>
        <v>3.78947368421053</v>
      </c>
      <c r="G164" s="9" t="str">
        <f aca="false">IF(AND(C164=0,E164=0),0,IF(C164=0,"New",(E164-C164)/C164))</f>
        <v>New</v>
      </c>
      <c r="H164" s="8" t="n">
        <f aca="false">SUMIFS('Source'!$E:$E,'Source'!$A:$A,"109 - Private Shops",'Source'!$B:$B,$A164)</f>
        <v>0</v>
      </c>
      <c r="I164" s="8" t="n">
        <f aca="false">SUMIFS('Source'!$G:$G,'Source'!$A:$A,"109 - Private Shops",'Source'!$B:$B,$A164)</f>
        <v>73.01</v>
      </c>
      <c r="J164" s="8" t="n">
        <f aca="false">I164*$J$5</f>
        <v>92.2231578947368</v>
      </c>
      <c r="K164" s="8" t="n">
        <f aca="false">J164-H164</f>
        <v>92.2231578947368</v>
      </c>
      <c r="L164" s="9" t="str">
        <f aca="false">IF(AND(H164=0,J164=0),0,IF(H164=0,"New",(J164-H164)/H164))</f>
        <v>New</v>
      </c>
      <c r="M164" s="7" t="str">
        <f aca="false">IF(AND(OR(C164&lt;&gt;0,H164&lt;&gt;0),D164=0,I164=0),"DROP",IF(AND(OR(D164&lt;&gt;0,I164&lt;&gt;0),C164=0,H164=0),"NEW",""))</f>
        <v>NEW</v>
      </c>
    </row>
    <row r="165" customFormat="false" ht="15" hidden="false" customHeight="false" outlineLevel="0" collapsed="false">
      <c r="A165" s="7" t="s">
        <v>179</v>
      </c>
      <c r="B165" s="7" t="str">
        <f aca="false">IFERROR(INDEX('Source'!$C:$C,MATCH($A165,'Source'!$B:$B,0)),"")</f>
        <v>אצבעון מסיליקון</v>
      </c>
      <c r="C165" s="8" t="n">
        <f aca="false">SUMIFS('Source'!$D:$D,'Source'!$A:$A,"109 - Private Shops",'Source'!$B:$B,$A165)</f>
        <v>3</v>
      </c>
      <c r="D165" s="8" t="n">
        <f aca="false">SUMIFS('Source'!$F:$F,'Source'!$A:$A,"109 - Private Shops",'Source'!$B:$B,$A165)</f>
        <v>0</v>
      </c>
      <c r="E165" s="8" t="n">
        <f aca="false">D165*$J$5</f>
        <v>0</v>
      </c>
      <c r="F165" s="8" t="n">
        <f aca="false">E165-C165</f>
        <v>-3</v>
      </c>
      <c r="G165" s="9" t="n">
        <f aca="false">IF(AND(C165=0,E165=0),0,IF(C165=0,"New",(E165-C165)/C165))</f>
        <v>-1</v>
      </c>
      <c r="H165" s="8" t="n">
        <f aca="false">SUMIFS('Source'!$E:$E,'Source'!$A:$A,"109 - Private Shops",'Source'!$B:$B,$A165)</f>
        <v>71.57</v>
      </c>
      <c r="I165" s="8" t="n">
        <f aca="false">SUMIFS('Source'!$G:$G,'Source'!$A:$A,"109 - Private Shops",'Source'!$B:$B,$A165)</f>
        <v>0</v>
      </c>
      <c r="J165" s="8" t="n">
        <f aca="false">I165*$J$5</f>
        <v>0</v>
      </c>
      <c r="K165" s="8" t="n">
        <f aca="false">J165-H165</f>
        <v>-71.57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346</v>
      </c>
      <c r="B166" s="7" t="str">
        <f aca="false">IFERROR(INDEX('Source'!$C:$C,MATCH($A166,'Source'!$B:$B,0)),"")</f>
        <v>גרבי נוחות חורף שחור</v>
      </c>
      <c r="C166" s="8" t="n">
        <f aca="false">SUMIFS('Source'!$D:$D,'Source'!$A:$A,"109 - Private Shops",'Source'!$B:$B,$A166)</f>
        <v>6</v>
      </c>
      <c r="D166" s="8" t="n">
        <f aca="false">SUMIFS('Source'!$F:$F,'Source'!$A:$A,"109 - Private Shops",'Source'!$B:$B,$A166)</f>
        <v>4</v>
      </c>
      <c r="E166" s="8" t="n">
        <f aca="false">D166*$J$5</f>
        <v>5.05263157894737</v>
      </c>
      <c r="F166" s="8" t="n">
        <f aca="false">E166-C166</f>
        <v>-0.947368421052632</v>
      </c>
      <c r="G166" s="9" t="n">
        <f aca="false">IF(AND(C166=0,E166=0),0,IF(C166=0,"New",(E166-C166)/C166))</f>
        <v>-0.157894736842105</v>
      </c>
      <c r="H166" s="8" t="n">
        <f aca="false">SUMIFS('Source'!$E:$E,'Source'!$A:$A,"109 - Private Shops",'Source'!$B:$B,$A166)</f>
        <v>210.64</v>
      </c>
      <c r="I166" s="8" t="n">
        <f aca="false">SUMIFS('Source'!$G:$G,'Source'!$A:$A,"109 - Private Shops",'Source'!$B:$B,$A166)</f>
        <v>140.42</v>
      </c>
      <c r="J166" s="8" t="n">
        <f aca="false">I166*$J$5</f>
        <v>177.372631578947</v>
      </c>
      <c r="K166" s="8" t="n">
        <f aca="false">J166-H166</f>
        <v>-33.2673684210527</v>
      </c>
      <c r="L166" s="9" t="n">
        <f aca="false">IF(AND(H166=0,J166=0),0,IF(H166=0,"New",(J166-H166)/H166))</f>
        <v>-0.157934715253763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831</v>
      </c>
      <c r="B167" s="7" t="str">
        <f aca="false">IFERROR(INDEX('Source'!$C:$C,MATCH($A167,'Source'!$B:$B,0)),"")</f>
        <v>רפידת זיכרון 376</v>
      </c>
      <c r="C167" s="8" t="n">
        <f aca="false">SUMIFS('Source'!$D:$D,'Source'!$A:$A,"109 - Private Shops",'Source'!$B:$B,$A167)</f>
        <v>3</v>
      </c>
      <c r="D167" s="8" t="n">
        <f aca="false">SUMIFS('Source'!$F:$F,'Source'!$A:$A,"109 - Private Shops",'Source'!$B:$B,$A167)</f>
        <v>5</v>
      </c>
      <c r="E167" s="8" t="n">
        <f aca="false">D167*$J$5</f>
        <v>6.31578947368421</v>
      </c>
      <c r="F167" s="8" t="n">
        <f aca="false">E167-C167</f>
        <v>3.31578947368421</v>
      </c>
      <c r="G167" s="9" t="n">
        <f aca="false">IF(AND(C167=0,E167=0),0,IF(C167=0,"New",(E167-C167)/C167))</f>
        <v>1.10526315789474</v>
      </c>
      <c r="H167" s="8" t="n">
        <f aca="false">SUMIFS('Source'!$E:$E,'Source'!$A:$A,"109 - Private Shops",'Source'!$B:$B,$A167)</f>
        <v>105.32</v>
      </c>
      <c r="I167" s="8" t="n">
        <f aca="false">SUMIFS('Source'!$G:$G,'Source'!$A:$A,"109 - Private Shops",'Source'!$B:$B,$A167)</f>
        <v>175.53</v>
      </c>
      <c r="J167" s="8" t="n">
        <f aca="false">I167*$J$5</f>
        <v>221.722105263158</v>
      </c>
      <c r="K167" s="8" t="n">
        <f aca="false">J167-H167</f>
        <v>116.402105263158</v>
      </c>
      <c r="L167" s="9" t="n">
        <f aca="false">IF(AND(H167=0,J167=0),0,IF(H167=0,"New",(J167-H167)/H167))</f>
        <v>1.10522317948308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961</v>
      </c>
      <c r="B168" s="7" t="str">
        <f aca="false">IFERROR(INDEX('Source'!$C:$C,MATCH($A168,'Source'!$B:$B,0)),"")</f>
        <v>רפידת זיכרון 376</v>
      </c>
      <c r="C168" s="8" t="n">
        <f aca="false">SUMIFS('Source'!$D:$D,'Source'!$A:$A,"109 - Private Shops",'Source'!$B:$B,$A168)</f>
        <v>0</v>
      </c>
      <c r="D168" s="8" t="n">
        <f aca="false">SUMIFS('Source'!$F:$F,'Source'!$A:$A,"109 - Private Shops",'Source'!$B:$B,$A168)</f>
        <v>2</v>
      </c>
      <c r="E168" s="8" t="n">
        <f aca="false">D168*$J$5</f>
        <v>2.52631578947368</v>
      </c>
      <c r="F168" s="8" t="n">
        <f aca="false">E168-C168</f>
        <v>2.52631578947368</v>
      </c>
      <c r="G168" s="9" t="str">
        <f aca="false">IF(AND(C168=0,E168=0),0,IF(C168=0,"New",(E168-C168)/C168))</f>
        <v>New</v>
      </c>
      <c r="H168" s="8" t="n">
        <f aca="false">SUMIFS('Source'!$E:$E,'Source'!$A:$A,"109 - Private Shops",'Source'!$B:$B,$A168)</f>
        <v>0</v>
      </c>
      <c r="I168" s="8" t="n">
        <f aca="false">SUMIFS('Source'!$G:$G,'Source'!$A:$A,"109 - Private Shops",'Source'!$B:$B,$A168)</f>
        <v>70.21</v>
      </c>
      <c r="J168" s="8" t="n">
        <f aca="false">I168*$J$5</f>
        <v>88.6863157894737</v>
      </c>
      <c r="K168" s="8" t="n">
        <f aca="false">J168-H168</f>
        <v>88.6863157894737</v>
      </c>
      <c r="L168" s="9" t="str">
        <f aca="false">IF(AND(H168=0,J168=0),0,IF(H168=0,"New",(J168-H168)/H168))</f>
        <v>New</v>
      </c>
      <c r="M168" s="7" t="str">
        <f aca="false">IF(AND(OR(C168&lt;&gt;0,H168&lt;&gt;0),D168=0,I168=0),"DROP",IF(AND(OR(D168&lt;&gt;0,I168&lt;&gt;0),C168=0,H168=0),"NEW",""))</f>
        <v>NEW</v>
      </c>
    </row>
    <row r="169" customFormat="false" ht="15" hidden="false" customHeight="false" outlineLevel="0" collapsed="false">
      <c r="A169" s="7" t="s">
        <v>330</v>
      </c>
      <c r="B169" s="7" t="str">
        <f aca="false">IFERROR(INDEX('Source'!$C:$C,MATCH($A169,'Source'!$B:$B,0)),"")</f>
        <v>מגן ירך</v>
      </c>
      <c r="C169" s="8" t="n">
        <f aca="false">SUMIFS('Source'!$D:$D,'Source'!$A:$A,"109 - Private Shops",'Source'!$B:$B,$A169)</f>
        <v>0</v>
      </c>
      <c r="D169" s="8" t="n">
        <f aca="false">SUMIFS('Source'!$F:$F,'Source'!$A:$A,"109 - Private Shops",'Source'!$B:$B,$A169)</f>
        <v>2</v>
      </c>
      <c r="E169" s="8" t="n">
        <f aca="false">D169*$J$5</f>
        <v>2.52631578947368</v>
      </c>
      <c r="F169" s="8" t="n">
        <f aca="false">E169-C169</f>
        <v>2.52631578947368</v>
      </c>
      <c r="G169" s="9" t="str">
        <f aca="false">IF(AND(C169=0,E169=0),0,IF(C169=0,"New",(E169-C169)/C169))</f>
        <v>New</v>
      </c>
      <c r="H169" s="8" t="n">
        <f aca="false">SUMIFS('Source'!$E:$E,'Source'!$A:$A,"109 - Private Shops",'Source'!$B:$B,$A169)</f>
        <v>0</v>
      </c>
      <c r="I169" s="8" t="n">
        <f aca="false">SUMIFS('Source'!$G:$G,'Source'!$A:$A,"109 - Private Shops",'Source'!$B:$B,$A169)</f>
        <v>70.21</v>
      </c>
      <c r="J169" s="8" t="n">
        <f aca="false">I169*$J$5</f>
        <v>88.6863157894737</v>
      </c>
      <c r="K169" s="8" t="n">
        <f aca="false">J169-H169</f>
        <v>88.6863157894737</v>
      </c>
      <c r="L169" s="9" t="str">
        <f aca="false">IF(AND(H169=0,J169=0),0,IF(H169=0,"New",(J169-H169)/H169))</f>
        <v>New</v>
      </c>
      <c r="M169" s="7" t="str">
        <f aca="false">IF(AND(OR(C169&lt;&gt;0,H169&lt;&gt;0),D169=0,I169=0),"DROP",IF(AND(OR(D169&lt;&gt;0,I169&lt;&gt;0),C169=0,H169=0),"NEW",""))</f>
        <v>NEW</v>
      </c>
    </row>
    <row r="170" customFormat="false" ht="15" hidden="false" customHeight="false" outlineLevel="0" collapsed="false">
      <c r="A170" s="7" t="s">
        <v>365</v>
      </c>
      <c r="B170" s="7" t="str">
        <f aca="false">IFERROR(INDEX('Source'!$C:$C,MATCH($A170,'Source'!$B:$B,0)),"")</f>
        <v>מגן ירך</v>
      </c>
      <c r="C170" s="8" t="n">
        <f aca="false">SUMIFS('Source'!$D:$D,'Source'!$A:$A,"109 - Private Shops",'Source'!$B:$B,$A170)</f>
        <v>0</v>
      </c>
      <c r="D170" s="8" t="n">
        <f aca="false">SUMIFS('Source'!$F:$F,'Source'!$A:$A,"109 - Private Shops",'Source'!$B:$B,$A170)</f>
        <v>2</v>
      </c>
      <c r="E170" s="8" t="n">
        <f aca="false">D170*$J$5</f>
        <v>2.52631578947368</v>
      </c>
      <c r="F170" s="8" t="n">
        <f aca="false">E170-C170</f>
        <v>2.52631578947368</v>
      </c>
      <c r="G170" s="9" t="str">
        <f aca="false">IF(AND(C170=0,E170=0),0,IF(C170=0,"New",(E170-C170)/C170))</f>
        <v>New</v>
      </c>
      <c r="H170" s="8" t="n">
        <f aca="false">SUMIFS('Source'!$E:$E,'Source'!$A:$A,"109 - Private Shops",'Source'!$B:$B,$A170)</f>
        <v>0</v>
      </c>
      <c r="I170" s="8" t="n">
        <f aca="false">SUMIFS('Source'!$G:$G,'Source'!$A:$A,"109 - Private Shops",'Source'!$B:$B,$A170)</f>
        <v>70.21</v>
      </c>
      <c r="J170" s="8" t="n">
        <f aca="false">I170*$J$5</f>
        <v>88.6863157894737</v>
      </c>
      <c r="K170" s="8" t="n">
        <f aca="false">J170-H170</f>
        <v>88.6863157894737</v>
      </c>
      <c r="L170" s="9" t="str">
        <f aca="false">IF(AND(H170=0,J170=0),0,IF(H170=0,"New",(J170-H170)/H170))</f>
        <v>New</v>
      </c>
      <c r="M170" s="7" t="str">
        <f aca="false">IF(AND(OR(C170&lt;&gt;0,H170&lt;&gt;0),D170=0,I170=0),"DROP",IF(AND(OR(D170&lt;&gt;0,I170&lt;&gt;0),C170=0,H170=0),"NEW",""))</f>
        <v>NEW</v>
      </c>
    </row>
    <row r="171" customFormat="false" ht="15" hidden="false" customHeight="false" outlineLevel="0" collapsed="false">
      <c r="A171" s="7" t="s">
        <v>202</v>
      </c>
      <c r="B171" s="7" t="str">
        <f aca="false">IFERROR(INDEX('Source'!$C:$C,MATCH($A171,'Source'!$B:$B,0)),"")</f>
        <v>מגן מרפק בז'</v>
      </c>
      <c r="C171" s="8" t="n">
        <f aca="false">SUMIFS('Source'!$D:$D,'Source'!$A:$A,"109 - Private Shops",'Source'!$B:$B,$A171)</f>
        <v>0</v>
      </c>
      <c r="D171" s="8" t="n">
        <f aca="false">SUMIFS('Source'!$F:$F,'Source'!$A:$A,"109 - Private Shops",'Source'!$B:$B,$A171)</f>
        <v>2</v>
      </c>
      <c r="E171" s="8" t="n">
        <f aca="false">D171*$J$5</f>
        <v>2.52631578947368</v>
      </c>
      <c r="F171" s="8" t="n">
        <f aca="false">E171-C171</f>
        <v>2.52631578947368</v>
      </c>
      <c r="G171" s="9" t="str">
        <f aca="false">IF(AND(C171=0,E171=0),0,IF(C171=0,"New",(E171-C171)/C171))</f>
        <v>New</v>
      </c>
      <c r="H171" s="8" t="n">
        <f aca="false">SUMIFS('Source'!$E:$E,'Source'!$A:$A,"109 - Private Shops",'Source'!$B:$B,$A171)</f>
        <v>0</v>
      </c>
      <c r="I171" s="8" t="n">
        <f aca="false">SUMIFS('Source'!$G:$G,'Source'!$A:$A,"109 - Private Shops",'Source'!$B:$B,$A171)</f>
        <v>61.79</v>
      </c>
      <c r="J171" s="8" t="n">
        <f aca="false">I171*$J$5</f>
        <v>78.0505263157895</v>
      </c>
      <c r="K171" s="8" t="n">
        <f aca="false">J171-H171</f>
        <v>78.0505263157895</v>
      </c>
      <c r="L171" s="9" t="str">
        <f aca="false">IF(AND(H171=0,J171=0),0,IF(H171=0,"New",(J171-H171)/H171))</f>
        <v>New</v>
      </c>
      <c r="M171" s="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false" outlineLevel="0" collapsed="false">
      <c r="A172" s="7" t="s">
        <v>232</v>
      </c>
      <c r="B172" s="7" t="str">
        <f aca="false">IFERROR(INDEX('Source'!$C:$C,MATCH($A172,'Source'!$B:$B,0)),"")</f>
        <v>מגן מרפק</v>
      </c>
      <c r="C172" s="8" t="n">
        <f aca="false">SUMIFS('Source'!$D:$D,'Source'!$A:$A,"109 - Private Shops",'Source'!$B:$B,$A172)</f>
        <v>2</v>
      </c>
      <c r="D172" s="8" t="n">
        <f aca="false">SUMIFS('Source'!$F:$F,'Source'!$A:$A,"109 - Private Shops",'Source'!$B:$B,$A172)</f>
        <v>0</v>
      </c>
      <c r="E172" s="8" t="n">
        <f aca="false">D172*$J$5</f>
        <v>0</v>
      </c>
      <c r="F172" s="8" t="n">
        <f aca="false">E172-C172</f>
        <v>-2</v>
      </c>
      <c r="G172" s="9" t="n">
        <f aca="false">IF(AND(C172=0,E172=0),0,IF(C172=0,"New",(E172-C172)/C172))</f>
        <v>-1</v>
      </c>
      <c r="H172" s="8" t="n">
        <f aca="false">SUMIFS('Source'!$E:$E,'Source'!$A:$A,"109 - Private Shops",'Source'!$B:$B,$A172)</f>
        <v>61.78</v>
      </c>
      <c r="I172" s="8" t="n">
        <f aca="false">SUMIFS('Source'!$G:$G,'Source'!$A:$A,"109 - Private Shops",'Source'!$B:$B,$A172)</f>
        <v>0</v>
      </c>
      <c r="J172" s="8" t="n">
        <f aca="false">I172*$J$5</f>
        <v>0</v>
      </c>
      <c r="K172" s="8" t="n">
        <f aca="false">J172-H172</f>
        <v>-61.78</v>
      </c>
      <c r="L172" s="9" t="n">
        <f aca="false">IF(AND(H172=0,J172=0),0,IF(H172=0,"New",(J172-H172)/H172))</f>
        <v>-1</v>
      </c>
      <c r="M172" s="7" t="str">
        <f aca="false">IF(AND(OR(C172&lt;&gt;0,H172&lt;&gt;0),D172=0,I172=0),"DROP",IF(AND(OR(D172&lt;&gt;0,I172&lt;&gt;0),C172=0,H172=0),"NEW",""))</f>
        <v>DROP</v>
      </c>
    </row>
    <row r="173" customFormat="false" ht="15" hidden="false" customHeight="false" outlineLevel="0" collapsed="false">
      <c r="A173" s="7" t="s">
        <v>289</v>
      </c>
      <c r="B173" s="7" t="str">
        <f aca="false">IFERROR(INDEX('Source'!$C:$C,MATCH($A173,'Source'!$B:$B,0)),"")</f>
        <v>מגן קרסול שחור</v>
      </c>
      <c r="C173" s="8" t="n">
        <f aca="false">SUMIFS('Source'!$D:$D,'Source'!$A:$A,"109 - Private Shops",'Source'!$B:$B,$A173)</f>
        <v>0</v>
      </c>
      <c r="D173" s="8" t="n">
        <f aca="false">SUMIFS('Source'!$F:$F,'Source'!$A:$A,"109 - Private Shops",'Source'!$B:$B,$A173)</f>
        <v>2</v>
      </c>
      <c r="E173" s="8" t="n">
        <f aca="false">D173*$J$5</f>
        <v>2.52631578947368</v>
      </c>
      <c r="F173" s="8" t="n">
        <f aca="false">E173-C173</f>
        <v>2.52631578947368</v>
      </c>
      <c r="G173" s="9" t="str">
        <f aca="false">IF(AND(C173=0,E173=0),0,IF(C173=0,"New",(E173-C173)/C173))</f>
        <v>New</v>
      </c>
      <c r="H173" s="8" t="n">
        <f aca="false">SUMIFS('Source'!$E:$E,'Source'!$A:$A,"109 - Private Shops",'Source'!$B:$B,$A173)</f>
        <v>0</v>
      </c>
      <c r="I173" s="8" t="n">
        <f aca="false">SUMIFS('Source'!$G:$G,'Source'!$A:$A,"109 - Private Shops",'Source'!$B:$B,$A173)</f>
        <v>61.78</v>
      </c>
      <c r="J173" s="8" t="n">
        <f aca="false">I173*$J$5</f>
        <v>78.0378947368421</v>
      </c>
      <c r="K173" s="8" t="n">
        <f aca="false">J173-H173</f>
        <v>78.0378947368421</v>
      </c>
      <c r="L173" s="9" t="str">
        <f aca="false">IF(AND(H173=0,J173=0),0,IF(H173=0,"New",(J173-H173)/H173))</f>
        <v>New</v>
      </c>
      <c r="M173" s="7" t="str">
        <f aca="false">IF(AND(OR(C173&lt;&gt;0,H173&lt;&gt;0),D173=0,I173=0),"DROP",IF(AND(OR(D173&lt;&gt;0,I173&lt;&gt;0),C173=0,H173=0),"NEW",""))</f>
        <v>NEW</v>
      </c>
    </row>
    <row r="174" customFormat="false" ht="15" hidden="false" customHeight="false" outlineLevel="0" collapsed="false">
      <c r="A174" s="7" t="s">
        <v>366</v>
      </c>
      <c r="B174" s="7" t="str">
        <f aca="false">IFERROR(INDEX('Source'!$C:$C,MATCH($A174,'Source'!$B:$B,0)),"")</f>
        <v>מגן מרפק שחור</v>
      </c>
      <c r="C174" s="8" t="n">
        <f aca="false">SUMIFS('Source'!$D:$D,'Source'!$A:$A,"109 - Private Shops",'Source'!$B:$B,$A174)</f>
        <v>2</v>
      </c>
      <c r="D174" s="8" t="n">
        <f aca="false">SUMIFS('Source'!$F:$F,'Source'!$A:$A,"109 - Private Shops",'Source'!$B:$B,$A174)</f>
        <v>0</v>
      </c>
      <c r="E174" s="8" t="n">
        <f aca="false">D174*$J$5</f>
        <v>0</v>
      </c>
      <c r="F174" s="8" t="n">
        <f aca="false">E174-C174</f>
        <v>-2</v>
      </c>
      <c r="G174" s="9" t="n">
        <f aca="false">IF(AND(C174=0,E174=0),0,IF(C174=0,"New",(E174-C174)/C174))</f>
        <v>-1</v>
      </c>
      <c r="H174" s="8" t="n">
        <f aca="false">SUMIFS('Source'!$E:$E,'Source'!$A:$A,"109 - Private Shops",'Source'!$B:$B,$A174)</f>
        <v>61.78</v>
      </c>
      <c r="I174" s="8" t="n">
        <f aca="false">SUMIFS('Source'!$G:$G,'Source'!$A:$A,"109 - Private Shops",'Source'!$B:$B,$A174)</f>
        <v>0</v>
      </c>
      <c r="J174" s="8" t="n">
        <f aca="false">I174*$J$5</f>
        <v>0</v>
      </c>
      <c r="K174" s="8" t="n">
        <f aca="false">J174-H174</f>
        <v>-61.78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212</v>
      </c>
      <c r="B175" s="7" t="str">
        <f aca="false">IFERROR(INDEX('Source'!$C:$C,MATCH($A175,'Source'!$B:$B,0)),"")</f>
        <v>מגן מרפק</v>
      </c>
      <c r="C175" s="8" t="n">
        <f aca="false">SUMIFS('Source'!$D:$D,'Source'!$A:$A,"109 - Private Shops",'Source'!$B:$B,$A175)</f>
        <v>2</v>
      </c>
      <c r="D175" s="8" t="n">
        <f aca="false">SUMIFS('Source'!$F:$F,'Source'!$A:$A,"109 - Private Shops",'Source'!$B:$B,$A175)</f>
        <v>0</v>
      </c>
      <c r="E175" s="8" t="n">
        <f aca="false">D175*$J$5</f>
        <v>0</v>
      </c>
      <c r="F175" s="8" t="n">
        <f aca="false">E175-C175</f>
        <v>-2</v>
      </c>
      <c r="G175" s="9" t="n">
        <f aca="false">IF(AND(C175=0,E175=0),0,IF(C175=0,"New",(E175-C175)/C175))</f>
        <v>-1</v>
      </c>
      <c r="H175" s="8" t="n">
        <f aca="false">SUMIFS('Source'!$E:$E,'Source'!$A:$A,"109 - Private Shops",'Source'!$B:$B,$A175)</f>
        <v>61.78</v>
      </c>
      <c r="I175" s="8" t="n">
        <f aca="false">SUMIFS('Source'!$G:$G,'Source'!$A:$A,"109 - Private Shops",'Source'!$B:$B,$A175)</f>
        <v>0</v>
      </c>
      <c r="J175" s="8" t="n">
        <f aca="false">I175*$J$5</f>
        <v>0</v>
      </c>
      <c r="K175" s="8" t="n">
        <f aca="false">J175-H175</f>
        <v>-61.78</v>
      </c>
      <c r="L175" s="9" t="n">
        <f aca="false">IF(AND(H175=0,J175=0),0,IF(H175=0,"New",(J175-H175)/H175))</f>
        <v>-1</v>
      </c>
      <c r="M175" s="7" t="str">
        <f aca="false">IF(AND(OR(C175&lt;&gt;0,H175&lt;&gt;0),D175=0,I175=0),"DROP",IF(AND(OR(D175&lt;&gt;0,I175&lt;&gt;0),C175=0,H175=0),"NEW",""))</f>
        <v>DROP</v>
      </c>
    </row>
    <row r="176" customFormat="false" ht="15" hidden="false" customHeight="false" outlineLevel="0" collapsed="false">
      <c r="A176" s="7" t="s">
        <v>225</v>
      </c>
      <c r="B176" s="7" t="str">
        <f aca="false">IFERROR(INDEX('Source'!$C:$C,MATCH($A176,'Source'!$B:$B,0)),"")</f>
        <v>מגן קרסול+ עקב סגור+רצועות</v>
      </c>
      <c r="C176" s="8" t="n">
        <f aca="false">SUMIFS('Source'!$D:$D,'Source'!$A:$A,"109 - Private Shops",'Source'!$B:$B,$A176)</f>
        <v>1</v>
      </c>
      <c r="D176" s="8" t="n">
        <f aca="false">SUMIFS('Source'!$F:$F,'Source'!$A:$A,"109 - Private Shops",'Source'!$B:$B,$A176)</f>
        <v>0</v>
      </c>
      <c r="E176" s="8" t="n">
        <f aca="false">D176*$J$5</f>
        <v>0</v>
      </c>
      <c r="F176" s="8" t="n">
        <f aca="false">E176-C176</f>
        <v>-1</v>
      </c>
      <c r="G176" s="9" t="n">
        <f aca="false">IF(AND(C176=0,E176=0),0,IF(C176=0,"New",(E176-C176)/C176))</f>
        <v>-1</v>
      </c>
      <c r="H176" s="8" t="n">
        <f aca="false">SUMIFS('Source'!$E:$E,'Source'!$A:$A,"109 - Private Shops",'Source'!$B:$B,$A176)</f>
        <v>61.41</v>
      </c>
      <c r="I176" s="8" t="n">
        <f aca="false">SUMIFS('Source'!$G:$G,'Source'!$A:$A,"109 - Private Shops",'Source'!$B:$B,$A176)</f>
        <v>0</v>
      </c>
      <c r="J176" s="8" t="n">
        <f aca="false">I176*$J$5</f>
        <v>0</v>
      </c>
      <c r="K176" s="8" t="n">
        <f aca="false">J176-H176</f>
        <v>-61.41</v>
      </c>
      <c r="L176" s="9" t="n">
        <f aca="false">IF(AND(H176=0,J176=0),0,IF(H176=0,"New",(J176-H176)/H176))</f>
        <v>-1</v>
      </c>
      <c r="M176" s="7" t="str">
        <f aca="false">IF(AND(OR(C176&lt;&gt;0,H176&lt;&gt;0),D176=0,I176=0),"DROP",IF(AND(OR(D176&lt;&gt;0,I176&lt;&gt;0),C176=0,H176=0),"NEW",""))</f>
        <v>DROP</v>
      </c>
    </row>
    <row r="177" customFormat="false" ht="15" hidden="false" customHeight="false" outlineLevel="0" collapsed="false">
      <c r="A177" s="7" t="s">
        <v>222</v>
      </c>
      <c r="B177" s="7" t="str">
        <f aca="false">IFERROR(INDEX('Source'!$C:$C,MATCH($A177,'Source'!$B:$B,0)),"")</f>
        <v>מגן קרסול+ עקב סגור+רצועות</v>
      </c>
      <c r="C177" s="8" t="n">
        <f aca="false">SUMIFS('Source'!$D:$D,'Source'!$A:$A,"109 - Private Shops",'Source'!$B:$B,$A177)</f>
        <v>1</v>
      </c>
      <c r="D177" s="8" t="n">
        <f aca="false">SUMIFS('Source'!$F:$F,'Source'!$A:$A,"109 - Private Shops",'Source'!$B:$B,$A177)</f>
        <v>0</v>
      </c>
      <c r="E177" s="8" t="n">
        <f aca="false">D177*$J$5</f>
        <v>0</v>
      </c>
      <c r="F177" s="8" t="n">
        <f aca="false">E177-C177</f>
        <v>-1</v>
      </c>
      <c r="G177" s="9" t="n">
        <f aca="false">IF(AND(C177=0,E177=0),0,IF(C177=0,"New",(E177-C177)/C177))</f>
        <v>-1</v>
      </c>
      <c r="H177" s="8" t="n">
        <f aca="false">SUMIFS('Source'!$E:$E,'Source'!$A:$A,"109 - Private Shops",'Source'!$B:$B,$A177)</f>
        <v>61.41</v>
      </c>
      <c r="I177" s="8" t="n">
        <f aca="false">SUMIFS('Source'!$G:$G,'Source'!$A:$A,"109 - Private Shops",'Source'!$B:$B,$A177)</f>
        <v>0</v>
      </c>
      <c r="J177" s="8" t="n">
        <f aca="false">I177*$J$5</f>
        <v>0</v>
      </c>
      <c r="K177" s="8" t="n">
        <f aca="false">J177-H177</f>
        <v>-61.41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239</v>
      </c>
      <c r="B178" s="7" t="str">
        <f aca="false">IFERROR(INDEX('Source'!$C:$C,MATCH($A178,'Source'!$B:$B,0)),"")</f>
        <v>עקב סיליקון שטוח</v>
      </c>
      <c r="C178" s="8" t="n">
        <f aca="false">SUMIFS('Source'!$D:$D,'Source'!$A:$A,"109 - Private Shops",'Source'!$B:$B,$A178)</f>
        <v>3</v>
      </c>
      <c r="D178" s="8" t="n">
        <f aca="false">SUMIFS('Source'!$F:$F,'Source'!$A:$A,"109 - Private Shops",'Source'!$B:$B,$A178)</f>
        <v>2</v>
      </c>
      <c r="E178" s="8" t="n">
        <f aca="false">D178*$J$5</f>
        <v>2.52631578947368</v>
      </c>
      <c r="F178" s="8" t="n">
        <f aca="false">E178-C178</f>
        <v>-0.473684210526316</v>
      </c>
      <c r="G178" s="9" t="n">
        <f aca="false">IF(AND(C178=0,E178=0),0,IF(C178=0,"New",(E178-C178)/C178))</f>
        <v>-0.157894736842105</v>
      </c>
      <c r="H178" s="8" t="n">
        <f aca="false">SUMIFS('Source'!$E:$E,'Source'!$A:$A,"109 - Private Shops",'Source'!$B:$B,$A178)</f>
        <v>182.65</v>
      </c>
      <c r="I178" s="8" t="n">
        <f aca="false">SUMIFS('Source'!$G:$G,'Source'!$A:$A,"109 - Private Shops",'Source'!$B:$B,$A178)</f>
        <v>121.76</v>
      </c>
      <c r="J178" s="8" t="n">
        <f aca="false">I178*$J$5</f>
        <v>153.802105263158</v>
      </c>
      <c r="K178" s="8" t="n">
        <f aca="false">J178-H178</f>
        <v>-28.8478947368421</v>
      </c>
      <c r="L178" s="9" t="n">
        <f aca="false">IF(AND(H178=0,J178=0),0,IF(H178=0,"New",(J178-H178)/H178))</f>
        <v>-0.157940841701846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243</v>
      </c>
      <c r="B179" s="7" t="str">
        <f aca="false">IFERROR(INDEX('Source'!$C:$C,MATCH($A179,'Source'!$B:$B,0)),"")</f>
        <v>עקב סיליקון שטוח</v>
      </c>
      <c r="C179" s="8" t="n">
        <f aca="false">SUMIFS('Source'!$D:$D,'Source'!$A:$A,"109 - Private Shops",'Source'!$B:$B,$A179)</f>
        <v>3</v>
      </c>
      <c r="D179" s="8" t="n">
        <f aca="false">SUMIFS('Source'!$F:$F,'Source'!$A:$A,"109 - Private Shops",'Source'!$B:$B,$A179)</f>
        <v>2</v>
      </c>
      <c r="E179" s="8" t="n">
        <f aca="false">D179*$J$5</f>
        <v>2.52631578947368</v>
      </c>
      <c r="F179" s="8" t="n">
        <f aca="false">E179-C179</f>
        <v>-0.473684210526316</v>
      </c>
      <c r="G179" s="9" t="n">
        <f aca="false">IF(AND(C179=0,E179=0),0,IF(C179=0,"New",(E179-C179)/C179))</f>
        <v>-0.157894736842105</v>
      </c>
      <c r="H179" s="8" t="n">
        <f aca="false">SUMIFS('Source'!$E:$E,'Source'!$A:$A,"109 - Private Shops",'Source'!$B:$B,$A179)</f>
        <v>182.65</v>
      </c>
      <c r="I179" s="8" t="n">
        <f aca="false">SUMIFS('Source'!$G:$G,'Source'!$A:$A,"109 - Private Shops",'Source'!$B:$B,$A179)</f>
        <v>121.76</v>
      </c>
      <c r="J179" s="8" t="n">
        <f aca="false">I179*$J$5</f>
        <v>153.802105263158</v>
      </c>
      <c r="K179" s="8" t="n">
        <f aca="false">J179-H179</f>
        <v>-28.8478947368421</v>
      </c>
      <c r="L179" s="9" t="n">
        <f aca="false">IF(AND(H179=0,J179=0),0,IF(H179=0,"New",(J179-H179)/H179))</f>
        <v>-0.157940841701846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323</v>
      </c>
      <c r="B180" s="7" t="str">
        <f aca="false">IFERROR(INDEX('Source'!$C:$C,MATCH($A180,'Source'!$B:$B,0)),"")</f>
        <v>מגן זרת מסיליקון</v>
      </c>
      <c r="C180" s="8" t="n">
        <f aca="false">SUMIFS('Source'!$D:$D,'Source'!$A:$A,"109 - Private Shops",'Source'!$B:$B,$A180)</f>
        <v>2</v>
      </c>
      <c r="D180" s="8" t="n">
        <f aca="false">SUMIFS('Source'!$F:$F,'Source'!$A:$A,"109 - Private Shops",'Source'!$B:$B,$A180)</f>
        <v>0</v>
      </c>
      <c r="E180" s="8" t="n">
        <f aca="false">D180*$J$5</f>
        <v>0</v>
      </c>
      <c r="F180" s="8" t="n">
        <f aca="false">E180-C180</f>
        <v>-2</v>
      </c>
      <c r="G180" s="9" t="n">
        <f aca="false">IF(AND(C180=0,E180=0),0,IF(C180=0,"New",(E180-C180)/C180))</f>
        <v>-1</v>
      </c>
      <c r="H180" s="8" t="n">
        <f aca="false">SUMIFS('Source'!$E:$E,'Source'!$A:$A,"109 - Private Shops",'Source'!$B:$B,$A180)</f>
        <v>60.84</v>
      </c>
      <c r="I180" s="8" t="n">
        <f aca="false">SUMIFS('Source'!$G:$G,'Source'!$A:$A,"109 - Private Shops",'Source'!$B:$B,$A180)</f>
        <v>0</v>
      </c>
      <c r="J180" s="8" t="n">
        <f aca="false">I180*$J$5</f>
        <v>0</v>
      </c>
      <c r="K180" s="8" t="n">
        <f aca="false">J180-H180</f>
        <v>-60.84</v>
      </c>
      <c r="L180" s="9" t="n">
        <f aca="false">IF(AND(H180=0,J180=0),0,IF(H180=0,"New",(J180-H180)/H180))</f>
        <v>-1</v>
      </c>
      <c r="M180" s="7" t="str">
        <f aca="false">IF(AND(OR(C180&lt;&gt;0,H180&lt;&gt;0),D180=0,I180=0),"DROP",IF(AND(OR(D180&lt;&gt;0,I180&lt;&gt;0),C180=0,H180=0),"NEW",""))</f>
        <v>DROP</v>
      </c>
    </row>
    <row r="181" customFormat="false" ht="15" hidden="false" customHeight="false" outlineLevel="0" collapsed="false">
      <c r="A181" s="7" t="s">
        <v>191</v>
      </c>
      <c r="B181" s="7" t="str">
        <f aca="false">IFERROR(INDEX('Source'!$C:$C,MATCH($A181,'Source'!$B:$B,0)),"")</f>
        <v>מתלה יד-כיס</v>
      </c>
      <c r="C181" s="8" t="n">
        <f aca="false">SUMIFS('Source'!$D:$D,'Source'!$A:$A,"109 - Private Shops",'Source'!$B:$B,$A181)</f>
        <v>1</v>
      </c>
      <c r="D181" s="8" t="n">
        <f aca="false">SUMIFS('Source'!$F:$F,'Source'!$A:$A,"109 - Private Shops",'Source'!$B:$B,$A181)</f>
        <v>0</v>
      </c>
      <c r="E181" s="8" t="n">
        <f aca="false">D181*$J$5</f>
        <v>0</v>
      </c>
      <c r="F181" s="8" t="n">
        <f aca="false">E181-C181</f>
        <v>-1</v>
      </c>
      <c r="G181" s="9" t="n">
        <f aca="false">IF(AND(C181=0,E181=0),0,IF(C181=0,"New",(E181-C181)/C181))</f>
        <v>-1</v>
      </c>
      <c r="H181" s="8" t="n">
        <f aca="false">SUMIFS('Source'!$E:$E,'Source'!$A:$A,"109 - Private Shops",'Source'!$B:$B,$A181)</f>
        <v>56.67</v>
      </c>
      <c r="I181" s="8" t="n">
        <f aca="false">SUMIFS('Source'!$G:$G,'Source'!$A:$A,"109 - Private Shops",'Source'!$B:$B,$A181)</f>
        <v>0</v>
      </c>
      <c r="J181" s="8" t="n">
        <f aca="false">I181*$J$5</f>
        <v>0</v>
      </c>
      <c r="K181" s="8" t="n">
        <f aca="false">J181-H181</f>
        <v>-56.67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152</v>
      </c>
      <c r="B182" s="7" t="str">
        <f aca="false">IFERROR(INDEX('Source'!$C:$C,MATCH($A182,'Source'!$B:$B,0)),"")</f>
        <v>מתלה יד-כיס</v>
      </c>
      <c r="C182" s="8" t="n">
        <f aca="false">SUMIFS('Source'!$D:$D,'Source'!$A:$A,"109 - Private Shops",'Source'!$B:$B,$A182)</f>
        <v>1</v>
      </c>
      <c r="D182" s="8" t="n">
        <f aca="false">SUMIFS('Source'!$F:$F,'Source'!$A:$A,"109 - Private Shops",'Source'!$B:$B,$A182)</f>
        <v>0</v>
      </c>
      <c r="E182" s="8" t="n">
        <f aca="false">D182*$J$5</f>
        <v>0</v>
      </c>
      <c r="F182" s="8" t="n">
        <f aca="false">E182-C182</f>
        <v>-1</v>
      </c>
      <c r="G182" s="9" t="n">
        <f aca="false">IF(AND(C182=0,E182=0),0,IF(C182=0,"New",(E182-C182)/C182))</f>
        <v>-1</v>
      </c>
      <c r="H182" s="8" t="n">
        <f aca="false">SUMIFS('Source'!$E:$E,'Source'!$A:$A,"109 - Private Shops",'Source'!$B:$B,$A182)</f>
        <v>56.67</v>
      </c>
      <c r="I182" s="8" t="n">
        <f aca="false">SUMIFS('Source'!$G:$G,'Source'!$A:$A,"109 - Private Shops",'Source'!$B:$B,$A182)</f>
        <v>0</v>
      </c>
      <c r="J182" s="8" t="n">
        <f aca="false">I182*$J$5</f>
        <v>0</v>
      </c>
      <c r="K182" s="8" t="n">
        <f aca="false">J182-H182</f>
        <v>-56.67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130</v>
      </c>
      <c r="B183" s="7" t="str">
        <f aca="false">IFERROR(INDEX('Source'!$C:$C,MATCH($A183,'Source'!$B:$B,0)),"")</f>
        <v>מתלה יד-כיס</v>
      </c>
      <c r="C183" s="8" t="n">
        <f aca="false">SUMIFS('Source'!$D:$D,'Source'!$A:$A,"109 - Private Shops",'Source'!$B:$B,$A183)</f>
        <v>1</v>
      </c>
      <c r="D183" s="8" t="n">
        <f aca="false">SUMIFS('Source'!$F:$F,'Source'!$A:$A,"109 - Private Shops",'Source'!$B:$B,$A183)</f>
        <v>0</v>
      </c>
      <c r="E183" s="8" t="n">
        <f aca="false">D183*$J$5</f>
        <v>0</v>
      </c>
      <c r="F183" s="8" t="n">
        <f aca="false">E183-C183</f>
        <v>-1</v>
      </c>
      <c r="G183" s="9" t="n">
        <f aca="false">IF(AND(C183=0,E183=0),0,IF(C183=0,"New",(E183-C183)/C183))</f>
        <v>-1</v>
      </c>
      <c r="H183" s="8" t="n">
        <f aca="false">SUMIFS('Source'!$E:$E,'Source'!$A:$A,"109 - Private Shops",'Source'!$B:$B,$A183)</f>
        <v>56.67</v>
      </c>
      <c r="I183" s="8" t="n">
        <f aca="false">SUMIFS('Source'!$G:$G,'Source'!$A:$A,"109 - Private Shops",'Source'!$B:$B,$A183)</f>
        <v>0</v>
      </c>
      <c r="J183" s="8" t="n">
        <f aca="false">I183*$J$5</f>
        <v>0</v>
      </c>
      <c r="K183" s="8" t="n">
        <f aca="false">J183-H183</f>
        <v>-56.67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158</v>
      </c>
      <c r="B184" s="7" t="str">
        <f aca="false">IFERROR(INDEX('Source'!$C:$C,MATCH($A184,'Source'!$B:$B,0)),"")</f>
        <v>רצועות פיקה לברך</v>
      </c>
      <c r="C184" s="8" t="n">
        <f aca="false">SUMIFS('Source'!$D:$D,'Source'!$A:$A,"109 - Private Shops",'Source'!$B:$B,$A184)</f>
        <v>0</v>
      </c>
      <c r="D184" s="8" t="n">
        <f aca="false">SUMIFS('Source'!$F:$F,'Source'!$A:$A,"109 - Private Shops",'Source'!$B:$B,$A184)</f>
        <v>1</v>
      </c>
      <c r="E184" s="8" t="n">
        <f aca="false">D184*$J$5</f>
        <v>1.26315789473684</v>
      </c>
      <c r="F184" s="8" t="n">
        <f aca="false">E184-C184</f>
        <v>1.26315789473684</v>
      </c>
      <c r="G184" s="9" t="str">
        <f aca="false">IF(AND(C184=0,E184=0),0,IF(C184=0,"New",(E184-C184)/C184))</f>
        <v>New</v>
      </c>
      <c r="H184" s="8" t="n">
        <f aca="false">SUMIFS('Source'!$E:$E,'Source'!$A:$A,"109 - Private Shops",'Source'!$B:$B,$A184)</f>
        <v>0</v>
      </c>
      <c r="I184" s="8" t="n">
        <f aca="false">SUMIFS('Source'!$G:$G,'Source'!$A:$A,"109 - Private Shops",'Source'!$B:$B,$A184)</f>
        <v>51.98</v>
      </c>
      <c r="J184" s="8" t="n">
        <f aca="false">I184*$J$5</f>
        <v>65.658947368421</v>
      </c>
      <c r="K184" s="8" t="n">
        <f aca="false">J184-H184</f>
        <v>65.658947368421</v>
      </c>
      <c r="L184" s="9" t="str">
        <f aca="false">IF(AND(H184=0,J184=0),0,IF(H184=0,"New",(J184-H184)/H184))</f>
        <v>New</v>
      </c>
      <c r="M184" s="7" t="str">
        <f aca="false">IF(AND(OR(C184&lt;&gt;0,H184&lt;&gt;0),D184=0,I184=0),"DROP",IF(AND(OR(D184&lt;&gt;0,I184&lt;&gt;0),C184=0,H184=0),"NEW",""))</f>
        <v>NEW</v>
      </c>
    </row>
    <row r="185" customFormat="false" ht="15" hidden="false" customHeight="false" outlineLevel="0" collapsed="false">
      <c r="A185" s="7" t="s">
        <v>446</v>
      </c>
      <c r="B185" s="7" t="str">
        <f aca="false">IFERROR(INDEX('Source'!$C:$C,MATCH($A185,'Source'!$B:$B,0)),"")</f>
        <v>טייפ חבישה לספורט בז'</v>
      </c>
      <c r="C185" s="8" t="n">
        <f aca="false">SUMIFS('Source'!$D:$D,'Source'!$A:$A,"109 - Private Shops",'Source'!$B:$B,$A185)</f>
        <v>0</v>
      </c>
      <c r="D185" s="8" t="n">
        <f aca="false">SUMIFS('Source'!$F:$F,'Source'!$A:$A,"109 - Private Shops",'Source'!$B:$B,$A185)</f>
        <v>3</v>
      </c>
      <c r="E185" s="8" t="n">
        <f aca="false">D185*$J$5</f>
        <v>3.78947368421053</v>
      </c>
      <c r="F185" s="8" t="n">
        <f aca="false">E185-C185</f>
        <v>3.78947368421053</v>
      </c>
      <c r="G185" s="9" t="str">
        <f aca="false">IF(AND(C185=0,E185=0),0,IF(C185=0,"New",(E185-C185)/C185))</f>
        <v>New</v>
      </c>
      <c r="H185" s="8" t="n">
        <f aca="false">SUMIFS('Source'!$E:$E,'Source'!$A:$A,"109 - Private Shops",'Source'!$B:$B,$A185)</f>
        <v>0</v>
      </c>
      <c r="I185" s="8" t="n">
        <f aca="false">SUMIFS('Source'!$G:$G,'Source'!$A:$A,"109 - Private Shops",'Source'!$B:$B,$A185)</f>
        <v>51.88</v>
      </c>
      <c r="J185" s="8" t="n">
        <f aca="false">I185*$J$5</f>
        <v>65.5326315789474</v>
      </c>
      <c r="K185" s="8" t="n">
        <f aca="false">J185-H185</f>
        <v>65.5326315789474</v>
      </c>
      <c r="L185" s="9" t="str">
        <f aca="false">IF(AND(H185=0,J185=0),0,IF(H185=0,"New",(J185-H185)/H185))</f>
        <v>New</v>
      </c>
      <c r="M185" s="7" t="str">
        <f aca="false">IF(AND(OR(C185&lt;&gt;0,H185&lt;&gt;0),D185=0,I185=0),"DROP",IF(AND(OR(D185&lt;&gt;0,I185&lt;&gt;0),C185=0,H185=0),"NEW",""))</f>
        <v>NEW</v>
      </c>
    </row>
    <row r="186" customFormat="false" ht="15" hidden="false" customHeight="false" outlineLevel="0" collapsed="false">
      <c r="A186" s="7" t="s">
        <v>282</v>
      </c>
      <c r="B186" s="7" t="str">
        <f aca="false">IFERROR(INDEX('Source'!$C:$C,MATCH($A186,'Source'!$B:$B,0)),"")</f>
        <v>סט פלסטרים הידרוקולואידים 313</v>
      </c>
      <c r="C186" s="8" t="n">
        <f aca="false">SUMIFS('Source'!$D:$D,'Source'!$A:$A,"109 - Private Shops",'Source'!$B:$B,$A186)</f>
        <v>2</v>
      </c>
      <c r="D186" s="8" t="n">
        <f aca="false">SUMIFS('Source'!$F:$F,'Source'!$A:$A,"109 - Private Shops",'Source'!$B:$B,$A186)</f>
        <v>0</v>
      </c>
      <c r="E186" s="8" t="n">
        <f aca="false">D186*$J$5</f>
        <v>0</v>
      </c>
      <c r="F186" s="8" t="n">
        <f aca="false">E186-C186</f>
        <v>-2</v>
      </c>
      <c r="G186" s="9" t="n">
        <f aca="false">IF(AND(C186=0,E186=0),0,IF(C186=0,"New",(E186-C186)/C186))</f>
        <v>-1</v>
      </c>
      <c r="H186" s="8" t="n">
        <f aca="false">SUMIFS('Source'!$E:$E,'Source'!$A:$A,"109 - Private Shops",'Source'!$B:$B,$A186)</f>
        <v>47.71</v>
      </c>
      <c r="I186" s="8" t="n">
        <f aca="false">SUMIFS('Source'!$G:$G,'Source'!$A:$A,"109 - Private Shops",'Source'!$B:$B,$A186)</f>
        <v>0</v>
      </c>
      <c r="J186" s="8" t="n">
        <f aca="false">I186*$J$5</f>
        <v>0</v>
      </c>
      <c r="K186" s="8" t="n">
        <f aca="false">J186-H186</f>
        <v>-47.71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384</v>
      </c>
      <c r="B187" s="7" t="str">
        <f aca="false">IFERROR(INDEX('Source'!$C:$C,MATCH($A187,'Source'!$B:$B,0)),"")</f>
        <v>כרית חום וקור</v>
      </c>
      <c r="C187" s="8" t="n">
        <f aca="false">SUMIFS('Source'!$D:$D,'Source'!$A:$A,"109 - Private Shops",'Source'!$B:$B,$A187)</f>
        <v>0</v>
      </c>
      <c r="D187" s="8" t="n">
        <f aca="false">SUMIFS('Source'!$F:$F,'Source'!$A:$A,"109 - Private Shops",'Source'!$B:$B,$A187)</f>
        <v>1</v>
      </c>
      <c r="E187" s="8" t="n">
        <f aca="false">D187*$J$5</f>
        <v>1.26315789473684</v>
      </c>
      <c r="F187" s="8" t="n">
        <f aca="false">E187-C187</f>
        <v>1.26315789473684</v>
      </c>
      <c r="G187" s="9" t="str">
        <f aca="false">IF(AND(C187=0,E187=0),0,IF(C187=0,"New",(E187-C187)/C187))</f>
        <v>New</v>
      </c>
      <c r="H187" s="8" t="n">
        <f aca="false">SUMIFS('Source'!$E:$E,'Source'!$A:$A,"109 - Private Shops",'Source'!$B:$B,$A187)</f>
        <v>0</v>
      </c>
      <c r="I187" s="8" t="n">
        <f aca="false">SUMIFS('Source'!$G:$G,'Source'!$A:$A,"109 - Private Shops",'Source'!$B:$B,$A187)</f>
        <v>47.3</v>
      </c>
      <c r="J187" s="8" t="n">
        <f aca="false">I187*$J$5</f>
        <v>59.7473684210526</v>
      </c>
      <c r="K187" s="8" t="n">
        <f aca="false">J187-H187</f>
        <v>59.7473684210526</v>
      </c>
      <c r="L187" s="9" t="str">
        <f aca="false">IF(AND(H187=0,J187=0),0,IF(H187=0,"New",(J187-H187)/H187))</f>
        <v>New</v>
      </c>
      <c r="M187" s="7" t="str">
        <f aca="false">IF(AND(OR(C187&lt;&gt;0,H187&lt;&gt;0),D187=0,I187=0),"DROP",IF(AND(OR(D187&lt;&gt;0,I187&lt;&gt;0),C187=0,H187=0),"NEW",""))</f>
        <v>NEW</v>
      </c>
    </row>
    <row r="188" customFormat="false" ht="15" hidden="false" customHeight="false" outlineLevel="0" collapsed="false">
      <c r="A188" s="7" t="s">
        <v>192</v>
      </c>
      <c r="B188" s="7" t="str">
        <f aca="false">IFERROR(INDEX('Source'!$C:$C,MATCH($A188,'Source'!$B:$B,0)),"")</f>
        <v>סד לאגודל</v>
      </c>
      <c r="C188" s="8" t="n">
        <f aca="false">SUMIFS('Source'!$D:$D,'Source'!$A:$A,"109 - Private Shops",'Source'!$B:$B,$A188)</f>
        <v>2</v>
      </c>
      <c r="D188" s="8" t="n">
        <f aca="false">SUMIFS('Source'!$F:$F,'Source'!$A:$A,"109 - Private Shops",'Source'!$B:$B,$A188)</f>
        <v>1</v>
      </c>
      <c r="E188" s="8" t="n">
        <f aca="false">D188*$J$5</f>
        <v>1.26315789473684</v>
      </c>
      <c r="F188" s="8" t="n">
        <f aca="false">E188-C188</f>
        <v>-0.736842105263158</v>
      </c>
      <c r="G188" s="9" t="n">
        <f aca="false">IF(AND(C188=0,E188=0),0,IF(C188=0,"New",(E188-C188)/C188))</f>
        <v>-0.368421052631579</v>
      </c>
      <c r="H188" s="8" t="n">
        <f aca="false">SUMIFS('Source'!$E:$E,'Source'!$A:$A,"109 - Private Shops",'Source'!$B:$B,$A188)</f>
        <v>84.27</v>
      </c>
      <c r="I188" s="8" t="n">
        <f aca="false">SUMIFS('Source'!$G:$G,'Source'!$A:$A,"109 - Private Shops",'Source'!$B:$B,$A188)</f>
        <v>42.14</v>
      </c>
      <c r="J188" s="8" t="n">
        <f aca="false">I188*$J$5</f>
        <v>53.2294736842105</v>
      </c>
      <c r="K188" s="8" t="n">
        <f aca="false">J188-H188</f>
        <v>-31.0405263157895</v>
      </c>
      <c r="L188" s="9" t="n">
        <f aca="false">IF(AND(H188=0,J188=0),0,IF(H188=0,"New",(J188-H188)/H188))</f>
        <v>-0.368346105562946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217</v>
      </c>
      <c r="B189" s="7" t="str">
        <f aca="false">IFERROR(INDEX('Source'!$C:$C,MATCH($A189,'Source'!$B:$B,0)),"")</f>
        <v>מלח אמבט לכף הרגל</v>
      </c>
      <c r="C189" s="8" t="n">
        <f aca="false">SUMIFS('Source'!$D:$D,'Source'!$A:$A,"109 - Private Shops",'Source'!$B:$B,$A189)</f>
        <v>3</v>
      </c>
      <c r="D189" s="8" t="n">
        <f aca="false">SUMIFS('Source'!$F:$F,'Source'!$A:$A,"109 - Private Shops",'Source'!$B:$B,$A189)</f>
        <v>0</v>
      </c>
      <c r="E189" s="8" t="n">
        <f aca="false">D189*$J$5</f>
        <v>0</v>
      </c>
      <c r="F189" s="8" t="n">
        <f aca="false">E189-C189</f>
        <v>-3</v>
      </c>
      <c r="G189" s="9" t="n">
        <f aca="false">IF(AND(C189=0,E189=0),0,IF(C189=0,"New",(E189-C189)/C189))</f>
        <v>-1</v>
      </c>
      <c r="H189" s="8" t="n">
        <f aca="false">SUMIFS('Source'!$E:$E,'Source'!$A:$A,"109 - Private Shops",'Source'!$B:$B,$A189)</f>
        <v>42.05</v>
      </c>
      <c r="I189" s="8" t="n">
        <f aca="false">SUMIFS('Source'!$G:$G,'Source'!$A:$A,"109 - Private Shops",'Source'!$B:$B,$A189)</f>
        <v>0</v>
      </c>
      <c r="J189" s="8" t="n">
        <f aca="false">I189*$J$5</f>
        <v>0</v>
      </c>
      <c r="K189" s="8" t="n">
        <f aca="false">J189-H189</f>
        <v>-42.05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381</v>
      </c>
      <c r="B190" s="7" t="str">
        <f aca="false">IFERROR(INDEX('Source'!$C:$C,MATCH($A190,'Source'!$B:$B,0)),"")</f>
        <v>מגן שוק SC39</v>
      </c>
      <c r="C190" s="8" t="n">
        <f aca="false">SUMIFS('Source'!$D:$D,'Source'!$A:$A,"109 - Private Shops",'Source'!$B:$B,$A190)</f>
        <v>2</v>
      </c>
      <c r="D190" s="8" t="n">
        <f aca="false">SUMIFS('Source'!$F:$F,'Source'!$A:$A,"109 - Private Shops",'Source'!$B:$B,$A190)</f>
        <v>2</v>
      </c>
      <c r="E190" s="8" t="n">
        <f aca="false">D190*$J$5</f>
        <v>2.52631578947368</v>
      </c>
      <c r="F190" s="8" t="n">
        <f aca="false">E190-C190</f>
        <v>0.526315789473684</v>
      </c>
      <c r="G190" s="9" t="n">
        <f aca="false">IF(AND(C190=0,E190=0),0,IF(C190=0,"New",(E190-C190)/C190))</f>
        <v>0.263157894736842</v>
      </c>
      <c r="H190" s="8" t="n">
        <f aca="false">SUMIFS('Source'!$E:$E,'Source'!$A:$A,"109 - Private Shops",'Source'!$B:$B,$A190)</f>
        <v>287.03</v>
      </c>
      <c r="I190" s="8" t="n">
        <f aca="false">SUMIFS('Source'!$G:$G,'Source'!$A:$A,"109 - Private Shops",'Source'!$B:$B,$A190)</f>
        <v>328.05</v>
      </c>
      <c r="J190" s="8" t="n">
        <f aca="false">I190*$J$5</f>
        <v>414.378947368421</v>
      </c>
      <c r="K190" s="8" t="n">
        <f aca="false">J190-H190</f>
        <v>127.348947368421</v>
      </c>
      <c r="L190" s="9" t="n">
        <f aca="false">IF(AND(H190=0,J190=0),0,IF(H190=0,"New",(J190-H190)/H190))</f>
        <v>0.443678177780793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251</v>
      </c>
      <c r="B191" s="7" t="str">
        <f aca="false">IFERROR(INDEX('Source'!$C:$C,MATCH($A191,'Source'!$B:$B,0)),"")</f>
        <v>כפפת אגודל לחץ</v>
      </c>
      <c r="C191" s="8" t="n">
        <f aca="false">SUMIFS('Source'!$D:$D,'Source'!$A:$A,"109 - Private Shops",'Source'!$B:$B,$A191)</f>
        <v>1</v>
      </c>
      <c r="D191" s="8" t="n">
        <f aca="false">SUMIFS('Source'!$F:$F,'Source'!$A:$A,"109 - Private Shops",'Source'!$B:$B,$A191)</f>
        <v>2</v>
      </c>
      <c r="E191" s="8" t="n">
        <f aca="false">D191*$J$5</f>
        <v>2.52631578947368</v>
      </c>
      <c r="F191" s="8" t="n">
        <f aca="false">E191-C191</f>
        <v>1.52631578947368</v>
      </c>
      <c r="G191" s="9" t="n">
        <f aca="false">IF(AND(C191=0,E191=0),0,IF(C191=0,"New",(E191-C191)/C191))</f>
        <v>1.52631578947368</v>
      </c>
      <c r="H191" s="8" t="n">
        <f aca="false">SUMIFS('Source'!$E:$E,'Source'!$A:$A,"109 - Private Shops",'Source'!$B:$B,$A191)</f>
        <v>39.79</v>
      </c>
      <c r="I191" s="8" t="n">
        <f aca="false">SUMIFS('Source'!$G:$G,'Source'!$A:$A,"109 - Private Shops",'Source'!$B:$B,$A191)</f>
        <v>79.59</v>
      </c>
      <c r="J191" s="8" t="n">
        <f aca="false">I191*$J$5</f>
        <v>100.534736842105</v>
      </c>
      <c r="K191" s="8" t="n">
        <f aca="false">J191-H191</f>
        <v>60.7447368421053</v>
      </c>
      <c r="L191" s="9" t="n">
        <f aca="false">IF(AND(H191=0,J191=0),0,IF(H191=0,"New",(J191-H191)/H191))</f>
        <v>1.52663324559199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96</v>
      </c>
      <c r="B192" s="7" t="str">
        <f aca="false">IFERROR(INDEX('Source'!$C:$C,MATCH($A192,'Source'!$B:$B,0)),"")</f>
        <v>מגן יד</v>
      </c>
      <c r="C192" s="8" t="n">
        <f aca="false">SUMIFS('Source'!$D:$D,'Source'!$A:$A,"109 - Private Shops",'Source'!$B:$B,$A192)</f>
        <v>0</v>
      </c>
      <c r="D192" s="8" t="n">
        <f aca="false">SUMIFS('Source'!$F:$F,'Source'!$A:$A,"109 - Private Shops",'Source'!$B:$B,$A192)</f>
        <v>1</v>
      </c>
      <c r="E192" s="8" t="n">
        <f aca="false">D192*$J$5</f>
        <v>1.26315789473684</v>
      </c>
      <c r="F192" s="8" t="n">
        <f aca="false">E192-C192</f>
        <v>1.26315789473684</v>
      </c>
      <c r="G192" s="9" t="str">
        <f aca="false">IF(AND(C192=0,E192=0),0,IF(C192=0,"New",(E192-C192)/C192))</f>
        <v>New</v>
      </c>
      <c r="H192" s="8" t="n">
        <f aca="false">SUMIFS('Source'!$E:$E,'Source'!$A:$A,"109 - Private Shops",'Source'!$B:$B,$A192)</f>
        <v>0</v>
      </c>
      <c r="I192" s="8" t="n">
        <f aca="false">SUMIFS('Source'!$G:$G,'Source'!$A:$A,"109 - Private Shops",'Source'!$B:$B,$A192)</f>
        <v>39.8</v>
      </c>
      <c r="J192" s="8" t="n">
        <f aca="false">I192*$J$5</f>
        <v>50.2736842105263</v>
      </c>
      <c r="K192" s="8" t="n">
        <f aca="false">J192-H192</f>
        <v>50.2736842105263</v>
      </c>
      <c r="L192" s="9" t="str">
        <f aca="false">IF(AND(H192=0,J192=0),0,IF(H192=0,"New",(J192-H192)/H192))</f>
        <v>New</v>
      </c>
      <c r="M192" s="7" t="str">
        <f aca="false">IF(AND(OR(C192&lt;&gt;0,H192&lt;&gt;0),D192=0,I192=0),"DROP",IF(AND(OR(D192&lt;&gt;0,I192&lt;&gt;0),C192=0,H192=0),"NEW",""))</f>
        <v>NEW</v>
      </c>
    </row>
    <row r="193" customFormat="false" ht="15" hidden="false" customHeight="false" outlineLevel="0" collapsed="false">
      <c r="A193" s="7" t="s">
        <v>285</v>
      </c>
      <c r="B193" s="7" t="str">
        <f aca="false">IFERROR(INDEX('Source'!$C:$C,MATCH($A193,'Source'!$B:$B,0)),"")</f>
        <v>מגן ברך ארוך</v>
      </c>
      <c r="C193" s="8" t="n">
        <f aca="false">SUMIFS('Source'!$D:$D,'Source'!$A:$A,"109 - Private Shops",'Source'!$B:$B,$A193)</f>
        <v>1</v>
      </c>
      <c r="D193" s="8" t="n">
        <f aca="false">SUMIFS('Source'!$F:$F,'Source'!$A:$A,"109 - Private Shops",'Source'!$B:$B,$A193)</f>
        <v>0</v>
      </c>
      <c r="E193" s="8" t="n">
        <f aca="false">D193*$J$5</f>
        <v>0</v>
      </c>
      <c r="F193" s="8" t="n">
        <f aca="false">E193-C193</f>
        <v>-1</v>
      </c>
      <c r="G193" s="9" t="n">
        <f aca="false">IF(AND(C193=0,E193=0),0,IF(C193=0,"New",(E193-C193)/C193))</f>
        <v>-1</v>
      </c>
      <c r="H193" s="8" t="n">
        <f aca="false">SUMIFS('Source'!$E:$E,'Source'!$A:$A,"109 - Private Shops",'Source'!$B:$B,$A193)</f>
        <v>37.45</v>
      </c>
      <c r="I193" s="8" t="n">
        <f aca="false">SUMIFS('Source'!$G:$G,'Source'!$A:$A,"109 - Private Shops",'Source'!$B:$B,$A193)</f>
        <v>0</v>
      </c>
      <c r="J193" s="8" t="n">
        <f aca="false">I193*$J$5</f>
        <v>0</v>
      </c>
      <c r="K193" s="8" t="n">
        <f aca="false">J193-H193</f>
        <v>-37.45</v>
      </c>
      <c r="L193" s="9" t="n">
        <f aca="false">IF(AND(H193=0,J193=0),0,IF(H193=0,"New",(J193-H193)/H193))</f>
        <v>-1</v>
      </c>
      <c r="M193" s="7" t="str">
        <f aca="false">IF(AND(OR(C193&lt;&gt;0,H193&lt;&gt;0),D193=0,I193=0),"DROP",IF(AND(OR(D193&lt;&gt;0,I193&lt;&gt;0),C193=0,H193=0),"NEW",""))</f>
        <v>DROP</v>
      </c>
    </row>
    <row r="194" customFormat="false" ht="15" hidden="false" customHeight="false" outlineLevel="0" collapsed="false">
      <c r="A194" s="7" t="s">
        <v>319</v>
      </c>
      <c r="B194" s="7" t="str">
        <f aca="false">IFERROR(INDEX('Source'!$C:$C,MATCH($A194,'Source'!$B:$B,0)),"")</f>
        <v>כפפת לחץ</v>
      </c>
      <c r="C194" s="8" t="n">
        <f aca="false">SUMIFS('Source'!$D:$D,'Source'!$A:$A,"109 - Private Shops",'Source'!$B:$B,$A194)</f>
        <v>3</v>
      </c>
      <c r="D194" s="8" t="n">
        <f aca="false">SUMIFS('Source'!$F:$F,'Source'!$A:$A,"109 - Private Shops",'Source'!$B:$B,$A194)</f>
        <v>2</v>
      </c>
      <c r="E194" s="8" t="n">
        <f aca="false">D194*$J$5</f>
        <v>2.52631578947368</v>
      </c>
      <c r="F194" s="8" t="n">
        <f aca="false">E194-C194</f>
        <v>-0.473684210526316</v>
      </c>
      <c r="G194" s="9" t="n">
        <f aca="false">IF(AND(C194=0,E194=0),0,IF(C194=0,"New",(E194-C194)/C194))</f>
        <v>-0.157894736842105</v>
      </c>
      <c r="H194" s="8" t="n">
        <f aca="false">SUMIFS('Source'!$E:$E,'Source'!$A:$A,"109 - Private Shops",'Source'!$B:$B,$A194)</f>
        <v>112.36</v>
      </c>
      <c r="I194" s="8" t="n">
        <f aca="false">SUMIFS('Source'!$G:$G,'Source'!$A:$A,"109 - Private Shops",'Source'!$B:$B,$A194)</f>
        <v>74.91</v>
      </c>
      <c r="J194" s="8" t="n">
        <f aca="false">I194*$J$5</f>
        <v>94.6231578947368</v>
      </c>
      <c r="K194" s="8" t="n">
        <f aca="false">J194-H194</f>
        <v>-17.7368421052632</v>
      </c>
      <c r="L194" s="9" t="n">
        <f aca="false">IF(AND(H194=0,J194=0),0,IF(H194=0,"New",(J194-H194)/H194))</f>
        <v>-0.157857263307789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290</v>
      </c>
      <c r="B195" s="7" t="str">
        <f aca="false">IFERROR(INDEX('Source'!$C:$C,MATCH($A195,'Source'!$B:$B,0)),"")</f>
        <v>כפפת לחץ</v>
      </c>
      <c r="C195" s="8" t="n">
        <f aca="false">SUMIFS('Source'!$D:$D,'Source'!$A:$A,"109 - Private Shops",'Source'!$B:$B,$A195)</f>
        <v>2</v>
      </c>
      <c r="D195" s="8" t="n">
        <f aca="false">SUMIFS('Source'!$F:$F,'Source'!$A:$A,"109 - Private Shops",'Source'!$B:$B,$A195)</f>
        <v>1</v>
      </c>
      <c r="E195" s="8" t="n">
        <f aca="false">D195*$J$5</f>
        <v>1.26315789473684</v>
      </c>
      <c r="F195" s="8" t="n">
        <f aca="false">E195-C195</f>
        <v>-0.736842105263158</v>
      </c>
      <c r="G195" s="9" t="n">
        <f aca="false">IF(AND(C195=0,E195=0),0,IF(C195=0,"New",(E195-C195)/C195))</f>
        <v>-0.368421052631579</v>
      </c>
      <c r="H195" s="8" t="n">
        <f aca="false">SUMIFS('Source'!$E:$E,'Source'!$A:$A,"109 - Private Shops",'Source'!$B:$B,$A195)</f>
        <v>74.9</v>
      </c>
      <c r="I195" s="8" t="n">
        <f aca="false">SUMIFS('Source'!$G:$G,'Source'!$A:$A,"109 - Private Shops",'Source'!$B:$B,$A195)</f>
        <v>37.45</v>
      </c>
      <c r="J195" s="8" t="n">
        <f aca="false">I195*$J$5</f>
        <v>47.3052631578947</v>
      </c>
      <c r="K195" s="8" t="n">
        <f aca="false">J195-H195</f>
        <v>-27.5947368421053</v>
      </c>
      <c r="L195" s="9" t="n">
        <f aca="false">IF(AND(H195=0,J195=0),0,IF(H195=0,"New",(J195-H195)/H195))</f>
        <v>-0.368421052631579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420</v>
      </c>
      <c r="B196" s="7" t="str">
        <f aca="false">IFERROR(INDEX('Source'!$C:$C,MATCH($A196,'Source'!$B:$B,0)),"")</f>
        <v>גרבי נוחות חורף שחור</v>
      </c>
      <c r="C196" s="8" t="n">
        <f aca="false">SUMIFS('Source'!$D:$D,'Source'!$A:$A,"109 - Private Shops",'Source'!$B:$B,$A196)</f>
        <v>1</v>
      </c>
      <c r="D196" s="8" t="n">
        <f aca="false">SUMIFS('Source'!$F:$F,'Source'!$A:$A,"109 - Private Shops",'Source'!$B:$B,$A196)</f>
        <v>0</v>
      </c>
      <c r="E196" s="8" t="n">
        <f aca="false">D196*$J$5</f>
        <v>0</v>
      </c>
      <c r="F196" s="8" t="n">
        <f aca="false">E196-C196</f>
        <v>-1</v>
      </c>
      <c r="G196" s="9" t="n">
        <f aca="false">IF(AND(C196=0,E196=0),0,IF(C196=0,"New",(E196-C196)/C196))</f>
        <v>-1</v>
      </c>
      <c r="H196" s="8" t="n">
        <f aca="false">SUMIFS('Source'!$E:$E,'Source'!$A:$A,"109 - Private Shops",'Source'!$B:$B,$A196)</f>
        <v>35.11</v>
      </c>
      <c r="I196" s="8" t="n">
        <f aca="false">SUMIFS('Source'!$G:$G,'Source'!$A:$A,"109 - Private Shops",'Source'!$B:$B,$A196)</f>
        <v>0</v>
      </c>
      <c r="J196" s="8" t="n">
        <f aca="false">I196*$J$5</f>
        <v>0</v>
      </c>
      <c r="K196" s="8" t="n">
        <f aca="false">J196-H196</f>
        <v>-35.11</v>
      </c>
      <c r="L196" s="9" t="n">
        <f aca="false">IF(AND(H196=0,J196=0),0,IF(H196=0,"New",(J196-H196)/H196))</f>
        <v>-1</v>
      </c>
      <c r="M196" s="7" t="str">
        <f aca="false">IF(AND(OR(C196&lt;&gt;0,H196&lt;&gt;0),D196=0,I196=0),"DROP",IF(AND(OR(D196&lt;&gt;0,I196&lt;&gt;0),C196=0,H196=0),"NEW",""))</f>
        <v>DROP</v>
      </c>
    </row>
    <row r="197" customFormat="false" ht="15" hidden="false" customHeight="false" outlineLevel="0" collapsed="false">
      <c r="A197" s="7" t="s">
        <v>425</v>
      </c>
      <c r="B197" s="7" t="str">
        <f aca="false">IFERROR(INDEX('Source'!$C:$C,MATCH($A197,'Source'!$B:$B,0)),"")</f>
        <v>גרבי נוחות חורף אפור</v>
      </c>
      <c r="C197" s="8" t="n">
        <f aca="false">SUMIFS('Source'!$D:$D,'Source'!$A:$A,"109 - Private Shops",'Source'!$B:$B,$A197)</f>
        <v>1</v>
      </c>
      <c r="D197" s="8" t="n">
        <f aca="false">SUMIFS('Source'!$F:$F,'Source'!$A:$A,"109 - Private Shops",'Source'!$B:$B,$A197)</f>
        <v>0</v>
      </c>
      <c r="E197" s="8" t="n">
        <f aca="false">D197*$J$5</f>
        <v>0</v>
      </c>
      <c r="F197" s="8" t="n">
        <f aca="false">E197-C197</f>
        <v>-1</v>
      </c>
      <c r="G197" s="9" t="n">
        <f aca="false">IF(AND(C197=0,E197=0),0,IF(C197=0,"New",(E197-C197)/C197))</f>
        <v>-1</v>
      </c>
      <c r="H197" s="8" t="n">
        <f aca="false">SUMIFS('Source'!$E:$E,'Source'!$A:$A,"109 - Private Shops",'Source'!$B:$B,$A197)</f>
        <v>35.11</v>
      </c>
      <c r="I197" s="8" t="n">
        <f aca="false">SUMIFS('Source'!$G:$G,'Source'!$A:$A,"109 - Private Shops",'Source'!$B:$B,$A197)</f>
        <v>0</v>
      </c>
      <c r="J197" s="8" t="n">
        <f aca="false">I197*$J$5</f>
        <v>0</v>
      </c>
      <c r="K197" s="8" t="n">
        <f aca="false">J197-H197</f>
        <v>-35.11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625</v>
      </c>
      <c r="B198" s="7" t="str">
        <f aca="false">IFERROR(INDEX('Source'!$C:$C,MATCH($A198,'Source'!$B:$B,0)),"")</f>
        <v>רפידת זיכרון 376</v>
      </c>
      <c r="C198" s="8" t="n">
        <f aca="false">SUMIFS('Source'!$D:$D,'Source'!$A:$A,"109 - Private Shops",'Source'!$B:$B,$A198)</f>
        <v>3</v>
      </c>
      <c r="D198" s="8" t="n">
        <f aca="false">SUMIFS('Source'!$F:$F,'Source'!$A:$A,"109 - Private Shops",'Source'!$B:$B,$A198)</f>
        <v>2</v>
      </c>
      <c r="E198" s="8" t="n">
        <f aca="false">D198*$J$5</f>
        <v>2.52631578947368</v>
      </c>
      <c r="F198" s="8" t="n">
        <f aca="false">E198-C198</f>
        <v>-0.473684210526316</v>
      </c>
      <c r="G198" s="9" t="n">
        <f aca="false">IF(AND(C198=0,E198=0),0,IF(C198=0,"New",(E198-C198)/C198))</f>
        <v>-0.157894736842105</v>
      </c>
      <c r="H198" s="8" t="n">
        <f aca="false">SUMIFS('Source'!$E:$E,'Source'!$A:$A,"109 - Private Shops",'Source'!$B:$B,$A198)</f>
        <v>105.32</v>
      </c>
      <c r="I198" s="8" t="n">
        <f aca="false">SUMIFS('Source'!$G:$G,'Source'!$A:$A,"109 - Private Shops",'Source'!$B:$B,$A198)</f>
        <v>70.21</v>
      </c>
      <c r="J198" s="8" t="n">
        <f aca="false">I198*$J$5</f>
        <v>88.6863157894737</v>
      </c>
      <c r="K198" s="8" t="n">
        <f aca="false">J198-H198</f>
        <v>-16.6336842105263</v>
      </c>
      <c r="L198" s="9" t="n">
        <f aca="false">IF(AND(H198=0,J198=0),0,IF(H198=0,"New",(J198-H198)/H198))</f>
        <v>-0.157934715253763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437</v>
      </c>
      <c r="B199" s="7" t="str">
        <f aca="false">IFERROR(INDEX('Source'!$C:$C,MATCH($A199,'Source'!$B:$B,0)),"")</f>
        <v>גרבי נוחות חורף אפור</v>
      </c>
      <c r="C199" s="8" t="n">
        <f aca="false">SUMIFS('Source'!$D:$D,'Source'!$A:$A,"109 - Private Shops",'Source'!$B:$B,$A199)</f>
        <v>1</v>
      </c>
      <c r="D199" s="8" t="n">
        <f aca="false">SUMIFS('Source'!$F:$F,'Source'!$A:$A,"109 - Private Shops",'Source'!$B:$B,$A199)</f>
        <v>0</v>
      </c>
      <c r="E199" s="8" t="n">
        <f aca="false">D199*$J$5</f>
        <v>0</v>
      </c>
      <c r="F199" s="8" t="n">
        <f aca="false">E199-C199</f>
        <v>-1</v>
      </c>
      <c r="G199" s="9" t="n">
        <f aca="false">IF(AND(C199=0,E199=0),0,IF(C199=0,"New",(E199-C199)/C199))</f>
        <v>-1</v>
      </c>
      <c r="H199" s="8" t="n">
        <f aca="false">SUMIFS('Source'!$E:$E,'Source'!$A:$A,"109 - Private Shops",'Source'!$B:$B,$A199)</f>
        <v>35.11</v>
      </c>
      <c r="I199" s="8" t="n">
        <f aca="false">SUMIFS('Source'!$G:$G,'Source'!$A:$A,"109 - Private Shops",'Source'!$B:$B,$A199)</f>
        <v>0</v>
      </c>
      <c r="J199" s="8" t="n">
        <f aca="false">I199*$J$5</f>
        <v>0</v>
      </c>
      <c r="K199" s="8" t="n">
        <f aca="false">J199-H199</f>
        <v>-35.11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403</v>
      </c>
      <c r="B200" s="7" t="str">
        <f aca="false">IFERROR(INDEX('Source'!$C:$C,MATCH($A200,'Source'!$B:$B,0)),"")</f>
        <v>גרבי נוחות חורף אפור</v>
      </c>
      <c r="C200" s="8" t="n">
        <f aca="false">SUMIFS('Source'!$D:$D,'Source'!$A:$A,"109 - Private Shops",'Source'!$B:$B,$A200)</f>
        <v>1</v>
      </c>
      <c r="D200" s="8" t="n">
        <f aca="false">SUMIFS('Source'!$F:$F,'Source'!$A:$A,"109 - Private Shops",'Source'!$B:$B,$A200)</f>
        <v>0</v>
      </c>
      <c r="E200" s="8" t="n">
        <f aca="false">D200*$J$5</f>
        <v>0</v>
      </c>
      <c r="F200" s="8" t="n">
        <f aca="false">E200-C200</f>
        <v>-1</v>
      </c>
      <c r="G200" s="9" t="n">
        <f aca="false">IF(AND(C200=0,E200=0),0,IF(C200=0,"New",(E200-C200)/C200))</f>
        <v>-1</v>
      </c>
      <c r="H200" s="8" t="n">
        <f aca="false">SUMIFS('Source'!$E:$E,'Source'!$A:$A,"109 - Private Shops",'Source'!$B:$B,$A200)</f>
        <v>35.11</v>
      </c>
      <c r="I200" s="8" t="n">
        <f aca="false">SUMIFS('Source'!$G:$G,'Source'!$A:$A,"109 - Private Shops",'Source'!$B:$B,$A200)</f>
        <v>0</v>
      </c>
      <c r="J200" s="8" t="n">
        <f aca="false">I200*$J$5</f>
        <v>0</v>
      </c>
      <c r="K200" s="8" t="n">
        <f aca="false">J200-H200</f>
        <v>-35.11</v>
      </c>
      <c r="L200" s="9" t="n">
        <f aca="false">IF(AND(H200=0,J200=0),0,IF(H200=0,"New",(J200-H200)/H200))</f>
        <v>-1</v>
      </c>
      <c r="M200" s="7" t="str">
        <f aca="false">IF(AND(OR(C200&lt;&gt;0,H200&lt;&gt;0),D200=0,I200=0),"DROP",IF(AND(OR(D200&lt;&gt;0,I200&lt;&gt;0),C200=0,H200=0),"NEW",""))</f>
        <v>DROP</v>
      </c>
    </row>
    <row r="201" customFormat="false" ht="15" hidden="false" customHeight="false" outlineLevel="0" collapsed="false">
      <c r="A201" s="7" t="s">
        <v>358</v>
      </c>
      <c r="B201" s="7" t="str">
        <f aca="false">IFERROR(INDEX('Source'!$C:$C,MATCH($A201,'Source'!$B:$B,0)),"")</f>
        <v>גרבי נוחות חורף שחור</v>
      </c>
      <c r="C201" s="8" t="n">
        <f aca="false">SUMIFS('Source'!$D:$D,'Source'!$A:$A,"109 - Private Shops",'Source'!$B:$B,$A201)</f>
        <v>3</v>
      </c>
      <c r="D201" s="8" t="n">
        <f aca="false">SUMIFS('Source'!$F:$F,'Source'!$A:$A,"109 - Private Shops",'Source'!$B:$B,$A201)</f>
        <v>2</v>
      </c>
      <c r="E201" s="8" t="n">
        <f aca="false">D201*$J$5</f>
        <v>2.52631578947368</v>
      </c>
      <c r="F201" s="8" t="n">
        <f aca="false">E201-C201</f>
        <v>-0.473684210526316</v>
      </c>
      <c r="G201" s="9" t="n">
        <f aca="false">IF(AND(C201=0,E201=0),0,IF(C201=0,"New",(E201-C201)/C201))</f>
        <v>-0.157894736842105</v>
      </c>
      <c r="H201" s="8" t="n">
        <f aca="false">SUMIFS('Source'!$E:$E,'Source'!$A:$A,"109 - Private Shops",'Source'!$B:$B,$A201)</f>
        <v>102.52</v>
      </c>
      <c r="I201" s="8" t="n">
        <f aca="false">SUMIFS('Source'!$G:$G,'Source'!$A:$A,"109 - Private Shops",'Source'!$B:$B,$A201)</f>
        <v>70.22</v>
      </c>
      <c r="J201" s="8" t="n">
        <f aca="false">I201*$J$5</f>
        <v>88.6989473684211</v>
      </c>
      <c r="K201" s="8" t="n">
        <f aca="false">J201-H201</f>
        <v>-13.821052631579</v>
      </c>
      <c r="L201" s="9" t="n">
        <f aca="false">IF(AND(H201=0,J201=0),0,IF(H201=0,"New",(J201-H201)/H201))</f>
        <v>-0.134813232848019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962</v>
      </c>
      <c r="B202" s="7" t="str">
        <f aca="false">IFERROR(INDEX('Source'!$C:$C,MATCH($A202,'Source'!$B:$B,0)),"")</f>
        <v>תחבושת אלסטית רפואית</v>
      </c>
      <c r="C202" s="8" t="n">
        <f aca="false">SUMIFS('Source'!$D:$D,'Source'!$A:$A,"109 - Private Shops",'Source'!$B:$B,$A202)</f>
        <v>0</v>
      </c>
      <c r="D202" s="8" t="n">
        <f aca="false">SUMIFS('Source'!$F:$F,'Source'!$A:$A,"109 - Private Shops",'Source'!$B:$B,$A202)</f>
        <v>10</v>
      </c>
      <c r="E202" s="8" t="n">
        <f aca="false">D202*$J$5</f>
        <v>12.6315789473684</v>
      </c>
      <c r="F202" s="8" t="n">
        <f aca="false">E202-C202</f>
        <v>12.6315789473684</v>
      </c>
      <c r="G202" s="9" t="str">
        <f aca="false">IF(AND(C202=0,E202=0),0,IF(C202=0,"New",(E202-C202)/C202))</f>
        <v>New</v>
      </c>
      <c r="H202" s="8" t="n">
        <f aca="false">SUMIFS('Source'!$E:$E,'Source'!$A:$A,"109 - Private Shops",'Source'!$B:$B,$A202)</f>
        <v>0</v>
      </c>
      <c r="I202" s="8" t="n">
        <f aca="false">SUMIFS('Source'!$G:$G,'Source'!$A:$A,"109 - Private Shops",'Source'!$B:$B,$A202)</f>
        <v>32.25</v>
      </c>
      <c r="J202" s="8" t="n">
        <f aca="false">I202*$J$5</f>
        <v>40.7368421052632</v>
      </c>
      <c r="K202" s="8" t="n">
        <f aca="false">J202-H202</f>
        <v>40.7368421052632</v>
      </c>
      <c r="L202" s="9" t="str">
        <f aca="false">IF(AND(H202=0,J202=0),0,IF(H202=0,"New",(J202-H202)/H202))</f>
        <v>New</v>
      </c>
      <c r="M202" s="7" t="str">
        <f aca="false">IF(AND(OR(C202&lt;&gt;0,H202&lt;&gt;0),D202=0,I202=0),"DROP",IF(AND(OR(D202&lt;&gt;0,I202&lt;&gt;0),C202=0,H202=0),"NEW",""))</f>
        <v>NEW</v>
      </c>
    </row>
    <row r="203" customFormat="false" ht="15" hidden="false" customHeight="false" outlineLevel="0" collapsed="false">
      <c r="A203" s="7" t="s">
        <v>402</v>
      </c>
      <c r="B203" s="7" t="str">
        <f aca="false">IFERROR(INDEX('Source'!$C:$C,MATCH($A203,'Source'!$B:$B,0)),"")</f>
        <v>מגן מרפק שחור</v>
      </c>
      <c r="C203" s="8" t="n">
        <f aca="false">SUMIFS('Source'!$D:$D,'Source'!$A:$A,"109 - Private Shops",'Source'!$B:$B,$A203)</f>
        <v>2</v>
      </c>
      <c r="D203" s="8" t="n">
        <f aca="false">SUMIFS('Source'!$F:$F,'Source'!$A:$A,"109 - Private Shops",'Source'!$B:$B,$A203)</f>
        <v>3</v>
      </c>
      <c r="E203" s="8" t="n">
        <f aca="false">D203*$J$5</f>
        <v>3.78947368421053</v>
      </c>
      <c r="F203" s="8" t="n">
        <f aca="false">E203-C203</f>
        <v>1.78947368421053</v>
      </c>
      <c r="G203" s="9" t="n">
        <f aca="false">IF(AND(C203=0,E203=0),0,IF(C203=0,"New",(E203-C203)/C203))</f>
        <v>0.894736842105263</v>
      </c>
      <c r="H203" s="8" t="n">
        <f aca="false">SUMIFS('Source'!$E:$E,'Source'!$A:$A,"109 - Private Shops",'Source'!$B:$B,$A203)</f>
        <v>61.78</v>
      </c>
      <c r="I203" s="8" t="n">
        <f aca="false">SUMIFS('Source'!$G:$G,'Source'!$A:$A,"109 - Private Shops",'Source'!$B:$B,$A203)</f>
        <v>92.68</v>
      </c>
      <c r="J203" s="8" t="n">
        <f aca="false">I203*$J$5</f>
        <v>117.069473684211</v>
      </c>
      <c r="K203" s="8" t="n">
        <f aca="false">J203-H203</f>
        <v>55.2894736842105</v>
      </c>
      <c r="L203" s="9" t="n">
        <f aca="false">IF(AND(H203=0,J203=0),0,IF(H203=0,"New",(J203-H203)/H203))</f>
        <v>0.894941302755107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141</v>
      </c>
      <c r="B204" s="7" t="str">
        <f aca="false">IFERROR(INDEX('Source'!$C:$C,MATCH($A204,'Source'!$B:$B,0)),"")</f>
        <v>מגן קרסול פתוח</v>
      </c>
      <c r="C204" s="8" t="n">
        <f aca="false">SUMIFS('Source'!$D:$D,'Source'!$A:$A,"109 - Private Shops",'Source'!$B:$B,$A204)</f>
        <v>1</v>
      </c>
      <c r="D204" s="8" t="n">
        <f aca="false">SUMIFS('Source'!$F:$F,'Source'!$A:$A,"109 - Private Shops",'Source'!$B:$B,$A204)</f>
        <v>0</v>
      </c>
      <c r="E204" s="8" t="n">
        <f aca="false">D204*$J$5</f>
        <v>0</v>
      </c>
      <c r="F204" s="8" t="n">
        <f aca="false">E204-C204</f>
        <v>-1</v>
      </c>
      <c r="G204" s="9" t="n">
        <f aca="false">IF(AND(C204=0,E204=0),0,IF(C204=0,"New",(E204-C204)/C204))</f>
        <v>-1</v>
      </c>
      <c r="H204" s="8" t="n">
        <f aca="false">SUMIFS('Source'!$E:$E,'Source'!$A:$A,"109 - Private Shops",'Source'!$B:$B,$A204)</f>
        <v>30.89</v>
      </c>
      <c r="I204" s="8" t="n">
        <f aca="false">SUMIFS('Source'!$G:$G,'Source'!$A:$A,"109 - Private Shops",'Source'!$B:$B,$A204)</f>
        <v>0</v>
      </c>
      <c r="J204" s="8" t="n">
        <f aca="false">I204*$J$5</f>
        <v>0</v>
      </c>
      <c r="K204" s="8" t="n">
        <f aca="false">J204-H204</f>
        <v>-30.89</v>
      </c>
      <c r="L204" s="9" t="n">
        <f aca="false">IF(AND(H204=0,J204=0),0,IF(H204=0,"New",(J204-H204)/H204))</f>
        <v>-1</v>
      </c>
      <c r="M204" s="7" t="str">
        <f aca="false">IF(AND(OR(C204&lt;&gt;0,H204&lt;&gt;0),D204=0,I204=0),"DROP",IF(AND(OR(D204&lt;&gt;0,I204&lt;&gt;0),C204=0,H204=0),"NEW",""))</f>
        <v>DROP</v>
      </c>
    </row>
    <row r="205" customFormat="false" ht="15" hidden="false" customHeight="false" outlineLevel="0" collapsed="false">
      <c r="A205" s="7" t="s">
        <v>312</v>
      </c>
      <c r="B205" s="7" t="str">
        <f aca="false">IFERROR(INDEX('Source'!$C:$C,MATCH($A205,'Source'!$B:$B,0)),"")</f>
        <v>מגן מרפק</v>
      </c>
      <c r="C205" s="8" t="n">
        <f aca="false">SUMIFS('Source'!$D:$D,'Source'!$A:$A,"109 - Private Shops",'Source'!$B:$B,$A205)</f>
        <v>1</v>
      </c>
      <c r="D205" s="8" t="n">
        <f aca="false">SUMIFS('Source'!$F:$F,'Source'!$A:$A,"109 - Private Shops",'Source'!$B:$B,$A205)</f>
        <v>0</v>
      </c>
      <c r="E205" s="8" t="n">
        <f aca="false">D205*$J$5</f>
        <v>0</v>
      </c>
      <c r="F205" s="8" t="n">
        <f aca="false">E205-C205</f>
        <v>-1</v>
      </c>
      <c r="G205" s="9" t="n">
        <f aca="false">IF(AND(C205=0,E205=0),0,IF(C205=0,"New",(E205-C205)/C205))</f>
        <v>-1</v>
      </c>
      <c r="H205" s="8" t="n">
        <f aca="false">SUMIFS('Source'!$E:$E,'Source'!$A:$A,"109 - Private Shops",'Source'!$B:$B,$A205)</f>
        <v>30.89</v>
      </c>
      <c r="I205" s="8" t="n">
        <f aca="false">SUMIFS('Source'!$G:$G,'Source'!$A:$A,"109 - Private Shops",'Source'!$B:$B,$A205)</f>
        <v>0</v>
      </c>
      <c r="J205" s="8" t="n">
        <f aca="false">I205*$J$5</f>
        <v>0</v>
      </c>
      <c r="K205" s="8" t="n">
        <f aca="false">J205-H205</f>
        <v>-30.89</v>
      </c>
      <c r="L205" s="9" t="n">
        <f aca="false">IF(AND(H205=0,J205=0),0,IF(H205=0,"New",(J205-H205)/H205))</f>
        <v>-1</v>
      </c>
      <c r="M205" s="7" t="str">
        <f aca="false">IF(AND(OR(C205&lt;&gt;0,H205&lt;&gt;0),D205=0,I205=0),"DROP",IF(AND(OR(D205&lt;&gt;0,I205&lt;&gt;0),C205=0,H205=0),"NEW",""))</f>
        <v>DROP</v>
      </c>
    </row>
    <row r="206" customFormat="false" ht="15" hidden="false" customHeight="false" outlineLevel="0" collapsed="false">
      <c r="A206" s="7" t="s">
        <v>181</v>
      </c>
      <c r="B206" s="7" t="str">
        <f aca="false">IFERROR(INDEX('Source'!$C:$C,MATCH($A206,'Source'!$B:$B,0)),"")</f>
        <v>מגן ברך רגיל</v>
      </c>
      <c r="C206" s="8" t="n">
        <f aca="false">SUMIFS('Source'!$D:$D,'Source'!$A:$A,"109 - Private Shops",'Source'!$B:$B,$A206)</f>
        <v>1</v>
      </c>
      <c r="D206" s="8" t="n">
        <f aca="false">SUMIFS('Source'!$F:$F,'Source'!$A:$A,"109 - Private Shops",'Source'!$B:$B,$A206)</f>
        <v>0</v>
      </c>
      <c r="E206" s="8" t="n">
        <f aca="false">D206*$J$5</f>
        <v>0</v>
      </c>
      <c r="F206" s="8" t="n">
        <f aca="false">E206-C206</f>
        <v>-1</v>
      </c>
      <c r="G206" s="9" t="n">
        <f aca="false">IF(AND(C206=0,E206=0),0,IF(C206=0,"New",(E206-C206)/C206))</f>
        <v>-1</v>
      </c>
      <c r="H206" s="8" t="n">
        <f aca="false">SUMIFS('Source'!$E:$E,'Source'!$A:$A,"109 - Private Shops",'Source'!$B:$B,$A206)</f>
        <v>30.89</v>
      </c>
      <c r="I206" s="8" t="n">
        <f aca="false">SUMIFS('Source'!$G:$G,'Source'!$A:$A,"109 - Private Shops",'Source'!$B:$B,$A206)</f>
        <v>0</v>
      </c>
      <c r="J206" s="8" t="n">
        <f aca="false">I206*$J$5</f>
        <v>0</v>
      </c>
      <c r="K206" s="8" t="n">
        <f aca="false">J206-H206</f>
        <v>-30.89</v>
      </c>
      <c r="L206" s="9" t="n">
        <f aca="false">IF(AND(H206=0,J206=0),0,IF(H206=0,"New",(J206-H206)/H206))</f>
        <v>-1</v>
      </c>
      <c r="M206" s="7" t="str">
        <f aca="false">IF(AND(OR(C206&lt;&gt;0,H206&lt;&gt;0),D206=0,I206=0),"DROP",IF(AND(OR(D206&lt;&gt;0,I206&lt;&gt;0),C206=0,H206=0),"NEW",""))</f>
        <v>DROP</v>
      </c>
    </row>
    <row r="207" customFormat="false" ht="15" hidden="false" customHeight="false" outlineLevel="0" collapsed="false">
      <c r="A207" s="7" t="s">
        <v>169</v>
      </c>
      <c r="B207" s="7" t="str">
        <f aca="false">IFERROR(INDEX('Source'!$C:$C,MATCH($A207,'Source'!$B:$B,0)),"")</f>
        <v>מגן קרסול פתוח</v>
      </c>
      <c r="C207" s="8" t="n">
        <f aca="false">SUMIFS('Source'!$D:$D,'Source'!$A:$A,"109 - Private Shops",'Source'!$B:$B,$A207)</f>
        <v>1</v>
      </c>
      <c r="D207" s="8" t="n">
        <f aca="false">SUMIFS('Source'!$F:$F,'Source'!$A:$A,"109 - Private Shops",'Source'!$B:$B,$A207)</f>
        <v>0</v>
      </c>
      <c r="E207" s="8" t="n">
        <f aca="false">D207*$J$5</f>
        <v>0</v>
      </c>
      <c r="F207" s="8" t="n">
        <f aca="false">E207-C207</f>
        <v>-1</v>
      </c>
      <c r="G207" s="9" t="n">
        <f aca="false">IF(AND(C207=0,E207=0),0,IF(C207=0,"New",(E207-C207)/C207))</f>
        <v>-1</v>
      </c>
      <c r="H207" s="8" t="n">
        <f aca="false">SUMIFS('Source'!$E:$E,'Source'!$A:$A,"109 - Private Shops",'Source'!$B:$B,$A207)</f>
        <v>30.89</v>
      </c>
      <c r="I207" s="8" t="n">
        <f aca="false">SUMIFS('Source'!$G:$G,'Source'!$A:$A,"109 - Private Shops",'Source'!$B:$B,$A207)</f>
        <v>0</v>
      </c>
      <c r="J207" s="8" t="n">
        <f aca="false">I207*$J$5</f>
        <v>0</v>
      </c>
      <c r="K207" s="8" t="n">
        <f aca="false">J207-H207</f>
        <v>-30.89</v>
      </c>
      <c r="L207" s="9" t="n">
        <f aca="false">IF(AND(H207=0,J207=0),0,IF(H207=0,"New",(J207-H207)/H207))</f>
        <v>-1</v>
      </c>
      <c r="M207" s="7" t="str">
        <f aca="false">IF(AND(OR(C207&lt;&gt;0,H207&lt;&gt;0),D207=0,I207=0),"DROP",IF(AND(OR(D207&lt;&gt;0,I207&lt;&gt;0),C207=0,H207=0),"NEW",""))</f>
        <v>DROP</v>
      </c>
    </row>
    <row r="208" customFormat="false" ht="15" hidden="false" customHeight="false" outlineLevel="0" collapsed="false">
      <c r="A208" s="7" t="s">
        <v>320</v>
      </c>
      <c r="B208" s="7" t="str">
        <f aca="false">IFERROR(INDEX('Source'!$C:$C,MATCH($A208,'Source'!$B:$B,0)),"")</f>
        <v>מגן מרפק שחור</v>
      </c>
      <c r="C208" s="8" t="n">
        <f aca="false">SUMIFS('Source'!$D:$D,'Source'!$A:$A,"109 - Private Shops",'Source'!$B:$B,$A208)</f>
        <v>1</v>
      </c>
      <c r="D208" s="8" t="n">
        <f aca="false">SUMIFS('Source'!$F:$F,'Source'!$A:$A,"109 - Private Shops",'Source'!$B:$B,$A208)</f>
        <v>0</v>
      </c>
      <c r="E208" s="8" t="n">
        <f aca="false">D208*$J$5</f>
        <v>0</v>
      </c>
      <c r="F208" s="8" t="n">
        <f aca="false">E208-C208</f>
        <v>-1</v>
      </c>
      <c r="G208" s="9" t="n">
        <f aca="false">IF(AND(C208=0,E208=0),0,IF(C208=0,"New",(E208-C208)/C208))</f>
        <v>-1</v>
      </c>
      <c r="H208" s="8" t="n">
        <f aca="false">SUMIFS('Source'!$E:$E,'Source'!$A:$A,"109 - Private Shops",'Source'!$B:$B,$A208)</f>
        <v>30.89</v>
      </c>
      <c r="I208" s="8" t="n">
        <f aca="false">SUMIFS('Source'!$G:$G,'Source'!$A:$A,"109 - Private Shops",'Source'!$B:$B,$A208)</f>
        <v>0</v>
      </c>
      <c r="J208" s="8" t="n">
        <f aca="false">I208*$J$5</f>
        <v>0</v>
      </c>
      <c r="K208" s="8" t="n">
        <f aca="false">J208-H208</f>
        <v>-30.89</v>
      </c>
      <c r="L208" s="9" t="n">
        <f aca="false">IF(AND(H208=0,J208=0),0,IF(H208=0,"New",(J208-H208)/H208))</f>
        <v>-1</v>
      </c>
      <c r="M208" s="7" t="str">
        <f aca="false">IF(AND(OR(C208&lt;&gt;0,H208&lt;&gt;0),D208=0,I208=0),"DROP",IF(AND(OR(D208&lt;&gt;0,I208&lt;&gt;0),C208=0,H208=0),"NEW",""))</f>
        <v>DROP</v>
      </c>
    </row>
    <row r="209" customFormat="false" ht="15" hidden="false" customHeight="false" outlineLevel="0" collapsed="false">
      <c r="A209" s="7" t="s">
        <v>316</v>
      </c>
      <c r="B209" s="7" t="str">
        <f aca="false">IFERROR(INDEX('Source'!$C:$C,MATCH($A209,'Source'!$B:$B,0)),"")</f>
        <v>מגן קרסול שחור</v>
      </c>
      <c r="C209" s="8" t="n">
        <f aca="false">SUMIFS('Source'!$D:$D,'Source'!$A:$A,"109 - Private Shops",'Source'!$B:$B,$A209)</f>
        <v>1</v>
      </c>
      <c r="D209" s="8" t="n">
        <f aca="false">SUMIFS('Source'!$F:$F,'Source'!$A:$A,"109 - Private Shops",'Source'!$B:$B,$A209)</f>
        <v>0</v>
      </c>
      <c r="E209" s="8" t="n">
        <f aca="false">D209*$J$5</f>
        <v>0</v>
      </c>
      <c r="F209" s="8" t="n">
        <f aca="false">E209-C209</f>
        <v>-1</v>
      </c>
      <c r="G209" s="9" t="n">
        <f aca="false">IF(AND(C209=0,E209=0),0,IF(C209=0,"New",(E209-C209)/C209))</f>
        <v>-1</v>
      </c>
      <c r="H209" s="8" t="n">
        <f aca="false">SUMIFS('Source'!$E:$E,'Source'!$A:$A,"109 - Private Shops",'Source'!$B:$B,$A209)</f>
        <v>30.89</v>
      </c>
      <c r="I209" s="8" t="n">
        <f aca="false">SUMIFS('Source'!$G:$G,'Source'!$A:$A,"109 - Private Shops",'Source'!$B:$B,$A209)</f>
        <v>0</v>
      </c>
      <c r="J209" s="8" t="n">
        <f aca="false">I209*$J$5</f>
        <v>0</v>
      </c>
      <c r="K209" s="8" t="n">
        <f aca="false">J209-H209</f>
        <v>-30.89</v>
      </c>
      <c r="L209" s="9" t="n">
        <f aca="false">IF(AND(H209=0,J209=0),0,IF(H209=0,"New",(J209-H209)/H209))</f>
        <v>-1</v>
      </c>
      <c r="M209" s="7" t="str">
        <f aca="false">IF(AND(OR(C209&lt;&gt;0,H209&lt;&gt;0),D209=0,I209=0),"DROP",IF(AND(OR(D209&lt;&gt;0,I209&lt;&gt;0),C209=0,H209=0),"NEW",""))</f>
        <v>DROP</v>
      </c>
    </row>
    <row r="210" customFormat="false" ht="15" hidden="false" customHeight="false" outlineLevel="0" collapsed="false">
      <c r="A210" s="7" t="s">
        <v>566</v>
      </c>
      <c r="B210" s="7" t="str">
        <f aca="false">IFERROR(INDEX('Source'!$C:$C,MATCH($A210,'Source'!$B:$B,0)),"")</f>
        <v>מגן מרפק</v>
      </c>
      <c r="C210" s="8" t="n">
        <f aca="false">SUMIFS('Source'!$D:$D,'Source'!$A:$A,"109 - Private Shops",'Source'!$B:$B,$A210)</f>
        <v>1</v>
      </c>
      <c r="D210" s="8" t="n">
        <f aca="false">SUMIFS('Source'!$F:$F,'Source'!$A:$A,"109 - Private Shops",'Source'!$B:$B,$A210)</f>
        <v>0</v>
      </c>
      <c r="E210" s="8" t="n">
        <f aca="false">D210*$J$5</f>
        <v>0</v>
      </c>
      <c r="F210" s="8" t="n">
        <f aca="false">E210-C210</f>
        <v>-1</v>
      </c>
      <c r="G210" s="9" t="n">
        <f aca="false">IF(AND(C210=0,E210=0),0,IF(C210=0,"New",(E210-C210)/C210))</f>
        <v>-1</v>
      </c>
      <c r="H210" s="8" t="n">
        <f aca="false">SUMIFS('Source'!$E:$E,'Source'!$A:$A,"109 - Private Shops",'Source'!$B:$B,$A210)</f>
        <v>30.89</v>
      </c>
      <c r="I210" s="8" t="n">
        <f aca="false">SUMIFS('Source'!$G:$G,'Source'!$A:$A,"109 - Private Shops",'Source'!$B:$B,$A210)</f>
        <v>0</v>
      </c>
      <c r="J210" s="8" t="n">
        <f aca="false">I210*$J$5</f>
        <v>0</v>
      </c>
      <c r="K210" s="8" t="n">
        <f aca="false">J210-H210</f>
        <v>-30.89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177</v>
      </c>
      <c r="B211" s="7" t="str">
        <f aca="false">IFERROR(INDEX('Source'!$C:$C,MATCH($A211,'Source'!$B:$B,0)),"")</f>
        <v>מגן קרסול פתוח</v>
      </c>
      <c r="C211" s="8" t="n">
        <f aca="false">SUMIFS('Source'!$D:$D,'Source'!$A:$A,"109 - Private Shops",'Source'!$B:$B,$A211)</f>
        <v>1</v>
      </c>
      <c r="D211" s="8" t="n">
        <f aca="false">SUMIFS('Source'!$F:$F,'Source'!$A:$A,"109 - Private Shops",'Source'!$B:$B,$A211)</f>
        <v>0</v>
      </c>
      <c r="E211" s="8" t="n">
        <f aca="false">D211*$J$5</f>
        <v>0</v>
      </c>
      <c r="F211" s="8" t="n">
        <f aca="false">E211-C211</f>
        <v>-1</v>
      </c>
      <c r="G211" s="9" t="n">
        <f aca="false">IF(AND(C211=0,E211=0),0,IF(C211=0,"New",(E211-C211)/C211))</f>
        <v>-1</v>
      </c>
      <c r="H211" s="8" t="n">
        <f aca="false">SUMIFS('Source'!$E:$E,'Source'!$A:$A,"109 - Private Shops",'Source'!$B:$B,$A211)</f>
        <v>30.89</v>
      </c>
      <c r="I211" s="8" t="n">
        <f aca="false">SUMIFS('Source'!$G:$G,'Source'!$A:$A,"109 - Private Shops",'Source'!$B:$B,$A211)</f>
        <v>0</v>
      </c>
      <c r="J211" s="8" t="n">
        <f aca="false">I211*$J$5</f>
        <v>0</v>
      </c>
      <c r="K211" s="8" t="n">
        <f aca="false">J211-H211</f>
        <v>-30.89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125</v>
      </c>
      <c r="B212" s="7" t="str">
        <f aca="false">IFERROR(INDEX('Source'!$C:$C,MATCH($A212,'Source'!$B:$B,0)),"")</f>
        <v>מגן קרסול פתוח</v>
      </c>
      <c r="C212" s="8" t="n">
        <f aca="false">SUMIFS('Source'!$D:$D,'Source'!$A:$A,"109 - Private Shops",'Source'!$B:$B,$A212)</f>
        <v>1</v>
      </c>
      <c r="D212" s="8" t="n">
        <f aca="false">SUMIFS('Source'!$F:$F,'Source'!$A:$A,"109 - Private Shops",'Source'!$B:$B,$A212)</f>
        <v>0</v>
      </c>
      <c r="E212" s="8" t="n">
        <f aca="false">D212*$J$5</f>
        <v>0</v>
      </c>
      <c r="F212" s="8" t="n">
        <f aca="false">E212-C212</f>
        <v>-1</v>
      </c>
      <c r="G212" s="9" t="n">
        <f aca="false">IF(AND(C212=0,E212=0),0,IF(C212=0,"New",(E212-C212)/C212))</f>
        <v>-1</v>
      </c>
      <c r="H212" s="8" t="n">
        <f aca="false">SUMIFS('Source'!$E:$E,'Source'!$A:$A,"109 - Private Shops",'Source'!$B:$B,$A212)</f>
        <v>30.89</v>
      </c>
      <c r="I212" s="8" t="n">
        <f aca="false">SUMIFS('Source'!$G:$G,'Source'!$A:$A,"109 - Private Shops",'Source'!$B:$B,$A212)</f>
        <v>0</v>
      </c>
      <c r="J212" s="8" t="n">
        <f aca="false">I212*$J$5</f>
        <v>0</v>
      </c>
      <c r="K212" s="8" t="n">
        <f aca="false">J212-H212</f>
        <v>-30.89</v>
      </c>
      <c r="L212" s="9" t="n">
        <f aca="false">IF(AND(H212=0,J212=0),0,IF(H212=0,"New",(J212-H212)/H212))</f>
        <v>-1</v>
      </c>
      <c r="M212" s="7" t="str">
        <f aca="false">IF(AND(OR(C212&lt;&gt;0,H212&lt;&gt;0),D212=0,I212=0),"DROP",IF(AND(OR(D212&lt;&gt;0,I212&lt;&gt;0),C212=0,H212=0),"NEW",""))</f>
        <v>DROP</v>
      </c>
    </row>
    <row r="213" customFormat="false" ht="15" hidden="false" customHeight="false" outlineLevel="0" collapsed="false">
      <c r="A213" s="7" t="s">
        <v>201</v>
      </c>
      <c r="B213" s="7" t="str">
        <f aca="false">IFERROR(INDEX('Source'!$C:$C,MATCH($A213,'Source'!$B:$B,0)),"")</f>
        <v>כ.הפרדת אצבעות ס</v>
      </c>
      <c r="C213" s="8" t="n">
        <f aca="false">SUMIFS('Source'!$D:$D,'Source'!$A:$A,"109 - Private Shops",'Source'!$B:$B,$A213)</f>
        <v>2</v>
      </c>
      <c r="D213" s="8" t="n">
        <f aca="false">SUMIFS('Source'!$F:$F,'Source'!$A:$A,"109 - Private Shops",'Source'!$B:$B,$A213)</f>
        <v>0</v>
      </c>
      <c r="E213" s="8" t="n">
        <f aca="false">D213*$J$5</f>
        <v>0</v>
      </c>
      <c r="F213" s="8" t="n">
        <f aca="false">E213-C213</f>
        <v>-2</v>
      </c>
      <c r="G213" s="9" t="n">
        <f aca="false">IF(AND(C213=0,E213=0),0,IF(C213=0,"New",(E213-C213)/C213))</f>
        <v>-1</v>
      </c>
      <c r="H213" s="8" t="n">
        <f aca="false">SUMIFS('Source'!$E:$E,'Source'!$A:$A,"109 - Private Shops",'Source'!$B:$B,$A213)</f>
        <v>28.96</v>
      </c>
      <c r="I213" s="8" t="n">
        <f aca="false">SUMIFS('Source'!$G:$G,'Source'!$A:$A,"109 - Private Shops",'Source'!$B:$B,$A213)</f>
        <v>0</v>
      </c>
      <c r="J213" s="8" t="n">
        <f aca="false">I213*$J$5</f>
        <v>0</v>
      </c>
      <c r="K213" s="8" t="n">
        <f aca="false">J213-H213</f>
        <v>-28.96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595</v>
      </c>
      <c r="B214" s="7" t="str">
        <f aca="false">IFERROR(INDEX('Source'!$C:$C,MATCH($A214,'Source'!$B:$B,0)),"")</f>
        <v>גרב לילה לטיפול בדורבן</v>
      </c>
      <c r="C214" s="8" t="n">
        <f aca="false">SUMIFS('Source'!$D:$D,'Source'!$A:$A,"109 - Private Shops",'Source'!$B:$B,$A214)</f>
        <v>1</v>
      </c>
      <c r="D214" s="8" t="n">
        <f aca="false">SUMIFS('Source'!$F:$F,'Source'!$A:$A,"109 - Private Shops",'Source'!$B:$B,$A214)</f>
        <v>1</v>
      </c>
      <c r="E214" s="8" t="n">
        <f aca="false">D214*$J$5</f>
        <v>1.26315789473684</v>
      </c>
      <c r="F214" s="8" t="n">
        <f aca="false">E214-C214</f>
        <v>0.263157894736842</v>
      </c>
      <c r="G214" s="9" t="n">
        <f aca="false">IF(AND(C214=0,E214=0),0,IF(C214=0,"New",(E214-C214)/C214))</f>
        <v>0.263157894736842</v>
      </c>
      <c r="H214" s="8" t="n">
        <f aca="false">SUMIFS('Source'!$E:$E,'Source'!$A:$A,"109 - Private Shops",'Source'!$B:$B,$A214)</f>
        <v>92.29</v>
      </c>
      <c r="I214" s="8" t="n">
        <f aca="false">SUMIFS('Source'!$G:$G,'Source'!$A:$A,"109 - Private Shops",'Source'!$B:$B,$A214)</f>
        <v>65</v>
      </c>
      <c r="J214" s="8" t="n">
        <f aca="false">I214*$J$5</f>
        <v>82.1052631578947</v>
      </c>
      <c r="K214" s="8" t="n">
        <f aca="false">J214-H214</f>
        <v>-10.1847368421053</v>
      </c>
      <c r="L214" s="9" t="n">
        <f aca="false">IF(AND(H214=0,J214=0),0,IF(H214=0,"New",(J214-H214)/H214))</f>
        <v>-0.110355800651265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314</v>
      </c>
      <c r="B215" s="7" t="str">
        <f aca="false">IFERROR(INDEX('Source'!$C:$C,MATCH($A215,'Source'!$B:$B,0)),"")</f>
        <v>חגורת גב+סגירה כפולה</v>
      </c>
      <c r="C215" s="8" t="n">
        <f aca="false">SUMIFS('Source'!$D:$D,'Source'!$A:$A,"109 - Private Shops",'Source'!$B:$B,$A215)</f>
        <v>0</v>
      </c>
      <c r="D215" s="8" t="n">
        <f aca="false">SUMIFS('Source'!$F:$F,'Source'!$A:$A,"109 - Private Shops",'Source'!$B:$B,$A215)</f>
        <v>0</v>
      </c>
      <c r="E215" s="8" t="n">
        <f aca="false">D215*$J$5</f>
        <v>0</v>
      </c>
      <c r="F215" s="8" t="n">
        <f aca="false">E215-C215</f>
        <v>0</v>
      </c>
      <c r="G215" s="9" t="n">
        <f aca="false">IF(AND(C215=0,E215=0),0,IF(C215=0,"New",(E215-C215)/C215))</f>
        <v>0</v>
      </c>
      <c r="H215" s="8" t="n">
        <f aca="false">SUMIFS('Source'!$E:$E,'Source'!$A:$A,"109 - Private Shops",'Source'!$B:$B,$A215)</f>
        <v>0</v>
      </c>
      <c r="I215" s="8" t="n">
        <f aca="false">SUMIFS('Source'!$G:$G,'Source'!$A:$A,"109 - Private Shops",'Source'!$B:$B,$A215)</f>
        <v>27.13</v>
      </c>
      <c r="J215" s="8" t="n">
        <f aca="false">I215*$J$5</f>
        <v>34.2694736842105</v>
      </c>
      <c r="K215" s="8" t="n">
        <f aca="false">J215-H215</f>
        <v>34.2694736842105</v>
      </c>
      <c r="L215" s="9" t="str">
        <f aca="false">IF(AND(H215=0,J215=0),0,IF(H215=0,"New",(J215-H215)/H215))</f>
        <v>New</v>
      </c>
      <c r="M215" s="7" t="str">
        <f aca="false">IF(AND(OR(C215&lt;&gt;0,H215&lt;&gt;0),D215=0,I215=0),"DROP",IF(AND(OR(D215&lt;&gt;0,I215&lt;&gt;0),C215=0,H215=0),"NEW",""))</f>
        <v>NEW</v>
      </c>
    </row>
    <row r="216" customFormat="false" ht="15" hidden="false" customHeight="false" outlineLevel="0" collapsed="false">
      <c r="A216" s="7" t="s">
        <v>534</v>
      </c>
      <c r="B216" s="7" t="str">
        <f aca="false">IFERROR(INDEX('Source'!$C:$C,MATCH($A216,'Source'!$B:$B,0)),"")</f>
        <v>מגן שוק SC39</v>
      </c>
      <c r="C216" s="8" t="n">
        <f aca="false">SUMIFS('Source'!$D:$D,'Source'!$A:$A,"109 - Private Shops",'Source'!$B:$B,$A216)</f>
        <v>1</v>
      </c>
      <c r="D216" s="8" t="n">
        <f aca="false">SUMIFS('Source'!$F:$F,'Source'!$A:$A,"109 - Private Shops",'Source'!$B:$B,$A216)</f>
        <v>1</v>
      </c>
      <c r="E216" s="8" t="n">
        <f aca="false">D216*$J$5</f>
        <v>1.26315789473684</v>
      </c>
      <c r="F216" s="8" t="n">
        <f aca="false">E216-C216</f>
        <v>0.263157894736842</v>
      </c>
      <c r="G216" s="9" t="n">
        <f aca="false">IF(AND(C216=0,E216=0),0,IF(C216=0,"New",(E216-C216)/C216))</f>
        <v>0.263157894736842</v>
      </c>
      <c r="H216" s="8" t="n">
        <f aca="false">SUMIFS('Source'!$E:$E,'Source'!$A:$A,"109 - Private Shops",'Source'!$B:$B,$A216)</f>
        <v>145.26</v>
      </c>
      <c r="I216" s="8" t="n">
        <f aca="false">SUMIFS('Source'!$G:$G,'Source'!$A:$A,"109 - Private Shops",'Source'!$B:$B,$A216)</f>
        <v>164.02</v>
      </c>
      <c r="J216" s="8" t="n">
        <f aca="false">I216*$J$5</f>
        <v>207.183157894737</v>
      </c>
      <c r="K216" s="8" t="n">
        <f aca="false">J216-H216</f>
        <v>61.9231578947368</v>
      </c>
      <c r="L216" s="9" t="n">
        <f aca="false">IF(AND(H216=0,J216=0),0,IF(H216=0,"New",(J216-H216)/H216))</f>
        <v>0.426291875910346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350</v>
      </c>
      <c r="B217" s="7" t="str">
        <f aca="false">IFERROR(INDEX('Source'!$C:$C,MATCH($A217,'Source'!$B:$B,0)),"")</f>
        <v>טיפ תחבושת לספורט כחול</v>
      </c>
      <c r="C217" s="8" t="n">
        <f aca="false">SUMIFS('Source'!$D:$D,'Source'!$A:$A,"109 - Private Shops",'Source'!$B:$B,$A217)</f>
        <v>4</v>
      </c>
      <c r="D217" s="8" t="n">
        <f aca="false">SUMIFS('Source'!$F:$F,'Source'!$A:$A,"109 - Private Shops",'Source'!$B:$B,$A217)</f>
        <v>3</v>
      </c>
      <c r="E217" s="8" t="n">
        <f aca="false">D217*$J$5</f>
        <v>3.78947368421053</v>
      </c>
      <c r="F217" s="8" t="n">
        <f aca="false">E217-C217</f>
        <v>-0.210526315789474</v>
      </c>
      <c r="G217" s="9" t="n">
        <f aca="false">IF(AND(C217=0,E217=0),0,IF(C217=0,"New",(E217-C217)/C217))</f>
        <v>-0.0526315789473685</v>
      </c>
      <c r="H217" s="8" t="n">
        <f aca="false">SUMIFS('Source'!$E:$E,'Source'!$A:$A,"109 - Private Shops",'Source'!$B:$B,$A217)</f>
        <v>69.18</v>
      </c>
      <c r="I217" s="8" t="n">
        <f aca="false">SUMIFS('Source'!$G:$G,'Source'!$A:$A,"109 - Private Shops",'Source'!$B:$B,$A217)</f>
        <v>51.88</v>
      </c>
      <c r="J217" s="8" t="n">
        <f aca="false">I217*$J$5</f>
        <v>65.5326315789474</v>
      </c>
      <c r="K217" s="8" t="n">
        <f aca="false">J217-H217</f>
        <v>-3.64736842105263</v>
      </c>
      <c r="L217" s="9" t="n">
        <f aca="false">IF(AND(H217=0,J217=0),0,IF(H217=0,"New",(J217-H217)/H217))</f>
        <v>-0.0527228739672251</v>
      </c>
      <c r="M217" s="7" t="str">
        <f aca="false">IF(AND(OR(C217&lt;&gt;0,H217&lt;&gt;0),D217=0,I217=0),"DROP",IF(AND(OR(D217&lt;&gt;0,I217&lt;&gt;0),C217=0,H217=0),"NEW",""))</f>
        <v/>
      </c>
    </row>
    <row r="218" customFormat="false" ht="15" hidden="false" customHeight="false" outlineLevel="0" collapsed="false">
      <c r="A218" s="7" t="s">
        <v>520</v>
      </c>
      <c r="B218" s="7" t="str">
        <f aca="false">IFERROR(INDEX('Source'!$C:$C,MATCH($A218,'Source'!$B:$B,0)),"")</f>
        <v>אטלטיק טייפ</v>
      </c>
      <c r="C218" s="8" t="n">
        <f aca="false">SUMIFS('Source'!$D:$D,'Source'!$A:$A,"109 - Private Shops",'Source'!$B:$B,$A218)</f>
        <v>0</v>
      </c>
      <c r="D218" s="8" t="n">
        <f aca="false">SUMIFS('Source'!$F:$F,'Source'!$A:$A,"109 - Private Shops",'Source'!$B:$B,$A218)</f>
        <v>1</v>
      </c>
      <c r="E218" s="8" t="n">
        <f aca="false">D218*$J$5</f>
        <v>1.26315789473684</v>
      </c>
      <c r="F218" s="8" t="n">
        <f aca="false">E218-C218</f>
        <v>1.26315789473684</v>
      </c>
      <c r="G218" s="9" t="str">
        <f aca="false">IF(AND(C218=0,E218=0),0,IF(C218=0,"New",(E218-C218)/C218))</f>
        <v>New</v>
      </c>
      <c r="H218" s="8" t="n">
        <f aca="false">SUMIFS('Source'!$E:$E,'Source'!$A:$A,"109 - Private Shops",'Source'!$B:$B,$A218)</f>
        <v>0</v>
      </c>
      <c r="I218" s="8" t="n">
        <f aca="false">SUMIFS('Source'!$G:$G,'Source'!$A:$A,"109 - Private Shops",'Source'!$B:$B,$A218)</f>
        <v>17.3</v>
      </c>
      <c r="J218" s="8" t="n">
        <f aca="false">I218*$J$5</f>
        <v>21.8526315789474</v>
      </c>
      <c r="K218" s="8" t="n">
        <f aca="false">J218-H218</f>
        <v>21.8526315789474</v>
      </c>
      <c r="L218" s="9" t="str">
        <f aca="false">IF(AND(H218=0,J218=0),0,IF(H218=0,"New",(J218-H218)/H218))</f>
        <v>New</v>
      </c>
      <c r="M218" s="7" t="str">
        <f aca="false">IF(AND(OR(C218&lt;&gt;0,H218&lt;&gt;0),D218=0,I218=0),"DROP",IF(AND(OR(D218&lt;&gt;0,I218&lt;&gt;0),C218=0,H218=0),"NEW",""))</f>
        <v>NEW</v>
      </c>
    </row>
    <row r="219" customFormat="false" ht="15" hidden="false" customHeight="false" outlineLevel="0" collapsed="false">
      <c r="A219" s="7" t="s">
        <v>963</v>
      </c>
      <c r="B219" s="7" t="str">
        <f aca="false">IFERROR(INDEX('Source'!$C:$C,MATCH($A219,'Source'!$B:$B,0)),"")</f>
        <v>חגורת לומבו-סקרל-צבע</v>
      </c>
      <c r="C219" s="8" t="n">
        <f aca="false">SUMIFS('Source'!$D:$D,'Source'!$A:$A,"109 - Private Shops",'Source'!$B:$B,$A219)</f>
        <v>1</v>
      </c>
      <c r="D219" s="8" t="n">
        <f aca="false">SUMIFS('Source'!$F:$F,'Source'!$A:$A,"109 - Private Shops",'Source'!$B:$B,$A219)</f>
        <v>1</v>
      </c>
      <c r="E219" s="8" t="n">
        <f aca="false">D219*$J$5</f>
        <v>1.26315789473684</v>
      </c>
      <c r="F219" s="8" t="n">
        <f aca="false">E219-C219</f>
        <v>0.263157894736842</v>
      </c>
      <c r="G219" s="9" t="n">
        <f aca="false">IF(AND(C219=0,E219=0),0,IF(C219=0,"New",(E219-C219)/C219))</f>
        <v>0.263157894736842</v>
      </c>
      <c r="H219" s="8" t="n">
        <f aca="false">SUMIFS('Source'!$E:$E,'Source'!$A:$A,"109 - Private Shops",'Source'!$B:$B,$A219)</f>
        <v>234.32</v>
      </c>
      <c r="I219" s="8" t="n">
        <f aca="false">SUMIFS('Source'!$G:$G,'Source'!$A:$A,"109 - Private Shops",'Source'!$B:$B,$A219)</f>
        <v>234.35</v>
      </c>
      <c r="J219" s="8" t="n">
        <f aca="false">I219*$J$5</f>
        <v>296.021052631579</v>
      </c>
      <c r="K219" s="8" t="n">
        <f aca="false">J219-H219</f>
        <v>61.7010526315789</v>
      </c>
      <c r="L219" s="9" t="n">
        <f aca="false">IF(AND(H219=0,J219=0),0,IF(H219=0,"New",(J219-H219)/H219))</f>
        <v>0.263319616898169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964</v>
      </c>
      <c r="B220" s="7" t="str">
        <f aca="false">IFERROR(INDEX('Source'!$C:$C,MATCH($A220,'Source'!$B:$B,0)),"")</f>
        <v>חגורת לומבו-סקרל-צבע</v>
      </c>
      <c r="C220" s="8" t="n">
        <f aca="false">SUMIFS('Source'!$D:$D,'Source'!$A:$A,"109 - Private Shops",'Source'!$B:$B,$A220)</f>
        <v>1</v>
      </c>
      <c r="D220" s="8" t="n">
        <f aca="false">SUMIFS('Source'!$F:$F,'Source'!$A:$A,"109 - Private Shops",'Source'!$B:$B,$A220)</f>
        <v>1</v>
      </c>
      <c r="E220" s="8" t="n">
        <f aca="false">D220*$J$5</f>
        <v>1.26315789473684</v>
      </c>
      <c r="F220" s="8" t="n">
        <f aca="false">E220-C220</f>
        <v>0.263157894736842</v>
      </c>
      <c r="G220" s="9" t="n">
        <f aca="false">IF(AND(C220=0,E220=0),0,IF(C220=0,"New",(E220-C220)/C220))</f>
        <v>0.263157894736842</v>
      </c>
      <c r="H220" s="8" t="n">
        <f aca="false">SUMIFS('Source'!$E:$E,'Source'!$A:$A,"109 - Private Shops",'Source'!$B:$B,$A220)</f>
        <v>234.34</v>
      </c>
      <c r="I220" s="8" t="n">
        <f aca="false">SUMIFS('Source'!$G:$G,'Source'!$A:$A,"109 - Private Shops",'Source'!$B:$B,$A220)</f>
        <v>234.31</v>
      </c>
      <c r="J220" s="8" t="n">
        <f aca="false">I220*$J$5</f>
        <v>295.970526315789</v>
      </c>
      <c r="K220" s="8" t="n">
        <f aca="false">J220-H220</f>
        <v>61.6305263157895</v>
      </c>
      <c r="L220" s="9" t="n">
        <f aca="false">IF(AND(H220=0,J220=0),0,IF(H220=0,"New",(J220-H220)/H220))</f>
        <v>0.262996186377868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590</v>
      </c>
      <c r="B221" s="7" t="str">
        <f aca="false">IFERROR(INDEX('Source'!$C:$C,MATCH($A221,'Source'!$B:$B,0)),"")</f>
        <v>רפידת זיכרון 376</v>
      </c>
      <c r="C221" s="8" t="n">
        <f aca="false">SUMIFS('Source'!$D:$D,'Source'!$A:$A,"109 - Private Shops",'Source'!$B:$B,$A221)</f>
        <v>2</v>
      </c>
      <c r="D221" s="8" t="n">
        <f aca="false">SUMIFS('Source'!$F:$F,'Source'!$A:$A,"109 - Private Shops",'Source'!$B:$B,$A221)</f>
        <v>2</v>
      </c>
      <c r="E221" s="8" t="n">
        <f aca="false">D221*$J$5</f>
        <v>2.52631578947368</v>
      </c>
      <c r="F221" s="8" t="n">
        <f aca="false">E221-C221</f>
        <v>0.526315789473684</v>
      </c>
      <c r="G221" s="9" t="n">
        <f aca="false">IF(AND(C221=0,E221=0),0,IF(C221=0,"New",(E221-C221)/C221))</f>
        <v>0.263157894736842</v>
      </c>
      <c r="H221" s="8" t="n">
        <f aca="false">SUMIFS('Source'!$E:$E,'Source'!$A:$A,"109 - Private Shops",'Source'!$B:$B,$A221)</f>
        <v>70.21</v>
      </c>
      <c r="I221" s="8" t="n">
        <f aca="false">SUMIFS('Source'!$G:$G,'Source'!$A:$A,"109 - Private Shops",'Source'!$B:$B,$A221)</f>
        <v>70.22</v>
      </c>
      <c r="J221" s="8" t="n">
        <f aca="false">I221*$J$5</f>
        <v>88.6989473684211</v>
      </c>
      <c r="K221" s="8" t="n">
        <f aca="false">J221-H221</f>
        <v>18.4889473684211</v>
      </c>
      <c r="L221" s="9" t="n">
        <f aca="false">IF(AND(H221=0,J221=0),0,IF(H221=0,"New",(J221-H221)/H221))</f>
        <v>0.263337806130481</v>
      </c>
      <c r="M221" s="7" t="str">
        <f aca="false">IF(AND(OR(C221&lt;&gt;0,H221&lt;&gt;0),D221=0,I221=0),"DROP",IF(AND(OR(D221&lt;&gt;0,I221&lt;&gt;0),C221=0,H221=0),"NEW",""))</f>
        <v/>
      </c>
    </row>
    <row r="222" customFormat="false" ht="15" hidden="false" customHeight="false" outlineLevel="0" collapsed="false">
      <c r="A222" s="7" t="s">
        <v>294</v>
      </c>
      <c r="B222" s="7" t="str">
        <f aca="false">IFERROR(INDEX('Source'!$C:$C,MATCH($A222,'Source'!$B:$B,0)),"")</f>
        <v>כפפת לחץ</v>
      </c>
      <c r="C222" s="8" t="n">
        <f aca="false">SUMIFS('Source'!$D:$D,'Source'!$A:$A,"109 - Private Shops",'Source'!$B:$B,$A222)</f>
        <v>1</v>
      </c>
      <c r="D222" s="8" t="n">
        <f aca="false">SUMIFS('Source'!$F:$F,'Source'!$A:$A,"109 - Private Shops",'Source'!$B:$B,$A222)</f>
        <v>1</v>
      </c>
      <c r="E222" s="8" t="n">
        <f aca="false">D222*$J$5</f>
        <v>1.26315789473684</v>
      </c>
      <c r="F222" s="8" t="n">
        <f aca="false">E222-C222</f>
        <v>0.263157894736842</v>
      </c>
      <c r="G222" s="9" t="n">
        <f aca="false">IF(AND(C222=0,E222=0),0,IF(C222=0,"New",(E222-C222)/C222))</f>
        <v>0.263157894736842</v>
      </c>
      <c r="H222" s="8" t="n">
        <f aca="false">SUMIFS('Source'!$E:$E,'Source'!$A:$A,"109 - Private Shops",'Source'!$B:$B,$A222)</f>
        <v>37.45</v>
      </c>
      <c r="I222" s="8" t="n">
        <f aca="false">SUMIFS('Source'!$G:$G,'Source'!$A:$A,"109 - Private Shops",'Source'!$B:$B,$A222)</f>
        <v>37.45</v>
      </c>
      <c r="J222" s="8" t="n">
        <f aca="false">I222*$J$5</f>
        <v>47.3052631578947</v>
      </c>
      <c r="K222" s="8" t="n">
        <f aca="false">J222-H222</f>
        <v>9.85526315789473</v>
      </c>
      <c r="L222" s="9" t="n">
        <f aca="false">IF(AND(H222=0,J222=0),0,IF(H222=0,"New",(J222-H222)/H222))</f>
        <v>0.263157894736842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370</v>
      </c>
      <c r="B223" s="7" t="str">
        <f aca="false">IFERROR(INDEX('Source'!$C:$C,MATCH($A223,'Source'!$B:$B,0)),"")</f>
        <v>כפפת לחץ</v>
      </c>
      <c r="C223" s="8" t="n">
        <f aca="false">SUMIFS('Source'!$D:$D,'Source'!$A:$A,"109 - Private Shops",'Source'!$B:$B,$A223)</f>
        <v>1</v>
      </c>
      <c r="D223" s="8" t="n">
        <f aca="false">SUMIFS('Source'!$F:$F,'Source'!$A:$A,"109 - Private Shops",'Source'!$B:$B,$A223)</f>
        <v>1</v>
      </c>
      <c r="E223" s="8" t="n">
        <f aca="false">D223*$J$5</f>
        <v>1.26315789473684</v>
      </c>
      <c r="F223" s="8" t="n">
        <f aca="false">E223-C223</f>
        <v>0.263157894736842</v>
      </c>
      <c r="G223" s="9" t="n">
        <f aca="false">IF(AND(C223=0,E223=0),0,IF(C223=0,"New",(E223-C223)/C223))</f>
        <v>0.263157894736842</v>
      </c>
      <c r="H223" s="8" t="n">
        <f aca="false">SUMIFS('Source'!$E:$E,'Source'!$A:$A,"109 - Private Shops",'Source'!$B:$B,$A223)</f>
        <v>37.45</v>
      </c>
      <c r="I223" s="8" t="n">
        <f aca="false">SUMIFS('Source'!$G:$G,'Source'!$A:$A,"109 - Private Shops",'Source'!$B:$B,$A223)</f>
        <v>37.45</v>
      </c>
      <c r="J223" s="8" t="n">
        <f aca="false">I223*$J$5</f>
        <v>47.3052631578947</v>
      </c>
      <c r="K223" s="8" t="n">
        <f aca="false">J223-H223</f>
        <v>9.85526315789473</v>
      </c>
      <c r="L223" s="9" t="n">
        <f aca="false">IF(AND(H223=0,J223=0),0,IF(H223=0,"New",(J223-H223)/H223))</f>
        <v>0.263157894736842</v>
      </c>
      <c r="M223" s="7" t="str">
        <f aca="false">IF(AND(OR(C223&lt;&gt;0,H223&lt;&gt;0),D223=0,I223=0),"DROP",IF(AND(OR(D223&lt;&gt;0,I223&lt;&gt;0),C223=0,H223=0),"NEW",""))</f>
        <v/>
      </c>
    </row>
    <row r="225" customFormat="false" ht="15" hidden="false" customHeight="false" outlineLevel="0" collapsed="false">
      <c r="A225" s="17"/>
      <c r="B225" s="18" t="s">
        <v>642</v>
      </c>
      <c r="C225" s="19" t="n">
        <f aca="false">SUM(C9:C223)</f>
        <v>1208</v>
      </c>
      <c r="D225" s="19" t="n">
        <f aca="false">SUM(D9:D223)</f>
        <v>660</v>
      </c>
      <c r="E225" s="19" t="n">
        <f aca="false">SUM(E9:E223)</f>
        <v>833.684210526316</v>
      </c>
      <c r="F225" s="19" t="n">
        <f aca="false">SUM(F9:F223)</f>
        <v>-374.315789473684</v>
      </c>
      <c r="G225" s="20" t="n">
        <f aca="false">IF(C225=0,"N/A",F225/C225)</f>
        <v>-0.309864064133845</v>
      </c>
      <c r="H225" s="19" t="n">
        <f aca="false">SUM(H9:H223)</f>
        <v>58306.79</v>
      </c>
      <c r="I225" s="19" t="n">
        <f aca="false">SUM(I9:I223)</f>
        <v>46507.15</v>
      </c>
      <c r="J225" s="19" t="n">
        <f aca="false">SUM(J9:J223)</f>
        <v>58745.8736842105</v>
      </c>
      <c r="K225" s="19" t="n">
        <f aca="false">SUM(K9:K223)</f>
        <v>439.083684210522</v>
      </c>
      <c r="L225" s="20" t="n">
        <f aca="false">IF(H225=0,"N/A",K225/H225)</f>
        <v>0.00753057549919182</v>
      </c>
      <c r="M22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965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966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SUMPRODUCT(--(((C9:C30&lt;&gt;0)+(H9:H30&lt;&gt;0)&gt;0)*((D9:D30=0)*(I9:I30=0))))</f>
        <v>4</v>
      </c>
      <c r="C5" s="13" t="s">
        <v>64</v>
      </c>
      <c r="D5" s="14" t="n">
        <f aca="false">SUMPRODUCT(--(((D9:D30&lt;&gt;0)+(I9:I30&lt;&gt;0)&gt;0)*((C9:C30=0)*(H9:H30=0))))</f>
        <v>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SUMPRODUCT(--(((C9:C30&lt;&gt;0)+(H9:H30&lt;&gt;0)&gt;0)*((D9:D30=0)*(I9:I30=0)))*C9:C30)</f>
        <v>5</v>
      </c>
      <c r="C6" s="13" t="s">
        <v>67</v>
      </c>
      <c r="D6" s="14" t="n">
        <f aca="false">SUMPRODUCT(--(((C9:C30&lt;&gt;0)+(H9:H30&lt;&gt;0)&gt;0)*((D9:D30=0)*(I9:I30=0)))*H9:H30)</f>
        <v>229.17</v>
      </c>
      <c r="E6" s="13" t="s">
        <v>68</v>
      </c>
      <c r="F6" s="14" t="n">
        <f aca="false">SUMPRODUCT(--(((D9:D30&lt;&gt;0)+(I9:I30&lt;&gt;0)&gt;0)*((C9:C30=0)*(H9:H30=0)))*D9:D30)</f>
        <v>18</v>
      </c>
      <c r="G6" s="13" t="s">
        <v>69</v>
      </c>
      <c r="H6" s="14" t="n">
        <f aca="false">SUMPRODUCT(--(((D9:D30&lt;&gt;0)+(I9:I30&lt;&gt;0)&gt;0)*((C9:C30=0)*(H9:H30=0)))*I9:I30)</f>
        <v>1012.72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481</v>
      </c>
      <c r="B9" s="7" t="str">
        <f aca="false">IFERROR(INDEX('Source'!$C:$C,MATCH($A9,'Source'!$B:$B,0)),"")</f>
        <v>מידרסים מסיליקון</v>
      </c>
      <c r="C9" s="8" t="n">
        <f aca="false">SUMIFS('Source'!$D:$D,'Source'!$A:$A,"105 - Pedicure Salons",'Source'!$B:$B,$A9)</f>
        <v>0</v>
      </c>
      <c r="D9" s="8" t="n">
        <f aca="false">SUMIFS('Source'!$F:$F,'Source'!$A:$A,"105 - Pedicure Salons",'Source'!$B:$B,$A9)</f>
        <v>6</v>
      </c>
      <c r="E9" s="8" t="n">
        <f aca="false">D9*$J$5</f>
        <v>7.57894736842105</v>
      </c>
      <c r="F9" s="8" t="n">
        <f aca="false">E9-C9</f>
        <v>7.57894736842105</v>
      </c>
      <c r="G9" s="9" t="str">
        <f aca="false">IF(AND(C9=0,E9=0),0,IF(C9=0,"New",(E9-C9)/C9))</f>
        <v>New</v>
      </c>
      <c r="H9" s="8" t="n">
        <f aca="false">SUMIFS('Source'!$E:$E,'Source'!$A:$A,"105 - Pedicure Salons",'Source'!$B:$B,$A9)</f>
        <v>0</v>
      </c>
      <c r="I9" s="8" t="n">
        <f aca="false">SUMIFS('Source'!$G:$G,'Source'!$A:$A,"105 - Pedicure Salons",'Source'!$B:$B,$A9)</f>
        <v>510.72</v>
      </c>
      <c r="J9" s="8" t="n">
        <f aca="false">I9*$J$5</f>
        <v>645.12</v>
      </c>
      <c r="K9" s="8" t="n">
        <f aca="false">J9-H9</f>
        <v>645.12</v>
      </c>
      <c r="L9" s="9" t="str">
        <f aca="false">IF(AND(H9=0,J9=0),0,IF(H9=0,"New",(J9-H9)/H9))</f>
        <v>New</v>
      </c>
      <c r="M9" s="7" t="str">
        <f aca="false">IF(AND(OR(C9&lt;&gt;0,H9&lt;&gt;0),D9=0,I9=0),"DROP",IF(AND(OR(D9&lt;&gt;0,I9&lt;&gt;0),C9=0,H9=0),"NEW",""))</f>
        <v>NEW</v>
      </c>
    </row>
    <row r="10" customFormat="false" ht="15" hidden="false" customHeight="false" outlineLevel="0" collapsed="false">
      <c r="A10" s="7" t="s">
        <v>150</v>
      </c>
      <c r="B10" s="7" t="str">
        <f aca="false">IFERROR(INDEX('Source'!$C:$C,MATCH($A10,'Source'!$B:$B,0)),"")</f>
        <v>שרוול מסיליקון ל</v>
      </c>
      <c r="C10" s="8" t="n">
        <f aca="false">SUMIFS('Source'!$D:$D,'Source'!$A:$A,"105 - Pedicure Salons",'Source'!$B:$B,$A10)</f>
        <v>38</v>
      </c>
      <c r="D10" s="8" t="n">
        <f aca="false">SUMIFS('Source'!$F:$F,'Source'!$A:$A,"105 - Pedicure Salons",'Source'!$B:$B,$A10)</f>
        <v>16</v>
      </c>
      <c r="E10" s="8" t="n">
        <f aca="false">D10*$J$5</f>
        <v>20.2105263157895</v>
      </c>
      <c r="F10" s="8" t="n">
        <f aca="false">E10-C10</f>
        <v>-17.7894736842105</v>
      </c>
      <c r="G10" s="9" t="n">
        <f aca="false">IF(AND(C10=0,E10=0),0,IF(C10=0,"New",(E10-C10)/C10))</f>
        <v>-0.46814404432133</v>
      </c>
      <c r="H10" s="8" t="n">
        <f aca="false">SUMIFS('Source'!$E:$E,'Source'!$A:$A,"105 - Pedicure Salons",'Source'!$B:$B,$A10)</f>
        <v>849.54</v>
      </c>
      <c r="I10" s="8" t="n">
        <f aca="false">SUMIFS('Source'!$G:$G,'Source'!$A:$A,"105 - Pedicure Salons",'Source'!$B:$B,$A10)</f>
        <v>339.18</v>
      </c>
      <c r="J10" s="8" t="n">
        <f aca="false">I10*$J$5</f>
        <v>428.437894736842</v>
      </c>
      <c r="K10" s="8" t="n">
        <f aca="false">J10-H10</f>
        <v>-421.102105263158</v>
      </c>
      <c r="L10" s="9" t="n">
        <f aca="false">IF(AND(H10=0,J10=0),0,IF(H10=0,"New",(J10-H10)/H10))</f>
        <v>-0.495682493188264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516</v>
      </c>
      <c r="B11" s="7" t="str">
        <f aca="false">IFERROR(INDEX('Source'!$C:$C,MATCH($A11,'Source'!$B:$B,0)),"")</f>
        <v>מידרסים מסיליקון</v>
      </c>
      <c r="C11" s="8" t="n">
        <f aca="false">SUMIFS('Source'!$D:$D,'Source'!$A:$A,"105 - Pedicure Salons",'Source'!$B:$B,$A11)</f>
        <v>10</v>
      </c>
      <c r="D11" s="8" t="n">
        <f aca="false">SUMIFS('Source'!$F:$F,'Source'!$A:$A,"105 - Pedicure Salons",'Source'!$B:$B,$A11)</f>
        <v>5</v>
      </c>
      <c r="E11" s="8" t="n">
        <f aca="false">D11*$J$5</f>
        <v>6.31578947368421</v>
      </c>
      <c r="F11" s="8" t="n">
        <f aca="false">E11-C11</f>
        <v>-3.68421052631579</v>
      </c>
      <c r="G11" s="9" t="n">
        <f aca="false">IF(AND(C11=0,E11=0),0,IF(C11=0,"New",(E11-C11)/C11))</f>
        <v>-0.368421052631579</v>
      </c>
      <c r="H11" s="8" t="n">
        <f aca="false">SUMIFS('Source'!$E:$E,'Source'!$A:$A,"105 - Pedicure Salons",'Source'!$B:$B,$A11)</f>
        <v>850.41</v>
      </c>
      <c r="I11" s="8" t="n">
        <f aca="false">SUMIFS('Source'!$G:$G,'Source'!$A:$A,"105 - Pedicure Salons",'Source'!$B:$B,$A11)</f>
        <v>425.6</v>
      </c>
      <c r="J11" s="8" t="n">
        <f aca="false">I11*$J$5</f>
        <v>537.6</v>
      </c>
      <c r="K11" s="8" t="n">
        <f aca="false">J11-H11</f>
        <v>-312.81</v>
      </c>
      <c r="L11" s="9" t="n">
        <f aca="false">IF(AND(H11=0,J11=0),0,IF(H11=0,"New",(J11-H11)/H11))</f>
        <v>-0.36783433873073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635</v>
      </c>
      <c r="B12" s="7" t="str">
        <f aca="false">IFERROR(INDEX('Source'!$C:$C,MATCH($A12,'Source'!$B:$B,0)),"")</f>
        <v>מידרסים מסיליקון</v>
      </c>
      <c r="C12" s="8" t="n">
        <f aca="false">SUMIFS('Source'!$D:$D,'Source'!$A:$A,"105 - Pedicure Salons",'Source'!$B:$B,$A12)</f>
        <v>2</v>
      </c>
      <c r="D12" s="8" t="n">
        <f aca="false">SUMIFS('Source'!$F:$F,'Source'!$A:$A,"105 - Pedicure Salons",'Source'!$B:$B,$A12)</f>
        <v>5</v>
      </c>
      <c r="E12" s="8" t="n">
        <f aca="false">D12*$J$5</f>
        <v>6.31578947368421</v>
      </c>
      <c r="F12" s="8" t="n">
        <f aca="false">E12-C12</f>
        <v>4.31578947368421</v>
      </c>
      <c r="G12" s="9" t="n">
        <f aca="false">IF(AND(C12=0,E12=0),0,IF(C12=0,"New",(E12-C12)/C12))</f>
        <v>2.15789473684211</v>
      </c>
      <c r="H12" s="8" t="n">
        <f aca="false">SUMIFS('Source'!$E:$E,'Source'!$A:$A,"105 - Pedicure Salons",'Source'!$B:$B,$A12)</f>
        <v>170.08</v>
      </c>
      <c r="I12" s="8" t="n">
        <f aca="false">SUMIFS('Source'!$G:$G,'Source'!$A:$A,"105 - Pedicure Salons",'Source'!$B:$B,$A12)</f>
        <v>425.6</v>
      </c>
      <c r="J12" s="8" t="n">
        <f aca="false">I12*$J$5</f>
        <v>537.6</v>
      </c>
      <c r="K12" s="8" t="n">
        <f aca="false">J12-H12</f>
        <v>367.52</v>
      </c>
      <c r="L12" s="9" t="n">
        <f aca="false">IF(AND(H12=0,J12=0),0,IF(H12=0,"New",(J12-H12)/H12))</f>
        <v>2.16086547507055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431</v>
      </c>
      <c r="B13" s="7" t="str">
        <f aca="false">IFERROR(INDEX('Source'!$C:$C,MATCH($A13,'Source'!$B:$B,0)),"")</f>
        <v>מידרסים מסיליקון</v>
      </c>
      <c r="C13" s="8" t="n">
        <f aca="false">SUMIFS('Source'!$D:$D,'Source'!$A:$A,"105 - Pedicure Salons",'Source'!$B:$B,$A13)</f>
        <v>2</v>
      </c>
      <c r="D13" s="8" t="n">
        <f aca="false">SUMIFS('Source'!$F:$F,'Source'!$A:$A,"105 - Pedicure Salons",'Source'!$B:$B,$A13)</f>
        <v>5</v>
      </c>
      <c r="E13" s="8" t="n">
        <f aca="false">D13*$J$5</f>
        <v>6.31578947368421</v>
      </c>
      <c r="F13" s="8" t="n">
        <f aca="false">E13-C13</f>
        <v>4.31578947368421</v>
      </c>
      <c r="G13" s="9" t="n">
        <f aca="false">IF(AND(C13=0,E13=0),0,IF(C13=0,"New",(E13-C13)/C13))</f>
        <v>2.15789473684211</v>
      </c>
      <c r="H13" s="8" t="n">
        <f aca="false">SUMIFS('Source'!$E:$E,'Source'!$A:$A,"105 - Pedicure Salons",'Source'!$B:$B,$A13)</f>
        <v>170.08</v>
      </c>
      <c r="I13" s="8" t="n">
        <f aca="false">SUMIFS('Source'!$G:$G,'Source'!$A:$A,"105 - Pedicure Salons",'Source'!$B:$B,$A13)</f>
        <v>425.6</v>
      </c>
      <c r="J13" s="8" t="n">
        <f aca="false">I13*$J$5</f>
        <v>537.6</v>
      </c>
      <c r="K13" s="8" t="n">
        <f aca="false">J13-H13</f>
        <v>367.52</v>
      </c>
      <c r="L13" s="9" t="n">
        <f aca="false">IF(AND(H13=0,J13=0),0,IF(H13=0,"New",(J13-H13)/H13))</f>
        <v>2.16086547507055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144</v>
      </c>
      <c r="B14" s="7" t="str">
        <f aca="false">IFERROR(INDEX('Source'!$C:$C,MATCH($A14,'Source'!$B:$B,0)),"")</f>
        <v>כרית סיליקון לעקב</v>
      </c>
      <c r="C14" s="8" t="n">
        <f aca="false">SUMIFS('Source'!$D:$D,'Source'!$A:$A,"105 - Pedicure Salons",'Source'!$B:$B,$A14)</f>
        <v>0</v>
      </c>
      <c r="D14" s="8" t="n">
        <f aca="false">SUMIFS('Source'!$F:$F,'Source'!$A:$A,"105 - Pedicure Salons",'Source'!$B:$B,$A14)</f>
        <v>2</v>
      </c>
      <c r="E14" s="8" t="n">
        <f aca="false">D14*$J$5</f>
        <v>2.52631578947368</v>
      </c>
      <c r="F14" s="8" t="n">
        <f aca="false">E14-C14</f>
        <v>2.52631578947368</v>
      </c>
      <c r="G14" s="9" t="str">
        <f aca="false">IF(AND(C14=0,E14=0),0,IF(C14=0,"New",(E14-C14)/C14))</f>
        <v>New</v>
      </c>
      <c r="H14" s="8" t="n">
        <f aca="false">SUMIFS('Source'!$E:$E,'Source'!$A:$A,"105 - Pedicure Salons",'Source'!$B:$B,$A14)</f>
        <v>0</v>
      </c>
      <c r="I14" s="8" t="n">
        <f aca="false">SUMIFS('Source'!$G:$G,'Source'!$A:$A,"105 - Pedicure Salons",'Source'!$B:$B,$A14)</f>
        <v>221.51</v>
      </c>
      <c r="J14" s="8" t="n">
        <f aca="false">I14*$J$5</f>
        <v>279.802105263158</v>
      </c>
      <c r="K14" s="8" t="n">
        <f aca="false">J14-H14</f>
        <v>279.802105263158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270</v>
      </c>
      <c r="B15" s="7" t="str">
        <f aca="false">IFERROR(INDEX('Source'!$C:$C,MATCH($A15,'Source'!$B:$B,0)),"")</f>
        <v>בננה לתמכת אצבעו</v>
      </c>
      <c r="C15" s="8" t="n">
        <f aca="false">SUMIFS('Source'!$D:$D,'Source'!$A:$A,"105 - Pedicure Salons",'Source'!$B:$B,$A15)</f>
        <v>14</v>
      </c>
      <c r="D15" s="8" t="n">
        <f aca="false">SUMIFS('Source'!$F:$F,'Source'!$A:$A,"105 - Pedicure Salons",'Source'!$B:$B,$A15)</f>
        <v>18</v>
      </c>
      <c r="E15" s="8" t="n">
        <f aca="false">D15*$J$5</f>
        <v>22.7368421052632</v>
      </c>
      <c r="F15" s="8" t="n">
        <f aca="false">E15-C15</f>
        <v>8.73684210526316</v>
      </c>
      <c r="G15" s="9" t="n">
        <f aca="false">IF(AND(C15=0,E15=0),0,IF(C15=0,"New",(E15-C15)/C15))</f>
        <v>0.62406015037594</v>
      </c>
      <c r="H15" s="8" t="n">
        <f aca="false">SUMIFS('Source'!$E:$E,'Source'!$A:$A,"105 - Pedicure Salons",'Source'!$B:$B,$A15)</f>
        <v>401.15</v>
      </c>
      <c r="I15" s="8" t="n">
        <f aca="false">SUMIFS('Source'!$G:$G,'Source'!$A:$A,"105 - Pedicure Salons",'Source'!$B:$B,$A15)</f>
        <v>584.05</v>
      </c>
      <c r="J15" s="8" t="n">
        <f aca="false">I15*$J$5</f>
        <v>737.747368421053</v>
      </c>
      <c r="K15" s="8" t="n">
        <f aca="false">J15-H15</f>
        <v>336.597368421053</v>
      </c>
      <c r="L15" s="9" t="n">
        <f aca="false">IF(AND(H15=0,J15=0),0,IF(H15=0,"New",(J15-H15)/H15))</f>
        <v>0.839081062996517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231</v>
      </c>
      <c r="B16" s="7" t="str">
        <f aca="false">IFERROR(INDEX('Source'!$C:$C,MATCH($A16,'Source'!$B:$B,0)),"")</f>
        <v>כרית עם סרט אלסט</v>
      </c>
      <c r="C16" s="8" t="n">
        <f aca="false">SUMIFS('Source'!$D:$D,'Source'!$A:$A,"105 - Pedicure Salons",'Source'!$B:$B,$A16)</f>
        <v>0</v>
      </c>
      <c r="D16" s="8" t="n">
        <f aca="false">SUMIFS('Source'!$F:$F,'Source'!$A:$A,"105 - Pedicure Salons",'Source'!$B:$B,$A16)</f>
        <v>6</v>
      </c>
      <c r="E16" s="8" t="n">
        <f aca="false">D16*$J$5</f>
        <v>7.57894736842105</v>
      </c>
      <c r="F16" s="8" t="n">
        <f aca="false">E16-C16</f>
        <v>7.57894736842105</v>
      </c>
      <c r="G16" s="9" t="str">
        <f aca="false">IF(AND(C16=0,E16=0),0,IF(C16=0,"New",(E16-C16)/C16))</f>
        <v>New</v>
      </c>
      <c r="H16" s="8" t="n">
        <f aca="false">SUMIFS('Source'!$E:$E,'Source'!$A:$A,"105 - Pedicure Salons",'Source'!$B:$B,$A16)</f>
        <v>0</v>
      </c>
      <c r="I16" s="8" t="n">
        <f aca="false">SUMIFS('Source'!$G:$G,'Source'!$A:$A,"105 - Pedicure Salons",'Source'!$B:$B,$A16)</f>
        <v>182.7</v>
      </c>
      <c r="J16" s="8" t="n">
        <f aca="false">I16*$J$5</f>
        <v>230.778947368421</v>
      </c>
      <c r="K16" s="8" t="n">
        <f aca="false">J16-H16</f>
        <v>230.778947368421</v>
      </c>
      <c r="L16" s="9" t="str">
        <f aca="false">IF(AND(H16=0,J16=0),0,IF(H16=0,"New",(J16-H16)/H16))</f>
        <v>New</v>
      </c>
      <c r="M16" s="7" t="str">
        <f aca="false">IF(AND(OR(C16&lt;&gt;0,H16&lt;&gt;0),D16=0,I16=0),"DROP",IF(AND(OR(D16&lt;&gt;0,I16&lt;&gt;0),C16=0,H16=0),"NEW",""))</f>
        <v>NEW</v>
      </c>
    </row>
    <row r="17" customFormat="false" ht="15" hidden="false" customHeight="false" outlineLevel="0" collapsed="false">
      <c r="A17" s="7" t="s">
        <v>132</v>
      </c>
      <c r="B17" s="7" t="str">
        <f aca="false">IFERROR(INDEX('Source'!$C:$C,MATCH($A17,'Source'!$B:$B,0)),"")</f>
        <v>מדבקה ג'ל למניעת יבלות</v>
      </c>
      <c r="C17" s="8" t="n">
        <f aca="false">SUMIFS('Source'!$D:$D,'Source'!$A:$A,"105 - Pedicure Salons",'Source'!$B:$B,$A17)</f>
        <v>11</v>
      </c>
      <c r="D17" s="8" t="n">
        <f aca="false">SUMIFS('Source'!$F:$F,'Source'!$A:$A,"105 - Pedicure Salons",'Source'!$B:$B,$A17)</f>
        <v>2</v>
      </c>
      <c r="E17" s="8" t="n">
        <f aca="false">D17*$J$5</f>
        <v>2.52631578947368</v>
      </c>
      <c r="F17" s="8" t="n">
        <f aca="false">E17-C17</f>
        <v>-8.47368421052632</v>
      </c>
      <c r="G17" s="9" t="n">
        <f aca="false">IF(AND(C17=0,E17=0),0,IF(C17=0,"New",(E17-C17)/C17))</f>
        <v>-0.770334928229665</v>
      </c>
      <c r="H17" s="8" t="n">
        <f aca="false">SUMIFS('Source'!$E:$E,'Source'!$A:$A,"105 - Pedicure Salons",'Source'!$B:$B,$A17)</f>
        <v>225.31</v>
      </c>
      <c r="I17" s="8" t="n">
        <f aca="false">SUMIFS('Source'!$G:$G,'Source'!$A:$A,"105 - Pedicure Salons",'Source'!$B:$B,$A17)</f>
        <v>49.88</v>
      </c>
      <c r="J17" s="8" t="n">
        <f aca="false">I17*$J$5</f>
        <v>63.0063157894737</v>
      </c>
      <c r="K17" s="8" t="n">
        <f aca="false">J17-H17</f>
        <v>-162.303684210526</v>
      </c>
      <c r="L17" s="9" t="n">
        <f aca="false">IF(AND(H17=0,J17=0),0,IF(H17=0,"New",(J17-H17)/H17))</f>
        <v>-0.720357215438846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515</v>
      </c>
      <c r="B18" s="7" t="str">
        <f aca="false">IFERROR(INDEX('Source'!$C:$C,MATCH($A18,'Source'!$B:$B,0)),"")</f>
        <v>מידרסים מסיליקון</v>
      </c>
      <c r="C18" s="8" t="n">
        <f aca="false">SUMIFS('Source'!$D:$D,'Source'!$A:$A,"105 - Pedicure Salons",'Source'!$B:$B,$A18)</f>
        <v>6</v>
      </c>
      <c r="D18" s="8" t="n">
        <f aca="false">SUMIFS('Source'!$F:$F,'Source'!$A:$A,"105 - Pedicure Salons",'Source'!$B:$B,$A18)</f>
        <v>4</v>
      </c>
      <c r="E18" s="8" t="n">
        <f aca="false">D18*$J$5</f>
        <v>5.05263157894737</v>
      </c>
      <c r="F18" s="8" t="n">
        <f aca="false">E18-C18</f>
        <v>-0.947368421052632</v>
      </c>
      <c r="G18" s="9" t="n">
        <f aca="false">IF(AND(C18=0,E18=0),0,IF(C18=0,"New",(E18-C18)/C18))</f>
        <v>-0.157894736842105</v>
      </c>
      <c r="H18" s="8" t="n">
        <f aca="false">SUMIFS('Source'!$E:$E,'Source'!$A:$A,"105 - Pedicure Salons",'Source'!$B:$B,$A18)</f>
        <v>510.24</v>
      </c>
      <c r="I18" s="8" t="n">
        <f aca="false">SUMIFS('Source'!$G:$G,'Source'!$A:$A,"105 - Pedicure Salons",'Source'!$B:$B,$A18)</f>
        <v>340.48</v>
      </c>
      <c r="J18" s="8" t="n">
        <f aca="false">I18*$J$5</f>
        <v>430.08</v>
      </c>
      <c r="K18" s="8" t="n">
        <f aca="false">J18-H18</f>
        <v>-80.16</v>
      </c>
      <c r="L18" s="9" t="n">
        <f aca="false">IF(AND(H18=0,J18=0),0,IF(H18=0,"New",(J18-H18)/H18))</f>
        <v>-0.157102539981185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278</v>
      </c>
      <c r="B19" s="7" t="str">
        <f aca="false">IFERROR(INDEX('Source'!$C:$C,MATCH($A19,'Source'!$B:$B,0)),"")</f>
        <v>סד לילה לבוהן</v>
      </c>
      <c r="C19" s="8" t="n">
        <f aca="false">SUMIFS('Source'!$D:$D,'Source'!$A:$A,"105 - Pedicure Salons",'Source'!$B:$B,$A19)</f>
        <v>2</v>
      </c>
      <c r="D19" s="8" t="n">
        <f aca="false">SUMIFS('Source'!$F:$F,'Source'!$A:$A,"105 - Pedicure Salons",'Source'!$B:$B,$A19)</f>
        <v>0</v>
      </c>
      <c r="E19" s="8" t="n">
        <f aca="false">D19*$J$5</f>
        <v>0</v>
      </c>
      <c r="F19" s="8" t="n">
        <f aca="false">E19-C19</f>
        <v>-2</v>
      </c>
      <c r="G19" s="9" t="n">
        <f aca="false">IF(AND(C19=0,E19=0),0,IF(C19=0,"New",(E19-C19)/C19))</f>
        <v>-1</v>
      </c>
      <c r="H19" s="8" t="n">
        <f aca="false">SUMIFS('Source'!$E:$E,'Source'!$A:$A,"105 - Pedicure Salons",'Source'!$B:$B,$A19)</f>
        <v>156.22</v>
      </c>
      <c r="I19" s="8" t="n">
        <f aca="false">SUMIFS('Source'!$G:$G,'Source'!$A:$A,"105 - Pedicure Salons",'Source'!$B:$B,$A19)</f>
        <v>0</v>
      </c>
      <c r="J19" s="8" t="n">
        <f aca="false">I19*$J$5</f>
        <v>0</v>
      </c>
      <c r="K19" s="8" t="n">
        <f aca="false">J19-H19</f>
        <v>-156.22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183</v>
      </c>
      <c r="B20" s="7" t="str">
        <f aca="false">IFERROR(INDEX('Source'!$C:$C,MATCH($A20,'Source'!$B:$B,0)),"")</f>
        <v>מגן בוניון עדין לנעל צרה</v>
      </c>
      <c r="C20" s="8" t="n">
        <f aca="false">SUMIFS('Source'!$D:$D,'Source'!$A:$A,"105 - Pedicure Salons",'Source'!$B:$B,$A20)</f>
        <v>4</v>
      </c>
      <c r="D20" s="8" t="n">
        <f aca="false">SUMIFS('Source'!$F:$F,'Source'!$A:$A,"105 - Pedicure Salons",'Source'!$B:$B,$A20)</f>
        <v>6</v>
      </c>
      <c r="E20" s="8" t="n">
        <f aca="false">D20*$J$5</f>
        <v>7.57894736842105</v>
      </c>
      <c r="F20" s="8" t="n">
        <f aca="false">E20-C20</f>
        <v>3.57894736842105</v>
      </c>
      <c r="G20" s="9" t="n">
        <f aca="false">IF(AND(C20=0,E20=0),0,IF(C20=0,"New",(E20-C20)/C20))</f>
        <v>0.894736842105263</v>
      </c>
      <c r="H20" s="8" t="n">
        <f aca="false">SUMIFS('Source'!$E:$E,'Source'!$A:$A,"105 - Pedicure Salons",'Source'!$B:$B,$A20)</f>
        <v>135.81</v>
      </c>
      <c r="I20" s="8" t="n">
        <f aca="false">SUMIFS('Source'!$G:$G,'Source'!$A:$A,"105 - Pedicure Salons",'Source'!$B:$B,$A20)</f>
        <v>235.93</v>
      </c>
      <c r="J20" s="8" t="n">
        <f aca="false">I20*$J$5</f>
        <v>298.016842105263</v>
      </c>
      <c r="K20" s="8" t="n">
        <f aca="false">J20-H20</f>
        <v>162.206842105263</v>
      </c>
      <c r="L20" s="9" t="n">
        <f aca="false">IF(AND(H20=0,J20=0),0,IF(H20=0,"New",(J20-H20)/H20))</f>
        <v>1.19436596793508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268</v>
      </c>
      <c r="B21" s="7" t="str">
        <f aca="false">IFERROR(INDEX('Source'!$C:$C,MATCH($A21,'Source'!$B:$B,0)),"")</f>
        <v>סד לילה לבוהן</v>
      </c>
      <c r="C21" s="8" t="n">
        <f aca="false">SUMIFS('Source'!$D:$D,'Source'!$A:$A,"105 - Pedicure Salons",'Source'!$B:$B,$A21)</f>
        <v>2</v>
      </c>
      <c r="D21" s="8" t="n">
        <f aca="false">SUMIFS('Source'!$F:$F,'Source'!$A:$A,"105 - Pedicure Salons",'Source'!$B:$B,$A21)</f>
        <v>1</v>
      </c>
      <c r="E21" s="8" t="n">
        <f aca="false">D21*$J$5</f>
        <v>1.26315789473684</v>
      </c>
      <c r="F21" s="8" t="n">
        <f aca="false">E21-C21</f>
        <v>-0.736842105263158</v>
      </c>
      <c r="G21" s="9" t="n">
        <f aca="false">IF(AND(C21=0,E21=0),0,IF(C21=0,"New",(E21-C21)/C21))</f>
        <v>-0.368421052631579</v>
      </c>
      <c r="H21" s="8" t="n">
        <f aca="false">SUMIFS('Source'!$E:$E,'Source'!$A:$A,"105 - Pedicure Salons",'Source'!$B:$B,$A21)</f>
        <v>156.22</v>
      </c>
      <c r="I21" s="8" t="n">
        <f aca="false">SUMIFS('Source'!$G:$G,'Source'!$A:$A,"105 - Pedicure Salons",'Source'!$B:$B,$A21)</f>
        <v>78.45</v>
      </c>
      <c r="J21" s="8" t="n">
        <f aca="false">I21*$J$5</f>
        <v>99.0947368421053</v>
      </c>
      <c r="K21" s="8" t="n">
        <f aca="false">J21-H21</f>
        <v>-57.1252631578947</v>
      </c>
      <c r="L21" s="9" t="n">
        <f aca="false">IF(AND(H21=0,J21=0),0,IF(H21=0,"New",(J21-H21)/H21))</f>
        <v>-0.365671893214023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201</v>
      </c>
      <c r="B22" s="7" t="str">
        <f aca="false">IFERROR(INDEX('Source'!$C:$C,MATCH($A22,'Source'!$B:$B,0)),"")</f>
        <v>כ.הפרדת אצבעות ס</v>
      </c>
      <c r="C22" s="8" t="n">
        <f aca="false">SUMIFS('Source'!$D:$D,'Source'!$A:$A,"105 - Pedicure Salons",'Source'!$B:$B,$A22)</f>
        <v>7</v>
      </c>
      <c r="D22" s="8" t="n">
        <f aca="false">SUMIFS('Source'!$F:$F,'Source'!$A:$A,"105 - Pedicure Salons",'Source'!$B:$B,$A22)</f>
        <v>4</v>
      </c>
      <c r="E22" s="8" t="n">
        <f aca="false">D22*$J$5</f>
        <v>5.05263157894737</v>
      </c>
      <c r="F22" s="8" t="n">
        <f aca="false">E22-C22</f>
        <v>-1.94736842105263</v>
      </c>
      <c r="G22" s="9" t="n">
        <f aca="false">IF(AND(C22=0,E22=0),0,IF(C22=0,"New",(E22-C22)/C22))</f>
        <v>-0.278195488721805</v>
      </c>
      <c r="H22" s="8" t="n">
        <f aca="false">SUMIFS('Source'!$E:$E,'Source'!$A:$A,"105 - Pedicure Salons",'Source'!$B:$B,$A22)</f>
        <v>122.48</v>
      </c>
      <c r="I22" s="8" t="n">
        <f aca="false">SUMIFS('Source'!$G:$G,'Source'!$A:$A,"105 - Pedicure Salons",'Source'!$B:$B,$A22)</f>
        <v>61.79</v>
      </c>
      <c r="J22" s="8" t="n">
        <f aca="false">I22*$J$5</f>
        <v>78.0505263157895</v>
      </c>
      <c r="K22" s="8" t="n">
        <f aca="false">J22-H22</f>
        <v>-44.4294736842105</v>
      </c>
      <c r="L22" s="9" t="n">
        <f aca="false">IF(AND(H22=0,J22=0),0,IF(H22=0,"New",(J22-H22)/H22))</f>
        <v>-0.362748805390354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163</v>
      </c>
      <c r="B23" s="7" t="str">
        <f aca="false">IFERROR(INDEX('Source'!$C:$C,MATCH($A23,'Source'!$B:$B,0)),"")</f>
        <v>אצבעון מסיליקון</v>
      </c>
      <c r="C23" s="8" t="n">
        <f aca="false">SUMIFS('Source'!$D:$D,'Source'!$A:$A,"105 - Pedicure Salons",'Source'!$B:$B,$A23)</f>
        <v>0</v>
      </c>
      <c r="D23" s="8" t="n">
        <f aca="false">SUMIFS('Source'!$F:$F,'Source'!$A:$A,"105 - Pedicure Salons",'Source'!$B:$B,$A23)</f>
        <v>2</v>
      </c>
      <c r="E23" s="8" t="n">
        <f aca="false">D23*$J$5</f>
        <v>2.52631578947368</v>
      </c>
      <c r="F23" s="8" t="n">
        <f aca="false">E23-C23</f>
        <v>2.52631578947368</v>
      </c>
      <c r="G23" s="9" t="str">
        <f aca="false">IF(AND(C23=0,E23=0),0,IF(C23=0,"New",(E23-C23)/C23))</f>
        <v>New</v>
      </c>
      <c r="H23" s="8" t="n">
        <f aca="false">SUMIFS('Source'!$E:$E,'Source'!$A:$A,"105 - Pedicure Salons",'Source'!$B:$B,$A23)</f>
        <v>0</v>
      </c>
      <c r="I23" s="8" t="n">
        <f aca="false">SUMIFS('Source'!$G:$G,'Source'!$A:$A,"105 - Pedicure Salons",'Source'!$B:$B,$A23)</f>
        <v>55.89</v>
      </c>
      <c r="J23" s="8" t="n">
        <f aca="false">I23*$J$5</f>
        <v>70.5978947368421</v>
      </c>
      <c r="K23" s="8" t="n">
        <f aca="false">J23-H23</f>
        <v>70.5978947368421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168</v>
      </c>
      <c r="B24" s="7" t="str">
        <f aca="false">IFERROR(INDEX('Source'!$C:$C,MATCH($A24,'Source'!$B:$B,0)),"")</f>
        <v>בליסטר פלסטר</v>
      </c>
      <c r="C24" s="8" t="n">
        <f aca="false">SUMIFS('Source'!$D:$D,'Source'!$A:$A,"105 - Pedicure Salons",'Source'!$B:$B,$A24)</f>
        <v>0</v>
      </c>
      <c r="D24" s="8" t="n">
        <f aca="false">SUMIFS('Source'!$F:$F,'Source'!$A:$A,"105 - Pedicure Salons",'Source'!$B:$B,$A24)</f>
        <v>2</v>
      </c>
      <c r="E24" s="8" t="n">
        <f aca="false">D24*$J$5</f>
        <v>2.52631578947368</v>
      </c>
      <c r="F24" s="8" t="n">
        <f aca="false">E24-C24</f>
        <v>2.52631578947368</v>
      </c>
      <c r="G24" s="9" t="str">
        <f aca="false">IF(AND(C24=0,E24=0),0,IF(C24=0,"New",(E24-C24)/C24))</f>
        <v>New</v>
      </c>
      <c r="H24" s="8" t="n">
        <f aca="false">SUMIFS('Source'!$E:$E,'Source'!$A:$A,"105 - Pedicure Salons",'Source'!$B:$B,$A24)</f>
        <v>0</v>
      </c>
      <c r="I24" s="8" t="n">
        <f aca="false">SUMIFS('Source'!$G:$G,'Source'!$A:$A,"105 - Pedicure Salons",'Source'!$B:$B,$A24)</f>
        <v>41.9</v>
      </c>
      <c r="J24" s="8" t="n">
        <f aca="false">I24*$J$5</f>
        <v>52.9263157894737</v>
      </c>
      <c r="K24" s="8" t="n">
        <f aca="false">J24-H24</f>
        <v>52.9263157894737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311</v>
      </c>
      <c r="B25" s="7" t="str">
        <f aca="false">IFERROR(INDEX('Source'!$C:$C,MATCH($A25,'Source'!$B:$B,0)),"")</f>
        <v>מדבקה רב פעמית ל</v>
      </c>
      <c r="C25" s="8" t="n">
        <f aca="false">SUMIFS('Source'!$D:$D,'Source'!$A:$A,"105 - Pedicure Salons",'Source'!$B:$B,$A25)</f>
        <v>8</v>
      </c>
      <c r="D25" s="8" t="n">
        <f aca="false">SUMIFS('Source'!$F:$F,'Source'!$A:$A,"105 - Pedicure Salons",'Source'!$B:$B,$A25)</f>
        <v>8</v>
      </c>
      <c r="E25" s="8" t="n">
        <f aca="false">D25*$J$5</f>
        <v>10.1052631578947</v>
      </c>
      <c r="F25" s="8" t="n">
        <f aca="false">E25-C25</f>
        <v>2.10526315789474</v>
      </c>
      <c r="G25" s="9" t="n">
        <f aca="false">IF(AND(C25=0,E25=0),0,IF(C25=0,"New",(E25-C25)/C25))</f>
        <v>0.263157894736842</v>
      </c>
      <c r="H25" s="8" t="n">
        <f aca="false">SUMIFS('Source'!$E:$E,'Source'!$A:$A,"105 - Pedicure Salons",'Source'!$B:$B,$A25)</f>
        <v>179.44</v>
      </c>
      <c r="I25" s="8" t="n">
        <f aca="false">SUMIFS('Source'!$G:$G,'Source'!$A:$A,"105 - Pedicure Salons",'Source'!$B:$B,$A25)</f>
        <v>143.55</v>
      </c>
      <c r="J25" s="8" t="n">
        <f aca="false">I25*$J$5</f>
        <v>181.326315789474</v>
      </c>
      <c r="K25" s="8" t="n">
        <f aca="false">J25-H25</f>
        <v>1.88631578947368</v>
      </c>
      <c r="L25" s="9" t="n">
        <f aca="false">IF(AND(H25=0,J25=0),0,IF(H25=0,"New",(J25-H25)/H25))</f>
        <v>0.0105122369007673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211</v>
      </c>
      <c r="B26" s="7" t="str">
        <f aca="false">IFERROR(INDEX('Source'!$C:$C,MATCH($A26,'Source'!$B:$B,0)),"")</f>
        <v>מדבקה מסיליקון ל</v>
      </c>
      <c r="C26" s="8" t="n">
        <f aca="false">SUMIFS('Source'!$D:$D,'Source'!$A:$A,"105 - Pedicure Salons",'Source'!$B:$B,$A26)</f>
        <v>1</v>
      </c>
      <c r="D26" s="8" t="n">
        <f aca="false">SUMIFS('Source'!$F:$F,'Source'!$A:$A,"105 - Pedicure Salons",'Source'!$B:$B,$A26)</f>
        <v>0</v>
      </c>
      <c r="E26" s="8" t="n">
        <f aca="false">D26*$J$5</f>
        <v>0</v>
      </c>
      <c r="F26" s="8" t="n">
        <f aca="false">E26-C26</f>
        <v>-1</v>
      </c>
      <c r="G26" s="9" t="n">
        <f aca="false">IF(AND(C26=0,E26=0),0,IF(C26=0,"New",(E26-C26)/C26))</f>
        <v>-1</v>
      </c>
      <c r="H26" s="8" t="n">
        <f aca="false">SUMIFS('Source'!$E:$E,'Source'!$A:$A,"105 - Pedicure Salons",'Source'!$B:$B,$A26)</f>
        <v>34.95</v>
      </c>
      <c r="I26" s="8" t="n">
        <f aca="false">SUMIFS('Source'!$G:$G,'Source'!$A:$A,"105 - Pedicure Salons",'Source'!$B:$B,$A26)</f>
        <v>0</v>
      </c>
      <c r="J26" s="8" t="n">
        <f aca="false">I26*$J$5</f>
        <v>0</v>
      </c>
      <c r="K26" s="8" t="n">
        <f aca="false">J26-H26</f>
        <v>-34.95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261</v>
      </c>
      <c r="B27" s="7" t="str">
        <f aca="false">IFERROR(INDEX('Source'!$C:$C,MATCH($A27,'Source'!$B:$B,0)),"")</f>
        <v>פומפיה להסרת עור</v>
      </c>
      <c r="C27" s="8" t="n">
        <f aca="false">SUMIFS('Source'!$D:$D,'Source'!$A:$A,"105 - Pedicure Salons",'Source'!$B:$B,$A27)</f>
        <v>3</v>
      </c>
      <c r="D27" s="8" t="n">
        <f aca="false">SUMIFS('Source'!$F:$F,'Source'!$A:$A,"105 - Pedicure Salons",'Source'!$B:$B,$A27)</f>
        <v>3</v>
      </c>
      <c r="E27" s="8" t="n">
        <f aca="false">D27*$J$5</f>
        <v>3.78947368421053</v>
      </c>
      <c r="F27" s="8" t="n">
        <f aca="false">E27-C27</f>
        <v>0.789473684210526</v>
      </c>
      <c r="G27" s="9" t="n">
        <f aca="false">IF(AND(C27=0,E27=0),0,IF(C27=0,"New",(E27-C27)/C27))</f>
        <v>0.263157894736842</v>
      </c>
      <c r="H27" s="8" t="n">
        <f aca="false">SUMIFS('Source'!$E:$E,'Source'!$A:$A,"105 - Pedicure Salons",'Source'!$B:$B,$A27)</f>
        <v>80.86</v>
      </c>
      <c r="I27" s="8" t="n">
        <f aca="false">SUMIFS('Source'!$G:$G,'Source'!$A:$A,"105 - Pedicure Salons",'Source'!$B:$B,$A27)</f>
        <v>101.07</v>
      </c>
      <c r="J27" s="8" t="n">
        <f aca="false">I27*$J$5</f>
        <v>127.667368421053</v>
      </c>
      <c r="K27" s="8" t="n">
        <f aca="false">J27-H27</f>
        <v>46.8073684210526</v>
      </c>
      <c r="L27" s="9" t="n">
        <f aca="false">IF(AND(H27=0,J27=0),0,IF(H27=0,"New",(J27-H27)/H27))</f>
        <v>0.57886926071052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246</v>
      </c>
      <c r="B28" s="7" t="str">
        <f aca="false">IFERROR(INDEX('Source'!$C:$C,MATCH($A28,'Source'!$B:$B,0)),"")</f>
        <v>מפריד אצבע</v>
      </c>
      <c r="C28" s="8" t="n">
        <f aca="false">SUMIFS('Source'!$D:$D,'Source'!$A:$A,"105 - Pedicure Salons",'Source'!$B:$B,$A28)</f>
        <v>1</v>
      </c>
      <c r="D28" s="8" t="n">
        <f aca="false">SUMIFS('Source'!$F:$F,'Source'!$A:$A,"105 - Pedicure Salons",'Source'!$B:$B,$A28)</f>
        <v>0</v>
      </c>
      <c r="E28" s="8" t="n">
        <f aca="false">D28*$J$5</f>
        <v>0</v>
      </c>
      <c r="F28" s="8" t="n">
        <f aca="false">E28-C28</f>
        <v>-1</v>
      </c>
      <c r="G28" s="9" t="n">
        <f aca="false">IF(AND(C28=0,E28=0),0,IF(C28=0,"New",(E28-C28)/C28))</f>
        <v>-1</v>
      </c>
      <c r="H28" s="8" t="n">
        <f aca="false">SUMIFS('Source'!$E:$E,'Source'!$A:$A,"105 - Pedicure Salons",'Source'!$B:$B,$A28)</f>
        <v>19.31</v>
      </c>
      <c r="I28" s="8" t="n">
        <f aca="false">SUMIFS('Source'!$G:$G,'Source'!$A:$A,"105 - Pedicure Salons",'Source'!$B:$B,$A28)</f>
        <v>0</v>
      </c>
      <c r="J28" s="8" t="n">
        <f aca="false">I28*$J$5</f>
        <v>0</v>
      </c>
      <c r="K28" s="8" t="n">
        <f aca="false">J28-H28</f>
        <v>-19.31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297</v>
      </c>
      <c r="B29" s="7" t="str">
        <f aca="false">IFERROR(INDEX('Source'!$C:$C,MATCH($A29,'Source'!$B:$B,0)),"")</f>
        <v>טבעת אלסטית מסיליקון</v>
      </c>
      <c r="C29" s="8" t="n">
        <f aca="false">SUMIFS('Source'!$D:$D,'Source'!$A:$A,"105 - Pedicure Salons",'Source'!$B:$B,$A29)</f>
        <v>1</v>
      </c>
      <c r="D29" s="8" t="n">
        <f aca="false">SUMIFS('Source'!$F:$F,'Source'!$A:$A,"105 - Pedicure Salons",'Source'!$B:$B,$A29)</f>
        <v>0</v>
      </c>
      <c r="E29" s="8" t="n">
        <f aca="false">D29*$J$5</f>
        <v>0</v>
      </c>
      <c r="F29" s="8" t="n">
        <f aca="false">E29-C29</f>
        <v>-1</v>
      </c>
      <c r="G29" s="9" t="n">
        <f aca="false">IF(AND(C29=0,E29=0),0,IF(C29=0,"New",(E29-C29)/C29))</f>
        <v>-1</v>
      </c>
      <c r="H29" s="8" t="n">
        <f aca="false">SUMIFS('Source'!$E:$E,'Source'!$A:$A,"105 - Pedicure Salons",'Source'!$B:$B,$A29)</f>
        <v>18.69</v>
      </c>
      <c r="I29" s="8" t="n">
        <f aca="false">SUMIFS('Source'!$G:$G,'Source'!$A:$A,"105 - Pedicure Salons",'Source'!$B:$B,$A29)</f>
        <v>0</v>
      </c>
      <c r="J29" s="8" t="n">
        <f aca="false">I29*$J$5</f>
        <v>0</v>
      </c>
      <c r="K29" s="8" t="n">
        <f aca="false">J29-H29</f>
        <v>-18.69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323</v>
      </c>
      <c r="B30" s="7" t="str">
        <f aca="false">IFERROR(INDEX('Source'!$C:$C,MATCH($A30,'Source'!$B:$B,0)),"")</f>
        <v>מגן זרת מסיליקון</v>
      </c>
      <c r="C30" s="8" t="n">
        <f aca="false">SUMIFS('Source'!$D:$D,'Source'!$A:$A,"105 - Pedicure Salons",'Source'!$B:$B,$A30)</f>
        <v>2</v>
      </c>
      <c r="D30" s="8" t="n">
        <f aca="false">SUMIFS('Source'!$F:$F,'Source'!$A:$A,"105 - Pedicure Salons",'Source'!$B:$B,$A30)</f>
        <v>2</v>
      </c>
      <c r="E30" s="8" t="n">
        <f aca="false">D30*$J$5</f>
        <v>2.52631578947368</v>
      </c>
      <c r="F30" s="8" t="n">
        <f aca="false">E30-C30</f>
        <v>0.526315789473684</v>
      </c>
      <c r="G30" s="9" t="n">
        <f aca="false">IF(AND(C30=0,E30=0),0,IF(C30=0,"New",(E30-C30)/C30))</f>
        <v>0.263157894736842</v>
      </c>
      <c r="H30" s="8" t="n">
        <f aca="false">SUMIFS('Source'!$E:$E,'Source'!$A:$A,"105 - Pedicure Salons",'Source'!$B:$B,$A30)</f>
        <v>64.89</v>
      </c>
      <c r="I30" s="8" t="n">
        <f aca="false">SUMIFS('Source'!$G:$G,'Source'!$A:$A,"105 - Pedicure Salons",'Source'!$B:$B,$A30)</f>
        <v>81.12</v>
      </c>
      <c r="J30" s="8" t="n">
        <f aca="false">I30*$J$5</f>
        <v>102.467368421053</v>
      </c>
      <c r="K30" s="8" t="n">
        <f aca="false">J30-H30</f>
        <v>37.5773684210526</v>
      </c>
      <c r="L30" s="9" t="n">
        <f aca="false">IF(AND(H30=0,J30=0),0,IF(H30=0,"New",(J30-H30)/H30))</f>
        <v>0.579093364479159</v>
      </c>
      <c r="M30" s="7" t="str">
        <f aca="false">IF(AND(OR(C30&lt;&gt;0,H30&lt;&gt;0),D30=0,I30=0),"DROP",IF(AND(OR(D30&lt;&gt;0,I30&lt;&gt;0),C30=0,H30=0),"NEW",""))</f>
        <v/>
      </c>
    </row>
    <row r="32" customFormat="false" ht="15" hidden="false" customHeight="false" outlineLevel="0" collapsed="false">
      <c r="A32" s="17"/>
      <c r="B32" s="18" t="s">
        <v>642</v>
      </c>
      <c r="C32" s="19" t="n">
        <f aca="false">SUM(C9:C30)</f>
        <v>114</v>
      </c>
      <c r="D32" s="19" t="n">
        <f aca="false">SUM(D9:D30)</f>
        <v>97</v>
      </c>
      <c r="E32" s="19" t="n">
        <f aca="false">SUM(E9:E30)</f>
        <v>122.526315789474</v>
      </c>
      <c r="F32" s="19" t="n">
        <f aca="false">SUM(F9:F30)</f>
        <v>8.52631578947368</v>
      </c>
      <c r="G32" s="20" t="n">
        <f aca="false">IF(C32=0,"N/A",F32/C32)</f>
        <v>0.074792243767313</v>
      </c>
      <c r="H32" s="19" t="n">
        <f aca="false">SUM(H9:H30)</f>
        <v>4145.68</v>
      </c>
      <c r="I32" s="19" t="n">
        <f aca="false">SUM(I9:I30)</f>
        <v>4305.02</v>
      </c>
      <c r="J32" s="19" t="n">
        <f aca="false">SUM(J9:J30)</f>
        <v>5437.92</v>
      </c>
      <c r="K32" s="19" t="n">
        <f aca="false">SUM(K9:K30)</f>
        <v>1292.24</v>
      </c>
      <c r="L32" s="20" t="n">
        <f aca="false">IF(H32=0,"N/A",K32/H32)</f>
        <v>0.311707608884429</v>
      </c>
      <c r="M32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967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968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SUMPRODUCT(--(((C9:C29&lt;&gt;0)+(H9:H29&lt;&gt;0)&gt;0)*((D9:D29=0)*(I9:I29=0))))</f>
        <v>1</v>
      </c>
      <c r="C5" s="13" t="s">
        <v>64</v>
      </c>
      <c r="D5" s="14" t="n">
        <f aca="false">SUMPRODUCT(--(((D9:D29&lt;&gt;0)+(I9:I29&lt;&gt;0)&gt;0)*((C9:C29=0)*(H9:H29=0))))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SUMPRODUCT(--(((C9:C29&lt;&gt;0)+(H9:H29&lt;&gt;0)&gt;0)*((D9:D29=0)*(I9:I29=0)))*C9:C29)</f>
        <v>0</v>
      </c>
      <c r="C6" s="13" t="s">
        <v>67</v>
      </c>
      <c r="D6" s="14" t="n">
        <f aca="false">SUMPRODUCT(--(((C9:C29&lt;&gt;0)+(H9:H29&lt;&gt;0)&gt;0)*((D9:D29=0)*(I9:I29=0)))*H9:H29)</f>
        <v>7427.59</v>
      </c>
      <c r="E6" s="13" t="s">
        <v>68</v>
      </c>
      <c r="F6" s="14" t="n">
        <f aca="false">SUMPRODUCT(--(((D9:D29&lt;&gt;0)+(I9:I29&lt;&gt;0)&gt;0)*((C9:C29=0)*(H9:H29=0)))*D9:D29)</f>
        <v>0</v>
      </c>
      <c r="G6" s="13" t="s">
        <v>69</v>
      </c>
      <c r="H6" s="14" t="n">
        <f aca="false">SUMPRODUCT(--(((D9:D29&lt;&gt;0)+(I9:I29&lt;&gt;0)&gt;0)*((C9:C29=0)*(H9:H29=0)))*I9:I29)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969</v>
      </c>
      <c r="B9" s="7" t="str">
        <f aca="false">IFERROR(INDEX('Source'!$C:$C,MATCH($A9,'Source'!$B:$B,0)),"")</f>
        <v>שרוול מסיליקון ל</v>
      </c>
      <c r="C9" s="8" t="n">
        <f aca="false">SUMIFS('Source'!$D:$D,'Source'!$A:$A,"111 - Superpharm Life",'Source'!$B:$B,$A9)</f>
        <v>17820</v>
      </c>
      <c r="D9" s="8" t="n">
        <f aca="false">SUMIFS('Source'!$F:$F,'Source'!$A:$A,"111 - Superpharm Life",'Source'!$B:$B,$A9)</f>
        <v>3000</v>
      </c>
      <c r="E9" s="8" t="n">
        <f aca="false">D9*$J$5</f>
        <v>3789.47368421053</v>
      </c>
      <c r="F9" s="8" t="n">
        <f aca="false">E9-C9</f>
        <v>-14030.5263157895</v>
      </c>
      <c r="G9" s="9" t="n">
        <f aca="false">IF(AND(C9=0,E9=0),0,IF(C9=0,"New",(E9-C9)/C9))</f>
        <v>-0.787347155768208</v>
      </c>
      <c r="H9" s="8" t="n">
        <f aca="false">SUMIFS('Source'!$E:$E,'Source'!$A:$A,"111 - Superpharm Life",'Source'!$B:$B,$A9)</f>
        <v>219007.8</v>
      </c>
      <c r="I9" s="8" t="n">
        <f aca="false">SUMIFS('Source'!$G:$G,'Source'!$A:$A,"111 - Superpharm Life",'Source'!$B:$B,$A9)</f>
        <v>36870</v>
      </c>
      <c r="J9" s="8" t="n">
        <f aca="false">I9*$J$5</f>
        <v>46572.6315789474</v>
      </c>
      <c r="K9" s="8" t="n">
        <f aca="false">J9-H9</f>
        <v>-172435.168421053</v>
      </c>
      <c r="L9" s="9" t="n">
        <f aca="false">IF(AND(H9=0,J9=0),0,IF(H9=0,"New",(J9-H9)/H9))</f>
        <v>-0.787347155768209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970</v>
      </c>
      <c r="B10" s="7" t="str">
        <f aca="false">IFERROR(INDEX('Source'!$C:$C,MATCH($A10,'Source'!$B:$B,0)),"")</f>
        <v>רפידת נוחות</v>
      </c>
      <c r="C10" s="8" t="n">
        <f aca="false">SUMIFS('Source'!$D:$D,'Source'!$A:$A,"111 - Superpharm Life",'Source'!$B:$B,$A10)</f>
        <v>14000</v>
      </c>
      <c r="D10" s="8" t="n">
        <f aca="false">SUMIFS('Source'!$F:$F,'Source'!$A:$A,"111 - Superpharm Life",'Source'!$B:$B,$A10)</f>
        <v>6000</v>
      </c>
      <c r="E10" s="8" t="n">
        <f aca="false">D10*$J$5</f>
        <v>7578.94736842105</v>
      </c>
      <c r="F10" s="8" t="n">
        <f aca="false">E10-C10</f>
        <v>-6421.05263157895</v>
      </c>
      <c r="G10" s="9" t="n">
        <f aca="false">IF(AND(C10=0,E10=0),0,IF(C10=0,"New",(E10-C10)/C10))</f>
        <v>-0.458646616541353</v>
      </c>
      <c r="H10" s="8" t="n">
        <f aca="false">SUMIFS('Source'!$E:$E,'Source'!$A:$A,"111 - Superpharm Life",'Source'!$B:$B,$A10)</f>
        <v>105840</v>
      </c>
      <c r="I10" s="8" t="n">
        <f aca="false">SUMIFS('Source'!$G:$G,'Source'!$A:$A,"111 - Superpharm Life",'Source'!$B:$B,$A10)</f>
        <v>45360</v>
      </c>
      <c r="J10" s="8" t="n">
        <f aca="false">I10*$J$5</f>
        <v>57296.8421052632</v>
      </c>
      <c r="K10" s="8" t="n">
        <f aca="false">J10-H10</f>
        <v>-48543.1578947369</v>
      </c>
      <c r="L10" s="9" t="n">
        <f aca="false">IF(AND(H10=0,J10=0),0,IF(H10=0,"New",(J10-H10)/H10))</f>
        <v>-0.458646616541353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971</v>
      </c>
      <c r="B11" s="7" t="str">
        <f aca="false">IFERROR(INDEX('Source'!$C:$C,MATCH($A11,'Source'!$B:$B,0)),"")</f>
        <v>רפידת אנטי-ריח</v>
      </c>
      <c r="C11" s="8" t="n">
        <f aca="false">SUMIFS('Source'!$D:$D,'Source'!$A:$A,"111 - Superpharm Life",'Source'!$B:$B,$A11)</f>
        <v>9600</v>
      </c>
      <c r="D11" s="8" t="n">
        <f aca="false">SUMIFS('Source'!$F:$F,'Source'!$A:$A,"111 - Superpharm Life",'Source'!$B:$B,$A11)</f>
        <v>4800</v>
      </c>
      <c r="E11" s="8" t="n">
        <f aca="false">D11*$J$5</f>
        <v>6063.15789473684</v>
      </c>
      <c r="F11" s="8" t="n">
        <f aca="false">E11-C11</f>
        <v>-3536.84210526316</v>
      </c>
      <c r="G11" s="9" t="n">
        <f aca="false">IF(AND(C11=0,E11=0),0,IF(C11=0,"New",(E11-C11)/C11))</f>
        <v>-0.368421052631579</v>
      </c>
      <c r="H11" s="8" t="n">
        <f aca="false">SUMIFS('Source'!$E:$E,'Source'!$A:$A,"111 - Superpharm Life",'Source'!$B:$B,$A11)</f>
        <v>93888</v>
      </c>
      <c r="I11" s="8" t="n">
        <f aca="false">SUMIFS('Source'!$G:$G,'Source'!$A:$A,"111 - Superpharm Life",'Source'!$B:$B,$A11)</f>
        <v>46944</v>
      </c>
      <c r="J11" s="8" t="n">
        <f aca="false">I11*$J$5</f>
        <v>59297.6842105263</v>
      </c>
      <c r="K11" s="8" t="n">
        <f aca="false">J11-H11</f>
        <v>-34590.3157894737</v>
      </c>
      <c r="L11" s="9" t="n">
        <f aca="false">IF(AND(H11=0,J11=0),0,IF(H11=0,"New",(J11-H11)/H11))</f>
        <v>-0.368421052631579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972</v>
      </c>
      <c r="B12" s="7" t="str">
        <f aca="false">IFERROR(INDEX('Source'!$C:$C,MATCH($A12,'Source'!$B:$B,0)),"")</f>
        <v>מיישר בוהן</v>
      </c>
      <c r="C12" s="8" t="n">
        <f aca="false">SUMIFS('Source'!$D:$D,'Source'!$A:$A,"111 - Superpharm Life",'Source'!$B:$B,$A12)</f>
        <v>3780</v>
      </c>
      <c r="D12" s="8" t="n">
        <f aca="false">SUMIFS('Source'!$F:$F,'Source'!$A:$A,"111 - Superpharm Life",'Source'!$B:$B,$A12)</f>
        <v>1010</v>
      </c>
      <c r="E12" s="8" t="n">
        <f aca="false">D12*$J$5</f>
        <v>1275.78947368421</v>
      </c>
      <c r="F12" s="8" t="n">
        <f aca="false">E12-C12</f>
        <v>-2504.21052631579</v>
      </c>
      <c r="G12" s="9" t="n">
        <f aca="false">IF(AND(C12=0,E12=0),0,IF(C12=0,"New",(E12-C12)/C12))</f>
        <v>-0.662489557226399</v>
      </c>
      <c r="H12" s="8" t="n">
        <f aca="false">SUMIFS('Source'!$E:$E,'Source'!$A:$A,"111 - Superpharm Life",'Source'!$B:$B,$A12)</f>
        <v>53751.6</v>
      </c>
      <c r="I12" s="8" t="n">
        <f aca="false">SUMIFS('Source'!$G:$G,'Source'!$A:$A,"111 - Superpharm Life",'Source'!$B:$B,$A12)</f>
        <v>14362.2</v>
      </c>
      <c r="J12" s="8" t="n">
        <f aca="false">I12*$J$5</f>
        <v>18141.7263157895</v>
      </c>
      <c r="K12" s="8" t="n">
        <f aca="false">J12-H12</f>
        <v>-35609.8736842105</v>
      </c>
      <c r="L12" s="9" t="n">
        <f aca="false">IF(AND(H12=0,J12=0),0,IF(H12=0,"New",(J12-H12)/H12))</f>
        <v>-0.662489557226399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973</v>
      </c>
      <c r="B13" s="7" t="str">
        <f aca="false">IFERROR(INDEX('Source'!$C:$C,MATCH($A13,'Source'!$B:$B,0)),"")</f>
        <v>קוצץ ציפורניים</v>
      </c>
      <c r="C13" s="8" t="n">
        <f aca="false">SUMIFS('Source'!$D:$D,'Source'!$A:$A,"111 - Superpharm Life",'Source'!$B:$B,$A13)</f>
        <v>5400</v>
      </c>
      <c r="D13" s="8" t="n">
        <f aca="false">SUMIFS('Source'!$F:$F,'Source'!$A:$A,"111 - Superpharm Life",'Source'!$B:$B,$A13)</f>
        <v>1800</v>
      </c>
      <c r="E13" s="8" t="n">
        <f aca="false">D13*$J$5</f>
        <v>2273.68421052632</v>
      </c>
      <c r="F13" s="8" t="n">
        <f aca="false">E13-C13</f>
        <v>-3126.31578947368</v>
      </c>
      <c r="G13" s="9" t="n">
        <f aca="false">IF(AND(C13=0,E13=0),0,IF(C13=0,"New",(E13-C13)/C13))</f>
        <v>-0.578947368421053</v>
      </c>
      <c r="H13" s="8" t="n">
        <f aca="false">SUMIFS('Source'!$E:$E,'Source'!$A:$A,"111 - Superpharm Life",'Source'!$B:$B,$A13)</f>
        <v>47844</v>
      </c>
      <c r="I13" s="8" t="n">
        <f aca="false">SUMIFS('Source'!$G:$G,'Source'!$A:$A,"111 - Superpharm Life",'Source'!$B:$B,$A13)</f>
        <v>15948</v>
      </c>
      <c r="J13" s="8" t="n">
        <f aca="false">I13*$J$5</f>
        <v>20144.8421052632</v>
      </c>
      <c r="K13" s="8" t="n">
        <f aca="false">J13-H13</f>
        <v>-27699.1578947368</v>
      </c>
      <c r="L13" s="9" t="n">
        <f aca="false">IF(AND(H13=0,J13=0),0,IF(H13=0,"New",(J13-H13)/H13))</f>
        <v>-0.578947368421053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974</v>
      </c>
      <c r="B14" s="7" t="str">
        <f aca="false">IFERROR(INDEX('Source'!$C:$C,MATCH($A14,'Source'!$B:$B,0)),"")</f>
        <v>פומפיה להסרת עור</v>
      </c>
      <c r="C14" s="8" t="n">
        <f aca="false">SUMIFS('Source'!$D:$D,'Source'!$A:$A,"111 - Superpharm Life",'Source'!$B:$B,$A14)</f>
        <v>4152</v>
      </c>
      <c r="D14" s="8" t="n">
        <f aca="false">SUMIFS('Source'!$F:$F,'Source'!$A:$A,"111 - Superpharm Life",'Source'!$B:$B,$A14)</f>
        <v>2400</v>
      </c>
      <c r="E14" s="8" t="n">
        <f aca="false">D14*$J$5</f>
        <v>3031.57894736842</v>
      </c>
      <c r="F14" s="8" t="n">
        <f aca="false">E14-C14</f>
        <v>-1120.42105263158</v>
      </c>
      <c r="G14" s="9" t="n">
        <f aca="false">IF(AND(C14=0,E14=0),0,IF(C14=0,"New",(E14-C14)/C14))</f>
        <v>-0.269850927897779</v>
      </c>
      <c r="H14" s="8" t="n">
        <f aca="false">SUMIFS('Source'!$E:$E,'Source'!$A:$A,"111 - Superpharm Life",'Source'!$B:$B,$A14)</f>
        <v>73822.56</v>
      </c>
      <c r="I14" s="8" t="n">
        <f aca="false">SUMIFS('Source'!$G:$G,'Source'!$A:$A,"111 - Superpharm Life",'Source'!$B:$B,$A14)</f>
        <v>42672</v>
      </c>
      <c r="J14" s="8" t="n">
        <f aca="false">I14*$J$5</f>
        <v>53901.4736842105</v>
      </c>
      <c r="K14" s="8" t="n">
        <f aca="false">J14-H14</f>
        <v>-19921.0863157895</v>
      </c>
      <c r="L14" s="9" t="n">
        <f aca="false">IF(AND(H14=0,J14=0),0,IF(H14=0,"New",(J14-H14)/H14))</f>
        <v>-0.269850927897779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975</v>
      </c>
      <c r="B15" s="7" t="str">
        <f aca="false">IFERROR(INDEX('Source'!$C:$C,MATCH($A15,'Source'!$B:$B,0)),"")</f>
        <v>רפידה בולמת זעזועים</v>
      </c>
      <c r="C15" s="8" t="n">
        <f aca="false">SUMIFS('Source'!$D:$D,'Source'!$A:$A,"111 - Superpharm Life",'Source'!$B:$B,$A15)</f>
        <v>9000</v>
      </c>
      <c r="D15" s="8" t="n">
        <f aca="false">SUMIFS('Source'!$F:$F,'Source'!$A:$A,"111 - Superpharm Life",'Source'!$B:$B,$A15)</f>
        <v>6000</v>
      </c>
      <c r="E15" s="8" t="n">
        <f aca="false">D15*$J$5</f>
        <v>7578.94736842105</v>
      </c>
      <c r="F15" s="8" t="n">
        <f aca="false">E15-C15</f>
        <v>-1421.05263157895</v>
      </c>
      <c r="G15" s="9" t="n">
        <f aca="false">IF(AND(C15=0,E15=0),0,IF(C15=0,"New",(E15-C15)/C15))</f>
        <v>-0.157894736842105</v>
      </c>
      <c r="H15" s="8" t="n">
        <f aca="false">SUMIFS('Source'!$E:$E,'Source'!$A:$A,"111 - Superpharm Life",'Source'!$B:$B,$A15)</f>
        <v>88020</v>
      </c>
      <c r="I15" s="8" t="n">
        <f aca="false">SUMIFS('Source'!$G:$G,'Source'!$A:$A,"111 - Superpharm Life",'Source'!$B:$B,$A15)</f>
        <v>58680</v>
      </c>
      <c r="J15" s="8" t="n">
        <f aca="false">I15*$J$5</f>
        <v>74122.1052631579</v>
      </c>
      <c r="K15" s="8" t="n">
        <f aca="false">J15-H15</f>
        <v>-13897.8947368421</v>
      </c>
      <c r="L15" s="9" t="n">
        <f aca="false">IF(AND(H15=0,J15=0),0,IF(H15=0,"New",(J15-H15)/H15))</f>
        <v>-0.157894736842105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976</v>
      </c>
      <c r="B16" s="7" t="str">
        <f aca="false">IFERROR(INDEX('Source'!$C:$C,MATCH($A16,'Source'!$B:$B,0)),"")</f>
        <v>כ.הפרדת אצבעות ס</v>
      </c>
      <c r="C16" s="8" t="n">
        <f aca="false">SUMIFS('Source'!$D:$D,'Source'!$A:$A,"111 - Superpharm Life",'Source'!$B:$B,$A16)</f>
        <v>8100</v>
      </c>
      <c r="D16" s="8" t="n">
        <f aca="false">SUMIFS('Source'!$F:$F,'Source'!$A:$A,"111 - Superpharm Life",'Source'!$B:$B,$A16)</f>
        <v>5400</v>
      </c>
      <c r="E16" s="8" t="n">
        <f aca="false">D16*$J$5</f>
        <v>6821.05263157895</v>
      </c>
      <c r="F16" s="8" t="n">
        <f aca="false">E16-C16</f>
        <v>-1278.94736842105</v>
      </c>
      <c r="G16" s="9" t="n">
        <f aca="false">IF(AND(C16=0,E16=0),0,IF(C16=0,"New",(E16-C16)/C16))</f>
        <v>-0.157894736842105</v>
      </c>
      <c r="H16" s="8" t="n">
        <f aca="false">SUMIFS('Source'!$E:$E,'Source'!$A:$A,"111 - Superpharm Life",'Source'!$B:$B,$A16)</f>
        <v>81891</v>
      </c>
      <c r="I16" s="8" t="n">
        <f aca="false">SUMIFS('Source'!$G:$G,'Source'!$A:$A,"111 - Superpharm Life",'Source'!$B:$B,$A16)</f>
        <v>54594</v>
      </c>
      <c r="J16" s="8" t="n">
        <f aca="false">I16*$J$5</f>
        <v>68960.8421052632</v>
      </c>
      <c r="K16" s="8" t="n">
        <f aca="false">J16-H16</f>
        <v>-12930.1578947368</v>
      </c>
      <c r="L16" s="9" t="n">
        <f aca="false">IF(AND(H16=0,J16=0),0,IF(H16=0,"New",(J16-H16)/H16))</f>
        <v>-0.157894736842105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977</v>
      </c>
      <c r="B17" s="7" t="str">
        <f aca="false">IFERROR(INDEX('Source'!$C:$C,MATCH($A17,'Source'!$B:$B,0)),"")</f>
        <v>כרית להפרדת אצבע</v>
      </c>
      <c r="C17" s="8" t="n">
        <f aca="false">SUMIFS('Source'!$D:$D,'Source'!$A:$A,"111 - Superpharm Life",'Source'!$B:$B,$A17)</f>
        <v>4050</v>
      </c>
      <c r="D17" s="8" t="n">
        <f aca="false">SUMIFS('Source'!$F:$F,'Source'!$A:$A,"111 - Superpharm Life",'Source'!$B:$B,$A17)</f>
        <v>1350</v>
      </c>
      <c r="E17" s="8" t="n">
        <f aca="false">D17*$J$5</f>
        <v>1705.26315789474</v>
      </c>
      <c r="F17" s="8" t="n">
        <f aca="false">E17-C17</f>
        <v>-2344.73684210526</v>
      </c>
      <c r="G17" s="9" t="n">
        <f aca="false">IF(AND(C17=0,E17=0),0,IF(C17=0,"New",(E17-C17)/C17))</f>
        <v>-0.578947368421053</v>
      </c>
      <c r="H17" s="8" t="n">
        <f aca="false">SUMIFS('Source'!$E:$E,'Source'!$A:$A,"111 - Superpharm Life",'Source'!$B:$B,$A17)</f>
        <v>40945.5</v>
      </c>
      <c r="I17" s="8" t="n">
        <f aca="false">SUMIFS('Source'!$G:$G,'Source'!$A:$A,"111 - Superpharm Life",'Source'!$B:$B,$A17)</f>
        <v>13648.5</v>
      </c>
      <c r="J17" s="8" t="n">
        <f aca="false">I17*$J$5</f>
        <v>17240.2105263158</v>
      </c>
      <c r="K17" s="8" t="n">
        <f aca="false">J17-H17</f>
        <v>-23705.2894736842</v>
      </c>
      <c r="L17" s="9" t="n">
        <f aca="false">IF(AND(H17=0,J17=0),0,IF(H17=0,"New",(J17-H17)/H17))</f>
        <v>-0.578947368421053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978</v>
      </c>
      <c r="B18" s="7" t="str">
        <f aca="false">IFERROR(INDEX('Source'!$C:$C,MATCH($A18,'Source'!$B:$B,0)),"")</f>
        <v>טבעת אלסטית מסי</v>
      </c>
      <c r="C18" s="8" t="n">
        <f aca="false">SUMIFS('Source'!$D:$D,'Source'!$A:$A,"111 - Superpharm Life",'Source'!$B:$B,$A18)</f>
        <v>4860</v>
      </c>
      <c r="D18" s="8" t="n">
        <f aca="false">SUMIFS('Source'!$F:$F,'Source'!$A:$A,"111 - Superpharm Life",'Source'!$B:$B,$A18)</f>
        <v>2160</v>
      </c>
      <c r="E18" s="8" t="n">
        <f aca="false">D18*$J$5</f>
        <v>2728.42105263158</v>
      </c>
      <c r="F18" s="8" t="n">
        <f aca="false">E18-C18</f>
        <v>-2131.57894736842</v>
      </c>
      <c r="G18" s="9" t="n">
        <f aca="false">IF(AND(C18=0,E18=0),0,IF(C18=0,"New",(E18-C18)/C18))</f>
        <v>-0.43859649122807</v>
      </c>
      <c r="H18" s="8" t="n">
        <f aca="false">SUMIFS('Source'!$E:$E,'Source'!$A:$A,"111 - Superpharm Life",'Source'!$B:$B,$A18)</f>
        <v>47239.2</v>
      </c>
      <c r="I18" s="8" t="n">
        <f aca="false">SUMIFS('Source'!$G:$G,'Source'!$A:$A,"111 - Superpharm Life",'Source'!$B:$B,$A18)</f>
        <v>20995.2</v>
      </c>
      <c r="J18" s="8" t="n">
        <f aca="false">I18*$J$5</f>
        <v>26520.2526315789</v>
      </c>
      <c r="K18" s="8" t="n">
        <f aca="false">J18-H18</f>
        <v>-20718.9473684211</v>
      </c>
      <c r="L18" s="9" t="n">
        <f aca="false">IF(AND(H18=0,J18=0),0,IF(H18=0,"New",(J18-H18)/H18))</f>
        <v>-0.43859649122807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979</v>
      </c>
      <c r="B19" s="7" t="str">
        <f aca="false">IFERROR(INDEX('Source'!$C:$C,MATCH($A19,'Source'!$B:$B,0)),"")</f>
        <v>מדבקה רב פעמית ל</v>
      </c>
      <c r="C19" s="8" t="n">
        <f aca="false">SUMIFS('Source'!$D:$D,'Source'!$A:$A,"111 - Superpharm Life",'Source'!$B:$B,$A19)</f>
        <v>4860</v>
      </c>
      <c r="D19" s="8" t="n">
        <f aca="false">SUMIFS('Source'!$F:$F,'Source'!$A:$A,"111 - Superpharm Life",'Source'!$B:$B,$A19)</f>
        <v>2430</v>
      </c>
      <c r="E19" s="8" t="n">
        <f aca="false">D19*$J$5</f>
        <v>3069.47368421053</v>
      </c>
      <c r="F19" s="8" t="n">
        <f aca="false">E19-C19</f>
        <v>-1790.52631578947</v>
      </c>
      <c r="G19" s="9" t="n">
        <f aca="false">IF(AND(C19=0,E19=0),0,IF(C19=0,"New",(E19-C19)/C19))</f>
        <v>-0.368421052631579</v>
      </c>
      <c r="H19" s="8" t="n">
        <f aca="false">SUMIFS('Source'!$E:$E,'Source'!$A:$A,"111 - Superpharm Life",'Source'!$B:$B,$A19)</f>
        <v>47239.2</v>
      </c>
      <c r="I19" s="8" t="n">
        <f aca="false">SUMIFS('Source'!$G:$G,'Source'!$A:$A,"111 - Superpharm Life",'Source'!$B:$B,$A19)</f>
        <v>23619.6</v>
      </c>
      <c r="J19" s="8" t="n">
        <f aca="false">I19*$J$5</f>
        <v>29835.2842105263</v>
      </c>
      <c r="K19" s="8" t="n">
        <f aca="false">J19-H19</f>
        <v>-17403.9157894737</v>
      </c>
      <c r="L19" s="9" t="n">
        <f aca="false">IF(AND(H19=0,J19=0),0,IF(H19=0,"New",(J19-H19)/H19))</f>
        <v>-0.368421052631579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980</v>
      </c>
      <c r="B20" s="7" t="str">
        <f aca="false">IFERROR(INDEX('Source'!$C:$C,MATCH($A20,'Source'!$B:$B,0)),"")</f>
        <v>ריפוד סיליקון לעקב אחורי</v>
      </c>
      <c r="C20" s="8" t="n">
        <f aca="false">SUMIFS('Source'!$D:$D,'Source'!$A:$A,"111 - Superpharm Life",'Source'!$B:$B,$A20)</f>
        <v>3200</v>
      </c>
      <c r="D20" s="8" t="n">
        <f aca="false">SUMIFS('Source'!$F:$F,'Source'!$A:$A,"111 - Superpharm Life",'Source'!$B:$B,$A20)</f>
        <v>1600</v>
      </c>
      <c r="E20" s="8" t="n">
        <f aca="false">D20*$J$5</f>
        <v>2021.05263157895</v>
      </c>
      <c r="F20" s="8" t="n">
        <f aca="false">E20-C20</f>
        <v>-1178.94736842105</v>
      </c>
      <c r="G20" s="9" t="n">
        <f aca="false">IF(AND(C20=0,E20=0),0,IF(C20=0,"New",(E20-C20)/C20))</f>
        <v>-0.368421052631579</v>
      </c>
      <c r="H20" s="8" t="n">
        <f aca="false">SUMIFS('Source'!$E:$E,'Source'!$A:$A,"111 - Superpharm Life",'Source'!$B:$B,$A20)</f>
        <v>45856</v>
      </c>
      <c r="I20" s="8" t="n">
        <f aca="false">SUMIFS('Source'!$G:$G,'Source'!$A:$A,"111 - Superpharm Life",'Source'!$B:$B,$A20)</f>
        <v>22928</v>
      </c>
      <c r="J20" s="8" t="n">
        <f aca="false">I20*$J$5</f>
        <v>28961.6842105263</v>
      </c>
      <c r="K20" s="8" t="n">
        <f aca="false">J20-H20</f>
        <v>-16894.3157894737</v>
      </c>
      <c r="L20" s="9" t="n">
        <f aca="false">IF(AND(H20=0,J20=0),0,IF(H20=0,"New",(J20-H20)/H20))</f>
        <v>-0.368421052631579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911</v>
      </c>
      <c r="B21" s="7" t="str">
        <f aca="false">IFERROR(INDEX('Source'!$C:$C,MATCH($A21,'Source'!$B:$B,0)),"")</f>
        <v>אבן שיוף להסירת</v>
      </c>
      <c r="C21" s="8" t="n">
        <f aca="false">SUMIFS('Source'!$D:$D,'Source'!$A:$A,"111 - Superpharm Life",'Source'!$B:$B,$A21)</f>
        <v>7000</v>
      </c>
      <c r="D21" s="8" t="n">
        <f aca="false">SUMIFS('Source'!$F:$F,'Source'!$A:$A,"111 - Superpharm Life",'Source'!$B:$B,$A21)</f>
        <v>3275</v>
      </c>
      <c r="E21" s="8" t="n">
        <f aca="false">D21*$J$5</f>
        <v>4136.84210526316</v>
      </c>
      <c r="F21" s="8" t="n">
        <f aca="false">E21-C21</f>
        <v>-2863.15789473684</v>
      </c>
      <c r="G21" s="9" t="n">
        <f aca="false">IF(AND(C21=0,E21=0),0,IF(C21=0,"New",(E21-C21)/C21))</f>
        <v>-0.409022556390978</v>
      </c>
      <c r="H21" s="8" t="n">
        <f aca="false">SUMIFS('Source'!$E:$E,'Source'!$A:$A,"111 - Superpharm Life",'Source'!$B:$B,$A21)</f>
        <v>39270</v>
      </c>
      <c r="I21" s="8" t="n">
        <f aca="false">SUMIFS('Source'!$G:$G,'Source'!$A:$A,"111 - Superpharm Life",'Source'!$B:$B,$A21)</f>
        <v>18372.75</v>
      </c>
      <c r="J21" s="8" t="n">
        <f aca="false">I21*$J$5</f>
        <v>23207.6842105263</v>
      </c>
      <c r="K21" s="8" t="n">
        <f aca="false">J21-H21</f>
        <v>-16062.3157894737</v>
      </c>
      <c r="L21" s="9" t="n">
        <f aca="false">IF(AND(H21=0,J21=0),0,IF(H21=0,"New",(J21-H21)/H21))</f>
        <v>-0.409022556390978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981</v>
      </c>
      <c r="B22" s="7" t="str">
        <f aca="false">IFERROR(INDEX('Source'!$C:$C,MATCH($A22,'Source'!$B:$B,0)),"")</f>
        <v>ריפוד סיליקון לכרית כף הרגל</v>
      </c>
      <c r="C22" s="8" t="n">
        <f aca="false">SUMIFS('Source'!$D:$D,'Source'!$A:$A,"111 - Superpharm Life",'Source'!$B:$B,$A22)</f>
        <v>4200</v>
      </c>
      <c r="D22" s="8" t="n">
        <f aca="false">SUMIFS('Source'!$F:$F,'Source'!$A:$A,"111 - Superpharm Life",'Source'!$B:$B,$A22)</f>
        <v>2800</v>
      </c>
      <c r="E22" s="8" t="n">
        <f aca="false">D22*$J$5</f>
        <v>3536.84210526316</v>
      </c>
      <c r="F22" s="8" t="n">
        <f aca="false">E22-C22</f>
        <v>-663.157894736842</v>
      </c>
      <c r="G22" s="9" t="n">
        <f aca="false">IF(AND(C22=0,E22=0),0,IF(C22=0,"New",(E22-C22)/C22))</f>
        <v>-0.157894736842105</v>
      </c>
      <c r="H22" s="8" t="n">
        <f aca="false">SUMIFS('Source'!$E:$E,'Source'!$A:$A,"111 - Superpharm Life",'Source'!$B:$B,$A22)</f>
        <v>61824</v>
      </c>
      <c r="I22" s="8" t="n">
        <f aca="false">SUMIFS('Source'!$G:$G,'Source'!$A:$A,"111 - Superpharm Life",'Source'!$B:$B,$A22)</f>
        <v>41216</v>
      </c>
      <c r="J22" s="8" t="n">
        <f aca="false">I22*$J$5</f>
        <v>52062.3157894737</v>
      </c>
      <c r="K22" s="8" t="n">
        <f aca="false">J22-H22</f>
        <v>-9761.68421052632</v>
      </c>
      <c r="L22" s="9" t="n">
        <f aca="false">IF(AND(H22=0,J22=0),0,IF(H22=0,"New",(J22-H22)/H22))</f>
        <v>-0.157894736842105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982</v>
      </c>
      <c r="B23" s="7" t="str">
        <f aca="false">IFERROR(INDEX('Source'!$C:$C,MATCH($A23,'Source'!$B:$B,0)),"")</f>
        <v>(Unassigned / adjustment row - no item code in source)</v>
      </c>
      <c r="C23" s="8" t="n">
        <f aca="false">SUMIFS('Source'!$D:$D,'Source'!$A:$A,"111 - Superpharm Life",'Source'!$B:$B,$A23)</f>
        <v>0</v>
      </c>
      <c r="D23" s="8" t="n">
        <f aca="false">SUMIFS('Source'!$F:$F,'Source'!$A:$A,"111 - Superpharm Life",'Source'!$B:$B,$A23)</f>
        <v>0</v>
      </c>
      <c r="E23" s="8" t="n">
        <f aca="false">D23*$J$5</f>
        <v>0</v>
      </c>
      <c r="F23" s="8" t="n">
        <f aca="false">E23-C23</f>
        <v>0</v>
      </c>
      <c r="G23" s="9" t="n">
        <f aca="false">IF(AND(C23=0,E23=0),0,IF(C23=0,"New",(E23-C23)/C23))</f>
        <v>0</v>
      </c>
      <c r="H23" s="8" t="n">
        <f aca="false">SUMIFS('Source'!$E:$E,'Source'!$A:$A,"111 - Superpharm Life",'Source'!$B:$B,$A23)</f>
        <v>7427.59</v>
      </c>
      <c r="I23" s="8" t="n">
        <f aca="false">SUMIFS('Source'!$G:$G,'Source'!$A:$A,"111 - Superpharm Life",'Source'!$B:$B,$A23)</f>
        <v>0</v>
      </c>
      <c r="J23" s="8" t="n">
        <f aca="false">I23*$J$5</f>
        <v>0</v>
      </c>
      <c r="K23" s="8" t="n">
        <f aca="false">J23-H23</f>
        <v>-7427.59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880</v>
      </c>
      <c r="B24" s="7" t="str">
        <f aca="false">IFERROR(INDEX('Source'!$C:$C,MATCH($A24,'Source'!$B:$B,0)),"")</f>
        <v>מדרס מג'ל לגבר</v>
      </c>
      <c r="C24" s="8" t="n">
        <f aca="false">SUMIFS('Source'!$D:$D,'Source'!$A:$A,"111 - Superpharm Life",'Source'!$B:$B,$A24)</f>
        <v>6300</v>
      </c>
      <c r="D24" s="8" t="n">
        <f aca="false">SUMIFS('Source'!$F:$F,'Source'!$A:$A,"111 - Superpharm Life",'Source'!$B:$B,$A24)</f>
        <v>6360</v>
      </c>
      <c r="E24" s="8" t="n">
        <f aca="false">D24*$J$5</f>
        <v>8033.68421052632</v>
      </c>
      <c r="F24" s="8" t="n">
        <f aca="false">E24-C24</f>
        <v>1733.68421052632</v>
      </c>
      <c r="G24" s="9" t="n">
        <f aca="false">IF(AND(C24=0,E24=0),0,IF(C24=0,"New",(E24-C24)/C24))</f>
        <v>0.275187969924812</v>
      </c>
      <c r="H24" s="8" t="n">
        <f aca="false">SUMIFS('Source'!$E:$E,'Source'!$A:$A,"111 - Superpharm Life",'Source'!$B:$B,$A24)</f>
        <v>297486</v>
      </c>
      <c r="I24" s="8" t="n">
        <f aca="false">SUMIFS('Source'!$G:$G,'Source'!$A:$A,"111 - Superpharm Life",'Source'!$B:$B,$A24)</f>
        <v>300319.2</v>
      </c>
      <c r="J24" s="8" t="n">
        <f aca="false">I24*$J$5</f>
        <v>379350.568421053</v>
      </c>
      <c r="K24" s="8" t="n">
        <f aca="false">J24-H24</f>
        <v>81864.5684210527</v>
      </c>
      <c r="L24" s="9" t="n">
        <f aca="false">IF(AND(H24=0,J24=0),0,IF(H24=0,"New",(J24-H24)/H24))</f>
        <v>0.275187969924812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983</v>
      </c>
      <c r="B25" s="7" t="str">
        <f aca="false">IFERROR(INDEX('Source'!$C:$C,MATCH($A25,'Source'!$B:$B,0)),"")</f>
        <v>סט פלסטרים הידרוקולואידים 313</v>
      </c>
      <c r="C25" s="8" t="n">
        <f aca="false">SUMIFS('Source'!$D:$D,'Source'!$A:$A,"111 - Superpharm Life",'Source'!$B:$B,$A25)</f>
        <v>4320</v>
      </c>
      <c r="D25" s="8" t="n">
        <f aca="false">SUMIFS('Source'!$F:$F,'Source'!$A:$A,"111 - Superpharm Life",'Source'!$B:$B,$A25)</f>
        <v>4320</v>
      </c>
      <c r="E25" s="8" t="n">
        <f aca="false">D25*$J$5</f>
        <v>5456.84210526316</v>
      </c>
      <c r="F25" s="8" t="n">
        <f aca="false">E25-C25</f>
        <v>1136.84210526316</v>
      </c>
      <c r="G25" s="9" t="n">
        <f aca="false">IF(AND(C25=0,E25=0),0,IF(C25=0,"New",(E25-C25)/C25))</f>
        <v>0.263157894736842</v>
      </c>
      <c r="H25" s="8" t="n">
        <f aca="false">SUMIFS('Source'!$E:$E,'Source'!$A:$A,"111 - Superpharm Life",'Source'!$B:$B,$A25)</f>
        <v>67910.4</v>
      </c>
      <c r="I25" s="8" t="n">
        <f aca="false">SUMIFS('Source'!$G:$G,'Source'!$A:$A,"111 - Superpharm Life",'Source'!$B:$B,$A25)</f>
        <v>67910.4</v>
      </c>
      <c r="J25" s="8" t="n">
        <f aca="false">I25*$J$5</f>
        <v>85781.5578947368</v>
      </c>
      <c r="K25" s="8" t="n">
        <f aca="false">J25-H25</f>
        <v>17871.1578947368</v>
      </c>
      <c r="L25" s="9" t="n">
        <f aca="false">IF(AND(H25=0,J25=0),0,IF(H25=0,"New",(J25-H25)/H25))</f>
        <v>0.263157894736842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984</v>
      </c>
      <c r="B26" s="7" t="str">
        <f aca="false">IFERROR(INDEX('Source'!$C:$C,MATCH($A26,'Source'!$B:$B,0)),"")</f>
        <v>מדבקה לשחרור לחץ</v>
      </c>
      <c r="C26" s="8" t="n">
        <f aca="false">SUMIFS('Source'!$D:$D,'Source'!$A:$A,"111 - Superpharm Life",'Source'!$B:$B,$A26)</f>
        <v>1350</v>
      </c>
      <c r="D26" s="8" t="n">
        <f aca="false">SUMIFS('Source'!$F:$F,'Source'!$A:$A,"111 - Superpharm Life",'Source'!$B:$B,$A26)</f>
        <v>1350</v>
      </c>
      <c r="E26" s="8" t="n">
        <f aca="false">D26*$J$5</f>
        <v>1705.26315789474</v>
      </c>
      <c r="F26" s="8" t="n">
        <f aca="false">E26-C26</f>
        <v>355.263157894737</v>
      </c>
      <c r="G26" s="9" t="n">
        <f aca="false">IF(AND(C26=0,E26=0),0,IF(C26=0,"New",(E26-C26)/C26))</f>
        <v>0.263157894736842</v>
      </c>
      <c r="H26" s="8" t="n">
        <f aca="false">SUMIFS('Source'!$E:$E,'Source'!$A:$A,"111 - Superpharm Life",'Source'!$B:$B,$A26)</f>
        <v>18306</v>
      </c>
      <c r="I26" s="8" t="n">
        <f aca="false">SUMIFS('Source'!$G:$G,'Source'!$A:$A,"111 - Superpharm Life",'Source'!$B:$B,$A26)</f>
        <v>18306</v>
      </c>
      <c r="J26" s="8" t="n">
        <f aca="false">I26*$J$5</f>
        <v>23123.3684210526</v>
      </c>
      <c r="K26" s="8" t="n">
        <f aca="false">J26-H26</f>
        <v>4817.36842105263</v>
      </c>
      <c r="L26" s="9" t="n">
        <f aca="false">IF(AND(H26=0,J26=0),0,IF(H26=0,"New",(J26-H26)/H26))</f>
        <v>0.263157894736842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865</v>
      </c>
      <c r="B27" s="7" t="str">
        <f aca="false">IFERROR(INDEX('Source'!$C:$C,MATCH($A27,'Source'!$B:$B,0)),"")</f>
        <v>מדרס מג'ל לאשה</v>
      </c>
      <c r="C27" s="8" t="n">
        <f aca="false">SUMIFS('Source'!$D:$D,'Source'!$A:$A,"111 - Superpharm Life",'Source'!$B:$B,$A27)</f>
        <v>2400</v>
      </c>
      <c r="D27" s="8" t="n">
        <f aca="false">SUMIFS('Source'!$F:$F,'Source'!$A:$A,"111 - Superpharm Life",'Source'!$B:$B,$A27)</f>
        <v>2400</v>
      </c>
      <c r="E27" s="8" t="n">
        <f aca="false">D27*$J$5</f>
        <v>3031.57894736842</v>
      </c>
      <c r="F27" s="8" t="n">
        <f aca="false">E27-C27</f>
        <v>631.578947368421</v>
      </c>
      <c r="G27" s="9" t="n">
        <f aca="false">IF(AND(C27=0,E27=0),0,IF(C27=0,"New",(E27-C27)/C27))</f>
        <v>0.263157894736842</v>
      </c>
      <c r="H27" s="8" t="n">
        <f aca="false">SUMIFS('Source'!$E:$E,'Source'!$A:$A,"111 - Superpharm Life",'Source'!$B:$B,$A27)</f>
        <v>113328</v>
      </c>
      <c r="I27" s="8" t="n">
        <f aca="false">SUMIFS('Source'!$G:$G,'Source'!$A:$A,"111 - Superpharm Life",'Source'!$B:$B,$A27)</f>
        <v>113328</v>
      </c>
      <c r="J27" s="8" t="n">
        <f aca="false">I27*$J$5</f>
        <v>143151.157894737</v>
      </c>
      <c r="K27" s="8" t="n">
        <f aca="false">J27-H27</f>
        <v>29823.1578947368</v>
      </c>
      <c r="L27" s="9" t="n">
        <f aca="false">IF(AND(H27=0,J27=0),0,IF(H27=0,"New",(J27-H27)/H27))</f>
        <v>0.263157894736842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985</v>
      </c>
      <c r="B28" s="7" t="str">
        <f aca="false">IFERROR(INDEX('Source'!$C:$C,MATCH($A28,'Source'!$B:$B,0)),"")</f>
        <v>עקב סיליקון שטוח</v>
      </c>
      <c r="C28" s="8" t="n">
        <f aca="false">SUMIFS('Source'!$D:$D,'Source'!$A:$A,"111 - Superpharm Life",'Source'!$B:$B,$A28)</f>
        <v>1600</v>
      </c>
      <c r="D28" s="8" t="n">
        <f aca="false">SUMIFS('Source'!$F:$F,'Source'!$A:$A,"111 - Superpharm Life",'Source'!$B:$B,$A28)</f>
        <v>1600</v>
      </c>
      <c r="E28" s="8" t="n">
        <f aca="false">D28*$J$5</f>
        <v>2021.05263157895</v>
      </c>
      <c r="F28" s="8" t="n">
        <f aca="false">E28-C28</f>
        <v>421.052631578947</v>
      </c>
      <c r="G28" s="9" t="n">
        <f aca="false">IF(AND(C28=0,E28=0),0,IF(C28=0,"New",(E28-C28)/C28))</f>
        <v>0.263157894736842</v>
      </c>
      <c r="H28" s="8" t="n">
        <f aca="false">SUMIFS('Source'!$E:$E,'Source'!$A:$A,"111 - Superpharm Life",'Source'!$B:$B,$A28)</f>
        <v>63104</v>
      </c>
      <c r="I28" s="8" t="n">
        <f aca="false">SUMIFS('Source'!$G:$G,'Source'!$A:$A,"111 - Superpharm Life",'Source'!$B:$B,$A28)</f>
        <v>63104</v>
      </c>
      <c r="J28" s="8" t="n">
        <f aca="false">I28*$J$5</f>
        <v>79710.3157894737</v>
      </c>
      <c r="K28" s="8" t="n">
        <f aca="false">J28-H28</f>
        <v>16606.3157894737</v>
      </c>
      <c r="L28" s="9" t="n">
        <f aca="false">IF(AND(H28=0,J28=0),0,IF(H28=0,"New",(J28-H28)/H28))</f>
        <v>0.263157894736842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986</v>
      </c>
      <c r="B29" s="7" t="str">
        <f aca="false">IFERROR(INDEX('Source'!$C:$C,MATCH($A29,'Source'!$B:$B,0)),"")</f>
        <v>עקב סיליקון שטוח</v>
      </c>
      <c r="C29" s="8" t="n">
        <f aca="false">SUMIFS('Source'!$D:$D,'Source'!$A:$A,"111 - Superpharm Life",'Source'!$B:$B,$A29)</f>
        <v>2400</v>
      </c>
      <c r="D29" s="8" t="n">
        <f aca="false">SUMIFS('Source'!$F:$F,'Source'!$A:$A,"111 - Superpharm Life",'Source'!$B:$B,$A29)</f>
        <v>2400</v>
      </c>
      <c r="E29" s="8" t="n">
        <f aca="false">D29*$J$5</f>
        <v>3031.57894736842</v>
      </c>
      <c r="F29" s="8" t="n">
        <f aca="false">E29-C29</f>
        <v>631.578947368421</v>
      </c>
      <c r="G29" s="9" t="n">
        <f aca="false">IF(AND(C29=0,E29=0),0,IF(C29=0,"New",(E29-C29)/C29))</f>
        <v>0.263157894736842</v>
      </c>
      <c r="H29" s="8" t="n">
        <f aca="false">SUMIFS('Source'!$E:$E,'Source'!$A:$A,"111 - Superpharm Life",'Source'!$B:$B,$A29)</f>
        <v>94656</v>
      </c>
      <c r="I29" s="8" t="n">
        <f aca="false">SUMIFS('Source'!$G:$G,'Source'!$A:$A,"111 - Superpharm Life",'Source'!$B:$B,$A29)</f>
        <v>94656</v>
      </c>
      <c r="J29" s="8" t="n">
        <f aca="false">I29*$J$5</f>
        <v>119565.473684211</v>
      </c>
      <c r="K29" s="8" t="n">
        <f aca="false">J29-H29</f>
        <v>24909.4736842105</v>
      </c>
      <c r="L29" s="9" t="n">
        <f aca="false">IF(AND(H29=0,J29=0),0,IF(H29=0,"New",(J29-H29)/H29))</f>
        <v>0.263157894736842</v>
      </c>
      <c r="M29" s="7" t="str">
        <f aca="false">IF(AND(OR(C29&lt;&gt;0,H29&lt;&gt;0),D29=0,I29=0),"DROP",IF(AND(OR(D29&lt;&gt;0,I29&lt;&gt;0),C29=0,H29=0),"NEW",""))</f>
        <v/>
      </c>
    </row>
    <row r="31" customFormat="false" ht="15" hidden="false" customHeight="false" outlineLevel="0" collapsed="false">
      <c r="A31" s="17"/>
      <c r="B31" s="18" t="s">
        <v>642</v>
      </c>
      <c r="C31" s="19" t="n">
        <f aca="false">SUM(C9:C29)</f>
        <v>118392</v>
      </c>
      <c r="D31" s="19" t="n">
        <f aca="false">SUM(D9:D29)</f>
        <v>62455</v>
      </c>
      <c r="E31" s="19" t="n">
        <f aca="false">SUM(E9:E29)</f>
        <v>78890.5263157895</v>
      </c>
      <c r="F31" s="19" t="n">
        <f aca="false">SUM(F9:F29)</f>
        <v>-39501.4736842105</v>
      </c>
      <c r="G31" s="20" t="n">
        <f aca="false">IF(C31=0,"N/A",F31/C31)</f>
        <v>-0.333649855431199</v>
      </c>
      <c r="H31" s="19" t="n">
        <f aca="false">SUM(H9:H29)</f>
        <v>1708656.85</v>
      </c>
      <c r="I31" s="19" t="n">
        <f aca="false">SUM(I9:I29)</f>
        <v>1113833.85</v>
      </c>
      <c r="J31" s="19" t="n">
        <f aca="false">SUM(J9:J29)</f>
        <v>1406948.02105263</v>
      </c>
      <c r="K31" s="19" t="n">
        <f aca="false">SUM(K9:K29)</f>
        <v>-301708.828947369</v>
      </c>
      <c r="L31" s="20" t="n">
        <f aca="false">IF(H31=0,"N/A",K31/H31)</f>
        <v>-0.176576606910491</v>
      </c>
      <c r="M3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987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988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SUMPRODUCT(--(((C9:C93&lt;&gt;0)+(H9:H93&lt;&gt;0)&gt;0)*((D9:D93=0)*(I9:I93=0))))</f>
        <v>40</v>
      </c>
      <c r="C5" s="13" t="s">
        <v>64</v>
      </c>
      <c r="D5" s="14" t="n">
        <f aca="false">SUMPRODUCT(--(((D9:D93&lt;&gt;0)+(I9:I93&lt;&gt;0)&gt;0)*((C9:C93=0)*(H9:H93=0))))</f>
        <v>11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SUMPRODUCT(--(((C9:C93&lt;&gt;0)+(H9:H93&lt;&gt;0)&gt;0)*((D9:D93=0)*(I9:I93=0)))*C9:C93)</f>
        <v>94</v>
      </c>
      <c r="C6" s="13" t="s">
        <v>67</v>
      </c>
      <c r="D6" s="14" t="n">
        <f aca="false">SUMPRODUCT(--(((C9:C93&lt;&gt;0)+(H9:H93&lt;&gt;0)&gt;0)*((D9:D93=0)*(I9:I93=0)))*H9:H93)</f>
        <v>5729.29</v>
      </c>
      <c r="E6" s="13" t="s">
        <v>68</v>
      </c>
      <c r="F6" s="14" t="n">
        <f aca="false">SUMPRODUCT(--(((D9:D93&lt;&gt;0)+(I9:I93&lt;&gt;0)&gt;0)*((C9:C93=0)*(H9:H93=0)))*D9:D93)</f>
        <v>41</v>
      </c>
      <c r="G6" s="13" t="s">
        <v>69</v>
      </c>
      <c r="H6" s="14" t="n">
        <f aca="false">SUMPRODUCT(--(((D9:D93&lt;&gt;0)+(I9:I93&lt;&gt;0)&gt;0)*((C9:C93=0)*(H9:H93=0)))*I9:I93)</f>
        <v>4381.47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130</v>
      </c>
      <c r="B9" s="7" t="str">
        <f aca="false">IFERROR(INDEX('Source'!$C:$C,MATCH($A9,'Source'!$B:$B,0)),"")</f>
        <v>מתלה יד-כיס</v>
      </c>
      <c r="C9" s="8" t="n">
        <f aca="false">SUMIFS('Source'!$D:$D,'Source'!$A:$A,"106 - Hospitals",'Source'!$B:$B,$A9)</f>
        <v>1</v>
      </c>
      <c r="D9" s="8" t="n">
        <f aca="false">SUMIFS('Source'!$F:$F,'Source'!$A:$A,"106 - Hospitals",'Source'!$B:$B,$A9)</f>
        <v>30</v>
      </c>
      <c r="E9" s="8" t="n">
        <f aca="false">D9*$J$5</f>
        <v>37.8947368421053</v>
      </c>
      <c r="F9" s="8" t="n">
        <f aca="false">E9-C9</f>
        <v>36.8947368421053</v>
      </c>
      <c r="G9" s="9" t="n">
        <f aca="false">IF(AND(C9=0,E9=0),0,IF(C9=0,"New",(E9-C9)/C9))</f>
        <v>36.8947368421053</v>
      </c>
      <c r="H9" s="8" t="n">
        <f aca="false">SUMIFS('Source'!$E:$E,'Source'!$A:$A,"106 - Hospitals",'Source'!$B:$B,$A9)</f>
        <v>49</v>
      </c>
      <c r="I9" s="8" t="n">
        <f aca="false">SUMIFS('Source'!$G:$G,'Source'!$A:$A,"106 - Hospitals",'Source'!$B:$B,$A9)</f>
        <v>1470</v>
      </c>
      <c r="J9" s="8" t="n">
        <f aca="false">I9*$J$5</f>
        <v>1856.84210526316</v>
      </c>
      <c r="K9" s="8" t="n">
        <f aca="false">J9-H9</f>
        <v>1807.84210526316</v>
      </c>
      <c r="L9" s="9" t="n">
        <f aca="false">IF(AND(H9=0,J9=0),0,IF(H9=0,"New",(J9-H9)/H9))</f>
        <v>36.8947368421053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374</v>
      </c>
      <c r="B10" s="7" t="str">
        <f aca="false">IFERROR(INDEX('Source'!$C:$C,MATCH($A10,'Source'!$B:$B,0)),"")</f>
        <v>חגורת בטן</v>
      </c>
      <c r="C10" s="8" t="n">
        <f aca="false">SUMIFS('Source'!$D:$D,'Source'!$A:$A,"106 - Hospitals",'Source'!$B:$B,$A10)</f>
        <v>0</v>
      </c>
      <c r="D10" s="8" t="n">
        <f aca="false">SUMIFS('Source'!$F:$F,'Source'!$A:$A,"106 - Hospitals",'Source'!$B:$B,$A10)</f>
        <v>10</v>
      </c>
      <c r="E10" s="8" t="n">
        <f aca="false">D10*$J$5</f>
        <v>12.6315789473684</v>
      </c>
      <c r="F10" s="8" t="n">
        <f aca="false">E10-C10</f>
        <v>12.6315789473684</v>
      </c>
      <c r="G10" s="9" t="str">
        <f aca="false">IF(AND(C10=0,E10=0),0,IF(C10=0,"New",(E10-C10)/C10))</f>
        <v>New</v>
      </c>
      <c r="H10" s="8" t="n">
        <f aca="false">SUMIFS('Source'!$E:$E,'Source'!$A:$A,"106 - Hospitals",'Source'!$B:$B,$A10)</f>
        <v>0</v>
      </c>
      <c r="I10" s="8" t="n">
        <f aca="false">SUMIFS('Source'!$G:$G,'Source'!$A:$A,"106 - Hospitals",'Source'!$B:$B,$A10)</f>
        <v>1261.8</v>
      </c>
      <c r="J10" s="8" t="n">
        <f aca="false">I10*$J$5</f>
        <v>1593.85263157895</v>
      </c>
      <c r="K10" s="8" t="n">
        <f aca="false">J10-H10</f>
        <v>1593.85263157895</v>
      </c>
      <c r="L10" s="9" t="str">
        <f aca="false">IF(AND(H10=0,J10=0),0,IF(H10=0,"New",(J10-H10)/H10))</f>
        <v>New</v>
      </c>
      <c r="M10" s="7" t="str">
        <f aca="false">IF(AND(OR(C10&lt;&gt;0,H10&lt;&gt;0),D10=0,I10=0),"DROP",IF(AND(OR(D10&lt;&gt;0,I10&lt;&gt;0),C10=0,H10=0),"NEW",""))</f>
        <v>NEW</v>
      </c>
    </row>
    <row r="11" customFormat="false" ht="15" hidden="false" customHeight="false" outlineLevel="0" collapsed="false">
      <c r="A11" s="7" t="s">
        <v>378</v>
      </c>
      <c r="B11" s="7" t="str">
        <f aca="false">IFERROR(INDEX('Source'!$C:$C,MATCH($A11,'Source'!$B:$B,0)),"")</f>
        <v>חגורת בטן</v>
      </c>
      <c r="C11" s="8" t="n">
        <f aca="false">SUMIFS('Source'!$D:$D,'Source'!$A:$A,"106 - Hospitals",'Source'!$B:$B,$A11)</f>
        <v>0</v>
      </c>
      <c r="D11" s="8" t="n">
        <f aca="false">SUMIFS('Source'!$F:$F,'Source'!$A:$A,"106 - Hospitals",'Source'!$B:$B,$A11)</f>
        <v>10</v>
      </c>
      <c r="E11" s="8" t="n">
        <f aca="false">D11*$J$5</f>
        <v>12.6315789473684</v>
      </c>
      <c r="F11" s="8" t="n">
        <f aca="false">E11-C11</f>
        <v>12.6315789473684</v>
      </c>
      <c r="G11" s="9" t="str">
        <f aca="false">IF(AND(C11=0,E11=0),0,IF(C11=0,"New",(E11-C11)/C11))</f>
        <v>New</v>
      </c>
      <c r="H11" s="8" t="n">
        <f aca="false">SUMIFS('Source'!$E:$E,'Source'!$A:$A,"106 - Hospitals",'Source'!$B:$B,$A11)</f>
        <v>0</v>
      </c>
      <c r="I11" s="8" t="n">
        <f aca="false">SUMIFS('Source'!$G:$G,'Source'!$A:$A,"106 - Hospitals",'Source'!$B:$B,$A11)</f>
        <v>1261.8</v>
      </c>
      <c r="J11" s="8" t="n">
        <f aca="false">I11*$J$5</f>
        <v>1593.85263157895</v>
      </c>
      <c r="K11" s="8" t="n">
        <f aca="false">J11-H11</f>
        <v>1593.85263157895</v>
      </c>
      <c r="L11" s="9" t="str">
        <f aca="false">IF(AND(H11=0,J11=0),0,IF(H11=0,"New",(J11-H11)/H11))</f>
        <v>New</v>
      </c>
      <c r="M11" s="7" t="str">
        <f aca="false">IF(AND(OR(C11&lt;&gt;0,H11&lt;&gt;0),D11=0,I11=0),"DROP",IF(AND(OR(D11&lt;&gt;0,I11&lt;&gt;0),C11=0,H11=0),"NEW",""))</f>
        <v>NEW</v>
      </c>
    </row>
    <row r="12" customFormat="false" ht="15" hidden="false" customHeight="false" outlineLevel="0" collapsed="false">
      <c r="A12" s="7" t="s">
        <v>467</v>
      </c>
      <c r="B12" s="7" t="str">
        <f aca="false">IFERROR(INDEX('Source'!$C:$C,MATCH($A12,'Source'!$B:$B,0)),"")</f>
        <v>חגורת בטן</v>
      </c>
      <c r="C12" s="8" t="n">
        <f aca="false">SUMIFS('Source'!$D:$D,'Source'!$A:$A,"106 - Hospitals",'Source'!$B:$B,$A12)</f>
        <v>10</v>
      </c>
      <c r="D12" s="8" t="n">
        <f aca="false">SUMIFS('Source'!$F:$F,'Source'!$A:$A,"106 - Hospitals",'Source'!$B:$B,$A12)</f>
        <v>0</v>
      </c>
      <c r="E12" s="8" t="n">
        <f aca="false">D12*$J$5</f>
        <v>0</v>
      </c>
      <c r="F12" s="8" t="n">
        <f aca="false">E12-C12</f>
        <v>-10</v>
      </c>
      <c r="G12" s="9" t="n">
        <f aca="false">IF(AND(C12=0,E12=0),0,IF(C12=0,"New",(E12-C12)/C12))</f>
        <v>-1</v>
      </c>
      <c r="H12" s="8" t="n">
        <f aca="false">SUMIFS('Source'!$E:$E,'Source'!$A:$A,"106 - Hospitals",'Source'!$B:$B,$A12)</f>
        <v>1260</v>
      </c>
      <c r="I12" s="8" t="n">
        <f aca="false">SUMIFS('Source'!$G:$G,'Source'!$A:$A,"106 - Hospitals",'Source'!$B:$B,$A12)</f>
        <v>0</v>
      </c>
      <c r="J12" s="8" t="n">
        <f aca="false">I12*$J$5</f>
        <v>0</v>
      </c>
      <c r="K12" s="8" t="n">
        <f aca="false">J12-H12</f>
        <v>-1260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152</v>
      </c>
      <c r="B13" s="7" t="str">
        <f aca="false">IFERROR(INDEX('Source'!$C:$C,MATCH($A13,'Source'!$B:$B,0)),"")</f>
        <v>מתלה יד-כיס</v>
      </c>
      <c r="C13" s="8" t="n">
        <f aca="false">SUMIFS('Source'!$D:$D,'Source'!$A:$A,"106 - Hospitals",'Source'!$B:$B,$A13)</f>
        <v>1</v>
      </c>
      <c r="D13" s="8" t="n">
        <f aca="false">SUMIFS('Source'!$F:$F,'Source'!$A:$A,"106 - Hospitals",'Source'!$B:$B,$A13)</f>
        <v>25</v>
      </c>
      <c r="E13" s="8" t="n">
        <f aca="false">D13*$J$5</f>
        <v>31.5789473684211</v>
      </c>
      <c r="F13" s="8" t="n">
        <f aca="false">E13-C13</f>
        <v>30.5789473684211</v>
      </c>
      <c r="G13" s="9" t="n">
        <f aca="false">IF(AND(C13=0,E13=0),0,IF(C13=0,"New",(E13-C13)/C13))</f>
        <v>30.5789473684211</v>
      </c>
      <c r="H13" s="8" t="n">
        <f aca="false">SUMIFS('Source'!$E:$E,'Source'!$A:$A,"106 - Hospitals",'Source'!$B:$B,$A13)</f>
        <v>49</v>
      </c>
      <c r="I13" s="8" t="n">
        <f aca="false">SUMIFS('Source'!$G:$G,'Source'!$A:$A,"106 - Hospitals",'Source'!$B:$B,$A13)</f>
        <v>1225</v>
      </c>
      <c r="J13" s="8" t="n">
        <f aca="false">I13*$J$5</f>
        <v>1547.36842105263</v>
      </c>
      <c r="K13" s="8" t="n">
        <f aca="false">J13-H13</f>
        <v>1498.36842105263</v>
      </c>
      <c r="L13" s="9" t="n">
        <f aca="false">IF(AND(H13=0,J13=0),0,IF(H13=0,"New",(J13-H13)/H13))</f>
        <v>30.5789473684211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308</v>
      </c>
      <c r="B14" s="7" t="str">
        <f aca="false">IFERROR(INDEX('Source'!$C:$C,MATCH($A14,'Source'!$B:$B,0)),"")</f>
        <v>מגן ברך + צירים</v>
      </c>
      <c r="C14" s="8" t="n">
        <f aca="false">SUMIFS('Source'!$D:$D,'Source'!$A:$A,"106 - Hospitals",'Source'!$B:$B,$A14)</f>
        <v>12</v>
      </c>
      <c r="D14" s="8" t="n">
        <f aca="false">SUMIFS('Source'!$F:$F,'Source'!$A:$A,"106 - Hospitals",'Source'!$B:$B,$A14)</f>
        <v>5</v>
      </c>
      <c r="E14" s="8" t="n">
        <f aca="false">D14*$J$5</f>
        <v>6.31578947368421</v>
      </c>
      <c r="F14" s="8" t="n">
        <f aca="false">E14-C14</f>
        <v>-5.68421052631579</v>
      </c>
      <c r="G14" s="9" t="n">
        <f aca="false">IF(AND(C14=0,E14=0),0,IF(C14=0,"New",(E14-C14)/C14))</f>
        <v>-0.473684210526316</v>
      </c>
      <c r="H14" s="8" t="n">
        <f aca="false">SUMIFS('Source'!$E:$E,'Source'!$A:$A,"106 - Hospitals",'Source'!$B:$B,$A14)</f>
        <v>962.16</v>
      </c>
      <c r="I14" s="8" t="n">
        <f aca="false">SUMIFS('Source'!$G:$G,'Source'!$A:$A,"106 - Hospitals",'Source'!$B:$B,$A14)</f>
        <v>378.01</v>
      </c>
      <c r="J14" s="8" t="n">
        <f aca="false">I14*$J$5</f>
        <v>477.486315789474</v>
      </c>
      <c r="K14" s="8" t="n">
        <f aca="false">J14-H14</f>
        <v>-484.673684210526</v>
      </c>
      <c r="L14" s="9" t="n">
        <f aca="false">IF(AND(H14=0,J14=0),0,IF(H14=0,"New",(J14-H14)/H14))</f>
        <v>-0.503735017263788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185</v>
      </c>
      <c r="B15" s="7" t="str">
        <f aca="false">IFERROR(INDEX('Source'!$C:$C,MATCH($A15,'Source'!$B:$B,0)),"")</f>
        <v>מגן ברך עם תמיכות</v>
      </c>
      <c r="C15" s="8" t="n">
        <f aca="false">SUMIFS('Source'!$D:$D,'Source'!$A:$A,"106 - Hospitals",'Source'!$B:$B,$A15)</f>
        <v>14</v>
      </c>
      <c r="D15" s="8" t="n">
        <f aca="false">SUMIFS('Source'!$F:$F,'Source'!$A:$A,"106 - Hospitals",'Source'!$B:$B,$A15)</f>
        <v>5</v>
      </c>
      <c r="E15" s="8" t="n">
        <f aca="false">D15*$J$5</f>
        <v>6.31578947368421</v>
      </c>
      <c r="F15" s="8" t="n">
        <f aca="false">E15-C15</f>
        <v>-7.68421052631579</v>
      </c>
      <c r="G15" s="9" t="n">
        <f aca="false">IF(AND(C15=0,E15=0),0,IF(C15=0,"New",(E15-C15)/C15))</f>
        <v>-0.548872180451128</v>
      </c>
      <c r="H15" s="8" t="n">
        <f aca="false">SUMIFS('Source'!$E:$E,'Source'!$A:$A,"106 - Hospitals",'Source'!$B:$B,$A15)</f>
        <v>866.69</v>
      </c>
      <c r="I15" s="8" t="n">
        <f aca="false">SUMIFS('Source'!$G:$G,'Source'!$A:$A,"106 - Hospitals",'Source'!$B:$B,$A15)</f>
        <v>283.45</v>
      </c>
      <c r="J15" s="8" t="n">
        <f aca="false">I15*$J$5</f>
        <v>358.042105263158</v>
      </c>
      <c r="K15" s="8" t="n">
        <f aca="false">J15-H15</f>
        <v>-508.647894736842</v>
      </c>
      <c r="L15" s="9" t="n">
        <f aca="false">IF(AND(H15=0,J15=0),0,IF(H15=0,"New",(J15-H15)/H15))</f>
        <v>-0.586885616237458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598</v>
      </c>
      <c r="B16" s="7" t="str">
        <f aca="false">IFERROR(INDEX('Source'!$C:$C,MATCH($A16,'Source'!$B:$B,0)),"")</f>
        <v>חגורת בטן</v>
      </c>
      <c r="C16" s="8" t="n">
        <f aca="false">SUMIFS('Source'!$D:$D,'Source'!$A:$A,"106 - Hospitals",'Source'!$B:$B,$A16)</f>
        <v>0</v>
      </c>
      <c r="D16" s="8" t="n">
        <f aca="false">SUMIFS('Source'!$F:$F,'Source'!$A:$A,"106 - Hospitals",'Source'!$B:$B,$A16)</f>
        <v>3</v>
      </c>
      <c r="E16" s="8" t="n">
        <f aca="false">D16*$J$5</f>
        <v>3.78947368421053</v>
      </c>
      <c r="F16" s="8" t="n">
        <f aca="false">E16-C16</f>
        <v>3.78947368421053</v>
      </c>
      <c r="G16" s="9" t="str">
        <f aca="false">IF(AND(C16=0,E16=0),0,IF(C16=0,"New",(E16-C16)/C16))</f>
        <v>New</v>
      </c>
      <c r="H16" s="8" t="n">
        <f aca="false">SUMIFS('Source'!$E:$E,'Source'!$A:$A,"106 - Hospitals",'Source'!$B:$B,$A16)</f>
        <v>0</v>
      </c>
      <c r="I16" s="8" t="n">
        <f aca="false">SUMIFS('Source'!$G:$G,'Source'!$A:$A,"106 - Hospitals",'Source'!$B:$B,$A16)</f>
        <v>478.2</v>
      </c>
      <c r="J16" s="8" t="n">
        <f aca="false">I16*$J$5</f>
        <v>604.042105263158</v>
      </c>
      <c r="K16" s="8" t="n">
        <f aca="false">J16-H16</f>
        <v>604.042105263158</v>
      </c>
      <c r="L16" s="9" t="str">
        <f aca="false">IF(AND(H16=0,J16=0),0,IF(H16=0,"New",(J16-H16)/H16))</f>
        <v>New</v>
      </c>
      <c r="M16" s="7" t="str">
        <f aca="false">IF(AND(OR(C16&lt;&gt;0,H16&lt;&gt;0),D16=0,I16=0),"DROP",IF(AND(OR(D16&lt;&gt;0,I16&lt;&gt;0),C16=0,H16=0),"NEW",""))</f>
        <v>NEW</v>
      </c>
    </row>
    <row r="17" customFormat="false" ht="15" hidden="false" customHeight="false" outlineLevel="0" collapsed="false">
      <c r="A17" s="7" t="s">
        <v>191</v>
      </c>
      <c r="B17" s="7" t="str">
        <f aca="false">IFERROR(INDEX('Source'!$C:$C,MATCH($A17,'Source'!$B:$B,0)),"")</f>
        <v>מתלה יד-כיס</v>
      </c>
      <c r="C17" s="8" t="n">
        <f aca="false">SUMIFS('Source'!$D:$D,'Source'!$A:$A,"106 - Hospitals",'Source'!$B:$B,$A17)</f>
        <v>1</v>
      </c>
      <c r="D17" s="8" t="n">
        <f aca="false">SUMIFS('Source'!$F:$F,'Source'!$A:$A,"106 - Hospitals",'Source'!$B:$B,$A17)</f>
        <v>10</v>
      </c>
      <c r="E17" s="8" t="n">
        <f aca="false">D17*$J$5</f>
        <v>12.6315789473684</v>
      </c>
      <c r="F17" s="8" t="n">
        <f aca="false">E17-C17</f>
        <v>11.6315789473684</v>
      </c>
      <c r="G17" s="9" t="n">
        <f aca="false">IF(AND(C17=0,E17=0),0,IF(C17=0,"New",(E17-C17)/C17))</f>
        <v>11.6315789473684</v>
      </c>
      <c r="H17" s="8" t="n">
        <f aca="false">SUMIFS('Source'!$E:$E,'Source'!$A:$A,"106 - Hospitals",'Source'!$B:$B,$A17)</f>
        <v>49</v>
      </c>
      <c r="I17" s="8" t="n">
        <f aca="false">SUMIFS('Source'!$G:$G,'Source'!$A:$A,"106 - Hospitals",'Source'!$B:$B,$A17)</f>
        <v>490</v>
      </c>
      <c r="J17" s="8" t="n">
        <f aca="false">I17*$J$5</f>
        <v>618.947368421053</v>
      </c>
      <c r="K17" s="8" t="n">
        <f aca="false">J17-H17</f>
        <v>569.947368421053</v>
      </c>
      <c r="L17" s="9" t="n">
        <f aca="false">IF(AND(H17=0,J17=0),0,IF(H17=0,"New",(J17-H17)/H17))</f>
        <v>11.6315789473684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207</v>
      </c>
      <c r="B18" s="7" t="str">
        <f aca="false">IFERROR(INDEX('Source'!$C:$C,MATCH($A18,'Source'!$B:$B,0)),"")</f>
        <v>חגורת גב+סגירה כפולה</v>
      </c>
      <c r="C18" s="8" t="n">
        <f aca="false">SUMIFS('Source'!$D:$D,'Source'!$A:$A,"106 - Hospitals",'Source'!$B:$B,$A18)</f>
        <v>4</v>
      </c>
      <c r="D18" s="8" t="n">
        <f aca="false">SUMIFS('Source'!$F:$F,'Source'!$A:$A,"106 - Hospitals",'Source'!$B:$B,$A18)</f>
        <v>0</v>
      </c>
      <c r="E18" s="8" t="n">
        <f aca="false">D18*$J$5</f>
        <v>0</v>
      </c>
      <c r="F18" s="8" t="n">
        <f aca="false">E18-C18</f>
        <v>-4</v>
      </c>
      <c r="G18" s="9" t="n">
        <f aca="false">IF(AND(C18=0,E18=0),0,IF(C18=0,"New",(E18-C18)/C18))</f>
        <v>-1</v>
      </c>
      <c r="H18" s="8" t="n">
        <f aca="false">SUMIFS('Source'!$E:$E,'Source'!$A:$A,"106 - Hospitals",'Source'!$B:$B,$A18)</f>
        <v>434.72</v>
      </c>
      <c r="I18" s="8" t="n">
        <f aca="false">SUMIFS('Source'!$G:$G,'Source'!$A:$A,"106 - Hospitals",'Source'!$B:$B,$A18)</f>
        <v>0</v>
      </c>
      <c r="J18" s="8" t="n">
        <f aca="false">I18*$J$5</f>
        <v>0</v>
      </c>
      <c r="K18" s="8" t="n">
        <f aca="false">J18-H18</f>
        <v>-434.72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107</v>
      </c>
      <c r="B19" s="7" t="str">
        <f aca="false">IFERROR(INDEX('Source'!$C:$C,MATCH($A19,'Source'!$B:$B,0)),"")</f>
        <v>חגורת גב עם תמיכות</v>
      </c>
      <c r="C19" s="8" t="n">
        <f aca="false">SUMIFS('Source'!$D:$D,'Source'!$A:$A,"106 - Hospitals",'Source'!$B:$B,$A19)</f>
        <v>10</v>
      </c>
      <c r="D19" s="8" t="n">
        <f aca="false">SUMIFS('Source'!$F:$F,'Source'!$A:$A,"106 - Hospitals",'Source'!$B:$B,$A19)</f>
        <v>5</v>
      </c>
      <c r="E19" s="8" t="n">
        <f aca="false">D19*$J$5</f>
        <v>6.31578947368421</v>
      </c>
      <c r="F19" s="8" t="n">
        <f aca="false">E19-C19</f>
        <v>-3.68421052631579</v>
      </c>
      <c r="G19" s="9" t="n">
        <f aca="false">IF(AND(C19=0,E19=0),0,IF(C19=0,"New",(E19-C19)/C19))</f>
        <v>-0.368421052631579</v>
      </c>
      <c r="H19" s="8" t="n">
        <f aca="false">SUMIFS('Source'!$E:$E,'Source'!$A:$A,"106 - Hospitals",'Source'!$B:$B,$A19)</f>
        <v>748.42</v>
      </c>
      <c r="I19" s="8" t="n">
        <f aca="false">SUMIFS('Source'!$G:$G,'Source'!$A:$A,"106 - Hospitals",'Source'!$B:$B,$A19)</f>
        <v>374.24</v>
      </c>
      <c r="J19" s="8" t="n">
        <f aca="false">I19*$J$5</f>
        <v>472.724210526316</v>
      </c>
      <c r="K19" s="8" t="n">
        <f aca="false">J19-H19</f>
        <v>-275.695789473684</v>
      </c>
      <c r="L19" s="9" t="n">
        <f aca="false">IF(AND(H19=0,J19=0),0,IF(H19=0,"New",(J19-H19)/H19))</f>
        <v>-0.368370419648973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229</v>
      </c>
      <c r="B20" s="7" t="str">
        <f aca="false">IFERROR(INDEX('Source'!$C:$C,MATCH($A20,'Source'!$B:$B,0)),"")</f>
        <v>חגורת בטן קלה</v>
      </c>
      <c r="C20" s="8" t="n">
        <f aca="false">SUMIFS('Source'!$D:$D,'Source'!$A:$A,"106 - Hospitals",'Source'!$B:$B,$A20)</f>
        <v>5</v>
      </c>
      <c r="D20" s="8" t="n">
        <f aca="false">SUMIFS('Source'!$F:$F,'Source'!$A:$A,"106 - Hospitals",'Source'!$B:$B,$A20)</f>
        <v>0</v>
      </c>
      <c r="E20" s="8" t="n">
        <f aca="false">D20*$J$5</f>
        <v>0</v>
      </c>
      <c r="F20" s="8" t="n">
        <f aca="false">E20-C20</f>
        <v>-5</v>
      </c>
      <c r="G20" s="9" t="n">
        <f aca="false">IF(AND(C20=0,E20=0),0,IF(C20=0,"New",(E20-C20)/C20))</f>
        <v>-1</v>
      </c>
      <c r="H20" s="8" t="n">
        <f aca="false">SUMIFS('Source'!$E:$E,'Source'!$A:$A,"106 - Hospitals",'Source'!$B:$B,$A20)</f>
        <v>292.93</v>
      </c>
      <c r="I20" s="8" t="n">
        <f aca="false">SUMIFS('Source'!$G:$G,'Source'!$A:$A,"106 - Hospitals",'Source'!$B:$B,$A20)</f>
        <v>0</v>
      </c>
      <c r="J20" s="8" t="n">
        <f aca="false">I20*$J$5</f>
        <v>0</v>
      </c>
      <c r="K20" s="8" t="n">
        <f aca="false">J20-H20</f>
        <v>-292.93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245</v>
      </c>
      <c r="B21" s="7" t="str">
        <f aca="false">IFERROR(INDEX('Source'!$C:$C,MATCH($A21,'Source'!$B:$B,0)),"")</f>
        <v>מיישר כתפיים</v>
      </c>
      <c r="C21" s="8" t="n">
        <f aca="false">SUMIFS('Source'!$D:$D,'Source'!$A:$A,"106 - Hospitals",'Source'!$B:$B,$A21)</f>
        <v>4</v>
      </c>
      <c r="D21" s="8" t="n">
        <f aca="false">SUMIFS('Source'!$F:$F,'Source'!$A:$A,"106 - Hospitals",'Source'!$B:$B,$A21)</f>
        <v>0</v>
      </c>
      <c r="E21" s="8" t="n">
        <f aca="false">D21*$J$5</f>
        <v>0</v>
      </c>
      <c r="F21" s="8" t="n">
        <f aca="false">E21-C21</f>
        <v>-4</v>
      </c>
      <c r="G21" s="9" t="n">
        <f aca="false">IF(AND(C21=0,E21=0),0,IF(C21=0,"New",(E21-C21)/C21))</f>
        <v>-1</v>
      </c>
      <c r="H21" s="8" t="n">
        <f aca="false">SUMIFS('Source'!$E:$E,'Source'!$A:$A,"106 - Hospitals",'Source'!$B:$B,$A21)</f>
        <v>286.97</v>
      </c>
      <c r="I21" s="8" t="n">
        <f aca="false">SUMIFS('Source'!$G:$G,'Source'!$A:$A,"106 - Hospitals",'Source'!$B:$B,$A21)</f>
        <v>0</v>
      </c>
      <c r="J21" s="8" t="n">
        <f aca="false">I21*$J$5</f>
        <v>0</v>
      </c>
      <c r="K21" s="8" t="n">
        <f aca="false">J21-H21</f>
        <v>-286.97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198</v>
      </c>
      <c r="B22" s="7" t="str">
        <f aca="false">IFERROR(INDEX('Source'!$C:$C,MATCH($A22,'Source'!$B:$B,0)),"")</f>
        <v>מתלה יד-כיס</v>
      </c>
      <c r="C22" s="8" t="n">
        <f aca="false">SUMIFS('Source'!$D:$D,'Source'!$A:$A,"106 - Hospitals",'Source'!$B:$B,$A22)</f>
        <v>0</v>
      </c>
      <c r="D22" s="8" t="n">
        <f aca="false">SUMIFS('Source'!$F:$F,'Source'!$A:$A,"106 - Hospitals",'Source'!$B:$B,$A22)</f>
        <v>5</v>
      </c>
      <c r="E22" s="8" t="n">
        <f aca="false">D22*$J$5</f>
        <v>6.31578947368421</v>
      </c>
      <c r="F22" s="8" t="n">
        <f aca="false">E22-C22</f>
        <v>6.31578947368421</v>
      </c>
      <c r="G22" s="9" t="str">
        <f aca="false">IF(AND(C22=0,E22=0),0,IF(C22=0,"New",(E22-C22)/C22))</f>
        <v>New</v>
      </c>
      <c r="H22" s="8" t="n">
        <f aca="false">SUMIFS('Source'!$E:$E,'Source'!$A:$A,"106 - Hospitals",'Source'!$B:$B,$A22)</f>
        <v>0</v>
      </c>
      <c r="I22" s="8" t="n">
        <f aca="false">SUMIFS('Source'!$G:$G,'Source'!$A:$A,"106 - Hospitals",'Source'!$B:$B,$A22)</f>
        <v>245</v>
      </c>
      <c r="J22" s="8" t="n">
        <f aca="false">I22*$J$5</f>
        <v>309.473684210526</v>
      </c>
      <c r="K22" s="8" t="n">
        <f aca="false">J22-H22</f>
        <v>309.473684210526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897</v>
      </c>
      <c r="B23" s="7" t="str">
        <f aca="false">IFERROR(INDEX('Source'!$C:$C,MATCH($A23,'Source'!$B:$B,0)),"")</f>
        <v>חגורת אגן  צר מנאופרן</v>
      </c>
      <c r="C23" s="8" t="n">
        <f aca="false">SUMIFS('Source'!$D:$D,'Source'!$A:$A,"106 - Hospitals",'Source'!$B:$B,$A23)</f>
        <v>0</v>
      </c>
      <c r="D23" s="8" t="n">
        <f aca="false">SUMIFS('Source'!$F:$F,'Source'!$A:$A,"106 - Hospitals",'Source'!$B:$B,$A23)</f>
        <v>2</v>
      </c>
      <c r="E23" s="8" t="n">
        <f aca="false">D23*$J$5</f>
        <v>2.52631578947368</v>
      </c>
      <c r="F23" s="8" t="n">
        <f aca="false">E23-C23</f>
        <v>2.52631578947368</v>
      </c>
      <c r="G23" s="9" t="str">
        <f aca="false">IF(AND(C23=0,E23=0),0,IF(C23=0,"New",(E23-C23)/C23))</f>
        <v>New</v>
      </c>
      <c r="H23" s="8" t="n">
        <f aca="false">SUMIFS('Source'!$E:$E,'Source'!$A:$A,"106 - Hospitals",'Source'!$B:$B,$A23)</f>
        <v>0</v>
      </c>
      <c r="I23" s="8" t="n">
        <f aca="false">SUMIFS('Source'!$G:$G,'Source'!$A:$A,"106 - Hospitals",'Source'!$B:$B,$A23)</f>
        <v>222.08</v>
      </c>
      <c r="J23" s="8" t="n">
        <f aca="false">I23*$J$5</f>
        <v>280.522105263158</v>
      </c>
      <c r="K23" s="8" t="n">
        <f aca="false">J23-H23</f>
        <v>280.522105263158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797</v>
      </c>
      <c r="B24" s="7" t="str">
        <f aca="false">IFERROR(INDEX('Source'!$C:$C,MATCH($A24,'Source'!$B:$B,0)),"")</f>
        <v>חגורת אגן  צר מנאופרן</v>
      </c>
      <c r="C24" s="8" t="n">
        <f aca="false">SUMIFS('Source'!$D:$D,'Source'!$A:$A,"106 - Hospitals",'Source'!$B:$B,$A24)</f>
        <v>0</v>
      </c>
      <c r="D24" s="8" t="n">
        <f aca="false">SUMIFS('Source'!$F:$F,'Source'!$A:$A,"106 - Hospitals",'Source'!$B:$B,$A24)</f>
        <v>2</v>
      </c>
      <c r="E24" s="8" t="n">
        <f aca="false">D24*$J$5</f>
        <v>2.52631578947368</v>
      </c>
      <c r="F24" s="8" t="n">
        <f aca="false">E24-C24</f>
        <v>2.52631578947368</v>
      </c>
      <c r="G24" s="9" t="str">
        <f aca="false">IF(AND(C24=0,E24=0),0,IF(C24=0,"New",(E24-C24)/C24))</f>
        <v>New</v>
      </c>
      <c r="H24" s="8" t="n">
        <f aca="false">SUMIFS('Source'!$E:$E,'Source'!$A:$A,"106 - Hospitals",'Source'!$B:$B,$A24)</f>
        <v>0</v>
      </c>
      <c r="I24" s="8" t="n">
        <f aca="false">SUMIFS('Source'!$G:$G,'Source'!$A:$A,"106 - Hospitals",'Source'!$B:$B,$A24)</f>
        <v>222.08</v>
      </c>
      <c r="J24" s="8" t="n">
        <f aca="false">I24*$J$5</f>
        <v>280.522105263158</v>
      </c>
      <c r="K24" s="8" t="n">
        <f aca="false">J24-H24</f>
        <v>280.522105263158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898</v>
      </c>
      <c r="B25" s="7" t="str">
        <f aca="false">IFERROR(INDEX('Source'!$C:$C,MATCH($A25,'Source'!$B:$B,0)),"")</f>
        <v>חגורת אגן  צר מנאופרן</v>
      </c>
      <c r="C25" s="8" t="n">
        <f aca="false">SUMIFS('Source'!$D:$D,'Source'!$A:$A,"106 - Hospitals",'Source'!$B:$B,$A25)</f>
        <v>0</v>
      </c>
      <c r="D25" s="8" t="n">
        <f aca="false">SUMIFS('Source'!$F:$F,'Source'!$A:$A,"106 - Hospitals",'Source'!$B:$B,$A25)</f>
        <v>2</v>
      </c>
      <c r="E25" s="8" t="n">
        <f aca="false">D25*$J$5</f>
        <v>2.52631578947368</v>
      </c>
      <c r="F25" s="8" t="n">
        <f aca="false">E25-C25</f>
        <v>2.52631578947368</v>
      </c>
      <c r="G25" s="9" t="str">
        <f aca="false">IF(AND(C25=0,E25=0),0,IF(C25=0,"New",(E25-C25)/C25))</f>
        <v>New</v>
      </c>
      <c r="H25" s="8" t="n">
        <f aca="false">SUMIFS('Source'!$E:$E,'Source'!$A:$A,"106 - Hospitals",'Source'!$B:$B,$A25)</f>
        <v>0</v>
      </c>
      <c r="I25" s="8" t="n">
        <f aca="false">SUMIFS('Source'!$G:$G,'Source'!$A:$A,"106 - Hospitals",'Source'!$B:$B,$A25)</f>
        <v>222.08</v>
      </c>
      <c r="J25" s="8" t="n">
        <f aca="false">I25*$J$5</f>
        <v>280.522105263158</v>
      </c>
      <c r="K25" s="8" t="n">
        <f aca="false">J25-H25</f>
        <v>280.522105263158</v>
      </c>
      <c r="L25" s="9" t="str">
        <f aca="false">IF(AND(H25=0,J25=0),0,IF(H25=0,"New",(J25-H25)/H25))</f>
        <v>New</v>
      </c>
      <c r="M25" s="7" t="str">
        <f aca="false">IF(AND(OR(C25&lt;&gt;0,H25&lt;&gt;0),D25=0,I25=0),"DROP",IF(AND(OR(D25&lt;&gt;0,I25&lt;&gt;0),C25=0,H25=0),"NEW",""))</f>
        <v>NEW</v>
      </c>
    </row>
    <row r="26" customFormat="false" ht="15" hidden="false" customHeight="false" outlineLevel="0" collapsed="false">
      <c r="A26" s="7" t="s">
        <v>194</v>
      </c>
      <c r="B26" s="7" t="str">
        <f aca="false">IFERROR(INDEX('Source'!$C:$C,MATCH($A26,'Source'!$B:$B,0)),"")</f>
        <v>חגורת גב+סגירה כפולה</v>
      </c>
      <c r="C26" s="8" t="n">
        <f aca="false">SUMIFS('Source'!$D:$D,'Source'!$A:$A,"106 - Hospitals",'Source'!$B:$B,$A26)</f>
        <v>2</v>
      </c>
      <c r="D26" s="8" t="n">
        <f aca="false">SUMIFS('Source'!$F:$F,'Source'!$A:$A,"106 - Hospitals",'Source'!$B:$B,$A26)</f>
        <v>0</v>
      </c>
      <c r="E26" s="8" t="n">
        <f aca="false">D26*$J$5</f>
        <v>0</v>
      </c>
      <c r="F26" s="8" t="n">
        <f aca="false">E26-C26</f>
        <v>-2</v>
      </c>
      <c r="G26" s="9" t="n">
        <f aca="false">IF(AND(C26=0,E26=0),0,IF(C26=0,"New",(E26-C26)/C26))</f>
        <v>-1</v>
      </c>
      <c r="H26" s="8" t="n">
        <f aca="false">SUMIFS('Source'!$E:$E,'Source'!$A:$A,"106 - Hospitals",'Source'!$B:$B,$A26)</f>
        <v>217.36</v>
      </c>
      <c r="I26" s="8" t="n">
        <f aca="false">SUMIFS('Source'!$G:$G,'Source'!$A:$A,"106 - Hospitals",'Source'!$B:$B,$A26)</f>
        <v>0</v>
      </c>
      <c r="J26" s="8" t="n">
        <f aca="false">I26*$J$5</f>
        <v>0</v>
      </c>
      <c r="K26" s="8" t="n">
        <f aca="false">J26-H26</f>
        <v>-217.36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215</v>
      </c>
      <c r="B27" s="7" t="str">
        <f aca="false">IFERROR(INDEX('Source'!$C:$C,MATCH($A27,'Source'!$B:$B,0)),"")</f>
        <v>חבק יד אגודלי שחור</v>
      </c>
      <c r="C27" s="8" t="n">
        <f aca="false">SUMIFS('Source'!$D:$D,'Source'!$A:$A,"106 - Hospitals",'Source'!$B:$B,$A27)</f>
        <v>9</v>
      </c>
      <c r="D27" s="8" t="n">
        <f aca="false">SUMIFS('Source'!$F:$F,'Source'!$A:$A,"106 - Hospitals",'Source'!$B:$B,$A27)</f>
        <v>3</v>
      </c>
      <c r="E27" s="8" t="n">
        <f aca="false">D27*$J$5</f>
        <v>3.78947368421053</v>
      </c>
      <c r="F27" s="8" t="n">
        <f aca="false">E27-C27</f>
        <v>-5.21052631578947</v>
      </c>
      <c r="G27" s="9" t="n">
        <f aca="false">IF(AND(C27=0,E27=0),0,IF(C27=0,"New",(E27-C27)/C27))</f>
        <v>-0.578947368421053</v>
      </c>
      <c r="H27" s="8" t="n">
        <f aca="false">SUMIFS('Source'!$E:$E,'Source'!$A:$A,"106 - Hospitals",'Source'!$B:$B,$A27)</f>
        <v>339.96</v>
      </c>
      <c r="I27" s="8" t="n">
        <f aca="false">SUMIFS('Source'!$G:$G,'Source'!$A:$A,"106 - Hospitals",'Source'!$B:$B,$A27)</f>
        <v>127.48</v>
      </c>
      <c r="J27" s="8" t="n">
        <f aca="false">I27*$J$5</f>
        <v>161.027368421053</v>
      </c>
      <c r="K27" s="8" t="n">
        <f aca="false">J27-H27</f>
        <v>-178.932631578947</v>
      </c>
      <c r="L27" s="9" t="n">
        <f aca="false">IF(AND(H27=0,J27=0),0,IF(H27=0,"New",(J27-H27)/H27))</f>
        <v>-0.526334367510729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284</v>
      </c>
      <c r="B28" s="7" t="str">
        <f aca="false">IFERROR(INDEX('Source'!$C:$C,MATCH($A28,'Source'!$B:$B,0)),"")</f>
        <v>רצועה לפיקה+כרית</v>
      </c>
      <c r="C28" s="8" t="n">
        <f aca="false">SUMIFS('Source'!$D:$D,'Source'!$A:$A,"106 - Hospitals",'Source'!$B:$B,$A28)</f>
        <v>2</v>
      </c>
      <c r="D28" s="8" t="n">
        <f aca="false">SUMIFS('Source'!$F:$F,'Source'!$A:$A,"106 - Hospitals",'Source'!$B:$B,$A28)</f>
        <v>0</v>
      </c>
      <c r="E28" s="8" t="n">
        <f aca="false">D28*$J$5</f>
        <v>0</v>
      </c>
      <c r="F28" s="8" t="n">
        <f aca="false">E28-C28</f>
        <v>-2</v>
      </c>
      <c r="G28" s="9" t="n">
        <f aca="false">IF(AND(C28=0,E28=0),0,IF(C28=0,"New",(E28-C28)/C28))</f>
        <v>-1</v>
      </c>
      <c r="H28" s="8" t="n">
        <f aca="false">SUMIFS('Source'!$E:$E,'Source'!$A:$A,"106 - Hospitals",'Source'!$B:$B,$A28)</f>
        <v>189.27</v>
      </c>
      <c r="I28" s="8" t="n">
        <f aca="false">SUMIFS('Source'!$G:$G,'Source'!$A:$A,"106 - Hospitals",'Source'!$B:$B,$A28)</f>
        <v>0</v>
      </c>
      <c r="J28" s="8" t="n">
        <f aca="false">I28*$J$5</f>
        <v>0</v>
      </c>
      <c r="K28" s="8" t="n">
        <f aca="false">J28-H28</f>
        <v>-189.27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85</v>
      </c>
      <c r="B29" s="7" t="str">
        <f aca="false">IFERROR(INDEX('Source'!$C:$C,MATCH($A29,'Source'!$B:$B,0)),"")</f>
        <v>חבק יד אגודלי ימ</v>
      </c>
      <c r="C29" s="8" t="n">
        <f aca="false">SUMIFS('Source'!$D:$D,'Source'!$A:$A,"106 - Hospitals",'Source'!$B:$B,$A29)</f>
        <v>0</v>
      </c>
      <c r="D29" s="8" t="n">
        <f aca="false">SUMIFS('Source'!$F:$F,'Source'!$A:$A,"106 - Hospitals",'Source'!$B:$B,$A29)</f>
        <v>4</v>
      </c>
      <c r="E29" s="8" t="n">
        <f aca="false">D29*$J$5</f>
        <v>5.05263157894737</v>
      </c>
      <c r="F29" s="8" t="n">
        <f aca="false">E29-C29</f>
        <v>5.05263157894737</v>
      </c>
      <c r="G29" s="9" t="str">
        <f aca="false">IF(AND(C29=0,E29=0),0,IF(C29=0,"New",(E29-C29)/C29))</f>
        <v>New</v>
      </c>
      <c r="H29" s="8" t="n">
        <f aca="false">SUMIFS('Source'!$E:$E,'Source'!$A:$A,"106 - Hospitals",'Source'!$B:$B,$A29)</f>
        <v>0</v>
      </c>
      <c r="I29" s="8" t="n">
        <f aca="false">SUMIFS('Source'!$G:$G,'Source'!$A:$A,"106 - Hospitals",'Source'!$B:$B,$A29)</f>
        <v>187.29</v>
      </c>
      <c r="J29" s="8" t="n">
        <f aca="false">I29*$J$5</f>
        <v>236.576842105263</v>
      </c>
      <c r="K29" s="8" t="n">
        <f aca="false">J29-H29</f>
        <v>236.576842105263</v>
      </c>
      <c r="L29" s="9" t="str">
        <f aca="false">IF(AND(H29=0,J29=0),0,IF(H29=0,"New",(J29-H29)/H29))</f>
        <v>New</v>
      </c>
      <c r="M29" s="7" t="str">
        <f aca="false">IF(AND(OR(C29&lt;&gt;0,H29&lt;&gt;0),D29=0,I29=0),"DROP",IF(AND(OR(D29&lt;&gt;0,I29&lt;&gt;0),C29=0,H29=0),"NEW",""))</f>
        <v>NEW</v>
      </c>
    </row>
    <row r="30" customFormat="false" ht="15" hidden="false" customHeight="false" outlineLevel="0" collapsed="false">
      <c r="A30" s="7" t="s">
        <v>142</v>
      </c>
      <c r="B30" s="7" t="str">
        <f aca="false">IFERROR(INDEX('Source'!$C:$C,MATCH($A30,'Source'!$B:$B,0)),"")</f>
        <v>קינזיולוגי טייפ</v>
      </c>
      <c r="C30" s="8" t="n">
        <f aca="false">SUMIFS('Source'!$D:$D,'Source'!$A:$A,"106 - Hospitals",'Source'!$B:$B,$A30)</f>
        <v>6</v>
      </c>
      <c r="D30" s="8" t="n">
        <f aca="false">SUMIFS('Source'!$F:$F,'Source'!$A:$A,"106 - Hospitals",'Source'!$B:$B,$A30)</f>
        <v>0</v>
      </c>
      <c r="E30" s="8" t="n">
        <f aca="false">D30*$J$5</f>
        <v>0</v>
      </c>
      <c r="F30" s="8" t="n">
        <f aca="false">E30-C30</f>
        <v>-6</v>
      </c>
      <c r="G30" s="9" t="n">
        <f aca="false">IF(AND(C30=0,E30=0),0,IF(C30=0,"New",(E30-C30)/C30))</f>
        <v>-1</v>
      </c>
      <c r="H30" s="8" t="n">
        <f aca="false">SUMIFS('Source'!$E:$E,'Source'!$A:$A,"106 - Hospitals",'Source'!$B:$B,$A30)</f>
        <v>180</v>
      </c>
      <c r="I30" s="8" t="n">
        <f aca="false">SUMIFS('Source'!$G:$G,'Source'!$A:$A,"106 - Hospitals",'Source'!$B:$B,$A30)</f>
        <v>0</v>
      </c>
      <c r="J30" s="8" t="n">
        <f aca="false">I30*$J$5</f>
        <v>0</v>
      </c>
      <c r="K30" s="8" t="n">
        <f aca="false">J30-H30</f>
        <v>-180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128</v>
      </c>
      <c r="B31" s="7" t="str">
        <f aca="false">IFERROR(INDEX('Source'!$C:$C,MATCH($A31,'Source'!$B:$B,0)),"")</f>
        <v>קינזיולוגי טייפ</v>
      </c>
      <c r="C31" s="8" t="n">
        <f aca="false">SUMIFS('Source'!$D:$D,'Source'!$A:$A,"106 - Hospitals",'Source'!$B:$B,$A31)</f>
        <v>6</v>
      </c>
      <c r="D31" s="8" t="n">
        <f aca="false">SUMIFS('Source'!$F:$F,'Source'!$A:$A,"106 - Hospitals",'Source'!$B:$B,$A31)</f>
        <v>0</v>
      </c>
      <c r="E31" s="8" t="n">
        <f aca="false">D31*$J$5</f>
        <v>0</v>
      </c>
      <c r="F31" s="8" t="n">
        <f aca="false">E31-C31</f>
        <v>-6</v>
      </c>
      <c r="G31" s="9" t="n">
        <f aca="false">IF(AND(C31=0,E31=0),0,IF(C31=0,"New",(E31-C31)/C31))</f>
        <v>-1</v>
      </c>
      <c r="H31" s="8" t="n">
        <f aca="false">SUMIFS('Source'!$E:$E,'Source'!$A:$A,"106 - Hospitals",'Source'!$B:$B,$A31)</f>
        <v>180</v>
      </c>
      <c r="I31" s="8" t="n">
        <f aca="false">SUMIFS('Source'!$G:$G,'Source'!$A:$A,"106 - Hospitals",'Source'!$B:$B,$A31)</f>
        <v>0</v>
      </c>
      <c r="J31" s="8" t="n">
        <f aca="false">I31*$J$5</f>
        <v>0</v>
      </c>
      <c r="K31" s="8" t="n">
        <f aca="false">J31-H31</f>
        <v>-180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126</v>
      </c>
      <c r="B32" s="7" t="str">
        <f aca="false">IFERROR(INDEX('Source'!$C:$C,MATCH($A32,'Source'!$B:$B,0)),"")</f>
        <v>קינזיולוגי טייפ</v>
      </c>
      <c r="C32" s="8" t="n">
        <f aca="false">SUMIFS('Source'!$D:$D,'Source'!$A:$A,"106 - Hospitals",'Source'!$B:$B,$A32)</f>
        <v>6</v>
      </c>
      <c r="D32" s="8" t="n">
        <f aca="false">SUMIFS('Source'!$F:$F,'Source'!$A:$A,"106 - Hospitals",'Source'!$B:$B,$A32)</f>
        <v>0</v>
      </c>
      <c r="E32" s="8" t="n">
        <f aca="false">D32*$J$5</f>
        <v>0</v>
      </c>
      <c r="F32" s="8" t="n">
        <f aca="false">E32-C32</f>
        <v>-6</v>
      </c>
      <c r="G32" s="9" t="n">
        <f aca="false">IF(AND(C32=0,E32=0),0,IF(C32=0,"New",(E32-C32)/C32))</f>
        <v>-1</v>
      </c>
      <c r="H32" s="8" t="n">
        <f aca="false">SUMIFS('Source'!$E:$E,'Source'!$A:$A,"106 - Hospitals",'Source'!$B:$B,$A32)</f>
        <v>180</v>
      </c>
      <c r="I32" s="8" t="n">
        <f aca="false">SUMIFS('Source'!$G:$G,'Source'!$A:$A,"106 - Hospitals",'Source'!$B:$B,$A32)</f>
        <v>0</v>
      </c>
      <c r="J32" s="8" t="n">
        <f aca="false">I32*$J$5</f>
        <v>0</v>
      </c>
      <c r="K32" s="8" t="n">
        <f aca="false">J32-H32</f>
        <v>-180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122</v>
      </c>
      <c r="B33" s="7" t="str">
        <f aca="false">IFERROR(INDEX('Source'!$C:$C,MATCH($A33,'Source'!$B:$B,0)),"")</f>
        <v>קינזיולוגי טייפ</v>
      </c>
      <c r="C33" s="8" t="n">
        <f aca="false">SUMIFS('Source'!$D:$D,'Source'!$A:$A,"106 - Hospitals",'Source'!$B:$B,$A33)</f>
        <v>6</v>
      </c>
      <c r="D33" s="8" t="n">
        <f aca="false">SUMIFS('Source'!$F:$F,'Source'!$A:$A,"106 - Hospitals",'Source'!$B:$B,$A33)</f>
        <v>0</v>
      </c>
      <c r="E33" s="8" t="n">
        <f aca="false">D33*$J$5</f>
        <v>0</v>
      </c>
      <c r="F33" s="8" t="n">
        <f aca="false">E33-C33</f>
        <v>-6</v>
      </c>
      <c r="G33" s="9" t="n">
        <f aca="false">IF(AND(C33=0,E33=0),0,IF(C33=0,"New",(E33-C33)/C33))</f>
        <v>-1</v>
      </c>
      <c r="H33" s="8" t="n">
        <f aca="false">SUMIFS('Source'!$E:$E,'Source'!$A:$A,"106 - Hospitals",'Source'!$B:$B,$A33)</f>
        <v>180</v>
      </c>
      <c r="I33" s="8" t="n">
        <f aca="false">SUMIFS('Source'!$G:$G,'Source'!$A:$A,"106 - Hospitals",'Source'!$B:$B,$A33)</f>
        <v>0</v>
      </c>
      <c r="J33" s="8" t="n">
        <f aca="false">I33*$J$5</f>
        <v>0</v>
      </c>
      <c r="K33" s="8" t="n">
        <f aca="false">J33-H33</f>
        <v>-180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230</v>
      </c>
      <c r="B34" s="7" t="str">
        <f aca="false">IFERROR(INDEX('Source'!$C:$C,MATCH($A34,'Source'!$B:$B,0)),"")</f>
        <v>AC27</v>
      </c>
      <c r="C34" s="8" t="n">
        <f aca="false">SUMIFS('Source'!$D:$D,'Source'!$A:$A,"106 - Hospitals",'Source'!$B:$B,$A34)</f>
        <v>12</v>
      </c>
      <c r="D34" s="8" t="n">
        <f aca="false">SUMIFS('Source'!$F:$F,'Source'!$A:$A,"106 - Hospitals",'Source'!$B:$B,$A34)</f>
        <v>7</v>
      </c>
      <c r="E34" s="8" t="n">
        <f aca="false">D34*$J$5</f>
        <v>8.84210526315789</v>
      </c>
      <c r="F34" s="8" t="n">
        <f aca="false">E34-C34</f>
        <v>-3.15789473684211</v>
      </c>
      <c r="G34" s="9" t="n">
        <f aca="false">IF(AND(C34=0,E34=0),0,IF(C34=0,"New",(E34-C34)/C34))</f>
        <v>-0.263157894736842</v>
      </c>
      <c r="H34" s="8" t="n">
        <f aca="false">SUMIFS('Source'!$E:$E,'Source'!$A:$A,"106 - Hospitals",'Source'!$B:$B,$A34)</f>
        <v>414.73</v>
      </c>
      <c r="I34" s="8" t="n">
        <f aca="false">SUMIFS('Source'!$G:$G,'Source'!$A:$A,"106 - Hospitals",'Source'!$B:$B,$A34)</f>
        <v>254.18</v>
      </c>
      <c r="J34" s="8" t="n">
        <f aca="false">I34*$J$5</f>
        <v>321.069473684211</v>
      </c>
      <c r="K34" s="8" t="n">
        <f aca="false">J34-H34</f>
        <v>-93.6605263157895</v>
      </c>
      <c r="L34" s="9" t="n">
        <f aca="false">IF(AND(H34=0,J34=0),0,IF(H34=0,"New",(J34-H34)/H34))</f>
        <v>-0.225834943977502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228</v>
      </c>
      <c r="B35" s="7" t="str">
        <f aca="false">IFERROR(INDEX('Source'!$C:$C,MATCH($A35,'Source'!$B:$B,0)),"")</f>
        <v>AC27</v>
      </c>
      <c r="C35" s="8" t="n">
        <f aca="false">SUMIFS('Source'!$D:$D,'Source'!$A:$A,"106 - Hospitals",'Source'!$B:$B,$A35)</f>
        <v>13</v>
      </c>
      <c r="D35" s="8" t="n">
        <f aca="false">SUMIFS('Source'!$F:$F,'Source'!$A:$A,"106 - Hospitals",'Source'!$B:$B,$A35)</f>
        <v>7</v>
      </c>
      <c r="E35" s="8" t="n">
        <f aca="false">D35*$J$5</f>
        <v>8.84210526315789</v>
      </c>
      <c r="F35" s="8" t="n">
        <f aca="false">E35-C35</f>
        <v>-4.15789473684211</v>
      </c>
      <c r="G35" s="9" t="n">
        <f aca="false">IF(AND(C35=0,E35=0),0,IF(C35=0,"New",(E35-C35)/C35))</f>
        <v>-0.319838056680162</v>
      </c>
      <c r="H35" s="8" t="n">
        <f aca="false">SUMIFS('Source'!$E:$E,'Source'!$A:$A,"106 - Hospitals",'Source'!$B:$B,$A35)</f>
        <v>414.73</v>
      </c>
      <c r="I35" s="8" t="n">
        <f aca="false">SUMIFS('Source'!$G:$G,'Source'!$A:$A,"106 - Hospitals",'Source'!$B:$B,$A35)</f>
        <v>254.18</v>
      </c>
      <c r="J35" s="8" t="n">
        <f aca="false">I35*$J$5</f>
        <v>321.069473684211</v>
      </c>
      <c r="K35" s="8" t="n">
        <f aca="false">J35-H35</f>
        <v>-93.6605263157895</v>
      </c>
      <c r="L35" s="9" t="n">
        <f aca="false">IF(AND(H35=0,J35=0),0,IF(H35=0,"New",(J35-H35)/H35))</f>
        <v>-0.225834943977502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187</v>
      </c>
      <c r="B36" s="7" t="str">
        <f aca="false">IFERROR(INDEX('Source'!$C:$C,MATCH($A36,'Source'!$B:$B,0)),"")</f>
        <v>סד לתמיכה פרק כף יד ואגודל</v>
      </c>
      <c r="C36" s="8" t="n">
        <f aca="false">SUMIFS('Source'!$D:$D,'Source'!$A:$A,"106 - Hospitals",'Source'!$B:$B,$A36)</f>
        <v>4</v>
      </c>
      <c r="D36" s="8" t="n">
        <f aca="false">SUMIFS('Source'!$F:$F,'Source'!$A:$A,"106 - Hospitals",'Source'!$B:$B,$A36)</f>
        <v>2</v>
      </c>
      <c r="E36" s="8" t="n">
        <f aca="false">D36*$J$5</f>
        <v>2.52631578947368</v>
      </c>
      <c r="F36" s="8" t="n">
        <f aca="false">E36-C36</f>
        <v>-1.47368421052632</v>
      </c>
      <c r="G36" s="9" t="n">
        <f aca="false">IF(AND(C36=0,E36=0),0,IF(C36=0,"New",(E36-C36)/C36))</f>
        <v>-0.368421052631579</v>
      </c>
      <c r="H36" s="8" t="n">
        <f aca="false">SUMIFS('Source'!$E:$E,'Source'!$A:$A,"106 - Hospitals",'Source'!$B:$B,$A36)</f>
        <v>300</v>
      </c>
      <c r="I36" s="8" t="n">
        <f aca="false">SUMIFS('Source'!$G:$G,'Source'!$A:$A,"106 - Hospitals",'Source'!$B:$B,$A36)</f>
        <v>150</v>
      </c>
      <c r="J36" s="8" t="n">
        <f aca="false">I36*$J$5</f>
        <v>189.473684210526</v>
      </c>
      <c r="K36" s="8" t="n">
        <f aca="false">J36-H36</f>
        <v>-110.526315789474</v>
      </c>
      <c r="L36" s="9" t="n">
        <f aca="false">IF(AND(H36=0,J36=0),0,IF(H36=0,"New",(J36-H36)/H36))</f>
        <v>-0.368421052631579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279</v>
      </c>
      <c r="B37" s="7" t="str">
        <f aca="false">IFERROR(INDEX('Source'!$C:$C,MATCH($A37,'Source'!$B:$B,0)),"")</f>
        <v>מגן מרפק</v>
      </c>
      <c r="C37" s="8" t="n">
        <f aca="false">SUMIFS('Source'!$D:$D,'Source'!$A:$A,"106 - Hospitals",'Source'!$B:$B,$A37)</f>
        <v>10</v>
      </c>
      <c r="D37" s="8" t="n">
        <f aca="false">SUMIFS('Source'!$F:$F,'Source'!$A:$A,"106 - Hospitals",'Source'!$B:$B,$A37)</f>
        <v>5</v>
      </c>
      <c r="E37" s="8" t="n">
        <f aca="false">D37*$J$5</f>
        <v>6.31578947368421</v>
      </c>
      <c r="F37" s="8" t="n">
        <f aca="false">E37-C37</f>
        <v>-3.68421052631579</v>
      </c>
      <c r="G37" s="9" t="n">
        <f aca="false">IF(AND(C37=0,E37=0),0,IF(C37=0,"New",(E37-C37)/C37))</f>
        <v>-0.368421052631579</v>
      </c>
      <c r="H37" s="8" t="n">
        <f aca="false">SUMIFS('Source'!$E:$E,'Source'!$A:$A,"106 - Hospitals",'Source'!$B:$B,$A37)</f>
        <v>287.06</v>
      </c>
      <c r="I37" s="8" t="n">
        <f aca="false">SUMIFS('Source'!$G:$G,'Source'!$A:$A,"106 - Hospitals",'Source'!$B:$B,$A37)</f>
        <v>143.53</v>
      </c>
      <c r="J37" s="8" t="n">
        <f aca="false">I37*$J$5</f>
        <v>181.301052631579</v>
      </c>
      <c r="K37" s="8" t="n">
        <f aca="false">J37-H37</f>
        <v>-105.758947368421</v>
      </c>
      <c r="L37" s="9" t="n">
        <f aca="false">IF(AND(H37=0,J37=0),0,IF(H37=0,"New",(J37-H37)/H37))</f>
        <v>-0.368421052631579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693</v>
      </c>
      <c r="B38" s="7" t="str">
        <f aca="false">IFERROR(INDEX('Source'!$C:$C,MATCH($A38,'Source'!$B:$B,0)),"")</f>
        <v>חגורת קיבוע לכתף</v>
      </c>
      <c r="C38" s="8" t="n">
        <f aca="false">SUMIFS('Source'!$D:$D,'Source'!$A:$A,"106 - Hospitals",'Source'!$B:$B,$A38)</f>
        <v>0</v>
      </c>
      <c r="D38" s="8" t="n">
        <f aca="false">SUMIFS('Source'!$F:$F,'Source'!$A:$A,"106 - Hospitals",'Source'!$B:$B,$A38)</f>
        <v>1</v>
      </c>
      <c r="E38" s="8" t="n">
        <f aca="false">D38*$J$5</f>
        <v>1.26315789473684</v>
      </c>
      <c r="F38" s="8" t="n">
        <f aca="false">E38-C38</f>
        <v>1.26315789473684</v>
      </c>
      <c r="G38" s="9" t="str">
        <f aca="false">IF(AND(C38=0,E38=0),0,IF(C38=0,"New",(E38-C38)/C38))</f>
        <v>New</v>
      </c>
      <c r="H38" s="8" t="n">
        <f aca="false">SUMIFS('Source'!$E:$E,'Source'!$A:$A,"106 - Hospitals",'Source'!$B:$B,$A38)</f>
        <v>0</v>
      </c>
      <c r="I38" s="8" t="n">
        <f aca="false">SUMIFS('Source'!$G:$G,'Source'!$A:$A,"106 - Hospitals",'Source'!$B:$B,$A38)</f>
        <v>140.57</v>
      </c>
      <c r="J38" s="8" t="n">
        <f aca="false">I38*$J$5</f>
        <v>177.562105263158</v>
      </c>
      <c r="K38" s="8" t="n">
        <f aca="false">J38-H38</f>
        <v>177.562105263158</v>
      </c>
      <c r="L38" s="9" t="str">
        <f aca="false">IF(AND(H38=0,J38=0),0,IF(H38=0,"New",(J38-H38)/H38))</f>
        <v>New</v>
      </c>
      <c r="M38" s="7" t="str">
        <f aca="false">IF(AND(OR(C38&lt;&gt;0,H38&lt;&gt;0),D38=0,I38=0),"DROP",IF(AND(OR(D38&lt;&gt;0,I38&lt;&gt;0),C38=0,H38=0),"NEW",""))</f>
        <v>NEW</v>
      </c>
    </row>
    <row r="39" customFormat="false" ht="15" hidden="false" customHeight="false" outlineLevel="0" collapsed="false">
      <c r="A39" s="7" t="s">
        <v>850</v>
      </c>
      <c r="B39" s="7" t="str">
        <f aca="false">IFERROR(INDEX('Source'!$C:$C,MATCH($A39,'Source'!$B:$B,0)),"")</f>
        <v>חגורת קיבוע לכתף</v>
      </c>
      <c r="C39" s="8" t="n">
        <f aca="false">SUMIFS('Source'!$D:$D,'Source'!$A:$A,"106 - Hospitals",'Source'!$B:$B,$A39)</f>
        <v>0</v>
      </c>
      <c r="D39" s="8" t="n">
        <f aca="false">SUMIFS('Source'!$F:$F,'Source'!$A:$A,"106 - Hospitals",'Source'!$B:$B,$A39)</f>
        <v>1</v>
      </c>
      <c r="E39" s="8" t="n">
        <f aca="false">D39*$J$5</f>
        <v>1.26315789473684</v>
      </c>
      <c r="F39" s="8" t="n">
        <f aca="false">E39-C39</f>
        <v>1.26315789473684</v>
      </c>
      <c r="G39" s="9" t="str">
        <f aca="false">IF(AND(C39=0,E39=0),0,IF(C39=0,"New",(E39-C39)/C39))</f>
        <v>New</v>
      </c>
      <c r="H39" s="8" t="n">
        <f aca="false">SUMIFS('Source'!$E:$E,'Source'!$A:$A,"106 - Hospitals",'Source'!$B:$B,$A39)</f>
        <v>0</v>
      </c>
      <c r="I39" s="8" t="n">
        <f aca="false">SUMIFS('Source'!$G:$G,'Source'!$A:$A,"106 - Hospitals",'Source'!$B:$B,$A39)</f>
        <v>140.57</v>
      </c>
      <c r="J39" s="8" t="n">
        <f aca="false">I39*$J$5</f>
        <v>177.562105263158</v>
      </c>
      <c r="K39" s="8" t="n">
        <f aca="false">J39-H39</f>
        <v>177.562105263158</v>
      </c>
      <c r="L39" s="9" t="str">
        <f aca="false">IF(AND(H39=0,J39=0),0,IF(H39=0,"New",(J39-H39)/H39))</f>
        <v>New</v>
      </c>
      <c r="M39" s="7" t="str">
        <f aca="false">IF(AND(OR(C39&lt;&gt;0,H39&lt;&gt;0),D39=0,I39=0),"DROP",IF(AND(OR(D39&lt;&gt;0,I39&lt;&gt;0),C39=0,H39=0),"NEW",""))</f>
        <v>NEW</v>
      </c>
    </row>
    <row r="40" customFormat="false" ht="15" hidden="false" customHeight="false" outlineLevel="0" collapsed="false">
      <c r="A40" s="7" t="s">
        <v>222</v>
      </c>
      <c r="B40" s="7" t="str">
        <f aca="false">IFERROR(INDEX('Source'!$C:$C,MATCH($A40,'Source'!$B:$B,0)),"")</f>
        <v>מגן קרסול+ עקב סגור+רצועות</v>
      </c>
      <c r="C40" s="8" t="n">
        <f aca="false">SUMIFS('Source'!$D:$D,'Source'!$A:$A,"106 - Hospitals",'Source'!$B:$B,$A40)</f>
        <v>2</v>
      </c>
      <c r="D40" s="8" t="n">
        <f aca="false">SUMIFS('Source'!$F:$F,'Source'!$A:$A,"106 - Hospitals",'Source'!$B:$B,$A40)</f>
        <v>0</v>
      </c>
      <c r="E40" s="8" t="n">
        <f aca="false">D40*$J$5</f>
        <v>0</v>
      </c>
      <c r="F40" s="8" t="n">
        <f aca="false">E40-C40</f>
        <v>-2</v>
      </c>
      <c r="G40" s="9" t="n">
        <f aca="false">IF(AND(C40=0,E40=0),0,IF(C40=0,"New",(E40-C40)/C40))</f>
        <v>-1</v>
      </c>
      <c r="H40" s="8" t="n">
        <f aca="false">SUMIFS('Source'!$E:$E,'Source'!$A:$A,"106 - Hospitals",'Source'!$B:$B,$A40)</f>
        <v>140.52</v>
      </c>
      <c r="I40" s="8" t="n">
        <f aca="false">SUMIFS('Source'!$G:$G,'Source'!$A:$A,"106 - Hospitals",'Source'!$B:$B,$A40)</f>
        <v>0</v>
      </c>
      <c r="J40" s="8" t="n">
        <f aca="false">I40*$J$5</f>
        <v>0</v>
      </c>
      <c r="K40" s="8" t="n">
        <f aca="false">J40-H40</f>
        <v>-140.52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248</v>
      </c>
      <c r="B41" s="7" t="str">
        <f aca="false">IFERROR(INDEX('Source'!$C:$C,MATCH($A41,'Source'!$B:$B,0)),"")</f>
        <v>מגן קרסול+ עקב סגור+רצועות</v>
      </c>
      <c r="C41" s="8" t="n">
        <f aca="false">SUMIFS('Source'!$D:$D,'Source'!$A:$A,"106 - Hospitals",'Source'!$B:$B,$A41)</f>
        <v>2</v>
      </c>
      <c r="D41" s="8" t="n">
        <f aca="false">SUMIFS('Source'!$F:$F,'Source'!$A:$A,"106 - Hospitals",'Source'!$B:$B,$A41)</f>
        <v>0</v>
      </c>
      <c r="E41" s="8" t="n">
        <f aca="false">D41*$J$5</f>
        <v>0</v>
      </c>
      <c r="F41" s="8" t="n">
        <f aca="false">E41-C41</f>
        <v>-2</v>
      </c>
      <c r="G41" s="9" t="n">
        <f aca="false">IF(AND(C41=0,E41=0),0,IF(C41=0,"New",(E41-C41)/C41))</f>
        <v>-1</v>
      </c>
      <c r="H41" s="8" t="n">
        <f aca="false">SUMIFS('Source'!$E:$E,'Source'!$A:$A,"106 - Hospitals",'Source'!$B:$B,$A41)</f>
        <v>140.52</v>
      </c>
      <c r="I41" s="8" t="n">
        <f aca="false">SUMIFS('Source'!$G:$G,'Source'!$A:$A,"106 - Hospitals",'Source'!$B:$B,$A41)</f>
        <v>0</v>
      </c>
      <c r="J41" s="8" t="n">
        <f aca="false">I41*$J$5</f>
        <v>0</v>
      </c>
      <c r="K41" s="8" t="n">
        <f aca="false">J41-H41</f>
        <v>-140.52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162</v>
      </c>
      <c r="B42" s="7" t="str">
        <f aca="false">IFERROR(INDEX('Source'!$C:$C,MATCH($A42,'Source'!$B:$B,0)),"")</f>
        <v>חבק טניס</v>
      </c>
      <c r="C42" s="8" t="n">
        <f aca="false">SUMIFS('Source'!$D:$D,'Source'!$A:$A,"106 - Hospitals",'Source'!$B:$B,$A42)</f>
        <v>10</v>
      </c>
      <c r="D42" s="8" t="n">
        <f aca="false">SUMIFS('Source'!$F:$F,'Source'!$A:$A,"106 - Hospitals",'Source'!$B:$B,$A42)</f>
        <v>5</v>
      </c>
      <c r="E42" s="8" t="n">
        <f aca="false">D42*$J$5</f>
        <v>6.31578947368421</v>
      </c>
      <c r="F42" s="8" t="n">
        <f aca="false">E42-C42</f>
        <v>-3.68421052631579</v>
      </c>
      <c r="G42" s="9" t="n">
        <f aca="false">IF(AND(C42=0,E42=0),0,IF(C42=0,"New",(E42-C42)/C42))</f>
        <v>-0.368421052631579</v>
      </c>
      <c r="H42" s="8" t="n">
        <f aca="false">SUMIFS('Source'!$E:$E,'Source'!$A:$A,"106 - Hospitals",'Source'!$B:$B,$A42)</f>
        <v>264.38</v>
      </c>
      <c r="I42" s="8" t="n">
        <f aca="false">SUMIFS('Source'!$G:$G,'Source'!$A:$A,"106 - Hospitals",'Source'!$B:$B,$A42)</f>
        <v>132.19</v>
      </c>
      <c r="J42" s="8" t="n">
        <f aca="false">I42*$J$5</f>
        <v>166.976842105263</v>
      </c>
      <c r="K42" s="8" t="n">
        <f aca="false">J42-H42</f>
        <v>-97.4031578947368</v>
      </c>
      <c r="L42" s="9" t="n">
        <f aca="false">IF(AND(H42=0,J42=0),0,IF(H42=0,"New",(J42-H42)/H42))</f>
        <v>-0.368421052631579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192</v>
      </c>
      <c r="B43" s="7" t="str">
        <f aca="false">IFERROR(INDEX('Source'!$C:$C,MATCH($A43,'Source'!$B:$B,0)),"")</f>
        <v>סד לאגודל</v>
      </c>
      <c r="C43" s="8" t="n">
        <f aca="false">SUMIFS('Source'!$D:$D,'Source'!$A:$A,"106 - Hospitals",'Source'!$B:$B,$A43)</f>
        <v>10</v>
      </c>
      <c r="D43" s="8" t="n">
        <f aca="false">SUMIFS('Source'!$F:$F,'Source'!$A:$A,"106 - Hospitals",'Source'!$B:$B,$A43)</f>
        <v>5</v>
      </c>
      <c r="E43" s="8" t="n">
        <f aca="false">D43*$J$5</f>
        <v>6.31578947368421</v>
      </c>
      <c r="F43" s="8" t="n">
        <f aca="false">E43-C43</f>
        <v>-3.68421052631579</v>
      </c>
      <c r="G43" s="9" t="n">
        <f aca="false">IF(AND(C43=0,E43=0),0,IF(C43=0,"New",(E43-C43)/C43))</f>
        <v>-0.368421052631579</v>
      </c>
      <c r="H43" s="8" t="n">
        <f aca="false">SUMIFS('Source'!$E:$E,'Source'!$A:$A,"106 - Hospitals",'Source'!$B:$B,$A43)</f>
        <v>256.82</v>
      </c>
      <c r="I43" s="8" t="n">
        <f aca="false">SUMIFS('Source'!$G:$G,'Source'!$A:$A,"106 - Hospitals",'Source'!$B:$B,$A43)</f>
        <v>128.41</v>
      </c>
      <c r="J43" s="8" t="n">
        <f aca="false">I43*$J$5</f>
        <v>162.202105263158</v>
      </c>
      <c r="K43" s="8" t="n">
        <f aca="false">J43-H43</f>
        <v>-94.6178947368421</v>
      </c>
      <c r="L43" s="9" t="n">
        <f aca="false">IF(AND(H43=0,J43=0),0,IF(H43=0,"New",(J43-H43)/H43))</f>
        <v>-0.368421052631579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653</v>
      </c>
      <c r="B44" s="7" t="str">
        <f aca="false">IFERROR(INDEX('Source'!$C:$C,MATCH($A44,'Source'!$B:$B,0)),"")</f>
        <v>גרבי נסיעות אנטיבקטריאלי</v>
      </c>
      <c r="C44" s="8" t="n">
        <f aca="false">SUMIFS('Source'!$D:$D,'Source'!$A:$A,"106 - Hospitals",'Source'!$B:$B,$A44)</f>
        <v>2</v>
      </c>
      <c r="D44" s="8" t="n">
        <f aca="false">SUMIFS('Source'!$F:$F,'Source'!$A:$A,"106 - Hospitals",'Source'!$B:$B,$A44)</f>
        <v>0</v>
      </c>
      <c r="E44" s="8" t="n">
        <f aca="false">D44*$J$5</f>
        <v>0</v>
      </c>
      <c r="F44" s="8" t="n">
        <f aca="false">E44-C44</f>
        <v>-2</v>
      </c>
      <c r="G44" s="9" t="n">
        <f aca="false">IF(AND(C44=0,E44=0),0,IF(C44=0,"New",(E44-C44)/C44))</f>
        <v>-1</v>
      </c>
      <c r="H44" s="8" t="n">
        <f aca="false">SUMIFS('Source'!$E:$E,'Source'!$A:$A,"106 - Hospitals",'Source'!$B:$B,$A44)</f>
        <v>126.46</v>
      </c>
      <c r="I44" s="8" t="n">
        <f aca="false">SUMIFS('Source'!$G:$G,'Source'!$A:$A,"106 - Hospitals",'Source'!$B:$B,$A44)</f>
        <v>0</v>
      </c>
      <c r="J44" s="8" t="n">
        <f aca="false">I44*$J$5</f>
        <v>0</v>
      </c>
      <c r="K44" s="8" t="n">
        <f aca="false">J44-H44</f>
        <v>-126.46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657</v>
      </c>
      <c r="B45" s="7" t="str">
        <f aca="false">IFERROR(INDEX('Source'!$C:$C,MATCH($A45,'Source'!$B:$B,0)),"")</f>
        <v>גרבי נסיעות אנטיבקטריאלי</v>
      </c>
      <c r="C45" s="8" t="n">
        <f aca="false">SUMIFS('Source'!$D:$D,'Source'!$A:$A,"106 - Hospitals",'Source'!$B:$B,$A45)</f>
        <v>2</v>
      </c>
      <c r="D45" s="8" t="n">
        <f aca="false">SUMIFS('Source'!$F:$F,'Source'!$A:$A,"106 - Hospitals",'Source'!$B:$B,$A45)</f>
        <v>0</v>
      </c>
      <c r="E45" s="8" t="n">
        <f aca="false">D45*$J$5</f>
        <v>0</v>
      </c>
      <c r="F45" s="8" t="n">
        <f aca="false">E45-C45</f>
        <v>-2</v>
      </c>
      <c r="G45" s="9" t="n">
        <f aca="false">IF(AND(C45=0,E45=0),0,IF(C45=0,"New",(E45-C45)/C45))</f>
        <v>-1</v>
      </c>
      <c r="H45" s="8" t="n">
        <f aca="false">SUMIFS('Source'!$E:$E,'Source'!$A:$A,"106 - Hospitals",'Source'!$B:$B,$A45)</f>
        <v>126.46</v>
      </c>
      <c r="I45" s="8" t="n">
        <f aca="false">SUMIFS('Source'!$G:$G,'Source'!$A:$A,"106 - Hospitals",'Source'!$B:$B,$A45)</f>
        <v>0</v>
      </c>
      <c r="J45" s="8" t="n">
        <f aca="false">I45*$J$5</f>
        <v>0</v>
      </c>
      <c r="K45" s="8" t="n">
        <f aca="false">J45-H45</f>
        <v>-126.46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175</v>
      </c>
      <c r="B46" s="7" t="str">
        <f aca="false">IFERROR(INDEX('Source'!$C:$C,MATCH($A46,'Source'!$B:$B,0)),"")</f>
        <v>חבק לשורש כף היד</v>
      </c>
      <c r="C46" s="8" t="n">
        <f aca="false">SUMIFS('Source'!$D:$D,'Source'!$A:$A,"106 - Hospitals",'Source'!$B:$B,$A46)</f>
        <v>5</v>
      </c>
      <c r="D46" s="8" t="n">
        <f aca="false">SUMIFS('Source'!$F:$F,'Source'!$A:$A,"106 - Hospitals",'Source'!$B:$B,$A46)</f>
        <v>0</v>
      </c>
      <c r="E46" s="8" t="n">
        <f aca="false">D46*$J$5</f>
        <v>0</v>
      </c>
      <c r="F46" s="8" t="n">
        <f aca="false">E46-C46</f>
        <v>-5</v>
      </c>
      <c r="G46" s="9" t="n">
        <f aca="false">IF(AND(C46=0,E46=0),0,IF(C46=0,"New",(E46-C46)/C46))</f>
        <v>-1</v>
      </c>
      <c r="H46" s="8" t="n">
        <f aca="false">SUMIFS('Source'!$E:$E,'Source'!$A:$A,"106 - Hospitals",'Source'!$B:$B,$A46)</f>
        <v>122.74</v>
      </c>
      <c r="I46" s="8" t="n">
        <f aca="false">SUMIFS('Source'!$G:$G,'Source'!$A:$A,"106 - Hospitals",'Source'!$B:$B,$A46)</f>
        <v>0</v>
      </c>
      <c r="J46" s="8" t="n">
        <f aca="false">I46*$J$5</f>
        <v>0</v>
      </c>
      <c r="K46" s="8" t="n">
        <f aca="false">J46-H46</f>
        <v>-122.74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265</v>
      </c>
      <c r="B47" s="7" t="str">
        <f aca="false">IFERROR(INDEX('Source'!$C:$C,MATCH($A47,'Source'!$B:$B,0)),"")</f>
        <v>מגן קרסול</v>
      </c>
      <c r="C47" s="8" t="n">
        <f aca="false">SUMIFS('Source'!$D:$D,'Source'!$A:$A,"106 - Hospitals",'Source'!$B:$B,$A47)</f>
        <v>10</v>
      </c>
      <c r="D47" s="8" t="n">
        <f aca="false">SUMIFS('Source'!$F:$F,'Source'!$A:$A,"106 - Hospitals",'Source'!$B:$B,$A47)</f>
        <v>5</v>
      </c>
      <c r="E47" s="8" t="n">
        <f aca="false">D47*$J$5</f>
        <v>6.31578947368421</v>
      </c>
      <c r="F47" s="8" t="n">
        <f aca="false">E47-C47</f>
        <v>-3.68421052631579</v>
      </c>
      <c r="G47" s="9" t="n">
        <f aca="false">IF(AND(C47=0,E47=0),0,IF(C47=0,"New",(E47-C47)/C47))</f>
        <v>-0.368421052631579</v>
      </c>
      <c r="H47" s="8" t="n">
        <f aca="false">SUMIFS('Source'!$E:$E,'Source'!$A:$A,"106 - Hospitals",'Source'!$B:$B,$A47)</f>
        <v>237.92</v>
      </c>
      <c r="I47" s="8" t="n">
        <f aca="false">SUMIFS('Source'!$G:$G,'Source'!$A:$A,"106 - Hospitals",'Source'!$B:$B,$A47)</f>
        <v>118.96</v>
      </c>
      <c r="J47" s="8" t="n">
        <f aca="false">I47*$J$5</f>
        <v>150.265263157895</v>
      </c>
      <c r="K47" s="8" t="n">
        <f aca="false">J47-H47</f>
        <v>-87.6547368421053</v>
      </c>
      <c r="L47" s="9" t="n">
        <f aca="false">IF(AND(H47=0,J47=0),0,IF(H47=0,"New",(J47-H47)/H47))</f>
        <v>-0.368421052631579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83</v>
      </c>
      <c r="B48" s="7" t="str">
        <f aca="false">IFERROR(INDEX('Source'!$C:$C,MATCH($A48,'Source'!$B:$B,0)),"")</f>
        <v>סד יד דו צדדי</v>
      </c>
      <c r="C48" s="8" t="n">
        <f aca="false">SUMIFS('Source'!$D:$D,'Source'!$A:$A,"106 - Hospitals",'Source'!$B:$B,$A48)</f>
        <v>6</v>
      </c>
      <c r="D48" s="8" t="n">
        <f aca="false">SUMIFS('Source'!$F:$F,'Source'!$A:$A,"106 - Hospitals",'Source'!$B:$B,$A48)</f>
        <v>4</v>
      </c>
      <c r="E48" s="8" t="n">
        <f aca="false">D48*$J$5</f>
        <v>5.05263157894737</v>
      </c>
      <c r="F48" s="8" t="n">
        <f aca="false">E48-C48</f>
        <v>-0.947368421052632</v>
      </c>
      <c r="G48" s="9" t="n">
        <f aca="false">IF(AND(C48=0,E48=0),0,IF(C48=0,"New",(E48-C48)/C48))</f>
        <v>-0.157894736842105</v>
      </c>
      <c r="H48" s="8" t="n">
        <f aca="false">SUMIFS('Source'!$E:$E,'Source'!$A:$A,"106 - Hospitals",'Source'!$B:$B,$A48)</f>
        <v>330</v>
      </c>
      <c r="I48" s="8" t="n">
        <f aca="false">SUMIFS('Source'!$G:$G,'Source'!$A:$A,"106 - Hospitals",'Source'!$B:$B,$A48)</f>
        <v>219.99</v>
      </c>
      <c r="J48" s="8" t="n">
        <f aca="false">I48*$J$5</f>
        <v>277.882105263158</v>
      </c>
      <c r="K48" s="8" t="n">
        <f aca="false">J48-H48</f>
        <v>-52.1178947368421</v>
      </c>
      <c r="L48" s="9" t="n">
        <f aca="false">IF(AND(H48=0,J48=0),0,IF(H48=0,"New",(J48-H48)/H48))</f>
        <v>-0.157933014354067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235</v>
      </c>
      <c r="B49" s="7" t="str">
        <f aca="false">IFERROR(INDEX('Source'!$C:$C,MATCH($A49,'Source'!$B:$B,0)),"")</f>
        <v>חגורת גב+סגירה כפולה</v>
      </c>
      <c r="C49" s="8" t="n">
        <f aca="false">SUMIFS('Source'!$D:$D,'Source'!$A:$A,"106 - Hospitals",'Source'!$B:$B,$A49)</f>
        <v>1</v>
      </c>
      <c r="D49" s="8" t="n">
        <f aca="false">SUMIFS('Source'!$F:$F,'Source'!$A:$A,"106 - Hospitals",'Source'!$B:$B,$A49)</f>
        <v>0</v>
      </c>
      <c r="E49" s="8" t="n">
        <f aca="false">D49*$J$5</f>
        <v>0</v>
      </c>
      <c r="F49" s="8" t="n">
        <f aca="false">E49-C49</f>
        <v>-1</v>
      </c>
      <c r="G49" s="9" t="n">
        <f aca="false">IF(AND(C49=0,E49=0),0,IF(C49=0,"New",(E49-C49)/C49))</f>
        <v>-1</v>
      </c>
      <c r="H49" s="8" t="n">
        <f aca="false">SUMIFS('Source'!$E:$E,'Source'!$A:$A,"106 - Hospitals",'Source'!$B:$B,$A49)</f>
        <v>108.68</v>
      </c>
      <c r="I49" s="8" t="n">
        <f aca="false">SUMIFS('Source'!$G:$G,'Source'!$A:$A,"106 - Hospitals",'Source'!$B:$B,$A49)</f>
        <v>0</v>
      </c>
      <c r="J49" s="8" t="n">
        <f aca="false">I49*$J$5</f>
        <v>0</v>
      </c>
      <c r="K49" s="8" t="n">
        <f aca="false">J49-H49</f>
        <v>-108.68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103</v>
      </c>
      <c r="B50" s="7" t="str">
        <f aca="false">IFERROR(INDEX('Source'!$C:$C,MATCH($A50,'Source'!$B:$B,0)),"")</f>
        <v>מיישר כתפיים</v>
      </c>
      <c r="C50" s="8" t="n">
        <f aca="false">SUMIFS('Source'!$D:$D,'Source'!$A:$A,"106 - Hospitals",'Source'!$B:$B,$A50)</f>
        <v>12</v>
      </c>
      <c r="D50" s="8" t="n">
        <f aca="false">SUMIFS('Source'!$F:$F,'Source'!$A:$A,"106 - Hospitals",'Source'!$B:$B,$A50)</f>
        <v>10</v>
      </c>
      <c r="E50" s="8" t="n">
        <f aca="false">D50*$J$5</f>
        <v>12.6315789473684</v>
      </c>
      <c r="F50" s="8" t="n">
        <f aca="false">E50-C50</f>
        <v>0.631578947368421</v>
      </c>
      <c r="G50" s="9" t="n">
        <f aca="false">IF(AND(C50=0,E50=0),0,IF(C50=0,"New",(E50-C50)/C50))</f>
        <v>0.0526315789473684</v>
      </c>
      <c r="H50" s="8" t="n">
        <f aca="false">SUMIFS('Source'!$E:$E,'Source'!$A:$A,"106 - Hospitals",'Source'!$B:$B,$A50)</f>
        <v>859.16</v>
      </c>
      <c r="I50" s="8" t="n">
        <f aca="false">SUMIFS('Source'!$G:$G,'Source'!$A:$A,"106 - Hospitals",'Source'!$B:$B,$A50)</f>
        <v>752.62</v>
      </c>
      <c r="J50" s="8" t="n">
        <f aca="false">I50*$J$5</f>
        <v>950.677894736842</v>
      </c>
      <c r="K50" s="8" t="n">
        <f aca="false">J50-H50</f>
        <v>91.517894736842</v>
      </c>
      <c r="L50" s="9" t="n">
        <f aca="false">IF(AND(H50=0,J50=0),0,IF(H50=0,"New",(J50-H50)/H50))</f>
        <v>0.106520199656457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138</v>
      </c>
      <c r="B51" s="7" t="str">
        <f aca="false">IFERROR(INDEX('Source'!$C:$C,MATCH($A51,'Source'!$B:$B,0)),"")</f>
        <v>כרית סיליקון לעקב</v>
      </c>
      <c r="C51" s="8" t="n">
        <f aca="false">SUMIFS('Source'!$D:$D,'Source'!$A:$A,"106 - Hospitals",'Source'!$B:$B,$A51)</f>
        <v>1</v>
      </c>
      <c r="D51" s="8" t="n">
        <f aca="false">SUMIFS('Source'!$F:$F,'Source'!$A:$A,"106 - Hospitals",'Source'!$B:$B,$A51)</f>
        <v>0</v>
      </c>
      <c r="E51" s="8" t="n">
        <f aca="false">D51*$J$5</f>
        <v>0</v>
      </c>
      <c r="F51" s="8" t="n">
        <f aca="false">E51-C51</f>
        <v>-1</v>
      </c>
      <c r="G51" s="9" t="n">
        <f aca="false">IF(AND(C51=0,E51=0),0,IF(C51=0,"New",(E51-C51)/C51))</f>
        <v>-1</v>
      </c>
      <c r="H51" s="8" t="n">
        <f aca="false">SUMIFS('Source'!$E:$E,'Source'!$A:$A,"106 - Hospitals",'Source'!$B:$B,$A51)</f>
        <v>92.14</v>
      </c>
      <c r="I51" s="8" t="n">
        <f aca="false">SUMIFS('Source'!$G:$G,'Source'!$A:$A,"106 - Hospitals",'Source'!$B:$B,$A51)</f>
        <v>0</v>
      </c>
      <c r="J51" s="8" t="n">
        <f aca="false">I51*$J$5</f>
        <v>0</v>
      </c>
      <c r="K51" s="8" t="n">
        <f aca="false">J51-H51</f>
        <v>-92.14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692</v>
      </c>
      <c r="B52" s="7" t="str">
        <f aca="false">IFERROR(INDEX('Source'!$C:$C,MATCH($A52,'Source'!$B:$B,0)),"")</f>
        <v>כפפת CTS שמאל</v>
      </c>
      <c r="C52" s="8" t="n">
        <f aca="false">SUMIFS('Source'!$D:$D,'Source'!$A:$A,"106 - Hospitals",'Source'!$B:$B,$A52)</f>
        <v>1</v>
      </c>
      <c r="D52" s="8" t="n">
        <f aca="false">SUMIFS('Source'!$F:$F,'Source'!$A:$A,"106 - Hospitals",'Source'!$B:$B,$A52)</f>
        <v>0</v>
      </c>
      <c r="E52" s="8" t="n">
        <f aca="false">D52*$J$5</f>
        <v>0</v>
      </c>
      <c r="F52" s="8" t="n">
        <f aca="false">E52-C52</f>
        <v>-1</v>
      </c>
      <c r="G52" s="9" t="n">
        <f aca="false">IF(AND(C52=0,E52=0),0,IF(C52=0,"New",(E52-C52)/C52))</f>
        <v>-1</v>
      </c>
      <c r="H52" s="8" t="n">
        <f aca="false">SUMIFS('Source'!$E:$E,'Source'!$A:$A,"106 - Hospitals",'Source'!$B:$B,$A52)</f>
        <v>90</v>
      </c>
      <c r="I52" s="8" t="n">
        <f aca="false">SUMIFS('Source'!$G:$G,'Source'!$A:$A,"106 - Hospitals",'Source'!$B:$B,$A52)</f>
        <v>0</v>
      </c>
      <c r="J52" s="8" t="n">
        <f aca="false">I52*$J$5</f>
        <v>0</v>
      </c>
      <c r="K52" s="8" t="n">
        <f aca="false">J52-H52</f>
        <v>-90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667</v>
      </c>
      <c r="B53" s="7" t="str">
        <f aca="false">IFERROR(INDEX('Source'!$C:$C,MATCH($A53,'Source'!$B:$B,0)),"")</f>
        <v>כפפת CTS שמאל</v>
      </c>
      <c r="C53" s="8" t="n">
        <f aca="false">SUMIFS('Source'!$D:$D,'Source'!$A:$A,"106 - Hospitals",'Source'!$B:$B,$A53)</f>
        <v>1</v>
      </c>
      <c r="D53" s="8" t="n">
        <f aca="false">SUMIFS('Source'!$F:$F,'Source'!$A:$A,"106 - Hospitals",'Source'!$B:$B,$A53)</f>
        <v>0</v>
      </c>
      <c r="E53" s="8" t="n">
        <f aca="false">D53*$J$5</f>
        <v>0</v>
      </c>
      <c r="F53" s="8" t="n">
        <f aca="false">E53-C53</f>
        <v>-1</v>
      </c>
      <c r="G53" s="9" t="n">
        <f aca="false">IF(AND(C53=0,E53=0),0,IF(C53=0,"New",(E53-C53)/C53))</f>
        <v>-1</v>
      </c>
      <c r="H53" s="8" t="n">
        <f aca="false">SUMIFS('Source'!$E:$E,'Source'!$A:$A,"106 - Hospitals",'Source'!$B:$B,$A53)</f>
        <v>90</v>
      </c>
      <c r="I53" s="8" t="n">
        <f aca="false">SUMIFS('Source'!$G:$G,'Source'!$A:$A,"106 - Hospitals",'Source'!$B:$B,$A53)</f>
        <v>0</v>
      </c>
      <c r="J53" s="8" t="n">
        <f aca="false">I53*$J$5</f>
        <v>0</v>
      </c>
      <c r="K53" s="8" t="n">
        <f aca="false">J53-H53</f>
        <v>-90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676</v>
      </c>
      <c r="B54" s="7" t="str">
        <f aca="false">IFERROR(INDEX('Source'!$C:$C,MATCH($A54,'Source'!$B:$B,0)),"")</f>
        <v>כפפת CTS שמאל</v>
      </c>
      <c r="C54" s="8" t="n">
        <f aca="false">SUMIFS('Source'!$D:$D,'Source'!$A:$A,"106 - Hospitals",'Source'!$B:$B,$A54)</f>
        <v>1</v>
      </c>
      <c r="D54" s="8" t="n">
        <f aca="false">SUMIFS('Source'!$F:$F,'Source'!$A:$A,"106 - Hospitals",'Source'!$B:$B,$A54)</f>
        <v>0</v>
      </c>
      <c r="E54" s="8" t="n">
        <f aca="false">D54*$J$5</f>
        <v>0</v>
      </c>
      <c r="F54" s="8" t="n">
        <f aca="false">E54-C54</f>
        <v>-1</v>
      </c>
      <c r="G54" s="9" t="n">
        <f aca="false">IF(AND(C54=0,E54=0),0,IF(C54=0,"New",(E54-C54)/C54))</f>
        <v>-1</v>
      </c>
      <c r="H54" s="8" t="n">
        <f aca="false">SUMIFS('Source'!$E:$E,'Source'!$A:$A,"106 - Hospitals",'Source'!$B:$B,$A54)</f>
        <v>90</v>
      </c>
      <c r="I54" s="8" t="n">
        <f aca="false">SUMIFS('Source'!$G:$G,'Source'!$A:$A,"106 - Hospitals",'Source'!$B:$B,$A54)</f>
        <v>0</v>
      </c>
      <c r="J54" s="8" t="n">
        <f aca="false">I54*$J$5</f>
        <v>0</v>
      </c>
      <c r="K54" s="8" t="n">
        <f aca="false">J54-H54</f>
        <v>-90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711</v>
      </c>
      <c r="B55" s="7" t="str">
        <f aca="false">IFERROR(INDEX('Source'!$C:$C,MATCH($A55,'Source'!$B:$B,0)),"")</f>
        <v>כפפת CTS ימין</v>
      </c>
      <c r="C55" s="8" t="n">
        <f aca="false">SUMIFS('Source'!$D:$D,'Source'!$A:$A,"106 - Hospitals",'Source'!$B:$B,$A55)</f>
        <v>1</v>
      </c>
      <c r="D55" s="8" t="n">
        <f aca="false">SUMIFS('Source'!$F:$F,'Source'!$A:$A,"106 - Hospitals",'Source'!$B:$B,$A55)</f>
        <v>0</v>
      </c>
      <c r="E55" s="8" t="n">
        <f aca="false">D55*$J$5</f>
        <v>0</v>
      </c>
      <c r="F55" s="8" t="n">
        <f aca="false">E55-C55</f>
        <v>-1</v>
      </c>
      <c r="G55" s="9" t="n">
        <f aca="false">IF(AND(C55=0,E55=0),0,IF(C55=0,"New",(E55-C55)/C55))</f>
        <v>-1</v>
      </c>
      <c r="H55" s="8" t="n">
        <f aca="false">SUMIFS('Source'!$E:$E,'Source'!$A:$A,"106 - Hospitals",'Source'!$B:$B,$A55)</f>
        <v>90</v>
      </c>
      <c r="I55" s="8" t="n">
        <f aca="false">SUMIFS('Source'!$G:$G,'Source'!$A:$A,"106 - Hospitals",'Source'!$B:$B,$A55)</f>
        <v>0</v>
      </c>
      <c r="J55" s="8" t="n">
        <f aca="false">I55*$J$5</f>
        <v>0</v>
      </c>
      <c r="K55" s="8" t="n">
        <f aca="false">J55-H55</f>
        <v>-90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674</v>
      </c>
      <c r="B56" s="7" t="str">
        <f aca="false">IFERROR(INDEX('Source'!$C:$C,MATCH($A56,'Source'!$B:$B,0)),"")</f>
        <v>כפפת CTS ימין</v>
      </c>
      <c r="C56" s="8" t="n">
        <f aca="false">SUMIFS('Source'!$D:$D,'Source'!$A:$A,"106 - Hospitals",'Source'!$B:$B,$A56)</f>
        <v>1</v>
      </c>
      <c r="D56" s="8" t="n">
        <f aca="false">SUMIFS('Source'!$F:$F,'Source'!$A:$A,"106 - Hospitals",'Source'!$B:$B,$A56)</f>
        <v>0</v>
      </c>
      <c r="E56" s="8" t="n">
        <f aca="false">D56*$J$5</f>
        <v>0</v>
      </c>
      <c r="F56" s="8" t="n">
        <f aca="false">E56-C56</f>
        <v>-1</v>
      </c>
      <c r="G56" s="9" t="n">
        <f aca="false">IF(AND(C56=0,E56=0),0,IF(C56=0,"New",(E56-C56)/C56))</f>
        <v>-1</v>
      </c>
      <c r="H56" s="8" t="n">
        <f aca="false">SUMIFS('Source'!$E:$E,'Source'!$A:$A,"106 - Hospitals",'Source'!$B:$B,$A56)</f>
        <v>90</v>
      </c>
      <c r="I56" s="8" t="n">
        <f aca="false">SUMIFS('Source'!$G:$G,'Source'!$A:$A,"106 - Hospitals",'Source'!$B:$B,$A56)</f>
        <v>0</v>
      </c>
      <c r="J56" s="8" t="n">
        <f aca="false">I56*$J$5</f>
        <v>0</v>
      </c>
      <c r="K56" s="8" t="n">
        <f aca="false">J56-H56</f>
        <v>-90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666</v>
      </c>
      <c r="B57" s="7" t="str">
        <f aca="false">IFERROR(INDEX('Source'!$C:$C,MATCH($A57,'Source'!$B:$B,0)),"")</f>
        <v>כפפת CTS ימין</v>
      </c>
      <c r="C57" s="8" t="n">
        <f aca="false">SUMIFS('Source'!$D:$D,'Source'!$A:$A,"106 - Hospitals",'Source'!$B:$B,$A57)</f>
        <v>1</v>
      </c>
      <c r="D57" s="8" t="n">
        <f aca="false">SUMIFS('Source'!$F:$F,'Source'!$A:$A,"106 - Hospitals",'Source'!$B:$B,$A57)</f>
        <v>0</v>
      </c>
      <c r="E57" s="8" t="n">
        <f aca="false">D57*$J$5</f>
        <v>0</v>
      </c>
      <c r="F57" s="8" t="n">
        <f aca="false">E57-C57</f>
        <v>-1</v>
      </c>
      <c r="G57" s="9" t="n">
        <f aca="false">IF(AND(C57=0,E57=0),0,IF(C57=0,"New",(E57-C57)/C57))</f>
        <v>-1</v>
      </c>
      <c r="H57" s="8" t="n">
        <f aca="false">SUMIFS('Source'!$E:$E,'Source'!$A:$A,"106 - Hospitals",'Source'!$B:$B,$A57)</f>
        <v>90</v>
      </c>
      <c r="I57" s="8" t="n">
        <f aca="false">SUMIFS('Source'!$G:$G,'Source'!$A:$A,"106 - Hospitals",'Source'!$B:$B,$A57)</f>
        <v>0</v>
      </c>
      <c r="J57" s="8" t="n">
        <f aca="false">I57*$J$5</f>
        <v>0</v>
      </c>
      <c r="K57" s="8" t="n">
        <f aca="false">J57-H57</f>
        <v>-90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234</v>
      </c>
      <c r="B58" s="7" t="str">
        <f aca="false">IFERROR(INDEX('Source'!$C:$C,MATCH($A58,'Source'!$B:$B,0)),"")</f>
        <v>שרוול לגבס ארוך רגל</v>
      </c>
      <c r="C58" s="8" t="n">
        <f aca="false">SUMIFS('Source'!$D:$D,'Source'!$A:$A,"106 - Hospitals",'Source'!$B:$B,$A58)</f>
        <v>2</v>
      </c>
      <c r="D58" s="8" t="n">
        <f aca="false">SUMIFS('Source'!$F:$F,'Source'!$A:$A,"106 - Hospitals",'Source'!$B:$B,$A58)</f>
        <v>0</v>
      </c>
      <c r="E58" s="8" t="n">
        <f aca="false">D58*$J$5</f>
        <v>0</v>
      </c>
      <c r="F58" s="8" t="n">
        <f aca="false">E58-C58</f>
        <v>-2</v>
      </c>
      <c r="G58" s="9" t="n">
        <f aca="false">IF(AND(C58=0,E58=0),0,IF(C58=0,"New",(E58-C58)/C58))</f>
        <v>-1</v>
      </c>
      <c r="H58" s="8" t="n">
        <f aca="false">SUMIFS('Source'!$E:$E,'Source'!$A:$A,"106 - Hospitals",'Source'!$B:$B,$A58)</f>
        <v>89.73</v>
      </c>
      <c r="I58" s="8" t="n">
        <f aca="false">SUMIFS('Source'!$G:$G,'Source'!$A:$A,"106 - Hospitals",'Source'!$B:$B,$A58)</f>
        <v>0</v>
      </c>
      <c r="J58" s="8" t="n">
        <f aca="false">I58*$J$5</f>
        <v>0</v>
      </c>
      <c r="K58" s="8" t="n">
        <f aca="false">J58-H58</f>
        <v>-89.73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172</v>
      </c>
      <c r="B59" s="7" t="str">
        <f aca="false">IFERROR(INDEX('Source'!$C:$C,MATCH($A59,'Source'!$B:$B,0)),"")</f>
        <v>חגורת בטן</v>
      </c>
      <c r="C59" s="8" t="n">
        <f aca="false">SUMIFS('Source'!$D:$D,'Source'!$A:$A,"106 - Hospitals",'Source'!$B:$B,$A59)</f>
        <v>1</v>
      </c>
      <c r="D59" s="8" t="n">
        <f aca="false">SUMIFS('Source'!$F:$F,'Source'!$A:$A,"106 - Hospitals",'Source'!$B:$B,$A59)</f>
        <v>0</v>
      </c>
      <c r="E59" s="8" t="n">
        <f aca="false">D59*$J$5</f>
        <v>0</v>
      </c>
      <c r="F59" s="8" t="n">
        <f aca="false">E59-C59</f>
        <v>-1</v>
      </c>
      <c r="G59" s="9" t="n">
        <f aca="false">IF(AND(C59=0,E59=0),0,IF(C59=0,"New",(E59-C59)/C59))</f>
        <v>-1</v>
      </c>
      <c r="H59" s="8" t="n">
        <f aca="false">SUMIFS('Source'!$E:$E,'Source'!$A:$A,"106 - Hospitals",'Source'!$B:$B,$A59)</f>
        <v>85</v>
      </c>
      <c r="I59" s="8" t="n">
        <f aca="false">SUMIFS('Source'!$G:$G,'Source'!$A:$A,"106 - Hospitals",'Source'!$B:$B,$A59)</f>
        <v>0</v>
      </c>
      <c r="J59" s="8" t="n">
        <f aca="false">I59*$J$5</f>
        <v>0</v>
      </c>
      <c r="K59" s="8" t="n">
        <f aca="false">J59-H59</f>
        <v>-85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151</v>
      </c>
      <c r="B60" s="7" t="str">
        <f aca="false">IFERROR(INDEX('Source'!$C:$C,MATCH($A60,'Source'!$B:$B,0)),"")</f>
        <v>חגורת בטן</v>
      </c>
      <c r="C60" s="8" t="n">
        <f aca="false">SUMIFS('Source'!$D:$D,'Source'!$A:$A,"106 - Hospitals",'Source'!$B:$B,$A60)</f>
        <v>1</v>
      </c>
      <c r="D60" s="8" t="n">
        <f aca="false">SUMIFS('Source'!$F:$F,'Source'!$A:$A,"106 - Hospitals",'Source'!$B:$B,$A60)</f>
        <v>0</v>
      </c>
      <c r="E60" s="8" t="n">
        <f aca="false">D60*$J$5</f>
        <v>0</v>
      </c>
      <c r="F60" s="8" t="n">
        <f aca="false">E60-C60</f>
        <v>-1</v>
      </c>
      <c r="G60" s="9" t="n">
        <f aca="false">IF(AND(C60=0,E60=0),0,IF(C60=0,"New",(E60-C60)/C60))</f>
        <v>-1</v>
      </c>
      <c r="H60" s="8" t="n">
        <f aca="false">SUMIFS('Source'!$E:$E,'Source'!$A:$A,"106 - Hospitals",'Source'!$B:$B,$A60)</f>
        <v>85</v>
      </c>
      <c r="I60" s="8" t="n">
        <f aca="false">SUMIFS('Source'!$G:$G,'Source'!$A:$A,"106 - Hospitals",'Source'!$B:$B,$A60)</f>
        <v>0</v>
      </c>
      <c r="J60" s="8" t="n">
        <f aca="false">I60*$J$5</f>
        <v>0</v>
      </c>
      <c r="K60" s="8" t="n">
        <f aca="false">J60-H60</f>
        <v>-85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157</v>
      </c>
      <c r="B61" s="7" t="str">
        <f aca="false">IFERROR(INDEX('Source'!$C:$C,MATCH($A61,'Source'!$B:$B,0)),"")</f>
        <v>חגורת בטן</v>
      </c>
      <c r="C61" s="8" t="n">
        <f aca="false">SUMIFS('Source'!$D:$D,'Source'!$A:$A,"106 - Hospitals",'Source'!$B:$B,$A61)</f>
        <v>1</v>
      </c>
      <c r="D61" s="8" t="n">
        <f aca="false">SUMIFS('Source'!$F:$F,'Source'!$A:$A,"106 - Hospitals",'Source'!$B:$B,$A61)</f>
        <v>0</v>
      </c>
      <c r="E61" s="8" t="n">
        <f aca="false">D61*$J$5</f>
        <v>0</v>
      </c>
      <c r="F61" s="8" t="n">
        <f aca="false">E61-C61</f>
        <v>-1</v>
      </c>
      <c r="G61" s="9" t="n">
        <f aca="false">IF(AND(C61=0,E61=0),0,IF(C61=0,"New",(E61-C61)/C61))</f>
        <v>-1</v>
      </c>
      <c r="H61" s="8" t="n">
        <f aca="false">SUMIFS('Source'!$E:$E,'Source'!$A:$A,"106 - Hospitals",'Source'!$B:$B,$A61)</f>
        <v>85</v>
      </c>
      <c r="I61" s="8" t="n">
        <f aca="false">SUMIFS('Source'!$G:$G,'Source'!$A:$A,"106 - Hospitals",'Source'!$B:$B,$A61)</f>
        <v>0</v>
      </c>
      <c r="J61" s="8" t="n">
        <f aca="false">I61*$J$5</f>
        <v>0</v>
      </c>
      <c r="K61" s="8" t="n">
        <f aca="false">J61-H61</f>
        <v>-85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263</v>
      </c>
      <c r="B62" s="7" t="str">
        <f aca="false">IFERROR(INDEX('Source'!$C:$C,MATCH($A62,'Source'!$B:$B,0)),"")</f>
        <v>שרוול לגבס קצר רגל</v>
      </c>
      <c r="C62" s="8" t="n">
        <f aca="false">SUMIFS('Source'!$D:$D,'Source'!$A:$A,"106 - Hospitals",'Source'!$B:$B,$A62)</f>
        <v>2</v>
      </c>
      <c r="D62" s="8" t="n">
        <f aca="false">SUMIFS('Source'!$F:$F,'Source'!$A:$A,"106 - Hospitals",'Source'!$B:$B,$A62)</f>
        <v>0</v>
      </c>
      <c r="E62" s="8" t="n">
        <f aca="false">D62*$J$5</f>
        <v>0</v>
      </c>
      <c r="F62" s="8" t="n">
        <f aca="false">E62-C62</f>
        <v>-2</v>
      </c>
      <c r="G62" s="9" t="n">
        <f aca="false">IF(AND(C62=0,E62=0),0,IF(C62=0,"New",(E62-C62)/C62))</f>
        <v>-1</v>
      </c>
      <c r="H62" s="8" t="n">
        <f aca="false">SUMIFS('Source'!$E:$E,'Source'!$A:$A,"106 - Hospitals",'Source'!$B:$B,$A62)</f>
        <v>84.99</v>
      </c>
      <c r="I62" s="8" t="n">
        <f aca="false">SUMIFS('Source'!$G:$G,'Source'!$A:$A,"106 - Hospitals",'Source'!$B:$B,$A62)</f>
        <v>0</v>
      </c>
      <c r="J62" s="8" t="n">
        <f aca="false">I62*$J$5</f>
        <v>0</v>
      </c>
      <c r="K62" s="8" t="n">
        <f aca="false">J62-H62</f>
        <v>-84.99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88</v>
      </c>
      <c r="B63" s="7" t="str">
        <f aca="false">IFERROR(INDEX('Source'!$C:$C,MATCH($A63,'Source'!$B:$B,0)),"")</f>
        <v>חגורת גב אפורה</v>
      </c>
      <c r="C63" s="8" t="n">
        <f aca="false">SUMIFS('Source'!$D:$D,'Source'!$A:$A,"106 - Hospitals",'Source'!$B:$B,$A63)</f>
        <v>3</v>
      </c>
      <c r="D63" s="8" t="n">
        <f aca="false">SUMIFS('Source'!$F:$F,'Source'!$A:$A,"106 - Hospitals",'Source'!$B:$B,$A63)</f>
        <v>2</v>
      </c>
      <c r="E63" s="8" t="n">
        <f aca="false">D63*$J$5</f>
        <v>2.52631578947368</v>
      </c>
      <c r="F63" s="8" t="n">
        <f aca="false">E63-C63</f>
        <v>-0.473684210526316</v>
      </c>
      <c r="G63" s="9" t="n">
        <f aca="false">IF(AND(C63=0,E63=0),0,IF(C63=0,"New",(E63-C63)/C63))</f>
        <v>-0.157894736842105</v>
      </c>
      <c r="H63" s="8" t="n">
        <f aca="false">SUMIFS('Source'!$E:$E,'Source'!$A:$A,"106 - Hospitals",'Source'!$B:$B,$A63)</f>
        <v>225</v>
      </c>
      <c r="I63" s="8" t="n">
        <f aca="false">SUMIFS('Source'!$G:$G,'Source'!$A:$A,"106 - Hospitals",'Source'!$B:$B,$A63)</f>
        <v>150</v>
      </c>
      <c r="J63" s="8" t="n">
        <f aca="false">I63*$J$5</f>
        <v>189.473684210526</v>
      </c>
      <c r="K63" s="8" t="n">
        <f aca="false">J63-H63</f>
        <v>-35.5263157894737</v>
      </c>
      <c r="L63" s="9" t="n">
        <f aca="false">IF(AND(H63=0,J63=0),0,IF(H63=0,"New",(J63-H63)/H63))</f>
        <v>-0.157894736842105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86</v>
      </c>
      <c r="B64" s="7" t="str">
        <f aca="false">IFERROR(INDEX('Source'!$C:$C,MATCH($A64,'Source'!$B:$B,0)),"")</f>
        <v>חגורת גב אפורה</v>
      </c>
      <c r="C64" s="8" t="n">
        <f aca="false">SUMIFS('Source'!$D:$D,'Source'!$A:$A,"106 - Hospitals",'Source'!$B:$B,$A64)</f>
        <v>3</v>
      </c>
      <c r="D64" s="8" t="n">
        <f aca="false">SUMIFS('Source'!$F:$F,'Source'!$A:$A,"106 - Hospitals",'Source'!$B:$B,$A64)</f>
        <v>2</v>
      </c>
      <c r="E64" s="8" t="n">
        <f aca="false">D64*$J$5</f>
        <v>2.52631578947368</v>
      </c>
      <c r="F64" s="8" t="n">
        <f aca="false">E64-C64</f>
        <v>-0.473684210526316</v>
      </c>
      <c r="G64" s="9" t="n">
        <f aca="false">IF(AND(C64=0,E64=0),0,IF(C64=0,"New",(E64-C64)/C64))</f>
        <v>-0.157894736842105</v>
      </c>
      <c r="H64" s="8" t="n">
        <f aca="false">SUMIFS('Source'!$E:$E,'Source'!$A:$A,"106 - Hospitals",'Source'!$B:$B,$A64)</f>
        <v>225</v>
      </c>
      <c r="I64" s="8" t="n">
        <f aca="false">SUMIFS('Source'!$G:$G,'Source'!$A:$A,"106 - Hospitals",'Source'!$B:$B,$A64)</f>
        <v>150</v>
      </c>
      <c r="J64" s="8" t="n">
        <f aca="false">I64*$J$5</f>
        <v>189.473684210526</v>
      </c>
      <c r="K64" s="8" t="n">
        <f aca="false">J64-H64</f>
        <v>-35.5263157894737</v>
      </c>
      <c r="L64" s="9" t="n">
        <f aca="false">IF(AND(H64=0,J64=0),0,IF(H64=0,"New",(J64-H64)/H64))</f>
        <v>-0.157894736842105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98</v>
      </c>
      <c r="B65" s="7" t="str">
        <f aca="false">IFERROR(INDEX('Source'!$C:$C,MATCH($A65,'Source'!$B:$B,0)),"")</f>
        <v>חגורת גב אפורה</v>
      </c>
      <c r="C65" s="8" t="n">
        <f aca="false">SUMIFS('Source'!$D:$D,'Source'!$A:$A,"106 - Hospitals",'Source'!$B:$B,$A65)</f>
        <v>1</v>
      </c>
      <c r="D65" s="8" t="n">
        <f aca="false">SUMIFS('Source'!$F:$F,'Source'!$A:$A,"106 - Hospitals",'Source'!$B:$B,$A65)</f>
        <v>0</v>
      </c>
      <c r="E65" s="8" t="n">
        <f aca="false">D65*$J$5</f>
        <v>0</v>
      </c>
      <c r="F65" s="8" t="n">
        <f aca="false">E65-C65</f>
        <v>-1</v>
      </c>
      <c r="G65" s="9" t="n">
        <f aca="false">IF(AND(C65=0,E65=0),0,IF(C65=0,"New",(E65-C65)/C65))</f>
        <v>-1</v>
      </c>
      <c r="H65" s="8" t="n">
        <f aca="false">SUMIFS('Source'!$E:$E,'Source'!$A:$A,"106 - Hospitals",'Source'!$B:$B,$A65)</f>
        <v>75</v>
      </c>
      <c r="I65" s="8" t="n">
        <f aca="false">SUMIFS('Source'!$G:$G,'Source'!$A:$A,"106 - Hospitals",'Source'!$B:$B,$A65)</f>
        <v>0</v>
      </c>
      <c r="J65" s="8" t="n">
        <f aca="false">I65*$J$5</f>
        <v>0</v>
      </c>
      <c r="K65" s="8" t="n">
        <f aca="false">J65-H65</f>
        <v>-75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219</v>
      </c>
      <c r="B66" s="7" t="str">
        <f aca="false">IFERROR(INDEX('Source'!$C:$C,MATCH($A66,'Source'!$B:$B,0)),"")</f>
        <v>שרוול לגבס ארוך יד</v>
      </c>
      <c r="C66" s="8" t="n">
        <f aca="false">SUMIFS('Source'!$D:$D,'Source'!$A:$A,"106 - Hospitals",'Source'!$B:$B,$A66)</f>
        <v>2</v>
      </c>
      <c r="D66" s="8" t="n">
        <f aca="false">SUMIFS('Source'!$F:$F,'Source'!$A:$A,"106 - Hospitals",'Source'!$B:$B,$A66)</f>
        <v>0</v>
      </c>
      <c r="E66" s="8" t="n">
        <f aca="false">D66*$J$5</f>
        <v>0</v>
      </c>
      <c r="F66" s="8" t="n">
        <f aca="false">E66-C66</f>
        <v>-2</v>
      </c>
      <c r="G66" s="9" t="n">
        <f aca="false">IF(AND(C66=0,E66=0),0,IF(C66=0,"New",(E66-C66)/C66))</f>
        <v>-1</v>
      </c>
      <c r="H66" s="8" t="n">
        <f aca="false">SUMIFS('Source'!$E:$E,'Source'!$A:$A,"106 - Hospitals",'Source'!$B:$B,$A66)</f>
        <v>71.77</v>
      </c>
      <c r="I66" s="8" t="n">
        <f aca="false">SUMIFS('Source'!$G:$G,'Source'!$A:$A,"106 - Hospitals",'Source'!$B:$B,$A66)</f>
        <v>0</v>
      </c>
      <c r="J66" s="8" t="n">
        <f aca="false">I66*$J$5</f>
        <v>0</v>
      </c>
      <c r="K66" s="8" t="n">
        <f aca="false">J66-H66</f>
        <v>-71.77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256</v>
      </c>
      <c r="B67" s="7" t="str">
        <f aca="false">IFERROR(INDEX('Source'!$C:$C,MATCH($A67,'Source'!$B:$B,0)),"")</f>
        <v>שרוול לגבס קצר יד</v>
      </c>
      <c r="C67" s="8" t="n">
        <f aca="false">SUMIFS('Source'!$D:$D,'Source'!$A:$A,"106 - Hospitals",'Source'!$B:$B,$A67)</f>
        <v>2</v>
      </c>
      <c r="D67" s="8" t="n">
        <f aca="false">SUMIFS('Source'!$F:$F,'Source'!$A:$A,"106 - Hospitals",'Source'!$B:$B,$A67)</f>
        <v>0</v>
      </c>
      <c r="E67" s="8" t="n">
        <f aca="false">D67*$J$5</f>
        <v>0</v>
      </c>
      <c r="F67" s="8" t="n">
        <f aca="false">E67-C67</f>
        <v>-2</v>
      </c>
      <c r="G67" s="9" t="n">
        <f aca="false">IF(AND(C67=0,E67=0),0,IF(C67=0,"New",(E67-C67)/C67))</f>
        <v>-1</v>
      </c>
      <c r="H67" s="8" t="n">
        <f aca="false">SUMIFS('Source'!$E:$E,'Source'!$A:$A,"106 - Hospitals",'Source'!$B:$B,$A67)</f>
        <v>66.09</v>
      </c>
      <c r="I67" s="8" t="n">
        <f aca="false">SUMIFS('Source'!$G:$G,'Source'!$A:$A,"106 - Hospitals",'Source'!$B:$B,$A67)</f>
        <v>0</v>
      </c>
      <c r="J67" s="8" t="n">
        <f aca="false">I67*$J$5</f>
        <v>0</v>
      </c>
      <c r="K67" s="8" t="n">
        <f aca="false">J67-H67</f>
        <v>-66.09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239</v>
      </c>
      <c r="B68" s="7" t="str">
        <f aca="false">IFERROR(INDEX('Source'!$C:$C,MATCH($A68,'Source'!$B:$B,0)),"")</f>
        <v>עקב סיליקון שטוח</v>
      </c>
      <c r="C68" s="8" t="n">
        <f aca="false">SUMIFS('Source'!$D:$D,'Source'!$A:$A,"106 - Hospitals",'Source'!$B:$B,$A68)</f>
        <v>1</v>
      </c>
      <c r="D68" s="8" t="n">
        <f aca="false">SUMIFS('Source'!$F:$F,'Source'!$A:$A,"106 - Hospitals",'Source'!$B:$B,$A68)</f>
        <v>0</v>
      </c>
      <c r="E68" s="8" t="n">
        <f aca="false">D68*$J$5</f>
        <v>0</v>
      </c>
      <c r="F68" s="8" t="n">
        <f aca="false">E68-C68</f>
        <v>-1</v>
      </c>
      <c r="G68" s="9" t="n">
        <f aca="false">IF(AND(C68=0,E68=0),0,IF(C68=0,"New",(E68-C68)/C68))</f>
        <v>-1</v>
      </c>
      <c r="H68" s="8" t="n">
        <f aca="false">SUMIFS('Source'!$E:$E,'Source'!$A:$A,"106 - Hospitals",'Source'!$B:$B,$A68)</f>
        <v>58.57</v>
      </c>
      <c r="I68" s="8" t="n">
        <f aca="false">SUMIFS('Source'!$G:$G,'Source'!$A:$A,"106 - Hospitals",'Source'!$B:$B,$A68)</f>
        <v>0</v>
      </c>
      <c r="J68" s="8" t="n">
        <f aca="false">I68*$J$5</f>
        <v>0</v>
      </c>
      <c r="K68" s="8" t="n">
        <f aca="false">J68-H68</f>
        <v>-58.57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319</v>
      </c>
      <c r="B69" s="7" t="str">
        <f aca="false">IFERROR(INDEX('Source'!$C:$C,MATCH($A69,'Source'!$B:$B,0)),"")</f>
        <v>כפפת לחץ</v>
      </c>
      <c r="C69" s="8" t="n">
        <f aca="false">SUMIFS('Source'!$D:$D,'Source'!$A:$A,"106 - Hospitals",'Source'!$B:$B,$A69)</f>
        <v>1</v>
      </c>
      <c r="D69" s="8" t="n">
        <f aca="false">SUMIFS('Source'!$F:$F,'Source'!$A:$A,"106 - Hospitals",'Source'!$B:$B,$A69)</f>
        <v>2</v>
      </c>
      <c r="E69" s="8" t="n">
        <f aca="false">D69*$J$5</f>
        <v>2.52631578947368</v>
      </c>
      <c r="F69" s="8" t="n">
        <f aca="false">E69-C69</f>
        <v>1.52631578947368</v>
      </c>
      <c r="G69" s="9" t="n">
        <f aca="false">IF(AND(C69=0,E69=0),0,IF(C69=0,"New",(E69-C69)/C69))</f>
        <v>1.52631578947368</v>
      </c>
      <c r="H69" s="8" t="n">
        <f aca="false">SUMIFS('Source'!$E:$E,'Source'!$A:$A,"106 - Hospitals",'Source'!$B:$B,$A69)</f>
        <v>33.04</v>
      </c>
      <c r="I69" s="8" t="n">
        <f aca="false">SUMIFS('Source'!$G:$G,'Source'!$A:$A,"106 - Hospitals",'Source'!$B:$B,$A69)</f>
        <v>74.92</v>
      </c>
      <c r="J69" s="8" t="n">
        <f aca="false">I69*$J$5</f>
        <v>94.6357894736842</v>
      </c>
      <c r="K69" s="8" t="n">
        <f aca="false">J69-H69</f>
        <v>61.5957894736842</v>
      </c>
      <c r="L69" s="9" t="n">
        <f aca="false">IF(AND(H69=0,J69=0),0,IF(H69=0,"New",(J69-H69)/H69))</f>
        <v>1.86427934242386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306</v>
      </c>
      <c r="B70" s="7" t="str">
        <f aca="false">IFERROR(INDEX('Source'!$C:$C,MATCH($A70,'Source'!$B:$B,0)),"")</f>
        <v>ICE &amp; GO</v>
      </c>
      <c r="C70" s="8" t="n">
        <f aca="false">SUMIFS('Source'!$D:$D,'Source'!$A:$A,"106 - Hospitals",'Source'!$B:$B,$A70)</f>
        <v>2</v>
      </c>
      <c r="D70" s="8" t="n">
        <f aca="false">SUMIFS('Source'!$F:$F,'Source'!$A:$A,"106 - Hospitals",'Source'!$B:$B,$A70)</f>
        <v>0</v>
      </c>
      <c r="E70" s="8" t="n">
        <f aca="false">D70*$J$5</f>
        <v>0</v>
      </c>
      <c r="F70" s="8" t="n">
        <f aca="false">E70-C70</f>
        <v>-2</v>
      </c>
      <c r="G70" s="9" t="n">
        <f aca="false">IF(AND(C70=0,E70=0),0,IF(C70=0,"New",(E70-C70)/C70))</f>
        <v>-1</v>
      </c>
      <c r="H70" s="8" t="n">
        <f aca="false">SUMIFS('Source'!$E:$E,'Source'!$A:$A,"106 - Hospitals",'Source'!$B:$B,$A70)</f>
        <v>41.5</v>
      </c>
      <c r="I70" s="8" t="n">
        <f aca="false">SUMIFS('Source'!$G:$G,'Source'!$A:$A,"106 - Hospitals",'Source'!$B:$B,$A70)</f>
        <v>0</v>
      </c>
      <c r="J70" s="8" t="n">
        <f aca="false">I70*$J$5</f>
        <v>0</v>
      </c>
      <c r="K70" s="8" t="n">
        <f aca="false">J70-H70</f>
        <v>-41.5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271</v>
      </c>
      <c r="B71" s="7" t="str">
        <f aca="false">IFERROR(INDEX('Source'!$C:$C,MATCH($A71,'Source'!$B:$B,0)),"")</f>
        <v>מגן קרסול שחור</v>
      </c>
      <c r="C71" s="8" t="n">
        <f aca="false">SUMIFS('Source'!$D:$D,'Source'!$A:$A,"106 - Hospitals",'Source'!$B:$B,$A71)</f>
        <v>4</v>
      </c>
      <c r="D71" s="8" t="n">
        <f aca="false">SUMIFS('Source'!$F:$F,'Source'!$A:$A,"106 - Hospitals",'Source'!$B:$B,$A71)</f>
        <v>2</v>
      </c>
      <c r="E71" s="8" t="n">
        <f aca="false">D71*$J$5</f>
        <v>2.52631578947368</v>
      </c>
      <c r="F71" s="8" t="n">
        <f aca="false">E71-C71</f>
        <v>-1.47368421052632</v>
      </c>
      <c r="G71" s="9" t="n">
        <f aca="false">IF(AND(C71=0,E71=0),0,IF(C71=0,"New",(E71-C71)/C71))</f>
        <v>-0.368421052631579</v>
      </c>
      <c r="H71" s="8" t="n">
        <f aca="false">SUMIFS('Source'!$E:$E,'Source'!$A:$A,"106 - Hospitals",'Source'!$B:$B,$A71)</f>
        <v>76</v>
      </c>
      <c r="I71" s="8" t="n">
        <f aca="false">SUMIFS('Source'!$G:$G,'Source'!$A:$A,"106 - Hospitals",'Source'!$B:$B,$A71)</f>
        <v>37.99</v>
      </c>
      <c r="J71" s="8" t="n">
        <f aca="false">I71*$J$5</f>
        <v>47.9873684210526</v>
      </c>
      <c r="K71" s="8" t="n">
        <f aca="false">J71-H71</f>
        <v>-28.0126315789474</v>
      </c>
      <c r="L71" s="9" t="n">
        <f aca="false">IF(AND(H71=0,J71=0),0,IF(H71=0,"New",(J71-H71)/H71))</f>
        <v>-0.368587257617729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259</v>
      </c>
      <c r="B72" s="7" t="str">
        <f aca="false">IFERROR(INDEX('Source'!$C:$C,MATCH($A72,'Source'!$B:$B,0)),"")</f>
        <v>מגן ברך שחור</v>
      </c>
      <c r="C72" s="8" t="n">
        <f aca="false">SUMIFS('Source'!$D:$D,'Source'!$A:$A,"106 - Hospitals",'Source'!$B:$B,$A72)</f>
        <v>4</v>
      </c>
      <c r="D72" s="8" t="n">
        <f aca="false">SUMIFS('Source'!$F:$F,'Source'!$A:$A,"106 - Hospitals",'Source'!$B:$B,$A72)</f>
        <v>2</v>
      </c>
      <c r="E72" s="8" t="n">
        <f aca="false">D72*$J$5</f>
        <v>2.52631578947368</v>
      </c>
      <c r="F72" s="8" t="n">
        <f aca="false">E72-C72</f>
        <v>-1.47368421052632</v>
      </c>
      <c r="G72" s="9" t="n">
        <f aca="false">IF(AND(C72=0,E72=0),0,IF(C72=0,"New",(E72-C72)/C72))</f>
        <v>-0.368421052631579</v>
      </c>
      <c r="H72" s="8" t="n">
        <f aca="false">SUMIFS('Source'!$E:$E,'Source'!$A:$A,"106 - Hospitals",'Source'!$B:$B,$A72)</f>
        <v>76</v>
      </c>
      <c r="I72" s="8" t="n">
        <f aca="false">SUMIFS('Source'!$G:$G,'Source'!$A:$A,"106 - Hospitals",'Source'!$B:$B,$A72)</f>
        <v>37.99</v>
      </c>
      <c r="J72" s="8" t="n">
        <f aca="false">I72*$J$5</f>
        <v>47.9873684210526</v>
      </c>
      <c r="K72" s="8" t="n">
        <f aca="false">J72-H72</f>
        <v>-28.0126315789474</v>
      </c>
      <c r="L72" s="9" t="n">
        <f aca="false">IF(AND(H72=0,J72=0),0,IF(H72=0,"New",(J72-H72)/H72))</f>
        <v>-0.368587257617729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402</v>
      </c>
      <c r="B73" s="7" t="str">
        <f aca="false">IFERROR(INDEX('Source'!$C:$C,MATCH($A73,'Source'!$B:$B,0)),"")</f>
        <v>מגן מרפק שחור</v>
      </c>
      <c r="C73" s="8" t="n">
        <f aca="false">SUMIFS('Source'!$D:$D,'Source'!$A:$A,"106 - Hospitals",'Source'!$B:$B,$A73)</f>
        <v>4</v>
      </c>
      <c r="D73" s="8" t="n">
        <f aca="false">SUMIFS('Source'!$F:$F,'Source'!$A:$A,"106 - Hospitals",'Source'!$B:$B,$A73)</f>
        <v>2</v>
      </c>
      <c r="E73" s="8" t="n">
        <f aca="false">D73*$J$5</f>
        <v>2.52631578947368</v>
      </c>
      <c r="F73" s="8" t="n">
        <f aca="false">E73-C73</f>
        <v>-1.47368421052632</v>
      </c>
      <c r="G73" s="9" t="n">
        <f aca="false">IF(AND(C73=0,E73=0),0,IF(C73=0,"New",(E73-C73)/C73))</f>
        <v>-0.368421052631579</v>
      </c>
      <c r="H73" s="8" t="n">
        <f aca="false">SUMIFS('Source'!$E:$E,'Source'!$A:$A,"106 - Hospitals",'Source'!$B:$B,$A73)</f>
        <v>76</v>
      </c>
      <c r="I73" s="8" t="n">
        <f aca="false">SUMIFS('Source'!$G:$G,'Source'!$A:$A,"106 - Hospitals",'Source'!$B:$B,$A73)</f>
        <v>37.99</v>
      </c>
      <c r="J73" s="8" t="n">
        <f aca="false">I73*$J$5</f>
        <v>47.9873684210526</v>
      </c>
      <c r="K73" s="8" t="n">
        <f aca="false">J73-H73</f>
        <v>-28.0126315789474</v>
      </c>
      <c r="L73" s="9" t="n">
        <f aca="false">IF(AND(H73=0,J73=0),0,IF(H73=0,"New",(J73-H73)/H73))</f>
        <v>-0.368587257617729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289</v>
      </c>
      <c r="B74" s="7" t="str">
        <f aca="false">IFERROR(INDEX('Source'!$C:$C,MATCH($A74,'Source'!$B:$B,0)),"")</f>
        <v>מגן קרסול שחור</v>
      </c>
      <c r="C74" s="8" t="n">
        <f aca="false">SUMIFS('Source'!$D:$D,'Source'!$A:$A,"106 - Hospitals",'Source'!$B:$B,$A74)</f>
        <v>4</v>
      </c>
      <c r="D74" s="8" t="n">
        <f aca="false">SUMIFS('Source'!$F:$F,'Source'!$A:$A,"106 - Hospitals",'Source'!$B:$B,$A74)</f>
        <v>2</v>
      </c>
      <c r="E74" s="8" t="n">
        <f aca="false">D74*$J$5</f>
        <v>2.52631578947368</v>
      </c>
      <c r="F74" s="8" t="n">
        <f aca="false">E74-C74</f>
        <v>-1.47368421052632</v>
      </c>
      <c r="G74" s="9" t="n">
        <f aca="false">IF(AND(C74=0,E74=0),0,IF(C74=0,"New",(E74-C74)/C74))</f>
        <v>-0.368421052631579</v>
      </c>
      <c r="H74" s="8" t="n">
        <f aca="false">SUMIFS('Source'!$E:$E,'Source'!$A:$A,"106 - Hospitals",'Source'!$B:$B,$A74)</f>
        <v>76</v>
      </c>
      <c r="I74" s="8" t="n">
        <f aca="false">SUMIFS('Source'!$G:$G,'Source'!$A:$A,"106 - Hospitals",'Source'!$B:$B,$A74)</f>
        <v>37.99</v>
      </c>
      <c r="J74" s="8" t="n">
        <f aca="false">I74*$J$5</f>
        <v>47.9873684210526</v>
      </c>
      <c r="K74" s="8" t="n">
        <f aca="false">J74-H74</f>
        <v>-28.0126315789474</v>
      </c>
      <c r="L74" s="9" t="n">
        <f aca="false">IF(AND(H74=0,J74=0),0,IF(H74=0,"New",(J74-H74)/H74))</f>
        <v>-0.368587257617729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273</v>
      </c>
      <c r="B75" s="7" t="str">
        <f aca="false">IFERROR(INDEX('Source'!$C:$C,MATCH($A75,'Source'!$B:$B,0)),"")</f>
        <v>מגן ברך שחור</v>
      </c>
      <c r="C75" s="8" t="n">
        <f aca="false">SUMIFS('Source'!$D:$D,'Source'!$A:$A,"106 - Hospitals",'Source'!$B:$B,$A75)</f>
        <v>4</v>
      </c>
      <c r="D75" s="8" t="n">
        <f aca="false">SUMIFS('Source'!$F:$F,'Source'!$A:$A,"106 - Hospitals",'Source'!$B:$B,$A75)</f>
        <v>2</v>
      </c>
      <c r="E75" s="8" t="n">
        <f aca="false">D75*$J$5</f>
        <v>2.52631578947368</v>
      </c>
      <c r="F75" s="8" t="n">
        <f aca="false">E75-C75</f>
        <v>-1.47368421052632</v>
      </c>
      <c r="G75" s="9" t="n">
        <f aca="false">IF(AND(C75=0,E75=0),0,IF(C75=0,"New",(E75-C75)/C75))</f>
        <v>-0.368421052631579</v>
      </c>
      <c r="H75" s="8" t="n">
        <f aca="false">SUMIFS('Source'!$E:$E,'Source'!$A:$A,"106 - Hospitals",'Source'!$B:$B,$A75)</f>
        <v>76</v>
      </c>
      <c r="I75" s="8" t="n">
        <f aca="false">SUMIFS('Source'!$G:$G,'Source'!$A:$A,"106 - Hospitals",'Source'!$B:$B,$A75)</f>
        <v>37.99</v>
      </c>
      <c r="J75" s="8" t="n">
        <f aca="false">I75*$J$5</f>
        <v>47.9873684210526</v>
      </c>
      <c r="K75" s="8" t="n">
        <f aca="false">J75-H75</f>
        <v>-28.0126315789474</v>
      </c>
      <c r="L75" s="9" t="n">
        <f aca="false">IF(AND(H75=0,J75=0),0,IF(H75=0,"New",(J75-H75)/H75))</f>
        <v>-0.368587257617729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320</v>
      </c>
      <c r="B76" s="7" t="str">
        <f aca="false">IFERROR(INDEX('Source'!$C:$C,MATCH($A76,'Source'!$B:$B,0)),"")</f>
        <v>מגן מרפק שחור</v>
      </c>
      <c r="C76" s="8" t="n">
        <f aca="false">SUMIFS('Source'!$D:$D,'Source'!$A:$A,"106 - Hospitals",'Source'!$B:$B,$A76)</f>
        <v>3</v>
      </c>
      <c r="D76" s="8" t="n">
        <f aca="false">SUMIFS('Source'!$F:$F,'Source'!$A:$A,"106 - Hospitals",'Source'!$B:$B,$A76)</f>
        <v>1</v>
      </c>
      <c r="E76" s="8" t="n">
        <f aca="false">D76*$J$5</f>
        <v>1.26315789473684</v>
      </c>
      <c r="F76" s="8" t="n">
        <f aca="false">E76-C76</f>
        <v>-1.73684210526316</v>
      </c>
      <c r="G76" s="9" t="n">
        <f aca="false">IF(AND(C76=0,E76=0),0,IF(C76=0,"New",(E76-C76)/C76))</f>
        <v>-0.578947368421053</v>
      </c>
      <c r="H76" s="8" t="n">
        <f aca="false">SUMIFS('Source'!$E:$E,'Source'!$A:$A,"106 - Hospitals",'Source'!$B:$B,$A76)</f>
        <v>38.01</v>
      </c>
      <c r="I76" s="8" t="n">
        <f aca="false">SUMIFS('Source'!$G:$G,'Source'!$A:$A,"106 - Hospitals",'Source'!$B:$B,$A76)</f>
        <v>0.01</v>
      </c>
      <c r="J76" s="8" t="n">
        <f aca="false">I76*$J$5</f>
        <v>0.0126315789473684</v>
      </c>
      <c r="K76" s="8" t="n">
        <f aca="false">J76-H76</f>
        <v>-37.9973684210526</v>
      </c>
      <c r="L76" s="9" t="n">
        <f aca="false">IF(AND(H76=0,J76=0),0,IF(H76=0,"New",(J76-H76)/H76))</f>
        <v>-0.999667677480995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301</v>
      </c>
      <c r="B77" s="7" t="str">
        <f aca="false">IFERROR(INDEX('Source'!$C:$C,MATCH($A77,'Source'!$B:$B,0)),"")</f>
        <v>כפפת אגודל לחץ</v>
      </c>
      <c r="C77" s="8" t="n">
        <f aca="false">SUMIFS('Source'!$D:$D,'Source'!$A:$A,"106 - Hospitals",'Source'!$B:$B,$A77)</f>
        <v>2</v>
      </c>
      <c r="D77" s="8" t="n">
        <f aca="false">SUMIFS('Source'!$F:$F,'Source'!$A:$A,"106 - Hospitals",'Source'!$B:$B,$A77)</f>
        <v>1</v>
      </c>
      <c r="E77" s="8" t="n">
        <f aca="false">D77*$J$5</f>
        <v>1.26315789473684</v>
      </c>
      <c r="F77" s="8" t="n">
        <f aca="false">E77-C77</f>
        <v>-0.736842105263158</v>
      </c>
      <c r="G77" s="9" t="n">
        <f aca="false">IF(AND(C77=0,E77=0),0,IF(C77=0,"New",(E77-C77)/C77))</f>
        <v>-0.368421052631579</v>
      </c>
      <c r="H77" s="8" t="n">
        <f aca="false">SUMIFS('Source'!$E:$E,'Source'!$A:$A,"106 - Hospitals",'Source'!$B:$B,$A77)</f>
        <v>70.82</v>
      </c>
      <c r="I77" s="8" t="n">
        <f aca="false">SUMIFS('Source'!$G:$G,'Source'!$A:$A,"106 - Hospitals",'Source'!$B:$B,$A77)</f>
        <v>35.41</v>
      </c>
      <c r="J77" s="8" t="n">
        <f aca="false">I77*$J$5</f>
        <v>44.7284210526316</v>
      </c>
      <c r="K77" s="8" t="n">
        <f aca="false">J77-H77</f>
        <v>-26.0915789473684</v>
      </c>
      <c r="L77" s="9" t="n">
        <f aca="false">IF(AND(H77=0,J77=0),0,IF(H77=0,"New",(J77-H77)/H77))</f>
        <v>-0.368421052631579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377</v>
      </c>
      <c r="B78" s="7" t="str">
        <f aca="false">IFERROR(INDEX('Source'!$C:$C,MATCH($A78,'Source'!$B:$B,0)),"")</f>
        <v>כפפת אגודל לחץ</v>
      </c>
      <c r="C78" s="8" t="n">
        <f aca="false">SUMIFS('Source'!$D:$D,'Source'!$A:$A,"106 - Hospitals",'Source'!$B:$B,$A78)</f>
        <v>2</v>
      </c>
      <c r="D78" s="8" t="n">
        <f aca="false">SUMIFS('Source'!$F:$F,'Source'!$A:$A,"106 - Hospitals",'Source'!$B:$B,$A78)</f>
        <v>1</v>
      </c>
      <c r="E78" s="8" t="n">
        <f aca="false">D78*$J$5</f>
        <v>1.26315789473684</v>
      </c>
      <c r="F78" s="8" t="n">
        <f aca="false">E78-C78</f>
        <v>-0.736842105263158</v>
      </c>
      <c r="G78" s="9" t="n">
        <f aca="false">IF(AND(C78=0,E78=0),0,IF(C78=0,"New",(E78-C78)/C78))</f>
        <v>-0.368421052631579</v>
      </c>
      <c r="H78" s="8" t="n">
        <f aca="false">SUMIFS('Source'!$E:$E,'Source'!$A:$A,"106 - Hospitals",'Source'!$B:$B,$A78)</f>
        <v>70.82</v>
      </c>
      <c r="I78" s="8" t="n">
        <f aca="false">SUMIFS('Source'!$G:$G,'Source'!$A:$A,"106 - Hospitals",'Source'!$B:$B,$A78)</f>
        <v>35.41</v>
      </c>
      <c r="J78" s="8" t="n">
        <f aca="false">I78*$J$5</f>
        <v>44.7284210526316</v>
      </c>
      <c r="K78" s="8" t="n">
        <f aca="false">J78-H78</f>
        <v>-26.0915789473684</v>
      </c>
      <c r="L78" s="9" t="n">
        <f aca="false">IF(AND(H78=0,J78=0),0,IF(H78=0,"New",(J78-H78)/H78))</f>
        <v>-0.368421052631579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251</v>
      </c>
      <c r="B79" s="7" t="str">
        <f aca="false">IFERROR(INDEX('Source'!$C:$C,MATCH($A79,'Source'!$B:$B,0)),"")</f>
        <v>כפפת אגודל לחץ</v>
      </c>
      <c r="C79" s="8" t="n">
        <f aca="false">SUMIFS('Source'!$D:$D,'Source'!$A:$A,"106 - Hospitals",'Source'!$B:$B,$A79)</f>
        <v>1</v>
      </c>
      <c r="D79" s="8" t="n">
        <f aca="false">SUMIFS('Source'!$F:$F,'Source'!$A:$A,"106 - Hospitals",'Source'!$B:$B,$A79)</f>
        <v>0</v>
      </c>
      <c r="E79" s="8" t="n">
        <f aca="false">D79*$J$5</f>
        <v>0</v>
      </c>
      <c r="F79" s="8" t="n">
        <f aca="false">E79-C79</f>
        <v>-1</v>
      </c>
      <c r="G79" s="9" t="n">
        <f aca="false">IF(AND(C79=0,E79=0),0,IF(C79=0,"New",(E79-C79)/C79))</f>
        <v>-1</v>
      </c>
      <c r="H79" s="8" t="n">
        <f aca="false">SUMIFS('Source'!$E:$E,'Source'!$A:$A,"106 - Hospitals",'Source'!$B:$B,$A79)</f>
        <v>35.41</v>
      </c>
      <c r="I79" s="8" t="n">
        <f aca="false">SUMIFS('Source'!$G:$G,'Source'!$A:$A,"106 - Hospitals",'Source'!$B:$B,$A79)</f>
        <v>0</v>
      </c>
      <c r="J79" s="8" t="n">
        <f aca="false">I79*$J$5</f>
        <v>0</v>
      </c>
      <c r="K79" s="8" t="n">
        <f aca="false">J79-H79</f>
        <v>-35.41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260</v>
      </c>
      <c r="B80" s="7" t="str">
        <f aca="false">IFERROR(INDEX('Source'!$C:$C,MATCH($A80,'Source'!$B:$B,0)),"")</f>
        <v>כפפת אגודל לחץ</v>
      </c>
      <c r="C80" s="8" t="n">
        <f aca="false">SUMIFS('Source'!$D:$D,'Source'!$A:$A,"106 - Hospitals",'Source'!$B:$B,$A80)</f>
        <v>1</v>
      </c>
      <c r="D80" s="8" t="n">
        <f aca="false">SUMIFS('Source'!$F:$F,'Source'!$A:$A,"106 - Hospitals",'Source'!$B:$B,$A80)</f>
        <v>0</v>
      </c>
      <c r="E80" s="8" t="n">
        <f aca="false">D80*$J$5</f>
        <v>0</v>
      </c>
      <c r="F80" s="8" t="n">
        <f aca="false">E80-C80</f>
        <v>-1</v>
      </c>
      <c r="G80" s="9" t="n">
        <f aca="false">IF(AND(C80=0,E80=0),0,IF(C80=0,"New",(E80-C80)/C80))</f>
        <v>-1</v>
      </c>
      <c r="H80" s="8" t="n">
        <f aca="false">SUMIFS('Source'!$E:$E,'Source'!$A:$A,"106 - Hospitals",'Source'!$B:$B,$A80)</f>
        <v>35.41</v>
      </c>
      <c r="I80" s="8" t="n">
        <f aca="false">SUMIFS('Source'!$G:$G,'Source'!$A:$A,"106 - Hospitals",'Source'!$B:$B,$A80)</f>
        <v>0</v>
      </c>
      <c r="J80" s="8" t="n">
        <f aca="false">I80*$J$5</f>
        <v>0</v>
      </c>
      <c r="K80" s="8" t="n">
        <f aca="false">J80-H80</f>
        <v>-35.41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294</v>
      </c>
      <c r="B81" s="7" t="str">
        <f aca="false">IFERROR(INDEX('Source'!$C:$C,MATCH($A81,'Source'!$B:$B,0)),"")</f>
        <v>כפפת לחץ</v>
      </c>
      <c r="C81" s="8" t="n">
        <f aca="false">SUMIFS('Source'!$D:$D,'Source'!$A:$A,"106 - Hospitals",'Source'!$B:$B,$A81)</f>
        <v>1</v>
      </c>
      <c r="D81" s="8" t="n">
        <f aca="false">SUMIFS('Source'!$F:$F,'Source'!$A:$A,"106 - Hospitals",'Source'!$B:$B,$A81)</f>
        <v>0</v>
      </c>
      <c r="E81" s="8" t="n">
        <f aca="false">D81*$J$5</f>
        <v>0</v>
      </c>
      <c r="F81" s="8" t="n">
        <f aca="false">E81-C81</f>
        <v>-1</v>
      </c>
      <c r="G81" s="9" t="n">
        <f aca="false">IF(AND(C81=0,E81=0),0,IF(C81=0,"New",(E81-C81)/C81))</f>
        <v>-1</v>
      </c>
      <c r="H81" s="8" t="n">
        <f aca="false">SUMIFS('Source'!$E:$E,'Source'!$A:$A,"106 - Hospitals",'Source'!$B:$B,$A81)</f>
        <v>33.04</v>
      </c>
      <c r="I81" s="8" t="n">
        <f aca="false">SUMIFS('Source'!$G:$G,'Source'!$A:$A,"106 - Hospitals",'Source'!$B:$B,$A81)</f>
        <v>0</v>
      </c>
      <c r="J81" s="8" t="n">
        <f aca="false">I81*$J$5</f>
        <v>0</v>
      </c>
      <c r="K81" s="8" t="n">
        <f aca="false">J81-H81</f>
        <v>-33.04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370</v>
      </c>
      <c r="B82" s="7" t="str">
        <f aca="false">IFERROR(INDEX('Source'!$C:$C,MATCH($A82,'Source'!$B:$B,0)),"")</f>
        <v>כפפת לחץ</v>
      </c>
      <c r="C82" s="8" t="n">
        <f aca="false">SUMIFS('Source'!$D:$D,'Source'!$A:$A,"106 - Hospitals",'Source'!$B:$B,$A82)</f>
        <v>1</v>
      </c>
      <c r="D82" s="8" t="n">
        <f aca="false">SUMIFS('Source'!$F:$F,'Source'!$A:$A,"106 - Hospitals",'Source'!$B:$B,$A82)</f>
        <v>0</v>
      </c>
      <c r="E82" s="8" t="n">
        <f aca="false">D82*$J$5</f>
        <v>0</v>
      </c>
      <c r="F82" s="8" t="n">
        <f aca="false">E82-C82</f>
        <v>-1</v>
      </c>
      <c r="G82" s="9" t="n">
        <f aca="false">IF(AND(C82=0,E82=0),0,IF(C82=0,"New",(E82-C82)/C82))</f>
        <v>-1</v>
      </c>
      <c r="H82" s="8" t="n">
        <f aca="false">SUMIFS('Source'!$E:$E,'Source'!$A:$A,"106 - Hospitals",'Source'!$B:$B,$A82)</f>
        <v>33.04</v>
      </c>
      <c r="I82" s="8" t="n">
        <f aca="false">SUMIFS('Source'!$G:$G,'Source'!$A:$A,"106 - Hospitals",'Source'!$B:$B,$A82)</f>
        <v>0</v>
      </c>
      <c r="J82" s="8" t="n">
        <f aca="false">I82*$J$5</f>
        <v>0</v>
      </c>
      <c r="K82" s="8" t="n">
        <f aca="false">J82-H82</f>
        <v>-33.04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290</v>
      </c>
      <c r="B83" s="7" t="str">
        <f aca="false">IFERROR(INDEX('Source'!$C:$C,MATCH($A83,'Source'!$B:$B,0)),"")</f>
        <v>כפפת לחץ</v>
      </c>
      <c r="C83" s="8" t="n">
        <f aca="false">SUMIFS('Source'!$D:$D,'Source'!$A:$A,"106 - Hospitals",'Source'!$B:$B,$A83)</f>
        <v>1</v>
      </c>
      <c r="D83" s="8" t="n">
        <f aca="false">SUMIFS('Source'!$F:$F,'Source'!$A:$A,"106 - Hospitals",'Source'!$B:$B,$A83)</f>
        <v>0</v>
      </c>
      <c r="E83" s="8" t="n">
        <f aca="false">D83*$J$5</f>
        <v>0</v>
      </c>
      <c r="F83" s="8" t="n">
        <f aca="false">E83-C83</f>
        <v>-1</v>
      </c>
      <c r="G83" s="9" t="n">
        <f aca="false">IF(AND(C83=0,E83=0),0,IF(C83=0,"New",(E83-C83)/C83))</f>
        <v>-1</v>
      </c>
      <c r="H83" s="8" t="n">
        <f aca="false">SUMIFS('Source'!$E:$E,'Source'!$A:$A,"106 - Hospitals",'Source'!$B:$B,$A83)</f>
        <v>33.04</v>
      </c>
      <c r="I83" s="8" t="n">
        <f aca="false">SUMIFS('Source'!$G:$G,'Source'!$A:$A,"106 - Hospitals",'Source'!$B:$B,$A83)</f>
        <v>0</v>
      </c>
      <c r="J83" s="8" t="n">
        <f aca="false">I83*$J$5</f>
        <v>0</v>
      </c>
      <c r="K83" s="8" t="n">
        <f aca="false">J83-H83</f>
        <v>-33.04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366</v>
      </c>
      <c r="B84" s="7" t="str">
        <f aca="false">IFERROR(INDEX('Source'!$C:$C,MATCH($A84,'Source'!$B:$B,0)),"")</f>
        <v>מגן מרפק שחור</v>
      </c>
      <c r="C84" s="8" t="n">
        <f aca="false">SUMIFS('Source'!$D:$D,'Source'!$A:$A,"106 - Hospitals",'Source'!$B:$B,$A84)</f>
        <v>5</v>
      </c>
      <c r="D84" s="8" t="n">
        <f aca="false">SUMIFS('Source'!$F:$F,'Source'!$A:$A,"106 - Hospitals",'Source'!$B:$B,$A84)</f>
        <v>3</v>
      </c>
      <c r="E84" s="8" t="n">
        <f aca="false">D84*$J$5</f>
        <v>3.78947368421053</v>
      </c>
      <c r="F84" s="8" t="n">
        <f aca="false">E84-C84</f>
        <v>-1.21052631578947</v>
      </c>
      <c r="G84" s="9" t="n">
        <f aca="false">IF(AND(C84=0,E84=0),0,IF(C84=0,"New",(E84-C84)/C84))</f>
        <v>-0.242105263157895</v>
      </c>
      <c r="H84" s="8" t="n">
        <f aca="false">SUMIFS('Source'!$E:$E,'Source'!$A:$A,"106 - Hospitals",'Source'!$B:$B,$A84)</f>
        <v>76.01</v>
      </c>
      <c r="I84" s="8" t="n">
        <f aca="false">SUMIFS('Source'!$G:$G,'Source'!$A:$A,"106 - Hospitals",'Source'!$B:$B,$A84)</f>
        <v>56.99</v>
      </c>
      <c r="J84" s="8" t="n">
        <f aca="false">I84*$J$5</f>
        <v>71.9873684210526</v>
      </c>
      <c r="K84" s="8" t="n">
        <f aca="false">J84-H84</f>
        <v>-4.02263157894737</v>
      </c>
      <c r="L84" s="9" t="n">
        <f aca="false">IF(AND(H84=0,J84=0),0,IF(H84=0,"New",(J84-H84)/H84))</f>
        <v>-0.0529223994072802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316</v>
      </c>
      <c r="B85" s="7" t="str">
        <f aca="false">IFERROR(INDEX('Source'!$C:$C,MATCH($A85,'Source'!$B:$B,0)),"")</f>
        <v>מגן קרסול שחור</v>
      </c>
      <c r="C85" s="8" t="n">
        <f aca="false">SUMIFS('Source'!$D:$D,'Source'!$A:$A,"106 - Hospitals",'Source'!$B:$B,$A85)</f>
        <v>4</v>
      </c>
      <c r="D85" s="8" t="n">
        <f aca="false">SUMIFS('Source'!$F:$F,'Source'!$A:$A,"106 - Hospitals",'Source'!$B:$B,$A85)</f>
        <v>2</v>
      </c>
      <c r="E85" s="8" t="n">
        <f aca="false">D85*$J$5</f>
        <v>2.52631578947368</v>
      </c>
      <c r="F85" s="8" t="n">
        <f aca="false">E85-C85</f>
        <v>-1.47368421052632</v>
      </c>
      <c r="G85" s="9" t="n">
        <f aca="false">IF(AND(C85=0,E85=0),0,IF(C85=0,"New",(E85-C85)/C85))</f>
        <v>-0.368421052631579</v>
      </c>
      <c r="H85" s="8" t="n">
        <f aca="false">SUMIFS('Source'!$E:$E,'Source'!$A:$A,"106 - Hospitals",'Source'!$B:$B,$A85)</f>
        <v>38.02</v>
      </c>
      <c r="I85" s="8" t="n">
        <f aca="false">SUMIFS('Source'!$G:$G,'Source'!$A:$A,"106 - Hospitals",'Source'!$B:$B,$A85)</f>
        <v>19.01</v>
      </c>
      <c r="J85" s="8" t="n">
        <f aca="false">I85*$J$5</f>
        <v>24.0126315789474</v>
      </c>
      <c r="K85" s="8" t="n">
        <f aca="false">J85-H85</f>
        <v>-14.0073684210526</v>
      </c>
      <c r="L85" s="9" t="n">
        <f aca="false">IF(AND(H85=0,J85=0),0,IF(H85=0,"New",(J85-H85)/H85))</f>
        <v>-0.368421052631579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280</v>
      </c>
      <c r="B86" s="7" t="str">
        <f aca="false">IFERROR(INDEX('Source'!$C:$C,MATCH($A86,'Source'!$B:$B,0)),"")</f>
        <v>מגן ברך שחור</v>
      </c>
      <c r="C86" s="8" t="n">
        <f aca="false">SUMIFS('Source'!$D:$D,'Source'!$A:$A,"106 - Hospitals",'Source'!$B:$B,$A86)</f>
        <v>4</v>
      </c>
      <c r="D86" s="8" t="n">
        <f aca="false">SUMIFS('Source'!$F:$F,'Source'!$A:$A,"106 - Hospitals",'Source'!$B:$B,$A86)</f>
        <v>2</v>
      </c>
      <c r="E86" s="8" t="n">
        <f aca="false">D86*$J$5</f>
        <v>2.52631578947368</v>
      </c>
      <c r="F86" s="8" t="n">
        <f aca="false">E86-C86</f>
        <v>-1.47368421052632</v>
      </c>
      <c r="G86" s="9" t="n">
        <f aca="false">IF(AND(C86=0,E86=0),0,IF(C86=0,"New",(E86-C86)/C86))</f>
        <v>-0.368421052631579</v>
      </c>
      <c r="H86" s="8" t="n">
        <f aca="false">SUMIFS('Source'!$E:$E,'Source'!$A:$A,"106 - Hospitals",'Source'!$B:$B,$A86)</f>
        <v>38.02</v>
      </c>
      <c r="I86" s="8" t="n">
        <f aca="false">SUMIFS('Source'!$G:$G,'Source'!$A:$A,"106 - Hospitals",'Source'!$B:$B,$A86)</f>
        <v>19.01</v>
      </c>
      <c r="J86" s="8" t="n">
        <f aca="false">I86*$J$5</f>
        <v>24.0126315789474</v>
      </c>
      <c r="K86" s="8" t="n">
        <f aca="false">J86-H86</f>
        <v>-14.0073684210526</v>
      </c>
      <c r="L86" s="9" t="n">
        <f aca="false">IF(AND(H86=0,J86=0),0,IF(H86=0,"New",(J86-H86)/H86))</f>
        <v>-0.368421052631579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209</v>
      </c>
      <c r="B87" s="7" t="str">
        <f aca="false">IFERROR(INDEX('Source'!$C:$C,MATCH($A87,'Source'!$B:$B,0)),"")</f>
        <v>אצבעון מפלסטיק  ליד</v>
      </c>
      <c r="C87" s="8" t="n">
        <f aca="false">SUMIFS('Source'!$D:$D,'Source'!$A:$A,"106 - Hospitals",'Source'!$B:$B,$A87)</f>
        <v>3</v>
      </c>
      <c r="D87" s="8" t="n">
        <f aca="false">SUMIFS('Source'!$F:$F,'Source'!$A:$A,"106 - Hospitals",'Source'!$B:$B,$A87)</f>
        <v>2</v>
      </c>
      <c r="E87" s="8" t="n">
        <f aca="false">D87*$J$5</f>
        <v>2.52631578947368</v>
      </c>
      <c r="F87" s="8" t="n">
        <f aca="false">E87-C87</f>
        <v>-0.473684210526316</v>
      </c>
      <c r="G87" s="9" t="n">
        <f aca="false">IF(AND(C87=0,E87=0),0,IF(C87=0,"New",(E87-C87)/C87))</f>
        <v>-0.157894736842105</v>
      </c>
      <c r="H87" s="8" t="n">
        <f aca="false">SUMIFS('Source'!$E:$E,'Source'!$A:$A,"106 - Hospitals",'Source'!$B:$B,$A87)</f>
        <v>53.75</v>
      </c>
      <c r="I87" s="8" t="n">
        <f aca="false">SUMIFS('Source'!$G:$G,'Source'!$A:$A,"106 - Hospitals",'Source'!$B:$B,$A87)</f>
        <v>35.83</v>
      </c>
      <c r="J87" s="8" t="n">
        <f aca="false">I87*$J$5</f>
        <v>45.2589473684211</v>
      </c>
      <c r="K87" s="8" t="n">
        <f aca="false">J87-H87</f>
        <v>-8.49105263157895</v>
      </c>
      <c r="L87" s="9" t="n">
        <f aca="false">IF(AND(H87=0,J87=0),0,IF(H87=0,"New",(J87-H87)/H87))</f>
        <v>-0.157973072215422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164</v>
      </c>
      <c r="B88" s="7" t="str">
        <f aca="false">IFERROR(INDEX('Source'!$C:$C,MATCH($A88,'Source'!$B:$B,0)),"")</f>
        <v>אצבעון מפלסטיק  ליד</v>
      </c>
      <c r="C88" s="8" t="n">
        <f aca="false">SUMIFS('Source'!$D:$D,'Source'!$A:$A,"106 - Hospitals",'Source'!$B:$B,$A88)</f>
        <v>3</v>
      </c>
      <c r="D88" s="8" t="n">
        <f aca="false">SUMIFS('Source'!$F:$F,'Source'!$A:$A,"106 - Hospitals",'Source'!$B:$B,$A88)</f>
        <v>2</v>
      </c>
      <c r="E88" s="8" t="n">
        <f aca="false">D88*$J$5</f>
        <v>2.52631578947368</v>
      </c>
      <c r="F88" s="8" t="n">
        <f aca="false">E88-C88</f>
        <v>-0.473684210526316</v>
      </c>
      <c r="G88" s="9" t="n">
        <f aca="false">IF(AND(C88=0,E88=0),0,IF(C88=0,"New",(E88-C88)/C88))</f>
        <v>-0.157894736842105</v>
      </c>
      <c r="H88" s="8" t="n">
        <f aca="false">SUMIFS('Source'!$E:$E,'Source'!$A:$A,"106 - Hospitals",'Source'!$B:$B,$A88)</f>
        <v>53.75</v>
      </c>
      <c r="I88" s="8" t="n">
        <f aca="false">SUMIFS('Source'!$G:$G,'Source'!$A:$A,"106 - Hospitals",'Source'!$B:$B,$A88)</f>
        <v>35.83</v>
      </c>
      <c r="J88" s="8" t="n">
        <f aca="false">I88*$J$5</f>
        <v>45.2589473684211</v>
      </c>
      <c r="K88" s="8" t="n">
        <f aca="false">J88-H88</f>
        <v>-8.49105263157895</v>
      </c>
      <c r="L88" s="9" t="n">
        <f aca="false">IF(AND(H88=0,J88=0),0,IF(H88=0,"New",(J88-H88)/H88))</f>
        <v>-0.157973072215422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159</v>
      </c>
      <c r="B89" s="7" t="str">
        <f aca="false">IFERROR(INDEX('Source'!$C:$C,MATCH($A89,'Source'!$B:$B,0)),"")</f>
        <v>אצבעון מפלסטיק  ליד</v>
      </c>
      <c r="C89" s="8" t="n">
        <f aca="false">SUMIFS('Source'!$D:$D,'Source'!$A:$A,"106 - Hospitals",'Source'!$B:$B,$A89)</f>
        <v>2</v>
      </c>
      <c r="D89" s="8" t="n">
        <f aca="false">SUMIFS('Source'!$F:$F,'Source'!$A:$A,"106 - Hospitals",'Source'!$B:$B,$A89)</f>
        <v>1</v>
      </c>
      <c r="E89" s="8" t="n">
        <f aca="false">D89*$J$5</f>
        <v>1.26315789473684</v>
      </c>
      <c r="F89" s="8" t="n">
        <f aca="false">E89-C89</f>
        <v>-0.736842105263158</v>
      </c>
      <c r="G89" s="9" t="n">
        <f aca="false">IF(AND(C89=0,E89=0),0,IF(C89=0,"New",(E89-C89)/C89))</f>
        <v>-0.368421052631579</v>
      </c>
      <c r="H89" s="8" t="n">
        <f aca="false">SUMIFS('Source'!$E:$E,'Source'!$A:$A,"106 - Hospitals",'Source'!$B:$B,$A89)</f>
        <v>35.84</v>
      </c>
      <c r="I89" s="8" t="n">
        <f aca="false">SUMIFS('Source'!$G:$G,'Source'!$A:$A,"106 - Hospitals",'Source'!$B:$B,$A89)</f>
        <v>17.92</v>
      </c>
      <c r="J89" s="8" t="n">
        <f aca="false">I89*$J$5</f>
        <v>22.6357894736842</v>
      </c>
      <c r="K89" s="8" t="n">
        <f aca="false">J89-H89</f>
        <v>-13.2042105263158</v>
      </c>
      <c r="L89" s="9" t="n">
        <f aca="false">IF(AND(H89=0,J89=0),0,IF(H89=0,"New",(J89-H89)/H89))</f>
        <v>-0.368421052631579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195</v>
      </c>
      <c r="B90" s="7" t="str">
        <f aca="false">IFERROR(INDEX('Source'!$C:$C,MATCH($A90,'Source'!$B:$B,0)),"")</f>
        <v>אצבעון מפלסטיק  ליד</v>
      </c>
      <c r="C90" s="8" t="n">
        <f aca="false">SUMIFS('Source'!$D:$D,'Source'!$A:$A,"106 - Hospitals",'Source'!$B:$B,$A90)</f>
        <v>1</v>
      </c>
      <c r="D90" s="8" t="n">
        <f aca="false">SUMIFS('Source'!$F:$F,'Source'!$A:$A,"106 - Hospitals",'Source'!$B:$B,$A90)</f>
        <v>0</v>
      </c>
      <c r="E90" s="8" t="n">
        <f aca="false">D90*$J$5</f>
        <v>0</v>
      </c>
      <c r="F90" s="8" t="n">
        <f aca="false">E90-C90</f>
        <v>-1</v>
      </c>
      <c r="G90" s="9" t="n">
        <f aca="false">IF(AND(C90=0,E90=0),0,IF(C90=0,"New",(E90-C90)/C90))</f>
        <v>-1</v>
      </c>
      <c r="H90" s="8" t="n">
        <f aca="false">SUMIFS('Source'!$E:$E,'Source'!$A:$A,"106 - Hospitals",'Source'!$B:$B,$A90)</f>
        <v>17.92</v>
      </c>
      <c r="I90" s="8" t="n">
        <f aca="false">SUMIFS('Source'!$G:$G,'Source'!$A:$A,"106 - Hospitals",'Source'!$B:$B,$A90)</f>
        <v>0</v>
      </c>
      <c r="J90" s="8" t="n">
        <f aca="false">I90*$J$5</f>
        <v>0</v>
      </c>
      <c r="K90" s="8" t="n">
        <f aca="false">J90-H90</f>
        <v>-17.92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641</v>
      </c>
      <c r="B91" s="7" t="str">
        <f aca="false">IFERROR(INDEX('Source'!$C:$C,MATCH($A91,'Source'!$B:$B,0)),"")</f>
        <v>סטנד URIEL שחור מסתובב מתכת 35 ס''מ לבתי מרקחת</v>
      </c>
      <c r="C91" s="8" t="n">
        <f aca="false">SUMIFS('Source'!$D:$D,'Source'!$A:$A,"106 - Hospitals",'Source'!$B:$B,$A91)</f>
        <v>1</v>
      </c>
      <c r="D91" s="8" t="n">
        <f aca="false">SUMIFS('Source'!$F:$F,'Source'!$A:$A,"106 - Hospitals",'Source'!$B:$B,$A91)</f>
        <v>0</v>
      </c>
      <c r="E91" s="8" t="n">
        <f aca="false">D91*$J$5</f>
        <v>0</v>
      </c>
      <c r="F91" s="8" t="n">
        <f aca="false">E91-C91</f>
        <v>-1</v>
      </c>
      <c r="G91" s="9" t="n">
        <f aca="false">IF(AND(C91=0,E91=0),0,IF(C91=0,"New",(E91-C91)/C91))</f>
        <v>-1</v>
      </c>
      <c r="H91" s="8" t="n">
        <f aca="false">SUMIFS('Source'!$E:$E,'Source'!$A:$A,"106 - Hospitals",'Source'!$B:$B,$A91)</f>
        <v>0.01</v>
      </c>
      <c r="I91" s="8" t="n">
        <f aca="false">SUMIFS('Source'!$G:$G,'Source'!$A:$A,"106 - Hospitals",'Source'!$B:$B,$A91)</f>
        <v>0</v>
      </c>
      <c r="J91" s="8" t="n">
        <f aca="false">I91*$J$5</f>
        <v>0</v>
      </c>
      <c r="K91" s="8" t="n">
        <f aca="false">J91-H91</f>
        <v>-0.01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150</v>
      </c>
      <c r="B92" s="7" t="str">
        <f aca="false">IFERROR(INDEX('Source'!$C:$C,MATCH($A92,'Source'!$B:$B,0)),"")</f>
        <v>שרוול מסיליקון ל</v>
      </c>
      <c r="C92" s="8" t="n">
        <f aca="false">SUMIFS('Source'!$D:$D,'Source'!$A:$A,"106 - Hospitals",'Source'!$B:$B,$A92)</f>
        <v>2</v>
      </c>
      <c r="D92" s="8" t="n">
        <f aca="false">SUMIFS('Source'!$F:$F,'Source'!$A:$A,"106 - Hospitals",'Source'!$B:$B,$A92)</f>
        <v>2</v>
      </c>
      <c r="E92" s="8" t="n">
        <f aca="false">D92*$J$5</f>
        <v>2.52631578947368</v>
      </c>
      <c r="F92" s="8" t="n">
        <f aca="false">E92-C92</f>
        <v>0.526315789473684</v>
      </c>
      <c r="G92" s="9" t="n">
        <f aca="false">IF(AND(C92=0,E92=0),0,IF(C92=0,"New",(E92-C92)/C92))</f>
        <v>0.263157894736842</v>
      </c>
      <c r="H92" s="8" t="n">
        <f aca="false">SUMIFS('Source'!$E:$E,'Source'!$A:$A,"106 - Hospitals",'Source'!$B:$B,$A92)</f>
        <v>35.83</v>
      </c>
      <c r="I92" s="8" t="n">
        <f aca="false">SUMIFS('Source'!$G:$G,'Source'!$A:$A,"106 - Hospitals",'Source'!$B:$B,$A92)</f>
        <v>35.83</v>
      </c>
      <c r="J92" s="8" t="n">
        <f aca="false">I92*$J$5</f>
        <v>45.2589473684211</v>
      </c>
      <c r="K92" s="8" t="n">
        <f aca="false">J92-H92</f>
        <v>9.42894736842105</v>
      </c>
      <c r="L92" s="9" t="n">
        <f aca="false">IF(AND(H92=0,J92=0),0,IF(H92=0,"New",(J92-H92)/H92))</f>
        <v>0.263157894736842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640</v>
      </c>
      <c r="B93" s="7" t="str">
        <f aca="false">IFERROR(INDEX('Source'!$C:$C,MATCH($A93,'Source'!$B:$B,0)),"")</f>
        <v>סטנד שחור URIEL  מתפרק גב</v>
      </c>
      <c r="C93" s="8" t="n">
        <f aca="false">SUMIFS('Source'!$D:$D,'Source'!$A:$A,"106 - Hospitals",'Source'!$B:$B,$A93)</f>
        <v>0</v>
      </c>
      <c r="D93" s="8" t="n">
        <f aca="false">SUMIFS('Source'!$F:$F,'Source'!$A:$A,"106 - Hospitals",'Source'!$B:$B,$A93)</f>
        <v>1</v>
      </c>
      <c r="E93" s="8" t="n">
        <f aca="false">D93*$J$5</f>
        <v>1.26315789473684</v>
      </c>
      <c r="F93" s="8" t="n">
        <f aca="false">E93-C93</f>
        <v>1.26315789473684</v>
      </c>
      <c r="G93" s="9" t="str">
        <f aca="false">IF(AND(C93=0,E93=0),0,IF(C93=0,"New",(E93-C93)/C93))</f>
        <v>New</v>
      </c>
      <c r="H93" s="8" t="n">
        <f aca="false">SUMIFS('Source'!$E:$E,'Source'!$A:$A,"106 - Hospitals",'Source'!$B:$B,$A93)</f>
        <v>0</v>
      </c>
      <c r="I93" s="8" t="n">
        <f aca="false">SUMIFS('Source'!$G:$G,'Source'!$A:$A,"106 - Hospitals",'Source'!$B:$B,$A93)</f>
        <v>0</v>
      </c>
      <c r="J93" s="8" t="n">
        <f aca="false">I93*$J$5</f>
        <v>0</v>
      </c>
      <c r="K93" s="8" t="n">
        <f aca="false">J93-H93</f>
        <v>0</v>
      </c>
      <c r="L93" s="9" t="n">
        <f aca="false">IF(AND(H93=0,J93=0),0,IF(H93=0,"New",(J93-H93)/H93))</f>
        <v>0</v>
      </c>
      <c r="M93" s="7" t="str">
        <f aca="false">IF(AND(OR(C93&lt;&gt;0,H93&lt;&gt;0),D93=0,I93=0),"DROP",IF(AND(OR(D93&lt;&gt;0,I93&lt;&gt;0),C93=0,H93=0),"NEW",""))</f>
        <v>NEW</v>
      </c>
    </row>
    <row r="95" customFormat="false" ht="15" hidden="false" customHeight="false" outlineLevel="0" collapsed="false">
      <c r="A95" s="17"/>
      <c r="B95" s="18" t="s">
        <v>642</v>
      </c>
      <c r="C95" s="19" t="n">
        <f aca="false">SUM(C9:C93)</f>
        <v>286</v>
      </c>
      <c r="D95" s="19" t="n">
        <f aca="false">SUM(D9:D93)</f>
        <v>207</v>
      </c>
      <c r="E95" s="19" t="n">
        <f aca="false">SUM(E9:E93)</f>
        <v>261.473684210526</v>
      </c>
      <c r="F95" s="19" t="n">
        <f aca="false">SUM(F9:F93)</f>
        <v>-24.5263157894737</v>
      </c>
      <c r="G95" s="20" t="n">
        <f aca="false">IF(C95=0,"N/A",F95/C95)</f>
        <v>-0.0857563489142437</v>
      </c>
      <c r="H95" s="19" t="n">
        <f aca="false">SUM(H9:H93)</f>
        <v>13532.23</v>
      </c>
      <c r="I95" s="19" t="n">
        <f aca="false">SUM(I9:I93)</f>
        <v>11739.83</v>
      </c>
      <c r="J95" s="19" t="n">
        <f aca="false">SUM(J9:J93)</f>
        <v>14829.2589473684</v>
      </c>
      <c r="K95" s="19" t="n">
        <f aca="false">SUM(K9:K93)</f>
        <v>1297.02894736842</v>
      </c>
      <c r="L95" s="20" t="n">
        <f aca="false">IF(H95=0,"N/A",K95/H95)</f>
        <v>0.0958473915510171</v>
      </c>
      <c r="M9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989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990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SUMPRODUCT(--(((C9:C397&lt;&gt;0)+(H9:H397&lt;&gt;0)&gt;0)*((D9:D397=0)*(I9:I397=0))))</f>
        <v>116</v>
      </c>
      <c r="C5" s="13" t="s">
        <v>64</v>
      </c>
      <c r="D5" s="14" t="n">
        <f aca="false">SUMPRODUCT(--(((D9:D397&lt;&gt;0)+(I9:I397&lt;&gt;0)&gt;0)*((C9:C397=0)*(H9:H397=0))))</f>
        <v>64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SUMPRODUCT(--(((C9:C397&lt;&gt;0)+(H9:H397&lt;&gt;0)&gt;0)*((D9:D397=0)*(I9:I397=0)))*C9:C397)</f>
        <v>471</v>
      </c>
      <c r="C6" s="13" t="s">
        <v>67</v>
      </c>
      <c r="D6" s="14" t="n">
        <f aca="false">SUMPRODUCT(--(((C9:C397&lt;&gt;0)+(H9:H397&lt;&gt;0)&gt;0)*((D9:D397=0)*(I9:I397=0)))*H9:H397)</f>
        <v>33959.3</v>
      </c>
      <c r="E6" s="13" t="s">
        <v>68</v>
      </c>
      <c r="F6" s="14" t="n">
        <f aca="false">SUMPRODUCT(--(((D9:D397&lt;&gt;0)+(I9:I397&lt;&gt;0)&gt;0)*((C9:C397=0)*(H9:H397=0)))*D9:D397)</f>
        <v>362</v>
      </c>
      <c r="G6" s="13" t="s">
        <v>69</v>
      </c>
      <c r="H6" s="14" t="n">
        <f aca="false">SUMPRODUCT(--(((D9:D397&lt;&gt;0)+(I9:I397&lt;&gt;0)&gt;0)*((C9:C397=0)*(H9:H397=0)))*I9:I397)</f>
        <v>27791.49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374</v>
      </c>
      <c r="B9" s="7" t="str">
        <f aca="false">IFERROR(INDEX('Source'!$C:$C,MATCH($A9,'Source'!$B:$B,0)),"")</f>
        <v>חגורת בטן</v>
      </c>
      <c r="C9" s="8" t="n">
        <f aca="false">SUMIFS('Source'!$D:$D,'Source'!$A:$A,"107 - Pharmacies",'Source'!$B:$B,$A9)</f>
        <v>0</v>
      </c>
      <c r="D9" s="8" t="n">
        <f aca="false">SUMIFS('Source'!$F:$F,'Source'!$A:$A,"107 - Pharmacies",'Source'!$B:$B,$A9)</f>
        <v>156</v>
      </c>
      <c r="E9" s="8" t="n">
        <f aca="false">D9*$J$5</f>
        <v>197.052631578947</v>
      </c>
      <c r="F9" s="8" t="n">
        <f aca="false">E9-C9</f>
        <v>197.052631578947</v>
      </c>
      <c r="G9" s="9" t="str">
        <f aca="false">IF(AND(C9=0,E9=0),0,IF(C9=0,"New",(E9-C9)/C9))</f>
        <v>New</v>
      </c>
      <c r="H9" s="8" t="n">
        <f aca="false">SUMIFS('Source'!$E:$E,'Source'!$A:$A,"107 - Pharmacies",'Source'!$B:$B,$A9)</f>
        <v>0</v>
      </c>
      <c r="I9" s="8" t="n">
        <f aca="false">SUMIFS('Source'!$G:$G,'Source'!$A:$A,"107 - Pharmacies",'Source'!$B:$B,$A9)</f>
        <v>13503.3</v>
      </c>
      <c r="J9" s="8" t="n">
        <f aca="false">I9*$J$5</f>
        <v>17056.8</v>
      </c>
      <c r="K9" s="8" t="n">
        <f aca="false">J9-H9</f>
        <v>17056.8</v>
      </c>
      <c r="L9" s="9" t="str">
        <f aca="false">IF(AND(H9=0,J9=0),0,IF(H9=0,"New",(J9-H9)/H9))</f>
        <v>New</v>
      </c>
      <c r="M9" s="7" t="str">
        <f aca="false">IF(AND(OR(C9&lt;&gt;0,H9&lt;&gt;0),D9=0,I9=0),"DROP",IF(AND(OR(D9&lt;&gt;0,I9&lt;&gt;0),C9=0,H9=0),"NEW",""))</f>
        <v>NEW</v>
      </c>
    </row>
    <row r="10" customFormat="false" ht="15" hidden="false" customHeight="false" outlineLevel="0" collapsed="false">
      <c r="A10" s="7" t="s">
        <v>963</v>
      </c>
      <c r="B10" s="7" t="str">
        <f aca="false">IFERROR(INDEX('Source'!$C:$C,MATCH($A10,'Source'!$B:$B,0)),"")</f>
        <v>חגורת לומבו-סקרל-צבע</v>
      </c>
      <c r="C10" s="8" t="n">
        <f aca="false">SUMIFS('Source'!$D:$D,'Source'!$A:$A,"107 - Pharmacies",'Source'!$B:$B,$A10)</f>
        <v>50</v>
      </c>
      <c r="D10" s="8" t="n">
        <f aca="false">SUMIFS('Source'!$F:$F,'Source'!$A:$A,"107 - Pharmacies",'Source'!$B:$B,$A10)</f>
        <v>1</v>
      </c>
      <c r="E10" s="8" t="n">
        <f aca="false">D10*$J$5</f>
        <v>1.26315789473684</v>
      </c>
      <c r="F10" s="8" t="n">
        <f aca="false">E10-C10</f>
        <v>-48.7368421052632</v>
      </c>
      <c r="G10" s="9" t="n">
        <f aca="false">IF(AND(C10=0,E10=0),0,IF(C10=0,"New",(E10-C10)/C10))</f>
        <v>-0.974736842105263</v>
      </c>
      <c r="H10" s="8" t="n">
        <f aca="false">SUMIFS('Source'!$E:$E,'Source'!$A:$A,"107 - Pharmacies",'Source'!$B:$B,$A10)</f>
        <v>6250</v>
      </c>
      <c r="I10" s="8" t="n">
        <f aca="false">SUMIFS('Source'!$G:$G,'Source'!$A:$A,"107 - Pharmacies",'Source'!$B:$B,$A10)</f>
        <v>234.31</v>
      </c>
      <c r="J10" s="8" t="n">
        <f aca="false">I10*$J$5</f>
        <v>295.970526315789</v>
      </c>
      <c r="K10" s="8" t="n">
        <f aca="false">J10-H10</f>
        <v>-5954.02947368421</v>
      </c>
      <c r="L10" s="9" t="n">
        <f aca="false">IF(AND(H10=0,J10=0),0,IF(H10=0,"New",(J10-H10)/H10))</f>
        <v>-0.952644715789474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562</v>
      </c>
      <c r="B11" s="7" t="str">
        <f aca="false">IFERROR(INDEX('Source'!$C:$C,MATCH($A11,'Source'!$B:$B,0)),"")</f>
        <v>כרית שינה חלומית</v>
      </c>
      <c r="C11" s="8" t="n">
        <f aca="false">SUMIFS('Source'!$D:$D,'Source'!$A:$A,"107 - Pharmacies",'Source'!$B:$B,$A11)</f>
        <v>108</v>
      </c>
      <c r="D11" s="8" t="n">
        <f aca="false">SUMIFS('Source'!$F:$F,'Source'!$A:$A,"107 - Pharmacies",'Source'!$B:$B,$A11)</f>
        <v>51</v>
      </c>
      <c r="E11" s="8" t="n">
        <f aca="false">D11*$J$5</f>
        <v>64.421052631579</v>
      </c>
      <c r="F11" s="8" t="n">
        <f aca="false">E11-C11</f>
        <v>-43.5789473684211</v>
      </c>
      <c r="G11" s="9" t="n">
        <f aca="false">IF(AND(C11=0,E11=0),0,IF(C11=0,"New",(E11-C11)/C11))</f>
        <v>-0.403508771929825</v>
      </c>
      <c r="H11" s="8" t="n">
        <f aca="false">SUMIFS('Source'!$E:$E,'Source'!$A:$A,"107 - Pharmacies",'Source'!$B:$B,$A11)</f>
        <v>13580.19</v>
      </c>
      <c r="I11" s="8" t="n">
        <f aca="false">SUMIFS('Source'!$G:$G,'Source'!$A:$A,"107 - Pharmacies",'Source'!$B:$B,$A11)</f>
        <v>8495.51</v>
      </c>
      <c r="J11" s="8" t="n">
        <f aca="false">I11*$J$5</f>
        <v>10731.1705263158</v>
      </c>
      <c r="K11" s="8" t="n">
        <f aca="false">J11-H11</f>
        <v>-2849.01947368421</v>
      </c>
      <c r="L11" s="9" t="n">
        <f aca="false">IF(AND(H11=0,J11=0),0,IF(H11=0,"New",(J11-H11)/H11))</f>
        <v>-0.209792313191804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459</v>
      </c>
      <c r="B12" s="7" t="str">
        <f aca="false">IFERROR(INDEX('Source'!$C:$C,MATCH($A12,'Source'!$B:$B,0)),"")</f>
        <v>חגורת גב עם חיזוק</v>
      </c>
      <c r="C12" s="8" t="n">
        <f aca="false">SUMIFS('Source'!$D:$D,'Source'!$A:$A,"107 - Pharmacies",'Source'!$B:$B,$A12)</f>
        <v>53</v>
      </c>
      <c r="D12" s="8" t="n">
        <f aca="false">SUMIFS('Source'!$F:$F,'Source'!$A:$A,"107 - Pharmacies",'Source'!$B:$B,$A12)</f>
        <v>0</v>
      </c>
      <c r="E12" s="8" t="n">
        <f aca="false">D12*$J$5</f>
        <v>0</v>
      </c>
      <c r="F12" s="8" t="n">
        <f aca="false">E12-C12</f>
        <v>-53</v>
      </c>
      <c r="G12" s="9" t="n">
        <f aca="false">IF(AND(C12=0,E12=0),0,IF(C12=0,"New",(E12-C12)/C12))</f>
        <v>-1</v>
      </c>
      <c r="H12" s="8" t="n">
        <f aca="false">SUMIFS('Source'!$E:$E,'Source'!$A:$A,"107 - Pharmacies",'Source'!$B:$B,$A12)</f>
        <v>4333.04</v>
      </c>
      <c r="I12" s="8" t="n">
        <f aca="false">SUMIFS('Source'!$G:$G,'Source'!$A:$A,"107 - Pharmacies",'Source'!$B:$B,$A12)</f>
        <v>0</v>
      </c>
      <c r="J12" s="8" t="n">
        <f aca="false">I12*$J$5</f>
        <v>0</v>
      </c>
      <c r="K12" s="8" t="n">
        <f aca="false">J12-H12</f>
        <v>-4333.04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351</v>
      </c>
      <c r="B13" s="7" t="str">
        <f aca="false">IFERROR(INDEX('Source'!$C:$C,MATCH($A13,'Source'!$B:$B,0)),"")</f>
        <v>חגורת גב עם חיזוק</v>
      </c>
      <c r="C13" s="8" t="n">
        <f aca="false">SUMIFS('Source'!$D:$D,'Source'!$A:$A,"107 - Pharmacies",'Source'!$B:$B,$A13)</f>
        <v>27</v>
      </c>
      <c r="D13" s="8" t="n">
        <f aca="false">SUMIFS('Source'!$F:$F,'Source'!$A:$A,"107 - Pharmacies",'Source'!$B:$B,$A13)</f>
        <v>2</v>
      </c>
      <c r="E13" s="8" t="n">
        <f aca="false">D13*$J$5</f>
        <v>2.52631578947368</v>
      </c>
      <c r="F13" s="8" t="n">
        <f aca="false">E13-C13</f>
        <v>-24.4736842105263</v>
      </c>
      <c r="G13" s="9" t="n">
        <f aca="false">IF(AND(C13=0,E13=0),0,IF(C13=0,"New",(E13-C13)/C13))</f>
        <v>-0.906432748538012</v>
      </c>
      <c r="H13" s="8" t="n">
        <f aca="false">SUMIFS('Source'!$E:$E,'Source'!$A:$A,"107 - Pharmacies",'Source'!$B:$B,$A13)</f>
        <v>2452</v>
      </c>
      <c r="I13" s="8" t="n">
        <f aca="false">SUMIFS('Source'!$G:$G,'Source'!$A:$A,"107 - Pharmacies",'Source'!$B:$B,$A13)</f>
        <v>170</v>
      </c>
      <c r="J13" s="8" t="n">
        <f aca="false">I13*$J$5</f>
        <v>214.736842105263</v>
      </c>
      <c r="K13" s="8" t="n">
        <f aca="false">J13-H13</f>
        <v>-2237.26315789474</v>
      </c>
      <c r="L13" s="9" t="n">
        <f aca="false">IF(AND(H13=0,J13=0),0,IF(H13=0,"New",(J13-H13)/H13))</f>
        <v>-0.912423800120203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653</v>
      </c>
      <c r="B14" s="7" t="str">
        <f aca="false">IFERROR(INDEX('Source'!$C:$C,MATCH($A14,'Source'!$B:$B,0)),"")</f>
        <v>גרבי נסיעות אנטיבקטריאלי</v>
      </c>
      <c r="C14" s="8" t="n">
        <f aca="false">SUMIFS('Source'!$D:$D,'Source'!$A:$A,"107 - Pharmacies",'Source'!$B:$B,$A14)</f>
        <v>0</v>
      </c>
      <c r="D14" s="8" t="n">
        <f aca="false">SUMIFS('Source'!$F:$F,'Source'!$A:$A,"107 - Pharmacies",'Source'!$B:$B,$A14)</f>
        <v>36</v>
      </c>
      <c r="E14" s="8" t="n">
        <f aca="false">D14*$J$5</f>
        <v>45.4736842105263</v>
      </c>
      <c r="F14" s="8" t="n">
        <f aca="false">E14-C14</f>
        <v>45.4736842105263</v>
      </c>
      <c r="G14" s="9" t="str">
        <f aca="false">IF(AND(C14=0,E14=0),0,IF(C14=0,"New",(E14-C14)/C14))</f>
        <v>New</v>
      </c>
      <c r="H14" s="8" t="n">
        <f aca="false">SUMIFS('Source'!$E:$E,'Source'!$A:$A,"107 - Pharmacies",'Source'!$B:$B,$A14)</f>
        <v>0</v>
      </c>
      <c r="I14" s="8" t="n">
        <f aca="false">SUMIFS('Source'!$G:$G,'Source'!$A:$A,"107 - Pharmacies",'Source'!$B:$B,$A14)</f>
        <v>2276.35</v>
      </c>
      <c r="J14" s="8" t="n">
        <f aca="false">I14*$J$5</f>
        <v>2875.38947368421</v>
      </c>
      <c r="K14" s="8" t="n">
        <f aca="false">J14-H14</f>
        <v>2875.38947368421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657</v>
      </c>
      <c r="B15" s="7" t="str">
        <f aca="false">IFERROR(INDEX('Source'!$C:$C,MATCH($A15,'Source'!$B:$B,0)),"")</f>
        <v>גרבי נסיעות אנטיבקטריאלי</v>
      </c>
      <c r="C15" s="8" t="n">
        <f aca="false">SUMIFS('Source'!$D:$D,'Source'!$A:$A,"107 - Pharmacies",'Source'!$B:$B,$A15)</f>
        <v>0</v>
      </c>
      <c r="D15" s="8" t="n">
        <f aca="false">SUMIFS('Source'!$F:$F,'Source'!$A:$A,"107 - Pharmacies",'Source'!$B:$B,$A15)</f>
        <v>33</v>
      </c>
      <c r="E15" s="8" t="n">
        <f aca="false">D15*$J$5</f>
        <v>41.6842105263158</v>
      </c>
      <c r="F15" s="8" t="n">
        <f aca="false">E15-C15</f>
        <v>41.6842105263158</v>
      </c>
      <c r="G15" s="9" t="str">
        <f aca="false">IF(AND(C15=0,E15=0),0,IF(C15=0,"New",(E15-C15)/C15))</f>
        <v>New</v>
      </c>
      <c r="H15" s="8" t="n">
        <f aca="false">SUMIFS('Source'!$E:$E,'Source'!$A:$A,"107 - Pharmacies",'Source'!$B:$B,$A15)</f>
        <v>0</v>
      </c>
      <c r="I15" s="8" t="n">
        <f aca="false">SUMIFS('Source'!$G:$G,'Source'!$A:$A,"107 - Pharmacies",'Source'!$B:$B,$A15)</f>
        <v>2086.68</v>
      </c>
      <c r="J15" s="8" t="n">
        <f aca="false">I15*$J$5</f>
        <v>2635.80631578947</v>
      </c>
      <c r="K15" s="8" t="n">
        <f aca="false">J15-H15</f>
        <v>2635.80631578947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204</v>
      </c>
      <c r="B16" s="7" t="str">
        <f aca="false">IFERROR(INDEX('Source'!$C:$C,MATCH($A16,'Source'!$B:$B,0)),"")</f>
        <v>חגורת קיבוע לכתף</v>
      </c>
      <c r="C16" s="8" t="n">
        <f aca="false">SUMIFS('Source'!$D:$D,'Source'!$A:$A,"107 - Pharmacies",'Source'!$B:$B,$A16)</f>
        <v>12</v>
      </c>
      <c r="D16" s="8" t="n">
        <f aca="false">SUMIFS('Source'!$F:$F,'Source'!$A:$A,"107 - Pharmacies",'Source'!$B:$B,$A16)</f>
        <v>2</v>
      </c>
      <c r="E16" s="8" t="n">
        <f aca="false">D16*$J$5</f>
        <v>2.52631578947368</v>
      </c>
      <c r="F16" s="8" t="n">
        <f aca="false">E16-C16</f>
        <v>-9.47368421052632</v>
      </c>
      <c r="G16" s="9" t="n">
        <f aca="false">IF(AND(C16=0,E16=0),0,IF(C16=0,"New",(E16-C16)/C16))</f>
        <v>-0.789473684210526</v>
      </c>
      <c r="H16" s="8" t="n">
        <f aca="false">SUMIFS('Source'!$E:$E,'Source'!$A:$A,"107 - Pharmacies",'Source'!$B:$B,$A16)</f>
        <v>1874.53</v>
      </c>
      <c r="I16" s="8" t="n">
        <f aca="false">SUMIFS('Source'!$G:$G,'Source'!$A:$A,"107 - Pharmacies",'Source'!$B:$B,$A16)</f>
        <v>280.02</v>
      </c>
      <c r="J16" s="8" t="n">
        <f aca="false">I16*$J$5</f>
        <v>353.709473684211</v>
      </c>
      <c r="K16" s="8" t="n">
        <f aca="false">J16-H16</f>
        <v>-1520.82052631579</v>
      </c>
      <c r="L16" s="9" t="n">
        <f aca="false">IF(AND(H16=0,J16=0),0,IF(H16=0,"New",(J16-H16)/H16))</f>
        <v>-0.811307648485642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272</v>
      </c>
      <c r="B17" s="7" t="str">
        <f aca="false">IFERROR(INDEX('Source'!$C:$C,MATCH($A17,'Source'!$B:$B,0)),"")</f>
        <v>חגורת גב-לומבו</v>
      </c>
      <c r="C17" s="8" t="n">
        <f aca="false">SUMIFS('Source'!$D:$D,'Source'!$A:$A,"107 - Pharmacies",'Source'!$B:$B,$A17)</f>
        <v>11</v>
      </c>
      <c r="D17" s="8" t="n">
        <f aca="false">SUMIFS('Source'!$F:$F,'Source'!$A:$A,"107 - Pharmacies",'Source'!$B:$B,$A17)</f>
        <v>0</v>
      </c>
      <c r="E17" s="8" t="n">
        <f aca="false">D17*$J$5</f>
        <v>0</v>
      </c>
      <c r="F17" s="8" t="n">
        <f aca="false">E17-C17</f>
        <v>-11</v>
      </c>
      <c r="G17" s="9" t="n">
        <f aca="false">IF(AND(C17=0,E17=0),0,IF(C17=0,"New",(E17-C17)/C17))</f>
        <v>-1</v>
      </c>
      <c r="H17" s="8" t="n">
        <f aca="false">SUMIFS('Source'!$E:$E,'Source'!$A:$A,"107 - Pharmacies",'Source'!$B:$B,$A17)</f>
        <v>1451.23</v>
      </c>
      <c r="I17" s="8" t="n">
        <f aca="false">SUMIFS('Source'!$G:$G,'Source'!$A:$A,"107 - Pharmacies",'Source'!$B:$B,$A17)</f>
        <v>0</v>
      </c>
      <c r="J17" s="8" t="n">
        <f aca="false">I17*$J$5</f>
        <v>0</v>
      </c>
      <c r="K17" s="8" t="n">
        <f aca="false">J17-H17</f>
        <v>-1451.23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162</v>
      </c>
      <c r="B18" s="7" t="str">
        <f aca="false">IFERROR(INDEX('Source'!$C:$C,MATCH($A18,'Source'!$B:$B,0)),"")</f>
        <v>חבק טניס</v>
      </c>
      <c r="C18" s="8" t="n">
        <f aca="false">SUMIFS('Source'!$D:$D,'Source'!$A:$A,"107 - Pharmacies",'Source'!$B:$B,$A18)</f>
        <v>73</v>
      </c>
      <c r="D18" s="8" t="n">
        <f aca="false">SUMIFS('Source'!$F:$F,'Source'!$A:$A,"107 - Pharmacies",'Source'!$B:$B,$A18)</f>
        <v>33</v>
      </c>
      <c r="E18" s="8" t="n">
        <f aca="false">D18*$J$5</f>
        <v>41.6842105263158</v>
      </c>
      <c r="F18" s="8" t="n">
        <f aca="false">E18-C18</f>
        <v>-31.3157894736842</v>
      </c>
      <c r="G18" s="9" t="n">
        <f aca="false">IF(AND(C18=0,E18=0),0,IF(C18=0,"New",(E18-C18)/C18))</f>
        <v>-0.428983417447729</v>
      </c>
      <c r="H18" s="8" t="n">
        <f aca="false">SUMIFS('Source'!$E:$E,'Source'!$A:$A,"107 - Pharmacies",'Source'!$B:$B,$A18)</f>
        <v>2644.62</v>
      </c>
      <c r="I18" s="8" t="n">
        <f aca="false">SUMIFS('Source'!$G:$G,'Source'!$A:$A,"107 - Pharmacies",'Source'!$B:$B,$A18)</f>
        <v>1313.22</v>
      </c>
      <c r="J18" s="8" t="n">
        <f aca="false">I18*$J$5</f>
        <v>1658.80421052632</v>
      </c>
      <c r="K18" s="8" t="n">
        <f aca="false">J18-H18</f>
        <v>-985.815789473684</v>
      </c>
      <c r="L18" s="9" t="n">
        <f aca="false">IF(AND(H18=0,J18=0),0,IF(H18=0,"New",(J18-H18)/H18))</f>
        <v>-0.372762736980619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174</v>
      </c>
      <c r="B19" s="7" t="str">
        <f aca="false">IFERROR(INDEX('Source'!$C:$C,MATCH($A19,'Source'!$B:$B,0)),"")</f>
        <v>גרבי טיסה</v>
      </c>
      <c r="C19" s="8" t="n">
        <f aca="false">SUMIFS('Source'!$D:$D,'Source'!$A:$A,"107 - Pharmacies",'Source'!$B:$B,$A19)</f>
        <v>24</v>
      </c>
      <c r="D19" s="8" t="n">
        <f aca="false">SUMIFS('Source'!$F:$F,'Source'!$A:$A,"107 - Pharmacies",'Source'!$B:$B,$A19)</f>
        <v>2</v>
      </c>
      <c r="E19" s="8" t="n">
        <f aca="false">D19*$J$5</f>
        <v>2.52631578947368</v>
      </c>
      <c r="F19" s="8" t="n">
        <f aca="false">E19-C19</f>
        <v>-21.4736842105263</v>
      </c>
      <c r="G19" s="9" t="n">
        <f aca="false">IF(AND(C19=0,E19=0),0,IF(C19=0,"New",(E19-C19)/C19))</f>
        <v>-0.894736842105263</v>
      </c>
      <c r="H19" s="8" t="n">
        <f aca="false">SUMIFS('Source'!$E:$E,'Source'!$A:$A,"107 - Pharmacies",'Source'!$B:$B,$A19)</f>
        <v>1429.05</v>
      </c>
      <c r="I19" s="8" t="n">
        <f aca="false">SUMIFS('Source'!$G:$G,'Source'!$A:$A,"107 - Pharmacies",'Source'!$B:$B,$A19)</f>
        <v>126.46</v>
      </c>
      <c r="J19" s="8" t="n">
        <f aca="false">I19*$J$5</f>
        <v>159.738947368421</v>
      </c>
      <c r="K19" s="8" t="n">
        <f aca="false">J19-H19</f>
        <v>-1269.31105263158</v>
      </c>
      <c r="L19" s="9" t="n">
        <f aca="false">IF(AND(H19=0,J19=0),0,IF(H19=0,"New",(J19-H19)/H19))</f>
        <v>-0.888220183080773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281</v>
      </c>
      <c r="B20" s="7" t="str">
        <f aca="false">IFERROR(INDEX('Source'!$C:$C,MATCH($A20,'Source'!$B:$B,0)),"")</f>
        <v>חגורת גב-לומבו</v>
      </c>
      <c r="C20" s="8" t="n">
        <f aca="false">SUMIFS('Source'!$D:$D,'Source'!$A:$A,"107 - Pharmacies",'Source'!$B:$B,$A20)</f>
        <v>10</v>
      </c>
      <c r="D20" s="8" t="n">
        <f aca="false">SUMIFS('Source'!$F:$F,'Source'!$A:$A,"107 - Pharmacies",'Source'!$B:$B,$A20)</f>
        <v>0</v>
      </c>
      <c r="E20" s="8" t="n">
        <f aca="false">D20*$J$5</f>
        <v>0</v>
      </c>
      <c r="F20" s="8" t="n">
        <f aca="false">E20-C20</f>
        <v>-10</v>
      </c>
      <c r="G20" s="9" t="n">
        <f aca="false">IF(AND(C20=0,E20=0),0,IF(C20=0,"New",(E20-C20)/C20))</f>
        <v>-1</v>
      </c>
      <c r="H20" s="8" t="n">
        <f aca="false">SUMIFS('Source'!$E:$E,'Source'!$A:$A,"107 - Pharmacies",'Source'!$B:$B,$A20)</f>
        <v>1300</v>
      </c>
      <c r="I20" s="8" t="n">
        <f aca="false">SUMIFS('Source'!$G:$G,'Source'!$A:$A,"107 - Pharmacies",'Source'!$B:$B,$A20)</f>
        <v>0</v>
      </c>
      <c r="J20" s="8" t="n">
        <f aca="false">I20*$J$5</f>
        <v>0</v>
      </c>
      <c r="K20" s="8" t="n">
        <f aca="false">J20-H20</f>
        <v>-1300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433</v>
      </c>
      <c r="B21" s="7" t="str">
        <f aca="false">IFERROR(INDEX('Source'!$C:$C,MATCH($A21,'Source'!$B:$B,0)),"")</f>
        <v>חגורת גב-לומבו</v>
      </c>
      <c r="C21" s="8" t="n">
        <f aca="false">SUMIFS('Source'!$D:$D,'Source'!$A:$A,"107 - Pharmacies",'Source'!$B:$B,$A21)</f>
        <v>10</v>
      </c>
      <c r="D21" s="8" t="n">
        <f aca="false">SUMIFS('Source'!$F:$F,'Source'!$A:$A,"107 - Pharmacies",'Source'!$B:$B,$A21)</f>
        <v>0</v>
      </c>
      <c r="E21" s="8" t="n">
        <f aca="false">D21*$J$5</f>
        <v>0</v>
      </c>
      <c r="F21" s="8" t="n">
        <f aca="false">E21-C21</f>
        <v>-10</v>
      </c>
      <c r="G21" s="9" t="n">
        <f aca="false">IF(AND(C21=0,E21=0),0,IF(C21=0,"New",(E21-C21)/C21))</f>
        <v>-1</v>
      </c>
      <c r="H21" s="8" t="n">
        <f aca="false">SUMIFS('Source'!$E:$E,'Source'!$A:$A,"107 - Pharmacies",'Source'!$B:$B,$A21)</f>
        <v>1300</v>
      </c>
      <c r="I21" s="8" t="n">
        <f aca="false">SUMIFS('Source'!$G:$G,'Source'!$A:$A,"107 - Pharmacies",'Source'!$B:$B,$A21)</f>
        <v>0</v>
      </c>
      <c r="J21" s="8" t="n">
        <f aca="false">I21*$J$5</f>
        <v>0</v>
      </c>
      <c r="K21" s="8" t="n">
        <f aca="false">J21-H21</f>
        <v>-1300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250</v>
      </c>
      <c r="B22" s="7" t="str">
        <f aca="false">IFERROR(INDEX('Source'!$C:$C,MATCH($A22,'Source'!$B:$B,0)),"")</f>
        <v>חגורת גב-לומבו</v>
      </c>
      <c r="C22" s="8" t="n">
        <f aca="false">SUMIFS('Source'!$D:$D,'Source'!$A:$A,"107 - Pharmacies",'Source'!$B:$B,$A22)</f>
        <v>10</v>
      </c>
      <c r="D22" s="8" t="n">
        <f aca="false">SUMIFS('Source'!$F:$F,'Source'!$A:$A,"107 - Pharmacies",'Source'!$B:$B,$A22)</f>
        <v>0</v>
      </c>
      <c r="E22" s="8" t="n">
        <f aca="false">D22*$J$5</f>
        <v>0</v>
      </c>
      <c r="F22" s="8" t="n">
        <f aca="false">E22-C22</f>
        <v>-10</v>
      </c>
      <c r="G22" s="9" t="n">
        <f aca="false">IF(AND(C22=0,E22=0),0,IF(C22=0,"New",(E22-C22)/C22))</f>
        <v>-1</v>
      </c>
      <c r="H22" s="8" t="n">
        <f aca="false">SUMIFS('Source'!$E:$E,'Source'!$A:$A,"107 - Pharmacies",'Source'!$B:$B,$A22)</f>
        <v>1300</v>
      </c>
      <c r="I22" s="8" t="n">
        <f aca="false">SUMIFS('Source'!$G:$G,'Source'!$A:$A,"107 - Pharmacies",'Source'!$B:$B,$A22)</f>
        <v>0</v>
      </c>
      <c r="J22" s="8" t="n">
        <f aca="false">I22*$J$5</f>
        <v>0</v>
      </c>
      <c r="K22" s="8" t="n">
        <f aca="false">J22-H22</f>
        <v>-1300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866</v>
      </c>
      <c r="B23" s="7" t="str">
        <f aca="false">IFERROR(INDEX('Source'!$C:$C,MATCH($A23,'Source'!$B:$B,0)),"")</f>
        <v>חגורת לומבו-סקרל-צבע</v>
      </c>
      <c r="C23" s="8" t="n">
        <f aca="false">SUMIFS('Source'!$D:$D,'Source'!$A:$A,"107 - Pharmacies",'Source'!$B:$B,$A23)</f>
        <v>10</v>
      </c>
      <c r="D23" s="8" t="n">
        <f aca="false">SUMIFS('Source'!$F:$F,'Source'!$A:$A,"107 - Pharmacies",'Source'!$B:$B,$A23)</f>
        <v>0</v>
      </c>
      <c r="E23" s="8" t="n">
        <f aca="false">D23*$J$5</f>
        <v>0</v>
      </c>
      <c r="F23" s="8" t="n">
        <f aca="false">E23-C23</f>
        <v>-10</v>
      </c>
      <c r="G23" s="9" t="n">
        <f aca="false">IF(AND(C23=0,E23=0),0,IF(C23=0,"New",(E23-C23)/C23))</f>
        <v>-1</v>
      </c>
      <c r="H23" s="8" t="n">
        <f aca="false">SUMIFS('Source'!$E:$E,'Source'!$A:$A,"107 - Pharmacies",'Source'!$B:$B,$A23)</f>
        <v>1250</v>
      </c>
      <c r="I23" s="8" t="n">
        <f aca="false">SUMIFS('Source'!$G:$G,'Source'!$A:$A,"107 - Pharmacies",'Source'!$B:$B,$A23)</f>
        <v>0</v>
      </c>
      <c r="J23" s="8" t="n">
        <f aca="false">I23*$J$5</f>
        <v>0</v>
      </c>
      <c r="K23" s="8" t="n">
        <f aca="false">J23-H23</f>
        <v>-1250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283</v>
      </c>
      <c r="B24" s="7" t="str">
        <f aca="false">IFERROR(INDEX('Source'!$C:$C,MATCH($A24,'Source'!$B:$B,0)),"")</f>
        <v>גרבי נוחות קיץ שחור</v>
      </c>
      <c r="C24" s="8" t="n">
        <f aca="false">SUMIFS('Source'!$D:$D,'Source'!$A:$A,"107 - Pharmacies",'Source'!$B:$B,$A24)</f>
        <v>56</v>
      </c>
      <c r="D24" s="8" t="n">
        <f aca="false">SUMIFS('Source'!$F:$F,'Source'!$A:$A,"107 - Pharmacies",'Source'!$B:$B,$A24)</f>
        <v>1</v>
      </c>
      <c r="E24" s="8" t="n">
        <f aca="false">D24*$J$5</f>
        <v>1.26315789473684</v>
      </c>
      <c r="F24" s="8" t="n">
        <f aca="false">E24-C24</f>
        <v>-54.7368421052632</v>
      </c>
      <c r="G24" s="9" t="n">
        <f aca="false">IF(AND(C24=0,E24=0),0,IF(C24=0,"New",(E24-C24)/C24))</f>
        <v>-0.977443609022556</v>
      </c>
      <c r="H24" s="8" t="n">
        <f aca="false">SUMIFS('Source'!$E:$E,'Source'!$A:$A,"107 - Pharmacies",'Source'!$B:$B,$A24)</f>
        <v>1266.04</v>
      </c>
      <c r="I24" s="8" t="n">
        <f aca="false">SUMIFS('Source'!$G:$G,'Source'!$A:$A,"107 - Pharmacies",'Source'!$B:$B,$A24)</f>
        <v>28.08</v>
      </c>
      <c r="J24" s="8" t="n">
        <f aca="false">I24*$J$5</f>
        <v>35.4694736842105</v>
      </c>
      <c r="K24" s="8" t="n">
        <f aca="false">J24-H24</f>
        <v>-1230.57052631579</v>
      </c>
      <c r="L24" s="9" t="n">
        <f aca="false">IF(AND(H24=0,J24=0),0,IF(H24=0,"New",(J24-H24)/H24))</f>
        <v>-0.971983923348227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425</v>
      </c>
      <c r="B25" s="7" t="str">
        <f aca="false">IFERROR(INDEX('Source'!$C:$C,MATCH($A25,'Source'!$B:$B,0)),"")</f>
        <v>גרבי נוחות חורף אפור</v>
      </c>
      <c r="C25" s="8" t="n">
        <f aca="false">SUMIFS('Source'!$D:$D,'Source'!$A:$A,"107 - Pharmacies",'Source'!$B:$B,$A25)</f>
        <v>38</v>
      </c>
      <c r="D25" s="8" t="n">
        <f aca="false">SUMIFS('Source'!$F:$F,'Source'!$A:$A,"107 - Pharmacies",'Source'!$B:$B,$A25)</f>
        <v>0</v>
      </c>
      <c r="E25" s="8" t="n">
        <f aca="false">D25*$J$5</f>
        <v>0</v>
      </c>
      <c r="F25" s="8" t="n">
        <f aca="false">E25-C25</f>
        <v>-38</v>
      </c>
      <c r="G25" s="9" t="n">
        <f aca="false">IF(AND(C25=0,E25=0),0,IF(C25=0,"New",(E25-C25)/C25))</f>
        <v>-1</v>
      </c>
      <c r="H25" s="8" t="n">
        <f aca="false">SUMIFS('Source'!$E:$E,'Source'!$A:$A,"107 - Pharmacies",'Source'!$B:$B,$A25)</f>
        <v>1202.72</v>
      </c>
      <c r="I25" s="8" t="n">
        <f aca="false">SUMIFS('Source'!$G:$G,'Source'!$A:$A,"107 - Pharmacies",'Source'!$B:$B,$A25)</f>
        <v>0</v>
      </c>
      <c r="J25" s="8" t="n">
        <f aca="false">I25*$J$5</f>
        <v>0</v>
      </c>
      <c r="K25" s="8" t="n">
        <f aca="false">J25-H25</f>
        <v>-1202.72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107</v>
      </c>
      <c r="B26" s="7" t="str">
        <f aca="false">IFERROR(INDEX('Source'!$C:$C,MATCH($A26,'Source'!$B:$B,0)),"")</f>
        <v>חגורת גב עם תמיכות</v>
      </c>
      <c r="C26" s="8" t="n">
        <f aca="false">SUMIFS('Source'!$D:$D,'Source'!$A:$A,"107 - Pharmacies",'Source'!$B:$B,$A26)</f>
        <v>31</v>
      </c>
      <c r="D26" s="8" t="n">
        <f aca="false">SUMIFS('Source'!$F:$F,'Source'!$A:$A,"107 - Pharmacies",'Source'!$B:$B,$A26)</f>
        <v>19</v>
      </c>
      <c r="E26" s="8" t="n">
        <f aca="false">D26*$J$5</f>
        <v>24</v>
      </c>
      <c r="F26" s="8" t="n">
        <f aca="false">E26-C26</f>
        <v>-7</v>
      </c>
      <c r="G26" s="9" t="n">
        <f aca="false">IF(AND(C26=0,E26=0),0,IF(C26=0,"New",(E26-C26)/C26))</f>
        <v>-0.225806451612903</v>
      </c>
      <c r="H26" s="8" t="n">
        <f aca="false">SUMIFS('Source'!$E:$E,'Source'!$A:$A,"107 - Pharmacies",'Source'!$B:$B,$A26)</f>
        <v>2810.95</v>
      </c>
      <c r="I26" s="8" t="n">
        <f aca="false">SUMIFS('Source'!$G:$G,'Source'!$A:$A,"107 - Pharmacies",'Source'!$B:$B,$A26)</f>
        <v>1624.32</v>
      </c>
      <c r="J26" s="8" t="n">
        <f aca="false">I26*$J$5</f>
        <v>2051.77263157895</v>
      </c>
      <c r="K26" s="8" t="n">
        <f aca="false">J26-H26</f>
        <v>-759.177368421053</v>
      </c>
      <c r="L26" s="9" t="n">
        <f aca="false">IF(AND(H26=0,J26=0),0,IF(H26=0,"New",(J26-H26)/H26))</f>
        <v>-0.27007857429732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679</v>
      </c>
      <c r="B27" s="7" t="str">
        <f aca="false">IFERROR(INDEX('Source'!$C:$C,MATCH($A27,'Source'!$B:$B,0)),"")</f>
        <v>חגורה אחרי ניתוח</v>
      </c>
      <c r="C27" s="8" t="n">
        <f aca="false">SUMIFS('Source'!$D:$D,'Source'!$A:$A,"107 - Pharmacies",'Source'!$B:$B,$A27)</f>
        <v>24</v>
      </c>
      <c r="D27" s="8" t="n">
        <f aca="false">SUMIFS('Source'!$F:$F,'Source'!$A:$A,"107 - Pharmacies",'Source'!$B:$B,$A27)</f>
        <v>14</v>
      </c>
      <c r="E27" s="8" t="n">
        <f aca="false">D27*$J$5</f>
        <v>17.6842105263158</v>
      </c>
      <c r="F27" s="8" t="n">
        <f aca="false">E27-C27</f>
        <v>-6.31578947368421</v>
      </c>
      <c r="G27" s="9" t="n">
        <f aca="false">IF(AND(C27=0,E27=0),0,IF(C27=0,"New",(E27-C27)/C27))</f>
        <v>-0.263157894736842</v>
      </c>
      <c r="H27" s="8" t="n">
        <f aca="false">SUMIFS('Source'!$E:$E,'Source'!$A:$A,"107 - Pharmacies",'Source'!$B:$B,$A27)</f>
        <v>2704.04</v>
      </c>
      <c r="I27" s="8" t="n">
        <f aca="false">SUMIFS('Source'!$G:$G,'Source'!$A:$A,"107 - Pharmacies",'Source'!$B:$B,$A27)</f>
        <v>1531.38</v>
      </c>
      <c r="J27" s="8" t="n">
        <f aca="false">I27*$J$5</f>
        <v>1934.37473684211</v>
      </c>
      <c r="K27" s="8" t="n">
        <f aca="false">J27-H27</f>
        <v>-769.665263157895</v>
      </c>
      <c r="L27" s="9" t="n">
        <f aca="false">IF(AND(H27=0,J27=0),0,IF(H27=0,"New",(J27-H27)/H27))</f>
        <v>-0.284635309817124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658</v>
      </c>
      <c r="B28" s="7" t="str">
        <f aca="false">IFERROR(INDEX('Source'!$C:$C,MATCH($A28,'Source'!$B:$B,0)),"")</f>
        <v>גרבי נסיעות אנטיבקטריאלי</v>
      </c>
      <c r="C28" s="8" t="n">
        <f aca="false">SUMIFS('Source'!$D:$D,'Source'!$A:$A,"107 - Pharmacies",'Source'!$B:$B,$A28)</f>
        <v>1</v>
      </c>
      <c r="D28" s="8" t="n">
        <f aca="false">SUMIFS('Source'!$F:$F,'Source'!$A:$A,"107 - Pharmacies",'Source'!$B:$B,$A28)</f>
        <v>19</v>
      </c>
      <c r="E28" s="8" t="n">
        <f aca="false">D28*$J$5</f>
        <v>24</v>
      </c>
      <c r="F28" s="8" t="n">
        <f aca="false">E28-C28</f>
        <v>23</v>
      </c>
      <c r="G28" s="9" t="n">
        <f aca="false">IF(AND(C28=0,E28=0),0,IF(C28=0,"New",(E28-C28)/C28))</f>
        <v>23</v>
      </c>
      <c r="H28" s="8" t="n">
        <f aca="false">SUMIFS('Source'!$E:$E,'Source'!$A:$A,"107 - Pharmacies",'Source'!$B:$B,$A28)</f>
        <v>63.23</v>
      </c>
      <c r="I28" s="8" t="n">
        <f aca="false">SUMIFS('Source'!$G:$G,'Source'!$A:$A,"107 - Pharmacies",'Source'!$B:$B,$A28)</f>
        <v>1201.43</v>
      </c>
      <c r="J28" s="8" t="n">
        <f aca="false">I28*$J$5</f>
        <v>1517.59578947368</v>
      </c>
      <c r="K28" s="8" t="n">
        <f aca="false">J28-H28</f>
        <v>1454.36578947368</v>
      </c>
      <c r="L28" s="9" t="n">
        <f aca="false">IF(AND(H28=0,J28=0),0,IF(H28=0,"New",(J28-H28)/H28))</f>
        <v>23.0011986315623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664</v>
      </c>
      <c r="B29" s="7" t="str">
        <f aca="false">IFERROR(INDEX('Source'!$C:$C,MATCH($A29,'Source'!$B:$B,0)),"")</f>
        <v>תומך ברך גנושילד</v>
      </c>
      <c r="C29" s="8" t="n">
        <f aca="false">SUMIFS('Source'!$D:$D,'Source'!$A:$A,"107 - Pharmacies",'Source'!$B:$B,$A29)</f>
        <v>2</v>
      </c>
      <c r="D29" s="8" t="n">
        <f aca="false">SUMIFS('Source'!$F:$F,'Source'!$A:$A,"107 - Pharmacies",'Source'!$B:$B,$A29)</f>
        <v>8</v>
      </c>
      <c r="E29" s="8" t="n">
        <f aca="false">D29*$J$5</f>
        <v>10.1052631578947</v>
      </c>
      <c r="F29" s="8" t="n">
        <f aca="false">E29-C29</f>
        <v>8.10526315789474</v>
      </c>
      <c r="G29" s="9" t="n">
        <f aca="false">IF(AND(C29=0,E29=0),0,IF(C29=0,"New",(E29-C29)/C29))</f>
        <v>4.05263157894737</v>
      </c>
      <c r="H29" s="8" t="n">
        <f aca="false">SUMIFS('Source'!$E:$E,'Source'!$A:$A,"107 - Pharmacies",'Source'!$B:$B,$A29)</f>
        <v>240</v>
      </c>
      <c r="I29" s="8" t="n">
        <f aca="false">SUMIFS('Source'!$G:$G,'Source'!$A:$A,"107 - Pharmacies",'Source'!$B:$B,$A29)</f>
        <v>1323.52</v>
      </c>
      <c r="J29" s="8" t="n">
        <f aca="false">I29*$J$5</f>
        <v>1671.81473684211</v>
      </c>
      <c r="K29" s="8" t="n">
        <f aca="false">J29-H29</f>
        <v>1431.81473684211</v>
      </c>
      <c r="L29" s="9" t="n">
        <f aca="false">IF(AND(H29=0,J29=0),0,IF(H29=0,"New",(J29-H29)/H29))</f>
        <v>5.9658947368421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161</v>
      </c>
      <c r="B30" s="7" t="str">
        <f aca="false">IFERROR(INDEX('Source'!$C:$C,MATCH($A30,'Source'!$B:$B,0)),"")</f>
        <v>חגורת קיבוע לכתף</v>
      </c>
      <c r="C30" s="8" t="n">
        <f aca="false">SUMIFS('Source'!$D:$D,'Source'!$A:$A,"107 - Pharmacies",'Source'!$B:$B,$A30)</f>
        <v>17</v>
      </c>
      <c r="D30" s="8" t="n">
        <f aca="false">SUMIFS('Source'!$F:$F,'Source'!$A:$A,"107 - Pharmacies",'Source'!$B:$B,$A30)</f>
        <v>11</v>
      </c>
      <c r="E30" s="8" t="n">
        <f aca="false">D30*$J$5</f>
        <v>13.8947368421053</v>
      </c>
      <c r="F30" s="8" t="n">
        <f aca="false">E30-C30</f>
        <v>-3.10526315789474</v>
      </c>
      <c r="G30" s="9" t="n">
        <f aca="false">IF(AND(C30=0,E30=0),0,IF(C30=0,"New",(E30-C30)/C30))</f>
        <v>-0.18266253869969</v>
      </c>
      <c r="H30" s="8" t="n">
        <f aca="false">SUMIFS('Source'!$E:$E,'Source'!$A:$A,"107 - Pharmacies",'Source'!$B:$B,$A30)</f>
        <v>2671.55</v>
      </c>
      <c r="I30" s="8" t="n">
        <f aca="false">SUMIFS('Source'!$G:$G,'Source'!$A:$A,"107 - Pharmacies",'Source'!$B:$B,$A30)</f>
        <v>1601.52</v>
      </c>
      <c r="J30" s="8" t="n">
        <f aca="false">I30*$J$5</f>
        <v>2022.97263157895</v>
      </c>
      <c r="K30" s="8" t="n">
        <f aca="false">J30-H30</f>
        <v>-648.577368421053</v>
      </c>
      <c r="L30" s="9" t="n">
        <f aca="false">IF(AND(H30=0,J30=0),0,IF(H30=0,"New",(J30-H30)/H30))</f>
        <v>-0.242771937048175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188</v>
      </c>
      <c r="B31" s="7" t="str">
        <f aca="false">IFERROR(INDEX('Source'!$C:$C,MATCH($A31,'Source'!$B:$B,0)),"")</f>
        <v>גרבי טיסה</v>
      </c>
      <c r="C31" s="8" t="n">
        <f aca="false">SUMIFS('Source'!$D:$D,'Source'!$A:$A,"107 - Pharmacies",'Source'!$B:$B,$A31)</f>
        <v>16</v>
      </c>
      <c r="D31" s="8" t="n">
        <f aca="false">SUMIFS('Source'!$F:$F,'Source'!$A:$A,"107 - Pharmacies",'Source'!$B:$B,$A31)</f>
        <v>0</v>
      </c>
      <c r="E31" s="8" t="n">
        <f aca="false">D31*$J$5</f>
        <v>0</v>
      </c>
      <c r="F31" s="8" t="n">
        <f aca="false">E31-C31</f>
        <v>-16</v>
      </c>
      <c r="G31" s="9" t="n">
        <f aca="false">IF(AND(C31=0,E31=0),0,IF(C31=0,"New",(E31-C31)/C31))</f>
        <v>-1</v>
      </c>
      <c r="H31" s="8" t="n">
        <f aca="false">SUMIFS('Source'!$E:$E,'Source'!$A:$A,"107 - Pharmacies",'Source'!$B:$B,$A31)</f>
        <v>977.24</v>
      </c>
      <c r="I31" s="8" t="n">
        <f aca="false">SUMIFS('Source'!$G:$G,'Source'!$A:$A,"107 - Pharmacies",'Source'!$B:$B,$A31)</f>
        <v>0</v>
      </c>
      <c r="J31" s="8" t="n">
        <f aca="false">I31*$J$5</f>
        <v>0</v>
      </c>
      <c r="K31" s="8" t="n">
        <f aca="false">J31-H31</f>
        <v>-977.24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145</v>
      </c>
      <c r="B32" s="7" t="str">
        <f aca="false">IFERROR(INDEX('Source'!$C:$C,MATCH($A32,'Source'!$B:$B,0)),"")</f>
        <v>גרבי טיסה</v>
      </c>
      <c r="C32" s="8" t="n">
        <f aca="false">SUMIFS('Source'!$D:$D,'Source'!$A:$A,"107 - Pharmacies",'Source'!$B:$B,$A32)</f>
        <v>16</v>
      </c>
      <c r="D32" s="8" t="n">
        <f aca="false">SUMIFS('Source'!$F:$F,'Source'!$A:$A,"107 - Pharmacies",'Source'!$B:$B,$A32)</f>
        <v>0</v>
      </c>
      <c r="E32" s="8" t="n">
        <f aca="false">D32*$J$5</f>
        <v>0</v>
      </c>
      <c r="F32" s="8" t="n">
        <f aca="false">E32-C32</f>
        <v>-16</v>
      </c>
      <c r="G32" s="9" t="n">
        <f aca="false">IF(AND(C32=0,E32=0),0,IF(C32=0,"New",(E32-C32)/C32))</f>
        <v>-1</v>
      </c>
      <c r="H32" s="8" t="n">
        <f aca="false">SUMIFS('Source'!$E:$E,'Source'!$A:$A,"107 - Pharmacies",'Source'!$B:$B,$A32)</f>
        <v>974.95</v>
      </c>
      <c r="I32" s="8" t="n">
        <f aca="false">SUMIFS('Source'!$G:$G,'Source'!$A:$A,"107 - Pharmacies",'Source'!$B:$B,$A32)</f>
        <v>0</v>
      </c>
      <c r="J32" s="8" t="n">
        <f aca="false">I32*$J$5</f>
        <v>0</v>
      </c>
      <c r="K32" s="8" t="n">
        <f aca="false">J32-H32</f>
        <v>-974.95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231</v>
      </c>
      <c r="B33" s="7" t="str">
        <f aca="false">IFERROR(INDEX('Source'!$C:$C,MATCH($A33,'Source'!$B:$B,0)),"")</f>
        <v>כרית עם סרט אלסט</v>
      </c>
      <c r="C33" s="8" t="n">
        <f aca="false">SUMIFS('Source'!$D:$D,'Source'!$A:$A,"107 - Pharmacies",'Source'!$B:$B,$A33)</f>
        <v>60</v>
      </c>
      <c r="D33" s="8" t="n">
        <f aca="false">SUMIFS('Source'!$F:$F,'Source'!$A:$A,"107 - Pharmacies",'Source'!$B:$B,$A33)</f>
        <v>27</v>
      </c>
      <c r="E33" s="8" t="n">
        <f aca="false">D33*$J$5</f>
        <v>34.1052631578947</v>
      </c>
      <c r="F33" s="8" t="n">
        <f aca="false">E33-C33</f>
        <v>-25.8947368421053</v>
      </c>
      <c r="G33" s="9" t="n">
        <f aca="false">IF(AND(C33=0,E33=0),0,IF(C33=0,"New",(E33-C33)/C33))</f>
        <v>-0.431578947368421</v>
      </c>
      <c r="H33" s="8" t="n">
        <f aca="false">SUMIFS('Source'!$E:$E,'Source'!$A:$A,"107 - Pharmacies",'Source'!$B:$B,$A33)</f>
        <v>1707.12</v>
      </c>
      <c r="I33" s="8" t="n">
        <f aca="false">SUMIFS('Source'!$G:$G,'Source'!$A:$A,"107 - Pharmacies",'Source'!$B:$B,$A33)</f>
        <v>770.7</v>
      </c>
      <c r="J33" s="8" t="n">
        <f aca="false">I33*$J$5</f>
        <v>973.515789473684</v>
      </c>
      <c r="K33" s="8" t="n">
        <f aca="false">J33-H33</f>
        <v>-733.604210526316</v>
      </c>
      <c r="L33" s="9" t="n">
        <f aca="false">IF(AND(H33=0,J33=0),0,IF(H33=0,"New",(J33-H33)/H33))</f>
        <v>-0.429732069524296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359</v>
      </c>
      <c r="B34" s="7" t="str">
        <f aca="false">IFERROR(INDEX('Source'!$C:$C,MATCH($A34,'Source'!$B:$B,0)),"")</f>
        <v>מגן שוק SC39</v>
      </c>
      <c r="C34" s="8" t="n">
        <f aca="false">SUMIFS('Source'!$D:$D,'Source'!$A:$A,"107 - Pharmacies",'Source'!$B:$B,$A34)</f>
        <v>9</v>
      </c>
      <c r="D34" s="8" t="n">
        <f aca="false">SUMIFS('Source'!$F:$F,'Source'!$A:$A,"107 - Pharmacies",'Source'!$B:$B,$A34)</f>
        <v>3</v>
      </c>
      <c r="E34" s="8" t="n">
        <f aca="false">D34*$J$5</f>
        <v>3.78947368421053</v>
      </c>
      <c r="F34" s="8" t="n">
        <f aca="false">E34-C34</f>
        <v>-5.21052631578947</v>
      </c>
      <c r="G34" s="9" t="n">
        <f aca="false">IF(AND(C34=0,E34=0),0,IF(C34=0,"New",(E34-C34)/C34))</f>
        <v>-0.578947368421053</v>
      </c>
      <c r="H34" s="8" t="n">
        <f aca="false">SUMIFS('Source'!$E:$E,'Source'!$A:$A,"107 - Pharmacies",'Source'!$B:$B,$A34)</f>
        <v>1397.67</v>
      </c>
      <c r="I34" s="8" t="n">
        <f aca="false">SUMIFS('Source'!$G:$G,'Source'!$A:$A,"107 - Pharmacies",'Source'!$B:$B,$A34)</f>
        <v>492.08</v>
      </c>
      <c r="J34" s="8" t="n">
        <f aca="false">I34*$J$5</f>
        <v>621.574736842105</v>
      </c>
      <c r="K34" s="8" t="n">
        <f aca="false">J34-H34</f>
        <v>-776.095263157895</v>
      </c>
      <c r="L34" s="9" t="n">
        <f aca="false">IF(AND(H34=0,J34=0),0,IF(H34=0,"New",(J34-H34)/H34))</f>
        <v>-0.555277900475717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444</v>
      </c>
      <c r="B35" s="7" t="str">
        <f aca="false">IFERROR(INDEX('Source'!$C:$C,MATCH($A35,'Source'!$B:$B,0)),"")</f>
        <v>מתלה</v>
      </c>
      <c r="C35" s="8" t="n">
        <f aca="false">SUMIFS('Source'!$D:$D,'Source'!$A:$A,"107 - Pharmacies",'Source'!$B:$B,$A35)</f>
        <v>6</v>
      </c>
      <c r="D35" s="8" t="n">
        <f aca="false">SUMIFS('Source'!$F:$F,'Source'!$A:$A,"107 - Pharmacies",'Source'!$B:$B,$A35)</f>
        <v>13</v>
      </c>
      <c r="E35" s="8" t="n">
        <f aca="false">D35*$J$5</f>
        <v>16.4210526315789</v>
      </c>
      <c r="F35" s="8" t="n">
        <f aca="false">E35-C35</f>
        <v>10.4210526315789</v>
      </c>
      <c r="G35" s="9" t="n">
        <f aca="false">IF(AND(C35=0,E35=0),0,IF(C35=0,"New",(E35-C35)/C35))</f>
        <v>1.73684210526316</v>
      </c>
      <c r="H35" s="8" t="n">
        <f aca="false">SUMIFS('Source'!$E:$E,'Source'!$A:$A,"107 - Pharmacies",'Source'!$B:$B,$A35)</f>
        <v>540.12</v>
      </c>
      <c r="I35" s="8" t="n">
        <f aca="false">SUMIFS('Source'!$G:$G,'Source'!$A:$A,"107 - Pharmacies",'Source'!$B:$B,$A35)</f>
        <v>1443.48</v>
      </c>
      <c r="J35" s="8" t="n">
        <f aca="false">I35*$J$5</f>
        <v>1823.34315789474</v>
      </c>
      <c r="K35" s="8" t="n">
        <f aca="false">J35-H35</f>
        <v>1283.22315789474</v>
      </c>
      <c r="L35" s="9" t="n">
        <f aca="false">IF(AND(H35=0,J35=0),0,IF(H35=0,"New",(J35-H35)/H35))</f>
        <v>2.37581122323694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661</v>
      </c>
      <c r="B36" s="7" t="str">
        <f aca="false">IFERROR(INDEX('Source'!$C:$C,MATCH($A36,'Source'!$B:$B,0)),"")</f>
        <v>חגורה אחרי ניתוח</v>
      </c>
      <c r="C36" s="8" t="n">
        <f aca="false">SUMIFS('Source'!$D:$D,'Source'!$A:$A,"107 - Pharmacies",'Source'!$B:$B,$A36)</f>
        <v>14</v>
      </c>
      <c r="D36" s="8" t="n">
        <f aca="false">SUMIFS('Source'!$F:$F,'Source'!$A:$A,"107 - Pharmacies",'Source'!$B:$B,$A36)</f>
        <v>6</v>
      </c>
      <c r="E36" s="8" t="n">
        <f aca="false">D36*$J$5</f>
        <v>7.57894736842105</v>
      </c>
      <c r="F36" s="8" t="n">
        <f aca="false">E36-C36</f>
        <v>-6.42105263157895</v>
      </c>
      <c r="G36" s="9" t="n">
        <f aca="false">IF(AND(C36=0,E36=0),0,IF(C36=0,"New",(E36-C36)/C36))</f>
        <v>-0.458646616541353</v>
      </c>
      <c r="H36" s="8" t="n">
        <f aca="false">SUMIFS('Source'!$E:$E,'Source'!$A:$A,"107 - Pharmacies",'Source'!$B:$B,$A36)</f>
        <v>1530.41</v>
      </c>
      <c r="I36" s="8" t="n">
        <f aca="false">SUMIFS('Source'!$G:$G,'Source'!$A:$A,"107 - Pharmacies",'Source'!$B:$B,$A36)</f>
        <v>630.01</v>
      </c>
      <c r="J36" s="8" t="n">
        <f aca="false">I36*$J$5</f>
        <v>795.802105263158</v>
      </c>
      <c r="K36" s="8" t="n">
        <f aca="false">J36-H36</f>
        <v>-734.607894736842</v>
      </c>
      <c r="L36" s="9" t="n">
        <f aca="false">IF(AND(H36=0,J36=0),0,IF(H36=0,"New",(J36-H36)/H36))</f>
        <v>-0.480007249519307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85</v>
      </c>
      <c r="B37" s="7" t="str">
        <f aca="false">IFERROR(INDEX('Source'!$C:$C,MATCH($A37,'Source'!$B:$B,0)),"")</f>
        <v>חבק יד אגודלי ימ</v>
      </c>
      <c r="C37" s="8" t="n">
        <f aca="false">SUMIFS('Source'!$D:$D,'Source'!$A:$A,"107 - Pharmacies",'Source'!$B:$B,$A37)</f>
        <v>26</v>
      </c>
      <c r="D37" s="8" t="n">
        <f aca="false">SUMIFS('Source'!$F:$F,'Source'!$A:$A,"107 - Pharmacies",'Source'!$B:$B,$A37)</f>
        <v>7</v>
      </c>
      <c r="E37" s="8" t="n">
        <f aca="false">D37*$J$5</f>
        <v>8.84210526315789</v>
      </c>
      <c r="F37" s="8" t="n">
        <f aca="false">E37-C37</f>
        <v>-17.1578947368421</v>
      </c>
      <c r="G37" s="9" t="n">
        <f aca="false">IF(AND(C37=0,E37=0),0,IF(C37=0,"New",(E37-C37)/C37))</f>
        <v>-0.659919028340081</v>
      </c>
      <c r="H37" s="8" t="n">
        <f aca="false">SUMIFS('Source'!$E:$E,'Source'!$A:$A,"107 - Pharmacies",'Source'!$B:$B,$A37)</f>
        <v>1213.06</v>
      </c>
      <c r="I37" s="8" t="n">
        <f aca="false">SUMIFS('Source'!$G:$G,'Source'!$A:$A,"107 - Pharmacies",'Source'!$B:$B,$A37)</f>
        <v>327.75</v>
      </c>
      <c r="J37" s="8" t="n">
        <f aca="false">I37*$J$5</f>
        <v>414</v>
      </c>
      <c r="K37" s="8" t="n">
        <f aca="false">J37-H37</f>
        <v>-799.06</v>
      </c>
      <c r="L37" s="9" t="n">
        <f aca="false">IF(AND(H37=0,J37=0),0,IF(H37=0,"New",(J37-H37)/H37))</f>
        <v>-0.658714325754703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633</v>
      </c>
      <c r="B38" s="7" t="str">
        <f aca="false">IFERROR(INDEX('Source'!$C:$C,MATCH($A38,'Source'!$B:$B,0)),"")</f>
        <v>חגורת שבר לצד שמאל</v>
      </c>
      <c r="C38" s="8" t="n">
        <f aca="false">SUMIFS('Source'!$D:$D,'Source'!$A:$A,"107 - Pharmacies",'Source'!$B:$B,$A38)</f>
        <v>3</v>
      </c>
      <c r="D38" s="8" t="n">
        <f aca="false">SUMIFS('Source'!$F:$F,'Source'!$A:$A,"107 - Pharmacies",'Source'!$B:$B,$A38)</f>
        <v>8</v>
      </c>
      <c r="E38" s="8" t="n">
        <f aca="false">D38*$J$5</f>
        <v>10.1052631578947</v>
      </c>
      <c r="F38" s="8" t="n">
        <f aca="false">E38-C38</f>
        <v>7.10526315789474</v>
      </c>
      <c r="G38" s="9" t="n">
        <f aca="false">IF(AND(C38=0,E38=0),0,IF(C38=0,"New",(E38-C38)/C38))</f>
        <v>2.36842105263158</v>
      </c>
      <c r="H38" s="8" t="n">
        <f aca="false">SUMIFS('Source'!$E:$E,'Source'!$A:$A,"107 - Pharmacies",'Source'!$B:$B,$A38)</f>
        <v>467.45</v>
      </c>
      <c r="I38" s="8" t="n">
        <f aca="false">SUMIFS('Source'!$G:$G,'Source'!$A:$A,"107 - Pharmacies",'Source'!$B:$B,$A38)</f>
        <v>1309.79</v>
      </c>
      <c r="J38" s="8" t="n">
        <f aca="false">I38*$J$5</f>
        <v>1654.47157894737</v>
      </c>
      <c r="K38" s="8" t="n">
        <f aca="false">J38-H38</f>
        <v>1187.02157894737</v>
      </c>
      <c r="L38" s="9" t="n">
        <f aca="false">IF(AND(H38=0,J38=0),0,IF(H38=0,"New",(J38-H38)/H38))</f>
        <v>2.53935518012059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392</v>
      </c>
      <c r="B39" s="7" t="str">
        <f aca="false">IFERROR(INDEX('Source'!$C:$C,MATCH($A39,'Source'!$B:$B,0)),"")</f>
        <v>חגורת שבר לצד ימין</v>
      </c>
      <c r="C39" s="8" t="n">
        <f aca="false">SUMIFS('Source'!$D:$D,'Source'!$A:$A,"107 - Pharmacies",'Source'!$B:$B,$A39)</f>
        <v>5</v>
      </c>
      <c r="D39" s="8" t="n">
        <f aca="false">SUMIFS('Source'!$F:$F,'Source'!$A:$A,"107 - Pharmacies",'Source'!$B:$B,$A39)</f>
        <v>10</v>
      </c>
      <c r="E39" s="8" t="n">
        <f aca="false">D39*$J$5</f>
        <v>12.6315789473684</v>
      </c>
      <c r="F39" s="8" t="n">
        <f aca="false">E39-C39</f>
        <v>7.63157894736842</v>
      </c>
      <c r="G39" s="9" t="n">
        <f aca="false">IF(AND(C39=0,E39=0),0,IF(C39=0,"New",(E39-C39)/C39))</f>
        <v>1.52631578947368</v>
      </c>
      <c r="H39" s="8" t="n">
        <f aca="false">SUMIFS('Source'!$E:$E,'Source'!$A:$A,"107 - Pharmacies",'Source'!$B:$B,$A39)</f>
        <v>842.35</v>
      </c>
      <c r="I39" s="8" t="n">
        <f aca="false">SUMIFS('Source'!$G:$G,'Source'!$A:$A,"107 - Pharmacies",'Source'!$B:$B,$A39)</f>
        <v>1684.68</v>
      </c>
      <c r="J39" s="8" t="n">
        <f aca="false">I39*$J$5</f>
        <v>2128.01684210526</v>
      </c>
      <c r="K39" s="8" t="n">
        <f aca="false">J39-H39</f>
        <v>1285.66684210526</v>
      </c>
      <c r="L39" s="9" t="n">
        <f aca="false">IF(AND(H39=0,J39=0),0,IF(H39=0,"New",(J39-H39)/H39))</f>
        <v>1.5262857981899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277</v>
      </c>
      <c r="B40" s="7" t="str">
        <f aca="false">IFERROR(INDEX('Source'!$C:$C,MATCH($A40,'Source'!$B:$B,0)),"")</f>
        <v>מגן לכתף ימין/שמאל</v>
      </c>
      <c r="C40" s="8" t="n">
        <f aca="false">SUMIFS('Source'!$D:$D,'Source'!$A:$A,"107 - Pharmacies",'Source'!$B:$B,$A40)</f>
        <v>5</v>
      </c>
      <c r="D40" s="8" t="n">
        <f aca="false">SUMIFS('Source'!$F:$F,'Source'!$A:$A,"107 - Pharmacies",'Source'!$B:$B,$A40)</f>
        <v>1</v>
      </c>
      <c r="E40" s="8" t="n">
        <f aca="false">D40*$J$5</f>
        <v>1.26315789473684</v>
      </c>
      <c r="F40" s="8" t="n">
        <f aca="false">E40-C40</f>
        <v>-3.73684210526316</v>
      </c>
      <c r="G40" s="9" t="n">
        <f aca="false">IF(AND(C40=0,E40=0),0,IF(C40=0,"New",(E40-C40)/C40))</f>
        <v>-0.747368421052632</v>
      </c>
      <c r="H40" s="8" t="n">
        <f aca="false">SUMIFS('Source'!$E:$E,'Source'!$A:$A,"107 - Pharmacies",'Source'!$B:$B,$A40)</f>
        <v>944.73</v>
      </c>
      <c r="I40" s="8" t="n">
        <f aca="false">SUMIFS('Source'!$G:$G,'Source'!$A:$A,"107 - Pharmacies",'Source'!$B:$B,$A40)</f>
        <v>130</v>
      </c>
      <c r="J40" s="8" t="n">
        <f aca="false">I40*$J$5</f>
        <v>164.210526315789</v>
      </c>
      <c r="K40" s="8" t="n">
        <f aca="false">J40-H40</f>
        <v>-780.519473684211</v>
      </c>
      <c r="L40" s="9" t="n">
        <f aca="false">IF(AND(H40=0,J40=0),0,IF(H40=0,"New",(J40-H40)/H40))</f>
        <v>-0.826182585166355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156</v>
      </c>
      <c r="B41" s="7" t="str">
        <f aca="false">IFERROR(INDEX('Source'!$C:$C,MATCH($A41,'Source'!$B:$B,0)),"")</f>
        <v>חבק טניס שחור</v>
      </c>
      <c r="C41" s="8" t="n">
        <f aca="false">SUMIFS('Source'!$D:$D,'Source'!$A:$A,"107 - Pharmacies",'Source'!$B:$B,$A41)</f>
        <v>4</v>
      </c>
      <c r="D41" s="8" t="n">
        <f aca="false">SUMIFS('Source'!$F:$F,'Source'!$A:$A,"107 - Pharmacies",'Source'!$B:$B,$A41)</f>
        <v>13</v>
      </c>
      <c r="E41" s="8" t="n">
        <f aca="false">D41*$J$5</f>
        <v>16.4210526315789</v>
      </c>
      <c r="F41" s="8" t="n">
        <f aca="false">E41-C41</f>
        <v>12.4210526315789</v>
      </c>
      <c r="G41" s="9" t="n">
        <f aca="false">IF(AND(C41=0,E41=0),0,IF(C41=0,"New",(E41-C41)/C41))</f>
        <v>3.10526315789474</v>
      </c>
      <c r="H41" s="8" t="n">
        <f aca="false">SUMIFS('Source'!$E:$E,'Source'!$A:$A,"107 - Pharmacies",'Source'!$B:$B,$A41)</f>
        <v>337.28</v>
      </c>
      <c r="I41" s="8" t="n">
        <f aca="false">SUMIFS('Source'!$G:$G,'Source'!$A:$A,"107 - Pharmacies",'Source'!$B:$B,$A41)</f>
        <v>1096.15</v>
      </c>
      <c r="J41" s="8" t="n">
        <f aca="false">I41*$J$5</f>
        <v>1384.61052631579</v>
      </c>
      <c r="K41" s="8" t="n">
        <f aca="false">J41-H41</f>
        <v>1047.33052631579</v>
      </c>
      <c r="L41" s="9" t="n">
        <f aca="false">IF(AND(H41=0,J41=0),0,IF(H41=0,"New",(J41-H41)/H41))</f>
        <v>3.10522570658144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221</v>
      </c>
      <c r="B42" s="7" t="str">
        <f aca="false">IFERROR(INDEX('Source'!$C:$C,MATCH($A42,'Source'!$B:$B,0)),"")</f>
        <v>מדרס מתכוונן לגיל</v>
      </c>
      <c r="C42" s="8" t="n">
        <f aca="false">SUMIFS('Source'!$D:$D,'Source'!$A:$A,"107 - Pharmacies",'Source'!$B:$B,$A42)</f>
        <v>8</v>
      </c>
      <c r="D42" s="8" t="n">
        <f aca="false">SUMIFS('Source'!$F:$F,'Source'!$A:$A,"107 - Pharmacies",'Source'!$B:$B,$A42)</f>
        <v>0</v>
      </c>
      <c r="E42" s="8" t="n">
        <f aca="false">D42*$J$5</f>
        <v>0</v>
      </c>
      <c r="F42" s="8" t="n">
        <f aca="false">E42-C42</f>
        <v>-8</v>
      </c>
      <c r="G42" s="9" t="n">
        <f aca="false">IF(AND(C42=0,E42=0),0,IF(C42=0,"New",(E42-C42)/C42))</f>
        <v>-1</v>
      </c>
      <c r="H42" s="8" t="n">
        <f aca="false">SUMIFS('Source'!$E:$E,'Source'!$A:$A,"107 - Pharmacies",'Source'!$B:$B,$A42)</f>
        <v>741.79</v>
      </c>
      <c r="I42" s="8" t="n">
        <f aca="false">SUMIFS('Source'!$G:$G,'Source'!$A:$A,"107 - Pharmacies",'Source'!$B:$B,$A42)</f>
        <v>0</v>
      </c>
      <c r="J42" s="8" t="n">
        <f aca="false">I42*$J$5</f>
        <v>0</v>
      </c>
      <c r="K42" s="8" t="n">
        <f aca="false">J42-H42</f>
        <v>-741.79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515</v>
      </c>
      <c r="B43" s="7" t="str">
        <f aca="false">IFERROR(INDEX('Source'!$C:$C,MATCH($A43,'Source'!$B:$B,0)),"")</f>
        <v>מידרסים מסיליקון</v>
      </c>
      <c r="C43" s="8" t="n">
        <f aca="false">SUMIFS('Source'!$D:$D,'Source'!$A:$A,"107 - Pharmacies",'Source'!$B:$B,$A43)</f>
        <v>6</v>
      </c>
      <c r="D43" s="8" t="n">
        <f aca="false">SUMIFS('Source'!$F:$F,'Source'!$A:$A,"107 - Pharmacies",'Source'!$B:$B,$A43)</f>
        <v>0</v>
      </c>
      <c r="E43" s="8" t="n">
        <f aca="false">D43*$J$5</f>
        <v>0</v>
      </c>
      <c r="F43" s="8" t="n">
        <f aca="false">E43-C43</f>
        <v>-6</v>
      </c>
      <c r="G43" s="9" t="n">
        <f aca="false">IF(AND(C43=0,E43=0),0,IF(C43=0,"New",(E43-C43)/C43))</f>
        <v>-1</v>
      </c>
      <c r="H43" s="8" t="n">
        <f aca="false">SUMIFS('Source'!$E:$E,'Source'!$A:$A,"107 - Pharmacies",'Source'!$B:$B,$A43)</f>
        <v>711.22</v>
      </c>
      <c r="I43" s="8" t="n">
        <f aca="false">SUMIFS('Source'!$G:$G,'Source'!$A:$A,"107 - Pharmacies",'Source'!$B:$B,$A43)</f>
        <v>0</v>
      </c>
      <c r="J43" s="8" t="n">
        <f aca="false">I43*$J$5</f>
        <v>0</v>
      </c>
      <c r="K43" s="8" t="n">
        <f aca="false">J43-H43</f>
        <v>-711.22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472</v>
      </c>
      <c r="B44" s="7" t="str">
        <f aca="false">IFERROR(INDEX('Source'!$C:$C,MATCH($A44,'Source'!$B:$B,0)),"")</f>
        <v>חגורת שבר לצד ימין</v>
      </c>
      <c r="C44" s="8" t="n">
        <f aca="false">SUMIFS('Source'!$D:$D,'Source'!$A:$A,"107 - Pharmacies",'Source'!$B:$B,$A44)</f>
        <v>4</v>
      </c>
      <c r="D44" s="8" t="n">
        <f aca="false">SUMIFS('Source'!$F:$F,'Source'!$A:$A,"107 - Pharmacies",'Source'!$B:$B,$A44)</f>
        <v>0</v>
      </c>
      <c r="E44" s="8" t="n">
        <f aca="false">D44*$J$5</f>
        <v>0</v>
      </c>
      <c r="F44" s="8" t="n">
        <f aca="false">E44-C44</f>
        <v>-4</v>
      </c>
      <c r="G44" s="9" t="n">
        <f aca="false">IF(AND(C44=0,E44=0),0,IF(C44=0,"New",(E44-C44)/C44))</f>
        <v>-1</v>
      </c>
      <c r="H44" s="8" t="n">
        <f aca="false">SUMIFS('Source'!$E:$E,'Source'!$A:$A,"107 - Pharmacies",'Source'!$B:$B,$A44)</f>
        <v>702.35</v>
      </c>
      <c r="I44" s="8" t="n">
        <f aca="false">SUMIFS('Source'!$G:$G,'Source'!$A:$A,"107 - Pharmacies",'Source'!$B:$B,$A44)</f>
        <v>0</v>
      </c>
      <c r="J44" s="8" t="n">
        <f aca="false">I44*$J$5</f>
        <v>0</v>
      </c>
      <c r="K44" s="8" t="n">
        <f aca="false">J44-H44</f>
        <v>-702.35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704</v>
      </c>
      <c r="B45" s="7" t="str">
        <f aca="false">IFERROR(INDEX('Source'!$C:$C,MATCH($A45,'Source'!$B:$B,0)),"")</f>
        <v>גרב לילה לטיפול בדורבן</v>
      </c>
      <c r="C45" s="8" t="n">
        <f aca="false">SUMIFS('Source'!$D:$D,'Source'!$A:$A,"107 - Pharmacies",'Source'!$B:$B,$A45)</f>
        <v>11</v>
      </c>
      <c r="D45" s="8" t="n">
        <f aca="false">SUMIFS('Source'!$F:$F,'Source'!$A:$A,"107 - Pharmacies",'Source'!$B:$B,$A45)</f>
        <v>0</v>
      </c>
      <c r="E45" s="8" t="n">
        <f aca="false">D45*$J$5</f>
        <v>0</v>
      </c>
      <c r="F45" s="8" t="n">
        <f aca="false">E45-C45</f>
        <v>-11</v>
      </c>
      <c r="G45" s="9" t="n">
        <f aca="false">IF(AND(C45=0,E45=0),0,IF(C45=0,"New",(E45-C45)/C45))</f>
        <v>-1</v>
      </c>
      <c r="H45" s="8" t="n">
        <f aca="false">SUMIFS('Source'!$E:$E,'Source'!$A:$A,"107 - Pharmacies",'Source'!$B:$B,$A45)</f>
        <v>702.32</v>
      </c>
      <c r="I45" s="8" t="n">
        <f aca="false">SUMIFS('Source'!$G:$G,'Source'!$A:$A,"107 - Pharmacies",'Source'!$B:$B,$A45)</f>
        <v>0</v>
      </c>
      <c r="J45" s="8" t="n">
        <f aca="false">I45*$J$5</f>
        <v>0</v>
      </c>
      <c r="K45" s="8" t="n">
        <f aca="false">J45-H45</f>
        <v>-702.32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381</v>
      </c>
      <c r="B46" s="7" t="str">
        <f aca="false">IFERROR(INDEX('Source'!$C:$C,MATCH($A46,'Source'!$B:$B,0)),"")</f>
        <v>מגן שוק SC39</v>
      </c>
      <c r="C46" s="8" t="n">
        <f aca="false">SUMIFS('Source'!$D:$D,'Source'!$A:$A,"107 - Pharmacies",'Source'!$B:$B,$A46)</f>
        <v>2</v>
      </c>
      <c r="D46" s="8" t="n">
        <f aca="false">SUMIFS('Source'!$F:$F,'Source'!$A:$A,"107 - Pharmacies",'Source'!$B:$B,$A46)</f>
        <v>6</v>
      </c>
      <c r="E46" s="8" t="n">
        <f aca="false">D46*$J$5</f>
        <v>7.57894736842105</v>
      </c>
      <c r="F46" s="8" t="n">
        <f aca="false">E46-C46</f>
        <v>5.57894736842105</v>
      </c>
      <c r="G46" s="9" t="n">
        <f aca="false">IF(AND(C46=0,E46=0),0,IF(C46=0,"New",(E46-C46)/C46))</f>
        <v>2.78947368421053</v>
      </c>
      <c r="H46" s="8" t="n">
        <f aca="false">SUMIFS('Source'!$E:$E,'Source'!$A:$A,"107 - Pharmacies",'Source'!$B:$B,$A46)</f>
        <v>290.52</v>
      </c>
      <c r="I46" s="8" t="n">
        <f aca="false">SUMIFS('Source'!$G:$G,'Source'!$A:$A,"107 - Pharmacies",'Source'!$B:$B,$A46)</f>
        <v>984.14</v>
      </c>
      <c r="J46" s="8" t="n">
        <f aca="false">I46*$J$5</f>
        <v>1243.12421052632</v>
      </c>
      <c r="K46" s="8" t="n">
        <f aca="false">J46-H46</f>
        <v>952.604210526316</v>
      </c>
      <c r="L46" s="9" t="n">
        <f aca="false">IF(AND(H46=0,J46=0),0,IF(H46=0,"New",(J46-H46)/H46))</f>
        <v>3.27896258614318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352</v>
      </c>
      <c r="B47" s="7" t="str">
        <f aca="false">IFERROR(INDEX('Source'!$C:$C,MATCH($A47,'Source'!$B:$B,0)),"")</f>
        <v>מגן ברך SC422</v>
      </c>
      <c r="C47" s="8" t="n">
        <f aca="false">SUMIFS('Source'!$D:$D,'Source'!$A:$A,"107 - Pharmacies",'Source'!$B:$B,$A47)</f>
        <v>9</v>
      </c>
      <c r="D47" s="8" t="n">
        <f aca="false">SUMIFS('Source'!$F:$F,'Source'!$A:$A,"107 - Pharmacies",'Source'!$B:$B,$A47)</f>
        <v>4</v>
      </c>
      <c r="E47" s="8" t="n">
        <f aca="false">D47*$J$5</f>
        <v>5.05263157894737</v>
      </c>
      <c r="F47" s="8" t="n">
        <f aca="false">E47-C47</f>
        <v>-3.94736842105263</v>
      </c>
      <c r="G47" s="9" t="n">
        <f aca="false">IF(AND(C47=0,E47=0),0,IF(C47=0,"New",(E47-C47)/C47))</f>
        <v>-0.43859649122807</v>
      </c>
      <c r="H47" s="8" t="n">
        <f aca="false">SUMIFS('Source'!$E:$E,'Source'!$A:$A,"107 - Pharmacies",'Source'!$B:$B,$A47)</f>
        <v>1247.53</v>
      </c>
      <c r="I47" s="8" t="n">
        <f aca="false">SUMIFS('Source'!$G:$G,'Source'!$A:$A,"107 - Pharmacies",'Source'!$B:$B,$A47)</f>
        <v>562.28</v>
      </c>
      <c r="J47" s="8" t="n">
        <f aca="false">I47*$J$5</f>
        <v>710.248421052632</v>
      </c>
      <c r="K47" s="8" t="n">
        <f aca="false">J47-H47</f>
        <v>-537.281578947368</v>
      </c>
      <c r="L47" s="9" t="n">
        <f aca="false">IF(AND(H47=0,J47=0),0,IF(H47=0,"New",(J47-H47)/H47))</f>
        <v>-0.430676279486159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647</v>
      </c>
      <c r="B48" s="7" t="str">
        <f aca="false">IFERROR(INDEX('Source'!$C:$C,MATCH($A48,'Source'!$B:$B,0)),"")</f>
        <v>גרבי קיץ אנטיבקטריאלי שחור</v>
      </c>
      <c r="C48" s="8" t="n">
        <f aca="false">SUMIFS('Source'!$D:$D,'Source'!$A:$A,"107 - Pharmacies",'Source'!$B:$B,$A48)</f>
        <v>0</v>
      </c>
      <c r="D48" s="8" t="n">
        <f aca="false">SUMIFS('Source'!$F:$F,'Source'!$A:$A,"107 - Pharmacies",'Source'!$B:$B,$A48)</f>
        <v>22</v>
      </c>
      <c r="E48" s="8" t="n">
        <f aca="false">D48*$J$5</f>
        <v>27.7894736842105</v>
      </c>
      <c r="F48" s="8" t="n">
        <f aca="false">E48-C48</f>
        <v>27.7894736842105</v>
      </c>
      <c r="G48" s="9" t="str">
        <f aca="false">IF(AND(C48=0,E48=0),0,IF(C48=0,"New",(E48-C48)/C48))</f>
        <v>New</v>
      </c>
      <c r="H48" s="8" t="n">
        <f aca="false">SUMIFS('Source'!$E:$E,'Source'!$A:$A,"107 - Pharmacies",'Source'!$B:$B,$A48)</f>
        <v>0</v>
      </c>
      <c r="I48" s="8" t="n">
        <f aca="false">SUMIFS('Source'!$G:$G,'Source'!$A:$A,"107 - Pharmacies",'Source'!$B:$B,$A48)</f>
        <v>669.24</v>
      </c>
      <c r="J48" s="8" t="n">
        <f aca="false">I48*$J$5</f>
        <v>845.355789473684</v>
      </c>
      <c r="K48" s="8" t="n">
        <f aca="false">J48-H48</f>
        <v>845.355789473684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702</v>
      </c>
      <c r="B49" s="7" t="str">
        <f aca="false">IFERROR(INDEX('Source'!$C:$C,MATCH($A49,'Source'!$B:$B,0)),"")</f>
        <v>תומך ברך גנושילד</v>
      </c>
      <c r="C49" s="8" t="n">
        <f aca="false">SUMIFS('Source'!$D:$D,'Source'!$A:$A,"107 - Pharmacies",'Source'!$B:$B,$A49)</f>
        <v>1</v>
      </c>
      <c r="D49" s="8" t="n">
        <f aca="false">SUMIFS('Source'!$F:$F,'Source'!$A:$A,"107 - Pharmacies",'Source'!$B:$B,$A49)</f>
        <v>5</v>
      </c>
      <c r="E49" s="8" t="n">
        <f aca="false">D49*$J$5</f>
        <v>6.31578947368421</v>
      </c>
      <c r="F49" s="8" t="n">
        <f aca="false">E49-C49</f>
        <v>5.31578947368421</v>
      </c>
      <c r="G49" s="9" t="n">
        <f aca="false">IF(AND(C49=0,E49=0),0,IF(C49=0,"New",(E49-C49)/C49))</f>
        <v>5.31578947368421</v>
      </c>
      <c r="H49" s="8" t="n">
        <f aca="false">SUMIFS('Source'!$E:$E,'Source'!$A:$A,"107 - Pharmacies",'Source'!$B:$B,$A49)</f>
        <v>120</v>
      </c>
      <c r="I49" s="8" t="n">
        <f aca="false">SUMIFS('Source'!$G:$G,'Source'!$A:$A,"107 - Pharmacies",'Source'!$B:$B,$A49)</f>
        <v>781.77</v>
      </c>
      <c r="J49" s="8" t="n">
        <f aca="false">I49*$J$5</f>
        <v>987.498947368421</v>
      </c>
      <c r="K49" s="8" t="n">
        <f aca="false">J49-H49</f>
        <v>867.498947368421</v>
      </c>
      <c r="L49" s="9" t="n">
        <f aca="false">IF(AND(H49=0,J49=0),0,IF(H49=0,"New",(J49-H49)/H49))</f>
        <v>7.22915789473684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196</v>
      </c>
      <c r="B50" s="7" t="str">
        <f aca="false">IFERROR(INDEX('Source'!$C:$C,MATCH($A50,'Source'!$B:$B,0)),"")</f>
        <v>חגורת קיבוע לכתף</v>
      </c>
      <c r="C50" s="8" t="n">
        <f aca="false">SUMIFS('Source'!$D:$D,'Source'!$A:$A,"107 - Pharmacies",'Source'!$B:$B,$A50)</f>
        <v>16</v>
      </c>
      <c r="D50" s="8" t="n">
        <f aca="false">SUMIFS('Source'!$F:$F,'Source'!$A:$A,"107 - Pharmacies",'Source'!$B:$B,$A50)</f>
        <v>11</v>
      </c>
      <c r="E50" s="8" t="n">
        <f aca="false">D50*$J$5</f>
        <v>13.8947368421053</v>
      </c>
      <c r="F50" s="8" t="n">
        <f aca="false">E50-C50</f>
        <v>-2.10526315789474</v>
      </c>
      <c r="G50" s="9" t="n">
        <f aca="false">IF(AND(C50=0,E50=0),0,IF(C50=0,"New",(E50-C50)/C50))</f>
        <v>-0.131578947368421</v>
      </c>
      <c r="H50" s="8" t="n">
        <f aca="false">SUMIFS('Source'!$E:$E,'Source'!$A:$A,"107 - Pharmacies",'Source'!$B:$B,$A50)</f>
        <v>2373.61</v>
      </c>
      <c r="I50" s="8" t="n">
        <f aca="false">SUMIFS('Source'!$G:$G,'Source'!$A:$A,"107 - Pharmacies",'Source'!$B:$B,$A50)</f>
        <v>1724.5</v>
      </c>
      <c r="J50" s="8" t="n">
        <f aca="false">I50*$J$5</f>
        <v>2178.31578947368</v>
      </c>
      <c r="K50" s="8" t="n">
        <f aca="false">J50-H50</f>
        <v>-195.294210526316</v>
      </c>
      <c r="L50" s="9" t="n">
        <f aca="false">IF(AND(H50=0,J50=0),0,IF(H50=0,"New",(J50-H50)/H50))</f>
        <v>-0.0822772951438172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313</v>
      </c>
      <c r="B51" s="7" t="str">
        <f aca="false">IFERROR(INDEX('Source'!$C:$C,MATCH($A51,'Source'!$B:$B,0)),"")</f>
        <v>חגורת היריון</v>
      </c>
      <c r="C51" s="8" t="n">
        <f aca="false">SUMIFS('Source'!$D:$D,'Source'!$A:$A,"107 - Pharmacies",'Source'!$B:$B,$A51)</f>
        <v>14</v>
      </c>
      <c r="D51" s="8" t="n">
        <f aca="false">SUMIFS('Source'!$F:$F,'Source'!$A:$A,"107 - Pharmacies",'Source'!$B:$B,$A51)</f>
        <v>7</v>
      </c>
      <c r="E51" s="8" t="n">
        <f aca="false">D51*$J$5</f>
        <v>8.84210526315789</v>
      </c>
      <c r="F51" s="8" t="n">
        <f aca="false">E51-C51</f>
        <v>-5.15789473684211</v>
      </c>
      <c r="G51" s="9" t="n">
        <f aca="false">IF(AND(C51=0,E51=0),0,IF(C51=0,"New",(E51-C51)/C51))</f>
        <v>-0.368421052631579</v>
      </c>
      <c r="H51" s="8" t="n">
        <f aca="false">SUMIFS('Source'!$E:$E,'Source'!$A:$A,"107 - Pharmacies",'Source'!$B:$B,$A51)</f>
        <v>1281.02</v>
      </c>
      <c r="I51" s="8" t="n">
        <f aca="false">SUMIFS('Source'!$G:$G,'Source'!$A:$A,"107 - Pharmacies",'Source'!$B:$B,$A51)</f>
        <v>666.53</v>
      </c>
      <c r="J51" s="8" t="n">
        <f aca="false">I51*$J$5</f>
        <v>841.932631578947</v>
      </c>
      <c r="K51" s="8" t="n">
        <f aca="false">J51-H51</f>
        <v>-439.087368421053</v>
      </c>
      <c r="L51" s="9" t="n">
        <f aca="false">IF(AND(H51=0,J51=0),0,IF(H51=0,"New",(J51-H51)/H51))</f>
        <v>-0.342763866622732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308</v>
      </c>
      <c r="B52" s="7" t="str">
        <f aca="false">IFERROR(INDEX('Source'!$C:$C,MATCH($A52,'Source'!$B:$B,0)),"")</f>
        <v>מגן ברך + צירים</v>
      </c>
      <c r="C52" s="8" t="n">
        <f aca="false">SUMIFS('Source'!$D:$D,'Source'!$A:$A,"107 - Pharmacies",'Source'!$B:$B,$A52)</f>
        <v>15</v>
      </c>
      <c r="D52" s="8" t="n">
        <f aca="false">SUMIFS('Source'!$F:$F,'Source'!$A:$A,"107 - Pharmacies",'Source'!$B:$B,$A52)</f>
        <v>8</v>
      </c>
      <c r="E52" s="8" t="n">
        <f aca="false">D52*$J$5</f>
        <v>10.1052631578947</v>
      </c>
      <c r="F52" s="8" t="n">
        <f aca="false">E52-C52</f>
        <v>-4.89473684210526</v>
      </c>
      <c r="G52" s="9" t="n">
        <f aca="false">IF(AND(C52=0,E52=0),0,IF(C52=0,"New",(E52-C52)/C52))</f>
        <v>-0.326315789473684</v>
      </c>
      <c r="H52" s="8" t="n">
        <f aca="false">SUMIFS('Source'!$E:$E,'Source'!$A:$A,"107 - Pharmacies",'Source'!$B:$B,$A52)</f>
        <v>1434.44</v>
      </c>
      <c r="I52" s="8" t="n">
        <f aca="false">SUMIFS('Source'!$G:$G,'Source'!$A:$A,"107 - Pharmacies",'Source'!$B:$B,$A52)</f>
        <v>824.57</v>
      </c>
      <c r="J52" s="8" t="n">
        <f aca="false">I52*$J$5</f>
        <v>1041.56210526316</v>
      </c>
      <c r="K52" s="8" t="n">
        <f aca="false">J52-H52</f>
        <v>-392.877894736842</v>
      </c>
      <c r="L52" s="9" t="n">
        <f aca="false">IF(AND(H52=0,J52=0),0,IF(H52=0,"New",(J52-H52)/H52))</f>
        <v>-0.273889388706981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150</v>
      </c>
      <c r="B53" s="7" t="str">
        <f aca="false">IFERROR(INDEX('Source'!$C:$C,MATCH($A53,'Source'!$B:$B,0)),"")</f>
        <v>שרוול מסיליקון ל</v>
      </c>
      <c r="C53" s="8" t="n">
        <f aca="false">SUMIFS('Source'!$D:$D,'Source'!$A:$A,"107 - Pharmacies",'Source'!$B:$B,$A53)</f>
        <v>60</v>
      </c>
      <c r="D53" s="8" t="n">
        <f aca="false">SUMIFS('Source'!$F:$F,'Source'!$A:$A,"107 - Pharmacies",'Source'!$B:$B,$A53)</f>
        <v>32</v>
      </c>
      <c r="E53" s="8" t="n">
        <f aca="false">D53*$J$5</f>
        <v>40.4210526315789</v>
      </c>
      <c r="F53" s="8" t="n">
        <f aca="false">E53-C53</f>
        <v>-19.5789473684211</v>
      </c>
      <c r="G53" s="9" t="n">
        <f aca="false">IF(AND(C53=0,E53=0),0,IF(C53=0,"New",(E53-C53)/C53))</f>
        <v>-0.326315789473684</v>
      </c>
      <c r="H53" s="8" t="n">
        <f aca="false">SUMIFS('Source'!$E:$E,'Source'!$A:$A,"107 - Pharmacies",'Source'!$B:$B,$A53)</f>
        <v>1186.88</v>
      </c>
      <c r="I53" s="8" t="n">
        <f aca="false">SUMIFS('Source'!$G:$G,'Source'!$A:$A,"107 - Pharmacies",'Source'!$B:$B,$A53)</f>
        <v>598.55</v>
      </c>
      <c r="J53" s="8" t="n">
        <f aca="false">I53*$J$5</f>
        <v>756.063157894737</v>
      </c>
      <c r="K53" s="8" t="n">
        <f aca="false">J53-H53</f>
        <v>-430.816842105263</v>
      </c>
      <c r="L53" s="9" t="n">
        <f aca="false">IF(AND(H53=0,J53=0),0,IF(H53=0,"New",(J53-H53)/H53))</f>
        <v>-0.362982645343475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205</v>
      </c>
      <c r="B54" s="7" t="str">
        <f aca="false">IFERROR(INDEX('Source'!$C:$C,MATCH($A54,'Source'!$B:$B,0)),"")</f>
        <v>מדרס מתכוונן לגיל</v>
      </c>
      <c r="C54" s="8" t="n">
        <f aca="false">SUMIFS('Source'!$D:$D,'Source'!$A:$A,"107 - Pharmacies",'Source'!$B:$B,$A54)</f>
        <v>6</v>
      </c>
      <c r="D54" s="8" t="n">
        <f aca="false">SUMIFS('Source'!$F:$F,'Source'!$A:$A,"107 - Pharmacies",'Source'!$B:$B,$A54)</f>
        <v>0</v>
      </c>
      <c r="E54" s="8" t="n">
        <f aca="false">D54*$J$5</f>
        <v>0</v>
      </c>
      <c r="F54" s="8" t="n">
        <f aca="false">E54-C54</f>
        <v>-6</v>
      </c>
      <c r="G54" s="9" t="n">
        <f aca="false">IF(AND(C54=0,E54=0),0,IF(C54=0,"New",(E54-C54)/C54))</f>
        <v>-1</v>
      </c>
      <c r="H54" s="8" t="n">
        <f aca="false">SUMIFS('Source'!$E:$E,'Source'!$A:$A,"107 - Pharmacies",'Source'!$B:$B,$A54)</f>
        <v>560.63</v>
      </c>
      <c r="I54" s="8" t="n">
        <f aca="false">SUMIFS('Source'!$G:$G,'Source'!$A:$A,"107 - Pharmacies",'Source'!$B:$B,$A54)</f>
        <v>0</v>
      </c>
      <c r="J54" s="8" t="n">
        <f aca="false">I54*$J$5</f>
        <v>0</v>
      </c>
      <c r="K54" s="8" t="n">
        <f aca="false">J54-H54</f>
        <v>-560.63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696</v>
      </c>
      <c r="B55" s="7" t="str">
        <f aca="false">IFERROR(INDEX('Source'!$C:$C,MATCH($A55,'Source'!$B:$B,0)),"")</f>
        <v>מגן קרסול+כרית סיליקון שחור</v>
      </c>
      <c r="C55" s="8" t="n">
        <f aca="false">SUMIFS('Source'!$D:$D,'Source'!$A:$A,"107 - Pharmacies",'Source'!$B:$B,$A55)</f>
        <v>5</v>
      </c>
      <c r="D55" s="8" t="n">
        <f aca="false">SUMIFS('Source'!$F:$F,'Source'!$A:$A,"107 - Pharmacies",'Source'!$B:$B,$A55)</f>
        <v>0</v>
      </c>
      <c r="E55" s="8" t="n">
        <f aca="false">D55*$J$5</f>
        <v>0</v>
      </c>
      <c r="F55" s="8" t="n">
        <f aca="false">E55-C55</f>
        <v>-5</v>
      </c>
      <c r="G55" s="9" t="n">
        <f aca="false">IF(AND(C55=0,E55=0),0,IF(C55=0,"New",(E55-C55)/C55))</f>
        <v>-1</v>
      </c>
      <c r="H55" s="8" t="n">
        <f aca="false">SUMIFS('Source'!$E:$E,'Source'!$A:$A,"107 - Pharmacies",'Source'!$B:$B,$A55)</f>
        <v>523.08</v>
      </c>
      <c r="I55" s="8" t="n">
        <f aca="false">SUMIFS('Source'!$G:$G,'Source'!$A:$A,"107 - Pharmacies",'Source'!$B:$B,$A55)</f>
        <v>0</v>
      </c>
      <c r="J55" s="8" t="n">
        <f aca="false">I55*$J$5</f>
        <v>0</v>
      </c>
      <c r="K55" s="8" t="n">
        <f aca="false">J55-H55</f>
        <v>-523.08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408</v>
      </c>
      <c r="B56" s="7" t="str">
        <f aca="false">IFERROR(INDEX('Source'!$C:$C,MATCH($A56,'Source'!$B:$B,0)),"")</f>
        <v>חגורה למנותחי בטן</v>
      </c>
      <c r="C56" s="8" t="n">
        <f aca="false">SUMIFS('Source'!$D:$D,'Source'!$A:$A,"107 - Pharmacies",'Source'!$B:$B,$A56)</f>
        <v>4</v>
      </c>
      <c r="D56" s="8" t="n">
        <f aca="false">SUMIFS('Source'!$F:$F,'Source'!$A:$A,"107 - Pharmacies",'Source'!$B:$B,$A56)</f>
        <v>0</v>
      </c>
      <c r="E56" s="8" t="n">
        <f aca="false">D56*$J$5</f>
        <v>0</v>
      </c>
      <c r="F56" s="8" t="n">
        <f aca="false">E56-C56</f>
        <v>-4</v>
      </c>
      <c r="G56" s="9" t="n">
        <f aca="false">IF(AND(C56=0,E56=0),0,IF(C56=0,"New",(E56-C56)/C56))</f>
        <v>-1</v>
      </c>
      <c r="H56" s="8" t="n">
        <f aca="false">SUMIFS('Source'!$E:$E,'Source'!$A:$A,"107 - Pharmacies",'Source'!$B:$B,$A56)</f>
        <v>518.65</v>
      </c>
      <c r="I56" s="8" t="n">
        <f aca="false">SUMIFS('Source'!$G:$G,'Source'!$A:$A,"107 - Pharmacies",'Source'!$B:$B,$A56)</f>
        <v>0</v>
      </c>
      <c r="J56" s="8" t="n">
        <f aca="false">I56*$J$5</f>
        <v>0</v>
      </c>
      <c r="K56" s="8" t="n">
        <f aca="false">J56-H56</f>
        <v>-518.65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474</v>
      </c>
      <c r="B57" s="7" t="str">
        <f aca="false">IFERROR(INDEX('Source'!$C:$C,MATCH($A57,'Source'!$B:$B,0)),"")</f>
        <v>חגורת שבר לצד ימין</v>
      </c>
      <c r="C57" s="8" t="n">
        <f aca="false">SUMIFS('Source'!$D:$D,'Source'!$A:$A,"107 - Pharmacies",'Source'!$B:$B,$A57)</f>
        <v>1</v>
      </c>
      <c r="D57" s="8" t="n">
        <f aca="false">SUMIFS('Source'!$F:$F,'Source'!$A:$A,"107 - Pharmacies",'Source'!$B:$B,$A57)</f>
        <v>4</v>
      </c>
      <c r="E57" s="8" t="n">
        <f aca="false">D57*$J$5</f>
        <v>5.05263157894737</v>
      </c>
      <c r="F57" s="8" t="n">
        <f aca="false">E57-C57</f>
        <v>4.05263157894737</v>
      </c>
      <c r="G57" s="9" t="n">
        <f aca="false">IF(AND(C57=0,E57=0),0,IF(C57=0,"New",(E57-C57)/C57))</f>
        <v>4.05263157894737</v>
      </c>
      <c r="H57" s="8" t="n">
        <f aca="false">SUMIFS('Source'!$E:$E,'Source'!$A:$A,"107 - Pharmacies",'Source'!$B:$B,$A57)</f>
        <v>187.45</v>
      </c>
      <c r="I57" s="8" t="n">
        <f aca="false">SUMIFS('Source'!$G:$G,'Source'!$A:$A,"107 - Pharmacies",'Source'!$B:$B,$A57)</f>
        <v>702.35</v>
      </c>
      <c r="J57" s="8" t="n">
        <f aca="false">I57*$J$5</f>
        <v>887.178947368421</v>
      </c>
      <c r="K57" s="8" t="n">
        <f aca="false">J57-H57</f>
        <v>699.728947368421</v>
      </c>
      <c r="L57" s="9" t="n">
        <f aca="false">IF(AND(H57=0,J57=0),0,IF(H57=0,"New",(J57-H57)/H57))</f>
        <v>3.73288315480619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184</v>
      </c>
      <c r="B58" s="7" t="str">
        <f aca="false">IFERROR(INDEX('Source'!$C:$C,MATCH($A58,'Source'!$B:$B,0)),"")</f>
        <v>צוארון ספוגי</v>
      </c>
      <c r="C58" s="8" t="n">
        <f aca="false">SUMIFS('Source'!$D:$D,'Source'!$A:$A,"107 - Pharmacies",'Source'!$B:$B,$A58)</f>
        <v>13</v>
      </c>
      <c r="D58" s="8" t="n">
        <f aca="false">SUMIFS('Source'!$F:$F,'Source'!$A:$A,"107 - Pharmacies",'Source'!$B:$B,$A58)</f>
        <v>3</v>
      </c>
      <c r="E58" s="8" t="n">
        <f aca="false">D58*$J$5</f>
        <v>3.78947368421053</v>
      </c>
      <c r="F58" s="8" t="n">
        <f aca="false">E58-C58</f>
        <v>-9.21052631578947</v>
      </c>
      <c r="G58" s="9" t="n">
        <f aca="false">IF(AND(C58=0,E58=0),0,IF(C58=0,"New",(E58-C58)/C58))</f>
        <v>-0.708502024291498</v>
      </c>
      <c r="H58" s="8" t="n">
        <f aca="false">SUMIFS('Source'!$E:$E,'Source'!$A:$A,"107 - Pharmacies",'Source'!$B:$B,$A58)</f>
        <v>645.08</v>
      </c>
      <c r="I58" s="8" t="n">
        <f aca="false">SUMIFS('Source'!$G:$G,'Source'!$A:$A,"107 - Pharmacies",'Source'!$B:$B,$A58)</f>
        <v>148.9</v>
      </c>
      <c r="J58" s="8" t="n">
        <f aca="false">I58*$J$5</f>
        <v>188.084210526316</v>
      </c>
      <c r="K58" s="8" t="n">
        <f aca="false">J58-H58</f>
        <v>-456.995789473684</v>
      </c>
      <c r="L58" s="9" t="n">
        <f aca="false">IF(AND(H58=0,J58=0),0,IF(H58=0,"New",(J58-H58)/H58))</f>
        <v>-0.708432736208973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279</v>
      </c>
      <c r="B59" s="7" t="str">
        <f aca="false">IFERROR(INDEX('Source'!$C:$C,MATCH($A59,'Source'!$B:$B,0)),"")</f>
        <v>מגן מרפק</v>
      </c>
      <c r="C59" s="8" t="n">
        <f aca="false">SUMIFS('Source'!$D:$D,'Source'!$A:$A,"107 - Pharmacies",'Source'!$B:$B,$A59)</f>
        <v>15</v>
      </c>
      <c r="D59" s="8" t="n">
        <f aca="false">SUMIFS('Source'!$F:$F,'Source'!$A:$A,"107 - Pharmacies",'Source'!$B:$B,$A59)</f>
        <v>2</v>
      </c>
      <c r="E59" s="8" t="n">
        <f aca="false">D59*$J$5</f>
        <v>2.52631578947368</v>
      </c>
      <c r="F59" s="8" t="n">
        <f aca="false">E59-C59</f>
        <v>-12.4736842105263</v>
      </c>
      <c r="G59" s="9" t="n">
        <f aca="false">IF(AND(C59=0,E59=0),0,IF(C59=0,"New",(E59-C59)/C59))</f>
        <v>-0.831578947368421</v>
      </c>
      <c r="H59" s="8" t="n">
        <f aca="false">SUMIFS('Source'!$E:$E,'Source'!$A:$A,"107 - Pharmacies",'Source'!$B:$B,$A59)</f>
        <v>577.37</v>
      </c>
      <c r="I59" s="8" t="n">
        <f aca="false">SUMIFS('Source'!$G:$G,'Source'!$A:$A,"107 - Pharmacies",'Source'!$B:$B,$A59)</f>
        <v>84.26</v>
      </c>
      <c r="J59" s="8" t="n">
        <f aca="false">I59*$J$5</f>
        <v>106.433684210526</v>
      </c>
      <c r="K59" s="8" t="n">
        <f aca="false">J59-H59</f>
        <v>-470.936315789474</v>
      </c>
      <c r="L59" s="9" t="n">
        <f aca="false">IF(AND(H59=0,J59=0),0,IF(H59=0,"New",(J59-H59)/H59))</f>
        <v>-0.815657751163853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685</v>
      </c>
      <c r="B60" s="7" t="str">
        <f aca="false">IFERROR(INDEX('Source'!$C:$C,MATCH($A60,'Source'!$B:$B,0)),"")</f>
        <v>חגורת גב+מיישר+תמיכה בית השחי</v>
      </c>
      <c r="C60" s="8" t="n">
        <f aca="false">SUMIFS('Source'!$D:$D,'Source'!$A:$A,"107 - Pharmacies",'Source'!$B:$B,$A60)</f>
        <v>1</v>
      </c>
      <c r="D60" s="8" t="n">
        <f aca="false">SUMIFS('Source'!$F:$F,'Source'!$A:$A,"107 - Pharmacies",'Source'!$B:$B,$A60)</f>
        <v>0</v>
      </c>
      <c r="E60" s="8" t="n">
        <f aca="false">D60*$J$5</f>
        <v>0</v>
      </c>
      <c r="F60" s="8" t="n">
        <f aca="false">E60-C60</f>
        <v>-1</v>
      </c>
      <c r="G60" s="9" t="n">
        <f aca="false">IF(AND(C60=0,E60=0),0,IF(C60=0,"New",(E60-C60)/C60))</f>
        <v>-1</v>
      </c>
      <c r="H60" s="8" t="n">
        <f aca="false">SUMIFS('Source'!$E:$E,'Source'!$A:$A,"107 - Pharmacies",'Source'!$B:$B,$A60)</f>
        <v>472.9</v>
      </c>
      <c r="I60" s="8" t="n">
        <f aca="false">SUMIFS('Source'!$G:$G,'Source'!$A:$A,"107 - Pharmacies",'Source'!$B:$B,$A60)</f>
        <v>0</v>
      </c>
      <c r="J60" s="8" t="n">
        <f aca="false">I60*$J$5</f>
        <v>0</v>
      </c>
      <c r="K60" s="8" t="n">
        <f aca="false">J60-H60</f>
        <v>-472.9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456</v>
      </c>
      <c r="B61" s="7" t="str">
        <f aca="false">IFERROR(INDEX('Source'!$C:$C,MATCH($A61,'Source'!$B:$B,0)),"")</f>
        <v>חגורת גב+מיישר+תמיכה לבית השחי</v>
      </c>
      <c r="C61" s="8" t="n">
        <f aca="false">SUMIFS('Source'!$D:$D,'Source'!$A:$A,"107 - Pharmacies",'Source'!$B:$B,$A61)</f>
        <v>1</v>
      </c>
      <c r="D61" s="8" t="n">
        <f aca="false">SUMIFS('Source'!$F:$F,'Source'!$A:$A,"107 - Pharmacies",'Source'!$B:$B,$A61)</f>
        <v>0</v>
      </c>
      <c r="E61" s="8" t="n">
        <f aca="false">D61*$J$5</f>
        <v>0</v>
      </c>
      <c r="F61" s="8" t="n">
        <f aca="false">E61-C61</f>
        <v>-1</v>
      </c>
      <c r="G61" s="9" t="n">
        <f aca="false">IF(AND(C61=0,E61=0),0,IF(C61=0,"New",(E61-C61)/C61))</f>
        <v>-1</v>
      </c>
      <c r="H61" s="8" t="n">
        <f aca="false">SUMIFS('Source'!$E:$E,'Source'!$A:$A,"107 - Pharmacies",'Source'!$B:$B,$A61)</f>
        <v>472.7</v>
      </c>
      <c r="I61" s="8" t="n">
        <f aca="false">SUMIFS('Source'!$G:$G,'Source'!$A:$A,"107 - Pharmacies",'Source'!$B:$B,$A61)</f>
        <v>0</v>
      </c>
      <c r="J61" s="8" t="n">
        <f aca="false">I61*$J$5</f>
        <v>0</v>
      </c>
      <c r="K61" s="8" t="n">
        <f aca="false">J61-H61</f>
        <v>-472.7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654</v>
      </c>
      <c r="B62" s="7" t="str">
        <f aca="false">IFERROR(INDEX('Source'!$C:$C,MATCH($A62,'Source'!$B:$B,0)),"")</f>
        <v>חגורת גב+מיישר+תמיכה לבית השחי</v>
      </c>
      <c r="C62" s="8" t="n">
        <f aca="false">SUMIFS('Source'!$D:$D,'Source'!$A:$A,"107 - Pharmacies",'Source'!$B:$B,$A62)</f>
        <v>1</v>
      </c>
      <c r="D62" s="8" t="n">
        <f aca="false">SUMIFS('Source'!$F:$F,'Source'!$A:$A,"107 - Pharmacies",'Source'!$B:$B,$A62)</f>
        <v>0</v>
      </c>
      <c r="E62" s="8" t="n">
        <f aca="false">D62*$J$5</f>
        <v>0</v>
      </c>
      <c r="F62" s="8" t="n">
        <f aca="false">E62-C62</f>
        <v>-1</v>
      </c>
      <c r="G62" s="9" t="n">
        <f aca="false">IF(AND(C62=0,E62=0),0,IF(C62=0,"New",(E62-C62)/C62))</f>
        <v>-1</v>
      </c>
      <c r="H62" s="8" t="n">
        <f aca="false">SUMIFS('Source'!$E:$E,'Source'!$A:$A,"107 - Pharmacies",'Source'!$B:$B,$A62)</f>
        <v>472.68</v>
      </c>
      <c r="I62" s="8" t="n">
        <f aca="false">SUMIFS('Source'!$G:$G,'Source'!$A:$A,"107 - Pharmacies",'Source'!$B:$B,$A62)</f>
        <v>0</v>
      </c>
      <c r="J62" s="8" t="n">
        <f aca="false">I62*$J$5</f>
        <v>0</v>
      </c>
      <c r="K62" s="8" t="n">
        <f aca="false">J62-H62</f>
        <v>-472.68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83</v>
      </c>
      <c r="B63" s="7" t="str">
        <f aca="false">IFERROR(INDEX('Source'!$C:$C,MATCH($A63,'Source'!$B:$B,0)),"")</f>
        <v>סד יד דו צדדי</v>
      </c>
      <c r="C63" s="8" t="n">
        <f aca="false">SUMIFS('Source'!$D:$D,'Source'!$A:$A,"107 - Pharmacies",'Source'!$B:$B,$A63)</f>
        <v>18</v>
      </c>
      <c r="D63" s="8" t="n">
        <f aca="false">SUMIFS('Source'!$F:$F,'Source'!$A:$A,"107 - Pharmacies",'Source'!$B:$B,$A63)</f>
        <v>12</v>
      </c>
      <c r="E63" s="8" t="n">
        <f aca="false">D63*$J$5</f>
        <v>15.1578947368421</v>
      </c>
      <c r="F63" s="8" t="n">
        <f aca="false">E63-C63</f>
        <v>-2.8421052631579</v>
      </c>
      <c r="G63" s="9" t="n">
        <f aca="false">IF(AND(C63=0,E63=0),0,IF(C63=0,"New",(E63-C63)/C63))</f>
        <v>-0.157894736842105</v>
      </c>
      <c r="H63" s="8" t="n">
        <f aca="false">SUMIFS('Source'!$E:$E,'Source'!$A:$A,"107 - Pharmacies",'Source'!$B:$B,$A63)</f>
        <v>1362.88</v>
      </c>
      <c r="I63" s="8" t="n">
        <f aca="false">SUMIFS('Source'!$G:$G,'Source'!$A:$A,"107 - Pharmacies",'Source'!$B:$B,$A63)</f>
        <v>896.74</v>
      </c>
      <c r="J63" s="8" t="n">
        <f aca="false">I63*$J$5</f>
        <v>1132.72421052632</v>
      </c>
      <c r="K63" s="8" t="n">
        <f aca="false">J63-H63</f>
        <v>-230.155789473684</v>
      </c>
      <c r="L63" s="9" t="n">
        <f aca="false">IF(AND(H63=0,J63=0),0,IF(H63=0,"New",(J63-H63)/H63))</f>
        <v>-0.168874581381842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415</v>
      </c>
      <c r="B64" s="7" t="str">
        <f aca="false">IFERROR(INDEX('Source'!$C:$C,MATCH($A64,'Source'!$B:$B,0)),"")</f>
        <v>חבק יד SC25</v>
      </c>
      <c r="C64" s="8" t="n">
        <f aca="false">SUMIFS('Source'!$D:$D,'Source'!$A:$A,"107 - Pharmacies",'Source'!$B:$B,$A64)</f>
        <v>9</v>
      </c>
      <c r="D64" s="8" t="n">
        <f aca="false">SUMIFS('Source'!$F:$F,'Source'!$A:$A,"107 - Pharmacies",'Source'!$B:$B,$A64)</f>
        <v>3</v>
      </c>
      <c r="E64" s="8" t="n">
        <f aca="false">D64*$J$5</f>
        <v>3.78947368421053</v>
      </c>
      <c r="F64" s="8" t="n">
        <f aca="false">E64-C64</f>
        <v>-5.21052631578947</v>
      </c>
      <c r="G64" s="9" t="n">
        <f aca="false">IF(AND(C64=0,E64=0),0,IF(C64=0,"New",(E64-C64)/C64))</f>
        <v>-0.578947368421053</v>
      </c>
      <c r="H64" s="8" t="n">
        <f aca="false">SUMIFS('Source'!$E:$E,'Source'!$A:$A,"107 - Pharmacies",'Source'!$B:$B,$A64)</f>
        <v>739.69</v>
      </c>
      <c r="I64" s="8" t="n">
        <f aca="false">SUMIFS('Source'!$G:$G,'Source'!$A:$A,"107 - Pharmacies",'Source'!$B:$B,$A64)</f>
        <v>281.03</v>
      </c>
      <c r="J64" s="8" t="n">
        <f aca="false">I64*$J$5</f>
        <v>354.985263157895</v>
      </c>
      <c r="K64" s="8" t="n">
        <f aca="false">J64-H64</f>
        <v>-384.704736842105</v>
      </c>
      <c r="L64" s="9" t="n">
        <f aca="false">IF(AND(H64=0,J64=0),0,IF(H64=0,"New",(J64-H64)/H64))</f>
        <v>-0.520089141183611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683</v>
      </c>
      <c r="B65" s="7" t="str">
        <f aca="false">IFERROR(INDEX('Source'!$C:$C,MATCH($A65,'Source'!$B:$B,0)),"")</f>
        <v>תומך ברך גנושילד</v>
      </c>
      <c r="C65" s="8" t="n">
        <f aca="false">SUMIFS('Source'!$D:$D,'Source'!$A:$A,"107 - Pharmacies",'Source'!$B:$B,$A65)</f>
        <v>2</v>
      </c>
      <c r="D65" s="8" t="n">
        <f aca="false">SUMIFS('Source'!$F:$F,'Source'!$A:$A,"107 - Pharmacies",'Source'!$B:$B,$A65)</f>
        <v>5</v>
      </c>
      <c r="E65" s="8" t="n">
        <f aca="false">D65*$J$5</f>
        <v>6.31578947368421</v>
      </c>
      <c r="F65" s="8" t="n">
        <f aca="false">E65-C65</f>
        <v>4.31578947368421</v>
      </c>
      <c r="G65" s="9" t="n">
        <f aca="false">IF(AND(C65=0,E65=0),0,IF(C65=0,"New",(E65-C65)/C65))</f>
        <v>2.15789473684211</v>
      </c>
      <c r="H65" s="8" t="n">
        <f aca="false">SUMIFS('Source'!$E:$E,'Source'!$A:$A,"107 - Pharmacies",'Source'!$B:$B,$A65)</f>
        <v>240</v>
      </c>
      <c r="I65" s="8" t="n">
        <f aca="false">SUMIFS('Source'!$G:$G,'Source'!$A:$A,"107 - Pharmacies",'Source'!$B:$B,$A65)</f>
        <v>690.88</v>
      </c>
      <c r="J65" s="8" t="n">
        <f aca="false">I65*$J$5</f>
        <v>872.690526315789</v>
      </c>
      <c r="K65" s="8" t="n">
        <f aca="false">J65-H65</f>
        <v>632.690526315789</v>
      </c>
      <c r="L65" s="9" t="n">
        <f aca="false">IF(AND(H65=0,J65=0),0,IF(H65=0,"New",(J65-H65)/H65))</f>
        <v>2.63621052631579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192</v>
      </c>
      <c r="B66" s="7" t="str">
        <f aca="false">IFERROR(INDEX('Source'!$C:$C,MATCH($A66,'Source'!$B:$B,0)),"")</f>
        <v>סד לאגודל</v>
      </c>
      <c r="C66" s="8" t="n">
        <f aca="false">SUMIFS('Source'!$D:$D,'Source'!$A:$A,"107 - Pharmacies",'Source'!$B:$B,$A66)</f>
        <v>52</v>
      </c>
      <c r="D66" s="8" t="n">
        <f aca="false">SUMIFS('Source'!$F:$F,'Source'!$A:$A,"107 - Pharmacies",'Source'!$B:$B,$A66)</f>
        <v>38</v>
      </c>
      <c r="E66" s="8" t="n">
        <f aca="false">D66*$J$5</f>
        <v>48</v>
      </c>
      <c r="F66" s="8" t="n">
        <f aca="false">E66-C66</f>
        <v>-4</v>
      </c>
      <c r="G66" s="9" t="n">
        <f aca="false">IF(AND(C66=0,E66=0),0,IF(C66=0,"New",(E66-C66)/C66))</f>
        <v>-0.0769230769230769</v>
      </c>
      <c r="H66" s="8" t="n">
        <f aca="false">SUMIFS('Source'!$E:$E,'Source'!$A:$A,"107 - Pharmacies",'Source'!$B:$B,$A66)</f>
        <v>2006.41</v>
      </c>
      <c r="I66" s="8" t="n">
        <f aca="false">SUMIFS('Source'!$G:$G,'Source'!$A:$A,"107 - Pharmacies",'Source'!$B:$B,$A66)</f>
        <v>1558.97</v>
      </c>
      <c r="J66" s="8" t="n">
        <f aca="false">I66*$J$5</f>
        <v>1969.22526315789</v>
      </c>
      <c r="K66" s="8" t="n">
        <f aca="false">J66-H66</f>
        <v>-37.1847368421052</v>
      </c>
      <c r="L66" s="9" t="n">
        <f aca="false">IF(AND(H66=0,J66=0),0,IF(H66=0,"New",(J66-H66)/H66))</f>
        <v>-0.0185329702513969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224</v>
      </c>
      <c r="B67" s="7" t="str">
        <f aca="false">IFERROR(INDEX('Source'!$C:$C,MATCH($A67,'Source'!$B:$B,0)),"")</f>
        <v>צוארון ספוגי</v>
      </c>
      <c r="C67" s="8" t="n">
        <f aca="false">SUMIFS('Source'!$D:$D,'Source'!$A:$A,"107 - Pharmacies",'Source'!$B:$B,$A67)</f>
        <v>10</v>
      </c>
      <c r="D67" s="8" t="n">
        <f aca="false">SUMIFS('Source'!$F:$F,'Source'!$A:$A,"107 - Pharmacies",'Source'!$B:$B,$A67)</f>
        <v>1</v>
      </c>
      <c r="E67" s="8" t="n">
        <f aca="false">D67*$J$5</f>
        <v>1.26315789473684</v>
      </c>
      <c r="F67" s="8" t="n">
        <f aca="false">E67-C67</f>
        <v>-8.73684210526316</v>
      </c>
      <c r="G67" s="9" t="n">
        <f aca="false">IF(AND(C67=0,E67=0),0,IF(C67=0,"New",(E67-C67)/C67))</f>
        <v>-0.873684210526316</v>
      </c>
      <c r="H67" s="8" t="n">
        <f aca="false">SUMIFS('Source'!$E:$E,'Source'!$A:$A,"107 - Pharmacies",'Source'!$B:$B,$A67)</f>
        <v>496.25</v>
      </c>
      <c r="I67" s="8" t="n">
        <f aca="false">SUMIFS('Source'!$G:$G,'Source'!$A:$A,"107 - Pharmacies",'Source'!$B:$B,$A67)</f>
        <v>49.64</v>
      </c>
      <c r="J67" s="8" t="n">
        <f aca="false">I67*$J$5</f>
        <v>62.7031578947368</v>
      </c>
      <c r="K67" s="8" t="n">
        <f aca="false">J67-H67</f>
        <v>-433.546842105263</v>
      </c>
      <c r="L67" s="9" t="n">
        <f aca="false">IF(AND(H67=0,J67=0),0,IF(H67=0,"New",(J67-H67)/H67))</f>
        <v>-0.873646029431261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413</v>
      </c>
      <c r="B68" s="7" t="str">
        <f aca="false">IFERROR(INDEX('Source'!$C:$C,MATCH($A68,'Source'!$B:$B,0)),"")</f>
        <v>חגורה למנותחי בית חזה</v>
      </c>
      <c r="C68" s="8" t="n">
        <f aca="false">SUMIFS('Source'!$D:$D,'Source'!$A:$A,"107 - Pharmacies",'Source'!$B:$B,$A68)</f>
        <v>3</v>
      </c>
      <c r="D68" s="8" t="n">
        <f aca="false">SUMIFS('Source'!$F:$F,'Source'!$A:$A,"107 - Pharmacies",'Source'!$B:$B,$A68)</f>
        <v>1</v>
      </c>
      <c r="E68" s="8" t="n">
        <f aca="false">D68*$J$5</f>
        <v>1.26315789473684</v>
      </c>
      <c r="F68" s="8" t="n">
        <f aca="false">E68-C68</f>
        <v>-1.73684210526316</v>
      </c>
      <c r="G68" s="9" t="n">
        <f aca="false">IF(AND(C68=0,E68=0),0,IF(C68=0,"New",(E68-C68)/C68))</f>
        <v>-0.578947368421053</v>
      </c>
      <c r="H68" s="8" t="n">
        <f aca="false">SUMIFS('Source'!$E:$E,'Source'!$A:$A,"107 - Pharmacies",'Source'!$B:$B,$A68)</f>
        <v>694.88</v>
      </c>
      <c r="I68" s="8" t="n">
        <f aca="false">SUMIFS('Source'!$G:$G,'Source'!$A:$A,"107 - Pharmacies",'Source'!$B:$B,$A68)</f>
        <v>262.45</v>
      </c>
      <c r="J68" s="8" t="n">
        <f aca="false">I68*$J$5</f>
        <v>331.515789473684</v>
      </c>
      <c r="K68" s="8" t="n">
        <f aca="false">J68-H68</f>
        <v>-363.364210526316</v>
      </c>
      <c r="L68" s="9" t="n">
        <f aca="false">IF(AND(H68=0,J68=0),0,IF(H68=0,"New",(J68-H68)/H68))</f>
        <v>-0.522916489935407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484</v>
      </c>
      <c r="B69" s="7" t="str">
        <f aca="false">IFERROR(INDEX('Source'!$C:$C,MATCH($A69,'Source'!$B:$B,0)),"")</f>
        <v>מתלה</v>
      </c>
      <c r="C69" s="8" t="n">
        <f aca="false">SUMIFS('Source'!$D:$D,'Source'!$A:$A,"107 - Pharmacies",'Source'!$B:$B,$A69)</f>
        <v>12</v>
      </c>
      <c r="D69" s="8" t="n">
        <f aca="false">SUMIFS('Source'!$F:$F,'Source'!$A:$A,"107 - Pharmacies",'Source'!$B:$B,$A69)</f>
        <v>14</v>
      </c>
      <c r="E69" s="8" t="n">
        <f aca="false">D69*$J$5</f>
        <v>17.6842105263158</v>
      </c>
      <c r="F69" s="8" t="n">
        <f aca="false">E69-C69</f>
        <v>5.68421052631579</v>
      </c>
      <c r="G69" s="9" t="n">
        <f aca="false">IF(AND(C69=0,E69=0),0,IF(C69=0,"New",(E69-C69)/C69))</f>
        <v>0.473684210526316</v>
      </c>
      <c r="H69" s="8" t="n">
        <f aca="false">SUMIFS('Source'!$E:$E,'Source'!$A:$A,"107 - Pharmacies",'Source'!$B:$B,$A69)</f>
        <v>1122.26</v>
      </c>
      <c r="I69" s="8" t="n">
        <f aca="false">SUMIFS('Source'!$G:$G,'Source'!$A:$A,"107 - Pharmacies",'Source'!$B:$B,$A69)</f>
        <v>1554.52</v>
      </c>
      <c r="J69" s="8" t="n">
        <f aca="false">I69*$J$5</f>
        <v>1963.60421052632</v>
      </c>
      <c r="K69" s="8" t="n">
        <f aca="false">J69-H69</f>
        <v>841.344210526316</v>
      </c>
      <c r="L69" s="9" t="n">
        <f aca="false">IF(AND(H69=0,J69=0),0,IF(H69=0,"New",(J69-H69)/H69))</f>
        <v>0.749687425842778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489</v>
      </c>
      <c r="B70" s="7" t="str">
        <f aca="false">IFERROR(INDEX('Source'!$C:$C,MATCH($A70,'Source'!$B:$B,0)),"")</f>
        <v>חגורה לשבר טבור</v>
      </c>
      <c r="C70" s="8" t="n">
        <f aca="false">SUMIFS('Source'!$D:$D,'Source'!$A:$A,"107 - Pharmacies",'Source'!$B:$B,$A70)</f>
        <v>0</v>
      </c>
      <c r="D70" s="8" t="n">
        <f aca="false">SUMIFS('Source'!$F:$F,'Source'!$A:$A,"107 - Pharmacies",'Source'!$B:$B,$A70)</f>
        <v>3</v>
      </c>
      <c r="E70" s="8" t="n">
        <f aca="false">D70*$J$5</f>
        <v>3.78947368421053</v>
      </c>
      <c r="F70" s="8" t="n">
        <f aca="false">E70-C70</f>
        <v>3.78947368421053</v>
      </c>
      <c r="G70" s="9" t="str">
        <f aca="false">IF(AND(C70=0,E70=0),0,IF(C70=0,"New",(E70-C70)/C70))</f>
        <v>New</v>
      </c>
      <c r="H70" s="8" t="n">
        <f aca="false">SUMIFS('Source'!$E:$E,'Source'!$A:$A,"107 - Pharmacies",'Source'!$B:$B,$A70)</f>
        <v>0</v>
      </c>
      <c r="I70" s="8" t="n">
        <f aca="false">SUMIFS('Source'!$G:$G,'Source'!$A:$A,"107 - Pharmacies",'Source'!$B:$B,$A70)</f>
        <v>428.93</v>
      </c>
      <c r="J70" s="8" t="n">
        <f aca="false">I70*$J$5</f>
        <v>541.806315789474</v>
      </c>
      <c r="K70" s="8" t="n">
        <f aca="false">J70-H70</f>
        <v>541.806315789474</v>
      </c>
      <c r="L70" s="9" t="str">
        <f aca="false">IF(AND(H70=0,J70=0),0,IF(H70=0,"New",(J70-H70)/H70))</f>
        <v>New</v>
      </c>
      <c r="M70" s="7" t="str">
        <f aca="false">IF(AND(OR(C70&lt;&gt;0,H70&lt;&gt;0),D70=0,I70=0),"DROP",IF(AND(OR(D70&lt;&gt;0,I70&lt;&gt;0),C70=0,H70=0),"NEW",""))</f>
        <v>NEW</v>
      </c>
    </row>
    <row r="71" customFormat="false" ht="15" hidden="false" customHeight="false" outlineLevel="0" collapsed="false">
      <c r="A71" s="7" t="s">
        <v>286</v>
      </c>
      <c r="B71" s="7" t="str">
        <f aca="false">IFERROR(INDEX('Source'!$C:$C,MATCH($A71,'Source'!$B:$B,0)),"")</f>
        <v>חגורת קיבוע לכתף</v>
      </c>
      <c r="C71" s="8" t="n">
        <f aca="false">SUMIFS('Source'!$D:$D,'Source'!$A:$A,"107 - Pharmacies",'Source'!$B:$B,$A71)</f>
        <v>11</v>
      </c>
      <c r="D71" s="8" t="n">
        <f aca="false">SUMIFS('Source'!$F:$F,'Source'!$A:$A,"107 - Pharmacies",'Source'!$B:$B,$A71)</f>
        <v>8</v>
      </c>
      <c r="E71" s="8" t="n">
        <f aca="false">D71*$J$5</f>
        <v>10.1052631578947</v>
      </c>
      <c r="F71" s="8" t="n">
        <f aca="false">E71-C71</f>
        <v>-0.894736842105264</v>
      </c>
      <c r="G71" s="9" t="n">
        <f aca="false">IF(AND(C71=0,E71=0),0,IF(C71=0,"New",(E71-C71)/C71))</f>
        <v>-0.0813397129186603</v>
      </c>
      <c r="H71" s="8" t="n">
        <f aca="false">SUMIFS('Source'!$E:$E,'Source'!$A:$A,"107 - Pharmacies",'Source'!$B:$B,$A71)</f>
        <v>1598.55</v>
      </c>
      <c r="I71" s="8" t="n">
        <f aca="false">SUMIFS('Source'!$G:$G,'Source'!$A:$A,"107 - Pharmacies",'Source'!$B:$B,$A71)</f>
        <v>1181.51</v>
      </c>
      <c r="J71" s="8" t="n">
        <f aca="false">I71*$J$5</f>
        <v>1492.43368421053</v>
      </c>
      <c r="K71" s="8" t="n">
        <f aca="false">J71-H71</f>
        <v>-106.116315789474</v>
      </c>
      <c r="L71" s="9" t="n">
        <f aca="false">IF(AND(H71=0,J71=0),0,IF(H71=0,"New",(J71-H71)/H71))</f>
        <v>-0.0663828568324254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115</v>
      </c>
      <c r="B72" s="7" t="str">
        <f aca="false">IFERROR(INDEX('Source'!$C:$C,MATCH($A72,'Source'!$B:$B,0)),"")</f>
        <v>סד יד דו צדדי</v>
      </c>
      <c r="C72" s="8" t="n">
        <f aca="false">SUMIFS('Source'!$D:$D,'Source'!$A:$A,"107 - Pharmacies",'Source'!$B:$B,$A72)</f>
        <v>0</v>
      </c>
      <c r="D72" s="8" t="n">
        <f aca="false">SUMIFS('Source'!$F:$F,'Source'!$A:$A,"107 - Pharmacies",'Source'!$B:$B,$A72)</f>
        <v>4</v>
      </c>
      <c r="E72" s="8" t="n">
        <f aca="false">D72*$J$5</f>
        <v>5.05263157894737</v>
      </c>
      <c r="F72" s="8" t="n">
        <f aca="false">E72-C72</f>
        <v>5.05263157894737</v>
      </c>
      <c r="G72" s="9" t="str">
        <f aca="false">IF(AND(C72=0,E72=0),0,IF(C72=0,"New",(E72-C72)/C72))</f>
        <v>New</v>
      </c>
      <c r="H72" s="8" t="n">
        <f aca="false">SUMIFS('Source'!$E:$E,'Source'!$A:$A,"107 - Pharmacies",'Source'!$B:$B,$A72)</f>
        <v>0</v>
      </c>
      <c r="I72" s="8" t="n">
        <f aca="false">SUMIFS('Source'!$G:$G,'Source'!$A:$A,"107 - Pharmacies",'Source'!$B:$B,$A72)</f>
        <v>412.28</v>
      </c>
      <c r="J72" s="8" t="n">
        <f aca="false">I72*$J$5</f>
        <v>520.774736842105</v>
      </c>
      <c r="K72" s="8" t="n">
        <f aca="false">J72-H72</f>
        <v>520.774736842105</v>
      </c>
      <c r="L72" s="9" t="str">
        <f aca="false">IF(AND(H72=0,J72=0),0,IF(H72=0,"New",(J72-H72)/H72))</f>
        <v>New</v>
      </c>
      <c r="M72" s="7" t="str">
        <f aca="false">IF(AND(OR(C72&lt;&gt;0,H72&lt;&gt;0),D72=0,I72=0),"DROP",IF(AND(OR(D72&lt;&gt;0,I72&lt;&gt;0),C72=0,H72=0),"NEW",""))</f>
        <v>NEW</v>
      </c>
    </row>
    <row r="73" customFormat="false" ht="15" hidden="false" customHeight="false" outlineLevel="0" collapsed="false">
      <c r="A73" s="7" t="s">
        <v>198</v>
      </c>
      <c r="B73" s="7" t="str">
        <f aca="false">IFERROR(INDEX('Source'!$C:$C,MATCH($A73,'Source'!$B:$B,0)),"")</f>
        <v>מתלה יד-כיס</v>
      </c>
      <c r="C73" s="8" t="n">
        <f aca="false">SUMIFS('Source'!$D:$D,'Source'!$A:$A,"107 - Pharmacies",'Source'!$B:$B,$A73)</f>
        <v>1</v>
      </c>
      <c r="D73" s="8" t="n">
        <f aca="false">SUMIFS('Source'!$F:$F,'Source'!$A:$A,"107 - Pharmacies",'Source'!$B:$B,$A73)</f>
        <v>8</v>
      </c>
      <c r="E73" s="8" t="n">
        <f aca="false">D73*$J$5</f>
        <v>10.1052631578947</v>
      </c>
      <c r="F73" s="8" t="n">
        <f aca="false">E73-C73</f>
        <v>9.10526315789474</v>
      </c>
      <c r="G73" s="9" t="n">
        <f aca="false">IF(AND(C73=0,E73=0),0,IF(C73=0,"New",(E73-C73)/C73))</f>
        <v>9.10526315789474</v>
      </c>
      <c r="H73" s="8" t="n">
        <f aca="false">SUMIFS('Source'!$E:$E,'Source'!$A:$A,"107 - Pharmacies",'Source'!$B:$B,$A73)</f>
        <v>49</v>
      </c>
      <c r="I73" s="8" t="n">
        <f aca="false">SUMIFS('Source'!$G:$G,'Source'!$A:$A,"107 - Pharmacies",'Source'!$B:$B,$A73)</f>
        <v>453.36</v>
      </c>
      <c r="J73" s="8" t="n">
        <f aca="false">I73*$J$5</f>
        <v>572.665263157895</v>
      </c>
      <c r="K73" s="8" t="n">
        <f aca="false">J73-H73</f>
        <v>523.665263157895</v>
      </c>
      <c r="L73" s="9" t="n">
        <f aca="false">IF(AND(H73=0,J73=0),0,IF(H73=0,"New",(J73-H73)/H73))</f>
        <v>10.6870461868958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191</v>
      </c>
      <c r="B74" s="7" t="str">
        <f aca="false">IFERROR(INDEX('Source'!$C:$C,MATCH($A74,'Source'!$B:$B,0)),"")</f>
        <v>מתלה יד-כיס</v>
      </c>
      <c r="C74" s="8" t="n">
        <f aca="false">SUMIFS('Source'!$D:$D,'Source'!$A:$A,"107 - Pharmacies",'Source'!$B:$B,$A74)</f>
        <v>2</v>
      </c>
      <c r="D74" s="8" t="n">
        <f aca="false">SUMIFS('Source'!$F:$F,'Source'!$A:$A,"107 - Pharmacies",'Source'!$B:$B,$A74)</f>
        <v>9</v>
      </c>
      <c r="E74" s="8" t="n">
        <f aca="false">D74*$J$5</f>
        <v>11.3684210526316</v>
      </c>
      <c r="F74" s="8" t="n">
        <f aca="false">E74-C74</f>
        <v>9.36842105263158</v>
      </c>
      <c r="G74" s="9" t="n">
        <f aca="false">IF(AND(C74=0,E74=0),0,IF(C74=0,"New",(E74-C74)/C74))</f>
        <v>4.68421052631579</v>
      </c>
      <c r="H74" s="8" t="n">
        <f aca="false">SUMIFS('Source'!$E:$E,'Source'!$A:$A,"107 - Pharmacies",'Source'!$B:$B,$A74)</f>
        <v>105.67</v>
      </c>
      <c r="I74" s="8" t="n">
        <f aca="false">SUMIFS('Source'!$G:$G,'Source'!$A:$A,"107 - Pharmacies",'Source'!$B:$B,$A74)</f>
        <v>502.37</v>
      </c>
      <c r="J74" s="8" t="n">
        <f aca="false">I74*$J$5</f>
        <v>634.572631578947</v>
      </c>
      <c r="K74" s="8" t="n">
        <f aca="false">J74-H74</f>
        <v>528.902631578947</v>
      </c>
      <c r="L74" s="9" t="n">
        <f aca="false">IF(AND(H74=0,J74=0),0,IF(H74=0,"New",(J74-H74)/H74))</f>
        <v>5.00522978687373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303</v>
      </c>
      <c r="B75" s="7" t="str">
        <f aca="false">IFERROR(INDEX('Source'!$C:$C,MATCH($A75,'Source'!$B:$B,0)),"")</f>
        <v>גרבי נוחות קיץ שחור</v>
      </c>
      <c r="C75" s="8" t="n">
        <f aca="false">SUMIFS('Source'!$D:$D,'Source'!$A:$A,"107 - Pharmacies",'Source'!$B:$B,$A75)</f>
        <v>19</v>
      </c>
      <c r="D75" s="8" t="n">
        <f aca="false">SUMIFS('Source'!$F:$F,'Source'!$A:$A,"107 - Pharmacies",'Source'!$B:$B,$A75)</f>
        <v>1</v>
      </c>
      <c r="E75" s="8" t="n">
        <f aca="false">D75*$J$5</f>
        <v>1.26315789473684</v>
      </c>
      <c r="F75" s="8" t="n">
        <f aca="false">E75-C75</f>
        <v>-17.7368421052632</v>
      </c>
      <c r="G75" s="9" t="n">
        <f aca="false">IF(AND(C75=0,E75=0),0,IF(C75=0,"New",(E75-C75)/C75))</f>
        <v>-0.933518005540166</v>
      </c>
      <c r="H75" s="8" t="n">
        <f aca="false">SUMIFS('Source'!$E:$E,'Source'!$A:$A,"107 - Pharmacies",'Source'!$B:$B,$A75)</f>
        <v>424.21</v>
      </c>
      <c r="I75" s="8" t="n">
        <f aca="false">SUMIFS('Source'!$G:$G,'Source'!$A:$A,"107 - Pharmacies",'Source'!$B:$B,$A75)</f>
        <v>28.08</v>
      </c>
      <c r="J75" s="8" t="n">
        <f aca="false">I75*$J$5</f>
        <v>35.4694736842105</v>
      </c>
      <c r="K75" s="8" t="n">
        <f aca="false">J75-H75</f>
        <v>-388.740526315789</v>
      </c>
      <c r="L75" s="9" t="n">
        <f aca="false">IF(AND(H75=0,J75=0),0,IF(H75=0,"New",(J75-H75)/H75))</f>
        <v>-0.916386993035972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183</v>
      </c>
      <c r="B76" s="7" t="str">
        <f aca="false">IFERROR(INDEX('Source'!$C:$C,MATCH($A76,'Source'!$B:$B,0)),"")</f>
        <v>מגן בוניון עדין לנעל צרה</v>
      </c>
      <c r="C76" s="8" t="n">
        <f aca="false">SUMIFS('Source'!$D:$D,'Source'!$A:$A,"107 - Pharmacies",'Source'!$B:$B,$A76)</f>
        <v>16</v>
      </c>
      <c r="D76" s="8" t="n">
        <f aca="false">SUMIFS('Source'!$F:$F,'Source'!$A:$A,"107 - Pharmacies",'Source'!$B:$B,$A76)</f>
        <v>4</v>
      </c>
      <c r="E76" s="8" t="n">
        <f aca="false">D76*$J$5</f>
        <v>5.05263157894737</v>
      </c>
      <c r="F76" s="8" t="n">
        <f aca="false">E76-C76</f>
        <v>-10.9473684210526</v>
      </c>
      <c r="G76" s="9" t="n">
        <f aca="false">IF(AND(C76=0,E76=0),0,IF(C76=0,"New",(E76-C76)/C76))</f>
        <v>-0.68421052631579</v>
      </c>
      <c r="H76" s="8" t="n">
        <f aca="false">SUMIFS('Source'!$E:$E,'Source'!$A:$A,"107 - Pharmacies",'Source'!$B:$B,$A76)</f>
        <v>524.28</v>
      </c>
      <c r="I76" s="8" t="n">
        <f aca="false">SUMIFS('Source'!$G:$G,'Source'!$A:$A,"107 - Pharmacies",'Source'!$B:$B,$A76)</f>
        <v>131.07</v>
      </c>
      <c r="J76" s="8" t="n">
        <f aca="false">I76*$J$5</f>
        <v>165.562105263158</v>
      </c>
      <c r="K76" s="8" t="n">
        <f aca="false">J76-H76</f>
        <v>-358.717894736842</v>
      </c>
      <c r="L76" s="9" t="n">
        <f aca="false">IF(AND(H76=0,J76=0),0,IF(H76=0,"New",(J76-H76)/H76))</f>
        <v>-0.68421052631579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160</v>
      </c>
      <c r="B77" s="7" t="str">
        <f aca="false">IFERROR(INDEX('Source'!$C:$C,MATCH($A77,'Source'!$B:$B,0)),"")</f>
        <v>תחבושת אלסטית נצמדת צבע שחור</v>
      </c>
      <c r="C77" s="8" t="n">
        <f aca="false">SUMIFS('Source'!$D:$D,'Source'!$A:$A,"107 - Pharmacies",'Source'!$B:$B,$A77)</f>
        <v>40</v>
      </c>
      <c r="D77" s="8" t="n">
        <f aca="false">SUMIFS('Source'!$F:$F,'Source'!$A:$A,"107 - Pharmacies",'Source'!$B:$B,$A77)</f>
        <v>0</v>
      </c>
      <c r="E77" s="8" t="n">
        <f aca="false">D77*$J$5</f>
        <v>0</v>
      </c>
      <c r="F77" s="8" t="n">
        <f aca="false">E77-C77</f>
        <v>-40</v>
      </c>
      <c r="G77" s="9" t="n">
        <f aca="false">IF(AND(C77=0,E77=0),0,IF(C77=0,"New",(E77-C77)/C77))</f>
        <v>-1</v>
      </c>
      <c r="H77" s="8" t="n">
        <f aca="false">SUMIFS('Source'!$E:$E,'Source'!$A:$A,"107 - Pharmacies",'Source'!$B:$B,$A77)</f>
        <v>387.08</v>
      </c>
      <c r="I77" s="8" t="n">
        <f aca="false">SUMIFS('Source'!$G:$G,'Source'!$A:$A,"107 - Pharmacies",'Source'!$B:$B,$A77)</f>
        <v>0</v>
      </c>
      <c r="J77" s="8" t="n">
        <f aca="false">I77*$J$5</f>
        <v>0</v>
      </c>
      <c r="K77" s="8" t="n">
        <f aca="false">J77-H77</f>
        <v>-387.08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348</v>
      </c>
      <c r="B78" s="7" t="str">
        <f aca="false">IFERROR(INDEX('Source'!$C:$C,MATCH($A78,'Source'!$B:$B,0)),"")</f>
        <v>מגן ברך מוצלב+מוטות</v>
      </c>
      <c r="C78" s="8" t="n">
        <f aca="false">SUMIFS('Source'!$D:$D,'Source'!$A:$A,"107 - Pharmacies",'Source'!$B:$B,$A78)</f>
        <v>3</v>
      </c>
      <c r="D78" s="8" t="n">
        <f aca="false">SUMIFS('Source'!$F:$F,'Source'!$A:$A,"107 - Pharmacies",'Source'!$B:$B,$A78)</f>
        <v>0</v>
      </c>
      <c r="E78" s="8" t="n">
        <f aca="false">D78*$J$5</f>
        <v>0</v>
      </c>
      <c r="F78" s="8" t="n">
        <f aca="false">E78-C78</f>
        <v>-3</v>
      </c>
      <c r="G78" s="9" t="n">
        <f aca="false">IF(AND(C78=0,E78=0),0,IF(C78=0,"New",(E78-C78)/C78))</f>
        <v>-1</v>
      </c>
      <c r="H78" s="8" t="n">
        <f aca="false">SUMIFS('Source'!$E:$E,'Source'!$A:$A,"107 - Pharmacies",'Source'!$B:$B,$A78)</f>
        <v>379.53</v>
      </c>
      <c r="I78" s="8" t="n">
        <f aca="false">SUMIFS('Source'!$G:$G,'Source'!$A:$A,"107 - Pharmacies",'Source'!$B:$B,$A78)</f>
        <v>0</v>
      </c>
      <c r="J78" s="8" t="n">
        <f aca="false">I78*$J$5</f>
        <v>0</v>
      </c>
      <c r="K78" s="8" t="n">
        <f aca="false">J78-H78</f>
        <v>-379.53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389</v>
      </c>
      <c r="B79" s="7" t="str">
        <f aca="false">IFERROR(INDEX('Source'!$C:$C,MATCH($A79,'Source'!$B:$B,0)),"")</f>
        <v>מגן לכתף ימין/שמאל</v>
      </c>
      <c r="C79" s="8" t="n">
        <f aca="false">SUMIFS('Source'!$D:$D,'Source'!$A:$A,"107 - Pharmacies",'Source'!$B:$B,$A79)</f>
        <v>2</v>
      </c>
      <c r="D79" s="8" t="n">
        <f aca="false">SUMIFS('Source'!$F:$F,'Source'!$A:$A,"107 - Pharmacies",'Source'!$B:$B,$A79)</f>
        <v>0</v>
      </c>
      <c r="E79" s="8" t="n">
        <f aca="false">D79*$J$5</f>
        <v>0</v>
      </c>
      <c r="F79" s="8" t="n">
        <f aca="false">E79-C79</f>
        <v>-2</v>
      </c>
      <c r="G79" s="9" t="n">
        <f aca="false">IF(AND(C79=0,E79=0),0,IF(C79=0,"New",(E79-C79)/C79))</f>
        <v>-1</v>
      </c>
      <c r="H79" s="8" t="n">
        <f aca="false">SUMIFS('Source'!$E:$E,'Source'!$A:$A,"107 - Pharmacies",'Source'!$B:$B,$A79)</f>
        <v>378.64</v>
      </c>
      <c r="I79" s="8" t="n">
        <f aca="false">SUMIFS('Source'!$G:$G,'Source'!$A:$A,"107 - Pharmacies",'Source'!$B:$B,$A79)</f>
        <v>0</v>
      </c>
      <c r="J79" s="8" t="n">
        <f aca="false">I79*$J$5</f>
        <v>0</v>
      </c>
      <c r="K79" s="8" t="n">
        <f aca="false">J79-H79</f>
        <v>-378.64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691</v>
      </c>
      <c r="B80" s="7" t="str">
        <f aca="false">IFERROR(INDEX('Source'!$C:$C,MATCH($A80,'Source'!$B:$B,0)),"")</f>
        <v>משלוח בארץ</v>
      </c>
      <c r="C80" s="8" t="n">
        <f aca="false">SUMIFS('Source'!$D:$D,'Source'!$A:$A,"107 - Pharmacies",'Source'!$B:$B,$A80)</f>
        <v>17</v>
      </c>
      <c r="D80" s="8" t="n">
        <f aca="false">SUMIFS('Source'!$F:$F,'Source'!$A:$A,"107 - Pharmacies",'Source'!$B:$B,$A80)</f>
        <v>5</v>
      </c>
      <c r="E80" s="8" t="n">
        <f aca="false">D80*$J$5</f>
        <v>6.31578947368421</v>
      </c>
      <c r="F80" s="8" t="n">
        <f aca="false">E80-C80</f>
        <v>-10.6842105263158</v>
      </c>
      <c r="G80" s="9" t="n">
        <f aca="false">IF(AND(C80=0,E80=0),0,IF(C80=0,"New",(E80-C80)/C80))</f>
        <v>-0.628482972136223</v>
      </c>
      <c r="H80" s="8" t="n">
        <f aca="false">SUMIFS('Source'!$E:$E,'Source'!$A:$A,"107 - Pharmacies",'Source'!$B:$B,$A80)</f>
        <v>511.6</v>
      </c>
      <c r="I80" s="8" t="n">
        <f aca="false">SUMIFS('Source'!$G:$G,'Source'!$A:$A,"107 - Pharmacies",'Source'!$B:$B,$A80)</f>
        <v>136.26</v>
      </c>
      <c r="J80" s="8" t="n">
        <f aca="false">I80*$J$5</f>
        <v>172.117894736842</v>
      </c>
      <c r="K80" s="8" t="n">
        <f aca="false">J80-H80</f>
        <v>-339.482105263158</v>
      </c>
      <c r="L80" s="9" t="n">
        <f aca="false">IF(AND(H80=0,J80=0),0,IF(H80=0,"New",(J80-H80)/H80))</f>
        <v>-0.663569400436196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706</v>
      </c>
      <c r="B81" s="7" t="str">
        <f aca="false">IFERROR(INDEX('Source'!$C:$C,MATCH($A81,'Source'!$B:$B,0)),"")</f>
        <v>חגורת שבר לצד שמאל</v>
      </c>
      <c r="C81" s="8" t="n">
        <f aca="false">SUMIFS('Source'!$D:$D,'Source'!$A:$A,"107 - Pharmacies",'Source'!$B:$B,$A81)</f>
        <v>2</v>
      </c>
      <c r="D81" s="8" t="n">
        <f aca="false">SUMIFS('Source'!$F:$F,'Source'!$A:$A,"107 - Pharmacies",'Source'!$B:$B,$A81)</f>
        <v>0</v>
      </c>
      <c r="E81" s="8" t="n">
        <f aca="false">D81*$J$5</f>
        <v>0</v>
      </c>
      <c r="F81" s="8" t="n">
        <f aca="false">E81-C81</f>
        <v>-2</v>
      </c>
      <c r="G81" s="9" t="n">
        <f aca="false">IF(AND(C81=0,E81=0),0,IF(C81=0,"New",(E81-C81)/C81))</f>
        <v>-1</v>
      </c>
      <c r="H81" s="8" t="n">
        <f aca="false">SUMIFS('Source'!$E:$E,'Source'!$A:$A,"107 - Pharmacies",'Source'!$B:$B,$A81)</f>
        <v>371.77</v>
      </c>
      <c r="I81" s="8" t="n">
        <f aca="false">SUMIFS('Source'!$G:$G,'Source'!$A:$A,"107 - Pharmacies",'Source'!$B:$B,$A81)</f>
        <v>0</v>
      </c>
      <c r="J81" s="8" t="n">
        <f aca="false">I81*$J$5</f>
        <v>0</v>
      </c>
      <c r="K81" s="8" t="n">
        <f aca="false">J81-H81</f>
        <v>-371.77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122</v>
      </c>
      <c r="B82" s="7" t="str">
        <f aca="false">IFERROR(INDEX('Source'!$C:$C,MATCH($A82,'Source'!$B:$B,0)),"")</f>
        <v>קינזיולוגי טייפ</v>
      </c>
      <c r="C82" s="8" t="n">
        <f aca="false">SUMIFS('Source'!$D:$D,'Source'!$A:$A,"107 - Pharmacies",'Source'!$B:$B,$A82)</f>
        <v>16</v>
      </c>
      <c r="D82" s="8" t="n">
        <f aca="false">SUMIFS('Source'!$F:$F,'Source'!$A:$A,"107 - Pharmacies",'Source'!$B:$B,$A82)</f>
        <v>7</v>
      </c>
      <c r="E82" s="8" t="n">
        <f aca="false">D82*$J$5</f>
        <v>8.84210526315789</v>
      </c>
      <c r="F82" s="8" t="n">
        <f aca="false">E82-C82</f>
        <v>-7.15789473684211</v>
      </c>
      <c r="G82" s="9" t="n">
        <f aca="false">IF(AND(C82=0,E82=0),0,IF(C82=0,"New",(E82-C82)/C82))</f>
        <v>-0.447368421052632</v>
      </c>
      <c r="H82" s="8" t="n">
        <f aca="false">SUMIFS('Source'!$E:$E,'Source'!$A:$A,"107 - Pharmacies",'Source'!$B:$B,$A82)</f>
        <v>575.53</v>
      </c>
      <c r="I82" s="8" t="n">
        <f aca="false">SUMIFS('Source'!$G:$G,'Source'!$A:$A,"107 - Pharmacies",'Source'!$B:$B,$A82)</f>
        <v>210</v>
      </c>
      <c r="J82" s="8" t="n">
        <f aca="false">I82*$J$5</f>
        <v>265.263157894737</v>
      </c>
      <c r="K82" s="8" t="n">
        <f aca="false">J82-H82</f>
        <v>-310.266842105263</v>
      </c>
      <c r="L82" s="9" t="n">
        <f aca="false">IF(AND(H82=0,J82=0),0,IF(H82=0,"New",(J82-H82)/H82))</f>
        <v>-0.539097600655506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121</v>
      </c>
      <c r="B83" s="7" t="str">
        <f aca="false">IFERROR(INDEX('Source'!$C:$C,MATCH($A83,'Source'!$B:$B,0)),"")</f>
        <v>שרוול מטטרזלי מסיליקון</v>
      </c>
      <c r="C83" s="8" t="n">
        <f aca="false">SUMIFS('Source'!$D:$D,'Source'!$A:$A,"107 - Pharmacies",'Source'!$B:$B,$A83)</f>
        <v>8</v>
      </c>
      <c r="D83" s="8" t="n">
        <f aca="false">SUMIFS('Source'!$F:$F,'Source'!$A:$A,"107 - Pharmacies",'Source'!$B:$B,$A83)</f>
        <v>2</v>
      </c>
      <c r="E83" s="8" t="n">
        <f aca="false">D83*$J$5</f>
        <v>2.52631578947368</v>
      </c>
      <c r="F83" s="8" t="n">
        <f aca="false">E83-C83</f>
        <v>-5.47368421052632</v>
      </c>
      <c r="G83" s="9" t="n">
        <f aca="false">IF(AND(C83=0,E83=0),0,IF(C83=0,"New",(E83-C83)/C83))</f>
        <v>-0.68421052631579</v>
      </c>
      <c r="H83" s="8" t="n">
        <f aca="false">SUMIFS('Source'!$E:$E,'Source'!$A:$A,"107 - Pharmacies",'Source'!$B:$B,$A83)</f>
        <v>487.07</v>
      </c>
      <c r="I83" s="8" t="n">
        <f aca="false">SUMIFS('Source'!$G:$G,'Source'!$A:$A,"107 - Pharmacies",'Source'!$B:$B,$A83)</f>
        <v>121.77</v>
      </c>
      <c r="J83" s="8" t="n">
        <f aca="false">I83*$J$5</f>
        <v>153.814736842105</v>
      </c>
      <c r="K83" s="8" t="n">
        <f aca="false">J83-H83</f>
        <v>-333.255263157895</v>
      </c>
      <c r="L83" s="9" t="n">
        <f aca="false">IF(AND(H83=0,J83=0),0,IF(H83=0,"New",(J83-H83)/H83))</f>
        <v>-0.684204042864259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646</v>
      </c>
      <c r="B84" s="7" t="str">
        <f aca="false">IFERROR(INDEX('Source'!$C:$C,MATCH($A84,'Source'!$B:$B,0)),"")</f>
        <v>SpinaShield | חגורת תיקון יציבה לעמוד שדרה וכתפיים</v>
      </c>
      <c r="C84" s="8" t="n">
        <f aca="false">SUMIFS('Source'!$D:$D,'Source'!$A:$A,"107 - Pharmacies",'Source'!$B:$B,$A84)</f>
        <v>0</v>
      </c>
      <c r="D84" s="8" t="n">
        <f aca="false">SUMIFS('Source'!$F:$F,'Source'!$A:$A,"107 - Pharmacies",'Source'!$B:$B,$A84)</f>
        <v>1</v>
      </c>
      <c r="E84" s="8" t="n">
        <f aca="false">D84*$J$5</f>
        <v>1.26315789473684</v>
      </c>
      <c r="F84" s="8" t="n">
        <f aca="false">E84-C84</f>
        <v>1.26315789473684</v>
      </c>
      <c r="G84" s="9" t="str">
        <f aca="false">IF(AND(C84=0,E84=0),0,IF(C84=0,"New",(E84-C84)/C84))</f>
        <v>New</v>
      </c>
      <c r="H84" s="8" t="n">
        <f aca="false">SUMIFS('Source'!$E:$E,'Source'!$A:$A,"107 - Pharmacies",'Source'!$B:$B,$A84)</f>
        <v>0</v>
      </c>
      <c r="I84" s="8" t="n">
        <f aca="false">SUMIFS('Source'!$G:$G,'Source'!$A:$A,"107 - Pharmacies",'Source'!$B:$B,$A84)</f>
        <v>350</v>
      </c>
      <c r="J84" s="8" t="n">
        <f aca="false">I84*$J$5</f>
        <v>442.105263157895</v>
      </c>
      <c r="K84" s="8" t="n">
        <f aca="false">J84-H84</f>
        <v>442.105263157895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219</v>
      </c>
      <c r="B85" s="7" t="str">
        <f aca="false">IFERROR(INDEX('Source'!$C:$C,MATCH($A85,'Source'!$B:$B,0)),"")</f>
        <v>שרוול לגבס ארוך יד</v>
      </c>
      <c r="C85" s="8" t="n">
        <f aca="false">SUMIFS('Source'!$D:$D,'Source'!$A:$A,"107 - Pharmacies",'Source'!$B:$B,$A85)</f>
        <v>19</v>
      </c>
      <c r="D85" s="8" t="n">
        <f aca="false">SUMIFS('Source'!$F:$F,'Source'!$A:$A,"107 - Pharmacies",'Source'!$B:$B,$A85)</f>
        <v>10</v>
      </c>
      <c r="E85" s="8" t="n">
        <f aca="false">D85*$J$5</f>
        <v>12.6315789473684</v>
      </c>
      <c r="F85" s="8" t="n">
        <f aca="false">E85-C85</f>
        <v>-6.36842105263158</v>
      </c>
      <c r="G85" s="9" t="n">
        <f aca="false">IF(AND(C85=0,E85=0),0,IF(C85=0,"New",(E85-C85)/C85))</f>
        <v>-0.335180055401662</v>
      </c>
      <c r="H85" s="8" t="n">
        <f aca="false">SUMIFS('Source'!$E:$E,'Source'!$A:$A,"107 - Pharmacies",'Source'!$B:$B,$A85)</f>
        <v>769.33</v>
      </c>
      <c r="I85" s="8" t="n">
        <f aca="false">SUMIFS('Source'!$G:$G,'Source'!$A:$A,"107 - Pharmacies",'Source'!$B:$B,$A85)</f>
        <v>421.33</v>
      </c>
      <c r="J85" s="8" t="n">
        <f aca="false">I85*$J$5</f>
        <v>532.206315789474</v>
      </c>
      <c r="K85" s="8" t="n">
        <f aca="false">J85-H85</f>
        <v>-237.123684210526</v>
      </c>
      <c r="L85" s="9" t="n">
        <f aca="false">IF(AND(H85=0,J85=0),0,IF(H85=0,"New",(J85-H85)/H85))</f>
        <v>-0.308221028960948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187</v>
      </c>
      <c r="B86" s="7" t="str">
        <f aca="false">IFERROR(INDEX('Source'!$C:$C,MATCH($A86,'Source'!$B:$B,0)),"")</f>
        <v>סד לתמיכה פרק כף יד ואגודל</v>
      </c>
      <c r="C86" s="8" t="n">
        <f aca="false">SUMIFS('Source'!$D:$D,'Source'!$A:$A,"107 - Pharmacies",'Source'!$B:$B,$A86)</f>
        <v>14</v>
      </c>
      <c r="D86" s="8" t="n">
        <f aca="false">SUMIFS('Source'!$F:$F,'Source'!$A:$A,"107 - Pharmacies",'Source'!$B:$B,$A86)</f>
        <v>10</v>
      </c>
      <c r="E86" s="8" t="n">
        <f aca="false">D86*$J$5</f>
        <v>12.6315789473684</v>
      </c>
      <c r="F86" s="8" t="n">
        <f aca="false">E86-C86</f>
        <v>-1.36842105263158</v>
      </c>
      <c r="G86" s="9" t="n">
        <f aca="false">IF(AND(C86=0,E86=0),0,IF(C86=0,"New",(E86-C86)/C86))</f>
        <v>-0.0977443609022556</v>
      </c>
      <c r="H86" s="8" t="n">
        <f aca="false">SUMIFS('Source'!$E:$E,'Source'!$A:$A,"107 - Pharmacies",'Source'!$B:$B,$A86)</f>
        <v>1492.07</v>
      </c>
      <c r="I86" s="8" t="n">
        <f aca="false">SUMIFS('Source'!$G:$G,'Source'!$A:$A,"107 - Pharmacies",'Source'!$B:$B,$A86)</f>
        <v>1150.26</v>
      </c>
      <c r="J86" s="8" t="n">
        <f aca="false">I86*$J$5</f>
        <v>1452.96</v>
      </c>
      <c r="K86" s="8" t="n">
        <f aca="false">J86-H86</f>
        <v>-39.1100000000001</v>
      </c>
      <c r="L86" s="9" t="n">
        <f aca="false">IF(AND(H86=0,J86=0),0,IF(H86=0,"New",(J86-H86)/H86))</f>
        <v>-0.0262119069480655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163</v>
      </c>
      <c r="B87" s="7" t="str">
        <f aca="false">IFERROR(INDEX('Source'!$C:$C,MATCH($A87,'Source'!$B:$B,0)),"")</f>
        <v>אצבעון מסיליקון</v>
      </c>
      <c r="C87" s="8" t="n">
        <f aca="false">SUMIFS('Source'!$D:$D,'Source'!$A:$A,"107 - Pharmacies",'Source'!$B:$B,$A87)</f>
        <v>17</v>
      </c>
      <c r="D87" s="8" t="n">
        <f aca="false">SUMIFS('Source'!$F:$F,'Source'!$A:$A,"107 - Pharmacies",'Source'!$B:$B,$A87)</f>
        <v>4</v>
      </c>
      <c r="E87" s="8" t="n">
        <f aca="false">D87*$J$5</f>
        <v>5.05263157894737</v>
      </c>
      <c r="F87" s="8" t="n">
        <f aca="false">E87-C87</f>
        <v>-11.9473684210526</v>
      </c>
      <c r="G87" s="9" t="n">
        <f aca="false">IF(AND(C87=0,E87=0),0,IF(C87=0,"New",(E87-C87)/C87))</f>
        <v>-0.702786377708978</v>
      </c>
      <c r="H87" s="8" t="n">
        <f aca="false">SUMIFS('Source'!$E:$E,'Source'!$A:$A,"107 - Pharmacies",'Source'!$B:$B,$A87)</f>
        <v>445.35</v>
      </c>
      <c r="I87" s="8" t="n">
        <f aca="false">SUMIFS('Source'!$G:$G,'Source'!$A:$A,"107 - Pharmacies",'Source'!$B:$B,$A87)</f>
        <v>104.79</v>
      </c>
      <c r="J87" s="8" t="n">
        <f aca="false">I87*$J$5</f>
        <v>132.366315789474</v>
      </c>
      <c r="K87" s="8" t="n">
        <f aca="false">J87-H87</f>
        <v>-312.983684210526</v>
      </c>
      <c r="L87" s="9" t="n">
        <f aca="false">IF(AND(H87=0,J87=0),0,IF(H87=0,"New",(J87-H87)/H87))</f>
        <v>-0.702781372427364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130</v>
      </c>
      <c r="B88" s="7" t="str">
        <f aca="false">IFERROR(INDEX('Source'!$C:$C,MATCH($A88,'Source'!$B:$B,0)),"")</f>
        <v>מתלה יד-כיס</v>
      </c>
      <c r="C88" s="8" t="n">
        <f aca="false">SUMIFS('Source'!$D:$D,'Source'!$A:$A,"107 - Pharmacies",'Source'!$B:$B,$A88)</f>
        <v>20</v>
      </c>
      <c r="D88" s="8" t="n">
        <f aca="false">SUMIFS('Source'!$F:$F,'Source'!$A:$A,"107 - Pharmacies",'Source'!$B:$B,$A88)</f>
        <v>14</v>
      </c>
      <c r="E88" s="8" t="n">
        <f aca="false">D88*$J$5</f>
        <v>17.6842105263158</v>
      </c>
      <c r="F88" s="8" t="n">
        <f aca="false">E88-C88</f>
        <v>-2.31578947368421</v>
      </c>
      <c r="G88" s="9" t="n">
        <f aca="false">IF(AND(C88=0,E88=0),0,IF(C88=0,"New",(E88-C88)/C88))</f>
        <v>-0.115789473684211</v>
      </c>
      <c r="H88" s="8" t="n">
        <f aca="false">SUMIFS('Source'!$E:$E,'Source'!$A:$A,"107 - Pharmacies",'Source'!$B:$B,$A88)</f>
        <v>1125.71</v>
      </c>
      <c r="I88" s="8" t="n">
        <f aca="false">SUMIFS('Source'!$G:$G,'Source'!$A:$A,"107 - Pharmacies",'Source'!$B:$B,$A88)</f>
        <v>785.7</v>
      </c>
      <c r="J88" s="8" t="n">
        <f aca="false">I88*$J$5</f>
        <v>992.463157894737</v>
      </c>
      <c r="K88" s="8" t="n">
        <f aca="false">J88-H88</f>
        <v>-133.246842105263</v>
      </c>
      <c r="L88" s="9" t="n">
        <f aca="false">IF(AND(H88=0,J88=0),0,IF(H88=0,"New",(J88-H88)/H88))</f>
        <v>-0.118366934739199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723</v>
      </c>
      <c r="B89" s="7" t="str">
        <f aca="false">IFERROR(INDEX('Source'!$C:$C,MATCH($A89,'Source'!$B:$B,0)),"")</f>
        <v>מ.ברך ארוך+כ. סיל.+ציר D</v>
      </c>
      <c r="C89" s="8" t="n">
        <f aca="false">SUMIFS('Source'!$D:$D,'Source'!$A:$A,"107 - Pharmacies",'Source'!$B:$B,$A89)</f>
        <v>0</v>
      </c>
      <c r="D89" s="8" t="n">
        <f aca="false">SUMIFS('Source'!$F:$F,'Source'!$A:$A,"107 - Pharmacies",'Source'!$B:$B,$A89)</f>
        <v>1</v>
      </c>
      <c r="E89" s="8" t="n">
        <f aca="false">D89*$J$5</f>
        <v>1.26315789473684</v>
      </c>
      <c r="F89" s="8" t="n">
        <f aca="false">E89-C89</f>
        <v>1.26315789473684</v>
      </c>
      <c r="G89" s="9" t="str">
        <f aca="false">IF(AND(C89=0,E89=0),0,IF(C89=0,"New",(E89-C89)/C89))</f>
        <v>New</v>
      </c>
      <c r="H89" s="8" t="n">
        <f aca="false">SUMIFS('Source'!$E:$E,'Source'!$A:$A,"107 - Pharmacies",'Source'!$B:$B,$A89)</f>
        <v>0</v>
      </c>
      <c r="I89" s="8" t="n">
        <f aca="false">SUMIFS('Source'!$G:$G,'Source'!$A:$A,"107 - Pharmacies",'Source'!$B:$B,$A89)</f>
        <v>330.88</v>
      </c>
      <c r="J89" s="8" t="n">
        <f aca="false">I89*$J$5</f>
        <v>417.953684210526</v>
      </c>
      <c r="K89" s="8" t="n">
        <f aca="false">J89-H89</f>
        <v>417.953684210526</v>
      </c>
      <c r="L89" s="9" t="str">
        <f aca="false">IF(AND(H89=0,J89=0),0,IF(H89=0,"New",(J89-H89)/H89))</f>
        <v>New</v>
      </c>
      <c r="M89" s="7" t="str">
        <f aca="false">IF(AND(OR(C89&lt;&gt;0,H89&lt;&gt;0),D89=0,I89=0),"DROP",IF(AND(OR(D89&lt;&gt;0,I89&lt;&gt;0),C89=0,H89=0),"NEW",""))</f>
        <v>NEW</v>
      </c>
    </row>
    <row r="90" customFormat="false" ht="15" hidden="false" customHeight="false" outlineLevel="0" collapsed="false">
      <c r="A90" s="7" t="s">
        <v>285</v>
      </c>
      <c r="B90" s="7" t="str">
        <f aca="false">IFERROR(INDEX('Source'!$C:$C,MATCH($A90,'Source'!$B:$B,0)),"")</f>
        <v>מגן ברך ארוך</v>
      </c>
      <c r="C90" s="8" t="n">
        <f aca="false">SUMIFS('Source'!$D:$D,'Source'!$A:$A,"107 - Pharmacies",'Source'!$B:$B,$A90)</f>
        <v>9</v>
      </c>
      <c r="D90" s="8" t="n">
        <f aca="false">SUMIFS('Source'!$F:$F,'Source'!$A:$A,"107 - Pharmacies",'Source'!$B:$B,$A90)</f>
        <v>0</v>
      </c>
      <c r="E90" s="8" t="n">
        <f aca="false">D90*$J$5</f>
        <v>0</v>
      </c>
      <c r="F90" s="8" t="n">
        <f aca="false">E90-C90</f>
        <v>-9</v>
      </c>
      <c r="G90" s="9" t="n">
        <f aca="false">IF(AND(C90=0,E90=0),0,IF(C90=0,"New",(E90-C90)/C90))</f>
        <v>-1</v>
      </c>
      <c r="H90" s="8" t="n">
        <f aca="false">SUMIFS('Source'!$E:$E,'Source'!$A:$A,"107 - Pharmacies",'Source'!$B:$B,$A90)</f>
        <v>326.06</v>
      </c>
      <c r="I90" s="8" t="n">
        <f aca="false">SUMIFS('Source'!$G:$G,'Source'!$A:$A,"107 - Pharmacies",'Source'!$B:$B,$A90)</f>
        <v>0</v>
      </c>
      <c r="J90" s="8" t="n">
        <f aca="false">I90*$J$5</f>
        <v>0</v>
      </c>
      <c r="K90" s="8" t="n">
        <f aca="false">J90-H90</f>
        <v>-326.06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451</v>
      </c>
      <c r="B91" s="7" t="str">
        <f aca="false">IFERROR(INDEX('Source'!$C:$C,MATCH($A91,'Source'!$B:$B,0)),"")</f>
        <v>חבק יד SC25</v>
      </c>
      <c r="C91" s="8" t="n">
        <f aca="false">SUMIFS('Source'!$D:$D,'Source'!$A:$A,"107 - Pharmacies",'Source'!$B:$B,$A91)</f>
        <v>6</v>
      </c>
      <c r="D91" s="8" t="n">
        <f aca="false">SUMIFS('Source'!$F:$F,'Source'!$A:$A,"107 - Pharmacies",'Source'!$B:$B,$A91)</f>
        <v>2</v>
      </c>
      <c r="E91" s="8" t="n">
        <f aca="false">D91*$J$5</f>
        <v>2.52631578947368</v>
      </c>
      <c r="F91" s="8" t="n">
        <f aca="false">E91-C91</f>
        <v>-3.47368421052632</v>
      </c>
      <c r="G91" s="9" t="n">
        <f aca="false">IF(AND(C91=0,E91=0),0,IF(C91=0,"New",(E91-C91)/C91))</f>
        <v>-0.578947368421053</v>
      </c>
      <c r="H91" s="8" t="n">
        <f aca="false">SUMIFS('Source'!$E:$E,'Source'!$A:$A,"107 - Pharmacies",'Source'!$B:$B,$A91)</f>
        <v>512.91</v>
      </c>
      <c r="I91" s="8" t="n">
        <f aca="false">SUMIFS('Source'!$G:$G,'Source'!$A:$A,"107 - Pharmacies",'Source'!$B:$B,$A91)</f>
        <v>187.35</v>
      </c>
      <c r="J91" s="8" t="n">
        <f aca="false">I91*$J$5</f>
        <v>236.652631578947</v>
      </c>
      <c r="K91" s="8" t="n">
        <f aca="false">J91-H91</f>
        <v>-276.257368421053</v>
      </c>
      <c r="L91" s="9" t="n">
        <f aca="false">IF(AND(H91=0,J91=0),0,IF(H91=0,"New",(J91-H91)/H91))</f>
        <v>-0.538607881345758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651</v>
      </c>
      <c r="B92" s="7" t="str">
        <f aca="false">IFERROR(INDEX('Source'!$C:$C,MATCH($A92,'Source'!$B:$B,0)),"")</f>
        <v>חגורת פאבליק (רצועות אבדוקציה)</v>
      </c>
      <c r="C92" s="8" t="n">
        <f aca="false">SUMIFS('Source'!$D:$D,'Source'!$A:$A,"107 - Pharmacies",'Source'!$B:$B,$A92)</f>
        <v>1</v>
      </c>
      <c r="D92" s="8" t="n">
        <f aca="false">SUMIFS('Source'!$F:$F,'Source'!$A:$A,"107 - Pharmacies",'Source'!$B:$B,$A92)</f>
        <v>2</v>
      </c>
      <c r="E92" s="8" t="n">
        <f aca="false">D92*$J$5</f>
        <v>2.52631578947368</v>
      </c>
      <c r="F92" s="8" t="n">
        <f aca="false">E92-C92</f>
        <v>1.52631578947368</v>
      </c>
      <c r="G92" s="9" t="n">
        <f aca="false">IF(AND(C92=0,E92=0),0,IF(C92=0,"New",(E92-C92)/C92))</f>
        <v>1.52631578947368</v>
      </c>
      <c r="H92" s="8" t="n">
        <f aca="false">SUMIFS('Source'!$E:$E,'Source'!$A:$A,"107 - Pharmacies",'Source'!$B:$B,$A92)</f>
        <v>260</v>
      </c>
      <c r="I92" s="8" t="n">
        <f aca="false">SUMIFS('Source'!$G:$G,'Source'!$A:$A,"107 - Pharmacies",'Source'!$B:$B,$A92)</f>
        <v>583.38</v>
      </c>
      <c r="J92" s="8" t="n">
        <f aca="false">I92*$J$5</f>
        <v>736.901052631579</v>
      </c>
      <c r="K92" s="8" t="n">
        <f aca="false">J92-H92</f>
        <v>476.901052631579</v>
      </c>
      <c r="L92" s="9" t="n">
        <f aca="false">IF(AND(H92=0,J92=0),0,IF(H92=0,"New",(J92-H92)/H92))</f>
        <v>1.83423481781376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488</v>
      </c>
      <c r="B93" s="7" t="str">
        <f aca="false">IFERROR(INDEX('Source'!$C:$C,MATCH($A93,'Source'!$B:$B,0)),"")</f>
        <v>חגורת שבר דו צדדית</v>
      </c>
      <c r="C93" s="8" t="n">
        <f aca="false">SUMIFS('Source'!$D:$D,'Source'!$A:$A,"107 - Pharmacies",'Source'!$B:$B,$A93)</f>
        <v>3</v>
      </c>
      <c r="D93" s="8" t="n">
        <f aca="false">SUMIFS('Source'!$F:$F,'Source'!$A:$A,"107 - Pharmacies",'Source'!$B:$B,$A93)</f>
        <v>2</v>
      </c>
      <c r="E93" s="8" t="n">
        <f aca="false">D93*$J$5</f>
        <v>2.52631578947368</v>
      </c>
      <c r="F93" s="8" t="n">
        <f aca="false">E93-C93</f>
        <v>-0.473684210526316</v>
      </c>
      <c r="G93" s="9" t="n">
        <f aca="false">IF(AND(C93=0,E93=0),0,IF(C93=0,"New",(E93-C93)/C93))</f>
        <v>-0.157894736842105</v>
      </c>
      <c r="H93" s="8" t="n">
        <f aca="false">SUMIFS('Source'!$E:$E,'Source'!$A:$A,"107 - Pharmacies",'Source'!$B:$B,$A93)</f>
        <v>674</v>
      </c>
      <c r="I93" s="8" t="n">
        <f aca="false">SUMIFS('Source'!$G:$G,'Source'!$A:$A,"107 - Pharmacies",'Source'!$B:$B,$A93)</f>
        <v>360</v>
      </c>
      <c r="J93" s="8" t="n">
        <f aca="false">I93*$J$5</f>
        <v>454.736842105263</v>
      </c>
      <c r="K93" s="8" t="n">
        <f aca="false">J93-H93</f>
        <v>-219.263157894737</v>
      </c>
      <c r="L93" s="9" t="n">
        <f aca="false">IF(AND(H93=0,J93=0),0,IF(H93=0,"New",(J93-H93)/H93))</f>
        <v>-0.325316258004061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201</v>
      </c>
      <c r="B94" s="7" t="str">
        <f aca="false">IFERROR(INDEX('Source'!$C:$C,MATCH($A94,'Source'!$B:$B,0)),"")</f>
        <v>כ.הפרדת אצבעות ס</v>
      </c>
      <c r="C94" s="8" t="n">
        <f aca="false">SUMIFS('Source'!$D:$D,'Source'!$A:$A,"107 - Pharmacies",'Source'!$B:$B,$A94)</f>
        <v>35</v>
      </c>
      <c r="D94" s="8" t="n">
        <f aca="false">SUMIFS('Source'!$F:$F,'Source'!$A:$A,"107 - Pharmacies",'Source'!$B:$B,$A94)</f>
        <v>12</v>
      </c>
      <c r="E94" s="8" t="n">
        <f aca="false">D94*$J$5</f>
        <v>15.1578947368421</v>
      </c>
      <c r="F94" s="8" t="n">
        <f aca="false">E94-C94</f>
        <v>-19.8421052631579</v>
      </c>
      <c r="G94" s="9" t="n">
        <f aca="false">IF(AND(C94=0,E94=0),0,IF(C94=0,"New",(E94-C94)/C94))</f>
        <v>-0.566917293233083</v>
      </c>
      <c r="H94" s="8" t="n">
        <f aca="false">SUMIFS('Source'!$E:$E,'Source'!$A:$A,"107 - Pharmacies",'Source'!$B:$B,$A94)</f>
        <v>486.18</v>
      </c>
      <c r="I94" s="8" t="n">
        <f aca="false">SUMIFS('Source'!$G:$G,'Source'!$A:$A,"107 - Pharmacies",'Source'!$B:$B,$A94)</f>
        <v>173.78</v>
      </c>
      <c r="J94" s="8" t="n">
        <f aca="false">I94*$J$5</f>
        <v>219.511578947368</v>
      </c>
      <c r="K94" s="8" t="n">
        <f aca="false">J94-H94</f>
        <v>-266.668421052632</v>
      </c>
      <c r="L94" s="9" t="n">
        <f aca="false">IF(AND(H94=0,J94=0),0,IF(H94=0,"New",(J94-H94)/H94))</f>
        <v>-0.54849730768981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853</v>
      </c>
      <c r="B95" s="7" t="str">
        <f aca="false">IFERROR(INDEX('Source'!$C:$C,MATCH($A95,'Source'!$B:$B,0)),"")</f>
        <v>חגורת הריון מכנס</v>
      </c>
      <c r="C95" s="8" t="n">
        <f aca="false">SUMIFS('Source'!$D:$D,'Source'!$A:$A,"107 - Pharmacies",'Source'!$B:$B,$A95)</f>
        <v>0</v>
      </c>
      <c r="D95" s="8" t="n">
        <f aca="false">SUMIFS('Source'!$F:$F,'Source'!$A:$A,"107 - Pharmacies",'Source'!$B:$B,$A95)</f>
        <v>1</v>
      </c>
      <c r="E95" s="8" t="n">
        <f aca="false">D95*$J$5</f>
        <v>1.26315789473684</v>
      </c>
      <c r="F95" s="8" t="n">
        <f aca="false">E95-C95</f>
        <v>1.26315789473684</v>
      </c>
      <c r="G95" s="9" t="str">
        <f aca="false">IF(AND(C95=0,E95=0),0,IF(C95=0,"New",(E95-C95)/C95))</f>
        <v>New</v>
      </c>
      <c r="H95" s="8" t="n">
        <f aca="false">SUMIFS('Source'!$E:$E,'Source'!$A:$A,"107 - Pharmacies",'Source'!$B:$B,$A95)</f>
        <v>0</v>
      </c>
      <c r="I95" s="8" t="n">
        <f aca="false">SUMIFS('Source'!$G:$G,'Source'!$A:$A,"107 - Pharmacies",'Source'!$B:$B,$A95)</f>
        <v>309.32</v>
      </c>
      <c r="J95" s="8" t="n">
        <f aca="false">I95*$J$5</f>
        <v>390.72</v>
      </c>
      <c r="K95" s="8" t="n">
        <f aca="false">J95-H95</f>
        <v>390.72</v>
      </c>
      <c r="L95" s="9" t="str">
        <f aca="false">IF(AND(H95=0,J95=0),0,IF(H95=0,"New",(J95-H95)/H95))</f>
        <v>New</v>
      </c>
      <c r="M95" s="7" t="str">
        <f aca="false">IF(AND(OR(C95&lt;&gt;0,H95&lt;&gt;0),D95=0,I95=0),"DROP",IF(AND(OR(D95&lt;&gt;0,I95&lt;&gt;0),C95=0,H95=0),"NEW",""))</f>
        <v>NEW</v>
      </c>
    </row>
    <row r="96" customFormat="false" ht="15" hidden="false" customHeight="false" outlineLevel="0" collapsed="false">
      <c r="A96" s="7" t="s">
        <v>412</v>
      </c>
      <c r="B96" s="7" t="str">
        <f aca="false">IFERROR(INDEX('Source'!$C:$C,MATCH($A96,'Source'!$B:$B,0)),"")</f>
        <v>מגן קרסול ימין SC35</v>
      </c>
      <c r="C96" s="8" t="n">
        <f aca="false">SUMIFS('Source'!$D:$D,'Source'!$A:$A,"107 - Pharmacies",'Source'!$B:$B,$A96)</f>
        <v>4</v>
      </c>
      <c r="D96" s="8" t="n">
        <f aca="false">SUMIFS('Source'!$F:$F,'Source'!$A:$A,"107 - Pharmacies",'Source'!$B:$B,$A96)</f>
        <v>0</v>
      </c>
      <c r="E96" s="8" t="n">
        <f aca="false">D96*$J$5</f>
        <v>0</v>
      </c>
      <c r="F96" s="8" t="n">
        <f aca="false">E96-C96</f>
        <v>-4</v>
      </c>
      <c r="G96" s="9" t="n">
        <f aca="false">IF(AND(C96=0,E96=0),0,IF(C96=0,"New",(E96-C96)/C96))</f>
        <v>-1</v>
      </c>
      <c r="H96" s="8" t="n">
        <f aca="false">SUMIFS('Source'!$E:$E,'Source'!$A:$A,"107 - Pharmacies",'Source'!$B:$B,$A96)</f>
        <v>309.17</v>
      </c>
      <c r="I96" s="8" t="n">
        <f aca="false">SUMIFS('Source'!$G:$G,'Source'!$A:$A,"107 - Pharmacies",'Source'!$B:$B,$A96)</f>
        <v>0</v>
      </c>
      <c r="J96" s="8" t="n">
        <f aca="false">I96*$J$5</f>
        <v>0</v>
      </c>
      <c r="K96" s="8" t="n">
        <f aca="false">J96-H96</f>
        <v>-309.17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114</v>
      </c>
      <c r="B97" s="7" t="str">
        <f aca="false">IFERROR(INDEX('Source'!$C:$C,MATCH($A97,'Source'!$B:$B,0)),"")</f>
        <v>מ. בוניון + מפריד אצבע</v>
      </c>
      <c r="C97" s="8" t="n">
        <f aca="false">SUMIFS('Source'!$D:$D,'Source'!$A:$A,"107 - Pharmacies",'Source'!$B:$B,$A97)</f>
        <v>21</v>
      </c>
      <c r="D97" s="8" t="n">
        <f aca="false">SUMIFS('Source'!$F:$F,'Source'!$A:$A,"107 - Pharmacies",'Source'!$B:$B,$A97)</f>
        <v>12</v>
      </c>
      <c r="E97" s="8" t="n">
        <f aca="false">D97*$J$5</f>
        <v>15.1578947368421</v>
      </c>
      <c r="F97" s="8" t="n">
        <f aca="false">E97-C97</f>
        <v>-5.8421052631579</v>
      </c>
      <c r="G97" s="9" t="n">
        <f aca="false">IF(AND(C97=0,E97=0),0,IF(C97=0,"New",(E97-C97)/C97))</f>
        <v>-0.278195488721805</v>
      </c>
      <c r="H97" s="8" t="n">
        <f aca="false">SUMIFS('Source'!$E:$E,'Source'!$A:$A,"107 - Pharmacies",'Source'!$B:$B,$A97)</f>
        <v>791.11</v>
      </c>
      <c r="I97" s="8" t="n">
        <f aca="false">SUMIFS('Source'!$G:$G,'Source'!$A:$A,"107 - Pharmacies",'Source'!$B:$B,$A97)</f>
        <v>483.24</v>
      </c>
      <c r="J97" s="8" t="n">
        <f aca="false">I97*$J$5</f>
        <v>610.408421052632</v>
      </c>
      <c r="K97" s="8" t="n">
        <f aca="false">J97-H97</f>
        <v>-180.701578947369</v>
      </c>
      <c r="L97" s="9" t="n">
        <f aca="false">IF(AND(H97=0,J97=0),0,IF(H97=0,"New",(J97-H97)/H97))</f>
        <v>-0.228415238016671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175</v>
      </c>
      <c r="B98" s="7" t="str">
        <f aca="false">IFERROR(INDEX('Source'!$C:$C,MATCH($A98,'Source'!$B:$B,0)),"")</f>
        <v>חבק לשורש כף היד</v>
      </c>
      <c r="C98" s="8" t="n">
        <f aca="false">SUMIFS('Source'!$D:$D,'Source'!$A:$A,"107 - Pharmacies",'Source'!$B:$B,$A98)</f>
        <v>24</v>
      </c>
      <c r="D98" s="8" t="n">
        <f aca="false">SUMIFS('Source'!$F:$F,'Source'!$A:$A,"107 - Pharmacies",'Source'!$B:$B,$A98)</f>
        <v>32</v>
      </c>
      <c r="E98" s="8" t="n">
        <f aca="false">D98*$J$5</f>
        <v>40.4210526315789</v>
      </c>
      <c r="F98" s="8" t="n">
        <f aca="false">E98-C98</f>
        <v>16.4210526315789</v>
      </c>
      <c r="G98" s="9" t="n">
        <f aca="false">IF(AND(C98=0,E98=0),0,IF(C98=0,"New",(E98-C98)/C98))</f>
        <v>0.684210526315789</v>
      </c>
      <c r="H98" s="8" t="n">
        <f aca="false">SUMIFS('Source'!$E:$E,'Source'!$A:$A,"107 - Pharmacies",'Source'!$B:$B,$A98)</f>
        <v>892.1</v>
      </c>
      <c r="I98" s="8" t="n">
        <f aca="false">SUMIFS('Source'!$G:$G,'Source'!$A:$A,"107 - Pharmacies",'Source'!$B:$B,$A98)</f>
        <v>1198.58</v>
      </c>
      <c r="J98" s="8" t="n">
        <f aca="false">I98*$J$5</f>
        <v>1513.99578947368</v>
      </c>
      <c r="K98" s="8" t="n">
        <f aca="false">J98-H98</f>
        <v>621.895789473684</v>
      </c>
      <c r="L98" s="9" t="n">
        <f aca="false">IF(AND(H98=0,J98=0),0,IF(H98=0,"New",(J98-H98)/H98))</f>
        <v>0.697114437253317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143</v>
      </c>
      <c r="B99" s="7" t="str">
        <f aca="false">IFERROR(INDEX('Source'!$C:$C,MATCH($A99,'Source'!$B:$B,0)),"")</f>
        <v>תרסיס דיאודורנט לכף הרגל</v>
      </c>
      <c r="C99" s="8" t="n">
        <f aca="false">SUMIFS('Source'!$D:$D,'Source'!$A:$A,"107 - Pharmacies",'Source'!$B:$B,$A99)</f>
        <v>18</v>
      </c>
      <c r="D99" s="8" t="n">
        <f aca="false">SUMIFS('Source'!$F:$F,'Source'!$A:$A,"107 - Pharmacies",'Source'!$B:$B,$A99)</f>
        <v>6</v>
      </c>
      <c r="E99" s="8" t="n">
        <f aca="false">D99*$J$5</f>
        <v>7.57894736842105</v>
      </c>
      <c r="F99" s="8" t="n">
        <f aca="false">E99-C99</f>
        <v>-10.4210526315789</v>
      </c>
      <c r="G99" s="9" t="n">
        <f aca="false">IF(AND(C99=0,E99=0),0,IF(C99=0,"New",(E99-C99)/C99))</f>
        <v>-0.578947368421053</v>
      </c>
      <c r="H99" s="8" t="n">
        <f aca="false">SUMIFS('Source'!$E:$E,'Source'!$A:$A,"107 - Pharmacies",'Source'!$B:$B,$A99)</f>
        <v>397.81</v>
      </c>
      <c r="I99" s="8" t="n">
        <f aca="false">SUMIFS('Source'!$G:$G,'Source'!$A:$A,"107 - Pharmacies",'Source'!$B:$B,$A99)</f>
        <v>93.62</v>
      </c>
      <c r="J99" s="8" t="n">
        <f aca="false">I99*$J$5</f>
        <v>118.256842105263</v>
      </c>
      <c r="K99" s="8" t="n">
        <f aca="false">J99-H99</f>
        <v>-279.553157894737</v>
      </c>
      <c r="L99" s="9" t="n">
        <f aca="false">IF(AND(H99=0,J99=0),0,IF(H99=0,"New",(J99-H99)/H99))</f>
        <v>-0.702730343366775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146</v>
      </c>
      <c r="B100" s="7" t="str">
        <f aca="false">IFERROR(INDEX('Source'!$C:$C,MATCH($A100,'Source'!$B:$B,0)),"")</f>
        <v>סד לאגודל</v>
      </c>
      <c r="C100" s="8" t="n">
        <f aca="false">SUMIFS('Source'!$D:$D,'Source'!$A:$A,"107 - Pharmacies",'Source'!$B:$B,$A100)</f>
        <v>3</v>
      </c>
      <c r="D100" s="8" t="n">
        <f aca="false">SUMIFS('Source'!$F:$F,'Source'!$A:$A,"107 - Pharmacies",'Source'!$B:$B,$A100)</f>
        <v>0</v>
      </c>
      <c r="E100" s="8" t="n">
        <f aca="false">D100*$J$5</f>
        <v>0</v>
      </c>
      <c r="F100" s="8" t="n">
        <f aca="false">E100-C100</f>
        <v>-3</v>
      </c>
      <c r="G100" s="9" t="n">
        <f aca="false">IF(AND(C100=0,E100=0),0,IF(C100=0,"New",(E100-C100)/C100))</f>
        <v>-1</v>
      </c>
      <c r="H100" s="8" t="n">
        <f aca="false">SUMIFS('Source'!$E:$E,'Source'!$A:$A,"107 - Pharmacies",'Source'!$B:$B,$A100)</f>
        <v>300.63</v>
      </c>
      <c r="I100" s="8" t="n">
        <f aca="false">SUMIFS('Source'!$G:$G,'Source'!$A:$A,"107 - Pharmacies",'Source'!$B:$B,$A100)</f>
        <v>0</v>
      </c>
      <c r="J100" s="8" t="n">
        <f aca="false">I100*$J$5</f>
        <v>0</v>
      </c>
      <c r="K100" s="8" t="n">
        <f aca="false">J100-H100</f>
        <v>-300.63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124</v>
      </c>
      <c r="B101" s="7" t="str">
        <f aca="false">IFERROR(INDEX('Source'!$C:$C,MATCH($A101,'Source'!$B:$B,0)),"")</f>
        <v>דאודורנט ספרי לנעל 100 מל</v>
      </c>
      <c r="C101" s="8" t="n">
        <f aca="false">SUMIFS('Source'!$D:$D,'Source'!$A:$A,"107 - Pharmacies",'Source'!$B:$B,$A101)</f>
        <v>15</v>
      </c>
      <c r="D101" s="8" t="n">
        <f aca="false">SUMIFS('Source'!$F:$F,'Source'!$A:$A,"107 - Pharmacies",'Source'!$B:$B,$A101)</f>
        <v>0</v>
      </c>
      <c r="E101" s="8" t="n">
        <f aca="false">D101*$J$5</f>
        <v>0</v>
      </c>
      <c r="F101" s="8" t="n">
        <f aca="false">E101-C101</f>
        <v>-15</v>
      </c>
      <c r="G101" s="9" t="n">
        <f aca="false">IF(AND(C101=0,E101=0),0,IF(C101=0,"New",(E101-C101)/C101))</f>
        <v>-1</v>
      </c>
      <c r="H101" s="8" t="n">
        <f aca="false">SUMIFS('Source'!$E:$E,'Source'!$A:$A,"107 - Pharmacies",'Source'!$B:$B,$A101)</f>
        <v>298.62</v>
      </c>
      <c r="I101" s="8" t="n">
        <f aca="false">SUMIFS('Source'!$G:$G,'Source'!$A:$A,"107 - Pharmacies",'Source'!$B:$B,$A101)</f>
        <v>0</v>
      </c>
      <c r="J101" s="8" t="n">
        <f aca="false">I101*$J$5</f>
        <v>0</v>
      </c>
      <c r="K101" s="8" t="n">
        <f aca="false">J101-H101</f>
        <v>-298.62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186</v>
      </c>
      <c r="B102" s="7" t="str">
        <f aca="false">IFERROR(INDEX('Source'!$C:$C,MATCH($A102,'Source'!$B:$B,0)),"")</f>
        <v>צוארון ספוגי</v>
      </c>
      <c r="C102" s="8" t="n">
        <f aca="false">SUMIFS('Source'!$D:$D,'Source'!$A:$A,"107 - Pharmacies",'Source'!$B:$B,$A102)</f>
        <v>13</v>
      </c>
      <c r="D102" s="8" t="n">
        <f aca="false">SUMIFS('Source'!$F:$F,'Source'!$A:$A,"107 - Pharmacies",'Source'!$B:$B,$A102)</f>
        <v>7</v>
      </c>
      <c r="E102" s="8" t="n">
        <f aca="false">D102*$J$5</f>
        <v>8.84210526315789</v>
      </c>
      <c r="F102" s="8" t="n">
        <f aca="false">E102-C102</f>
        <v>-4.15789473684211</v>
      </c>
      <c r="G102" s="9" t="n">
        <f aca="false">IF(AND(C102=0,E102=0),0,IF(C102=0,"New",(E102-C102)/C102))</f>
        <v>-0.319838056680162</v>
      </c>
      <c r="H102" s="8" t="n">
        <f aca="false">SUMIFS('Source'!$E:$E,'Source'!$A:$A,"107 - Pharmacies",'Source'!$B:$B,$A102)</f>
        <v>645.24</v>
      </c>
      <c r="I102" s="8" t="n">
        <f aca="false">SUMIFS('Source'!$G:$G,'Source'!$A:$A,"107 - Pharmacies",'Source'!$B:$B,$A102)</f>
        <v>347.44</v>
      </c>
      <c r="J102" s="8" t="n">
        <f aca="false">I102*$J$5</f>
        <v>438.871578947368</v>
      </c>
      <c r="K102" s="8" t="n">
        <f aca="false">J102-H102</f>
        <v>-206.368421052632</v>
      </c>
      <c r="L102" s="9" t="n">
        <f aca="false">IF(AND(H102=0,J102=0),0,IF(H102=0,"New",(J102-H102)/H102))</f>
        <v>-0.319832033123538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595</v>
      </c>
      <c r="B103" s="7" t="str">
        <f aca="false">IFERROR(INDEX('Source'!$C:$C,MATCH($A103,'Source'!$B:$B,0)),"")</f>
        <v>גרב לילה לטיפול בדורבן</v>
      </c>
      <c r="C103" s="8" t="n">
        <f aca="false">SUMIFS('Source'!$D:$D,'Source'!$A:$A,"107 - Pharmacies",'Source'!$B:$B,$A103)</f>
        <v>5</v>
      </c>
      <c r="D103" s="8" t="n">
        <f aca="false">SUMIFS('Source'!$F:$F,'Source'!$A:$A,"107 - Pharmacies",'Source'!$B:$B,$A103)</f>
        <v>0</v>
      </c>
      <c r="E103" s="8" t="n">
        <f aca="false">D103*$J$5</f>
        <v>0</v>
      </c>
      <c r="F103" s="8" t="n">
        <f aca="false">E103-C103</f>
        <v>-5</v>
      </c>
      <c r="G103" s="9" t="n">
        <f aca="false">IF(AND(C103=0,E103=0),0,IF(C103=0,"New",(E103-C103)/C103))</f>
        <v>-1</v>
      </c>
      <c r="H103" s="8" t="n">
        <f aca="false">SUMIFS('Source'!$E:$E,'Source'!$A:$A,"107 - Pharmacies",'Source'!$B:$B,$A103)</f>
        <v>295</v>
      </c>
      <c r="I103" s="8" t="n">
        <f aca="false">SUMIFS('Source'!$G:$G,'Source'!$A:$A,"107 - Pharmacies",'Source'!$B:$B,$A103)</f>
        <v>0</v>
      </c>
      <c r="J103" s="8" t="n">
        <f aca="false">I103*$J$5</f>
        <v>0</v>
      </c>
      <c r="K103" s="8" t="n">
        <f aca="false">J103-H103</f>
        <v>-295</v>
      </c>
      <c r="L103" s="9" t="n">
        <f aca="false">IF(AND(H103=0,J103=0),0,IF(H103=0,"New",(J103-H103)/H103))</f>
        <v>-1</v>
      </c>
      <c r="M103" s="7" t="str">
        <f aca="false">IF(AND(OR(C103&lt;&gt;0,H103&lt;&gt;0),D103=0,I103=0),"DROP",IF(AND(OR(D103&lt;&gt;0,I103&lt;&gt;0),C103=0,H103=0),"NEW",""))</f>
        <v>DROP</v>
      </c>
    </row>
    <row r="104" customFormat="false" ht="15" hidden="false" customHeight="false" outlineLevel="0" collapsed="false">
      <c r="A104" s="7" t="s">
        <v>448</v>
      </c>
      <c r="B104" s="7" t="str">
        <f aca="false">IFERROR(INDEX('Source'!$C:$C,MATCH($A104,'Source'!$B:$B,0)),"")</f>
        <v>מגן שוק SC39</v>
      </c>
      <c r="C104" s="8" t="n">
        <f aca="false">SUMIFS('Source'!$D:$D,'Source'!$A:$A,"107 - Pharmacies",'Source'!$B:$B,$A104)</f>
        <v>3</v>
      </c>
      <c r="D104" s="8" t="n">
        <f aca="false">SUMIFS('Source'!$F:$F,'Source'!$A:$A,"107 - Pharmacies",'Source'!$B:$B,$A104)</f>
        <v>1</v>
      </c>
      <c r="E104" s="8" t="n">
        <f aca="false">D104*$J$5</f>
        <v>1.26315789473684</v>
      </c>
      <c r="F104" s="8" t="n">
        <f aca="false">E104-C104</f>
        <v>-1.73684210526316</v>
      </c>
      <c r="G104" s="9" t="n">
        <f aca="false">IF(AND(C104=0,E104=0),0,IF(C104=0,"New",(E104-C104)/C104))</f>
        <v>-0.578947368421053</v>
      </c>
      <c r="H104" s="8" t="n">
        <f aca="false">SUMIFS('Source'!$E:$E,'Source'!$A:$A,"107 - Pharmacies",'Source'!$B:$B,$A104)</f>
        <v>447.56</v>
      </c>
      <c r="I104" s="8" t="n">
        <f aca="false">SUMIFS('Source'!$G:$G,'Source'!$A:$A,"107 - Pharmacies",'Source'!$B:$B,$A104)</f>
        <v>164.03</v>
      </c>
      <c r="J104" s="8" t="n">
        <f aca="false">I104*$J$5</f>
        <v>207.195789473684</v>
      </c>
      <c r="K104" s="8" t="n">
        <f aca="false">J104-H104</f>
        <v>-240.364210526316</v>
      </c>
      <c r="L104" s="9" t="n">
        <f aca="false">IF(AND(H104=0,J104=0),0,IF(H104=0,"New",(J104-H104)/H104))</f>
        <v>-0.537054720096335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470</v>
      </c>
      <c r="B105" s="7" t="str">
        <f aca="false">IFERROR(INDEX('Source'!$C:$C,MATCH($A105,'Source'!$B:$B,0)),"")</f>
        <v>חגורת שבר לצד שמאל</v>
      </c>
      <c r="C105" s="8" t="n">
        <f aca="false">SUMIFS('Source'!$D:$D,'Source'!$A:$A,"107 - Pharmacies",'Source'!$B:$B,$A105)</f>
        <v>4</v>
      </c>
      <c r="D105" s="8" t="n">
        <f aca="false">SUMIFS('Source'!$F:$F,'Source'!$A:$A,"107 - Pharmacies",'Source'!$B:$B,$A105)</f>
        <v>6</v>
      </c>
      <c r="E105" s="8" t="n">
        <f aca="false">D105*$J$5</f>
        <v>7.57894736842105</v>
      </c>
      <c r="F105" s="8" t="n">
        <f aca="false">E105-C105</f>
        <v>3.57894736842105</v>
      </c>
      <c r="G105" s="9" t="n">
        <f aca="false">IF(AND(C105=0,E105=0),0,IF(C105=0,"New",(E105-C105)/C105))</f>
        <v>0.894736842105263</v>
      </c>
      <c r="H105" s="8" t="n">
        <f aca="false">SUMIFS('Source'!$E:$E,'Source'!$A:$A,"107 - Pharmacies",'Source'!$B:$B,$A105)</f>
        <v>746.67</v>
      </c>
      <c r="I105" s="8" t="n">
        <f aca="false">SUMIFS('Source'!$G:$G,'Source'!$A:$A,"107 - Pharmacies",'Source'!$B:$B,$A105)</f>
        <v>1029.79</v>
      </c>
      <c r="J105" s="8" t="n">
        <f aca="false">I105*$J$5</f>
        <v>1300.78736842105</v>
      </c>
      <c r="K105" s="8" t="n">
        <f aca="false">J105-H105</f>
        <v>554.117368421052</v>
      </c>
      <c r="L105" s="9" t="n">
        <f aca="false">IF(AND(H105=0,J105=0),0,IF(H105=0,"New",(J105-H105)/H105))</f>
        <v>0.742118162536398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699</v>
      </c>
      <c r="B106" s="7" t="str">
        <f aca="false">IFERROR(INDEX('Source'!$C:$C,MATCH($A106,'Source'!$B:$B,0)),"")</f>
        <v>חגורה מותנית צרה</v>
      </c>
      <c r="C106" s="8" t="n">
        <f aca="false">SUMIFS('Source'!$D:$D,'Source'!$A:$A,"107 - Pharmacies",'Source'!$B:$B,$A106)</f>
        <v>2</v>
      </c>
      <c r="D106" s="8" t="n">
        <f aca="false">SUMIFS('Source'!$F:$F,'Source'!$A:$A,"107 - Pharmacies",'Source'!$B:$B,$A106)</f>
        <v>0</v>
      </c>
      <c r="E106" s="8" t="n">
        <f aca="false">D106*$J$5</f>
        <v>0</v>
      </c>
      <c r="F106" s="8" t="n">
        <f aca="false">E106-C106</f>
        <v>-2</v>
      </c>
      <c r="G106" s="9" t="n">
        <f aca="false">IF(AND(C106=0,E106=0),0,IF(C106=0,"New",(E106-C106)/C106))</f>
        <v>-1</v>
      </c>
      <c r="H106" s="8" t="n">
        <f aca="false">SUMIFS('Source'!$E:$E,'Source'!$A:$A,"107 - Pharmacies",'Source'!$B:$B,$A106)</f>
        <v>281.15</v>
      </c>
      <c r="I106" s="8" t="n">
        <f aca="false">SUMIFS('Source'!$G:$G,'Source'!$A:$A,"107 - Pharmacies",'Source'!$B:$B,$A106)</f>
        <v>0</v>
      </c>
      <c r="J106" s="8" t="n">
        <f aca="false">I106*$J$5</f>
        <v>0</v>
      </c>
      <c r="K106" s="8" t="n">
        <f aca="false">J106-H106</f>
        <v>-281.15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766</v>
      </c>
      <c r="B107" s="7" t="str">
        <f aca="false">IFERROR(INDEX('Source'!$C:$C,MATCH($A107,'Source'!$B:$B,0)),"")</f>
        <v>חגורת צלעות לגבר</v>
      </c>
      <c r="C107" s="8" t="n">
        <f aca="false">SUMIFS('Source'!$D:$D,'Source'!$A:$A,"107 - Pharmacies",'Source'!$B:$B,$A107)</f>
        <v>0</v>
      </c>
      <c r="D107" s="8" t="n">
        <f aca="false">SUMIFS('Source'!$F:$F,'Source'!$A:$A,"107 - Pharmacies",'Source'!$B:$B,$A107)</f>
        <v>2</v>
      </c>
      <c r="E107" s="8" t="n">
        <f aca="false">D107*$J$5</f>
        <v>2.52631578947368</v>
      </c>
      <c r="F107" s="8" t="n">
        <f aca="false">E107-C107</f>
        <v>2.52631578947368</v>
      </c>
      <c r="G107" s="9" t="str">
        <f aca="false">IF(AND(C107=0,E107=0),0,IF(C107=0,"New",(E107-C107)/C107))</f>
        <v>New</v>
      </c>
      <c r="H107" s="8" t="n">
        <f aca="false">SUMIFS('Source'!$E:$E,'Source'!$A:$A,"107 - Pharmacies",'Source'!$B:$B,$A107)</f>
        <v>0</v>
      </c>
      <c r="I107" s="8" t="n">
        <f aca="false">SUMIFS('Source'!$G:$G,'Source'!$A:$A,"107 - Pharmacies",'Source'!$B:$B,$A107)</f>
        <v>281.14</v>
      </c>
      <c r="J107" s="8" t="n">
        <f aca="false">I107*$J$5</f>
        <v>355.124210526316</v>
      </c>
      <c r="K107" s="8" t="n">
        <f aca="false">J107-H107</f>
        <v>355.124210526316</v>
      </c>
      <c r="L107" s="9" t="str">
        <f aca="false">IF(AND(H107=0,J107=0),0,IF(H107=0,"New",(J107-H107)/H107))</f>
        <v>New</v>
      </c>
      <c r="M107" s="7" t="str">
        <f aca="false">IF(AND(OR(C107&lt;&gt;0,H107&lt;&gt;0),D107=0,I107=0),"DROP",IF(AND(OR(D107&lt;&gt;0,I107&lt;&gt;0),C107=0,H107=0),"NEW",""))</f>
        <v>NEW</v>
      </c>
    </row>
    <row r="108" customFormat="false" ht="15" hidden="false" customHeight="false" outlineLevel="0" collapsed="false">
      <c r="A108" s="7" t="s">
        <v>333</v>
      </c>
      <c r="B108" s="7" t="str">
        <f aca="false">IFERROR(INDEX('Source'!$C:$C,MATCH($A108,'Source'!$B:$B,0)),"")</f>
        <v>מדרס מתכוונן לגיל</v>
      </c>
      <c r="C108" s="8" t="n">
        <f aca="false">SUMIFS('Source'!$D:$D,'Source'!$A:$A,"107 - Pharmacies",'Source'!$B:$B,$A108)</f>
        <v>0</v>
      </c>
      <c r="D108" s="8" t="n">
        <f aca="false">SUMIFS('Source'!$F:$F,'Source'!$A:$A,"107 - Pharmacies",'Source'!$B:$B,$A108)</f>
        <v>3</v>
      </c>
      <c r="E108" s="8" t="n">
        <f aca="false">D108*$J$5</f>
        <v>3.78947368421053</v>
      </c>
      <c r="F108" s="8" t="n">
        <f aca="false">E108-C108</f>
        <v>3.78947368421053</v>
      </c>
      <c r="G108" s="9" t="str">
        <f aca="false">IF(AND(C108=0,E108=0),0,IF(C108=0,"New",(E108-C108)/C108))</f>
        <v>New</v>
      </c>
      <c r="H108" s="8" t="n">
        <f aca="false">SUMIFS('Source'!$E:$E,'Source'!$A:$A,"107 - Pharmacies",'Source'!$B:$B,$A108)</f>
        <v>0</v>
      </c>
      <c r="I108" s="8" t="n">
        <f aca="false">SUMIFS('Source'!$G:$G,'Source'!$A:$A,"107 - Pharmacies",'Source'!$B:$B,$A108)</f>
        <v>281.09</v>
      </c>
      <c r="J108" s="8" t="n">
        <f aca="false">I108*$J$5</f>
        <v>355.061052631579</v>
      </c>
      <c r="K108" s="8" t="n">
        <f aca="false">J108-H108</f>
        <v>355.061052631579</v>
      </c>
      <c r="L108" s="9" t="str">
        <f aca="false">IF(AND(H108=0,J108=0),0,IF(H108=0,"New",(J108-H108)/H108))</f>
        <v>New</v>
      </c>
      <c r="M108" s="7" t="str">
        <f aca="false">IF(AND(OR(C108&lt;&gt;0,H108&lt;&gt;0),D108=0,I108=0),"DROP",IF(AND(OR(D108&lt;&gt;0,I108&lt;&gt;0),C108=0,H108=0),"NEW",""))</f>
        <v>NEW</v>
      </c>
    </row>
    <row r="109" customFormat="false" ht="15" hidden="false" customHeight="false" outlineLevel="0" collapsed="false">
      <c r="A109" s="7" t="s">
        <v>111</v>
      </c>
      <c r="B109" s="7" t="str">
        <f aca="false">IFERROR(INDEX('Source'!$C:$C,MATCH($A109,'Source'!$B:$B,0)),"")</f>
        <v>מגן קרסול סגור</v>
      </c>
      <c r="C109" s="8" t="n">
        <f aca="false">SUMIFS('Source'!$D:$D,'Source'!$A:$A,"107 - Pharmacies",'Source'!$B:$B,$A109)</f>
        <v>5</v>
      </c>
      <c r="D109" s="8" t="n">
        <f aca="false">SUMIFS('Source'!$F:$F,'Source'!$A:$A,"107 - Pharmacies",'Source'!$B:$B,$A109)</f>
        <v>11</v>
      </c>
      <c r="E109" s="8" t="n">
        <f aca="false">D109*$J$5</f>
        <v>13.8947368421053</v>
      </c>
      <c r="F109" s="8" t="n">
        <f aca="false">E109-C109</f>
        <v>8.89473684210526</v>
      </c>
      <c r="G109" s="9" t="n">
        <f aca="false">IF(AND(C109=0,E109=0),0,IF(C109=0,"New",(E109-C109)/C109))</f>
        <v>1.77894736842105</v>
      </c>
      <c r="H109" s="8" t="n">
        <f aca="false">SUMIFS('Source'!$E:$E,'Source'!$A:$A,"107 - Pharmacies",'Source'!$B:$B,$A109)</f>
        <v>234.1</v>
      </c>
      <c r="I109" s="8" t="n">
        <f aca="false">SUMIFS('Source'!$G:$G,'Source'!$A:$A,"107 - Pharmacies",'Source'!$B:$B,$A109)</f>
        <v>515.04</v>
      </c>
      <c r="J109" s="8" t="n">
        <f aca="false">I109*$J$5</f>
        <v>650.576842105263</v>
      </c>
      <c r="K109" s="8" t="n">
        <f aca="false">J109-H109</f>
        <v>416.476842105263</v>
      </c>
      <c r="L109" s="9" t="n">
        <f aca="false">IF(AND(H109=0,J109=0),0,IF(H109=0,"New",(J109-H109)/H109))</f>
        <v>1.77905528451629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125</v>
      </c>
      <c r="B110" s="7" t="str">
        <f aca="false">IFERROR(INDEX('Source'!$C:$C,MATCH($A110,'Source'!$B:$B,0)),"")</f>
        <v>מגן קרסול פתוח</v>
      </c>
      <c r="C110" s="8" t="n">
        <f aca="false">SUMIFS('Source'!$D:$D,'Source'!$A:$A,"107 - Pharmacies",'Source'!$B:$B,$A110)</f>
        <v>9</v>
      </c>
      <c r="D110" s="8" t="n">
        <f aca="false">SUMIFS('Source'!$F:$F,'Source'!$A:$A,"107 - Pharmacies",'Source'!$B:$B,$A110)</f>
        <v>0</v>
      </c>
      <c r="E110" s="8" t="n">
        <f aca="false">D110*$J$5</f>
        <v>0</v>
      </c>
      <c r="F110" s="8" t="n">
        <f aca="false">E110-C110</f>
        <v>-9</v>
      </c>
      <c r="G110" s="9" t="n">
        <f aca="false">IF(AND(C110=0,E110=0),0,IF(C110=0,"New",(E110-C110)/C110))</f>
        <v>-1</v>
      </c>
      <c r="H110" s="8" t="n">
        <f aca="false">SUMIFS('Source'!$E:$E,'Source'!$A:$A,"107 - Pharmacies",'Source'!$B:$B,$A110)</f>
        <v>278.01</v>
      </c>
      <c r="I110" s="8" t="n">
        <f aca="false">SUMIFS('Source'!$G:$G,'Source'!$A:$A,"107 - Pharmacies",'Source'!$B:$B,$A110)</f>
        <v>0</v>
      </c>
      <c r="J110" s="8" t="n">
        <f aca="false">I110*$J$5</f>
        <v>0</v>
      </c>
      <c r="K110" s="8" t="n">
        <f aca="false">J110-H110</f>
        <v>-278.01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148</v>
      </c>
      <c r="B111" s="7" t="str">
        <f aca="false">IFERROR(INDEX('Source'!$C:$C,MATCH($A111,'Source'!$B:$B,0)),"")</f>
        <v>מגן ברך רגיל</v>
      </c>
      <c r="C111" s="8" t="n">
        <f aca="false">SUMIFS('Source'!$D:$D,'Source'!$A:$A,"107 - Pharmacies",'Source'!$B:$B,$A111)</f>
        <v>17</v>
      </c>
      <c r="D111" s="8" t="n">
        <f aca="false">SUMIFS('Source'!$F:$F,'Source'!$A:$A,"107 - Pharmacies",'Source'!$B:$B,$A111)</f>
        <v>8</v>
      </c>
      <c r="E111" s="8" t="n">
        <f aca="false">D111*$J$5</f>
        <v>10.1052631578947</v>
      </c>
      <c r="F111" s="8" t="n">
        <f aca="false">E111-C111</f>
        <v>-6.89473684210526</v>
      </c>
      <c r="G111" s="9" t="n">
        <f aca="false">IF(AND(C111=0,E111=0),0,IF(C111=0,"New",(E111-C111)/C111))</f>
        <v>-0.405572755417957</v>
      </c>
      <c r="H111" s="8" t="n">
        <f aca="false">SUMIFS('Source'!$E:$E,'Source'!$A:$A,"107 - Pharmacies",'Source'!$B:$B,$A111)</f>
        <v>523.99</v>
      </c>
      <c r="I111" s="8" t="n">
        <f aca="false">SUMIFS('Source'!$G:$G,'Source'!$A:$A,"107 - Pharmacies",'Source'!$B:$B,$A111)</f>
        <v>247.13</v>
      </c>
      <c r="J111" s="8" t="n">
        <f aca="false">I111*$J$5</f>
        <v>312.164210526316</v>
      </c>
      <c r="K111" s="8" t="n">
        <f aca="false">J111-H111</f>
        <v>-211.825789473684</v>
      </c>
      <c r="L111" s="9" t="n">
        <f aca="false">IF(AND(H111=0,J111=0),0,IF(H111=0,"New",(J111-H111)/H111))</f>
        <v>-0.404255404633074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151</v>
      </c>
      <c r="B112" s="7" t="str">
        <f aca="false">IFERROR(INDEX('Source'!$C:$C,MATCH($A112,'Source'!$B:$B,0)),"")</f>
        <v>חגורת בטן</v>
      </c>
      <c r="C112" s="8" t="n">
        <f aca="false">SUMIFS('Source'!$D:$D,'Source'!$A:$A,"107 - Pharmacies",'Source'!$B:$B,$A112)</f>
        <v>5</v>
      </c>
      <c r="D112" s="8" t="n">
        <f aca="false">SUMIFS('Source'!$F:$F,'Source'!$A:$A,"107 - Pharmacies",'Source'!$B:$B,$A112)</f>
        <v>2</v>
      </c>
      <c r="E112" s="8" t="n">
        <f aca="false">D112*$J$5</f>
        <v>2.52631578947368</v>
      </c>
      <c r="F112" s="8" t="n">
        <f aca="false">E112-C112</f>
        <v>-2.47368421052632</v>
      </c>
      <c r="G112" s="9" t="n">
        <f aca="false">IF(AND(C112=0,E112=0),0,IF(C112=0,"New",(E112-C112)/C112))</f>
        <v>-0.494736842105263</v>
      </c>
      <c r="H112" s="8" t="n">
        <f aca="false">SUMIFS('Source'!$E:$E,'Source'!$A:$A,"107 - Pharmacies",'Source'!$B:$B,$A112)</f>
        <v>443.94</v>
      </c>
      <c r="I112" s="8" t="n">
        <f aca="false">SUMIFS('Source'!$G:$G,'Source'!$A:$A,"107 - Pharmacies",'Source'!$B:$B,$A112)</f>
        <v>170</v>
      </c>
      <c r="J112" s="8" t="n">
        <f aca="false">I112*$J$5</f>
        <v>214.736842105263</v>
      </c>
      <c r="K112" s="8" t="n">
        <f aca="false">J112-H112</f>
        <v>-229.203157894737</v>
      </c>
      <c r="L112" s="9" t="n">
        <f aca="false">IF(AND(H112=0,J112=0),0,IF(H112=0,"New",(J112-H112)/H112))</f>
        <v>-0.516293097929308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650</v>
      </c>
      <c r="B113" s="7" t="str">
        <f aca="false">IFERROR(INDEX('Source'!$C:$C,MATCH($A113,'Source'!$B:$B,0)),"")</f>
        <v>גרבי קיץ אנטיבקטריאלי שחור</v>
      </c>
      <c r="C113" s="8" t="n">
        <f aca="false">SUMIFS('Source'!$D:$D,'Source'!$A:$A,"107 - Pharmacies",'Source'!$B:$B,$A113)</f>
        <v>0</v>
      </c>
      <c r="D113" s="8" t="n">
        <f aca="false">SUMIFS('Source'!$F:$F,'Source'!$A:$A,"107 - Pharmacies",'Source'!$B:$B,$A113)</f>
        <v>9</v>
      </c>
      <c r="E113" s="8" t="n">
        <f aca="false">D113*$J$5</f>
        <v>11.3684210526316</v>
      </c>
      <c r="F113" s="8" t="n">
        <f aca="false">E113-C113</f>
        <v>11.3684210526316</v>
      </c>
      <c r="G113" s="9" t="str">
        <f aca="false">IF(AND(C113=0,E113=0),0,IF(C113=0,"New",(E113-C113)/C113))</f>
        <v>New</v>
      </c>
      <c r="H113" s="8" t="n">
        <f aca="false">SUMIFS('Source'!$E:$E,'Source'!$A:$A,"107 - Pharmacies",'Source'!$B:$B,$A113)</f>
        <v>0</v>
      </c>
      <c r="I113" s="8" t="n">
        <f aca="false">SUMIFS('Source'!$G:$G,'Source'!$A:$A,"107 - Pharmacies",'Source'!$B:$B,$A113)</f>
        <v>273.78</v>
      </c>
      <c r="J113" s="8" t="n">
        <f aca="false">I113*$J$5</f>
        <v>345.827368421053</v>
      </c>
      <c r="K113" s="8" t="n">
        <f aca="false">J113-H113</f>
        <v>345.827368421053</v>
      </c>
      <c r="L113" s="9" t="str">
        <f aca="false">IF(AND(H113=0,J113=0),0,IF(H113=0,"New",(J113-H113)/H113))</f>
        <v>New</v>
      </c>
      <c r="M113" s="7" t="str">
        <f aca="false">IF(AND(OR(C113&lt;&gt;0,H113&lt;&gt;0),D113=0,I113=0),"DROP",IF(AND(OR(D113&lt;&gt;0,I113&lt;&gt;0),C113=0,H113=0),"NEW",""))</f>
        <v>NEW</v>
      </c>
    </row>
    <row r="114" customFormat="false" ht="15" hidden="false" customHeight="false" outlineLevel="0" collapsed="false">
      <c r="A114" s="7" t="s">
        <v>84</v>
      </c>
      <c r="B114" s="7" t="str">
        <f aca="false">IFERROR(INDEX('Source'!$C:$C,MATCH($A114,'Source'!$B:$B,0)),"")</f>
        <v>חבק יד אגודלי ימ</v>
      </c>
      <c r="C114" s="8" t="n">
        <f aca="false">SUMIFS('Source'!$D:$D,'Source'!$A:$A,"107 - Pharmacies",'Source'!$B:$B,$A114)</f>
        <v>10</v>
      </c>
      <c r="D114" s="8" t="n">
        <f aca="false">SUMIFS('Source'!$F:$F,'Source'!$A:$A,"107 - Pharmacies",'Source'!$B:$B,$A114)</f>
        <v>4</v>
      </c>
      <c r="E114" s="8" t="n">
        <f aca="false">D114*$J$5</f>
        <v>5.05263157894737</v>
      </c>
      <c r="F114" s="8" t="n">
        <f aca="false">E114-C114</f>
        <v>-4.94736842105263</v>
      </c>
      <c r="G114" s="9" t="n">
        <f aca="false">IF(AND(C114=0,E114=0),0,IF(C114=0,"New",(E114-C114)/C114))</f>
        <v>-0.494736842105263</v>
      </c>
      <c r="H114" s="8" t="n">
        <f aca="false">SUMIFS('Source'!$E:$E,'Source'!$A:$A,"107 - Pharmacies",'Source'!$B:$B,$A114)</f>
        <v>459.57</v>
      </c>
      <c r="I114" s="8" t="n">
        <f aca="false">SUMIFS('Source'!$G:$G,'Source'!$A:$A,"107 - Pharmacies",'Source'!$B:$B,$A114)</f>
        <v>187.3</v>
      </c>
      <c r="J114" s="8" t="n">
        <f aca="false">I114*$J$5</f>
        <v>236.589473684211</v>
      </c>
      <c r="K114" s="8" t="n">
        <f aca="false">J114-H114</f>
        <v>-222.980526315789</v>
      </c>
      <c r="L114" s="9" t="n">
        <f aca="false">IF(AND(H114=0,J114=0),0,IF(H114=0,"New",(J114-H114)/H114))</f>
        <v>-0.485193825349325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400</v>
      </c>
      <c r="B115" s="7" t="str">
        <f aca="false">IFERROR(INDEX('Source'!$C:$C,MATCH($A115,'Source'!$B:$B,0)),"")</f>
        <v>מגן ברך מוצלב+מוט</v>
      </c>
      <c r="C115" s="8" t="n">
        <f aca="false">SUMIFS('Source'!$D:$D,'Source'!$A:$A,"107 - Pharmacies",'Source'!$B:$B,$A115)</f>
        <v>2</v>
      </c>
      <c r="D115" s="8" t="n">
        <f aca="false">SUMIFS('Source'!$F:$F,'Source'!$A:$A,"107 - Pharmacies",'Source'!$B:$B,$A115)</f>
        <v>0</v>
      </c>
      <c r="E115" s="8" t="n">
        <f aca="false">D115*$J$5</f>
        <v>0</v>
      </c>
      <c r="F115" s="8" t="n">
        <f aca="false">E115-C115</f>
        <v>-2</v>
      </c>
      <c r="G115" s="9" t="n">
        <f aca="false">IF(AND(C115=0,E115=0),0,IF(C115=0,"New",(E115-C115)/C115))</f>
        <v>-1</v>
      </c>
      <c r="H115" s="8" t="n">
        <f aca="false">SUMIFS('Source'!$E:$E,'Source'!$A:$A,"107 - Pharmacies",'Source'!$B:$B,$A115)</f>
        <v>271.77</v>
      </c>
      <c r="I115" s="8" t="n">
        <f aca="false">SUMIFS('Source'!$G:$G,'Source'!$A:$A,"107 - Pharmacies",'Source'!$B:$B,$A115)</f>
        <v>0</v>
      </c>
      <c r="J115" s="8" t="n">
        <f aca="false">I115*$J$5</f>
        <v>0</v>
      </c>
      <c r="K115" s="8" t="n">
        <f aca="false">J115-H115</f>
        <v>-271.77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234</v>
      </c>
      <c r="B116" s="7" t="str">
        <f aca="false">IFERROR(INDEX('Source'!$C:$C,MATCH($A116,'Source'!$B:$B,0)),"")</f>
        <v>שרוול לגבס ארוך רגל</v>
      </c>
      <c r="C116" s="8" t="n">
        <f aca="false">SUMIFS('Source'!$D:$D,'Source'!$A:$A,"107 - Pharmacies",'Source'!$B:$B,$A116)</f>
        <v>15</v>
      </c>
      <c r="D116" s="8" t="n">
        <f aca="false">SUMIFS('Source'!$F:$F,'Source'!$A:$A,"107 - Pharmacies",'Source'!$B:$B,$A116)</f>
        <v>9</v>
      </c>
      <c r="E116" s="8" t="n">
        <f aca="false">D116*$J$5</f>
        <v>11.3684210526316</v>
      </c>
      <c r="F116" s="8" t="n">
        <f aca="false">E116-C116</f>
        <v>-3.63157894736842</v>
      </c>
      <c r="G116" s="9" t="n">
        <f aca="false">IF(AND(C116=0,E116=0),0,IF(C116=0,"New",(E116-C116)/C116))</f>
        <v>-0.242105263157895</v>
      </c>
      <c r="H116" s="8" t="n">
        <f aca="false">SUMIFS('Source'!$E:$E,'Source'!$A:$A,"107 - Pharmacies",'Source'!$B:$B,$A116)</f>
        <v>692.54</v>
      </c>
      <c r="I116" s="8" t="n">
        <f aca="false">SUMIFS('Source'!$G:$G,'Source'!$A:$A,"107 - Pharmacies",'Source'!$B:$B,$A116)</f>
        <v>421.39</v>
      </c>
      <c r="J116" s="8" t="n">
        <f aca="false">I116*$J$5</f>
        <v>532.282105263158</v>
      </c>
      <c r="K116" s="8" t="n">
        <f aca="false">J116-H116</f>
        <v>-160.257894736842</v>
      </c>
      <c r="L116" s="9" t="n">
        <f aca="false">IF(AND(H116=0,J116=0),0,IF(H116=0,"New",(J116-H116)/H116))</f>
        <v>-0.231405976170102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364</v>
      </c>
      <c r="B117" s="7" t="str">
        <f aca="false">IFERROR(INDEX('Source'!$C:$C,MATCH($A117,'Source'!$B:$B,0)),"")</f>
        <v>ח.בטן 25 ס'מ</v>
      </c>
      <c r="C117" s="8" t="n">
        <f aca="false">SUMIFS('Source'!$D:$D,'Source'!$A:$A,"107 - Pharmacies",'Source'!$B:$B,$A117)</f>
        <v>3</v>
      </c>
      <c r="D117" s="8" t="n">
        <f aca="false">SUMIFS('Source'!$F:$F,'Source'!$A:$A,"107 - Pharmacies",'Source'!$B:$B,$A117)</f>
        <v>6</v>
      </c>
      <c r="E117" s="8" t="n">
        <f aca="false">D117*$J$5</f>
        <v>7.57894736842105</v>
      </c>
      <c r="F117" s="8" t="n">
        <f aca="false">E117-C117</f>
        <v>4.57894736842105</v>
      </c>
      <c r="G117" s="9" t="n">
        <f aca="false">IF(AND(C117=0,E117=0),0,IF(C117=0,"New",(E117-C117)/C117))</f>
        <v>1.52631578947368</v>
      </c>
      <c r="H117" s="8" t="n">
        <f aca="false">SUMIFS('Source'!$E:$E,'Source'!$A:$A,"107 - Pharmacies",'Source'!$B:$B,$A117)</f>
        <v>239</v>
      </c>
      <c r="I117" s="8" t="n">
        <f aca="false">SUMIFS('Source'!$G:$G,'Source'!$A:$A,"107 - Pharmacies",'Source'!$B:$B,$A117)</f>
        <v>509.97</v>
      </c>
      <c r="J117" s="8" t="n">
        <f aca="false">I117*$J$5</f>
        <v>644.172631578947</v>
      </c>
      <c r="K117" s="8" t="n">
        <f aca="false">J117-H117</f>
        <v>405.172631578947</v>
      </c>
      <c r="L117" s="9" t="n">
        <f aca="false">IF(AND(H117=0,J117=0),0,IF(H117=0,"New",(J117-H117)/H117))</f>
        <v>1.69528297731777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323</v>
      </c>
      <c r="B118" s="7" t="str">
        <f aca="false">IFERROR(INDEX('Source'!$C:$C,MATCH($A118,'Source'!$B:$B,0)),"")</f>
        <v>מגן זרת מסיליקון</v>
      </c>
      <c r="C118" s="8" t="n">
        <f aca="false">SUMIFS('Source'!$D:$D,'Source'!$A:$A,"107 - Pharmacies",'Source'!$B:$B,$A118)</f>
        <v>16</v>
      </c>
      <c r="D118" s="8" t="n">
        <f aca="false">SUMIFS('Source'!$F:$F,'Source'!$A:$A,"107 - Pharmacies",'Source'!$B:$B,$A118)</f>
        <v>7</v>
      </c>
      <c r="E118" s="8" t="n">
        <f aca="false">D118*$J$5</f>
        <v>8.84210526315789</v>
      </c>
      <c r="F118" s="8" t="n">
        <f aca="false">E118-C118</f>
        <v>-7.15789473684211</v>
      </c>
      <c r="G118" s="9" t="n">
        <f aca="false">IF(AND(C118=0,E118=0),0,IF(C118=0,"New",(E118-C118)/C118))</f>
        <v>-0.447368421052632</v>
      </c>
      <c r="H118" s="8" t="n">
        <f aca="false">SUMIFS('Source'!$E:$E,'Source'!$A:$A,"107 - Pharmacies",'Source'!$B:$B,$A118)</f>
        <v>483.9</v>
      </c>
      <c r="I118" s="8" t="n">
        <f aca="false">SUMIFS('Source'!$G:$G,'Source'!$A:$A,"107 - Pharmacies",'Source'!$B:$B,$A118)</f>
        <v>212.94</v>
      </c>
      <c r="J118" s="8" t="n">
        <f aca="false">I118*$J$5</f>
        <v>268.976842105263</v>
      </c>
      <c r="K118" s="8" t="n">
        <f aca="false">J118-H118</f>
        <v>-214.923157894737</v>
      </c>
      <c r="L118" s="9" t="n">
        <f aca="false">IF(AND(H118=0,J118=0),0,IF(H118=0,"New",(J118-H118)/H118))</f>
        <v>-0.444147877443143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302</v>
      </c>
      <c r="B119" s="7" t="str">
        <f aca="false">IFERROR(INDEX('Source'!$C:$C,MATCH($A119,'Source'!$B:$B,0)),"")</f>
        <v>מיישר בוהן</v>
      </c>
      <c r="C119" s="8" t="n">
        <f aca="false">SUMIFS('Source'!$D:$D,'Source'!$A:$A,"107 - Pharmacies",'Source'!$B:$B,$A119)</f>
        <v>14</v>
      </c>
      <c r="D119" s="8" t="n">
        <f aca="false">SUMIFS('Source'!$F:$F,'Source'!$A:$A,"107 - Pharmacies",'Source'!$B:$B,$A119)</f>
        <v>1</v>
      </c>
      <c r="E119" s="8" t="n">
        <f aca="false">D119*$J$5</f>
        <v>1.26315789473684</v>
      </c>
      <c r="F119" s="8" t="n">
        <f aca="false">E119-C119</f>
        <v>-12.7368421052632</v>
      </c>
      <c r="G119" s="9" t="n">
        <f aca="false">IF(AND(C119=0,E119=0),0,IF(C119=0,"New",(E119-C119)/C119))</f>
        <v>-0.909774436090226</v>
      </c>
      <c r="H119" s="8" t="n">
        <f aca="false">SUMIFS('Source'!$E:$E,'Source'!$A:$A,"107 - Pharmacies",'Source'!$B:$B,$A119)</f>
        <v>292</v>
      </c>
      <c r="I119" s="8" t="n">
        <f aca="false">SUMIFS('Source'!$G:$G,'Source'!$A:$A,"107 - Pharmacies",'Source'!$B:$B,$A119)</f>
        <v>21.04</v>
      </c>
      <c r="J119" s="8" t="n">
        <f aca="false">I119*$J$5</f>
        <v>26.5768421052632</v>
      </c>
      <c r="K119" s="8" t="n">
        <f aca="false">J119-H119</f>
        <v>-265.423157894737</v>
      </c>
      <c r="L119" s="9" t="n">
        <f aca="false">IF(AND(H119=0,J119=0),0,IF(H119=0,"New",(J119-H119)/H119))</f>
        <v>-0.908983417447729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367</v>
      </c>
      <c r="B120" s="7" t="str">
        <f aca="false">IFERROR(INDEX('Source'!$C:$C,MATCH($A120,'Source'!$B:$B,0)),"")</f>
        <v>גרבי נוחות קיץ אפור</v>
      </c>
      <c r="C120" s="8" t="n">
        <f aca="false">SUMIFS('Source'!$D:$D,'Source'!$A:$A,"107 - Pharmacies",'Source'!$B:$B,$A120)</f>
        <v>14</v>
      </c>
      <c r="D120" s="8" t="n">
        <f aca="false">SUMIFS('Source'!$F:$F,'Source'!$A:$A,"107 - Pharmacies",'Source'!$B:$B,$A120)</f>
        <v>2</v>
      </c>
      <c r="E120" s="8" t="n">
        <f aca="false">D120*$J$5</f>
        <v>2.52631578947368</v>
      </c>
      <c r="F120" s="8" t="n">
        <f aca="false">E120-C120</f>
        <v>-11.4736842105263</v>
      </c>
      <c r="G120" s="9" t="n">
        <f aca="false">IF(AND(C120=0,E120=0),0,IF(C120=0,"New",(E120-C120)/C120))</f>
        <v>-0.819548872180451</v>
      </c>
      <c r="H120" s="8" t="n">
        <f aca="false">SUMIFS('Source'!$E:$E,'Source'!$A:$A,"107 - Pharmacies",'Source'!$B:$B,$A120)</f>
        <v>325.27</v>
      </c>
      <c r="I120" s="8" t="n">
        <f aca="false">SUMIFS('Source'!$G:$G,'Source'!$A:$A,"107 - Pharmacies",'Source'!$B:$B,$A120)</f>
        <v>56.18</v>
      </c>
      <c r="J120" s="8" t="n">
        <f aca="false">I120*$J$5</f>
        <v>70.9642105263158</v>
      </c>
      <c r="K120" s="8" t="n">
        <f aca="false">J120-H120</f>
        <v>-254.305789473684</v>
      </c>
      <c r="L120" s="9" t="n">
        <f aca="false">IF(AND(H120=0,J120=0),0,IF(H120=0,"New",(J120-H120)/H120))</f>
        <v>-0.781829832058549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960</v>
      </c>
      <c r="B121" s="7" t="str">
        <f aca="false">IFERROR(INDEX('Source'!$C:$C,MATCH($A121,'Source'!$B:$B,0)),"")</f>
        <v>חגורת הריון מכנס</v>
      </c>
      <c r="C121" s="8" t="n">
        <f aca="false">SUMIFS('Source'!$D:$D,'Source'!$A:$A,"107 - Pharmacies",'Source'!$B:$B,$A121)</f>
        <v>1</v>
      </c>
      <c r="D121" s="8" t="n">
        <f aca="false">SUMIFS('Source'!$F:$F,'Source'!$A:$A,"107 - Pharmacies",'Source'!$B:$B,$A121)</f>
        <v>0</v>
      </c>
      <c r="E121" s="8" t="n">
        <f aca="false">D121*$J$5</f>
        <v>0</v>
      </c>
      <c r="F121" s="8" t="n">
        <f aca="false">E121-C121</f>
        <v>-1</v>
      </c>
      <c r="G121" s="9" t="n">
        <f aca="false">IF(AND(C121=0,E121=0),0,IF(C121=0,"New",(E121-C121)/C121))</f>
        <v>-1</v>
      </c>
      <c r="H121" s="8" t="n">
        <f aca="false">SUMIFS('Source'!$E:$E,'Source'!$A:$A,"107 - Pharmacies",'Source'!$B:$B,$A121)</f>
        <v>268</v>
      </c>
      <c r="I121" s="8" t="n">
        <f aca="false">SUMIFS('Source'!$G:$G,'Source'!$A:$A,"107 - Pharmacies",'Source'!$B:$B,$A121)</f>
        <v>0</v>
      </c>
      <c r="J121" s="8" t="n">
        <f aca="false">I121*$J$5</f>
        <v>0</v>
      </c>
      <c r="K121" s="8" t="n">
        <f aca="false">J121-H121</f>
        <v>-268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405</v>
      </c>
      <c r="B122" s="7" t="str">
        <f aca="false">IFERROR(INDEX('Source'!$C:$C,MATCH($A122,'Source'!$B:$B,0)),"")</f>
        <v>חבק יד SC25</v>
      </c>
      <c r="C122" s="8" t="n">
        <f aca="false">SUMIFS('Source'!$D:$D,'Source'!$A:$A,"107 - Pharmacies",'Source'!$B:$B,$A122)</f>
        <v>6</v>
      </c>
      <c r="D122" s="8" t="n">
        <f aca="false">SUMIFS('Source'!$F:$F,'Source'!$A:$A,"107 - Pharmacies",'Source'!$B:$B,$A122)</f>
        <v>3</v>
      </c>
      <c r="E122" s="8" t="n">
        <f aca="false">D122*$J$5</f>
        <v>3.78947368421053</v>
      </c>
      <c r="F122" s="8" t="n">
        <f aca="false">E122-C122</f>
        <v>-2.21052631578947</v>
      </c>
      <c r="G122" s="9" t="n">
        <f aca="false">IF(AND(C122=0,E122=0),0,IF(C122=0,"New",(E122-C122)/C122))</f>
        <v>-0.368421052631579</v>
      </c>
      <c r="H122" s="8" t="n">
        <f aca="false">SUMIFS('Source'!$E:$E,'Source'!$A:$A,"107 - Pharmacies",'Source'!$B:$B,$A122)</f>
        <v>545.68</v>
      </c>
      <c r="I122" s="8" t="n">
        <f aca="false">SUMIFS('Source'!$G:$G,'Source'!$A:$A,"107 - Pharmacies",'Source'!$B:$B,$A122)</f>
        <v>281.02</v>
      </c>
      <c r="J122" s="8" t="n">
        <f aca="false">I122*$J$5</f>
        <v>354.972631578947</v>
      </c>
      <c r="K122" s="8" t="n">
        <f aca="false">J122-H122</f>
        <v>-190.707368421053</v>
      </c>
      <c r="L122" s="9" t="n">
        <f aca="false">IF(AND(H122=0,J122=0),0,IF(H122=0,"New",(J122-H122)/H122))</f>
        <v>-0.349485721340443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571</v>
      </c>
      <c r="B123" s="7" t="str">
        <f aca="false">IFERROR(INDEX('Source'!$C:$C,MATCH($A123,'Source'!$B:$B,0)),"")</f>
        <v>חגורה למנותחי בטן</v>
      </c>
      <c r="C123" s="8" t="n">
        <f aca="false">SUMIFS('Source'!$D:$D,'Source'!$A:$A,"107 - Pharmacies",'Source'!$B:$B,$A123)</f>
        <v>2</v>
      </c>
      <c r="D123" s="8" t="n">
        <f aca="false">SUMIFS('Source'!$F:$F,'Source'!$A:$A,"107 - Pharmacies",'Source'!$B:$B,$A123)</f>
        <v>0</v>
      </c>
      <c r="E123" s="8" t="n">
        <f aca="false">D123*$J$5</f>
        <v>0</v>
      </c>
      <c r="F123" s="8" t="n">
        <f aca="false">E123-C123</f>
        <v>-2</v>
      </c>
      <c r="G123" s="9" t="n">
        <f aca="false">IF(AND(C123=0,E123=0),0,IF(C123=0,"New",(E123-C123)/C123))</f>
        <v>-1</v>
      </c>
      <c r="H123" s="8" t="n">
        <f aca="false">SUMIFS('Source'!$E:$E,'Source'!$A:$A,"107 - Pharmacies",'Source'!$B:$B,$A123)</f>
        <v>263.48</v>
      </c>
      <c r="I123" s="8" t="n">
        <f aca="false">SUMIFS('Source'!$G:$G,'Source'!$A:$A,"107 - Pharmacies",'Source'!$B:$B,$A123)</f>
        <v>0</v>
      </c>
      <c r="J123" s="8" t="n">
        <f aca="false">I123*$J$5</f>
        <v>0</v>
      </c>
      <c r="K123" s="8" t="n">
        <f aca="false">J123-H123</f>
        <v>-263.48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447</v>
      </c>
      <c r="B124" s="7" t="str">
        <f aca="false">IFERROR(INDEX('Source'!$C:$C,MATCH($A124,'Source'!$B:$B,0)),"")</f>
        <v>חגורה אוורירית איטלקית</v>
      </c>
      <c r="C124" s="8" t="n">
        <f aca="false">SUMIFS('Source'!$D:$D,'Source'!$A:$A,"107 - Pharmacies",'Source'!$B:$B,$A124)</f>
        <v>0</v>
      </c>
      <c r="D124" s="8" t="n">
        <f aca="false">SUMIFS('Source'!$F:$F,'Source'!$A:$A,"107 - Pharmacies",'Source'!$B:$B,$A124)</f>
        <v>1</v>
      </c>
      <c r="E124" s="8" t="n">
        <f aca="false">D124*$J$5</f>
        <v>1.26315789473684</v>
      </c>
      <c r="F124" s="8" t="n">
        <f aca="false">E124-C124</f>
        <v>1.26315789473684</v>
      </c>
      <c r="G124" s="9" t="str">
        <f aca="false">IF(AND(C124=0,E124=0),0,IF(C124=0,"New",(E124-C124)/C124))</f>
        <v>New</v>
      </c>
      <c r="H124" s="8" t="n">
        <f aca="false">SUMIFS('Source'!$E:$E,'Source'!$A:$A,"107 - Pharmacies",'Source'!$B:$B,$A124)</f>
        <v>0</v>
      </c>
      <c r="I124" s="8" t="n">
        <f aca="false">SUMIFS('Source'!$G:$G,'Source'!$A:$A,"107 - Pharmacies",'Source'!$B:$B,$A124)</f>
        <v>262.46</v>
      </c>
      <c r="J124" s="8" t="n">
        <f aca="false">I124*$J$5</f>
        <v>331.528421052632</v>
      </c>
      <c r="K124" s="8" t="n">
        <f aca="false">J124-H124</f>
        <v>331.528421052632</v>
      </c>
      <c r="L124" s="9" t="str">
        <f aca="false">IF(AND(H124=0,J124=0),0,IF(H124=0,"New",(J124-H124)/H124))</f>
        <v>New</v>
      </c>
      <c r="M124" s="7" t="str">
        <f aca="false">IF(AND(OR(C124&lt;&gt;0,H124&lt;&gt;0),D124=0,I124=0),"DROP",IF(AND(OR(D124&lt;&gt;0,I124&lt;&gt;0),C124=0,H124=0),"NEW",""))</f>
        <v>NEW</v>
      </c>
    </row>
    <row r="125" customFormat="false" ht="15" hidden="false" customHeight="false" outlineLevel="0" collapsed="false">
      <c r="A125" s="7" t="s">
        <v>512</v>
      </c>
      <c r="B125" s="7" t="str">
        <f aca="false">IFERROR(INDEX('Source'!$C:$C,MATCH($A125,'Source'!$B:$B,0)),"")</f>
        <v>חגורה אוורירית איטלקית</v>
      </c>
      <c r="C125" s="8" t="n">
        <f aca="false">SUMIFS('Source'!$D:$D,'Source'!$A:$A,"107 - Pharmacies",'Source'!$B:$B,$A125)</f>
        <v>0</v>
      </c>
      <c r="D125" s="8" t="n">
        <f aca="false">SUMIFS('Source'!$F:$F,'Source'!$A:$A,"107 - Pharmacies",'Source'!$B:$B,$A125)</f>
        <v>1</v>
      </c>
      <c r="E125" s="8" t="n">
        <f aca="false">D125*$J$5</f>
        <v>1.26315789473684</v>
      </c>
      <c r="F125" s="8" t="n">
        <f aca="false">E125-C125</f>
        <v>1.26315789473684</v>
      </c>
      <c r="G125" s="9" t="str">
        <f aca="false">IF(AND(C125=0,E125=0),0,IF(C125=0,"New",(E125-C125)/C125))</f>
        <v>New</v>
      </c>
      <c r="H125" s="8" t="n">
        <f aca="false">SUMIFS('Source'!$E:$E,'Source'!$A:$A,"107 - Pharmacies",'Source'!$B:$B,$A125)</f>
        <v>0</v>
      </c>
      <c r="I125" s="8" t="n">
        <f aca="false">SUMIFS('Source'!$G:$G,'Source'!$A:$A,"107 - Pharmacies",'Source'!$B:$B,$A125)</f>
        <v>262.45</v>
      </c>
      <c r="J125" s="8" t="n">
        <f aca="false">I125*$J$5</f>
        <v>331.515789473684</v>
      </c>
      <c r="K125" s="8" t="n">
        <f aca="false">J125-H125</f>
        <v>331.515789473684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632</v>
      </c>
      <c r="B126" s="7" t="str">
        <f aca="false">IFERROR(INDEX('Source'!$C:$C,MATCH($A126,'Source'!$B:$B,0)),"")</f>
        <v>חגורה אוורירית איטלקית</v>
      </c>
      <c r="C126" s="8" t="n">
        <f aca="false">SUMIFS('Source'!$D:$D,'Source'!$A:$A,"107 - Pharmacies",'Source'!$B:$B,$A126)</f>
        <v>1</v>
      </c>
      <c r="D126" s="8" t="n">
        <f aca="false">SUMIFS('Source'!$F:$F,'Source'!$A:$A,"107 - Pharmacies",'Source'!$B:$B,$A126)</f>
        <v>0</v>
      </c>
      <c r="E126" s="8" t="n">
        <f aca="false">D126*$J$5</f>
        <v>0</v>
      </c>
      <c r="F126" s="8" t="n">
        <f aca="false">E126-C126</f>
        <v>-1</v>
      </c>
      <c r="G126" s="9" t="n">
        <f aca="false">IF(AND(C126=0,E126=0),0,IF(C126=0,"New",(E126-C126)/C126))</f>
        <v>-1</v>
      </c>
      <c r="H126" s="8" t="n">
        <f aca="false">SUMIFS('Source'!$E:$E,'Source'!$A:$A,"107 - Pharmacies",'Source'!$B:$B,$A126)</f>
        <v>262.45</v>
      </c>
      <c r="I126" s="8" t="n">
        <f aca="false">SUMIFS('Source'!$G:$G,'Source'!$A:$A,"107 - Pharmacies",'Source'!$B:$B,$A126)</f>
        <v>0</v>
      </c>
      <c r="J126" s="8" t="n">
        <f aca="false">I126*$J$5</f>
        <v>0</v>
      </c>
      <c r="K126" s="8" t="n">
        <f aca="false">J126-H126</f>
        <v>-262.45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133</v>
      </c>
      <c r="B127" s="7" t="str">
        <f aca="false">IFERROR(INDEX('Source'!$C:$C,MATCH($A127,'Source'!$B:$B,0)),"")</f>
        <v>מגן ברך ארוך</v>
      </c>
      <c r="C127" s="8" t="n">
        <f aca="false">SUMIFS('Source'!$D:$D,'Source'!$A:$A,"107 - Pharmacies",'Source'!$B:$B,$A127)</f>
        <v>9</v>
      </c>
      <c r="D127" s="8" t="n">
        <f aca="false">SUMIFS('Source'!$F:$F,'Source'!$A:$A,"107 - Pharmacies",'Source'!$B:$B,$A127)</f>
        <v>2</v>
      </c>
      <c r="E127" s="8" t="n">
        <f aca="false">D127*$J$5</f>
        <v>2.52631578947368</v>
      </c>
      <c r="F127" s="8" t="n">
        <f aca="false">E127-C127</f>
        <v>-6.47368421052632</v>
      </c>
      <c r="G127" s="9" t="n">
        <f aca="false">IF(AND(C127=0,E127=0),0,IF(C127=0,"New",(E127-C127)/C127))</f>
        <v>-0.719298245614035</v>
      </c>
      <c r="H127" s="8" t="n">
        <f aca="false">SUMIFS('Source'!$E:$E,'Source'!$A:$A,"107 - Pharmacies",'Source'!$B:$B,$A127)</f>
        <v>337.09</v>
      </c>
      <c r="I127" s="8" t="n">
        <f aca="false">SUMIFS('Source'!$G:$G,'Source'!$A:$A,"107 - Pharmacies",'Source'!$B:$B,$A127)</f>
        <v>74.91</v>
      </c>
      <c r="J127" s="8" t="n">
        <f aca="false">I127*$J$5</f>
        <v>94.6231578947368</v>
      </c>
      <c r="K127" s="8" t="n">
        <f aca="false">J127-H127</f>
        <v>-242.466842105263</v>
      </c>
      <c r="L127" s="9" t="n">
        <f aca="false">IF(AND(H127=0,J127=0),0,IF(H127=0,"New",(J127-H127)/H127))</f>
        <v>-0.71929408201152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464</v>
      </c>
      <c r="B128" s="7" t="str">
        <f aca="false">IFERROR(INDEX('Source'!$C:$C,MATCH($A128,'Source'!$B:$B,0)),"")</f>
        <v>חגורה למנותחי בטן</v>
      </c>
      <c r="C128" s="8" t="n">
        <f aca="false">SUMIFS('Source'!$D:$D,'Source'!$A:$A,"107 - Pharmacies",'Source'!$B:$B,$A128)</f>
        <v>3</v>
      </c>
      <c r="D128" s="8" t="n">
        <f aca="false">SUMIFS('Source'!$F:$F,'Source'!$A:$A,"107 - Pharmacies",'Source'!$B:$B,$A128)</f>
        <v>1</v>
      </c>
      <c r="E128" s="8" t="n">
        <f aca="false">D128*$J$5</f>
        <v>1.26315789473684</v>
      </c>
      <c r="F128" s="8" t="n">
        <f aca="false">E128-C128</f>
        <v>-1.73684210526316</v>
      </c>
      <c r="G128" s="9" t="n">
        <f aca="false">IF(AND(C128=0,E128=0),0,IF(C128=0,"New",(E128-C128)/C128))</f>
        <v>-0.578947368421053</v>
      </c>
      <c r="H128" s="8" t="n">
        <f aca="false">SUMIFS('Source'!$E:$E,'Source'!$A:$A,"107 - Pharmacies",'Source'!$B:$B,$A128)</f>
        <v>391.07</v>
      </c>
      <c r="I128" s="8" t="n">
        <f aca="false">SUMIFS('Source'!$G:$G,'Source'!$A:$A,"107 - Pharmacies",'Source'!$B:$B,$A128)</f>
        <v>135.88</v>
      </c>
      <c r="J128" s="8" t="n">
        <f aca="false">I128*$J$5</f>
        <v>171.637894736842</v>
      </c>
      <c r="K128" s="8" t="n">
        <f aca="false">J128-H128</f>
        <v>-219.432105263158</v>
      </c>
      <c r="L128" s="9" t="n">
        <f aca="false">IF(AND(H128=0,J128=0),0,IF(H128=0,"New",(J128-H128)/H128))</f>
        <v>-0.561106976406162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268</v>
      </c>
      <c r="B129" s="7" t="str">
        <f aca="false">IFERROR(INDEX('Source'!$C:$C,MATCH($A129,'Source'!$B:$B,0)),"")</f>
        <v>סד לילה לבוהן</v>
      </c>
      <c r="C129" s="8" t="n">
        <f aca="false">SUMIFS('Source'!$D:$D,'Source'!$A:$A,"107 - Pharmacies",'Source'!$B:$B,$A129)</f>
        <v>2</v>
      </c>
      <c r="D129" s="8" t="n">
        <f aca="false">SUMIFS('Source'!$F:$F,'Source'!$A:$A,"107 - Pharmacies",'Source'!$B:$B,$A129)</f>
        <v>6</v>
      </c>
      <c r="E129" s="8" t="n">
        <f aca="false">D129*$J$5</f>
        <v>7.57894736842105</v>
      </c>
      <c r="F129" s="8" t="n">
        <f aca="false">E129-C129</f>
        <v>5.57894736842105</v>
      </c>
      <c r="G129" s="9" t="n">
        <f aca="false">IF(AND(C129=0,E129=0),0,IF(C129=0,"New",(E129-C129)/C129))</f>
        <v>2.78947368421053</v>
      </c>
      <c r="H129" s="8" t="n">
        <f aca="false">SUMIFS('Source'!$E:$E,'Source'!$A:$A,"107 - Pharmacies",'Source'!$B:$B,$A129)</f>
        <v>120</v>
      </c>
      <c r="I129" s="8" t="n">
        <f aca="false">SUMIFS('Source'!$G:$G,'Source'!$A:$A,"107 - Pharmacies",'Source'!$B:$B,$A129)</f>
        <v>373.55</v>
      </c>
      <c r="J129" s="8" t="n">
        <f aca="false">I129*$J$5</f>
        <v>471.852631578947</v>
      </c>
      <c r="K129" s="8" t="n">
        <f aca="false">J129-H129</f>
        <v>351.852631578947</v>
      </c>
      <c r="L129" s="9" t="n">
        <f aca="false">IF(AND(H129=0,J129=0),0,IF(H129=0,"New",(J129-H129)/H129))</f>
        <v>2.93210526315789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602</v>
      </c>
      <c r="B130" s="7" t="str">
        <f aca="false">IFERROR(INDEX('Source'!$C:$C,MATCH($A130,'Source'!$B:$B,0)),"")</f>
        <v>סופורטר</v>
      </c>
      <c r="C130" s="8" t="n">
        <f aca="false">SUMIFS('Source'!$D:$D,'Source'!$A:$A,"107 - Pharmacies",'Source'!$B:$B,$A130)</f>
        <v>1</v>
      </c>
      <c r="D130" s="8" t="n">
        <f aca="false">SUMIFS('Source'!$F:$F,'Source'!$A:$A,"107 - Pharmacies",'Source'!$B:$B,$A130)</f>
        <v>4</v>
      </c>
      <c r="E130" s="8" t="n">
        <f aca="false">D130*$J$5</f>
        <v>5.05263157894737</v>
      </c>
      <c r="F130" s="8" t="n">
        <f aca="false">E130-C130</f>
        <v>4.05263157894737</v>
      </c>
      <c r="G130" s="9" t="n">
        <f aca="false">IF(AND(C130=0,E130=0),0,IF(C130=0,"New",(E130-C130)/C130))</f>
        <v>4.05263157894737</v>
      </c>
      <c r="H130" s="8" t="n">
        <f aca="false">SUMIFS('Source'!$E:$E,'Source'!$A:$A,"107 - Pharmacies",'Source'!$B:$B,$A130)</f>
        <v>84.32</v>
      </c>
      <c r="I130" s="8" t="n">
        <f aca="false">SUMIFS('Source'!$G:$G,'Source'!$A:$A,"107 - Pharmacies",'Source'!$B:$B,$A130)</f>
        <v>337.29</v>
      </c>
      <c r="J130" s="8" t="n">
        <f aca="false">I130*$J$5</f>
        <v>426.050526315789</v>
      </c>
      <c r="K130" s="8" t="n">
        <f aca="false">J130-H130</f>
        <v>341.730526315789</v>
      </c>
      <c r="L130" s="9" t="n">
        <f aca="false">IF(AND(H130=0,J130=0),0,IF(H130=0,"New",(J130-H130)/H130))</f>
        <v>4.05278138420054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743</v>
      </c>
      <c r="B131" s="7" t="str">
        <f aca="false">IFERROR(INDEX('Source'!$C:$C,MATCH($A131,'Source'!$B:$B,0)),"")</f>
        <v>מגן אתלטי לגבר-תומך ספורטיבי לאשכים</v>
      </c>
      <c r="C131" s="8" t="n">
        <f aca="false">SUMIFS('Source'!$D:$D,'Source'!$A:$A,"107 - Pharmacies",'Source'!$B:$B,$A131)</f>
        <v>0</v>
      </c>
      <c r="D131" s="8" t="n">
        <f aca="false">SUMIFS('Source'!$F:$F,'Source'!$A:$A,"107 - Pharmacies",'Source'!$B:$B,$A131)</f>
        <v>3</v>
      </c>
      <c r="E131" s="8" t="n">
        <f aca="false">D131*$J$5</f>
        <v>3.78947368421053</v>
      </c>
      <c r="F131" s="8" t="n">
        <f aca="false">E131-C131</f>
        <v>3.78947368421053</v>
      </c>
      <c r="G131" s="9" t="str">
        <f aca="false">IF(AND(C131=0,E131=0),0,IF(C131=0,"New",(E131-C131)/C131))</f>
        <v>New</v>
      </c>
      <c r="H131" s="8" t="n">
        <f aca="false">SUMIFS('Source'!$E:$E,'Source'!$A:$A,"107 - Pharmacies",'Source'!$B:$B,$A131)</f>
        <v>0</v>
      </c>
      <c r="I131" s="8" t="n">
        <f aca="false">SUMIFS('Source'!$G:$G,'Source'!$A:$A,"107 - Pharmacies",'Source'!$B:$B,$A131)</f>
        <v>252.96</v>
      </c>
      <c r="J131" s="8" t="n">
        <f aca="false">I131*$J$5</f>
        <v>319.528421052632</v>
      </c>
      <c r="K131" s="8" t="n">
        <f aca="false">J131-H131</f>
        <v>319.528421052632</v>
      </c>
      <c r="L131" s="9" t="str">
        <f aca="false">IF(AND(H131=0,J131=0),0,IF(H131=0,"New",(J131-H131)/H131))</f>
        <v>New</v>
      </c>
      <c r="M131" s="7" t="str">
        <f aca="false">IF(AND(OR(C131&lt;&gt;0,H131&lt;&gt;0),D131=0,I131=0),"DROP",IF(AND(OR(D131&lt;&gt;0,I131&lt;&gt;0),C131=0,H131=0),"NEW",""))</f>
        <v>NEW</v>
      </c>
    </row>
    <row r="132" customFormat="false" ht="15" hidden="false" customHeight="false" outlineLevel="0" collapsed="false">
      <c r="A132" s="7" t="s">
        <v>123</v>
      </c>
      <c r="B132" s="7" t="str">
        <f aca="false">IFERROR(INDEX('Source'!$C:$C,MATCH($A132,'Source'!$B:$B,0)),"")</f>
        <v>כרית מטטרזלי מס</v>
      </c>
      <c r="C132" s="8" t="n">
        <f aca="false">SUMIFS('Source'!$D:$D,'Source'!$A:$A,"107 - Pharmacies",'Source'!$B:$B,$A132)</f>
        <v>45</v>
      </c>
      <c r="D132" s="8" t="n">
        <f aca="false">SUMIFS('Source'!$F:$F,'Source'!$A:$A,"107 - Pharmacies",'Source'!$B:$B,$A132)</f>
        <v>35</v>
      </c>
      <c r="E132" s="8" t="n">
        <f aca="false">D132*$J$5</f>
        <v>44.2105263157895</v>
      </c>
      <c r="F132" s="8" t="n">
        <f aca="false">E132-C132</f>
        <v>-0.789473684210527</v>
      </c>
      <c r="G132" s="9" t="n">
        <f aca="false">IF(AND(C132=0,E132=0),0,IF(C132=0,"New",(E132-C132)/C132))</f>
        <v>-0.0175438596491228</v>
      </c>
      <c r="H132" s="8" t="n">
        <f aca="false">SUMIFS('Source'!$E:$E,'Source'!$A:$A,"107 - Pharmacies",'Source'!$B:$B,$A132)</f>
        <v>1315.69</v>
      </c>
      <c r="I132" s="8" t="n">
        <f aca="false">SUMIFS('Source'!$G:$G,'Source'!$A:$A,"107 - Pharmacies",'Source'!$B:$B,$A132)</f>
        <v>1064.7</v>
      </c>
      <c r="J132" s="8" t="n">
        <f aca="false">I132*$J$5</f>
        <v>1344.88421052632</v>
      </c>
      <c r="K132" s="8" t="n">
        <f aca="false">J132-H132</f>
        <v>29.1942105263154</v>
      </c>
      <c r="L132" s="9" t="n">
        <f aca="false">IF(AND(H132=0,J132=0),0,IF(H132=0,"New",(J132-H132)/H132))</f>
        <v>0.0221892775093794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274</v>
      </c>
      <c r="B133" s="7" t="str">
        <f aca="false">IFERROR(INDEX('Source'!$C:$C,MATCH($A133,'Source'!$B:$B,0)),"")</f>
        <v>מגן לכתף ימין/שמאל</v>
      </c>
      <c r="C133" s="8" t="n">
        <f aca="false">SUMIFS('Source'!$D:$D,'Source'!$A:$A,"107 - Pharmacies",'Source'!$B:$B,$A133)</f>
        <v>3</v>
      </c>
      <c r="D133" s="8" t="n">
        <f aca="false">SUMIFS('Source'!$F:$F,'Source'!$A:$A,"107 - Pharmacies",'Source'!$B:$B,$A133)</f>
        <v>2</v>
      </c>
      <c r="E133" s="8" t="n">
        <f aca="false">D133*$J$5</f>
        <v>2.52631578947368</v>
      </c>
      <c r="F133" s="8" t="n">
        <f aca="false">E133-C133</f>
        <v>-0.473684210526316</v>
      </c>
      <c r="G133" s="9" t="n">
        <f aca="false">IF(AND(C133=0,E133=0),0,IF(C133=0,"New",(E133-C133)/C133))</f>
        <v>-0.157894736842105</v>
      </c>
      <c r="H133" s="8" t="n">
        <f aca="false">SUMIFS('Source'!$E:$E,'Source'!$A:$A,"107 - Pharmacies",'Source'!$B:$B,$A133)</f>
        <v>567.13</v>
      </c>
      <c r="I133" s="8" t="n">
        <f aca="false">SUMIFS('Source'!$G:$G,'Source'!$A:$A,"107 - Pharmacies",'Source'!$B:$B,$A133)</f>
        <v>317.45</v>
      </c>
      <c r="J133" s="8" t="n">
        <f aca="false">I133*$J$5</f>
        <v>400.989473684211</v>
      </c>
      <c r="K133" s="8" t="n">
        <f aca="false">J133-H133</f>
        <v>-166.14052631579</v>
      </c>
      <c r="L133" s="9" t="n">
        <f aca="false">IF(AND(H133=0,J133=0),0,IF(H133=0,"New",(J133-H133)/H133))</f>
        <v>-0.292949634679508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296</v>
      </c>
      <c r="B134" s="7" t="str">
        <f aca="false">IFERROR(INDEX('Source'!$C:$C,MATCH($A134,'Source'!$B:$B,0)),"")</f>
        <v>סד לאצבע הדק</v>
      </c>
      <c r="C134" s="8" t="n">
        <f aca="false">SUMIFS('Source'!$D:$D,'Source'!$A:$A,"107 - Pharmacies",'Source'!$B:$B,$A134)</f>
        <v>10</v>
      </c>
      <c r="D134" s="8" t="n">
        <f aca="false">SUMIFS('Source'!$F:$F,'Source'!$A:$A,"107 - Pharmacies",'Source'!$B:$B,$A134)</f>
        <v>18</v>
      </c>
      <c r="E134" s="8" t="n">
        <f aca="false">D134*$J$5</f>
        <v>22.7368421052632</v>
      </c>
      <c r="F134" s="8" t="n">
        <f aca="false">E134-C134</f>
        <v>12.7368421052632</v>
      </c>
      <c r="G134" s="9" t="n">
        <f aca="false">IF(AND(C134=0,E134=0),0,IF(C134=0,"New",(E134-C134)/C134))</f>
        <v>1.27368421052632</v>
      </c>
      <c r="H134" s="8" t="n">
        <f aca="false">SUMIFS('Source'!$E:$E,'Source'!$A:$A,"107 - Pharmacies",'Source'!$B:$B,$A134)</f>
        <v>297.94</v>
      </c>
      <c r="I134" s="8" t="n">
        <f aca="false">SUMIFS('Source'!$G:$G,'Source'!$A:$A,"107 - Pharmacies",'Source'!$B:$B,$A134)</f>
        <v>547.56</v>
      </c>
      <c r="J134" s="8" t="n">
        <f aca="false">I134*$J$5</f>
        <v>691.654736842105</v>
      </c>
      <c r="K134" s="8" t="n">
        <f aca="false">J134-H134</f>
        <v>393.714736842105</v>
      </c>
      <c r="L134" s="9" t="n">
        <f aca="false">IF(AND(H134=0,J134=0),0,IF(H134=0,"New",(J134-H134)/H134))</f>
        <v>1.32145645714609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177</v>
      </c>
      <c r="B135" s="7" t="str">
        <f aca="false">IFERROR(INDEX('Source'!$C:$C,MATCH($A135,'Source'!$B:$B,0)),"")</f>
        <v>מגן קרסול פתוח</v>
      </c>
      <c r="C135" s="8" t="n">
        <f aca="false">SUMIFS('Source'!$D:$D,'Source'!$A:$A,"107 - Pharmacies",'Source'!$B:$B,$A135)</f>
        <v>11</v>
      </c>
      <c r="D135" s="8" t="n">
        <f aca="false">SUMIFS('Source'!$F:$F,'Source'!$A:$A,"107 - Pharmacies",'Source'!$B:$B,$A135)</f>
        <v>3</v>
      </c>
      <c r="E135" s="8" t="n">
        <f aca="false">D135*$J$5</f>
        <v>3.78947368421053</v>
      </c>
      <c r="F135" s="8" t="n">
        <f aca="false">E135-C135</f>
        <v>-7.21052631578947</v>
      </c>
      <c r="G135" s="9" t="n">
        <f aca="false">IF(AND(C135=0,E135=0),0,IF(C135=0,"New",(E135-C135)/C135))</f>
        <v>-0.655502392344498</v>
      </c>
      <c r="H135" s="8" t="n">
        <f aca="false">SUMIFS('Source'!$E:$E,'Source'!$A:$A,"107 - Pharmacies",'Source'!$B:$B,$A135)</f>
        <v>339.8</v>
      </c>
      <c r="I135" s="8" t="n">
        <f aca="false">SUMIFS('Source'!$G:$G,'Source'!$A:$A,"107 - Pharmacies",'Source'!$B:$B,$A135)</f>
        <v>92.68</v>
      </c>
      <c r="J135" s="8" t="n">
        <f aca="false">I135*$J$5</f>
        <v>117.069473684211</v>
      </c>
      <c r="K135" s="8" t="n">
        <f aca="false">J135-H135</f>
        <v>-222.730526315789</v>
      </c>
      <c r="L135" s="9" t="n">
        <f aca="false">IF(AND(H135=0,J135=0),0,IF(H135=0,"New",(J135-H135)/H135))</f>
        <v>-0.655475357021158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427</v>
      </c>
      <c r="B136" s="7" t="str">
        <f aca="false">IFERROR(INDEX('Source'!$C:$C,MATCH($A136,'Source'!$B:$B,0)),"")</f>
        <v>מגן מרפק SC95</v>
      </c>
      <c r="C136" s="8" t="n">
        <f aca="false">SUMIFS('Source'!$D:$D,'Source'!$A:$A,"107 - Pharmacies",'Source'!$B:$B,$A136)</f>
        <v>5</v>
      </c>
      <c r="D136" s="8" t="n">
        <f aca="false">SUMIFS('Source'!$F:$F,'Source'!$A:$A,"107 - Pharmacies",'Source'!$B:$B,$A136)</f>
        <v>2</v>
      </c>
      <c r="E136" s="8" t="n">
        <f aca="false">D136*$J$5</f>
        <v>2.52631578947368</v>
      </c>
      <c r="F136" s="8" t="n">
        <f aca="false">E136-C136</f>
        <v>-2.47368421052632</v>
      </c>
      <c r="G136" s="9" t="n">
        <f aca="false">IF(AND(C136=0,E136=0),0,IF(C136=0,"New",(E136-C136)/C136))</f>
        <v>-0.494736842105263</v>
      </c>
      <c r="H136" s="8" t="n">
        <f aca="false">SUMIFS('Source'!$E:$E,'Source'!$A:$A,"107 - Pharmacies",'Source'!$B:$B,$A136)</f>
        <v>433.9</v>
      </c>
      <c r="I136" s="8" t="n">
        <f aca="false">SUMIFS('Source'!$G:$G,'Source'!$A:$A,"107 - Pharmacies",'Source'!$B:$B,$A136)</f>
        <v>187.35</v>
      </c>
      <c r="J136" s="8" t="n">
        <f aca="false">I136*$J$5</f>
        <v>236.652631578947</v>
      </c>
      <c r="K136" s="8" t="n">
        <f aca="false">J136-H136</f>
        <v>-197.247368421053</v>
      </c>
      <c r="L136" s="9" t="n">
        <f aca="false">IF(AND(H136=0,J136=0),0,IF(H136=0,"New",(J136-H136)/H136))</f>
        <v>-0.454591768658798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245</v>
      </c>
      <c r="B137" s="7" t="str">
        <f aca="false">IFERROR(INDEX('Source'!$C:$C,MATCH($A137,'Source'!$B:$B,0)),"")</f>
        <v>מיישר כתפיים</v>
      </c>
      <c r="C137" s="8" t="n">
        <f aca="false">SUMIFS('Source'!$D:$D,'Source'!$A:$A,"107 - Pharmacies",'Source'!$B:$B,$A137)</f>
        <v>1</v>
      </c>
      <c r="D137" s="8" t="n">
        <f aca="false">SUMIFS('Source'!$F:$F,'Source'!$A:$A,"107 - Pharmacies",'Source'!$B:$B,$A137)</f>
        <v>4</v>
      </c>
      <c r="E137" s="8" t="n">
        <f aca="false">D137*$J$5</f>
        <v>5.05263157894737</v>
      </c>
      <c r="F137" s="8" t="n">
        <f aca="false">E137-C137</f>
        <v>4.05263157894737</v>
      </c>
      <c r="G137" s="9" t="n">
        <f aca="false">IF(AND(C137=0,E137=0),0,IF(C137=0,"New",(E137-C137)/C137))</f>
        <v>4.05263157894737</v>
      </c>
      <c r="H137" s="8" t="n">
        <f aca="false">SUMIFS('Source'!$E:$E,'Source'!$A:$A,"107 - Pharmacies",'Source'!$B:$B,$A137)</f>
        <v>72.61</v>
      </c>
      <c r="I137" s="8" t="n">
        <f aca="false">SUMIFS('Source'!$G:$G,'Source'!$A:$A,"107 - Pharmacies",'Source'!$B:$B,$A137)</f>
        <v>318.6</v>
      </c>
      <c r="J137" s="8" t="n">
        <f aca="false">I137*$J$5</f>
        <v>402.442105263158</v>
      </c>
      <c r="K137" s="8" t="n">
        <f aca="false">J137-H137</f>
        <v>329.832105263158</v>
      </c>
      <c r="L137" s="9" t="n">
        <f aca="false">IF(AND(H137=0,J137=0),0,IF(H137=0,"New",(J137-H137)/H137))</f>
        <v>4.54251625482933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171</v>
      </c>
      <c r="B138" s="7" t="str">
        <f aca="false">IFERROR(INDEX('Source'!$C:$C,MATCH($A138,'Source'!$B:$B,0)),"")</f>
        <v>מגן מרפק בז'</v>
      </c>
      <c r="C138" s="8" t="n">
        <f aca="false">SUMIFS('Source'!$D:$D,'Source'!$A:$A,"107 - Pharmacies",'Source'!$B:$B,$A138)</f>
        <v>11</v>
      </c>
      <c r="D138" s="8" t="n">
        <f aca="false">SUMIFS('Source'!$F:$F,'Source'!$A:$A,"107 - Pharmacies",'Source'!$B:$B,$A138)</f>
        <v>3</v>
      </c>
      <c r="E138" s="8" t="n">
        <f aca="false">D138*$J$5</f>
        <v>3.78947368421053</v>
      </c>
      <c r="F138" s="8" t="n">
        <f aca="false">E138-C138</f>
        <v>-7.21052631578947</v>
      </c>
      <c r="G138" s="9" t="n">
        <f aca="false">IF(AND(C138=0,E138=0),0,IF(C138=0,"New",(E138-C138)/C138))</f>
        <v>-0.655502392344498</v>
      </c>
      <c r="H138" s="8" t="n">
        <f aca="false">SUMIFS('Source'!$E:$E,'Source'!$A:$A,"107 - Pharmacies",'Source'!$B:$B,$A138)</f>
        <v>337.49</v>
      </c>
      <c r="I138" s="8" t="n">
        <f aca="false">SUMIFS('Source'!$G:$G,'Source'!$A:$A,"107 - Pharmacies",'Source'!$B:$B,$A138)</f>
        <v>92.67</v>
      </c>
      <c r="J138" s="8" t="n">
        <f aca="false">I138*$J$5</f>
        <v>117.056842105263</v>
      </c>
      <c r="K138" s="8" t="n">
        <f aca="false">J138-H138</f>
        <v>-220.433157894737</v>
      </c>
      <c r="L138" s="9" t="n">
        <f aca="false">IF(AND(H138=0,J138=0),0,IF(H138=0,"New",(J138-H138)/H138))</f>
        <v>-0.653154635381009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106</v>
      </c>
      <c r="B139" s="7" t="str">
        <f aca="false">IFERROR(INDEX('Source'!$C:$C,MATCH($A139,'Source'!$B:$B,0)),"")</f>
        <v>מגן יד</v>
      </c>
      <c r="C139" s="8" t="n">
        <f aca="false">SUMIFS('Source'!$D:$D,'Source'!$A:$A,"107 - Pharmacies",'Source'!$B:$B,$A139)</f>
        <v>4</v>
      </c>
      <c r="D139" s="8" t="n">
        <f aca="false">SUMIFS('Source'!$F:$F,'Source'!$A:$A,"107 - Pharmacies",'Source'!$B:$B,$A139)</f>
        <v>10</v>
      </c>
      <c r="E139" s="8" t="n">
        <f aca="false">D139*$J$5</f>
        <v>12.6315789473684</v>
      </c>
      <c r="F139" s="8" t="n">
        <f aca="false">E139-C139</f>
        <v>8.63157894736842</v>
      </c>
      <c r="G139" s="9" t="n">
        <f aca="false">IF(AND(C139=0,E139=0),0,IF(C139=0,"New",(E139-C139)/C139))</f>
        <v>2.15789473684211</v>
      </c>
      <c r="H139" s="8" t="n">
        <f aca="false">SUMIFS('Source'!$E:$E,'Source'!$A:$A,"107 - Pharmacies",'Source'!$B:$B,$A139)</f>
        <v>157.18</v>
      </c>
      <c r="I139" s="8" t="n">
        <f aca="false">SUMIFS('Source'!$G:$G,'Source'!$A:$A,"107 - Pharmacies",'Source'!$B:$B,$A139)</f>
        <v>397.96</v>
      </c>
      <c r="J139" s="8" t="n">
        <f aca="false">I139*$J$5</f>
        <v>502.686315789474</v>
      </c>
      <c r="K139" s="8" t="n">
        <f aca="false">J139-H139</f>
        <v>345.506315789474</v>
      </c>
      <c r="L139" s="9" t="n">
        <f aca="false">IF(AND(H139=0,J139=0),0,IF(H139=0,"New",(J139-H139)/H139))</f>
        <v>2.19815699064432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779</v>
      </c>
      <c r="B140" s="7" t="str">
        <f aca="false">IFERROR(INDEX('Source'!$C:$C,MATCH($A140,'Source'!$B:$B,0)),"")</f>
        <v>מגן ברך +חור לפיקה</v>
      </c>
      <c r="C140" s="8" t="n">
        <f aca="false">SUMIFS('Source'!$D:$D,'Source'!$A:$A,"107 - Pharmacies",'Source'!$B:$B,$A140)</f>
        <v>0</v>
      </c>
      <c r="D140" s="8" t="n">
        <f aca="false">SUMIFS('Source'!$F:$F,'Source'!$A:$A,"107 - Pharmacies",'Source'!$B:$B,$A140)</f>
        <v>2</v>
      </c>
      <c r="E140" s="8" t="n">
        <f aca="false">D140*$J$5</f>
        <v>2.52631578947368</v>
      </c>
      <c r="F140" s="8" t="n">
        <f aca="false">E140-C140</f>
        <v>2.52631578947368</v>
      </c>
      <c r="G140" s="9" t="str">
        <f aca="false">IF(AND(C140=0,E140=0),0,IF(C140=0,"New",(E140-C140)/C140))</f>
        <v>New</v>
      </c>
      <c r="H140" s="8" t="n">
        <f aca="false">SUMIFS('Source'!$E:$E,'Source'!$A:$A,"107 - Pharmacies",'Source'!$B:$B,$A140)</f>
        <v>0</v>
      </c>
      <c r="I140" s="8" t="n">
        <f aca="false">SUMIFS('Source'!$G:$G,'Source'!$A:$A,"107 - Pharmacies",'Source'!$B:$B,$A140)</f>
        <v>236.26</v>
      </c>
      <c r="J140" s="8" t="n">
        <f aca="false">I140*$J$5</f>
        <v>298.433684210526</v>
      </c>
      <c r="K140" s="8" t="n">
        <f aca="false">J140-H140</f>
        <v>298.433684210526</v>
      </c>
      <c r="L140" s="9" t="str">
        <f aca="false">IF(AND(H140=0,J140=0),0,IF(H140=0,"New",(J140-H140)/H140))</f>
        <v>New</v>
      </c>
      <c r="M140" s="7" t="str">
        <f aca="false">IF(AND(OR(C140&lt;&gt;0,H140&lt;&gt;0),D140=0,I140=0),"DROP",IF(AND(OR(D140&lt;&gt;0,I140&lt;&gt;0),C140=0,H140=0),"NEW",""))</f>
        <v>NEW</v>
      </c>
    </row>
    <row r="141" customFormat="false" ht="15" hidden="false" customHeight="false" outlineLevel="0" collapsed="false">
      <c r="A141" s="7" t="s">
        <v>822</v>
      </c>
      <c r="B141" s="7" t="str">
        <f aca="false">IFERROR(INDEX('Source'!$C:$C,MATCH($A141,'Source'!$B:$B,0)),"")</f>
        <v>מגן ברך +חור לפיקה</v>
      </c>
      <c r="C141" s="8" t="n">
        <f aca="false">SUMIFS('Source'!$D:$D,'Source'!$A:$A,"107 - Pharmacies",'Source'!$B:$B,$A141)</f>
        <v>0</v>
      </c>
      <c r="D141" s="8" t="n">
        <f aca="false">SUMIFS('Source'!$F:$F,'Source'!$A:$A,"107 - Pharmacies",'Source'!$B:$B,$A141)</f>
        <v>2</v>
      </c>
      <c r="E141" s="8" t="n">
        <f aca="false">D141*$J$5</f>
        <v>2.52631578947368</v>
      </c>
      <c r="F141" s="8" t="n">
        <f aca="false">E141-C141</f>
        <v>2.52631578947368</v>
      </c>
      <c r="G141" s="9" t="str">
        <f aca="false">IF(AND(C141=0,E141=0),0,IF(C141=0,"New",(E141-C141)/C141))</f>
        <v>New</v>
      </c>
      <c r="H141" s="8" t="n">
        <f aca="false">SUMIFS('Source'!$E:$E,'Source'!$A:$A,"107 - Pharmacies",'Source'!$B:$B,$A141)</f>
        <v>0</v>
      </c>
      <c r="I141" s="8" t="n">
        <f aca="false">SUMIFS('Source'!$G:$G,'Source'!$A:$A,"107 - Pharmacies",'Source'!$B:$B,$A141)</f>
        <v>236.26</v>
      </c>
      <c r="J141" s="8" t="n">
        <f aca="false">I141*$J$5</f>
        <v>298.433684210526</v>
      </c>
      <c r="K141" s="8" t="n">
        <f aca="false">J141-H141</f>
        <v>298.433684210526</v>
      </c>
      <c r="L141" s="9" t="str">
        <f aca="false">IF(AND(H141=0,J141=0),0,IF(H141=0,"New",(J141-H141)/H141))</f>
        <v>New</v>
      </c>
      <c r="M141" s="7" t="str">
        <f aca="false">IF(AND(OR(C141&lt;&gt;0,H141&lt;&gt;0),D141=0,I141=0),"DROP",IF(AND(OR(D141&lt;&gt;0,I141&lt;&gt;0),C141=0,H141=0),"NEW",""))</f>
        <v>NEW</v>
      </c>
    </row>
    <row r="142" customFormat="false" ht="15" hidden="false" customHeight="false" outlineLevel="0" collapsed="false">
      <c r="A142" s="7" t="s">
        <v>428</v>
      </c>
      <c r="B142" s="7" t="str">
        <f aca="false">IFERROR(INDEX('Source'!$C:$C,MATCH($A142,'Source'!$B:$B,0)),"")</f>
        <v>חגורת שבר לצד ימין</v>
      </c>
      <c r="C142" s="8" t="n">
        <f aca="false">SUMIFS('Source'!$D:$D,'Source'!$A:$A,"107 - Pharmacies",'Source'!$B:$B,$A142)</f>
        <v>7</v>
      </c>
      <c r="D142" s="8" t="n">
        <f aca="false">SUMIFS('Source'!$F:$F,'Source'!$A:$A,"107 - Pharmacies",'Source'!$B:$B,$A142)</f>
        <v>6</v>
      </c>
      <c r="E142" s="8" t="n">
        <f aca="false">D142*$J$5</f>
        <v>7.57894736842105</v>
      </c>
      <c r="F142" s="8" t="n">
        <f aca="false">E142-C142</f>
        <v>0.578947368421052</v>
      </c>
      <c r="G142" s="9" t="n">
        <f aca="false">IF(AND(C142=0,E142=0),0,IF(C142=0,"New",(E142-C142)/C142))</f>
        <v>0.0827067669172932</v>
      </c>
      <c r="H142" s="8" t="n">
        <f aca="false">SUMIFS('Source'!$E:$E,'Source'!$A:$A,"107 - Pharmacies",'Source'!$B:$B,$A142)</f>
        <v>1217.25</v>
      </c>
      <c r="I142" s="8" t="n">
        <f aca="false">SUMIFS('Source'!$G:$G,'Source'!$A:$A,"107 - Pharmacies",'Source'!$B:$B,$A142)</f>
        <v>982.35</v>
      </c>
      <c r="J142" s="8" t="n">
        <f aca="false">I142*$J$5</f>
        <v>1240.86315789474</v>
      </c>
      <c r="K142" s="8" t="n">
        <f aca="false">J142-H142</f>
        <v>23.6131578947368</v>
      </c>
      <c r="L142" s="9" t="n">
        <f aca="false">IF(AND(H142=0,J142=0),0,IF(H142=0,"New",(J142-H142)/H142))</f>
        <v>0.0193987741998248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154</v>
      </c>
      <c r="B143" s="7" t="str">
        <f aca="false">IFERROR(INDEX('Source'!$C:$C,MATCH($A143,'Source'!$B:$B,0)),"")</f>
        <v>מגן ברך ארוך</v>
      </c>
      <c r="C143" s="8" t="n">
        <f aca="false">SUMIFS('Source'!$D:$D,'Source'!$A:$A,"107 - Pharmacies",'Source'!$B:$B,$A143)</f>
        <v>4</v>
      </c>
      <c r="D143" s="8" t="n">
        <f aca="false">SUMIFS('Source'!$F:$F,'Source'!$A:$A,"107 - Pharmacies",'Source'!$B:$B,$A143)</f>
        <v>10</v>
      </c>
      <c r="E143" s="8" t="n">
        <f aca="false">D143*$J$5</f>
        <v>12.6315789473684</v>
      </c>
      <c r="F143" s="8" t="n">
        <f aca="false">E143-C143</f>
        <v>8.63157894736842</v>
      </c>
      <c r="G143" s="9" t="n">
        <f aca="false">IF(AND(C143=0,E143=0),0,IF(C143=0,"New",(E143-C143)/C143))</f>
        <v>2.15789473684211</v>
      </c>
      <c r="H143" s="8" t="n">
        <f aca="false">SUMIFS('Source'!$E:$E,'Source'!$A:$A,"107 - Pharmacies",'Source'!$B:$B,$A143)</f>
        <v>146.67</v>
      </c>
      <c r="I143" s="8" t="n">
        <f aca="false">SUMIFS('Source'!$G:$G,'Source'!$A:$A,"107 - Pharmacies",'Source'!$B:$B,$A143)</f>
        <v>374.55</v>
      </c>
      <c r="J143" s="8" t="n">
        <f aca="false">I143*$J$5</f>
        <v>473.115789473684</v>
      </c>
      <c r="K143" s="8" t="n">
        <f aca="false">J143-H143</f>
        <v>326.445789473684</v>
      </c>
      <c r="L143" s="9" t="n">
        <f aca="false">IF(AND(H143=0,J143=0),0,IF(H143=0,"New",(J143-H143)/H143))</f>
        <v>2.22571616195326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460</v>
      </c>
      <c r="B144" s="7" t="str">
        <f aca="false">IFERROR(INDEX('Source'!$C:$C,MATCH($A144,'Source'!$B:$B,0)),"")</f>
        <v>מגן ברך מחמם</v>
      </c>
      <c r="C144" s="8" t="n">
        <f aca="false">SUMIFS('Source'!$D:$D,'Source'!$A:$A,"107 - Pharmacies",'Source'!$B:$B,$A144)</f>
        <v>4</v>
      </c>
      <c r="D144" s="8" t="n">
        <f aca="false">SUMIFS('Source'!$F:$F,'Source'!$A:$A,"107 - Pharmacies",'Source'!$B:$B,$A144)</f>
        <v>0</v>
      </c>
      <c r="E144" s="8" t="n">
        <f aca="false">D144*$J$5</f>
        <v>0</v>
      </c>
      <c r="F144" s="8" t="n">
        <f aca="false">E144-C144</f>
        <v>-4</v>
      </c>
      <c r="G144" s="9" t="n">
        <f aca="false">IF(AND(C144=0,E144=0),0,IF(C144=0,"New",(E144-C144)/C144))</f>
        <v>-1</v>
      </c>
      <c r="H144" s="8" t="n">
        <f aca="false">SUMIFS('Source'!$E:$E,'Source'!$A:$A,"107 - Pharmacies",'Source'!$B:$B,$A144)</f>
        <v>226.69</v>
      </c>
      <c r="I144" s="8" t="n">
        <f aca="false">SUMIFS('Source'!$G:$G,'Source'!$A:$A,"107 - Pharmacies",'Source'!$B:$B,$A144)</f>
        <v>0</v>
      </c>
      <c r="J144" s="8" t="n">
        <f aca="false">I144*$J$5</f>
        <v>0</v>
      </c>
      <c r="K144" s="8" t="n">
        <f aca="false">J144-H144</f>
        <v>-226.69</v>
      </c>
      <c r="L144" s="9" t="n">
        <f aca="false">IF(AND(H144=0,J144=0),0,IF(H144=0,"New",(J144-H144)/H144))</f>
        <v>-1</v>
      </c>
      <c r="M144" s="7" t="str">
        <f aca="false">IF(AND(OR(C144&lt;&gt;0,H144&lt;&gt;0),D144=0,I144=0),"DROP",IF(AND(OR(D144&lt;&gt;0,I144&lt;&gt;0),C144=0,H144=0),"NEW",""))</f>
        <v>DROP</v>
      </c>
    </row>
    <row r="145" customFormat="false" ht="15" hidden="false" customHeight="false" outlineLevel="0" collapsed="false">
      <c r="A145" s="7" t="s">
        <v>713</v>
      </c>
      <c r="B145" s="7" t="str">
        <f aca="false">IFERROR(INDEX('Source'!$C:$C,MATCH($A145,'Source'!$B:$B,0)),"")</f>
        <v>מתלה</v>
      </c>
      <c r="C145" s="8" t="n">
        <f aca="false">SUMIFS('Source'!$D:$D,'Source'!$A:$A,"107 - Pharmacies",'Source'!$B:$B,$A145)</f>
        <v>0</v>
      </c>
      <c r="D145" s="8" t="n">
        <f aca="false">SUMIFS('Source'!$F:$F,'Source'!$A:$A,"107 - Pharmacies",'Source'!$B:$B,$A145)</f>
        <v>2</v>
      </c>
      <c r="E145" s="8" t="n">
        <f aca="false">D145*$J$5</f>
        <v>2.52631578947368</v>
      </c>
      <c r="F145" s="8" t="n">
        <f aca="false">E145-C145</f>
        <v>2.52631578947368</v>
      </c>
      <c r="G145" s="9" t="str">
        <f aca="false">IF(AND(C145=0,E145=0),0,IF(C145=0,"New",(E145-C145)/C145))</f>
        <v>New</v>
      </c>
      <c r="H145" s="8" t="n">
        <f aca="false">SUMIFS('Source'!$E:$E,'Source'!$A:$A,"107 - Pharmacies",'Source'!$B:$B,$A145)</f>
        <v>0</v>
      </c>
      <c r="I145" s="8" t="n">
        <f aca="false">SUMIFS('Source'!$G:$G,'Source'!$A:$A,"107 - Pharmacies",'Source'!$B:$B,$A145)</f>
        <v>222.08</v>
      </c>
      <c r="J145" s="8" t="n">
        <f aca="false">I145*$J$5</f>
        <v>280.522105263158</v>
      </c>
      <c r="K145" s="8" t="n">
        <f aca="false">J145-H145</f>
        <v>280.522105263158</v>
      </c>
      <c r="L145" s="9" t="str">
        <f aca="false">IF(AND(H145=0,J145=0),0,IF(H145=0,"New",(J145-H145)/H145))</f>
        <v>New</v>
      </c>
      <c r="M145" s="7" t="str">
        <f aca="false">IF(AND(OR(C145&lt;&gt;0,H145&lt;&gt;0),D145=0,I145=0),"DROP",IF(AND(OR(D145&lt;&gt;0,I145&lt;&gt;0),C145=0,H145=0),"NEW",""))</f>
        <v>NEW</v>
      </c>
    </row>
    <row r="146" customFormat="false" ht="15" hidden="false" customHeight="false" outlineLevel="0" collapsed="false">
      <c r="A146" s="7" t="s">
        <v>423</v>
      </c>
      <c r="B146" s="7" t="str">
        <f aca="false">IFERROR(INDEX('Source'!$C:$C,MATCH($A146,'Source'!$B:$B,0)),"")</f>
        <v>מגן מרפק SC95 XL</v>
      </c>
      <c r="C146" s="8" t="n">
        <f aca="false">SUMIFS('Source'!$D:$D,'Source'!$A:$A,"107 - Pharmacies",'Source'!$B:$B,$A146)</f>
        <v>2</v>
      </c>
      <c r="D146" s="8" t="n">
        <f aca="false">SUMIFS('Source'!$F:$F,'Source'!$A:$A,"107 - Pharmacies",'Source'!$B:$B,$A146)</f>
        <v>4</v>
      </c>
      <c r="E146" s="8" t="n">
        <f aca="false">D146*$J$5</f>
        <v>5.05263157894737</v>
      </c>
      <c r="F146" s="8" t="n">
        <f aca="false">E146-C146</f>
        <v>3.05263157894737</v>
      </c>
      <c r="G146" s="9" t="n">
        <f aca="false">IF(AND(C146=0,E146=0),0,IF(C146=0,"New",(E146-C146)/C146))</f>
        <v>1.52631578947368</v>
      </c>
      <c r="H146" s="8" t="n">
        <f aca="false">SUMIFS('Source'!$E:$E,'Source'!$A:$A,"107 - Pharmacies",'Source'!$B:$B,$A146)</f>
        <v>154.58</v>
      </c>
      <c r="I146" s="8" t="n">
        <f aca="false">SUMIFS('Source'!$G:$G,'Source'!$A:$A,"107 - Pharmacies",'Source'!$B:$B,$A146)</f>
        <v>374.69</v>
      </c>
      <c r="J146" s="8" t="n">
        <f aca="false">I146*$J$5</f>
        <v>473.292631578947</v>
      </c>
      <c r="K146" s="8" t="n">
        <f aca="false">J146-H146</f>
        <v>318.712631578947</v>
      </c>
      <c r="L146" s="9" t="n">
        <f aca="false">IF(AND(H146=0,J146=0),0,IF(H146=0,"New",(J146-H146)/H146))</f>
        <v>2.06179733198957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159</v>
      </c>
      <c r="B147" s="7" t="str">
        <f aca="false">IFERROR(INDEX('Source'!$C:$C,MATCH($A147,'Source'!$B:$B,0)),"")</f>
        <v>אצבעון מפלסטיק  ליד</v>
      </c>
      <c r="C147" s="8" t="n">
        <f aca="false">SUMIFS('Source'!$D:$D,'Source'!$A:$A,"107 - Pharmacies",'Source'!$B:$B,$A147)</f>
        <v>22</v>
      </c>
      <c r="D147" s="8" t="n">
        <f aca="false">SUMIFS('Source'!$F:$F,'Source'!$A:$A,"107 - Pharmacies",'Source'!$B:$B,$A147)</f>
        <v>10</v>
      </c>
      <c r="E147" s="8" t="n">
        <f aca="false">D147*$J$5</f>
        <v>12.6315789473684</v>
      </c>
      <c r="F147" s="8" t="n">
        <f aca="false">E147-C147</f>
        <v>-9.36842105263158</v>
      </c>
      <c r="G147" s="9" t="n">
        <f aca="false">IF(AND(C147=0,E147=0),0,IF(C147=0,"New",(E147-C147)/C147))</f>
        <v>-0.425837320574163</v>
      </c>
      <c r="H147" s="8" t="n">
        <f aca="false">SUMIFS('Source'!$E:$E,'Source'!$A:$A,"107 - Pharmacies",'Source'!$B:$B,$A147)</f>
        <v>418.29</v>
      </c>
      <c r="I147" s="8" t="n">
        <f aca="false">SUMIFS('Source'!$G:$G,'Source'!$A:$A,"107 - Pharmacies",'Source'!$B:$B,$A147)</f>
        <v>201.07</v>
      </c>
      <c r="J147" s="8" t="n">
        <f aca="false">I147*$J$5</f>
        <v>253.983157894737</v>
      </c>
      <c r="K147" s="8" t="n">
        <f aca="false">J147-H147</f>
        <v>-164.306842105263</v>
      </c>
      <c r="L147" s="9" t="n">
        <f aca="false">IF(AND(H147=0,J147=0),0,IF(H147=0,"New",(J147-H147)/H147))</f>
        <v>-0.392806048686947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180</v>
      </c>
      <c r="B148" s="7" t="str">
        <f aca="false">IFERROR(INDEX('Source'!$C:$C,MATCH($A148,'Source'!$B:$B,0)),"")</f>
        <v>שרוול לבוניון מסיליקון</v>
      </c>
      <c r="C148" s="8" t="n">
        <f aca="false">SUMIFS('Source'!$D:$D,'Source'!$A:$A,"107 - Pharmacies",'Source'!$B:$B,$A148)</f>
        <v>9</v>
      </c>
      <c r="D148" s="8" t="n">
        <f aca="false">SUMIFS('Source'!$F:$F,'Source'!$A:$A,"107 - Pharmacies",'Source'!$B:$B,$A148)</f>
        <v>3</v>
      </c>
      <c r="E148" s="8" t="n">
        <f aca="false">D148*$J$5</f>
        <v>3.78947368421053</v>
      </c>
      <c r="F148" s="8" t="n">
        <f aca="false">E148-C148</f>
        <v>-5.21052631578947</v>
      </c>
      <c r="G148" s="9" t="n">
        <f aca="false">IF(AND(C148=0,E148=0),0,IF(C148=0,"New",(E148-C148)/C148))</f>
        <v>-0.578947368421053</v>
      </c>
      <c r="H148" s="8" t="n">
        <f aca="false">SUMIFS('Source'!$E:$E,'Source'!$A:$A,"107 - Pharmacies",'Source'!$B:$B,$A148)</f>
        <v>328.87</v>
      </c>
      <c r="I148" s="8" t="n">
        <f aca="false">SUMIFS('Source'!$G:$G,'Source'!$A:$A,"107 - Pharmacies",'Source'!$B:$B,$A148)</f>
        <v>112.36</v>
      </c>
      <c r="J148" s="8" t="n">
        <f aca="false">I148*$J$5</f>
        <v>141.928421052632</v>
      </c>
      <c r="K148" s="8" t="n">
        <f aca="false">J148-H148</f>
        <v>-186.941578947368</v>
      </c>
      <c r="L148" s="9" t="n">
        <f aca="false">IF(AND(H148=0,J148=0),0,IF(H148=0,"New",(J148-H148)/H148))</f>
        <v>-0.568436096169819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568</v>
      </c>
      <c r="B149" s="7" t="str">
        <f aca="false">IFERROR(INDEX('Source'!$C:$C,MATCH($A149,'Source'!$B:$B,0)),"")</f>
        <v>מגן שוק רגיל</v>
      </c>
      <c r="C149" s="8" t="n">
        <f aca="false">SUMIFS('Source'!$D:$D,'Source'!$A:$A,"107 - Pharmacies",'Source'!$B:$B,$A149)</f>
        <v>2</v>
      </c>
      <c r="D149" s="8" t="n">
        <f aca="false">SUMIFS('Source'!$F:$F,'Source'!$A:$A,"107 - Pharmacies",'Source'!$B:$B,$A149)</f>
        <v>0</v>
      </c>
      <c r="E149" s="8" t="n">
        <f aca="false">D149*$J$5</f>
        <v>0</v>
      </c>
      <c r="F149" s="8" t="n">
        <f aca="false">E149-C149</f>
        <v>-2</v>
      </c>
      <c r="G149" s="9" t="n">
        <f aca="false">IF(AND(C149=0,E149=0),0,IF(C149=0,"New",(E149-C149)/C149))</f>
        <v>-1</v>
      </c>
      <c r="H149" s="8" t="n">
        <f aca="false">SUMIFS('Source'!$E:$E,'Source'!$A:$A,"107 - Pharmacies",'Source'!$B:$B,$A149)</f>
        <v>215.52</v>
      </c>
      <c r="I149" s="8" t="n">
        <f aca="false">SUMIFS('Source'!$G:$G,'Source'!$A:$A,"107 - Pharmacies",'Source'!$B:$B,$A149)</f>
        <v>0</v>
      </c>
      <c r="J149" s="8" t="n">
        <f aca="false">I149*$J$5</f>
        <v>0</v>
      </c>
      <c r="K149" s="8" t="n">
        <f aca="false">J149-H149</f>
        <v>-215.52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100</v>
      </c>
      <c r="B150" s="7" t="str">
        <f aca="false">IFERROR(INDEX('Source'!$C:$C,MATCH($A150,'Source'!$B:$B,0)),"")</f>
        <v>מגן קרסול חום</v>
      </c>
      <c r="C150" s="8" t="n">
        <f aca="false">SUMIFS('Source'!$D:$D,'Source'!$A:$A,"107 - Pharmacies",'Source'!$B:$B,$A150)</f>
        <v>11</v>
      </c>
      <c r="D150" s="8" t="n">
        <f aca="false">SUMIFS('Source'!$F:$F,'Source'!$A:$A,"107 - Pharmacies",'Source'!$B:$B,$A150)</f>
        <v>4</v>
      </c>
      <c r="E150" s="8" t="n">
        <f aca="false">D150*$J$5</f>
        <v>5.05263157894737</v>
      </c>
      <c r="F150" s="8" t="n">
        <f aca="false">E150-C150</f>
        <v>-5.94736842105263</v>
      </c>
      <c r="G150" s="9" t="n">
        <f aca="false">IF(AND(C150=0,E150=0),0,IF(C150=0,"New",(E150-C150)/C150))</f>
        <v>-0.54066985645933</v>
      </c>
      <c r="H150" s="8" t="n">
        <f aca="false">SUMIFS('Source'!$E:$E,'Source'!$A:$A,"107 - Pharmacies",'Source'!$B:$B,$A150)</f>
        <v>338.64</v>
      </c>
      <c r="I150" s="8" t="n">
        <f aca="false">SUMIFS('Source'!$G:$G,'Source'!$A:$A,"107 - Pharmacies",'Source'!$B:$B,$A150)</f>
        <v>123.57</v>
      </c>
      <c r="J150" s="8" t="n">
        <f aca="false">I150*$J$5</f>
        <v>156.088421052632</v>
      </c>
      <c r="K150" s="8" t="n">
        <f aca="false">J150-H150</f>
        <v>-182.551578947368</v>
      </c>
      <c r="L150" s="9" t="n">
        <f aca="false">IF(AND(H150=0,J150=0),0,IF(H150=0,"New",(J150-H150)/H150))</f>
        <v>-0.539072699466597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139</v>
      </c>
      <c r="B151" s="7" t="str">
        <f aca="false">IFERROR(INDEX('Source'!$C:$C,MATCH($A151,'Source'!$B:$B,0)),"")</f>
        <v>מגן ברך רגיל</v>
      </c>
      <c r="C151" s="8" t="n">
        <f aca="false">SUMIFS('Source'!$D:$D,'Source'!$A:$A,"107 - Pharmacies",'Source'!$B:$B,$A151)</f>
        <v>12</v>
      </c>
      <c r="D151" s="8" t="n">
        <f aca="false">SUMIFS('Source'!$F:$F,'Source'!$A:$A,"107 - Pharmacies",'Source'!$B:$B,$A151)</f>
        <v>5</v>
      </c>
      <c r="E151" s="8" t="n">
        <f aca="false">D151*$J$5</f>
        <v>6.31578947368421</v>
      </c>
      <c r="F151" s="8" t="n">
        <f aca="false">E151-C151</f>
        <v>-5.68421052631579</v>
      </c>
      <c r="G151" s="9" t="n">
        <f aca="false">IF(AND(C151=0,E151=0),0,IF(C151=0,"New",(E151-C151)/C151))</f>
        <v>-0.473684210526316</v>
      </c>
      <c r="H151" s="8" t="n">
        <f aca="false">SUMIFS('Source'!$E:$E,'Source'!$A:$A,"107 - Pharmacies",'Source'!$B:$B,$A151)</f>
        <v>367.25</v>
      </c>
      <c r="I151" s="8" t="n">
        <f aca="false">SUMIFS('Source'!$G:$G,'Source'!$A:$A,"107 - Pharmacies",'Source'!$B:$B,$A151)</f>
        <v>154.45</v>
      </c>
      <c r="J151" s="8" t="n">
        <f aca="false">I151*$J$5</f>
        <v>195.094736842105</v>
      </c>
      <c r="K151" s="8" t="n">
        <f aca="false">J151-H151</f>
        <v>-172.155263157895</v>
      </c>
      <c r="L151" s="9" t="n">
        <f aca="false">IF(AND(H151=0,J151=0),0,IF(H151=0,"New",(J151-H151)/H151))</f>
        <v>-0.468768585862205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523</v>
      </c>
      <c r="B152" s="7" t="str">
        <f aca="false">IFERROR(INDEX('Source'!$C:$C,MATCH($A152,'Source'!$B:$B,0)),"")</f>
        <v>סד קרסול</v>
      </c>
      <c r="C152" s="8" t="n">
        <f aca="false">SUMIFS('Source'!$D:$D,'Source'!$A:$A,"107 - Pharmacies",'Source'!$B:$B,$A152)</f>
        <v>0</v>
      </c>
      <c r="D152" s="8" t="n">
        <f aca="false">SUMIFS('Source'!$F:$F,'Source'!$A:$A,"107 - Pharmacies",'Source'!$B:$B,$A152)</f>
        <v>1</v>
      </c>
      <c r="E152" s="8" t="n">
        <f aca="false">D152*$J$5</f>
        <v>1.26315789473684</v>
      </c>
      <c r="F152" s="8" t="n">
        <f aca="false">E152-C152</f>
        <v>1.26315789473684</v>
      </c>
      <c r="G152" s="9" t="str">
        <f aca="false">IF(AND(C152=0,E152=0),0,IF(C152=0,"New",(E152-C152)/C152))</f>
        <v>New</v>
      </c>
      <c r="H152" s="8" t="n">
        <f aca="false">SUMIFS('Source'!$E:$E,'Source'!$A:$A,"107 - Pharmacies",'Source'!$B:$B,$A152)</f>
        <v>0</v>
      </c>
      <c r="I152" s="8" t="n">
        <f aca="false">SUMIFS('Source'!$G:$G,'Source'!$A:$A,"107 - Pharmacies",'Source'!$B:$B,$A152)</f>
        <v>212.75</v>
      </c>
      <c r="J152" s="8" t="n">
        <f aca="false">I152*$J$5</f>
        <v>268.736842105263</v>
      </c>
      <c r="K152" s="8" t="n">
        <f aca="false">J152-H152</f>
        <v>268.736842105263</v>
      </c>
      <c r="L152" s="9" t="str">
        <f aca="false">IF(AND(H152=0,J152=0),0,IF(H152=0,"New",(J152-H152)/H152))</f>
        <v>New</v>
      </c>
      <c r="M152" s="7" t="str">
        <f aca="false">IF(AND(OR(C152&lt;&gt;0,H152&lt;&gt;0),D152=0,I152=0),"DROP",IF(AND(OR(D152&lt;&gt;0,I152&lt;&gt;0),C152=0,H152=0),"NEW",""))</f>
        <v>NEW</v>
      </c>
    </row>
    <row r="153" customFormat="false" ht="15" hidden="false" customHeight="false" outlineLevel="0" collapsed="false">
      <c r="A153" s="7" t="s">
        <v>681</v>
      </c>
      <c r="B153" s="7" t="str">
        <f aca="false">IFERROR(INDEX('Source'!$C:$C,MATCH($A153,'Source'!$B:$B,0)),"")</f>
        <v>תומך ברך גנושילד</v>
      </c>
      <c r="C153" s="8" t="n">
        <f aca="false">SUMIFS('Source'!$D:$D,'Source'!$A:$A,"107 - Pharmacies",'Source'!$B:$B,$A153)</f>
        <v>2</v>
      </c>
      <c r="D153" s="8" t="n">
        <f aca="false">SUMIFS('Source'!$F:$F,'Source'!$A:$A,"107 - Pharmacies",'Source'!$B:$B,$A153)</f>
        <v>3</v>
      </c>
      <c r="E153" s="8" t="n">
        <f aca="false">D153*$J$5</f>
        <v>3.78947368421053</v>
      </c>
      <c r="F153" s="8" t="n">
        <f aca="false">E153-C153</f>
        <v>1.78947368421053</v>
      </c>
      <c r="G153" s="9" t="n">
        <f aca="false">IF(AND(C153=0,E153=0),0,IF(C153=0,"New",(E153-C153)/C153))</f>
        <v>0.894736842105263</v>
      </c>
      <c r="H153" s="8" t="n">
        <f aca="false">SUMIFS('Source'!$E:$E,'Source'!$A:$A,"107 - Pharmacies",'Source'!$B:$B,$A153)</f>
        <v>240</v>
      </c>
      <c r="I153" s="8" t="n">
        <f aca="false">SUMIFS('Source'!$G:$G,'Source'!$A:$A,"107 - Pharmacies",'Source'!$B:$B,$A153)</f>
        <v>450.88</v>
      </c>
      <c r="J153" s="8" t="n">
        <f aca="false">I153*$J$5</f>
        <v>569.532631578947</v>
      </c>
      <c r="K153" s="8" t="n">
        <f aca="false">J153-H153</f>
        <v>329.532631578947</v>
      </c>
      <c r="L153" s="9" t="n">
        <f aca="false">IF(AND(H153=0,J153=0),0,IF(H153=0,"New",(J153-H153)/H153))</f>
        <v>1.37305263157895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373</v>
      </c>
      <c r="B154" s="7" t="str">
        <f aca="false">IFERROR(INDEX('Source'!$C:$C,MATCH($A154,'Source'!$B:$B,0)),"")</f>
        <v>מישר כתפיים רחב+תמיכה לבית השח</v>
      </c>
      <c r="C154" s="8" t="n">
        <f aca="false">SUMIFS('Source'!$D:$D,'Source'!$A:$A,"107 - Pharmacies",'Source'!$B:$B,$A154)</f>
        <v>0</v>
      </c>
      <c r="D154" s="8" t="n">
        <f aca="false">SUMIFS('Source'!$F:$F,'Source'!$A:$A,"107 - Pharmacies",'Source'!$B:$B,$A154)</f>
        <v>1</v>
      </c>
      <c r="E154" s="8" t="n">
        <f aca="false">D154*$J$5</f>
        <v>1.26315789473684</v>
      </c>
      <c r="F154" s="8" t="n">
        <f aca="false">E154-C154</f>
        <v>1.26315789473684</v>
      </c>
      <c r="G154" s="9" t="str">
        <f aca="false">IF(AND(C154=0,E154=0),0,IF(C154=0,"New",(E154-C154)/C154))</f>
        <v>New</v>
      </c>
      <c r="H154" s="8" t="n">
        <f aca="false">SUMIFS('Source'!$E:$E,'Source'!$A:$A,"107 - Pharmacies",'Source'!$B:$B,$A154)</f>
        <v>0</v>
      </c>
      <c r="I154" s="8" t="n">
        <f aca="false">SUMIFS('Source'!$G:$G,'Source'!$A:$A,"107 - Pharmacies",'Source'!$B:$B,$A154)</f>
        <v>210.88</v>
      </c>
      <c r="J154" s="8" t="n">
        <f aca="false">I154*$J$5</f>
        <v>266.374736842105</v>
      </c>
      <c r="K154" s="8" t="n">
        <f aca="false">J154-H154</f>
        <v>266.374736842105</v>
      </c>
      <c r="L154" s="9" t="str">
        <f aca="false">IF(AND(H154=0,J154=0),0,IF(H154=0,"New",(J154-H154)/H154))</f>
        <v>New</v>
      </c>
      <c r="M154" s="7" t="str">
        <f aca="false">IF(AND(OR(C154&lt;&gt;0,H154&lt;&gt;0),D154=0,I154=0),"DROP",IF(AND(OR(D154&lt;&gt;0,I154&lt;&gt;0),C154=0,H154=0),"NEW",""))</f>
        <v>NEW</v>
      </c>
    </row>
    <row r="155" customFormat="false" ht="15" hidden="false" customHeight="false" outlineLevel="0" collapsed="false">
      <c r="A155" s="7" t="s">
        <v>293</v>
      </c>
      <c r="B155" s="7" t="str">
        <f aca="false">IFERROR(INDEX('Source'!$C:$C,MATCH($A155,'Source'!$B:$B,0)),"")</f>
        <v>מישר כתפיים רחב+תמיכה לבית השח</v>
      </c>
      <c r="C155" s="8" t="n">
        <f aca="false">SUMIFS('Source'!$D:$D,'Source'!$A:$A,"107 - Pharmacies",'Source'!$B:$B,$A155)</f>
        <v>1</v>
      </c>
      <c r="D155" s="8" t="n">
        <f aca="false">SUMIFS('Source'!$F:$F,'Source'!$A:$A,"107 - Pharmacies",'Source'!$B:$B,$A155)</f>
        <v>2</v>
      </c>
      <c r="E155" s="8" t="n">
        <f aca="false">D155*$J$5</f>
        <v>2.52631578947368</v>
      </c>
      <c r="F155" s="8" t="n">
        <f aca="false">E155-C155</f>
        <v>1.52631578947368</v>
      </c>
      <c r="G155" s="9" t="n">
        <f aca="false">IF(AND(C155=0,E155=0),0,IF(C155=0,"New",(E155-C155)/C155))</f>
        <v>1.52631578947368</v>
      </c>
      <c r="H155" s="8" t="n">
        <f aca="false">SUMIFS('Source'!$E:$E,'Source'!$A:$A,"107 - Pharmacies",'Source'!$B:$B,$A155)</f>
        <v>160</v>
      </c>
      <c r="I155" s="8" t="n">
        <f aca="false">SUMIFS('Source'!$G:$G,'Source'!$A:$A,"107 - Pharmacies",'Source'!$B:$B,$A155)</f>
        <v>370.88</v>
      </c>
      <c r="J155" s="8" t="n">
        <f aca="false">I155*$J$5</f>
        <v>468.48</v>
      </c>
      <c r="K155" s="8" t="n">
        <f aca="false">J155-H155</f>
        <v>308.48</v>
      </c>
      <c r="L155" s="9" t="n">
        <f aca="false">IF(AND(H155=0,J155=0),0,IF(H155=0,"New",(J155-H155)/H155))</f>
        <v>1.928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164</v>
      </c>
      <c r="B156" s="7" t="str">
        <f aca="false">IFERROR(INDEX('Source'!$C:$C,MATCH($A156,'Source'!$B:$B,0)),"")</f>
        <v>אצבעון מפלסטיק  ליד</v>
      </c>
      <c r="C156" s="8" t="n">
        <f aca="false">SUMIFS('Source'!$D:$D,'Source'!$A:$A,"107 - Pharmacies",'Source'!$B:$B,$A156)</f>
        <v>17</v>
      </c>
      <c r="D156" s="8" t="n">
        <f aca="false">SUMIFS('Source'!$F:$F,'Source'!$A:$A,"107 - Pharmacies",'Source'!$B:$B,$A156)</f>
        <v>6</v>
      </c>
      <c r="E156" s="8" t="n">
        <f aca="false">D156*$J$5</f>
        <v>7.57894736842105</v>
      </c>
      <c r="F156" s="8" t="n">
        <f aca="false">E156-C156</f>
        <v>-9.42105263157895</v>
      </c>
      <c r="G156" s="9" t="n">
        <f aca="false">IF(AND(C156=0,E156=0),0,IF(C156=0,"New",(E156-C156)/C156))</f>
        <v>-0.554179566563468</v>
      </c>
      <c r="H156" s="8" t="n">
        <f aca="false">SUMIFS('Source'!$E:$E,'Source'!$A:$A,"107 - Pharmacies",'Source'!$B:$B,$A156)</f>
        <v>330.87</v>
      </c>
      <c r="I156" s="8" t="n">
        <f aca="false">SUMIFS('Source'!$G:$G,'Source'!$A:$A,"107 - Pharmacies",'Source'!$B:$B,$A156)</f>
        <v>120.67</v>
      </c>
      <c r="J156" s="8" t="n">
        <f aca="false">I156*$J$5</f>
        <v>152.425263157895</v>
      </c>
      <c r="K156" s="8" t="n">
        <f aca="false">J156-H156</f>
        <v>-178.444736842105</v>
      </c>
      <c r="L156" s="9" t="n">
        <f aca="false">IF(AND(H156=0,J156=0),0,IF(H156=0,"New",(J156-H156)/H156))</f>
        <v>-0.539319783728066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604</v>
      </c>
      <c r="B157" s="7" t="str">
        <f aca="false">IFERROR(INDEX('Source'!$C:$C,MATCH($A157,'Source'!$B:$B,0)),"")</f>
        <v>מתלה יד + קיבוע מרפק</v>
      </c>
      <c r="C157" s="8" t="n">
        <f aca="false">SUMIFS('Source'!$D:$D,'Source'!$A:$A,"107 - Pharmacies",'Source'!$B:$B,$A157)</f>
        <v>3</v>
      </c>
      <c r="D157" s="8" t="n">
        <f aca="false">SUMIFS('Source'!$F:$F,'Source'!$A:$A,"107 - Pharmacies",'Source'!$B:$B,$A157)</f>
        <v>0</v>
      </c>
      <c r="E157" s="8" t="n">
        <f aca="false">D157*$J$5</f>
        <v>0</v>
      </c>
      <c r="F157" s="8" t="n">
        <f aca="false">E157-C157</f>
        <v>-3</v>
      </c>
      <c r="G157" s="9" t="n">
        <f aca="false">IF(AND(C157=0,E157=0),0,IF(C157=0,"New",(E157-C157)/C157))</f>
        <v>-1</v>
      </c>
      <c r="H157" s="8" t="n">
        <f aca="false">SUMIFS('Source'!$E:$E,'Source'!$A:$A,"107 - Pharmacies",'Source'!$B:$B,$A157)</f>
        <v>209.99</v>
      </c>
      <c r="I157" s="8" t="n">
        <f aca="false">SUMIFS('Source'!$G:$G,'Source'!$A:$A,"107 - Pharmacies",'Source'!$B:$B,$A157)</f>
        <v>0</v>
      </c>
      <c r="J157" s="8" t="n">
        <f aca="false">I157*$J$5</f>
        <v>0</v>
      </c>
      <c r="K157" s="8" t="n">
        <f aca="false">J157-H157</f>
        <v>-209.99</v>
      </c>
      <c r="L157" s="9" t="n">
        <f aca="false">IF(AND(H157=0,J157=0),0,IF(H157=0,"New",(J157-H157)/H157))</f>
        <v>-1</v>
      </c>
      <c r="M157" s="7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false" outlineLevel="0" collapsed="false">
      <c r="A158" s="7" t="s">
        <v>549</v>
      </c>
      <c r="B158" s="7" t="str">
        <f aca="false">IFERROR(INDEX('Source'!$C:$C,MATCH($A158,'Source'!$B:$B,0)),"")</f>
        <v>חגורה אחרי ניתוח</v>
      </c>
      <c r="C158" s="8" t="n">
        <f aca="false">SUMIFS('Source'!$D:$D,'Source'!$A:$A,"107 - Pharmacies",'Source'!$B:$B,$A158)</f>
        <v>7</v>
      </c>
      <c r="D158" s="8" t="n">
        <f aca="false">SUMIFS('Source'!$F:$F,'Source'!$A:$A,"107 - Pharmacies",'Source'!$B:$B,$A158)</f>
        <v>5</v>
      </c>
      <c r="E158" s="8" t="n">
        <f aca="false">D158*$J$5</f>
        <v>6.31578947368421</v>
      </c>
      <c r="F158" s="8" t="n">
        <f aca="false">E158-C158</f>
        <v>-0.684210526315789</v>
      </c>
      <c r="G158" s="9" t="n">
        <f aca="false">IF(AND(C158=0,E158=0),0,IF(C158=0,"New",(E158-C158)/C158))</f>
        <v>-0.0977443609022556</v>
      </c>
      <c r="H158" s="8" t="n">
        <f aca="false">SUMIFS('Source'!$E:$E,'Source'!$A:$A,"107 - Pharmacies",'Source'!$B:$B,$A158)</f>
        <v>735</v>
      </c>
      <c r="I158" s="8" t="n">
        <f aca="false">SUMIFS('Source'!$G:$G,'Source'!$A:$A,"107 - Pharmacies",'Source'!$B:$B,$A158)</f>
        <v>525.01</v>
      </c>
      <c r="J158" s="8" t="n">
        <f aca="false">I158*$J$5</f>
        <v>663.170526315789</v>
      </c>
      <c r="K158" s="8" t="n">
        <f aca="false">J158-H158</f>
        <v>-71.8294736842106</v>
      </c>
      <c r="L158" s="9" t="n">
        <f aca="false">IF(AND(H158=0,J158=0),0,IF(H158=0,"New",(J158-H158)/H158))</f>
        <v>-0.0977271750805586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493</v>
      </c>
      <c r="B159" s="7" t="str">
        <f aca="false">IFERROR(INDEX('Source'!$C:$C,MATCH($A159,'Source'!$B:$B,0)),"")</f>
        <v>מגן שוק רגיל</v>
      </c>
      <c r="C159" s="8" t="n">
        <f aca="false">SUMIFS('Source'!$D:$D,'Source'!$A:$A,"107 - Pharmacies",'Source'!$B:$B,$A159)</f>
        <v>2</v>
      </c>
      <c r="D159" s="8" t="n">
        <f aca="false">SUMIFS('Source'!$F:$F,'Source'!$A:$A,"107 - Pharmacies",'Source'!$B:$B,$A159)</f>
        <v>0</v>
      </c>
      <c r="E159" s="8" t="n">
        <f aca="false">D159*$J$5</f>
        <v>0</v>
      </c>
      <c r="F159" s="8" t="n">
        <f aca="false">E159-C159</f>
        <v>-2</v>
      </c>
      <c r="G159" s="9" t="n">
        <f aca="false">IF(AND(C159=0,E159=0),0,IF(C159=0,"New",(E159-C159)/C159))</f>
        <v>-1</v>
      </c>
      <c r="H159" s="8" t="n">
        <f aca="false">SUMIFS('Source'!$E:$E,'Source'!$A:$A,"107 - Pharmacies",'Source'!$B:$B,$A159)</f>
        <v>207.91</v>
      </c>
      <c r="I159" s="8" t="n">
        <f aca="false">SUMIFS('Source'!$G:$G,'Source'!$A:$A,"107 - Pharmacies",'Source'!$B:$B,$A159)</f>
        <v>0</v>
      </c>
      <c r="J159" s="8" t="n">
        <f aca="false">I159*$J$5</f>
        <v>0</v>
      </c>
      <c r="K159" s="8" t="n">
        <f aca="false">J159-H159</f>
        <v>-207.91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119</v>
      </c>
      <c r="B160" s="7" t="str">
        <f aca="false">IFERROR(INDEX('Source'!$C:$C,MATCH($A160,'Source'!$B:$B,0)),"")</f>
        <v>סד יד דו צדדי</v>
      </c>
      <c r="C160" s="8" t="n">
        <f aca="false">SUMIFS('Source'!$D:$D,'Source'!$A:$A,"107 - Pharmacies",'Source'!$B:$B,$A160)</f>
        <v>0</v>
      </c>
      <c r="D160" s="8" t="n">
        <f aca="false">SUMIFS('Source'!$F:$F,'Source'!$A:$A,"107 - Pharmacies",'Source'!$B:$B,$A160)</f>
        <v>2</v>
      </c>
      <c r="E160" s="8" t="n">
        <f aca="false">D160*$J$5</f>
        <v>2.52631578947368</v>
      </c>
      <c r="F160" s="8" t="n">
        <f aca="false">E160-C160</f>
        <v>2.52631578947368</v>
      </c>
      <c r="G160" s="9" t="str">
        <f aca="false">IF(AND(C160=0,E160=0),0,IF(C160=0,"New",(E160-C160)/C160))</f>
        <v>New</v>
      </c>
      <c r="H160" s="8" t="n">
        <f aca="false">SUMIFS('Source'!$E:$E,'Source'!$A:$A,"107 - Pharmacies",'Source'!$B:$B,$A160)</f>
        <v>0</v>
      </c>
      <c r="I160" s="8" t="n">
        <f aca="false">SUMIFS('Source'!$G:$G,'Source'!$A:$A,"107 - Pharmacies",'Source'!$B:$B,$A160)</f>
        <v>206.14</v>
      </c>
      <c r="J160" s="8" t="n">
        <f aca="false">I160*$J$5</f>
        <v>260.387368421053</v>
      </c>
      <c r="K160" s="8" t="n">
        <f aca="false">J160-H160</f>
        <v>260.387368421053</v>
      </c>
      <c r="L160" s="9" t="str">
        <f aca="false">IF(AND(H160=0,J160=0),0,IF(H160=0,"New",(J160-H160)/H160))</f>
        <v>New</v>
      </c>
      <c r="M160" s="7" t="str">
        <f aca="false">IF(AND(OR(C160&lt;&gt;0,H160&lt;&gt;0),D160=0,I160=0),"DROP",IF(AND(OR(D160&lt;&gt;0,I160&lt;&gt;0),C160=0,H160=0),"NEW",""))</f>
        <v>NEW</v>
      </c>
    </row>
    <row r="161" customFormat="false" ht="15" hidden="false" customHeight="false" outlineLevel="0" collapsed="false">
      <c r="A161" s="7" t="s">
        <v>340</v>
      </c>
      <c r="B161" s="7" t="str">
        <f aca="false">IFERROR(INDEX('Source'!$C:$C,MATCH($A161,'Source'!$B:$B,0)),"")</f>
        <v>גרבי נוחות קיץ אפור</v>
      </c>
      <c r="C161" s="8" t="n">
        <f aca="false">SUMIFS('Source'!$D:$D,'Source'!$A:$A,"107 - Pharmacies",'Source'!$B:$B,$A161)</f>
        <v>9</v>
      </c>
      <c r="D161" s="8" t="n">
        <f aca="false">SUMIFS('Source'!$F:$F,'Source'!$A:$A,"107 - Pharmacies",'Source'!$B:$B,$A161)</f>
        <v>1</v>
      </c>
      <c r="E161" s="8" t="n">
        <f aca="false">D161*$J$5</f>
        <v>1.26315789473684</v>
      </c>
      <c r="F161" s="8" t="n">
        <f aca="false">E161-C161</f>
        <v>-7.73684210526316</v>
      </c>
      <c r="G161" s="9" t="n">
        <f aca="false">IF(AND(C161=0,E161=0),0,IF(C161=0,"New",(E161-C161)/C161))</f>
        <v>-0.859649122807018</v>
      </c>
      <c r="H161" s="8" t="n">
        <f aca="false">SUMIFS('Source'!$E:$E,'Source'!$A:$A,"107 - Pharmacies",'Source'!$B:$B,$A161)</f>
        <v>232.62</v>
      </c>
      <c r="I161" s="8" t="n">
        <f aca="false">SUMIFS('Source'!$G:$G,'Source'!$A:$A,"107 - Pharmacies",'Source'!$B:$B,$A161)</f>
        <v>28.08</v>
      </c>
      <c r="J161" s="8" t="n">
        <f aca="false">I161*$J$5</f>
        <v>35.4694736842105</v>
      </c>
      <c r="K161" s="8" t="n">
        <f aca="false">J161-H161</f>
        <v>-197.150526315789</v>
      </c>
      <c r="L161" s="9" t="n">
        <f aca="false">IF(AND(H161=0,J161=0),0,IF(H161=0,"New",(J161-H161)/H161))</f>
        <v>-0.847521822353149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353</v>
      </c>
      <c r="B162" s="7" t="str">
        <f aca="false">IFERROR(INDEX('Source'!$C:$C,MATCH($A162,'Source'!$B:$B,0)),"")</f>
        <v>מגן מרפק SC95</v>
      </c>
      <c r="C162" s="8" t="n">
        <f aca="false">SUMIFS('Source'!$D:$D,'Source'!$A:$A,"107 - Pharmacies",'Source'!$B:$B,$A162)</f>
        <v>4</v>
      </c>
      <c r="D162" s="8" t="n">
        <f aca="false">SUMIFS('Source'!$F:$F,'Source'!$A:$A,"107 - Pharmacies",'Source'!$B:$B,$A162)</f>
        <v>6</v>
      </c>
      <c r="E162" s="8" t="n">
        <f aca="false">D162*$J$5</f>
        <v>7.57894736842105</v>
      </c>
      <c r="F162" s="8" t="n">
        <f aca="false">E162-C162</f>
        <v>3.57894736842105</v>
      </c>
      <c r="G162" s="9" t="n">
        <f aca="false">IF(AND(C162=0,E162=0),0,IF(C162=0,"New",(E162-C162)/C162))</f>
        <v>0.894736842105263</v>
      </c>
      <c r="H162" s="8" t="n">
        <f aca="false">SUMIFS('Source'!$E:$E,'Source'!$A:$A,"107 - Pharmacies",'Source'!$B:$B,$A162)</f>
        <v>358.32</v>
      </c>
      <c r="I162" s="8" t="n">
        <f aca="false">SUMIFS('Source'!$G:$G,'Source'!$A:$A,"107 - Pharmacies",'Source'!$B:$B,$A162)</f>
        <v>562.04</v>
      </c>
      <c r="J162" s="8" t="n">
        <f aca="false">I162*$J$5</f>
        <v>709.945263157895</v>
      </c>
      <c r="K162" s="8" t="n">
        <f aca="false">J162-H162</f>
        <v>351.625263157895</v>
      </c>
      <c r="L162" s="9" t="n">
        <f aca="false">IF(AND(H162=0,J162=0),0,IF(H162=0,"New",(J162-H162)/H162))</f>
        <v>0.981316318257129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749</v>
      </c>
      <c r="B163" s="7" t="str">
        <f aca="false">IFERROR(INDEX('Source'!$C:$C,MATCH($A163,'Source'!$B:$B,0)),"")</f>
        <v>מגן ברך סיליקון - אנטומיק</v>
      </c>
      <c r="C163" s="8" t="n">
        <f aca="false">SUMIFS('Source'!$D:$D,'Source'!$A:$A,"107 - Pharmacies",'Source'!$B:$B,$A163)</f>
        <v>1</v>
      </c>
      <c r="D163" s="8" t="n">
        <f aca="false">SUMIFS('Source'!$F:$F,'Source'!$A:$A,"107 - Pharmacies",'Source'!$B:$B,$A163)</f>
        <v>0</v>
      </c>
      <c r="E163" s="8" t="n">
        <f aca="false">D163*$J$5</f>
        <v>0</v>
      </c>
      <c r="F163" s="8" t="n">
        <f aca="false">E163-C163</f>
        <v>-1</v>
      </c>
      <c r="G163" s="9" t="n">
        <f aca="false">IF(AND(C163=0,E163=0),0,IF(C163=0,"New",(E163-C163)/C163))</f>
        <v>-1</v>
      </c>
      <c r="H163" s="8" t="n">
        <f aca="false">SUMIFS('Source'!$E:$E,'Source'!$A:$A,"107 - Pharmacies",'Source'!$B:$B,$A163)</f>
        <v>203.38</v>
      </c>
      <c r="I163" s="8" t="n">
        <f aca="false">SUMIFS('Source'!$G:$G,'Source'!$A:$A,"107 - Pharmacies",'Source'!$B:$B,$A163)</f>
        <v>0</v>
      </c>
      <c r="J163" s="8" t="n">
        <f aca="false">I163*$J$5</f>
        <v>0</v>
      </c>
      <c r="K163" s="8" t="n">
        <f aca="false">J163-H163</f>
        <v>-203.38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525</v>
      </c>
      <c r="B164" s="7" t="str">
        <f aca="false">IFERROR(INDEX('Source'!$C:$C,MATCH($A164,'Source'!$B:$B,0)),"")</f>
        <v>מגן ברך ארוך עם כרית סיליקון</v>
      </c>
      <c r="C164" s="8" t="n">
        <f aca="false">SUMIFS('Source'!$D:$D,'Source'!$A:$A,"107 - Pharmacies",'Source'!$B:$B,$A164)</f>
        <v>1</v>
      </c>
      <c r="D164" s="8" t="n">
        <f aca="false">SUMIFS('Source'!$F:$F,'Source'!$A:$A,"107 - Pharmacies",'Source'!$B:$B,$A164)</f>
        <v>0</v>
      </c>
      <c r="E164" s="8" t="n">
        <f aca="false">D164*$J$5</f>
        <v>0</v>
      </c>
      <c r="F164" s="8" t="n">
        <f aca="false">E164-C164</f>
        <v>-1</v>
      </c>
      <c r="G164" s="9" t="n">
        <f aca="false">IF(AND(C164=0,E164=0),0,IF(C164=0,"New",(E164-C164)/C164))</f>
        <v>-1</v>
      </c>
      <c r="H164" s="8" t="n">
        <f aca="false">SUMIFS('Source'!$E:$E,'Source'!$A:$A,"107 - Pharmacies",'Source'!$B:$B,$A164)</f>
        <v>203.38</v>
      </c>
      <c r="I164" s="8" t="n">
        <f aca="false">SUMIFS('Source'!$G:$G,'Source'!$A:$A,"107 - Pharmacies",'Source'!$B:$B,$A164)</f>
        <v>0</v>
      </c>
      <c r="J164" s="8" t="n">
        <f aca="false">I164*$J$5</f>
        <v>0</v>
      </c>
      <c r="K164" s="8" t="n">
        <f aca="false">J164-H164</f>
        <v>-203.38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200</v>
      </c>
      <c r="B165" s="7" t="str">
        <f aca="false">IFERROR(INDEX('Source'!$C:$C,MATCH($A165,'Source'!$B:$B,0)),"")</f>
        <v>צוארון ספוגי</v>
      </c>
      <c r="C165" s="8" t="n">
        <f aca="false">SUMIFS('Source'!$D:$D,'Source'!$A:$A,"107 - Pharmacies",'Source'!$B:$B,$A165)</f>
        <v>4</v>
      </c>
      <c r="D165" s="8" t="n">
        <f aca="false">SUMIFS('Source'!$F:$F,'Source'!$A:$A,"107 - Pharmacies",'Source'!$B:$B,$A165)</f>
        <v>0</v>
      </c>
      <c r="E165" s="8" t="n">
        <f aca="false">D165*$J$5</f>
        <v>0</v>
      </c>
      <c r="F165" s="8" t="n">
        <f aca="false">E165-C165</f>
        <v>-4</v>
      </c>
      <c r="G165" s="9" t="n">
        <f aca="false">IF(AND(C165=0,E165=0),0,IF(C165=0,"New",(E165-C165)/C165))</f>
        <v>-1</v>
      </c>
      <c r="H165" s="8" t="n">
        <f aca="false">SUMIFS('Source'!$E:$E,'Source'!$A:$A,"107 - Pharmacies",'Source'!$B:$B,$A165)</f>
        <v>198.54</v>
      </c>
      <c r="I165" s="8" t="n">
        <f aca="false">SUMIFS('Source'!$G:$G,'Source'!$A:$A,"107 - Pharmacies",'Source'!$B:$B,$A165)</f>
        <v>0</v>
      </c>
      <c r="J165" s="8" t="n">
        <f aca="false">I165*$J$5</f>
        <v>0</v>
      </c>
      <c r="K165" s="8" t="n">
        <f aca="false">J165-H165</f>
        <v>-198.54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329</v>
      </c>
      <c r="B166" s="7" t="str">
        <f aca="false">IFERROR(INDEX('Source'!$C:$C,MATCH($A166,'Source'!$B:$B,0)),"")</f>
        <v>מגן קרסול מתכוון</v>
      </c>
      <c r="C166" s="8" t="n">
        <f aca="false">SUMIFS('Source'!$D:$D,'Source'!$A:$A,"107 - Pharmacies",'Source'!$B:$B,$A166)</f>
        <v>3</v>
      </c>
      <c r="D166" s="8" t="n">
        <f aca="false">SUMIFS('Source'!$F:$F,'Source'!$A:$A,"107 - Pharmacies",'Source'!$B:$B,$A166)</f>
        <v>0</v>
      </c>
      <c r="E166" s="8" t="n">
        <f aca="false">D166*$J$5</f>
        <v>0</v>
      </c>
      <c r="F166" s="8" t="n">
        <f aca="false">E166-C166</f>
        <v>-3</v>
      </c>
      <c r="G166" s="9" t="n">
        <f aca="false">IF(AND(C166=0,E166=0),0,IF(C166=0,"New",(E166-C166)/C166))</f>
        <v>-1</v>
      </c>
      <c r="H166" s="8" t="n">
        <f aca="false">SUMIFS('Source'!$E:$E,'Source'!$A:$A,"107 - Pharmacies",'Source'!$B:$B,$A166)</f>
        <v>198.4</v>
      </c>
      <c r="I166" s="8" t="n">
        <f aca="false">SUMIFS('Source'!$G:$G,'Source'!$A:$A,"107 - Pharmacies",'Source'!$B:$B,$A166)</f>
        <v>0</v>
      </c>
      <c r="J166" s="8" t="n">
        <f aca="false">I166*$J$5</f>
        <v>0</v>
      </c>
      <c r="K166" s="8" t="n">
        <f aca="false">J166-H166</f>
        <v>-198.4</v>
      </c>
      <c r="L166" s="9" t="n">
        <f aca="false">IF(AND(H166=0,J166=0),0,IF(H166=0,"New",(J166-H166)/H166))</f>
        <v>-1</v>
      </c>
      <c r="M166" s="7" t="str">
        <f aca="false">IF(AND(OR(C166&lt;&gt;0,H166&lt;&gt;0),D166=0,I166=0),"DROP",IF(AND(OR(D166&lt;&gt;0,I166&lt;&gt;0),C166=0,H166=0),"NEW",""))</f>
        <v>DROP</v>
      </c>
    </row>
    <row r="167" customFormat="false" ht="15" hidden="false" customHeight="false" outlineLevel="0" collapsed="false">
      <c r="A167" s="7" t="s">
        <v>210</v>
      </c>
      <c r="B167" s="7" t="str">
        <f aca="false">IFERROR(INDEX('Source'!$C:$C,MATCH($A167,'Source'!$B:$B,0)),"")</f>
        <v>סד לאגודל</v>
      </c>
      <c r="C167" s="8" t="n">
        <f aca="false">SUMIFS('Source'!$D:$D,'Source'!$A:$A,"107 - Pharmacies",'Source'!$B:$B,$A167)</f>
        <v>2</v>
      </c>
      <c r="D167" s="8" t="n">
        <f aca="false">SUMIFS('Source'!$F:$F,'Source'!$A:$A,"107 - Pharmacies",'Source'!$B:$B,$A167)</f>
        <v>0</v>
      </c>
      <c r="E167" s="8" t="n">
        <f aca="false">D167*$J$5</f>
        <v>0</v>
      </c>
      <c r="F167" s="8" t="n">
        <f aca="false">E167-C167</f>
        <v>-2</v>
      </c>
      <c r="G167" s="9" t="n">
        <f aca="false">IF(AND(C167=0,E167=0),0,IF(C167=0,"New",(E167-C167)/C167))</f>
        <v>-1</v>
      </c>
      <c r="H167" s="8" t="n">
        <f aca="false">SUMIFS('Source'!$E:$E,'Source'!$A:$A,"107 - Pharmacies",'Source'!$B:$B,$A167)</f>
        <v>197.57</v>
      </c>
      <c r="I167" s="8" t="n">
        <f aca="false">SUMIFS('Source'!$G:$G,'Source'!$A:$A,"107 - Pharmacies",'Source'!$B:$B,$A167)</f>
        <v>0</v>
      </c>
      <c r="J167" s="8" t="n">
        <f aca="false">I167*$J$5</f>
        <v>0</v>
      </c>
      <c r="K167" s="8" t="n">
        <f aca="false">J167-H167</f>
        <v>-197.57</v>
      </c>
      <c r="L167" s="9" t="n">
        <f aca="false">IF(AND(H167=0,J167=0),0,IF(H167=0,"New",(J167-H167)/H167))</f>
        <v>-1</v>
      </c>
      <c r="M167" s="7" t="str">
        <f aca="false">IF(AND(OR(C167&lt;&gt;0,H167&lt;&gt;0),D167=0,I167=0),"DROP",IF(AND(OR(D167&lt;&gt;0,I167&lt;&gt;0),C167=0,H167=0),"NEW",""))</f>
        <v>DROP</v>
      </c>
    </row>
    <row r="168" customFormat="false" ht="15" hidden="false" customHeight="false" outlineLevel="0" collapsed="false">
      <c r="A168" s="7" t="s">
        <v>659</v>
      </c>
      <c r="B168" s="7" t="str">
        <f aca="false">IFERROR(INDEX('Source'!$C:$C,MATCH($A168,'Source'!$B:$B,0)),"")</f>
        <v>חגורה אחרי ניתוח</v>
      </c>
      <c r="C168" s="8" t="n">
        <f aca="false">SUMIFS('Source'!$D:$D,'Source'!$A:$A,"107 - Pharmacies",'Source'!$B:$B,$A168)</f>
        <v>11</v>
      </c>
      <c r="D168" s="8" t="n">
        <f aca="false">SUMIFS('Source'!$F:$F,'Source'!$A:$A,"107 - Pharmacies",'Source'!$B:$B,$A168)</f>
        <v>8</v>
      </c>
      <c r="E168" s="8" t="n">
        <f aca="false">D168*$J$5</f>
        <v>10.1052631578947</v>
      </c>
      <c r="F168" s="8" t="n">
        <f aca="false">E168-C168</f>
        <v>-0.894736842105264</v>
      </c>
      <c r="G168" s="9" t="n">
        <f aca="false">IF(AND(C168=0,E168=0),0,IF(C168=0,"New",(E168-C168)/C168))</f>
        <v>-0.0813397129186603</v>
      </c>
      <c r="H168" s="8" t="n">
        <f aca="false">SUMIFS('Source'!$E:$E,'Source'!$A:$A,"107 - Pharmacies",'Source'!$B:$B,$A168)</f>
        <v>1155</v>
      </c>
      <c r="I168" s="8" t="n">
        <f aca="false">SUMIFS('Source'!$G:$G,'Source'!$A:$A,"107 - Pharmacies",'Source'!$B:$B,$A168)</f>
        <v>962.71</v>
      </c>
      <c r="J168" s="8" t="n">
        <f aca="false">I168*$J$5</f>
        <v>1216.05473684211</v>
      </c>
      <c r="K168" s="8" t="n">
        <f aca="false">J168-H168</f>
        <v>61.0547368421053</v>
      </c>
      <c r="L168" s="9" t="n">
        <f aca="false">IF(AND(H168=0,J168=0),0,IF(H168=0,"New",(J168-H168)/H168))</f>
        <v>0.0528612440191388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332</v>
      </c>
      <c r="B169" s="7" t="str">
        <f aca="false">IFERROR(INDEX('Source'!$C:$C,MATCH($A169,'Source'!$B:$B,0)),"")</f>
        <v>מגן לכתף ימין/שמאל</v>
      </c>
      <c r="C169" s="8" t="n">
        <f aca="false">SUMIFS('Source'!$D:$D,'Source'!$A:$A,"107 - Pharmacies",'Source'!$B:$B,$A169)</f>
        <v>2</v>
      </c>
      <c r="D169" s="8" t="n">
        <f aca="false">SUMIFS('Source'!$F:$F,'Source'!$A:$A,"107 - Pharmacies",'Source'!$B:$B,$A169)</f>
        <v>1</v>
      </c>
      <c r="E169" s="8" t="n">
        <f aca="false">D169*$J$5</f>
        <v>1.26315789473684</v>
      </c>
      <c r="F169" s="8" t="n">
        <f aca="false">E169-C169</f>
        <v>-0.736842105263158</v>
      </c>
      <c r="G169" s="9" t="n">
        <f aca="false">IF(AND(C169=0,E169=0),0,IF(C169=0,"New",(E169-C169)/C169))</f>
        <v>-0.368421052631579</v>
      </c>
      <c r="H169" s="8" t="n">
        <f aca="false">SUMIFS('Source'!$E:$E,'Source'!$A:$A,"107 - Pharmacies",'Source'!$B:$B,$A169)</f>
        <v>378.64</v>
      </c>
      <c r="I169" s="8" t="n">
        <f aca="false">SUMIFS('Source'!$G:$G,'Source'!$A:$A,"107 - Pharmacies",'Source'!$B:$B,$A169)</f>
        <v>187.45</v>
      </c>
      <c r="J169" s="8" t="n">
        <f aca="false">I169*$J$5</f>
        <v>236.778947368421</v>
      </c>
      <c r="K169" s="8" t="n">
        <f aca="false">J169-H169</f>
        <v>-141.861052631579</v>
      </c>
      <c r="L169" s="9" t="n">
        <f aca="false">IF(AND(H169=0,J169=0),0,IF(H169=0,"New",(J169-H169)/H169))</f>
        <v>-0.374659445995085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670</v>
      </c>
      <c r="B170" s="7" t="str">
        <f aca="false">IFERROR(INDEX('Source'!$C:$C,MATCH($A170,'Source'!$B:$B,0)),"")</f>
        <v>מגן לכתף ימין/שמאל</v>
      </c>
      <c r="C170" s="8" t="n">
        <f aca="false">SUMIFS('Source'!$D:$D,'Source'!$A:$A,"107 - Pharmacies",'Source'!$B:$B,$A170)</f>
        <v>1</v>
      </c>
      <c r="D170" s="8" t="n">
        <f aca="false">SUMIFS('Source'!$F:$F,'Source'!$A:$A,"107 - Pharmacies",'Source'!$B:$B,$A170)</f>
        <v>0</v>
      </c>
      <c r="E170" s="8" t="n">
        <f aca="false">D170*$J$5</f>
        <v>0</v>
      </c>
      <c r="F170" s="8" t="n">
        <f aca="false">E170-C170</f>
        <v>-1</v>
      </c>
      <c r="G170" s="9" t="n">
        <f aca="false">IF(AND(C170=0,E170=0),0,IF(C170=0,"New",(E170-C170)/C170))</f>
        <v>-1</v>
      </c>
      <c r="H170" s="8" t="n">
        <f aca="false">SUMIFS('Source'!$E:$E,'Source'!$A:$A,"107 - Pharmacies",'Source'!$B:$B,$A170)</f>
        <v>189.32</v>
      </c>
      <c r="I170" s="8" t="n">
        <f aca="false">SUMIFS('Source'!$G:$G,'Source'!$A:$A,"107 - Pharmacies",'Source'!$B:$B,$A170)</f>
        <v>0</v>
      </c>
      <c r="J170" s="8" t="n">
        <f aca="false">I170*$J$5</f>
        <v>0</v>
      </c>
      <c r="K170" s="8" t="n">
        <f aca="false">J170-H170</f>
        <v>-189.32</v>
      </c>
      <c r="L170" s="9" t="n">
        <f aca="false">IF(AND(H170=0,J170=0),0,IF(H170=0,"New",(J170-H170)/H170))</f>
        <v>-1</v>
      </c>
      <c r="M170" s="7" t="str">
        <f aca="false">IF(AND(OR(C170&lt;&gt;0,H170&lt;&gt;0),D170=0,I170=0),"DROP",IF(AND(OR(D170&lt;&gt;0,I170&lt;&gt;0),C170=0,H170=0),"NEW",""))</f>
        <v>DROP</v>
      </c>
    </row>
    <row r="171" customFormat="false" ht="15" hidden="false" customHeight="false" outlineLevel="0" collapsed="false">
      <c r="A171" s="7" t="s">
        <v>477</v>
      </c>
      <c r="B171" s="7" t="str">
        <f aca="false">IFERROR(INDEX('Source'!$C:$C,MATCH($A171,'Source'!$B:$B,0)),"")</f>
        <v>מיצב פיקה</v>
      </c>
      <c r="C171" s="8" t="n">
        <f aca="false">SUMIFS('Source'!$D:$D,'Source'!$A:$A,"107 - Pharmacies",'Source'!$B:$B,$A171)</f>
        <v>4</v>
      </c>
      <c r="D171" s="8" t="n">
        <f aca="false">SUMIFS('Source'!$F:$F,'Source'!$A:$A,"107 - Pharmacies",'Source'!$B:$B,$A171)</f>
        <v>2</v>
      </c>
      <c r="E171" s="8" t="n">
        <f aca="false">D171*$J$5</f>
        <v>2.52631578947368</v>
      </c>
      <c r="F171" s="8" t="n">
        <f aca="false">E171-C171</f>
        <v>-1.47368421052632</v>
      </c>
      <c r="G171" s="9" t="n">
        <f aca="false">IF(AND(C171=0,E171=0),0,IF(C171=0,"New",(E171-C171)/C171))</f>
        <v>-0.368421052631579</v>
      </c>
      <c r="H171" s="8" t="n">
        <f aca="false">SUMIFS('Source'!$E:$E,'Source'!$A:$A,"107 - Pharmacies",'Source'!$B:$B,$A171)</f>
        <v>378.54</v>
      </c>
      <c r="I171" s="8" t="n">
        <f aca="false">SUMIFS('Source'!$G:$G,'Source'!$A:$A,"107 - Pharmacies",'Source'!$B:$B,$A171)</f>
        <v>189.26</v>
      </c>
      <c r="J171" s="8" t="n">
        <f aca="false">I171*$J$5</f>
        <v>239.065263157895</v>
      </c>
      <c r="K171" s="8" t="n">
        <f aca="false">J171-H171</f>
        <v>-139.474736842105</v>
      </c>
      <c r="L171" s="9" t="n">
        <f aca="false">IF(AND(H171=0,J171=0),0,IF(H171=0,"New",(J171-H171)/H171))</f>
        <v>-0.368454421836808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284</v>
      </c>
      <c r="B172" s="7" t="str">
        <f aca="false">IFERROR(INDEX('Source'!$C:$C,MATCH($A172,'Source'!$B:$B,0)),"")</f>
        <v>רצועה לפיקה+כרית</v>
      </c>
      <c r="C172" s="8" t="n">
        <f aca="false">SUMIFS('Source'!$D:$D,'Source'!$A:$A,"107 - Pharmacies",'Source'!$B:$B,$A172)</f>
        <v>6</v>
      </c>
      <c r="D172" s="8" t="n">
        <f aca="false">SUMIFS('Source'!$F:$F,'Source'!$A:$A,"107 - Pharmacies",'Source'!$B:$B,$A172)</f>
        <v>4</v>
      </c>
      <c r="E172" s="8" t="n">
        <f aca="false">D172*$J$5</f>
        <v>5.05263157894737</v>
      </c>
      <c r="F172" s="8" t="n">
        <f aca="false">E172-C172</f>
        <v>-0.947368421052632</v>
      </c>
      <c r="G172" s="9" t="n">
        <f aca="false">IF(AND(C172=0,E172=0),0,IF(C172=0,"New",(E172-C172)/C172))</f>
        <v>-0.157894736842105</v>
      </c>
      <c r="H172" s="8" t="n">
        <f aca="false">SUMIFS('Source'!$E:$E,'Source'!$A:$A,"107 - Pharmacies",'Source'!$B:$B,$A172)</f>
        <v>567.81</v>
      </c>
      <c r="I172" s="8" t="n">
        <f aca="false">SUMIFS('Source'!$G:$G,'Source'!$A:$A,"107 - Pharmacies",'Source'!$B:$B,$A172)</f>
        <v>378.54</v>
      </c>
      <c r="J172" s="8" t="n">
        <f aca="false">I172*$J$5</f>
        <v>478.155789473684</v>
      </c>
      <c r="K172" s="8" t="n">
        <f aca="false">J172-H172</f>
        <v>-89.6542105263159</v>
      </c>
      <c r="L172" s="9" t="n">
        <f aca="false">IF(AND(H172=0,J172=0),0,IF(H172=0,"New",(J172-H172)/H172))</f>
        <v>-0.157894736842105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435</v>
      </c>
      <c r="B173" s="7" t="str">
        <f aca="false">IFERROR(INDEX('Source'!$C:$C,MATCH($A173,'Source'!$B:$B,0)),"")</f>
        <v>חגורת בטן</v>
      </c>
      <c r="C173" s="8" t="n">
        <f aca="false">SUMIFS('Source'!$D:$D,'Source'!$A:$A,"107 - Pharmacies",'Source'!$B:$B,$A173)</f>
        <v>0</v>
      </c>
      <c r="D173" s="8" t="n">
        <f aca="false">SUMIFS('Source'!$F:$F,'Source'!$A:$A,"107 - Pharmacies",'Source'!$B:$B,$A173)</f>
        <v>2</v>
      </c>
      <c r="E173" s="8" t="n">
        <f aca="false">D173*$J$5</f>
        <v>2.52631578947368</v>
      </c>
      <c r="F173" s="8" t="n">
        <f aca="false">E173-C173</f>
        <v>2.52631578947368</v>
      </c>
      <c r="G173" s="9" t="str">
        <f aca="false">IF(AND(C173=0,E173=0),0,IF(C173=0,"New",(E173-C173)/C173))</f>
        <v>New</v>
      </c>
      <c r="H173" s="8" t="n">
        <f aca="false">SUMIFS('Source'!$E:$E,'Source'!$A:$A,"107 - Pharmacies",'Source'!$B:$B,$A173)</f>
        <v>0</v>
      </c>
      <c r="I173" s="8" t="n">
        <f aca="false">SUMIFS('Source'!$G:$G,'Source'!$A:$A,"107 - Pharmacies",'Source'!$B:$B,$A173)</f>
        <v>189.27</v>
      </c>
      <c r="J173" s="8" t="n">
        <f aca="false">I173*$J$5</f>
        <v>239.077894736842</v>
      </c>
      <c r="K173" s="8" t="n">
        <f aca="false">J173-H173</f>
        <v>239.077894736842</v>
      </c>
      <c r="L173" s="9" t="str">
        <f aca="false">IF(AND(H173=0,J173=0),0,IF(H173=0,"New",(J173-H173)/H173))</f>
        <v>New</v>
      </c>
      <c r="M173" s="7" t="str">
        <f aca="false">IF(AND(OR(C173&lt;&gt;0,H173&lt;&gt;0),D173=0,I173=0),"DROP",IF(AND(OR(D173&lt;&gt;0,I173&lt;&gt;0),C173=0,H173=0),"NEW",""))</f>
        <v>NEW</v>
      </c>
    </row>
    <row r="174" customFormat="false" ht="15" hidden="false" customHeight="false" outlineLevel="0" collapsed="false">
      <c r="A174" s="7" t="s">
        <v>403</v>
      </c>
      <c r="B174" s="7" t="str">
        <f aca="false">IFERROR(INDEX('Source'!$C:$C,MATCH($A174,'Source'!$B:$B,0)),"")</f>
        <v>גרבי נוחות חורף אפור</v>
      </c>
      <c r="C174" s="8" t="n">
        <f aca="false">SUMIFS('Source'!$D:$D,'Source'!$A:$A,"107 - Pharmacies",'Source'!$B:$B,$A174)</f>
        <v>6</v>
      </c>
      <c r="D174" s="8" t="n">
        <f aca="false">SUMIFS('Source'!$F:$F,'Source'!$A:$A,"107 - Pharmacies",'Source'!$B:$B,$A174)</f>
        <v>0</v>
      </c>
      <c r="E174" s="8" t="n">
        <f aca="false">D174*$J$5</f>
        <v>0</v>
      </c>
      <c r="F174" s="8" t="n">
        <f aca="false">E174-C174</f>
        <v>-6</v>
      </c>
      <c r="G174" s="9" t="n">
        <f aca="false">IF(AND(C174=0,E174=0),0,IF(C174=0,"New",(E174-C174)/C174))</f>
        <v>-1</v>
      </c>
      <c r="H174" s="8" t="n">
        <f aca="false">SUMIFS('Source'!$E:$E,'Source'!$A:$A,"107 - Pharmacies",'Source'!$B:$B,$A174)</f>
        <v>188.76</v>
      </c>
      <c r="I174" s="8" t="n">
        <f aca="false">SUMIFS('Source'!$G:$G,'Source'!$A:$A,"107 - Pharmacies",'Source'!$B:$B,$A174)</f>
        <v>0</v>
      </c>
      <c r="J174" s="8" t="n">
        <f aca="false">I174*$J$5</f>
        <v>0</v>
      </c>
      <c r="K174" s="8" t="n">
        <f aca="false">J174-H174</f>
        <v>-188.76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816</v>
      </c>
      <c r="B175" s="7" t="str">
        <f aca="false">IFERROR(INDEX('Source'!$C:$C,MATCH($A175,'Source'!$B:$B,0)),"")</f>
        <v>חגורת שבר לצד שמאל</v>
      </c>
      <c r="C175" s="8" t="n">
        <f aca="false">SUMIFS('Source'!$D:$D,'Source'!$A:$A,"107 - Pharmacies",'Source'!$B:$B,$A175)</f>
        <v>1</v>
      </c>
      <c r="D175" s="8" t="n">
        <f aca="false">SUMIFS('Source'!$F:$F,'Source'!$A:$A,"107 - Pharmacies",'Source'!$B:$B,$A175)</f>
        <v>0</v>
      </c>
      <c r="E175" s="8" t="n">
        <f aca="false">D175*$J$5</f>
        <v>0</v>
      </c>
      <c r="F175" s="8" t="n">
        <f aca="false">E175-C175</f>
        <v>-1</v>
      </c>
      <c r="G175" s="9" t="n">
        <f aca="false">IF(AND(C175=0,E175=0),0,IF(C175=0,"New",(E175-C175)/C175))</f>
        <v>-1</v>
      </c>
      <c r="H175" s="8" t="n">
        <f aca="false">SUMIFS('Source'!$E:$E,'Source'!$A:$A,"107 - Pharmacies",'Source'!$B:$B,$A175)</f>
        <v>187.45</v>
      </c>
      <c r="I175" s="8" t="n">
        <f aca="false">SUMIFS('Source'!$G:$G,'Source'!$A:$A,"107 - Pharmacies",'Source'!$B:$B,$A175)</f>
        <v>0</v>
      </c>
      <c r="J175" s="8" t="n">
        <f aca="false">I175*$J$5</f>
        <v>0</v>
      </c>
      <c r="K175" s="8" t="n">
        <f aca="false">J175-H175</f>
        <v>-187.45</v>
      </c>
      <c r="L175" s="9" t="n">
        <f aca="false">IF(AND(H175=0,J175=0),0,IF(H175=0,"New",(J175-H175)/H175))</f>
        <v>-1</v>
      </c>
      <c r="M175" s="7" t="str">
        <f aca="false">IF(AND(OR(C175&lt;&gt;0,H175&lt;&gt;0),D175=0,I175=0),"DROP",IF(AND(OR(D175&lt;&gt;0,I175&lt;&gt;0),C175=0,H175=0),"NEW",""))</f>
        <v>DROP</v>
      </c>
    </row>
    <row r="176" customFormat="false" ht="15" hidden="false" customHeight="false" outlineLevel="0" collapsed="false">
      <c r="A176" s="7" t="s">
        <v>785</v>
      </c>
      <c r="B176" s="7" t="str">
        <f aca="false">IFERROR(INDEX('Source'!$C:$C,MATCH($A176,'Source'!$B:$B,0)),"")</f>
        <v>חגורת שבר לצד ימין</v>
      </c>
      <c r="C176" s="8" t="n">
        <f aca="false">SUMIFS('Source'!$D:$D,'Source'!$A:$A,"107 - Pharmacies",'Source'!$B:$B,$A176)</f>
        <v>0</v>
      </c>
      <c r="D176" s="8" t="n">
        <f aca="false">SUMIFS('Source'!$F:$F,'Source'!$A:$A,"107 - Pharmacies",'Source'!$B:$B,$A176)</f>
        <v>1</v>
      </c>
      <c r="E176" s="8" t="n">
        <f aca="false">D176*$J$5</f>
        <v>1.26315789473684</v>
      </c>
      <c r="F176" s="8" t="n">
        <f aca="false">E176-C176</f>
        <v>1.26315789473684</v>
      </c>
      <c r="G176" s="9" t="str">
        <f aca="false">IF(AND(C176=0,E176=0),0,IF(C176=0,"New",(E176-C176)/C176))</f>
        <v>New</v>
      </c>
      <c r="H176" s="8" t="n">
        <f aca="false">SUMIFS('Source'!$E:$E,'Source'!$A:$A,"107 - Pharmacies",'Source'!$B:$B,$A176)</f>
        <v>0</v>
      </c>
      <c r="I176" s="8" t="n">
        <f aca="false">SUMIFS('Source'!$G:$G,'Source'!$A:$A,"107 - Pharmacies",'Source'!$B:$B,$A176)</f>
        <v>187.45</v>
      </c>
      <c r="J176" s="8" t="n">
        <f aca="false">I176*$J$5</f>
        <v>236.778947368421</v>
      </c>
      <c r="K176" s="8" t="n">
        <f aca="false">J176-H176</f>
        <v>236.778947368421</v>
      </c>
      <c r="L176" s="9" t="str">
        <f aca="false">IF(AND(H176=0,J176=0),0,IF(H176=0,"New",(J176-H176)/H176))</f>
        <v>New</v>
      </c>
      <c r="M176" s="7" t="str">
        <f aca="false">IF(AND(OR(C176&lt;&gt;0,H176&lt;&gt;0),D176=0,I176=0),"DROP",IF(AND(OR(D176&lt;&gt;0,I176&lt;&gt;0),C176=0,H176=0),"NEW",""))</f>
        <v>NEW</v>
      </c>
    </row>
    <row r="177" customFormat="false" ht="15" hidden="false" customHeight="false" outlineLevel="0" collapsed="false">
      <c r="A177" s="7" t="s">
        <v>432</v>
      </c>
      <c r="B177" s="7" t="str">
        <f aca="false">IFERROR(INDEX('Source'!$C:$C,MATCH($A177,'Source'!$B:$B,0)),"")</f>
        <v>מ.ברךגנוסיל+כ .</v>
      </c>
      <c r="C177" s="8" t="n">
        <f aca="false">SUMIFS('Source'!$D:$D,'Source'!$A:$A,"107 - Pharmacies",'Source'!$B:$B,$A177)</f>
        <v>1</v>
      </c>
      <c r="D177" s="8" t="n">
        <f aca="false">SUMIFS('Source'!$F:$F,'Source'!$A:$A,"107 - Pharmacies",'Source'!$B:$B,$A177)</f>
        <v>0</v>
      </c>
      <c r="E177" s="8" t="n">
        <f aca="false">D177*$J$5</f>
        <v>0</v>
      </c>
      <c r="F177" s="8" t="n">
        <f aca="false">E177-C177</f>
        <v>-1</v>
      </c>
      <c r="G177" s="9" t="n">
        <f aca="false">IF(AND(C177=0,E177=0),0,IF(C177=0,"New",(E177-C177)/C177))</f>
        <v>-1</v>
      </c>
      <c r="H177" s="8" t="n">
        <f aca="false">SUMIFS('Source'!$E:$E,'Source'!$A:$A,"107 - Pharmacies",'Source'!$B:$B,$A177)</f>
        <v>187.45</v>
      </c>
      <c r="I177" s="8" t="n">
        <f aca="false">SUMIFS('Source'!$G:$G,'Source'!$A:$A,"107 - Pharmacies",'Source'!$B:$B,$A177)</f>
        <v>0</v>
      </c>
      <c r="J177" s="8" t="n">
        <f aca="false">I177*$J$5</f>
        <v>0</v>
      </c>
      <c r="K177" s="8" t="n">
        <f aca="false">J177-H177</f>
        <v>-187.45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288</v>
      </c>
      <c r="B178" s="7" t="str">
        <f aca="false">IFERROR(INDEX('Source'!$C:$C,MATCH($A178,'Source'!$B:$B,0)),"")</f>
        <v>מדרס מתכוונן לגיל</v>
      </c>
      <c r="C178" s="8" t="n">
        <f aca="false">SUMIFS('Source'!$D:$D,'Source'!$A:$A,"107 - Pharmacies",'Source'!$B:$B,$A178)</f>
        <v>2</v>
      </c>
      <c r="D178" s="8" t="n">
        <f aca="false">SUMIFS('Source'!$F:$F,'Source'!$A:$A,"107 - Pharmacies",'Source'!$B:$B,$A178)</f>
        <v>0</v>
      </c>
      <c r="E178" s="8" t="n">
        <f aca="false">D178*$J$5</f>
        <v>0</v>
      </c>
      <c r="F178" s="8" t="n">
        <f aca="false">E178-C178</f>
        <v>-2</v>
      </c>
      <c r="G178" s="9" t="n">
        <f aca="false">IF(AND(C178=0,E178=0),0,IF(C178=0,"New",(E178-C178)/C178))</f>
        <v>-1</v>
      </c>
      <c r="H178" s="8" t="n">
        <f aca="false">SUMIFS('Source'!$E:$E,'Source'!$A:$A,"107 - Pharmacies",'Source'!$B:$B,$A178)</f>
        <v>187.4</v>
      </c>
      <c r="I178" s="8" t="n">
        <f aca="false">SUMIFS('Source'!$G:$G,'Source'!$A:$A,"107 - Pharmacies",'Source'!$B:$B,$A178)</f>
        <v>0</v>
      </c>
      <c r="J178" s="8" t="n">
        <f aca="false">I178*$J$5</f>
        <v>0</v>
      </c>
      <c r="K178" s="8" t="n">
        <f aca="false">J178-H178</f>
        <v>-187.4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233</v>
      </c>
      <c r="B179" s="7" t="str">
        <f aca="false">IFERROR(INDEX('Source'!$C:$C,MATCH($A179,'Source'!$B:$B,0)),"")</f>
        <v>מדרס מתכוונן לגיל</v>
      </c>
      <c r="C179" s="8" t="n">
        <f aca="false">SUMIFS('Source'!$D:$D,'Source'!$A:$A,"107 - Pharmacies",'Source'!$B:$B,$A179)</f>
        <v>0</v>
      </c>
      <c r="D179" s="8" t="n">
        <f aca="false">SUMIFS('Source'!$F:$F,'Source'!$A:$A,"107 - Pharmacies",'Source'!$B:$B,$A179)</f>
        <v>2</v>
      </c>
      <c r="E179" s="8" t="n">
        <f aca="false">D179*$J$5</f>
        <v>2.52631578947368</v>
      </c>
      <c r="F179" s="8" t="n">
        <f aca="false">E179-C179</f>
        <v>2.52631578947368</v>
      </c>
      <c r="G179" s="9" t="str">
        <f aca="false">IF(AND(C179=0,E179=0),0,IF(C179=0,"New",(E179-C179)/C179))</f>
        <v>New</v>
      </c>
      <c r="H179" s="8" t="n">
        <f aca="false">SUMIFS('Source'!$E:$E,'Source'!$A:$A,"107 - Pharmacies",'Source'!$B:$B,$A179)</f>
        <v>0</v>
      </c>
      <c r="I179" s="8" t="n">
        <f aca="false">SUMIFS('Source'!$G:$G,'Source'!$A:$A,"107 - Pharmacies",'Source'!$B:$B,$A179)</f>
        <v>187.4</v>
      </c>
      <c r="J179" s="8" t="n">
        <f aca="false">I179*$J$5</f>
        <v>236.715789473684</v>
      </c>
      <c r="K179" s="8" t="n">
        <f aca="false">J179-H179</f>
        <v>236.715789473684</v>
      </c>
      <c r="L179" s="9" t="str">
        <f aca="false">IF(AND(H179=0,J179=0),0,IF(H179=0,"New",(J179-H179)/H179))</f>
        <v>New</v>
      </c>
      <c r="M179" s="7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false" outlineLevel="0" collapsed="false">
      <c r="A180" s="7" t="s">
        <v>153</v>
      </c>
      <c r="B180" s="7" t="str">
        <f aca="false">IFERROR(INDEX('Source'!$C:$C,MATCH($A180,'Source'!$B:$B,0)),"")</f>
        <v>מגן קרסול סגור</v>
      </c>
      <c r="C180" s="8" t="n">
        <f aca="false">SUMIFS('Source'!$D:$D,'Source'!$A:$A,"107 - Pharmacies",'Source'!$B:$B,$A180)</f>
        <v>1</v>
      </c>
      <c r="D180" s="8" t="n">
        <f aca="false">SUMIFS('Source'!$F:$F,'Source'!$A:$A,"107 - Pharmacies",'Source'!$B:$B,$A180)</f>
        <v>5</v>
      </c>
      <c r="E180" s="8" t="n">
        <f aca="false">D180*$J$5</f>
        <v>6.31578947368421</v>
      </c>
      <c r="F180" s="8" t="n">
        <f aca="false">E180-C180</f>
        <v>5.31578947368421</v>
      </c>
      <c r="G180" s="9" t="n">
        <f aca="false">IF(AND(C180=0,E180=0),0,IF(C180=0,"New",(E180-C180)/C180))</f>
        <v>5.31578947368421</v>
      </c>
      <c r="H180" s="8" t="n">
        <f aca="false">SUMIFS('Source'!$E:$E,'Source'!$A:$A,"107 - Pharmacies",'Source'!$B:$B,$A180)</f>
        <v>46.82</v>
      </c>
      <c r="I180" s="8" t="n">
        <f aca="false">SUMIFS('Source'!$G:$G,'Source'!$A:$A,"107 - Pharmacies",'Source'!$B:$B,$A180)</f>
        <v>234.11</v>
      </c>
      <c r="J180" s="8" t="n">
        <f aca="false">I180*$J$5</f>
        <v>295.717894736842</v>
      </c>
      <c r="K180" s="8" t="n">
        <f aca="false">J180-H180</f>
        <v>248.897894736842</v>
      </c>
      <c r="L180" s="9" t="n">
        <f aca="false">IF(AND(H180=0,J180=0),0,IF(H180=0,"New",(J180-H180)/H180))</f>
        <v>5.3160592639223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406</v>
      </c>
      <c r="B181" s="7" t="str">
        <f aca="false">IFERROR(INDEX('Source'!$C:$C,MATCH($A181,'Source'!$B:$B,0)),"")</f>
        <v>מגן ירך</v>
      </c>
      <c r="C181" s="8" t="n">
        <f aca="false">SUMIFS('Source'!$D:$D,'Source'!$A:$A,"107 - Pharmacies",'Source'!$B:$B,$A181)</f>
        <v>1</v>
      </c>
      <c r="D181" s="8" t="n">
        <f aca="false">SUMIFS('Source'!$F:$F,'Source'!$A:$A,"107 - Pharmacies",'Source'!$B:$B,$A181)</f>
        <v>4</v>
      </c>
      <c r="E181" s="8" t="n">
        <f aca="false">D181*$J$5</f>
        <v>5.05263157894737</v>
      </c>
      <c r="F181" s="8" t="n">
        <f aca="false">E181-C181</f>
        <v>4.05263157894737</v>
      </c>
      <c r="G181" s="9" t="n">
        <f aca="false">IF(AND(C181=0,E181=0),0,IF(C181=0,"New",(E181-C181)/C181))</f>
        <v>4.05263157894737</v>
      </c>
      <c r="H181" s="8" t="n">
        <f aca="false">SUMIFS('Source'!$E:$E,'Source'!$A:$A,"107 - Pharmacies",'Source'!$B:$B,$A181)</f>
        <v>61.82</v>
      </c>
      <c r="I181" s="8" t="n">
        <f aca="false">SUMIFS('Source'!$G:$G,'Source'!$A:$A,"107 - Pharmacies",'Source'!$B:$B,$A181)</f>
        <v>247.28</v>
      </c>
      <c r="J181" s="8" t="n">
        <f aca="false">I181*$J$5</f>
        <v>312.353684210526</v>
      </c>
      <c r="K181" s="8" t="n">
        <f aca="false">J181-H181</f>
        <v>250.533684210526</v>
      </c>
      <c r="L181" s="9" t="n">
        <f aca="false">IF(AND(H181=0,J181=0),0,IF(H181=0,"New",(J181-H181)/H181))</f>
        <v>4.05263157894737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118</v>
      </c>
      <c r="B182" s="7" t="str">
        <f aca="false">IFERROR(INDEX('Source'!$C:$C,MATCH($A182,'Source'!$B:$B,0)),"")</f>
        <v>מגן ברך חום</v>
      </c>
      <c r="C182" s="8" t="n">
        <f aca="false">SUMIFS('Source'!$D:$D,'Source'!$A:$A,"107 - Pharmacies",'Source'!$B:$B,$A182)</f>
        <v>1</v>
      </c>
      <c r="D182" s="8" t="n">
        <f aca="false">SUMIFS('Source'!$F:$F,'Source'!$A:$A,"107 - Pharmacies",'Source'!$B:$B,$A182)</f>
        <v>7</v>
      </c>
      <c r="E182" s="8" t="n">
        <f aca="false">D182*$J$5</f>
        <v>8.84210526315789</v>
      </c>
      <c r="F182" s="8" t="n">
        <f aca="false">E182-C182</f>
        <v>7.84210526315789</v>
      </c>
      <c r="G182" s="9" t="n">
        <f aca="false">IF(AND(C182=0,E182=0),0,IF(C182=0,"New",(E182-C182)/C182))</f>
        <v>7.84210526315789</v>
      </c>
      <c r="H182" s="8" t="n">
        <f aca="false">SUMIFS('Source'!$E:$E,'Source'!$A:$A,"107 - Pharmacies",'Source'!$B:$B,$A182)</f>
        <v>30.89</v>
      </c>
      <c r="I182" s="8" t="n">
        <f aca="false">SUMIFS('Source'!$G:$G,'Source'!$A:$A,"107 - Pharmacies",'Source'!$B:$B,$A182)</f>
        <v>216.24</v>
      </c>
      <c r="J182" s="8" t="n">
        <f aca="false">I182*$J$5</f>
        <v>273.145263157895</v>
      </c>
      <c r="K182" s="8" t="n">
        <f aca="false">J182-H182</f>
        <v>242.255263157895</v>
      </c>
      <c r="L182" s="9" t="n">
        <f aca="false">IF(AND(H182=0,J182=0),0,IF(H182=0,"New",(J182-H182)/H182))</f>
        <v>7.84251418445758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138</v>
      </c>
      <c r="B183" s="7" t="str">
        <f aca="false">IFERROR(INDEX('Source'!$C:$C,MATCH($A183,'Source'!$B:$B,0)),"")</f>
        <v>כרית סיליקון לעקב</v>
      </c>
      <c r="C183" s="8" t="n">
        <f aca="false">SUMIFS('Source'!$D:$D,'Source'!$A:$A,"107 - Pharmacies",'Source'!$B:$B,$A183)</f>
        <v>2</v>
      </c>
      <c r="D183" s="8" t="n">
        <f aca="false">SUMIFS('Source'!$F:$F,'Source'!$A:$A,"107 - Pharmacies",'Source'!$B:$B,$A183)</f>
        <v>0</v>
      </c>
      <c r="E183" s="8" t="n">
        <f aca="false">D183*$J$5</f>
        <v>0</v>
      </c>
      <c r="F183" s="8" t="n">
        <f aca="false">E183-C183</f>
        <v>-2</v>
      </c>
      <c r="G183" s="9" t="n">
        <f aca="false">IF(AND(C183=0,E183=0),0,IF(C183=0,"New",(E183-C183)/C183))</f>
        <v>-1</v>
      </c>
      <c r="H183" s="8" t="n">
        <f aca="false">SUMIFS('Source'!$E:$E,'Source'!$A:$A,"107 - Pharmacies",'Source'!$B:$B,$A183)</f>
        <v>184.59</v>
      </c>
      <c r="I183" s="8" t="n">
        <f aca="false">SUMIFS('Source'!$G:$G,'Source'!$A:$A,"107 - Pharmacies",'Source'!$B:$B,$A183)</f>
        <v>0</v>
      </c>
      <c r="J183" s="8" t="n">
        <f aca="false">I183*$J$5</f>
        <v>0</v>
      </c>
      <c r="K183" s="8" t="n">
        <f aca="false">J183-H183</f>
        <v>-184.59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142</v>
      </c>
      <c r="B184" s="7" t="str">
        <f aca="false">IFERROR(INDEX('Source'!$C:$C,MATCH($A184,'Source'!$B:$B,0)),"")</f>
        <v>קינזיולוגי טייפ</v>
      </c>
      <c r="C184" s="8" t="n">
        <f aca="false">SUMIFS('Source'!$D:$D,'Source'!$A:$A,"107 - Pharmacies",'Source'!$B:$B,$A184)</f>
        <v>5</v>
      </c>
      <c r="D184" s="8" t="n">
        <f aca="false">SUMIFS('Source'!$F:$F,'Source'!$A:$A,"107 - Pharmacies",'Source'!$B:$B,$A184)</f>
        <v>0</v>
      </c>
      <c r="E184" s="8" t="n">
        <f aca="false">D184*$J$5</f>
        <v>0</v>
      </c>
      <c r="F184" s="8" t="n">
        <f aca="false">E184-C184</f>
        <v>-5</v>
      </c>
      <c r="G184" s="9" t="n">
        <f aca="false">IF(AND(C184=0,E184=0),0,IF(C184=0,"New",(E184-C184)/C184))</f>
        <v>-1</v>
      </c>
      <c r="H184" s="8" t="n">
        <f aca="false">SUMIFS('Source'!$E:$E,'Source'!$A:$A,"107 - Pharmacies",'Source'!$B:$B,$A184)</f>
        <v>184.45</v>
      </c>
      <c r="I184" s="8" t="n">
        <f aca="false">SUMIFS('Source'!$G:$G,'Source'!$A:$A,"107 - Pharmacies",'Source'!$B:$B,$A184)</f>
        <v>0</v>
      </c>
      <c r="J184" s="8" t="n">
        <f aca="false">I184*$J$5</f>
        <v>0</v>
      </c>
      <c r="K184" s="8" t="n">
        <f aca="false">J184-H184</f>
        <v>-184.45</v>
      </c>
      <c r="L184" s="9" t="n">
        <f aca="false">IF(AND(H184=0,J184=0),0,IF(H184=0,"New",(J184-H184)/H184))</f>
        <v>-1</v>
      </c>
      <c r="M184" s="7" t="str">
        <f aca="false">IF(AND(OR(C184&lt;&gt;0,H184&lt;&gt;0),D184=0,I184=0),"DROP",IF(AND(OR(D184&lt;&gt;0,I184&lt;&gt;0),C184=0,H184=0),"NEW",""))</f>
        <v>DROP</v>
      </c>
    </row>
    <row r="185" customFormat="false" ht="15" hidden="false" customHeight="false" outlineLevel="0" collapsed="false">
      <c r="A185" s="7" t="s">
        <v>144</v>
      </c>
      <c r="B185" s="7" t="str">
        <f aca="false">IFERROR(INDEX('Source'!$C:$C,MATCH($A185,'Source'!$B:$B,0)),"")</f>
        <v>כרית סיליקון לעקב</v>
      </c>
      <c r="C185" s="8" t="n">
        <f aca="false">SUMIFS('Source'!$D:$D,'Source'!$A:$A,"107 - Pharmacies",'Source'!$B:$B,$A185)</f>
        <v>3</v>
      </c>
      <c r="D185" s="8" t="n">
        <f aca="false">SUMIFS('Source'!$F:$F,'Source'!$A:$A,"107 - Pharmacies",'Source'!$B:$B,$A185)</f>
        <v>1</v>
      </c>
      <c r="E185" s="8" t="n">
        <f aca="false">D185*$J$5</f>
        <v>1.26315789473684</v>
      </c>
      <c r="F185" s="8" t="n">
        <f aca="false">E185-C185</f>
        <v>-1.73684210526316</v>
      </c>
      <c r="G185" s="9" t="n">
        <f aca="false">IF(AND(C185=0,E185=0),0,IF(C185=0,"New",(E185-C185)/C185))</f>
        <v>-0.578947368421053</v>
      </c>
      <c r="H185" s="8" t="n">
        <f aca="false">SUMIFS('Source'!$E:$E,'Source'!$A:$A,"107 - Pharmacies",'Source'!$B:$B,$A185)</f>
        <v>276.73</v>
      </c>
      <c r="I185" s="8" t="n">
        <f aca="false">SUMIFS('Source'!$G:$G,'Source'!$A:$A,"107 - Pharmacies",'Source'!$B:$B,$A185)</f>
        <v>92.29</v>
      </c>
      <c r="J185" s="8" t="n">
        <f aca="false">I185*$J$5</f>
        <v>116.576842105263</v>
      </c>
      <c r="K185" s="8" t="n">
        <f aca="false">J185-H185</f>
        <v>-160.153157894737</v>
      </c>
      <c r="L185" s="9" t="n">
        <f aca="false">IF(AND(H185=0,J185=0),0,IF(H185=0,"New",(J185-H185)/H185))</f>
        <v>-0.578734354405872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103</v>
      </c>
      <c r="B186" s="7" t="str">
        <f aca="false">IFERROR(INDEX('Source'!$C:$C,MATCH($A186,'Source'!$B:$B,0)),"")</f>
        <v>מיישר כתפיים</v>
      </c>
      <c r="C186" s="8" t="n">
        <f aca="false">SUMIFS('Source'!$D:$D,'Source'!$A:$A,"107 - Pharmacies",'Source'!$B:$B,$A186)</f>
        <v>22</v>
      </c>
      <c r="D186" s="8" t="n">
        <f aca="false">SUMIFS('Source'!$F:$F,'Source'!$A:$A,"107 - Pharmacies",'Source'!$B:$B,$A186)</f>
        <v>17</v>
      </c>
      <c r="E186" s="8" t="n">
        <f aca="false">D186*$J$5</f>
        <v>21.4736842105263</v>
      </c>
      <c r="F186" s="8" t="n">
        <f aca="false">E186-C186</f>
        <v>-0.526315789473685</v>
      </c>
      <c r="G186" s="9" t="n">
        <f aca="false">IF(AND(C186=0,E186=0),0,IF(C186=0,"New",(E186-C186)/C186))</f>
        <v>-0.0239234449760766</v>
      </c>
      <c r="H186" s="8" t="n">
        <f aca="false">SUMIFS('Source'!$E:$E,'Source'!$A:$A,"107 - Pharmacies",'Source'!$B:$B,$A186)</f>
        <v>1516.56</v>
      </c>
      <c r="I186" s="8" t="n">
        <f aca="false">SUMIFS('Source'!$G:$G,'Source'!$A:$A,"107 - Pharmacies",'Source'!$B:$B,$A186)</f>
        <v>1332.92</v>
      </c>
      <c r="J186" s="8" t="n">
        <f aca="false">I186*$J$5</f>
        <v>1683.68842105263</v>
      </c>
      <c r="K186" s="8" t="n">
        <f aca="false">J186-H186</f>
        <v>167.128421052632</v>
      </c>
      <c r="L186" s="9" t="n">
        <f aca="false">IF(AND(H186=0,J186=0),0,IF(H186=0,"New",(J186-H186)/H186))</f>
        <v>0.110202313823806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397</v>
      </c>
      <c r="B187" s="7" t="str">
        <f aca="false">IFERROR(INDEX('Source'!$C:$C,MATCH($A187,'Source'!$B:$B,0)),"")</f>
        <v>חגורת שבר דו צדדית</v>
      </c>
      <c r="C187" s="8" t="n">
        <f aca="false">SUMIFS('Source'!$D:$D,'Source'!$A:$A,"107 - Pharmacies",'Source'!$B:$B,$A187)</f>
        <v>1</v>
      </c>
      <c r="D187" s="8" t="n">
        <f aca="false">SUMIFS('Source'!$F:$F,'Source'!$A:$A,"107 - Pharmacies",'Source'!$B:$B,$A187)</f>
        <v>0</v>
      </c>
      <c r="E187" s="8" t="n">
        <f aca="false">D187*$J$5</f>
        <v>0</v>
      </c>
      <c r="F187" s="8" t="n">
        <f aca="false">E187-C187</f>
        <v>-1</v>
      </c>
      <c r="G187" s="9" t="n">
        <f aca="false">IF(AND(C187=0,E187=0),0,IF(C187=0,"New",(E187-C187)/C187))</f>
        <v>-1</v>
      </c>
      <c r="H187" s="8" t="n">
        <f aca="false">SUMIFS('Source'!$E:$E,'Source'!$A:$A,"107 - Pharmacies",'Source'!$B:$B,$A187)</f>
        <v>180</v>
      </c>
      <c r="I187" s="8" t="n">
        <f aca="false">SUMIFS('Source'!$G:$G,'Source'!$A:$A,"107 - Pharmacies",'Source'!$B:$B,$A187)</f>
        <v>0</v>
      </c>
      <c r="J187" s="8" t="n">
        <f aca="false">I187*$J$5</f>
        <v>0</v>
      </c>
      <c r="K187" s="8" t="n">
        <f aca="false">J187-H187</f>
        <v>-180</v>
      </c>
      <c r="L187" s="9" t="n">
        <f aca="false">IF(AND(H187=0,J187=0),0,IF(H187=0,"New",(J187-H187)/H187))</f>
        <v>-1</v>
      </c>
      <c r="M187" s="7" t="str">
        <f aca="false">IF(AND(OR(C187&lt;&gt;0,H187&lt;&gt;0),D187=0,I187=0),"DROP",IF(AND(OR(D187&lt;&gt;0,I187&lt;&gt;0),C187=0,H187=0),"NEW",""))</f>
        <v>DROP</v>
      </c>
    </row>
    <row r="188" customFormat="false" ht="15" hidden="false" customHeight="false" outlineLevel="0" collapsed="false">
      <c r="A188" s="7" t="s">
        <v>375</v>
      </c>
      <c r="B188" s="7" t="str">
        <f aca="false">IFERROR(INDEX('Source'!$C:$C,MATCH($A188,'Source'!$B:$B,0)),"")</f>
        <v>חגורת שבר דו צדדית</v>
      </c>
      <c r="C188" s="8" t="n">
        <f aca="false">SUMIFS('Source'!$D:$D,'Source'!$A:$A,"107 - Pharmacies",'Source'!$B:$B,$A188)</f>
        <v>2</v>
      </c>
      <c r="D188" s="8" t="n">
        <f aca="false">SUMIFS('Source'!$F:$F,'Source'!$A:$A,"107 - Pharmacies",'Source'!$B:$B,$A188)</f>
        <v>1</v>
      </c>
      <c r="E188" s="8" t="n">
        <f aca="false">D188*$J$5</f>
        <v>1.26315789473684</v>
      </c>
      <c r="F188" s="8" t="n">
        <f aca="false">E188-C188</f>
        <v>-0.736842105263158</v>
      </c>
      <c r="G188" s="9" t="n">
        <f aca="false">IF(AND(C188=0,E188=0),0,IF(C188=0,"New",(E188-C188)/C188))</f>
        <v>-0.368421052631579</v>
      </c>
      <c r="H188" s="8" t="n">
        <f aca="false">SUMIFS('Source'!$E:$E,'Source'!$A:$A,"107 - Pharmacies",'Source'!$B:$B,$A188)</f>
        <v>358</v>
      </c>
      <c r="I188" s="8" t="n">
        <f aca="false">SUMIFS('Source'!$G:$G,'Source'!$A:$A,"107 - Pharmacies",'Source'!$B:$B,$A188)</f>
        <v>180</v>
      </c>
      <c r="J188" s="8" t="n">
        <f aca="false">I188*$J$5</f>
        <v>227.368421052632</v>
      </c>
      <c r="K188" s="8" t="n">
        <f aca="false">J188-H188</f>
        <v>-130.631578947368</v>
      </c>
      <c r="L188" s="9" t="n">
        <f aca="false">IF(AND(H188=0,J188=0),0,IF(H188=0,"New",(J188-H188)/H188))</f>
        <v>-0.364892678623934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382</v>
      </c>
      <c r="B189" s="7" t="str">
        <f aca="false">IFERROR(INDEX('Source'!$C:$C,MATCH($A189,'Source'!$B:$B,0)),"")</f>
        <v>מ.ברךגנוסיל+כ .</v>
      </c>
      <c r="C189" s="8" t="n">
        <f aca="false">SUMIFS('Source'!$D:$D,'Source'!$A:$A,"107 - Pharmacies",'Source'!$B:$B,$A189)</f>
        <v>1</v>
      </c>
      <c r="D189" s="8" t="n">
        <f aca="false">SUMIFS('Source'!$F:$F,'Source'!$A:$A,"107 - Pharmacies",'Source'!$B:$B,$A189)</f>
        <v>0</v>
      </c>
      <c r="E189" s="8" t="n">
        <f aca="false">D189*$J$5</f>
        <v>0</v>
      </c>
      <c r="F189" s="8" t="n">
        <f aca="false">E189-C189</f>
        <v>-1</v>
      </c>
      <c r="G189" s="9" t="n">
        <f aca="false">IF(AND(C189=0,E189=0),0,IF(C189=0,"New",(E189-C189)/C189))</f>
        <v>-1</v>
      </c>
      <c r="H189" s="8" t="n">
        <f aca="false">SUMIFS('Source'!$E:$E,'Source'!$A:$A,"107 - Pharmacies",'Source'!$B:$B,$A189)</f>
        <v>174.86</v>
      </c>
      <c r="I189" s="8" t="n">
        <f aca="false">SUMIFS('Source'!$G:$G,'Source'!$A:$A,"107 - Pharmacies",'Source'!$B:$B,$A189)</f>
        <v>0</v>
      </c>
      <c r="J189" s="8" t="n">
        <f aca="false">I189*$J$5</f>
        <v>0</v>
      </c>
      <c r="K189" s="8" t="n">
        <f aca="false">J189-H189</f>
        <v>-174.86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157</v>
      </c>
      <c r="B190" s="7" t="str">
        <f aca="false">IFERROR(INDEX('Source'!$C:$C,MATCH($A190,'Source'!$B:$B,0)),"")</f>
        <v>חגורת בטן</v>
      </c>
      <c r="C190" s="8" t="n">
        <f aca="false">SUMIFS('Source'!$D:$D,'Source'!$A:$A,"107 - Pharmacies",'Source'!$B:$B,$A190)</f>
        <v>4</v>
      </c>
      <c r="D190" s="8" t="n">
        <f aca="false">SUMIFS('Source'!$F:$F,'Source'!$A:$A,"107 - Pharmacies",'Source'!$B:$B,$A190)</f>
        <v>6</v>
      </c>
      <c r="E190" s="8" t="n">
        <f aca="false">D190*$J$5</f>
        <v>7.57894736842105</v>
      </c>
      <c r="F190" s="8" t="n">
        <f aca="false">E190-C190</f>
        <v>3.57894736842105</v>
      </c>
      <c r="G190" s="9" t="n">
        <f aca="false">IF(AND(C190=0,E190=0),0,IF(C190=0,"New",(E190-C190)/C190))</f>
        <v>0.894736842105263</v>
      </c>
      <c r="H190" s="8" t="n">
        <f aca="false">SUMIFS('Source'!$E:$E,'Source'!$A:$A,"107 - Pharmacies",'Source'!$B:$B,$A190)</f>
        <v>340</v>
      </c>
      <c r="I190" s="8" t="n">
        <f aca="false">SUMIFS('Source'!$G:$G,'Source'!$A:$A,"107 - Pharmacies",'Source'!$B:$B,$A190)</f>
        <v>510.01</v>
      </c>
      <c r="J190" s="8" t="n">
        <f aca="false">I190*$J$5</f>
        <v>644.223157894737</v>
      </c>
      <c r="K190" s="8" t="n">
        <f aca="false">J190-H190</f>
        <v>304.223157894737</v>
      </c>
      <c r="L190" s="9" t="n">
        <f aca="false">IF(AND(H190=0,J190=0),0,IF(H190=0,"New",(J190-H190)/H190))</f>
        <v>0.89477399380805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152</v>
      </c>
      <c r="B191" s="7" t="str">
        <f aca="false">IFERROR(INDEX('Source'!$C:$C,MATCH($A191,'Source'!$B:$B,0)),"")</f>
        <v>מתלה יד-כיס</v>
      </c>
      <c r="C191" s="8" t="n">
        <f aca="false">SUMIFS('Source'!$D:$D,'Source'!$A:$A,"107 - Pharmacies",'Source'!$B:$B,$A191)</f>
        <v>14</v>
      </c>
      <c r="D191" s="8" t="n">
        <f aca="false">SUMIFS('Source'!$F:$F,'Source'!$A:$A,"107 - Pharmacies",'Source'!$B:$B,$A191)</f>
        <v>11</v>
      </c>
      <c r="E191" s="8" t="n">
        <f aca="false">D191*$J$5</f>
        <v>13.8947368421053</v>
      </c>
      <c r="F191" s="8" t="n">
        <f aca="false">E191-C191</f>
        <v>-0.105263157894738</v>
      </c>
      <c r="G191" s="9" t="n">
        <f aca="false">IF(AND(C191=0,E191=0),0,IF(C191=0,"New",(E191-C191)/C191))</f>
        <v>-0.00751879699248129</v>
      </c>
      <c r="H191" s="8" t="n">
        <f aca="false">SUMIFS('Source'!$E:$E,'Source'!$A:$A,"107 - Pharmacies",'Source'!$B:$B,$A191)</f>
        <v>785.71</v>
      </c>
      <c r="I191" s="8" t="n">
        <f aca="false">SUMIFS('Source'!$G:$G,'Source'!$A:$A,"107 - Pharmacies",'Source'!$B:$B,$A191)</f>
        <v>615.7</v>
      </c>
      <c r="J191" s="8" t="n">
        <f aca="false">I191*$J$5</f>
        <v>777.726315789474</v>
      </c>
      <c r="K191" s="8" t="n">
        <f aca="false">J191-H191</f>
        <v>-7.98368421052635</v>
      </c>
      <c r="L191" s="9" t="n">
        <f aca="false">IF(AND(H191=0,J191=0),0,IF(H191=0,"New",(J191-H191)/H191))</f>
        <v>-0.0101611080558047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398</v>
      </c>
      <c r="B192" s="7" t="str">
        <f aca="false">IFERROR(INDEX('Source'!$C:$C,MATCH($A192,'Source'!$B:$B,0)),"")</f>
        <v>ח.בטן 25 ס'מ</v>
      </c>
      <c r="C192" s="8" t="n">
        <f aca="false">SUMIFS('Source'!$D:$D,'Source'!$A:$A,"107 - Pharmacies",'Source'!$B:$B,$A192)</f>
        <v>2</v>
      </c>
      <c r="D192" s="8" t="n">
        <f aca="false">SUMIFS('Source'!$F:$F,'Source'!$A:$A,"107 - Pharmacies",'Source'!$B:$B,$A192)</f>
        <v>0</v>
      </c>
      <c r="E192" s="8" t="n">
        <f aca="false">D192*$J$5</f>
        <v>0</v>
      </c>
      <c r="F192" s="8" t="n">
        <f aca="false">E192-C192</f>
        <v>-2</v>
      </c>
      <c r="G192" s="9" t="n">
        <f aca="false">IF(AND(C192=0,E192=0),0,IF(C192=0,"New",(E192-C192)/C192))</f>
        <v>-1</v>
      </c>
      <c r="H192" s="8" t="n">
        <f aca="false">SUMIFS('Source'!$E:$E,'Source'!$A:$A,"107 - Pharmacies",'Source'!$B:$B,$A192)</f>
        <v>170</v>
      </c>
      <c r="I192" s="8" t="n">
        <f aca="false">SUMIFS('Source'!$G:$G,'Source'!$A:$A,"107 - Pharmacies",'Source'!$B:$B,$A192)</f>
        <v>0</v>
      </c>
      <c r="J192" s="8" t="n">
        <f aca="false">I192*$J$5</f>
        <v>0</v>
      </c>
      <c r="K192" s="8" t="n">
        <f aca="false">J192-H192</f>
        <v>-170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258</v>
      </c>
      <c r="B193" s="7" t="str">
        <f aca="false">IFERROR(INDEX('Source'!$C:$C,MATCH($A193,'Source'!$B:$B,0)),"")</f>
        <v>חגורת בטן</v>
      </c>
      <c r="C193" s="8" t="n">
        <f aca="false">SUMIFS('Source'!$D:$D,'Source'!$A:$A,"107 - Pharmacies",'Source'!$B:$B,$A193)</f>
        <v>0</v>
      </c>
      <c r="D193" s="8" t="n">
        <f aca="false">SUMIFS('Source'!$F:$F,'Source'!$A:$A,"107 - Pharmacies",'Source'!$B:$B,$A193)</f>
        <v>2</v>
      </c>
      <c r="E193" s="8" t="n">
        <f aca="false">D193*$J$5</f>
        <v>2.52631578947368</v>
      </c>
      <c r="F193" s="8" t="n">
        <f aca="false">E193-C193</f>
        <v>2.52631578947368</v>
      </c>
      <c r="G193" s="9" t="str">
        <f aca="false">IF(AND(C193=0,E193=0),0,IF(C193=0,"New",(E193-C193)/C193))</f>
        <v>New</v>
      </c>
      <c r="H193" s="8" t="n">
        <f aca="false">SUMIFS('Source'!$E:$E,'Source'!$A:$A,"107 - Pharmacies",'Source'!$B:$B,$A193)</f>
        <v>0</v>
      </c>
      <c r="I193" s="8" t="n">
        <f aca="false">SUMIFS('Source'!$G:$G,'Source'!$A:$A,"107 - Pharmacies",'Source'!$B:$B,$A193)</f>
        <v>170</v>
      </c>
      <c r="J193" s="8" t="n">
        <f aca="false">I193*$J$5</f>
        <v>214.736842105263</v>
      </c>
      <c r="K193" s="8" t="n">
        <f aca="false">J193-H193</f>
        <v>214.736842105263</v>
      </c>
      <c r="L193" s="9" t="str">
        <f aca="false">IF(AND(H193=0,J193=0),0,IF(H193=0,"New",(J193-H193)/H193))</f>
        <v>New</v>
      </c>
      <c r="M193" s="7" t="str">
        <f aca="false">IF(AND(OR(C193&lt;&gt;0,H193&lt;&gt;0),D193=0,I193=0),"DROP",IF(AND(OR(D193&lt;&gt;0,I193&lt;&gt;0),C193=0,H193=0),"NEW",""))</f>
        <v>NEW</v>
      </c>
    </row>
    <row r="194" customFormat="false" ht="15" hidden="false" customHeight="false" outlineLevel="0" collapsed="false">
      <c r="A194" s="7" t="s">
        <v>769</v>
      </c>
      <c r="B194" s="7" t="str">
        <f aca="false">IFERROR(INDEX('Source'!$C:$C,MATCH($A194,'Source'!$B:$B,0)),"")</f>
        <v>סופורטר</v>
      </c>
      <c r="C194" s="8" t="n">
        <f aca="false">SUMIFS('Source'!$D:$D,'Source'!$A:$A,"107 - Pharmacies",'Source'!$B:$B,$A194)</f>
        <v>3</v>
      </c>
      <c r="D194" s="8" t="n">
        <f aca="false">SUMIFS('Source'!$F:$F,'Source'!$A:$A,"107 - Pharmacies",'Source'!$B:$B,$A194)</f>
        <v>1</v>
      </c>
      <c r="E194" s="8" t="n">
        <f aca="false">D194*$J$5</f>
        <v>1.26315789473684</v>
      </c>
      <c r="F194" s="8" t="n">
        <f aca="false">E194-C194</f>
        <v>-1.73684210526316</v>
      </c>
      <c r="G194" s="9" t="n">
        <f aca="false">IF(AND(C194=0,E194=0),0,IF(C194=0,"New",(E194-C194)/C194))</f>
        <v>-0.578947368421053</v>
      </c>
      <c r="H194" s="8" t="n">
        <f aca="false">SUMIFS('Source'!$E:$E,'Source'!$A:$A,"107 - Pharmacies",'Source'!$B:$B,$A194)</f>
        <v>252.96</v>
      </c>
      <c r="I194" s="8" t="n">
        <f aca="false">SUMIFS('Source'!$G:$G,'Source'!$A:$A,"107 - Pharmacies",'Source'!$B:$B,$A194)</f>
        <v>84.32</v>
      </c>
      <c r="J194" s="8" t="n">
        <f aca="false">I194*$J$5</f>
        <v>106.509473684211</v>
      </c>
      <c r="K194" s="8" t="n">
        <f aca="false">J194-H194</f>
        <v>-146.45052631579</v>
      </c>
      <c r="L194" s="9" t="n">
        <f aca="false">IF(AND(H194=0,J194=0),0,IF(H194=0,"New",(J194-H194)/H194))</f>
        <v>-0.578947368421053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243</v>
      </c>
      <c r="B195" s="7" t="str">
        <f aca="false">IFERROR(INDEX('Source'!$C:$C,MATCH($A195,'Source'!$B:$B,0)),"")</f>
        <v>עקב סיליקון שטוח</v>
      </c>
      <c r="C195" s="8" t="n">
        <f aca="false">SUMIFS('Source'!$D:$D,'Source'!$A:$A,"107 - Pharmacies",'Source'!$B:$B,$A195)</f>
        <v>4</v>
      </c>
      <c r="D195" s="8" t="n">
        <f aca="false">SUMIFS('Source'!$F:$F,'Source'!$A:$A,"107 - Pharmacies",'Source'!$B:$B,$A195)</f>
        <v>1</v>
      </c>
      <c r="E195" s="8" t="n">
        <f aca="false">D195*$J$5</f>
        <v>1.26315789473684</v>
      </c>
      <c r="F195" s="8" t="n">
        <f aca="false">E195-C195</f>
        <v>-2.73684210526316</v>
      </c>
      <c r="G195" s="9" t="n">
        <f aca="false">IF(AND(C195=0,E195=0),0,IF(C195=0,"New",(E195-C195)/C195))</f>
        <v>-0.68421052631579</v>
      </c>
      <c r="H195" s="8" t="n">
        <f aca="false">SUMIFS('Source'!$E:$E,'Source'!$A:$A,"107 - Pharmacies",'Source'!$B:$B,$A195)</f>
        <v>228.1</v>
      </c>
      <c r="I195" s="8" t="n">
        <f aca="false">SUMIFS('Source'!$G:$G,'Source'!$A:$A,"107 - Pharmacies",'Source'!$B:$B,$A195)</f>
        <v>60.88</v>
      </c>
      <c r="J195" s="8" t="n">
        <f aca="false">I195*$J$5</f>
        <v>76.901052631579</v>
      </c>
      <c r="K195" s="8" t="n">
        <f aca="false">J195-H195</f>
        <v>-151.198947368421</v>
      </c>
      <c r="L195" s="9" t="n">
        <f aca="false">IF(AND(H195=0,J195=0),0,IF(H195=0,"New",(J195-H195)/H195))</f>
        <v>-0.662862548743626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759</v>
      </c>
      <c r="B196" s="7" t="str">
        <f aca="false">IFERROR(INDEX('Source'!$C:$C,MATCH($A196,'Source'!$B:$B,0)),"")</f>
        <v>מגן למפרק כתף</v>
      </c>
      <c r="C196" s="8" t="n">
        <f aca="false">SUMIFS('Source'!$D:$D,'Source'!$A:$A,"107 - Pharmacies",'Source'!$B:$B,$A196)</f>
        <v>1</v>
      </c>
      <c r="D196" s="8" t="n">
        <f aca="false">SUMIFS('Source'!$F:$F,'Source'!$A:$A,"107 - Pharmacies",'Source'!$B:$B,$A196)</f>
        <v>0</v>
      </c>
      <c r="E196" s="8" t="n">
        <f aca="false">D196*$J$5</f>
        <v>0</v>
      </c>
      <c r="F196" s="8" t="n">
        <f aca="false">E196-C196</f>
        <v>-1</v>
      </c>
      <c r="G196" s="9" t="n">
        <f aca="false">IF(AND(C196=0,E196=0),0,IF(C196=0,"New",(E196-C196)/C196))</f>
        <v>-1</v>
      </c>
      <c r="H196" s="8" t="n">
        <f aca="false">SUMIFS('Source'!$E:$E,'Source'!$A:$A,"107 - Pharmacies",'Source'!$B:$B,$A196)</f>
        <v>165.41</v>
      </c>
      <c r="I196" s="8" t="n">
        <f aca="false">SUMIFS('Source'!$G:$G,'Source'!$A:$A,"107 - Pharmacies",'Source'!$B:$B,$A196)</f>
        <v>0</v>
      </c>
      <c r="J196" s="8" t="n">
        <f aca="false">I196*$J$5</f>
        <v>0</v>
      </c>
      <c r="K196" s="8" t="n">
        <f aca="false">J196-H196</f>
        <v>-165.41</v>
      </c>
      <c r="L196" s="9" t="n">
        <f aca="false">IF(AND(H196=0,J196=0),0,IF(H196=0,"New",(J196-H196)/H196))</f>
        <v>-1</v>
      </c>
      <c r="M196" s="7" t="str">
        <f aca="false">IF(AND(OR(C196&lt;&gt;0,H196&lt;&gt;0),D196=0,I196=0),"DROP",IF(AND(OR(D196&lt;&gt;0,I196&lt;&gt;0),C196=0,H196=0),"NEW",""))</f>
        <v>DROP</v>
      </c>
    </row>
    <row r="197" customFormat="false" ht="15" hidden="false" customHeight="false" outlineLevel="0" collapsed="false">
      <c r="A197" s="7" t="s">
        <v>237</v>
      </c>
      <c r="B197" s="7" t="str">
        <f aca="false">IFERROR(INDEX('Source'!$C:$C,MATCH($A197,'Source'!$B:$B,0)),"")</f>
        <v>מישר כתפיים</v>
      </c>
      <c r="C197" s="8" t="n">
        <f aca="false">SUMIFS('Source'!$D:$D,'Source'!$A:$A,"107 - Pharmacies",'Source'!$B:$B,$A197)</f>
        <v>0</v>
      </c>
      <c r="D197" s="8" t="n">
        <f aca="false">SUMIFS('Source'!$F:$F,'Source'!$A:$A,"107 - Pharmacies",'Source'!$B:$B,$A197)</f>
        <v>1</v>
      </c>
      <c r="E197" s="8" t="n">
        <f aca="false">D197*$J$5</f>
        <v>1.26315789473684</v>
      </c>
      <c r="F197" s="8" t="n">
        <f aca="false">E197-C197</f>
        <v>1.26315789473684</v>
      </c>
      <c r="G197" s="9" t="str">
        <f aca="false">IF(AND(C197=0,E197=0),0,IF(C197=0,"New",(E197-C197)/C197))</f>
        <v>New</v>
      </c>
      <c r="H197" s="8" t="n">
        <f aca="false">SUMIFS('Source'!$E:$E,'Source'!$A:$A,"107 - Pharmacies",'Source'!$B:$B,$A197)</f>
        <v>0</v>
      </c>
      <c r="I197" s="8" t="n">
        <f aca="false">SUMIFS('Source'!$G:$G,'Source'!$A:$A,"107 - Pharmacies",'Source'!$B:$B,$A197)</f>
        <v>164.01</v>
      </c>
      <c r="J197" s="8" t="n">
        <f aca="false">I197*$J$5</f>
        <v>207.170526315789</v>
      </c>
      <c r="K197" s="8" t="n">
        <f aca="false">J197-H197</f>
        <v>207.170526315789</v>
      </c>
      <c r="L197" s="9" t="str">
        <f aca="false">IF(AND(H197=0,J197=0),0,IF(H197=0,"New",(J197-H197)/H197))</f>
        <v>New</v>
      </c>
      <c r="M197" s="7" t="str">
        <f aca="false">IF(AND(OR(C197&lt;&gt;0,H197&lt;&gt;0),D197=0,I197=0),"DROP",IF(AND(OR(D197&lt;&gt;0,I197&lt;&gt;0),C197=0,H197=0),"NEW",""))</f>
        <v>NEW</v>
      </c>
    </row>
    <row r="198" customFormat="false" ht="15" hidden="false" customHeight="false" outlineLevel="0" collapsed="false">
      <c r="A198" s="7" t="s">
        <v>453</v>
      </c>
      <c r="B198" s="7" t="str">
        <f aca="false">IFERROR(INDEX('Source'!$C:$C,MATCH($A198,'Source'!$B:$B,0)),"")</f>
        <v>מישר כתפיים</v>
      </c>
      <c r="C198" s="8" t="n">
        <f aca="false">SUMIFS('Source'!$D:$D,'Source'!$A:$A,"107 - Pharmacies",'Source'!$B:$B,$A198)</f>
        <v>1</v>
      </c>
      <c r="D198" s="8" t="n">
        <f aca="false">SUMIFS('Source'!$F:$F,'Source'!$A:$A,"107 - Pharmacies",'Source'!$B:$B,$A198)</f>
        <v>0</v>
      </c>
      <c r="E198" s="8" t="n">
        <f aca="false">D198*$J$5</f>
        <v>0</v>
      </c>
      <c r="F198" s="8" t="n">
        <f aca="false">E198-C198</f>
        <v>-1</v>
      </c>
      <c r="G198" s="9" t="n">
        <f aca="false">IF(AND(C198=0,E198=0),0,IF(C198=0,"New",(E198-C198)/C198))</f>
        <v>-1</v>
      </c>
      <c r="H198" s="8" t="n">
        <f aca="false">SUMIFS('Source'!$E:$E,'Source'!$A:$A,"107 - Pharmacies",'Source'!$B:$B,$A198)</f>
        <v>164.01</v>
      </c>
      <c r="I198" s="8" t="n">
        <f aca="false">SUMIFS('Source'!$G:$G,'Source'!$A:$A,"107 - Pharmacies",'Source'!$B:$B,$A198)</f>
        <v>0</v>
      </c>
      <c r="J198" s="8" t="n">
        <f aca="false">I198*$J$5</f>
        <v>0</v>
      </c>
      <c r="K198" s="8" t="n">
        <f aca="false">J198-H198</f>
        <v>-164.01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318</v>
      </c>
      <c r="B199" s="7" t="str">
        <f aca="false">IFERROR(INDEX('Source'!$C:$C,MATCH($A199,'Source'!$B:$B,0)),"")</f>
        <v>מישר כתפיים רחב+תמיכה לבית השח</v>
      </c>
      <c r="C199" s="8" t="n">
        <f aca="false">SUMIFS('Source'!$D:$D,'Source'!$A:$A,"107 - Pharmacies",'Source'!$B:$B,$A199)</f>
        <v>0</v>
      </c>
      <c r="D199" s="8" t="n">
        <f aca="false">SUMIFS('Source'!$F:$F,'Source'!$A:$A,"107 - Pharmacies",'Source'!$B:$B,$A199)</f>
        <v>1</v>
      </c>
      <c r="E199" s="8" t="n">
        <f aca="false">D199*$J$5</f>
        <v>1.26315789473684</v>
      </c>
      <c r="F199" s="8" t="n">
        <f aca="false">E199-C199</f>
        <v>1.26315789473684</v>
      </c>
      <c r="G199" s="9" t="str">
        <f aca="false">IF(AND(C199=0,E199=0),0,IF(C199=0,"New",(E199-C199)/C199))</f>
        <v>New</v>
      </c>
      <c r="H199" s="8" t="n">
        <f aca="false">SUMIFS('Source'!$E:$E,'Source'!$A:$A,"107 - Pharmacies",'Source'!$B:$B,$A199)</f>
        <v>0</v>
      </c>
      <c r="I199" s="8" t="n">
        <f aca="false">SUMIFS('Source'!$G:$G,'Source'!$A:$A,"107 - Pharmacies",'Source'!$B:$B,$A199)</f>
        <v>160</v>
      </c>
      <c r="J199" s="8" t="n">
        <f aca="false">I199*$J$5</f>
        <v>202.105263157895</v>
      </c>
      <c r="K199" s="8" t="n">
        <f aca="false">J199-H199</f>
        <v>202.105263157895</v>
      </c>
      <c r="L199" s="9" t="str">
        <f aca="false">IF(AND(H199=0,J199=0),0,IF(H199=0,"New",(J199-H199)/H199))</f>
        <v>New</v>
      </c>
      <c r="M199" s="7" t="str">
        <f aca="false">IF(AND(OR(C199&lt;&gt;0,H199&lt;&gt;0),D199=0,I199=0),"DROP",IF(AND(OR(D199&lt;&gt;0,I199&lt;&gt;0),C199=0,H199=0),"NEW",""))</f>
        <v>NEW</v>
      </c>
    </row>
    <row r="200" customFormat="false" ht="15" hidden="false" customHeight="false" outlineLevel="0" collapsed="false">
      <c r="A200" s="7" t="s">
        <v>173</v>
      </c>
      <c r="B200" s="7" t="str">
        <f aca="false">IFERROR(INDEX('Source'!$C:$C,MATCH($A200,'Source'!$B:$B,0)),"")</f>
        <v>מגן יד</v>
      </c>
      <c r="C200" s="8" t="n">
        <f aca="false">SUMIFS('Source'!$D:$D,'Source'!$A:$A,"107 - Pharmacies",'Source'!$B:$B,$A200)</f>
        <v>5</v>
      </c>
      <c r="D200" s="8" t="n">
        <f aca="false">SUMIFS('Source'!$F:$F,'Source'!$A:$A,"107 - Pharmacies",'Source'!$B:$B,$A200)</f>
        <v>1</v>
      </c>
      <c r="E200" s="8" t="n">
        <f aca="false">D200*$J$5</f>
        <v>1.26315789473684</v>
      </c>
      <c r="F200" s="8" t="n">
        <f aca="false">E200-C200</f>
        <v>-3.73684210526316</v>
      </c>
      <c r="G200" s="9" t="n">
        <f aca="false">IF(AND(C200=0,E200=0),0,IF(C200=0,"New",(E200-C200)/C200))</f>
        <v>-0.747368421052632</v>
      </c>
      <c r="H200" s="8" t="n">
        <f aca="false">SUMIFS('Source'!$E:$E,'Source'!$A:$A,"107 - Pharmacies",'Source'!$B:$B,$A200)</f>
        <v>199.01</v>
      </c>
      <c r="I200" s="8" t="n">
        <f aca="false">SUMIFS('Source'!$G:$G,'Source'!$A:$A,"107 - Pharmacies",'Source'!$B:$B,$A200)</f>
        <v>39.8</v>
      </c>
      <c r="J200" s="8" t="n">
        <f aca="false">I200*$J$5</f>
        <v>50.2736842105263</v>
      </c>
      <c r="K200" s="8" t="n">
        <f aca="false">J200-H200</f>
        <v>-148.736315789474</v>
      </c>
      <c r="L200" s="9" t="n">
        <f aca="false">IF(AND(H200=0,J200=0),0,IF(H200=0,"New",(J200-H200)/H200))</f>
        <v>-0.74738111546894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543</v>
      </c>
      <c r="B201" s="7" t="str">
        <f aca="false">IFERROR(INDEX('Source'!$C:$C,MATCH($A201,'Source'!$B:$B,0)),"")</f>
        <v>חגורה לשבר טבור</v>
      </c>
      <c r="C201" s="8" t="n">
        <f aca="false">SUMIFS('Source'!$D:$D,'Source'!$A:$A,"107 - Pharmacies",'Source'!$B:$B,$A201)</f>
        <v>1</v>
      </c>
      <c r="D201" s="8" t="n">
        <f aca="false">SUMIFS('Source'!$F:$F,'Source'!$A:$A,"107 - Pharmacies",'Source'!$B:$B,$A201)</f>
        <v>0</v>
      </c>
      <c r="E201" s="8" t="n">
        <f aca="false">D201*$J$5</f>
        <v>0</v>
      </c>
      <c r="F201" s="8" t="n">
        <f aca="false">E201-C201</f>
        <v>-1</v>
      </c>
      <c r="G201" s="9" t="n">
        <f aca="false">IF(AND(C201=0,E201=0),0,IF(C201=0,"New",(E201-C201)/C201))</f>
        <v>-1</v>
      </c>
      <c r="H201" s="8" t="n">
        <f aca="false">SUMIFS('Source'!$E:$E,'Source'!$A:$A,"107 - Pharmacies",'Source'!$B:$B,$A201)</f>
        <v>156.98</v>
      </c>
      <c r="I201" s="8" t="n">
        <f aca="false">SUMIFS('Source'!$G:$G,'Source'!$A:$A,"107 - Pharmacies",'Source'!$B:$B,$A201)</f>
        <v>0</v>
      </c>
      <c r="J201" s="8" t="n">
        <f aca="false">I201*$J$5</f>
        <v>0</v>
      </c>
      <c r="K201" s="8" t="n">
        <f aca="false">J201-H201</f>
        <v>-156.98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255</v>
      </c>
      <c r="B202" s="7" t="str">
        <f aca="false">IFERROR(INDEX('Source'!$C:$C,MATCH($A202,'Source'!$B:$B,0)),"")</f>
        <v>חגורה למנותחי בית החזה</v>
      </c>
      <c r="C202" s="8" t="n">
        <f aca="false">SUMIFS('Source'!$D:$D,'Source'!$A:$A,"107 - Pharmacies",'Source'!$B:$B,$A202)</f>
        <v>1</v>
      </c>
      <c r="D202" s="8" t="n">
        <f aca="false">SUMIFS('Source'!$F:$F,'Source'!$A:$A,"107 - Pharmacies",'Source'!$B:$B,$A202)</f>
        <v>0</v>
      </c>
      <c r="E202" s="8" t="n">
        <f aca="false">D202*$J$5</f>
        <v>0</v>
      </c>
      <c r="F202" s="8" t="n">
        <f aca="false">E202-C202</f>
        <v>-1</v>
      </c>
      <c r="G202" s="9" t="n">
        <f aca="false">IF(AND(C202=0,E202=0),0,IF(C202=0,"New",(E202-C202)/C202))</f>
        <v>-1</v>
      </c>
      <c r="H202" s="8" t="n">
        <f aca="false">SUMIFS('Source'!$E:$E,'Source'!$A:$A,"107 - Pharmacies",'Source'!$B:$B,$A202)</f>
        <v>156.98</v>
      </c>
      <c r="I202" s="8" t="n">
        <f aca="false">SUMIFS('Source'!$G:$G,'Source'!$A:$A,"107 - Pharmacies",'Source'!$B:$B,$A202)</f>
        <v>0</v>
      </c>
      <c r="J202" s="8" t="n">
        <f aca="false">I202*$J$5</f>
        <v>0</v>
      </c>
      <c r="K202" s="8" t="n">
        <f aca="false">J202-H202</f>
        <v>-156.98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559</v>
      </c>
      <c r="B203" s="7" t="str">
        <f aca="false">IFERROR(INDEX('Source'!$C:$C,MATCH($A203,'Source'!$B:$B,0)),"")</f>
        <v>חגורה לשבר טבור</v>
      </c>
      <c r="C203" s="8" t="n">
        <f aca="false">SUMIFS('Source'!$D:$D,'Source'!$A:$A,"107 - Pharmacies",'Source'!$B:$B,$A203)</f>
        <v>0</v>
      </c>
      <c r="D203" s="8" t="n">
        <f aca="false">SUMIFS('Source'!$F:$F,'Source'!$A:$A,"107 - Pharmacies",'Source'!$B:$B,$A203)</f>
        <v>1</v>
      </c>
      <c r="E203" s="8" t="n">
        <f aca="false">D203*$J$5</f>
        <v>1.26315789473684</v>
      </c>
      <c r="F203" s="8" t="n">
        <f aca="false">E203-C203</f>
        <v>1.26315789473684</v>
      </c>
      <c r="G203" s="9" t="str">
        <f aca="false">IF(AND(C203=0,E203=0),0,IF(C203=0,"New",(E203-C203)/C203))</f>
        <v>New</v>
      </c>
      <c r="H203" s="8" t="n">
        <f aca="false">SUMIFS('Source'!$E:$E,'Source'!$A:$A,"107 - Pharmacies",'Source'!$B:$B,$A203)</f>
        <v>0</v>
      </c>
      <c r="I203" s="8" t="n">
        <f aca="false">SUMIFS('Source'!$G:$G,'Source'!$A:$A,"107 - Pharmacies",'Source'!$B:$B,$A203)</f>
        <v>156.97</v>
      </c>
      <c r="J203" s="8" t="n">
        <f aca="false">I203*$J$5</f>
        <v>198.277894736842</v>
      </c>
      <c r="K203" s="8" t="n">
        <f aca="false">J203-H203</f>
        <v>198.277894736842</v>
      </c>
      <c r="L203" s="9" t="str">
        <f aca="false">IF(AND(H203=0,J203=0),0,IF(H203=0,"New",(J203-H203)/H203))</f>
        <v>New</v>
      </c>
      <c r="M203" s="7" t="str">
        <f aca="false">IF(AND(OR(C203&lt;&gt;0,H203&lt;&gt;0),D203=0,I203=0),"DROP",IF(AND(OR(D203&lt;&gt;0,I203&lt;&gt;0),C203=0,H203=0),"NEW",""))</f>
        <v>NEW</v>
      </c>
    </row>
    <row r="204" customFormat="false" ht="15" hidden="false" customHeight="false" outlineLevel="0" collapsed="false">
      <c r="A204" s="7" t="s">
        <v>226</v>
      </c>
      <c r="B204" s="7" t="str">
        <f aca="false">IFERROR(INDEX('Source'!$C:$C,MATCH($A204,'Source'!$B:$B,0)),"")</f>
        <v>מתלה ליד לילדים</v>
      </c>
      <c r="C204" s="8" t="n">
        <f aca="false">SUMIFS('Source'!$D:$D,'Source'!$A:$A,"107 - Pharmacies",'Source'!$B:$B,$A204)</f>
        <v>12</v>
      </c>
      <c r="D204" s="8" t="n">
        <f aca="false">SUMIFS('Source'!$F:$F,'Source'!$A:$A,"107 - Pharmacies",'Source'!$B:$B,$A204)</f>
        <v>9</v>
      </c>
      <c r="E204" s="8" t="n">
        <f aca="false">D204*$J$5</f>
        <v>11.3684210526316</v>
      </c>
      <c r="F204" s="8" t="n">
        <f aca="false">E204-C204</f>
        <v>-0.631578947368421</v>
      </c>
      <c r="G204" s="9" t="n">
        <f aca="false">IF(AND(C204=0,E204=0),0,IF(C204=0,"New",(E204-C204)/C204))</f>
        <v>-0.0526315789473684</v>
      </c>
      <c r="H204" s="8" t="n">
        <f aca="false">SUMIFS('Source'!$E:$E,'Source'!$A:$A,"107 - Pharmacies",'Source'!$B:$B,$A204)</f>
        <v>623.74</v>
      </c>
      <c r="I204" s="8" t="n">
        <f aca="false">SUMIFS('Source'!$G:$G,'Source'!$A:$A,"107 - Pharmacies",'Source'!$B:$B,$A204)</f>
        <v>467.84</v>
      </c>
      <c r="J204" s="8" t="n">
        <f aca="false">I204*$J$5</f>
        <v>590.955789473684</v>
      </c>
      <c r="K204" s="8" t="n">
        <f aca="false">J204-H204</f>
        <v>-32.7842105263157</v>
      </c>
      <c r="L204" s="9" t="n">
        <f aca="false">IF(AND(H204=0,J204=0),0,IF(H204=0,"New",(J204-H204)/H204))</f>
        <v>-0.052560699211716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102</v>
      </c>
      <c r="B205" s="7" t="str">
        <f aca="false">IFERROR(INDEX('Source'!$C:$C,MATCH($A205,'Source'!$B:$B,0)),"")</f>
        <v>מגן ברך חום</v>
      </c>
      <c r="C205" s="8" t="n">
        <f aca="false">SUMIFS('Source'!$D:$D,'Source'!$A:$A,"107 - Pharmacies",'Source'!$B:$B,$A205)</f>
        <v>3</v>
      </c>
      <c r="D205" s="8" t="n">
        <f aca="false">SUMIFS('Source'!$F:$F,'Source'!$A:$A,"107 - Pharmacies",'Source'!$B:$B,$A205)</f>
        <v>8</v>
      </c>
      <c r="E205" s="8" t="n">
        <f aca="false">D205*$J$5</f>
        <v>10.1052631578947</v>
      </c>
      <c r="F205" s="8" t="n">
        <f aca="false">E205-C205</f>
        <v>7.10526315789474</v>
      </c>
      <c r="G205" s="9" t="n">
        <f aca="false">IF(AND(C205=0,E205=0),0,IF(C205=0,"New",(E205-C205)/C205))</f>
        <v>2.36842105263158</v>
      </c>
      <c r="H205" s="8" t="n">
        <f aca="false">SUMIFS('Source'!$E:$E,'Source'!$A:$A,"107 - Pharmacies",'Source'!$B:$B,$A205)</f>
        <v>92.67</v>
      </c>
      <c r="I205" s="8" t="n">
        <f aca="false">SUMIFS('Source'!$G:$G,'Source'!$A:$A,"107 - Pharmacies",'Source'!$B:$B,$A205)</f>
        <v>247.13</v>
      </c>
      <c r="J205" s="8" t="n">
        <f aca="false">I205*$J$5</f>
        <v>312.164210526316</v>
      </c>
      <c r="K205" s="8" t="n">
        <f aca="false">J205-H205</f>
        <v>219.494210526316</v>
      </c>
      <c r="L205" s="9" t="n">
        <f aca="false">IF(AND(H205=0,J205=0),0,IF(H205=0,"New",(J205-H205)/H205))</f>
        <v>2.36855735973147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141</v>
      </c>
      <c r="B206" s="7" t="str">
        <f aca="false">IFERROR(INDEX('Source'!$C:$C,MATCH($A206,'Source'!$B:$B,0)),"")</f>
        <v>מגן קרסול פתוח</v>
      </c>
      <c r="C206" s="8" t="n">
        <f aca="false">SUMIFS('Source'!$D:$D,'Source'!$A:$A,"107 - Pharmacies",'Source'!$B:$B,$A206)</f>
        <v>5</v>
      </c>
      <c r="D206" s="8" t="n">
        <f aca="false">SUMIFS('Source'!$F:$F,'Source'!$A:$A,"107 - Pharmacies",'Source'!$B:$B,$A206)</f>
        <v>0</v>
      </c>
      <c r="E206" s="8" t="n">
        <f aca="false">D206*$J$5</f>
        <v>0</v>
      </c>
      <c r="F206" s="8" t="n">
        <f aca="false">E206-C206</f>
        <v>-5</v>
      </c>
      <c r="G206" s="9" t="n">
        <f aca="false">IF(AND(C206=0,E206=0),0,IF(C206=0,"New",(E206-C206)/C206))</f>
        <v>-1</v>
      </c>
      <c r="H206" s="8" t="n">
        <f aca="false">SUMIFS('Source'!$E:$E,'Source'!$A:$A,"107 - Pharmacies",'Source'!$B:$B,$A206)</f>
        <v>154.45</v>
      </c>
      <c r="I206" s="8" t="n">
        <f aca="false">SUMIFS('Source'!$G:$G,'Source'!$A:$A,"107 - Pharmacies",'Source'!$B:$B,$A206)</f>
        <v>0</v>
      </c>
      <c r="J206" s="8" t="n">
        <f aca="false">I206*$J$5</f>
        <v>0</v>
      </c>
      <c r="K206" s="8" t="n">
        <f aca="false">J206-H206</f>
        <v>-154.45</v>
      </c>
      <c r="L206" s="9" t="n">
        <f aca="false">IF(AND(H206=0,J206=0),0,IF(H206=0,"New",(J206-H206)/H206))</f>
        <v>-1</v>
      </c>
      <c r="M206" s="7" t="str">
        <f aca="false">IF(AND(OR(C206&lt;&gt;0,H206&lt;&gt;0),D206=0,I206=0),"DROP",IF(AND(OR(D206&lt;&gt;0,I206&lt;&gt;0),C206=0,H206=0),"NEW",""))</f>
        <v>DROP</v>
      </c>
    </row>
    <row r="207" customFormat="false" ht="15" hidden="false" customHeight="false" outlineLevel="0" collapsed="false">
      <c r="A207" s="7" t="s">
        <v>501</v>
      </c>
      <c r="B207" s="7" t="str">
        <f aca="false">IFERROR(INDEX('Source'!$C:$C,MATCH($A207,'Source'!$B:$B,0)),"")</f>
        <v>מתלה</v>
      </c>
      <c r="C207" s="8" t="n">
        <f aca="false">SUMIFS('Source'!$D:$D,'Source'!$A:$A,"107 - Pharmacies",'Source'!$B:$B,$A207)</f>
        <v>2</v>
      </c>
      <c r="D207" s="8" t="n">
        <f aca="false">SUMIFS('Source'!$F:$F,'Source'!$A:$A,"107 - Pharmacies",'Source'!$B:$B,$A207)</f>
        <v>3</v>
      </c>
      <c r="E207" s="8" t="n">
        <f aca="false">D207*$J$5</f>
        <v>3.78947368421053</v>
      </c>
      <c r="F207" s="8" t="n">
        <f aca="false">E207-C207</f>
        <v>1.78947368421053</v>
      </c>
      <c r="G207" s="9" t="n">
        <f aca="false">IF(AND(C207=0,E207=0),0,IF(C207=0,"New",(E207-C207)/C207))</f>
        <v>0.894736842105263</v>
      </c>
      <c r="H207" s="8" t="n">
        <f aca="false">SUMIFS('Source'!$E:$E,'Source'!$A:$A,"107 - Pharmacies",'Source'!$B:$B,$A207)</f>
        <v>180.04</v>
      </c>
      <c r="I207" s="8" t="n">
        <f aca="false">SUMIFS('Source'!$G:$G,'Source'!$A:$A,"107 - Pharmacies",'Source'!$B:$B,$A207)</f>
        <v>333.11</v>
      </c>
      <c r="J207" s="8" t="n">
        <f aca="false">I207*$J$5</f>
        <v>420.77052631579</v>
      </c>
      <c r="K207" s="8" t="n">
        <f aca="false">J207-H207</f>
        <v>240.730526315789</v>
      </c>
      <c r="L207" s="9" t="n">
        <f aca="false">IF(AND(H207=0,J207=0),0,IF(H207=0,"New",(J207-H207)/H207))</f>
        <v>1.33709468071423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168</v>
      </c>
      <c r="B208" s="7" t="str">
        <f aca="false">IFERROR(INDEX('Source'!$C:$C,MATCH($A208,'Source'!$B:$B,0)),"")</f>
        <v>בליסטר פלסטר</v>
      </c>
      <c r="C208" s="8" t="n">
        <f aca="false">SUMIFS('Source'!$D:$D,'Source'!$A:$A,"107 - Pharmacies",'Source'!$B:$B,$A208)</f>
        <v>13</v>
      </c>
      <c r="D208" s="8" t="n">
        <f aca="false">SUMIFS('Source'!$F:$F,'Source'!$A:$A,"107 - Pharmacies",'Source'!$B:$B,$A208)</f>
        <v>5</v>
      </c>
      <c r="E208" s="8" t="n">
        <f aca="false">D208*$J$5</f>
        <v>6.31578947368421</v>
      </c>
      <c r="F208" s="8" t="n">
        <f aca="false">E208-C208</f>
        <v>-6.68421052631579</v>
      </c>
      <c r="G208" s="9" t="n">
        <f aca="false">IF(AND(C208=0,E208=0),0,IF(C208=0,"New",(E208-C208)/C208))</f>
        <v>-0.51417004048583</v>
      </c>
      <c r="H208" s="8" t="n">
        <f aca="false">SUMIFS('Source'!$E:$E,'Source'!$A:$A,"107 - Pharmacies",'Source'!$B:$B,$A208)</f>
        <v>250.66</v>
      </c>
      <c r="I208" s="8" t="n">
        <f aca="false">SUMIFS('Source'!$G:$G,'Source'!$A:$A,"107 - Pharmacies",'Source'!$B:$B,$A208)</f>
        <v>98.2</v>
      </c>
      <c r="J208" s="8" t="n">
        <f aca="false">I208*$J$5</f>
        <v>124.042105263158</v>
      </c>
      <c r="K208" s="8" t="n">
        <f aca="false">J208-H208</f>
        <v>-126.617894736842</v>
      </c>
      <c r="L208" s="9" t="n">
        <f aca="false">IF(AND(H208=0,J208=0),0,IF(H208=0,"New",(J208-H208)/H208))</f>
        <v>-0.505138014588854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101</v>
      </c>
      <c r="B209" s="7" t="str">
        <f aca="false">IFERROR(INDEX('Source'!$C:$C,MATCH($A209,'Source'!$B:$B,0)),"")</f>
        <v>מגן ברך חום</v>
      </c>
      <c r="C209" s="8" t="n">
        <f aca="false">SUMIFS('Source'!$D:$D,'Source'!$A:$A,"107 - Pharmacies",'Source'!$B:$B,$A209)</f>
        <v>15</v>
      </c>
      <c r="D209" s="8" t="n">
        <f aca="false">SUMIFS('Source'!$F:$F,'Source'!$A:$A,"107 - Pharmacies",'Source'!$B:$B,$A209)</f>
        <v>10</v>
      </c>
      <c r="E209" s="8" t="n">
        <f aca="false">D209*$J$5</f>
        <v>12.6315789473684</v>
      </c>
      <c r="F209" s="8" t="n">
        <f aca="false">E209-C209</f>
        <v>-2.36842105263158</v>
      </c>
      <c r="G209" s="9" t="n">
        <f aca="false">IF(AND(C209=0,E209=0),0,IF(C209=0,"New",(E209-C209)/C209))</f>
        <v>-0.157894736842105</v>
      </c>
      <c r="H209" s="8" t="n">
        <f aca="false">SUMIFS('Source'!$E:$E,'Source'!$A:$A,"107 - Pharmacies",'Source'!$B:$B,$A209)</f>
        <v>461.08</v>
      </c>
      <c r="I209" s="8" t="n">
        <f aca="false">SUMIFS('Source'!$G:$G,'Source'!$A:$A,"107 - Pharmacies",'Source'!$B:$B,$A209)</f>
        <v>308.91</v>
      </c>
      <c r="J209" s="8" t="n">
        <f aca="false">I209*$J$5</f>
        <v>390.202105263158</v>
      </c>
      <c r="K209" s="8" t="n">
        <f aca="false">J209-H209</f>
        <v>-70.8778947368422</v>
      </c>
      <c r="L209" s="9" t="n">
        <f aca="false">IF(AND(H209=0,J209=0),0,IF(H209=0,"New",(J209-H209)/H209))</f>
        <v>-0.153721468588623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108</v>
      </c>
      <c r="B210" s="7" t="str">
        <f aca="false">IFERROR(INDEX('Source'!$C:$C,MATCH($A210,'Source'!$B:$B,0)),"")</f>
        <v>מגן קרסול חום</v>
      </c>
      <c r="C210" s="8" t="n">
        <f aca="false">SUMIFS('Source'!$D:$D,'Source'!$A:$A,"107 - Pharmacies",'Source'!$B:$B,$A210)</f>
        <v>10</v>
      </c>
      <c r="D210" s="8" t="n">
        <f aca="false">SUMIFS('Source'!$F:$F,'Source'!$A:$A,"107 - Pharmacies",'Source'!$B:$B,$A210)</f>
        <v>5</v>
      </c>
      <c r="E210" s="8" t="n">
        <f aca="false">D210*$J$5</f>
        <v>6.31578947368421</v>
      </c>
      <c r="F210" s="8" t="n">
        <f aca="false">E210-C210</f>
        <v>-3.68421052631579</v>
      </c>
      <c r="G210" s="9" t="n">
        <f aca="false">IF(AND(C210=0,E210=0),0,IF(C210=0,"New",(E210-C210)/C210))</f>
        <v>-0.368421052631579</v>
      </c>
      <c r="H210" s="8" t="n">
        <f aca="false">SUMIFS('Source'!$E:$E,'Source'!$A:$A,"107 - Pharmacies",'Source'!$B:$B,$A210)</f>
        <v>306.6</v>
      </c>
      <c r="I210" s="8" t="n">
        <f aca="false">SUMIFS('Source'!$G:$G,'Source'!$A:$A,"107 - Pharmacies",'Source'!$B:$B,$A210)</f>
        <v>154.45</v>
      </c>
      <c r="J210" s="8" t="n">
        <f aca="false">I210*$J$5</f>
        <v>195.094736842105</v>
      </c>
      <c r="K210" s="8" t="n">
        <f aca="false">J210-H210</f>
        <v>-111.505263157895</v>
      </c>
      <c r="L210" s="9" t="n">
        <f aca="false">IF(AND(H210=0,J210=0),0,IF(H210=0,"New",(J210-H210)/H210))</f>
        <v>-0.363683180554125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298</v>
      </c>
      <c r="B211" s="7" t="str">
        <f aca="false">IFERROR(INDEX('Source'!$C:$C,MATCH($A211,'Source'!$B:$B,0)),"")</f>
        <v>רפידה בולמת זעזועים</v>
      </c>
      <c r="C211" s="8" t="n">
        <f aca="false">SUMIFS('Source'!$D:$D,'Source'!$A:$A,"107 - Pharmacies",'Source'!$B:$B,$A211)</f>
        <v>11</v>
      </c>
      <c r="D211" s="8" t="n">
        <f aca="false">SUMIFS('Source'!$F:$F,'Source'!$A:$A,"107 - Pharmacies",'Source'!$B:$B,$A211)</f>
        <v>1</v>
      </c>
      <c r="E211" s="8" t="n">
        <f aca="false">D211*$J$5</f>
        <v>1.26315789473684</v>
      </c>
      <c r="F211" s="8" t="n">
        <f aca="false">E211-C211</f>
        <v>-9.73684210526316</v>
      </c>
      <c r="G211" s="9" t="n">
        <f aca="false">IF(AND(C211=0,E211=0),0,IF(C211=0,"New",(E211-C211)/C211))</f>
        <v>-0.885167464114833</v>
      </c>
      <c r="H211" s="8" t="n">
        <f aca="false">SUMIFS('Source'!$E:$E,'Source'!$A:$A,"107 - Pharmacies",'Source'!$B:$B,$A211)</f>
        <v>167.37</v>
      </c>
      <c r="I211" s="8" t="n">
        <f aca="false">SUMIFS('Source'!$G:$G,'Source'!$A:$A,"107 - Pharmacies",'Source'!$B:$B,$A211)</f>
        <v>15.42</v>
      </c>
      <c r="J211" s="8" t="n">
        <f aca="false">I211*$J$5</f>
        <v>19.4778947368421</v>
      </c>
      <c r="K211" s="8" t="n">
        <f aca="false">J211-H211</f>
        <v>-147.892105263158</v>
      </c>
      <c r="L211" s="9" t="n">
        <f aca="false">IF(AND(H211=0,J211=0),0,IF(H211=0,"New",(J211-H211)/H211))</f>
        <v>-0.883623739398685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232</v>
      </c>
      <c r="B212" s="7" t="str">
        <f aca="false">IFERROR(INDEX('Source'!$C:$C,MATCH($A212,'Source'!$B:$B,0)),"")</f>
        <v>מגן מרפק</v>
      </c>
      <c r="C212" s="8" t="n">
        <f aca="false">SUMIFS('Source'!$D:$D,'Source'!$A:$A,"107 - Pharmacies",'Source'!$B:$B,$A212)</f>
        <v>7</v>
      </c>
      <c r="D212" s="8" t="n">
        <f aca="false">SUMIFS('Source'!$F:$F,'Source'!$A:$A,"107 - Pharmacies",'Source'!$B:$B,$A212)</f>
        <v>2</v>
      </c>
      <c r="E212" s="8" t="n">
        <f aca="false">D212*$J$5</f>
        <v>2.52631578947368</v>
      </c>
      <c r="F212" s="8" t="n">
        <f aca="false">E212-C212</f>
        <v>-4.47368421052632</v>
      </c>
      <c r="G212" s="9" t="n">
        <f aca="false">IF(AND(C212=0,E212=0),0,IF(C212=0,"New",(E212-C212)/C212))</f>
        <v>-0.639097744360902</v>
      </c>
      <c r="H212" s="8" t="n">
        <f aca="false">SUMIFS('Source'!$E:$E,'Source'!$A:$A,"107 - Pharmacies",'Source'!$B:$B,$A212)</f>
        <v>212.79</v>
      </c>
      <c r="I212" s="8" t="n">
        <f aca="false">SUMIFS('Source'!$G:$G,'Source'!$A:$A,"107 - Pharmacies",'Source'!$B:$B,$A212)</f>
        <v>61.78</v>
      </c>
      <c r="J212" s="8" t="n">
        <f aca="false">I212*$J$5</f>
        <v>78.0378947368421</v>
      </c>
      <c r="K212" s="8" t="n">
        <f aca="false">J212-H212</f>
        <v>-134.752105263158</v>
      </c>
      <c r="L212" s="9" t="n">
        <f aca="false">IF(AND(H212=0,J212=0),0,IF(H212=0,"New",(J212-H212)/H212))</f>
        <v>-0.633263335979876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391</v>
      </c>
      <c r="B213" s="7" t="str">
        <f aca="false">IFERROR(INDEX('Source'!$C:$C,MATCH($A213,'Source'!$B:$B,0)),"")</f>
        <v>חגורת היריון</v>
      </c>
      <c r="C213" s="8" t="n">
        <f aca="false">SUMIFS('Source'!$D:$D,'Source'!$A:$A,"107 - Pharmacies",'Source'!$B:$B,$A213)</f>
        <v>8</v>
      </c>
      <c r="D213" s="8" t="n">
        <f aca="false">SUMIFS('Source'!$F:$F,'Source'!$A:$A,"107 - Pharmacies",'Source'!$B:$B,$A213)</f>
        <v>7</v>
      </c>
      <c r="E213" s="8" t="n">
        <f aca="false">D213*$J$5</f>
        <v>8.84210526315789</v>
      </c>
      <c r="F213" s="8" t="n">
        <f aca="false">E213-C213</f>
        <v>0.842105263157894</v>
      </c>
      <c r="G213" s="9" t="n">
        <f aca="false">IF(AND(C213=0,E213=0),0,IF(C213=0,"New",(E213-C213)/C213))</f>
        <v>0.105263157894737</v>
      </c>
      <c r="H213" s="8" t="n">
        <f aca="false">SUMIFS('Source'!$E:$E,'Source'!$A:$A,"107 - Pharmacies",'Source'!$B:$B,$A213)</f>
        <v>780.03</v>
      </c>
      <c r="I213" s="8" t="n">
        <f aca="false">SUMIFS('Source'!$G:$G,'Source'!$A:$A,"107 - Pharmacies",'Source'!$B:$B,$A213)</f>
        <v>630</v>
      </c>
      <c r="J213" s="8" t="n">
        <f aca="false">I213*$J$5</f>
        <v>795.789473684211</v>
      </c>
      <c r="K213" s="8" t="n">
        <f aca="false">J213-H213</f>
        <v>15.7594736842105</v>
      </c>
      <c r="L213" s="9" t="n">
        <f aca="false">IF(AND(H213=0,J213=0),0,IF(H213=0,"New",(J213-H213)/H213))</f>
        <v>0.0202036763768195</v>
      </c>
      <c r="M213" s="7" t="str">
        <f aca="false">IF(AND(OR(C213&lt;&gt;0,H213&lt;&gt;0),D213=0,I213=0),"DROP",IF(AND(OR(D213&lt;&gt;0,I213&lt;&gt;0),C213=0,H213=0),"NEW",""))</f>
        <v/>
      </c>
    </row>
    <row r="214" customFormat="false" ht="15" hidden="false" customHeight="false" outlineLevel="0" collapsed="false">
      <c r="A214" s="7" t="s">
        <v>338</v>
      </c>
      <c r="B214" s="7" t="str">
        <f aca="false">IFERROR(INDEX('Source'!$C:$C,MATCH($A214,'Source'!$B:$B,0)),"")</f>
        <v>מגן ברך SC422</v>
      </c>
      <c r="C214" s="8" t="n">
        <f aca="false">SUMIFS('Source'!$D:$D,'Source'!$A:$A,"107 - Pharmacies",'Source'!$B:$B,$A214)</f>
        <v>6</v>
      </c>
      <c r="D214" s="8" t="n">
        <f aca="false">SUMIFS('Source'!$F:$F,'Source'!$A:$A,"107 - Pharmacies",'Source'!$B:$B,$A214)</f>
        <v>7</v>
      </c>
      <c r="E214" s="8" t="n">
        <f aca="false">D214*$J$5</f>
        <v>8.84210526315789</v>
      </c>
      <c r="F214" s="8" t="n">
        <f aca="false">E214-C214</f>
        <v>2.84210526315789</v>
      </c>
      <c r="G214" s="9" t="n">
        <f aca="false">IF(AND(C214=0,E214=0),0,IF(C214=0,"New",(E214-C214)/C214))</f>
        <v>0.473684210526316</v>
      </c>
      <c r="H214" s="8" t="n">
        <f aca="false">SUMIFS('Source'!$E:$E,'Source'!$A:$A,"107 - Pharmacies",'Source'!$B:$B,$A214)</f>
        <v>836.38</v>
      </c>
      <c r="I214" s="8" t="n">
        <f aca="false">SUMIFS('Source'!$G:$G,'Source'!$A:$A,"107 - Pharmacies",'Source'!$B:$B,$A214)</f>
        <v>984</v>
      </c>
      <c r="J214" s="8" t="n">
        <f aca="false">I214*$J$5</f>
        <v>1242.94736842105</v>
      </c>
      <c r="K214" s="8" t="n">
        <f aca="false">J214-H214</f>
        <v>406.567368421053</v>
      </c>
      <c r="L214" s="9" t="n">
        <f aca="false">IF(AND(H214=0,J214=0),0,IF(H214=0,"New",(J214-H214)/H214))</f>
        <v>0.486103647171205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827</v>
      </c>
      <c r="B215" s="7" t="str">
        <f aca="false">IFERROR(INDEX('Source'!$C:$C,MATCH($A215,'Source'!$B:$B,0)),"")</f>
        <v>מדרס ג'ל למעלי עקב LF</v>
      </c>
      <c r="C215" s="8" t="n">
        <f aca="false">SUMIFS('Source'!$D:$D,'Source'!$A:$A,"107 - Pharmacies",'Source'!$B:$B,$A215)</f>
        <v>2</v>
      </c>
      <c r="D215" s="8" t="n">
        <f aca="false">SUMIFS('Source'!$F:$F,'Source'!$A:$A,"107 - Pharmacies",'Source'!$B:$B,$A215)</f>
        <v>0</v>
      </c>
      <c r="E215" s="8" t="n">
        <f aca="false">D215*$J$5</f>
        <v>0</v>
      </c>
      <c r="F215" s="8" t="n">
        <f aca="false">E215-C215</f>
        <v>-2</v>
      </c>
      <c r="G215" s="9" t="n">
        <f aca="false">IF(AND(C215=0,E215=0),0,IF(C215=0,"New",(E215-C215)/C215))</f>
        <v>-1</v>
      </c>
      <c r="H215" s="8" t="n">
        <f aca="false">SUMIFS('Source'!$E:$E,'Source'!$A:$A,"107 - Pharmacies",'Source'!$B:$B,$A215)</f>
        <v>147.09</v>
      </c>
      <c r="I215" s="8" t="n">
        <f aca="false">SUMIFS('Source'!$G:$G,'Source'!$A:$A,"107 - Pharmacies",'Source'!$B:$B,$A215)</f>
        <v>0</v>
      </c>
      <c r="J215" s="8" t="n">
        <f aca="false">I215*$J$5</f>
        <v>0</v>
      </c>
      <c r="K215" s="8" t="n">
        <f aca="false">J215-H215</f>
        <v>-147.09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185</v>
      </c>
      <c r="B216" s="7" t="str">
        <f aca="false">IFERROR(INDEX('Source'!$C:$C,MATCH($A216,'Source'!$B:$B,0)),"")</f>
        <v>מגן ברך עם תמיכות</v>
      </c>
      <c r="C216" s="8" t="n">
        <f aca="false">SUMIFS('Source'!$D:$D,'Source'!$A:$A,"107 - Pharmacies",'Source'!$B:$B,$A216)</f>
        <v>5</v>
      </c>
      <c r="D216" s="8" t="n">
        <f aca="false">SUMIFS('Source'!$F:$F,'Source'!$A:$A,"107 - Pharmacies",'Source'!$B:$B,$A216)</f>
        <v>3</v>
      </c>
      <c r="E216" s="8" t="n">
        <f aca="false">D216*$J$5</f>
        <v>3.78947368421053</v>
      </c>
      <c r="F216" s="8" t="n">
        <f aca="false">E216-C216</f>
        <v>-1.21052631578947</v>
      </c>
      <c r="G216" s="9" t="n">
        <f aca="false">IF(AND(C216=0,E216=0),0,IF(C216=0,"New",(E216-C216)/C216))</f>
        <v>-0.242105263157895</v>
      </c>
      <c r="H216" s="8" t="n">
        <f aca="false">SUMIFS('Source'!$E:$E,'Source'!$A:$A,"107 - Pharmacies",'Source'!$B:$B,$A216)</f>
        <v>370.66</v>
      </c>
      <c r="I216" s="8" t="n">
        <f aca="false">SUMIFS('Source'!$G:$G,'Source'!$A:$A,"107 - Pharmacies",'Source'!$B:$B,$A216)</f>
        <v>224.85</v>
      </c>
      <c r="J216" s="8" t="n">
        <f aca="false">I216*$J$5</f>
        <v>284.021052631579</v>
      </c>
      <c r="K216" s="8" t="n">
        <f aca="false">J216-H216</f>
        <v>-86.6389473684211</v>
      </c>
      <c r="L216" s="9" t="n">
        <f aca="false">IF(AND(H216=0,J216=0),0,IF(H216=0,"New",(J216-H216)/H216))</f>
        <v>-0.233742371360333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534</v>
      </c>
      <c r="B217" s="7" t="str">
        <f aca="false">IFERROR(INDEX('Source'!$C:$C,MATCH($A217,'Source'!$B:$B,0)),"")</f>
        <v>מגן שוק SC39</v>
      </c>
      <c r="C217" s="8" t="n">
        <f aca="false">SUMIFS('Source'!$D:$D,'Source'!$A:$A,"107 - Pharmacies",'Source'!$B:$B,$A217)</f>
        <v>1</v>
      </c>
      <c r="D217" s="8" t="n">
        <f aca="false">SUMIFS('Source'!$F:$F,'Source'!$A:$A,"107 - Pharmacies",'Source'!$B:$B,$A217)</f>
        <v>0</v>
      </c>
      <c r="E217" s="8" t="n">
        <f aca="false">D217*$J$5</f>
        <v>0</v>
      </c>
      <c r="F217" s="8" t="n">
        <f aca="false">E217-C217</f>
        <v>-1</v>
      </c>
      <c r="G217" s="9" t="n">
        <f aca="false">IF(AND(C217=0,E217=0),0,IF(C217=0,"New",(E217-C217)/C217))</f>
        <v>-1</v>
      </c>
      <c r="H217" s="8" t="n">
        <f aca="false">SUMIFS('Source'!$E:$E,'Source'!$A:$A,"107 - Pharmacies",'Source'!$B:$B,$A217)</f>
        <v>145.26</v>
      </c>
      <c r="I217" s="8" t="n">
        <f aca="false">SUMIFS('Source'!$G:$G,'Source'!$A:$A,"107 - Pharmacies",'Source'!$B:$B,$A217)</f>
        <v>0</v>
      </c>
      <c r="J217" s="8" t="n">
        <f aca="false">I217*$J$5</f>
        <v>0</v>
      </c>
      <c r="K217" s="8" t="n">
        <f aca="false">J217-H217</f>
        <v>-145.26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270</v>
      </c>
      <c r="B218" s="7" t="str">
        <f aca="false">IFERROR(INDEX('Source'!$C:$C,MATCH($A218,'Source'!$B:$B,0)),"")</f>
        <v>בננה לתמכת אצבעו</v>
      </c>
      <c r="C218" s="8" t="n">
        <f aca="false">SUMIFS('Source'!$D:$D,'Source'!$A:$A,"107 - Pharmacies",'Source'!$B:$B,$A218)</f>
        <v>8</v>
      </c>
      <c r="D218" s="8" t="n">
        <f aca="false">SUMIFS('Source'!$F:$F,'Source'!$A:$A,"107 - Pharmacies",'Source'!$B:$B,$A218)</f>
        <v>13</v>
      </c>
      <c r="E218" s="8" t="n">
        <f aca="false">D218*$J$5</f>
        <v>16.4210526315789</v>
      </c>
      <c r="F218" s="8" t="n">
        <f aca="false">E218-C218</f>
        <v>8.42105263157895</v>
      </c>
      <c r="G218" s="9" t="n">
        <f aca="false">IF(AND(C218=0,E218=0),0,IF(C218=0,"New",(E218-C218)/C218))</f>
        <v>1.05263157894737</v>
      </c>
      <c r="H218" s="8" t="n">
        <f aca="false">SUMIFS('Source'!$E:$E,'Source'!$A:$A,"107 - Pharmacies",'Source'!$B:$B,$A218)</f>
        <v>220.38</v>
      </c>
      <c r="I218" s="8" t="n">
        <f aca="false">SUMIFS('Source'!$G:$G,'Source'!$A:$A,"107 - Pharmacies",'Source'!$B:$B,$A218)</f>
        <v>365.04</v>
      </c>
      <c r="J218" s="8" t="n">
        <f aca="false">I218*$J$5</f>
        <v>461.103157894737</v>
      </c>
      <c r="K218" s="8" t="n">
        <f aca="false">J218-H218</f>
        <v>240.723157894737</v>
      </c>
      <c r="L218" s="9" t="n">
        <f aca="false">IF(AND(H218=0,J218=0),0,IF(H218=0,"New",(J218-H218)/H218))</f>
        <v>1.09230945591586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468</v>
      </c>
      <c r="B219" s="7" t="str">
        <f aca="false">IFERROR(INDEX('Source'!$C:$C,MATCH($A219,'Source'!$B:$B,0)),"")</f>
        <v>מגן ברך SC422</v>
      </c>
      <c r="C219" s="8" t="n">
        <f aca="false">SUMIFS('Source'!$D:$D,'Source'!$A:$A,"107 - Pharmacies",'Source'!$B:$B,$A219)</f>
        <v>1</v>
      </c>
      <c r="D219" s="8" t="n">
        <f aca="false">SUMIFS('Source'!$F:$F,'Source'!$A:$A,"107 - Pharmacies",'Source'!$B:$B,$A219)</f>
        <v>2</v>
      </c>
      <c r="E219" s="8" t="n">
        <f aca="false">D219*$J$5</f>
        <v>2.52631578947368</v>
      </c>
      <c r="F219" s="8" t="n">
        <f aca="false">E219-C219</f>
        <v>1.52631578947368</v>
      </c>
      <c r="G219" s="9" t="n">
        <f aca="false">IF(AND(C219=0,E219=0),0,IF(C219=0,"New",(E219-C219)/C219))</f>
        <v>1.52631578947368</v>
      </c>
      <c r="H219" s="8" t="n">
        <f aca="false">SUMIFS('Source'!$E:$E,'Source'!$A:$A,"107 - Pharmacies",'Source'!$B:$B,$A219)</f>
        <v>137.05</v>
      </c>
      <c r="I219" s="8" t="n">
        <f aca="false">SUMIFS('Source'!$G:$G,'Source'!$A:$A,"107 - Pharmacies",'Source'!$B:$B,$A219)</f>
        <v>281.14</v>
      </c>
      <c r="J219" s="8" t="n">
        <f aca="false">I219*$J$5</f>
        <v>355.124210526316</v>
      </c>
      <c r="K219" s="8" t="n">
        <f aca="false">J219-H219</f>
        <v>218.074210526316</v>
      </c>
      <c r="L219" s="9" t="n">
        <f aca="false">IF(AND(H219=0,J219=0),0,IF(H219=0,"New",(J219-H219)/H219))</f>
        <v>1.59120182799209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236</v>
      </c>
      <c r="B220" s="7" t="str">
        <f aca="false">IFERROR(INDEX('Source'!$C:$C,MATCH($A220,'Source'!$B:$B,0)),"")</f>
        <v>רפידת אנטי-ריח</v>
      </c>
      <c r="C220" s="8" t="n">
        <f aca="false">SUMIFS('Source'!$D:$D,'Source'!$A:$A,"107 - Pharmacies",'Source'!$B:$B,$A220)</f>
        <v>23</v>
      </c>
      <c r="D220" s="8" t="n">
        <f aca="false">SUMIFS('Source'!$F:$F,'Source'!$A:$A,"107 - Pharmacies",'Source'!$B:$B,$A220)</f>
        <v>13</v>
      </c>
      <c r="E220" s="8" t="n">
        <f aca="false">D220*$J$5</f>
        <v>16.4210526315789</v>
      </c>
      <c r="F220" s="8" t="n">
        <f aca="false">E220-C220</f>
        <v>-6.57894736842106</v>
      </c>
      <c r="G220" s="9" t="n">
        <f aca="false">IF(AND(C220=0,E220=0),0,IF(C220=0,"New",(E220-C220)/C220))</f>
        <v>-0.28604118993135</v>
      </c>
      <c r="H220" s="8" t="n">
        <f aca="false">SUMIFS('Source'!$E:$E,'Source'!$A:$A,"107 - Pharmacies",'Source'!$B:$B,$A220)</f>
        <v>343.41</v>
      </c>
      <c r="I220" s="8" t="n">
        <f aca="false">SUMIFS('Source'!$G:$G,'Source'!$A:$A,"107 - Pharmacies",'Source'!$B:$B,$A220)</f>
        <v>200.46</v>
      </c>
      <c r="J220" s="8" t="n">
        <f aca="false">I220*$J$5</f>
        <v>253.212631578947</v>
      </c>
      <c r="K220" s="8" t="n">
        <f aca="false">J220-H220</f>
        <v>-90.1973684210526</v>
      </c>
      <c r="L220" s="9" t="n">
        <f aca="false">IF(AND(H220=0,J220=0),0,IF(H220=0,"New",(J220-H220)/H220))</f>
        <v>-0.262652131332962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551</v>
      </c>
      <c r="B221" s="7" t="str">
        <f aca="false">IFERROR(INDEX('Source'!$C:$C,MATCH($A221,'Source'!$B:$B,0)),"")</f>
        <v>מגן מרפק + סיליקון</v>
      </c>
      <c r="C221" s="8" t="n">
        <f aca="false">SUMIFS('Source'!$D:$D,'Source'!$A:$A,"107 - Pharmacies",'Source'!$B:$B,$A221)</f>
        <v>0</v>
      </c>
      <c r="D221" s="8" t="n">
        <f aca="false">SUMIFS('Source'!$F:$F,'Source'!$A:$A,"107 - Pharmacies",'Source'!$B:$B,$A221)</f>
        <v>1</v>
      </c>
      <c r="E221" s="8" t="n">
        <f aca="false">D221*$J$5</f>
        <v>1.26315789473684</v>
      </c>
      <c r="F221" s="8" t="n">
        <f aca="false">E221-C221</f>
        <v>1.26315789473684</v>
      </c>
      <c r="G221" s="9" t="str">
        <f aca="false">IF(AND(C221=0,E221=0),0,IF(C221=0,"New",(E221-C221)/C221))</f>
        <v>New</v>
      </c>
      <c r="H221" s="8" t="n">
        <f aca="false">SUMIFS('Source'!$E:$E,'Source'!$A:$A,"107 - Pharmacies",'Source'!$B:$B,$A221)</f>
        <v>0</v>
      </c>
      <c r="I221" s="8" t="n">
        <f aca="false">SUMIFS('Source'!$G:$G,'Source'!$A:$A,"107 - Pharmacies",'Source'!$B:$B,$A221)</f>
        <v>141.97</v>
      </c>
      <c r="J221" s="8" t="n">
        <f aca="false">I221*$J$5</f>
        <v>179.330526315789</v>
      </c>
      <c r="K221" s="8" t="n">
        <f aca="false">J221-H221</f>
        <v>179.330526315789</v>
      </c>
      <c r="L221" s="9" t="str">
        <f aca="false">IF(AND(H221=0,J221=0),0,IF(H221=0,"New",(J221-H221)/H221))</f>
        <v>New</v>
      </c>
      <c r="M221" s="7" t="str">
        <f aca="false">IF(AND(OR(C221&lt;&gt;0,H221&lt;&gt;0),D221=0,I221=0),"DROP",IF(AND(OR(D221&lt;&gt;0,I221&lt;&gt;0),C221=0,H221=0),"NEW",""))</f>
        <v>NEW</v>
      </c>
    </row>
    <row r="222" customFormat="false" ht="15" hidden="false" customHeight="false" outlineLevel="0" collapsed="false">
      <c r="A222" s="7" t="s">
        <v>782</v>
      </c>
      <c r="B222" s="7" t="str">
        <f aca="false">IFERROR(INDEX('Source'!$C:$C,MATCH($A222,'Source'!$B:$B,0)),"")</f>
        <v>חגורת צלעות לאשה</v>
      </c>
      <c r="C222" s="8" t="n">
        <f aca="false">SUMIFS('Source'!$D:$D,'Source'!$A:$A,"107 - Pharmacies",'Source'!$B:$B,$A222)</f>
        <v>1</v>
      </c>
      <c r="D222" s="8" t="n">
        <f aca="false">SUMIFS('Source'!$F:$F,'Source'!$A:$A,"107 - Pharmacies",'Source'!$B:$B,$A222)</f>
        <v>0</v>
      </c>
      <c r="E222" s="8" t="n">
        <f aca="false">D222*$J$5</f>
        <v>0</v>
      </c>
      <c r="F222" s="8" t="n">
        <f aca="false">E222-C222</f>
        <v>-1</v>
      </c>
      <c r="G222" s="9" t="n">
        <f aca="false">IF(AND(C222=0,E222=0),0,IF(C222=0,"New",(E222-C222)/C222))</f>
        <v>-1</v>
      </c>
      <c r="H222" s="8" t="n">
        <f aca="false">SUMIFS('Source'!$E:$E,'Source'!$A:$A,"107 - Pharmacies",'Source'!$B:$B,$A222)</f>
        <v>140.58</v>
      </c>
      <c r="I222" s="8" t="n">
        <f aca="false">SUMIFS('Source'!$G:$G,'Source'!$A:$A,"107 - Pharmacies",'Source'!$B:$B,$A222)</f>
        <v>0</v>
      </c>
      <c r="J222" s="8" t="n">
        <f aca="false">I222*$J$5</f>
        <v>0</v>
      </c>
      <c r="K222" s="8" t="n">
        <f aca="false">J222-H222</f>
        <v>-140.58</v>
      </c>
      <c r="L222" s="9" t="n">
        <f aca="false">IF(AND(H222=0,J222=0),0,IF(H222=0,"New",(J222-H222)/H222))</f>
        <v>-1</v>
      </c>
      <c r="M222" s="7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false" outlineLevel="0" collapsed="false">
      <c r="A223" s="7" t="s">
        <v>807</v>
      </c>
      <c r="B223" s="7" t="str">
        <f aca="false">IFERROR(INDEX('Source'!$C:$C,MATCH($A223,'Source'!$B:$B,0)),"")</f>
        <v>חגורה מותנית צרה</v>
      </c>
      <c r="C223" s="8" t="n">
        <f aca="false">SUMIFS('Source'!$D:$D,'Source'!$A:$A,"107 - Pharmacies",'Source'!$B:$B,$A223)</f>
        <v>1</v>
      </c>
      <c r="D223" s="8" t="n">
        <f aca="false">SUMIFS('Source'!$F:$F,'Source'!$A:$A,"107 - Pharmacies",'Source'!$B:$B,$A223)</f>
        <v>0</v>
      </c>
      <c r="E223" s="8" t="n">
        <f aca="false">D223*$J$5</f>
        <v>0</v>
      </c>
      <c r="F223" s="8" t="n">
        <f aca="false">E223-C223</f>
        <v>-1</v>
      </c>
      <c r="G223" s="9" t="n">
        <f aca="false">IF(AND(C223=0,E223=0),0,IF(C223=0,"New",(E223-C223)/C223))</f>
        <v>-1</v>
      </c>
      <c r="H223" s="8" t="n">
        <f aca="false">SUMIFS('Source'!$E:$E,'Source'!$A:$A,"107 - Pharmacies",'Source'!$B:$B,$A223)</f>
        <v>140.57</v>
      </c>
      <c r="I223" s="8" t="n">
        <f aca="false">SUMIFS('Source'!$G:$G,'Source'!$A:$A,"107 - Pharmacies",'Source'!$B:$B,$A223)</f>
        <v>0</v>
      </c>
      <c r="J223" s="8" t="n">
        <f aca="false">I223*$J$5</f>
        <v>0</v>
      </c>
      <c r="K223" s="8" t="n">
        <f aca="false">J223-H223</f>
        <v>-140.57</v>
      </c>
      <c r="L223" s="9" t="n">
        <f aca="false">IF(AND(H223=0,J223=0),0,IF(H223=0,"New",(J223-H223)/H223))</f>
        <v>-1</v>
      </c>
      <c r="M223" s="7" t="str">
        <f aca="false">IF(AND(OR(C223&lt;&gt;0,H223&lt;&gt;0),D223=0,I223=0),"DROP",IF(AND(OR(D223&lt;&gt;0,I223&lt;&gt;0),C223=0,H223=0),"NEW",""))</f>
        <v>DROP</v>
      </c>
    </row>
    <row r="224" customFormat="false" ht="15" hidden="false" customHeight="false" outlineLevel="0" collapsed="false">
      <c r="A224" s="7" t="s">
        <v>833</v>
      </c>
      <c r="B224" s="7" t="str">
        <f aca="false">IFERROR(INDEX('Source'!$C:$C,MATCH($A224,'Source'!$B:$B,0)),"")</f>
        <v>סד מאורך לאגודל</v>
      </c>
      <c r="C224" s="8" t="n">
        <f aca="false">SUMIFS('Source'!$D:$D,'Source'!$A:$A,"107 - Pharmacies",'Source'!$B:$B,$A224)</f>
        <v>2</v>
      </c>
      <c r="D224" s="8" t="n">
        <f aca="false">SUMIFS('Source'!$F:$F,'Source'!$A:$A,"107 - Pharmacies",'Source'!$B:$B,$A224)</f>
        <v>0</v>
      </c>
      <c r="E224" s="8" t="n">
        <f aca="false">D224*$J$5</f>
        <v>0</v>
      </c>
      <c r="F224" s="8" t="n">
        <f aca="false">E224-C224</f>
        <v>-2</v>
      </c>
      <c r="G224" s="9" t="n">
        <f aca="false">IF(AND(C224=0,E224=0),0,IF(C224=0,"New",(E224-C224)/C224))</f>
        <v>-1</v>
      </c>
      <c r="H224" s="8" t="n">
        <f aca="false">SUMIFS('Source'!$E:$E,'Source'!$A:$A,"107 - Pharmacies",'Source'!$B:$B,$A224)</f>
        <v>140.54</v>
      </c>
      <c r="I224" s="8" t="n">
        <f aca="false">SUMIFS('Source'!$G:$G,'Source'!$A:$A,"107 - Pharmacies",'Source'!$B:$B,$A224)</f>
        <v>0</v>
      </c>
      <c r="J224" s="8" t="n">
        <f aca="false">I224*$J$5</f>
        <v>0</v>
      </c>
      <c r="K224" s="8" t="n">
        <f aca="false">J224-H224</f>
        <v>-140.54</v>
      </c>
      <c r="L224" s="9" t="n">
        <f aca="false">IF(AND(H224=0,J224=0),0,IF(H224=0,"New",(J224-H224)/H224))</f>
        <v>-1</v>
      </c>
      <c r="M224" s="7" t="str">
        <f aca="false">IF(AND(OR(C224&lt;&gt;0,H224&lt;&gt;0),D224=0,I224=0),"DROP",IF(AND(OR(D224&lt;&gt;0,I224&lt;&gt;0),C224=0,H224=0),"NEW",""))</f>
        <v>DROP</v>
      </c>
    </row>
    <row r="225" customFormat="false" ht="15" hidden="false" customHeight="false" outlineLevel="0" collapsed="false">
      <c r="A225" s="7" t="s">
        <v>991</v>
      </c>
      <c r="B225" s="7" t="str">
        <f aca="false">IFERROR(INDEX('Source'!$C:$C,MATCH($A225,'Source'!$B:$B,0)),"")</f>
        <v>סד מאורך לאגודל</v>
      </c>
      <c r="C225" s="8" t="n">
        <f aca="false">SUMIFS('Source'!$D:$D,'Source'!$A:$A,"107 - Pharmacies",'Source'!$B:$B,$A225)</f>
        <v>2</v>
      </c>
      <c r="D225" s="8" t="n">
        <f aca="false">SUMIFS('Source'!$F:$F,'Source'!$A:$A,"107 - Pharmacies",'Source'!$B:$B,$A225)</f>
        <v>0</v>
      </c>
      <c r="E225" s="8" t="n">
        <f aca="false">D225*$J$5</f>
        <v>0</v>
      </c>
      <c r="F225" s="8" t="n">
        <f aca="false">E225-C225</f>
        <v>-2</v>
      </c>
      <c r="G225" s="9" t="n">
        <f aca="false">IF(AND(C225=0,E225=0),0,IF(C225=0,"New",(E225-C225)/C225))</f>
        <v>-1</v>
      </c>
      <c r="H225" s="8" t="n">
        <f aca="false">SUMIFS('Source'!$E:$E,'Source'!$A:$A,"107 - Pharmacies",'Source'!$B:$B,$A225)</f>
        <v>140.52</v>
      </c>
      <c r="I225" s="8" t="n">
        <f aca="false">SUMIFS('Source'!$G:$G,'Source'!$A:$A,"107 - Pharmacies",'Source'!$B:$B,$A225)</f>
        <v>0</v>
      </c>
      <c r="J225" s="8" t="n">
        <f aca="false">I225*$J$5</f>
        <v>0</v>
      </c>
      <c r="K225" s="8" t="n">
        <f aca="false">J225-H225</f>
        <v>-140.52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228</v>
      </c>
      <c r="B226" s="7" t="str">
        <f aca="false">IFERROR(INDEX('Source'!$C:$C,MATCH($A226,'Source'!$B:$B,0)),"")</f>
        <v>AC27</v>
      </c>
      <c r="C226" s="8" t="n">
        <f aca="false">SUMIFS('Source'!$D:$D,'Source'!$A:$A,"107 - Pharmacies",'Source'!$B:$B,$A226)</f>
        <v>5</v>
      </c>
      <c r="D226" s="8" t="n">
        <f aca="false">SUMIFS('Source'!$F:$F,'Source'!$A:$A,"107 - Pharmacies",'Source'!$B:$B,$A226)</f>
        <v>1</v>
      </c>
      <c r="E226" s="8" t="n">
        <f aca="false">D226*$J$5</f>
        <v>1.26315789473684</v>
      </c>
      <c r="F226" s="8" t="n">
        <f aca="false">E226-C226</f>
        <v>-3.73684210526316</v>
      </c>
      <c r="G226" s="9" t="n">
        <f aca="false">IF(AND(C226=0,E226=0),0,IF(C226=0,"New",(E226-C226)/C226))</f>
        <v>-0.747368421052632</v>
      </c>
      <c r="H226" s="8" t="n">
        <f aca="false">SUMIFS('Source'!$E:$E,'Source'!$A:$A,"107 - Pharmacies",'Source'!$B:$B,$A226)</f>
        <v>187.3</v>
      </c>
      <c r="I226" s="8" t="n">
        <f aca="false">SUMIFS('Source'!$G:$G,'Source'!$A:$A,"107 - Pharmacies",'Source'!$B:$B,$A226)</f>
        <v>46.82</v>
      </c>
      <c r="J226" s="8" t="n">
        <f aca="false">I226*$J$5</f>
        <v>59.1410526315789</v>
      </c>
      <c r="K226" s="8" t="n">
        <f aca="false">J226-H226</f>
        <v>-128.158947368421</v>
      </c>
      <c r="L226" s="9" t="n">
        <f aca="false">IF(AND(H226=0,J226=0),0,IF(H226=0,"New",(J226-H226)/H226))</f>
        <v>-0.684244246494506</v>
      </c>
      <c r="M226" s="7" t="str">
        <f aca="false">IF(AND(OR(C226&lt;&gt;0,H226&lt;&gt;0),D226=0,I226=0),"DROP",IF(AND(OR(D226&lt;&gt;0,I226&lt;&gt;0),C226=0,H226=0),"NEW",""))</f>
        <v/>
      </c>
    </row>
    <row r="227" customFormat="false" ht="15" hidden="false" customHeight="false" outlineLevel="0" collapsed="false">
      <c r="A227" s="7" t="s">
        <v>113</v>
      </c>
      <c r="B227" s="7" t="str">
        <f aca="false">IFERROR(INDEX('Source'!$C:$C,MATCH($A227,'Source'!$B:$B,0)),"")</f>
        <v>מגן קרסול סגור</v>
      </c>
      <c r="C227" s="8" t="n">
        <f aca="false">SUMIFS('Source'!$D:$D,'Source'!$A:$A,"107 - Pharmacies",'Source'!$B:$B,$A227)</f>
        <v>4</v>
      </c>
      <c r="D227" s="8" t="n">
        <f aca="false">SUMIFS('Source'!$F:$F,'Source'!$A:$A,"107 - Pharmacies",'Source'!$B:$B,$A227)</f>
        <v>1</v>
      </c>
      <c r="E227" s="8" t="n">
        <f aca="false">D227*$J$5</f>
        <v>1.26315789473684</v>
      </c>
      <c r="F227" s="8" t="n">
        <f aca="false">E227-C227</f>
        <v>-2.73684210526316</v>
      </c>
      <c r="G227" s="9" t="n">
        <f aca="false">IF(AND(C227=0,E227=0),0,IF(C227=0,"New",(E227-C227)/C227))</f>
        <v>-0.68421052631579</v>
      </c>
      <c r="H227" s="8" t="n">
        <f aca="false">SUMIFS('Source'!$E:$E,'Source'!$A:$A,"107 - Pharmacies",'Source'!$B:$B,$A227)</f>
        <v>187.28</v>
      </c>
      <c r="I227" s="8" t="n">
        <f aca="false">SUMIFS('Source'!$G:$G,'Source'!$A:$A,"107 - Pharmacies",'Source'!$B:$B,$A227)</f>
        <v>46.82</v>
      </c>
      <c r="J227" s="8" t="n">
        <f aca="false">I227*$J$5</f>
        <v>59.1410526315789</v>
      </c>
      <c r="K227" s="8" t="n">
        <f aca="false">J227-H227</f>
        <v>-128.138947368421</v>
      </c>
      <c r="L227" s="9" t="n">
        <f aca="false">IF(AND(H227=0,J227=0),0,IF(H227=0,"New",(J227-H227)/H227))</f>
        <v>-0.684210526315789</v>
      </c>
      <c r="M227" s="7" t="str">
        <f aca="false">IF(AND(OR(C227&lt;&gt;0,H227&lt;&gt;0),D227=0,I227=0),"DROP",IF(AND(OR(D227&lt;&gt;0,I227&lt;&gt;0),C227=0,H227=0),"NEW",""))</f>
        <v/>
      </c>
    </row>
    <row r="228" customFormat="false" ht="15" hidden="false" customHeight="false" outlineLevel="0" collapsed="false">
      <c r="A228" s="7" t="s">
        <v>850</v>
      </c>
      <c r="B228" s="7" t="str">
        <f aca="false">IFERROR(INDEX('Source'!$C:$C,MATCH($A228,'Source'!$B:$B,0)),"")</f>
        <v>חגורת קיבוע לכתף</v>
      </c>
      <c r="C228" s="8" t="n">
        <f aca="false">SUMIFS('Source'!$D:$D,'Source'!$A:$A,"107 - Pharmacies",'Source'!$B:$B,$A228)</f>
        <v>1</v>
      </c>
      <c r="D228" s="8" t="n">
        <f aca="false">SUMIFS('Source'!$F:$F,'Source'!$A:$A,"107 - Pharmacies",'Source'!$B:$B,$A228)</f>
        <v>0</v>
      </c>
      <c r="E228" s="8" t="n">
        <f aca="false">D228*$J$5</f>
        <v>0</v>
      </c>
      <c r="F228" s="8" t="n">
        <f aca="false">E228-C228</f>
        <v>-1</v>
      </c>
      <c r="G228" s="9" t="n">
        <f aca="false">IF(AND(C228=0,E228=0),0,IF(C228=0,"New",(E228-C228)/C228))</f>
        <v>-1</v>
      </c>
      <c r="H228" s="8" t="n">
        <f aca="false">SUMIFS('Source'!$E:$E,'Source'!$A:$A,"107 - Pharmacies",'Source'!$B:$B,$A228)</f>
        <v>140.24</v>
      </c>
      <c r="I228" s="8" t="n">
        <f aca="false">SUMIFS('Source'!$G:$G,'Source'!$A:$A,"107 - Pharmacies",'Source'!$B:$B,$A228)</f>
        <v>0</v>
      </c>
      <c r="J228" s="8" t="n">
        <f aca="false">I228*$J$5</f>
        <v>0</v>
      </c>
      <c r="K228" s="8" t="n">
        <f aca="false">J228-H228</f>
        <v>-140.24</v>
      </c>
      <c r="L228" s="9" t="n">
        <f aca="false">IF(AND(H228=0,J228=0),0,IF(H228=0,"New",(J228-H228)/H228))</f>
        <v>-1</v>
      </c>
      <c r="M228" s="7" t="str">
        <f aca="false">IF(AND(OR(C228&lt;&gt;0,H228&lt;&gt;0),D228=0,I228=0),"DROP",IF(AND(OR(D228&lt;&gt;0,I228&lt;&gt;0),C228=0,H228=0),"NEW",""))</f>
        <v>DROP</v>
      </c>
    </row>
    <row r="229" customFormat="false" ht="15" hidden="false" customHeight="false" outlineLevel="0" collapsed="false">
      <c r="A229" s="7" t="s">
        <v>533</v>
      </c>
      <c r="B229" s="7" t="str">
        <f aca="false">IFERROR(INDEX('Source'!$C:$C,MATCH($A229,'Source'!$B:$B,0)),"")</f>
        <v>מתלה יד + קיבוע מרפק</v>
      </c>
      <c r="C229" s="8" t="n">
        <f aca="false">SUMIFS('Source'!$D:$D,'Source'!$A:$A,"107 - Pharmacies",'Source'!$B:$B,$A229)</f>
        <v>2</v>
      </c>
      <c r="D229" s="8" t="n">
        <f aca="false">SUMIFS('Source'!$F:$F,'Source'!$A:$A,"107 - Pharmacies",'Source'!$B:$B,$A229)</f>
        <v>0</v>
      </c>
      <c r="E229" s="8" t="n">
        <f aca="false">D229*$J$5</f>
        <v>0</v>
      </c>
      <c r="F229" s="8" t="n">
        <f aca="false">E229-C229</f>
        <v>-2</v>
      </c>
      <c r="G229" s="9" t="n">
        <f aca="false">IF(AND(C229=0,E229=0),0,IF(C229=0,"New",(E229-C229)/C229))</f>
        <v>-1</v>
      </c>
      <c r="H229" s="8" t="n">
        <f aca="false">SUMIFS('Source'!$E:$E,'Source'!$A:$A,"107 - Pharmacies",'Source'!$B:$B,$A229)</f>
        <v>140.01</v>
      </c>
      <c r="I229" s="8" t="n">
        <f aca="false">SUMIFS('Source'!$G:$G,'Source'!$A:$A,"107 - Pharmacies",'Source'!$B:$B,$A229)</f>
        <v>0</v>
      </c>
      <c r="J229" s="8" t="n">
        <f aca="false">I229*$J$5</f>
        <v>0</v>
      </c>
      <c r="K229" s="8" t="n">
        <f aca="false">J229-H229</f>
        <v>-140.01</v>
      </c>
      <c r="L229" s="9" t="n">
        <f aca="false">IF(AND(H229=0,J229=0),0,IF(H229=0,"New",(J229-H229)/H229))</f>
        <v>-1</v>
      </c>
      <c r="M229" s="7" t="str">
        <f aca="false">IF(AND(OR(C229&lt;&gt;0,H229&lt;&gt;0),D229=0,I229=0),"DROP",IF(AND(OR(D229&lt;&gt;0,I229&lt;&gt;0),C229=0,H229=0),"NEW",""))</f>
        <v>DROP</v>
      </c>
    </row>
    <row r="230" customFormat="false" ht="15" hidden="false" customHeight="false" outlineLevel="0" collapsed="false">
      <c r="A230" s="7" t="s">
        <v>737</v>
      </c>
      <c r="B230" s="7" t="str">
        <f aca="false">IFERROR(INDEX('Source'!$C:$C,MATCH($A230,'Source'!$B:$B,0)),"")</f>
        <v>חגורה למנותחי בטן</v>
      </c>
      <c r="C230" s="8" t="n">
        <f aca="false">SUMIFS('Source'!$D:$D,'Source'!$A:$A,"107 - Pharmacies",'Source'!$B:$B,$A230)</f>
        <v>1</v>
      </c>
      <c r="D230" s="8" t="n">
        <f aca="false">SUMIFS('Source'!$F:$F,'Source'!$A:$A,"107 - Pharmacies",'Source'!$B:$B,$A230)</f>
        <v>0</v>
      </c>
      <c r="E230" s="8" t="n">
        <f aca="false">D230*$J$5</f>
        <v>0</v>
      </c>
      <c r="F230" s="8" t="n">
        <f aca="false">E230-C230</f>
        <v>-1</v>
      </c>
      <c r="G230" s="9" t="n">
        <f aca="false">IF(AND(C230=0,E230=0),0,IF(C230=0,"New",(E230-C230)/C230))</f>
        <v>-1</v>
      </c>
      <c r="H230" s="8" t="n">
        <f aca="false">SUMIFS('Source'!$E:$E,'Source'!$A:$A,"107 - Pharmacies",'Source'!$B:$B,$A230)</f>
        <v>135.88</v>
      </c>
      <c r="I230" s="8" t="n">
        <f aca="false">SUMIFS('Source'!$G:$G,'Source'!$A:$A,"107 - Pharmacies",'Source'!$B:$B,$A230)</f>
        <v>0</v>
      </c>
      <c r="J230" s="8" t="n">
        <f aca="false">I230*$J$5</f>
        <v>0</v>
      </c>
      <c r="K230" s="8" t="n">
        <f aca="false">J230-H230</f>
        <v>-135.88</v>
      </c>
      <c r="L230" s="9" t="n">
        <f aca="false">IF(AND(H230=0,J230=0),0,IF(H230=0,"New",(J230-H230)/H230))</f>
        <v>-1</v>
      </c>
      <c r="M230" s="7" t="str">
        <f aca="false">IF(AND(OR(C230&lt;&gt;0,H230&lt;&gt;0),D230=0,I230=0),"DROP",IF(AND(OR(D230&lt;&gt;0,I230&lt;&gt;0),C230=0,H230=0),"NEW",""))</f>
        <v>DROP</v>
      </c>
    </row>
    <row r="231" customFormat="false" ht="15" hidden="false" customHeight="false" outlineLevel="0" collapsed="false">
      <c r="A231" s="7" t="s">
        <v>386</v>
      </c>
      <c r="B231" s="7" t="str">
        <f aca="false">IFERROR(INDEX('Source'!$C:$C,MATCH($A231,'Source'!$B:$B,0)),"")</f>
        <v>חגורה למנותחי בטן</v>
      </c>
      <c r="C231" s="8" t="n">
        <f aca="false">SUMIFS('Source'!$D:$D,'Source'!$A:$A,"107 - Pharmacies",'Source'!$B:$B,$A231)</f>
        <v>1</v>
      </c>
      <c r="D231" s="8" t="n">
        <f aca="false">SUMIFS('Source'!$F:$F,'Source'!$A:$A,"107 - Pharmacies",'Source'!$B:$B,$A231)</f>
        <v>0</v>
      </c>
      <c r="E231" s="8" t="n">
        <f aca="false">D231*$J$5</f>
        <v>0</v>
      </c>
      <c r="F231" s="8" t="n">
        <f aca="false">E231-C231</f>
        <v>-1</v>
      </c>
      <c r="G231" s="9" t="n">
        <f aca="false">IF(AND(C231=0,E231=0),0,IF(C231=0,"New",(E231-C231)/C231))</f>
        <v>-1</v>
      </c>
      <c r="H231" s="8" t="n">
        <f aca="false">SUMIFS('Source'!$E:$E,'Source'!$A:$A,"107 - Pharmacies",'Source'!$B:$B,$A231)</f>
        <v>135.88</v>
      </c>
      <c r="I231" s="8" t="n">
        <f aca="false">SUMIFS('Source'!$G:$G,'Source'!$A:$A,"107 - Pharmacies",'Source'!$B:$B,$A231)</f>
        <v>0</v>
      </c>
      <c r="J231" s="8" t="n">
        <f aca="false">I231*$J$5</f>
        <v>0</v>
      </c>
      <c r="K231" s="8" t="n">
        <f aca="false">J231-H231</f>
        <v>-135.88</v>
      </c>
      <c r="L231" s="9" t="n">
        <f aca="false">IF(AND(H231=0,J231=0),0,IF(H231=0,"New",(J231-H231)/H231))</f>
        <v>-1</v>
      </c>
      <c r="M231" s="7" t="str">
        <f aca="false">IF(AND(OR(C231&lt;&gt;0,H231&lt;&gt;0),D231=0,I231=0),"DROP",IF(AND(OR(D231&lt;&gt;0,I231&lt;&gt;0),C231=0,H231=0),"NEW",""))</f>
        <v>DROP</v>
      </c>
    </row>
    <row r="232" customFormat="false" ht="15" hidden="false" customHeight="false" outlineLevel="0" collapsed="false">
      <c r="A232" s="7" t="s">
        <v>140</v>
      </c>
      <c r="B232" s="7" t="str">
        <f aca="false">IFERROR(INDEX('Source'!$C:$C,MATCH($A232,'Source'!$B:$B,0)),"")</f>
        <v>'תחבושת אלסטית נצמדת צבע בז</v>
      </c>
      <c r="C232" s="8" t="n">
        <f aca="false">SUMIFS('Source'!$D:$D,'Source'!$A:$A,"107 - Pharmacies",'Source'!$B:$B,$A232)</f>
        <v>18</v>
      </c>
      <c r="D232" s="8" t="n">
        <f aca="false">SUMIFS('Source'!$F:$F,'Source'!$A:$A,"107 - Pharmacies",'Source'!$B:$B,$A232)</f>
        <v>0</v>
      </c>
      <c r="E232" s="8" t="n">
        <f aca="false">D232*$J$5</f>
        <v>0</v>
      </c>
      <c r="F232" s="8" t="n">
        <f aca="false">E232-C232</f>
        <v>-18</v>
      </c>
      <c r="G232" s="9" t="n">
        <f aca="false">IF(AND(C232=0,E232=0),0,IF(C232=0,"New",(E232-C232)/C232))</f>
        <v>-1</v>
      </c>
      <c r="H232" s="8" t="n">
        <f aca="false">SUMIFS('Source'!$E:$E,'Source'!$A:$A,"107 - Pharmacies",'Source'!$B:$B,$A232)</f>
        <v>135</v>
      </c>
      <c r="I232" s="8" t="n">
        <f aca="false">SUMIFS('Source'!$G:$G,'Source'!$A:$A,"107 - Pharmacies",'Source'!$B:$B,$A232)</f>
        <v>0</v>
      </c>
      <c r="J232" s="8" t="n">
        <f aca="false">I232*$J$5</f>
        <v>0</v>
      </c>
      <c r="K232" s="8" t="n">
        <f aca="false">J232-H232</f>
        <v>-135</v>
      </c>
      <c r="L232" s="9" t="n">
        <f aca="false">IF(AND(H232=0,J232=0),0,IF(H232=0,"New",(J232-H232)/H232))</f>
        <v>-1</v>
      </c>
      <c r="M232" s="7" t="str">
        <f aca="false">IF(AND(OR(C232&lt;&gt;0,H232&lt;&gt;0),D232=0,I232=0),"DROP",IF(AND(OR(D232&lt;&gt;0,I232&lt;&gt;0),C232=0,H232=0),"NEW",""))</f>
        <v>DROP</v>
      </c>
    </row>
    <row r="233" customFormat="false" ht="15" hidden="false" customHeight="false" outlineLevel="0" collapsed="false">
      <c r="A233" s="7" t="s">
        <v>346</v>
      </c>
      <c r="B233" s="7" t="str">
        <f aca="false">IFERROR(INDEX('Source'!$C:$C,MATCH($A233,'Source'!$B:$B,0)),"")</f>
        <v>גרבי נוחות חורף שחור</v>
      </c>
      <c r="C233" s="8" t="n">
        <f aca="false">SUMIFS('Source'!$D:$D,'Source'!$A:$A,"107 - Pharmacies",'Source'!$B:$B,$A233)</f>
        <v>5</v>
      </c>
      <c r="D233" s="8" t="n">
        <f aca="false">SUMIFS('Source'!$F:$F,'Source'!$A:$A,"107 - Pharmacies",'Source'!$B:$B,$A233)</f>
        <v>0</v>
      </c>
      <c r="E233" s="8" t="n">
        <f aca="false">D233*$J$5</f>
        <v>0</v>
      </c>
      <c r="F233" s="8" t="n">
        <f aca="false">E233-C233</f>
        <v>-5</v>
      </c>
      <c r="G233" s="9" t="n">
        <f aca="false">IF(AND(C233=0,E233=0),0,IF(C233=0,"New",(E233-C233)/C233))</f>
        <v>-1</v>
      </c>
      <c r="H233" s="8" t="n">
        <f aca="false">SUMIFS('Source'!$E:$E,'Source'!$A:$A,"107 - Pharmacies",'Source'!$B:$B,$A233)</f>
        <v>135</v>
      </c>
      <c r="I233" s="8" t="n">
        <f aca="false">SUMIFS('Source'!$G:$G,'Source'!$A:$A,"107 - Pharmacies",'Source'!$B:$B,$A233)</f>
        <v>0</v>
      </c>
      <c r="J233" s="8" t="n">
        <f aca="false">I233*$J$5</f>
        <v>0</v>
      </c>
      <c r="K233" s="8" t="n">
        <f aca="false">J233-H233</f>
        <v>-135</v>
      </c>
      <c r="L233" s="9" t="n">
        <f aca="false">IF(AND(H233=0,J233=0),0,IF(H233=0,"New",(J233-H233)/H233))</f>
        <v>-1</v>
      </c>
      <c r="M233" s="7" t="str">
        <f aca="false">IF(AND(OR(C233&lt;&gt;0,H233&lt;&gt;0),D233=0,I233=0),"DROP",IF(AND(OR(D233&lt;&gt;0,I233&lt;&gt;0),C233=0,H233=0),"NEW",""))</f>
        <v>DROP</v>
      </c>
    </row>
    <row r="234" customFormat="false" ht="15" hidden="false" customHeight="false" outlineLevel="0" collapsed="false">
      <c r="A234" s="7" t="s">
        <v>436</v>
      </c>
      <c r="B234" s="7" t="str">
        <f aca="false">IFERROR(INDEX('Source'!$C:$C,MATCH($A234,'Source'!$B:$B,0)),"")</f>
        <v>חגורת שבר דו צדדית</v>
      </c>
      <c r="C234" s="8" t="n">
        <f aca="false">SUMIFS('Source'!$D:$D,'Source'!$A:$A,"107 - Pharmacies",'Source'!$B:$B,$A234)</f>
        <v>2</v>
      </c>
      <c r="D234" s="8" t="n">
        <f aca="false">SUMIFS('Source'!$F:$F,'Source'!$A:$A,"107 - Pharmacies",'Source'!$B:$B,$A234)</f>
        <v>2</v>
      </c>
      <c r="E234" s="8" t="n">
        <f aca="false">D234*$J$5</f>
        <v>2.52631578947368</v>
      </c>
      <c r="F234" s="8" t="n">
        <f aca="false">E234-C234</f>
        <v>0.526315789473684</v>
      </c>
      <c r="G234" s="9" t="n">
        <f aca="false">IF(AND(C234=0,E234=0),0,IF(C234=0,"New",(E234-C234)/C234))</f>
        <v>0.263157894736842</v>
      </c>
      <c r="H234" s="8" t="n">
        <f aca="false">SUMIFS('Source'!$E:$E,'Source'!$A:$A,"107 - Pharmacies",'Source'!$B:$B,$A234)</f>
        <v>494</v>
      </c>
      <c r="I234" s="8" t="n">
        <f aca="false">SUMIFS('Source'!$G:$G,'Source'!$A:$A,"107 - Pharmacies",'Source'!$B:$B,$A234)</f>
        <v>360</v>
      </c>
      <c r="J234" s="8" t="n">
        <f aca="false">I234*$J$5</f>
        <v>454.736842105263</v>
      </c>
      <c r="K234" s="8" t="n">
        <f aca="false">J234-H234</f>
        <v>-39.2631578947369</v>
      </c>
      <c r="L234" s="9" t="n">
        <f aca="false">IF(AND(H234=0,J234=0),0,IF(H234=0,"New",(J234-H234)/H234))</f>
        <v>-0.0794800767099937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893</v>
      </c>
      <c r="B235" s="7" t="str">
        <f aca="false">IFERROR(INDEX('Source'!$C:$C,MATCH($A235,'Source'!$B:$B,0)),"")</f>
        <v>מגן ירך לאחר ניתוח</v>
      </c>
      <c r="C235" s="8" t="n">
        <f aca="false">SUMIFS('Source'!$D:$D,'Source'!$A:$A,"107 - Pharmacies",'Source'!$B:$B,$A235)</f>
        <v>0</v>
      </c>
      <c r="D235" s="8" t="n">
        <f aca="false">SUMIFS('Source'!$F:$F,'Source'!$A:$A,"107 - Pharmacies",'Source'!$B:$B,$A235)</f>
        <v>1</v>
      </c>
      <c r="E235" s="8" t="n">
        <f aca="false">D235*$J$5</f>
        <v>1.26315789473684</v>
      </c>
      <c r="F235" s="8" t="n">
        <f aca="false">E235-C235</f>
        <v>1.26315789473684</v>
      </c>
      <c r="G235" s="9" t="str">
        <f aca="false">IF(AND(C235=0,E235=0),0,IF(C235=0,"New",(E235-C235)/C235))</f>
        <v>New</v>
      </c>
      <c r="H235" s="8" t="n">
        <f aca="false">SUMIFS('Source'!$E:$E,'Source'!$A:$A,"107 - Pharmacies",'Source'!$B:$B,$A235)</f>
        <v>0</v>
      </c>
      <c r="I235" s="8" t="n">
        <f aca="false">SUMIFS('Source'!$G:$G,'Source'!$A:$A,"107 - Pharmacies",'Source'!$B:$B,$A235)</f>
        <v>133.54</v>
      </c>
      <c r="J235" s="8" t="n">
        <f aca="false">I235*$J$5</f>
        <v>168.682105263158</v>
      </c>
      <c r="K235" s="8" t="n">
        <f aca="false">J235-H235</f>
        <v>168.682105263158</v>
      </c>
      <c r="L235" s="9" t="str">
        <f aca="false">IF(AND(H235=0,J235=0),0,IF(H235=0,"New",(J235-H235)/H235))</f>
        <v>New</v>
      </c>
      <c r="M235" s="7" t="str">
        <f aca="false">IF(AND(OR(C235&lt;&gt;0,H235&lt;&gt;0),D235=0,I235=0),"DROP",IF(AND(OR(D235&lt;&gt;0,I235&lt;&gt;0),C235=0,H235=0),"NEW",""))</f>
        <v>NEW</v>
      </c>
    </row>
    <row r="236" customFormat="false" ht="15" hidden="false" customHeight="false" outlineLevel="0" collapsed="false">
      <c r="A236" s="7" t="s">
        <v>896</v>
      </c>
      <c r="B236" s="7" t="str">
        <f aca="false">IFERROR(INDEX('Source'!$C:$C,MATCH($A236,'Source'!$B:$B,0)),"")</f>
        <v>מגן ירך לאחר ניתוח</v>
      </c>
      <c r="C236" s="8" t="n">
        <f aca="false">SUMIFS('Source'!$D:$D,'Source'!$A:$A,"107 - Pharmacies",'Source'!$B:$B,$A236)</f>
        <v>1</v>
      </c>
      <c r="D236" s="8" t="n">
        <f aca="false">SUMIFS('Source'!$F:$F,'Source'!$A:$A,"107 - Pharmacies",'Source'!$B:$B,$A236)</f>
        <v>0</v>
      </c>
      <c r="E236" s="8" t="n">
        <f aca="false">D236*$J$5</f>
        <v>0</v>
      </c>
      <c r="F236" s="8" t="n">
        <f aca="false">E236-C236</f>
        <v>-1</v>
      </c>
      <c r="G236" s="9" t="n">
        <f aca="false">IF(AND(C236=0,E236=0),0,IF(C236=0,"New",(E236-C236)/C236))</f>
        <v>-1</v>
      </c>
      <c r="H236" s="8" t="n">
        <f aca="false">SUMIFS('Source'!$E:$E,'Source'!$A:$A,"107 - Pharmacies",'Source'!$B:$B,$A236)</f>
        <v>133.54</v>
      </c>
      <c r="I236" s="8" t="n">
        <f aca="false">SUMIFS('Source'!$G:$G,'Source'!$A:$A,"107 - Pharmacies",'Source'!$B:$B,$A236)</f>
        <v>0</v>
      </c>
      <c r="J236" s="8" t="n">
        <f aca="false">I236*$J$5</f>
        <v>0</v>
      </c>
      <c r="K236" s="8" t="n">
        <f aca="false">J236-H236</f>
        <v>-133.54</v>
      </c>
      <c r="L236" s="9" t="n">
        <f aca="false">IF(AND(H236=0,J236=0),0,IF(H236=0,"New",(J236-H236)/H236))</f>
        <v>-1</v>
      </c>
      <c r="M236" s="7" t="str">
        <f aca="false">IF(AND(OR(C236&lt;&gt;0,H236&lt;&gt;0),D236=0,I236=0),"DROP",IF(AND(OR(D236&lt;&gt;0,I236&lt;&gt;0),C236=0,H236=0),"NEW",""))</f>
        <v>DROP</v>
      </c>
    </row>
    <row r="237" customFormat="false" ht="15" hidden="false" customHeight="false" outlineLevel="0" collapsed="false">
      <c r="A237" s="7" t="s">
        <v>263</v>
      </c>
      <c r="B237" s="7" t="str">
        <f aca="false">IFERROR(INDEX('Source'!$C:$C,MATCH($A237,'Source'!$B:$B,0)),"")</f>
        <v>שרוול לגבס קצר רגל</v>
      </c>
      <c r="C237" s="8" t="n">
        <f aca="false">SUMIFS('Source'!$D:$D,'Source'!$A:$A,"107 - Pharmacies",'Source'!$B:$B,$A237)</f>
        <v>9</v>
      </c>
      <c r="D237" s="8" t="n">
        <f aca="false">SUMIFS('Source'!$F:$F,'Source'!$A:$A,"107 - Pharmacies",'Source'!$B:$B,$A237)</f>
        <v>6</v>
      </c>
      <c r="E237" s="8" t="n">
        <f aca="false">D237*$J$5</f>
        <v>7.57894736842105</v>
      </c>
      <c r="F237" s="8" t="n">
        <f aca="false">E237-C237</f>
        <v>-1.42105263157895</v>
      </c>
      <c r="G237" s="9" t="n">
        <f aca="false">IF(AND(C237=0,E237=0),0,IF(C237=0,"New",(E237-C237)/C237))</f>
        <v>-0.157894736842105</v>
      </c>
      <c r="H237" s="8" t="n">
        <f aca="false">SUMIFS('Source'!$E:$E,'Source'!$A:$A,"107 - Pharmacies",'Source'!$B:$B,$A237)</f>
        <v>402.08</v>
      </c>
      <c r="I237" s="8" t="n">
        <f aca="false">SUMIFS('Source'!$G:$G,'Source'!$A:$A,"107 - Pharmacies",'Source'!$B:$B,$A237)</f>
        <v>269.69</v>
      </c>
      <c r="J237" s="8" t="n">
        <f aca="false">I237*$J$5</f>
        <v>340.661052631579</v>
      </c>
      <c r="K237" s="8" t="n">
        <f aca="false">J237-H237</f>
        <v>-61.4189473684211</v>
      </c>
      <c r="L237" s="9" t="n">
        <f aca="false">IF(AND(H237=0,J237=0),0,IF(H237=0,"New",(J237-H237)/H237))</f>
        <v>-0.152753052547804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553</v>
      </c>
      <c r="B238" s="7" t="str">
        <f aca="false">IFERROR(INDEX('Source'!$C:$C,MATCH($A238,'Source'!$B:$B,0)),"")</f>
        <v>חגורת צלעות לאשה</v>
      </c>
      <c r="C238" s="8" t="n">
        <f aca="false">SUMIFS('Source'!$D:$D,'Source'!$A:$A,"107 - Pharmacies",'Source'!$B:$B,$A238)</f>
        <v>1</v>
      </c>
      <c r="D238" s="8" t="n">
        <f aca="false">SUMIFS('Source'!$F:$F,'Source'!$A:$A,"107 - Pharmacies",'Source'!$B:$B,$A238)</f>
        <v>0</v>
      </c>
      <c r="E238" s="8" t="n">
        <f aca="false">D238*$J$5</f>
        <v>0</v>
      </c>
      <c r="F238" s="8" t="n">
        <f aca="false">E238-C238</f>
        <v>-1</v>
      </c>
      <c r="G238" s="9" t="n">
        <f aca="false">IF(AND(C238=0,E238=0),0,IF(C238=0,"New",(E238-C238)/C238))</f>
        <v>-1</v>
      </c>
      <c r="H238" s="8" t="n">
        <f aca="false">SUMIFS('Source'!$E:$E,'Source'!$A:$A,"107 - Pharmacies",'Source'!$B:$B,$A238)</f>
        <v>132.33</v>
      </c>
      <c r="I238" s="8" t="n">
        <f aca="false">SUMIFS('Source'!$G:$G,'Source'!$A:$A,"107 - Pharmacies",'Source'!$B:$B,$A238)</f>
        <v>0</v>
      </c>
      <c r="J238" s="8" t="n">
        <f aca="false">I238*$J$5</f>
        <v>0</v>
      </c>
      <c r="K238" s="8" t="n">
        <f aca="false">J238-H238</f>
        <v>-132.33</v>
      </c>
      <c r="L238" s="9" t="n">
        <f aca="false">IF(AND(H238=0,J238=0),0,IF(H238=0,"New",(J238-H238)/H238))</f>
        <v>-1</v>
      </c>
      <c r="M238" s="7" t="str">
        <f aca="false">IF(AND(OR(C238&lt;&gt;0,H238&lt;&gt;0),D238=0,I238=0),"DROP",IF(AND(OR(D238&lt;&gt;0,I238&lt;&gt;0),C238=0,H238=0),"NEW",""))</f>
        <v>DROP</v>
      </c>
    </row>
    <row r="239" customFormat="false" ht="15" hidden="false" customHeight="false" outlineLevel="0" collapsed="false">
      <c r="A239" s="7" t="s">
        <v>783</v>
      </c>
      <c r="B239" s="7" t="str">
        <f aca="false">IFERROR(INDEX('Source'!$C:$C,MATCH($A239,'Source'!$B:$B,0)),"")</f>
        <v>חגורת צלעות לאשה</v>
      </c>
      <c r="C239" s="8" t="n">
        <f aca="false">SUMIFS('Source'!$D:$D,'Source'!$A:$A,"107 - Pharmacies",'Source'!$B:$B,$A239)</f>
        <v>1</v>
      </c>
      <c r="D239" s="8" t="n">
        <f aca="false">SUMIFS('Source'!$F:$F,'Source'!$A:$A,"107 - Pharmacies",'Source'!$B:$B,$A239)</f>
        <v>0</v>
      </c>
      <c r="E239" s="8" t="n">
        <f aca="false">D239*$J$5</f>
        <v>0</v>
      </c>
      <c r="F239" s="8" t="n">
        <f aca="false">E239-C239</f>
        <v>-1</v>
      </c>
      <c r="G239" s="9" t="n">
        <f aca="false">IF(AND(C239=0,E239=0),0,IF(C239=0,"New",(E239-C239)/C239))</f>
        <v>-1</v>
      </c>
      <c r="H239" s="8" t="n">
        <f aca="false">SUMIFS('Source'!$E:$E,'Source'!$A:$A,"107 - Pharmacies",'Source'!$B:$B,$A239)</f>
        <v>132.32</v>
      </c>
      <c r="I239" s="8" t="n">
        <f aca="false">SUMIFS('Source'!$G:$G,'Source'!$A:$A,"107 - Pharmacies",'Source'!$B:$B,$A239)</f>
        <v>0</v>
      </c>
      <c r="J239" s="8" t="n">
        <f aca="false">I239*$J$5</f>
        <v>0</v>
      </c>
      <c r="K239" s="8" t="n">
        <f aca="false">J239-H239</f>
        <v>-132.32</v>
      </c>
      <c r="L239" s="9" t="n">
        <f aca="false">IF(AND(H239=0,J239=0),0,IF(H239=0,"New",(J239-H239)/H239))</f>
        <v>-1</v>
      </c>
      <c r="M239" s="7" t="str">
        <f aca="false">IF(AND(OR(C239&lt;&gt;0,H239&lt;&gt;0),D239=0,I239=0),"DROP",IF(AND(OR(D239&lt;&gt;0,I239&lt;&gt;0),C239=0,H239=0),"NEW",""))</f>
        <v>DROP</v>
      </c>
    </row>
    <row r="240" customFormat="false" ht="15" hidden="false" customHeight="false" outlineLevel="0" collapsed="false">
      <c r="A240" s="7" t="s">
        <v>211</v>
      </c>
      <c r="B240" s="7" t="str">
        <f aca="false">IFERROR(INDEX('Source'!$C:$C,MATCH($A240,'Source'!$B:$B,0)),"")</f>
        <v>מדבקה מסיליקון ל</v>
      </c>
      <c r="C240" s="8" t="n">
        <f aca="false">SUMIFS('Source'!$D:$D,'Source'!$A:$A,"107 - Pharmacies",'Source'!$B:$B,$A240)</f>
        <v>0</v>
      </c>
      <c r="D240" s="8" t="n">
        <f aca="false">SUMIFS('Source'!$F:$F,'Source'!$A:$A,"107 - Pharmacies",'Source'!$B:$B,$A240)</f>
        <v>4</v>
      </c>
      <c r="E240" s="8" t="n">
        <f aca="false">D240*$J$5</f>
        <v>5.05263157894737</v>
      </c>
      <c r="F240" s="8" t="n">
        <f aca="false">E240-C240</f>
        <v>5.05263157894737</v>
      </c>
      <c r="G240" s="9" t="str">
        <f aca="false">IF(AND(C240=0,E240=0),0,IF(C240=0,"New",(E240-C240)/C240))</f>
        <v>New</v>
      </c>
      <c r="H240" s="8" t="n">
        <f aca="false">SUMIFS('Source'!$E:$E,'Source'!$A:$A,"107 - Pharmacies",'Source'!$B:$B,$A240)</f>
        <v>0</v>
      </c>
      <c r="I240" s="8" t="n">
        <f aca="false">SUMIFS('Source'!$G:$G,'Source'!$A:$A,"107 - Pharmacies",'Source'!$B:$B,$A240)</f>
        <v>131.1</v>
      </c>
      <c r="J240" s="8" t="n">
        <f aca="false">I240*$J$5</f>
        <v>165.6</v>
      </c>
      <c r="K240" s="8" t="n">
        <f aca="false">J240-H240</f>
        <v>165.6</v>
      </c>
      <c r="L240" s="9" t="str">
        <f aca="false">IF(AND(H240=0,J240=0),0,IF(H240=0,"New",(J240-H240)/H240))</f>
        <v>New</v>
      </c>
      <c r="M240" s="7" t="str">
        <f aca="false">IF(AND(OR(C240&lt;&gt;0,H240&lt;&gt;0),D240=0,I240=0),"DROP",IF(AND(OR(D240&lt;&gt;0,I240&lt;&gt;0),C240=0,H240=0),"NEW",""))</f>
        <v>NEW</v>
      </c>
    </row>
    <row r="241" customFormat="false" ht="15" hidden="false" customHeight="false" outlineLevel="0" collapsed="false">
      <c r="A241" s="7" t="s">
        <v>846</v>
      </c>
      <c r="B241" s="7" t="str">
        <f aca="false">IFERROR(INDEX('Source'!$C:$C,MATCH($A241,'Source'!$B:$B,0)),"")</f>
        <v>מיצב כתפיים</v>
      </c>
      <c r="C241" s="8" t="n">
        <f aca="false">SUMIFS('Source'!$D:$D,'Source'!$A:$A,"107 - Pharmacies",'Source'!$B:$B,$A241)</f>
        <v>1</v>
      </c>
      <c r="D241" s="8" t="n">
        <f aca="false">SUMIFS('Source'!$F:$F,'Source'!$A:$A,"107 - Pharmacies",'Source'!$B:$B,$A241)</f>
        <v>0</v>
      </c>
      <c r="E241" s="8" t="n">
        <f aca="false">D241*$J$5</f>
        <v>0</v>
      </c>
      <c r="F241" s="8" t="n">
        <f aca="false">E241-C241</f>
        <v>-1</v>
      </c>
      <c r="G241" s="9" t="n">
        <f aca="false">IF(AND(C241=0,E241=0),0,IF(C241=0,"New",(E241-C241)/C241))</f>
        <v>-1</v>
      </c>
      <c r="H241" s="8" t="n">
        <f aca="false">SUMIFS('Source'!$E:$E,'Source'!$A:$A,"107 - Pharmacies",'Source'!$B:$B,$A241)</f>
        <v>130</v>
      </c>
      <c r="I241" s="8" t="n">
        <f aca="false">SUMIFS('Source'!$G:$G,'Source'!$A:$A,"107 - Pharmacies",'Source'!$B:$B,$A241)</f>
        <v>0</v>
      </c>
      <c r="J241" s="8" t="n">
        <f aca="false">I241*$J$5</f>
        <v>0</v>
      </c>
      <c r="K241" s="8" t="n">
        <f aca="false">J241-H241</f>
        <v>-130</v>
      </c>
      <c r="L241" s="9" t="n">
        <f aca="false">IF(AND(H241=0,J241=0),0,IF(H241=0,"New",(J241-H241)/H241))</f>
        <v>-1</v>
      </c>
      <c r="M241" s="7" t="str">
        <f aca="false">IF(AND(OR(C241&lt;&gt;0,H241&lt;&gt;0),D241=0,I241=0),"DROP",IF(AND(OR(D241&lt;&gt;0,I241&lt;&gt;0),C241=0,H241=0),"NEW",""))</f>
        <v>DROP</v>
      </c>
    </row>
    <row r="242" customFormat="false" ht="15" hidden="false" customHeight="false" outlineLevel="0" collapsed="false">
      <c r="A242" s="7" t="s">
        <v>385</v>
      </c>
      <c r="B242" s="7" t="str">
        <f aca="false">IFERROR(INDEX('Source'!$C:$C,MATCH($A242,'Source'!$B:$B,0)),"")</f>
        <v>מגן ברך מוצלב+מוטות</v>
      </c>
      <c r="C242" s="8" t="n">
        <f aca="false">SUMIFS('Source'!$D:$D,'Source'!$A:$A,"107 - Pharmacies",'Source'!$B:$B,$A242)</f>
        <v>0</v>
      </c>
      <c r="D242" s="8" t="n">
        <f aca="false">SUMIFS('Source'!$F:$F,'Source'!$A:$A,"107 - Pharmacies",'Source'!$B:$B,$A242)</f>
        <v>1</v>
      </c>
      <c r="E242" s="8" t="n">
        <f aca="false">D242*$J$5</f>
        <v>1.26315789473684</v>
      </c>
      <c r="F242" s="8" t="n">
        <f aca="false">E242-C242</f>
        <v>1.26315789473684</v>
      </c>
      <c r="G242" s="9" t="str">
        <f aca="false">IF(AND(C242=0,E242=0),0,IF(C242=0,"New",(E242-C242)/C242))</f>
        <v>New</v>
      </c>
      <c r="H242" s="8" t="n">
        <f aca="false">SUMIFS('Source'!$E:$E,'Source'!$A:$A,"107 - Pharmacies",'Source'!$B:$B,$A242)</f>
        <v>0</v>
      </c>
      <c r="I242" s="8" t="n">
        <f aca="false">SUMIFS('Source'!$G:$G,'Source'!$A:$A,"107 - Pharmacies",'Source'!$B:$B,$A242)</f>
        <v>126.51</v>
      </c>
      <c r="J242" s="8" t="n">
        <f aca="false">I242*$J$5</f>
        <v>159.802105263158</v>
      </c>
      <c r="K242" s="8" t="n">
        <f aca="false">J242-H242</f>
        <v>159.802105263158</v>
      </c>
      <c r="L242" s="9" t="str">
        <f aca="false">IF(AND(H242=0,J242=0),0,IF(H242=0,"New",(J242-H242)/H242))</f>
        <v>New</v>
      </c>
      <c r="M242" s="7" t="str">
        <f aca="false">IF(AND(OR(C242&lt;&gt;0,H242&lt;&gt;0),D242=0,I242=0),"DROP",IF(AND(OR(D242&lt;&gt;0,I242&lt;&gt;0),C242=0,H242=0),"NEW",""))</f>
        <v>NEW</v>
      </c>
    </row>
    <row r="243" customFormat="false" ht="15" hidden="false" customHeight="false" outlineLevel="0" collapsed="false">
      <c r="A243" s="7" t="s">
        <v>344</v>
      </c>
      <c r="B243" s="7" t="str">
        <f aca="false">IFERROR(INDEX('Source'!$C:$C,MATCH($A243,'Source'!$B:$B,0)),"")</f>
        <v>מגן ברך מוצלב+מוטות</v>
      </c>
      <c r="C243" s="8" t="n">
        <f aca="false">SUMIFS('Source'!$D:$D,'Source'!$A:$A,"107 - Pharmacies",'Source'!$B:$B,$A243)</f>
        <v>0</v>
      </c>
      <c r="D243" s="8" t="n">
        <f aca="false">SUMIFS('Source'!$F:$F,'Source'!$A:$A,"107 - Pharmacies",'Source'!$B:$B,$A243)</f>
        <v>1</v>
      </c>
      <c r="E243" s="8" t="n">
        <f aca="false">D243*$J$5</f>
        <v>1.26315789473684</v>
      </c>
      <c r="F243" s="8" t="n">
        <f aca="false">E243-C243</f>
        <v>1.26315789473684</v>
      </c>
      <c r="G243" s="9" t="str">
        <f aca="false">IF(AND(C243=0,E243=0),0,IF(C243=0,"New",(E243-C243)/C243))</f>
        <v>New</v>
      </c>
      <c r="H243" s="8" t="n">
        <f aca="false">SUMIFS('Source'!$E:$E,'Source'!$A:$A,"107 - Pharmacies",'Source'!$B:$B,$A243)</f>
        <v>0</v>
      </c>
      <c r="I243" s="8" t="n">
        <f aca="false">SUMIFS('Source'!$G:$G,'Source'!$A:$A,"107 - Pharmacies",'Source'!$B:$B,$A243)</f>
        <v>126.51</v>
      </c>
      <c r="J243" s="8" t="n">
        <f aca="false">I243*$J$5</f>
        <v>159.802105263158</v>
      </c>
      <c r="K243" s="8" t="n">
        <f aca="false">J243-H243</f>
        <v>159.802105263158</v>
      </c>
      <c r="L243" s="9" t="str">
        <f aca="false">IF(AND(H243=0,J243=0),0,IF(H243=0,"New",(J243-H243)/H243))</f>
        <v>New</v>
      </c>
      <c r="M243" s="7" t="str">
        <f aca="false">IF(AND(OR(C243&lt;&gt;0,H243&lt;&gt;0),D243=0,I243=0),"DROP",IF(AND(OR(D243&lt;&gt;0,I243&lt;&gt;0),C243=0,H243=0),"NEW",""))</f>
        <v>NEW</v>
      </c>
    </row>
    <row r="244" customFormat="false" ht="15" hidden="false" customHeight="false" outlineLevel="0" collapsed="false">
      <c r="A244" s="7" t="s">
        <v>700</v>
      </c>
      <c r="B244" s="7" t="str">
        <f aca="false">IFERROR(INDEX('Source'!$C:$C,MATCH($A244,'Source'!$B:$B,0)),"")</f>
        <v>סד קרסול קל שחורL</v>
      </c>
      <c r="C244" s="8" t="n">
        <f aca="false">SUMIFS('Source'!$D:$D,'Source'!$A:$A,"107 - Pharmacies",'Source'!$B:$B,$A244)</f>
        <v>0</v>
      </c>
      <c r="D244" s="8" t="n">
        <f aca="false">SUMIFS('Source'!$F:$F,'Source'!$A:$A,"107 - Pharmacies",'Source'!$B:$B,$A244)</f>
        <v>1</v>
      </c>
      <c r="E244" s="8" t="n">
        <f aca="false">D244*$J$5</f>
        <v>1.26315789473684</v>
      </c>
      <c r="F244" s="8" t="n">
        <f aca="false">E244-C244</f>
        <v>1.26315789473684</v>
      </c>
      <c r="G244" s="9" t="str">
        <f aca="false">IF(AND(C244=0,E244=0),0,IF(C244=0,"New",(E244-C244)/C244))</f>
        <v>New</v>
      </c>
      <c r="H244" s="8" t="n">
        <f aca="false">SUMIFS('Source'!$E:$E,'Source'!$A:$A,"107 - Pharmacies",'Source'!$B:$B,$A244)</f>
        <v>0</v>
      </c>
      <c r="I244" s="8" t="n">
        <f aca="false">SUMIFS('Source'!$G:$G,'Source'!$A:$A,"107 - Pharmacies",'Source'!$B:$B,$A244)</f>
        <v>123.23</v>
      </c>
      <c r="J244" s="8" t="n">
        <f aca="false">I244*$J$5</f>
        <v>155.658947368421</v>
      </c>
      <c r="K244" s="8" t="n">
        <f aca="false">J244-H244</f>
        <v>155.658947368421</v>
      </c>
      <c r="L244" s="9" t="str">
        <f aca="false">IF(AND(H244=0,J244=0),0,IF(H244=0,"New",(J244-H244)/H244))</f>
        <v>New</v>
      </c>
      <c r="M244" s="7" t="str">
        <f aca="false">IF(AND(OR(C244&lt;&gt;0,H244&lt;&gt;0),D244=0,I244=0),"DROP",IF(AND(OR(D244&lt;&gt;0,I244&lt;&gt;0),C244=0,H244=0),"NEW",""))</f>
        <v>NEW</v>
      </c>
    </row>
    <row r="245" customFormat="false" ht="15" hidden="false" customHeight="false" outlineLevel="0" collapsed="false">
      <c r="A245" s="7" t="s">
        <v>746</v>
      </c>
      <c r="B245" s="7" t="str">
        <f aca="false">IFERROR(INDEX('Source'!$C:$C,MATCH($A245,'Source'!$B:$B,0)),"")</f>
        <v>סד קרסול קל שחור M</v>
      </c>
      <c r="C245" s="8" t="n">
        <f aca="false">SUMIFS('Source'!$D:$D,'Source'!$A:$A,"107 - Pharmacies",'Source'!$B:$B,$A245)</f>
        <v>1</v>
      </c>
      <c r="D245" s="8" t="n">
        <f aca="false">SUMIFS('Source'!$F:$F,'Source'!$A:$A,"107 - Pharmacies",'Source'!$B:$B,$A245)</f>
        <v>0</v>
      </c>
      <c r="E245" s="8" t="n">
        <f aca="false">D245*$J$5</f>
        <v>0</v>
      </c>
      <c r="F245" s="8" t="n">
        <f aca="false">E245-C245</f>
        <v>-1</v>
      </c>
      <c r="G245" s="9" t="n">
        <f aca="false">IF(AND(C245=0,E245=0),0,IF(C245=0,"New",(E245-C245)/C245))</f>
        <v>-1</v>
      </c>
      <c r="H245" s="8" t="n">
        <f aca="false">SUMIFS('Source'!$E:$E,'Source'!$A:$A,"107 - Pharmacies",'Source'!$B:$B,$A245)</f>
        <v>123.23</v>
      </c>
      <c r="I245" s="8" t="n">
        <f aca="false">SUMIFS('Source'!$G:$G,'Source'!$A:$A,"107 - Pharmacies",'Source'!$B:$B,$A245)</f>
        <v>0</v>
      </c>
      <c r="J245" s="8" t="n">
        <f aca="false">I245*$J$5</f>
        <v>0</v>
      </c>
      <c r="K245" s="8" t="n">
        <f aca="false">J245-H245</f>
        <v>-123.23</v>
      </c>
      <c r="L245" s="9" t="n">
        <f aca="false">IF(AND(H245=0,J245=0),0,IF(H245=0,"New",(J245-H245)/H245))</f>
        <v>-1</v>
      </c>
      <c r="M245" s="7" t="str">
        <f aca="false">IF(AND(OR(C245&lt;&gt;0,H245&lt;&gt;0),D245=0,I245=0),"DROP",IF(AND(OR(D245&lt;&gt;0,I245&lt;&gt;0),C245=0,H245=0),"NEW",""))</f>
        <v>DROP</v>
      </c>
    </row>
    <row r="246" customFormat="false" ht="15" hidden="false" customHeight="false" outlineLevel="0" collapsed="false">
      <c r="A246" s="7" t="s">
        <v>507</v>
      </c>
      <c r="B246" s="7" t="str">
        <f aca="false">IFERROR(INDEX('Source'!$C:$C,MATCH($A246,'Source'!$B:$B,0)),"")</f>
        <v>מגן קרסול פתוח</v>
      </c>
      <c r="C246" s="8" t="n">
        <f aca="false">SUMIFS('Source'!$D:$D,'Source'!$A:$A,"107 - Pharmacies",'Source'!$B:$B,$A246)</f>
        <v>4</v>
      </c>
      <c r="D246" s="8" t="n">
        <f aca="false">SUMIFS('Source'!$F:$F,'Source'!$A:$A,"107 - Pharmacies",'Source'!$B:$B,$A246)</f>
        <v>0</v>
      </c>
      <c r="E246" s="8" t="n">
        <f aca="false">D246*$J$5</f>
        <v>0</v>
      </c>
      <c r="F246" s="8" t="n">
        <f aca="false">E246-C246</f>
        <v>-4</v>
      </c>
      <c r="G246" s="9" t="n">
        <f aca="false">IF(AND(C246=0,E246=0),0,IF(C246=0,"New",(E246-C246)/C246))</f>
        <v>-1</v>
      </c>
      <c r="H246" s="8" t="n">
        <f aca="false">SUMIFS('Source'!$E:$E,'Source'!$A:$A,"107 - Pharmacies",'Source'!$B:$B,$A246)</f>
        <v>121.26</v>
      </c>
      <c r="I246" s="8" t="n">
        <f aca="false">SUMIFS('Source'!$G:$G,'Source'!$A:$A,"107 - Pharmacies",'Source'!$B:$B,$A246)</f>
        <v>0</v>
      </c>
      <c r="J246" s="8" t="n">
        <f aca="false">I246*$J$5</f>
        <v>0</v>
      </c>
      <c r="K246" s="8" t="n">
        <f aca="false">J246-H246</f>
        <v>-121.26</v>
      </c>
      <c r="L246" s="9" t="n">
        <f aca="false">IF(AND(H246=0,J246=0),0,IF(H246=0,"New",(J246-H246)/H246))</f>
        <v>-1</v>
      </c>
      <c r="M246" s="7" t="str">
        <f aca="false">IF(AND(OR(C246&lt;&gt;0,H246&lt;&gt;0),D246=0,I246=0),"DROP",IF(AND(OR(D246&lt;&gt;0,I246&lt;&gt;0),C246=0,H246=0),"NEW",""))</f>
        <v>DROP</v>
      </c>
    </row>
    <row r="247" customFormat="false" ht="15" hidden="false" customHeight="false" outlineLevel="0" collapsed="false">
      <c r="A247" s="7" t="s">
        <v>347</v>
      </c>
      <c r="B247" s="7" t="str">
        <f aca="false">IFERROR(INDEX('Source'!$C:$C,MATCH($A247,'Source'!$B:$B,0)),"")</f>
        <v>מדרס מטטרזלי</v>
      </c>
      <c r="C247" s="8" t="n">
        <f aca="false">SUMIFS('Source'!$D:$D,'Source'!$A:$A,"107 - Pharmacies",'Source'!$B:$B,$A247)</f>
        <v>4</v>
      </c>
      <c r="D247" s="8" t="n">
        <f aca="false">SUMIFS('Source'!$F:$F,'Source'!$A:$A,"107 - Pharmacies",'Source'!$B:$B,$A247)</f>
        <v>9</v>
      </c>
      <c r="E247" s="8" t="n">
        <f aca="false">D247*$J$5</f>
        <v>11.3684210526316</v>
      </c>
      <c r="F247" s="8" t="n">
        <f aca="false">E247-C247</f>
        <v>7.36842105263158</v>
      </c>
      <c r="G247" s="9" t="n">
        <f aca="false">IF(AND(C247=0,E247=0),0,IF(C247=0,"New",(E247-C247)/C247))</f>
        <v>1.84210526315789</v>
      </c>
      <c r="H247" s="8" t="n">
        <f aca="false">SUMIFS('Source'!$E:$E,'Source'!$A:$A,"107 - Pharmacies",'Source'!$B:$B,$A247)</f>
        <v>94.62</v>
      </c>
      <c r="I247" s="8" t="n">
        <f aca="false">SUMIFS('Source'!$G:$G,'Source'!$A:$A,"107 - Pharmacies",'Source'!$B:$B,$A247)</f>
        <v>214.73</v>
      </c>
      <c r="J247" s="8" t="n">
        <f aca="false">I247*$J$5</f>
        <v>271.237894736842</v>
      </c>
      <c r="K247" s="8" t="n">
        <f aca="false">J247-H247</f>
        <v>176.617894736842</v>
      </c>
      <c r="L247" s="9" t="n">
        <f aca="false">IF(AND(H247=0,J247=0),0,IF(H247=0,"New",(J247-H247)/H247))</f>
        <v>1.86660214264259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128</v>
      </c>
      <c r="B248" s="7" t="str">
        <f aca="false">IFERROR(INDEX('Source'!$C:$C,MATCH($A248,'Source'!$B:$B,0)),"")</f>
        <v>קינזיולוגי טייפ</v>
      </c>
      <c r="C248" s="8" t="n">
        <f aca="false">SUMIFS('Source'!$D:$D,'Source'!$A:$A,"107 - Pharmacies",'Source'!$B:$B,$A248)</f>
        <v>7</v>
      </c>
      <c r="D248" s="8" t="n">
        <f aca="false">SUMIFS('Source'!$F:$F,'Source'!$A:$A,"107 - Pharmacies",'Source'!$B:$B,$A248)</f>
        <v>3</v>
      </c>
      <c r="E248" s="8" t="n">
        <f aca="false">D248*$J$5</f>
        <v>3.78947368421053</v>
      </c>
      <c r="F248" s="8" t="n">
        <f aca="false">E248-C248</f>
        <v>-3.21052631578947</v>
      </c>
      <c r="G248" s="9" t="n">
        <f aca="false">IF(AND(C248=0,E248=0),0,IF(C248=0,"New",(E248-C248)/C248))</f>
        <v>-0.458646616541353</v>
      </c>
      <c r="H248" s="8" t="n">
        <f aca="false">SUMIFS('Source'!$E:$E,'Source'!$A:$A,"107 - Pharmacies",'Source'!$B:$B,$A248)</f>
        <v>210</v>
      </c>
      <c r="I248" s="8" t="n">
        <f aca="false">SUMIFS('Source'!$G:$G,'Source'!$A:$A,"107 - Pharmacies",'Source'!$B:$B,$A248)</f>
        <v>90</v>
      </c>
      <c r="J248" s="8" t="n">
        <f aca="false">I248*$J$5</f>
        <v>113.684210526316</v>
      </c>
      <c r="K248" s="8" t="n">
        <f aca="false">J248-H248</f>
        <v>-96.3157894736842</v>
      </c>
      <c r="L248" s="9" t="n">
        <f aca="false">IF(AND(H248=0,J248=0),0,IF(H248=0,"New",(J248-H248)/H248))</f>
        <v>-0.458646616541353</v>
      </c>
      <c r="M248" s="7" t="str">
        <f aca="false">IF(AND(OR(C248&lt;&gt;0,H248&lt;&gt;0),D248=0,I248=0),"DROP",IF(AND(OR(D248&lt;&gt;0,I248&lt;&gt;0),C248=0,H248=0),"NEW",""))</f>
        <v/>
      </c>
    </row>
    <row r="249" customFormat="false" ht="15" hidden="false" customHeight="false" outlineLevel="0" collapsed="false">
      <c r="A249" s="7" t="s">
        <v>301</v>
      </c>
      <c r="B249" s="7" t="str">
        <f aca="false">IFERROR(INDEX('Source'!$C:$C,MATCH($A249,'Source'!$B:$B,0)),"")</f>
        <v>כפפת אגודל לחץ</v>
      </c>
      <c r="C249" s="8" t="n">
        <f aca="false">SUMIFS('Source'!$D:$D,'Source'!$A:$A,"107 - Pharmacies",'Source'!$B:$B,$A249)</f>
        <v>0</v>
      </c>
      <c r="D249" s="8" t="n">
        <f aca="false">SUMIFS('Source'!$F:$F,'Source'!$A:$A,"107 - Pharmacies",'Source'!$B:$B,$A249)</f>
        <v>3</v>
      </c>
      <c r="E249" s="8" t="n">
        <f aca="false">D249*$J$5</f>
        <v>3.78947368421053</v>
      </c>
      <c r="F249" s="8" t="n">
        <f aca="false">E249-C249</f>
        <v>3.78947368421053</v>
      </c>
      <c r="G249" s="9" t="str">
        <f aca="false">IF(AND(C249=0,E249=0),0,IF(C249=0,"New",(E249-C249)/C249))</f>
        <v>New</v>
      </c>
      <c r="H249" s="8" t="n">
        <f aca="false">SUMIFS('Source'!$E:$E,'Source'!$A:$A,"107 - Pharmacies",'Source'!$B:$B,$A249)</f>
        <v>0</v>
      </c>
      <c r="I249" s="8" t="n">
        <f aca="false">SUMIFS('Source'!$G:$G,'Source'!$A:$A,"107 - Pharmacies",'Source'!$B:$B,$A249)</f>
        <v>119.39</v>
      </c>
      <c r="J249" s="8" t="n">
        <f aca="false">I249*$J$5</f>
        <v>150.808421052632</v>
      </c>
      <c r="K249" s="8" t="n">
        <f aca="false">J249-H249</f>
        <v>150.808421052632</v>
      </c>
      <c r="L249" s="9" t="str">
        <f aca="false">IF(AND(H249=0,J249=0),0,IF(H249=0,"New",(J249-H249)/H249))</f>
        <v>New</v>
      </c>
      <c r="M249" s="7" t="str">
        <f aca="false">IF(AND(OR(C249&lt;&gt;0,H249&lt;&gt;0),D249=0,I249=0),"DROP",IF(AND(OR(D249&lt;&gt;0,I249&lt;&gt;0),C249=0,H249=0),"NEW",""))</f>
        <v>NEW</v>
      </c>
    </row>
    <row r="250" customFormat="false" ht="15" hidden="false" customHeight="false" outlineLevel="0" collapsed="false">
      <c r="A250" s="7" t="s">
        <v>823</v>
      </c>
      <c r="B250" s="7" t="str">
        <f aca="false">IFERROR(INDEX('Source'!$C:$C,MATCH($A250,'Source'!$B:$B,0)),"")</f>
        <v>מגן ברך +חור לפיקה</v>
      </c>
      <c r="C250" s="8" t="n">
        <f aca="false">SUMIFS('Source'!$D:$D,'Source'!$A:$A,"107 - Pharmacies",'Source'!$B:$B,$A250)</f>
        <v>0</v>
      </c>
      <c r="D250" s="8" t="n">
        <f aca="false">SUMIFS('Source'!$F:$F,'Source'!$A:$A,"107 - Pharmacies",'Source'!$B:$B,$A250)</f>
        <v>1</v>
      </c>
      <c r="E250" s="8" t="n">
        <f aca="false">D250*$J$5</f>
        <v>1.26315789473684</v>
      </c>
      <c r="F250" s="8" t="n">
        <f aca="false">E250-C250</f>
        <v>1.26315789473684</v>
      </c>
      <c r="G250" s="9" t="str">
        <f aca="false">IF(AND(C250=0,E250=0),0,IF(C250=0,"New",(E250-C250)/C250))</f>
        <v>New</v>
      </c>
      <c r="H250" s="8" t="n">
        <f aca="false">SUMIFS('Source'!$E:$E,'Source'!$A:$A,"107 - Pharmacies",'Source'!$B:$B,$A250)</f>
        <v>0</v>
      </c>
      <c r="I250" s="8" t="n">
        <f aca="false">SUMIFS('Source'!$G:$G,'Source'!$A:$A,"107 - Pharmacies",'Source'!$B:$B,$A250)</f>
        <v>118.13</v>
      </c>
      <c r="J250" s="8" t="n">
        <f aca="false">I250*$J$5</f>
        <v>149.216842105263</v>
      </c>
      <c r="K250" s="8" t="n">
        <f aca="false">J250-H250</f>
        <v>149.216842105263</v>
      </c>
      <c r="L250" s="9" t="str">
        <f aca="false">IF(AND(H250=0,J250=0),0,IF(H250=0,"New",(J250-H250)/H250))</f>
        <v>New</v>
      </c>
      <c r="M250" s="7" t="str">
        <f aca="false">IF(AND(OR(C250&lt;&gt;0,H250&lt;&gt;0),D250=0,I250=0),"DROP",IF(AND(OR(D250&lt;&gt;0,I250&lt;&gt;0),C250=0,H250=0),"NEW",""))</f>
        <v>NEW</v>
      </c>
    </row>
    <row r="251" customFormat="false" ht="15" hidden="false" customHeight="false" outlineLevel="0" collapsed="false">
      <c r="A251" s="7" t="s">
        <v>744</v>
      </c>
      <c r="B251" s="7" t="str">
        <f aca="false">IFERROR(INDEX('Source'!$C:$C,MATCH($A251,'Source'!$B:$B,0)),"")</f>
        <v>מגן ברך +חור לפיקה</v>
      </c>
      <c r="C251" s="8" t="n">
        <f aca="false">SUMIFS('Source'!$D:$D,'Source'!$A:$A,"107 - Pharmacies",'Source'!$B:$B,$A251)</f>
        <v>0</v>
      </c>
      <c r="D251" s="8" t="n">
        <f aca="false">SUMIFS('Source'!$F:$F,'Source'!$A:$A,"107 - Pharmacies",'Source'!$B:$B,$A251)</f>
        <v>1</v>
      </c>
      <c r="E251" s="8" t="n">
        <f aca="false">D251*$J$5</f>
        <v>1.26315789473684</v>
      </c>
      <c r="F251" s="8" t="n">
        <f aca="false">E251-C251</f>
        <v>1.26315789473684</v>
      </c>
      <c r="G251" s="9" t="str">
        <f aca="false">IF(AND(C251=0,E251=0),0,IF(C251=0,"New",(E251-C251)/C251))</f>
        <v>New</v>
      </c>
      <c r="H251" s="8" t="n">
        <f aca="false">SUMIFS('Source'!$E:$E,'Source'!$A:$A,"107 - Pharmacies",'Source'!$B:$B,$A251)</f>
        <v>0</v>
      </c>
      <c r="I251" s="8" t="n">
        <f aca="false">SUMIFS('Source'!$G:$G,'Source'!$A:$A,"107 - Pharmacies",'Source'!$B:$B,$A251)</f>
        <v>118.13</v>
      </c>
      <c r="J251" s="8" t="n">
        <f aca="false">I251*$J$5</f>
        <v>149.216842105263</v>
      </c>
      <c r="K251" s="8" t="n">
        <f aca="false">J251-H251</f>
        <v>149.216842105263</v>
      </c>
      <c r="L251" s="9" t="str">
        <f aca="false">IF(AND(H251=0,J251=0),0,IF(H251=0,"New",(J251-H251)/H251))</f>
        <v>New</v>
      </c>
      <c r="M251" s="7" t="str">
        <f aca="false">IF(AND(OR(C251&lt;&gt;0,H251&lt;&gt;0),D251=0,I251=0),"DROP",IF(AND(OR(D251&lt;&gt;0,I251&lt;&gt;0),C251=0,H251=0),"NEW",""))</f>
        <v>NEW</v>
      </c>
    </row>
    <row r="252" customFormat="false" ht="15" hidden="false" customHeight="false" outlineLevel="0" collapsed="false">
      <c r="A252" s="7" t="s">
        <v>207</v>
      </c>
      <c r="B252" s="7" t="str">
        <f aca="false">IFERROR(INDEX('Source'!$C:$C,MATCH($A252,'Source'!$B:$B,0)),"")</f>
        <v>חגורת גב+סגירה כפולה</v>
      </c>
      <c r="C252" s="8" t="n">
        <f aca="false">SUMIFS('Source'!$D:$D,'Source'!$A:$A,"107 - Pharmacies",'Source'!$B:$B,$A252)</f>
        <v>0</v>
      </c>
      <c r="D252" s="8" t="n">
        <f aca="false">SUMIFS('Source'!$F:$F,'Source'!$A:$A,"107 - Pharmacies",'Source'!$B:$B,$A252)</f>
        <v>1</v>
      </c>
      <c r="E252" s="8" t="n">
        <f aca="false">D252*$J$5</f>
        <v>1.26315789473684</v>
      </c>
      <c r="F252" s="8" t="n">
        <f aca="false">E252-C252</f>
        <v>1.26315789473684</v>
      </c>
      <c r="G252" s="9" t="str">
        <f aca="false">IF(AND(C252=0,E252=0),0,IF(C252=0,"New",(E252-C252)/C252))</f>
        <v>New</v>
      </c>
      <c r="H252" s="8" t="n">
        <f aca="false">SUMIFS('Source'!$E:$E,'Source'!$A:$A,"107 - Pharmacies",'Source'!$B:$B,$A252)</f>
        <v>0</v>
      </c>
      <c r="I252" s="8" t="n">
        <f aca="false">SUMIFS('Source'!$G:$G,'Source'!$A:$A,"107 - Pharmacies",'Source'!$B:$B,$A252)</f>
        <v>117.14</v>
      </c>
      <c r="J252" s="8" t="n">
        <f aca="false">I252*$J$5</f>
        <v>147.966315789474</v>
      </c>
      <c r="K252" s="8" t="n">
        <f aca="false">J252-H252</f>
        <v>147.966315789474</v>
      </c>
      <c r="L252" s="9" t="str">
        <f aca="false">IF(AND(H252=0,J252=0),0,IF(H252=0,"New",(J252-H252)/H252))</f>
        <v>New</v>
      </c>
      <c r="M252" s="7" t="str">
        <f aca="false">IF(AND(OR(C252&lt;&gt;0,H252&lt;&gt;0),D252=0,I252=0),"DROP",IF(AND(OR(D252&lt;&gt;0,I252&lt;&gt;0),C252=0,H252=0),"NEW",""))</f>
        <v>NEW</v>
      </c>
    </row>
    <row r="253" customFormat="false" ht="15" hidden="false" customHeight="false" outlineLevel="0" collapsed="false">
      <c r="A253" s="7" t="s">
        <v>264</v>
      </c>
      <c r="B253" s="7" t="str">
        <f aca="false">IFERROR(INDEX('Source'!$C:$C,MATCH($A253,'Source'!$B:$B,0)),"")</f>
        <v>טבעת אלסטית מסי</v>
      </c>
      <c r="C253" s="8" t="n">
        <f aca="false">SUMIFS('Source'!$D:$D,'Source'!$A:$A,"107 - Pharmacies",'Source'!$B:$B,$A253)</f>
        <v>7</v>
      </c>
      <c r="D253" s="8" t="n">
        <f aca="false">SUMIFS('Source'!$F:$F,'Source'!$A:$A,"107 - Pharmacies",'Source'!$B:$B,$A253)</f>
        <v>15</v>
      </c>
      <c r="E253" s="8" t="n">
        <f aca="false">D253*$J$5</f>
        <v>18.9473684210526</v>
      </c>
      <c r="F253" s="8" t="n">
        <f aca="false">E253-C253</f>
        <v>11.9473684210526</v>
      </c>
      <c r="G253" s="9" t="n">
        <f aca="false">IF(AND(C253=0,E253=0),0,IF(C253=0,"New",(E253-C253)/C253))</f>
        <v>1.70676691729323</v>
      </c>
      <c r="H253" s="8" t="n">
        <f aca="false">SUMIFS('Source'!$E:$E,'Source'!$A:$A,"107 - Pharmacies",'Source'!$B:$B,$A253)</f>
        <v>101.04</v>
      </c>
      <c r="I253" s="8" t="n">
        <f aca="false">SUMIFS('Source'!$G:$G,'Source'!$A:$A,"107 - Pharmacies",'Source'!$B:$B,$A253)</f>
        <v>217.22</v>
      </c>
      <c r="J253" s="8" t="n">
        <f aca="false">I253*$J$5</f>
        <v>274.383157894737</v>
      </c>
      <c r="K253" s="8" t="n">
        <f aca="false">J253-H253</f>
        <v>173.343157894737</v>
      </c>
      <c r="L253" s="9" t="n">
        <f aca="false">IF(AND(H253=0,J253=0),0,IF(H253=0,"New",(J253-H253)/H253))</f>
        <v>1.71558944868109</v>
      </c>
      <c r="M253" s="7" t="str">
        <f aca="false">IF(AND(OR(C253&lt;&gt;0,H253&lt;&gt;0),D253=0,I253=0),"DROP",IF(AND(OR(D253&lt;&gt;0,I253&lt;&gt;0),C253=0,H253=0),"NEW",""))</f>
        <v/>
      </c>
    </row>
    <row r="254" customFormat="false" ht="15" hidden="false" customHeight="false" outlineLevel="0" collapsed="false">
      <c r="A254" s="7" t="s">
        <v>135</v>
      </c>
      <c r="B254" s="7" t="str">
        <f aca="false">IFERROR(INDEX('Source'!$C:$C,MATCH($A254,'Source'!$B:$B,0)),"")</f>
        <v>מדרס מג'ל</v>
      </c>
      <c r="C254" s="8" t="n">
        <f aca="false">SUMIFS('Source'!$D:$D,'Source'!$A:$A,"107 - Pharmacies",'Source'!$B:$B,$A254)</f>
        <v>7</v>
      </c>
      <c r="D254" s="8" t="n">
        <f aca="false">SUMIFS('Source'!$F:$F,'Source'!$A:$A,"107 - Pharmacies",'Source'!$B:$B,$A254)</f>
        <v>6</v>
      </c>
      <c r="E254" s="8" t="n">
        <f aca="false">D254*$J$5</f>
        <v>7.57894736842105</v>
      </c>
      <c r="F254" s="8" t="n">
        <f aca="false">E254-C254</f>
        <v>0.578947368421052</v>
      </c>
      <c r="G254" s="9" t="n">
        <f aca="false">IF(AND(C254=0,E254=0),0,IF(C254=0,"New",(E254-C254)/C254))</f>
        <v>0.0827067669172932</v>
      </c>
      <c r="H254" s="8" t="n">
        <f aca="false">SUMIFS('Source'!$E:$E,'Source'!$A:$A,"107 - Pharmacies",'Source'!$B:$B,$A254)</f>
        <v>498.04</v>
      </c>
      <c r="I254" s="8" t="n">
        <f aca="false">SUMIFS('Source'!$G:$G,'Source'!$A:$A,"107 - Pharmacies",'Source'!$B:$B,$A254)</f>
        <v>382.41</v>
      </c>
      <c r="J254" s="8" t="n">
        <f aca="false">I254*$J$5</f>
        <v>483.044210526316</v>
      </c>
      <c r="K254" s="8" t="n">
        <f aca="false">J254-H254</f>
        <v>-14.9957894736843</v>
      </c>
      <c r="L254" s="9" t="n">
        <f aca="false">IF(AND(H254=0,J254=0),0,IF(H254=0,"New",(J254-H254)/H254))</f>
        <v>-0.030109608613132</v>
      </c>
      <c r="M254" s="7" t="str">
        <f aca="false">IF(AND(OR(C254&lt;&gt;0,H254&lt;&gt;0),D254=0,I254=0),"DROP",IF(AND(OR(D254&lt;&gt;0,I254&lt;&gt;0),C254=0,H254=0),"NEW",""))</f>
        <v/>
      </c>
    </row>
    <row r="255" customFormat="false" ht="15" hidden="false" customHeight="false" outlineLevel="0" collapsed="false">
      <c r="A255" s="7" t="s">
        <v>547</v>
      </c>
      <c r="B255" s="7" t="str">
        <f aca="false">IFERROR(INDEX('Source'!$C:$C,MATCH($A255,'Source'!$B:$B,0)),"")</f>
        <v>ריפוד סיליקון לנעלי אצבע</v>
      </c>
      <c r="C255" s="8" t="n">
        <f aca="false">SUMIFS('Source'!$D:$D,'Source'!$A:$A,"107 - Pharmacies",'Source'!$B:$B,$A255)</f>
        <v>4</v>
      </c>
      <c r="D255" s="8" t="n">
        <f aca="false">SUMIFS('Source'!$F:$F,'Source'!$A:$A,"107 - Pharmacies",'Source'!$B:$B,$A255)</f>
        <v>8</v>
      </c>
      <c r="E255" s="8" t="n">
        <f aca="false">D255*$J$5</f>
        <v>10.1052631578947</v>
      </c>
      <c r="F255" s="8" t="n">
        <f aca="false">E255-C255</f>
        <v>6.10526315789474</v>
      </c>
      <c r="G255" s="9" t="n">
        <f aca="false">IF(AND(C255=0,E255=0),0,IF(C255=0,"New",(E255-C255)/C255))</f>
        <v>1.52631578947368</v>
      </c>
      <c r="H255" s="8" t="n">
        <f aca="false">SUMIFS('Source'!$E:$E,'Source'!$A:$A,"107 - Pharmacies",'Source'!$B:$B,$A255)</f>
        <v>114.18</v>
      </c>
      <c r="I255" s="8" t="n">
        <f aca="false">SUMIFS('Source'!$G:$G,'Source'!$A:$A,"107 - Pharmacies",'Source'!$B:$B,$A255)</f>
        <v>228.35</v>
      </c>
      <c r="J255" s="8" t="n">
        <f aca="false">I255*$J$5</f>
        <v>288.442105263158</v>
      </c>
      <c r="K255" s="8" t="n">
        <f aca="false">J255-H255</f>
        <v>174.262105263158</v>
      </c>
      <c r="L255" s="9" t="n">
        <f aca="false">IF(AND(H255=0,J255=0),0,IF(H255=0,"New",(J255-H255)/H255))</f>
        <v>1.5262051608264</v>
      </c>
      <c r="M255" s="7" t="str">
        <f aca="false">IF(AND(OR(C255&lt;&gt;0,H255&lt;&gt;0),D255=0,I255=0),"DROP",IF(AND(OR(D255&lt;&gt;0,I255&lt;&gt;0),C255=0,H255=0),"NEW",""))</f>
        <v/>
      </c>
    </row>
    <row r="256" customFormat="false" ht="15" hidden="false" customHeight="false" outlineLevel="0" collapsed="false">
      <c r="A256" s="7" t="s">
        <v>487</v>
      </c>
      <c r="B256" s="7" t="str">
        <f aca="false">IFERROR(INDEX('Source'!$C:$C,MATCH($A256,'Source'!$B:$B,0)),"")</f>
        <v>מגן ברך מחמם</v>
      </c>
      <c r="C256" s="8" t="n">
        <f aca="false">SUMIFS('Source'!$D:$D,'Source'!$A:$A,"107 - Pharmacies",'Source'!$B:$B,$A256)</f>
        <v>0</v>
      </c>
      <c r="D256" s="8" t="n">
        <f aca="false">SUMIFS('Source'!$F:$F,'Source'!$A:$A,"107 - Pharmacies",'Source'!$B:$B,$A256)</f>
        <v>2</v>
      </c>
      <c r="E256" s="8" t="n">
        <f aca="false">D256*$J$5</f>
        <v>2.52631578947368</v>
      </c>
      <c r="F256" s="8" t="n">
        <f aca="false">E256-C256</f>
        <v>2.52631578947368</v>
      </c>
      <c r="G256" s="9" t="str">
        <f aca="false">IF(AND(C256=0,E256=0),0,IF(C256=0,"New",(E256-C256)/C256))</f>
        <v>New</v>
      </c>
      <c r="H256" s="8" t="n">
        <f aca="false">SUMIFS('Source'!$E:$E,'Source'!$A:$A,"107 - Pharmacies",'Source'!$B:$B,$A256)</f>
        <v>0</v>
      </c>
      <c r="I256" s="8" t="n">
        <f aca="false">SUMIFS('Source'!$G:$G,'Source'!$A:$A,"107 - Pharmacies",'Source'!$B:$B,$A256)</f>
        <v>113.34</v>
      </c>
      <c r="J256" s="8" t="n">
        <f aca="false">I256*$J$5</f>
        <v>143.166315789474</v>
      </c>
      <c r="K256" s="8" t="n">
        <f aca="false">J256-H256</f>
        <v>143.166315789474</v>
      </c>
      <c r="L256" s="9" t="str">
        <f aca="false">IF(AND(H256=0,J256=0),0,IF(H256=0,"New",(J256-H256)/H256))</f>
        <v>New</v>
      </c>
      <c r="M256" s="7" t="str">
        <f aca="false">IF(AND(OR(C256&lt;&gt;0,H256&lt;&gt;0),D256=0,I256=0),"DROP",IF(AND(OR(D256&lt;&gt;0,I256&lt;&gt;0),C256=0,H256=0),"NEW",""))</f>
        <v>NEW</v>
      </c>
    </row>
    <row r="257" customFormat="false" ht="15" hidden="false" customHeight="false" outlineLevel="0" collapsed="false">
      <c r="A257" s="7" t="s">
        <v>155</v>
      </c>
      <c r="B257" s="7" t="str">
        <f aca="false">IFERROR(INDEX('Source'!$C:$C,MATCH($A257,'Source'!$B:$B,0)),"")</f>
        <v>מתלה רשת לזרוע שחור 85B</v>
      </c>
      <c r="C257" s="8" t="n">
        <f aca="false">SUMIFS('Source'!$D:$D,'Source'!$A:$A,"107 - Pharmacies",'Source'!$B:$B,$A257)</f>
        <v>1</v>
      </c>
      <c r="D257" s="8" t="n">
        <f aca="false">SUMIFS('Source'!$F:$F,'Source'!$A:$A,"107 - Pharmacies",'Source'!$B:$B,$A257)</f>
        <v>3</v>
      </c>
      <c r="E257" s="8" t="n">
        <f aca="false">D257*$J$5</f>
        <v>3.78947368421053</v>
      </c>
      <c r="F257" s="8" t="n">
        <f aca="false">E257-C257</f>
        <v>2.78947368421053</v>
      </c>
      <c r="G257" s="9" t="n">
        <f aca="false">IF(AND(C257=0,E257=0),0,IF(C257=0,"New",(E257-C257)/C257))</f>
        <v>2.78947368421053</v>
      </c>
      <c r="H257" s="8" t="n">
        <f aca="false">SUMIFS('Source'!$E:$E,'Source'!$A:$A,"107 - Pharmacies",'Source'!$B:$B,$A257)</f>
        <v>56.67</v>
      </c>
      <c r="I257" s="8" t="n">
        <f aca="false">SUMIFS('Source'!$G:$G,'Source'!$A:$A,"107 - Pharmacies",'Source'!$B:$B,$A257)</f>
        <v>170.01</v>
      </c>
      <c r="J257" s="8" t="n">
        <f aca="false">I257*$J$5</f>
        <v>214.749473684211</v>
      </c>
      <c r="K257" s="8" t="n">
        <f aca="false">J257-H257</f>
        <v>158.07947368421</v>
      </c>
      <c r="L257" s="9" t="n">
        <f aca="false">IF(AND(H257=0,J257=0),0,IF(H257=0,"New",(J257-H257)/H257))</f>
        <v>2.78947368421053</v>
      </c>
      <c r="M257" s="7" t="str">
        <f aca="false">IF(AND(OR(C257&lt;&gt;0,H257&lt;&gt;0),D257=0,I257=0),"DROP",IF(AND(OR(D257&lt;&gt;0,I257&lt;&gt;0),C257=0,H257=0),"NEW",""))</f>
        <v/>
      </c>
    </row>
    <row r="258" customFormat="false" ht="15" hidden="false" customHeight="false" outlineLevel="0" collapsed="false">
      <c r="A258" s="7" t="s">
        <v>112</v>
      </c>
      <c r="B258" s="7" t="str">
        <f aca="false">IFERROR(INDEX('Source'!$C:$C,MATCH($A258,'Source'!$B:$B,0)),"")</f>
        <v>מגן ברך ארוך בז'</v>
      </c>
      <c r="C258" s="8" t="n">
        <f aca="false">SUMIFS('Source'!$D:$D,'Source'!$A:$A,"107 - Pharmacies",'Source'!$B:$B,$A258)</f>
        <v>0</v>
      </c>
      <c r="D258" s="8" t="n">
        <f aca="false">SUMIFS('Source'!$F:$F,'Source'!$A:$A,"107 - Pharmacies",'Source'!$B:$B,$A258)</f>
        <v>3</v>
      </c>
      <c r="E258" s="8" t="n">
        <f aca="false">D258*$J$5</f>
        <v>3.78947368421053</v>
      </c>
      <c r="F258" s="8" t="n">
        <f aca="false">E258-C258</f>
        <v>3.78947368421053</v>
      </c>
      <c r="G258" s="9" t="str">
        <f aca="false">IF(AND(C258=0,E258=0),0,IF(C258=0,"New",(E258-C258)/C258))</f>
        <v>New</v>
      </c>
      <c r="H258" s="8" t="n">
        <f aca="false">SUMIFS('Source'!$E:$E,'Source'!$A:$A,"107 - Pharmacies",'Source'!$B:$B,$A258)</f>
        <v>0</v>
      </c>
      <c r="I258" s="8" t="n">
        <f aca="false">SUMIFS('Source'!$G:$G,'Source'!$A:$A,"107 - Pharmacies",'Source'!$B:$B,$A258)</f>
        <v>112.36</v>
      </c>
      <c r="J258" s="8" t="n">
        <f aca="false">I258*$J$5</f>
        <v>141.928421052632</v>
      </c>
      <c r="K258" s="8" t="n">
        <f aca="false">J258-H258</f>
        <v>141.928421052632</v>
      </c>
      <c r="L258" s="9" t="str">
        <f aca="false">IF(AND(H258=0,J258=0),0,IF(H258=0,"New",(J258-H258)/H258))</f>
        <v>New</v>
      </c>
      <c r="M258" s="7" t="str">
        <f aca="false">IF(AND(OR(C258&lt;&gt;0,H258&lt;&gt;0),D258=0,I258=0),"DROP",IF(AND(OR(D258&lt;&gt;0,I258&lt;&gt;0),C258=0,H258=0),"NEW",""))</f>
        <v>NEW</v>
      </c>
    </row>
    <row r="259" customFormat="false" ht="15" hidden="false" customHeight="false" outlineLevel="0" collapsed="false">
      <c r="A259" s="7" t="s">
        <v>254</v>
      </c>
      <c r="B259" s="7" t="str">
        <f aca="false">IFERROR(INDEX('Source'!$C:$C,MATCH($A259,'Source'!$B:$B,0)),"")</f>
        <v>מגן ברך ארוך בז'</v>
      </c>
      <c r="C259" s="8" t="n">
        <f aca="false">SUMIFS('Source'!$D:$D,'Source'!$A:$A,"107 - Pharmacies",'Source'!$B:$B,$A259)</f>
        <v>0</v>
      </c>
      <c r="D259" s="8" t="n">
        <f aca="false">SUMIFS('Source'!$F:$F,'Source'!$A:$A,"107 - Pharmacies",'Source'!$B:$B,$A259)</f>
        <v>3</v>
      </c>
      <c r="E259" s="8" t="n">
        <f aca="false">D259*$J$5</f>
        <v>3.78947368421053</v>
      </c>
      <c r="F259" s="8" t="n">
        <f aca="false">E259-C259</f>
        <v>3.78947368421053</v>
      </c>
      <c r="G259" s="9" t="str">
        <f aca="false">IF(AND(C259=0,E259=0),0,IF(C259=0,"New",(E259-C259)/C259))</f>
        <v>New</v>
      </c>
      <c r="H259" s="8" t="n">
        <f aca="false">SUMIFS('Source'!$E:$E,'Source'!$A:$A,"107 - Pharmacies",'Source'!$B:$B,$A259)</f>
        <v>0</v>
      </c>
      <c r="I259" s="8" t="n">
        <f aca="false">SUMIFS('Source'!$G:$G,'Source'!$A:$A,"107 - Pharmacies",'Source'!$B:$B,$A259)</f>
        <v>112.35</v>
      </c>
      <c r="J259" s="8" t="n">
        <f aca="false">I259*$J$5</f>
        <v>141.915789473684</v>
      </c>
      <c r="K259" s="8" t="n">
        <f aca="false">J259-H259</f>
        <v>141.915789473684</v>
      </c>
      <c r="L259" s="9" t="str">
        <f aca="false">IF(AND(H259=0,J259=0),0,IF(H259=0,"New",(J259-H259)/H259))</f>
        <v>New</v>
      </c>
      <c r="M259" s="7" t="str">
        <f aca="false">IF(AND(OR(C259&lt;&gt;0,H259&lt;&gt;0),D259=0,I259=0),"DROP",IF(AND(OR(D259&lt;&gt;0,I259&lt;&gt;0),C259=0,H259=0),"NEW",""))</f>
        <v>NEW</v>
      </c>
    </row>
    <row r="260" customFormat="false" ht="15" hidden="false" customHeight="false" outlineLevel="0" collapsed="false">
      <c r="A260" s="7" t="s">
        <v>349</v>
      </c>
      <c r="B260" s="7" t="str">
        <f aca="false">IFERROR(INDEX('Source'!$C:$C,MATCH($A260,'Source'!$B:$B,0)),"")</f>
        <v>גרבי נוחות קיץ לבן</v>
      </c>
      <c r="C260" s="8" t="n">
        <f aca="false">SUMIFS('Source'!$D:$D,'Source'!$A:$A,"107 - Pharmacies",'Source'!$B:$B,$A260)</f>
        <v>12</v>
      </c>
      <c r="D260" s="8" t="n">
        <f aca="false">SUMIFS('Source'!$F:$F,'Source'!$A:$A,"107 - Pharmacies",'Source'!$B:$B,$A260)</f>
        <v>7</v>
      </c>
      <c r="E260" s="8" t="n">
        <f aca="false">D260*$J$5</f>
        <v>8.84210526315789</v>
      </c>
      <c r="F260" s="8" t="n">
        <f aca="false">E260-C260</f>
        <v>-3.15789473684211</v>
      </c>
      <c r="G260" s="9" t="n">
        <f aca="false">IF(AND(C260=0,E260=0),0,IF(C260=0,"New",(E260-C260)/C260))</f>
        <v>-0.263157894736842</v>
      </c>
      <c r="H260" s="8" t="n">
        <f aca="false">SUMIFS('Source'!$E:$E,'Source'!$A:$A,"107 - Pharmacies",'Source'!$B:$B,$A260)</f>
        <v>305.99</v>
      </c>
      <c r="I260" s="8" t="n">
        <f aca="false">SUMIFS('Source'!$G:$G,'Source'!$A:$A,"107 - Pharmacies",'Source'!$B:$B,$A260)</f>
        <v>196.56</v>
      </c>
      <c r="J260" s="8" t="n">
        <f aca="false">I260*$J$5</f>
        <v>248.286315789474</v>
      </c>
      <c r="K260" s="8" t="n">
        <f aca="false">J260-H260</f>
        <v>-57.7036842105264</v>
      </c>
      <c r="L260" s="9" t="n">
        <f aca="false">IF(AND(H260=0,J260=0),0,IF(H260=0,"New",(J260-H260)/H260))</f>
        <v>-0.18858029416166</v>
      </c>
      <c r="M260" s="7" t="str">
        <f aca="false">IF(AND(OR(C260&lt;&gt;0,H260&lt;&gt;0),D260=0,I260=0),"DROP",IF(AND(OR(D260&lt;&gt;0,I260&lt;&gt;0),C260=0,H260=0),"NEW",""))</f>
        <v/>
      </c>
    </row>
    <row r="261" customFormat="false" ht="15" hidden="false" customHeight="false" outlineLevel="0" collapsed="false">
      <c r="A261" s="7" t="s">
        <v>105</v>
      </c>
      <c r="B261" s="7" t="str">
        <f aca="false">IFERROR(INDEX('Source'!$C:$C,MATCH($A261,'Source'!$B:$B,0)),"")</f>
        <v>נוזל לריכוך ציפורן חודרנית</v>
      </c>
      <c r="C261" s="8" t="n">
        <f aca="false">SUMIFS('Source'!$D:$D,'Source'!$A:$A,"107 - Pharmacies",'Source'!$B:$B,$A261)</f>
        <v>20</v>
      </c>
      <c r="D261" s="8" t="n">
        <f aca="false">SUMIFS('Source'!$F:$F,'Source'!$A:$A,"107 - Pharmacies",'Source'!$B:$B,$A261)</f>
        <v>17</v>
      </c>
      <c r="E261" s="8" t="n">
        <f aca="false">D261*$J$5</f>
        <v>21.4736842105263</v>
      </c>
      <c r="F261" s="8" t="n">
        <f aca="false">E261-C261</f>
        <v>1.47368421052632</v>
      </c>
      <c r="G261" s="9" t="n">
        <f aca="false">IF(AND(C261=0,E261=0),0,IF(C261=0,"New",(E261-C261)/C261))</f>
        <v>0.0736842105263158</v>
      </c>
      <c r="H261" s="8" t="n">
        <f aca="false">SUMIFS('Source'!$E:$E,'Source'!$A:$A,"107 - Pharmacies",'Source'!$B:$B,$A261)</f>
        <v>729.69</v>
      </c>
      <c r="I261" s="8" t="n">
        <f aca="false">SUMIFS('Source'!$G:$G,'Source'!$A:$A,"107 - Pharmacies",'Source'!$B:$B,$A261)</f>
        <v>620.79</v>
      </c>
      <c r="J261" s="8" t="n">
        <f aca="false">I261*$J$5</f>
        <v>784.155789473684</v>
      </c>
      <c r="K261" s="8" t="n">
        <f aca="false">J261-H261</f>
        <v>54.4657894736843</v>
      </c>
      <c r="L261" s="9" t="n">
        <f aca="false">IF(AND(H261=0,J261=0),0,IF(H261=0,"New",(J261-H261)/H261))</f>
        <v>0.0746423679558227</v>
      </c>
      <c r="M261" s="7" t="str">
        <f aca="false">IF(AND(OR(C261&lt;&gt;0,H261&lt;&gt;0),D261=0,I261=0),"DROP",IF(AND(OR(D261&lt;&gt;0,I261&lt;&gt;0),C261=0,H261=0),"NEW",""))</f>
        <v/>
      </c>
    </row>
    <row r="262" customFormat="false" ht="15" hidden="false" customHeight="false" outlineLevel="0" collapsed="false">
      <c r="A262" s="7" t="s">
        <v>363</v>
      </c>
      <c r="B262" s="7" t="str">
        <f aca="false">IFERROR(INDEX('Source'!$C:$C,MATCH($A262,'Source'!$B:$B,0)),"")</f>
        <v>רפידת מגבת כותנה</v>
      </c>
      <c r="C262" s="8" t="n">
        <f aca="false">SUMIFS('Source'!$D:$D,'Source'!$A:$A,"107 - Pharmacies",'Source'!$B:$B,$A262)</f>
        <v>11</v>
      </c>
      <c r="D262" s="8" t="n">
        <f aca="false">SUMIFS('Source'!$F:$F,'Source'!$A:$A,"107 - Pharmacies",'Source'!$B:$B,$A262)</f>
        <v>2</v>
      </c>
      <c r="E262" s="8" t="n">
        <f aca="false">D262*$J$5</f>
        <v>2.52631578947368</v>
      </c>
      <c r="F262" s="8" t="n">
        <f aca="false">E262-C262</f>
        <v>-8.47368421052632</v>
      </c>
      <c r="G262" s="9" t="n">
        <f aca="false">IF(AND(C262=0,E262=0),0,IF(C262=0,"New",(E262-C262)/C262))</f>
        <v>-0.770334928229665</v>
      </c>
      <c r="H262" s="8" t="n">
        <f aca="false">SUMIFS('Source'!$E:$E,'Source'!$A:$A,"107 - Pharmacies",'Source'!$B:$B,$A262)</f>
        <v>132.15</v>
      </c>
      <c r="I262" s="8" t="n">
        <f aca="false">SUMIFS('Source'!$G:$G,'Source'!$A:$A,"107 - Pharmacies",'Source'!$B:$B,$A262)</f>
        <v>24.28</v>
      </c>
      <c r="J262" s="8" t="n">
        <f aca="false">I262*$J$5</f>
        <v>30.6694736842105</v>
      </c>
      <c r="K262" s="8" t="n">
        <f aca="false">J262-H262</f>
        <v>-101.480526315789</v>
      </c>
      <c r="L262" s="9" t="n">
        <f aca="false">IF(AND(H262=0,J262=0),0,IF(H262=0,"New",(J262-H262)/H262))</f>
        <v>-0.767919230539459</v>
      </c>
      <c r="M262" s="7" t="str">
        <f aca="false">IF(AND(OR(C262&lt;&gt;0,H262&lt;&gt;0),D262=0,I262=0),"DROP",IF(AND(OR(D262&lt;&gt;0,I262&lt;&gt;0),C262=0,H262=0),"NEW",""))</f>
        <v/>
      </c>
    </row>
    <row r="263" customFormat="false" ht="15" hidden="false" customHeight="false" outlineLevel="0" collapsed="false">
      <c r="A263" s="7" t="s">
        <v>624</v>
      </c>
      <c r="B263" s="7" t="str">
        <f aca="false">IFERROR(INDEX('Source'!$C:$C,MATCH($A263,'Source'!$B:$B,0)),"")</f>
        <v>מגן שוק רגיל</v>
      </c>
      <c r="C263" s="8" t="n">
        <f aca="false">SUMIFS('Source'!$D:$D,'Source'!$A:$A,"107 - Pharmacies",'Source'!$B:$B,$A263)</f>
        <v>1</v>
      </c>
      <c r="D263" s="8" t="n">
        <f aca="false">SUMIFS('Source'!$F:$F,'Source'!$A:$A,"107 - Pharmacies",'Source'!$B:$B,$A263)</f>
        <v>0</v>
      </c>
      <c r="E263" s="8" t="n">
        <f aca="false">D263*$J$5</f>
        <v>0</v>
      </c>
      <c r="F263" s="8" t="n">
        <f aca="false">E263-C263</f>
        <v>-1</v>
      </c>
      <c r="G263" s="9" t="n">
        <f aca="false">IF(AND(C263=0,E263=0),0,IF(C263=0,"New",(E263-C263)/C263))</f>
        <v>-1</v>
      </c>
      <c r="H263" s="8" t="n">
        <f aca="false">SUMIFS('Source'!$E:$E,'Source'!$A:$A,"107 - Pharmacies",'Source'!$B:$B,$A263)</f>
        <v>107.76</v>
      </c>
      <c r="I263" s="8" t="n">
        <f aca="false">SUMIFS('Source'!$G:$G,'Source'!$A:$A,"107 - Pharmacies",'Source'!$B:$B,$A263)</f>
        <v>0</v>
      </c>
      <c r="J263" s="8" t="n">
        <f aca="false">I263*$J$5</f>
        <v>0</v>
      </c>
      <c r="K263" s="8" t="n">
        <f aca="false">J263-H263</f>
        <v>-107.76</v>
      </c>
      <c r="L263" s="9" t="n">
        <f aca="false">IF(AND(H263=0,J263=0),0,IF(H263=0,"New",(J263-H263)/H263))</f>
        <v>-1</v>
      </c>
      <c r="M263" s="7" t="str">
        <f aca="false">IF(AND(OR(C263&lt;&gt;0,H263&lt;&gt;0),D263=0,I263=0),"DROP",IF(AND(OR(D263&lt;&gt;0,I263&lt;&gt;0),C263=0,H263=0),"NEW",""))</f>
        <v>DROP</v>
      </c>
    </row>
    <row r="264" customFormat="false" ht="15" hidden="false" customHeight="false" outlineLevel="0" collapsed="false">
      <c r="A264" s="7" t="s">
        <v>354</v>
      </c>
      <c r="B264" s="7" t="str">
        <f aca="false">IFERROR(INDEX('Source'!$C:$C,MATCH($A264,'Source'!$B:$B,0)),"")</f>
        <v>גרבי נוחות קיץ לבן</v>
      </c>
      <c r="C264" s="8" t="n">
        <f aca="false">SUMIFS('Source'!$D:$D,'Source'!$A:$A,"107 - Pharmacies",'Source'!$B:$B,$A264)</f>
        <v>11</v>
      </c>
      <c r="D264" s="8" t="n">
        <f aca="false">SUMIFS('Source'!$F:$F,'Source'!$A:$A,"107 - Pharmacies",'Source'!$B:$B,$A264)</f>
        <v>6</v>
      </c>
      <c r="E264" s="8" t="n">
        <f aca="false">D264*$J$5</f>
        <v>7.57894736842105</v>
      </c>
      <c r="F264" s="8" t="n">
        <f aca="false">E264-C264</f>
        <v>-3.42105263157895</v>
      </c>
      <c r="G264" s="9" t="n">
        <f aca="false">IF(AND(C264=0,E264=0),0,IF(C264=0,"New",(E264-C264)/C264))</f>
        <v>-0.311004784688995</v>
      </c>
      <c r="H264" s="8" t="n">
        <f aca="false">SUMIFS('Source'!$E:$E,'Source'!$A:$A,"107 - Pharmacies",'Source'!$B:$B,$A264)</f>
        <v>274.97</v>
      </c>
      <c r="I264" s="8" t="n">
        <f aca="false">SUMIFS('Source'!$G:$G,'Source'!$A:$A,"107 - Pharmacies",'Source'!$B:$B,$A264)</f>
        <v>168.48</v>
      </c>
      <c r="J264" s="8" t="n">
        <f aca="false">I264*$J$5</f>
        <v>212.816842105263</v>
      </c>
      <c r="K264" s="8" t="n">
        <f aca="false">J264-H264</f>
        <v>-62.1531578947369</v>
      </c>
      <c r="L264" s="9" t="n">
        <f aca="false">IF(AND(H264=0,J264=0),0,IF(H264=0,"New",(J264-H264)/H264))</f>
        <v>-0.226036141741779</v>
      </c>
      <c r="M264" s="7" t="str">
        <f aca="false">IF(AND(OR(C264&lt;&gt;0,H264&lt;&gt;0),D264=0,I264=0),"DROP",IF(AND(OR(D264&lt;&gt;0,I264&lt;&gt;0),C264=0,H264=0),"NEW",""))</f>
        <v/>
      </c>
    </row>
    <row r="265" customFormat="false" ht="15" hidden="false" customHeight="false" outlineLevel="0" collapsed="false">
      <c r="A265" s="7" t="s">
        <v>251</v>
      </c>
      <c r="B265" s="7" t="str">
        <f aca="false">IFERROR(INDEX('Source'!$C:$C,MATCH($A265,'Source'!$B:$B,0)),"")</f>
        <v>כפפת אגודל לחץ</v>
      </c>
      <c r="C265" s="8" t="n">
        <f aca="false">SUMIFS('Source'!$D:$D,'Source'!$A:$A,"107 - Pharmacies",'Source'!$B:$B,$A265)</f>
        <v>5</v>
      </c>
      <c r="D265" s="8" t="n">
        <f aca="false">SUMIFS('Source'!$F:$F,'Source'!$A:$A,"107 - Pharmacies",'Source'!$B:$B,$A265)</f>
        <v>2</v>
      </c>
      <c r="E265" s="8" t="n">
        <f aca="false">D265*$J$5</f>
        <v>2.52631578947368</v>
      </c>
      <c r="F265" s="8" t="n">
        <f aca="false">E265-C265</f>
        <v>-2.47368421052632</v>
      </c>
      <c r="G265" s="9" t="n">
        <f aca="false">IF(AND(C265=0,E265=0),0,IF(C265=0,"New",(E265-C265)/C265))</f>
        <v>-0.494736842105263</v>
      </c>
      <c r="H265" s="8" t="n">
        <f aca="false">SUMIFS('Source'!$E:$E,'Source'!$A:$A,"107 - Pharmacies",'Source'!$B:$B,$A265)</f>
        <v>185.81</v>
      </c>
      <c r="I265" s="8" t="n">
        <f aca="false">SUMIFS('Source'!$G:$G,'Source'!$A:$A,"107 - Pharmacies",'Source'!$B:$B,$A265)</f>
        <v>79.6</v>
      </c>
      <c r="J265" s="8" t="n">
        <f aca="false">I265*$J$5</f>
        <v>100.547368421053</v>
      </c>
      <c r="K265" s="8" t="n">
        <f aca="false">J265-H265</f>
        <v>-85.2626315789474</v>
      </c>
      <c r="L265" s="9" t="n">
        <f aca="false">IF(AND(H265=0,J265=0),0,IF(H265=0,"New",(J265-H265)/H265))</f>
        <v>-0.458869983202989</v>
      </c>
      <c r="M265" s="7" t="str">
        <f aca="false">IF(AND(OR(C265&lt;&gt;0,H265&lt;&gt;0),D265=0,I265=0),"DROP",IF(AND(OR(D265&lt;&gt;0,I265&lt;&gt;0),C265=0,H265=0),"NEW",""))</f>
        <v/>
      </c>
    </row>
    <row r="266" customFormat="false" ht="15" hidden="false" customHeight="false" outlineLevel="0" collapsed="false">
      <c r="A266" s="7" t="s">
        <v>266</v>
      </c>
      <c r="B266" s="7" t="str">
        <f aca="false">IFERROR(INDEX('Source'!$C:$C,MATCH($A266,'Source'!$B:$B,0)),"")</f>
        <v>מגן ברך רגיל</v>
      </c>
      <c r="C266" s="8" t="n">
        <f aca="false">SUMIFS('Source'!$D:$D,'Source'!$A:$A,"107 - Pharmacies",'Source'!$B:$B,$A266)</f>
        <v>1</v>
      </c>
      <c r="D266" s="8" t="n">
        <f aca="false">SUMIFS('Source'!$F:$F,'Source'!$A:$A,"107 - Pharmacies",'Source'!$B:$B,$A266)</f>
        <v>0</v>
      </c>
      <c r="E266" s="8" t="n">
        <f aca="false">D266*$J$5</f>
        <v>0</v>
      </c>
      <c r="F266" s="8" t="n">
        <f aca="false">E266-C266</f>
        <v>-1</v>
      </c>
      <c r="G266" s="9" t="n">
        <f aca="false">IF(AND(C266=0,E266=0),0,IF(C266=0,"New",(E266-C266)/C266))</f>
        <v>-1</v>
      </c>
      <c r="H266" s="8" t="n">
        <f aca="false">SUMIFS('Source'!$E:$E,'Source'!$A:$A,"107 - Pharmacies",'Source'!$B:$B,$A266)</f>
        <v>105.42</v>
      </c>
      <c r="I266" s="8" t="n">
        <f aca="false">SUMIFS('Source'!$G:$G,'Source'!$A:$A,"107 - Pharmacies",'Source'!$B:$B,$A266)</f>
        <v>0</v>
      </c>
      <c r="J266" s="8" t="n">
        <f aca="false">I266*$J$5</f>
        <v>0</v>
      </c>
      <c r="K266" s="8" t="n">
        <f aca="false">J266-H266</f>
        <v>-105.42</v>
      </c>
      <c r="L266" s="9" t="n">
        <f aca="false">IF(AND(H266=0,J266=0),0,IF(H266=0,"New",(J266-H266)/H266))</f>
        <v>-1</v>
      </c>
      <c r="M266" s="7" t="str">
        <f aca="false">IF(AND(OR(C266&lt;&gt;0,H266&lt;&gt;0),D266=0,I266=0),"DROP",IF(AND(OR(D266&lt;&gt;0,I266&lt;&gt;0),C266=0,H266=0),"NEW",""))</f>
        <v>DROP</v>
      </c>
    </row>
    <row r="267" customFormat="false" ht="15" hidden="false" customHeight="false" outlineLevel="0" collapsed="false">
      <c r="A267" s="7" t="s">
        <v>330</v>
      </c>
      <c r="B267" s="7" t="str">
        <f aca="false">IFERROR(INDEX('Source'!$C:$C,MATCH($A267,'Source'!$B:$B,0)),"")</f>
        <v>מגן ירך</v>
      </c>
      <c r="C267" s="8" t="n">
        <f aca="false">SUMIFS('Source'!$D:$D,'Source'!$A:$A,"107 - Pharmacies",'Source'!$B:$B,$A267)</f>
        <v>0</v>
      </c>
      <c r="D267" s="8" t="n">
        <f aca="false">SUMIFS('Source'!$F:$F,'Source'!$A:$A,"107 - Pharmacies",'Source'!$B:$B,$A267)</f>
        <v>3</v>
      </c>
      <c r="E267" s="8" t="n">
        <f aca="false">D267*$J$5</f>
        <v>3.78947368421053</v>
      </c>
      <c r="F267" s="8" t="n">
        <f aca="false">E267-C267</f>
        <v>3.78947368421053</v>
      </c>
      <c r="G267" s="9" t="str">
        <f aca="false">IF(AND(C267=0,E267=0),0,IF(C267=0,"New",(E267-C267)/C267))</f>
        <v>New</v>
      </c>
      <c r="H267" s="8" t="n">
        <f aca="false">SUMIFS('Source'!$E:$E,'Source'!$A:$A,"107 - Pharmacies",'Source'!$B:$B,$A267)</f>
        <v>0</v>
      </c>
      <c r="I267" s="8" t="n">
        <f aca="false">SUMIFS('Source'!$G:$G,'Source'!$A:$A,"107 - Pharmacies",'Source'!$B:$B,$A267)</f>
        <v>105.32</v>
      </c>
      <c r="J267" s="8" t="n">
        <f aca="false">I267*$J$5</f>
        <v>133.035789473684</v>
      </c>
      <c r="K267" s="8" t="n">
        <f aca="false">J267-H267</f>
        <v>133.035789473684</v>
      </c>
      <c r="L267" s="9" t="str">
        <f aca="false">IF(AND(H267=0,J267=0),0,IF(H267=0,"New",(J267-H267)/H267))</f>
        <v>New</v>
      </c>
      <c r="M267" s="7" t="str">
        <f aca="false">IF(AND(OR(C267&lt;&gt;0,H267&lt;&gt;0),D267=0,I267=0),"DROP",IF(AND(OR(D267&lt;&gt;0,I267&lt;&gt;0),C267=0,H267=0),"NEW",""))</f>
        <v>NEW</v>
      </c>
    </row>
    <row r="268" customFormat="false" ht="15" hidden="false" customHeight="false" outlineLevel="0" collapsed="false">
      <c r="A268" s="7" t="s">
        <v>195</v>
      </c>
      <c r="B268" s="7" t="str">
        <f aca="false">IFERROR(INDEX('Source'!$C:$C,MATCH($A268,'Source'!$B:$B,0)),"")</f>
        <v>אצבעון מפלסטיק  ליד</v>
      </c>
      <c r="C268" s="8" t="n">
        <f aca="false">SUMIFS('Source'!$D:$D,'Source'!$A:$A,"107 - Pharmacies",'Source'!$B:$B,$A268)</f>
        <v>10</v>
      </c>
      <c r="D268" s="8" t="n">
        <f aca="false">SUMIFS('Source'!$F:$F,'Source'!$A:$A,"107 - Pharmacies",'Source'!$B:$B,$A268)</f>
        <v>4</v>
      </c>
      <c r="E268" s="8" t="n">
        <f aca="false">D268*$J$5</f>
        <v>5.05263157894737</v>
      </c>
      <c r="F268" s="8" t="n">
        <f aca="false">E268-C268</f>
        <v>-4.94736842105263</v>
      </c>
      <c r="G268" s="9" t="n">
        <f aca="false">IF(AND(C268=0,E268=0),0,IF(C268=0,"New",(E268-C268)/C268))</f>
        <v>-0.494736842105263</v>
      </c>
      <c r="H268" s="8" t="n">
        <f aca="false">SUMIFS('Source'!$E:$E,'Source'!$A:$A,"107 - Pharmacies",'Source'!$B:$B,$A268)</f>
        <v>185.74</v>
      </c>
      <c r="I268" s="8" t="n">
        <f aca="false">SUMIFS('Source'!$G:$G,'Source'!$A:$A,"107 - Pharmacies",'Source'!$B:$B,$A268)</f>
        <v>80.43</v>
      </c>
      <c r="J268" s="8" t="n">
        <f aca="false">I268*$J$5</f>
        <v>101.595789473684</v>
      </c>
      <c r="K268" s="8" t="n">
        <f aca="false">J268-H268</f>
        <v>-84.1442105263158</v>
      </c>
      <c r="L268" s="9" t="n">
        <f aca="false">IF(AND(H268=0,J268=0),0,IF(H268=0,"New",(J268-H268)/H268))</f>
        <v>-0.453021484474619</v>
      </c>
      <c r="M268" s="7" t="str">
        <f aca="false">IF(AND(OR(C268&lt;&gt;0,H268&lt;&gt;0),D268=0,I268=0),"DROP",IF(AND(OR(D268&lt;&gt;0,I268&lt;&gt;0),C268=0,H268=0),"NEW",""))</f>
        <v/>
      </c>
    </row>
    <row r="269" customFormat="false" ht="15" hidden="false" customHeight="false" outlineLevel="0" collapsed="false">
      <c r="A269" s="7" t="s">
        <v>715</v>
      </c>
      <c r="B269" s="7" t="str">
        <f aca="false">IFERROR(INDEX('Source'!$C:$C,MATCH($A269,'Source'!$B:$B,0)),"")</f>
        <v>חגורה אחרי ניתוח</v>
      </c>
      <c r="C269" s="8" t="n">
        <f aca="false">SUMIFS('Source'!$D:$D,'Source'!$A:$A,"107 - Pharmacies",'Source'!$B:$B,$A269)</f>
        <v>1</v>
      </c>
      <c r="D269" s="8" t="n">
        <f aca="false">SUMIFS('Source'!$F:$F,'Source'!$A:$A,"107 - Pharmacies",'Source'!$B:$B,$A269)</f>
        <v>2</v>
      </c>
      <c r="E269" s="8" t="n">
        <f aca="false">D269*$J$5</f>
        <v>2.52631578947368</v>
      </c>
      <c r="F269" s="8" t="n">
        <f aca="false">E269-C269</f>
        <v>1.52631578947368</v>
      </c>
      <c r="G269" s="9" t="n">
        <f aca="false">IF(AND(C269=0,E269=0),0,IF(C269=0,"New",(E269-C269)/C269))</f>
        <v>1.52631578947368</v>
      </c>
      <c r="H269" s="8" t="n">
        <f aca="false">SUMIFS('Source'!$E:$E,'Source'!$A:$A,"107 - Pharmacies",'Source'!$B:$B,$A269)</f>
        <v>105</v>
      </c>
      <c r="I269" s="8" t="n">
        <f aca="false">SUMIFS('Source'!$G:$G,'Source'!$A:$A,"107 - Pharmacies",'Source'!$B:$B,$A269)</f>
        <v>210.01</v>
      </c>
      <c r="J269" s="8" t="n">
        <f aca="false">I269*$J$5</f>
        <v>265.275789473684</v>
      </c>
      <c r="K269" s="8" t="n">
        <f aca="false">J269-H269</f>
        <v>160.275789473684</v>
      </c>
      <c r="L269" s="9" t="n">
        <f aca="false">IF(AND(H269=0,J269=0),0,IF(H269=0,"New",(J269-H269)/H269))</f>
        <v>1.52643609022556</v>
      </c>
      <c r="M269" s="7" t="str">
        <f aca="false">IF(AND(OR(C269&lt;&gt;0,H269&lt;&gt;0),D269=0,I269=0),"DROP",IF(AND(OR(D269&lt;&gt;0,I269&lt;&gt;0),C269=0,H269=0),"NEW",""))</f>
        <v/>
      </c>
    </row>
    <row r="270" customFormat="false" ht="15" hidden="false" customHeight="false" outlineLevel="0" collapsed="false">
      <c r="A270" s="7" t="s">
        <v>376</v>
      </c>
      <c r="B270" s="7" t="str">
        <f aca="false">IFERROR(INDEX('Source'!$C:$C,MATCH($A270,'Source'!$B:$B,0)),"")</f>
        <v>מגן ברך רגיל</v>
      </c>
      <c r="C270" s="8" t="n">
        <f aca="false">SUMIFS('Source'!$D:$D,'Source'!$A:$A,"107 - Pharmacies",'Source'!$B:$B,$A270)</f>
        <v>1</v>
      </c>
      <c r="D270" s="8" t="n">
        <f aca="false">SUMIFS('Source'!$F:$F,'Source'!$A:$A,"107 - Pharmacies",'Source'!$B:$B,$A270)</f>
        <v>0</v>
      </c>
      <c r="E270" s="8" t="n">
        <f aca="false">D270*$J$5</f>
        <v>0</v>
      </c>
      <c r="F270" s="8" t="n">
        <f aca="false">E270-C270</f>
        <v>-1</v>
      </c>
      <c r="G270" s="9" t="n">
        <f aca="false">IF(AND(C270=0,E270=0),0,IF(C270=0,"New",(E270-C270)/C270))</f>
        <v>-1</v>
      </c>
      <c r="H270" s="8" t="n">
        <f aca="false">SUMIFS('Source'!$E:$E,'Source'!$A:$A,"107 - Pharmacies",'Source'!$B:$B,$A270)</f>
        <v>103.96</v>
      </c>
      <c r="I270" s="8" t="n">
        <f aca="false">SUMIFS('Source'!$G:$G,'Source'!$A:$A,"107 - Pharmacies",'Source'!$B:$B,$A270)</f>
        <v>0</v>
      </c>
      <c r="J270" s="8" t="n">
        <f aca="false">I270*$J$5</f>
        <v>0</v>
      </c>
      <c r="K270" s="8" t="n">
        <f aca="false">J270-H270</f>
        <v>-103.96</v>
      </c>
      <c r="L270" s="9" t="n">
        <f aca="false">IF(AND(H270=0,J270=0),0,IF(H270=0,"New",(J270-H270)/H270))</f>
        <v>-1</v>
      </c>
      <c r="M270" s="7" t="str">
        <f aca="false">IF(AND(OR(C270&lt;&gt;0,H270&lt;&gt;0),D270=0,I270=0),"DROP",IF(AND(OR(D270&lt;&gt;0,I270&lt;&gt;0),C270=0,H270=0),"NEW",""))</f>
        <v>DROP</v>
      </c>
    </row>
    <row r="271" customFormat="false" ht="15" hidden="false" customHeight="false" outlineLevel="0" collapsed="false">
      <c r="A271" s="7" t="s">
        <v>132</v>
      </c>
      <c r="B271" s="7" t="str">
        <f aca="false">IFERROR(INDEX('Source'!$C:$C,MATCH($A271,'Source'!$B:$B,0)),"")</f>
        <v>מדבקה ג'ל למניעת יבלות</v>
      </c>
      <c r="C271" s="8" t="n">
        <f aca="false">SUMIFS('Source'!$D:$D,'Source'!$A:$A,"107 - Pharmacies",'Source'!$B:$B,$A271)</f>
        <v>19</v>
      </c>
      <c r="D271" s="8" t="n">
        <f aca="false">SUMIFS('Source'!$F:$F,'Source'!$A:$A,"107 - Pharmacies",'Source'!$B:$B,$A271)</f>
        <v>13</v>
      </c>
      <c r="E271" s="8" t="n">
        <f aca="false">D271*$J$5</f>
        <v>16.4210526315789</v>
      </c>
      <c r="F271" s="8" t="n">
        <f aca="false">E271-C271</f>
        <v>-2.57894736842106</v>
      </c>
      <c r="G271" s="9" t="n">
        <f aca="false">IF(AND(C271=0,E271=0),0,IF(C271=0,"New",(E271-C271)/C271))</f>
        <v>-0.135734072022161</v>
      </c>
      <c r="H271" s="8" t="n">
        <f aca="false">SUMIFS('Source'!$E:$E,'Source'!$A:$A,"107 - Pharmacies",'Source'!$B:$B,$A271)</f>
        <v>346.57</v>
      </c>
      <c r="I271" s="8" t="n">
        <f aca="false">SUMIFS('Source'!$G:$G,'Source'!$A:$A,"107 - Pharmacies",'Source'!$B:$B,$A271)</f>
        <v>243.16</v>
      </c>
      <c r="J271" s="8" t="n">
        <f aca="false">I271*$J$5</f>
        <v>307.149473684211</v>
      </c>
      <c r="K271" s="8" t="n">
        <f aca="false">J271-H271</f>
        <v>-39.4205263157895</v>
      </c>
      <c r="L271" s="9" t="n">
        <f aca="false">IF(AND(H271=0,J271=0),0,IF(H271=0,"New",(J271-H271)/H271))</f>
        <v>-0.113744773972905</v>
      </c>
      <c r="M271" s="7" t="str">
        <f aca="false">IF(AND(OR(C271&lt;&gt;0,H271&lt;&gt;0),D271=0,I271=0),"DROP",IF(AND(OR(D271&lt;&gt;0,I271&lt;&gt;0),C271=0,H271=0),"NEW",""))</f>
        <v/>
      </c>
    </row>
    <row r="272" customFormat="false" ht="15" hidden="false" customHeight="false" outlineLevel="0" collapsed="false">
      <c r="A272" s="7" t="s">
        <v>495</v>
      </c>
      <c r="B272" s="7" t="str">
        <f aca="false">IFERROR(INDEX('Source'!$C:$C,MATCH($A272,'Source'!$B:$B,0)),"")</f>
        <v>סד לאגודל</v>
      </c>
      <c r="C272" s="8" t="n">
        <f aca="false">SUMIFS('Source'!$D:$D,'Source'!$A:$A,"107 - Pharmacies",'Source'!$B:$B,$A272)</f>
        <v>0</v>
      </c>
      <c r="D272" s="8" t="n">
        <f aca="false">SUMIFS('Source'!$F:$F,'Source'!$A:$A,"107 - Pharmacies",'Source'!$B:$B,$A272)</f>
        <v>1</v>
      </c>
      <c r="E272" s="8" t="n">
        <f aca="false">D272*$J$5</f>
        <v>1.26315789473684</v>
      </c>
      <c r="F272" s="8" t="n">
        <f aca="false">E272-C272</f>
        <v>1.26315789473684</v>
      </c>
      <c r="G272" s="9" t="str">
        <f aca="false">IF(AND(C272=0,E272=0),0,IF(C272=0,"New",(E272-C272)/C272))</f>
        <v>New</v>
      </c>
      <c r="H272" s="8" t="n">
        <f aca="false">SUMIFS('Source'!$E:$E,'Source'!$A:$A,"107 - Pharmacies",'Source'!$B:$B,$A272)</f>
        <v>0</v>
      </c>
      <c r="I272" s="8" t="n">
        <f aca="false">SUMIFS('Source'!$G:$G,'Source'!$A:$A,"107 - Pharmacies",'Source'!$B:$B,$A272)</f>
        <v>103.09</v>
      </c>
      <c r="J272" s="8" t="n">
        <f aca="false">I272*$J$5</f>
        <v>130.218947368421</v>
      </c>
      <c r="K272" s="8" t="n">
        <f aca="false">J272-H272</f>
        <v>130.218947368421</v>
      </c>
      <c r="L272" s="9" t="str">
        <f aca="false">IF(AND(H272=0,J272=0),0,IF(H272=0,"New",(J272-H272)/H272))</f>
        <v>New</v>
      </c>
      <c r="M272" s="7" t="str">
        <f aca="false">IF(AND(OR(C272&lt;&gt;0,H272&lt;&gt;0),D272=0,I272=0),"DROP",IF(AND(OR(D272&lt;&gt;0,I272&lt;&gt;0),C272=0,H272=0),"NEW",""))</f>
        <v>NEW</v>
      </c>
    </row>
    <row r="273" customFormat="false" ht="15" hidden="false" customHeight="false" outlineLevel="0" collapsed="false">
      <c r="A273" s="7" t="s">
        <v>127</v>
      </c>
      <c r="B273" s="7" t="str">
        <f aca="false">IFERROR(INDEX('Source'!$C:$C,MATCH($A273,'Source'!$B:$B,0)),"")</f>
        <v>סד לאגודל</v>
      </c>
      <c r="C273" s="8" t="n">
        <f aca="false">SUMIFS('Source'!$D:$D,'Source'!$A:$A,"107 - Pharmacies",'Source'!$B:$B,$A273)</f>
        <v>1</v>
      </c>
      <c r="D273" s="8" t="n">
        <f aca="false">SUMIFS('Source'!$F:$F,'Source'!$A:$A,"107 - Pharmacies",'Source'!$B:$B,$A273)</f>
        <v>0</v>
      </c>
      <c r="E273" s="8" t="n">
        <f aca="false">D273*$J$5</f>
        <v>0</v>
      </c>
      <c r="F273" s="8" t="n">
        <f aca="false">E273-C273</f>
        <v>-1</v>
      </c>
      <c r="G273" s="9" t="n">
        <f aca="false">IF(AND(C273=0,E273=0),0,IF(C273=0,"New",(E273-C273)/C273))</f>
        <v>-1</v>
      </c>
      <c r="H273" s="8" t="n">
        <f aca="false">SUMIFS('Source'!$E:$E,'Source'!$A:$A,"107 - Pharmacies",'Source'!$B:$B,$A273)</f>
        <v>103.07</v>
      </c>
      <c r="I273" s="8" t="n">
        <f aca="false">SUMIFS('Source'!$G:$G,'Source'!$A:$A,"107 - Pharmacies",'Source'!$B:$B,$A273)</f>
        <v>0</v>
      </c>
      <c r="J273" s="8" t="n">
        <f aca="false">I273*$J$5</f>
        <v>0</v>
      </c>
      <c r="K273" s="8" t="n">
        <f aca="false">J273-H273</f>
        <v>-103.07</v>
      </c>
      <c r="L273" s="9" t="n">
        <f aca="false">IF(AND(H273=0,J273=0),0,IF(H273=0,"New",(J273-H273)/H273))</f>
        <v>-1</v>
      </c>
      <c r="M273" s="7" t="str">
        <f aca="false">IF(AND(OR(C273&lt;&gt;0,H273&lt;&gt;0),D273=0,I273=0),"DROP",IF(AND(OR(D273&lt;&gt;0,I273&lt;&gt;0),C273=0,H273=0),"NEW",""))</f>
        <v>DROP</v>
      </c>
    </row>
    <row r="274" customFormat="false" ht="15" hidden="false" customHeight="false" outlineLevel="0" collapsed="false">
      <c r="A274" s="7" t="s">
        <v>342</v>
      </c>
      <c r="B274" s="7" t="str">
        <f aca="false">IFERROR(INDEX('Source'!$C:$C,MATCH($A274,'Source'!$B:$B,0)),"")</f>
        <v>מדבקה לשחרור לחץ</v>
      </c>
      <c r="C274" s="8" t="n">
        <f aca="false">SUMIFS('Source'!$D:$D,'Source'!$A:$A,"107 - Pharmacies",'Source'!$B:$B,$A274)</f>
        <v>7</v>
      </c>
      <c r="D274" s="8" t="n">
        <f aca="false">SUMIFS('Source'!$F:$F,'Source'!$A:$A,"107 - Pharmacies",'Source'!$B:$B,$A274)</f>
        <v>2</v>
      </c>
      <c r="E274" s="8" t="n">
        <f aca="false">D274*$J$5</f>
        <v>2.52631578947368</v>
      </c>
      <c r="F274" s="8" t="n">
        <f aca="false">E274-C274</f>
        <v>-4.47368421052632</v>
      </c>
      <c r="G274" s="9" t="n">
        <f aca="false">IF(AND(C274=0,E274=0),0,IF(C274=0,"New",(E274-C274)/C274))</f>
        <v>-0.639097744360902</v>
      </c>
      <c r="H274" s="8" t="n">
        <f aca="false">SUMIFS('Source'!$E:$E,'Source'!$A:$A,"107 - Pharmacies",'Source'!$B:$B,$A274)</f>
        <v>143.17</v>
      </c>
      <c r="I274" s="8" t="n">
        <f aca="false">SUMIFS('Source'!$G:$G,'Source'!$A:$A,"107 - Pharmacies",'Source'!$B:$B,$A274)</f>
        <v>41.14</v>
      </c>
      <c r="J274" s="8" t="n">
        <f aca="false">I274*$J$5</f>
        <v>51.9663157894737</v>
      </c>
      <c r="K274" s="8" t="n">
        <f aca="false">J274-H274</f>
        <v>-91.2036842105263</v>
      </c>
      <c r="L274" s="9" t="n">
        <f aca="false">IF(AND(H274=0,J274=0),0,IF(H274=0,"New",(J274-H274)/H274))</f>
        <v>-0.63703069225764</v>
      </c>
      <c r="M274" s="7" t="str">
        <f aca="false">IF(AND(OR(C274&lt;&gt;0,H274&lt;&gt;0),D274=0,I274=0),"DROP",IF(AND(OR(D274&lt;&gt;0,I274&lt;&gt;0),C274=0,H274=0),"NEW",""))</f>
        <v/>
      </c>
    </row>
    <row r="275" customFormat="false" ht="15" hidden="false" customHeight="false" outlineLevel="0" collapsed="false">
      <c r="A275" s="7" t="s">
        <v>311</v>
      </c>
      <c r="B275" s="7" t="str">
        <f aca="false">IFERROR(INDEX('Source'!$C:$C,MATCH($A275,'Source'!$B:$B,0)),"")</f>
        <v>מדבקה רב פעמית ל</v>
      </c>
      <c r="C275" s="8" t="n">
        <f aca="false">SUMIFS('Source'!$D:$D,'Source'!$A:$A,"107 - Pharmacies",'Source'!$B:$B,$A275)</f>
        <v>0</v>
      </c>
      <c r="D275" s="8" t="n">
        <f aca="false">SUMIFS('Source'!$F:$F,'Source'!$A:$A,"107 - Pharmacies",'Source'!$B:$B,$A275)</f>
        <v>6</v>
      </c>
      <c r="E275" s="8" t="n">
        <f aca="false">D275*$J$5</f>
        <v>7.57894736842105</v>
      </c>
      <c r="F275" s="8" t="n">
        <f aca="false">E275-C275</f>
        <v>7.57894736842105</v>
      </c>
      <c r="G275" s="9" t="str">
        <f aca="false">IF(AND(C275=0,E275=0),0,IF(C275=0,"New",(E275-C275)/C275))</f>
        <v>New</v>
      </c>
      <c r="H275" s="8" t="n">
        <f aca="false">SUMIFS('Source'!$E:$E,'Source'!$A:$A,"107 - Pharmacies",'Source'!$B:$B,$A275)</f>
        <v>0</v>
      </c>
      <c r="I275" s="8" t="n">
        <f aca="false">SUMIFS('Source'!$G:$G,'Source'!$A:$A,"107 - Pharmacies",'Source'!$B:$B,$A275)</f>
        <v>100.93</v>
      </c>
      <c r="J275" s="8" t="n">
        <f aca="false">I275*$J$5</f>
        <v>127.490526315789</v>
      </c>
      <c r="K275" s="8" t="n">
        <f aca="false">J275-H275</f>
        <v>127.490526315789</v>
      </c>
      <c r="L275" s="9" t="str">
        <f aca="false">IF(AND(H275=0,J275=0),0,IF(H275=0,"New",(J275-H275)/H275))</f>
        <v>New</v>
      </c>
      <c r="M275" s="7" t="str">
        <f aca="false">IF(AND(OR(C275&lt;&gt;0,H275&lt;&gt;0),D275=0,I275=0),"DROP",IF(AND(OR(D275&lt;&gt;0,I275&lt;&gt;0),C275=0,H275=0),"NEW",""))</f>
        <v>NEW</v>
      </c>
    </row>
    <row r="276" customFormat="false" ht="15" hidden="false" customHeight="false" outlineLevel="0" collapsed="false">
      <c r="A276" s="7" t="s">
        <v>497</v>
      </c>
      <c r="B276" s="7" t="str">
        <f aca="false">IFERROR(INDEX('Source'!$C:$C,MATCH($A276,'Source'!$B:$B,0)),"")</f>
        <v>חגורה מותנית צרה</v>
      </c>
      <c r="C276" s="8" t="n">
        <f aca="false">SUMIFS('Source'!$D:$D,'Source'!$A:$A,"107 - Pharmacies",'Source'!$B:$B,$A276)</f>
        <v>1</v>
      </c>
      <c r="D276" s="8" t="n">
        <f aca="false">SUMIFS('Source'!$F:$F,'Source'!$A:$A,"107 - Pharmacies",'Source'!$B:$B,$A276)</f>
        <v>0</v>
      </c>
      <c r="E276" s="8" t="n">
        <f aca="false">D276*$J$5</f>
        <v>0</v>
      </c>
      <c r="F276" s="8" t="n">
        <f aca="false">E276-C276</f>
        <v>-1</v>
      </c>
      <c r="G276" s="9" t="n">
        <f aca="false">IF(AND(C276=0,E276=0),0,IF(C276=0,"New",(E276-C276)/C276))</f>
        <v>-1</v>
      </c>
      <c r="H276" s="8" t="n">
        <f aca="false">SUMIFS('Source'!$E:$E,'Source'!$A:$A,"107 - Pharmacies",'Source'!$B:$B,$A276)</f>
        <v>99</v>
      </c>
      <c r="I276" s="8" t="n">
        <f aca="false">SUMIFS('Source'!$G:$G,'Source'!$A:$A,"107 - Pharmacies",'Source'!$B:$B,$A276)</f>
        <v>0</v>
      </c>
      <c r="J276" s="8" t="n">
        <f aca="false">I276*$J$5</f>
        <v>0</v>
      </c>
      <c r="K276" s="8" t="n">
        <f aca="false">J276-H276</f>
        <v>-99</v>
      </c>
      <c r="L276" s="9" t="n">
        <f aca="false">IF(AND(H276=0,J276=0),0,IF(H276=0,"New",(J276-H276)/H276))</f>
        <v>-1</v>
      </c>
      <c r="M276" s="7" t="str">
        <f aca="false">IF(AND(OR(C276&lt;&gt;0,H276&lt;&gt;0),D276=0,I276=0),"DROP",IF(AND(OR(D276&lt;&gt;0,I276&lt;&gt;0),C276=0,H276=0),"NEW",""))</f>
        <v>DROP</v>
      </c>
    </row>
    <row r="277" customFormat="false" ht="15" hidden="false" customHeight="false" outlineLevel="0" collapsed="false">
      <c r="A277" s="7" t="s">
        <v>498</v>
      </c>
      <c r="B277" s="7" t="str">
        <f aca="false">IFERROR(INDEX('Source'!$C:$C,MATCH($A277,'Source'!$B:$B,0)),"")</f>
        <v>חגורה מותנית צרה</v>
      </c>
      <c r="C277" s="8" t="n">
        <f aca="false">SUMIFS('Source'!$D:$D,'Source'!$A:$A,"107 - Pharmacies",'Source'!$B:$B,$A277)</f>
        <v>1</v>
      </c>
      <c r="D277" s="8" t="n">
        <f aca="false">SUMIFS('Source'!$F:$F,'Source'!$A:$A,"107 - Pharmacies",'Source'!$B:$B,$A277)</f>
        <v>0</v>
      </c>
      <c r="E277" s="8" t="n">
        <f aca="false">D277*$J$5</f>
        <v>0</v>
      </c>
      <c r="F277" s="8" t="n">
        <f aca="false">E277-C277</f>
        <v>-1</v>
      </c>
      <c r="G277" s="9" t="n">
        <f aca="false">IF(AND(C277=0,E277=0),0,IF(C277=0,"New",(E277-C277)/C277))</f>
        <v>-1</v>
      </c>
      <c r="H277" s="8" t="n">
        <f aca="false">SUMIFS('Source'!$E:$E,'Source'!$A:$A,"107 - Pharmacies",'Source'!$B:$B,$A277)</f>
        <v>98.99</v>
      </c>
      <c r="I277" s="8" t="n">
        <f aca="false">SUMIFS('Source'!$G:$G,'Source'!$A:$A,"107 - Pharmacies",'Source'!$B:$B,$A277)</f>
        <v>0</v>
      </c>
      <c r="J277" s="8" t="n">
        <f aca="false">I277*$J$5</f>
        <v>0</v>
      </c>
      <c r="K277" s="8" t="n">
        <f aca="false">J277-H277</f>
        <v>-98.99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575</v>
      </c>
      <c r="B278" s="7" t="str">
        <f aca="false">IFERROR(INDEX('Source'!$C:$C,MATCH($A278,'Source'!$B:$B,0)),"")</f>
        <v>מתלה</v>
      </c>
      <c r="C278" s="8" t="n">
        <f aca="false">SUMIFS('Source'!$D:$D,'Source'!$A:$A,"107 - Pharmacies",'Source'!$B:$B,$A278)</f>
        <v>8</v>
      </c>
      <c r="D278" s="8" t="n">
        <f aca="false">SUMIFS('Source'!$F:$F,'Source'!$A:$A,"107 - Pharmacies",'Source'!$B:$B,$A278)</f>
        <v>6</v>
      </c>
      <c r="E278" s="8" t="n">
        <f aca="false">D278*$J$5</f>
        <v>7.57894736842105</v>
      </c>
      <c r="F278" s="8" t="n">
        <f aca="false">E278-C278</f>
        <v>-0.421052631578948</v>
      </c>
      <c r="G278" s="9" t="n">
        <f aca="false">IF(AND(C278=0,E278=0),0,IF(C278=0,"New",(E278-C278)/C278))</f>
        <v>-0.0526315789473685</v>
      </c>
      <c r="H278" s="8" t="n">
        <f aca="false">SUMIFS('Source'!$E:$E,'Source'!$A:$A,"107 - Pharmacies",'Source'!$B:$B,$A278)</f>
        <v>762.18</v>
      </c>
      <c r="I278" s="8" t="n">
        <f aca="false">SUMIFS('Source'!$G:$G,'Source'!$A:$A,"107 - Pharmacies",'Source'!$B:$B,$A278)</f>
        <v>666.23</v>
      </c>
      <c r="J278" s="8" t="n">
        <f aca="false">I278*$J$5</f>
        <v>841.553684210526</v>
      </c>
      <c r="K278" s="8" t="n">
        <f aca="false">J278-H278</f>
        <v>79.3736842105263</v>
      </c>
      <c r="L278" s="9" t="n">
        <f aca="false">IF(AND(H278=0,J278=0),0,IF(H278=0,"New",(J278-H278)/H278))</f>
        <v>0.104140339828553</v>
      </c>
      <c r="M278" s="7" t="str">
        <f aca="false">IF(AND(OR(C278&lt;&gt;0,H278&lt;&gt;0),D278=0,I278=0),"DROP",IF(AND(OR(D278&lt;&gt;0,I278&lt;&gt;0),C278=0,H278=0),"NEW",""))</f>
        <v/>
      </c>
    </row>
    <row r="279" customFormat="false" ht="15" hidden="false" customHeight="false" outlineLevel="0" collapsed="false">
      <c r="A279" s="7" t="s">
        <v>992</v>
      </c>
      <c r="B279" s="7" t="str">
        <f aca="false">IFERROR(INDEX('Source'!$C:$C,MATCH($A279,'Source'!$B:$B,0)),"")</f>
        <v>מגן ירך לאחר ניתוח</v>
      </c>
      <c r="C279" s="8" t="n">
        <f aca="false">SUMIFS('Source'!$D:$D,'Source'!$A:$A,"107 - Pharmacies",'Source'!$B:$B,$A279)</f>
        <v>2</v>
      </c>
      <c r="D279" s="8" t="n">
        <f aca="false">SUMIFS('Source'!$F:$F,'Source'!$A:$A,"107 - Pharmacies",'Source'!$B:$B,$A279)</f>
        <v>1</v>
      </c>
      <c r="E279" s="8" t="n">
        <f aca="false">D279*$J$5</f>
        <v>1.26315789473684</v>
      </c>
      <c r="F279" s="8" t="n">
        <f aca="false">E279-C279</f>
        <v>-0.736842105263158</v>
      </c>
      <c r="G279" s="9" t="n">
        <f aca="false">IF(AND(C279=0,E279=0),0,IF(C279=0,"New",(E279-C279)/C279))</f>
        <v>-0.368421052631579</v>
      </c>
      <c r="H279" s="8" t="n">
        <f aca="false">SUMIFS('Source'!$E:$E,'Source'!$A:$A,"107 - Pharmacies",'Source'!$B:$B,$A279)</f>
        <v>228.54</v>
      </c>
      <c r="I279" s="8" t="n">
        <f aca="false">SUMIFS('Source'!$G:$G,'Source'!$A:$A,"107 - Pharmacies",'Source'!$B:$B,$A279)</f>
        <v>133.54</v>
      </c>
      <c r="J279" s="8" t="n">
        <f aca="false">I279*$J$5</f>
        <v>168.682105263158</v>
      </c>
      <c r="K279" s="8" t="n">
        <f aca="false">J279-H279</f>
        <v>-59.8578947368421</v>
      </c>
      <c r="L279" s="9" t="n">
        <f aca="false">IF(AND(H279=0,J279=0),0,IF(H279=0,"New",(J279-H279)/H279))</f>
        <v>-0.261914302690304</v>
      </c>
      <c r="M279" s="7" t="str">
        <f aca="false">IF(AND(OR(C279&lt;&gt;0,H279&lt;&gt;0),D279=0,I279=0),"DROP",IF(AND(OR(D279&lt;&gt;0,I279&lt;&gt;0),C279=0,H279=0),"NEW",""))</f>
        <v/>
      </c>
    </row>
    <row r="280" customFormat="false" ht="15" hidden="false" customHeight="false" outlineLevel="0" collapsed="false">
      <c r="A280" s="7" t="s">
        <v>473</v>
      </c>
      <c r="B280" s="7" t="str">
        <f aca="false">IFERROR(INDEX('Source'!$C:$C,MATCH($A280,'Source'!$B:$B,0)),"")</f>
        <v>מיצב פיקה</v>
      </c>
      <c r="C280" s="8" t="n">
        <f aca="false">SUMIFS('Source'!$D:$D,'Source'!$A:$A,"107 - Pharmacies",'Source'!$B:$B,$A280)</f>
        <v>0</v>
      </c>
      <c r="D280" s="8" t="n">
        <f aca="false">SUMIFS('Source'!$F:$F,'Source'!$A:$A,"107 - Pharmacies",'Source'!$B:$B,$A280)</f>
        <v>1</v>
      </c>
      <c r="E280" s="8" t="n">
        <f aca="false">D280*$J$5</f>
        <v>1.26315789473684</v>
      </c>
      <c r="F280" s="8" t="n">
        <f aca="false">E280-C280</f>
        <v>1.26315789473684</v>
      </c>
      <c r="G280" s="9" t="str">
        <f aca="false">IF(AND(C280=0,E280=0),0,IF(C280=0,"New",(E280-C280)/C280))</f>
        <v>New</v>
      </c>
      <c r="H280" s="8" t="n">
        <f aca="false">SUMIFS('Source'!$E:$E,'Source'!$A:$A,"107 - Pharmacies",'Source'!$B:$B,$A280)</f>
        <v>0</v>
      </c>
      <c r="I280" s="8" t="n">
        <f aca="false">SUMIFS('Source'!$G:$G,'Source'!$A:$A,"107 - Pharmacies",'Source'!$B:$B,$A280)</f>
        <v>94.63</v>
      </c>
      <c r="J280" s="8" t="n">
        <f aca="false">I280*$J$5</f>
        <v>119.532631578947</v>
      </c>
      <c r="K280" s="8" t="n">
        <f aca="false">J280-H280</f>
        <v>119.532631578947</v>
      </c>
      <c r="L280" s="9" t="str">
        <f aca="false">IF(AND(H280=0,J280=0),0,IF(H280=0,"New",(J280-H280)/H280))</f>
        <v>New</v>
      </c>
      <c r="M280" s="7" t="str">
        <f aca="false">IF(AND(OR(C280&lt;&gt;0,H280&lt;&gt;0),D280=0,I280=0),"DROP",IF(AND(OR(D280&lt;&gt;0,I280&lt;&gt;0),C280=0,H280=0),"NEW",""))</f>
        <v>NEW</v>
      </c>
    </row>
    <row r="281" customFormat="false" ht="15" hidden="false" customHeight="false" outlineLevel="0" collapsed="false">
      <c r="A281" s="7" t="s">
        <v>603</v>
      </c>
      <c r="B281" s="7" t="str">
        <f aca="false">IFERROR(INDEX('Source'!$C:$C,MATCH($A281,'Source'!$B:$B,0)),"")</f>
        <v>מיצב פיקה</v>
      </c>
      <c r="C281" s="8" t="n">
        <f aca="false">SUMIFS('Source'!$D:$D,'Source'!$A:$A,"107 - Pharmacies",'Source'!$B:$B,$A281)</f>
        <v>0</v>
      </c>
      <c r="D281" s="8" t="n">
        <f aca="false">SUMIFS('Source'!$F:$F,'Source'!$A:$A,"107 - Pharmacies",'Source'!$B:$B,$A281)</f>
        <v>1</v>
      </c>
      <c r="E281" s="8" t="n">
        <f aca="false">D281*$J$5</f>
        <v>1.26315789473684</v>
      </c>
      <c r="F281" s="8" t="n">
        <f aca="false">E281-C281</f>
        <v>1.26315789473684</v>
      </c>
      <c r="G281" s="9" t="str">
        <f aca="false">IF(AND(C281=0,E281=0),0,IF(C281=0,"New",(E281-C281)/C281))</f>
        <v>New</v>
      </c>
      <c r="H281" s="8" t="n">
        <f aca="false">SUMIFS('Source'!$E:$E,'Source'!$A:$A,"107 - Pharmacies",'Source'!$B:$B,$A281)</f>
        <v>0</v>
      </c>
      <c r="I281" s="8" t="n">
        <f aca="false">SUMIFS('Source'!$G:$G,'Source'!$A:$A,"107 - Pharmacies",'Source'!$B:$B,$A281)</f>
        <v>94.63</v>
      </c>
      <c r="J281" s="8" t="n">
        <f aca="false">I281*$J$5</f>
        <v>119.532631578947</v>
      </c>
      <c r="K281" s="8" t="n">
        <f aca="false">J281-H281</f>
        <v>119.532631578947</v>
      </c>
      <c r="L281" s="9" t="str">
        <f aca="false">IF(AND(H281=0,J281=0),0,IF(H281=0,"New",(J281-H281)/H281))</f>
        <v>New</v>
      </c>
      <c r="M281" s="7" t="str">
        <f aca="false">IF(AND(OR(C281&lt;&gt;0,H281&lt;&gt;0),D281=0,I281=0),"DROP",IF(AND(OR(D281&lt;&gt;0,I281&lt;&gt;0),C281=0,H281=0),"NEW",""))</f>
        <v>NEW</v>
      </c>
    </row>
    <row r="282" customFormat="false" ht="15" hidden="false" customHeight="false" outlineLevel="0" collapsed="false">
      <c r="A282" s="7" t="s">
        <v>467</v>
      </c>
      <c r="B282" s="7" t="str">
        <f aca="false">IFERROR(INDEX('Source'!$C:$C,MATCH($A282,'Source'!$B:$B,0)),"")</f>
        <v>חגורת בטן</v>
      </c>
      <c r="C282" s="8" t="n">
        <f aca="false">SUMIFS('Source'!$D:$D,'Source'!$A:$A,"107 - Pharmacies",'Source'!$B:$B,$A282)</f>
        <v>1</v>
      </c>
      <c r="D282" s="8" t="n">
        <f aca="false">SUMIFS('Source'!$F:$F,'Source'!$A:$A,"107 - Pharmacies",'Source'!$B:$B,$A282)</f>
        <v>0</v>
      </c>
      <c r="E282" s="8" t="n">
        <f aca="false">D282*$J$5</f>
        <v>0</v>
      </c>
      <c r="F282" s="8" t="n">
        <f aca="false">E282-C282</f>
        <v>-1</v>
      </c>
      <c r="G282" s="9" t="n">
        <f aca="false">IF(AND(C282=0,E282=0),0,IF(C282=0,"New",(E282-C282)/C282))</f>
        <v>-1</v>
      </c>
      <c r="H282" s="8" t="n">
        <f aca="false">SUMIFS('Source'!$E:$E,'Source'!$A:$A,"107 - Pharmacies",'Source'!$B:$B,$A282)</f>
        <v>94.5</v>
      </c>
      <c r="I282" s="8" t="n">
        <f aca="false">SUMIFS('Source'!$G:$G,'Source'!$A:$A,"107 - Pharmacies",'Source'!$B:$B,$A282)</f>
        <v>0</v>
      </c>
      <c r="J282" s="8" t="n">
        <f aca="false">I282*$J$5</f>
        <v>0</v>
      </c>
      <c r="K282" s="8" t="n">
        <f aca="false">J282-H282</f>
        <v>-94.5</v>
      </c>
      <c r="L282" s="9" t="n">
        <f aca="false">IF(AND(H282=0,J282=0),0,IF(H282=0,"New",(J282-H282)/H282))</f>
        <v>-1</v>
      </c>
      <c r="M282" s="7" t="str">
        <f aca="false">IF(AND(OR(C282&lt;&gt;0,H282&lt;&gt;0),D282=0,I282=0),"DROP",IF(AND(OR(D282&lt;&gt;0,I282&lt;&gt;0),C282=0,H282=0),"NEW",""))</f>
        <v>DROP</v>
      </c>
    </row>
    <row r="283" customFormat="false" ht="15" hidden="false" customHeight="false" outlineLevel="0" collapsed="false">
      <c r="A283" s="7" t="s">
        <v>378</v>
      </c>
      <c r="B283" s="7" t="str">
        <f aca="false">IFERROR(INDEX('Source'!$C:$C,MATCH($A283,'Source'!$B:$B,0)),"")</f>
        <v>חגורת בטן</v>
      </c>
      <c r="C283" s="8" t="n">
        <f aca="false">SUMIFS('Source'!$D:$D,'Source'!$A:$A,"107 - Pharmacies",'Source'!$B:$B,$A283)</f>
        <v>4</v>
      </c>
      <c r="D283" s="8" t="n">
        <f aca="false">SUMIFS('Source'!$F:$F,'Source'!$A:$A,"107 - Pharmacies",'Source'!$B:$B,$A283)</f>
        <v>3</v>
      </c>
      <c r="E283" s="8" t="n">
        <f aca="false">D283*$J$5</f>
        <v>3.78947368421053</v>
      </c>
      <c r="F283" s="8" t="n">
        <f aca="false">E283-C283</f>
        <v>-0.210526315789474</v>
      </c>
      <c r="G283" s="9" t="n">
        <f aca="false">IF(AND(C283=0,E283=0),0,IF(C283=0,"New",(E283-C283)/C283))</f>
        <v>-0.0526315789473685</v>
      </c>
      <c r="H283" s="8" t="n">
        <f aca="false">SUMIFS('Source'!$E:$E,'Source'!$A:$A,"107 - Pharmacies",'Source'!$B:$B,$A283)</f>
        <v>378.4</v>
      </c>
      <c r="I283" s="8" t="n">
        <f aca="false">SUMIFS('Source'!$G:$G,'Source'!$A:$A,"107 - Pharmacies",'Source'!$B:$B,$A283)</f>
        <v>283.91</v>
      </c>
      <c r="J283" s="8" t="n">
        <f aca="false">I283*$J$5</f>
        <v>358.623157894737</v>
      </c>
      <c r="K283" s="8" t="n">
        <f aca="false">J283-H283</f>
        <v>-19.7768421052631</v>
      </c>
      <c r="L283" s="9" t="n">
        <f aca="false">IF(AND(H283=0,J283=0),0,IF(H283=0,"New",(J283-H283)/H283))</f>
        <v>-0.0522643818849449</v>
      </c>
      <c r="M283" s="7" t="str">
        <f aca="false">IF(AND(OR(C283&lt;&gt;0,H283&lt;&gt;0),D283=0,I283=0),"DROP",IF(AND(OR(D283&lt;&gt;0,I283&lt;&gt;0),C283=0,H283=0),"NEW",""))</f>
        <v/>
      </c>
    </row>
    <row r="284" customFormat="false" ht="15" hidden="false" customHeight="false" outlineLevel="0" collapsed="false">
      <c r="A284" s="7" t="s">
        <v>594</v>
      </c>
      <c r="B284" s="7" t="str">
        <f aca="false">IFERROR(INDEX('Source'!$C:$C,MATCH($A284,'Source'!$B:$B,0)),"")</f>
        <v>מגן קרסול שמאל SC35</v>
      </c>
      <c r="C284" s="8" t="n">
        <f aca="false">SUMIFS('Source'!$D:$D,'Source'!$A:$A,"107 - Pharmacies",'Source'!$B:$B,$A284)</f>
        <v>1</v>
      </c>
      <c r="D284" s="8" t="n">
        <f aca="false">SUMIFS('Source'!$F:$F,'Source'!$A:$A,"107 - Pharmacies",'Source'!$B:$B,$A284)</f>
        <v>0</v>
      </c>
      <c r="E284" s="8" t="n">
        <f aca="false">D284*$J$5</f>
        <v>0</v>
      </c>
      <c r="F284" s="8" t="n">
        <f aca="false">E284-C284</f>
        <v>-1</v>
      </c>
      <c r="G284" s="9" t="n">
        <f aca="false">IF(AND(C284=0,E284=0),0,IF(C284=0,"New",(E284-C284)/C284))</f>
        <v>-1</v>
      </c>
      <c r="H284" s="8" t="n">
        <f aca="false">SUMIFS('Source'!$E:$E,'Source'!$A:$A,"107 - Pharmacies",'Source'!$B:$B,$A284)</f>
        <v>93.68</v>
      </c>
      <c r="I284" s="8" t="n">
        <f aca="false">SUMIFS('Source'!$G:$G,'Source'!$A:$A,"107 - Pharmacies",'Source'!$B:$B,$A284)</f>
        <v>0</v>
      </c>
      <c r="J284" s="8" t="n">
        <f aca="false">I284*$J$5</f>
        <v>0</v>
      </c>
      <c r="K284" s="8" t="n">
        <f aca="false">J284-H284</f>
        <v>-93.68</v>
      </c>
      <c r="L284" s="9" t="n">
        <f aca="false">IF(AND(H284=0,J284=0),0,IF(H284=0,"New",(J284-H284)/H284))</f>
        <v>-1</v>
      </c>
      <c r="M284" s="7" t="str">
        <f aca="false">IF(AND(OR(C284&lt;&gt;0,H284&lt;&gt;0),D284=0,I284=0),"DROP",IF(AND(OR(D284&lt;&gt;0,I284&lt;&gt;0),C284=0,H284=0),"NEW",""))</f>
        <v>DROP</v>
      </c>
    </row>
    <row r="285" customFormat="false" ht="15" hidden="false" customHeight="false" outlineLevel="0" collapsed="false">
      <c r="A285" s="7" t="s">
        <v>368</v>
      </c>
      <c r="B285" s="7" t="str">
        <f aca="false">IFERROR(INDEX('Source'!$C:$C,MATCH($A285,'Source'!$B:$B,0)),"")</f>
        <v>מגן קרסול ימין SC35</v>
      </c>
      <c r="C285" s="8" t="n">
        <f aca="false">SUMIFS('Source'!$D:$D,'Source'!$A:$A,"107 - Pharmacies",'Source'!$B:$B,$A285)</f>
        <v>0</v>
      </c>
      <c r="D285" s="8" t="n">
        <f aca="false">SUMIFS('Source'!$F:$F,'Source'!$A:$A,"107 - Pharmacies",'Source'!$B:$B,$A285)</f>
        <v>1</v>
      </c>
      <c r="E285" s="8" t="n">
        <f aca="false">D285*$J$5</f>
        <v>1.26315789473684</v>
      </c>
      <c r="F285" s="8" t="n">
        <f aca="false">E285-C285</f>
        <v>1.26315789473684</v>
      </c>
      <c r="G285" s="9" t="str">
        <f aca="false">IF(AND(C285=0,E285=0),0,IF(C285=0,"New",(E285-C285)/C285))</f>
        <v>New</v>
      </c>
      <c r="H285" s="8" t="n">
        <f aca="false">SUMIFS('Source'!$E:$E,'Source'!$A:$A,"107 - Pharmacies",'Source'!$B:$B,$A285)</f>
        <v>0</v>
      </c>
      <c r="I285" s="8" t="n">
        <f aca="false">SUMIFS('Source'!$G:$G,'Source'!$A:$A,"107 - Pharmacies",'Source'!$B:$B,$A285)</f>
        <v>93.67</v>
      </c>
      <c r="J285" s="8" t="n">
        <f aca="false">I285*$J$5</f>
        <v>118.32</v>
      </c>
      <c r="K285" s="8" t="n">
        <f aca="false">J285-H285</f>
        <v>118.32</v>
      </c>
      <c r="L285" s="9" t="str">
        <f aca="false">IF(AND(H285=0,J285=0),0,IF(H285=0,"New",(J285-H285)/H285))</f>
        <v>New</v>
      </c>
      <c r="M285" s="7" t="str">
        <f aca="false">IF(AND(OR(C285&lt;&gt;0,H285&lt;&gt;0),D285=0,I285=0),"DROP",IF(AND(OR(D285&lt;&gt;0,I285&lt;&gt;0),C285=0,H285=0),"NEW",""))</f>
        <v>NEW</v>
      </c>
    </row>
    <row r="286" customFormat="false" ht="15" hidden="false" customHeight="false" outlineLevel="0" collapsed="false">
      <c r="A286" s="7" t="s">
        <v>509</v>
      </c>
      <c r="B286" s="7" t="str">
        <f aca="false">IFERROR(INDEX('Source'!$C:$C,MATCH($A286,'Source'!$B:$B,0)),"")</f>
        <v>מגן קרסול ימין SC35</v>
      </c>
      <c r="C286" s="8" t="n">
        <f aca="false">SUMIFS('Source'!$D:$D,'Source'!$A:$A,"107 - Pharmacies",'Source'!$B:$B,$A286)</f>
        <v>0</v>
      </c>
      <c r="D286" s="8" t="n">
        <f aca="false">SUMIFS('Source'!$F:$F,'Source'!$A:$A,"107 - Pharmacies",'Source'!$B:$B,$A286)</f>
        <v>1</v>
      </c>
      <c r="E286" s="8" t="n">
        <f aca="false">D286*$J$5</f>
        <v>1.26315789473684</v>
      </c>
      <c r="F286" s="8" t="n">
        <f aca="false">E286-C286</f>
        <v>1.26315789473684</v>
      </c>
      <c r="G286" s="9" t="str">
        <f aca="false">IF(AND(C286=0,E286=0),0,IF(C286=0,"New",(E286-C286)/C286))</f>
        <v>New</v>
      </c>
      <c r="H286" s="8" t="n">
        <f aca="false">SUMIFS('Source'!$E:$E,'Source'!$A:$A,"107 - Pharmacies",'Source'!$B:$B,$A286)</f>
        <v>0</v>
      </c>
      <c r="I286" s="8" t="n">
        <f aca="false">SUMIFS('Source'!$G:$G,'Source'!$A:$A,"107 - Pharmacies",'Source'!$B:$B,$A286)</f>
        <v>93.67</v>
      </c>
      <c r="J286" s="8" t="n">
        <f aca="false">I286*$J$5</f>
        <v>118.32</v>
      </c>
      <c r="K286" s="8" t="n">
        <f aca="false">J286-H286</f>
        <v>118.32</v>
      </c>
      <c r="L286" s="9" t="str">
        <f aca="false">IF(AND(H286=0,J286=0),0,IF(H286=0,"New",(J286-H286)/H286))</f>
        <v>New</v>
      </c>
      <c r="M286" s="7" t="str">
        <f aca="false">IF(AND(OR(C286&lt;&gt;0,H286&lt;&gt;0),D286=0,I286=0),"DROP",IF(AND(OR(D286&lt;&gt;0,I286&lt;&gt;0),C286=0,H286=0),"NEW",""))</f>
        <v>NEW</v>
      </c>
    </row>
    <row r="287" customFormat="false" ht="15" hidden="false" customHeight="false" outlineLevel="0" collapsed="false">
      <c r="A287" s="7" t="s">
        <v>149</v>
      </c>
      <c r="B287" s="7" t="str">
        <f aca="false">IFERROR(INDEX('Source'!$C:$C,MATCH($A287,'Source'!$B:$B,0)),"")</f>
        <v>מגן קרסול סגור</v>
      </c>
      <c r="C287" s="8" t="n">
        <f aca="false">SUMIFS('Source'!$D:$D,'Source'!$A:$A,"107 - Pharmacies",'Source'!$B:$B,$A287)</f>
        <v>0</v>
      </c>
      <c r="D287" s="8" t="n">
        <f aca="false">SUMIFS('Source'!$F:$F,'Source'!$A:$A,"107 - Pharmacies",'Source'!$B:$B,$A287)</f>
        <v>2</v>
      </c>
      <c r="E287" s="8" t="n">
        <f aca="false">D287*$J$5</f>
        <v>2.52631578947368</v>
      </c>
      <c r="F287" s="8" t="n">
        <f aca="false">E287-C287</f>
        <v>2.52631578947368</v>
      </c>
      <c r="G287" s="9" t="str">
        <f aca="false">IF(AND(C287=0,E287=0),0,IF(C287=0,"New",(E287-C287)/C287))</f>
        <v>New</v>
      </c>
      <c r="H287" s="8" t="n">
        <f aca="false">SUMIFS('Source'!$E:$E,'Source'!$A:$A,"107 - Pharmacies",'Source'!$B:$B,$A287)</f>
        <v>0</v>
      </c>
      <c r="I287" s="8" t="n">
        <f aca="false">SUMIFS('Source'!$G:$G,'Source'!$A:$A,"107 - Pharmacies",'Source'!$B:$B,$A287)</f>
        <v>93.65</v>
      </c>
      <c r="J287" s="8" t="n">
        <f aca="false">I287*$J$5</f>
        <v>118.294736842105</v>
      </c>
      <c r="K287" s="8" t="n">
        <f aca="false">J287-H287</f>
        <v>118.294736842105</v>
      </c>
      <c r="L287" s="9" t="str">
        <f aca="false">IF(AND(H287=0,J287=0),0,IF(H287=0,"New",(J287-H287)/H287))</f>
        <v>New</v>
      </c>
      <c r="M287" s="7" t="str">
        <f aca="false">IF(AND(OR(C287&lt;&gt;0,H287&lt;&gt;0),D287=0,I287=0),"DROP",IF(AND(OR(D287&lt;&gt;0,I287&lt;&gt;0),C287=0,H287=0),"NEW",""))</f>
        <v>NEW</v>
      </c>
    </row>
    <row r="288" customFormat="false" ht="15" hidden="false" customHeight="false" outlineLevel="0" collapsed="false">
      <c r="A288" s="7" t="s">
        <v>416</v>
      </c>
      <c r="B288" s="7" t="str">
        <f aca="false">IFERROR(INDEX('Source'!$C:$C,MATCH($A288,'Source'!$B:$B,0)),"")</f>
        <v>מגן מרפק</v>
      </c>
      <c r="C288" s="8" t="n">
        <f aca="false">SUMIFS('Source'!$D:$D,'Source'!$A:$A,"107 - Pharmacies",'Source'!$B:$B,$A288)</f>
        <v>0</v>
      </c>
      <c r="D288" s="8" t="n">
        <f aca="false">SUMIFS('Source'!$F:$F,'Source'!$A:$A,"107 - Pharmacies",'Source'!$B:$B,$A288)</f>
        <v>3</v>
      </c>
      <c r="E288" s="8" t="n">
        <f aca="false">D288*$J$5</f>
        <v>3.78947368421053</v>
      </c>
      <c r="F288" s="8" t="n">
        <f aca="false">E288-C288</f>
        <v>3.78947368421053</v>
      </c>
      <c r="G288" s="9" t="str">
        <f aca="false">IF(AND(C288=0,E288=0),0,IF(C288=0,"New",(E288-C288)/C288))</f>
        <v>New</v>
      </c>
      <c r="H288" s="8" t="n">
        <f aca="false">SUMIFS('Source'!$E:$E,'Source'!$A:$A,"107 - Pharmacies",'Source'!$B:$B,$A288)</f>
        <v>0</v>
      </c>
      <c r="I288" s="8" t="n">
        <f aca="false">SUMIFS('Source'!$G:$G,'Source'!$A:$A,"107 - Pharmacies",'Source'!$B:$B,$A288)</f>
        <v>92.67</v>
      </c>
      <c r="J288" s="8" t="n">
        <f aca="false">I288*$J$5</f>
        <v>117.056842105263</v>
      </c>
      <c r="K288" s="8" t="n">
        <f aca="false">J288-H288</f>
        <v>117.056842105263</v>
      </c>
      <c r="L288" s="9" t="str">
        <f aca="false">IF(AND(H288=0,J288=0),0,IF(H288=0,"New",(J288-H288)/H288))</f>
        <v>New</v>
      </c>
      <c r="M288" s="7" t="str">
        <f aca="false">IF(AND(OR(C288&lt;&gt;0,H288&lt;&gt;0),D288=0,I288=0),"DROP",IF(AND(OR(D288&lt;&gt;0,I288&lt;&gt;0),C288=0,H288=0),"NEW",""))</f>
        <v>NEW</v>
      </c>
    </row>
    <row r="289" customFormat="false" ht="15" hidden="false" customHeight="false" outlineLevel="0" collapsed="false">
      <c r="A289" s="7" t="s">
        <v>212</v>
      </c>
      <c r="B289" s="7" t="str">
        <f aca="false">IFERROR(INDEX('Source'!$C:$C,MATCH($A289,'Source'!$B:$B,0)),"")</f>
        <v>מגן מרפק</v>
      </c>
      <c r="C289" s="8" t="n">
        <f aca="false">SUMIFS('Source'!$D:$D,'Source'!$A:$A,"107 - Pharmacies",'Source'!$B:$B,$A289)</f>
        <v>0</v>
      </c>
      <c r="D289" s="8" t="n">
        <f aca="false">SUMIFS('Source'!$F:$F,'Source'!$A:$A,"107 - Pharmacies",'Source'!$B:$B,$A289)</f>
        <v>3</v>
      </c>
      <c r="E289" s="8" t="n">
        <f aca="false">D289*$J$5</f>
        <v>3.78947368421053</v>
      </c>
      <c r="F289" s="8" t="n">
        <f aca="false">E289-C289</f>
        <v>3.78947368421053</v>
      </c>
      <c r="G289" s="9" t="str">
        <f aca="false">IF(AND(C289=0,E289=0),0,IF(C289=0,"New",(E289-C289)/C289))</f>
        <v>New</v>
      </c>
      <c r="H289" s="8" t="n">
        <f aca="false">SUMIFS('Source'!$E:$E,'Source'!$A:$A,"107 - Pharmacies",'Source'!$B:$B,$A289)</f>
        <v>0</v>
      </c>
      <c r="I289" s="8" t="n">
        <f aca="false">SUMIFS('Source'!$G:$G,'Source'!$A:$A,"107 - Pharmacies",'Source'!$B:$B,$A289)</f>
        <v>92.66</v>
      </c>
      <c r="J289" s="8" t="n">
        <f aca="false">I289*$J$5</f>
        <v>117.044210526316</v>
      </c>
      <c r="K289" s="8" t="n">
        <f aca="false">J289-H289</f>
        <v>117.044210526316</v>
      </c>
      <c r="L289" s="9" t="str">
        <f aca="false">IF(AND(H289=0,J289=0),0,IF(H289=0,"New",(J289-H289)/H289))</f>
        <v>New</v>
      </c>
      <c r="M289" s="7" t="str">
        <f aca="false">IF(AND(OR(C289&lt;&gt;0,H289&lt;&gt;0),D289=0,I289=0),"DROP",IF(AND(OR(D289&lt;&gt;0,I289&lt;&gt;0),C289=0,H289=0),"NEW",""))</f>
        <v>NEW</v>
      </c>
    </row>
    <row r="290" customFormat="false" ht="15" hidden="false" customHeight="false" outlineLevel="0" collapsed="false">
      <c r="A290" s="7" t="s">
        <v>117</v>
      </c>
      <c r="B290" s="7" t="str">
        <f aca="false">IFERROR(INDEX('Source'!$C:$C,MATCH($A290,'Source'!$B:$B,0)),"")</f>
        <v>מגן קרסול חום</v>
      </c>
      <c r="C290" s="8" t="n">
        <f aca="false">SUMIFS('Source'!$D:$D,'Source'!$A:$A,"107 - Pharmacies",'Source'!$B:$B,$A290)</f>
        <v>5</v>
      </c>
      <c r="D290" s="8" t="n">
        <f aca="false">SUMIFS('Source'!$F:$F,'Source'!$A:$A,"107 - Pharmacies",'Source'!$B:$B,$A290)</f>
        <v>8</v>
      </c>
      <c r="E290" s="8" t="n">
        <f aca="false">D290*$J$5</f>
        <v>10.1052631578947</v>
      </c>
      <c r="F290" s="8" t="n">
        <f aca="false">E290-C290</f>
        <v>5.10526315789474</v>
      </c>
      <c r="G290" s="9" t="n">
        <f aca="false">IF(AND(C290=0,E290=0),0,IF(C290=0,"New",(E290-C290)/C290))</f>
        <v>1.02105263157895</v>
      </c>
      <c r="H290" s="8" t="n">
        <f aca="false">SUMIFS('Source'!$E:$E,'Source'!$A:$A,"107 - Pharmacies",'Source'!$B:$B,$A290)</f>
        <v>154.46</v>
      </c>
      <c r="I290" s="8" t="n">
        <f aca="false">SUMIFS('Source'!$G:$G,'Source'!$A:$A,"107 - Pharmacies",'Source'!$B:$B,$A290)</f>
        <v>247.12</v>
      </c>
      <c r="J290" s="8" t="n">
        <f aca="false">I290*$J$5</f>
        <v>312.151578947368</v>
      </c>
      <c r="K290" s="8" t="n">
        <f aca="false">J290-H290</f>
        <v>157.691578947368</v>
      </c>
      <c r="L290" s="9" t="n">
        <f aca="false">IF(AND(H290=0,J290=0),0,IF(H290=0,"New",(J290-H290)/H290))</f>
        <v>1.02092178523481</v>
      </c>
      <c r="M290" s="7" t="str">
        <f aca="false">IF(AND(OR(C290&lt;&gt;0,H290&lt;&gt;0),D290=0,I290=0),"DROP",IF(AND(OR(D290&lt;&gt;0,I290&lt;&gt;0),C290=0,H290=0),"NEW",""))</f>
        <v/>
      </c>
    </row>
    <row r="291" customFormat="false" ht="15" hidden="false" customHeight="false" outlineLevel="0" collapsed="false">
      <c r="A291" s="7" t="s">
        <v>218</v>
      </c>
      <c r="B291" s="7" t="str">
        <f aca="false">IFERROR(INDEX('Source'!$C:$C,MATCH($A291,'Source'!$B:$B,0)),"")</f>
        <v>כרית סיליקון לעקב</v>
      </c>
      <c r="C291" s="8" t="n">
        <f aca="false">SUMIFS('Source'!$D:$D,'Source'!$A:$A,"107 - Pharmacies",'Source'!$B:$B,$A291)</f>
        <v>0</v>
      </c>
      <c r="D291" s="8" t="n">
        <f aca="false">SUMIFS('Source'!$F:$F,'Source'!$A:$A,"107 - Pharmacies",'Source'!$B:$B,$A291)</f>
        <v>1</v>
      </c>
      <c r="E291" s="8" t="n">
        <f aca="false">D291*$J$5</f>
        <v>1.26315789473684</v>
      </c>
      <c r="F291" s="8" t="n">
        <f aca="false">E291-C291</f>
        <v>1.26315789473684</v>
      </c>
      <c r="G291" s="9" t="str">
        <f aca="false">IF(AND(C291=0,E291=0),0,IF(C291=0,"New",(E291-C291)/C291))</f>
        <v>New</v>
      </c>
      <c r="H291" s="8" t="n">
        <f aca="false">SUMIFS('Source'!$E:$E,'Source'!$A:$A,"107 - Pharmacies",'Source'!$B:$B,$A291)</f>
        <v>0</v>
      </c>
      <c r="I291" s="8" t="n">
        <f aca="false">SUMIFS('Source'!$G:$G,'Source'!$A:$A,"107 - Pharmacies",'Source'!$B:$B,$A291)</f>
        <v>92.3</v>
      </c>
      <c r="J291" s="8" t="n">
        <f aca="false">I291*$J$5</f>
        <v>116.589473684211</v>
      </c>
      <c r="K291" s="8" t="n">
        <f aca="false">J291-H291</f>
        <v>116.589473684211</v>
      </c>
      <c r="L291" s="9" t="str">
        <f aca="false">IF(AND(H291=0,J291=0),0,IF(H291=0,"New",(J291-H291)/H291))</f>
        <v>New</v>
      </c>
      <c r="M291" s="7" t="str">
        <f aca="false">IF(AND(OR(C291&lt;&gt;0,H291&lt;&gt;0),D291=0,I291=0),"DROP",IF(AND(OR(D291&lt;&gt;0,I291&lt;&gt;0),C291=0,H291=0),"NEW",""))</f>
        <v>NEW</v>
      </c>
    </row>
    <row r="292" customFormat="false" ht="15" hidden="false" customHeight="false" outlineLevel="0" collapsed="false">
      <c r="A292" s="7" t="s">
        <v>166</v>
      </c>
      <c r="B292" s="7" t="str">
        <f aca="false">IFERROR(INDEX('Source'!$C:$C,MATCH($A292,'Source'!$B:$B,0)),"")</f>
        <v>כרית סיליקון לעקב</v>
      </c>
      <c r="C292" s="8" t="n">
        <f aca="false">SUMIFS('Source'!$D:$D,'Source'!$A:$A,"107 - Pharmacies",'Source'!$B:$B,$A292)</f>
        <v>3</v>
      </c>
      <c r="D292" s="8" t="n">
        <f aca="false">SUMIFS('Source'!$F:$F,'Source'!$A:$A,"107 - Pharmacies",'Source'!$B:$B,$A292)</f>
        <v>2</v>
      </c>
      <c r="E292" s="8" t="n">
        <f aca="false">D292*$J$5</f>
        <v>2.52631578947368</v>
      </c>
      <c r="F292" s="8" t="n">
        <f aca="false">E292-C292</f>
        <v>-0.473684210526316</v>
      </c>
      <c r="G292" s="9" t="n">
        <f aca="false">IF(AND(C292=0,E292=0),0,IF(C292=0,"New",(E292-C292)/C292))</f>
        <v>-0.157894736842105</v>
      </c>
      <c r="H292" s="8" t="n">
        <f aca="false">SUMIFS('Source'!$E:$E,'Source'!$A:$A,"107 - Pharmacies",'Source'!$B:$B,$A292)</f>
        <v>276.87</v>
      </c>
      <c r="I292" s="8" t="n">
        <f aca="false">SUMIFS('Source'!$G:$G,'Source'!$A:$A,"107 - Pharmacies",'Source'!$B:$B,$A292)</f>
        <v>184.58</v>
      </c>
      <c r="J292" s="8" t="n">
        <f aca="false">I292*$J$5</f>
        <v>233.153684210526</v>
      </c>
      <c r="K292" s="8" t="n">
        <f aca="false">J292-H292</f>
        <v>-43.7163157894737</v>
      </c>
      <c r="L292" s="9" t="n">
        <f aca="false">IF(AND(H292=0,J292=0),0,IF(H292=0,"New",(J292-H292)/H292))</f>
        <v>-0.157894736842105</v>
      </c>
      <c r="M292" s="7" t="str">
        <f aca="false">IF(AND(OR(C292&lt;&gt;0,H292&lt;&gt;0),D292=0,I292=0),"DROP",IF(AND(OR(D292&lt;&gt;0,I292&lt;&gt;0),C292=0,H292=0),"NEW",""))</f>
        <v/>
      </c>
    </row>
    <row r="293" customFormat="false" ht="15" hidden="false" customHeight="false" outlineLevel="0" collapsed="false">
      <c r="A293" s="7" t="s">
        <v>181</v>
      </c>
      <c r="B293" s="7" t="str">
        <f aca="false">IFERROR(INDEX('Source'!$C:$C,MATCH($A293,'Source'!$B:$B,0)),"")</f>
        <v>מגן ברך רגיל</v>
      </c>
      <c r="C293" s="8" t="n">
        <f aca="false">SUMIFS('Source'!$D:$D,'Source'!$A:$A,"107 - Pharmacies",'Source'!$B:$B,$A293)</f>
        <v>5</v>
      </c>
      <c r="D293" s="8" t="n">
        <f aca="false">SUMIFS('Source'!$F:$F,'Source'!$A:$A,"107 - Pharmacies",'Source'!$B:$B,$A293)</f>
        <v>2</v>
      </c>
      <c r="E293" s="8" t="n">
        <f aca="false">D293*$J$5</f>
        <v>2.52631578947368</v>
      </c>
      <c r="F293" s="8" t="n">
        <f aca="false">E293-C293</f>
        <v>-2.47368421052632</v>
      </c>
      <c r="G293" s="9" t="n">
        <f aca="false">IF(AND(C293=0,E293=0),0,IF(C293=0,"New",(E293-C293)/C293))</f>
        <v>-0.494736842105263</v>
      </c>
      <c r="H293" s="8" t="n">
        <f aca="false">SUMIFS('Source'!$E:$E,'Source'!$A:$A,"107 - Pharmacies",'Source'!$B:$B,$A293)</f>
        <v>153.3</v>
      </c>
      <c r="I293" s="8" t="n">
        <f aca="false">SUMIFS('Source'!$G:$G,'Source'!$A:$A,"107 - Pharmacies",'Source'!$B:$B,$A293)</f>
        <v>61.78</v>
      </c>
      <c r="J293" s="8" t="n">
        <f aca="false">I293*$J$5</f>
        <v>78.0378947368421</v>
      </c>
      <c r="K293" s="8" t="n">
        <f aca="false">J293-H293</f>
        <v>-75.2621052631579</v>
      </c>
      <c r="L293" s="9" t="n">
        <f aca="false">IF(AND(H293=0,J293=0),0,IF(H293=0,"New",(J293-H293)/H293))</f>
        <v>-0.4909465444433</v>
      </c>
      <c r="M293" s="7" t="str">
        <f aca="false">IF(AND(OR(C293&lt;&gt;0,H293&lt;&gt;0),D293=0,I293=0),"DROP",IF(AND(OR(D293&lt;&gt;0,I293&lt;&gt;0),C293=0,H293=0),"NEW",""))</f>
        <v/>
      </c>
    </row>
    <row r="294" customFormat="false" ht="15" hidden="false" customHeight="false" outlineLevel="0" collapsed="false">
      <c r="A294" s="7" t="s">
        <v>763</v>
      </c>
      <c r="B294" s="7" t="str">
        <f aca="false">IFERROR(INDEX('Source'!$C:$C,MATCH($A294,'Source'!$B:$B,0)),"")</f>
        <v>מגן מרפק + סיליקון</v>
      </c>
      <c r="C294" s="8" t="n">
        <f aca="false">SUMIFS('Source'!$D:$D,'Source'!$A:$A,"107 - Pharmacies",'Source'!$B:$B,$A294)</f>
        <v>1</v>
      </c>
      <c r="D294" s="8" t="n">
        <f aca="false">SUMIFS('Source'!$F:$F,'Source'!$A:$A,"107 - Pharmacies",'Source'!$B:$B,$A294)</f>
        <v>0</v>
      </c>
      <c r="E294" s="8" t="n">
        <f aca="false">D294*$J$5</f>
        <v>0</v>
      </c>
      <c r="F294" s="8" t="n">
        <f aca="false">E294-C294</f>
        <v>-1</v>
      </c>
      <c r="G294" s="9" t="n">
        <f aca="false">IF(AND(C294=0,E294=0),0,IF(C294=0,"New",(E294-C294)/C294))</f>
        <v>-1</v>
      </c>
      <c r="H294" s="8" t="n">
        <f aca="false">SUMIFS('Source'!$E:$E,'Source'!$A:$A,"107 - Pharmacies",'Source'!$B:$B,$A294)</f>
        <v>89</v>
      </c>
      <c r="I294" s="8" t="n">
        <f aca="false">SUMIFS('Source'!$G:$G,'Source'!$A:$A,"107 - Pharmacies",'Source'!$B:$B,$A294)</f>
        <v>0</v>
      </c>
      <c r="J294" s="8" t="n">
        <f aca="false">I294*$J$5</f>
        <v>0</v>
      </c>
      <c r="K294" s="8" t="n">
        <f aca="false">J294-H294</f>
        <v>-89</v>
      </c>
      <c r="L294" s="9" t="n">
        <f aca="false">IF(AND(H294=0,J294=0),0,IF(H294=0,"New",(J294-H294)/H294))</f>
        <v>-1</v>
      </c>
      <c r="M294" s="7" t="str">
        <f aca="false">IF(AND(OR(C294&lt;&gt;0,H294&lt;&gt;0),D294=0,I294=0),"DROP",IF(AND(OR(D294&lt;&gt;0,I294&lt;&gt;0),C294=0,H294=0),"NEW",""))</f>
        <v>DROP</v>
      </c>
    </row>
    <row r="295" customFormat="false" ht="15" hidden="false" customHeight="false" outlineLevel="0" collapsed="false">
      <c r="A295" s="7" t="s">
        <v>540</v>
      </c>
      <c r="B295" s="7" t="str">
        <f aca="false">IFERROR(INDEX('Source'!$C:$C,MATCH($A295,'Source'!$B:$B,0)),"")</f>
        <v>סופורטר</v>
      </c>
      <c r="C295" s="8" t="n">
        <f aca="false">SUMIFS('Source'!$D:$D,'Source'!$A:$A,"107 - Pharmacies",'Source'!$B:$B,$A295)</f>
        <v>1</v>
      </c>
      <c r="D295" s="8" t="n">
        <f aca="false">SUMIFS('Source'!$F:$F,'Source'!$A:$A,"107 - Pharmacies",'Source'!$B:$B,$A295)</f>
        <v>2</v>
      </c>
      <c r="E295" s="8" t="n">
        <f aca="false">D295*$J$5</f>
        <v>2.52631578947368</v>
      </c>
      <c r="F295" s="8" t="n">
        <f aca="false">E295-C295</f>
        <v>1.52631578947368</v>
      </c>
      <c r="G295" s="9" t="n">
        <f aca="false">IF(AND(C295=0,E295=0),0,IF(C295=0,"New",(E295-C295)/C295))</f>
        <v>1.52631578947368</v>
      </c>
      <c r="H295" s="8" t="n">
        <f aca="false">SUMIFS('Source'!$E:$E,'Source'!$A:$A,"107 - Pharmacies",'Source'!$B:$B,$A295)</f>
        <v>80.32</v>
      </c>
      <c r="I295" s="8" t="n">
        <f aca="false">SUMIFS('Source'!$G:$G,'Source'!$A:$A,"107 - Pharmacies",'Source'!$B:$B,$A295)</f>
        <v>168.64</v>
      </c>
      <c r="J295" s="8" t="n">
        <f aca="false">I295*$J$5</f>
        <v>213.018947368421</v>
      </c>
      <c r="K295" s="8" t="n">
        <f aca="false">J295-H295</f>
        <v>132.698947368421</v>
      </c>
      <c r="L295" s="9" t="n">
        <f aca="false">IF(AND(H295=0,J295=0),0,IF(H295=0,"New",(J295-H295)/H295))</f>
        <v>1.6521283287901</v>
      </c>
      <c r="M295" s="7" t="str">
        <f aca="false">IF(AND(OR(C295&lt;&gt;0,H295&lt;&gt;0),D295=0,I295=0),"DROP",IF(AND(OR(D295&lt;&gt;0,I295&lt;&gt;0),C295=0,H295=0),"NEW",""))</f>
        <v/>
      </c>
    </row>
    <row r="296" customFormat="false" ht="15" hidden="false" customHeight="false" outlineLevel="0" collapsed="false">
      <c r="A296" s="7" t="s">
        <v>399</v>
      </c>
      <c r="B296" s="7" t="str">
        <f aca="false">IFERROR(INDEX('Source'!$C:$C,MATCH($A296,'Source'!$B:$B,0)),"")</f>
        <v>ריפוד סיליקון לכרית כף הרגל</v>
      </c>
      <c r="C296" s="8" t="n">
        <f aca="false">SUMIFS('Source'!$D:$D,'Source'!$A:$A,"107 - Pharmacies",'Source'!$B:$B,$A296)</f>
        <v>0</v>
      </c>
      <c r="D296" s="8" t="n">
        <f aca="false">SUMIFS('Source'!$F:$F,'Source'!$A:$A,"107 - Pharmacies",'Source'!$B:$B,$A296)</f>
        <v>4</v>
      </c>
      <c r="E296" s="8" t="n">
        <f aca="false">D296*$J$5</f>
        <v>5.05263157894737</v>
      </c>
      <c r="F296" s="8" t="n">
        <f aca="false">E296-C296</f>
        <v>5.05263157894737</v>
      </c>
      <c r="G296" s="9" t="str">
        <f aca="false">IF(AND(C296=0,E296=0),0,IF(C296=0,"New",(E296-C296)/C296))</f>
        <v>New</v>
      </c>
      <c r="H296" s="8" t="n">
        <f aca="false">SUMIFS('Source'!$E:$E,'Source'!$A:$A,"107 - Pharmacies",'Source'!$B:$B,$A296)</f>
        <v>0</v>
      </c>
      <c r="I296" s="8" t="n">
        <f aca="false">SUMIFS('Source'!$G:$G,'Source'!$A:$A,"107 - Pharmacies",'Source'!$B:$B,$A296)</f>
        <v>86.08</v>
      </c>
      <c r="J296" s="8" t="n">
        <f aca="false">I296*$J$5</f>
        <v>108.732631578947</v>
      </c>
      <c r="K296" s="8" t="n">
        <f aca="false">J296-H296</f>
        <v>108.732631578947</v>
      </c>
      <c r="L296" s="9" t="str">
        <f aca="false">IF(AND(H296=0,J296=0),0,IF(H296=0,"New",(J296-H296)/H296))</f>
        <v>New</v>
      </c>
      <c r="M296" s="7" t="str">
        <f aca="false">IF(AND(OR(C296&lt;&gt;0,H296&lt;&gt;0),D296=0,I296=0),"DROP",IF(AND(OR(D296&lt;&gt;0,I296&lt;&gt;0),C296=0,H296=0),"NEW",""))</f>
        <v>NEW</v>
      </c>
    </row>
    <row r="297" customFormat="false" ht="15" hidden="false" customHeight="false" outlineLevel="0" collapsed="false">
      <c r="A297" s="7" t="s">
        <v>241</v>
      </c>
      <c r="B297" s="7" t="str">
        <f aca="false">IFERROR(INDEX('Source'!$C:$C,MATCH($A297,'Source'!$B:$B,0)),"")</f>
        <v>חגורת בטן</v>
      </c>
      <c r="C297" s="8" t="n">
        <f aca="false">SUMIFS('Source'!$D:$D,'Source'!$A:$A,"107 - Pharmacies",'Source'!$B:$B,$A297)</f>
        <v>0</v>
      </c>
      <c r="D297" s="8" t="n">
        <f aca="false">SUMIFS('Source'!$F:$F,'Source'!$A:$A,"107 - Pharmacies",'Source'!$B:$B,$A297)</f>
        <v>1</v>
      </c>
      <c r="E297" s="8" t="n">
        <f aca="false">D297*$J$5</f>
        <v>1.26315789473684</v>
      </c>
      <c r="F297" s="8" t="n">
        <f aca="false">E297-C297</f>
        <v>1.26315789473684</v>
      </c>
      <c r="G297" s="9" t="str">
        <f aca="false">IF(AND(C297=0,E297=0),0,IF(C297=0,"New",(E297-C297)/C297))</f>
        <v>New</v>
      </c>
      <c r="H297" s="8" t="n">
        <f aca="false">SUMIFS('Source'!$E:$E,'Source'!$A:$A,"107 - Pharmacies",'Source'!$B:$B,$A297)</f>
        <v>0</v>
      </c>
      <c r="I297" s="8" t="n">
        <f aca="false">SUMIFS('Source'!$G:$G,'Source'!$A:$A,"107 - Pharmacies",'Source'!$B:$B,$A297)</f>
        <v>85</v>
      </c>
      <c r="J297" s="8" t="n">
        <f aca="false">I297*$J$5</f>
        <v>107.368421052632</v>
      </c>
      <c r="K297" s="8" t="n">
        <f aca="false">J297-H297</f>
        <v>107.368421052632</v>
      </c>
      <c r="L297" s="9" t="str">
        <f aca="false">IF(AND(H297=0,J297=0),0,IF(H297=0,"New",(J297-H297)/H297))</f>
        <v>New</v>
      </c>
      <c r="M297" s="7" t="str">
        <f aca="false">IF(AND(OR(C297&lt;&gt;0,H297&lt;&gt;0),D297=0,I297=0),"DROP",IF(AND(OR(D297&lt;&gt;0,I297&lt;&gt;0),C297=0,H297=0),"NEW",""))</f>
        <v>NEW</v>
      </c>
    </row>
    <row r="298" customFormat="false" ht="15" hidden="false" customHeight="false" outlineLevel="0" collapsed="false">
      <c r="A298" s="7" t="s">
        <v>172</v>
      </c>
      <c r="B298" s="7" t="str">
        <f aca="false">IFERROR(INDEX('Source'!$C:$C,MATCH($A298,'Source'!$B:$B,0)),"")</f>
        <v>חגורת בטן</v>
      </c>
      <c r="C298" s="8" t="n">
        <f aca="false">SUMIFS('Source'!$D:$D,'Source'!$A:$A,"107 - Pharmacies",'Source'!$B:$B,$A298)</f>
        <v>0</v>
      </c>
      <c r="D298" s="8" t="n">
        <f aca="false">SUMIFS('Source'!$F:$F,'Source'!$A:$A,"107 - Pharmacies",'Source'!$B:$B,$A298)</f>
        <v>1</v>
      </c>
      <c r="E298" s="8" t="n">
        <f aca="false">D298*$J$5</f>
        <v>1.26315789473684</v>
      </c>
      <c r="F298" s="8" t="n">
        <f aca="false">E298-C298</f>
        <v>1.26315789473684</v>
      </c>
      <c r="G298" s="9" t="str">
        <f aca="false">IF(AND(C298=0,E298=0),0,IF(C298=0,"New",(E298-C298)/C298))</f>
        <v>New</v>
      </c>
      <c r="H298" s="8" t="n">
        <f aca="false">SUMIFS('Source'!$E:$E,'Source'!$A:$A,"107 - Pharmacies",'Source'!$B:$B,$A298)</f>
        <v>0</v>
      </c>
      <c r="I298" s="8" t="n">
        <f aca="false">SUMIFS('Source'!$G:$G,'Source'!$A:$A,"107 - Pharmacies",'Source'!$B:$B,$A298)</f>
        <v>85</v>
      </c>
      <c r="J298" s="8" t="n">
        <f aca="false">I298*$J$5</f>
        <v>107.368421052632</v>
      </c>
      <c r="K298" s="8" t="n">
        <f aca="false">J298-H298</f>
        <v>107.368421052632</v>
      </c>
      <c r="L298" s="9" t="str">
        <f aca="false">IF(AND(H298=0,J298=0),0,IF(H298=0,"New",(J298-H298)/H298))</f>
        <v>New</v>
      </c>
      <c r="M298" s="7" t="str">
        <f aca="false">IF(AND(OR(C298&lt;&gt;0,H298&lt;&gt;0),D298=0,I298=0),"DROP",IF(AND(OR(D298&lt;&gt;0,I298&lt;&gt;0),C298=0,H298=0),"NEW",""))</f>
        <v>NEW</v>
      </c>
    </row>
    <row r="299" customFormat="false" ht="15" hidden="false" customHeight="false" outlineLevel="0" collapsed="false">
      <c r="A299" s="7" t="s">
        <v>339</v>
      </c>
      <c r="B299" s="7" t="str">
        <f aca="false">IFERROR(INDEX('Source'!$C:$C,MATCH($A299,'Source'!$B:$B,0)),"")</f>
        <v>ח.בטן 25 ס'מ</v>
      </c>
      <c r="C299" s="8" t="n">
        <f aca="false">SUMIFS('Source'!$D:$D,'Source'!$A:$A,"107 - Pharmacies",'Source'!$B:$B,$A299)</f>
        <v>1</v>
      </c>
      <c r="D299" s="8" t="n">
        <f aca="false">SUMIFS('Source'!$F:$F,'Source'!$A:$A,"107 - Pharmacies",'Source'!$B:$B,$A299)</f>
        <v>0</v>
      </c>
      <c r="E299" s="8" t="n">
        <f aca="false">D299*$J$5</f>
        <v>0</v>
      </c>
      <c r="F299" s="8" t="n">
        <f aca="false">E299-C299</f>
        <v>-1</v>
      </c>
      <c r="G299" s="9" t="n">
        <f aca="false">IF(AND(C299=0,E299=0),0,IF(C299=0,"New",(E299-C299)/C299))</f>
        <v>-1</v>
      </c>
      <c r="H299" s="8" t="n">
        <f aca="false">SUMIFS('Source'!$E:$E,'Source'!$A:$A,"107 - Pharmacies",'Source'!$B:$B,$A299)</f>
        <v>85</v>
      </c>
      <c r="I299" s="8" t="n">
        <f aca="false">SUMIFS('Source'!$G:$G,'Source'!$A:$A,"107 - Pharmacies",'Source'!$B:$B,$A299)</f>
        <v>0</v>
      </c>
      <c r="J299" s="8" t="n">
        <f aca="false">I299*$J$5</f>
        <v>0</v>
      </c>
      <c r="K299" s="8" t="n">
        <f aca="false">J299-H299</f>
        <v>-85</v>
      </c>
      <c r="L299" s="9" t="n">
        <f aca="false">IF(AND(H299=0,J299=0),0,IF(H299=0,"New",(J299-H299)/H299))</f>
        <v>-1</v>
      </c>
      <c r="M299" s="7" t="str">
        <f aca="false">IF(AND(OR(C299&lt;&gt;0,H299&lt;&gt;0),D299=0,I299=0),"DROP",IF(AND(OR(D299&lt;&gt;0,I299&lt;&gt;0),C299=0,H299=0),"NEW",""))</f>
        <v>DROP</v>
      </c>
    </row>
    <row r="300" customFormat="false" ht="15" hidden="false" customHeight="false" outlineLevel="0" collapsed="false">
      <c r="A300" s="7" t="s">
        <v>110</v>
      </c>
      <c r="B300" s="7" t="str">
        <f aca="false">IFERROR(INDEX('Source'!$C:$C,MATCH($A300,'Source'!$B:$B,0)),"")</f>
        <v>מגן יד</v>
      </c>
      <c r="C300" s="8" t="n">
        <f aca="false">SUMIFS('Source'!$D:$D,'Source'!$A:$A,"107 - Pharmacies",'Source'!$B:$B,$A300)</f>
        <v>3</v>
      </c>
      <c r="D300" s="8" t="n">
        <f aca="false">SUMIFS('Source'!$F:$F,'Source'!$A:$A,"107 - Pharmacies",'Source'!$B:$B,$A300)</f>
        <v>5</v>
      </c>
      <c r="E300" s="8" t="n">
        <f aca="false">D300*$J$5</f>
        <v>6.31578947368421</v>
      </c>
      <c r="F300" s="8" t="n">
        <f aca="false">E300-C300</f>
        <v>3.31578947368421</v>
      </c>
      <c r="G300" s="9" t="n">
        <f aca="false">IF(AND(C300=0,E300=0),0,IF(C300=0,"New",(E300-C300)/C300))</f>
        <v>1.10526315789474</v>
      </c>
      <c r="H300" s="8" t="n">
        <f aca="false">SUMIFS('Source'!$E:$E,'Source'!$A:$A,"107 - Pharmacies",'Source'!$B:$B,$A300)</f>
        <v>117.32</v>
      </c>
      <c r="I300" s="8" t="n">
        <f aca="false">SUMIFS('Source'!$G:$G,'Source'!$A:$A,"107 - Pharmacies",'Source'!$B:$B,$A300)</f>
        <v>199.07</v>
      </c>
      <c r="J300" s="8" t="n">
        <f aca="false">I300*$J$5</f>
        <v>251.456842105263</v>
      </c>
      <c r="K300" s="8" t="n">
        <f aca="false">J300-H300</f>
        <v>134.136842105263</v>
      </c>
      <c r="L300" s="9" t="n">
        <f aca="false">IF(AND(H300=0,J300=0),0,IF(H300=0,"New",(J300-H300)/H300))</f>
        <v>1.14334164767527</v>
      </c>
      <c r="M300" s="7" t="str">
        <f aca="false">IF(AND(OR(C300&lt;&gt;0,H300&lt;&gt;0),D300=0,I300=0),"DROP",IF(AND(OR(D300&lt;&gt;0,I300&lt;&gt;0),C300=0,H300=0),"NEW",""))</f>
        <v/>
      </c>
    </row>
    <row r="301" customFormat="false" ht="15" hidden="false" customHeight="false" outlineLevel="0" collapsed="false">
      <c r="A301" s="7" t="s">
        <v>96</v>
      </c>
      <c r="B301" s="7" t="str">
        <f aca="false">IFERROR(INDEX('Source'!$C:$C,MATCH($A301,'Source'!$B:$B,0)),"")</f>
        <v>מגן יד</v>
      </c>
      <c r="C301" s="8" t="n">
        <f aca="false">SUMIFS('Source'!$D:$D,'Source'!$A:$A,"107 - Pharmacies",'Source'!$B:$B,$A301)</f>
        <v>6</v>
      </c>
      <c r="D301" s="8" t="n">
        <f aca="false">SUMIFS('Source'!$F:$F,'Source'!$A:$A,"107 - Pharmacies",'Source'!$B:$B,$A301)</f>
        <v>4</v>
      </c>
      <c r="E301" s="8" t="n">
        <f aca="false">D301*$J$5</f>
        <v>5.05263157894737</v>
      </c>
      <c r="F301" s="8" t="n">
        <f aca="false">E301-C301</f>
        <v>-0.947368421052632</v>
      </c>
      <c r="G301" s="9" t="n">
        <f aca="false">IF(AND(C301=0,E301=0),0,IF(C301=0,"New",(E301-C301)/C301))</f>
        <v>-0.157894736842105</v>
      </c>
      <c r="H301" s="8" t="n">
        <f aca="false">SUMIFS('Source'!$E:$E,'Source'!$A:$A,"107 - Pharmacies",'Source'!$B:$B,$A301)</f>
        <v>236.75</v>
      </c>
      <c r="I301" s="8" t="n">
        <f aca="false">SUMIFS('Source'!$G:$G,'Source'!$A:$A,"107 - Pharmacies",'Source'!$B:$B,$A301)</f>
        <v>159.16</v>
      </c>
      <c r="J301" s="8" t="n">
        <f aca="false">I301*$J$5</f>
        <v>201.044210526316</v>
      </c>
      <c r="K301" s="8" t="n">
        <f aca="false">J301-H301</f>
        <v>-35.7057894736842</v>
      </c>
      <c r="L301" s="9" t="n">
        <f aca="false">IF(AND(H301=0,J301=0),0,IF(H301=0,"New",(J301-H301)/H301))</f>
        <v>-0.150816428611127</v>
      </c>
      <c r="M301" s="7" t="str">
        <f aca="false">IF(AND(OR(C301&lt;&gt;0,H301&lt;&gt;0),D301=0,I301=0),"DROP",IF(AND(OR(D301&lt;&gt;0,I301&lt;&gt;0),C301=0,H301=0),"NEW",""))</f>
        <v/>
      </c>
    </row>
    <row r="302" customFormat="false" ht="15" hidden="false" customHeight="false" outlineLevel="0" collapsed="false">
      <c r="A302" s="7" t="s">
        <v>485</v>
      </c>
      <c r="B302" s="7" t="str">
        <f aca="false">IFERROR(INDEX('Source'!$C:$C,MATCH($A302,'Source'!$B:$B,0)),"")</f>
        <v>מגן קרסול ימין SC35</v>
      </c>
      <c r="C302" s="8" t="n">
        <f aca="false">SUMIFS('Source'!$D:$D,'Source'!$A:$A,"107 - Pharmacies",'Source'!$B:$B,$A302)</f>
        <v>1</v>
      </c>
      <c r="D302" s="8" t="n">
        <f aca="false">SUMIFS('Source'!$F:$F,'Source'!$A:$A,"107 - Pharmacies",'Source'!$B:$B,$A302)</f>
        <v>0</v>
      </c>
      <c r="E302" s="8" t="n">
        <f aca="false">D302*$J$5</f>
        <v>0</v>
      </c>
      <c r="F302" s="8" t="n">
        <f aca="false">E302-C302</f>
        <v>-1</v>
      </c>
      <c r="G302" s="9" t="n">
        <f aca="false">IF(AND(C302=0,E302=0),0,IF(C302=0,"New",(E302-C302)/C302))</f>
        <v>-1</v>
      </c>
      <c r="H302" s="8" t="n">
        <f aca="false">SUMIFS('Source'!$E:$E,'Source'!$A:$A,"107 - Pharmacies",'Source'!$B:$B,$A302)</f>
        <v>77.29</v>
      </c>
      <c r="I302" s="8" t="n">
        <f aca="false">SUMIFS('Source'!$G:$G,'Source'!$A:$A,"107 - Pharmacies",'Source'!$B:$B,$A302)</f>
        <v>0</v>
      </c>
      <c r="J302" s="8" t="n">
        <f aca="false">I302*$J$5</f>
        <v>0</v>
      </c>
      <c r="K302" s="8" t="n">
        <f aca="false">J302-H302</f>
        <v>-77.29</v>
      </c>
      <c r="L302" s="9" t="n">
        <f aca="false">IF(AND(H302=0,J302=0),0,IF(H302=0,"New",(J302-H302)/H302))</f>
        <v>-1</v>
      </c>
      <c r="M302" s="7" t="str">
        <f aca="false">IF(AND(OR(C302&lt;&gt;0,H302&lt;&gt;0),D302=0,I302=0),"DROP",IF(AND(OR(D302&lt;&gt;0,I302&lt;&gt;0),C302=0,H302=0),"NEW",""))</f>
        <v>DROP</v>
      </c>
    </row>
    <row r="303" customFormat="false" ht="15" hidden="false" customHeight="false" outlineLevel="0" collapsed="false">
      <c r="A303" s="7" t="s">
        <v>261</v>
      </c>
      <c r="B303" s="7" t="str">
        <f aca="false">IFERROR(INDEX('Source'!$C:$C,MATCH($A303,'Source'!$B:$B,0)),"")</f>
        <v>פומפיה להסרת עור</v>
      </c>
      <c r="C303" s="8" t="n">
        <f aca="false">SUMIFS('Source'!$D:$D,'Source'!$A:$A,"107 - Pharmacies",'Source'!$B:$B,$A303)</f>
        <v>5</v>
      </c>
      <c r="D303" s="8" t="n">
        <f aca="false">SUMIFS('Source'!$F:$F,'Source'!$A:$A,"107 - Pharmacies",'Source'!$B:$B,$A303)</f>
        <v>2</v>
      </c>
      <c r="E303" s="8" t="n">
        <f aca="false">D303*$J$5</f>
        <v>2.52631578947368</v>
      </c>
      <c r="F303" s="8" t="n">
        <f aca="false">E303-C303</f>
        <v>-2.47368421052632</v>
      </c>
      <c r="G303" s="9" t="n">
        <f aca="false">IF(AND(C303=0,E303=0),0,IF(C303=0,"New",(E303-C303)/C303))</f>
        <v>-0.494736842105263</v>
      </c>
      <c r="H303" s="8" t="n">
        <f aca="false">SUMIFS('Source'!$E:$E,'Source'!$A:$A,"107 - Pharmacies",'Source'!$B:$B,$A303)</f>
        <v>126.34</v>
      </c>
      <c r="I303" s="8" t="n">
        <f aca="false">SUMIFS('Source'!$G:$G,'Source'!$A:$A,"107 - Pharmacies",'Source'!$B:$B,$A303)</f>
        <v>50.54</v>
      </c>
      <c r="J303" s="8" t="n">
        <f aca="false">I303*$J$5</f>
        <v>63.84</v>
      </c>
      <c r="K303" s="8" t="n">
        <f aca="false">J303-H303</f>
        <v>-62.5</v>
      </c>
      <c r="L303" s="9" t="n">
        <f aca="false">IF(AND(H303=0,J303=0),0,IF(H303=0,"New",(J303-H303)/H303))</f>
        <v>-0.494696849770461</v>
      </c>
      <c r="M303" s="7" t="str">
        <f aca="false">IF(AND(OR(C303&lt;&gt;0,H303&lt;&gt;0),D303=0,I303=0),"DROP",IF(AND(OR(D303&lt;&gt;0,I303&lt;&gt;0),C303=0,H303=0),"NEW",""))</f>
        <v/>
      </c>
    </row>
    <row r="304" customFormat="false" ht="15" hidden="false" customHeight="false" outlineLevel="0" collapsed="false">
      <c r="A304" s="7" t="s">
        <v>88</v>
      </c>
      <c r="B304" s="7" t="str">
        <f aca="false">IFERROR(INDEX('Source'!$C:$C,MATCH($A304,'Source'!$B:$B,0)),"")</f>
        <v>חגורת גב אפורה</v>
      </c>
      <c r="C304" s="8" t="n">
        <f aca="false">SUMIFS('Source'!$D:$D,'Source'!$A:$A,"107 - Pharmacies",'Source'!$B:$B,$A304)</f>
        <v>1</v>
      </c>
      <c r="D304" s="8" t="n">
        <f aca="false">SUMIFS('Source'!$F:$F,'Source'!$A:$A,"107 - Pharmacies",'Source'!$B:$B,$A304)</f>
        <v>0</v>
      </c>
      <c r="E304" s="8" t="n">
        <f aca="false">D304*$J$5</f>
        <v>0</v>
      </c>
      <c r="F304" s="8" t="n">
        <f aca="false">E304-C304</f>
        <v>-1</v>
      </c>
      <c r="G304" s="9" t="n">
        <f aca="false">IF(AND(C304=0,E304=0),0,IF(C304=0,"New",(E304-C304)/C304))</f>
        <v>-1</v>
      </c>
      <c r="H304" s="8" t="n">
        <f aca="false">SUMIFS('Source'!$E:$E,'Source'!$A:$A,"107 - Pharmacies",'Source'!$B:$B,$A304)</f>
        <v>74.97</v>
      </c>
      <c r="I304" s="8" t="n">
        <f aca="false">SUMIFS('Source'!$G:$G,'Source'!$A:$A,"107 - Pharmacies",'Source'!$B:$B,$A304)</f>
        <v>0</v>
      </c>
      <c r="J304" s="8" t="n">
        <f aca="false">I304*$J$5</f>
        <v>0</v>
      </c>
      <c r="K304" s="8" t="n">
        <f aca="false">J304-H304</f>
        <v>-74.97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167</v>
      </c>
      <c r="B305" s="7" t="str">
        <f aca="false">IFERROR(INDEX('Source'!$C:$C,MATCH($A305,'Source'!$B:$B,0)),"")</f>
        <v>מגן ברך ארוך</v>
      </c>
      <c r="C305" s="8" t="n">
        <f aca="false">SUMIFS('Source'!$D:$D,'Source'!$A:$A,"107 - Pharmacies",'Source'!$B:$B,$A305)</f>
        <v>2</v>
      </c>
      <c r="D305" s="8" t="n">
        <f aca="false">SUMIFS('Source'!$F:$F,'Source'!$A:$A,"107 - Pharmacies",'Source'!$B:$B,$A305)</f>
        <v>4</v>
      </c>
      <c r="E305" s="8" t="n">
        <f aca="false">D305*$J$5</f>
        <v>5.05263157894737</v>
      </c>
      <c r="F305" s="8" t="n">
        <f aca="false">E305-C305</f>
        <v>3.05263157894737</v>
      </c>
      <c r="G305" s="9" t="n">
        <f aca="false">IF(AND(C305=0,E305=0),0,IF(C305=0,"New",(E305-C305)/C305))</f>
        <v>1.52631578947368</v>
      </c>
      <c r="H305" s="8" t="n">
        <f aca="false">SUMIFS('Source'!$E:$E,'Source'!$A:$A,"107 - Pharmacies",'Source'!$B:$B,$A305)</f>
        <v>74.9</v>
      </c>
      <c r="I305" s="8" t="n">
        <f aca="false">SUMIFS('Source'!$G:$G,'Source'!$A:$A,"107 - Pharmacies",'Source'!$B:$B,$A305)</f>
        <v>149.83</v>
      </c>
      <c r="J305" s="8" t="n">
        <f aca="false">I305*$J$5</f>
        <v>189.258947368421</v>
      </c>
      <c r="K305" s="8" t="n">
        <f aca="false">J305-H305</f>
        <v>114.358947368421</v>
      </c>
      <c r="L305" s="9" t="n">
        <f aca="false">IF(AND(H305=0,J305=0),0,IF(H305=0,"New",(J305-H305)/H305))</f>
        <v>1.52682172721523</v>
      </c>
      <c r="M305" s="7" t="str">
        <f aca="false">IF(AND(OR(C305&lt;&gt;0,H305&lt;&gt;0),D305=0,I305=0),"DROP",IF(AND(OR(D305&lt;&gt;0,I305&lt;&gt;0),C305=0,H305=0),"NEW",""))</f>
        <v/>
      </c>
    </row>
    <row r="306" customFormat="false" ht="15" hidden="false" customHeight="false" outlineLevel="0" collapsed="false">
      <c r="A306" s="7" t="s">
        <v>104</v>
      </c>
      <c r="B306" s="7" t="str">
        <f aca="false">IFERROR(INDEX('Source'!$C:$C,MATCH($A306,'Source'!$B:$B,0)),"")</f>
        <v>מגן ברך ארוך בז'</v>
      </c>
      <c r="C306" s="8" t="n">
        <f aca="false">SUMIFS('Source'!$D:$D,'Source'!$A:$A,"107 - Pharmacies",'Source'!$B:$B,$A306)</f>
        <v>6</v>
      </c>
      <c r="D306" s="8" t="n">
        <f aca="false">SUMIFS('Source'!$F:$F,'Source'!$A:$A,"107 - Pharmacies",'Source'!$B:$B,$A306)</f>
        <v>4</v>
      </c>
      <c r="E306" s="8" t="n">
        <f aca="false">D306*$J$5</f>
        <v>5.05263157894737</v>
      </c>
      <c r="F306" s="8" t="n">
        <f aca="false">E306-C306</f>
        <v>-0.947368421052632</v>
      </c>
      <c r="G306" s="9" t="n">
        <f aca="false">IF(AND(C306=0,E306=0),0,IF(C306=0,"New",(E306-C306)/C306))</f>
        <v>-0.157894736842105</v>
      </c>
      <c r="H306" s="8" t="n">
        <f aca="false">SUMIFS('Source'!$E:$E,'Source'!$A:$A,"107 - Pharmacies",'Source'!$B:$B,$A306)</f>
        <v>224.72</v>
      </c>
      <c r="I306" s="8" t="n">
        <f aca="false">SUMIFS('Source'!$G:$G,'Source'!$A:$A,"107 - Pharmacies",'Source'!$B:$B,$A306)</f>
        <v>149.82</v>
      </c>
      <c r="J306" s="8" t="n">
        <f aca="false">I306*$J$5</f>
        <v>189.246315789474</v>
      </c>
      <c r="K306" s="8" t="n">
        <f aca="false">J306-H306</f>
        <v>-35.4736842105263</v>
      </c>
      <c r="L306" s="9" t="n">
        <f aca="false">IF(AND(H306=0,J306=0),0,IF(H306=0,"New",(J306-H306)/H306))</f>
        <v>-0.157857263307789</v>
      </c>
      <c r="M306" s="7" t="str">
        <f aca="false">IF(AND(OR(C306&lt;&gt;0,H306&lt;&gt;0),D306=0,I306=0),"DROP",IF(AND(OR(D306&lt;&gt;0,I306&lt;&gt;0),C306=0,H306=0),"NEW",""))</f>
        <v/>
      </c>
    </row>
    <row r="307" customFormat="false" ht="15" hidden="false" customHeight="false" outlineLevel="0" collapsed="false">
      <c r="A307" s="7" t="s">
        <v>292</v>
      </c>
      <c r="B307" s="7" t="str">
        <f aca="false">IFERROR(INDEX('Source'!$C:$C,MATCH($A307,'Source'!$B:$B,0)),"")</f>
        <v>חבק יד מתכוון</v>
      </c>
      <c r="C307" s="8" t="n">
        <f aca="false">SUMIFS('Source'!$D:$D,'Source'!$A:$A,"107 - Pharmacies",'Source'!$B:$B,$A307)</f>
        <v>2</v>
      </c>
      <c r="D307" s="8" t="n">
        <f aca="false">SUMIFS('Source'!$F:$F,'Source'!$A:$A,"107 - Pharmacies",'Source'!$B:$B,$A307)</f>
        <v>0</v>
      </c>
      <c r="E307" s="8" t="n">
        <f aca="false">D307*$J$5</f>
        <v>0</v>
      </c>
      <c r="F307" s="8" t="n">
        <f aca="false">E307-C307</f>
        <v>-2</v>
      </c>
      <c r="G307" s="9" t="n">
        <f aca="false">IF(AND(C307=0,E307=0),0,IF(C307=0,"New",(E307-C307)/C307))</f>
        <v>-1</v>
      </c>
      <c r="H307" s="8" t="n">
        <f aca="false">SUMIFS('Source'!$E:$E,'Source'!$A:$A,"107 - Pharmacies",'Source'!$B:$B,$A307)</f>
        <v>70.98</v>
      </c>
      <c r="I307" s="8" t="n">
        <f aca="false">SUMIFS('Source'!$G:$G,'Source'!$A:$A,"107 - Pharmacies",'Source'!$B:$B,$A307)</f>
        <v>0</v>
      </c>
      <c r="J307" s="8" t="n">
        <f aca="false">I307*$J$5</f>
        <v>0</v>
      </c>
      <c r="K307" s="8" t="n">
        <f aca="false">J307-H307</f>
        <v>-70.98</v>
      </c>
      <c r="L307" s="9" t="n">
        <f aca="false">IF(AND(H307=0,J307=0),0,IF(H307=0,"New",(J307-H307)/H307))</f>
        <v>-1</v>
      </c>
      <c r="M307" s="7" t="str">
        <f aca="false">IF(AND(OR(C307&lt;&gt;0,H307&lt;&gt;0),D307=0,I307=0),"DROP",IF(AND(OR(D307&lt;&gt;0,I307&lt;&gt;0),C307=0,H307=0),"NEW",""))</f>
        <v>DROP</v>
      </c>
    </row>
    <row r="308" customFormat="false" ht="15" hidden="false" customHeight="false" outlineLevel="0" collapsed="false">
      <c r="A308" s="7" t="s">
        <v>238</v>
      </c>
      <c r="B308" s="7" t="str">
        <f aca="false">IFERROR(INDEX('Source'!$C:$C,MATCH($A308,'Source'!$B:$B,0)),"")</f>
        <v>חבק יד מתכוון</v>
      </c>
      <c r="C308" s="8" t="n">
        <f aca="false">SUMIFS('Source'!$D:$D,'Source'!$A:$A,"107 - Pharmacies",'Source'!$B:$B,$A308)</f>
        <v>2</v>
      </c>
      <c r="D308" s="8" t="n">
        <f aca="false">SUMIFS('Source'!$F:$F,'Source'!$A:$A,"107 - Pharmacies",'Source'!$B:$B,$A308)</f>
        <v>0</v>
      </c>
      <c r="E308" s="8" t="n">
        <f aca="false">D308*$J$5</f>
        <v>0</v>
      </c>
      <c r="F308" s="8" t="n">
        <f aca="false">E308-C308</f>
        <v>-2</v>
      </c>
      <c r="G308" s="9" t="n">
        <f aca="false">IF(AND(C308=0,E308=0),0,IF(C308=0,"New",(E308-C308)/C308))</f>
        <v>-1</v>
      </c>
      <c r="H308" s="8" t="n">
        <f aca="false">SUMIFS('Source'!$E:$E,'Source'!$A:$A,"107 - Pharmacies",'Source'!$B:$B,$A308)</f>
        <v>70.98</v>
      </c>
      <c r="I308" s="8" t="n">
        <f aca="false">SUMIFS('Source'!$G:$G,'Source'!$A:$A,"107 - Pharmacies",'Source'!$B:$B,$A308)</f>
        <v>0</v>
      </c>
      <c r="J308" s="8" t="n">
        <f aca="false">I308*$J$5</f>
        <v>0</v>
      </c>
      <c r="K308" s="8" t="n">
        <f aca="false">J308-H308</f>
        <v>-70.98</v>
      </c>
      <c r="L308" s="9" t="n">
        <f aca="false">IF(AND(H308=0,J308=0),0,IF(H308=0,"New",(J308-H308)/H308))</f>
        <v>-1</v>
      </c>
      <c r="M308" s="7" t="str">
        <f aca="false">IF(AND(OR(C308&lt;&gt;0,H308&lt;&gt;0),D308=0,I308=0),"DROP",IF(AND(OR(D308&lt;&gt;0,I308&lt;&gt;0),C308=0,H308=0),"NEW",""))</f>
        <v>DROP</v>
      </c>
    </row>
    <row r="309" customFormat="false" ht="15" hidden="false" customHeight="false" outlineLevel="0" collapsed="false">
      <c r="A309" s="7" t="s">
        <v>225</v>
      </c>
      <c r="B309" s="7" t="str">
        <f aca="false">IFERROR(INDEX('Source'!$C:$C,MATCH($A309,'Source'!$B:$B,0)),"")</f>
        <v>מגן קרסול+ עקב סגור+רצועות</v>
      </c>
      <c r="C309" s="8" t="n">
        <f aca="false">SUMIFS('Source'!$D:$D,'Source'!$A:$A,"107 - Pharmacies",'Source'!$B:$B,$A309)</f>
        <v>1</v>
      </c>
      <c r="D309" s="8" t="n">
        <f aca="false">SUMIFS('Source'!$F:$F,'Source'!$A:$A,"107 - Pharmacies",'Source'!$B:$B,$A309)</f>
        <v>0</v>
      </c>
      <c r="E309" s="8" t="n">
        <f aca="false">D309*$J$5</f>
        <v>0</v>
      </c>
      <c r="F309" s="8" t="n">
        <f aca="false">E309-C309</f>
        <v>-1</v>
      </c>
      <c r="G309" s="9" t="n">
        <f aca="false">IF(AND(C309=0,E309=0),0,IF(C309=0,"New",(E309-C309)/C309))</f>
        <v>-1</v>
      </c>
      <c r="H309" s="8" t="n">
        <f aca="false">SUMIFS('Source'!$E:$E,'Source'!$A:$A,"107 - Pharmacies",'Source'!$B:$B,$A309)</f>
        <v>70.26</v>
      </c>
      <c r="I309" s="8" t="n">
        <f aca="false">SUMIFS('Source'!$G:$G,'Source'!$A:$A,"107 - Pharmacies",'Source'!$B:$B,$A309)</f>
        <v>0</v>
      </c>
      <c r="J309" s="8" t="n">
        <f aca="false">I309*$J$5</f>
        <v>0</v>
      </c>
      <c r="K309" s="8" t="n">
        <f aca="false">J309-H309</f>
        <v>-70.26</v>
      </c>
      <c r="L309" s="9" t="n">
        <f aca="false">IF(AND(H309=0,J309=0),0,IF(H309=0,"New",(J309-H309)/H309))</f>
        <v>-1</v>
      </c>
      <c r="M309" s="7" t="str">
        <f aca="false">IF(AND(OR(C309&lt;&gt;0,H309&lt;&gt;0),D309=0,I309=0),"DROP",IF(AND(OR(D309&lt;&gt;0,I309&lt;&gt;0),C309=0,H309=0),"NEW",""))</f>
        <v>DROP</v>
      </c>
    </row>
    <row r="310" customFormat="false" ht="15" hidden="false" customHeight="false" outlineLevel="0" collapsed="false">
      <c r="A310" s="7" t="s">
        <v>116</v>
      </c>
      <c r="B310" s="7" t="str">
        <f aca="false">IFERROR(INDEX('Source'!$C:$C,MATCH($A310,'Source'!$B:$B,0)),"")</f>
        <v>סד מאורך לאגודל</v>
      </c>
      <c r="C310" s="8" t="n">
        <f aca="false">SUMIFS('Source'!$D:$D,'Source'!$A:$A,"107 - Pharmacies",'Source'!$B:$B,$A310)</f>
        <v>1</v>
      </c>
      <c r="D310" s="8" t="n">
        <f aca="false">SUMIFS('Source'!$F:$F,'Source'!$A:$A,"107 - Pharmacies",'Source'!$B:$B,$A310)</f>
        <v>0</v>
      </c>
      <c r="E310" s="8" t="n">
        <f aca="false">D310*$J$5</f>
        <v>0</v>
      </c>
      <c r="F310" s="8" t="n">
        <f aca="false">E310-C310</f>
        <v>-1</v>
      </c>
      <c r="G310" s="9" t="n">
        <f aca="false">IF(AND(C310=0,E310=0),0,IF(C310=0,"New",(E310-C310)/C310))</f>
        <v>-1</v>
      </c>
      <c r="H310" s="8" t="n">
        <f aca="false">SUMIFS('Source'!$E:$E,'Source'!$A:$A,"107 - Pharmacies",'Source'!$B:$B,$A310)</f>
        <v>70.26</v>
      </c>
      <c r="I310" s="8" t="n">
        <f aca="false">SUMIFS('Source'!$G:$G,'Source'!$A:$A,"107 - Pharmacies",'Source'!$B:$B,$A310)</f>
        <v>0</v>
      </c>
      <c r="J310" s="8" t="n">
        <f aca="false">I310*$J$5</f>
        <v>0</v>
      </c>
      <c r="K310" s="8" t="n">
        <f aca="false">J310-H310</f>
        <v>-70.26</v>
      </c>
      <c r="L310" s="9" t="n">
        <f aca="false">IF(AND(H310=0,J310=0),0,IF(H310=0,"New",(J310-H310)/H310))</f>
        <v>-1</v>
      </c>
      <c r="M310" s="7" t="str">
        <f aca="false">IF(AND(OR(C310&lt;&gt;0,H310&lt;&gt;0),D310=0,I310=0),"DROP",IF(AND(OR(D310&lt;&gt;0,I310&lt;&gt;0),C310=0,H310=0),"NEW",""))</f>
        <v>DROP</v>
      </c>
    </row>
    <row r="311" customFormat="false" ht="15" hidden="false" customHeight="false" outlineLevel="0" collapsed="false">
      <c r="A311" s="7" t="s">
        <v>248</v>
      </c>
      <c r="B311" s="7" t="str">
        <f aca="false">IFERROR(INDEX('Source'!$C:$C,MATCH($A311,'Source'!$B:$B,0)),"")</f>
        <v>מגן קרסול+ עקב סגור+רצועות</v>
      </c>
      <c r="C311" s="8" t="n">
        <f aca="false">SUMIFS('Source'!$D:$D,'Source'!$A:$A,"107 - Pharmacies",'Source'!$B:$B,$A311)</f>
        <v>1</v>
      </c>
      <c r="D311" s="8" t="n">
        <f aca="false">SUMIFS('Source'!$F:$F,'Source'!$A:$A,"107 - Pharmacies",'Source'!$B:$B,$A311)</f>
        <v>0</v>
      </c>
      <c r="E311" s="8" t="n">
        <f aca="false">D311*$J$5</f>
        <v>0</v>
      </c>
      <c r="F311" s="8" t="n">
        <f aca="false">E311-C311</f>
        <v>-1</v>
      </c>
      <c r="G311" s="9" t="n">
        <f aca="false">IF(AND(C311=0,E311=0),0,IF(C311=0,"New",(E311-C311)/C311))</f>
        <v>-1</v>
      </c>
      <c r="H311" s="8" t="n">
        <f aca="false">SUMIFS('Source'!$E:$E,'Source'!$A:$A,"107 - Pharmacies",'Source'!$B:$B,$A311)</f>
        <v>70.26</v>
      </c>
      <c r="I311" s="8" t="n">
        <f aca="false">SUMIFS('Source'!$G:$G,'Source'!$A:$A,"107 - Pharmacies",'Source'!$B:$B,$A311)</f>
        <v>0</v>
      </c>
      <c r="J311" s="8" t="n">
        <f aca="false">I311*$J$5</f>
        <v>0</v>
      </c>
      <c r="K311" s="8" t="n">
        <f aca="false">J311-H311</f>
        <v>-70.26</v>
      </c>
      <c r="L311" s="9" t="n">
        <f aca="false">IF(AND(H311=0,J311=0),0,IF(H311=0,"New",(J311-H311)/H311))</f>
        <v>-1</v>
      </c>
      <c r="M311" s="7" t="str">
        <f aca="false">IF(AND(OR(C311&lt;&gt;0,H311&lt;&gt;0),D311=0,I311=0),"DROP",IF(AND(OR(D311&lt;&gt;0,I311&lt;&gt;0),C311=0,H311=0),"NEW",""))</f>
        <v>DROP</v>
      </c>
    </row>
    <row r="312" customFormat="false" ht="15" hidden="false" customHeight="false" outlineLevel="0" collapsed="false">
      <c r="A312" s="7" t="s">
        <v>831</v>
      </c>
      <c r="B312" s="7" t="str">
        <f aca="false">IFERROR(INDEX('Source'!$C:$C,MATCH($A312,'Source'!$B:$B,0)),"")</f>
        <v>רפידת זיכרון 376</v>
      </c>
      <c r="C312" s="8" t="n">
        <f aca="false">SUMIFS('Source'!$D:$D,'Source'!$A:$A,"107 - Pharmacies",'Source'!$B:$B,$A312)</f>
        <v>0</v>
      </c>
      <c r="D312" s="8" t="n">
        <f aca="false">SUMIFS('Source'!$F:$F,'Source'!$A:$A,"107 - Pharmacies",'Source'!$B:$B,$A312)</f>
        <v>2</v>
      </c>
      <c r="E312" s="8" t="n">
        <f aca="false">D312*$J$5</f>
        <v>2.52631578947368</v>
      </c>
      <c r="F312" s="8" t="n">
        <f aca="false">E312-C312</f>
        <v>2.52631578947368</v>
      </c>
      <c r="G312" s="9" t="str">
        <f aca="false">IF(AND(C312=0,E312=0),0,IF(C312=0,"New",(E312-C312)/C312))</f>
        <v>New</v>
      </c>
      <c r="H312" s="8" t="n">
        <f aca="false">SUMIFS('Source'!$E:$E,'Source'!$A:$A,"107 - Pharmacies",'Source'!$B:$B,$A312)</f>
        <v>0</v>
      </c>
      <c r="I312" s="8" t="n">
        <f aca="false">SUMIFS('Source'!$G:$G,'Source'!$A:$A,"107 - Pharmacies",'Source'!$B:$B,$A312)</f>
        <v>70.21</v>
      </c>
      <c r="J312" s="8" t="n">
        <f aca="false">I312*$J$5</f>
        <v>88.6863157894737</v>
      </c>
      <c r="K312" s="8" t="n">
        <f aca="false">J312-H312</f>
        <v>88.6863157894737</v>
      </c>
      <c r="L312" s="9" t="str">
        <f aca="false">IF(AND(H312=0,J312=0),0,IF(H312=0,"New",(J312-H312)/H312))</f>
        <v>New</v>
      </c>
      <c r="M312" s="7" t="str">
        <f aca="false">IF(AND(OR(C312&lt;&gt;0,H312&lt;&gt;0),D312=0,I312=0),"DROP",IF(AND(OR(D312&lt;&gt;0,I312&lt;&gt;0),C312=0,H312=0),"NEW",""))</f>
        <v>NEW</v>
      </c>
    </row>
    <row r="313" customFormat="false" ht="15" hidden="false" customHeight="false" outlineLevel="0" collapsed="false">
      <c r="A313" s="7" t="s">
        <v>120</v>
      </c>
      <c r="B313" s="7" t="str">
        <f aca="false">IFERROR(INDEX('Source'!$C:$C,MATCH($A313,'Source'!$B:$B,0)),"")</f>
        <v>טלק לכף הרגל מועשר באלוורה</v>
      </c>
      <c r="C313" s="8" t="n">
        <f aca="false">SUMIFS('Source'!$D:$D,'Source'!$A:$A,"107 - Pharmacies",'Source'!$B:$B,$A313)</f>
        <v>3</v>
      </c>
      <c r="D313" s="8" t="n">
        <f aca="false">SUMIFS('Source'!$F:$F,'Source'!$A:$A,"107 - Pharmacies",'Source'!$B:$B,$A313)</f>
        <v>0</v>
      </c>
      <c r="E313" s="8" t="n">
        <f aca="false">D313*$J$5</f>
        <v>0</v>
      </c>
      <c r="F313" s="8" t="n">
        <f aca="false">E313-C313</f>
        <v>-3</v>
      </c>
      <c r="G313" s="9" t="n">
        <f aca="false">IF(AND(C313=0,E313=0),0,IF(C313=0,"New",(E313-C313)/C313))</f>
        <v>-1</v>
      </c>
      <c r="H313" s="8" t="n">
        <f aca="false">SUMIFS('Source'!$E:$E,'Source'!$A:$A,"107 - Pharmacies",'Source'!$B:$B,$A313)</f>
        <v>70.17</v>
      </c>
      <c r="I313" s="8" t="n">
        <f aca="false">SUMIFS('Source'!$G:$G,'Source'!$A:$A,"107 - Pharmacies",'Source'!$B:$B,$A313)</f>
        <v>0</v>
      </c>
      <c r="J313" s="8" t="n">
        <f aca="false">I313*$J$5</f>
        <v>0</v>
      </c>
      <c r="K313" s="8" t="n">
        <f aca="false">J313-H313</f>
        <v>-70.17</v>
      </c>
      <c r="L313" s="9" t="n">
        <f aca="false">IF(AND(H313=0,J313=0),0,IF(H313=0,"New",(J313-H313)/H313))</f>
        <v>-1</v>
      </c>
      <c r="M313" s="7" t="str">
        <f aca="false">IF(AND(OR(C313&lt;&gt;0,H313&lt;&gt;0),D313=0,I313=0),"DROP",IF(AND(OR(D313&lt;&gt;0,I313&lt;&gt;0),C313=0,H313=0),"NEW",""))</f>
        <v>DROP</v>
      </c>
    </row>
    <row r="314" customFormat="false" ht="15" hidden="false" customHeight="false" outlineLevel="0" collapsed="false">
      <c r="A314" s="7" t="s">
        <v>993</v>
      </c>
      <c r="B314" s="7" t="str">
        <f aca="false">IFERROR(INDEX('Source'!$C:$C,MATCH($A314,'Source'!$B:$B,0)),"")</f>
        <v>ח.בטן 25 ס'מ</v>
      </c>
      <c r="C314" s="8" t="n">
        <f aca="false">SUMIFS('Source'!$D:$D,'Source'!$A:$A,"107 - Pharmacies",'Source'!$B:$B,$A314)</f>
        <v>1</v>
      </c>
      <c r="D314" s="8" t="n">
        <f aca="false">SUMIFS('Source'!$F:$F,'Source'!$A:$A,"107 - Pharmacies",'Source'!$B:$B,$A314)</f>
        <v>0</v>
      </c>
      <c r="E314" s="8" t="n">
        <f aca="false">D314*$J$5</f>
        <v>0</v>
      </c>
      <c r="F314" s="8" t="n">
        <f aca="false">E314-C314</f>
        <v>-1</v>
      </c>
      <c r="G314" s="9" t="n">
        <f aca="false">IF(AND(C314=0,E314=0),0,IF(C314=0,"New",(E314-C314)/C314))</f>
        <v>-1</v>
      </c>
      <c r="H314" s="8" t="n">
        <f aca="false">SUMIFS('Source'!$E:$E,'Source'!$A:$A,"107 - Pharmacies",'Source'!$B:$B,$A314)</f>
        <v>69</v>
      </c>
      <c r="I314" s="8" t="n">
        <f aca="false">SUMIFS('Source'!$G:$G,'Source'!$A:$A,"107 - Pharmacies",'Source'!$B:$B,$A314)</f>
        <v>0</v>
      </c>
      <c r="J314" s="8" t="n">
        <f aca="false">I314*$J$5</f>
        <v>0</v>
      </c>
      <c r="K314" s="8" t="n">
        <f aca="false">J314-H314</f>
        <v>-69</v>
      </c>
      <c r="L314" s="9" t="n">
        <f aca="false">IF(AND(H314=0,J314=0),0,IF(H314=0,"New",(J314-H314)/H314))</f>
        <v>-1</v>
      </c>
      <c r="M314" s="7" t="str">
        <f aca="false">IF(AND(OR(C314&lt;&gt;0,H314&lt;&gt;0),D314=0,I314=0),"DROP",IF(AND(OR(D314&lt;&gt;0,I314&lt;&gt;0),C314=0,H314=0),"NEW",""))</f>
        <v>DROP</v>
      </c>
    </row>
    <row r="315" customFormat="false" ht="15" hidden="false" customHeight="false" outlineLevel="0" collapsed="false">
      <c r="A315" s="7" t="s">
        <v>343</v>
      </c>
      <c r="B315" s="7" t="str">
        <f aca="false">IFERROR(INDEX('Source'!$C:$C,MATCH($A315,'Source'!$B:$B,0)),"")</f>
        <v>גרבי נוחות קיץ שחור</v>
      </c>
      <c r="C315" s="8" t="n">
        <f aca="false">SUMIFS('Source'!$D:$D,'Source'!$A:$A,"107 - Pharmacies",'Source'!$B:$B,$A315)</f>
        <v>5</v>
      </c>
      <c r="D315" s="8" t="n">
        <f aca="false">SUMIFS('Source'!$F:$F,'Source'!$A:$A,"107 - Pharmacies",'Source'!$B:$B,$A315)</f>
        <v>2</v>
      </c>
      <c r="E315" s="8" t="n">
        <f aca="false">D315*$J$5</f>
        <v>2.52631578947368</v>
      </c>
      <c r="F315" s="8" t="n">
        <f aca="false">E315-C315</f>
        <v>-2.47368421052632</v>
      </c>
      <c r="G315" s="9" t="n">
        <f aca="false">IF(AND(C315=0,E315=0),0,IF(C315=0,"New",(E315-C315)/C315))</f>
        <v>-0.494736842105263</v>
      </c>
      <c r="H315" s="8" t="n">
        <f aca="false">SUMIFS('Source'!$E:$E,'Source'!$A:$A,"107 - Pharmacies",'Source'!$B:$B,$A315)</f>
        <v>124.99</v>
      </c>
      <c r="I315" s="8" t="n">
        <f aca="false">SUMIFS('Source'!$G:$G,'Source'!$A:$A,"107 - Pharmacies",'Source'!$B:$B,$A315)</f>
        <v>56.16</v>
      </c>
      <c r="J315" s="8" t="n">
        <f aca="false">I315*$J$5</f>
        <v>70.938947368421</v>
      </c>
      <c r="K315" s="8" t="n">
        <f aca="false">J315-H315</f>
        <v>-54.051052631579</v>
      </c>
      <c r="L315" s="9" t="n">
        <f aca="false">IF(AND(H315=0,J315=0),0,IF(H315=0,"New",(J315-H315)/H315))</f>
        <v>-0.432443016493951</v>
      </c>
      <c r="M315" s="7" t="str">
        <f aca="false">IF(AND(OR(C315&lt;&gt;0,H315&lt;&gt;0),D315=0,I315=0),"DROP",IF(AND(OR(D315&lt;&gt;0,I315&lt;&gt;0),C315=0,H315=0),"NEW",""))</f>
        <v/>
      </c>
    </row>
    <row r="316" customFormat="false" ht="15" hidden="false" customHeight="false" outlineLevel="0" collapsed="false">
      <c r="A316" s="7" t="s">
        <v>203</v>
      </c>
      <c r="B316" s="7" t="str">
        <f aca="false">IFERROR(INDEX('Source'!$C:$C,MATCH($A316,'Source'!$B:$B,0)),"")</f>
        <v>תחבושת אלסטית נצמדת צבע ירוק</v>
      </c>
      <c r="C316" s="8" t="n">
        <f aca="false">SUMIFS('Source'!$D:$D,'Source'!$A:$A,"107 - Pharmacies",'Source'!$B:$B,$A316)</f>
        <v>13</v>
      </c>
      <c r="D316" s="8" t="n">
        <f aca="false">SUMIFS('Source'!$F:$F,'Source'!$A:$A,"107 - Pharmacies",'Source'!$B:$B,$A316)</f>
        <v>5</v>
      </c>
      <c r="E316" s="8" t="n">
        <f aca="false">D316*$J$5</f>
        <v>6.31578947368421</v>
      </c>
      <c r="F316" s="8" t="n">
        <f aca="false">E316-C316</f>
        <v>-6.68421052631579</v>
      </c>
      <c r="G316" s="9" t="n">
        <f aca="false">IF(AND(C316=0,E316=0),0,IF(C316=0,"New",(E316-C316)/C316))</f>
        <v>-0.51417004048583</v>
      </c>
      <c r="H316" s="8" t="n">
        <f aca="false">SUMIFS('Source'!$E:$E,'Source'!$A:$A,"107 - Pharmacies",'Source'!$B:$B,$A316)</f>
        <v>120.61</v>
      </c>
      <c r="I316" s="8" t="n">
        <f aca="false">SUMIFS('Source'!$G:$G,'Source'!$A:$A,"107 - Pharmacies",'Source'!$B:$B,$A316)</f>
        <v>52.5</v>
      </c>
      <c r="J316" s="8" t="n">
        <f aca="false">I316*$J$5</f>
        <v>66.3157894736842</v>
      </c>
      <c r="K316" s="8" t="n">
        <f aca="false">J316-H316</f>
        <v>-54.2942105263158</v>
      </c>
      <c r="L316" s="9" t="n">
        <f aca="false">IF(AND(H316=0,J316=0),0,IF(H316=0,"New",(J316-H316)/H316))</f>
        <v>-0.450163423649082</v>
      </c>
      <c r="M316" s="7" t="str">
        <f aca="false">IF(AND(OR(C316&lt;&gt;0,H316&lt;&gt;0),D316=0,I316=0),"DROP",IF(AND(OR(D316&lt;&gt;0,I316&lt;&gt;0),C316=0,H316=0),"NEW",""))</f>
        <v/>
      </c>
    </row>
    <row r="317" customFormat="false" ht="15" hidden="false" customHeight="false" outlineLevel="0" collapsed="false">
      <c r="A317" s="7" t="s">
        <v>220</v>
      </c>
      <c r="B317" s="7" t="str">
        <f aca="false">IFERROR(INDEX('Source'!$C:$C,MATCH($A317,'Source'!$B:$B,0)),"")</f>
        <v>תחבושת אלסטית נצמדת צבע וורוד</v>
      </c>
      <c r="C317" s="8" t="n">
        <f aca="false">SUMIFS('Source'!$D:$D,'Source'!$A:$A,"107 - Pharmacies",'Source'!$B:$B,$A317)</f>
        <v>22</v>
      </c>
      <c r="D317" s="8" t="n">
        <f aca="false">SUMIFS('Source'!$F:$F,'Source'!$A:$A,"107 - Pharmacies",'Source'!$B:$B,$A317)</f>
        <v>12</v>
      </c>
      <c r="E317" s="8" t="n">
        <f aca="false">D317*$J$5</f>
        <v>15.1578947368421</v>
      </c>
      <c r="F317" s="8" t="n">
        <f aca="false">E317-C317</f>
        <v>-6.8421052631579</v>
      </c>
      <c r="G317" s="9" t="n">
        <f aca="false">IF(AND(C317=0,E317=0),0,IF(C317=0,"New",(E317-C317)/C317))</f>
        <v>-0.311004784688995</v>
      </c>
      <c r="H317" s="8" t="n">
        <f aca="false">SUMIFS('Source'!$E:$E,'Source'!$A:$A,"107 - Pharmacies",'Source'!$B:$B,$A317)</f>
        <v>215.11</v>
      </c>
      <c r="I317" s="8" t="n">
        <f aca="false">SUMIFS('Source'!$G:$G,'Source'!$A:$A,"107 - Pharmacies",'Source'!$B:$B,$A317)</f>
        <v>147.06</v>
      </c>
      <c r="J317" s="8" t="n">
        <f aca="false">I317*$J$5</f>
        <v>185.76</v>
      </c>
      <c r="K317" s="8" t="n">
        <f aca="false">J317-H317</f>
        <v>-29.35</v>
      </c>
      <c r="L317" s="9" t="n">
        <f aca="false">IF(AND(H317=0,J317=0),0,IF(H317=0,"New",(J317-H317)/H317))</f>
        <v>-0.136441820463949</v>
      </c>
      <c r="M317" s="7" t="str">
        <f aca="false">IF(AND(OR(C317&lt;&gt;0,H317&lt;&gt;0),D317=0,I317=0),"DROP",IF(AND(OR(D317&lt;&gt;0,I317&lt;&gt;0),C317=0,H317=0),"NEW",""))</f>
        <v/>
      </c>
    </row>
    <row r="318" customFormat="false" ht="15" hidden="false" customHeight="false" outlineLevel="0" collapsed="false">
      <c r="A318" s="7" t="s">
        <v>673</v>
      </c>
      <c r="B318" s="7" t="str">
        <f aca="false">IFERROR(INDEX('Source'!$C:$C,MATCH($A318,'Source'!$B:$B,0)),"")</f>
        <v>צוארון פלסטי מתכוונן</v>
      </c>
      <c r="C318" s="8" t="n">
        <f aca="false">SUMIFS('Source'!$D:$D,'Source'!$A:$A,"107 - Pharmacies",'Source'!$B:$B,$A318)</f>
        <v>0</v>
      </c>
      <c r="D318" s="8" t="n">
        <f aca="false">SUMIFS('Source'!$F:$F,'Source'!$A:$A,"107 - Pharmacies",'Source'!$B:$B,$A318)</f>
        <v>1</v>
      </c>
      <c r="E318" s="8" t="n">
        <f aca="false">D318*$J$5</f>
        <v>1.26315789473684</v>
      </c>
      <c r="F318" s="8" t="n">
        <f aca="false">E318-C318</f>
        <v>1.26315789473684</v>
      </c>
      <c r="G318" s="9" t="str">
        <f aca="false">IF(AND(C318=0,E318=0),0,IF(C318=0,"New",(E318-C318)/C318))</f>
        <v>New</v>
      </c>
      <c r="H318" s="8" t="n">
        <f aca="false">SUMIFS('Source'!$E:$E,'Source'!$A:$A,"107 - Pharmacies",'Source'!$B:$B,$A318)</f>
        <v>0</v>
      </c>
      <c r="I318" s="8" t="n">
        <f aca="false">SUMIFS('Source'!$G:$G,'Source'!$A:$A,"107 - Pharmacies",'Source'!$B:$B,$A318)</f>
        <v>66.51</v>
      </c>
      <c r="J318" s="8" t="n">
        <f aca="false">I318*$J$5</f>
        <v>84.0126315789474</v>
      </c>
      <c r="K318" s="8" t="n">
        <f aca="false">J318-H318</f>
        <v>84.0126315789474</v>
      </c>
      <c r="L318" s="9" t="str">
        <f aca="false">IF(AND(H318=0,J318=0),0,IF(H318=0,"New",(J318-H318)/H318))</f>
        <v>New</v>
      </c>
      <c r="M318" s="7" t="str">
        <f aca="false">IF(AND(OR(C318&lt;&gt;0,H318&lt;&gt;0),D318=0,I318=0),"DROP",IF(AND(OR(D318&lt;&gt;0,I318&lt;&gt;0),C318=0,H318=0),"NEW",""))</f>
        <v>NEW</v>
      </c>
    </row>
    <row r="319" customFormat="false" ht="15" hidden="false" customHeight="false" outlineLevel="0" collapsed="false">
      <c r="A319" s="7" t="s">
        <v>686</v>
      </c>
      <c r="B319" s="7" t="str">
        <f aca="false">IFERROR(INDEX('Source'!$C:$C,MATCH($A319,'Source'!$B:$B,0)),"")</f>
        <v>צוארון פלסטי מתכוונן</v>
      </c>
      <c r="C319" s="8" t="n">
        <f aca="false">SUMIFS('Source'!$D:$D,'Source'!$A:$A,"107 - Pharmacies",'Source'!$B:$B,$A319)</f>
        <v>1</v>
      </c>
      <c r="D319" s="8" t="n">
        <f aca="false">SUMIFS('Source'!$F:$F,'Source'!$A:$A,"107 - Pharmacies",'Source'!$B:$B,$A319)</f>
        <v>0</v>
      </c>
      <c r="E319" s="8" t="n">
        <f aca="false">D319*$J$5</f>
        <v>0</v>
      </c>
      <c r="F319" s="8" t="n">
        <f aca="false">E319-C319</f>
        <v>-1</v>
      </c>
      <c r="G319" s="9" t="n">
        <f aca="false">IF(AND(C319=0,E319=0),0,IF(C319=0,"New",(E319-C319)/C319))</f>
        <v>-1</v>
      </c>
      <c r="H319" s="8" t="n">
        <f aca="false">SUMIFS('Source'!$E:$E,'Source'!$A:$A,"107 - Pharmacies",'Source'!$B:$B,$A319)</f>
        <v>66.51</v>
      </c>
      <c r="I319" s="8" t="n">
        <f aca="false">SUMIFS('Source'!$G:$G,'Source'!$A:$A,"107 - Pharmacies",'Source'!$B:$B,$A319)</f>
        <v>0</v>
      </c>
      <c r="J319" s="8" t="n">
        <f aca="false">I319*$J$5</f>
        <v>0</v>
      </c>
      <c r="K319" s="8" t="n">
        <f aca="false">J319-H319</f>
        <v>-66.51</v>
      </c>
      <c r="L319" s="9" t="n">
        <f aca="false">IF(AND(H319=0,J319=0),0,IF(H319=0,"New",(J319-H319)/H319))</f>
        <v>-1</v>
      </c>
      <c r="M319" s="7" t="str">
        <f aca="false">IF(AND(OR(C319&lt;&gt;0,H319&lt;&gt;0),D319=0,I319=0),"DROP",IF(AND(OR(D319&lt;&gt;0,I319&lt;&gt;0),C319=0,H319=0),"NEW",""))</f>
        <v>DROP</v>
      </c>
    </row>
    <row r="320" customFormat="false" ht="15" hidden="false" customHeight="false" outlineLevel="0" collapsed="false">
      <c r="A320" s="7" t="s">
        <v>223</v>
      </c>
      <c r="B320" s="7" t="str">
        <f aca="false">IFERROR(INDEX('Source'!$C:$C,MATCH($A320,'Source'!$B:$B,0)),"")</f>
        <v>חבק יד מתכוון</v>
      </c>
      <c r="C320" s="8" t="n">
        <f aca="false">SUMIFS('Source'!$D:$D,'Source'!$A:$A,"107 - Pharmacies",'Source'!$B:$B,$A320)</f>
        <v>4</v>
      </c>
      <c r="D320" s="8" t="n">
        <f aca="false">SUMIFS('Source'!$F:$F,'Source'!$A:$A,"107 - Pharmacies",'Source'!$B:$B,$A320)</f>
        <v>2</v>
      </c>
      <c r="E320" s="8" t="n">
        <f aca="false">D320*$J$5</f>
        <v>2.52631578947368</v>
      </c>
      <c r="F320" s="8" t="n">
        <f aca="false">E320-C320</f>
        <v>-1.47368421052632</v>
      </c>
      <c r="G320" s="9" t="n">
        <f aca="false">IF(AND(C320=0,E320=0),0,IF(C320=0,"New",(E320-C320)/C320))</f>
        <v>-0.368421052631579</v>
      </c>
      <c r="H320" s="8" t="n">
        <f aca="false">SUMIFS('Source'!$E:$E,'Source'!$A:$A,"107 - Pharmacies",'Source'!$B:$B,$A320)</f>
        <v>132.77</v>
      </c>
      <c r="I320" s="8" t="n">
        <f aca="false">SUMIFS('Source'!$G:$G,'Source'!$A:$A,"107 - Pharmacies",'Source'!$B:$B,$A320)</f>
        <v>66.49</v>
      </c>
      <c r="J320" s="8" t="n">
        <f aca="false">I320*$J$5</f>
        <v>83.9873684210526</v>
      </c>
      <c r="K320" s="8" t="n">
        <f aca="false">J320-H320</f>
        <v>-48.7826315789474</v>
      </c>
      <c r="L320" s="9" t="n">
        <f aca="false">IF(AND(H320=0,J320=0),0,IF(H320=0,"New",(J320-H320)/H320))</f>
        <v>-0.367422095194301</v>
      </c>
      <c r="M320" s="7" t="str">
        <f aca="false">IF(AND(OR(C320&lt;&gt;0,H320&lt;&gt;0),D320=0,I320=0),"DROP",IF(AND(OR(D320&lt;&gt;0,I320&lt;&gt;0),C320=0,H320=0),"NEW",""))</f>
        <v/>
      </c>
    </row>
    <row r="321" customFormat="false" ht="15" hidden="false" customHeight="false" outlineLevel="0" collapsed="false">
      <c r="A321" s="7" t="s">
        <v>840</v>
      </c>
      <c r="B321" s="7" t="str">
        <f aca="false">IFERROR(INDEX('Source'!$C:$C,MATCH($A321,'Source'!$B:$B,0)),"")</f>
        <v>רפידת זיכרון 376</v>
      </c>
      <c r="C321" s="8" t="n">
        <f aca="false">SUMIFS('Source'!$D:$D,'Source'!$A:$A,"107 - Pharmacies",'Source'!$B:$B,$A321)</f>
        <v>2</v>
      </c>
      <c r="D321" s="8" t="n">
        <f aca="false">SUMIFS('Source'!$F:$F,'Source'!$A:$A,"107 - Pharmacies",'Source'!$B:$B,$A321)</f>
        <v>0</v>
      </c>
      <c r="E321" s="8" t="n">
        <f aca="false">D321*$J$5</f>
        <v>0</v>
      </c>
      <c r="F321" s="8" t="n">
        <f aca="false">E321-C321</f>
        <v>-2</v>
      </c>
      <c r="G321" s="9" t="n">
        <f aca="false">IF(AND(C321=0,E321=0),0,IF(C321=0,"New",(E321-C321)/C321))</f>
        <v>-1</v>
      </c>
      <c r="H321" s="8" t="n">
        <f aca="false">SUMIFS('Source'!$E:$E,'Source'!$A:$A,"107 - Pharmacies",'Source'!$B:$B,$A321)</f>
        <v>66.09</v>
      </c>
      <c r="I321" s="8" t="n">
        <f aca="false">SUMIFS('Source'!$G:$G,'Source'!$A:$A,"107 - Pharmacies",'Source'!$B:$B,$A321)</f>
        <v>0</v>
      </c>
      <c r="J321" s="8" t="n">
        <f aca="false">I321*$J$5</f>
        <v>0</v>
      </c>
      <c r="K321" s="8" t="n">
        <f aca="false">J321-H321</f>
        <v>-66.09</v>
      </c>
      <c r="L321" s="9" t="n">
        <f aca="false">IF(AND(H321=0,J321=0),0,IF(H321=0,"New",(J321-H321)/H321))</f>
        <v>-1</v>
      </c>
      <c r="M321" s="7" t="str">
        <f aca="false">IF(AND(OR(C321&lt;&gt;0,H321&lt;&gt;0),D321=0,I321=0),"DROP",IF(AND(OR(D321&lt;&gt;0,I321&lt;&gt;0),C321=0,H321=0),"NEW",""))</f>
        <v>DROP</v>
      </c>
    </row>
    <row r="322" customFormat="false" ht="15" hidden="false" customHeight="false" outlineLevel="0" collapsed="false">
      <c r="A322" s="7" t="s">
        <v>291</v>
      </c>
      <c r="B322" s="7" t="str">
        <f aca="false">IFERROR(INDEX('Source'!$C:$C,MATCH($A322,'Source'!$B:$B,0)),"")</f>
        <v>מדבקה גדולה מסיליקון</v>
      </c>
      <c r="C322" s="8" t="n">
        <f aca="false">SUMIFS('Source'!$D:$D,'Source'!$A:$A,"107 - Pharmacies",'Source'!$B:$B,$A322)</f>
        <v>6</v>
      </c>
      <c r="D322" s="8" t="n">
        <f aca="false">SUMIFS('Source'!$F:$F,'Source'!$A:$A,"107 - Pharmacies",'Source'!$B:$B,$A322)</f>
        <v>3</v>
      </c>
      <c r="E322" s="8" t="n">
        <f aca="false">D322*$J$5</f>
        <v>3.78947368421053</v>
      </c>
      <c r="F322" s="8" t="n">
        <f aca="false">E322-C322</f>
        <v>-2.21052631578947</v>
      </c>
      <c r="G322" s="9" t="n">
        <f aca="false">IF(AND(C322=0,E322=0),0,IF(C322=0,"New",(E322-C322)/C322))</f>
        <v>-0.368421052631579</v>
      </c>
      <c r="H322" s="8" t="n">
        <f aca="false">SUMIFS('Source'!$E:$E,'Source'!$A:$A,"107 - Pharmacies",'Source'!$B:$B,$A322)</f>
        <v>131.89</v>
      </c>
      <c r="I322" s="8" t="n">
        <f aca="false">SUMIFS('Source'!$G:$G,'Source'!$A:$A,"107 - Pharmacies",'Source'!$B:$B,$A322)</f>
        <v>65.95</v>
      </c>
      <c r="J322" s="8" t="n">
        <f aca="false">I322*$J$5</f>
        <v>83.3052631578947</v>
      </c>
      <c r="K322" s="8" t="n">
        <f aca="false">J322-H322</f>
        <v>-48.5847368421053</v>
      </c>
      <c r="L322" s="9" t="n">
        <f aca="false">IF(AND(H322=0,J322=0),0,IF(H322=0,"New",(J322-H322)/H322))</f>
        <v>-0.368373165835964</v>
      </c>
      <c r="M322" s="7" t="str">
        <f aca="false">IF(AND(OR(C322&lt;&gt;0,H322&lt;&gt;0),D322=0,I322=0),"DROP",IF(AND(OR(D322&lt;&gt;0,I322&lt;&gt;0),C322=0,H322=0),"NEW",""))</f>
        <v/>
      </c>
    </row>
    <row r="323" customFormat="false" ht="15" hidden="false" customHeight="false" outlineLevel="0" collapsed="false">
      <c r="A323" s="7" t="s">
        <v>202</v>
      </c>
      <c r="B323" s="7" t="str">
        <f aca="false">IFERROR(INDEX('Source'!$C:$C,MATCH($A323,'Source'!$B:$B,0)),"")</f>
        <v>מגן מרפק בז'</v>
      </c>
      <c r="C323" s="8" t="n">
        <f aca="false">SUMIFS('Source'!$D:$D,'Source'!$A:$A,"107 - Pharmacies",'Source'!$B:$B,$A323)</f>
        <v>2</v>
      </c>
      <c r="D323" s="8" t="n">
        <f aca="false">SUMIFS('Source'!$F:$F,'Source'!$A:$A,"107 - Pharmacies",'Source'!$B:$B,$A323)</f>
        <v>0</v>
      </c>
      <c r="E323" s="8" t="n">
        <f aca="false">D323*$J$5</f>
        <v>0</v>
      </c>
      <c r="F323" s="8" t="n">
        <f aca="false">E323-C323</f>
        <v>-2</v>
      </c>
      <c r="G323" s="9" t="n">
        <f aca="false">IF(AND(C323=0,E323=0),0,IF(C323=0,"New",(E323-C323)/C323))</f>
        <v>-1</v>
      </c>
      <c r="H323" s="8" t="n">
        <f aca="false">SUMIFS('Source'!$E:$E,'Source'!$A:$A,"107 - Pharmacies",'Source'!$B:$B,$A323)</f>
        <v>61.78</v>
      </c>
      <c r="I323" s="8" t="n">
        <f aca="false">SUMIFS('Source'!$G:$G,'Source'!$A:$A,"107 - Pharmacies",'Source'!$B:$B,$A323)</f>
        <v>0</v>
      </c>
      <c r="J323" s="8" t="n">
        <f aca="false">I323*$J$5</f>
        <v>0</v>
      </c>
      <c r="K323" s="8" t="n">
        <f aca="false">J323-H323</f>
        <v>-61.78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262</v>
      </c>
      <c r="B324" s="7" t="str">
        <f aca="false">IFERROR(INDEX('Source'!$C:$C,MATCH($A324,'Source'!$B:$B,0)),"")</f>
        <v>מגן מרפק בז'</v>
      </c>
      <c r="C324" s="8" t="n">
        <f aca="false">SUMIFS('Source'!$D:$D,'Source'!$A:$A,"107 - Pharmacies",'Source'!$B:$B,$A324)</f>
        <v>2</v>
      </c>
      <c r="D324" s="8" t="n">
        <f aca="false">SUMIFS('Source'!$F:$F,'Source'!$A:$A,"107 - Pharmacies",'Source'!$B:$B,$A324)</f>
        <v>0</v>
      </c>
      <c r="E324" s="8" t="n">
        <f aca="false">D324*$J$5</f>
        <v>0</v>
      </c>
      <c r="F324" s="8" t="n">
        <f aca="false">E324-C324</f>
        <v>-2</v>
      </c>
      <c r="G324" s="9" t="n">
        <f aca="false">IF(AND(C324=0,E324=0),0,IF(C324=0,"New",(E324-C324)/C324))</f>
        <v>-1</v>
      </c>
      <c r="H324" s="8" t="n">
        <f aca="false">SUMIFS('Source'!$E:$E,'Source'!$A:$A,"107 - Pharmacies",'Source'!$B:$B,$A324)</f>
        <v>61.78</v>
      </c>
      <c r="I324" s="8" t="n">
        <f aca="false">SUMIFS('Source'!$G:$G,'Source'!$A:$A,"107 - Pharmacies",'Source'!$B:$B,$A324)</f>
        <v>0</v>
      </c>
      <c r="J324" s="8" t="n">
        <f aca="false">I324*$J$5</f>
        <v>0</v>
      </c>
      <c r="K324" s="8" t="n">
        <f aca="false">J324-H324</f>
        <v>-61.78</v>
      </c>
      <c r="L324" s="9" t="n">
        <f aca="false">IF(AND(H324=0,J324=0),0,IF(H324=0,"New",(J324-H324)/H324))</f>
        <v>-1</v>
      </c>
      <c r="M324" s="7" t="str">
        <f aca="false">IF(AND(OR(C324&lt;&gt;0,H324&lt;&gt;0),D324=0,I324=0),"DROP",IF(AND(OR(D324&lt;&gt;0,I324&lt;&gt;0),C324=0,H324=0),"NEW",""))</f>
        <v>DROP</v>
      </c>
    </row>
    <row r="325" customFormat="false" ht="15" hidden="false" customHeight="false" outlineLevel="0" collapsed="false">
      <c r="A325" s="7" t="s">
        <v>684</v>
      </c>
      <c r="B325" s="7" t="str">
        <f aca="false">IFERROR(INDEX('Source'!$C:$C,MATCH($A325,'Source'!$B:$B,0)),"")</f>
        <v>תומך ברך גנושילד</v>
      </c>
      <c r="C325" s="8" t="n">
        <f aca="false">SUMIFS('Source'!$D:$D,'Source'!$A:$A,"107 - Pharmacies",'Source'!$B:$B,$A325)</f>
        <v>3</v>
      </c>
      <c r="D325" s="8" t="n">
        <f aca="false">SUMIFS('Source'!$F:$F,'Source'!$A:$A,"107 - Pharmacies",'Source'!$B:$B,$A325)</f>
        <v>2</v>
      </c>
      <c r="E325" s="8" t="n">
        <f aca="false">D325*$J$5</f>
        <v>2.52631578947368</v>
      </c>
      <c r="F325" s="8" t="n">
        <f aca="false">E325-C325</f>
        <v>-0.473684210526316</v>
      </c>
      <c r="G325" s="9" t="n">
        <f aca="false">IF(AND(C325=0,E325=0),0,IF(C325=0,"New",(E325-C325)/C325))</f>
        <v>-0.157894736842105</v>
      </c>
      <c r="H325" s="8" t="n">
        <f aca="false">SUMIFS('Source'!$E:$E,'Source'!$A:$A,"107 - Pharmacies",'Source'!$B:$B,$A325)</f>
        <v>360</v>
      </c>
      <c r="I325" s="8" t="n">
        <f aca="false">SUMIFS('Source'!$G:$G,'Source'!$A:$A,"107 - Pharmacies",'Source'!$B:$B,$A325)</f>
        <v>421.76</v>
      </c>
      <c r="J325" s="8" t="n">
        <f aca="false">I325*$J$5</f>
        <v>532.74947368421</v>
      </c>
      <c r="K325" s="8" t="n">
        <f aca="false">J325-H325</f>
        <v>172.74947368421</v>
      </c>
      <c r="L325" s="9" t="n">
        <f aca="false">IF(AND(H325=0,J325=0),0,IF(H325=0,"New",(J325-H325)/H325))</f>
        <v>0.479859649122807</v>
      </c>
      <c r="M325" s="7" t="str">
        <f aca="false">IF(AND(OR(C325&lt;&gt;0,H325&lt;&gt;0),D325=0,I325=0),"DROP",IF(AND(OR(D325&lt;&gt;0,I325&lt;&gt;0),C325=0,H325=0),"NEW",""))</f>
        <v/>
      </c>
    </row>
    <row r="326" customFormat="false" ht="15" hidden="false" customHeight="false" outlineLevel="0" collapsed="false">
      <c r="A326" s="7" t="s">
        <v>513</v>
      </c>
      <c r="B326" s="7" t="str">
        <f aca="false">IFERROR(INDEX('Source'!$C:$C,MATCH($A326,'Source'!$B:$B,0)),"")</f>
        <v>חבק יד SC25</v>
      </c>
      <c r="C326" s="8" t="n">
        <f aca="false">SUMIFS('Source'!$D:$D,'Source'!$A:$A,"107 - Pharmacies",'Source'!$B:$B,$A326)</f>
        <v>3</v>
      </c>
      <c r="D326" s="8" t="n">
        <f aca="false">SUMIFS('Source'!$F:$F,'Source'!$A:$A,"107 - Pharmacies",'Source'!$B:$B,$A326)</f>
        <v>2</v>
      </c>
      <c r="E326" s="8" t="n">
        <f aca="false">D326*$J$5</f>
        <v>2.52631578947368</v>
      </c>
      <c r="F326" s="8" t="n">
        <f aca="false">E326-C326</f>
        <v>-0.473684210526316</v>
      </c>
      <c r="G326" s="9" t="n">
        <f aca="false">IF(AND(C326=0,E326=0),0,IF(C326=0,"New",(E326-C326)/C326))</f>
        <v>-0.157894736842105</v>
      </c>
      <c r="H326" s="8" t="n">
        <f aca="false">SUMIFS('Source'!$E:$E,'Source'!$A:$A,"107 - Pharmacies",'Source'!$B:$B,$A326)</f>
        <v>248.27</v>
      </c>
      <c r="I326" s="8" t="n">
        <f aca="false">SUMIFS('Source'!$G:$G,'Source'!$A:$A,"107 - Pharmacies",'Source'!$B:$B,$A326)</f>
        <v>187.35</v>
      </c>
      <c r="J326" s="8" t="n">
        <f aca="false">I326*$J$5</f>
        <v>236.652631578947</v>
      </c>
      <c r="K326" s="8" t="n">
        <f aca="false">J326-H326</f>
        <v>-11.6173684210527</v>
      </c>
      <c r="L326" s="9" t="n">
        <f aca="false">IF(AND(H326=0,J326=0),0,IF(H326=0,"New",(J326-H326)/H326))</f>
        <v>-0.0467932832039823</v>
      </c>
      <c r="M326" s="7" t="str">
        <f aca="false">IF(AND(OR(C326&lt;&gt;0,H326&lt;&gt;0),D326=0,I326=0),"DROP",IF(AND(OR(D326&lt;&gt;0,I326&lt;&gt;0),C326=0,H326=0),"NEW",""))</f>
        <v/>
      </c>
    </row>
    <row r="327" customFormat="false" ht="15" hidden="false" customHeight="false" outlineLevel="0" collapsed="false">
      <c r="A327" s="7" t="s">
        <v>362</v>
      </c>
      <c r="B327" s="7" t="str">
        <f aca="false">IFERROR(INDEX('Source'!$C:$C,MATCH($A327,'Source'!$B:$B,0)),"")</f>
        <v>מגן קרסול שמאל SC35</v>
      </c>
      <c r="C327" s="8" t="n">
        <f aca="false">SUMIFS('Source'!$D:$D,'Source'!$A:$A,"107 - Pharmacies",'Source'!$B:$B,$A327)</f>
        <v>2</v>
      </c>
      <c r="D327" s="8" t="n">
        <f aca="false">SUMIFS('Source'!$F:$F,'Source'!$A:$A,"107 - Pharmacies",'Source'!$B:$B,$A327)</f>
        <v>1</v>
      </c>
      <c r="E327" s="8" t="n">
        <f aca="false">D327*$J$5</f>
        <v>1.26315789473684</v>
      </c>
      <c r="F327" s="8" t="n">
        <f aca="false">E327-C327</f>
        <v>-0.736842105263158</v>
      </c>
      <c r="G327" s="9" t="n">
        <f aca="false">IF(AND(C327=0,E327=0),0,IF(C327=0,"New",(E327-C327)/C327))</f>
        <v>-0.368421052631579</v>
      </c>
      <c r="H327" s="8" t="n">
        <f aca="false">SUMIFS('Source'!$E:$E,'Source'!$A:$A,"107 - Pharmacies",'Source'!$B:$B,$A327)</f>
        <v>154.59</v>
      </c>
      <c r="I327" s="8" t="n">
        <f aca="false">SUMIFS('Source'!$G:$G,'Source'!$A:$A,"107 - Pharmacies",'Source'!$B:$B,$A327)</f>
        <v>93.67</v>
      </c>
      <c r="J327" s="8" t="n">
        <f aca="false">I327*$J$5</f>
        <v>118.32</v>
      </c>
      <c r="K327" s="8" t="n">
        <f aca="false">J327-H327</f>
        <v>-36.27</v>
      </c>
      <c r="L327" s="9" t="n">
        <f aca="false">IF(AND(H327=0,J327=0),0,IF(H327=0,"New",(J327-H327)/H327))</f>
        <v>-0.234620609353775</v>
      </c>
      <c r="M327" s="7" t="str">
        <f aca="false">IF(AND(OR(C327&lt;&gt;0,H327&lt;&gt;0),D327=0,I327=0),"DROP",IF(AND(OR(D327&lt;&gt;0,I327&lt;&gt;0),C327=0,H327=0),"NEW",""))</f>
        <v/>
      </c>
    </row>
    <row r="328" customFormat="false" ht="15" hidden="false" customHeight="false" outlineLevel="0" collapsed="false">
      <c r="A328" s="7" t="s">
        <v>189</v>
      </c>
      <c r="B328" s="7" t="str">
        <f aca="false">IFERROR(INDEX('Source'!$C:$C,MATCH($A328,'Source'!$B:$B,0)),"")</f>
        <v>מגן ברך רגיל</v>
      </c>
      <c r="C328" s="8" t="n">
        <f aca="false">SUMIFS('Source'!$D:$D,'Source'!$A:$A,"107 - Pharmacies",'Source'!$B:$B,$A328)</f>
        <v>3</v>
      </c>
      <c r="D328" s="8" t="n">
        <f aca="false">SUMIFS('Source'!$F:$F,'Source'!$A:$A,"107 - Pharmacies",'Source'!$B:$B,$A328)</f>
        <v>1</v>
      </c>
      <c r="E328" s="8" t="n">
        <f aca="false">D328*$J$5</f>
        <v>1.26315789473684</v>
      </c>
      <c r="F328" s="8" t="n">
        <f aca="false">E328-C328</f>
        <v>-1.73684210526316</v>
      </c>
      <c r="G328" s="9" t="n">
        <f aca="false">IF(AND(C328=0,E328=0),0,IF(C328=0,"New",(E328-C328)/C328))</f>
        <v>-0.578947368421053</v>
      </c>
      <c r="H328" s="8" t="n">
        <f aca="false">SUMIFS('Source'!$E:$E,'Source'!$A:$A,"107 - Pharmacies",'Source'!$B:$B,$A328)</f>
        <v>91.52</v>
      </c>
      <c r="I328" s="8" t="n">
        <f aca="false">SUMIFS('Source'!$G:$G,'Source'!$A:$A,"107 - Pharmacies",'Source'!$B:$B,$A328)</f>
        <v>30.89</v>
      </c>
      <c r="J328" s="8" t="n">
        <f aca="false">I328*$J$5</f>
        <v>39.0189473684211</v>
      </c>
      <c r="K328" s="8" t="n">
        <f aca="false">J328-H328</f>
        <v>-52.5010526315789</v>
      </c>
      <c r="L328" s="9" t="n">
        <f aca="false">IF(AND(H328=0,J328=0),0,IF(H328=0,"New",(J328-H328)/H328))</f>
        <v>-0.573656606551343</v>
      </c>
      <c r="M328" s="7" t="str">
        <f aca="false">IF(AND(OR(C328&lt;&gt;0,H328&lt;&gt;0),D328=0,I328=0),"DROP",IF(AND(OR(D328&lt;&gt;0,I328&lt;&gt;0),C328=0,H328=0),"NEW",""))</f>
        <v/>
      </c>
    </row>
    <row r="329" customFormat="false" ht="15" hidden="false" customHeight="false" outlineLevel="0" collapsed="false">
      <c r="A329" s="7" t="s">
        <v>126</v>
      </c>
      <c r="B329" s="7" t="str">
        <f aca="false">IFERROR(INDEX('Source'!$C:$C,MATCH($A329,'Source'!$B:$B,0)),"")</f>
        <v>קינזיולוגי טייפ</v>
      </c>
      <c r="C329" s="8" t="n">
        <f aca="false">SUMIFS('Source'!$D:$D,'Source'!$A:$A,"107 - Pharmacies",'Source'!$B:$B,$A329)</f>
        <v>1</v>
      </c>
      <c r="D329" s="8" t="n">
        <f aca="false">SUMIFS('Source'!$F:$F,'Source'!$A:$A,"107 - Pharmacies",'Source'!$B:$B,$A329)</f>
        <v>3</v>
      </c>
      <c r="E329" s="8" t="n">
        <f aca="false">D329*$J$5</f>
        <v>3.78947368421053</v>
      </c>
      <c r="F329" s="8" t="n">
        <f aca="false">E329-C329</f>
        <v>2.78947368421053</v>
      </c>
      <c r="G329" s="9" t="n">
        <f aca="false">IF(AND(C329=0,E329=0),0,IF(C329=0,"New",(E329-C329)/C329))</f>
        <v>2.78947368421053</v>
      </c>
      <c r="H329" s="8" t="n">
        <f aca="false">SUMIFS('Source'!$E:$E,'Source'!$A:$A,"107 - Pharmacies",'Source'!$B:$B,$A329)</f>
        <v>30</v>
      </c>
      <c r="I329" s="8" t="n">
        <f aca="false">SUMIFS('Source'!$G:$G,'Source'!$A:$A,"107 - Pharmacies",'Source'!$B:$B,$A329)</f>
        <v>90</v>
      </c>
      <c r="J329" s="8" t="n">
        <f aca="false">I329*$J$5</f>
        <v>113.684210526316</v>
      </c>
      <c r="K329" s="8" t="n">
        <f aca="false">J329-H329</f>
        <v>83.6842105263158</v>
      </c>
      <c r="L329" s="9" t="n">
        <f aca="false">IF(AND(H329=0,J329=0),0,IF(H329=0,"New",(J329-H329)/H329))</f>
        <v>2.78947368421053</v>
      </c>
      <c r="M329" s="7" t="str">
        <f aca="false">IF(AND(OR(C329&lt;&gt;0,H329&lt;&gt;0),D329=0,I329=0),"DROP",IF(AND(OR(D329&lt;&gt;0,I329&lt;&gt;0),C329=0,H329=0),"NEW",""))</f>
        <v/>
      </c>
    </row>
    <row r="330" customFormat="false" ht="15" hidden="false" customHeight="false" outlineLevel="0" collapsed="false">
      <c r="A330" s="7" t="s">
        <v>383</v>
      </c>
      <c r="B330" s="7" t="str">
        <f aca="false">IFERROR(INDEX('Source'!$C:$C,MATCH($A330,'Source'!$B:$B,0)),"")</f>
        <v>מגן ברך מחמם</v>
      </c>
      <c r="C330" s="8" t="n">
        <f aca="false">SUMIFS('Source'!$D:$D,'Source'!$A:$A,"107 - Pharmacies",'Source'!$B:$B,$A330)</f>
        <v>2</v>
      </c>
      <c r="D330" s="8" t="n">
        <f aca="false">SUMIFS('Source'!$F:$F,'Source'!$A:$A,"107 - Pharmacies",'Source'!$B:$B,$A330)</f>
        <v>1</v>
      </c>
      <c r="E330" s="8" t="n">
        <f aca="false">D330*$J$5</f>
        <v>1.26315789473684</v>
      </c>
      <c r="F330" s="8" t="n">
        <f aca="false">E330-C330</f>
        <v>-0.736842105263158</v>
      </c>
      <c r="G330" s="9" t="n">
        <f aca="false">IF(AND(C330=0,E330=0),0,IF(C330=0,"New",(E330-C330)/C330))</f>
        <v>-0.368421052631579</v>
      </c>
      <c r="H330" s="8" t="n">
        <f aca="false">SUMIFS('Source'!$E:$E,'Source'!$A:$A,"107 - Pharmacies",'Source'!$B:$B,$A330)</f>
        <v>113.35</v>
      </c>
      <c r="I330" s="8" t="n">
        <f aca="false">SUMIFS('Source'!$G:$G,'Source'!$A:$A,"107 - Pharmacies",'Source'!$B:$B,$A330)</f>
        <v>56.67</v>
      </c>
      <c r="J330" s="8" t="n">
        <f aca="false">I330*$J$5</f>
        <v>71.5831578947368</v>
      </c>
      <c r="K330" s="8" t="n">
        <f aca="false">J330-H330</f>
        <v>-41.7668421052632</v>
      </c>
      <c r="L330" s="9" t="n">
        <f aca="false">IF(AND(H330=0,J330=0),0,IF(H330=0,"New",(J330-H330)/H330))</f>
        <v>-0.368476771991735</v>
      </c>
      <c r="M330" s="7" t="str">
        <f aca="false">IF(AND(OR(C330&lt;&gt;0,H330&lt;&gt;0),D330=0,I330=0),"DROP",IF(AND(OR(D330&lt;&gt;0,I330&lt;&gt;0),C330=0,H330=0),"NEW",""))</f>
        <v/>
      </c>
    </row>
    <row r="331" customFormat="false" ht="15" hidden="false" customHeight="false" outlineLevel="0" collapsed="false">
      <c r="A331" s="7" t="s">
        <v>379</v>
      </c>
      <c r="B331" s="7" t="str">
        <f aca="false">IFERROR(INDEX('Source'!$C:$C,MATCH($A331,'Source'!$B:$B,0)),"")</f>
        <v>מגן ברך מחמם</v>
      </c>
      <c r="C331" s="8" t="n">
        <f aca="false">SUMIFS('Source'!$D:$D,'Source'!$A:$A,"107 - Pharmacies",'Source'!$B:$B,$A331)</f>
        <v>1</v>
      </c>
      <c r="D331" s="8" t="n">
        <f aca="false">SUMIFS('Source'!$F:$F,'Source'!$A:$A,"107 - Pharmacies",'Source'!$B:$B,$A331)</f>
        <v>0</v>
      </c>
      <c r="E331" s="8" t="n">
        <f aca="false">D331*$J$5</f>
        <v>0</v>
      </c>
      <c r="F331" s="8" t="n">
        <f aca="false">E331-C331</f>
        <v>-1</v>
      </c>
      <c r="G331" s="9" t="n">
        <f aca="false">IF(AND(C331=0,E331=0),0,IF(C331=0,"New",(E331-C331)/C331))</f>
        <v>-1</v>
      </c>
      <c r="H331" s="8" t="n">
        <f aca="false">SUMIFS('Source'!$E:$E,'Source'!$A:$A,"107 - Pharmacies",'Source'!$B:$B,$A331)</f>
        <v>56.67</v>
      </c>
      <c r="I331" s="8" t="n">
        <f aca="false">SUMIFS('Source'!$G:$G,'Source'!$A:$A,"107 - Pharmacies",'Source'!$B:$B,$A331)</f>
        <v>0</v>
      </c>
      <c r="J331" s="8" t="n">
        <f aca="false">I331*$J$5</f>
        <v>0</v>
      </c>
      <c r="K331" s="8" t="n">
        <f aca="false">J331-H331</f>
        <v>-56.67</v>
      </c>
      <c r="L331" s="9" t="n">
        <f aca="false">IF(AND(H331=0,J331=0),0,IF(H331=0,"New",(J331-H331)/H331))</f>
        <v>-1</v>
      </c>
      <c r="M331" s="7" t="str">
        <f aca="false">IF(AND(OR(C331&lt;&gt;0,H331&lt;&gt;0),D331=0,I331=0),"DROP",IF(AND(OR(D331&lt;&gt;0,I331&lt;&gt;0),C331=0,H331=0),"NEW",""))</f>
        <v>DROP</v>
      </c>
    </row>
    <row r="332" customFormat="false" ht="15" hidden="false" customHeight="false" outlineLevel="0" collapsed="false">
      <c r="A332" s="7" t="s">
        <v>418</v>
      </c>
      <c r="B332" s="7" t="str">
        <f aca="false">IFERROR(INDEX('Source'!$C:$C,MATCH($A332,'Source'!$B:$B,0)),"")</f>
        <v>גרבי נוחות קיץ לבן</v>
      </c>
      <c r="C332" s="8" t="n">
        <f aca="false">SUMIFS('Source'!$D:$D,'Source'!$A:$A,"107 - Pharmacies",'Source'!$B:$B,$A332)</f>
        <v>0</v>
      </c>
      <c r="D332" s="8" t="n">
        <f aca="false">SUMIFS('Source'!$F:$F,'Source'!$A:$A,"107 - Pharmacies",'Source'!$B:$B,$A332)</f>
        <v>2</v>
      </c>
      <c r="E332" s="8" t="n">
        <f aca="false">D332*$J$5</f>
        <v>2.52631578947368</v>
      </c>
      <c r="F332" s="8" t="n">
        <f aca="false">E332-C332</f>
        <v>2.52631578947368</v>
      </c>
      <c r="G332" s="9" t="str">
        <f aca="false">IF(AND(C332=0,E332=0),0,IF(C332=0,"New",(E332-C332)/C332))</f>
        <v>New</v>
      </c>
      <c r="H332" s="8" t="n">
        <f aca="false">SUMIFS('Source'!$E:$E,'Source'!$A:$A,"107 - Pharmacies",'Source'!$B:$B,$A332)</f>
        <v>0</v>
      </c>
      <c r="I332" s="8" t="n">
        <f aca="false">SUMIFS('Source'!$G:$G,'Source'!$A:$A,"107 - Pharmacies",'Source'!$B:$B,$A332)</f>
        <v>56.16</v>
      </c>
      <c r="J332" s="8" t="n">
        <f aca="false">I332*$J$5</f>
        <v>70.938947368421</v>
      </c>
      <c r="K332" s="8" t="n">
        <f aca="false">J332-H332</f>
        <v>70.938947368421</v>
      </c>
      <c r="L332" s="9" t="str">
        <f aca="false">IF(AND(H332=0,J332=0),0,IF(H332=0,"New",(J332-H332)/H332))</f>
        <v>New</v>
      </c>
      <c r="M332" s="7" t="str">
        <f aca="false">IF(AND(OR(C332&lt;&gt;0,H332&lt;&gt;0),D332=0,I332=0),"DROP",IF(AND(OR(D332&lt;&gt;0,I332&lt;&gt;0),C332=0,H332=0),"NEW",""))</f>
        <v>NEW</v>
      </c>
    </row>
    <row r="333" customFormat="false" ht="15" hidden="false" customHeight="false" outlineLevel="0" collapsed="false">
      <c r="A333" s="7" t="s">
        <v>265</v>
      </c>
      <c r="B333" s="7" t="str">
        <f aca="false">IFERROR(INDEX('Source'!$C:$C,MATCH($A333,'Source'!$B:$B,0)),"")</f>
        <v>מגן קרסול</v>
      </c>
      <c r="C333" s="8" t="n">
        <f aca="false">SUMIFS('Source'!$D:$D,'Source'!$A:$A,"107 - Pharmacies",'Source'!$B:$B,$A333)</f>
        <v>7</v>
      </c>
      <c r="D333" s="8" t="n">
        <f aca="false">SUMIFS('Source'!$F:$F,'Source'!$A:$A,"107 - Pharmacies",'Source'!$B:$B,$A333)</f>
        <v>8</v>
      </c>
      <c r="E333" s="8" t="n">
        <f aca="false">D333*$J$5</f>
        <v>10.1052631578947</v>
      </c>
      <c r="F333" s="8" t="n">
        <f aca="false">E333-C333</f>
        <v>3.10526315789474</v>
      </c>
      <c r="G333" s="9" t="n">
        <f aca="false">IF(AND(C333=0,E333=0),0,IF(C333=0,"New",(E333-C333)/C333))</f>
        <v>0.443609022556391</v>
      </c>
      <c r="H333" s="8" t="n">
        <f aca="false">SUMIFS('Source'!$E:$E,'Source'!$A:$A,"107 - Pharmacies",'Source'!$B:$B,$A333)</f>
        <v>246.76</v>
      </c>
      <c r="I333" s="8" t="n">
        <f aca="false">SUMIFS('Source'!$G:$G,'Source'!$A:$A,"107 - Pharmacies",'Source'!$B:$B,$A333)</f>
        <v>299.63</v>
      </c>
      <c r="J333" s="8" t="n">
        <f aca="false">I333*$J$5</f>
        <v>378.48</v>
      </c>
      <c r="K333" s="8" t="n">
        <f aca="false">J333-H333</f>
        <v>131.72</v>
      </c>
      <c r="L333" s="9" t="n">
        <f aca="false">IF(AND(H333=0,J333=0),0,IF(H333=0,"New",(J333-H333)/H333))</f>
        <v>0.533798022369914</v>
      </c>
      <c r="M333" s="7" t="str">
        <f aca="false">IF(AND(OR(C333&lt;&gt;0,H333&lt;&gt;0),D333=0,I333=0),"DROP",IF(AND(OR(D333&lt;&gt;0,I333&lt;&gt;0),C333=0,H333=0),"NEW",""))</f>
        <v/>
      </c>
    </row>
    <row r="334" customFormat="false" ht="15" hidden="false" customHeight="false" outlineLevel="0" collapsed="false">
      <c r="A334" s="7" t="s">
        <v>267</v>
      </c>
      <c r="B334" s="7" t="str">
        <f aca="false">IFERROR(INDEX('Source'!$C:$C,MATCH($A334,'Source'!$B:$B,0)),"")</f>
        <v>מישר כתפיים רחב+תמיכה לבית השח</v>
      </c>
      <c r="C334" s="8" t="n">
        <f aca="false">SUMIFS('Source'!$D:$D,'Source'!$A:$A,"107 - Pharmacies",'Source'!$B:$B,$A334)</f>
        <v>1</v>
      </c>
      <c r="D334" s="8" t="n">
        <f aca="false">SUMIFS('Source'!$F:$F,'Source'!$A:$A,"107 - Pharmacies",'Source'!$B:$B,$A334)</f>
        <v>1</v>
      </c>
      <c r="E334" s="8" t="n">
        <f aca="false">D334*$J$5</f>
        <v>1.26315789473684</v>
      </c>
      <c r="F334" s="8" t="n">
        <f aca="false">E334-C334</f>
        <v>0.263157894736842</v>
      </c>
      <c r="G334" s="9" t="n">
        <f aca="false">IF(AND(C334=0,E334=0),0,IF(C334=0,"New",(E334-C334)/C334))</f>
        <v>0.263157894736842</v>
      </c>
      <c r="H334" s="8" t="n">
        <f aca="false">SUMIFS('Source'!$E:$E,'Source'!$A:$A,"107 - Pharmacies",'Source'!$B:$B,$A334)</f>
        <v>210.88</v>
      </c>
      <c r="I334" s="8" t="n">
        <f aca="false">SUMIFS('Source'!$G:$G,'Source'!$A:$A,"107 - Pharmacies",'Source'!$B:$B,$A334)</f>
        <v>160</v>
      </c>
      <c r="J334" s="8" t="n">
        <f aca="false">I334*$J$5</f>
        <v>202.105263157895</v>
      </c>
      <c r="K334" s="8" t="n">
        <f aca="false">J334-H334</f>
        <v>-8.77473684210526</v>
      </c>
      <c r="L334" s="9" t="n">
        <f aca="false">IF(AND(H334=0,J334=0),0,IF(H334=0,"New",(J334-H334)/H334))</f>
        <v>-0.0416100950403322</v>
      </c>
      <c r="M334" s="7" t="str">
        <f aca="false">IF(AND(OR(C334&lt;&gt;0,H334&lt;&gt;0),D334=0,I334=0),"DROP",IF(AND(OR(D334&lt;&gt;0,I334&lt;&gt;0),C334=0,H334=0),"NEW",""))</f>
        <v/>
      </c>
    </row>
    <row r="335" customFormat="false" ht="15" hidden="false" customHeight="false" outlineLevel="0" collapsed="false">
      <c r="A335" s="7" t="s">
        <v>209</v>
      </c>
      <c r="B335" s="7" t="str">
        <f aca="false">IFERROR(INDEX('Source'!$C:$C,MATCH($A335,'Source'!$B:$B,0)),"")</f>
        <v>אצבעון מפלסטיק  ליד</v>
      </c>
      <c r="C335" s="8" t="n">
        <f aca="false">SUMIFS('Source'!$D:$D,'Source'!$A:$A,"107 - Pharmacies",'Source'!$B:$B,$A335)</f>
        <v>9</v>
      </c>
      <c r="D335" s="8" t="n">
        <f aca="false">SUMIFS('Source'!$F:$F,'Source'!$A:$A,"107 - Pharmacies",'Source'!$B:$B,$A335)</f>
        <v>6</v>
      </c>
      <c r="E335" s="8" t="n">
        <f aca="false">D335*$J$5</f>
        <v>7.57894736842105</v>
      </c>
      <c r="F335" s="8" t="n">
        <f aca="false">E335-C335</f>
        <v>-1.42105263157895</v>
      </c>
      <c r="G335" s="9" t="n">
        <f aca="false">IF(AND(C335=0,E335=0),0,IF(C335=0,"New",(E335-C335)/C335))</f>
        <v>-0.157894736842105</v>
      </c>
      <c r="H335" s="8" t="n">
        <f aca="false">SUMIFS('Source'!$E:$E,'Source'!$A:$A,"107 - Pharmacies",'Source'!$B:$B,$A335)</f>
        <v>170.02</v>
      </c>
      <c r="I335" s="8" t="n">
        <f aca="false">SUMIFS('Source'!$G:$G,'Source'!$A:$A,"107 - Pharmacies",'Source'!$B:$B,$A335)</f>
        <v>120.64</v>
      </c>
      <c r="J335" s="8" t="n">
        <f aca="false">I335*$J$5</f>
        <v>152.387368421053</v>
      </c>
      <c r="K335" s="8" t="n">
        <f aca="false">J335-H335</f>
        <v>-17.6326315789474</v>
      </c>
      <c r="L335" s="9" t="n">
        <f aca="false">IF(AND(H335=0,J335=0),0,IF(H335=0,"New",(J335-H335)/H335))</f>
        <v>-0.10370916115132</v>
      </c>
      <c r="M335" s="7" t="str">
        <f aca="false">IF(AND(OR(C335&lt;&gt;0,H335&lt;&gt;0),D335=0,I335=0),"DROP",IF(AND(OR(D335&lt;&gt;0,I335&lt;&gt;0),C335=0,H335=0),"NEW",""))</f>
        <v/>
      </c>
    </row>
    <row r="336" customFormat="false" ht="15" hidden="false" customHeight="false" outlineLevel="0" collapsed="false">
      <c r="A336" s="7" t="s">
        <v>193</v>
      </c>
      <c r="B336" s="7" t="str">
        <f aca="false">IFERROR(INDEX('Source'!$C:$C,MATCH($A336,'Source'!$B:$B,0)),"")</f>
        <v>מדרס מג'ל</v>
      </c>
      <c r="C336" s="8" t="n">
        <f aca="false">SUMIFS('Source'!$D:$D,'Source'!$A:$A,"107 - Pharmacies",'Source'!$B:$B,$A336)</f>
        <v>4</v>
      </c>
      <c r="D336" s="8" t="n">
        <f aca="false">SUMIFS('Source'!$F:$F,'Source'!$A:$A,"107 - Pharmacies",'Source'!$B:$B,$A336)</f>
        <v>5</v>
      </c>
      <c r="E336" s="8" t="n">
        <f aca="false">D336*$J$5</f>
        <v>6.31578947368421</v>
      </c>
      <c r="F336" s="8" t="n">
        <f aca="false">E336-C336</f>
        <v>2.31578947368421</v>
      </c>
      <c r="G336" s="9" t="n">
        <f aca="false">IF(AND(C336=0,E336=0),0,IF(C336=0,"New",(E336-C336)/C336))</f>
        <v>0.578947368421053</v>
      </c>
      <c r="H336" s="8" t="n">
        <f aca="false">SUMIFS('Source'!$E:$E,'Source'!$A:$A,"107 - Pharmacies",'Source'!$B:$B,$A336)</f>
        <v>284.79</v>
      </c>
      <c r="I336" s="8" t="n">
        <f aca="false">SUMIFS('Source'!$G:$G,'Source'!$A:$A,"107 - Pharmacies",'Source'!$B:$B,$A336)</f>
        <v>333.59</v>
      </c>
      <c r="J336" s="8" t="n">
        <f aca="false">I336*$J$5</f>
        <v>421.376842105263</v>
      </c>
      <c r="K336" s="8" t="n">
        <f aca="false">J336-H336</f>
        <v>136.586842105263</v>
      </c>
      <c r="L336" s="9" t="n">
        <f aca="false">IF(AND(H336=0,J336=0),0,IF(H336=0,"New",(J336-H336)/H336))</f>
        <v>0.479605471067324</v>
      </c>
      <c r="M336" s="7" t="str">
        <f aca="false">IF(AND(OR(C336&lt;&gt;0,H336&lt;&gt;0),D336=0,I336=0),"DROP",IF(AND(OR(D336&lt;&gt;0,I336&lt;&gt;0),C336=0,H336=0),"NEW",""))</f>
        <v/>
      </c>
    </row>
    <row r="337" customFormat="false" ht="15" hidden="false" customHeight="false" outlineLevel="0" collapsed="false">
      <c r="A337" s="7" t="s">
        <v>179</v>
      </c>
      <c r="B337" s="7" t="str">
        <f aca="false">IFERROR(INDEX('Source'!$C:$C,MATCH($A337,'Source'!$B:$B,0)),"")</f>
        <v>אצבעון מסיליקון</v>
      </c>
      <c r="C337" s="8" t="n">
        <f aca="false">SUMIFS('Source'!$D:$D,'Source'!$A:$A,"107 - Pharmacies",'Source'!$B:$B,$A337)</f>
        <v>9</v>
      </c>
      <c r="D337" s="8" t="n">
        <f aca="false">SUMIFS('Source'!$F:$F,'Source'!$A:$A,"107 - Pharmacies",'Source'!$B:$B,$A337)</f>
        <v>11</v>
      </c>
      <c r="E337" s="8" t="n">
        <f aca="false">D337*$J$5</f>
        <v>13.8947368421053</v>
      </c>
      <c r="F337" s="8" t="n">
        <f aca="false">E337-C337</f>
        <v>4.89473684210526</v>
      </c>
      <c r="G337" s="9" t="n">
        <f aca="false">IF(AND(C337=0,E337=0),0,IF(C337=0,"New",(E337-C337)/C337))</f>
        <v>0.543859649122807</v>
      </c>
      <c r="H337" s="8" t="n">
        <f aca="false">SUMIFS('Source'!$E:$E,'Source'!$A:$A,"107 - Pharmacies",'Source'!$B:$B,$A337)</f>
        <v>214.72</v>
      </c>
      <c r="I337" s="8" t="n">
        <f aca="false">SUMIFS('Source'!$G:$G,'Source'!$A:$A,"107 - Pharmacies",'Source'!$B:$B,$A337)</f>
        <v>262.44</v>
      </c>
      <c r="J337" s="8" t="n">
        <f aca="false">I337*$J$5</f>
        <v>331.503157894737</v>
      </c>
      <c r="K337" s="8" t="n">
        <f aca="false">J337-H337</f>
        <v>116.783157894737</v>
      </c>
      <c r="L337" s="9" t="n">
        <f aca="false">IF(AND(H337=0,J337=0),0,IF(H337=0,"New",(J337-H337)/H337))</f>
        <v>0.543885794964311</v>
      </c>
      <c r="M337" s="7" t="str">
        <f aca="false">IF(AND(OR(C337&lt;&gt;0,H337&lt;&gt;0),D337=0,I337=0),"DROP",IF(AND(OR(D337&lt;&gt;0,I337&lt;&gt;0),C337=0,H337=0),"NEW",""))</f>
        <v/>
      </c>
    </row>
    <row r="338" customFormat="false" ht="15" hidden="false" customHeight="false" outlineLevel="0" collapsed="false">
      <c r="A338" s="7" t="s">
        <v>384</v>
      </c>
      <c r="B338" s="7" t="str">
        <f aca="false">IFERROR(INDEX('Source'!$C:$C,MATCH($A338,'Source'!$B:$B,0)),"")</f>
        <v>כרית חום וקור</v>
      </c>
      <c r="C338" s="8" t="n">
        <f aca="false">SUMIFS('Source'!$D:$D,'Source'!$A:$A,"107 - Pharmacies",'Source'!$B:$B,$A338)</f>
        <v>1</v>
      </c>
      <c r="D338" s="8" t="n">
        <f aca="false">SUMIFS('Source'!$F:$F,'Source'!$A:$A,"107 - Pharmacies",'Source'!$B:$B,$A338)</f>
        <v>0</v>
      </c>
      <c r="E338" s="8" t="n">
        <f aca="false">D338*$J$5</f>
        <v>0</v>
      </c>
      <c r="F338" s="8" t="n">
        <f aca="false">E338-C338</f>
        <v>-1</v>
      </c>
      <c r="G338" s="9" t="n">
        <f aca="false">IF(AND(C338=0,E338=0),0,IF(C338=0,"New",(E338-C338)/C338))</f>
        <v>-1</v>
      </c>
      <c r="H338" s="8" t="n">
        <f aca="false">SUMIFS('Source'!$E:$E,'Source'!$A:$A,"107 - Pharmacies",'Source'!$B:$B,$A338)</f>
        <v>47.3</v>
      </c>
      <c r="I338" s="8" t="n">
        <f aca="false">SUMIFS('Source'!$G:$G,'Source'!$A:$A,"107 - Pharmacies",'Source'!$B:$B,$A338)</f>
        <v>0</v>
      </c>
      <c r="J338" s="8" t="n">
        <f aca="false">I338*$J$5</f>
        <v>0</v>
      </c>
      <c r="K338" s="8" t="n">
        <f aca="false">J338-H338</f>
        <v>-47.3</v>
      </c>
      <c r="L338" s="9" t="n">
        <f aca="false">IF(AND(H338=0,J338=0),0,IF(H338=0,"New",(J338-H338)/H338))</f>
        <v>-1</v>
      </c>
      <c r="M338" s="7" t="str">
        <f aca="false">IF(AND(OR(C338&lt;&gt;0,H338&lt;&gt;0),D338=0,I338=0),"DROP",IF(AND(OR(D338&lt;&gt;0,I338&lt;&gt;0),C338=0,H338=0),"NEW",""))</f>
        <v>DROP</v>
      </c>
    </row>
    <row r="339" customFormat="false" ht="15" hidden="false" customHeight="false" outlineLevel="0" collapsed="false">
      <c r="A339" s="7" t="s">
        <v>170</v>
      </c>
      <c r="B339" s="7" t="str">
        <f aca="false">IFERROR(INDEX('Source'!$C:$C,MATCH($A339,'Source'!$B:$B,0)),"")</f>
        <v>מיישר בוניון-HALUX VALGUS</v>
      </c>
      <c r="C339" s="8" t="n">
        <f aca="false">SUMIFS('Source'!$D:$D,'Source'!$A:$A,"107 - Pharmacies",'Source'!$B:$B,$A339)</f>
        <v>0</v>
      </c>
      <c r="D339" s="8" t="n">
        <f aca="false">SUMIFS('Source'!$F:$F,'Source'!$A:$A,"107 - Pharmacies",'Source'!$B:$B,$A339)</f>
        <v>1</v>
      </c>
      <c r="E339" s="8" t="n">
        <f aca="false">D339*$J$5</f>
        <v>1.26315789473684</v>
      </c>
      <c r="F339" s="8" t="n">
        <f aca="false">E339-C339</f>
        <v>1.26315789473684</v>
      </c>
      <c r="G339" s="9" t="str">
        <f aca="false">IF(AND(C339=0,E339=0),0,IF(C339=0,"New",(E339-C339)/C339))</f>
        <v>New</v>
      </c>
      <c r="H339" s="8" t="n">
        <f aca="false">SUMIFS('Source'!$E:$E,'Source'!$A:$A,"107 - Pharmacies",'Source'!$B:$B,$A339)</f>
        <v>0</v>
      </c>
      <c r="I339" s="8" t="n">
        <f aca="false">SUMIFS('Source'!$G:$G,'Source'!$A:$A,"107 - Pharmacies",'Source'!$B:$B,$A339)</f>
        <v>47.3</v>
      </c>
      <c r="J339" s="8" t="n">
        <f aca="false">I339*$J$5</f>
        <v>59.7473684210526</v>
      </c>
      <c r="K339" s="8" t="n">
        <f aca="false">J339-H339</f>
        <v>59.7473684210526</v>
      </c>
      <c r="L339" s="9" t="str">
        <f aca="false">IF(AND(H339=0,J339=0),0,IF(H339=0,"New",(J339-H339)/H339))</f>
        <v>New</v>
      </c>
      <c r="M339" s="7" t="str">
        <f aca="false">IF(AND(OR(C339&lt;&gt;0,H339&lt;&gt;0),D339=0,I339=0),"DROP",IF(AND(OR(D339&lt;&gt;0,I339&lt;&gt;0),C339=0,H339=0),"NEW",""))</f>
        <v>NEW</v>
      </c>
    </row>
    <row r="340" customFormat="false" ht="15" hidden="false" customHeight="false" outlineLevel="0" collapsed="false">
      <c r="A340" s="7" t="s">
        <v>230</v>
      </c>
      <c r="B340" s="7" t="str">
        <f aca="false">IFERROR(INDEX('Source'!$C:$C,MATCH($A340,'Source'!$B:$B,0)),"")</f>
        <v>AC27</v>
      </c>
      <c r="C340" s="8" t="n">
        <f aca="false">SUMIFS('Source'!$D:$D,'Source'!$A:$A,"107 - Pharmacies",'Source'!$B:$B,$A340)</f>
        <v>7</v>
      </c>
      <c r="D340" s="8" t="n">
        <f aca="false">SUMIFS('Source'!$F:$F,'Source'!$A:$A,"107 - Pharmacies",'Source'!$B:$B,$A340)</f>
        <v>5</v>
      </c>
      <c r="E340" s="8" t="n">
        <f aca="false">D340*$J$5</f>
        <v>6.31578947368421</v>
      </c>
      <c r="F340" s="8" t="n">
        <f aca="false">E340-C340</f>
        <v>-0.684210526315789</v>
      </c>
      <c r="G340" s="9" t="n">
        <f aca="false">IF(AND(C340=0,E340=0),0,IF(C340=0,"New",(E340-C340)/C340))</f>
        <v>-0.0977443609022556</v>
      </c>
      <c r="H340" s="8" t="n">
        <f aca="false">SUMIFS('Source'!$E:$E,'Source'!$A:$A,"107 - Pharmacies",'Source'!$B:$B,$A340)</f>
        <v>280.94</v>
      </c>
      <c r="I340" s="8" t="n">
        <f aca="false">SUMIFS('Source'!$G:$G,'Source'!$A:$A,"107 - Pharmacies",'Source'!$B:$B,$A340)</f>
        <v>234.09</v>
      </c>
      <c r="J340" s="8" t="n">
        <f aca="false">I340*$J$5</f>
        <v>295.692631578947</v>
      </c>
      <c r="K340" s="8" t="n">
        <f aca="false">J340-H340</f>
        <v>14.7526315789474</v>
      </c>
      <c r="L340" s="9" t="n">
        <f aca="false">IF(AND(H340=0,J340=0),0,IF(H340=0,"New",(J340-H340)/H340))</f>
        <v>0.0525116807109966</v>
      </c>
      <c r="M340" s="7" t="str">
        <f aca="false">IF(AND(OR(C340&lt;&gt;0,H340&lt;&gt;0),D340=0,I340=0),"DROP",IF(AND(OR(D340&lt;&gt;0,I340&lt;&gt;0),C340=0,H340=0),"NEW",""))</f>
        <v/>
      </c>
    </row>
    <row r="341" customFormat="false" ht="15" hidden="false" customHeight="false" outlineLevel="0" collapsed="false">
      <c r="A341" s="7" t="s">
        <v>256</v>
      </c>
      <c r="B341" s="7" t="str">
        <f aca="false">IFERROR(INDEX('Source'!$C:$C,MATCH($A341,'Source'!$B:$B,0)),"")</f>
        <v>שרוול לגבס קצר יד</v>
      </c>
      <c r="C341" s="8" t="n">
        <f aca="false">SUMIFS('Source'!$D:$D,'Source'!$A:$A,"107 - Pharmacies",'Source'!$B:$B,$A341)</f>
        <v>10</v>
      </c>
      <c r="D341" s="8" t="n">
        <f aca="false">SUMIFS('Source'!$F:$F,'Source'!$A:$A,"107 - Pharmacies",'Source'!$B:$B,$A341)</f>
        <v>8</v>
      </c>
      <c r="E341" s="8" t="n">
        <f aca="false">D341*$J$5</f>
        <v>10.1052631578947</v>
      </c>
      <c r="F341" s="8" t="n">
        <f aca="false">E341-C341</f>
        <v>0.105263157894736</v>
      </c>
      <c r="G341" s="9" t="n">
        <f aca="false">IF(AND(C341=0,E341=0),0,IF(C341=0,"New",(E341-C341)/C341))</f>
        <v>0.0105263157894736</v>
      </c>
      <c r="H341" s="8" t="n">
        <f aca="false">SUMIFS('Source'!$E:$E,'Source'!$A:$A,"107 - Pharmacies",'Source'!$B:$B,$A341)</f>
        <v>364.2</v>
      </c>
      <c r="I341" s="8" t="n">
        <f aca="false">SUMIFS('Source'!$G:$G,'Source'!$A:$A,"107 - Pharmacies",'Source'!$B:$B,$A341)</f>
        <v>318.36</v>
      </c>
      <c r="J341" s="8" t="n">
        <f aca="false">I341*$J$5</f>
        <v>402.138947368421</v>
      </c>
      <c r="K341" s="8" t="n">
        <f aca="false">J341-H341</f>
        <v>37.9389473684211</v>
      </c>
      <c r="L341" s="9" t="n">
        <f aca="false">IF(AND(H341=0,J341=0),0,IF(H341=0,"New",(J341-H341)/H341))</f>
        <v>0.104170640769964</v>
      </c>
      <c r="M341" s="7" t="str">
        <f aca="false">IF(AND(OR(C341&lt;&gt;0,H341&lt;&gt;0),D341=0,I341=0),"DROP",IF(AND(OR(D341&lt;&gt;0,I341&lt;&gt;0),C341=0,H341=0),"NEW",""))</f>
        <v/>
      </c>
    </row>
    <row r="342" customFormat="false" ht="15" hidden="false" customHeight="false" outlineLevel="0" collapsed="false">
      <c r="A342" s="7" t="s">
        <v>357</v>
      </c>
      <c r="B342" s="7" t="str">
        <f aca="false">IFERROR(INDEX('Source'!$C:$C,MATCH($A342,'Source'!$B:$B,0)),"")</f>
        <v>אבן שיוף להסירת</v>
      </c>
      <c r="C342" s="8" t="n">
        <f aca="false">SUMIFS('Source'!$D:$D,'Source'!$A:$A,"107 - Pharmacies",'Source'!$B:$B,$A342)</f>
        <v>5</v>
      </c>
      <c r="D342" s="8" t="n">
        <f aca="false">SUMIFS('Source'!$F:$F,'Source'!$A:$A,"107 - Pharmacies",'Source'!$B:$B,$A342)</f>
        <v>0</v>
      </c>
      <c r="E342" s="8" t="n">
        <f aca="false">D342*$J$5</f>
        <v>0</v>
      </c>
      <c r="F342" s="8" t="n">
        <f aca="false">E342-C342</f>
        <v>-5</v>
      </c>
      <c r="G342" s="9" t="n">
        <f aca="false">IF(AND(C342=0,E342=0),0,IF(C342=0,"New",(E342-C342)/C342))</f>
        <v>-1</v>
      </c>
      <c r="H342" s="8" t="n">
        <f aca="false">SUMIFS('Source'!$E:$E,'Source'!$A:$A,"107 - Pharmacies",'Source'!$B:$B,$A342)</f>
        <v>44.28</v>
      </c>
      <c r="I342" s="8" t="n">
        <f aca="false">SUMIFS('Source'!$G:$G,'Source'!$A:$A,"107 - Pharmacies",'Source'!$B:$B,$A342)</f>
        <v>0</v>
      </c>
      <c r="J342" s="8" t="n">
        <f aca="false">I342*$J$5</f>
        <v>0</v>
      </c>
      <c r="K342" s="8" t="n">
        <f aca="false">J342-H342</f>
        <v>-44.28</v>
      </c>
      <c r="L342" s="9" t="n">
        <f aca="false">IF(AND(H342=0,J342=0),0,IF(H342=0,"New",(J342-H342)/H342))</f>
        <v>-1</v>
      </c>
      <c r="M342" s="7" t="str">
        <f aca="false">IF(AND(OR(C342&lt;&gt;0,H342&lt;&gt;0),D342=0,I342=0),"DROP",IF(AND(OR(D342&lt;&gt;0,I342&lt;&gt;0),C342=0,H342=0),"NEW",""))</f>
        <v>DROP</v>
      </c>
    </row>
    <row r="343" customFormat="false" ht="15" hidden="false" customHeight="false" outlineLevel="0" collapsed="false">
      <c r="A343" s="7" t="s">
        <v>306</v>
      </c>
      <c r="B343" s="7" t="str">
        <f aca="false">IFERROR(INDEX('Source'!$C:$C,MATCH($A343,'Source'!$B:$B,0)),"")</f>
        <v>ICE &amp; GO</v>
      </c>
      <c r="C343" s="8" t="n">
        <f aca="false">SUMIFS('Source'!$D:$D,'Source'!$A:$A,"107 - Pharmacies",'Source'!$B:$B,$A343)</f>
        <v>7</v>
      </c>
      <c r="D343" s="8" t="n">
        <f aca="false">SUMIFS('Source'!$F:$F,'Source'!$A:$A,"107 - Pharmacies",'Source'!$B:$B,$A343)</f>
        <v>9</v>
      </c>
      <c r="E343" s="8" t="n">
        <f aca="false">D343*$J$5</f>
        <v>11.3684210526316</v>
      </c>
      <c r="F343" s="8" t="n">
        <f aca="false">E343-C343</f>
        <v>4.36842105263158</v>
      </c>
      <c r="G343" s="9" t="n">
        <f aca="false">IF(AND(C343=0,E343=0),0,IF(C343=0,"New",(E343-C343)/C343))</f>
        <v>0.62406015037594</v>
      </c>
      <c r="H343" s="8" t="n">
        <f aca="false">SUMIFS('Source'!$E:$E,'Source'!$A:$A,"107 - Pharmacies",'Source'!$B:$B,$A343)</f>
        <v>149.87</v>
      </c>
      <c r="I343" s="8" t="n">
        <f aca="false">SUMIFS('Source'!$G:$G,'Source'!$A:$A,"107 - Pharmacies",'Source'!$B:$B,$A343)</f>
        <v>193.65</v>
      </c>
      <c r="J343" s="8" t="n">
        <f aca="false">I343*$J$5</f>
        <v>244.610526315789</v>
      </c>
      <c r="K343" s="8" t="n">
        <f aca="false">J343-H343</f>
        <v>94.7405263157895</v>
      </c>
      <c r="L343" s="9" t="n">
        <f aca="false">IF(AND(H343=0,J343=0),0,IF(H343=0,"New",(J343-H343)/H343))</f>
        <v>0.632151373295452</v>
      </c>
      <c r="M343" s="7" t="str">
        <f aca="false">IF(AND(OR(C343&lt;&gt;0,H343&lt;&gt;0),D343=0,I343=0),"DROP",IF(AND(OR(D343&lt;&gt;0,I343&lt;&gt;0),C343=0,H343=0),"NEW",""))</f>
        <v/>
      </c>
    </row>
    <row r="344" customFormat="false" ht="15" hidden="false" customHeight="false" outlineLevel="0" collapsed="false">
      <c r="A344" s="7" t="s">
        <v>246</v>
      </c>
      <c r="B344" s="7" t="str">
        <f aca="false">IFERROR(INDEX('Source'!$C:$C,MATCH($A344,'Source'!$B:$B,0)),"")</f>
        <v>מפריד אצבע</v>
      </c>
      <c r="C344" s="8" t="n">
        <f aca="false">SUMIFS('Source'!$D:$D,'Source'!$A:$A,"107 - Pharmacies",'Source'!$B:$B,$A344)</f>
        <v>12</v>
      </c>
      <c r="D344" s="8" t="n">
        <f aca="false">SUMIFS('Source'!$F:$F,'Source'!$A:$A,"107 - Pharmacies",'Source'!$B:$B,$A344)</f>
        <v>9</v>
      </c>
      <c r="E344" s="8" t="n">
        <f aca="false">D344*$J$5</f>
        <v>11.3684210526316</v>
      </c>
      <c r="F344" s="8" t="n">
        <f aca="false">E344-C344</f>
        <v>-0.631578947368421</v>
      </c>
      <c r="G344" s="9" t="n">
        <f aca="false">IF(AND(C344=0,E344=0),0,IF(C344=0,"New",(E344-C344)/C344))</f>
        <v>-0.0526315789473684</v>
      </c>
      <c r="H344" s="8" t="n">
        <f aca="false">SUMIFS('Source'!$E:$E,'Source'!$A:$A,"107 - Pharmacies",'Source'!$B:$B,$A344)</f>
        <v>173.78</v>
      </c>
      <c r="I344" s="8" t="n">
        <f aca="false">SUMIFS('Source'!$G:$G,'Source'!$A:$A,"107 - Pharmacies",'Source'!$B:$B,$A344)</f>
        <v>130.33</v>
      </c>
      <c r="J344" s="8" t="n">
        <f aca="false">I344*$J$5</f>
        <v>164.627368421053</v>
      </c>
      <c r="K344" s="8" t="n">
        <f aca="false">J344-H344</f>
        <v>-9.15263157894736</v>
      </c>
      <c r="L344" s="9" t="n">
        <f aca="false">IF(AND(H344=0,J344=0),0,IF(H344=0,"New",(J344-H344)/H344))</f>
        <v>-0.0526679225396902</v>
      </c>
      <c r="M344" s="7" t="str">
        <f aca="false">IF(AND(OR(C344&lt;&gt;0,H344&lt;&gt;0),D344=0,I344=0),"DROP",IF(AND(OR(D344&lt;&gt;0,I344&lt;&gt;0),C344=0,H344=0),"NEW",""))</f>
        <v/>
      </c>
    </row>
    <row r="345" customFormat="false" ht="15" hidden="false" customHeight="false" outlineLevel="0" collapsed="false">
      <c r="A345" s="7" t="s">
        <v>490</v>
      </c>
      <c r="B345" s="7" t="str">
        <f aca="false">IFERROR(INDEX('Source'!$C:$C,MATCH($A345,'Source'!$B:$B,0)),"")</f>
        <v>חגורת הריון מכנס</v>
      </c>
      <c r="C345" s="8" t="n">
        <f aca="false">SUMIFS('Source'!$D:$D,'Source'!$A:$A,"107 - Pharmacies",'Source'!$B:$B,$A345)</f>
        <v>1</v>
      </c>
      <c r="D345" s="8" t="n">
        <f aca="false">SUMIFS('Source'!$F:$F,'Source'!$A:$A,"107 - Pharmacies",'Source'!$B:$B,$A345)</f>
        <v>1</v>
      </c>
      <c r="E345" s="8" t="n">
        <f aca="false">D345*$J$5</f>
        <v>1.26315789473684</v>
      </c>
      <c r="F345" s="8" t="n">
        <f aca="false">E345-C345</f>
        <v>0.263157894736842</v>
      </c>
      <c r="G345" s="9" t="n">
        <f aca="false">IF(AND(C345=0,E345=0),0,IF(C345=0,"New",(E345-C345)/C345))</f>
        <v>0.263157894736842</v>
      </c>
      <c r="H345" s="8" t="n">
        <f aca="false">SUMIFS('Source'!$E:$E,'Source'!$A:$A,"107 - Pharmacies",'Source'!$B:$B,$A345)</f>
        <v>268</v>
      </c>
      <c r="I345" s="8" t="n">
        <f aca="false">SUMIFS('Source'!$G:$G,'Source'!$A:$A,"107 - Pharmacies",'Source'!$B:$B,$A345)</f>
        <v>309.32</v>
      </c>
      <c r="J345" s="8" t="n">
        <f aca="false">I345*$J$5</f>
        <v>390.72</v>
      </c>
      <c r="K345" s="8" t="n">
        <f aca="false">J345-H345</f>
        <v>122.72</v>
      </c>
      <c r="L345" s="9" t="n">
        <f aca="false">IF(AND(H345=0,J345=0),0,IF(H345=0,"New",(J345-H345)/H345))</f>
        <v>0.457910447761194</v>
      </c>
      <c r="M345" s="7" t="str">
        <f aca="false">IF(AND(OR(C345&lt;&gt;0,H345&lt;&gt;0),D345=0,I345=0),"DROP",IF(AND(OR(D345&lt;&gt;0,I345&lt;&gt;0),C345=0,H345=0),"NEW",""))</f>
        <v/>
      </c>
    </row>
    <row r="346" customFormat="false" ht="15" hidden="false" customHeight="false" outlineLevel="0" collapsed="false">
      <c r="A346" s="7" t="s">
        <v>440</v>
      </c>
      <c r="B346" s="7" t="str">
        <f aca="false">IFERROR(INDEX('Source'!$C:$C,MATCH($A346,'Source'!$B:$B,0)),"")</f>
        <v>חגורת הריון מכנס</v>
      </c>
      <c r="C346" s="8" t="n">
        <f aca="false">SUMIFS('Source'!$D:$D,'Source'!$A:$A,"107 - Pharmacies",'Source'!$B:$B,$A346)</f>
        <v>1</v>
      </c>
      <c r="D346" s="8" t="n">
        <f aca="false">SUMIFS('Source'!$F:$F,'Source'!$A:$A,"107 - Pharmacies",'Source'!$B:$B,$A346)</f>
        <v>1</v>
      </c>
      <c r="E346" s="8" t="n">
        <f aca="false">D346*$J$5</f>
        <v>1.26315789473684</v>
      </c>
      <c r="F346" s="8" t="n">
        <f aca="false">E346-C346</f>
        <v>0.263157894736842</v>
      </c>
      <c r="G346" s="9" t="n">
        <f aca="false">IF(AND(C346=0,E346=0),0,IF(C346=0,"New",(E346-C346)/C346))</f>
        <v>0.263157894736842</v>
      </c>
      <c r="H346" s="8" t="n">
        <f aca="false">SUMIFS('Source'!$E:$E,'Source'!$A:$A,"107 - Pharmacies",'Source'!$B:$B,$A346)</f>
        <v>268</v>
      </c>
      <c r="I346" s="8" t="n">
        <f aca="false">SUMIFS('Source'!$G:$G,'Source'!$A:$A,"107 - Pharmacies",'Source'!$B:$B,$A346)</f>
        <v>309.31</v>
      </c>
      <c r="J346" s="8" t="n">
        <f aca="false">I346*$J$5</f>
        <v>390.707368421053</v>
      </c>
      <c r="K346" s="8" t="n">
        <f aca="false">J346-H346</f>
        <v>122.707368421053</v>
      </c>
      <c r="L346" s="9" t="n">
        <f aca="false">IF(AND(H346=0,J346=0),0,IF(H346=0,"New",(J346-H346)/H346))</f>
        <v>0.457863315003928</v>
      </c>
      <c r="M346" s="7" t="str">
        <f aca="false">IF(AND(OR(C346&lt;&gt;0,H346&lt;&gt;0),D346=0,I346=0),"DROP",IF(AND(OR(D346&lt;&gt;0,I346&lt;&gt;0),C346=0,H346=0),"NEW",""))</f>
        <v/>
      </c>
    </row>
    <row r="347" customFormat="false" ht="15" hidden="false" customHeight="false" outlineLevel="0" collapsed="false">
      <c r="A347" s="7" t="s">
        <v>569</v>
      </c>
      <c r="B347" s="7" t="str">
        <f aca="false">IFERROR(INDEX('Source'!$C:$C,MATCH($A347,'Source'!$B:$B,0)),"")</f>
        <v>URIEL STRAP4U PINK S-M</v>
      </c>
      <c r="C347" s="8" t="n">
        <f aca="false">SUMIFS('Source'!$D:$D,'Source'!$A:$A,"107 - Pharmacies",'Source'!$B:$B,$A347)</f>
        <v>2</v>
      </c>
      <c r="D347" s="8" t="n">
        <f aca="false">SUMIFS('Source'!$F:$F,'Source'!$A:$A,"107 - Pharmacies",'Source'!$B:$B,$A347)</f>
        <v>0</v>
      </c>
      <c r="E347" s="8" t="n">
        <f aca="false">D347*$J$5</f>
        <v>0</v>
      </c>
      <c r="F347" s="8" t="n">
        <f aca="false">E347-C347</f>
        <v>-2</v>
      </c>
      <c r="G347" s="9" t="n">
        <f aca="false">IF(AND(C347=0,E347=0),0,IF(C347=0,"New",(E347-C347)/C347))</f>
        <v>-1</v>
      </c>
      <c r="H347" s="8" t="n">
        <f aca="false">SUMIFS('Source'!$E:$E,'Source'!$A:$A,"107 - Pharmacies",'Source'!$B:$B,$A347)</f>
        <v>38.34</v>
      </c>
      <c r="I347" s="8" t="n">
        <f aca="false">SUMIFS('Source'!$G:$G,'Source'!$A:$A,"107 - Pharmacies",'Source'!$B:$B,$A347)</f>
        <v>0</v>
      </c>
      <c r="J347" s="8" t="n">
        <f aca="false">I347*$J$5</f>
        <v>0</v>
      </c>
      <c r="K347" s="8" t="n">
        <f aca="false">J347-H347</f>
        <v>-38.34</v>
      </c>
      <c r="L347" s="9" t="n">
        <f aca="false">IF(AND(H347=0,J347=0),0,IF(H347=0,"New",(J347-H347)/H347))</f>
        <v>-1</v>
      </c>
      <c r="M347" s="7" t="str">
        <f aca="false">IF(AND(OR(C347&lt;&gt;0,H347&lt;&gt;0),D347=0,I347=0),"DROP",IF(AND(OR(D347&lt;&gt;0,I347&lt;&gt;0),C347=0,H347=0),"NEW",""))</f>
        <v>DROP</v>
      </c>
    </row>
    <row r="348" customFormat="false" ht="15" hidden="false" customHeight="false" outlineLevel="0" collapsed="false">
      <c r="A348" s="7" t="s">
        <v>424</v>
      </c>
      <c r="B348" s="7" t="str">
        <f aca="false">IFERROR(INDEX('Source'!$C:$C,MATCH($A348,'Source'!$B:$B,0)),"")</f>
        <v>קרם לרגלים X 3</v>
      </c>
      <c r="C348" s="8" t="n">
        <f aca="false">SUMIFS('Source'!$D:$D,'Source'!$A:$A,"107 - Pharmacies",'Source'!$B:$B,$A348)</f>
        <v>-1</v>
      </c>
      <c r="D348" s="8" t="n">
        <f aca="false">SUMIFS('Source'!$F:$F,'Source'!$A:$A,"107 - Pharmacies",'Source'!$B:$B,$A348)</f>
        <v>0</v>
      </c>
      <c r="E348" s="8" t="n">
        <f aca="false">D348*$J$5</f>
        <v>0</v>
      </c>
      <c r="F348" s="8" t="n">
        <f aca="false">E348-C348</f>
        <v>1</v>
      </c>
      <c r="G348" s="9" t="n">
        <f aca="false">IF(AND(C348=0,E348=0),0,IF(C348=0,"New",(E348-C348)/C348))</f>
        <v>-1</v>
      </c>
      <c r="H348" s="8" t="n">
        <f aca="false">SUMIFS('Source'!$E:$E,'Source'!$A:$A,"107 - Pharmacies",'Source'!$B:$B,$A348)</f>
        <v>-37.77</v>
      </c>
      <c r="I348" s="8" t="n">
        <f aca="false">SUMIFS('Source'!$G:$G,'Source'!$A:$A,"107 - Pharmacies",'Source'!$B:$B,$A348)</f>
        <v>0</v>
      </c>
      <c r="J348" s="8" t="n">
        <f aca="false">I348*$J$5</f>
        <v>0</v>
      </c>
      <c r="K348" s="8" t="n">
        <f aca="false">J348-H348</f>
        <v>37.77</v>
      </c>
      <c r="L348" s="9" t="n">
        <f aca="false">IF(AND(H348=0,J348=0),0,IF(H348=0,"New",(J348-H348)/H348))</f>
        <v>-1</v>
      </c>
      <c r="M348" s="7" t="str">
        <f aca="false">IF(AND(OR(C348&lt;&gt;0,H348&lt;&gt;0),D348=0,I348=0),"DROP",IF(AND(OR(D348&lt;&gt;0,I348&lt;&gt;0),C348=0,H348=0),"NEW",""))</f>
        <v>DROP</v>
      </c>
    </row>
    <row r="349" customFormat="false" ht="15" hidden="false" customHeight="false" outlineLevel="0" collapsed="false">
      <c r="A349" s="7" t="s">
        <v>216</v>
      </c>
      <c r="B349" s="7" t="str">
        <f aca="false">IFERROR(INDEX('Source'!$C:$C,MATCH($A349,'Source'!$B:$B,0)),"")</f>
        <v>מגן ברך ארוך</v>
      </c>
      <c r="C349" s="8" t="n">
        <f aca="false">SUMIFS('Source'!$D:$D,'Source'!$A:$A,"107 - Pharmacies",'Source'!$B:$B,$A349)</f>
        <v>0</v>
      </c>
      <c r="D349" s="8" t="n">
        <f aca="false">SUMIFS('Source'!$F:$F,'Source'!$A:$A,"107 - Pharmacies",'Source'!$B:$B,$A349)</f>
        <v>1</v>
      </c>
      <c r="E349" s="8" t="n">
        <f aca="false">D349*$J$5</f>
        <v>1.26315789473684</v>
      </c>
      <c r="F349" s="8" t="n">
        <f aca="false">E349-C349</f>
        <v>1.26315789473684</v>
      </c>
      <c r="G349" s="9" t="str">
        <f aca="false">IF(AND(C349=0,E349=0),0,IF(C349=0,"New",(E349-C349)/C349))</f>
        <v>New</v>
      </c>
      <c r="H349" s="8" t="n">
        <f aca="false">SUMIFS('Source'!$E:$E,'Source'!$A:$A,"107 - Pharmacies",'Source'!$B:$B,$A349)</f>
        <v>0</v>
      </c>
      <c r="I349" s="8" t="n">
        <f aca="false">SUMIFS('Source'!$G:$G,'Source'!$A:$A,"107 - Pharmacies",'Source'!$B:$B,$A349)</f>
        <v>37.45</v>
      </c>
      <c r="J349" s="8" t="n">
        <f aca="false">I349*$J$5</f>
        <v>47.3052631578947</v>
      </c>
      <c r="K349" s="8" t="n">
        <f aca="false">J349-H349</f>
        <v>47.3052631578947</v>
      </c>
      <c r="L349" s="9" t="str">
        <f aca="false">IF(AND(H349=0,J349=0),0,IF(H349=0,"New",(J349-H349)/H349))</f>
        <v>New</v>
      </c>
      <c r="M349" s="7" t="str">
        <f aca="false">IF(AND(OR(C349&lt;&gt;0,H349&lt;&gt;0),D349=0,I349=0),"DROP",IF(AND(OR(D349&lt;&gt;0,I349&lt;&gt;0),C349=0,H349=0),"NEW",""))</f>
        <v>NEW</v>
      </c>
    </row>
    <row r="350" customFormat="false" ht="15" hidden="false" customHeight="false" outlineLevel="0" collapsed="false">
      <c r="A350" s="7" t="s">
        <v>165</v>
      </c>
      <c r="B350" s="7" t="str">
        <f aca="false">IFERROR(INDEX('Source'!$C:$C,MATCH($A350,'Source'!$B:$B,0)),"")</f>
        <v>מגן ברך ארוך בז'</v>
      </c>
      <c r="C350" s="8" t="n">
        <f aca="false">SUMIFS('Source'!$D:$D,'Source'!$A:$A,"107 - Pharmacies",'Source'!$B:$B,$A350)</f>
        <v>2</v>
      </c>
      <c r="D350" s="8" t="n">
        <f aca="false">SUMIFS('Source'!$F:$F,'Source'!$A:$A,"107 - Pharmacies",'Source'!$B:$B,$A350)</f>
        <v>1</v>
      </c>
      <c r="E350" s="8" t="n">
        <f aca="false">D350*$J$5</f>
        <v>1.26315789473684</v>
      </c>
      <c r="F350" s="8" t="n">
        <f aca="false">E350-C350</f>
        <v>-0.736842105263158</v>
      </c>
      <c r="G350" s="9" t="n">
        <f aca="false">IF(AND(C350=0,E350=0),0,IF(C350=0,"New",(E350-C350)/C350))</f>
        <v>-0.368421052631579</v>
      </c>
      <c r="H350" s="8" t="n">
        <f aca="false">SUMIFS('Source'!$E:$E,'Source'!$A:$A,"107 - Pharmacies",'Source'!$B:$B,$A350)</f>
        <v>74.9</v>
      </c>
      <c r="I350" s="8" t="n">
        <f aca="false">SUMIFS('Source'!$G:$G,'Source'!$A:$A,"107 - Pharmacies",'Source'!$B:$B,$A350)</f>
        <v>37.45</v>
      </c>
      <c r="J350" s="8" t="n">
        <f aca="false">I350*$J$5</f>
        <v>47.3052631578947</v>
      </c>
      <c r="K350" s="8" t="n">
        <f aca="false">J350-H350</f>
        <v>-27.5947368421053</v>
      </c>
      <c r="L350" s="9" t="n">
        <f aca="false">IF(AND(H350=0,J350=0),0,IF(H350=0,"New",(J350-H350)/H350))</f>
        <v>-0.368421052631579</v>
      </c>
      <c r="M350" s="7" t="str">
        <f aca="false">IF(AND(OR(C350&lt;&gt;0,H350&lt;&gt;0),D350=0,I350=0),"DROP",IF(AND(OR(D350&lt;&gt;0,I350&lt;&gt;0),C350=0,H350=0),"NEW",""))</f>
        <v/>
      </c>
    </row>
    <row r="351" customFormat="false" ht="15" hidden="false" customHeight="false" outlineLevel="0" collapsed="false">
      <c r="A351" s="7" t="s">
        <v>315</v>
      </c>
      <c r="B351" s="7" t="str">
        <f aca="false">IFERROR(INDEX('Source'!$C:$C,MATCH($A351,'Source'!$B:$B,0)),"")</f>
        <v>חבק יד מתכוון</v>
      </c>
      <c r="C351" s="8" t="n">
        <f aca="false">SUMIFS('Source'!$D:$D,'Source'!$A:$A,"107 - Pharmacies",'Source'!$B:$B,$A351)</f>
        <v>1</v>
      </c>
      <c r="D351" s="8" t="n">
        <f aca="false">SUMIFS('Source'!$F:$F,'Source'!$A:$A,"107 - Pharmacies",'Source'!$B:$B,$A351)</f>
        <v>0</v>
      </c>
      <c r="E351" s="8" t="n">
        <f aca="false">D351*$J$5</f>
        <v>0</v>
      </c>
      <c r="F351" s="8" t="n">
        <f aca="false">E351-C351</f>
        <v>-1</v>
      </c>
      <c r="G351" s="9" t="n">
        <f aca="false">IF(AND(C351=0,E351=0),0,IF(C351=0,"New",(E351-C351)/C351))</f>
        <v>-1</v>
      </c>
      <c r="H351" s="8" t="n">
        <f aca="false">SUMIFS('Source'!$E:$E,'Source'!$A:$A,"107 - Pharmacies",'Source'!$B:$B,$A351)</f>
        <v>35.57</v>
      </c>
      <c r="I351" s="8" t="n">
        <f aca="false">SUMIFS('Source'!$G:$G,'Source'!$A:$A,"107 - Pharmacies",'Source'!$B:$B,$A351)</f>
        <v>0</v>
      </c>
      <c r="J351" s="8" t="n">
        <f aca="false">I351*$J$5</f>
        <v>0</v>
      </c>
      <c r="K351" s="8" t="n">
        <f aca="false">J351-H351</f>
        <v>-35.57</v>
      </c>
      <c r="L351" s="9" t="n">
        <f aca="false">IF(AND(H351=0,J351=0),0,IF(H351=0,"New",(J351-H351)/H351))</f>
        <v>-1</v>
      </c>
      <c r="M351" s="7" t="str">
        <f aca="false">IF(AND(OR(C351&lt;&gt;0,H351&lt;&gt;0),D351=0,I351=0),"DROP",IF(AND(OR(D351&lt;&gt;0,I351&lt;&gt;0),C351=0,H351=0),"NEW",""))</f>
        <v>DROP</v>
      </c>
    </row>
    <row r="352" customFormat="false" ht="15" hidden="false" customHeight="false" outlineLevel="0" collapsed="false">
      <c r="A352" s="7" t="s">
        <v>309</v>
      </c>
      <c r="B352" s="7" t="str">
        <f aca="false">IFERROR(INDEX('Source'!$C:$C,MATCH($A352,'Source'!$B:$B,0)),"")</f>
        <v>חבק יד מתכוון</v>
      </c>
      <c r="C352" s="8" t="n">
        <f aca="false">SUMIFS('Source'!$D:$D,'Source'!$A:$A,"107 - Pharmacies",'Source'!$B:$B,$A352)</f>
        <v>1</v>
      </c>
      <c r="D352" s="8" t="n">
        <f aca="false">SUMIFS('Source'!$F:$F,'Source'!$A:$A,"107 - Pharmacies",'Source'!$B:$B,$A352)</f>
        <v>0</v>
      </c>
      <c r="E352" s="8" t="n">
        <f aca="false">D352*$J$5</f>
        <v>0</v>
      </c>
      <c r="F352" s="8" t="n">
        <f aca="false">E352-C352</f>
        <v>-1</v>
      </c>
      <c r="G352" s="9" t="n">
        <f aca="false">IF(AND(C352=0,E352=0),0,IF(C352=0,"New",(E352-C352)/C352))</f>
        <v>-1</v>
      </c>
      <c r="H352" s="8" t="n">
        <f aca="false">SUMIFS('Source'!$E:$E,'Source'!$A:$A,"107 - Pharmacies",'Source'!$B:$B,$A352)</f>
        <v>35.57</v>
      </c>
      <c r="I352" s="8" t="n">
        <f aca="false">SUMIFS('Source'!$G:$G,'Source'!$A:$A,"107 - Pharmacies",'Source'!$B:$B,$A352)</f>
        <v>0</v>
      </c>
      <c r="J352" s="8" t="n">
        <f aca="false">I352*$J$5</f>
        <v>0</v>
      </c>
      <c r="K352" s="8" t="n">
        <f aca="false">J352-H352</f>
        <v>-35.57</v>
      </c>
      <c r="L352" s="9" t="n">
        <f aca="false">IF(AND(H352=0,J352=0),0,IF(H352=0,"New",(J352-H352)/H352))</f>
        <v>-1</v>
      </c>
      <c r="M352" s="7" t="str">
        <f aca="false">IF(AND(OR(C352&lt;&gt;0,H352&lt;&gt;0),D352=0,I352=0),"DROP",IF(AND(OR(D352&lt;&gt;0,I352&lt;&gt;0),C352=0,H352=0),"NEW",""))</f>
        <v>DROP</v>
      </c>
    </row>
    <row r="353" customFormat="false" ht="15" hidden="false" customHeight="false" outlineLevel="0" collapsed="false">
      <c r="A353" s="7" t="s">
        <v>300</v>
      </c>
      <c r="B353" s="7" t="str">
        <f aca="false">IFERROR(INDEX('Source'!$C:$C,MATCH($A353,'Source'!$B:$B,0)),"")</f>
        <v>ח.בטן 25 ס'מ</v>
      </c>
      <c r="C353" s="8" t="n">
        <f aca="false">SUMIFS('Source'!$D:$D,'Source'!$A:$A,"107 - Pharmacies",'Source'!$B:$B,$A353)</f>
        <v>2</v>
      </c>
      <c r="D353" s="8" t="n">
        <f aca="false">SUMIFS('Source'!$F:$F,'Source'!$A:$A,"107 - Pharmacies",'Source'!$B:$B,$A353)</f>
        <v>3</v>
      </c>
      <c r="E353" s="8" t="n">
        <f aca="false">D353*$J$5</f>
        <v>3.78947368421053</v>
      </c>
      <c r="F353" s="8" t="n">
        <f aca="false">E353-C353</f>
        <v>1.78947368421053</v>
      </c>
      <c r="G353" s="9" t="n">
        <f aca="false">IF(AND(C353=0,E353=0),0,IF(C353=0,"New",(E353-C353)/C353))</f>
        <v>0.894736842105263</v>
      </c>
      <c r="H353" s="8" t="n">
        <f aca="false">SUMIFS('Source'!$E:$E,'Source'!$A:$A,"107 - Pharmacies",'Source'!$B:$B,$A353)</f>
        <v>220.22</v>
      </c>
      <c r="I353" s="8" t="n">
        <f aca="false">SUMIFS('Source'!$G:$G,'Source'!$A:$A,"107 - Pharmacies",'Source'!$B:$B,$A353)</f>
        <v>255</v>
      </c>
      <c r="J353" s="8" t="n">
        <f aca="false">I353*$J$5</f>
        <v>322.105263157895</v>
      </c>
      <c r="K353" s="8" t="n">
        <f aca="false">J353-H353</f>
        <v>101.885263157895</v>
      </c>
      <c r="L353" s="9" t="n">
        <f aca="false">IF(AND(H353=0,J353=0),0,IF(H353=0,"New",(J353-H353)/H353))</f>
        <v>0.46265218035553</v>
      </c>
      <c r="M353" s="7" t="str">
        <f aca="false">IF(AND(OR(C353&lt;&gt;0,H353&lt;&gt;0),D353=0,I353=0),"DROP",IF(AND(OR(D353&lt;&gt;0,I353&lt;&gt;0),C353=0,H353=0),"NEW",""))</f>
        <v/>
      </c>
    </row>
    <row r="354" customFormat="false" ht="15" hidden="false" customHeight="false" outlineLevel="0" collapsed="false">
      <c r="A354" s="7" t="s">
        <v>469</v>
      </c>
      <c r="B354" s="7" t="str">
        <f aca="false">IFERROR(INDEX('Source'!$C:$C,MATCH($A354,'Source'!$B:$B,0)),"")</f>
        <v>אטלטיק טייפ</v>
      </c>
      <c r="C354" s="8" t="n">
        <f aca="false">SUMIFS('Source'!$D:$D,'Source'!$A:$A,"107 - Pharmacies",'Source'!$B:$B,$A354)</f>
        <v>2</v>
      </c>
      <c r="D354" s="8" t="n">
        <f aca="false">SUMIFS('Source'!$F:$F,'Source'!$A:$A,"107 - Pharmacies",'Source'!$B:$B,$A354)</f>
        <v>0</v>
      </c>
      <c r="E354" s="8" t="n">
        <f aca="false">D354*$J$5</f>
        <v>0</v>
      </c>
      <c r="F354" s="8" t="n">
        <f aca="false">E354-C354</f>
        <v>-2</v>
      </c>
      <c r="G354" s="9" t="n">
        <f aca="false">IF(AND(C354=0,E354=0),0,IF(C354=0,"New",(E354-C354)/C354))</f>
        <v>-1</v>
      </c>
      <c r="H354" s="8" t="n">
        <f aca="false">SUMIFS('Source'!$E:$E,'Source'!$A:$A,"107 - Pharmacies",'Source'!$B:$B,$A354)</f>
        <v>34.59</v>
      </c>
      <c r="I354" s="8" t="n">
        <f aca="false">SUMIFS('Source'!$G:$G,'Source'!$A:$A,"107 - Pharmacies",'Source'!$B:$B,$A354)</f>
        <v>0</v>
      </c>
      <c r="J354" s="8" t="n">
        <f aca="false">I354*$J$5</f>
        <v>0</v>
      </c>
      <c r="K354" s="8" t="n">
        <f aca="false">J354-H354</f>
        <v>-34.59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249</v>
      </c>
      <c r="B355" s="7" t="str">
        <f aca="false">IFERROR(INDEX('Source'!$C:$C,MATCH($A355,'Source'!$B:$B,0)),"")</f>
        <v>חבק יד מתכוון</v>
      </c>
      <c r="C355" s="8" t="n">
        <f aca="false">SUMIFS('Source'!$D:$D,'Source'!$A:$A,"107 - Pharmacies",'Source'!$B:$B,$A355)</f>
        <v>1</v>
      </c>
      <c r="D355" s="8" t="n">
        <f aca="false">SUMIFS('Source'!$F:$F,'Source'!$A:$A,"107 - Pharmacies",'Source'!$B:$B,$A355)</f>
        <v>0</v>
      </c>
      <c r="E355" s="8" t="n">
        <f aca="false">D355*$J$5</f>
        <v>0</v>
      </c>
      <c r="F355" s="8" t="n">
        <f aca="false">E355-C355</f>
        <v>-1</v>
      </c>
      <c r="G355" s="9" t="n">
        <f aca="false">IF(AND(C355=0,E355=0),0,IF(C355=0,"New",(E355-C355)/C355))</f>
        <v>-1</v>
      </c>
      <c r="H355" s="8" t="n">
        <f aca="false">SUMIFS('Source'!$E:$E,'Source'!$A:$A,"107 - Pharmacies",'Source'!$B:$B,$A355)</f>
        <v>33.23</v>
      </c>
      <c r="I355" s="8" t="n">
        <f aca="false">SUMIFS('Source'!$G:$G,'Source'!$A:$A,"107 - Pharmacies",'Source'!$B:$B,$A355)</f>
        <v>0</v>
      </c>
      <c r="J355" s="8" t="n">
        <f aca="false">I355*$J$5</f>
        <v>0</v>
      </c>
      <c r="K355" s="8" t="n">
        <f aca="false">J355-H355</f>
        <v>-33.23</v>
      </c>
      <c r="L355" s="9" t="n">
        <f aca="false">IF(AND(H355=0,J355=0),0,IF(H355=0,"New",(J355-H355)/H355))</f>
        <v>-1</v>
      </c>
      <c r="M355" s="7" t="str">
        <f aca="false">IF(AND(OR(C355&lt;&gt;0,H355&lt;&gt;0),D355=0,I355=0),"DROP",IF(AND(OR(D355&lt;&gt;0,I355&lt;&gt;0),C355=0,H355=0),"NEW",""))</f>
        <v>DROP</v>
      </c>
    </row>
    <row r="356" customFormat="false" ht="15" hidden="false" customHeight="false" outlineLevel="0" collapsed="false">
      <c r="A356" s="7" t="s">
        <v>253</v>
      </c>
      <c r="B356" s="7" t="str">
        <f aca="false">IFERROR(INDEX('Source'!$C:$C,MATCH($A356,'Source'!$B:$B,0)),"")</f>
        <v>חבק יד מתכוון</v>
      </c>
      <c r="C356" s="8" t="n">
        <f aca="false">SUMIFS('Source'!$D:$D,'Source'!$A:$A,"107 - Pharmacies",'Source'!$B:$B,$A356)</f>
        <v>0</v>
      </c>
      <c r="D356" s="8" t="n">
        <f aca="false">SUMIFS('Source'!$F:$F,'Source'!$A:$A,"107 - Pharmacies",'Source'!$B:$B,$A356)</f>
        <v>1</v>
      </c>
      <c r="E356" s="8" t="n">
        <f aca="false">D356*$J$5</f>
        <v>1.26315789473684</v>
      </c>
      <c r="F356" s="8" t="n">
        <f aca="false">E356-C356</f>
        <v>1.26315789473684</v>
      </c>
      <c r="G356" s="9" t="str">
        <f aca="false">IF(AND(C356=0,E356=0),0,IF(C356=0,"New",(E356-C356)/C356))</f>
        <v>New</v>
      </c>
      <c r="H356" s="8" t="n">
        <f aca="false">SUMIFS('Source'!$E:$E,'Source'!$A:$A,"107 - Pharmacies",'Source'!$B:$B,$A356)</f>
        <v>0</v>
      </c>
      <c r="I356" s="8" t="n">
        <f aca="false">SUMIFS('Source'!$G:$G,'Source'!$A:$A,"107 - Pharmacies",'Source'!$B:$B,$A356)</f>
        <v>33.23</v>
      </c>
      <c r="J356" s="8" t="n">
        <f aca="false">I356*$J$5</f>
        <v>41.9747368421053</v>
      </c>
      <c r="K356" s="8" t="n">
        <f aca="false">J356-H356</f>
        <v>41.9747368421053</v>
      </c>
      <c r="L356" s="9" t="str">
        <f aca="false">IF(AND(H356=0,J356=0),0,IF(H356=0,"New",(J356-H356)/H356))</f>
        <v>New</v>
      </c>
      <c r="M356" s="7" t="str">
        <f aca="false">IF(AND(OR(C356&lt;&gt;0,H356&lt;&gt;0),D356=0,I356=0),"DROP",IF(AND(OR(D356&lt;&gt;0,I356&lt;&gt;0),C356=0,H356=0),"NEW",""))</f>
        <v>NEW</v>
      </c>
    </row>
    <row r="357" customFormat="false" ht="15" hidden="false" customHeight="false" outlineLevel="0" collapsed="false">
      <c r="A357" s="7" t="s">
        <v>260</v>
      </c>
      <c r="B357" s="7" t="str">
        <f aca="false">IFERROR(INDEX('Source'!$C:$C,MATCH($A357,'Source'!$B:$B,0)),"")</f>
        <v>כפפת אגודל לחץ</v>
      </c>
      <c r="C357" s="8" t="n">
        <f aca="false">SUMIFS('Source'!$D:$D,'Source'!$A:$A,"107 - Pharmacies",'Source'!$B:$B,$A357)</f>
        <v>4</v>
      </c>
      <c r="D357" s="8" t="n">
        <f aca="false">SUMIFS('Source'!$F:$F,'Source'!$A:$A,"107 - Pharmacies",'Source'!$B:$B,$A357)</f>
        <v>3</v>
      </c>
      <c r="E357" s="8" t="n">
        <f aca="false">D357*$J$5</f>
        <v>3.78947368421053</v>
      </c>
      <c r="F357" s="8" t="n">
        <f aca="false">E357-C357</f>
        <v>-0.210526315789474</v>
      </c>
      <c r="G357" s="9" t="n">
        <f aca="false">IF(AND(C357=0,E357=0),0,IF(C357=0,"New",(E357-C357)/C357))</f>
        <v>-0.0526315789473685</v>
      </c>
      <c r="H357" s="8" t="n">
        <f aca="false">SUMIFS('Source'!$E:$E,'Source'!$A:$A,"107 - Pharmacies",'Source'!$B:$B,$A357)</f>
        <v>150.4</v>
      </c>
      <c r="I357" s="8" t="n">
        <f aca="false">SUMIFS('Source'!$G:$G,'Source'!$A:$A,"107 - Pharmacies",'Source'!$B:$B,$A357)</f>
        <v>119.38</v>
      </c>
      <c r="J357" s="8" t="n">
        <f aca="false">I357*$J$5</f>
        <v>150.795789473684</v>
      </c>
      <c r="K357" s="8" t="n">
        <f aca="false">J357-H357</f>
        <v>0.395789473684232</v>
      </c>
      <c r="L357" s="9" t="n">
        <f aca="false">IF(AND(H357=0,J357=0),0,IF(H357=0,"New",(J357-H357)/H357))</f>
        <v>0.00263157894736856</v>
      </c>
      <c r="M357" s="7" t="str">
        <f aca="false">IF(AND(OR(C357&lt;&gt;0,H357&lt;&gt;0),D357=0,I357=0),"DROP",IF(AND(OR(D357&lt;&gt;0,I357&lt;&gt;0),C357=0,H357=0),"NEW",""))</f>
        <v/>
      </c>
    </row>
    <row r="358" customFormat="false" ht="15" hidden="false" customHeight="false" outlineLevel="0" collapsed="false">
      <c r="A358" s="7" t="s">
        <v>320</v>
      </c>
      <c r="B358" s="7" t="str">
        <f aca="false">IFERROR(INDEX('Source'!$C:$C,MATCH($A358,'Source'!$B:$B,0)),"")</f>
        <v>מגן מרפק שחור</v>
      </c>
      <c r="C358" s="8" t="n">
        <f aca="false">SUMIFS('Source'!$D:$D,'Source'!$A:$A,"107 - Pharmacies",'Source'!$B:$B,$A358)</f>
        <v>1</v>
      </c>
      <c r="D358" s="8" t="n">
        <f aca="false">SUMIFS('Source'!$F:$F,'Source'!$A:$A,"107 - Pharmacies",'Source'!$B:$B,$A358)</f>
        <v>0</v>
      </c>
      <c r="E358" s="8" t="n">
        <f aca="false">D358*$J$5</f>
        <v>0</v>
      </c>
      <c r="F358" s="8" t="n">
        <f aca="false">E358-C358</f>
        <v>-1</v>
      </c>
      <c r="G358" s="9" t="n">
        <f aca="false">IF(AND(C358=0,E358=0),0,IF(C358=0,"New",(E358-C358)/C358))</f>
        <v>-1</v>
      </c>
      <c r="H358" s="8" t="n">
        <f aca="false">SUMIFS('Source'!$E:$E,'Source'!$A:$A,"107 - Pharmacies",'Source'!$B:$B,$A358)</f>
        <v>30.89</v>
      </c>
      <c r="I358" s="8" t="n">
        <f aca="false">SUMIFS('Source'!$G:$G,'Source'!$A:$A,"107 - Pharmacies",'Source'!$B:$B,$A358)</f>
        <v>0</v>
      </c>
      <c r="J358" s="8" t="n">
        <f aca="false">I358*$J$5</f>
        <v>0</v>
      </c>
      <c r="K358" s="8" t="n">
        <f aca="false">J358-H358</f>
        <v>-30.89</v>
      </c>
      <c r="L358" s="9" t="n">
        <f aca="false">IF(AND(H358=0,J358=0),0,IF(H358=0,"New",(J358-H358)/H358))</f>
        <v>-1</v>
      </c>
      <c r="M358" s="7" t="str">
        <f aca="false">IF(AND(OR(C358&lt;&gt;0,H358&lt;&gt;0),D358=0,I358=0),"DROP",IF(AND(OR(D358&lt;&gt;0,I358&lt;&gt;0),C358=0,H358=0),"NEW",""))</f>
        <v>DROP</v>
      </c>
    </row>
    <row r="359" customFormat="false" ht="15" hidden="false" customHeight="false" outlineLevel="0" collapsed="false">
      <c r="A359" s="7" t="s">
        <v>273</v>
      </c>
      <c r="B359" s="7" t="str">
        <f aca="false">IFERROR(INDEX('Source'!$C:$C,MATCH($A359,'Source'!$B:$B,0)),"")</f>
        <v>מגן ברך שחור</v>
      </c>
      <c r="C359" s="8" t="n">
        <f aca="false">SUMIFS('Source'!$D:$D,'Source'!$A:$A,"107 - Pharmacies",'Source'!$B:$B,$A359)</f>
        <v>1</v>
      </c>
      <c r="D359" s="8" t="n">
        <f aca="false">SUMIFS('Source'!$F:$F,'Source'!$A:$A,"107 - Pharmacies",'Source'!$B:$B,$A359)</f>
        <v>0</v>
      </c>
      <c r="E359" s="8" t="n">
        <f aca="false">D359*$J$5</f>
        <v>0</v>
      </c>
      <c r="F359" s="8" t="n">
        <f aca="false">E359-C359</f>
        <v>-1</v>
      </c>
      <c r="G359" s="9" t="n">
        <f aca="false">IF(AND(C359=0,E359=0),0,IF(C359=0,"New",(E359-C359)/C359))</f>
        <v>-1</v>
      </c>
      <c r="H359" s="8" t="n">
        <f aca="false">SUMIFS('Source'!$E:$E,'Source'!$A:$A,"107 - Pharmacies",'Source'!$B:$B,$A359)</f>
        <v>30.89</v>
      </c>
      <c r="I359" s="8" t="n">
        <f aca="false">SUMIFS('Source'!$G:$G,'Source'!$A:$A,"107 - Pharmacies",'Source'!$B:$B,$A359)</f>
        <v>0</v>
      </c>
      <c r="J359" s="8" t="n">
        <f aca="false">I359*$J$5</f>
        <v>0</v>
      </c>
      <c r="K359" s="8" t="n">
        <f aca="false">J359-H359</f>
        <v>-30.89</v>
      </c>
      <c r="L359" s="9" t="n">
        <f aca="false">IF(AND(H359=0,J359=0),0,IF(H359=0,"New",(J359-H359)/H359))</f>
        <v>-1</v>
      </c>
      <c r="M359" s="7" t="str">
        <f aca="false">IF(AND(OR(C359&lt;&gt;0,H359&lt;&gt;0),D359=0,I359=0),"DROP",IF(AND(OR(D359&lt;&gt;0,I359&lt;&gt;0),C359=0,H359=0),"NEW",""))</f>
        <v>DROP</v>
      </c>
    </row>
    <row r="360" customFormat="false" ht="15" hidden="false" customHeight="false" outlineLevel="0" collapsed="false">
      <c r="A360" s="7" t="s">
        <v>312</v>
      </c>
      <c r="B360" s="7" t="str">
        <f aca="false">IFERROR(INDEX('Source'!$C:$C,MATCH($A360,'Source'!$B:$B,0)),"")</f>
        <v>מגן מרפק</v>
      </c>
      <c r="C360" s="8" t="n">
        <f aca="false">SUMIFS('Source'!$D:$D,'Source'!$A:$A,"107 - Pharmacies",'Source'!$B:$B,$A360)</f>
        <v>1</v>
      </c>
      <c r="D360" s="8" t="n">
        <f aca="false">SUMIFS('Source'!$F:$F,'Source'!$A:$A,"107 - Pharmacies",'Source'!$B:$B,$A360)</f>
        <v>0</v>
      </c>
      <c r="E360" s="8" t="n">
        <f aca="false">D360*$J$5</f>
        <v>0</v>
      </c>
      <c r="F360" s="8" t="n">
        <f aca="false">E360-C360</f>
        <v>-1</v>
      </c>
      <c r="G360" s="9" t="n">
        <f aca="false">IF(AND(C360=0,E360=0),0,IF(C360=0,"New",(E360-C360)/C360))</f>
        <v>-1</v>
      </c>
      <c r="H360" s="8" t="n">
        <f aca="false">SUMIFS('Source'!$E:$E,'Source'!$A:$A,"107 - Pharmacies",'Source'!$B:$B,$A360)</f>
        <v>30.89</v>
      </c>
      <c r="I360" s="8" t="n">
        <f aca="false">SUMIFS('Source'!$G:$G,'Source'!$A:$A,"107 - Pharmacies",'Source'!$B:$B,$A360)</f>
        <v>0</v>
      </c>
      <c r="J360" s="8" t="n">
        <f aca="false">I360*$J$5</f>
        <v>0</v>
      </c>
      <c r="K360" s="8" t="n">
        <f aca="false">J360-H360</f>
        <v>-30.89</v>
      </c>
      <c r="L360" s="9" t="n">
        <f aca="false">IF(AND(H360=0,J360=0),0,IF(H360=0,"New",(J360-H360)/H360))</f>
        <v>-1</v>
      </c>
      <c r="M360" s="7" t="str">
        <f aca="false">IF(AND(OR(C360&lt;&gt;0,H360&lt;&gt;0),D360=0,I360=0),"DROP",IF(AND(OR(D360&lt;&gt;0,I360&lt;&gt;0),C360=0,H360=0),"NEW",""))</f>
        <v>DROP</v>
      </c>
    </row>
    <row r="361" customFormat="false" ht="15" hidden="false" customHeight="false" outlineLevel="0" collapsed="false">
      <c r="A361" s="7" t="s">
        <v>366</v>
      </c>
      <c r="B361" s="7" t="str">
        <f aca="false">IFERROR(INDEX('Source'!$C:$C,MATCH($A361,'Source'!$B:$B,0)),"")</f>
        <v>מגן מרפק שחור</v>
      </c>
      <c r="C361" s="8" t="n">
        <f aca="false">SUMIFS('Source'!$D:$D,'Source'!$A:$A,"107 - Pharmacies",'Source'!$B:$B,$A361)</f>
        <v>1</v>
      </c>
      <c r="D361" s="8" t="n">
        <f aca="false">SUMIFS('Source'!$F:$F,'Source'!$A:$A,"107 - Pharmacies",'Source'!$B:$B,$A361)</f>
        <v>0</v>
      </c>
      <c r="E361" s="8" t="n">
        <f aca="false">D361*$J$5</f>
        <v>0</v>
      </c>
      <c r="F361" s="8" t="n">
        <f aca="false">E361-C361</f>
        <v>-1</v>
      </c>
      <c r="G361" s="9" t="n">
        <f aca="false">IF(AND(C361=0,E361=0),0,IF(C361=0,"New",(E361-C361)/C361))</f>
        <v>-1</v>
      </c>
      <c r="H361" s="8" t="n">
        <f aca="false">SUMIFS('Source'!$E:$E,'Source'!$A:$A,"107 - Pharmacies",'Source'!$B:$B,$A361)</f>
        <v>30.89</v>
      </c>
      <c r="I361" s="8" t="n">
        <f aca="false">SUMIFS('Source'!$G:$G,'Source'!$A:$A,"107 - Pharmacies",'Source'!$B:$B,$A361)</f>
        <v>0</v>
      </c>
      <c r="J361" s="8" t="n">
        <f aca="false">I361*$J$5</f>
        <v>0</v>
      </c>
      <c r="K361" s="8" t="n">
        <f aca="false">J361-H361</f>
        <v>-30.89</v>
      </c>
      <c r="L361" s="9" t="n">
        <f aca="false">IF(AND(H361=0,J361=0),0,IF(H361=0,"New",(J361-H361)/H361))</f>
        <v>-1</v>
      </c>
      <c r="M361" s="7" t="str">
        <f aca="false">IF(AND(OR(C361&lt;&gt;0,H361&lt;&gt;0),D361=0,I361=0),"DROP",IF(AND(OR(D361&lt;&gt;0,I361&lt;&gt;0),C361=0,H361=0),"NEW",""))</f>
        <v>DROP</v>
      </c>
    </row>
    <row r="362" customFormat="false" ht="15" hidden="false" customHeight="false" outlineLevel="0" collapsed="false">
      <c r="A362" s="7" t="s">
        <v>716</v>
      </c>
      <c r="B362" s="7" t="str">
        <f aca="false">IFERROR(INDEX('Source'!$C:$C,MATCH($A362,'Source'!$B:$B,0)),"")</f>
        <v>מגן ברך חום</v>
      </c>
      <c r="C362" s="8" t="n">
        <f aca="false">SUMIFS('Source'!$D:$D,'Source'!$A:$A,"107 - Pharmacies",'Source'!$B:$B,$A362)</f>
        <v>2</v>
      </c>
      <c r="D362" s="8" t="n">
        <f aca="false">SUMIFS('Source'!$F:$F,'Source'!$A:$A,"107 - Pharmacies",'Source'!$B:$B,$A362)</f>
        <v>1</v>
      </c>
      <c r="E362" s="8" t="n">
        <f aca="false">D362*$J$5</f>
        <v>1.26315789473684</v>
      </c>
      <c r="F362" s="8" t="n">
        <f aca="false">E362-C362</f>
        <v>-0.736842105263158</v>
      </c>
      <c r="G362" s="9" t="n">
        <f aca="false">IF(AND(C362=0,E362=0),0,IF(C362=0,"New",(E362-C362)/C362))</f>
        <v>-0.368421052631579</v>
      </c>
      <c r="H362" s="8" t="n">
        <f aca="false">SUMIFS('Source'!$E:$E,'Source'!$A:$A,"107 - Pharmacies",'Source'!$B:$B,$A362)</f>
        <v>61.78</v>
      </c>
      <c r="I362" s="8" t="n">
        <f aca="false">SUMIFS('Source'!$G:$G,'Source'!$A:$A,"107 - Pharmacies",'Source'!$B:$B,$A362)</f>
        <v>30.89</v>
      </c>
      <c r="J362" s="8" t="n">
        <f aca="false">I362*$J$5</f>
        <v>39.0189473684211</v>
      </c>
      <c r="K362" s="8" t="n">
        <f aca="false">J362-H362</f>
        <v>-22.761052631579</v>
      </c>
      <c r="L362" s="9" t="n">
        <f aca="false">IF(AND(H362=0,J362=0),0,IF(H362=0,"New",(J362-H362)/H362))</f>
        <v>-0.368421052631579</v>
      </c>
      <c r="M362" s="7" t="str">
        <f aca="false">IF(AND(OR(C362&lt;&gt;0,H362&lt;&gt;0),D362=0,I362=0),"DROP",IF(AND(OR(D362&lt;&gt;0,I362&lt;&gt;0),C362=0,H362=0),"NEW",""))</f>
        <v/>
      </c>
    </row>
    <row r="363" customFormat="false" ht="15" hidden="false" customHeight="false" outlineLevel="0" collapsed="false">
      <c r="A363" s="7" t="s">
        <v>137</v>
      </c>
      <c r="B363" s="7" t="str">
        <f aca="false">IFERROR(INDEX('Source'!$C:$C,MATCH($A363,'Source'!$B:$B,0)),"")</f>
        <v>מגן ברך חום</v>
      </c>
      <c r="C363" s="8" t="n">
        <f aca="false">SUMIFS('Source'!$D:$D,'Source'!$A:$A,"107 - Pharmacies",'Source'!$B:$B,$A363)</f>
        <v>5</v>
      </c>
      <c r="D363" s="8" t="n">
        <f aca="false">SUMIFS('Source'!$F:$F,'Source'!$A:$A,"107 - Pharmacies",'Source'!$B:$B,$A363)</f>
        <v>4</v>
      </c>
      <c r="E363" s="8" t="n">
        <f aca="false">D363*$J$5</f>
        <v>5.05263157894737</v>
      </c>
      <c r="F363" s="8" t="n">
        <f aca="false">E363-C363</f>
        <v>0.0526315789473681</v>
      </c>
      <c r="G363" s="9" t="n">
        <f aca="false">IF(AND(C363=0,E363=0),0,IF(C363=0,"New",(E363-C363)/C363))</f>
        <v>0.0105263157894736</v>
      </c>
      <c r="H363" s="8" t="n">
        <f aca="false">SUMIFS('Source'!$E:$E,'Source'!$A:$A,"107 - Pharmacies",'Source'!$B:$B,$A363)</f>
        <v>154.45</v>
      </c>
      <c r="I363" s="8" t="n">
        <f aca="false">SUMIFS('Source'!$G:$G,'Source'!$A:$A,"107 - Pharmacies",'Source'!$B:$B,$A363)</f>
        <v>123.56</v>
      </c>
      <c r="J363" s="8" t="n">
        <f aca="false">I363*$J$5</f>
        <v>156.075789473684</v>
      </c>
      <c r="K363" s="8" t="n">
        <f aca="false">J363-H363</f>
        <v>1.62578947368422</v>
      </c>
      <c r="L363" s="9" t="n">
        <f aca="false">IF(AND(H363=0,J363=0),0,IF(H363=0,"New",(J363-H363)/H363))</f>
        <v>0.0105263157894738</v>
      </c>
      <c r="M363" s="7" t="str">
        <f aca="false">IF(AND(OR(C363&lt;&gt;0,H363&lt;&gt;0),D363=0,I363=0),"DROP",IF(AND(OR(D363&lt;&gt;0,I363&lt;&gt;0),C363=0,H363=0),"NEW",""))</f>
        <v/>
      </c>
    </row>
    <row r="364" customFormat="false" ht="15" hidden="false" customHeight="false" outlineLevel="0" collapsed="false">
      <c r="A364" s="7" t="s">
        <v>310</v>
      </c>
      <c r="B364" s="7" t="str">
        <f aca="false">IFERROR(INDEX('Source'!$C:$C,MATCH($A364,'Source'!$B:$B,0)),"")</f>
        <v>מגן קרסול פתוח</v>
      </c>
      <c r="C364" s="8" t="n">
        <f aca="false">SUMIFS('Source'!$D:$D,'Source'!$A:$A,"107 - Pharmacies",'Source'!$B:$B,$A364)</f>
        <v>1</v>
      </c>
      <c r="D364" s="8" t="n">
        <f aca="false">SUMIFS('Source'!$F:$F,'Source'!$A:$A,"107 - Pharmacies",'Source'!$B:$B,$A364)</f>
        <v>0</v>
      </c>
      <c r="E364" s="8" t="n">
        <f aca="false">D364*$J$5</f>
        <v>0</v>
      </c>
      <c r="F364" s="8" t="n">
        <f aca="false">E364-C364</f>
        <v>-1</v>
      </c>
      <c r="G364" s="9" t="n">
        <f aca="false">IF(AND(C364=0,E364=0),0,IF(C364=0,"New",(E364-C364)/C364))</f>
        <v>-1</v>
      </c>
      <c r="H364" s="8" t="n">
        <f aca="false">SUMIFS('Source'!$E:$E,'Source'!$A:$A,"107 - Pharmacies",'Source'!$B:$B,$A364)</f>
        <v>29.74</v>
      </c>
      <c r="I364" s="8" t="n">
        <f aca="false">SUMIFS('Source'!$G:$G,'Source'!$A:$A,"107 - Pharmacies",'Source'!$B:$B,$A364)</f>
        <v>0</v>
      </c>
      <c r="J364" s="8" t="n">
        <f aca="false">I364*$J$5</f>
        <v>0</v>
      </c>
      <c r="K364" s="8" t="n">
        <f aca="false">J364-H364</f>
        <v>-29.74</v>
      </c>
      <c r="L364" s="9" t="n">
        <f aca="false">IF(AND(H364=0,J364=0),0,IF(H364=0,"New",(J364-H364)/H364))</f>
        <v>-1</v>
      </c>
      <c r="M364" s="7" t="str">
        <f aca="false">IF(AND(OR(C364&lt;&gt;0,H364&lt;&gt;0),D364=0,I364=0),"DROP",IF(AND(OR(D364&lt;&gt;0,I364&lt;&gt;0),C364=0,H364=0),"NEW",""))</f>
        <v>DROP</v>
      </c>
    </row>
    <row r="365" customFormat="false" ht="15" hidden="false" customHeight="false" outlineLevel="0" collapsed="false">
      <c r="A365" s="7" t="s">
        <v>169</v>
      </c>
      <c r="B365" s="7" t="str">
        <f aca="false">IFERROR(INDEX('Source'!$C:$C,MATCH($A365,'Source'!$B:$B,0)),"")</f>
        <v>מגן קרסול פתוח</v>
      </c>
      <c r="C365" s="8" t="n">
        <f aca="false">SUMIFS('Source'!$D:$D,'Source'!$A:$A,"107 - Pharmacies",'Source'!$B:$B,$A365)</f>
        <v>1</v>
      </c>
      <c r="D365" s="8" t="n">
        <f aca="false">SUMIFS('Source'!$F:$F,'Source'!$A:$A,"107 - Pharmacies",'Source'!$B:$B,$A365)</f>
        <v>0</v>
      </c>
      <c r="E365" s="8" t="n">
        <f aca="false">D365*$J$5</f>
        <v>0</v>
      </c>
      <c r="F365" s="8" t="n">
        <f aca="false">E365-C365</f>
        <v>-1</v>
      </c>
      <c r="G365" s="9" t="n">
        <f aca="false">IF(AND(C365=0,E365=0),0,IF(C365=0,"New",(E365-C365)/C365))</f>
        <v>-1</v>
      </c>
      <c r="H365" s="8" t="n">
        <f aca="false">SUMIFS('Source'!$E:$E,'Source'!$A:$A,"107 - Pharmacies",'Source'!$B:$B,$A365)</f>
        <v>29.74</v>
      </c>
      <c r="I365" s="8" t="n">
        <f aca="false">SUMIFS('Source'!$G:$G,'Source'!$A:$A,"107 - Pharmacies",'Source'!$B:$B,$A365)</f>
        <v>0</v>
      </c>
      <c r="J365" s="8" t="n">
        <f aca="false">I365*$J$5</f>
        <v>0</v>
      </c>
      <c r="K365" s="8" t="n">
        <f aca="false">J365-H365</f>
        <v>-29.74</v>
      </c>
      <c r="L365" s="9" t="n">
        <f aca="false">IF(AND(H365=0,J365=0),0,IF(H365=0,"New",(J365-H365)/H365))</f>
        <v>-1</v>
      </c>
      <c r="M365" s="7" t="str">
        <f aca="false">IF(AND(OR(C365&lt;&gt;0,H365&lt;&gt;0),D365=0,I365=0),"DROP",IF(AND(OR(D365&lt;&gt;0,I365&lt;&gt;0),C365=0,H365=0),"NEW",""))</f>
        <v>DROP</v>
      </c>
    </row>
    <row r="366" customFormat="false" ht="15" hidden="false" customHeight="false" outlineLevel="0" collapsed="false">
      <c r="A366" s="7" t="s">
        <v>304</v>
      </c>
      <c r="B366" s="7" t="str">
        <f aca="false">IFERROR(INDEX('Source'!$C:$C,MATCH($A366,'Source'!$B:$B,0)),"")</f>
        <v>מכשיר להסרת עור</v>
      </c>
      <c r="C366" s="8" t="n">
        <f aca="false">SUMIFS('Source'!$D:$D,'Source'!$A:$A,"107 - Pharmacies",'Source'!$B:$B,$A366)</f>
        <v>4</v>
      </c>
      <c r="D366" s="8" t="n">
        <f aca="false">SUMIFS('Source'!$F:$F,'Source'!$A:$A,"107 - Pharmacies",'Source'!$B:$B,$A366)</f>
        <v>5</v>
      </c>
      <c r="E366" s="8" t="n">
        <f aca="false">D366*$J$5</f>
        <v>6.31578947368421</v>
      </c>
      <c r="F366" s="8" t="n">
        <f aca="false">E366-C366</f>
        <v>2.31578947368421</v>
      </c>
      <c r="G366" s="9" t="n">
        <f aca="false">IF(AND(C366=0,E366=0),0,IF(C366=0,"New",(E366-C366)/C366))</f>
        <v>0.578947368421053</v>
      </c>
      <c r="H366" s="8" t="n">
        <f aca="false">SUMIFS('Source'!$E:$E,'Source'!$A:$A,"107 - Pharmacies",'Source'!$B:$B,$A366)</f>
        <v>117.92</v>
      </c>
      <c r="I366" s="8" t="n">
        <f aca="false">SUMIFS('Source'!$G:$G,'Source'!$A:$A,"107 - Pharmacies",'Source'!$B:$B,$A366)</f>
        <v>147.41</v>
      </c>
      <c r="J366" s="8" t="n">
        <f aca="false">I366*$J$5</f>
        <v>186.202105263158</v>
      </c>
      <c r="K366" s="8" t="n">
        <f aca="false">J366-H366</f>
        <v>68.2821052631579</v>
      </c>
      <c r="L366" s="9" t="n">
        <f aca="false">IF(AND(H366=0,J366=0),0,IF(H366=0,"New",(J366-H366)/H366))</f>
        <v>0.57905448832393</v>
      </c>
      <c r="M366" s="7" t="str">
        <f aca="false">IF(AND(OR(C366&lt;&gt;0,H366&lt;&gt;0),D366=0,I366=0),"DROP",IF(AND(OR(D366&lt;&gt;0,I366&lt;&gt;0),C366=0,H366=0),"NEW",""))</f>
        <v/>
      </c>
    </row>
    <row r="367" customFormat="false" ht="15" hidden="false" customHeight="false" outlineLevel="0" collapsed="false">
      <c r="A367" s="7" t="s">
        <v>257</v>
      </c>
      <c r="B367" s="7" t="str">
        <f aca="false">IFERROR(INDEX('Source'!$C:$C,MATCH($A367,'Source'!$B:$B,0)),"")</f>
        <v>מגן ברך רגיל</v>
      </c>
      <c r="C367" s="8" t="n">
        <f aca="false">SUMIFS('Source'!$D:$D,'Source'!$A:$A,"107 - Pharmacies",'Source'!$B:$B,$A367)</f>
        <v>3</v>
      </c>
      <c r="D367" s="8" t="n">
        <f aca="false">SUMIFS('Source'!$F:$F,'Source'!$A:$A,"107 - Pharmacies",'Source'!$B:$B,$A367)</f>
        <v>2</v>
      </c>
      <c r="E367" s="8" t="n">
        <f aca="false">D367*$J$5</f>
        <v>2.52631578947368</v>
      </c>
      <c r="F367" s="8" t="n">
        <f aca="false">E367-C367</f>
        <v>-0.473684210526316</v>
      </c>
      <c r="G367" s="9" t="n">
        <f aca="false">IF(AND(C367=0,E367=0),0,IF(C367=0,"New",(E367-C367)/C367))</f>
        <v>-0.157894736842105</v>
      </c>
      <c r="H367" s="8" t="n">
        <f aca="false">SUMIFS('Source'!$E:$E,'Source'!$A:$A,"107 - Pharmacies",'Source'!$B:$B,$A367)</f>
        <v>90.37</v>
      </c>
      <c r="I367" s="8" t="n">
        <f aca="false">SUMIFS('Source'!$G:$G,'Source'!$A:$A,"107 - Pharmacies",'Source'!$B:$B,$A367)</f>
        <v>61.79</v>
      </c>
      <c r="J367" s="8" t="n">
        <f aca="false">I367*$J$5</f>
        <v>78.0505263157895</v>
      </c>
      <c r="K367" s="8" t="n">
        <f aca="false">J367-H367</f>
        <v>-12.3194736842105</v>
      </c>
      <c r="L367" s="9" t="n">
        <f aca="false">IF(AND(H367=0,J367=0),0,IF(H367=0,"New",(J367-H367)/H367))</f>
        <v>-0.136322603565459</v>
      </c>
      <c r="M367" s="7" t="str">
        <f aca="false">IF(AND(OR(C367&lt;&gt;0,H367&lt;&gt;0),D367=0,I367=0),"DROP",IF(AND(OR(D367&lt;&gt;0,I367&lt;&gt;0),C367=0,H367=0),"NEW",""))</f>
        <v/>
      </c>
    </row>
    <row r="368" customFormat="false" ht="15" hidden="false" customHeight="false" outlineLevel="0" collapsed="false">
      <c r="A368" s="7" t="s">
        <v>401</v>
      </c>
      <c r="B368" s="7" t="str">
        <f aca="false">IFERROR(INDEX('Source'!$C:$C,MATCH($A368,'Source'!$B:$B,0)),"")</f>
        <v>גרבי נוחות קיץ אפור</v>
      </c>
      <c r="C368" s="8" t="n">
        <f aca="false">SUMIFS('Source'!$D:$D,'Source'!$A:$A,"107 - Pharmacies",'Source'!$B:$B,$A368)</f>
        <v>0</v>
      </c>
      <c r="D368" s="8" t="n">
        <f aca="false">SUMIFS('Source'!$F:$F,'Source'!$A:$A,"107 - Pharmacies",'Source'!$B:$B,$A368)</f>
        <v>1</v>
      </c>
      <c r="E368" s="8" t="n">
        <f aca="false">D368*$J$5</f>
        <v>1.26315789473684</v>
      </c>
      <c r="F368" s="8" t="n">
        <f aca="false">E368-C368</f>
        <v>1.26315789473684</v>
      </c>
      <c r="G368" s="9" t="str">
        <f aca="false">IF(AND(C368=0,E368=0),0,IF(C368=0,"New",(E368-C368)/C368))</f>
        <v>New</v>
      </c>
      <c r="H368" s="8" t="n">
        <f aca="false">SUMIFS('Source'!$E:$E,'Source'!$A:$A,"107 - Pharmacies",'Source'!$B:$B,$A368)</f>
        <v>0</v>
      </c>
      <c r="I368" s="8" t="n">
        <f aca="false">SUMIFS('Source'!$G:$G,'Source'!$A:$A,"107 - Pharmacies",'Source'!$B:$B,$A368)</f>
        <v>28.08</v>
      </c>
      <c r="J368" s="8" t="n">
        <f aca="false">I368*$J$5</f>
        <v>35.4694736842105</v>
      </c>
      <c r="K368" s="8" t="n">
        <f aca="false">J368-H368</f>
        <v>35.4694736842105</v>
      </c>
      <c r="L368" s="9" t="str">
        <f aca="false">IF(AND(H368=0,J368=0),0,IF(H368=0,"New",(J368-H368)/H368))</f>
        <v>New</v>
      </c>
      <c r="M368" s="7" t="str">
        <f aca="false">IF(AND(OR(C368&lt;&gt;0,H368&lt;&gt;0),D368=0,I368=0),"DROP",IF(AND(OR(D368&lt;&gt;0,I368&lt;&gt;0),C368=0,H368=0),"NEW",""))</f>
        <v>NEW</v>
      </c>
    </row>
    <row r="369" customFormat="false" ht="15" hidden="false" customHeight="false" outlineLevel="0" collapsed="false">
      <c r="A369" s="7" t="s">
        <v>275</v>
      </c>
      <c r="B369" s="7" t="str">
        <f aca="false">IFERROR(INDEX('Source'!$C:$C,MATCH($A369,'Source'!$B:$B,0)),"")</f>
        <v>רפידת נוחות</v>
      </c>
      <c r="C369" s="8" t="n">
        <f aca="false">SUMIFS('Source'!$D:$D,'Source'!$A:$A,"107 - Pharmacies",'Source'!$B:$B,$A369)</f>
        <v>2</v>
      </c>
      <c r="D369" s="8" t="n">
        <f aca="false">SUMIFS('Source'!$F:$F,'Source'!$A:$A,"107 - Pharmacies",'Source'!$B:$B,$A369)</f>
        <v>0</v>
      </c>
      <c r="E369" s="8" t="n">
        <f aca="false">D369*$J$5</f>
        <v>0</v>
      </c>
      <c r="F369" s="8" t="n">
        <f aca="false">E369-C369</f>
        <v>-2</v>
      </c>
      <c r="G369" s="9" t="n">
        <f aca="false">IF(AND(C369=0,E369=0),0,IF(C369=0,"New",(E369-C369)/C369))</f>
        <v>-1</v>
      </c>
      <c r="H369" s="8" t="n">
        <f aca="false">SUMIFS('Source'!$E:$E,'Source'!$A:$A,"107 - Pharmacies",'Source'!$B:$B,$A369)</f>
        <v>26.16</v>
      </c>
      <c r="I369" s="8" t="n">
        <f aca="false">SUMIFS('Source'!$G:$G,'Source'!$A:$A,"107 - Pharmacies",'Source'!$B:$B,$A369)</f>
        <v>0</v>
      </c>
      <c r="J369" s="8" t="n">
        <f aca="false">I369*$J$5</f>
        <v>0</v>
      </c>
      <c r="K369" s="8" t="n">
        <f aca="false">J369-H369</f>
        <v>-26.16</v>
      </c>
      <c r="L369" s="9" t="n">
        <f aca="false">IF(AND(H369=0,J369=0),0,IF(H369=0,"New",(J369-H369)/H369))</f>
        <v>-1</v>
      </c>
      <c r="M369" s="7" t="str">
        <f aca="false">IF(AND(OR(C369&lt;&gt;0,H369&lt;&gt;0),D369=0,I369=0),"DROP",IF(AND(OR(D369&lt;&gt;0,I369&lt;&gt;0),C369=0,H369=0),"NEW",""))</f>
        <v>DROP</v>
      </c>
    </row>
    <row r="370" customFormat="false" ht="15" hidden="false" customHeight="false" outlineLevel="0" collapsed="false">
      <c r="A370" s="7" t="s">
        <v>242</v>
      </c>
      <c r="B370" s="7" t="str">
        <f aca="false">IFERROR(INDEX('Source'!$C:$C,MATCH($A370,'Source'!$B:$B,0)),"")</f>
        <v>תחבושת נצמדת צבע ורוד</v>
      </c>
      <c r="C370" s="8" t="n">
        <f aca="false">SUMIFS('Source'!$D:$D,'Source'!$A:$A,"107 - Pharmacies",'Source'!$B:$B,$A370)</f>
        <v>0</v>
      </c>
      <c r="D370" s="8" t="n">
        <f aca="false">SUMIFS('Source'!$F:$F,'Source'!$A:$A,"107 - Pharmacies",'Source'!$B:$B,$A370)</f>
        <v>2</v>
      </c>
      <c r="E370" s="8" t="n">
        <f aca="false">D370*$J$5</f>
        <v>2.52631578947368</v>
      </c>
      <c r="F370" s="8" t="n">
        <f aca="false">E370-C370</f>
        <v>2.52631578947368</v>
      </c>
      <c r="G370" s="9" t="str">
        <f aca="false">IF(AND(C370=0,E370=0),0,IF(C370=0,"New",(E370-C370)/C370))</f>
        <v>New</v>
      </c>
      <c r="H370" s="8" t="n">
        <f aca="false">SUMIFS('Source'!$E:$E,'Source'!$A:$A,"107 - Pharmacies",'Source'!$B:$B,$A370)</f>
        <v>0</v>
      </c>
      <c r="I370" s="8" t="n">
        <f aca="false">SUMIFS('Source'!$G:$G,'Source'!$A:$A,"107 - Pharmacies",'Source'!$B:$B,$A370)</f>
        <v>25.22</v>
      </c>
      <c r="J370" s="8" t="n">
        <f aca="false">I370*$J$5</f>
        <v>31.8568421052632</v>
      </c>
      <c r="K370" s="8" t="n">
        <f aca="false">J370-H370</f>
        <v>31.8568421052632</v>
      </c>
      <c r="L370" s="9" t="str">
        <f aca="false">IF(AND(H370=0,J370=0),0,IF(H370=0,"New",(J370-H370)/H370))</f>
        <v>New</v>
      </c>
      <c r="M370" s="7" t="str">
        <f aca="false">IF(AND(OR(C370&lt;&gt;0,H370&lt;&gt;0),D370=0,I370=0),"DROP",IF(AND(OR(D370&lt;&gt;0,I370&lt;&gt;0),C370=0,H370=0),"NEW",""))</f>
        <v>NEW</v>
      </c>
    </row>
    <row r="371" customFormat="false" ht="15" hidden="false" customHeight="false" outlineLevel="0" collapsed="false">
      <c r="A371" s="7" t="s">
        <v>282</v>
      </c>
      <c r="B371" s="7" t="str">
        <f aca="false">IFERROR(INDEX('Source'!$C:$C,MATCH($A371,'Source'!$B:$B,0)),"")</f>
        <v>סט פלסטרים הידרוקולואידים 313</v>
      </c>
      <c r="C371" s="8" t="n">
        <f aca="false">SUMIFS('Source'!$D:$D,'Source'!$A:$A,"107 - Pharmacies",'Source'!$B:$B,$A371)</f>
        <v>4</v>
      </c>
      <c r="D371" s="8" t="n">
        <f aca="false">SUMIFS('Source'!$F:$F,'Source'!$A:$A,"107 - Pharmacies",'Source'!$B:$B,$A371)</f>
        <v>5</v>
      </c>
      <c r="E371" s="8" t="n">
        <f aca="false">D371*$J$5</f>
        <v>6.31578947368421</v>
      </c>
      <c r="F371" s="8" t="n">
        <f aca="false">E371-C371</f>
        <v>2.31578947368421</v>
      </c>
      <c r="G371" s="9" t="n">
        <f aca="false">IF(AND(C371=0,E371=0),0,IF(C371=0,"New",(E371-C371)/C371))</f>
        <v>0.578947368421053</v>
      </c>
      <c r="H371" s="8" t="n">
        <f aca="false">SUMIFS('Source'!$E:$E,'Source'!$A:$A,"107 - Pharmacies",'Source'!$B:$B,$A371)</f>
        <v>94.89</v>
      </c>
      <c r="I371" s="8" t="n">
        <f aca="false">SUMIFS('Source'!$G:$G,'Source'!$A:$A,"107 - Pharmacies",'Source'!$B:$B,$A371)</f>
        <v>119.29</v>
      </c>
      <c r="J371" s="8" t="n">
        <f aca="false">I371*$J$5</f>
        <v>150.682105263158</v>
      </c>
      <c r="K371" s="8" t="n">
        <f aca="false">J371-H371</f>
        <v>55.7921052631579</v>
      </c>
      <c r="L371" s="9" t="n">
        <f aca="false">IF(AND(H371=0,J371=0),0,IF(H371=0,"New",(J371-H371)/H371))</f>
        <v>0.58796612143701</v>
      </c>
      <c r="M371" s="7" t="str">
        <f aca="false">IF(AND(OR(C371&lt;&gt;0,H371&lt;&gt;0),D371=0,I371=0),"DROP",IF(AND(OR(D371&lt;&gt;0,I371&lt;&gt;0),C371=0,H371=0),"NEW",""))</f>
        <v/>
      </c>
    </row>
    <row r="372" customFormat="false" ht="15" hidden="false" customHeight="false" outlineLevel="0" collapsed="false">
      <c r="A372" s="7" t="s">
        <v>276</v>
      </c>
      <c r="B372" s="7" t="str">
        <f aca="false">IFERROR(INDEX('Source'!$C:$C,MATCH($A372,'Source'!$B:$B,0)),"")</f>
        <v>תחבושת נצמדת צבע בז'</v>
      </c>
      <c r="C372" s="8" t="n">
        <f aca="false">SUMIFS('Source'!$D:$D,'Source'!$A:$A,"107 - Pharmacies",'Source'!$B:$B,$A372)</f>
        <v>3</v>
      </c>
      <c r="D372" s="8" t="n">
        <f aca="false">SUMIFS('Source'!$F:$F,'Source'!$A:$A,"107 - Pharmacies",'Source'!$B:$B,$A372)</f>
        <v>4</v>
      </c>
      <c r="E372" s="8" t="n">
        <f aca="false">D372*$J$5</f>
        <v>5.05263157894737</v>
      </c>
      <c r="F372" s="8" t="n">
        <f aca="false">E372-C372</f>
        <v>2.05263157894737</v>
      </c>
      <c r="G372" s="9" t="n">
        <f aca="false">IF(AND(C372=0,E372=0),0,IF(C372=0,"New",(E372-C372)/C372))</f>
        <v>0.684210526315789</v>
      </c>
      <c r="H372" s="8" t="n">
        <f aca="false">SUMIFS('Source'!$E:$E,'Source'!$A:$A,"107 - Pharmacies",'Source'!$B:$B,$A372)</f>
        <v>31.5</v>
      </c>
      <c r="I372" s="8" t="n">
        <f aca="false">SUMIFS('Source'!$G:$G,'Source'!$A:$A,"107 - Pharmacies",'Source'!$B:$B,$A372)</f>
        <v>50.43</v>
      </c>
      <c r="J372" s="8" t="n">
        <f aca="false">I372*$J$5</f>
        <v>63.7010526315789</v>
      </c>
      <c r="K372" s="8" t="n">
        <f aca="false">J372-H372</f>
        <v>32.2010526315789</v>
      </c>
      <c r="L372" s="9" t="n">
        <f aca="false">IF(AND(H372=0,J372=0),0,IF(H372=0,"New",(J372-H372)/H372))</f>
        <v>1.02225563909774</v>
      </c>
      <c r="M372" s="7" t="str">
        <f aca="false">IF(AND(OR(C372&lt;&gt;0,H372&lt;&gt;0),D372=0,I372=0),"DROP",IF(AND(OR(D372&lt;&gt;0,I372&lt;&gt;0),C372=0,H372=0),"NEW",""))</f>
        <v/>
      </c>
    </row>
    <row r="373" customFormat="false" ht="15" hidden="false" customHeight="false" outlineLevel="0" collapsed="false">
      <c r="A373" s="7" t="s">
        <v>429</v>
      </c>
      <c r="B373" s="7" t="str">
        <f aca="false">IFERROR(INDEX('Source'!$C:$C,MATCH($A373,'Source'!$B:$B,0)),"")</f>
        <v>אטלטיק טייפ</v>
      </c>
      <c r="C373" s="8" t="n">
        <f aca="false">SUMIFS('Source'!$D:$D,'Source'!$A:$A,"107 - Pharmacies",'Source'!$B:$B,$A373)</f>
        <v>2</v>
      </c>
      <c r="D373" s="8" t="n">
        <f aca="false">SUMIFS('Source'!$F:$F,'Source'!$A:$A,"107 - Pharmacies",'Source'!$B:$B,$A373)</f>
        <v>1</v>
      </c>
      <c r="E373" s="8" t="n">
        <f aca="false">D373*$J$5</f>
        <v>1.26315789473684</v>
      </c>
      <c r="F373" s="8" t="n">
        <f aca="false">E373-C373</f>
        <v>-0.736842105263158</v>
      </c>
      <c r="G373" s="9" t="n">
        <f aca="false">IF(AND(C373=0,E373=0),0,IF(C373=0,"New",(E373-C373)/C373))</f>
        <v>-0.368421052631579</v>
      </c>
      <c r="H373" s="8" t="n">
        <f aca="false">SUMIFS('Source'!$E:$E,'Source'!$A:$A,"107 - Pharmacies",'Source'!$B:$B,$A373)</f>
        <v>34.59</v>
      </c>
      <c r="I373" s="8" t="n">
        <f aca="false">SUMIFS('Source'!$G:$G,'Source'!$A:$A,"107 - Pharmacies",'Source'!$B:$B,$A373)</f>
        <v>17.29</v>
      </c>
      <c r="J373" s="8" t="n">
        <f aca="false">I373*$J$5</f>
        <v>21.84</v>
      </c>
      <c r="K373" s="8" t="n">
        <f aca="false">J373-H373</f>
        <v>-12.75</v>
      </c>
      <c r="L373" s="9" t="n">
        <f aca="false">IF(AND(H373=0,J373=0),0,IF(H373=0,"New",(J373-H373)/H373))</f>
        <v>-0.368603642671293</v>
      </c>
      <c r="M373" s="7" t="str">
        <f aca="false">IF(AND(OR(C373&lt;&gt;0,H373&lt;&gt;0),D373=0,I373=0),"DROP",IF(AND(OR(D373&lt;&gt;0,I373&lt;&gt;0),C373=0,H373=0),"NEW",""))</f>
        <v/>
      </c>
    </row>
    <row r="374" customFormat="false" ht="15" hidden="false" customHeight="false" outlineLevel="0" collapsed="false">
      <c r="A374" s="7" t="s">
        <v>544</v>
      </c>
      <c r="B374" s="7" t="str">
        <f aca="false">IFERROR(INDEX('Source'!$C:$C,MATCH($A374,'Source'!$B:$B,0)),"")</f>
        <v>מגן קרסול שמאלSC35</v>
      </c>
      <c r="C374" s="8" t="n">
        <f aca="false">SUMIFS('Source'!$D:$D,'Source'!$A:$A,"107 - Pharmacies",'Source'!$B:$B,$A374)</f>
        <v>1</v>
      </c>
      <c r="D374" s="8" t="n">
        <f aca="false">SUMIFS('Source'!$F:$F,'Source'!$A:$A,"107 - Pharmacies",'Source'!$B:$B,$A374)</f>
        <v>1</v>
      </c>
      <c r="E374" s="8" t="n">
        <f aca="false">D374*$J$5</f>
        <v>1.26315789473684</v>
      </c>
      <c r="F374" s="8" t="n">
        <f aca="false">E374-C374</f>
        <v>0.263157894736842</v>
      </c>
      <c r="G374" s="9" t="n">
        <f aca="false">IF(AND(C374=0,E374=0),0,IF(C374=0,"New",(E374-C374)/C374))</f>
        <v>0.263157894736842</v>
      </c>
      <c r="H374" s="8" t="n">
        <f aca="false">SUMIFS('Source'!$E:$E,'Source'!$A:$A,"107 - Pharmacies",'Source'!$B:$B,$A374)</f>
        <v>77.3</v>
      </c>
      <c r="I374" s="8" t="n">
        <f aca="false">SUMIFS('Source'!$G:$G,'Source'!$A:$A,"107 - Pharmacies",'Source'!$B:$B,$A374)</f>
        <v>93.68</v>
      </c>
      <c r="J374" s="8" t="n">
        <f aca="false">I374*$J$5</f>
        <v>118.332631578947</v>
      </c>
      <c r="K374" s="8" t="n">
        <f aca="false">J374-H374</f>
        <v>41.0326315789474</v>
      </c>
      <c r="L374" s="9" t="n">
        <f aca="false">IF(AND(H374=0,J374=0),0,IF(H374=0,"New",(J374-H374)/H374))</f>
        <v>0.530823176959216</v>
      </c>
      <c r="M374" s="7" t="str">
        <f aca="false">IF(AND(OR(C374&lt;&gt;0,H374&lt;&gt;0),D374=0,I374=0),"DROP",IF(AND(OR(D374&lt;&gt;0,I374&lt;&gt;0),C374=0,H374=0),"NEW",""))</f>
        <v/>
      </c>
    </row>
    <row r="375" customFormat="false" ht="15" hidden="false" customHeight="false" outlineLevel="0" collapsed="false">
      <c r="A375" s="7" t="s">
        <v>380</v>
      </c>
      <c r="B375" s="7" t="str">
        <f aca="false">IFERROR(INDEX('Source'!$C:$C,MATCH($A375,'Source'!$B:$B,0)),"")</f>
        <v>מגן קרסול שמאל SC35</v>
      </c>
      <c r="C375" s="8" t="n">
        <f aca="false">SUMIFS('Source'!$D:$D,'Source'!$A:$A,"107 - Pharmacies",'Source'!$B:$B,$A375)</f>
        <v>1</v>
      </c>
      <c r="D375" s="8" t="n">
        <f aca="false">SUMIFS('Source'!$F:$F,'Source'!$A:$A,"107 - Pharmacies",'Source'!$B:$B,$A375)</f>
        <v>1</v>
      </c>
      <c r="E375" s="8" t="n">
        <f aca="false">D375*$J$5</f>
        <v>1.26315789473684</v>
      </c>
      <c r="F375" s="8" t="n">
        <f aca="false">E375-C375</f>
        <v>0.263157894736842</v>
      </c>
      <c r="G375" s="9" t="n">
        <f aca="false">IF(AND(C375=0,E375=0),0,IF(C375=0,"New",(E375-C375)/C375))</f>
        <v>0.263157894736842</v>
      </c>
      <c r="H375" s="8" t="n">
        <f aca="false">SUMIFS('Source'!$E:$E,'Source'!$A:$A,"107 - Pharmacies",'Source'!$B:$B,$A375)</f>
        <v>77.29</v>
      </c>
      <c r="I375" s="8" t="n">
        <f aca="false">SUMIFS('Source'!$G:$G,'Source'!$A:$A,"107 - Pharmacies",'Source'!$B:$B,$A375)</f>
        <v>93.67</v>
      </c>
      <c r="J375" s="8" t="n">
        <f aca="false">I375*$J$5</f>
        <v>118.32</v>
      </c>
      <c r="K375" s="8" t="n">
        <f aca="false">J375-H375</f>
        <v>41.03</v>
      </c>
      <c r="L375" s="9" t="n">
        <f aca="false">IF(AND(H375=0,J375=0),0,IF(H375=0,"New",(J375-H375)/H375))</f>
        <v>0.530857808254625</v>
      </c>
      <c r="M375" s="7" t="str">
        <f aca="false">IF(AND(OR(C375&lt;&gt;0,H375&lt;&gt;0),D375=0,I375=0),"DROP",IF(AND(OR(D375&lt;&gt;0,I375&lt;&gt;0),C375=0,H375=0),"NEW",""))</f>
        <v/>
      </c>
    </row>
    <row r="376" customFormat="false" ht="15" hidden="false" customHeight="false" outlineLevel="0" collapsed="false">
      <c r="A376" s="7" t="s">
        <v>482</v>
      </c>
      <c r="B376" s="7" t="str">
        <f aca="false">IFERROR(INDEX('Source'!$C:$C,MATCH($A376,'Source'!$B:$B,0)),"")</f>
        <v>ח.בטן 25 ס'מ</v>
      </c>
      <c r="C376" s="8" t="n">
        <f aca="false">SUMIFS('Source'!$D:$D,'Source'!$A:$A,"107 - Pharmacies",'Source'!$B:$B,$A376)</f>
        <v>1</v>
      </c>
      <c r="D376" s="8" t="n">
        <f aca="false">SUMIFS('Source'!$F:$F,'Source'!$A:$A,"107 - Pharmacies",'Source'!$B:$B,$A376)</f>
        <v>1</v>
      </c>
      <c r="E376" s="8" t="n">
        <f aca="false">D376*$J$5</f>
        <v>1.26315789473684</v>
      </c>
      <c r="F376" s="8" t="n">
        <f aca="false">E376-C376</f>
        <v>0.263157894736842</v>
      </c>
      <c r="G376" s="9" t="n">
        <f aca="false">IF(AND(C376=0,E376=0),0,IF(C376=0,"New",(E376-C376)/C376))</f>
        <v>0.263157894736842</v>
      </c>
      <c r="H376" s="8" t="n">
        <f aca="false">SUMIFS('Source'!$E:$E,'Source'!$A:$A,"107 - Pharmacies",'Source'!$B:$B,$A376)</f>
        <v>69.01</v>
      </c>
      <c r="I376" s="8" t="n">
        <f aca="false">SUMIFS('Source'!$G:$G,'Source'!$A:$A,"107 - Pharmacies",'Source'!$B:$B,$A376)</f>
        <v>85</v>
      </c>
      <c r="J376" s="8" t="n">
        <f aca="false">I376*$J$5</f>
        <v>107.368421052632</v>
      </c>
      <c r="K376" s="8" t="n">
        <f aca="false">J376-H376</f>
        <v>38.3584210526316</v>
      </c>
      <c r="L376" s="9" t="n">
        <f aca="false">IF(AND(H376=0,J376=0),0,IF(H376=0,"New",(J376-H376)/H376))</f>
        <v>0.555838589373012</v>
      </c>
      <c r="M376" s="7" t="str">
        <f aca="false">IF(AND(OR(C376&lt;&gt;0,H376&lt;&gt;0),D376=0,I376=0),"DROP",IF(AND(OR(D376&lt;&gt;0,I376&lt;&gt;0),C376=0,H376=0),"NEW",""))</f>
        <v/>
      </c>
    </row>
    <row r="377" customFormat="false" ht="15" hidden="false" customHeight="false" outlineLevel="0" collapsed="false">
      <c r="A377" s="7" t="s">
        <v>278</v>
      </c>
      <c r="B377" s="7" t="str">
        <f aca="false">IFERROR(INDEX('Source'!$C:$C,MATCH($A377,'Source'!$B:$B,0)),"")</f>
        <v>סד לילה לבוהן</v>
      </c>
      <c r="C377" s="8" t="n">
        <f aca="false">SUMIFS('Source'!$D:$D,'Source'!$A:$A,"107 - Pharmacies",'Source'!$B:$B,$A377)</f>
        <v>4</v>
      </c>
      <c r="D377" s="8" t="n">
        <f aca="false">SUMIFS('Source'!$F:$F,'Source'!$A:$A,"107 - Pharmacies",'Source'!$B:$B,$A377)</f>
        <v>4</v>
      </c>
      <c r="E377" s="8" t="n">
        <f aca="false">D377*$J$5</f>
        <v>5.05263157894737</v>
      </c>
      <c r="F377" s="8" t="n">
        <f aca="false">E377-C377</f>
        <v>1.05263157894737</v>
      </c>
      <c r="G377" s="9" t="n">
        <f aca="false">IF(AND(C377=0,E377=0),0,IF(C377=0,"New",(E377-C377)/C377))</f>
        <v>0.263157894736842</v>
      </c>
      <c r="H377" s="8" t="n">
        <f aca="false">SUMIFS('Source'!$E:$E,'Source'!$A:$A,"107 - Pharmacies",'Source'!$B:$B,$A377)</f>
        <v>240</v>
      </c>
      <c r="I377" s="8" t="n">
        <f aca="false">SUMIFS('Source'!$G:$G,'Source'!$A:$A,"107 - Pharmacies",'Source'!$B:$B,$A377)</f>
        <v>253.55</v>
      </c>
      <c r="J377" s="8" t="n">
        <f aca="false">I377*$J$5</f>
        <v>320.273684210526</v>
      </c>
      <c r="K377" s="8" t="n">
        <f aca="false">J377-H377</f>
        <v>80.2736842105263</v>
      </c>
      <c r="L377" s="9" t="n">
        <f aca="false">IF(AND(H377=0,J377=0),0,IF(H377=0,"New",(J377-H377)/H377))</f>
        <v>0.334473684210526</v>
      </c>
      <c r="M377" s="7" t="str">
        <f aca="false">IF(AND(OR(C377&lt;&gt;0,H377&lt;&gt;0),D377=0,I377=0),"DROP",IF(AND(OR(D377&lt;&gt;0,I377&lt;&gt;0),C377=0,H377=0),"NEW",""))</f>
        <v/>
      </c>
    </row>
    <row r="378" customFormat="false" ht="15" hidden="false" customHeight="false" outlineLevel="0" collapsed="false">
      <c r="A378" s="7" t="s">
        <v>305</v>
      </c>
      <c r="B378" s="7" t="str">
        <f aca="false">IFERROR(INDEX('Source'!$C:$C,MATCH($A378,'Source'!$B:$B,0)),"")</f>
        <v>חגורת קיבוע לכתף</v>
      </c>
      <c r="C378" s="8" t="n">
        <f aca="false">SUMIFS('Source'!$D:$D,'Source'!$A:$A,"107 - Pharmacies",'Source'!$B:$B,$A378)</f>
        <v>1</v>
      </c>
      <c r="D378" s="8" t="n">
        <f aca="false">SUMIFS('Source'!$F:$F,'Source'!$A:$A,"107 - Pharmacies",'Source'!$B:$B,$A378)</f>
        <v>1</v>
      </c>
      <c r="E378" s="8" t="n">
        <f aca="false">D378*$J$5</f>
        <v>1.26315789473684</v>
      </c>
      <c r="F378" s="8" t="n">
        <f aca="false">E378-C378</f>
        <v>0.263157894736842</v>
      </c>
      <c r="G378" s="9" t="n">
        <f aca="false">IF(AND(C378=0,E378=0),0,IF(C378=0,"New",(E378-C378)/C378))</f>
        <v>0.263157894736842</v>
      </c>
      <c r="H378" s="8" t="n">
        <f aca="false">SUMIFS('Source'!$E:$E,'Source'!$A:$A,"107 - Pharmacies",'Source'!$B:$B,$A378)</f>
        <v>127</v>
      </c>
      <c r="I378" s="8" t="n">
        <f aca="false">SUMIFS('Source'!$G:$G,'Source'!$A:$A,"107 - Pharmacies",'Source'!$B:$B,$A378)</f>
        <v>140</v>
      </c>
      <c r="J378" s="8" t="n">
        <f aca="false">I378*$J$5</f>
        <v>176.842105263158</v>
      </c>
      <c r="K378" s="8" t="n">
        <f aca="false">J378-H378</f>
        <v>49.8421052631579</v>
      </c>
      <c r="L378" s="9" t="n">
        <f aca="false">IF(AND(H378=0,J378=0),0,IF(H378=0,"New",(J378-H378)/H378))</f>
        <v>0.392457521757149</v>
      </c>
      <c r="M378" s="7" t="str">
        <f aca="false">IF(AND(OR(C378&lt;&gt;0,H378&lt;&gt;0),D378=0,I378=0),"DROP",IF(AND(OR(D378&lt;&gt;0,I378&lt;&gt;0),C378=0,H378=0),"NEW",""))</f>
        <v/>
      </c>
    </row>
    <row r="379" customFormat="false" ht="15" hidden="false" customHeight="false" outlineLevel="0" collapsed="false">
      <c r="A379" s="7" t="s">
        <v>217</v>
      </c>
      <c r="B379" s="7" t="str">
        <f aca="false">IFERROR(INDEX('Source'!$C:$C,MATCH($A379,'Source'!$B:$B,0)),"")</f>
        <v>מלח אמבט לכף הרגל</v>
      </c>
      <c r="C379" s="8" t="n">
        <f aca="false">SUMIFS('Source'!$D:$D,'Source'!$A:$A,"107 - Pharmacies",'Source'!$B:$B,$A379)</f>
        <v>5</v>
      </c>
      <c r="D379" s="8" t="n">
        <f aca="false">SUMIFS('Source'!$F:$F,'Source'!$A:$A,"107 - Pharmacies",'Source'!$B:$B,$A379)</f>
        <v>4</v>
      </c>
      <c r="E379" s="8" t="n">
        <f aca="false">D379*$J$5</f>
        <v>5.05263157894737</v>
      </c>
      <c r="F379" s="8" t="n">
        <f aca="false">E379-C379</f>
        <v>0.0526315789473681</v>
      </c>
      <c r="G379" s="9" t="n">
        <f aca="false">IF(AND(C379=0,E379=0),0,IF(C379=0,"New",(E379-C379)/C379))</f>
        <v>0.0105263157894736</v>
      </c>
      <c r="H379" s="8" t="n">
        <f aca="false">SUMIFS('Source'!$E:$E,'Source'!$A:$A,"107 - Pharmacies",'Source'!$B:$B,$A379)</f>
        <v>67.49</v>
      </c>
      <c r="I379" s="8" t="n">
        <f aca="false">SUMIFS('Source'!$G:$G,'Source'!$A:$A,"107 - Pharmacies",'Source'!$B:$B,$A379)</f>
        <v>56.08</v>
      </c>
      <c r="J379" s="8" t="n">
        <f aca="false">I379*$J$5</f>
        <v>70.8378947368421</v>
      </c>
      <c r="K379" s="8" t="n">
        <f aca="false">J379-H379</f>
        <v>3.34789473684211</v>
      </c>
      <c r="L379" s="9" t="n">
        <f aca="false">IF(AND(H379=0,J379=0),0,IF(H379=0,"New",(J379-H379)/H379))</f>
        <v>0.0496057895516685</v>
      </c>
      <c r="M379" s="7" t="str">
        <f aca="false">IF(AND(OR(C379&lt;&gt;0,H379&lt;&gt;0),D379=0,I379=0),"DROP",IF(AND(OR(D379&lt;&gt;0,I379&lt;&gt;0),C379=0,H379=0),"NEW",""))</f>
        <v/>
      </c>
    </row>
    <row r="380" customFormat="false" ht="15" hidden="false" customHeight="false" outlineLevel="0" collapsed="false">
      <c r="A380" s="7" t="s">
        <v>215</v>
      </c>
      <c r="B380" s="7" t="str">
        <f aca="false">IFERROR(INDEX('Source'!$C:$C,MATCH($A380,'Source'!$B:$B,0)),"")</f>
        <v>חבק יד אגודלי שחור</v>
      </c>
      <c r="C380" s="8" t="n">
        <f aca="false">SUMIFS('Source'!$D:$D,'Source'!$A:$A,"107 - Pharmacies",'Source'!$B:$B,$A380)</f>
        <v>1</v>
      </c>
      <c r="D380" s="8" t="n">
        <f aca="false">SUMIFS('Source'!$F:$F,'Source'!$A:$A,"107 - Pharmacies",'Source'!$B:$B,$A380)</f>
        <v>1</v>
      </c>
      <c r="E380" s="8" t="n">
        <f aca="false">D380*$J$5</f>
        <v>1.26315789473684</v>
      </c>
      <c r="F380" s="8" t="n">
        <f aca="false">E380-C380</f>
        <v>0.263157894736842</v>
      </c>
      <c r="G380" s="9" t="n">
        <f aca="false">IF(AND(C380=0,E380=0),0,IF(C380=0,"New",(E380-C380)/C380))</f>
        <v>0.263157894736842</v>
      </c>
      <c r="H380" s="8" t="n">
        <f aca="false">SUMIFS('Source'!$E:$E,'Source'!$A:$A,"107 - Pharmacies",'Source'!$B:$B,$A380)</f>
        <v>42.5</v>
      </c>
      <c r="I380" s="8" t="n">
        <f aca="false">SUMIFS('Source'!$G:$G,'Source'!$A:$A,"107 - Pharmacies",'Source'!$B:$B,$A380)</f>
        <v>46.82</v>
      </c>
      <c r="J380" s="8" t="n">
        <f aca="false">I380*$J$5</f>
        <v>59.1410526315789</v>
      </c>
      <c r="K380" s="8" t="n">
        <f aca="false">J380-H380</f>
        <v>16.6410526315789</v>
      </c>
      <c r="L380" s="9" t="n">
        <f aca="false">IF(AND(H380=0,J380=0),0,IF(H380=0,"New",(J380-H380)/H380))</f>
        <v>0.391554179566563</v>
      </c>
      <c r="M380" s="7" t="str">
        <f aca="false">IF(AND(OR(C380&lt;&gt;0,H380&lt;&gt;0),D380=0,I380=0),"DROP",IF(AND(OR(D380&lt;&gt;0,I380&lt;&gt;0),C380=0,H380=0),"NEW",""))</f>
        <v/>
      </c>
    </row>
    <row r="381" customFormat="false" ht="15" hidden="false" customHeight="false" outlineLevel="0" collapsed="false">
      <c r="A381" s="7" t="s">
        <v>269</v>
      </c>
      <c r="B381" s="7" t="str">
        <f aca="false">IFERROR(INDEX('Source'!$C:$C,MATCH($A381,'Source'!$B:$B,0)),"")</f>
        <v>מגן ברך SC422</v>
      </c>
      <c r="C381" s="8" t="n">
        <f aca="false">SUMIFS('Source'!$D:$D,'Source'!$A:$A,"107 - Pharmacies",'Source'!$B:$B,$A381)</f>
        <v>6</v>
      </c>
      <c r="D381" s="8" t="n">
        <f aca="false">SUMIFS('Source'!$F:$F,'Source'!$A:$A,"107 - Pharmacies",'Source'!$B:$B,$A381)</f>
        <v>6</v>
      </c>
      <c r="E381" s="8" t="n">
        <f aca="false">D381*$J$5</f>
        <v>7.57894736842105</v>
      </c>
      <c r="F381" s="8" t="n">
        <f aca="false">E381-C381</f>
        <v>1.57894736842105</v>
      </c>
      <c r="G381" s="9" t="n">
        <f aca="false">IF(AND(C381=0,E381=0),0,IF(C381=0,"New",(E381-C381)/C381))</f>
        <v>0.263157894736842</v>
      </c>
      <c r="H381" s="8" t="n">
        <f aca="false">SUMIFS('Source'!$E:$E,'Source'!$A:$A,"107 - Pharmacies",'Source'!$B:$B,$A381)</f>
        <v>839.9</v>
      </c>
      <c r="I381" s="8" t="n">
        <f aca="false">SUMIFS('Source'!$G:$G,'Source'!$A:$A,"107 - Pharmacies",'Source'!$B:$B,$A381)</f>
        <v>843.42</v>
      </c>
      <c r="J381" s="8" t="n">
        <f aca="false">I381*$J$5</f>
        <v>1065.37263157895</v>
      </c>
      <c r="K381" s="8" t="n">
        <f aca="false">J381-H381</f>
        <v>225.472631578947</v>
      </c>
      <c r="L381" s="9" t="n">
        <f aca="false">IF(AND(H381=0,J381=0),0,IF(H381=0,"New",(J381-H381)/H381))</f>
        <v>0.268451758041371</v>
      </c>
      <c r="M381" s="7" t="str">
        <f aca="false">IF(AND(OR(C381&lt;&gt;0,H381&lt;&gt;0),D381=0,I381=0),"DROP",IF(AND(OR(D381&lt;&gt;0,I381&lt;&gt;0),C381=0,H381=0),"NEW",""))</f>
        <v/>
      </c>
    </row>
    <row r="382" customFormat="false" ht="15" hidden="false" customHeight="false" outlineLevel="0" collapsed="false">
      <c r="A382" s="7" t="s">
        <v>573</v>
      </c>
      <c r="B382" s="7" t="str">
        <f aca="false">IFERROR(INDEX('Source'!$C:$C,MATCH($A382,'Source'!$B:$B,0)),"")</f>
        <v>מגן ברך רגיל</v>
      </c>
      <c r="C382" s="8" t="n">
        <f aca="false">SUMIFS('Source'!$D:$D,'Source'!$A:$A,"107 - Pharmacies",'Source'!$B:$B,$A382)</f>
        <v>1</v>
      </c>
      <c r="D382" s="8" t="n">
        <f aca="false">SUMIFS('Source'!$F:$F,'Source'!$A:$A,"107 - Pharmacies",'Source'!$B:$B,$A382)</f>
        <v>1</v>
      </c>
      <c r="E382" s="8" t="n">
        <f aca="false">D382*$J$5</f>
        <v>1.26315789473684</v>
      </c>
      <c r="F382" s="8" t="n">
        <f aca="false">E382-C382</f>
        <v>0.263157894736842</v>
      </c>
      <c r="G382" s="9" t="n">
        <f aca="false">IF(AND(C382=0,E382=0),0,IF(C382=0,"New",(E382-C382)/C382))</f>
        <v>0.263157894736842</v>
      </c>
      <c r="H382" s="8" t="n">
        <f aca="false">SUMIFS('Source'!$E:$E,'Source'!$A:$A,"107 - Pharmacies",'Source'!$B:$B,$A382)</f>
        <v>29.74</v>
      </c>
      <c r="I382" s="8" t="n">
        <f aca="false">SUMIFS('Source'!$G:$G,'Source'!$A:$A,"107 - Pharmacies",'Source'!$B:$B,$A382)</f>
        <v>30.89</v>
      </c>
      <c r="J382" s="8" t="n">
        <f aca="false">I382*$J$5</f>
        <v>39.0189473684211</v>
      </c>
      <c r="K382" s="8" t="n">
        <f aca="false">J382-H382</f>
        <v>9.27894736842105</v>
      </c>
      <c r="L382" s="9" t="n">
        <f aca="false">IF(AND(H382=0,J382=0),0,IF(H382=0,"New",(J382-H382)/H382))</f>
        <v>0.312002265246169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297</v>
      </c>
      <c r="B383" s="7" t="str">
        <f aca="false">IFERROR(INDEX('Source'!$C:$C,MATCH($A383,'Source'!$B:$B,0)),"")</f>
        <v>טבעת אלסטית מסיליקון</v>
      </c>
      <c r="C383" s="8" t="n">
        <f aca="false">SUMIFS('Source'!$D:$D,'Source'!$A:$A,"107 - Pharmacies",'Source'!$B:$B,$A383)</f>
        <v>6</v>
      </c>
      <c r="D383" s="8" t="n">
        <f aca="false">SUMIFS('Source'!$F:$F,'Source'!$A:$A,"107 - Pharmacies",'Source'!$B:$B,$A383)</f>
        <v>5</v>
      </c>
      <c r="E383" s="8" t="n">
        <f aca="false">D383*$J$5</f>
        <v>6.31578947368421</v>
      </c>
      <c r="F383" s="8" t="n">
        <f aca="false">E383-C383</f>
        <v>0.315789473684211</v>
      </c>
      <c r="G383" s="9" t="n">
        <f aca="false">IF(AND(C383=0,E383=0),0,IF(C383=0,"New",(E383-C383)/C383))</f>
        <v>0.0526315789473684</v>
      </c>
      <c r="H383" s="8" t="n">
        <f aca="false">SUMIFS('Source'!$E:$E,'Source'!$A:$A,"107 - Pharmacies",'Source'!$B:$B,$A383)</f>
        <v>70.6</v>
      </c>
      <c r="I383" s="8" t="n">
        <f aca="false">SUMIFS('Source'!$G:$G,'Source'!$A:$A,"107 - Pharmacies",'Source'!$B:$B,$A383)</f>
        <v>70.09</v>
      </c>
      <c r="J383" s="8" t="n">
        <f aca="false">I383*$J$5</f>
        <v>88.5347368421053</v>
      </c>
      <c r="K383" s="8" t="n">
        <f aca="false">J383-H383</f>
        <v>17.9347368421053</v>
      </c>
      <c r="L383" s="9" t="n">
        <f aca="false">IF(AND(H383=0,J383=0),0,IF(H383=0,"New",(J383-H383)/H383))</f>
        <v>0.254033099746534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393</v>
      </c>
      <c r="B384" s="7" t="str">
        <f aca="false">IFERROR(INDEX('Source'!$C:$C,MATCH($A384,'Source'!$B:$B,0)),"")</f>
        <v>URIEL STRAP4U BLACK S-M</v>
      </c>
      <c r="C384" s="8" t="n">
        <f aca="false">SUMIFS('Source'!$D:$D,'Source'!$A:$A,"107 - Pharmacies",'Source'!$B:$B,$A384)</f>
        <v>3</v>
      </c>
      <c r="D384" s="8" t="n">
        <f aca="false">SUMIFS('Source'!$F:$F,'Source'!$A:$A,"107 - Pharmacies",'Source'!$B:$B,$A384)</f>
        <v>3</v>
      </c>
      <c r="E384" s="8" t="n">
        <f aca="false">D384*$J$5</f>
        <v>3.78947368421053</v>
      </c>
      <c r="F384" s="8" t="n">
        <f aca="false">E384-C384</f>
        <v>0.789473684210526</v>
      </c>
      <c r="G384" s="9" t="n">
        <f aca="false">IF(AND(C384=0,E384=0),0,IF(C384=0,"New",(E384-C384)/C384))</f>
        <v>0.263157894736842</v>
      </c>
      <c r="H384" s="8" t="n">
        <f aca="false">SUMIFS('Source'!$E:$E,'Source'!$A:$A,"107 - Pharmacies",'Source'!$B:$B,$A384)</f>
        <v>57.56</v>
      </c>
      <c r="I384" s="8" t="n">
        <f aca="false">SUMIFS('Source'!$G:$G,'Source'!$A:$A,"107 - Pharmacies",'Source'!$B:$B,$A384)</f>
        <v>57.51</v>
      </c>
      <c r="J384" s="8" t="n">
        <f aca="false">I384*$J$5</f>
        <v>72.6442105263158</v>
      </c>
      <c r="K384" s="8" t="n">
        <f aca="false">J384-H384</f>
        <v>15.0842105263158</v>
      </c>
      <c r="L384" s="9" t="n">
        <f aca="false">IF(AND(H384=0,J384=0),0,IF(H384=0,"New",(J384-H384)/H384))</f>
        <v>0.262060641527376</v>
      </c>
      <c r="M384" s="7" t="str">
        <f aca="false">IF(AND(OR(C384&lt;&gt;0,H384&lt;&gt;0),D384=0,I384=0),"DROP",IF(AND(OR(D384&lt;&gt;0,I384&lt;&gt;0),C384=0,H384=0),"NEW",""))</f>
        <v/>
      </c>
    </row>
    <row r="385" customFormat="false" ht="15" hidden="false" customHeight="false" outlineLevel="0" collapsed="false">
      <c r="A385" s="7" t="s">
        <v>500</v>
      </c>
      <c r="B385" s="7" t="str">
        <f aca="false">IFERROR(INDEX('Source'!$C:$C,MATCH($A385,'Source'!$B:$B,0)),"")</f>
        <v>חגורת צלעות לגבר</v>
      </c>
      <c r="C385" s="8" t="n">
        <f aca="false">SUMIFS('Source'!$D:$D,'Source'!$A:$A,"107 - Pharmacies",'Source'!$B:$B,$A385)</f>
        <v>1</v>
      </c>
      <c r="D385" s="8" t="n">
        <f aca="false">SUMIFS('Source'!$F:$F,'Source'!$A:$A,"107 - Pharmacies",'Source'!$B:$B,$A385)</f>
        <v>1</v>
      </c>
      <c r="E385" s="8" t="n">
        <f aca="false">D385*$J$5</f>
        <v>1.26315789473684</v>
      </c>
      <c r="F385" s="8" t="n">
        <f aca="false">E385-C385</f>
        <v>0.263157894736842</v>
      </c>
      <c r="G385" s="9" t="n">
        <f aca="false">IF(AND(C385=0,E385=0),0,IF(C385=0,"New",(E385-C385)/C385))</f>
        <v>0.263157894736842</v>
      </c>
      <c r="H385" s="8" t="n">
        <f aca="false">SUMIFS('Source'!$E:$E,'Source'!$A:$A,"107 - Pharmacies",'Source'!$B:$B,$A385)</f>
        <v>140.57</v>
      </c>
      <c r="I385" s="8" t="n">
        <f aca="false">SUMIFS('Source'!$G:$G,'Source'!$A:$A,"107 - Pharmacies",'Source'!$B:$B,$A385)</f>
        <v>140.58</v>
      </c>
      <c r="J385" s="8" t="n">
        <f aca="false">I385*$J$5</f>
        <v>177.574736842105</v>
      </c>
      <c r="K385" s="8" t="n">
        <f aca="false">J385-H385</f>
        <v>37.0047368421053</v>
      </c>
      <c r="L385" s="9" t="n">
        <f aca="false">IF(AND(H385=0,J385=0),0,IF(H385=0,"New",(J385-H385)/H385))</f>
        <v>0.263247754443375</v>
      </c>
      <c r="M385" s="7" t="str">
        <f aca="false">IF(AND(OR(C385&lt;&gt;0,H385&lt;&gt;0),D385=0,I385=0),"DROP",IF(AND(OR(D385&lt;&gt;0,I385&lt;&gt;0),C385=0,H385=0),"NEW",""))</f>
        <v/>
      </c>
    </row>
    <row r="386" customFormat="false" ht="15" hidden="false" customHeight="false" outlineLevel="0" collapsed="false">
      <c r="A386" s="7" t="s">
        <v>134</v>
      </c>
      <c r="B386" s="7" t="str">
        <f aca="false">IFERROR(INDEX('Source'!$C:$C,MATCH($A386,'Source'!$B:$B,0)),"")</f>
        <v>סד לאגודל</v>
      </c>
      <c r="C386" s="8" t="n">
        <f aca="false">SUMIFS('Source'!$D:$D,'Source'!$A:$A,"107 - Pharmacies",'Source'!$B:$B,$A386)</f>
        <v>1</v>
      </c>
      <c r="D386" s="8" t="n">
        <f aca="false">SUMIFS('Source'!$F:$F,'Source'!$A:$A,"107 - Pharmacies",'Source'!$B:$B,$A386)</f>
        <v>1</v>
      </c>
      <c r="E386" s="8" t="n">
        <f aca="false">D386*$J$5</f>
        <v>1.26315789473684</v>
      </c>
      <c r="F386" s="8" t="n">
        <f aca="false">E386-C386</f>
        <v>0.263157894736842</v>
      </c>
      <c r="G386" s="9" t="n">
        <f aca="false">IF(AND(C386=0,E386=0),0,IF(C386=0,"New",(E386-C386)/C386))</f>
        <v>0.263157894736842</v>
      </c>
      <c r="H386" s="8" t="n">
        <f aca="false">SUMIFS('Source'!$E:$E,'Source'!$A:$A,"107 - Pharmacies",'Source'!$B:$B,$A386)</f>
        <v>103.08</v>
      </c>
      <c r="I386" s="8" t="n">
        <f aca="false">SUMIFS('Source'!$G:$G,'Source'!$A:$A,"107 - Pharmacies",'Source'!$B:$B,$A386)</f>
        <v>103.07</v>
      </c>
      <c r="J386" s="8" t="n">
        <f aca="false">I386*$J$5</f>
        <v>130.193684210526</v>
      </c>
      <c r="K386" s="8" t="n">
        <f aca="false">J386-H386</f>
        <v>27.1136842105263</v>
      </c>
      <c r="L386" s="9" t="n">
        <f aca="false">IF(AND(H386=0,J386=0),0,IF(H386=0,"New",(J386-H386)/H386))</f>
        <v>0.263035353225905</v>
      </c>
      <c r="M386" s="7" t="str">
        <f aca="false">IF(AND(OR(C386&lt;&gt;0,H386&lt;&gt;0),D386=0,I386=0),"DROP",IF(AND(OR(D386&lt;&gt;0,I386&lt;&gt;0),C386=0,H386=0),"NEW",""))</f>
        <v/>
      </c>
    </row>
    <row r="387" customFormat="false" ht="15" hidden="false" customHeight="false" outlineLevel="0" collapsed="false">
      <c r="A387" s="7" t="s">
        <v>131</v>
      </c>
      <c r="B387" s="7" t="str">
        <f aca="false">IFERROR(INDEX('Source'!$C:$C,MATCH($A387,'Source'!$B:$B,0)),"")</f>
        <v>מגן קרסול חום</v>
      </c>
      <c r="C387" s="8" t="n">
        <f aca="false">SUMIFS('Source'!$D:$D,'Source'!$A:$A,"107 - Pharmacies",'Source'!$B:$B,$A387)</f>
        <v>3</v>
      </c>
      <c r="D387" s="8" t="n">
        <f aca="false">SUMIFS('Source'!$F:$F,'Source'!$A:$A,"107 - Pharmacies",'Source'!$B:$B,$A387)</f>
        <v>3</v>
      </c>
      <c r="E387" s="8" t="n">
        <f aca="false">D387*$J$5</f>
        <v>3.78947368421053</v>
      </c>
      <c r="F387" s="8" t="n">
        <f aca="false">E387-C387</f>
        <v>0.789473684210526</v>
      </c>
      <c r="G387" s="9" t="n">
        <f aca="false">IF(AND(C387=0,E387=0),0,IF(C387=0,"New",(E387-C387)/C387))</f>
        <v>0.263157894736842</v>
      </c>
      <c r="H387" s="8" t="n">
        <f aca="false">SUMIFS('Source'!$E:$E,'Source'!$A:$A,"107 - Pharmacies",'Source'!$B:$B,$A387)</f>
        <v>92.68</v>
      </c>
      <c r="I387" s="8" t="n">
        <f aca="false">SUMIFS('Source'!$G:$G,'Source'!$A:$A,"107 - Pharmacies",'Source'!$B:$B,$A387)</f>
        <v>92.67</v>
      </c>
      <c r="J387" s="8" t="n">
        <f aca="false">I387*$J$5</f>
        <v>117.056842105263</v>
      </c>
      <c r="K387" s="8" t="n">
        <f aca="false">J387-H387</f>
        <v>24.3768421052632</v>
      </c>
      <c r="L387" s="9" t="n">
        <f aca="false">IF(AND(H387=0,J387=0),0,IF(H387=0,"New",(J387-H387)/H387))</f>
        <v>0.263021602344229</v>
      </c>
      <c r="M387" s="7" t="str">
        <f aca="false">IF(AND(OR(C387&lt;&gt;0,H387&lt;&gt;0),D387=0,I387=0),"DROP",IF(AND(OR(D387&lt;&gt;0,I387&lt;&gt;0),C387=0,H387=0),"NEW",""))</f>
        <v/>
      </c>
    </row>
    <row r="388" customFormat="false" ht="15" hidden="false" customHeight="false" outlineLevel="0" collapsed="false">
      <c r="A388" s="7" t="s">
        <v>194</v>
      </c>
      <c r="B388" s="7" t="str">
        <f aca="false">IFERROR(INDEX('Source'!$C:$C,MATCH($A388,'Source'!$B:$B,0)),"")</f>
        <v>חגורת גב+סגירה כפולה</v>
      </c>
      <c r="C388" s="8" t="n">
        <f aca="false">SUMIFS('Source'!$D:$D,'Source'!$A:$A,"107 - Pharmacies",'Source'!$B:$B,$A388)</f>
        <v>1</v>
      </c>
      <c r="D388" s="8" t="n">
        <f aca="false">SUMIFS('Source'!$F:$F,'Source'!$A:$A,"107 - Pharmacies",'Source'!$B:$B,$A388)</f>
        <v>1</v>
      </c>
      <c r="E388" s="8" t="n">
        <f aca="false">D388*$J$5</f>
        <v>1.26315789473684</v>
      </c>
      <c r="F388" s="8" t="n">
        <f aca="false">E388-C388</f>
        <v>0.263157894736842</v>
      </c>
      <c r="G388" s="9" t="n">
        <f aca="false">IF(AND(C388=0,E388=0),0,IF(C388=0,"New",(E388-C388)/C388))</f>
        <v>0.263157894736842</v>
      </c>
      <c r="H388" s="8" t="n">
        <f aca="false">SUMIFS('Source'!$E:$E,'Source'!$A:$A,"107 - Pharmacies",'Source'!$B:$B,$A388)</f>
        <v>117.14</v>
      </c>
      <c r="I388" s="8" t="n">
        <f aca="false">SUMIFS('Source'!$G:$G,'Source'!$A:$A,"107 - Pharmacies",'Source'!$B:$B,$A388)</f>
        <v>117.13</v>
      </c>
      <c r="J388" s="8" t="n">
        <f aca="false">I388*$J$5</f>
        <v>147.953684210526</v>
      </c>
      <c r="K388" s="8" t="n">
        <f aca="false">J388-H388</f>
        <v>30.8136842105263</v>
      </c>
      <c r="L388" s="9" t="n">
        <f aca="false">IF(AND(H388=0,J388=0),0,IF(H388=0,"New",(J388-H388)/H388))</f>
        <v>0.263050061554775</v>
      </c>
      <c r="M388" s="7" t="str">
        <f aca="false">IF(AND(OR(C388&lt;&gt;0,H388&lt;&gt;0),D388=0,I388=0),"DROP",IF(AND(OR(D388&lt;&gt;0,I388&lt;&gt;0),C388=0,H388=0),"NEW",""))</f>
        <v/>
      </c>
    </row>
    <row r="389" customFormat="false" ht="15" hidden="false" customHeight="false" outlineLevel="0" collapsed="false">
      <c r="A389" s="7" t="s">
        <v>726</v>
      </c>
      <c r="B389" s="7" t="str">
        <f aca="false">IFERROR(INDEX('Source'!$C:$C,MATCH($A389,'Source'!$B:$B,0)),"")</f>
        <v>חגורת גב</v>
      </c>
      <c r="C389" s="8" t="n">
        <f aca="false">SUMIFS('Source'!$D:$D,'Source'!$A:$A,"107 - Pharmacies",'Source'!$B:$B,$A389)</f>
        <v>0</v>
      </c>
      <c r="D389" s="8" t="n">
        <f aca="false">SUMIFS('Source'!$F:$F,'Source'!$A:$A,"107 - Pharmacies",'Source'!$B:$B,$A389)</f>
        <v>0</v>
      </c>
      <c r="E389" s="8" t="n">
        <f aca="false">D389*$J$5</f>
        <v>0</v>
      </c>
      <c r="F389" s="8" t="n">
        <f aca="false">E389-C389</f>
        <v>0</v>
      </c>
      <c r="G389" s="9" t="n">
        <f aca="false">IF(AND(C389=0,E389=0),0,IF(C389=0,"New",(E389-C389)/C389))</f>
        <v>0</v>
      </c>
      <c r="H389" s="8" t="n">
        <f aca="false">SUMIFS('Source'!$E:$E,'Source'!$A:$A,"107 - Pharmacies",'Source'!$B:$B,$A389)</f>
        <v>0.01</v>
      </c>
      <c r="I389" s="8" t="n">
        <f aca="false">SUMIFS('Source'!$G:$G,'Source'!$A:$A,"107 - Pharmacies",'Source'!$B:$B,$A389)</f>
        <v>0</v>
      </c>
      <c r="J389" s="8" t="n">
        <f aca="false">I389*$J$5</f>
        <v>0</v>
      </c>
      <c r="K389" s="8" t="n">
        <f aca="false">J389-H389</f>
        <v>-0.01</v>
      </c>
      <c r="L389" s="9" t="n">
        <f aca="false">IF(AND(H389=0,J389=0),0,IF(H389=0,"New",(J389-H389)/H389))</f>
        <v>-1</v>
      </c>
      <c r="M389" s="7" t="str">
        <f aca="false">IF(AND(OR(C389&lt;&gt;0,H389&lt;&gt;0),D389=0,I389=0),"DROP",IF(AND(OR(D389&lt;&gt;0,I389&lt;&gt;0),C389=0,H389=0),"NEW",""))</f>
        <v>DROP</v>
      </c>
    </row>
    <row r="390" customFormat="false" ht="15" hidden="false" customHeight="false" outlineLevel="0" collapsed="false">
      <c r="A390" s="7" t="s">
        <v>588</v>
      </c>
      <c r="B390" s="7" t="str">
        <f aca="false">IFERROR(INDEX('Source'!$C:$C,MATCH($A390,'Source'!$B:$B,0)),"")</f>
        <v>מיצב פיקה</v>
      </c>
      <c r="C390" s="8" t="n">
        <f aca="false">SUMIFS('Source'!$D:$D,'Source'!$A:$A,"107 - Pharmacies",'Source'!$B:$B,$A390)</f>
        <v>3</v>
      </c>
      <c r="D390" s="8" t="n">
        <f aca="false">SUMIFS('Source'!$F:$F,'Source'!$A:$A,"107 - Pharmacies",'Source'!$B:$B,$A390)</f>
        <v>3</v>
      </c>
      <c r="E390" s="8" t="n">
        <f aca="false">D390*$J$5</f>
        <v>3.78947368421053</v>
      </c>
      <c r="F390" s="8" t="n">
        <f aca="false">E390-C390</f>
        <v>0.789473684210526</v>
      </c>
      <c r="G390" s="9" t="n">
        <f aca="false">IF(AND(C390=0,E390=0),0,IF(C390=0,"New",(E390-C390)/C390))</f>
        <v>0.263157894736842</v>
      </c>
      <c r="H390" s="8" t="n">
        <f aca="false">SUMIFS('Source'!$E:$E,'Source'!$A:$A,"107 - Pharmacies",'Source'!$B:$B,$A390)</f>
        <v>283.89</v>
      </c>
      <c r="I390" s="8" t="n">
        <f aca="false">SUMIFS('Source'!$G:$G,'Source'!$A:$A,"107 - Pharmacies",'Source'!$B:$B,$A390)</f>
        <v>283.9</v>
      </c>
      <c r="J390" s="8" t="n">
        <f aca="false">I390*$J$5</f>
        <v>358.610526315789</v>
      </c>
      <c r="K390" s="8" t="n">
        <f aca="false">J390-H390</f>
        <v>74.7205263157894</v>
      </c>
      <c r="L390" s="9" t="n">
        <f aca="false">IF(AND(H390=0,J390=0),0,IF(H390=0,"New",(J390-H390)/H390))</f>
        <v>0.263202389361335</v>
      </c>
      <c r="M390" s="7" t="str">
        <f aca="false">IF(AND(OR(C390&lt;&gt;0,H390&lt;&gt;0),D390=0,I390=0),"DROP",IF(AND(OR(D390&lt;&gt;0,I390&lt;&gt;0),C390=0,H390=0),"NEW",""))</f>
        <v/>
      </c>
    </row>
    <row r="391" customFormat="false" ht="15" hidden="false" customHeight="false" outlineLevel="0" collapsed="false">
      <c r="A391" s="7" t="s">
        <v>847</v>
      </c>
      <c r="B391" s="7" t="str">
        <f aca="false">IFERROR(INDEX('Source'!$C:$C,MATCH($A391,'Source'!$B:$B,0)),"")</f>
        <v>סופורטר</v>
      </c>
      <c r="C391" s="8" t="n">
        <f aca="false">SUMIFS('Source'!$D:$D,'Source'!$A:$A,"107 - Pharmacies",'Source'!$B:$B,$A391)</f>
        <v>1</v>
      </c>
      <c r="D391" s="8" t="n">
        <f aca="false">SUMIFS('Source'!$F:$F,'Source'!$A:$A,"107 - Pharmacies",'Source'!$B:$B,$A391)</f>
        <v>1</v>
      </c>
      <c r="E391" s="8" t="n">
        <f aca="false">D391*$J$5</f>
        <v>1.26315789473684</v>
      </c>
      <c r="F391" s="8" t="n">
        <f aca="false">E391-C391</f>
        <v>0.263157894736842</v>
      </c>
      <c r="G391" s="9" t="n">
        <f aca="false">IF(AND(C391=0,E391=0),0,IF(C391=0,"New",(E391-C391)/C391))</f>
        <v>0.263157894736842</v>
      </c>
      <c r="H391" s="8" t="n">
        <f aca="false">SUMIFS('Source'!$E:$E,'Source'!$A:$A,"107 - Pharmacies",'Source'!$B:$B,$A391)</f>
        <v>84.32</v>
      </c>
      <c r="I391" s="8" t="n">
        <f aca="false">SUMIFS('Source'!$G:$G,'Source'!$A:$A,"107 - Pharmacies",'Source'!$B:$B,$A391)</f>
        <v>84.32</v>
      </c>
      <c r="J391" s="8" t="n">
        <f aca="false">I391*$J$5</f>
        <v>106.509473684211</v>
      </c>
      <c r="K391" s="8" t="n">
        <f aca="false">J391-H391</f>
        <v>22.1894736842105</v>
      </c>
      <c r="L391" s="9" t="n">
        <f aca="false">IF(AND(H391=0,J391=0),0,IF(H391=0,"New",(J391-H391)/H391))</f>
        <v>0.263157894736842</v>
      </c>
      <c r="M391" s="7" t="str">
        <f aca="false">IF(AND(OR(C391&lt;&gt;0,H391&lt;&gt;0),D391=0,I391=0),"DROP",IF(AND(OR(D391&lt;&gt;0,I391&lt;&gt;0),C391=0,H391=0),"NEW",""))</f>
        <v/>
      </c>
    </row>
    <row r="392" customFormat="false" ht="15" hidden="false" customHeight="false" outlineLevel="0" collapsed="false">
      <c r="A392" s="7" t="s">
        <v>486</v>
      </c>
      <c r="B392" s="7" t="str">
        <f aca="false">IFERROR(INDEX('Source'!$C:$C,MATCH($A392,'Source'!$B:$B,0)),"")</f>
        <v>רצועה לפיקת הברך</v>
      </c>
      <c r="C392" s="8" t="n">
        <f aca="false">SUMIFS('Source'!$D:$D,'Source'!$A:$A,"107 - Pharmacies",'Source'!$B:$B,$A392)</f>
        <v>1</v>
      </c>
      <c r="D392" s="8" t="n">
        <f aca="false">SUMIFS('Source'!$F:$F,'Source'!$A:$A,"107 - Pharmacies",'Source'!$B:$B,$A392)</f>
        <v>1</v>
      </c>
      <c r="E392" s="8" t="n">
        <f aca="false">D392*$J$5</f>
        <v>1.26315789473684</v>
      </c>
      <c r="F392" s="8" t="n">
        <f aca="false">E392-C392</f>
        <v>0.263157894736842</v>
      </c>
      <c r="G392" s="9" t="n">
        <f aca="false">IF(AND(C392=0,E392=0),0,IF(C392=0,"New",(E392-C392)/C392))</f>
        <v>0.263157894736842</v>
      </c>
      <c r="H392" s="8" t="n">
        <f aca="false">SUMIFS('Source'!$E:$E,'Source'!$A:$A,"107 - Pharmacies",'Source'!$B:$B,$A392)</f>
        <v>80.57</v>
      </c>
      <c r="I392" s="8" t="n">
        <f aca="false">SUMIFS('Source'!$G:$G,'Source'!$A:$A,"107 - Pharmacies",'Source'!$B:$B,$A392)</f>
        <v>80.57</v>
      </c>
      <c r="J392" s="8" t="n">
        <f aca="false">I392*$J$5</f>
        <v>101.772631578947</v>
      </c>
      <c r="K392" s="8" t="n">
        <f aca="false">J392-H392</f>
        <v>21.2026315789474</v>
      </c>
      <c r="L392" s="9" t="n">
        <f aca="false">IF(AND(H392=0,J392=0),0,IF(H392=0,"New",(J392-H392)/H392))</f>
        <v>0.263157894736842</v>
      </c>
      <c r="M392" s="7" t="str">
        <f aca="false">IF(AND(OR(C392&lt;&gt;0,H392&lt;&gt;0),D392=0,I392=0),"DROP",IF(AND(OR(D392&lt;&gt;0,I392&lt;&gt;0),C392=0,H392=0),"NEW",""))</f>
        <v/>
      </c>
    </row>
    <row r="393" customFormat="false" ht="15" hidden="false" customHeight="false" outlineLevel="0" collapsed="false">
      <c r="A393" s="7" t="s">
        <v>109</v>
      </c>
      <c r="B393" s="7" t="str">
        <f aca="false">IFERROR(INDEX('Source'!$C:$C,MATCH($A393,'Source'!$B:$B,0)),"")</f>
        <v>מגן ברך ארוך בז'</v>
      </c>
      <c r="C393" s="8" t="n">
        <f aca="false">SUMIFS('Source'!$D:$D,'Source'!$A:$A,"107 - Pharmacies",'Source'!$B:$B,$A393)</f>
        <v>2</v>
      </c>
      <c r="D393" s="8" t="n">
        <f aca="false">SUMIFS('Source'!$F:$F,'Source'!$A:$A,"107 - Pharmacies",'Source'!$B:$B,$A393)</f>
        <v>2</v>
      </c>
      <c r="E393" s="8" t="n">
        <f aca="false">D393*$J$5</f>
        <v>2.52631578947368</v>
      </c>
      <c r="F393" s="8" t="n">
        <f aca="false">E393-C393</f>
        <v>0.526315789473684</v>
      </c>
      <c r="G393" s="9" t="n">
        <f aca="false">IF(AND(C393=0,E393=0),0,IF(C393=0,"New",(E393-C393)/C393))</f>
        <v>0.263157894736842</v>
      </c>
      <c r="H393" s="8" t="n">
        <f aca="false">SUMIFS('Source'!$E:$E,'Source'!$A:$A,"107 - Pharmacies",'Source'!$B:$B,$A393)</f>
        <v>74.91</v>
      </c>
      <c r="I393" s="8" t="n">
        <f aca="false">SUMIFS('Source'!$G:$G,'Source'!$A:$A,"107 - Pharmacies",'Source'!$B:$B,$A393)</f>
        <v>74.91</v>
      </c>
      <c r="J393" s="8" t="n">
        <f aca="false">I393*$J$5</f>
        <v>94.6231578947368</v>
      </c>
      <c r="K393" s="8" t="n">
        <f aca="false">J393-H393</f>
        <v>19.7131578947368</v>
      </c>
      <c r="L393" s="9" t="n">
        <f aca="false">IF(AND(H393=0,J393=0),0,IF(H393=0,"New",(J393-H393)/H393))</f>
        <v>0.263157894736842</v>
      </c>
      <c r="M393" s="7" t="str">
        <f aca="false">IF(AND(OR(C393&lt;&gt;0,H393&lt;&gt;0),D393=0,I393=0),"DROP",IF(AND(OR(D393&lt;&gt;0,I393&lt;&gt;0),C393=0,H393=0),"NEW",""))</f>
        <v/>
      </c>
    </row>
    <row r="394" customFormat="false" ht="15" hidden="false" customHeight="false" outlineLevel="0" collapsed="false">
      <c r="A394" s="7" t="s">
        <v>222</v>
      </c>
      <c r="B394" s="7" t="str">
        <f aca="false">IFERROR(INDEX('Source'!$C:$C,MATCH($A394,'Source'!$B:$B,0)),"")</f>
        <v>מגן קרסול+ עקב סגור+רצועות</v>
      </c>
      <c r="C394" s="8" t="n">
        <f aca="false">SUMIFS('Source'!$D:$D,'Source'!$A:$A,"107 - Pharmacies",'Source'!$B:$B,$A394)</f>
        <v>1</v>
      </c>
      <c r="D394" s="8" t="n">
        <f aca="false">SUMIFS('Source'!$F:$F,'Source'!$A:$A,"107 - Pharmacies",'Source'!$B:$B,$A394)</f>
        <v>1</v>
      </c>
      <c r="E394" s="8" t="n">
        <f aca="false">D394*$J$5</f>
        <v>1.26315789473684</v>
      </c>
      <c r="F394" s="8" t="n">
        <f aca="false">E394-C394</f>
        <v>0.263157894736842</v>
      </c>
      <c r="G394" s="9" t="n">
        <f aca="false">IF(AND(C394=0,E394=0),0,IF(C394=0,"New",(E394-C394)/C394))</f>
        <v>0.263157894736842</v>
      </c>
      <c r="H394" s="8" t="n">
        <f aca="false">SUMIFS('Source'!$E:$E,'Source'!$A:$A,"107 - Pharmacies",'Source'!$B:$B,$A394)</f>
        <v>70.26</v>
      </c>
      <c r="I394" s="8" t="n">
        <f aca="false">SUMIFS('Source'!$G:$G,'Source'!$A:$A,"107 - Pharmacies",'Source'!$B:$B,$A394)</f>
        <v>70.26</v>
      </c>
      <c r="J394" s="8" t="n">
        <f aca="false">I394*$J$5</f>
        <v>88.7494736842105</v>
      </c>
      <c r="K394" s="8" t="n">
        <f aca="false">J394-H394</f>
        <v>18.4894736842105</v>
      </c>
      <c r="L394" s="9" t="n">
        <f aca="false">IF(AND(H394=0,J394=0),0,IF(H394=0,"New",(J394-H394)/H394))</f>
        <v>0.263157894736842</v>
      </c>
      <c r="M394" s="7" t="str">
        <f aca="false">IF(AND(OR(C394&lt;&gt;0,H394&lt;&gt;0),D394=0,I394=0),"DROP",IF(AND(OR(D394&lt;&gt;0,I394&lt;&gt;0),C394=0,H394=0),"NEW",""))</f>
        <v/>
      </c>
    </row>
    <row r="395" customFormat="false" ht="15" hidden="false" customHeight="false" outlineLevel="0" collapsed="false">
      <c r="A395" s="7" t="s">
        <v>372</v>
      </c>
      <c r="B395" s="7" t="str">
        <f aca="false">IFERROR(INDEX('Source'!$C:$C,MATCH($A395,'Source'!$B:$B,0)),"")</f>
        <v>מגן ברך SC422</v>
      </c>
      <c r="C395" s="8" t="n">
        <f aca="false">SUMIFS('Source'!$D:$D,'Source'!$A:$A,"107 - Pharmacies",'Source'!$B:$B,$A395)</f>
        <v>2</v>
      </c>
      <c r="D395" s="8" t="n">
        <f aca="false">SUMIFS('Source'!$F:$F,'Source'!$A:$A,"107 - Pharmacies",'Source'!$B:$B,$A395)</f>
        <v>2</v>
      </c>
      <c r="E395" s="8" t="n">
        <f aca="false">D395*$J$5</f>
        <v>2.52631578947368</v>
      </c>
      <c r="F395" s="8" t="n">
        <f aca="false">E395-C395</f>
        <v>0.526315789473684</v>
      </c>
      <c r="G395" s="9" t="n">
        <f aca="false">IF(AND(C395=0,E395=0),0,IF(C395=0,"New",(E395-C395)/C395))</f>
        <v>0.263157894736842</v>
      </c>
      <c r="H395" s="8" t="n">
        <f aca="false">SUMIFS('Source'!$E:$E,'Source'!$A:$A,"107 - Pharmacies",'Source'!$B:$B,$A395)</f>
        <v>281.14</v>
      </c>
      <c r="I395" s="8" t="n">
        <f aca="false">SUMIFS('Source'!$G:$G,'Source'!$A:$A,"107 - Pharmacies",'Source'!$B:$B,$A395)</f>
        <v>281.14</v>
      </c>
      <c r="J395" s="8" t="n">
        <f aca="false">I395*$J$5</f>
        <v>355.124210526316</v>
      </c>
      <c r="K395" s="8" t="n">
        <f aca="false">J395-H395</f>
        <v>73.9842105263158</v>
      </c>
      <c r="L395" s="9" t="n">
        <f aca="false">IF(AND(H395=0,J395=0),0,IF(H395=0,"New",(J395-H395)/H395))</f>
        <v>0.263157894736842</v>
      </c>
      <c r="M395" s="7" t="str">
        <f aca="false">IF(AND(OR(C395&lt;&gt;0,H395&lt;&gt;0),D395=0,I395=0),"DROP",IF(AND(OR(D395&lt;&gt;0,I395&lt;&gt;0),C395=0,H395=0),"NEW",""))</f>
        <v/>
      </c>
    </row>
    <row r="396" customFormat="false" ht="15" hidden="false" customHeight="false" outlineLevel="0" collapsed="false">
      <c r="A396" s="7" t="s">
        <v>675</v>
      </c>
      <c r="B396" s="7" t="str">
        <f aca="false">IFERROR(INDEX('Source'!$C:$C,MATCH($A396,'Source'!$B:$B,0)),"")</f>
        <v>חגורת הריון מכנס</v>
      </c>
      <c r="C396" s="8" t="n">
        <f aca="false">SUMIFS('Source'!$D:$D,'Source'!$A:$A,"107 - Pharmacies",'Source'!$B:$B,$A396)</f>
        <v>1</v>
      </c>
      <c r="D396" s="8" t="n">
        <f aca="false">SUMIFS('Source'!$F:$F,'Source'!$A:$A,"107 - Pharmacies",'Source'!$B:$B,$A396)</f>
        <v>1</v>
      </c>
      <c r="E396" s="8" t="n">
        <f aca="false">D396*$J$5</f>
        <v>1.26315789473684</v>
      </c>
      <c r="F396" s="8" t="n">
        <f aca="false">E396-C396</f>
        <v>0.263157894736842</v>
      </c>
      <c r="G396" s="9" t="n">
        <f aca="false">IF(AND(C396=0,E396=0),0,IF(C396=0,"New",(E396-C396)/C396))</f>
        <v>0.263157894736842</v>
      </c>
      <c r="H396" s="8" t="n">
        <f aca="false">SUMIFS('Source'!$E:$E,'Source'!$A:$A,"107 - Pharmacies",'Source'!$B:$B,$A396)</f>
        <v>268</v>
      </c>
      <c r="I396" s="8" t="n">
        <f aca="false">SUMIFS('Source'!$G:$G,'Source'!$A:$A,"107 - Pharmacies",'Source'!$B:$B,$A396)</f>
        <v>268</v>
      </c>
      <c r="J396" s="8" t="n">
        <f aca="false">I396*$J$5</f>
        <v>338.526315789474</v>
      </c>
      <c r="K396" s="8" t="n">
        <f aca="false">J396-H396</f>
        <v>70.5263157894736</v>
      </c>
      <c r="L396" s="9" t="n">
        <f aca="false">IF(AND(H396=0,J396=0),0,IF(H396=0,"New",(J396-H396)/H396))</f>
        <v>0.263157894736842</v>
      </c>
      <c r="M396" s="7" t="str">
        <f aca="false">IF(AND(OR(C396&lt;&gt;0,H396&lt;&gt;0),D396=0,I396=0),"DROP",IF(AND(OR(D396&lt;&gt;0,I396&lt;&gt;0),C396=0,H396=0),"NEW",""))</f>
        <v/>
      </c>
    </row>
    <row r="397" customFormat="false" ht="15" hidden="false" customHeight="false" outlineLevel="0" collapsed="false">
      <c r="A397" s="7" t="s">
        <v>860</v>
      </c>
      <c r="B397" s="7" t="str">
        <f aca="false">IFERROR(INDEX('Source'!$C:$C,MATCH($A397,'Source'!$B:$B,0)),"")</f>
        <v>סרט מדידה ללקוחות</v>
      </c>
      <c r="C397" s="8" t="n">
        <f aca="false">SUMIFS('Source'!$D:$D,'Source'!$A:$A,"107 - Pharmacies",'Source'!$B:$B,$A397)</f>
        <v>0</v>
      </c>
      <c r="D397" s="8" t="n">
        <f aca="false">SUMIFS('Source'!$F:$F,'Source'!$A:$A,"107 - Pharmacies",'Source'!$B:$B,$A397)</f>
        <v>3</v>
      </c>
      <c r="E397" s="8" t="n">
        <f aca="false">D397*$J$5</f>
        <v>3.78947368421053</v>
      </c>
      <c r="F397" s="8" t="n">
        <f aca="false">E397-C397</f>
        <v>3.78947368421053</v>
      </c>
      <c r="G397" s="9" t="str">
        <f aca="false">IF(AND(C397=0,E397=0),0,IF(C397=0,"New",(E397-C397)/C397))</f>
        <v>New</v>
      </c>
      <c r="H397" s="8" t="n">
        <f aca="false">SUMIFS('Source'!$E:$E,'Source'!$A:$A,"107 - Pharmacies",'Source'!$B:$B,$A397)</f>
        <v>0</v>
      </c>
      <c r="I397" s="8" t="n">
        <f aca="false">SUMIFS('Source'!$G:$G,'Source'!$A:$A,"107 - Pharmacies",'Source'!$B:$B,$A397)</f>
        <v>0</v>
      </c>
      <c r="J397" s="8" t="n">
        <f aca="false">I397*$J$5</f>
        <v>0</v>
      </c>
      <c r="K397" s="8" t="n">
        <f aca="false">J397-H397</f>
        <v>0</v>
      </c>
      <c r="L397" s="9" t="n">
        <f aca="false">IF(AND(H397=0,J397=0),0,IF(H397=0,"New",(J397-H397)/H397))</f>
        <v>0</v>
      </c>
      <c r="M397" s="7" t="str">
        <f aca="false">IF(AND(OR(C397&lt;&gt;0,H397&lt;&gt;0),D397=0,I397=0),"DROP",IF(AND(OR(D397&lt;&gt;0,I397&lt;&gt;0),C397=0,H397=0),"NEW",""))</f>
        <v>NEW</v>
      </c>
    </row>
    <row r="399" customFormat="false" ht="15" hidden="false" customHeight="false" outlineLevel="0" collapsed="false">
      <c r="A399" s="17"/>
      <c r="B399" s="18" t="s">
        <v>642</v>
      </c>
      <c r="C399" s="19" t="n">
        <f aca="false">SUM(C9:C397)</f>
        <v>2498</v>
      </c>
      <c r="D399" s="19" t="n">
        <f aca="false">SUM(D9:D397)</f>
        <v>1623</v>
      </c>
      <c r="E399" s="19" t="n">
        <f aca="false">SUM(E9:E397)</f>
        <v>2050.10526315789</v>
      </c>
      <c r="F399" s="19" t="n">
        <f aca="false">SUM(F9:F397)</f>
        <v>-447.894736842105</v>
      </c>
      <c r="G399" s="20" t="n">
        <f aca="false">IF(C399=0,"N/A",F399/C399)</f>
        <v>-0.179301335805487</v>
      </c>
      <c r="H399" s="19" t="n">
        <f aca="false">SUM(H9:H397)</f>
        <v>152425.36</v>
      </c>
      <c r="I399" s="19" t="n">
        <f aca="false">SUM(I9:I397)</f>
        <v>110887.07</v>
      </c>
      <c r="J399" s="19" t="n">
        <f aca="false">SUM(J9:J397)</f>
        <v>140067.877894737</v>
      </c>
      <c r="K399" s="19" t="n">
        <f aca="false">SUM(K9:K397)</f>
        <v>-12357.4821052632</v>
      </c>
      <c r="L399" s="20" t="n">
        <f aca="false">IF(H399=0,"N/A",K399/H399)</f>
        <v>-0.0810723498062472</v>
      </c>
      <c r="M399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994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995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SUMPRODUCT(--(((C9:C41&lt;&gt;0)+(H9:H41&lt;&gt;0)&gt;0)*((D9:D41=0)*(I9:I41=0))))</f>
        <v>1</v>
      </c>
      <c r="C5" s="13" t="s">
        <v>64</v>
      </c>
      <c r="D5" s="14" t="n">
        <f aca="false">SUMPRODUCT(--(((D9:D41&lt;&gt;0)+(I9:I41&lt;&gt;0)&gt;0)*((C9:C41=0)*(H9:H41=0))))</f>
        <v>1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SUMPRODUCT(--(((C9:C41&lt;&gt;0)+(H9:H41&lt;&gt;0)&gt;0)*((D9:D41=0)*(I9:I41=0)))*C9:C41)</f>
        <v>-1</v>
      </c>
      <c r="C6" s="13" t="s">
        <v>67</v>
      </c>
      <c r="D6" s="14" t="n">
        <f aca="false">SUMPRODUCT(--(((C9:C41&lt;&gt;0)+(H9:H41&lt;&gt;0)&gt;0)*((D9:D41=0)*(I9:I41=0)))*H9:H41)</f>
        <v>-62.43</v>
      </c>
      <c r="E6" s="13" t="s">
        <v>68</v>
      </c>
      <c r="F6" s="14" t="n">
        <f aca="false">SUMPRODUCT(--(((D9:D41&lt;&gt;0)+(I9:I41&lt;&gt;0)&gt;0)*((C9:C41=0)*(H9:H41=0)))*D9:D41)</f>
        <v>-2</v>
      </c>
      <c r="G6" s="13" t="s">
        <v>69</v>
      </c>
      <c r="H6" s="14" t="n">
        <f aca="false">SUMPRODUCT(--(((D9:D41&lt;&gt;0)+(I9:I41&lt;&gt;0)&gt;0)*((C9:C41=0)*(H9:H41=0)))*I9:I41)</f>
        <v>-1176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924</v>
      </c>
      <c r="B9" s="7" t="str">
        <f aca="false">IFERROR(INDEX('Source'!$C:$C,MATCH($A9,'Source'!$B:$B,0)),"")</f>
        <v>מגן ברך עם כרית ג'ל</v>
      </c>
      <c r="C9" s="8" t="n">
        <f aca="false">SUMIFS('Source'!$D:$D,'Source'!$A:$A,"112 - Kupat Holim Clalit",'Source'!$B:$B,$A9)</f>
        <v>13299</v>
      </c>
      <c r="D9" s="8" t="n">
        <f aca="false">SUMIFS('Source'!$F:$F,'Source'!$A:$A,"112 - Kupat Holim Clalit",'Source'!$B:$B,$A9)</f>
        <v>9589</v>
      </c>
      <c r="E9" s="8" t="n">
        <f aca="false">D9*$J$5</f>
        <v>12112.4210526316</v>
      </c>
      <c r="F9" s="8" t="n">
        <f aca="false">E9-C9</f>
        <v>-1186.57894736842</v>
      </c>
      <c r="G9" s="9" t="n">
        <f aca="false">IF(AND(C9=0,E9=0),0,IF(C9=0,"New",(E9-C9)/C9))</f>
        <v>-0.0892231707172285</v>
      </c>
      <c r="H9" s="8" t="n">
        <f aca="false">SUMIFS('Source'!$E:$E,'Source'!$A:$A,"112 - Kupat Holim Clalit",'Source'!$B:$B,$A9)</f>
        <v>577794.6</v>
      </c>
      <c r="I9" s="8" t="n">
        <f aca="false">SUMIFS('Source'!$G:$G,'Source'!$A:$A,"112 - Kupat Holim Clalit",'Source'!$B:$B,$A9)</f>
        <v>396984.6</v>
      </c>
      <c r="J9" s="8" t="n">
        <f aca="false">I9*$J$5</f>
        <v>501454.231578947</v>
      </c>
      <c r="K9" s="8" t="n">
        <f aca="false">J9-H9</f>
        <v>-76340.3684210526</v>
      </c>
      <c r="L9" s="9" t="n">
        <f aca="false">IF(AND(H9=0,J9=0),0,IF(H9=0,"New",(J9-H9)/H9))</f>
        <v>-0.132123713895998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996</v>
      </c>
      <c r="B10" s="7" t="str">
        <f aca="false">IFERROR(INDEX('Source'!$C:$C,MATCH($A10,'Source'!$B:$B,0)),"")</f>
        <v>חגורת גב+סגירה כפולה</v>
      </c>
      <c r="C10" s="8" t="n">
        <f aca="false">SUMIFS('Source'!$D:$D,'Source'!$A:$A,"112 - Kupat Holim Clalit",'Source'!$B:$B,$A10)</f>
        <v>7450</v>
      </c>
      <c r="D10" s="8" t="n">
        <f aca="false">SUMIFS('Source'!$F:$F,'Source'!$A:$A,"112 - Kupat Holim Clalit",'Source'!$B:$B,$A10)</f>
        <v>5000</v>
      </c>
      <c r="E10" s="8" t="n">
        <f aca="false">D10*$J$5</f>
        <v>6315.78947368421</v>
      </c>
      <c r="F10" s="8" t="n">
        <f aca="false">E10-C10</f>
        <v>-1134.21052631579</v>
      </c>
      <c r="G10" s="9" t="n">
        <f aca="false">IF(AND(C10=0,E10=0),0,IF(C10=0,"New",(E10-C10)/C10))</f>
        <v>-0.152243023666549</v>
      </c>
      <c r="H10" s="8" t="n">
        <f aca="false">SUMIFS('Source'!$E:$E,'Source'!$A:$A,"112 - Kupat Holim Clalit",'Source'!$B:$B,$A10)</f>
        <v>422328</v>
      </c>
      <c r="I10" s="8" t="n">
        <f aca="false">SUMIFS('Source'!$G:$G,'Source'!$A:$A,"112 - Kupat Holim Clalit",'Source'!$B:$B,$A10)</f>
        <v>272050</v>
      </c>
      <c r="J10" s="8" t="n">
        <f aca="false">I10*$J$5</f>
        <v>343642.105263158</v>
      </c>
      <c r="K10" s="8" t="n">
        <f aca="false">J10-H10</f>
        <v>-78685.8947368421</v>
      </c>
      <c r="L10" s="9" t="n">
        <f aca="false">IF(AND(H10=0,J10=0),0,IF(H10=0,"New",(J10-H10)/H10))</f>
        <v>-0.186314652916317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997</v>
      </c>
      <c r="B11" s="7" t="str">
        <f aca="false">IFERROR(INDEX('Source'!$C:$C,MATCH($A11,'Source'!$B:$B,0)),"")</f>
        <v>חגורת גב+סגירה כפולה</v>
      </c>
      <c r="C11" s="8" t="n">
        <f aca="false">SUMIFS('Source'!$D:$D,'Source'!$A:$A,"112 - Kupat Holim Clalit",'Source'!$B:$B,$A11)</f>
        <v>5850</v>
      </c>
      <c r="D11" s="8" t="n">
        <f aca="false">SUMIFS('Source'!$F:$F,'Source'!$A:$A,"112 - Kupat Holim Clalit",'Source'!$B:$B,$A11)</f>
        <v>3700</v>
      </c>
      <c r="E11" s="8" t="n">
        <f aca="false">D11*$J$5</f>
        <v>4673.68421052632</v>
      </c>
      <c r="F11" s="8" t="n">
        <f aca="false">E11-C11</f>
        <v>-1176.31578947368</v>
      </c>
      <c r="G11" s="9" t="n">
        <f aca="false">IF(AND(C11=0,E11=0),0,IF(C11=0,"New",(E11-C11)/C11))</f>
        <v>-0.201079622132254</v>
      </c>
      <c r="H11" s="8" t="n">
        <f aca="false">SUMIFS('Source'!$E:$E,'Source'!$A:$A,"112 - Kupat Holim Clalit",'Source'!$B:$B,$A11)</f>
        <v>332000</v>
      </c>
      <c r="I11" s="8" t="n">
        <f aca="false">SUMIFS('Source'!$G:$G,'Source'!$A:$A,"112 - Kupat Holim Clalit",'Source'!$B:$B,$A11)</f>
        <v>201317</v>
      </c>
      <c r="J11" s="8" t="n">
        <f aca="false">I11*$J$5</f>
        <v>254295.157894737</v>
      </c>
      <c r="K11" s="8" t="n">
        <f aca="false">J11-H11</f>
        <v>-77704.8421052632</v>
      </c>
      <c r="L11" s="9" t="n">
        <f aca="false">IF(AND(H11=0,J11=0),0,IF(H11=0,"New",(J11-H11)/H11))</f>
        <v>-0.23405072923272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998</v>
      </c>
      <c r="B12" s="7" t="str">
        <f aca="false">IFERROR(INDEX('Source'!$C:$C,MATCH($A12,'Source'!$B:$B,0)),"")</f>
        <v>חבק יד</v>
      </c>
      <c r="C12" s="8" t="n">
        <f aca="false">SUMIFS('Source'!$D:$D,'Source'!$A:$A,"112 - Kupat Holim Clalit",'Source'!$B:$B,$A12)</f>
        <v>21480</v>
      </c>
      <c r="D12" s="8" t="n">
        <f aca="false">SUMIFS('Source'!$F:$F,'Source'!$A:$A,"112 - Kupat Holim Clalit",'Source'!$B:$B,$A12)</f>
        <v>15110</v>
      </c>
      <c r="E12" s="8" t="n">
        <f aca="false">D12*$J$5</f>
        <v>19086.3157894737</v>
      </c>
      <c r="F12" s="8" t="n">
        <f aca="false">E12-C12</f>
        <v>-2393.68421052632</v>
      </c>
      <c r="G12" s="9" t="n">
        <f aca="false">IF(AND(C12=0,E12=0),0,IF(C12=0,"New",(E12-C12)/C12))</f>
        <v>-0.111437812408115</v>
      </c>
      <c r="H12" s="8" t="n">
        <f aca="false">SUMIFS('Source'!$E:$E,'Source'!$A:$A,"112 - Kupat Holim Clalit",'Source'!$B:$B,$A12)</f>
        <v>344287.2</v>
      </c>
      <c r="I12" s="8" t="n">
        <f aca="false">SUMIFS('Source'!$G:$G,'Source'!$A:$A,"112 - Kupat Holim Clalit",'Source'!$B:$B,$A12)</f>
        <v>227103.3</v>
      </c>
      <c r="J12" s="8" t="n">
        <f aca="false">I12*$J$5</f>
        <v>286867.326315789</v>
      </c>
      <c r="K12" s="8" t="n">
        <f aca="false">J12-H12</f>
        <v>-57419.8736842106</v>
      </c>
      <c r="L12" s="9" t="n">
        <f aca="false">IF(AND(H12=0,J12=0),0,IF(H12=0,"New",(J12-H12)/H12))</f>
        <v>-0.166778996385026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999</v>
      </c>
      <c r="B13" s="7" t="str">
        <f aca="false">IFERROR(INDEX('Source'!$C:$C,MATCH($A13,'Source'!$B:$B,0)),"")</f>
        <v>חגורת גב+סגירה כפולה</v>
      </c>
      <c r="C13" s="8" t="n">
        <f aca="false">SUMIFS('Source'!$D:$D,'Source'!$A:$A,"112 - Kupat Holim Clalit",'Source'!$B:$B,$A13)</f>
        <v>3800</v>
      </c>
      <c r="D13" s="8" t="n">
        <f aca="false">SUMIFS('Source'!$F:$F,'Source'!$A:$A,"112 - Kupat Holim Clalit",'Source'!$B:$B,$A13)</f>
        <v>2200</v>
      </c>
      <c r="E13" s="8" t="n">
        <f aca="false">D13*$J$5</f>
        <v>2778.94736842105</v>
      </c>
      <c r="F13" s="8" t="n">
        <f aca="false">E13-C13</f>
        <v>-1021.05263157895</v>
      </c>
      <c r="G13" s="9" t="n">
        <f aca="false">IF(AND(C13=0,E13=0),0,IF(C13=0,"New",(E13-C13)/C13))</f>
        <v>-0.268698060941828</v>
      </c>
      <c r="H13" s="8" t="n">
        <f aca="false">SUMIFS('Source'!$E:$E,'Source'!$A:$A,"112 - Kupat Holim Clalit",'Source'!$B:$B,$A13)</f>
        <v>215142.5</v>
      </c>
      <c r="I13" s="8" t="n">
        <f aca="false">SUMIFS('Source'!$G:$G,'Source'!$A:$A,"112 - Kupat Holim Clalit",'Source'!$B:$B,$A13)</f>
        <v>119702</v>
      </c>
      <c r="J13" s="8" t="n">
        <f aca="false">I13*$J$5</f>
        <v>151202.526315789</v>
      </c>
      <c r="K13" s="8" t="n">
        <f aca="false">J13-H13</f>
        <v>-63939.9736842105</v>
      </c>
      <c r="L13" s="9" t="n">
        <f aca="false">IF(AND(H13=0,J13=0),0,IF(H13=0,"New",(J13-H13)/H13))</f>
        <v>-0.297198246205239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1000</v>
      </c>
      <c r="B14" s="7" t="str">
        <f aca="false">IFERROR(INDEX('Source'!$C:$C,MATCH($A14,'Source'!$B:$B,0)),"")</f>
        <v>חגורת גב+סגירה כפולה</v>
      </c>
      <c r="C14" s="8" t="n">
        <f aca="false">SUMIFS('Source'!$D:$D,'Source'!$A:$A,"112 - Kupat Holim Clalit",'Source'!$B:$B,$A14)</f>
        <v>2565</v>
      </c>
      <c r="D14" s="8" t="n">
        <f aca="false">SUMIFS('Source'!$F:$F,'Source'!$A:$A,"112 - Kupat Holim Clalit",'Source'!$B:$B,$A14)</f>
        <v>1305</v>
      </c>
      <c r="E14" s="8" t="n">
        <f aca="false">D14*$J$5</f>
        <v>1648.42105263158</v>
      </c>
      <c r="F14" s="8" t="n">
        <f aca="false">E14-C14</f>
        <v>-916.578947368421</v>
      </c>
      <c r="G14" s="9" t="n">
        <f aca="false">IF(AND(C14=0,E14=0),0,IF(C14=0,"New",(E14-C14)/C14))</f>
        <v>-0.357340720221607</v>
      </c>
      <c r="H14" s="8" t="n">
        <f aca="false">SUMIFS('Source'!$E:$E,'Source'!$A:$A,"112 - Kupat Holim Clalit",'Source'!$B:$B,$A14)</f>
        <v>146555.55</v>
      </c>
      <c r="I14" s="8" t="n">
        <f aca="false">SUMIFS('Source'!$G:$G,'Source'!$A:$A,"112 - Kupat Holim Clalit",'Source'!$B:$B,$A14)</f>
        <v>71005.05</v>
      </c>
      <c r="J14" s="8" t="n">
        <f aca="false">I14*$J$5</f>
        <v>89690.5894736842</v>
      </c>
      <c r="K14" s="8" t="n">
        <f aca="false">J14-H14</f>
        <v>-56864.9605263158</v>
      </c>
      <c r="L14" s="9" t="n">
        <f aca="false">IF(AND(H14=0,J14=0),0,IF(H14=0,"New",(J14-H14)/H14))</f>
        <v>-0.388009601317151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1001</v>
      </c>
      <c r="B15" s="7" t="str">
        <f aca="false">IFERROR(INDEX('Source'!$C:$C,MATCH($A15,'Source'!$B:$B,0)),"")</f>
        <v>סד יד</v>
      </c>
      <c r="C15" s="8" t="n">
        <f aca="false">SUMIFS('Source'!$D:$D,'Source'!$A:$A,"112 - Kupat Holim Clalit",'Source'!$B:$B,$A15)</f>
        <v>5600</v>
      </c>
      <c r="D15" s="8" t="n">
        <f aca="false">SUMIFS('Source'!$F:$F,'Source'!$A:$A,"112 - Kupat Holim Clalit",'Source'!$B:$B,$A15)</f>
        <v>3920</v>
      </c>
      <c r="E15" s="8" t="n">
        <f aca="false">D15*$J$5</f>
        <v>4951.57894736842</v>
      </c>
      <c r="F15" s="8" t="n">
        <f aca="false">E15-C15</f>
        <v>-648.421052631579</v>
      </c>
      <c r="G15" s="9" t="n">
        <f aca="false">IF(AND(C15=0,E15=0),0,IF(C15=0,"New",(E15-C15)/C15))</f>
        <v>-0.115789473684211</v>
      </c>
      <c r="H15" s="8" t="n">
        <f aca="false">SUMIFS('Source'!$E:$E,'Source'!$A:$A,"112 - Kupat Holim Clalit",'Source'!$B:$B,$A15)</f>
        <v>135200</v>
      </c>
      <c r="I15" s="8" t="n">
        <f aca="false">SUMIFS('Source'!$G:$G,'Source'!$A:$A,"112 - Kupat Holim Clalit",'Source'!$B:$B,$A15)</f>
        <v>88200</v>
      </c>
      <c r="J15" s="8" t="n">
        <f aca="false">I15*$J$5</f>
        <v>111410.526315789</v>
      </c>
      <c r="K15" s="8" t="n">
        <f aca="false">J15-H15</f>
        <v>-23789.4736842105</v>
      </c>
      <c r="L15" s="9" t="n">
        <f aca="false">IF(AND(H15=0,J15=0),0,IF(H15=0,"New",(J15-H15)/H15))</f>
        <v>-0.175957645593273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1002</v>
      </c>
      <c r="B16" s="7" t="str">
        <f aca="false">IFERROR(INDEX('Source'!$C:$C,MATCH($A16,'Source'!$B:$B,0)),"")</f>
        <v>מגן מרפק</v>
      </c>
      <c r="C16" s="8" t="n">
        <f aca="false">SUMIFS('Source'!$D:$D,'Source'!$A:$A,"112 - Kupat Holim Clalit",'Source'!$B:$B,$A16)</f>
        <v>5040</v>
      </c>
      <c r="D16" s="8" t="n">
        <f aca="false">SUMIFS('Source'!$F:$F,'Source'!$A:$A,"112 - Kupat Holim Clalit",'Source'!$B:$B,$A16)</f>
        <v>3360</v>
      </c>
      <c r="E16" s="8" t="n">
        <f aca="false">D16*$J$5</f>
        <v>4244.21052631579</v>
      </c>
      <c r="F16" s="8" t="n">
        <f aca="false">E16-C16</f>
        <v>-795.789473684211</v>
      </c>
      <c r="G16" s="9" t="n">
        <f aca="false">IF(AND(C16=0,E16=0),0,IF(C16=0,"New",(E16-C16)/C16))</f>
        <v>-0.157894736842105</v>
      </c>
      <c r="H16" s="8" t="n">
        <f aca="false">SUMIFS('Source'!$E:$E,'Source'!$A:$A,"112 - Kupat Holim Clalit",'Source'!$B:$B,$A16)</f>
        <v>114775.2</v>
      </c>
      <c r="I16" s="8" t="n">
        <f aca="false">SUMIFS('Source'!$G:$G,'Source'!$A:$A,"112 - Kupat Holim Clalit",'Source'!$B:$B,$A16)</f>
        <v>71467.2</v>
      </c>
      <c r="J16" s="8" t="n">
        <f aca="false">I16*$J$5</f>
        <v>90274.3578947368</v>
      </c>
      <c r="K16" s="8" t="n">
        <f aca="false">J16-H16</f>
        <v>-24500.8421052632</v>
      </c>
      <c r="L16" s="9" t="n">
        <f aca="false">IF(AND(H16=0,J16=0),0,IF(H16=0,"New",(J16-H16)/H16))</f>
        <v>-0.213468084614648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1003</v>
      </c>
      <c r="B17" s="7" t="str">
        <f aca="false">IFERROR(INDEX('Source'!$C:$C,MATCH($A17,'Source'!$B:$B,0)),"")</f>
        <v>מגן ברך רגיל</v>
      </c>
      <c r="C17" s="8" t="n">
        <f aca="false">SUMIFS('Source'!$D:$D,'Source'!$A:$A,"112 - Kupat Holim Clalit",'Source'!$B:$B,$A17)</f>
        <v>9960</v>
      </c>
      <c r="D17" s="8" t="n">
        <f aca="false">SUMIFS('Source'!$F:$F,'Source'!$A:$A,"112 - Kupat Holim Clalit",'Source'!$B:$B,$A17)</f>
        <v>6840</v>
      </c>
      <c r="E17" s="8" t="n">
        <f aca="false">D17*$J$5</f>
        <v>8640</v>
      </c>
      <c r="F17" s="8" t="n">
        <f aca="false">E17-C17</f>
        <v>-1320</v>
      </c>
      <c r="G17" s="9" t="n">
        <f aca="false">IF(AND(C17=0,E17=0),0,IF(C17=0,"New",(E17-C17)/C17))</f>
        <v>-0.132530120481928</v>
      </c>
      <c r="H17" s="8" t="n">
        <f aca="false">SUMIFS('Source'!$E:$E,'Source'!$A:$A,"112 - Kupat Holim Clalit",'Source'!$B:$B,$A17)</f>
        <v>124737.6</v>
      </c>
      <c r="I17" s="8" t="n">
        <f aca="false">SUMIFS('Source'!$G:$G,'Source'!$A:$A,"112 - Kupat Holim Clalit",'Source'!$B:$B,$A17)</f>
        <v>81806.4</v>
      </c>
      <c r="J17" s="8" t="n">
        <f aca="false">I17*$J$5</f>
        <v>103334.4</v>
      </c>
      <c r="K17" s="8" t="n">
        <f aca="false">J17-H17</f>
        <v>-21403.2</v>
      </c>
      <c r="L17" s="9" t="n">
        <f aca="false">IF(AND(H17=0,J17=0),0,IF(H17=0,"New",(J17-H17)/H17))</f>
        <v>-0.171585792896448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1004</v>
      </c>
      <c r="B18" s="7" t="str">
        <f aca="false">IFERROR(INDEX('Source'!$C:$C,MATCH($A18,'Source'!$B:$B,0)),"")</f>
        <v>מגן קרסול פתוח</v>
      </c>
      <c r="C18" s="8" t="n">
        <f aca="false">SUMIFS('Source'!$D:$D,'Source'!$A:$A,"112 - Kupat Holim Clalit",'Source'!$B:$B,$A18)</f>
        <v>7320</v>
      </c>
      <c r="D18" s="8" t="n">
        <f aca="false">SUMIFS('Source'!$F:$F,'Source'!$A:$A,"112 - Kupat Holim Clalit",'Source'!$B:$B,$A18)</f>
        <v>4200</v>
      </c>
      <c r="E18" s="8" t="n">
        <f aca="false">D18*$J$5</f>
        <v>5305.26315789474</v>
      </c>
      <c r="F18" s="8" t="n">
        <f aca="false">E18-C18</f>
        <v>-2014.73684210526</v>
      </c>
      <c r="G18" s="9" t="n">
        <f aca="false">IF(AND(C18=0,E18=0),0,IF(C18=0,"New",(E18-C18)/C18))</f>
        <v>-0.275237273511648</v>
      </c>
      <c r="H18" s="8" t="n">
        <f aca="false">SUMIFS('Source'!$E:$E,'Source'!$A:$A,"112 - Kupat Holim Clalit",'Source'!$B:$B,$A18)</f>
        <v>92964</v>
      </c>
      <c r="I18" s="8" t="n">
        <f aca="false">SUMIFS('Source'!$G:$G,'Source'!$A:$A,"112 - Kupat Holim Clalit",'Source'!$B:$B,$A18)</f>
        <v>53340</v>
      </c>
      <c r="J18" s="8" t="n">
        <f aca="false">I18*$J$5</f>
        <v>67376.8421052632</v>
      </c>
      <c r="K18" s="8" t="n">
        <f aca="false">J18-H18</f>
        <v>-25587.1578947368</v>
      </c>
      <c r="L18" s="9" t="n">
        <f aca="false">IF(AND(H18=0,J18=0),0,IF(H18=0,"New",(J18-H18)/H18))</f>
        <v>-0.275237273511648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1005</v>
      </c>
      <c r="B19" s="7" t="str">
        <f aca="false">IFERROR(INDEX('Source'!$C:$C,MATCH($A19,'Source'!$B:$B,0)),"")</f>
        <v>מגן קרסול</v>
      </c>
      <c r="C19" s="8" t="n">
        <f aca="false">SUMIFS('Source'!$D:$D,'Source'!$A:$A,"112 - Kupat Holim Clalit",'Source'!$B:$B,$A19)</f>
        <v>7800</v>
      </c>
      <c r="D19" s="8" t="n">
        <f aca="false">SUMIFS('Source'!$F:$F,'Source'!$A:$A,"112 - Kupat Holim Clalit",'Source'!$B:$B,$A19)</f>
        <v>6120</v>
      </c>
      <c r="E19" s="8" t="n">
        <f aca="false">D19*$J$5</f>
        <v>7730.52631578947</v>
      </c>
      <c r="F19" s="8" t="n">
        <f aca="false">E19-C19</f>
        <v>-69.4736842105267</v>
      </c>
      <c r="G19" s="9" t="n">
        <f aca="false">IF(AND(C19=0,E19=0),0,IF(C19=0,"New",(E19-C19)/C19))</f>
        <v>-0.00890688259109317</v>
      </c>
      <c r="H19" s="8" t="n">
        <f aca="false">SUMIFS('Source'!$E:$E,'Source'!$A:$A,"112 - Kupat Holim Clalit",'Source'!$B:$B,$A19)</f>
        <v>145066.8</v>
      </c>
      <c r="I19" s="8" t="n">
        <f aca="false">SUMIFS('Source'!$G:$G,'Source'!$A:$A,"112 - Kupat Holim Clalit",'Source'!$B:$B,$A19)</f>
        <v>107283.6</v>
      </c>
      <c r="J19" s="8" t="n">
        <f aca="false">I19*$J$5</f>
        <v>135516.126315789</v>
      </c>
      <c r="K19" s="8" t="n">
        <f aca="false">J19-H19</f>
        <v>-9550.67368421052</v>
      </c>
      <c r="L19" s="9" t="n">
        <f aca="false">IF(AND(H19=0,J19=0),0,IF(H19=0,"New",(J19-H19)/H19))</f>
        <v>-0.0658363849220533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1006</v>
      </c>
      <c r="B20" s="7" t="str">
        <f aca="false">IFERROR(INDEX('Source'!$C:$C,MATCH($A20,'Source'!$B:$B,0)),"")</f>
        <v>סד יד</v>
      </c>
      <c r="C20" s="8" t="n">
        <f aca="false">SUMIFS('Source'!$D:$D,'Source'!$A:$A,"112 - Kupat Holim Clalit",'Source'!$B:$B,$A20)</f>
        <v>6240</v>
      </c>
      <c r="D20" s="8" t="n">
        <f aca="false">SUMIFS('Source'!$F:$F,'Source'!$A:$A,"112 - Kupat Holim Clalit",'Source'!$B:$B,$A20)</f>
        <v>4956</v>
      </c>
      <c r="E20" s="8" t="n">
        <f aca="false">D20*$J$5</f>
        <v>6260.21052631579</v>
      </c>
      <c r="F20" s="8" t="n">
        <f aca="false">E20-C20</f>
        <v>20.2105263157891</v>
      </c>
      <c r="G20" s="9" t="n">
        <f aca="false">IF(AND(C20=0,E20=0),0,IF(C20=0,"New",(E20-C20)/C20))</f>
        <v>0.00323886639676108</v>
      </c>
      <c r="H20" s="8" t="n">
        <f aca="false">SUMIFS('Source'!$E:$E,'Source'!$A:$A,"112 - Kupat Holim Clalit",'Source'!$B:$B,$A20)</f>
        <v>119520</v>
      </c>
      <c r="I20" s="8" t="n">
        <f aca="false">SUMIFS('Source'!$G:$G,'Source'!$A:$A,"112 - Kupat Holim Clalit",'Source'!$B:$B,$A20)</f>
        <v>88216.8</v>
      </c>
      <c r="J20" s="8" t="n">
        <f aca="false">I20*$J$5</f>
        <v>111431.747368421</v>
      </c>
      <c r="K20" s="8" t="n">
        <f aca="false">J20-H20</f>
        <v>-8088.25263157894</v>
      </c>
      <c r="L20" s="9" t="n">
        <f aca="false">IF(AND(H20=0,J20=0),0,IF(H20=0,"New",(J20-H20)/H20))</f>
        <v>-0.0676727964489537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1007</v>
      </c>
      <c r="B21" s="7" t="str">
        <f aca="false">IFERROR(INDEX('Source'!$C:$C,MATCH($A21,'Source'!$B:$B,0)),"")</f>
        <v>מגן ברך רגיל</v>
      </c>
      <c r="C21" s="8" t="n">
        <f aca="false">SUMIFS('Source'!$D:$D,'Source'!$A:$A,"112 - Kupat Holim Clalit",'Source'!$B:$B,$A21)</f>
        <v>6720</v>
      </c>
      <c r="D21" s="8" t="n">
        <f aca="false">SUMIFS('Source'!$F:$F,'Source'!$A:$A,"112 - Kupat Holim Clalit",'Source'!$B:$B,$A21)</f>
        <v>4560</v>
      </c>
      <c r="E21" s="8" t="n">
        <f aca="false">D21*$J$5</f>
        <v>5760</v>
      </c>
      <c r="F21" s="8" t="n">
        <f aca="false">E21-C21</f>
        <v>-960</v>
      </c>
      <c r="G21" s="9" t="n">
        <f aca="false">IF(AND(C21=0,E21=0),0,IF(C21=0,"New",(E21-C21)/C21))</f>
        <v>-0.142857142857143</v>
      </c>
      <c r="H21" s="8" t="n">
        <f aca="false">SUMIFS('Source'!$E:$E,'Source'!$A:$A,"112 - Kupat Holim Clalit",'Source'!$B:$B,$A21)</f>
        <v>87360</v>
      </c>
      <c r="I21" s="8" t="n">
        <f aca="false">SUMIFS('Source'!$G:$G,'Source'!$A:$A,"112 - Kupat Holim Clalit",'Source'!$B:$B,$A21)</f>
        <v>59280</v>
      </c>
      <c r="J21" s="8" t="n">
        <f aca="false">I21*$J$5</f>
        <v>74880</v>
      </c>
      <c r="K21" s="8" t="n">
        <f aca="false">J21-H21</f>
        <v>-12480</v>
      </c>
      <c r="L21" s="9" t="n">
        <f aca="false">IF(AND(H21=0,J21=0),0,IF(H21=0,"New",(J21-H21)/H21))</f>
        <v>-0.142857142857143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1008</v>
      </c>
      <c r="B22" s="7" t="str">
        <f aca="false">IFERROR(INDEX('Source'!$C:$C,MATCH($A22,'Source'!$B:$B,0)),"")</f>
        <v>סד יד</v>
      </c>
      <c r="C22" s="8" t="n">
        <f aca="false">SUMIFS('Source'!$D:$D,'Source'!$A:$A,"112 - Kupat Holim Clalit",'Source'!$B:$B,$A22)</f>
        <v>4157</v>
      </c>
      <c r="D22" s="8" t="n">
        <f aca="false">SUMIFS('Source'!$F:$F,'Source'!$A:$A,"112 - Kupat Holim Clalit",'Source'!$B:$B,$A22)</f>
        <v>3359</v>
      </c>
      <c r="E22" s="8" t="n">
        <f aca="false">D22*$J$5</f>
        <v>4242.94736842105</v>
      </c>
      <c r="F22" s="8" t="n">
        <f aca="false">E22-C22</f>
        <v>85.9473684210525</v>
      </c>
      <c r="G22" s="9" t="n">
        <f aca="false">IF(AND(C22=0,E22=0),0,IF(C22=0,"New",(E22-C22)/C22))</f>
        <v>0.0206753351987136</v>
      </c>
      <c r="H22" s="8" t="n">
        <f aca="false">SUMIFS('Source'!$E:$E,'Source'!$A:$A,"112 - Kupat Holim Clalit",'Source'!$B:$B,$A22)</f>
        <v>99932.5</v>
      </c>
      <c r="I22" s="8" t="n">
        <f aca="false">SUMIFS('Source'!$G:$G,'Source'!$A:$A,"112 - Kupat Holim Clalit",'Source'!$B:$B,$A22)</f>
        <v>75577.5</v>
      </c>
      <c r="J22" s="8" t="n">
        <f aca="false">I22*$J$5</f>
        <v>95466.3157894737</v>
      </c>
      <c r="K22" s="8" t="n">
        <f aca="false">J22-H22</f>
        <v>-4466.18421052632</v>
      </c>
      <c r="L22" s="9" t="n">
        <f aca="false">IF(AND(H22=0,J22=0),0,IF(H22=0,"New",(J22-H22)/H22))</f>
        <v>-0.044692009211481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1009</v>
      </c>
      <c r="B23" s="7" t="str">
        <f aca="false">IFERROR(INDEX('Source'!$C:$C,MATCH($A23,'Source'!$B:$B,0)),"")</f>
        <v>מגן ברך רגיל</v>
      </c>
      <c r="C23" s="8" t="n">
        <f aca="false">SUMIFS('Source'!$D:$D,'Source'!$A:$A,"112 - Kupat Holim Clalit",'Source'!$B:$B,$A23)</f>
        <v>9480</v>
      </c>
      <c r="D23" s="8" t="n">
        <f aca="false">SUMIFS('Source'!$F:$F,'Source'!$A:$A,"112 - Kupat Holim Clalit",'Source'!$B:$B,$A23)</f>
        <v>8160</v>
      </c>
      <c r="E23" s="8" t="n">
        <f aca="false">D23*$J$5</f>
        <v>10307.3684210526</v>
      </c>
      <c r="F23" s="8" t="n">
        <f aca="false">E23-C23</f>
        <v>827.368421052632</v>
      </c>
      <c r="G23" s="9" t="n">
        <f aca="false">IF(AND(C23=0,E23=0),0,IF(C23=0,"New",(E23-C23)/C23))</f>
        <v>0.0872751499000666</v>
      </c>
      <c r="H23" s="8" t="n">
        <f aca="false">SUMIFS('Source'!$E:$E,'Source'!$A:$A,"112 - Kupat Holim Clalit",'Source'!$B:$B,$A23)</f>
        <v>118622.4</v>
      </c>
      <c r="I23" s="8" t="n">
        <f aca="false">SUMIFS('Source'!$G:$G,'Source'!$A:$A,"112 - Kupat Holim Clalit",'Source'!$B:$B,$A23)</f>
        <v>97593.6</v>
      </c>
      <c r="J23" s="8" t="n">
        <f aca="false">I23*$J$5</f>
        <v>123276.126315789</v>
      </c>
      <c r="K23" s="8" t="n">
        <f aca="false">J23-H23</f>
        <v>4653.72631578948</v>
      </c>
      <c r="L23" s="9" t="n">
        <f aca="false">IF(AND(H23=0,J23=0),0,IF(H23=0,"New",(J23-H23)/H23))</f>
        <v>0.0392314294415682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1010</v>
      </c>
      <c r="B24" s="7" t="str">
        <f aca="false">IFERROR(INDEX('Source'!$C:$C,MATCH($A24,'Source'!$B:$B,0)),"")</f>
        <v>חבק טניס</v>
      </c>
      <c r="C24" s="8" t="n">
        <f aca="false">SUMIFS('Source'!$D:$D,'Source'!$A:$A,"112 - Kupat Holim Clalit",'Source'!$B:$B,$A24)</f>
        <v>4080</v>
      </c>
      <c r="D24" s="8" t="n">
        <f aca="false">SUMIFS('Source'!$F:$F,'Source'!$A:$A,"112 - Kupat Holim Clalit",'Source'!$B:$B,$A24)</f>
        <v>3000</v>
      </c>
      <c r="E24" s="8" t="n">
        <f aca="false">D24*$J$5</f>
        <v>3789.47368421053</v>
      </c>
      <c r="F24" s="8" t="n">
        <f aca="false">E24-C24</f>
        <v>-290.526315789474</v>
      </c>
      <c r="G24" s="9" t="n">
        <f aca="false">IF(AND(C24=0,E24=0),0,IF(C24=0,"New",(E24-C24)/C24))</f>
        <v>-0.0712074303405573</v>
      </c>
      <c r="H24" s="8" t="n">
        <f aca="false">SUMIFS('Source'!$E:$E,'Source'!$A:$A,"112 - Kupat Holim Clalit",'Source'!$B:$B,$A24)</f>
        <v>77112</v>
      </c>
      <c r="I24" s="8" t="n">
        <f aca="false">SUMIFS('Source'!$G:$G,'Source'!$A:$A,"112 - Kupat Holim Clalit",'Source'!$B:$B,$A24)</f>
        <v>56700</v>
      </c>
      <c r="J24" s="8" t="n">
        <f aca="false">I24*$J$5</f>
        <v>71621.052631579</v>
      </c>
      <c r="K24" s="8" t="n">
        <f aca="false">J24-H24</f>
        <v>-5490.94736842105</v>
      </c>
      <c r="L24" s="9" t="n">
        <f aca="false">IF(AND(H24=0,J24=0),0,IF(H24=0,"New",(J24-H24)/H24))</f>
        <v>-0.0712074303405573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1011</v>
      </c>
      <c r="B25" s="7" t="str">
        <f aca="false">IFERROR(INDEX('Source'!$C:$C,MATCH($A25,'Source'!$B:$B,0)),"")</f>
        <v>חגורת בטן עממית</v>
      </c>
      <c r="C25" s="8" t="n">
        <f aca="false">SUMIFS('Source'!$D:$D,'Source'!$A:$A,"112 - Kupat Holim Clalit",'Source'!$B:$B,$A25)</f>
        <v>1300</v>
      </c>
      <c r="D25" s="8" t="n">
        <f aca="false">SUMIFS('Source'!$F:$F,'Source'!$A:$A,"112 - Kupat Holim Clalit",'Source'!$B:$B,$A25)</f>
        <v>900</v>
      </c>
      <c r="E25" s="8" t="n">
        <f aca="false">D25*$J$5</f>
        <v>1136.84210526316</v>
      </c>
      <c r="F25" s="8" t="n">
        <f aca="false">E25-C25</f>
        <v>-163.157894736842</v>
      </c>
      <c r="G25" s="9" t="n">
        <f aca="false">IF(AND(C25=0,E25=0),0,IF(C25=0,"New",(E25-C25)/C25))</f>
        <v>-0.125506072874494</v>
      </c>
      <c r="H25" s="8" t="n">
        <f aca="false">SUMIFS('Source'!$E:$E,'Source'!$A:$A,"112 - Kupat Holim Clalit",'Source'!$B:$B,$A25)</f>
        <v>57590</v>
      </c>
      <c r="I25" s="8" t="n">
        <f aca="false">SUMIFS('Source'!$G:$G,'Source'!$A:$A,"112 - Kupat Holim Clalit",'Source'!$B:$B,$A25)</f>
        <v>39870</v>
      </c>
      <c r="J25" s="8" t="n">
        <f aca="false">I25*$J$5</f>
        <v>50362.1052631579</v>
      </c>
      <c r="K25" s="8" t="n">
        <f aca="false">J25-H25</f>
        <v>-7227.89473684211</v>
      </c>
      <c r="L25" s="9" t="n">
        <f aca="false">IF(AND(H25=0,J25=0),0,IF(H25=0,"New",(J25-H25)/H25))</f>
        <v>-0.125506072874494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1012</v>
      </c>
      <c r="B26" s="7" t="str">
        <f aca="false">IFERROR(INDEX('Source'!$C:$C,MATCH($A26,'Source'!$B:$B,0)),"")</f>
        <v>חגורת בטן עממית</v>
      </c>
      <c r="C26" s="8" t="n">
        <f aca="false">SUMIFS('Source'!$D:$D,'Source'!$A:$A,"112 - Kupat Holim Clalit",'Source'!$B:$B,$A26)</f>
        <v>1400</v>
      </c>
      <c r="D26" s="8" t="n">
        <f aca="false">SUMIFS('Source'!$F:$F,'Source'!$A:$A,"112 - Kupat Holim Clalit",'Source'!$B:$B,$A26)</f>
        <v>1000</v>
      </c>
      <c r="E26" s="8" t="n">
        <f aca="false">D26*$J$5</f>
        <v>1263.15789473684</v>
      </c>
      <c r="F26" s="8" t="n">
        <f aca="false">E26-C26</f>
        <v>-136.842105263158</v>
      </c>
      <c r="G26" s="9" t="n">
        <f aca="false">IF(AND(C26=0,E26=0),0,IF(C26=0,"New",(E26-C26)/C26))</f>
        <v>-0.0977443609022557</v>
      </c>
      <c r="H26" s="8" t="n">
        <f aca="false">SUMIFS('Source'!$E:$E,'Source'!$A:$A,"112 - Kupat Holim Clalit",'Source'!$B:$B,$A26)</f>
        <v>62020</v>
      </c>
      <c r="I26" s="8" t="n">
        <f aca="false">SUMIFS('Source'!$G:$G,'Source'!$A:$A,"112 - Kupat Holim Clalit",'Source'!$B:$B,$A26)</f>
        <v>44300</v>
      </c>
      <c r="J26" s="8" t="n">
        <f aca="false">I26*$J$5</f>
        <v>55957.8947368421</v>
      </c>
      <c r="K26" s="8" t="n">
        <f aca="false">J26-H26</f>
        <v>-6062.1052631579</v>
      </c>
      <c r="L26" s="9" t="n">
        <f aca="false">IF(AND(H26=0,J26=0),0,IF(H26=0,"New",(J26-H26)/H26))</f>
        <v>-0.0977443609022557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1013</v>
      </c>
      <c r="B27" s="7" t="str">
        <f aca="false">IFERROR(INDEX('Source'!$C:$C,MATCH($A27,'Source'!$B:$B,0)),"")</f>
        <v>מגן קרסול פתוח</v>
      </c>
      <c r="C27" s="8" t="n">
        <f aca="false">SUMIFS('Source'!$D:$D,'Source'!$A:$A,"112 - Kupat Holim Clalit",'Source'!$B:$B,$A27)</f>
        <v>4920</v>
      </c>
      <c r="D27" s="8" t="n">
        <f aca="false">SUMIFS('Source'!$F:$F,'Source'!$A:$A,"112 - Kupat Holim Clalit",'Source'!$B:$B,$A27)</f>
        <v>3720</v>
      </c>
      <c r="E27" s="8" t="n">
        <f aca="false">D27*$J$5</f>
        <v>4698.94736842105</v>
      </c>
      <c r="F27" s="8" t="n">
        <f aca="false">E27-C27</f>
        <v>-221.052631578948</v>
      </c>
      <c r="G27" s="9" t="n">
        <f aca="false">IF(AND(C27=0,E27=0),0,IF(C27=0,"New",(E27-C27)/C27))</f>
        <v>-0.0449293966623877</v>
      </c>
      <c r="H27" s="8" t="n">
        <f aca="false">SUMIFS('Source'!$E:$E,'Source'!$A:$A,"112 - Kupat Holim Clalit",'Source'!$B:$B,$A27)</f>
        <v>62484</v>
      </c>
      <c r="I27" s="8" t="n">
        <f aca="false">SUMIFS('Source'!$G:$G,'Source'!$A:$A,"112 - Kupat Holim Clalit",'Source'!$B:$B,$A27)</f>
        <v>47244</v>
      </c>
      <c r="J27" s="8" t="n">
        <f aca="false">I27*$J$5</f>
        <v>59676.6315789474</v>
      </c>
      <c r="K27" s="8" t="n">
        <f aca="false">J27-H27</f>
        <v>-2807.36842105263</v>
      </c>
      <c r="L27" s="9" t="n">
        <f aca="false">IF(AND(H27=0,J27=0),0,IF(H27=0,"New",(J27-H27)/H27))</f>
        <v>-0.0449293966623877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1014</v>
      </c>
      <c r="B28" s="7" t="str">
        <f aca="false">IFERROR(INDEX('Source'!$C:$C,MATCH($A28,'Source'!$B:$B,0)),"")</f>
        <v>חגורת בטן קלה</v>
      </c>
      <c r="C28" s="8" t="n">
        <f aca="false">SUMIFS('Source'!$D:$D,'Source'!$A:$A,"112 - Kupat Holim Clalit",'Source'!$B:$B,$A28)</f>
        <v>1700</v>
      </c>
      <c r="D28" s="8" t="n">
        <f aca="false">SUMIFS('Source'!$F:$F,'Source'!$A:$A,"112 - Kupat Holim Clalit",'Source'!$B:$B,$A28)</f>
        <v>1250</v>
      </c>
      <c r="E28" s="8" t="n">
        <f aca="false">D28*$J$5</f>
        <v>1578.94736842105</v>
      </c>
      <c r="F28" s="8" t="n">
        <f aca="false">E28-C28</f>
        <v>-121.052631578948</v>
      </c>
      <c r="G28" s="9" t="n">
        <f aca="false">IF(AND(C28=0,E28=0),0,IF(C28=0,"New",(E28-C28)/C28))</f>
        <v>-0.0712074303405574</v>
      </c>
      <c r="H28" s="8" t="n">
        <f aca="false">SUMIFS('Source'!$E:$E,'Source'!$A:$A,"112 - Kupat Holim Clalit",'Source'!$B:$B,$A28)</f>
        <v>53890</v>
      </c>
      <c r="I28" s="8" t="n">
        <f aca="false">SUMIFS('Source'!$G:$G,'Source'!$A:$A,"112 - Kupat Holim Clalit",'Source'!$B:$B,$A28)</f>
        <v>39625</v>
      </c>
      <c r="J28" s="8" t="n">
        <f aca="false">I28*$J$5</f>
        <v>50052.6315789474</v>
      </c>
      <c r="K28" s="8" t="n">
        <f aca="false">J28-H28</f>
        <v>-3837.36842105263</v>
      </c>
      <c r="L28" s="9" t="n">
        <f aca="false">IF(AND(H28=0,J28=0),0,IF(H28=0,"New",(J28-H28)/H28))</f>
        <v>-0.0712074303405573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1015</v>
      </c>
      <c r="B29" s="7" t="str">
        <f aca="false">IFERROR(INDEX('Source'!$C:$C,MATCH($A29,'Source'!$B:$B,0)),"")</f>
        <v>חגורת בטן עממית</v>
      </c>
      <c r="C29" s="8" t="n">
        <f aca="false">SUMIFS('Source'!$D:$D,'Source'!$A:$A,"112 - Kupat Holim Clalit",'Source'!$B:$B,$A29)</f>
        <v>950</v>
      </c>
      <c r="D29" s="8" t="n">
        <f aca="false">SUMIFS('Source'!$F:$F,'Source'!$A:$A,"112 - Kupat Holim Clalit",'Source'!$B:$B,$A29)</f>
        <v>650</v>
      </c>
      <c r="E29" s="8" t="n">
        <f aca="false">D29*$J$5</f>
        <v>821.052631578947</v>
      </c>
      <c r="F29" s="8" t="n">
        <f aca="false">E29-C29</f>
        <v>-128.947368421053</v>
      </c>
      <c r="G29" s="9" t="n">
        <f aca="false">IF(AND(C29=0,E29=0),0,IF(C29=0,"New",(E29-C29)/C29))</f>
        <v>-0.135734072022161</v>
      </c>
      <c r="H29" s="8" t="n">
        <f aca="false">SUMIFS('Source'!$E:$E,'Source'!$A:$A,"112 - Kupat Holim Clalit",'Source'!$B:$B,$A29)</f>
        <v>42085</v>
      </c>
      <c r="I29" s="8" t="n">
        <f aca="false">SUMIFS('Source'!$G:$G,'Source'!$A:$A,"112 - Kupat Holim Clalit",'Source'!$B:$B,$A29)</f>
        <v>28795</v>
      </c>
      <c r="J29" s="8" t="n">
        <f aca="false">I29*$J$5</f>
        <v>36372.6315789474</v>
      </c>
      <c r="K29" s="8" t="n">
        <f aca="false">J29-H29</f>
        <v>-5712.36842105263</v>
      </c>
      <c r="L29" s="9" t="n">
        <f aca="false">IF(AND(H29=0,J29=0),0,IF(H29=0,"New",(J29-H29)/H29))</f>
        <v>-0.135734072022161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1016</v>
      </c>
      <c r="B30" s="7" t="str">
        <f aca="false">IFERROR(INDEX('Source'!$C:$C,MATCH($A30,'Source'!$B:$B,0)),"")</f>
        <v>צוארון עממי</v>
      </c>
      <c r="C30" s="8" t="n">
        <f aca="false">SUMIFS('Source'!$D:$D,'Source'!$A:$A,"112 - Kupat Holim Clalit",'Source'!$B:$B,$A30)</f>
        <v>1500</v>
      </c>
      <c r="D30" s="8" t="n">
        <f aca="false">SUMIFS('Source'!$F:$F,'Source'!$A:$A,"112 - Kupat Holim Clalit",'Source'!$B:$B,$A30)</f>
        <v>900</v>
      </c>
      <c r="E30" s="8" t="n">
        <f aca="false">D30*$J$5</f>
        <v>1136.84210526316</v>
      </c>
      <c r="F30" s="8" t="n">
        <f aca="false">E30-C30</f>
        <v>-363.157894736842</v>
      </c>
      <c r="G30" s="9" t="n">
        <f aca="false">IF(AND(C30=0,E30=0),0,IF(C30=0,"New",(E30-C30)/C30))</f>
        <v>-0.242105263157895</v>
      </c>
      <c r="H30" s="8" t="n">
        <f aca="false">SUMIFS('Source'!$E:$E,'Source'!$A:$A,"112 - Kupat Holim Clalit",'Source'!$B:$B,$A30)</f>
        <v>32400</v>
      </c>
      <c r="I30" s="8" t="n">
        <f aca="false">SUMIFS('Source'!$G:$G,'Source'!$A:$A,"112 - Kupat Holim Clalit",'Source'!$B:$B,$A30)</f>
        <v>19440</v>
      </c>
      <c r="J30" s="8" t="n">
        <f aca="false">I30*$J$5</f>
        <v>24555.7894736842</v>
      </c>
      <c r="K30" s="8" t="n">
        <f aca="false">J30-H30</f>
        <v>-7844.21052631579</v>
      </c>
      <c r="L30" s="9" t="n">
        <f aca="false">IF(AND(H30=0,J30=0),0,IF(H30=0,"New",(J30-H30)/H30))</f>
        <v>-0.242105263157895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1017</v>
      </c>
      <c r="B31" s="7" t="str">
        <f aca="false">IFERROR(INDEX('Source'!$C:$C,MATCH($A31,'Source'!$B:$B,0)),"")</f>
        <v>חבק יד</v>
      </c>
      <c r="C31" s="8" t="n">
        <f aca="false">SUMIFS('Source'!$D:$D,'Source'!$A:$A,"112 - Kupat Holim Clalit",'Source'!$B:$B,$A31)</f>
        <v>4920</v>
      </c>
      <c r="D31" s="8" t="n">
        <f aca="false">SUMIFS('Source'!$F:$F,'Source'!$A:$A,"112 - Kupat Holim Clalit",'Source'!$B:$B,$A31)</f>
        <v>4080</v>
      </c>
      <c r="E31" s="8" t="n">
        <f aca="false">D31*$J$5</f>
        <v>5153.68421052632</v>
      </c>
      <c r="F31" s="8" t="n">
        <f aca="false">E31-C31</f>
        <v>233.684210526316</v>
      </c>
      <c r="G31" s="9" t="n">
        <f aca="false">IF(AND(C31=0,E31=0),0,IF(C31=0,"New",(E31-C31)/C31))</f>
        <v>0.0474967907573813</v>
      </c>
      <c r="H31" s="8" t="n">
        <f aca="false">SUMIFS('Source'!$E:$E,'Source'!$A:$A,"112 - Kupat Holim Clalit",'Source'!$B:$B,$A31)</f>
        <v>66912</v>
      </c>
      <c r="I31" s="8" t="n">
        <f aca="false">SUMIFS('Source'!$G:$G,'Source'!$A:$A,"112 - Kupat Holim Clalit",'Source'!$B:$B,$A31)</f>
        <v>55488</v>
      </c>
      <c r="J31" s="8" t="n">
        <f aca="false">I31*$J$5</f>
        <v>70090.1052631579</v>
      </c>
      <c r="K31" s="8" t="n">
        <f aca="false">J31-H31</f>
        <v>3178.10526315789</v>
      </c>
      <c r="L31" s="9" t="n">
        <f aca="false">IF(AND(H31=0,J31=0),0,IF(H31=0,"New",(J31-H31)/H31))</f>
        <v>0.0474967907573812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1018</v>
      </c>
      <c r="B32" s="7" t="str">
        <f aca="false">IFERROR(INDEX('Source'!$C:$C,MATCH($A32,'Source'!$B:$B,0)),"")</f>
        <v>מתלה יד-כיס</v>
      </c>
      <c r="C32" s="8" t="n">
        <f aca="false">SUMIFS('Source'!$D:$D,'Source'!$A:$A,"112 - Kupat Holim Clalit",'Source'!$B:$B,$A32)</f>
        <v>1360</v>
      </c>
      <c r="D32" s="8" t="n">
        <f aca="false">SUMIFS('Source'!$F:$F,'Source'!$A:$A,"112 - Kupat Holim Clalit",'Source'!$B:$B,$A32)</f>
        <v>1040</v>
      </c>
      <c r="E32" s="8" t="n">
        <f aca="false">D32*$J$5</f>
        <v>1313.68421052632</v>
      </c>
      <c r="F32" s="8" t="n">
        <f aca="false">E32-C32</f>
        <v>-46.3157894736844</v>
      </c>
      <c r="G32" s="9" t="n">
        <f aca="false">IF(AND(C32=0,E32=0),0,IF(C32=0,"New",(E32-C32)/C32))</f>
        <v>-0.0340557275541797</v>
      </c>
      <c r="H32" s="8" t="n">
        <f aca="false">SUMIFS('Source'!$E:$E,'Source'!$A:$A,"112 - Kupat Holim Clalit",'Source'!$B:$B,$A32)</f>
        <v>46240</v>
      </c>
      <c r="I32" s="8" t="n">
        <f aca="false">SUMIFS('Source'!$G:$G,'Source'!$A:$A,"112 - Kupat Holim Clalit",'Source'!$B:$B,$A32)</f>
        <v>35360</v>
      </c>
      <c r="J32" s="8" t="n">
        <f aca="false">I32*$J$5</f>
        <v>44665.2631578947</v>
      </c>
      <c r="K32" s="8" t="n">
        <f aca="false">J32-H32</f>
        <v>-1574.73684210527</v>
      </c>
      <c r="L32" s="9" t="n">
        <f aca="false">IF(AND(H32=0,J32=0),0,IF(H32=0,"New",(J32-H32)/H32))</f>
        <v>-0.0340557275541797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1019</v>
      </c>
      <c r="B33" s="7" t="str">
        <f aca="false">IFERROR(INDEX('Source'!$C:$C,MATCH($A33,'Source'!$B:$B,0)),"")</f>
        <v>חגורת בטן עממית</v>
      </c>
      <c r="C33" s="8" t="n">
        <f aca="false">SUMIFS('Source'!$D:$D,'Source'!$A:$A,"112 - Kupat Holim Clalit",'Source'!$B:$B,$A33)</f>
        <v>945</v>
      </c>
      <c r="D33" s="8" t="n">
        <f aca="false">SUMIFS('Source'!$F:$F,'Source'!$A:$A,"112 - Kupat Holim Clalit",'Source'!$B:$B,$A33)</f>
        <v>720</v>
      </c>
      <c r="E33" s="8" t="n">
        <f aca="false">D33*$J$5</f>
        <v>909.473684210526</v>
      </c>
      <c r="F33" s="8" t="n">
        <f aca="false">E33-C33</f>
        <v>-35.5263157894738</v>
      </c>
      <c r="G33" s="9" t="n">
        <f aca="false">IF(AND(C33=0,E33=0),0,IF(C33=0,"New",(E33-C33)/C33))</f>
        <v>-0.0375939849624061</v>
      </c>
      <c r="H33" s="8" t="n">
        <f aca="false">SUMIFS('Source'!$E:$E,'Source'!$A:$A,"112 - Kupat Holim Clalit",'Source'!$B:$B,$A33)</f>
        <v>41863.5</v>
      </c>
      <c r="I33" s="8" t="n">
        <f aca="false">SUMIFS('Source'!$G:$G,'Source'!$A:$A,"112 - Kupat Holim Clalit",'Source'!$B:$B,$A33)</f>
        <v>31896</v>
      </c>
      <c r="J33" s="8" t="n">
        <f aca="false">I33*$J$5</f>
        <v>40289.6842105263</v>
      </c>
      <c r="K33" s="8" t="n">
        <f aca="false">J33-H33</f>
        <v>-1573.81578947369</v>
      </c>
      <c r="L33" s="9" t="n">
        <f aca="false">IF(AND(H33=0,J33=0),0,IF(H33=0,"New",(J33-H33)/H33))</f>
        <v>-0.0375939849624061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1020</v>
      </c>
      <c r="B34" s="7" t="str">
        <f aca="false">IFERROR(INDEX('Source'!$C:$C,MATCH($A34,'Source'!$B:$B,0)),"")</f>
        <v>מגן קרסול פתוח</v>
      </c>
      <c r="C34" s="8" t="n">
        <f aca="false">SUMIFS('Source'!$D:$D,'Source'!$A:$A,"112 - Kupat Holim Clalit",'Source'!$B:$B,$A34)</f>
        <v>5400</v>
      </c>
      <c r="D34" s="8" t="n">
        <f aca="false">SUMIFS('Source'!$F:$F,'Source'!$A:$A,"112 - Kupat Holim Clalit",'Source'!$B:$B,$A34)</f>
        <v>4680</v>
      </c>
      <c r="E34" s="8" t="n">
        <f aca="false">D34*$J$5</f>
        <v>5911.57894736842</v>
      </c>
      <c r="F34" s="8" t="n">
        <f aca="false">E34-C34</f>
        <v>511.578947368421</v>
      </c>
      <c r="G34" s="9" t="n">
        <f aca="false">IF(AND(C34=0,E34=0),0,IF(C34=0,"New",(E34-C34)/C34))</f>
        <v>0.0947368421052631</v>
      </c>
      <c r="H34" s="8" t="n">
        <f aca="false">SUMIFS('Source'!$E:$E,'Source'!$A:$A,"112 - Kupat Holim Clalit",'Source'!$B:$B,$A34)</f>
        <v>68580</v>
      </c>
      <c r="I34" s="8" t="n">
        <f aca="false">SUMIFS('Source'!$G:$G,'Source'!$A:$A,"112 - Kupat Holim Clalit",'Source'!$B:$B,$A34)</f>
        <v>59436</v>
      </c>
      <c r="J34" s="8" t="n">
        <f aca="false">I34*$J$5</f>
        <v>75077.052631579</v>
      </c>
      <c r="K34" s="8" t="n">
        <f aca="false">J34-H34</f>
        <v>6497.05263157895</v>
      </c>
      <c r="L34" s="9" t="n">
        <f aca="false">IF(AND(H34=0,J34=0),0,IF(H34=0,"New",(J34-H34)/H34))</f>
        <v>0.0947368421052632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1021</v>
      </c>
      <c r="B35" s="7" t="str">
        <f aca="false">IFERROR(INDEX('Source'!$C:$C,MATCH($A35,'Source'!$B:$B,0)),"")</f>
        <v>מגן ברך רגיל</v>
      </c>
      <c r="C35" s="8" t="n">
        <f aca="false">SUMIFS('Source'!$D:$D,'Source'!$A:$A,"112 - Kupat Holim Clalit",'Source'!$B:$B,$A35)</f>
        <v>2040</v>
      </c>
      <c r="D35" s="8" t="n">
        <f aca="false">SUMIFS('Source'!$F:$F,'Source'!$A:$A,"112 - Kupat Holim Clalit",'Source'!$B:$B,$A35)</f>
        <v>1440</v>
      </c>
      <c r="E35" s="8" t="n">
        <f aca="false">D35*$J$5</f>
        <v>1818.94736842105</v>
      </c>
      <c r="F35" s="8" t="n">
        <f aca="false">E35-C35</f>
        <v>-221.052631578948</v>
      </c>
      <c r="G35" s="9" t="n">
        <f aca="false">IF(AND(C35=0,E35=0),0,IF(C35=0,"New",(E35-C35)/C35))</f>
        <v>-0.108359133126935</v>
      </c>
      <c r="H35" s="8" t="n">
        <f aca="false">SUMIFS('Source'!$E:$E,'Source'!$A:$A,"112 - Kupat Holim Clalit",'Source'!$B:$B,$A35)</f>
        <v>26520</v>
      </c>
      <c r="I35" s="8" t="n">
        <f aca="false">SUMIFS('Source'!$G:$G,'Source'!$A:$A,"112 - Kupat Holim Clalit",'Source'!$B:$B,$A35)</f>
        <v>18720</v>
      </c>
      <c r="J35" s="8" t="n">
        <f aca="false">I35*$J$5</f>
        <v>23646.3157894737</v>
      </c>
      <c r="K35" s="8" t="n">
        <f aca="false">J35-H35</f>
        <v>-2873.68421052632</v>
      </c>
      <c r="L35" s="9" t="n">
        <f aca="false">IF(AND(H35=0,J35=0),0,IF(H35=0,"New",(J35-H35)/H35))</f>
        <v>-0.108359133126935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1022</v>
      </c>
      <c r="B36" s="7" t="str">
        <f aca="false">IFERROR(INDEX('Source'!$C:$C,MATCH($A36,'Source'!$B:$B,0)),"")</f>
        <v>מגן קרסול פתוח</v>
      </c>
      <c r="C36" s="8" t="n">
        <f aca="false">SUMIFS('Source'!$D:$D,'Source'!$A:$A,"112 - Kupat Holim Clalit",'Source'!$B:$B,$A36)</f>
        <v>1920</v>
      </c>
      <c r="D36" s="8" t="n">
        <f aca="false">SUMIFS('Source'!$F:$F,'Source'!$A:$A,"112 - Kupat Holim Clalit",'Source'!$B:$B,$A36)</f>
        <v>1560</v>
      </c>
      <c r="E36" s="8" t="n">
        <f aca="false">D36*$J$5</f>
        <v>1970.52631578947</v>
      </c>
      <c r="F36" s="8" t="n">
        <f aca="false">E36-C36</f>
        <v>50.5263157894735</v>
      </c>
      <c r="G36" s="9" t="n">
        <f aca="false">IF(AND(C36=0,E36=0),0,IF(C36=0,"New",(E36-C36)/C36))</f>
        <v>0.0263157894736841</v>
      </c>
      <c r="H36" s="8" t="n">
        <f aca="false">SUMIFS('Source'!$E:$E,'Source'!$A:$A,"112 - Kupat Holim Clalit",'Source'!$B:$B,$A36)</f>
        <v>24384</v>
      </c>
      <c r="I36" s="8" t="n">
        <f aca="false">SUMIFS('Source'!$G:$G,'Source'!$A:$A,"112 - Kupat Holim Clalit",'Source'!$B:$B,$A36)</f>
        <v>19812</v>
      </c>
      <c r="J36" s="8" t="n">
        <f aca="false">I36*$J$5</f>
        <v>25025.6842105263</v>
      </c>
      <c r="K36" s="8" t="n">
        <f aca="false">J36-H36</f>
        <v>641.684210526313</v>
      </c>
      <c r="L36" s="9" t="n">
        <f aca="false">IF(AND(H36=0,J36=0),0,IF(H36=0,"New",(J36-H36)/H36))</f>
        <v>0.0263157894736841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1023</v>
      </c>
      <c r="B37" s="7" t="str">
        <f aca="false">IFERROR(INDEX('Source'!$C:$C,MATCH($A37,'Source'!$B:$B,0)),"")</f>
        <v>ICE &amp; GO</v>
      </c>
      <c r="C37" s="8" t="n">
        <f aca="false">SUMIFS('Source'!$D:$D,'Source'!$A:$A,"112 - Kupat Holim Clalit",'Source'!$B:$B,$A37)</f>
        <v>1680</v>
      </c>
      <c r="D37" s="8" t="n">
        <f aca="false">SUMIFS('Source'!$F:$F,'Source'!$A:$A,"112 - Kupat Holim Clalit",'Source'!$B:$B,$A37)</f>
        <v>1440</v>
      </c>
      <c r="E37" s="8" t="n">
        <f aca="false">D37*$J$5</f>
        <v>1818.94736842105</v>
      </c>
      <c r="F37" s="8" t="n">
        <f aca="false">E37-C37</f>
        <v>138.947368421053</v>
      </c>
      <c r="G37" s="9" t="n">
        <f aca="false">IF(AND(C37=0,E37=0),0,IF(C37=0,"New",(E37-C37)/C37))</f>
        <v>0.0827067669172932</v>
      </c>
      <c r="H37" s="8" t="n">
        <f aca="false">SUMIFS('Source'!$E:$E,'Source'!$A:$A,"112 - Kupat Holim Clalit",'Source'!$B:$B,$A37)</f>
        <v>28560</v>
      </c>
      <c r="I37" s="8" t="n">
        <f aca="false">SUMIFS('Source'!$G:$G,'Source'!$A:$A,"112 - Kupat Holim Clalit",'Source'!$B:$B,$A37)</f>
        <v>24480</v>
      </c>
      <c r="J37" s="8" t="n">
        <f aca="false">I37*$J$5</f>
        <v>30922.1052631579</v>
      </c>
      <c r="K37" s="8" t="n">
        <f aca="false">J37-H37</f>
        <v>2362.10526315789</v>
      </c>
      <c r="L37" s="9" t="n">
        <f aca="false">IF(AND(H37=0,J37=0),0,IF(H37=0,"New",(J37-H37)/H37))</f>
        <v>0.0827067669172932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1024</v>
      </c>
      <c r="B38" s="7" t="str">
        <f aca="false">IFERROR(INDEX('Source'!$C:$C,MATCH($A38,'Source'!$B:$B,0)),"")</f>
        <v>מתלה יד-כיס</v>
      </c>
      <c r="C38" s="8" t="n">
        <f aca="false">SUMIFS('Source'!$D:$D,'Source'!$A:$A,"112 - Kupat Holim Clalit",'Source'!$B:$B,$A38)</f>
        <v>800</v>
      </c>
      <c r="D38" s="8" t="n">
        <f aca="false">SUMIFS('Source'!$F:$F,'Source'!$A:$A,"112 - Kupat Holim Clalit",'Source'!$B:$B,$A38)</f>
        <v>720</v>
      </c>
      <c r="E38" s="8" t="n">
        <f aca="false">D38*$J$5</f>
        <v>909.473684210526</v>
      </c>
      <c r="F38" s="8" t="n">
        <f aca="false">E38-C38</f>
        <v>109.473684210526</v>
      </c>
      <c r="G38" s="9" t="n">
        <f aca="false">IF(AND(C38=0,E38=0),0,IF(C38=0,"New",(E38-C38)/C38))</f>
        <v>0.136842105263158</v>
      </c>
      <c r="H38" s="8" t="n">
        <f aca="false">SUMIFS('Source'!$E:$E,'Source'!$A:$A,"112 - Kupat Holim Clalit",'Source'!$B:$B,$A38)</f>
        <v>27200</v>
      </c>
      <c r="I38" s="8" t="n">
        <f aca="false">SUMIFS('Source'!$G:$G,'Source'!$A:$A,"112 - Kupat Holim Clalit",'Source'!$B:$B,$A38)</f>
        <v>24480</v>
      </c>
      <c r="J38" s="8" t="n">
        <f aca="false">I38*$J$5</f>
        <v>30922.1052631579</v>
      </c>
      <c r="K38" s="8" t="n">
        <f aca="false">J38-H38</f>
        <v>3722.10526315789</v>
      </c>
      <c r="L38" s="9" t="n">
        <f aca="false">IF(AND(H38=0,J38=0),0,IF(H38=0,"New",(J38-H38)/H38))</f>
        <v>0.136842105263158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1025</v>
      </c>
      <c r="B39" s="7" t="str">
        <f aca="false">IFERROR(INDEX('Source'!$C:$C,MATCH($A39,'Source'!$B:$B,0)),"")</f>
        <v>צוארון עממי</v>
      </c>
      <c r="C39" s="8" t="n">
        <f aca="false">SUMIFS('Source'!$D:$D,'Source'!$A:$A,"112 - Kupat Holim Clalit",'Source'!$B:$B,$A39)</f>
        <v>720</v>
      </c>
      <c r="D39" s="8" t="n">
        <f aca="false">SUMIFS('Source'!$F:$F,'Source'!$A:$A,"112 - Kupat Holim Clalit",'Source'!$B:$B,$A39)</f>
        <v>660</v>
      </c>
      <c r="E39" s="8" t="n">
        <f aca="false">D39*$J$5</f>
        <v>833.684210526316</v>
      </c>
      <c r="F39" s="8" t="n">
        <f aca="false">E39-C39</f>
        <v>113.684210526316</v>
      </c>
      <c r="G39" s="9" t="n">
        <f aca="false">IF(AND(C39=0,E39=0),0,IF(C39=0,"New",(E39-C39)/C39))</f>
        <v>0.157894736842105</v>
      </c>
      <c r="H39" s="8" t="n">
        <f aca="false">SUMIFS('Source'!$E:$E,'Source'!$A:$A,"112 - Kupat Holim Clalit",'Source'!$B:$B,$A39)</f>
        <v>15552</v>
      </c>
      <c r="I39" s="8" t="n">
        <f aca="false">SUMIFS('Source'!$G:$G,'Source'!$A:$A,"112 - Kupat Holim Clalit",'Source'!$B:$B,$A39)</f>
        <v>14256</v>
      </c>
      <c r="J39" s="8" t="n">
        <f aca="false">I39*$J$5</f>
        <v>18007.5789473684</v>
      </c>
      <c r="K39" s="8" t="n">
        <f aca="false">J39-H39</f>
        <v>2455.57894736842</v>
      </c>
      <c r="L39" s="9" t="n">
        <f aca="false">IF(AND(H39=0,J39=0),0,IF(H39=0,"New",(J39-H39)/H39))</f>
        <v>0.157894736842105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1026</v>
      </c>
      <c r="B40" s="7" t="str">
        <f aca="false">IFERROR(INDEX('Source'!$C:$C,MATCH($A40,'Source'!$B:$B,0)),"")</f>
        <v>99 General</v>
      </c>
      <c r="C40" s="8" t="n">
        <f aca="false">SUMIFS('Source'!$D:$D,'Source'!$A:$A,"112 - Kupat Holim Clalit",'Source'!$B:$B,$A40)</f>
        <v>0</v>
      </c>
      <c r="D40" s="8" t="n">
        <f aca="false">SUMIFS('Source'!$F:$F,'Source'!$A:$A,"112 - Kupat Holim Clalit",'Source'!$B:$B,$A40)</f>
        <v>-2</v>
      </c>
      <c r="E40" s="8" t="n">
        <f aca="false">D40*$J$5</f>
        <v>-2.52631578947368</v>
      </c>
      <c r="F40" s="8" t="n">
        <f aca="false">E40-C40</f>
        <v>-2.52631578947368</v>
      </c>
      <c r="G40" s="9" t="str">
        <f aca="false">IF(AND(C40=0,E40=0),0,IF(C40=0,"New",(E40-C40)/C40))</f>
        <v>New</v>
      </c>
      <c r="H40" s="8" t="n">
        <f aca="false">SUMIFS('Source'!$E:$E,'Source'!$A:$A,"112 - Kupat Holim Clalit",'Source'!$B:$B,$A40)</f>
        <v>0</v>
      </c>
      <c r="I40" s="8" t="n">
        <f aca="false">SUMIFS('Source'!$G:$G,'Source'!$A:$A,"112 - Kupat Holim Clalit",'Source'!$B:$B,$A40)</f>
        <v>-1176</v>
      </c>
      <c r="J40" s="8" t="n">
        <f aca="false">I40*$J$5</f>
        <v>-1485.47368421053</v>
      </c>
      <c r="K40" s="8" t="n">
        <f aca="false">J40-H40</f>
        <v>-1485.47368421053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907</v>
      </c>
      <c r="B41" s="7" t="str">
        <f aca="false">IFERROR(INDEX('Source'!$C:$C,MATCH($A41,'Source'!$B:$B,0)),"")</f>
        <v>סד יד</v>
      </c>
      <c r="C41" s="8" t="n">
        <f aca="false">SUMIFS('Source'!$D:$D,'Source'!$A:$A,"112 - Kupat Holim Clalit",'Source'!$B:$B,$A41)</f>
        <v>-1</v>
      </c>
      <c r="D41" s="8" t="n">
        <f aca="false">SUMIFS('Source'!$F:$F,'Source'!$A:$A,"112 - Kupat Holim Clalit",'Source'!$B:$B,$A41)</f>
        <v>0</v>
      </c>
      <c r="E41" s="8" t="n">
        <f aca="false">D41*$J$5</f>
        <v>0</v>
      </c>
      <c r="F41" s="8" t="n">
        <f aca="false">E41-C41</f>
        <v>1</v>
      </c>
      <c r="G41" s="9" t="n">
        <f aca="false">IF(AND(C41=0,E41=0),0,IF(C41=0,"New",(E41-C41)/C41))</f>
        <v>-1</v>
      </c>
      <c r="H41" s="8" t="n">
        <f aca="false">SUMIFS('Source'!$E:$E,'Source'!$A:$A,"112 - Kupat Holim Clalit",'Source'!$B:$B,$A41)</f>
        <v>-62.43</v>
      </c>
      <c r="I41" s="8" t="n">
        <f aca="false">SUMIFS('Source'!$G:$G,'Source'!$A:$A,"112 - Kupat Holim Clalit",'Source'!$B:$B,$A41)</f>
        <v>0</v>
      </c>
      <c r="J41" s="8" t="n">
        <f aca="false">I41*$J$5</f>
        <v>0</v>
      </c>
      <c r="K41" s="8" t="n">
        <f aca="false">J41-H41</f>
        <v>62.43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3" customFormat="false" ht="15" hidden="false" customHeight="false" outlineLevel="0" collapsed="false">
      <c r="A43" s="17"/>
      <c r="B43" s="18" t="s">
        <v>642</v>
      </c>
      <c r="C43" s="19" t="n">
        <f aca="false">SUM(C9:C41)</f>
        <v>152395</v>
      </c>
      <c r="D43" s="19" t="n">
        <f aca="false">SUM(D9:D41)</f>
        <v>110137</v>
      </c>
      <c r="E43" s="19" t="n">
        <f aca="false">SUM(E9:E41)</f>
        <v>139120.421052632</v>
      </c>
      <c r="F43" s="19" t="n">
        <f aca="false">SUM(F9:F41)</f>
        <v>-13274.5789473684</v>
      </c>
      <c r="G43" s="20" t="n">
        <f aca="false">IF(C43=0,"N/A",F43/C43)</f>
        <v>-0.087106394221388</v>
      </c>
      <c r="H43" s="19" t="n">
        <f aca="false">SUM(H9:H41)</f>
        <v>3809616.42</v>
      </c>
      <c r="I43" s="19" t="n">
        <f aca="false">SUM(I9:I41)</f>
        <v>2569653.05</v>
      </c>
      <c r="J43" s="19" t="n">
        <f aca="false">SUM(J9:J41)</f>
        <v>3245877.53684211</v>
      </c>
      <c r="K43" s="19" t="n">
        <f aca="false">SUM(K9:K41)</f>
        <v>-563738.883157895</v>
      </c>
      <c r="L43" s="20" t="n">
        <f aca="false">IF(H43=0,"N/A",K43/H43)</f>
        <v>-0.14797785945019</v>
      </c>
      <c r="M43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1027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1028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SUMPRODUCT(--(((C9:C240&lt;&gt;0)+(H9:H240&lt;&gt;0)&gt;0)*((D9:D240=0)*(I9:I240=0))))</f>
        <v>26</v>
      </c>
      <c r="C5" s="13" t="s">
        <v>64</v>
      </c>
      <c r="D5" s="14" t="n">
        <f aca="false">SUMPRODUCT(--(((D9:D240&lt;&gt;0)+(I9:I240&lt;&gt;0)&gt;0)*((C9:C240=0)*(H9:H240=0))))</f>
        <v>9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SUMPRODUCT(--(((C9:C240&lt;&gt;0)+(H9:H240&lt;&gt;0)&gt;0)*((D9:D240=0)*(I9:I240=0)))*C9:C240)</f>
        <v>301</v>
      </c>
      <c r="C6" s="13" t="s">
        <v>67</v>
      </c>
      <c r="D6" s="14" t="n">
        <f aca="false">SUMPRODUCT(--(((C9:C240&lt;&gt;0)+(H9:H240&lt;&gt;0)&gt;0)*((D9:D240=0)*(I9:I240=0)))*H9:H240)</f>
        <v>12248.01</v>
      </c>
      <c r="E6" s="13" t="s">
        <v>68</v>
      </c>
      <c r="F6" s="14" t="n">
        <f aca="false">SUMPRODUCT(--(((D9:D240&lt;&gt;0)+(I9:I240&lt;&gt;0)&gt;0)*((C9:C240=0)*(H9:H240=0)))*D9:D240)</f>
        <v>23</v>
      </c>
      <c r="G6" s="13" t="s">
        <v>69</v>
      </c>
      <c r="H6" s="14" t="n">
        <f aca="false">SUMPRODUCT(--(((D9:D240&lt;&gt;0)+(I9:I240&lt;&gt;0)&gt;0)*((C9:C240=0)*(H9:H240=0)))*I9:I240)</f>
        <v>1236.65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83</v>
      </c>
      <c r="B9" s="7" t="str">
        <f aca="false">IFERROR(INDEX('Source'!$C:$C,MATCH($A9,'Source'!$B:$B,0)),"")</f>
        <v>סד יד דו צדדי</v>
      </c>
      <c r="C9" s="8" t="n">
        <f aca="false">SUMIFS('Source'!$D:$D,'Source'!$A:$A,"113 - Kupat Holim Meuhedet",'Source'!$B:$B,$A9)</f>
        <v>1741</v>
      </c>
      <c r="D9" s="8" t="n">
        <f aca="false">SUMIFS('Source'!$F:$F,'Source'!$A:$A,"113 - Kupat Holim Meuhedet",'Source'!$B:$B,$A9)</f>
        <v>471</v>
      </c>
      <c r="E9" s="8" t="n">
        <f aca="false">D9*$J$5</f>
        <v>594.947368421053</v>
      </c>
      <c r="F9" s="8" t="n">
        <f aca="false">E9-C9</f>
        <v>-1146.05263157895</v>
      </c>
      <c r="G9" s="9" t="n">
        <f aca="false">IF(AND(C9=0,E9=0),0,IF(C9=0,"New",(E9-C9)/C9))</f>
        <v>-0.658272620091297</v>
      </c>
      <c r="H9" s="8" t="n">
        <f aca="false">SUMIFS('Source'!$E:$E,'Source'!$A:$A,"113 - Kupat Holim Meuhedet",'Source'!$B:$B,$A9)</f>
        <v>79215.5</v>
      </c>
      <c r="I9" s="8" t="n">
        <f aca="false">SUMIFS('Source'!$G:$G,'Source'!$A:$A,"113 - Kupat Holim Meuhedet",'Source'!$B:$B,$A9)</f>
        <v>21430.5</v>
      </c>
      <c r="J9" s="8" t="n">
        <f aca="false">I9*$J$5</f>
        <v>27070.1052631579</v>
      </c>
      <c r="K9" s="8" t="n">
        <f aca="false">J9-H9</f>
        <v>-52145.3947368421</v>
      </c>
      <c r="L9" s="9" t="n">
        <f aca="false">IF(AND(H9=0,J9=0),0,IF(H9=0,"New",(J9-H9)/H9))</f>
        <v>-0.658272620091297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187</v>
      </c>
      <c r="B10" s="7" t="str">
        <f aca="false">IFERROR(INDEX('Source'!$C:$C,MATCH($A10,'Source'!$B:$B,0)),"")</f>
        <v>סד לתמיכה פרק כף יד ואגודל</v>
      </c>
      <c r="C10" s="8" t="n">
        <f aca="false">SUMIFS('Source'!$D:$D,'Source'!$A:$A,"113 - Kupat Holim Meuhedet",'Source'!$B:$B,$A10)</f>
        <v>671</v>
      </c>
      <c r="D10" s="8" t="n">
        <f aca="false">SUMIFS('Source'!$F:$F,'Source'!$A:$A,"113 - Kupat Holim Meuhedet",'Source'!$B:$B,$A10)</f>
        <v>218</v>
      </c>
      <c r="E10" s="8" t="n">
        <f aca="false">D10*$J$5</f>
        <v>275.368421052632</v>
      </c>
      <c r="F10" s="8" t="n">
        <f aca="false">E10-C10</f>
        <v>-395.631578947368</v>
      </c>
      <c r="G10" s="9" t="n">
        <f aca="false">IF(AND(C10=0,E10=0),0,IF(C10=0,"New",(E10-C10)/C10))</f>
        <v>-0.589614871754647</v>
      </c>
      <c r="H10" s="8" t="n">
        <f aca="false">SUMIFS('Source'!$E:$E,'Source'!$A:$A,"113 - Kupat Holim Meuhedet",'Source'!$B:$B,$A10)</f>
        <v>52203.8</v>
      </c>
      <c r="I10" s="8" t="n">
        <f aca="false">SUMIFS('Source'!$G:$G,'Source'!$A:$A,"113 - Kupat Holim Meuhedet",'Source'!$B:$B,$A10)</f>
        <v>16960.4</v>
      </c>
      <c r="J10" s="8" t="n">
        <f aca="false">I10*$J$5</f>
        <v>21423.6631578947</v>
      </c>
      <c r="K10" s="8" t="n">
        <f aca="false">J10-H10</f>
        <v>-30780.1368421053</v>
      </c>
      <c r="L10" s="9" t="n">
        <f aca="false">IF(AND(H10=0,J10=0),0,IF(H10=0,"New",(J10-H10)/H10))</f>
        <v>-0.589614871754647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86</v>
      </c>
      <c r="B11" s="7" t="str">
        <f aca="false">IFERROR(INDEX('Source'!$C:$C,MATCH($A11,'Source'!$B:$B,0)),"")</f>
        <v>חגורת גב אפורה</v>
      </c>
      <c r="C11" s="8" t="n">
        <f aca="false">SUMIFS('Source'!$D:$D,'Source'!$A:$A,"113 - Kupat Holim Meuhedet",'Source'!$B:$B,$A11)</f>
        <v>392</v>
      </c>
      <c r="D11" s="8" t="n">
        <f aca="false">SUMIFS('Source'!$F:$F,'Source'!$A:$A,"113 - Kupat Holim Meuhedet",'Source'!$B:$B,$A11)</f>
        <v>63</v>
      </c>
      <c r="E11" s="8" t="n">
        <f aca="false">D11*$J$5</f>
        <v>79.5789473684211</v>
      </c>
      <c r="F11" s="8" t="n">
        <f aca="false">E11-C11</f>
        <v>-312.421052631579</v>
      </c>
      <c r="G11" s="9" t="n">
        <f aca="false">IF(AND(C11=0,E11=0),0,IF(C11=0,"New",(E11-C11)/C11))</f>
        <v>-0.796992481203008</v>
      </c>
      <c r="H11" s="8" t="n">
        <f aca="false">SUMIFS('Source'!$E:$E,'Source'!$A:$A,"113 - Kupat Holim Meuhedet",'Source'!$B:$B,$A11)</f>
        <v>25480</v>
      </c>
      <c r="I11" s="8" t="n">
        <f aca="false">SUMIFS('Source'!$G:$G,'Source'!$A:$A,"113 - Kupat Holim Meuhedet",'Source'!$B:$B,$A11)</f>
        <v>4277.36</v>
      </c>
      <c r="J11" s="8" t="n">
        <f aca="false">I11*$J$5</f>
        <v>5402.98105263158</v>
      </c>
      <c r="K11" s="8" t="n">
        <f aca="false">J11-H11</f>
        <v>-20077.0189473684</v>
      </c>
      <c r="L11" s="9" t="n">
        <f aca="false">IF(AND(H11=0,J11=0),0,IF(H11=0,"New",(J11-H11)/H11))</f>
        <v>-0.787952077997191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138</v>
      </c>
      <c r="B12" s="7" t="str">
        <f aca="false">IFERROR(INDEX('Source'!$C:$C,MATCH($A12,'Source'!$B:$B,0)),"")</f>
        <v>כרית סיליקון לעקב</v>
      </c>
      <c r="C12" s="8" t="n">
        <f aca="false">SUMIFS('Source'!$D:$D,'Source'!$A:$A,"113 - Kupat Holim Meuhedet",'Source'!$B:$B,$A12)</f>
        <v>293</v>
      </c>
      <c r="D12" s="8" t="n">
        <f aca="false">SUMIFS('Source'!$F:$F,'Source'!$A:$A,"113 - Kupat Holim Meuhedet",'Source'!$B:$B,$A12)</f>
        <v>62</v>
      </c>
      <c r="E12" s="8" t="n">
        <f aca="false">D12*$J$5</f>
        <v>78.3157894736842</v>
      </c>
      <c r="F12" s="8" t="n">
        <f aca="false">E12-C12</f>
        <v>-214.684210526316</v>
      </c>
      <c r="G12" s="9" t="n">
        <f aca="false">IF(AND(C12=0,E12=0),0,IF(C12=0,"New",(E12-C12)/C12))</f>
        <v>-0.732710616130771</v>
      </c>
      <c r="H12" s="8" t="n">
        <f aca="false">SUMIFS('Source'!$E:$E,'Source'!$A:$A,"113 - Kupat Holim Meuhedet",'Source'!$B:$B,$A12)</f>
        <v>18538.11</v>
      </c>
      <c r="I12" s="8" t="n">
        <f aca="false">SUMIFS('Source'!$G:$G,'Source'!$A:$A,"113 - Kupat Holim Meuhedet",'Source'!$B:$B,$A12)</f>
        <v>4042.32</v>
      </c>
      <c r="J12" s="8" t="n">
        <f aca="false">I12*$J$5</f>
        <v>5106.08842105263</v>
      </c>
      <c r="K12" s="8" t="n">
        <f aca="false">J12-H12</f>
        <v>-13432.0215789474</v>
      </c>
      <c r="L12" s="9" t="n">
        <f aca="false">IF(AND(H12=0,J12=0),0,IF(H12=0,"New",(J12-H12)/H12))</f>
        <v>-0.724562621483386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88</v>
      </c>
      <c r="B13" s="7" t="str">
        <f aca="false">IFERROR(INDEX('Source'!$C:$C,MATCH($A13,'Source'!$B:$B,0)),"")</f>
        <v>חגורת גב אפורה</v>
      </c>
      <c r="C13" s="8" t="n">
        <f aca="false">SUMIFS('Source'!$D:$D,'Source'!$A:$A,"113 - Kupat Holim Meuhedet",'Source'!$B:$B,$A13)</f>
        <v>279</v>
      </c>
      <c r="D13" s="8" t="n">
        <f aca="false">SUMIFS('Source'!$F:$F,'Source'!$A:$A,"113 - Kupat Holim Meuhedet",'Source'!$B:$B,$A13)</f>
        <v>54</v>
      </c>
      <c r="E13" s="8" t="n">
        <f aca="false">D13*$J$5</f>
        <v>68.2105263157895</v>
      </c>
      <c r="F13" s="8" t="n">
        <f aca="false">E13-C13</f>
        <v>-210.789473684211</v>
      </c>
      <c r="G13" s="9" t="n">
        <f aca="false">IF(AND(C13=0,E13=0),0,IF(C13=0,"New",(E13-C13)/C13))</f>
        <v>-0.755517826825127</v>
      </c>
      <c r="H13" s="8" t="n">
        <f aca="false">SUMIFS('Source'!$E:$E,'Source'!$A:$A,"113 - Kupat Holim Meuhedet",'Source'!$B:$B,$A13)</f>
        <v>18135</v>
      </c>
      <c r="I13" s="8" t="n">
        <f aca="false">SUMIFS('Source'!$G:$G,'Source'!$A:$A,"113 - Kupat Holim Meuhedet",'Source'!$B:$B,$A13)</f>
        <v>3692.36</v>
      </c>
      <c r="J13" s="8" t="n">
        <f aca="false">I13*$J$5</f>
        <v>4664.03368421053</v>
      </c>
      <c r="K13" s="8" t="n">
        <f aca="false">J13-H13</f>
        <v>-13470.9663157895</v>
      </c>
      <c r="L13" s="9" t="n">
        <f aca="false">IF(AND(H13=0,J13=0),0,IF(H13=0,"New",(J13-H13)/H13))</f>
        <v>-0.742815898306561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144</v>
      </c>
      <c r="B14" s="7" t="str">
        <f aca="false">IFERROR(INDEX('Source'!$C:$C,MATCH($A14,'Source'!$B:$B,0)),"")</f>
        <v>כרית סיליקון לעקב</v>
      </c>
      <c r="C14" s="8" t="n">
        <f aca="false">SUMIFS('Source'!$D:$D,'Source'!$A:$A,"113 - Kupat Holim Meuhedet",'Source'!$B:$B,$A14)</f>
        <v>294</v>
      </c>
      <c r="D14" s="8" t="n">
        <f aca="false">SUMIFS('Source'!$F:$F,'Source'!$A:$A,"113 - Kupat Holim Meuhedet",'Source'!$B:$B,$A14)</f>
        <v>68</v>
      </c>
      <c r="E14" s="8" t="n">
        <f aca="false">D14*$J$5</f>
        <v>85.8947368421053</v>
      </c>
      <c r="F14" s="8" t="n">
        <f aca="false">E14-C14</f>
        <v>-208.105263157895</v>
      </c>
      <c r="G14" s="9" t="n">
        <f aca="false">IF(AND(C14=0,E14=0),0,IF(C14=0,"New",(E14-C14)/C14))</f>
        <v>-0.707841031149302</v>
      </c>
      <c r="H14" s="8" t="n">
        <f aca="false">SUMIFS('Source'!$E:$E,'Source'!$A:$A,"113 - Kupat Holim Meuhedet",'Source'!$B:$B,$A14)</f>
        <v>18601.38</v>
      </c>
      <c r="I14" s="8" t="n">
        <f aca="false">SUMIFS('Source'!$G:$G,'Source'!$A:$A,"113 - Kupat Holim Meuhedet",'Source'!$B:$B,$A14)</f>
        <v>4421.94</v>
      </c>
      <c r="J14" s="8" t="n">
        <f aca="false">I14*$J$5</f>
        <v>5585.60842105263</v>
      </c>
      <c r="K14" s="8" t="n">
        <f aca="false">J14-H14</f>
        <v>-13015.7715789474</v>
      </c>
      <c r="L14" s="9" t="n">
        <f aca="false">IF(AND(H14=0,J14=0),0,IF(H14=0,"New",(J14-H14)/H14))</f>
        <v>-0.699720750769425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120</v>
      </c>
      <c r="B15" s="7" t="str">
        <f aca="false">IFERROR(INDEX('Source'!$C:$C,MATCH($A15,'Source'!$B:$B,0)),"")</f>
        <v>טלק לכף הרגל מועשר באלוורה</v>
      </c>
      <c r="C15" s="8" t="n">
        <f aca="false">SUMIFS('Source'!$D:$D,'Source'!$A:$A,"113 - Kupat Holim Meuhedet",'Source'!$B:$B,$A15)</f>
        <v>1180</v>
      </c>
      <c r="D15" s="8" t="n">
        <f aca="false">SUMIFS('Source'!$F:$F,'Source'!$A:$A,"113 - Kupat Holim Meuhedet",'Source'!$B:$B,$A15)</f>
        <v>192</v>
      </c>
      <c r="E15" s="8" t="n">
        <f aca="false">D15*$J$5</f>
        <v>242.526315789474</v>
      </c>
      <c r="F15" s="8" t="n">
        <f aca="false">E15-C15</f>
        <v>-937.473684210526</v>
      </c>
      <c r="G15" s="9" t="n">
        <f aca="false">IF(AND(C15=0,E15=0),0,IF(C15=0,"New",(E15-C15)/C15))</f>
        <v>-0.794469223907226</v>
      </c>
      <c r="H15" s="8" t="n">
        <f aca="false">SUMIFS('Source'!$E:$E,'Source'!$A:$A,"113 - Kupat Holim Meuhedet",'Source'!$B:$B,$A15)</f>
        <v>15812</v>
      </c>
      <c r="I15" s="8" t="n">
        <f aca="false">SUMIFS('Source'!$G:$G,'Source'!$A:$A,"113 - Kupat Holim Meuhedet",'Source'!$B:$B,$A15)</f>
        <v>2572.8</v>
      </c>
      <c r="J15" s="8" t="n">
        <f aca="false">I15*$J$5</f>
        <v>3249.85263157895</v>
      </c>
      <c r="K15" s="8" t="n">
        <f aca="false">J15-H15</f>
        <v>-12562.1473684211</v>
      </c>
      <c r="L15" s="9" t="n">
        <f aca="false">IF(AND(H15=0,J15=0),0,IF(H15=0,"New",(J15-H15)/H15))</f>
        <v>-0.794469223907226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174</v>
      </c>
      <c r="B16" s="7" t="str">
        <f aca="false">IFERROR(INDEX('Source'!$C:$C,MATCH($A16,'Source'!$B:$B,0)),"")</f>
        <v>גרבי טיסה</v>
      </c>
      <c r="C16" s="8" t="n">
        <f aca="false">SUMIFS('Source'!$D:$D,'Source'!$A:$A,"113 - Kupat Holim Meuhedet",'Source'!$B:$B,$A16)</f>
        <v>312</v>
      </c>
      <c r="D16" s="8" t="n">
        <f aca="false">SUMIFS('Source'!$F:$F,'Source'!$A:$A,"113 - Kupat Holim Meuhedet",'Source'!$B:$B,$A16)</f>
        <v>-2</v>
      </c>
      <c r="E16" s="8" t="n">
        <f aca="false">D16*$J$5</f>
        <v>-2.52631578947368</v>
      </c>
      <c r="F16" s="8" t="n">
        <f aca="false">E16-C16</f>
        <v>-314.526315789474</v>
      </c>
      <c r="G16" s="9" t="n">
        <f aca="false">IF(AND(C16=0,E16=0),0,IF(C16=0,"New",(E16-C16)/C16))</f>
        <v>-1.0080971659919</v>
      </c>
      <c r="H16" s="8" t="n">
        <f aca="false">SUMIFS('Source'!$E:$E,'Source'!$A:$A,"113 - Kupat Holim Meuhedet",'Source'!$B:$B,$A16)</f>
        <v>13044.72</v>
      </c>
      <c r="I16" s="8" t="n">
        <f aca="false">SUMIFS('Source'!$G:$G,'Source'!$A:$A,"113 - Kupat Holim Meuhedet",'Source'!$B:$B,$A16)</f>
        <v>-83.62</v>
      </c>
      <c r="J16" s="8" t="n">
        <f aca="false">I16*$J$5</f>
        <v>-105.625263157895</v>
      </c>
      <c r="K16" s="8" t="n">
        <f aca="false">J16-H16</f>
        <v>-13150.3452631579</v>
      </c>
      <c r="L16" s="9" t="n">
        <f aca="false">IF(AND(H16=0,J16=0),0,IF(H16=0,"New",(J16-H16)/H16))</f>
        <v>-1.0080971659919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145</v>
      </c>
      <c r="B17" s="7" t="str">
        <f aca="false">IFERROR(INDEX('Source'!$C:$C,MATCH($A17,'Source'!$B:$B,0)),"")</f>
        <v>גרבי טיסה</v>
      </c>
      <c r="C17" s="8" t="n">
        <f aca="false">SUMIFS('Source'!$D:$D,'Source'!$A:$A,"113 - Kupat Holim Meuhedet",'Source'!$B:$B,$A17)</f>
        <v>284</v>
      </c>
      <c r="D17" s="8" t="n">
        <f aca="false">SUMIFS('Source'!$F:$F,'Source'!$A:$A,"113 - Kupat Holim Meuhedet",'Source'!$B:$B,$A17)</f>
        <v>-2</v>
      </c>
      <c r="E17" s="8" t="n">
        <f aca="false">D17*$J$5</f>
        <v>-2.52631578947368</v>
      </c>
      <c r="F17" s="8" t="n">
        <f aca="false">E17-C17</f>
        <v>-286.526315789474</v>
      </c>
      <c r="G17" s="9" t="n">
        <f aca="false">IF(AND(C17=0,E17=0),0,IF(C17=0,"New",(E17-C17)/C17))</f>
        <v>-1.00889547813195</v>
      </c>
      <c r="H17" s="8" t="n">
        <f aca="false">SUMIFS('Source'!$E:$E,'Source'!$A:$A,"113 - Kupat Holim Meuhedet",'Source'!$B:$B,$A17)</f>
        <v>11874.04</v>
      </c>
      <c r="I17" s="8" t="n">
        <f aca="false">SUMIFS('Source'!$G:$G,'Source'!$A:$A,"113 - Kupat Holim Meuhedet",'Source'!$B:$B,$A17)</f>
        <v>-83.62</v>
      </c>
      <c r="J17" s="8" t="n">
        <f aca="false">I17*$J$5</f>
        <v>-105.625263157895</v>
      </c>
      <c r="K17" s="8" t="n">
        <f aca="false">J17-H17</f>
        <v>-11979.6652631579</v>
      </c>
      <c r="L17" s="9" t="n">
        <f aca="false">IF(AND(H17=0,J17=0),0,IF(H17=0,"New",(J17-H17)/H17))</f>
        <v>-1.00889547813195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124</v>
      </c>
      <c r="B18" s="7" t="str">
        <f aca="false">IFERROR(INDEX('Source'!$C:$C,MATCH($A18,'Source'!$B:$B,0)),"")</f>
        <v>דאודורנט ספרי לנעל 100 מל</v>
      </c>
      <c r="C18" s="8" t="n">
        <f aca="false">SUMIFS('Source'!$D:$D,'Source'!$A:$A,"113 - Kupat Holim Meuhedet",'Source'!$B:$B,$A18)</f>
        <v>978</v>
      </c>
      <c r="D18" s="8" t="n">
        <f aca="false">SUMIFS('Source'!$F:$F,'Source'!$A:$A,"113 - Kupat Holim Meuhedet",'Source'!$B:$B,$A18)</f>
        <v>168</v>
      </c>
      <c r="E18" s="8" t="n">
        <f aca="false">D18*$J$5</f>
        <v>212.210526315789</v>
      </c>
      <c r="F18" s="8" t="n">
        <f aca="false">E18-C18</f>
        <v>-765.789473684211</v>
      </c>
      <c r="G18" s="9" t="n">
        <f aca="false">IF(AND(C18=0,E18=0),0,IF(C18=0,"New",(E18-C18)/C18))</f>
        <v>-0.783015821762996</v>
      </c>
      <c r="H18" s="8" t="n">
        <f aca="false">SUMIFS('Source'!$E:$E,'Source'!$A:$A,"113 - Kupat Holim Meuhedet",'Source'!$B:$B,$A18)</f>
        <v>14474.4</v>
      </c>
      <c r="I18" s="8" t="n">
        <f aca="false">SUMIFS('Source'!$G:$G,'Source'!$A:$A,"113 - Kupat Holim Meuhedet",'Source'!$B:$B,$A18)</f>
        <v>2569.74</v>
      </c>
      <c r="J18" s="8" t="n">
        <f aca="false">I18*$J$5</f>
        <v>3245.98736842105</v>
      </c>
      <c r="K18" s="8" t="n">
        <f aca="false">J18-H18</f>
        <v>-11228.4126315789</v>
      </c>
      <c r="L18" s="9" t="n">
        <f aca="false">IF(AND(H18=0,J18=0),0,IF(H18=0,"New",(J18-H18)/H18))</f>
        <v>-0.775742872352495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135</v>
      </c>
      <c r="B19" s="7" t="str">
        <f aca="false">IFERROR(INDEX('Source'!$C:$C,MATCH($A19,'Source'!$B:$B,0)),"")</f>
        <v>מדרס מג'ל</v>
      </c>
      <c r="C19" s="8" t="n">
        <f aca="false">SUMIFS('Source'!$D:$D,'Source'!$A:$A,"113 - Kupat Holim Meuhedet",'Source'!$B:$B,$A19)</f>
        <v>306</v>
      </c>
      <c r="D19" s="8" t="n">
        <f aca="false">SUMIFS('Source'!$F:$F,'Source'!$A:$A,"113 - Kupat Holim Meuhedet",'Source'!$B:$B,$A19)</f>
        <v>76</v>
      </c>
      <c r="E19" s="8" t="n">
        <f aca="false">D19*$J$5</f>
        <v>96</v>
      </c>
      <c r="F19" s="8" t="n">
        <f aca="false">E19-C19</f>
        <v>-210</v>
      </c>
      <c r="G19" s="9" t="n">
        <f aca="false">IF(AND(C19=0,E19=0),0,IF(C19=0,"New",(E19-C19)/C19))</f>
        <v>-0.686274509803922</v>
      </c>
      <c r="H19" s="8" t="n">
        <f aca="false">SUMIFS('Source'!$E:$E,'Source'!$A:$A,"113 - Kupat Holim Meuhedet",'Source'!$B:$B,$A19)</f>
        <v>14452.38</v>
      </c>
      <c r="I19" s="8" t="n">
        <f aca="false">SUMIFS('Source'!$G:$G,'Source'!$A:$A,"113 - Kupat Holim Meuhedet",'Source'!$B:$B,$A19)</f>
        <v>3589.48</v>
      </c>
      <c r="J19" s="8" t="n">
        <f aca="false">I19*$J$5</f>
        <v>4534.08</v>
      </c>
      <c r="K19" s="8" t="n">
        <f aca="false">J19-H19</f>
        <v>-9918.3</v>
      </c>
      <c r="L19" s="9" t="n">
        <f aca="false">IF(AND(H19=0,J19=0),0,IF(H19=0,"New",(J19-H19)/H19))</f>
        <v>-0.686274509803922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150</v>
      </c>
      <c r="B20" s="7" t="str">
        <f aca="false">IFERROR(INDEX('Source'!$C:$C,MATCH($A20,'Source'!$B:$B,0)),"")</f>
        <v>שרוול מסיליקון ל</v>
      </c>
      <c r="C20" s="8" t="n">
        <f aca="false">SUMIFS('Source'!$D:$D,'Source'!$A:$A,"113 - Kupat Holim Meuhedet",'Source'!$B:$B,$A20)</f>
        <v>1110</v>
      </c>
      <c r="D20" s="8" t="n">
        <f aca="false">SUMIFS('Source'!$F:$F,'Source'!$A:$A,"113 - Kupat Holim Meuhedet",'Source'!$B:$B,$A20)</f>
        <v>257</v>
      </c>
      <c r="E20" s="8" t="n">
        <f aca="false">D20*$J$5</f>
        <v>324.631578947368</v>
      </c>
      <c r="F20" s="8" t="n">
        <f aca="false">E20-C20</f>
        <v>-785.368421052632</v>
      </c>
      <c r="G20" s="9" t="n">
        <f aca="false">IF(AND(C20=0,E20=0),0,IF(C20=0,"New",(E20-C20)/C20))</f>
        <v>-0.707539118065434</v>
      </c>
      <c r="H20" s="8" t="n">
        <f aca="false">SUMIFS('Source'!$E:$E,'Source'!$A:$A,"113 - Kupat Holim Meuhedet",'Source'!$B:$B,$A20)</f>
        <v>13519.8</v>
      </c>
      <c r="I20" s="8" t="n">
        <f aca="false">SUMIFS('Source'!$G:$G,'Source'!$A:$A,"113 - Kupat Holim Meuhedet",'Source'!$B:$B,$A20)</f>
        <v>3168.54</v>
      </c>
      <c r="J20" s="8" t="n">
        <f aca="false">I20*$J$5</f>
        <v>4002.36631578947</v>
      </c>
      <c r="K20" s="8" t="n">
        <f aca="false">J20-H20</f>
        <v>-9517.43368421053</v>
      </c>
      <c r="L20" s="9" t="n">
        <f aca="false">IF(AND(H20=0,J20=0),0,IF(H20=0,"New",(J20-H20)/H20))</f>
        <v>-0.703962609225767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447</v>
      </c>
      <c r="B21" s="7" t="str">
        <f aca="false">IFERROR(INDEX('Source'!$C:$C,MATCH($A21,'Source'!$B:$B,0)),"")</f>
        <v>חגורה אוורירית איטלקית</v>
      </c>
      <c r="C21" s="8" t="n">
        <f aca="false">SUMIFS('Source'!$D:$D,'Source'!$A:$A,"113 - Kupat Holim Meuhedet",'Source'!$B:$B,$A21)</f>
        <v>67</v>
      </c>
      <c r="D21" s="8" t="n">
        <f aca="false">SUMIFS('Source'!$F:$F,'Source'!$A:$A,"113 - Kupat Holim Meuhedet",'Source'!$B:$B,$A21)</f>
        <v>11</v>
      </c>
      <c r="E21" s="8" t="n">
        <f aca="false">D21*$J$5</f>
        <v>13.8947368421053</v>
      </c>
      <c r="F21" s="8" t="n">
        <f aca="false">E21-C21</f>
        <v>-53.1052631578947</v>
      </c>
      <c r="G21" s="9" t="n">
        <f aca="false">IF(AND(C21=0,E21=0),0,IF(C21=0,"New",(E21-C21)/C21))</f>
        <v>-0.79261586802828</v>
      </c>
      <c r="H21" s="8" t="n">
        <f aca="false">SUMIFS('Source'!$E:$E,'Source'!$A:$A,"113 - Kupat Holim Meuhedet",'Source'!$B:$B,$A21)</f>
        <v>11758.5</v>
      </c>
      <c r="I21" s="8" t="n">
        <f aca="false">SUMIFS('Source'!$G:$G,'Source'!$A:$A,"113 - Kupat Holim Meuhedet",'Source'!$B:$B,$A21)</f>
        <v>1930.5</v>
      </c>
      <c r="J21" s="8" t="n">
        <f aca="false">I21*$J$5</f>
        <v>2438.52631578947</v>
      </c>
      <c r="K21" s="8" t="n">
        <f aca="false">J21-H21</f>
        <v>-9319.97368421053</v>
      </c>
      <c r="L21" s="9" t="n">
        <f aca="false">IF(AND(H21=0,J21=0),0,IF(H21=0,"New",(J21-H21)/H21))</f>
        <v>-0.79261586802828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193</v>
      </c>
      <c r="B22" s="7" t="str">
        <f aca="false">IFERROR(INDEX('Source'!$C:$C,MATCH($A22,'Source'!$B:$B,0)),"")</f>
        <v>מדרס מג'ל</v>
      </c>
      <c r="C22" s="8" t="n">
        <f aca="false">SUMIFS('Source'!$D:$D,'Source'!$A:$A,"113 - Kupat Holim Meuhedet",'Source'!$B:$B,$A22)</f>
        <v>229</v>
      </c>
      <c r="D22" s="8" t="n">
        <f aca="false">SUMIFS('Source'!$F:$F,'Source'!$A:$A,"113 - Kupat Holim Meuhedet",'Source'!$B:$B,$A22)</f>
        <v>33</v>
      </c>
      <c r="E22" s="8" t="n">
        <f aca="false">D22*$J$5</f>
        <v>41.6842105263158</v>
      </c>
      <c r="F22" s="8" t="n">
        <f aca="false">E22-C22</f>
        <v>-187.315789473684</v>
      </c>
      <c r="G22" s="9" t="n">
        <f aca="false">IF(AND(C22=0,E22=0),0,IF(C22=0,"New",(E22-C22)/C22))</f>
        <v>-0.817972879797748</v>
      </c>
      <c r="H22" s="8" t="n">
        <f aca="false">SUMIFS('Source'!$E:$E,'Source'!$A:$A,"113 - Kupat Holim Meuhedet",'Source'!$B:$B,$A22)</f>
        <v>10815.67</v>
      </c>
      <c r="I22" s="8" t="n">
        <f aca="false">SUMIFS('Source'!$G:$G,'Source'!$A:$A,"113 - Kupat Holim Meuhedet",'Source'!$B:$B,$A22)</f>
        <v>1558.59</v>
      </c>
      <c r="J22" s="8" t="n">
        <f aca="false">I22*$J$5</f>
        <v>1968.74526315789</v>
      </c>
      <c r="K22" s="8" t="n">
        <f aca="false">J22-H22</f>
        <v>-8846.92473684211</v>
      </c>
      <c r="L22" s="9" t="n">
        <f aca="false">IF(AND(H22=0,J22=0),0,IF(H22=0,"New",(J22-H22)/H22))</f>
        <v>-0.817972879797748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395</v>
      </c>
      <c r="B23" s="7" t="str">
        <f aca="false">IFERROR(INDEX('Source'!$C:$C,MATCH($A23,'Source'!$B:$B,0)),"")</f>
        <v>חגורה אוורירית איטלקית</v>
      </c>
      <c r="C23" s="8" t="n">
        <f aca="false">SUMIFS('Source'!$D:$D,'Source'!$A:$A,"113 - Kupat Holim Meuhedet",'Source'!$B:$B,$A23)</f>
        <v>64</v>
      </c>
      <c r="D23" s="8" t="n">
        <f aca="false">SUMIFS('Source'!$F:$F,'Source'!$A:$A,"113 - Kupat Holim Meuhedet",'Source'!$B:$B,$A23)</f>
        <v>12</v>
      </c>
      <c r="E23" s="8" t="n">
        <f aca="false">D23*$J$5</f>
        <v>15.1578947368421</v>
      </c>
      <c r="F23" s="8" t="n">
        <f aca="false">E23-C23</f>
        <v>-48.8421052631579</v>
      </c>
      <c r="G23" s="9" t="n">
        <f aca="false">IF(AND(C23=0,E23=0),0,IF(C23=0,"New",(E23-C23)/C23))</f>
        <v>-0.763157894736842</v>
      </c>
      <c r="H23" s="8" t="n">
        <f aca="false">SUMIFS('Source'!$E:$E,'Source'!$A:$A,"113 - Kupat Holim Meuhedet",'Source'!$B:$B,$A23)</f>
        <v>11232</v>
      </c>
      <c r="I23" s="8" t="n">
        <f aca="false">SUMIFS('Source'!$G:$G,'Source'!$A:$A,"113 - Kupat Holim Meuhedet",'Source'!$B:$B,$A23)</f>
        <v>2106</v>
      </c>
      <c r="J23" s="8" t="n">
        <f aca="false">I23*$J$5</f>
        <v>2660.21052631579</v>
      </c>
      <c r="K23" s="8" t="n">
        <f aca="false">J23-H23</f>
        <v>-8571.78947368421</v>
      </c>
      <c r="L23" s="9" t="n">
        <f aca="false">IF(AND(H23=0,J23=0),0,IF(H23=0,"New",(J23-H23)/H23))</f>
        <v>-0.763157894736842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152</v>
      </c>
      <c r="B24" s="7" t="str">
        <f aca="false">IFERROR(INDEX('Source'!$C:$C,MATCH($A24,'Source'!$B:$B,0)),"")</f>
        <v>מתלה יד-כיס</v>
      </c>
      <c r="C24" s="8" t="n">
        <f aca="false">SUMIFS('Source'!$D:$D,'Source'!$A:$A,"113 - Kupat Holim Meuhedet",'Source'!$B:$B,$A24)</f>
        <v>309</v>
      </c>
      <c r="D24" s="8" t="n">
        <f aca="false">SUMIFS('Source'!$F:$F,'Source'!$A:$A,"113 - Kupat Holim Meuhedet",'Source'!$B:$B,$A24)</f>
        <v>65</v>
      </c>
      <c r="E24" s="8" t="n">
        <f aca="false">D24*$J$5</f>
        <v>82.1052631578947</v>
      </c>
      <c r="F24" s="8" t="n">
        <f aca="false">E24-C24</f>
        <v>-226.894736842105</v>
      </c>
      <c r="G24" s="9" t="n">
        <f aca="false">IF(AND(C24=0,E24=0),0,IF(C24=0,"New",(E24-C24)/C24))</f>
        <v>-0.734287174246295</v>
      </c>
      <c r="H24" s="8" t="n">
        <f aca="false">SUMIFS('Source'!$E:$E,'Source'!$A:$A,"113 - Kupat Holim Meuhedet",'Source'!$B:$B,$A24)</f>
        <v>10815</v>
      </c>
      <c r="I24" s="8" t="n">
        <f aca="false">SUMIFS('Source'!$G:$G,'Source'!$A:$A,"113 - Kupat Holim Meuhedet",'Source'!$B:$B,$A24)</f>
        <v>2275</v>
      </c>
      <c r="J24" s="8" t="n">
        <f aca="false">I24*$J$5</f>
        <v>2873.68421052632</v>
      </c>
      <c r="K24" s="8" t="n">
        <f aca="false">J24-H24</f>
        <v>-7941.31578947368</v>
      </c>
      <c r="L24" s="9" t="n">
        <f aca="false">IF(AND(H24=0,J24=0),0,IF(H24=0,"New",(J24-H24)/H24))</f>
        <v>-0.734287174246295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632</v>
      </c>
      <c r="B25" s="7" t="str">
        <f aca="false">IFERROR(INDEX('Source'!$C:$C,MATCH($A25,'Source'!$B:$B,0)),"")</f>
        <v>חגורה אוורירית איטלקית</v>
      </c>
      <c r="C25" s="8" t="n">
        <f aca="false">SUMIFS('Source'!$D:$D,'Source'!$A:$A,"113 - Kupat Holim Meuhedet",'Source'!$B:$B,$A25)</f>
        <v>52</v>
      </c>
      <c r="D25" s="8" t="n">
        <f aca="false">SUMIFS('Source'!$F:$F,'Source'!$A:$A,"113 - Kupat Holim Meuhedet",'Source'!$B:$B,$A25)</f>
        <v>4</v>
      </c>
      <c r="E25" s="8" t="n">
        <f aca="false">D25*$J$5</f>
        <v>5.05263157894737</v>
      </c>
      <c r="F25" s="8" t="n">
        <f aca="false">E25-C25</f>
        <v>-46.9473684210526</v>
      </c>
      <c r="G25" s="9" t="n">
        <f aca="false">IF(AND(C25=0,E25=0),0,IF(C25=0,"New",(E25-C25)/C25))</f>
        <v>-0.902834008097166</v>
      </c>
      <c r="H25" s="8" t="n">
        <f aca="false">SUMIFS('Source'!$E:$E,'Source'!$A:$A,"113 - Kupat Holim Meuhedet",'Source'!$B:$B,$A25)</f>
        <v>9126</v>
      </c>
      <c r="I25" s="8" t="n">
        <f aca="false">SUMIFS('Source'!$G:$G,'Source'!$A:$A,"113 - Kupat Holim Meuhedet",'Source'!$B:$B,$A25)</f>
        <v>702</v>
      </c>
      <c r="J25" s="8" t="n">
        <f aca="false">I25*$J$5</f>
        <v>886.736842105263</v>
      </c>
      <c r="K25" s="8" t="n">
        <f aca="false">J25-H25</f>
        <v>-8239.26315789474</v>
      </c>
      <c r="L25" s="9" t="n">
        <f aca="false">IF(AND(H25=0,J25=0),0,IF(H25=0,"New",(J25-H25)/H25))</f>
        <v>-0.902834008097166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130</v>
      </c>
      <c r="B26" s="7" t="str">
        <f aca="false">IFERROR(INDEX('Source'!$C:$C,MATCH($A26,'Source'!$B:$B,0)),"")</f>
        <v>מתלה יד-כיס</v>
      </c>
      <c r="C26" s="8" t="n">
        <f aca="false">SUMIFS('Source'!$D:$D,'Source'!$A:$A,"113 - Kupat Holim Meuhedet",'Source'!$B:$B,$A26)</f>
        <v>345</v>
      </c>
      <c r="D26" s="8" t="n">
        <f aca="false">SUMIFS('Source'!$F:$F,'Source'!$A:$A,"113 - Kupat Holim Meuhedet",'Source'!$B:$B,$A26)</f>
        <v>106</v>
      </c>
      <c r="E26" s="8" t="n">
        <f aca="false">D26*$J$5</f>
        <v>133.894736842105</v>
      </c>
      <c r="F26" s="8" t="n">
        <f aca="false">E26-C26</f>
        <v>-211.105263157895</v>
      </c>
      <c r="G26" s="9" t="n">
        <f aca="false">IF(AND(C26=0,E26=0),0,IF(C26=0,"New",(E26-C26)/C26))</f>
        <v>-0.611899313501144</v>
      </c>
      <c r="H26" s="8" t="n">
        <f aca="false">SUMIFS('Source'!$E:$E,'Source'!$A:$A,"113 - Kupat Holim Meuhedet",'Source'!$B:$B,$A26)</f>
        <v>12075</v>
      </c>
      <c r="I26" s="8" t="n">
        <f aca="false">SUMIFS('Source'!$G:$G,'Source'!$A:$A,"113 - Kupat Holim Meuhedet",'Source'!$B:$B,$A26)</f>
        <v>3710</v>
      </c>
      <c r="J26" s="8" t="n">
        <f aca="false">I26*$J$5</f>
        <v>4686.31578947368</v>
      </c>
      <c r="K26" s="8" t="n">
        <f aca="false">J26-H26</f>
        <v>-7388.68421052632</v>
      </c>
      <c r="L26" s="9" t="n">
        <f aca="false">IF(AND(H26=0,J26=0),0,IF(H26=0,"New",(J26-H26)/H26))</f>
        <v>-0.611899313501144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161</v>
      </c>
      <c r="B27" s="7" t="str">
        <f aca="false">IFERROR(INDEX('Source'!$C:$C,MATCH($A27,'Source'!$B:$B,0)),"")</f>
        <v>חגורת קיבוע לכתף</v>
      </c>
      <c r="C27" s="8" t="n">
        <f aca="false">SUMIFS('Source'!$D:$D,'Source'!$A:$A,"113 - Kupat Holim Meuhedet",'Source'!$B:$B,$A27)</f>
        <v>83</v>
      </c>
      <c r="D27" s="8" t="n">
        <f aca="false">SUMIFS('Source'!$F:$F,'Source'!$A:$A,"113 - Kupat Holim Meuhedet",'Source'!$B:$B,$A27)</f>
        <v>18</v>
      </c>
      <c r="E27" s="8" t="n">
        <f aca="false">D27*$J$5</f>
        <v>22.7368421052632</v>
      </c>
      <c r="F27" s="8" t="n">
        <f aca="false">E27-C27</f>
        <v>-60.2631578947368</v>
      </c>
      <c r="G27" s="9" t="n">
        <f aca="false">IF(AND(C27=0,E27=0),0,IF(C27=0,"New",(E27-C27)/C27))</f>
        <v>-0.726062143310083</v>
      </c>
      <c r="H27" s="8" t="n">
        <f aca="false">SUMIFS('Source'!$E:$E,'Source'!$A:$A,"113 - Kupat Holim Meuhedet",'Source'!$B:$B,$A27)</f>
        <v>10499.5</v>
      </c>
      <c r="I27" s="8" t="n">
        <f aca="false">SUMIFS('Source'!$G:$G,'Source'!$A:$A,"113 - Kupat Holim Meuhedet",'Source'!$B:$B,$A27)</f>
        <v>2277</v>
      </c>
      <c r="J27" s="8" t="n">
        <f aca="false">I27*$J$5</f>
        <v>2876.21052631579</v>
      </c>
      <c r="K27" s="8" t="n">
        <f aca="false">J27-H27</f>
        <v>-7623.28947368421</v>
      </c>
      <c r="L27" s="9" t="n">
        <f aca="false">IF(AND(H27=0,J27=0),0,IF(H27=0,"New",(J27-H27)/H27))</f>
        <v>-0.726062143310083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148</v>
      </c>
      <c r="B28" s="7" t="str">
        <f aca="false">IFERROR(INDEX('Source'!$C:$C,MATCH($A28,'Source'!$B:$B,0)),"")</f>
        <v>מגן ברך רגיל</v>
      </c>
      <c r="C28" s="8" t="n">
        <f aca="false">SUMIFS('Source'!$D:$D,'Source'!$A:$A,"113 - Kupat Holim Meuhedet",'Source'!$B:$B,$A28)</f>
        <v>646</v>
      </c>
      <c r="D28" s="8" t="n">
        <f aca="false">SUMIFS('Source'!$F:$F,'Source'!$A:$A,"113 - Kupat Holim Meuhedet",'Source'!$B:$B,$A28)</f>
        <v>161</v>
      </c>
      <c r="E28" s="8" t="n">
        <f aca="false">D28*$J$5</f>
        <v>203.368421052632</v>
      </c>
      <c r="F28" s="8" t="n">
        <f aca="false">E28-C28</f>
        <v>-442.631578947368</v>
      </c>
      <c r="G28" s="9" t="n">
        <f aca="false">IF(AND(C28=0,E28=0),0,IF(C28=0,"New",(E28-C28)/C28))</f>
        <v>-0.685188202704905</v>
      </c>
      <c r="H28" s="8" t="n">
        <f aca="false">SUMIFS('Source'!$E:$E,'Source'!$A:$A,"113 - Kupat Holim Meuhedet",'Source'!$B:$B,$A28)</f>
        <v>10659</v>
      </c>
      <c r="I28" s="8" t="n">
        <f aca="false">SUMIFS('Source'!$G:$G,'Source'!$A:$A,"113 - Kupat Holim Meuhedet",'Source'!$B:$B,$A28)</f>
        <v>2656.5</v>
      </c>
      <c r="J28" s="8" t="n">
        <f aca="false">I28*$J$5</f>
        <v>3355.57894736842</v>
      </c>
      <c r="K28" s="8" t="n">
        <f aca="false">J28-H28</f>
        <v>-7303.42105263158</v>
      </c>
      <c r="L28" s="9" t="n">
        <f aca="false">IF(AND(H28=0,J28=0),0,IF(H28=0,"New",(J28-H28)/H28))</f>
        <v>-0.685188202704905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98</v>
      </c>
      <c r="B29" s="7" t="str">
        <f aca="false">IFERROR(INDEX('Source'!$C:$C,MATCH($A29,'Source'!$B:$B,0)),"")</f>
        <v>חגורת גב אפורה</v>
      </c>
      <c r="C29" s="8" t="n">
        <f aca="false">SUMIFS('Source'!$D:$D,'Source'!$A:$A,"113 - Kupat Holim Meuhedet",'Source'!$B:$B,$A29)</f>
        <v>150</v>
      </c>
      <c r="D29" s="8" t="n">
        <f aca="false">SUMIFS('Source'!$F:$F,'Source'!$A:$A,"113 - Kupat Holim Meuhedet",'Source'!$B:$B,$A29)</f>
        <v>25</v>
      </c>
      <c r="E29" s="8" t="n">
        <f aca="false">D29*$J$5</f>
        <v>31.5789473684211</v>
      </c>
      <c r="F29" s="8" t="n">
        <f aca="false">E29-C29</f>
        <v>-118.421052631579</v>
      </c>
      <c r="G29" s="9" t="n">
        <f aca="false">IF(AND(C29=0,E29=0),0,IF(C29=0,"New",(E29-C29)/C29))</f>
        <v>-0.789473684210526</v>
      </c>
      <c r="H29" s="8" t="n">
        <f aca="false">SUMIFS('Source'!$E:$E,'Source'!$A:$A,"113 - Kupat Holim Meuhedet",'Source'!$B:$B,$A29)</f>
        <v>9750</v>
      </c>
      <c r="I29" s="8" t="n">
        <f aca="false">SUMIFS('Source'!$G:$G,'Source'!$A:$A,"113 - Kupat Holim Meuhedet",'Source'!$B:$B,$A29)</f>
        <v>1807.36</v>
      </c>
      <c r="J29" s="8" t="n">
        <f aca="false">I29*$J$5</f>
        <v>2282.98105263158</v>
      </c>
      <c r="K29" s="8" t="n">
        <f aca="false">J29-H29</f>
        <v>-7467.01894736842</v>
      </c>
      <c r="L29" s="9" t="n">
        <f aca="false">IF(AND(H29=0,J29=0),0,IF(H29=0,"New",(J29-H29)/H29))</f>
        <v>-0.765848097165992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192</v>
      </c>
      <c r="B30" s="7" t="str">
        <f aca="false">IFERROR(INDEX('Source'!$C:$C,MATCH($A30,'Source'!$B:$B,0)),"")</f>
        <v>סד לאגודל</v>
      </c>
      <c r="C30" s="8" t="n">
        <f aca="false">SUMIFS('Source'!$D:$D,'Source'!$A:$A,"113 - Kupat Holim Meuhedet",'Source'!$B:$B,$A30)</f>
        <v>527</v>
      </c>
      <c r="D30" s="8" t="n">
        <f aca="false">SUMIFS('Source'!$F:$F,'Source'!$A:$A,"113 - Kupat Holim Meuhedet",'Source'!$B:$B,$A30)</f>
        <v>128</v>
      </c>
      <c r="E30" s="8" t="n">
        <f aca="false">D30*$J$5</f>
        <v>161.684210526316</v>
      </c>
      <c r="F30" s="8" t="n">
        <f aca="false">E30-C30</f>
        <v>-365.315789473684</v>
      </c>
      <c r="G30" s="9" t="n">
        <f aca="false">IF(AND(C30=0,E30=0),0,IF(C30=0,"New",(E30-C30)/C30))</f>
        <v>-0.693198841506042</v>
      </c>
      <c r="H30" s="8" t="n">
        <f aca="false">SUMIFS('Source'!$E:$E,'Source'!$A:$A,"113 - Kupat Holim Meuhedet",'Source'!$B:$B,$A30)</f>
        <v>10540</v>
      </c>
      <c r="I30" s="8" t="n">
        <f aca="false">SUMIFS('Source'!$G:$G,'Source'!$A:$A,"113 - Kupat Holim Meuhedet",'Source'!$B:$B,$A30)</f>
        <v>2668.54</v>
      </c>
      <c r="J30" s="8" t="n">
        <f aca="false">I30*$J$5</f>
        <v>3370.78736842105</v>
      </c>
      <c r="K30" s="8" t="n">
        <f aca="false">J30-H30</f>
        <v>-7169.21263157895</v>
      </c>
      <c r="L30" s="9" t="n">
        <f aca="false">IF(AND(H30=0,J30=0),0,IF(H30=0,"New",(J30-H30)/H30))</f>
        <v>-0.680190951762709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96</v>
      </c>
      <c r="B31" s="7" t="str">
        <f aca="false">IFERROR(INDEX('Source'!$C:$C,MATCH($A31,'Source'!$B:$B,0)),"")</f>
        <v>מגן יד</v>
      </c>
      <c r="C31" s="8" t="n">
        <f aca="false">SUMIFS('Source'!$D:$D,'Source'!$A:$A,"113 - Kupat Holim Meuhedet",'Source'!$B:$B,$A31)</f>
        <v>434</v>
      </c>
      <c r="D31" s="8" t="n">
        <f aca="false">SUMIFS('Source'!$F:$F,'Source'!$A:$A,"113 - Kupat Holim Meuhedet",'Source'!$B:$B,$A31)</f>
        <v>123</v>
      </c>
      <c r="E31" s="8" t="n">
        <f aca="false">D31*$J$5</f>
        <v>155.368421052632</v>
      </c>
      <c r="F31" s="8" t="n">
        <f aca="false">E31-C31</f>
        <v>-278.631578947368</v>
      </c>
      <c r="G31" s="9" t="n">
        <f aca="false">IF(AND(C31=0,E31=0),0,IF(C31=0,"New",(E31-C31)/C31))</f>
        <v>-0.642008246422508</v>
      </c>
      <c r="H31" s="8" t="n">
        <f aca="false">SUMIFS('Source'!$E:$E,'Source'!$A:$A,"113 - Kupat Holim Meuhedet",'Source'!$B:$B,$A31)</f>
        <v>10602.62</v>
      </c>
      <c r="I31" s="8" t="n">
        <f aca="false">SUMIFS('Source'!$G:$G,'Source'!$A:$A,"113 - Kupat Holim Meuhedet",'Source'!$B:$B,$A31)</f>
        <v>3004.89</v>
      </c>
      <c r="J31" s="8" t="n">
        <f aca="false">I31*$J$5</f>
        <v>3795.65052631579</v>
      </c>
      <c r="K31" s="8" t="n">
        <f aca="false">J31-H31</f>
        <v>-6806.96947368421</v>
      </c>
      <c r="L31" s="9" t="n">
        <f aca="false">IF(AND(H31=0,J31=0),0,IF(H31=0,"New",(J31-H31)/H31))</f>
        <v>-0.642008246422508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206</v>
      </c>
      <c r="B32" s="7" t="str">
        <f aca="false">IFERROR(INDEX('Source'!$C:$C,MATCH($A32,'Source'!$B:$B,0)),"")</f>
        <v>חגורת גב אפורה</v>
      </c>
      <c r="C32" s="8" t="n">
        <f aca="false">SUMIFS('Source'!$D:$D,'Source'!$A:$A,"113 - Kupat Holim Meuhedet",'Source'!$B:$B,$A32)</f>
        <v>145</v>
      </c>
      <c r="D32" s="8" t="n">
        <f aca="false">SUMIFS('Source'!$F:$F,'Source'!$A:$A,"113 - Kupat Holim Meuhedet",'Source'!$B:$B,$A32)</f>
        <v>29</v>
      </c>
      <c r="E32" s="8" t="n">
        <f aca="false">D32*$J$5</f>
        <v>36.6315789473684</v>
      </c>
      <c r="F32" s="8" t="n">
        <f aca="false">E32-C32</f>
        <v>-108.368421052632</v>
      </c>
      <c r="G32" s="9" t="n">
        <f aca="false">IF(AND(C32=0,E32=0),0,IF(C32=0,"New",(E32-C32)/C32))</f>
        <v>-0.747368421052632</v>
      </c>
      <c r="H32" s="8" t="n">
        <f aca="false">SUMIFS('Source'!$E:$E,'Source'!$A:$A,"113 - Kupat Holim Meuhedet",'Source'!$B:$B,$A32)</f>
        <v>9425</v>
      </c>
      <c r="I32" s="8" t="n">
        <f aca="false">SUMIFS('Source'!$G:$G,'Source'!$A:$A,"113 - Kupat Holim Meuhedet",'Source'!$B:$B,$A32)</f>
        <v>2067.36</v>
      </c>
      <c r="J32" s="8" t="n">
        <f aca="false">I32*$J$5</f>
        <v>2611.40210526316</v>
      </c>
      <c r="K32" s="8" t="n">
        <f aca="false">J32-H32</f>
        <v>-6813.59789473684</v>
      </c>
      <c r="L32" s="9" t="n">
        <f aca="false">IF(AND(H32=0,J32=0),0,IF(H32=0,"New",(J32-H32)/H32))</f>
        <v>-0.722928158592768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204</v>
      </c>
      <c r="B33" s="7" t="str">
        <f aca="false">IFERROR(INDEX('Source'!$C:$C,MATCH($A33,'Source'!$B:$B,0)),"")</f>
        <v>חגורת קיבוע לכתף</v>
      </c>
      <c r="C33" s="8" t="n">
        <f aca="false">SUMIFS('Source'!$D:$D,'Source'!$A:$A,"113 - Kupat Holim Meuhedet",'Source'!$B:$B,$A33)</f>
        <v>61</v>
      </c>
      <c r="D33" s="8" t="n">
        <f aca="false">SUMIFS('Source'!$F:$F,'Source'!$A:$A,"113 - Kupat Holim Meuhedet",'Source'!$B:$B,$A33)</f>
        <v>9</v>
      </c>
      <c r="E33" s="8" t="n">
        <f aca="false">D33*$J$5</f>
        <v>11.3684210526316</v>
      </c>
      <c r="F33" s="8" t="n">
        <f aca="false">E33-C33</f>
        <v>-49.6315789473684</v>
      </c>
      <c r="G33" s="9" t="n">
        <f aca="false">IF(AND(C33=0,E33=0),0,IF(C33=0,"New",(E33-C33)/C33))</f>
        <v>-0.813632441760138</v>
      </c>
      <c r="H33" s="8" t="n">
        <f aca="false">SUMIFS('Source'!$E:$E,'Source'!$A:$A,"113 - Kupat Holim Meuhedet",'Source'!$B:$B,$A33)</f>
        <v>7716.5</v>
      </c>
      <c r="I33" s="8" t="n">
        <f aca="false">SUMIFS('Source'!$G:$G,'Source'!$A:$A,"113 - Kupat Holim Meuhedet",'Source'!$B:$B,$A33)</f>
        <v>1138.5</v>
      </c>
      <c r="J33" s="8" t="n">
        <f aca="false">I33*$J$5</f>
        <v>1438.10526315789</v>
      </c>
      <c r="K33" s="8" t="n">
        <f aca="false">J33-H33</f>
        <v>-6278.39473684211</v>
      </c>
      <c r="L33" s="9" t="n">
        <f aca="false">IF(AND(H33=0,J33=0),0,IF(H33=0,"New",(J33-H33)/H33))</f>
        <v>-0.813632441760138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111</v>
      </c>
      <c r="B34" s="7" t="str">
        <f aca="false">IFERROR(INDEX('Source'!$C:$C,MATCH($A34,'Source'!$B:$B,0)),"")</f>
        <v>מגן קרסול סגור</v>
      </c>
      <c r="C34" s="8" t="n">
        <f aca="false">SUMIFS('Source'!$D:$D,'Source'!$A:$A,"113 - Kupat Holim Meuhedet",'Source'!$B:$B,$A34)</f>
        <v>289</v>
      </c>
      <c r="D34" s="8" t="n">
        <f aca="false">SUMIFS('Source'!$F:$F,'Source'!$A:$A,"113 - Kupat Holim Meuhedet",'Source'!$B:$B,$A34)</f>
        <v>66</v>
      </c>
      <c r="E34" s="8" t="n">
        <f aca="false">D34*$J$5</f>
        <v>83.3684210526316</v>
      </c>
      <c r="F34" s="8" t="n">
        <f aca="false">E34-C34</f>
        <v>-205.631578947368</v>
      </c>
      <c r="G34" s="9" t="n">
        <f aca="false">IF(AND(C34=0,E34=0),0,IF(C34=0,"New",(E34-C34)/C34))</f>
        <v>-0.711527954835185</v>
      </c>
      <c r="H34" s="8" t="n">
        <f aca="false">SUMIFS('Source'!$E:$E,'Source'!$A:$A,"113 - Kupat Holim Meuhedet",'Source'!$B:$B,$A34)</f>
        <v>8360.77</v>
      </c>
      <c r="I34" s="8" t="n">
        <f aca="false">SUMIFS('Source'!$G:$G,'Source'!$A:$A,"113 - Kupat Holim Meuhedet",'Source'!$B:$B,$A34)</f>
        <v>1909.38</v>
      </c>
      <c r="J34" s="8" t="n">
        <f aca="false">I34*$J$5</f>
        <v>2411.84842105263</v>
      </c>
      <c r="K34" s="8" t="n">
        <f aca="false">J34-H34</f>
        <v>-5948.92157894737</v>
      </c>
      <c r="L34" s="9" t="n">
        <f aca="false">IF(AND(H34=0,J34=0),0,IF(H34=0,"New",(J34-H34)/H34))</f>
        <v>-0.711527954835185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166</v>
      </c>
      <c r="B35" s="7" t="str">
        <f aca="false">IFERROR(INDEX('Source'!$C:$C,MATCH($A35,'Source'!$B:$B,0)),"")</f>
        <v>כרית סיליקון לעקב</v>
      </c>
      <c r="C35" s="8" t="n">
        <f aca="false">SUMIFS('Source'!$D:$D,'Source'!$A:$A,"113 - Kupat Holim Meuhedet",'Source'!$B:$B,$A35)</f>
        <v>135</v>
      </c>
      <c r="D35" s="8" t="n">
        <f aca="false">SUMIFS('Source'!$F:$F,'Source'!$A:$A,"113 - Kupat Holim Meuhedet",'Source'!$B:$B,$A35)</f>
        <v>32</v>
      </c>
      <c r="E35" s="8" t="n">
        <f aca="false">D35*$J$5</f>
        <v>40.4210526315789</v>
      </c>
      <c r="F35" s="8" t="n">
        <f aca="false">E35-C35</f>
        <v>-94.5789473684211</v>
      </c>
      <c r="G35" s="9" t="n">
        <f aca="false">IF(AND(C35=0,E35=0),0,IF(C35=0,"New",(E35-C35)/C35))</f>
        <v>-0.700584795321637</v>
      </c>
      <c r="H35" s="8" t="n">
        <f aca="false">SUMIFS('Source'!$E:$E,'Source'!$A:$A,"113 - Kupat Holim Meuhedet",'Source'!$B:$B,$A35)</f>
        <v>8541.45</v>
      </c>
      <c r="I35" s="8" t="n">
        <f aca="false">SUMIFS('Source'!$G:$G,'Source'!$A:$A,"113 - Kupat Holim Meuhedet",'Source'!$B:$B,$A35)</f>
        <v>2144.22</v>
      </c>
      <c r="J35" s="8" t="n">
        <f aca="false">I35*$J$5</f>
        <v>2708.48842105263</v>
      </c>
      <c r="K35" s="8" t="n">
        <f aca="false">J35-H35</f>
        <v>-5832.96157894737</v>
      </c>
      <c r="L35" s="9" t="n">
        <f aca="false">IF(AND(H35=0,J35=0),0,IF(H35=0,"New",(J35-H35)/H35))</f>
        <v>-0.682900629161017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113</v>
      </c>
      <c r="B36" s="7" t="str">
        <f aca="false">IFERROR(INDEX('Source'!$C:$C,MATCH($A36,'Source'!$B:$B,0)),"")</f>
        <v>מגן קרסול סגור</v>
      </c>
      <c r="C36" s="8" t="n">
        <f aca="false">SUMIFS('Source'!$D:$D,'Source'!$A:$A,"113 - Kupat Holim Meuhedet",'Source'!$B:$B,$A36)</f>
        <v>320</v>
      </c>
      <c r="D36" s="8" t="n">
        <f aca="false">SUMIFS('Source'!$F:$F,'Source'!$A:$A,"113 - Kupat Holim Meuhedet",'Source'!$B:$B,$A36)</f>
        <v>102</v>
      </c>
      <c r="E36" s="8" t="n">
        <f aca="false">D36*$J$5</f>
        <v>128.842105263158</v>
      </c>
      <c r="F36" s="8" t="n">
        <f aca="false">E36-C36</f>
        <v>-191.157894736842</v>
      </c>
      <c r="G36" s="9" t="n">
        <f aca="false">IF(AND(C36=0,E36=0),0,IF(C36=0,"New",(E36-C36)/C36))</f>
        <v>-0.597368421052632</v>
      </c>
      <c r="H36" s="8" t="n">
        <f aca="false">SUMIFS('Source'!$E:$E,'Source'!$A:$A,"113 - Kupat Holim Meuhedet",'Source'!$B:$B,$A36)</f>
        <v>9257.6</v>
      </c>
      <c r="I36" s="8" t="n">
        <f aca="false">SUMIFS('Source'!$G:$G,'Source'!$A:$A,"113 - Kupat Holim Meuhedet",'Source'!$B:$B,$A36)</f>
        <v>2950.86</v>
      </c>
      <c r="J36" s="8" t="n">
        <f aca="false">I36*$J$5</f>
        <v>3727.40210526316</v>
      </c>
      <c r="K36" s="8" t="n">
        <f aca="false">J36-H36</f>
        <v>-5530.19789473684</v>
      </c>
      <c r="L36" s="9" t="n">
        <f aca="false">IF(AND(H36=0,J36=0),0,IF(H36=0,"New",(J36-H36)/H36))</f>
        <v>-0.597368421052632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139</v>
      </c>
      <c r="B37" s="7" t="str">
        <f aca="false">IFERROR(INDEX('Source'!$C:$C,MATCH($A37,'Source'!$B:$B,0)),"")</f>
        <v>מגן ברך רגיל</v>
      </c>
      <c r="C37" s="8" t="n">
        <f aca="false">SUMIFS('Source'!$D:$D,'Source'!$A:$A,"113 - Kupat Holim Meuhedet",'Source'!$B:$B,$A37)</f>
        <v>470</v>
      </c>
      <c r="D37" s="8" t="n">
        <f aca="false">SUMIFS('Source'!$F:$F,'Source'!$A:$A,"113 - Kupat Holim Meuhedet",'Source'!$B:$B,$A37)</f>
        <v>121</v>
      </c>
      <c r="E37" s="8" t="n">
        <f aca="false">D37*$J$5</f>
        <v>152.842105263158</v>
      </c>
      <c r="F37" s="8" t="n">
        <f aca="false">E37-C37</f>
        <v>-317.157894736842</v>
      </c>
      <c r="G37" s="9" t="n">
        <f aca="false">IF(AND(C37=0,E37=0),0,IF(C37=0,"New",(E37-C37)/C37))</f>
        <v>-0.674804031354983</v>
      </c>
      <c r="H37" s="8" t="n">
        <f aca="false">SUMIFS('Source'!$E:$E,'Source'!$A:$A,"113 - Kupat Holim Meuhedet",'Source'!$B:$B,$A37)</f>
        <v>7755</v>
      </c>
      <c r="I37" s="8" t="n">
        <f aca="false">SUMIFS('Source'!$G:$G,'Source'!$A:$A,"113 - Kupat Holim Meuhedet",'Source'!$B:$B,$A37)</f>
        <v>1996.5</v>
      </c>
      <c r="J37" s="8" t="n">
        <f aca="false">I37*$J$5</f>
        <v>2521.89473684211</v>
      </c>
      <c r="K37" s="8" t="n">
        <f aca="false">J37-H37</f>
        <v>-5233.1052631579</v>
      </c>
      <c r="L37" s="9" t="n">
        <f aca="false">IF(AND(H37=0,J37=0),0,IF(H37=0,"New",(J37-H37)/H37))</f>
        <v>-0.674804031354983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106</v>
      </c>
      <c r="B38" s="7" t="str">
        <f aca="false">IFERROR(INDEX('Source'!$C:$C,MATCH($A38,'Source'!$B:$B,0)),"")</f>
        <v>מגן יד</v>
      </c>
      <c r="C38" s="8" t="n">
        <f aca="false">SUMIFS('Source'!$D:$D,'Source'!$A:$A,"113 - Kupat Holim Meuhedet",'Source'!$B:$B,$A38)</f>
        <v>315</v>
      </c>
      <c r="D38" s="8" t="n">
        <f aca="false">SUMIFS('Source'!$F:$F,'Source'!$A:$A,"113 - Kupat Holim Meuhedet",'Source'!$B:$B,$A38)</f>
        <v>83</v>
      </c>
      <c r="E38" s="8" t="n">
        <f aca="false">D38*$J$5</f>
        <v>104.842105263158</v>
      </c>
      <c r="F38" s="8" t="n">
        <f aca="false">E38-C38</f>
        <v>-210.157894736842</v>
      </c>
      <c r="G38" s="9" t="n">
        <f aca="false">IF(AND(C38=0,E38=0),0,IF(C38=0,"New",(E38-C38)/C38))</f>
        <v>-0.667167919799499</v>
      </c>
      <c r="H38" s="8" t="n">
        <f aca="false">SUMIFS('Source'!$E:$E,'Source'!$A:$A,"113 - Kupat Holim Meuhedet",'Source'!$B:$B,$A38)</f>
        <v>7695.45</v>
      </c>
      <c r="I38" s="8" t="n">
        <f aca="false">SUMIFS('Source'!$G:$G,'Source'!$A:$A,"113 - Kupat Holim Meuhedet",'Source'!$B:$B,$A38)</f>
        <v>2056.32</v>
      </c>
      <c r="J38" s="8" t="n">
        <f aca="false">I38*$J$5</f>
        <v>2597.45684210526</v>
      </c>
      <c r="K38" s="8" t="n">
        <f aca="false">J38-H38</f>
        <v>-5097.99315789474</v>
      </c>
      <c r="L38" s="9" t="n">
        <f aca="false">IF(AND(H38=0,J38=0),0,IF(H38=0,"New",(J38-H38)/H38))</f>
        <v>-0.662468492147274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157</v>
      </c>
      <c r="B39" s="7" t="str">
        <f aca="false">IFERROR(INDEX('Source'!$C:$C,MATCH($A39,'Source'!$B:$B,0)),"")</f>
        <v>חגורת בטן</v>
      </c>
      <c r="C39" s="8" t="n">
        <f aca="false">SUMIFS('Source'!$D:$D,'Source'!$A:$A,"113 - Kupat Holim Meuhedet",'Source'!$B:$B,$A39)</f>
        <v>112</v>
      </c>
      <c r="D39" s="8" t="n">
        <f aca="false">SUMIFS('Source'!$F:$F,'Source'!$A:$A,"113 - Kupat Holim Meuhedet",'Source'!$B:$B,$A39)</f>
        <v>38</v>
      </c>
      <c r="E39" s="8" t="n">
        <f aca="false">D39*$J$5</f>
        <v>48</v>
      </c>
      <c r="F39" s="8" t="n">
        <f aca="false">E39-C39</f>
        <v>-64</v>
      </c>
      <c r="G39" s="9" t="n">
        <f aca="false">IF(AND(C39=0,E39=0),0,IF(C39=0,"New",(E39-C39)/C39))</f>
        <v>-0.571428571428571</v>
      </c>
      <c r="H39" s="8" t="n">
        <f aca="false">SUMIFS('Source'!$E:$E,'Source'!$A:$A,"113 - Kupat Holim Meuhedet",'Source'!$B:$B,$A39)</f>
        <v>8102.08</v>
      </c>
      <c r="I39" s="8" t="n">
        <f aca="false">SUMIFS('Source'!$G:$G,'Source'!$A:$A,"113 - Kupat Holim Meuhedet",'Source'!$B:$B,$A39)</f>
        <v>2748.92</v>
      </c>
      <c r="J39" s="8" t="n">
        <f aca="false">I39*$J$5</f>
        <v>3472.32</v>
      </c>
      <c r="K39" s="8" t="n">
        <f aca="false">J39-H39</f>
        <v>-4629.76</v>
      </c>
      <c r="L39" s="9" t="n">
        <f aca="false">IF(AND(H39=0,J39=0),0,IF(H39=0,"New",(J39-H39)/H39))</f>
        <v>-0.571428571428572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188</v>
      </c>
      <c r="B40" s="7" t="str">
        <f aca="false">IFERROR(INDEX('Source'!$C:$C,MATCH($A40,'Source'!$B:$B,0)),"")</f>
        <v>גרבי טיסה</v>
      </c>
      <c r="C40" s="8" t="n">
        <f aca="false">SUMIFS('Source'!$D:$D,'Source'!$A:$A,"113 - Kupat Holim Meuhedet",'Source'!$B:$B,$A40)</f>
        <v>125</v>
      </c>
      <c r="D40" s="8" t="n">
        <f aca="false">SUMIFS('Source'!$F:$F,'Source'!$A:$A,"113 - Kupat Holim Meuhedet",'Source'!$B:$B,$A40)</f>
        <v>-3</v>
      </c>
      <c r="E40" s="8" t="n">
        <f aca="false">D40*$J$5</f>
        <v>-3.78947368421053</v>
      </c>
      <c r="F40" s="8" t="n">
        <f aca="false">E40-C40</f>
        <v>-128.789473684211</v>
      </c>
      <c r="G40" s="9" t="n">
        <f aca="false">IF(AND(C40=0,E40=0),0,IF(C40=0,"New",(E40-C40)/C40))</f>
        <v>-1.03031578947368</v>
      </c>
      <c r="H40" s="8" t="n">
        <f aca="false">SUMIFS('Source'!$E:$E,'Source'!$A:$A,"113 - Kupat Holim Meuhedet",'Source'!$B:$B,$A40)</f>
        <v>5226.25</v>
      </c>
      <c r="I40" s="8" t="n">
        <f aca="false">SUMIFS('Source'!$G:$G,'Source'!$A:$A,"113 - Kupat Holim Meuhedet",'Source'!$B:$B,$A40)</f>
        <v>-125.43</v>
      </c>
      <c r="J40" s="8" t="n">
        <f aca="false">I40*$J$5</f>
        <v>-158.437894736842</v>
      </c>
      <c r="K40" s="8" t="n">
        <f aca="false">J40-H40</f>
        <v>-5384.68789473684</v>
      </c>
      <c r="L40" s="9" t="n">
        <f aca="false">IF(AND(H40=0,J40=0),0,IF(H40=0,"New",(J40-H40)/H40))</f>
        <v>-1.03031578947368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154</v>
      </c>
      <c r="B41" s="7" t="str">
        <f aca="false">IFERROR(INDEX('Source'!$C:$C,MATCH($A41,'Source'!$B:$B,0)),"")</f>
        <v>מגן ברך ארוך</v>
      </c>
      <c r="C41" s="8" t="n">
        <f aca="false">SUMIFS('Source'!$D:$D,'Source'!$A:$A,"113 - Kupat Holim Meuhedet",'Source'!$B:$B,$A41)</f>
        <v>329</v>
      </c>
      <c r="D41" s="8" t="n">
        <f aca="false">SUMIFS('Source'!$F:$F,'Source'!$A:$A,"113 - Kupat Holim Meuhedet",'Source'!$B:$B,$A41)</f>
        <v>70</v>
      </c>
      <c r="E41" s="8" t="n">
        <f aca="false">D41*$J$5</f>
        <v>88.421052631579</v>
      </c>
      <c r="F41" s="8" t="n">
        <f aca="false">E41-C41</f>
        <v>-240.578947368421</v>
      </c>
      <c r="G41" s="9" t="n">
        <f aca="false">IF(AND(C41=0,E41=0),0,IF(C41=0,"New",(E41-C41)/C41))</f>
        <v>-0.731243001119821</v>
      </c>
      <c r="H41" s="8" t="n">
        <f aca="false">SUMIFS('Source'!$E:$E,'Source'!$A:$A,"113 - Kupat Holim Meuhedet",'Source'!$B:$B,$A41)</f>
        <v>6744.5</v>
      </c>
      <c r="I41" s="8" t="n">
        <f aca="false">SUMIFS('Source'!$G:$G,'Source'!$A:$A,"113 - Kupat Holim Meuhedet",'Source'!$B:$B,$A41)</f>
        <v>1435</v>
      </c>
      <c r="J41" s="8" t="n">
        <f aca="false">I41*$J$5</f>
        <v>1812.63157894737</v>
      </c>
      <c r="K41" s="8" t="n">
        <f aca="false">J41-H41</f>
        <v>-4931.86842105263</v>
      </c>
      <c r="L41" s="9" t="n">
        <f aca="false">IF(AND(H41=0,J41=0),0,IF(H41=0,"New",(J41-H41)/H41))</f>
        <v>-0.731243001119821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236</v>
      </c>
      <c r="B42" s="7" t="str">
        <f aca="false">IFERROR(INDEX('Source'!$C:$C,MATCH($A42,'Source'!$B:$B,0)),"")</f>
        <v>רפידת אנטי-ריח</v>
      </c>
      <c r="C42" s="8" t="n">
        <f aca="false">SUMIFS('Source'!$D:$D,'Source'!$A:$A,"113 - Kupat Holim Meuhedet",'Source'!$B:$B,$A42)</f>
        <v>646</v>
      </c>
      <c r="D42" s="8" t="n">
        <f aca="false">SUMIFS('Source'!$F:$F,'Source'!$A:$A,"113 - Kupat Holim Meuhedet",'Source'!$B:$B,$A42)</f>
        <v>110</v>
      </c>
      <c r="E42" s="8" t="n">
        <f aca="false">D42*$J$5</f>
        <v>138.947368421053</v>
      </c>
      <c r="F42" s="8" t="n">
        <f aca="false">E42-C42</f>
        <v>-507.052631578947</v>
      </c>
      <c r="G42" s="9" t="n">
        <f aca="false">IF(AND(C42=0,E42=0),0,IF(C42=0,"New",(E42-C42)/C42))</f>
        <v>-0.784911194394655</v>
      </c>
      <c r="H42" s="8" t="n">
        <f aca="false">SUMIFS('Source'!$E:$E,'Source'!$A:$A,"113 - Kupat Holim Meuhedet",'Source'!$B:$B,$A42)</f>
        <v>6343.72</v>
      </c>
      <c r="I42" s="8" t="n">
        <f aca="false">SUMIFS('Source'!$G:$G,'Source'!$A:$A,"113 - Kupat Holim Meuhedet",'Source'!$B:$B,$A42)</f>
        <v>1080.2</v>
      </c>
      <c r="J42" s="8" t="n">
        <f aca="false">I42*$J$5</f>
        <v>1364.46315789474</v>
      </c>
      <c r="K42" s="8" t="n">
        <f aca="false">J42-H42</f>
        <v>-4979.25684210526</v>
      </c>
      <c r="L42" s="9" t="n">
        <f aca="false">IF(AND(H42=0,J42=0),0,IF(H42=0,"New",(J42-H42)/H42))</f>
        <v>-0.784911194394655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196</v>
      </c>
      <c r="B43" s="7" t="str">
        <f aca="false">IFERROR(INDEX('Source'!$C:$C,MATCH($A43,'Source'!$B:$B,0)),"")</f>
        <v>חגורת קיבוע לכתף</v>
      </c>
      <c r="C43" s="8" t="n">
        <f aca="false">SUMIFS('Source'!$D:$D,'Source'!$A:$A,"113 - Kupat Holim Meuhedet",'Source'!$B:$B,$A43)</f>
        <v>55</v>
      </c>
      <c r="D43" s="8" t="n">
        <f aca="false">SUMIFS('Source'!$F:$F,'Source'!$A:$A,"113 - Kupat Holim Meuhedet",'Source'!$B:$B,$A43)</f>
        <v>14</v>
      </c>
      <c r="E43" s="8" t="n">
        <f aca="false">D43*$J$5</f>
        <v>17.6842105263158</v>
      </c>
      <c r="F43" s="8" t="n">
        <f aca="false">E43-C43</f>
        <v>-37.3157894736842</v>
      </c>
      <c r="G43" s="9" t="n">
        <f aca="false">IF(AND(C43=0,E43=0),0,IF(C43=0,"New",(E43-C43)/C43))</f>
        <v>-0.678468899521531</v>
      </c>
      <c r="H43" s="8" t="n">
        <f aca="false">SUMIFS('Source'!$E:$E,'Source'!$A:$A,"113 - Kupat Holim Meuhedet",'Source'!$B:$B,$A43)</f>
        <v>6957.5</v>
      </c>
      <c r="I43" s="8" t="n">
        <f aca="false">SUMIFS('Source'!$G:$G,'Source'!$A:$A,"113 - Kupat Holim Meuhedet",'Source'!$B:$B,$A43)</f>
        <v>1771</v>
      </c>
      <c r="J43" s="8" t="n">
        <f aca="false">I43*$J$5</f>
        <v>2237.05263157895</v>
      </c>
      <c r="K43" s="8" t="n">
        <f aca="false">J43-H43</f>
        <v>-4720.44736842105</v>
      </c>
      <c r="L43" s="9" t="n">
        <f aca="false">IF(AND(H43=0,J43=0),0,IF(H43=0,"New",(J43-H43)/H43))</f>
        <v>-0.678468899521531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894</v>
      </c>
      <c r="B44" s="7" t="str">
        <f aca="false">IFERROR(INDEX('Source'!$C:$C,MATCH($A44,'Source'!$B:$B,0)),"")</f>
        <v>מגן ברך עם כרית ג'ל</v>
      </c>
      <c r="C44" s="8" t="n">
        <f aca="false">SUMIFS('Source'!$D:$D,'Source'!$A:$A,"113 - Kupat Holim Meuhedet",'Source'!$B:$B,$A44)</f>
        <v>145</v>
      </c>
      <c r="D44" s="8" t="n">
        <f aca="false">SUMIFS('Source'!$F:$F,'Source'!$A:$A,"113 - Kupat Holim Meuhedet",'Source'!$B:$B,$A44)</f>
        <v>49</v>
      </c>
      <c r="E44" s="8" t="n">
        <f aca="false">D44*$J$5</f>
        <v>61.8947368421053</v>
      </c>
      <c r="F44" s="8" t="n">
        <f aca="false">E44-C44</f>
        <v>-83.1052631578947</v>
      </c>
      <c r="G44" s="9" t="n">
        <f aca="false">IF(AND(C44=0,E44=0),0,IF(C44=0,"New",(E44-C44)/C44))</f>
        <v>-0.573139745916515</v>
      </c>
      <c r="H44" s="8" t="n">
        <f aca="false">SUMIFS('Source'!$E:$E,'Source'!$A:$A,"113 - Kupat Holim Meuhedet",'Source'!$B:$B,$A44)</f>
        <v>7757.5</v>
      </c>
      <c r="I44" s="8" t="n">
        <f aca="false">SUMIFS('Source'!$G:$G,'Source'!$A:$A,"113 - Kupat Holim Meuhedet",'Source'!$B:$B,$A44)</f>
        <v>2621.5</v>
      </c>
      <c r="J44" s="8" t="n">
        <f aca="false">I44*$J$5</f>
        <v>3311.36842105263</v>
      </c>
      <c r="K44" s="8" t="n">
        <f aca="false">J44-H44</f>
        <v>-4446.13157894737</v>
      </c>
      <c r="L44" s="9" t="n">
        <f aca="false">IF(AND(H44=0,J44=0),0,IF(H44=0,"New",(J44-H44)/H44))</f>
        <v>-0.573139745916515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194</v>
      </c>
      <c r="B45" s="7" t="str">
        <f aca="false">IFERROR(INDEX('Source'!$C:$C,MATCH($A45,'Source'!$B:$B,0)),"")</f>
        <v>חגורת גב+סגירה כפולה</v>
      </c>
      <c r="C45" s="8" t="n">
        <f aca="false">SUMIFS('Source'!$D:$D,'Source'!$A:$A,"113 - Kupat Holim Meuhedet",'Source'!$B:$B,$A45)</f>
        <v>139</v>
      </c>
      <c r="D45" s="8" t="n">
        <f aca="false">SUMIFS('Source'!$F:$F,'Source'!$A:$A,"113 - Kupat Holim Meuhedet",'Source'!$B:$B,$A45)</f>
        <v>60</v>
      </c>
      <c r="E45" s="8" t="n">
        <f aca="false">D45*$J$5</f>
        <v>75.7894736842105</v>
      </c>
      <c r="F45" s="8" t="n">
        <f aca="false">E45-C45</f>
        <v>-63.2105263157895</v>
      </c>
      <c r="G45" s="9" t="n">
        <f aca="false">IF(AND(C45=0,E45=0),0,IF(C45=0,"New",(E45-C45)/C45))</f>
        <v>-0.454751987883378</v>
      </c>
      <c r="H45" s="8" t="n">
        <f aca="false">SUMIFS('Source'!$E:$E,'Source'!$A:$A,"113 - Kupat Holim Meuhedet",'Source'!$B:$B,$A45)</f>
        <v>9035</v>
      </c>
      <c r="I45" s="8" t="n">
        <f aca="false">SUMIFS('Source'!$G:$G,'Source'!$A:$A,"113 - Kupat Holim Meuhedet",'Source'!$B:$B,$A45)</f>
        <v>3900</v>
      </c>
      <c r="J45" s="8" t="n">
        <f aca="false">I45*$J$5</f>
        <v>4926.31578947368</v>
      </c>
      <c r="K45" s="8" t="n">
        <f aca="false">J45-H45</f>
        <v>-4108.68421052632</v>
      </c>
      <c r="L45" s="9" t="n">
        <f aca="false">IF(AND(H45=0,J45=0),0,IF(H45=0,"New",(J45-H45)/H45))</f>
        <v>-0.454751987883378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133</v>
      </c>
      <c r="B46" s="7" t="str">
        <f aca="false">IFERROR(INDEX('Source'!$C:$C,MATCH($A46,'Source'!$B:$B,0)),"")</f>
        <v>מגן ברך ארוך</v>
      </c>
      <c r="C46" s="8" t="n">
        <f aca="false">SUMIFS('Source'!$D:$D,'Source'!$A:$A,"113 - Kupat Holim Meuhedet",'Source'!$B:$B,$A46)</f>
        <v>374</v>
      </c>
      <c r="D46" s="8" t="n">
        <f aca="false">SUMIFS('Source'!$F:$F,'Source'!$A:$A,"113 - Kupat Holim Meuhedet",'Source'!$B:$B,$A46)</f>
        <v>132</v>
      </c>
      <c r="E46" s="8" t="n">
        <f aca="false">D46*$J$5</f>
        <v>166.736842105263</v>
      </c>
      <c r="F46" s="8" t="n">
        <f aca="false">E46-C46</f>
        <v>-207.263157894737</v>
      </c>
      <c r="G46" s="9" t="n">
        <f aca="false">IF(AND(C46=0,E46=0),0,IF(C46=0,"New",(E46-C46)/C46))</f>
        <v>-0.554179566563468</v>
      </c>
      <c r="H46" s="8" t="n">
        <f aca="false">SUMIFS('Source'!$E:$E,'Source'!$A:$A,"113 - Kupat Holim Meuhedet",'Source'!$B:$B,$A46)</f>
        <v>7667</v>
      </c>
      <c r="I46" s="8" t="n">
        <f aca="false">SUMIFS('Source'!$G:$G,'Source'!$A:$A,"113 - Kupat Holim Meuhedet",'Source'!$B:$B,$A46)</f>
        <v>2706</v>
      </c>
      <c r="J46" s="8" t="n">
        <f aca="false">I46*$J$5</f>
        <v>3418.10526315789</v>
      </c>
      <c r="K46" s="8" t="n">
        <f aca="false">J46-H46</f>
        <v>-4248.89473684211</v>
      </c>
      <c r="L46" s="9" t="n">
        <f aca="false">IF(AND(H46=0,J46=0),0,IF(H46=0,"New",(J46-H46)/H46))</f>
        <v>-0.554179566563468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181</v>
      </c>
      <c r="B47" s="7" t="str">
        <f aca="false">IFERROR(INDEX('Source'!$C:$C,MATCH($A47,'Source'!$B:$B,0)),"")</f>
        <v>מגן ברך רגיל</v>
      </c>
      <c r="C47" s="8" t="n">
        <f aca="false">SUMIFS('Source'!$D:$D,'Source'!$A:$A,"113 - Kupat Holim Meuhedet",'Source'!$B:$B,$A47)</f>
        <v>383</v>
      </c>
      <c r="D47" s="8" t="n">
        <f aca="false">SUMIFS('Source'!$F:$F,'Source'!$A:$A,"113 - Kupat Holim Meuhedet",'Source'!$B:$B,$A47)</f>
        <v>83</v>
      </c>
      <c r="E47" s="8" t="n">
        <f aca="false">D47*$J$5</f>
        <v>104.842105263158</v>
      </c>
      <c r="F47" s="8" t="n">
        <f aca="false">E47-C47</f>
        <v>-278.157894736842</v>
      </c>
      <c r="G47" s="9" t="n">
        <f aca="false">IF(AND(C47=0,E47=0),0,IF(C47=0,"New",(E47-C47)/C47))</f>
        <v>-0.726260821767212</v>
      </c>
      <c r="H47" s="8" t="n">
        <f aca="false">SUMIFS('Source'!$E:$E,'Source'!$A:$A,"113 - Kupat Holim Meuhedet",'Source'!$B:$B,$A47)</f>
        <v>6319.5</v>
      </c>
      <c r="I47" s="8" t="n">
        <f aca="false">SUMIFS('Source'!$G:$G,'Source'!$A:$A,"113 - Kupat Holim Meuhedet",'Source'!$B:$B,$A47)</f>
        <v>1369.5</v>
      </c>
      <c r="J47" s="8" t="n">
        <f aca="false">I47*$J$5</f>
        <v>1729.89473684211</v>
      </c>
      <c r="K47" s="8" t="n">
        <f aca="false">J47-H47</f>
        <v>-4589.6052631579</v>
      </c>
      <c r="L47" s="9" t="n">
        <f aca="false">IF(AND(H47=0,J47=0),0,IF(H47=0,"New",(J47-H47)/H47))</f>
        <v>-0.726260821767212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587</v>
      </c>
      <c r="B48" s="7" t="str">
        <f aca="false">IFERROR(INDEX('Source'!$C:$C,MATCH($A48,'Source'!$B:$B,0)),"")</f>
        <v>חבק טניס תוספת מ</v>
      </c>
      <c r="C48" s="8" t="n">
        <f aca="false">SUMIFS('Source'!$D:$D,'Source'!$A:$A,"113 - Kupat Holim Meuhedet",'Source'!$B:$B,$A48)</f>
        <v>63</v>
      </c>
      <c r="D48" s="8" t="n">
        <f aca="false">SUMIFS('Source'!$F:$F,'Source'!$A:$A,"113 - Kupat Holim Meuhedet",'Source'!$B:$B,$A48)</f>
        <v>0</v>
      </c>
      <c r="E48" s="8" t="n">
        <f aca="false">D48*$J$5</f>
        <v>0</v>
      </c>
      <c r="F48" s="8" t="n">
        <f aca="false">E48-C48</f>
        <v>-63</v>
      </c>
      <c r="G48" s="9" t="n">
        <f aca="false">IF(AND(C48=0,E48=0),0,IF(C48=0,"New",(E48-C48)/C48))</f>
        <v>-1</v>
      </c>
      <c r="H48" s="8" t="n">
        <f aca="false">SUMIFS('Source'!$E:$E,'Source'!$A:$A,"113 - Kupat Holim Meuhedet",'Source'!$B:$B,$A48)</f>
        <v>4866.12</v>
      </c>
      <c r="I48" s="8" t="n">
        <f aca="false">SUMIFS('Source'!$G:$G,'Source'!$A:$A,"113 - Kupat Holim Meuhedet",'Source'!$B:$B,$A48)</f>
        <v>0</v>
      </c>
      <c r="J48" s="8" t="n">
        <f aca="false">I48*$J$5</f>
        <v>0</v>
      </c>
      <c r="K48" s="8" t="n">
        <f aca="false">J48-H48</f>
        <v>-4866.12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225</v>
      </c>
      <c r="B49" s="7" t="str">
        <f aca="false">IFERROR(INDEX('Source'!$C:$C,MATCH($A49,'Source'!$B:$B,0)),"")</f>
        <v>מגן קרסול+ עקב סגור+רצועות</v>
      </c>
      <c r="C49" s="8" t="n">
        <f aca="false">SUMIFS('Source'!$D:$D,'Source'!$A:$A,"113 - Kupat Holim Meuhedet",'Source'!$B:$B,$A49)</f>
        <v>132</v>
      </c>
      <c r="D49" s="8" t="n">
        <f aca="false">SUMIFS('Source'!$F:$F,'Source'!$A:$A,"113 - Kupat Holim Meuhedet",'Source'!$B:$B,$A49)</f>
        <v>18</v>
      </c>
      <c r="E49" s="8" t="n">
        <f aca="false">D49*$J$5</f>
        <v>22.7368421052632</v>
      </c>
      <c r="F49" s="8" t="n">
        <f aca="false">E49-C49</f>
        <v>-109.263157894737</v>
      </c>
      <c r="G49" s="9" t="n">
        <f aca="false">IF(AND(C49=0,E49=0),0,IF(C49=0,"New",(E49-C49)/C49))</f>
        <v>-0.827751196172249</v>
      </c>
      <c r="H49" s="8" t="n">
        <f aca="false">SUMIFS('Source'!$E:$E,'Source'!$A:$A,"113 - Kupat Holim Meuhedet",'Source'!$B:$B,$A49)</f>
        <v>5566.44</v>
      </c>
      <c r="I49" s="8" t="n">
        <f aca="false">SUMIFS('Source'!$G:$G,'Source'!$A:$A,"113 - Kupat Holim Meuhedet",'Source'!$B:$B,$A49)</f>
        <v>759.06</v>
      </c>
      <c r="J49" s="8" t="n">
        <f aca="false">I49*$J$5</f>
        <v>958.812631578947</v>
      </c>
      <c r="K49" s="8" t="n">
        <f aca="false">J49-H49</f>
        <v>-4607.62736842105</v>
      </c>
      <c r="L49" s="9" t="n">
        <f aca="false">IF(AND(H49=0,J49=0),0,IF(H49=0,"New",(J49-H49)/H49))</f>
        <v>-0.827751196172249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201</v>
      </c>
      <c r="B50" s="7" t="str">
        <f aca="false">IFERROR(INDEX('Source'!$C:$C,MATCH($A50,'Source'!$B:$B,0)),"")</f>
        <v>כ.הפרדת אצבעות ס</v>
      </c>
      <c r="C50" s="8" t="n">
        <f aca="false">SUMIFS('Source'!$D:$D,'Source'!$A:$A,"113 - Kupat Holim Meuhedet",'Source'!$B:$B,$A50)</f>
        <v>669</v>
      </c>
      <c r="D50" s="8" t="n">
        <f aca="false">SUMIFS('Source'!$F:$F,'Source'!$A:$A,"113 - Kupat Holim Meuhedet",'Source'!$B:$B,$A50)</f>
        <v>163</v>
      </c>
      <c r="E50" s="8" t="n">
        <f aca="false">D50*$J$5</f>
        <v>205.894736842105</v>
      </c>
      <c r="F50" s="8" t="n">
        <f aca="false">E50-C50</f>
        <v>-463.105263157895</v>
      </c>
      <c r="G50" s="9" t="n">
        <f aca="false">IF(AND(C50=0,E50=0),0,IF(C50=0,"New",(E50-C50)/C50))</f>
        <v>-0.692235071984895</v>
      </c>
      <c r="H50" s="8" t="n">
        <f aca="false">SUMIFS('Source'!$E:$E,'Source'!$A:$A,"113 - Kupat Holim Meuhedet",'Source'!$B:$B,$A50)</f>
        <v>6355.5</v>
      </c>
      <c r="I50" s="8" t="n">
        <f aca="false">SUMIFS('Source'!$G:$G,'Source'!$A:$A,"113 - Kupat Holim Meuhedet",'Source'!$B:$B,$A50)</f>
        <v>1548.5</v>
      </c>
      <c r="J50" s="8" t="n">
        <f aca="false">I50*$J$5</f>
        <v>1956</v>
      </c>
      <c r="K50" s="8" t="n">
        <f aca="false">J50-H50</f>
        <v>-4399.5</v>
      </c>
      <c r="L50" s="9" t="n">
        <f aca="false">IF(AND(H50=0,J50=0),0,IF(H50=0,"New",(J50-H50)/H50))</f>
        <v>-0.692235071984895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868</v>
      </c>
      <c r="B51" s="7" t="str">
        <f aca="false">IFERROR(INDEX('Source'!$C:$C,MATCH($A51,'Source'!$B:$B,0)),"")</f>
        <v>חבק יד</v>
      </c>
      <c r="C51" s="8" t="n">
        <f aca="false">SUMIFS('Source'!$D:$D,'Source'!$A:$A,"113 - Kupat Holim Meuhedet",'Source'!$B:$B,$A51)</f>
        <v>474</v>
      </c>
      <c r="D51" s="8" t="n">
        <f aca="false">SUMIFS('Source'!$F:$F,'Source'!$A:$A,"113 - Kupat Holim Meuhedet",'Source'!$B:$B,$A51)</f>
        <v>221</v>
      </c>
      <c r="E51" s="8" t="n">
        <f aca="false">D51*$J$5</f>
        <v>279.157894736842</v>
      </c>
      <c r="F51" s="8" t="n">
        <f aca="false">E51-C51</f>
        <v>-194.842105263158</v>
      </c>
      <c r="G51" s="9" t="n">
        <f aca="false">IF(AND(C51=0,E51=0),0,IF(C51=0,"New",(E51-C51)/C51))</f>
        <v>-0.411059293804131</v>
      </c>
      <c r="H51" s="8" t="n">
        <f aca="false">SUMIFS('Source'!$E:$E,'Source'!$A:$A,"113 - Kupat Holim Meuhedet",'Source'!$B:$B,$A51)</f>
        <v>8769</v>
      </c>
      <c r="I51" s="8" t="n">
        <f aca="false">SUMIFS('Source'!$G:$G,'Source'!$A:$A,"113 - Kupat Holim Meuhedet",'Source'!$B:$B,$A51)</f>
        <v>4088.5</v>
      </c>
      <c r="J51" s="8" t="n">
        <f aca="false">I51*$J$5</f>
        <v>5164.42105263158</v>
      </c>
      <c r="K51" s="8" t="n">
        <f aca="false">J51-H51</f>
        <v>-3604.57894736842</v>
      </c>
      <c r="L51" s="9" t="n">
        <f aca="false">IF(AND(H51=0,J51=0),0,IF(H51=0,"New",(J51-H51)/H51))</f>
        <v>-0.411059293804131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258</v>
      </c>
      <c r="B52" s="7" t="str">
        <f aca="false">IFERROR(INDEX('Source'!$C:$C,MATCH($A52,'Source'!$B:$B,0)),"")</f>
        <v>חגורת בטן</v>
      </c>
      <c r="C52" s="8" t="n">
        <f aca="false">SUMIFS('Source'!$D:$D,'Source'!$A:$A,"113 - Kupat Holim Meuhedet",'Source'!$B:$B,$A52)</f>
        <v>76</v>
      </c>
      <c r="D52" s="8" t="n">
        <f aca="false">SUMIFS('Source'!$F:$F,'Source'!$A:$A,"113 - Kupat Holim Meuhedet",'Source'!$B:$B,$A52)</f>
        <v>13</v>
      </c>
      <c r="E52" s="8" t="n">
        <f aca="false">D52*$J$5</f>
        <v>16.4210526315789</v>
      </c>
      <c r="F52" s="8" t="n">
        <f aca="false">E52-C52</f>
        <v>-59.5789473684211</v>
      </c>
      <c r="G52" s="9" t="n">
        <f aca="false">IF(AND(C52=0,E52=0),0,IF(C52=0,"New",(E52-C52)/C52))</f>
        <v>-0.78393351800554</v>
      </c>
      <c r="H52" s="8" t="n">
        <f aca="false">SUMIFS('Source'!$E:$E,'Source'!$A:$A,"113 - Kupat Holim Meuhedet",'Source'!$B:$B,$A52)</f>
        <v>5497.84</v>
      </c>
      <c r="I52" s="8" t="n">
        <f aca="false">SUMIFS('Source'!$G:$G,'Source'!$A:$A,"113 - Kupat Holim Meuhedet",'Source'!$B:$B,$A52)</f>
        <v>940.42</v>
      </c>
      <c r="J52" s="8" t="n">
        <f aca="false">I52*$J$5</f>
        <v>1187.89894736842</v>
      </c>
      <c r="K52" s="8" t="n">
        <f aca="false">J52-H52</f>
        <v>-4309.94105263158</v>
      </c>
      <c r="L52" s="9" t="n">
        <f aca="false">IF(AND(H52=0,J52=0),0,IF(H52=0,"New",(J52-H52)/H52))</f>
        <v>-0.78393351800554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167</v>
      </c>
      <c r="B53" s="7" t="str">
        <f aca="false">IFERROR(INDEX('Source'!$C:$C,MATCH($A53,'Source'!$B:$B,0)),"")</f>
        <v>מגן ברך ארוך</v>
      </c>
      <c r="C53" s="8" t="n">
        <f aca="false">SUMIFS('Source'!$D:$D,'Source'!$A:$A,"113 - Kupat Holim Meuhedet",'Source'!$B:$B,$A53)</f>
        <v>290</v>
      </c>
      <c r="D53" s="8" t="n">
        <f aca="false">SUMIFS('Source'!$F:$F,'Source'!$A:$A,"113 - Kupat Holim Meuhedet",'Source'!$B:$B,$A53)</f>
        <v>73</v>
      </c>
      <c r="E53" s="8" t="n">
        <f aca="false">D53*$J$5</f>
        <v>92.2105263157895</v>
      </c>
      <c r="F53" s="8" t="n">
        <f aca="false">E53-C53</f>
        <v>-197.789473684211</v>
      </c>
      <c r="G53" s="9" t="n">
        <f aca="false">IF(AND(C53=0,E53=0),0,IF(C53=0,"New",(E53-C53)/C53))</f>
        <v>-0.682032667876588</v>
      </c>
      <c r="H53" s="8" t="n">
        <f aca="false">SUMIFS('Source'!$E:$E,'Source'!$A:$A,"113 - Kupat Holim Meuhedet",'Source'!$B:$B,$A53)</f>
        <v>5945</v>
      </c>
      <c r="I53" s="8" t="n">
        <f aca="false">SUMIFS('Source'!$G:$G,'Source'!$A:$A,"113 - Kupat Holim Meuhedet",'Source'!$B:$B,$A53)</f>
        <v>1496.5</v>
      </c>
      <c r="J53" s="8" t="n">
        <f aca="false">I53*$J$5</f>
        <v>1890.31578947368</v>
      </c>
      <c r="K53" s="8" t="n">
        <f aca="false">J53-H53</f>
        <v>-4054.68421052632</v>
      </c>
      <c r="L53" s="9" t="n">
        <f aca="false">IF(AND(H53=0,J53=0),0,IF(H53=0,"New",(J53-H53)/H53))</f>
        <v>-0.682032667876588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466</v>
      </c>
      <c r="B54" s="7" t="str">
        <f aca="false">IFERROR(INDEX('Source'!$C:$C,MATCH($A54,'Source'!$B:$B,0)),"")</f>
        <v>מגן קרסול עם תמיכה</v>
      </c>
      <c r="C54" s="8" t="n">
        <f aca="false">SUMIFS('Source'!$D:$D,'Source'!$A:$A,"113 - Kupat Holim Meuhedet",'Source'!$B:$B,$A54)</f>
        <v>44</v>
      </c>
      <c r="D54" s="8" t="n">
        <f aca="false">SUMIFS('Source'!$F:$F,'Source'!$A:$A,"113 - Kupat Holim Meuhedet",'Source'!$B:$B,$A54)</f>
        <v>-1</v>
      </c>
      <c r="E54" s="8" t="n">
        <f aca="false">D54*$J$5</f>
        <v>-1.26315789473684</v>
      </c>
      <c r="F54" s="8" t="n">
        <f aca="false">E54-C54</f>
        <v>-45.2631578947368</v>
      </c>
      <c r="G54" s="9" t="n">
        <f aca="false">IF(AND(C54=0,E54=0),0,IF(C54=0,"New",(E54-C54)/C54))</f>
        <v>-1.02870813397129</v>
      </c>
      <c r="H54" s="8" t="n">
        <f aca="false">SUMIFS('Source'!$E:$E,'Source'!$A:$A,"113 - Kupat Holim Meuhedet",'Source'!$B:$B,$A54)</f>
        <v>4283.4</v>
      </c>
      <c r="I54" s="8" t="n">
        <f aca="false">SUMIFS('Source'!$G:$G,'Source'!$A:$A,"113 - Kupat Holim Meuhedet",'Source'!$B:$B,$A54)</f>
        <v>-97.35</v>
      </c>
      <c r="J54" s="8" t="n">
        <f aca="false">I54*$J$5</f>
        <v>-122.968421052632</v>
      </c>
      <c r="K54" s="8" t="n">
        <f aca="false">J54-H54</f>
        <v>-4406.36842105263</v>
      </c>
      <c r="L54" s="9" t="n">
        <f aca="false">IF(AND(H54=0,J54=0),0,IF(H54=0,"New",(J54-H54)/H54))</f>
        <v>-1.02870813397129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207</v>
      </c>
      <c r="B55" s="7" t="str">
        <f aca="false">IFERROR(INDEX('Source'!$C:$C,MATCH($A55,'Source'!$B:$B,0)),"")</f>
        <v>חגורת גב+סגירה כפולה</v>
      </c>
      <c r="C55" s="8" t="n">
        <f aca="false">SUMIFS('Source'!$D:$D,'Source'!$A:$A,"113 - Kupat Holim Meuhedet",'Source'!$B:$B,$A55)</f>
        <v>115</v>
      </c>
      <c r="D55" s="8" t="n">
        <f aca="false">SUMIFS('Source'!$F:$F,'Source'!$A:$A,"113 - Kupat Holim Meuhedet",'Source'!$B:$B,$A55)</f>
        <v>49</v>
      </c>
      <c r="E55" s="8" t="n">
        <f aca="false">D55*$J$5</f>
        <v>61.8947368421053</v>
      </c>
      <c r="F55" s="8" t="n">
        <f aca="false">E55-C55</f>
        <v>-53.1052631578947</v>
      </c>
      <c r="G55" s="9" t="n">
        <f aca="false">IF(AND(C55=0,E55=0),0,IF(C55=0,"New",(E55-C55)/C55))</f>
        <v>-0.461784897025172</v>
      </c>
      <c r="H55" s="8" t="n">
        <f aca="false">SUMIFS('Source'!$E:$E,'Source'!$A:$A,"113 - Kupat Holim Meuhedet",'Source'!$B:$B,$A55)</f>
        <v>7475</v>
      </c>
      <c r="I55" s="8" t="n">
        <f aca="false">SUMIFS('Source'!$G:$G,'Source'!$A:$A,"113 - Kupat Holim Meuhedet",'Source'!$B:$B,$A55)</f>
        <v>3185</v>
      </c>
      <c r="J55" s="8" t="n">
        <f aca="false">I55*$J$5</f>
        <v>4023.15789473684</v>
      </c>
      <c r="K55" s="8" t="n">
        <f aca="false">J55-H55</f>
        <v>-3451.84210526316</v>
      </c>
      <c r="L55" s="9" t="n">
        <f aca="false">IF(AND(H55=0,J55=0),0,IF(H55=0,"New",(J55-H55)/H55))</f>
        <v>-0.461784897025172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151</v>
      </c>
      <c r="B56" s="7" t="str">
        <f aca="false">IFERROR(INDEX('Source'!$C:$C,MATCH($A56,'Source'!$B:$B,0)),"")</f>
        <v>חגורת בטן</v>
      </c>
      <c r="C56" s="8" t="n">
        <f aca="false">SUMIFS('Source'!$D:$D,'Source'!$A:$A,"113 - Kupat Holim Meuhedet",'Source'!$B:$B,$A56)</f>
        <v>74</v>
      </c>
      <c r="D56" s="8" t="n">
        <f aca="false">SUMIFS('Source'!$F:$F,'Source'!$A:$A,"113 - Kupat Holim Meuhedet",'Source'!$B:$B,$A56)</f>
        <v>17</v>
      </c>
      <c r="E56" s="8" t="n">
        <f aca="false">D56*$J$5</f>
        <v>21.4736842105263</v>
      </c>
      <c r="F56" s="8" t="n">
        <f aca="false">E56-C56</f>
        <v>-52.5263157894737</v>
      </c>
      <c r="G56" s="9" t="n">
        <f aca="false">IF(AND(C56=0,E56=0),0,IF(C56=0,"New",(E56-C56)/C56))</f>
        <v>-0.709815078236131</v>
      </c>
      <c r="H56" s="8" t="n">
        <f aca="false">SUMIFS('Source'!$E:$E,'Source'!$A:$A,"113 - Kupat Holim Meuhedet",'Source'!$B:$B,$A56)</f>
        <v>5353.16</v>
      </c>
      <c r="I56" s="8" t="n">
        <f aca="false">SUMIFS('Source'!$G:$G,'Source'!$A:$A,"113 - Kupat Holim Meuhedet",'Source'!$B:$B,$A56)</f>
        <v>1229.78</v>
      </c>
      <c r="J56" s="8" t="n">
        <f aca="false">I56*$J$5</f>
        <v>1553.40631578947</v>
      </c>
      <c r="K56" s="8" t="n">
        <f aca="false">J56-H56</f>
        <v>-3799.75368421053</v>
      </c>
      <c r="L56" s="9" t="n">
        <f aca="false">IF(AND(H56=0,J56=0),0,IF(H56=0,"New",(J56-H56)/H56))</f>
        <v>-0.709815078236131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284</v>
      </c>
      <c r="B57" s="7" t="str">
        <f aca="false">IFERROR(INDEX('Source'!$C:$C,MATCH($A57,'Source'!$B:$B,0)),"")</f>
        <v>רצועה לפיקה+כרית</v>
      </c>
      <c r="C57" s="8" t="n">
        <f aca="false">SUMIFS('Source'!$D:$D,'Source'!$A:$A,"113 - Kupat Holim Meuhedet",'Source'!$B:$B,$A57)</f>
        <v>76</v>
      </c>
      <c r="D57" s="8" t="n">
        <f aca="false">SUMIFS('Source'!$F:$F,'Source'!$A:$A,"113 - Kupat Holim Meuhedet",'Source'!$B:$B,$A57)</f>
        <v>14</v>
      </c>
      <c r="E57" s="8" t="n">
        <f aca="false">D57*$J$5</f>
        <v>17.6842105263158</v>
      </c>
      <c r="F57" s="8" t="n">
        <f aca="false">E57-C57</f>
        <v>-58.3157894736842</v>
      </c>
      <c r="G57" s="9" t="n">
        <f aca="false">IF(AND(C57=0,E57=0),0,IF(C57=0,"New",(E57-C57)/C57))</f>
        <v>-0.767313019390582</v>
      </c>
      <c r="H57" s="8" t="n">
        <f aca="false">SUMIFS('Source'!$E:$E,'Source'!$A:$A,"113 - Kupat Holim Meuhedet",'Source'!$B:$B,$A57)</f>
        <v>4931.64</v>
      </c>
      <c r="I57" s="8" t="n">
        <f aca="false">SUMIFS('Source'!$G:$G,'Source'!$A:$A,"113 - Kupat Holim Meuhedet",'Source'!$B:$B,$A57)</f>
        <v>908.46</v>
      </c>
      <c r="J57" s="8" t="n">
        <f aca="false">I57*$J$5</f>
        <v>1147.52842105263</v>
      </c>
      <c r="K57" s="8" t="n">
        <f aca="false">J57-H57</f>
        <v>-3784.11157894737</v>
      </c>
      <c r="L57" s="9" t="n">
        <f aca="false">IF(AND(H57=0,J57=0),0,IF(H57=0,"New",(J57-H57)/H57))</f>
        <v>-0.767313019390582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153</v>
      </c>
      <c r="B58" s="7" t="str">
        <f aca="false">IFERROR(INDEX('Source'!$C:$C,MATCH($A58,'Source'!$B:$B,0)),"")</f>
        <v>מגן קרסול סגור</v>
      </c>
      <c r="C58" s="8" t="n">
        <f aca="false">SUMIFS('Source'!$D:$D,'Source'!$A:$A,"113 - Kupat Holim Meuhedet",'Source'!$B:$B,$A58)</f>
        <v>192</v>
      </c>
      <c r="D58" s="8" t="n">
        <f aca="false">SUMIFS('Source'!$F:$F,'Source'!$A:$A,"113 - Kupat Holim Meuhedet",'Source'!$B:$B,$A58)</f>
        <v>56</v>
      </c>
      <c r="E58" s="8" t="n">
        <f aca="false">D58*$J$5</f>
        <v>70.7368421052632</v>
      </c>
      <c r="F58" s="8" t="n">
        <f aca="false">E58-C58</f>
        <v>-121.263157894737</v>
      </c>
      <c r="G58" s="9" t="n">
        <f aca="false">IF(AND(C58=0,E58=0),0,IF(C58=0,"New",(E58-C58)/C58))</f>
        <v>-0.631578947368421</v>
      </c>
      <c r="H58" s="8" t="n">
        <f aca="false">SUMIFS('Source'!$E:$E,'Source'!$A:$A,"113 - Kupat Holim Meuhedet",'Source'!$B:$B,$A58)</f>
        <v>5554.56</v>
      </c>
      <c r="I58" s="8" t="n">
        <f aca="false">SUMIFS('Source'!$G:$G,'Source'!$A:$A,"113 - Kupat Holim Meuhedet",'Source'!$B:$B,$A58)</f>
        <v>1620.08</v>
      </c>
      <c r="J58" s="8" t="n">
        <f aca="false">I58*$J$5</f>
        <v>2046.41684210526</v>
      </c>
      <c r="K58" s="8" t="n">
        <f aca="false">J58-H58</f>
        <v>-3508.14315789474</v>
      </c>
      <c r="L58" s="9" t="n">
        <f aca="false">IF(AND(H58=0,J58=0),0,IF(H58=0,"New",(J58-H58)/H58))</f>
        <v>-0.631578947368421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910</v>
      </c>
      <c r="B59" s="7" t="str">
        <f aca="false">IFERROR(INDEX('Source'!$C:$C,MATCH($A59,'Source'!$B:$B,0)),"")</f>
        <v>סד יד</v>
      </c>
      <c r="C59" s="8" t="n">
        <f aca="false">SUMIFS('Source'!$D:$D,'Source'!$A:$A,"113 - Kupat Holim Meuhedet",'Source'!$B:$B,$A59)</f>
        <v>223</v>
      </c>
      <c r="D59" s="8" t="n">
        <f aca="false">SUMIFS('Source'!$F:$F,'Source'!$A:$A,"113 - Kupat Holim Meuhedet",'Source'!$B:$B,$A59)</f>
        <v>70</v>
      </c>
      <c r="E59" s="8" t="n">
        <f aca="false">D59*$J$5</f>
        <v>88.421052631579</v>
      </c>
      <c r="F59" s="8" t="n">
        <f aca="false">E59-C59</f>
        <v>-134.578947368421</v>
      </c>
      <c r="G59" s="9" t="n">
        <f aca="false">IF(AND(C59=0,E59=0),0,IF(C59=0,"New",(E59-C59)/C59))</f>
        <v>-0.603493037526552</v>
      </c>
      <c r="H59" s="8" t="n">
        <f aca="false">SUMIFS('Source'!$E:$E,'Source'!$A:$A,"113 - Kupat Holim Meuhedet",'Source'!$B:$B,$A59)</f>
        <v>5575</v>
      </c>
      <c r="I59" s="8" t="n">
        <f aca="false">SUMIFS('Source'!$G:$G,'Source'!$A:$A,"113 - Kupat Holim Meuhedet",'Source'!$B:$B,$A59)</f>
        <v>1750</v>
      </c>
      <c r="J59" s="8" t="n">
        <f aca="false">I59*$J$5</f>
        <v>2210.52631578947</v>
      </c>
      <c r="K59" s="8" t="n">
        <f aca="false">J59-H59</f>
        <v>-3364.47368421053</v>
      </c>
      <c r="L59" s="9" t="n">
        <f aca="false">IF(AND(H59=0,J59=0),0,IF(H59=0,"New",(J59-H59)/H59))</f>
        <v>-0.603493037526552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771</v>
      </c>
      <c r="B60" s="7" t="str">
        <f aca="false">IFERROR(INDEX('Source'!$C:$C,MATCH($A60,'Source'!$B:$B,0)),"")</f>
        <v>מגן ברך+ציר H</v>
      </c>
      <c r="C60" s="8" t="n">
        <f aca="false">SUMIFS('Source'!$D:$D,'Source'!$A:$A,"113 - Kupat Holim Meuhedet",'Source'!$B:$B,$A60)</f>
        <v>48</v>
      </c>
      <c r="D60" s="8" t="n">
        <f aca="false">SUMIFS('Source'!$F:$F,'Source'!$A:$A,"113 - Kupat Holim Meuhedet",'Source'!$B:$B,$A60)</f>
        <v>8</v>
      </c>
      <c r="E60" s="8" t="n">
        <f aca="false">D60*$J$5</f>
        <v>10.1052631578947</v>
      </c>
      <c r="F60" s="8" t="n">
        <f aca="false">E60-C60</f>
        <v>-37.8947368421053</v>
      </c>
      <c r="G60" s="9" t="n">
        <f aca="false">IF(AND(C60=0,E60=0),0,IF(C60=0,"New",(E60-C60)/C60))</f>
        <v>-0.789473684210526</v>
      </c>
      <c r="H60" s="8" t="n">
        <f aca="false">SUMIFS('Source'!$E:$E,'Source'!$A:$A,"113 - Kupat Holim Meuhedet",'Source'!$B:$B,$A60)</f>
        <v>4488</v>
      </c>
      <c r="I60" s="8" t="n">
        <f aca="false">SUMIFS('Source'!$G:$G,'Source'!$A:$A,"113 - Kupat Holim Meuhedet",'Source'!$B:$B,$A60)</f>
        <v>748</v>
      </c>
      <c r="J60" s="8" t="n">
        <f aca="false">I60*$J$5</f>
        <v>944.842105263158</v>
      </c>
      <c r="K60" s="8" t="n">
        <f aca="false">J60-H60</f>
        <v>-3543.15789473684</v>
      </c>
      <c r="L60" s="9" t="n">
        <f aca="false">IF(AND(H60=0,J60=0),0,IF(H60=0,"New",(J60-H60)/H60))</f>
        <v>-0.789473684210526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114</v>
      </c>
      <c r="B61" s="7" t="str">
        <f aca="false">IFERROR(INDEX('Source'!$C:$C,MATCH($A61,'Source'!$B:$B,0)),"")</f>
        <v>מ. בוניון + מפריד אצבע</v>
      </c>
      <c r="C61" s="8" t="n">
        <f aca="false">SUMIFS('Source'!$D:$D,'Source'!$A:$A,"113 - Kupat Holim Meuhedet",'Source'!$B:$B,$A61)</f>
        <v>168</v>
      </c>
      <c r="D61" s="8" t="n">
        <f aca="false">SUMIFS('Source'!$F:$F,'Source'!$A:$A,"113 - Kupat Holim Meuhedet",'Source'!$B:$B,$A61)</f>
        <v>35</v>
      </c>
      <c r="E61" s="8" t="n">
        <f aca="false">D61*$J$5</f>
        <v>44.2105263157895</v>
      </c>
      <c r="F61" s="8" t="n">
        <f aca="false">E61-C61</f>
        <v>-123.789473684211</v>
      </c>
      <c r="G61" s="9" t="n">
        <f aca="false">IF(AND(C61=0,E61=0),0,IF(C61=0,"New",(E61-C61)/C61))</f>
        <v>-0.736842105263158</v>
      </c>
      <c r="H61" s="8" t="n">
        <f aca="false">SUMIFS('Source'!$E:$E,'Source'!$A:$A,"113 - Kupat Holim Meuhedet",'Source'!$B:$B,$A61)</f>
        <v>4628.4</v>
      </c>
      <c r="I61" s="8" t="n">
        <f aca="false">SUMIFS('Source'!$G:$G,'Source'!$A:$A,"113 - Kupat Holim Meuhedet",'Source'!$B:$B,$A61)</f>
        <v>964.25</v>
      </c>
      <c r="J61" s="8" t="n">
        <f aca="false">I61*$J$5</f>
        <v>1218</v>
      </c>
      <c r="K61" s="8" t="n">
        <f aca="false">J61-H61</f>
        <v>-3410.4</v>
      </c>
      <c r="L61" s="9" t="n">
        <f aca="false">IF(AND(H61=0,J61=0),0,IF(H61=0,"New",(J61-H61)/H61))</f>
        <v>-0.736842105263158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248</v>
      </c>
      <c r="B62" s="7" t="str">
        <f aca="false">IFERROR(INDEX('Source'!$C:$C,MATCH($A62,'Source'!$B:$B,0)),"")</f>
        <v>מגן קרסול+ עקב סגור+רצועות</v>
      </c>
      <c r="C62" s="8" t="n">
        <f aca="false">SUMIFS('Source'!$D:$D,'Source'!$A:$A,"113 - Kupat Holim Meuhedet",'Source'!$B:$B,$A62)</f>
        <v>100</v>
      </c>
      <c r="D62" s="8" t="n">
        <f aca="false">SUMIFS('Source'!$F:$F,'Source'!$A:$A,"113 - Kupat Holim Meuhedet",'Source'!$B:$B,$A62)</f>
        <v>17</v>
      </c>
      <c r="E62" s="8" t="n">
        <f aca="false">D62*$J$5</f>
        <v>21.4736842105263</v>
      </c>
      <c r="F62" s="8" t="n">
        <f aca="false">E62-C62</f>
        <v>-78.5263157894737</v>
      </c>
      <c r="G62" s="9" t="n">
        <f aca="false">IF(AND(C62=0,E62=0),0,IF(C62=0,"New",(E62-C62)/C62))</f>
        <v>-0.785263157894737</v>
      </c>
      <c r="H62" s="8" t="n">
        <f aca="false">SUMIFS('Source'!$E:$E,'Source'!$A:$A,"113 - Kupat Holim Meuhedet",'Source'!$B:$B,$A62)</f>
        <v>4217</v>
      </c>
      <c r="I62" s="8" t="n">
        <f aca="false">SUMIFS('Source'!$G:$G,'Source'!$A:$A,"113 - Kupat Holim Meuhedet",'Source'!$B:$B,$A62)</f>
        <v>716.89</v>
      </c>
      <c r="J62" s="8" t="n">
        <f aca="false">I62*$J$5</f>
        <v>905.545263157895</v>
      </c>
      <c r="K62" s="8" t="n">
        <f aca="false">J62-H62</f>
        <v>-3311.45473684211</v>
      </c>
      <c r="L62" s="9" t="n">
        <f aca="false">IF(AND(H62=0,J62=0),0,IF(H62=0,"New",(J62-H62)/H62))</f>
        <v>-0.785263157894737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163</v>
      </c>
      <c r="B63" s="7" t="str">
        <f aca="false">IFERROR(INDEX('Source'!$C:$C,MATCH($A63,'Source'!$B:$B,0)),"")</f>
        <v>אצבעון מסיליקון</v>
      </c>
      <c r="C63" s="8" t="n">
        <f aca="false">SUMIFS('Source'!$D:$D,'Source'!$A:$A,"113 - Kupat Holim Meuhedet",'Source'!$B:$B,$A63)</f>
        <v>336</v>
      </c>
      <c r="D63" s="8" t="n">
        <f aca="false">SUMIFS('Source'!$F:$F,'Source'!$A:$A,"113 - Kupat Holim Meuhedet",'Source'!$B:$B,$A63)</f>
        <v>140</v>
      </c>
      <c r="E63" s="8" t="n">
        <f aca="false">D63*$J$5</f>
        <v>176.842105263158</v>
      </c>
      <c r="F63" s="8" t="n">
        <f aca="false">E63-C63</f>
        <v>-159.157894736842</v>
      </c>
      <c r="G63" s="9" t="n">
        <f aca="false">IF(AND(C63=0,E63=0),0,IF(C63=0,"New",(E63-C63)/C63))</f>
        <v>-0.473684210526316</v>
      </c>
      <c r="H63" s="8" t="n">
        <f aca="false">SUMIFS('Source'!$E:$E,'Source'!$A:$A,"113 - Kupat Holim Meuhedet",'Source'!$B:$B,$A63)</f>
        <v>5987.52</v>
      </c>
      <c r="I63" s="8" t="n">
        <f aca="false">SUMIFS('Source'!$G:$G,'Source'!$A:$A,"113 - Kupat Holim Meuhedet",'Source'!$B:$B,$A63)</f>
        <v>2494.8</v>
      </c>
      <c r="J63" s="8" t="n">
        <f aca="false">I63*$J$5</f>
        <v>3151.32631578947</v>
      </c>
      <c r="K63" s="8" t="n">
        <f aca="false">J63-H63</f>
        <v>-2836.19368421053</v>
      </c>
      <c r="L63" s="9" t="n">
        <f aca="false">IF(AND(H63=0,J63=0),0,IF(H63=0,"New",(J63-H63)/H63))</f>
        <v>-0.473684210526316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313</v>
      </c>
      <c r="B64" s="7" t="str">
        <f aca="false">IFERROR(INDEX('Source'!$C:$C,MATCH($A64,'Source'!$B:$B,0)),"")</f>
        <v>חגורת היריון</v>
      </c>
      <c r="C64" s="8" t="n">
        <f aca="false">SUMIFS('Source'!$D:$D,'Source'!$A:$A,"113 - Kupat Holim Meuhedet",'Source'!$B:$B,$A64)</f>
        <v>70</v>
      </c>
      <c r="D64" s="8" t="n">
        <f aca="false">SUMIFS('Source'!$F:$F,'Source'!$A:$A,"113 - Kupat Holim Meuhedet",'Source'!$B:$B,$A64)</f>
        <v>26</v>
      </c>
      <c r="E64" s="8" t="n">
        <f aca="false">D64*$J$5</f>
        <v>32.8421052631579</v>
      </c>
      <c r="F64" s="8" t="n">
        <f aca="false">E64-C64</f>
        <v>-37.1578947368421</v>
      </c>
      <c r="G64" s="9" t="n">
        <f aca="false">IF(AND(C64=0,E64=0),0,IF(C64=0,"New",(E64-C64)/C64))</f>
        <v>-0.530827067669173</v>
      </c>
      <c r="H64" s="8" t="n">
        <f aca="false">SUMIFS('Source'!$E:$E,'Source'!$A:$A,"113 - Kupat Holim Meuhedet",'Source'!$B:$B,$A64)</f>
        <v>5446</v>
      </c>
      <c r="I64" s="8" t="n">
        <f aca="false">SUMIFS('Source'!$G:$G,'Source'!$A:$A,"113 - Kupat Holim Meuhedet",'Source'!$B:$B,$A64)</f>
        <v>2022.8</v>
      </c>
      <c r="J64" s="8" t="n">
        <f aca="false">I64*$J$5</f>
        <v>2555.11578947368</v>
      </c>
      <c r="K64" s="8" t="n">
        <f aca="false">J64-H64</f>
        <v>-2890.88421052632</v>
      </c>
      <c r="L64" s="9" t="n">
        <f aca="false">IF(AND(H64=0,J64=0),0,IF(H64=0,"New",(J64-H64)/H64))</f>
        <v>-0.530827067669173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283</v>
      </c>
      <c r="B65" s="7" t="str">
        <f aca="false">IFERROR(INDEX('Source'!$C:$C,MATCH($A65,'Source'!$B:$B,0)),"")</f>
        <v>גרבי נוחות קיץ שחור</v>
      </c>
      <c r="C65" s="8" t="n">
        <f aca="false">SUMIFS('Source'!$D:$D,'Source'!$A:$A,"113 - Kupat Holim Meuhedet",'Source'!$B:$B,$A65)</f>
        <v>206</v>
      </c>
      <c r="D65" s="8" t="n">
        <f aca="false">SUMIFS('Source'!$F:$F,'Source'!$A:$A,"113 - Kupat Holim Meuhedet",'Source'!$B:$B,$A65)</f>
        <v>21</v>
      </c>
      <c r="E65" s="8" t="n">
        <f aca="false">D65*$J$5</f>
        <v>26.5263157894737</v>
      </c>
      <c r="F65" s="8" t="n">
        <f aca="false">E65-C65</f>
        <v>-179.473684210526</v>
      </c>
      <c r="G65" s="9" t="n">
        <f aca="false">IF(AND(C65=0,E65=0),0,IF(C65=0,"New",(E65-C65)/C65))</f>
        <v>-0.871231476750128</v>
      </c>
      <c r="H65" s="8" t="n">
        <f aca="false">SUMIFS('Source'!$E:$E,'Source'!$A:$A,"113 - Kupat Holim Meuhedet",'Source'!$B:$B,$A65)</f>
        <v>3790.4</v>
      </c>
      <c r="I65" s="8" t="n">
        <f aca="false">SUMIFS('Source'!$G:$G,'Source'!$A:$A,"113 - Kupat Holim Meuhedet",'Source'!$B:$B,$A65)</f>
        <v>386.4</v>
      </c>
      <c r="J65" s="8" t="n">
        <f aca="false">I65*$J$5</f>
        <v>488.084210526316</v>
      </c>
      <c r="K65" s="8" t="n">
        <f aca="false">J65-H65</f>
        <v>-3302.31578947368</v>
      </c>
      <c r="L65" s="9" t="n">
        <f aca="false">IF(AND(H65=0,J65=0),0,IF(H65=0,"New",(J65-H65)/H65))</f>
        <v>-0.871231476750128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110</v>
      </c>
      <c r="B66" s="7" t="str">
        <f aca="false">IFERROR(INDEX('Source'!$C:$C,MATCH($A66,'Source'!$B:$B,0)),"")</f>
        <v>מגן יד</v>
      </c>
      <c r="C66" s="8" t="n">
        <f aca="false">SUMIFS('Source'!$D:$D,'Source'!$A:$A,"113 - Kupat Holim Meuhedet",'Source'!$B:$B,$A66)</f>
        <v>181</v>
      </c>
      <c r="D66" s="8" t="n">
        <f aca="false">SUMIFS('Source'!$F:$F,'Source'!$A:$A,"113 - Kupat Holim Meuhedet",'Source'!$B:$B,$A66)</f>
        <v>44</v>
      </c>
      <c r="E66" s="8" t="n">
        <f aca="false">D66*$J$5</f>
        <v>55.5789473684211</v>
      </c>
      <c r="F66" s="8" t="n">
        <f aca="false">E66-C66</f>
        <v>-125.421052631579</v>
      </c>
      <c r="G66" s="9" t="n">
        <f aca="false">IF(AND(C66=0,E66=0),0,IF(C66=0,"New",(E66-C66)/C66))</f>
        <v>-0.692933992439663</v>
      </c>
      <c r="H66" s="8" t="n">
        <f aca="false">SUMIFS('Source'!$E:$E,'Source'!$A:$A,"113 - Kupat Holim Meuhedet",'Source'!$B:$B,$A66)</f>
        <v>4421.83</v>
      </c>
      <c r="I66" s="8" t="n">
        <f aca="false">SUMIFS('Source'!$G:$G,'Source'!$A:$A,"113 - Kupat Holim Meuhedet",'Source'!$B:$B,$A66)</f>
        <v>1074.92</v>
      </c>
      <c r="J66" s="8" t="n">
        <f aca="false">I66*$J$5</f>
        <v>1357.79368421053</v>
      </c>
      <c r="K66" s="8" t="n">
        <f aca="false">J66-H66</f>
        <v>-3064.03631578947</v>
      </c>
      <c r="L66" s="9" t="n">
        <f aca="false">IF(AND(H66=0,J66=0),0,IF(H66=0,"New",(J66-H66)/H66))</f>
        <v>-0.692933992439663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125</v>
      </c>
      <c r="B67" s="7" t="str">
        <f aca="false">IFERROR(INDEX('Source'!$C:$C,MATCH($A67,'Source'!$B:$B,0)),"")</f>
        <v>מגן קרסול פתוח</v>
      </c>
      <c r="C67" s="8" t="n">
        <f aca="false">SUMIFS('Source'!$D:$D,'Source'!$A:$A,"113 - Kupat Holim Meuhedet",'Source'!$B:$B,$A67)</f>
        <v>275</v>
      </c>
      <c r="D67" s="8" t="n">
        <f aca="false">SUMIFS('Source'!$F:$F,'Source'!$A:$A,"113 - Kupat Holim Meuhedet",'Source'!$B:$B,$A67)</f>
        <v>79</v>
      </c>
      <c r="E67" s="8" t="n">
        <f aca="false">D67*$J$5</f>
        <v>99.7894736842105</v>
      </c>
      <c r="F67" s="8" t="n">
        <f aca="false">E67-C67</f>
        <v>-175.210526315789</v>
      </c>
      <c r="G67" s="9" t="n">
        <f aca="false">IF(AND(C67=0,E67=0),0,IF(C67=0,"New",(E67-C67)/C67))</f>
        <v>-0.637129186602871</v>
      </c>
      <c r="H67" s="8" t="n">
        <f aca="false">SUMIFS('Source'!$E:$E,'Source'!$A:$A,"113 - Kupat Holim Meuhedet",'Source'!$B:$B,$A67)</f>
        <v>4675</v>
      </c>
      <c r="I67" s="8" t="n">
        <f aca="false">SUMIFS('Source'!$G:$G,'Source'!$A:$A,"113 - Kupat Holim Meuhedet",'Source'!$B:$B,$A67)</f>
        <v>1343</v>
      </c>
      <c r="J67" s="8" t="n">
        <f aca="false">I67*$J$5</f>
        <v>1696.42105263158</v>
      </c>
      <c r="K67" s="8" t="n">
        <f aca="false">J67-H67</f>
        <v>-2978.57894736842</v>
      </c>
      <c r="L67" s="9" t="n">
        <f aca="false">IF(AND(H67=0,J67=0),0,IF(H67=0,"New",(J67-H67)/H67))</f>
        <v>-0.637129186602871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197</v>
      </c>
      <c r="B68" s="7" t="str">
        <f aca="false">IFERROR(INDEX('Source'!$C:$C,MATCH($A68,'Source'!$B:$B,0)),"")</f>
        <v>קוצץ ציפורניים</v>
      </c>
      <c r="C68" s="8" t="n">
        <f aca="false">SUMIFS('Source'!$D:$D,'Source'!$A:$A,"113 - Kupat Holim Meuhedet",'Source'!$B:$B,$A68)</f>
        <v>442</v>
      </c>
      <c r="D68" s="8" t="n">
        <f aca="false">SUMIFS('Source'!$F:$F,'Source'!$A:$A,"113 - Kupat Holim Meuhedet",'Source'!$B:$B,$A68)</f>
        <v>123</v>
      </c>
      <c r="E68" s="8" t="n">
        <f aca="false">D68*$J$5</f>
        <v>155.368421052632</v>
      </c>
      <c r="F68" s="8" t="n">
        <f aca="false">E68-C68</f>
        <v>-286.631578947368</v>
      </c>
      <c r="G68" s="9" t="n">
        <f aca="false">IF(AND(C68=0,E68=0),0,IF(C68=0,"New",(E68-C68)/C68))</f>
        <v>-0.648487735175042</v>
      </c>
      <c r="H68" s="8" t="n">
        <f aca="false">SUMIFS('Source'!$E:$E,'Source'!$A:$A,"113 - Kupat Holim Meuhedet",'Source'!$B:$B,$A68)</f>
        <v>4596.8</v>
      </c>
      <c r="I68" s="8" t="n">
        <f aca="false">SUMIFS('Source'!$G:$G,'Source'!$A:$A,"113 - Kupat Holim Meuhedet",'Source'!$B:$B,$A68)</f>
        <v>1279.2</v>
      </c>
      <c r="J68" s="8" t="n">
        <f aca="false">I68*$J$5</f>
        <v>1615.83157894737</v>
      </c>
      <c r="K68" s="8" t="n">
        <f aca="false">J68-H68</f>
        <v>-2980.96842105263</v>
      </c>
      <c r="L68" s="9" t="n">
        <f aca="false">IF(AND(H68=0,J68=0),0,IF(H68=0,"New",(J68-H68)/H68))</f>
        <v>-0.648487735175042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172</v>
      </c>
      <c r="B69" s="7" t="str">
        <f aca="false">IFERROR(INDEX('Source'!$C:$C,MATCH($A69,'Source'!$B:$B,0)),"")</f>
        <v>חגורת בטן</v>
      </c>
      <c r="C69" s="8" t="n">
        <f aca="false">SUMIFS('Source'!$D:$D,'Source'!$A:$A,"113 - Kupat Holim Meuhedet",'Source'!$B:$B,$A69)</f>
        <v>57</v>
      </c>
      <c r="D69" s="8" t="n">
        <f aca="false">SUMIFS('Source'!$F:$F,'Source'!$A:$A,"113 - Kupat Holim Meuhedet",'Source'!$B:$B,$A69)</f>
        <v>12</v>
      </c>
      <c r="E69" s="8" t="n">
        <f aca="false">D69*$J$5</f>
        <v>15.1578947368421</v>
      </c>
      <c r="F69" s="8" t="n">
        <f aca="false">E69-C69</f>
        <v>-41.8421052631579</v>
      </c>
      <c r="G69" s="9" t="n">
        <f aca="false">IF(AND(C69=0,E69=0),0,IF(C69=0,"New",(E69-C69)/C69))</f>
        <v>-0.734072022160665</v>
      </c>
      <c r="H69" s="8" t="n">
        <f aca="false">SUMIFS('Source'!$E:$E,'Source'!$A:$A,"113 - Kupat Holim Meuhedet",'Source'!$B:$B,$A69)</f>
        <v>4123.38</v>
      </c>
      <c r="I69" s="8" t="n">
        <f aca="false">SUMIFS('Source'!$G:$G,'Source'!$A:$A,"113 - Kupat Holim Meuhedet",'Source'!$B:$B,$A69)</f>
        <v>868.08</v>
      </c>
      <c r="J69" s="8" t="n">
        <f aca="false">I69*$J$5</f>
        <v>1096.52210526316</v>
      </c>
      <c r="K69" s="8" t="n">
        <f aca="false">J69-H69</f>
        <v>-3026.85789473684</v>
      </c>
      <c r="L69" s="9" t="n">
        <f aca="false">IF(AND(H69=0,J69=0),0,IF(H69=0,"New",(J69-H69)/H69))</f>
        <v>-0.734072022160665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218</v>
      </c>
      <c r="B70" s="7" t="str">
        <f aca="false">IFERROR(INDEX('Source'!$C:$C,MATCH($A70,'Source'!$B:$B,0)),"")</f>
        <v>כרית סיליקון לעקב</v>
      </c>
      <c r="C70" s="8" t="n">
        <f aca="false">SUMIFS('Source'!$D:$D,'Source'!$A:$A,"113 - Kupat Holim Meuhedet",'Source'!$B:$B,$A70)</f>
        <v>65</v>
      </c>
      <c r="D70" s="8" t="n">
        <f aca="false">SUMIFS('Source'!$F:$F,'Source'!$A:$A,"113 - Kupat Holim Meuhedet",'Source'!$B:$B,$A70)</f>
        <v>12</v>
      </c>
      <c r="E70" s="8" t="n">
        <f aca="false">D70*$J$5</f>
        <v>15.1578947368421</v>
      </c>
      <c r="F70" s="8" t="n">
        <f aca="false">E70-C70</f>
        <v>-49.8421052631579</v>
      </c>
      <c r="G70" s="9" t="n">
        <f aca="false">IF(AND(C70=0,E70=0),0,IF(C70=0,"New",(E70-C70)/C70))</f>
        <v>-0.766801619433199</v>
      </c>
      <c r="H70" s="8" t="n">
        <f aca="false">SUMIFS('Source'!$E:$E,'Source'!$A:$A,"113 - Kupat Holim Meuhedet",'Source'!$B:$B,$A70)</f>
        <v>4112.55</v>
      </c>
      <c r="I70" s="8" t="n">
        <f aca="false">SUMIFS('Source'!$G:$G,'Source'!$A:$A,"113 - Kupat Holim Meuhedet",'Source'!$B:$B,$A70)</f>
        <v>878.82</v>
      </c>
      <c r="J70" s="8" t="n">
        <f aca="false">I70*$J$5</f>
        <v>1110.08842105263</v>
      </c>
      <c r="K70" s="8" t="n">
        <f aca="false">J70-H70</f>
        <v>-3002.46157894737</v>
      </c>
      <c r="L70" s="9" t="n">
        <f aca="false">IF(AND(H70=0,J70=0),0,IF(H70=0,"New",(J70-H70)/H70))</f>
        <v>-0.730072966638064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177</v>
      </c>
      <c r="B71" s="7" t="str">
        <f aca="false">IFERROR(INDEX('Source'!$C:$C,MATCH($A71,'Source'!$B:$B,0)),"")</f>
        <v>מגן קרסול פתוח</v>
      </c>
      <c r="C71" s="8" t="n">
        <f aca="false">SUMIFS('Source'!$D:$D,'Source'!$A:$A,"113 - Kupat Holim Meuhedet",'Source'!$B:$B,$A71)</f>
        <v>226</v>
      </c>
      <c r="D71" s="8" t="n">
        <f aca="false">SUMIFS('Source'!$F:$F,'Source'!$A:$A,"113 - Kupat Holim Meuhedet",'Source'!$B:$B,$A71)</f>
        <v>36</v>
      </c>
      <c r="E71" s="8" t="n">
        <f aca="false">D71*$J$5</f>
        <v>45.4736842105263</v>
      </c>
      <c r="F71" s="8" t="n">
        <f aca="false">E71-C71</f>
        <v>-180.526315789474</v>
      </c>
      <c r="G71" s="9" t="n">
        <f aca="false">IF(AND(C71=0,E71=0),0,IF(C71=0,"New",(E71-C71)/C71))</f>
        <v>-0.798789007918025</v>
      </c>
      <c r="H71" s="8" t="n">
        <f aca="false">SUMIFS('Source'!$E:$E,'Source'!$A:$A,"113 - Kupat Holim Meuhedet",'Source'!$B:$B,$A71)</f>
        <v>3842</v>
      </c>
      <c r="I71" s="8" t="n">
        <f aca="false">SUMIFS('Source'!$G:$G,'Source'!$A:$A,"113 - Kupat Holim Meuhedet",'Source'!$B:$B,$A71)</f>
        <v>612</v>
      </c>
      <c r="J71" s="8" t="n">
        <f aca="false">I71*$J$5</f>
        <v>773.052631578947</v>
      </c>
      <c r="K71" s="8" t="n">
        <f aca="false">J71-H71</f>
        <v>-3068.94736842105</v>
      </c>
      <c r="L71" s="9" t="n">
        <f aca="false">IF(AND(H71=0,J71=0),0,IF(H71=0,"New",(J71-H71)/H71))</f>
        <v>-0.798789007918025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191</v>
      </c>
      <c r="B72" s="7" t="str">
        <f aca="false">IFERROR(INDEX('Source'!$C:$C,MATCH($A72,'Source'!$B:$B,0)),"")</f>
        <v>מתלה יד-כיס</v>
      </c>
      <c r="C72" s="8" t="n">
        <f aca="false">SUMIFS('Source'!$D:$D,'Source'!$A:$A,"113 - Kupat Holim Meuhedet",'Source'!$B:$B,$A72)</f>
        <v>133</v>
      </c>
      <c r="D72" s="8" t="n">
        <f aca="false">SUMIFS('Source'!$F:$F,'Source'!$A:$A,"113 - Kupat Holim Meuhedet",'Source'!$B:$B,$A72)</f>
        <v>43</v>
      </c>
      <c r="E72" s="8" t="n">
        <f aca="false">D72*$J$5</f>
        <v>54.3157894736842</v>
      </c>
      <c r="F72" s="8" t="n">
        <f aca="false">E72-C72</f>
        <v>-78.6842105263158</v>
      </c>
      <c r="G72" s="9" t="n">
        <f aca="false">IF(AND(C72=0,E72=0),0,IF(C72=0,"New",(E72-C72)/C72))</f>
        <v>-0.591610605461021</v>
      </c>
      <c r="H72" s="8" t="n">
        <f aca="false">SUMIFS('Source'!$E:$E,'Source'!$A:$A,"113 - Kupat Holim Meuhedet",'Source'!$B:$B,$A72)</f>
        <v>4655</v>
      </c>
      <c r="I72" s="8" t="n">
        <f aca="false">SUMIFS('Source'!$G:$G,'Source'!$A:$A,"113 - Kupat Holim Meuhedet",'Source'!$B:$B,$A72)</f>
        <v>1505</v>
      </c>
      <c r="J72" s="8" t="n">
        <f aca="false">I72*$J$5</f>
        <v>1901.05263157895</v>
      </c>
      <c r="K72" s="8" t="n">
        <f aca="false">J72-H72</f>
        <v>-2753.94736842105</v>
      </c>
      <c r="L72" s="9" t="n">
        <f aca="false">IF(AND(H72=0,J72=0),0,IF(H72=0,"New",(J72-H72)/H72))</f>
        <v>-0.591610605461021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303</v>
      </c>
      <c r="B73" s="7" t="str">
        <f aca="false">IFERROR(INDEX('Source'!$C:$C,MATCH($A73,'Source'!$B:$B,0)),"")</f>
        <v>גרבי נוחות קיץ שחור</v>
      </c>
      <c r="C73" s="8" t="n">
        <f aca="false">SUMIFS('Source'!$D:$D,'Source'!$A:$A,"113 - Kupat Holim Meuhedet",'Source'!$B:$B,$A73)</f>
        <v>191</v>
      </c>
      <c r="D73" s="8" t="n">
        <f aca="false">SUMIFS('Source'!$F:$F,'Source'!$A:$A,"113 - Kupat Holim Meuhedet",'Source'!$B:$B,$A73)</f>
        <v>20</v>
      </c>
      <c r="E73" s="8" t="n">
        <f aca="false">D73*$J$5</f>
        <v>25.2631578947368</v>
      </c>
      <c r="F73" s="8" t="n">
        <f aca="false">E73-C73</f>
        <v>-165.736842105263</v>
      </c>
      <c r="G73" s="9" t="n">
        <f aca="false">IF(AND(C73=0,E73=0),0,IF(C73=0,"New",(E73-C73)/C73))</f>
        <v>-0.867732157619179</v>
      </c>
      <c r="H73" s="8" t="n">
        <f aca="false">SUMIFS('Source'!$E:$E,'Source'!$A:$A,"113 - Kupat Holim Meuhedet",'Source'!$B:$B,$A73)</f>
        <v>3514.4</v>
      </c>
      <c r="I73" s="8" t="n">
        <f aca="false">SUMIFS('Source'!$G:$G,'Source'!$A:$A,"113 - Kupat Holim Meuhedet",'Source'!$B:$B,$A73)</f>
        <v>368</v>
      </c>
      <c r="J73" s="8" t="n">
        <f aca="false">I73*$J$5</f>
        <v>464.842105263158</v>
      </c>
      <c r="K73" s="8" t="n">
        <f aca="false">J73-H73</f>
        <v>-3049.55789473684</v>
      </c>
      <c r="L73" s="9" t="n">
        <f aca="false">IF(AND(H73=0,J73=0),0,IF(H73=0,"New",(J73-H73)/H73))</f>
        <v>-0.867732157619179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899</v>
      </c>
      <c r="B74" s="7" t="str">
        <f aca="false">IFERROR(INDEX('Source'!$C:$C,MATCH($A74,'Source'!$B:$B,0)),"")</f>
        <v>חבק טניס</v>
      </c>
      <c r="C74" s="8" t="n">
        <f aca="false">SUMIFS('Source'!$D:$D,'Source'!$A:$A,"113 - Kupat Holim Meuhedet",'Source'!$B:$B,$A74)</f>
        <v>210</v>
      </c>
      <c r="D74" s="8" t="n">
        <f aca="false">SUMIFS('Source'!$F:$F,'Source'!$A:$A,"113 - Kupat Holim Meuhedet",'Source'!$B:$B,$A74)</f>
        <v>60</v>
      </c>
      <c r="E74" s="8" t="n">
        <f aca="false">D74*$J$5</f>
        <v>75.7894736842105</v>
      </c>
      <c r="F74" s="8" t="n">
        <f aca="false">E74-C74</f>
        <v>-134.210526315789</v>
      </c>
      <c r="G74" s="9" t="n">
        <f aca="false">IF(AND(C74=0,E74=0),0,IF(C74=0,"New",(E74-C74)/C74))</f>
        <v>-0.639097744360902</v>
      </c>
      <c r="H74" s="8" t="n">
        <f aca="false">SUMIFS('Source'!$E:$E,'Source'!$A:$A,"113 - Kupat Holim Meuhedet",'Source'!$B:$B,$A74)</f>
        <v>4368</v>
      </c>
      <c r="I74" s="8" t="n">
        <f aca="false">SUMIFS('Source'!$G:$G,'Source'!$A:$A,"113 - Kupat Holim Meuhedet",'Source'!$B:$B,$A74)</f>
        <v>1248</v>
      </c>
      <c r="J74" s="8" t="n">
        <f aca="false">I74*$J$5</f>
        <v>1576.42105263158</v>
      </c>
      <c r="K74" s="8" t="n">
        <f aca="false">J74-H74</f>
        <v>-2791.57894736842</v>
      </c>
      <c r="L74" s="9" t="n">
        <f aca="false">IF(AND(H74=0,J74=0),0,IF(H74=0,"New",(J74-H74)/H74))</f>
        <v>-0.639097744360902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82</v>
      </c>
      <c r="B75" s="7" t="n">
        <f aca="false">IFERROR(INDEX('Source'!$C:$C,MATCH($A75,'Source'!$B:$B,0)),"")</f>
        <v>0</v>
      </c>
      <c r="C75" s="8" t="n">
        <f aca="false">SUMIFS('Source'!$D:$D,'Source'!$A:$A,"113 - Kupat Holim Meuhedet",'Source'!$B:$B,$A75)</f>
        <v>-1</v>
      </c>
      <c r="D75" s="8" t="n">
        <f aca="false">SUMIFS('Source'!$F:$F,'Source'!$A:$A,"113 - Kupat Holim Meuhedet",'Source'!$B:$B,$A75)</f>
        <v>-1</v>
      </c>
      <c r="E75" s="8" t="n">
        <f aca="false">D75*$J$5</f>
        <v>-1.26315789473684</v>
      </c>
      <c r="F75" s="8" t="n">
        <f aca="false">E75-C75</f>
        <v>-0.263157894736842</v>
      </c>
      <c r="G75" s="9" t="n">
        <f aca="false">IF(AND(C75=0,E75=0),0,IF(C75=0,"New",(E75-C75)/C75))</f>
        <v>0.263157894736842</v>
      </c>
      <c r="H75" s="8" t="n">
        <f aca="false">SUMIFS('Source'!$E:$E,'Source'!$A:$A,"113 - Kupat Holim Meuhedet",'Source'!$B:$B,$A75)</f>
        <v>-31945.47</v>
      </c>
      <c r="I75" s="8" t="n">
        <f aca="false">SUMIFS('Source'!$G:$G,'Source'!$A:$A,"113 - Kupat Holim Meuhedet",'Source'!$B:$B,$A75)</f>
        <v>-35055</v>
      </c>
      <c r="J75" s="8" t="n">
        <f aca="false">I75*$J$5</f>
        <v>-44280</v>
      </c>
      <c r="K75" s="8" t="n">
        <f aca="false">J75-H75</f>
        <v>-12334.53</v>
      </c>
      <c r="L75" s="9" t="n">
        <f aca="false">IF(AND(H75=0,J75=0),0,IF(H75=0,"New",(J75-H75)/H75))</f>
        <v>0.386112021516666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306</v>
      </c>
      <c r="B76" s="7" t="str">
        <f aca="false">IFERROR(INDEX('Source'!$C:$C,MATCH($A76,'Source'!$B:$B,0)),"")</f>
        <v>ICE &amp; GO</v>
      </c>
      <c r="C76" s="8" t="n">
        <f aca="false">SUMIFS('Source'!$D:$D,'Source'!$A:$A,"113 - Kupat Holim Meuhedet",'Source'!$B:$B,$A76)</f>
        <v>237</v>
      </c>
      <c r="D76" s="8" t="n">
        <f aca="false">SUMIFS('Source'!$F:$F,'Source'!$A:$A,"113 - Kupat Holim Meuhedet",'Source'!$B:$B,$A76)</f>
        <v>23</v>
      </c>
      <c r="E76" s="8" t="n">
        <f aca="false">D76*$J$5</f>
        <v>29.0526315789474</v>
      </c>
      <c r="F76" s="8" t="n">
        <f aca="false">E76-C76</f>
        <v>-207.947368421053</v>
      </c>
      <c r="G76" s="9" t="n">
        <f aca="false">IF(AND(C76=0,E76=0),0,IF(C76=0,"New",(E76-C76)/C76))</f>
        <v>-0.877415056628914</v>
      </c>
      <c r="H76" s="8" t="n">
        <f aca="false">SUMIFS('Source'!$E:$E,'Source'!$A:$A,"113 - Kupat Holim Meuhedet",'Source'!$B:$B,$A76)</f>
        <v>3377.25</v>
      </c>
      <c r="I76" s="8" t="n">
        <f aca="false">SUMIFS('Source'!$G:$G,'Source'!$A:$A,"113 - Kupat Holim Meuhedet",'Source'!$B:$B,$A76)</f>
        <v>327.75</v>
      </c>
      <c r="J76" s="8" t="n">
        <f aca="false">I76*$J$5</f>
        <v>414</v>
      </c>
      <c r="K76" s="8" t="n">
        <f aca="false">J76-H76</f>
        <v>-2963.25</v>
      </c>
      <c r="L76" s="9" t="n">
        <f aca="false">IF(AND(H76=0,J76=0),0,IF(H76=0,"New",(J76-H76)/H76))</f>
        <v>-0.877415056628914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121</v>
      </c>
      <c r="B77" s="7" t="str">
        <f aca="false">IFERROR(INDEX('Source'!$C:$C,MATCH($A77,'Source'!$B:$B,0)),"")</f>
        <v>שרוול מטטרזלי מסיליקון</v>
      </c>
      <c r="C77" s="8" t="n">
        <f aca="false">SUMIFS('Source'!$D:$D,'Source'!$A:$A,"113 - Kupat Holim Meuhedet",'Source'!$B:$B,$A77)</f>
        <v>109</v>
      </c>
      <c r="D77" s="8" t="n">
        <f aca="false">SUMIFS('Source'!$F:$F,'Source'!$A:$A,"113 - Kupat Holim Meuhedet",'Source'!$B:$B,$A77)</f>
        <v>35</v>
      </c>
      <c r="E77" s="8" t="n">
        <f aca="false">D77*$J$5</f>
        <v>44.2105263157895</v>
      </c>
      <c r="F77" s="8" t="n">
        <f aca="false">E77-C77</f>
        <v>-64.7894736842105</v>
      </c>
      <c r="G77" s="9" t="n">
        <f aca="false">IF(AND(C77=0,E77=0),0,IF(C77=0,"New",(E77-C77)/C77))</f>
        <v>-0.594398841139546</v>
      </c>
      <c r="H77" s="8" t="n">
        <f aca="false">SUMIFS('Source'!$E:$E,'Source'!$A:$A,"113 - Kupat Holim Meuhedet",'Source'!$B:$B,$A77)</f>
        <v>4490.8</v>
      </c>
      <c r="I77" s="8" t="n">
        <f aca="false">SUMIFS('Source'!$G:$G,'Source'!$A:$A,"113 - Kupat Holim Meuhedet",'Source'!$B:$B,$A77)</f>
        <v>1442</v>
      </c>
      <c r="J77" s="8" t="n">
        <f aca="false">I77*$J$5</f>
        <v>1821.47368421053</v>
      </c>
      <c r="K77" s="8" t="n">
        <f aca="false">J77-H77</f>
        <v>-2669.32631578947</v>
      </c>
      <c r="L77" s="9" t="n">
        <f aca="false">IF(AND(H77=0,J77=0),0,IF(H77=0,"New",(J77-H77)/H77))</f>
        <v>-0.594398841139546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512</v>
      </c>
      <c r="B78" s="7" t="str">
        <f aca="false">IFERROR(INDEX('Source'!$C:$C,MATCH($A78,'Source'!$B:$B,0)),"")</f>
        <v>חגורה אוורירית איטלקית</v>
      </c>
      <c r="C78" s="8" t="n">
        <f aca="false">SUMIFS('Source'!$D:$D,'Source'!$A:$A,"113 - Kupat Holim Meuhedet",'Source'!$B:$B,$A78)</f>
        <v>21</v>
      </c>
      <c r="D78" s="8" t="n">
        <f aca="false">SUMIFS('Source'!$F:$F,'Source'!$A:$A,"113 - Kupat Holim Meuhedet",'Source'!$B:$B,$A78)</f>
        <v>4</v>
      </c>
      <c r="E78" s="8" t="n">
        <f aca="false">D78*$J$5</f>
        <v>5.05263157894737</v>
      </c>
      <c r="F78" s="8" t="n">
        <f aca="false">E78-C78</f>
        <v>-15.9473684210526</v>
      </c>
      <c r="G78" s="9" t="n">
        <f aca="false">IF(AND(C78=0,E78=0),0,IF(C78=0,"New",(E78-C78)/C78))</f>
        <v>-0.759398496240602</v>
      </c>
      <c r="H78" s="8" t="n">
        <f aca="false">SUMIFS('Source'!$E:$E,'Source'!$A:$A,"113 - Kupat Holim Meuhedet",'Source'!$B:$B,$A78)</f>
        <v>3685.5</v>
      </c>
      <c r="I78" s="8" t="n">
        <f aca="false">SUMIFS('Source'!$G:$G,'Source'!$A:$A,"113 - Kupat Holim Meuhedet",'Source'!$B:$B,$A78)</f>
        <v>702</v>
      </c>
      <c r="J78" s="8" t="n">
        <f aca="false">I78*$J$5</f>
        <v>886.736842105263</v>
      </c>
      <c r="K78" s="8" t="n">
        <f aca="false">J78-H78</f>
        <v>-2798.76315789474</v>
      </c>
      <c r="L78" s="9" t="n">
        <f aca="false">IF(AND(H78=0,J78=0),0,IF(H78=0,"New",(J78-H78)/H78))</f>
        <v>-0.759398496240601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173</v>
      </c>
      <c r="B79" s="7" t="str">
        <f aca="false">IFERROR(INDEX('Source'!$C:$C,MATCH($A79,'Source'!$B:$B,0)),"")</f>
        <v>מגן יד</v>
      </c>
      <c r="C79" s="8" t="n">
        <f aca="false">SUMIFS('Source'!$D:$D,'Source'!$A:$A,"113 - Kupat Holim Meuhedet",'Source'!$B:$B,$A79)</f>
        <v>157</v>
      </c>
      <c r="D79" s="8" t="n">
        <f aca="false">SUMIFS('Source'!$F:$F,'Source'!$A:$A,"113 - Kupat Holim Meuhedet",'Source'!$B:$B,$A79)</f>
        <v>35</v>
      </c>
      <c r="E79" s="8" t="n">
        <f aca="false">D79*$J$5</f>
        <v>44.2105263157895</v>
      </c>
      <c r="F79" s="8" t="n">
        <f aca="false">E79-C79</f>
        <v>-112.789473684211</v>
      </c>
      <c r="G79" s="9" t="n">
        <f aca="false">IF(AND(C79=0,E79=0),0,IF(C79=0,"New",(E79-C79)/C79))</f>
        <v>-0.718404290982233</v>
      </c>
      <c r="H79" s="8" t="n">
        <f aca="false">SUMIFS('Source'!$E:$E,'Source'!$A:$A,"113 - Kupat Holim Meuhedet",'Source'!$B:$B,$A79)</f>
        <v>3835.51</v>
      </c>
      <c r="I79" s="8" t="n">
        <f aca="false">SUMIFS('Source'!$G:$G,'Source'!$A:$A,"113 - Kupat Holim Meuhedet",'Source'!$B:$B,$A79)</f>
        <v>855.05</v>
      </c>
      <c r="J79" s="8" t="n">
        <f aca="false">I79*$J$5</f>
        <v>1080.06315789474</v>
      </c>
      <c r="K79" s="8" t="n">
        <f aca="false">J79-H79</f>
        <v>-2755.44684210526</v>
      </c>
      <c r="L79" s="9" t="n">
        <f aca="false">IF(AND(H79=0,J79=0),0,IF(H79=0,"New",(J79-H79)/H79))</f>
        <v>-0.718404290982233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179</v>
      </c>
      <c r="B80" s="7" t="str">
        <f aca="false">IFERROR(INDEX('Source'!$C:$C,MATCH($A80,'Source'!$B:$B,0)),"")</f>
        <v>אצבעון מסיליקון</v>
      </c>
      <c r="C80" s="8" t="n">
        <f aca="false">SUMIFS('Source'!$D:$D,'Source'!$A:$A,"113 - Kupat Holim Meuhedet",'Source'!$B:$B,$A80)</f>
        <v>234</v>
      </c>
      <c r="D80" s="8" t="n">
        <f aca="false">SUMIFS('Source'!$F:$F,'Source'!$A:$A,"113 - Kupat Holim Meuhedet",'Source'!$B:$B,$A80)</f>
        <v>53</v>
      </c>
      <c r="E80" s="8" t="n">
        <f aca="false">D80*$J$5</f>
        <v>66.9473684210526</v>
      </c>
      <c r="F80" s="8" t="n">
        <f aca="false">E80-C80</f>
        <v>-167.052631578947</v>
      </c>
      <c r="G80" s="9" t="n">
        <f aca="false">IF(AND(C80=0,E80=0),0,IF(C80=0,"New",(E80-C80)/C80))</f>
        <v>-0.713900134952767</v>
      </c>
      <c r="H80" s="8" t="n">
        <f aca="false">SUMIFS('Source'!$E:$E,'Source'!$A:$A,"113 - Kupat Holim Meuhedet",'Source'!$B:$B,$A80)</f>
        <v>3790.8</v>
      </c>
      <c r="I80" s="8" t="n">
        <f aca="false">SUMIFS('Source'!$G:$G,'Source'!$A:$A,"113 - Kupat Holim Meuhedet",'Source'!$B:$B,$A80)</f>
        <v>858.6</v>
      </c>
      <c r="J80" s="8" t="n">
        <f aca="false">I80*$J$5</f>
        <v>1084.54736842105</v>
      </c>
      <c r="K80" s="8" t="n">
        <f aca="false">J80-H80</f>
        <v>-2706.25263157895</v>
      </c>
      <c r="L80" s="9" t="n">
        <f aca="false">IF(AND(H80=0,J80=0),0,IF(H80=0,"New",(J80-H80)/H80))</f>
        <v>-0.713900134952767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261</v>
      </c>
      <c r="B81" s="7" t="str">
        <f aca="false">IFERROR(INDEX('Source'!$C:$C,MATCH($A81,'Source'!$B:$B,0)),"")</f>
        <v>פומפיה להסרת עור</v>
      </c>
      <c r="C81" s="8" t="n">
        <f aca="false">SUMIFS('Source'!$D:$D,'Source'!$A:$A,"113 - Kupat Holim Meuhedet",'Source'!$B:$B,$A81)</f>
        <v>205</v>
      </c>
      <c r="D81" s="8" t="n">
        <f aca="false">SUMIFS('Source'!$F:$F,'Source'!$A:$A,"113 - Kupat Holim Meuhedet",'Source'!$B:$B,$A81)</f>
        <v>42</v>
      </c>
      <c r="E81" s="8" t="n">
        <f aca="false">D81*$J$5</f>
        <v>53.0526315789474</v>
      </c>
      <c r="F81" s="8" t="n">
        <f aca="false">E81-C81</f>
        <v>-151.947368421053</v>
      </c>
      <c r="G81" s="9" t="n">
        <f aca="false">IF(AND(C81=0,E81=0),0,IF(C81=0,"New",(E81-C81)/C81))</f>
        <v>-0.741206675224647</v>
      </c>
      <c r="H81" s="8" t="n">
        <f aca="false">SUMIFS('Source'!$E:$E,'Source'!$A:$A,"113 - Kupat Holim Meuhedet",'Source'!$B:$B,$A81)</f>
        <v>3679.75</v>
      </c>
      <c r="I81" s="8" t="n">
        <f aca="false">SUMIFS('Source'!$G:$G,'Source'!$A:$A,"113 - Kupat Holim Meuhedet",'Source'!$B:$B,$A81)</f>
        <v>753.9</v>
      </c>
      <c r="J81" s="8" t="n">
        <f aca="false">I81*$J$5</f>
        <v>952.294736842105</v>
      </c>
      <c r="K81" s="8" t="n">
        <f aca="false">J81-H81</f>
        <v>-2727.4552631579</v>
      </c>
      <c r="L81" s="9" t="n">
        <f aca="false">IF(AND(H81=0,J81=0),0,IF(H81=0,"New",(J81-H81)/H81))</f>
        <v>-0.741206675224647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212</v>
      </c>
      <c r="B82" s="7" t="str">
        <f aca="false">IFERROR(INDEX('Source'!$C:$C,MATCH($A82,'Source'!$B:$B,0)),"")</f>
        <v>מגן מרפק</v>
      </c>
      <c r="C82" s="8" t="n">
        <f aca="false">SUMIFS('Source'!$D:$D,'Source'!$A:$A,"113 - Kupat Holim Meuhedet",'Source'!$B:$B,$A82)</f>
        <v>244</v>
      </c>
      <c r="D82" s="8" t="n">
        <f aca="false">SUMIFS('Source'!$F:$F,'Source'!$A:$A,"113 - Kupat Holim Meuhedet",'Source'!$B:$B,$A82)</f>
        <v>73</v>
      </c>
      <c r="E82" s="8" t="n">
        <f aca="false">D82*$J$5</f>
        <v>92.2105263157895</v>
      </c>
      <c r="F82" s="8" t="n">
        <f aca="false">E82-C82</f>
        <v>-151.789473684211</v>
      </c>
      <c r="G82" s="9" t="n">
        <f aca="false">IF(AND(C82=0,E82=0),0,IF(C82=0,"New",(E82-C82)/C82))</f>
        <v>-0.622088006902502</v>
      </c>
      <c r="H82" s="8" t="n">
        <f aca="false">SUMIFS('Source'!$E:$E,'Source'!$A:$A,"113 - Kupat Holim Meuhedet",'Source'!$B:$B,$A82)</f>
        <v>4148</v>
      </c>
      <c r="I82" s="8" t="n">
        <f aca="false">SUMIFS('Source'!$G:$G,'Source'!$A:$A,"113 - Kupat Holim Meuhedet",'Source'!$B:$B,$A82)</f>
        <v>1241</v>
      </c>
      <c r="J82" s="8" t="n">
        <f aca="false">I82*$J$5</f>
        <v>1567.57894736842</v>
      </c>
      <c r="K82" s="8" t="n">
        <f aca="false">J82-H82</f>
        <v>-2580.42105263158</v>
      </c>
      <c r="L82" s="9" t="n">
        <f aca="false">IF(AND(H82=0,J82=0),0,IF(H82=0,"New",(J82-H82)/H82))</f>
        <v>-0.622088006902502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198</v>
      </c>
      <c r="B83" s="7" t="str">
        <f aca="false">IFERROR(INDEX('Source'!$C:$C,MATCH($A83,'Source'!$B:$B,0)),"")</f>
        <v>מתלה יד-כיס</v>
      </c>
      <c r="C83" s="8" t="n">
        <f aca="false">SUMIFS('Source'!$D:$D,'Source'!$A:$A,"113 - Kupat Holim Meuhedet",'Source'!$B:$B,$A83)</f>
        <v>127</v>
      </c>
      <c r="D83" s="8" t="n">
        <f aca="false">SUMIFS('Source'!$F:$F,'Source'!$A:$A,"113 - Kupat Holim Meuhedet",'Source'!$B:$B,$A83)</f>
        <v>44</v>
      </c>
      <c r="E83" s="8" t="n">
        <f aca="false">D83*$J$5</f>
        <v>55.5789473684211</v>
      </c>
      <c r="F83" s="8" t="n">
        <f aca="false">E83-C83</f>
        <v>-71.421052631579</v>
      </c>
      <c r="G83" s="9" t="n">
        <f aca="false">IF(AND(C83=0,E83=0),0,IF(C83=0,"New",(E83-C83)/C83))</f>
        <v>-0.562370493162039</v>
      </c>
      <c r="H83" s="8" t="n">
        <f aca="false">SUMIFS('Source'!$E:$E,'Source'!$A:$A,"113 - Kupat Holim Meuhedet",'Source'!$B:$B,$A83)</f>
        <v>4445</v>
      </c>
      <c r="I83" s="8" t="n">
        <f aca="false">SUMIFS('Source'!$G:$G,'Source'!$A:$A,"113 - Kupat Holim Meuhedet",'Source'!$B:$B,$A83)</f>
        <v>1540</v>
      </c>
      <c r="J83" s="8" t="n">
        <f aca="false">I83*$J$5</f>
        <v>1945.26315789474</v>
      </c>
      <c r="K83" s="8" t="n">
        <f aca="false">J83-H83</f>
        <v>-2499.73684210526</v>
      </c>
      <c r="L83" s="9" t="n">
        <f aca="false">IF(AND(H83=0,J83=0),0,IF(H83=0,"New",(J83-H83)/H83))</f>
        <v>-0.562370493162039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391</v>
      </c>
      <c r="B84" s="7" t="str">
        <f aca="false">IFERROR(INDEX('Source'!$C:$C,MATCH($A84,'Source'!$B:$B,0)),"")</f>
        <v>חגורת היריון</v>
      </c>
      <c r="C84" s="8" t="n">
        <f aca="false">SUMIFS('Source'!$D:$D,'Source'!$A:$A,"113 - Kupat Holim Meuhedet",'Source'!$B:$B,$A84)</f>
        <v>49</v>
      </c>
      <c r="D84" s="8" t="n">
        <f aca="false">SUMIFS('Source'!$F:$F,'Source'!$A:$A,"113 - Kupat Holim Meuhedet",'Source'!$B:$B,$A84)</f>
        <v>14</v>
      </c>
      <c r="E84" s="8" t="n">
        <f aca="false">D84*$J$5</f>
        <v>17.6842105263158</v>
      </c>
      <c r="F84" s="8" t="n">
        <f aca="false">E84-C84</f>
        <v>-31.3157894736842</v>
      </c>
      <c r="G84" s="9" t="n">
        <f aca="false">IF(AND(C84=0,E84=0),0,IF(C84=0,"New",(E84-C84)/C84))</f>
        <v>-0.639097744360902</v>
      </c>
      <c r="H84" s="8" t="n">
        <f aca="false">SUMIFS('Source'!$E:$E,'Source'!$A:$A,"113 - Kupat Holim Meuhedet",'Source'!$B:$B,$A84)</f>
        <v>3812.2</v>
      </c>
      <c r="I84" s="8" t="n">
        <f aca="false">SUMIFS('Source'!$G:$G,'Source'!$A:$A,"113 - Kupat Holim Meuhedet",'Source'!$B:$B,$A84)</f>
        <v>1089.2</v>
      </c>
      <c r="J84" s="8" t="n">
        <f aca="false">I84*$J$5</f>
        <v>1375.83157894737</v>
      </c>
      <c r="K84" s="8" t="n">
        <f aca="false">J84-H84</f>
        <v>-2436.36842105263</v>
      </c>
      <c r="L84" s="9" t="n">
        <f aca="false">IF(AND(H84=0,J84=0),0,IF(H84=0,"New",(J84-H84)/H84))</f>
        <v>-0.639097744360902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123</v>
      </c>
      <c r="B85" s="7" t="str">
        <f aca="false">IFERROR(INDEX('Source'!$C:$C,MATCH($A85,'Source'!$B:$B,0)),"")</f>
        <v>כרית מטטרזלי מס</v>
      </c>
      <c r="C85" s="8" t="n">
        <f aca="false">SUMIFS('Source'!$D:$D,'Source'!$A:$A,"113 - Kupat Holim Meuhedet",'Source'!$B:$B,$A85)</f>
        <v>188</v>
      </c>
      <c r="D85" s="8" t="n">
        <f aca="false">SUMIFS('Source'!$F:$F,'Source'!$A:$A,"113 - Kupat Holim Meuhedet",'Source'!$B:$B,$A85)</f>
        <v>41</v>
      </c>
      <c r="E85" s="8" t="n">
        <f aca="false">D85*$J$5</f>
        <v>51.7894736842105</v>
      </c>
      <c r="F85" s="8" t="n">
        <f aca="false">E85-C85</f>
        <v>-136.210526315789</v>
      </c>
      <c r="G85" s="9" t="n">
        <f aca="false">IF(AND(C85=0,E85=0),0,IF(C85=0,"New",(E85-C85)/C85))</f>
        <v>-0.724524076147816</v>
      </c>
      <c r="H85" s="8" t="n">
        <f aca="false">SUMIFS('Source'!$E:$E,'Source'!$A:$A,"113 - Kupat Holim Meuhedet",'Source'!$B:$B,$A85)</f>
        <v>3468.6</v>
      </c>
      <c r="I85" s="8" t="n">
        <f aca="false">SUMIFS('Source'!$G:$G,'Source'!$A:$A,"113 - Kupat Holim Meuhedet",'Source'!$B:$B,$A85)</f>
        <v>756.45</v>
      </c>
      <c r="J85" s="8" t="n">
        <f aca="false">I85*$J$5</f>
        <v>955.515789473684</v>
      </c>
      <c r="K85" s="8" t="n">
        <f aca="false">J85-H85</f>
        <v>-2513.08421052632</v>
      </c>
      <c r="L85" s="9" t="n">
        <f aca="false">IF(AND(H85=0,J85=0),0,IF(H85=0,"New",(J85-H85)/H85))</f>
        <v>-0.724524076147816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222</v>
      </c>
      <c r="B86" s="7" t="str">
        <f aca="false">IFERROR(INDEX('Source'!$C:$C,MATCH($A86,'Source'!$B:$B,0)),"")</f>
        <v>מגן קרסול+ עקב סגור+רצועות</v>
      </c>
      <c r="C86" s="8" t="n">
        <f aca="false">SUMIFS('Source'!$D:$D,'Source'!$A:$A,"113 - Kupat Holim Meuhedet",'Source'!$B:$B,$A86)</f>
        <v>105</v>
      </c>
      <c r="D86" s="8" t="n">
        <f aca="false">SUMIFS('Source'!$F:$F,'Source'!$A:$A,"113 - Kupat Holim Meuhedet",'Source'!$B:$B,$A86)</f>
        <v>42</v>
      </c>
      <c r="E86" s="8" t="n">
        <f aca="false">D86*$J$5</f>
        <v>53.0526315789474</v>
      </c>
      <c r="F86" s="8" t="n">
        <f aca="false">E86-C86</f>
        <v>-51.9473684210526</v>
      </c>
      <c r="G86" s="9" t="n">
        <f aca="false">IF(AND(C86=0,E86=0),0,IF(C86=0,"New",(E86-C86)/C86))</f>
        <v>-0.494736842105263</v>
      </c>
      <c r="H86" s="8" t="n">
        <f aca="false">SUMIFS('Source'!$E:$E,'Source'!$A:$A,"113 - Kupat Holim Meuhedet",'Source'!$B:$B,$A86)</f>
        <v>4427.85</v>
      </c>
      <c r="I86" s="8" t="n">
        <f aca="false">SUMIFS('Source'!$G:$G,'Source'!$A:$A,"113 - Kupat Holim Meuhedet",'Source'!$B:$B,$A86)</f>
        <v>1771.14</v>
      </c>
      <c r="J86" s="8" t="n">
        <f aca="false">I86*$J$5</f>
        <v>2237.22947368421</v>
      </c>
      <c r="K86" s="8" t="n">
        <f aca="false">J86-H86</f>
        <v>-2190.62052631579</v>
      </c>
      <c r="L86" s="9" t="n">
        <f aca="false">IF(AND(H86=0,J86=0),0,IF(H86=0,"New",(J86-H86)/H86))</f>
        <v>-0.494736842105263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149</v>
      </c>
      <c r="B87" s="7" t="str">
        <f aca="false">IFERROR(INDEX('Source'!$C:$C,MATCH($A87,'Source'!$B:$B,0)),"")</f>
        <v>מגן קרסול סגור</v>
      </c>
      <c r="C87" s="8" t="n">
        <f aca="false">SUMIFS('Source'!$D:$D,'Source'!$A:$A,"113 - Kupat Holim Meuhedet",'Source'!$B:$B,$A87)</f>
        <v>119</v>
      </c>
      <c r="D87" s="8" t="n">
        <f aca="false">SUMIFS('Source'!$F:$F,'Source'!$A:$A,"113 - Kupat Holim Meuhedet",'Source'!$B:$B,$A87)</f>
        <v>28</v>
      </c>
      <c r="E87" s="8" t="n">
        <f aca="false">D87*$J$5</f>
        <v>35.3684210526316</v>
      </c>
      <c r="F87" s="8" t="n">
        <f aca="false">E87-C87</f>
        <v>-83.6315789473684</v>
      </c>
      <c r="G87" s="9" t="n">
        <f aca="false">IF(AND(C87=0,E87=0),0,IF(C87=0,"New",(E87-C87)/C87))</f>
        <v>-0.702786377708978</v>
      </c>
      <c r="H87" s="8" t="n">
        <f aca="false">SUMIFS('Source'!$E:$E,'Source'!$A:$A,"113 - Kupat Holim Meuhedet",'Source'!$B:$B,$A87)</f>
        <v>3442.67</v>
      </c>
      <c r="I87" s="8" t="n">
        <f aca="false">SUMIFS('Source'!$G:$G,'Source'!$A:$A,"113 - Kupat Holim Meuhedet",'Source'!$B:$B,$A87)</f>
        <v>810.04</v>
      </c>
      <c r="J87" s="8" t="n">
        <f aca="false">I87*$J$5</f>
        <v>1023.20842105263</v>
      </c>
      <c r="K87" s="8" t="n">
        <f aca="false">J87-H87</f>
        <v>-2419.46157894737</v>
      </c>
      <c r="L87" s="9" t="n">
        <f aca="false">IF(AND(H87=0,J87=0),0,IF(H87=0,"New",(J87-H87)/H87))</f>
        <v>-0.702786377708978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232</v>
      </c>
      <c r="B88" s="7" t="str">
        <f aca="false">IFERROR(INDEX('Source'!$C:$C,MATCH($A88,'Source'!$B:$B,0)),"")</f>
        <v>מגן מרפק</v>
      </c>
      <c r="C88" s="8" t="n">
        <f aca="false">SUMIFS('Source'!$D:$D,'Source'!$A:$A,"113 - Kupat Holim Meuhedet",'Source'!$B:$B,$A88)</f>
        <v>217</v>
      </c>
      <c r="D88" s="8" t="n">
        <f aca="false">SUMIFS('Source'!$F:$F,'Source'!$A:$A,"113 - Kupat Holim Meuhedet",'Source'!$B:$B,$A88)</f>
        <v>68</v>
      </c>
      <c r="E88" s="8" t="n">
        <f aca="false">D88*$J$5</f>
        <v>85.8947368421053</v>
      </c>
      <c r="F88" s="8" t="n">
        <f aca="false">E88-C88</f>
        <v>-131.105263157895</v>
      </c>
      <c r="G88" s="9" t="n">
        <f aca="false">IF(AND(C88=0,E88=0),0,IF(C88=0,"New",(E88-C88)/C88))</f>
        <v>-0.604171719621635</v>
      </c>
      <c r="H88" s="8" t="n">
        <f aca="false">SUMIFS('Source'!$E:$E,'Source'!$A:$A,"113 - Kupat Holim Meuhedet",'Source'!$B:$B,$A88)</f>
        <v>3689</v>
      </c>
      <c r="I88" s="8" t="n">
        <f aca="false">SUMIFS('Source'!$G:$G,'Source'!$A:$A,"113 - Kupat Holim Meuhedet",'Source'!$B:$B,$A88)</f>
        <v>1156</v>
      </c>
      <c r="J88" s="8" t="n">
        <f aca="false">I88*$J$5</f>
        <v>1460.21052631579</v>
      </c>
      <c r="K88" s="8" t="n">
        <f aca="false">J88-H88</f>
        <v>-2228.78947368421</v>
      </c>
      <c r="L88" s="9" t="n">
        <f aca="false">IF(AND(H88=0,J88=0),0,IF(H88=0,"New",(J88-H88)/H88))</f>
        <v>-0.604171719621635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141</v>
      </c>
      <c r="B89" s="7" t="str">
        <f aca="false">IFERROR(INDEX('Source'!$C:$C,MATCH($A89,'Source'!$B:$B,0)),"")</f>
        <v>מגן קרסול פתוח</v>
      </c>
      <c r="C89" s="8" t="n">
        <f aca="false">SUMIFS('Source'!$D:$D,'Source'!$A:$A,"113 - Kupat Holim Meuhedet",'Source'!$B:$B,$A89)</f>
        <v>235</v>
      </c>
      <c r="D89" s="8" t="n">
        <f aca="false">SUMIFS('Source'!$F:$F,'Source'!$A:$A,"113 - Kupat Holim Meuhedet",'Source'!$B:$B,$A89)</f>
        <v>91</v>
      </c>
      <c r="E89" s="8" t="n">
        <f aca="false">D89*$J$5</f>
        <v>114.947368421053</v>
      </c>
      <c r="F89" s="8" t="n">
        <f aca="false">E89-C89</f>
        <v>-120.052631578947</v>
      </c>
      <c r="G89" s="9" t="n">
        <f aca="false">IF(AND(C89=0,E89=0),0,IF(C89=0,"New",(E89-C89)/C89))</f>
        <v>-0.510862262038074</v>
      </c>
      <c r="H89" s="8" t="n">
        <f aca="false">SUMIFS('Source'!$E:$E,'Source'!$A:$A,"113 - Kupat Holim Meuhedet",'Source'!$B:$B,$A89)</f>
        <v>3995</v>
      </c>
      <c r="I89" s="8" t="n">
        <f aca="false">SUMIFS('Source'!$G:$G,'Source'!$A:$A,"113 - Kupat Holim Meuhedet",'Source'!$B:$B,$A89)</f>
        <v>1547</v>
      </c>
      <c r="J89" s="8" t="n">
        <f aca="false">I89*$J$5</f>
        <v>1954.10526315789</v>
      </c>
      <c r="K89" s="8" t="n">
        <f aca="false">J89-H89</f>
        <v>-2040.89473684211</v>
      </c>
      <c r="L89" s="9" t="n">
        <f aca="false">IF(AND(H89=0,J89=0),0,IF(H89=0,"New",(J89-H89)/H89))</f>
        <v>-0.510862262038074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325</v>
      </c>
      <c r="B90" s="7" t="str">
        <f aca="false">IFERROR(INDEX('Source'!$C:$C,MATCH($A90,'Source'!$B:$B,0)),"")</f>
        <v>מפריד הלוקס עם כרית</v>
      </c>
      <c r="C90" s="8" t="n">
        <f aca="false">SUMIFS('Source'!$D:$D,'Source'!$A:$A,"113 - Kupat Holim Meuhedet",'Source'!$B:$B,$A90)</f>
        <v>76</v>
      </c>
      <c r="D90" s="8" t="n">
        <f aca="false">SUMIFS('Source'!$F:$F,'Source'!$A:$A,"113 - Kupat Holim Meuhedet",'Source'!$B:$B,$A90)</f>
        <v>17</v>
      </c>
      <c r="E90" s="8" t="n">
        <f aca="false">D90*$J$5</f>
        <v>21.4736842105263</v>
      </c>
      <c r="F90" s="8" t="n">
        <f aca="false">E90-C90</f>
        <v>-54.5263157894737</v>
      </c>
      <c r="G90" s="9" t="n">
        <f aca="false">IF(AND(C90=0,E90=0),0,IF(C90=0,"New",(E90-C90)/C90))</f>
        <v>-0.717451523545706</v>
      </c>
      <c r="H90" s="8" t="n">
        <f aca="false">SUMIFS('Source'!$E:$E,'Source'!$A:$A,"113 - Kupat Holim Meuhedet",'Source'!$B:$B,$A90)</f>
        <v>2941.2</v>
      </c>
      <c r="I90" s="8" t="n">
        <f aca="false">SUMIFS('Source'!$G:$G,'Source'!$A:$A,"113 - Kupat Holim Meuhedet",'Source'!$B:$B,$A90)</f>
        <v>657.9</v>
      </c>
      <c r="J90" s="8" t="n">
        <f aca="false">I90*$J$5</f>
        <v>831.031578947368</v>
      </c>
      <c r="K90" s="8" t="n">
        <f aca="false">J90-H90</f>
        <v>-2110.16842105263</v>
      </c>
      <c r="L90" s="9" t="n">
        <f aca="false">IF(AND(H90=0,J90=0),0,IF(H90=0,"New",(J90-H90)/H90))</f>
        <v>-0.717451523545706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302</v>
      </c>
      <c r="B91" s="7" t="str">
        <f aca="false">IFERROR(INDEX('Source'!$C:$C,MATCH($A91,'Source'!$B:$B,0)),"")</f>
        <v>מיישר בוהן</v>
      </c>
      <c r="C91" s="8" t="n">
        <f aca="false">SUMIFS('Source'!$D:$D,'Source'!$A:$A,"113 - Kupat Holim Meuhedet",'Source'!$B:$B,$A91)</f>
        <v>199</v>
      </c>
      <c r="D91" s="8" t="n">
        <f aca="false">SUMIFS('Source'!$F:$F,'Source'!$A:$A,"113 - Kupat Holim Meuhedet",'Source'!$B:$B,$A91)</f>
        <v>23</v>
      </c>
      <c r="E91" s="8" t="n">
        <f aca="false">D91*$J$5</f>
        <v>29.0526315789474</v>
      </c>
      <c r="F91" s="8" t="n">
        <f aca="false">E91-C91</f>
        <v>-169.947368421053</v>
      </c>
      <c r="G91" s="9" t="n">
        <f aca="false">IF(AND(C91=0,E91=0),0,IF(C91=0,"New",(E91-C91)/C91))</f>
        <v>-0.854006876487702</v>
      </c>
      <c r="H91" s="8" t="n">
        <f aca="false">SUMIFS('Source'!$E:$E,'Source'!$A:$A,"113 - Kupat Holim Meuhedet",'Source'!$B:$B,$A91)</f>
        <v>2577.05</v>
      </c>
      <c r="I91" s="8" t="n">
        <f aca="false">SUMIFS('Source'!$G:$G,'Source'!$A:$A,"113 - Kupat Holim Meuhedet",'Source'!$B:$B,$A91)</f>
        <v>297.85</v>
      </c>
      <c r="J91" s="8" t="n">
        <f aca="false">I91*$J$5</f>
        <v>376.231578947368</v>
      </c>
      <c r="K91" s="8" t="n">
        <f aca="false">J91-H91</f>
        <v>-2200.81842105263</v>
      </c>
      <c r="L91" s="9" t="n">
        <f aca="false">IF(AND(H91=0,J91=0),0,IF(H91=0,"New",(J91-H91)/H91))</f>
        <v>-0.854006876487702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246</v>
      </c>
      <c r="B92" s="7" t="str">
        <f aca="false">IFERROR(INDEX('Source'!$C:$C,MATCH($A92,'Source'!$B:$B,0)),"")</f>
        <v>מפריד אצבע</v>
      </c>
      <c r="C92" s="8" t="n">
        <f aca="false">SUMIFS('Source'!$D:$D,'Source'!$A:$A,"113 - Kupat Holim Meuhedet",'Source'!$B:$B,$A92)</f>
        <v>327</v>
      </c>
      <c r="D92" s="8" t="n">
        <f aca="false">SUMIFS('Source'!$F:$F,'Source'!$A:$A,"113 - Kupat Holim Meuhedet",'Source'!$B:$B,$A92)</f>
        <v>88</v>
      </c>
      <c r="E92" s="8" t="n">
        <f aca="false">D92*$J$5</f>
        <v>111.157894736842</v>
      </c>
      <c r="F92" s="8" t="n">
        <f aca="false">E92-C92</f>
        <v>-215.842105263158</v>
      </c>
      <c r="G92" s="9" t="n">
        <f aca="false">IF(AND(C92=0,E92=0),0,IF(C92=0,"New",(E92-C92)/C92))</f>
        <v>-0.660067600193144</v>
      </c>
      <c r="H92" s="8" t="n">
        <f aca="false">SUMIFS('Source'!$E:$E,'Source'!$A:$A,"113 - Kupat Holim Meuhedet",'Source'!$B:$B,$A92)</f>
        <v>3106.5</v>
      </c>
      <c r="I92" s="8" t="n">
        <f aca="false">SUMIFS('Source'!$G:$G,'Source'!$A:$A,"113 - Kupat Holim Meuhedet",'Source'!$B:$B,$A92)</f>
        <v>836</v>
      </c>
      <c r="J92" s="8" t="n">
        <f aca="false">I92*$J$5</f>
        <v>1056</v>
      </c>
      <c r="K92" s="8" t="n">
        <f aca="false">J92-H92</f>
        <v>-2050.5</v>
      </c>
      <c r="L92" s="9" t="n">
        <f aca="false">IF(AND(H92=0,J92=0),0,IF(H92=0,"New",(J92-H92)/H92))</f>
        <v>-0.660067600193143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241</v>
      </c>
      <c r="B93" s="7" t="str">
        <f aca="false">IFERROR(INDEX('Source'!$C:$C,MATCH($A93,'Source'!$B:$B,0)),"")</f>
        <v>חגורת בטן</v>
      </c>
      <c r="C93" s="8" t="n">
        <f aca="false">SUMIFS('Source'!$D:$D,'Source'!$A:$A,"113 - Kupat Holim Meuhedet",'Source'!$B:$B,$A93)</f>
        <v>33</v>
      </c>
      <c r="D93" s="8" t="n">
        <f aca="false">SUMIFS('Source'!$F:$F,'Source'!$A:$A,"113 - Kupat Holim Meuhedet",'Source'!$B:$B,$A93)</f>
        <v>2</v>
      </c>
      <c r="E93" s="8" t="n">
        <f aca="false">D93*$J$5</f>
        <v>2.52631578947368</v>
      </c>
      <c r="F93" s="8" t="n">
        <f aca="false">E93-C93</f>
        <v>-30.4736842105263</v>
      </c>
      <c r="G93" s="9" t="n">
        <f aca="false">IF(AND(C93=0,E93=0),0,IF(C93=0,"New",(E93-C93)/C93))</f>
        <v>-0.923444976076555</v>
      </c>
      <c r="H93" s="8" t="n">
        <f aca="false">SUMIFS('Source'!$E:$E,'Source'!$A:$A,"113 - Kupat Holim Meuhedet",'Source'!$B:$B,$A93)</f>
        <v>2387.22</v>
      </c>
      <c r="I93" s="8" t="n">
        <f aca="false">SUMIFS('Source'!$G:$G,'Source'!$A:$A,"113 - Kupat Holim Meuhedet",'Source'!$B:$B,$A93)</f>
        <v>144.68</v>
      </c>
      <c r="J93" s="8" t="n">
        <f aca="false">I93*$J$5</f>
        <v>182.753684210526</v>
      </c>
      <c r="K93" s="8" t="n">
        <f aca="false">J93-H93</f>
        <v>-2204.46631578947</v>
      </c>
      <c r="L93" s="9" t="n">
        <f aca="false">IF(AND(H93=0,J93=0),0,IF(H93=0,"New",(J93-H93)/H93))</f>
        <v>-0.923444976076555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270</v>
      </c>
      <c r="B94" s="7" t="str">
        <f aca="false">IFERROR(INDEX('Source'!$C:$C,MATCH($A94,'Source'!$B:$B,0)),"")</f>
        <v>בננה לתמכת אצבעו</v>
      </c>
      <c r="C94" s="8" t="n">
        <f aca="false">SUMIFS('Source'!$D:$D,'Source'!$A:$A,"113 - Kupat Holim Meuhedet",'Source'!$B:$B,$A94)</f>
        <v>154</v>
      </c>
      <c r="D94" s="8" t="n">
        <f aca="false">SUMIFS('Source'!$F:$F,'Source'!$A:$A,"113 - Kupat Holim Meuhedet",'Source'!$B:$B,$A94)</f>
        <v>26</v>
      </c>
      <c r="E94" s="8" t="n">
        <f aca="false">D94*$J$5</f>
        <v>32.8421052631579</v>
      </c>
      <c r="F94" s="8" t="n">
        <f aca="false">E94-C94</f>
        <v>-121.157894736842</v>
      </c>
      <c r="G94" s="9" t="n">
        <f aca="false">IF(AND(C94=0,E94=0),0,IF(C94=0,"New",(E94-C94)/C94))</f>
        <v>-0.78673957621326</v>
      </c>
      <c r="H94" s="8" t="n">
        <f aca="false">SUMIFS('Source'!$E:$E,'Source'!$A:$A,"113 - Kupat Holim Meuhedet",'Source'!$B:$B,$A94)</f>
        <v>2671.9</v>
      </c>
      <c r="I94" s="8" t="n">
        <f aca="false">SUMIFS('Source'!$G:$G,'Source'!$A:$A,"113 - Kupat Holim Meuhedet",'Source'!$B:$B,$A94)</f>
        <v>451.1</v>
      </c>
      <c r="J94" s="8" t="n">
        <f aca="false">I94*$J$5</f>
        <v>569.81052631579</v>
      </c>
      <c r="K94" s="8" t="n">
        <f aca="false">J94-H94</f>
        <v>-2102.08947368421</v>
      </c>
      <c r="L94" s="9" t="n">
        <f aca="false">IF(AND(H94=0,J94=0),0,IF(H94=0,"New",(J94-H94)/H94))</f>
        <v>-0.78673957621326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227</v>
      </c>
      <c r="B95" s="7" t="str">
        <f aca="false">IFERROR(INDEX('Source'!$C:$C,MATCH($A95,'Source'!$B:$B,0)),"")</f>
        <v>מגן מרפק</v>
      </c>
      <c r="C95" s="8" t="n">
        <f aca="false">SUMIFS('Source'!$D:$D,'Source'!$A:$A,"113 - Kupat Holim Meuhedet",'Source'!$B:$B,$A95)</f>
        <v>186</v>
      </c>
      <c r="D95" s="8" t="n">
        <f aca="false">SUMIFS('Source'!$F:$F,'Source'!$A:$A,"113 - Kupat Holim Meuhedet",'Source'!$B:$B,$A95)</f>
        <v>57</v>
      </c>
      <c r="E95" s="8" t="n">
        <f aca="false">D95*$J$5</f>
        <v>72</v>
      </c>
      <c r="F95" s="8" t="n">
        <f aca="false">E95-C95</f>
        <v>-114</v>
      </c>
      <c r="G95" s="9" t="n">
        <f aca="false">IF(AND(C95=0,E95=0),0,IF(C95=0,"New",(E95-C95)/C95))</f>
        <v>-0.612903225806452</v>
      </c>
      <c r="H95" s="8" t="n">
        <f aca="false">SUMIFS('Source'!$E:$E,'Source'!$A:$A,"113 - Kupat Holim Meuhedet",'Source'!$B:$B,$A95)</f>
        <v>3162</v>
      </c>
      <c r="I95" s="8" t="n">
        <f aca="false">SUMIFS('Source'!$G:$G,'Source'!$A:$A,"113 - Kupat Holim Meuhedet",'Source'!$B:$B,$A95)</f>
        <v>969</v>
      </c>
      <c r="J95" s="8" t="n">
        <f aca="false">I95*$J$5</f>
        <v>1224</v>
      </c>
      <c r="K95" s="8" t="n">
        <f aca="false">J95-H95</f>
        <v>-1938</v>
      </c>
      <c r="L95" s="9" t="n">
        <f aca="false">IF(AND(H95=0,J95=0),0,IF(H95=0,"New",(J95-H95)/H95))</f>
        <v>-0.612903225806452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889</v>
      </c>
      <c r="B96" s="7" t="str">
        <f aca="false">IFERROR(INDEX('Source'!$C:$C,MATCH($A96,'Source'!$B:$B,0)),"")</f>
        <v>מגן קרסול</v>
      </c>
      <c r="C96" s="8" t="n">
        <f aca="false">SUMIFS('Source'!$D:$D,'Source'!$A:$A,"113 - Kupat Holim Meuhedet",'Source'!$B:$B,$A96)</f>
        <v>177</v>
      </c>
      <c r="D96" s="8" t="n">
        <f aca="false">SUMIFS('Source'!$F:$F,'Source'!$A:$A,"113 - Kupat Holim Meuhedet",'Source'!$B:$B,$A96)</f>
        <v>73</v>
      </c>
      <c r="E96" s="8" t="n">
        <f aca="false">D96*$J$5</f>
        <v>92.2105263157895</v>
      </c>
      <c r="F96" s="8" t="n">
        <f aca="false">E96-C96</f>
        <v>-84.7894736842105</v>
      </c>
      <c r="G96" s="9" t="n">
        <f aca="false">IF(AND(C96=0,E96=0),0,IF(C96=0,"New",(E96-C96)/C96))</f>
        <v>-0.479036574487065</v>
      </c>
      <c r="H96" s="8" t="n">
        <f aca="false">SUMIFS('Source'!$E:$E,'Source'!$A:$A,"113 - Kupat Holim Meuhedet",'Source'!$B:$B,$A96)</f>
        <v>3717</v>
      </c>
      <c r="I96" s="8" t="n">
        <f aca="false">SUMIFS('Source'!$G:$G,'Source'!$A:$A,"113 - Kupat Holim Meuhedet",'Source'!$B:$B,$A96)</f>
        <v>1533</v>
      </c>
      <c r="J96" s="8" t="n">
        <f aca="false">I96*$J$5</f>
        <v>1936.42105263158</v>
      </c>
      <c r="K96" s="8" t="n">
        <f aca="false">J96-H96</f>
        <v>-1780.57894736842</v>
      </c>
      <c r="L96" s="9" t="n">
        <f aca="false">IF(AND(H96=0,J96=0),0,IF(H96=0,"New",(J96-H96)/H96))</f>
        <v>-0.479036574487065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267</v>
      </c>
      <c r="B97" s="7" t="str">
        <f aca="false">IFERROR(INDEX('Source'!$C:$C,MATCH($A97,'Source'!$B:$B,0)),"")</f>
        <v>מישר כתפיים רחב+תמיכה לבית השח</v>
      </c>
      <c r="C97" s="8" t="n">
        <f aca="false">SUMIFS('Source'!$D:$D,'Source'!$A:$A,"113 - Kupat Holim Meuhedet",'Source'!$B:$B,$A97)</f>
        <v>24</v>
      </c>
      <c r="D97" s="8" t="n">
        <f aca="false">SUMIFS('Source'!$F:$F,'Source'!$A:$A,"113 - Kupat Holim Meuhedet",'Source'!$B:$B,$A97)</f>
        <v>8</v>
      </c>
      <c r="E97" s="8" t="n">
        <f aca="false">D97*$J$5</f>
        <v>10.1052631578947</v>
      </c>
      <c r="F97" s="8" t="n">
        <f aca="false">E97-C97</f>
        <v>-13.8947368421053</v>
      </c>
      <c r="G97" s="9" t="n">
        <f aca="false">IF(AND(C97=0,E97=0),0,IF(C97=0,"New",(E97-C97)/C97))</f>
        <v>-0.578947368421053</v>
      </c>
      <c r="H97" s="8" t="n">
        <f aca="false">SUMIFS('Source'!$E:$E,'Source'!$A:$A,"113 - Kupat Holim Meuhedet",'Source'!$B:$B,$A97)</f>
        <v>3271.2</v>
      </c>
      <c r="I97" s="8" t="n">
        <f aca="false">SUMIFS('Source'!$G:$G,'Source'!$A:$A,"113 - Kupat Holim Meuhedet",'Source'!$B:$B,$A97)</f>
        <v>1090.4</v>
      </c>
      <c r="J97" s="8" t="n">
        <f aca="false">I97*$J$5</f>
        <v>1377.34736842105</v>
      </c>
      <c r="K97" s="8" t="n">
        <f aca="false">J97-H97</f>
        <v>-1893.85263157895</v>
      </c>
      <c r="L97" s="9" t="n">
        <f aca="false">IF(AND(H97=0,J97=0),0,IF(H97=0,"New",(J97-H97)/H97))</f>
        <v>-0.578947368421053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257</v>
      </c>
      <c r="B98" s="7" t="str">
        <f aca="false">IFERROR(INDEX('Source'!$C:$C,MATCH($A98,'Source'!$B:$B,0)),"")</f>
        <v>מגן ברך רגיל</v>
      </c>
      <c r="C98" s="8" t="n">
        <f aca="false">SUMIFS('Source'!$D:$D,'Source'!$A:$A,"113 - Kupat Holim Meuhedet",'Source'!$B:$B,$A98)</f>
        <v>178</v>
      </c>
      <c r="D98" s="8" t="n">
        <f aca="false">SUMIFS('Source'!$F:$F,'Source'!$A:$A,"113 - Kupat Holim Meuhedet",'Source'!$B:$B,$A98)</f>
        <v>46</v>
      </c>
      <c r="E98" s="8" t="n">
        <f aca="false">D98*$J$5</f>
        <v>58.1052631578947</v>
      </c>
      <c r="F98" s="8" t="n">
        <f aca="false">E98-C98</f>
        <v>-119.894736842105</v>
      </c>
      <c r="G98" s="9" t="n">
        <f aca="false">IF(AND(C98=0,E98=0),0,IF(C98=0,"New",(E98-C98)/C98))</f>
        <v>-0.673565937315198</v>
      </c>
      <c r="H98" s="8" t="n">
        <f aca="false">SUMIFS('Source'!$E:$E,'Source'!$A:$A,"113 - Kupat Holim Meuhedet",'Source'!$B:$B,$A98)</f>
        <v>2937</v>
      </c>
      <c r="I98" s="8" t="n">
        <f aca="false">SUMIFS('Source'!$G:$G,'Source'!$A:$A,"113 - Kupat Holim Meuhedet",'Source'!$B:$B,$A98)</f>
        <v>759</v>
      </c>
      <c r="J98" s="8" t="n">
        <f aca="false">I98*$J$5</f>
        <v>958.736842105263</v>
      </c>
      <c r="K98" s="8" t="n">
        <f aca="false">J98-H98</f>
        <v>-1978.26315789474</v>
      </c>
      <c r="L98" s="9" t="n">
        <f aca="false">IF(AND(H98=0,J98=0),0,IF(H98=0,"New",(J98-H98)/H98))</f>
        <v>-0.673565937315198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264</v>
      </c>
      <c r="B99" s="7" t="str">
        <f aca="false">IFERROR(INDEX('Source'!$C:$C,MATCH($A99,'Source'!$B:$B,0)),"")</f>
        <v>טבעת אלסטית מסי</v>
      </c>
      <c r="C99" s="8" t="n">
        <f aca="false">SUMIFS('Source'!$D:$D,'Source'!$A:$A,"113 - Kupat Holim Meuhedet",'Source'!$B:$B,$A99)</f>
        <v>335</v>
      </c>
      <c r="D99" s="8" t="n">
        <f aca="false">SUMIFS('Source'!$F:$F,'Source'!$A:$A,"113 - Kupat Holim Meuhedet",'Source'!$B:$B,$A99)</f>
        <v>116</v>
      </c>
      <c r="E99" s="8" t="n">
        <f aca="false">D99*$J$5</f>
        <v>146.526315789474</v>
      </c>
      <c r="F99" s="8" t="n">
        <f aca="false">E99-C99</f>
        <v>-188.473684210526</v>
      </c>
      <c r="G99" s="9" t="n">
        <f aca="false">IF(AND(C99=0,E99=0),0,IF(C99=0,"New",(E99-C99)/C99))</f>
        <v>-0.562608012568735</v>
      </c>
      <c r="H99" s="8" t="n">
        <f aca="false">SUMIFS('Source'!$E:$E,'Source'!$A:$A,"113 - Kupat Holim Meuhedet",'Source'!$B:$B,$A99)</f>
        <v>3252.85</v>
      </c>
      <c r="I99" s="8" t="n">
        <f aca="false">SUMIFS('Source'!$G:$G,'Source'!$A:$A,"113 - Kupat Holim Meuhedet",'Source'!$B:$B,$A99)</f>
        <v>1126.36</v>
      </c>
      <c r="J99" s="8" t="n">
        <f aca="false">I99*$J$5</f>
        <v>1422.77052631579</v>
      </c>
      <c r="K99" s="8" t="n">
        <f aca="false">J99-H99</f>
        <v>-1830.07947368421</v>
      </c>
      <c r="L99" s="9" t="n">
        <f aca="false">IF(AND(H99=0,J99=0),0,IF(H99=0,"New",(J99-H99)/H99))</f>
        <v>-0.562608012568735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909</v>
      </c>
      <c r="B100" s="7" t="str">
        <f aca="false">IFERROR(INDEX('Source'!$C:$C,MATCH($A100,'Source'!$B:$B,0)),"")</f>
        <v>חבק יד</v>
      </c>
      <c r="C100" s="8" t="n">
        <f aca="false">SUMIFS('Source'!$D:$D,'Source'!$A:$A,"113 - Kupat Holim Meuhedet",'Source'!$B:$B,$A100)</f>
        <v>172</v>
      </c>
      <c r="D100" s="8" t="n">
        <f aca="false">SUMIFS('Source'!$F:$F,'Source'!$A:$A,"113 - Kupat Holim Meuhedet",'Source'!$B:$B,$A100)</f>
        <v>44</v>
      </c>
      <c r="E100" s="8" t="n">
        <f aca="false">D100*$J$5</f>
        <v>55.5789473684211</v>
      </c>
      <c r="F100" s="8" t="n">
        <f aca="false">E100-C100</f>
        <v>-116.421052631579</v>
      </c>
      <c r="G100" s="9" t="n">
        <f aca="false">IF(AND(C100=0,E100=0),0,IF(C100=0,"New",(E100-C100)/C100))</f>
        <v>-0.67686658506732</v>
      </c>
      <c r="H100" s="8" t="n">
        <f aca="false">SUMIFS('Source'!$E:$E,'Source'!$A:$A,"113 - Kupat Holim Meuhedet",'Source'!$B:$B,$A100)</f>
        <v>2855.2</v>
      </c>
      <c r="I100" s="8" t="n">
        <f aca="false">SUMIFS('Source'!$G:$G,'Source'!$A:$A,"113 - Kupat Holim Meuhedet",'Source'!$B:$B,$A100)</f>
        <v>730.4</v>
      </c>
      <c r="J100" s="8" t="n">
        <f aca="false">I100*$J$5</f>
        <v>922.610526315789</v>
      </c>
      <c r="K100" s="8" t="n">
        <f aca="false">J100-H100</f>
        <v>-1932.58947368421</v>
      </c>
      <c r="L100" s="9" t="n">
        <f aca="false">IF(AND(H100=0,J100=0),0,IF(H100=0,"New",(J100-H100)/H100))</f>
        <v>-0.67686658506732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235</v>
      </c>
      <c r="B101" s="7" t="str">
        <f aca="false">IFERROR(INDEX('Source'!$C:$C,MATCH($A101,'Source'!$B:$B,0)),"")</f>
        <v>חגורת גב+סגירה כפולה</v>
      </c>
      <c r="C101" s="8" t="n">
        <f aca="false">SUMIFS('Source'!$D:$D,'Source'!$A:$A,"113 - Kupat Holim Meuhedet",'Source'!$B:$B,$A101)</f>
        <v>59</v>
      </c>
      <c r="D101" s="8" t="n">
        <f aca="false">SUMIFS('Source'!$F:$F,'Source'!$A:$A,"113 - Kupat Holim Meuhedet",'Source'!$B:$B,$A101)</f>
        <v>27</v>
      </c>
      <c r="E101" s="8" t="n">
        <f aca="false">D101*$J$5</f>
        <v>34.1052631578947</v>
      </c>
      <c r="F101" s="8" t="n">
        <f aca="false">E101-C101</f>
        <v>-24.8947368421053</v>
      </c>
      <c r="G101" s="9" t="n">
        <f aca="false">IF(AND(C101=0,E101=0),0,IF(C101=0,"New",(E101-C101)/C101))</f>
        <v>-0.421944692239072</v>
      </c>
      <c r="H101" s="8" t="n">
        <f aca="false">SUMIFS('Source'!$E:$E,'Source'!$A:$A,"113 - Kupat Holim Meuhedet",'Source'!$B:$B,$A101)</f>
        <v>3835</v>
      </c>
      <c r="I101" s="8" t="n">
        <f aca="false">SUMIFS('Source'!$G:$G,'Source'!$A:$A,"113 - Kupat Holim Meuhedet",'Source'!$B:$B,$A101)</f>
        <v>1755</v>
      </c>
      <c r="J101" s="8" t="n">
        <f aca="false">I101*$J$5</f>
        <v>2216.84210526316</v>
      </c>
      <c r="K101" s="8" t="n">
        <f aca="false">J101-H101</f>
        <v>-1618.15789473684</v>
      </c>
      <c r="L101" s="9" t="n">
        <f aca="false">IF(AND(H101=0,J101=0),0,IF(H101=0,"New",(J101-H101)/H101))</f>
        <v>-0.421944692239072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428</v>
      </c>
      <c r="B102" s="7" t="str">
        <f aca="false">IFERROR(INDEX('Source'!$C:$C,MATCH($A102,'Source'!$B:$B,0)),"")</f>
        <v>חגורת שבר לצד ימין</v>
      </c>
      <c r="C102" s="8" t="n">
        <f aca="false">SUMIFS('Source'!$D:$D,'Source'!$A:$A,"113 - Kupat Holim Meuhedet",'Source'!$B:$B,$A102)</f>
        <v>18</v>
      </c>
      <c r="D102" s="8" t="n">
        <f aca="false">SUMIFS('Source'!$F:$F,'Source'!$A:$A,"113 - Kupat Holim Meuhedet",'Source'!$B:$B,$A102)</f>
        <v>2</v>
      </c>
      <c r="E102" s="8" t="n">
        <f aca="false">D102*$J$5</f>
        <v>2.52631578947368</v>
      </c>
      <c r="F102" s="8" t="n">
        <f aca="false">E102-C102</f>
        <v>-15.4736842105263</v>
      </c>
      <c r="G102" s="9" t="n">
        <f aca="false">IF(AND(C102=0,E102=0),0,IF(C102=0,"New",(E102-C102)/C102))</f>
        <v>-0.859649122807018</v>
      </c>
      <c r="H102" s="8" t="n">
        <f aca="false">SUMIFS('Source'!$E:$E,'Source'!$A:$A,"113 - Kupat Holim Meuhedet",'Source'!$B:$B,$A102)</f>
        <v>2278.26</v>
      </c>
      <c r="I102" s="8" t="n">
        <f aca="false">SUMIFS('Source'!$G:$G,'Source'!$A:$A,"113 - Kupat Holim Meuhedet",'Source'!$B:$B,$A102)</f>
        <v>253.14</v>
      </c>
      <c r="J102" s="8" t="n">
        <f aca="false">I102*$J$5</f>
        <v>319.755789473684</v>
      </c>
      <c r="K102" s="8" t="n">
        <f aca="false">J102-H102</f>
        <v>-1958.50421052632</v>
      </c>
      <c r="L102" s="9" t="n">
        <f aca="false">IF(AND(H102=0,J102=0),0,IF(H102=0,"New",(J102-H102)/H102))</f>
        <v>-0.859649122807018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275</v>
      </c>
      <c r="B103" s="7" t="str">
        <f aca="false">IFERROR(INDEX('Source'!$C:$C,MATCH($A103,'Source'!$B:$B,0)),"")</f>
        <v>רפידת נוחות</v>
      </c>
      <c r="C103" s="8" t="n">
        <f aca="false">SUMIFS('Source'!$D:$D,'Source'!$A:$A,"113 - Kupat Holim Meuhedet",'Source'!$B:$B,$A103)</f>
        <v>359</v>
      </c>
      <c r="D103" s="8" t="n">
        <f aca="false">SUMIFS('Source'!$F:$F,'Source'!$A:$A,"113 - Kupat Holim Meuhedet",'Source'!$B:$B,$A103)</f>
        <v>119</v>
      </c>
      <c r="E103" s="8" t="n">
        <f aca="false">D103*$J$5</f>
        <v>150.315789473684</v>
      </c>
      <c r="F103" s="8" t="n">
        <f aca="false">E103-C103</f>
        <v>-208.684210526316</v>
      </c>
      <c r="G103" s="9" t="n">
        <f aca="false">IF(AND(C103=0,E103=0),0,IF(C103=0,"New",(E103-C103)/C103))</f>
        <v>-0.581293065532913</v>
      </c>
      <c r="H103" s="8" t="n">
        <f aca="false">SUMIFS('Source'!$E:$E,'Source'!$A:$A,"113 - Kupat Holim Meuhedet",'Source'!$B:$B,$A103)</f>
        <v>2943.8</v>
      </c>
      <c r="I103" s="8" t="n">
        <f aca="false">SUMIFS('Source'!$G:$G,'Source'!$A:$A,"113 - Kupat Holim Meuhedet",'Source'!$B:$B,$A103)</f>
        <v>975.8</v>
      </c>
      <c r="J103" s="8" t="n">
        <f aca="false">I103*$J$5</f>
        <v>1232.58947368421</v>
      </c>
      <c r="K103" s="8" t="n">
        <f aca="false">J103-H103</f>
        <v>-1711.21052631579</v>
      </c>
      <c r="L103" s="9" t="n">
        <f aca="false">IF(AND(H103=0,J103=0),0,IF(H103=0,"New",(J103-H103)/H103))</f>
        <v>-0.581293065532913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285</v>
      </c>
      <c r="B104" s="7" t="str">
        <f aca="false">IFERROR(INDEX('Source'!$C:$C,MATCH($A104,'Source'!$B:$B,0)),"")</f>
        <v>מגן ברך ארוך</v>
      </c>
      <c r="C104" s="8" t="n">
        <f aca="false">SUMIFS('Source'!$D:$D,'Source'!$A:$A,"113 - Kupat Holim Meuhedet",'Source'!$B:$B,$A104)</f>
        <v>135</v>
      </c>
      <c r="D104" s="8" t="n">
        <f aca="false">SUMIFS('Source'!$F:$F,'Source'!$A:$A,"113 - Kupat Holim Meuhedet",'Source'!$B:$B,$A104)</f>
        <v>41</v>
      </c>
      <c r="E104" s="8" t="n">
        <f aca="false">D104*$J$5</f>
        <v>51.7894736842105</v>
      </c>
      <c r="F104" s="8" t="n">
        <f aca="false">E104-C104</f>
        <v>-83.2105263157895</v>
      </c>
      <c r="G104" s="9" t="n">
        <f aca="false">IF(AND(C104=0,E104=0),0,IF(C104=0,"New",(E104-C104)/C104))</f>
        <v>-0.616374269005848</v>
      </c>
      <c r="H104" s="8" t="n">
        <f aca="false">SUMIFS('Source'!$E:$E,'Source'!$A:$A,"113 - Kupat Holim Meuhedet",'Source'!$B:$B,$A104)</f>
        <v>2767.5</v>
      </c>
      <c r="I104" s="8" t="n">
        <f aca="false">SUMIFS('Source'!$G:$G,'Source'!$A:$A,"113 - Kupat Holim Meuhedet",'Source'!$B:$B,$A104)</f>
        <v>840.5</v>
      </c>
      <c r="J104" s="8" t="n">
        <f aca="false">I104*$J$5</f>
        <v>1061.68421052632</v>
      </c>
      <c r="K104" s="8" t="n">
        <f aca="false">J104-H104</f>
        <v>-1705.81578947368</v>
      </c>
      <c r="L104" s="9" t="n">
        <f aca="false">IF(AND(H104=0,J104=0),0,IF(H104=0,"New",(J104-H104)/H104))</f>
        <v>-0.616374269005848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384</v>
      </c>
      <c r="B105" s="7" t="str">
        <f aca="false">IFERROR(INDEX('Source'!$C:$C,MATCH($A105,'Source'!$B:$B,0)),"")</f>
        <v>כרית חום וקור</v>
      </c>
      <c r="C105" s="8" t="n">
        <f aca="false">SUMIFS('Source'!$D:$D,'Source'!$A:$A,"113 - Kupat Holim Meuhedet",'Source'!$B:$B,$A105)</f>
        <v>76</v>
      </c>
      <c r="D105" s="8" t="n">
        <f aca="false">SUMIFS('Source'!$F:$F,'Source'!$A:$A,"113 - Kupat Holim Meuhedet",'Source'!$B:$B,$A105)</f>
        <v>20</v>
      </c>
      <c r="E105" s="8" t="n">
        <f aca="false">D105*$J$5</f>
        <v>25.2631578947368</v>
      </c>
      <c r="F105" s="8" t="n">
        <f aca="false">E105-C105</f>
        <v>-50.7368421052632</v>
      </c>
      <c r="G105" s="9" t="n">
        <f aca="false">IF(AND(C105=0,E105=0),0,IF(C105=0,"New",(E105-C105)/C105))</f>
        <v>-0.667590027700831</v>
      </c>
      <c r="H105" s="8" t="n">
        <f aca="false">SUMIFS('Source'!$E:$E,'Source'!$A:$A,"113 - Kupat Holim Meuhedet",'Source'!$B:$B,$A105)</f>
        <v>2464.68</v>
      </c>
      <c r="I105" s="8" t="n">
        <f aca="false">SUMIFS('Source'!$G:$G,'Source'!$A:$A,"113 - Kupat Holim Meuhedet",'Source'!$B:$B,$A105)</f>
        <v>648.6</v>
      </c>
      <c r="J105" s="8" t="n">
        <f aca="false">I105*$J$5</f>
        <v>819.284210526316</v>
      </c>
      <c r="K105" s="8" t="n">
        <f aca="false">J105-H105</f>
        <v>-1645.39578947368</v>
      </c>
      <c r="L105" s="9" t="n">
        <f aca="false">IF(AND(H105=0,J105=0),0,IF(H105=0,"New",(J105-H105)/H105))</f>
        <v>-0.667590027700831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884</v>
      </c>
      <c r="B106" s="7" t="str">
        <f aca="false">IFERROR(INDEX('Source'!$C:$C,MATCH($A106,'Source'!$B:$B,0)),"")</f>
        <v>חגורת בטן קלה</v>
      </c>
      <c r="C106" s="8" t="n">
        <f aca="false">SUMIFS('Source'!$D:$D,'Source'!$A:$A,"113 - Kupat Holim Meuhedet",'Source'!$B:$B,$A106)</f>
        <v>58</v>
      </c>
      <c r="D106" s="8" t="n">
        <f aca="false">SUMIFS('Source'!$F:$F,'Source'!$A:$A,"113 - Kupat Holim Meuhedet",'Source'!$B:$B,$A106)</f>
        <v>6</v>
      </c>
      <c r="E106" s="8" t="n">
        <f aca="false">D106*$J$5</f>
        <v>7.57894736842105</v>
      </c>
      <c r="F106" s="8" t="n">
        <f aca="false">E106-C106</f>
        <v>-50.4210526315789</v>
      </c>
      <c r="G106" s="9" t="n">
        <f aca="false">IF(AND(C106=0,E106=0),0,IF(C106=0,"New",(E106-C106)/C106))</f>
        <v>-0.869328493647913</v>
      </c>
      <c r="H106" s="8" t="n">
        <f aca="false">SUMIFS('Source'!$E:$E,'Source'!$A:$A,"113 - Kupat Holim Meuhedet",'Source'!$B:$B,$A106)</f>
        <v>2088</v>
      </c>
      <c r="I106" s="8" t="n">
        <f aca="false">SUMIFS('Source'!$G:$G,'Source'!$A:$A,"113 - Kupat Holim Meuhedet",'Source'!$B:$B,$A106)</f>
        <v>306.36</v>
      </c>
      <c r="J106" s="8" t="n">
        <f aca="false">I106*$J$5</f>
        <v>386.981052631579</v>
      </c>
      <c r="K106" s="8" t="n">
        <f aca="false">J106-H106</f>
        <v>-1701.01894736842</v>
      </c>
      <c r="L106" s="9" t="n">
        <f aca="false">IF(AND(H106=0,J106=0),0,IF(H106=0,"New",(J106-H106)/H106))</f>
        <v>-0.814664246823956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392</v>
      </c>
      <c r="B107" s="7" t="str">
        <f aca="false">IFERROR(INDEX('Source'!$C:$C,MATCH($A107,'Source'!$B:$B,0)),"")</f>
        <v>חגורת שבר לצד ימין</v>
      </c>
      <c r="C107" s="8" t="n">
        <f aca="false">SUMIFS('Source'!$D:$D,'Source'!$A:$A,"113 - Kupat Holim Meuhedet",'Source'!$B:$B,$A107)</f>
        <v>17</v>
      </c>
      <c r="D107" s="8" t="n">
        <f aca="false">SUMIFS('Source'!$F:$F,'Source'!$A:$A,"113 - Kupat Holim Meuhedet",'Source'!$B:$B,$A107)</f>
        <v>3</v>
      </c>
      <c r="E107" s="8" t="n">
        <f aca="false">D107*$J$5</f>
        <v>3.78947368421053</v>
      </c>
      <c r="F107" s="8" t="n">
        <f aca="false">E107-C107</f>
        <v>-13.2105263157895</v>
      </c>
      <c r="G107" s="9" t="n">
        <f aca="false">IF(AND(C107=0,E107=0),0,IF(C107=0,"New",(E107-C107)/C107))</f>
        <v>-0.777089783281734</v>
      </c>
      <c r="H107" s="8" t="n">
        <f aca="false">SUMIFS('Source'!$E:$E,'Source'!$A:$A,"113 - Kupat Holim Meuhedet",'Source'!$B:$B,$A107)</f>
        <v>2151.69</v>
      </c>
      <c r="I107" s="8" t="n">
        <f aca="false">SUMIFS('Source'!$G:$G,'Source'!$A:$A,"113 - Kupat Holim Meuhedet",'Source'!$B:$B,$A107)</f>
        <v>379.71</v>
      </c>
      <c r="J107" s="8" t="n">
        <f aca="false">I107*$J$5</f>
        <v>479.633684210526</v>
      </c>
      <c r="K107" s="8" t="n">
        <f aca="false">J107-H107</f>
        <v>-1672.05631578947</v>
      </c>
      <c r="L107" s="9" t="n">
        <f aca="false">IF(AND(H107=0,J107=0),0,IF(H107=0,"New",(J107-H107)/H107))</f>
        <v>-0.777089783281734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373</v>
      </c>
      <c r="B108" s="7" t="str">
        <f aca="false">IFERROR(INDEX('Source'!$C:$C,MATCH($A108,'Source'!$B:$B,0)),"")</f>
        <v>מישר כתפיים רחב+תמיכה לבית השח</v>
      </c>
      <c r="C108" s="8" t="n">
        <f aca="false">SUMIFS('Source'!$D:$D,'Source'!$A:$A,"113 - Kupat Holim Meuhedet",'Source'!$B:$B,$A108)</f>
        <v>14</v>
      </c>
      <c r="D108" s="8" t="n">
        <f aca="false">SUMIFS('Source'!$F:$F,'Source'!$A:$A,"113 - Kupat Holim Meuhedet",'Source'!$B:$B,$A108)</f>
        <v>1</v>
      </c>
      <c r="E108" s="8" t="n">
        <f aca="false">D108*$J$5</f>
        <v>1.26315789473684</v>
      </c>
      <c r="F108" s="8" t="n">
        <f aca="false">E108-C108</f>
        <v>-12.7368421052632</v>
      </c>
      <c r="G108" s="9" t="n">
        <f aca="false">IF(AND(C108=0,E108=0),0,IF(C108=0,"New",(E108-C108)/C108))</f>
        <v>-0.909774436090226</v>
      </c>
      <c r="H108" s="8" t="n">
        <f aca="false">SUMIFS('Source'!$E:$E,'Source'!$A:$A,"113 - Kupat Holim Meuhedet",'Source'!$B:$B,$A108)</f>
        <v>1908.2</v>
      </c>
      <c r="I108" s="8" t="n">
        <f aca="false">SUMIFS('Source'!$G:$G,'Source'!$A:$A,"113 - Kupat Holim Meuhedet",'Source'!$B:$B,$A108)</f>
        <v>136.3</v>
      </c>
      <c r="J108" s="8" t="n">
        <f aca="false">I108*$J$5</f>
        <v>172.168421052632</v>
      </c>
      <c r="K108" s="8" t="n">
        <f aca="false">J108-H108</f>
        <v>-1736.03157894737</v>
      </c>
      <c r="L108" s="9" t="n">
        <f aca="false">IF(AND(H108=0,J108=0),0,IF(H108=0,"New",(J108-H108)/H108))</f>
        <v>-0.909774436090226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183</v>
      </c>
      <c r="B109" s="7" t="str">
        <f aca="false">IFERROR(INDEX('Source'!$C:$C,MATCH($A109,'Source'!$B:$B,0)),"")</f>
        <v>מגן בוניון עדין לנעל צרה</v>
      </c>
      <c r="C109" s="8" t="n">
        <f aca="false">SUMIFS('Source'!$D:$D,'Source'!$A:$A,"113 - Kupat Holim Meuhedet",'Source'!$B:$B,$A109)</f>
        <v>127</v>
      </c>
      <c r="D109" s="8" t="n">
        <f aca="false">SUMIFS('Source'!$F:$F,'Source'!$A:$A,"113 - Kupat Holim Meuhedet",'Source'!$B:$B,$A109)</f>
        <v>44</v>
      </c>
      <c r="E109" s="8" t="n">
        <f aca="false">D109*$J$5</f>
        <v>55.5789473684211</v>
      </c>
      <c r="F109" s="8" t="n">
        <f aca="false">E109-C109</f>
        <v>-71.421052631579</v>
      </c>
      <c r="G109" s="9" t="n">
        <f aca="false">IF(AND(C109=0,E109=0),0,IF(C109=0,"New",(E109-C109)/C109))</f>
        <v>-0.562370493162039</v>
      </c>
      <c r="H109" s="8" t="n">
        <f aca="false">SUMIFS('Source'!$E:$E,'Source'!$A:$A,"113 - Kupat Holim Meuhedet",'Source'!$B:$B,$A109)</f>
        <v>2693.67</v>
      </c>
      <c r="I109" s="8" t="n">
        <f aca="false">SUMIFS('Source'!$G:$G,'Source'!$A:$A,"113 - Kupat Holim Meuhedet",'Source'!$B:$B,$A109)</f>
        <v>933.24</v>
      </c>
      <c r="J109" s="8" t="n">
        <f aca="false">I109*$J$5</f>
        <v>1178.82947368421</v>
      </c>
      <c r="K109" s="8" t="n">
        <f aca="false">J109-H109</f>
        <v>-1514.84052631579</v>
      </c>
      <c r="L109" s="9" t="n">
        <f aca="false">IF(AND(H109=0,J109=0),0,IF(H109=0,"New",(J109-H109)/H109))</f>
        <v>-0.562370493162039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126</v>
      </c>
      <c r="B110" s="7" t="str">
        <f aca="false">IFERROR(INDEX('Source'!$C:$C,MATCH($A110,'Source'!$B:$B,0)),"")</f>
        <v>קינזיולוגי טייפ</v>
      </c>
      <c r="C110" s="8" t="n">
        <f aca="false">SUMIFS('Source'!$D:$D,'Source'!$A:$A,"113 - Kupat Holim Meuhedet",'Source'!$B:$B,$A110)</f>
        <v>111</v>
      </c>
      <c r="D110" s="8" t="n">
        <f aca="false">SUMIFS('Source'!$F:$F,'Source'!$A:$A,"113 - Kupat Holim Meuhedet",'Source'!$B:$B,$A110)</f>
        <v>43</v>
      </c>
      <c r="E110" s="8" t="n">
        <f aca="false">D110*$J$5</f>
        <v>54.3157894736842</v>
      </c>
      <c r="F110" s="8" t="n">
        <f aca="false">E110-C110</f>
        <v>-56.6842105263158</v>
      </c>
      <c r="G110" s="9" t="n">
        <f aca="false">IF(AND(C110=0,E110=0),0,IF(C110=0,"New",(E110-C110)/C110))</f>
        <v>-0.510668563300142</v>
      </c>
      <c r="H110" s="8" t="n">
        <f aca="false">SUMIFS('Source'!$E:$E,'Source'!$A:$A,"113 - Kupat Holim Meuhedet",'Source'!$B:$B,$A110)</f>
        <v>2775</v>
      </c>
      <c r="I110" s="8" t="n">
        <f aca="false">SUMIFS('Source'!$G:$G,'Source'!$A:$A,"113 - Kupat Holim Meuhedet",'Source'!$B:$B,$A110)</f>
        <v>1075</v>
      </c>
      <c r="J110" s="8" t="n">
        <f aca="false">I110*$J$5</f>
        <v>1357.89473684211</v>
      </c>
      <c r="K110" s="8" t="n">
        <f aca="false">J110-H110</f>
        <v>-1417.10526315789</v>
      </c>
      <c r="L110" s="9" t="n">
        <f aca="false">IF(AND(H110=0,J110=0),0,IF(H110=0,"New",(J110-H110)/H110))</f>
        <v>-0.510668563300142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277</v>
      </c>
      <c r="B111" s="7" t="str">
        <f aca="false">IFERROR(INDEX('Source'!$C:$C,MATCH($A111,'Source'!$B:$B,0)),"")</f>
        <v>מגן לכתף ימין/שמאל</v>
      </c>
      <c r="C111" s="8" t="n">
        <f aca="false">SUMIFS('Source'!$D:$D,'Source'!$A:$A,"113 - Kupat Holim Meuhedet",'Source'!$B:$B,$A111)</f>
        <v>16</v>
      </c>
      <c r="D111" s="8" t="n">
        <f aca="false">SUMIFS('Source'!$F:$F,'Source'!$A:$A,"113 - Kupat Holim Meuhedet",'Source'!$B:$B,$A111)</f>
        <v>3</v>
      </c>
      <c r="E111" s="8" t="n">
        <f aca="false">D111*$J$5</f>
        <v>3.78947368421053</v>
      </c>
      <c r="F111" s="8" t="n">
        <f aca="false">E111-C111</f>
        <v>-12.2105263157895</v>
      </c>
      <c r="G111" s="9" t="n">
        <f aca="false">IF(AND(C111=0,E111=0),0,IF(C111=0,"New",(E111-C111)/C111))</f>
        <v>-0.763157894736842</v>
      </c>
      <c r="H111" s="8" t="n">
        <f aca="false">SUMIFS('Source'!$E:$E,'Source'!$A:$A,"113 - Kupat Holim Meuhedet",'Source'!$B:$B,$A111)</f>
        <v>2059.36</v>
      </c>
      <c r="I111" s="8" t="n">
        <f aca="false">SUMIFS('Source'!$G:$G,'Source'!$A:$A,"113 - Kupat Holim Meuhedet",'Source'!$B:$B,$A111)</f>
        <v>386.13</v>
      </c>
      <c r="J111" s="8" t="n">
        <f aca="false">I111*$J$5</f>
        <v>487.743157894737</v>
      </c>
      <c r="K111" s="8" t="n">
        <f aca="false">J111-H111</f>
        <v>-1571.61684210526</v>
      </c>
      <c r="L111" s="9" t="n">
        <f aca="false">IF(AND(H111=0,J111=0),0,IF(H111=0,"New",(J111-H111)/H111))</f>
        <v>-0.763157894736842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168</v>
      </c>
      <c r="B112" s="7" t="str">
        <f aca="false">IFERROR(INDEX('Source'!$C:$C,MATCH($A112,'Source'!$B:$B,0)),"")</f>
        <v>בליסטר פלסטר</v>
      </c>
      <c r="C112" s="8" t="n">
        <f aca="false">SUMIFS('Source'!$D:$D,'Source'!$A:$A,"113 - Kupat Holim Meuhedet",'Source'!$B:$B,$A112)</f>
        <v>163</v>
      </c>
      <c r="D112" s="8" t="n">
        <f aca="false">SUMIFS('Source'!$F:$F,'Source'!$A:$A,"113 - Kupat Holim Meuhedet",'Source'!$B:$B,$A112)</f>
        <v>34</v>
      </c>
      <c r="E112" s="8" t="n">
        <f aca="false">D112*$J$5</f>
        <v>42.9473684210526</v>
      </c>
      <c r="F112" s="8" t="n">
        <f aca="false">E112-C112</f>
        <v>-120.052631578947</v>
      </c>
      <c r="G112" s="9" t="n">
        <f aca="false">IF(AND(C112=0,E112=0),0,IF(C112=0,"New",(E112-C112)/C112))</f>
        <v>-0.736519212140781</v>
      </c>
      <c r="H112" s="8" t="n">
        <f aca="false">SUMIFS('Source'!$E:$E,'Source'!$A:$A,"113 - Kupat Holim Meuhedet",'Source'!$B:$B,$A112)</f>
        <v>2089.66</v>
      </c>
      <c r="I112" s="8" t="n">
        <f aca="false">SUMIFS('Source'!$G:$G,'Source'!$A:$A,"113 - Kupat Holim Meuhedet",'Source'!$B:$B,$A112)</f>
        <v>435.88</v>
      </c>
      <c r="J112" s="8" t="n">
        <f aca="false">I112*$J$5</f>
        <v>550.585263157895</v>
      </c>
      <c r="K112" s="8" t="n">
        <f aca="false">J112-H112</f>
        <v>-1539.07473684211</v>
      </c>
      <c r="L112" s="9" t="n">
        <f aca="false">IF(AND(H112=0,J112=0),0,IF(H112=0,"New",(J112-H112)/H112))</f>
        <v>-0.736519212140781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357</v>
      </c>
      <c r="B113" s="7" t="str">
        <f aca="false">IFERROR(INDEX('Source'!$C:$C,MATCH($A113,'Source'!$B:$B,0)),"")</f>
        <v>אבן שיוף להסירת</v>
      </c>
      <c r="C113" s="8" t="n">
        <f aca="false">SUMIFS('Source'!$D:$D,'Source'!$A:$A,"113 - Kupat Holim Meuhedet",'Source'!$B:$B,$A113)</f>
        <v>335</v>
      </c>
      <c r="D113" s="8" t="n">
        <f aca="false">SUMIFS('Source'!$F:$F,'Source'!$A:$A,"113 - Kupat Holim Meuhedet",'Source'!$B:$B,$A113)</f>
        <v>59</v>
      </c>
      <c r="E113" s="8" t="n">
        <f aca="false">D113*$J$5</f>
        <v>74.5263157894737</v>
      </c>
      <c r="F113" s="8" t="n">
        <f aca="false">E113-C113</f>
        <v>-260.473684210526</v>
      </c>
      <c r="G113" s="9" t="n">
        <f aca="false">IF(AND(C113=0,E113=0),0,IF(C113=0,"New",(E113-C113)/C113))</f>
        <v>-0.777533385703064</v>
      </c>
      <c r="H113" s="8" t="n">
        <f aca="false">SUMIFS('Source'!$E:$E,'Source'!$A:$A,"113 - Kupat Holim Meuhedet",'Source'!$B:$B,$A113)</f>
        <v>1946.35</v>
      </c>
      <c r="I113" s="8" t="n">
        <f aca="false">SUMIFS('Source'!$G:$G,'Source'!$A:$A,"113 - Kupat Holim Meuhedet",'Source'!$B:$B,$A113)</f>
        <v>342.79</v>
      </c>
      <c r="J113" s="8" t="n">
        <f aca="false">I113*$J$5</f>
        <v>432.997894736842</v>
      </c>
      <c r="K113" s="8" t="n">
        <f aca="false">J113-H113</f>
        <v>-1513.35210526316</v>
      </c>
      <c r="L113" s="9" t="n">
        <f aca="false">IF(AND(H113=0,J113=0),0,IF(H113=0,"New",(J113-H113)/H113))</f>
        <v>-0.777533385703064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122</v>
      </c>
      <c r="B114" s="7" t="str">
        <f aca="false">IFERROR(INDEX('Source'!$C:$C,MATCH($A114,'Source'!$B:$B,0)),"")</f>
        <v>קינזיולוגי טייפ</v>
      </c>
      <c r="C114" s="8" t="n">
        <f aca="false">SUMIFS('Source'!$D:$D,'Source'!$A:$A,"113 - Kupat Holim Meuhedet",'Source'!$B:$B,$A114)</f>
        <v>104</v>
      </c>
      <c r="D114" s="8" t="n">
        <f aca="false">SUMIFS('Source'!$F:$F,'Source'!$A:$A,"113 - Kupat Holim Meuhedet",'Source'!$B:$B,$A114)</f>
        <v>41</v>
      </c>
      <c r="E114" s="8" t="n">
        <f aca="false">D114*$J$5</f>
        <v>51.7894736842105</v>
      </c>
      <c r="F114" s="8" t="n">
        <f aca="false">E114-C114</f>
        <v>-52.2105263157895</v>
      </c>
      <c r="G114" s="9" t="n">
        <f aca="false">IF(AND(C114=0,E114=0),0,IF(C114=0,"New",(E114-C114)/C114))</f>
        <v>-0.502024291497976</v>
      </c>
      <c r="H114" s="8" t="n">
        <f aca="false">SUMIFS('Source'!$E:$E,'Source'!$A:$A,"113 - Kupat Holim Meuhedet",'Source'!$B:$B,$A114)</f>
        <v>2600</v>
      </c>
      <c r="I114" s="8" t="n">
        <f aca="false">SUMIFS('Source'!$G:$G,'Source'!$A:$A,"113 - Kupat Holim Meuhedet",'Source'!$B:$B,$A114)</f>
        <v>1025</v>
      </c>
      <c r="J114" s="8" t="n">
        <f aca="false">I114*$J$5</f>
        <v>1294.73684210526</v>
      </c>
      <c r="K114" s="8" t="n">
        <f aca="false">J114-H114</f>
        <v>-1305.26315789474</v>
      </c>
      <c r="L114" s="9" t="n">
        <f aca="false">IF(AND(H114=0,J114=0),0,IF(H114=0,"New",(J114-H114)/H114))</f>
        <v>-0.502024291497976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142</v>
      </c>
      <c r="B115" s="7" t="str">
        <f aca="false">IFERROR(INDEX('Source'!$C:$C,MATCH($A115,'Source'!$B:$B,0)),"")</f>
        <v>קינזיולוגי טייפ</v>
      </c>
      <c r="C115" s="8" t="n">
        <f aca="false">SUMIFS('Source'!$D:$D,'Source'!$A:$A,"113 - Kupat Holim Meuhedet",'Source'!$B:$B,$A115)</f>
        <v>92</v>
      </c>
      <c r="D115" s="8" t="n">
        <f aca="false">SUMIFS('Source'!$F:$F,'Source'!$A:$A,"113 - Kupat Holim Meuhedet",'Source'!$B:$B,$A115)</f>
        <v>30</v>
      </c>
      <c r="E115" s="8" t="n">
        <f aca="false">D115*$J$5</f>
        <v>37.8947368421053</v>
      </c>
      <c r="F115" s="8" t="n">
        <f aca="false">E115-C115</f>
        <v>-54.1052631578947</v>
      </c>
      <c r="G115" s="9" t="n">
        <f aca="false">IF(AND(C115=0,E115=0),0,IF(C115=0,"New",(E115-C115)/C115))</f>
        <v>-0.588100686498856</v>
      </c>
      <c r="H115" s="8" t="n">
        <f aca="false">SUMIFS('Source'!$E:$E,'Source'!$A:$A,"113 - Kupat Holim Meuhedet",'Source'!$B:$B,$A115)</f>
        <v>2300</v>
      </c>
      <c r="I115" s="8" t="n">
        <f aca="false">SUMIFS('Source'!$G:$G,'Source'!$A:$A,"113 - Kupat Holim Meuhedet",'Source'!$B:$B,$A115)</f>
        <v>750</v>
      </c>
      <c r="J115" s="8" t="n">
        <f aca="false">I115*$J$5</f>
        <v>947.368421052632</v>
      </c>
      <c r="K115" s="8" t="n">
        <f aca="false">J115-H115</f>
        <v>-1352.63157894737</v>
      </c>
      <c r="L115" s="9" t="n">
        <f aca="false">IF(AND(H115=0,J115=0),0,IF(H115=0,"New",(J115-H115)/H115))</f>
        <v>-0.588100686498856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278</v>
      </c>
      <c r="B116" s="7" t="str">
        <f aca="false">IFERROR(INDEX('Source'!$C:$C,MATCH($A116,'Source'!$B:$B,0)),"")</f>
        <v>סד לילה לבוהן</v>
      </c>
      <c r="C116" s="8" t="n">
        <f aca="false">SUMIFS('Source'!$D:$D,'Source'!$A:$A,"113 - Kupat Holim Meuhedet",'Source'!$B:$B,$A116)</f>
        <v>43</v>
      </c>
      <c r="D116" s="8" t="n">
        <f aca="false">SUMIFS('Source'!$F:$F,'Source'!$A:$A,"113 - Kupat Holim Meuhedet",'Source'!$B:$B,$A116)</f>
        <v>7</v>
      </c>
      <c r="E116" s="8" t="n">
        <f aca="false">D116*$J$5</f>
        <v>8.84210526315789</v>
      </c>
      <c r="F116" s="8" t="n">
        <f aca="false">E116-C116</f>
        <v>-34.1578947368421</v>
      </c>
      <c r="G116" s="9" t="n">
        <f aca="false">IF(AND(C116=0,E116=0),0,IF(C116=0,"New",(E116-C116)/C116))</f>
        <v>-0.79436964504284</v>
      </c>
      <c r="H116" s="8" t="n">
        <f aca="false">SUMIFS('Source'!$E:$E,'Source'!$A:$A,"113 - Kupat Holim Meuhedet",'Source'!$B:$B,$A116)</f>
        <v>1806</v>
      </c>
      <c r="I116" s="8" t="n">
        <f aca="false">SUMIFS('Source'!$G:$G,'Source'!$A:$A,"113 - Kupat Holim Meuhedet",'Source'!$B:$B,$A116)</f>
        <v>294</v>
      </c>
      <c r="J116" s="8" t="n">
        <f aca="false">I116*$J$5</f>
        <v>371.368421052632</v>
      </c>
      <c r="K116" s="8" t="n">
        <f aca="false">J116-H116</f>
        <v>-1434.63157894737</v>
      </c>
      <c r="L116" s="9" t="n">
        <f aca="false">IF(AND(H116=0,J116=0),0,IF(H116=0,"New",(J116-H116)/H116))</f>
        <v>-0.79436964504284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231</v>
      </c>
      <c r="B117" s="7" t="str">
        <f aca="false">IFERROR(INDEX('Source'!$C:$C,MATCH($A117,'Source'!$B:$B,0)),"")</f>
        <v>כרית עם סרט אלסט</v>
      </c>
      <c r="C117" s="8" t="n">
        <f aca="false">SUMIFS('Source'!$D:$D,'Source'!$A:$A,"113 - Kupat Holim Meuhedet",'Source'!$B:$B,$A117)</f>
        <v>136</v>
      </c>
      <c r="D117" s="8" t="n">
        <f aca="false">SUMIFS('Source'!$F:$F,'Source'!$A:$A,"113 - Kupat Holim Meuhedet",'Source'!$B:$B,$A117)</f>
        <v>61</v>
      </c>
      <c r="E117" s="8" t="n">
        <f aca="false">D117*$J$5</f>
        <v>77.0526315789474</v>
      </c>
      <c r="F117" s="8" t="n">
        <f aca="false">E117-C117</f>
        <v>-58.9473684210526</v>
      </c>
      <c r="G117" s="9" t="n">
        <f aca="false">IF(AND(C117=0,E117=0),0,IF(C117=0,"New",(E117-C117)/C117))</f>
        <v>-0.43343653250774</v>
      </c>
      <c r="H117" s="8" t="n">
        <f aca="false">SUMIFS('Source'!$E:$E,'Source'!$A:$A,"113 - Kupat Holim Meuhedet",'Source'!$B:$B,$A117)</f>
        <v>2709.12</v>
      </c>
      <c r="I117" s="8" t="n">
        <f aca="false">SUMIFS('Source'!$G:$G,'Source'!$A:$A,"113 - Kupat Holim Meuhedet",'Source'!$B:$B,$A117)</f>
        <v>1215.12</v>
      </c>
      <c r="J117" s="8" t="n">
        <f aca="false">I117*$J$5</f>
        <v>1534.88842105263</v>
      </c>
      <c r="K117" s="8" t="n">
        <f aca="false">J117-H117</f>
        <v>-1174.23157894737</v>
      </c>
      <c r="L117" s="9" t="n">
        <f aca="false">IF(AND(H117=0,J117=0),0,IF(H117=0,"New",(J117-H117)/H117))</f>
        <v>-0.43343653250774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189</v>
      </c>
      <c r="B118" s="7" t="str">
        <f aca="false">IFERROR(INDEX('Source'!$C:$C,MATCH($A118,'Source'!$B:$B,0)),"")</f>
        <v>מגן ברך רגיל</v>
      </c>
      <c r="C118" s="8" t="n">
        <f aca="false">SUMIFS('Source'!$D:$D,'Source'!$A:$A,"113 - Kupat Holim Meuhedet",'Source'!$B:$B,$A118)</f>
        <v>142</v>
      </c>
      <c r="D118" s="8" t="n">
        <f aca="false">SUMIFS('Source'!$F:$F,'Source'!$A:$A,"113 - Kupat Holim Meuhedet",'Source'!$B:$B,$A118)</f>
        <v>52</v>
      </c>
      <c r="E118" s="8" t="n">
        <f aca="false">D118*$J$5</f>
        <v>65.6842105263158</v>
      </c>
      <c r="F118" s="8" t="n">
        <f aca="false">E118-C118</f>
        <v>-76.3157894736842</v>
      </c>
      <c r="G118" s="9" t="n">
        <f aca="false">IF(AND(C118=0,E118=0),0,IF(C118=0,"New",(E118-C118)/C118))</f>
        <v>-0.537435137138621</v>
      </c>
      <c r="H118" s="8" t="n">
        <f aca="false">SUMIFS('Source'!$E:$E,'Source'!$A:$A,"113 - Kupat Holim Meuhedet",'Source'!$B:$B,$A118)</f>
        <v>2343</v>
      </c>
      <c r="I118" s="8" t="n">
        <f aca="false">SUMIFS('Source'!$G:$G,'Source'!$A:$A,"113 - Kupat Holim Meuhedet",'Source'!$B:$B,$A118)</f>
        <v>858</v>
      </c>
      <c r="J118" s="8" t="n">
        <f aca="false">I118*$J$5</f>
        <v>1083.78947368421</v>
      </c>
      <c r="K118" s="8" t="n">
        <f aca="false">J118-H118</f>
        <v>-1259.21052631579</v>
      </c>
      <c r="L118" s="9" t="n">
        <f aca="false">IF(AND(H118=0,J118=0),0,IF(H118=0,"New",(J118-H118)/H118))</f>
        <v>-0.537435137138621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158</v>
      </c>
      <c r="B119" s="7" t="str">
        <f aca="false">IFERROR(INDEX('Source'!$C:$C,MATCH($A119,'Source'!$B:$B,0)),"")</f>
        <v>רצועות פיקה לברך</v>
      </c>
      <c r="C119" s="8" t="n">
        <f aca="false">SUMIFS('Source'!$D:$D,'Source'!$A:$A,"113 - Kupat Holim Meuhedet",'Source'!$B:$B,$A119)</f>
        <v>52</v>
      </c>
      <c r="D119" s="8" t="n">
        <f aca="false">SUMIFS('Source'!$F:$F,'Source'!$A:$A,"113 - Kupat Holim Meuhedet",'Source'!$B:$B,$A119)</f>
        <v>11</v>
      </c>
      <c r="E119" s="8" t="n">
        <f aca="false">D119*$J$5</f>
        <v>13.8947368421053</v>
      </c>
      <c r="F119" s="8" t="n">
        <f aca="false">E119-C119</f>
        <v>-38.1052631578947</v>
      </c>
      <c r="G119" s="9" t="n">
        <f aca="false">IF(AND(C119=0,E119=0),0,IF(C119=0,"New",(E119-C119)/C119))</f>
        <v>-0.732793522267207</v>
      </c>
      <c r="H119" s="8" t="n">
        <f aca="false">SUMIFS('Source'!$E:$E,'Source'!$A:$A,"113 - Kupat Holim Meuhedet",'Source'!$B:$B,$A119)</f>
        <v>1854.84</v>
      </c>
      <c r="I119" s="8" t="n">
        <f aca="false">SUMIFS('Source'!$G:$G,'Source'!$A:$A,"113 - Kupat Holim Meuhedet",'Source'!$B:$B,$A119)</f>
        <v>392.37</v>
      </c>
      <c r="J119" s="8" t="n">
        <f aca="false">I119*$J$5</f>
        <v>495.625263157895</v>
      </c>
      <c r="K119" s="8" t="n">
        <f aca="false">J119-H119</f>
        <v>-1359.21473684211</v>
      </c>
      <c r="L119" s="9" t="n">
        <f aca="false">IF(AND(H119=0,J119=0),0,IF(H119=0,"New",(J119-H119)/H119))</f>
        <v>-0.732793522267207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311</v>
      </c>
      <c r="B120" s="7" t="str">
        <f aca="false">IFERROR(INDEX('Source'!$C:$C,MATCH($A120,'Source'!$B:$B,0)),"")</f>
        <v>מדבקה רב פעמית ל</v>
      </c>
      <c r="C120" s="8" t="n">
        <f aca="false">SUMIFS('Source'!$D:$D,'Source'!$A:$A,"113 - Kupat Holim Meuhedet",'Source'!$B:$B,$A120)</f>
        <v>151</v>
      </c>
      <c r="D120" s="8" t="n">
        <f aca="false">SUMIFS('Source'!$F:$F,'Source'!$A:$A,"113 - Kupat Holim Meuhedet",'Source'!$B:$B,$A120)</f>
        <v>23</v>
      </c>
      <c r="E120" s="8" t="n">
        <f aca="false">D120*$J$5</f>
        <v>29.0526315789474</v>
      </c>
      <c r="F120" s="8" t="n">
        <f aca="false">E120-C120</f>
        <v>-121.947368421053</v>
      </c>
      <c r="G120" s="9" t="n">
        <f aca="false">IF(AND(C120=0,E120=0),0,IF(C120=0,"New",(E120-C120)/C120))</f>
        <v>-0.807598466364587</v>
      </c>
      <c r="H120" s="8" t="n">
        <f aca="false">SUMIFS('Source'!$E:$E,'Source'!$A:$A,"113 - Kupat Holim Meuhedet",'Source'!$B:$B,$A120)</f>
        <v>1710.83</v>
      </c>
      <c r="I120" s="8" t="n">
        <f aca="false">SUMIFS('Source'!$G:$G,'Source'!$A:$A,"113 - Kupat Holim Meuhedet",'Source'!$B:$B,$A120)</f>
        <v>260.59</v>
      </c>
      <c r="J120" s="8" t="n">
        <f aca="false">I120*$J$5</f>
        <v>329.166315789474</v>
      </c>
      <c r="K120" s="8" t="n">
        <f aca="false">J120-H120</f>
        <v>-1381.66368421053</v>
      </c>
      <c r="L120" s="9" t="n">
        <f aca="false">IF(AND(H120=0,J120=0),0,IF(H120=0,"New",(J120-H120)/H120))</f>
        <v>-0.807598466364587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132</v>
      </c>
      <c r="B121" s="7" t="str">
        <f aca="false">IFERROR(INDEX('Source'!$C:$C,MATCH($A121,'Source'!$B:$B,0)),"")</f>
        <v>מדבקה ג'ל למניעת יבלות</v>
      </c>
      <c r="C121" s="8" t="n">
        <f aca="false">SUMIFS('Source'!$D:$D,'Source'!$A:$A,"113 - Kupat Holim Meuhedet",'Source'!$B:$B,$A121)</f>
        <v>207</v>
      </c>
      <c r="D121" s="8" t="n">
        <f aca="false">SUMIFS('Source'!$F:$F,'Source'!$A:$A,"113 - Kupat Holim Meuhedet",'Source'!$B:$B,$A121)</f>
        <v>61</v>
      </c>
      <c r="E121" s="8" t="n">
        <f aca="false">D121*$J$5</f>
        <v>77.0526315789474</v>
      </c>
      <c r="F121" s="8" t="n">
        <f aca="false">E121-C121</f>
        <v>-129.947368421053</v>
      </c>
      <c r="G121" s="9" t="n">
        <f aca="false">IF(AND(C121=0,E121=0),0,IF(C121=0,"New",(E121-C121)/C121))</f>
        <v>-0.627765064836003</v>
      </c>
      <c r="H121" s="8" t="n">
        <f aca="false">SUMIFS('Source'!$E:$E,'Source'!$A:$A,"113 - Kupat Holim Meuhedet",'Source'!$B:$B,$A121)</f>
        <v>2032.74</v>
      </c>
      <c r="I121" s="8" t="n">
        <f aca="false">SUMIFS('Source'!$G:$G,'Source'!$A:$A,"113 - Kupat Holim Meuhedet",'Source'!$B:$B,$A121)</f>
        <v>599.02</v>
      </c>
      <c r="J121" s="8" t="n">
        <f aca="false">I121*$J$5</f>
        <v>756.656842105263</v>
      </c>
      <c r="K121" s="8" t="n">
        <f aca="false">J121-H121</f>
        <v>-1276.08315789474</v>
      </c>
      <c r="L121" s="9" t="n">
        <f aca="false">IF(AND(H121=0,J121=0),0,IF(H121=0,"New",(J121-H121)/H121))</f>
        <v>-0.627765064836003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211</v>
      </c>
      <c r="B122" s="7" t="str">
        <f aca="false">IFERROR(INDEX('Source'!$C:$C,MATCH($A122,'Source'!$B:$B,0)),"")</f>
        <v>מדבקה מסיליקון ל</v>
      </c>
      <c r="C122" s="8" t="n">
        <f aca="false">SUMIFS('Source'!$D:$D,'Source'!$A:$A,"113 - Kupat Holim Meuhedet",'Source'!$B:$B,$A122)</f>
        <v>71</v>
      </c>
      <c r="D122" s="8" t="n">
        <f aca="false">SUMIFS('Source'!$F:$F,'Source'!$A:$A,"113 - Kupat Holim Meuhedet",'Source'!$B:$B,$A122)</f>
        <v>11</v>
      </c>
      <c r="E122" s="8" t="n">
        <f aca="false">D122*$J$5</f>
        <v>13.8947368421053</v>
      </c>
      <c r="F122" s="8" t="n">
        <f aca="false">E122-C122</f>
        <v>-57.1052631578947</v>
      </c>
      <c r="G122" s="9" t="n">
        <f aca="false">IF(AND(C122=0,E122=0),0,IF(C122=0,"New",(E122-C122)/C122))</f>
        <v>-0.804299481097109</v>
      </c>
      <c r="H122" s="8" t="n">
        <f aca="false">SUMIFS('Source'!$E:$E,'Source'!$A:$A,"113 - Kupat Holim Meuhedet",'Source'!$B:$B,$A122)</f>
        <v>1661.4</v>
      </c>
      <c r="I122" s="8" t="n">
        <f aca="false">SUMIFS('Source'!$G:$G,'Source'!$A:$A,"113 - Kupat Holim Meuhedet",'Source'!$B:$B,$A122)</f>
        <v>257.4</v>
      </c>
      <c r="J122" s="8" t="n">
        <f aca="false">I122*$J$5</f>
        <v>325.136842105263</v>
      </c>
      <c r="K122" s="8" t="n">
        <f aca="false">J122-H122</f>
        <v>-1336.26315789474</v>
      </c>
      <c r="L122" s="9" t="n">
        <f aca="false">IF(AND(H122=0,J122=0),0,IF(H122=0,"New",(J122-H122)/H122))</f>
        <v>-0.804299481097109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633</v>
      </c>
      <c r="B123" s="7" t="str">
        <f aca="false">IFERROR(INDEX('Source'!$C:$C,MATCH($A123,'Source'!$B:$B,0)),"")</f>
        <v>חגורת שבר לצד שמאל</v>
      </c>
      <c r="C123" s="8" t="n">
        <f aca="false">SUMIFS('Source'!$D:$D,'Source'!$A:$A,"113 - Kupat Holim Meuhedet",'Source'!$B:$B,$A123)</f>
        <v>15</v>
      </c>
      <c r="D123" s="8" t="n">
        <f aca="false">SUMIFS('Source'!$F:$F,'Source'!$A:$A,"113 - Kupat Holim Meuhedet",'Source'!$B:$B,$A123)</f>
        <v>4</v>
      </c>
      <c r="E123" s="8" t="n">
        <f aca="false">D123*$J$5</f>
        <v>5.05263157894737</v>
      </c>
      <c r="F123" s="8" t="n">
        <f aca="false">E123-C123</f>
        <v>-9.94736842105263</v>
      </c>
      <c r="G123" s="9" t="n">
        <f aca="false">IF(AND(C123=0,E123=0),0,IF(C123=0,"New",(E123-C123)/C123))</f>
        <v>-0.663157894736842</v>
      </c>
      <c r="H123" s="8" t="n">
        <f aca="false">SUMIFS('Source'!$E:$E,'Source'!$A:$A,"113 - Kupat Holim Meuhedet",'Source'!$B:$B,$A123)</f>
        <v>1898.55</v>
      </c>
      <c r="I123" s="8" t="n">
        <f aca="false">SUMIFS('Source'!$G:$G,'Source'!$A:$A,"113 - Kupat Holim Meuhedet",'Source'!$B:$B,$A123)</f>
        <v>506.28</v>
      </c>
      <c r="J123" s="8" t="n">
        <f aca="false">I123*$J$5</f>
        <v>639.511578947368</v>
      </c>
      <c r="K123" s="8" t="n">
        <f aca="false">J123-H123</f>
        <v>-1259.03842105263</v>
      </c>
      <c r="L123" s="9" t="n">
        <f aca="false">IF(AND(H123=0,J123=0),0,IF(H123=0,"New",(J123-H123)/H123))</f>
        <v>-0.663157894736842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286</v>
      </c>
      <c r="B124" s="7" t="str">
        <f aca="false">IFERROR(INDEX('Source'!$C:$C,MATCH($A124,'Source'!$B:$B,0)),"")</f>
        <v>חגורת קיבוע לכתף</v>
      </c>
      <c r="C124" s="8" t="n">
        <f aca="false">SUMIFS('Source'!$D:$D,'Source'!$A:$A,"113 - Kupat Holim Meuhedet",'Source'!$B:$B,$A124)</f>
        <v>18</v>
      </c>
      <c r="D124" s="8" t="n">
        <f aca="false">SUMIFS('Source'!$F:$F,'Source'!$A:$A,"113 - Kupat Holim Meuhedet",'Source'!$B:$B,$A124)</f>
        <v>7</v>
      </c>
      <c r="E124" s="8" t="n">
        <f aca="false">D124*$J$5</f>
        <v>8.84210526315789</v>
      </c>
      <c r="F124" s="8" t="n">
        <f aca="false">E124-C124</f>
        <v>-9.15789473684211</v>
      </c>
      <c r="G124" s="9" t="n">
        <f aca="false">IF(AND(C124=0,E124=0),0,IF(C124=0,"New",(E124-C124)/C124))</f>
        <v>-0.508771929824561</v>
      </c>
      <c r="H124" s="8" t="n">
        <f aca="false">SUMIFS('Source'!$E:$E,'Source'!$A:$A,"113 - Kupat Holim Meuhedet",'Source'!$B:$B,$A124)</f>
        <v>2277</v>
      </c>
      <c r="I124" s="8" t="n">
        <f aca="false">SUMIFS('Source'!$G:$G,'Source'!$A:$A,"113 - Kupat Holim Meuhedet",'Source'!$B:$B,$A124)</f>
        <v>885.5</v>
      </c>
      <c r="J124" s="8" t="n">
        <f aca="false">I124*$J$5</f>
        <v>1118.52631578947</v>
      </c>
      <c r="K124" s="8" t="n">
        <f aca="false">J124-H124</f>
        <v>-1158.47368421053</v>
      </c>
      <c r="L124" s="9" t="n">
        <f aca="false">IF(AND(H124=0,J124=0),0,IF(H124=0,"New",(J124-H124)/H124))</f>
        <v>-0.508771929824561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217</v>
      </c>
      <c r="B125" s="7" t="str">
        <f aca="false">IFERROR(INDEX('Source'!$C:$C,MATCH($A125,'Source'!$B:$B,0)),"")</f>
        <v>מלח אמבט לכף הרגל</v>
      </c>
      <c r="C125" s="8" t="n">
        <f aca="false">SUMIFS('Source'!$D:$D,'Source'!$A:$A,"113 - Kupat Holim Meuhedet",'Source'!$B:$B,$A125)</f>
        <v>225</v>
      </c>
      <c r="D125" s="8" t="n">
        <f aca="false">SUMIFS('Source'!$F:$F,'Source'!$A:$A,"113 - Kupat Holim Meuhedet",'Source'!$B:$B,$A125)</f>
        <v>67</v>
      </c>
      <c r="E125" s="8" t="n">
        <f aca="false">D125*$J$5</f>
        <v>84.6315789473684</v>
      </c>
      <c r="F125" s="8" t="n">
        <f aca="false">E125-C125</f>
        <v>-140.368421052632</v>
      </c>
      <c r="G125" s="9" t="n">
        <f aca="false">IF(AND(C125=0,E125=0),0,IF(C125=0,"New",(E125-C125)/C125))</f>
        <v>-0.623859649122807</v>
      </c>
      <c r="H125" s="8" t="n">
        <f aca="false">SUMIFS('Source'!$E:$E,'Source'!$A:$A,"113 - Kupat Holim Meuhedet",'Source'!$B:$B,$A125)</f>
        <v>1964.25</v>
      </c>
      <c r="I125" s="8" t="n">
        <f aca="false">SUMIFS('Source'!$G:$G,'Source'!$A:$A,"113 - Kupat Holim Meuhedet",'Source'!$B:$B,$A125)</f>
        <v>584.91</v>
      </c>
      <c r="J125" s="8" t="n">
        <f aca="false">I125*$J$5</f>
        <v>738.833684210526</v>
      </c>
      <c r="K125" s="8" t="n">
        <f aca="false">J125-H125</f>
        <v>-1225.41631578947</v>
      </c>
      <c r="L125" s="9" t="n">
        <f aca="false">IF(AND(H125=0,J125=0),0,IF(H125=0,"New",(J125-H125)/H125))</f>
        <v>-0.623859649122807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128</v>
      </c>
      <c r="B126" s="7" t="str">
        <f aca="false">IFERROR(INDEX('Source'!$C:$C,MATCH($A126,'Source'!$B:$B,0)),"")</f>
        <v>קינזיולוגי טייפ</v>
      </c>
      <c r="C126" s="8" t="n">
        <f aca="false">SUMIFS('Source'!$D:$D,'Source'!$A:$A,"113 - Kupat Holim Meuhedet",'Source'!$B:$B,$A126)</f>
        <v>84</v>
      </c>
      <c r="D126" s="8" t="n">
        <f aca="false">SUMIFS('Source'!$F:$F,'Source'!$A:$A,"113 - Kupat Holim Meuhedet",'Source'!$B:$B,$A126)</f>
        <v>32</v>
      </c>
      <c r="E126" s="8" t="n">
        <f aca="false">D126*$J$5</f>
        <v>40.4210526315789</v>
      </c>
      <c r="F126" s="8" t="n">
        <f aca="false">E126-C126</f>
        <v>-43.5789473684211</v>
      </c>
      <c r="G126" s="9" t="n">
        <f aca="false">IF(AND(C126=0,E126=0),0,IF(C126=0,"New",(E126-C126)/C126))</f>
        <v>-0.518796992481203</v>
      </c>
      <c r="H126" s="8" t="n">
        <f aca="false">SUMIFS('Source'!$E:$E,'Source'!$A:$A,"113 - Kupat Holim Meuhedet",'Source'!$B:$B,$A126)</f>
        <v>2100</v>
      </c>
      <c r="I126" s="8" t="n">
        <f aca="false">SUMIFS('Source'!$G:$G,'Source'!$A:$A,"113 - Kupat Holim Meuhedet",'Source'!$B:$B,$A126)</f>
        <v>800</v>
      </c>
      <c r="J126" s="8" t="n">
        <f aca="false">I126*$J$5</f>
        <v>1010.52631578947</v>
      </c>
      <c r="K126" s="8" t="n">
        <f aca="false">J126-H126</f>
        <v>-1089.47368421053</v>
      </c>
      <c r="L126" s="9" t="n">
        <f aca="false">IF(AND(H126=0,J126=0),0,IF(H126=0,"New",(J126-H126)/H126))</f>
        <v>-0.518796992481203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304</v>
      </c>
      <c r="B127" s="7" t="str">
        <f aca="false">IFERROR(INDEX('Source'!$C:$C,MATCH($A127,'Source'!$B:$B,0)),"")</f>
        <v>מכשיר להסרת עור</v>
      </c>
      <c r="C127" s="8" t="n">
        <f aca="false">SUMIFS('Source'!$D:$D,'Source'!$A:$A,"113 - Kupat Holim Meuhedet",'Source'!$B:$B,$A127)</f>
        <v>101</v>
      </c>
      <c r="D127" s="8" t="n">
        <f aca="false">SUMIFS('Source'!$F:$F,'Source'!$A:$A,"113 - Kupat Holim Meuhedet",'Source'!$B:$B,$A127)</f>
        <v>42</v>
      </c>
      <c r="E127" s="8" t="n">
        <f aca="false">D127*$J$5</f>
        <v>53.0526315789474</v>
      </c>
      <c r="F127" s="8" t="n">
        <f aca="false">E127-C127</f>
        <v>-47.9473684210526</v>
      </c>
      <c r="G127" s="9" t="n">
        <f aca="false">IF(AND(C127=0,E127=0),0,IF(C127=0,"New",(E127-C127)/C127))</f>
        <v>-0.474726420010422</v>
      </c>
      <c r="H127" s="8" t="n">
        <f aca="false">SUMIFS('Source'!$E:$E,'Source'!$A:$A,"113 - Kupat Holim Meuhedet",'Source'!$B:$B,$A127)</f>
        <v>2181.6</v>
      </c>
      <c r="I127" s="8" t="n">
        <f aca="false">SUMIFS('Source'!$G:$G,'Source'!$A:$A,"113 - Kupat Holim Meuhedet",'Source'!$B:$B,$A127)</f>
        <v>907.2</v>
      </c>
      <c r="J127" s="8" t="n">
        <f aca="false">I127*$J$5</f>
        <v>1145.93684210526</v>
      </c>
      <c r="K127" s="8" t="n">
        <f aca="false">J127-H127</f>
        <v>-1035.66315789474</v>
      </c>
      <c r="L127" s="9" t="n">
        <f aca="false">IF(AND(H127=0,J127=0),0,IF(H127=0,"New",(J127-H127)/H127))</f>
        <v>-0.474726420010422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268</v>
      </c>
      <c r="B128" s="7" t="str">
        <f aca="false">IFERROR(INDEX('Source'!$C:$C,MATCH($A128,'Source'!$B:$B,0)),"")</f>
        <v>סד לילה לבוהן</v>
      </c>
      <c r="C128" s="8" t="n">
        <f aca="false">SUMIFS('Source'!$D:$D,'Source'!$A:$A,"113 - Kupat Holim Meuhedet",'Source'!$B:$B,$A128)</f>
        <v>38</v>
      </c>
      <c r="D128" s="8" t="n">
        <f aca="false">SUMIFS('Source'!$F:$F,'Source'!$A:$A,"113 - Kupat Holim Meuhedet",'Source'!$B:$B,$A128)</f>
        <v>8</v>
      </c>
      <c r="E128" s="8" t="n">
        <f aca="false">D128*$J$5</f>
        <v>10.1052631578947</v>
      </c>
      <c r="F128" s="8" t="n">
        <f aca="false">E128-C128</f>
        <v>-27.8947368421053</v>
      </c>
      <c r="G128" s="9" t="n">
        <f aca="false">IF(AND(C128=0,E128=0),0,IF(C128=0,"New",(E128-C128)/C128))</f>
        <v>-0.734072022160665</v>
      </c>
      <c r="H128" s="8" t="n">
        <f aca="false">SUMIFS('Source'!$E:$E,'Source'!$A:$A,"113 - Kupat Holim Meuhedet",'Source'!$B:$B,$A128)</f>
        <v>1596</v>
      </c>
      <c r="I128" s="8" t="n">
        <f aca="false">SUMIFS('Source'!$G:$G,'Source'!$A:$A,"113 - Kupat Holim Meuhedet",'Source'!$B:$B,$A128)</f>
        <v>336</v>
      </c>
      <c r="J128" s="8" t="n">
        <f aca="false">I128*$J$5</f>
        <v>424.421052631579</v>
      </c>
      <c r="K128" s="8" t="n">
        <f aca="false">J128-H128</f>
        <v>-1171.57894736842</v>
      </c>
      <c r="L128" s="9" t="n">
        <f aca="false">IF(AND(H128=0,J128=0),0,IF(H128=0,"New",(J128-H128)/H128))</f>
        <v>-0.734072022160665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293</v>
      </c>
      <c r="B129" s="7" t="str">
        <f aca="false">IFERROR(INDEX('Source'!$C:$C,MATCH($A129,'Source'!$B:$B,0)),"")</f>
        <v>מישר כתפיים רחב+תמיכה לבית השח</v>
      </c>
      <c r="C129" s="8" t="n">
        <f aca="false">SUMIFS('Source'!$D:$D,'Source'!$A:$A,"113 - Kupat Holim Meuhedet",'Source'!$B:$B,$A129)</f>
        <v>19</v>
      </c>
      <c r="D129" s="8" t="n">
        <f aca="false">SUMIFS('Source'!$F:$F,'Source'!$A:$A,"113 - Kupat Holim Meuhedet",'Source'!$B:$B,$A129)</f>
        <v>10</v>
      </c>
      <c r="E129" s="8" t="n">
        <f aca="false">D129*$J$5</f>
        <v>12.6315789473684</v>
      </c>
      <c r="F129" s="8" t="n">
        <f aca="false">E129-C129</f>
        <v>-6.36842105263158</v>
      </c>
      <c r="G129" s="9" t="n">
        <f aca="false">IF(AND(C129=0,E129=0),0,IF(C129=0,"New",(E129-C129)/C129))</f>
        <v>-0.335180055401662</v>
      </c>
      <c r="H129" s="8" t="n">
        <f aca="false">SUMIFS('Source'!$E:$E,'Source'!$A:$A,"113 - Kupat Holim Meuhedet",'Source'!$B:$B,$A129)</f>
        <v>2589.7</v>
      </c>
      <c r="I129" s="8" t="n">
        <f aca="false">SUMIFS('Source'!$G:$G,'Source'!$A:$A,"113 - Kupat Holim Meuhedet",'Source'!$B:$B,$A129)</f>
        <v>1363</v>
      </c>
      <c r="J129" s="8" t="n">
        <f aca="false">I129*$J$5</f>
        <v>1721.68421052632</v>
      </c>
      <c r="K129" s="8" t="n">
        <f aca="false">J129-H129</f>
        <v>-868.015789473685</v>
      </c>
      <c r="L129" s="9" t="n">
        <f aca="false">IF(AND(H129=0,J129=0),0,IF(H129=0,"New",(J129-H129)/H129))</f>
        <v>-0.335180055401662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326</v>
      </c>
      <c r="B130" s="7" t="str">
        <f aca="false">IFERROR(INDEX('Source'!$C:$C,MATCH($A130,'Source'!$B:$B,0)),"")</f>
        <v>מגן קרסול סגור</v>
      </c>
      <c r="C130" s="8" t="n">
        <f aca="false">SUMIFS('Source'!$D:$D,'Source'!$A:$A,"113 - Kupat Holim Meuhedet",'Source'!$B:$B,$A130)</f>
        <v>64</v>
      </c>
      <c r="D130" s="8" t="n">
        <f aca="false">SUMIFS('Source'!$F:$F,'Source'!$A:$A,"113 - Kupat Holim Meuhedet",'Source'!$B:$B,$A130)</f>
        <v>22</v>
      </c>
      <c r="E130" s="8" t="n">
        <f aca="false">D130*$J$5</f>
        <v>27.7894736842105</v>
      </c>
      <c r="F130" s="8" t="n">
        <f aca="false">E130-C130</f>
        <v>-36.2105263157895</v>
      </c>
      <c r="G130" s="9" t="n">
        <f aca="false">IF(AND(C130=0,E130=0),0,IF(C130=0,"New",(E130-C130)/C130))</f>
        <v>-0.565789473684211</v>
      </c>
      <c r="H130" s="8" t="n">
        <f aca="false">SUMIFS('Source'!$E:$E,'Source'!$A:$A,"113 - Kupat Holim Meuhedet",'Source'!$B:$B,$A130)</f>
        <v>1851.52</v>
      </c>
      <c r="I130" s="8" t="n">
        <f aca="false">SUMIFS('Source'!$G:$G,'Source'!$A:$A,"113 - Kupat Holim Meuhedet",'Source'!$B:$B,$A130)</f>
        <v>636.46</v>
      </c>
      <c r="J130" s="8" t="n">
        <f aca="false">I130*$J$5</f>
        <v>803.949473684211</v>
      </c>
      <c r="K130" s="8" t="n">
        <f aca="false">J130-H130</f>
        <v>-1047.57052631579</v>
      </c>
      <c r="L130" s="9" t="n">
        <f aca="false">IF(AND(H130=0,J130=0),0,IF(H130=0,"New",(J130-H130)/H130))</f>
        <v>-0.565789473684211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298</v>
      </c>
      <c r="B131" s="7" t="str">
        <f aca="false">IFERROR(INDEX('Source'!$C:$C,MATCH($A131,'Source'!$B:$B,0)),"")</f>
        <v>רפידה בולמת זעזועים</v>
      </c>
      <c r="C131" s="8" t="n">
        <f aca="false">SUMIFS('Source'!$D:$D,'Source'!$A:$A,"113 - Kupat Holim Meuhedet",'Source'!$B:$B,$A131)</f>
        <v>170</v>
      </c>
      <c r="D131" s="8" t="n">
        <f aca="false">SUMIFS('Source'!$F:$F,'Source'!$A:$A,"113 - Kupat Holim Meuhedet",'Source'!$B:$B,$A131)</f>
        <v>48</v>
      </c>
      <c r="E131" s="8" t="n">
        <f aca="false">D131*$J$5</f>
        <v>60.6315789473684</v>
      </c>
      <c r="F131" s="8" t="n">
        <f aca="false">E131-C131</f>
        <v>-109.368421052632</v>
      </c>
      <c r="G131" s="9" t="n">
        <f aca="false">IF(AND(C131=0,E131=0),0,IF(C131=0,"New",(E131-C131)/C131))</f>
        <v>-0.643343653250774</v>
      </c>
      <c r="H131" s="8" t="n">
        <f aca="false">SUMIFS('Source'!$E:$E,'Source'!$A:$A,"113 - Kupat Holim Meuhedet",'Source'!$B:$B,$A131)</f>
        <v>1669.4</v>
      </c>
      <c r="I131" s="8" t="n">
        <f aca="false">SUMIFS('Source'!$G:$G,'Source'!$A:$A,"113 - Kupat Holim Meuhedet",'Source'!$B:$B,$A131)</f>
        <v>471.36</v>
      </c>
      <c r="J131" s="8" t="n">
        <f aca="false">I131*$J$5</f>
        <v>595.402105263158</v>
      </c>
      <c r="K131" s="8" t="n">
        <f aca="false">J131-H131</f>
        <v>-1073.99789473684</v>
      </c>
      <c r="L131" s="9" t="n">
        <f aca="false">IF(AND(H131=0,J131=0),0,IF(H131=0,"New",(J131-H131)/H131))</f>
        <v>-0.643343653250774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307</v>
      </c>
      <c r="B132" s="7" t="str">
        <f aca="false">IFERROR(INDEX('Source'!$C:$C,MATCH($A132,'Source'!$B:$B,0)),"")</f>
        <v>חגורה למנותחי בית החזה</v>
      </c>
      <c r="C132" s="8" t="n">
        <f aca="false">SUMIFS('Source'!$D:$D,'Source'!$A:$A,"113 - Kupat Holim Meuhedet",'Source'!$B:$B,$A132)</f>
        <v>17</v>
      </c>
      <c r="D132" s="8" t="n">
        <f aca="false">SUMIFS('Source'!$F:$F,'Source'!$A:$A,"113 - Kupat Holim Meuhedet",'Source'!$B:$B,$A132)</f>
        <v>6</v>
      </c>
      <c r="E132" s="8" t="n">
        <f aca="false">D132*$J$5</f>
        <v>7.57894736842105</v>
      </c>
      <c r="F132" s="8" t="n">
        <f aca="false">E132-C132</f>
        <v>-9.42105263157895</v>
      </c>
      <c r="G132" s="9" t="n">
        <f aca="false">IF(AND(C132=0,E132=0),0,IF(C132=0,"New",(E132-C132)/C132))</f>
        <v>-0.554179566563468</v>
      </c>
      <c r="H132" s="8" t="n">
        <f aca="false">SUMIFS('Source'!$E:$E,'Source'!$A:$A,"113 - Kupat Holim Meuhedet",'Source'!$B:$B,$A132)</f>
        <v>1820.53</v>
      </c>
      <c r="I132" s="8" t="n">
        <f aca="false">SUMIFS('Source'!$G:$G,'Source'!$A:$A,"113 - Kupat Holim Meuhedet",'Source'!$B:$B,$A132)</f>
        <v>642.54</v>
      </c>
      <c r="J132" s="8" t="n">
        <f aca="false">I132*$J$5</f>
        <v>811.62947368421</v>
      </c>
      <c r="K132" s="8" t="n">
        <f aca="false">J132-H132</f>
        <v>-1008.90052631579</v>
      </c>
      <c r="L132" s="9" t="n">
        <f aca="false">IF(AND(H132=0,J132=0),0,IF(H132=0,"New",(J132-H132)/H132))</f>
        <v>-0.554179566563468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342</v>
      </c>
      <c r="B133" s="7" t="str">
        <f aca="false">IFERROR(INDEX('Source'!$C:$C,MATCH($A133,'Source'!$B:$B,0)),"")</f>
        <v>מדבקה לשחרור לחץ</v>
      </c>
      <c r="C133" s="8" t="n">
        <f aca="false">SUMIFS('Source'!$D:$D,'Source'!$A:$A,"113 - Kupat Holim Meuhedet",'Source'!$B:$B,$A133)</f>
        <v>104</v>
      </c>
      <c r="D133" s="8" t="n">
        <f aca="false">SUMIFS('Source'!$F:$F,'Source'!$A:$A,"113 - Kupat Holim Meuhedet",'Source'!$B:$B,$A133)</f>
        <v>19</v>
      </c>
      <c r="E133" s="8" t="n">
        <f aca="false">D133*$J$5</f>
        <v>24</v>
      </c>
      <c r="F133" s="8" t="n">
        <f aca="false">E133-C133</f>
        <v>-80</v>
      </c>
      <c r="G133" s="9" t="n">
        <f aca="false">IF(AND(C133=0,E133=0),0,IF(C133=0,"New",(E133-C133)/C133))</f>
        <v>-0.769230769230769</v>
      </c>
      <c r="H133" s="8" t="n">
        <f aca="false">SUMIFS('Source'!$E:$E,'Source'!$A:$A,"113 - Kupat Holim Meuhedet",'Source'!$B:$B,$A133)</f>
        <v>1439.36</v>
      </c>
      <c r="I133" s="8" t="n">
        <f aca="false">SUMIFS('Source'!$G:$G,'Source'!$A:$A,"113 - Kupat Holim Meuhedet",'Source'!$B:$B,$A133)</f>
        <v>262.96</v>
      </c>
      <c r="J133" s="8" t="n">
        <f aca="false">I133*$J$5</f>
        <v>332.16</v>
      </c>
      <c r="K133" s="8" t="n">
        <f aca="false">J133-H133</f>
        <v>-1107.2</v>
      </c>
      <c r="L133" s="9" t="n">
        <f aca="false">IF(AND(H133=0,J133=0),0,IF(H133=0,"New",(J133-H133)/H133))</f>
        <v>-0.769230769230769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436</v>
      </c>
      <c r="B134" s="7" t="str">
        <f aca="false">IFERROR(INDEX('Source'!$C:$C,MATCH($A134,'Source'!$B:$B,0)),"")</f>
        <v>חגורת שבר דו צדדית</v>
      </c>
      <c r="C134" s="8" t="n">
        <f aca="false">SUMIFS('Source'!$D:$D,'Source'!$A:$A,"113 - Kupat Holim Meuhedet",'Source'!$B:$B,$A134)</f>
        <v>5</v>
      </c>
      <c r="D134" s="8" t="n">
        <f aca="false">SUMIFS('Source'!$F:$F,'Source'!$A:$A,"113 - Kupat Holim Meuhedet",'Source'!$B:$B,$A134)</f>
        <v>-1</v>
      </c>
      <c r="E134" s="8" t="n">
        <f aca="false">D134*$J$5</f>
        <v>-1.26315789473684</v>
      </c>
      <c r="F134" s="8" t="n">
        <f aca="false">E134-C134</f>
        <v>-6.26315789473684</v>
      </c>
      <c r="G134" s="9" t="n">
        <f aca="false">IF(AND(C134=0,E134=0),0,IF(C134=0,"New",(E134-C134)/C134))</f>
        <v>-1.25263157894737</v>
      </c>
      <c r="H134" s="8" t="n">
        <f aca="false">SUMIFS('Source'!$E:$E,'Source'!$A:$A,"113 - Kupat Holim Meuhedet",'Source'!$B:$B,$A134)</f>
        <v>978.65</v>
      </c>
      <c r="I134" s="8" t="n">
        <f aca="false">SUMIFS('Source'!$G:$G,'Source'!$A:$A,"113 - Kupat Holim Meuhedet",'Source'!$B:$B,$A134)</f>
        <v>-195.73</v>
      </c>
      <c r="J134" s="8" t="n">
        <f aca="false">I134*$J$5</f>
        <v>-247.237894736842</v>
      </c>
      <c r="K134" s="8" t="n">
        <f aca="false">J134-H134</f>
        <v>-1225.88789473684</v>
      </c>
      <c r="L134" s="9" t="n">
        <f aca="false">IF(AND(H134=0,J134=0),0,IF(H134=0,"New",(J134-H134)/H134))</f>
        <v>-1.25263157894737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638</v>
      </c>
      <c r="B135" s="7" t="str">
        <f aca="false">IFERROR(INDEX('Source'!$C:$C,MATCH($A135,'Source'!$B:$B,0)),"")</f>
        <v>חגורת היריון</v>
      </c>
      <c r="C135" s="8" t="n">
        <f aca="false">SUMIFS('Source'!$D:$D,'Source'!$A:$A,"113 - Kupat Holim Meuhedet",'Source'!$B:$B,$A135)</f>
        <v>24</v>
      </c>
      <c r="D135" s="8" t="n">
        <f aca="false">SUMIFS('Source'!$F:$F,'Source'!$A:$A,"113 - Kupat Holim Meuhedet",'Source'!$B:$B,$A135)</f>
        <v>9</v>
      </c>
      <c r="E135" s="8" t="n">
        <f aca="false">D135*$J$5</f>
        <v>11.3684210526316</v>
      </c>
      <c r="F135" s="8" t="n">
        <f aca="false">E135-C135</f>
        <v>-12.6315789473684</v>
      </c>
      <c r="G135" s="9" t="n">
        <f aca="false">IF(AND(C135=0,E135=0),0,IF(C135=0,"New",(E135-C135)/C135))</f>
        <v>-0.526315789473684</v>
      </c>
      <c r="H135" s="8" t="n">
        <f aca="false">SUMIFS('Source'!$E:$E,'Source'!$A:$A,"113 - Kupat Holim Meuhedet",'Source'!$B:$B,$A135)</f>
        <v>1867.2</v>
      </c>
      <c r="I135" s="8" t="n">
        <f aca="false">SUMIFS('Source'!$G:$G,'Source'!$A:$A,"113 - Kupat Holim Meuhedet",'Source'!$B:$B,$A135)</f>
        <v>700.2</v>
      </c>
      <c r="J135" s="8" t="n">
        <f aca="false">I135*$J$5</f>
        <v>884.463157894737</v>
      </c>
      <c r="K135" s="8" t="n">
        <f aca="false">J135-H135</f>
        <v>-982.736842105263</v>
      </c>
      <c r="L135" s="9" t="n">
        <f aca="false">IF(AND(H135=0,J135=0),0,IF(H135=0,"New",(J135-H135)/H135))</f>
        <v>-0.526315789473684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332</v>
      </c>
      <c r="B136" s="7" t="str">
        <f aca="false">IFERROR(INDEX('Source'!$C:$C,MATCH($A136,'Source'!$B:$B,0)),"")</f>
        <v>מגן לכתף ימין/שמאל</v>
      </c>
      <c r="C136" s="8" t="n">
        <f aca="false">SUMIFS('Source'!$D:$D,'Source'!$A:$A,"113 - Kupat Holim Meuhedet",'Source'!$B:$B,$A136)</f>
        <v>10</v>
      </c>
      <c r="D136" s="8" t="n">
        <f aca="false">SUMIFS('Source'!$F:$F,'Source'!$A:$A,"113 - Kupat Holim Meuhedet",'Source'!$B:$B,$A136)</f>
        <v>1</v>
      </c>
      <c r="E136" s="8" t="n">
        <f aca="false">D136*$J$5</f>
        <v>1.26315789473684</v>
      </c>
      <c r="F136" s="8" t="n">
        <f aca="false">E136-C136</f>
        <v>-8.73684210526316</v>
      </c>
      <c r="G136" s="9" t="n">
        <f aca="false">IF(AND(C136=0,E136=0),0,IF(C136=0,"New",(E136-C136)/C136))</f>
        <v>-0.873684210526316</v>
      </c>
      <c r="H136" s="8" t="n">
        <f aca="false">SUMIFS('Source'!$E:$E,'Source'!$A:$A,"113 - Kupat Holim Meuhedet",'Source'!$B:$B,$A136)</f>
        <v>1287.1</v>
      </c>
      <c r="I136" s="8" t="n">
        <f aca="false">SUMIFS('Source'!$G:$G,'Source'!$A:$A,"113 - Kupat Holim Meuhedet",'Source'!$B:$B,$A136)</f>
        <v>128.71</v>
      </c>
      <c r="J136" s="8" t="n">
        <f aca="false">I136*$J$5</f>
        <v>162.581052631579</v>
      </c>
      <c r="K136" s="8" t="n">
        <f aca="false">J136-H136</f>
        <v>-1124.51894736842</v>
      </c>
      <c r="L136" s="9" t="n">
        <f aca="false">IF(AND(H136=0,J136=0),0,IF(H136=0,"New",(J136-H136)/H136))</f>
        <v>-0.873684210526316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343</v>
      </c>
      <c r="B137" s="7" t="str">
        <f aca="false">IFERROR(INDEX('Source'!$C:$C,MATCH($A137,'Source'!$B:$B,0)),"")</f>
        <v>גרבי נוחות קיץ שחור</v>
      </c>
      <c r="C137" s="8" t="n">
        <f aca="false">SUMIFS('Source'!$D:$D,'Source'!$A:$A,"113 - Kupat Holim Meuhedet",'Source'!$B:$B,$A137)</f>
        <v>63</v>
      </c>
      <c r="D137" s="8" t="n">
        <f aca="false">SUMIFS('Source'!$F:$F,'Source'!$A:$A,"113 - Kupat Holim Meuhedet",'Source'!$B:$B,$A137)</f>
        <v>3</v>
      </c>
      <c r="E137" s="8" t="n">
        <f aca="false">D137*$J$5</f>
        <v>3.78947368421053</v>
      </c>
      <c r="F137" s="8" t="n">
        <f aca="false">E137-C137</f>
        <v>-59.2105263157895</v>
      </c>
      <c r="G137" s="9" t="n">
        <f aca="false">IF(AND(C137=0,E137=0),0,IF(C137=0,"New",(E137-C137)/C137))</f>
        <v>-0.93984962406015</v>
      </c>
      <c r="H137" s="8" t="n">
        <f aca="false">SUMIFS('Source'!$E:$E,'Source'!$A:$A,"113 - Kupat Holim Meuhedet",'Source'!$B:$B,$A137)</f>
        <v>1159.2</v>
      </c>
      <c r="I137" s="8" t="n">
        <f aca="false">SUMIFS('Source'!$G:$G,'Source'!$A:$A,"113 - Kupat Holim Meuhedet",'Source'!$B:$B,$A137)</f>
        <v>55.2</v>
      </c>
      <c r="J137" s="8" t="n">
        <f aca="false">I137*$J$5</f>
        <v>69.7263157894737</v>
      </c>
      <c r="K137" s="8" t="n">
        <f aca="false">J137-H137</f>
        <v>-1089.47368421053</v>
      </c>
      <c r="L137" s="9" t="n">
        <f aca="false">IF(AND(H137=0,J137=0),0,IF(H137=0,"New",(J137-H137)/H137))</f>
        <v>-0.93984962406015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371</v>
      </c>
      <c r="B138" s="7" t="str">
        <f aca="false">IFERROR(INDEX('Source'!$C:$C,MATCH($A138,'Source'!$B:$B,0)),"")</f>
        <v>URIEL STRAP4U BLACK L-XL</v>
      </c>
      <c r="C138" s="8" t="n">
        <f aca="false">SUMIFS('Source'!$D:$D,'Source'!$A:$A,"113 - Kupat Holim Meuhedet",'Source'!$B:$B,$A138)</f>
        <v>96</v>
      </c>
      <c r="D138" s="8" t="n">
        <f aca="false">SUMIFS('Source'!$F:$F,'Source'!$A:$A,"113 - Kupat Holim Meuhedet",'Source'!$B:$B,$A138)</f>
        <v>-3</v>
      </c>
      <c r="E138" s="8" t="n">
        <f aca="false">D138*$J$5</f>
        <v>-3.78947368421053</v>
      </c>
      <c r="F138" s="8" t="n">
        <f aca="false">E138-C138</f>
        <v>-99.7894736842105</v>
      </c>
      <c r="G138" s="9" t="n">
        <f aca="false">IF(AND(C138=0,E138=0),0,IF(C138=0,"New",(E138-C138)/C138))</f>
        <v>-1.03947368421053</v>
      </c>
      <c r="H138" s="8" t="n">
        <f aca="false">SUMIFS('Source'!$E:$E,'Source'!$A:$A,"113 - Kupat Holim Meuhedet",'Source'!$B:$B,$A138)</f>
        <v>1056</v>
      </c>
      <c r="I138" s="8" t="n">
        <f aca="false">SUMIFS('Source'!$G:$G,'Source'!$A:$A,"113 - Kupat Holim Meuhedet",'Source'!$B:$B,$A138)</f>
        <v>-33</v>
      </c>
      <c r="J138" s="8" t="n">
        <f aca="false">I138*$J$5</f>
        <v>-41.6842105263158</v>
      </c>
      <c r="K138" s="8" t="n">
        <f aca="false">J138-H138</f>
        <v>-1097.68421052632</v>
      </c>
      <c r="L138" s="9" t="n">
        <f aca="false">IF(AND(H138=0,J138=0),0,IF(H138=0,"New",(J138-H138)/H138))</f>
        <v>-1.03947368421053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310</v>
      </c>
      <c r="B139" s="7" t="str">
        <f aca="false">IFERROR(INDEX('Source'!$C:$C,MATCH($A139,'Source'!$B:$B,0)),"")</f>
        <v>מגן קרסול פתוח</v>
      </c>
      <c r="C139" s="8" t="n">
        <f aca="false">SUMIFS('Source'!$D:$D,'Source'!$A:$A,"113 - Kupat Holim Meuhedet",'Source'!$B:$B,$A139)</f>
        <v>77</v>
      </c>
      <c r="D139" s="8" t="n">
        <f aca="false">SUMIFS('Source'!$F:$F,'Source'!$A:$A,"113 - Kupat Holim Meuhedet",'Source'!$B:$B,$A139)</f>
        <v>13</v>
      </c>
      <c r="E139" s="8" t="n">
        <f aca="false">D139*$J$5</f>
        <v>16.4210526315789</v>
      </c>
      <c r="F139" s="8" t="n">
        <f aca="false">E139-C139</f>
        <v>-60.5789473684211</v>
      </c>
      <c r="G139" s="9" t="n">
        <f aca="false">IF(AND(C139=0,E139=0),0,IF(C139=0,"New",(E139-C139)/C139))</f>
        <v>-0.78673957621326</v>
      </c>
      <c r="H139" s="8" t="n">
        <f aca="false">SUMIFS('Source'!$E:$E,'Source'!$A:$A,"113 - Kupat Holim Meuhedet",'Source'!$B:$B,$A139)</f>
        <v>1309</v>
      </c>
      <c r="I139" s="8" t="n">
        <f aca="false">SUMIFS('Source'!$G:$G,'Source'!$A:$A,"113 - Kupat Holim Meuhedet",'Source'!$B:$B,$A139)</f>
        <v>221</v>
      </c>
      <c r="J139" s="8" t="n">
        <f aca="false">I139*$J$5</f>
        <v>279.157894736842</v>
      </c>
      <c r="K139" s="8" t="n">
        <f aca="false">J139-H139</f>
        <v>-1029.84210526316</v>
      </c>
      <c r="L139" s="9" t="n">
        <f aca="false">IF(AND(H139=0,J139=0),0,IF(H139=0,"New",(J139-H139)/H139))</f>
        <v>-0.78673957621326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323</v>
      </c>
      <c r="B140" s="7" t="str">
        <f aca="false">IFERROR(INDEX('Source'!$C:$C,MATCH($A140,'Source'!$B:$B,0)),"")</f>
        <v>מגן זרת מסיליקון</v>
      </c>
      <c r="C140" s="8" t="n">
        <f aca="false">SUMIFS('Source'!$D:$D,'Source'!$A:$A,"113 - Kupat Holim Meuhedet",'Source'!$B:$B,$A140)</f>
        <v>75</v>
      </c>
      <c r="D140" s="8" t="n">
        <f aca="false">SUMIFS('Source'!$F:$F,'Source'!$A:$A,"113 - Kupat Holim Meuhedet",'Source'!$B:$B,$A140)</f>
        <v>23</v>
      </c>
      <c r="E140" s="8" t="n">
        <f aca="false">D140*$J$5</f>
        <v>29.0526315789474</v>
      </c>
      <c r="F140" s="8" t="n">
        <f aca="false">E140-C140</f>
        <v>-45.9473684210526</v>
      </c>
      <c r="G140" s="9" t="n">
        <f aca="false">IF(AND(C140=0,E140=0),0,IF(C140=0,"New",(E140-C140)/C140))</f>
        <v>-0.612631578947368</v>
      </c>
      <c r="H140" s="8" t="n">
        <f aca="false">SUMIFS('Source'!$E:$E,'Source'!$A:$A,"113 - Kupat Holim Meuhedet",'Source'!$B:$B,$A140)</f>
        <v>1518</v>
      </c>
      <c r="I140" s="8" t="n">
        <f aca="false">SUMIFS('Source'!$G:$G,'Source'!$A:$A,"113 - Kupat Holim Meuhedet",'Source'!$B:$B,$A140)</f>
        <v>465.52</v>
      </c>
      <c r="J140" s="8" t="n">
        <f aca="false">I140*$J$5</f>
        <v>588.025263157895</v>
      </c>
      <c r="K140" s="8" t="n">
        <f aca="false">J140-H140</f>
        <v>-929.974736842105</v>
      </c>
      <c r="L140" s="9" t="n">
        <f aca="false">IF(AND(H140=0,J140=0),0,IF(H140=0,"New",(J140-H140)/H140))</f>
        <v>-0.612631578947369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393</v>
      </c>
      <c r="B141" s="7" t="str">
        <f aca="false">IFERROR(INDEX('Source'!$C:$C,MATCH($A141,'Source'!$B:$B,0)),"")</f>
        <v>URIEL STRAP4U BLACK S-M</v>
      </c>
      <c r="C141" s="8" t="n">
        <f aca="false">SUMIFS('Source'!$D:$D,'Source'!$A:$A,"113 - Kupat Holim Meuhedet",'Source'!$B:$B,$A141)</f>
        <v>90</v>
      </c>
      <c r="D141" s="8" t="n">
        <f aca="false">SUMIFS('Source'!$F:$F,'Source'!$A:$A,"113 - Kupat Holim Meuhedet",'Source'!$B:$B,$A141)</f>
        <v>0</v>
      </c>
      <c r="E141" s="8" t="n">
        <f aca="false">D141*$J$5</f>
        <v>0</v>
      </c>
      <c r="F141" s="8" t="n">
        <f aca="false">E141-C141</f>
        <v>-90</v>
      </c>
      <c r="G141" s="9" t="n">
        <f aca="false">IF(AND(C141=0,E141=0),0,IF(C141=0,"New",(E141-C141)/C141))</f>
        <v>-1</v>
      </c>
      <c r="H141" s="8" t="n">
        <f aca="false">SUMIFS('Source'!$E:$E,'Source'!$A:$A,"113 - Kupat Holim Meuhedet",'Source'!$B:$B,$A141)</f>
        <v>990</v>
      </c>
      <c r="I141" s="8" t="n">
        <f aca="false">SUMIFS('Source'!$G:$G,'Source'!$A:$A,"113 - Kupat Holim Meuhedet",'Source'!$B:$B,$A141)</f>
        <v>0</v>
      </c>
      <c r="J141" s="8" t="n">
        <f aca="false">I141*$J$5</f>
        <v>0</v>
      </c>
      <c r="K141" s="8" t="n">
        <f aca="false">J141-H141</f>
        <v>-990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182</v>
      </c>
      <c r="B142" s="7" t="str">
        <f aca="false">IFERROR(INDEX('Source'!$C:$C,MATCH($A142,'Source'!$B:$B,0)),"")</f>
        <v>חגורת גב אפורה</v>
      </c>
      <c r="C142" s="8" t="n">
        <f aca="false">SUMIFS('Source'!$D:$D,'Source'!$A:$A,"113 - Kupat Holim Meuhedet",'Source'!$B:$B,$A142)</f>
        <v>26</v>
      </c>
      <c r="D142" s="8" t="n">
        <f aca="false">SUMIFS('Source'!$F:$F,'Source'!$A:$A,"113 - Kupat Holim Meuhedet",'Source'!$B:$B,$A142)</f>
        <v>8</v>
      </c>
      <c r="E142" s="8" t="n">
        <f aca="false">D142*$J$5</f>
        <v>10.1052631578947</v>
      </c>
      <c r="F142" s="8" t="n">
        <f aca="false">E142-C142</f>
        <v>-15.8947368421053</v>
      </c>
      <c r="G142" s="9" t="n">
        <f aca="false">IF(AND(C142=0,E142=0),0,IF(C142=0,"New",(E142-C142)/C142))</f>
        <v>-0.611336032388664</v>
      </c>
      <c r="H142" s="8" t="n">
        <f aca="false">SUMIFS('Source'!$E:$E,'Source'!$A:$A,"113 - Kupat Holim Meuhedet",'Source'!$B:$B,$A142)</f>
        <v>1690</v>
      </c>
      <c r="I142" s="8" t="n">
        <f aca="false">SUMIFS('Source'!$G:$G,'Source'!$A:$A,"113 - Kupat Holim Meuhedet",'Source'!$B:$B,$A142)</f>
        <v>702.36</v>
      </c>
      <c r="J142" s="8" t="n">
        <f aca="false">I142*$J$5</f>
        <v>887.191578947368</v>
      </c>
      <c r="K142" s="8" t="n">
        <f aca="false">J142-H142</f>
        <v>-802.808421052632</v>
      </c>
      <c r="L142" s="9" t="n">
        <f aca="false">IF(AND(H142=0,J142=0),0,IF(H142=0,"New",(J142-H142)/H142))</f>
        <v>-0.475034568670196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891</v>
      </c>
      <c r="B143" s="7" t="str">
        <f aca="false">IFERROR(INDEX('Source'!$C:$C,MATCH($A143,'Source'!$B:$B,0)),"")</f>
        <v>חגורת בטן עממית</v>
      </c>
      <c r="C143" s="8" t="n">
        <f aca="false">SUMIFS('Source'!$D:$D,'Source'!$A:$A,"113 - Kupat Holim Meuhedet",'Source'!$B:$B,$A143)</f>
        <v>16</v>
      </c>
      <c r="D143" s="8" t="n">
        <f aca="false">SUMIFS('Source'!$F:$F,'Source'!$A:$A,"113 - Kupat Holim Meuhedet",'Source'!$B:$B,$A143)</f>
        <v>1</v>
      </c>
      <c r="E143" s="8" t="n">
        <f aca="false">D143*$J$5</f>
        <v>1.26315789473684</v>
      </c>
      <c r="F143" s="8" t="n">
        <f aca="false">E143-C143</f>
        <v>-14.7368421052632</v>
      </c>
      <c r="G143" s="9" t="n">
        <f aca="false">IF(AND(C143=0,E143=0),0,IF(C143=0,"New",(E143-C143)/C143))</f>
        <v>-0.921052631578947</v>
      </c>
      <c r="H143" s="8" t="n">
        <f aca="false">SUMIFS('Source'!$E:$E,'Source'!$A:$A,"113 - Kupat Holim Meuhedet",'Source'!$B:$B,$A143)</f>
        <v>1038.24</v>
      </c>
      <c r="I143" s="8" t="n">
        <f aca="false">SUMIFS('Source'!$G:$G,'Source'!$A:$A,"113 - Kupat Holim Meuhedet",'Source'!$B:$B,$A143)</f>
        <v>64.89</v>
      </c>
      <c r="J143" s="8" t="n">
        <f aca="false">I143*$J$5</f>
        <v>81.9663157894737</v>
      </c>
      <c r="K143" s="8" t="n">
        <f aca="false">J143-H143</f>
        <v>-956.273684210526</v>
      </c>
      <c r="L143" s="9" t="n">
        <f aca="false">IF(AND(H143=0,J143=0),0,IF(H143=0,"New",(J143-H143)/H143))</f>
        <v>-0.921052631578947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169</v>
      </c>
      <c r="B144" s="7" t="str">
        <f aca="false">IFERROR(INDEX('Source'!$C:$C,MATCH($A144,'Source'!$B:$B,0)),"")</f>
        <v>מגן קרסול פתוח</v>
      </c>
      <c r="C144" s="8" t="n">
        <f aca="false">SUMIFS('Source'!$D:$D,'Source'!$A:$A,"113 - Kupat Holim Meuhedet",'Source'!$B:$B,$A144)</f>
        <v>95</v>
      </c>
      <c r="D144" s="8" t="n">
        <f aca="false">SUMIFS('Source'!$F:$F,'Source'!$A:$A,"113 - Kupat Holim Meuhedet",'Source'!$B:$B,$A144)</f>
        <v>38</v>
      </c>
      <c r="E144" s="8" t="n">
        <f aca="false">D144*$J$5</f>
        <v>48</v>
      </c>
      <c r="F144" s="8" t="n">
        <f aca="false">E144-C144</f>
        <v>-47</v>
      </c>
      <c r="G144" s="9" t="n">
        <f aca="false">IF(AND(C144=0,E144=0),0,IF(C144=0,"New",(E144-C144)/C144))</f>
        <v>-0.494736842105263</v>
      </c>
      <c r="H144" s="8" t="n">
        <f aca="false">SUMIFS('Source'!$E:$E,'Source'!$A:$A,"113 - Kupat Holim Meuhedet",'Source'!$B:$B,$A144)</f>
        <v>1615</v>
      </c>
      <c r="I144" s="8" t="n">
        <f aca="false">SUMIFS('Source'!$G:$G,'Source'!$A:$A,"113 - Kupat Holim Meuhedet",'Source'!$B:$B,$A144)</f>
        <v>646</v>
      </c>
      <c r="J144" s="8" t="n">
        <f aca="false">I144*$J$5</f>
        <v>816</v>
      </c>
      <c r="K144" s="8" t="n">
        <f aca="false">J144-H144</f>
        <v>-799</v>
      </c>
      <c r="L144" s="9" t="n">
        <f aca="false">IF(AND(H144=0,J144=0),0,IF(H144=0,"New",(J144-H144)/H144))</f>
        <v>-0.494736842105263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489</v>
      </c>
      <c r="B145" s="7" t="str">
        <f aca="false">IFERROR(INDEX('Source'!$C:$C,MATCH($A145,'Source'!$B:$B,0)),"")</f>
        <v>חגורה לשבר טבור</v>
      </c>
      <c r="C145" s="8" t="n">
        <f aca="false">SUMIFS('Source'!$D:$D,'Source'!$A:$A,"113 - Kupat Holim Meuhedet",'Source'!$B:$B,$A145)</f>
        <v>7</v>
      </c>
      <c r="D145" s="8" t="n">
        <f aca="false">SUMIFS('Source'!$F:$F,'Source'!$A:$A,"113 - Kupat Holim Meuhedet",'Source'!$B:$B,$A145)</f>
        <v>-2</v>
      </c>
      <c r="E145" s="8" t="n">
        <f aca="false">D145*$J$5</f>
        <v>-2.52631578947368</v>
      </c>
      <c r="F145" s="8" t="n">
        <f aca="false">E145-C145</f>
        <v>-9.52631578947369</v>
      </c>
      <c r="G145" s="9" t="n">
        <f aca="false">IF(AND(C145=0,E145=0),0,IF(C145=0,"New",(E145-C145)/C145))</f>
        <v>-1.3609022556391</v>
      </c>
      <c r="H145" s="8" t="n">
        <f aca="false">SUMIFS('Source'!$E:$E,'Source'!$A:$A,"113 - Kupat Holim Meuhedet",'Source'!$B:$B,$A145)</f>
        <v>749.63</v>
      </c>
      <c r="I145" s="8" t="n">
        <f aca="false">SUMIFS('Source'!$G:$G,'Source'!$A:$A,"113 - Kupat Holim Meuhedet",'Source'!$B:$B,$A145)</f>
        <v>-214.18</v>
      </c>
      <c r="J145" s="8" t="n">
        <f aca="false">I145*$J$5</f>
        <v>-270.543157894737</v>
      </c>
      <c r="K145" s="8" t="n">
        <f aca="false">J145-H145</f>
        <v>-1020.17315789474</v>
      </c>
      <c r="L145" s="9" t="n">
        <f aca="false">IF(AND(H145=0,J145=0),0,IF(H145=0,"New",(J145-H145)/H145))</f>
        <v>-1.3609022556391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399</v>
      </c>
      <c r="B146" s="7" t="str">
        <f aca="false">IFERROR(INDEX('Source'!$C:$C,MATCH($A146,'Source'!$B:$B,0)),"")</f>
        <v>ריפוד סיליקון לכרית כף הרגל</v>
      </c>
      <c r="C146" s="8" t="n">
        <f aca="false">SUMIFS('Source'!$D:$D,'Source'!$A:$A,"113 - Kupat Holim Meuhedet",'Source'!$B:$B,$A146)</f>
        <v>69</v>
      </c>
      <c r="D146" s="8" t="n">
        <f aca="false">SUMIFS('Source'!$F:$F,'Source'!$A:$A,"113 - Kupat Holim Meuhedet",'Source'!$B:$B,$A146)</f>
        <v>3</v>
      </c>
      <c r="E146" s="8" t="n">
        <f aca="false">D146*$J$5</f>
        <v>3.78947368421053</v>
      </c>
      <c r="F146" s="8" t="n">
        <f aca="false">E146-C146</f>
        <v>-65.2105263157895</v>
      </c>
      <c r="G146" s="9" t="n">
        <f aca="false">IF(AND(C146=0,E146=0),0,IF(C146=0,"New",(E146-C146)/C146))</f>
        <v>-0.945080091533181</v>
      </c>
      <c r="H146" s="8" t="n">
        <f aca="false">SUMIFS('Source'!$E:$E,'Source'!$A:$A,"113 - Kupat Holim Meuhedet",'Source'!$B:$B,$A146)</f>
        <v>997.05</v>
      </c>
      <c r="I146" s="8" t="n">
        <f aca="false">SUMIFS('Source'!$G:$G,'Source'!$A:$A,"113 - Kupat Holim Meuhedet",'Source'!$B:$B,$A146)</f>
        <v>43.35</v>
      </c>
      <c r="J146" s="8" t="n">
        <f aca="false">I146*$J$5</f>
        <v>54.7578947368421</v>
      </c>
      <c r="K146" s="8" t="n">
        <f aca="false">J146-H146</f>
        <v>-942.292105263158</v>
      </c>
      <c r="L146" s="9" t="n">
        <f aca="false">IF(AND(H146=0,J146=0),0,IF(H146=0,"New",(J146-H146)/H146))</f>
        <v>-0.945080091533181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982</v>
      </c>
      <c r="B147" s="7" t="str">
        <f aca="false">IFERROR(INDEX('Source'!$C:$C,MATCH($A147,'Source'!$B:$B,0)),"")</f>
        <v>(Unassigned / adjustment row - no item code in source)</v>
      </c>
      <c r="C147" s="8" t="n">
        <f aca="false">SUMIFS('Source'!$D:$D,'Source'!$A:$A,"113 - Kupat Holim Meuhedet",'Source'!$B:$B,$A147)</f>
        <v>0</v>
      </c>
      <c r="D147" s="8" t="n">
        <f aca="false">SUMIFS('Source'!$F:$F,'Source'!$A:$A,"113 - Kupat Holim Meuhedet",'Source'!$B:$B,$A147)</f>
        <v>0</v>
      </c>
      <c r="E147" s="8" t="n">
        <f aca="false">D147*$J$5</f>
        <v>0</v>
      </c>
      <c r="F147" s="8" t="n">
        <f aca="false">E147-C147</f>
        <v>0</v>
      </c>
      <c r="G147" s="9" t="n">
        <f aca="false">IF(AND(C147=0,E147=0),0,IF(C147=0,"New",(E147-C147)/C147))</f>
        <v>0</v>
      </c>
      <c r="H147" s="8" t="n">
        <f aca="false">SUMIFS('Source'!$E:$E,'Source'!$A:$A,"113 - Kupat Holim Meuhedet",'Source'!$B:$B,$A147)</f>
        <v>-921.56</v>
      </c>
      <c r="I147" s="8" t="n">
        <f aca="false">SUMIFS('Source'!$G:$G,'Source'!$A:$A,"113 - Kupat Holim Meuhedet",'Source'!$B:$B,$A147)</f>
        <v>0</v>
      </c>
      <c r="J147" s="8" t="n">
        <f aca="false">I147*$J$5</f>
        <v>0</v>
      </c>
      <c r="K147" s="8" t="n">
        <f aca="false">J147-H147</f>
        <v>921.56</v>
      </c>
      <c r="L147" s="9" t="n">
        <f aca="false">IF(AND(H147=0,J147=0),0,IF(H147=0,"New",(J147-H147)/H147))</f>
        <v>-1</v>
      </c>
      <c r="M147" s="7" t="str">
        <f aca="false">IF(AND(OR(C147&lt;&gt;0,H147&lt;&gt;0),D147=0,I147=0),"DROP",IF(AND(OR(D147&lt;&gt;0,I147&lt;&gt;0),C147=0,H147=0),"NEW",""))</f>
        <v>DROP</v>
      </c>
    </row>
    <row r="148" customFormat="false" ht="15" hidden="false" customHeight="false" outlineLevel="0" collapsed="false">
      <c r="A148" s="7" t="s">
        <v>697</v>
      </c>
      <c r="B148" s="7" t="str">
        <f aca="false">IFERROR(INDEX('Source'!$C:$C,MATCH($A148,'Source'!$B:$B,0)),"")</f>
        <v>מיצב כתפיים</v>
      </c>
      <c r="C148" s="8" t="n">
        <f aca="false">SUMIFS('Source'!$D:$D,'Source'!$A:$A,"113 - Kupat Holim Meuhedet",'Source'!$B:$B,$A148)</f>
        <v>8</v>
      </c>
      <c r="D148" s="8" t="n">
        <f aca="false">SUMIFS('Source'!$F:$F,'Source'!$A:$A,"113 - Kupat Holim Meuhedet",'Source'!$B:$B,$A148)</f>
        <v>1</v>
      </c>
      <c r="E148" s="8" t="n">
        <f aca="false">D148*$J$5</f>
        <v>1.26315789473684</v>
      </c>
      <c r="F148" s="8" t="n">
        <f aca="false">E148-C148</f>
        <v>-6.73684210526316</v>
      </c>
      <c r="G148" s="9" t="n">
        <f aca="false">IF(AND(C148=0,E148=0),0,IF(C148=0,"New",(E148-C148)/C148))</f>
        <v>-0.842105263157895</v>
      </c>
      <c r="H148" s="8" t="n">
        <f aca="false">SUMIFS('Source'!$E:$E,'Source'!$A:$A,"113 - Kupat Holim Meuhedet",'Source'!$B:$B,$A148)</f>
        <v>1038.48</v>
      </c>
      <c r="I148" s="8" t="n">
        <f aca="false">SUMIFS('Source'!$G:$G,'Source'!$A:$A,"113 - Kupat Holim Meuhedet",'Source'!$B:$B,$A148)</f>
        <v>129.81</v>
      </c>
      <c r="J148" s="8" t="n">
        <f aca="false">I148*$J$5</f>
        <v>163.970526315789</v>
      </c>
      <c r="K148" s="8" t="n">
        <f aca="false">J148-H148</f>
        <v>-874.509473684211</v>
      </c>
      <c r="L148" s="9" t="n">
        <f aca="false">IF(AND(H148=0,J148=0),0,IF(H148=0,"New",(J148-H148)/H148))</f>
        <v>-0.842105263157895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474</v>
      </c>
      <c r="B149" s="7" t="str">
        <f aca="false">IFERROR(INDEX('Source'!$C:$C,MATCH($A149,'Source'!$B:$B,0)),"")</f>
        <v>חגורת שבר לצד ימין</v>
      </c>
      <c r="C149" s="8" t="n">
        <f aca="false">SUMIFS('Source'!$D:$D,'Source'!$A:$A,"113 - Kupat Holim Meuhedet",'Source'!$B:$B,$A149)</f>
        <v>7</v>
      </c>
      <c r="D149" s="8" t="n">
        <f aca="false">SUMIFS('Source'!$F:$F,'Source'!$A:$A,"113 - Kupat Holim Meuhedet",'Source'!$B:$B,$A149)</f>
        <v>0</v>
      </c>
      <c r="E149" s="8" t="n">
        <f aca="false">D149*$J$5</f>
        <v>0</v>
      </c>
      <c r="F149" s="8" t="n">
        <f aca="false">E149-C149</f>
        <v>-7</v>
      </c>
      <c r="G149" s="9" t="n">
        <f aca="false">IF(AND(C149=0,E149=0),0,IF(C149=0,"New",(E149-C149)/C149))</f>
        <v>-1</v>
      </c>
      <c r="H149" s="8" t="n">
        <f aca="false">SUMIFS('Source'!$E:$E,'Source'!$A:$A,"113 - Kupat Holim Meuhedet",'Source'!$B:$B,$A149)</f>
        <v>885.99</v>
      </c>
      <c r="I149" s="8" t="n">
        <f aca="false">SUMIFS('Source'!$G:$G,'Source'!$A:$A,"113 - Kupat Holim Meuhedet",'Source'!$B:$B,$A149)</f>
        <v>0</v>
      </c>
      <c r="J149" s="8" t="n">
        <f aca="false">I149*$J$5</f>
        <v>0</v>
      </c>
      <c r="K149" s="8" t="n">
        <f aca="false">J149-H149</f>
        <v>-885.99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356</v>
      </c>
      <c r="B150" s="7" t="str">
        <f aca="false">IFERROR(INDEX('Source'!$C:$C,MATCH($A150,'Source'!$B:$B,0)),"")</f>
        <v>חגורה למנותחי בית החזה</v>
      </c>
      <c r="C150" s="8" t="n">
        <f aca="false">SUMIFS('Source'!$D:$D,'Source'!$A:$A,"113 - Kupat Holim Meuhedet",'Source'!$B:$B,$A150)</f>
        <v>8</v>
      </c>
      <c r="D150" s="8" t="n">
        <f aca="false">SUMIFS('Source'!$F:$F,'Source'!$A:$A,"113 - Kupat Holim Meuhedet",'Source'!$B:$B,$A150)</f>
        <v>0</v>
      </c>
      <c r="E150" s="8" t="n">
        <f aca="false">D150*$J$5</f>
        <v>0</v>
      </c>
      <c r="F150" s="8" t="n">
        <f aca="false">E150-C150</f>
        <v>-8</v>
      </c>
      <c r="G150" s="9" t="n">
        <f aca="false">IF(AND(C150=0,E150=0),0,IF(C150=0,"New",(E150-C150)/C150))</f>
        <v>-1</v>
      </c>
      <c r="H150" s="8" t="n">
        <f aca="false">SUMIFS('Source'!$E:$E,'Source'!$A:$A,"113 - Kupat Holim Meuhedet",'Source'!$B:$B,$A150)</f>
        <v>856.72</v>
      </c>
      <c r="I150" s="8" t="n">
        <f aca="false">SUMIFS('Source'!$G:$G,'Source'!$A:$A,"113 - Kupat Holim Meuhedet",'Source'!$B:$B,$A150)</f>
        <v>0</v>
      </c>
      <c r="J150" s="8" t="n">
        <f aca="false">I150*$J$5</f>
        <v>0</v>
      </c>
      <c r="K150" s="8" t="n">
        <f aca="false">J150-H150</f>
        <v>-856.72</v>
      </c>
      <c r="L150" s="9" t="n">
        <f aca="false">IF(AND(H150=0,J150=0),0,IF(H150=0,"New",(J150-H150)/H150))</f>
        <v>-1</v>
      </c>
      <c r="M150" s="7" t="str">
        <f aca="false">IF(AND(OR(C150&lt;&gt;0,H150&lt;&gt;0),D150=0,I150=0),"DROP",IF(AND(OR(D150&lt;&gt;0,I150&lt;&gt;0),C150=0,H150=0),"NEW",""))</f>
        <v>DROP</v>
      </c>
    </row>
    <row r="151" customFormat="false" ht="15" hidden="false" customHeight="false" outlineLevel="0" collapsed="false">
      <c r="A151" s="7" t="s">
        <v>613</v>
      </c>
      <c r="B151" s="7" t="str">
        <f aca="false">IFERROR(INDEX('Source'!$C:$C,MATCH($A151,'Source'!$B:$B,0)),"")</f>
        <v>מכשיר ליצוב הבוהן</v>
      </c>
      <c r="C151" s="8" t="n">
        <f aca="false">SUMIFS('Source'!$D:$D,'Source'!$A:$A,"113 - Kupat Holim Meuhedet",'Source'!$B:$B,$A151)</f>
        <v>17</v>
      </c>
      <c r="D151" s="8" t="n">
        <f aca="false">SUMIFS('Source'!$F:$F,'Source'!$A:$A,"113 - Kupat Holim Meuhedet",'Source'!$B:$B,$A151)</f>
        <v>1</v>
      </c>
      <c r="E151" s="8" t="n">
        <f aca="false">D151*$J$5</f>
        <v>1.26315789473684</v>
      </c>
      <c r="F151" s="8" t="n">
        <f aca="false">E151-C151</f>
        <v>-15.7368421052632</v>
      </c>
      <c r="G151" s="9" t="n">
        <f aca="false">IF(AND(C151=0,E151=0),0,IF(C151=0,"New",(E151-C151)/C151))</f>
        <v>-0.925696594427245</v>
      </c>
      <c r="H151" s="8" t="n">
        <f aca="false">SUMIFS('Source'!$E:$E,'Source'!$A:$A,"113 - Kupat Holim Meuhedet",'Source'!$B:$B,$A151)</f>
        <v>910.01</v>
      </c>
      <c r="I151" s="8" t="n">
        <f aca="false">SUMIFS('Source'!$G:$G,'Source'!$A:$A,"113 - Kupat Holim Meuhedet",'Source'!$B:$B,$A151)</f>
        <v>53.53</v>
      </c>
      <c r="J151" s="8" t="n">
        <f aca="false">I151*$J$5</f>
        <v>67.6168421052632</v>
      </c>
      <c r="K151" s="8" t="n">
        <f aca="false">J151-H151</f>
        <v>-842.393157894737</v>
      </c>
      <c r="L151" s="9" t="n">
        <f aca="false">IF(AND(H151=0,J151=0),0,IF(H151=0,"New",(J151-H151)/H151))</f>
        <v>-0.925696594427245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312</v>
      </c>
      <c r="B152" s="7" t="str">
        <f aca="false">IFERROR(INDEX('Source'!$C:$C,MATCH($A152,'Source'!$B:$B,0)),"")</f>
        <v>מגן מרפק</v>
      </c>
      <c r="C152" s="8" t="n">
        <f aca="false">SUMIFS('Source'!$D:$D,'Source'!$A:$A,"113 - Kupat Holim Meuhedet",'Source'!$B:$B,$A152)</f>
        <v>85</v>
      </c>
      <c r="D152" s="8" t="n">
        <f aca="false">SUMIFS('Source'!$F:$F,'Source'!$A:$A,"113 - Kupat Holim Meuhedet",'Source'!$B:$B,$A152)</f>
        <v>35</v>
      </c>
      <c r="E152" s="8" t="n">
        <f aca="false">D152*$J$5</f>
        <v>44.2105263157895</v>
      </c>
      <c r="F152" s="8" t="n">
        <f aca="false">E152-C152</f>
        <v>-40.7894736842105</v>
      </c>
      <c r="G152" s="9" t="n">
        <f aca="false">IF(AND(C152=0,E152=0),0,IF(C152=0,"New",(E152-C152)/C152))</f>
        <v>-0.479876160990712</v>
      </c>
      <c r="H152" s="8" t="n">
        <f aca="false">SUMIFS('Source'!$E:$E,'Source'!$A:$A,"113 - Kupat Holim Meuhedet",'Source'!$B:$B,$A152)</f>
        <v>1445</v>
      </c>
      <c r="I152" s="8" t="n">
        <f aca="false">SUMIFS('Source'!$G:$G,'Source'!$A:$A,"113 - Kupat Holim Meuhedet",'Source'!$B:$B,$A152)</f>
        <v>595</v>
      </c>
      <c r="J152" s="8" t="n">
        <f aca="false">I152*$J$5</f>
        <v>751.578947368421</v>
      </c>
      <c r="K152" s="8" t="n">
        <f aca="false">J152-H152</f>
        <v>-693.421052631579</v>
      </c>
      <c r="L152" s="9" t="n">
        <f aca="false">IF(AND(H152=0,J152=0),0,IF(H152=0,"New",(J152-H152)/H152))</f>
        <v>-0.479876160990712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514</v>
      </c>
      <c r="B153" s="7" t="str">
        <f aca="false">IFERROR(INDEX('Source'!$C:$C,MATCH($A153,'Source'!$B:$B,0)),"")</f>
        <v>סד לקרסול</v>
      </c>
      <c r="C153" s="8" t="n">
        <f aca="false">SUMIFS('Source'!$D:$D,'Source'!$A:$A,"113 - Kupat Holim Meuhedet",'Source'!$B:$B,$A153)</f>
        <v>10</v>
      </c>
      <c r="D153" s="8" t="n">
        <f aca="false">SUMIFS('Source'!$F:$F,'Source'!$A:$A,"113 - Kupat Holim Meuhedet",'Source'!$B:$B,$A153)</f>
        <v>1</v>
      </c>
      <c r="E153" s="8" t="n">
        <f aca="false">D153*$J$5</f>
        <v>1.26315789473684</v>
      </c>
      <c r="F153" s="8" t="n">
        <f aca="false">E153-C153</f>
        <v>-8.73684210526316</v>
      </c>
      <c r="G153" s="9" t="n">
        <f aca="false">IF(AND(C153=0,E153=0),0,IF(C153=0,"New",(E153-C153)/C153))</f>
        <v>-0.873684210526316</v>
      </c>
      <c r="H153" s="8" t="n">
        <f aca="false">SUMIFS('Source'!$E:$E,'Source'!$A:$A,"113 - Kupat Holim Meuhedet",'Source'!$B:$B,$A153)</f>
        <v>941</v>
      </c>
      <c r="I153" s="8" t="n">
        <f aca="false">SUMIFS('Source'!$G:$G,'Source'!$A:$A,"113 - Kupat Holim Meuhedet",'Source'!$B:$B,$A153)</f>
        <v>94.1</v>
      </c>
      <c r="J153" s="8" t="n">
        <f aca="false">I153*$J$5</f>
        <v>118.863157894737</v>
      </c>
      <c r="K153" s="8" t="n">
        <f aca="false">J153-H153</f>
        <v>-822.136842105263</v>
      </c>
      <c r="L153" s="9" t="n">
        <f aca="false">IF(AND(H153=0,J153=0),0,IF(H153=0,"New",(J153-H153)/H153))</f>
        <v>-0.873684210526316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216</v>
      </c>
      <c r="B154" s="7" t="str">
        <f aca="false">IFERROR(INDEX('Source'!$C:$C,MATCH($A154,'Source'!$B:$B,0)),"")</f>
        <v>מגן ברך ארוך</v>
      </c>
      <c r="C154" s="8" t="n">
        <f aca="false">SUMIFS('Source'!$D:$D,'Source'!$A:$A,"113 - Kupat Holim Meuhedet",'Source'!$B:$B,$A154)</f>
        <v>80</v>
      </c>
      <c r="D154" s="8" t="n">
        <f aca="false">SUMIFS('Source'!$F:$F,'Source'!$A:$A,"113 - Kupat Holim Meuhedet",'Source'!$B:$B,$A154)</f>
        <v>39</v>
      </c>
      <c r="E154" s="8" t="n">
        <f aca="false">D154*$J$5</f>
        <v>49.2631578947368</v>
      </c>
      <c r="F154" s="8" t="n">
        <f aca="false">E154-C154</f>
        <v>-30.7368421052632</v>
      </c>
      <c r="G154" s="9" t="n">
        <f aca="false">IF(AND(C154=0,E154=0),0,IF(C154=0,"New",(E154-C154)/C154))</f>
        <v>-0.384210526315789</v>
      </c>
      <c r="H154" s="8" t="n">
        <f aca="false">SUMIFS('Source'!$E:$E,'Source'!$A:$A,"113 - Kupat Holim Meuhedet",'Source'!$B:$B,$A154)</f>
        <v>1640</v>
      </c>
      <c r="I154" s="8" t="n">
        <f aca="false">SUMIFS('Source'!$G:$G,'Source'!$A:$A,"113 - Kupat Holim Meuhedet",'Source'!$B:$B,$A154)</f>
        <v>799.5</v>
      </c>
      <c r="J154" s="8" t="n">
        <f aca="false">I154*$J$5</f>
        <v>1009.89473684211</v>
      </c>
      <c r="K154" s="8" t="n">
        <f aca="false">J154-H154</f>
        <v>-630.105263157895</v>
      </c>
      <c r="L154" s="9" t="n">
        <f aca="false">IF(AND(H154=0,J154=0),0,IF(H154=0,"New",(J154-H154)/H154))</f>
        <v>-0.38421052631579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815</v>
      </c>
      <c r="B155" s="7" t="str">
        <f aca="false">IFERROR(INDEX('Source'!$C:$C,MATCH($A155,'Source'!$B:$B,0)),"")</f>
        <v>קינזיולוגי טייפ</v>
      </c>
      <c r="C155" s="8" t="n">
        <f aca="false">SUMIFS('Source'!$D:$D,'Source'!$A:$A,"113 - Kupat Holim Meuhedet",'Source'!$B:$B,$A155)</f>
        <v>13</v>
      </c>
      <c r="D155" s="8" t="n">
        <f aca="false">SUMIFS('Source'!$F:$F,'Source'!$A:$A,"113 - Kupat Holim Meuhedet",'Source'!$B:$B,$A155)</f>
        <v>0</v>
      </c>
      <c r="E155" s="8" t="n">
        <f aca="false">D155*$J$5</f>
        <v>0</v>
      </c>
      <c r="F155" s="8" t="n">
        <f aca="false">E155-C155</f>
        <v>-13</v>
      </c>
      <c r="G155" s="9" t="n">
        <f aca="false">IF(AND(C155=0,E155=0),0,IF(C155=0,"New",(E155-C155)/C155))</f>
        <v>-1</v>
      </c>
      <c r="H155" s="8" t="n">
        <f aca="false">SUMIFS('Source'!$E:$E,'Source'!$A:$A,"113 - Kupat Holim Meuhedet",'Source'!$B:$B,$A155)</f>
        <v>818.61</v>
      </c>
      <c r="I155" s="8" t="n">
        <f aca="false">SUMIFS('Source'!$G:$G,'Source'!$A:$A,"113 - Kupat Holim Meuhedet",'Source'!$B:$B,$A155)</f>
        <v>0</v>
      </c>
      <c r="J155" s="8" t="n">
        <f aca="false">I155*$J$5</f>
        <v>0</v>
      </c>
      <c r="K155" s="8" t="n">
        <f aca="false">J155-H155</f>
        <v>-818.61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661</v>
      </c>
      <c r="B156" s="7" t="str">
        <f aca="false">IFERROR(INDEX('Source'!$C:$C,MATCH($A156,'Source'!$B:$B,0)),"")</f>
        <v>חגורה אחרי ניתוח</v>
      </c>
      <c r="C156" s="8" t="n">
        <f aca="false">SUMIFS('Source'!$D:$D,'Source'!$A:$A,"113 - Kupat Holim Meuhedet",'Source'!$B:$B,$A156)</f>
        <v>7</v>
      </c>
      <c r="D156" s="8" t="n">
        <f aca="false">SUMIFS('Source'!$F:$F,'Source'!$A:$A,"113 - Kupat Holim Meuhedet",'Source'!$B:$B,$A156)</f>
        <v>0</v>
      </c>
      <c r="E156" s="8" t="n">
        <f aca="false">D156*$J$5</f>
        <v>0</v>
      </c>
      <c r="F156" s="8" t="n">
        <f aca="false">E156-C156</f>
        <v>-7</v>
      </c>
      <c r="G156" s="9" t="n">
        <f aca="false">IF(AND(C156=0,E156=0),0,IF(C156=0,"New",(E156-C156)/C156))</f>
        <v>-1</v>
      </c>
      <c r="H156" s="8" t="n">
        <f aca="false">SUMIFS('Source'!$E:$E,'Source'!$A:$A,"113 - Kupat Holim Meuhedet",'Source'!$B:$B,$A156)</f>
        <v>795.06</v>
      </c>
      <c r="I156" s="8" t="n">
        <f aca="false">SUMIFS('Source'!$G:$G,'Source'!$A:$A,"113 - Kupat Holim Meuhedet",'Source'!$B:$B,$A156)</f>
        <v>0</v>
      </c>
      <c r="J156" s="8" t="n">
        <f aca="false">I156*$J$5</f>
        <v>0</v>
      </c>
      <c r="K156" s="8" t="n">
        <f aca="false">J156-H156</f>
        <v>-795.06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659</v>
      </c>
      <c r="B157" s="7" t="str">
        <f aca="false">IFERROR(INDEX('Source'!$C:$C,MATCH($A157,'Source'!$B:$B,0)),"")</f>
        <v>חגורה אחרי ניתוח</v>
      </c>
      <c r="C157" s="8" t="n">
        <f aca="false">SUMIFS('Source'!$D:$D,'Source'!$A:$A,"113 - Kupat Holim Meuhedet",'Source'!$B:$B,$A157)</f>
        <v>7</v>
      </c>
      <c r="D157" s="8" t="n">
        <f aca="false">SUMIFS('Source'!$F:$F,'Source'!$A:$A,"113 - Kupat Holim Meuhedet",'Source'!$B:$B,$A157)</f>
        <v>0</v>
      </c>
      <c r="E157" s="8" t="n">
        <f aca="false">D157*$J$5</f>
        <v>0</v>
      </c>
      <c r="F157" s="8" t="n">
        <f aca="false">E157-C157</f>
        <v>-7</v>
      </c>
      <c r="G157" s="9" t="n">
        <f aca="false">IF(AND(C157=0,E157=0),0,IF(C157=0,"New",(E157-C157)/C157))</f>
        <v>-1</v>
      </c>
      <c r="H157" s="8" t="n">
        <f aca="false">SUMIFS('Source'!$E:$E,'Source'!$A:$A,"113 - Kupat Holim Meuhedet",'Source'!$B:$B,$A157)</f>
        <v>795.06</v>
      </c>
      <c r="I157" s="8" t="n">
        <f aca="false">SUMIFS('Source'!$G:$G,'Source'!$A:$A,"113 - Kupat Holim Meuhedet",'Source'!$B:$B,$A157)</f>
        <v>0</v>
      </c>
      <c r="J157" s="8" t="n">
        <f aca="false">I157*$J$5</f>
        <v>0</v>
      </c>
      <c r="K157" s="8" t="n">
        <f aca="false">J157-H157</f>
        <v>-795.06</v>
      </c>
      <c r="L157" s="9" t="n">
        <f aca="false">IF(AND(H157=0,J157=0),0,IF(H157=0,"New",(J157-H157)/H157))</f>
        <v>-1</v>
      </c>
      <c r="M157" s="7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false" outlineLevel="0" collapsed="false">
      <c r="A158" s="7" t="s">
        <v>488</v>
      </c>
      <c r="B158" s="7" t="str">
        <f aca="false">IFERROR(INDEX('Source'!$C:$C,MATCH($A158,'Source'!$B:$B,0)),"")</f>
        <v>חגורת שבר דו צדדית</v>
      </c>
      <c r="C158" s="8" t="n">
        <f aca="false">SUMIFS('Source'!$D:$D,'Source'!$A:$A,"113 - Kupat Holim Meuhedet",'Source'!$B:$B,$A158)</f>
        <v>5</v>
      </c>
      <c r="D158" s="8" t="n">
        <f aca="false">SUMIFS('Source'!$F:$F,'Source'!$A:$A,"113 - Kupat Holim Meuhedet",'Source'!$B:$B,$A158)</f>
        <v>1</v>
      </c>
      <c r="E158" s="8" t="n">
        <f aca="false">D158*$J$5</f>
        <v>1.26315789473684</v>
      </c>
      <c r="F158" s="8" t="n">
        <f aca="false">E158-C158</f>
        <v>-3.73684210526316</v>
      </c>
      <c r="G158" s="9" t="n">
        <f aca="false">IF(AND(C158=0,E158=0),0,IF(C158=0,"New",(E158-C158)/C158))</f>
        <v>-0.747368421052632</v>
      </c>
      <c r="H158" s="8" t="n">
        <f aca="false">SUMIFS('Source'!$E:$E,'Source'!$A:$A,"113 - Kupat Holim Meuhedet",'Source'!$B:$B,$A158)</f>
        <v>978.65</v>
      </c>
      <c r="I158" s="8" t="n">
        <f aca="false">SUMIFS('Source'!$G:$G,'Source'!$A:$A,"113 - Kupat Holim Meuhedet",'Source'!$B:$B,$A158)</f>
        <v>195.73</v>
      </c>
      <c r="J158" s="8" t="n">
        <f aca="false">I158*$J$5</f>
        <v>247.237894736842</v>
      </c>
      <c r="K158" s="8" t="n">
        <f aca="false">J158-H158</f>
        <v>-731.412105263158</v>
      </c>
      <c r="L158" s="9" t="n">
        <f aca="false">IF(AND(H158=0,J158=0),0,IF(H158=0,"New",(J158-H158)/H158))</f>
        <v>-0.747368421052632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291</v>
      </c>
      <c r="B159" s="7" t="str">
        <f aca="false">IFERROR(INDEX('Source'!$C:$C,MATCH($A159,'Source'!$B:$B,0)),"")</f>
        <v>מדבקה גדולה מסיליקון</v>
      </c>
      <c r="C159" s="8" t="n">
        <f aca="false">SUMIFS('Source'!$D:$D,'Source'!$A:$A,"113 - Kupat Holim Meuhedet",'Source'!$B:$B,$A159)</f>
        <v>69</v>
      </c>
      <c r="D159" s="8" t="n">
        <f aca="false">SUMIFS('Source'!$F:$F,'Source'!$A:$A,"113 - Kupat Holim Meuhedet",'Source'!$B:$B,$A159)</f>
        <v>15</v>
      </c>
      <c r="E159" s="8" t="n">
        <f aca="false">D159*$J$5</f>
        <v>18.9473684210526</v>
      </c>
      <c r="F159" s="8" t="n">
        <f aca="false">E159-C159</f>
        <v>-50.0526315789474</v>
      </c>
      <c r="G159" s="9" t="n">
        <f aca="false">IF(AND(C159=0,E159=0),0,IF(C159=0,"New",(E159-C159)/C159))</f>
        <v>-0.725400457665904</v>
      </c>
      <c r="H159" s="8" t="n">
        <f aca="false">SUMIFS('Source'!$E:$E,'Source'!$A:$A,"113 - Kupat Holim Meuhedet",'Source'!$B:$B,$A159)</f>
        <v>985.32</v>
      </c>
      <c r="I159" s="8" t="n">
        <f aca="false">SUMIFS('Source'!$G:$G,'Source'!$A:$A,"113 - Kupat Holim Meuhedet",'Source'!$B:$B,$A159)</f>
        <v>214.2</v>
      </c>
      <c r="J159" s="8" t="n">
        <f aca="false">I159*$J$5</f>
        <v>270.568421052632</v>
      </c>
      <c r="K159" s="8" t="n">
        <f aca="false">J159-H159</f>
        <v>-714.751578947368</v>
      </c>
      <c r="L159" s="9" t="n">
        <f aca="false">IF(AND(H159=0,J159=0),0,IF(H159=0,"New",(J159-H159)/H159))</f>
        <v>-0.725400457665904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297</v>
      </c>
      <c r="B160" s="7" t="str">
        <f aca="false">IFERROR(INDEX('Source'!$C:$C,MATCH($A160,'Source'!$B:$B,0)),"")</f>
        <v>טבעת אלסטית מסיליקון</v>
      </c>
      <c r="C160" s="8" t="n">
        <f aca="false">SUMIFS('Source'!$D:$D,'Source'!$A:$A,"113 - Kupat Holim Meuhedet",'Source'!$B:$B,$A160)</f>
        <v>158</v>
      </c>
      <c r="D160" s="8" t="n">
        <f aca="false">SUMIFS('Source'!$F:$F,'Source'!$A:$A,"113 - Kupat Holim Meuhedet",'Source'!$B:$B,$A160)</f>
        <v>63</v>
      </c>
      <c r="E160" s="8" t="n">
        <f aca="false">D160*$J$5</f>
        <v>79.5789473684211</v>
      </c>
      <c r="F160" s="8" t="n">
        <f aca="false">E160-C160</f>
        <v>-78.421052631579</v>
      </c>
      <c r="G160" s="9" t="n">
        <f aca="false">IF(AND(C160=0,E160=0),0,IF(C160=0,"New",(E160-C160)/C160))</f>
        <v>-0.496335776149234</v>
      </c>
      <c r="H160" s="8" t="n">
        <f aca="false">SUMIFS('Source'!$E:$E,'Source'!$A:$A,"113 - Kupat Holim Meuhedet",'Source'!$B:$B,$A160)</f>
        <v>1276.64</v>
      </c>
      <c r="I160" s="8" t="n">
        <f aca="false">SUMIFS('Source'!$G:$G,'Source'!$A:$A,"113 - Kupat Holim Meuhedet",'Source'!$B:$B,$A160)</f>
        <v>509.04</v>
      </c>
      <c r="J160" s="8" t="n">
        <f aca="false">I160*$J$5</f>
        <v>642.997894736842</v>
      </c>
      <c r="K160" s="8" t="n">
        <f aca="false">J160-H160</f>
        <v>-633.642105263158</v>
      </c>
      <c r="L160" s="9" t="n">
        <f aca="false">IF(AND(H160=0,J160=0),0,IF(H160=0,"New",(J160-H160)/H160))</f>
        <v>-0.496335776149234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499</v>
      </c>
      <c r="B161" s="7" t="str">
        <f aca="false">IFERROR(INDEX('Source'!$C:$C,MATCH($A161,'Source'!$B:$B,0)),"")</f>
        <v>מגן קרסול+ עקב סגור+רצועות</v>
      </c>
      <c r="C161" s="8" t="n">
        <f aca="false">SUMIFS('Source'!$D:$D,'Source'!$A:$A,"113 - Kupat Holim Meuhedet",'Source'!$B:$B,$A161)</f>
        <v>22</v>
      </c>
      <c r="D161" s="8" t="n">
        <f aca="false">SUMIFS('Source'!$F:$F,'Source'!$A:$A,"113 - Kupat Holim Meuhedet",'Source'!$B:$B,$A161)</f>
        <v>4</v>
      </c>
      <c r="E161" s="8" t="n">
        <f aca="false">D161*$J$5</f>
        <v>5.05263157894737</v>
      </c>
      <c r="F161" s="8" t="n">
        <f aca="false">E161-C161</f>
        <v>-16.9473684210526</v>
      </c>
      <c r="G161" s="9" t="n">
        <f aca="false">IF(AND(C161=0,E161=0),0,IF(C161=0,"New",(E161-C161)/C161))</f>
        <v>-0.770334928229665</v>
      </c>
      <c r="H161" s="8" t="n">
        <f aca="false">SUMIFS('Source'!$E:$E,'Source'!$A:$A,"113 - Kupat Holim Meuhedet",'Source'!$B:$B,$A161)</f>
        <v>927.74</v>
      </c>
      <c r="I161" s="8" t="n">
        <f aca="false">SUMIFS('Source'!$G:$G,'Source'!$A:$A,"113 - Kupat Holim Meuhedet",'Source'!$B:$B,$A161)</f>
        <v>168.68</v>
      </c>
      <c r="J161" s="8" t="n">
        <f aca="false">I161*$J$5</f>
        <v>213.069473684211</v>
      </c>
      <c r="K161" s="8" t="n">
        <f aca="false">J161-H161</f>
        <v>-714.67052631579</v>
      </c>
      <c r="L161" s="9" t="n">
        <f aca="false">IF(AND(H161=0,J161=0),0,IF(H161=0,"New",(J161-H161)/H161))</f>
        <v>-0.770334928229665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462</v>
      </c>
      <c r="B162" s="7" t="str">
        <f aca="false">IFERROR(INDEX('Source'!$C:$C,MATCH($A162,'Source'!$B:$B,0)),"")</f>
        <v>סד לקרסול</v>
      </c>
      <c r="C162" s="8" t="n">
        <f aca="false">SUMIFS('Source'!$D:$D,'Source'!$A:$A,"113 - Kupat Holim Meuhedet",'Source'!$B:$B,$A162)</f>
        <v>10</v>
      </c>
      <c r="D162" s="8" t="n">
        <f aca="false">SUMIFS('Source'!$F:$F,'Source'!$A:$A,"113 - Kupat Holim Meuhedet",'Source'!$B:$B,$A162)</f>
        <v>2</v>
      </c>
      <c r="E162" s="8" t="n">
        <f aca="false">D162*$J$5</f>
        <v>2.52631578947368</v>
      </c>
      <c r="F162" s="8" t="n">
        <f aca="false">E162-C162</f>
        <v>-7.47368421052632</v>
      </c>
      <c r="G162" s="9" t="n">
        <f aca="false">IF(AND(C162=0,E162=0),0,IF(C162=0,"New",(E162-C162)/C162))</f>
        <v>-0.747368421052632</v>
      </c>
      <c r="H162" s="8" t="n">
        <f aca="false">SUMIFS('Source'!$E:$E,'Source'!$A:$A,"113 - Kupat Holim Meuhedet",'Source'!$B:$B,$A162)</f>
        <v>941</v>
      </c>
      <c r="I162" s="8" t="n">
        <f aca="false">SUMIFS('Source'!$G:$G,'Source'!$A:$A,"113 - Kupat Holim Meuhedet",'Source'!$B:$B,$A162)</f>
        <v>188.2</v>
      </c>
      <c r="J162" s="8" t="n">
        <f aca="false">I162*$J$5</f>
        <v>237.726315789474</v>
      </c>
      <c r="K162" s="8" t="n">
        <f aca="false">J162-H162</f>
        <v>-703.273684210526</v>
      </c>
      <c r="L162" s="9" t="n">
        <f aca="false">IF(AND(H162=0,J162=0),0,IF(H162=0,"New",(J162-H162)/H162))</f>
        <v>-0.747368421052632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247</v>
      </c>
      <c r="B163" s="7" t="str">
        <f aca="false">IFERROR(INDEX('Source'!$C:$C,MATCH($A163,'Source'!$B:$B,0)),"")</f>
        <v>חגורה למנותחי בית החזה</v>
      </c>
      <c r="C163" s="8" t="n">
        <f aca="false">SUMIFS('Source'!$D:$D,'Source'!$A:$A,"113 - Kupat Holim Meuhedet",'Source'!$B:$B,$A163)</f>
        <v>9</v>
      </c>
      <c r="D163" s="8" t="n">
        <f aca="false">SUMIFS('Source'!$F:$F,'Source'!$A:$A,"113 - Kupat Holim Meuhedet",'Source'!$B:$B,$A163)</f>
        <v>2</v>
      </c>
      <c r="E163" s="8" t="n">
        <f aca="false">D163*$J$5</f>
        <v>2.52631578947368</v>
      </c>
      <c r="F163" s="8" t="n">
        <f aca="false">E163-C163</f>
        <v>-6.47368421052632</v>
      </c>
      <c r="G163" s="9" t="n">
        <f aca="false">IF(AND(C163=0,E163=0),0,IF(C163=0,"New",(E163-C163)/C163))</f>
        <v>-0.719298245614035</v>
      </c>
      <c r="H163" s="8" t="n">
        <f aca="false">SUMIFS('Source'!$E:$E,'Source'!$A:$A,"113 - Kupat Holim Meuhedet",'Source'!$B:$B,$A163)</f>
        <v>963.81</v>
      </c>
      <c r="I163" s="8" t="n">
        <f aca="false">SUMIFS('Source'!$G:$G,'Source'!$A:$A,"113 - Kupat Holim Meuhedet",'Source'!$B:$B,$A163)</f>
        <v>214.18</v>
      </c>
      <c r="J163" s="8" t="n">
        <f aca="false">I163*$J$5</f>
        <v>270.543157894737</v>
      </c>
      <c r="K163" s="8" t="n">
        <f aca="false">J163-H163</f>
        <v>-693.266842105263</v>
      </c>
      <c r="L163" s="9" t="n">
        <f aca="false">IF(AND(H163=0,J163=0),0,IF(H163=0,"New",(J163-H163)/H163))</f>
        <v>-0.719298245614035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908</v>
      </c>
      <c r="B164" s="7" t="str">
        <f aca="false">IFERROR(INDEX('Source'!$C:$C,MATCH($A164,'Source'!$B:$B,0)),"")</f>
        <v>מגן ירך</v>
      </c>
      <c r="C164" s="8" t="n">
        <f aca="false">SUMIFS('Source'!$D:$D,'Source'!$A:$A,"113 - Kupat Holim Meuhedet",'Source'!$B:$B,$A164)</f>
        <v>36</v>
      </c>
      <c r="D164" s="8" t="n">
        <f aca="false">SUMIFS('Source'!$F:$F,'Source'!$A:$A,"113 - Kupat Holim Meuhedet",'Source'!$B:$B,$A164)</f>
        <v>0</v>
      </c>
      <c r="E164" s="8" t="n">
        <f aca="false">D164*$J$5</f>
        <v>0</v>
      </c>
      <c r="F164" s="8" t="n">
        <f aca="false">E164-C164</f>
        <v>-36</v>
      </c>
      <c r="G164" s="9" t="n">
        <f aca="false">IF(AND(C164=0,E164=0),0,IF(C164=0,"New",(E164-C164)/C164))</f>
        <v>-1</v>
      </c>
      <c r="H164" s="8" t="n">
        <f aca="false">SUMIFS('Source'!$E:$E,'Source'!$A:$A,"113 - Kupat Holim Meuhedet",'Source'!$B:$B,$A164)</f>
        <v>738</v>
      </c>
      <c r="I164" s="8" t="n">
        <f aca="false">SUMIFS('Source'!$G:$G,'Source'!$A:$A,"113 - Kupat Holim Meuhedet",'Source'!$B:$B,$A164)</f>
        <v>0</v>
      </c>
      <c r="J164" s="8" t="n">
        <f aca="false">I164*$J$5</f>
        <v>0</v>
      </c>
      <c r="K164" s="8" t="n">
        <f aca="false">J164-H164</f>
        <v>-738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401</v>
      </c>
      <c r="B165" s="7" t="str">
        <f aca="false">IFERROR(INDEX('Source'!$C:$C,MATCH($A165,'Source'!$B:$B,0)),"")</f>
        <v>גרבי נוחות קיץ אפור</v>
      </c>
      <c r="C165" s="8" t="n">
        <f aca="false">SUMIFS('Source'!$D:$D,'Source'!$A:$A,"113 - Kupat Holim Meuhedet",'Source'!$B:$B,$A165)</f>
        <v>39</v>
      </c>
      <c r="D165" s="8" t="n">
        <f aca="false">SUMIFS('Source'!$F:$F,'Source'!$A:$A,"113 - Kupat Holim Meuhedet",'Source'!$B:$B,$A165)</f>
        <v>0</v>
      </c>
      <c r="E165" s="8" t="n">
        <f aca="false">D165*$J$5</f>
        <v>0</v>
      </c>
      <c r="F165" s="8" t="n">
        <f aca="false">E165-C165</f>
        <v>-39</v>
      </c>
      <c r="G165" s="9" t="n">
        <f aca="false">IF(AND(C165=0,E165=0),0,IF(C165=0,"New",(E165-C165)/C165))</f>
        <v>-1</v>
      </c>
      <c r="H165" s="8" t="n">
        <f aca="false">SUMIFS('Source'!$E:$E,'Source'!$A:$A,"113 - Kupat Holim Meuhedet",'Source'!$B:$B,$A165)</f>
        <v>717.6</v>
      </c>
      <c r="I165" s="8" t="n">
        <f aca="false">SUMIFS('Source'!$G:$G,'Source'!$A:$A,"113 - Kupat Holim Meuhedet",'Source'!$B:$B,$A165)</f>
        <v>0</v>
      </c>
      <c r="J165" s="8" t="n">
        <f aca="false">I165*$J$5</f>
        <v>0</v>
      </c>
      <c r="K165" s="8" t="n">
        <f aca="false">J165-H165</f>
        <v>-717.6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335</v>
      </c>
      <c r="B166" s="7" t="str">
        <f aca="false">IFERROR(INDEX('Source'!$C:$C,MATCH($A166,'Source'!$B:$B,0)),"")</f>
        <v>מגן קרסול+ עקב סגור+רצועות</v>
      </c>
      <c r="C166" s="8" t="n">
        <f aca="false">SUMIFS('Source'!$D:$D,'Source'!$A:$A,"113 - Kupat Holim Meuhedet",'Source'!$B:$B,$A166)</f>
        <v>31</v>
      </c>
      <c r="D166" s="8" t="n">
        <f aca="false">SUMIFS('Source'!$F:$F,'Source'!$A:$A,"113 - Kupat Holim Meuhedet",'Source'!$B:$B,$A166)</f>
        <v>14</v>
      </c>
      <c r="E166" s="8" t="n">
        <f aca="false">D166*$J$5</f>
        <v>17.6842105263158</v>
      </c>
      <c r="F166" s="8" t="n">
        <f aca="false">E166-C166</f>
        <v>-13.3157894736842</v>
      </c>
      <c r="G166" s="9" t="n">
        <f aca="false">IF(AND(C166=0,E166=0),0,IF(C166=0,"New",(E166-C166)/C166))</f>
        <v>-0.429541595925297</v>
      </c>
      <c r="H166" s="8" t="n">
        <f aca="false">SUMIFS('Source'!$E:$E,'Source'!$A:$A,"113 - Kupat Holim Meuhedet",'Source'!$B:$B,$A166)</f>
        <v>1307.27</v>
      </c>
      <c r="I166" s="8" t="n">
        <f aca="false">SUMIFS('Source'!$G:$G,'Source'!$A:$A,"113 - Kupat Holim Meuhedet",'Source'!$B:$B,$A166)</f>
        <v>590.38</v>
      </c>
      <c r="J166" s="8" t="n">
        <f aca="false">I166*$J$5</f>
        <v>745.743157894737</v>
      </c>
      <c r="K166" s="8" t="n">
        <f aca="false">J166-H166</f>
        <v>-561.526842105263</v>
      </c>
      <c r="L166" s="9" t="n">
        <f aca="false">IF(AND(H166=0,J166=0),0,IF(H166=0,"New",(J166-H166)/H166))</f>
        <v>-0.429541595925297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407</v>
      </c>
      <c r="B167" s="7" t="str">
        <f aca="false">IFERROR(INDEX('Source'!$C:$C,MATCH($A167,'Source'!$B:$B,0)),"")</f>
        <v>ריפוד סיליקון לעקב תחתון</v>
      </c>
      <c r="C167" s="8" t="n">
        <f aca="false">SUMIFS('Source'!$D:$D,'Source'!$A:$A,"113 - Kupat Holim Meuhedet",'Source'!$B:$B,$A167)</f>
        <v>55</v>
      </c>
      <c r="D167" s="8" t="n">
        <f aca="false">SUMIFS('Source'!$F:$F,'Source'!$A:$A,"113 - Kupat Holim Meuhedet",'Source'!$B:$B,$A167)</f>
        <v>11</v>
      </c>
      <c r="E167" s="8" t="n">
        <f aca="false">D167*$J$5</f>
        <v>13.8947368421053</v>
      </c>
      <c r="F167" s="8" t="n">
        <f aca="false">E167-C167</f>
        <v>-41.1052631578947</v>
      </c>
      <c r="G167" s="9" t="n">
        <f aca="false">IF(AND(C167=0,E167=0),0,IF(C167=0,"New",(E167-C167)/C167))</f>
        <v>-0.747368421052632</v>
      </c>
      <c r="H167" s="8" t="n">
        <f aca="false">SUMIFS('Source'!$E:$E,'Source'!$A:$A,"113 - Kupat Holim Meuhedet",'Source'!$B:$B,$A167)</f>
        <v>875.05</v>
      </c>
      <c r="I167" s="8" t="n">
        <f aca="false">SUMIFS('Source'!$G:$G,'Source'!$A:$A,"113 - Kupat Holim Meuhedet",'Source'!$B:$B,$A167)</f>
        <v>175.01</v>
      </c>
      <c r="J167" s="8" t="n">
        <f aca="false">I167*$J$5</f>
        <v>221.065263157895</v>
      </c>
      <c r="K167" s="8" t="n">
        <f aca="false">J167-H167</f>
        <v>-653.984736842105</v>
      </c>
      <c r="L167" s="9" t="n">
        <f aca="false">IF(AND(H167=0,J167=0),0,IF(H167=0,"New",(J167-H167)/H167))</f>
        <v>-0.747368421052632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367</v>
      </c>
      <c r="B168" s="7" t="str">
        <f aca="false">IFERROR(INDEX('Source'!$C:$C,MATCH($A168,'Source'!$B:$B,0)),"")</f>
        <v>גרבי נוחות קיץ אפור</v>
      </c>
      <c r="C168" s="8" t="n">
        <f aca="false">SUMIFS('Source'!$D:$D,'Source'!$A:$A,"113 - Kupat Holim Meuhedet",'Source'!$B:$B,$A168)</f>
        <v>45</v>
      </c>
      <c r="D168" s="8" t="n">
        <f aca="false">SUMIFS('Source'!$F:$F,'Source'!$A:$A,"113 - Kupat Holim Meuhedet",'Source'!$B:$B,$A168)</f>
        <v>7</v>
      </c>
      <c r="E168" s="8" t="n">
        <f aca="false">D168*$J$5</f>
        <v>8.84210526315789</v>
      </c>
      <c r="F168" s="8" t="n">
        <f aca="false">E168-C168</f>
        <v>-36.1578947368421</v>
      </c>
      <c r="G168" s="9" t="n">
        <f aca="false">IF(AND(C168=0,E168=0),0,IF(C168=0,"New",(E168-C168)/C168))</f>
        <v>-0.803508771929825</v>
      </c>
      <c r="H168" s="8" t="n">
        <f aca="false">SUMIFS('Source'!$E:$E,'Source'!$A:$A,"113 - Kupat Holim Meuhedet",'Source'!$B:$B,$A168)</f>
        <v>828</v>
      </c>
      <c r="I168" s="8" t="n">
        <f aca="false">SUMIFS('Source'!$G:$G,'Source'!$A:$A,"113 - Kupat Holim Meuhedet",'Source'!$B:$B,$A168)</f>
        <v>128.8</v>
      </c>
      <c r="J168" s="8" t="n">
        <f aca="false">I168*$J$5</f>
        <v>162.694736842105</v>
      </c>
      <c r="K168" s="8" t="n">
        <f aca="false">J168-H168</f>
        <v>-665.305263157895</v>
      </c>
      <c r="L168" s="9" t="n">
        <f aca="false">IF(AND(H168=0,J168=0),0,IF(H168=0,"New",(J168-H168)/H168))</f>
        <v>-0.803508771929825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445</v>
      </c>
      <c r="B169" s="7" t="str">
        <f aca="false">IFERROR(INDEX('Source'!$C:$C,MATCH($A169,'Source'!$B:$B,0)),"")</f>
        <v>סד לילה לבוהן</v>
      </c>
      <c r="C169" s="8" t="n">
        <f aca="false">SUMIFS('Source'!$D:$D,'Source'!$A:$A,"113 - Kupat Holim Meuhedet",'Source'!$B:$B,$A169)</f>
        <v>14</v>
      </c>
      <c r="D169" s="8" t="n">
        <f aca="false">SUMIFS('Source'!$F:$F,'Source'!$A:$A,"113 - Kupat Holim Meuhedet",'Source'!$B:$B,$A169)</f>
        <v>0</v>
      </c>
      <c r="E169" s="8" t="n">
        <f aca="false">D169*$J$5</f>
        <v>0</v>
      </c>
      <c r="F169" s="8" t="n">
        <f aca="false">E169-C169</f>
        <v>-14</v>
      </c>
      <c r="G169" s="9" t="n">
        <f aca="false">IF(AND(C169=0,E169=0),0,IF(C169=0,"New",(E169-C169)/C169))</f>
        <v>-1</v>
      </c>
      <c r="H169" s="8" t="n">
        <f aca="false">SUMIFS('Source'!$E:$E,'Source'!$A:$A,"113 - Kupat Holim Meuhedet",'Source'!$B:$B,$A169)</f>
        <v>690.2</v>
      </c>
      <c r="I169" s="8" t="n">
        <f aca="false">SUMIFS('Source'!$G:$G,'Source'!$A:$A,"113 - Kupat Holim Meuhedet",'Source'!$B:$B,$A169)</f>
        <v>0</v>
      </c>
      <c r="J169" s="8" t="n">
        <f aca="false">I169*$J$5</f>
        <v>0</v>
      </c>
      <c r="K169" s="8" t="n">
        <f aca="false">J169-H169</f>
        <v>-690.2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421</v>
      </c>
      <c r="B170" s="7" t="str">
        <f aca="false">IFERROR(INDEX('Source'!$C:$C,MATCH($A170,'Source'!$B:$B,0)),"")</f>
        <v>גרבי נוחות חורף לבן</v>
      </c>
      <c r="C170" s="8" t="n">
        <f aca="false">SUMIFS('Source'!$D:$D,'Source'!$A:$A,"113 - Kupat Holim Meuhedet",'Source'!$B:$B,$A170)</f>
        <v>39</v>
      </c>
      <c r="D170" s="8" t="n">
        <f aca="false">SUMIFS('Source'!$F:$F,'Source'!$A:$A,"113 - Kupat Holim Meuhedet",'Source'!$B:$B,$A170)</f>
        <v>10</v>
      </c>
      <c r="E170" s="8" t="n">
        <f aca="false">D170*$J$5</f>
        <v>12.6315789473684</v>
      </c>
      <c r="F170" s="8" t="n">
        <f aca="false">E170-C170</f>
        <v>-26.3684210526316</v>
      </c>
      <c r="G170" s="9" t="n">
        <f aca="false">IF(AND(C170=0,E170=0),0,IF(C170=0,"New",(E170-C170)/C170))</f>
        <v>-0.676113360323887</v>
      </c>
      <c r="H170" s="8" t="n">
        <f aca="false">SUMIFS('Source'!$E:$E,'Source'!$A:$A,"113 - Kupat Holim Meuhedet",'Source'!$B:$B,$A170)</f>
        <v>920.4</v>
      </c>
      <c r="I170" s="8" t="n">
        <f aca="false">SUMIFS('Source'!$G:$G,'Source'!$A:$A,"113 - Kupat Holim Meuhedet",'Source'!$B:$B,$A170)</f>
        <v>236</v>
      </c>
      <c r="J170" s="8" t="n">
        <f aca="false">I170*$J$5</f>
        <v>298.105263157895</v>
      </c>
      <c r="K170" s="8" t="n">
        <f aca="false">J170-H170</f>
        <v>-622.294736842105</v>
      </c>
      <c r="L170" s="9" t="n">
        <f aca="false">IF(AND(H170=0,J170=0),0,IF(H170=0,"New",(J170-H170)/H170))</f>
        <v>-0.676113360323887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679</v>
      </c>
      <c r="B171" s="7" t="str">
        <f aca="false">IFERROR(INDEX('Source'!$C:$C,MATCH($A171,'Source'!$B:$B,0)),"")</f>
        <v>חגורה אחרי ניתוח</v>
      </c>
      <c r="C171" s="8" t="n">
        <f aca="false">SUMIFS('Source'!$D:$D,'Source'!$A:$A,"113 - Kupat Holim Meuhedet",'Source'!$B:$B,$A171)</f>
        <v>8</v>
      </c>
      <c r="D171" s="8" t="n">
        <f aca="false">SUMIFS('Source'!$F:$F,'Source'!$A:$A,"113 - Kupat Holim Meuhedet",'Source'!$B:$B,$A171)</f>
        <v>2</v>
      </c>
      <c r="E171" s="8" t="n">
        <f aca="false">D171*$J$5</f>
        <v>2.52631578947368</v>
      </c>
      <c r="F171" s="8" t="n">
        <f aca="false">E171-C171</f>
        <v>-5.47368421052632</v>
      </c>
      <c r="G171" s="9" t="n">
        <f aca="false">IF(AND(C171=0,E171=0),0,IF(C171=0,"New",(E171-C171)/C171))</f>
        <v>-0.68421052631579</v>
      </c>
      <c r="H171" s="8" t="n">
        <f aca="false">SUMIFS('Source'!$E:$E,'Source'!$A:$A,"113 - Kupat Holim Meuhedet",'Source'!$B:$B,$A171)</f>
        <v>908.64</v>
      </c>
      <c r="I171" s="8" t="n">
        <f aca="false">SUMIFS('Source'!$G:$G,'Source'!$A:$A,"113 - Kupat Holim Meuhedet",'Source'!$B:$B,$A171)</f>
        <v>227.16</v>
      </c>
      <c r="J171" s="8" t="n">
        <f aca="false">I171*$J$5</f>
        <v>286.938947368421</v>
      </c>
      <c r="K171" s="8" t="n">
        <f aca="false">J171-H171</f>
        <v>-621.701052631579</v>
      </c>
      <c r="L171" s="9" t="n">
        <f aca="false">IF(AND(H171=0,J171=0),0,IF(H171=0,"New",(J171-H171)/H171))</f>
        <v>-0.68421052631579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478</v>
      </c>
      <c r="B172" s="7" t="str">
        <f aca="false">IFERROR(INDEX('Source'!$C:$C,MATCH($A172,'Source'!$B:$B,0)),"")</f>
        <v>מגן קרסול סגור</v>
      </c>
      <c r="C172" s="8" t="n">
        <f aca="false">SUMIFS('Source'!$D:$D,'Source'!$A:$A,"113 - Kupat Holim Meuhedet",'Source'!$B:$B,$A172)</f>
        <v>25</v>
      </c>
      <c r="D172" s="8" t="n">
        <f aca="false">SUMIFS('Source'!$F:$F,'Source'!$A:$A,"113 - Kupat Holim Meuhedet",'Source'!$B:$B,$A172)</f>
        <v>2</v>
      </c>
      <c r="E172" s="8" t="n">
        <f aca="false">D172*$J$5</f>
        <v>2.52631578947368</v>
      </c>
      <c r="F172" s="8" t="n">
        <f aca="false">E172-C172</f>
        <v>-22.4736842105263</v>
      </c>
      <c r="G172" s="9" t="n">
        <f aca="false">IF(AND(C172=0,E172=0),0,IF(C172=0,"New",(E172-C172)/C172))</f>
        <v>-0.898947368421053</v>
      </c>
      <c r="H172" s="8" t="n">
        <f aca="false">SUMIFS('Source'!$E:$E,'Source'!$A:$A,"113 - Kupat Holim Meuhedet",'Source'!$B:$B,$A172)</f>
        <v>723.25</v>
      </c>
      <c r="I172" s="8" t="n">
        <f aca="false">SUMIFS('Source'!$G:$G,'Source'!$A:$A,"113 - Kupat Holim Meuhedet",'Source'!$B:$B,$A172)</f>
        <v>57.86</v>
      </c>
      <c r="J172" s="8" t="n">
        <f aca="false">I172*$J$5</f>
        <v>73.0863157894737</v>
      </c>
      <c r="K172" s="8" t="n">
        <f aca="false">J172-H172</f>
        <v>-650.163684210526</v>
      </c>
      <c r="L172" s="9" t="n">
        <f aca="false">IF(AND(H172=0,J172=0),0,IF(H172=0,"New",(J172-H172)/H172))</f>
        <v>-0.898947368421053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404</v>
      </c>
      <c r="B173" s="7" t="str">
        <f aca="false">IFERROR(INDEX('Source'!$C:$C,MATCH($A173,'Source'!$B:$B,0)),"")</f>
        <v>גרבי נוחות חורף לבן</v>
      </c>
      <c r="C173" s="8" t="n">
        <f aca="false">SUMIFS('Source'!$D:$D,'Source'!$A:$A,"113 - Kupat Holim Meuhedet",'Source'!$B:$B,$A173)</f>
        <v>31</v>
      </c>
      <c r="D173" s="8" t="n">
        <f aca="false">SUMIFS('Source'!$F:$F,'Source'!$A:$A,"113 - Kupat Holim Meuhedet",'Source'!$B:$B,$A173)</f>
        <v>3</v>
      </c>
      <c r="E173" s="8" t="n">
        <f aca="false">D173*$J$5</f>
        <v>3.78947368421053</v>
      </c>
      <c r="F173" s="8" t="n">
        <f aca="false">E173-C173</f>
        <v>-27.2105263157895</v>
      </c>
      <c r="G173" s="9" t="n">
        <f aca="false">IF(AND(C173=0,E173=0),0,IF(C173=0,"New",(E173-C173)/C173))</f>
        <v>-0.877758913412564</v>
      </c>
      <c r="H173" s="8" t="n">
        <f aca="false">SUMIFS('Source'!$E:$E,'Source'!$A:$A,"113 - Kupat Holim Meuhedet",'Source'!$B:$B,$A173)</f>
        <v>731.6</v>
      </c>
      <c r="I173" s="8" t="n">
        <f aca="false">SUMIFS('Source'!$G:$G,'Source'!$A:$A,"113 - Kupat Holim Meuhedet",'Source'!$B:$B,$A173)</f>
        <v>70.8</v>
      </c>
      <c r="J173" s="8" t="n">
        <f aca="false">I173*$J$5</f>
        <v>89.4315789473684</v>
      </c>
      <c r="K173" s="8" t="n">
        <f aca="false">J173-H173</f>
        <v>-642.168421052632</v>
      </c>
      <c r="L173" s="9" t="n">
        <f aca="false">IF(AND(H173=0,J173=0),0,IF(H173=0,"New",(J173-H173)/H173))</f>
        <v>-0.877758913412564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418</v>
      </c>
      <c r="B174" s="7" t="str">
        <f aca="false">IFERROR(INDEX('Source'!$C:$C,MATCH($A174,'Source'!$B:$B,0)),"")</f>
        <v>גרבי נוחות קיץ לבן</v>
      </c>
      <c r="C174" s="8" t="n">
        <f aca="false">SUMIFS('Source'!$D:$D,'Source'!$A:$A,"113 - Kupat Holim Meuhedet",'Source'!$B:$B,$A174)</f>
        <v>49</v>
      </c>
      <c r="D174" s="8" t="n">
        <f aca="false">SUMIFS('Source'!$F:$F,'Source'!$A:$A,"113 - Kupat Holim Meuhedet",'Source'!$B:$B,$A174)</f>
        <v>14</v>
      </c>
      <c r="E174" s="8" t="n">
        <f aca="false">D174*$J$5</f>
        <v>17.6842105263158</v>
      </c>
      <c r="F174" s="8" t="n">
        <f aca="false">E174-C174</f>
        <v>-31.3157894736842</v>
      </c>
      <c r="G174" s="9" t="n">
        <f aca="false">IF(AND(C174=0,E174=0),0,IF(C174=0,"New",(E174-C174)/C174))</f>
        <v>-0.639097744360902</v>
      </c>
      <c r="H174" s="8" t="n">
        <f aca="false">SUMIFS('Source'!$E:$E,'Source'!$A:$A,"113 - Kupat Holim Meuhedet",'Source'!$B:$B,$A174)</f>
        <v>901.6</v>
      </c>
      <c r="I174" s="8" t="n">
        <f aca="false">SUMIFS('Source'!$G:$G,'Source'!$A:$A,"113 - Kupat Holim Meuhedet",'Source'!$B:$B,$A174)</f>
        <v>257.6</v>
      </c>
      <c r="J174" s="8" t="n">
        <f aca="false">I174*$J$5</f>
        <v>325.389473684211</v>
      </c>
      <c r="K174" s="8" t="n">
        <f aca="false">J174-H174</f>
        <v>-576.21052631579</v>
      </c>
      <c r="L174" s="9" t="n">
        <f aca="false">IF(AND(H174=0,J174=0),0,IF(H174=0,"New",(J174-H174)/H174))</f>
        <v>-0.639097744360902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409</v>
      </c>
      <c r="B175" s="7" t="str">
        <f aca="false">IFERROR(INDEX('Source'!$C:$C,MATCH($A175,'Source'!$B:$B,0)),"")</f>
        <v>ריפוד סיליקון לעקב אחורי</v>
      </c>
      <c r="C175" s="8" t="n">
        <f aca="false">SUMIFS('Source'!$D:$D,'Source'!$A:$A,"113 - Kupat Holim Meuhedet",'Source'!$B:$B,$A175)</f>
        <v>59</v>
      </c>
      <c r="D175" s="8" t="n">
        <f aca="false">SUMIFS('Source'!$F:$F,'Source'!$A:$A,"113 - Kupat Holim Meuhedet",'Source'!$B:$B,$A175)</f>
        <v>19</v>
      </c>
      <c r="E175" s="8" t="n">
        <f aca="false">D175*$J$5</f>
        <v>24</v>
      </c>
      <c r="F175" s="8" t="n">
        <f aca="false">E175-C175</f>
        <v>-35</v>
      </c>
      <c r="G175" s="9" t="n">
        <f aca="false">IF(AND(C175=0,E175=0),0,IF(C175=0,"New",(E175-C175)/C175))</f>
        <v>-0.593220338983051</v>
      </c>
      <c r="H175" s="8" t="n">
        <f aca="false">SUMIFS('Source'!$E:$E,'Source'!$A:$A,"113 - Kupat Holim Meuhedet",'Source'!$B:$B,$A175)</f>
        <v>938.69</v>
      </c>
      <c r="I175" s="8" t="n">
        <f aca="false">SUMIFS('Source'!$G:$G,'Source'!$A:$A,"113 - Kupat Holim Meuhedet",'Source'!$B:$B,$A175)</f>
        <v>302.29</v>
      </c>
      <c r="J175" s="8" t="n">
        <f aca="false">I175*$J$5</f>
        <v>381.84</v>
      </c>
      <c r="K175" s="8" t="n">
        <f aca="false">J175-H175</f>
        <v>-556.85</v>
      </c>
      <c r="L175" s="9" t="n">
        <f aca="false">IF(AND(H175=0,J175=0),0,IF(H175=0,"New",(J175-H175)/H175))</f>
        <v>-0.593220338983051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569</v>
      </c>
      <c r="B176" s="7" t="str">
        <f aca="false">IFERROR(INDEX('Source'!$C:$C,MATCH($A176,'Source'!$B:$B,0)),"")</f>
        <v>URIEL STRAP4U PINK S-M</v>
      </c>
      <c r="C176" s="8" t="n">
        <f aca="false">SUMIFS('Source'!$D:$D,'Source'!$A:$A,"113 - Kupat Holim Meuhedet",'Source'!$B:$B,$A176)</f>
        <v>54</v>
      </c>
      <c r="D176" s="8" t="n">
        <f aca="false">SUMIFS('Source'!$F:$F,'Source'!$A:$A,"113 - Kupat Holim Meuhedet",'Source'!$B:$B,$A176)</f>
        <v>-3</v>
      </c>
      <c r="E176" s="8" t="n">
        <f aca="false">D176*$J$5</f>
        <v>-3.78947368421053</v>
      </c>
      <c r="F176" s="8" t="n">
        <f aca="false">E176-C176</f>
        <v>-57.7894736842105</v>
      </c>
      <c r="G176" s="9" t="n">
        <f aca="false">IF(AND(C176=0,E176=0),0,IF(C176=0,"New",(E176-C176)/C176))</f>
        <v>-1.07017543859649</v>
      </c>
      <c r="H176" s="8" t="n">
        <f aca="false">SUMIFS('Source'!$E:$E,'Source'!$A:$A,"113 - Kupat Holim Meuhedet",'Source'!$B:$B,$A176)</f>
        <v>594</v>
      </c>
      <c r="I176" s="8" t="n">
        <f aca="false">SUMIFS('Source'!$G:$G,'Source'!$A:$A,"113 - Kupat Holim Meuhedet",'Source'!$B:$B,$A176)</f>
        <v>-33</v>
      </c>
      <c r="J176" s="8" t="n">
        <f aca="false">I176*$J$5</f>
        <v>-41.6842105263158</v>
      </c>
      <c r="K176" s="8" t="n">
        <f aca="false">J176-H176</f>
        <v>-635.684210526316</v>
      </c>
      <c r="L176" s="9" t="n">
        <f aca="false">IF(AND(H176=0,J176=0),0,IF(H176=0,"New",(J176-H176)/H176))</f>
        <v>-1.07017543859649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349</v>
      </c>
      <c r="B177" s="7" t="str">
        <f aca="false">IFERROR(INDEX('Source'!$C:$C,MATCH($A177,'Source'!$B:$B,0)),"")</f>
        <v>גרבי נוחות קיץ לבן</v>
      </c>
      <c r="C177" s="8" t="n">
        <f aca="false">SUMIFS('Source'!$D:$D,'Source'!$A:$A,"113 - Kupat Holim Meuhedet",'Source'!$B:$B,$A177)</f>
        <v>50</v>
      </c>
      <c r="D177" s="8" t="n">
        <f aca="false">SUMIFS('Source'!$F:$F,'Source'!$A:$A,"113 - Kupat Holim Meuhedet",'Source'!$B:$B,$A177)</f>
        <v>20</v>
      </c>
      <c r="E177" s="8" t="n">
        <f aca="false">D177*$J$5</f>
        <v>25.2631578947368</v>
      </c>
      <c r="F177" s="8" t="n">
        <f aca="false">E177-C177</f>
        <v>-24.7368421052632</v>
      </c>
      <c r="G177" s="9" t="n">
        <f aca="false">IF(AND(C177=0,E177=0),0,IF(C177=0,"New",(E177-C177)/C177))</f>
        <v>-0.494736842105263</v>
      </c>
      <c r="H177" s="8" t="n">
        <f aca="false">SUMIFS('Source'!$E:$E,'Source'!$A:$A,"113 - Kupat Holim Meuhedet",'Source'!$B:$B,$A177)</f>
        <v>920</v>
      </c>
      <c r="I177" s="8" t="n">
        <f aca="false">SUMIFS('Source'!$G:$G,'Source'!$A:$A,"113 - Kupat Holim Meuhedet",'Source'!$B:$B,$A177)</f>
        <v>368</v>
      </c>
      <c r="J177" s="8" t="n">
        <f aca="false">I177*$J$5</f>
        <v>464.842105263158</v>
      </c>
      <c r="K177" s="8" t="n">
        <f aca="false">J177-H177</f>
        <v>-455.157894736842</v>
      </c>
      <c r="L177" s="9" t="n">
        <f aca="false">IF(AND(H177=0,J177=0),0,IF(H177=0,"New",(J177-H177)/H177))</f>
        <v>-0.494736842105263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358</v>
      </c>
      <c r="B178" s="7" t="str">
        <f aca="false">IFERROR(INDEX('Source'!$C:$C,MATCH($A178,'Source'!$B:$B,0)),"")</f>
        <v>גרבי נוחות חורף שחור</v>
      </c>
      <c r="C178" s="8" t="n">
        <f aca="false">SUMIFS('Source'!$D:$D,'Source'!$A:$A,"113 - Kupat Holim Meuhedet",'Source'!$B:$B,$A178)</f>
        <v>40</v>
      </c>
      <c r="D178" s="8" t="n">
        <f aca="false">SUMIFS('Source'!$F:$F,'Source'!$A:$A,"113 - Kupat Holim Meuhedet",'Source'!$B:$B,$A178)</f>
        <v>17</v>
      </c>
      <c r="E178" s="8" t="n">
        <f aca="false">D178*$J$5</f>
        <v>21.4736842105263</v>
      </c>
      <c r="F178" s="8" t="n">
        <f aca="false">E178-C178</f>
        <v>-18.5263157894737</v>
      </c>
      <c r="G178" s="9" t="n">
        <f aca="false">IF(AND(C178=0,E178=0),0,IF(C178=0,"New",(E178-C178)/C178))</f>
        <v>-0.463157894736842</v>
      </c>
      <c r="H178" s="8" t="n">
        <f aca="false">SUMIFS('Source'!$E:$E,'Source'!$A:$A,"113 - Kupat Holim Meuhedet",'Source'!$B:$B,$A178)</f>
        <v>944</v>
      </c>
      <c r="I178" s="8" t="n">
        <f aca="false">SUMIFS('Source'!$G:$G,'Source'!$A:$A,"113 - Kupat Holim Meuhedet",'Source'!$B:$B,$A178)</f>
        <v>401.2</v>
      </c>
      <c r="J178" s="8" t="n">
        <f aca="false">I178*$J$5</f>
        <v>506.778947368421</v>
      </c>
      <c r="K178" s="8" t="n">
        <f aca="false">J178-H178</f>
        <v>-437.221052631579</v>
      </c>
      <c r="L178" s="9" t="n">
        <f aca="false">IF(AND(H178=0,J178=0),0,IF(H178=0,"New",(J178-H178)/H178))</f>
        <v>-0.463157894736842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255</v>
      </c>
      <c r="B179" s="7" t="str">
        <f aca="false">IFERROR(INDEX('Source'!$C:$C,MATCH($A179,'Source'!$B:$B,0)),"")</f>
        <v>חגורה למנותחי בית החזה</v>
      </c>
      <c r="C179" s="8" t="n">
        <f aca="false">SUMIFS('Source'!$D:$D,'Source'!$A:$A,"113 - Kupat Holim Meuhedet",'Source'!$B:$B,$A179)</f>
        <v>0</v>
      </c>
      <c r="D179" s="8" t="n">
        <f aca="false">SUMIFS('Source'!$F:$F,'Source'!$A:$A,"113 - Kupat Holim Meuhedet",'Source'!$B:$B,$A179)</f>
        <v>5</v>
      </c>
      <c r="E179" s="8" t="n">
        <f aca="false">D179*$J$5</f>
        <v>6.31578947368421</v>
      </c>
      <c r="F179" s="8" t="n">
        <f aca="false">E179-C179</f>
        <v>6.31578947368421</v>
      </c>
      <c r="G179" s="9" t="str">
        <f aca="false">IF(AND(C179=0,E179=0),0,IF(C179=0,"New",(E179-C179)/C179))</f>
        <v>New</v>
      </c>
      <c r="H179" s="8" t="n">
        <f aca="false">SUMIFS('Source'!$E:$E,'Source'!$A:$A,"113 - Kupat Holim Meuhedet",'Source'!$B:$B,$A179)</f>
        <v>0</v>
      </c>
      <c r="I179" s="8" t="n">
        <f aca="false">SUMIFS('Source'!$G:$G,'Source'!$A:$A,"113 - Kupat Holim Meuhedet",'Source'!$B:$B,$A179)</f>
        <v>535.45</v>
      </c>
      <c r="J179" s="8" t="n">
        <f aca="false">I179*$J$5</f>
        <v>676.357894736842</v>
      </c>
      <c r="K179" s="8" t="n">
        <f aca="false">J179-H179</f>
        <v>676.357894736842</v>
      </c>
      <c r="L179" s="9" t="str">
        <f aca="false">IF(AND(H179=0,J179=0),0,IF(H179=0,"New",(J179-H179)/H179))</f>
        <v>New</v>
      </c>
      <c r="M179" s="7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false" outlineLevel="0" collapsed="false">
      <c r="A180" s="7" t="s">
        <v>416</v>
      </c>
      <c r="B180" s="7" t="str">
        <f aca="false">IFERROR(INDEX('Source'!$C:$C,MATCH($A180,'Source'!$B:$B,0)),"")</f>
        <v>מגן מרפק</v>
      </c>
      <c r="C180" s="8" t="n">
        <f aca="false">SUMIFS('Source'!$D:$D,'Source'!$A:$A,"113 - Kupat Holim Meuhedet",'Source'!$B:$B,$A180)</f>
        <v>40</v>
      </c>
      <c r="D180" s="8" t="n">
        <f aca="false">SUMIFS('Source'!$F:$F,'Source'!$A:$A,"113 - Kupat Holim Meuhedet",'Source'!$B:$B,$A180)</f>
        <v>9</v>
      </c>
      <c r="E180" s="8" t="n">
        <f aca="false">D180*$J$5</f>
        <v>11.3684210526316</v>
      </c>
      <c r="F180" s="8" t="n">
        <f aca="false">E180-C180</f>
        <v>-28.6315789473684</v>
      </c>
      <c r="G180" s="9" t="n">
        <f aca="false">IF(AND(C180=0,E180=0),0,IF(C180=0,"New",(E180-C180)/C180))</f>
        <v>-0.715789473684211</v>
      </c>
      <c r="H180" s="8" t="n">
        <f aca="false">SUMIFS('Source'!$E:$E,'Source'!$A:$A,"113 - Kupat Holim Meuhedet",'Source'!$B:$B,$A180)</f>
        <v>680</v>
      </c>
      <c r="I180" s="8" t="n">
        <f aca="false">SUMIFS('Source'!$G:$G,'Source'!$A:$A,"113 - Kupat Holim Meuhedet",'Source'!$B:$B,$A180)</f>
        <v>153</v>
      </c>
      <c r="J180" s="8" t="n">
        <f aca="false">I180*$J$5</f>
        <v>193.263157894737</v>
      </c>
      <c r="K180" s="8" t="n">
        <f aca="false">J180-H180</f>
        <v>-486.736842105263</v>
      </c>
      <c r="L180" s="9" t="n">
        <f aca="false">IF(AND(H180=0,J180=0),0,IF(H180=0,"New",(J180-H180)/H180))</f>
        <v>-0.715789473684211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502</v>
      </c>
      <c r="B181" s="7" t="str">
        <f aca="false">IFERROR(INDEX('Source'!$C:$C,MATCH($A181,'Source'!$B:$B,0)),"")</f>
        <v>חגורה אוורירית איטלקית</v>
      </c>
      <c r="C181" s="8" t="n">
        <f aca="false">SUMIFS('Source'!$D:$D,'Source'!$A:$A,"113 - Kupat Holim Meuhedet",'Source'!$B:$B,$A181)</f>
        <v>6</v>
      </c>
      <c r="D181" s="8" t="n">
        <f aca="false">SUMIFS('Source'!$F:$F,'Source'!$A:$A,"113 - Kupat Holim Meuhedet",'Source'!$B:$B,$A181)</f>
        <v>3</v>
      </c>
      <c r="E181" s="8" t="n">
        <f aca="false">D181*$J$5</f>
        <v>3.78947368421053</v>
      </c>
      <c r="F181" s="8" t="n">
        <f aca="false">E181-C181</f>
        <v>-2.21052631578947</v>
      </c>
      <c r="G181" s="9" t="n">
        <f aca="false">IF(AND(C181=0,E181=0),0,IF(C181=0,"New",(E181-C181)/C181))</f>
        <v>-0.368421052631579</v>
      </c>
      <c r="H181" s="8" t="n">
        <f aca="false">SUMIFS('Source'!$E:$E,'Source'!$A:$A,"113 - Kupat Holim Meuhedet",'Source'!$B:$B,$A181)</f>
        <v>1053</v>
      </c>
      <c r="I181" s="8" t="n">
        <f aca="false">SUMIFS('Source'!$G:$G,'Source'!$A:$A,"113 - Kupat Holim Meuhedet",'Source'!$B:$B,$A181)</f>
        <v>526.5</v>
      </c>
      <c r="J181" s="8" t="n">
        <f aca="false">I181*$J$5</f>
        <v>665.052631578947</v>
      </c>
      <c r="K181" s="8" t="n">
        <f aca="false">J181-H181</f>
        <v>-387.947368421053</v>
      </c>
      <c r="L181" s="9" t="n">
        <f aca="false">IF(AND(H181=0,J181=0),0,IF(H181=0,"New",(J181-H181)/H181))</f>
        <v>-0.368421052631579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846</v>
      </c>
      <c r="B182" s="7" t="str">
        <f aca="false">IFERROR(INDEX('Source'!$C:$C,MATCH($A182,'Source'!$B:$B,0)),"")</f>
        <v>מיצב כתפיים</v>
      </c>
      <c r="C182" s="8" t="n">
        <f aca="false">SUMIFS('Source'!$D:$D,'Source'!$A:$A,"113 - Kupat Holim Meuhedet",'Source'!$B:$B,$A182)</f>
        <v>4</v>
      </c>
      <c r="D182" s="8" t="n">
        <f aca="false">SUMIFS('Source'!$F:$F,'Source'!$A:$A,"113 - Kupat Holim Meuhedet",'Source'!$B:$B,$A182)</f>
        <v>0</v>
      </c>
      <c r="E182" s="8" t="n">
        <f aca="false">D182*$J$5</f>
        <v>0</v>
      </c>
      <c r="F182" s="8" t="n">
        <f aca="false">E182-C182</f>
        <v>-4</v>
      </c>
      <c r="G182" s="9" t="n">
        <f aca="false">IF(AND(C182=0,E182=0),0,IF(C182=0,"New",(E182-C182)/C182))</f>
        <v>-1</v>
      </c>
      <c r="H182" s="8" t="n">
        <f aca="false">SUMIFS('Source'!$E:$E,'Source'!$A:$A,"113 - Kupat Holim Meuhedet",'Source'!$B:$B,$A182)</f>
        <v>519.24</v>
      </c>
      <c r="I182" s="8" t="n">
        <f aca="false">SUMIFS('Source'!$G:$G,'Source'!$A:$A,"113 - Kupat Holim Meuhedet",'Source'!$B:$B,$A182)</f>
        <v>0</v>
      </c>
      <c r="J182" s="8" t="n">
        <f aca="false">I182*$J$5</f>
        <v>0</v>
      </c>
      <c r="K182" s="8" t="n">
        <f aca="false">J182-H182</f>
        <v>-519.24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403</v>
      </c>
      <c r="B183" s="7" t="str">
        <f aca="false">IFERROR(INDEX('Source'!$C:$C,MATCH($A183,'Source'!$B:$B,0)),"")</f>
        <v>גרבי נוחות חורף אפור</v>
      </c>
      <c r="C183" s="8" t="n">
        <f aca="false">SUMIFS('Source'!$D:$D,'Source'!$A:$A,"113 - Kupat Holim Meuhedet",'Source'!$B:$B,$A183)</f>
        <v>31</v>
      </c>
      <c r="D183" s="8" t="n">
        <f aca="false">SUMIFS('Source'!$F:$F,'Source'!$A:$A,"113 - Kupat Holim Meuhedet",'Source'!$B:$B,$A183)</f>
        <v>9</v>
      </c>
      <c r="E183" s="8" t="n">
        <f aca="false">D183*$J$5</f>
        <v>11.3684210526316</v>
      </c>
      <c r="F183" s="8" t="n">
        <f aca="false">E183-C183</f>
        <v>-19.6315789473684</v>
      </c>
      <c r="G183" s="9" t="n">
        <f aca="false">IF(AND(C183=0,E183=0),0,IF(C183=0,"New",(E183-C183)/C183))</f>
        <v>-0.633276740237691</v>
      </c>
      <c r="H183" s="8" t="n">
        <f aca="false">SUMIFS('Source'!$E:$E,'Source'!$A:$A,"113 - Kupat Holim Meuhedet",'Source'!$B:$B,$A183)</f>
        <v>731.6</v>
      </c>
      <c r="I183" s="8" t="n">
        <f aca="false">SUMIFS('Source'!$G:$G,'Source'!$A:$A,"113 - Kupat Holim Meuhedet",'Source'!$B:$B,$A183)</f>
        <v>212.4</v>
      </c>
      <c r="J183" s="8" t="n">
        <f aca="false">I183*$J$5</f>
        <v>268.294736842105</v>
      </c>
      <c r="K183" s="8" t="n">
        <f aca="false">J183-H183</f>
        <v>-463.305263157895</v>
      </c>
      <c r="L183" s="9" t="n">
        <f aca="false">IF(AND(H183=0,J183=0),0,IF(H183=0,"New",(J183-H183)/H183))</f>
        <v>-0.633276740237691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470</v>
      </c>
      <c r="B184" s="7" t="str">
        <f aca="false">IFERROR(INDEX('Source'!$C:$C,MATCH($A184,'Source'!$B:$B,0)),"")</f>
        <v>חגורת שבר לצד שמאל</v>
      </c>
      <c r="C184" s="8" t="n">
        <f aca="false">SUMIFS('Source'!$D:$D,'Source'!$A:$A,"113 - Kupat Holim Meuhedet",'Source'!$B:$B,$A184)</f>
        <v>4</v>
      </c>
      <c r="D184" s="8" t="n">
        <f aca="false">SUMIFS('Source'!$F:$F,'Source'!$A:$A,"113 - Kupat Holim Meuhedet",'Source'!$B:$B,$A184)</f>
        <v>0</v>
      </c>
      <c r="E184" s="8" t="n">
        <f aca="false">D184*$J$5</f>
        <v>0</v>
      </c>
      <c r="F184" s="8" t="n">
        <f aca="false">E184-C184</f>
        <v>-4</v>
      </c>
      <c r="G184" s="9" t="n">
        <f aca="false">IF(AND(C184=0,E184=0),0,IF(C184=0,"New",(E184-C184)/C184))</f>
        <v>-1</v>
      </c>
      <c r="H184" s="8" t="n">
        <f aca="false">SUMIFS('Source'!$E:$E,'Source'!$A:$A,"113 - Kupat Holim Meuhedet",'Source'!$B:$B,$A184)</f>
        <v>506.28</v>
      </c>
      <c r="I184" s="8" t="n">
        <f aca="false">SUMIFS('Source'!$G:$G,'Source'!$A:$A,"113 - Kupat Holim Meuhedet",'Source'!$B:$B,$A184)</f>
        <v>0</v>
      </c>
      <c r="J184" s="8" t="n">
        <f aca="false">I184*$J$5</f>
        <v>0</v>
      </c>
      <c r="K184" s="8" t="n">
        <f aca="false">J184-H184</f>
        <v>-506.28</v>
      </c>
      <c r="L184" s="9" t="n">
        <f aca="false">IF(AND(H184=0,J184=0),0,IF(H184=0,"New",(J184-H184)/H184))</f>
        <v>-1</v>
      </c>
      <c r="M184" s="7" t="str">
        <f aca="false">IF(AND(OR(C184&lt;&gt;0,H184&lt;&gt;0),D184=0,I184=0),"DROP",IF(AND(OR(D184&lt;&gt;0,I184&lt;&gt;0),C184=0,H184=0),"NEW",""))</f>
        <v>DROP</v>
      </c>
    </row>
    <row r="185" customFormat="false" ht="15" hidden="false" customHeight="false" outlineLevel="0" collapsed="false">
      <c r="A185" s="7" t="s">
        <v>549</v>
      </c>
      <c r="B185" s="7" t="str">
        <f aca="false">IFERROR(INDEX('Source'!$C:$C,MATCH($A185,'Source'!$B:$B,0)),"")</f>
        <v>חגורה אחרי ניתוח</v>
      </c>
      <c r="C185" s="8" t="n">
        <f aca="false">SUMIFS('Source'!$D:$D,'Source'!$A:$A,"113 - Kupat Holim Meuhedet",'Source'!$B:$B,$A185)</f>
        <v>3</v>
      </c>
      <c r="D185" s="8" t="n">
        <f aca="false">SUMIFS('Source'!$F:$F,'Source'!$A:$A,"113 - Kupat Holim Meuhedet",'Source'!$B:$B,$A185)</f>
        <v>-1</v>
      </c>
      <c r="E185" s="8" t="n">
        <f aca="false">D185*$J$5</f>
        <v>-1.26315789473684</v>
      </c>
      <c r="F185" s="8" t="n">
        <f aca="false">E185-C185</f>
        <v>-4.26315789473684</v>
      </c>
      <c r="G185" s="9" t="n">
        <f aca="false">IF(AND(C185=0,E185=0),0,IF(C185=0,"New",(E185-C185)/C185))</f>
        <v>-1.42105263157895</v>
      </c>
      <c r="H185" s="8" t="n">
        <f aca="false">SUMIFS('Source'!$E:$E,'Source'!$A:$A,"113 - Kupat Holim Meuhedet",'Source'!$B:$B,$A185)</f>
        <v>340.74</v>
      </c>
      <c r="I185" s="8" t="n">
        <f aca="false">SUMIFS('Source'!$G:$G,'Source'!$A:$A,"113 - Kupat Holim Meuhedet",'Source'!$B:$B,$A185)</f>
        <v>-113.58</v>
      </c>
      <c r="J185" s="8" t="n">
        <f aca="false">I185*$J$5</f>
        <v>-143.469473684211</v>
      </c>
      <c r="K185" s="8" t="n">
        <f aca="false">J185-H185</f>
        <v>-484.209473684211</v>
      </c>
      <c r="L185" s="9" t="n">
        <f aca="false">IF(AND(H185=0,J185=0),0,IF(H185=0,"New",(J185-H185)/H185))</f>
        <v>-1.42105263157895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347</v>
      </c>
      <c r="B186" s="7" t="str">
        <f aca="false">IFERROR(INDEX('Source'!$C:$C,MATCH($A186,'Source'!$B:$B,0)),"")</f>
        <v>מדרס מטטרזלי</v>
      </c>
      <c r="C186" s="8" t="n">
        <f aca="false">SUMIFS('Source'!$D:$D,'Source'!$A:$A,"113 - Kupat Holim Meuhedet",'Source'!$B:$B,$A186)</f>
        <v>38</v>
      </c>
      <c r="D186" s="8" t="n">
        <f aca="false">SUMIFS('Source'!$F:$F,'Source'!$A:$A,"113 - Kupat Holim Meuhedet",'Source'!$B:$B,$A186)</f>
        <v>10</v>
      </c>
      <c r="E186" s="8" t="n">
        <f aca="false">D186*$J$5</f>
        <v>12.6315789473684</v>
      </c>
      <c r="F186" s="8" t="n">
        <f aca="false">E186-C186</f>
        <v>-25.3684210526316</v>
      </c>
      <c r="G186" s="9" t="n">
        <f aca="false">IF(AND(C186=0,E186=0),0,IF(C186=0,"New",(E186-C186)/C186))</f>
        <v>-0.667590027700831</v>
      </c>
      <c r="H186" s="8" t="n">
        <f aca="false">SUMIFS('Source'!$E:$E,'Source'!$A:$A,"113 - Kupat Holim Meuhedet",'Source'!$B:$B,$A186)</f>
        <v>615.6</v>
      </c>
      <c r="I186" s="8" t="n">
        <f aca="false">SUMIFS('Source'!$G:$G,'Source'!$A:$A,"113 - Kupat Holim Meuhedet",'Source'!$B:$B,$A186)</f>
        <v>162</v>
      </c>
      <c r="J186" s="8" t="n">
        <f aca="false">I186*$J$5</f>
        <v>204.631578947368</v>
      </c>
      <c r="K186" s="8" t="n">
        <f aca="false">J186-H186</f>
        <v>-410.968421052632</v>
      </c>
      <c r="L186" s="9" t="n">
        <f aca="false">IF(AND(H186=0,J186=0),0,IF(H186=0,"New",(J186-H186)/H186))</f>
        <v>-0.667590027700831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340</v>
      </c>
      <c r="B187" s="7" t="str">
        <f aca="false">IFERROR(INDEX('Source'!$C:$C,MATCH($A187,'Source'!$B:$B,0)),"")</f>
        <v>גרבי נוחות קיץ אפור</v>
      </c>
      <c r="C187" s="8" t="n">
        <f aca="false">SUMIFS('Source'!$D:$D,'Source'!$A:$A,"113 - Kupat Holim Meuhedet",'Source'!$B:$B,$A187)</f>
        <v>28</v>
      </c>
      <c r="D187" s="8" t="n">
        <f aca="false">SUMIFS('Source'!$F:$F,'Source'!$A:$A,"113 - Kupat Holim Meuhedet",'Source'!$B:$B,$A187)</f>
        <v>4</v>
      </c>
      <c r="E187" s="8" t="n">
        <f aca="false">D187*$J$5</f>
        <v>5.05263157894737</v>
      </c>
      <c r="F187" s="8" t="n">
        <f aca="false">E187-C187</f>
        <v>-22.9473684210526</v>
      </c>
      <c r="G187" s="9" t="n">
        <f aca="false">IF(AND(C187=0,E187=0),0,IF(C187=0,"New",(E187-C187)/C187))</f>
        <v>-0.819548872180451</v>
      </c>
      <c r="H187" s="8" t="n">
        <f aca="false">SUMIFS('Source'!$E:$E,'Source'!$A:$A,"113 - Kupat Holim Meuhedet",'Source'!$B:$B,$A187)</f>
        <v>515.2</v>
      </c>
      <c r="I187" s="8" t="n">
        <f aca="false">SUMIFS('Source'!$G:$G,'Source'!$A:$A,"113 - Kupat Holim Meuhedet",'Source'!$B:$B,$A187)</f>
        <v>73.6</v>
      </c>
      <c r="J187" s="8" t="n">
        <f aca="false">I187*$J$5</f>
        <v>92.9684210526316</v>
      </c>
      <c r="K187" s="8" t="n">
        <f aca="false">J187-H187</f>
        <v>-422.231578947368</v>
      </c>
      <c r="L187" s="9" t="n">
        <f aca="false">IF(AND(H187=0,J187=0),0,IF(H187=0,"New",(J187-H187)/H187))</f>
        <v>-0.819548872180451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722</v>
      </c>
      <c r="B188" s="7" t="str">
        <f aca="false">IFERROR(INDEX('Source'!$C:$C,MATCH($A188,'Source'!$B:$B,0)),"")</f>
        <v>מ.ברך ארוך+כ. סיל.+ציר D</v>
      </c>
      <c r="C188" s="8" t="n">
        <f aca="false">SUMIFS('Source'!$D:$D,'Source'!$A:$A,"113 - Kupat Holim Meuhedet",'Source'!$B:$B,$A188)</f>
        <v>-1</v>
      </c>
      <c r="D188" s="8" t="n">
        <f aca="false">SUMIFS('Source'!$F:$F,'Source'!$A:$A,"113 - Kupat Holim Meuhedet",'Source'!$B:$B,$A188)</f>
        <v>0</v>
      </c>
      <c r="E188" s="8" t="n">
        <f aca="false">D188*$J$5</f>
        <v>0</v>
      </c>
      <c r="F188" s="8" t="n">
        <f aca="false">E188-C188</f>
        <v>1</v>
      </c>
      <c r="G188" s="9" t="n">
        <f aca="false">IF(AND(C188=0,E188=0),0,IF(C188=0,"New",(E188-C188)/C188))</f>
        <v>-1</v>
      </c>
      <c r="H188" s="8" t="n">
        <f aca="false">SUMIFS('Source'!$E:$E,'Source'!$A:$A,"113 - Kupat Holim Meuhedet",'Source'!$B:$B,$A188)</f>
        <v>-441.17</v>
      </c>
      <c r="I188" s="8" t="n">
        <f aca="false">SUMIFS('Source'!$G:$G,'Source'!$A:$A,"113 - Kupat Holim Meuhedet",'Source'!$B:$B,$A188)</f>
        <v>0</v>
      </c>
      <c r="J188" s="8" t="n">
        <f aca="false">I188*$J$5</f>
        <v>0</v>
      </c>
      <c r="K188" s="8" t="n">
        <f aca="false">J188-H188</f>
        <v>441.17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337</v>
      </c>
      <c r="B189" s="7" t="str">
        <f aca="false">IFERROR(INDEX('Source'!$C:$C,MATCH($A189,'Source'!$B:$B,0)),"")</f>
        <v>URIEL STRAP4U TR L-XL</v>
      </c>
      <c r="C189" s="8" t="n">
        <f aca="false">SUMIFS('Source'!$D:$D,'Source'!$A:$A,"113 - Kupat Holim Meuhedet",'Source'!$B:$B,$A189)</f>
        <v>36</v>
      </c>
      <c r="D189" s="8" t="n">
        <f aca="false">SUMIFS('Source'!$F:$F,'Source'!$A:$A,"113 - Kupat Holim Meuhedet",'Source'!$B:$B,$A189)</f>
        <v>-3</v>
      </c>
      <c r="E189" s="8" t="n">
        <f aca="false">D189*$J$5</f>
        <v>-3.78947368421053</v>
      </c>
      <c r="F189" s="8" t="n">
        <f aca="false">E189-C189</f>
        <v>-39.7894736842105</v>
      </c>
      <c r="G189" s="9" t="n">
        <f aca="false">IF(AND(C189=0,E189=0),0,IF(C189=0,"New",(E189-C189)/C189))</f>
        <v>-1.10526315789474</v>
      </c>
      <c r="H189" s="8" t="n">
        <f aca="false">SUMIFS('Source'!$E:$E,'Source'!$A:$A,"113 - Kupat Holim Meuhedet",'Source'!$B:$B,$A189)</f>
        <v>396</v>
      </c>
      <c r="I189" s="8" t="n">
        <f aca="false">SUMIFS('Source'!$G:$G,'Source'!$A:$A,"113 - Kupat Holim Meuhedet",'Source'!$B:$B,$A189)</f>
        <v>-33</v>
      </c>
      <c r="J189" s="8" t="n">
        <f aca="false">I189*$J$5</f>
        <v>-41.6842105263158</v>
      </c>
      <c r="K189" s="8" t="n">
        <f aca="false">J189-H189</f>
        <v>-437.684210526316</v>
      </c>
      <c r="L189" s="9" t="n">
        <f aca="false">IF(AND(H189=0,J189=0),0,IF(H189=0,"New",(J189-H189)/H189))</f>
        <v>-1.10526315789474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346</v>
      </c>
      <c r="B190" s="7" t="str">
        <f aca="false">IFERROR(INDEX('Source'!$C:$C,MATCH($A190,'Source'!$B:$B,0)),"")</f>
        <v>גרבי נוחות חורף שחור</v>
      </c>
      <c r="C190" s="8" t="n">
        <f aca="false">SUMIFS('Source'!$D:$D,'Source'!$A:$A,"113 - Kupat Holim Meuhedet",'Source'!$B:$B,$A190)</f>
        <v>43</v>
      </c>
      <c r="D190" s="8" t="n">
        <f aca="false">SUMIFS('Source'!$F:$F,'Source'!$A:$A,"113 - Kupat Holim Meuhedet",'Source'!$B:$B,$A190)</f>
        <v>60</v>
      </c>
      <c r="E190" s="8" t="n">
        <f aca="false">D190*$J$5</f>
        <v>75.7894736842105</v>
      </c>
      <c r="F190" s="8" t="n">
        <f aca="false">E190-C190</f>
        <v>32.7894736842105</v>
      </c>
      <c r="G190" s="9" t="n">
        <f aca="false">IF(AND(C190=0,E190=0),0,IF(C190=0,"New",(E190-C190)/C190))</f>
        <v>0.762545899632803</v>
      </c>
      <c r="H190" s="8" t="n">
        <f aca="false">SUMIFS('Source'!$E:$E,'Source'!$A:$A,"113 - Kupat Holim Meuhedet",'Source'!$B:$B,$A190)</f>
        <v>1014.8</v>
      </c>
      <c r="I190" s="8" t="n">
        <f aca="false">SUMIFS('Source'!$G:$G,'Source'!$A:$A,"113 - Kupat Holim Meuhedet",'Source'!$B:$B,$A190)</f>
        <v>1416</v>
      </c>
      <c r="J190" s="8" t="n">
        <f aca="false">I190*$J$5</f>
        <v>1788.63157894737</v>
      </c>
      <c r="K190" s="8" t="n">
        <f aca="false">J190-H190</f>
        <v>773.831578947368</v>
      </c>
      <c r="L190" s="9" t="n">
        <f aca="false">IF(AND(H190=0,J190=0),0,IF(H190=0,"New",(J190-H190)/H190))</f>
        <v>0.762545899632803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805</v>
      </c>
      <c r="B191" s="7" t="str">
        <f aca="false">IFERROR(INDEX('Source'!$C:$C,MATCH($A191,'Source'!$B:$B,0)),"")</f>
        <v>חגורת בטן עממית</v>
      </c>
      <c r="C191" s="8" t="n">
        <f aca="false">SUMIFS('Source'!$D:$D,'Source'!$A:$A,"113 - Kupat Holim Meuhedet",'Source'!$B:$B,$A191)</f>
        <v>6</v>
      </c>
      <c r="D191" s="8" t="n">
        <f aca="false">SUMIFS('Source'!$F:$F,'Source'!$A:$A,"113 - Kupat Holim Meuhedet",'Source'!$B:$B,$A191)</f>
        <v>0</v>
      </c>
      <c r="E191" s="8" t="n">
        <f aca="false">D191*$J$5</f>
        <v>0</v>
      </c>
      <c r="F191" s="8" t="n">
        <f aca="false">E191-C191</f>
        <v>-6</v>
      </c>
      <c r="G191" s="9" t="n">
        <f aca="false">IF(AND(C191=0,E191=0),0,IF(C191=0,"New",(E191-C191)/C191))</f>
        <v>-1</v>
      </c>
      <c r="H191" s="8" t="n">
        <f aca="false">SUMIFS('Source'!$E:$E,'Source'!$A:$A,"113 - Kupat Holim Meuhedet",'Source'!$B:$B,$A191)</f>
        <v>389.34</v>
      </c>
      <c r="I191" s="8" t="n">
        <f aca="false">SUMIFS('Source'!$G:$G,'Source'!$A:$A,"113 - Kupat Holim Meuhedet",'Source'!$B:$B,$A191)</f>
        <v>0</v>
      </c>
      <c r="J191" s="8" t="n">
        <f aca="false">I191*$J$5</f>
        <v>0</v>
      </c>
      <c r="K191" s="8" t="n">
        <f aca="false">J191-H191</f>
        <v>-389.34</v>
      </c>
      <c r="L191" s="9" t="n">
        <f aca="false">IF(AND(H191=0,J191=0),0,IF(H191=0,"New",(J191-H191)/H191))</f>
        <v>-1</v>
      </c>
      <c r="M191" s="7" t="str">
        <f aca="false">IF(AND(OR(C191&lt;&gt;0,H191&lt;&gt;0),D191=0,I191=0),"DROP",IF(AND(OR(D191&lt;&gt;0,I191&lt;&gt;0),C191=0,H191=0),"NEW",""))</f>
        <v>DROP</v>
      </c>
    </row>
    <row r="192" customFormat="false" ht="15" hidden="false" customHeight="false" outlineLevel="0" collapsed="false">
      <c r="A192" s="7" t="s">
        <v>274</v>
      </c>
      <c r="B192" s="7" t="str">
        <f aca="false">IFERROR(INDEX('Source'!$C:$C,MATCH($A192,'Source'!$B:$B,0)),"")</f>
        <v>מגן לכתף ימין/שמאל</v>
      </c>
      <c r="C192" s="8" t="n">
        <f aca="false">SUMIFS('Source'!$D:$D,'Source'!$A:$A,"113 - Kupat Holim Meuhedet",'Source'!$B:$B,$A192)</f>
        <v>9</v>
      </c>
      <c r="D192" s="8" t="n">
        <f aca="false">SUMIFS('Source'!$F:$F,'Source'!$A:$A,"113 - Kupat Holim Meuhedet",'Source'!$B:$B,$A192)</f>
        <v>6</v>
      </c>
      <c r="E192" s="8" t="n">
        <f aca="false">D192*$J$5</f>
        <v>7.57894736842105</v>
      </c>
      <c r="F192" s="8" t="n">
        <f aca="false">E192-C192</f>
        <v>-1.42105263157895</v>
      </c>
      <c r="G192" s="9" t="n">
        <f aca="false">IF(AND(C192=0,E192=0),0,IF(C192=0,"New",(E192-C192)/C192))</f>
        <v>-0.157894736842105</v>
      </c>
      <c r="H192" s="8" t="n">
        <f aca="false">SUMIFS('Source'!$E:$E,'Source'!$A:$A,"113 - Kupat Holim Meuhedet",'Source'!$B:$B,$A192)</f>
        <v>1158.39</v>
      </c>
      <c r="I192" s="8" t="n">
        <f aca="false">SUMIFS('Source'!$G:$G,'Source'!$A:$A,"113 - Kupat Holim Meuhedet",'Source'!$B:$B,$A192)</f>
        <v>772.26</v>
      </c>
      <c r="J192" s="8" t="n">
        <f aca="false">I192*$J$5</f>
        <v>975.486315789474</v>
      </c>
      <c r="K192" s="8" t="n">
        <f aca="false">J192-H192</f>
        <v>-182.903684210527</v>
      </c>
      <c r="L192" s="9" t="n">
        <f aca="false">IF(AND(H192=0,J192=0),0,IF(H192=0,"New",(J192-H192)/H192))</f>
        <v>-0.157894736842105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472</v>
      </c>
      <c r="B193" s="7" t="str">
        <f aca="false">IFERROR(INDEX('Source'!$C:$C,MATCH($A193,'Source'!$B:$B,0)),"")</f>
        <v>חגורת שבר לצד ימין</v>
      </c>
      <c r="C193" s="8" t="n">
        <f aca="false">SUMIFS('Source'!$D:$D,'Source'!$A:$A,"113 - Kupat Holim Meuhedet",'Source'!$B:$B,$A193)</f>
        <v>2</v>
      </c>
      <c r="D193" s="8" t="n">
        <f aca="false">SUMIFS('Source'!$F:$F,'Source'!$A:$A,"113 - Kupat Holim Meuhedet",'Source'!$B:$B,$A193)</f>
        <v>-1</v>
      </c>
      <c r="E193" s="8" t="n">
        <f aca="false">D193*$J$5</f>
        <v>-1.26315789473684</v>
      </c>
      <c r="F193" s="8" t="n">
        <f aca="false">E193-C193</f>
        <v>-3.26315789473684</v>
      </c>
      <c r="G193" s="9" t="n">
        <f aca="false">IF(AND(C193=0,E193=0),0,IF(C193=0,"New",(E193-C193)/C193))</f>
        <v>-1.63157894736842</v>
      </c>
      <c r="H193" s="8" t="n">
        <f aca="false">SUMIFS('Source'!$E:$E,'Source'!$A:$A,"113 - Kupat Holim Meuhedet",'Source'!$B:$B,$A193)</f>
        <v>253.14</v>
      </c>
      <c r="I193" s="8" t="n">
        <f aca="false">SUMIFS('Source'!$G:$G,'Source'!$A:$A,"113 - Kupat Holim Meuhedet",'Source'!$B:$B,$A193)</f>
        <v>-126.57</v>
      </c>
      <c r="J193" s="8" t="n">
        <f aca="false">I193*$J$5</f>
        <v>-159.877894736842</v>
      </c>
      <c r="K193" s="8" t="n">
        <f aca="false">J193-H193</f>
        <v>-413.017894736842</v>
      </c>
      <c r="L193" s="9" t="n">
        <f aca="false">IF(AND(H193=0,J193=0),0,IF(H193=0,"New",(J193-H193)/H193))</f>
        <v>-1.63157894736842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425</v>
      </c>
      <c r="B194" s="7" t="str">
        <f aca="false">IFERROR(INDEX('Source'!$C:$C,MATCH($A194,'Source'!$B:$B,0)),"")</f>
        <v>גרבי נוחות חורף אפור</v>
      </c>
      <c r="C194" s="8" t="n">
        <f aca="false">SUMIFS('Source'!$D:$D,'Source'!$A:$A,"113 - Kupat Holim Meuhedet",'Source'!$B:$B,$A194)</f>
        <v>25</v>
      </c>
      <c r="D194" s="8" t="n">
        <f aca="false">SUMIFS('Source'!$F:$F,'Source'!$A:$A,"113 - Kupat Holim Meuhedet",'Source'!$B:$B,$A194)</f>
        <v>9</v>
      </c>
      <c r="E194" s="8" t="n">
        <f aca="false">D194*$J$5</f>
        <v>11.3684210526316</v>
      </c>
      <c r="F194" s="8" t="n">
        <f aca="false">E194-C194</f>
        <v>-13.6315789473684</v>
      </c>
      <c r="G194" s="9" t="n">
        <f aca="false">IF(AND(C194=0,E194=0),0,IF(C194=0,"New",(E194-C194)/C194))</f>
        <v>-0.545263157894737</v>
      </c>
      <c r="H194" s="8" t="n">
        <f aca="false">SUMIFS('Source'!$E:$E,'Source'!$A:$A,"113 - Kupat Holim Meuhedet",'Source'!$B:$B,$A194)</f>
        <v>590</v>
      </c>
      <c r="I194" s="8" t="n">
        <f aca="false">SUMIFS('Source'!$G:$G,'Source'!$A:$A,"113 - Kupat Holim Meuhedet",'Source'!$B:$B,$A194)</f>
        <v>212.4</v>
      </c>
      <c r="J194" s="8" t="n">
        <f aca="false">I194*$J$5</f>
        <v>268.294736842105</v>
      </c>
      <c r="K194" s="8" t="n">
        <f aca="false">J194-H194</f>
        <v>-321.705263157895</v>
      </c>
      <c r="L194" s="9" t="n">
        <f aca="false">IF(AND(H194=0,J194=0),0,IF(H194=0,"New",(J194-H194)/H194))</f>
        <v>-0.545263157894737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705</v>
      </c>
      <c r="B195" s="7" t="str">
        <f aca="false">IFERROR(INDEX('Source'!$C:$C,MATCH($A195,'Source'!$B:$B,0)),"")</f>
        <v>סד לקרסול</v>
      </c>
      <c r="C195" s="8" t="n">
        <f aca="false">SUMIFS('Source'!$D:$D,'Source'!$A:$A,"113 - Kupat Holim Meuhedet",'Source'!$B:$B,$A195)</f>
        <v>11</v>
      </c>
      <c r="D195" s="8" t="n">
        <f aca="false">SUMIFS('Source'!$F:$F,'Source'!$A:$A,"113 - Kupat Holim Meuhedet",'Source'!$B:$B,$A195)</f>
        <v>7</v>
      </c>
      <c r="E195" s="8" t="n">
        <f aca="false">D195*$J$5</f>
        <v>8.84210526315789</v>
      </c>
      <c r="F195" s="8" t="n">
        <f aca="false">E195-C195</f>
        <v>-2.15789473684211</v>
      </c>
      <c r="G195" s="9" t="n">
        <f aca="false">IF(AND(C195=0,E195=0),0,IF(C195=0,"New",(E195-C195)/C195))</f>
        <v>-0.196172248803828</v>
      </c>
      <c r="H195" s="8" t="n">
        <f aca="false">SUMIFS('Source'!$E:$E,'Source'!$A:$A,"113 - Kupat Holim Meuhedet",'Source'!$B:$B,$A195)</f>
        <v>1035.1</v>
      </c>
      <c r="I195" s="8" t="n">
        <f aca="false">SUMIFS('Source'!$G:$G,'Source'!$A:$A,"113 - Kupat Holim Meuhedet",'Source'!$B:$B,$A195)</f>
        <v>658.7</v>
      </c>
      <c r="J195" s="8" t="n">
        <f aca="false">I195*$J$5</f>
        <v>832.042105263158</v>
      </c>
      <c r="K195" s="8" t="n">
        <f aca="false">J195-H195</f>
        <v>-203.057894736842</v>
      </c>
      <c r="L195" s="9" t="n">
        <f aca="false">IF(AND(H195=0,J195=0),0,IF(H195=0,"New",(J195-H195)/H195))</f>
        <v>-0.196172248803828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624</v>
      </c>
      <c r="B196" s="7" t="str">
        <f aca="false">IFERROR(INDEX('Source'!$C:$C,MATCH($A196,'Source'!$B:$B,0)),"")</f>
        <v>מגן שוק רגיל</v>
      </c>
      <c r="C196" s="8" t="n">
        <f aca="false">SUMIFS('Source'!$D:$D,'Source'!$A:$A,"113 - Kupat Holim Meuhedet",'Source'!$B:$B,$A196)</f>
        <v>1</v>
      </c>
      <c r="D196" s="8" t="n">
        <f aca="false">SUMIFS('Source'!$F:$F,'Source'!$A:$A,"113 - Kupat Holim Meuhedet",'Source'!$B:$B,$A196)</f>
        <v>6</v>
      </c>
      <c r="E196" s="8" t="n">
        <f aca="false">D196*$J$5</f>
        <v>7.57894736842105</v>
      </c>
      <c r="F196" s="8" t="n">
        <f aca="false">E196-C196</f>
        <v>6.57894736842105</v>
      </c>
      <c r="G196" s="9" t="n">
        <f aca="false">IF(AND(C196=0,E196=0),0,IF(C196=0,"New",(E196-C196)/C196))</f>
        <v>6.57894736842105</v>
      </c>
      <c r="H196" s="8" t="n">
        <f aca="false">SUMIFS('Source'!$E:$E,'Source'!$A:$A,"113 - Kupat Holim Meuhedet",'Source'!$B:$B,$A196)</f>
        <v>73.8</v>
      </c>
      <c r="I196" s="8" t="n">
        <f aca="false">SUMIFS('Source'!$G:$G,'Source'!$A:$A,"113 - Kupat Holim Meuhedet",'Source'!$B:$B,$A196)</f>
        <v>442.8</v>
      </c>
      <c r="J196" s="8" t="n">
        <f aca="false">I196*$J$5</f>
        <v>559.326315789474</v>
      </c>
      <c r="K196" s="8" t="n">
        <f aca="false">J196-H196</f>
        <v>485.526315789474</v>
      </c>
      <c r="L196" s="9" t="n">
        <f aca="false">IF(AND(H196=0,J196=0),0,IF(H196=0,"New",(J196-H196)/H196))</f>
        <v>6.57894736842105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588</v>
      </c>
      <c r="B197" s="7" t="str">
        <f aca="false">IFERROR(INDEX('Source'!$C:$C,MATCH($A197,'Source'!$B:$B,0)),"")</f>
        <v>מיצב פיקה</v>
      </c>
      <c r="C197" s="8" t="n">
        <f aca="false">SUMIFS('Source'!$D:$D,'Source'!$A:$A,"113 - Kupat Holim Meuhedet",'Source'!$B:$B,$A197)</f>
        <v>-4</v>
      </c>
      <c r="D197" s="8" t="n">
        <f aca="false">SUMIFS('Source'!$F:$F,'Source'!$A:$A,"113 - Kupat Holim Meuhedet",'Source'!$B:$B,$A197)</f>
        <v>0</v>
      </c>
      <c r="E197" s="8" t="n">
        <f aca="false">D197*$J$5</f>
        <v>0</v>
      </c>
      <c r="F197" s="8" t="n">
        <f aca="false">E197-C197</f>
        <v>4</v>
      </c>
      <c r="G197" s="9" t="n">
        <f aca="false">IF(AND(C197=0,E197=0),0,IF(C197=0,"New",(E197-C197)/C197))</f>
        <v>-1</v>
      </c>
      <c r="H197" s="8" t="n">
        <f aca="false">SUMIFS('Source'!$E:$E,'Source'!$A:$A,"113 - Kupat Holim Meuhedet",'Source'!$B:$B,$A197)</f>
        <v>-329.92</v>
      </c>
      <c r="I197" s="8" t="n">
        <f aca="false">SUMIFS('Source'!$G:$G,'Source'!$A:$A,"113 - Kupat Holim Meuhedet",'Source'!$B:$B,$A197)</f>
        <v>0</v>
      </c>
      <c r="J197" s="8" t="n">
        <f aca="false">I197*$J$5</f>
        <v>0</v>
      </c>
      <c r="K197" s="8" t="n">
        <f aca="false">J197-H197</f>
        <v>329.92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413</v>
      </c>
      <c r="B198" s="7" t="str">
        <f aca="false">IFERROR(INDEX('Source'!$C:$C,MATCH($A198,'Source'!$B:$B,0)),"")</f>
        <v>חגורה למנותחי בית חזה</v>
      </c>
      <c r="C198" s="8" t="n">
        <f aca="false">SUMIFS('Source'!$D:$D,'Source'!$A:$A,"113 - Kupat Holim Meuhedet",'Source'!$B:$B,$A198)</f>
        <v>0</v>
      </c>
      <c r="D198" s="8" t="n">
        <f aca="false">SUMIFS('Source'!$F:$F,'Source'!$A:$A,"113 - Kupat Holim Meuhedet",'Source'!$B:$B,$A198)</f>
        <v>2</v>
      </c>
      <c r="E198" s="8" t="n">
        <f aca="false">D198*$J$5</f>
        <v>2.52631578947368</v>
      </c>
      <c r="F198" s="8" t="n">
        <f aca="false">E198-C198</f>
        <v>2.52631578947368</v>
      </c>
      <c r="G198" s="9" t="str">
        <f aca="false">IF(AND(C198=0,E198=0),0,IF(C198=0,"New",(E198-C198)/C198))</f>
        <v>New</v>
      </c>
      <c r="H198" s="8" t="n">
        <f aca="false">SUMIFS('Source'!$E:$E,'Source'!$A:$A,"113 - Kupat Holim Meuhedet",'Source'!$B:$B,$A198)</f>
        <v>0</v>
      </c>
      <c r="I198" s="8" t="n">
        <f aca="false">SUMIFS('Source'!$G:$G,'Source'!$A:$A,"113 - Kupat Holim Meuhedet",'Source'!$B:$B,$A198)</f>
        <v>320</v>
      </c>
      <c r="J198" s="8" t="n">
        <f aca="false">I198*$J$5</f>
        <v>404.21052631579</v>
      </c>
      <c r="K198" s="8" t="n">
        <f aca="false">J198-H198</f>
        <v>404.21052631579</v>
      </c>
      <c r="L198" s="9" t="str">
        <f aca="false">IF(AND(H198=0,J198=0),0,IF(H198=0,"New",(J198-H198)/H198))</f>
        <v>New</v>
      </c>
      <c r="M198" s="7" t="str">
        <f aca="false">IF(AND(OR(C198&lt;&gt;0,H198&lt;&gt;0),D198=0,I198=0),"DROP",IF(AND(OR(D198&lt;&gt;0,I198&lt;&gt;0),C198=0,H198=0),"NEW",""))</f>
        <v>NEW</v>
      </c>
    </row>
    <row r="199" customFormat="false" ht="15" hidden="false" customHeight="false" outlineLevel="0" collapsed="false">
      <c r="A199" s="7" t="s">
        <v>584</v>
      </c>
      <c r="B199" s="7" t="str">
        <f aca="false">IFERROR(INDEX('Source'!$C:$C,MATCH($A199,'Source'!$B:$B,0)),"")</f>
        <v>מגן שוק רגיל</v>
      </c>
      <c r="C199" s="8" t="n">
        <f aca="false">SUMIFS('Source'!$D:$D,'Source'!$A:$A,"113 - Kupat Holim Meuhedet",'Source'!$B:$B,$A199)</f>
        <v>0</v>
      </c>
      <c r="D199" s="8" t="n">
        <f aca="false">SUMIFS('Source'!$F:$F,'Source'!$A:$A,"113 - Kupat Holim Meuhedet",'Source'!$B:$B,$A199)</f>
        <v>4</v>
      </c>
      <c r="E199" s="8" t="n">
        <f aca="false">D199*$J$5</f>
        <v>5.05263157894737</v>
      </c>
      <c r="F199" s="8" t="n">
        <f aca="false">E199-C199</f>
        <v>5.05263157894737</v>
      </c>
      <c r="G199" s="9" t="str">
        <f aca="false">IF(AND(C199=0,E199=0),0,IF(C199=0,"New",(E199-C199)/C199))</f>
        <v>New</v>
      </c>
      <c r="H199" s="8" t="n">
        <f aca="false">SUMIFS('Source'!$E:$E,'Source'!$A:$A,"113 - Kupat Holim Meuhedet",'Source'!$B:$B,$A199)</f>
        <v>0</v>
      </c>
      <c r="I199" s="8" t="n">
        <f aca="false">SUMIFS('Source'!$G:$G,'Source'!$A:$A,"113 - Kupat Holim Meuhedet",'Source'!$B:$B,$A199)</f>
        <v>295.2</v>
      </c>
      <c r="J199" s="8" t="n">
        <f aca="false">I199*$J$5</f>
        <v>372.884210526316</v>
      </c>
      <c r="K199" s="8" t="n">
        <f aca="false">J199-H199</f>
        <v>372.884210526316</v>
      </c>
      <c r="L199" s="9" t="str">
        <f aca="false">IF(AND(H199=0,J199=0),0,IF(H199=0,"New",(J199-H199)/H199))</f>
        <v>New</v>
      </c>
      <c r="M199" s="7" t="str">
        <f aca="false">IF(AND(OR(C199&lt;&gt;0,H199&lt;&gt;0),D199=0,I199=0),"DROP",IF(AND(OR(D199&lt;&gt;0,I199&lt;&gt;0),C199=0,H199=0),"NEW",""))</f>
        <v>NEW</v>
      </c>
    </row>
    <row r="200" customFormat="false" ht="15" hidden="false" customHeight="false" outlineLevel="0" collapsed="false">
      <c r="A200" s="7" t="s">
        <v>390</v>
      </c>
      <c r="B200" s="7" t="str">
        <f aca="false">IFERROR(INDEX('Source'!$C:$C,MATCH($A200,'Source'!$B:$B,0)),"")</f>
        <v>סכין להחלפה</v>
      </c>
      <c r="C200" s="8" t="n">
        <f aca="false">SUMIFS('Source'!$D:$D,'Source'!$A:$A,"113 - Kupat Holim Meuhedet",'Source'!$B:$B,$A200)</f>
        <v>58</v>
      </c>
      <c r="D200" s="8" t="n">
        <f aca="false">SUMIFS('Source'!$F:$F,'Source'!$A:$A,"113 - Kupat Holim Meuhedet",'Source'!$B:$B,$A200)</f>
        <v>19</v>
      </c>
      <c r="E200" s="8" t="n">
        <f aca="false">D200*$J$5</f>
        <v>24</v>
      </c>
      <c r="F200" s="8" t="n">
        <f aca="false">E200-C200</f>
        <v>-34</v>
      </c>
      <c r="G200" s="9" t="n">
        <f aca="false">IF(AND(C200=0,E200=0),0,IF(C200=0,"New",(E200-C200)/C200))</f>
        <v>-0.586206896551724</v>
      </c>
      <c r="H200" s="8" t="n">
        <f aca="false">SUMIFS('Source'!$E:$E,'Source'!$A:$A,"113 - Kupat Holim Meuhedet",'Source'!$B:$B,$A200)</f>
        <v>394.4</v>
      </c>
      <c r="I200" s="8" t="n">
        <f aca="false">SUMIFS('Source'!$G:$G,'Source'!$A:$A,"113 - Kupat Holim Meuhedet",'Source'!$B:$B,$A200)</f>
        <v>129.2</v>
      </c>
      <c r="J200" s="8" t="n">
        <f aca="false">I200*$J$5</f>
        <v>163.2</v>
      </c>
      <c r="K200" s="8" t="n">
        <f aca="false">J200-H200</f>
        <v>-231.2</v>
      </c>
      <c r="L200" s="9" t="n">
        <f aca="false">IF(AND(H200=0,J200=0),0,IF(H200=0,"New",(J200-H200)/H200))</f>
        <v>-0.586206896551724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670</v>
      </c>
      <c r="B201" s="7" t="str">
        <f aca="false">IFERROR(INDEX('Source'!$C:$C,MATCH($A201,'Source'!$B:$B,0)),"")</f>
        <v>מגן לכתף ימין/שמאל</v>
      </c>
      <c r="C201" s="8" t="n">
        <f aca="false">SUMIFS('Source'!$D:$D,'Source'!$A:$A,"113 - Kupat Holim Meuhedet",'Source'!$B:$B,$A201)</f>
        <v>1</v>
      </c>
      <c r="D201" s="8" t="n">
        <f aca="false">SUMIFS('Source'!$F:$F,'Source'!$A:$A,"113 - Kupat Holim Meuhedet",'Source'!$B:$B,$A201)</f>
        <v>3</v>
      </c>
      <c r="E201" s="8" t="n">
        <f aca="false">D201*$J$5</f>
        <v>3.78947368421053</v>
      </c>
      <c r="F201" s="8" t="n">
        <f aca="false">E201-C201</f>
        <v>2.78947368421053</v>
      </c>
      <c r="G201" s="9" t="n">
        <f aca="false">IF(AND(C201=0,E201=0),0,IF(C201=0,"New",(E201-C201)/C201))</f>
        <v>2.78947368421053</v>
      </c>
      <c r="H201" s="8" t="n">
        <f aca="false">SUMIFS('Source'!$E:$E,'Source'!$A:$A,"113 - Kupat Holim Meuhedet",'Source'!$B:$B,$A201)</f>
        <v>128.71</v>
      </c>
      <c r="I201" s="8" t="n">
        <f aca="false">SUMIFS('Source'!$G:$G,'Source'!$A:$A,"113 - Kupat Holim Meuhedet",'Source'!$B:$B,$A201)</f>
        <v>386.13</v>
      </c>
      <c r="J201" s="8" t="n">
        <f aca="false">I201*$J$5</f>
        <v>487.743157894737</v>
      </c>
      <c r="K201" s="8" t="n">
        <f aca="false">J201-H201</f>
        <v>359.033157894737</v>
      </c>
      <c r="L201" s="9" t="n">
        <f aca="false">IF(AND(H201=0,J201=0),0,IF(H201=0,"New",(J201-H201)/H201))</f>
        <v>2.78947368421053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477</v>
      </c>
      <c r="B202" s="7" t="str">
        <f aca="false">IFERROR(INDEX('Source'!$C:$C,MATCH($A202,'Source'!$B:$B,0)),"")</f>
        <v>מיצב פיקה</v>
      </c>
      <c r="C202" s="8" t="n">
        <f aca="false">SUMIFS('Source'!$D:$D,'Source'!$A:$A,"113 - Kupat Holim Meuhedet",'Source'!$B:$B,$A202)</f>
        <v>-3</v>
      </c>
      <c r="D202" s="8" t="n">
        <f aca="false">SUMIFS('Source'!$F:$F,'Source'!$A:$A,"113 - Kupat Holim Meuhedet",'Source'!$B:$B,$A202)</f>
        <v>0</v>
      </c>
      <c r="E202" s="8" t="n">
        <f aca="false">D202*$J$5</f>
        <v>0</v>
      </c>
      <c r="F202" s="8" t="n">
        <f aca="false">E202-C202</f>
        <v>3</v>
      </c>
      <c r="G202" s="9" t="n">
        <f aca="false">IF(AND(C202=0,E202=0),0,IF(C202=0,"New",(E202-C202)/C202))</f>
        <v>-1</v>
      </c>
      <c r="H202" s="8" t="n">
        <f aca="false">SUMIFS('Source'!$E:$E,'Source'!$A:$A,"113 - Kupat Holim Meuhedet",'Source'!$B:$B,$A202)</f>
        <v>-247.44</v>
      </c>
      <c r="I202" s="8" t="n">
        <f aca="false">SUMIFS('Source'!$G:$G,'Source'!$A:$A,"113 - Kupat Holim Meuhedet",'Source'!$B:$B,$A202)</f>
        <v>0</v>
      </c>
      <c r="J202" s="8" t="n">
        <f aca="false">I202*$J$5</f>
        <v>0</v>
      </c>
      <c r="K202" s="8" t="n">
        <f aca="false">J202-H202</f>
        <v>247.44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420</v>
      </c>
      <c r="B203" s="7" t="str">
        <f aca="false">IFERROR(INDEX('Source'!$C:$C,MATCH($A203,'Source'!$B:$B,0)),"")</f>
        <v>גרבי נוחות חורף שחור</v>
      </c>
      <c r="C203" s="8" t="n">
        <f aca="false">SUMIFS('Source'!$D:$D,'Source'!$A:$A,"113 - Kupat Holim Meuhedet",'Source'!$B:$B,$A203)</f>
        <v>2</v>
      </c>
      <c r="D203" s="8" t="n">
        <f aca="false">SUMIFS('Source'!$F:$F,'Source'!$A:$A,"113 - Kupat Holim Meuhedet",'Source'!$B:$B,$A203)</f>
        <v>11</v>
      </c>
      <c r="E203" s="8" t="n">
        <f aca="false">D203*$J$5</f>
        <v>13.8947368421053</v>
      </c>
      <c r="F203" s="8" t="n">
        <f aca="false">E203-C203</f>
        <v>11.8947368421053</v>
      </c>
      <c r="G203" s="9" t="n">
        <f aca="false">IF(AND(C203=0,E203=0),0,IF(C203=0,"New",(E203-C203)/C203))</f>
        <v>5.94736842105263</v>
      </c>
      <c r="H203" s="8" t="n">
        <f aca="false">SUMIFS('Source'!$E:$E,'Source'!$A:$A,"113 - Kupat Holim Meuhedet",'Source'!$B:$B,$A203)</f>
        <v>47.2</v>
      </c>
      <c r="I203" s="8" t="n">
        <f aca="false">SUMIFS('Source'!$G:$G,'Source'!$A:$A,"113 - Kupat Holim Meuhedet",'Source'!$B:$B,$A203)</f>
        <v>259.6</v>
      </c>
      <c r="J203" s="8" t="n">
        <f aca="false">I203*$J$5</f>
        <v>327.915789473684</v>
      </c>
      <c r="K203" s="8" t="n">
        <f aca="false">J203-H203</f>
        <v>280.715789473684</v>
      </c>
      <c r="L203" s="9" t="n">
        <f aca="false">IF(AND(H203=0,J203=0),0,IF(H203=0,"New",(J203-H203)/H203))</f>
        <v>5.94736842105263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375</v>
      </c>
      <c r="B204" s="7" t="str">
        <f aca="false">IFERROR(INDEX('Source'!$C:$C,MATCH($A204,'Source'!$B:$B,0)),"")</f>
        <v>חגורת שבר דו צדדית</v>
      </c>
      <c r="C204" s="8" t="n">
        <f aca="false">SUMIFS('Source'!$D:$D,'Source'!$A:$A,"113 - Kupat Holim Meuhedet",'Source'!$B:$B,$A204)</f>
        <v>1</v>
      </c>
      <c r="D204" s="8" t="n">
        <f aca="false">SUMIFS('Source'!$F:$F,'Source'!$A:$A,"113 - Kupat Holim Meuhedet",'Source'!$B:$B,$A204)</f>
        <v>2</v>
      </c>
      <c r="E204" s="8" t="n">
        <f aca="false">D204*$J$5</f>
        <v>2.52631578947368</v>
      </c>
      <c r="F204" s="8" t="n">
        <f aca="false">E204-C204</f>
        <v>1.52631578947368</v>
      </c>
      <c r="G204" s="9" t="n">
        <f aca="false">IF(AND(C204=0,E204=0),0,IF(C204=0,"New",(E204-C204)/C204))</f>
        <v>1.52631578947368</v>
      </c>
      <c r="H204" s="8" t="n">
        <f aca="false">SUMIFS('Source'!$E:$E,'Source'!$A:$A,"113 - Kupat Holim Meuhedet",'Source'!$B:$B,$A204)</f>
        <v>195.73</v>
      </c>
      <c r="I204" s="8" t="n">
        <f aca="false">SUMIFS('Source'!$G:$G,'Source'!$A:$A,"113 - Kupat Holim Meuhedet",'Source'!$B:$B,$A204)</f>
        <v>391.46</v>
      </c>
      <c r="J204" s="8" t="n">
        <f aca="false">I204*$J$5</f>
        <v>494.475789473684</v>
      </c>
      <c r="K204" s="8" t="n">
        <f aca="false">J204-H204</f>
        <v>298.745789473684</v>
      </c>
      <c r="L204" s="9" t="n">
        <f aca="false">IF(AND(H204=0,J204=0),0,IF(H204=0,"New",(J204-H204)/H204))</f>
        <v>1.52631578947368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397</v>
      </c>
      <c r="B205" s="7" t="str">
        <f aca="false">IFERROR(INDEX('Source'!$C:$C,MATCH($A205,'Source'!$B:$B,0)),"")</f>
        <v>חגורת שבר דו צדדית</v>
      </c>
      <c r="C205" s="8" t="n">
        <f aca="false">SUMIFS('Source'!$D:$D,'Source'!$A:$A,"113 - Kupat Holim Meuhedet",'Source'!$B:$B,$A205)</f>
        <v>2</v>
      </c>
      <c r="D205" s="8" t="n">
        <f aca="false">SUMIFS('Source'!$F:$F,'Source'!$A:$A,"113 - Kupat Holim Meuhedet",'Source'!$B:$B,$A205)</f>
        <v>1</v>
      </c>
      <c r="E205" s="8" t="n">
        <f aca="false">D205*$J$5</f>
        <v>1.26315789473684</v>
      </c>
      <c r="F205" s="8" t="n">
        <f aca="false">E205-C205</f>
        <v>-0.736842105263158</v>
      </c>
      <c r="G205" s="9" t="n">
        <f aca="false">IF(AND(C205=0,E205=0),0,IF(C205=0,"New",(E205-C205)/C205))</f>
        <v>-0.368421052631579</v>
      </c>
      <c r="H205" s="8" t="n">
        <f aca="false">SUMIFS('Source'!$E:$E,'Source'!$A:$A,"113 - Kupat Holim Meuhedet",'Source'!$B:$B,$A205)</f>
        <v>391.46</v>
      </c>
      <c r="I205" s="8" t="n">
        <f aca="false">SUMIFS('Source'!$G:$G,'Source'!$A:$A,"113 - Kupat Holim Meuhedet",'Source'!$B:$B,$A205)</f>
        <v>195.73</v>
      </c>
      <c r="J205" s="8" t="n">
        <f aca="false">I205*$J$5</f>
        <v>247.237894736842</v>
      </c>
      <c r="K205" s="8" t="n">
        <f aca="false">J205-H205</f>
        <v>-144.222105263158</v>
      </c>
      <c r="L205" s="9" t="n">
        <f aca="false">IF(AND(H205=0,J205=0),0,IF(H205=0,"New",(J205-H205)/H205))</f>
        <v>-0.368421052631579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330</v>
      </c>
      <c r="B206" s="7" t="str">
        <f aca="false">IFERROR(INDEX('Source'!$C:$C,MATCH($A206,'Source'!$B:$B,0)),"")</f>
        <v>מגן ירך</v>
      </c>
      <c r="C206" s="8" t="n">
        <f aca="false">SUMIFS('Source'!$D:$D,'Source'!$A:$A,"113 - Kupat Holim Meuhedet",'Source'!$B:$B,$A206)</f>
        <v>11</v>
      </c>
      <c r="D206" s="8" t="n">
        <f aca="false">SUMIFS('Source'!$F:$F,'Source'!$A:$A,"113 - Kupat Holim Meuhedet",'Source'!$B:$B,$A206)</f>
        <v>3</v>
      </c>
      <c r="E206" s="8" t="n">
        <f aca="false">D206*$J$5</f>
        <v>3.78947368421053</v>
      </c>
      <c r="F206" s="8" t="n">
        <f aca="false">E206-C206</f>
        <v>-7.21052631578947</v>
      </c>
      <c r="G206" s="9" t="n">
        <f aca="false">IF(AND(C206=0,E206=0),0,IF(C206=0,"New",(E206-C206)/C206))</f>
        <v>-0.655502392344498</v>
      </c>
      <c r="H206" s="8" t="n">
        <f aca="false">SUMIFS('Source'!$E:$E,'Source'!$A:$A,"113 - Kupat Holim Meuhedet",'Source'!$B:$B,$A206)</f>
        <v>231</v>
      </c>
      <c r="I206" s="8" t="n">
        <f aca="false">SUMIFS('Source'!$G:$G,'Source'!$A:$A,"113 - Kupat Holim Meuhedet",'Source'!$B:$B,$A206)</f>
        <v>63</v>
      </c>
      <c r="J206" s="8" t="n">
        <f aca="false">I206*$J$5</f>
        <v>79.5789473684211</v>
      </c>
      <c r="K206" s="8" t="n">
        <f aca="false">J206-H206</f>
        <v>-151.421052631579</v>
      </c>
      <c r="L206" s="9" t="n">
        <f aca="false">IF(AND(H206=0,J206=0),0,IF(H206=0,"New",(J206-H206)/H206))</f>
        <v>-0.655502392344498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458</v>
      </c>
      <c r="B207" s="7" t="str">
        <f aca="false">IFERROR(INDEX('Source'!$C:$C,MATCH($A207,'Source'!$B:$B,0)),"")</f>
        <v>מגן ברך מוצלב+מוטות</v>
      </c>
      <c r="C207" s="8" t="n">
        <f aca="false">SUMIFS('Source'!$D:$D,'Source'!$A:$A,"113 - Kupat Holim Meuhedet",'Source'!$B:$B,$A207)</f>
        <v>3</v>
      </c>
      <c r="D207" s="8" t="n">
        <f aca="false">SUMIFS('Source'!$F:$F,'Source'!$A:$A,"113 - Kupat Holim Meuhedet",'Source'!$B:$B,$A207)</f>
        <v>1</v>
      </c>
      <c r="E207" s="8" t="n">
        <f aca="false">D207*$J$5</f>
        <v>1.26315789473684</v>
      </c>
      <c r="F207" s="8" t="n">
        <f aca="false">E207-C207</f>
        <v>-1.73684210526316</v>
      </c>
      <c r="G207" s="9" t="n">
        <f aca="false">IF(AND(C207=0,E207=0),0,IF(C207=0,"New",(E207-C207)/C207))</f>
        <v>-0.578947368421053</v>
      </c>
      <c r="H207" s="8" t="n">
        <f aca="false">SUMIFS('Source'!$E:$E,'Source'!$A:$A,"113 - Kupat Holim Meuhedet",'Source'!$B:$B,$A207)</f>
        <v>231.72</v>
      </c>
      <c r="I207" s="8" t="n">
        <f aca="false">SUMIFS('Source'!$G:$G,'Source'!$A:$A,"113 - Kupat Holim Meuhedet",'Source'!$B:$B,$A207)</f>
        <v>77.24</v>
      </c>
      <c r="J207" s="8" t="n">
        <f aca="false">I207*$J$5</f>
        <v>97.5663157894737</v>
      </c>
      <c r="K207" s="8" t="n">
        <f aca="false">J207-H207</f>
        <v>-134.153684210526</v>
      </c>
      <c r="L207" s="9" t="n">
        <f aca="false">IF(AND(H207=0,J207=0),0,IF(H207=0,"New",(J207-H207)/H207))</f>
        <v>-0.578947368421053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318</v>
      </c>
      <c r="B208" s="7" t="str">
        <f aca="false">IFERROR(INDEX('Source'!$C:$C,MATCH($A208,'Source'!$B:$B,0)),"")</f>
        <v>מישר כתפיים רחב+תמיכה לבית השח</v>
      </c>
      <c r="C208" s="8" t="n">
        <f aca="false">SUMIFS('Source'!$D:$D,'Source'!$A:$A,"113 - Kupat Holim Meuhedet",'Source'!$B:$B,$A208)</f>
        <v>7</v>
      </c>
      <c r="D208" s="8" t="n">
        <f aca="false">SUMIFS('Source'!$F:$F,'Source'!$A:$A,"113 - Kupat Holim Meuhedet",'Source'!$B:$B,$A208)</f>
        <v>8</v>
      </c>
      <c r="E208" s="8" t="n">
        <f aca="false">D208*$J$5</f>
        <v>10.1052631578947</v>
      </c>
      <c r="F208" s="8" t="n">
        <f aca="false">E208-C208</f>
        <v>3.10526315789474</v>
      </c>
      <c r="G208" s="9" t="n">
        <f aca="false">IF(AND(C208=0,E208=0),0,IF(C208=0,"New",(E208-C208)/C208))</f>
        <v>0.443609022556391</v>
      </c>
      <c r="H208" s="8" t="n">
        <f aca="false">SUMIFS('Source'!$E:$E,'Source'!$A:$A,"113 - Kupat Holim Meuhedet",'Source'!$B:$B,$A208)</f>
        <v>954.1</v>
      </c>
      <c r="I208" s="8" t="n">
        <f aca="false">SUMIFS('Source'!$G:$G,'Source'!$A:$A,"113 - Kupat Holim Meuhedet",'Source'!$B:$B,$A208)</f>
        <v>1090.4</v>
      </c>
      <c r="J208" s="8" t="n">
        <f aca="false">I208*$J$5</f>
        <v>1377.34736842105</v>
      </c>
      <c r="K208" s="8" t="n">
        <f aca="false">J208-H208</f>
        <v>423.247368421052</v>
      </c>
      <c r="L208" s="9" t="n">
        <f aca="false">IF(AND(H208=0,J208=0),0,IF(H208=0,"New",(J208-H208)/H208))</f>
        <v>0.443609022556391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450</v>
      </c>
      <c r="B209" s="7" t="str">
        <f aca="false">IFERROR(INDEX('Source'!$C:$C,MATCH($A209,'Source'!$B:$B,0)),"")</f>
        <v>חגורת גב+סגירה כפולה בז'</v>
      </c>
      <c r="C209" s="8" t="n">
        <f aca="false">SUMIFS('Source'!$D:$D,'Source'!$A:$A,"113 - Kupat Holim Meuhedet",'Source'!$B:$B,$A209)</f>
        <v>2</v>
      </c>
      <c r="D209" s="8" t="n">
        <f aca="false">SUMIFS('Source'!$F:$F,'Source'!$A:$A,"113 - Kupat Holim Meuhedet",'Source'!$B:$B,$A209)</f>
        <v>0</v>
      </c>
      <c r="E209" s="8" t="n">
        <f aca="false">D209*$J$5</f>
        <v>0</v>
      </c>
      <c r="F209" s="8" t="n">
        <f aca="false">E209-C209</f>
        <v>-2</v>
      </c>
      <c r="G209" s="9" t="n">
        <f aca="false">IF(AND(C209=0,E209=0),0,IF(C209=0,"New",(E209-C209)/C209))</f>
        <v>-1</v>
      </c>
      <c r="H209" s="8" t="n">
        <f aca="false">SUMIFS('Source'!$E:$E,'Source'!$A:$A,"113 - Kupat Holim Meuhedet",'Source'!$B:$B,$A209)</f>
        <v>130</v>
      </c>
      <c r="I209" s="8" t="n">
        <f aca="false">SUMIFS('Source'!$G:$G,'Source'!$A:$A,"113 - Kupat Holim Meuhedet",'Source'!$B:$B,$A209)</f>
        <v>0</v>
      </c>
      <c r="J209" s="8" t="n">
        <f aca="false">I209*$J$5</f>
        <v>0</v>
      </c>
      <c r="K209" s="8" t="n">
        <f aca="false">J209-H209</f>
        <v>-130</v>
      </c>
      <c r="L209" s="9" t="n">
        <f aca="false">IF(AND(H209=0,J209=0),0,IF(H209=0,"New",(J209-H209)/H209))</f>
        <v>-1</v>
      </c>
      <c r="M209" s="7" t="str">
        <f aca="false">IF(AND(OR(C209&lt;&gt;0,H209&lt;&gt;0),D209=0,I209=0),"DROP",IF(AND(OR(D209&lt;&gt;0,I209&lt;&gt;0),C209=0,H209=0),"NEW",""))</f>
        <v>DROP</v>
      </c>
    </row>
    <row r="210" customFormat="false" ht="15" hidden="false" customHeight="false" outlineLevel="0" collapsed="false">
      <c r="A210" s="7" t="s">
        <v>600</v>
      </c>
      <c r="B210" s="7" t="str">
        <f aca="false">IFERROR(INDEX('Source'!$C:$C,MATCH($A210,'Source'!$B:$B,0)),"")</f>
        <v>חגורת גב+סגירה כפולה בז'</v>
      </c>
      <c r="C210" s="8" t="n">
        <f aca="false">SUMIFS('Source'!$D:$D,'Source'!$A:$A,"113 - Kupat Holim Meuhedet",'Source'!$B:$B,$A210)</f>
        <v>2</v>
      </c>
      <c r="D210" s="8" t="n">
        <f aca="false">SUMIFS('Source'!$F:$F,'Source'!$A:$A,"113 - Kupat Holim Meuhedet",'Source'!$B:$B,$A210)</f>
        <v>0</v>
      </c>
      <c r="E210" s="8" t="n">
        <f aca="false">D210*$J$5</f>
        <v>0</v>
      </c>
      <c r="F210" s="8" t="n">
        <f aca="false">E210-C210</f>
        <v>-2</v>
      </c>
      <c r="G210" s="9" t="n">
        <f aca="false">IF(AND(C210=0,E210=0),0,IF(C210=0,"New",(E210-C210)/C210))</f>
        <v>-1</v>
      </c>
      <c r="H210" s="8" t="n">
        <f aca="false">SUMIFS('Source'!$E:$E,'Source'!$A:$A,"113 - Kupat Holim Meuhedet",'Source'!$B:$B,$A210)</f>
        <v>130</v>
      </c>
      <c r="I210" s="8" t="n">
        <f aca="false">SUMIFS('Source'!$G:$G,'Source'!$A:$A,"113 - Kupat Holim Meuhedet",'Source'!$B:$B,$A210)</f>
        <v>0</v>
      </c>
      <c r="J210" s="8" t="n">
        <f aca="false">I210*$J$5</f>
        <v>0</v>
      </c>
      <c r="K210" s="8" t="n">
        <f aca="false">J210-H210</f>
        <v>-130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454</v>
      </c>
      <c r="B211" s="7" t="str">
        <f aca="false">IFERROR(INDEX('Source'!$C:$C,MATCH($A211,'Source'!$B:$B,0)),"")</f>
        <v>מדרס סיליקון לנעלי עקב</v>
      </c>
      <c r="C211" s="8" t="n">
        <f aca="false">SUMIFS('Source'!$D:$D,'Source'!$A:$A,"113 - Kupat Holim Meuhedet",'Source'!$B:$B,$A211)</f>
        <v>4</v>
      </c>
      <c r="D211" s="8" t="n">
        <f aca="false">SUMIFS('Source'!$F:$F,'Source'!$A:$A,"113 - Kupat Holim Meuhedet",'Source'!$B:$B,$A211)</f>
        <v>0</v>
      </c>
      <c r="E211" s="8" t="n">
        <f aca="false">D211*$J$5</f>
        <v>0</v>
      </c>
      <c r="F211" s="8" t="n">
        <f aca="false">E211-C211</f>
        <v>-4</v>
      </c>
      <c r="G211" s="9" t="n">
        <f aca="false">IF(AND(C211=0,E211=0),0,IF(C211=0,"New",(E211-C211)/C211))</f>
        <v>-1</v>
      </c>
      <c r="H211" s="8" t="n">
        <f aca="false">SUMIFS('Source'!$E:$E,'Source'!$A:$A,"113 - Kupat Holim Meuhedet",'Source'!$B:$B,$A211)</f>
        <v>128.56</v>
      </c>
      <c r="I211" s="8" t="n">
        <f aca="false">SUMIFS('Source'!$G:$G,'Source'!$A:$A,"113 - Kupat Holim Meuhedet",'Source'!$B:$B,$A211)</f>
        <v>0</v>
      </c>
      <c r="J211" s="8" t="n">
        <f aca="false">I211*$J$5</f>
        <v>0</v>
      </c>
      <c r="K211" s="8" t="n">
        <f aca="false">J211-H211</f>
        <v>-128.56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305</v>
      </c>
      <c r="B212" s="7" t="str">
        <f aca="false">IFERROR(INDEX('Source'!$C:$C,MATCH($A212,'Source'!$B:$B,0)),"")</f>
        <v>חגורת קיבוע לכתף</v>
      </c>
      <c r="C212" s="8" t="n">
        <f aca="false">SUMIFS('Source'!$D:$D,'Source'!$A:$A,"113 - Kupat Holim Meuhedet",'Source'!$B:$B,$A212)</f>
        <v>2</v>
      </c>
      <c r="D212" s="8" t="n">
        <f aca="false">SUMIFS('Source'!$F:$F,'Source'!$A:$A,"113 - Kupat Holim Meuhedet",'Source'!$B:$B,$A212)</f>
        <v>1</v>
      </c>
      <c r="E212" s="8" t="n">
        <f aca="false">D212*$J$5</f>
        <v>1.26315789473684</v>
      </c>
      <c r="F212" s="8" t="n">
        <f aca="false">E212-C212</f>
        <v>-0.736842105263158</v>
      </c>
      <c r="G212" s="9" t="n">
        <f aca="false">IF(AND(C212=0,E212=0),0,IF(C212=0,"New",(E212-C212)/C212))</f>
        <v>-0.368421052631579</v>
      </c>
      <c r="H212" s="8" t="n">
        <f aca="false">SUMIFS('Source'!$E:$E,'Source'!$A:$A,"113 - Kupat Holim Meuhedet",'Source'!$B:$B,$A212)</f>
        <v>253</v>
      </c>
      <c r="I212" s="8" t="n">
        <f aca="false">SUMIFS('Source'!$G:$G,'Source'!$A:$A,"113 - Kupat Holim Meuhedet",'Source'!$B:$B,$A212)</f>
        <v>126.5</v>
      </c>
      <c r="J212" s="8" t="n">
        <f aca="false">I212*$J$5</f>
        <v>159.789473684211</v>
      </c>
      <c r="K212" s="8" t="n">
        <f aca="false">J212-H212</f>
        <v>-93.2105263157895</v>
      </c>
      <c r="L212" s="9" t="n">
        <f aca="false">IF(AND(H212=0,J212=0),0,IF(H212=0,"New",(J212-H212)/H212))</f>
        <v>-0.368421052631579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813</v>
      </c>
      <c r="B213" s="7" t="str">
        <f aca="false">IFERROR(INDEX('Source'!$C:$C,MATCH($A213,'Source'!$B:$B,0)),"")</f>
        <v>קינזיולוגי טייפ</v>
      </c>
      <c r="C213" s="8" t="n">
        <f aca="false">SUMIFS('Source'!$D:$D,'Source'!$A:$A,"113 - Kupat Holim Meuhedet",'Source'!$B:$B,$A213)</f>
        <v>6</v>
      </c>
      <c r="D213" s="8" t="n">
        <f aca="false">SUMIFS('Source'!$F:$F,'Source'!$A:$A,"113 - Kupat Holim Meuhedet",'Source'!$B:$B,$A213)</f>
        <v>4</v>
      </c>
      <c r="E213" s="8" t="n">
        <f aca="false">D213*$J$5</f>
        <v>5.05263157894737</v>
      </c>
      <c r="F213" s="8" t="n">
        <f aca="false">E213-C213</f>
        <v>-0.947368421052632</v>
      </c>
      <c r="G213" s="9" t="n">
        <f aca="false">IF(AND(C213=0,E213=0),0,IF(C213=0,"New",(E213-C213)/C213))</f>
        <v>-0.157894736842105</v>
      </c>
      <c r="H213" s="8" t="n">
        <f aca="false">SUMIFS('Source'!$E:$E,'Source'!$A:$A,"113 - Kupat Holim Meuhedet",'Source'!$B:$B,$A213)</f>
        <v>377.82</v>
      </c>
      <c r="I213" s="8" t="n">
        <f aca="false">SUMIFS('Source'!$G:$G,'Source'!$A:$A,"113 - Kupat Holim Meuhedet",'Source'!$B:$B,$A213)</f>
        <v>251.88</v>
      </c>
      <c r="J213" s="8" t="n">
        <f aca="false">I213*$J$5</f>
        <v>318.164210526316</v>
      </c>
      <c r="K213" s="8" t="n">
        <f aca="false">J213-H213</f>
        <v>-59.6557894736843</v>
      </c>
      <c r="L213" s="9" t="n">
        <f aca="false">IF(AND(H213=0,J213=0),0,IF(H213=0,"New",(J213-H213)/H213))</f>
        <v>-0.157894736842105</v>
      </c>
      <c r="M213" s="7" t="str">
        <f aca="false">IF(AND(OR(C213&lt;&gt;0,H213&lt;&gt;0),D213=0,I213=0),"DROP",IF(AND(OR(D213&lt;&gt;0,I213&lt;&gt;0),C213=0,H213=0),"NEW",""))</f>
        <v/>
      </c>
    </row>
    <row r="214" customFormat="false" ht="15" hidden="false" customHeight="false" outlineLevel="0" collapsed="false">
      <c r="A214" s="7" t="s">
        <v>437</v>
      </c>
      <c r="B214" s="7" t="str">
        <f aca="false">IFERROR(INDEX('Source'!$C:$C,MATCH($A214,'Source'!$B:$B,0)),"")</f>
        <v>גרבי נוחות חורף אפור</v>
      </c>
      <c r="C214" s="8" t="n">
        <f aca="false">SUMIFS('Source'!$D:$D,'Source'!$A:$A,"113 - Kupat Holim Meuhedet",'Source'!$B:$B,$A214)</f>
        <v>7</v>
      </c>
      <c r="D214" s="8" t="n">
        <f aca="false">SUMIFS('Source'!$F:$F,'Source'!$A:$A,"113 - Kupat Holim Meuhedet",'Source'!$B:$B,$A214)</f>
        <v>12</v>
      </c>
      <c r="E214" s="8" t="n">
        <f aca="false">D214*$J$5</f>
        <v>15.1578947368421</v>
      </c>
      <c r="F214" s="8" t="n">
        <f aca="false">E214-C214</f>
        <v>8.1578947368421</v>
      </c>
      <c r="G214" s="9" t="n">
        <f aca="false">IF(AND(C214=0,E214=0),0,IF(C214=0,"New",(E214-C214)/C214))</f>
        <v>1.16541353383459</v>
      </c>
      <c r="H214" s="8" t="n">
        <f aca="false">SUMIFS('Source'!$E:$E,'Source'!$A:$A,"113 - Kupat Holim Meuhedet",'Source'!$B:$B,$A214)</f>
        <v>165.2</v>
      </c>
      <c r="I214" s="8" t="n">
        <f aca="false">SUMIFS('Source'!$G:$G,'Source'!$A:$A,"113 - Kupat Holim Meuhedet",'Source'!$B:$B,$A214)</f>
        <v>283.2</v>
      </c>
      <c r="J214" s="8" t="n">
        <f aca="false">I214*$J$5</f>
        <v>357.726315789474</v>
      </c>
      <c r="K214" s="8" t="n">
        <f aca="false">J214-H214</f>
        <v>192.526315789474</v>
      </c>
      <c r="L214" s="9" t="n">
        <f aca="false">IF(AND(H214=0,J214=0),0,IF(H214=0,"New",(J214-H214)/H214))</f>
        <v>1.16541353383459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715</v>
      </c>
      <c r="B215" s="7" t="str">
        <f aca="false">IFERROR(INDEX('Source'!$C:$C,MATCH($A215,'Source'!$B:$B,0)),"")</f>
        <v>חגורה אחרי ניתוח</v>
      </c>
      <c r="C215" s="8" t="n">
        <f aca="false">SUMIFS('Source'!$D:$D,'Source'!$A:$A,"113 - Kupat Holim Meuhedet",'Source'!$B:$B,$A215)</f>
        <v>1</v>
      </c>
      <c r="D215" s="8" t="n">
        <f aca="false">SUMIFS('Source'!$F:$F,'Source'!$A:$A,"113 - Kupat Holim Meuhedet",'Source'!$B:$B,$A215)</f>
        <v>0</v>
      </c>
      <c r="E215" s="8" t="n">
        <f aca="false">D215*$J$5</f>
        <v>0</v>
      </c>
      <c r="F215" s="8" t="n">
        <f aca="false">E215-C215</f>
        <v>-1</v>
      </c>
      <c r="G215" s="9" t="n">
        <f aca="false">IF(AND(C215=0,E215=0),0,IF(C215=0,"New",(E215-C215)/C215))</f>
        <v>-1</v>
      </c>
      <c r="H215" s="8" t="n">
        <f aca="false">SUMIFS('Source'!$E:$E,'Source'!$A:$A,"113 - Kupat Holim Meuhedet",'Source'!$B:$B,$A215)</f>
        <v>113.58</v>
      </c>
      <c r="I215" s="8" t="n">
        <f aca="false">SUMIFS('Source'!$G:$G,'Source'!$A:$A,"113 - Kupat Holim Meuhedet",'Source'!$B:$B,$A215)</f>
        <v>0</v>
      </c>
      <c r="J215" s="8" t="n">
        <f aca="false">I215*$J$5</f>
        <v>0</v>
      </c>
      <c r="K215" s="8" t="n">
        <f aca="false">J215-H215</f>
        <v>-113.58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354</v>
      </c>
      <c r="B216" s="7" t="str">
        <f aca="false">IFERROR(INDEX('Source'!$C:$C,MATCH($A216,'Source'!$B:$B,0)),"")</f>
        <v>גרבי נוחות קיץ לבן</v>
      </c>
      <c r="C216" s="8" t="n">
        <f aca="false">SUMIFS('Source'!$D:$D,'Source'!$A:$A,"113 - Kupat Holim Meuhedet",'Source'!$B:$B,$A216)</f>
        <v>37</v>
      </c>
      <c r="D216" s="8" t="n">
        <f aca="false">SUMIFS('Source'!$F:$F,'Source'!$A:$A,"113 - Kupat Holim Meuhedet",'Source'!$B:$B,$A216)</f>
        <v>31</v>
      </c>
      <c r="E216" s="8" t="n">
        <f aca="false">D216*$J$5</f>
        <v>39.1578947368421</v>
      </c>
      <c r="F216" s="8" t="n">
        <f aca="false">E216-C216</f>
        <v>2.1578947368421</v>
      </c>
      <c r="G216" s="9" t="n">
        <f aca="false">IF(AND(C216=0,E216=0),0,IF(C216=0,"New",(E216-C216)/C216))</f>
        <v>0.0583214793741109</v>
      </c>
      <c r="H216" s="8" t="n">
        <f aca="false">SUMIFS('Source'!$E:$E,'Source'!$A:$A,"113 - Kupat Holim Meuhedet",'Source'!$B:$B,$A216)</f>
        <v>680.8</v>
      </c>
      <c r="I216" s="8" t="n">
        <f aca="false">SUMIFS('Source'!$G:$G,'Source'!$A:$A,"113 - Kupat Holim Meuhedet",'Source'!$B:$B,$A216)</f>
        <v>570.4</v>
      </c>
      <c r="J216" s="8" t="n">
        <f aca="false">I216*$J$5</f>
        <v>720.505263157895</v>
      </c>
      <c r="K216" s="8" t="n">
        <f aca="false">J216-H216</f>
        <v>39.7052631578947</v>
      </c>
      <c r="L216" s="9" t="n">
        <f aca="false">IF(AND(H216=0,J216=0),0,IF(H216=0,"New",(J216-H216)/H216))</f>
        <v>0.0583214793741109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559</v>
      </c>
      <c r="B217" s="7" t="str">
        <f aca="false">IFERROR(INDEX('Source'!$C:$C,MATCH($A217,'Source'!$B:$B,0)),"")</f>
        <v>חגורה לשבר טבור</v>
      </c>
      <c r="C217" s="8" t="n">
        <f aca="false">SUMIFS('Source'!$D:$D,'Source'!$A:$A,"113 - Kupat Holim Meuhedet",'Source'!$B:$B,$A217)</f>
        <v>1</v>
      </c>
      <c r="D217" s="8" t="n">
        <f aca="false">SUMIFS('Source'!$F:$F,'Source'!$A:$A,"113 - Kupat Holim Meuhedet",'Source'!$B:$B,$A217)</f>
        <v>0</v>
      </c>
      <c r="E217" s="8" t="n">
        <f aca="false">D217*$J$5</f>
        <v>0</v>
      </c>
      <c r="F217" s="8" t="n">
        <f aca="false">E217-C217</f>
        <v>-1</v>
      </c>
      <c r="G217" s="9" t="n">
        <f aca="false">IF(AND(C217=0,E217=0),0,IF(C217=0,"New",(E217-C217)/C217))</f>
        <v>-1</v>
      </c>
      <c r="H217" s="8" t="n">
        <f aca="false">SUMIFS('Source'!$E:$E,'Source'!$A:$A,"113 - Kupat Holim Meuhedet",'Source'!$B:$B,$A217)</f>
        <v>107.09</v>
      </c>
      <c r="I217" s="8" t="n">
        <f aca="false">SUMIFS('Source'!$G:$G,'Source'!$A:$A,"113 - Kupat Holim Meuhedet",'Source'!$B:$B,$A217)</f>
        <v>0</v>
      </c>
      <c r="J217" s="8" t="n">
        <f aca="false">I217*$J$5</f>
        <v>0</v>
      </c>
      <c r="K217" s="8" t="n">
        <f aca="false">J217-H217</f>
        <v>-107.09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558</v>
      </c>
      <c r="B218" s="7" t="str">
        <f aca="false">IFERROR(INDEX('Source'!$C:$C,MATCH($A218,'Source'!$B:$B,0)),"")</f>
        <v>סד לקרסול</v>
      </c>
      <c r="C218" s="8" t="n">
        <f aca="false">SUMIFS('Source'!$D:$D,'Source'!$A:$A,"113 - Kupat Holim Meuhedet",'Source'!$B:$B,$A218)</f>
        <v>1</v>
      </c>
      <c r="D218" s="8" t="n">
        <f aca="false">SUMIFS('Source'!$F:$F,'Source'!$A:$A,"113 - Kupat Holim Meuhedet",'Source'!$B:$B,$A218)</f>
        <v>2</v>
      </c>
      <c r="E218" s="8" t="n">
        <f aca="false">D218*$J$5</f>
        <v>2.52631578947368</v>
      </c>
      <c r="F218" s="8" t="n">
        <f aca="false">E218-C218</f>
        <v>1.52631578947368</v>
      </c>
      <c r="G218" s="9" t="n">
        <f aca="false">IF(AND(C218=0,E218=0),0,IF(C218=0,"New",(E218-C218)/C218))</f>
        <v>1.52631578947368</v>
      </c>
      <c r="H218" s="8" t="n">
        <f aca="false">SUMIFS('Source'!$E:$E,'Source'!$A:$A,"113 - Kupat Holim Meuhedet",'Source'!$B:$B,$A218)</f>
        <v>94.1</v>
      </c>
      <c r="I218" s="8" t="n">
        <f aca="false">SUMIFS('Source'!$G:$G,'Source'!$A:$A,"113 - Kupat Holim Meuhedet",'Source'!$B:$B,$A218)</f>
        <v>188.2</v>
      </c>
      <c r="J218" s="8" t="n">
        <f aca="false">I218*$J$5</f>
        <v>237.726315789474</v>
      </c>
      <c r="K218" s="8" t="n">
        <f aca="false">J218-H218</f>
        <v>143.626315789474</v>
      </c>
      <c r="L218" s="9" t="n">
        <f aca="false">IF(AND(H218=0,J218=0),0,IF(H218=0,"New",(J218-H218)/H218))</f>
        <v>1.52631578947368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566</v>
      </c>
      <c r="B219" s="7" t="str">
        <f aca="false">IFERROR(INDEX('Source'!$C:$C,MATCH($A219,'Source'!$B:$B,0)),"")</f>
        <v>מגן מרפק</v>
      </c>
      <c r="C219" s="8" t="n">
        <f aca="false">SUMIFS('Source'!$D:$D,'Source'!$A:$A,"113 - Kupat Holim Meuhedet",'Source'!$B:$B,$A219)</f>
        <v>13</v>
      </c>
      <c r="D219" s="8" t="n">
        <f aca="false">SUMIFS('Source'!$F:$F,'Source'!$A:$A,"113 - Kupat Holim Meuhedet",'Source'!$B:$B,$A219)</f>
        <v>8</v>
      </c>
      <c r="E219" s="8" t="n">
        <f aca="false">D219*$J$5</f>
        <v>10.1052631578947</v>
      </c>
      <c r="F219" s="8" t="n">
        <f aca="false">E219-C219</f>
        <v>-2.89473684210526</v>
      </c>
      <c r="G219" s="9" t="n">
        <f aca="false">IF(AND(C219=0,E219=0),0,IF(C219=0,"New",(E219-C219)/C219))</f>
        <v>-0.222672064777328</v>
      </c>
      <c r="H219" s="8" t="n">
        <f aca="false">SUMIFS('Source'!$E:$E,'Source'!$A:$A,"113 - Kupat Holim Meuhedet",'Source'!$B:$B,$A219)</f>
        <v>221</v>
      </c>
      <c r="I219" s="8" t="n">
        <f aca="false">SUMIFS('Source'!$G:$G,'Source'!$A:$A,"113 - Kupat Holim Meuhedet",'Source'!$B:$B,$A219)</f>
        <v>136</v>
      </c>
      <c r="J219" s="8" t="n">
        <f aca="false">I219*$J$5</f>
        <v>171.789473684211</v>
      </c>
      <c r="K219" s="8" t="n">
        <f aca="false">J219-H219</f>
        <v>-49.2105263157895</v>
      </c>
      <c r="L219" s="9" t="n">
        <f aca="false">IF(AND(H219=0,J219=0),0,IF(H219=0,"New",(J219-H219)/H219))</f>
        <v>-0.222672064777328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507</v>
      </c>
      <c r="B220" s="7" t="str">
        <f aca="false">IFERROR(INDEX('Source'!$C:$C,MATCH($A220,'Source'!$B:$B,0)),"")</f>
        <v>מגן קרסול פתוח</v>
      </c>
      <c r="C220" s="8" t="n">
        <f aca="false">SUMIFS('Source'!$D:$D,'Source'!$A:$A,"113 - Kupat Holim Meuhedet",'Source'!$B:$B,$A220)</f>
        <v>8</v>
      </c>
      <c r="D220" s="8" t="n">
        <f aca="false">SUMIFS('Source'!$F:$F,'Source'!$A:$A,"113 - Kupat Holim Meuhedet",'Source'!$B:$B,$A220)</f>
        <v>3</v>
      </c>
      <c r="E220" s="8" t="n">
        <f aca="false">D220*$J$5</f>
        <v>3.78947368421053</v>
      </c>
      <c r="F220" s="8" t="n">
        <f aca="false">E220-C220</f>
        <v>-4.21052631578947</v>
      </c>
      <c r="G220" s="9" t="n">
        <f aca="false">IF(AND(C220=0,E220=0),0,IF(C220=0,"New",(E220-C220)/C220))</f>
        <v>-0.526315789473684</v>
      </c>
      <c r="H220" s="8" t="n">
        <f aca="false">SUMIFS('Source'!$E:$E,'Source'!$A:$A,"113 - Kupat Holim Meuhedet",'Source'!$B:$B,$A220)</f>
        <v>136</v>
      </c>
      <c r="I220" s="8" t="n">
        <f aca="false">SUMIFS('Source'!$G:$G,'Source'!$A:$A,"113 - Kupat Holim Meuhedet",'Source'!$B:$B,$A220)</f>
        <v>51</v>
      </c>
      <c r="J220" s="8" t="n">
        <f aca="false">I220*$J$5</f>
        <v>64.421052631579</v>
      </c>
      <c r="K220" s="8" t="n">
        <f aca="false">J220-H220</f>
        <v>-71.5789473684211</v>
      </c>
      <c r="L220" s="9" t="n">
        <f aca="false">IF(AND(H220=0,J220=0),0,IF(H220=0,"New",(J220-H220)/H220))</f>
        <v>-0.526315789473684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365</v>
      </c>
      <c r="B221" s="7" t="str">
        <f aca="false">IFERROR(INDEX('Source'!$C:$C,MATCH($A221,'Source'!$B:$B,0)),"")</f>
        <v>מגן ירך</v>
      </c>
      <c r="C221" s="8" t="n">
        <f aca="false">SUMIFS('Source'!$D:$D,'Source'!$A:$A,"113 - Kupat Holim Meuhedet",'Source'!$B:$B,$A221)</f>
        <v>10</v>
      </c>
      <c r="D221" s="8" t="n">
        <f aca="false">SUMIFS('Source'!$F:$F,'Source'!$A:$A,"113 - Kupat Holim Meuhedet",'Source'!$B:$B,$A221)</f>
        <v>6</v>
      </c>
      <c r="E221" s="8" t="n">
        <f aca="false">D221*$J$5</f>
        <v>7.57894736842105</v>
      </c>
      <c r="F221" s="8" t="n">
        <f aca="false">E221-C221</f>
        <v>-2.42105263157895</v>
      </c>
      <c r="G221" s="9" t="n">
        <f aca="false">IF(AND(C221=0,E221=0),0,IF(C221=0,"New",(E221-C221)/C221))</f>
        <v>-0.242105263157895</v>
      </c>
      <c r="H221" s="8" t="n">
        <f aca="false">SUMIFS('Source'!$E:$E,'Source'!$A:$A,"113 - Kupat Holim Meuhedet",'Source'!$B:$B,$A221)</f>
        <v>210</v>
      </c>
      <c r="I221" s="8" t="n">
        <f aca="false">SUMIFS('Source'!$G:$G,'Source'!$A:$A,"113 - Kupat Holim Meuhedet",'Source'!$B:$B,$A221)</f>
        <v>126</v>
      </c>
      <c r="J221" s="8" t="n">
        <f aca="false">I221*$J$5</f>
        <v>159.157894736842</v>
      </c>
      <c r="K221" s="8" t="n">
        <f aca="false">J221-H221</f>
        <v>-50.8421052631579</v>
      </c>
      <c r="L221" s="9" t="n">
        <f aca="false">IF(AND(H221=0,J221=0),0,IF(H221=0,"New",(J221-H221)/H221))</f>
        <v>-0.242105263157895</v>
      </c>
      <c r="M221" s="7" t="str">
        <f aca="false">IF(AND(OR(C221&lt;&gt;0,H221&lt;&gt;0),D221=0,I221=0),"DROP",IF(AND(OR(D221&lt;&gt;0,I221&lt;&gt;0),C221=0,H221=0),"NEW",""))</f>
        <v/>
      </c>
    </row>
    <row r="222" customFormat="false" ht="15" hidden="false" customHeight="false" outlineLevel="0" collapsed="false">
      <c r="A222" s="7" t="s">
        <v>378</v>
      </c>
      <c r="B222" s="7" t="str">
        <f aca="false">IFERROR(INDEX('Source'!$C:$C,MATCH($A222,'Source'!$B:$B,0)),"")</f>
        <v>חגורת בטן</v>
      </c>
      <c r="C222" s="8" t="n">
        <f aca="false">SUMIFS('Source'!$D:$D,'Source'!$A:$A,"113 - Kupat Holim Meuhedet",'Source'!$B:$B,$A222)</f>
        <v>-1</v>
      </c>
      <c r="D222" s="8" t="n">
        <f aca="false">SUMIFS('Source'!$F:$F,'Source'!$A:$A,"113 - Kupat Holim Meuhedet",'Source'!$B:$B,$A222)</f>
        <v>0</v>
      </c>
      <c r="E222" s="8" t="n">
        <f aca="false">D222*$J$5</f>
        <v>0</v>
      </c>
      <c r="F222" s="8" t="n">
        <f aca="false">E222-C222</f>
        <v>1</v>
      </c>
      <c r="G222" s="9" t="n">
        <f aca="false">IF(AND(C222=0,E222=0),0,IF(C222=0,"New",(E222-C222)/C222))</f>
        <v>-1</v>
      </c>
      <c r="H222" s="8" t="n">
        <f aca="false">SUMIFS('Source'!$E:$E,'Source'!$A:$A,"113 - Kupat Holim Meuhedet",'Source'!$B:$B,$A222)</f>
        <v>-74.63</v>
      </c>
      <c r="I222" s="8" t="n">
        <f aca="false">SUMIFS('Source'!$G:$G,'Source'!$A:$A,"113 - Kupat Holim Meuhedet",'Source'!$B:$B,$A222)</f>
        <v>0</v>
      </c>
      <c r="J222" s="8" t="n">
        <f aca="false">I222*$J$5</f>
        <v>0</v>
      </c>
      <c r="K222" s="8" t="n">
        <f aca="false">J222-H222</f>
        <v>74.63</v>
      </c>
      <c r="L222" s="9" t="n">
        <f aca="false">IF(AND(H222=0,J222=0),0,IF(H222=0,"New",(J222-H222)/H222))</f>
        <v>-1</v>
      </c>
      <c r="M222" s="7" t="str">
        <f aca="false">IF(AND(OR(C222&lt;&gt;0,H222&lt;&gt;0),D222=0,I222=0),"DROP",IF(AND(OR(D222&lt;&gt;0,I222&lt;&gt;0),C222=0,H222=0),"NEW",""))</f>
        <v>DROP</v>
      </c>
    </row>
    <row r="223" customFormat="false" ht="15" hidden="false" customHeight="false" outlineLevel="0" collapsed="false">
      <c r="A223" s="7" t="s">
        <v>589</v>
      </c>
      <c r="B223" s="7" t="str">
        <f aca="false">IFERROR(INDEX('Source'!$C:$C,MATCH($A223,'Source'!$B:$B,0)),"")</f>
        <v>חגורת גב+סגירה כפולה בז'</v>
      </c>
      <c r="C223" s="8" t="n">
        <f aca="false">SUMIFS('Source'!$D:$D,'Source'!$A:$A,"113 - Kupat Holim Meuhedet",'Source'!$B:$B,$A223)</f>
        <v>0</v>
      </c>
      <c r="D223" s="8" t="n">
        <f aca="false">SUMIFS('Source'!$F:$F,'Source'!$A:$A,"113 - Kupat Holim Meuhedet",'Source'!$B:$B,$A223)</f>
        <v>1</v>
      </c>
      <c r="E223" s="8" t="n">
        <f aca="false">D223*$J$5</f>
        <v>1.26315789473684</v>
      </c>
      <c r="F223" s="8" t="n">
        <f aca="false">E223-C223</f>
        <v>1.26315789473684</v>
      </c>
      <c r="G223" s="9" t="str">
        <f aca="false">IF(AND(C223=0,E223=0),0,IF(C223=0,"New",(E223-C223)/C223))</f>
        <v>New</v>
      </c>
      <c r="H223" s="8" t="n">
        <f aca="false">SUMIFS('Source'!$E:$E,'Source'!$A:$A,"113 - Kupat Holim Meuhedet",'Source'!$B:$B,$A223)</f>
        <v>0</v>
      </c>
      <c r="I223" s="8" t="n">
        <f aca="false">SUMIFS('Source'!$G:$G,'Source'!$A:$A,"113 - Kupat Holim Meuhedet",'Source'!$B:$B,$A223)</f>
        <v>65</v>
      </c>
      <c r="J223" s="8" t="n">
        <f aca="false">I223*$J$5</f>
        <v>82.1052631578947</v>
      </c>
      <c r="K223" s="8" t="n">
        <f aca="false">J223-H223</f>
        <v>82.1052631578947</v>
      </c>
      <c r="L223" s="9" t="str">
        <f aca="false">IF(AND(H223=0,J223=0),0,IF(H223=0,"New",(J223-H223)/H223))</f>
        <v>New</v>
      </c>
      <c r="M223" s="7" t="str">
        <f aca="false">IF(AND(OR(C223&lt;&gt;0,H223&lt;&gt;0),D223=0,I223=0),"DROP",IF(AND(OR(D223&lt;&gt;0,I223&lt;&gt;0),C223=0,H223=0),"NEW",""))</f>
        <v>NEW</v>
      </c>
    </row>
    <row r="224" customFormat="false" ht="15" hidden="false" customHeight="false" outlineLevel="0" collapsed="false">
      <c r="A224" s="7" t="s">
        <v>1029</v>
      </c>
      <c r="B224" s="7" t="str">
        <f aca="false">IFERROR(INDEX('Source'!$C:$C,MATCH($A224,'Source'!$B:$B,0)),"")</f>
        <v>חגורת בטן עממית</v>
      </c>
      <c r="C224" s="8" t="n">
        <f aca="false">SUMIFS('Source'!$D:$D,'Source'!$A:$A,"113 - Kupat Holim Meuhedet",'Source'!$B:$B,$A224)</f>
        <v>5</v>
      </c>
      <c r="D224" s="8" t="n">
        <f aca="false">SUMIFS('Source'!$F:$F,'Source'!$A:$A,"113 - Kupat Holim Meuhedet",'Source'!$B:$B,$A224)</f>
        <v>4</v>
      </c>
      <c r="E224" s="8" t="n">
        <f aca="false">D224*$J$5</f>
        <v>5.05263157894737</v>
      </c>
      <c r="F224" s="8" t="n">
        <f aca="false">E224-C224</f>
        <v>0.0526315789473681</v>
      </c>
      <c r="G224" s="9" t="n">
        <f aca="false">IF(AND(C224=0,E224=0),0,IF(C224=0,"New",(E224-C224)/C224))</f>
        <v>0.0105263157894736</v>
      </c>
      <c r="H224" s="8" t="n">
        <f aca="false">SUMIFS('Source'!$E:$E,'Source'!$A:$A,"113 - Kupat Holim Meuhedet",'Source'!$B:$B,$A224)</f>
        <v>324.45</v>
      </c>
      <c r="I224" s="8" t="n">
        <f aca="false">SUMIFS('Source'!$G:$G,'Source'!$A:$A,"113 - Kupat Holim Meuhedet",'Source'!$B:$B,$A224)</f>
        <v>259.56</v>
      </c>
      <c r="J224" s="8" t="n">
        <f aca="false">I224*$J$5</f>
        <v>327.865263157895</v>
      </c>
      <c r="K224" s="8" t="n">
        <f aca="false">J224-H224</f>
        <v>3.41526315789474</v>
      </c>
      <c r="L224" s="9" t="n">
        <f aca="false">IF(AND(H224=0,J224=0),0,IF(H224=0,"New",(J224-H224)/H224))</f>
        <v>0.0105263157894737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601</v>
      </c>
      <c r="B225" s="7" t="str">
        <f aca="false">IFERROR(INDEX('Source'!$C:$C,MATCH($A225,'Source'!$B:$B,0)),"")</f>
        <v>מדרס סיליקון לנעלי עקב</v>
      </c>
      <c r="C225" s="8" t="n">
        <f aca="false">SUMIFS('Source'!$D:$D,'Source'!$A:$A,"113 - Kupat Holim Meuhedet",'Source'!$B:$B,$A225)</f>
        <v>2</v>
      </c>
      <c r="D225" s="8" t="n">
        <f aca="false">SUMIFS('Source'!$F:$F,'Source'!$A:$A,"113 - Kupat Holim Meuhedet",'Source'!$B:$B,$A225)</f>
        <v>0</v>
      </c>
      <c r="E225" s="8" t="n">
        <f aca="false">D225*$J$5</f>
        <v>0</v>
      </c>
      <c r="F225" s="8" t="n">
        <f aca="false">E225-C225</f>
        <v>-2</v>
      </c>
      <c r="G225" s="9" t="n">
        <f aca="false">IF(AND(C225=0,E225=0),0,IF(C225=0,"New",(E225-C225)/C225))</f>
        <v>-1</v>
      </c>
      <c r="H225" s="8" t="n">
        <f aca="false">SUMIFS('Source'!$E:$E,'Source'!$A:$A,"113 - Kupat Holim Meuhedet",'Source'!$B:$B,$A225)</f>
        <v>64.28</v>
      </c>
      <c r="I225" s="8" t="n">
        <f aca="false">SUMIFS('Source'!$G:$G,'Source'!$A:$A,"113 - Kupat Holim Meuhedet",'Source'!$B:$B,$A225)</f>
        <v>0</v>
      </c>
      <c r="J225" s="8" t="n">
        <f aca="false">I225*$J$5</f>
        <v>0</v>
      </c>
      <c r="K225" s="8" t="n">
        <f aca="false">J225-H225</f>
        <v>-64.28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438</v>
      </c>
      <c r="B226" s="7" t="str">
        <f aca="false">IFERROR(INDEX('Source'!$C:$C,MATCH($A226,'Source'!$B:$B,0)),"")</f>
        <v>גרבי נוחות חורף לבן</v>
      </c>
      <c r="C226" s="8" t="n">
        <f aca="false">SUMIFS('Source'!$D:$D,'Source'!$A:$A,"113 - Kupat Holim Meuhedet",'Source'!$B:$B,$A226)</f>
        <v>3</v>
      </c>
      <c r="D226" s="8" t="n">
        <f aca="false">SUMIFS('Source'!$F:$F,'Source'!$A:$A,"113 - Kupat Holim Meuhedet",'Source'!$B:$B,$A226)</f>
        <v>4</v>
      </c>
      <c r="E226" s="8" t="n">
        <f aca="false">D226*$J$5</f>
        <v>5.05263157894737</v>
      </c>
      <c r="F226" s="8" t="n">
        <f aca="false">E226-C226</f>
        <v>2.05263157894737</v>
      </c>
      <c r="G226" s="9" t="n">
        <f aca="false">IF(AND(C226=0,E226=0),0,IF(C226=0,"New",(E226-C226)/C226))</f>
        <v>0.684210526315789</v>
      </c>
      <c r="H226" s="8" t="n">
        <f aca="false">SUMIFS('Source'!$E:$E,'Source'!$A:$A,"113 - Kupat Holim Meuhedet",'Source'!$B:$B,$A226)</f>
        <v>70.8</v>
      </c>
      <c r="I226" s="8" t="n">
        <f aca="false">SUMIFS('Source'!$G:$G,'Source'!$A:$A,"113 - Kupat Holim Meuhedet",'Source'!$B:$B,$A226)</f>
        <v>94.4</v>
      </c>
      <c r="J226" s="8" t="n">
        <f aca="false">I226*$J$5</f>
        <v>119.242105263158</v>
      </c>
      <c r="K226" s="8" t="n">
        <f aca="false">J226-H226</f>
        <v>48.4421052631579</v>
      </c>
      <c r="L226" s="9" t="n">
        <f aca="false">IF(AND(H226=0,J226=0),0,IF(H226=0,"New",(J226-H226)/H226))</f>
        <v>0.68421052631579</v>
      </c>
      <c r="M226" s="7" t="str">
        <f aca="false">IF(AND(OR(C226&lt;&gt;0,H226&lt;&gt;0),D226=0,I226=0),"DROP",IF(AND(OR(D226&lt;&gt;0,I226&lt;&gt;0),C226=0,H226=0),"NEW",""))</f>
        <v/>
      </c>
    </row>
    <row r="227" customFormat="false" ht="15" hidden="false" customHeight="false" outlineLevel="0" collapsed="false">
      <c r="A227" s="7" t="s">
        <v>555</v>
      </c>
      <c r="B227" s="7" t="str">
        <f aca="false">IFERROR(INDEX('Source'!$C:$C,MATCH($A227,'Source'!$B:$B,0)),"")</f>
        <v>מגן ירך</v>
      </c>
      <c r="C227" s="8" t="n">
        <f aca="false">SUMIFS('Source'!$D:$D,'Source'!$A:$A,"113 - Kupat Holim Meuhedet",'Source'!$B:$B,$A227)</f>
        <v>1</v>
      </c>
      <c r="D227" s="8" t="n">
        <f aca="false">SUMIFS('Source'!$F:$F,'Source'!$A:$A,"113 - Kupat Holim Meuhedet",'Source'!$B:$B,$A227)</f>
        <v>0</v>
      </c>
      <c r="E227" s="8" t="n">
        <f aca="false">D227*$J$5</f>
        <v>0</v>
      </c>
      <c r="F227" s="8" t="n">
        <f aca="false">E227-C227</f>
        <v>-1</v>
      </c>
      <c r="G227" s="9" t="n">
        <f aca="false">IF(AND(C227=0,E227=0),0,IF(C227=0,"New",(E227-C227)/C227))</f>
        <v>-1</v>
      </c>
      <c r="H227" s="8" t="n">
        <f aca="false">SUMIFS('Source'!$E:$E,'Source'!$A:$A,"113 - Kupat Holim Meuhedet",'Source'!$B:$B,$A227)</f>
        <v>21</v>
      </c>
      <c r="I227" s="8" t="n">
        <f aca="false">SUMIFS('Source'!$G:$G,'Source'!$A:$A,"113 - Kupat Holim Meuhedet",'Source'!$B:$B,$A227)</f>
        <v>0</v>
      </c>
      <c r="J227" s="8" t="n">
        <f aca="false">I227*$J$5</f>
        <v>0</v>
      </c>
      <c r="K227" s="8" t="n">
        <f aca="false">J227-H227</f>
        <v>-21</v>
      </c>
      <c r="L227" s="9" t="n">
        <f aca="false">IF(AND(H227=0,J227=0),0,IF(H227=0,"New",(J227-H227)/H227))</f>
        <v>-1</v>
      </c>
      <c r="M227" s="7" t="str">
        <f aca="false">IF(AND(OR(C227&lt;&gt;0,H227&lt;&gt;0),D227=0,I227=0),"DROP",IF(AND(OR(D227&lt;&gt;0,I227&lt;&gt;0),C227=0,H227=0),"NEW",""))</f>
        <v>DROP</v>
      </c>
    </row>
    <row r="228" customFormat="false" ht="15" hidden="false" customHeight="false" outlineLevel="0" collapsed="false">
      <c r="A228" s="7" t="s">
        <v>396</v>
      </c>
      <c r="B228" s="7" t="str">
        <f aca="false">IFERROR(INDEX('Source'!$C:$C,MATCH($A228,'Source'!$B:$B,0)),"")</f>
        <v>מגן ירך</v>
      </c>
      <c r="C228" s="8" t="n">
        <f aca="false">SUMIFS('Source'!$D:$D,'Source'!$A:$A,"113 - Kupat Holim Meuhedet",'Source'!$B:$B,$A228)</f>
        <v>0</v>
      </c>
      <c r="D228" s="8" t="n">
        <f aca="false">SUMIFS('Source'!$F:$F,'Source'!$A:$A,"113 - Kupat Holim Meuhedet",'Source'!$B:$B,$A228)</f>
        <v>1</v>
      </c>
      <c r="E228" s="8" t="n">
        <f aca="false">D228*$J$5</f>
        <v>1.26315789473684</v>
      </c>
      <c r="F228" s="8" t="n">
        <f aca="false">E228-C228</f>
        <v>1.26315789473684</v>
      </c>
      <c r="G228" s="9" t="str">
        <f aca="false">IF(AND(C228=0,E228=0),0,IF(C228=0,"New",(E228-C228)/C228))</f>
        <v>New</v>
      </c>
      <c r="H228" s="8" t="n">
        <f aca="false">SUMIFS('Source'!$E:$E,'Source'!$A:$A,"113 - Kupat Holim Meuhedet",'Source'!$B:$B,$A228)</f>
        <v>0</v>
      </c>
      <c r="I228" s="8" t="n">
        <f aca="false">SUMIFS('Source'!$G:$G,'Source'!$A:$A,"113 - Kupat Holim Meuhedet",'Source'!$B:$B,$A228)</f>
        <v>21</v>
      </c>
      <c r="J228" s="8" t="n">
        <f aca="false">I228*$J$5</f>
        <v>26.5263157894737</v>
      </c>
      <c r="K228" s="8" t="n">
        <f aca="false">J228-H228</f>
        <v>26.5263157894737</v>
      </c>
      <c r="L228" s="9" t="str">
        <f aca="false">IF(AND(H228=0,J228=0),0,IF(H228=0,"New",(J228-H228)/H228))</f>
        <v>New</v>
      </c>
      <c r="M228" s="7" t="str">
        <f aca="false">IF(AND(OR(C228&lt;&gt;0,H228&lt;&gt;0),D228=0,I228=0),"DROP",IF(AND(OR(D228&lt;&gt;0,I228&lt;&gt;0),C228=0,H228=0),"NEW",""))</f>
        <v>NEW</v>
      </c>
    </row>
    <row r="229" customFormat="false" ht="15" hidden="false" customHeight="false" outlineLevel="0" collapsed="false">
      <c r="A229" s="7" t="s">
        <v>547</v>
      </c>
      <c r="B229" s="7" t="str">
        <f aca="false">IFERROR(INDEX('Source'!$C:$C,MATCH($A229,'Source'!$B:$B,0)),"")</f>
        <v>ריפוד סיליקון לנעלי אצבע</v>
      </c>
      <c r="C229" s="8" t="n">
        <f aca="false">SUMIFS('Source'!$D:$D,'Source'!$A:$A,"113 - Kupat Holim Meuhedet",'Source'!$B:$B,$A229)</f>
        <v>2</v>
      </c>
      <c r="D229" s="8" t="n">
        <f aca="false">SUMIFS('Source'!$F:$F,'Source'!$A:$A,"113 - Kupat Holim Meuhedet",'Source'!$B:$B,$A229)</f>
        <v>1</v>
      </c>
      <c r="E229" s="8" t="n">
        <f aca="false">D229*$J$5</f>
        <v>1.26315789473684</v>
      </c>
      <c r="F229" s="8" t="n">
        <f aca="false">E229-C229</f>
        <v>-0.736842105263158</v>
      </c>
      <c r="G229" s="9" t="n">
        <f aca="false">IF(AND(C229=0,E229=0),0,IF(C229=0,"New",(E229-C229)/C229))</f>
        <v>-0.368421052631579</v>
      </c>
      <c r="H229" s="8" t="n">
        <f aca="false">SUMIFS('Source'!$E:$E,'Source'!$A:$A,"113 - Kupat Holim Meuhedet",'Source'!$B:$B,$A229)</f>
        <v>31.82</v>
      </c>
      <c r="I229" s="8" t="n">
        <f aca="false">SUMIFS('Source'!$G:$G,'Source'!$A:$A,"113 - Kupat Holim Meuhedet",'Source'!$B:$B,$A229)</f>
        <v>15.91</v>
      </c>
      <c r="J229" s="8" t="n">
        <f aca="false">I229*$J$5</f>
        <v>20.0968421052632</v>
      </c>
      <c r="K229" s="8" t="n">
        <f aca="false">J229-H229</f>
        <v>-11.7231578947368</v>
      </c>
      <c r="L229" s="9" t="n">
        <f aca="false">IF(AND(H229=0,J229=0),0,IF(H229=0,"New",(J229-H229)/H229))</f>
        <v>-0.368421052631579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361</v>
      </c>
      <c r="B230" s="7" t="str">
        <f aca="false">IFERROR(INDEX('Source'!$C:$C,MATCH($A230,'Source'!$B:$B,0)),"")</f>
        <v>מגן ירך</v>
      </c>
      <c r="C230" s="8" t="n">
        <f aca="false">SUMIFS('Source'!$D:$D,'Source'!$A:$A,"113 - Kupat Holim Meuhedet",'Source'!$B:$B,$A230)</f>
        <v>7</v>
      </c>
      <c r="D230" s="8" t="n">
        <f aca="false">SUMIFS('Source'!$F:$F,'Source'!$A:$A,"113 - Kupat Holim Meuhedet",'Source'!$B:$B,$A230)</f>
        <v>7</v>
      </c>
      <c r="E230" s="8" t="n">
        <f aca="false">D230*$J$5</f>
        <v>8.84210526315789</v>
      </c>
      <c r="F230" s="8" t="n">
        <f aca="false">E230-C230</f>
        <v>1.84210526315789</v>
      </c>
      <c r="G230" s="9" t="n">
        <f aca="false">IF(AND(C230=0,E230=0),0,IF(C230=0,"New",(E230-C230)/C230))</f>
        <v>0.263157894736842</v>
      </c>
      <c r="H230" s="8" t="n">
        <f aca="false">SUMIFS('Source'!$E:$E,'Source'!$A:$A,"113 - Kupat Holim Meuhedet",'Source'!$B:$B,$A230)</f>
        <v>147</v>
      </c>
      <c r="I230" s="8" t="n">
        <f aca="false">SUMIFS('Source'!$G:$G,'Source'!$A:$A,"113 - Kupat Holim Meuhedet",'Source'!$B:$B,$A230)</f>
        <v>147</v>
      </c>
      <c r="J230" s="8" t="n">
        <f aca="false">I230*$J$5</f>
        <v>185.684210526316</v>
      </c>
      <c r="K230" s="8" t="n">
        <f aca="false">J230-H230</f>
        <v>38.6842105263158</v>
      </c>
      <c r="L230" s="9" t="n">
        <f aca="false">IF(AND(H230=0,J230=0),0,IF(H230=0,"New",(J230-H230)/H230))</f>
        <v>0.263157894736842</v>
      </c>
      <c r="M230" s="7" t="str">
        <f aca="false">IF(AND(OR(C230&lt;&gt;0,H230&lt;&gt;0),D230=0,I230=0),"DROP",IF(AND(OR(D230&lt;&gt;0,I230&lt;&gt;0),C230=0,H230=0),"NEW",""))</f>
        <v/>
      </c>
    </row>
    <row r="231" customFormat="false" ht="15" hidden="false" customHeight="false" outlineLevel="0" collapsed="false">
      <c r="A231" s="7" t="s">
        <v>973</v>
      </c>
      <c r="B231" s="7" t="str">
        <f aca="false">IFERROR(INDEX('Source'!$C:$C,MATCH($A231,'Source'!$B:$B,0)),"")</f>
        <v>קוצץ ציפורניים</v>
      </c>
      <c r="C231" s="8" t="n">
        <f aca="false">SUMIFS('Source'!$D:$D,'Source'!$A:$A,"113 - Kupat Holim Meuhedet",'Source'!$B:$B,$A231)</f>
        <v>0</v>
      </c>
      <c r="D231" s="8" t="n">
        <f aca="false">SUMIFS('Source'!$F:$F,'Source'!$A:$A,"113 - Kupat Holim Meuhedet",'Source'!$B:$B,$A231)</f>
        <v>6</v>
      </c>
      <c r="E231" s="8" t="n">
        <f aca="false">D231*$J$5</f>
        <v>7.57894736842105</v>
      </c>
      <c r="F231" s="8" t="n">
        <f aca="false">E231-C231</f>
        <v>7.57894736842105</v>
      </c>
      <c r="G231" s="9" t="str">
        <f aca="false">IF(AND(C231=0,E231=0),0,IF(C231=0,"New",(E231-C231)/C231))</f>
        <v>New</v>
      </c>
      <c r="H231" s="8" t="n">
        <f aca="false">SUMIFS('Source'!$E:$E,'Source'!$A:$A,"113 - Kupat Holim Meuhedet",'Source'!$B:$B,$A231)</f>
        <v>0</v>
      </c>
      <c r="I231" s="8" t="n">
        <f aca="false">SUMIFS('Source'!$G:$G,'Source'!$A:$A,"113 - Kupat Holim Meuhedet",'Source'!$B:$B,$A231)</f>
        <v>0</v>
      </c>
      <c r="J231" s="8" t="n">
        <f aca="false">I231*$J$5</f>
        <v>0</v>
      </c>
      <c r="K231" s="8" t="n">
        <f aca="false">J231-H231</f>
        <v>0</v>
      </c>
      <c r="L231" s="9" t="n">
        <f aca="false">IF(AND(H231=0,J231=0),0,IF(H231=0,"New",(J231-H231)/H231))</f>
        <v>0</v>
      </c>
      <c r="M231" s="7" t="str">
        <f aca="false">IF(AND(OR(C231&lt;&gt;0,H231&lt;&gt;0),D231=0,I231=0),"DROP",IF(AND(OR(D231&lt;&gt;0,I231&lt;&gt;0),C231=0,H231=0),"NEW",""))</f>
        <v>NEW</v>
      </c>
    </row>
    <row r="232" customFormat="false" ht="15" hidden="false" customHeight="false" outlineLevel="0" collapsed="false">
      <c r="A232" s="7" t="s">
        <v>706</v>
      </c>
      <c r="B232" s="7" t="str">
        <f aca="false">IFERROR(INDEX('Source'!$C:$C,MATCH($A232,'Source'!$B:$B,0)),"")</f>
        <v>חגורת שבר לצד שמאל</v>
      </c>
      <c r="C232" s="8" t="n">
        <f aca="false">SUMIFS('Source'!$D:$D,'Source'!$A:$A,"113 - Kupat Holim Meuhedet",'Source'!$B:$B,$A232)</f>
        <v>1</v>
      </c>
      <c r="D232" s="8" t="n">
        <f aca="false">SUMIFS('Source'!$F:$F,'Source'!$A:$A,"113 - Kupat Holim Meuhedet",'Source'!$B:$B,$A232)</f>
        <v>1</v>
      </c>
      <c r="E232" s="8" t="n">
        <f aca="false">D232*$J$5</f>
        <v>1.26315789473684</v>
      </c>
      <c r="F232" s="8" t="n">
        <f aca="false">E232-C232</f>
        <v>0.263157894736842</v>
      </c>
      <c r="G232" s="9" t="n">
        <f aca="false">IF(AND(C232=0,E232=0),0,IF(C232=0,"New",(E232-C232)/C232))</f>
        <v>0.263157894736842</v>
      </c>
      <c r="H232" s="8" t="n">
        <f aca="false">SUMIFS('Source'!$E:$E,'Source'!$A:$A,"113 - Kupat Holim Meuhedet",'Source'!$B:$B,$A232)</f>
        <v>126.57</v>
      </c>
      <c r="I232" s="8" t="n">
        <f aca="false">SUMIFS('Source'!$G:$G,'Source'!$A:$A,"113 - Kupat Holim Meuhedet",'Source'!$B:$B,$A232)</f>
        <v>126.57</v>
      </c>
      <c r="J232" s="8" t="n">
        <f aca="false">I232*$J$5</f>
        <v>159.877894736842</v>
      </c>
      <c r="K232" s="8" t="n">
        <f aca="false">J232-H232</f>
        <v>33.3078947368421</v>
      </c>
      <c r="L232" s="9" t="n">
        <f aca="false">IF(AND(H232=0,J232=0),0,IF(H232=0,"New",(J232-H232)/H232))</f>
        <v>0.263157894736842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942</v>
      </c>
      <c r="B233" s="7" t="str">
        <f aca="false">IFERROR(INDEX('Source'!$C:$C,MATCH($A233,'Source'!$B:$B,0)),"")</f>
        <v>חגורת קיבוע לכתף</v>
      </c>
      <c r="C233" s="8" t="n">
        <f aca="false">SUMIFS('Source'!$D:$D,'Source'!$A:$A,"113 - Kupat Holim Meuhedet",'Source'!$B:$B,$A233)</f>
        <v>0</v>
      </c>
      <c r="D233" s="8" t="n">
        <f aca="false">SUMIFS('Source'!$F:$F,'Source'!$A:$A,"113 - Kupat Holim Meuhedet",'Source'!$B:$B,$A233)</f>
        <v>1</v>
      </c>
      <c r="E233" s="8" t="n">
        <f aca="false">D233*$J$5</f>
        <v>1.26315789473684</v>
      </c>
      <c r="F233" s="8" t="n">
        <f aca="false">E233-C233</f>
        <v>1.26315789473684</v>
      </c>
      <c r="G233" s="9" t="str">
        <f aca="false">IF(AND(C233=0,E233=0),0,IF(C233=0,"New",(E233-C233)/C233))</f>
        <v>New</v>
      </c>
      <c r="H233" s="8" t="n">
        <f aca="false">SUMIFS('Source'!$E:$E,'Source'!$A:$A,"113 - Kupat Holim Meuhedet",'Source'!$B:$B,$A233)</f>
        <v>0</v>
      </c>
      <c r="I233" s="8" t="n">
        <f aca="false">SUMIFS('Source'!$G:$G,'Source'!$A:$A,"113 - Kupat Holim Meuhedet",'Source'!$B:$B,$A233)</f>
        <v>0</v>
      </c>
      <c r="J233" s="8" t="n">
        <f aca="false">I233*$J$5</f>
        <v>0</v>
      </c>
      <c r="K233" s="8" t="n">
        <f aca="false">J233-H233</f>
        <v>0</v>
      </c>
      <c r="L233" s="9" t="n">
        <f aca="false">IF(AND(H233=0,J233=0),0,IF(H233=0,"New",(J233-H233)/H233))</f>
        <v>0</v>
      </c>
      <c r="M233" s="7" t="str">
        <f aca="false">IF(AND(OR(C233&lt;&gt;0,H233&lt;&gt;0),D233=0,I233=0),"DROP",IF(AND(OR(D233&lt;&gt;0,I233&lt;&gt;0),C233=0,H233=0),"NEW",""))</f>
        <v>NEW</v>
      </c>
    </row>
    <row r="234" customFormat="false" ht="15" hidden="false" customHeight="false" outlineLevel="0" collapsed="false">
      <c r="A234" s="7" t="s">
        <v>568</v>
      </c>
      <c r="B234" s="7" t="str">
        <f aca="false">IFERROR(INDEX('Source'!$C:$C,MATCH($A234,'Source'!$B:$B,0)),"")</f>
        <v>מגן שוק רגיל</v>
      </c>
      <c r="C234" s="8" t="n">
        <f aca="false">SUMIFS('Source'!$D:$D,'Source'!$A:$A,"113 - Kupat Holim Meuhedet",'Source'!$B:$B,$A234)</f>
        <v>2</v>
      </c>
      <c r="D234" s="8" t="n">
        <f aca="false">SUMIFS('Source'!$F:$F,'Source'!$A:$A,"113 - Kupat Holim Meuhedet",'Source'!$B:$B,$A234)</f>
        <v>2</v>
      </c>
      <c r="E234" s="8" t="n">
        <f aca="false">D234*$J$5</f>
        <v>2.52631578947368</v>
      </c>
      <c r="F234" s="8" t="n">
        <f aca="false">E234-C234</f>
        <v>0.526315789473684</v>
      </c>
      <c r="G234" s="9" t="n">
        <f aca="false">IF(AND(C234=0,E234=0),0,IF(C234=0,"New",(E234-C234)/C234))</f>
        <v>0.263157894736842</v>
      </c>
      <c r="H234" s="8" t="n">
        <f aca="false">SUMIFS('Source'!$E:$E,'Source'!$A:$A,"113 - Kupat Holim Meuhedet",'Source'!$B:$B,$A234)</f>
        <v>147.6</v>
      </c>
      <c r="I234" s="8" t="n">
        <f aca="false">SUMIFS('Source'!$G:$G,'Source'!$A:$A,"113 - Kupat Holim Meuhedet",'Source'!$B:$B,$A234)</f>
        <v>147.6</v>
      </c>
      <c r="J234" s="8" t="n">
        <f aca="false">I234*$J$5</f>
        <v>186.442105263158</v>
      </c>
      <c r="K234" s="8" t="n">
        <f aca="false">J234-H234</f>
        <v>38.8421052631579</v>
      </c>
      <c r="L234" s="9" t="n">
        <f aca="false">IF(AND(H234=0,J234=0),0,IF(H234=0,"New",(J234-H234)/H234))</f>
        <v>0.263157894736842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336</v>
      </c>
      <c r="B235" s="7" t="str">
        <f aca="false">IFERROR(INDEX('Source'!$C:$C,MATCH($A235,'Source'!$B:$B,0)),"")</f>
        <v>חגורת גב+סגירה כפולה</v>
      </c>
      <c r="C235" s="8" t="n">
        <f aca="false">SUMIFS('Source'!$D:$D,'Source'!$A:$A,"113 - Kupat Holim Meuhedet",'Source'!$B:$B,$A235)</f>
        <v>3</v>
      </c>
      <c r="D235" s="8" t="n">
        <f aca="false">SUMIFS('Source'!$F:$F,'Source'!$A:$A,"113 - Kupat Holim Meuhedet",'Source'!$B:$B,$A235)</f>
        <v>3</v>
      </c>
      <c r="E235" s="8" t="n">
        <f aca="false">D235*$J$5</f>
        <v>3.78947368421053</v>
      </c>
      <c r="F235" s="8" t="n">
        <f aca="false">E235-C235</f>
        <v>0.789473684210526</v>
      </c>
      <c r="G235" s="9" t="n">
        <f aca="false">IF(AND(C235=0,E235=0),0,IF(C235=0,"New",(E235-C235)/C235))</f>
        <v>0.263157894736842</v>
      </c>
      <c r="H235" s="8" t="n">
        <f aca="false">SUMIFS('Source'!$E:$E,'Source'!$A:$A,"113 - Kupat Holim Meuhedet",'Source'!$B:$B,$A235)</f>
        <v>195</v>
      </c>
      <c r="I235" s="8" t="n">
        <f aca="false">SUMIFS('Source'!$G:$G,'Source'!$A:$A,"113 - Kupat Holim Meuhedet",'Source'!$B:$B,$A235)</f>
        <v>195</v>
      </c>
      <c r="J235" s="8" t="n">
        <f aca="false">I235*$J$5</f>
        <v>246.315789473684</v>
      </c>
      <c r="K235" s="8" t="n">
        <f aca="false">J235-H235</f>
        <v>51.3157894736842</v>
      </c>
      <c r="L235" s="9" t="n">
        <f aca="false">IF(AND(H235=0,J235=0),0,IF(H235=0,"New",(J235-H235)/H235))</f>
        <v>0.263157894736842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389</v>
      </c>
      <c r="B236" s="7" t="str">
        <f aca="false">IFERROR(INDEX('Source'!$C:$C,MATCH($A236,'Source'!$B:$B,0)),"")</f>
        <v>מגן לכתף ימין/שמאל</v>
      </c>
      <c r="C236" s="8" t="n">
        <f aca="false">SUMIFS('Source'!$D:$D,'Source'!$A:$A,"113 - Kupat Holim Meuhedet",'Source'!$B:$B,$A236)</f>
        <v>2</v>
      </c>
      <c r="D236" s="8" t="n">
        <f aca="false">SUMIFS('Source'!$F:$F,'Source'!$A:$A,"113 - Kupat Holim Meuhedet",'Source'!$B:$B,$A236)</f>
        <v>2</v>
      </c>
      <c r="E236" s="8" t="n">
        <f aca="false">D236*$J$5</f>
        <v>2.52631578947368</v>
      </c>
      <c r="F236" s="8" t="n">
        <f aca="false">E236-C236</f>
        <v>0.526315789473684</v>
      </c>
      <c r="G236" s="9" t="n">
        <f aca="false">IF(AND(C236=0,E236=0),0,IF(C236=0,"New",(E236-C236)/C236))</f>
        <v>0.263157894736842</v>
      </c>
      <c r="H236" s="8" t="n">
        <f aca="false">SUMIFS('Source'!$E:$E,'Source'!$A:$A,"113 - Kupat Holim Meuhedet",'Source'!$B:$B,$A236)</f>
        <v>257.42</v>
      </c>
      <c r="I236" s="8" t="n">
        <f aca="false">SUMIFS('Source'!$G:$G,'Source'!$A:$A,"113 - Kupat Holim Meuhedet",'Source'!$B:$B,$A236)</f>
        <v>257.42</v>
      </c>
      <c r="J236" s="8" t="n">
        <f aca="false">I236*$J$5</f>
        <v>325.162105263158</v>
      </c>
      <c r="K236" s="8" t="n">
        <f aca="false">J236-H236</f>
        <v>67.7421052631579</v>
      </c>
      <c r="L236" s="9" t="n">
        <f aca="false">IF(AND(H236=0,J236=0),0,IF(H236=0,"New",(J236-H236)/H236))</f>
        <v>0.263157894736842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233</v>
      </c>
      <c r="B237" s="7" t="str">
        <f aca="false">IFERROR(INDEX('Source'!$C:$C,MATCH($A237,'Source'!$B:$B,0)),"")</f>
        <v>מדרס מתכוונן לגיל</v>
      </c>
      <c r="C237" s="8" t="n">
        <f aca="false">SUMIFS('Source'!$D:$D,'Source'!$A:$A,"113 - Kupat Holim Meuhedet",'Source'!$B:$B,$A237)</f>
        <v>-1</v>
      </c>
      <c r="D237" s="8" t="n">
        <f aca="false">SUMIFS('Source'!$F:$F,'Source'!$A:$A,"113 - Kupat Holim Meuhedet",'Source'!$B:$B,$A237)</f>
        <v>0</v>
      </c>
      <c r="E237" s="8" t="n">
        <f aca="false">D237*$J$5</f>
        <v>0</v>
      </c>
      <c r="F237" s="8" t="n">
        <f aca="false">E237-C237</f>
        <v>1</v>
      </c>
      <c r="G237" s="9" t="n">
        <f aca="false">IF(AND(C237=0,E237=0),0,IF(C237=0,"New",(E237-C237)/C237))</f>
        <v>-1</v>
      </c>
      <c r="H237" s="8" t="n">
        <f aca="false">SUMIFS('Source'!$E:$E,'Source'!$A:$A,"113 - Kupat Holim Meuhedet",'Source'!$B:$B,$A237)</f>
        <v>0</v>
      </c>
      <c r="I237" s="8" t="n">
        <f aca="false">SUMIFS('Source'!$G:$G,'Source'!$A:$A,"113 - Kupat Holim Meuhedet",'Source'!$B:$B,$A237)</f>
        <v>0</v>
      </c>
      <c r="J237" s="8" t="n">
        <f aca="false">I237*$J$5</f>
        <v>0</v>
      </c>
      <c r="K237" s="8" t="n">
        <f aca="false">J237-H237</f>
        <v>0</v>
      </c>
      <c r="L237" s="9" t="n">
        <f aca="false">IF(AND(H237=0,J237=0),0,IF(H237=0,"New",(J237-H237)/H237))</f>
        <v>0</v>
      </c>
      <c r="M237" s="7" t="str">
        <f aca="false">IF(AND(OR(C237&lt;&gt;0,H237&lt;&gt;0),D237=0,I237=0),"DROP",IF(AND(OR(D237&lt;&gt;0,I237&lt;&gt;0),C237=0,H237=0),"NEW",""))</f>
        <v>DROP</v>
      </c>
    </row>
    <row r="238" customFormat="false" ht="15" hidden="false" customHeight="false" outlineLevel="0" collapsed="false">
      <c r="A238" s="7" t="s">
        <v>641</v>
      </c>
      <c r="B238" s="7" t="str">
        <f aca="false">IFERROR(INDEX('Source'!$C:$C,MATCH($A238,'Source'!$B:$B,0)),"")</f>
        <v>סטנד URIEL שחור מסתובב מתכת 35 ס''מ לבתי מרקחת</v>
      </c>
      <c r="C238" s="8" t="n">
        <f aca="false">SUMIFS('Source'!$D:$D,'Source'!$A:$A,"113 - Kupat Holim Meuhedet",'Source'!$B:$B,$A238)</f>
        <v>0</v>
      </c>
      <c r="D238" s="8" t="n">
        <f aca="false">SUMIFS('Source'!$F:$F,'Source'!$A:$A,"113 - Kupat Holim Meuhedet",'Source'!$B:$B,$A238)</f>
        <v>2</v>
      </c>
      <c r="E238" s="8" t="n">
        <f aca="false">D238*$J$5</f>
        <v>2.52631578947368</v>
      </c>
      <c r="F238" s="8" t="n">
        <f aca="false">E238-C238</f>
        <v>2.52631578947368</v>
      </c>
      <c r="G238" s="9" t="str">
        <f aca="false">IF(AND(C238=0,E238=0),0,IF(C238=0,"New",(E238-C238)/C238))</f>
        <v>New</v>
      </c>
      <c r="H238" s="8" t="n">
        <f aca="false">SUMIFS('Source'!$E:$E,'Source'!$A:$A,"113 - Kupat Holim Meuhedet",'Source'!$B:$B,$A238)</f>
        <v>0</v>
      </c>
      <c r="I238" s="8" t="n">
        <f aca="false">SUMIFS('Source'!$G:$G,'Source'!$A:$A,"113 - Kupat Holim Meuhedet",'Source'!$B:$B,$A238)</f>
        <v>0</v>
      </c>
      <c r="J238" s="8" t="n">
        <f aca="false">I238*$J$5</f>
        <v>0</v>
      </c>
      <c r="K238" s="8" t="n">
        <f aca="false">J238-H238</f>
        <v>0</v>
      </c>
      <c r="L238" s="9" t="n">
        <f aca="false">IF(AND(H238=0,J238=0),0,IF(H238=0,"New",(J238-H238)/H238))</f>
        <v>0</v>
      </c>
      <c r="M238" s="7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false" outlineLevel="0" collapsed="false">
      <c r="A239" s="7" t="s">
        <v>816</v>
      </c>
      <c r="B239" s="7" t="str">
        <f aca="false">IFERROR(INDEX('Source'!$C:$C,MATCH($A239,'Source'!$B:$B,0)),"")</f>
        <v>חגורת שבר לצד שמאל</v>
      </c>
      <c r="C239" s="8" t="n">
        <f aca="false">SUMIFS('Source'!$D:$D,'Source'!$A:$A,"113 - Kupat Holim Meuhedet",'Source'!$B:$B,$A239)</f>
        <v>1</v>
      </c>
      <c r="D239" s="8" t="n">
        <f aca="false">SUMIFS('Source'!$F:$F,'Source'!$A:$A,"113 - Kupat Holim Meuhedet",'Source'!$B:$B,$A239)</f>
        <v>1</v>
      </c>
      <c r="E239" s="8" t="n">
        <f aca="false">D239*$J$5</f>
        <v>1.26315789473684</v>
      </c>
      <c r="F239" s="8" t="n">
        <f aca="false">E239-C239</f>
        <v>0.263157894736842</v>
      </c>
      <c r="G239" s="9" t="n">
        <f aca="false">IF(AND(C239=0,E239=0),0,IF(C239=0,"New",(E239-C239)/C239))</f>
        <v>0.263157894736842</v>
      </c>
      <c r="H239" s="8" t="n">
        <f aca="false">SUMIFS('Source'!$E:$E,'Source'!$A:$A,"113 - Kupat Holim Meuhedet",'Source'!$B:$B,$A239)</f>
        <v>126.57</v>
      </c>
      <c r="I239" s="8" t="n">
        <f aca="false">SUMIFS('Source'!$G:$G,'Source'!$A:$A,"113 - Kupat Holim Meuhedet",'Source'!$B:$B,$A239)</f>
        <v>126.57</v>
      </c>
      <c r="J239" s="8" t="n">
        <f aca="false">I239*$J$5</f>
        <v>159.877894736842</v>
      </c>
      <c r="K239" s="8" t="n">
        <f aca="false">J239-H239</f>
        <v>33.3078947368421</v>
      </c>
      <c r="L239" s="9" t="n">
        <f aca="false">IF(AND(H239=0,J239=0),0,IF(H239=0,"New",(J239-H239)/H239))</f>
        <v>0.263157894736842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640</v>
      </c>
      <c r="B240" s="7" t="str">
        <f aca="false">IFERROR(INDEX('Source'!$C:$C,MATCH($A240,'Source'!$B:$B,0)),"")</f>
        <v>סטנד שחור URIEL  מתפרק גב</v>
      </c>
      <c r="C240" s="8" t="n">
        <f aca="false">SUMIFS('Source'!$D:$D,'Source'!$A:$A,"113 - Kupat Holim Meuhedet",'Source'!$B:$B,$A240)</f>
        <v>0</v>
      </c>
      <c r="D240" s="8" t="n">
        <f aca="false">SUMIFS('Source'!$F:$F,'Source'!$A:$A,"113 - Kupat Holim Meuhedet",'Source'!$B:$B,$A240)</f>
        <v>1</v>
      </c>
      <c r="E240" s="8" t="n">
        <f aca="false">D240*$J$5</f>
        <v>1.26315789473684</v>
      </c>
      <c r="F240" s="8" t="n">
        <f aca="false">E240-C240</f>
        <v>1.26315789473684</v>
      </c>
      <c r="G240" s="9" t="str">
        <f aca="false">IF(AND(C240=0,E240=0),0,IF(C240=0,"New",(E240-C240)/C240))</f>
        <v>New</v>
      </c>
      <c r="H240" s="8" t="n">
        <f aca="false">SUMIFS('Source'!$E:$E,'Source'!$A:$A,"113 - Kupat Holim Meuhedet",'Source'!$B:$B,$A240)</f>
        <v>0</v>
      </c>
      <c r="I240" s="8" t="n">
        <f aca="false">SUMIFS('Source'!$G:$G,'Source'!$A:$A,"113 - Kupat Holim Meuhedet",'Source'!$B:$B,$A240)</f>
        <v>0</v>
      </c>
      <c r="J240" s="8" t="n">
        <f aca="false">I240*$J$5</f>
        <v>0</v>
      </c>
      <c r="K240" s="8" t="n">
        <f aca="false">J240-H240</f>
        <v>0</v>
      </c>
      <c r="L240" s="9" t="n">
        <f aca="false">IF(AND(H240=0,J240=0),0,IF(H240=0,"New",(J240-H240)/H240))</f>
        <v>0</v>
      </c>
      <c r="M240" s="7" t="str">
        <f aca="false">IF(AND(OR(C240&lt;&gt;0,H240&lt;&gt;0),D240=0,I240=0),"DROP",IF(AND(OR(D240&lt;&gt;0,I240&lt;&gt;0),C240=0,H240=0),"NEW",""))</f>
        <v>NEW</v>
      </c>
    </row>
    <row r="242" customFormat="false" ht="15" hidden="false" customHeight="false" outlineLevel="0" collapsed="false">
      <c r="A242" s="17"/>
      <c r="B242" s="18" t="s">
        <v>642</v>
      </c>
      <c r="C242" s="19" t="n">
        <f aca="false">SUM(C9:C240)</f>
        <v>29601</v>
      </c>
      <c r="D242" s="19" t="n">
        <f aca="false">SUM(D9:D240)</f>
        <v>7385</v>
      </c>
      <c r="E242" s="19" t="n">
        <f aca="false">SUM(E9:E240)</f>
        <v>9328.42105263158</v>
      </c>
      <c r="F242" s="19" t="n">
        <f aca="false">SUM(F9:F240)</f>
        <v>-20272.5789473684</v>
      </c>
      <c r="G242" s="20" t="n">
        <f aca="false">IF(C242=0,"N/A",F242/C242)</f>
        <v>-0.68486128669195</v>
      </c>
      <c r="H242" s="19" t="n">
        <f aca="false">SUM(H9:H240)</f>
        <v>860680.72</v>
      </c>
      <c r="I242" s="19" t="n">
        <f aca="false">SUM(I9:I240)</f>
        <v>186688.02</v>
      </c>
      <c r="J242" s="19" t="n">
        <f aca="false">SUM(J9:J240)</f>
        <v>235816.446315789</v>
      </c>
      <c r="K242" s="19" t="n">
        <f aca="false">SUM(K9:K240)</f>
        <v>-624864.273684211</v>
      </c>
      <c r="L242" s="20" t="n">
        <f aca="false">IF(H242=0,"N/A",K242/H242)</f>
        <v>-0.726011701161623</v>
      </c>
      <c r="M242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1030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1031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SUMPRODUCT(--(((C9:C728&lt;&gt;0)+(H9:H728&lt;&gt;0)&gt;0)*((D9:D728=0)*(I9:I728=0))))</f>
        <v>88</v>
      </c>
      <c r="C5" s="13" t="s">
        <v>64</v>
      </c>
      <c r="D5" s="14" t="n">
        <f aca="false">SUMPRODUCT(--(((D9:D728&lt;&gt;0)+(I9:I728&lt;&gt;0)&gt;0)*((C9:C728=0)*(H9:H728=0))))</f>
        <v>102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SUMPRODUCT(--(((C9:C728&lt;&gt;0)+(H9:H728&lt;&gt;0)&gt;0)*((D9:D728=0)*(I9:I728=0)))*C9:C728)</f>
        <v>581</v>
      </c>
      <c r="C6" s="13" t="s">
        <v>67</v>
      </c>
      <c r="D6" s="14" t="n">
        <f aca="false">SUMPRODUCT(--(((C9:C728&lt;&gt;0)+(H9:H728&lt;&gt;0)&gt;0)*((D9:D728=0)*(I9:I728=0)))*H9:H728)</f>
        <v>69907.37</v>
      </c>
      <c r="E6" s="13" t="s">
        <v>68</v>
      </c>
      <c r="F6" s="14" t="n">
        <f aca="false">SUMPRODUCT(--(((D9:D728&lt;&gt;0)+(I9:I728&lt;&gt;0)&gt;0)*((C9:C728=0)*(H9:H728=0)))*D9:D728)</f>
        <v>2375</v>
      </c>
      <c r="G6" s="13" t="s">
        <v>69</v>
      </c>
      <c r="H6" s="14" t="n">
        <f aca="false">SUMPRODUCT(--(((D9:D728&lt;&gt;0)+(I9:I728&lt;&gt;0)&gt;0)*((C9:C728=0)*(H9:H728=0)))*I9:I728)</f>
        <v>147591.2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562</v>
      </c>
      <c r="B9" s="7" t="str">
        <f aca="false">IFERROR(INDEX('Source'!$C:$C,MATCH($A9,'Source'!$B:$B,0)),"")</f>
        <v>כרית שינה חלומית</v>
      </c>
      <c r="C9" s="8" t="n">
        <f aca="false">SUMIFS('Source'!$D:$D,'Source'!$A:$A,"114 - IL online",'Source'!$B:$B,$A9)</f>
        <v>236</v>
      </c>
      <c r="D9" s="8" t="n">
        <f aca="false">SUMIFS('Source'!$F:$F,'Source'!$A:$A,"114 - IL online",'Source'!$B:$B,$A9)</f>
        <v>3486</v>
      </c>
      <c r="E9" s="8" t="n">
        <f aca="false">D9*$J$5</f>
        <v>4403.36842105263</v>
      </c>
      <c r="F9" s="8" t="n">
        <f aca="false">E9-C9</f>
        <v>4167.36842105263</v>
      </c>
      <c r="G9" s="9" t="n">
        <f aca="false">IF(AND(C9=0,E9=0),0,IF(C9=0,"New",(E9-C9)/C9))</f>
        <v>17.6583407671722</v>
      </c>
      <c r="H9" s="8" t="n">
        <f aca="false">SUMIFS('Source'!$E:$E,'Source'!$A:$A,"114 - IL online",'Source'!$B:$B,$A9)</f>
        <v>60269.1</v>
      </c>
      <c r="I9" s="8" t="n">
        <f aca="false">SUMIFS('Source'!$G:$G,'Source'!$A:$A,"114 - IL online",'Source'!$B:$B,$A9)</f>
        <v>946061.13</v>
      </c>
      <c r="J9" s="8" t="n">
        <f aca="false">I9*$J$5</f>
        <v>1195024.58526316</v>
      </c>
      <c r="K9" s="8" t="n">
        <f aca="false">J9-H9</f>
        <v>1134755.48526316</v>
      </c>
      <c r="L9" s="9" t="n">
        <f aca="false">IF(AND(H9=0,J9=0),0,IF(H9=0,"New",(J9-H9)/H9))</f>
        <v>18.8281471809461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103</v>
      </c>
      <c r="B10" s="7" t="str">
        <f aca="false">IFERROR(INDEX('Source'!$C:$C,MATCH($A10,'Source'!$B:$B,0)),"")</f>
        <v>מיישר כתפיים</v>
      </c>
      <c r="C10" s="8" t="n">
        <f aca="false">SUMIFS('Source'!$D:$D,'Source'!$A:$A,"114 - IL online",'Source'!$B:$B,$A10)</f>
        <v>489</v>
      </c>
      <c r="D10" s="8" t="n">
        <f aca="false">SUMIFS('Source'!$F:$F,'Source'!$A:$A,"114 - IL online",'Source'!$B:$B,$A10)</f>
        <v>5248</v>
      </c>
      <c r="E10" s="8" t="n">
        <f aca="false">D10*$J$5</f>
        <v>6629.05263157895</v>
      </c>
      <c r="F10" s="8" t="n">
        <f aca="false">E10-C10</f>
        <v>6140.05263157895</v>
      </c>
      <c r="G10" s="9" t="n">
        <f aca="false">IF(AND(C10=0,E10=0),0,IF(C10=0,"New",(E10-C10)/C10))</f>
        <v>12.5563448498547</v>
      </c>
      <c r="H10" s="8" t="n">
        <f aca="false">SUMIFS('Source'!$E:$E,'Source'!$A:$A,"114 - IL online",'Source'!$B:$B,$A10)</f>
        <v>59910.55</v>
      </c>
      <c r="I10" s="8" t="n">
        <f aca="false">SUMIFS('Source'!$G:$G,'Source'!$A:$A,"114 - IL online",'Source'!$B:$B,$A10)</f>
        <v>711931.41</v>
      </c>
      <c r="J10" s="8" t="n">
        <f aca="false">I10*$J$5</f>
        <v>899281.781052632</v>
      </c>
      <c r="K10" s="8" t="n">
        <f aca="false">J10-H10</f>
        <v>839371.231052632</v>
      </c>
      <c r="L10" s="9" t="n">
        <f aca="false">IF(AND(H10=0,J10=0),0,IF(H10=0,"New",(J10-H10)/H10))</f>
        <v>14.0104077003571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1032</v>
      </c>
      <c r="B11" s="7" t="str">
        <f aca="false">IFERROR(INDEX('Source'!$C:$C,MATCH($A11,'Source'!$B:$B,0)),"")</f>
        <v>מיישר כתפיים</v>
      </c>
      <c r="C11" s="8" t="n">
        <f aca="false">SUMIFS('Source'!$D:$D,'Source'!$A:$A,"114 - IL online",'Source'!$B:$B,$A11)</f>
        <v>1815</v>
      </c>
      <c r="D11" s="8" t="n">
        <f aca="false">SUMIFS('Source'!$F:$F,'Source'!$A:$A,"114 - IL online",'Source'!$B:$B,$A11)</f>
        <v>20</v>
      </c>
      <c r="E11" s="8" t="n">
        <f aca="false">D11*$J$5</f>
        <v>25.2631578947368</v>
      </c>
      <c r="F11" s="8" t="n">
        <f aca="false">E11-C11</f>
        <v>-1789.73684210526</v>
      </c>
      <c r="G11" s="9" t="n">
        <f aca="false">IF(AND(C11=0,E11=0),0,IF(C11=0,"New",(E11-C11)/C11))</f>
        <v>-0.986080904741192</v>
      </c>
      <c r="H11" s="8" t="n">
        <f aca="false">SUMIFS('Source'!$E:$E,'Source'!$A:$A,"114 - IL online",'Source'!$B:$B,$A11)</f>
        <v>240271.27</v>
      </c>
      <c r="I11" s="8" t="n">
        <f aca="false">SUMIFS('Source'!$G:$G,'Source'!$A:$A,"114 - IL online",'Source'!$B:$B,$A11)</f>
        <v>2706.8</v>
      </c>
      <c r="J11" s="8" t="n">
        <f aca="false">I11*$J$5</f>
        <v>3419.11578947368</v>
      </c>
      <c r="K11" s="8" t="n">
        <f aca="false">J11-H11</f>
        <v>-236852.154210526</v>
      </c>
      <c r="L11" s="9" t="n">
        <f aca="false">IF(AND(H11=0,J11=0),0,IF(H11=0,"New",(J11-H11)/H11))</f>
        <v>-0.98576976852258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245</v>
      </c>
      <c r="B12" s="7" t="str">
        <f aca="false">IFERROR(INDEX('Source'!$C:$C,MATCH($A12,'Source'!$B:$B,0)),"")</f>
        <v>מיישר כתפיים</v>
      </c>
      <c r="C12" s="8" t="n">
        <f aca="false">SUMIFS('Source'!$D:$D,'Source'!$A:$A,"114 - IL online",'Source'!$B:$B,$A12)</f>
        <v>128</v>
      </c>
      <c r="D12" s="8" t="n">
        <f aca="false">SUMIFS('Source'!$F:$F,'Source'!$A:$A,"114 - IL online",'Source'!$B:$B,$A12)</f>
        <v>903</v>
      </c>
      <c r="E12" s="8" t="n">
        <f aca="false">D12*$J$5</f>
        <v>1140.63157894737</v>
      </c>
      <c r="F12" s="8" t="n">
        <f aca="false">E12-C12</f>
        <v>1012.63157894737</v>
      </c>
      <c r="G12" s="9" t="n">
        <f aca="false">IF(AND(C12=0,E12=0),0,IF(C12=0,"New",(E12-C12)/C12))</f>
        <v>7.91118421052632</v>
      </c>
      <c r="H12" s="8" t="n">
        <f aca="false">SUMIFS('Source'!$E:$E,'Source'!$A:$A,"114 - IL online",'Source'!$B:$B,$A12)</f>
        <v>15662.12</v>
      </c>
      <c r="I12" s="8" t="n">
        <f aca="false">SUMIFS('Source'!$G:$G,'Source'!$A:$A,"114 - IL online",'Source'!$B:$B,$A12)</f>
        <v>121131.92</v>
      </c>
      <c r="J12" s="8" t="n">
        <f aca="false">I12*$J$5</f>
        <v>153008.741052632</v>
      </c>
      <c r="K12" s="8" t="n">
        <f aca="false">J12-H12</f>
        <v>137346.621052632</v>
      </c>
      <c r="L12" s="9" t="n">
        <f aca="false">IF(AND(H12=0,J12=0),0,IF(H12=0,"New",(J12-H12)/H12))</f>
        <v>8.76935057659063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653</v>
      </c>
      <c r="B13" s="7" t="str">
        <f aca="false">IFERROR(INDEX('Source'!$C:$C,MATCH($A13,'Source'!$B:$B,0)),"")</f>
        <v>גרבי נסיעות אנטיבקטריאלי</v>
      </c>
      <c r="C13" s="8" t="n">
        <f aca="false">SUMIFS('Source'!$D:$D,'Source'!$A:$A,"114 - IL online",'Source'!$B:$B,$A13)</f>
        <v>21</v>
      </c>
      <c r="D13" s="8" t="n">
        <f aca="false">SUMIFS('Source'!$F:$F,'Source'!$A:$A,"114 - IL online",'Source'!$B:$B,$A13)</f>
        <v>488</v>
      </c>
      <c r="E13" s="8" t="n">
        <f aca="false">D13*$J$5</f>
        <v>616.421052631579</v>
      </c>
      <c r="F13" s="8" t="n">
        <f aca="false">E13-C13</f>
        <v>595.421052631579</v>
      </c>
      <c r="G13" s="9" t="n">
        <f aca="false">IF(AND(C13=0,E13=0),0,IF(C13=0,"New",(E13-C13)/C13))</f>
        <v>28.3533834586466</v>
      </c>
      <c r="H13" s="8" t="n">
        <f aca="false">SUMIFS('Source'!$E:$E,'Source'!$A:$A,"114 - IL online",'Source'!$B:$B,$A13)</f>
        <v>2194.94</v>
      </c>
      <c r="I13" s="8" t="n">
        <f aca="false">SUMIFS('Source'!$G:$G,'Source'!$A:$A,"114 - IL online",'Source'!$B:$B,$A13)</f>
        <v>50859.04</v>
      </c>
      <c r="J13" s="8" t="n">
        <f aca="false">I13*$J$5</f>
        <v>64242.9978947368</v>
      </c>
      <c r="K13" s="8" t="n">
        <f aca="false">J13-H13</f>
        <v>62048.0578947368</v>
      </c>
      <c r="L13" s="9" t="n">
        <f aca="false">IF(AND(H13=0,J13=0),0,IF(H13=0,"New",(J13-H13)/H13))</f>
        <v>28.2686806449091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755</v>
      </c>
      <c r="B14" s="7" t="str">
        <f aca="false">IFERROR(INDEX('Source'!$C:$C,MATCH($A14,'Source'!$B:$B,0)),"")</f>
        <v>מיישר כתפיים</v>
      </c>
      <c r="C14" s="8" t="n">
        <f aca="false">SUMIFS('Source'!$D:$D,'Source'!$A:$A,"114 - IL online",'Source'!$B:$B,$A14)</f>
        <v>342</v>
      </c>
      <c r="D14" s="8" t="n">
        <f aca="false">SUMIFS('Source'!$F:$F,'Source'!$A:$A,"114 - IL online",'Source'!$B:$B,$A14)</f>
        <v>4</v>
      </c>
      <c r="E14" s="8" t="n">
        <f aca="false">D14*$J$5</f>
        <v>5.05263157894737</v>
      </c>
      <c r="F14" s="8" t="n">
        <f aca="false">E14-C14</f>
        <v>-336.947368421053</v>
      </c>
      <c r="G14" s="9" t="n">
        <f aca="false">IF(AND(C14=0,E14=0),0,IF(C14=0,"New",(E14-C14)/C14))</f>
        <v>-0.98522622345337</v>
      </c>
      <c r="H14" s="8" t="n">
        <f aca="false">SUMIFS('Source'!$E:$E,'Source'!$A:$A,"114 - IL online",'Source'!$B:$B,$A14)</f>
        <v>45417.98</v>
      </c>
      <c r="I14" s="8" t="n">
        <f aca="false">SUMIFS('Source'!$G:$G,'Source'!$A:$A,"114 - IL online",'Source'!$B:$B,$A14)</f>
        <v>532.72</v>
      </c>
      <c r="J14" s="8" t="n">
        <f aca="false">I14*$J$5</f>
        <v>672.909473684211</v>
      </c>
      <c r="K14" s="8" t="n">
        <f aca="false">J14-H14</f>
        <v>-44745.0705263158</v>
      </c>
      <c r="L14" s="9" t="n">
        <f aca="false">IF(AND(H14=0,J14=0),0,IF(H14=0,"New",(J14-H14)/H14))</f>
        <v>-0.985184073054676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657</v>
      </c>
      <c r="B15" s="7" t="str">
        <f aca="false">IFERROR(INDEX('Source'!$C:$C,MATCH($A15,'Source'!$B:$B,0)),"")</f>
        <v>גרבי נסיעות אנטיבקטריאלי</v>
      </c>
      <c r="C15" s="8" t="n">
        <f aca="false">SUMIFS('Source'!$D:$D,'Source'!$A:$A,"114 - IL online",'Source'!$B:$B,$A15)</f>
        <v>15</v>
      </c>
      <c r="D15" s="8" t="n">
        <f aca="false">SUMIFS('Source'!$F:$F,'Source'!$A:$A,"114 - IL online",'Source'!$B:$B,$A15)</f>
        <v>348</v>
      </c>
      <c r="E15" s="8" t="n">
        <f aca="false">D15*$J$5</f>
        <v>439.578947368421</v>
      </c>
      <c r="F15" s="8" t="n">
        <f aca="false">E15-C15</f>
        <v>424.578947368421</v>
      </c>
      <c r="G15" s="9" t="n">
        <f aca="false">IF(AND(C15=0,E15=0),0,IF(C15=0,"New",(E15-C15)/C15))</f>
        <v>28.3052631578947</v>
      </c>
      <c r="H15" s="8" t="n">
        <f aca="false">SUMIFS('Source'!$E:$E,'Source'!$A:$A,"114 - IL online",'Source'!$B:$B,$A15)</f>
        <v>1497.59</v>
      </c>
      <c r="I15" s="8" t="n">
        <f aca="false">SUMIFS('Source'!$G:$G,'Source'!$A:$A,"114 - IL online",'Source'!$B:$B,$A15)</f>
        <v>35869.72</v>
      </c>
      <c r="J15" s="8" t="n">
        <f aca="false">I15*$J$5</f>
        <v>45309.12</v>
      </c>
      <c r="K15" s="8" t="n">
        <f aca="false">J15-H15</f>
        <v>43811.53</v>
      </c>
      <c r="L15" s="9" t="n">
        <f aca="false">IF(AND(H15=0,J15=0),0,IF(H15=0,"New",(J15-H15)/H15))</f>
        <v>29.254689200649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843</v>
      </c>
      <c r="B16" s="7" t="str">
        <f aca="false">IFERROR(INDEX('Source'!$C:$C,MATCH($A16,'Source'!$B:$B,0)),"")</f>
        <v>איסוף מנקודת מסירה</v>
      </c>
      <c r="C16" s="8" t="n">
        <f aca="false">SUMIFS('Source'!$D:$D,'Source'!$A:$A,"114 - IL online",'Source'!$B:$B,$A16)</f>
        <v>4978</v>
      </c>
      <c r="D16" s="8" t="n">
        <f aca="false">SUMIFS('Source'!$F:$F,'Source'!$A:$A,"114 - IL online",'Source'!$B:$B,$A16)</f>
        <v>3342</v>
      </c>
      <c r="E16" s="8" t="n">
        <f aca="false">D16*$J$5</f>
        <v>4221.47368421053</v>
      </c>
      <c r="F16" s="8" t="n">
        <f aca="false">E16-C16</f>
        <v>-756.526315789474</v>
      </c>
      <c r="G16" s="9" t="n">
        <f aca="false">IF(AND(C16=0,E16=0),0,IF(C16=0,"New",(E16-C16)/C16))</f>
        <v>-0.151973948531433</v>
      </c>
      <c r="H16" s="8" t="n">
        <f aca="false">SUMIFS('Source'!$E:$E,'Source'!$A:$A,"114 - IL online",'Source'!$B:$B,$A16)</f>
        <v>83925.83</v>
      </c>
      <c r="I16" s="8" t="n">
        <f aca="false">SUMIFS('Source'!$G:$G,'Source'!$A:$A,"114 - IL online",'Source'!$B:$B,$A16)</f>
        <v>51232.76</v>
      </c>
      <c r="J16" s="8" t="n">
        <f aca="false">I16*$J$5</f>
        <v>64715.0652631579</v>
      </c>
      <c r="K16" s="8" t="n">
        <f aca="false">J16-H16</f>
        <v>-19210.7647368421</v>
      </c>
      <c r="L16" s="9" t="n">
        <f aca="false">IF(AND(H16=0,J16=0),0,IF(H16=0,"New",(J16-H16)/H16))</f>
        <v>-0.228901694947099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844</v>
      </c>
      <c r="B17" s="7" t="str">
        <f aca="false">IFERROR(INDEX('Source'!$C:$C,MATCH($A17,'Source'!$B:$B,0)),"")</f>
        <v>משלוח מהיר</v>
      </c>
      <c r="C17" s="8" t="n">
        <f aca="false">SUMIFS('Source'!$D:$D,'Source'!$A:$A,"114 - IL online",'Source'!$B:$B,$A17)</f>
        <v>1942</v>
      </c>
      <c r="D17" s="8" t="n">
        <f aca="false">SUMIFS('Source'!$F:$F,'Source'!$A:$A,"114 - IL online",'Source'!$B:$B,$A17)</f>
        <v>1329</v>
      </c>
      <c r="E17" s="8" t="n">
        <f aca="false">D17*$J$5</f>
        <v>1678.73684210526</v>
      </c>
      <c r="F17" s="8" t="n">
        <f aca="false">E17-C17</f>
        <v>-263.263157894737</v>
      </c>
      <c r="G17" s="9" t="n">
        <f aca="false">IF(AND(C17=0,E17=0),0,IF(C17=0,"New",(E17-C17)/C17))</f>
        <v>-0.135562903138382</v>
      </c>
      <c r="H17" s="8" t="n">
        <f aca="false">SUMIFS('Source'!$E:$E,'Source'!$A:$A,"114 - IL online",'Source'!$B:$B,$A17)</f>
        <v>82126.22</v>
      </c>
      <c r="I17" s="8" t="n">
        <f aca="false">SUMIFS('Source'!$G:$G,'Source'!$A:$A,"114 - IL online",'Source'!$B:$B,$A17)</f>
        <v>54328.93</v>
      </c>
      <c r="J17" s="8" t="n">
        <f aca="false">I17*$J$5</f>
        <v>68626.0168421053</v>
      </c>
      <c r="K17" s="8" t="n">
        <f aca="false">J17-H17</f>
        <v>-13500.2031578947</v>
      </c>
      <c r="L17" s="9" t="n">
        <f aca="false">IF(AND(H17=0,J17=0),0,IF(H17=0,"New",(J17-H17)/H17))</f>
        <v>-0.164383593423571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663</v>
      </c>
      <c r="B18" s="7" t="str">
        <f aca="false">IFERROR(INDEX('Source'!$C:$C,MATCH($A18,'Source'!$B:$B,0)),"")</f>
        <v>מכשיר עיסוי ויטלימד פלקסי - פלוס שחור</v>
      </c>
      <c r="C18" s="8" t="n">
        <f aca="false">SUMIFS('Source'!$D:$D,'Source'!$A:$A,"114 - IL online",'Source'!$B:$B,$A18)</f>
        <v>0</v>
      </c>
      <c r="D18" s="8" t="n">
        <f aca="false">SUMIFS('Source'!$F:$F,'Source'!$A:$A,"114 - IL online",'Source'!$B:$B,$A18)</f>
        <v>25</v>
      </c>
      <c r="E18" s="8" t="n">
        <f aca="false">D18*$J$5</f>
        <v>31.5789473684211</v>
      </c>
      <c r="F18" s="8" t="n">
        <f aca="false">E18-C18</f>
        <v>31.5789473684211</v>
      </c>
      <c r="G18" s="9" t="str">
        <f aca="false">IF(AND(C18=0,E18=0),0,IF(C18=0,"New",(E18-C18)/C18))</f>
        <v>New</v>
      </c>
      <c r="H18" s="8" t="n">
        <f aca="false">SUMIFS('Source'!$E:$E,'Source'!$A:$A,"114 - IL online",'Source'!$B:$B,$A18)</f>
        <v>0</v>
      </c>
      <c r="I18" s="8" t="n">
        <f aca="false">SUMIFS('Source'!$G:$G,'Source'!$A:$A,"114 - IL online",'Source'!$B:$B,$A18)</f>
        <v>23150.68</v>
      </c>
      <c r="J18" s="8" t="n">
        <f aca="false">I18*$J$5</f>
        <v>29242.9642105263</v>
      </c>
      <c r="K18" s="8" t="n">
        <f aca="false">J18-H18</f>
        <v>29242.9642105263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658</v>
      </c>
      <c r="B19" s="7" t="str">
        <f aca="false">IFERROR(INDEX('Source'!$C:$C,MATCH($A19,'Source'!$B:$B,0)),"")</f>
        <v>גרבי נסיעות אנטיבקטריאלי</v>
      </c>
      <c r="C19" s="8" t="n">
        <f aca="false">SUMIFS('Source'!$D:$D,'Source'!$A:$A,"114 - IL online",'Source'!$B:$B,$A19)</f>
        <v>12</v>
      </c>
      <c r="D19" s="8" t="n">
        <f aca="false">SUMIFS('Source'!$F:$F,'Source'!$A:$A,"114 - IL online",'Source'!$B:$B,$A19)</f>
        <v>216</v>
      </c>
      <c r="E19" s="8" t="n">
        <f aca="false">D19*$J$5</f>
        <v>272.842105263158</v>
      </c>
      <c r="F19" s="8" t="n">
        <f aca="false">E19-C19</f>
        <v>260.842105263158</v>
      </c>
      <c r="G19" s="9" t="n">
        <f aca="false">IF(AND(C19=0,E19=0),0,IF(C19=0,"New",(E19-C19)/C19))</f>
        <v>21.7368421052632</v>
      </c>
      <c r="H19" s="8" t="n">
        <f aca="false">SUMIFS('Source'!$E:$E,'Source'!$A:$A,"114 - IL online",'Source'!$B:$B,$A19)</f>
        <v>1234.64</v>
      </c>
      <c r="I19" s="8" t="n">
        <f aca="false">SUMIFS('Source'!$G:$G,'Source'!$A:$A,"114 - IL online",'Source'!$B:$B,$A19)</f>
        <v>22588</v>
      </c>
      <c r="J19" s="8" t="n">
        <f aca="false">I19*$J$5</f>
        <v>28532.2105263158</v>
      </c>
      <c r="K19" s="8" t="n">
        <f aca="false">J19-H19</f>
        <v>27297.5705263158</v>
      </c>
      <c r="L19" s="9" t="n">
        <f aca="false">IF(AND(H19=0,J19=0),0,IF(H19=0,"New",(J19-H19)/H19))</f>
        <v>22.1097409174462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174</v>
      </c>
      <c r="B20" s="7" t="str">
        <f aca="false">IFERROR(INDEX('Source'!$C:$C,MATCH($A20,'Source'!$B:$B,0)),"")</f>
        <v>גרבי טיסה</v>
      </c>
      <c r="C20" s="8" t="n">
        <f aca="false">SUMIFS('Source'!$D:$D,'Source'!$A:$A,"114 - IL online",'Source'!$B:$B,$A20)</f>
        <v>174</v>
      </c>
      <c r="D20" s="8" t="n">
        <f aca="false">SUMIFS('Source'!$F:$F,'Source'!$A:$A,"114 - IL online",'Source'!$B:$B,$A20)</f>
        <v>1</v>
      </c>
      <c r="E20" s="8" t="n">
        <f aca="false">D20*$J$5</f>
        <v>1.26315789473684</v>
      </c>
      <c r="F20" s="8" t="n">
        <f aca="false">E20-C20</f>
        <v>-172.736842105263</v>
      </c>
      <c r="G20" s="9" t="n">
        <f aca="false">IF(AND(C20=0,E20=0),0,IF(C20=0,"New",(E20-C20)/C20))</f>
        <v>-0.992740471869329</v>
      </c>
      <c r="H20" s="8" t="n">
        <f aca="false">SUMIFS('Source'!$E:$E,'Source'!$A:$A,"114 - IL online",'Source'!$B:$B,$A20)</f>
        <v>17260.97</v>
      </c>
      <c r="I20" s="8" t="n">
        <f aca="false">SUMIFS('Source'!$G:$G,'Source'!$A:$A,"114 - IL online",'Source'!$B:$B,$A20)</f>
        <v>97.17</v>
      </c>
      <c r="J20" s="8" t="n">
        <f aca="false">I20*$J$5</f>
        <v>122.741052631579</v>
      </c>
      <c r="K20" s="8" t="n">
        <f aca="false">J20-H20</f>
        <v>-17138.2289473684</v>
      </c>
      <c r="L20" s="9" t="n">
        <f aca="false">IF(AND(H20=0,J20=0),0,IF(H20=0,"New",(J20-H20)/H20))</f>
        <v>-0.992889098779989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652</v>
      </c>
      <c r="B21" s="7" t="str">
        <f aca="false">IFERROR(INDEX('Source'!$C:$C,MATCH($A21,'Source'!$B:$B,0)),"")</f>
        <v>כרית עיסוי ויטלימד סופט - פלוס</v>
      </c>
      <c r="C21" s="8" t="n">
        <f aca="false">SUMIFS('Source'!$D:$D,'Source'!$A:$A,"114 - IL online",'Source'!$B:$B,$A21)</f>
        <v>0</v>
      </c>
      <c r="D21" s="8" t="n">
        <f aca="false">SUMIFS('Source'!$F:$F,'Source'!$A:$A,"114 - IL online",'Source'!$B:$B,$A21)</f>
        <v>18</v>
      </c>
      <c r="E21" s="8" t="n">
        <f aca="false">D21*$J$5</f>
        <v>22.7368421052632</v>
      </c>
      <c r="F21" s="8" t="n">
        <f aca="false">E21-C21</f>
        <v>22.7368421052632</v>
      </c>
      <c r="G21" s="9" t="str">
        <f aca="false">IF(AND(C21=0,E21=0),0,IF(C21=0,"New",(E21-C21)/C21))</f>
        <v>New</v>
      </c>
      <c r="H21" s="8" t="n">
        <f aca="false">SUMIFS('Source'!$E:$E,'Source'!$A:$A,"114 - IL online",'Source'!$B:$B,$A21)</f>
        <v>0</v>
      </c>
      <c r="I21" s="8" t="n">
        <f aca="false">SUMIFS('Source'!$G:$G,'Source'!$A:$A,"114 - IL online",'Source'!$B:$B,$A21)</f>
        <v>16626.44</v>
      </c>
      <c r="J21" s="8" t="n">
        <f aca="false">I21*$J$5</f>
        <v>21001.8189473684</v>
      </c>
      <c r="K21" s="8" t="n">
        <f aca="false">J21-H21</f>
        <v>21001.8189473684</v>
      </c>
      <c r="L21" s="9" t="str">
        <f aca="false">IF(AND(H21=0,J21=0),0,IF(H21=0,"New",(J21-H21)/H21))</f>
        <v>New</v>
      </c>
      <c r="M21" s="7" t="str">
        <f aca="false">IF(AND(OR(C21&lt;&gt;0,H21&lt;&gt;0),D21=0,I21=0),"DROP",IF(AND(OR(D21&lt;&gt;0,I21&lt;&gt;0),C21=0,H21=0),"NEW",""))</f>
        <v>NEW</v>
      </c>
    </row>
    <row r="22" customFormat="false" ht="15" hidden="false" customHeight="false" outlineLevel="0" collapsed="false">
      <c r="A22" s="7" t="s">
        <v>145</v>
      </c>
      <c r="B22" s="7" t="str">
        <f aca="false">IFERROR(INDEX('Source'!$C:$C,MATCH($A22,'Source'!$B:$B,0)),"")</f>
        <v>גרבי טיסה</v>
      </c>
      <c r="C22" s="8" t="n">
        <f aca="false">SUMIFS('Source'!$D:$D,'Source'!$A:$A,"114 - IL online",'Source'!$B:$B,$A22)</f>
        <v>172</v>
      </c>
      <c r="D22" s="8" t="n">
        <f aca="false">SUMIFS('Source'!$F:$F,'Source'!$A:$A,"114 - IL online",'Source'!$B:$B,$A22)</f>
        <v>0</v>
      </c>
      <c r="E22" s="8" t="n">
        <f aca="false">D22*$J$5</f>
        <v>0</v>
      </c>
      <c r="F22" s="8" t="n">
        <f aca="false">E22-C22</f>
        <v>-172</v>
      </c>
      <c r="G22" s="9" t="n">
        <f aca="false">IF(AND(C22=0,E22=0),0,IF(C22=0,"New",(E22-C22)/C22))</f>
        <v>-1</v>
      </c>
      <c r="H22" s="8" t="n">
        <f aca="false">SUMIFS('Source'!$E:$E,'Source'!$A:$A,"114 - IL online",'Source'!$B:$B,$A22)</f>
        <v>16455.99</v>
      </c>
      <c r="I22" s="8" t="n">
        <f aca="false">SUMIFS('Source'!$G:$G,'Source'!$A:$A,"114 - IL online",'Source'!$B:$B,$A22)</f>
        <v>0</v>
      </c>
      <c r="J22" s="8" t="n">
        <f aca="false">I22*$J$5</f>
        <v>0</v>
      </c>
      <c r="K22" s="8" t="n">
        <f aca="false">J22-H22</f>
        <v>-16455.99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711</v>
      </c>
      <c r="B23" s="7" t="str">
        <f aca="false">IFERROR(INDEX('Source'!$C:$C,MATCH($A23,'Source'!$B:$B,0)),"")</f>
        <v>כפפת CTS ימין</v>
      </c>
      <c r="C23" s="8" t="n">
        <f aca="false">SUMIFS('Source'!$D:$D,'Source'!$A:$A,"114 - IL online",'Source'!$B:$B,$A23)</f>
        <v>21</v>
      </c>
      <c r="D23" s="8" t="n">
        <f aca="false">SUMIFS('Source'!$F:$F,'Source'!$A:$A,"114 - IL online",'Source'!$B:$B,$A23)</f>
        <v>90</v>
      </c>
      <c r="E23" s="8" t="n">
        <f aca="false">D23*$J$5</f>
        <v>113.684210526316</v>
      </c>
      <c r="F23" s="8" t="n">
        <f aca="false">E23-C23</f>
        <v>92.6842105263158</v>
      </c>
      <c r="G23" s="9" t="n">
        <f aca="false">IF(AND(C23=0,E23=0),0,IF(C23=0,"New",(E23-C23)/C23))</f>
        <v>4.41353383458647</v>
      </c>
      <c r="H23" s="8" t="n">
        <f aca="false">SUMIFS('Source'!$E:$E,'Source'!$A:$A,"114 - IL online",'Source'!$B:$B,$A23)</f>
        <v>3928.48</v>
      </c>
      <c r="I23" s="8" t="n">
        <f aca="false">SUMIFS('Source'!$G:$G,'Source'!$A:$A,"114 - IL online",'Source'!$B:$B,$A23)</f>
        <v>17558.83</v>
      </c>
      <c r="J23" s="8" t="n">
        <f aca="false">I23*$J$5</f>
        <v>22179.5747368421</v>
      </c>
      <c r="K23" s="8" t="n">
        <f aca="false">J23-H23</f>
        <v>18251.0947368421</v>
      </c>
      <c r="L23" s="9" t="n">
        <f aca="false">IF(AND(H23=0,J23=0),0,IF(H23=0,"New",(J23-H23)/H23))</f>
        <v>4.64584132713979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682</v>
      </c>
      <c r="B24" s="7" t="str">
        <f aca="false">IFERROR(INDEX('Source'!$C:$C,MATCH($A24,'Source'!$B:$B,0)),"")</f>
        <v>מכשיר עיסוי ויטלימד פלקסי - פלוס קרם</v>
      </c>
      <c r="C24" s="8" t="n">
        <f aca="false">SUMIFS('Source'!$D:$D,'Source'!$A:$A,"114 - IL online",'Source'!$B:$B,$A24)</f>
        <v>0</v>
      </c>
      <c r="D24" s="8" t="n">
        <f aca="false">SUMIFS('Source'!$F:$F,'Source'!$A:$A,"114 - IL online",'Source'!$B:$B,$A24)</f>
        <v>12</v>
      </c>
      <c r="E24" s="8" t="n">
        <f aca="false">D24*$J$5</f>
        <v>15.1578947368421</v>
      </c>
      <c r="F24" s="8" t="n">
        <f aca="false">E24-C24</f>
        <v>15.1578947368421</v>
      </c>
      <c r="G24" s="9" t="str">
        <f aca="false">IF(AND(C24=0,E24=0),0,IF(C24=0,"New",(E24-C24)/C24))</f>
        <v>New</v>
      </c>
      <c r="H24" s="8" t="n">
        <f aca="false">SUMIFS('Source'!$E:$E,'Source'!$A:$A,"114 - IL online",'Source'!$B:$B,$A24)</f>
        <v>0</v>
      </c>
      <c r="I24" s="8" t="n">
        <f aca="false">SUMIFS('Source'!$G:$G,'Source'!$A:$A,"114 - IL online",'Source'!$B:$B,$A24)</f>
        <v>11151.68</v>
      </c>
      <c r="J24" s="8" t="n">
        <f aca="false">I24*$J$5</f>
        <v>14086.3326315789</v>
      </c>
      <c r="K24" s="8" t="n">
        <f aca="false">J24-H24</f>
        <v>14086.3326315789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674</v>
      </c>
      <c r="B25" s="7" t="str">
        <f aca="false">IFERROR(INDEX('Source'!$C:$C,MATCH($A25,'Source'!$B:$B,0)),"")</f>
        <v>כפפת CTS ימין</v>
      </c>
      <c r="C25" s="8" t="n">
        <f aca="false">SUMIFS('Source'!$D:$D,'Source'!$A:$A,"114 - IL online",'Source'!$B:$B,$A25)</f>
        <v>29</v>
      </c>
      <c r="D25" s="8" t="n">
        <f aca="false">SUMIFS('Source'!$F:$F,'Source'!$A:$A,"114 - IL online",'Source'!$B:$B,$A25)</f>
        <v>81</v>
      </c>
      <c r="E25" s="8" t="n">
        <f aca="false">D25*$J$5</f>
        <v>102.315789473684</v>
      </c>
      <c r="F25" s="8" t="n">
        <f aca="false">E25-C25</f>
        <v>73.3157894736842</v>
      </c>
      <c r="G25" s="9" t="n">
        <f aca="false">IF(AND(C25=0,E25=0),0,IF(C25=0,"New",(E25-C25)/C25))</f>
        <v>2.52813067150635</v>
      </c>
      <c r="H25" s="8" t="n">
        <f aca="false">SUMIFS('Source'!$E:$E,'Source'!$A:$A,"114 - IL online",'Source'!$B:$B,$A25)</f>
        <v>5601.54</v>
      </c>
      <c r="I25" s="8" t="n">
        <f aca="false">SUMIFS('Source'!$G:$G,'Source'!$A:$A,"114 - IL online",'Source'!$B:$B,$A25)</f>
        <v>15851.97</v>
      </c>
      <c r="J25" s="8" t="n">
        <f aca="false">I25*$J$5</f>
        <v>20023.5410526316</v>
      </c>
      <c r="K25" s="8" t="n">
        <f aca="false">J25-H25</f>
        <v>14422.0010526316</v>
      </c>
      <c r="L25" s="9" t="n">
        <f aca="false">IF(AND(H25=0,J25=0),0,IF(H25=0,"New",(J25-H25)/H25))</f>
        <v>2.57464930226894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188</v>
      </c>
      <c r="B26" s="7" t="str">
        <f aca="false">IFERROR(INDEX('Source'!$C:$C,MATCH($A26,'Source'!$B:$B,0)),"")</f>
        <v>גרבי טיסה</v>
      </c>
      <c r="C26" s="8" t="n">
        <f aca="false">SUMIFS('Source'!$D:$D,'Source'!$A:$A,"114 - IL online",'Source'!$B:$B,$A26)</f>
        <v>85</v>
      </c>
      <c r="D26" s="8" t="n">
        <f aca="false">SUMIFS('Source'!$F:$F,'Source'!$A:$A,"114 - IL online",'Source'!$B:$B,$A26)</f>
        <v>0</v>
      </c>
      <c r="E26" s="8" t="n">
        <f aca="false">D26*$J$5</f>
        <v>0</v>
      </c>
      <c r="F26" s="8" t="n">
        <f aca="false">E26-C26</f>
        <v>-85</v>
      </c>
      <c r="G26" s="9" t="n">
        <f aca="false">IF(AND(C26=0,E26=0),0,IF(C26=0,"New",(E26-C26)/C26))</f>
        <v>-1</v>
      </c>
      <c r="H26" s="8" t="n">
        <f aca="false">SUMIFS('Source'!$E:$E,'Source'!$A:$A,"114 - IL online",'Source'!$B:$B,$A26)</f>
        <v>8777.86</v>
      </c>
      <c r="I26" s="8" t="n">
        <f aca="false">SUMIFS('Source'!$G:$G,'Source'!$A:$A,"114 - IL online",'Source'!$B:$B,$A26)</f>
        <v>0</v>
      </c>
      <c r="J26" s="8" t="n">
        <f aca="false">I26*$J$5</f>
        <v>0</v>
      </c>
      <c r="K26" s="8" t="n">
        <f aca="false">J26-H26</f>
        <v>-8777.86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647</v>
      </c>
      <c r="B27" s="7" t="str">
        <f aca="false">IFERROR(INDEX('Source'!$C:$C,MATCH($A27,'Source'!$B:$B,0)),"")</f>
        <v>גרבי קיץ אנטיבקטריאלי שחור</v>
      </c>
      <c r="C27" s="8" t="n">
        <f aca="false">SUMIFS('Source'!$D:$D,'Source'!$A:$A,"114 - IL online",'Source'!$B:$B,$A27)</f>
        <v>0</v>
      </c>
      <c r="D27" s="8" t="n">
        <f aca="false">SUMIFS('Source'!$F:$F,'Source'!$A:$A,"114 - IL online",'Source'!$B:$B,$A27)</f>
        <v>185</v>
      </c>
      <c r="E27" s="8" t="n">
        <f aca="false">D27*$J$5</f>
        <v>233.684210526316</v>
      </c>
      <c r="F27" s="8" t="n">
        <f aca="false">E27-C27</f>
        <v>233.684210526316</v>
      </c>
      <c r="G27" s="9" t="str">
        <f aca="false">IF(AND(C27=0,E27=0),0,IF(C27=0,"New",(E27-C27)/C27))</f>
        <v>New</v>
      </c>
      <c r="H27" s="8" t="n">
        <f aca="false">SUMIFS('Source'!$E:$E,'Source'!$A:$A,"114 - IL online",'Source'!$B:$B,$A27)</f>
        <v>0</v>
      </c>
      <c r="I27" s="8" t="n">
        <f aca="false">SUMIFS('Source'!$G:$G,'Source'!$A:$A,"114 - IL online",'Source'!$B:$B,$A27)</f>
        <v>8537.98</v>
      </c>
      <c r="J27" s="8" t="n">
        <f aca="false">I27*$J$5</f>
        <v>10784.8168421053</v>
      </c>
      <c r="K27" s="8" t="n">
        <f aca="false">J27-H27</f>
        <v>10784.8168421053</v>
      </c>
      <c r="L27" s="9" t="str">
        <f aca="false">IF(AND(H27=0,J27=0),0,IF(H27=0,"New",(J27-H27)/H27))</f>
        <v>New</v>
      </c>
      <c r="M27" s="7" t="str">
        <f aca="false">IF(AND(OR(C27&lt;&gt;0,H27&lt;&gt;0),D27=0,I27=0),"DROP",IF(AND(OR(D27&lt;&gt;0,I27&lt;&gt;0),C27=0,H27=0),"NEW",""))</f>
        <v>NEW</v>
      </c>
    </row>
    <row r="28" customFormat="false" ht="15" hidden="false" customHeight="false" outlineLevel="0" collapsed="false">
      <c r="A28" s="7" t="s">
        <v>170</v>
      </c>
      <c r="B28" s="7" t="str">
        <f aca="false">IFERROR(INDEX('Source'!$C:$C,MATCH($A28,'Source'!$B:$B,0)),"")</f>
        <v>מיישר בוניון-HALUX VALGUS</v>
      </c>
      <c r="C28" s="8" t="n">
        <f aca="false">SUMIFS('Source'!$D:$D,'Source'!$A:$A,"114 - IL online",'Source'!$B:$B,$A28)</f>
        <v>58</v>
      </c>
      <c r="D28" s="8" t="n">
        <f aca="false">SUMIFS('Source'!$F:$F,'Source'!$A:$A,"114 - IL online",'Source'!$B:$B,$A28)</f>
        <v>158</v>
      </c>
      <c r="E28" s="8" t="n">
        <f aca="false">D28*$J$5</f>
        <v>199.578947368421</v>
      </c>
      <c r="F28" s="8" t="n">
        <f aca="false">E28-C28</f>
        <v>141.578947368421</v>
      </c>
      <c r="G28" s="9" t="n">
        <f aca="false">IF(AND(C28=0,E28=0),0,IF(C28=0,"New",(E28-C28)/C28))</f>
        <v>2.44101633393829</v>
      </c>
      <c r="H28" s="8" t="n">
        <f aca="false">SUMIFS('Source'!$E:$E,'Source'!$A:$A,"114 - IL online",'Source'!$B:$B,$A28)</f>
        <v>4549.11</v>
      </c>
      <c r="I28" s="8" t="n">
        <f aca="false">SUMIFS('Source'!$G:$G,'Source'!$A:$A,"114 - IL online",'Source'!$B:$B,$A28)</f>
        <v>12859.93</v>
      </c>
      <c r="J28" s="8" t="n">
        <f aca="false">I28*$J$5</f>
        <v>16244.1221052632</v>
      </c>
      <c r="K28" s="8" t="n">
        <f aca="false">J28-H28</f>
        <v>11695.0121052632</v>
      </c>
      <c r="L28" s="9" t="n">
        <f aca="false">IF(AND(H28=0,J28=0),0,IF(H28=0,"New",(J28-H28)/H28))</f>
        <v>2.57083519749207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666</v>
      </c>
      <c r="B29" s="7" t="str">
        <f aca="false">IFERROR(INDEX('Source'!$C:$C,MATCH($A29,'Source'!$B:$B,0)),"")</f>
        <v>כפפת CTS ימין</v>
      </c>
      <c r="C29" s="8" t="n">
        <f aca="false">SUMIFS('Source'!$D:$D,'Source'!$A:$A,"114 - IL online",'Source'!$B:$B,$A29)</f>
        <v>9</v>
      </c>
      <c r="D29" s="8" t="n">
        <f aca="false">SUMIFS('Source'!$F:$F,'Source'!$A:$A,"114 - IL online",'Source'!$B:$B,$A29)</f>
        <v>48</v>
      </c>
      <c r="E29" s="8" t="n">
        <f aca="false">D29*$J$5</f>
        <v>60.6315789473684</v>
      </c>
      <c r="F29" s="8" t="n">
        <f aca="false">E29-C29</f>
        <v>51.6315789473684</v>
      </c>
      <c r="G29" s="9" t="n">
        <f aca="false">IF(AND(C29=0,E29=0),0,IF(C29=0,"New",(E29-C29)/C29))</f>
        <v>5.73684210526316</v>
      </c>
      <c r="H29" s="8" t="n">
        <f aca="false">SUMIFS('Source'!$E:$E,'Source'!$A:$A,"114 - IL online",'Source'!$B:$B,$A29)</f>
        <v>1662.46</v>
      </c>
      <c r="I29" s="8" t="n">
        <f aca="false">SUMIFS('Source'!$G:$G,'Source'!$A:$A,"114 - IL online",'Source'!$B:$B,$A29)</f>
        <v>9857.91</v>
      </c>
      <c r="J29" s="8" t="n">
        <f aca="false">I29*$J$5</f>
        <v>12452.0968421053</v>
      </c>
      <c r="K29" s="8" t="n">
        <f aca="false">J29-H29</f>
        <v>10789.6368421053</v>
      </c>
      <c r="L29" s="9" t="n">
        <f aca="false">IF(AND(H29=0,J29=0),0,IF(H29=0,"New",(J29-H29)/H29))</f>
        <v>6.49016327737525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692</v>
      </c>
      <c r="B30" s="7" t="str">
        <f aca="false">IFERROR(INDEX('Source'!$C:$C,MATCH($A30,'Source'!$B:$B,0)),"")</f>
        <v>כפפת CTS שמאל</v>
      </c>
      <c r="C30" s="8" t="n">
        <f aca="false">SUMIFS('Source'!$D:$D,'Source'!$A:$A,"114 - IL online",'Source'!$B:$B,$A30)</f>
        <v>16</v>
      </c>
      <c r="D30" s="8" t="n">
        <f aca="false">SUMIFS('Source'!$F:$F,'Source'!$A:$A,"114 - IL online",'Source'!$B:$B,$A30)</f>
        <v>55</v>
      </c>
      <c r="E30" s="8" t="n">
        <f aca="false">D30*$J$5</f>
        <v>69.4736842105263</v>
      </c>
      <c r="F30" s="8" t="n">
        <f aca="false">E30-C30</f>
        <v>53.4736842105263</v>
      </c>
      <c r="G30" s="9" t="n">
        <f aca="false">IF(AND(C30=0,E30=0),0,IF(C30=0,"New",(E30-C30)/C30))</f>
        <v>3.34210526315789</v>
      </c>
      <c r="H30" s="8" t="n">
        <f aca="false">SUMIFS('Source'!$E:$E,'Source'!$A:$A,"114 - IL online",'Source'!$B:$B,$A30)</f>
        <v>3060.19</v>
      </c>
      <c r="I30" s="8" t="n">
        <f aca="false">SUMIFS('Source'!$G:$G,'Source'!$A:$A,"114 - IL online",'Source'!$B:$B,$A30)</f>
        <v>10996.54</v>
      </c>
      <c r="J30" s="8" t="n">
        <f aca="false">I30*$J$5</f>
        <v>13890.3663157895</v>
      </c>
      <c r="K30" s="8" t="n">
        <f aca="false">J30-H30</f>
        <v>10830.1763157895</v>
      </c>
      <c r="L30" s="9" t="n">
        <f aca="false">IF(AND(H30=0,J30=0),0,IF(H30=0,"New",(J30-H30)/H30))</f>
        <v>3.53905356065783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681</v>
      </c>
      <c r="B31" s="7" t="str">
        <f aca="false">IFERROR(INDEX('Source'!$C:$C,MATCH($A31,'Source'!$B:$B,0)),"")</f>
        <v>תומך ברך גנושילד</v>
      </c>
      <c r="C31" s="8" t="n">
        <f aca="false">SUMIFS('Source'!$D:$D,'Source'!$A:$A,"114 - IL online",'Source'!$B:$B,$A31)</f>
        <v>3</v>
      </c>
      <c r="D31" s="8" t="n">
        <f aca="false">SUMIFS('Source'!$F:$F,'Source'!$A:$A,"114 - IL online",'Source'!$B:$B,$A31)</f>
        <v>25</v>
      </c>
      <c r="E31" s="8" t="n">
        <f aca="false">D31*$J$5</f>
        <v>31.5789473684211</v>
      </c>
      <c r="F31" s="8" t="n">
        <f aca="false">E31-C31</f>
        <v>28.5789473684211</v>
      </c>
      <c r="G31" s="9" t="n">
        <f aca="false">IF(AND(C31=0,E31=0),0,IF(C31=0,"New",(E31-C31)/C31))</f>
        <v>9.52631578947368</v>
      </c>
      <c r="H31" s="8" t="n">
        <f aca="false">SUMIFS('Source'!$E:$E,'Source'!$A:$A,"114 - IL online",'Source'!$B:$B,$A31)</f>
        <v>953.18</v>
      </c>
      <c r="I31" s="8" t="n">
        <f aca="false">SUMIFS('Source'!$G:$G,'Source'!$A:$A,"114 - IL online",'Source'!$B:$B,$A31)</f>
        <v>8864.49</v>
      </c>
      <c r="J31" s="8" t="n">
        <f aca="false">I31*$J$5</f>
        <v>11197.2505263158</v>
      </c>
      <c r="K31" s="8" t="n">
        <f aca="false">J31-H31</f>
        <v>10244.0705263158</v>
      </c>
      <c r="L31" s="9" t="n">
        <f aca="false">IF(AND(H31=0,J31=0),0,IF(H31=0,"New",(J31-H31)/H31))</f>
        <v>10.7472571039214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729</v>
      </c>
      <c r="B32" s="7" t="str">
        <f aca="false">IFERROR(INDEX('Source'!$C:$C,MATCH($A32,'Source'!$B:$B,0)),"")</f>
        <v>מגן ברך ST+צירD+כרית סיליקון</v>
      </c>
      <c r="C32" s="8" t="n">
        <f aca="false">SUMIFS('Source'!$D:$D,'Source'!$A:$A,"114 - IL online",'Source'!$B:$B,$A32)</f>
        <v>0</v>
      </c>
      <c r="D32" s="8" t="n">
        <f aca="false">SUMIFS('Source'!$F:$F,'Source'!$A:$A,"114 - IL online",'Source'!$B:$B,$A32)</f>
        <v>20</v>
      </c>
      <c r="E32" s="8" t="n">
        <f aca="false">D32*$J$5</f>
        <v>25.2631578947368</v>
      </c>
      <c r="F32" s="8" t="n">
        <f aca="false">E32-C32</f>
        <v>25.2631578947368</v>
      </c>
      <c r="G32" s="9" t="str">
        <f aca="false">IF(AND(C32=0,E32=0),0,IF(C32=0,"New",(E32-C32)/C32))</f>
        <v>New</v>
      </c>
      <c r="H32" s="8" t="n">
        <f aca="false">SUMIFS('Source'!$E:$E,'Source'!$A:$A,"114 - IL online",'Source'!$B:$B,$A32)</f>
        <v>0</v>
      </c>
      <c r="I32" s="8" t="n">
        <f aca="false">SUMIFS('Source'!$G:$G,'Source'!$A:$A,"114 - IL online",'Source'!$B:$B,$A32)</f>
        <v>7780.4</v>
      </c>
      <c r="J32" s="8" t="n">
        <f aca="false">I32*$J$5</f>
        <v>9827.87368421053</v>
      </c>
      <c r="K32" s="8" t="n">
        <f aca="false">J32-H32</f>
        <v>9827.87368421053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283</v>
      </c>
      <c r="B33" s="7" t="str">
        <f aca="false">IFERROR(INDEX('Source'!$C:$C,MATCH($A33,'Source'!$B:$B,0)),"")</f>
        <v>גרבי נוחות קיץ שחור</v>
      </c>
      <c r="C33" s="8" t="n">
        <f aca="false">SUMIFS('Source'!$D:$D,'Source'!$A:$A,"114 - IL online",'Source'!$B:$B,$A33)</f>
        <v>214</v>
      </c>
      <c r="D33" s="8" t="n">
        <f aca="false">SUMIFS('Source'!$F:$F,'Source'!$A:$A,"114 - IL online",'Source'!$B:$B,$A33)</f>
        <v>21</v>
      </c>
      <c r="E33" s="8" t="n">
        <f aca="false">D33*$J$5</f>
        <v>26.5263157894737</v>
      </c>
      <c r="F33" s="8" t="n">
        <f aca="false">E33-C33</f>
        <v>-187.473684210526</v>
      </c>
      <c r="G33" s="9" t="n">
        <f aca="false">IF(AND(C33=0,E33=0),0,IF(C33=0,"New",(E33-C33)/C33))</f>
        <v>-0.876045253320217</v>
      </c>
      <c r="H33" s="8" t="n">
        <f aca="false">SUMIFS('Source'!$E:$E,'Source'!$A:$A,"114 - IL online",'Source'!$B:$B,$A33)</f>
        <v>8505.31</v>
      </c>
      <c r="I33" s="8" t="n">
        <f aca="false">SUMIFS('Source'!$G:$G,'Source'!$A:$A,"114 - IL online",'Source'!$B:$B,$A33)</f>
        <v>827.7</v>
      </c>
      <c r="J33" s="8" t="n">
        <f aca="false">I33*$J$5</f>
        <v>1045.51578947368</v>
      </c>
      <c r="K33" s="8" t="n">
        <f aca="false">J33-H33</f>
        <v>-7459.79421052632</v>
      </c>
      <c r="L33" s="9" t="n">
        <f aca="false">IF(AND(H33=0,J33=0),0,IF(H33=0,"New",(J33-H33)/H33))</f>
        <v>-0.877074934426413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234</v>
      </c>
      <c r="B34" s="7" t="str">
        <f aca="false">IFERROR(INDEX('Source'!$C:$C,MATCH($A34,'Source'!$B:$B,0)),"")</f>
        <v>שרוול לגבס ארוך רגל</v>
      </c>
      <c r="C34" s="8" t="n">
        <f aca="false">SUMIFS('Source'!$D:$D,'Source'!$A:$A,"114 - IL online",'Source'!$B:$B,$A34)</f>
        <v>29</v>
      </c>
      <c r="D34" s="8" t="n">
        <f aca="false">SUMIFS('Source'!$F:$F,'Source'!$A:$A,"114 - IL online",'Source'!$B:$B,$A34)</f>
        <v>109</v>
      </c>
      <c r="E34" s="8" t="n">
        <f aca="false">D34*$J$5</f>
        <v>137.684210526316</v>
      </c>
      <c r="F34" s="8" t="n">
        <f aca="false">E34-C34</f>
        <v>108.684210526316</v>
      </c>
      <c r="G34" s="9" t="n">
        <f aca="false">IF(AND(C34=0,E34=0),0,IF(C34=0,"New",(E34-C34)/C34))</f>
        <v>3.74773139745917</v>
      </c>
      <c r="H34" s="8" t="n">
        <f aca="false">SUMIFS('Source'!$E:$E,'Source'!$A:$A,"114 - IL online",'Source'!$B:$B,$A34)</f>
        <v>2300.87</v>
      </c>
      <c r="I34" s="8" t="n">
        <f aca="false">SUMIFS('Source'!$G:$G,'Source'!$A:$A,"114 - IL online",'Source'!$B:$B,$A34)</f>
        <v>8986.71</v>
      </c>
      <c r="J34" s="8" t="n">
        <f aca="false">I34*$J$5</f>
        <v>11351.6336842105</v>
      </c>
      <c r="K34" s="8" t="n">
        <f aca="false">J34-H34</f>
        <v>9050.76368421052</v>
      </c>
      <c r="L34" s="9" t="n">
        <f aca="false">IF(AND(H34=0,J34=0),0,IF(H34=0,"New",(J34-H34)/H34))</f>
        <v>3.93362670824972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451</v>
      </c>
      <c r="B35" s="7" t="str">
        <f aca="false">IFERROR(INDEX('Source'!$C:$C,MATCH($A35,'Source'!$B:$B,0)),"")</f>
        <v>חבק יד SC25</v>
      </c>
      <c r="C35" s="8" t="n">
        <f aca="false">SUMIFS('Source'!$D:$D,'Source'!$A:$A,"114 - IL online",'Source'!$B:$B,$A35)</f>
        <v>232</v>
      </c>
      <c r="D35" s="8" t="n">
        <f aca="false">SUMIFS('Source'!$F:$F,'Source'!$A:$A,"114 - IL online",'Source'!$B:$B,$A35)</f>
        <v>163</v>
      </c>
      <c r="E35" s="8" t="n">
        <f aca="false">D35*$J$5</f>
        <v>205.894736842105</v>
      </c>
      <c r="F35" s="8" t="n">
        <f aca="false">E35-C35</f>
        <v>-26.1052631578947</v>
      </c>
      <c r="G35" s="9" t="n">
        <f aca="false">IF(AND(C35=0,E35=0),0,IF(C35=0,"New",(E35-C35)/C35))</f>
        <v>-0.112522686025408</v>
      </c>
      <c r="H35" s="8" t="n">
        <f aca="false">SUMIFS('Source'!$E:$E,'Source'!$A:$A,"114 - IL online",'Source'!$B:$B,$A35)</f>
        <v>31029.93</v>
      </c>
      <c r="I35" s="8" t="n">
        <f aca="false">SUMIFS('Source'!$G:$G,'Source'!$A:$A,"114 - IL online",'Source'!$B:$B,$A35)</f>
        <v>25188.4</v>
      </c>
      <c r="J35" s="8" t="n">
        <f aca="false">I35*$J$5</f>
        <v>31816.9263157895</v>
      </c>
      <c r="K35" s="8" t="n">
        <f aca="false">J35-H35</f>
        <v>786.996315789475</v>
      </c>
      <c r="L35" s="9" t="n">
        <f aca="false">IF(AND(H35=0,J35=0),0,IF(H35=0,"New",(J35-H35)/H35))</f>
        <v>0.0253624908528467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740</v>
      </c>
      <c r="B36" s="7" t="str">
        <f aca="false">IFERROR(INDEX('Source'!$C:$C,MATCH($A36,'Source'!$B:$B,0)),"")</f>
        <v>גרבי קיץ אנטיבקטריאלי לבן</v>
      </c>
      <c r="C36" s="8" t="n">
        <f aca="false">SUMIFS('Source'!$D:$D,'Source'!$A:$A,"114 - IL online",'Source'!$B:$B,$A36)</f>
        <v>0</v>
      </c>
      <c r="D36" s="8" t="n">
        <f aca="false">SUMIFS('Source'!$F:$F,'Source'!$A:$A,"114 - IL online",'Source'!$B:$B,$A36)</f>
        <v>124</v>
      </c>
      <c r="E36" s="8" t="n">
        <f aca="false">D36*$J$5</f>
        <v>156.631578947368</v>
      </c>
      <c r="F36" s="8" t="n">
        <f aca="false">E36-C36</f>
        <v>156.631578947368</v>
      </c>
      <c r="G36" s="9" t="str">
        <f aca="false">IF(AND(C36=0,E36=0),0,IF(C36=0,"New",(E36-C36)/C36))</f>
        <v>New</v>
      </c>
      <c r="H36" s="8" t="n">
        <f aca="false">SUMIFS('Source'!$E:$E,'Source'!$A:$A,"114 - IL online",'Source'!$B:$B,$A36)</f>
        <v>0</v>
      </c>
      <c r="I36" s="8" t="n">
        <f aca="false">SUMIFS('Source'!$G:$G,'Source'!$A:$A,"114 - IL online",'Source'!$B:$B,$A36)</f>
        <v>5835.45</v>
      </c>
      <c r="J36" s="8" t="n">
        <f aca="false">I36*$J$5</f>
        <v>7371.09473684211</v>
      </c>
      <c r="K36" s="8" t="n">
        <f aca="false">J36-H36</f>
        <v>7371.09473684211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683</v>
      </c>
      <c r="B37" s="7" t="str">
        <f aca="false">IFERROR(INDEX('Source'!$C:$C,MATCH($A37,'Source'!$B:$B,0)),"")</f>
        <v>תומך ברך גנושילד</v>
      </c>
      <c r="C37" s="8" t="n">
        <f aca="false">SUMIFS('Source'!$D:$D,'Source'!$A:$A,"114 - IL online",'Source'!$B:$B,$A37)</f>
        <v>3</v>
      </c>
      <c r="D37" s="8" t="n">
        <f aca="false">SUMIFS('Source'!$F:$F,'Source'!$A:$A,"114 - IL online",'Source'!$B:$B,$A37)</f>
        <v>17</v>
      </c>
      <c r="E37" s="8" t="n">
        <f aca="false">D37*$J$5</f>
        <v>21.4736842105263</v>
      </c>
      <c r="F37" s="8" t="n">
        <f aca="false">E37-C37</f>
        <v>18.4736842105263</v>
      </c>
      <c r="G37" s="9" t="n">
        <f aca="false">IF(AND(C37=0,E37=0),0,IF(C37=0,"New",(E37-C37)/C37))</f>
        <v>6.15789473684211</v>
      </c>
      <c r="H37" s="8" t="n">
        <f aca="false">SUMIFS('Source'!$E:$E,'Source'!$A:$A,"114 - IL online",'Source'!$B:$B,$A37)</f>
        <v>972.23</v>
      </c>
      <c r="I37" s="8" t="n">
        <f aca="false">SUMIFS('Source'!$G:$G,'Source'!$A:$A,"114 - IL online",'Source'!$B:$B,$A37)</f>
        <v>6115.75</v>
      </c>
      <c r="J37" s="8" t="n">
        <f aca="false">I37*$J$5</f>
        <v>7725.15789473684</v>
      </c>
      <c r="K37" s="8" t="n">
        <f aca="false">J37-H37</f>
        <v>6752.92789473684</v>
      </c>
      <c r="L37" s="9" t="n">
        <f aca="false">IF(AND(H37=0,J37=0),0,IF(H37=0,"New",(J37-H37)/H37))</f>
        <v>6.94581312522432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284</v>
      </c>
      <c r="B38" s="7" t="str">
        <f aca="false">IFERROR(INDEX('Source'!$C:$C,MATCH($A38,'Source'!$B:$B,0)),"")</f>
        <v>רצועה לפיקה+כרית</v>
      </c>
      <c r="C38" s="8" t="n">
        <f aca="false">SUMIFS('Source'!$D:$D,'Source'!$A:$A,"114 - IL online",'Source'!$B:$B,$A38)</f>
        <v>18</v>
      </c>
      <c r="D38" s="8" t="n">
        <f aca="false">SUMIFS('Source'!$F:$F,'Source'!$A:$A,"114 - IL online",'Source'!$B:$B,$A38)</f>
        <v>49</v>
      </c>
      <c r="E38" s="8" t="n">
        <f aca="false">D38*$J$5</f>
        <v>61.8947368421053</v>
      </c>
      <c r="F38" s="8" t="n">
        <f aca="false">E38-C38</f>
        <v>43.8947368421053</v>
      </c>
      <c r="G38" s="9" t="n">
        <f aca="false">IF(AND(C38=0,E38=0),0,IF(C38=0,"New",(E38-C38)/C38))</f>
        <v>2.43859649122807</v>
      </c>
      <c r="H38" s="8" t="n">
        <f aca="false">SUMIFS('Source'!$E:$E,'Source'!$A:$A,"114 - IL online",'Source'!$B:$B,$A38)</f>
        <v>2925.79</v>
      </c>
      <c r="I38" s="8" t="n">
        <f aca="false">SUMIFS('Source'!$G:$G,'Source'!$A:$A,"114 - IL online",'Source'!$B:$B,$A38)</f>
        <v>8024.67</v>
      </c>
      <c r="J38" s="8" t="n">
        <f aca="false">I38*$J$5</f>
        <v>10136.4252631579</v>
      </c>
      <c r="K38" s="8" t="n">
        <f aca="false">J38-H38</f>
        <v>7210.6352631579</v>
      </c>
      <c r="L38" s="9" t="n">
        <f aca="false">IF(AND(H38=0,J38=0),0,IF(H38=0,"New",(J38-H38)/H38))</f>
        <v>2.46450882091944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428</v>
      </c>
      <c r="B39" s="7" t="str">
        <f aca="false">IFERROR(INDEX('Source'!$C:$C,MATCH($A39,'Source'!$B:$B,0)),"")</f>
        <v>חגורת שבר לצד ימין</v>
      </c>
      <c r="C39" s="8" t="n">
        <f aca="false">SUMIFS('Source'!$D:$D,'Source'!$A:$A,"114 - IL online",'Source'!$B:$B,$A39)</f>
        <v>22</v>
      </c>
      <c r="D39" s="8" t="n">
        <f aca="false">SUMIFS('Source'!$F:$F,'Source'!$A:$A,"114 - IL online",'Source'!$B:$B,$A39)</f>
        <v>6</v>
      </c>
      <c r="E39" s="8" t="n">
        <f aca="false">D39*$J$5</f>
        <v>7.57894736842105</v>
      </c>
      <c r="F39" s="8" t="n">
        <f aca="false">E39-C39</f>
        <v>-14.4210526315789</v>
      </c>
      <c r="G39" s="9" t="n">
        <f aca="false">IF(AND(C39=0,E39=0),0,IF(C39=0,"New",(E39-C39)/C39))</f>
        <v>-0.655502392344498</v>
      </c>
      <c r="H39" s="8" t="n">
        <f aca="false">SUMIFS('Source'!$E:$E,'Source'!$A:$A,"114 - IL online",'Source'!$B:$B,$A39)</f>
        <v>6832</v>
      </c>
      <c r="I39" s="8" t="n">
        <f aca="false">SUMIFS('Source'!$G:$G,'Source'!$A:$A,"114 - IL online",'Source'!$B:$B,$A39)</f>
        <v>2033.4</v>
      </c>
      <c r="J39" s="8" t="n">
        <f aca="false">I39*$J$5</f>
        <v>2568.50526315789</v>
      </c>
      <c r="K39" s="8" t="n">
        <f aca="false">J39-H39</f>
        <v>-4263.49473684211</v>
      </c>
      <c r="L39" s="9" t="n">
        <f aca="false">IF(AND(H39=0,J39=0),0,IF(H39=0,"New",(J39-H39)/H39))</f>
        <v>-0.624047824479231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1033</v>
      </c>
      <c r="B40" s="7" t="str">
        <f aca="false">IFERROR(INDEX('Source'!$C:$C,MATCH($A40,'Source'!$B:$B,0)),"")</f>
        <v>משלוח חינם</v>
      </c>
      <c r="C40" s="8" t="n">
        <f aca="false">SUMIFS('Source'!$D:$D,'Source'!$A:$A,"114 - IL online",'Source'!$B:$B,$A40)</f>
        <v>1349</v>
      </c>
      <c r="D40" s="8" t="n">
        <f aca="false">SUMIFS('Source'!$F:$F,'Source'!$A:$A,"114 - IL online",'Source'!$B:$B,$A40)</f>
        <v>1765</v>
      </c>
      <c r="E40" s="8" t="n">
        <f aca="false">D40*$J$5</f>
        <v>2229.47368421053</v>
      </c>
      <c r="F40" s="8" t="n">
        <f aca="false">E40-C40</f>
        <v>880.473684210526</v>
      </c>
      <c r="G40" s="9" t="n">
        <f aca="false">IF(AND(C40=0,E40=0),0,IF(C40=0,"New",(E40-C40)/C40))</f>
        <v>0.652686200304319</v>
      </c>
      <c r="H40" s="8" t="n">
        <f aca="false">SUMIFS('Source'!$E:$E,'Source'!$A:$A,"114 - IL online",'Source'!$B:$B,$A40)</f>
        <v>13.45</v>
      </c>
      <c r="I40" s="8" t="n">
        <f aca="false">SUMIFS('Source'!$G:$G,'Source'!$A:$A,"114 - IL online",'Source'!$B:$B,$A40)</f>
        <v>-4708.48</v>
      </c>
      <c r="J40" s="8" t="n">
        <f aca="false">I40*$J$5</f>
        <v>-5947.55368421053</v>
      </c>
      <c r="K40" s="8" t="n">
        <f aca="false">J40-H40</f>
        <v>-5961.00368421053</v>
      </c>
      <c r="L40" s="9" t="n">
        <f aca="false">IF(AND(H40=0,J40=0),0,IF(H40=0,"New",(J40-H40)/H40))</f>
        <v>-443.197299941303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684</v>
      </c>
      <c r="B41" s="7" t="str">
        <f aca="false">IFERROR(INDEX('Source'!$C:$C,MATCH($A41,'Source'!$B:$B,0)),"")</f>
        <v>תומך ברך גנושילד</v>
      </c>
      <c r="C41" s="8" t="n">
        <f aca="false">SUMIFS('Source'!$D:$D,'Source'!$A:$A,"114 - IL online",'Source'!$B:$B,$A41)</f>
        <v>0</v>
      </c>
      <c r="D41" s="8" t="n">
        <f aca="false">SUMIFS('Source'!$F:$F,'Source'!$A:$A,"114 - IL online",'Source'!$B:$B,$A41)</f>
        <v>13</v>
      </c>
      <c r="E41" s="8" t="n">
        <f aca="false">D41*$J$5</f>
        <v>16.4210526315789</v>
      </c>
      <c r="F41" s="8" t="n">
        <f aca="false">E41-C41</f>
        <v>16.4210526315789</v>
      </c>
      <c r="G41" s="9" t="str">
        <f aca="false">IF(AND(C41=0,E41=0),0,IF(C41=0,"New",(E41-C41)/C41))</f>
        <v>New</v>
      </c>
      <c r="H41" s="8" t="n">
        <f aca="false">SUMIFS('Source'!$E:$E,'Source'!$A:$A,"114 - IL online",'Source'!$B:$B,$A41)</f>
        <v>0</v>
      </c>
      <c r="I41" s="8" t="n">
        <f aca="false">SUMIFS('Source'!$G:$G,'Source'!$A:$A,"114 - IL online",'Source'!$B:$B,$A41)</f>
        <v>4594.31</v>
      </c>
      <c r="J41" s="8" t="n">
        <f aca="false">I41*$J$5</f>
        <v>5803.33894736842</v>
      </c>
      <c r="K41" s="8" t="n">
        <f aca="false">J41-H41</f>
        <v>5803.33894736842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910</v>
      </c>
      <c r="B42" s="7" t="str">
        <f aca="false">IFERROR(INDEX('Source'!$C:$C,MATCH($A42,'Source'!$B:$B,0)),"")</f>
        <v>סד יד</v>
      </c>
      <c r="C42" s="8" t="n">
        <f aca="false">SUMIFS('Source'!$D:$D,'Source'!$A:$A,"114 - IL online",'Source'!$B:$B,$A42)</f>
        <v>139</v>
      </c>
      <c r="D42" s="8" t="n">
        <f aca="false">SUMIFS('Source'!$F:$F,'Source'!$A:$A,"114 - IL online",'Source'!$B:$B,$A42)</f>
        <v>195</v>
      </c>
      <c r="E42" s="8" t="n">
        <f aca="false">D42*$J$5</f>
        <v>246.315789473684</v>
      </c>
      <c r="F42" s="8" t="n">
        <f aca="false">E42-C42</f>
        <v>107.315789473684</v>
      </c>
      <c r="G42" s="9" t="n">
        <f aca="false">IF(AND(C42=0,E42=0),0,IF(C42=0,"New",(E42-C42)/C42))</f>
        <v>0.772056039379023</v>
      </c>
      <c r="H42" s="8" t="n">
        <f aca="false">SUMIFS('Source'!$E:$E,'Source'!$A:$A,"114 - IL online",'Source'!$B:$B,$A42)</f>
        <v>9859.42</v>
      </c>
      <c r="I42" s="8" t="n">
        <f aca="false">SUMIFS('Source'!$G:$G,'Source'!$A:$A,"114 - IL online",'Source'!$B:$B,$A42)</f>
        <v>14388.34</v>
      </c>
      <c r="J42" s="8" t="n">
        <f aca="false">I42*$J$5</f>
        <v>18174.7452631579</v>
      </c>
      <c r="K42" s="8" t="n">
        <f aca="false">J42-H42</f>
        <v>8315.32526315789</v>
      </c>
      <c r="L42" s="9" t="n">
        <f aca="false">IF(AND(H42=0,J42=0),0,IF(H42=0,"New",(J42-H42)/H42))</f>
        <v>0.843388887293359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114</v>
      </c>
      <c r="B43" s="7" t="str">
        <f aca="false">IFERROR(INDEX('Source'!$C:$C,MATCH($A43,'Source'!$B:$B,0)),"")</f>
        <v>מ. בוניון + מפריד אצבע</v>
      </c>
      <c r="C43" s="8" t="n">
        <f aca="false">SUMIFS('Source'!$D:$D,'Source'!$A:$A,"114 - IL online",'Source'!$B:$B,$A43)</f>
        <v>96</v>
      </c>
      <c r="D43" s="8" t="n">
        <f aca="false">SUMIFS('Source'!$F:$F,'Source'!$A:$A,"114 - IL online",'Source'!$B:$B,$A43)</f>
        <v>157</v>
      </c>
      <c r="E43" s="8" t="n">
        <f aca="false">D43*$J$5</f>
        <v>198.315789473684</v>
      </c>
      <c r="F43" s="8" t="n">
        <f aca="false">E43-C43</f>
        <v>102.315789473684</v>
      </c>
      <c r="G43" s="9" t="n">
        <f aca="false">IF(AND(C43=0,E43=0),0,IF(C43=0,"New",(E43-C43)/C43))</f>
        <v>1.06578947368421</v>
      </c>
      <c r="H43" s="8" t="n">
        <f aca="false">SUMIFS('Source'!$E:$E,'Source'!$A:$A,"114 - IL online",'Source'!$B:$B,$A43)</f>
        <v>6399.12</v>
      </c>
      <c r="I43" s="8" t="n">
        <f aca="false">SUMIFS('Source'!$G:$G,'Source'!$A:$A,"114 - IL online",'Source'!$B:$B,$A43)</f>
        <v>10900.19</v>
      </c>
      <c r="J43" s="8" t="n">
        <f aca="false">I43*$J$5</f>
        <v>13768.6610526316</v>
      </c>
      <c r="K43" s="8" t="n">
        <f aca="false">J43-H43</f>
        <v>7369.54105263158</v>
      </c>
      <c r="L43" s="9" t="n">
        <f aca="false">IF(AND(H43=0,J43=0),0,IF(H43=0,"New",(J43-H43)/H43))</f>
        <v>1.1516491412306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185</v>
      </c>
      <c r="B44" s="7" t="str">
        <f aca="false">IFERROR(INDEX('Source'!$C:$C,MATCH($A44,'Source'!$B:$B,0)),"")</f>
        <v>מגן ברך עם תמיכות</v>
      </c>
      <c r="C44" s="8" t="n">
        <f aca="false">SUMIFS('Source'!$D:$D,'Source'!$A:$A,"114 - IL online",'Source'!$B:$B,$A44)</f>
        <v>107</v>
      </c>
      <c r="D44" s="8" t="n">
        <f aca="false">SUMIFS('Source'!$F:$F,'Source'!$A:$A,"114 - IL online",'Source'!$B:$B,$A44)</f>
        <v>136</v>
      </c>
      <c r="E44" s="8" t="n">
        <f aca="false">D44*$J$5</f>
        <v>171.789473684211</v>
      </c>
      <c r="F44" s="8" t="n">
        <f aca="false">E44-C44</f>
        <v>64.7894736842105</v>
      </c>
      <c r="G44" s="9" t="n">
        <f aca="false">IF(AND(C44=0,E44=0),0,IF(C44=0,"New",(E44-C44)/C44))</f>
        <v>0.605509099852435</v>
      </c>
      <c r="H44" s="8" t="n">
        <f aca="false">SUMIFS('Source'!$E:$E,'Source'!$A:$A,"114 - IL online",'Source'!$B:$B,$A44)</f>
        <v>13400.11</v>
      </c>
      <c r="I44" s="8" t="n">
        <f aca="false">SUMIFS('Source'!$G:$G,'Source'!$A:$A,"114 - IL online",'Source'!$B:$B,$A44)</f>
        <v>17867.04</v>
      </c>
      <c r="J44" s="8" t="n">
        <f aca="false">I44*$J$5</f>
        <v>22568.8926315789</v>
      </c>
      <c r="K44" s="8" t="n">
        <f aca="false">J44-H44</f>
        <v>9168.78263157895</v>
      </c>
      <c r="L44" s="9" t="n">
        <f aca="false">IF(AND(H44=0,J44=0),0,IF(H44=0,"New",(J44-H44)/H44))</f>
        <v>0.684231892990352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427</v>
      </c>
      <c r="B45" s="7" t="str">
        <f aca="false">IFERROR(INDEX('Source'!$C:$C,MATCH($A45,'Source'!$B:$B,0)),"")</f>
        <v>מגן מרפק SC95</v>
      </c>
      <c r="C45" s="8" t="n">
        <f aca="false">SUMIFS('Source'!$D:$D,'Source'!$A:$A,"114 - IL online",'Source'!$B:$B,$A45)</f>
        <v>62</v>
      </c>
      <c r="D45" s="8" t="n">
        <f aca="false">SUMIFS('Source'!$F:$F,'Source'!$A:$A,"114 - IL online",'Source'!$B:$B,$A45)</f>
        <v>24</v>
      </c>
      <c r="E45" s="8" t="n">
        <f aca="false">D45*$J$5</f>
        <v>30.3157894736842</v>
      </c>
      <c r="F45" s="8" t="n">
        <f aca="false">E45-C45</f>
        <v>-31.6842105263158</v>
      </c>
      <c r="G45" s="9" t="n">
        <f aca="false">IF(AND(C45=0,E45=0),0,IF(C45=0,"New",(E45-C45)/C45))</f>
        <v>-0.511035653650255</v>
      </c>
      <c r="H45" s="8" t="n">
        <f aca="false">SUMIFS('Source'!$E:$E,'Source'!$A:$A,"114 - IL online",'Source'!$B:$B,$A45)</f>
        <v>7912.97</v>
      </c>
      <c r="I45" s="8" t="n">
        <f aca="false">SUMIFS('Source'!$G:$G,'Source'!$A:$A,"114 - IL online",'Source'!$B:$B,$A45)</f>
        <v>3511.4</v>
      </c>
      <c r="J45" s="8" t="n">
        <f aca="false">I45*$J$5</f>
        <v>4435.45263157895</v>
      </c>
      <c r="K45" s="8" t="n">
        <f aca="false">J45-H45</f>
        <v>-3477.51736842105</v>
      </c>
      <c r="L45" s="9" t="n">
        <f aca="false">IF(AND(H45=0,J45=0),0,IF(H45=0,"New",(J45-H45)/H45))</f>
        <v>-0.439470561422709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720</v>
      </c>
      <c r="B46" s="7" t="str">
        <f aca="false">IFERROR(INDEX('Source'!$C:$C,MATCH($A46,'Source'!$B:$B,0)),"")</f>
        <v>גרבי קיץ אנטיבקטריאלי לבן</v>
      </c>
      <c r="C46" s="8" t="n">
        <f aca="false">SUMIFS('Source'!$D:$D,'Source'!$A:$A,"114 - IL online",'Source'!$B:$B,$A46)</f>
        <v>0</v>
      </c>
      <c r="D46" s="8" t="n">
        <f aca="false">SUMIFS('Source'!$F:$F,'Source'!$A:$A,"114 - IL online",'Source'!$B:$B,$A46)</f>
        <v>93</v>
      </c>
      <c r="E46" s="8" t="n">
        <f aca="false">D46*$J$5</f>
        <v>117.473684210526</v>
      </c>
      <c r="F46" s="8" t="n">
        <f aca="false">E46-C46</f>
        <v>117.473684210526</v>
      </c>
      <c r="G46" s="9" t="str">
        <f aca="false">IF(AND(C46=0,E46=0),0,IF(C46=0,"New",(E46-C46)/C46))</f>
        <v>New</v>
      </c>
      <c r="H46" s="8" t="n">
        <f aca="false">SUMIFS('Source'!$E:$E,'Source'!$A:$A,"114 - IL online",'Source'!$B:$B,$A46)</f>
        <v>0</v>
      </c>
      <c r="I46" s="8" t="n">
        <f aca="false">SUMIFS('Source'!$G:$G,'Source'!$A:$A,"114 - IL online",'Source'!$B:$B,$A46)</f>
        <v>4332.58</v>
      </c>
      <c r="J46" s="8" t="n">
        <f aca="false">I46*$J$5</f>
        <v>5472.73263157895</v>
      </c>
      <c r="K46" s="8" t="n">
        <f aca="false">J46-H46</f>
        <v>5472.73263157895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645</v>
      </c>
      <c r="B47" s="7" t="str">
        <f aca="false">IFERROR(INDEX('Source'!$C:$C,MATCH($A47,'Source'!$B:$B,0)),"")</f>
        <v>חגורת פאבליק (רצועות אבדוקציה)</v>
      </c>
      <c r="C47" s="8" t="n">
        <f aca="false">SUMIFS('Source'!$D:$D,'Source'!$A:$A,"114 - IL online",'Source'!$B:$B,$A47)</f>
        <v>1</v>
      </c>
      <c r="D47" s="8" t="n">
        <f aca="false">SUMIFS('Source'!$F:$F,'Source'!$A:$A,"114 - IL online",'Source'!$B:$B,$A47)</f>
        <v>8</v>
      </c>
      <c r="E47" s="8" t="n">
        <f aca="false">D47*$J$5</f>
        <v>10.1052631578947</v>
      </c>
      <c r="F47" s="8" t="n">
        <f aca="false">E47-C47</f>
        <v>9.10526315789474</v>
      </c>
      <c r="G47" s="9" t="n">
        <f aca="false">IF(AND(C47=0,E47=0),0,IF(C47=0,"New",(E47-C47)/C47))</f>
        <v>9.10526315789474</v>
      </c>
      <c r="H47" s="8" t="n">
        <f aca="false">SUMIFS('Source'!$E:$E,'Source'!$A:$A,"114 - IL online",'Source'!$B:$B,$A47)</f>
        <v>467.73</v>
      </c>
      <c r="I47" s="8" t="n">
        <f aca="false">SUMIFS('Source'!$G:$G,'Source'!$A:$A,"114 - IL online",'Source'!$B:$B,$A47)</f>
        <v>4677.28</v>
      </c>
      <c r="J47" s="8" t="n">
        <f aca="false">I47*$J$5</f>
        <v>5908.14315789474</v>
      </c>
      <c r="K47" s="8" t="n">
        <f aca="false">J47-H47</f>
        <v>5440.41315789474</v>
      </c>
      <c r="L47" s="9" t="n">
        <f aca="false">IF(AND(H47=0,J47=0),0,IF(H47=0,"New",(J47-H47)/H47))</f>
        <v>11.6315249351009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667</v>
      </c>
      <c r="B48" s="7" t="str">
        <f aca="false">IFERROR(INDEX('Source'!$C:$C,MATCH($A48,'Source'!$B:$B,0)),"")</f>
        <v>כפפת CTS שמאל</v>
      </c>
      <c r="C48" s="8" t="n">
        <f aca="false">SUMIFS('Source'!$D:$D,'Source'!$A:$A,"114 - IL online",'Source'!$B:$B,$A48)</f>
        <v>4</v>
      </c>
      <c r="D48" s="8" t="n">
        <f aca="false">SUMIFS('Source'!$F:$F,'Source'!$A:$A,"114 - IL online",'Source'!$B:$B,$A48)</f>
        <v>25</v>
      </c>
      <c r="E48" s="8" t="n">
        <f aca="false">D48*$J$5</f>
        <v>31.5789473684211</v>
      </c>
      <c r="F48" s="8" t="n">
        <f aca="false">E48-C48</f>
        <v>27.5789473684211</v>
      </c>
      <c r="G48" s="9" t="n">
        <f aca="false">IF(AND(C48=0,E48=0),0,IF(C48=0,"New",(E48-C48)/C48))</f>
        <v>6.89473684210526</v>
      </c>
      <c r="H48" s="8" t="n">
        <f aca="false">SUMIFS('Source'!$E:$E,'Source'!$A:$A,"114 - IL online",'Source'!$B:$B,$A48)</f>
        <v>762.4</v>
      </c>
      <c r="I48" s="8" t="n">
        <f aca="false">SUMIFS('Source'!$G:$G,'Source'!$A:$A,"114 - IL online",'Source'!$B:$B,$A48)</f>
        <v>4913.91</v>
      </c>
      <c r="J48" s="8" t="n">
        <f aca="false">I48*$J$5</f>
        <v>6207.04421052632</v>
      </c>
      <c r="K48" s="8" t="n">
        <f aca="false">J48-H48</f>
        <v>5444.64421052632</v>
      </c>
      <c r="L48" s="9" t="n">
        <f aca="false">IF(AND(H48=0,J48=0),0,IF(H48=0,"New",(J48-H48)/H48))</f>
        <v>7.14145358148782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672</v>
      </c>
      <c r="B49" s="7" t="str">
        <f aca="false">IFERROR(INDEX('Source'!$C:$C,MATCH($A49,'Source'!$B:$B,0)),"")</f>
        <v>SpinaShield | חגורת תיקון יציבה לעמוד שדרה וכתפיים</v>
      </c>
      <c r="C49" s="8" t="n">
        <f aca="false">SUMIFS('Source'!$D:$D,'Source'!$A:$A,"114 - IL online",'Source'!$B:$B,$A49)</f>
        <v>0</v>
      </c>
      <c r="D49" s="8" t="n">
        <f aca="false">SUMIFS('Source'!$F:$F,'Source'!$A:$A,"114 - IL online",'Source'!$B:$B,$A49)</f>
        <v>5</v>
      </c>
      <c r="E49" s="8" t="n">
        <f aca="false">D49*$J$5</f>
        <v>6.31578947368421</v>
      </c>
      <c r="F49" s="8" t="n">
        <f aca="false">E49-C49</f>
        <v>6.31578947368421</v>
      </c>
      <c r="G49" s="9" t="str">
        <f aca="false">IF(AND(C49=0,E49=0),0,IF(C49=0,"New",(E49-C49)/C49))</f>
        <v>New</v>
      </c>
      <c r="H49" s="8" t="n">
        <f aca="false">SUMIFS('Source'!$E:$E,'Source'!$A:$A,"114 - IL online",'Source'!$B:$B,$A49)</f>
        <v>0</v>
      </c>
      <c r="I49" s="8" t="n">
        <f aca="false">SUMIFS('Source'!$G:$G,'Source'!$A:$A,"114 - IL online",'Source'!$B:$B,$A49)</f>
        <v>4109.75</v>
      </c>
      <c r="J49" s="8" t="n">
        <f aca="false">I49*$J$5</f>
        <v>5191.26315789474</v>
      </c>
      <c r="K49" s="8" t="n">
        <f aca="false">J49-H49</f>
        <v>5191.26315789474</v>
      </c>
      <c r="L49" s="9" t="str">
        <f aca="false">IF(AND(H49=0,J49=0),0,IF(H49=0,"New",(J49-H49)/H49))</f>
        <v>New</v>
      </c>
      <c r="M49" s="7" t="str">
        <f aca="false">IF(AND(OR(C49&lt;&gt;0,H49&lt;&gt;0),D49=0,I49=0),"DROP",IF(AND(OR(D49&lt;&gt;0,I49&lt;&gt;0),C49=0,H49=0),"NEW",""))</f>
        <v>NEW</v>
      </c>
    </row>
    <row r="50" customFormat="false" ht="15" hidden="false" customHeight="false" outlineLevel="0" collapsed="false">
      <c r="A50" s="7" t="s">
        <v>1034</v>
      </c>
      <c r="B50" s="7" t="str">
        <f aca="false">IFERROR(INDEX('Source'!$C:$C,MATCH($A50,'Source'!$B:$B,0)),"")</f>
        <v>גרבי חורף אנטיבקטריאלי שחור</v>
      </c>
      <c r="C50" s="8" t="n">
        <f aca="false">SUMIFS('Source'!$D:$D,'Source'!$A:$A,"114 - IL online",'Source'!$B:$B,$A50)</f>
        <v>0</v>
      </c>
      <c r="D50" s="8" t="n">
        <f aca="false">SUMIFS('Source'!$F:$F,'Source'!$A:$A,"114 - IL online",'Source'!$B:$B,$A50)</f>
        <v>75</v>
      </c>
      <c r="E50" s="8" t="n">
        <f aca="false">D50*$J$5</f>
        <v>94.7368421052632</v>
      </c>
      <c r="F50" s="8" t="n">
        <f aca="false">E50-C50</f>
        <v>94.7368421052632</v>
      </c>
      <c r="G50" s="9" t="str">
        <f aca="false">IF(AND(C50=0,E50=0),0,IF(C50=0,"New",(E50-C50)/C50))</f>
        <v>New</v>
      </c>
      <c r="H50" s="8" t="n">
        <f aca="false">SUMIFS('Source'!$E:$E,'Source'!$A:$A,"114 - IL online",'Source'!$B:$B,$A50)</f>
        <v>0</v>
      </c>
      <c r="I50" s="8" t="n">
        <f aca="false">SUMIFS('Source'!$G:$G,'Source'!$A:$A,"114 - IL online",'Source'!$B:$B,$A50)</f>
        <v>3844.42</v>
      </c>
      <c r="J50" s="8" t="n">
        <f aca="false">I50*$J$5</f>
        <v>4856.10947368421</v>
      </c>
      <c r="K50" s="8" t="n">
        <f aca="false">J50-H50</f>
        <v>4856.10947368421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646</v>
      </c>
      <c r="B51" s="7" t="str">
        <f aca="false">IFERROR(INDEX('Source'!$C:$C,MATCH($A51,'Source'!$B:$B,0)),"")</f>
        <v>SpinaShield | חגורת תיקון יציבה לעמוד שדרה וכתפיים</v>
      </c>
      <c r="C51" s="8" t="n">
        <f aca="false">SUMIFS('Source'!$D:$D,'Source'!$A:$A,"114 - IL online",'Source'!$B:$B,$A51)</f>
        <v>0</v>
      </c>
      <c r="D51" s="8" t="n">
        <f aca="false">SUMIFS('Source'!$F:$F,'Source'!$A:$A,"114 - IL online",'Source'!$B:$B,$A51)</f>
        <v>5</v>
      </c>
      <c r="E51" s="8" t="n">
        <f aca="false">D51*$J$5</f>
        <v>6.31578947368421</v>
      </c>
      <c r="F51" s="8" t="n">
        <f aca="false">E51-C51</f>
        <v>6.31578947368421</v>
      </c>
      <c r="G51" s="9" t="str">
        <f aca="false">IF(AND(C51=0,E51=0),0,IF(C51=0,"New",(E51-C51)/C51))</f>
        <v>New</v>
      </c>
      <c r="H51" s="8" t="n">
        <f aca="false">SUMIFS('Source'!$E:$E,'Source'!$A:$A,"114 - IL online",'Source'!$B:$B,$A51)</f>
        <v>0</v>
      </c>
      <c r="I51" s="8" t="n">
        <f aca="false">SUMIFS('Source'!$G:$G,'Source'!$A:$A,"114 - IL online",'Source'!$B:$B,$A51)</f>
        <v>3770.84</v>
      </c>
      <c r="J51" s="8" t="n">
        <f aca="false">I51*$J$5</f>
        <v>4763.16631578947</v>
      </c>
      <c r="K51" s="8" t="n">
        <f aca="false">J51-H51</f>
        <v>4763.16631578947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83</v>
      </c>
      <c r="B52" s="7" t="str">
        <f aca="false">IFERROR(INDEX('Source'!$C:$C,MATCH($A52,'Source'!$B:$B,0)),"")</f>
        <v>סד יד דו צדדי</v>
      </c>
      <c r="C52" s="8" t="n">
        <f aca="false">SUMIFS('Source'!$D:$D,'Source'!$A:$A,"114 - IL online",'Source'!$B:$B,$A52)</f>
        <v>111</v>
      </c>
      <c r="D52" s="8" t="n">
        <f aca="false">SUMIFS('Source'!$F:$F,'Source'!$A:$A,"114 - IL online",'Source'!$B:$B,$A52)</f>
        <v>82</v>
      </c>
      <c r="E52" s="8" t="n">
        <f aca="false">D52*$J$5</f>
        <v>103.578947368421</v>
      </c>
      <c r="F52" s="8" t="n">
        <f aca="false">E52-C52</f>
        <v>-7.42105263157896</v>
      </c>
      <c r="G52" s="9" t="n">
        <f aca="false">IF(AND(C52=0,E52=0),0,IF(C52=0,"New",(E52-C52)/C52))</f>
        <v>-0.0668563300142249</v>
      </c>
      <c r="H52" s="8" t="n">
        <f aca="false">SUMIFS('Source'!$E:$E,'Source'!$A:$A,"114 - IL online",'Source'!$B:$B,$A52)</f>
        <v>15059.63</v>
      </c>
      <c r="I52" s="8" t="n">
        <f aca="false">SUMIFS('Source'!$G:$G,'Source'!$A:$A,"114 - IL online",'Source'!$B:$B,$A52)</f>
        <v>11331.44</v>
      </c>
      <c r="J52" s="8" t="n">
        <f aca="false">I52*$J$5</f>
        <v>14313.3978947368</v>
      </c>
      <c r="K52" s="8" t="n">
        <f aca="false">J52-H52</f>
        <v>-746.232105263158</v>
      </c>
      <c r="L52" s="9" t="n">
        <f aca="false">IF(AND(H52=0,J52=0),0,IF(H52=0,"New",(J52-H52)/H52))</f>
        <v>-0.0495518220077889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654</v>
      </c>
      <c r="B53" s="7" t="str">
        <f aca="false">IFERROR(INDEX('Source'!$C:$C,MATCH($A53,'Source'!$B:$B,0)),"")</f>
        <v>חגורת גב+מיישר+תמיכה לבית השחי</v>
      </c>
      <c r="C53" s="8" t="n">
        <f aca="false">SUMIFS('Source'!$D:$D,'Source'!$A:$A,"114 - IL online",'Source'!$B:$B,$A53)</f>
        <v>5</v>
      </c>
      <c r="D53" s="8" t="n">
        <f aca="false">SUMIFS('Source'!$F:$F,'Source'!$A:$A,"114 - IL online",'Source'!$B:$B,$A53)</f>
        <v>0</v>
      </c>
      <c r="E53" s="8" t="n">
        <f aca="false">D53*$J$5</f>
        <v>0</v>
      </c>
      <c r="F53" s="8" t="n">
        <f aca="false">E53-C53</f>
        <v>-5</v>
      </c>
      <c r="G53" s="9" t="n">
        <f aca="false">IF(AND(C53=0,E53=0),0,IF(C53=0,"New",(E53-C53)/C53))</f>
        <v>-1</v>
      </c>
      <c r="H53" s="8" t="n">
        <f aca="false">SUMIFS('Source'!$E:$E,'Source'!$A:$A,"114 - IL online",'Source'!$B:$B,$A53)</f>
        <v>3676.5</v>
      </c>
      <c r="I53" s="8" t="n">
        <f aca="false">SUMIFS('Source'!$G:$G,'Source'!$A:$A,"114 - IL online",'Source'!$B:$B,$A53)</f>
        <v>0</v>
      </c>
      <c r="J53" s="8" t="n">
        <f aca="false">I53*$J$5</f>
        <v>0</v>
      </c>
      <c r="K53" s="8" t="n">
        <f aca="false">J53-H53</f>
        <v>-3676.5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633</v>
      </c>
      <c r="B54" s="7" t="str">
        <f aca="false">IFERROR(INDEX('Source'!$C:$C,MATCH($A54,'Source'!$B:$B,0)),"")</f>
        <v>חגורת שבר לצד שמאל</v>
      </c>
      <c r="C54" s="8" t="n">
        <f aca="false">SUMIFS('Source'!$D:$D,'Source'!$A:$A,"114 - IL online",'Source'!$B:$B,$A54)</f>
        <v>19</v>
      </c>
      <c r="D54" s="8" t="n">
        <f aca="false">SUMIFS('Source'!$F:$F,'Source'!$A:$A,"114 - IL online",'Source'!$B:$B,$A54)</f>
        <v>8</v>
      </c>
      <c r="E54" s="8" t="n">
        <f aca="false">D54*$J$5</f>
        <v>10.1052631578947</v>
      </c>
      <c r="F54" s="8" t="n">
        <f aca="false">E54-C54</f>
        <v>-8.89473684210526</v>
      </c>
      <c r="G54" s="9" t="n">
        <f aca="false">IF(AND(C54=0,E54=0),0,IF(C54=0,"New",(E54-C54)/C54))</f>
        <v>-0.46814404432133</v>
      </c>
      <c r="H54" s="8" t="n">
        <f aca="false">SUMIFS('Source'!$E:$E,'Source'!$A:$A,"114 - IL online",'Source'!$B:$B,$A54)</f>
        <v>6160.04</v>
      </c>
      <c r="I54" s="8" t="n">
        <f aca="false">SUMIFS('Source'!$G:$G,'Source'!$A:$A,"114 - IL online",'Source'!$B:$B,$A54)</f>
        <v>2643.42</v>
      </c>
      <c r="J54" s="8" t="n">
        <f aca="false">I54*$J$5</f>
        <v>3339.05684210526</v>
      </c>
      <c r="K54" s="8" t="n">
        <f aca="false">J54-H54</f>
        <v>-2820.98315789474</v>
      </c>
      <c r="L54" s="9" t="n">
        <f aca="false">IF(AND(H54=0,J54=0),0,IF(H54=0,"New",(J54-H54)/H54))</f>
        <v>-0.457948837652797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676</v>
      </c>
      <c r="B55" s="7" t="str">
        <f aca="false">IFERROR(INDEX('Source'!$C:$C,MATCH($A55,'Source'!$B:$B,0)),"")</f>
        <v>כפפת CTS שמאל</v>
      </c>
      <c r="C55" s="8" t="n">
        <f aca="false">SUMIFS('Source'!$D:$D,'Source'!$A:$A,"114 - IL online",'Source'!$B:$B,$A55)</f>
        <v>21</v>
      </c>
      <c r="D55" s="8" t="n">
        <f aca="false">SUMIFS('Source'!$F:$F,'Source'!$A:$A,"114 - IL online",'Source'!$B:$B,$A55)</f>
        <v>38</v>
      </c>
      <c r="E55" s="8" t="n">
        <f aca="false">D55*$J$5</f>
        <v>48</v>
      </c>
      <c r="F55" s="8" t="n">
        <f aca="false">E55-C55</f>
        <v>27</v>
      </c>
      <c r="G55" s="9" t="n">
        <f aca="false">IF(AND(C55=0,E55=0),0,IF(C55=0,"New",(E55-C55)/C55))</f>
        <v>1.28571428571429</v>
      </c>
      <c r="H55" s="8" t="n">
        <f aca="false">SUMIFS('Source'!$E:$E,'Source'!$A:$A,"114 - IL online",'Source'!$B:$B,$A55)</f>
        <v>3886.13</v>
      </c>
      <c r="I55" s="8" t="n">
        <f aca="false">SUMIFS('Source'!$G:$G,'Source'!$A:$A,"114 - IL online",'Source'!$B:$B,$A55)</f>
        <v>7359.01</v>
      </c>
      <c r="J55" s="8" t="n">
        <f aca="false">I55*$J$5</f>
        <v>9295.59157894737</v>
      </c>
      <c r="K55" s="8" t="n">
        <f aca="false">J55-H55</f>
        <v>5409.46157894737</v>
      </c>
      <c r="L55" s="9" t="n">
        <f aca="false">IF(AND(H55=0,J55=0),0,IF(H55=0,"New",(J55-H55)/H55))</f>
        <v>1.39199192485773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413</v>
      </c>
      <c r="B56" s="7" t="str">
        <f aca="false">IFERROR(INDEX('Source'!$C:$C,MATCH($A56,'Source'!$B:$B,0)),"")</f>
        <v>חגורה למנותחי בית חזה</v>
      </c>
      <c r="C56" s="8" t="n">
        <f aca="false">SUMIFS('Source'!$D:$D,'Source'!$A:$A,"114 - IL online",'Source'!$B:$B,$A56)</f>
        <v>13</v>
      </c>
      <c r="D56" s="8" t="n">
        <f aca="false">SUMIFS('Source'!$F:$F,'Source'!$A:$A,"114 - IL online",'Source'!$B:$B,$A56)</f>
        <v>5</v>
      </c>
      <c r="E56" s="8" t="n">
        <f aca="false">D56*$J$5</f>
        <v>6.31578947368421</v>
      </c>
      <c r="F56" s="8" t="n">
        <f aca="false">E56-C56</f>
        <v>-6.68421052631579</v>
      </c>
      <c r="G56" s="9" t="n">
        <f aca="false">IF(AND(C56=0,E56=0),0,IF(C56=0,"New",(E56-C56)/C56))</f>
        <v>-0.51417004048583</v>
      </c>
      <c r="H56" s="8" t="n">
        <f aca="false">SUMIFS('Source'!$E:$E,'Source'!$A:$A,"114 - IL online",'Source'!$B:$B,$A56)</f>
        <v>5658.71</v>
      </c>
      <c r="I56" s="8" t="n">
        <f aca="false">SUMIFS('Source'!$G:$G,'Source'!$A:$A,"114 - IL online",'Source'!$B:$B,$A56)</f>
        <v>2277.55</v>
      </c>
      <c r="J56" s="8" t="n">
        <f aca="false">I56*$J$5</f>
        <v>2876.90526315789</v>
      </c>
      <c r="K56" s="8" t="n">
        <f aca="false">J56-H56</f>
        <v>-2781.80473684211</v>
      </c>
      <c r="L56" s="9" t="n">
        <f aca="false">IF(AND(H56=0,J56=0),0,IF(H56=0,"New",(J56-H56)/H56))</f>
        <v>-0.491596978258668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338</v>
      </c>
      <c r="B57" s="7" t="str">
        <f aca="false">IFERROR(INDEX('Source'!$C:$C,MATCH($A57,'Source'!$B:$B,0)),"")</f>
        <v>מגן ברך SC422</v>
      </c>
      <c r="C57" s="8" t="n">
        <f aca="false">SUMIFS('Source'!$D:$D,'Source'!$A:$A,"114 - IL online",'Source'!$B:$B,$A57)</f>
        <v>110</v>
      </c>
      <c r="D57" s="8" t="n">
        <f aca="false">SUMIFS('Source'!$F:$F,'Source'!$A:$A,"114 - IL online",'Source'!$B:$B,$A57)</f>
        <v>92</v>
      </c>
      <c r="E57" s="8" t="n">
        <f aca="false">D57*$J$5</f>
        <v>116.210526315789</v>
      </c>
      <c r="F57" s="8" t="n">
        <f aca="false">E57-C57</f>
        <v>6.21052631578947</v>
      </c>
      <c r="G57" s="9" t="n">
        <f aca="false">IF(AND(C57=0,E57=0),0,IF(C57=0,"New",(E57-C57)/C57))</f>
        <v>0.0564593301435406</v>
      </c>
      <c r="H57" s="8" t="n">
        <f aca="false">SUMIFS('Source'!$E:$E,'Source'!$A:$A,"114 - IL online",'Source'!$B:$B,$A57)</f>
        <v>23786.53</v>
      </c>
      <c r="I57" s="8" t="n">
        <f aca="false">SUMIFS('Source'!$G:$G,'Source'!$A:$A,"114 - IL online",'Source'!$B:$B,$A57)</f>
        <v>20424.09</v>
      </c>
      <c r="J57" s="8" t="n">
        <f aca="false">I57*$J$5</f>
        <v>25798.8505263158</v>
      </c>
      <c r="K57" s="8" t="n">
        <f aca="false">J57-H57</f>
        <v>2012.32052631579</v>
      </c>
      <c r="L57" s="9" t="n">
        <f aca="false">IF(AND(H57=0,J57=0),0,IF(H57=0,"New",(J57-H57)/H57))</f>
        <v>0.0845991629008429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648</v>
      </c>
      <c r="B58" s="7" t="str">
        <f aca="false">IFERROR(INDEX('Source'!$C:$C,MATCH($A58,'Source'!$B:$B,0)),"")</f>
        <v>SpinaShield | חגורת תיקון יציבה לעמוד שדרה וכתפיים</v>
      </c>
      <c r="C58" s="8" t="n">
        <f aca="false">SUMIFS('Source'!$D:$D,'Source'!$A:$A,"114 - IL online",'Source'!$B:$B,$A58)</f>
        <v>0</v>
      </c>
      <c r="D58" s="8" t="n">
        <f aca="false">SUMIFS('Source'!$F:$F,'Source'!$A:$A,"114 - IL online",'Source'!$B:$B,$A58)</f>
        <v>4</v>
      </c>
      <c r="E58" s="8" t="n">
        <f aca="false">D58*$J$5</f>
        <v>5.05263157894737</v>
      </c>
      <c r="F58" s="8" t="n">
        <f aca="false">E58-C58</f>
        <v>5.05263157894737</v>
      </c>
      <c r="G58" s="9" t="str">
        <f aca="false">IF(AND(C58=0,E58=0),0,IF(C58=0,"New",(E58-C58)/C58))</f>
        <v>New</v>
      </c>
      <c r="H58" s="8" t="n">
        <f aca="false">SUMIFS('Source'!$E:$E,'Source'!$A:$A,"114 - IL online",'Source'!$B:$B,$A58)</f>
        <v>0</v>
      </c>
      <c r="I58" s="8" t="n">
        <f aca="false">SUMIFS('Source'!$G:$G,'Source'!$A:$A,"114 - IL online",'Source'!$B:$B,$A58)</f>
        <v>3347.11</v>
      </c>
      <c r="J58" s="8" t="n">
        <f aca="false">I58*$J$5</f>
        <v>4227.92842105263</v>
      </c>
      <c r="K58" s="8" t="n">
        <f aca="false">J58-H58</f>
        <v>4227.92842105263</v>
      </c>
      <c r="L58" s="9" t="str">
        <f aca="false">IF(AND(H58=0,J58=0),0,IF(H58=0,"New",(J58-H58)/H58))</f>
        <v>New</v>
      </c>
      <c r="M58" s="7" t="str">
        <f aca="false">IF(AND(OR(C58&lt;&gt;0,H58&lt;&gt;0),D58=0,I58=0),"DROP",IF(AND(OR(D58&lt;&gt;0,I58&lt;&gt;0),C58=0,H58=0),"NEW",""))</f>
        <v>NEW</v>
      </c>
    </row>
    <row r="59" customFormat="false" ht="15" hidden="false" customHeight="false" outlineLevel="0" collapsed="false">
      <c r="A59" s="7" t="s">
        <v>372</v>
      </c>
      <c r="B59" s="7" t="str">
        <f aca="false">IFERROR(INDEX('Source'!$C:$C,MATCH($A59,'Source'!$B:$B,0)),"")</f>
        <v>מגן ברך SC422</v>
      </c>
      <c r="C59" s="8" t="n">
        <f aca="false">SUMIFS('Source'!$D:$D,'Source'!$A:$A,"114 - IL online",'Source'!$B:$B,$A59)</f>
        <v>30</v>
      </c>
      <c r="D59" s="8" t="n">
        <f aca="false">SUMIFS('Source'!$F:$F,'Source'!$A:$A,"114 - IL online",'Source'!$B:$B,$A59)</f>
        <v>44</v>
      </c>
      <c r="E59" s="8" t="n">
        <f aca="false">D59*$J$5</f>
        <v>55.5789473684211</v>
      </c>
      <c r="F59" s="8" t="n">
        <f aca="false">E59-C59</f>
        <v>25.578947368421</v>
      </c>
      <c r="G59" s="9" t="n">
        <f aca="false">IF(AND(C59=0,E59=0),0,IF(C59=0,"New",(E59-C59)/C59))</f>
        <v>0.852631578947368</v>
      </c>
      <c r="H59" s="8" t="n">
        <f aca="false">SUMIFS('Source'!$E:$E,'Source'!$A:$A,"114 - IL online",'Source'!$B:$B,$A59)</f>
        <v>6655.4</v>
      </c>
      <c r="I59" s="8" t="n">
        <f aca="false">SUMIFS('Source'!$G:$G,'Source'!$A:$A,"114 - IL online",'Source'!$B:$B,$A59)</f>
        <v>9975.14</v>
      </c>
      <c r="J59" s="8" t="n">
        <f aca="false">I59*$J$5</f>
        <v>12600.1768421053</v>
      </c>
      <c r="K59" s="8" t="n">
        <f aca="false">J59-H59</f>
        <v>5944.77684210526</v>
      </c>
      <c r="L59" s="9" t="n">
        <f aca="false">IF(AND(H59=0,J59=0),0,IF(H59=0,"New",(J59-H59)/H59))</f>
        <v>0.893226078388266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415</v>
      </c>
      <c r="B60" s="7" t="str">
        <f aca="false">IFERROR(INDEX('Source'!$C:$C,MATCH($A60,'Source'!$B:$B,0)),"")</f>
        <v>חבק יד SC25</v>
      </c>
      <c r="C60" s="8" t="n">
        <f aca="false">SUMIFS('Source'!$D:$D,'Source'!$A:$A,"114 - IL online",'Source'!$B:$B,$A60)</f>
        <v>117</v>
      </c>
      <c r="D60" s="8" t="n">
        <f aca="false">SUMIFS('Source'!$F:$F,'Source'!$A:$A,"114 - IL online",'Source'!$B:$B,$A60)</f>
        <v>78</v>
      </c>
      <c r="E60" s="8" t="n">
        <f aca="false">D60*$J$5</f>
        <v>98.5263157894737</v>
      </c>
      <c r="F60" s="8" t="n">
        <f aca="false">E60-C60</f>
        <v>-18.4736842105263</v>
      </c>
      <c r="G60" s="9" t="n">
        <f aca="false">IF(AND(C60=0,E60=0),0,IF(C60=0,"New",(E60-C60)/C60))</f>
        <v>-0.157894736842105</v>
      </c>
      <c r="H60" s="8" t="n">
        <f aca="false">SUMIFS('Source'!$E:$E,'Source'!$A:$A,"114 - IL online",'Source'!$B:$B,$A60)</f>
        <v>14875.86</v>
      </c>
      <c r="I60" s="8" t="n">
        <f aca="false">SUMIFS('Source'!$G:$G,'Source'!$A:$A,"114 - IL online",'Source'!$B:$B,$A60)</f>
        <v>11585</v>
      </c>
      <c r="J60" s="8" t="n">
        <f aca="false">I60*$J$5</f>
        <v>14633.6842105263</v>
      </c>
      <c r="K60" s="8" t="n">
        <f aca="false">J60-H60</f>
        <v>-242.175789473686</v>
      </c>
      <c r="L60" s="9" t="n">
        <f aca="false">IF(AND(H60=0,J60=0),0,IF(H60=0,"New",(J60-H60)/H60))</f>
        <v>-0.0162797841249975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664</v>
      </c>
      <c r="B61" s="7" t="str">
        <f aca="false">IFERROR(INDEX('Source'!$C:$C,MATCH($A61,'Source'!$B:$B,0)),"")</f>
        <v>תומך ברך גנושילד</v>
      </c>
      <c r="C61" s="8" t="n">
        <f aca="false">SUMIFS('Source'!$D:$D,'Source'!$A:$A,"114 - IL online",'Source'!$B:$B,$A61)</f>
        <v>2</v>
      </c>
      <c r="D61" s="8" t="n">
        <f aca="false">SUMIFS('Source'!$F:$F,'Source'!$A:$A,"114 - IL online",'Source'!$B:$B,$A61)</f>
        <v>11</v>
      </c>
      <c r="E61" s="8" t="n">
        <f aca="false">D61*$J$5</f>
        <v>13.8947368421053</v>
      </c>
      <c r="F61" s="8" t="n">
        <f aca="false">E61-C61</f>
        <v>11.8947368421053</v>
      </c>
      <c r="G61" s="9" t="n">
        <f aca="false">IF(AND(C61=0,E61=0),0,IF(C61=0,"New",(E61-C61)/C61))</f>
        <v>5.94736842105263</v>
      </c>
      <c r="H61" s="8" t="n">
        <f aca="false">SUMIFS('Source'!$E:$E,'Source'!$A:$A,"114 - IL online",'Source'!$B:$B,$A61)</f>
        <v>629.09</v>
      </c>
      <c r="I61" s="8" t="n">
        <f aca="false">SUMIFS('Source'!$G:$G,'Source'!$A:$A,"114 - IL online",'Source'!$B:$B,$A61)</f>
        <v>3899.34</v>
      </c>
      <c r="J61" s="8" t="n">
        <f aca="false">I61*$J$5</f>
        <v>4925.48210526316</v>
      </c>
      <c r="K61" s="8" t="n">
        <f aca="false">J61-H61</f>
        <v>4296.39210526316</v>
      </c>
      <c r="L61" s="9" t="n">
        <f aca="false">IF(AND(H61=0,J61=0),0,IF(H61=0,"New",(J61-H61)/H61))</f>
        <v>6.82953489208723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650</v>
      </c>
      <c r="B62" s="7" t="str">
        <f aca="false">IFERROR(INDEX('Source'!$C:$C,MATCH($A62,'Source'!$B:$B,0)),"")</f>
        <v>גרבי קיץ אנטיבקטריאלי שחור</v>
      </c>
      <c r="C62" s="8" t="n">
        <f aca="false">SUMIFS('Source'!$D:$D,'Source'!$A:$A,"114 - IL online",'Source'!$B:$B,$A62)</f>
        <v>0</v>
      </c>
      <c r="D62" s="8" t="n">
        <f aca="false">SUMIFS('Source'!$F:$F,'Source'!$A:$A,"114 - IL online",'Source'!$B:$B,$A62)</f>
        <v>69</v>
      </c>
      <c r="E62" s="8" t="n">
        <f aca="false">D62*$J$5</f>
        <v>87.1578947368421</v>
      </c>
      <c r="F62" s="8" t="n">
        <f aca="false">E62-C62</f>
        <v>87.1578947368421</v>
      </c>
      <c r="G62" s="9" t="str">
        <f aca="false">IF(AND(C62=0,E62=0),0,IF(C62=0,"New",(E62-C62)/C62))</f>
        <v>New</v>
      </c>
      <c r="H62" s="8" t="n">
        <f aca="false">SUMIFS('Source'!$E:$E,'Source'!$A:$A,"114 - IL online",'Source'!$B:$B,$A62)</f>
        <v>0</v>
      </c>
      <c r="I62" s="8" t="n">
        <f aca="false">SUMIFS('Source'!$G:$G,'Source'!$A:$A,"114 - IL online",'Source'!$B:$B,$A62)</f>
        <v>3268.57</v>
      </c>
      <c r="J62" s="8" t="n">
        <f aca="false">I62*$J$5</f>
        <v>4128.72</v>
      </c>
      <c r="K62" s="8" t="n">
        <f aca="false">J62-H62</f>
        <v>4128.72</v>
      </c>
      <c r="L62" s="9" t="str">
        <f aca="false">IF(AND(H62=0,J62=0),0,IF(H62=0,"New",(J62-H62)/H62))</f>
        <v>New</v>
      </c>
      <c r="M62" s="7" t="str">
        <f aca="false">IF(AND(OR(C62&lt;&gt;0,H62&lt;&gt;0),D62=0,I62=0),"DROP",IF(AND(OR(D62&lt;&gt;0,I62&lt;&gt;0),C62=0,H62=0),"NEW",""))</f>
        <v>NEW</v>
      </c>
    </row>
    <row r="63" customFormat="false" ht="15" hidden="false" customHeight="false" outlineLevel="0" collapsed="false">
      <c r="A63" s="7" t="s">
        <v>156</v>
      </c>
      <c r="B63" s="7" t="str">
        <f aca="false">IFERROR(INDEX('Source'!$C:$C,MATCH($A63,'Source'!$B:$B,0)),"")</f>
        <v>חבק טניס שחור</v>
      </c>
      <c r="C63" s="8" t="n">
        <f aca="false">SUMIFS('Source'!$D:$D,'Source'!$A:$A,"114 - IL online",'Source'!$B:$B,$A63)</f>
        <v>90</v>
      </c>
      <c r="D63" s="8" t="n">
        <f aca="false">SUMIFS('Source'!$F:$F,'Source'!$A:$A,"114 - IL online",'Source'!$B:$B,$A63)</f>
        <v>108</v>
      </c>
      <c r="E63" s="8" t="n">
        <f aca="false">D63*$J$5</f>
        <v>136.421052631579</v>
      </c>
      <c r="F63" s="8" t="n">
        <f aca="false">E63-C63</f>
        <v>46.4210526315789</v>
      </c>
      <c r="G63" s="9" t="n">
        <f aca="false">IF(AND(C63=0,E63=0),0,IF(C63=0,"New",(E63-C63)/C63))</f>
        <v>0.51578947368421</v>
      </c>
      <c r="H63" s="8" t="n">
        <f aca="false">SUMIFS('Source'!$E:$E,'Source'!$A:$A,"114 - IL online",'Source'!$B:$B,$A63)</f>
        <v>12488.58</v>
      </c>
      <c r="I63" s="8" t="n">
        <f aca="false">SUMIFS('Source'!$G:$G,'Source'!$A:$A,"114 - IL online",'Source'!$B:$B,$A63)</f>
        <v>15573.72</v>
      </c>
      <c r="J63" s="8" t="n">
        <f aca="false">I63*$J$5</f>
        <v>19672.0673684211</v>
      </c>
      <c r="K63" s="8" t="n">
        <f aca="false">J63-H63</f>
        <v>7183.48736842105</v>
      </c>
      <c r="L63" s="9" t="n">
        <f aca="false">IF(AND(H63=0,J63=0),0,IF(H63=0,"New",(J63-H63)/H63))</f>
        <v>0.575204496301505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850</v>
      </c>
      <c r="B64" s="7" t="str">
        <f aca="false">IFERROR(INDEX('Source'!$C:$C,MATCH($A64,'Source'!$B:$B,0)),"")</f>
        <v>חגורת קיבוע לכתף</v>
      </c>
      <c r="C64" s="8" t="n">
        <f aca="false">SUMIFS('Source'!$D:$D,'Source'!$A:$A,"114 - IL online",'Source'!$B:$B,$A64)</f>
        <v>71</v>
      </c>
      <c r="D64" s="8" t="n">
        <f aca="false">SUMIFS('Source'!$F:$F,'Source'!$A:$A,"114 - IL online",'Source'!$B:$B,$A64)</f>
        <v>57</v>
      </c>
      <c r="E64" s="8" t="n">
        <f aca="false">D64*$J$5</f>
        <v>72</v>
      </c>
      <c r="F64" s="8" t="n">
        <f aca="false">E64-C64</f>
        <v>1</v>
      </c>
      <c r="G64" s="9" t="n">
        <f aca="false">IF(AND(C64=0,E64=0),0,IF(C64=0,"New",(E64-C64)/C64))</f>
        <v>0.0140845070422535</v>
      </c>
      <c r="H64" s="8" t="n">
        <f aca="false">SUMIFS('Source'!$E:$E,'Source'!$A:$A,"114 - IL online",'Source'!$B:$B,$A64)</f>
        <v>17147.06</v>
      </c>
      <c r="I64" s="8" t="n">
        <f aca="false">SUMIFS('Source'!$G:$G,'Source'!$A:$A,"114 - IL online",'Source'!$B:$B,$A64)</f>
        <v>14092.68</v>
      </c>
      <c r="J64" s="8" t="n">
        <f aca="false">I64*$J$5</f>
        <v>17801.28</v>
      </c>
      <c r="K64" s="8" t="n">
        <f aca="false">J64-H64</f>
        <v>654.220000000001</v>
      </c>
      <c r="L64" s="9" t="n">
        <f aca="false">IF(AND(H64=0,J64=0),0,IF(H64=0,"New",(J64-H64)/H64))</f>
        <v>0.038153479371974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228</v>
      </c>
      <c r="B65" s="7" t="str">
        <f aca="false">IFERROR(INDEX('Source'!$C:$C,MATCH($A65,'Source'!$B:$B,0)),"")</f>
        <v>AC27</v>
      </c>
      <c r="C65" s="8" t="n">
        <f aca="false">SUMIFS('Source'!$D:$D,'Source'!$A:$A,"114 - IL online",'Source'!$B:$B,$A65)</f>
        <v>35</v>
      </c>
      <c r="D65" s="8" t="n">
        <f aca="false">SUMIFS('Source'!$F:$F,'Source'!$A:$A,"114 - IL online",'Source'!$B:$B,$A65)</f>
        <v>71</v>
      </c>
      <c r="E65" s="8" t="n">
        <f aca="false">D65*$J$5</f>
        <v>89.6842105263158</v>
      </c>
      <c r="F65" s="8" t="n">
        <f aca="false">E65-C65</f>
        <v>54.6842105263158</v>
      </c>
      <c r="G65" s="9" t="n">
        <f aca="false">IF(AND(C65=0,E65=0),0,IF(C65=0,"New",(E65-C65)/C65))</f>
        <v>1.56240601503759</v>
      </c>
      <c r="H65" s="8" t="n">
        <f aca="false">SUMIFS('Source'!$E:$E,'Source'!$A:$A,"114 - IL online",'Source'!$B:$B,$A65)</f>
        <v>2758.36</v>
      </c>
      <c r="I65" s="8" t="n">
        <f aca="false">SUMIFS('Source'!$G:$G,'Source'!$A:$A,"114 - IL online",'Source'!$B:$B,$A65)</f>
        <v>5807.67</v>
      </c>
      <c r="J65" s="8" t="n">
        <f aca="false">I65*$J$5</f>
        <v>7336.00421052632</v>
      </c>
      <c r="K65" s="8" t="n">
        <f aca="false">J65-H65</f>
        <v>4577.64421052632</v>
      </c>
      <c r="L65" s="9" t="n">
        <f aca="false">IF(AND(H65=0,J65=0),0,IF(H65=0,"New",(J65-H65)/H65))</f>
        <v>1.6595528540605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405</v>
      </c>
      <c r="B66" s="7" t="str">
        <f aca="false">IFERROR(INDEX('Source'!$C:$C,MATCH($A66,'Source'!$B:$B,0)),"")</f>
        <v>חבק יד SC25</v>
      </c>
      <c r="C66" s="8" t="n">
        <f aca="false">SUMIFS('Source'!$D:$D,'Source'!$A:$A,"114 - IL online",'Source'!$B:$B,$A66)</f>
        <v>175</v>
      </c>
      <c r="D66" s="8" t="n">
        <f aca="false">SUMIFS('Source'!$F:$F,'Source'!$A:$A,"114 - IL online",'Source'!$B:$B,$A66)</f>
        <v>139</v>
      </c>
      <c r="E66" s="8" t="n">
        <f aca="false">D66*$J$5</f>
        <v>175.578947368421</v>
      </c>
      <c r="F66" s="8" t="n">
        <f aca="false">E66-C66</f>
        <v>0.578947368421041</v>
      </c>
      <c r="G66" s="9" t="n">
        <f aca="false">IF(AND(C66=0,E66=0),0,IF(C66=0,"New",(E66-C66)/C66))</f>
        <v>0.00330827067669166</v>
      </c>
      <c r="H66" s="8" t="n">
        <f aca="false">SUMIFS('Source'!$E:$E,'Source'!$A:$A,"114 - IL online",'Source'!$B:$B,$A66)</f>
        <v>23677.47</v>
      </c>
      <c r="I66" s="8" t="n">
        <f aca="false">SUMIFS('Source'!$G:$G,'Source'!$A:$A,"114 - IL online",'Source'!$B:$B,$A66)</f>
        <v>20844.09</v>
      </c>
      <c r="J66" s="8" t="n">
        <f aca="false">I66*$J$5</f>
        <v>26329.3768421053</v>
      </c>
      <c r="K66" s="8" t="n">
        <f aca="false">J66-H66</f>
        <v>2651.90684210526</v>
      </c>
      <c r="L66" s="9" t="n">
        <f aca="false">IF(AND(H66=0,J66=0),0,IF(H66=0,"New",(J66-H66)/H66))</f>
        <v>0.112001275563025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161</v>
      </c>
      <c r="B67" s="7" t="str">
        <f aca="false">IFERROR(INDEX('Source'!$C:$C,MATCH($A67,'Source'!$B:$B,0)),"")</f>
        <v>חגורת קיבוע לכתף</v>
      </c>
      <c r="C67" s="8" t="n">
        <f aca="false">SUMIFS('Source'!$D:$D,'Source'!$A:$A,"114 - IL online",'Source'!$B:$B,$A67)</f>
        <v>6</v>
      </c>
      <c r="D67" s="8" t="n">
        <f aca="false">SUMIFS('Source'!$F:$F,'Source'!$A:$A,"114 - IL online",'Source'!$B:$B,$A67)</f>
        <v>14</v>
      </c>
      <c r="E67" s="8" t="n">
        <f aca="false">D67*$J$5</f>
        <v>17.6842105263158</v>
      </c>
      <c r="F67" s="8" t="n">
        <f aca="false">E67-C67</f>
        <v>11.6842105263158</v>
      </c>
      <c r="G67" s="9" t="n">
        <f aca="false">IF(AND(C67=0,E67=0),0,IF(C67=0,"New",(E67-C67)/C67))</f>
        <v>1.94736842105263</v>
      </c>
      <c r="H67" s="8" t="n">
        <f aca="false">SUMIFS('Source'!$E:$E,'Source'!$A:$A,"114 - IL online",'Source'!$B:$B,$A67)</f>
        <v>2040.19</v>
      </c>
      <c r="I67" s="8" t="n">
        <f aca="false">SUMIFS('Source'!$G:$G,'Source'!$A:$A,"114 - IL online",'Source'!$B:$B,$A67)</f>
        <v>4863.68</v>
      </c>
      <c r="J67" s="8" t="n">
        <f aca="false">I67*$J$5</f>
        <v>6143.59578947368</v>
      </c>
      <c r="K67" s="8" t="n">
        <f aca="false">J67-H67</f>
        <v>4103.40578947368</v>
      </c>
      <c r="L67" s="9" t="n">
        <f aca="false">IF(AND(H67=0,J67=0),0,IF(H67=0,"New",(J67-H67)/H67))</f>
        <v>2.01128610054636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123</v>
      </c>
      <c r="B68" s="7" t="str">
        <f aca="false">IFERROR(INDEX('Source'!$C:$C,MATCH($A68,'Source'!$B:$B,0)),"")</f>
        <v>כרית מטטרזלי מס</v>
      </c>
      <c r="C68" s="8" t="n">
        <f aca="false">SUMIFS('Source'!$D:$D,'Source'!$A:$A,"114 - IL online",'Source'!$B:$B,$A68)</f>
        <v>53</v>
      </c>
      <c r="D68" s="8" t="n">
        <f aca="false">SUMIFS('Source'!$F:$F,'Source'!$A:$A,"114 - IL online",'Source'!$B:$B,$A68)</f>
        <v>101</v>
      </c>
      <c r="E68" s="8" t="n">
        <f aca="false">D68*$J$5</f>
        <v>127.578947368421</v>
      </c>
      <c r="F68" s="8" t="n">
        <f aca="false">E68-C68</f>
        <v>74.578947368421</v>
      </c>
      <c r="G68" s="9" t="n">
        <f aca="false">IF(AND(C68=0,E68=0),0,IF(C68=0,"New",(E68-C68)/C68))</f>
        <v>1.40714995034757</v>
      </c>
      <c r="H68" s="8" t="n">
        <f aca="false">SUMIFS('Source'!$E:$E,'Source'!$A:$A,"114 - IL online",'Source'!$B:$B,$A68)</f>
        <v>2553.04</v>
      </c>
      <c r="I68" s="8" t="n">
        <f aca="false">SUMIFS('Source'!$G:$G,'Source'!$A:$A,"114 - IL online",'Source'!$B:$B,$A68)</f>
        <v>5373.49</v>
      </c>
      <c r="J68" s="8" t="n">
        <f aca="false">I68*$J$5</f>
        <v>6787.56631578947</v>
      </c>
      <c r="K68" s="8" t="n">
        <f aca="false">J68-H68</f>
        <v>4234.52631578947</v>
      </c>
      <c r="L68" s="9" t="n">
        <f aca="false">IF(AND(H68=0,J68=0),0,IF(H68=0,"New",(J68-H68)/H68))</f>
        <v>1.65862121854318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235</v>
      </c>
      <c r="B69" s="7" t="str">
        <f aca="false">IFERROR(INDEX('Source'!$C:$C,MATCH($A69,'Source'!$B:$B,0)),"")</f>
        <v>חגורת גב+סגירה כפולה</v>
      </c>
      <c r="C69" s="8" t="n">
        <f aca="false">SUMIFS('Source'!$D:$D,'Source'!$A:$A,"114 - IL online",'Source'!$B:$B,$A69)</f>
        <v>47</v>
      </c>
      <c r="D69" s="8" t="n">
        <f aca="false">SUMIFS('Source'!$F:$F,'Source'!$A:$A,"114 - IL online",'Source'!$B:$B,$A69)</f>
        <v>32</v>
      </c>
      <c r="E69" s="8" t="n">
        <f aca="false">D69*$J$5</f>
        <v>40.4210526315789</v>
      </c>
      <c r="F69" s="8" t="n">
        <f aca="false">E69-C69</f>
        <v>-6.57894736842106</v>
      </c>
      <c r="G69" s="9" t="n">
        <f aca="false">IF(AND(C69=0,E69=0),0,IF(C69=0,"New",(E69-C69)/C69))</f>
        <v>-0.139977603583427</v>
      </c>
      <c r="H69" s="8" t="n">
        <f aca="false">SUMIFS('Source'!$E:$E,'Source'!$A:$A,"114 - IL online",'Source'!$B:$B,$A69)</f>
        <v>9331.31</v>
      </c>
      <c r="I69" s="8" t="n">
        <f aca="false">SUMIFS('Source'!$G:$G,'Source'!$A:$A,"114 - IL online",'Source'!$B:$B,$A69)</f>
        <v>6512.22</v>
      </c>
      <c r="J69" s="8" t="n">
        <f aca="false">I69*$J$5</f>
        <v>8225.96210526316</v>
      </c>
      <c r="K69" s="8" t="n">
        <f aca="false">J69-H69</f>
        <v>-1105.34789473684</v>
      </c>
      <c r="L69" s="9" t="n">
        <f aca="false">IF(AND(H69=0,J69=0),0,IF(H69=0,"New",(J69-H69)/H69))</f>
        <v>-0.11845581110657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187</v>
      </c>
      <c r="B70" s="7" t="str">
        <f aca="false">IFERROR(INDEX('Source'!$C:$C,MATCH($A70,'Source'!$B:$B,0)),"")</f>
        <v>סד לתמיכה פרק כף יד ואגודל</v>
      </c>
      <c r="C70" s="8" t="n">
        <f aca="false">SUMIFS('Source'!$D:$D,'Source'!$A:$A,"114 - IL online",'Source'!$B:$B,$A70)</f>
        <v>37</v>
      </c>
      <c r="D70" s="8" t="n">
        <f aca="false">SUMIFS('Source'!$F:$F,'Source'!$A:$A,"114 - IL online",'Source'!$B:$B,$A70)</f>
        <v>48</v>
      </c>
      <c r="E70" s="8" t="n">
        <f aca="false">D70*$J$5</f>
        <v>60.6315789473684</v>
      </c>
      <c r="F70" s="8" t="n">
        <f aca="false">E70-C70</f>
        <v>23.6315789473684</v>
      </c>
      <c r="G70" s="9" t="n">
        <f aca="false">IF(AND(C70=0,E70=0),0,IF(C70=0,"New",(E70-C70)/C70))</f>
        <v>0.638691322901849</v>
      </c>
      <c r="H70" s="8" t="n">
        <f aca="false">SUMIFS('Source'!$E:$E,'Source'!$A:$A,"114 - IL online",'Source'!$B:$B,$A70)</f>
        <v>7197.31</v>
      </c>
      <c r="I70" s="8" t="n">
        <f aca="false">SUMIFS('Source'!$G:$G,'Source'!$A:$A,"114 - IL online",'Source'!$B:$B,$A70)</f>
        <v>9990.82</v>
      </c>
      <c r="J70" s="8" t="n">
        <f aca="false">I70*$J$5</f>
        <v>12619.9831578947</v>
      </c>
      <c r="K70" s="8" t="n">
        <f aca="false">J70-H70</f>
        <v>5422.67315789474</v>
      </c>
      <c r="L70" s="9" t="n">
        <f aca="false">IF(AND(H70=0,J70=0),0,IF(H70=0,"New",(J70-H70)/H70))</f>
        <v>0.753430539728695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812</v>
      </c>
      <c r="B71" s="7" t="str">
        <f aca="false">IFERROR(INDEX('Source'!$C:$C,MATCH($A71,'Source'!$B:$B,0)),"")</f>
        <v>מדרס מתכוונן</v>
      </c>
      <c r="C71" s="8" t="n">
        <f aca="false">SUMIFS('Source'!$D:$D,'Source'!$A:$A,"114 - IL online",'Source'!$B:$B,$A71)</f>
        <v>0</v>
      </c>
      <c r="D71" s="8" t="n">
        <f aca="false">SUMIFS('Source'!$F:$F,'Source'!$A:$A,"114 - IL online",'Source'!$B:$B,$A71)</f>
        <v>17</v>
      </c>
      <c r="E71" s="8" t="n">
        <f aca="false">D71*$J$5</f>
        <v>21.4736842105263</v>
      </c>
      <c r="F71" s="8" t="n">
        <f aca="false">E71-C71</f>
        <v>21.4736842105263</v>
      </c>
      <c r="G71" s="9" t="str">
        <f aca="false">IF(AND(C71=0,E71=0),0,IF(C71=0,"New",(E71-C71)/C71))</f>
        <v>New</v>
      </c>
      <c r="H71" s="8" t="n">
        <f aca="false">SUMIFS('Source'!$E:$E,'Source'!$A:$A,"114 - IL online",'Source'!$B:$B,$A71)</f>
        <v>0</v>
      </c>
      <c r="I71" s="8" t="n">
        <f aca="false">SUMIFS('Source'!$G:$G,'Source'!$A:$A,"114 - IL online",'Source'!$B:$B,$A71)</f>
        <v>2752.89</v>
      </c>
      <c r="J71" s="8" t="n">
        <f aca="false">I71*$J$5</f>
        <v>3477.33473684211</v>
      </c>
      <c r="K71" s="8" t="n">
        <f aca="false">J71-H71</f>
        <v>3477.33473684211</v>
      </c>
      <c r="L71" s="9" t="str">
        <f aca="false">IF(AND(H71=0,J71=0),0,IF(H71=0,"New",(J71-H71)/H71))</f>
        <v>New</v>
      </c>
      <c r="M71" s="7" t="str">
        <f aca="false">IF(AND(OR(C71&lt;&gt;0,H71&lt;&gt;0),D71=0,I71=0),"DROP",IF(AND(OR(D71&lt;&gt;0,I71&lt;&gt;0),C71=0,H71=0),"NEW",""))</f>
        <v>NEW</v>
      </c>
    </row>
    <row r="72" customFormat="false" ht="15" hidden="false" customHeight="false" outlineLevel="0" collapsed="false">
      <c r="A72" s="7" t="s">
        <v>219</v>
      </c>
      <c r="B72" s="7" t="str">
        <f aca="false">IFERROR(INDEX('Source'!$C:$C,MATCH($A72,'Source'!$B:$B,0)),"")</f>
        <v>שרוול לגבס ארוך יד</v>
      </c>
      <c r="C72" s="8" t="n">
        <f aca="false">SUMIFS('Source'!$D:$D,'Source'!$A:$A,"114 - IL online",'Source'!$B:$B,$A72)</f>
        <v>88</v>
      </c>
      <c r="D72" s="8" t="n">
        <f aca="false">SUMIFS('Source'!$F:$F,'Source'!$A:$A,"114 - IL online",'Source'!$B:$B,$A72)</f>
        <v>119</v>
      </c>
      <c r="E72" s="8" t="n">
        <f aca="false">D72*$J$5</f>
        <v>150.315789473684</v>
      </c>
      <c r="F72" s="8" t="n">
        <f aca="false">E72-C72</f>
        <v>62.3157894736842</v>
      </c>
      <c r="G72" s="9" t="n">
        <f aca="false">IF(AND(C72=0,E72=0),0,IF(C72=0,"New",(E72-C72)/C72))</f>
        <v>0.708133971291866</v>
      </c>
      <c r="H72" s="8" t="n">
        <f aca="false">SUMIFS('Source'!$E:$E,'Source'!$A:$A,"114 - IL online",'Source'!$B:$B,$A72)</f>
        <v>6228.56</v>
      </c>
      <c r="I72" s="8" t="n">
        <f aca="false">SUMIFS('Source'!$G:$G,'Source'!$A:$A,"114 - IL online",'Source'!$B:$B,$A72)</f>
        <v>8898.68</v>
      </c>
      <c r="J72" s="8" t="n">
        <f aca="false">I72*$J$5</f>
        <v>11240.4378947368</v>
      </c>
      <c r="K72" s="8" t="n">
        <f aca="false">J72-H72</f>
        <v>5011.87789473684</v>
      </c>
      <c r="L72" s="9" t="n">
        <f aca="false">IF(AND(H72=0,J72=0),0,IF(H72=0,"New",(J72-H72)/H72))</f>
        <v>0.80466077146834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514</v>
      </c>
      <c r="B73" s="7" t="str">
        <f aca="false">IFERROR(INDEX('Source'!$C:$C,MATCH($A73,'Source'!$B:$B,0)),"")</f>
        <v>סד לקרסול</v>
      </c>
      <c r="C73" s="8" t="n">
        <f aca="false">SUMIFS('Source'!$D:$D,'Source'!$A:$A,"114 - IL online",'Source'!$B:$B,$A73)</f>
        <v>7</v>
      </c>
      <c r="D73" s="8" t="n">
        <f aca="false">SUMIFS('Source'!$F:$F,'Source'!$A:$A,"114 - IL online",'Source'!$B:$B,$A73)</f>
        <v>18</v>
      </c>
      <c r="E73" s="8" t="n">
        <f aca="false">D73*$J$5</f>
        <v>22.7368421052632</v>
      </c>
      <c r="F73" s="8" t="n">
        <f aca="false">E73-C73</f>
        <v>15.7368421052632</v>
      </c>
      <c r="G73" s="9" t="n">
        <f aca="false">IF(AND(C73=0,E73=0),0,IF(C73=0,"New",(E73-C73)/C73))</f>
        <v>2.24812030075188</v>
      </c>
      <c r="H73" s="8" t="n">
        <f aca="false">SUMIFS('Source'!$E:$E,'Source'!$A:$A,"114 - IL online",'Source'!$B:$B,$A73)</f>
        <v>1735.88</v>
      </c>
      <c r="I73" s="8" t="n">
        <f aca="false">SUMIFS('Source'!$G:$G,'Source'!$A:$A,"114 - IL online",'Source'!$B:$B,$A73)</f>
        <v>4396.84</v>
      </c>
      <c r="J73" s="8" t="n">
        <f aca="false">I73*$J$5</f>
        <v>5553.90315789474</v>
      </c>
      <c r="K73" s="8" t="n">
        <f aca="false">J73-H73</f>
        <v>3818.02315789474</v>
      </c>
      <c r="L73" s="9" t="n">
        <f aca="false">IF(AND(H73=0,J73=0),0,IF(H73=0,"New",(J73-H73)/H73))</f>
        <v>2.19947413294395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765</v>
      </c>
      <c r="B74" s="7" t="str">
        <f aca="false">IFERROR(INDEX('Source'!$C:$C,MATCH($A74,'Source'!$B:$B,0)),"")</f>
        <v>גרבי קיץ אנטיבקטריאלי לבן</v>
      </c>
      <c r="C74" s="8" t="n">
        <f aca="false">SUMIFS('Source'!$D:$D,'Source'!$A:$A,"114 - IL online",'Source'!$B:$B,$A74)</f>
        <v>0</v>
      </c>
      <c r="D74" s="8" t="n">
        <f aca="false">SUMIFS('Source'!$F:$F,'Source'!$A:$A,"114 - IL online",'Source'!$B:$B,$A74)</f>
        <v>57</v>
      </c>
      <c r="E74" s="8" t="n">
        <f aca="false">D74*$J$5</f>
        <v>72</v>
      </c>
      <c r="F74" s="8" t="n">
        <f aca="false">E74-C74</f>
        <v>72</v>
      </c>
      <c r="G74" s="9" t="str">
        <f aca="false">IF(AND(C74=0,E74=0),0,IF(C74=0,"New",(E74-C74)/C74))</f>
        <v>New</v>
      </c>
      <c r="H74" s="8" t="n">
        <f aca="false">SUMIFS('Source'!$E:$E,'Source'!$A:$A,"114 - IL online",'Source'!$B:$B,$A74)</f>
        <v>0</v>
      </c>
      <c r="I74" s="8" t="n">
        <f aca="false">SUMIFS('Source'!$G:$G,'Source'!$A:$A,"114 - IL online",'Source'!$B:$B,$A74)</f>
        <v>2646.58</v>
      </c>
      <c r="J74" s="8" t="n">
        <f aca="false">I74*$J$5</f>
        <v>3343.04842105263</v>
      </c>
      <c r="K74" s="8" t="n">
        <f aca="false">J74-H74</f>
        <v>3343.04842105263</v>
      </c>
      <c r="L74" s="9" t="str">
        <f aca="false">IF(AND(H74=0,J74=0),0,IF(H74=0,"New",(J74-H74)/H74))</f>
        <v>New</v>
      </c>
      <c r="M74" s="7" t="str">
        <f aca="false">IF(AND(OR(C74&lt;&gt;0,H74&lt;&gt;0),D74=0,I74=0),"DROP",IF(AND(OR(D74&lt;&gt;0,I74&lt;&gt;0),C74=0,H74=0),"NEW",""))</f>
        <v>NEW</v>
      </c>
    </row>
    <row r="75" customFormat="false" ht="15" hidden="false" customHeight="false" outlineLevel="0" collapsed="false">
      <c r="A75" s="7" t="s">
        <v>349</v>
      </c>
      <c r="B75" s="7" t="str">
        <f aca="false">IFERROR(INDEX('Source'!$C:$C,MATCH($A75,'Source'!$B:$B,0)),"")</f>
        <v>גרבי נוחות קיץ לבן</v>
      </c>
      <c r="C75" s="8" t="n">
        <f aca="false">SUMIFS('Source'!$D:$D,'Source'!$A:$A,"114 - IL online",'Source'!$B:$B,$A75)</f>
        <v>106</v>
      </c>
      <c r="D75" s="8" t="n">
        <f aca="false">SUMIFS('Source'!$F:$F,'Source'!$A:$A,"114 - IL online",'Source'!$B:$B,$A75)</f>
        <v>41</v>
      </c>
      <c r="E75" s="8" t="n">
        <f aca="false">D75*$J$5</f>
        <v>51.7894736842105</v>
      </c>
      <c r="F75" s="8" t="n">
        <f aca="false">E75-C75</f>
        <v>-54.2105263157895</v>
      </c>
      <c r="G75" s="9" t="n">
        <f aca="false">IF(AND(C75=0,E75=0),0,IF(C75=0,"New",(E75-C75)/C75))</f>
        <v>-0.51142005958292</v>
      </c>
      <c r="H75" s="8" t="n">
        <f aca="false">SUMIFS('Source'!$E:$E,'Source'!$A:$A,"114 - IL online",'Source'!$B:$B,$A75)</f>
        <v>4288.69</v>
      </c>
      <c r="I75" s="8" t="n">
        <f aca="false">SUMIFS('Source'!$G:$G,'Source'!$A:$A,"114 - IL online",'Source'!$B:$B,$A75)</f>
        <v>1642.18</v>
      </c>
      <c r="J75" s="8" t="n">
        <f aca="false">I75*$J$5</f>
        <v>2074.33263157895</v>
      </c>
      <c r="K75" s="8" t="n">
        <f aca="false">J75-H75</f>
        <v>-2214.35736842105</v>
      </c>
      <c r="L75" s="9" t="n">
        <f aca="false">IF(AND(H75=0,J75=0),0,IF(H75=0,"New",(J75-H75)/H75))</f>
        <v>-0.516324884386853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689</v>
      </c>
      <c r="B76" s="7" t="str">
        <f aca="false">IFERROR(INDEX('Source'!$C:$C,MATCH($A76,'Source'!$B:$B,0)),"")</f>
        <v>מ.ברך מנאופרן+ציר D +כ.סיליקון</v>
      </c>
      <c r="C76" s="8" t="n">
        <f aca="false">SUMIFS('Source'!$D:$D,'Source'!$A:$A,"114 - IL online",'Source'!$B:$B,$A76)</f>
        <v>10</v>
      </c>
      <c r="D76" s="8" t="n">
        <f aca="false">SUMIFS('Source'!$F:$F,'Source'!$A:$A,"114 - IL online",'Source'!$B:$B,$A76)</f>
        <v>5</v>
      </c>
      <c r="E76" s="8" t="n">
        <f aca="false">D76*$J$5</f>
        <v>6.31578947368421</v>
      </c>
      <c r="F76" s="8" t="n">
        <f aca="false">E76-C76</f>
        <v>-3.68421052631579</v>
      </c>
      <c r="G76" s="9" t="n">
        <f aca="false">IF(AND(C76=0,E76=0),0,IF(C76=0,"New",(E76-C76)/C76))</f>
        <v>-0.368421052631579</v>
      </c>
      <c r="H76" s="8" t="n">
        <f aca="false">SUMIFS('Source'!$E:$E,'Source'!$A:$A,"114 - IL online",'Source'!$B:$B,$A76)</f>
        <v>5369.65</v>
      </c>
      <c r="I76" s="8" t="n">
        <f aca="false">SUMIFS('Source'!$G:$G,'Source'!$A:$A,"114 - IL online",'Source'!$B:$B,$A76)</f>
        <v>2728.44</v>
      </c>
      <c r="J76" s="8" t="n">
        <f aca="false">I76*$J$5</f>
        <v>3446.45052631579</v>
      </c>
      <c r="K76" s="8" t="n">
        <f aca="false">J76-H76</f>
        <v>-1923.19947368421</v>
      </c>
      <c r="L76" s="9" t="n">
        <f aca="false">IF(AND(H76=0,J76=0),0,IF(H76=0,"New",(J76-H76)/H76))</f>
        <v>-0.358161048426659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205</v>
      </c>
      <c r="B77" s="7" t="str">
        <f aca="false">IFERROR(INDEX('Source'!$C:$C,MATCH($A77,'Source'!$B:$B,0)),"")</f>
        <v>מדרס מתכוונן לגיל</v>
      </c>
      <c r="C77" s="8" t="n">
        <f aca="false">SUMIFS('Source'!$D:$D,'Source'!$A:$A,"114 - IL online",'Source'!$B:$B,$A77)</f>
        <v>32</v>
      </c>
      <c r="D77" s="8" t="n">
        <f aca="false">SUMIFS('Source'!$F:$F,'Source'!$A:$A,"114 - IL online",'Source'!$B:$B,$A77)</f>
        <v>15</v>
      </c>
      <c r="E77" s="8" t="n">
        <f aca="false">D77*$J$5</f>
        <v>18.9473684210526</v>
      </c>
      <c r="F77" s="8" t="n">
        <f aca="false">E77-C77</f>
        <v>-13.0526315789474</v>
      </c>
      <c r="G77" s="9" t="n">
        <f aca="false">IF(AND(C77=0,E77=0),0,IF(C77=0,"New",(E77-C77)/C77))</f>
        <v>-0.407894736842105</v>
      </c>
      <c r="H77" s="8" t="n">
        <f aca="false">SUMIFS('Source'!$E:$E,'Source'!$A:$A,"114 - IL online",'Source'!$B:$B,$A77)</f>
        <v>4917.04</v>
      </c>
      <c r="I77" s="8" t="n">
        <f aca="false">SUMIFS('Source'!$G:$G,'Source'!$A:$A,"114 - IL online",'Source'!$B:$B,$A77)</f>
        <v>2312.44</v>
      </c>
      <c r="J77" s="8" t="n">
        <f aca="false">I77*$J$5</f>
        <v>2920.97684210526</v>
      </c>
      <c r="K77" s="8" t="n">
        <f aca="false">J77-H77</f>
        <v>-1996.06315789474</v>
      </c>
      <c r="L77" s="9" t="n">
        <f aca="false">IF(AND(H77=0,J77=0),0,IF(H77=0,"New",(J77-H77)/H77))</f>
        <v>-0.405948122832992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488</v>
      </c>
      <c r="B78" s="7" t="str">
        <f aca="false">IFERROR(INDEX('Source'!$C:$C,MATCH($A78,'Source'!$B:$B,0)),"")</f>
        <v>חגורת שבר דו צדדית</v>
      </c>
      <c r="C78" s="8" t="n">
        <f aca="false">SUMIFS('Source'!$D:$D,'Source'!$A:$A,"114 - IL online",'Source'!$B:$B,$A78)</f>
        <v>10</v>
      </c>
      <c r="D78" s="8" t="n">
        <f aca="false">SUMIFS('Source'!$F:$F,'Source'!$A:$A,"114 - IL online",'Source'!$B:$B,$A78)</f>
        <v>5</v>
      </c>
      <c r="E78" s="8" t="n">
        <f aca="false">D78*$J$5</f>
        <v>6.31578947368421</v>
      </c>
      <c r="F78" s="8" t="n">
        <f aca="false">E78-C78</f>
        <v>-3.68421052631579</v>
      </c>
      <c r="G78" s="9" t="n">
        <f aca="false">IF(AND(C78=0,E78=0),0,IF(C78=0,"New",(E78-C78)/C78))</f>
        <v>-0.368421052631579</v>
      </c>
      <c r="H78" s="8" t="n">
        <f aca="false">SUMIFS('Source'!$E:$E,'Source'!$A:$A,"114 - IL online",'Source'!$B:$B,$A78)</f>
        <v>5220.04</v>
      </c>
      <c r="I78" s="8" t="n">
        <f aca="false">SUMIFS('Source'!$G:$G,'Source'!$A:$A,"114 - IL online",'Source'!$B:$B,$A78)</f>
        <v>2668.24</v>
      </c>
      <c r="J78" s="8" t="n">
        <f aca="false">I78*$J$5</f>
        <v>3370.40842105263</v>
      </c>
      <c r="K78" s="8" t="n">
        <f aca="false">J78-H78</f>
        <v>-1849.63157894737</v>
      </c>
      <c r="L78" s="9" t="n">
        <f aca="false">IF(AND(H78=0,J78=0),0,IF(H78=0,"New",(J78-H78)/H78))</f>
        <v>-0.354332836328336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982</v>
      </c>
      <c r="B79" s="7" t="str">
        <f aca="false">IFERROR(INDEX('Source'!$C:$C,MATCH($A79,'Source'!$B:$B,0)),"")</f>
        <v>(Unassigned / adjustment row - no item code in source)</v>
      </c>
      <c r="C79" s="8" t="n">
        <f aca="false">SUMIFS('Source'!$D:$D,'Source'!$A:$A,"114 - IL online",'Source'!$B:$B,$A79)</f>
        <v>0</v>
      </c>
      <c r="D79" s="8" t="n">
        <f aca="false">SUMIFS('Source'!$F:$F,'Source'!$A:$A,"114 - IL online",'Source'!$B:$B,$A79)</f>
        <v>0</v>
      </c>
      <c r="E79" s="8" t="n">
        <f aca="false">D79*$J$5</f>
        <v>0</v>
      </c>
      <c r="F79" s="8" t="n">
        <f aca="false">E79-C79</f>
        <v>0</v>
      </c>
      <c r="G79" s="9" t="n">
        <f aca="false">IF(AND(C79=0,E79=0),0,IF(C79=0,"New",(E79-C79)/C79))</f>
        <v>0</v>
      </c>
      <c r="H79" s="8" t="n">
        <f aca="false">SUMIFS('Source'!$E:$E,'Source'!$A:$A,"114 - IL online",'Source'!$B:$B,$A79)</f>
        <v>-2545.41</v>
      </c>
      <c r="I79" s="8" t="n">
        <f aca="false">SUMIFS('Source'!$G:$G,'Source'!$A:$A,"114 - IL online",'Source'!$B:$B,$A79)</f>
        <v>0</v>
      </c>
      <c r="J79" s="8" t="n">
        <f aca="false">I79*$J$5</f>
        <v>0</v>
      </c>
      <c r="K79" s="8" t="n">
        <f aca="false">J79-H79</f>
        <v>2545.41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1035</v>
      </c>
      <c r="B80" s="7" t="str">
        <f aca="false">IFERROR(INDEX('Source'!$C:$C,MATCH($A80,'Source'!$B:$B,0)),"")</f>
        <v>מדרס מתכוונן</v>
      </c>
      <c r="C80" s="8" t="n">
        <f aca="false">SUMIFS('Source'!$D:$D,'Source'!$A:$A,"114 - IL online",'Source'!$B:$B,$A80)</f>
        <v>0</v>
      </c>
      <c r="D80" s="8" t="n">
        <f aca="false">SUMIFS('Source'!$F:$F,'Source'!$A:$A,"114 - IL online",'Source'!$B:$B,$A80)</f>
        <v>16</v>
      </c>
      <c r="E80" s="8" t="n">
        <f aca="false">D80*$J$5</f>
        <v>20.2105263157895</v>
      </c>
      <c r="F80" s="8" t="n">
        <f aca="false">E80-C80</f>
        <v>20.2105263157895</v>
      </c>
      <c r="G80" s="9" t="str">
        <f aca="false">IF(AND(C80=0,E80=0),0,IF(C80=0,"New",(E80-C80)/C80))</f>
        <v>New</v>
      </c>
      <c r="H80" s="8" t="n">
        <f aca="false">SUMIFS('Source'!$E:$E,'Source'!$A:$A,"114 - IL online",'Source'!$B:$B,$A80)</f>
        <v>0</v>
      </c>
      <c r="I80" s="8" t="n">
        <f aca="false">SUMIFS('Source'!$G:$G,'Source'!$A:$A,"114 - IL online",'Source'!$B:$B,$A80)</f>
        <v>2524.16</v>
      </c>
      <c r="J80" s="8" t="n">
        <f aca="false">I80*$J$5</f>
        <v>3188.41263157895</v>
      </c>
      <c r="K80" s="8" t="n">
        <f aca="false">J80-H80</f>
        <v>3188.41263157895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87</v>
      </c>
      <c r="B81" s="7" t="str">
        <f aca="false">IFERROR(INDEX('Source'!$C:$C,MATCH($A81,'Source'!$B:$B,0)),"")</f>
        <v>מדרסי ג'ל וורק</v>
      </c>
      <c r="C81" s="8" t="n">
        <f aca="false">SUMIFS('Source'!$D:$D,'Source'!$A:$A,"114 - IL online",'Source'!$B:$B,$A81)</f>
        <v>38</v>
      </c>
      <c r="D81" s="8" t="n">
        <f aca="false">SUMIFS('Source'!$F:$F,'Source'!$A:$A,"114 - IL online",'Source'!$B:$B,$A81)</f>
        <v>25</v>
      </c>
      <c r="E81" s="8" t="n">
        <f aca="false">D81*$J$5</f>
        <v>31.5789473684211</v>
      </c>
      <c r="F81" s="8" t="n">
        <f aca="false">E81-C81</f>
        <v>-6.42105263157895</v>
      </c>
      <c r="G81" s="9" t="n">
        <f aca="false">IF(AND(C81=0,E81=0),0,IF(C81=0,"New",(E81-C81)/C81))</f>
        <v>-0.168975069252078</v>
      </c>
      <c r="H81" s="8" t="n">
        <f aca="false">SUMIFS('Source'!$E:$E,'Source'!$A:$A,"114 - IL online",'Source'!$B:$B,$A81)</f>
        <v>7404.9</v>
      </c>
      <c r="I81" s="8" t="n">
        <f aca="false">SUMIFS('Source'!$G:$G,'Source'!$A:$A,"114 - IL online",'Source'!$B:$B,$A81)</f>
        <v>4931.83</v>
      </c>
      <c r="J81" s="8" t="n">
        <f aca="false">I81*$J$5</f>
        <v>6229.68</v>
      </c>
      <c r="K81" s="8" t="n">
        <f aca="false">J81-H81</f>
        <v>-1175.22</v>
      </c>
      <c r="L81" s="9" t="n">
        <f aca="false">IF(AND(H81=0,J81=0),0,IF(H81=0,"New",(J81-H81)/H81))</f>
        <v>-0.158708422801118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346</v>
      </c>
      <c r="B82" s="7" t="str">
        <f aca="false">IFERROR(INDEX('Source'!$C:$C,MATCH($A82,'Source'!$B:$B,0)),"")</f>
        <v>גרבי נוחות חורף שחור</v>
      </c>
      <c r="C82" s="8" t="n">
        <f aca="false">SUMIFS('Source'!$D:$D,'Source'!$A:$A,"114 - IL online",'Source'!$B:$B,$A82)</f>
        <v>49</v>
      </c>
      <c r="D82" s="8" t="n">
        <f aca="false">SUMIFS('Source'!$F:$F,'Source'!$A:$A,"114 - IL online",'Source'!$B:$B,$A82)</f>
        <v>0</v>
      </c>
      <c r="E82" s="8" t="n">
        <f aca="false">D82*$J$5</f>
        <v>0</v>
      </c>
      <c r="F82" s="8" t="n">
        <f aca="false">E82-C82</f>
        <v>-49</v>
      </c>
      <c r="G82" s="9" t="n">
        <f aca="false">IF(AND(C82=0,E82=0),0,IF(C82=0,"New",(E82-C82)/C82))</f>
        <v>-1</v>
      </c>
      <c r="H82" s="8" t="n">
        <f aca="false">SUMIFS('Source'!$E:$E,'Source'!$A:$A,"114 - IL online",'Source'!$B:$B,$A82)</f>
        <v>2348.86</v>
      </c>
      <c r="I82" s="8" t="n">
        <f aca="false">SUMIFS('Source'!$G:$G,'Source'!$A:$A,"114 - IL online",'Source'!$B:$B,$A82)</f>
        <v>0</v>
      </c>
      <c r="J82" s="8" t="n">
        <f aca="false">I82*$J$5</f>
        <v>0</v>
      </c>
      <c r="K82" s="8" t="n">
        <f aca="false">J82-H82</f>
        <v>-2348.86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230</v>
      </c>
      <c r="B83" s="7" t="str">
        <f aca="false">IFERROR(INDEX('Source'!$C:$C,MATCH($A83,'Source'!$B:$B,0)),"")</f>
        <v>AC27</v>
      </c>
      <c r="C83" s="8" t="n">
        <f aca="false">SUMIFS('Source'!$D:$D,'Source'!$A:$A,"114 - IL online",'Source'!$B:$B,$A83)</f>
        <v>38</v>
      </c>
      <c r="D83" s="8" t="n">
        <f aca="false">SUMIFS('Source'!$F:$F,'Source'!$A:$A,"114 - IL online",'Source'!$B:$B,$A83)</f>
        <v>63</v>
      </c>
      <c r="E83" s="8" t="n">
        <f aca="false">D83*$J$5</f>
        <v>79.5789473684211</v>
      </c>
      <c r="F83" s="8" t="n">
        <f aca="false">E83-C83</f>
        <v>41.5789473684211</v>
      </c>
      <c r="G83" s="9" t="n">
        <f aca="false">IF(AND(C83=0,E83=0),0,IF(C83=0,"New",(E83-C83)/C83))</f>
        <v>1.09418282548476</v>
      </c>
      <c r="H83" s="8" t="n">
        <f aca="false">SUMIFS('Source'!$E:$E,'Source'!$A:$A,"114 - IL online",'Source'!$B:$B,$A83)</f>
        <v>2834.69</v>
      </c>
      <c r="I83" s="8" t="n">
        <f aca="false">SUMIFS('Source'!$G:$G,'Source'!$A:$A,"114 - IL online",'Source'!$B:$B,$A83)</f>
        <v>5168.55</v>
      </c>
      <c r="J83" s="8" t="n">
        <f aca="false">I83*$J$5</f>
        <v>6528.69473684211</v>
      </c>
      <c r="K83" s="8" t="n">
        <f aca="false">J83-H83</f>
        <v>3694.00473684211</v>
      </c>
      <c r="L83" s="9" t="n">
        <f aca="false">IF(AND(H83=0,J83=0),0,IF(H83=0,"New",(J83-H83)/H83))</f>
        <v>1.3031424024645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655</v>
      </c>
      <c r="B84" s="7" t="str">
        <f aca="false">IFERROR(INDEX('Source'!$C:$C,MATCH($A84,'Source'!$B:$B,0)),"")</f>
        <v>חגורת גב+מיישר+תמיכה לבית השחי</v>
      </c>
      <c r="C84" s="8" t="n">
        <f aca="false">SUMIFS('Source'!$D:$D,'Source'!$A:$A,"114 - IL online",'Source'!$B:$B,$A84)</f>
        <v>3</v>
      </c>
      <c r="D84" s="8" t="n">
        <f aca="false">SUMIFS('Source'!$F:$F,'Source'!$A:$A,"114 - IL online",'Source'!$B:$B,$A84)</f>
        <v>0</v>
      </c>
      <c r="E84" s="8" t="n">
        <f aca="false">D84*$J$5</f>
        <v>0</v>
      </c>
      <c r="F84" s="8" t="n">
        <f aca="false">E84-C84</f>
        <v>-3</v>
      </c>
      <c r="G84" s="9" t="n">
        <f aca="false">IF(AND(C84=0,E84=0),0,IF(C84=0,"New",(E84-C84)/C84))</f>
        <v>-1</v>
      </c>
      <c r="H84" s="8" t="n">
        <f aca="false">SUMIFS('Source'!$E:$E,'Source'!$A:$A,"114 - IL online",'Source'!$B:$B,$A84)</f>
        <v>2308.5</v>
      </c>
      <c r="I84" s="8" t="n">
        <f aca="false">SUMIFS('Source'!$G:$G,'Source'!$A:$A,"114 - IL online",'Source'!$B:$B,$A84)</f>
        <v>0</v>
      </c>
      <c r="J84" s="8" t="n">
        <f aca="false">I84*$J$5</f>
        <v>0</v>
      </c>
      <c r="K84" s="8" t="n">
        <f aca="false">J84-H84</f>
        <v>-2308.5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868</v>
      </c>
      <c r="B85" s="7" t="str">
        <f aca="false">IFERROR(INDEX('Source'!$C:$C,MATCH($A85,'Source'!$B:$B,0)),"")</f>
        <v>חבק יד</v>
      </c>
      <c r="C85" s="8" t="n">
        <f aca="false">SUMIFS('Source'!$D:$D,'Source'!$A:$A,"114 - IL online",'Source'!$B:$B,$A85)</f>
        <v>119</v>
      </c>
      <c r="D85" s="8" t="n">
        <f aca="false">SUMIFS('Source'!$F:$F,'Source'!$A:$A,"114 - IL online",'Source'!$B:$B,$A85)</f>
        <v>75</v>
      </c>
      <c r="E85" s="8" t="n">
        <f aca="false">D85*$J$5</f>
        <v>94.7368421052632</v>
      </c>
      <c r="F85" s="8" t="n">
        <f aca="false">E85-C85</f>
        <v>-24.2631578947369</v>
      </c>
      <c r="G85" s="9" t="n">
        <f aca="false">IF(AND(C85=0,E85=0),0,IF(C85=0,"New",(E85-C85)/C85))</f>
        <v>-0.203892083149049</v>
      </c>
      <c r="H85" s="8" t="n">
        <f aca="false">SUMIFS('Source'!$E:$E,'Source'!$A:$A,"114 - IL online",'Source'!$B:$B,$A85)</f>
        <v>6627.84</v>
      </c>
      <c r="I85" s="8" t="n">
        <f aca="false">SUMIFS('Source'!$G:$G,'Source'!$A:$A,"114 - IL online",'Source'!$B:$B,$A85)</f>
        <v>4330.42</v>
      </c>
      <c r="J85" s="8" t="n">
        <f aca="false">I85*$J$5</f>
        <v>5470.00421052632</v>
      </c>
      <c r="K85" s="8" t="n">
        <f aca="false">J85-H85</f>
        <v>-1157.83578947368</v>
      </c>
      <c r="L85" s="9" t="n">
        <f aca="false">IF(AND(H85=0,J85=0),0,IF(H85=0,"New",(J85-H85)/H85))</f>
        <v>-0.174692779166921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1036</v>
      </c>
      <c r="B86" s="7" t="str">
        <f aca="false">IFERROR(INDEX('Source'!$C:$C,MATCH($A86,'Source'!$B:$B,0)),"")</f>
        <v>נוזל לריכוך ציפורן חודרנית</v>
      </c>
      <c r="C86" s="8" t="n">
        <f aca="false">SUMIFS('Source'!$D:$D,'Source'!$A:$A,"114 - IL online",'Source'!$B:$B,$A86)</f>
        <v>22</v>
      </c>
      <c r="D86" s="8" t="n">
        <f aca="false">SUMIFS('Source'!$F:$F,'Source'!$A:$A,"114 - IL online",'Source'!$B:$B,$A86)</f>
        <v>59</v>
      </c>
      <c r="E86" s="8" t="n">
        <f aca="false">D86*$J$5</f>
        <v>74.5263157894737</v>
      </c>
      <c r="F86" s="8" t="n">
        <f aca="false">E86-C86</f>
        <v>52.5263157894737</v>
      </c>
      <c r="G86" s="9" t="n">
        <f aca="false">IF(AND(C86=0,E86=0),0,IF(C86=0,"New",(E86-C86)/C86))</f>
        <v>2.38755980861244</v>
      </c>
      <c r="H86" s="8" t="n">
        <f aca="false">SUMIFS('Source'!$E:$E,'Source'!$A:$A,"114 - IL online",'Source'!$B:$B,$A86)</f>
        <v>2430.05</v>
      </c>
      <c r="I86" s="8" t="n">
        <f aca="false">SUMIFS('Source'!$G:$G,'Source'!$A:$A,"114 - IL online",'Source'!$B:$B,$A86)</f>
        <v>4725.26</v>
      </c>
      <c r="J86" s="8" t="n">
        <f aca="false">I86*$J$5</f>
        <v>5968.74947368421</v>
      </c>
      <c r="K86" s="8" t="n">
        <f aca="false">J86-H86</f>
        <v>3538.69947368421</v>
      </c>
      <c r="L86" s="9" t="n">
        <f aca="false">IF(AND(H86=0,J86=0),0,IF(H86=0,"New",(J86-H86)/H86))</f>
        <v>1.45622496396544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354</v>
      </c>
      <c r="B87" s="7" t="str">
        <f aca="false">IFERROR(INDEX('Source'!$C:$C,MATCH($A87,'Source'!$B:$B,0)),"")</f>
        <v>גרבי נוחות קיץ לבן</v>
      </c>
      <c r="C87" s="8" t="n">
        <f aca="false">SUMIFS('Source'!$D:$D,'Source'!$A:$A,"114 - IL online",'Source'!$B:$B,$A87)</f>
        <v>70</v>
      </c>
      <c r="D87" s="8" t="n">
        <f aca="false">SUMIFS('Source'!$F:$F,'Source'!$A:$A,"114 - IL online",'Source'!$B:$B,$A87)</f>
        <v>11</v>
      </c>
      <c r="E87" s="8" t="n">
        <f aca="false">D87*$J$5</f>
        <v>13.8947368421053</v>
      </c>
      <c r="F87" s="8" t="n">
        <f aca="false">E87-C87</f>
        <v>-56.1052631578947</v>
      </c>
      <c r="G87" s="9" t="n">
        <f aca="false">IF(AND(C87=0,E87=0),0,IF(C87=0,"New",(E87-C87)/C87))</f>
        <v>-0.801503759398496</v>
      </c>
      <c r="H87" s="8" t="n">
        <f aca="false">SUMIFS('Source'!$E:$E,'Source'!$A:$A,"114 - IL online",'Source'!$B:$B,$A87)</f>
        <v>2796.69</v>
      </c>
      <c r="I87" s="8" t="n">
        <f aca="false">SUMIFS('Source'!$G:$G,'Source'!$A:$A,"114 - IL online",'Source'!$B:$B,$A87)</f>
        <v>525.39</v>
      </c>
      <c r="J87" s="8" t="n">
        <f aca="false">I87*$J$5</f>
        <v>663.650526315789</v>
      </c>
      <c r="K87" s="8" t="n">
        <f aca="false">J87-H87</f>
        <v>-2133.03947368421</v>
      </c>
      <c r="L87" s="9" t="n">
        <f aca="false">IF(AND(H87=0,J87=0),0,IF(H87=0,"New",(J87-H87)/H87))</f>
        <v>-0.762701434082509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226</v>
      </c>
      <c r="B88" s="7" t="str">
        <f aca="false">IFERROR(INDEX('Source'!$C:$C,MATCH($A88,'Source'!$B:$B,0)),"")</f>
        <v>מתלה ליד לילדים</v>
      </c>
      <c r="C88" s="8" t="n">
        <f aca="false">SUMIFS('Source'!$D:$D,'Source'!$A:$A,"114 - IL online",'Source'!$B:$B,$A88)</f>
        <v>63</v>
      </c>
      <c r="D88" s="8" t="n">
        <f aca="false">SUMIFS('Source'!$F:$F,'Source'!$A:$A,"114 - IL online",'Source'!$B:$B,$A88)</f>
        <v>37</v>
      </c>
      <c r="E88" s="8" t="n">
        <f aca="false">D88*$J$5</f>
        <v>46.7368421052632</v>
      </c>
      <c r="F88" s="8" t="n">
        <f aca="false">E88-C88</f>
        <v>-16.2631578947368</v>
      </c>
      <c r="G88" s="9" t="n">
        <f aca="false">IF(AND(C88=0,E88=0),0,IF(C88=0,"New",(E88-C88)/C88))</f>
        <v>-0.258145363408521</v>
      </c>
      <c r="H88" s="8" t="n">
        <f aca="false">SUMIFS('Source'!$E:$E,'Source'!$A:$A,"114 - IL online",'Source'!$B:$B,$A88)</f>
        <v>5676.34</v>
      </c>
      <c r="I88" s="8" t="n">
        <f aca="false">SUMIFS('Source'!$G:$G,'Source'!$A:$A,"114 - IL online",'Source'!$B:$B,$A88)</f>
        <v>3406.84</v>
      </c>
      <c r="J88" s="8" t="n">
        <f aca="false">I88*$J$5</f>
        <v>4303.37684210526</v>
      </c>
      <c r="K88" s="8" t="n">
        <f aca="false">J88-H88</f>
        <v>-1372.96315789474</v>
      </c>
      <c r="L88" s="9" t="n">
        <f aca="false">IF(AND(H88=0,J88=0),0,IF(H88=0,"New",(J88-H88)/H88))</f>
        <v>-0.241874721721168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455</v>
      </c>
      <c r="B89" s="7" t="str">
        <f aca="false">IFERROR(INDEX('Source'!$C:$C,MATCH($A89,'Source'!$B:$B,0)),"")</f>
        <v>חגורת גב+מיישר+תמיכה בית שחי</v>
      </c>
      <c r="C89" s="8" t="n">
        <f aca="false">SUMIFS('Source'!$D:$D,'Source'!$A:$A,"114 - IL online",'Source'!$B:$B,$A89)</f>
        <v>3</v>
      </c>
      <c r="D89" s="8" t="n">
        <f aca="false">SUMIFS('Source'!$F:$F,'Source'!$A:$A,"114 - IL online",'Source'!$B:$B,$A89)</f>
        <v>0</v>
      </c>
      <c r="E89" s="8" t="n">
        <f aca="false">D89*$J$5</f>
        <v>0</v>
      </c>
      <c r="F89" s="8" t="n">
        <f aca="false">E89-C89</f>
        <v>-3</v>
      </c>
      <c r="G89" s="9" t="n">
        <f aca="false">IF(AND(C89=0,E89=0),0,IF(C89=0,"New",(E89-C89)/C89))</f>
        <v>-1</v>
      </c>
      <c r="H89" s="8" t="n">
        <f aca="false">SUMIFS('Source'!$E:$E,'Source'!$A:$A,"114 - IL online",'Source'!$B:$B,$A89)</f>
        <v>2265.75</v>
      </c>
      <c r="I89" s="8" t="n">
        <f aca="false">SUMIFS('Source'!$G:$G,'Source'!$A:$A,"114 - IL online",'Source'!$B:$B,$A89)</f>
        <v>0</v>
      </c>
      <c r="J89" s="8" t="n">
        <f aca="false">I89*$J$5</f>
        <v>0</v>
      </c>
      <c r="K89" s="8" t="n">
        <f aca="false">J89-H89</f>
        <v>-2265.75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222</v>
      </c>
      <c r="B90" s="7" t="str">
        <f aca="false">IFERROR(INDEX('Source'!$C:$C,MATCH($A90,'Source'!$B:$B,0)),"")</f>
        <v>מגן קרסול+ עקב סגור+רצועות</v>
      </c>
      <c r="C90" s="8" t="n">
        <f aca="false">SUMIFS('Source'!$D:$D,'Source'!$A:$A,"114 - IL online",'Source'!$B:$B,$A90)</f>
        <v>10</v>
      </c>
      <c r="D90" s="8" t="n">
        <f aca="false">SUMIFS('Source'!$F:$F,'Source'!$A:$A,"114 - IL online",'Source'!$B:$B,$A90)</f>
        <v>28</v>
      </c>
      <c r="E90" s="8" t="n">
        <f aca="false">D90*$J$5</f>
        <v>35.3684210526316</v>
      </c>
      <c r="F90" s="8" t="n">
        <f aca="false">E90-C90</f>
        <v>25.3684210526316</v>
      </c>
      <c r="G90" s="9" t="n">
        <f aca="false">IF(AND(C90=0,E90=0),0,IF(C90=0,"New",(E90-C90)/C90))</f>
        <v>2.53684210526316</v>
      </c>
      <c r="H90" s="8" t="n">
        <f aca="false">SUMIFS('Source'!$E:$E,'Source'!$A:$A,"114 - IL online",'Source'!$B:$B,$A90)</f>
        <v>1165.88</v>
      </c>
      <c r="I90" s="8" t="n">
        <f aca="false">SUMIFS('Source'!$G:$G,'Source'!$A:$A,"114 - IL online",'Source'!$B:$B,$A90)</f>
        <v>3410.85</v>
      </c>
      <c r="J90" s="8" t="n">
        <f aca="false">I90*$J$5</f>
        <v>4308.44210526316</v>
      </c>
      <c r="K90" s="8" t="n">
        <f aca="false">J90-H90</f>
        <v>3142.56210526316</v>
      </c>
      <c r="L90" s="9" t="n">
        <f aca="false">IF(AND(H90=0,J90=0),0,IF(H90=0,"New",(J90-H90)/H90))</f>
        <v>2.69544215979617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94</v>
      </c>
      <c r="B91" s="7" t="str">
        <f aca="false">IFERROR(INDEX('Source'!$C:$C,MATCH($A91,'Source'!$B:$B,0)),"")</f>
        <v>מדרסי ג'ל קומפורט</v>
      </c>
      <c r="C91" s="8" t="n">
        <f aca="false">SUMIFS('Source'!$D:$D,'Source'!$A:$A,"114 - IL online",'Source'!$B:$B,$A91)</f>
        <v>19</v>
      </c>
      <c r="D91" s="8" t="n">
        <f aca="false">SUMIFS('Source'!$F:$F,'Source'!$A:$A,"114 - IL online",'Source'!$B:$B,$A91)</f>
        <v>6</v>
      </c>
      <c r="E91" s="8" t="n">
        <f aca="false">D91*$J$5</f>
        <v>7.57894736842105</v>
      </c>
      <c r="F91" s="8" t="n">
        <f aca="false">E91-C91</f>
        <v>-11.4210526315789</v>
      </c>
      <c r="G91" s="9" t="n">
        <f aca="false">IF(AND(C91=0,E91=0),0,IF(C91=0,"New",(E91-C91)/C91))</f>
        <v>-0.601108033240997</v>
      </c>
      <c r="H91" s="8" t="n">
        <f aca="false">SUMIFS('Source'!$E:$E,'Source'!$A:$A,"114 - IL online",'Source'!$B:$B,$A91)</f>
        <v>3386.25</v>
      </c>
      <c r="I91" s="8" t="n">
        <f aca="false">SUMIFS('Source'!$G:$G,'Source'!$A:$A,"114 - IL online",'Source'!$B:$B,$A91)</f>
        <v>1157.33</v>
      </c>
      <c r="J91" s="8" t="n">
        <f aca="false">I91*$J$5</f>
        <v>1461.89052631579</v>
      </c>
      <c r="K91" s="8" t="n">
        <f aca="false">J91-H91</f>
        <v>-1924.35947368421</v>
      </c>
      <c r="L91" s="9" t="n">
        <f aca="false">IF(AND(H91=0,J91=0),0,IF(H91=0,"New",(J91-H91)/H91))</f>
        <v>-0.568286297138195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421</v>
      </c>
      <c r="B92" s="7" t="str">
        <f aca="false">IFERROR(INDEX('Source'!$C:$C,MATCH($A92,'Source'!$B:$B,0)),"")</f>
        <v>גרבי נוחות חורף לבן</v>
      </c>
      <c r="C92" s="8" t="n">
        <f aca="false">SUMIFS('Source'!$D:$D,'Source'!$A:$A,"114 - IL online",'Source'!$B:$B,$A92)</f>
        <v>60</v>
      </c>
      <c r="D92" s="8" t="n">
        <f aca="false">SUMIFS('Source'!$F:$F,'Source'!$A:$A,"114 - IL online",'Source'!$B:$B,$A92)</f>
        <v>12</v>
      </c>
      <c r="E92" s="8" t="n">
        <f aca="false">D92*$J$5</f>
        <v>15.1578947368421</v>
      </c>
      <c r="F92" s="8" t="n">
        <f aca="false">E92-C92</f>
        <v>-44.8421052631579</v>
      </c>
      <c r="G92" s="9" t="n">
        <f aca="false">IF(AND(C92=0,E92=0),0,IF(C92=0,"New",(E92-C92)/C92))</f>
        <v>-0.747368421052632</v>
      </c>
      <c r="H92" s="8" t="n">
        <f aca="false">SUMIFS('Source'!$E:$E,'Source'!$A:$A,"114 - IL online",'Source'!$B:$B,$A92)</f>
        <v>2866.3</v>
      </c>
      <c r="I92" s="8" t="n">
        <f aca="false">SUMIFS('Source'!$G:$G,'Source'!$A:$A,"114 - IL online",'Source'!$B:$B,$A92)</f>
        <v>637.89</v>
      </c>
      <c r="J92" s="8" t="n">
        <f aca="false">I92*$J$5</f>
        <v>805.755789473684</v>
      </c>
      <c r="K92" s="8" t="n">
        <f aca="false">J92-H92</f>
        <v>-2060.54421052632</v>
      </c>
      <c r="L92" s="9" t="n">
        <f aca="false">IF(AND(H92=0,J92=0),0,IF(H92=0,"New",(J92-H92)/H92))</f>
        <v>-0.718886442635564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392</v>
      </c>
      <c r="B93" s="7" t="str">
        <f aca="false">IFERROR(INDEX('Source'!$C:$C,MATCH($A93,'Source'!$B:$B,0)),"")</f>
        <v>חגורת שבר לצד ימין</v>
      </c>
      <c r="C93" s="8" t="n">
        <f aca="false">SUMIFS('Source'!$D:$D,'Source'!$A:$A,"114 - IL online",'Source'!$B:$B,$A93)</f>
        <v>12</v>
      </c>
      <c r="D93" s="8" t="n">
        <f aca="false">SUMIFS('Source'!$F:$F,'Source'!$A:$A,"114 - IL online",'Source'!$B:$B,$A93)</f>
        <v>5</v>
      </c>
      <c r="E93" s="8" t="n">
        <f aca="false">D93*$J$5</f>
        <v>6.31578947368421</v>
      </c>
      <c r="F93" s="8" t="n">
        <f aca="false">E93-C93</f>
        <v>-5.68421052631579</v>
      </c>
      <c r="G93" s="9" t="n">
        <f aca="false">IF(AND(C93=0,E93=0),0,IF(C93=0,"New",(E93-C93)/C93))</f>
        <v>-0.473684210526316</v>
      </c>
      <c r="H93" s="8" t="n">
        <f aca="false">SUMIFS('Source'!$E:$E,'Source'!$A:$A,"114 - IL online",'Source'!$B:$B,$A93)</f>
        <v>3763.9</v>
      </c>
      <c r="I93" s="8" t="n">
        <f aca="false">SUMIFS('Source'!$G:$G,'Source'!$A:$A,"114 - IL online",'Source'!$B:$B,$A93)</f>
        <v>1609.78</v>
      </c>
      <c r="J93" s="8" t="n">
        <f aca="false">I93*$J$5</f>
        <v>2033.40631578947</v>
      </c>
      <c r="K93" s="8" t="n">
        <f aca="false">J93-H93</f>
        <v>-1730.49368421053</v>
      </c>
      <c r="L93" s="9" t="n">
        <f aca="false">IF(AND(H93=0,J93=0),0,IF(H93=0,"New",(J93-H93)/H93))</f>
        <v>-0.459760802415188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231</v>
      </c>
      <c r="B94" s="7" t="str">
        <f aca="false">IFERROR(INDEX('Source'!$C:$C,MATCH($A94,'Source'!$B:$B,0)),"")</f>
        <v>כרית עם סרט אלסט</v>
      </c>
      <c r="C94" s="8" t="n">
        <f aca="false">SUMIFS('Source'!$D:$D,'Source'!$A:$A,"114 - IL online",'Source'!$B:$B,$A94)</f>
        <v>52</v>
      </c>
      <c r="D94" s="8" t="n">
        <f aca="false">SUMIFS('Source'!$F:$F,'Source'!$A:$A,"114 - IL online",'Source'!$B:$B,$A94)</f>
        <v>92</v>
      </c>
      <c r="E94" s="8" t="n">
        <f aca="false">D94*$J$5</f>
        <v>116.210526315789</v>
      </c>
      <c r="F94" s="8" t="n">
        <f aca="false">E94-C94</f>
        <v>64.2105263157895</v>
      </c>
      <c r="G94" s="9" t="n">
        <f aca="false">IF(AND(C94=0,E94=0),0,IF(C94=0,"New",(E94-C94)/C94))</f>
        <v>1.23481781376518</v>
      </c>
      <c r="H94" s="8" t="n">
        <f aca="false">SUMIFS('Source'!$E:$E,'Source'!$A:$A,"114 - IL online",'Source'!$B:$B,$A94)</f>
        <v>2526.33</v>
      </c>
      <c r="I94" s="8" t="n">
        <f aca="false">SUMIFS('Source'!$G:$G,'Source'!$A:$A,"114 - IL online",'Source'!$B:$B,$A94)</f>
        <v>4567.53</v>
      </c>
      <c r="J94" s="8" t="n">
        <f aca="false">I94*$J$5</f>
        <v>5769.51157894737</v>
      </c>
      <c r="K94" s="8" t="n">
        <f aca="false">J94-H94</f>
        <v>3243.18157894737</v>
      </c>
      <c r="L94" s="9" t="n">
        <f aca="false">IF(AND(H94=0,J94=0),0,IF(H94=0,"New",(J94-H94)/H94))</f>
        <v>1.28375215389413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695</v>
      </c>
      <c r="B95" s="7" t="str">
        <f aca="false">IFERROR(INDEX('Source'!$C:$C,MATCH($A95,'Source'!$B:$B,0)),"")</f>
        <v>מ.ברך מנאופרן+ציר D +כ.סיליקון</v>
      </c>
      <c r="C95" s="8" t="n">
        <f aca="false">SUMIFS('Source'!$D:$D,'Source'!$A:$A,"114 - IL online",'Source'!$B:$B,$A95)</f>
        <v>5</v>
      </c>
      <c r="D95" s="8" t="n">
        <f aca="false">SUMIFS('Source'!$F:$F,'Source'!$A:$A,"114 - IL online",'Source'!$B:$B,$A95)</f>
        <v>1</v>
      </c>
      <c r="E95" s="8" t="n">
        <f aca="false">D95*$J$5</f>
        <v>1.26315789473684</v>
      </c>
      <c r="F95" s="8" t="n">
        <f aca="false">E95-C95</f>
        <v>-3.73684210526316</v>
      </c>
      <c r="G95" s="9" t="n">
        <f aca="false">IF(AND(C95=0,E95=0),0,IF(C95=0,"New",(E95-C95)/C95))</f>
        <v>-0.747368421052632</v>
      </c>
      <c r="H95" s="8" t="n">
        <f aca="false">SUMIFS('Source'!$E:$E,'Source'!$A:$A,"114 - IL online",'Source'!$B:$B,$A95)</f>
        <v>2698.79</v>
      </c>
      <c r="I95" s="8" t="n">
        <f aca="false">SUMIFS('Source'!$G:$G,'Source'!$A:$A,"114 - IL online",'Source'!$B:$B,$A95)</f>
        <v>682.11</v>
      </c>
      <c r="J95" s="8" t="n">
        <f aca="false">I95*$J$5</f>
        <v>861.612631578947</v>
      </c>
      <c r="K95" s="8" t="n">
        <f aca="false">J95-H95</f>
        <v>-1837.17736842105</v>
      </c>
      <c r="L95" s="9" t="n">
        <f aca="false">IF(AND(H95=0,J95=0),0,IF(H95=0,"New",(J95-H95)/H95))</f>
        <v>-0.680741135257301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668</v>
      </c>
      <c r="B96" s="7" t="str">
        <f aca="false">IFERROR(INDEX('Source'!$C:$C,MATCH($A96,'Source'!$B:$B,0)),"")</f>
        <v>TaluAirShield | מקבע קרסול</v>
      </c>
      <c r="C96" s="8" t="n">
        <f aca="false">SUMIFS('Source'!$D:$D,'Source'!$A:$A,"114 - IL online",'Source'!$B:$B,$A96)</f>
        <v>0</v>
      </c>
      <c r="D96" s="8" t="n">
        <f aca="false">SUMIFS('Source'!$F:$F,'Source'!$A:$A,"114 - IL online",'Source'!$B:$B,$A96)</f>
        <v>7</v>
      </c>
      <c r="E96" s="8" t="n">
        <f aca="false">D96*$J$5</f>
        <v>8.84210526315789</v>
      </c>
      <c r="F96" s="8" t="n">
        <f aca="false">E96-C96</f>
        <v>8.84210526315789</v>
      </c>
      <c r="G96" s="9" t="str">
        <f aca="false">IF(AND(C96=0,E96=0),0,IF(C96=0,"New",(E96-C96)/C96))</f>
        <v>New</v>
      </c>
      <c r="H96" s="8" t="n">
        <f aca="false">SUMIFS('Source'!$E:$E,'Source'!$A:$A,"114 - IL online",'Source'!$B:$B,$A96)</f>
        <v>0</v>
      </c>
      <c r="I96" s="8" t="n">
        <f aca="false">SUMIFS('Source'!$G:$G,'Source'!$A:$A,"114 - IL online",'Source'!$B:$B,$A96)</f>
        <v>1976.39</v>
      </c>
      <c r="J96" s="8" t="n">
        <f aca="false">I96*$J$5</f>
        <v>2496.49263157895</v>
      </c>
      <c r="K96" s="8" t="n">
        <f aca="false">J96-H96</f>
        <v>2496.49263157895</v>
      </c>
      <c r="L96" s="9" t="str">
        <f aca="false">IF(AND(H96=0,J96=0),0,IF(H96=0,"New",(J96-H96)/H96))</f>
        <v>New</v>
      </c>
      <c r="M96" s="7" t="str">
        <f aca="false">IF(AND(OR(C96&lt;&gt;0,H96&lt;&gt;0),D96=0,I96=0),"DROP",IF(AND(OR(D96&lt;&gt;0,I96&lt;&gt;0),C96=0,H96=0),"NEW",""))</f>
        <v>NEW</v>
      </c>
    </row>
    <row r="97" customFormat="false" ht="15" hidden="false" customHeight="false" outlineLevel="0" collapsed="false">
      <c r="A97" s="7" t="s">
        <v>303</v>
      </c>
      <c r="B97" s="7" t="str">
        <f aca="false">IFERROR(INDEX('Source'!$C:$C,MATCH($A97,'Source'!$B:$B,0)),"")</f>
        <v>גרבי נוחות קיץ שחור</v>
      </c>
      <c r="C97" s="8" t="n">
        <f aca="false">SUMIFS('Source'!$D:$D,'Source'!$A:$A,"114 - IL online",'Source'!$B:$B,$A97)</f>
        <v>50</v>
      </c>
      <c r="D97" s="8" t="n">
        <f aca="false">SUMIFS('Source'!$F:$F,'Source'!$A:$A,"114 - IL online",'Source'!$B:$B,$A97)</f>
        <v>0</v>
      </c>
      <c r="E97" s="8" t="n">
        <f aca="false">D97*$J$5</f>
        <v>0</v>
      </c>
      <c r="F97" s="8" t="n">
        <f aca="false">E97-C97</f>
        <v>-50</v>
      </c>
      <c r="G97" s="9" t="n">
        <f aca="false">IF(AND(C97=0,E97=0),0,IF(C97=0,"New",(E97-C97)/C97))</f>
        <v>-1</v>
      </c>
      <c r="H97" s="8" t="n">
        <f aca="false">SUMIFS('Source'!$E:$E,'Source'!$A:$A,"114 - IL online",'Source'!$B:$B,$A97)</f>
        <v>1968.05</v>
      </c>
      <c r="I97" s="8" t="n">
        <f aca="false">SUMIFS('Source'!$G:$G,'Source'!$A:$A,"114 - IL online",'Source'!$B:$B,$A97)</f>
        <v>0</v>
      </c>
      <c r="J97" s="8" t="n">
        <f aca="false">I97*$J$5</f>
        <v>0</v>
      </c>
      <c r="K97" s="8" t="n">
        <f aca="false">J97-H97</f>
        <v>-1968.05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530</v>
      </c>
      <c r="B98" s="7" t="str">
        <f aca="false">IFERROR(INDEX('Source'!$C:$C,MATCH($A98,'Source'!$B:$B,0)),"")</f>
        <v>מתלה יד + קיבוע מרפק</v>
      </c>
      <c r="C98" s="8" t="n">
        <f aca="false">SUMIFS('Source'!$D:$D,'Source'!$A:$A,"114 - IL online",'Source'!$B:$B,$A98)</f>
        <v>15</v>
      </c>
      <c r="D98" s="8" t="n">
        <f aca="false">SUMIFS('Source'!$F:$F,'Source'!$A:$A,"114 - IL online",'Source'!$B:$B,$A98)</f>
        <v>3</v>
      </c>
      <c r="E98" s="8" t="n">
        <f aca="false">D98*$J$5</f>
        <v>3.78947368421053</v>
      </c>
      <c r="F98" s="8" t="n">
        <f aca="false">E98-C98</f>
        <v>-11.2105263157895</v>
      </c>
      <c r="G98" s="9" t="n">
        <f aca="false">IF(AND(C98=0,E98=0),0,IF(C98=0,"New",(E98-C98)/C98))</f>
        <v>-0.747368421052632</v>
      </c>
      <c r="H98" s="8" t="n">
        <f aca="false">SUMIFS('Source'!$E:$E,'Source'!$A:$A,"114 - IL online",'Source'!$B:$B,$A98)</f>
        <v>2455.27</v>
      </c>
      <c r="I98" s="8" t="n">
        <f aca="false">SUMIFS('Source'!$G:$G,'Source'!$A:$A,"114 - IL online",'Source'!$B:$B,$A98)</f>
        <v>496.2</v>
      </c>
      <c r="J98" s="8" t="n">
        <f aca="false">I98*$J$5</f>
        <v>626.778947368421</v>
      </c>
      <c r="K98" s="8" t="n">
        <f aca="false">J98-H98</f>
        <v>-1828.49105263158</v>
      </c>
      <c r="L98" s="9" t="n">
        <f aca="false">IF(AND(H98=0,J98=0),0,IF(H98=0,"New",(J98-H98)/H98))</f>
        <v>-0.744720968623239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143</v>
      </c>
      <c r="B99" s="7" t="str">
        <f aca="false">IFERROR(INDEX('Source'!$C:$C,MATCH($A99,'Source'!$B:$B,0)),"")</f>
        <v>תרסיס דיאודורנט לכף הרגל</v>
      </c>
      <c r="C99" s="8" t="n">
        <f aca="false">SUMIFS('Source'!$D:$D,'Source'!$A:$A,"114 - IL online",'Source'!$B:$B,$A99)</f>
        <v>37</v>
      </c>
      <c r="D99" s="8" t="n">
        <f aca="false">SUMIFS('Source'!$F:$F,'Source'!$A:$A,"114 - IL online",'Source'!$B:$B,$A99)</f>
        <v>84</v>
      </c>
      <c r="E99" s="8" t="n">
        <f aca="false">D99*$J$5</f>
        <v>106.105263157895</v>
      </c>
      <c r="F99" s="8" t="n">
        <f aca="false">E99-C99</f>
        <v>69.1052631578947</v>
      </c>
      <c r="G99" s="9" t="n">
        <f aca="false">IF(AND(C99=0,E99=0),0,IF(C99=0,"New",(E99-C99)/C99))</f>
        <v>1.86770981507824</v>
      </c>
      <c r="H99" s="8" t="n">
        <f aca="false">SUMIFS('Source'!$E:$E,'Source'!$A:$A,"114 - IL online",'Source'!$B:$B,$A99)</f>
        <v>1488.94</v>
      </c>
      <c r="I99" s="8" t="n">
        <f aca="false">SUMIFS('Source'!$G:$G,'Source'!$A:$A,"114 - IL online",'Source'!$B:$B,$A99)</f>
        <v>3401.31</v>
      </c>
      <c r="J99" s="8" t="n">
        <f aca="false">I99*$J$5</f>
        <v>4296.39157894737</v>
      </c>
      <c r="K99" s="8" t="n">
        <f aca="false">J99-H99</f>
        <v>2807.45157894737</v>
      </c>
      <c r="L99" s="9" t="n">
        <f aca="false">IF(AND(H99=0,J99=0),0,IF(H99=0,"New",(J99-H99)/H99))</f>
        <v>1.88553707936342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91</v>
      </c>
      <c r="B100" s="7" t="str">
        <f aca="false">IFERROR(INDEX('Source'!$C:$C,MATCH($A100,'Source'!$B:$B,0)),"")</f>
        <v>מדרסי ג'ל קומפורט</v>
      </c>
      <c r="C100" s="8" t="n">
        <f aca="false">SUMIFS('Source'!$D:$D,'Source'!$A:$A,"114 - IL online",'Source'!$B:$B,$A100)</f>
        <v>21</v>
      </c>
      <c r="D100" s="8" t="n">
        <f aca="false">SUMIFS('Source'!$F:$F,'Source'!$A:$A,"114 - IL online",'Source'!$B:$B,$A100)</f>
        <v>10</v>
      </c>
      <c r="E100" s="8" t="n">
        <f aca="false">D100*$J$5</f>
        <v>12.6315789473684</v>
      </c>
      <c r="F100" s="8" t="n">
        <f aca="false">E100-C100</f>
        <v>-8.36842105263158</v>
      </c>
      <c r="G100" s="9" t="n">
        <f aca="false">IF(AND(C100=0,E100=0),0,IF(C100=0,"New",(E100-C100)/C100))</f>
        <v>-0.398496240601504</v>
      </c>
      <c r="H100" s="8" t="n">
        <f aca="false">SUMIFS('Source'!$E:$E,'Source'!$A:$A,"114 - IL online",'Source'!$B:$B,$A100)</f>
        <v>3932.8</v>
      </c>
      <c r="I100" s="8" t="n">
        <f aca="false">SUMIFS('Source'!$G:$G,'Source'!$A:$A,"114 - IL online",'Source'!$B:$B,$A100)</f>
        <v>2023.27</v>
      </c>
      <c r="J100" s="8" t="n">
        <f aca="false">I100*$J$5</f>
        <v>2555.70947368421</v>
      </c>
      <c r="K100" s="8" t="n">
        <f aca="false">J100-H100</f>
        <v>-1377.09052631579</v>
      </c>
      <c r="L100" s="9" t="n">
        <f aca="false">IF(AND(H100=0,J100=0),0,IF(H100=0,"New",(J100-H100)/H100))</f>
        <v>-0.3501552396043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660</v>
      </c>
      <c r="B101" s="7" t="str">
        <f aca="false">IFERROR(INDEX('Source'!$C:$C,MATCH($A101,'Source'!$B:$B,0)),"")</f>
        <v>מ.ברך מנאופרן+ציר D +כ.סיליקון</v>
      </c>
      <c r="C101" s="8" t="n">
        <f aca="false">SUMIFS('Source'!$D:$D,'Source'!$A:$A,"114 - IL online",'Source'!$B:$B,$A101)</f>
        <v>13</v>
      </c>
      <c r="D101" s="8" t="n">
        <f aca="false">SUMIFS('Source'!$F:$F,'Source'!$A:$A,"114 - IL online",'Source'!$B:$B,$A101)</f>
        <v>8</v>
      </c>
      <c r="E101" s="8" t="n">
        <f aca="false">D101*$J$5</f>
        <v>10.1052631578947</v>
      </c>
      <c r="F101" s="8" t="n">
        <f aca="false">E101-C101</f>
        <v>-2.89473684210526</v>
      </c>
      <c r="G101" s="9" t="n">
        <f aca="false">IF(AND(C101=0,E101=0),0,IF(C101=0,"New",(E101-C101)/C101))</f>
        <v>-0.222672064777328</v>
      </c>
      <c r="H101" s="8" t="n">
        <f aca="false">SUMIFS('Source'!$E:$E,'Source'!$A:$A,"114 - IL online",'Source'!$B:$B,$A101)</f>
        <v>6356.08</v>
      </c>
      <c r="I101" s="8" t="n">
        <f aca="false">SUMIFS('Source'!$G:$G,'Source'!$A:$A,"114 - IL online",'Source'!$B:$B,$A101)</f>
        <v>4448.54</v>
      </c>
      <c r="J101" s="8" t="n">
        <f aca="false">I101*$J$5</f>
        <v>5619.20842105263</v>
      </c>
      <c r="K101" s="8" t="n">
        <f aca="false">J101-H101</f>
        <v>-736.871578947369</v>
      </c>
      <c r="L101" s="9" t="n">
        <f aca="false">IF(AND(H101=0,J101=0),0,IF(H101=0,"New",(J101-H101)/H101))</f>
        <v>-0.115931765954388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221</v>
      </c>
      <c r="B102" s="7" t="str">
        <f aca="false">IFERROR(INDEX('Source'!$C:$C,MATCH($A102,'Source'!$B:$B,0)),"")</f>
        <v>מדרס מתכוונן לגיל</v>
      </c>
      <c r="C102" s="8" t="n">
        <f aca="false">SUMIFS('Source'!$D:$D,'Source'!$A:$A,"114 - IL online",'Source'!$B:$B,$A102)</f>
        <v>23</v>
      </c>
      <c r="D102" s="8" t="n">
        <f aca="false">SUMIFS('Source'!$F:$F,'Source'!$A:$A,"114 - IL online",'Source'!$B:$B,$A102)</f>
        <v>11</v>
      </c>
      <c r="E102" s="8" t="n">
        <f aca="false">D102*$J$5</f>
        <v>13.8947368421053</v>
      </c>
      <c r="F102" s="8" t="n">
        <f aca="false">E102-C102</f>
        <v>-9.10526315789474</v>
      </c>
      <c r="G102" s="9" t="n">
        <f aca="false">IF(AND(C102=0,E102=0),0,IF(C102=0,"New",(E102-C102)/C102))</f>
        <v>-0.395881006864989</v>
      </c>
      <c r="H102" s="8" t="n">
        <f aca="false">SUMIFS('Source'!$E:$E,'Source'!$A:$A,"114 - IL online",'Source'!$B:$B,$A102)</f>
        <v>3618.11</v>
      </c>
      <c r="I102" s="8" t="n">
        <f aca="false">SUMIFS('Source'!$G:$G,'Source'!$A:$A,"114 - IL online",'Source'!$B:$B,$A102)</f>
        <v>1753.37</v>
      </c>
      <c r="J102" s="8" t="n">
        <f aca="false">I102*$J$5</f>
        <v>2214.78315789474</v>
      </c>
      <c r="K102" s="8" t="n">
        <f aca="false">J102-H102</f>
        <v>-1403.32684210526</v>
      </c>
      <c r="L102" s="9" t="n">
        <f aca="false">IF(AND(H102=0,J102=0),0,IF(H102=0,"New",(J102-H102)/H102))</f>
        <v>-0.387861851106037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196</v>
      </c>
      <c r="B103" s="7" t="str">
        <f aca="false">IFERROR(INDEX('Source'!$C:$C,MATCH($A103,'Source'!$B:$B,0)),"")</f>
        <v>חגורת קיבוע לכתף</v>
      </c>
      <c r="C103" s="8" t="n">
        <f aca="false">SUMIFS('Source'!$D:$D,'Source'!$A:$A,"114 - IL online",'Source'!$B:$B,$A103)</f>
        <v>8</v>
      </c>
      <c r="D103" s="8" t="n">
        <f aca="false">SUMIFS('Source'!$F:$F,'Source'!$A:$A,"114 - IL online",'Source'!$B:$B,$A103)</f>
        <v>13</v>
      </c>
      <c r="E103" s="8" t="n">
        <f aca="false">D103*$J$5</f>
        <v>16.4210526315789</v>
      </c>
      <c r="F103" s="8" t="n">
        <f aca="false">E103-C103</f>
        <v>8.42105263157895</v>
      </c>
      <c r="G103" s="9" t="n">
        <f aca="false">IF(AND(C103=0,E103=0),0,IF(C103=0,"New",(E103-C103)/C103))</f>
        <v>1.05263157894737</v>
      </c>
      <c r="H103" s="8" t="n">
        <f aca="false">SUMIFS('Source'!$E:$E,'Source'!$A:$A,"114 - IL online",'Source'!$B:$B,$A103)</f>
        <v>2623.1</v>
      </c>
      <c r="I103" s="8" t="n">
        <f aca="false">SUMIFS('Source'!$G:$G,'Source'!$A:$A,"114 - IL online",'Source'!$B:$B,$A103)</f>
        <v>4486.14</v>
      </c>
      <c r="J103" s="8" t="n">
        <f aca="false">I103*$J$5</f>
        <v>5666.70315789474</v>
      </c>
      <c r="K103" s="8" t="n">
        <f aca="false">J103-H103</f>
        <v>3043.60315789474</v>
      </c>
      <c r="L103" s="9" t="n">
        <f aca="false">IF(AND(H103=0,J103=0),0,IF(H103=0,"New",(J103-H103)/H103))</f>
        <v>1.16030771144628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780</v>
      </c>
      <c r="B104" s="7" t="str">
        <f aca="false">IFERROR(INDEX('Source'!$C:$C,MATCH($A104,'Source'!$B:$B,0)),"")</f>
        <v>מישר כתפיים רחב+תמיכה לבית השח</v>
      </c>
      <c r="C104" s="8" t="n">
        <f aca="false">SUMIFS('Source'!$D:$D,'Source'!$A:$A,"114 - IL online",'Source'!$B:$B,$A104)</f>
        <v>4</v>
      </c>
      <c r="D104" s="8" t="n">
        <f aca="false">SUMIFS('Source'!$F:$F,'Source'!$A:$A,"114 - IL online",'Source'!$B:$B,$A104)</f>
        <v>8</v>
      </c>
      <c r="E104" s="8" t="n">
        <f aca="false">D104*$J$5</f>
        <v>10.1052631578947</v>
      </c>
      <c r="F104" s="8" t="n">
        <f aca="false">E104-C104</f>
        <v>6.10526315789474</v>
      </c>
      <c r="G104" s="9" t="n">
        <f aca="false">IF(AND(C104=0,E104=0),0,IF(C104=0,"New",(E104-C104)/C104))</f>
        <v>1.52631578947368</v>
      </c>
      <c r="H104" s="8" t="n">
        <f aca="false">SUMIFS('Source'!$E:$E,'Source'!$A:$A,"114 - IL online",'Source'!$B:$B,$A104)</f>
        <v>1005.54</v>
      </c>
      <c r="I104" s="8" t="n">
        <f aca="false">SUMIFS('Source'!$G:$G,'Source'!$A:$A,"114 - IL online",'Source'!$B:$B,$A104)</f>
        <v>2859.54</v>
      </c>
      <c r="J104" s="8" t="n">
        <f aca="false">I104*$J$5</f>
        <v>3612.05052631579</v>
      </c>
      <c r="K104" s="8" t="n">
        <f aca="false">J104-H104</f>
        <v>2606.51052631579</v>
      </c>
      <c r="L104" s="9" t="n">
        <f aca="false">IF(AND(H104=0,J104=0),0,IF(H104=0,"New",(J104-H104)/H104))</f>
        <v>2.59215001523141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659</v>
      </c>
      <c r="B105" s="7" t="str">
        <f aca="false">IFERROR(INDEX('Source'!$C:$C,MATCH($A105,'Source'!$B:$B,0)),"")</f>
        <v>חגורה אחרי ניתוח</v>
      </c>
      <c r="C105" s="8" t="n">
        <f aca="false">SUMIFS('Source'!$D:$D,'Source'!$A:$A,"114 - IL online",'Source'!$B:$B,$A105)</f>
        <v>11</v>
      </c>
      <c r="D105" s="8" t="n">
        <f aca="false">SUMIFS('Source'!$F:$F,'Source'!$A:$A,"114 - IL online",'Source'!$B:$B,$A105)</f>
        <v>4</v>
      </c>
      <c r="E105" s="8" t="n">
        <f aca="false">D105*$J$5</f>
        <v>5.05263157894737</v>
      </c>
      <c r="F105" s="8" t="n">
        <f aca="false">E105-C105</f>
        <v>-5.94736842105263</v>
      </c>
      <c r="G105" s="9" t="n">
        <f aca="false">IF(AND(C105=0,E105=0),0,IF(C105=0,"New",(E105-C105)/C105))</f>
        <v>-0.54066985645933</v>
      </c>
      <c r="H105" s="8" t="n">
        <f aca="false">SUMIFS('Source'!$E:$E,'Source'!$A:$A,"114 - IL online",'Source'!$B:$B,$A105)</f>
        <v>3022.64</v>
      </c>
      <c r="I105" s="8" t="n">
        <f aca="false">SUMIFS('Source'!$G:$G,'Source'!$A:$A,"114 - IL online",'Source'!$B:$B,$A105)</f>
        <v>1172.97</v>
      </c>
      <c r="J105" s="8" t="n">
        <f aca="false">I105*$J$5</f>
        <v>1481.64631578947</v>
      </c>
      <c r="K105" s="8" t="n">
        <f aca="false">J105-H105</f>
        <v>-1540.99368421053</v>
      </c>
      <c r="L105" s="9" t="n">
        <f aca="false">IF(AND(H105=0,J105=0),0,IF(H105=0,"New",(J105-H105)/H105))</f>
        <v>-0.509817141376587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661</v>
      </c>
      <c r="B106" s="7" t="str">
        <f aca="false">IFERROR(INDEX('Source'!$C:$C,MATCH($A106,'Source'!$B:$B,0)),"")</f>
        <v>חגורה אחרי ניתוח</v>
      </c>
      <c r="C106" s="8" t="n">
        <f aca="false">SUMIFS('Source'!$D:$D,'Source'!$A:$A,"114 - IL online",'Source'!$B:$B,$A106)</f>
        <v>13</v>
      </c>
      <c r="D106" s="8" t="n">
        <f aca="false">SUMIFS('Source'!$F:$F,'Source'!$A:$A,"114 - IL online",'Source'!$B:$B,$A106)</f>
        <v>7</v>
      </c>
      <c r="E106" s="8" t="n">
        <f aca="false">D106*$J$5</f>
        <v>8.84210526315789</v>
      </c>
      <c r="F106" s="8" t="n">
        <f aca="false">E106-C106</f>
        <v>-4.15789473684211</v>
      </c>
      <c r="G106" s="9" t="n">
        <f aca="false">IF(AND(C106=0,E106=0),0,IF(C106=0,"New",(E106-C106)/C106))</f>
        <v>-0.319838056680162</v>
      </c>
      <c r="H106" s="8" t="n">
        <f aca="false">SUMIFS('Source'!$E:$E,'Source'!$A:$A,"114 - IL online",'Source'!$B:$B,$A106)</f>
        <v>4020.81</v>
      </c>
      <c r="I106" s="8" t="n">
        <f aca="false">SUMIFS('Source'!$G:$G,'Source'!$A:$A,"114 - IL online",'Source'!$B:$B,$A106)</f>
        <v>2182.28</v>
      </c>
      <c r="J106" s="8" t="n">
        <f aca="false">I106*$J$5</f>
        <v>2756.56421052632</v>
      </c>
      <c r="K106" s="8" t="n">
        <f aca="false">J106-H106</f>
        <v>-1264.24578947368</v>
      </c>
      <c r="L106" s="9" t="n">
        <f aca="false">IF(AND(H106=0,J106=0),0,IF(H106=0,"New",(J106-H106)/H106))</f>
        <v>-0.314425647935039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260</v>
      </c>
      <c r="B107" s="7" t="str">
        <f aca="false">IFERROR(INDEX('Source'!$C:$C,MATCH($A107,'Source'!$B:$B,0)),"")</f>
        <v>כפפת אגודל לחץ</v>
      </c>
      <c r="C107" s="8" t="n">
        <f aca="false">SUMIFS('Source'!$D:$D,'Source'!$A:$A,"114 - IL online",'Source'!$B:$B,$A107)</f>
        <v>61</v>
      </c>
      <c r="D107" s="8" t="n">
        <f aca="false">SUMIFS('Source'!$F:$F,'Source'!$A:$A,"114 - IL online",'Source'!$B:$B,$A107)</f>
        <v>83</v>
      </c>
      <c r="E107" s="8" t="n">
        <f aca="false">D107*$J$5</f>
        <v>104.842105263158</v>
      </c>
      <c r="F107" s="8" t="n">
        <f aca="false">E107-C107</f>
        <v>43.8421052631579</v>
      </c>
      <c r="G107" s="9" t="n">
        <f aca="false">IF(AND(C107=0,E107=0),0,IF(C107=0,"New",(E107-C107)/C107))</f>
        <v>0.718723037100949</v>
      </c>
      <c r="H107" s="8" t="n">
        <f aca="false">SUMIFS('Source'!$E:$E,'Source'!$A:$A,"114 - IL online",'Source'!$B:$B,$A107)</f>
        <v>3870.96</v>
      </c>
      <c r="I107" s="8" t="n">
        <f aca="false">SUMIFS('Source'!$G:$G,'Source'!$A:$A,"114 - IL online",'Source'!$B:$B,$A107)</f>
        <v>5689.48</v>
      </c>
      <c r="J107" s="8" t="n">
        <f aca="false">I107*$J$5</f>
        <v>7186.71157894737</v>
      </c>
      <c r="K107" s="8" t="n">
        <f aca="false">J107-H107</f>
        <v>3315.75157894737</v>
      </c>
      <c r="L107" s="9" t="n">
        <f aca="false">IF(AND(H107=0,J107=0),0,IF(H107=0,"New",(J107-H107)/H107))</f>
        <v>0.856570871036479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962</v>
      </c>
      <c r="B108" s="7" t="str">
        <f aca="false">IFERROR(INDEX('Source'!$C:$C,MATCH($A108,'Source'!$B:$B,0)),"")</f>
        <v>תחבושת אלסטית רפואית</v>
      </c>
      <c r="C108" s="8" t="n">
        <f aca="false">SUMIFS('Source'!$D:$D,'Source'!$A:$A,"114 - IL online",'Source'!$B:$B,$A108)</f>
        <v>34</v>
      </c>
      <c r="D108" s="8" t="n">
        <f aca="false">SUMIFS('Source'!$F:$F,'Source'!$A:$A,"114 - IL online",'Source'!$B:$B,$A108)</f>
        <v>353</v>
      </c>
      <c r="E108" s="8" t="n">
        <f aca="false">D108*$J$5</f>
        <v>445.894736842105</v>
      </c>
      <c r="F108" s="8" t="n">
        <f aca="false">E108-C108</f>
        <v>411.894736842105</v>
      </c>
      <c r="G108" s="9" t="n">
        <f aca="false">IF(AND(C108=0,E108=0),0,IF(C108=0,"New",(E108-C108)/C108))</f>
        <v>12.1145510835913</v>
      </c>
      <c r="H108" s="8" t="n">
        <f aca="false">SUMIFS('Source'!$E:$E,'Source'!$A:$A,"114 - IL online",'Source'!$B:$B,$A108)</f>
        <v>176.64</v>
      </c>
      <c r="I108" s="8" t="n">
        <f aca="false">SUMIFS('Source'!$G:$G,'Source'!$A:$A,"114 - IL online",'Source'!$B:$B,$A108)</f>
        <v>1994.13</v>
      </c>
      <c r="J108" s="8" t="n">
        <f aca="false">I108*$J$5</f>
        <v>2518.90105263158</v>
      </c>
      <c r="K108" s="8" t="n">
        <f aca="false">J108-H108</f>
        <v>2342.26105263158</v>
      </c>
      <c r="L108" s="9" t="n">
        <f aca="false">IF(AND(H108=0,J108=0),0,IF(H108=0,"New",(J108-H108)/H108))</f>
        <v>13.2600829519451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651</v>
      </c>
      <c r="B109" s="7" t="str">
        <f aca="false">IFERROR(INDEX('Source'!$C:$C,MATCH($A109,'Source'!$B:$B,0)),"")</f>
        <v>חגורת פאבליק (רצועות אבדוקציה)</v>
      </c>
      <c r="C109" s="8" t="n">
        <f aca="false">SUMIFS('Source'!$D:$D,'Source'!$A:$A,"114 - IL online",'Source'!$B:$B,$A109)</f>
        <v>3</v>
      </c>
      <c r="D109" s="8" t="n">
        <f aca="false">SUMIFS('Source'!$F:$F,'Source'!$A:$A,"114 - IL online",'Source'!$B:$B,$A109)</f>
        <v>6</v>
      </c>
      <c r="E109" s="8" t="n">
        <f aca="false">D109*$J$5</f>
        <v>7.57894736842105</v>
      </c>
      <c r="F109" s="8" t="n">
        <f aca="false">E109-C109</f>
        <v>4.57894736842105</v>
      </c>
      <c r="G109" s="9" t="n">
        <f aca="false">IF(AND(C109=0,E109=0),0,IF(C109=0,"New",(E109-C109)/C109))</f>
        <v>1.52631578947368</v>
      </c>
      <c r="H109" s="8" t="n">
        <f aca="false">SUMIFS('Source'!$E:$E,'Source'!$A:$A,"114 - IL online",'Source'!$B:$B,$A109)</f>
        <v>1520.1</v>
      </c>
      <c r="I109" s="8" t="n">
        <f aca="false">SUMIFS('Source'!$G:$G,'Source'!$A:$A,"114 - IL online",'Source'!$B:$B,$A109)</f>
        <v>3332.55</v>
      </c>
      <c r="J109" s="8" t="n">
        <f aca="false">I109*$J$5</f>
        <v>4209.53684210526</v>
      </c>
      <c r="K109" s="8" t="n">
        <f aca="false">J109-H109</f>
        <v>2689.43684210526</v>
      </c>
      <c r="L109" s="9" t="n">
        <f aca="false">IF(AND(H109=0,J109=0),0,IF(H109=0,"New",(J109-H109)/H109))</f>
        <v>1.76924994546758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701</v>
      </c>
      <c r="B110" s="7" t="str">
        <f aca="false">IFERROR(INDEX('Source'!$C:$C,MATCH($A110,'Source'!$B:$B,0)),"")</f>
        <v>תומך ברך גנושילד</v>
      </c>
      <c r="C110" s="8" t="n">
        <f aca="false">SUMIFS('Source'!$D:$D,'Source'!$A:$A,"114 - IL online",'Source'!$B:$B,$A110)</f>
        <v>1</v>
      </c>
      <c r="D110" s="8" t="n">
        <f aca="false">SUMIFS('Source'!$F:$F,'Source'!$A:$A,"114 - IL online",'Source'!$B:$B,$A110)</f>
        <v>6</v>
      </c>
      <c r="E110" s="8" t="n">
        <f aca="false">D110*$J$5</f>
        <v>7.57894736842105</v>
      </c>
      <c r="F110" s="8" t="n">
        <f aca="false">E110-C110</f>
        <v>6.57894736842105</v>
      </c>
      <c r="G110" s="9" t="n">
        <f aca="false">IF(AND(C110=0,E110=0),0,IF(C110=0,"New",(E110-C110)/C110))</f>
        <v>6.57894736842105</v>
      </c>
      <c r="H110" s="8" t="n">
        <f aca="false">SUMIFS('Source'!$E:$E,'Source'!$A:$A,"114 - IL online",'Source'!$B:$B,$A110)</f>
        <v>324.08</v>
      </c>
      <c r="I110" s="8" t="n">
        <f aca="false">SUMIFS('Source'!$G:$G,'Source'!$A:$A,"114 - IL online",'Source'!$B:$B,$A110)</f>
        <v>2116.04</v>
      </c>
      <c r="J110" s="8" t="n">
        <f aca="false">I110*$J$5</f>
        <v>2672.89263157895</v>
      </c>
      <c r="K110" s="8" t="n">
        <f aca="false">J110-H110</f>
        <v>2348.81263157895</v>
      </c>
      <c r="L110" s="9" t="n">
        <f aca="false">IF(AND(H110=0,J110=0),0,IF(H110=0,"New",(J110-H110)/H110))</f>
        <v>7.24763216359833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115</v>
      </c>
      <c r="B111" s="7" t="str">
        <f aca="false">IFERROR(INDEX('Source'!$C:$C,MATCH($A111,'Source'!$B:$B,0)),"")</f>
        <v>סד יד דו צדדי</v>
      </c>
      <c r="C111" s="8" t="n">
        <f aca="false">SUMIFS('Source'!$D:$D,'Source'!$A:$A,"114 - IL online",'Source'!$B:$B,$A111)</f>
        <v>15</v>
      </c>
      <c r="D111" s="8" t="n">
        <f aca="false">SUMIFS('Source'!$F:$F,'Source'!$A:$A,"114 - IL online",'Source'!$B:$B,$A111)</f>
        <v>5</v>
      </c>
      <c r="E111" s="8" t="n">
        <f aca="false">D111*$J$5</f>
        <v>6.31578947368421</v>
      </c>
      <c r="F111" s="8" t="n">
        <f aca="false">E111-C111</f>
        <v>-8.68421052631579</v>
      </c>
      <c r="G111" s="9" t="n">
        <f aca="false">IF(AND(C111=0,E111=0),0,IF(C111=0,"New",(E111-C111)/C111))</f>
        <v>-0.578947368421053</v>
      </c>
      <c r="H111" s="8" t="n">
        <f aca="false">SUMIFS('Source'!$E:$E,'Source'!$A:$A,"114 - IL online",'Source'!$B:$B,$A111)</f>
        <v>2693.71</v>
      </c>
      <c r="I111" s="8" t="n">
        <f aca="false">SUMIFS('Source'!$G:$G,'Source'!$A:$A,"114 - IL online",'Source'!$B:$B,$A111)</f>
        <v>913.16</v>
      </c>
      <c r="J111" s="8" t="n">
        <f aca="false">I111*$J$5</f>
        <v>1153.46526315789</v>
      </c>
      <c r="K111" s="8" t="n">
        <f aca="false">J111-H111</f>
        <v>-1540.24473684211</v>
      </c>
      <c r="L111" s="9" t="n">
        <f aca="false">IF(AND(H111=0,J111=0),0,IF(H111=0,"New",(J111-H111)/H111))</f>
        <v>-0.571793079745817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244</v>
      </c>
      <c r="B112" s="7" t="str">
        <f aca="false">IFERROR(INDEX('Source'!$C:$C,MATCH($A112,'Source'!$B:$B,0)),"")</f>
        <v>מישר כתפיים</v>
      </c>
      <c r="C112" s="8" t="n">
        <f aca="false">SUMIFS('Source'!$D:$D,'Source'!$A:$A,"114 - IL online",'Source'!$B:$B,$A112)</f>
        <v>6</v>
      </c>
      <c r="D112" s="8" t="n">
        <f aca="false">SUMIFS('Source'!$F:$F,'Source'!$A:$A,"114 - IL online",'Source'!$B:$B,$A112)</f>
        <v>12</v>
      </c>
      <c r="E112" s="8" t="n">
        <f aca="false">D112*$J$5</f>
        <v>15.1578947368421</v>
      </c>
      <c r="F112" s="8" t="n">
        <f aca="false">E112-C112</f>
        <v>9.1578947368421</v>
      </c>
      <c r="G112" s="9" t="n">
        <f aca="false">IF(AND(C112=0,E112=0),0,IF(C112=0,"New",(E112-C112)/C112))</f>
        <v>1.52631578947368</v>
      </c>
      <c r="H112" s="8" t="n">
        <f aca="false">SUMIFS('Source'!$E:$E,'Source'!$A:$A,"114 - IL online",'Source'!$B:$B,$A112)</f>
        <v>1645.74</v>
      </c>
      <c r="I112" s="8" t="n">
        <f aca="false">SUMIFS('Source'!$G:$G,'Source'!$A:$A,"114 - IL online",'Source'!$B:$B,$A112)</f>
        <v>3380.44</v>
      </c>
      <c r="J112" s="8" t="n">
        <f aca="false">I112*$J$5</f>
        <v>4270.02947368421</v>
      </c>
      <c r="K112" s="8" t="n">
        <f aca="false">J112-H112</f>
        <v>2624.28947368421</v>
      </c>
      <c r="L112" s="9" t="n">
        <f aca="false">IF(AND(H112=0,J112=0),0,IF(H112=0,"New",(J112-H112)/H112))</f>
        <v>1.59459542435878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368</v>
      </c>
      <c r="B113" s="7" t="str">
        <f aca="false">IFERROR(INDEX('Source'!$C:$C,MATCH($A113,'Source'!$B:$B,0)),"")</f>
        <v>מגן קרסול ימין SC35</v>
      </c>
      <c r="C113" s="8" t="n">
        <f aca="false">SUMIFS('Source'!$D:$D,'Source'!$A:$A,"114 - IL online",'Source'!$B:$B,$A113)</f>
        <v>22</v>
      </c>
      <c r="D113" s="8" t="n">
        <f aca="false">SUMIFS('Source'!$F:$F,'Source'!$A:$A,"114 - IL online",'Source'!$B:$B,$A113)</f>
        <v>33</v>
      </c>
      <c r="E113" s="8" t="n">
        <f aca="false">D113*$J$5</f>
        <v>41.6842105263158</v>
      </c>
      <c r="F113" s="8" t="n">
        <f aca="false">E113-C113</f>
        <v>19.6842105263158</v>
      </c>
      <c r="G113" s="9" t="n">
        <f aca="false">IF(AND(C113=0,E113=0),0,IF(C113=0,"New",(E113-C113)/C113))</f>
        <v>0.894736842105263</v>
      </c>
      <c r="H113" s="8" t="n">
        <f aca="false">SUMIFS('Source'!$E:$E,'Source'!$A:$A,"114 - IL online",'Source'!$B:$B,$A113)</f>
        <v>2807.29</v>
      </c>
      <c r="I113" s="8" t="n">
        <f aca="false">SUMIFS('Source'!$G:$G,'Source'!$A:$A,"114 - IL online",'Source'!$B:$B,$A113)</f>
        <v>4540.08</v>
      </c>
      <c r="J113" s="8" t="n">
        <f aca="false">I113*$J$5</f>
        <v>5734.83789473684</v>
      </c>
      <c r="K113" s="8" t="n">
        <f aca="false">J113-H113</f>
        <v>2927.54789473684</v>
      </c>
      <c r="L113" s="9" t="n">
        <f aca="false">IF(AND(H113=0,J113=0),0,IF(H113=0,"New",(J113-H113)/H113))</f>
        <v>1.04283771706409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462</v>
      </c>
      <c r="B114" s="7" t="str">
        <f aca="false">IFERROR(INDEX('Source'!$C:$C,MATCH($A114,'Source'!$B:$B,0)),"")</f>
        <v>סד לקרסול</v>
      </c>
      <c r="C114" s="8" t="n">
        <f aca="false">SUMIFS('Source'!$D:$D,'Source'!$A:$A,"114 - IL online",'Source'!$B:$B,$A114)</f>
        <v>2</v>
      </c>
      <c r="D114" s="8" t="n">
        <f aca="false">SUMIFS('Source'!$F:$F,'Source'!$A:$A,"114 - IL online",'Source'!$B:$B,$A114)</f>
        <v>9</v>
      </c>
      <c r="E114" s="8" t="n">
        <f aca="false">D114*$J$5</f>
        <v>11.3684210526316</v>
      </c>
      <c r="F114" s="8" t="n">
        <f aca="false">E114-C114</f>
        <v>9.36842105263158</v>
      </c>
      <c r="G114" s="9" t="n">
        <f aca="false">IF(AND(C114=0,E114=0),0,IF(C114=0,"New",(E114-C114)/C114))</f>
        <v>4.68421052631579</v>
      </c>
      <c r="H114" s="8" t="n">
        <f aca="false">SUMIFS('Source'!$E:$E,'Source'!$A:$A,"114 - IL online",'Source'!$B:$B,$A114)</f>
        <v>508.3</v>
      </c>
      <c r="I114" s="8" t="n">
        <f aca="false">SUMIFS('Source'!$G:$G,'Source'!$A:$A,"114 - IL online",'Source'!$B:$B,$A114)</f>
        <v>2236.54</v>
      </c>
      <c r="J114" s="8" t="n">
        <f aca="false">I114*$J$5</f>
        <v>2825.10315789474</v>
      </c>
      <c r="K114" s="8" t="n">
        <f aca="false">J114-H114</f>
        <v>2316.80315789474</v>
      </c>
      <c r="L114" s="9" t="n">
        <f aca="false">IF(AND(H114=0,J114=0),0,IF(H114=0,"New",(J114-H114)/H114))</f>
        <v>4.55794443811674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395</v>
      </c>
      <c r="B115" s="7" t="str">
        <f aca="false">IFERROR(INDEX('Source'!$C:$C,MATCH($A115,'Source'!$B:$B,0)),"")</f>
        <v>חגורה אוורירית איטלקית</v>
      </c>
      <c r="C115" s="8" t="n">
        <f aca="false">SUMIFS('Source'!$D:$D,'Source'!$A:$A,"114 - IL online",'Source'!$B:$B,$A115)</f>
        <v>5</v>
      </c>
      <c r="D115" s="8" t="n">
        <f aca="false">SUMIFS('Source'!$F:$F,'Source'!$A:$A,"114 - IL online",'Source'!$B:$B,$A115)</f>
        <v>1</v>
      </c>
      <c r="E115" s="8" t="n">
        <f aca="false">D115*$J$5</f>
        <v>1.26315789473684</v>
      </c>
      <c r="F115" s="8" t="n">
        <f aca="false">E115-C115</f>
        <v>-3.73684210526316</v>
      </c>
      <c r="G115" s="9" t="n">
        <f aca="false">IF(AND(C115=0,E115=0),0,IF(C115=0,"New",(E115-C115)/C115))</f>
        <v>-0.747368421052632</v>
      </c>
      <c r="H115" s="8" t="n">
        <f aca="false">SUMIFS('Source'!$E:$E,'Source'!$A:$A,"114 - IL online",'Source'!$B:$B,$A115)</f>
        <v>2111.49</v>
      </c>
      <c r="I115" s="8" t="n">
        <f aca="false">SUMIFS('Source'!$G:$G,'Source'!$A:$A,"114 - IL online",'Source'!$B:$B,$A115)</f>
        <v>427.04</v>
      </c>
      <c r="J115" s="8" t="n">
        <f aca="false">I115*$J$5</f>
        <v>539.418947368421</v>
      </c>
      <c r="K115" s="8" t="n">
        <f aca="false">J115-H115</f>
        <v>-1572.07105263158</v>
      </c>
      <c r="L115" s="9" t="n">
        <f aca="false">IF(AND(H115=0,J115=0),0,IF(H115=0,"New",(J115-H115)/H115))</f>
        <v>-0.744531611625714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1037</v>
      </c>
      <c r="B116" s="7" t="str">
        <f aca="false">IFERROR(INDEX('Source'!$C:$C,MATCH($A116,'Source'!$B:$B,0)),"")</f>
        <v>חגורת שבר שחור</v>
      </c>
      <c r="C116" s="8" t="n">
        <f aca="false">SUMIFS('Source'!$D:$D,'Source'!$A:$A,"114 - IL online",'Source'!$B:$B,$A116)</f>
        <v>0</v>
      </c>
      <c r="D116" s="8" t="n">
        <f aca="false">SUMIFS('Source'!$F:$F,'Source'!$A:$A,"114 - IL online",'Source'!$B:$B,$A116)</f>
        <v>5</v>
      </c>
      <c r="E116" s="8" t="n">
        <f aca="false">D116*$J$5</f>
        <v>6.31578947368421</v>
      </c>
      <c r="F116" s="8" t="n">
        <f aca="false">E116-C116</f>
        <v>6.31578947368421</v>
      </c>
      <c r="G116" s="9" t="str">
        <f aca="false">IF(AND(C116=0,E116=0),0,IF(C116=0,"New",(E116-C116)/C116))</f>
        <v>New</v>
      </c>
      <c r="H116" s="8" t="n">
        <f aca="false">SUMIFS('Source'!$E:$E,'Source'!$A:$A,"114 - IL online",'Source'!$B:$B,$A116)</f>
        <v>0</v>
      </c>
      <c r="I116" s="8" t="n">
        <f aca="false">SUMIFS('Source'!$G:$G,'Source'!$A:$A,"114 - IL online",'Source'!$B:$B,$A116)</f>
        <v>1660.61</v>
      </c>
      <c r="J116" s="8" t="n">
        <f aca="false">I116*$J$5</f>
        <v>2097.61263157895</v>
      </c>
      <c r="K116" s="8" t="n">
        <f aca="false">J116-H116</f>
        <v>2097.61263157895</v>
      </c>
      <c r="L116" s="9" t="str">
        <f aca="false">IF(AND(H116=0,J116=0),0,IF(H116=0,"New",(J116-H116)/H116))</f>
        <v>New</v>
      </c>
      <c r="M116" s="7" t="str">
        <f aca="false">IF(AND(OR(C116&lt;&gt;0,H116&lt;&gt;0),D116=0,I116=0),"DROP",IF(AND(OR(D116&lt;&gt;0,I116&lt;&gt;0),C116=0,H116=0),"NEW",""))</f>
        <v>NEW</v>
      </c>
    </row>
    <row r="117" customFormat="false" ht="15" hidden="false" customHeight="false" outlineLevel="0" collapsed="false">
      <c r="A117" s="7" t="s">
        <v>1038</v>
      </c>
      <c r="B117" s="7" t="str">
        <f aca="false">IFERROR(INDEX('Source'!$C:$C,MATCH($A117,'Source'!$B:$B,0)),"")</f>
        <v>מדרס מתכוונן</v>
      </c>
      <c r="C117" s="8" t="n">
        <f aca="false">SUMIFS('Source'!$D:$D,'Source'!$A:$A,"114 - IL online",'Source'!$B:$B,$A117)</f>
        <v>0</v>
      </c>
      <c r="D117" s="8" t="n">
        <f aca="false">SUMIFS('Source'!$F:$F,'Source'!$A:$A,"114 - IL online",'Source'!$B:$B,$A117)</f>
        <v>10</v>
      </c>
      <c r="E117" s="8" t="n">
        <f aca="false">D117*$J$5</f>
        <v>12.6315789473684</v>
      </c>
      <c r="F117" s="8" t="n">
        <f aca="false">E117-C117</f>
        <v>12.6315789473684</v>
      </c>
      <c r="G117" s="9" t="str">
        <f aca="false">IF(AND(C117=0,E117=0),0,IF(C117=0,"New",(E117-C117)/C117))</f>
        <v>New</v>
      </c>
      <c r="H117" s="8" t="n">
        <f aca="false">SUMIFS('Source'!$E:$E,'Source'!$A:$A,"114 - IL online",'Source'!$B:$B,$A117)</f>
        <v>0</v>
      </c>
      <c r="I117" s="8" t="n">
        <f aca="false">SUMIFS('Source'!$G:$G,'Source'!$A:$A,"114 - IL online",'Source'!$B:$B,$A117)</f>
        <v>1660.18</v>
      </c>
      <c r="J117" s="8" t="n">
        <f aca="false">I117*$J$5</f>
        <v>2097.06947368421</v>
      </c>
      <c r="K117" s="8" t="n">
        <f aca="false">J117-H117</f>
        <v>2097.06947368421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486</v>
      </c>
      <c r="B118" s="7" t="str">
        <f aca="false">IFERROR(INDEX('Source'!$C:$C,MATCH($A118,'Source'!$B:$B,0)),"")</f>
        <v>רצועה לפיקת הברך</v>
      </c>
      <c r="C118" s="8" t="n">
        <f aca="false">SUMIFS('Source'!$D:$D,'Source'!$A:$A,"114 - IL online",'Source'!$B:$B,$A118)</f>
        <v>27</v>
      </c>
      <c r="D118" s="8" t="n">
        <f aca="false">SUMIFS('Source'!$F:$F,'Source'!$A:$A,"114 - IL online",'Source'!$B:$B,$A118)</f>
        <v>38</v>
      </c>
      <c r="E118" s="8" t="n">
        <f aca="false">D118*$J$5</f>
        <v>48</v>
      </c>
      <c r="F118" s="8" t="n">
        <f aca="false">E118-C118</f>
        <v>21</v>
      </c>
      <c r="G118" s="9" t="n">
        <f aca="false">IF(AND(C118=0,E118=0),0,IF(C118=0,"New",(E118-C118)/C118))</f>
        <v>0.777777777777778</v>
      </c>
      <c r="H118" s="8" t="n">
        <f aca="false">SUMIFS('Source'!$E:$E,'Source'!$A:$A,"114 - IL online",'Source'!$B:$B,$A118)</f>
        <v>3649.3</v>
      </c>
      <c r="I118" s="8" t="n">
        <f aca="false">SUMIFS('Source'!$G:$G,'Source'!$A:$A,"114 - IL online",'Source'!$B:$B,$A118)</f>
        <v>5302.73</v>
      </c>
      <c r="J118" s="8" t="n">
        <f aca="false">I118*$J$5</f>
        <v>6698.1852631579</v>
      </c>
      <c r="K118" s="8" t="n">
        <f aca="false">J118-H118</f>
        <v>3048.88526315789</v>
      </c>
      <c r="L118" s="9" t="n">
        <f aca="false">IF(AND(H118=0,J118=0),0,IF(H118=0,"New",(J118-H118)/H118))</f>
        <v>0.835471258366781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897</v>
      </c>
      <c r="B119" s="7" t="str">
        <f aca="false">IFERROR(INDEX('Source'!$C:$C,MATCH($A119,'Source'!$B:$B,0)),"")</f>
        <v>חגורת אגן  צר מנאופרן</v>
      </c>
      <c r="C119" s="8" t="n">
        <f aca="false">SUMIFS('Source'!$D:$D,'Source'!$A:$A,"114 - IL online",'Source'!$B:$B,$A119)</f>
        <v>5</v>
      </c>
      <c r="D119" s="8" t="n">
        <f aca="false">SUMIFS('Source'!$F:$F,'Source'!$A:$A,"114 - IL online",'Source'!$B:$B,$A119)</f>
        <v>13</v>
      </c>
      <c r="E119" s="8" t="n">
        <f aca="false">D119*$J$5</f>
        <v>16.4210526315789</v>
      </c>
      <c r="F119" s="8" t="n">
        <f aca="false">E119-C119</f>
        <v>11.4210526315789</v>
      </c>
      <c r="G119" s="9" t="n">
        <f aca="false">IF(AND(C119=0,E119=0),0,IF(C119=0,"New",(E119-C119)/C119))</f>
        <v>2.28421052631579</v>
      </c>
      <c r="H119" s="8" t="n">
        <f aca="false">SUMIFS('Source'!$E:$E,'Source'!$A:$A,"114 - IL online",'Source'!$B:$B,$A119)</f>
        <v>893.39</v>
      </c>
      <c r="I119" s="8" t="n">
        <f aca="false">SUMIFS('Source'!$G:$G,'Source'!$A:$A,"114 - IL online",'Source'!$B:$B,$A119)</f>
        <v>2539.63</v>
      </c>
      <c r="J119" s="8" t="n">
        <f aca="false">I119*$J$5</f>
        <v>3207.95368421053</v>
      </c>
      <c r="K119" s="8" t="n">
        <f aca="false">J119-H119</f>
        <v>2314.56368421053</v>
      </c>
      <c r="L119" s="9" t="n">
        <f aca="false">IF(AND(H119=0,J119=0),0,IF(H119=0,"New",(J119-H119)/H119))</f>
        <v>2.59076515766969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1039</v>
      </c>
      <c r="B120" s="7" t="str">
        <f aca="false">IFERROR(INDEX('Source'!$C:$C,MATCH($A120,'Source'!$B:$B,0)),"")</f>
        <v>חגורת גב</v>
      </c>
      <c r="C120" s="8" t="n">
        <f aca="false">SUMIFS('Source'!$D:$D,'Source'!$A:$A,"114 - IL online",'Source'!$B:$B,$A120)</f>
        <v>5</v>
      </c>
      <c r="D120" s="8" t="n">
        <f aca="false">SUMIFS('Source'!$F:$F,'Source'!$A:$A,"114 - IL online",'Source'!$B:$B,$A120)</f>
        <v>0</v>
      </c>
      <c r="E120" s="8" t="n">
        <f aca="false">D120*$J$5</f>
        <v>0</v>
      </c>
      <c r="F120" s="8" t="n">
        <f aca="false">E120-C120</f>
        <v>-5</v>
      </c>
      <c r="G120" s="9" t="n">
        <f aca="false">IF(AND(C120=0,E120=0),0,IF(C120=0,"New",(E120-C120)/C120))</f>
        <v>-1</v>
      </c>
      <c r="H120" s="8" t="n">
        <f aca="false">SUMIFS('Source'!$E:$E,'Source'!$A:$A,"114 - IL online",'Source'!$B:$B,$A120)</f>
        <v>1645.89</v>
      </c>
      <c r="I120" s="8" t="n">
        <f aca="false">SUMIFS('Source'!$G:$G,'Source'!$A:$A,"114 - IL online",'Source'!$B:$B,$A120)</f>
        <v>0</v>
      </c>
      <c r="J120" s="8" t="n">
        <f aca="false">I120*$J$5</f>
        <v>0</v>
      </c>
      <c r="K120" s="8" t="n">
        <f aca="false">J120-H120</f>
        <v>-1645.89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887</v>
      </c>
      <c r="B121" s="7" t="str">
        <f aca="false">IFERROR(INDEX('Source'!$C:$C,MATCH($A121,'Source'!$B:$B,0)),"")</f>
        <v>רפידת ג'ל זיכרון M בז'</v>
      </c>
      <c r="C121" s="8" t="n">
        <f aca="false">SUMIFS('Source'!$D:$D,'Source'!$A:$A,"114 - IL online",'Source'!$B:$B,$A121)</f>
        <v>14</v>
      </c>
      <c r="D121" s="8" t="n">
        <f aca="false">SUMIFS('Source'!$F:$F,'Source'!$A:$A,"114 - IL online",'Source'!$B:$B,$A121)</f>
        <v>0</v>
      </c>
      <c r="E121" s="8" t="n">
        <f aca="false">D121*$J$5</f>
        <v>0</v>
      </c>
      <c r="F121" s="8" t="n">
        <f aca="false">E121-C121</f>
        <v>-14</v>
      </c>
      <c r="G121" s="9" t="n">
        <f aca="false">IF(AND(C121=0,E121=0),0,IF(C121=0,"New",(E121-C121)/C121))</f>
        <v>-1</v>
      </c>
      <c r="H121" s="8" t="n">
        <f aca="false">SUMIFS('Source'!$E:$E,'Source'!$A:$A,"114 - IL online",'Source'!$B:$B,$A121)</f>
        <v>1642.21</v>
      </c>
      <c r="I121" s="8" t="n">
        <f aca="false">SUMIFS('Source'!$G:$G,'Source'!$A:$A,"114 - IL online",'Source'!$B:$B,$A121)</f>
        <v>0</v>
      </c>
      <c r="J121" s="8" t="n">
        <f aca="false">I121*$J$5</f>
        <v>0</v>
      </c>
      <c r="K121" s="8" t="n">
        <f aca="false">J121-H121</f>
        <v>-1642.21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86</v>
      </c>
      <c r="B122" s="7" t="str">
        <f aca="false">IFERROR(INDEX('Source'!$C:$C,MATCH($A122,'Source'!$B:$B,0)),"")</f>
        <v>חגורת גב אפורה</v>
      </c>
      <c r="C122" s="8" t="n">
        <f aca="false">SUMIFS('Source'!$D:$D,'Source'!$A:$A,"114 - IL online",'Source'!$B:$B,$A122)</f>
        <v>14</v>
      </c>
      <c r="D122" s="8" t="n">
        <f aca="false">SUMIFS('Source'!$F:$F,'Source'!$A:$A,"114 - IL online",'Source'!$B:$B,$A122)</f>
        <v>21</v>
      </c>
      <c r="E122" s="8" t="n">
        <f aca="false">D122*$J$5</f>
        <v>26.5263157894737</v>
      </c>
      <c r="F122" s="8" t="n">
        <f aca="false">E122-C122</f>
        <v>12.5263157894737</v>
      </c>
      <c r="G122" s="9" t="n">
        <f aca="false">IF(AND(C122=0,E122=0),0,IF(C122=0,"New",(E122-C122)/C122))</f>
        <v>0.894736842105263</v>
      </c>
      <c r="H122" s="8" t="n">
        <f aca="false">SUMIFS('Source'!$E:$E,'Source'!$A:$A,"114 - IL online",'Source'!$B:$B,$A122)</f>
        <v>2782.52</v>
      </c>
      <c r="I122" s="8" t="n">
        <f aca="false">SUMIFS('Source'!$G:$G,'Source'!$A:$A,"114 - IL online",'Source'!$B:$B,$A122)</f>
        <v>4405.02</v>
      </c>
      <c r="J122" s="8" t="n">
        <f aca="false">I122*$J$5</f>
        <v>5564.23578947368</v>
      </c>
      <c r="K122" s="8" t="n">
        <f aca="false">J122-H122</f>
        <v>2781.71578947368</v>
      </c>
      <c r="L122" s="9" t="n">
        <f aca="false">IF(AND(H122=0,J122=0),0,IF(H122=0,"New",(J122-H122)/H122))</f>
        <v>0.999710977629517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905</v>
      </c>
      <c r="B123" s="7" t="str">
        <f aca="false">IFERROR(INDEX('Source'!$C:$C,MATCH($A123,'Source'!$B:$B,0)),"")</f>
        <v>סד יד</v>
      </c>
      <c r="C123" s="8" t="n">
        <f aca="false">SUMIFS('Source'!$D:$D,'Source'!$A:$A,"114 - IL online",'Source'!$B:$B,$A123)</f>
        <v>58</v>
      </c>
      <c r="D123" s="8" t="n">
        <f aca="false">SUMIFS('Source'!$F:$F,'Source'!$A:$A,"114 - IL online",'Source'!$B:$B,$A123)</f>
        <v>35</v>
      </c>
      <c r="E123" s="8" t="n">
        <f aca="false">D123*$J$5</f>
        <v>44.2105263157895</v>
      </c>
      <c r="F123" s="8" t="n">
        <f aca="false">E123-C123</f>
        <v>-13.7894736842105</v>
      </c>
      <c r="G123" s="9" t="n">
        <f aca="false">IF(AND(C123=0,E123=0),0,IF(C123=0,"New",(E123-C123)/C123))</f>
        <v>-0.237749546279492</v>
      </c>
      <c r="H123" s="8" t="n">
        <f aca="false">SUMIFS('Source'!$E:$E,'Source'!$A:$A,"114 - IL online",'Source'!$B:$B,$A123)</f>
        <v>4518.28</v>
      </c>
      <c r="I123" s="8" t="n">
        <f aca="false">SUMIFS('Source'!$G:$G,'Source'!$A:$A,"114 - IL online",'Source'!$B:$B,$A123)</f>
        <v>2899.65</v>
      </c>
      <c r="J123" s="8" t="n">
        <f aca="false">I123*$J$5</f>
        <v>3662.71578947368</v>
      </c>
      <c r="K123" s="8" t="n">
        <f aca="false">J123-H123</f>
        <v>-855.564210526316</v>
      </c>
      <c r="L123" s="9" t="n">
        <f aca="false">IF(AND(H123=0,J123=0),0,IF(H123=0,"New",(J123-H123)/H123))</f>
        <v>-0.189356173262019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206</v>
      </c>
      <c r="B124" s="7" t="str">
        <f aca="false">IFERROR(INDEX('Source'!$C:$C,MATCH($A124,'Source'!$B:$B,0)),"")</f>
        <v>חגורת גב אפורה</v>
      </c>
      <c r="C124" s="8" t="n">
        <f aca="false">SUMIFS('Source'!$D:$D,'Source'!$A:$A,"114 - IL online",'Source'!$B:$B,$A124)</f>
        <v>14</v>
      </c>
      <c r="D124" s="8" t="n">
        <f aca="false">SUMIFS('Source'!$F:$F,'Source'!$A:$A,"114 - IL online",'Source'!$B:$B,$A124)</f>
        <v>6</v>
      </c>
      <c r="E124" s="8" t="n">
        <f aca="false">D124*$J$5</f>
        <v>7.57894736842105</v>
      </c>
      <c r="F124" s="8" t="n">
        <f aca="false">E124-C124</f>
        <v>-6.42105263157895</v>
      </c>
      <c r="G124" s="9" t="n">
        <f aca="false">IF(AND(C124=0,E124=0),0,IF(C124=0,"New",(E124-C124)/C124))</f>
        <v>-0.458646616541353</v>
      </c>
      <c r="H124" s="8" t="n">
        <f aca="false">SUMIFS('Source'!$E:$E,'Source'!$A:$A,"114 - IL online",'Source'!$B:$B,$A124)</f>
        <v>2824.88</v>
      </c>
      <c r="I124" s="8" t="n">
        <f aca="false">SUMIFS('Source'!$G:$G,'Source'!$A:$A,"114 - IL online",'Source'!$B:$B,$A124)</f>
        <v>1207.14</v>
      </c>
      <c r="J124" s="8" t="n">
        <f aca="false">I124*$J$5</f>
        <v>1524.80842105263</v>
      </c>
      <c r="K124" s="8" t="n">
        <f aca="false">J124-H124</f>
        <v>-1300.07157894737</v>
      </c>
      <c r="L124" s="9" t="n">
        <f aca="false">IF(AND(H124=0,J124=0),0,IF(H124=0,"New",(J124-H124)/H124))</f>
        <v>-0.460221878078845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1040</v>
      </c>
      <c r="B125" s="7" t="str">
        <f aca="false">IFERROR(INDEX('Source'!$C:$C,MATCH($A125,'Source'!$B:$B,0)),"")</f>
        <v>חגורת שבר שחור</v>
      </c>
      <c r="C125" s="8" t="n">
        <f aca="false">SUMIFS('Source'!$D:$D,'Source'!$A:$A,"114 - IL online",'Source'!$B:$B,$A125)</f>
        <v>0</v>
      </c>
      <c r="D125" s="8" t="n">
        <f aca="false">SUMIFS('Source'!$F:$F,'Source'!$A:$A,"114 - IL online",'Source'!$B:$B,$A125)</f>
        <v>5</v>
      </c>
      <c r="E125" s="8" t="n">
        <f aca="false">D125*$J$5</f>
        <v>6.31578947368421</v>
      </c>
      <c r="F125" s="8" t="n">
        <f aca="false">E125-C125</f>
        <v>6.31578947368421</v>
      </c>
      <c r="G125" s="9" t="str">
        <f aca="false">IF(AND(C125=0,E125=0),0,IF(C125=0,"New",(E125-C125)/C125))</f>
        <v>New</v>
      </c>
      <c r="H125" s="8" t="n">
        <f aca="false">SUMIFS('Source'!$E:$E,'Source'!$A:$A,"114 - IL online",'Source'!$B:$B,$A125)</f>
        <v>0</v>
      </c>
      <c r="I125" s="8" t="n">
        <f aca="false">SUMIFS('Source'!$G:$G,'Source'!$A:$A,"114 - IL online",'Source'!$B:$B,$A125)</f>
        <v>1585.61</v>
      </c>
      <c r="J125" s="8" t="n">
        <f aca="false">I125*$J$5</f>
        <v>2002.87578947368</v>
      </c>
      <c r="K125" s="8" t="n">
        <f aca="false">J125-H125</f>
        <v>2002.87578947368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263</v>
      </c>
      <c r="B126" s="7" t="str">
        <f aca="false">IFERROR(INDEX('Source'!$C:$C,MATCH($A126,'Source'!$B:$B,0)),"")</f>
        <v>שרוול לגבס קצר רגל</v>
      </c>
      <c r="C126" s="8" t="n">
        <f aca="false">SUMIFS('Source'!$D:$D,'Source'!$A:$A,"114 - IL online",'Source'!$B:$B,$A126)</f>
        <v>59</v>
      </c>
      <c r="D126" s="8" t="n">
        <f aca="false">SUMIFS('Source'!$F:$F,'Source'!$A:$A,"114 - IL online",'Source'!$B:$B,$A126)</f>
        <v>78</v>
      </c>
      <c r="E126" s="8" t="n">
        <f aca="false">D126*$J$5</f>
        <v>98.5263157894737</v>
      </c>
      <c r="F126" s="8" t="n">
        <f aca="false">E126-C126</f>
        <v>39.5263157894737</v>
      </c>
      <c r="G126" s="9" t="n">
        <f aca="false">IF(AND(C126=0,E126=0),0,IF(C126=0,"New",(E126-C126)/C126))</f>
        <v>0.669937555753791</v>
      </c>
      <c r="H126" s="8" t="n">
        <f aca="false">SUMIFS('Source'!$E:$E,'Source'!$A:$A,"114 - IL online",'Source'!$B:$B,$A126)</f>
        <v>4542.97</v>
      </c>
      <c r="I126" s="8" t="n">
        <f aca="false">SUMIFS('Source'!$G:$G,'Source'!$A:$A,"114 - IL online",'Source'!$B:$B,$A126)</f>
        <v>6127.87</v>
      </c>
      <c r="J126" s="8" t="n">
        <f aca="false">I126*$J$5</f>
        <v>7740.46736842105</v>
      </c>
      <c r="K126" s="8" t="n">
        <f aca="false">J126-H126</f>
        <v>3197.49736842105</v>
      </c>
      <c r="L126" s="9" t="n">
        <f aca="false">IF(AND(H126=0,J126=0),0,IF(H126=0,"New",(J126-H126)/H126))</f>
        <v>0.703834136791802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323</v>
      </c>
      <c r="B127" s="7" t="str">
        <f aca="false">IFERROR(INDEX('Source'!$C:$C,MATCH($A127,'Source'!$B:$B,0)),"")</f>
        <v>מגן זרת מסיליקון</v>
      </c>
      <c r="C127" s="8" t="n">
        <f aca="false">SUMIFS('Source'!$D:$D,'Source'!$A:$A,"114 - IL online",'Source'!$B:$B,$A127)</f>
        <v>21</v>
      </c>
      <c r="D127" s="8" t="n">
        <f aca="false">SUMIFS('Source'!$F:$F,'Source'!$A:$A,"114 - IL online",'Source'!$B:$B,$A127)</f>
        <v>50</v>
      </c>
      <c r="E127" s="8" t="n">
        <f aca="false">D127*$J$5</f>
        <v>63.1578947368421</v>
      </c>
      <c r="F127" s="8" t="n">
        <f aca="false">E127-C127</f>
        <v>42.1578947368421</v>
      </c>
      <c r="G127" s="9" t="n">
        <f aca="false">IF(AND(C127=0,E127=0),0,IF(C127=0,"New",(E127-C127)/C127))</f>
        <v>2.00751879699248</v>
      </c>
      <c r="H127" s="8" t="n">
        <f aca="false">SUMIFS('Source'!$E:$E,'Source'!$A:$A,"114 - IL online",'Source'!$B:$B,$A127)</f>
        <v>1097.25</v>
      </c>
      <c r="I127" s="8" t="n">
        <f aca="false">SUMIFS('Source'!$G:$G,'Source'!$A:$A,"114 - IL online",'Source'!$B:$B,$A127)</f>
        <v>2679.34</v>
      </c>
      <c r="J127" s="8" t="n">
        <f aca="false">I127*$J$5</f>
        <v>3384.42947368421</v>
      </c>
      <c r="K127" s="8" t="n">
        <f aca="false">J127-H127</f>
        <v>2287.17947368421</v>
      </c>
      <c r="L127" s="9" t="n">
        <f aca="false">IF(AND(H127=0,J127=0),0,IF(H127=0,"New",(J127-H127)/H127))</f>
        <v>2.0844652300608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456</v>
      </c>
      <c r="B128" s="7" t="str">
        <f aca="false">IFERROR(INDEX('Source'!$C:$C,MATCH($A128,'Source'!$B:$B,0)),"")</f>
        <v>חגורת גב+מיישר+תמיכה לבית השחי</v>
      </c>
      <c r="C128" s="8" t="n">
        <f aca="false">SUMIFS('Source'!$D:$D,'Source'!$A:$A,"114 - IL online",'Source'!$B:$B,$A128)</f>
        <v>2</v>
      </c>
      <c r="D128" s="8" t="n">
        <f aca="false">SUMIFS('Source'!$F:$F,'Source'!$A:$A,"114 - IL online",'Source'!$B:$B,$A128)</f>
        <v>0</v>
      </c>
      <c r="E128" s="8" t="n">
        <f aca="false">D128*$J$5</f>
        <v>0</v>
      </c>
      <c r="F128" s="8" t="n">
        <f aca="false">E128-C128</f>
        <v>-2</v>
      </c>
      <c r="G128" s="9" t="n">
        <f aca="false">IF(AND(C128=0,E128=0),0,IF(C128=0,"New",(E128-C128)/C128))</f>
        <v>-1</v>
      </c>
      <c r="H128" s="8" t="n">
        <f aca="false">SUMIFS('Source'!$E:$E,'Source'!$A:$A,"114 - IL online",'Source'!$B:$B,$A128)</f>
        <v>1581.75</v>
      </c>
      <c r="I128" s="8" t="n">
        <f aca="false">SUMIFS('Source'!$G:$G,'Source'!$A:$A,"114 - IL online",'Source'!$B:$B,$A128)</f>
        <v>0</v>
      </c>
      <c r="J128" s="8" t="n">
        <f aca="false">I128*$J$5</f>
        <v>0</v>
      </c>
      <c r="K128" s="8" t="n">
        <f aca="false">J128-H128</f>
        <v>-1581.75</v>
      </c>
      <c r="L128" s="9" t="n">
        <f aca="false">IF(AND(H128=0,J128=0),0,IF(H128=0,"New",(J128-H128)/H128))</f>
        <v>-1</v>
      </c>
      <c r="M128" s="7" t="str">
        <f aca="false">IF(AND(OR(C128&lt;&gt;0,H128&lt;&gt;0),D128=0,I128=0),"DROP",IF(AND(OR(D128&lt;&gt;0,I128&lt;&gt;0),C128=0,H128=0),"NEW",""))</f>
        <v>DROP</v>
      </c>
    </row>
    <row r="129" customFormat="false" ht="15" hidden="false" customHeight="false" outlineLevel="0" collapsed="false">
      <c r="A129" s="7" t="s">
        <v>384</v>
      </c>
      <c r="B129" s="7" t="str">
        <f aca="false">IFERROR(INDEX('Source'!$C:$C,MATCH($A129,'Source'!$B:$B,0)),"")</f>
        <v>כרית חום וקור</v>
      </c>
      <c r="C129" s="8" t="n">
        <f aca="false">SUMIFS('Source'!$D:$D,'Source'!$A:$A,"114 - IL online",'Source'!$B:$B,$A129)</f>
        <v>19</v>
      </c>
      <c r="D129" s="8" t="n">
        <f aca="false">SUMIFS('Source'!$F:$F,'Source'!$A:$A,"114 - IL online",'Source'!$B:$B,$A129)</f>
        <v>37</v>
      </c>
      <c r="E129" s="8" t="n">
        <f aca="false">D129*$J$5</f>
        <v>46.7368421052632</v>
      </c>
      <c r="F129" s="8" t="n">
        <f aca="false">E129-C129</f>
        <v>27.7368421052632</v>
      </c>
      <c r="G129" s="9" t="n">
        <f aca="false">IF(AND(C129=0,E129=0),0,IF(C129=0,"New",(E129-C129)/C129))</f>
        <v>1.45983379501385</v>
      </c>
      <c r="H129" s="8" t="n">
        <f aca="false">SUMIFS('Source'!$E:$E,'Source'!$A:$A,"114 - IL online",'Source'!$B:$B,$A129)</f>
        <v>1463.4</v>
      </c>
      <c r="I129" s="8" t="n">
        <f aca="false">SUMIFS('Source'!$G:$G,'Source'!$A:$A,"114 - IL online",'Source'!$B:$B,$A129)</f>
        <v>3044.13</v>
      </c>
      <c r="J129" s="8" t="n">
        <f aca="false">I129*$J$5</f>
        <v>3845.21684210526</v>
      </c>
      <c r="K129" s="8" t="n">
        <f aca="false">J129-H129</f>
        <v>2381.81684210526</v>
      </c>
      <c r="L129" s="9" t="n">
        <f aca="false">IF(AND(H129=0,J129=0),0,IF(H129=0,"New",(J129-H129)/H129))</f>
        <v>1.62759111801644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391</v>
      </c>
      <c r="B130" s="7" t="str">
        <f aca="false">IFERROR(INDEX('Source'!$C:$C,MATCH($A130,'Source'!$B:$B,0)),"")</f>
        <v>חגורת היריון</v>
      </c>
      <c r="C130" s="8" t="n">
        <f aca="false">SUMIFS('Source'!$D:$D,'Source'!$A:$A,"114 - IL online",'Source'!$B:$B,$A130)</f>
        <v>3</v>
      </c>
      <c r="D130" s="8" t="n">
        <f aca="false">SUMIFS('Source'!$F:$F,'Source'!$A:$A,"114 - IL online",'Source'!$B:$B,$A130)</f>
        <v>10</v>
      </c>
      <c r="E130" s="8" t="n">
        <f aca="false">D130*$J$5</f>
        <v>12.6315789473684</v>
      </c>
      <c r="F130" s="8" t="n">
        <f aca="false">E130-C130</f>
        <v>9.63157894736842</v>
      </c>
      <c r="G130" s="9" t="n">
        <f aca="false">IF(AND(C130=0,E130=0),0,IF(C130=0,"New",(E130-C130)/C130))</f>
        <v>3.21052631578947</v>
      </c>
      <c r="H130" s="8" t="n">
        <f aca="false">SUMIFS('Source'!$E:$E,'Source'!$A:$A,"114 - IL online",'Source'!$B:$B,$A130)</f>
        <v>640.44</v>
      </c>
      <c r="I130" s="8" t="n">
        <f aca="false">SUMIFS('Source'!$G:$G,'Source'!$A:$A,"114 - IL online",'Source'!$B:$B,$A130)</f>
        <v>2218.69</v>
      </c>
      <c r="J130" s="8" t="n">
        <f aca="false">I130*$J$5</f>
        <v>2802.55578947368</v>
      </c>
      <c r="K130" s="8" t="n">
        <f aca="false">J130-H130</f>
        <v>2162.11578947368</v>
      </c>
      <c r="L130" s="9" t="n">
        <f aca="false">IF(AND(H130=0,J130=0),0,IF(H130=0,"New",(J130-H130)/H130))</f>
        <v>3.37598493141229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301</v>
      </c>
      <c r="B131" s="7" t="str">
        <f aca="false">IFERROR(INDEX('Source'!$C:$C,MATCH($A131,'Source'!$B:$B,0)),"")</f>
        <v>כפפת אגודל לחץ</v>
      </c>
      <c r="C131" s="8" t="n">
        <f aca="false">SUMIFS('Source'!$D:$D,'Source'!$A:$A,"114 - IL online",'Source'!$B:$B,$A131)</f>
        <v>26</v>
      </c>
      <c r="D131" s="8" t="n">
        <f aca="false">SUMIFS('Source'!$F:$F,'Source'!$A:$A,"114 - IL online",'Source'!$B:$B,$A131)</f>
        <v>48</v>
      </c>
      <c r="E131" s="8" t="n">
        <f aca="false">D131*$J$5</f>
        <v>60.6315789473684</v>
      </c>
      <c r="F131" s="8" t="n">
        <f aca="false">E131-C131</f>
        <v>34.6315789473684</v>
      </c>
      <c r="G131" s="9" t="n">
        <f aca="false">IF(AND(C131=0,E131=0),0,IF(C131=0,"New",(E131-C131)/C131))</f>
        <v>1.33198380566802</v>
      </c>
      <c r="H131" s="8" t="n">
        <f aca="false">SUMIFS('Source'!$E:$E,'Source'!$A:$A,"114 - IL online",'Source'!$B:$B,$A131)</f>
        <v>1703.91</v>
      </c>
      <c r="I131" s="8" t="n">
        <f aca="false">SUMIFS('Source'!$G:$G,'Source'!$A:$A,"114 - IL online",'Source'!$B:$B,$A131)</f>
        <v>3263.75</v>
      </c>
      <c r="J131" s="8" t="n">
        <f aca="false">I131*$J$5</f>
        <v>4122.63157894737</v>
      </c>
      <c r="K131" s="8" t="n">
        <f aca="false">J131-H131</f>
        <v>2418.72157894737</v>
      </c>
      <c r="L131" s="9" t="n">
        <f aca="false">IF(AND(H131=0,J131=0),0,IF(H131=0,"New",(J131-H131)/H131))</f>
        <v>1.41951252058346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293</v>
      </c>
      <c r="B132" s="7" t="str">
        <f aca="false">IFERROR(INDEX('Source'!$C:$C,MATCH($A132,'Source'!$B:$B,0)),"")</f>
        <v>מישר כתפיים רחב+תמיכה לבית השח</v>
      </c>
      <c r="C132" s="8" t="n">
        <f aca="false">SUMIFS('Source'!$D:$D,'Source'!$A:$A,"114 - IL online",'Source'!$B:$B,$A132)</f>
        <v>18</v>
      </c>
      <c r="D132" s="8" t="n">
        <f aca="false">SUMIFS('Source'!$F:$F,'Source'!$A:$A,"114 - IL online",'Source'!$B:$B,$A132)</f>
        <v>13</v>
      </c>
      <c r="E132" s="8" t="n">
        <f aca="false">D132*$J$5</f>
        <v>16.4210526315789</v>
      </c>
      <c r="F132" s="8" t="n">
        <f aca="false">E132-C132</f>
        <v>-1.57894736842105</v>
      </c>
      <c r="G132" s="9" t="n">
        <f aca="false">IF(AND(C132=0,E132=0),0,IF(C132=0,"New",(E132-C132)/C132))</f>
        <v>-0.0877192982456142</v>
      </c>
      <c r="H132" s="8" t="n">
        <f aca="false">SUMIFS('Source'!$E:$E,'Source'!$A:$A,"114 - IL online",'Source'!$B:$B,$A132)</f>
        <v>6268.91</v>
      </c>
      <c r="I132" s="8" t="n">
        <f aca="false">SUMIFS('Source'!$G:$G,'Source'!$A:$A,"114 - IL online",'Source'!$B:$B,$A132)</f>
        <v>4727.73</v>
      </c>
      <c r="J132" s="8" t="n">
        <f aca="false">I132*$J$5</f>
        <v>5971.86947368421</v>
      </c>
      <c r="K132" s="8" t="n">
        <f aca="false">J132-H132</f>
        <v>-297.04052631579</v>
      </c>
      <c r="L132" s="9" t="n">
        <f aca="false">IF(AND(H132=0,J132=0),0,IF(H132=0,"New",(J132-H132)/H132))</f>
        <v>-0.0473831218370961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879</v>
      </c>
      <c r="B133" s="7" t="str">
        <f aca="false">IFERROR(INDEX('Source'!$C:$C,MATCH($A133,'Source'!$B:$B,0)),"")</f>
        <v>סד קרסול</v>
      </c>
      <c r="C133" s="8" t="n">
        <f aca="false">SUMIFS('Source'!$D:$D,'Source'!$A:$A,"114 - IL online",'Source'!$B:$B,$A133)</f>
        <v>0</v>
      </c>
      <c r="D133" s="8" t="n">
        <f aca="false">SUMIFS('Source'!$F:$F,'Source'!$A:$A,"114 - IL online",'Source'!$B:$B,$A133)</f>
        <v>4</v>
      </c>
      <c r="E133" s="8" t="n">
        <f aca="false">D133*$J$5</f>
        <v>5.05263157894737</v>
      </c>
      <c r="F133" s="8" t="n">
        <f aca="false">E133-C133</f>
        <v>5.05263157894737</v>
      </c>
      <c r="G133" s="9" t="str">
        <f aca="false">IF(AND(C133=0,E133=0),0,IF(C133=0,"New",(E133-C133)/C133))</f>
        <v>New</v>
      </c>
      <c r="H133" s="8" t="n">
        <f aca="false">SUMIFS('Source'!$E:$E,'Source'!$A:$A,"114 - IL online",'Source'!$B:$B,$A133)</f>
        <v>0</v>
      </c>
      <c r="I133" s="8" t="n">
        <f aca="false">SUMIFS('Source'!$G:$G,'Source'!$A:$A,"114 - IL online",'Source'!$B:$B,$A133)</f>
        <v>1538.64</v>
      </c>
      <c r="J133" s="8" t="n">
        <f aca="false">I133*$J$5</f>
        <v>1943.54526315789</v>
      </c>
      <c r="K133" s="8" t="n">
        <f aca="false">J133-H133</f>
        <v>1943.54526315789</v>
      </c>
      <c r="L133" s="9" t="str">
        <f aca="false">IF(AND(H133=0,J133=0),0,IF(H133=0,"New",(J133-H133)/H133))</f>
        <v>New</v>
      </c>
      <c r="M133" s="7" t="str">
        <f aca="false">IF(AND(OR(C133&lt;&gt;0,H133&lt;&gt;0),D133=0,I133=0),"DROP",IF(AND(OR(D133&lt;&gt;0,I133&lt;&gt;0),C133=0,H133=0),"NEW",""))</f>
        <v>NEW</v>
      </c>
    </row>
    <row r="134" customFormat="false" ht="15" hidden="false" customHeight="false" outlineLevel="0" collapsed="false">
      <c r="A134" s="7" t="s">
        <v>150</v>
      </c>
      <c r="B134" s="7" t="str">
        <f aca="false">IFERROR(INDEX('Source'!$C:$C,MATCH($A134,'Source'!$B:$B,0)),"")</f>
        <v>שרוול מסיליקון ל</v>
      </c>
      <c r="C134" s="8" t="n">
        <f aca="false">SUMIFS('Source'!$D:$D,'Source'!$A:$A,"114 - IL online",'Source'!$B:$B,$A134)</f>
        <v>51</v>
      </c>
      <c r="D134" s="8" t="n">
        <f aca="false">SUMIFS('Source'!$F:$F,'Source'!$A:$A,"114 - IL online",'Source'!$B:$B,$A134)</f>
        <v>98</v>
      </c>
      <c r="E134" s="8" t="n">
        <f aca="false">D134*$J$5</f>
        <v>123.789473684211</v>
      </c>
      <c r="F134" s="8" t="n">
        <f aca="false">E134-C134</f>
        <v>72.7894736842105</v>
      </c>
      <c r="G134" s="9" t="n">
        <f aca="false">IF(AND(C134=0,E134=0),0,IF(C134=0,"New",(E134-C134)/C134))</f>
        <v>1.42724458204334</v>
      </c>
      <c r="H134" s="8" t="n">
        <f aca="false">SUMIFS('Source'!$E:$E,'Source'!$A:$A,"114 - IL online",'Source'!$B:$B,$A134)</f>
        <v>1617.89</v>
      </c>
      <c r="I134" s="8" t="n">
        <f aca="false">SUMIFS('Source'!$G:$G,'Source'!$A:$A,"114 - IL online",'Source'!$B:$B,$A134)</f>
        <v>3156.38</v>
      </c>
      <c r="J134" s="8" t="n">
        <f aca="false">I134*$J$5</f>
        <v>3987.00631578947</v>
      </c>
      <c r="K134" s="8" t="n">
        <f aca="false">J134-H134</f>
        <v>2369.11631578947</v>
      </c>
      <c r="L134" s="9" t="n">
        <f aca="false">IF(AND(H134=0,J134=0),0,IF(H134=0,"New",(J134-H134)/H134))</f>
        <v>1.4643247166306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425</v>
      </c>
      <c r="B135" s="7" t="str">
        <f aca="false">IFERROR(INDEX('Source'!$C:$C,MATCH($A135,'Source'!$B:$B,0)),"")</f>
        <v>גרבי נוחות חורף אפור</v>
      </c>
      <c r="C135" s="8" t="n">
        <f aca="false">SUMIFS('Source'!$D:$D,'Source'!$A:$A,"114 - IL online",'Source'!$B:$B,$A135)</f>
        <v>43</v>
      </c>
      <c r="D135" s="8" t="n">
        <f aca="false">SUMIFS('Source'!$F:$F,'Source'!$A:$A,"114 - IL online",'Source'!$B:$B,$A135)</f>
        <v>12</v>
      </c>
      <c r="E135" s="8" t="n">
        <f aca="false">D135*$J$5</f>
        <v>15.1578947368421</v>
      </c>
      <c r="F135" s="8" t="n">
        <f aca="false">E135-C135</f>
        <v>-27.8421052631579</v>
      </c>
      <c r="G135" s="9" t="n">
        <f aca="false">IF(AND(C135=0,E135=0),0,IF(C135=0,"New",(E135-C135)/C135))</f>
        <v>-0.64749082007344</v>
      </c>
      <c r="H135" s="8" t="n">
        <f aca="false">SUMIFS('Source'!$E:$E,'Source'!$A:$A,"114 - IL online",'Source'!$B:$B,$A135)</f>
        <v>2129.24</v>
      </c>
      <c r="I135" s="8" t="n">
        <f aca="false">SUMIFS('Source'!$G:$G,'Source'!$A:$A,"114 - IL online",'Source'!$B:$B,$A135)</f>
        <v>596.68</v>
      </c>
      <c r="J135" s="8" t="n">
        <f aca="false">I135*$J$5</f>
        <v>753.701052631579</v>
      </c>
      <c r="K135" s="8" t="n">
        <f aca="false">J135-H135</f>
        <v>-1375.53894736842</v>
      </c>
      <c r="L135" s="9" t="n">
        <f aca="false">IF(AND(H135=0,J135=0),0,IF(H135=0,"New",(J135-H135)/H135))</f>
        <v>-0.64602343905263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166</v>
      </c>
      <c r="B136" s="7" t="str">
        <f aca="false">IFERROR(INDEX('Source'!$C:$C,MATCH($A136,'Source'!$B:$B,0)),"")</f>
        <v>כרית סיליקון לעקב</v>
      </c>
      <c r="C136" s="8" t="n">
        <f aca="false">SUMIFS('Source'!$D:$D,'Source'!$A:$A,"114 - IL online",'Source'!$B:$B,$A136)</f>
        <v>9</v>
      </c>
      <c r="D136" s="8" t="n">
        <f aca="false">SUMIFS('Source'!$F:$F,'Source'!$A:$A,"114 - IL online",'Source'!$B:$B,$A136)</f>
        <v>19</v>
      </c>
      <c r="E136" s="8" t="n">
        <f aca="false">D136*$J$5</f>
        <v>24</v>
      </c>
      <c r="F136" s="8" t="n">
        <f aca="false">E136-C136</f>
        <v>15</v>
      </c>
      <c r="G136" s="9" t="n">
        <f aca="false">IF(AND(C136=0,E136=0),0,IF(C136=0,"New",(E136-C136)/C136))</f>
        <v>1.66666666666667</v>
      </c>
      <c r="H136" s="8" t="n">
        <f aca="false">SUMIFS('Source'!$E:$E,'Source'!$A:$A,"114 - IL online",'Source'!$B:$B,$A136)</f>
        <v>1451.68</v>
      </c>
      <c r="I136" s="8" t="n">
        <f aca="false">SUMIFS('Source'!$G:$G,'Source'!$A:$A,"114 - IL online",'Source'!$B:$B,$A136)</f>
        <v>2978.53</v>
      </c>
      <c r="J136" s="8" t="n">
        <f aca="false">I136*$J$5</f>
        <v>3762.35368421053</v>
      </c>
      <c r="K136" s="8" t="n">
        <f aca="false">J136-H136</f>
        <v>2310.67368421053</v>
      </c>
      <c r="L136" s="9" t="n">
        <f aca="false">IF(AND(H136=0,J136=0),0,IF(H136=0,"New",(J136-H136)/H136))</f>
        <v>1.59172385388689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819</v>
      </c>
      <c r="B137" s="7" t="str">
        <f aca="false">IFERROR(INDEX('Source'!$C:$C,MATCH($A137,'Source'!$B:$B,0)),"")</f>
        <v>חגורת צלעות לאשה</v>
      </c>
      <c r="C137" s="8" t="n">
        <f aca="false">SUMIFS('Source'!$D:$D,'Source'!$A:$A,"114 - IL online",'Source'!$B:$B,$A137)</f>
        <v>6</v>
      </c>
      <c r="D137" s="8" t="n">
        <f aca="false">SUMIFS('Source'!$F:$F,'Source'!$A:$A,"114 - IL online",'Source'!$B:$B,$A137)</f>
        <v>0</v>
      </c>
      <c r="E137" s="8" t="n">
        <f aca="false">D137*$J$5</f>
        <v>0</v>
      </c>
      <c r="F137" s="8" t="n">
        <f aca="false">E137-C137</f>
        <v>-6</v>
      </c>
      <c r="G137" s="9" t="n">
        <f aca="false">IF(AND(C137=0,E137=0),0,IF(C137=0,"New",(E137-C137)/C137))</f>
        <v>-1</v>
      </c>
      <c r="H137" s="8" t="n">
        <f aca="false">SUMIFS('Source'!$E:$E,'Source'!$A:$A,"114 - IL online",'Source'!$B:$B,$A137)</f>
        <v>1524.9</v>
      </c>
      <c r="I137" s="8" t="n">
        <f aca="false">SUMIFS('Source'!$G:$G,'Source'!$A:$A,"114 - IL online",'Source'!$B:$B,$A137)</f>
        <v>0.00999999999999091</v>
      </c>
      <c r="J137" s="8" t="n">
        <f aca="false">I137*$J$5</f>
        <v>0.0126315789473569</v>
      </c>
      <c r="K137" s="8" t="n">
        <f aca="false">J137-H137</f>
        <v>-1524.88736842105</v>
      </c>
      <c r="L137" s="9" t="n">
        <f aca="false">IF(AND(H137=0,J137=0),0,IF(H137=0,"New",(J137-H137)/H137))</f>
        <v>-0.999991716454228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613</v>
      </c>
      <c r="B138" s="7" t="str">
        <f aca="false">IFERROR(INDEX('Source'!$C:$C,MATCH($A138,'Source'!$B:$B,0)),"")</f>
        <v>מכשיר ליצוב הבוהן</v>
      </c>
      <c r="C138" s="8" t="n">
        <f aca="false">SUMIFS('Source'!$D:$D,'Source'!$A:$A,"114 - IL online",'Source'!$B:$B,$A138)</f>
        <v>14</v>
      </c>
      <c r="D138" s="8" t="n">
        <f aca="false">SUMIFS('Source'!$F:$F,'Source'!$A:$A,"114 - IL online",'Source'!$B:$B,$A138)</f>
        <v>4</v>
      </c>
      <c r="E138" s="8" t="n">
        <f aca="false">D138*$J$5</f>
        <v>5.05263157894737</v>
      </c>
      <c r="F138" s="8" t="n">
        <f aca="false">E138-C138</f>
        <v>-8.94736842105263</v>
      </c>
      <c r="G138" s="9" t="n">
        <f aca="false">IF(AND(C138=0,E138=0),0,IF(C138=0,"New",(E138-C138)/C138))</f>
        <v>-0.639097744360902</v>
      </c>
      <c r="H138" s="8" t="n">
        <f aca="false">SUMIFS('Source'!$E:$E,'Source'!$A:$A,"114 - IL online",'Source'!$B:$B,$A138)</f>
        <v>2149.27</v>
      </c>
      <c r="I138" s="8" t="n">
        <f aca="false">SUMIFS('Source'!$G:$G,'Source'!$A:$A,"114 - IL online",'Source'!$B:$B,$A138)</f>
        <v>627.65</v>
      </c>
      <c r="J138" s="8" t="n">
        <f aca="false">I138*$J$5</f>
        <v>792.821052631579</v>
      </c>
      <c r="K138" s="8" t="n">
        <f aca="false">J138-H138</f>
        <v>-1356.44894736842</v>
      </c>
      <c r="L138" s="9" t="n">
        <f aca="false">IF(AND(H138=0,J138=0),0,IF(H138=0,"New",(J138-H138)/H138))</f>
        <v>-0.631120774666943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93</v>
      </c>
      <c r="B139" s="7" t="str">
        <f aca="false">IFERROR(INDEX('Source'!$C:$C,MATCH($A139,'Source'!$B:$B,0)),"")</f>
        <v>מדרסי ג'ל מולטי ספורט</v>
      </c>
      <c r="C139" s="8" t="n">
        <f aca="false">SUMIFS('Source'!$D:$D,'Source'!$A:$A,"114 - IL online",'Source'!$B:$B,$A139)</f>
        <v>7</v>
      </c>
      <c r="D139" s="8" t="n">
        <f aca="false">SUMIFS('Source'!$F:$F,'Source'!$A:$A,"114 - IL online",'Source'!$B:$B,$A139)</f>
        <v>14</v>
      </c>
      <c r="E139" s="8" t="n">
        <f aca="false">D139*$J$5</f>
        <v>17.6842105263158</v>
      </c>
      <c r="F139" s="8" t="n">
        <f aca="false">E139-C139</f>
        <v>10.6842105263158</v>
      </c>
      <c r="G139" s="9" t="n">
        <f aca="false">IF(AND(C139=0,E139=0),0,IF(C139=0,"New",(E139-C139)/C139))</f>
        <v>1.52631578947368</v>
      </c>
      <c r="H139" s="8" t="n">
        <f aca="false">SUMIFS('Source'!$E:$E,'Source'!$A:$A,"114 - IL online",'Source'!$B:$B,$A139)</f>
        <v>1382.35</v>
      </c>
      <c r="I139" s="8" t="n">
        <f aca="false">SUMIFS('Source'!$G:$G,'Source'!$A:$A,"114 - IL online",'Source'!$B:$B,$A139)</f>
        <v>2893.34</v>
      </c>
      <c r="J139" s="8" t="n">
        <f aca="false">I139*$J$5</f>
        <v>3654.7452631579</v>
      </c>
      <c r="K139" s="8" t="n">
        <f aca="false">J139-H139</f>
        <v>2272.3952631579</v>
      </c>
      <c r="L139" s="9" t="n">
        <f aca="false">IF(AND(H139=0,J139=0),0,IF(H139=0,"New",(J139-H139)/H139))</f>
        <v>1.64386390071827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307</v>
      </c>
      <c r="B140" s="7" t="str">
        <f aca="false">IFERROR(INDEX('Source'!$C:$C,MATCH($A140,'Source'!$B:$B,0)),"")</f>
        <v>חגורה למנותחי בית החזה</v>
      </c>
      <c r="C140" s="8" t="n">
        <f aca="false">SUMIFS('Source'!$D:$D,'Source'!$A:$A,"114 - IL online",'Source'!$B:$B,$A140)</f>
        <v>3</v>
      </c>
      <c r="D140" s="8" t="n">
        <f aca="false">SUMIFS('Source'!$F:$F,'Source'!$A:$A,"114 - IL online",'Source'!$B:$B,$A140)</f>
        <v>8</v>
      </c>
      <c r="E140" s="8" t="n">
        <f aca="false">D140*$J$5</f>
        <v>10.1052631578947</v>
      </c>
      <c r="F140" s="8" t="n">
        <f aca="false">E140-C140</f>
        <v>7.10526315789474</v>
      </c>
      <c r="G140" s="9" t="n">
        <f aca="false">IF(AND(C140=0,E140=0),0,IF(C140=0,"New",(E140-C140)/C140))</f>
        <v>2.36842105263158</v>
      </c>
      <c r="H140" s="8" t="n">
        <f aca="false">SUMIFS('Source'!$E:$E,'Source'!$A:$A,"114 - IL online",'Source'!$B:$B,$A140)</f>
        <v>807.17</v>
      </c>
      <c r="I140" s="8" t="n">
        <f aca="false">SUMIFS('Source'!$G:$G,'Source'!$A:$A,"114 - IL online",'Source'!$B:$B,$A140)</f>
        <v>2295.32</v>
      </c>
      <c r="J140" s="8" t="n">
        <f aca="false">I140*$J$5</f>
        <v>2899.35157894737</v>
      </c>
      <c r="K140" s="8" t="n">
        <f aca="false">J140-H140</f>
        <v>2092.18157894737</v>
      </c>
      <c r="L140" s="9" t="n">
        <f aca="false">IF(AND(H140=0,J140=0),0,IF(H140=0,"New",(J140-H140)/H140))</f>
        <v>2.59199620767294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88</v>
      </c>
      <c r="B141" s="7" t="str">
        <f aca="false">IFERROR(INDEX('Source'!$C:$C,MATCH($A141,'Source'!$B:$B,0)),"")</f>
        <v>חגורת גב אפורה</v>
      </c>
      <c r="C141" s="8" t="n">
        <f aca="false">SUMIFS('Source'!$D:$D,'Source'!$A:$A,"114 - IL online",'Source'!$B:$B,$A141)</f>
        <v>12</v>
      </c>
      <c r="D141" s="8" t="n">
        <f aca="false">SUMIFS('Source'!$F:$F,'Source'!$A:$A,"114 - IL online",'Source'!$B:$B,$A141)</f>
        <v>4</v>
      </c>
      <c r="E141" s="8" t="n">
        <f aca="false">D141*$J$5</f>
        <v>5.05263157894737</v>
      </c>
      <c r="F141" s="8" t="n">
        <f aca="false">E141-C141</f>
        <v>-6.94736842105263</v>
      </c>
      <c r="G141" s="9" t="n">
        <f aca="false">IF(AND(C141=0,E141=0),0,IF(C141=0,"New",(E141-C141)/C141))</f>
        <v>-0.578947368421053</v>
      </c>
      <c r="H141" s="8" t="n">
        <f aca="false">SUMIFS('Source'!$E:$E,'Source'!$A:$A,"114 - IL online",'Source'!$B:$B,$A141)</f>
        <v>2290.76</v>
      </c>
      <c r="I141" s="8" t="n">
        <f aca="false">SUMIFS('Source'!$G:$G,'Source'!$A:$A,"114 - IL online",'Source'!$B:$B,$A141)</f>
        <v>825.94</v>
      </c>
      <c r="J141" s="8" t="n">
        <f aca="false">I141*$J$5</f>
        <v>1043.29263157895</v>
      </c>
      <c r="K141" s="8" t="n">
        <f aca="false">J141-H141</f>
        <v>-1247.46736842105</v>
      </c>
      <c r="L141" s="9" t="n">
        <f aca="false">IF(AND(H141=0,J141=0),0,IF(H141=0,"New",(J141-H141)/H141))</f>
        <v>-0.544564846784933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352</v>
      </c>
      <c r="B142" s="7" t="str">
        <f aca="false">IFERROR(INDEX('Source'!$C:$C,MATCH($A142,'Source'!$B:$B,0)),"")</f>
        <v>מגן ברך SC422</v>
      </c>
      <c r="C142" s="8" t="n">
        <f aca="false">SUMIFS('Source'!$D:$D,'Source'!$A:$A,"114 - IL online",'Source'!$B:$B,$A142)</f>
        <v>24</v>
      </c>
      <c r="D142" s="8" t="n">
        <f aca="false">SUMIFS('Source'!$F:$F,'Source'!$A:$A,"114 - IL online",'Source'!$B:$B,$A142)</f>
        <v>32</v>
      </c>
      <c r="E142" s="8" t="n">
        <f aca="false">D142*$J$5</f>
        <v>40.4210526315789</v>
      </c>
      <c r="F142" s="8" t="n">
        <f aca="false">E142-C142</f>
        <v>16.4210526315789</v>
      </c>
      <c r="G142" s="9" t="n">
        <f aca="false">IF(AND(C142=0,E142=0),0,IF(C142=0,"New",(E142-C142)/C142))</f>
        <v>0.684210526315789</v>
      </c>
      <c r="H142" s="8" t="n">
        <f aca="false">SUMIFS('Source'!$E:$E,'Source'!$A:$A,"114 - IL online",'Source'!$B:$B,$A142)</f>
        <v>5398.22</v>
      </c>
      <c r="I142" s="8" t="n">
        <f aca="false">SUMIFS('Source'!$G:$G,'Source'!$A:$A,"114 - IL online",'Source'!$B:$B,$A142)</f>
        <v>6862.08</v>
      </c>
      <c r="J142" s="8" t="n">
        <f aca="false">I142*$J$5</f>
        <v>8667.89052631579</v>
      </c>
      <c r="K142" s="8" t="n">
        <f aca="false">J142-H142</f>
        <v>3269.67052631579</v>
      </c>
      <c r="L142" s="9" t="n">
        <f aca="false">IF(AND(H142=0,J142=0),0,IF(H142=0,"New",(J142-H142)/H142))</f>
        <v>0.605694196664046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453</v>
      </c>
      <c r="B143" s="7" t="str">
        <f aca="false">IFERROR(INDEX('Source'!$C:$C,MATCH($A143,'Source'!$B:$B,0)),"")</f>
        <v>מישר כתפיים</v>
      </c>
      <c r="C143" s="8" t="n">
        <f aca="false">SUMIFS('Source'!$D:$D,'Source'!$A:$A,"114 - IL online",'Source'!$B:$B,$A143)</f>
        <v>4</v>
      </c>
      <c r="D143" s="8" t="n">
        <f aca="false">SUMIFS('Source'!$F:$F,'Source'!$A:$A,"114 - IL online",'Source'!$B:$B,$A143)</f>
        <v>9</v>
      </c>
      <c r="E143" s="8" t="n">
        <f aca="false">D143*$J$5</f>
        <v>11.3684210526316</v>
      </c>
      <c r="F143" s="8" t="n">
        <f aca="false">E143-C143</f>
        <v>7.36842105263158</v>
      </c>
      <c r="G143" s="9" t="n">
        <f aca="false">IF(AND(C143=0,E143=0),0,IF(C143=0,"New",(E143-C143)/C143))</f>
        <v>1.84210526315789</v>
      </c>
      <c r="H143" s="8" t="n">
        <f aca="false">SUMIFS('Source'!$E:$E,'Source'!$A:$A,"114 - IL online",'Source'!$B:$B,$A143)</f>
        <v>1082.33</v>
      </c>
      <c r="I143" s="8" t="n">
        <f aca="false">SUMIFS('Source'!$G:$G,'Source'!$A:$A,"114 - IL online",'Source'!$B:$B,$A143)</f>
        <v>2535.29</v>
      </c>
      <c r="J143" s="8" t="n">
        <f aca="false">I143*$J$5</f>
        <v>3202.47157894737</v>
      </c>
      <c r="K143" s="8" t="n">
        <f aca="false">J143-H143</f>
        <v>2120.14157894737</v>
      </c>
      <c r="L143" s="9" t="n">
        <f aca="false">IF(AND(H143=0,J143=0),0,IF(H143=0,"New",(J143-H143)/H143))</f>
        <v>1.95886797829439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1041</v>
      </c>
      <c r="B144" s="7" t="str">
        <f aca="false">IFERROR(INDEX('Source'!$C:$C,MATCH($A144,'Source'!$B:$B,0)),"")</f>
        <v>חגורה אוורירית איטלקית</v>
      </c>
      <c r="C144" s="8" t="n">
        <f aca="false">SUMIFS('Source'!$D:$D,'Source'!$A:$A,"114 - IL online",'Source'!$B:$B,$A144)</f>
        <v>0</v>
      </c>
      <c r="D144" s="8" t="n">
        <f aca="false">SUMIFS('Source'!$F:$F,'Source'!$A:$A,"114 - IL online",'Source'!$B:$B,$A144)</f>
        <v>3</v>
      </c>
      <c r="E144" s="8" t="n">
        <f aca="false">D144*$J$5</f>
        <v>3.78947368421053</v>
      </c>
      <c r="F144" s="8" t="n">
        <f aca="false">E144-C144</f>
        <v>3.78947368421053</v>
      </c>
      <c r="G144" s="9" t="str">
        <f aca="false">IF(AND(C144=0,E144=0),0,IF(C144=0,"New",(E144-C144)/C144))</f>
        <v>New</v>
      </c>
      <c r="H144" s="8" t="n">
        <f aca="false">SUMIFS('Source'!$E:$E,'Source'!$A:$A,"114 - IL online",'Source'!$B:$B,$A144)</f>
        <v>0</v>
      </c>
      <c r="I144" s="8" t="n">
        <f aca="false">SUMIFS('Source'!$G:$G,'Source'!$A:$A,"114 - IL online",'Source'!$B:$B,$A144)</f>
        <v>1423.47</v>
      </c>
      <c r="J144" s="8" t="n">
        <f aca="false">I144*$J$5</f>
        <v>1798.06736842105</v>
      </c>
      <c r="K144" s="8" t="n">
        <f aca="false">J144-H144</f>
        <v>1798.06736842105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463</v>
      </c>
      <c r="B145" s="7" t="str">
        <f aca="false">IFERROR(INDEX('Source'!$C:$C,MATCH($A145,'Source'!$B:$B,0)),"")</f>
        <v>חגורה לשבר טבור</v>
      </c>
      <c r="C145" s="8" t="n">
        <f aca="false">SUMIFS('Source'!$D:$D,'Source'!$A:$A,"114 - IL online",'Source'!$B:$B,$A145)</f>
        <v>2</v>
      </c>
      <c r="D145" s="8" t="n">
        <f aca="false">SUMIFS('Source'!$F:$F,'Source'!$A:$A,"114 - IL online",'Source'!$B:$B,$A145)</f>
        <v>7</v>
      </c>
      <c r="E145" s="8" t="n">
        <f aca="false">D145*$J$5</f>
        <v>8.84210526315789</v>
      </c>
      <c r="F145" s="8" t="n">
        <f aca="false">E145-C145</f>
        <v>6.84210526315789</v>
      </c>
      <c r="G145" s="9" t="n">
        <f aca="false">IF(AND(C145=0,E145=0),0,IF(C145=0,"New",(E145-C145)/C145))</f>
        <v>3.42105263157895</v>
      </c>
      <c r="H145" s="8" t="n">
        <f aca="false">SUMIFS('Source'!$E:$E,'Source'!$A:$A,"114 - IL online",'Source'!$B:$B,$A145)</f>
        <v>481.04</v>
      </c>
      <c r="I145" s="8" t="n">
        <f aca="false">SUMIFS('Source'!$G:$G,'Source'!$A:$A,"114 - IL online",'Source'!$B:$B,$A145)</f>
        <v>1901.53</v>
      </c>
      <c r="J145" s="8" t="n">
        <f aca="false">I145*$J$5</f>
        <v>2401.93263157895</v>
      </c>
      <c r="K145" s="8" t="n">
        <f aca="false">J145-H145</f>
        <v>1920.89263157895</v>
      </c>
      <c r="L145" s="9" t="n">
        <f aca="false">IF(AND(H145=0,J145=0),0,IF(H145=0,"New",(J145-H145)/H145))</f>
        <v>3.99320769910807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279</v>
      </c>
      <c r="B146" s="7" t="str">
        <f aca="false">IFERROR(INDEX('Source'!$C:$C,MATCH($A146,'Source'!$B:$B,0)),"")</f>
        <v>מגן מרפק</v>
      </c>
      <c r="C146" s="8" t="n">
        <f aca="false">SUMIFS('Source'!$D:$D,'Source'!$A:$A,"114 - IL online",'Source'!$B:$B,$A146)</f>
        <v>46</v>
      </c>
      <c r="D146" s="8" t="n">
        <f aca="false">SUMIFS('Source'!$F:$F,'Source'!$A:$A,"114 - IL online",'Source'!$B:$B,$A146)</f>
        <v>25</v>
      </c>
      <c r="E146" s="8" t="n">
        <f aca="false">D146*$J$5</f>
        <v>31.5789473684211</v>
      </c>
      <c r="F146" s="8" t="n">
        <f aca="false">E146-C146</f>
        <v>-14.4210526315789</v>
      </c>
      <c r="G146" s="9" t="n">
        <f aca="false">IF(AND(C146=0,E146=0),0,IF(C146=0,"New",(E146-C146)/C146))</f>
        <v>-0.31350114416476</v>
      </c>
      <c r="H146" s="8" t="n">
        <f aca="false">SUMIFS('Source'!$E:$E,'Source'!$A:$A,"114 - IL online",'Source'!$B:$B,$A146)</f>
        <v>3244.73</v>
      </c>
      <c r="I146" s="8" t="n">
        <f aca="false">SUMIFS('Source'!$G:$G,'Source'!$A:$A,"114 - IL online",'Source'!$B:$B,$A146)</f>
        <v>1839.94</v>
      </c>
      <c r="J146" s="8" t="n">
        <f aca="false">I146*$J$5</f>
        <v>2324.13473684211</v>
      </c>
      <c r="K146" s="8" t="n">
        <f aca="false">J146-H146</f>
        <v>-920.595263157895</v>
      </c>
      <c r="L146" s="9" t="n">
        <f aca="false">IF(AND(H146=0,J146=0),0,IF(H146=0,"New",(J146-H146)/H146))</f>
        <v>-0.283720144097627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678</v>
      </c>
      <c r="B147" s="7" t="str">
        <f aca="false">IFERROR(INDEX('Source'!$C:$C,MATCH($A147,'Source'!$B:$B,0)),"")</f>
        <v>מגן לכתף ימין/שמאל</v>
      </c>
      <c r="C147" s="8" t="n">
        <f aca="false">SUMIFS('Source'!$D:$D,'Source'!$A:$A,"114 - IL online",'Source'!$B:$B,$A147)</f>
        <v>7</v>
      </c>
      <c r="D147" s="8" t="n">
        <f aca="false">SUMIFS('Source'!$F:$F,'Source'!$A:$A,"114 - IL online",'Source'!$B:$B,$A147)</f>
        <v>11</v>
      </c>
      <c r="E147" s="8" t="n">
        <f aca="false">D147*$J$5</f>
        <v>13.8947368421053</v>
      </c>
      <c r="F147" s="8" t="n">
        <f aca="false">E147-C147</f>
        <v>6.89473684210526</v>
      </c>
      <c r="G147" s="9" t="n">
        <f aca="false">IF(AND(C147=0,E147=0),0,IF(C147=0,"New",(E147-C147)/C147))</f>
        <v>0.984962406015037</v>
      </c>
      <c r="H147" s="8" t="n">
        <f aca="false">SUMIFS('Source'!$E:$E,'Source'!$A:$A,"114 - IL online",'Source'!$B:$B,$A147)</f>
        <v>2187.78</v>
      </c>
      <c r="I147" s="8" t="n">
        <f aca="false">SUMIFS('Source'!$G:$G,'Source'!$A:$A,"114 - IL online",'Source'!$B:$B,$A147)</f>
        <v>3592.34</v>
      </c>
      <c r="J147" s="8" t="n">
        <f aca="false">I147*$J$5</f>
        <v>4537.69263157895</v>
      </c>
      <c r="K147" s="8" t="n">
        <f aca="false">J147-H147</f>
        <v>2349.91263157895</v>
      </c>
      <c r="L147" s="9" t="n">
        <f aca="false">IF(AND(H147=0,J147=0),0,IF(H147=0,"New",(J147-H147)/H147))</f>
        <v>1.07410828857515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855</v>
      </c>
      <c r="B148" s="7" t="str">
        <f aca="false">IFERROR(INDEX('Source'!$C:$C,MATCH($A148,'Source'!$B:$B,0)),"")</f>
        <v>חגורת בטן לנורבגיה</v>
      </c>
      <c r="C148" s="8" t="n">
        <f aca="false">SUMIFS('Source'!$D:$D,'Source'!$A:$A,"114 - IL online",'Source'!$B:$B,$A148)</f>
        <v>4</v>
      </c>
      <c r="D148" s="8" t="n">
        <f aca="false">SUMIFS('Source'!$F:$F,'Source'!$A:$A,"114 - IL online",'Source'!$B:$B,$A148)</f>
        <v>0</v>
      </c>
      <c r="E148" s="8" t="n">
        <f aca="false">D148*$J$5</f>
        <v>0</v>
      </c>
      <c r="F148" s="8" t="n">
        <f aca="false">E148-C148</f>
        <v>-4</v>
      </c>
      <c r="G148" s="9" t="n">
        <f aca="false">IF(AND(C148=0,E148=0),0,IF(C148=0,"New",(E148-C148)/C148))</f>
        <v>-1</v>
      </c>
      <c r="H148" s="8" t="n">
        <f aca="false">SUMIFS('Source'!$E:$E,'Source'!$A:$A,"114 - IL online",'Source'!$B:$B,$A148)</f>
        <v>1404.01</v>
      </c>
      <c r="I148" s="8" t="n">
        <f aca="false">SUMIFS('Source'!$G:$G,'Source'!$A:$A,"114 - IL online",'Source'!$B:$B,$A148)</f>
        <v>0</v>
      </c>
      <c r="J148" s="8" t="n">
        <f aca="false">I148*$J$5</f>
        <v>0</v>
      </c>
      <c r="K148" s="8" t="n">
        <f aca="false">J148-H148</f>
        <v>-1404.01</v>
      </c>
      <c r="L148" s="9" t="n">
        <f aca="false">IF(AND(H148=0,J148=0),0,IF(H148=0,"New",(J148-H148)/H148))</f>
        <v>-1</v>
      </c>
      <c r="M148" s="7" t="str">
        <f aca="false">IF(AND(OR(C148&lt;&gt;0,H148&lt;&gt;0),D148=0,I148=0),"DROP",IF(AND(OR(D148&lt;&gt;0,I148&lt;&gt;0),C148=0,H148=0),"NEW",""))</f>
        <v>DROP</v>
      </c>
    </row>
    <row r="149" customFormat="false" ht="15" hidden="false" customHeight="false" outlineLevel="0" collapsed="false">
      <c r="A149" s="7" t="s">
        <v>412</v>
      </c>
      <c r="B149" s="7" t="str">
        <f aca="false">IFERROR(INDEX('Source'!$C:$C,MATCH($A149,'Source'!$B:$B,0)),"")</f>
        <v>מגן קרסול ימין SC35</v>
      </c>
      <c r="C149" s="8" t="n">
        <f aca="false">SUMIFS('Source'!$D:$D,'Source'!$A:$A,"114 - IL online",'Source'!$B:$B,$A149)</f>
        <v>19</v>
      </c>
      <c r="D149" s="8" t="n">
        <f aca="false">SUMIFS('Source'!$F:$F,'Source'!$A:$A,"114 - IL online",'Source'!$B:$B,$A149)</f>
        <v>8</v>
      </c>
      <c r="E149" s="8" t="n">
        <f aca="false">D149*$J$5</f>
        <v>10.1052631578947</v>
      </c>
      <c r="F149" s="8" t="n">
        <f aca="false">E149-C149</f>
        <v>-8.89473684210526</v>
      </c>
      <c r="G149" s="9" t="n">
        <f aca="false">IF(AND(C149=0,E149=0),0,IF(C149=0,"New",(E149-C149)/C149))</f>
        <v>-0.46814404432133</v>
      </c>
      <c r="H149" s="8" t="n">
        <f aca="false">SUMIFS('Source'!$E:$E,'Source'!$A:$A,"114 - IL online",'Source'!$B:$B,$A149)</f>
        <v>2558.22</v>
      </c>
      <c r="I149" s="8" t="n">
        <f aca="false">SUMIFS('Source'!$G:$G,'Source'!$A:$A,"114 - IL online",'Source'!$B:$B,$A149)</f>
        <v>1168.91</v>
      </c>
      <c r="J149" s="8" t="n">
        <f aca="false">I149*$J$5</f>
        <v>1476.51789473684</v>
      </c>
      <c r="K149" s="8" t="n">
        <f aca="false">J149-H149</f>
        <v>-1081.70210526316</v>
      </c>
      <c r="L149" s="9" t="n">
        <f aca="false">IF(AND(H149=0,J149=0),0,IF(H149=0,"New",(J149-H149)/H149))</f>
        <v>-0.422833886555166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1042</v>
      </c>
      <c r="B150" s="7" t="str">
        <f aca="false">IFERROR(INDEX('Source'!$C:$C,MATCH($A150,'Source'!$B:$B,0)),"")</f>
        <v>מגן ברך משופר עם צ</v>
      </c>
      <c r="C150" s="8" t="n">
        <f aca="false">SUMIFS('Source'!$D:$D,'Source'!$A:$A,"114 - IL online",'Source'!$B:$B,$A150)</f>
        <v>0</v>
      </c>
      <c r="D150" s="8" t="n">
        <f aca="false">SUMIFS('Source'!$F:$F,'Source'!$A:$A,"114 - IL online",'Source'!$B:$B,$A150)</f>
        <v>2</v>
      </c>
      <c r="E150" s="8" t="n">
        <f aca="false">D150*$J$5</f>
        <v>2.52631578947368</v>
      </c>
      <c r="F150" s="8" t="n">
        <f aca="false">E150-C150</f>
        <v>2.52631578947368</v>
      </c>
      <c r="G150" s="9" t="str">
        <f aca="false">IF(AND(C150=0,E150=0),0,IF(C150=0,"New",(E150-C150)/C150))</f>
        <v>New</v>
      </c>
      <c r="H150" s="8" t="n">
        <f aca="false">SUMIFS('Source'!$E:$E,'Source'!$A:$A,"114 - IL online",'Source'!$B:$B,$A150)</f>
        <v>0</v>
      </c>
      <c r="I150" s="8" t="n">
        <f aca="false">SUMIFS('Source'!$G:$G,'Source'!$A:$A,"114 - IL online",'Source'!$B:$B,$A150)</f>
        <v>1384.59</v>
      </c>
      <c r="J150" s="8" t="n">
        <f aca="false">I150*$J$5</f>
        <v>1748.95578947368</v>
      </c>
      <c r="K150" s="8" t="n">
        <f aca="false">J150-H150</f>
        <v>1748.95578947368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158</v>
      </c>
      <c r="B151" s="7" t="str">
        <f aca="false">IFERROR(INDEX('Source'!$C:$C,MATCH($A151,'Source'!$B:$B,0)),"")</f>
        <v>רצועות פיקה לברך</v>
      </c>
      <c r="C151" s="8" t="n">
        <f aca="false">SUMIFS('Source'!$D:$D,'Source'!$A:$A,"114 - IL online",'Source'!$B:$B,$A151)</f>
        <v>20</v>
      </c>
      <c r="D151" s="8" t="n">
        <f aca="false">SUMIFS('Source'!$F:$F,'Source'!$A:$A,"114 - IL online",'Source'!$B:$B,$A151)</f>
        <v>34</v>
      </c>
      <c r="E151" s="8" t="n">
        <f aca="false">D151*$J$5</f>
        <v>42.9473684210526</v>
      </c>
      <c r="F151" s="8" t="n">
        <f aca="false">E151-C151</f>
        <v>22.9473684210526</v>
      </c>
      <c r="G151" s="9" t="n">
        <f aca="false">IF(AND(C151=0,E151=0),0,IF(C151=0,"New",(E151-C151)/C151))</f>
        <v>1.14736842105263</v>
      </c>
      <c r="H151" s="8" t="n">
        <f aca="false">SUMIFS('Source'!$E:$E,'Source'!$A:$A,"114 - IL online",'Source'!$B:$B,$A151)</f>
        <v>1809.11</v>
      </c>
      <c r="I151" s="8" t="n">
        <f aca="false">SUMIFS('Source'!$G:$G,'Source'!$A:$A,"114 - IL online",'Source'!$B:$B,$A151)</f>
        <v>3139.12</v>
      </c>
      <c r="J151" s="8" t="n">
        <f aca="false">I151*$J$5</f>
        <v>3965.20421052632</v>
      </c>
      <c r="K151" s="8" t="n">
        <f aca="false">J151-H151</f>
        <v>2156.09421052632</v>
      </c>
      <c r="L151" s="9" t="n">
        <f aca="false">IF(AND(H151=0,J151=0),0,IF(H151=0,"New",(J151-H151)/H151))</f>
        <v>1.19179829337426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749</v>
      </c>
      <c r="B152" s="7" t="str">
        <f aca="false">IFERROR(INDEX('Source'!$C:$C,MATCH($A152,'Source'!$B:$B,0)),"")</f>
        <v>מגן ברך סיליקון - אנטומיק</v>
      </c>
      <c r="C152" s="8" t="n">
        <f aca="false">SUMIFS('Source'!$D:$D,'Source'!$A:$A,"114 - IL online",'Source'!$B:$B,$A152)</f>
        <v>9</v>
      </c>
      <c r="D152" s="8" t="n">
        <f aca="false">SUMIFS('Source'!$F:$F,'Source'!$A:$A,"114 - IL online",'Source'!$B:$B,$A152)</f>
        <v>7</v>
      </c>
      <c r="E152" s="8" t="n">
        <f aca="false">D152*$J$5</f>
        <v>8.84210526315789</v>
      </c>
      <c r="F152" s="8" t="n">
        <f aca="false">E152-C152</f>
        <v>-0.157894736842106</v>
      </c>
      <c r="G152" s="9" t="n">
        <f aca="false">IF(AND(C152=0,E152=0),0,IF(C152=0,"New",(E152-C152)/C152))</f>
        <v>-0.0175438596491229</v>
      </c>
      <c r="H152" s="8" t="n">
        <f aca="false">SUMIFS('Source'!$E:$E,'Source'!$A:$A,"114 - IL online",'Source'!$B:$B,$A152)</f>
        <v>2960.06</v>
      </c>
      <c r="I152" s="8" t="n">
        <f aca="false">SUMIFS('Source'!$G:$G,'Source'!$A:$A,"114 - IL online",'Source'!$B:$B,$A152)</f>
        <v>1638.38</v>
      </c>
      <c r="J152" s="8" t="n">
        <f aca="false">I152*$J$5</f>
        <v>2069.53263157895</v>
      </c>
      <c r="K152" s="8" t="n">
        <f aca="false">J152-H152</f>
        <v>-890.527368421052</v>
      </c>
      <c r="L152" s="9" t="n">
        <f aca="false">IF(AND(H152=0,J152=0),0,IF(H152=0,"New",(J152-H152)/H152))</f>
        <v>-0.300847742417739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533</v>
      </c>
      <c r="B153" s="7" t="str">
        <f aca="false">IFERROR(INDEX('Source'!$C:$C,MATCH($A153,'Source'!$B:$B,0)),"")</f>
        <v>מתלה יד + קיבוע מרפק</v>
      </c>
      <c r="C153" s="8" t="n">
        <f aca="false">SUMIFS('Source'!$D:$D,'Source'!$A:$A,"114 - IL online",'Source'!$B:$B,$A153)</f>
        <v>23</v>
      </c>
      <c r="D153" s="8" t="n">
        <f aca="false">SUMIFS('Source'!$F:$F,'Source'!$A:$A,"114 - IL online",'Source'!$B:$B,$A153)</f>
        <v>14</v>
      </c>
      <c r="E153" s="8" t="n">
        <f aca="false">D153*$J$5</f>
        <v>17.6842105263158</v>
      </c>
      <c r="F153" s="8" t="n">
        <f aca="false">E153-C153</f>
        <v>-5.31578947368421</v>
      </c>
      <c r="G153" s="9" t="n">
        <f aca="false">IF(AND(C153=0,E153=0),0,IF(C153=0,"New",(E153-C153)/C153))</f>
        <v>-0.231121281464531</v>
      </c>
      <c r="H153" s="8" t="n">
        <f aca="false">SUMIFS('Source'!$E:$E,'Source'!$A:$A,"114 - IL online",'Source'!$B:$B,$A153)</f>
        <v>3618.72</v>
      </c>
      <c r="I153" s="8" t="n">
        <f aca="false">SUMIFS('Source'!$G:$G,'Source'!$A:$A,"114 - IL online",'Source'!$B:$B,$A153)</f>
        <v>2309.85</v>
      </c>
      <c r="J153" s="8" t="n">
        <f aca="false">I153*$J$5</f>
        <v>2917.70526315789</v>
      </c>
      <c r="K153" s="8" t="n">
        <f aca="false">J153-H153</f>
        <v>-701.014736842105</v>
      </c>
      <c r="L153" s="9" t="n">
        <f aca="false">IF(AND(H153=0,J153=0),0,IF(H153=0,"New",(J153-H153)/H153))</f>
        <v>-0.193718977108509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162</v>
      </c>
      <c r="B154" s="7" t="str">
        <f aca="false">IFERROR(INDEX('Source'!$C:$C,MATCH($A154,'Source'!$B:$B,0)),"")</f>
        <v>חבק טניס</v>
      </c>
      <c r="C154" s="8" t="n">
        <f aca="false">SUMIFS('Source'!$D:$D,'Source'!$A:$A,"114 - IL online",'Source'!$B:$B,$A154)</f>
        <v>177</v>
      </c>
      <c r="D154" s="8" t="n">
        <f aca="false">SUMIFS('Source'!$F:$F,'Source'!$A:$A,"114 - IL online",'Source'!$B:$B,$A154)</f>
        <v>151</v>
      </c>
      <c r="E154" s="8" t="n">
        <f aca="false">D154*$J$5</f>
        <v>190.736842105263</v>
      </c>
      <c r="F154" s="8" t="n">
        <f aca="false">E154-C154</f>
        <v>13.7368421052632</v>
      </c>
      <c r="G154" s="9" t="n">
        <f aca="false">IF(AND(C154=0,E154=0),0,IF(C154=0,"New",(E154-C154)/C154))</f>
        <v>0.0776092774308653</v>
      </c>
      <c r="H154" s="8" t="n">
        <f aca="false">SUMIFS('Source'!$E:$E,'Source'!$A:$A,"114 - IL online",'Source'!$B:$B,$A154)</f>
        <v>11579.94</v>
      </c>
      <c r="I154" s="8" t="n">
        <f aca="false">SUMIFS('Source'!$G:$G,'Source'!$A:$A,"114 - IL online",'Source'!$B:$B,$A154)</f>
        <v>10272.38</v>
      </c>
      <c r="J154" s="8" t="n">
        <f aca="false">I154*$J$5</f>
        <v>12975.6378947368</v>
      </c>
      <c r="K154" s="8" t="n">
        <f aca="false">J154-H154</f>
        <v>1395.69789473684</v>
      </c>
      <c r="L154" s="9" t="n">
        <f aca="false">IF(AND(H154=0,J154=0),0,IF(H154=0,"New",(J154-H154)/H154))</f>
        <v>0.120527212985287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251</v>
      </c>
      <c r="B155" s="7" t="str">
        <f aca="false">IFERROR(INDEX('Source'!$C:$C,MATCH($A155,'Source'!$B:$B,0)),"")</f>
        <v>כפפת אגודל לחץ</v>
      </c>
      <c r="C155" s="8" t="n">
        <f aca="false">SUMIFS('Source'!$D:$D,'Source'!$A:$A,"114 - IL online",'Source'!$B:$B,$A155)</f>
        <v>67</v>
      </c>
      <c r="D155" s="8" t="n">
        <f aca="false">SUMIFS('Source'!$F:$F,'Source'!$A:$A,"114 - IL online",'Source'!$B:$B,$A155)</f>
        <v>81</v>
      </c>
      <c r="E155" s="8" t="n">
        <f aca="false">D155*$J$5</f>
        <v>102.315789473684</v>
      </c>
      <c r="F155" s="8" t="n">
        <f aca="false">E155-C155</f>
        <v>35.3157894736842</v>
      </c>
      <c r="G155" s="9" t="n">
        <f aca="false">IF(AND(C155=0,E155=0),0,IF(C155=0,"New",(E155-C155)/C155))</f>
        <v>0.527101335428122</v>
      </c>
      <c r="H155" s="8" t="n">
        <f aca="false">SUMIFS('Source'!$E:$E,'Source'!$A:$A,"114 - IL online",'Source'!$B:$B,$A155)</f>
        <v>4170.49</v>
      </c>
      <c r="I155" s="8" t="n">
        <f aca="false">SUMIFS('Source'!$G:$G,'Source'!$A:$A,"114 - IL online",'Source'!$B:$B,$A155)</f>
        <v>5475.48</v>
      </c>
      <c r="J155" s="8" t="n">
        <f aca="false">I155*$J$5</f>
        <v>6916.39578947368</v>
      </c>
      <c r="K155" s="8" t="n">
        <f aca="false">J155-H155</f>
        <v>2745.90578947368</v>
      </c>
      <c r="L155" s="9" t="n">
        <f aca="false">IF(AND(H155=0,J155=0),0,IF(H155=0,"New",(J155-H155)/H155))</f>
        <v>0.6584132294943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300</v>
      </c>
      <c r="B156" s="7" t="str">
        <f aca="false">IFERROR(INDEX('Source'!$C:$C,MATCH($A156,'Source'!$B:$B,0)),"")</f>
        <v>ח.בטן 25 ס'מ</v>
      </c>
      <c r="C156" s="8" t="n">
        <f aca="false">SUMIFS('Source'!$D:$D,'Source'!$A:$A,"114 - IL online",'Source'!$B:$B,$A156)</f>
        <v>11</v>
      </c>
      <c r="D156" s="8" t="n">
        <f aca="false">SUMIFS('Source'!$F:$F,'Source'!$A:$A,"114 - IL online",'Source'!$B:$B,$A156)</f>
        <v>5</v>
      </c>
      <c r="E156" s="8" t="n">
        <f aca="false">D156*$J$5</f>
        <v>6.31578947368421</v>
      </c>
      <c r="F156" s="8" t="n">
        <f aca="false">E156-C156</f>
        <v>-4.68421052631579</v>
      </c>
      <c r="G156" s="9" t="n">
        <f aca="false">IF(AND(C156=0,E156=0),0,IF(C156=0,"New",(E156-C156)/C156))</f>
        <v>-0.425837320574163</v>
      </c>
      <c r="H156" s="8" t="n">
        <f aca="false">SUMIFS('Source'!$E:$E,'Source'!$A:$A,"114 - IL online",'Source'!$B:$B,$A156)</f>
        <v>2217.55</v>
      </c>
      <c r="I156" s="8" t="n">
        <f aca="false">SUMIFS('Source'!$G:$G,'Source'!$A:$A,"114 - IL online",'Source'!$B:$B,$A156)</f>
        <v>915.71</v>
      </c>
      <c r="J156" s="8" t="n">
        <f aca="false">I156*$J$5</f>
        <v>1156.68631578947</v>
      </c>
      <c r="K156" s="8" t="n">
        <f aca="false">J156-H156</f>
        <v>-1060.86368421053</v>
      </c>
      <c r="L156" s="9" t="n">
        <f aca="false">IF(AND(H156=0,J156=0),0,IF(H156=0,"New",(J156-H156)/H156))</f>
        <v>-0.47839448229376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277</v>
      </c>
      <c r="B157" s="7" t="str">
        <f aca="false">IFERROR(INDEX('Source'!$C:$C,MATCH($A157,'Source'!$B:$B,0)),"")</f>
        <v>מגן לכתף ימין/שמאל</v>
      </c>
      <c r="C157" s="8" t="n">
        <f aca="false">SUMIFS('Source'!$D:$D,'Source'!$A:$A,"114 - IL online",'Source'!$B:$B,$A157)</f>
        <v>13</v>
      </c>
      <c r="D157" s="8" t="n">
        <f aca="false">SUMIFS('Source'!$F:$F,'Source'!$A:$A,"114 - IL online",'Source'!$B:$B,$A157)</f>
        <v>17</v>
      </c>
      <c r="E157" s="8" t="n">
        <f aca="false">D157*$J$5</f>
        <v>21.4736842105263</v>
      </c>
      <c r="F157" s="8" t="n">
        <f aca="false">E157-C157</f>
        <v>8.47368421052632</v>
      </c>
      <c r="G157" s="9" t="n">
        <f aca="false">IF(AND(C157=0,E157=0),0,IF(C157=0,"New",(E157-C157)/C157))</f>
        <v>0.651821862348178</v>
      </c>
      <c r="H157" s="8" t="n">
        <f aca="false">SUMIFS('Source'!$E:$E,'Source'!$A:$A,"114 - IL online",'Source'!$B:$B,$A157)</f>
        <v>4112.05</v>
      </c>
      <c r="I157" s="8" t="n">
        <f aca="false">SUMIFS('Source'!$G:$G,'Source'!$A:$A,"114 - IL online",'Source'!$B:$B,$A157)</f>
        <v>5388.52</v>
      </c>
      <c r="J157" s="8" t="n">
        <f aca="false">I157*$J$5</f>
        <v>6806.55157894737</v>
      </c>
      <c r="K157" s="8" t="n">
        <f aca="false">J157-H157</f>
        <v>2694.50157894737</v>
      </c>
      <c r="L157" s="9" t="n">
        <f aca="false">IF(AND(H157=0,J157=0),0,IF(H157=0,"New",(J157-H157)/H157))</f>
        <v>0.655269653566316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816</v>
      </c>
      <c r="B158" s="7" t="str">
        <f aca="false">IFERROR(INDEX('Source'!$C:$C,MATCH($A158,'Source'!$B:$B,0)),"")</f>
        <v>חגורת שבר לצד שמאל</v>
      </c>
      <c r="C158" s="8" t="n">
        <f aca="false">SUMIFS('Source'!$D:$D,'Source'!$A:$A,"114 - IL online",'Source'!$B:$B,$A158)</f>
        <v>5</v>
      </c>
      <c r="D158" s="8" t="n">
        <f aca="false">SUMIFS('Source'!$F:$F,'Source'!$A:$A,"114 - IL online",'Source'!$B:$B,$A158)</f>
        <v>1</v>
      </c>
      <c r="E158" s="8" t="n">
        <f aca="false">D158*$J$5</f>
        <v>1.26315789473684</v>
      </c>
      <c r="F158" s="8" t="n">
        <f aca="false">E158-C158</f>
        <v>-3.73684210526316</v>
      </c>
      <c r="G158" s="9" t="n">
        <f aca="false">IF(AND(C158=0,E158=0),0,IF(C158=0,"New",(E158-C158)/C158))</f>
        <v>-0.747368421052632</v>
      </c>
      <c r="H158" s="8" t="n">
        <f aca="false">SUMIFS('Source'!$E:$E,'Source'!$A:$A,"114 - IL online",'Source'!$B:$B,$A158)</f>
        <v>1575.88</v>
      </c>
      <c r="I158" s="8" t="n">
        <f aca="false">SUMIFS('Source'!$G:$G,'Source'!$A:$A,"114 - IL online",'Source'!$B:$B,$A158)</f>
        <v>305.01</v>
      </c>
      <c r="J158" s="8" t="n">
        <f aca="false">I158*$J$5</f>
        <v>385.275789473684</v>
      </c>
      <c r="K158" s="8" t="n">
        <f aca="false">J158-H158</f>
        <v>-1190.60421052632</v>
      </c>
      <c r="L158" s="9" t="n">
        <f aca="false">IF(AND(H158=0,J158=0),0,IF(H158=0,"New",(J158-H158)/H158))</f>
        <v>-0.755517051124652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89</v>
      </c>
      <c r="B159" s="7" t="str">
        <f aca="false">IFERROR(INDEX('Source'!$C:$C,MATCH($A159,'Source'!$B:$B,0)),"")</f>
        <v>מדרסי ג'ל וורק</v>
      </c>
      <c r="C159" s="8" t="n">
        <f aca="false">SUMIFS('Source'!$D:$D,'Source'!$A:$A,"114 - IL online",'Source'!$B:$B,$A159)</f>
        <v>17</v>
      </c>
      <c r="D159" s="8" t="n">
        <f aca="false">SUMIFS('Source'!$F:$F,'Source'!$A:$A,"114 - IL online",'Source'!$B:$B,$A159)</f>
        <v>10</v>
      </c>
      <c r="E159" s="8" t="n">
        <f aca="false">D159*$J$5</f>
        <v>12.6315789473684</v>
      </c>
      <c r="F159" s="8" t="n">
        <f aca="false">E159-C159</f>
        <v>-4.36842105263158</v>
      </c>
      <c r="G159" s="9" t="n">
        <f aca="false">IF(AND(C159=0,E159=0),0,IF(C159=0,"New",(E159-C159)/C159))</f>
        <v>-0.256965944272446</v>
      </c>
      <c r="H159" s="8" t="n">
        <f aca="false">SUMIFS('Source'!$E:$E,'Source'!$A:$A,"114 - IL online",'Source'!$B:$B,$A159)</f>
        <v>3236.36</v>
      </c>
      <c r="I159" s="8" t="n">
        <f aca="false">SUMIFS('Source'!$G:$G,'Source'!$A:$A,"114 - IL online",'Source'!$B:$B,$A159)</f>
        <v>2003.92</v>
      </c>
      <c r="J159" s="8" t="n">
        <f aca="false">I159*$J$5</f>
        <v>2531.26736842105</v>
      </c>
      <c r="K159" s="8" t="n">
        <f aca="false">J159-H159</f>
        <v>-705.092631578948</v>
      </c>
      <c r="L159" s="9" t="n">
        <f aca="false">IF(AND(H159=0,J159=0),0,IF(H159=0,"New",(J159-H159)/H159))</f>
        <v>-0.217865945561973</v>
      </c>
      <c r="M159" s="7" t="str">
        <f aca="false">IF(AND(OR(C159&lt;&gt;0,H159&lt;&gt;0),D159=0,I159=0),"DROP",IF(AND(OR(D159&lt;&gt;0,I159&lt;&gt;0),C159=0,H159=0),"NEW",""))</f>
        <v/>
      </c>
    </row>
    <row r="160" customFormat="false" ht="15" hidden="false" customHeight="false" outlineLevel="0" collapsed="false">
      <c r="A160" s="7" t="s">
        <v>295</v>
      </c>
      <c r="B160" s="7" t="str">
        <f aca="false">IFERROR(INDEX('Source'!$C:$C,MATCH($A160,'Source'!$B:$B,0)),"")</f>
        <v>גרביים עם עקב ג'ל</v>
      </c>
      <c r="C160" s="8" t="n">
        <f aca="false">SUMIFS('Source'!$D:$D,'Source'!$A:$A,"114 - IL online",'Source'!$B:$B,$A160)</f>
        <v>17</v>
      </c>
      <c r="D160" s="8" t="n">
        <f aca="false">SUMIFS('Source'!$F:$F,'Source'!$A:$A,"114 - IL online",'Source'!$B:$B,$A160)</f>
        <v>35</v>
      </c>
      <c r="E160" s="8" t="n">
        <f aca="false">D160*$J$5</f>
        <v>44.2105263157895</v>
      </c>
      <c r="F160" s="8" t="n">
        <f aca="false">E160-C160</f>
        <v>27.2105263157895</v>
      </c>
      <c r="G160" s="9" t="n">
        <f aca="false">IF(AND(C160=0,E160=0),0,IF(C160=0,"New",(E160-C160)/C160))</f>
        <v>1.60061919504644</v>
      </c>
      <c r="H160" s="8" t="n">
        <f aca="false">SUMIFS('Source'!$E:$E,'Source'!$A:$A,"114 - IL online",'Source'!$B:$B,$A160)</f>
        <v>1083.19</v>
      </c>
      <c r="I160" s="8" t="n">
        <f aca="false">SUMIFS('Source'!$G:$G,'Source'!$A:$A,"114 - IL online",'Source'!$B:$B,$A160)</f>
        <v>2305.45</v>
      </c>
      <c r="J160" s="8" t="n">
        <f aca="false">I160*$J$5</f>
        <v>2912.14736842105</v>
      </c>
      <c r="K160" s="8" t="n">
        <f aca="false">J160-H160</f>
        <v>1828.95736842105</v>
      </c>
      <c r="L160" s="9" t="n">
        <f aca="false">IF(AND(H160=0,J160=0),0,IF(H160=0,"New",(J160-H160)/H160))</f>
        <v>1.68849174052664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702</v>
      </c>
      <c r="B161" s="7" t="str">
        <f aca="false">IFERROR(INDEX('Source'!$C:$C,MATCH($A161,'Source'!$B:$B,0)),"")</f>
        <v>תומך ברך גנושילד</v>
      </c>
      <c r="C161" s="8" t="n">
        <f aca="false">SUMIFS('Source'!$D:$D,'Source'!$A:$A,"114 - IL online",'Source'!$B:$B,$A161)</f>
        <v>3</v>
      </c>
      <c r="D161" s="8" t="n">
        <f aca="false">SUMIFS('Source'!$F:$F,'Source'!$A:$A,"114 - IL online",'Source'!$B:$B,$A161)</f>
        <v>6</v>
      </c>
      <c r="E161" s="8" t="n">
        <f aca="false">D161*$J$5</f>
        <v>7.57894736842105</v>
      </c>
      <c r="F161" s="8" t="n">
        <f aca="false">E161-C161</f>
        <v>4.57894736842105</v>
      </c>
      <c r="G161" s="9" t="n">
        <f aca="false">IF(AND(C161=0,E161=0),0,IF(C161=0,"New",(E161-C161)/C161))</f>
        <v>1.52631578947368</v>
      </c>
      <c r="H161" s="8" t="n">
        <f aca="false">SUMIFS('Source'!$E:$E,'Source'!$A:$A,"114 - IL online",'Source'!$B:$B,$A161)</f>
        <v>953.18</v>
      </c>
      <c r="I161" s="8" t="n">
        <f aca="false">SUMIFS('Source'!$G:$G,'Source'!$A:$A,"114 - IL online",'Source'!$B:$B,$A161)</f>
        <v>2173.24</v>
      </c>
      <c r="J161" s="8" t="n">
        <f aca="false">I161*$J$5</f>
        <v>2745.14526315789</v>
      </c>
      <c r="K161" s="8" t="n">
        <f aca="false">J161-H161</f>
        <v>1791.96526315789</v>
      </c>
      <c r="L161" s="9" t="n">
        <f aca="false">IF(AND(H161=0,J161=0),0,IF(H161=0,"New",(J161-H161)/H161))</f>
        <v>1.87998621787899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192</v>
      </c>
      <c r="B162" s="7" t="str">
        <f aca="false">IFERROR(INDEX('Source'!$C:$C,MATCH($A162,'Source'!$B:$B,0)),"")</f>
        <v>סד לאגודל</v>
      </c>
      <c r="C162" s="8" t="n">
        <f aca="false">SUMIFS('Source'!$D:$D,'Source'!$A:$A,"114 - IL online",'Source'!$B:$B,$A162)</f>
        <v>78</v>
      </c>
      <c r="D162" s="8" t="n">
        <f aca="false">SUMIFS('Source'!$F:$F,'Source'!$A:$A,"114 - IL online",'Source'!$B:$B,$A162)</f>
        <v>90</v>
      </c>
      <c r="E162" s="8" t="n">
        <f aca="false">D162*$J$5</f>
        <v>113.684210526316</v>
      </c>
      <c r="F162" s="8" t="n">
        <f aca="false">E162-C162</f>
        <v>35.6842105263158</v>
      </c>
      <c r="G162" s="9" t="n">
        <f aca="false">IF(AND(C162=0,E162=0),0,IF(C162=0,"New",(E162-C162)/C162))</f>
        <v>0.45748987854251</v>
      </c>
      <c r="H162" s="8" t="n">
        <f aca="false">SUMIFS('Source'!$E:$E,'Source'!$A:$A,"114 - IL online",'Source'!$B:$B,$A162)</f>
        <v>5485.72</v>
      </c>
      <c r="I162" s="8" t="n">
        <f aca="false">SUMIFS('Source'!$G:$G,'Source'!$A:$A,"114 - IL online",'Source'!$B:$B,$A162)</f>
        <v>6704.59</v>
      </c>
      <c r="J162" s="8" t="n">
        <f aca="false">I162*$J$5</f>
        <v>8468.95578947368</v>
      </c>
      <c r="K162" s="8" t="n">
        <f aca="false">J162-H162</f>
        <v>2983.23578947368</v>
      </c>
      <c r="L162" s="9" t="n">
        <f aca="false">IF(AND(H162=0,J162=0),0,IF(H162=0,"New",(J162-H162)/H162))</f>
        <v>0.543818457645247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1043</v>
      </c>
      <c r="B163" s="7" t="str">
        <f aca="false">IFERROR(INDEX('Source'!$C:$C,MATCH($A163,'Source'!$B:$B,0)),"")</f>
        <v>גרבי חורף אנטיבקטריאלי לבן</v>
      </c>
      <c r="C163" s="8" t="n">
        <f aca="false">SUMIFS('Source'!$D:$D,'Source'!$A:$A,"114 - IL online",'Source'!$B:$B,$A163)</f>
        <v>0</v>
      </c>
      <c r="D163" s="8" t="n">
        <f aca="false">SUMIFS('Source'!$F:$F,'Source'!$A:$A,"114 - IL online",'Source'!$B:$B,$A163)</f>
        <v>23</v>
      </c>
      <c r="E163" s="8" t="n">
        <f aca="false">D163*$J$5</f>
        <v>29.0526315789474</v>
      </c>
      <c r="F163" s="8" t="n">
        <f aca="false">E163-C163</f>
        <v>29.0526315789474</v>
      </c>
      <c r="G163" s="9" t="str">
        <f aca="false">IF(AND(C163=0,E163=0),0,IF(C163=0,"New",(E163-C163)/C163))</f>
        <v>New</v>
      </c>
      <c r="H163" s="8" t="n">
        <f aca="false">SUMIFS('Source'!$E:$E,'Source'!$A:$A,"114 - IL online",'Source'!$B:$B,$A163)</f>
        <v>0</v>
      </c>
      <c r="I163" s="8" t="n">
        <f aca="false">SUMIFS('Source'!$G:$G,'Source'!$A:$A,"114 - IL online",'Source'!$B:$B,$A163)</f>
        <v>1215.53</v>
      </c>
      <c r="J163" s="8" t="n">
        <f aca="false">I163*$J$5</f>
        <v>1535.40631578947</v>
      </c>
      <c r="K163" s="8" t="n">
        <f aca="false">J163-H163</f>
        <v>1535.40631578947</v>
      </c>
      <c r="L163" s="9" t="str">
        <f aca="false">IF(AND(H163=0,J163=0),0,IF(H163=0,"New",(J163-H163)/H163))</f>
        <v>New</v>
      </c>
      <c r="M163" s="7" t="str">
        <f aca="false">IF(AND(OR(C163&lt;&gt;0,H163&lt;&gt;0),D163=0,I163=0),"DROP",IF(AND(OR(D163&lt;&gt;0,I163&lt;&gt;0),C163=0,H163=0),"NEW",""))</f>
        <v>NEW</v>
      </c>
    </row>
    <row r="164" customFormat="false" ht="15" hidden="false" customHeight="false" outlineLevel="0" collapsed="false">
      <c r="A164" s="7" t="s">
        <v>1044</v>
      </c>
      <c r="B164" s="7" t="str">
        <f aca="false">IFERROR(INDEX('Source'!$C:$C,MATCH($A164,'Source'!$B:$B,0)),"")</f>
        <v>גרבי חורף אנטיבקטריאלי שחור</v>
      </c>
      <c r="C164" s="8" t="n">
        <f aca="false">SUMIFS('Source'!$D:$D,'Source'!$A:$A,"114 - IL online",'Source'!$B:$B,$A164)</f>
        <v>0</v>
      </c>
      <c r="D164" s="8" t="n">
        <f aca="false">SUMIFS('Source'!$F:$F,'Source'!$A:$A,"114 - IL online",'Source'!$B:$B,$A164)</f>
        <v>22</v>
      </c>
      <c r="E164" s="8" t="n">
        <f aca="false">D164*$J$5</f>
        <v>27.7894736842105</v>
      </c>
      <c r="F164" s="8" t="n">
        <f aca="false">E164-C164</f>
        <v>27.7894736842105</v>
      </c>
      <c r="G164" s="9" t="str">
        <f aca="false">IF(AND(C164=0,E164=0),0,IF(C164=0,"New",(E164-C164)/C164))</f>
        <v>New</v>
      </c>
      <c r="H164" s="8" t="n">
        <f aca="false">SUMIFS('Source'!$E:$E,'Source'!$A:$A,"114 - IL online",'Source'!$B:$B,$A164)</f>
        <v>0</v>
      </c>
      <c r="I164" s="8" t="n">
        <f aca="false">SUMIFS('Source'!$G:$G,'Source'!$A:$A,"114 - IL online",'Source'!$B:$B,$A164)</f>
        <v>1206.01</v>
      </c>
      <c r="J164" s="8" t="n">
        <f aca="false">I164*$J$5</f>
        <v>1523.38105263158</v>
      </c>
      <c r="K164" s="8" t="n">
        <f aca="false">J164-H164</f>
        <v>1523.38105263158</v>
      </c>
      <c r="L164" s="9" t="str">
        <f aca="false">IF(AND(H164=0,J164=0),0,IF(H164=0,"New",(J164-H164)/H164))</f>
        <v>New</v>
      </c>
      <c r="M164" s="7" t="str">
        <f aca="false">IF(AND(OR(C164&lt;&gt;0,H164&lt;&gt;0),D164=0,I164=0),"DROP",IF(AND(OR(D164&lt;&gt;0,I164&lt;&gt;0),C164=0,H164=0),"NEW",""))</f>
        <v>NEW</v>
      </c>
    </row>
    <row r="165" customFormat="false" ht="15" hidden="false" customHeight="false" outlineLevel="0" collapsed="false">
      <c r="A165" s="7" t="s">
        <v>797</v>
      </c>
      <c r="B165" s="7" t="str">
        <f aca="false">IFERROR(INDEX('Source'!$C:$C,MATCH($A165,'Source'!$B:$B,0)),"")</f>
        <v>חגורת אגן  צר מנאופרן</v>
      </c>
      <c r="C165" s="8" t="n">
        <f aca="false">SUMIFS('Source'!$D:$D,'Source'!$A:$A,"114 - IL online",'Source'!$B:$B,$A165)</f>
        <v>0</v>
      </c>
      <c r="D165" s="8" t="n">
        <f aca="false">SUMIFS('Source'!$F:$F,'Source'!$A:$A,"114 - IL online",'Source'!$B:$B,$A165)</f>
        <v>6</v>
      </c>
      <c r="E165" s="8" t="n">
        <f aca="false">D165*$J$5</f>
        <v>7.57894736842105</v>
      </c>
      <c r="F165" s="8" t="n">
        <f aca="false">E165-C165</f>
        <v>7.57894736842105</v>
      </c>
      <c r="G165" s="9" t="str">
        <f aca="false">IF(AND(C165=0,E165=0),0,IF(C165=0,"New",(E165-C165)/C165))</f>
        <v>New</v>
      </c>
      <c r="H165" s="8" t="n">
        <f aca="false">SUMIFS('Source'!$E:$E,'Source'!$A:$A,"114 - IL online",'Source'!$B:$B,$A165)</f>
        <v>0</v>
      </c>
      <c r="I165" s="8" t="n">
        <f aca="false">SUMIFS('Source'!$G:$G,'Source'!$A:$A,"114 - IL online",'Source'!$B:$B,$A165)</f>
        <v>1204.57</v>
      </c>
      <c r="J165" s="8" t="n">
        <f aca="false">I165*$J$5</f>
        <v>1521.56210526316</v>
      </c>
      <c r="K165" s="8" t="n">
        <f aca="false">J165-H165</f>
        <v>1521.56210526316</v>
      </c>
      <c r="L165" s="9" t="str">
        <f aca="false">IF(AND(H165=0,J165=0),0,IF(H165=0,"New",(J165-H165)/H165))</f>
        <v>New</v>
      </c>
      <c r="M165" s="7" t="str">
        <f aca="false">IF(AND(OR(C165&lt;&gt;0,H165&lt;&gt;0),D165=0,I165=0),"DROP",IF(AND(OR(D165&lt;&gt;0,I165&lt;&gt;0),C165=0,H165=0),"NEW",""))</f>
        <v>NEW</v>
      </c>
    </row>
    <row r="166" customFormat="false" ht="15" hidden="false" customHeight="false" outlineLevel="0" collapsed="false">
      <c r="A166" s="7" t="s">
        <v>543</v>
      </c>
      <c r="B166" s="7" t="str">
        <f aca="false">IFERROR(INDEX('Source'!$C:$C,MATCH($A166,'Source'!$B:$B,0)),"")</f>
        <v>חגורה לשבר טבור</v>
      </c>
      <c r="C166" s="8" t="n">
        <f aca="false">SUMIFS('Source'!$D:$D,'Source'!$A:$A,"114 - IL online",'Source'!$B:$B,$A166)</f>
        <v>1</v>
      </c>
      <c r="D166" s="8" t="n">
        <f aca="false">SUMIFS('Source'!$F:$F,'Source'!$A:$A,"114 - IL online",'Source'!$B:$B,$A166)</f>
        <v>5</v>
      </c>
      <c r="E166" s="8" t="n">
        <f aca="false">D166*$J$5</f>
        <v>6.31578947368421</v>
      </c>
      <c r="F166" s="8" t="n">
        <f aca="false">E166-C166</f>
        <v>5.31578947368421</v>
      </c>
      <c r="G166" s="9" t="n">
        <f aca="false">IF(AND(C166=0,E166=0),0,IF(C166=0,"New",(E166-C166)/C166))</f>
        <v>5.31578947368421</v>
      </c>
      <c r="H166" s="8" t="n">
        <f aca="false">SUMIFS('Source'!$E:$E,'Source'!$A:$A,"114 - IL online",'Source'!$B:$B,$A166)</f>
        <v>227.05</v>
      </c>
      <c r="I166" s="8" t="n">
        <f aca="false">SUMIFS('Source'!$G:$G,'Source'!$A:$A,"114 - IL online",'Source'!$B:$B,$A166)</f>
        <v>1419.05</v>
      </c>
      <c r="J166" s="8" t="n">
        <f aca="false">I166*$J$5</f>
        <v>1792.48421052632</v>
      </c>
      <c r="K166" s="8" t="n">
        <f aca="false">J166-H166</f>
        <v>1565.43421052632</v>
      </c>
      <c r="L166" s="9" t="n">
        <f aca="false">IF(AND(H166=0,J166=0),0,IF(H166=0,"New",(J166-H166)/H166))</f>
        <v>6.89466730027005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423</v>
      </c>
      <c r="B167" s="7" t="str">
        <f aca="false">IFERROR(INDEX('Source'!$C:$C,MATCH($A167,'Source'!$B:$B,0)),"")</f>
        <v>מגן מרפק SC95 XL</v>
      </c>
      <c r="C167" s="8" t="n">
        <f aca="false">SUMIFS('Source'!$D:$D,'Source'!$A:$A,"114 - IL online",'Source'!$B:$B,$A167)</f>
        <v>17</v>
      </c>
      <c r="D167" s="8" t="n">
        <f aca="false">SUMIFS('Source'!$F:$F,'Source'!$A:$A,"114 - IL online",'Source'!$B:$B,$A167)</f>
        <v>22</v>
      </c>
      <c r="E167" s="8" t="n">
        <f aca="false">D167*$J$5</f>
        <v>27.7894736842105</v>
      </c>
      <c r="F167" s="8" t="n">
        <f aca="false">E167-C167</f>
        <v>10.7894736842105</v>
      </c>
      <c r="G167" s="9" t="n">
        <f aca="false">IF(AND(C167=0,E167=0),0,IF(C167=0,"New",(E167-C167)/C167))</f>
        <v>0.634674922600619</v>
      </c>
      <c r="H167" s="8" t="n">
        <f aca="false">SUMIFS('Source'!$E:$E,'Source'!$A:$A,"114 - IL online",'Source'!$B:$B,$A167)</f>
        <v>2215.35</v>
      </c>
      <c r="I167" s="8" t="n">
        <f aca="false">SUMIFS('Source'!$G:$G,'Source'!$A:$A,"114 - IL online",'Source'!$B:$B,$A167)</f>
        <v>3405.1</v>
      </c>
      <c r="J167" s="8" t="n">
        <f aca="false">I167*$J$5</f>
        <v>4301.17894736842</v>
      </c>
      <c r="K167" s="8" t="n">
        <f aca="false">J167-H167</f>
        <v>2085.82894736842</v>
      </c>
      <c r="L167" s="9" t="n">
        <f aca="false">IF(AND(H167=0,J167=0),0,IF(H167=0,"New",(J167-H167)/H167))</f>
        <v>0.94153472244495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548</v>
      </c>
      <c r="B168" s="7" t="str">
        <f aca="false">IFERROR(INDEX('Source'!$C:$C,MATCH($A168,'Source'!$B:$B,0)),"")</f>
        <v>מגן מופק SC95</v>
      </c>
      <c r="C168" s="8" t="n">
        <f aca="false">SUMIFS('Source'!$D:$D,'Source'!$A:$A,"114 - IL online",'Source'!$B:$B,$A168)</f>
        <v>13</v>
      </c>
      <c r="D168" s="8" t="n">
        <f aca="false">SUMIFS('Source'!$F:$F,'Source'!$A:$A,"114 - IL online",'Source'!$B:$B,$A168)</f>
        <v>19</v>
      </c>
      <c r="E168" s="8" t="n">
        <f aca="false">D168*$J$5</f>
        <v>24</v>
      </c>
      <c r="F168" s="8" t="n">
        <f aca="false">E168-C168</f>
        <v>11</v>
      </c>
      <c r="G168" s="9" t="n">
        <f aca="false">IF(AND(C168=0,E168=0),0,IF(C168=0,"New",(E168-C168)/C168))</f>
        <v>0.846153846153846</v>
      </c>
      <c r="H168" s="8" t="n">
        <f aca="false">SUMIFS('Source'!$E:$E,'Source'!$A:$A,"114 - IL online",'Source'!$B:$B,$A168)</f>
        <v>1727.35</v>
      </c>
      <c r="I168" s="8" t="n">
        <f aca="false">SUMIFS('Source'!$G:$G,'Source'!$A:$A,"114 - IL online",'Source'!$B:$B,$A168)</f>
        <v>2879.92</v>
      </c>
      <c r="J168" s="8" t="n">
        <f aca="false">I168*$J$5</f>
        <v>3637.79368421053</v>
      </c>
      <c r="K168" s="8" t="n">
        <f aca="false">J168-H168</f>
        <v>1910.44368421053</v>
      </c>
      <c r="L168" s="9" t="n">
        <f aca="false">IF(AND(H168=0,J168=0),0,IF(H168=0,"New",(J168-H168)/H168))</f>
        <v>1.1059968646832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267</v>
      </c>
      <c r="B169" s="7" t="str">
        <f aca="false">IFERROR(INDEX('Source'!$C:$C,MATCH($A169,'Source'!$B:$B,0)),"")</f>
        <v>מישר כתפיים רחב+תמיכה לבית השח</v>
      </c>
      <c r="C169" s="8" t="n">
        <f aca="false">SUMIFS('Source'!$D:$D,'Source'!$A:$A,"114 - IL online",'Source'!$B:$B,$A169)</f>
        <v>23</v>
      </c>
      <c r="D169" s="8" t="n">
        <f aca="false">SUMIFS('Source'!$F:$F,'Source'!$A:$A,"114 - IL online",'Source'!$B:$B,$A169)</f>
        <v>24</v>
      </c>
      <c r="E169" s="8" t="n">
        <f aca="false">D169*$J$5</f>
        <v>30.3157894736842</v>
      </c>
      <c r="F169" s="8" t="n">
        <f aca="false">E169-C169</f>
        <v>7.31578947368421</v>
      </c>
      <c r="G169" s="9" t="n">
        <f aca="false">IF(AND(C169=0,E169=0),0,IF(C169=0,"New",(E169-C169)/C169))</f>
        <v>0.318077803203661</v>
      </c>
      <c r="H169" s="8" t="n">
        <f aca="false">SUMIFS('Source'!$E:$E,'Source'!$A:$A,"114 - IL online",'Source'!$B:$B,$A169)</f>
        <v>7640.03</v>
      </c>
      <c r="I169" s="8" t="n">
        <f aca="false">SUMIFS('Source'!$G:$G,'Source'!$A:$A,"114 - IL online",'Source'!$B:$B,$A169)</f>
        <v>8788.27</v>
      </c>
      <c r="J169" s="8" t="n">
        <f aca="false">I169*$J$5</f>
        <v>11100.9726315789</v>
      </c>
      <c r="K169" s="8" t="n">
        <f aca="false">J169-H169</f>
        <v>3460.94263157895</v>
      </c>
      <c r="L169" s="9" t="n">
        <f aca="false">IF(AND(H169=0,J169=0),0,IF(H169=0,"New",(J169-H169)/H169))</f>
        <v>0.453001183448095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817</v>
      </c>
      <c r="B170" s="7" t="str">
        <f aca="false">IFERROR(INDEX('Source'!$C:$C,MATCH($A170,'Source'!$B:$B,0)),"")</f>
        <v>רצועה לפטלה עם כרית סיליקון</v>
      </c>
      <c r="C170" s="8" t="n">
        <f aca="false">SUMIFS('Source'!$D:$D,'Source'!$A:$A,"114 - IL online",'Source'!$B:$B,$A170)</f>
        <v>15</v>
      </c>
      <c r="D170" s="8" t="n">
        <f aca="false">SUMIFS('Source'!$F:$F,'Source'!$A:$A,"114 - IL online",'Source'!$B:$B,$A170)</f>
        <v>22</v>
      </c>
      <c r="E170" s="8" t="n">
        <f aca="false">D170*$J$5</f>
        <v>27.7894736842105</v>
      </c>
      <c r="F170" s="8" t="n">
        <f aca="false">E170-C170</f>
        <v>12.7894736842105</v>
      </c>
      <c r="G170" s="9" t="n">
        <f aca="false">IF(AND(C170=0,E170=0),0,IF(C170=0,"New",(E170-C170)/C170))</f>
        <v>0.852631578947368</v>
      </c>
      <c r="H170" s="8" t="n">
        <f aca="false">SUMIFS('Source'!$E:$E,'Source'!$A:$A,"114 - IL online",'Source'!$B:$B,$A170)</f>
        <v>2057.92</v>
      </c>
      <c r="I170" s="8" t="n">
        <f aca="false">SUMIFS('Source'!$G:$G,'Source'!$A:$A,"114 - IL online",'Source'!$B:$B,$A170)</f>
        <v>3198.69</v>
      </c>
      <c r="J170" s="8" t="n">
        <f aca="false">I170*$J$5</f>
        <v>4040.45052631579</v>
      </c>
      <c r="K170" s="8" t="n">
        <f aca="false">J170-H170</f>
        <v>1982.53052631579</v>
      </c>
      <c r="L170" s="9" t="n">
        <f aca="false">IF(AND(H170=0,J170=0),0,IF(H170=0,"New",(J170-H170)/H170))</f>
        <v>0.963366178624917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186</v>
      </c>
      <c r="B171" s="7" t="str">
        <f aca="false">IFERROR(INDEX('Source'!$C:$C,MATCH($A171,'Source'!$B:$B,0)),"")</f>
        <v>צוארון ספוגי</v>
      </c>
      <c r="C171" s="8" t="n">
        <f aca="false">SUMIFS('Source'!$D:$D,'Source'!$A:$A,"114 - IL online",'Source'!$B:$B,$A171)</f>
        <v>7</v>
      </c>
      <c r="D171" s="8" t="n">
        <f aca="false">SUMIFS('Source'!$F:$F,'Source'!$A:$A,"114 - IL online",'Source'!$B:$B,$A171)</f>
        <v>20</v>
      </c>
      <c r="E171" s="8" t="n">
        <f aca="false">D171*$J$5</f>
        <v>25.2631578947368</v>
      </c>
      <c r="F171" s="8" t="n">
        <f aca="false">E171-C171</f>
        <v>18.2631578947368</v>
      </c>
      <c r="G171" s="9" t="n">
        <f aca="false">IF(AND(C171=0,E171=0),0,IF(C171=0,"New",(E171-C171)/C171))</f>
        <v>2.60902255639098</v>
      </c>
      <c r="H171" s="8" t="n">
        <f aca="false">SUMIFS('Source'!$E:$E,'Source'!$A:$A,"114 - IL online",'Source'!$B:$B,$A171)</f>
        <v>592.35</v>
      </c>
      <c r="I171" s="8" t="n">
        <f aca="false">SUMIFS('Source'!$G:$G,'Source'!$A:$A,"114 - IL online",'Source'!$B:$B,$A171)</f>
        <v>1732.1</v>
      </c>
      <c r="J171" s="8" t="n">
        <f aca="false">I171*$J$5</f>
        <v>2187.91578947368</v>
      </c>
      <c r="K171" s="8" t="n">
        <f aca="false">J171-H171</f>
        <v>1595.56578947368</v>
      </c>
      <c r="L171" s="9" t="n">
        <f aca="false">IF(AND(H171=0,J171=0),0,IF(H171=0,"New",(J171-H171)/H171))</f>
        <v>2.69361997041223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176</v>
      </c>
      <c r="B172" s="7" t="str">
        <f aca="false">IFERROR(INDEX('Source'!$C:$C,MATCH($A172,'Source'!$B:$B,0)),"")</f>
        <v>מתלה רשת לזרוע שחור 85B</v>
      </c>
      <c r="C172" s="8" t="n">
        <f aca="false">SUMIFS('Source'!$D:$D,'Source'!$A:$A,"114 - IL online",'Source'!$B:$B,$A172)</f>
        <v>9</v>
      </c>
      <c r="D172" s="8" t="n">
        <f aca="false">SUMIFS('Source'!$F:$F,'Source'!$A:$A,"114 - IL online",'Source'!$B:$B,$A172)</f>
        <v>20</v>
      </c>
      <c r="E172" s="8" t="n">
        <f aca="false">D172*$J$5</f>
        <v>25.2631578947368</v>
      </c>
      <c r="F172" s="8" t="n">
        <f aca="false">E172-C172</f>
        <v>16.2631578947368</v>
      </c>
      <c r="G172" s="9" t="n">
        <f aca="false">IF(AND(C172=0,E172=0),0,IF(C172=0,"New",(E172-C172)/C172))</f>
        <v>1.80701754385965</v>
      </c>
      <c r="H172" s="8" t="n">
        <f aca="false">SUMIFS('Source'!$E:$E,'Source'!$A:$A,"114 - IL online",'Source'!$B:$B,$A172)</f>
        <v>891.4</v>
      </c>
      <c r="I172" s="8" t="n">
        <f aca="false">SUMIFS('Source'!$G:$G,'Source'!$A:$A,"114 - IL online",'Source'!$B:$B,$A172)</f>
        <v>2028.71</v>
      </c>
      <c r="J172" s="8" t="n">
        <f aca="false">I172*$J$5</f>
        <v>2562.58105263158</v>
      </c>
      <c r="K172" s="8" t="n">
        <f aca="false">J172-H172</f>
        <v>1671.18105263158</v>
      </c>
      <c r="L172" s="9" t="n">
        <f aca="false">IF(AND(H172=0,J172=0),0,IF(H172=0,"New",(J172-H172)/H172))</f>
        <v>1.87478242386311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568</v>
      </c>
      <c r="B173" s="7" t="str">
        <f aca="false">IFERROR(INDEX('Source'!$C:$C,MATCH($A173,'Source'!$B:$B,0)),"")</f>
        <v>מגן שוק רגיל</v>
      </c>
      <c r="C173" s="8" t="n">
        <f aca="false">SUMIFS('Source'!$D:$D,'Source'!$A:$A,"114 - IL online",'Source'!$B:$B,$A173)</f>
        <v>2</v>
      </c>
      <c r="D173" s="8" t="n">
        <f aca="false">SUMIFS('Source'!$F:$F,'Source'!$A:$A,"114 - IL online",'Source'!$B:$B,$A173)</f>
        <v>8</v>
      </c>
      <c r="E173" s="8" t="n">
        <f aca="false">D173*$J$5</f>
        <v>10.1052631578947</v>
      </c>
      <c r="F173" s="8" t="n">
        <f aca="false">E173-C173</f>
        <v>8.10526315789474</v>
      </c>
      <c r="G173" s="9" t="n">
        <f aca="false">IF(AND(C173=0,E173=0),0,IF(C173=0,"New",(E173-C173)/C173))</f>
        <v>4.05263157894737</v>
      </c>
      <c r="H173" s="8" t="n">
        <f aca="false">SUMIFS('Source'!$E:$E,'Source'!$A:$A,"114 - IL online",'Source'!$B:$B,$A173)</f>
        <v>331.21</v>
      </c>
      <c r="I173" s="8" t="n">
        <f aca="false">SUMIFS('Source'!$G:$G,'Source'!$A:$A,"114 - IL online",'Source'!$B:$B,$A173)</f>
        <v>1461.23</v>
      </c>
      <c r="J173" s="8" t="n">
        <f aca="false">I173*$J$5</f>
        <v>1845.76421052632</v>
      </c>
      <c r="K173" s="8" t="n">
        <f aca="false">J173-H173</f>
        <v>1514.55421052632</v>
      </c>
      <c r="L173" s="9" t="n">
        <f aca="false">IF(AND(H173=0,J173=0),0,IF(H173=0,"New",(J173-H173)/H173))</f>
        <v>4.5727913122379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497</v>
      </c>
      <c r="B174" s="7" t="str">
        <f aca="false">IFERROR(INDEX('Source'!$C:$C,MATCH($A174,'Source'!$B:$B,0)),"")</f>
        <v>חגורה מותנית צרה</v>
      </c>
      <c r="C174" s="8" t="n">
        <f aca="false">SUMIFS('Source'!$D:$D,'Source'!$A:$A,"114 - IL online",'Source'!$B:$B,$A174)</f>
        <v>8</v>
      </c>
      <c r="D174" s="8" t="n">
        <f aca="false">SUMIFS('Source'!$F:$F,'Source'!$A:$A,"114 - IL online",'Source'!$B:$B,$A174)</f>
        <v>3</v>
      </c>
      <c r="E174" s="8" t="n">
        <f aca="false">D174*$J$5</f>
        <v>3.78947368421053</v>
      </c>
      <c r="F174" s="8" t="n">
        <f aca="false">E174-C174</f>
        <v>-4.21052631578947</v>
      </c>
      <c r="G174" s="9" t="n">
        <f aca="false">IF(AND(C174=0,E174=0),0,IF(C174=0,"New",(E174-C174)/C174))</f>
        <v>-0.526315789473684</v>
      </c>
      <c r="H174" s="8" t="n">
        <f aca="false">SUMIFS('Source'!$E:$E,'Source'!$A:$A,"114 - IL online",'Source'!$B:$B,$A174)</f>
        <v>1890.04</v>
      </c>
      <c r="I174" s="8" t="n">
        <f aca="false">SUMIFS('Source'!$G:$G,'Source'!$A:$A,"114 - IL online",'Source'!$B:$B,$A174)</f>
        <v>762.45</v>
      </c>
      <c r="J174" s="8" t="n">
        <f aca="false">I174*$J$5</f>
        <v>963.094736842105</v>
      </c>
      <c r="K174" s="8" t="n">
        <f aca="false">J174-H174</f>
        <v>-926.945263157895</v>
      </c>
      <c r="L174" s="9" t="n">
        <f aca="false">IF(AND(H174=0,J174=0),0,IF(H174=0,"New",(J174-H174)/H174))</f>
        <v>-0.490436849568207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247</v>
      </c>
      <c r="B175" s="7" t="str">
        <f aca="false">IFERROR(INDEX('Source'!$C:$C,MATCH($A175,'Source'!$B:$B,0)),"")</f>
        <v>חגורה למנותחי בית החזה</v>
      </c>
      <c r="C175" s="8" t="n">
        <f aca="false">SUMIFS('Source'!$D:$D,'Source'!$A:$A,"114 - IL online",'Source'!$B:$B,$A175)</f>
        <v>5</v>
      </c>
      <c r="D175" s="8" t="n">
        <f aca="false">SUMIFS('Source'!$F:$F,'Source'!$A:$A,"114 - IL online",'Source'!$B:$B,$A175)</f>
        <v>8</v>
      </c>
      <c r="E175" s="8" t="n">
        <f aca="false">D175*$J$5</f>
        <v>10.1052631578947</v>
      </c>
      <c r="F175" s="8" t="n">
        <f aca="false">E175-C175</f>
        <v>5.10526315789474</v>
      </c>
      <c r="G175" s="9" t="n">
        <f aca="false">IF(AND(C175=0,E175=0),0,IF(C175=0,"New",(E175-C175)/C175))</f>
        <v>1.02105263157895</v>
      </c>
      <c r="H175" s="8" t="n">
        <f aca="false">SUMIFS('Source'!$E:$E,'Source'!$A:$A,"114 - IL online",'Source'!$B:$B,$A175)</f>
        <v>1092.68</v>
      </c>
      <c r="I175" s="8" t="n">
        <f aca="false">SUMIFS('Source'!$G:$G,'Source'!$A:$A,"114 - IL online",'Source'!$B:$B,$A175)</f>
        <v>2199.53</v>
      </c>
      <c r="J175" s="8" t="n">
        <f aca="false">I175*$J$5</f>
        <v>2778.35368421053</v>
      </c>
      <c r="K175" s="8" t="n">
        <f aca="false">J175-H175</f>
        <v>1685.67368421053</v>
      </c>
      <c r="L175" s="9" t="n">
        <f aca="false">IF(AND(H175=0,J175=0),0,IF(H175=0,"New",(J175-H175)/H175))</f>
        <v>1.54269656643347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155</v>
      </c>
      <c r="B176" s="7" t="str">
        <f aca="false">IFERROR(INDEX('Source'!$C:$C,MATCH($A176,'Source'!$B:$B,0)),"")</f>
        <v>מתלה רשת לזרוע שחור 85B</v>
      </c>
      <c r="C176" s="8" t="n">
        <f aca="false">SUMIFS('Source'!$D:$D,'Source'!$A:$A,"114 - IL online",'Source'!$B:$B,$A176)</f>
        <v>5</v>
      </c>
      <c r="D176" s="8" t="n">
        <f aca="false">SUMIFS('Source'!$F:$F,'Source'!$A:$A,"114 - IL online",'Source'!$B:$B,$A176)</f>
        <v>16</v>
      </c>
      <c r="E176" s="8" t="n">
        <f aca="false">D176*$J$5</f>
        <v>20.2105263157895</v>
      </c>
      <c r="F176" s="8" t="n">
        <f aca="false">E176-C176</f>
        <v>15.2105263157895</v>
      </c>
      <c r="G176" s="9" t="n">
        <f aca="false">IF(AND(C176=0,E176=0),0,IF(C176=0,"New",(E176-C176)/C176))</f>
        <v>3.04210526315789</v>
      </c>
      <c r="H176" s="8" t="n">
        <f aca="false">SUMIFS('Source'!$E:$E,'Source'!$A:$A,"114 - IL online",'Source'!$B:$B,$A176)</f>
        <v>512.3</v>
      </c>
      <c r="I176" s="8" t="n">
        <f aca="false">SUMIFS('Source'!$G:$G,'Source'!$A:$A,"114 - IL online",'Source'!$B:$B,$A176)</f>
        <v>1618.86</v>
      </c>
      <c r="J176" s="8" t="n">
        <f aca="false">I176*$J$5</f>
        <v>2044.87578947368</v>
      </c>
      <c r="K176" s="8" t="n">
        <f aca="false">J176-H176</f>
        <v>1532.57578947368</v>
      </c>
      <c r="L176" s="9" t="n">
        <f aca="false">IF(AND(H176=0,J176=0),0,IF(H176=0,"New",(J176-H176)/H176))</f>
        <v>2.9915592220841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801</v>
      </c>
      <c r="B177" s="7" t="str">
        <f aca="false">IFERROR(INDEX('Source'!$C:$C,MATCH($A177,'Source'!$B:$B,0)),"")</f>
        <v>חגורה אחרי ניתוח שחור</v>
      </c>
      <c r="C177" s="8" t="n">
        <f aca="false">SUMIFS('Source'!$D:$D,'Source'!$A:$A,"114 - IL online",'Source'!$B:$B,$A177)</f>
        <v>0</v>
      </c>
      <c r="D177" s="8" t="n">
        <f aca="false">SUMIFS('Source'!$F:$F,'Source'!$A:$A,"114 - IL online",'Source'!$B:$B,$A177)</f>
        <v>4</v>
      </c>
      <c r="E177" s="8" t="n">
        <f aca="false">D177*$J$5</f>
        <v>5.05263157894737</v>
      </c>
      <c r="F177" s="8" t="n">
        <f aca="false">E177-C177</f>
        <v>5.05263157894737</v>
      </c>
      <c r="G177" s="9" t="str">
        <f aca="false">IF(AND(C177=0,E177=0),0,IF(C177=0,"New",(E177-C177)/C177))</f>
        <v>New</v>
      </c>
      <c r="H177" s="8" t="n">
        <f aca="false">SUMIFS('Source'!$E:$E,'Source'!$A:$A,"114 - IL online",'Source'!$B:$B,$A177)</f>
        <v>0</v>
      </c>
      <c r="I177" s="8" t="n">
        <f aca="false">SUMIFS('Source'!$G:$G,'Source'!$A:$A,"114 - IL online",'Source'!$B:$B,$A177)</f>
        <v>1097.77</v>
      </c>
      <c r="J177" s="8" t="n">
        <f aca="false">I177*$J$5</f>
        <v>1386.65684210526</v>
      </c>
      <c r="K177" s="8" t="n">
        <f aca="false">J177-H177</f>
        <v>1386.65684210526</v>
      </c>
      <c r="L177" s="9" t="str">
        <f aca="false">IF(AND(H177=0,J177=0),0,IF(H177=0,"New",(J177-H177)/H177))</f>
        <v>New</v>
      </c>
      <c r="M177" s="7" t="str">
        <f aca="false">IF(AND(OR(C177&lt;&gt;0,H177&lt;&gt;0),D177=0,I177=0),"DROP",IF(AND(OR(D177&lt;&gt;0,I177&lt;&gt;0),C177=0,H177=0),"NEW",""))</f>
        <v>NEW</v>
      </c>
    </row>
    <row r="178" customFormat="false" ht="15" hidden="false" customHeight="false" outlineLevel="0" collapsed="false">
      <c r="A178" s="7" t="s">
        <v>721</v>
      </c>
      <c r="B178" s="7" t="str">
        <f aca="false">IFERROR(INDEX('Source'!$C:$C,MATCH($A178,'Source'!$B:$B,0)),"")</f>
        <v>מ.ברך מנאופרן+ציר D +כ.סיליקון</v>
      </c>
      <c r="C178" s="8" t="n">
        <f aca="false">SUMIFS('Source'!$D:$D,'Source'!$A:$A,"114 - IL online",'Source'!$B:$B,$A178)</f>
        <v>6</v>
      </c>
      <c r="D178" s="8" t="n">
        <f aca="false">SUMIFS('Source'!$F:$F,'Source'!$A:$A,"114 - IL online",'Source'!$B:$B,$A178)</f>
        <v>4</v>
      </c>
      <c r="E178" s="8" t="n">
        <f aca="false">D178*$J$5</f>
        <v>5.05263157894737</v>
      </c>
      <c r="F178" s="8" t="n">
        <f aca="false">E178-C178</f>
        <v>-0.947368421052632</v>
      </c>
      <c r="G178" s="9" t="n">
        <f aca="false">IF(AND(C178=0,E178=0),0,IF(C178=0,"New",(E178-C178)/C178))</f>
        <v>-0.157894736842105</v>
      </c>
      <c r="H178" s="8" t="n">
        <f aca="false">SUMIFS('Source'!$E:$E,'Source'!$A:$A,"114 - IL online",'Source'!$B:$B,$A178)</f>
        <v>3347.07</v>
      </c>
      <c r="I178" s="8" t="n">
        <f aca="false">SUMIFS('Source'!$G:$G,'Source'!$A:$A,"114 - IL online",'Source'!$B:$B,$A178)</f>
        <v>2253.92</v>
      </c>
      <c r="J178" s="8" t="n">
        <f aca="false">I178*$J$5</f>
        <v>2847.05684210526</v>
      </c>
      <c r="K178" s="8" t="n">
        <f aca="false">J178-H178</f>
        <v>-500.013157894737</v>
      </c>
      <c r="L178" s="9" t="n">
        <f aca="false">IF(AND(H178=0,J178=0),0,IF(H178=0,"New",(J178-H178)/H178))</f>
        <v>-0.149388318109492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105</v>
      </c>
      <c r="B179" s="7" t="str">
        <f aca="false">IFERROR(INDEX('Source'!$C:$C,MATCH($A179,'Source'!$B:$B,0)),"")</f>
        <v>נוזל לריכוך ציפורן חודרנית</v>
      </c>
      <c r="C179" s="8" t="n">
        <f aca="false">SUMIFS('Source'!$D:$D,'Source'!$A:$A,"114 - IL online",'Source'!$B:$B,$A179)</f>
        <v>41</v>
      </c>
      <c r="D179" s="8" t="n">
        <f aca="false">SUMIFS('Source'!$F:$F,'Source'!$A:$A,"114 - IL online",'Source'!$B:$B,$A179)</f>
        <v>57</v>
      </c>
      <c r="E179" s="8" t="n">
        <f aca="false">D179*$J$5</f>
        <v>72</v>
      </c>
      <c r="F179" s="8" t="n">
        <f aca="false">E179-C179</f>
        <v>31</v>
      </c>
      <c r="G179" s="9" t="n">
        <f aca="false">IF(AND(C179=0,E179=0),0,IF(C179=0,"New",(E179-C179)/C179))</f>
        <v>0.75609756097561</v>
      </c>
      <c r="H179" s="8" t="n">
        <f aca="false">SUMIFS('Source'!$E:$E,'Source'!$A:$A,"114 - IL online",'Source'!$B:$B,$A179)</f>
        <v>2518.71</v>
      </c>
      <c r="I179" s="8" t="n">
        <f aca="false">SUMIFS('Source'!$G:$G,'Source'!$A:$A,"114 - IL online",'Source'!$B:$B,$A179)</f>
        <v>3604.73</v>
      </c>
      <c r="J179" s="8" t="n">
        <f aca="false">I179*$J$5</f>
        <v>4553.34315789474</v>
      </c>
      <c r="K179" s="8" t="n">
        <f aca="false">J179-H179</f>
        <v>2034.63315789474</v>
      </c>
      <c r="L179" s="9" t="n">
        <f aca="false">IF(AND(H179=0,J179=0),0,IF(H179=0,"New",(J179-H179)/H179))</f>
        <v>0.807807630848624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760</v>
      </c>
      <c r="B180" s="7" t="str">
        <f aca="false">IFERROR(INDEX('Source'!$C:$C,MATCH($A180,'Source'!$B:$B,0)),"")</f>
        <v>חגורת שבר שחור</v>
      </c>
      <c r="C180" s="8" t="n">
        <f aca="false">SUMIFS('Source'!$D:$D,'Source'!$A:$A,"114 - IL online",'Source'!$B:$B,$A180)</f>
        <v>0</v>
      </c>
      <c r="D180" s="8" t="n">
        <f aca="false">SUMIFS('Source'!$F:$F,'Source'!$A:$A,"114 - IL online",'Source'!$B:$B,$A180)</f>
        <v>2</v>
      </c>
      <c r="E180" s="8" t="n">
        <f aca="false">D180*$J$5</f>
        <v>2.52631578947368</v>
      </c>
      <c r="F180" s="8" t="n">
        <f aca="false">E180-C180</f>
        <v>2.52631578947368</v>
      </c>
      <c r="G180" s="9" t="str">
        <f aca="false">IF(AND(C180=0,E180=0),0,IF(C180=0,"New",(E180-C180)/C180))</f>
        <v>New</v>
      </c>
      <c r="H180" s="8" t="n">
        <f aca="false">SUMIFS('Source'!$E:$E,'Source'!$A:$A,"114 - IL online",'Source'!$B:$B,$A180)</f>
        <v>0</v>
      </c>
      <c r="I180" s="8" t="n">
        <f aca="false">SUMIFS('Source'!$G:$G,'Source'!$A:$A,"114 - IL online",'Source'!$B:$B,$A180)</f>
        <v>1078.65</v>
      </c>
      <c r="J180" s="8" t="n">
        <f aca="false">I180*$J$5</f>
        <v>1362.5052631579</v>
      </c>
      <c r="K180" s="8" t="n">
        <f aca="false">J180-H180</f>
        <v>1362.5052631579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281</v>
      </c>
      <c r="B181" s="7" t="str">
        <f aca="false">IFERROR(INDEX('Source'!$C:$C,MATCH($A181,'Source'!$B:$B,0)),"")</f>
        <v>חגורת גב-לומבו</v>
      </c>
      <c r="C181" s="8" t="n">
        <f aca="false">SUMIFS('Source'!$D:$D,'Source'!$A:$A,"114 - IL online",'Source'!$B:$B,$A181)</f>
        <v>4</v>
      </c>
      <c r="D181" s="8" t="n">
        <f aca="false">SUMIFS('Source'!$F:$F,'Source'!$A:$A,"114 - IL online",'Source'!$B:$B,$A181)</f>
        <v>0</v>
      </c>
      <c r="E181" s="8" t="n">
        <f aca="false">D181*$J$5</f>
        <v>0</v>
      </c>
      <c r="F181" s="8" t="n">
        <f aca="false">E181-C181</f>
        <v>-4</v>
      </c>
      <c r="G181" s="9" t="n">
        <f aca="false">IF(AND(C181=0,E181=0),0,IF(C181=0,"New",(E181-C181)/C181))</f>
        <v>-1</v>
      </c>
      <c r="H181" s="8" t="n">
        <f aca="false">SUMIFS('Source'!$E:$E,'Source'!$A:$A,"114 - IL online",'Source'!$B:$B,$A181)</f>
        <v>1071.33</v>
      </c>
      <c r="I181" s="8" t="n">
        <f aca="false">SUMIFS('Source'!$G:$G,'Source'!$A:$A,"114 - IL online",'Source'!$B:$B,$A181)</f>
        <v>0</v>
      </c>
      <c r="J181" s="8" t="n">
        <f aca="false">I181*$J$5</f>
        <v>0</v>
      </c>
      <c r="K181" s="8" t="n">
        <f aca="false">J181-H181</f>
        <v>-1071.33</v>
      </c>
      <c r="L181" s="9" t="n">
        <f aca="false">IF(AND(H181=0,J181=0),0,IF(H181=0,"New",(J181-H181)/H181))</f>
        <v>-1</v>
      </c>
      <c r="M181" s="7" t="str">
        <f aca="false">IF(AND(OR(C181&lt;&gt;0,H181&lt;&gt;0),D181=0,I181=0),"DROP",IF(AND(OR(D181&lt;&gt;0,I181&lt;&gt;0),C181=0,H181=0),"NEW",""))</f>
        <v>DROP</v>
      </c>
    </row>
    <row r="182" customFormat="false" ht="15" hidden="false" customHeight="false" outlineLevel="0" collapsed="false">
      <c r="A182" s="7" t="s">
        <v>1045</v>
      </c>
      <c r="B182" s="7" t="str">
        <f aca="false">IFERROR(INDEX('Source'!$C:$C,MATCH($A182,'Source'!$B:$B,0)),"")</f>
        <v>מגן כתף להמיפלגיה</v>
      </c>
      <c r="C182" s="8" t="n">
        <f aca="false">SUMIFS('Source'!$D:$D,'Source'!$A:$A,"114 - IL online",'Source'!$B:$B,$A182)</f>
        <v>5</v>
      </c>
      <c r="D182" s="8" t="n">
        <f aca="false">SUMIFS('Source'!$F:$F,'Source'!$A:$A,"114 - IL online",'Source'!$B:$B,$A182)</f>
        <v>3</v>
      </c>
      <c r="E182" s="8" t="n">
        <f aca="false">D182*$J$5</f>
        <v>3.78947368421053</v>
      </c>
      <c r="F182" s="8" t="n">
        <f aca="false">E182-C182</f>
        <v>-1.21052631578947</v>
      </c>
      <c r="G182" s="9" t="n">
        <f aca="false">IF(AND(C182=0,E182=0),0,IF(C182=0,"New",(E182-C182)/C182))</f>
        <v>-0.242105263157895</v>
      </c>
      <c r="H182" s="8" t="n">
        <f aca="false">SUMIFS('Source'!$E:$E,'Source'!$A:$A,"114 - IL online",'Source'!$B:$B,$A182)</f>
        <v>2557.65</v>
      </c>
      <c r="I182" s="8" t="n">
        <f aca="false">SUMIFS('Source'!$G:$G,'Source'!$A:$A,"114 - IL online",'Source'!$B:$B,$A182)</f>
        <v>1487.05</v>
      </c>
      <c r="J182" s="8" t="n">
        <f aca="false">I182*$J$5</f>
        <v>1878.37894736842</v>
      </c>
      <c r="K182" s="8" t="n">
        <f aca="false">J182-H182</f>
        <v>-679.271052631579</v>
      </c>
      <c r="L182" s="9" t="n">
        <f aca="false">IF(AND(H182=0,J182=0),0,IF(H182=0,"New",(J182-H182)/H182))</f>
        <v>-0.265584052795175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715</v>
      </c>
      <c r="B183" s="7" t="str">
        <f aca="false">IFERROR(INDEX('Source'!$C:$C,MATCH($A183,'Source'!$B:$B,0)),"")</f>
        <v>חגורה אחרי ניתוח</v>
      </c>
      <c r="C183" s="8" t="n">
        <f aca="false">SUMIFS('Source'!$D:$D,'Source'!$A:$A,"114 - IL online",'Source'!$B:$B,$A183)</f>
        <v>1</v>
      </c>
      <c r="D183" s="8" t="n">
        <f aca="false">SUMIFS('Source'!$F:$F,'Source'!$A:$A,"114 - IL online",'Source'!$B:$B,$A183)</f>
        <v>4</v>
      </c>
      <c r="E183" s="8" t="n">
        <f aca="false">D183*$J$5</f>
        <v>5.05263157894737</v>
      </c>
      <c r="F183" s="8" t="n">
        <f aca="false">E183-C183</f>
        <v>4.05263157894737</v>
      </c>
      <c r="G183" s="9" t="n">
        <f aca="false">IF(AND(C183=0,E183=0),0,IF(C183=0,"New",(E183-C183)/C183))</f>
        <v>4.05263157894737</v>
      </c>
      <c r="H183" s="8" t="n">
        <f aca="false">SUMIFS('Source'!$E:$E,'Source'!$A:$A,"114 - IL online",'Source'!$B:$B,$A183)</f>
        <v>240.61</v>
      </c>
      <c r="I183" s="8" t="n">
        <f aca="false">SUMIFS('Source'!$G:$G,'Source'!$A:$A,"114 - IL online",'Source'!$B:$B,$A183)</f>
        <v>1306.88</v>
      </c>
      <c r="J183" s="8" t="n">
        <f aca="false">I183*$J$5</f>
        <v>1650.79578947368</v>
      </c>
      <c r="K183" s="8" t="n">
        <f aca="false">J183-H183</f>
        <v>1410.18578947368</v>
      </c>
      <c r="L183" s="9" t="n">
        <f aca="false">IF(AND(H183=0,J183=0),0,IF(H183=0,"New",(J183-H183)/H183))</f>
        <v>5.86087772525533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620</v>
      </c>
      <c r="B184" s="7" t="str">
        <f aca="false">IFERROR(INDEX('Source'!$C:$C,MATCH($A184,'Source'!$B:$B,0)),"")</f>
        <v>טייפ חבישה לספורט לבן</v>
      </c>
      <c r="C184" s="8" t="n">
        <f aca="false">SUMIFS('Source'!$D:$D,'Source'!$A:$A,"114 - IL online",'Source'!$B:$B,$A184)</f>
        <v>21</v>
      </c>
      <c r="D184" s="8" t="n">
        <f aca="false">SUMIFS('Source'!$F:$F,'Source'!$A:$A,"114 - IL online",'Source'!$B:$B,$A184)</f>
        <v>61</v>
      </c>
      <c r="E184" s="8" t="n">
        <f aca="false">D184*$J$5</f>
        <v>77.0526315789474</v>
      </c>
      <c r="F184" s="8" t="n">
        <f aca="false">E184-C184</f>
        <v>56.0526315789474</v>
      </c>
      <c r="G184" s="9" t="n">
        <f aca="false">IF(AND(C184=0,E184=0),0,IF(C184=0,"New",(E184-C184)/C184))</f>
        <v>2.66917293233083</v>
      </c>
      <c r="H184" s="8" t="n">
        <f aca="false">SUMIFS('Source'!$E:$E,'Source'!$A:$A,"114 - IL online",'Source'!$B:$B,$A184)</f>
        <v>559.46</v>
      </c>
      <c r="I184" s="8" t="n">
        <f aca="false">SUMIFS('Source'!$G:$G,'Source'!$A:$A,"114 - IL online",'Source'!$B:$B,$A184)</f>
        <v>1618.4</v>
      </c>
      <c r="J184" s="8" t="n">
        <f aca="false">I184*$J$5</f>
        <v>2044.29473684211</v>
      </c>
      <c r="K184" s="8" t="n">
        <f aca="false">J184-H184</f>
        <v>1484.83473684211</v>
      </c>
      <c r="L184" s="9" t="n">
        <f aca="false">IF(AND(H184=0,J184=0),0,IF(H184=0,"New",(J184-H184)/H184))</f>
        <v>2.65404986387249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344</v>
      </c>
      <c r="B185" s="7" t="str">
        <f aca="false">IFERROR(INDEX('Source'!$C:$C,MATCH($A185,'Source'!$B:$B,0)),"")</f>
        <v>מגן ברך מוצלב+מוטות</v>
      </c>
      <c r="C185" s="8" t="n">
        <f aca="false">SUMIFS('Source'!$D:$D,'Source'!$A:$A,"114 - IL online",'Source'!$B:$B,$A185)</f>
        <v>5</v>
      </c>
      <c r="D185" s="8" t="n">
        <f aca="false">SUMIFS('Source'!$F:$F,'Source'!$A:$A,"114 - IL online",'Source'!$B:$B,$A185)</f>
        <v>0</v>
      </c>
      <c r="E185" s="8" t="n">
        <f aca="false">D185*$J$5</f>
        <v>0</v>
      </c>
      <c r="F185" s="8" t="n">
        <f aca="false">E185-C185</f>
        <v>-5</v>
      </c>
      <c r="G185" s="9" t="n">
        <f aca="false">IF(AND(C185=0,E185=0),0,IF(C185=0,"New",(E185-C185)/C185))</f>
        <v>-1</v>
      </c>
      <c r="H185" s="8" t="n">
        <f aca="false">SUMIFS('Source'!$E:$E,'Source'!$A:$A,"114 - IL online",'Source'!$B:$B,$A185)</f>
        <v>1052.16</v>
      </c>
      <c r="I185" s="8" t="n">
        <f aca="false">SUMIFS('Source'!$G:$G,'Source'!$A:$A,"114 - IL online",'Source'!$B:$B,$A185)</f>
        <v>0</v>
      </c>
      <c r="J185" s="8" t="n">
        <f aca="false">I185*$J$5</f>
        <v>0</v>
      </c>
      <c r="K185" s="8" t="n">
        <f aca="false">J185-H185</f>
        <v>-1052.16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846</v>
      </c>
      <c r="B186" s="7" t="str">
        <f aca="false">IFERROR(INDEX('Source'!$C:$C,MATCH($A186,'Source'!$B:$B,0)),"")</f>
        <v>מיצב כתפיים</v>
      </c>
      <c r="C186" s="8" t="n">
        <f aca="false">SUMIFS('Source'!$D:$D,'Source'!$A:$A,"114 - IL online",'Source'!$B:$B,$A186)</f>
        <v>3</v>
      </c>
      <c r="D186" s="8" t="n">
        <f aca="false">SUMIFS('Source'!$F:$F,'Source'!$A:$A,"114 - IL online",'Source'!$B:$B,$A186)</f>
        <v>0</v>
      </c>
      <c r="E186" s="8" t="n">
        <f aca="false">D186*$J$5</f>
        <v>0</v>
      </c>
      <c r="F186" s="8" t="n">
        <f aca="false">E186-C186</f>
        <v>-3</v>
      </c>
      <c r="G186" s="9" t="n">
        <f aca="false">IF(AND(C186=0,E186=0),0,IF(C186=0,"New",(E186-C186)/C186))</f>
        <v>-1</v>
      </c>
      <c r="H186" s="8" t="n">
        <f aca="false">SUMIFS('Source'!$E:$E,'Source'!$A:$A,"114 - IL online",'Source'!$B:$B,$A186)</f>
        <v>1045.51</v>
      </c>
      <c r="I186" s="8" t="n">
        <f aca="false">SUMIFS('Source'!$G:$G,'Source'!$A:$A,"114 - IL online",'Source'!$B:$B,$A186)</f>
        <v>0</v>
      </c>
      <c r="J186" s="8" t="n">
        <f aca="false">I186*$J$5</f>
        <v>0</v>
      </c>
      <c r="K186" s="8" t="n">
        <f aca="false">J186-H186</f>
        <v>-1045.51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305</v>
      </c>
      <c r="B187" s="7" t="str">
        <f aca="false">IFERROR(INDEX('Source'!$C:$C,MATCH($A187,'Source'!$B:$B,0)),"")</f>
        <v>חגורת קיבוע לכתף</v>
      </c>
      <c r="C187" s="8" t="n">
        <f aca="false">SUMIFS('Source'!$D:$D,'Source'!$A:$A,"114 - IL online",'Source'!$B:$B,$A187)</f>
        <v>4</v>
      </c>
      <c r="D187" s="8" t="n">
        <f aca="false">SUMIFS('Source'!$F:$F,'Source'!$A:$A,"114 - IL online",'Source'!$B:$B,$A187)</f>
        <v>1</v>
      </c>
      <c r="E187" s="8" t="n">
        <f aca="false">D187*$J$5</f>
        <v>1.26315789473684</v>
      </c>
      <c r="F187" s="8" t="n">
        <f aca="false">E187-C187</f>
        <v>-2.73684210526316</v>
      </c>
      <c r="G187" s="9" t="n">
        <f aca="false">IF(AND(C187=0,E187=0),0,IF(C187=0,"New",(E187-C187)/C187))</f>
        <v>-0.68421052631579</v>
      </c>
      <c r="H187" s="8" t="n">
        <f aca="false">SUMIFS('Source'!$E:$E,'Source'!$A:$A,"114 - IL online",'Source'!$B:$B,$A187)</f>
        <v>1347.98</v>
      </c>
      <c r="I187" s="8" t="n">
        <f aca="false">SUMIFS('Source'!$G:$G,'Source'!$A:$A,"114 - IL online",'Source'!$B:$B,$A187)</f>
        <v>309.68</v>
      </c>
      <c r="J187" s="8" t="n">
        <f aca="false">I187*$J$5</f>
        <v>391.174736842105</v>
      </c>
      <c r="K187" s="8" t="n">
        <f aca="false">J187-H187</f>
        <v>-956.805263157895</v>
      </c>
      <c r="L187" s="9" t="n">
        <f aca="false">IF(AND(H187=0,J187=0),0,IF(H187=0,"New",(J187-H187)/H187))</f>
        <v>-0.709806720543253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549</v>
      </c>
      <c r="B188" s="7" t="str">
        <f aca="false">IFERROR(INDEX('Source'!$C:$C,MATCH($A188,'Source'!$B:$B,0)),"")</f>
        <v>חגורה אחרי ניתוח</v>
      </c>
      <c r="C188" s="8" t="n">
        <f aca="false">SUMIFS('Source'!$D:$D,'Source'!$A:$A,"114 - IL online",'Source'!$B:$B,$A188)</f>
        <v>8</v>
      </c>
      <c r="D188" s="8" t="n">
        <f aca="false">SUMIFS('Source'!$F:$F,'Source'!$A:$A,"114 - IL online",'Source'!$B:$B,$A188)</f>
        <v>4</v>
      </c>
      <c r="E188" s="8" t="n">
        <f aca="false">D188*$J$5</f>
        <v>5.05263157894737</v>
      </c>
      <c r="F188" s="8" t="n">
        <f aca="false">E188-C188</f>
        <v>-2.94736842105263</v>
      </c>
      <c r="G188" s="9" t="n">
        <f aca="false">IF(AND(C188=0,E188=0),0,IF(C188=0,"New",(E188-C188)/C188))</f>
        <v>-0.368421052631579</v>
      </c>
      <c r="H188" s="8" t="n">
        <f aca="false">SUMIFS('Source'!$E:$E,'Source'!$A:$A,"114 - IL online",'Source'!$B:$B,$A188)</f>
        <v>2193.23</v>
      </c>
      <c r="I188" s="8" t="n">
        <f aca="false">SUMIFS('Source'!$G:$G,'Source'!$A:$A,"114 - IL online",'Source'!$B:$B,$A188)</f>
        <v>1172.97</v>
      </c>
      <c r="J188" s="8" t="n">
        <f aca="false">I188*$J$5</f>
        <v>1481.64631578947</v>
      </c>
      <c r="K188" s="8" t="n">
        <f aca="false">J188-H188</f>
        <v>-711.583684210526</v>
      </c>
      <c r="L188" s="9" t="n">
        <f aca="false">IF(AND(H188=0,J188=0),0,IF(H188=0,"New",(J188-H188)/H188))</f>
        <v>-0.32444553658783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906</v>
      </c>
      <c r="B189" s="7" t="str">
        <f aca="false">IFERROR(INDEX('Source'!$C:$C,MATCH($A189,'Source'!$B:$B,0)),"")</f>
        <v>מ.ברך</v>
      </c>
      <c r="C189" s="8" t="n">
        <f aca="false">SUMIFS('Source'!$D:$D,'Source'!$A:$A,"114 - IL online",'Source'!$B:$B,$A189)</f>
        <v>41</v>
      </c>
      <c r="D189" s="8" t="n">
        <f aca="false">SUMIFS('Source'!$F:$F,'Source'!$A:$A,"114 - IL online",'Source'!$B:$B,$A189)</f>
        <v>27</v>
      </c>
      <c r="E189" s="8" t="n">
        <f aca="false">D189*$J$5</f>
        <v>34.1052631578947</v>
      </c>
      <c r="F189" s="8" t="n">
        <f aca="false">E189-C189</f>
        <v>-6.89473684210527</v>
      </c>
      <c r="G189" s="9" t="n">
        <f aca="false">IF(AND(C189=0,E189=0),0,IF(C189=0,"New",(E189-C189)/C189))</f>
        <v>-0.16816431322208</v>
      </c>
      <c r="H189" s="8" t="n">
        <f aca="false">SUMIFS('Source'!$E:$E,'Source'!$A:$A,"114 - IL online",'Source'!$B:$B,$A189)</f>
        <v>3157.24</v>
      </c>
      <c r="I189" s="8" t="n">
        <f aca="false">SUMIFS('Source'!$G:$G,'Source'!$A:$A,"114 - IL online",'Source'!$B:$B,$A189)</f>
        <v>2144.41</v>
      </c>
      <c r="J189" s="8" t="n">
        <f aca="false">I189*$J$5</f>
        <v>2708.72842105263</v>
      </c>
      <c r="K189" s="8" t="n">
        <f aca="false">J189-H189</f>
        <v>-448.511578947369</v>
      </c>
      <c r="L189" s="9" t="n">
        <f aca="false">IF(AND(H189=0,J189=0),0,IF(H189=0,"New",(J189-H189)/H189))</f>
        <v>-0.142058120050224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761</v>
      </c>
      <c r="B190" s="7" t="str">
        <f aca="false">IFERROR(INDEX('Source'!$C:$C,MATCH($A190,'Source'!$B:$B,0)),"")</f>
        <v>חגורת שבר שחור</v>
      </c>
      <c r="C190" s="8" t="n">
        <f aca="false">SUMIFS('Source'!$D:$D,'Source'!$A:$A,"114 - IL online",'Source'!$B:$B,$A190)</f>
        <v>0</v>
      </c>
      <c r="D190" s="8" t="n">
        <f aca="false">SUMIFS('Source'!$F:$F,'Source'!$A:$A,"114 - IL online",'Source'!$B:$B,$A190)</f>
        <v>2</v>
      </c>
      <c r="E190" s="8" t="n">
        <f aca="false">D190*$J$5</f>
        <v>2.52631578947368</v>
      </c>
      <c r="F190" s="8" t="n">
        <f aca="false">E190-C190</f>
        <v>2.52631578947368</v>
      </c>
      <c r="G190" s="9" t="str">
        <f aca="false">IF(AND(C190=0,E190=0),0,IF(C190=0,"New",(E190-C190)/C190))</f>
        <v>New</v>
      </c>
      <c r="H190" s="8" t="n">
        <f aca="false">SUMIFS('Source'!$E:$E,'Source'!$A:$A,"114 - IL online",'Source'!$B:$B,$A190)</f>
        <v>0</v>
      </c>
      <c r="I190" s="8" t="n">
        <f aca="false">SUMIFS('Source'!$G:$G,'Source'!$A:$A,"114 - IL online",'Source'!$B:$B,$A190)</f>
        <v>993.5</v>
      </c>
      <c r="J190" s="8" t="n">
        <f aca="false">I190*$J$5</f>
        <v>1254.94736842105</v>
      </c>
      <c r="K190" s="8" t="n">
        <f aca="false">J190-H190</f>
        <v>1254.94736842105</v>
      </c>
      <c r="L190" s="9" t="str">
        <f aca="false">IF(AND(H190=0,J190=0),0,IF(H190=0,"New",(J190-H190)/H190))</f>
        <v>New</v>
      </c>
      <c r="M190" s="7" t="str">
        <f aca="false">IF(AND(OR(C190&lt;&gt;0,H190&lt;&gt;0),D190=0,I190=0),"DROP",IF(AND(OR(D190&lt;&gt;0,I190&lt;&gt;0),C190=0,H190=0),"NEW",""))</f>
        <v>NEW</v>
      </c>
    </row>
    <row r="191" customFormat="false" ht="15" hidden="false" customHeight="false" outlineLevel="0" collapsed="false">
      <c r="A191" s="7" t="s">
        <v>1046</v>
      </c>
      <c r="B191" s="7" t="str">
        <f aca="false">IFERROR(INDEX('Source'!$C:$C,MATCH($A191,'Source'!$B:$B,0)),"")</f>
        <v>טבעת אלסטית מסי</v>
      </c>
      <c r="C191" s="8" t="n">
        <f aca="false">SUMIFS('Source'!$D:$D,'Source'!$A:$A,"114 - IL online",'Source'!$B:$B,$A191)</f>
        <v>0</v>
      </c>
      <c r="D191" s="8" t="n">
        <f aca="false">SUMIFS('Source'!$F:$F,'Source'!$A:$A,"114 - IL online",'Source'!$B:$B,$A191)</f>
        <v>40</v>
      </c>
      <c r="E191" s="8" t="n">
        <f aca="false">D191*$J$5</f>
        <v>50.5263157894737</v>
      </c>
      <c r="F191" s="8" t="n">
        <f aca="false">E191-C191</f>
        <v>50.5263157894737</v>
      </c>
      <c r="G191" s="9" t="str">
        <f aca="false">IF(AND(C191=0,E191=0),0,IF(C191=0,"New",(E191-C191)/C191))</f>
        <v>New</v>
      </c>
      <c r="H191" s="8" t="n">
        <f aca="false">SUMIFS('Source'!$E:$E,'Source'!$A:$A,"114 - IL online",'Source'!$B:$B,$A191)</f>
        <v>0</v>
      </c>
      <c r="I191" s="8" t="n">
        <f aca="false">SUMIFS('Source'!$G:$G,'Source'!$A:$A,"114 - IL online",'Source'!$B:$B,$A191)</f>
        <v>992.54</v>
      </c>
      <c r="J191" s="8" t="n">
        <f aca="false">I191*$J$5</f>
        <v>1253.73473684211</v>
      </c>
      <c r="K191" s="8" t="n">
        <f aca="false">J191-H191</f>
        <v>1253.73473684211</v>
      </c>
      <c r="L191" s="9" t="str">
        <f aca="false">IF(AND(H191=0,J191=0),0,IF(H191=0,"New",(J191-H191)/H191))</f>
        <v>New</v>
      </c>
      <c r="M191" s="7" t="str">
        <f aca="false">IF(AND(OR(C191&lt;&gt;0,H191&lt;&gt;0),D191=0,I191=0),"DROP",IF(AND(OR(D191&lt;&gt;0,I191&lt;&gt;0),C191=0,H191=0),"NEW",""))</f>
        <v>NEW</v>
      </c>
    </row>
    <row r="192" customFormat="false" ht="15" hidden="false" customHeight="false" outlineLevel="0" collapsed="false">
      <c r="A192" s="7" t="s">
        <v>513</v>
      </c>
      <c r="B192" s="7" t="str">
        <f aca="false">IFERROR(INDEX('Source'!$C:$C,MATCH($A192,'Source'!$B:$B,0)),"")</f>
        <v>חבק יד SC25</v>
      </c>
      <c r="C192" s="8" t="n">
        <f aca="false">SUMIFS('Source'!$D:$D,'Source'!$A:$A,"114 - IL online",'Source'!$B:$B,$A192)</f>
        <v>78</v>
      </c>
      <c r="D192" s="8" t="n">
        <f aca="false">SUMIFS('Source'!$F:$F,'Source'!$A:$A,"114 - IL online",'Source'!$B:$B,$A192)</f>
        <v>63</v>
      </c>
      <c r="E192" s="8" t="n">
        <f aca="false">D192*$J$5</f>
        <v>79.5789473684211</v>
      </c>
      <c r="F192" s="8" t="n">
        <f aca="false">E192-C192</f>
        <v>1.57894736842105</v>
      </c>
      <c r="G192" s="9" t="n">
        <f aca="false">IF(AND(C192=0,E192=0),0,IF(C192=0,"New",(E192-C192)/C192))</f>
        <v>0.0202429149797571</v>
      </c>
      <c r="H192" s="8" t="n">
        <f aca="false">SUMIFS('Source'!$E:$E,'Source'!$A:$A,"114 - IL online",'Source'!$B:$B,$A192)</f>
        <v>10651.73</v>
      </c>
      <c r="I192" s="8" t="n">
        <f aca="false">SUMIFS('Source'!$G:$G,'Source'!$A:$A,"114 - IL online",'Source'!$B:$B,$A192)</f>
        <v>9662.92</v>
      </c>
      <c r="J192" s="8" t="n">
        <f aca="false">I192*$J$5</f>
        <v>12205.7936842105</v>
      </c>
      <c r="K192" s="8" t="n">
        <f aca="false">J192-H192</f>
        <v>1554.06368421053</v>
      </c>
      <c r="L192" s="9" t="n">
        <f aca="false">IF(AND(H192=0,J192=0),0,IF(H192=0,"New",(J192-H192)/H192))</f>
        <v>0.145897772869809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129</v>
      </c>
      <c r="B193" s="7" t="str">
        <f aca="false">IFERROR(INDEX('Source'!$C:$C,MATCH($A193,'Source'!$B:$B,0)),"")</f>
        <v>מתלה רשת לזרוע שחור 85B</v>
      </c>
      <c r="C193" s="8" t="n">
        <f aca="false">SUMIFS('Source'!$D:$D,'Source'!$A:$A,"114 - IL online",'Source'!$B:$B,$A193)</f>
        <v>19</v>
      </c>
      <c r="D193" s="8" t="n">
        <f aca="false">SUMIFS('Source'!$F:$F,'Source'!$A:$A,"114 - IL online",'Source'!$B:$B,$A193)</f>
        <v>29</v>
      </c>
      <c r="E193" s="8" t="n">
        <f aca="false">D193*$J$5</f>
        <v>36.6315789473684</v>
      </c>
      <c r="F193" s="8" t="n">
        <f aca="false">E193-C193</f>
        <v>17.6315789473684</v>
      </c>
      <c r="G193" s="9" t="n">
        <f aca="false">IF(AND(C193=0,E193=0),0,IF(C193=0,"New",(E193-C193)/C193))</f>
        <v>0.92797783933518</v>
      </c>
      <c r="H193" s="8" t="n">
        <f aca="false">SUMIFS('Source'!$E:$E,'Source'!$A:$A,"114 - IL online",'Source'!$B:$B,$A193)</f>
        <v>1900.63</v>
      </c>
      <c r="I193" s="8" t="n">
        <f aca="false">SUMIFS('Source'!$G:$G,'Source'!$A:$A,"114 - IL online",'Source'!$B:$B,$A193)</f>
        <v>2889.34</v>
      </c>
      <c r="J193" s="8" t="n">
        <f aca="false">I193*$J$5</f>
        <v>3649.69263157895</v>
      </c>
      <c r="K193" s="8" t="n">
        <f aca="false">J193-H193</f>
        <v>1749.06263157895</v>
      </c>
      <c r="L193" s="9" t="n">
        <f aca="false">IF(AND(H193=0,J193=0),0,IF(H193=0,"New",(J193-H193)/H193))</f>
        <v>0.920254142878386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534</v>
      </c>
      <c r="B194" s="7" t="str">
        <f aca="false">IFERROR(INDEX('Source'!$C:$C,MATCH($A194,'Source'!$B:$B,0)),"")</f>
        <v>מגן שוק SC39</v>
      </c>
      <c r="C194" s="8" t="n">
        <f aca="false">SUMIFS('Source'!$D:$D,'Source'!$A:$A,"114 - IL online",'Source'!$B:$B,$A194)</f>
        <v>5</v>
      </c>
      <c r="D194" s="8" t="n">
        <f aca="false">SUMIFS('Source'!$F:$F,'Source'!$A:$A,"114 - IL online",'Source'!$B:$B,$A194)</f>
        <v>8</v>
      </c>
      <c r="E194" s="8" t="n">
        <f aca="false">D194*$J$5</f>
        <v>10.1052631578947</v>
      </c>
      <c r="F194" s="8" t="n">
        <f aca="false">E194-C194</f>
        <v>5.10526315789474</v>
      </c>
      <c r="G194" s="9" t="n">
        <f aca="false">IF(AND(C194=0,E194=0),0,IF(C194=0,"New",(E194-C194)/C194))</f>
        <v>1.02105263157895</v>
      </c>
      <c r="H194" s="8" t="n">
        <f aca="false">SUMIFS('Source'!$E:$E,'Source'!$A:$A,"114 - IL online",'Source'!$B:$B,$A194)</f>
        <v>1239.44</v>
      </c>
      <c r="I194" s="8" t="n">
        <f aca="false">SUMIFS('Source'!$G:$G,'Source'!$A:$A,"114 - IL online",'Source'!$B:$B,$A194)</f>
        <v>2223.84</v>
      </c>
      <c r="J194" s="8" t="n">
        <f aca="false">I194*$J$5</f>
        <v>2809.06105263158</v>
      </c>
      <c r="K194" s="8" t="n">
        <f aca="false">J194-H194</f>
        <v>1569.62105263158</v>
      </c>
      <c r="L194" s="9" t="n">
        <f aca="false">IF(AND(H194=0,J194=0),0,IF(H194=0,"New",(J194-H194)/H194))</f>
        <v>1.26639535002225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180</v>
      </c>
      <c r="B195" s="7" t="str">
        <f aca="false">IFERROR(INDEX('Source'!$C:$C,MATCH($A195,'Source'!$B:$B,0)),"")</f>
        <v>שרוול לבוניון מסיליקון</v>
      </c>
      <c r="C195" s="8" t="n">
        <f aca="false">SUMIFS('Source'!$D:$D,'Source'!$A:$A,"114 - IL online",'Source'!$B:$B,$A195)</f>
        <v>29</v>
      </c>
      <c r="D195" s="8" t="n">
        <f aca="false">SUMIFS('Source'!$F:$F,'Source'!$A:$A,"114 - IL online",'Source'!$B:$B,$A195)</f>
        <v>41</v>
      </c>
      <c r="E195" s="8" t="n">
        <f aca="false">D195*$J$5</f>
        <v>51.7894736842105</v>
      </c>
      <c r="F195" s="8" t="n">
        <f aca="false">E195-C195</f>
        <v>22.7894736842105</v>
      </c>
      <c r="G195" s="9" t="n">
        <f aca="false">IF(AND(C195=0,E195=0),0,IF(C195=0,"New",(E195-C195)/C195))</f>
        <v>0.78584392014519</v>
      </c>
      <c r="H195" s="8" t="n">
        <f aca="false">SUMIFS('Source'!$E:$E,'Source'!$A:$A,"114 - IL online",'Source'!$B:$B,$A195)</f>
        <v>1777.68</v>
      </c>
      <c r="I195" s="8" t="n">
        <f aca="false">SUMIFS('Source'!$G:$G,'Source'!$A:$A,"114 - IL online",'Source'!$B:$B,$A195)</f>
        <v>2749.04</v>
      </c>
      <c r="J195" s="8" t="n">
        <f aca="false">I195*$J$5</f>
        <v>3472.47157894737</v>
      </c>
      <c r="K195" s="8" t="n">
        <f aca="false">J195-H195</f>
        <v>1694.79157894737</v>
      </c>
      <c r="L195" s="9" t="n">
        <f aca="false">IF(AND(H195=0,J195=0),0,IF(H195=0,"New",(J195-H195)/H195))</f>
        <v>0.953372698656321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474</v>
      </c>
      <c r="B196" s="7" t="str">
        <f aca="false">IFERROR(INDEX('Source'!$C:$C,MATCH($A196,'Source'!$B:$B,0)),"")</f>
        <v>חגורת שבר לצד ימין</v>
      </c>
      <c r="C196" s="8" t="n">
        <f aca="false">SUMIFS('Source'!$D:$D,'Source'!$A:$A,"114 - IL online",'Source'!$B:$B,$A196)</f>
        <v>5</v>
      </c>
      <c r="D196" s="8" t="n">
        <f aca="false">SUMIFS('Source'!$F:$F,'Source'!$A:$A,"114 - IL online",'Source'!$B:$B,$A196)</f>
        <v>2</v>
      </c>
      <c r="E196" s="8" t="n">
        <f aca="false">D196*$J$5</f>
        <v>2.52631578947368</v>
      </c>
      <c r="F196" s="8" t="n">
        <f aca="false">E196-C196</f>
        <v>-2.47368421052632</v>
      </c>
      <c r="G196" s="9" t="n">
        <f aca="false">IF(AND(C196=0,E196=0),0,IF(C196=0,"New",(E196-C196)/C196))</f>
        <v>-0.494736842105263</v>
      </c>
      <c r="H196" s="8" t="n">
        <f aca="false">SUMIFS('Source'!$E:$E,'Source'!$A:$A,"114 - IL online",'Source'!$B:$B,$A196)</f>
        <v>1643.66</v>
      </c>
      <c r="I196" s="8" t="n">
        <f aca="false">SUMIFS('Source'!$G:$G,'Source'!$A:$A,"114 - IL online",'Source'!$B:$B,$A196)</f>
        <v>677.8</v>
      </c>
      <c r="J196" s="8" t="n">
        <f aca="false">I196*$J$5</f>
        <v>856.168421052632</v>
      </c>
      <c r="K196" s="8" t="n">
        <f aca="false">J196-H196</f>
        <v>-787.491578947369</v>
      </c>
      <c r="L196" s="9" t="n">
        <f aca="false">IF(AND(H196=0,J196=0),0,IF(H196=0,"New",(J196-H196)/H196))</f>
        <v>-0.479108561957685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1047</v>
      </c>
      <c r="B197" s="7" t="str">
        <f aca="false">IFERROR(INDEX('Source'!$C:$C,MATCH($A197,'Source'!$B:$B,0)),"")</f>
        <v>מגן ברך מוצלב+מוטות</v>
      </c>
      <c r="C197" s="8" t="n">
        <f aca="false">SUMIFS('Source'!$D:$D,'Source'!$A:$A,"114 - IL online",'Source'!$B:$B,$A197)</f>
        <v>5</v>
      </c>
      <c r="D197" s="8" t="n">
        <f aca="false">SUMIFS('Source'!$F:$F,'Source'!$A:$A,"114 - IL online",'Source'!$B:$B,$A197)</f>
        <v>0</v>
      </c>
      <c r="E197" s="8" t="n">
        <f aca="false">D197*$J$5</f>
        <v>0</v>
      </c>
      <c r="F197" s="8" t="n">
        <f aca="false">E197-C197</f>
        <v>-5</v>
      </c>
      <c r="G197" s="9" t="n">
        <f aca="false">IF(AND(C197=0,E197=0),0,IF(C197=0,"New",(E197-C197)/C197))</f>
        <v>-1</v>
      </c>
      <c r="H197" s="8" t="n">
        <f aca="false">SUMIFS('Source'!$E:$E,'Source'!$A:$A,"114 - IL online",'Source'!$B:$B,$A197)</f>
        <v>961.9</v>
      </c>
      <c r="I197" s="8" t="n">
        <f aca="false">SUMIFS('Source'!$G:$G,'Source'!$A:$A,"114 - IL online",'Source'!$B:$B,$A197)</f>
        <v>0</v>
      </c>
      <c r="J197" s="8" t="n">
        <f aca="false">I197*$J$5</f>
        <v>0</v>
      </c>
      <c r="K197" s="8" t="n">
        <f aca="false">J197-H197</f>
        <v>-961.9</v>
      </c>
      <c r="L197" s="9" t="n">
        <f aca="false">IF(AND(H197=0,J197=0),0,IF(H197=0,"New",(J197-H197)/H197))</f>
        <v>-1</v>
      </c>
      <c r="M197" s="7" t="str">
        <f aca="false">IF(AND(OR(C197&lt;&gt;0,H197&lt;&gt;0),D197=0,I197=0),"DROP",IF(AND(OR(D197&lt;&gt;0,I197&lt;&gt;0),C197=0,H197=0),"NEW",""))</f>
        <v>DROP</v>
      </c>
    </row>
    <row r="198" customFormat="false" ht="15" hidden="false" customHeight="false" outlineLevel="0" collapsed="false">
      <c r="A198" s="7" t="s">
        <v>398</v>
      </c>
      <c r="B198" s="7" t="str">
        <f aca="false">IFERROR(INDEX('Source'!$C:$C,MATCH($A198,'Source'!$B:$B,0)),"")</f>
        <v>ח.בטן 25 ס'מ</v>
      </c>
      <c r="C198" s="8" t="n">
        <f aca="false">SUMIFS('Source'!$D:$D,'Source'!$A:$A,"114 - IL online",'Source'!$B:$B,$A198)</f>
        <v>5</v>
      </c>
      <c r="D198" s="8" t="n">
        <f aca="false">SUMIFS('Source'!$F:$F,'Source'!$A:$A,"114 - IL online",'Source'!$B:$B,$A198)</f>
        <v>10</v>
      </c>
      <c r="E198" s="8" t="n">
        <f aca="false">D198*$J$5</f>
        <v>12.6315789473684</v>
      </c>
      <c r="F198" s="8" t="n">
        <f aca="false">E198-C198</f>
        <v>7.63157894736842</v>
      </c>
      <c r="G198" s="9" t="n">
        <f aca="false">IF(AND(C198=0,E198=0),0,IF(C198=0,"New",(E198-C198)/C198))</f>
        <v>1.52631578947368</v>
      </c>
      <c r="H198" s="8" t="n">
        <f aca="false">SUMIFS('Source'!$E:$E,'Source'!$A:$A,"114 - IL online",'Source'!$B:$B,$A198)</f>
        <v>973.31</v>
      </c>
      <c r="I198" s="8" t="n">
        <f aca="false">SUMIFS('Source'!$G:$G,'Source'!$A:$A,"114 - IL online",'Source'!$B:$B,$A198)</f>
        <v>1930.97</v>
      </c>
      <c r="J198" s="8" t="n">
        <f aca="false">I198*$J$5</f>
        <v>2439.12</v>
      </c>
      <c r="K198" s="8" t="n">
        <f aca="false">J198-H198</f>
        <v>1465.81</v>
      </c>
      <c r="L198" s="9" t="n">
        <f aca="false">IF(AND(H198=0,J198=0),0,IF(H198=0,"New",(J198-H198)/H198))</f>
        <v>1.50600528094852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615</v>
      </c>
      <c r="B199" s="7" t="str">
        <f aca="false">IFERROR(INDEX('Source'!$C:$C,MATCH($A199,'Source'!$B:$B,0)),"")</f>
        <v>צוארון פלסטי מתכוונן</v>
      </c>
      <c r="C199" s="8" t="n">
        <f aca="false">SUMIFS('Source'!$D:$D,'Source'!$A:$A,"114 - IL online",'Source'!$B:$B,$A199)</f>
        <v>13</v>
      </c>
      <c r="D199" s="8" t="n">
        <f aca="false">SUMIFS('Source'!$F:$F,'Source'!$A:$A,"114 - IL online",'Source'!$B:$B,$A199)</f>
        <v>5</v>
      </c>
      <c r="E199" s="8" t="n">
        <f aca="false">D199*$J$5</f>
        <v>6.31578947368421</v>
      </c>
      <c r="F199" s="8" t="n">
        <f aca="false">E199-C199</f>
        <v>-6.68421052631579</v>
      </c>
      <c r="G199" s="9" t="n">
        <f aca="false">IF(AND(C199=0,E199=0),0,IF(C199=0,"New",(E199-C199)/C199))</f>
        <v>-0.51417004048583</v>
      </c>
      <c r="H199" s="8" t="n">
        <f aca="false">SUMIFS('Source'!$E:$E,'Source'!$A:$A,"114 - IL online",'Source'!$B:$B,$A199)</f>
        <v>1521.16</v>
      </c>
      <c r="I199" s="8" t="n">
        <f aca="false">SUMIFS('Source'!$G:$G,'Source'!$A:$A,"114 - IL online",'Source'!$B:$B,$A199)</f>
        <v>565.17</v>
      </c>
      <c r="J199" s="8" t="n">
        <f aca="false">I199*$J$5</f>
        <v>713.898947368421</v>
      </c>
      <c r="K199" s="8" t="n">
        <f aca="false">J199-H199</f>
        <v>-807.261052631579</v>
      </c>
      <c r="L199" s="9" t="n">
        <f aca="false">IF(AND(H199=0,J199=0),0,IF(H199=0,"New",(J199-H199)/H199))</f>
        <v>-0.530687799200333</v>
      </c>
      <c r="M199" s="7" t="str">
        <f aca="false">IF(AND(OR(C199&lt;&gt;0,H199&lt;&gt;0),D199=0,I199=0),"DROP",IF(AND(OR(D199&lt;&gt;0,I199&lt;&gt;0),C199=0,H199=0),"NEW",""))</f>
        <v/>
      </c>
    </row>
    <row r="200" customFormat="false" ht="15" hidden="false" customHeight="false" outlineLevel="0" collapsed="false">
      <c r="A200" s="7" t="s">
        <v>373</v>
      </c>
      <c r="B200" s="7" t="str">
        <f aca="false">IFERROR(INDEX('Source'!$C:$C,MATCH($A200,'Source'!$B:$B,0)),"")</f>
        <v>מישר כתפיים רחב+תמיכה לבית השח</v>
      </c>
      <c r="C200" s="8" t="n">
        <f aca="false">SUMIFS('Source'!$D:$D,'Source'!$A:$A,"114 - IL online",'Source'!$B:$B,$A200)</f>
        <v>9</v>
      </c>
      <c r="D200" s="8" t="n">
        <f aca="false">SUMIFS('Source'!$F:$F,'Source'!$A:$A,"114 - IL online",'Source'!$B:$B,$A200)</f>
        <v>11</v>
      </c>
      <c r="E200" s="8" t="n">
        <f aca="false">D200*$J$5</f>
        <v>13.8947368421053</v>
      </c>
      <c r="F200" s="8" t="n">
        <f aca="false">E200-C200</f>
        <v>4.89473684210526</v>
      </c>
      <c r="G200" s="9" t="n">
        <f aca="false">IF(AND(C200=0,E200=0),0,IF(C200=0,"New",(E200-C200)/C200))</f>
        <v>0.543859649122807</v>
      </c>
      <c r="H200" s="8" t="n">
        <f aca="false">SUMIFS('Source'!$E:$E,'Source'!$A:$A,"114 - IL online",'Source'!$B:$B,$A200)</f>
        <v>3108.02</v>
      </c>
      <c r="I200" s="8" t="n">
        <f aca="false">SUMIFS('Source'!$G:$G,'Source'!$A:$A,"114 - IL online",'Source'!$B:$B,$A200)</f>
        <v>4060.52</v>
      </c>
      <c r="J200" s="8" t="n">
        <f aca="false">I200*$J$5</f>
        <v>5129.07789473684</v>
      </c>
      <c r="K200" s="8" t="n">
        <f aca="false">J200-H200</f>
        <v>2021.05789473684</v>
      </c>
      <c r="L200" s="9" t="n">
        <f aca="false">IF(AND(H200=0,J200=0),0,IF(H200=0,"New",(J200-H200)/H200))</f>
        <v>0.65027184340411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182</v>
      </c>
      <c r="B201" s="7" t="str">
        <f aca="false">IFERROR(INDEX('Source'!$C:$C,MATCH($A201,'Source'!$B:$B,0)),"")</f>
        <v>חגורת גב אפורה</v>
      </c>
      <c r="C201" s="8" t="n">
        <f aca="false">SUMIFS('Source'!$D:$D,'Source'!$A:$A,"114 - IL online",'Source'!$B:$B,$A201)</f>
        <v>7</v>
      </c>
      <c r="D201" s="8" t="n">
        <f aca="false">SUMIFS('Source'!$F:$F,'Source'!$A:$A,"114 - IL online",'Source'!$B:$B,$A201)</f>
        <v>2</v>
      </c>
      <c r="E201" s="8" t="n">
        <f aca="false">D201*$J$5</f>
        <v>2.52631578947368</v>
      </c>
      <c r="F201" s="8" t="n">
        <f aca="false">E201-C201</f>
        <v>-4.47368421052632</v>
      </c>
      <c r="G201" s="9" t="n">
        <f aca="false">IF(AND(C201=0,E201=0),0,IF(C201=0,"New",(E201-C201)/C201))</f>
        <v>-0.639097744360902</v>
      </c>
      <c r="H201" s="8" t="n">
        <f aca="false">SUMIFS('Source'!$E:$E,'Source'!$A:$A,"114 - IL online",'Source'!$B:$B,$A201)</f>
        <v>1354.28</v>
      </c>
      <c r="I201" s="8" t="n">
        <f aca="false">SUMIFS('Source'!$G:$G,'Source'!$A:$A,"114 - IL online",'Source'!$B:$B,$A201)</f>
        <v>402.38</v>
      </c>
      <c r="J201" s="8" t="n">
        <f aca="false">I201*$J$5</f>
        <v>508.269473684211</v>
      </c>
      <c r="K201" s="8" t="n">
        <f aca="false">J201-H201</f>
        <v>-846.01052631579</v>
      </c>
      <c r="L201" s="9" t="n">
        <f aca="false">IF(AND(H201=0,J201=0),0,IF(H201=0,"New",(J201-H201)/H201))</f>
        <v>-0.624693952739308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401</v>
      </c>
      <c r="B202" s="7" t="str">
        <f aca="false">IFERROR(INDEX('Source'!$C:$C,MATCH($A202,'Source'!$B:$B,0)),"")</f>
        <v>גרבי נוחות קיץ אפור</v>
      </c>
      <c r="C202" s="8" t="n">
        <f aca="false">SUMIFS('Source'!$D:$D,'Source'!$A:$A,"114 - IL online",'Source'!$B:$B,$A202)</f>
        <v>25</v>
      </c>
      <c r="D202" s="8" t="n">
        <f aca="false">SUMIFS('Source'!$F:$F,'Source'!$A:$A,"114 - IL online",'Source'!$B:$B,$A202)</f>
        <v>2</v>
      </c>
      <c r="E202" s="8" t="n">
        <f aca="false">D202*$J$5</f>
        <v>2.52631578947368</v>
      </c>
      <c r="F202" s="8" t="n">
        <f aca="false">E202-C202</f>
        <v>-22.4736842105263</v>
      </c>
      <c r="G202" s="9" t="n">
        <f aca="false">IF(AND(C202=0,E202=0),0,IF(C202=0,"New",(E202-C202)/C202))</f>
        <v>-0.898947368421053</v>
      </c>
      <c r="H202" s="8" t="n">
        <f aca="false">SUMIFS('Source'!$E:$E,'Source'!$A:$A,"114 - IL online",'Source'!$B:$B,$A202)</f>
        <v>1017.05</v>
      </c>
      <c r="I202" s="8" t="n">
        <f aca="false">SUMIFS('Source'!$G:$G,'Source'!$A:$A,"114 - IL online",'Source'!$B:$B,$A202)</f>
        <v>76.14</v>
      </c>
      <c r="J202" s="8" t="n">
        <f aca="false">I202*$J$5</f>
        <v>96.1768421052632</v>
      </c>
      <c r="K202" s="8" t="n">
        <f aca="false">J202-H202</f>
        <v>-920.873157894737</v>
      </c>
      <c r="L202" s="9" t="n">
        <f aca="false">IF(AND(H202=0,J202=0),0,IF(H202=0,"New",(J202-H202)/H202))</f>
        <v>-0.905435482911103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466</v>
      </c>
      <c r="B203" s="7" t="str">
        <f aca="false">IFERROR(INDEX('Source'!$C:$C,MATCH($A203,'Source'!$B:$B,0)),"")</f>
        <v>מגן קרסול עם תמיכה</v>
      </c>
      <c r="C203" s="8" t="n">
        <f aca="false">SUMIFS('Source'!$D:$D,'Source'!$A:$A,"114 - IL online",'Source'!$B:$B,$A203)</f>
        <v>4</v>
      </c>
      <c r="D203" s="8" t="n">
        <f aca="false">SUMIFS('Source'!$F:$F,'Source'!$A:$A,"114 - IL online",'Source'!$B:$B,$A203)</f>
        <v>0</v>
      </c>
      <c r="E203" s="8" t="n">
        <f aca="false">D203*$J$5</f>
        <v>0</v>
      </c>
      <c r="F203" s="8" t="n">
        <f aca="false">E203-C203</f>
        <v>-4</v>
      </c>
      <c r="G203" s="9" t="n">
        <f aca="false">IF(AND(C203=0,E203=0),0,IF(C203=0,"New",(E203-C203)/C203))</f>
        <v>-1</v>
      </c>
      <c r="H203" s="8" t="n">
        <f aca="false">SUMIFS('Source'!$E:$E,'Source'!$A:$A,"114 - IL online",'Source'!$B:$B,$A203)</f>
        <v>936.92</v>
      </c>
      <c r="I203" s="8" t="n">
        <f aca="false">SUMIFS('Source'!$G:$G,'Source'!$A:$A,"114 - IL online",'Source'!$B:$B,$A203)</f>
        <v>0</v>
      </c>
      <c r="J203" s="8" t="n">
        <f aca="false">I203*$J$5</f>
        <v>0</v>
      </c>
      <c r="K203" s="8" t="n">
        <f aca="false">J203-H203</f>
        <v>-936.92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362</v>
      </c>
      <c r="B204" s="7" t="str">
        <f aca="false">IFERROR(INDEX('Source'!$C:$C,MATCH($A204,'Source'!$B:$B,0)),"")</f>
        <v>מגן קרסול שמאל SC35</v>
      </c>
      <c r="C204" s="8" t="n">
        <f aca="false">SUMIFS('Source'!$D:$D,'Source'!$A:$A,"114 - IL online",'Source'!$B:$B,$A204)</f>
        <v>29</v>
      </c>
      <c r="D204" s="8" t="n">
        <f aca="false">SUMIFS('Source'!$F:$F,'Source'!$A:$A,"114 - IL online",'Source'!$B:$B,$A204)</f>
        <v>31</v>
      </c>
      <c r="E204" s="8" t="n">
        <f aca="false">D204*$J$5</f>
        <v>39.1578947368421</v>
      </c>
      <c r="F204" s="8" t="n">
        <f aca="false">E204-C204</f>
        <v>10.1578947368421</v>
      </c>
      <c r="G204" s="9" t="n">
        <f aca="false">IF(AND(C204=0,E204=0),0,IF(C204=0,"New",(E204-C204)/C204))</f>
        <v>0.3502722323049</v>
      </c>
      <c r="H204" s="8" t="n">
        <f aca="false">SUMIFS('Source'!$E:$E,'Source'!$A:$A,"114 - IL online",'Source'!$B:$B,$A204)</f>
        <v>3713.45</v>
      </c>
      <c r="I204" s="8" t="n">
        <f aca="false">SUMIFS('Source'!$G:$G,'Source'!$A:$A,"114 - IL online",'Source'!$B:$B,$A204)</f>
        <v>4649.76</v>
      </c>
      <c r="J204" s="8" t="n">
        <f aca="false">I204*$J$5</f>
        <v>5873.38105263158</v>
      </c>
      <c r="K204" s="8" t="n">
        <f aca="false">J204-H204</f>
        <v>2159.93105263158</v>
      </c>
      <c r="L204" s="9" t="n">
        <f aca="false">IF(AND(H204=0,J204=0),0,IF(H204=0,"New",(J204-H204)/H204))</f>
        <v>0.581650770208722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122</v>
      </c>
      <c r="B205" s="7" t="str">
        <f aca="false">IFERROR(INDEX('Source'!$C:$C,MATCH($A205,'Source'!$B:$B,0)),"")</f>
        <v>קינזיולוגי טייפ</v>
      </c>
      <c r="C205" s="8" t="n">
        <f aca="false">SUMIFS('Source'!$D:$D,'Source'!$A:$A,"114 - IL online",'Source'!$B:$B,$A205)</f>
        <v>39</v>
      </c>
      <c r="D205" s="8" t="n">
        <f aca="false">SUMIFS('Source'!$F:$F,'Source'!$A:$A,"114 - IL online",'Source'!$B:$B,$A205)</f>
        <v>26</v>
      </c>
      <c r="E205" s="8" t="n">
        <f aca="false">D205*$J$5</f>
        <v>32.8421052631579</v>
      </c>
      <c r="F205" s="8" t="n">
        <f aca="false">E205-C205</f>
        <v>-6.15789473684211</v>
      </c>
      <c r="G205" s="9" t="n">
        <f aca="false">IF(AND(C205=0,E205=0),0,IF(C205=0,"New",(E205-C205)/C205))</f>
        <v>-0.157894736842105</v>
      </c>
      <c r="H205" s="8" t="n">
        <f aca="false">SUMIFS('Source'!$E:$E,'Source'!$A:$A,"114 - IL online",'Source'!$B:$B,$A205)</f>
        <v>2903.04</v>
      </c>
      <c r="I205" s="8" t="n">
        <f aca="false">SUMIFS('Source'!$G:$G,'Source'!$A:$A,"114 - IL online",'Source'!$B:$B,$A205)</f>
        <v>1967.09</v>
      </c>
      <c r="J205" s="8" t="n">
        <f aca="false">I205*$J$5</f>
        <v>2484.7452631579</v>
      </c>
      <c r="K205" s="8" t="n">
        <f aca="false">J205-H205</f>
        <v>-418.294736842105</v>
      </c>
      <c r="L205" s="9" t="n">
        <f aca="false">IF(AND(H205=0,J205=0),0,IF(H205=0,"New",(J205-H205)/H205))</f>
        <v>-0.144088519910888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207</v>
      </c>
      <c r="B206" s="7" t="str">
        <f aca="false">IFERROR(INDEX('Source'!$C:$C,MATCH($A206,'Source'!$B:$B,0)),"")</f>
        <v>חגורת גב+סגירה כפולה</v>
      </c>
      <c r="C206" s="8" t="n">
        <f aca="false">SUMIFS('Source'!$D:$D,'Source'!$A:$A,"114 - IL online",'Source'!$B:$B,$A206)</f>
        <v>47</v>
      </c>
      <c r="D206" s="8" t="n">
        <f aca="false">SUMIFS('Source'!$F:$F,'Source'!$A:$A,"114 - IL online",'Source'!$B:$B,$A206)</f>
        <v>39</v>
      </c>
      <c r="E206" s="8" t="n">
        <f aca="false">D206*$J$5</f>
        <v>49.2631578947368</v>
      </c>
      <c r="F206" s="8" t="n">
        <f aca="false">E206-C206</f>
        <v>2.26315789473684</v>
      </c>
      <c r="G206" s="9" t="n">
        <f aca="false">IF(AND(C206=0,E206=0),0,IF(C206=0,"New",(E206-C206)/C206))</f>
        <v>0.0481522956326988</v>
      </c>
      <c r="H206" s="8" t="n">
        <f aca="false">SUMIFS('Source'!$E:$E,'Source'!$A:$A,"114 - IL online",'Source'!$B:$B,$A206)</f>
        <v>8888.35</v>
      </c>
      <c r="I206" s="8" t="n">
        <f aca="false">SUMIFS('Source'!$G:$G,'Source'!$A:$A,"114 - IL online",'Source'!$B:$B,$A206)</f>
        <v>7973.5</v>
      </c>
      <c r="J206" s="8" t="n">
        <f aca="false">I206*$J$5</f>
        <v>10071.7894736842</v>
      </c>
      <c r="K206" s="8" t="n">
        <f aca="false">J206-H206</f>
        <v>1183.43947368421</v>
      </c>
      <c r="L206" s="9" t="n">
        <f aca="false">IF(AND(H206=0,J206=0),0,IF(H206=0,"New",(J206-H206)/H206))</f>
        <v>0.133145012705869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233</v>
      </c>
      <c r="B207" s="7" t="str">
        <f aca="false">IFERROR(INDEX('Source'!$C:$C,MATCH($A207,'Source'!$B:$B,0)),"")</f>
        <v>מדרס מתכוונן לגיל</v>
      </c>
      <c r="C207" s="8" t="n">
        <f aca="false">SUMIFS('Source'!$D:$D,'Source'!$A:$A,"114 - IL online",'Source'!$B:$B,$A207)</f>
        <v>24</v>
      </c>
      <c r="D207" s="8" t="n">
        <f aca="false">SUMIFS('Source'!$F:$F,'Source'!$A:$A,"114 - IL online",'Source'!$B:$B,$A207)</f>
        <v>18</v>
      </c>
      <c r="E207" s="8" t="n">
        <f aca="false">D207*$J$5</f>
        <v>22.7368421052632</v>
      </c>
      <c r="F207" s="8" t="n">
        <f aca="false">E207-C207</f>
        <v>-1.26315789473684</v>
      </c>
      <c r="G207" s="9" t="n">
        <f aca="false">IF(AND(C207=0,E207=0),0,IF(C207=0,"New",(E207-C207)/C207))</f>
        <v>-0.0526315789473684</v>
      </c>
      <c r="H207" s="8" t="n">
        <f aca="false">SUMIFS('Source'!$E:$E,'Source'!$A:$A,"114 - IL online",'Source'!$B:$B,$A207)</f>
        <v>3765.85</v>
      </c>
      <c r="I207" s="8" t="n">
        <f aca="false">SUMIFS('Source'!$G:$G,'Source'!$A:$A,"114 - IL online",'Source'!$B:$B,$A207)</f>
        <v>2854.56</v>
      </c>
      <c r="J207" s="8" t="n">
        <f aca="false">I207*$J$5</f>
        <v>3605.76</v>
      </c>
      <c r="K207" s="8" t="n">
        <f aca="false">J207-H207</f>
        <v>-160.090000000001</v>
      </c>
      <c r="L207" s="9" t="n">
        <f aca="false">IF(AND(H207=0,J207=0),0,IF(H207=0,"New",(J207-H207)/H207))</f>
        <v>-0.042510986895389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748</v>
      </c>
      <c r="B208" s="7" t="str">
        <f aca="false">IFERROR(INDEX('Source'!$C:$C,MATCH($A208,'Source'!$B:$B,0)),"")</f>
        <v>גרבי קיץ אנטיבקטריאלי שחור</v>
      </c>
      <c r="C208" s="8" t="n">
        <f aca="false">SUMIFS('Source'!$D:$D,'Source'!$A:$A,"114 - IL online",'Source'!$B:$B,$A208)</f>
        <v>0</v>
      </c>
      <c r="D208" s="8" t="n">
        <f aca="false">SUMIFS('Source'!$F:$F,'Source'!$A:$A,"114 - IL online",'Source'!$B:$B,$A208)</f>
        <v>19</v>
      </c>
      <c r="E208" s="8" t="n">
        <f aca="false">D208*$J$5</f>
        <v>24</v>
      </c>
      <c r="F208" s="8" t="n">
        <f aca="false">E208-C208</f>
        <v>24</v>
      </c>
      <c r="G208" s="9" t="str">
        <f aca="false">IF(AND(C208=0,E208=0),0,IF(C208=0,"New",(E208-C208)/C208))</f>
        <v>New</v>
      </c>
      <c r="H208" s="8" t="n">
        <f aca="false">SUMIFS('Source'!$E:$E,'Source'!$A:$A,"114 - IL online",'Source'!$B:$B,$A208)</f>
        <v>0</v>
      </c>
      <c r="I208" s="8" t="n">
        <f aca="false">SUMIFS('Source'!$G:$G,'Source'!$A:$A,"114 - IL online",'Source'!$B:$B,$A208)</f>
        <v>910.28</v>
      </c>
      <c r="J208" s="8" t="n">
        <f aca="false">I208*$J$5</f>
        <v>1149.82736842105</v>
      </c>
      <c r="K208" s="8" t="n">
        <f aca="false">J208-H208</f>
        <v>1149.82736842105</v>
      </c>
      <c r="L208" s="9" t="str">
        <f aca="false">IF(AND(H208=0,J208=0),0,IF(H208=0,"New",(J208-H208)/H208))</f>
        <v>New</v>
      </c>
      <c r="M208" s="7" t="str">
        <f aca="false">IF(AND(OR(C208&lt;&gt;0,H208&lt;&gt;0),D208=0,I208=0),"DROP",IF(AND(OR(D208&lt;&gt;0,I208&lt;&gt;0),C208=0,H208=0),"NEW",""))</f>
        <v>NEW</v>
      </c>
    </row>
    <row r="209" customFormat="false" ht="15" hidden="false" customHeight="false" outlineLevel="0" collapsed="false">
      <c r="A209" s="7" t="s">
        <v>229</v>
      </c>
      <c r="B209" s="7" t="str">
        <f aca="false">IFERROR(INDEX('Source'!$C:$C,MATCH($A209,'Source'!$B:$B,0)),"")</f>
        <v>חגורת בטן קלה</v>
      </c>
      <c r="C209" s="8" t="n">
        <f aca="false">SUMIFS('Source'!$D:$D,'Source'!$A:$A,"114 - IL online",'Source'!$B:$B,$A209)</f>
        <v>1</v>
      </c>
      <c r="D209" s="8" t="n">
        <f aca="false">SUMIFS('Source'!$F:$F,'Source'!$A:$A,"114 - IL online",'Source'!$B:$B,$A209)</f>
        <v>8</v>
      </c>
      <c r="E209" s="8" t="n">
        <f aca="false">D209*$J$5</f>
        <v>10.1052631578947</v>
      </c>
      <c r="F209" s="8" t="n">
        <f aca="false">E209-C209</f>
        <v>9.10526315789474</v>
      </c>
      <c r="G209" s="9" t="n">
        <f aca="false">IF(AND(C209=0,E209=0),0,IF(C209=0,"New",(E209-C209)/C209))</f>
        <v>9.10526315789474</v>
      </c>
      <c r="H209" s="8" t="n">
        <f aca="false">SUMIFS('Source'!$E:$E,'Source'!$A:$A,"114 - IL online",'Source'!$B:$B,$A209)</f>
        <v>132.97</v>
      </c>
      <c r="I209" s="8" t="n">
        <f aca="false">SUMIFS('Source'!$G:$G,'Source'!$A:$A,"114 - IL online",'Source'!$B:$B,$A209)</f>
        <v>1037.14</v>
      </c>
      <c r="J209" s="8" t="n">
        <f aca="false">I209*$J$5</f>
        <v>1310.07157894737</v>
      </c>
      <c r="K209" s="8" t="n">
        <f aca="false">J209-H209</f>
        <v>1177.10157894737</v>
      </c>
      <c r="L209" s="9" t="n">
        <f aca="false">IF(AND(H209=0,J209=0),0,IF(H209=0,"New",(J209-H209)/H209))</f>
        <v>8.85238459011332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1048</v>
      </c>
      <c r="B210" s="7" t="str">
        <f aca="false">IFERROR(INDEX('Source'!$C:$C,MATCH($A210,'Source'!$B:$B,0)),"")</f>
        <v>חגורה אחרי ניתוח שחור</v>
      </c>
      <c r="C210" s="8" t="n">
        <f aca="false">SUMIFS('Source'!$D:$D,'Source'!$A:$A,"114 - IL online",'Source'!$B:$B,$A210)</f>
        <v>3</v>
      </c>
      <c r="D210" s="8" t="n">
        <f aca="false">SUMIFS('Source'!$F:$F,'Source'!$A:$A,"114 - IL online",'Source'!$B:$B,$A210)</f>
        <v>0</v>
      </c>
      <c r="E210" s="8" t="n">
        <f aca="false">D210*$J$5</f>
        <v>0</v>
      </c>
      <c r="F210" s="8" t="n">
        <f aca="false">E210-C210</f>
        <v>-3</v>
      </c>
      <c r="G210" s="9" t="n">
        <f aca="false">IF(AND(C210=0,E210=0),0,IF(C210=0,"New",(E210-C210)/C210))</f>
        <v>-1</v>
      </c>
      <c r="H210" s="8" t="n">
        <f aca="false">SUMIFS('Source'!$E:$E,'Source'!$A:$A,"114 - IL online",'Source'!$B:$B,$A210)</f>
        <v>902.28</v>
      </c>
      <c r="I210" s="8" t="n">
        <f aca="false">SUMIFS('Source'!$G:$G,'Source'!$A:$A,"114 - IL online",'Source'!$B:$B,$A210)</f>
        <v>0</v>
      </c>
      <c r="J210" s="8" t="n">
        <f aca="false">I210*$J$5</f>
        <v>0</v>
      </c>
      <c r="K210" s="8" t="n">
        <f aca="false">J210-H210</f>
        <v>-902.28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629</v>
      </c>
      <c r="B211" s="7" t="str">
        <f aca="false">IFERROR(INDEX('Source'!$C:$C,MATCH($A211,'Source'!$B:$B,0)),"")</f>
        <v>מדרס מתכוונן לגיל</v>
      </c>
      <c r="C211" s="8" t="n">
        <f aca="false">SUMIFS('Source'!$D:$D,'Source'!$A:$A,"114 - IL online",'Source'!$B:$B,$A211)</f>
        <v>10</v>
      </c>
      <c r="D211" s="8" t="n">
        <f aca="false">SUMIFS('Source'!$F:$F,'Source'!$A:$A,"114 - IL online",'Source'!$B:$B,$A211)</f>
        <v>4</v>
      </c>
      <c r="E211" s="8" t="n">
        <f aca="false">D211*$J$5</f>
        <v>5.05263157894737</v>
      </c>
      <c r="F211" s="8" t="n">
        <f aca="false">E211-C211</f>
        <v>-4.94736842105263</v>
      </c>
      <c r="G211" s="9" t="n">
        <f aca="false">IF(AND(C211=0,E211=0),0,IF(C211=0,"New",(E211-C211)/C211))</f>
        <v>-0.494736842105263</v>
      </c>
      <c r="H211" s="8" t="n">
        <f aca="false">SUMIFS('Source'!$E:$E,'Source'!$A:$A,"114 - IL online",'Source'!$B:$B,$A211)</f>
        <v>1558.57</v>
      </c>
      <c r="I211" s="8" t="n">
        <f aca="false">SUMIFS('Source'!$G:$G,'Source'!$A:$A,"114 - IL online",'Source'!$B:$B,$A211)</f>
        <v>660.7</v>
      </c>
      <c r="J211" s="8" t="n">
        <f aca="false">I211*$J$5</f>
        <v>834.568421052632</v>
      </c>
      <c r="K211" s="8" t="n">
        <f aca="false">J211-H211</f>
        <v>-724.001578947368</v>
      </c>
      <c r="L211" s="9" t="n">
        <f aca="false">IF(AND(H211=0,J211=0),0,IF(H211=0,"New",(J211-H211)/H211))</f>
        <v>-0.464529394860268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380</v>
      </c>
      <c r="B212" s="7" t="str">
        <f aca="false">IFERROR(INDEX('Source'!$C:$C,MATCH($A212,'Source'!$B:$B,0)),"")</f>
        <v>מגן קרסול שמאל SC35</v>
      </c>
      <c r="C212" s="8" t="n">
        <f aca="false">SUMIFS('Source'!$D:$D,'Source'!$A:$A,"114 - IL online",'Source'!$B:$B,$A212)</f>
        <v>21</v>
      </c>
      <c r="D212" s="8" t="n">
        <f aca="false">SUMIFS('Source'!$F:$F,'Source'!$A:$A,"114 - IL online",'Source'!$B:$B,$A212)</f>
        <v>13</v>
      </c>
      <c r="E212" s="8" t="n">
        <f aca="false">D212*$J$5</f>
        <v>16.4210526315789</v>
      </c>
      <c r="F212" s="8" t="n">
        <f aca="false">E212-C212</f>
        <v>-4.57894736842106</v>
      </c>
      <c r="G212" s="9" t="n">
        <f aca="false">IF(AND(C212=0,E212=0),0,IF(C212=0,"New",(E212-C212)/C212))</f>
        <v>-0.218045112781955</v>
      </c>
      <c r="H212" s="8" t="n">
        <f aca="false">SUMIFS('Source'!$E:$E,'Source'!$A:$A,"114 - IL online",'Source'!$B:$B,$A212)</f>
        <v>2759.77</v>
      </c>
      <c r="I212" s="8" t="n">
        <f aca="false">SUMIFS('Source'!$G:$G,'Source'!$A:$A,"114 - IL online",'Source'!$B:$B,$A212)</f>
        <v>1871.97</v>
      </c>
      <c r="J212" s="8" t="n">
        <f aca="false">I212*$J$5</f>
        <v>2364.59368421053</v>
      </c>
      <c r="K212" s="8" t="n">
        <f aca="false">J212-H212</f>
        <v>-395.176315789474</v>
      </c>
      <c r="L212" s="9" t="n">
        <f aca="false">IF(AND(H212=0,J212=0),0,IF(H212=0,"New",(J212-H212)/H212))</f>
        <v>-0.143191757207838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459</v>
      </c>
      <c r="B213" s="7" t="str">
        <f aca="false">IFERROR(INDEX('Source'!$C:$C,MATCH($A213,'Source'!$B:$B,0)),"")</f>
        <v>חגורת גב עם חיזוק</v>
      </c>
      <c r="C213" s="8" t="n">
        <f aca="false">SUMIFS('Source'!$D:$D,'Source'!$A:$A,"114 - IL online",'Source'!$B:$B,$A213)</f>
        <v>0</v>
      </c>
      <c r="D213" s="8" t="n">
        <f aca="false">SUMIFS('Source'!$F:$F,'Source'!$A:$A,"114 - IL online",'Source'!$B:$B,$A213)</f>
        <v>4</v>
      </c>
      <c r="E213" s="8" t="n">
        <f aca="false">D213*$J$5</f>
        <v>5.05263157894737</v>
      </c>
      <c r="F213" s="8" t="n">
        <f aca="false">E213-C213</f>
        <v>5.05263157894737</v>
      </c>
      <c r="G213" s="9" t="str">
        <f aca="false">IF(AND(C213=0,E213=0),0,IF(C213=0,"New",(E213-C213)/C213))</f>
        <v>New</v>
      </c>
      <c r="H213" s="8" t="n">
        <f aca="false">SUMIFS('Source'!$E:$E,'Source'!$A:$A,"114 - IL online",'Source'!$B:$B,$A213)</f>
        <v>0</v>
      </c>
      <c r="I213" s="8" t="n">
        <f aca="false">SUMIFS('Source'!$G:$G,'Source'!$A:$A,"114 - IL online",'Source'!$B:$B,$A213)</f>
        <v>886.1</v>
      </c>
      <c r="J213" s="8" t="n">
        <f aca="false">I213*$J$5</f>
        <v>1119.28421052632</v>
      </c>
      <c r="K213" s="8" t="n">
        <f aca="false">J213-H213</f>
        <v>1119.28421052632</v>
      </c>
      <c r="L213" s="9" t="str">
        <f aca="false">IF(AND(H213=0,J213=0),0,IF(H213=0,"New",(J213-H213)/H213))</f>
        <v>New</v>
      </c>
      <c r="M213" s="7" t="str">
        <f aca="false">IF(AND(OR(C213&lt;&gt;0,H213&lt;&gt;0),D213=0,I213=0),"DROP",IF(AND(OR(D213&lt;&gt;0,I213&lt;&gt;0),C213=0,H213=0),"NEW",""))</f>
        <v>NEW</v>
      </c>
    </row>
    <row r="214" customFormat="false" ht="15" hidden="false" customHeight="false" outlineLevel="0" collapsed="false">
      <c r="A214" s="7" t="s">
        <v>884</v>
      </c>
      <c r="B214" s="7" t="str">
        <f aca="false">IFERROR(INDEX('Source'!$C:$C,MATCH($A214,'Source'!$B:$B,0)),"")</f>
        <v>חגורת בטן קלה</v>
      </c>
      <c r="C214" s="8" t="n">
        <f aca="false">SUMIFS('Source'!$D:$D,'Source'!$A:$A,"114 - IL online",'Source'!$B:$B,$A214)</f>
        <v>17</v>
      </c>
      <c r="D214" s="8" t="n">
        <f aca="false">SUMIFS('Source'!$F:$F,'Source'!$A:$A,"114 - IL online",'Source'!$B:$B,$A214)</f>
        <v>25</v>
      </c>
      <c r="E214" s="8" t="n">
        <f aca="false">D214*$J$5</f>
        <v>31.5789473684211</v>
      </c>
      <c r="F214" s="8" t="n">
        <f aca="false">E214-C214</f>
        <v>14.5789473684211</v>
      </c>
      <c r="G214" s="9" t="n">
        <f aca="false">IF(AND(C214=0,E214=0),0,IF(C214=0,"New",(E214-C214)/C214))</f>
        <v>0.857585139318885</v>
      </c>
      <c r="H214" s="8" t="n">
        <f aca="false">SUMIFS('Source'!$E:$E,'Source'!$A:$A,"114 - IL online",'Source'!$B:$B,$A214)</f>
        <v>1808.7</v>
      </c>
      <c r="I214" s="8" t="n">
        <f aca="false">SUMIFS('Source'!$G:$G,'Source'!$A:$A,"114 - IL online",'Source'!$B:$B,$A214)</f>
        <v>2680.53</v>
      </c>
      <c r="J214" s="8" t="n">
        <f aca="false">I214*$J$5</f>
        <v>3385.93263157895</v>
      </c>
      <c r="K214" s="8" t="n">
        <f aca="false">J214-H214</f>
        <v>1577.23263157895</v>
      </c>
      <c r="L214" s="9" t="n">
        <f aca="false">IF(AND(H214=0,J214=0),0,IF(H214=0,"New",(J214-H214)/H214))</f>
        <v>0.872025560667301</v>
      </c>
      <c r="M214" s="7" t="str">
        <f aca="false">IF(AND(OR(C214&lt;&gt;0,H214&lt;&gt;0),D214=0,I214=0),"DROP",IF(AND(OR(D214&lt;&gt;0,I214&lt;&gt;0),C214=0,H214=0),"NEW",""))</f>
        <v/>
      </c>
    </row>
    <row r="215" customFormat="false" ht="15" hidden="false" customHeight="false" outlineLevel="0" collapsed="false">
      <c r="A215" s="7" t="s">
        <v>92</v>
      </c>
      <c r="B215" s="7" t="str">
        <f aca="false">IFERROR(INDEX('Source'!$C:$C,MATCH($A215,'Source'!$B:$B,0)),"")</f>
        <v>מדרסי ג'ל קומפורט</v>
      </c>
      <c r="C215" s="8" t="n">
        <f aca="false">SUMIFS('Source'!$D:$D,'Source'!$A:$A,"114 - IL online",'Source'!$B:$B,$A215)</f>
        <v>15</v>
      </c>
      <c r="D215" s="8" t="n">
        <f aca="false">SUMIFS('Source'!$F:$F,'Source'!$A:$A,"114 - IL online",'Source'!$B:$B,$A215)</f>
        <v>19</v>
      </c>
      <c r="E215" s="8" t="n">
        <f aca="false">D215*$J$5</f>
        <v>24</v>
      </c>
      <c r="F215" s="8" t="n">
        <f aca="false">E215-C215</f>
        <v>9</v>
      </c>
      <c r="G215" s="9" t="n">
        <f aca="false">IF(AND(C215=0,E215=0),0,IF(C215=0,"New",(E215-C215)/C215))</f>
        <v>0.6</v>
      </c>
      <c r="H215" s="8" t="n">
        <f aca="false">SUMIFS('Source'!$E:$E,'Source'!$A:$A,"114 - IL online",'Source'!$B:$B,$A215)</f>
        <v>2957.61</v>
      </c>
      <c r="I215" s="8" t="n">
        <f aca="false">SUMIFS('Source'!$G:$G,'Source'!$A:$A,"114 - IL online",'Source'!$B:$B,$A215)</f>
        <v>3825.63</v>
      </c>
      <c r="J215" s="8" t="n">
        <f aca="false">I215*$J$5</f>
        <v>4832.37473684211</v>
      </c>
      <c r="K215" s="8" t="n">
        <f aca="false">J215-H215</f>
        <v>1874.76473684211</v>
      </c>
      <c r="L215" s="9" t="n">
        <f aca="false">IF(AND(H215=0,J215=0),0,IF(H215=0,"New",(J215-H215)/H215))</f>
        <v>0.633878279030063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208</v>
      </c>
      <c r="B216" s="7" t="str">
        <f aca="false">IFERROR(INDEX('Source'!$C:$C,MATCH($A216,'Source'!$B:$B,0)),"")</f>
        <v>סד מאורך לאגודל</v>
      </c>
      <c r="C216" s="8" t="n">
        <f aca="false">SUMIFS('Source'!$D:$D,'Source'!$A:$A,"114 - IL online",'Source'!$B:$B,$A216)</f>
        <v>7</v>
      </c>
      <c r="D216" s="8" t="n">
        <f aca="false">SUMIFS('Source'!$F:$F,'Source'!$A:$A,"114 - IL online",'Source'!$B:$B,$A216)</f>
        <v>14</v>
      </c>
      <c r="E216" s="8" t="n">
        <f aca="false">D216*$J$5</f>
        <v>17.6842105263158</v>
      </c>
      <c r="F216" s="8" t="n">
        <f aca="false">E216-C216</f>
        <v>10.6842105263158</v>
      </c>
      <c r="G216" s="9" t="n">
        <f aca="false">IF(AND(C216=0,E216=0),0,IF(C216=0,"New",(E216-C216)/C216))</f>
        <v>1.52631578947368</v>
      </c>
      <c r="H216" s="8" t="n">
        <f aca="false">SUMIFS('Source'!$E:$E,'Source'!$A:$A,"114 - IL online",'Source'!$B:$B,$A216)</f>
        <v>836.92</v>
      </c>
      <c r="I216" s="8" t="n">
        <f aca="false">SUMIFS('Source'!$G:$G,'Source'!$A:$A,"114 - IL online",'Source'!$B:$B,$A216)</f>
        <v>1702.26</v>
      </c>
      <c r="J216" s="8" t="n">
        <f aca="false">I216*$J$5</f>
        <v>2150.22315789474</v>
      </c>
      <c r="K216" s="8" t="n">
        <f aca="false">J216-H216</f>
        <v>1313.30315789474</v>
      </c>
      <c r="L216" s="9" t="n">
        <f aca="false">IF(AND(H216=0,J216=0),0,IF(H216=0,"New",(J216-H216)/H216))</f>
        <v>1.56920991002095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215</v>
      </c>
      <c r="B217" s="7" t="str">
        <f aca="false">IFERROR(INDEX('Source'!$C:$C,MATCH($A217,'Source'!$B:$B,0)),"")</f>
        <v>חבק יד אגודלי שחור</v>
      </c>
      <c r="C217" s="8" t="n">
        <f aca="false">SUMIFS('Source'!$D:$D,'Source'!$A:$A,"114 - IL online",'Source'!$B:$B,$A217)</f>
        <v>29</v>
      </c>
      <c r="D217" s="8" t="n">
        <f aca="false">SUMIFS('Source'!$F:$F,'Source'!$A:$A,"114 - IL online",'Source'!$B:$B,$A217)</f>
        <v>17</v>
      </c>
      <c r="E217" s="8" t="n">
        <f aca="false">D217*$J$5</f>
        <v>21.4736842105263</v>
      </c>
      <c r="F217" s="8" t="n">
        <f aca="false">E217-C217</f>
        <v>-7.52631578947369</v>
      </c>
      <c r="G217" s="9" t="n">
        <f aca="false">IF(AND(C217=0,E217=0),0,IF(C217=0,"New",(E217-C217)/C217))</f>
        <v>-0.259528130671506</v>
      </c>
      <c r="H217" s="8" t="n">
        <f aca="false">SUMIFS('Source'!$E:$E,'Source'!$A:$A,"114 - IL online",'Source'!$B:$B,$A217)</f>
        <v>2256.45</v>
      </c>
      <c r="I217" s="8" t="n">
        <f aca="false">SUMIFS('Source'!$G:$G,'Source'!$A:$A,"114 - IL online",'Source'!$B:$B,$A217)</f>
        <v>1392.68</v>
      </c>
      <c r="J217" s="8" t="n">
        <f aca="false">I217*$J$5</f>
        <v>1759.17473684211</v>
      </c>
      <c r="K217" s="8" t="n">
        <f aca="false">J217-H217</f>
        <v>-497.275263157895</v>
      </c>
      <c r="L217" s="9" t="n">
        <f aca="false">IF(AND(H217=0,J217=0),0,IF(H217=0,"New",(J217-H217)/H217))</f>
        <v>-0.220379473579248</v>
      </c>
      <c r="M217" s="7" t="str">
        <f aca="false">IF(AND(OR(C217&lt;&gt;0,H217&lt;&gt;0),D217=0,I217=0),"DROP",IF(AND(OR(D217&lt;&gt;0,I217&lt;&gt;0),C217=0,H217=0),"NEW",""))</f>
        <v/>
      </c>
    </row>
    <row r="218" customFormat="false" ht="15" hidden="false" customHeight="false" outlineLevel="0" collapsed="false">
      <c r="A218" s="7" t="s">
        <v>489</v>
      </c>
      <c r="B218" s="7" t="str">
        <f aca="false">IFERROR(INDEX('Source'!$C:$C,MATCH($A218,'Source'!$B:$B,0)),"")</f>
        <v>חגורה לשבר טבור</v>
      </c>
      <c r="C218" s="8" t="n">
        <f aca="false">SUMIFS('Source'!$D:$D,'Source'!$A:$A,"114 - IL online",'Source'!$B:$B,$A218)</f>
        <v>8</v>
      </c>
      <c r="D218" s="8" t="n">
        <f aca="false">SUMIFS('Source'!$F:$F,'Source'!$A:$A,"114 - IL online",'Source'!$B:$B,$A218)</f>
        <v>5</v>
      </c>
      <c r="E218" s="8" t="n">
        <f aca="false">D218*$J$5</f>
        <v>6.31578947368421</v>
      </c>
      <c r="F218" s="8" t="n">
        <f aca="false">E218-C218</f>
        <v>-1.68421052631579</v>
      </c>
      <c r="G218" s="9" t="n">
        <f aca="false">IF(AND(C218=0,E218=0),0,IF(C218=0,"New",(E218-C218)/C218))</f>
        <v>-0.210526315789474</v>
      </c>
      <c r="H218" s="8" t="n">
        <f aca="false">SUMIFS('Source'!$E:$E,'Source'!$A:$A,"114 - IL online",'Source'!$B:$B,$A218)</f>
        <v>2185.34</v>
      </c>
      <c r="I218" s="8" t="n">
        <f aca="false">SUMIFS('Source'!$G:$G,'Source'!$A:$A,"114 - IL online",'Source'!$B:$B,$A218)</f>
        <v>1333.91</v>
      </c>
      <c r="J218" s="8" t="n">
        <f aca="false">I218*$J$5</f>
        <v>1684.93894736842</v>
      </c>
      <c r="K218" s="8" t="n">
        <f aca="false">J218-H218</f>
        <v>-500.401052631579</v>
      </c>
      <c r="L218" s="9" t="n">
        <f aca="false">IF(AND(H218=0,J218=0),0,IF(H218=0,"New",(J218-H218)/H218))</f>
        <v>-0.228980869169822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400</v>
      </c>
      <c r="B219" s="7" t="str">
        <f aca="false">IFERROR(INDEX('Source'!$C:$C,MATCH($A219,'Source'!$B:$B,0)),"")</f>
        <v>מגן ברך מוצלב+מוט</v>
      </c>
      <c r="C219" s="8" t="n">
        <f aca="false">SUMIFS('Source'!$D:$D,'Source'!$A:$A,"114 - IL online",'Source'!$B:$B,$A219)</f>
        <v>1</v>
      </c>
      <c r="D219" s="8" t="n">
        <f aca="false">SUMIFS('Source'!$F:$F,'Source'!$A:$A,"114 - IL online",'Source'!$B:$B,$A219)</f>
        <v>5</v>
      </c>
      <c r="E219" s="8" t="n">
        <f aca="false">D219*$J$5</f>
        <v>6.31578947368421</v>
      </c>
      <c r="F219" s="8" t="n">
        <f aca="false">E219-C219</f>
        <v>5.31578947368421</v>
      </c>
      <c r="G219" s="9" t="n">
        <f aca="false">IF(AND(C219=0,E219=0),0,IF(C219=0,"New",(E219-C219)/C219))</f>
        <v>5.31578947368421</v>
      </c>
      <c r="H219" s="8" t="n">
        <f aca="false">SUMIFS('Source'!$E:$E,'Source'!$A:$A,"114 - IL online",'Source'!$B:$B,$A219)</f>
        <v>245.68</v>
      </c>
      <c r="I219" s="8" t="n">
        <f aca="false">SUMIFS('Source'!$G:$G,'Source'!$A:$A,"114 - IL online",'Source'!$B:$B,$A219)</f>
        <v>1093.28</v>
      </c>
      <c r="J219" s="8" t="n">
        <f aca="false">I219*$J$5</f>
        <v>1380.98526315789</v>
      </c>
      <c r="K219" s="8" t="n">
        <f aca="false">J219-H219</f>
        <v>1135.30526315789</v>
      </c>
      <c r="L219" s="9" t="n">
        <f aca="false">IF(AND(H219=0,J219=0),0,IF(H219=0,"New",(J219-H219)/H219))</f>
        <v>4.6210731974841</v>
      </c>
      <c r="M219" s="7" t="str">
        <f aca="false">IF(AND(OR(C219&lt;&gt;0,H219&lt;&gt;0),D219=0,I219=0),"DROP",IF(AND(OR(D219&lt;&gt;0,I219&lt;&gt;0),C219=0,H219=0),"NEW",""))</f>
        <v/>
      </c>
    </row>
    <row r="220" customFormat="false" ht="15" hidden="false" customHeight="false" outlineLevel="0" collapsed="false">
      <c r="A220" s="7" t="s">
        <v>308</v>
      </c>
      <c r="B220" s="7" t="str">
        <f aca="false">IFERROR(INDEX('Source'!$C:$C,MATCH($A220,'Source'!$B:$B,0)),"")</f>
        <v>מגן ברך + צירים</v>
      </c>
      <c r="C220" s="8" t="n">
        <f aca="false">SUMIFS('Source'!$D:$D,'Source'!$A:$A,"114 - IL online",'Source'!$B:$B,$A220)</f>
        <v>75</v>
      </c>
      <c r="D220" s="8" t="n">
        <f aca="false">SUMIFS('Source'!$F:$F,'Source'!$A:$A,"114 - IL online",'Source'!$B:$B,$A220)</f>
        <v>75</v>
      </c>
      <c r="E220" s="8" t="n">
        <f aca="false">D220*$J$5</f>
        <v>94.7368421052632</v>
      </c>
      <c r="F220" s="8" t="n">
        <f aca="false">E220-C220</f>
        <v>19.7368421052632</v>
      </c>
      <c r="G220" s="9" t="n">
        <f aca="false">IF(AND(C220=0,E220=0),0,IF(C220=0,"New",(E220-C220)/C220))</f>
        <v>0.263157894736842</v>
      </c>
      <c r="H220" s="8" t="n">
        <f aca="false">SUMIFS('Source'!$E:$E,'Source'!$A:$A,"114 - IL online",'Source'!$B:$B,$A220)</f>
        <v>12803.3</v>
      </c>
      <c r="I220" s="8" t="n">
        <f aca="false">SUMIFS('Source'!$G:$G,'Source'!$A:$A,"114 - IL online",'Source'!$B:$B,$A220)</f>
        <v>13650.72</v>
      </c>
      <c r="J220" s="8" t="n">
        <f aca="false">I220*$J$5</f>
        <v>17243.0147368421</v>
      </c>
      <c r="K220" s="8" t="n">
        <f aca="false">J220-H220</f>
        <v>4439.7147368421</v>
      </c>
      <c r="L220" s="9" t="n">
        <f aca="false">IF(AND(H220=0,J220=0),0,IF(H220=0,"New",(J220-H220)/H220))</f>
        <v>0.346763313898925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649</v>
      </c>
      <c r="B221" s="7" t="str">
        <f aca="false">IFERROR(INDEX('Source'!$C:$C,MATCH($A221,'Source'!$B:$B,0)),"")</f>
        <v>SpinaShield | חגורת תיקון יציבה לעמוד שדרה וכתפיים</v>
      </c>
      <c r="C221" s="8" t="n">
        <f aca="false">SUMIFS('Source'!$D:$D,'Source'!$A:$A,"114 - IL online",'Source'!$B:$B,$A221)</f>
        <v>0</v>
      </c>
      <c r="D221" s="8" t="n">
        <f aca="false">SUMIFS('Source'!$F:$F,'Source'!$A:$A,"114 - IL online",'Source'!$B:$B,$A221)</f>
        <v>1</v>
      </c>
      <c r="E221" s="8" t="n">
        <f aca="false">D221*$J$5</f>
        <v>1.26315789473684</v>
      </c>
      <c r="F221" s="8" t="n">
        <f aca="false">E221-C221</f>
        <v>1.26315789473684</v>
      </c>
      <c r="G221" s="9" t="str">
        <f aca="false">IF(AND(C221=0,E221=0),0,IF(C221=0,"New",(E221-C221)/C221))</f>
        <v>New</v>
      </c>
      <c r="H221" s="8" t="n">
        <f aca="false">SUMIFS('Source'!$E:$E,'Source'!$A:$A,"114 - IL online",'Source'!$B:$B,$A221)</f>
        <v>0</v>
      </c>
      <c r="I221" s="8" t="n">
        <f aca="false">SUMIFS('Source'!$G:$G,'Source'!$A:$A,"114 - IL online",'Source'!$B:$B,$A221)</f>
        <v>847.37</v>
      </c>
      <c r="J221" s="8" t="n">
        <f aca="false">I221*$J$5</f>
        <v>1070.36210526316</v>
      </c>
      <c r="K221" s="8" t="n">
        <f aca="false">J221-H221</f>
        <v>1070.36210526316</v>
      </c>
      <c r="L221" s="9" t="str">
        <f aca="false">IF(AND(H221=0,J221=0),0,IF(H221=0,"New",(J221-H221)/H221))</f>
        <v>New</v>
      </c>
      <c r="M221" s="7" t="str">
        <f aca="false">IF(AND(OR(C221&lt;&gt;0,H221&lt;&gt;0),D221=0,I221=0),"DROP",IF(AND(OR(D221&lt;&gt;0,I221&lt;&gt;0),C221=0,H221=0),"NEW",""))</f>
        <v>NEW</v>
      </c>
    </row>
    <row r="222" customFormat="false" ht="15" hidden="false" customHeight="false" outlineLevel="0" collapsed="false">
      <c r="A222" s="7" t="s">
        <v>937</v>
      </c>
      <c r="B222" s="7" t="str">
        <f aca="false">IFERROR(INDEX('Source'!$C:$C,MATCH($A222,'Source'!$B:$B,0)),"")</f>
        <v>צווארון ספוג</v>
      </c>
      <c r="C222" s="8" t="n">
        <f aca="false">SUMIFS('Source'!$D:$D,'Source'!$A:$A,"114 - IL online",'Source'!$B:$B,$A222)</f>
        <v>7</v>
      </c>
      <c r="D222" s="8" t="n">
        <f aca="false">SUMIFS('Source'!$F:$F,'Source'!$A:$A,"114 - IL online",'Source'!$B:$B,$A222)</f>
        <v>16</v>
      </c>
      <c r="E222" s="8" t="n">
        <f aca="false">D222*$J$5</f>
        <v>20.2105263157895</v>
      </c>
      <c r="F222" s="8" t="n">
        <f aca="false">E222-C222</f>
        <v>13.2105263157895</v>
      </c>
      <c r="G222" s="9" t="n">
        <f aca="false">IF(AND(C222=0,E222=0),0,IF(C222=0,"New",(E222-C222)/C222))</f>
        <v>1.88721804511278</v>
      </c>
      <c r="H222" s="8" t="n">
        <f aca="false">SUMIFS('Source'!$E:$E,'Source'!$A:$A,"114 - IL online",'Source'!$B:$B,$A222)</f>
        <v>569.92</v>
      </c>
      <c r="I222" s="8" t="n">
        <f aca="false">SUMIFS('Source'!$G:$G,'Source'!$A:$A,"114 - IL online",'Source'!$B:$B,$A222)</f>
        <v>1409</v>
      </c>
      <c r="J222" s="8" t="n">
        <f aca="false">I222*$J$5</f>
        <v>1779.78947368421</v>
      </c>
      <c r="K222" s="8" t="n">
        <f aca="false">J222-H222</f>
        <v>1209.86947368421</v>
      </c>
      <c r="L222" s="9" t="n">
        <f aca="false">IF(AND(H222=0,J222=0),0,IF(H222=0,"New",(J222-H222)/H222))</f>
        <v>2.12287597151216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470</v>
      </c>
      <c r="B223" s="7" t="str">
        <f aca="false">IFERROR(INDEX('Source'!$C:$C,MATCH($A223,'Source'!$B:$B,0)),"")</f>
        <v>חגורת שבר לצד שמאל</v>
      </c>
      <c r="C223" s="8" t="n">
        <f aca="false">SUMIFS('Source'!$D:$D,'Source'!$A:$A,"114 - IL online",'Source'!$B:$B,$A223)</f>
        <v>7</v>
      </c>
      <c r="D223" s="8" t="n">
        <f aca="false">SUMIFS('Source'!$F:$F,'Source'!$A:$A,"114 - IL online",'Source'!$B:$B,$A223)</f>
        <v>4</v>
      </c>
      <c r="E223" s="8" t="n">
        <f aca="false">D223*$J$5</f>
        <v>5.05263157894737</v>
      </c>
      <c r="F223" s="8" t="n">
        <f aca="false">E223-C223</f>
        <v>-1.94736842105263</v>
      </c>
      <c r="G223" s="9" t="n">
        <f aca="false">IF(AND(C223=0,E223=0),0,IF(C223=0,"New",(E223-C223)/C223))</f>
        <v>-0.278195488721805</v>
      </c>
      <c r="H223" s="8" t="n">
        <f aca="false">SUMIFS('Source'!$E:$E,'Source'!$A:$A,"114 - IL online",'Source'!$B:$B,$A223)</f>
        <v>2193.44</v>
      </c>
      <c r="I223" s="8" t="n">
        <f aca="false">SUMIFS('Source'!$G:$G,'Source'!$A:$A,"114 - IL online",'Source'!$B:$B,$A223)</f>
        <v>1355.6</v>
      </c>
      <c r="J223" s="8" t="n">
        <f aca="false">I223*$J$5</f>
        <v>1712.33684210526</v>
      </c>
      <c r="K223" s="8" t="n">
        <f aca="false">J223-H223</f>
        <v>-481.103157894737</v>
      </c>
      <c r="L223" s="9" t="n">
        <f aca="false">IF(AND(H223=0,J223=0),0,IF(H223=0,"New",(J223-H223)/H223))</f>
        <v>-0.219337277470429</v>
      </c>
      <c r="M223" s="7" t="str">
        <f aca="false">IF(AND(OR(C223&lt;&gt;0,H223&lt;&gt;0),D223=0,I223=0),"DROP",IF(AND(OR(D223&lt;&gt;0,I223&lt;&gt;0),C223=0,H223=0),"NEW",""))</f>
        <v/>
      </c>
    </row>
    <row r="224" customFormat="false" ht="15" hidden="false" customHeight="false" outlineLevel="0" collapsed="false">
      <c r="A224" s="7" t="s">
        <v>367</v>
      </c>
      <c r="B224" s="7" t="str">
        <f aca="false">IFERROR(INDEX('Source'!$C:$C,MATCH($A224,'Source'!$B:$B,0)),"")</f>
        <v>גרבי נוחות קיץ אפור</v>
      </c>
      <c r="C224" s="8" t="n">
        <f aca="false">SUMIFS('Source'!$D:$D,'Source'!$A:$A,"114 - IL online",'Source'!$B:$B,$A224)</f>
        <v>37</v>
      </c>
      <c r="D224" s="8" t="n">
        <f aca="false">SUMIFS('Source'!$F:$F,'Source'!$A:$A,"114 - IL online",'Source'!$B:$B,$A224)</f>
        <v>17</v>
      </c>
      <c r="E224" s="8" t="n">
        <f aca="false">D224*$J$5</f>
        <v>21.4736842105263</v>
      </c>
      <c r="F224" s="8" t="n">
        <f aca="false">E224-C224</f>
        <v>-15.5263157894737</v>
      </c>
      <c r="G224" s="9" t="n">
        <f aca="false">IF(AND(C224=0,E224=0),0,IF(C224=0,"New",(E224-C224)/C224))</f>
        <v>-0.419630156472262</v>
      </c>
      <c r="H224" s="8" t="n">
        <f aca="false">SUMIFS('Source'!$E:$E,'Source'!$A:$A,"114 - IL online",'Source'!$B:$B,$A224)</f>
        <v>1542.56</v>
      </c>
      <c r="I224" s="8" t="n">
        <f aca="false">SUMIFS('Source'!$G:$G,'Source'!$A:$A,"114 - IL online",'Source'!$B:$B,$A224)</f>
        <v>713.2</v>
      </c>
      <c r="J224" s="8" t="n">
        <f aca="false">I224*$J$5</f>
        <v>900.884210526316</v>
      </c>
      <c r="K224" s="8" t="n">
        <f aca="false">J224-H224</f>
        <v>-641.675789473684</v>
      </c>
      <c r="L224" s="9" t="n">
        <f aca="false">IF(AND(H224=0,J224=0),0,IF(H224=0,"New",(J224-H224)/H224))</f>
        <v>-0.415981089535373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119</v>
      </c>
      <c r="B225" s="7" t="str">
        <f aca="false">IFERROR(INDEX('Source'!$C:$C,MATCH($A225,'Source'!$B:$B,0)),"")</f>
        <v>סד יד דו צדדי</v>
      </c>
      <c r="C225" s="8" t="n">
        <f aca="false">SUMIFS('Source'!$D:$D,'Source'!$A:$A,"114 - IL online",'Source'!$B:$B,$A225)</f>
        <v>8</v>
      </c>
      <c r="D225" s="8" t="n">
        <f aca="false">SUMIFS('Source'!$F:$F,'Source'!$A:$A,"114 - IL online",'Source'!$B:$B,$A225)</f>
        <v>3</v>
      </c>
      <c r="E225" s="8" t="n">
        <f aca="false">D225*$J$5</f>
        <v>3.78947368421053</v>
      </c>
      <c r="F225" s="8" t="n">
        <f aca="false">E225-C225</f>
        <v>-4.21052631578947</v>
      </c>
      <c r="G225" s="9" t="n">
        <f aca="false">IF(AND(C225=0,E225=0),0,IF(C225=0,"New",(E225-C225)/C225))</f>
        <v>-0.526315789473684</v>
      </c>
      <c r="H225" s="8" t="n">
        <f aca="false">SUMIFS('Source'!$E:$E,'Source'!$A:$A,"114 - IL online",'Source'!$B:$B,$A225)</f>
        <v>1373.13</v>
      </c>
      <c r="I225" s="8" t="n">
        <f aca="false">SUMIFS('Source'!$G:$G,'Source'!$A:$A,"114 - IL online",'Source'!$B:$B,$A225)</f>
        <v>559.07</v>
      </c>
      <c r="J225" s="8" t="n">
        <f aca="false">I225*$J$5</f>
        <v>706.193684210526</v>
      </c>
      <c r="K225" s="8" t="n">
        <f aca="false">J225-H225</f>
        <v>-666.936315789474</v>
      </c>
      <c r="L225" s="9" t="n">
        <f aca="false">IF(AND(H225=0,J225=0),0,IF(H225=0,"New",(J225-H225)/H225))</f>
        <v>-0.485705152308575</v>
      </c>
      <c r="M225" s="7" t="str">
        <f aca="false">IF(AND(OR(C225&lt;&gt;0,H225&lt;&gt;0),D225=0,I225=0),"DROP",IF(AND(OR(D225&lt;&gt;0,I225&lt;&gt;0),C225=0,H225=0),"NEW",""))</f>
        <v/>
      </c>
    </row>
    <row r="226" customFormat="false" ht="15" hidden="false" customHeight="false" outlineLevel="0" collapsed="false">
      <c r="A226" s="7" t="s">
        <v>625</v>
      </c>
      <c r="B226" s="7" t="str">
        <f aca="false">IFERROR(INDEX('Source'!$C:$C,MATCH($A226,'Source'!$B:$B,0)),"")</f>
        <v>רפידת זיכרון 376</v>
      </c>
      <c r="C226" s="8" t="n">
        <f aca="false">SUMIFS('Source'!$D:$D,'Source'!$A:$A,"114 - IL online",'Source'!$B:$B,$A226)</f>
        <v>12</v>
      </c>
      <c r="D226" s="8" t="n">
        <f aca="false">SUMIFS('Source'!$F:$F,'Source'!$A:$A,"114 - IL online",'Source'!$B:$B,$A226)</f>
        <v>25</v>
      </c>
      <c r="E226" s="8" t="n">
        <f aca="false">D226*$J$5</f>
        <v>31.5789473684211</v>
      </c>
      <c r="F226" s="8" t="n">
        <f aca="false">E226-C226</f>
        <v>19.5789473684211</v>
      </c>
      <c r="G226" s="9" t="n">
        <f aca="false">IF(AND(C226=0,E226=0),0,IF(C226=0,"New",(E226-C226)/C226))</f>
        <v>1.63157894736842</v>
      </c>
      <c r="H226" s="8" t="n">
        <f aca="false">SUMIFS('Source'!$E:$E,'Source'!$A:$A,"114 - IL online",'Source'!$B:$B,$A226)</f>
        <v>717.21</v>
      </c>
      <c r="I226" s="8" t="n">
        <f aca="false">SUMIFS('Source'!$G:$G,'Source'!$A:$A,"114 - IL online",'Source'!$B:$B,$A226)</f>
        <v>1525.06</v>
      </c>
      <c r="J226" s="8" t="n">
        <f aca="false">I226*$J$5</f>
        <v>1926.39157894737</v>
      </c>
      <c r="K226" s="8" t="n">
        <f aca="false">J226-H226</f>
        <v>1209.18157894737</v>
      </c>
      <c r="L226" s="9" t="n">
        <f aca="false">IF(AND(H226=0,J226=0),0,IF(H226=0,"New",(J226-H226)/H226))</f>
        <v>1.68595192335211</v>
      </c>
      <c r="M226" s="7" t="str">
        <f aca="false">IF(AND(OR(C226&lt;&gt;0,H226&lt;&gt;0),D226=0,I226=0),"DROP",IF(AND(OR(D226&lt;&gt;0,I226&lt;&gt;0),C226=0,H226=0),"NEW",""))</f>
        <v/>
      </c>
    </row>
    <row r="227" customFormat="false" ht="15" hidden="false" customHeight="false" outlineLevel="0" collapsed="false">
      <c r="A227" s="7" t="s">
        <v>477</v>
      </c>
      <c r="B227" s="7" t="str">
        <f aca="false">IFERROR(INDEX('Source'!$C:$C,MATCH($A227,'Source'!$B:$B,0)),"")</f>
        <v>מיצב פיקה</v>
      </c>
      <c r="C227" s="8" t="n">
        <f aca="false">SUMIFS('Source'!$D:$D,'Source'!$A:$A,"114 - IL online",'Source'!$B:$B,$A227)</f>
        <v>6</v>
      </c>
      <c r="D227" s="8" t="n">
        <f aca="false">SUMIFS('Source'!$F:$F,'Source'!$A:$A,"114 - IL online",'Source'!$B:$B,$A227)</f>
        <v>1</v>
      </c>
      <c r="E227" s="8" t="n">
        <f aca="false">D227*$J$5</f>
        <v>1.26315789473684</v>
      </c>
      <c r="F227" s="8" t="n">
        <f aca="false">E227-C227</f>
        <v>-4.73684210526316</v>
      </c>
      <c r="G227" s="9" t="n">
        <f aca="false">IF(AND(C227=0,E227=0),0,IF(C227=0,"New",(E227-C227)/C227))</f>
        <v>-0.789473684210526</v>
      </c>
      <c r="H227" s="8" t="n">
        <f aca="false">SUMIFS('Source'!$E:$E,'Source'!$A:$A,"114 - IL online",'Source'!$B:$B,$A227)</f>
        <v>958.15</v>
      </c>
      <c r="I227" s="8" t="n">
        <f aca="false">SUMIFS('Source'!$G:$G,'Source'!$A:$A,"114 - IL online",'Source'!$B:$B,$A227)</f>
        <v>153.99</v>
      </c>
      <c r="J227" s="8" t="n">
        <f aca="false">I227*$J$5</f>
        <v>194.513684210526</v>
      </c>
      <c r="K227" s="8" t="n">
        <f aca="false">J227-H227</f>
        <v>-763.636315789474</v>
      </c>
      <c r="L227" s="9" t="n">
        <f aca="false">IF(AND(H227=0,J227=0),0,IF(H227=0,"New",(J227-H227)/H227))</f>
        <v>-0.796990362458356</v>
      </c>
      <c r="M227" s="7" t="str">
        <f aca="false">IF(AND(OR(C227&lt;&gt;0,H227&lt;&gt;0),D227=0,I227=0),"DROP",IF(AND(OR(D227&lt;&gt;0,I227&lt;&gt;0),C227=0,H227=0),"NEW",""))</f>
        <v/>
      </c>
    </row>
    <row r="228" customFormat="false" ht="15" hidden="false" customHeight="false" outlineLevel="0" collapsed="false">
      <c r="A228" s="7" t="s">
        <v>1049</v>
      </c>
      <c r="B228" s="7" t="str">
        <f aca="false">IFERROR(INDEX('Source'!$C:$C,MATCH($A228,'Source'!$B:$B,0)),"")</f>
        <v>מדרס מתכוונן</v>
      </c>
      <c r="C228" s="8" t="n">
        <f aca="false">SUMIFS('Source'!$D:$D,'Source'!$A:$A,"114 - IL online",'Source'!$B:$B,$A228)</f>
        <v>0</v>
      </c>
      <c r="D228" s="8" t="n">
        <f aca="false">SUMIFS('Source'!$F:$F,'Source'!$A:$A,"114 - IL online",'Source'!$B:$B,$A228)</f>
        <v>5</v>
      </c>
      <c r="E228" s="8" t="n">
        <f aca="false">D228*$J$5</f>
        <v>6.31578947368421</v>
      </c>
      <c r="F228" s="8" t="n">
        <f aca="false">E228-C228</f>
        <v>6.31578947368421</v>
      </c>
      <c r="G228" s="9" t="str">
        <f aca="false">IF(AND(C228=0,E228=0),0,IF(C228=0,"New",(E228-C228)/C228))</f>
        <v>New</v>
      </c>
      <c r="H228" s="8" t="n">
        <f aca="false">SUMIFS('Source'!$E:$E,'Source'!$A:$A,"114 - IL online",'Source'!$B:$B,$A228)</f>
        <v>0</v>
      </c>
      <c r="I228" s="8" t="n">
        <f aca="false">SUMIFS('Source'!$G:$G,'Source'!$A:$A,"114 - IL online",'Source'!$B:$B,$A228)</f>
        <v>796.21</v>
      </c>
      <c r="J228" s="8" t="n">
        <f aca="false">I228*$J$5</f>
        <v>1005.73894736842</v>
      </c>
      <c r="K228" s="8" t="n">
        <f aca="false">J228-H228</f>
        <v>1005.73894736842</v>
      </c>
      <c r="L228" s="9" t="str">
        <f aca="false">IF(AND(H228=0,J228=0),0,IF(H228=0,"New",(J228-H228)/H228))</f>
        <v>New</v>
      </c>
      <c r="M228" s="7" t="str">
        <f aca="false">IF(AND(OR(C228&lt;&gt;0,H228&lt;&gt;0),D228=0,I228=0),"DROP",IF(AND(OR(D228&lt;&gt;0,I228&lt;&gt;0),C228=0,H228=0),"NEW",""))</f>
        <v>NEW</v>
      </c>
    </row>
    <row r="229" customFormat="false" ht="15" hidden="false" customHeight="false" outlineLevel="0" collapsed="false">
      <c r="A229" s="7" t="s">
        <v>124</v>
      </c>
      <c r="B229" s="7" t="str">
        <f aca="false">IFERROR(INDEX('Source'!$C:$C,MATCH($A229,'Source'!$B:$B,0)),"")</f>
        <v>דאודורנט ספרי לנעל 100 מל</v>
      </c>
      <c r="C229" s="8" t="n">
        <f aca="false">SUMIFS('Source'!$D:$D,'Source'!$A:$A,"114 - IL online",'Source'!$B:$B,$A229)</f>
        <v>95</v>
      </c>
      <c r="D229" s="8" t="n">
        <f aca="false">SUMIFS('Source'!$F:$F,'Source'!$A:$A,"114 - IL online",'Source'!$B:$B,$A229)</f>
        <v>115</v>
      </c>
      <c r="E229" s="8" t="n">
        <f aca="false">D229*$J$5</f>
        <v>145.263157894737</v>
      </c>
      <c r="F229" s="8" t="n">
        <f aca="false">E229-C229</f>
        <v>50.2631578947368</v>
      </c>
      <c r="G229" s="9" t="n">
        <f aca="false">IF(AND(C229=0,E229=0),0,IF(C229=0,"New",(E229-C229)/C229))</f>
        <v>0.529085872576177</v>
      </c>
      <c r="H229" s="8" t="n">
        <f aca="false">SUMIFS('Source'!$E:$E,'Source'!$A:$A,"114 - IL online",'Source'!$B:$B,$A229)</f>
        <v>3318.11</v>
      </c>
      <c r="I229" s="8" t="n">
        <f aca="false">SUMIFS('Source'!$G:$G,'Source'!$A:$A,"114 - IL online",'Source'!$B:$B,$A229)</f>
        <v>4112.59</v>
      </c>
      <c r="J229" s="8" t="n">
        <f aca="false">I229*$J$5</f>
        <v>5194.85052631579</v>
      </c>
      <c r="K229" s="8" t="n">
        <f aca="false">J229-H229</f>
        <v>1876.74052631579</v>
      </c>
      <c r="L229" s="9" t="n">
        <f aca="false">IF(AND(H229=0,J229=0),0,IF(H229=0,"New",(J229-H229)/H229))</f>
        <v>0.56560527719569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693</v>
      </c>
      <c r="B230" s="7" t="str">
        <f aca="false">IFERROR(INDEX('Source'!$C:$C,MATCH($A230,'Source'!$B:$B,0)),"")</f>
        <v>חגורת קיבוע לכתף</v>
      </c>
      <c r="C230" s="8" t="n">
        <f aca="false">SUMIFS('Source'!$D:$D,'Source'!$A:$A,"114 - IL online",'Source'!$B:$B,$A230)</f>
        <v>37</v>
      </c>
      <c r="D230" s="8" t="n">
        <f aca="false">SUMIFS('Source'!$F:$F,'Source'!$A:$A,"114 - IL online",'Source'!$B:$B,$A230)</f>
        <v>39</v>
      </c>
      <c r="E230" s="8" t="n">
        <f aca="false">D230*$J$5</f>
        <v>49.2631578947368</v>
      </c>
      <c r="F230" s="8" t="n">
        <f aca="false">E230-C230</f>
        <v>12.2631578947368</v>
      </c>
      <c r="G230" s="9" t="n">
        <f aca="false">IF(AND(C230=0,E230=0),0,IF(C230=0,"New",(E230-C230)/C230))</f>
        <v>0.331436699857753</v>
      </c>
      <c r="H230" s="8" t="n">
        <f aca="false">SUMIFS('Source'!$E:$E,'Source'!$A:$A,"114 - IL online",'Source'!$B:$B,$A230)</f>
        <v>8672.74</v>
      </c>
      <c r="I230" s="8" t="n">
        <f aca="false">SUMIFS('Source'!$G:$G,'Source'!$A:$A,"114 - IL online",'Source'!$B:$B,$A230)</f>
        <v>9467.11</v>
      </c>
      <c r="J230" s="8" t="n">
        <f aca="false">I230*$J$5</f>
        <v>11958.4547368421</v>
      </c>
      <c r="K230" s="8" t="n">
        <f aca="false">J230-H230</f>
        <v>3285.7147368421</v>
      </c>
      <c r="L230" s="9" t="n">
        <f aca="false">IF(AND(H230=0,J230=0),0,IF(H230=0,"New",(J230-H230)/H230))</f>
        <v>0.37885544093817</v>
      </c>
      <c r="M230" s="7" t="str">
        <f aca="false">IF(AND(OR(C230&lt;&gt;0,H230&lt;&gt;0),D230=0,I230=0),"DROP",IF(AND(OR(D230&lt;&gt;0,I230&lt;&gt;0),C230=0,H230=0),"NEW",""))</f>
        <v/>
      </c>
    </row>
    <row r="231" customFormat="false" ht="15" hidden="false" customHeight="false" outlineLevel="0" collapsed="false">
      <c r="A231" s="7" t="s">
        <v>269</v>
      </c>
      <c r="B231" s="7" t="str">
        <f aca="false">IFERROR(INDEX('Source'!$C:$C,MATCH($A231,'Source'!$B:$B,0)),"")</f>
        <v>מגן ברך SC422</v>
      </c>
      <c r="C231" s="8" t="n">
        <f aca="false">SUMIFS('Source'!$D:$D,'Source'!$A:$A,"114 - IL online",'Source'!$B:$B,$A231)</f>
        <v>104</v>
      </c>
      <c r="D231" s="8" t="n">
        <f aca="false">SUMIFS('Source'!$F:$F,'Source'!$A:$A,"114 - IL online",'Source'!$B:$B,$A231)</f>
        <v>98</v>
      </c>
      <c r="E231" s="8" t="n">
        <f aca="false">D231*$J$5</f>
        <v>123.789473684211</v>
      </c>
      <c r="F231" s="8" t="n">
        <f aca="false">E231-C231</f>
        <v>19.7894736842105</v>
      </c>
      <c r="G231" s="9" t="n">
        <f aca="false">IF(AND(C231=0,E231=0),0,IF(C231=0,"New",(E231-C231)/C231))</f>
        <v>0.190283400809717</v>
      </c>
      <c r="H231" s="8" t="n">
        <f aca="false">SUMIFS('Source'!$E:$E,'Source'!$A:$A,"114 - IL online",'Source'!$B:$B,$A231)</f>
        <v>22533.16</v>
      </c>
      <c r="I231" s="8" t="n">
        <f aca="false">SUMIFS('Source'!$G:$G,'Source'!$A:$A,"114 - IL online",'Source'!$B:$B,$A231)</f>
        <v>21742.65</v>
      </c>
      <c r="J231" s="8" t="n">
        <f aca="false">I231*$J$5</f>
        <v>27464.4</v>
      </c>
      <c r="K231" s="8" t="n">
        <f aca="false">J231-H231</f>
        <v>4931.23999999999</v>
      </c>
      <c r="L231" s="9" t="n">
        <f aca="false">IF(AND(H231=0,J231=0),0,IF(H231=0,"New",(J231-H231)/H231))</f>
        <v>0.218843695247359</v>
      </c>
      <c r="M231" s="7" t="str">
        <f aca="false">IF(AND(OR(C231&lt;&gt;0,H231&lt;&gt;0),D231=0,I231=0),"DROP",IF(AND(OR(D231&lt;&gt;0,I231&lt;&gt;0),C231=0,H231=0),"NEW",""))</f>
        <v/>
      </c>
    </row>
    <row r="232" customFormat="false" ht="15" hidden="false" customHeight="false" outlineLevel="0" collapsed="false">
      <c r="A232" s="7" t="s">
        <v>313</v>
      </c>
      <c r="B232" s="7" t="str">
        <f aca="false">IFERROR(INDEX('Source'!$C:$C,MATCH($A232,'Source'!$B:$B,0)),"")</f>
        <v>חגורת היריון</v>
      </c>
      <c r="C232" s="8" t="n">
        <f aca="false">SUMIFS('Source'!$D:$D,'Source'!$A:$A,"114 - IL online",'Source'!$B:$B,$A232)</f>
        <v>12</v>
      </c>
      <c r="D232" s="8" t="n">
        <f aca="false">SUMIFS('Source'!$F:$F,'Source'!$A:$A,"114 - IL online",'Source'!$B:$B,$A232)</f>
        <v>15</v>
      </c>
      <c r="E232" s="8" t="n">
        <f aca="false">D232*$J$5</f>
        <v>18.9473684210526</v>
      </c>
      <c r="F232" s="8" t="n">
        <f aca="false">E232-C232</f>
        <v>6.94736842105263</v>
      </c>
      <c r="G232" s="9" t="n">
        <f aca="false">IF(AND(C232=0,E232=0),0,IF(C232=0,"New",(E232-C232)/C232))</f>
        <v>0.578947368421053</v>
      </c>
      <c r="H232" s="8" t="n">
        <f aca="false">SUMIFS('Source'!$E:$E,'Source'!$A:$A,"114 - IL online",'Source'!$B:$B,$A232)</f>
        <v>2550.34</v>
      </c>
      <c r="I232" s="8" t="n">
        <f aca="false">SUMIFS('Source'!$G:$G,'Source'!$A:$A,"114 - IL online",'Source'!$B:$B,$A232)</f>
        <v>3339.46</v>
      </c>
      <c r="J232" s="8" t="n">
        <f aca="false">I232*$J$5</f>
        <v>4218.2652631579</v>
      </c>
      <c r="K232" s="8" t="n">
        <f aca="false">J232-H232</f>
        <v>1667.92526315789</v>
      </c>
      <c r="L232" s="9" t="n">
        <f aca="false">IF(AND(H232=0,J232=0),0,IF(H232=0,"New",(J232-H232)/H232))</f>
        <v>0.654001138341513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116</v>
      </c>
      <c r="B233" s="7" t="str">
        <f aca="false">IFERROR(INDEX('Source'!$C:$C,MATCH($A233,'Source'!$B:$B,0)),"")</f>
        <v>סד מאורך לאגודל</v>
      </c>
      <c r="C233" s="8" t="n">
        <f aca="false">SUMIFS('Source'!$D:$D,'Source'!$A:$A,"114 - IL online",'Source'!$B:$B,$A233)</f>
        <v>5</v>
      </c>
      <c r="D233" s="8" t="n">
        <f aca="false">SUMIFS('Source'!$F:$F,'Source'!$A:$A,"114 - IL online",'Source'!$B:$B,$A233)</f>
        <v>11</v>
      </c>
      <c r="E233" s="8" t="n">
        <f aca="false">D233*$J$5</f>
        <v>13.8947368421053</v>
      </c>
      <c r="F233" s="8" t="n">
        <f aca="false">E233-C233</f>
        <v>8.89473684210526</v>
      </c>
      <c r="G233" s="9" t="n">
        <f aca="false">IF(AND(C233=0,E233=0),0,IF(C233=0,"New",(E233-C233)/C233))</f>
        <v>1.77894736842105</v>
      </c>
      <c r="H233" s="8" t="n">
        <f aca="false">SUMIFS('Source'!$E:$E,'Source'!$A:$A,"114 - IL online",'Source'!$B:$B,$A233)</f>
        <v>571.64</v>
      </c>
      <c r="I233" s="8" t="n">
        <f aca="false">SUMIFS('Source'!$G:$G,'Source'!$A:$A,"114 - IL online",'Source'!$B:$B,$A233)</f>
        <v>1352.91</v>
      </c>
      <c r="J233" s="8" t="n">
        <f aca="false">I233*$J$5</f>
        <v>1708.93894736842</v>
      </c>
      <c r="K233" s="8" t="n">
        <f aca="false">J233-H233</f>
        <v>1137.29894736842</v>
      </c>
      <c r="L233" s="9" t="n">
        <f aca="false">IF(AND(H233=0,J233=0),0,IF(H233=0,"New",(J233-H233)/H233))</f>
        <v>1.98953702919394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172</v>
      </c>
      <c r="B234" s="7" t="str">
        <f aca="false">IFERROR(INDEX('Source'!$C:$C,MATCH($A234,'Source'!$B:$B,0)),"")</f>
        <v>חגורת בטן</v>
      </c>
      <c r="C234" s="8" t="n">
        <f aca="false">SUMIFS('Source'!$D:$D,'Source'!$A:$A,"114 - IL online",'Source'!$B:$B,$A234)</f>
        <v>7</v>
      </c>
      <c r="D234" s="8" t="n">
        <f aca="false">SUMIFS('Source'!$F:$F,'Source'!$A:$A,"114 - IL online",'Source'!$B:$B,$A234)</f>
        <v>11</v>
      </c>
      <c r="E234" s="8" t="n">
        <f aca="false">D234*$J$5</f>
        <v>13.8947368421053</v>
      </c>
      <c r="F234" s="8" t="n">
        <f aca="false">E234-C234</f>
        <v>6.89473684210526</v>
      </c>
      <c r="G234" s="9" t="n">
        <f aca="false">IF(AND(C234=0,E234=0),0,IF(C234=0,"New",(E234-C234)/C234))</f>
        <v>0.984962406015037</v>
      </c>
      <c r="H234" s="8" t="n">
        <f aca="false">SUMIFS('Source'!$E:$E,'Source'!$A:$A,"114 - IL online",'Source'!$B:$B,$A234)</f>
        <v>1285.88</v>
      </c>
      <c r="I234" s="8" t="n">
        <f aca="false">SUMIFS('Source'!$G:$G,'Source'!$A:$A,"114 - IL online",'Source'!$B:$B,$A234)</f>
        <v>2065.21</v>
      </c>
      <c r="J234" s="8" t="n">
        <f aca="false">I234*$J$5</f>
        <v>2608.68631578947</v>
      </c>
      <c r="K234" s="8" t="n">
        <f aca="false">J234-H234</f>
        <v>1322.80631578947</v>
      </c>
      <c r="L234" s="9" t="n">
        <f aca="false">IF(AND(H234=0,J234=0),0,IF(H234=0,"New",(J234-H234)/H234))</f>
        <v>1.02871676656412</v>
      </c>
      <c r="M234" s="7" t="str">
        <f aca="false">IF(AND(OR(C234&lt;&gt;0,H234&lt;&gt;0),D234=0,I234=0),"DROP",IF(AND(OR(D234&lt;&gt;0,I234&lt;&gt;0),C234=0,H234=0),"NEW",""))</f>
        <v/>
      </c>
    </row>
    <row r="235" customFormat="false" ht="15" hidden="false" customHeight="false" outlineLevel="0" collapsed="false">
      <c r="A235" s="7" t="s">
        <v>381</v>
      </c>
      <c r="B235" s="7" t="str">
        <f aca="false">IFERROR(INDEX('Source'!$C:$C,MATCH($A235,'Source'!$B:$B,0)),"")</f>
        <v>מגן שוק SC39</v>
      </c>
      <c r="C235" s="8" t="n">
        <f aca="false">SUMIFS('Source'!$D:$D,'Source'!$A:$A,"114 - IL online",'Source'!$B:$B,$A235)</f>
        <v>32</v>
      </c>
      <c r="D235" s="8" t="n">
        <f aca="false">SUMIFS('Source'!$F:$F,'Source'!$A:$A,"114 - IL online",'Source'!$B:$B,$A235)</f>
        <v>30</v>
      </c>
      <c r="E235" s="8" t="n">
        <f aca="false">D235*$J$5</f>
        <v>37.8947368421053</v>
      </c>
      <c r="F235" s="8" t="n">
        <f aca="false">E235-C235</f>
        <v>5.89473684210526</v>
      </c>
      <c r="G235" s="9" t="n">
        <f aca="false">IF(AND(C235=0,E235=0),0,IF(C235=0,"New",(E235-C235)/C235))</f>
        <v>0.184210526315789</v>
      </c>
      <c r="H235" s="8" t="n">
        <f aca="false">SUMIFS('Source'!$E:$E,'Source'!$A:$A,"114 - IL online",'Source'!$B:$B,$A235)</f>
        <v>7712.87</v>
      </c>
      <c r="I235" s="8" t="n">
        <f aca="false">SUMIFS('Source'!$G:$G,'Source'!$A:$A,"114 - IL online",'Source'!$B:$B,$A235)</f>
        <v>8480.59</v>
      </c>
      <c r="J235" s="8" t="n">
        <f aca="false">I235*$J$5</f>
        <v>10712.3242105263</v>
      </c>
      <c r="K235" s="8" t="n">
        <f aca="false">J235-H235</f>
        <v>2999.45421052632</v>
      </c>
      <c r="L235" s="9" t="n">
        <f aca="false">IF(AND(H235=0,J235=0),0,IF(H235=0,"New",(J235-H235)/H235))</f>
        <v>0.38888950682772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314</v>
      </c>
      <c r="B236" s="7" t="str">
        <f aca="false">IFERROR(INDEX('Source'!$C:$C,MATCH($A236,'Source'!$B:$B,0)),"")</f>
        <v>חגורת גב+סגירה כפולה</v>
      </c>
      <c r="C236" s="8" t="n">
        <f aca="false">SUMIFS('Source'!$D:$D,'Source'!$A:$A,"114 - IL online",'Source'!$B:$B,$A236)</f>
        <v>34</v>
      </c>
      <c r="D236" s="8" t="n">
        <f aca="false">SUMIFS('Source'!$F:$F,'Source'!$A:$A,"114 - IL online",'Source'!$B:$B,$A236)</f>
        <v>37</v>
      </c>
      <c r="E236" s="8" t="n">
        <f aca="false">D236*$J$5</f>
        <v>46.7368421052632</v>
      </c>
      <c r="F236" s="8" t="n">
        <f aca="false">E236-C236</f>
        <v>12.7368421052632</v>
      </c>
      <c r="G236" s="9" t="n">
        <f aca="false">IF(AND(C236=0,E236=0),0,IF(C236=0,"New",(E236-C236)/C236))</f>
        <v>0.374613003095975</v>
      </c>
      <c r="H236" s="8" t="n">
        <f aca="false">SUMIFS('Source'!$E:$E,'Source'!$A:$A,"114 - IL online",'Source'!$B:$B,$A236)</f>
        <v>6847.67</v>
      </c>
      <c r="I236" s="8" t="n">
        <f aca="false">SUMIFS('Source'!$G:$G,'Source'!$A:$A,"114 - IL online",'Source'!$B:$B,$A236)</f>
        <v>7613.52</v>
      </c>
      <c r="J236" s="8" t="n">
        <f aca="false">I236*$J$5</f>
        <v>9617.07789473684</v>
      </c>
      <c r="K236" s="8" t="n">
        <f aca="false">J236-H236</f>
        <v>2769.40789473684</v>
      </c>
      <c r="L236" s="9" t="n">
        <f aca="false">IF(AND(H236=0,J236=0),0,IF(H236=0,"New",(J236-H236)/H236))</f>
        <v>0.404430688794414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90</v>
      </c>
      <c r="B237" s="7" t="str">
        <f aca="false">IFERROR(INDEX('Source'!$C:$C,MATCH($A237,'Source'!$B:$B,0)),"")</f>
        <v>מדרסי ג'ל מולטי ספורט</v>
      </c>
      <c r="C237" s="8" t="n">
        <f aca="false">SUMIFS('Source'!$D:$D,'Source'!$A:$A,"114 - IL online",'Source'!$B:$B,$A237)</f>
        <v>19</v>
      </c>
      <c r="D237" s="8" t="n">
        <f aca="false">SUMIFS('Source'!$F:$F,'Source'!$A:$A,"114 - IL online",'Source'!$B:$B,$A237)</f>
        <v>15</v>
      </c>
      <c r="E237" s="8" t="n">
        <f aca="false">D237*$J$5</f>
        <v>18.9473684210526</v>
      </c>
      <c r="F237" s="8" t="n">
        <f aca="false">E237-C237</f>
        <v>-0.0526315789473699</v>
      </c>
      <c r="G237" s="9" t="n">
        <f aca="false">IF(AND(C237=0,E237=0),0,IF(C237=0,"New",(E237-C237)/C237))</f>
        <v>-0.00277008310249315</v>
      </c>
      <c r="H237" s="8" t="n">
        <f aca="false">SUMIFS('Source'!$E:$E,'Source'!$A:$A,"114 - IL online",'Source'!$B:$B,$A237)</f>
        <v>3707.74</v>
      </c>
      <c r="I237" s="8" t="n">
        <f aca="false">SUMIFS('Source'!$G:$G,'Source'!$A:$A,"114 - IL online",'Source'!$B:$B,$A237)</f>
        <v>2955.59</v>
      </c>
      <c r="J237" s="8" t="n">
        <f aca="false">I237*$J$5</f>
        <v>3733.37684210526</v>
      </c>
      <c r="K237" s="8" t="n">
        <f aca="false">J237-H237</f>
        <v>25.6368421052634</v>
      </c>
      <c r="L237" s="9" t="n">
        <f aca="false">IF(AND(H237=0,J237=0),0,IF(H237=0,"New",(J237-H237)/H237))</f>
        <v>0.00691441204217756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1050</v>
      </c>
      <c r="B238" s="7" t="str">
        <f aca="false">IFERROR(INDEX('Source'!$C:$C,MATCH($A238,'Source'!$B:$B,0)),"")</f>
        <v>מדרס מתכוונן</v>
      </c>
      <c r="C238" s="8" t="n">
        <f aca="false">SUMIFS('Source'!$D:$D,'Source'!$A:$A,"114 - IL online",'Source'!$B:$B,$A238)</f>
        <v>0</v>
      </c>
      <c r="D238" s="8" t="n">
        <f aca="false">SUMIFS('Source'!$F:$F,'Source'!$A:$A,"114 - IL online",'Source'!$B:$B,$A238)</f>
        <v>5</v>
      </c>
      <c r="E238" s="8" t="n">
        <f aca="false">D238*$J$5</f>
        <v>6.31578947368421</v>
      </c>
      <c r="F238" s="8" t="n">
        <f aca="false">E238-C238</f>
        <v>6.31578947368421</v>
      </c>
      <c r="G238" s="9" t="str">
        <f aca="false">IF(AND(C238=0,E238=0),0,IF(C238=0,"New",(E238-C238)/C238))</f>
        <v>New</v>
      </c>
      <c r="H238" s="8" t="n">
        <f aca="false">SUMIFS('Source'!$E:$E,'Source'!$A:$A,"114 - IL online",'Source'!$B:$B,$A238)</f>
        <v>0</v>
      </c>
      <c r="I238" s="8" t="n">
        <f aca="false">SUMIFS('Source'!$G:$G,'Source'!$A:$A,"114 - IL online",'Source'!$B:$B,$A238)</f>
        <v>746.67</v>
      </c>
      <c r="J238" s="8" t="n">
        <f aca="false">I238*$J$5</f>
        <v>943.162105263158</v>
      </c>
      <c r="K238" s="8" t="n">
        <f aca="false">J238-H238</f>
        <v>943.162105263158</v>
      </c>
      <c r="L238" s="9" t="str">
        <f aca="false">IF(AND(H238=0,J238=0),0,IF(H238=0,"New",(J238-H238)/H238))</f>
        <v>New</v>
      </c>
      <c r="M238" s="7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false" outlineLevel="0" collapsed="false">
      <c r="A239" s="7" t="s">
        <v>739</v>
      </c>
      <c r="B239" s="7" t="str">
        <f aca="false">IFERROR(INDEX('Source'!$C:$C,MATCH($A239,'Source'!$B:$B,0)),"")</f>
        <v>מגן מרפק + סיליקון</v>
      </c>
      <c r="C239" s="8" t="n">
        <f aca="false">SUMIFS('Source'!$D:$D,'Source'!$A:$A,"114 - IL online",'Source'!$B:$B,$A239)</f>
        <v>1</v>
      </c>
      <c r="D239" s="8" t="n">
        <f aca="false">SUMIFS('Source'!$F:$F,'Source'!$A:$A,"114 - IL online",'Source'!$B:$B,$A239)</f>
        <v>4</v>
      </c>
      <c r="E239" s="8" t="n">
        <f aca="false">D239*$J$5</f>
        <v>5.05263157894737</v>
      </c>
      <c r="F239" s="8" t="n">
        <f aca="false">E239-C239</f>
        <v>4.05263157894737</v>
      </c>
      <c r="G239" s="9" t="n">
        <f aca="false">IF(AND(C239=0,E239=0),0,IF(C239=0,"New",(E239-C239)/C239))</f>
        <v>4.05263157894737</v>
      </c>
      <c r="H239" s="8" t="n">
        <f aca="false">SUMIFS('Source'!$E:$E,'Source'!$A:$A,"114 - IL online",'Source'!$B:$B,$A239)</f>
        <v>256.69</v>
      </c>
      <c r="I239" s="8" t="n">
        <f aca="false">SUMIFS('Source'!$G:$G,'Source'!$A:$A,"114 - IL online",'Source'!$B:$B,$A239)</f>
        <v>1001.94</v>
      </c>
      <c r="J239" s="8" t="n">
        <f aca="false">I239*$J$5</f>
        <v>1265.60842105263</v>
      </c>
      <c r="K239" s="8" t="n">
        <f aca="false">J239-H239</f>
        <v>1008.91842105263</v>
      </c>
      <c r="L239" s="9" t="n">
        <f aca="false">IF(AND(H239=0,J239=0),0,IF(H239=0,"New",(J239-H239)/H239))</f>
        <v>3.93049367350747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433</v>
      </c>
      <c r="B240" s="7" t="str">
        <f aca="false">IFERROR(INDEX('Source'!$C:$C,MATCH($A240,'Source'!$B:$B,0)),"")</f>
        <v>חגורת גב-לומבו</v>
      </c>
      <c r="C240" s="8" t="n">
        <f aca="false">SUMIFS('Source'!$D:$D,'Source'!$A:$A,"114 - IL online",'Source'!$B:$B,$A240)</f>
        <v>3</v>
      </c>
      <c r="D240" s="8" t="n">
        <f aca="false">SUMIFS('Source'!$F:$F,'Source'!$A:$A,"114 - IL online",'Source'!$B:$B,$A240)</f>
        <v>0</v>
      </c>
      <c r="E240" s="8" t="n">
        <f aca="false">D240*$J$5</f>
        <v>0</v>
      </c>
      <c r="F240" s="8" t="n">
        <f aca="false">E240-C240</f>
        <v>-3</v>
      </c>
      <c r="G240" s="9" t="n">
        <f aca="false">IF(AND(C240=0,E240=0),0,IF(C240=0,"New",(E240-C240)/C240))</f>
        <v>-1</v>
      </c>
      <c r="H240" s="8" t="n">
        <f aca="false">SUMIFS('Source'!$E:$E,'Source'!$A:$A,"114 - IL online",'Source'!$B:$B,$A240)</f>
        <v>742.02</v>
      </c>
      <c r="I240" s="8" t="n">
        <f aca="false">SUMIFS('Source'!$G:$G,'Source'!$A:$A,"114 - IL online",'Source'!$B:$B,$A240)</f>
        <v>0</v>
      </c>
      <c r="J240" s="8" t="n">
        <f aca="false">I240*$J$5</f>
        <v>0</v>
      </c>
      <c r="K240" s="8" t="n">
        <f aca="false">J240-H240</f>
        <v>-742.02</v>
      </c>
      <c r="L240" s="9" t="n">
        <f aca="false">IF(AND(H240=0,J240=0),0,IF(H240=0,"New",(J240-H240)/H240))</f>
        <v>-1</v>
      </c>
      <c r="M240" s="7" t="str">
        <f aca="false">IF(AND(OR(C240&lt;&gt;0,H240&lt;&gt;0),D240=0,I240=0),"DROP",IF(AND(OR(D240&lt;&gt;0,I240&lt;&gt;0),C240=0,H240=0),"NEW",""))</f>
        <v>DROP</v>
      </c>
    </row>
    <row r="241" customFormat="false" ht="15" hidden="false" customHeight="false" outlineLevel="0" collapsed="false">
      <c r="A241" s="7" t="s">
        <v>439</v>
      </c>
      <c r="B241" s="7" t="str">
        <f aca="false">IFERROR(INDEX('Source'!$C:$C,MATCH($A241,'Source'!$B:$B,0)),"")</f>
        <v>חגורת בטן עממית אפור</v>
      </c>
      <c r="C241" s="8" t="n">
        <f aca="false">SUMIFS('Source'!$D:$D,'Source'!$A:$A,"114 - IL online",'Source'!$B:$B,$A241)</f>
        <v>11</v>
      </c>
      <c r="D241" s="8" t="n">
        <f aca="false">SUMIFS('Source'!$F:$F,'Source'!$A:$A,"114 - IL online",'Source'!$B:$B,$A241)</f>
        <v>8</v>
      </c>
      <c r="E241" s="8" t="n">
        <f aca="false">D241*$J$5</f>
        <v>10.1052631578947</v>
      </c>
      <c r="F241" s="8" t="n">
        <f aca="false">E241-C241</f>
        <v>-0.894736842105264</v>
      </c>
      <c r="G241" s="9" t="n">
        <f aca="false">IF(AND(C241=0,E241=0),0,IF(C241=0,"New",(E241-C241)/C241))</f>
        <v>-0.0813397129186603</v>
      </c>
      <c r="H241" s="8" t="n">
        <f aca="false">SUMIFS('Source'!$E:$E,'Source'!$A:$A,"114 - IL online",'Source'!$B:$B,$A241)</f>
        <v>2325.29</v>
      </c>
      <c r="I241" s="8" t="n">
        <f aca="false">SUMIFS('Source'!$G:$G,'Source'!$A:$A,"114 - IL online",'Source'!$B:$B,$A241)</f>
        <v>1586.54</v>
      </c>
      <c r="J241" s="8" t="n">
        <f aca="false">I241*$J$5</f>
        <v>2004.05052631579</v>
      </c>
      <c r="K241" s="8" t="n">
        <f aca="false">J241-H241</f>
        <v>-321.239473684211</v>
      </c>
      <c r="L241" s="9" t="n">
        <f aca="false">IF(AND(H241=0,J241=0),0,IF(H241=0,"New",(J241-H241)/H241))</f>
        <v>-0.138150283914785</v>
      </c>
      <c r="M241" s="7" t="str">
        <f aca="false">IF(AND(OR(C241&lt;&gt;0,H241&lt;&gt;0),D241=0,I241=0),"DROP",IF(AND(OR(D241&lt;&gt;0,I241&lt;&gt;0),C241=0,H241=0),"NEW",""))</f>
        <v/>
      </c>
    </row>
    <row r="242" customFormat="false" ht="15" hidden="false" customHeight="false" outlineLevel="0" collapsed="false">
      <c r="A242" s="7" t="s">
        <v>848</v>
      </c>
      <c r="B242" s="7" t="str">
        <f aca="false">IFERROR(INDEX('Source'!$C:$C,MATCH($A242,'Source'!$B:$B,0)),"")</f>
        <v>סד לקרסול</v>
      </c>
      <c r="C242" s="8" t="n">
        <f aca="false">SUMIFS('Source'!$D:$D,'Source'!$A:$A,"114 - IL online",'Source'!$B:$B,$A242)</f>
        <v>2</v>
      </c>
      <c r="D242" s="8" t="n">
        <f aca="false">SUMIFS('Source'!$F:$F,'Source'!$A:$A,"114 - IL online",'Source'!$B:$B,$A242)</f>
        <v>5</v>
      </c>
      <c r="E242" s="8" t="n">
        <f aca="false">D242*$J$5</f>
        <v>6.31578947368421</v>
      </c>
      <c r="F242" s="8" t="n">
        <f aca="false">E242-C242</f>
        <v>4.31578947368421</v>
      </c>
      <c r="G242" s="9" t="n">
        <f aca="false">IF(AND(C242=0,E242=0),0,IF(C242=0,"New",(E242-C242)/C242))</f>
        <v>2.15789473684211</v>
      </c>
      <c r="H242" s="8" t="n">
        <f aca="false">SUMIFS('Source'!$E:$E,'Source'!$A:$A,"114 - IL online",'Source'!$B:$B,$A242)</f>
        <v>508.3</v>
      </c>
      <c r="I242" s="8" t="n">
        <f aca="false">SUMIFS('Source'!$G:$G,'Source'!$A:$A,"114 - IL online",'Source'!$B:$B,$A242)</f>
        <v>1245.34</v>
      </c>
      <c r="J242" s="8" t="n">
        <f aca="false">I242*$J$5</f>
        <v>1573.06105263158</v>
      </c>
      <c r="K242" s="8" t="n">
        <f aca="false">J242-H242</f>
        <v>1064.76105263158</v>
      </c>
      <c r="L242" s="9" t="n">
        <f aca="false">IF(AND(H242=0,J242=0),0,IF(H242=0,"New",(J242-H242)/H242))</f>
        <v>2.09474926742392</v>
      </c>
      <c r="M242" s="7" t="str">
        <f aca="false">IF(AND(OR(C242&lt;&gt;0,H242&lt;&gt;0),D242=0,I242=0),"DROP",IF(AND(OR(D242&lt;&gt;0,I242&lt;&gt;0),C242=0,H242=0),"NEW",""))</f>
        <v/>
      </c>
    </row>
    <row r="243" customFormat="false" ht="15" hidden="false" customHeight="false" outlineLevel="0" collapsed="false">
      <c r="A243" s="7" t="s">
        <v>268</v>
      </c>
      <c r="B243" s="7" t="str">
        <f aca="false">IFERROR(INDEX('Source'!$C:$C,MATCH($A243,'Source'!$B:$B,0)),"")</f>
        <v>סד לילה לבוהן</v>
      </c>
      <c r="C243" s="8" t="n">
        <f aca="false">SUMIFS('Source'!$D:$D,'Source'!$A:$A,"114 - IL online",'Source'!$B:$B,$A243)</f>
        <v>32</v>
      </c>
      <c r="D243" s="8" t="n">
        <f aca="false">SUMIFS('Source'!$F:$F,'Source'!$A:$A,"114 - IL online",'Source'!$B:$B,$A243)</f>
        <v>25</v>
      </c>
      <c r="E243" s="8" t="n">
        <f aca="false">D243*$J$5</f>
        <v>31.5789473684211</v>
      </c>
      <c r="F243" s="8" t="n">
        <f aca="false">E243-C243</f>
        <v>-0.421052631578949</v>
      </c>
      <c r="G243" s="9" t="n">
        <f aca="false">IF(AND(C243=0,E243=0),0,IF(C243=0,"New",(E243-C243)/C243))</f>
        <v>-0.0131578947368421</v>
      </c>
      <c r="H243" s="8" t="n">
        <f aca="false">SUMIFS('Source'!$E:$E,'Source'!$A:$A,"114 - IL online",'Source'!$B:$B,$A243)</f>
        <v>3896.02</v>
      </c>
      <c r="I243" s="8" t="n">
        <f aca="false">SUMIFS('Source'!$G:$G,'Source'!$A:$A,"114 - IL online",'Source'!$B:$B,$A243)</f>
        <v>3164.64</v>
      </c>
      <c r="J243" s="8" t="n">
        <f aca="false">I243*$J$5</f>
        <v>3997.44</v>
      </c>
      <c r="K243" s="8" t="n">
        <f aca="false">J243-H243</f>
        <v>101.42</v>
      </c>
      <c r="L243" s="9" t="n">
        <f aca="false">IF(AND(H243=0,J243=0),0,IF(H243=0,"New",(J243-H243)/H243))</f>
        <v>0.0260316938824748</v>
      </c>
      <c r="M243" s="7" t="str">
        <f aca="false">IF(AND(OR(C243&lt;&gt;0,H243&lt;&gt;0),D243=0,I243=0),"DROP",IF(AND(OR(D243&lt;&gt;0,I243&lt;&gt;0),C243=0,H243=0),"NEW",""))</f>
        <v/>
      </c>
    </row>
    <row r="244" customFormat="false" ht="15" hidden="false" customHeight="false" outlineLevel="0" collapsed="false">
      <c r="A244" s="7" t="s">
        <v>854</v>
      </c>
      <c r="B244" s="7" t="str">
        <f aca="false">IFERROR(INDEX('Source'!$C:$C,MATCH($A244,'Source'!$B:$B,0)),"")</f>
        <v>מגן ברך משופר עם צ</v>
      </c>
      <c r="C244" s="8" t="n">
        <f aca="false">SUMIFS('Source'!$D:$D,'Source'!$A:$A,"114 - IL online",'Source'!$B:$B,$A244)</f>
        <v>0</v>
      </c>
      <c r="D244" s="8" t="n">
        <f aca="false">SUMIFS('Source'!$F:$F,'Source'!$A:$A,"114 - IL online",'Source'!$B:$B,$A244)</f>
        <v>1</v>
      </c>
      <c r="E244" s="8" t="n">
        <f aca="false">D244*$J$5</f>
        <v>1.26315789473684</v>
      </c>
      <c r="F244" s="8" t="n">
        <f aca="false">E244-C244</f>
        <v>1.26315789473684</v>
      </c>
      <c r="G244" s="9" t="str">
        <f aca="false">IF(AND(C244=0,E244=0),0,IF(C244=0,"New",(E244-C244)/C244))</f>
        <v>New</v>
      </c>
      <c r="H244" s="8" t="n">
        <f aca="false">SUMIFS('Source'!$E:$E,'Source'!$A:$A,"114 - IL online",'Source'!$B:$B,$A244)</f>
        <v>0</v>
      </c>
      <c r="I244" s="8" t="n">
        <f aca="false">SUMIFS('Source'!$G:$G,'Source'!$A:$A,"114 - IL online",'Source'!$B:$B,$A244)</f>
        <v>728.73</v>
      </c>
      <c r="J244" s="8" t="n">
        <f aca="false">I244*$J$5</f>
        <v>920.501052631579</v>
      </c>
      <c r="K244" s="8" t="n">
        <f aca="false">J244-H244</f>
        <v>920.501052631579</v>
      </c>
      <c r="L244" s="9" t="str">
        <f aca="false">IF(AND(H244=0,J244=0),0,IF(H244=0,"New",(J244-H244)/H244))</f>
        <v>New</v>
      </c>
      <c r="M244" s="7" t="str">
        <f aca="false">IF(AND(OR(C244&lt;&gt;0,H244&lt;&gt;0),D244=0,I244=0),"DROP",IF(AND(OR(D244&lt;&gt;0,I244&lt;&gt;0),C244=0,H244=0),"NEW",""))</f>
        <v>NEW</v>
      </c>
    </row>
    <row r="245" customFormat="false" ht="15" hidden="false" customHeight="false" outlineLevel="0" collapsed="false">
      <c r="A245" s="7" t="s">
        <v>1051</v>
      </c>
      <c r="B245" s="7" t="str">
        <f aca="false">IFERROR(INDEX('Source'!$C:$C,MATCH($A245,'Source'!$B:$B,0)),"")</f>
        <v>חגורת שבר שחור</v>
      </c>
      <c r="C245" s="8" t="n">
        <f aca="false">SUMIFS('Source'!$D:$D,'Source'!$A:$A,"114 - IL online",'Source'!$B:$B,$A245)</f>
        <v>3</v>
      </c>
      <c r="D245" s="8" t="n">
        <f aca="false">SUMIFS('Source'!$F:$F,'Source'!$A:$A,"114 - IL online",'Source'!$B:$B,$A245)</f>
        <v>5</v>
      </c>
      <c r="E245" s="8" t="n">
        <f aca="false">D245*$J$5</f>
        <v>6.31578947368421</v>
      </c>
      <c r="F245" s="8" t="n">
        <f aca="false">E245-C245</f>
        <v>3.31578947368421</v>
      </c>
      <c r="G245" s="9" t="n">
        <f aca="false">IF(AND(C245=0,E245=0),0,IF(C245=0,"New",(E245-C245)/C245))</f>
        <v>1.10526315789474</v>
      </c>
      <c r="H245" s="8" t="n">
        <f aca="false">SUMIFS('Source'!$E:$E,'Source'!$A:$A,"114 - IL online",'Source'!$B:$B,$A245)</f>
        <v>915.03</v>
      </c>
      <c r="I245" s="8" t="n">
        <f aca="false">SUMIFS('Source'!$G:$G,'Source'!$A:$A,"114 - IL online",'Source'!$B:$B,$A245)</f>
        <v>1626.72</v>
      </c>
      <c r="J245" s="8" t="n">
        <f aca="false">I245*$J$5</f>
        <v>2054.80421052632</v>
      </c>
      <c r="K245" s="8" t="n">
        <f aca="false">J245-H245</f>
        <v>1139.77421052632</v>
      </c>
      <c r="L245" s="9" t="n">
        <f aca="false">IF(AND(H245=0,J245=0),0,IF(H245=0,"New",(J245-H245)/H245))</f>
        <v>1.24561403508772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325</v>
      </c>
      <c r="B246" s="7" t="str">
        <f aca="false">IFERROR(INDEX('Source'!$C:$C,MATCH($A246,'Source'!$B:$B,0)),"")</f>
        <v>מפריד הלוקס עם כרית</v>
      </c>
      <c r="C246" s="8" t="n">
        <f aca="false">SUMIFS('Source'!$D:$D,'Source'!$A:$A,"114 - IL online",'Source'!$B:$B,$A246)</f>
        <v>5</v>
      </c>
      <c r="D246" s="8" t="n">
        <f aca="false">SUMIFS('Source'!$F:$F,'Source'!$A:$A,"114 - IL online",'Source'!$B:$B,$A246)</f>
        <v>11</v>
      </c>
      <c r="E246" s="8" t="n">
        <f aca="false">D246*$J$5</f>
        <v>13.8947368421053</v>
      </c>
      <c r="F246" s="8" t="n">
        <f aca="false">E246-C246</f>
        <v>8.89473684210526</v>
      </c>
      <c r="G246" s="9" t="n">
        <f aca="false">IF(AND(C246=0,E246=0),0,IF(C246=0,"New",(E246-C246)/C246))</f>
        <v>1.77894736842105</v>
      </c>
      <c r="H246" s="8" t="n">
        <f aca="false">SUMIFS('Source'!$E:$E,'Source'!$A:$A,"114 - IL online",'Source'!$B:$B,$A246)</f>
        <v>577.2</v>
      </c>
      <c r="I246" s="8" t="n">
        <f aca="false">SUMIFS('Source'!$G:$G,'Source'!$A:$A,"114 - IL online",'Source'!$B:$B,$A246)</f>
        <v>1280.67</v>
      </c>
      <c r="J246" s="8" t="n">
        <f aca="false">I246*$J$5</f>
        <v>1617.68842105263</v>
      </c>
      <c r="K246" s="8" t="n">
        <f aca="false">J246-H246</f>
        <v>1040.48842105263</v>
      </c>
      <c r="L246" s="9" t="n">
        <f aca="false">IF(AND(H246=0,J246=0),0,IF(H246=0,"New",(J246-H246)/H246))</f>
        <v>1.80264799212168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992</v>
      </c>
      <c r="B247" s="7" t="str">
        <f aca="false">IFERROR(INDEX('Source'!$C:$C,MATCH($A247,'Source'!$B:$B,0)),"")</f>
        <v>מגן ירך לאחר ניתוח</v>
      </c>
      <c r="C247" s="8" t="n">
        <f aca="false">SUMIFS('Source'!$D:$D,'Source'!$A:$A,"114 - IL online",'Source'!$B:$B,$A247)</f>
        <v>1</v>
      </c>
      <c r="D247" s="8" t="n">
        <f aca="false">SUMIFS('Source'!$F:$F,'Source'!$A:$A,"114 - IL online",'Source'!$B:$B,$A247)</f>
        <v>4</v>
      </c>
      <c r="E247" s="8" t="n">
        <f aca="false">D247*$J$5</f>
        <v>5.05263157894737</v>
      </c>
      <c r="F247" s="8" t="n">
        <f aca="false">E247-C247</f>
        <v>4.05263157894737</v>
      </c>
      <c r="G247" s="9" t="n">
        <f aca="false">IF(AND(C247=0,E247=0),0,IF(C247=0,"New",(E247-C247)/C247))</f>
        <v>4.05263157894737</v>
      </c>
      <c r="H247" s="8" t="n">
        <f aca="false">SUMIFS('Source'!$E:$E,'Source'!$A:$A,"114 - IL online",'Source'!$B:$B,$A247)</f>
        <v>240</v>
      </c>
      <c r="I247" s="8" t="n">
        <f aca="false">SUMIFS('Source'!$G:$G,'Source'!$A:$A,"114 - IL online",'Source'!$B:$B,$A247)</f>
        <v>941.62</v>
      </c>
      <c r="J247" s="8" t="n">
        <f aca="false">I247*$J$5</f>
        <v>1189.41473684211</v>
      </c>
      <c r="K247" s="8" t="n">
        <f aca="false">J247-H247</f>
        <v>949.414736842105</v>
      </c>
      <c r="L247" s="9" t="n">
        <f aca="false">IF(AND(H247=0,J247=0),0,IF(H247=0,"New",(J247-H247)/H247))</f>
        <v>3.95589473684211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348</v>
      </c>
      <c r="B248" s="7" t="str">
        <f aca="false">IFERROR(INDEX('Source'!$C:$C,MATCH($A248,'Source'!$B:$B,0)),"")</f>
        <v>מגן ברך מוצלב+מוטות</v>
      </c>
      <c r="C248" s="8" t="n">
        <f aca="false">SUMIFS('Source'!$D:$D,'Source'!$A:$A,"114 - IL online",'Source'!$B:$B,$A248)</f>
        <v>5</v>
      </c>
      <c r="D248" s="8" t="n">
        <f aca="false">SUMIFS('Source'!$F:$F,'Source'!$A:$A,"114 - IL online",'Source'!$B:$B,$A248)</f>
        <v>2</v>
      </c>
      <c r="E248" s="8" t="n">
        <f aca="false">D248*$J$5</f>
        <v>2.52631578947368</v>
      </c>
      <c r="F248" s="8" t="n">
        <f aca="false">E248-C248</f>
        <v>-2.47368421052632</v>
      </c>
      <c r="G248" s="9" t="n">
        <f aca="false">IF(AND(C248=0,E248=0),0,IF(C248=0,"New",(E248-C248)/C248))</f>
        <v>-0.494736842105263</v>
      </c>
      <c r="H248" s="8" t="n">
        <f aca="false">SUMIFS('Source'!$E:$E,'Source'!$A:$A,"114 - IL online",'Source'!$B:$B,$A248)</f>
        <v>1109.34</v>
      </c>
      <c r="I248" s="8" t="n">
        <f aca="false">SUMIFS('Source'!$G:$G,'Source'!$A:$A,"114 - IL online",'Source'!$B:$B,$A248)</f>
        <v>411.71</v>
      </c>
      <c r="J248" s="8" t="n">
        <f aca="false">I248*$J$5</f>
        <v>520.054736842105</v>
      </c>
      <c r="K248" s="8" t="n">
        <f aca="false">J248-H248</f>
        <v>-589.285263157895</v>
      </c>
      <c r="L248" s="9" t="n">
        <f aca="false">IF(AND(H248=0,J248=0),0,IF(H248=0,"New",(J248-H248)/H248))</f>
        <v>-0.531203475181545</v>
      </c>
      <c r="M248" s="7" t="str">
        <f aca="false">IF(AND(OR(C248&lt;&gt;0,H248&lt;&gt;0),D248=0,I248=0),"DROP",IF(AND(OR(D248&lt;&gt;0,I248&lt;&gt;0),C248=0,H248=0),"NEW",""))</f>
        <v/>
      </c>
    </row>
    <row r="249" customFormat="false" ht="15" hidden="false" customHeight="false" outlineLevel="0" collapsed="false">
      <c r="A249" s="7" t="s">
        <v>505</v>
      </c>
      <c r="B249" s="7" t="str">
        <f aca="false">IFERROR(INDEX('Source'!$C:$C,MATCH($A249,'Source'!$B:$B,0)),"")</f>
        <v>מגן קרסול+צמדן-לכו</v>
      </c>
      <c r="C249" s="8" t="n">
        <f aca="false">SUMIFS('Source'!$D:$D,'Source'!$A:$A,"114 - IL online",'Source'!$B:$B,$A249)</f>
        <v>6</v>
      </c>
      <c r="D249" s="8" t="n">
        <f aca="false">SUMIFS('Source'!$F:$F,'Source'!$A:$A,"114 - IL online",'Source'!$B:$B,$A249)</f>
        <v>1</v>
      </c>
      <c r="E249" s="8" t="n">
        <f aca="false">D249*$J$5</f>
        <v>1.26315789473684</v>
      </c>
      <c r="F249" s="8" t="n">
        <f aca="false">E249-C249</f>
        <v>-4.73684210526316</v>
      </c>
      <c r="G249" s="9" t="n">
        <f aca="false">IF(AND(C249=0,E249=0),0,IF(C249=0,"New",(E249-C249)/C249))</f>
        <v>-0.789473684210526</v>
      </c>
      <c r="H249" s="8" t="n">
        <f aca="false">SUMIFS('Source'!$E:$E,'Source'!$A:$A,"114 - IL online",'Source'!$B:$B,$A249)</f>
        <v>817.69</v>
      </c>
      <c r="I249" s="8" t="n">
        <f aca="false">SUMIFS('Source'!$G:$G,'Source'!$A:$A,"114 - IL online",'Source'!$B:$B,$A249)</f>
        <v>120.26</v>
      </c>
      <c r="J249" s="8" t="n">
        <f aca="false">I249*$J$5</f>
        <v>151.907368421053</v>
      </c>
      <c r="K249" s="8" t="n">
        <f aca="false">J249-H249</f>
        <v>-665.782631578947</v>
      </c>
      <c r="L249" s="9" t="n">
        <f aca="false">IF(AND(H249=0,J249=0),0,IF(H249=0,"New",(J249-H249)/H249))</f>
        <v>-0.814223766438317</v>
      </c>
      <c r="M249" s="7" t="str">
        <f aca="false">IF(AND(OR(C249&lt;&gt;0,H249&lt;&gt;0),D249=0,I249=0),"DROP",IF(AND(OR(D249&lt;&gt;0,I249&lt;&gt;0),C249=0,H249=0),"NEW",""))</f>
        <v/>
      </c>
    </row>
    <row r="250" customFormat="false" ht="15" hidden="false" customHeight="false" outlineLevel="0" collapsed="false">
      <c r="A250" s="7" t="s">
        <v>326</v>
      </c>
      <c r="B250" s="7" t="str">
        <f aca="false">IFERROR(INDEX('Source'!$C:$C,MATCH($A250,'Source'!$B:$B,0)),"")</f>
        <v>מגן קרסול סגור</v>
      </c>
      <c r="C250" s="8" t="n">
        <f aca="false">SUMIFS('Source'!$D:$D,'Source'!$A:$A,"114 - IL online",'Source'!$B:$B,$A250)</f>
        <v>11</v>
      </c>
      <c r="D250" s="8" t="n">
        <f aca="false">SUMIFS('Source'!$F:$F,'Source'!$A:$A,"114 - IL online",'Source'!$B:$B,$A250)</f>
        <v>19</v>
      </c>
      <c r="E250" s="8" t="n">
        <f aca="false">D250*$J$5</f>
        <v>24</v>
      </c>
      <c r="F250" s="8" t="n">
        <f aca="false">E250-C250</f>
        <v>13</v>
      </c>
      <c r="G250" s="9" t="n">
        <f aca="false">IF(AND(C250=0,E250=0),0,IF(C250=0,"New",(E250-C250)/C250))</f>
        <v>1.18181818181818</v>
      </c>
      <c r="H250" s="8" t="n">
        <f aca="false">SUMIFS('Source'!$E:$E,'Source'!$A:$A,"114 - IL online",'Source'!$B:$B,$A250)</f>
        <v>863.53</v>
      </c>
      <c r="I250" s="8" t="n">
        <f aca="false">SUMIFS('Source'!$G:$G,'Source'!$A:$A,"114 - IL online",'Source'!$B:$B,$A250)</f>
        <v>1557.75</v>
      </c>
      <c r="J250" s="8" t="n">
        <f aca="false">I250*$J$5</f>
        <v>1967.68421052632</v>
      </c>
      <c r="K250" s="8" t="n">
        <f aca="false">J250-H250</f>
        <v>1104.15421052632</v>
      </c>
      <c r="L250" s="9" t="n">
        <f aca="false">IF(AND(H250=0,J250=0),0,IF(H250=0,"New",(J250-H250)/H250))</f>
        <v>1.27865182509735</v>
      </c>
      <c r="M250" s="7" t="str">
        <f aca="false">IF(AND(OR(C250&lt;&gt;0,H250&lt;&gt;0),D250=0,I250=0),"DROP",IF(AND(OR(D250&lt;&gt;0,I250&lt;&gt;0),C250=0,H250=0),"NEW",""))</f>
        <v/>
      </c>
    </row>
    <row r="251" customFormat="false" ht="15" hidden="false" customHeight="false" outlineLevel="0" collapsed="false">
      <c r="A251" s="7" t="s">
        <v>193</v>
      </c>
      <c r="B251" s="7" t="str">
        <f aca="false">IFERROR(INDEX('Source'!$C:$C,MATCH($A251,'Source'!$B:$B,0)),"")</f>
        <v>מדרס מג'ל</v>
      </c>
      <c r="C251" s="8" t="n">
        <f aca="false">SUMIFS('Source'!$D:$D,'Source'!$A:$A,"114 - IL online",'Source'!$B:$B,$A251)</f>
        <v>3</v>
      </c>
      <c r="D251" s="8" t="n">
        <f aca="false">SUMIFS('Source'!$F:$F,'Source'!$A:$A,"114 - IL online",'Source'!$B:$B,$A251)</f>
        <v>9</v>
      </c>
      <c r="E251" s="8" t="n">
        <f aca="false">D251*$J$5</f>
        <v>11.3684210526316</v>
      </c>
      <c r="F251" s="8" t="n">
        <f aca="false">E251-C251</f>
        <v>8.36842105263158</v>
      </c>
      <c r="G251" s="9" t="n">
        <f aca="false">IF(AND(C251=0,E251=0),0,IF(C251=0,"New",(E251-C251)/C251))</f>
        <v>2.78947368421053</v>
      </c>
      <c r="H251" s="8" t="n">
        <f aca="false">SUMIFS('Source'!$E:$E,'Source'!$A:$A,"114 - IL online",'Source'!$B:$B,$A251)</f>
        <v>367.11</v>
      </c>
      <c r="I251" s="8" t="n">
        <f aca="false">SUMIFS('Source'!$G:$G,'Source'!$A:$A,"114 - IL online",'Source'!$B:$B,$A251)</f>
        <v>1055.59</v>
      </c>
      <c r="J251" s="8" t="n">
        <f aca="false">I251*$J$5</f>
        <v>1333.37684210526</v>
      </c>
      <c r="K251" s="8" t="n">
        <f aca="false">J251-H251</f>
        <v>966.266842105263</v>
      </c>
      <c r="L251" s="9" t="n">
        <f aca="false">IF(AND(H251=0,J251=0),0,IF(H251=0,"New",(J251-H251)/H251))</f>
        <v>2.63209076872126</v>
      </c>
      <c r="M251" s="7" t="str">
        <f aca="false">IF(AND(OR(C251&lt;&gt;0,H251&lt;&gt;0),D251=0,I251=0),"DROP",IF(AND(OR(D251&lt;&gt;0,I251&lt;&gt;0),C251=0,H251=0),"NEW",""))</f>
        <v/>
      </c>
    </row>
    <row r="252" customFormat="false" ht="15" hidden="false" customHeight="false" outlineLevel="0" collapsed="false">
      <c r="A252" s="7" t="s">
        <v>271</v>
      </c>
      <c r="B252" s="7" t="str">
        <f aca="false">IFERROR(INDEX('Source'!$C:$C,MATCH($A252,'Source'!$B:$B,0)),"")</f>
        <v>מגן קרסול שחור</v>
      </c>
      <c r="C252" s="8" t="n">
        <f aca="false">SUMIFS('Source'!$D:$D,'Source'!$A:$A,"114 - IL online",'Source'!$B:$B,$A252)</f>
        <v>5</v>
      </c>
      <c r="D252" s="8" t="n">
        <f aca="false">SUMIFS('Source'!$F:$F,'Source'!$A:$A,"114 - IL online",'Source'!$B:$B,$A252)</f>
        <v>17</v>
      </c>
      <c r="E252" s="8" t="n">
        <f aca="false">D252*$J$5</f>
        <v>21.4736842105263</v>
      </c>
      <c r="F252" s="8" t="n">
        <f aca="false">E252-C252</f>
        <v>16.4736842105263</v>
      </c>
      <c r="G252" s="9" t="n">
        <f aca="false">IF(AND(C252=0,E252=0),0,IF(C252=0,"New",(E252-C252)/C252))</f>
        <v>3.29473684210526</v>
      </c>
      <c r="H252" s="8" t="n">
        <f aca="false">SUMIFS('Source'!$E:$E,'Source'!$A:$A,"114 - IL online",'Source'!$B:$B,$A252)</f>
        <v>240.15</v>
      </c>
      <c r="I252" s="8" t="n">
        <f aca="false">SUMIFS('Source'!$G:$G,'Source'!$A:$A,"114 - IL online",'Source'!$B:$B,$A252)</f>
        <v>924.29</v>
      </c>
      <c r="J252" s="8" t="n">
        <f aca="false">I252*$J$5</f>
        <v>1167.52421052632</v>
      </c>
      <c r="K252" s="8" t="n">
        <f aca="false">J252-H252</f>
        <v>927.374210526316</v>
      </c>
      <c r="L252" s="9" t="n">
        <f aca="false">IF(AND(H252=0,J252=0),0,IF(H252=0,"New",(J252-H252)/H252))</f>
        <v>3.86164568197508</v>
      </c>
      <c r="M252" s="7" t="str">
        <f aca="false">IF(AND(OR(C252&lt;&gt;0,H252&lt;&gt;0),D252=0,I252=0),"DROP",IF(AND(OR(D252&lt;&gt;0,I252&lt;&gt;0),C252=0,H252=0),"NEW",""))</f>
        <v/>
      </c>
    </row>
    <row r="253" customFormat="false" ht="15" hidden="false" customHeight="false" outlineLevel="0" collapsed="false">
      <c r="A253" s="7" t="s">
        <v>1052</v>
      </c>
      <c r="B253" s="7" t="str">
        <f aca="false">IFERROR(INDEX('Source'!$C:$C,MATCH($A253,'Source'!$B:$B,0)),"")</f>
        <v>חגורת לומבו-סקרל-צבע</v>
      </c>
      <c r="C253" s="8" t="n">
        <f aca="false">SUMIFS('Source'!$D:$D,'Source'!$A:$A,"114 - IL online",'Source'!$B:$B,$A253)</f>
        <v>0</v>
      </c>
      <c r="D253" s="8" t="n">
        <f aca="false">SUMIFS('Source'!$F:$F,'Source'!$A:$A,"114 - IL online",'Source'!$B:$B,$A253)</f>
        <v>1</v>
      </c>
      <c r="E253" s="8" t="n">
        <f aca="false">D253*$J$5</f>
        <v>1.26315789473684</v>
      </c>
      <c r="F253" s="8" t="n">
        <f aca="false">E253-C253</f>
        <v>1.26315789473684</v>
      </c>
      <c r="G253" s="9" t="str">
        <f aca="false">IF(AND(C253=0,E253=0),0,IF(C253=0,"New",(E253-C253)/C253))</f>
        <v>New</v>
      </c>
      <c r="H253" s="8" t="n">
        <f aca="false">SUMIFS('Source'!$E:$E,'Source'!$A:$A,"114 - IL online",'Source'!$B:$B,$A253)</f>
        <v>0</v>
      </c>
      <c r="I253" s="8" t="n">
        <f aca="false">SUMIFS('Source'!$G:$G,'Source'!$A:$A,"114 - IL online",'Source'!$B:$B,$A253)</f>
        <v>677.88</v>
      </c>
      <c r="J253" s="8" t="n">
        <f aca="false">I253*$J$5</f>
        <v>856.26947368421</v>
      </c>
      <c r="K253" s="8" t="n">
        <f aca="false">J253-H253</f>
        <v>856.26947368421</v>
      </c>
      <c r="L253" s="9" t="str">
        <f aca="false">IF(AND(H253=0,J253=0),0,IF(H253=0,"New",(J253-H253)/H253))</f>
        <v>New</v>
      </c>
      <c r="M253" s="7" t="str">
        <f aca="false">IF(AND(OR(C253&lt;&gt;0,H253&lt;&gt;0),D253=0,I253=0),"DROP",IF(AND(OR(D253&lt;&gt;0,I253&lt;&gt;0),C253=0,H253=0),"NEW",""))</f>
        <v>NEW</v>
      </c>
    </row>
    <row r="254" customFormat="false" ht="15" hidden="false" customHeight="false" outlineLevel="0" collapsed="false">
      <c r="A254" s="7" t="s">
        <v>603</v>
      </c>
      <c r="B254" s="7" t="str">
        <f aca="false">IFERROR(INDEX('Source'!$C:$C,MATCH($A254,'Source'!$B:$B,0)),"")</f>
        <v>מיצב פיקה</v>
      </c>
      <c r="C254" s="8" t="n">
        <f aca="false">SUMIFS('Source'!$D:$D,'Source'!$A:$A,"114 - IL online",'Source'!$B:$B,$A254)</f>
        <v>6</v>
      </c>
      <c r="D254" s="8" t="n">
        <f aca="false">SUMIFS('Source'!$F:$F,'Source'!$A:$A,"114 - IL online",'Source'!$B:$B,$A254)</f>
        <v>2</v>
      </c>
      <c r="E254" s="8" t="n">
        <f aca="false">D254*$J$5</f>
        <v>2.52631578947368</v>
      </c>
      <c r="F254" s="8" t="n">
        <f aca="false">E254-C254</f>
        <v>-3.47368421052632</v>
      </c>
      <c r="G254" s="9" t="n">
        <f aca="false">IF(AND(C254=0,E254=0),0,IF(C254=0,"New",(E254-C254)/C254))</f>
        <v>-0.578947368421053</v>
      </c>
      <c r="H254" s="8" t="n">
        <f aca="false">SUMIFS('Source'!$E:$E,'Source'!$A:$A,"114 - IL online",'Source'!$B:$B,$A254)</f>
        <v>1000.93</v>
      </c>
      <c r="I254" s="8" t="n">
        <f aca="false">SUMIFS('Source'!$G:$G,'Source'!$A:$A,"114 - IL online",'Source'!$B:$B,$A254)</f>
        <v>325.09</v>
      </c>
      <c r="J254" s="8" t="n">
        <f aca="false">I254*$J$5</f>
        <v>410.64</v>
      </c>
      <c r="K254" s="8" t="n">
        <f aca="false">J254-H254</f>
        <v>-590.29</v>
      </c>
      <c r="L254" s="9" t="n">
        <f aca="false">IF(AND(H254=0,J254=0),0,IF(H254=0,"New",(J254-H254)/H254))</f>
        <v>-0.589741540367458</v>
      </c>
      <c r="M254" s="7" t="str">
        <f aca="false">IF(AND(OR(C254&lt;&gt;0,H254&lt;&gt;0),D254=0,I254=0),"DROP",IF(AND(OR(D254&lt;&gt;0,I254&lt;&gt;0),C254=0,H254=0),"NEW",""))</f>
        <v/>
      </c>
    </row>
    <row r="255" customFormat="false" ht="15" hidden="false" customHeight="false" outlineLevel="0" collapsed="false">
      <c r="A255" s="7" t="s">
        <v>408</v>
      </c>
      <c r="B255" s="7" t="str">
        <f aca="false">IFERROR(INDEX('Source'!$C:$C,MATCH($A255,'Source'!$B:$B,0)),"")</f>
        <v>חגורה למנותחי בטן</v>
      </c>
      <c r="C255" s="8" t="n">
        <f aca="false">SUMIFS('Source'!$D:$D,'Source'!$A:$A,"114 - IL online",'Source'!$B:$B,$A255)</f>
        <v>7</v>
      </c>
      <c r="D255" s="8" t="n">
        <f aca="false">SUMIFS('Source'!$F:$F,'Source'!$A:$A,"114 - IL online",'Source'!$B:$B,$A255)</f>
        <v>4</v>
      </c>
      <c r="E255" s="8" t="n">
        <f aca="false">D255*$J$5</f>
        <v>5.05263157894737</v>
      </c>
      <c r="F255" s="8" t="n">
        <f aca="false">E255-C255</f>
        <v>-1.94736842105263</v>
      </c>
      <c r="G255" s="9" t="n">
        <f aca="false">IF(AND(C255=0,E255=0),0,IF(C255=0,"New",(E255-C255)/C255))</f>
        <v>-0.278195488721805</v>
      </c>
      <c r="H255" s="8" t="n">
        <f aca="false">SUMIFS('Source'!$E:$E,'Source'!$A:$A,"114 - IL online",'Source'!$B:$B,$A255)</f>
        <v>1584.68</v>
      </c>
      <c r="I255" s="8" t="n">
        <f aca="false">SUMIFS('Source'!$G:$G,'Source'!$A:$A,"114 - IL online",'Source'!$B:$B,$A255)</f>
        <v>909.01</v>
      </c>
      <c r="J255" s="8" t="n">
        <f aca="false">I255*$J$5</f>
        <v>1148.22315789474</v>
      </c>
      <c r="K255" s="8" t="n">
        <f aca="false">J255-H255</f>
        <v>-436.456842105263</v>
      </c>
      <c r="L255" s="9" t="n">
        <f aca="false">IF(AND(H255=0,J255=0),0,IF(H255=0,"New",(J255-H255)/H255))</f>
        <v>-0.275422698655415</v>
      </c>
      <c r="M255" s="7" t="str">
        <f aca="false">IF(AND(OR(C255&lt;&gt;0,H255&lt;&gt;0),D255=0,I255=0),"DROP",IF(AND(OR(D255&lt;&gt;0,I255&lt;&gt;0),C255=0,H255=0),"NEW",""))</f>
        <v/>
      </c>
    </row>
    <row r="256" customFormat="false" ht="15" hidden="false" customHeight="false" outlineLevel="0" collapsed="false">
      <c r="A256" s="7" t="s">
        <v>318</v>
      </c>
      <c r="B256" s="7" t="str">
        <f aca="false">IFERROR(INDEX('Source'!$C:$C,MATCH($A256,'Source'!$B:$B,0)),"")</f>
        <v>מישר כתפיים רחב+תמיכה לבית השח</v>
      </c>
      <c r="C256" s="8" t="n">
        <f aca="false">SUMIFS('Source'!$D:$D,'Source'!$A:$A,"114 - IL online",'Source'!$B:$B,$A256)</f>
        <v>16</v>
      </c>
      <c r="D256" s="8" t="n">
        <f aca="false">SUMIFS('Source'!$F:$F,'Source'!$A:$A,"114 - IL online",'Source'!$B:$B,$A256)</f>
        <v>18</v>
      </c>
      <c r="E256" s="8" t="n">
        <f aca="false">D256*$J$5</f>
        <v>22.7368421052632</v>
      </c>
      <c r="F256" s="8" t="n">
        <f aca="false">E256-C256</f>
        <v>6.73684210526316</v>
      </c>
      <c r="G256" s="9" t="n">
        <f aca="false">IF(AND(C256=0,E256=0),0,IF(C256=0,"New",(E256-C256)/C256))</f>
        <v>0.421052631578947</v>
      </c>
      <c r="H256" s="8" t="n">
        <f aca="false">SUMIFS('Source'!$E:$E,'Source'!$A:$A,"114 - IL online",'Source'!$B:$B,$A256)</f>
        <v>5754.54</v>
      </c>
      <c r="I256" s="8" t="n">
        <f aca="false">SUMIFS('Source'!$G:$G,'Source'!$A:$A,"114 - IL online",'Source'!$B:$B,$A256)</f>
        <v>6424.39</v>
      </c>
      <c r="J256" s="8" t="n">
        <f aca="false">I256*$J$5</f>
        <v>8115.01894736842</v>
      </c>
      <c r="K256" s="8" t="n">
        <f aca="false">J256-H256</f>
        <v>2360.47894736842</v>
      </c>
      <c r="L256" s="9" t="n">
        <f aca="false">IF(AND(H256=0,J256=0),0,IF(H256=0,"New",(J256-H256)/H256))</f>
        <v>0.410194202728354</v>
      </c>
      <c r="M256" s="7" t="str">
        <f aca="false">IF(AND(OR(C256&lt;&gt;0,H256&lt;&gt;0),D256=0,I256=0),"DROP",IF(AND(OR(D256&lt;&gt;0,I256&lt;&gt;0),C256=0,H256=0),"NEW",""))</f>
        <v/>
      </c>
    </row>
    <row r="257" customFormat="false" ht="15" hidden="false" customHeight="false" outlineLevel="0" collapsed="false">
      <c r="A257" s="7" t="s">
        <v>1053</v>
      </c>
      <c r="B257" s="7" t="str">
        <f aca="false">IFERROR(INDEX('Source'!$C:$C,MATCH($A257,'Source'!$B:$B,0)),"")</f>
        <v>אצבעון מסיליקון</v>
      </c>
      <c r="C257" s="8" t="n">
        <f aca="false">SUMIFS('Source'!$D:$D,'Source'!$A:$A,"114 - IL online",'Source'!$B:$B,$A257)</f>
        <v>0</v>
      </c>
      <c r="D257" s="8" t="n">
        <f aca="false">SUMIFS('Source'!$F:$F,'Source'!$A:$A,"114 - IL online",'Source'!$B:$B,$A257)</f>
        <v>15</v>
      </c>
      <c r="E257" s="8" t="n">
        <f aca="false">D257*$J$5</f>
        <v>18.9473684210526</v>
      </c>
      <c r="F257" s="8" t="n">
        <f aca="false">E257-C257</f>
        <v>18.9473684210526</v>
      </c>
      <c r="G257" s="9" t="str">
        <f aca="false">IF(AND(C257=0,E257=0),0,IF(C257=0,"New",(E257-C257)/C257))</f>
        <v>New</v>
      </c>
      <c r="H257" s="8" t="n">
        <f aca="false">SUMIFS('Source'!$E:$E,'Source'!$A:$A,"114 - IL online",'Source'!$B:$B,$A257)</f>
        <v>0</v>
      </c>
      <c r="I257" s="8" t="n">
        <f aca="false">SUMIFS('Source'!$G:$G,'Source'!$A:$A,"114 - IL online",'Source'!$B:$B,$A257)</f>
        <v>667.98</v>
      </c>
      <c r="J257" s="8" t="n">
        <f aca="false">I257*$J$5</f>
        <v>843.764210526316</v>
      </c>
      <c r="K257" s="8" t="n">
        <f aca="false">J257-H257</f>
        <v>843.764210526316</v>
      </c>
      <c r="L257" s="9" t="str">
        <f aca="false">IF(AND(H257=0,J257=0),0,IF(H257=0,"New",(J257-H257)/H257))</f>
        <v>New</v>
      </c>
      <c r="M257" s="7" t="str">
        <f aca="false">IF(AND(OR(C257&lt;&gt;0,H257&lt;&gt;0),D257=0,I257=0),"DROP",IF(AND(OR(D257&lt;&gt;0,I257&lt;&gt;0),C257=0,H257=0),"NEW",""))</f>
        <v>NEW</v>
      </c>
    </row>
    <row r="258" customFormat="false" ht="15" hidden="false" customHeight="false" outlineLevel="0" collapsed="false">
      <c r="A258" s="7" t="s">
        <v>194</v>
      </c>
      <c r="B258" s="7" t="str">
        <f aca="false">IFERROR(INDEX('Source'!$C:$C,MATCH($A258,'Source'!$B:$B,0)),"")</f>
        <v>חגורת גב+סגירה כפולה</v>
      </c>
      <c r="C258" s="8" t="n">
        <f aca="false">SUMIFS('Source'!$D:$D,'Source'!$A:$A,"114 - IL online",'Source'!$B:$B,$A258)</f>
        <v>56</v>
      </c>
      <c r="D258" s="8" t="n">
        <f aca="false">SUMIFS('Source'!$F:$F,'Source'!$A:$A,"114 - IL online",'Source'!$B:$B,$A258)</f>
        <v>49</v>
      </c>
      <c r="E258" s="8" t="n">
        <f aca="false">D258*$J$5</f>
        <v>61.8947368421053</v>
      </c>
      <c r="F258" s="8" t="n">
        <f aca="false">E258-C258</f>
        <v>5.89473684210526</v>
      </c>
      <c r="G258" s="9" t="n">
        <f aca="false">IF(AND(C258=0,E258=0),0,IF(C258=0,"New",(E258-C258)/C258))</f>
        <v>0.105263157894737</v>
      </c>
      <c r="H258" s="8" t="n">
        <f aca="false">SUMIFS('Source'!$E:$E,'Source'!$A:$A,"114 - IL online",'Source'!$B:$B,$A258)</f>
        <v>10667.91</v>
      </c>
      <c r="I258" s="8" t="n">
        <f aca="false">SUMIFS('Source'!$G:$G,'Source'!$A:$A,"114 - IL online",'Source'!$B:$B,$A258)</f>
        <v>10009.17</v>
      </c>
      <c r="J258" s="8" t="n">
        <f aca="false">I258*$J$5</f>
        <v>12643.1621052632</v>
      </c>
      <c r="K258" s="8" t="n">
        <f aca="false">J258-H258</f>
        <v>1975.25210526316</v>
      </c>
      <c r="L258" s="9" t="n">
        <f aca="false">IF(AND(H258=0,J258=0),0,IF(H258=0,"New",(J258-H258)/H258))</f>
        <v>0.185158302353803</v>
      </c>
      <c r="M258" s="7" t="str">
        <f aca="false">IF(AND(OR(C258&lt;&gt;0,H258&lt;&gt;0),D258=0,I258=0),"DROP",IF(AND(OR(D258&lt;&gt;0,I258&lt;&gt;0),C258=0,H258=0),"NEW",""))</f>
        <v/>
      </c>
    </row>
    <row r="259" customFormat="false" ht="15" hidden="false" customHeight="false" outlineLevel="0" collapsed="false">
      <c r="A259" s="7" t="s">
        <v>1054</v>
      </c>
      <c r="B259" s="7" t="str">
        <f aca="false">IFERROR(INDEX('Source'!$C:$C,MATCH($A259,'Source'!$B:$B,0)),"")</f>
        <v>מגן ברך משופר עם צ</v>
      </c>
      <c r="C259" s="8" t="n">
        <f aca="false">SUMIFS('Source'!$D:$D,'Source'!$A:$A,"114 - IL online",'Source'!$B:$B,$A259)</f>
        <v>0</v>
      </c>
      <c r="D259" s="8" t="n">
        <f aca="false">SUMIFS('Source'!$F:$F,'Source'!$A:$A,"114 - IL online",'Source'!$B:$B,$A259)</f>
        <v>1</v>
      </c>
      <c r="E259" s="8" t="n">
        <f aca="false">D259*$J$5</f>
        <v>1.26315789473684</v>
      </c>
      <c r="F259" s="8" t="n">
        <f aca="false">E259-C259</f>
        <v>1.26315789473684</v>
      </c>
      <c r="G259" s="9" t="str">
        <f aca="false">IF(AND(C259=0,E259=0),0,IF(C259=0,"New",(E259-C259)/C259))</f>
        <v>New</v>
      </c>
      <c r="H259" s="8" t="n">
        <f aca="false">SUMIFS('Source'!$E:$E,'Source'!$A:$A,"114 - IL online",'Source'!$B:$B,$A259)</f>
        <v>0</v>
      </c>
      <c r="I259" s="8" t="n">
        <f aca="false">SUMIFS('Source'!$G:$G,'Source'!$A:$A,"114 - IL online",'Source'!$B:$B,$A259)</f>
        <v>655.85</v>
      </c>
      <c r="J259" s="8" t="n">
        <f aca="false">I259*$J$5</f>
        <v>828.442105263158</v>
      </c>
      <c r="K259" s="8" t="n">
        <f aca="false">J259-H259</f>
        <v>828.442105263158</v>
      </c>
      <c r="L259" s="9" t="str">
        <f aca="false">IF(AND(H259=0,J259=0),0,IF(H259=0,"New",(J259-H259)/H259))</f>
        <v>New</v>
      </c>
      <c r="M259" s="7" t="str">
        <f aca="false">IF(AND(OR(C259&lt;&gt;0,H259&lt;&gt;0),D259=0,I259=0),"DROP",IF(AND(OR(D259&lt;&gt;0,I259&lt;&gt;0),C259=0,H259=0),"NEW",""))</f>
        <v>NEW</v>
      </c>
    </row>
    <row r="260" customFormat="false" ht="15" hidden="false" customHeight="false" outlineLevel="0" collapsed="false">
      <c r="A260" s="7" t="s">
        <v>274</v>
      </c>
      <c r="B260" s="7" t="str">
        <f aca="false">IFERROR(INDEX('Source'!$C:$C,MATCH($A260,'Source'!$B:$B,0)),"")</f>
        <v>מגן לכתף ימין/שמאל</v>
      </c>
      <c r="C260" s="8" t="n">
        <f aca="false">SUMIFS('Source'!$D:$D,'Source'!$A:$A,"114 - IL online",'Source'!$B:$B,$A260)</f>
        <v>13</v>
      </c>
      <c r="D260" s="8" t="n">
        <f aca="false">SUMIFS('Source'!$F:$F,'Source'!$A:$A,"114 - IL online",'Source'!$B:$B,$A260)</f>
        <v>17</v>
      </c>
      <c r="E260" s="8" t="n">
        <f aca="false">D260*$J$5</f>
        <v>21.4736842105263</v>
      </c>
      <c r="F260" s="8" t="n">
        <f aca="false">E260-C260</f>
        <v>8.47368421052632</v>
      </c>
      <c r="G260" s="9" t="n">
        <f aca="false">IF(AND(C260=0,E260=0),0,IF(C260=0,"New",(E260-C260)/C260))</f>
        <v>0.651821862348178</v>
      </c>
      <c r="H260" s="8" t="n">
        <f aca="false">SUMIFS('Source'!$E:$E,'Source'!$A:$A,"114 - IL online",'Source'!$B:$B,$A260)</f>
        <v>4143.74</v>
      </c>
      <c r="I260" s="8" t="n">
        <f aca="false">SUMIFS('Source'!$G:$G,'Source'!$A:$A,"114 - IL online",'Source'!$B:$B,$A260)</f>
        <v>4795.46</v>
      </c>
      <c r="J260" s="8" t="n">
        <f aca="false">I260*$J$5</f>
        <v>6057.42315789474</v>
      </c>
      <c r="K260" s="8" t="n">
        <f aca="false">J260-H260</f>
        <v>1913.68315789474</v>
      </c>
      <c r="L260" s="9" t="n">
        <f aca="false">IF(AND(H260=0,J260=0),0,IF(H260=0,"New",(J260-H260)/H260))</f>
        <v>0.461825104348906</v>
      </c>
      <c r="M260" s="7" t="str">
        <f aca="false">IF(AND(OR(C260&lt;&gt;0,H260&lt;&gt;0),D260=0,I260=0),"DROP",IF(AND(OR(D260&lt;&gt;0,I260&lt;&gt;0),C260=0,H260=0),"NEW",""))</f>
        <v/>
      </c>
    </row>
    <row r="261" customFormat="false" ht="15" hidden="false" customHeight="false" outlineLevel="0" collapsed="false">
      <c r="A261" s="7" t="s">
        <v>464</v>
      </c>
      <c r="B261" s="7" t="str">
        <f aca="false">IFERROR(INDEX('Source'!$C:$C,MATCH($A261,'Source'!$B:$B,0)),"")</f>
        <v>חגורה למנותחי בטן</v>
      </c>
      <c r="C261" s="8" t="n">
        <f aca="false">SUMIFS('Source'!$D:$D,'Source'!$A:$A,"114 - IL online",'Source'!$B:$B,$A261)</f>
        <v>7</v>
      </c>
      <c r="D261" s="8" t="n">
        <f aca="false">SUMIFS('Source'!$F:$F,'Source'!$A:$A,"114 - IL online",'Source'!$B:$B,$A261)</f>
        <v>4</v>
      </c>
      <c r="E261" s="8" t="n">
        <f aca="false">D261*$J$5</f>
        <v>5.05263157894737</v>
      </c>
      <c r="F261" s="8" t="n">
        <f aca="false">E261-C261</f>
        <v>-1.94736842105263</v>
      </c>
      <c r="G261" s="9" t="n">
        <f aca="false">IF(AND(C261=0,E261=0),0,IF(C261=0,"New",(E261-C261)/C261))</f>
        <v>-0.278195488721805</v>
      </c>
      <c r="H261" s="8" t="n">
        <f aca="false">SUMIFS('Source'!$E:$E,'Source'!$A:$A,"114 - IL online",'Source'!$B:$B,$A261)</f>
        <v>1560.07</v>
      </c>
      <c r="I261" s="8" t="n">
        <f aca="false">SUMIFS('Source'!$G:$G,'Source'!$A:$A,"114 - IL online",'Source'!$B:$B,$A261)</f>
        <v>909.01</v>
      </c>
      <c r="J261" s="8" t="n">
        <f aca="false">I261*$J$5</f>
        <v>1148.22315789474</v>
      </c>
      <c r="K261" s="8" t="n">
        <f aca="false">J261-H261</f>
        <v>-411.846842105263</v>
      </c>
      <c r="L261" s="9" t="n">
        <f aca="false">IF(AND(H261=0,J261=0),0,IF(H261=0,"New",(J261-H261)/H261))</f>
        <v>-0.263992540145803</v>
      </c>
      <c r="M261" s="7" t="str">
        <f aca="false">IF(AND(OR(C261&lt;&gt;0,H261&lt;&gt;0),D261=0,I261=0),"DROP",IF(AND(OR(D261&lt;&gt;0,I261&lt;&gt;0),C261=0,H261=0),"NEW",""))</f>
        <v/>
      </c>
    </row>
    <row r="262" customFormat="false" ht="15" hidden="false" customHeight="false" outlineLevel="0" collapsed="false">
      <c r="A262" s="7" t="s">
        <v>136</v>
      </c>
      <c r="B262" s="7" t="str">
        <f aca="false">IFERROR(INDEX('Source'!$C:$C,MATCH($A262,'Source'!$B:$B,0)),"")</f>
        <v>סד יד דו צדדי</v>
      </c>
      <c r="C262" s="8" t="n">
        <f aca="false">SUMIFS('Source'!$D:$D,'Source'!$A:$A,"114 - IL online",'Source'!$B:$B,$A262)</f>
        <v>7</v>
      </c>
      <c r="D262" s="8" t="n">
        <f aca="false">SUMIFS('Source'!$F:$F,'Source'!$A:$A,"114 - IL online",'Source'!$B:$B,$A262)</f>
        <v>3</v>
      </c>
      <c r="E262" s="8" t="n">
        <f aca="false">D262*$J$5</f>
        <v>3.78947368421053</v>
      </c>
      <c r="F262" s="8" t="n">
        <f aca="false">E262-C262</f>
        <v>-3.21052631578947</v>
      </c>
      <c r="G262" s="9" t="n">
        <f aca="false">IF(AND(C262=0,E262=0),0,IF(C262=0,"New",(E262-C262)/C262))</f>
        <v>-0.458646616541353</v>
      </c>
      <c r="H262" s="8" t="n">
        <f aca="false">SUMIFS('Source'!$E:$E,'Source'!$A:$A,"114 - IL online",'Source'!$B:$B,$A262)</f>
        <v>1205.4</v>
      </c>
      <c r="I262" s="8" t="n">
        <f aca="false">SUMIFS('Source'!$G:$G,'Source'!$A:$A,"114 - IL online",'Source'!$B:$B,$A262)</f>
        <v>559.08</v>
      </c>
      <c r="J262" s="8" t="n">
        <f aca="false">I262*$J$5</f>
        <v>706.206315789474</v>
      </c>
      <c r="K262" s="8" t="n">
        <f aca="false">J262-H262</f>
        <v>-499.193684210526</v>
      </c>
      <c r="L262" s="9" t="n">
        <f aca="false">IF(AND(H262=0,J262=0),0,IF(H262=0,"New",(J262-H262)/H262))</f>
        <v>-0.414131146682036</v>
      </c>
      <c r="M262" s="7" t="str">
        <f aca="false">IF(AND(OR(C262&lt;&gt;0,H262&lt;&gt;0),D262=0,I262=0),"DROP",IF(AND(OR(D262&lt;&gt;0,I262&lt;&gt;0),C262=0,H262=0),"NEW",""))</f>
        <v/>
      </c>
    </row>
    <row r="263" customFormat="false" ht="15" hidden="false" customHeight="false" outlineLevel="0" collapsed="false">
      <c r="A263" s="7" t="s">
        <v>448</v>
      </c>
      <c r="B263" s="7" t="str">
        <f aca="false">IFERROR(INDEX('Source'!$C:$C,MATCH($A263,'Source'!$B:$B,0)),"")</f>
        <v>מגן שוק SC39</v>
      </c>
      <c r="C263" s="8" t="n">
        <f aca="false">SUMIFS('Source'!$D:$D,'Source'!$A:$A,"114 - IL online",'Source'!$B:$B,$A263)</f>
        <v>8</v>
      </c>
      <c r="D263" s="8" t="n">
        <f aca="false">SUMIFS('Source'!$F:$F,'Source'!$A:$A,"114 - IL online",'Source'!$B:$B,$A263)</f>
        <v>9</v>
      </c>
      <c r="E263" s="8" t="n">
        <f aca="false">D263*$J$5</f>
        <v>11.3684210526316</v>
      </c>
      <c r="F263" s="8" t="n">
        <f aca="false">E263-C263</f>
        <v>3.36842105263158</v>
      </c>
      <c r="G263" s="9" t="n">
        <f aca="false">IF(AND(C263=0,E263=0),0,IF(C263=0,"New",(E263-C263)/C263))</f>
        <v>0.421052631578947</v>
      </c>
      <c r="H263" s="8" t="n">
        <f aca="false">SUMIFS('Source'!$E:$E,'Source'!$A:$A,"114 - IL online",'Source'!$B:$B,$A263)</f>
        <v>1905.33</v>
      </c>
      <c r="I263" s="8" t="n">
        <f aca="false">SUMIFS('Source'!$G:$G,'Source'!$A:$A,"114 - IL online",'Source'!$B:$B,$A263)</f>
        <v>2550.14</v>
      </c>
      <c r="J263" s="8" t="n">
        <f aca="false">I263*$J$5</f>
        <v>3221.22947368421</v>
      </c>
      <c r="K263" s="8" t="n">
        <f aca="false">J263-H263</f>
        <v>1315.89947368421</v>
      </c>
      <c r="L263" s="9" t="n">
        <f aca="false">IF(AND(H263=0,J263=0),0,IF(H263=0,"New",(J263-H263)/H263))</f>
        <v>0.6906412399344</v>
      </c>
      <c r="M263" s="7" t="str">
        <f aca="false">IF(AND(OR(C263&lt;&gt;0,H263&lt;&gt;0),D263=0,I263=0),"DROP",IF(AND(OR(D263&lt;&gt;0,I263&lt;&gt;0),C263=0,H263=0),"NEW",""))</f>
        <v/>
      </c>
    </row>
    <row r="264" customFormat="false" ht="15" hidden="false" customHeight="false" outlineLevel="0" collapsed="false">
      <c r="A264" s="7" t="s">
        <v>340</v>
      </c>
      <c r="B264" s="7" t="str">
        <f aca="false">IFERROR(INDEX('Source'!$C:$C,MATCH($A264,'Source'!$B:$B,0)),"")</f>
        <v>גרבי נוחות קיץ אפור</v>
      </c>
      <c r="C264" s="8" t="n">
        <f aca="false">SUMIFS('Source'!$D:$D,'Source'!$A:$A,"114 - IL online",'Source'!$B:$B,$A264)</f>
        <v>23</v>
      </c>
      <c r="D264" s="8" t="n">
        <f aca="false">SUMIFS('Source'!$F:$F,'Source'!$A:$A,"114 - IL online",'Source'!$B:$B,$A264)</f>
        <v>5</v>
      </c>
      <c r="E264" s="8" t="n">
        <f aca="false">D264*$J$5</f>
        <v>6.31578947368421</v>
      </c>
      <c r="F264" s="8" t="n">
        <f aca="false">E264-C264</f>
        <v>-16.6842105263158</v>
      </c>
      <c r="G264" s="9" t="n">
        <f aca="false">IF(AND(C264=0,E264=0),0,IF(C264=0,"New",(E264-C264)/C264))</f>
        <v>-0.725400457665904</v>
      </c>
      <c r="H264" s="8" t="n">
        <f aca="false">SUMIFS('Source'!$E:$E,'Source'!$A:$A,"114 - IL online",'Source'!$B:$B,$A264)</f>
        <v>893.96</v>
      </c>
      <c r="I264" s="8" t="n">
        <f aca="false">SUMIFS('Source'!$G:$G,'Source'!$A:$A,"114 - IL online",'Source'!$B:$B,$A264)</f>
        <v>253.8</v>
      </c>
      <c r="J264" s="8" t="n">
        <f aca="false">I264*$J$5</f>
        <v>320.589473684211</v>
      </c>
      <c r="K264" s="8" t="n">
        <f aca="false">J264-H264</f>
        <v>-573.370526315789</v>
      </c>
      <c r="L264" s="9" t="n">
        <f aca="false">IF(AND(H264=0,J264=0),0,IF(H264=0,"New",(J264-H264)/H264))</f>
        <v>-0.641382753496565</v>
      </c>
      <c r="M264" s="7" t="str">
        <f aca="false">IF(AND(OR(C264&lt;&gt;0,H264&lt;&gt;0),D264=0,I264=0),"DROP",IF(AND(OR(D264&lt;&gt;0,I264&lt;&gt;0),C264=0,H264=0),"NEW",""))</f>
        <v/>
      </c>
    </row>
    <row r="265" customFormat="false" ht="15" hidden="false" customHeight="false" outlineLevel="0" collapsed="false">
      <c r="A265" s="7" t="s">
        <v>256</v>
      </c>
      <c r="B265" s="7" t="str">
        <f aca="false">IFERROR(INDEX('Source'!$C:$C,MATCH($A265,'Source'!$B:$B,0)),"")</f>
        <v>שרוול לגבס קצר יד</v>
      </c>
      <c r="C265" s="8" t="n">
        <f aca="false">SUMIFS('Source'!$D:$D,'Source'!$A:$A,"114 - IL online",'Source'!$B:$B,$A265)</f>
        <v>37</v>
      </c>
      <c r="D265" s="8" t="n">
        <f aca="false">SUMIFS('Source'!$F:$F,'Source'!$A:$A,"114 - IL online",'Source'!$B:$B,$A265)</f>
        <v>45</v>
      </c>
      <c r="E265" s="8" t="n">
        <f aca="false">D265*$J$5</f>
        <v>56.8421052631579</v>
      </c>
      <c r="F265" s="8" t="n">
        <f aca="false">E265-C265</f>
        <v>19.8421052631579</v>
      </c>
      <c r="G265" s="9" t="n">
        <f aca="false">IF(AND(C265=0,E265=0),0,IF(C265=0,"New",(E265-C265)/C265))</f>
        <v>0.536273115220484</v>
      </c>
      <c r="H265" s="8" t="n">
        <f aca="false">SUMIFS('Source'!$E:$E,'Source'!$A:$A,"114 - IL online",'Source'!$B:$B,$A265)</f>
        <v>2516.81</v>
      </c>
      <c r="I265" s="8" t="n">
        <f aca="false">SUMIFS('Source'!$G:$G,'Source'!$A:$A,"114 - IL online",'Source'!$B:$B,$A265)</f>
        <v>3154.96</v>
      </c>
      <c r="J265" s="8" t="n">
        <f aca="false">I265*$J$5</f>
        <v>3985.21263157895</v>
      </c>
      <c r="K265" s="8" t="n">
        <f aca="false">J265-H265</f>
        <v>1468.40263157895</v>
      </c>
      <c r="L265" s="9" t="n">
        <f aca="false">IF(AND(H265=0,J265=0),0,IF(H265=0,"New",(J265-H265)/H265))</f>
        <v>0.583438015415922</v>
      </c>
      <c r="M265" s="7" t="str">
        <f aca="false">IF(AND(OR(C265&lt;&gt;0,H265&lt;&gt;0),D265=0,I265=0),"DROP",IF(AND(OR(D265&lt;&gt;0,I265&lt;&gt;0),C265=0,H265=0),"NEW",""))</f>
        <v/>
      </c>
    </row>
    <row r="266" customFormat="false" ht="15" hidden="false" customHeight="false" outlineLevel="0" collapsed="false">
      <c r="A266" s="7" t="s">
        <v>963</v>
      </c>
      <c r="B266" s="7" t="str">
        <f aca="false">IFERROR(INDEX('Source'!$C:$C,MATCH($A266,'Source'!$B:$B,0)),"")</f>
        <v>חגורת לומבו-סקרל-צבע</v>
      </c>
      <c r="C266" s="8" t="n">
        <f aca="false">SUMIFS('Source'!$D:$D,'Source'!$A:$A,"114 - IL online",'Source'!$B:$B,$A266)</f>
        <v>6</v>
      </c>
      <c r="D266" s="8" t="n">
        <f aca="false">SUMIFS('Source'!$F:$F,'Source'!$A:$A,"114 - IL online",'Source'!$B:$B,$A266)</f>
        <v>8</v>
      </c>
      <c r="E266" s="8" t="n">
        <f aca="false">D266*$J$5</f>
        <v>10.1052631578947</v>
      </c>
      <c r="F266" s="8" t="n">
        <f aca="false">E266-C266</f>
        <v>4.10526315789474</v>
      </c>
      <c r="G266" s="9" t="n">
        <f aca="false">IF(AND(C266=0,E266=0),0,IF(C266=0,"New",(E266-C266)/C266))</f>
        <v>0.684210526315789</v>
      </c>
      <c r="H266" s="8" t="n">
        <f aca="false">SUMIFS('Source'!$E:$E,'Source'!$A:$A,"114 - IL online",'Source'!$B:$B,$A266)</f>
        <v>2541.84</v>
      </c>
      <c r="I266" s="8" t="n">
        <f aca="false">SUMIFS('Source'!$G:$G,'Source'!$A:$A,"114 - IL online",'Source'!$B:$B,$A266)</f>
        <v>3177.32</v>
      </c>
      <c r="J266" s="8" t="n">
        <f aca="false">I266*$J$5</f>
        <v>4013.45684210526</v>
      </c>
      <c r="K266" s="8" t="n">
        <f aca="false">J266-H266</f>
        <v>1471.61684210526</v>
      </c>
      <c r="L266" s="9" t="n">
        <f aca="false">IF(AND(H266=0,J266=0),0,IF(H266=0,"New",(J266-H266)/H266))</f>
        <v>0.578957307346356</v>
      </c>
      <c r="M266" s="7" t="str">
        <f aca="false">IF(AND(OR(C266&lt;&gt;0,H266&lt;&gt;0),D266=0,I266=0),"DROP",IF(AND(OR(D266&lt;&gt;0,I266&lt;&gt;0),C266=0,H266=0),"NEW",""))</f>
        <v/>
      </c>
    </row>
    <row r="267" customFormat="false" ht="15" hidden="false" customHeight="false" outlineLevel="0" collapsed="false">
      <c r="A267" s="7" t="s">
        <v>204</v>
      </c>
      <c r="B267" s="7" t="str">
        <f aca="false">IFERROR(INDEX('Source'!$C:$C,MATCH($A267,'Source'!$B:$B,0)),"")</f>
        <v>חגורת קיבוע לכתף</v>
      </c>
      <c r="C267" s="8" t="n">
        <f aca="false">SUMIFS('Source'!$D:$D,'Source'!$A:$A,"114 - IL online",'Source'!$B:$B,$A267)</f>
        <v>6</v>
      </c>
      <c r="D267" s="8" t="n">
        <f aca="false">SUMIFS('Source'!$F:$F,'Source'!$A:$A,"114 - IL online",'Source'!$B:$B,$A267)</f>
        <v>4</v>
      </c>
      <c r="E267" s="8" t="n">
        <f aca="false">D267*$J$5</f>
        <v>5.05263157894737</v>
      </c>
      <c r="F267" s="8" t="n">
        <f aca="false">E267-C267</f>
        <v>-0.947368421052632</v>
      </c>
      <c r="G267" s="9" t="n">
        <f aca="false">IF(AND(C267=0,E267=0),0,IF(C267=0,"New",(E267-C267)/C267))</f>
        <v>-0.157894736842105</v>
      </c>
      <c r="H267" s="8" t="n">
        <f aca="false">SUMIFS('Source'!$E:$E,'Source'!$A:$A,"114 - IL online",'Source'!$B:$B,$A267)</f>
        <v>2054.59</v>
      </c>
      <c r="I267" s="8" t="n">
        <f aca="false">SUMIFS('Source'!$G:$G,'Source'!$A:$A,"114 - IL online",'Source'!$B:$B,$A267)</f>
        <v>1420.85</v>
      </c>
      <c r="J267" s="8" t="n">
        <f aca="false">I267*$J$5</f>
        <v>1794.75789473684</v>
      </c>
      <c r="K267" s="8" t="n">
        <f aca="false">J267-H267</f>
        <v>-259.832105263158</v>
      </c>
      <c r="L267" s="9" t="n">
        <f aca="false">IF(AND(H267=0,J267=0),0,IF(H267=0,"New",(J267-H267)/H267))</f>
        <v>-0.126464211965968</v>
      </c>
      <c r="M267" s="7" t="str">
        <f aca="false">IF(AND(OR(C267&lt;&gt;0,H267&lt;&gt;0),D267=0,I267=0),"DROP",IF(AND(OR(D267&lt;&gt;0,I267&lt;&gt;0),C267=0,H267=0),"NEW",""))</f>
        <v/>
      </c>
    </row>
    <row r="268" customFormat="false" ht="15" hidden="false" customHeight="false" outlineLevel="0" collapsed="false">
      <c r="A268" s="7" t="s">
        <v>467</v>
      </c>
      <c r="B268" s="7" t="str">
        <f aca="false">IFERROR(INDEX('Source'!$C:$C,MATCH($A268,'Source'!$B:$B,0)),"")</f>
        <v>חגורת בטן</v>
      </c>
      <c r="C268" s="8" t="n">
        <f aca="false">SUMIFS('Source'!$D:$D,'Source'!$A:$A,"114 - IL online",'Source'!$B:$B,$A268)</f>
        <v>4</v>
      </c>
      <c r="D268" s="8" t="n">
        <f aca="false">SUMIFS('Source'!$F:$F,'Source'!$A:$A,"114 - IL online",'Source'!$B:$B,$A268)</f>
        <v>0</v>
      </c>
      <c r="E268" s="8" t="n">
        <f aca="false">D268*$J$5</f>
        <v>0</v>
      </c>
      <c r="F268" s="8" t="n">
        <f aca="false">E268-C268</f>
        <v>-4</v>
      </c>
      <c r="G268" s="9" t="n">
        <f aca="false">IF(AND(C268=0,E268=0),0,IF(C268=0,"New",(E268-C268)/C268))</f>
        <v>-1</v>
      </c>
      <c r="H268" s="8" t="n">
        <f aca="false">SUMIFS('Source'!$E:$E,'Source'!$A:$A,"114 - IL online",'Source'!$B:$B,$A268)</f>
        <v>633.06</v>
      </c>
      <c r="I268" s="8" t="n">
        <f aca="false">SUMIFS('Source'!$G:$G,'Source'!$A:$A,"114 - IL online",'Source'!$B:$B,$A268)</f>
        <v>0</v>
      </c>
      <c r="J268" s="8" t="n">
        <f aca="false">I268*$J$5</f>
        <v>0</v>
      </c>
      <c r="K268" s="8" t="n">
        <f aca="false">J268-H268</f>
        <v>-633.06</v>
      </c>
      <c r="L268" s="9" t="n">
        <f aca="false">IF(AND(H268=0,J268=0),0,IF(H268=0,"New",(J268-H268)/H268))</f>
        <v>-1</v>
      </c>
      <c r="M268" s="7" t="str">
        <f aca="false">IF(AND(OR(C268&lt;&gt;0,H268&lt;&gt;0),D268=0,I268=0),"DROP",IF(AND(OR(D268&lt;&gt;0,I268&lt;&gt;0),C268=0,H268=0),"NEW",""))</f>
        <v>DROP</v>
      </c>
    </row>
    <row r="269" customFormat="false" ht="15" hidden="false" customHeight="false" outlineLevel="0" collapsed="false">
      <c r="A269" s="7" t="s">
        <v>706</v>
      </c>
      <c r="B269" s="7" t="str">
        <f aca="false">IFERROR(INDEX('Source'!$C:$C,MATCH($A269,'Source'!$B:$B,0)),"")</f>
        <v>חגורת שבר לצד שמאל</v>
      </c>
      <c r="C269" s="8" t="n">
        <f aca="false">SUMIFS('Source'!$D:$D,'Source'!$A:$A,"114 - IL online",'Source'!$B:$B,$A269)</f>
        <v>1</v>
      </c>
      <c r="D269" s="8" t="n">
        <f aca="false">SUMIFS('Source'!$F:$F,'Source'!$A:$A,"114 - IL online",'Source'!$B:$B,$A269)</f>
        <v>3</v>
      </c>
      <c r="E269" s="8" t="n">
        <f aca="false">D269*$J$5</f>
        <v>3.78947368421053</v>
      </c>
      <c r="F269" s="8" t="n">
        <f aca="false">E269-C269</f>
        <v>2.78947368421053</v>
      </c>
      <c r="G269" s="9" t="n">
        <f aca="false">IF(AND(C269=0,E269=0),0,IF(C269=0,"New",(E269-C269)/C269))</f>
        <v>2.78947368421053</v>
      </c>
      <c r="H269" s="8" t="n">
        <f aca="false">SUMIFS('Source'!$E:$E,'Source'!$A:$A,"114 - IL online",'Source'!$B:$B,$A269)</f>
        <v>288.06</v>
      </c>
      <c r="I269" s="8" t="n">
        <f aca="false">SUMIFS('Source'!$G:$G,'Source'!$A:$A,"114 - IL online",'Source'!$B:$B,$A269)</f>
        <v>915.03</v>
      </c>
      <c r="J269" s="8" t="n">
        <f aca="false">I269*$J$5</f>
        <v>1155.82736842105</v>
      </c>
      <c r="K269" s="8" t="n">
        <f aca="false">J269-H269</f>
        <v>867.767368421053</v>
      </c>
      <c r="L269" s="9" t="n">
        <f aca="false">IF(AND(H269=0,J269=0),0,IF(H269=0,"New",(J269-H269)/H269))</f>
        <v>3.01245354586216</v>
      </c>
      <c r="M269" s="7" t="str">
        <f aca="false">IF(AND(OR(C269&lt;&gt;0,H269&lt;&gt;0),D269=0,I269=0),"DROP",IF(AND(OR(D269&lt;&gt;0,I269&lt;&gt;0),C269=0,H269=0),"NEW",""))</f>
        <v/>
      </c>
    </row>
    <row r="270" customFormat="false" ht="15" hidden="false" customHeight="false" outlineLevel="0" collapsed="false">
      <c r="A270" s="7" t="s">
        <v>900</v>
      </c>
      <c r="B270" s="7" t="str">
        <f aca="false">IFERROR(INDEX('Source'!$C:$C,MATCH($A270,'Source'!$B:$B,0)),"")</f>
        <v>מדרס מתכוונן</v>
      </c>
      <c r="C270" s="8" t="n">
        <f aca="false">SUMIFS('Source'!$D:$D,'Source'!$A:$A,"114 - IL online",'Source'!$B:$B,$A270)</f>
        <v>0</v>
      </c>
      <c r="D270" s="8" t="n">
        <f aca="false">SUMIFS('Source'!$F:$F,'Source'!$A:$A,"114 - IL online",'Source'!$B:$B,$A270)</f>
        <v>4</v>
      </c>
      <c r="E270" s="8" t="n">
        <f aca="false">D270*$J$5</f>
        <v>5.05263157894737</v>
      </c>
      <c r="F270" s="8" t="n">
        <f aca="false">E270-C270</f>
        <v>5.05263157894737</v>
      </c>
      <c r="G270" s="9" t="str">
        <f aca="false">IF(AND(C270=0,E270=0),0,IF(C270=0,"New",(E270-C270)/C270))</f>
        <v>New</v>
      </c>
      <c r="H270" s="8" t="n">
        <f aca="false">SUMIFS('Source'!$E:$E,'Source'!$A:$A,"114 - IL online",'Source'!$B:$B,$A270)</f>
        <v>0</v>
      </c>
      <c r="I270" s="8" t="n">
        <f aca="false">SUMIFS('Source'!$G:$G,'Source'!$A:$A,"114 - IL online",'Source'!$B:$B,$A270)</f>
        <v>618.33</v>
      </c>
      <c r="J270" s="8" t="n">
        <f aca="false">I270*$J$5</f>
        <v>781.048421052632</v>
      </c>
      <c r="K270" s="8" t="n">
        <f aca="false">J270-H270</f>
        <v>781.048421052632</v>
      </c>
      <c r="L270" s="9" t="str">
        <f aca="false">IF(AND(H270=0,J270=0),0,IF(H270=0,"New",(J270-H270)/H270))</f>
        <v>New</v>
      </c>
      <c r="M270" s="7" t="str">
        <f aca="false">IF(AND(OR(C270&lt;&gt;0,H270&lt;&gt;0),D270=0,I270=0),"DROP",IF(AND(OR(D270&lt;&gt;0,I270&lt;&gt;0),C270=0,H270=0),"NEW",""))</f>
        <v>NEW</v>
      </c>
    </row>
    <row r="271" customFormat="false" ht="15" hidden="false" customHeight="false" outlineLevel="0" collapsed="false">
      <c r="A271" s="7" t="s">
        <v>803</v>
      </c>
      <c r="B271" s="7" t="str">
        <f aca="false">IFERROR(INDEX('Source'!$C:$C,MATCH($A271,'Source'!$B:$B,0)),"")</f>
        <v>חגורה אחרי ניתוח שחור</v>
      </c>
      <c r="C271" s="8" t="n">
        <f aca="false">SUMIFS('Source'!$D:$D,'Source'!$A:$A,"114 - IL online",'Source'!$B:$B,$A271)</f>
        <v>1</v>
      </c>
      <c r="D271" s="8" t="n">
        <f aca="false">SUMIFS('Source'!$F:$F,'Source'!$A:$A,"114 - IL online",'Source'!$B:$B,$A271)</f>
        <v>3</v>
      </c>
      <c r="E271" s="8" t="n">
        <f aca="false">D271*$J$5</f>
        <v>3.78947368421053</v>
      </c>
      <c r="F271" s="8" t="n">
        <f aca="false">E271-C271</f>
        <v>2.78947368421053</v>
      </c>
      <c r="G271" s="9" t="n">
        <f aca="false">IF(AND(C271=0,E271=0),0,IF(C271=0,"New",(E271-C271)/C271))</f>
        <v>2.78947368421053</v>
      </c>
      <c r="H271" s="8" t="n">
        <f aca="false">SUMIFS('Source'!$E:$E,'Source'!$A:$A,"114 - IL online",'Source'!$B:$B,$A271)</f>
        <v>255.65</v>
      </c>
      <c r="I271" s="8" t="n">
        <f aca="false">SUMIFS('Source'!$G:$G,'Source'!$A:$A,"114 - IL online",'Source'!$B:$B,$A271)</f>
        <v>872.2</v>
      </c>
      <c r="J271" s="8" t="n">
        <f aca="false">I271*$J$5</f>
        <v>1101.72631578947</v>
      </c>
      <c r="K271" s="8" t="n">
        <f aca="false">J271-H271</f>
        <v>846.076315789474</v>
      </c>
      <c r="L271" s="9" t="n">
        <f aca="false">IF(AND(H271=0,J271=0),0,IF(H271=0,"New",(J271-H271)/H271))</f>
        <v>3.30951032970653</v>
      </c>
      <c r="M271" s="7" t="str">
        <f aca="false">IF(AND(OR(C271&lt;&gt;0,H271&lt;&gt;0),D271=0,I271=0),"DROP",IF(AND(OR(D271&lt;&gt;0,I271&lt;&gt;0),C271=0,H271=0),"NEW",""))</f>
        <v/>
      </c>
    </row>
    <row r="272" customFormat="false" ht="15" hidden="false" customHeight="false" outlineLevel="0" collapsed="false">
      <c r="A272" s="7" t="s">
        <v>1055</v>
      </c>
      <c r="B272" s="7" t="str">
        <f aca="false">IFERROR(INDEX('Source'!$C:$C,MATCH($A272,'Source'!$B:$B,0)),"")</f>
        <v>מגן ברך גנופיקס</v>
      </c>
      <c r="C272" s="8" t="n">
        <f aca="false">SUMIFS('Source'!$D:$D,'Source'!$A:$A,"114 - IL online",'Source'!$B:$B,$A272)</f>
        <v>3</v>
      </c>
      <c r="D272" s="8" t="n">
        <f aca="false">SUMIFS('Source'!$F:$F,'Source'!$A:$A,"114 - IL online",'Source'!$B:$B,$A272)</f>
        <v>1</v>
      </c>
      <c r="E272" s="8" t="n">
        <f aca="false">D272*$J$5</f>
        <v>1.26315789473684</v>
      </c>
      <c r="F272" s="8" t="n">
        <f aca="false">E272-C272</f>
        <v>-1.73684210526316</v>
      </c>
      <c r="G272" s="9" t="n">
        <f aca="false">IF(AND(C272=0,E272=0),0,IF(C272=0,"New",(E272-C272)/C272))</f>
        <v>-0.578947368421053</v>
      </c>
      <c r="H272" s="8" t="n">
        <f aca="false">SUMIFS('Source'!$E:$E,'Source'!$A:$A,"114 - IL online",'Source'!$B:$B,$A272)</f>
        <v>877.71</v>
      </c>
      <c r="I272" s="8" t="n">
        <f aca="false">SUMIFS('Source'!$G:$G,'Source'!$A:$A,"114 - IL online",'Source'!$B:$B,$A272)</f>
        <v>266.87</v>
      </c>
      <c r="J272" s="8" t="n">
        <f aca="false">I272*$J$5</f>
        <v>337.098947368421</v>
      </c>
      <c r="K272" s="8" t="n">
        <f aca="false">J272-H272</f>
        <v>-540.611052631579</v>
      </c>
      <c r="L272" s="9" t="n">
        <f aca="false">IF(AND(H272=0,J272=0),0,IF(H272=0,"New",(J272-H272)/H272))</f>
        <v>-0.615933568754576</v>
      </c>
      <c r="M272" s="7" t="str">
        <f aca="false">IF(AND(OR(C272&lt;&gt;0,H272&lt;&gt;0),D272=0,I272=0),"DROP",IF(AND(OR(D272&lt;&gt;0,I272&lt;&gt;0),C272=0,H272=0),"NEW",""))</f>
        <v/>
      </c>
    </row>
    <row r="273" customFormat="false" ht="15" hidden="false" customHeight="false" outlineLevel="0" collapsed="false">
      <c r="A273" s="7" t="s">
        <v>731</v>
      </c>
      <c r="B273" s="7" t="str">
        <f aca="false">IFERROR(INDEX('Source'!$C:$C,MATCH($A273,'Source'!$B:$B,0)),"")</f>
        <v>מגן כתף להמיפלגיה</v>
      </c>
      <c r="C273" s="8" t="n">
        <f aca="false">SUMIFS('Source'!$D:$D,'Source'!$A:$A,"114 - IL online",'Source'!$B:$B,$A273)</f>
        <v>2</v>
      </c>
      <c r="D273" s="8" t="n">
        <f aca="false">SUMIFS('Source'!$F:$F,'Source'!$A:$A,"114 - IL online",'Source'!$B:$B,$A273)</f>
        <v>1</v>
      </c>
      <c r="E273" s="8" t="n">
        <f aca="false">D273*$J$5</f>
        <v>1.26315789473684</v>
      </c>
      <c r="F273" s="8" t="n">
        <f aca="false">E273-C273</f>
        <v>-0.736842105263158</v>
      </c>
      <c r="G273" s="9" t="n">
        <f aca="false">IF(AND(C273=0,E273=0),0,IF(C273=0,"New",(E273-C273)/C273))</f>
        <v>-0.368421052631579</v>
      </c>
      <c r="H273" s="8" t="n">
        <f aca="false">SUMIFS('Source'!$E:$E,'Source'!$A:$A,"114 - IL online",'Source'!$B:$B,$A273)</f>
        <v>1101.52</v>
      </c>
      <c r="I273" s="8" t="n">
        <f aca="false">SUMIFS('Source'!$G:$G,'Source'!$A:$A,"114 - IL online",'Source'!$B:$B,$A273)</f>
        <v>495.69</v>
      </c>
      <c r="J273" s="8" t="n">
        <f aca="false">I273*$J$5</f>
        <v>626.134736842105</v>
      </c>
      <c r="K273" s="8" t="n">
        <f aca="false">J273-H273</f>
        <v>-475.385263157895</v>
      </c>
      <c r="L273" s="9" t="n">
        <f aca="false">IF(AND(H273=0,J273=0),0,IF(H273=0,"New",(J273-H273)/H273))</f>
        <v>-0.431572066923791</v>
      </c>
      <c r="M273" s="7" t="str">
        <f aca="false">IF(AND(OR(C273&lt;&gt;0,H273&lt;&gt;0),D273=0,I273=0),"DROP",IF(AND(OR(D273&lt;&gt;0,I273&lt;&gt;0),C273=0,H273=0),"NEW",""))</f>
        <v/>
      </c>
    </row>
    <row r="274" customFormat="false" ht="15" hidden="false" customHeight="false" outlineLevel="0" collapsed="false">
      <c r="A274" s="7" t="s">
        <v>1056</v>
      </c>
      <c r="B274" s="7" t="str">
        <f aca="false">IFERROR(INDEX('Source'!$C:$C,MATCH($A274,'Source'!$B:$B,0)),"")</f>
        <v>חגורת אגן  צר מנאופרן</v>
      </c>
      <c r="C274" s="8" t="n">
        <f aca="false">SUMIFS('Source'!$D:$D,'Source'!$A:$A,"114 - IL online",'Source'!$B:$B,$A274)</f>
        <v>1</v>
      </c>
      <c r="D274" s="8" t="n">
        <f aca="false">SUMIFS('Source'!$F:$F,'Source'!$A:$A,"114 - IL online",'Source'!$B:$B,$A274)</f>
        <v>4</v>
      </c>
      <c r="E274" s="8" t="n">
        <f aca="false">D274*$J$5</f>
        <v>5.05263157894737</v>
      </c>
      <c r="F274" s="8" t="n">
        <f aca="false">E274-C274</f>
        <v>4.05263157894737</v>
      </c>
      <c r="G274" s="9" t="n">
        <f aca="false">IF(AND(C274=0,E274=0),0,IF(C274=0,"New",(E274-C274)/C274))</f>
        <v>4.05263157894737</v>
      </c>
      <c r="H274" s="8" t="n">
        <f aca="false">SUMIFS('Source'!$E:$E,'Source'!$A:$A,"114 - IL online",'Source'!$B:$B,$A274)</f>
        <v>200.76</v>
      </c>
      <c r="I274" s="8" t="n">
        <f aca="false">SUMIFS('Source'!$G:$G,'Source'!$A:$A,"114 - IL online",'Source'!$B:$B,$A274)</f>
        <v>803.05</v>
      </c>
      <c r="J274" s="8" t="n">
        <f aca="false">I274*$J$5</f>
        <v>1014.37894736842</v>
      </c>
      <c r="K274" s="8" t="n">
        <f aca="false">J274-H274</f>
        <v>813.618947368421</v>
      </c>
      <c r="L274" s="9" t="n">
        <f aca="false">IF(AND(H274=0,J274=0),0,IF(H274=0,"New",(J274-H274)/H274))</f>
        <v>4.05269449775065</v>
      </c>
      <c r="M274" s="7" t="str">
        <f aca="false">IF(AND(OR(C274&lt;&gt;0,H274&lt;&gt;0),D274=0,I274=0),"DROP",IF(AND(OR(D274&lt;&gt;0,I274&lt;&gt;0),C274=0,H274=0),"NEW",""))</f>
        <v/>
      </c>
    </row>
    <row r="275" customFormat="false" ht="15" hidden="false" customHeight="false" outlineLevel="0" collapsed="false">
      <c r="A275" s="7" t="s">
        <v>288</v>
      </c>
      <c r="B275" s="7" t="str">
        <f aca="false">IFERROR(INDEX('Source'!$C:$C,MATCH($A275,'Source'!$B:$B,0)),"")</f>
        <v>מדרס מתכוונן לגיל</v>
      </c>
      <c r="C275" s="8" t="n">
        <f aca="false">SUMIFS('Source'!$D:$D,'Source'!$A:$A,"114 - IL online",'Source'!$B:$B,$A275)</f>
        <v>1</v>
      </c>
      <c r="D275" s="8" t="n">
        <f aca="false">SUMIFS('Source'!$F:$F,'Source'!$A:$A,"114 - IL online",'Source'!$B:$B,$A275)</f>
        <v>5</v>
      </c>
      <c r="E275" s="8" t="n">
        <f aca="false">D275*$J$5</f>
        <v>6.31578947368421</v>
      </c>
      <c r="F275" s="8" t="n">
        <f aca="false">E275-C275</f>
        <v>5.31578947368421</v>
      </c>
      <c r="G275" s="9" t="n">
        <f aca="false">IF(AND(C275=0,E275=0),0,IF(C275=0,"New",(E275-C275)/C275))</f>
        <v>5.31578947368421</v>
      </c>
      <c r="H275" s="8" t="n">
        <f aca="false">SUMIFS('Source'!$E:$E,'Source'!$A:$A,"114 - IL online",'Source'!$B:$B,$A275)</f>
        <v>169.41</v>
      </c>
      <c r="I275" s="8" t="n">
        <f aca="false">SUMIFS('Source'!$G:$G,'Source'!$A:$A,"114 - IL online",'Source'!$B:$B,$A275)</f>
        <v>770.8</v>
      </c>
      <c r="J275" s="8" t="n">
        <f aca="false">I275*$J$5</f>
        <v>973.642105263158</v>
      </c>
      <c r="K275" s="8" t="n">
        <f aca="false">J275-H275</f>
        <v>804.232105263158</v>
      </c>
      <c r="L275" s="9" t="n">
        <f aca="false">IF(AND(H275=0,J275=0),0,IF(H275=0,"New",(J275-H275)/H275))</f>
        <v>4.74725284967332</v>
      </c>
      <c r="M275" s="7" t="str">
        <f aca="false">IF(AND(OR(C275&lt;&gt;0,H275&lt;&gt;0),D275=0,I275=0),"DROP",IF(AND(OR(D275&lt;&gt;0,I275&lt;&gt;0),C275=0,H275=0),"NEW",""))</f>
        <v/>
      </c>
    </row>
    <row r="276" customFormat="false" ht="15" hidden="false" customHeight="false" outlineLevel="0" collapsed="false">
      <c r="A276" s="7" t="s">
        <v>163</v>
      </c>
      <c r="B276" s="7" t="str">
        <f aca="false">IFERROR(INDEX('Source'!$C:$C,MATCH($A276,'Source'!$B:$B,0)),"")</f>
        <v>אצבעון מסיליקון</v>
      </c>
      <c r="C276" s="8" t="n">
        <f aca="false">SUMIFS('Source'!$D:$D,'Source'!$A:$A,"114 - IL online",'Source'!$B:$B,$A276)</f>
        <v>21</v>
      </c>
      <c r="D276" s="8" t="n">
        <f aca="false">SUMIFS('Source'!$F:$F,'Source'!$A:$A,"114 - IL online",'Source'!$B:$B,$A276)</f>
        <v>7</v>
      </c>
      <c r="E276" s="8" t="n">
        <f aca="false">D276*$J$5</f>
        <v>8.84210526315789</v>
      </c>
      <c r="F276" s="8" t="n">
        <f aca="false">E276-C276</f>
        <v>-12.1578947368421</v>
      </c>
      <c r="G276" s="9" t="n">
        <f aca="false">IF(AND(C276=0,E276=0),0,IF(C276=0,"New",(E276-C276)/C276))</f>
        <v>-0.578947368421053</v>
      </c>
      <c r="H276" s="8" t="n">
        <f aca="false">SUMIFS('Source'!$E:$E,'Source'!$A:$A,"114 - IL online",'Source'!$B:$B,$A276)</f>
        <v>916.59</v>
      </c>
      <c r="I276" s="8" t="n">
        <f aca="false">SUMIFS('Source'!$G:$G,'Source'!$A:$A,"114 - IL online",'Source'!$B:$B,$A276)</f>
        <v>317.39</v>
      </c>
      <c r="J276" s="8" t="n">
        <f aca="false">I276*$J$5</f>
        <v>400.913684210526</v>
      </c>
      <c r="K276" s="8" t="n">
        <f aca="false">J276-H276</f>
        <v>-515.676315789474</v>
      </c>
      <c r="L276" s="9" t="n">
        <f aca="false">IF(AND(H276=0,J276=0),0,IF(H276=0,"New",(J276-H276)/H276))</f>
        <v>-0.562603034933257</v>
      </c>
      <c r="M276" s="7" t="str">
        <f aca="false">IF(AND(OR(C276&lt;&gt;0,H276&lt;&gt;0),D276=0,I276=0),"DROP",IF(AND(OR(D276&lt;&gt;0,I276&lt;&gt;0),C276=0,H276=0),"NEW",""))</f>
        <v/>
      </c>
    </row>
    <row r="277" customFormat="false" ht="15" hidden="false" customHeight="false" outlineLevel="0" collapsed="false">
      <c r="A277" s="7" t="s">
        <v>792</v>
      </c>
      <c r="B277" s="7" t="str">
        <f aca="false">IFERROR(INDEX('Source'!$C:$C,MATCH($A277,'Source'!$B:$B,0)),"")</f>
        <v>מ. ברך אפור + כרית סיליקון</v>
      </c>
      <c r="C277" s="8" t="n">
        <f aca="false">SUMIFS('Source'!$D:$D,'Source'!$A:$A,"114 - IL online",'Source'!$B:$B,$A277)</f>
        <v>2</v>
      </c>
      <c r="D277" s="8" t="n">
        <f aca="false">SUMIFS('Source'!$F:$F,'Source'!$A:$A,"114 - IL online",'Source'!$B:$B,$A277)</f>
        <v>0</v>
      </c>
      <c r="E277" s="8" t="n">
        <f aca="false">D277*$J$5</f>
        <v>0</v>
      </c>
      <c r="F277" s="8" t="n">
        <f aca="false">E277-C277</f>
        <v>-2</v>
      </c>
      <c r="G277" s="9" t="n">
        <f aca="false">IF(AND(C277=0,E277=0),0,IF(C277=0,"New",(E277-C277)/C277))</f>
        <v>-1</v>
      </c>
      <c r="H277" s="8" t="n">
        <f aca="false">SUMIFS('Source'!$E:$E,'Source'!$A:$A,"114 - IL online",'Source'!$B:$B,$A277)</f>
        <v>596.46</v>
      </c>
      <c r="I277" s="8" t="n">
        <f aca="false">SUMIFS('Source'!$G:$G,'Source'!$A:$A,"114 - IL online",'Source'!$B:$B,$A277)</f>
        <v>0</v>
      </c>
      <c r="J277" s="8" t="n">
        <f aca="false">I277*$J$5</f>
        <v>0</v>
      </c>
      <c r="K277" s="8" t="n">
        <f aca="false">J277-H277</f>
        <v>-596.46</v>
      </c>
      <c r="L277" s="9" t="n">
        <f aca="false">IF(AND(H277=0,J277=0),0,IF(H277=0,"New",(J277-H277)/H277))</f>
        <v>-1</v>
      </c>
      <c r="M277" s="7" t="str">
        <f aca="false">IF(AND(OR(C277&lt;&gt;0,H277&lt;&gt;0),D277=0,I277=0),"DROP",IF(AND(OR(D277&lt;&gt;0,I277&lt;&gt;0),C277=0,H277=0),"NEW",""))</f>
        <v>DROP</v>
      </c>
    </row>
    <row r="278" customFormat="false" ht="15" hidden="false" customHeight="false" outlineLevel="0" collapsed="false">
      <c r="A278" s="7" t="s">
        <v>259</v>
      </c>
      <c r="B278" s="7" t="str">
        <f aca="false">IFERROR(INDEX('Source'!$C:$C,MATCH($A278,'Source'!$B:$B,0)),"")</f>
        <v>מגן ברך שחור</v>
      </c>
      <c r="C278" s="8" t="n">
        <f aca="false">SUMIFS('Source'!$D:$D,'Source'!$A:$A,"114 - IL online",'Source'!$B:$B,$A278)</f>
        <v>29</v>
      </c>
      <c r="D278" s="8" t="n">
        <f aca="false">SUMIFS('Source'!$F:$F,'Source'!$A:$A,"114 - IL online",'Source'!$B:$B,$A278)</f>
        <v>18</v>
      </c>
      <c r="E278" s="8" t="n">
        <f aca="false">D278*$J$5</f>
        <v>22.7368421052632</v>
      </c>
      <c r="F278" s="8" t="n">
        <f aca="false">E278-C278</f>
        <v>-6.26315789473684</v>
      </c>
      <c r="G278" s="9" t="n">
        <f aca="false">IF(AND(C278=0,E278=0),0,IF(C278=0,"New",(E278-C278)/C278))</f>
        <v>-0.215970961887477</v>
      </c>
      <c r="H278" s="8" t="n">
        <f aca="false">SUMIFS('Source'!$E:$E,'Source'!$A:$A,"114 - IL online",'Source'!$B:$B,$A278)</f>
        <v>1567.57</v>
      </c>
      <c r="I278" s="8" t="n">
        <f aca="false">SUMIFS('Source'!$G:$G,'Source'!$A:$A,"114 - IL online",'Source'!$B:$B,$A278)</f>
        <v>971.77</v>
      </c>
      <c r="J278" s="8" t="n">
        <f aca="false">I278*$J$5</f>
        <v>1227.49894736842</v>
      </c>
      <c r="K278" s="8" t="n">
        <f aca="false">J278-H278</f>
        <v>-340.071052631579</v>
      </c>
      <c r="L278" s="9" t="n">
        <f aca="false">IF(AND(H278=0,J278=0),0,IF(H278=0,"New",(J278-H278)/H278))</f>
        <v>-0.216941541769477</v>
      </c>
      <c r="M278" s="7" t="str">
        <f aca="false">IF(AND(OR(C278&lt;&gt;0,H278&lt;&gt;0),D278=0,I278=0),"DROP",IF(AND(OR(D278&lt;&gt;0,I278&lt;&gt;0),C278=0,H278=0),"NEW",""))</f>
        <v/>
      </c>
    </row>
    <row r="279" customFormat="false" ht="15" hidden="false" customHeight="false" outlineLevel="0" collapsed="false">
      <c r="A279" s="7" t="s">
        <v>393</v>
      </c>
      <c r="B279" s="7" t="str">
        <f aca="false">IFERROR(INDEX('Source'!$C:$C,MATCH($A279,'Source'!$B:$B,0)),"")</f>
        <v>URIEL STRAP4U BLACK S-M</v>
      </c>
      <c r="C279" s="8" t="n">
        <f aca="false">SUMIFS('Source'!$D:$D,'Source'!$A:$A,"114 - IL online",'Source'!$B:$B,$A279)</f>
        <v>32</v>
      </c>
      <c r="D279" s="8" t="n">
        <f aca="false">SUMIFS('Source'!$F:$F,'Source'!$A:$A,"114 - IL online",'Source'!$B:$B,$A279)</f>
        <v>13</v>
      </c>
      <c r="E279" s="8" t="n">
        <f aca="false">D279*$J$5</f>
        <v>16.4210526315789</v>
      </c>
      <c r="F279" s="8" t="n">
        <f aca="false">E279-C279</f>
        <v>-15.5789473684211</v>
      </c>
      <c r="G279" s="9" t="n">
        <f aca="false">IF(AND(C279=0,E279=0),0,IF(C279=0,"New",(E279-C279)/C279))</f>
        <v>-0.486842105263158</v>
      </c>
      <c r="H279" s="8" t="n">
        <f aca="false">SUMIFS('Source'!$E:$E,'Source'!$A:$A,"114 - IL online",'Source'!$B:$B,$A279)</f>
        <v>1041.52</v>
      </c>
      <c r="I279" s="8" t="n">
        <f aca="false">SUMIFS('Source'!$G:$G,'Source'!$A:$A,"114 - IL online",'Source'!$B:$B,$A279)</f>
        <v>447.11</v>
      </c>
      <c r="J279" s="8" t="n">
        <f aca="false">I279*$J$5</f>
        <v>564.770526315789</v>
      </c>
      <c r="K279" s="8" t="n">
        <f aca="false">J279-H279</f>
        <v>-476.749473684211</v>
      </c>
      <c r="L279" s="9" t="n">
        <f aca="false">IF(AND(H279=0,J279=0),0,IF(H279=0,"New",(J279-H279)/H279))</f>
        <v>-0.45774394508431</v>
      </c>
      <c r="M279" s="7" t="str">
        <f aca="false">IF(AND(OR(C279&lt;&gt;0,H279&lt;&gt;0),D279=0,I279=0),"DROP",IF(AND(OR(D279&lt;&gt;0,I279&lt;&gt;0),C279=0,H279=0),"NEW",""))</f>
        <v/>
      </c>
    </row>
    <row r="280" customFormat="false" ht="15" hidden="false" customHeight="false" outlineLevel="0" collapsed="false">
      <c r="A280" s="7" t="s">
        <v>582</v>
      </c>
      <c r="B280" s="7" t="str">
        <f aca="false">IFERROR(INDEX('Source'!$C:$C,MATCH($A280,'Source'!$B:$B,0)),"")</f>
        <v>סד יד שמאל  בז'  S-M</v>
      </c>
      <c r="C280" s="8" t="n">
        <f aca="false">SUMIFS('Source'!$D:$D,'Source'!$A:$A,"114 - IL online",'Source'!$B:$B,$A280)</f>
        <v>0</v>
      </c>
      <c r="D280" s="8" t="n">
        <f aca="false">SUMIFS('Source'!$F:$F,'Source'!$A:$A,"114 - IL online",'Source'!$B:$B,$A280)</f>
        <v>3</v>
      </c>
      <c r="E280" s="8" t="n">
        <f aca="false">D280*$J$5</f>
        <v>3.78947368421053</v>
      </c>
      <c r="F280" s="8" t="n">
        <f aca="false">E280-C280</f>
        <v>3.78947368421053</v>
      </c>
      <c r="G280" s="9" t="str">
        <f aca="false">IF(AND(C280=0,E280=0),0,IF(C280=0,"New",(E280-C280)/C280))</f>
        <v>New</v>
      </c>
      <c r="H280" s="8" t="n">
        <f aca="false">SUMIFS('Source'!$E:$E,'Source'!$A:$A,"114 - IL online",'Source'!$B:$B,$A280)</f>
        <v>0</v>
      </c>
      <c r="I280" s="8" t="n">
        <f aca="false">SUMIFS('Source'!$G:$G,'Source'!$A:$A,"114 - IL online",'Source'!$B:$B,$A280)</f>
        <v>589.58</v>
      </c>
      <c r="J280" s="8" t="n">
        <f aca="false">I280*$J$5</f>
        <v>744.732631578947</v>
      </c>
      <c r="K280" s="8" t="n">
        <f aca="false">J280-H280</f>
        <v>744.732631578947</v>
      </c>
      <c r="L280" s="9" t="str">
        <f aca="false">IF(AND(H280=0,J280=0),0,IF(H280=0,"New",(J280-H280)/H280))</f>
        <v>New</v>
      </c>
      <c r="M280" s="7" t="str">
        <f aca="false">IF(AND(OR(C280&lt;&gt;0,H280&lt;&gt;0),D280=0,I280=0),"DROP",IF(AND(OR(D280&lt;&gt;0,I280&lt;&gt;0),C280=0,H280=0),"NEW",""))</f>
        <v>NEW</v>
      </c>
    </row>
    <row r="281" customFormat="false" ht="15" hidden="false" customHeight="false" outlineLevel="0" collapsed="false">
      <c r="A281" s="7" t="s">
        <v>665</v>
      </c>
      <c r="B281" s="7" t="str">
        <f aca="false">IFERROR(INDEX('Source'!$C:$C,MATCH($A281,'Source'!$B:$B,0)),"")</f>
        <v>חגורת פאבליק (רצועות אבדוקציה)</v>
      </c>
      <c r="C281" s="8" t="n">
        <f aca="false">SUMIFS('Source'!$D:$D,'Source'!$A:$A,"114 - IL online",'Source'!$B:$B,$A281)</f>
        <v>1</v>
      </c>
      <c r="D281" s="8" t="n">
        <f aca="false">SUMIFS('Source'!$F:$F,'Source'!$A:$A,"114 - IL online",'Source'!$B:$B,$A281)</f>
        <v>2</v>
      </c>
      <c r="E281" s="8" t="n">
        <f aca="false">D281*$J$5</f>
        <v>2.52631578947368</v>
      </c>
      <c r="F281" s="8" t="n">
        <f aca="false">E281-C281</f>
        <v>1.52631578947368</v>
      </c>
      <c r="G281" s="9" t="n">
        <f aca="false">IF(AND(C281=0,E281=0),0,IF(C281=0,"New",(E281-C281)/C281))</f>
        <v>1.52631578947368</v>
      </c>
      <c r="H281" s="8" t="n">
        <f aca="false">SUMIFS('Source'!$E:$E,'Source'!$A:$A,"114 - IL online",'Source'!$B:$B,$A281)</f>
        <v>581.27</v>
      </c>
      <c r="I281" s="8" t="n">
        <f aca="false">SUMIFS('Source'!$G:$G,'Source'!$A:$A,"114 - IL online",'Source'!$B:$B,$A281)</f>
        <v>1169.32</v>
      </c>
      <c r="J281" s="8" t="n">
        <f aca="false">I281*$J$5</f>
        <v>1477.03578947368</v>
      </c>
      <c r="K281" s="8" t="n">
        <f aca="false">J281-H281</f>
        <v>895.765789473684</v>
      </c>
      <c r="L281" s="9" t="n">
        <f aca="false">IF(AND(H281=0,J281=0),0,IF(H281=0,"New",(J281-H281)/H281))</f>
        <v>1.54104940814713</v>
      </c>
      <c r="M281" s="7" t="str">
        <f aca="false">IF(AND(OR(C281&lt;&gt;0,H281&lt;&gt;0),D281=0,I281=0),"DROP",IF(AND(OR(D281&lt;&gt;0,I281&lt;&gt;0),C281=0,H281=0),"NEW",""))</f>
        <v/>
      </c>
    </row>
    <row r="282" customFormat="false" ht="15" hidden="false" customHeight="false" outlineLevel="0" collapsed="false">
      <c r="A282" s="7" t="s">
        <v>1057</v>
      </c>
      <c r="B282" s="7" t="str">
        <f aca="false">IFERROR(INDEX('Source'!$C:$C,MATCH($A282,'Source'!$B:$B,0)),"")</f>
        <v>חגורה למנותחי בטן</v>
      </c>
      <c r="C282" s="8" t="n">
        <f aca="false">SUMIFS('Source'!$D:$D,'Source'!$A:$A,"114 - IL online",'Source'!$B:$B,$A282)</f>
        <v>1</v>
      </c>
      <c r="D282" s="8" t="n">
        <f aca="false">SUMIFS('Source'!$F:$F,'Source'!$A:$A,"114 - IL online",'Source'!$B:$B,$A282)</f>
        <v>2</v>
      </c>
      <c r="E282" s="8" t="n">
        <f aca="false">D282*$J$5</f>
        <v>2.52631578947368</v>
      </c>
      <c r="F282" s="8" t="n">
        <f aca="false">E282-C282</f>
        <v>1.52631578947368</v>
      </c>
      <c r="G282" s="9" t="n">
        <f aca="false">IF(AND(C282=0,E282=0),0,IF(C282=0,"New",(E282-C282)/C282))</f>
        <v>1.52631578947368</v>
      </c>
      <c r="H282" s="8" t="n">
        <f aca="false">SUMIFS('Source'!$E:$E,'Source'!$A:$A,"114 - IL online",'Source'!$B:$B,$A282)</f>
        <v>208.83</v>
      </c>
      <c r="I282" s="8" t="n">
        <f aca="false">SUMIFS('Source'!$G:$G,'Source'!$A:$A,"114 - IL online",'Source'!$B:$B,$A282)</f>
        <v>796.44</v>
      </c>
      <c r="J282" s="8" t="n">
        <f aca="false">I282*$J$5</f>
        <v>1006.02947368421</v>
      </c>
      <c r="K282" s="8" t="n">
        <f aca="false">J282-H282</f>
        <v>797.199473684211</v>
      </c>
      <c r="L282" s="9" t="n">
        <f aca="false">IF(AND(H282=0,J282=0),0,IF(H282=0,"New",(J282-H282)/H282))</f>
        <v>3.81745665701389</v>
      </c>
      <c r="M282" s="7" t="str">
        <f aca="false">IF(AND(OR(C282&lt;&gt;0,H282&lt;&gt;0),D282=0,I282=0),"DROP",IF(AND(OR(D282&lt;&gt;0,I282&lt;&gt;0),C282=0,H282=0),"NEW",""))</f>
        <v/>
      </c>
    </row>
    <row r="283" customFormat="false" ht="15" hidden="false" customHeight="false" outlineLevel="0" collapsed="false">
      <c r="A283" s="7" t="s">
        <v>521</v>
      </c>
      <c r="B283" s="7" t="str">
        <f aca="false">IFERROR(INDEX('Source'!$C:$C,MATCH($A283,'Source'!$B:$B,0)),"")</f>
        <v>אטלטיק טייפ</v>
      </c>
      <c r="C283" s="8" t="n">
        <f aca="false">SUMIFS('Source'!$D:$D,'Source'!$A:$A,"114 - IL online",'Source'!$B:$B,$A283)</f>
        <v>22</v>
      </c>
      <c r="D283" s="8" t="n">
        <f aca="false">SUMIFS('Source'!$F:$F,'Source'!$A:$A,"114 - IL online",'Source'!$B:$B,$A283)</f>
        <v>41</v>
      </c>
      <c r="E283" s="8" t="n">
        <f aca="false">D283*$J$5</f>
        <v>51.7894736842105</v>
      </c>
      <c r="F283" s="8" t="n">
        <f aca="false">E283-C283</f>
        <v>29.7894736842105</v>
      </c>
      <c r="G283" s="9" t="n">
        <f aca="false">IF(AND(C283=0,E283=0),0,IF(C283=0,"New",(E283-C283)/C283))</f>
        <v>1.35406698564593</v>
      </c>
      <c r="H283" s="8" t="n">
        <f aca="false">SUMIFS('Source'!$E:$E,'Source'!$A:$A,"114 - IL online",'Source'!$B:$B,$A283)</f>
        <v>577.89</v>
      </c>
      <c r="I283" s="8" t="n">
        <f aca="false">SUMIFS('Source'!$G:$G,'Source'!$A:$A,"114 - IL online",'Source'!$B:$B,$A283)</f>
        <v>1164.86</v>
      </c>
      <c r="J283" s="8" t="n">
        <f aca="false">I283*$J$5</f>
        <v>1471.40210526316</v>
      </c>
      <c r="K283" s="8" t="n">
        <f aca="false">J283-H283</f>
        <v>893.512105263158</v>
      </c>
      <c r="L283" s="9" t="n">
        <f aca="false">IF(AND(H283=0,J283=0),0,IF(H283=0,"New",(J283-H283)/H283))</f>
        <v>1.54616294669082</v>
      </c>
      <c r="M283" s="7" t="str">
        <f aca="false">IF(AND(OR(C283&lt;&gt;0,H283&lt;&gt;0),D283=0,I283=0),"DROP",IF(AND(OR(D283&lt;&gt;0,I283&lt;&gt;0),C283=0,H283=0),"NEW",""))</f>
        <v/>
      </c>
    </row>
    <row r="284" customFormat="false" ht="15" hidden="false" customHeight="false" outlineLevel="0" collapsed="false">
      <c r="A284" s="7" t="s">
        <v>214</v>
      </c>
      <c r="B284" s="7" t="str">
        <f aca="false">IFERROR(INDEX('Source'!$C:$C,MATCH($A284,'Source'!$B:$B,0)),"")</f>
        <v>תחבושת נצמדת צבע שחור</v>
      </c>
      <c r="C284" s="8" t="n">
        <f aca="false">SUMIFS('Source'!$D:$D,'Source'!$A:$A,"114 - IL online",'Source'!$B:$B,$A284)</f>
        <v>7</v>
      </c>
      <c r="D284" s="8" t="n">
        <f aca="false">SUMIFS('Source'!$F:$F,'Source'!$A:$A,"114 - IL online",'Source'!$B:$B,$A284)</f>
        <v>38</v>
      </c>
      <c r="E284" s="8" t="n">
        <f aca="false">D284*$J$5</f>
        <v>48</v>
      </c>
      <c r="F284" s="8" t="n">
        <f aca="false">E284-C284</f>
        <v>41</v>
      </c>
      <c r="G284" s="9" t="n">
        <f aca="false">IF(AND(C284=0,E284=0),0,IF(C284=0,"New",(E284-C284)/C284))</f>
        <v>5.85714285714286</v>
      </c>
      <c r="H284" s="8" t="n">
        <f aca="false">SUMIFS('Source'!$E:$E,'Source'!$A:$A,"114 - IL online",'Source'!$B:$B,$A284)</f>
        <v>140.22</v>
      </c>
      <c r="I284" s="8" t="n">
        <f aca="false">SUMIFS('Source'!$G:$G,'Source'!$A:$A,"114 - IL online",'Source'!$B:$B,$A284)</f>
        <v>726.2</v>
      </c>
      <c r="J284" s="8" t="n">
        <f aca="false">I284*$J$5</f>
        <v>917.305263157895</v>
      </c>
      <c r="K284" s="8" t="n">
        <f aca="false">J284-H284</f>
        <v>777.085263157895</v>
      </c>
      <c r="L284" s="9" t="n">
        <f aca="false">IF(AND(H284=0,J284=0),0,IF(H284=0,"New",(J284-H284)/H284))</f>
        <v>5.54190032205031</v>
      </c>
      <c r="M284" s="7" t="str">
        <f aca="false">IF(AND(OR(C284&lt;&gt;0,H284&lt;&gt;0),D284=0,I284=0),"DROP",IF(AND(OR(D284&lt;&gt;0,I284&lt;&gt;0),C284=0,H284=0),"NEW",""))</f>
        <v/>
      </c>
    </row>
    <row r="285" customFormat="false" ht="15" hidden="false" customHeight="false" outlineLevel="0" collapsed="false">
      <c r="A285" s="7" t="s">
        <v>319</v>
      </c>
      <c r="B285" s="7" t="str">
        <f aca="false">IFERROR(INDEX('Source'!$C:$C,MATCH($A285,'Source'!$B:$B,0)),"")</f>
        <v>כפפת לחץ</v>
      </c>
      <c r="C285" s="8" t="n">
        <f aca="false">SUMIFS('Source'!$D:$D,'Source'!$A:$A,"114 - IL online",'Source'!$B:$B,$A285)</f>
        <v>10</v>
      </c>
      <c r="D285" s="8" t="n">
        <f aca="false">SUMIFS('Source'!$F:$F,'Source'!$A:$A,"114 - IL online",'Source'!$B:$B,$A285)</f>
        <v>19</v>
      </c>
      <c r="E285" s="8" t="n">
        <f aca="false">D285*$J$5</f>
        <v>24</v>
      </c>
      <c r="F285" s="8" t="n">
        <f aca="false">E285-C285</f>
        <v>14</v>
      </c>
      <c r="G285" s="9" t="n">
        <f aca="false">IF(AND(C285=0,E285=0),0,IF(C285=0,"New",(E285-C285)/C285))</f>
        <v>1.4</v>
      </c>
      <c r="H285" s="8" t="n">
        <f aca="false">SUMIFS('Source'!$E:$E,'Source'!$A:$A,"114 - IL online",'Source'!$B:$B,$A285)</f>
        <v>631.37</v>
      </c>
      <c r="I285" s="8" t="n">
        <f aca="false">SUMIFS('Source'!$G:$G,'Source'!$A:$A,"114 - IL online",'Source'!$B:$B,$A285)</f>
        <v>1212.05</v>
      </c>
      <c r="J285" s="8" t="n">
        <f aca="false">I285*$J$5</f>
        <v>1531.01052631579</v>
      </c>
      <c r="K285" s="8" t="n">
        <f aca="false">J285-H285</f>
        <v>899.640526315789</v>
      </c>
      <c r="L285" s="9" t="n">
        <f aca="false">IF(AND(H285=0,J285=0),0,IF(H285=0,"New",(J285-H285)/H285))</f>
        <v>1.42490223849057</v>
      </c>
      <c r="M285" s="7" t="str">
        <f aca="false">IF(AND(OR(C285&lt;&gt;0,H285&lt;&gt;0),D285=0,I285=0),"DROP",IF(AND(OR(D285&lt;&gt;0,I285&lt;&gt;0),C285=0,H285=0),"NEW",""))</f>
        <v/>
      </c>
    </row>
    <row r="286" customFormat="false" ht="15" hidden="false" customHeight="false" outlineLevel="0" collapsed="false">
      <c r="A286" s="7" t="s">
        <v>211</v>
      </c>
      <c r="B286" s="7" t="str">
        <f aca="false">IFERROR(INDEX('Source'!$C:$C,MATCH($A286,'Source'!$B:$B,0)),"")</f>
        <v>מדבקה מסיליקון ל</v>
      </c>
      <c r="C286" s="8" t="n">
        <f aca="false">SUMIFS('Source'!$D:$D,'Source'!$A:$A,"114 - IL online",'Source'!$B:$B,$A286)</f>
        <v>21</v>
      </c>
      <c r="D286" s="8" t="n">
        <f aca="false">SUMIFS('Source'!$F:$F,'Source'!$A:$A,"114 - IL online",'Source'!$B:$B,$A286)</f>
        <v>32</v>
      </c>
      <c r="E286" s="8" t="n">
        <f aca="false">D286*$J$5</f>
        <v>40.4210526315789</v>
      </c>
      <c r="F286" s="8" t="n">
        <f aca="false">E286-C286</f>
        <v>19.4210526315789</v>
      </c>
      <c r="G286" s="9" t="n">
        <f aca="false">IF(AND(C286=0,E286=0),0,IF(C286=0,"New",(E286-C286)/C286))</f>
        <v>0.924812030075188</v>
      </c>
      <c r="H286" s="8" t="n">
        <f aca="false">SUMIFS('Source'!$E:$E,'Source'!$A:$A,"114 - IL online",'Source'!$B:$B,$A286)</f>
        <v>1221.99</v>
      </c>
      <c r="I286" s="8" t="n">
        <f aca="false">SUMIFS('Source'!$G:$G,'Source'!$A:$A,"114 - IL online",'Source'!$B:$B,$A286)</f>
        <v>1800.87</v>
      </c>
      <c r="J286" s="8" t="n">
        <f aca="false">I286*$J$5</f>
        <v>2274.78315789474</v>
      </c>
      <c r="K286" s="8" t="n">
        <f aca="false">J286-H286</f>
        <v>1052.79315789474</v>
      </c>
      <c r="L286" s="9" t="n">
        <f aca="false">IF(AND(H286=0,J286=0),0,IF(H286=0,"New",(J286-H286)/H286))</f>
        <v>0.861539912679103</v>
      </c>
      <c r="M286" s="7" t="str">
        <f aca="false">IF(AND(OR(C286&lt;&gt;0,H286&lt;&gt;0),D286=0,I286=0),"DROP",IF(AND(OR(D286&lt;&gt;0,I286&lt;&gt;0),C286=0,H286=0),"NEW",""))</f>
        <v/>
      </c>
    </row>
    <row r="287" customFormat="false" ht="15" hidden="false" customHeight="false" outlineLevel="0" collapsed="false">
      <c r="A287" s="7" t="s">
        <v>389</v>
      </c>
      <c r="B287" s="7" t="str">
        <f aca="false">IFERROR(INDEX('Source'!$C:$C,MATCH($A287,'Source'!$B:$B,0)),"")</f>
        <v>מגן לכתף ימין/שמאל</v>
      </c>
      <c r="C287" s="8" t="n">
        <f aca="false">SUMIFS('Source'!$D:$D,'Source'!$A:$A,"114 - IL online",'Source'!$B:$B,$A287)</f>
        <v>9</v>
      </c>
      <c r="D287" s="8" t="n">
        <f aca="false">SUMIFS('Source'!$F:$F,'Source'!$A:$A,"114 - IL online",'Source'!$B:$B,$A287)</f>
        <v>7</v>
      </c>
      <c r="E287" s="8" t="n">
        <f aca="false">D287*$J$5</f>
        <v>8.84210526315789</v>
      </c>
      <c r="F287" s="8" t="n">
        <f aca="false">E287-C287</f>
        <v>-0.157894736842106</v>
      </c>
      <c r="G287" s="9" t="n">
        <f aca="false">IF(AND(C287=0,E287=0),0,IF(C287=0,"New",(E287-C287)/C287))</f>
        <v>-0.0175438596491229</v>
      </c>
      <c r="H287" s="8" t="n">
        <f aca="false">SUMIFS('Source'!$E:$E,'Source'!$A:$A,"114 - IL online",'Source'!$B:$B,$A287)</f>
        <v>2866.41</v>
      </c>
      <c r="I287" s="8" t="n">
        <f aca="false">SUMIFS('Source'!$G:$G,'Source'!$A:$A,"114 - IL online",'Source'!$B:$B,$A287)</f>
        <v>2287.57</v>
      </c>
      <c r="J287" s="8" t="n">
        <f aca="false">I287*$J$5</f>
        <v>2889.56210526316</v>
      </c>
      <c r="K287" s="8" t="n">
        <f aca="false">J287-H287</f>
        <v>23.1521052631574</v>
      </c>
      <c r="L287" s="9" t="n">
        <f aca="false">IF(AND(H287=0,J287=0),0,IF(H287=0,"New",(J287-H287)/H287))</f>
        <v>0.00807703896621816</v>
      </c>
      <c r="M287" s="7" t="str">
        <f aca="false">IF(AND(OR(C287&lt;&gt;0,H287&lt;&gt;0),D287=0,I287=0),"DROP",IF(AND(OR(D287&lt;&gt;0,I287&lt;&gt;0),C287=0,H287=0),"NEW",""))</f>
        <v/>
      </c>
    </row>
    <row r="288" customFormat="false" ht="15" hidden="false" customHeight="false" outlineLevel="0" collapsed="false">
      <c r="A288" s="7" t="s">
        <v>1058</v>
      </c>
      <c r="B288" s="7" t="str">
        <f aca="false">IFERROR(INDEX('Source'!$C:$C,MATCH($A288,'Source'!$B:$B,0)),"")</f>
        <v>מגן כתף להמיפלגיה</v>
      </c>
      <c r="C288" s="8" t="n">
        <f aca="false">SUMIFS('Source'!$D:$D,'Source'!$A:$A,"114 - IL online",'Source'!$B:$B,$A288)</f>
        <v>1</v>
      </c>
      <c r="D288" s="8" t="n">
        <f aca="false">SUMIFS('Source'!$F:$F,'Source'!$A:$A,"114 - IL online",'Source'!$B:$B,$A288)</f>
        <v>2</v>
      </c>
      <c r="E288" s="8" t="n">
        <f aca="false">D288*$J$5</f>
        <v>2.52631578947368</v>
      </c>
      <c r="F288" s="8" t="n">
        <f aca="false">E288-C288</f>
        <v>1.52631578947368</v>
      </c>
      <c r="G288" s="9" t="n">
        <f aca="false">IF(AND(C288=0,E288=0),0,IF(C288=0,"New",(E288-C288)/C288))</f>
        <v>1.52631578947368</v>
      </c>
      <c r="H288" s="8" t="n">
        <f aca="false">SUMIFS('Source'!$E:$E,'Source'!$A:$A,"114 - IL online",'Source'!$B:$B,$A288)</f>
        <v>468.15</v>
      </c>
      <c r="I288" s="8" t="n">
        <f aca="false">SUMIFS('Source'!$G:$G,'Source'!$A:$A,"114 - IL online",'Source'!$B:$B,$A288)</f>
        <v>1046.45</v>
      </c>
      <c r="J288" s="8" t="n">
        <f aca="false">I288*$J$5</f>
        <v>1321.83157894737</v>
      </c>
      <c r="K288" s="8" t="n">
        <f aca="false">J288-H288</f>
        <v>853.681578947368</v>
      </c>
      <c r="L288" s="9" t="n">
        <f aca="false">IF(AND(H288=0,J288=0),0,IF(H288=0,"New",(J288-H288)/H288))</f>
        <v>1.82352147591022</v>
      </c>
      <c r="M288" s="7" t="str">
        <f aca="false">IF(AND(OR(C288&lt;&gt;0,H288&lt;&gt;0),D288=0,I288=0),"DROP",IF(AND(OR(D288&lt;&gt;0,I288&lt;&gt;0),C288=0,H288=0),"NEW",""))</f>
        <v/>
      </c>
    </row>
    <row r="289" customFormat="false" ht="15" hidden="false" customHeight="false" outlineLevel="0" collapsed="false">
      <c r="A289" s="7" t="s">
        <v>612</v>
      </c>
      <c r="B289" s="7" t="str">
        <f aca="false">IFERROR(INDEX('Source'!$C:$C,MATCH($A289,'Source'!$B:$B,0)),"")</f>
        <v>מגן קרסול+צמדן-לכו</v>
      </c>
      <c r="C289" s="8" t="n">
        <f aca="false">SUMIFS('Source'!$D:$D,'Source'!$A:$A,"114 - IL online",'Source'!$B:$B,$A289)</f>
        <v>5</v>
      </c>
      <c r="D289" s="8" t="n">
        <f aca="false">SUMIFS('Source'!$F:$F,'Source'!$A:$A,"114 - IL online",'Source'!$B:$B,$A289)</f>
        <v>0</v>
      </c>
      <c r="E289" s="8" t="n">
        <f aca="false">D289*$J$5</f>
        <v>0</v>
      </c>
      <c r="F289" s="8" t="n">
        <f aca="false">E289-C289</f>
        <v>-5</v>
      </c>
      <c r="G289" s="9" t="n">
        <f aca="false">IF(AND(C289=0,E289=0),0,IF(C289=0,"New",(E289-C289)/C289))</f>
        <v>-1</v>
      </c>
      <c r="H289" s="8" t="n">
        <f aca="false">SUMIFS('Source'!$E:$E,'Source'!$A:$A,"114 - IL online",'Source'!$B:$B,$A289)</f>
        <v>577.2</v>
      </c>
      <c r="I289" s="8" t="n">
        <f aca="false">SUMIFS('Source'!$G:$G,'Source'!$A:$A,"114 - IL online",'Source'!$B:$B,$A289)</f>
        <v>0</v>
      </c>
      <c r="J289" s="8" t="n">
        <f aca="false">I289*$J$5</f>
        <v>0</v>
      </c>
      <c r="K289" s="8" t="n">
        <f aca="false">J289-H289</f>
        <v>-577.2</v>
      </c>
      <c r="L289" s="9" t="n">
        <f aca="false">IF(AND(H289=0,J289=0),0,IF(H289=0,"New",(J289-H289)/H289))</f>
        <v>-1</v>
      </c>
      <c r="M289" s="7" t="str">
        <f aca="false">IF(AND(OR(C289&lt;&gt;0,H289&lt;&gt;0),D289=0,I289=0),"DROP",IF(AND(OR(D289&lt;&gt;0,I289&lt;&gt;0),C289=0,H289=0),"NEW",""))</f>
        <v>DROP</v>
      </c>
    </row>
    <row r="290" customFormat="false" ht="15" hidden="false" customHeight="false" outlineLevel="0" collapsed="false">
      <c r="A290" s="7" t="s">
        <v>253</v>
      </c>
      <c r="B290" s="7" t="str">
        <f aca="false">IFERROR(INDEX('Source'!$C:$C,MATCH($A290,'Source'!$B:$B,0)),"")</f>
        <v>חבק יד מתכוון</v>
      </c>
      <c r="C290" s="8" t="n">
        <f aca="false">SUMIFS('Source'!$D:$D,'Source'!$A:$A,"114 - IL online",'Source'!$B:$B,$A290)</f>
        <v>10</v>
      </c>
      <c r="D290" s="8" t="n">
        <f aca="false">SUMIFS('Source'!$F:$F,'Source'!$A:$A,"114 - IL online",'Source'!$B:$B,$A290)</f>
        <v>0</v>
      </c>
      <c r="E290" s="8" t="n">
        <f aca="false">D290*$J$5</f>
        <v>0</v>
      </c>
      <c r="F290" s="8" t="n">
        <f aca="false">E290-C290</f>
        <v>-10</v>
      </c>
      <c r="G290" s="9" t="n">
        <f aca="false">IF(AND(C290=0,E290=0),0,IF(C290=0,"New",(E290-C290)/C290))</f>
        <v>-1</v>
      </c>
      <c r="H290" s="8" t="n">
        <f aca="false">SUMIFS('Source'!$E:$E,'Source'!$A:$A,"114 - IL online",'Source'!$B:$B,$A290)</f>
        <v>576.77</v>
      </c>
      <c r="I290" s="8" t="n">
        <f aca="false">SUMIFS('Source'!$G:$G,'Source'!$A:$A,"114 - IL online",'Source'!$B:$B,$A290)</f>
        <v>0</v>
      </c>
      <c r="J290" s="8" t="n">
        <f aca="false">I290*$J$5</f>
        <v>0</v>
      </c>
      <c r="K290" s="8" t="n">
        <f aca="false">J290-H290</f>
        <v>-576.77</v>
      </c>
      <c r="L290" s="9" t="n">
        <f aca="false">IF(AND(H290=0,J290=0),0,IF(H290=0,"New",(J290-H290)/H290))</f>
        <v>-1</v>
      </c>
      <c r="M290" s="7" t="str">
        <f aca="false">IF(AND(OR(C290&lt;&gt;0,H290&lt;&gt;0),D290=0,I290=0),"DROP",IF(AND(OR(D290&lt;&gt;0,I290&lt;&gt;0),C290=0,H290=0),"NEW",""))</f>
        <v>DROP</v>
      </c>
    </row>
    <row r="291" customFormat="false" ht="15" hidden="false" customHeight="false" outlineLevel="0" collapsed="false">
      <c r="A291" s="7" t="s">
        <v>248</v>
      </c>
      <c r="B291" s="7" t="str">
        <f aca="false">IFERROR(INDEX('Source'!$C:$C,MATCH($A291,'Source'!$B:$B,0)),"")</f>
        <v>מגן קרסול+ עקב סגור+רצועות</v>
      </c>
      <c r="C291" s="8" t="n">
        <f aca="false">SUMIFS('Source'!$D:$D,'Source'!$A:$A,"114 - IL online",'Source'!$B:$B,$A291)</f>
        <v>10</v>
      </c>
      <c r="D291" s="8" t="n">
        <f aca="false">SUMIFS('Source'!$F:$F,'Source'!$A:$A,"114 - IL online",'Source'!$B:$B,$A291)</f>
        <v>5</v>
      </c>
      <c r="E291" s="8" t="n">
        <f aca="false">D291*$J$5</f>
        <v>6.31578947368421</v>
      </c>
      <c r="F291" s="8" t="n">
        <f aca="false">E291-C291</f>
        <v>-3.68421052631579</v>
      </c>
      <c r="G291" s="9" t="n">
        <f aca="false">IF(AND(C291=0,E291=0),0,IF(C291=0,"New",(E291-C291)/C291))</f>
        <v>-0.368421052631579</v>
      </c>
      <c r="H291" s="8" t="n">
        <f aca="false">SUMIFS('Source'!$E:$E,'Source'!$A:$A,"114 - IL online",'Source'!$B:$B,$A291)</f>
        <v>1181.38</v>
      </c>
      <c r="I291" s="8" t="n">
        <f aca="false">SUMIFS('Source'!$G:$G,'Source'!$A:$A,"114 - IL online",'Source'!$B:$B,$A291)</f>
        <v>609.74</v>
      </c>
      <c r="J291" s="8" t="n">
        <f aca="false">I291*$J$5</f>
        <v>770.197894736842</v>
      </c>
      <c r="K291" s="8" t="n">
        <f aca="false">J291-H291</f>
        <v>-411.182105263158</v>
      </c>
      <c r="L291" s="9" t="n">
        <f aca="false">IF(AND(H291=0,J291=0),0,IF(H291=0,"New",(J291-H291)/H291))</f>
        <v>-0.348052366946417</v>
      </c>
      <c r="M291" s="7" t="str">
        <f aca="false">IF(AND(OR(C291&lt;&gt;0,H291&lt;&gt;0),D291=0,I291=0),"DROP",IF(AND(OR(D291&lt;&gt;0,I291&lt;&gt;0),C291=0,H291=0),"NEW",""))</f>
        <v/>
      </c>
    </row>
    <row r="292" customFormat="false" ht="15" hidden="false" customHeight="false" outlineLevel="0" collapsed="false">
      <c r="A292" s="7" t="s">
        <v>524</v>
      </c>
      <c r="B292" s="7" t="str">
        <f aca="false">IFERROR(INDEX('Source'!$C:$C,MATCH($A292,'Source'!$B:$B,0)),"")</f>
        <v>מישר כתפיים רחב+תמיכה לבית השח</v>
      </c>
      <c r="C292" s="8" t="n">
        <f aca="false">SUMIFS('Source'!$D:$D,'Source'!$A:$A,"114 - IL online",'Source'!$B:$B,$A292)</f>
        <v>12</v>
      </c>
      <c r="D292" s="8" t="n">
        <f aca="false">SUMIFS('Source'!$F:$F,'Source'!$A:$A,"114 - IL online",'Source'!$B:$B,$A292)</f>
        <v>10</v>
      </c>
      <c r="E292" s="8" t="n">
        <f aca="false">D292*$J$5</f>
        <v>12.6315789473684</v>
      </c>
      <c r="F292" s="8" t="n">
        <f aca="false">E292-C292</f>
        <v>0.631578947368421</v>
      </c>
      <c r="G292" s="9" t="n">
        <f aca="false">IF(AND(C292=0,E292=0),0,IF(C292=0,"New",(E292-C292)/C292))</f>
        <v>0.0526315789473684</v>
      </c>
      <c r="H292" s="8" t="n">
        <f aca="false">SUMIFS('Source'!$E:$E,'Source'!$A:$A,"114 - IL online",'Source'!$B:$B,$A292)</f>
        <v>4210.4</v>
      </c>
      <c r="I292" s="8" t="n">
        <f aca="false">SUMIFS('Source'!$G:$G,'Source'!$A:$A,"114 - IL online",'Source'!$B:$B,$A292)</f>
        <v>3641.13</v>
      </c>
      <c r="J292" s="8" t="n">
        <f aca="false">I292*$J$5</f>
        <v>4599.32210526316</v>
      </c>
      <c r="K292" s="8" t="n">
        <f aca="false">J292-H292</f>
        <v>388.922105263157</v>
      </c>
      <c r="L292" s="9" t="n">
        <f aca="false">IF(AND(H292=0,J292=0),0,IF(H292=0,"New",(J292-H292)/H292))</f>
        <v>0.0923717711531345</v>
      </c>
      <c r="M292" s="7" t="str">
        <f aca="false">IF(AND(OR(C292&lt;&gt;0,H292&lt;&gt;0),D292=0,I292=0),"DROP",IF(AND(OR(D292&lt;&gt;0,I292&lt;&gt;0),C292=0,H292=0),"NEW",""))</f>
        <v/>
      </c>
    </row>
    <row r="293" customFormat="false" ht="15" hidden="false" customHeight="false" outlineLevel="0" collapsed="false">
      <c r="A293" s="7" t="s">
        <v>397</v>
      </c>
      <c r="B293" s="7" t="str">
        <f aca="false">IFERROR(INDEX('Source'!$C:$C,MATCH($A293,'Source'!$B:$B,0)),"")</f>
        <v>חגורת שבר דו צדדית</v>
      </c>
      <c r="C293" s="8" t="n">
        <f aca="false">SUMIFS('Source'!$D:$D,'Source'!$A:$A,"114 - IL online",'Source'!$B:$B,$A293)</f>
        <v>1</v>
      </c>
      <c r="D293" s="8" t="n">
        <f aca="false">SUMIFS('Source'!$F:$F,'Source'!$A:$A,"114 - IL online",'Source'!$B:$B,$A293)</f>
        <v>0</v>
      </c>
      <c r="E293" s="8" t="n">
        <f aca="false">D293*$J$5</f>
        <v>0</v>
      </c>
      <c r="F293" s="8" t="n">
        <f aca="false">E293-C293</f>
        <v>-1</v>
      </c>
      <c r="G293" s="9" t="n">
        <f aca="false">IF(AND(C293=0,E293=0),0,IF(C293=0,"New",(E293-C293)/C293))</f>
        <v>-1</v>
      </c>
      <c r="H293" s="8" t="n">
        <f aca="false">SUMIFS('Source'!$E:$E,'Source'!$A:$A,"114 - IL online",'Source'!$B:$B,$A293)</f>
        <v>567.71</v>
      </c>
      <c r="I293" s="8" t="n">
        <f aca="false">SUMIFS('Source'!$G:$G,'Source'!$A:$A,"114 - IL online",'Source'!$B:$B,$A293)</f>
        <v>0</v>
      </c>
      <c r="J293" s="8" t="n">
        <f aca="false">I293*$J$5</f>
        <v>0</v>
      </c>
      <c r="K293" s="8" t="n">
        <f aca="false">J293-H293</f>
        <v>-567.71</v>
      </c>
      <c r="L293" s="9" t="n">
        <f aca="false">IF(AND(H293=0,J293=0),0,IF(H293=0,"New",(J293-H293)/H293))</f>
        <v>-1</v>
      </c>
      <c r="M293" s="7" t="str">
        <f aca="false">IF(AND(OR(C293&lt;&gt;0,H293&lt;&gt;0),D293=0,I293=0),"DROP",IF(AND(OR(D293&lt;&gt;0,I293&lt;&gt;0),C293=0,H293=0),"NEW",""))</f>
        <v>DROP</v>
      </c>
    </row>
    <row r="294" customFormat="false" ht="15" hidden="false" customHeight="false" outlineLevel="0" collapsed="false">
      <c r="A294" s="7" t="s">
        <v>1059</v>
      </c>
      <c r="B294" s="7" t="str">
        <f aca="false">IFERROR(INDEX('Source'!$C:$C,MATCH($A294,'Source'!$B:$B,0)),"")</f>
        <v>חגורת שבר שחור</v>
      </c>
      <c r="C294" s="8" t="n">
        <f aca="false">SUMIFS('Source'!$D:$D,'Source'!$A:$A,"114 - IL online",'Source'!$B:$B,$A294)</f>
        <v>0</v>
      </c>
      <c r="D294" s="8" t="n">
        <f aca="false">SUMIFS('Source'!$F:$F,'Source'!$A:$A,"114 - IL online",'Source'!$B:$B,$A294)</f>
        <v>1</v>
      </c>
      <c r="E294" s="8" t="n">
        <f aca="false">D294*$J$5</f>
        <v>1.26315789473684</v>
      </c>
      <c r="F294" s="8" t="n">
        <f aca="false">E294-C294</f>
        <v>1.26315789473684</v>
      </c>
      <c r="G294" s="9" t="str">
        <f aca="false">IF(AND(C294=0,E294=0),0,IF(C294=0,"New",(E294-C294)/C294))</f>
        <v>New</v>
      </c>
      <c r="H294" s="8" t="n">
        <f aca="false">SUMIFS('Source'!$E:$E,'Source'!$A:$A,"114 - IL online",'Source'!$B:$B,$A294)</f>
        <v>0</v>
      </c>
      <c r="I294" s="8" t="n">
        <f aca="false">SUMIFS('Source'!$G:$G,'Source'!$A:$A,"114 - IL online",'Source'!$B:$B,$A294)</f>
        <v>567.71</v>
      </c>
      <c r="J294" s="8" t="n">
        <f aca="false">I294*$J$5</f>
        <v>717.107368421053</v>
      </c>
      <c r="K294" s="8" t="n">
        <f aca="false">J294-H294</f>
        <v>717.107368421053</v>
      </c>
      <c r="L294" s="9" t="str">
        <f aca="false">IF(AND(H294=0,J294=0),0,IF(H294=0,"New",(J294-H294)/H294))</f>
        <v>New</v>
      </c>
      <c r="M294" s="7" t="str">
        <f aca="false">IF(AND(OR(C294&lt;&gt;0,H294&lt;&gt;0),D294=0,I294=0),"DROP",IF(AND(OR(D294&lt;&gt;0,I294&lt;&gt;0),C294=0,H294=0),"NEW",""))</f>
        <v>NEW</v>
      </c>
    </row>
    <row r="295" customFormat="false" ht="15" hidden="false" customHeight="false" outlineLevel="0" collapsed="false">
      <c r="A295" s="7" t="s">
        <v>656</v>
      </c>
      <c r="B295" s="7" t="str">
        <f aca="false">IFERROR(INDEX('Source'!$C:$C,MATCH($A295,'Source'!$B:$B,0)),"")</f>
        <v>חגורה למנותחי בית החזה</v>
      </c>
      <c r="C295" s="8" t="n">
        <f aca="false">SUMIFS('Source'!$D:$D,'Source'!$A:$A,"114 - IL online",'Source'!$B:$B,$A295)</f>
        <v>2</v>
      </c>
      <c r="D295" s="8" t="n">
        <f aca="false">SUMIFS('Source'!$F:$F,'Source'!$A:$A,"114 - IL online",'Source'!$B:$B,$A295)</f>
        <v>0</v>
      </c>
      <c r="E295" s="8" t="n">
        <f aca="false">D295*$J$5</f>
        <v>0</v>
      </c>
      <c r="F295" s="8" t="n">
        <f aca="false">E295-C295</f>
        <v>-2</v>
      </c>
      <c r="G295" s="9" t="n">
        <f aca="false">IF(AND(C295=0,E295=0),0,IF(C295=0,"New",(E295-C295)/C295))</f>
        <v>-1</v>
      </c>
      <c r="H295" s="8" t="n">
        <f aca="false">SUMIFS('Source'!$E:$E,'Source'!$A:$A,"114 - IL online",'Source'!$B:$B,$A295)</f>
        <v>567.62</v>
      </c>
      <c r="I295" s="8" t="n">
        <f aca="false">SUMIFS('Source'!$G:$G,'Source'!$A:$A,"114 - IL online",'Source'!$B:$B,$A295)</f>
        <v>0</v>
      </c>
      <c r="J295" s="8" t="n">
        <f aca="false">I295*$J$5</f>
        <v>0</v>
      </c>
      <c r="K295" s="8" t="n">
        <f aca="false">J295-H295</f>
        <v>-567.62</v>
      </c>
      <c r="L295" s="9" t="n">
        <f aca="false">IF(AND(H295=0,J295=0),0,IF(H295=0,"New",(J295-H295)/H295))</f>
        <v>-1</v>
      </c>
      <c r="M295" s="7" t="str">
        <f aca="false">IF(AND(OR(C295&lt;&gt;0,H295&lt;&gt;0),D295=0,I295=0),"DROP",IF(AND(OR(D295&lt;&gt;0,I295&lt;&gt;0),C295=0,H295=0),"NEW",""))</f>
        <v>DROP</v>
      </c>
    </row>
    <row r="296" customFormat="false" ht="15" hidden="false" customHeight="false" outlineLevel="0" collapsed="false">
      <c r="A296" s="7" t="s">
        <v>179</v>
      </c>
      <c r="B296" s="7" t="str">
        <f aca="false">IFERROR(INDEX('Source'!$C:$C,MATCH($A296,'Source'!$B:$B,0)),"")</f>
        <v>אצבעון מסיליקון</v>
      </c>
      <c r="C296" s="8" t="n">
        <f aca="false">SUMIFS('Source'!$D:$D,'Source'!$A:$A,"114 - IL online",'Source'!$B:$B,$A296)</f>
        <v>22</v>
      </c>
      <c r="D296" s="8" t="n">
        <f aca="false">SUMIFS('Source'!$F:$F,'Source'!$A:$A,"114 - IL online",'Source'!$B:$B,$A296)</f>
        <v>8</v>
      </c>
      <c r="E296" s="8" t="n">
        <f aca="false">D296*$J$5</f>
        <v>10.1052631578947</v>
      </c>
      <c r="F296" s="8" t="n">
        <f aca="false">E296-C296</f>
        <v>-11.8947368421053</v>
      </c>
      <c r="G296" s="9" t="n">
        <f aca="false">IF(AND(C296=0,E296=0),0,IF(C296=0,"New",(E296-C296)/C296))</f>
        <v>-0.54066985645933</v>
      </c>
      <c r="H296" s="8" t="n">
        <f aca="false">SUMIFS('Source'!$E:$E,'Source'!$A:$A,"114 - IL online",'Source'!$B:$B,$A296)</f>
        <v>884.38</v>
      </c>
      <c r="I296" s="8" t="n">
        <f aca="false">SUMIFS('Source'!$G:$G,'Source'!$A:$A,"114 - IL online",'Source'!$B:$B,$A296)</f>
        <v>319.24</v>
      </c>
      <c r="J296" s="8" t="n">
        <f aca="false">I296*$J$5</f>
        <v>403.250526315789</v>
      </c>
      <c r="K296" s="8" t="n">
        <f aca="false">J296-H296</f>
        <v>-481.129473684211</v>
      </c>
      <c r="L296" s="9" t="n">
        <f aca="false">IF(AND(H296=0,J296=0),0,IF(H296=0,"New",(J296-H296)/H296))</f>
        <v>-0.544030251344683</v>
      </c>
      <c r="M296" s="7" t="str">
        <f aca="false">IF(AND(OR(C296&lt;&gt;0,H296&lt;&gt;0),D296=0,I296=0),"DROP",IF(AND(OR(D296&lt;&gt;0,I296&lt;&gt;0),C296=0,H296=0),"NEW",""))</f>
        <v/>
      </c>
    </row>
    <row r="297" customFormat="false" ht="15" hidden="false" customHeight="false" outlineLevel="0" collapsed="false">
      <c r="A297" s="7" t="s">
        <v>624</v>
      </c>
      <c r="B297" s="7" t="str">
        <f aca="false">IFERROR(INDEX('Source'!$C:$C,MATCH($A297,'Source'!$B:$B,0)),"")</f>
        <v>מגן שוק רגיל</v>
      </c>
      <c r="C297" s="8" t="n">
        <f aca="false">SUMIFS('Source'!$D:$D,'Source'!$A:$A,"114 - IL online",'Source'!$B:$B,$A297)</f>
        <v>0</v>
      </c>
      <c r="D297" s="8" t="n">
        <f aca="false">SUMIFS('Source'!$F:$F,'Source'!$A:$A,"114 - IL online",'Source'!$B:$B,$A297)</f>
        <v>3</v>
      </c>
      <c r="E297" s="8" t="n">
        <f aca="false">D297*$J$5</f>
        <v>3.78947368421053</v>
      </c>
      <c r="F297" s="8" t="n">
        <f aca="false">E297-C297</f>
        <v>3.78947368421053</v>
      </c>
      <c r="G297" s="9" t="str">
        <f aca="false">IF(AND(C297=0,E297=0),0,IF(C297=0,"New",(E297-C297)/C297))</f>
        <v>New</v>
      </c>
      <c r="H297" s="8" t="n">
        <f aca="false">SUMIFS('Source'!$E:$E,'Source'!$A:$A,"114 - IL online",'Source'!$B:$B,$A297)</f>
        <v>0</v>
      </c>
      <c r="I297" s="8" t="n">
        <f aca="false">SUMIFS('Source'!$G:$G,'Source'!$A:$A,"114 - IL online",'Source'!$B:$B,$A297)</f>
        <v>565.01</v>
      </c>
      <c r="J297" s="8" t="n">
        <f aca="false">I297*$J$5</f>
        <v>713.696842105263</v>
      </c>
      <c r="K297" s="8" t="n">
        <f aca="false">J297-H297</f>
        <v>713.696842105263</v>
      </c>
      <c r="L297" s="9" t="str">
        <f aca="false">IF(AND(H297=0,J297=0),0,IF(H297=0,"New",(J297-H297)/H297))</f>
        <v>New</v>
      </c>
      <c r="M297" s="7" t="str">
        <f aca="false">IF(AND(OR(C297&lt;&gt;0,H297&lt;&gt;0),D297=0,I297=0),"DROP",IF(AND(OR(D297&lt;&gt;0,I297&lt;&gt;0),C297=0,H297=0),"NEW",""))</f>
        <v>NEW</v>
      </c>
    </row>
    <row r="298" customFormat="false" ht="15" hidden="false" customHeight="false" outlineLevel="0" collapsed="false">
      <c r="A298" s="7" t="s">
        <v>333</v>
      </c>
      <c r="B298" s="7" t="str">
        <f aca="false">IFERROR(INDEX('Source'!$C:$C,MATCH($A298,'Source'!$B:$B,0)),"")</f>
        <v>מדרס מתכוונן לגיל</v>
      </c>
      <c r="C298" s="8" t="n">
        <f aca="false">SUMIFS('Source'!$D:$D,'Source'!$A:$A,"114 - IL online",'Source'!$B:$B,$A298)</f>
        <v>13</v>
      </c>
      <c r="D298" s="8" t="n">
        <f aca="false">SUMIFS('Source'!$F:$F,'Source'!$A:$A,"114 - IL online",'Source'!$B:$B,$A298)</f>
        <v>9</v>
      </c>
      <c r="E298" s="8" t="n">
        <f aca="false">D298*$J$5</f>
        <v>11.3684210526316</v>
      </c>
      <c r="F298" s="8" t="n">
        <f aca="false">E298-C298</f>
        <v>-1.63157894736842</v>
      </c>
      <c r="G298" s="9" t="n">
        <f aca="false">IF(AND(C298=0,E298=0),0,IF(C298=0,"New",(E298-C298)/C298))</f>
        <v>-0.125506072874494</v>
      </c>
      <c r="H298" s="8" t="n">
        <f aca="false">SUMIFS('Source'!$E:$E,'Source'!$A:$A,"114 - IL online",'Source'!$B:$B,$A298)</f>
        <v>1939.76</v>
      </c>
      <c r="I298" s="8" t="n">
        <f aca="false">SUMIFS('Source'!$G:$G,'Source'!$A:$A,"114 - IL online",'Source'!$B:$B,$A298)</f>
        <v>1377.27</v>
      </c>
      <c r="J298" s="8" t="n">
        <f aca="false">I298*$J$5</f>
        <v>1739.70947368421</v>
      </c>
      <c r="K298" s="8" t="n">
        <f aca="false">J298-H298</f>
        <v>-200.05052631579</v>
      </c>
      <c r="L298" s="9" t="n">
        <f aca="false">IF(AND(H298=0,J298=0),0,IF(H298=0,"New",(J298-H298)/H298))</f>
        <v>-0.103131586544619</v>
      </c>
      <c r="M298" s="7" t="str">
        <f aca="false">IF(AND(OR(C298&lt;&gt;0,H298&lt;&gt;0),D298=0,I298=0),"DROP",IF(AND(OR(D298&lt;&gt;0,I298&lt;&gt;0),C298=0,H298=0),"NEW",""))</f>
        <v/>
      </c>
    </row>
    <row r="299" customFormat="false" ht="15" hidden="false" customHeight="false" outlineLevel="0" collapsed="false">
      <c r="A299" s="7" t="s">
        <v>98</v>
      </c>
      <c r="B299" s="7" t="str">
        <f aca="false">IFERROR(INDEX('Source'!$C:$C,MATCH($A299,'Source'!$B:$B,0)),"")</f>
        <v>חגורת גב אפורה</v>
      </c>
      <c r="C299" s="8" t="n">
        <f aca="false">SUMIFS('Source'!$D:$D,'Source'!$A:$A,"114 - IL online",'Source'!$B:$B,$A299)</f>
        <v>10</v>
      </c>
      <c r="D299" s="8" t="n">
        <f aca="false">SUMIFS('Source'!$F:$F,'Source'!$A:$A,"114 - IL online",'Source'!$B:$B,$A299)</f>
        <v>7</v>
      </c>
      <c r="E299" s="8" t="n">
        <f aca="false">D299*$J$5</f>
        <v>8.84210526315789</v>
      </c>
      <c r="F299" s="8" t="n">
        <f aca="false">E299-C299</f>
        <v>-1.15789473684211</v>
      </c>
      <c r="G299" s="9" t="n">
        <f aca="false">IF(AND(C299=0,E299=0),0,IF(C299=0,"New",(E299-C299)/C299))</f>
        <v>-0.115789473684211</v>
      </c>
      <c r="H299" s="8" t="n">
        <f aca="false">SUMIFS('Source'!$E:$E,'Source'!$A:$A,"114 - IL online",'Source'!$B:$B,$A299)</f>
        <v>1958.96</v>
      </c>
      <c r="I299" s="8" t="n">
        <f aca="false">SUMIFS('Source'!$G:$G,'Source'!$A:$A,"114 - IL online",'Source'!$B:$B,$A299)</f>
        <v>1397.74</v>
      </c>
      <c r="J299" s="8" t="n">
        <f aca="false">I299*$J$5</f>
        <v>1765.56631578947</v>
      </c>
      <c r="K299" s="8" t="n">
        <f aca="false">J299-H299</f>
        <v>-193.393684210527</v>
      </c>
      <c r="L299" s="9" t="n">
        <f aca="false">IF(AND(H299=0,J299=0),0,IF(H299=0,"New",(J299-H299)/H299))</f>
        <v>-0.0987226304827697</v>
      </c>
      <c r="M299" s="7" t="str">
        <f aca="false">IF(AND(OR(C299&lt;&gt;0,H299&lt;&gt;0),D299=0,I299=0),"DROP",IF(AND(OR(D299&lt;&gt;0,I299&lt;&gt;0),C299=0,H299=0),"NEW",""))</f>
        <v/>
      </c>
    </row>
    <row r="300" customFormat="false" ht="15" hidden="false" customHeight="false" outlineLevel="0" collapsed="false">
      <c r="A300" s="7" t="s">
        <v>679</v>
      </c>
      <c r="B300" s="7" t="str">
        <f aca="false">IFERROR(INDEX('Source'!$C:$C,MATCH($A300,'Source'!$B:$B,0)),"")</f>
        <v>חגורה אחרי ניתוח</v>
      </c>
      <c r="C300" s="8" t="n">
        <f aca="false">SUMIFS('Source'!$D:$D,'Source'!$A:$A,"114 - IL online",'Source'!$B:$B,$A300)</f>
        <v>12</v>
      </c>
      <c r="D300" s="8" t="n">
        <f aca="false">SUMIFS('Source'!$F:$F,'Source'!$A:$A,"114 - IL online",'Source'!$B:$B,$A300)</f>
        <v>14</v>
      </c>
      <c r="E300" s="8" t="n">
        <f aca="false">D300*$J$5</f>
        <v>17.6842105263158</v>
      </c>
      <c r="F300" s="8" t="n">
        <f aca="false">E300-C300</f>
        <v>5.68421052631579</v>
      </c>
      <c r="G300" s="9" t="n">
        <f aca="false">IF(AND(C300=0,E300=0),0,IF(C300=0,"New",(E300-C300)/C300))</f>
        <v>0.473684210526316</v>
      </c>
      <c r="H300" s="8" t="n">
        <f aca="false">SUMIFS('Source'!$E:$E,'Source'!$A:$A,"114 - IL online",'Source'!$B:$B,$A300)</f>
        <v>3470.66</v>
      </c>
      <c r="I300" s="8" t="n">
        <f aca="false">SUMIFS('Source'!$G:$G,'Source'!$A:$A,"114 - IL online",'Source'!$B:$B,$A300)</f>
        <v>4030.19</v>
      </c>
      <c r="J300" s="8" t="n">
        <f aca="false">I300*$J$5</f>
        <v>5090.76631578947</v>
      </c>
      <c r="K300" s="8" t="n">
        <f aca="false">J300-H300</f>
        <v>1620.10631578947</v>
      </c>
      <c r="L300" s="9" t="n">
        <f aca="false">IF(AND(H300=0,J300=0),0,IF(H300=0,"New",(J300-H300)/H300))</f>
        <v>0.466800641892168</v>
      </c>
      <c r="M300" s="7" t="str">
        <f aca="false">IF(AND(OR(C300&lt;&gt;0,H300&lt;&gt;0),D300=0,I300=0),"DROP",IF(AND(OR(D300&lt;&gt;0,I300&lt;&gt;0),C300=0,H300=0),"NEW",""))</f>
        <v/>
      </c>
    </row>
    <row r="301" customFormat="false" ht="15" hidden="false" customHeight="false" outlineLevel="0" collapsed="false">
      <c r="A301" s="7" t="s">
        <v>744</v>
      </c>
      <c r="B301" s="7" t="str">
        <f aca="false">IFERROR(INDEX('Source'!$C:$C,MATCH($A301,'Source'!$B:$B,0)),"")</f>
        <v>מגן ברך +חור לפיקה</v>
      </c>
      <c r="C301" s="8" t="n">
        <f aca="false">SUMIFS('Source'!$D:$D,'Source'!$A:$A,"114 - IL online",'Source'!$B:$B,$A301)</f>
        <v>5</v>
      </c>
      <c r="D301" s="8" t="n">
        <f aca="false">SUMIFS('Source'!$F:$F,'Source'!$A:$A,"114 - IL online",'Source'!$B:$B,$A301)</f>
        <v>2</v>
      </c>
      <c r="E301" s="8" t="n">
        <f aca="false">D301*$J$5</f>
        <v>2.52631578947368</v>
      </c>
      <c r="F301" s="8" t="n">
        <f aca="false">E301-C301</f>
        <v>-2.47368421052632</v>
      </c>
      <c r="G301" s="9" t="n">
        <f aca="false">IF(AND(C301=0,E301=0),0,IF(C301=0,"New",(E301-C301)/C301))</f>
        <v>-0.494736842105263</v>
      </c>
      <c r="H301" s="8" t="n">
        <f aca="false">SUMIFS('Source'!$E:$E,'Source'!$A:$A,"114 - IL online",'Source'!$B:$B,$A301)</f>
        <v>964.44</v>
      </c>
      <c r="I301" s="8" t="n">
        <f aca="false">SUMIFS('Source'!$G:$G,'Source'!$A:$A,"114 - IL online",'Source'!$B:$B,$A301)</f>
        <v>407.21</v>
      </c>
      <c r="J301" s="8" t="n">
        <f aca="false">I301*$J$5</f>
        <v>514.370526315789</v>
      </c>
      <c r="K301" s="8" t="n">
        <f aca="false">J301-H301</f>
        <v>-450.069473684211</v>
      </c>
      <c r="L301" s="9" t="n">
        <f aca="false">IF(AND(H301=0,J301=0),0,IF(H301=0,"New",(J301-H301)/H301))</f>
        <v>-0.46666404720274</v>
      </c>
      <c r="M301" s="7" t="str">
        <f aca="false">IF(AND(OR(C301&lt;&gt;0,H301&lt;&gt;0),D301=0,I301=0),"DROP",IF(AND(OR(D301&lt;&gt;0,I301&lt;&gt;0),C301=0,H301=0),"NEW",""))</f>
        <v/>
      </c>
    </row>
    <row r="302" customFormat="false" ht="15" hidden="false" customHeight="false" outlineLevel="0" collapsed="false">
      <c r="A302" s="7" t="s">
        <v>538</v>
      </c>
      <c r="B302" s="7" t="str">
        <f aca="false">IFERROR(INDEX('Source'!$C:$C,MATCH($A302,'Source'!$B:$B,0)),"")</f>
        <v>סד יד דו צדדי</v>
      </c>
      <c r="C302" s="8" t="n">
        <f aca="false">SUMIFS('Source'!$D:$D,'Source'!$A:$A,"114 - IL online",'Source'!$B:$B,$A302)</f>
        <v>1</v>
      </c>
      <c r="D302" s="8" t="n">
        <f aca="false">SUMIFS('Source'!$F:$F,'Source'!$A:$A,"114 - IL online",'Source'!$B:$B,$A302)</f>
        <v>4</v>
      </c>
      <c r="E302" s="8" t="n">
        <f aca="false">D302*$J$5</f>
        <v>5.05263157894737</v>
      </c>
      <c r="F302" s="8" t="n">
        <f aca="false">E302-C302</f>
        <v>4.05263157894737</v>
      </c>
      <c r="G302" s="9" t="n">
        <f aca="false">IF(AND(C302=0,E302=0),0,IF(C302=0,"New",(E302-C302)/C302))</f>
        <v>4.05263157894737</v>
      </c>
      <c r="H302" s="8" t="n">
        <f aca="false">SUMIFS('Source'!$E:$E,'Source'!$A:$A,"114 - IL online",'Source'!$B:$B,$A302)</f>
        <v>171.1</v>
      </c>
      <c r="I302" s="8" t="n">
        <f aca="false">SUMIFS('Source'!$G:$G,'Source'!$A:$A,"114 - IL online",'Source'!$B:$B,$A302)</f>
        <v>726.8</v>
      </c>
      <c r="J302" s="8" t="n">
        <f aca="false">I302*$J$5</f>
        <v>918.063157894737</v>
      </c>
      <c r="K302" s="8" t="n">
        <f aca="false">J302-H302</f>
        <v>746.963157894737</v>
      </c>
      <c r="L302" s="9" t="n">
        <f aca="false">IF(AND(H302=0,J302=0),0,IF(H302=0,"New",(J302-H302)/H302))</f>
        <v>4.36565258851395</v>
      </c>
      <c r="M302" s="7" t="str">
        <f aca="false">IF(AND(OR(C302&lt;&gt;0,H302&lt;&gt;0),D302=0,I302=0),"DROP",IF(AND(OR(D302&lt;&gt;0,I302&lt;&gt;0),C302=0,H302=0),"NEW",""))</f>
        <v/>
      </c>
    </row>
    <row r="303" customFormat="false" ht="15" hidden="false" customHeight="false" outlineLevel="0" collapsed="false">
      <c r="A303" s="7" t="s">
        <v>225</v>
      </c>
      <c r="B303" s="7" t="str">
        <f aca="false">IFERROR(INDEX('Source'!$C:$C,MATCH($A303,'Source'!$B:$B,0)),"")</f>
        <v>מגן קרסול+ עקב סגור+רצועות</v>
      </c>
      <c r="C303" s="8" t="n">
        <f aca="false">SUMIFS('Source'!$D:$D,'Source'!$A:$A,"114 - IL online",'Source'!$B:$B,$A303)</f>
        <v>18</v>
      </c>
      <c r="D303" s="8" t="n">
        <f aca="false">SUMIFS('Source'!$F:$F,'Source'!$A:$A,"114 - IL online",'Source'!$B:$B,$A303)</f>
        <v>12</v>
      </c>
      <c r="E303" s="8" t="n">
        <f aca="false">D303*$J$5</f>
        <v>15.1578947368421</v>
      </c>
      <c r="F303" s="8" t="n">
        <f aca="false">E303-C303</f>
        <v>-2.8421052631579</v>
      </c>
      <c r="G303" s="9" t="n">
        <f aca="false">IF(AND(C303=0,E303=0),0,IF(C303=0,"New",(E303-C303)/C303))</f>
        <v>-0.157894736842105</v>
      </c>
      <c r="H303" s="8" t="n">
        <f aca="false">SUMIFS('Source'!$E:$E,'Source'!$A:$A,"114 - IL online",'Source'!$B:$B,$A303)</f>
        <v>2013.67</v>
      </c>
      <c r="I303" s="8" t="n">
        <f aca="false">SUMIFS('Source'!$G:$G,'Source'!$A:$A,"114 - IL online",'Source'!$B:$B,$A303)</f>
        <v>1460.86</v>
      </c>
      <c r="J303" s="8" t="n">
        <f aca="false">I303*$J$5</f>
        <v>1845.29684210526</v>
      </c>
      <c r="K303" s="8" t="n">
        <f aca="false">J303-H303</f>
        <v>-168.373157894737</v>
      </c>
      <c r="L303" s="9" t="n">
        <f aca="false">IF(AND(H303=0,J303=0),0,IF(H303=0,"New",(J303-H303)/H303))</f>
        <v>-0.0836150699442993</v>
      </c>
      <c r="M303" s="7" t="str">
        <f aca="false">IF(AND(OR(C303&lt;&gt;0,H303&lt;&gt;0),D303=0,I303=0),"DROP",IF(AND(OR(D303&lt;&gt;0,I303&lt;&gt;0),C303=0,H303=0),"NEW",""))</f>
        <v/>
      </c>
    </row>
    <row r="304" customFormat="false" ht="15" hidden="false" customHeight="false" outlineLevel="0" collapsed="false">
      <c r="A304" s="7" t="s">
        <v>873</v>
      </c>
      <c r="B304" s="7" t="str">
        <f aca="false">IFERROR(INDEX('Source'!$C:$C,MATCH($A304,'Source'!$B:$B,0)),"")</f>
        <v>מגן כתף להמיפלגיה</v>
      </c>
      <c r="C304" s="8" t="n">
        <f aca="false">SUMIFS('Source'!$D:$D,'Source'!$A:$A,"114 - IL online",'Source'!$B:$B,$A304)</f>
        <v>1</v>
      </c>
      <c r="D304" s="8" t="n">
        <f aca="false">SUMIFS('Source'!$F:$F,'Source'!$A:$A,"114 - IL online",'Source'!$B:$B,$A304)</f>
        <v>0</v>
      </c>
      <c r="E304" s="8" t="n">
        <f aca="false">D304*$J$5</f>
        <v>0</v>
      </c>
      <c r="F304" s="8" t="n">
        <f aca="false">E304-C304</f>
        <v>-1</v>
      </c>
      <c r="G304" s="9" t="n">
        <f aca="false">IF(AND(C304=0,E304=0),0,IF(C304=0,"New",(E304-C304)/C304))</f>
        <v>-1</v>
      </c>
      <c r="H304" s="8" t="n">
        <f aca="false">SUMIFS('Source'!$E:$E,'Source'!$A:$A,"114 - IL online",'Source'!$B:$B,$A304)</f>
        <v>550.76</v>
      </c>
      <c r="I304" s="8" t="n">
        <f aca="false">SUMIFS('Source'!$G:$G,'Source'!$A:$A,"114 - IL online",'Source'!$B:$B,$A304)</f>
        <v>0</v>
      </c>
      <c r="J304" s="8" t="n">
        <f aca="false">I304*$J$5</f>
        <v>0</v>
      </c>
      <c r="K304" s="8" t="n">
        <f aca="false">J304-H304</f>
        <v>-550.76</v>
      </c>
      <c r="L304" s="9" t="n">
        <f aca="false">IF(AND(H304=0,J304=0),0,IF(H304=0,"New",(J304-H304)/H304))</f>
        <v>-1</v>
      </c>
      <c r="M304" s="7" t="str">
        <f aca="false">IF(AND(OR(C304&lt;&gt;0,H304&lt;&gt;0),D304=0,I304=0),"DROP",IF(AND(OR(D304&lt;&gt;0,I304&lt;&gt;0),C304=0,H304=0),"NEW",""))</f>
        <v>DROP</v>
      </c>
    </row>
    <row r="305" customFormat="false" ht="15" hidden="false" customHeight="false" outlineLevel="0" collapsed="false">
      <c r="A305" s="7" t="s">
        <v>1060</v>
      </c>
      <c r="B305" s="7" t="str">
        <f aca="false">IFERROR(INDEX('Source'!$C:$C,MATCH($A305,'Source'!$B:$B,0)),"")</f>
        <v>מגן כתף להמיפלגיה</v>
      </c>
      <c r="C305" s="8" t="n">
        <f aca="false">SUMIFS('Source'!$D:$D,'Source'!$A:$A,"114 - IL online",'Source'!$B:$B,$A305)</f>
        <v>1</v>
      </c>
      <c r="D305" s="8" t="n">
        <f aca="false">SUMIFS('Source'!$F:$F,'Source'!$A:$A,"114 - IL online",'Source'!$B:$B,$A305)</f>
        <v>0</v>
      </c>
      <c r="E305" s="8" t="n">
        <f aca="false">D305*$J$5</f>
        <v>0</v>
      </c>
      <c r="F305" s="8" t="n">
        <f aca="false">E305-C305</f>
        <v>-1</v>
      </c>
      <c r="G305" s="9" t="n">
        <f aca="false">IF(AND(C305=0,E305=0),0,IF(C305=0,"New",(E305-C305)/C305))</f>
        <v>-1</v>
      </c>
      <c r="H305" s="8" t="n">
        <f aca="false">SUMIFS('Source'!$E:$E,'Source'!$A:$A,"114 - IL online",'Source'!$B:$B,$A305)</f>
        <v>550.76</v>
      </c>
      <c r="I305" s="8" t="n">
        <f aca="false">SUMIFS('Source'!$G:$G,'Source'!$A:$A,"114 - IL online",'Source'!$B:$B,$A305)</f>
        <v>0</v>
      </c>
      <c r="J305" s="8" t="n">
        <f aca="false">I305*$J$5</f>
        <v>0</v>
      </c>
      <c r="K305" s="8" t="n">
        <f aca="false">J305-H305</f>
        <v>-550.76</v>
      </c>
      <c r="L305" s="9" t="n">
        <f aca="false">IF(AND(H305=0,J305=0),0,IF(H305=0,"New",(J305-H305)/H305))</f>
        <v>-1</v>
      </c>
      <c r="M305" s="7" t="str">
        <f aca="false">IF(AND(OR(C305&lt;&gt;0,H305&lt;&gt;0),D305=0,I305=0),"DROP",IF(AND(OR(D305&lt;&gt;0,I305&lt;&gt;0),C305=0,H305=0),"NEW",""))</f>
        <v>DROP</v>
      </c>
    </row>
    <row r="306" customFormat="false" ht="15" hidden="false" customHeight="false" outlineLevel="0" collapsed="false">
      <c r="A306" s="7" t="s">
        <v>446</v>
      </c>
      <c r="B306" s="7" t="str">
        <f aca="false">IFERROR(INDEX('Source'!$C:$C,MATCH($A306,'Source'!$B:$B,0)),"")</f>
        <v>טייפ חבישה לספורט בז'</v>
      </c>
      <c r="C306" s="8" t="n">
        <f aca="false">SUMIFS('Source'!$D:$D,'Source'!$A:$A,"114 - IL online",'Source'!$B:$B,$A306)</f>
        <v>29</v>
      </c>
      <c r="D306" s="8" t="n">
        <f aca="false">SUMIFS('Source'!$F:$F,'Source'!$A:$A,"114 - IL online",'Source'!$B:$B,$A306)</f>
        <v>46</v>
      </c>
      <c r="E306" s="8" t="n">
        <f aca="false">D306*$J$5</f>
        <v>58.1052631578947</v>
      </c>
      <c r="F306" s="8" t="n">
        <f aca="false">E306-C306</f>
        <v>29.1052631578947</v>
      </c>
      <c r="G306" s="9" t="n">
        <f aca="false">IF(AND(C306=0,E306=0),0,IF(C306=0,"New",(E306-C306)/C306))</f>
        <v>1.00362976406534</v>
      </c>
      <c r="H306" s="8" t="n">
        <f aca="false">SUMIFS('Source'!$E:$E,'Source'!$A:$A,"114 - IL online",'Source'!$B:$B,$A306)</f>
        <v>742.52</v>
      </c>
      <c r="I306" s="8" t="n">
        <f aca="false">SUMIFS('Source'!$G:$G,'Source'!$A:$A,"114 - IL online",'Source'!$B:$B,$A306)</f>
        <v>1293.06</v>
      </c>
      <c r="J306" s="8" t="n">
        <f aca="false">I306*$J$5</f>
        <v>1633.33894736842</v>
      </c>
      <c r="K306" s="8" t="n">
        <f aca="false">J306-H306</f>
        <v>890.818947368421</v>
      </c>
      <c r="L306" s="9" t="n">
        <f aca="false">IF(AND(H306=0,J306=0),0,IF(H306=0,"New",(J306-H306)/H306))</f>
        <v>1.19972384227822</v>
      </c>
      <c r="M306" s="7" t="str">
        <f aca="false">IF(AND(OR(C306&lt;&gt;0,H306&lt;&gt;0),D306=0,I306=0),"DROP",IF(AND(OR(D306&lt;&gt;0,I306&lt;&gt;0),C306=0,H306=0),"NEW",""))</f>
        <v/>
      </c>
    </row>
    <row r="307" customFormat="false" ht="15" hidden="false" customHeight="false" outlineLevel="0" collapsed="false">
      <c r="A307" s="7" t="s">
        <v>299</v>
      </c>
      <c r="B307" s="7" t="str">
        <f aca="false">IFERROR(INDEX('Source'!$C:$C,MATCH($A307,'Source'!$B:$B,0)),"")</f>
        <v>מישר כתפיים</v>
      </c>
      <c r="C307" s="8" t="n">
        <f aca="false">SUMIFS('Source'!$D:$D,'Source'!$A:$A,"114 - IL online",'Source'!$B:$B,$A307)</f>
        <v>7</v>
      </c>
      <c r="D307" s="8" t="n">
        <f aca="false">SUMIFS('Source'!$F:$F,'Source'!$A:$A,"114 - IL online",'Source'!$B:$B,$A307)</f>
        <v>5</v>
      </c>
      <c r="E307" s="8" t="n">
        <f aca="false">D307*$J$5</f>
        <v>6.31578947368421</v>
      </c>
      <c r="F307" s="8" t="n">
        <f aca="false">E307-C307</f>
        <v>-0.684210526315789</v>
      </c>
      <c r="G307" s="9" t="n">
        <f aca="false">IF(AND(C307=0,E307=0),0,IF(C307=0,"New",(E307-C307)/C307))</f>
        <v>-0.0977443609022556</v>
      </c>
      <c r="H307" s="8" t="n">
        <f aca="false">SUMIFS('Source'!$E:$E,'Source'!$A:$A,"114 - IL online",'Source'!$B:$B,$A307)</f>
        <v>1912.61</v>
      </c>
      <c r="I307" s="8" t="n">
        <f aca="false">SUMIFS('Source'!$G:$G,'Source'!$A:$A,"114 - IL online",'Source'!$B:$B,$A307)</f>
        <v>1364.02</v>
      </c>
      <c r="J307" s="8" t="n">
        <f aca="false">I307*$J$5</f>
        <v>1722.97263157895</v>
      </c>
      <c r="K307" s="8" t="n">
        <f aca="false">J307-H307</f>
        <v>-189.637368421053</v>
      </c>
      <c r="L307" s="9" t="n">
        <f aca="false">IF(AND(H307=0,J307=0),0,IF(H307=0,"New",(J307-H307)/H307))</f>
        <v>-0.0991510911377921</v>
      </c>
      <c r="M307" s="7" t="str">
        <f aca="false">IF(AND(OR(C307&lt;&gt;0,H307&lt;&gt;0),D307=0,I307=0),"DROP",IF(AND(OR(D307&lt;&gt;0,I307&lt;&gt;0),C307=0,H307=0),"NEW",""))</f>
        <v/>
      </c>
    </row>
    <row r="308" customFormat="false" ht="15" hidden="false" customHeight="false" outlineLevel="0" collapsed="false">
      <c r="A308" s="7" t="s">
        <v>447</v>
      </c>
      <c r="B308" s="7" t="str">
        <f aca="false">IFERROR(INDEX('Source'!$C:$C,MATCH($A308,'Source'!$B:$B,0)),"")</f>
        <v>חגורה אוורירית איטלקית</v>
      </c>
      <c r="C308" s="8" t="n">
        <f aca="false">SUMIFS('Source'!$D:$D,'Source'!$A:$A,"114 - IL online",'Source'!$B:$B,$A308)</f>
        <v>5</v>
      </c>
      <c r="D308" s="8" t="n">
        <f aca="false">SUMIFS('Source'!$F:$F,'Source'!$A:$A,"114 - IL online",'Source'!$B:$B,$A308)</f>
        <v>4</v>
      </c>
      <c r="E308" s="8" t="n">
        <f aca="false">D308*$J$5</f>
        <v>5.05263157894737</v>
      </c>
      <c r="F308" s="8" t="n">
        <f aca="false">E308-C308</f>
        <v>0.0526315789473681</v>
      </c>
      <c r="G308" s="9" t="n">
        <f aca="false">IF(AND(C308=0,E308=0),0,IF(C308=0,"New",(E308-C308)/C308))</f>
        <v>0.0105263157894736</v>
      </c>
      <c r="H308" s="8" t="n">
        <f aca="false">SUMIFS('Source'!$E:$E,'Source'!$A:$A,"114 - IL online",'Source'!$B:$B,$A308)</f>
        <v>2301.28</v>
      </c>
      <c r="I308" s="8" t="n">
        <f aca="false">SUMIFS('Source'!$G:$G,'Source'!$A:$A,"114 - IL online",'Source'!$B:$B,$A308)</f>
        <v>1755.62</v>
      </c>
      <c r="J308" s="8" t="n">
        <f aca="false">I308*$J$5</f>
        <v>2217.62526315789</v>
      </c>
      <c r="K308" s="8" t="n">
        <f aca="false">J308-H308</f>
        <v>-83.6547368421057</v>
      </c>
      <c r="L308" s="9" t="n">
        <f aca="false">IF(AND(H308=0,J308=0),0,IF(H308=0,"New",(J308-H308)/H308))</f>
        <v>-0.0363513943727428</v>
      </c>
      <c r="M308" s="7" t="str">
        <f aca="false">IF(AND(OR(C308&lt;&gt;0,H308&lt;&gt;0),D308=0,I308=0),"DROP",IF(AND(OR(D308&lt;&gt;0,I308&lt;&gt;0),C308=0,H308=0),"NEW",""))</f>
        <v/>
      </c>
    </row>
    <row r="309" customFormat="false" ht="15" hidden="false" customHeight="false" outlineLevel="0" collapsed="false">
      <c r="A309" s="7" t="s">
        <v>177</v>
      </c>
      <c r="B309" s="7" t="str">
        <f aca="false">IFERROR(INDEX('Source'!$C:$C,MATCH($A309,'Source'!$B:$B,0)),"")</f>
        <v>מגן קרסול פתוח</v>
      </c>
      <c r="C309" s="8" t="n">
        <f aca="false">SUMIFS('Source'!$D:$D,'Source'!$A:$A,"114 - IL online",'Source'!$B:$B,$A309)</f>
        <v>1</v>
      </c>
      <c r="D309" s="8" t="n">
        <f aca="false">SUMIFS('Source'!$F:$F,'Source'!$A:$A,"114 - IL online",'Source'!$B:$B,$A309)</f>
        <v>11</v>
      </c>
      <c r="E309" s="8" t="n">
        <f aca="false">D309*$J$5</f>
        <v>13.8947368421053</v>
      </c>
      <c r="F309" s="8" t="n">
        <f aca="false">E309-C309</f>
        <v>12.8947368421053</v>
      </c>
      <c r="G309" s="9" t="n">
        <f aca="false">IF(AND(C309=0,E309=0),0,IF(C309=0,"New",(E309-C309)/C309))</f>
        <v>12.8947368421053</v>
      </c>
      <c r="H309" s="8" t="n">
        <f aca="false">SUMIFS('Source'!$E:$E,'Source'!$A:$A,"114 - IL online",'Source'!$B:$B,$A309)</f>
        <v>47.47</v>
      </c>
      <c r="I309" s="8" t="n">
        <f aca="false">SUMIFS('Source'!$G:$G,'Source'!$A:$A,"114 - IL online",'Source'!$B:$B,$A309)</f>
        <v>591.63</v>
      </c>
      <c r="J309" s="8" t="n">
        <f aca="false">I309*$J$5</f>
        <v>747.322105263158</v>
      </c>
      <c r="K309" s="8" t="n">
        <f aca="false">J309-H309</f>
        <v>699.852105263158</v>
      </c>
      <c r="L309" s="9" t="n">
        <f aca="false">IF(AND(H309=0,J309=0),0,IF(H309=0,"New",(J309-H309)/H309))</f>
        <v>14.7430399254931</v>
      </c>
      <c r="M309" s="7" t="str">
        <f aca="false">IF(AND(OR(C309&lt;&gt;0,H309&lt;&gt;0),D309=0,I309=0),"DROP",IF(AND(OR(D309&lt;&gt;0,I309&lt;&gt;0),C309=0,H309=0),"NEW",""))</f>
        <v/>
      </c>
    </row>
    <row r="310" customFormat="false" ht="15" hidden="false" customHeight="false" outlineLevel="0" collapsed="false">
      <c r="A310" s="7" t="s">
        <v>559</v>
      </c>
      <c r="B310" s="7" t="str">
        <f aca="false">IFERROR(INDEX('Source'!$C:$C,MATCH($A310,'Source'!$B:$B,0)),"")</f>
        <v>חגורה לשבר טבור</v>
      </c>
      <c r="C310" s="8" t="n">
        <f aca="false">SUMIFS('Source'!$D:$D,'Source'!$A:$A,"114 - IL online",'Source'!$B:$B,$A310)</f>
        <v>3</v>
      </c>
      <c r="D310" s="8" t="n">
        <f aca="false">SUMIFS('Source'!$F:$F,'Source'!$A:$A,"114 - IL online",'Source'!$B:$B,$A310)</f>
        <v>1</v>
      </c>
      <c r="E310" s="8" t="n">
        <f aca="false">D310*$J$5</f>
        <v>1.26315789473684</v>
      </c>
      <c r="F310" s="8" t="n">
        <f aca="false">E310-C310</f>
        <v>-1.73684210526316</v>
      </c>
      <c r="G310" s="9" t="n">
        <f aca="false">IF(AND(C310=0,E310=0),0,IF(C310=0,"New",(E310-C310)/C310))</f>
        <v>-0.578947368421053</v>
      </c>
      <c r="H310" s="8" t="n">
        <f aca="false">SUMIFS('Source'!$E:$E,'Source'!$A:$A,"114 - IL online",'Source'!$B:$B,$A310)</f>
        <v>823.05</v>
      </c>
      <c r="I310" s="8" t="n">
        <f aca="false">SUMIFS('Source'!$G:$G,'Source'!$A:$A,"114 - IL online",'Source'!$B:$B,$A310)</f>
        <v>283.81</v>
      </c>
      <c r="J310" s="8" t="n">
        <f aca="false">I310*$J$5</f>
        <v>358.496842105263</v>
      </c>
      <c r="K310" s="8" t="n">
        <f aca="false">J310-H310</f>
        <v>-464.553157894737</v>
      </c>
      <c r="L310" s="9" t="n">
        <f aca="false">IF(AND(H310=0,J310=0),0,IF(H310=0,"New",(J310-H310)/H310))</f>
        <v>-0.564428841376267</v>
      </c>
      <c r="M310" s="7" t="str">
        <f aca="false">IF(AND(OR(C310&lt;&gt;0,H310&lt;&gt;0),D310=0,I310=0),"DROP",IF(AND(OR(D310&lt;&gt;0,I310&lt;&gt;0),C310=0,H310=0),"NEW",""))</f>
        <v/>
      </c>
    </row>
    <row r="311" customFormat="false" ht="15" hidden="false" customHeight="false" outlineLevel="0" collapsed="false">
      <c r="A311" s="7" t="s">
        <v>436</v>
      </c>
      <c r="B311" s="7" t="str">
        <f aca="false">IFERROR(INDEX('Source'!$C:$C,MATCH($A311,'Source'!$B:$B,0)),"")</f>
        <v>חגורת שבר דו צדדית</v>
      </c>
      <c r="C311" s="8" t="n">
        <f aca="false">SUMIFS('Source'!$D:$D,'Source'!$A:$A,"114 - IL online",'Source'!$B:$B,$A311)</f>
        <v>3</v>
      </c>
      <c r="D311" s="8" t="n">
        <f aca="false">SUMIFS('Source'!$F:$F,'Source'!$A:$A,"114 - IL online",'Source'!$B:$B,$A311)</f>
        <v>2</v>
      </c>
      <c r="E311" s="8" t="n">
        <f aca="false">D311*$J$5</f>
        <v>2.52631578947368</v>
      </c>
      <c r="F311" s="8" t="n">
        <f aca="false">E311-C311</f>
        <v>-0.473684210526316</v>
      </c>
      <c r="G311" s="9" t="n">
        <f aca="false">IF(AND(C311=0,E311=0),0,IF(C311=0,"New",(E311-C311)/C311))</f>
        <v>-0.157894736842105</v>
      </c>
      <c r="H311" s="8" t="n">
        <f aca="false">SUMIFS('Source'!$E:$E,'Source'!$A:$A,"114 - IL online",'Source'!$B:$B,$A311)</f>
        <v>1615.09</v>
      </c>
      <c r="I311" s="8" t="n">
        <f aca="false">SUMIFS('Source'!$G:$G,'Source'!$A:$A,"114 - IL online",'Source'!$B:$B,$A311)</f>
        <v>1078.65</v>
      </c>
      <c r="J311" s="8" t="n">
        <f aca="false">I311*$J$5</f>
        <v>1362.5052631579</v>
      </c>
      <c r="K311" s="8" t="n">
        <f aca="false">J311-H311</f>
        <v>-252.584736842105</v>
      </c>
      <c r="L311" s="9" t="n">
        <f aca="false">IF(AND(H311=0,J311=0),0,IF(H311=0,"New",(J311-H311)/H311))</f>
        <v>-0.156390502598682</v>
      </c>
      <c r="M311" s="7" t="str">
        <f aca="false">IF(AND(OR(C311&lt;&gt;0,H311&lt;&gt;0),D311=0,I311=0),"DROP",IF(AND(OR(D311&lt;&gt;0,I311&lt;&gt;0),C311=0,H311=0),"NEW",""))</f>
        <v/>
      </c>
    </row>
    <row r="312" customFormat="false" ht="15" hidden="false" customHeight="false" outlineLevel="0" collapsed="false">
      <c r="A312" s="7" t="s">
        <v>406</v>
      </c>
      <c r="B312" s="7" t="str">
        <f aca="false">IFERROR(INDEX('Source'!$C:$C,MATCH($A312,'Source'!$B:$B,0)),"")</f>
        <v>מגן ירך</v>
      </c>
      <c r="C312" s="8" t="n">
        <f aca="false">SUMIFS('Source'!$D:$D,'Source'!$A:$A,"114 - IL online",'Source'!$B:$B,$A312)</f>
        <v>33</v>
      </c>
      <c r="D312" s="8" t="n">
        <f aca="false">SUMIFS('Source'!$F:$F,'Source'!$A:$A,"114 - IL online",'Source'!$B:$B,$A312)</f>
        <v>37</v>
      </c>
      <c r="E312" s="8" t="n">
        <f aca="false">D312*$J$5</f>
        <v>46.7368421052632</v>
      </c>
      <c r="F312" s="8" t="n">
        <f aca="false">E312-C312</f>
        <v>13.7368421052632</v>
      </c>
      <c r="G312" s="9" t="n">
        <f aca="false">IF(AND(C312=0,E312=0),0,IF(C312=0,"New",(E312-C312)/C312))</f>
        <v>0.416267942583732</v>
      </c>
      <c r="H312" s="8" t="n">
        <f aca="false">SUMIFS('Source'!$E:$E,'Source'!$A:$A,"114 - IL online",'Source'!$B:$B,$A312)</f>
        <v>3431.61</v>
      </c>
      <c r="I312" s="8" t="n">
        <f aca="false">SUMIFS('Source'!$G:$G,'Source'!$A:$A,"114 - IL online",'Source'!$B:$B,$A312)</f>
        <v>3962.6</v>
      </c>
      <c r="J312" s="8" t="n">
        <f aca="false">I312*$J$5</f>
        <v>5005.38947368421</v>
      </c>
      <c r="K312" s="8" t="n">
        <f aca="false">J312-H312</f>
        <v>1573.77947368421</v>
      </c>
      <c r="L312" s="9" t="n">
        <f aca="false">IF(AND(H312=0,J312=0),0,IF(H312=0,"New",(J312-H312)/H312))</f>
        <v>0.458612567769709</v>
      </c>
      <c r="M312" s="7" t="str">
        <f aca="false">IF(AND(OR(C312&lt;&gt;0,H312&lt;&gt;0),D312=0,I312=0),"DROP",IF(AND(OR(D312&lt;&gt;0,I312&lt;&gt;0),C312=0,H312=0),"NEW",""))</f>
        <v/>
      </c>
    </row>
    <row r="313" customFormat="false" ht="15" hidden="false" customHeight="false" outlineLevel="0" collapsed="false">
      <c r="A313" s="7" t="s">
        <v>164</v>
      </c>
      <c r="B313" s="7" t="str">
        <f aca="false">IFERROR(INDEX('Source'!$C:$C,MATCH($A313,'Source'!$B:$B,0)),"")</f>
        <v>אצבעון מפלסטיק  ליד</v>
      </c>
      <c r="C313" s="8" t="n">
        <f aca="false">SUMIFS('Source'!$D:$D,'Source'!$A:$A,"114 - IL online",'Source'!$B:$B,$A313)</f>
        <v>27</v>
      </c>
      <c r="D313" s="8" t="n">
        <f aca="false">SUMIFS('Source'!$F:$F,'Source'!$A:$A,"114 - IL online",'Source'!$B:$B,$A313)</f>
        <v>11</v>
      </c>
      <c r="E313" s="8" t="n">
        <f aca="false">D313*$J$5</f>
        <v>13.8947368421053</v>
      </c>
      <c r="F313" s="8" t="n">
        <f aca="false">E313-C313</f>
        <v>-13.1052631578947</v>
      </c>
      <c r="G313" s="9" t="n">
        <f aca="false">IF(AND(C313=0,E313=0),0,IF(C313=0,"New",(E313-C313)/C313))</f>
        <v>-0.485380116959064</v>
      </c>
      <c r="H313" s="8" t="n">
        <f aca="false">SUMIFS('Source'!$E:$E,'Source'!$A:$A,"114 - IL online",'Source'!$B:$B,$A313)</f>
        <v>916.47</v>
      </c>
      <c r="I313" s="8" t="n">
        <f aca="false">SUMIFS('Source'!$G:$G,'Source'!$A:$A,"114 - IL online",'Source'!$B:$B,$A313)</f>
        <v>389.04</v>
      </c>
      <c r="J313" s="8" t="n">
        <f aca="false">I313*$J$5</f>
        <v>491.418947368421</v>
      </c>
      <c r="K313" s="8" t="n">
        <f aca="false">J313-H313</f>
        <v>-425.051052631579</v>
      </c>
      <c r="L313" s="9" t="n">
        <f aca="false">IF(AND(H313=0,J313=0),0,IF(H313=0,"New",(J313-H313)/H313))</f>
        <v>-0.463791561787706</v>
      </c>
      <c r="M313" s="7" t="str">
        <f aca="false">IF(AND(OR(C313&lt;&gt;0,H313&lt;&gt;0),D313=0,I313=0),"DROP",IF(AND(OR(D313&lt;&gt;0,I313&lt;&gt;0),C313=0,H313=0),"NEW",""))</f>
        <v/>
      </c>
    </row>
    <row r="314" customFormat="false" ht="15" hidden="false" customHeight="false" outlineLevel="0" collapsed="false">
      <c r="A314" s="7" t="s">
        <v>404</v>
      </c>
      <c r="B314" s="7" t="str">
        <f aca="false">IFERROR(INDEX('Source'!$C:$C,MATCH($A314,'Source'!$B:$B,0)),"")</f>
        <v>גרבי נוחות חורף לבן</v>
      </c>
      <c r="C314" s="8" t="n">
        <f aca="false">SUMIFS('Source'!$D:$D,'Source'!$A:$A,"114 - IL online",'Source'!$B:$B,$A314)</f>
        <v>14</v>
      </c>
      <c r="D314" s="8" t="n">
        <f aca="false">SUMIFS('Source'!$F:$F,'Source'!$A:$A,"114 - IL online",'Source'!$B:$B,$A314)</f>
        <v>4</v>
      </c>
      <c r="E314" s="8" t="n">
        <f aca="false">D314*$J$5</f>
        <v>5.05263157894737</v>
      </c>
      <c r="F314" s="8" t="n">
        <f aca="false">E314-C314</f>
        <v>-8.94736842105263</v>
      </c>
      <c r="G314" s="9" t="n">
        <f aca="false">IF(AND(C314=0,E314=0),0,IF(C314=0,"New",(E314-C314)/C314))</f>
        <v>-0.639097744360902</v>
      </c>
      <c r="H314" s="8" t="n">
        <f aca="false">SUMIFS('Source'!$E:$E,'Source'!$A:$A,"114 - IL online",'Source'!$B:$B,$A314)</f>
        <v>725.3</v>
      </c>
      <c r="I314" s="8" t="n">
        <f aca="false">SUMIFS('Source'!$G:$G,'Source'!$A:$A,"114 - IL online",'Source'!$B:$B,$A314)</f>
        <v>203.12</v>
      </c>
      <c r="J314" s="8" t="n">
        <f aca="false">I314*$J$5</f>
        <v>256.572631578947</v>
      </c>
      <c r="K314" s="8" t="n">
        <f aca="false">J314-H314</f>
        <v>-468.727368421053</v>
      </c>
      <c r="L314" s="9" t="n">
        <f aca="false">IF(AND(H314=0,J314=0),0,IF(H314=0,"New",(J314-H314)/H314))</f>
        <v>-0.646253093093965</v>
      </c>
      <c r="M314" s="7" t="str">
        <f aca="false">IF(AND(OR(C314&lt;&gt;0,H314&lt;&gt;0),D314=0,I314=0),"DROP",IF(AND(OR(D314&lt;&gt;0,I314&lt;&gt;0),C314=0,H314=0),"NEW",""))</f>
        <v/>
      </c>
    </row>
    <row r="315" customFormat="false" ht="15" hidden="false" customHeight="false" outlineLevel="0" collapsed="false">
      <c r="A315" s="7" t="s">
        <v>375</v>
      </c>
      <c r="B315" s="7" t="str">
        <f aca="false">IFERROR(INDEX('Source'!$C:$C,MATCH($A315,'Source'!$B:$B,0)),"")</f>
        <v>חגורת שבר דו צדדית</v>
      </c>
      <c r="C315" s="8" t="n">
        <f aca="false">SUMIFS('Source'!$D:$D,'Source'!$A:$A,"114 - IL online",'Source'!$B:$B,$A315)</f>
        <v>1</v>
      </c>
      <c r="D315" s="8" t="n">
        <f aca="false">SUMIFS('Source'!$F:$F,'Source'!$A:$A,"114 - IL online",'Source'!$B:$B,$A315)</f>
        <v>2</v>
      </c>
      <c r="E315" s="8" t="n">
        <f aca="false">D315*$J$5</f>
        <v>2.52631578947368</v>
      </c>
      <c r="F315" s="8" t="n">
        <f aca="false">E315-C315</f>
        <v>1.52631578947368</v>
      </c>
      <c r="G315" s="9" t="n">
        <f aca="false">IF(AND(C315=0,E315=0),0,IF(C315=0,"New",(E315-C315)/C315))</f>
        <v>1.52631578947368</v>
      </c>
      <c r="H315" s="8" t="n">
        <f aca="false">SUMIFS('Source'!$E:$E,'Source'!$A:$A,"114 - IL online",'Source'!$B:$B,$A315)</f>
        <v>567.71</v>
      </c>
      <c r="I315" s="8" t="n">
        <f aca="false">SUMIFS('Source'!$G:$G,'Source'!$A:$A,"114 - IL online",'Source'!$B:$B,$A315)</f>
        <v>1078.65</v>
      </c>
      <c r="J315" s="8" t="n">
        <f aca="false">I315*$J$5</f>
        <v>1362.5052631579</v>
      </c>
      <c r="K315" s="8" t="n">
        <f aca="false">J315-H315</f>
        <v>794.795263157895</v>
      </c>
      <c r="L315" s="9" t="n">
        <f aca="false">IF(AND(H315=0,J315=0),0,IF(H315=0,"New",(J315-H315)/H315))</f>
        <v>1.40000222500554</v>
      </c>
      <c r="M315" s="7" t="str">
        <f aca="false">IF(AND(OR(C315&lt;&gt;0,H315&lt;&gt;0),D315=0,I315=0),"DROP",IF(AND(OR(D315&lt;&gt;0,I315&lt;&gt;0),C315=0,H315=0),"NEW",""))</f>
        <v/>
      </c>
    </row>
    <row r="316" customFormat="false" ht="15" hidden="false" customHeight="false" outlineLevel="0" collapsed="false">
      <c r="A316" s="7" t="s">
        <v>518</v>
      </c>
      <c r="B316" s="7" t="str">
        <f aca="false">IFERROR(INDEX('Source'!$C:$C,MATCH($A316,'Source'!$B:$B,0)),"")</f>
        <v>חגורת בטן</v>
      </c>
      <c r="C316" s="8" t="n">
        <f aca="false">SUMIFS('Source'!$D:$D,'Source'!$A:$A,"114 - IL online",'Source'!$B:$B,$A316)</f>
        <v>0</v>
      </c>
      <c r="D316" s="8" t="n">
        <f aca="false">SUMIFS('Source'!$F:$F,'Source'!$A:$A,"114 - IL online",'Source'!$B:$B,$A316)</f>
        <v>2</v>
      </c>
      <c r="E316" s="8" t="n">
        <f aca="false">D316*$J$5</f>
        <v>2.52631578947368</v>
      </c>
      <c r="F316" s="8" t="n">
        <f aca="false">E316-C316</f>
        <v>2.52631578947368</v>
      </c>
      <c r="G316" s="9" t="str">
        <f aca="false">IF(AND(C316=0,E316=0),0,IF(C316=0,"New",(E316-C316)/C316))</f>
        <v>New</v>
      </c>
      <c r="H316" s="8" t="n">
        <f aca="false">SUMIFS('Source'!$E:$E,'Source'!$A:$A,"114 - IL online",'Source'!$B:$B,$A316)</f>
        <v>0</v>
      </c>
      <c r="I316" s="8" t="n">
        <f aca="false">SUMIFS('Source'!$G:$G,'Source'!$A:$A,"114 - IL online",'Source'!$B:$B,$A316)</f>
        <v>508.3</v>
      </c>
      <c r="J316" s="8" t="n">
        <f aca="false">I316*$J$5</f>
        <v>642.063157894737</v>
      </c>
      <c r="K316" s="8" t="n">
        <f aca="false">J316-H316</f>
        <v>642.063157894737</v>
      </c>
      <c r="L316" s="9" t="str">
        <f aca="false">IF(AND(H316=0,J316=0),0,IF(H316=0,"New",(J316-H316)/H316))</f>
        <v>New</v>
      </c>
      <c r="M316" s="7" t="str">
        <f aca="false">IF(AND(OR(C316&lt;&gt;0,H316&lt;&gt;0),D316=0,I316=0),"DROP",IF(AND(OR(D316&lt;&gt;0,I316&lt;&gt;0),C316=0,H316=0),"NEW",""))</f>
        <v>NEW</v>
      </c>
    </row>
    <row r="317" customFormat="false" ht="15" hidden="false" customHeight="false" outlineLevel="0" collapsed="false">
      <c r="A317" s="7" t="s">
        <v>831</v>
      </c>
      <c r="B317" s="7" t="str">
        <f aca="false">IFERROR(INDEX('Source'!$C:$C,MATCH($A317,'Source'!$B:$B,0)),"")</f>
        <v>רפידת זיכרון 376</v>
      </c>
      <c r="C317" s="8" t="n">
        <f aca="false">SUMIFS('Source'!$D:$D,'Source'!$A:$A,"114 - IL online",'Source'!$B:$B,$A317)</f>
        <v>14</v>
      </c>
      <c r="D317" s="8" t="n">
        <f aca="false">SUMIFS('Source'!$F:$F,'Source'!$A:$A,"114 - IL online",'Source'!$B:$B,$A317)</f>
        <v>21</v>
      </c>
      <c r="E317" s="8" t="n">
        <f aca="false">D317*$J$5</f>
        <v>26.5263157894737</v>
      </c>
      <c r="F317" s="8" t="n">
        <f aca="false">E317-C317</f>
        <v>12.5263157894737</v>
      </c>
      <c r="G317" s="9" t="n">
        <f aca="false">IF(AND(C317=0,E317=0),0,IF(C317=0,"New",(E317-C317)/C317))</f>
        <v>0.894736842105263</v>
      </c>
      <c r="H317" s="8" t="n">
        <f aca="false">SUMIFS('Source'!$E:$E,'Source'!$A:$A,"114 - IL online",'Source'!$B:$B,$A317)</f>
        <v>812.28</v>
      </c>
      <c r="I317" s="8" t="n">
        <f aca="false">SUMIFS('Source'!$G:$G,'Source'!$A:$A,"114 - IL online",'Source'!$B:$B,$A317)</f>
        <v>1313.88</v>
      </c>
      <c r="J317" s="8" t="n">
        <f aca="false">I317*$J$5</f>
        <v>1659.63789473684</v>
      </c>
      <c r="K317" s="8" t="n">
        <f aca="false">J317-H317</f>
        <v>847.357894736842</v>
      </c>
      <c r="L317" s="9" t="n">
        <f aca="false">IF(AND(H317=0,J317=0),0,IF(H317=0,"New",(J317-H317)/H317))</f>
        <v>1.04318448655247</v>
      </c>
      <c r="M317" s="7" t="str">
        <f aca="false">IF(AND(OR(C317&lt;&gt;0,H317&lt;&gt;0),D317=0,I317=0),"DROP",IF(AND(OR(D317&lt;&gt;0,I317&lt;&gt;0),C317=0,H317=0),"NEW",""))</f>
        <v/>
      </c>
    </row>
    <row r="318" customFormat="false" ht="15" hidden="false" customHeight="false" outlineLevel="0" collapsed="false">
      <c r="A318" s="7" t="s">
        <v>577</v>
      </c>
      <c r="B318" s="7" t="str">
        <f aca="false">IFERROR(INDEX('Source'!$C:$C,MATCH($A318,'Source'!$B:$B,0)),"")</f>
        <v>סד יד שחור</v>
      </c>
      <c r="C318" s="8" t="n">
        <f aca="false">SUMIFS('Source'!$D:$D,'Source'!$A:$A,"114 - IL online",'Source'!$B:$B,$A318)</f>
        <v>3</v>
      </c>
      <c r="D318" s="8" t="n">
        <f aca="false">SUMIFS('Source'!$F:$F,'Source'!$A:$A,"114 - IL online",'Source'!$B:$B,$A318)</f>
        <v>0</v>
      </c>
      <c r="E318" s="8" t="n">
        <f aca="false">D318*$J$5</f>
        <v>0</v>
      </c>
      <c r="F318" s="8" t="n">
        <f aca="false">E318-C318</f>
        <v>-3</v>
      </c>
      <c r="G318" s="9" t="n">
        <f aca="false">IF(AND(C318=0,E318=0),0,IF(C318=0,"New",(E318-C318)/C318))</f>
        <v>-1</v>
      </c>
      <c r="H318" s="8" t="n">
        <f aca="false">SUMIFS('Source'!$E:$E,'Source'!$A:$A,"114 - IL online",'Source'!$B:$B,$A318)</f>
        <v>501.15</v>
      </c>
      <c r="I318" s="8" t="n">
        <f aca="false">SUMIFS('Source'!$G:$G,'Source'!$A:$A,"114 - IL online",'Source'!$B:$B,$A318)</f>
        <v>0</v>
      </c>
      <c r="J318" s="8" t="n">
        <f aca="false">I318*$J$5</f>
        <v>0</v>
      </c>
      <c r="K318" s="8" t="n">
        <f aca="false">J318-H318</f>
        <v>-501.15</v>
      </c>
      <c r="L318" s="9" t="n">
        <f aca="false">IF(AND(H318=0,J318=0),0,IF(H318=0,"New",(J318-H318)/H318))</f>
        <v>-1</v>
      </c>
      <c r="M318" s="7" t="str">
        <f aca="false">IF(AND(OR(C318&lt;&gt;0,H318&lt;&gt;0),D318=0,I318=0),"DROP",IF(AND(OR(D318&lt;&gt;0,I318&lt;&gt;0),C318=0,H318=0),"NEW",""))</f>
        <v>DROP</v>
      </c>
    </row>
    <row r="319" customFormat="false" ht="15" hidden="false" customHeight="false" outlineLevel="0" collapsed="false">
      <c r="A319" s="7" t="s">
        <v>791</v>
      </c>
      <c r="B319" s="7" t="str">
        <f aca="false">IFERROR(INDEX('Source'!$C:$C,MATCH($A319,'Source'!$B:$B,0)),"")</f>
        <v>סד קרסול</v>
      </c>
      <c r="C319" s="8" t="n">
        <f aca="false">SUMIFS('Source'!$D:$D,'Source'!$A:$A,"114 - IL online",'Source'!$B:$B,$A319)</f>
        <v>6</v>
      </c>
      <c r="D319" s="8" t="n">
        <f aca="false">SUMIFS('Source'!$F:$F,'Source'!$A:$A,"114 - IL online",'Source'!$B:$B,$A319)</f>
        <v>4</v>
      </c>
      <c r="E319" s="8" t="n">
        <f aca="false">D319*$J$5</f>
        <v>5.05263157894737</v>
      </c>
      <c r="F319" s="8" t="n">
        <f aca="false">E319-C319</f>
        <v>-0.947368421052632</v>
      </c>
      <c r="G319" s="9" t="n">
        <f aca="false">IF(AND(C319=0,E319=0),0,IF(C319=0,"New",(E319-C319)/C319))</f>
        <v>-0.157894736842105</v>
      </c>
      <c r="H319" s="8" t="n">
        <f aca="false">SUMIFS('Source'!$E:$E,'Source'!$A:$A,"114 - IL online",'Source'!$B:$B,$A319)</f>
        <v>1884.83</v>
      </c>
      <c r="I319" s="8" t="n">
        <f aca="false">SUMIFS('Source'!$G:$G,'Source'!$A:$A,"114 - IL online",'Source'!$B:$B,$A319)</f>
        <v>1384.78</v>
      </c>
      <c r="J319" s="8" t="n">
        <f aca="false">I319*$J$5</f>
        <v>1749.19578947368</v>
      </c>
      <c r="K319" s="8" t="n">
        <f aca="false">J319-H319</f>
        <v>-135.634210526316</v>
      </c>
      <c r="L319" s="9" t="n">
        <f aca="false">IF(AND(H319=0,J319=0),0,IF(H319=0,"New",(J319-H319)/H319))</f>
        <v>-0.0719609781923653</v>
      </c>
      <c r="M319" s="7" t="str">
        <f aca="false">IF(AND(OR(C319&lt;&gt;0,H319&lt;&gt;0),D319=0,I319=0),"DROP",IF(AND(OR(D319&lt;&gt;0,I319&lt;&gt;0),C319=0,H319=0),"NEW",""))</f>
        <v/>
      </c>
    </row>
    <row r="320" customFormat="false" ht="15" hidden="false" customHeight="false" outlineLevel="0" collapsed="false">
      <c r="A320" s="7" t="s">
        <v>242</v>
      </c>
      <c r="B320" s="7" t="str">
        <f aca="false">IFERROR(INDEX('Source'!$C:$C,MATCH($A320,'Source'!$B:$B,0)),"")</f>
        <v>תחבושת נצמדת צבע ורוד</v>
      </c>
      <c r="C320" s="8" t="n">
        <f aca="false">SUMIFS('Source'!$D:$D,'Source'!$A:$A,"114 - IL online",'Source'!$B:$B,$A320)</f>
        <v>8</v>
      </c>
      <c r="D320" s="8" t="n">
        <f aca="false">SUMIFS('Source'!$F:$F,'Source'!$A:$A,"114 - IL online",'Source'!$B:$B,$A320)</f>
        <v>31</v>
      </c>
      <c r="E320" s="8" t="n">
        <f aca="false">D320*$J$5</f>
        <v>39.1578947368421</v>
      </c>
      <c r="F320" s="8" t="n">
        <f aca="false">E320-C320</f>
        <v>31.1578947368421</v>
      </c>
      <c r="G320" s="9" t="n">
        <f aca="false">IF(AND(C320=0,E320=0),0,IF(C320=0,"New",(E320-C320)/C320))</f>
        <v>3.89473684210526</v>
      </c>
      <c r="H320" s="8" t="n">
        <f aca="false">SUMIFS('Source'!$E:$E,'Source'!$A:$A,"114 - IL online",'Source'!$B:$B,$A320)</f>
        <v>162.3</v>
      </c>
      <c r="I320" s="8" t="n">
        <f aca="false">SUMIFS('Source'!$G:$G,'Source'!$A:$A,"114 - IL online",'Source'!$B:$B,$A320)</f>
        <v>660.02</v>
      </c>
      <c r="J320" s="8" t="n">
        <f aca="false">I320*$J$5</f>
        <v>833.709473684211</v>
      </c>
      <c r="K320" s="8" t="n">
        <f aca="false">J320-H320</f>
        <v>671.409473684211</v>
      </c>
      <c r="L320" s="9" t="n">
        <f aca="false">IF(AND(H320=0,J320=0),0,IF(H320=0,"New",(J320-H320)/H320))</f>
        <v>4.13684210526316</v>
      </c>
      <c r="M320" s="7" t="str">
        <f aca="false">IF(AND(OR(C320&lt;&gt;0,H320&lt;&gt;0),D320=0,I320=0),"DROP",IF(AND(OR(D320&lt;&gt;0,I320&lt;&gt;0),C320=0,H320=0),"NEW",""))</f>
        <v/>
      </c>
    </row>
    <row r="321" customFormat="false" ht="15" hidden="false" customHeight="false" outlineLevel="0" collapsed="false">
      <c r="A321" s="7" t="s">
        <v>604</v>
      </c>
      <c r="B321" s="7" t="str">
        <f aca="false">IFERROR(INDEX('Source'!$C:$C,MATCH($A321,'Source'!$B:$B,0)),"")</f>
        <v>מתלה יד + קיבוע מרפק</v>
      </c>
      <c r="C321" s="8" t="n">
        <f aca="false">SUMIFS('Source'!$D:$D,'Source'!$A:$A,"114 - IL online",'Source'!$B:$B,$A321)</f>
        <v>9</v>
      </c>
      <c r="D321" s="8" t="n">
        <f aca="false">SUMIFS('Source'!$F:$F,'Source'!$A:$A,"114 - IL online",'Source'!$B:$B,$A321)</f>
        <v>12</v>
      </c>
      <c r="E321" s="8" t="n">
        <f aca="false">D321*$J$5</f>
        <v>15.1578947368421</v>
      </c>
      <c r="F321" s="8" t="n">
        <f aca="false">E321-C321</f>
        <v>6.1578947368421</v>
      </c>
      <c r="G321" s="9" t="n">
        <f aca="false">IF(AND(C321=0,E321=0),0,IF(C321=0,"New",(E321-C321)/C321))</f>
        <v>0.684210526315789</v>
      </c>
      <c r="H321" s="8" t="n">
        <f aca="false">SUMIFS('Source'!$E:$E,'Source'!$A:$A,"114 - IL online",'Source'!$B:$B,$A321)</f>
        <v>1488.56</v>
      </c>
      <c r="I321" s="8" t="n">
        <f aca="false">SUMIFS('Source'!$G:$G,'Source'!$A:$A,"114 - IL online",'Source'!$B:$B,$A321)</f>
        <v>1984.78</v>
      </c>
      <c r="J321" s="8" t="n">
        <f aca="false">I321*$J$5</f>
        <v>2507.09052631579</v>
      </c>
      <c r="K321" s="8" t="n">
        <f aca="false">J321-H321</f>
        <v>1018.53052631579</v>
      </c>
      <c r="L321" s="9" t="n">
        <f aca="false">IF(AND(H321=0,J321=0),0,IF(H321=0,"New",(J321-H321)/H321))</f>
        <v>0.684238812218378</v>
      </c>
      <c r="M321" s="7" t="str">
        <f aca="false">IF(AND(OR(C321&lt;&gt;0,H321&lt;&gt;0),D321=0,I321=0),"DROP",IF(AND(OR(D321&lt;&gt;0,I321&lt;&gt;0),C321=0,H321=0),"NEW",""))</f>
        <v/>
      </c>
    </row>
    <row r="322" customFormat="false" ht="15" hidden="false" customHeight="false" outlineLevel="0" collapsed="false">
      <c r="A322" s="7" t="s">
        <v>766</v>
      </c>
      <c r="B322" s="7" t="str">
        <f aca="false">IFERROR(INDEX('Source'!$C:$C,MATCH($A322,'Source'!$B:$B,0)),"")</f>
        <v>חגורת צלעות לגבר</v>
      </c>
      <c r="C322" s="8" t="n">
        <f aca="false">SUMIFS('Source'!$D:$D,'Source'!$A:$A,"114 - IL online",'Source'!$B:$B,$A322)</f>
        <v>3</v>
      </c>
      <c r="D322" s="8" t="n">
        <f aca="false">SUMIFS('Source'!$F:$F,'Source'!$A:$A,"114 - IL online",'Source'!$B:$B,$A322)</f>
        <v>1</v>
      </c>
      <c r="E322" s="8" t="n">
        <f aca="false">D322*$J$5</f>
        <v>1.26315789473684</v>
      </c>
      <c r="F322" s="8" t="n">
        <f aca="false">E322-C322</f>
        <v>-1.73684210526316</v>
      </c>
      <c r="G322" s="9" t="n">
        <f aca="false">IF(AND(C322=0,E322=0),0,IF(C322=0,"New",(E322-C322)/C322))</f>
        <v>-0.578947368421053</v>
      </c>
      <c r="H322" s="8" t="n">
        <f aca="false">SUMIFS('Source'!$E:$E,'Source'!$A:$A,"114 - IL online",'Source'!$B:$B,$A322)</f>
        <v>724.32</v>
      </c>
      <c r="I322" s="8" t="n">
        <f aca="false">SUMIFS('Source'!$G:$G,'Source'!$A:$A,"114 - IL online",'Source'!$B:$B,$A322)</f>
        <v>228.74</v>
      </c>
      <c r="J322" s="8" t="n">
        <f aca="false">I322*$J$5</f>
        <v>288.934736842105</v>
      </c>
      <c r="K322" s="8" t="n">
        <f aca="false">J322-H322</f>
        <v>-435.385263157895</v>
      </c>
      <c r="L322" s="9" t="n">
        <f aca="false">IF(AND(H322=0,J322=0),0,IF(H322=0,"New",(J322-H322)/H322))</f>
        <v>-0.601095183286247</v>
      </c>
      <c r="M322" s="7" t="str">
        <f aca="false">IF(AND(OR(C322&lt;&gt;0,H322&lt;&gt;0),D322=0,I322=0),"DROP",IF(AND(OR(D322&lt;&gt;0,I322&lt;&gt;0),C322=0,H322=0),"NEW",""))</f>
        <v/>
      </c>
    </row>
    <row r="323" customFormat="false" ht="15" hidden="false" customHeight="false" outlineLevel="0" collapsed="false">
      <c r="A323" s="7" t="s">
        <v>438</v>
      </c>
      <c r="B323" s="7" t="str">
        <f aca="false">IFERROR(INDEX('Source'!$C:$C,MATCH($A323,'Source'!$B:$B,0)),"")</f>
        <v>גרבי נוחות חורף לבן</v>
      </c>
      <c r="C323" s="8" t="n">
        <f aca="false">SUMIFS('Source'!$D:$D,'Source'!$A:$A,"114 - IL online",'Source'!$B:$B,$A323)</f>
        <v>10</v>
      </c>
      <c r="D323" s="8" t="n">
        <f aca="false">SUMIFS('Source'!$F:$F,'Source'!$A:$A,"114 - IL online",'Source'!$B:$B,$A323)</f>
        <v>0</v>
      </c>
      <c r="E323" s="8" t="n">
        <f aca="false">D323*$J$5</f>
        <v>0</v>
      </c>
      <c r="F323" s="8" t="n">
        <f aca="false">E323-C323</f>
        <v>-10</v>
      </c>
      <c r="G323" s="9" t="n">
        <f aca="false">IF(AND(C323=0,E323=0),0,IF(C323=0,"New",(E323-C323)/C323))</f>
        <v>-1</v>
      </c>
      <c r="H323" s="8" t="n">
        <f aca="false">SUMIFS('Source'!$E:$E,'Source'!$A:$A,"114 - IL online",'Source'!$B:$B,$A323)</f>
        <v>495.08</v>
      </c>
      <c r="I323" s="8" t="n">
        <f aca="false">SUMIFS('Source'!$G:$G,'Source'!$A:$A,"114 - IL online",'Source'!$B:$B,$A323)</f>
        <v>0</v>
      </c>
      <c r="J323" s="8" t="n">
        <f aca="false">I323*$J$5</f>
        <v>0</v>
      </c>
      <c r="K323" s="8" t="n">
        <f aca="false">J323-H323</f>
        <v>-495.08</v>
      </c>
      <c r="L323" s="9" t="n">
        <f aca="false">IF(AND(H323=0,J323=0),0,IF(H323=0,"New",(J323-H323)/H323))</f>
        <v>-1</v>
      </c>
      <c r="M323" s="7" t="str">
        <f aca="false">IF(AND(OR(C323&lt;&gt;0,H323&lt;&gt;0),D323=0,I323=0),"DROP",IF(AND(OR(D323&lt;&gt;0,I323&lt;&gt;0),C323=0,H323=0),"NEW",""))</f>
        <v>DROP</v>
      </c>
    </row>
    <row r="324" customFormat="false" ht="15" hidden="false" customHeight="false" outlineLevel="0" collapsed="false">
      <c r="A324" s="7" t="s">
        <v>907</v>
      </c>
      <c r="B324" s="7" t="str">
        <f aca="false">IFERROR(INDEX('Source'!$C:$C,MATCH($A324,'Source'!$B:$B,0)),"")</f>
        <v>סד יד</v>
      </c>
      <c r="C324" s="8" t="n">
        <f aca="false">SUMIFS('Source'!$D:$D,'Source'!$A:$A,"114 - IL online",'Source'!$B:$B,$A324)</f>
        <v>27</v>
      </c>
      <c r="D324" s="8" t="n">
        <f aca="false">SUMIFS('Source'!$F:$F,'Source'!$A:$A,"114 - IL online",'Source'!$B:$B,$A324)</f>
        <v>31</v>
      </c>
      <c r="E324" s="8" t="n">
        <f aca="false">D324*$J$5</f>
        <v>39.1578947368421</v>
      </c>
      <c r="F324" s="8" t="n">
        <f aca="false">E324-C324</f>
        <v>12.1578947368421</v>
      </c>
      <c r="G324" s="9" t="n">
        <f aca="false">IF(AND(C324=0,E324=0),0,IF(C324=0,"New",(E324-C324)/C324))</f>
        <v>0.450292397660819</v>
      </c>
      <c r="H324" s="8" t="n">
        <f aca="false">SUMIFS('Source'!$E:$E,'Source'!$A:$A,"114 - IL online",'Source'!$B:$B,$A324)</f>
        <v>2071.44</v>
      </c>
      <c r="I324" s="8" t="n">
        <f aca="false">SUMIFS('Source'!$G:$G,'Source'!$A:$A,"114 - IL online",'Source'!$B:$B,$A324)</f>
        <v>2565.21</v>
      </c>
      <c r="J324" s="8" t="n">
        <f aca="false">I324*$J$5</f>
        <v>3240.26526315789</v>
      </c>
      <c r="K324" s="8" t="n">
        <f aca="false">J324-H324</f>
        <v>1168.82526315789</v>
      </c>
      <c r="L324" s="9" t="n">
        <f aca="false">IF(AND(H324=0,J324=0),0,IF(H324=0,"New",(J324-H324)/H324))</f>
        <v>0.56425735872528</v>
      </c>
      <c r="M324" s="7" t="str">
        <f aca="false">IF(AND(OR(C324&lt;&gt;0,H324&lt;&gt;0),D324=0,I324=0),"DROP",IF(AND(OR(D324&lt;&gt;0,I324&lt;&gt;0),C324=0,H324=0),"NEW",""))</f>
        <v/>
      </c>
    </row>
    <row r="325" customFormat="false" ht="15" hidden="false" customHeight="false" outlineLevel="0" collapsed="false">
      <c r="A325" s="7" t="s">
        <v>142</v>
      </c>
      <c r="B325" s="7" t="str">
        <f aca="false">IFERROR(INDEX('Source'!$C:$C,MATCH($A325,'Source'!$B:$B,0)),"")</f>
        <v>קינזיולוגי טייפ</v>
      </c>
      <c r="C325" s="8" t="n">
        <f aca="false">SUMIFS('Source'!$D:$D,'Source'!$A:$A,"114 - IL online",'Source'!$B:$B,$A325)</f>
        <v>10</v>
      </c>
      <c r="D325" s="8" t="n">
        <f aca="false">SUMIFS('Source'!$F:$F,'Source'!$A:$A,"114 - IL online",'Source'!$B:$B,$A325)</f>
        <v>18</v>
      </c>
      <c r="E325" s="8" t="n">
        <f aca="false">D325*$J$5</f>
        <v>22.7368421052632</v>
      </c>
      <c r="F325" s="8" t="n">
        <f aca="false">E325-C325</f>
        <v>12.7368421052632</v>
      </c>
      <c r="G325" s="9" t="n">
        <f aca="false">IF(AND(C325=0,E325=0),0,IF(C325=0,"New",(E325-C325)/C325))</f>
        <v>1.27368421052632</v>
      </c>
      <c r="H325" s="8" t="n">
        <f aca="false">SUMIFS('Source'!$E:$E,'Source'!$A:$A,"114 - IL online",'Source'!$B:$B,$A325)</f>
        <v>705.46</v>
      </c>
      <c r="I325" s="8" t="n">
        <f aca="false">SUMIFS('Source'!$G:$G,'Source'!$A:$A,"114 - IL online",'Source'!$B:$B,$A325)</f>
        <v>1197.18</v>
      </c>
      <c r="J325" s="8" t="n">
        <f aca="false">I325*$J$5</f>
        <v>1512.22736842105</v>
      </c>
      <c r="K325" s="8" t="n">
        <f aca="false">J325-H325</f>
        <v>806.767368421053</v>
      </c>
      <c r="L325" s="9" t="n">
        <f aca="false">IF(AND(H325=0,J325=0),0,IF(H325=0,"New",(J325-H325)/H325))</f>
        <v>1.14360469540591</v>
      </c>
      <c r="M325" s="7" t="str">
        <f aca="false">IF(AND(OR(C325&lt;&gt;0,H325&lt;&gt;0),D325=0,I325=0),"DROP",IF(AND(OR(D325&lt;&gt;0,I325&lt;&gt;0),C325=0,H325=0),"NEW",""))</f>
        <v/>
      </c>
    </row>
    <row r="326" customFormat="false" ht="15" hidden="false" customHeight="false" outlineLevel="0" collapsed="false">
      <c r="A326" s="7" t="s">
        <v>876</v>
      </c>
      <c r="B326" s="7" t="str">
        <f aca="false">IFERROR(INDEX('Source'!$C:$C,MATCH($A326,'Source'!$B:$B,0)),"")</f>
        <v>מגן ברך מוצלב+מוט</v>
      </c>
      <c r="C326" s="8" t="n">
        <f aca="false">SUMIFS('Source'!$D:$D,'Source'!$A:$A,"114 - IL online",'Source'!$B:$B,$A326)</f>
        <v>0</v>
      </c>
      <c r="D326" s="8" t="n">
        <f aca="false">SUMIFS('Source'!$F:$F,'Source'!$A:$A,"114 - IL online",'Source'!$B:$B,$A326)</f>
        <v>2</v>
      </c>
      <c r="E326" s="8" t="n">
        <f aca="false">D326*$J$5</f>
        <v>2.52631578947368</v>
      </c>
      <c r="F326" s="8" t="n">
        <f aca="false">E326-C326</f>
        <v>2.52631578947368</v>
      </c>
      <c r="G326" s="9" t="str">
        <f aca="false">IF(AND(C326=0,E326=0),0,IF(C326=0,"New",(E326-C326)/C326))</f>
        <v>New</v>
      </c>
      <c r="H326" s="8" t="n">
        <f aca="false">SUMIFS('Source'!$E:$E,'Source'!$A:$A,"114 - IL online",'Source'!$B:$B,$A326)</f>
        <v>0</v>
      </c>
      <c r="I326" s="8" t="n">
        <f aca="false">SUMIFS('Source'!$G:$G,'Source'!$A:$A,"114 - IL online",'Source'!$B:$B,$A326)</f>
        <v>491.36</v>
      </c>
      <c r="J326" s="8" t="n">
        <f aca="false">I326*$J$5</f>
        <v>620.665263157895</v>
      </c>
      <c r="K326" s="8" t="n">
        <f aca="false">J326-H326</f>
        <v>620.665263157895</v>
      </c>
      <c r="L326" s="9" t="str">
        <f aca="false">IF(AND(H326=0,J326=0),0,IF(H326=0,"New",(J326-H326)/H326))</f>
        <v>New</v>
      </c>
      <c r="M326" s="7" t="str">
        <f aca="false">IF(AND(OR(C326&lt;&gt;0,H326&lt;&gt;0),D326=0,I326=0),"DROP",IF(AND(OR(D326&lt;&gt;0,I326&lt;&gt;0),C326=0,H326=0),"NEW",""))</f>
        <v>NEW</v>
      </c>
    </row>
    <row r="327" customFormat="false" ht="15" hidden="false" customHeight="false" outlineLevel="0" collapsed="false">
      <c r="A327" s="7" t="s">
        <v>282</v>
      </c>
      <c r="B327" s="7" t="str">
        <f aca="false">IFERROR(INDEX('Source'!$C:$C,MATCH($A327,'Source'!$B:$B,0)),"")</f>
        <v>סט פלסטרים הידרוקולואידים 313</v>
      </c>
      <c r="C327" s="8" t="n">
        <f aca="false">SUMIFS('Source'!$D:$D,'Source'!$A:$A,"114 - IL online",'Source'!$B:$B,$A327)</f>
        <v>20</v>
      </c>
      <c r="D327" s="8" t="n">
        <f aca="false">SUMIFS('Source'!$F:$F,'Source'!$A:$A,"114 - IL online",'Source'!$B:$B,$A327)</f>
        <v>31</v>
      </c>
      <c r="E327" s="8" t="n">
        <f aca="false">D327*$J$5</f>
        <v>39.1578947368421</v>
      </c>
      <c r="F327" s="8" t="n">
        <f aca="false">E327-C327</f>
        <v>19.1578947368421</v>
      </c>
      <c r="G327" s="9" t="n">
        <f aca="false">IF(AND(C327=0,E327=0),0,IF(C327=0,"New",(E327-C327)/C327))</f>
        <v>0.957894736842105</v>
      </c>
      <c r="H327" s="8" t="n">
        <f aca="false">SUMIFS('Source'!$E:$E,'Source'!$A:$A,"114 - IL online",'Source'!$B:$B,$A327)</f>
        <v>791.62</v>
      </c>
      <c r="I327" s="8" t="n">
        <f aca="false">SUMIFS('Source'!$G:$G,'Source'!$A:$A,"114 - IL online",'Source'!$B:$B,$A327)</f>
        <v>1278.43</v>
      </c>
      <c r="J327" s="8" t="n">
        <f aca="false">I327*$J$5</f>
        <v>1614.85894736842</v>
      </c>
      <c r="K327" s="8" t="n">
        <f aca="false">J327-H327</f>
        <v>823.238947368421</v>
      </c>
      <c r="L327" s="9" t="n">
        <f aca="false">IF(AND(H327=0,J327=0),0,IF(H327=0,"New",(J327-H327)/H327))</f>
        <v>1.03994207747205</v>
      </c>
      <c r="M327" s="7" t="str">
        <f aca="false">IF(AND(OR(C327&lt;&gt;0,H327&lt;&gt;0),D327=0,I327=0),"DROP",IF(AND(OR(D327&lt;&gt;0,I327&lt;&gt;0),C327=0,H327=0),"NEW",""))</f>
        <v/>
      </c>
    </row>
    <row r="328" customFormat="false" ht="15" hidden="false" customHeight="false" outlineLevel="0" collapsed="false">
      <c r="A328" s="7" t="s">
        <v>183</v>
      </c>
      <c r="B328" s="7" t="str">
        <f aca="false">IFERROR(INDEX('Source'!$C:$C,MATCH($A328,'Source'!$B:$B,0)),"")</f>
        <v>מגן בוניון עדין לנעל צרה</v>
      </c>
      <c r="C328" s="8" t="n">
        <f aca="false">SUMIFS('Source'!$D:$D,'Source'!$A:$A,"114 - IL online",'Source'!$B:$B,$A328)</f>
        <v>21</v>
      </c>
      <c r="D328" s="8" t="n">
        <f aca="false">SUMIFS('Source'!$F:$F,'Source'!$A:$A,"114 - IL online",'Source'!$B:$B,$A328)</f>
        <v>12</v>
      </c>
      <c r="E328" s="8" t="n">
        <f aca="false">D328*$J$5</f>
        <v>15.1578947368421</v>
      </c>
      <c r="F328" s="8" t="n">
        <f aca="false">E328-C328</f>
        <v>-5.8421052631579</v>
      </c>
      <c r="G328" s="9" t="n">
        <f aca="false">IF(AND(C328=0,E328=0),0,IF(C328=0,"New",(E328-C328)/C328))</f>
        <v>-0.278195488721805</v>
      </c>
      <c r="H328" s="8" t="n">
        <f aca="false">SUMIFS('Source'!$E:$E,'Source'!$A:$A,"114 - IL online",'Source'!$B:$B,$A328)</f>
        <v>1172.09</v>
      </c>
      <c r="I328" s="8" t="n">
        <f aca="false">SUMIFS('Source'!$G:$G,'Source'!$A:$A,"114 - IL online",'Source'!$B:$B,$A328)</f>
        <v>687.14</v>
      </c>
      <c r="J328" s="8" t="n">
        <f aca="false">I328*$J$5</f>
        <v>867.966315789474</v>
      </c>
      <c r="K328" s="8" t="n">
        <f aca="false">J328-H328</f>
        <v>-304.123684210527</v>
      </c>
      <c r="L328" s="9" t="n">
        <f aca="false">IF(AND(H328=0,J328=0),0,IF(H328=0,"New",(J328-H328)/H328))</f>
        <v>-0.259471272863455</v>
      </c>
      <c r="M328" s="7" t="str">
        <f aca="false">IF(AND(OR(C328&lt;&gt;0,H328&lt;&gt;0),D328=0,I328=0),"DROP",IF(AND(OR(D328&lt;&gt;0,I328&lt;&gt;0),C328=0,H328=0),"NEW",""))</f>
        <v/>
      </c>
    </row>
    <row r="329" customFormat="false" ht="15" hidden="false" customHeight="false" outlineLevel="0" collapsed="false">
      <c r="A329" s="7" t="s">
        <v>896</v>
      </c>
      <c r="B329" s="7" t="str">
        <f aca="false">IFERROR(INDEX('Source'!$C:$C,MATCH($A329,'Source'!$B:$B,0)),"")</f>
        <v>מגן ירך לאחר ניתוח</v>
      </c>
      <c r="C329" s="8" t="n">
        <f aca="false">SUMIFS('Source'!$D:$D,'Source'!$A:$A,"114 - IL online",'Source'!$B:$B,$A329)</f>
        <v>1</v>
      </c>
      <c r="D329" s="8" t="n">
        <f aca="false">SUMIFS('Source'!$F:$F,'Source'!$A:$A,"114 - IL online",'Source'!$B:$B,$A329)</f>
        <v>3</v>
      </c>
      <c r="E329" s="8" t="n">
        <f aca="false">D329*$J$5</f>
        <v>3.78947368421053</v>
      </c>
      <c r="F329" s="8" t="n">
        <f aca="false">E329-C329</f>
        <v>2.78947368421053</v>
      </c>
      <c r="G329" s="9" t="n">
        <f aca="false">IF(AND(C329=0,E329=0),0,IF(C329=0,"New",(E329-C329)/C329))</f>
        <v>2.78947368421053</v>
      </c>
      <c r="H329" s="8" t="n">
        <f aca="false">SUMIFS('Source'!$E:$E,'Source'!$A:$A,"114 - IL online",'Source'!$B:$B,$A329)</f>
        <v>241.44</v>
      </c>
      <c r="I329" s="8" t="n">
        <f aca="false">SUMIFS('Source'!$G:$G,'Source'!$A:$A,"114 - IL online",'Source'!$B:$B,$A329)</f>
        <v>724.32</v>
      </c>
      <c r="J329" s="8" t="n">
        <f aca="false">I329*$J$5</f>
        <v>914.930526315789</v>
      </c>
      <c r="K329" s="8" t="n">
        <f aca="false">J329-H329</f>
        <v>673.490526315789</v>
      </c>
      <c r="L329" s="9" t="n">
        <f aca="false">IF(AND(H329=0,J329=0),0,IF(H329=0,"New",(J329-H329)/H329))</f>
        <v>2.78947368421053</v>
      </c>
      <c r="M329" s="7" t="str">
        <f aca="false">IF(AND(OR(C329&lt;&gt;0,H329&lt;&gt;0),D329=0,I329=0),"DROP",IF(AND(OR(D329&lt;&gt;0,I329&lt;&gt;0),C329=0,H329=0),"NEW",""))</f>
        <v/>
      </c>
    </row>
    <row r="330" customFormat="false" ht="15" hidden="false" customHeight="false" outlineLevel="0" collapsed="false">
      <c r="A330" s="7" t="s">
        <v>1061</v>
      </c>
      <c r="B330" s="7" t="str">
        <f aca="false">IFERROR(INDEX('Source'!$C:$C,MATCH($A330,'Source'!$B:$B,0)),"")</f>
        <v>חגורת שבר שחור</v>
      </c>
      <c r="C330" s="8" t="n">
        <f aca="false">SUMIFS('Source'!$D:$D,'Source'!$A:$A,"114 - IL online",'Source'!$B:$B,$A330)</f>
        <v>1</v>
      </c>
      <c r="D330" s="8" t="n">
        <f aca="false">SUMIFS('Source'!$F:$F,'Source'!$A:$A,"114 - IL online",'Source'!$B:$B,$A330)</f>
        <v>0</v>
      </c>
      <c r="E330" s="8" t="n">
        <f aca="false">D330*$J$5</f>
        <v>0</v>
      </c>
      <c r="F330" s="8" t="n">
        <f aca="false">E330-C330</f>
        <v>-1</v>
      </c>
      <c r="G330" s="9" t="n">
        <f aca="false">IF(AND(C330=0,E330=0),0,IF(C330=0,"New",(E330-C330)/C330))</f>
        <v>-1</v>
      </c>
      <c r="H330" s="8" t="n">
        <f aca="false">SUMIFS('Source'!$E:$E,'Source'!$A:$A,"114 - IL online",'Source'!$B:$B,$A330)</f>
        <v>482.55</v>
      </c>
      <c r="I330" s="8" t="n">
        <f aca="false">SUMIFS('Source'!$G:$G,'Source'!$A:$A,"114 - IL online",'Source'!$B:$B,$A330)</f>
        <v>0</v>
      </c>
      <c r="J330" s="8" t="n">
        <f aca="false">I330*$J$5</f>
        <v>0</v>
      </c>
      <c r="K330" s="8" t="n">
        <f aca="false">J330-H330</f>
        <v>-482.55</v>
      </c>
      <c r="L330" s="9" t="n">
        <f aca="false">IF(AND(H330=0,J330=0),0,IF(H330=0,"New",(J330-H330)/H330))</f>
        <v>-1</v>
      </c>
      <c r="M330" s="7" t="str">
        <f aca="false">IF(AND(OR(C330&lt;&gt;0,H330&lt;&gt;0),D330=0,I330=0),"DROP",IF(AND(OR(D330&lt;&gt;0,I330&lt;&gt;0),C330=0,H330=0),"NEW",""))</f>
        <v>DROP</v>
      </c>
    </row>
    <row r="331" customFormat="false" ht="15" hidden="false" customHeight="false" outlineLevel="0" collapsed="false">
      <c r="A331" s="7" t="s">
        <v>238</v>
      </c>
      <c r="B331" s="7" t="str">
        <f aca="false">IFERROR(INDEX('Source'!$C:$C,MATCH($A331,'Source'!$B:$B,0)),"")</f>
        <v>חבק יד מתכוון</v>
      </c>
      <c r="C331" s="8" t="n">
        <f aca="false">SUMIFS('Source'!$D:$D,'Source'!$A:$A,"114 - IL online",'Source'!$B:$B,$A331)</f>
        <v>8</v>
      </c>
      <c r="D331" s="8" t="n">
        <f aca="false">SUMIFS('Source'!$F:$F,'Source'!$A:$A,"114 - IL online",'Source'!$B:$B,$A331)</f>
        <v>0</v>
      </c>
      <c r="E331" s="8" t="n">
        <f aca="false">D331*$J$5</f>
        <v>0</v>
      </c>
      <c r="F331" s="8" t="n">
        <f aca="false">E331-C331</f>
        <v>-8</v>
      </c>
      <c r="G331" s="9" t="n">
        <f aca="false">IF(AND(C331=0,E331=0),0,IF(C331=0,"New",(E331-C331)/C331))</f>
        <v>-1</v>
      </c>
      <c r="H331" s="8" t="n">
        <f aca="false">SUMIFS('Source'!$E:$E,'Source'!$A:$A,"114 - IL online",'Source'!$B:$B,$A331)</f>
        <v>482.4</v>
      </c>
      <c r="I331" s="8" t="n">
        <f aca="false">SUMIFS('Source'!$G:$G,'Source'!$A:$A,"114 - IL online",'Source'!$B:$B,$A331)</f>
        <v>0</v>
      </c>
      <c r="J331" s="8" t="n">
        <f aca="false">I331*$J$5</f>
        <v>0</v>
      </c>
      <c r="K331" s="8" t="n">
        <f aca="false">J331-H331</f>
        <v>-482.4</v>
      </c>
      <c r="L331" s="9" t="n">
        <f aca="false">IF(AND(H331=0,J331=0),0,IF(H331=0,"New",(J331-H331)/H331))</f>
        <v>-1</v>
      </c>
      <c r="M331" s="7" t="str">
        <f aca="false">IF(AND(OR(C331&lt;&gt;0,H331&lt;&gt;0),D331=0,I331=0),"DROP",IF(AND(OR(D331&lt;&gt;0,I331&lt;&gt;0),C331=0,H331=0),"NEW",""))</f>
        <v>DROP</v>
      </c>
    </row>
    <row r="332" customFormat="false" ht="15" hidden="false" customHeight="false" outlineLevel="0" collapsed="false">
      <c r="A332" s="7" t="s">
        <v>790</v>
      </c>
      <c r="B332" s="7" t="str">
        <f aca="false">IFERROR(INDEX('Source'!$C:$C,MATCH($A332,'Source'!$B:$B,0)),"")</f>
        <v>מגן ירך לאחר ניתוח</v>
      </c>
      <c r="C332" s="8" t="n">
        <f aca="false">SUMIFS('Source'!$D:$D,'Source'!$A:$A,"114 - IL online",'Source'!$B:$B,$A332)</f>
        <v>3</v>
      </c>
      <c r="D332" s="8" t="n">
        <f aca="false">SUMIFS('Source'!$F:$F,'Source'!$A:$A,"114 - IL online",'Source'!$B:$B,$A332)</f>
        <v>1</v>
      </c>
      <c r="E332" s="8" t="n">
        <f aca="false">D332*$J$5</f>
        <v>1.26315789473684</v>
      </c>
      <c r="F332" s="8" t="n">
        <f aca="false">E332-C332</f>
        <v>-1.73684210526316</v>
      </c>
      <c r="G332" s="9" t="n">
        <f aca="false">IF(AND(C332=0,E332=0),0,IF(C332=0,"New",(E332-C332)/C332))</f>
        <v>-0.578947368421053</v>
      </c>
      <c r="H332" s="8" t="n">
        <f aca="false">SUMIFS('Source'!$E:$E,'Source'!$A:$A,"114 - IL online",'Source'!$B:$B,$A332)</f>
        <v>722.63</v>
      </c>
      <c r="I332" s="8" t="n">
        <f aca="false">SUMIFS('Source'!$G:$G,'Source'!$A:$A,"114 - IL online",'Source'!$B:$B,$A332)</f>
        <v>241.44</v>
      </c>
      <c r="J332" s="8" t="n">
        <f aca="false">I332*$J$5</f>
        <v>304.976842105263</v>
      </c>
      <c r="K332" s="8" t="n">
        <f aca="false">J332-H332</f>
        <v>-417.653157894737</v>
      </c>
      <c r="L332" s="9" t="n">
        <f aca="false">IF(AND(H332=0,J332=0),0,IF(H332=0,"New",(J332-H332)/H332))</f>
        <v>-0.577962661243979</v>
      </c>
      <c r="M332" s="7" t="str">
        <f aca="false">IF(AND(OR(C332&lt;&gt;0,H332&lt;&gt;0),D332=0,I332=0),"DROP",IF(AND(OR(D332&lt;&gt;0,I332&lt;&gt;0),C332=0,H332=0),"NEW",""))</f>
        <v/>
      </c>
    </row>
    <row r="333" customFormat="false" ht="15" hidden="false" customHeight="false" outlineLevel="0" collapsed="false">
      <c r="A333" s="7" t="s">
        <v>544</v>
      </c>
      <c r="B333" s="7" t="str">
        <f aca="false">IFERROR(INDEX('Source'!$C:$C,MATCH($A333,'Source'!$B:$B,0)),"")</f>
        <v>מגן קרסול שמאלSC35</v>
      </c>
      <c r="C333" s="8" t="n">
        <f aca="false">SUMIFS('Source'!$D:$D,'Source'!$A:$A,"114 - IL online",'Source'!$B:$B,$A333)</f>
        <v>6</v>
      </c>
      <c r="D333" s="8" t="n">
        <f aca="false">SUMIFS('Source'!$F:$F,'Source'!$A:$A,"114 - IL online",'Source'!$B:$B,$A333)</f>
        <v>2</v>
      </c>
      <c r="E333" s="8" t="n">
        <f aca="false">D333*$J$5</f>
        <v>2.52631578947368</v>
      </c>
      <c r="F333" s="8" t="n">
        <f aca="false">E333-C333</f>
        <v>-3.47368421052632</v>
      </c>
      <c r="G333" s="9" t="n">
        <f aca="false">IF(AND(C333=0,E333=0),0,IF(C333=0,"New",(E333-C333)/C333))</f>
        <v>-0.578947368421053</v>
      </c>
      <c r="H333" s="8" t="n">
        <f aca="false">SUMIFS('Source'!$E:$E,'Source'!$A:$A,"114 - IL online",'Source'!$B:$B,$A333)</f>
        <v>749.8</v>
      </c>
      <c r="I333" s="8" t="n">
        <f aca="false">SUMIFS('Source'!$G:$G,'Source'!$A:$A,"114 - IL online",'Source'!$B:$B,$A333)</f>
        <v>271.06</v>
      </c>
      <c r="J333" s="8" t="n">
        <f aca="false">I333*$J$5</f>
        <v>342.391578947368</v>
      </c>
      <c r="K333" s="8" t="n">
        <f aca="false">J333-H333</f>
        <v>-407.408421052632</v>
      </c>
      <c r="L333" s="9" t="n">
        <f aca="false">IF(AND(H333=0,J333=0),0,IF(H333=0,"New",(J333-H333)/H333))</f>
        <v>-0.543356123036318</v>
      </c>
      <c r="M333" s="7" t="str">
        <f aca="false">IF(AND(OR(C333&lt;&gt;0,H333&lt;&gt;0),D333=0,I333=0),"DROP",IF(AND(OR(D333&lt;&gt;0,I333&lt;&gt;0),C333=0,H333=0),"NEW",""))</f>
        <v/>
      </c>
    </row>
    <row r="334" customFormat="false" ht="15" hidden="false" customHeight="false" outlineLevel="0" collapsed="false">
      <c r="A334" s="7" t="s">
        <v>272</v>
      </c>
      <c r="B334" s="7" t="str">
        <f aca="false">IFERROR(INDEX('Source'!$C:$C,MATCH($A334,'Source'!$B:$B,0)),"")</f>
        <v>חגורת גב-לומבו</v>
      </c>
      <c r="C334" s="8" t="n">
        <f aca="false">SUMIFS('Source'!$D:$D,'Source'!$A:$A,"114 - IL online",'Source'!$B:$B,$A334)</f>
        <v>2</v>
      </c>
      <c r="D334" s="8" t="n">
        <f aca="false">SUMIFS('Source'!$F:$F,'Source'!$A:$A,"114 - IL online",'Source'!$B:$B,$A334)</f>
        <v>0</v>
      </c>
      <c r="E334" s="8" t="n">
        <f aca="false">D334*$J$5</f>
        <v>0</v>
      </c>
      <c r="F334" s="8" t="n">
        <f aca="false">E334-C334</f>
        <v>-2</v>
      </c>
      <c r="G334" s="9" t="n">
        <f aca="false">IF(AND(C334=0,E334=0),0,IF(C334=0,"New",(E334-C334)/C334))</f>
        <v>-1</v>
      </c>
      <c r="H334" s="8" t="n">
        <f aca="false">SUMIFS('Source'!$E:$E,'Source'!$A:$A,"114 - IL online",'Source'!$B:$B,$A334)</f>
        <v>475.29</v>
      </c>
      <c r="I334" s="8" t="n">
        <f aca="false">SUMIFS('Source'!$G:$G,'Source'!$A:$A,"114 - IL online",'Source'!$B:$B,$A334)</f>
        <v>0</v>
      </c>
      <c r="J334" s="8" t="n">
        <f aca="false">I334*$J$5</f>
        <v>0</v>
      </c>
      <c r="K334" s="8" t="n">
        <f aca="false">J334-H334</f>
        <v>-475.29</v>
      </c>
      <c r="L334" s="9" t="n">
        <f aca="false">IF(AND(H334=0,J334=0),0,IF(H334=0,"New",(J334-H334)/H334))</f>
        <v>-1</v>
      </c>
      <c r="M334" s="7" t="str">
        <f aca="false">IF(AND(OR(C334&lt;&gt;0,H334&lt;&gt;0),D334=0,I334=0),"DROP",IF(AND(OR(D334&lt;&gt;0,I334&lt;&gt;0),C334=0,H334=0),"NEW",""))</f>
        <v>DROP</v>
      </c>
    </row>
    <row r="335" customFormat="false" ht="15" hidden="false" customHeight="false" outlineLevel="0" collapsed="false">
      <c r="A335" s="7" t="s">
        <v>250</v>
      </c>
      <c r="B335" s="7" t="str">
        <f aca="false">IFERROR(INDEX('Source'!$C:$C,MATCH($A335,'Source'!$B:$B,0)),"")</f>
        <v>חגורת גב-לומבו</v>
      </c>
      <c r="C335" s="8" t="n">
        <f aca="false">SUMIFS('Source'!$D:$D,'Source'!$A:$A,"114 - IL online",'Source'!$B:$B,$A335)</f>
        <v>2</v>
      </c>
      <c r="D335" s="8" t="n">
        <f aca="false">SUMIFS('Source'!$F:$F,'Source'!$A:$A,"114 - IL online",'Source'!$B:$B,$A335)</f>
        <v>0</v>
      </c>
      <c r="E335" s="8" t="n">
        <f aca="false">D335*$J$5</f>
        <v>0</v>
      </c>
      <c r="F335" s="8" t="n">
        <f aca="false">E335-C335</f>
        <v>-2</v>
      </c>
      <c r="G335" s="9" t="n">
        <f aca="false">IF(AND(C335=0,E335=0),0,IF(C335=0,"New",(E335-C335)/C335))</f>
        <v>-1</v>
      </c>
      <c r="H335" s="8" t="n">
        <f aca="false">SUMIFS('Source'!$E:$E,'Source'!$A:$A,"114 - IL online",'Source'!$B:$B,$A335)</f>
        <v>475.28</v>
      </c>
      <c r="I335" s="8" t="n">
        <f aca="false">SUMIFS('Source'!$G:$G,'Source'!$A:$A,"114 - IL online",'Source'!$B:$B,$A335)</f>
        <v>0</v>
      </c>
      <c r="J335" s="8" t="n">
        <f aca="false">I335*$J$5</f>
        <v>0</v>
      </c>
      <c r="K335" s="8" t="n">
        <f aca="false">J335-H335</f>
        <v>-475.28</v>
      </c>
      <c r="L335" s="9" t="n">
        <f aca="false">IF(AND(H335=0,J335=0),0,IF(H335=0,"New",(J335-H335)/H335))</f>
        <v>-1</v>
      </c>
      <c r="M335" s="7" t="str">
        <f aca="false">IF(AND(OR(C335&lt;&gt;0,H335&lt;&gt;0),D335=0,I335=0),"DROP",IF(AND(OR(D335&lt;&gt;0,I335&lt;&gt;0),C335=0,H335=0),"NEW",""))</f>
        <v>DROP</v>
      </c>
    </row>
    <row r="336" customFormat="false" ht="15" hidden="false" customHeight="false" outlineLevel="0" collapsed="false">
      <c r="A336" s="7" t="s">
        <v>331</v>
      </c>
      <c r="B336" s="7" t="str">
        <f aca="false">IFERROR(INDEX('Source'!$C:$C,MATCH($A336,'Source'!$B:$B,0)),"")</f>
        <v>חגורת בטן עממית אפור</v>
      </c>
      <c r="C336" s="8" t="n">
        <f aca="false">SUMIFS('Source'!$D:$D,'Source'!$A:$A,"114 - IL online",'Source'!$B:$B,$A336)</f>
        <v>5</v>
      </c>
      <c r="D336" s="8" t="n">
        <f aca="false">SUMIFS('Source'!$F:$F,'Source'!$A:$A,"114 - IL online",'Source'!$B:$B,$A336)</f>
        <v>7</v>
      </c>
      <c r="E336" s="8" t="n">
        <f aca="false">D336*$J$5</f>
        <v>8.84210526315789</v>
      </c>
      <c r="F336" s="8" t="n">
        <f aca="false">E336-C336</f>
        <v>3.84210526315789</v>
      </c>
      <c r="G336" s="9" t="n">
        <f aca="false">IF(AND(C336=0,E336=0),0,IF(C336=0,"New",(E336-C336)/C336))</f>
        <v>0.768421052631579</v>
      </c>
      <c r="H336" s="8" t="n">
        <f aca="false">SUMIFS('Source'!$E:$E,'Source'!$A:$A,"114 - IL online",'Source'!$B:$B,$A336)</f>
        <v>810.68</v>
      </c>
      <c r="I336" s="8" t="n">
        <f aca="false">SUMIFS('Source'!$G:$G,'Source'!$A:$A,"114 - IL online",'Source'!$B:$B,$A336)</f>
        <v>1285.88</v>
      </c>
      <c r="J336" s="8" t="n">
        <f aca="false">I336*$J$5</f>
        <v>1624.26947368421</v>
      </c>
      <c r="K336" s="8" t="n">
        <f aca="false">J336-H336</f>
        <v>813.589473684211</v>
      </c>
      <c r="L336" s="9" t="n">
        <f aca="false">IF(AND(H336=0,J336=0),0,IF(H336=0,"New",(J336-H336)/H336))</f>
        <v>1.00358892989122</v>
      </c>
      <c r="M336" s="7" t="str">
        <f aca="false">IF(AND(OR(C336&lt;&gt;0,H336&lt;&gt;0),D336=0,I336=0),"DROP",IF(AND(OR(D336&lt;&gt;0,I336&lt;&gt;0),C336=0,H336=0),"NEW",""))</f>
        <v/>
      </c>
    </row>
    <row r="337" customFormat="false" ht="15" hidden="false" customHeight="false" outlineLevel="0" collapsed="false">
      <c r="A337" s="7" t="s">
        <v>502</v>
      </c>
      <c r="B337" s="7" t="str">
        <f aca="false">IFERROR(INDEX('Source'!$C:$C,MATCH($A337,'Source'!$B:$B,0)),"")</f>
        <v>חגורה אוורירית איטלקית</v>
      </c>
      <c r="C337" s="8" t="n">
        <f aca="false">SUMIFS('Source'!$D:$D,'Source'!$A:$A,"114 - IL online",'Source'!$B:$B,$A337)</f>
        <v>0</v>
      </c>
      <c r="D337" s="8" t="n">
        <f aca="false">SUMIFS('Source'!$F:$F,'Source'!$A:$A,"114 - IL online",'Source'!$B:$B,$A337)</f>
        <v>1</v>
      </c>
      <c r="E337" s="8" t="n">
        <f aca="false">D337*$J$5</f>
        <v>1.26315789473684</v>
      </c>
      <c r="F337" s="8" t="n">
        <f aca="false">E337-C337</f>
        <v>1.26315789473684</v>
      </c>
      <c r="G337" s="9" t="str">
        <f aca="false">IF(AND(C337=0,E337=0),0,IF(C337=0,"New",(E337-C337)/C337))</f>
        <v>New</v>
      </c>
      <c r="H337" s="8" t="n">
        <f aca="false">SUMIFS('Source'!$E:$E,'Source'!$A:$A,"114 - IL online",'Source'!$B:$B,$A337)</f>
        <v>0</v>
      </c>
      <c r="I337" s="8" t="n">
        <f aca="false">SUMIFS('Source'!$G:$G,'Source'!$A:$A,"114 - IL online",'Source'!$B:$B,$A337)</f>
        <v>474.49</v>
      </c>
      <c r="J337" s="8" t="n">
        <f aca="false">I337*$J$5</f>
        <v>599.355789473684</v>
      </c>
      <c r="K337" s="8" t="n">
        <f aca="false">J337-H337</f>
        <v>599.355789473684</v>
      </c>
      <c r="L337" s="9" t="str">
        <f aca="false">IF(AND(H337=0,J337=0),0,IF(H337=0,"New",(J337-H337)/H337))</f>
        <v>New</v>
      </c>
      <c r="M337" s="7" t="str">
        <f aca="false">IF(AND(OR(C337&lt;&gt;0,H337&lt;&gt;0),D337=0,I337=0),"DROP",IF(AND(OR(D337&lt;&gt;0,I337&lt;&gt;0),C337=0,H337=0),"NEW",""))</f>
        <v>NEW</v>
      </c>
    </row>
    <row r="338" customFormat="false" ht="15" hidden="false" customHeight="false" outlineLevel="0" collapsed="false">
      <c r="A338" s="7" t="s">
        <v>134</v>
      </c>
      <c r="B338" s="7" t="str">
        <f aca="false">IFERROR(INDEX('Source'!$C:$C,MATCH($A338,'Source'!$B:$B,0)),"")</f>
        <v>סד לאגודל</v>
      </c>
      <c r="C338" s="8" t="n">
        <f aca="false">SUMIFS('Source'!$D:$D,'Source'!$A:$A,"114 - IL online",'Source'!$B:$B,$A338)</f>
        <v>8</v>
      </c>
      <c r="D338" s="8" t="n">
        <f aca="false">SUMIFS('Source'!$F:$F,'Source'!$A:$A,"114 - IL online",'Source'!$B:$B,$A338)</f>
        <v>5</v>
      </c>
      <c r="E338" s="8" t="n">
        <f aca="false">D338*$J$5</f>
        <v>6.31578947368421</v>
      </c>
      <c r="F338" s="8" t="n">
        <f aca="false">E338-C338</f>
        <v>-1.68421052631579</v>
      </c>
      <c r="G338" s="9" t="n">
        <f aca="false">IF(AND(C338=0,E338=0),0,IF(C338=0,"New",(E338-C338)/C338))</f>
        <v>-0.210526315789474</v>
      </c>
      <c r="H338" s="8" t="n">
        <f aca="false">SUMIFS('Source'!$E:$E,'Source'!$A:$A,"114 - IL online",'Source'!$B:$B,$A338)</f>
        <v>1404.45</v>
      </c>
      <c r="I338" s="8" t="n">
        <f aca="false">SUMIFS('Source'!$G:$G,'Source'!$A:$A,"114 - IL online",'Source'!$B:$B,$A338)</f>
        <v>931.78</v>
      </c>
      <c r="J338" s="8" t="n">
        <f aca="false">I338*$J$5</f>
        <v>1176.98526315789</v>
      </c>
      <c r="K338" s="8" t="n">
        <f aca="false">J338-H338</f>
        <v>-227.464736842105</v>
      </c>
      <c r="L338" s="9" t="n">
        <f aca="false">IF(AND(H338=0,J338=0),0,IF(H338=0,"New",(J338-H338)/H338))</f>
        <v>-0.161960010567913</v>
      </c>
      <c r="M338" s="7" t="str">
        <f aca="false">IF(AND(OR(C338&lt;&gt;0,H338&lt;&gt;0),D338=0,I338=0),"DROP",IF(AND(OR(D338&lt;&gt;0,I338&lt;&gt;0),C338=0,H338=0),"NEW",""))</f>
        <v/>
      </c>
    </row>
    <row r="339" customFormat="false" ht="15" hidden="false" customHeight="false" outlineLevel="0" collapsed="false">
      <c r="A339" s="7" t="s">
        <v>782</v>
      </c>
      <c r="B339" s="7" t="str">
        <f aca="false">IFERROR(INDEX('Source'!$C:$C,MATCH($A339,'Source'!$B:$B,0)),"")</f>
        <v>חגורת צלעות לאשה</v>
      </c>
      <c r="C339" s="8" t="n">
        <f aca="false">SUMIFS('Source'!$D:$D,'Source'!$A:$A,"114 - IL online",'Source'!$B:$B,$A339)</f>
        <v>2</v>
      </c>
      <c r="D339" s="8" t="n">
        <f aca="false">SUMIFS('Source'!$F:$F,'Source'!$A:$A,"114 - IL online",'Source'!$B:$B,$A339)</f>
        <v>0</v>
      </c>
      <c r="E339" s="8" t="n">
        <f aca="false">D339*$J$5</f>
        <v>0</v>
      </c>
      <c r="F339" s="8" t="n">
        <f aca="false">E339-C339</f>
        <v>-2</v>
      </c>
      <c r="G339" s="9" t="n">
        <f aca="false">IF(AND(C339=0,E339=0),0,IF(C339=0,"New",(E339-C339)/C339))</f>
        <v>-1</v>
      </c>
      <c r="H339" s="8" t="n">
        <f aca="false">SUMIFS('Source'!$E:$E,'Source'!$A:$A,"114 - IL online",'Source'!$B:$B,$A339)</f>
        <v>470.18</v>
      </c>
      <c r="I339" s="8" t="n">
        <f aca="false">SUMIFS('Source'!$G:$G,'Source'!$A:$A,"114 - IL online",'Source'!$B:$B,$A339)</f>
        <v>0</v>
      </c>
      <c r="J339" s="8" t="n">
        <f aca="false">I339*$J$5</f>
        <v>0</v>
      </c>
      <c r="K339" s="8" t="n">
        <f aca="false">J339-H339</f>
        <v>-470.18</v>
      </c>
      <c r="L339" s="9" t="n">
        <f aca="false">IF(AND(H339=0,J339=0),0,IF(H339=0,"New",(J339-H339)/H339))</f>
        <v>-1</v>
      </c>
      <c r="M339" s="7" t="str">
        <f aca="false">IF(AND(OR(C339&lt;&gt;0,H339&lt;&gt;0),D339=0,I339=0),"DROP",IF(AND(OR(D339&lt;&gt;0,I339&lt;&gt;0),C339=0,H339=0),"NEW",""))</f>
        <v>DROP</v>
      </c>
    </row>
    <row r="340" customFormat="false" ht="15" hidden="false" customHeight="false" outlineLevel="0" collapsed="false">
      <c r="A340" s="7" t="s">
        <v>1062</v>
      </c>
      <c r="B340" s="7" t="str">
        <f aca="false">IFERROR(INDEX('Source'!$C:$C,MATCH($A340,'Source'!$B:$B,0)),"")</f>
        <v>מגן ברך סיליקון - אנטומיק</v>
      </c>
      <c r="C340" s="8" t="n">
        <f aca="false">SUMIFS('Source'!$D:$D,'Source'!$A:$A,"114 - IL online",'Source'!$B:$B,$A340)</f>
        <v>3</v>
      </c>
      <c r="D340" s="8" t="n">
        <f aca="false">SUMIFS('Source'!$F:$F,'Source'!$A:$A,"114 - IL online",'Source'!$B:$B,$A340)</f>
        <v>7</v>
      </c>
      <c r="E340" s="8" t="n">
        <f aca="false">D340*$J$5</f>
        <v>8.84210526315789</v>
      </c>
      <c r="F340" s="8" t="n">
        <f aca="false">E340-C340</f>
        <v>5.84210526315789</v>
      </c>
      <c r="G340" s="9" t="n">
        <f aca="false">IF(AND(C340=0,E340=0),0,IF(C340=0,"New",(E340-C340)/C340))</f>
        <v>1.94736842105263</v>
      </c>
      <c r="H340" s="8" t="n">
        <f aca="false">SUMIFS('Source'!$E:$E,'Source'!$A:$A,"114 - IL online",'Source'!$B:$B,$A340)</f>
        <v>992.81</v>
      </c>
      <c r="I340" s="8" t="n">
        <f aca="false">SUMIFS('Source'!$G:$G,'Source'!$A:$A,"114 - IL online",'Source'!$B:$B,$A340)</f>
        <v>1461.29</v>
      </c>
      <c r="J340" s="8" t="n">
        <f aca="false">I340*$J$5</f>
        <v>1845.84</v>
      </c>
      <c r="K340" s="8" t="n">
        <f aca="false">J340-H340</f>
        <v>853.03</v>
      </c>
      <c r="L340" s="9" t="n">
        <f aca="false">IF(AND(H340=0,J340=0),0,IF(H340=0,"New",(J340-H340)/H340))</f>
        <v>0.859207703387355</v>
      </c>
      <c r="M340" s="7" t="str">
        <f aca="false">IF(AND(OR(C340&lt;&gt;0,H340&lt;&gt;0),D340=0,I340=0),"DROP",IF(AND(OR(D340&lt;&gt;0,I340&lt;&gt;0),C340=0,H340=0),"NEW",""))</f>
        <v/>
      </c>
    </row>
    <row r="341" customFormat="false" ht="15" hidden="false" customHeight="false" outlineLevel="0" collapsed="false">
      <c r="A341" s="7" t="s">
        <v>635</v>
      </c>
      <c r="B341" s="7" t="str">
        <f aca="false">IFERROR(INDEX('Source'!$C:$C,MATCH($A341,'Source'!$B:$B,0)),"")</f>
        <v>מידרסים מסיליקון</v>
      </c>
      <c r="C341" s="8" t="n">
        <f aca="false">SUMIFS('Source'!$D:$D,'Source'!$A:$A,"114 - IL online",'Source'!$B:$B,$A341)</f>
        <v>4</v>
      </c>
      <c r="D341" s="8" t="n">
        <f aca="false">SUMIFS('Source'!$F:$F,'Source'!$A:$A,"114 - IL online",'Source'!$B:$B,$A341)</f>
        <v>7</v>
      </c>
      <c r="E341" s="8" t="n">
        <f aca="false">D341*$J$5</f>
        <v>8.84210526315789</v>
      </c>
      <c r="F341" s="8" t="n">
        <f aca="false">E341-C341</f>
        <v>4.84210526315789</v>
      </c>
      <c r="G341" s="9" t="n">
        <f aca="false">IF(AND(C341=0,E341=0),0,IF(C341=0,"New",(E341-C341)/C341))</f>
        <v>1.21052631578947</v>
      </c>
      <c r="H341" s="8" t="n">
        <f aca="false">SUMIFS('Source'!$E:$E,'Source'!$A:$A,"114 - IL online",'Source'!$B:$B,$A341)</f>
        <v>814.42</v>
      </c>
      <c r="I341" s="8" t="n">
        <f aca="false">SUMIFS('Source'!$G:$G,'Source'!$A:$A,"114 - IL online",'Source'!$B:$B,$A341)</f>
        <v>1282.81</v>
      </c>
      <c r="J341" s="8" t="n">
        <f aca="false">I341*$J$5</f>
        <v>1620.39157894737</v>
      </c>
      <c r="K341" s="8" t="n">
        <f aca="false">J341-H341</f>
        <v>805.971578947368</v>
      </c>
      <c r="L341" s="9" t="n">
        <f aca="false">IF(AND(H341=0,J341=0),0,IF(H341=0,"New",(J341-H341)/H341))</f>
        <v>0.989626456800384</v>
      </c>
      <c r="M341" s="7" t="str">
        <f aca="false">IF(AND(OR(C341&lt;&gt;0,H341&lt;&gt;0),D341=0,I341=0),"DROP",IF(AND(OR(D341&lt;&gt;0,I341&lt;&gt;0),C341=0,H341=0),"NEW",""))</f>
        <v/>
      </c>
    </row>
    <row r="342" customFormat="false" ht="15" hidden="false" customHeight="false" outlineLevel="0" collapsed="false">
      <c r="A342" s="7" t="s">
        <v>730</v>
      </c>
      <c r="B342" s="7" t="str">
        <f aca="false">IFERROR(INDEX('Source'!$C:$C,MATCH($A342,'Source'!$B:$B,0)),"")</f>
        <v>מגן כתף להמיפלגיה</v>
      </c>
      <c r="C342" s="8" t="n">
        <f aca="false">SUMIFS('Source'!$D:$D,'Source'!$A:$A,"114 - IL online",'Source'!$B:$B,$A342)</f>
        <v>1</v>
      </c>
      <c r="D342" s="8" t="n">
        <f aca="false">SUMIFS('Source'!$F:$F,'Source'!$A:$A,"114 - IL online",'Source'!$B:$B,$A342)</f>
        <v>0</v>
      </c>
      <c r="E342" s="8" t="n">
        <f aca="false">D342*$J$5</f>
        <v>0</v>
      </c>
      <c r="F342" s="8" t="n">
        <f aca="false">E342-C342</f>
        <v>-1</v>
      </c>
      <c r="G342" s="9" t="n">
        <f aca="false">IF(AND(C342=0,E342=0),0,IF(C342=0,"New",(E342-C342)/C342))</f>
        <v>-1</v>
      </c>
      <c r="H342" s="8" t="n">
        <f aca="false">SUMIFS('Source'!$E:$E,'Source'!$A:$A,"114 - IL online",'Source'!$B:$B,$A342)</f>
        <v>468.15</v>
      </c>
      <c r="I342" s="8" t="n">
        <f aca="false">SUMIFS('Source'!$G:$G,'Source'!$A:$A,"114 - IL online",'Source'!$B:$B,$A342)</f>
        <v>0</v>
      </c>
      <c r="J342" s="8" t="n">
        <f aca="false">I342*$J$5</f>
        <v>0</v>
      </c>
      <c r="K342" s="8" t="n">
        <f aca="false">J342-H342</f>
        <v>-468.15</v>
      </c>
      <c r="L342" s="9" t="n">
        <f aca="false">IF(AND(H342=0,J342=0),0,IF(H342=0,"New",(J342-H342)/H342))</f>
        <v>-1</v>
      </c>
      <c r="M342" s="7" t="str">
        <f aca="false">IF(AND(OR(C342&lt;&gt;0,H342&lt;&gt;0),D342=0,I342=0),"DROP",IF(AND(OR(D342&lt;&gt;0,I342&lt;&gt;0),C342=0,H342=0),"NEW",""))</f>
        <v>DROP</v>
      </c>
    </row>
    <row r="343" customFormat="false" ht="15" hidden="false" customHeight="false" outlineLevel="0" collapsed="false">
      <c r="A343" s="7" t="s">
        <v>334</v>
      </c>
      <c r="B343" s="7" t="str">
        <f aca="false">IFERROR(INDEX('Source'!$C:$C,MATCH($A343,'Source'!$B:$B,0)),"")</f>
        <v>מגן קרסול מתכוון</v>
      </c>
      <c r="C343" s="8" t="n">
        <f aca="false">SUMIFS('Source'!$D:$D,'Source'!$A:$A,"114 - IL online",'Source'!$B:$B,$A343)</f>
        <v>4</v>
      </c>
      <c r="D343" s="8" t="n">
        <f aca="false">SUMIFS('Source'!$F:$F,'Source'!$A:$A,"114 - IL online",'Source'!$B:$B,$A343)</f>
        <v>0</v>
      </c>
      <c r="E343" s="8" t="n">
        <f aca="false">D343*$J$5</f>
        <v>0</v>
      </c>
      <c r="F343" s="8" t="n">
        <f aca="false">E343-C343</f>
        <v>-4</v>
      </c>
      <c r="G343" s="9" t="n">
        <f aca="false">IF(AND(C343=0,E343=0),0,IF(C343=0,"New",(E343-C343)/C343))</f>
        <v>-1</v>
      </c>
      <c r="H343" s="8" t="n">
        <f aca="false">SUMIFS('Source'!$E:$E,'Source'!$A:$A,"114 - IL online",'Source'!$B:$B,$A343)</f>
        <v>462.96</v>
      </c>
      <c r="I343" s="8" t="n">
        <f aca="false">SUMIFS('Source'!$G:$G,'Source'!$A:$A,"114 - IL online",'Source'!$B:$B,$A343)</f>
        <v>0</v>
      </c>
      <c r="J343" s="8" t="n">
        <f aca="false">I343*$J$5</f>
        <v>0</v>
      </c>
      <c r="K343" s="8" t="n">
        <f aca="false">J343-H343</f>
        <v>-462.96</v>
      </c>
      <c r="L343" s="9" t="n">
        <f aca="false">IF(AND(H343=0,J343=0),0,IF(H343=0,"New",(J343-H343)/H343))</f>
        <v>-1</v>
      </c>
      <c r="M343" s="7" t="str">
        <f aca="false">IF(AND(OR(C343&lt;&gt;0,H343&lt;&gt;0),D343=0,I343=0),"DROP",IF(AND(OR(D343&lt;&gt;0,I343&lt;&gt;0),C343=0,H343=0),"NEW",""))</f>
        <v>DROP</v>
      </c>
    </row>
    <row r="344" customFormat="false" ht="15" hidden="false" customHeight="false" outlineLevel="0" collapsed="false">
      <c r="A344" s="7" t="s">
        <v>273</v>
      </c>
      <c r="B344" s="7" t="str">
        <f aca="false">IFERROR(INDEX('Source'!$C:$C,MATCH($A344,'Source'!$B:$B,0)),"")</f>
        <v>מגן ברך שחור</v>
      </c>
      <c r="C344" s="8" t="n">
        <f aca="false">SUMIFS('Source'!$D:$D,'Source'!$A:$A,"114 - IL online",'Source'!$B:$B,$A344)</f>
        <v>17</v>
      </c>
      <c r="D344" s="8" t="n">
        <f aca="false">SUMIFS('Source'!$F:$F,'Source'!$A:$A,"114 - IL online",'Source'!$B:$B,$A344)</f>
        <v>24</v>
      </c>
      <c r="E344" s="8" t="n">
        <f aca="false">D344*$J$5</f>
        <v>30.3157894736842</v>
      </c>
      <c r="F344" s="8" t="n">
        <f aca="false">E344-C344</f>
        <v>13.3157894736842</v>
      </c>
      <c r="G344" s="9" t="n">
        <f aca="false">IF(AND(C344=0,E344=0),0,IF(C344=0,"New",(E344-C344)/C344))</f>
        <v>0.78328173374613</v>
      </c>
      <c r="H344" s="8" t="n">
        <f aca="false">SUMIFS('Source'!$E:$E,'Source'!$A:$A,"114 - IL online",'Source'!$B:$B,$A344)</f>
        <v>875.61</v>
      </c>
      <c r="I344" s="8" t="n">
        <f aca="false">SUMIFS('Source'!$G:$G,'Source'!$A:$A,"114 - IL online",'Source'!$B:$B,$A344)</f>
        <v>1334.78</v>
      </c>
      <c r="J344" s="8" t="n">
        <f aca="false">I344*$J$5</f>
        <v>1686.03789473684</v>
      </c>
      <c r="K344" s="8" t="n">
        <f aca="false">J344-H344</f>
        <v>810.427894736842</v>
      </c>
      <c r="L344" s="9" t="n">
        <f aca="false">IF(AND(H344=0,J344=0),0,IF(H344=0,"New",(J344-H344)/H344))</f>
        <v>0.925558062078827</v>
      </c>
      <c r="M344" s="7" t="str">
        <f aca="false">IF(AND(OR(C344&lt;&gt;0,H344&lt;&gt;0),D344=0,I344=0),"DROP",IF(AND(OR(D344&lt;&gt;0,I344&lt;&gt;0),C344=0,H344=0),"NEW",""))</f>
        <v/>
      </c>
    </row>
    <row r="345" customFormat="false" ht="15" hidden="false" customHeight="false" outlineLevel="0" collapsed="false">
      <c r="A345" s="7" t="s">
        <v>472</v>
      </c>
      <c r="B345" s="7" t="str">
        <f aca="false">IFERROR(INDEX('Source'!$C:$C,MATCH($A345,'Source'!$B:$B,0)),"")</f>
        <v>חגורת שבר לצד ימין</v>
      </c>
      <c r="C345" s="8" t="n">
        <f aca="false">SUMIFS('Source'!$D:$D,'Source'!$A:$A,"114 - IL online",'Source'!$B:$B,$A345)</f>
        <v>7</v>
      </c>
      <c r="D345" s="8" t="n">
        <f aca="false">SUMIFS('Source'!$F:$F,'Source'!$A:$A,"114 - IL online",'Source'!$B:$B,$A345)</f>
        <v>5</v>
      </c>
      <c r="E345" s="8" t="n">
        <f aca="false">D345*$J$5</f>
        <v>6.31578947368421</v>
      </c>
      <c r="F345" s="8" t="n">
        <f aca="false">E345-C345</f>
        <v>-0.684210526315789</v>
      </c>
      <c r="G345" s="9" t="n">
        <f aca="false">IF(AND(C345=0,E345=0),0,IF(C345=0,"New",(E345-C345)/C345))</f>
        <v>-0.0977443609022556</v>
      </c>
      <c r="H345" s="8" t="n">
        <f aca="false">SUMIFS('Source'!$E:$E,'Source'!$A:$A,"114 - IL online",'Source'!$B:$B,$A345)</f>
        <v>2118.1</v>
      </c>
      <c r="I345" s="8" t="n">
        <f aca="false">SUMIFS('Source'!$G:$G,'Source'!$A:$A,"114 - IL online",'Source'!$B:$B,$A345)</f>
        <v>1660.61</v>
      </c>
      <c r="J345" s="8" t="n">
        <f aca="false">I345*$J$5</f>
        <v>2097.61263157895</v>
      </c>
      <c r="K345" s="8" t="n">
        <f aca="false">J345-H345</f>
        <v>-20.4873684210525</v>
      </c>
      <c r="L345" s="9" t="n">
        <f aca="false">IF(AND(H345=0,J345=0),0,IF(H345=0,"New",(J345-H345)/H345))</f>
        <v>-0.00967252179833457</v>
      </c>
      <c r="M345" s="7" t="str">
        <f aca="false">IF(AND(OR(C345&lt;&gt;0,H345&lt;&gt;0),D345=0,I345=0),"DROP",IF(AND(OR(D345&lt;&gt;0,I345&lt;&gt;0),C345=0,H345=0),"NEW",""))</f>
        <v/>
      </c>
    </row>
    <row r="346" customFormat="false" ht="15" hidden="false" customHeight="false" outlineLevel="0" collapsed="false">
      <c r="A346" s="7" t="s">
        <v>107</v>
      </c>
      <c r="B346" s="7" t="str">
        <f aca="false">IFERROR(INDEX('Source'!$C:$C,MATCH($A346,'Source'!$B:$B,0)),"")</f>
        <v>חגורת גב עם תמיכות</v>
      </c>
      <c r="C346" s="8" t="n">
        <f aca="false">SUMIFS('Source'!$D:$D,'Source'!$A:$A,"114 - IL online",'Source'!$B:$B,$A346)</f>
        <v>18</v>
      </c>
      <c r="D346" s="8" t="n">
        <f aca="false">SUMIFS('Source'!$F:$F,'Source'!$A:$A,"114 - IL online",'Source'!$B:$B,$A346)</f>
        <v>15</v>
      </c>
      <c r="E346" s="8" t="n">
        <f aca="false">D346*$J$5</f>
        <v>18.9473684210526</v>
      </c>
      <c r="F346" s="8" t="n">
        <f aca="false">E346-C346</f>
        <v>0.94736842105263</v>
      </c>
      <c r="G346" s="9" t="n">
        <f aca="false">IF(AND(C346=0,E346=0),0,IF(C346=0,"New",(E346-C346)/C346))</f>
        <v>0.0526315789473683</v>
      </c>
      <c r="H346" s="8" t="n">
        <f aca="false">SUMIFS('Source'!$E:$E,'Source'!$A:$A,"114 - IL online",'Source'!$B:$B,$A346)</f>
        <v>2871.51</v>
      </c>
      <c r="I346" s="8" t="n">
        <f aca="false">SUMIFS('Source'!$G:$G,'Source'!$A:$A,"114 - IL online",'Source'!$B:$B,$A346)</f>
        <v>2414.05</v>
      </c>
      <c r="J346" s="8" t="n">
        <f aca="false">I346*$J$5</f>
        <v>3049.32631578947</v>
      </c>
      <c r="K346" s="8" t="n">
        <f aca="false">J346-H346</f>
        <v>177.816315789474</v>
      </c>
      <c r="L346" s="9" t="n">
        <f aca="false">IF(AND(H346=0,J346=0),0,IF(H346=0,"New",(J346-H346)/H346))</f>
        <v>0.0619243240627662</v>
      </c>
      <c r="M346" s="7" t="str">
        <f aca="false">IF(AND(OR(C346&lt;&gt;0,H346&lt;&gt;0),D346=0,I346=0),"DROP",IF(AND(OR(D346&lt;&gt;0,I346&lt;&gt;0),C346=0,H346=0),"NEW",""))</f>
        <v/>
      </c>
    </row>
    <row r="347" customFormat="false" ht="15" hidden="false" customHeight="false" outlineLevel="0" collapsed="false">
      <c r="A347" s="7" t="s">
        <v>737</v>
      </c>
      <c r="B347" s="7" t="str">
        <f aca="false">IFERROR(INDEX('Source'!$C:$C,MATCH($A347,'Source'!$B:$B,0)),"")</f>
        <v>חגורה למנותחי בטן</v>
      </c>
      <c r="C347" s="8" t="n">
        <f aca="false">SUMIFS('Source'!$D:$D,'Source'!$A:$A,"114 - IL online",'Source'!$B:$B,$A347)</f>
        <v>3</v>
      </c>
      <c r="D347" s="8" t="n">
        <f aca="false">SUMIFS('Source'!$F:$F,'Source'!$A:$A,"114 - IL online",'Source'!$B:$B,$A347)</f>
        <v>1</v>
      </c>
      <c r="E347" s="8" t="n">
        <f aca="false">D347*$J$5</f>
        <v>1.26315789473684</v>
      </c>
      <c r="F347" s="8" t="n">
        <f aca="false">E347-C347</f>
        <v>-1.73684210526316</v>
      </c>
      <c r="G347" s="9" t="n">
        <f aca="false">IF(AND(C347=0,E347=0),0,IF(C347=0,"New",(E347-C347)/C347))</f>
        <v>-0.578947368421053</v>
      </c>
      <c r="H347" s="8" t="n">
        <f aca="false">SUMIFS('Source'!$E:$E,'Source'!$A:$A,"114 - IL online",'Source'!$B:$B,$A347)</f>
        <v>675.62</v>
      </c>
      <c r="I347" s="8" t="n">
        <f aca="false">SUMIFS('Source'!$G:$G,'Source'!$A:$A,"114 - IL online",'Source'!$B:$B,$A347)</f>
        <v>221.11</v>
      </c>
      <c r="J347" s="8" t="n">
        <f aca="false">I347*$J$5</f>
        <v>279.296842105263</v>
      </c>
      <c r="K347" s="8" t="n">
        <f aca="false">J347-H347</f>
        <v>-396.323157894737</v>
      </c>
      <c r="L347" s="9" t="n">
        <f aca="false">IF(AND(H347=0,J347=0),0,IF(H347=0,"New",(J347-H347)/H347))</f>
        <v>-0.58660661006888</v>
      </c>
      <c r="M347" s="7" t="str">
        <f aca="false">IF(AND(OR(C347&lt;&gt;0,H347&lt;&gt;0),D347=0,I347=0),"DROP",IF(AND(OR(D347&lt;&gt;0,I347&lt;&gt;0),C347=0,H347=0),"NEW",""))</f>
        <v/>
      </c>
    </row>
    <row r="348" customFormat="false" ht="15" hidden="false" customHeight="false" outlineLevel="0" collapsed="false">
      <c r="A348" s="7" t="s">
        <v>571</v>
      </c>
      <c r="B348" s="7" t="str">
        <f aca="false">IFERROR(INDEX('Source'!$C:$C,MATCH($A348,'Source'!$B:$B,0)),"")</f>
        <v>חגורה למנותחי בטן</v>
      </c>
      <c r="C348" s="8" t="n">
        <f aca="false">SUMIFS('Source'!$D:$D,'Source'!$A:$A,"114 - IL online",'Source'!$B:$B,$A348)</f>
        <v>2</v>
      </c>
      <c r="D348" s="8" t="n">
        <f aca="false">SUMIFS('Source'!$F:$F,'Source'!$A:$A,"114 - IL online",'Source'!$B:$B,$A348)</f>
        <v>0</v>
      </c>
      <c r="E348" s="8" t="n">
        <f aca="false">D348*$J$5</f>
        <v>0</v>
      </c>
      <c r="F348" s="8" t="n">
        <f aca="false">E348-C348</f>
        <v>-2</v>
      </c>
      <c r="G348" s="9" t="n">
        <f aca="false">IF(AND(C348=0,E348=0),0,IF(C348=0,"New",(E348-C348)/C348))</f>
        <v>-1</v>
      </c>
      <c r="H348" s="8" t="n">
        <f aca="false">SUMIFS('Source'!$E:$E,'Source'!$A:$A,"114 - IL online",'Source'!$B:$B,$A348)</f>
        <v>454.51</v>
      </c>
      <c r="I348" s="8" t="n">
        <f aca="false">SUMIFS('Source'!$G:$G,'Source'!$A:$A,"114 - IL online",'Source'!$B:$B,$A348)</f>
        <v>0</v>
      </c>
      <c r="J348" s="8" t="n">
        <f aca="false">I348*$J$5</f>
        <v>0</v>
      </c>
      <c r="K348" s="8" t="n">
        <f aca="false">J348-H348</f>
        <v>-454.51</v>
      </c>
      <c r="L348" s="9" t="n">
        <f aca="false">IF(AND(H348=0,J348=0),0,IF(H348=0,"New",(J348-H348)/H348))</f>
        <v>-1</v>
      </c>
      <c r="M348" s="7" t="str">
        <f aca="false">IF(AND(OR(C348&lt;&gt;0,H348&lt;&gt;0),D348=0,I348=0),"DROP",IF(AND(OR(D348&lt;&gt;0,I348&lt;&gt;0),C348=0,H348=0),"NEW",""))</f>
        <v>DROP</v>
      </c>
    </row>
    <row r="349" customFormat="false" ht="15" hidden="false" customHeight="false" outlineLevel="0" collapsed="false">
      <c r="A349" s="7" t="s">
        <v>378</v>
      </c>
      <c r="B349" s="7" t="str">
        <f aca="false">IFERROR(INDEX('Source'!$C:$C,MATCH($A349,'Source'!$B:$B,0)),"")</f>
        <v>חגורת בטן</v>
      </c>
      <c r="C349" s="8" t="n">
        <f aca="false">SUMIFS('Source'!$D:$D,'Source'!$A:$A,"114 - IL online",'Source'!$B:$B,$A349)</f>
        <v>4</v>
      </c>
      <c r="D349" s="8" t="n">
        <f aca="false">SUMIFS('Source'!$F:$F,'Source'!$A:$A,"114 - IL online",'Source'!$B:$B,$A349)</f>
        <v>1</v>
      </c>
      <c r="E349" s="8" t="n">
        <f aca="false">D349*$J$5</f>
        <v>1.26315789473684</v>
      </c>
      <c r="F349" s="8" t="n">
        <f aca="false">E349-C349</f>
        <v>-2.73684210526316</v>
      </c>
      <c r="G349" s="9" t="n">
        <f aca="false">IF(AND(C349=0,E349=0),0,IF(C349=0,"New",(E349-C349)/C349))</f>
        <v>-0.68421052631579</v>
      </c>
      <c r="H349" s="8" t="n">
        <f aca="false">SUMIFS('Source'!$E:$E,'Source'!$A:$A,"114 - IL online",'Source'!$B:$B,$A349)</f>
        <v>624.51</v>
      </c>
      <c r="I349" s="8" t="n">
        <f aca="false">SUMIFS('Source'!$G:$G,'Source'!$A:$A,"114 - IL online",'Source'!$B:$B,$A349)</f>
        <v>171.1</v>
      </c>
      <c r="J349" s="8" t="n">
        <f aca="false">I349*$J$5</f>
        <v>216.126315789474</v>
      </c>
      <c r="K349" s="8" t="n">
        <f aca="false">J349-H349</f>
        <v>-408.383684210526</v>
      </c>
      <c r="L349" s="9" t="n">
        <f aca="false">IF(AND(H349=0,J349=0),0,IF(H349=0,"New",(J349-H349)/H349))</f>
        <v>-0.653926573170208</v>
      </c>
      <c r="M349" s="7" t="str">
        <f aca="false">IF(AND(OR(C349&lt;&gt;0,H349&lt;&gt;0),D349=0,I349=0),"DROP",IF(AND(OR(D349&lt;&gt;0,I349&lt;&gt;0),C349=0,H349=0),"NEW",""))</f>
        <v/>
      </c>
    </row>
    <row r="350" customFormat="false" ht="15" hidden="false" customHeight="false" outlineLevel="0" collapsed="false">
      <c r="A350" s="7" t="s">
        <v>265</v>
      </c>
      <c r="B350" s="7" t="str">
        <f aca="false">IFERROR(INDEX('Source'!$C:$C,MATCH($A350,'Source'!$B:$B,0)),"")</f>
        <v>מגן קרסול</v>
      </c>
      <c r="C350" s="8" t="n">
        <f aca="false">SUMIFS('Source'!$D:$D,'Source'!$A:$A,"114 - IL online",'Source'!$B:$B,$A350)</f>
        <v>17</v>
      </c>
      <c r="D350" s="8" t="n">
        <f aca="false">SUMIFS('Source'!$F:$F,'Source'!$A:$A,"114 - IL online",'Source'!$B:$B,$A350)</f>
        <v>23</v>
      </c>
      <c r="E350" s="8" t="n">
        <f aca="false">D350*$J$5</f>
        <v>29.0526315789474</v>
      </c>
      <c r="F350" s="8" t="n">
        <f aca="false">E350-C350</f>
        <v>12.0526315789474</v>
      </c>
      <c r="G350" s="9" t="n">
        <f aca="false">IF(AND(C350=0,E350=0),0,IF(C350=0,"New",(E350-C350)/C350))</f>
        <v>0.708978328173375</v>
      </c>
      <c r="H350" s="8" t="n">
        <f aca="false">SUMIFS('Source'!$E:$E,'Source'!$A:$A,"114 - IL online",'Source'!$B:$B,$A350)</f>
        <v>1019.63</v>
      </c>
      <c r="I350" s="8" t="n">
        <f aca="false">SUMIFS('Source'!$G:$G,'Source'!$A:$A,"114 - IL online",'Source'!$B:$B,$A350)</f>
        <v>1469.35</v>
      </c>
      <c r="J350" s="8" t="n">
        <f aca="false">I350*$J$5</f>
        <v>1856.02105263158</v>
      </c>
      <c r="K350" s="8" t="n">
        <f aca="false">J350-H350</f>
        <v>836.391052631579</v>
      </c>
      <c r="L350" s="9" t="n">
        <f aca="false">IF(AND(H350=0,J350=0),0,IF(H350=0,"New",(J350-H350)/H350))</f>
        <v>0.820288783805477</v>
      </c>
      <c r="M350" s="7" t="str">
        <f aca="false">IF(AND(OR(C350&lt;&gt;0,H350&lt;&gt;0),D350=0,I350=0),"DROP",IF(AND(OR(D350&lt;&gt;0,I350&lt;&gt;0),C350=0,H350=0),"NEW",""))</f>
        <v/>
      </c>
    </row>
    <row r="351" customFormat="false" ht="15" hidden="false" customHeight="false" outlineLevel="0" collapsed="false">
      <c r="A351" s="7" t="s">
        <v>774</v>
      </c>
      <c r="B351" s="7" t="str">
        <f aca="false">IFERROR(INDEX('Source'!$C:$C,MATCH($A351,'Source'!$B:$B,0)),"")</f>
        <v>חגורת גב</v>
      </c>
      <c r="C351" s="8" t="n">
        <f aca="false">SUMIFS('Source'!$D:$D,'Source'!$A:$A,"114 - IL online",'Source'!$B:$B,$A351)</f>
        <v>1</v>
      </c>
      <c r="D351" s="8" t="n">
        <f aca="false">SUMIFS('Source'!$F:$F,'Source'!$A:$A,"114 - IL online",'Source'!$B:$B,$A351)</f>
        <v>0</v>
      </c>
      <c r="E351" s="8" t="n">
        <f aca="false">D351*$J$5</f>
        <v>0</v>
      </c>
      <c r="F351" s="8" t="n">
        <f aca="false">E351-C351</f>
        <v>-1</v>
      </c>
      <c r="G351" s="9" t="n">
        <f aca="false">IF(AND(C351=0,E351=0),0,IF(C351=0,"New",(E351-C351)/C351))</f>
        <v>-1</v>
      </c>
      <c r="H351" s="8" t="n">
        <f aca="false">SUMIFS('Source'!$E:$E,'Source'!$A:$A,"114 - IL online",'Source'!$B:$B,$A351)</f>
        <v>444.83</v>
      </c>
      <c r="I351" s="8" t="n">
        <f aca="false">SUMIFS('Source'!$G:$G,'Source'!$A:$A,"114 - IL online",'Source'!$B:$B,$A351)</f>
        <v>0</v>
      </c>
      <c r="J351" s="8" t="n">
        <f aca="false">I351*$J$5</f>
        <v>0</v>
      </c>
      <c r="K351" s="8" t="n">
        <f aca="false">J351-H351</f>
        <v>-444.83</v>
      </c>
      <c r="L351" s="9" t="n">
        <f aca="false">IF(AND(H351=0,J351=0),0,IF(H351=0,"New",(J351-H351)/H351))</f>
        <v>-1</v>
      </c>
      <c r="M351" s="7" t="str">
        <f aca="false">IF(AND(OR(C351&lt;&gt;0,H351&lt;&gt;0),D351=0,I351=0),"DROP",IF(AND(OR(D351&lt;&gt;0,I351&lt;&gt;0),C351=0,H351=0),"NEW",""))</f>
        <v>DROP</v>
      </c>
    </row>
    <row r="352" customFormat="false" ht="15" hidden="false" customHeight="false" outlineLevel="0" collapsed="false">
      <c r="A352" s="7" t="s">
        <v>1063</v>
      </c>
      <c r="B352" s="7" t="str">
        <f aca="false">IFERROR(INDEX('Source'!$C:$C,MATCH($A352,'Source'!$B:$B,0)),"")</f>
        <v>חגורת גב</v>
      </c>
      <c r="C352" s="8" t="n">
        <f aca="false">SUMIFS('Source'!$D:$D,'Source'!$A:$A,"114 - IL online",'Source'!$B:$B,$A352)</f>
        <v>1</v>
      </c>
      <c r="D352" s="8" t="n">
        <f aca="false">SUMIFS('Source'!$F:$F,'Source'!$A:$A,"114 - IL online",'Source'!$B:$B,$A352)</f>
        <v>0</v>
      </c>
      <c r="E352" s="8" t="n">
        <f aca="false">D352*$J$5</f>
        <v>0</v>
      </c>
      <c r="F352" s="8" t="n">
        <f aca="false">E352-C352</f>
        <v>-1</v>
      </c>
      <c r="G352" s="9" t="n">
        <f aca="false">IF(AND(C352=0,E352=0),0,IF(C352=0,"New",(E352-C352)/C352))</f>
        <v>-1</v>
      </c>
      <c r="H352" s="8" t="n">
        <f aca="false">SUMIFS('Source'!$E:$E,'Source'!$A:$A,"114 - IL online",'Source'!$B:$B,$A352)</f>
        <v>444.83</v>
      </c>
      <c r="I352" s="8" t="n">
        <f aca="false">SUMIFS('Source'!$G:$G,'Source'!$A:$A,"114 - IL online",'Source'!$B:$B,$A352)</f>
        <v>0</v>
      </c>
      <c r="J352" s="8" t="n">
        <f aca="false">I352*$J$5</f>
        <v>0</v>
      </c>
      <c r="K352" s="8" t="n">
        <f aca="false">J352-H352</f>
        <v>-444.83</v>
      </c>
      <c r="L352" s="9" t="n">
        <f aca="false">IF(AND(H352=0,J352=0),0,IF(H352=0,"New",(J352-H352)/H352))</f>
        <v>-1</v>
      </c>
      <c r="M352" s="7" t="str">
        <f aca="false">IF(AND(OR(C352&lt;&gt;0,H352&lt;&gt;0),D352=0,I352=0),"DROP",IF(AND(OR(D352&lt;&gt;0,I352&lt;&gt;0),C352=0,H352=0),"NEW",""))</f>
        <v>DROP</v>
      </c>
    </row>
    <row r="353" customFormat="false" ht="15" hidden="false" customHeight="false" outlineLevel="0" collapsed="false">
      <c r="A353" s="7" t="s">
        <v>1064</v>
      </c>
      <c r="B353" s="7" t="str">
        <f aca="false">IFERROR(INDEX('Source'!$C:$C,MATCH($A353,'Source'!$B:$B,0)),"")</f>
        <v>חגורת גב</v>
      </c>
      <c r="C353" s="8" t="n">
        <f aca="false">SUMIFS('Source'!$D:$D,'Source'!$A:$A,"114 - IL online",'Source'!$B:$B,$A353)</f>
        <v>1</v>
      </c>
      <c r="D353" s="8" t="n">
        <f aca="false">SUMIFS('Source'!$F:$F,'Source'!$A:$A,"114 - IL online",'Source'!$B:$B,$A353)</f>
        <v>0</v>
      </c>
      <c r="E353" s="8" t="n">
        <f aca="false">D353*$J$5</f>
        <v>0</v>
      </c>
      <c r="F353" s="8" t="n">
        <f aca="false">E353-C353</f>
        <v>-1</v>
      </c>
      <c r="G353" s="9" t="n">
        <f aca="false">IF(AND(C353=0,E353=0),0,IF(C353=0,"New",(E353-C353)/C353))</f>
        <v>-1</v>
      </c>
      <c r="H353" s="8" t="n">
        <f aca="false">SUMIFS('Source'!$E:$E,'Source'!$A:$A,"114 - IL online",'Source'!$B:$B,$A353)</f>
        <v>444.83</v>
      </c>
      <c r="I353" s="8" t="n">
        <f aca="false">SUMIFS('Source'!$G:$G,'Source'!$A:$A,"114 - IL online",'Source'!$B:$B,$A353)</f>
        <v>0</v>
      </c>
      <c r="J353" s="8" t="n">
        <f aca="false">I353*$J$5</f>
        <v>0</v>
      </c>
      <c r="K353" s="8" t="n">
        <f aca="false">J353-H353</f>
        <v>-444.83</v>
      </c>
      <c r="L353" s="9" t="n">
        <f aca="false">IF(AND(H353=0,J353=0),0,IF(H353=0,"New",(J353-H353)/H353))</f>
        <v>-1</v>
      </c>
      <c r="M353" s="7" t="str">
        <f aca="false">IF(AND(OR(C353&lt;&gt;0,H353&lt;&gt;0),D353=0,I353=0),"DROP",IF(AND(OR(D353&lt;&gt;0,I353&lt;&gt;0),C353=0,H353=0),"NEW",""))</f>
        <v>DROP</v>
      </c>
    </row>
    <row r="354" customFormat="false" ht="15" hidden="false" customHeight="false" outlineLevel="0" collapsed="false">
      <c r="A354" s="7" t="s">
        <v>552</v>
      </c>
      <c r="B354" s="7" t="str">
        <f aca="false">IFERROR(INDEX('Source'!$C:$C,MATCH($A354,'Source'!$B:$B,0)),"")</f>
        <v>חגורת צלעות לגבר</v>
      </c>
      <c r="C354" s="8" t="n">
        <f aca="false">SUMIFS('Source'!$D:$D,'Source'!$A:$A,"114 - IL online",'Source'!$B:$B,$A354)</f>
        <v>2</v>
      </c>
      <c r="D354" s="8" t="n">
        <f aca="false">SUMIFS('Source'!$F:$F,'Source'!$A:$A,"114 - IL online",'Source'!$B:$B,$A354)</f>
        <v>0</v>
      </c>
      <c r="E354" s="8" t="n">
        <f aca="false">D354*$J$5</f>
        <v>0</v>
      </c>
      <c r="F354" s="8" t="n">
        <f aca="false">E354-C354</f>
        <v>-2</v>
      </c>
      <c r="G354" s="9" t="n">
        <f aca="false">IF(AND(C354=0,E354=0),0,IF(C354=0,"New",(E354-C354)/C354))</f>
        <v>-1</v>
      </c>
      <c r="H354" s="8" t="n">
        <f aca="false">SUMIFS('Source'!$E:$E,'Source'!$A:$A,"114 - IL online",'Source'!$B:$B,$A354)</f>
        <v>443.07</v>
      </c>
      <c r="I354" s="8" t="n">
        <f aca="false">SUMIFS('Source'!$G:$G,'Source'!$A:$A,"114 - IL online",'Source'!$B:$B,$A354)</f>
        <v>0</v>
      </c>
      <c r="J354" s="8" t="n">
        <f aca="false">I354*$J$5</f>
        <v>0</v>
      </c>
      <c r="K354" s="8" t="n">
        <f aca="false">J354-H354</f>
        <v>-443.07</v>
      </c>
      <c r="L354" s="9" t="n">
        <f aca="false">IF(AND(H354=0,J354=0),0,IF(H354=0,"New",(J354-H354)/H354))</f>
        <v>-1</v>
      </c>
      <c r="M354" s="7" t="str">
        <f aca="false">IF(AND(OR(C354&lt;&gt;0,H354&lt;&gt;0),D354=0,I354=0),"DROP",IF(AND(OR(D354&lt;&gt;0,I354&lt;&gt;0),C354=0,H354=0),"NEW",""))</f>
        <v>DROP</v>
      </c>
    </row>
    <row r="355" customFormat="false" ht="15" hidden="false" customHeight="false" outlineLevel="0" collapsed="false">
      <c r="A355" s="7" t="s">
        <v>847</v>
      </c>
      <c r="B355" s="7" t="str">
        <f aca="false">IFERROR(INDEX('Source'!$C:$C,MATCH($A355,'Source'!$B:$B,0)),"")</f>
        <v>סופורטר</v>
      </c>
      <c r="C355" s="8" t="n">
        <f aca="false">SUMIFS('Source'!$D:$D,'Source'!$A:$A,"114 - IL online",'Source'!$B:$B,$A355)</f>
        <v>0</v>
      </c>
      <c r="D355" s="8" t="n">
        <f aca="false">SUMIFS('Source'!$F:$F,'Source'!$A:$A,"114 - IL online",'Source'!$B:$B,$A355)</f>
        <v>3</v>
      </c>
      <c r="E355" s="8" t="n">
        <f aca="false">D355*$J$5</f>
        <v>3.78947368421053</v>
      </c>
      <c r="F355" s="8" t="n">
        <f aca="false">E355-C355</f>
        <v>3.78947368421053</v>
      </c>
      <c r="G355" s="9" t="str">
        <f aca="false">IF(AND(C355=0,E355=0),0,IF(C355=0,"New",(E355-C355)/C355))</f>
        <v>New</v>
      </c>
      <c r="H355" s="8" t="n">
        <f aca="false">SUMIFS('Source'!$E:$E,'Source'!$A:$A,"114 - IL online",'Source'!$B:$B,$A355)</f>
        <v>0</v>
      </c>
      <c r="I355" s="8" t="n">
        <f aca="false">SUMIFS('Source'!$G:$G,'Source'!$A:$A,"114 - IL online",'Source'!$B:$B,$A355)</f>
        <v>442.13</v>
      </c>
      <c r="J355" s="8" t="n">
        <f aca="false">I355*$J$5</f>
        <v>558.48</v>
      </c>
      <c r="K355" s="8" t="n">
        <f aca="false">J355-H355</f>
        <v>558.48</v>
      </c>
      <c r="L355" s="9" t="str">
        <f aca="false">IF(AND(H355=0,J355=0),0,IF(H355=0,"New",(J355-H355)/H355))</f>
        <v>New</v>
      </c>
      <c r="M355" s="7" t="str">
        <f aca="false">IF(AND(OR(C355&lt;&gt;0,H355&lt;&gt;0),D355=0,I355=0),"DROP",IF(AND(OR(D355&lt;&gt;0,I355&lt;&gt;0),C355=0,H355=0),"NEW",""))</f>
        <v>NEW</v>
      </c>
    </row>
    <row r="356" customFormat="false" ht="15" hidden="false" customHeight="false" outlineLevel="0" collapsed="false">
      <c r="A356" s="7" t="s">
        <v>84</v>
      </c>
      <c r="B356" s="7" t="str">
        <f aca="false">IFERROR(INDEX('Source'!$C:$C,MATCH($A356,'Source'!$B:$B,0)),"")</f>
        <v>חבק יד אגודלי ימ</v>
      </c>
      <c r="C356" s="8" t="n">
        <f aca="false">SUMIFS('Source'!$D:$D,'Source'!$A:$A,"114 - IL online",'Source'!$B:$B,$A356)</f>
        <v>16</v>
      </c>
      <c r="D356" s="8" t="n">
        <f aca="false">SUMIFS('Source'!$F:$F,'Source'!$A:$A,"114 - IL online",'Source'!$B:$B,$A356)</f>
        <v>9</v>
      </c>
      <c r="E356" s="8" t="n">
        <f aca="false">D356*$J$5</f>
        <v>11.3684210526316</v>
      </c>
      <c r="F356" s="8" t="n">
        <f aca="false">E356-C356</f>
        <v>-4.63157894736842</v>
      </c>
      <c r="G356" s="9" t="n">
        <f aca="false">IF(AND(C356=0,E356=0),0,IF(C356=0,"New",(E356-C356)/C356))</f>
        <v>-0.289473684210526</v>
      </c>
      <c r="H356" s="8" t="n">
        <f aca="false">SUMIFS('Source'!$E:$E,'Source'!$A:$A,"114 - IL online",'Source'!$B:$B,$A356)</f>
        <v>1155.27</v>
      </c>
      <c r="I356" s="8" t="n">
        <f aca="false">SUMIFS('Source'!$G:$G,'Source'!$A:$A,"114 - IL online",'Source'!$B:$B,$A356)</f>
        <v>715.41</v>
      </c>
      <c r="J356" s="8" t="n">
        <f aca="false">I356*$J$5</f>
        <v>903.675789473684</v>
      </c>
      <c r="K356" s="8" t="n">
        <f aca="false">J356-H356</f>
        <v>-251.594210526316</v>
      </c>
      <c r="L356" s="9" t="n">
        <f aca="false">IF(AND(H356=0,J356=0),0,IF(H356=0,"New",(J356-H356)/H356))</f>
        <v>-0.217779575792945</v>
      </c>
      <c r="M356" s="7" t="str">
        <f aca="false">IF(AND(OR(C356&lt;&gt;0,H356&lt;&gt;0),D356=0,I356=0),"DROP",IF(AND(OR(D356&lt;&gt;0,I356&lt;&gt;0),C356=0,H356=0),"NEW",""))</f>
        <v/>
      </c>
    </row>
    <row r="357" customFormat="false" ht="15" hidden="false" customHeight="false" outlineLevel="0" collapsed="false">
      <c r="A357" s="7" t="s">
        <v>371</v>
      </c>
      <c r="B357" s="7" t="str">
        <f aca="false">IFERROR(INDEX('Source'!$C:$C,MATCH($A357,'Source'!$B:$B,0)),"")</f>
        <v>URIEL STRAP4U BLACK L-XL</v>
      </c>
      <c r="C357" s="8" t="n">
        <f aca="false">SUMIFS('Source'!$D:$D,'Source'!$A:$A,"114 - IL online",'Source'!$B:$B,$A357)</f>
        <v>22</v>
      </c>
      <c r="D357" s="8" t="n">
        <f aca="false">SUMIFS('Source'!$F:$F,'Source'!$A:$A,"114 - IL online",'Source'!$B:$B,$A357)</f>
        <v>9</v>
      </c>
      <c r="E357" s="8" t="n">
        <f aca="false">D357*$J$5</f>
        <v>11.3684210526316</v>
      </c>
      <c r="F357" s="8" t="n">
        <f aca="false">E357-C357</f>
        <v>-10.6315789473684</v>
      </c>
      <c r="G357" s="9" t="n">
        <f aca="false">IF(AND(C357=0,E357=0),0,IF(C357=0,"New",(E357-C357)/C357))</f>
        <v>-0.483253588516746</v>
      </c>
      <c r="H357" s="8" t="n">
        <f aca="false">SUMIFS('Source'!$E:$E,'Source'!$A:$A,"114 - IL online",'Source'!$B:$B,$A357)</f>
        <v>750.39</v>
      </c>
      <c r="I357" s="8" t="n">
        <f aca="false">SUMIFS('Source'!$G:$G,'Source'!$A:$A,"114 - IL online",'Source'!$B:$B,$A357)</f>
        <v>311.94</v>
      </c>
      <c r="J357" s="8" t="n">
        <f aca="false">I357*$J$5</f>
        <v>394.029473684211</v>
      </c>
      <c r="K357" s="8" t="n">
        <f aca="false">J357-H357</f>
        <v>-356.360526315789</v>
      </c>
      <c r="L357" s="9" t="n">
        <f aca="false">IF(AND(H357=0,J357=0),0,IF(H357=0,"New",(J357-H357)/H357))</f>
        <v>-0.474900420202547</v>
      </c>
      <c r="M357" s="7" t="str">
        <f aca="false">IF(AND(OR(C357&lt;&gt;0,H357&lt;&gt;0),D357=0,I357=0),"DROP",IF(AND(OR(D357&lt;&gt;0,I357&lt;&gt;0),C357=0,H357=0),"NEW",""))</f>
        <v/>
      </c>
    </row>
    <row r="358" customFormat="false" ht="15" hidden="false" customHeight="false" outlineLevel="0" collapsed="false">
      <c r="A358" s="7" t="s">
        <v>361</v>
      </c>
      <c r="B358" s="7" t="str">
        <f aca="false">IFERROR(INDEX('Source'!$C:$C,MATCH($A358,'Source'!$B:$B,0)),"")</f>
        <v>מגן ירך</v>
      </c>
      <c r="C358" s="8" t="n">
        <f aca="false">SUMIFS('Source'!$D:$D,'Source'!$A:$A,"114 - IL online",'Source'!$B:$B,$A358)</f>
        <v>11</v>
      </c>
      <c r="D358" s="8" t="n">
        <f aca="false">SUMIFS('Source'!$F:$F,'Source'!$A:$A,"114 - IL online",'Source'!$B:$B,$A358)</f>
        <v>4</v>
      </c>
      <c r="E358" s="8" t="n">
        <f aca="false">D358*$J$5</f>
        <v>5.05263157894737</v>
      </c>
      <c r="F358" s="8" t="n">
        <f aca="false">E358-C358</f>
        <v>-5.94736842105263</v>
      </c>
      <c r="G358" s="9" t="n">
        <f aca="false">IF(AND(C358=0,E358=0),0,IF(C358=0,"New",(E358-C358)/C358))</f>
        <v>-0.54066985645933</v>
      </c>
      <c r="H358" s="8" t="n">
        <f aca="false">SUMIFS('Source'!$E:$E,'Source'!$A:$A,"114 - IL online",'Source'!$B:$B,$A358)</f>
        <v>675.74</v>
      </c>
      <c r="I358" s="8" t="n">
        <f aca="false">SUMIFS('Source'!$G:$G,'Source'!$A:$A,"114 - IL online",'Source'!$B:$B,$A358)</f>
        <v>238.03</v>
      </c>
      <c r="J358" s="8" t="n">
        <f aca="false">I358*$J$5</f>
        <v>300.669473684211</v>
      </c>
      <c r="K358" s="8" t="n">
        <f aca="false">J358-H358</f>
        <v>-375.07052631579</v>
      </c>
      <c r="L358" s="9" t="n">
        <f aca="false">IF(AND(H358=0,J358=0),0,IF(H358=0,"New",(J358-H358)/H358))</f>
        <v>-0.555051538040947</v>
      </c>
      <c r="M358" s="7" t="str">
        <f aca="false">IF(AND(OR(C358&lt;&gt;0,H358&lt;&gt;0),D358=0,I358=0),"DROP",IF(AND(OR(D358&lt;&gt;0,I358&lt;&gt;0),C358=0,H358=0),"NEW",""))</f>
        <v/>
      </c>
    </row>
    <row r="359" customFormat="false" ht="15" hidden="false" customHeight="false" outlineLevel="0" collapsed="false">
      <c r="A359" s="7" t="s">
        <v>321</v>
      </c>
      <c r="B359" s="7" t="str">
        <f aca="false">IFERROR(INDEX('Source'!$C:$C,MATCH($A359,'Source'!$B:$B,0)),"")</f>
        <v>מגן קרסול מתכוון</v>
      </c>
      <c r="C359" s="8" t="n">
        <f aca="false">SUMIFS('Source'!$D:$D,'Source'!$A:$A,"114 - IL online",'Source'!$B:$B,$A359)</f>
        <v>1</v>
      </c>
      <c r="D359" s="8" t="n">
        <f aca="false">SUMIFS('Source'!$F:$F,'Source'!$A:$A,"114 - IL online",'Source'!$B:$B,$A359)</f>
        <v>5</v>
      </c>
      <c r="E359" s="8" t="n">
        <f aca="false">D359*$J$5</f>
        <v>6.31578947368421</v>
      </c>
      <c r="F359" s="8" t="n">
        <f aca="false">E359-C359</f>
        <v>5.31578947368421</v>
      </c>
      <c r="G359" s="9" t="n">
        <f aca="false">IF(AND(C359=0,E359=0),0,IF(C359=0,"New",(E359-C359)/C359))</f>
        <v>5.31578947368421</v>
      </c>
      <c r="H359" s="8" t="n">
        <f aca="false">SUMIFS('Source'!$E:$E,'Source'!$A:$A,"114 - IL online",'Source'!$B:$B,$A359)</f>
        <v>120.25</v>
      </c>
      <c r="I359" s="8" t="n">
        <f aca="false">SUMIFS('Source'!$G:$G,'Source'!$A:$A,"114 - IL online",'Source'!$B:$B,$A359)</f>
        <v>553.16</v>
      </c>
      <c r="J359" s="8" t="n">
        <f aca="false">I359*$J$5</f>
        <v>698.728421052632</v>
      </c>
      <c r="K359" s="8" t="n">
        <f aca="false">J359-H359</f>
        <v>578.478421052632</v>
      </c>
      <c r="L359" s="9" t="n">
        <f aca="false">IF(AND(H359=0,J359=0),0,IF(H359=0,"New",(J359-H359)/H359))</f>
        <v>4.81063136010504</v>
      </c>
      <c r="M359" s="7" t="str">
        <f aca="false">IF(AND(OR(C359&lt;&gt;0,H359&lt;&gt;0),D359=0,I359=0),"DROP",IF(AND(OR(D359&lt;&gt;0,I359&lt;&gt;0),C359=0,H359=0),"NEW",""))</f>
        <v/>
      </c>
    </row>
    <row r="360" customFormat="false" ht="15" hidden="false" customHeight="false" outlineLevel="0" collapsed="false">
      <c r="A360" s="7" t="s">
        <v>435</v>
      </c>
      <c r="B360" s="7" t="str">
        <f aca="false">IFERROR(INDEX('Source'!$C:$C,MATCH($A360,'Source'!$B:$B,0)),"")</f>
        <v>חגורת בטן</v>
      </c>
      <c r="C360" s="8" t="n">
        <f aca="false">SUMIFS('Source'!$D:$D,'Source'!$A:$A,"114 - IL online",'Source'!$B:$B,$A360)</f>
        <v>5</v>
      </c>
      <c r="D360" s="8" t="n">
        <f aca="false">SUMIFS('Source'!$F:$F,'Source'!$A:$A,"114 - IL online",'Source'!$B:$B,$A360)</f>
        <v>2</v>
      </c>
      <c r="E360" s="8" t="n">
        <f aca="false">D360*$J$5</f>
        <v>2.52631578947368</v>
      </c>
      <c r="F360" s="8" t="n">
        <f aca="false">E360-C360</f>
        <v>-2.47368421052632</v>
      </c>
      <c r="G360" s="9" t="n">
        <f aca="false">IF(AND(C360=0,E360=0),0,IF(C360=0,"New",(E360-C360)/C360))</f>
        <v>-0.494736842105263</v>
      </c>
      <c r="H360" s="8" t="n">
        <f aca="false">SUMIFS('Source'!$E:$E,'Source'!$A:$A,"114 - IL online",'Source'!$B:$B,$A360)</f>
        <v>855.5</v>
      </c>
      <c r="I360" s="8" t="n">
        <f aca="false">SUMIFS('Source'!$G:$G,'Source'!$A:$A,"114 - IL online",'Source'!$B:$B,$A360)</f>
        <v>422.65</v>
      </c>
      <c r="J360" s="8" t="n">
        <f aca="false">I360*$J$5</f>
        <v>533.873684210526</v>
      </c>
      <c r="K360" s="8" t="n">
        <f aca="false">J360-H360</f>
        <v>-321.626315789474</v>
      </c>
      <c r="L360" s="9" t="n">
        <f aca="false">IF(AND(H360=0,J360=0),0,IF(H360=0,"New",(J360-H360)/H360))</f>
        <v>-0.37595127503153</v>
      </c>
      <c r="M360" s="7" t="str">
        <f aca="false">IF(AND(OR(C360&lt;&gt;0,H360&lt;&gt;0),D360=0,I360=0),"DROP",IF(AND(OR(D360&lt;&gt;0,I360&lt;&gt;0),C360=0,H360=0),"NEW",""))</f>
        <v/>
      </c>
    </row>
    <row r="361" customFormat="false" ht="15" hidden="false" customHeight="false" outlineLevel="0" collapsed="false">
      <c r="A361" s="7" t="s">
        <v>835</v>
      </c>
      <c r="B361" s="7" t="str">
        <f aca="false">IFERROR(INDEX('Source'!$C:$C,MATCH($A361,'Source'!$B:$B,0)),"")</f>
        <v>מגן מרפק רגיל</v>
      </c>
      <c r="C361" s="8" t="n">
        <f aca="false">SUMIFS('Source'!$D:$D,'Source'!$A:$A,"114 - IL online",'Source'!$B:$B,$A361)</f>
        <v>3</v>
      </c>
      <c r="D361" s="8" t="n">
        <f aca="false">SUMIFS('Source'!$F:$F,'Source'!$A:$A,"114 - IL online",'Source'!$B:$B,$A361)</f>
        <v>0</v>
      </c>
      <c r="E361" s="8" t="n">
        <f aca="false">D361*$J$5</f>
        <v>0</v>
      </c>
      <c r="F361" s="8" t="n">
        <f aca="false">E361-C361</f>
        <v>-3</v>
      </c>
      <c r="G361" s="9" t="n">
        <f aca="false">IF(AND(C361=0,E361=0),0,IF(C361=0,"New",(E361-C361)/C361))</f>
        <v>-1</v>
      </c>
      <c r="H361" s="8" t="n">
        <f aca="false">SUMIFS('Source'!$E:$E,'Source'!$A:$A,"114 - IL online",'Source'!$B:$B,$A361)</f>
        <v>427.74</v>
      </c>
      <c r="I361" s="8" t="n">
        <f aca="false">SUMIFS('Source'!$G:$G,'Source'!$A:$A,"114 - IL online",'Source'!$B:$B,$A361)</f>
        <v>0</v>
      </c>
      <c r="J361" s="8" t="n">
        <f aca="false">I361*$J$5</f>
        <v>0</v>
      </c>
      <c r="K361" s="8" t="n">
        <f aca="false">J361-H361</f>
        <v>-427.74</v>
      </c>
      <c r="L361" s="9" t="n">
        <f aca="false">IF(AND(H361=0,J361=0),0,IF(H361=0,"New",(J361-H361)/H361))</f>
        <v>-1</v>
      </c>
      <c r="M361" s="7" t="str">
        <f aca="false">IF(AND(OR(C361&lt;&gt;0,H361&lt;&gt;0),D361=0,I361=0),"DROP",IF(AND(OR(D361&lt;&gt;0,I361&lt;&gt;0),C361=0,H361=0),"NEW",""))</f>
        <v>DROP</v>
      </c>
    </row>
    <row r="362" customFormat="false" ht="15" hidden="false" customHeight="false" outlineLevel="0" collapsed="false">
      <c r="A362" s="7" t="s">
        <v>386</v>
      </c>
      <c r="B362" s="7" t="str">
        <f aca="false">IFERROR(INDEX('Source'!$C:$C,MATCH($A362,'Source'!$B:$B,0)),"")</f>
        <v>חגורה למנותחי בטן</v>
      </c>
      <c r="C362" s="8" t="n">
        <f aca="false">SUMIFS('Source'!$D:$D,'Source'!$A:$A,"114 - IL online",'Source'!$B:$B,$A362)</f>
        <v>9</v>
      </c>
      <c r="D362" s="8" t="n">
        <f aca="false">SUMIFS('Source'!$F:$F,'Source'!$A:$A,"114 - IL online",'Source'!$B:$B,$A362)</f>
        <v>8</v>
      </c>
      <c r="E362" s="8" t="n">
        <f aca="false">D362*$J$5</f>
        <v>10.1052631578947</v>
      </c>
      <c r="F362" s="8" t="n">
        <f aca="false">E362-C362</f>
        <v>1.10526315789474</v>
      </c>
      <c r="G362" s="9" t="n">
        <f aca="false">IF(AND(C362=0,E362=0),0,IF(C362=0,"New",(E362-C362)/C362))</f>
        <v>0.12280701754386</v>
      </c>
      <c r="H362" s="8" t="n">
        <f aca="false">SUMIFS('Source'!$E:$E,'Source'!$A:$A,"114 - IL online",'Source'!$B:$B,$A362)</f>
        <v>2803.61</v>
      </c>
      <c r="I362" s="8" t="n">
        <f aca="false">SUMIFS('Source'!$G:$G,'Source'!$A:$A,"114 - IL online",'Source'!$B:$B,$A362)</f>
        <v>2376.18</v>
      </c>
      <c r="J362" s="8" t="n">
        <f aca="false">I362*$J$5</f>
        <v>3001.49052631579</v>
      </c>
      <c r="K362" s="8" t="n">
        <f aca="false">J362-H362</f>
        <v>197.88052631579</v>
      </c>
      <c r="L362" s="9" t="n">
        <f aca="false">IF(AND(H362=0,J362=0),0,IF(H362=0,"New",(J362-H362)/H362))</f>
        <v>0.0705806179589136</v>
      </c>
      <c r="M362" s="7" t="str">
        <f aca="false">IF(AND(OR(C362&lt;&gt;0,H362&lt;&gt;0),D362=0,I362=0),"DROP",IF(AND(OR(D362&lt;&gt;0,I362&lt;&gt;0),C362=0,H362=0),"NEW",""))</f>
        <v/>
      </c>
    </row>
    <row r="363" customFormat="false" ht="15" hidden="false" customHeight="false" outlineLevel="0" collapsed="false">
      <c r="A363" s="7" t="s">
        <v>240</v>
      </c>
      <c r="B363" s="7" t="str">
        <f aca="false">IFERROR(INDEX('Source'!$C:$C,MATCH($A363,'Source'!$B:$B,0)),"")</f>
        <v>מגן ברך רגיל</v>
      </c>
      <c r="C363" s="8" t="n">
        <f aca="false">SUMIFS('Source'!$D:$D,'Source'!$A:$A,"114 - IL online",'Source'!$B:$B,$A363)</f>
        <v>2</v>
      </c>
      <c r="D363" s="8" t="n">
        <f aca="false">SUMIFS('Source'!$F:$F,'Source'!$A:$A,"114 - IL online",'Source'!$B:$B,$A363)</f>
        <v>4</v>
      </c>
      <c r="E363" s="8" t="n">
        <f aca="false">D363*$J$5</f>
        <v>5.05263157894737</v>
      </c>
      <c r="F363" s="8" t="n">
        <f aca="false">E363-C363</f>
        <v>3.05263157894737</v>
      </c>
      <c r="G363" s="9" t="n">
        <f aca="false">IF(AND(C363=0,E363=0),0,IF(C363=0,"New",(E363-C363)/C363))</f>
        <v>1.52631578947368</v>
      </c>
      <c r="H363" s="8" t="n">
        <f aca="false">SUMIFS('Source'!$E:$E,'Source'!$A:$A,"114 - IL online",'Source'!$B:$B,$A363)</f>
        <v>321.84</v>
      </c>
      <c r="I363" s="8" t="n">
        <f aca="false">SUMIFS('Source'!$G:$G,'Source'!$A:$A,"114 - IL online",'Source'!$B:$B,$A363)</f>
        <v>743.31</v>
      </c>
      <c r="J363" s="8" t="n">
        <f aca="false">I363*$J$5</f>
        <v>938.917894736842</v>
      </c>
      <c r="K363" s="8" t="n">
        <f aca="false">J363-H363</f>
        <v>617.077894736842</v>
      </c>
      <c r="L363" s="9" t="n">
        <f aca="false">IF(AND(H363=0,J363=0),0,IF(H363=0,"New",(J363-H363)/H363))</f>
        <v>1.91734369480749</v>
      </c>
      <c r="M363" s="7" t="str">
        <f aca="false">IF(AND(OR(C363&lt;&gt;0,H363&lt;&gt;0),D363=0,I363=0),"DROP",IF(AND(OR(D363&lt;&gt;0,I363&lt;&gt;0),C363=0,H363=0),"NEW",""))</f>
        <v/>
      </c>
    </row>
    <row r="364" customFormat="false" ht="15" hidden="false" customHeight="false" outlineLevel="0" collapsed="false">
      <c r="A364" s="7" t="s">
        <v>104</v>
      </c>
      <c r="B364" s="7" t="str">
        <f aca="false">IFERROR(INDEX('Source'!$C:$C,MATCH($A364,'Source'!$B:$B,0)),"")</f>
        <v>מגן ברך ארוך בז'</v>
      </c>
      <c r="C364" s="8" t="n">
        <f aca="false">SUMIFS('Source'!$D:$D,'Source'!$A:$A,"114 - IL online",'Source'!$B:$B,$A364)</f>
        <v>1</v>
      </c>
      <c r="D364" s="8" t="n">
        <f aca="false">SUMIFS('Source'!$F:$F,'Source'!$A:$A,"114 - IL online",'Source'!$B:$B,$A364)</f>
        <v>7</v>
      </c>
      <c r="E364" s="8" t="n">
        <f aca="false">D364*$J$5</f>
        <v>8.84210526315789</v>
      </c>
      <c r="F364" s="8" t="n">
        <f aca="false">E364-C364</f>
        <v>7.84210526315789</v>
      </c>
      <c r="G364" s="9" t="n">
        <f aca="false">IF(AND(C364=0,E364=0),0,IF(C364=0,"New",(E364-C364)/C364))</f>
        <v>7.84210526315789</v>
      </c>
      <c r="H364" s="8" t="n">
        <f aca="false">SUMIFS('Source'!$E:$E,'Source'!$A:$A,"114 - IL online",'Source'!$B:$B,$A364)</f>
        <v>54.17</v>
      </c>
      <c r="I364" s="8" t="n">
        <f aca="false">SUMIFS('Source'!$G:$G,'Source'!$A:$A,"114 - IL online",'Source'!$B:$B,$A364)</f>
        <v>460.43</v>
      </c>
      <c r="J364" s="8" t="n">
        <f aca="false">I364*$J$5</f>
        <v>581.595789473684</v>
      </c>
      <c r="K364" s="8" t="n">
        <f aca="false">J364-H364</f>
        <v>527.425789473684</v>
      </c>
      <c r="L364" s="9" t="n">
        <f aca="false">IF(AND(H364=0,J364=0),0,IF(H364=0,"New",(J364-H364)/H364))</f>
        <v>9.73649232921699</v>
      </c>
      <c r="M364" s="7" t="str">
        <f aca="false">IF(AND(OR(C364&lt;&gt;0,H364&lt;&gt;0),D364=0,I364=0),"DROP",IF(AND(OR(D364&lt;&gt;0,I364&lt;&gt;0),C364=0,H364=0),"NEW",""))</f>
        <v/>
      </c>
    </row>
    <row r="365" customFormat="false" ht="15" hidden="false" customHeight="false" outlineLevel="0" collapsed="false">
      <c r="A365" s="7" t="s">
        <v>1065</v>
      </c>
      <c r="B365" s="7" t="str">
        <f aca="false">IFERROR(INDEX('Source'!$C:$C,MATCH($A365,'Source'!$B:$B,0)),"")</f>
        <v>גרבי חורף אנטיבקטריאלי שחור</v>
      </c>
      <c r="C365" s="8" t="n">
        <f aca="false">SUMIFS('Source'!$D:$D,'Source'!$A:$A,"114 - IL online",'Source'!$B:$B,$A365)</f>
        <v>0</v>
      </c>
      <c r="D365" s="8" t="n">
        <f aca="false">SUMIFS('Source'!$F:$F,'Source'!$A:$A,"114 - IL online",'Source'!$B:$B,$A365)</f>
        <v>8</v>
      </c>
      <c r="E365" s="8" t="n">
        <f aca="false">D365*$J$5</f>
        <v>10.1052631578947</v>
      </c>
      <c r="F365" s="8" t="n">
        <f aca="false">E365-C365</f>
        <v>10.1052631578947</v>
      </c>
      <c r="G365" s="9" t="str">
        <f aca="false">IF(AND(C365=0,E365=0),0,IF(C365=0,"New",(E365-C365)/C365))</f>
        <v>New</v>
      </c>
      <c r="H365" s="8" t="n">
        <f aca="false">SUMIFS('Source'!$E:$E,'Source'!$A:$A,"114 - IL online",'Source'!$B:$B,$A365)</f>
        <v>0</v>
      </c>
      <c r="I365" s="8" t="n">
        <f aca="false">SUMIFS('Source'!$G:$G,'Source'!$A:$A,"114 - IL online",'Source'!$B:$B,$A365)</f>
        <v>406.25</v>
      </c>
      <c r="J365" s="8" t="n">
        <f aca="false">I365*$J$5</f>
        <v>513.157894736842</v>
      </c>
      <c r="K365" s="8" t="n">
        <f aca="false">J365-H365</f>
        <v>513.157894736842</v>
      </c>
      <c r="L365" s="9" t="str">
        <f aca="false">IF(AND(H365=0,J365=0),0,IF(H365=0,"New",(J365-H365)/H365))</f>
        <v>New</v>
      </c>
      <c r="M365" s="7" t="str">
        <f aca="false">IF(AND(OR(C365&lt;&gt;0,H365&lt;&gt;0),D365=0,I365=0),"DROP",IF(AND(OR(D365&lt;&gt;0,I365&lt;&gt;0),C365=0,H365=0),"NEW",""))</f>
        <v>NEW</v>
      </c>
    </row>
    <row r="366" customFormat="false" ht="15" hidden="false" customHeight="false" outlineLevel="0" collapsed="false">
      <c r="A366" s="7" t="s">
        <v>830</v>
      </c>
      <c r="B366" s="7" t="str">
        <f aca="false">IFERROR(INDEX('Source'!$C:$C,MATCH($A366,'Source'!$B:$B,0)),"")</f>
        <v>מגן קרסול+ עקב סגור+רצועות</v>
      </c>
      <c r="C366" s="8" t="n">
        <f aca="false">SUMIFS('Source'!$D:$D,'Source'!$A:$A,"114 - IL online",'Source'!$B:$B,$A366)</f>
        <v>2</v>
      </c>
      <c r="D366" s="8" t="n">
        <f aca="false">SUMIFS('Source'!$F:$F,'Source'!$A:$A,"114 - IL online",'Source'!$B:$B,$A366)</f>
        <v>5</v>
      </c>
      <c r="E366" s="8" t="n">
        <f aca="false">D366*$J$5</f>
        <v>6.31578947368421</v>
      </c>
      <c r="F366" s="8" t="n">
        <f aca="false">E366-C366</f>
        <v>4.31578947368421</v>
      </c>
      <c r="G366" s="9" t="n">
        <f aca="false">IF(AND(C366=0,E366=0),0,IF(C366=0,"New",(E366-C366)/C366))</f>
        <v>2.15789473684211</v>
      </c>
      <c r="H366" s="8" t="n">
        <f aca="false">SUMIFS('Source'!$E:$E,'Source'!$A:$A,"114 - IL online",'Source'!$B:$B,$A366)</f>
        <v>222.04</v>
      </c>
      <c r="I366" s="8" t="n">
        <f aca="false">SUMIFS('Source'!$G:$G,'Source'!$A:$A,"114 - IL online",'Source'!$B:$B,$A366)</f>
        <v>622.46</v>
      </c>
      <c r="J366" s="8" t="n">
        <f aca="false">I366*$J$5</f>
        <v>786.265263157895</v>
      </c>
      <c r="K366" s="8" t="n">
        <f aca="false">J366-H366</f>
        <v>564.225263157895</v>
      </c>
      <c r="L366" s="9" t="n">
        <f aca="false">IF(AND(H366=0,J366=0),0,IF(H366=0,"New",(J366-H366)/H366))</f>
        <v>2.54109738406546</v>
      </c>
      <c r="M366" s="7" t="str">
        <f aca="false">IF(AND(OR(C366&lt;&gt;0,H366&lt;&gt;0),D366=0,I366=0),"DROP",IF(AND(OR(D366&lt;&gt;0,I366&lt;&gt;0),C366=0,H366=0),"NEW",""))</f>
        <v/>
      </c>
    </row>
    <row r="367" customFormat="false" ht="15" hidden="false" customHeight="false" outlineLevel="0" collapsed="false">
      <c r="A367" s="7" t="s">
        <v>199</v>
      </c>
      <c r="B367" s="7" t="str">
        <f aca="false">IFERROR(INDEX('Source'!$C:$C,MATCH($A367,'Source'!$B:$B,0)),"")</f>
        <v>מתלה רשת לזרוע שחור 85B</v>
      </c>
      <c r="C367" s="8" t="n">
        <f aca="false">SUMIFS('Source'!$D:$D,'Source'!$A:$A,"114 - IL online",'Source'!$B:$B,$A367)</f>
        <v>2</v>
      </c>
      <c r="D367" s="8" t="n">
        <f aca="false">SUMIFS('Source'!$F:$F,'Source'!$A:$A,"114 - IL online",'Source'!$B:$B,$A367)</f>
        <v>6</v>
      </c>
      <c r="E367" s="8" t="n">
        <f aca="false">D367*$J$5</f>
        <v>7.57894736842105</v>
      </c>
      <c r="F367" s="8" t="n">
        <f aca="false">E367-C367</f>
        <v>5.57894736842105</v>
      </c>
      <c r="G367" s="9" t="n">
        <f aca="false">IF(AND(C367=0,E367=0),0,IF(C367=0,"New",(E367-C367)/C367))</f>
        <v>2.78947368421053</v>
      </c>
      <c r="H367" s="8" t="n">
        <f aca="false">SUMIFS('Source'!$E:$E,'Source'!$A:$A,"114 - IL online",'Source'!$B:$B,$A367)</f>
        <v>204.92</v>
      </c>
      <c r="I367" s="8" t="n">
        <f aca="false">SUMIFS('Source'!$G:$G,'Source'!$A:$A,"114 - IL online",'Source'!$B:$B,$A367)</f>
        <v>604.51</v>
      </c>
      <c r="J367" s="8" t="n">
        <f aca="false">I367*$J$5</f>
        <v>763.591578947368</v>
      </c>
      <c r="K367" s="8" t="n">
        <f aca="false">J367-H367</f>
        <v>558.671578947368</v>
      </c>
      <c r="L367" s="9" t="n">
        <f aca="false">IF(AND(H367=0,J367=0),0,IF(H367=0,"New",(J367-H367)/H367))</f>
        <v>2.72629113286828</v>
      </c>
      <c r="M367" s="7" t="str">
        <f aca="false">IF(AND(OR(C367&lt;&gt;0,H367&lt;&gt;0),D367=0,I367=0),"DROP",IF(AND(OR(D367&lt;&gt;0,I367&lt;&gt;0),C367=0,H367=0),"NEW",""))</f>
        <v/>
      </c>
    </row>
    <row r="368" customFormat="false" ht="15" hidden="false" customHeight="false" outlineLevel="0" collapsed="false">
      <c r="A368" s="7" t="s">
        <v>341</v>
      </c>
      <c r="B368" s="7" t="str">
        <f aca="false">IFERROR(INDEX('Source'!$C:$C,MATCH($A368,'Source'!$B:$B,0)),"")</f>
        <v>טייפ חבישה לספורט שחור</v>
      </c>
      <c r="C368" s="8" t="n">
        <f aca="false">SUMIFS('Source'!$D:$D,'Source'!$A:$A,"114 - IL online",'Source'!$B:$B,$A368)</f>
        <v>21</v>
      </c>
      <c r="D368" s="8" t="n">
        <f aca="false">SUMIFS('Source'!$F:$F,'Source'!$A:$A,"114 - IL online",'Source'!$B:$B,$A368)</f>
        <v>39</v>
      </c>
      <c r="E368" s="8" t="n">
        <f aca="false">D368*$J$5</f>
        <v>49.2631578947368</v>
      </c>
      <c r="F368" s="8" t="n">
        <f aca="false">E368-C368</f>
        <v>28.2631578947368</v>
      </c>
      <c r="G368" s="9" t="n">
        <f aca="false">IF(AND(C368=0,E368=0),0,IF(C368=0,"New",(E368-C368)/C368))</f>
        <v>1.34586466165414</v>
      </c>
      <c r="H368" s="8" t="n">
        <f aca="false">SUMIFS('Source'!$E:$E,'Source'!$A:$A,"114 - IL online",'Source'!$B:$B,$A368)</f>
        <v>577.66</v>
      </c>
      <c r="I368" s="8" t="n">
        <f aca="false">SUMIFS('Source'!$G:$G,'Source'!$A:$A,"114 - IL online",'Source'!$B:$B,$A368)</f>
        <v>975.76</v>
      </c>
      <c r="J368" s="8" t="n">
        <f aca="false">I368*$J$5</f>
        <v>1232.53894736842</v>
      </c>
      <c r="K368" s="8" t="n">
        <f aca="false">J368-H368</f>
        <v>654.878947368421</v>
      </c>
      <c r="L368" s="9" t="n">
        <f aca="false">IF(AND(H368=0,J368=0),0,IF(H368=0,"New",(J368-H368)/H368))</f>
        <v>1.13367542735938</v>
      </c>
      <c r="M368" s="7" t="str">
        <f aca="false">IF(AND(OR(C368&lt;&gt;0,H368&lt;&gt;0),D368=0,I368=0),"DROP",IF(AND(OR(D368&lt;&gt;0,I368&lt;&gt;0),C368=0,H368=0),"NEW",""))</f>
        <v/>
      </c>
    </row>
    <row r="369" customFormat="false" ht="15" hidden="false" customHeight="false" outlineLevel="0" collapsed="false">
      <c r="A369" s="7" t="s">
        <v>781</v>
      </c>
      <c r="B369" s="7" t="str">
        <f aca="false">IFERROR(INDEX('Source'!$C:$C,MATCH($A369,'Source'!$B:$B,0)),"")</f>
        <v>צוארון ספוגי</v>
      </c>
      <c r="C369" s="8" t="n">
        <f aca="false">SUMIFS('Source'!$D:$D,'Source'!$A:$A,"114 - IL online",'Source'!$B:$B,$A369)</f>
        <v>5</v>
      </c>
      <c r="D369" s="8" t="n">
        <f aca="false">SUMIFS('Source'!$F:$F,'Source'!$A:$A,"114 - IL online",'Source'!$B:$B,$A369)</f>
        <v>0</v>
      </c>
      <c r="E369" s="8" t="n">
        <f aca="false">D369*$J$5</f>
        <v>0</v>
      </c>
      <c r="F369" s="8" t="n">
        <f aca="false">E369-C369</f>
        <v>-5</v>
      </c>
      <c r="G369" s="9" t="n">
        <f aca="false">IF(AND(C369=0,E369=0),0,IF(C369=0,"New",(E369-C369)/C369))</f>
        <v>-1</v>
      </c>
      <c r="H369" s="8" t="n">
        <f aca="false">SUMIFS('Source'!$E:$E,'Source'!$A:$A,"114 - IL online",'Source'!$B:$B,$A369)</f>
        <v>394.9</v>
      </c>
      <c r="I369" s="8" t="n">
        <f aca="false">SUMIFS('Source'!$G:$G,'Source'!$A:$A,"114 - IL online",'Source'!$B:$B,$A369)</f>
        <v>0</v>
      </c>
      <c r="J369" s="8" t="n">
        <f aca="false">I369*$J$5</f>
        <v>0</v>
      </c>
      <c r="K369" s="8" t="n">
        <f aca="false">J369-H369</f>
        <v>-394.9</v>
      </c>
      <c r="L369" s="9" t="n">
        <f aca="false">IF(AND(H369=0,J369=0),0,IF(H369=0,"New",(J369-H369)/H369))</f>
        <v>-1</v>
      </c>
      <c r="M369" s="7" t="str">
        <f aca="false">IF(AND(OR(C369&lt;&gt;0,H369&lt;&gt;0),D369=0,I369=0),"DROP",IF(AND(OR(D369&lt;&gt;0,I369&lt;&gt;0),C369=0,H369=0),"NEW",""))</f>
        <v>DROP</v>
      </c>
    </row>
    <row r="370" customFormat="false" ht="15" hidden="false" customHeight="false" outlineLevel="0" collapsed="false">
      <c r="A370" s="7" t="s">
        <v>97</v>
      </c>
      <c r="B370" s="7" t="str">
        <f aca="false">IFERROR(INDEX('Source'!$C:$C,MATCH($A370,'Source'!$B:$B,0)),"")</f>
        <v>מדרסי ג'ל מולטי ספורט</v>
      </c>
      <c r="C370" s="8" t="n">
        <f aca="false">SUMIFS('Source'!$D:$D,'Source'!$A:$A,"114 - IL online",'Source'!$B:$B,$A370)</f>
        <v>2</v>
      </c>
      <c r="D370" s="8" t="n">
        <f aca="false">SUMIFS('Source'!$F:$F,'Source'!$A:$A,"114 - IL online",'Source'!$B:$B,$A370)</f>
        <v>0</v>
      </c>
      <c r="E370" s="8" t="n">
        <f aca="false">D370*$J$5</f>
        <v>0</v>
      </c>
      <c r="F370" s="8" t="n">
        <f aca="false">E370-C370</f>
        <v>-2</v>
      </c>
      <c r="G370" s="9" t="n">
        <f aca="false">IF(AND(C370=0,E370=0),0,IF(C370=0,"New",(E370-C370)/C370))</f>
        <v>-1</v>
      </c>
      <c r="H370" s="8" t="n">
        <f aca="false">SUMIFS('Source'!$E:$E,'Source'!$A:$A,"114 - IL online",'Source'!$B:$B,$A370)</f>
        <v>385.77</v>
      </c>
      <c r="I370" s="8" t="n">
        <f aca="false">SUMIFS('Source'!$G:$G,'Source'!$A:$A,"114 - IL online",'Source'!$B:$B,$A370)</f>
        <v>0</v>
      </c>
      <c r="J370" s="8" t="n">
        <f aca="false">I370*$J$5</f>
        <v>0</v>
      </c>
      <c r="K370" s="8" t="n">
        <f aca="false">J370-H370</f>
        <v>-385.77</v>
      </c>
      <c r="L370" s="9" t="n">
        <f aca="false">IF(AND(H370=0,J370=0),0,IF(H370=0,"New",(J370-H370)/H370))</f>
        <v>-1</v>
      </c>
      <c r="M370" s="7" t="str">
        <f aca="false">IF(AND(OR(C370&lt;&gt;0,H370&lt;&gt;0),D370=0,I370=0),"DROP",IF(AND(OR(D370&lt;&gt;0,I370&lt;&gt;0),C370=0,H370=0),"NEW",""))</f>
        <v>DROP</v>
      </c>
    </row>
    <row r="371" customFormat="false" ht="15" hidden="false" customHeight="false" outlineLevel="0" collapsed="false">
      <c r="A371" s="7" t="s">
        <v>332</v>
      </c>
      <c r="B371" s="7" t="str">
        <f aca="false">IFERROR(INDEX('Source'!$C:$C,MATCH($A371,'Source'!$B:$B,0)),"")</f>
        <v>מגן לכתף ימין/שמאל</v>
      </c>
      <c r="C371" s="8" t="n">
        <f aca="false">SUMIFS('Source'!$D:$D,'Source'!$A:$A,"114 - IL online",'Source'!$B:$B,$A371)</f>
        <v>4</v>
      </c>
      <c r="D371" s="8" t="n">
        <f aca="false">SUMIFS('Source'!$F:$F,'Source'!$A:$A,"114 - IL online",'Source'!$B:$B,$A371)</f>
        <v>3</v>
      </c>
      <c r="E371" s="8" t="n">
        <f aca="false">D371*$J$5</f>
        <v>3.78947368421053</v>
      </c>
      <c r="F371" s="8" t="n">
        <f aca="false">E371-C371</f>
        <v>-0.210526315789474</v>
      </c>
      <c r="G371" s="9" t="n">
        <f aca="false">IF(AND(C371=0,E371=0),0,IF(C371=0,"New",(E371-C371)/C371))</f>
        <v>-0.0526315789473685</v>
      </c>
      <c r="H371" s="8" t="n">
        <f aca="false">SUMIFS('Source'!$E:$E,'Source'!$A:$A,"114 - IL online",'Source'!$B:$B,$A371)</f>
        <v>1266.48</v>
      </c>
      <c r="I371" s="8" t="n">
        <f aca="false">SUMIFS('Source'!$G:$G,'Source'!$A:$A,"114 - IL online",'Source'!$B:$B,$A371)</f>
        <v>881.15</v>
      </c>
      <c r="J371" s="8" t="n">
        <f aca="false">I371*$J$5</f>
        <v>1113.03157894737</v>
      </c>
      <c r="K371" s="8" t="n">
        <f aca="false">J371-H371</f>
        <v>-153.448421052632</v>
      </c>
      <c r="L371" s="9" t="n">
        <f aca="false">IF(AND(H371=0,J371=0),0,IF(H371=0,"New",(J371-H371)/H371))</f>
        <v>-0.121161345660912</v>
      </c>
      <c r="M371" s="7" t="str">
        <f aca="false">IF(AND(OR(C371&lt;&gt;0,H371&lt;&gt;0),D371=0,I371=0),"DROP",IF(AND(OR(D371&lt;&gt;0,I371&lt;&gt;0),C371=0,H371=0),"NEW",""))</f>
        <v/>
      </c>
    </row>
    <row r="372" customFormat="false" ht="15" hidden="false" customHeight="false" outlineLevel="0" collapsed="false">
      <c r="A372" s="7" t="s">
        <v>1066</v>
      </c>
      <c r="B372" s="7" t="str">
        <f aca="false">IFERROR(INDEX('Source'!$C:$C,MATCH($A372,'Source'!$B:$B,0)),"")</f>
        <v>חגורת בטן לנורבגיה</v>
      </c>
      <c r="C372" s="8" t="n">
        <f aca="false">SUMIFS('Source'!$D:$D,'Source'!$A:$A,"114 - IL online",'Source'!$B:$B,$A372)</f>
        <v>2</v>
      </c>
      <c r="D372" s="8" t="n">
        <f aca="false">SUMIFS('Source'!$F:$F,'Source'!$A:$A,"114 - IL online",'Source'!$B:$B,$A372)</f>
        <v>1</v>
      </c>
      <c r="E372" s="8" t="n">
        <f aca="false">D372*$J$5</f>
        <v>1.26315789473684</v>
      </c>
      <c r="F372" s="8" t="n">
        <f aca="false">E372-C372</f>
        <v>-0.736842105263158</v>
      </c>
      <c r="G372" s="9" t="n">
        <f aca="false">IF(AND(C372=0,E372=0),0,IF(C372=0,"New",(E372-C372)/C372))</f>
        <v>-0.368421052631579</v>
      </c>
      <c r="H372" s="8" t="n">
        <f aca="false">SUMIFS('Source'!$E:$E,'Source'!$A:$A,"114 - IL online",'Source'!$B:$B,$A372)</f>
        <v>769.32</v>
      </c>
      <c r="I372" s="8" t="n">
        <f aca="false">SUMIFS('Source'!$G:$G,'Source'!$A:$A,"114 - IL online",'Source'!$B:$B,$A372)</f>
        <v>384.66</v>
      </c>
      <c r="J372" s="8" t="n">
        <f aca="false">I372*$J$5</f>
        <v>485.886315789474</v>
      </c>
      <c r="K372" s="8" t="n">
        <f aca="false">J372-H372</f>
        <v>-283.433684210526</v>
      </c>
      <c r="L372" s="9" t="n">
        <f aca="false">IF(AND(H372=0,J372=0),0,IF(H372=0,"New",(J372-H372)/H372))</f>
        <v>-0.368421052631579</v>
      </c>
      <c r="M372" s="7" t="str">
        <f aca="false">IF(AND(OR(C372&lt;&gt;0,H372&lt;&gt;0),D372=0,I372=0),"DROP",IF(AND(OR(D372&lt;&gt;0,I372&lt;&gt;0),C372=0,H372=0),"NEW",""))</f>
        <v/>
      </c>
    </row>
    <row r="373" customFormat="false" ht="15" hidden="false" customHeight="false" outlineLevel="0" collapsed="false">
      <c r="A373" s="7" t="s">
        <v>410</v>
      </c>
      <c r="B373" s="7" t="str">
        <f aca="false">IFERROR(INDEX('Source'!$C:$C,MATCH($A373,'Source'!$B:$B,0)),"")</f>
        <v>מגן קרסול שחור</v>
      </c>
      <c r="C373" s="8" t="n">
        <f aca="false">SUMIFS('Source'!$D:$D,'Source'!$A:$A,"114 - IL online",'Source'!$B:$B,$A373)</f>
        <v>9</v>
      </c>
      <c r="D373" s="8" t="n">
        <f aca="false">SUMIFS('Source'!$F:$F,'Source'!$A:$A,"114 - IL online",'Source'!$B:$B,$A373)</f>
        <v>2</v>
      </c>
      <c r="E373" s="8" t="n">
        <f aca="false">D373*$J$5</f>
        <v>2.52631578947368</v>
      </c>
      <c r="F373" s="8" t="n">
        <f aca="false">E373-C373</f>
        <v>-6.47368421052632</v>
      </c>
      <c r="G373" s="9" t="n">
        <f aca="false">IF(AND(C373=0,E373=0),0,IF(C373=0,"New",(E373-C373)/C373))</f>
        <v>-0.719298245614035</v>
      </c>
      <c r="H373" s="8" t="n">
        <f aca="false">SUMIFS('Source'!$E:$E,'Source'!$A:$A,"114 - IL online",'Source'!$B:$B,$A373)</f>
        <v>485.89</v>
      </c>
      <c r="I373" s="8" t="n">
        <f aca="false">SUMIFS('Source'!$G:$G,'Source'!$A:$A,"114 - IL online",'Source'!$B:$B,$A373)</f>
        <v>103.33</v>
      </c>
      <c r="J373" s="8" t="n">
        <f aca="false">I373*$J$5</f>
        <v>130.522105263158</v>
      </c>
      <c r="K373" s="8" t="n">
        <f aca="false">J373-H373</f>
        <v>-355.367894736842</v>
      </c>
      <c r="L373" s="9" t="n">
        <f aca="false">IF(AND(H373=0,J373=0),0,IF(H373=0,"New",(J373-H373)/H373))</f>
        <v>-0.731375197548503</v>
      </c>
      <c r="M373" s="7" t="str">
        <f aca="false">IF(AND(OR(C373&lt;&gt;0,H373&lt;&gt;0),D373=0,I373=0),"DROP",IF(AND(OR(D373&lt;&gt;0,I373&lt;&gt;0),C373=0,H373=0),"NEW",""))</f>
        <v/>
      </c>
    </row>
    <row r="374" customFormat="false" ht="15" hidden="false" customHeight="false" outlineLevel="0" collapsed="false">
      <c r="A374" s="7" t="s">
        <v>184</v>
      </c>
      <c r="B374" s="7" t="str">
        <f aca="false">IFERROR(INDEX('Source'!$C:$C,MATCH($A374,'Source'!$B:$B,0)),"")</f>
        <v>צוארון ספוגי</v>
      </c>
      <c r="C374" s="8" t="n">
        <f aca="false">SUMIFS('Source'!$D:$D,'Source'!$A:$A,"114 - IL online",'Source'!$B:$B,$A374)</f>
        <v>7</v>
      </c>
      <c r="D374" s="8" t="n">
        <f aca="false">SUMIFS('Source'!$F:$F,'Source'!$A:$A,"114 - IL online",'Source'!$B:$B,$A374)</f>
        <v>11</v>
      </c>
      <c r="E374" s="8" t="n">
        <f aca="false">D374*$J$5</f>
        <v>13.8947368421053</v>
      </c>
      <c r="F374" s="8" t="n">
        <f aca="false">E374-C374</f>
        <v>6.89473684210526</v>
      </c>
      <c r="G374" s="9" t="n">
        <f aca="false">IF(AND(C374=0,E374=0),0,IF(C374=0,"New",(E374-C374)/C374))</f>
        <v>0.984962406015037</v>
      </c>
      <c r="H374" s="8" t="n">
        <f aca="false">SUMIFS('Source'!$E:$E,'Source'!$A:$A,"114 - IL online",'Source'!$B:$B,$A374)</f>
        <v>592.35</v>
      </c>
      <c r="I374" s="8" t="n">
        <f aca="false">SUMIFS('Source'!$G:$G,'Source'!$A:$A,"114 - IL online",'Source'!$B:$B,$A374)</f>
        <v>973.9</v>
      </c>
      <c r="J374" s="8" t="n">
        <f aca="false">I374*$J$5</f>
        <v>1230.18947368421</v>
      </c>
      <c r="K374" s="8" t="n">
        <f aca="false">J374-H374</f>
        <v>637.839473684211</v>
      </c>
      <c r="L374" s="9" t="n">
        <f aca="false">IF(AND(H374=0,J374=0),0,IF(H374=0,"New",(J374-H374)/H374))</f>
        <v>1.07679492476443</v>
      </c>
      <c r="M374" s="7" t="str">
        <f aca="false">IF(AND(OR(C374&lt;&gt;0,H374&lt;&gt;0),D374=0,I374=0),"DROP",IF(AND(OR(D374&lt;&gt;0,I374&lt;&gt;0),C374=0,H374=0),"NEW",""))</f>
        <v/>
      </c>
    </row>
    <row r="375" customFormat="false" ht="15" hidden="false" customHeight="false" outlineLevel="0" collapsed="false">
      <c r="A375" s="7" t="s">
        <v>512</v>
      </c>
      <c r="B375" s="7" t="str">
        <f aca="false">IFERROR(INDEX('Source'!$C:$C,MATCH($A375,'Source'!$B:$B,0)),"")</f>
        <v>חגורה אוורירית איטלקית</v>
      </c>
      <c r="C375" s="8" t="n">
        <f aca="false">SUMIFS('Source'!$D:$D,'Source'!$A:$A,"114 - IL online",'Source'!$B:$B,$A375)</f>
        <v>3</v>
      </c>
      <c r="D375" s="8" t="n">
        <f aca="false">SUMIFS('Source'!$F:$F,'Source'!$A:$A,"114 - IL online",'Source'!$B:$B,$A375)</f>
        <v>2</v>
      </c>
      <c r="E375" s="8" t="n">
        <f aca="false">D375*$J$5</f>
        <v>2.52631578947368</v>
      </c>
      <c r="F375" s="8" t="n">
        <f aca="false">E375-C375</f>
        <v>-0.473684210526316</v>
      </c>
      <c r="G375" s="9" t="n">
        <f aca="false">IF(AND(C375=0,E375=0),0,IF(C375=0,"New",(E375-C375)/C375))</f>
        <v>-0.157894736842105</v>
      </c>
      <c r="H375" s="8" t="n">
        <f aca="false">SUMIFS('Source'!$E:$E,'Source'!$A:$A,"114 - IL online",'Source'!$B:$B,$A375)</f>
        <v>1328.57</v>
      </c>
      <c r="I375" s="8" t="n">
        <f aca="false">SUMIFS('Source'!$G:$G,'Source'!$A:$A,"114 - IL online",'Source'!$B:$B,$A375)</f>
        <v>948.98</v>
      </c>
      <c r="J375" s="8" t="n">
        <f aca="false">I375*$J$5</f>
        <v>1198.71157894737</v>
      </c>
      <c r="K375" s="8" t="n">
        <f aca="false">J375-H375</f>
        <v>-129.858421052631</v>
      </c>
      <c r="L375" s="9" t="n">
        <f aca="false">IF(AND(H375=0,J375=0),0,IF(H375=0,"New",(J375-H375)/H375))</f>
        <v>-0.0977430026664997</v>
      </c>
      <c r="M375" s="7" t="str">
        <f aca="false">IF(AND(OR(C375&lt;&gt;0,H375&lt;&gt;0),D375=0,I375=0),"DROP",IF(AND(OR(D375&lt;&gt;0,I375&lt;&gt;0),C375=0,H375=0),"NEW",""))</f>
        <v/>
      </c>
    </row>
    <row r="376" customFormat="false" ht="15" hidden="false" customHeight="false" outlineLevel="0" collapsed="false">
      <c r="A376" s="7" t="s">
        <v>558</v>
      </c>
      <c r="B376" s="7" t="str">
        <f aca="false">IFERROR(INDEX('Source'!$C:$C,MATCH($A376,'Source'!$B:$B,0)),"")</f>
        <v>סד לקרסול</v>
      </c>
      <c r="C376" s="8" t="n">
        <f aca="false">SUMIFS('Source'!$D:$D,'Source'!$A:$A,"114 - IL online",'Source'!$B:$B,$A376)</f>
        <v>5</v>
      </c>
      <c r="D376" s="8" t="n">
        <f aca="false">SUMIFS('Source'!$F:$F,'Source'!$A:$A,"114 - IL online",'Source'!$B:$B,$A376)</f>
        <v>3</v>
      </c>
      <c r="E376" s="8" t="n">
        <f aca="false">D376*$J$5</f>
        <v>3.78947368421053</v>
      </c>
      <c r="F376" s="8" t="n">
        <f aca="false">E376-C376</f>
        <v>-1.21052631578947</v>
      </c>
      <c r="G376" s="9" t="n">
        <f aca="false">IF(AND(C376=0,E376=0),0,IF(C376=0,"New",(E376-C376)/C376))</f>
        <v>-0.242105263157895</v>
      </c>
      <c r="H376" s="8" t="n">
        <f aca="false">SUMIFS('Source'!$E:$E,'Source'!$A:$A,"114 - IL online",'Source'!$B:$B,$A376)</f>
        <v>1138.64</v>
      </c>
      <c r="I376" s="8" t="n">
        <f aca="false">SUMIFS('Source'!$G:$G,'Source'!$A:$A,"114 - IL online",'Source'!$B:$B,$A376)</f>
        <v>762.45</v>
      </c>
      <c r="J376" s="8" t="n">
        <f aca="false">I376*$J$5</f>
        <v>963.094736842105</v>
      </c>
      <c r="K376" s="8" t="n">
        <f aca="false">J376-H376</f>
        <v>-175.545263157895</v>
      </c>
      <c r="L376" s="9" t="n">
        <f aca="false">IF(AND(H376=0,J376=0),0,IF(H376=0,"New",(J376-H376)/H376))</f>
        <v>-0.154170996239281</v>
      </c>
      <c r="M376" s="7" t="str">
        <f aca="false">IF(AND(OR(C376&lt;&gt;0,H376&lt;&gt;0),D376=0,I376=0),"DROP",IF(AND(OR(D376&lt;&gt;0,I376&lt;&gt;0),C376=0,H376=0),"NEW",""))</f>
        <v/>
      </c>
    </row>
    <row r="377" customFormat="false" ht="15" hidden="false" customHeight="false" outlineLevel="0" collapsed="false">
      <c r="A377" s="7" t="s">
        <v>403</v>
      </c>
      <c r="B377" s="7" t="str">
        <f aca="false">IFERROR(INDEX('Source'!$C:$C,MATCH($A377,'Source'!$B:$B,0)),"")</f>
        <v>גרבי נוחות חורף אפור</v>
      </c>
      <c r="C377" s="8" t="n">
        <f aca="false">SUMIFS('Source'!$D:$D,'Source'!$A:$A,"114 - IL online",'Source'!$B:$B,$A377)</f>
        <v>12</v>
      </c>
      <c r="D377" s="8" t="n">
        <f aca="false">SUMIFS('Source'!$F:$F,'Source'!$A:$A,"114 - IL online",'Source'!$B:$B,$A377)</f>
        <v>4</v>
      </c>
      <c r="E377" s="8" t="n">
        <f aca="false">D377*$J$5</f>
        <v>5.05263157894737</v>
      </c>
      <c r="F377" s="8" t="n">
        <f aca="false">E377-C377</f>
        <v>-6.94736842105263</v>
      </c>
      <c r="G377" s="9" t="n">
        <f aca="false">IF(AND(C377=0,E377=0),0,IF(C377=0,"New",(E377-C377)/C377))</f>
        <v>-0.578947368421053</v>
      </c>
      <c r="H377" s="8" t="n">
        <f aca="false">SUMIFS('Source'!$E:$E,'Source'!$A:$A,"114 - IL online",'Source'!$B:$B,$A377)</f>
        <v>603.87</v>
      </c>
      <c r="I377" s="8" t="n">
        <f aca="false">SUMIFS('Source'!$G:$G,'Source'!$A:$A,"114 - IL online",'Source'!$B:$B,$A377)</f>
        <v>228.49</v>
      </c>
      <c r="J377" s="8" t="n">
        <f aca="false">I377*$J$5</f>
        <v>288.618947368421</v>
      </c>
      <c r="K377" s="8" t="n">
        <f aca="false">J377-H377</f>
        <v>-315.251052631579</v>
      </c>
      <c r="L377" s="9" t="n">
        <f aca="false">IF(AND(H377=0,J377=0),0,IF(H377=0,"New",(J377-H377)/H377))</f>
        <v>-0.52205119087151</v>
      </c>
      <c r="M377" s="7" t="str">
        <f aca="false">IF(AND(OR(C377&lt;&gt;0,H377&lt;&gt;0),D377=0,I377=0),"DROP",IF(AND(OR(D377&lt;&gt;0,I377&lt;&gt;0),C377=0,H377=0),"NEW",""))</f>
        <v/>
      </c>
    </row>
    <row r="378" customFormat="false" ht="15" hidden="false" customHeight="false" outlineLevel="0" collapsed="false">
      <c r="A378" s="7" t="s">
        <v>135</v>
      </c>
      <c r="B378" s="7" t="str">
        <f aca="false">IFERROR(INDEX('Source'!$C:$C,MATCH($A378,'Source'!$B:$B,0)),"")</f>
        <v>מדרס מג'ל</v>
      </c>
      <c r="C378" s="8" t="n">
        <f aca="false">SUMIFS('Source'!$D:$D,'Source'!$A:$A,"114 - IL online",'Source'!$B:$B,$A378)</f>
        <v>13</v>
      </c>
      <c r="D378" s="8" t="n">
        <f aca="false">SUMIFS('Source'!$F:$F,'Source'!$A:$A,"114 - IL online",'Source'!$B:$B,$A378)</f>
        <v>16</v>
      </c>
      <c r="E378" s="8" t="n">
        <f aca="false">D378*$J$5</f>
        <v>20.2105263157895</v>
      </c>
      <c r="F378" s="8" t="n">
        <f aca="false">E378-C378</f>
        <v>7.21052631578947</v>
      </c>
      <c r="G378" s="9" t="n">
        <f aca="false">IF(AND(C378=0,E378=0),0,IF(C378=0,"New",(E378-C378)/C378))</f>
        <v>0.554655870445344</v>
      </c>
      <c r="H378" s="8" t="n">
        <f aca="false">SUMIFS('Source'!$E:$E,'Source'!$A:$A,"114 - IL online",'Source'!$B:$B,$A378)</f>
        <v>1570.5</v>
      </c>
      <c r="I378" s="8" t="n">
        <f aca="false">SUMIFS('Source'!$G:$G,'Source'!$A:$A,"114 - IL online",'Source'!$B:$B,$A378)</f>
        <v>1943.8</v>
      </c>
      <c r="J378" s="8" t="n">
        <f aca="false">I378*$J$5</f>
        <v>2455.32631578947</v>
      </c>
      <c r="K378" s="8" t="n">
        <f aca="false">J378-H378</f>
        <v>884.826315789474</v>
      </c>
      <c r="L378" s="9" t="n">
        <f aca="false">IF(AND(H378=0,J378=0),0,IF(H378=0,"New",(J378-H378)/H378))</f>
        <v>0.563404212537073</v>
      </c>
      <c r="M378" s="7" t="str">
        <f aca="false">IF(AND(OR(C378&lt;&gt;0,H378&lt;&gt;0),D378=0,I378=0),"DROP",IF(AND(OR(D378&lt;&gt;0,I378&lt;&gt;0),C378=0,H378=0),"NEW",""))</f>
        <v/>
      </c>
    </row>
    <row r="379" customFormat="false" ht="15" hidden="false" customHeight="false" outlineLevel="0" collapsed="false">
      <c r="A379" s="7" t="s">
        <v>358</v>
      </c>
      <c r="B379" s="7" t="str">
        <f aca="false">IFERROR(INDEX('Source'!$C:$C,MATCH($A379,'Source'!$B:$B,0)),"")</f>
        <v>גרבי נוחות חורף שחור</v>
      </c>
      <c r="C379" s="8" t="n">
        <f aca="false">SUMIFS('Source'!$D:$D,'Source'!$A:$A,"114 - IL online",'Source'!$B:$B,$A379)</f>
        <v>11</v>
      </c>
      <c r="D379" s="8" t="n">
        <f aca="false">SUMIFS('Source'!$F:$F,'Source'!$A:$A,"114 - IL online",'Source'!$B:$B,$A379)</f>
        <v>18</v>
      </c>
      <c r="E379" s="8" t="n">
        <f aca="false">D379*$J$5</f>
        <v>22.7368421052632</v>
      </c>
      <c r="F379" s="8" t="n">
        <f aca="false">E379-C379</f>
        <v>11.7368421052632</v>
      </c>
      <c r="G379" s="9" t="n">
        <f aca="false">IF(AND(C379=0,E379=0),0,IF(C379=0,"New",(E379-C379)/C379))</f>
        <v>1.06698564593301</v>
      </c>
      <c r="H379" s="8" t="n">
        <f aca="false">SUMIFS('Source'!$E:$E,'Source'!$A:$A,"114 - IL online",'Source'!$B:$B,$A379)</f>
        <v>587.39</v>
      </c>
      <c r="I379" s="8" t="n">
        <f aca="false">SUMIFS('Source'!$G:$G,'Source'!$A:$A,"114 - IL online",'Source'!$B:$B,$A379)</f>
        <v>958.18</v>
      </c>
      <c r="J379" s="8" t="n">
        <f aca="false">I379*$J$5</f>
        <v>1210.33263157895</v>
      </c>
      <c r="K379" s="8" t="n">
        <f aca="false">J379-H379</f>
        <v>622.942631578947</v>
      </c>
      <c r="L379" s="9" t="n">
        <f aca="false">IF(AND(H379=0,J379=0),0,IF(H379=0,"New",(J379-H379)/H379))</f>
        <v>1.06052645019314</v>
      </c>
      <c r="M379" s="7" t="str">
        <f aca="false">IF(AND(OR(C379&lt;&gt;0,H379&lt;&gt;0),D379=0,I379=0),"DROP",IF(AND(OR(D379&lt;&gt;0,I379&lt;&gt;0),C379=0,H379=0),"NEW",""))</f>
        <v/>
      </c>
    </row>
    <row r="380" customFormat="false" ht="15" hidden="false" customHeight="false" outlineLevel="0" collapsed="false">
      <c r="A380" s="7" t="s">
        <v>364</v>
      </c>
      <c r="B380" s="7" t="str">
        <f aca="false">IFERROR(INDEX('Source'!$C:$C,MATCH($A380,'Source'!$B:$B,0)),"")</f>
        <v>ח.בטן 25 ס'מ</v>
      </c>
      <c r="C380" s="8" t="n">
        <f aca="false">SUMIFS('Source'!$D:$D,'Source'!$A:$A,"114 - IL online",'Source'!$B:$B,$A380)</f>
        <v>10</v>
      </c>
      <c r="D380" s="8" t="n">
        <f aca="false">SUMIFS('Source'!$F:$F,'Source'!$A:$A,"114 - IL online",'Source'!$B:$B,$A380)</f>
        <v>8</v>
      </c>
      <c r="E380" s="8" t="n">
        <f aca="false">D380*$J$5</f>
        <v>10.1052631578947</v>
      </c>
      <c r="F380" s="8" t="n">
        <f aca="false">E380-C380</f>
        <v>0.105263157894736</v>
      </c>
      <c r="G380" s="9" t="n">
        <f aca="false">IF(AND(C380=0,E380=0),0,IF(C380=0,"New",(E380-C380)/C380))</f>
        <v>0.0105263157894736</v>
      </c>
      <c r="H380" s="8" t="n">
        <f aca="false">SUMIFS('Source'!$E:$E,'Source'!$A:$A,"114 - IL online",'Source'!$B:$B,$A380)</f>
        <v>1960.84</v>
      </c>
      <c r="I380" s="8" t="n">
        <f aca="false">SUMIFS('Source'!$G:$G,'Source'!$A:$A,"114 - IL online",'Source'!$B:$B,$A380)</f>
        <v>1592.55</v>
      </c>
      <c r="J380" s="8" t="n">
        <f aca="false">I380*$J$5</f>
        <v>2011.64210526316</v>
      </c>
      <c r="K380" s="8" t="n">
        <f aca="false">J380-H380</f>
        <v>50.8021052631577</v>
      </c>
      <c r="L380" s="9" t="n">
        <f aca="false">IF(AND(H380=0,J380=0),0,IF(H380=0,"New",(J380-H380)/H380))</f>
        <v>0.0259083378874144</v>
      </c>
      <c r="M380" s="7" t="str">
        <f aca="false">IF(AND(OR(C380&lt;&gt;0,H380&lt;&gt;0),D380=0,I380=0),"DROP",IF(AND(OR(D380&lt;&gt;0,I380&lt;&gt;0),C380=0,H380=0),"NEW",""))</f>
        <v/>
      </c>
    </row>
    <row r="381" customFormat="false" ht="15" hidden="false" customHeight="false" outlineLevel="0" collapsed="false">
      <c r="A381" s="7" t="s">
        <v>673</v>
      </c>
      <c r="B381" s="7" t="str">
        <f aca="false">IFERROR(INDEX('Source'!$C:$C,MATCH($A381,'Source'!$B:$B,0)),"")</f>
        <v>צוארון פלסטי מתכוונן</v>
      </c>
      <c r="C381" s="8" t="n">
        <f aca="false">SUMIFS('Source'!$D:$D,'Source'!$A:$A,"114 - IL online",'Source'!$B:$B,$A381)</f>
        <v>7</v>
      </c>
      <c r="D381" s="8" t="n">
        <f aca="false">SUMIFS('Source'!$F:$F,'Source'!$A:$A,"114 - IL online",'Source'!$B:$B,$A381)</f>
        <v>4</v>
      </c>
      <c r="E381" s="8" t="n">
        <f aca="false">D381*$J$5</f>
        <v>5.05263157894737</v>
      </c>
      <c r="F381" s="8" t="n">
        <f aca="false">E381-C381</f>
        <v>-1.94736842105263</v>
      </c>
      <c r="G381" s="9" t="n">
        <f aca="false">IF(AND(C381=0,E381=0),0,IF(C381=0,"New",(E381-C381)/C381))</f>
        <v>-0.278195488721805</v>
      </c>
      <c r="H381" s="8" t="n">
        <f aca="false">SUMIFS('Source'!$E:$E,'Source'!$A:$A,"114 - IL online",'Source'!$B:$B,$A381)</f>
        <v>805.67</v>
      </c>
      <c r="I381" s="8" t="n">
        <f aca="false">SUMIFS('Source'!$G:$G,'Source'!$A:$A,"114 - IL online",'Source'!$B:$B,$A381)</f>
        <v>438.93</v>
      </c>
      <c r="J381" s="8" t="n">
        <f aca="false">I381*$J$5</f>
        <v>554.437894736842</v>
      </c>
      <c r="K381" s="8" t="n">
        <f aca="false">J381-H381</f>
        <v>-251.232105263158</v>
      </c>
      <c r="L381" s="9" t="n">
        <f aca="false">IF(AND(H381=0,J381=0),0,IF(H381=0,"New",(J381-H381)/H381))</f>
        <v>-0.311830036197398</v>
      </c>
      <c r="M381" s="7" t="str">
        <f aca="false">IF(AND(OR(C381&lt;&gt;0,H381&lt;&gt;0),D381=0,I381=0),"DROP",IF(AND(OR(D381&lt;&gt;0,I381&lt;&gt;0),C381=0,H381=0),"NEW",""))</f>
        <v/>
      </c>
    </row>
    <row r="382" customFormat="false" ht="15" hidden="false" customHeight="false" outlineLevel="0" collapsed="false">
      <c r="A382" s="7" t="s">
        <v>402</v>
      </c>
      <c r="B382" s="7" t="str">
        <f aca="false">IFERROR(INDEX('Source'!$C:$C,MATCH($A382,'Source'!$B:$B,0)),"")</f>
        <v>מגן מרפק שחור</v>
      </c>
      <c r="C382" s="8" t="n">
        <f aca="false">SUMIFS('Source'!$D:$D,'Source'!$A:$A,"114 - IL online",'Source'!$B:$B,$A382)</f>
        <v>14</v>
      </c>
      <c r="D382" s="8" t="n">
        <f aca="false">SUMIFS('Source'!$F:$F,'Source'!$A:$A,"114 - IL online",'Source'!$B:$B,$A382)</f>
        <v>11</v>
      </c>
      <c r="E382" s="8" t="n">
        <f aca="false">D382*$J$5</f>
        <v>13.8947368421053</v>
      </c>
      <c r="F382" s="8" t="n">
        <f aca="false">E382-C382</f>
        <v>-0.105263157894738</v>
      </c>
      <c r="G382" s="9" t="n">
        <f aca="false">IF(AND(C382=0,E382=0),0,IF(C382=0,"New",(E382-C382)/C382))</f>
        <v>-0.00751879699248129</v>
      </c>
      <c r="H382" s="8" t="n">
        <f aca="false">SUMIFS('Source'!$E:$E,'Source'!$A:$A,"114 - IL online",'Source'!$B:$B,$A382)</f>
        <v>730.67</v>
      </c>
      <c r="I382" s="8" t="n">
        <f aca="false">SUMIFS('Source'!$G:$G,'Source'!$A:$A,"114 - IL online",'Source'!$B:$B,$A382)</f>
        <v>364.69</v>
      </c>
      <c r="J382" s="8" t="n">
        <f aca="false">I382*$J$5</f>
        <v>460.661052631579</v>
      </c>
      <c r="K382" s="8" t="n">
        <f aca="false">J382-H382</f>
        <v>-270.008947368421</v>
      </c>
      <c r="L382" s="9" t="n">
        <f aca="false">IF(AND(H382=0,J382=0),0,IF(H382=0,"New",(J382-H382)/H382))</f>
        <v>-0.369536107091329</v>
      </c>
      <c r="M382" s="7" t="str">
        <f aca="false">IF(AND(OR(C382&lt;&gt;0,H382&lt;&gt;0),D382=0,I382=0),"DROP",IF(AND(OR(D382&lt;&gt;0,I382&lt;&gt;0),C382=0,H382=0),"NEW",""))</f>
        <v/>
      </c>
    </row>
    <row r="383" customFormat="false" ht="15" hidden="false" customHeight="false" outlineLevel="0" collapsed="false">
      <c r="A383" s="7" t="s">
        <v>779</v>
      </c>
      <c r="B383" s="7" t="str">
        <f aca="false">IFERROR(INDEX('Source'!$C:$C,MATCH($A383,'Source'!$B:$B,0)),"")</f>
        <v>מגן ברך +חור לפיקה</v>
      </c>
      <c r="C383" s="8" t="n">
        <f aca="false">SUMIFS('Source'!$D:$D,'Source'!$A:$A,"114 - IL online",'Source'!$B:$B,$A383)</f>
        <v>3</v>
      </c>
      <c r="D383" s="8" t="n">
        <f aca="false">SUMIFS('Source'!$F:$F,'Source'!$A:$A,"114 - IL online",'Source'!$B:$B,$A383)</f>
        <v>1</v>
      </c>
      <c r="E383" s="8" t="n">
        <f aca="false">D383*$J$5</f>
        <v>1.26315789473684</v>
      </c>
      <c r="F383" s="8" t="n">
        <f aca="false">E383-C383</f>
        <v>-1.73684210526316</v>
      </c>
      <c r="G383" s="9" t="n">
        <f aca="false">IF(AND(C383=0,E383=0),0,IF(C383=0,"New",(E383-C383)/C383))</f>
        <v>-0.578947368421053</v>
      </c>
      <c r="H383" s="8" t="n">
        <f aca="false">SUMIFS('Source'!$E:$E,'Source'!$A:$A,"114 - IL online",'Source'!$B:$B,$A383)</f>
        <v>578.66</v>
      </c>
      <c r="I383" s="8" t="n">
        <f aca="false">SUMIFS('Source'!$G:$G,'Source'!$A:$A,"114 - IL online",'Source'!$B:$B,$A383)</f>
        <v>214.33</v>
      </c>
      <c r="J383" s="8" t="n">
        <f aca="false">I383*$J$5</f>
        <v>270.732631578947</v>
      </c>
      <c r="K383" s="8" t="n">
        <f aca="false">J383-H383</f>
        <v>-307.927368421053</v>
      </c>
      <c r="L383" s="9" t="n">
        <f aca="false">IF(AND(H383=0,J383=0),0,IF(H383=0,"New",(J383-H383)/H383))</f>
        <v>-0.532138679744673</v>
      </c>
      <c r="M383" s="7" t="str">
        <f aca="false">IF(AND(OR(C383&lt;&gt;0,H383&lt;&gt;0),D383=0,I383=0),"DROP",IF(AND(OR(D383&lt;&gt;0,I383&lt;&gt;0),C383=0,H383=0),"NEW",""))</f>
        <v/>
      </c>
    </row>
    <row r="384" customFormat="false" ht="15" hidden="false" customHeight="false" outlineLevel="0" collapsed="false">
      <c r="A384" s="7" t="s">
        <v>1067</v>
      </c>
      <c r="B384" s="7" t="str">
        <f aca="false">IFERROR(INDEX('Source'!$C:$C,MATCH($A384,'Source'!$B:$B,0)),"")</f>
        <v>אצבעון מסיליקון</v>
      </c>
      <c r="C384" s="8" t="n">
        <f aca="false">SUMIFS('Source'!$D:$D,'Source'!$A:$A,"114 - IL online",'Source'!$B:$B,$A384)</f>
        <v>0</v>
      </c>
      <c r="D384" s="8" t="n">
        <f aca="false">SUMIFS('Source'!$F:$F,'Source'!$A:$A,"114 - IL online",'Source'!$B:$B,$A384)</f>
        <v>9</v>
      </c>
      <c r="E384" s="8" t="n">
        <f aca="false">D384*$J$5</f>
        <v>11.3684210526316</v>
      </c>
      <c r="F384" s="8" t="n">
        <f aca="false">E384-C384</f>
        <v>11.3684210526316</v>
      </c>
      <c r="G384" s="9" t="str">
        <f aca="false">IF(AND(C384=0,E384=0),0,IF(C384=0,"New",(E384-C384)/C384))</f>
        <v>New</v>
      </c>
      <c r="H384" s="8" t="n">
        <f aca="false">SUMIFS('Source'!$E:$E,'Source'!$A:$A,"114 - IL online",'Source'!$B:$B,$A384)</f>
        <v>0</v>
      </c>
      <c r="I384" s="8" t="n">
        <f aca="false">SUMIFS('Source'!$G:$G,'Source'!$A:$A,"114 - IL online",'Source'!$B:$B,$A384)</f>
        <v>358.07</v>
      </c>
      <c r="J384" s="8" t="n">
        <f aca="false">I384*$J$5</f>
        <v>452.298947368421</v>
      </c>
      <c r="K384" s="8" t="n">
        <f aca="false">J384-H384</f>
        <v>452.298947368421</v>
      </c>
      <c r="L384" s="9" t="str">
        <f aca="false">IF(AND(H384=0,J384=0),0,IF(H384=0,"New",(J384-H384)/H384))</f>
        <v>New</v>
      </c>
      <c r="M384" s="7" t="str">
        <f aca="false">IF(AND(OR(C384&lt;&gt;0,H384&lt;&gt;0),D384=0,I384=0),"DROP",IF(AND(OR(D384&lt;&gt;0,I384&lt;&gt;0),C384=0,H384=0),"NEW",""))</f>
        <v>NEW</v>
      </c>
    </row>
    <row r="385" customFormat="false" ht="15" hidden="false" customHeight="false" outlineLevel="0" collapsed="false">
      <c r="A385" s="7" t="s">
        <v>442</v>
      </c>
      <c r="B385" s="7" t="str">
        <f aca="false">IFERROR(INDEX('Source'!$C:$C,MATCH($A385,'Source'!$B:$B,0)),"")</f>
        <v>סד יד דו צדדי</v>
      </c>
      <c r="C385" s="8" t="n">
        <f aca="false">SUMIFS('Source'!$D:$D,'Source'!$A:$A,"114 - IL online",'Source'!$B:$B,$A385)</f>
        <v>1</v>
      </c>
      <c r="D385" s="8" t="n">
        <f aca="false">SUMIFS('Source'!$F:$F,'Source'!$A:$A,"114 - IL online",'Source'!$B:$B,$A385)</f>
        <v>3</v>
      </c>
      <c r="E385" s="8" t="n">
        <f aca="false">D385*$J$5</f>
        <v>3.78947368421053</v>
      </c>
      <c r="F385" s="8" t="n">
        <f aca="false">E385-C385</f>
        <v>2.78947368421053</v>
      </c>
      <c r="G385" s="9" t="n">
        <f aca="false">IF(AND(C385=0,E385=0),0,IF(C385=0,"New",(E385-C385)/C385))</f>
        <v>2.78947368421053</v>
      </c>
      <c r="H385" s="8" t="n">
        <f aca="false">SUMIFS('Source'!$E:$E,'Source'!$A:$A,"114 - IL online",'Source'!$B:$B,$A385)</f>
        <v>158.41</v>
      </c>
      <c r="I385" s="8" t="n">
        <f aca="false">SUMIFS('Source'!$G:$G,'Source'!$A:$A,"114 - IL online",'Source'!$B:$B,$A385)</f>
        <v>516.08</v>
      </c>
      <c r="J385" s="8" t="n">
        <f aca="false">I385*$J$5</f>
        <v>651.890526315789</v>
      </c>
      <c r="K385" s="8" t="n">
        <f aca="false">J385-H385</f>
        <v>493.480526315789</v>
      </c>
      <c r="L385" s="9" t="n">
        <f aca="false">IF(AND(H385=0,J385=0),0,IF(H385=0,"New",(J385-H385)/H385))</f>
        <v>3.11521069576283</v>
      </c>
      <c r="M385" s="7" t="str">
        <f aca="false">IF(AND(OR(C385&lt;&gt;0,H385&lt;&gt;0),D385=0,I385=0),"DROP",IF(AND(OR(D385&lt;&gt;0,I385&lt;&gt;0),C385=0,H385=0),"NEW",""))</f>
        <v/>
      </c>
    </row>
    <row r="386" customFormat="false" ht="15" hidden="false" customHeight="false" outlineLevel="0" collapsed="false">
      <c r="A386" s="7" t="s">
        <v>210</v>
      </c>
      <c r="B386" s="7" t="str">
        <f aca="false">IFERROR(INDEX('Source'!$C:$C,MATCH($A386,'Source'!$B:$B,0)),"")</f>
        <v>סד לאגודל</v>
      </c>
      <c r="C386" s="8" t="n">
        <f aca="false">SUMIFS('Source'!$D:$D,'Source'!$A:$A,"114 - IL online",'Source'!$B:$B,$A386)</f>
        <v>3</v>
      </c>
      <c r="D386" s="8" t="n">
        <f aca="false">SUMIFS('Source'!$F:$F,'Source'!$A:$A,"114 - IL online",'Source'!$B:$B,$A386)</f>
        <v>1</v>
      </c>
      <c r="E386" s="8" t="n">
        <f aca="false">D386*$J$5</f>
        <v>1.26315789473684</v>
      </c>
      <c r="F386" s="8" t="n">
        <f aca="false">E386-C386</f>
        <v>-1.73684210526316</v>
      </c>
      <c r="G386" s="9" t="n">
        <f aca="false">IF(AND(C386=0,E386=0),0,IF(C386=0,"New",(E386-C386)/C386))</f>
        <v>-0.578947368421053</v>
      </c>
      <c r="H386" s="8" t="n">
        <f aca="false">SUMIFS('Source'!$E:$E,'Source'!$A:$A,"114 - IL online",'Source'!$B:$B,$A386)</f>
        <v>543.82</v>
      </c>
      <c r="I386" s="8" t="n">
        <f aca="false">SUMIFS('Source'!$G:$G,'Source'!$A:$A,"114 - IL online",'Source'!$B:$B,$A386)</f>
        <v>186.35</v>
      </c>
      <c r="J386" s="8" t="n">
        <f aca="false">I386*$J$5</f>
        <v>235.389473684211</v>
      </c>
      <c r="K386" s="8" t="n">
        <f aca="false">J386-H386</f>
        <v>-308.43052631579</v>
      </c>
      <c r="L386" s="9" t="n">
        <f aca="false">IF(AND(H386=0,J386=0),0,IF(H386=0,"New",(J386-H386)/H386))</f>
        <v>-0.567155541016861</v>
      </c>
      <c r="M386" s="7" t="str">
        <f aca="false">IF(AND(OR(C386&lt;&gt;0,H386&lt;&gt;0),D386=0,I386=0),"DROP",IF(AND(OR(D386&lt;&gt;0,I386&lt;&gt;0),C386=0,H386=0),"NEW",""))</f>
        <v/>
      </c>
    </row>
    <row r="387" customFormat="false" ht="15" hidden="false" customHeight="false" outlineLevel="0" collapsed="false">
      <c r="A387" s="7" t="s">
        <v>291</v>
      </c>
      <c r="B387" s="7" t="str">
        <f aca="false">IFERROR(INDEX('Source'!$C:$C,MATCH($A387,'Source'!$B:$B,0)),"")</f>
        <v>מדבקה גדולה מסיליקון</v>
      </c>
      <c r="C387" s="8" t="n">
        <f aca="false">SUMIFS('Source'!$D:$D,'Source'!$A:$A,"114 - IL online",'Source'!$B:$B,$A387)</f>
        <v>47</v>
      </c>
      <c r="D387" s="8" t="n">
        <f aca="false">SUMIFS('Source'!$F:$F,'Source'!$A:$A,"114 - IL online",'Source'!$B:$B,$A387)</f>
        <v>36</v>
      </c>
      <c r="E387" s="8" t="n">
        <f aca="false">D387*$J$5</f>
        <v>45.4736842105263</v>
      </c>
      <c r="F387" s="8" t="n">
        <f aca="false">E387-C387</f>
        <v>-1.52631578947369</v>
      </c>
      <c r="G387" s="9" t="n">
        <f aca="false">IF(AND(C387=0,E387=0),0,IF(C387=0,"New",(E387-C387)/C387))</f>
        <v>-0.032474804031355</v>
      </c>
      <c r="H387" s="8" t="n">
        <f aca="false">SUMIFS('Source'!$E:$E,'Source'!$A:$A,"114 - IL online",'Source'!$B:$B,$A387)</f>
        <v>1772.16</v>
      </c>
      <c r="I387" s="8" t="n">
        <f aca="false">SUMIFS('Source'!$G:$G,'Source'!$A:$A,"114 - IL online",'Source'!$B:$B,$A387)</f>
        <v>1415.01</v>
      </c>
      <c r="J387" s="8" t="n">
        <f aca="false">I387*$J$5</f>
        <v>1787.38105263158</v>
      </c>
      <c r="K387" s="8" t="n">
        <f aca="false">J387-H387</f>
        <v>15.2210526315787</v>
      </c>
      <c r="L387" s="9" t="n">
        <f aca="false">IF(AND(H387=0,J387=0),0,IF(H387=0,"New",(J387-H387)/H387))</f>
        <v>0.00858898329246721</v>
      </c>
      <c r="M387" s="7" t="str">
        <f aca="false">IF(AND(OR(C387&lt;&gt;0,H387&lt;&gt;0),D387=0,I387=0),"DROP",IF(AND(OR(D387&lt;&gt;0,I387&lt;&gt;0),C387=0,H387=0),"NEW",""))</f>
        <v/>
      </c>
    </row>
    <row r="388" customFormat="false" ht="15" hidden="false" customHeight="false" outlineLevel="0" collapsed="false">
      <c r="A388" s="7" t="s">
        <v>468</v>
      </c>
      <c r="B388" s="7" t="str">
        <f aca="false">IFERROR(INDEX('Source'!$C:$C,MATCH($A388,'Source'!$B:$B,0)),"")</f>
        <v>מגן ברך SC422</v>
      </c>
      <c r="C388" s="8" t="n">
        <f aca="false">SUMIFS('Source'!$D:$D,'Source'!$A:$A,"114 - IL online",'Source'!$B:$B,$A388)</f>
        <v>19</v>
      </c>
      <c r="D388" s="8" t="n">
        <f aca="false">SUMIFS('Source'!$F:$F,'Source'!$A:$A,"114 - IL online",'Source'!$B:$B,$A388)</f>
        <v>18</v>
      </c>
      <c r="E388" s="8" t="n">
        <f aca="false">D388*$J$5</f>
        <v>22.7368421052632</v>
      </c>
      <c r="F388" s="8" t="n">
        <f aca="false">E388-C388</f>
        <v>3.73684210526316</v>
      </c>
      <c r="G388" s="9" t="n">
        <f aca="false">IF(AND(C388=0,E388=0),0,IF(C388=0,"New",(E388-C388)/C388))</f>
        <v>0.196675900277008</v>
      </c>
      <c r="H388" s="8" t="n">
        <f aca="false">SUMIFS('Source'!$E:$E,'Source'!$A:$A,"114 - IL online",'Source'!$B:$B,$A388)</f>
        <v>4359.52</v>
      </c>
      <c r="I388" s="8" t="n">
        <f aca="false">SUMIFS('Source'!$G:$G,'Source'!$A:$A,"114 - IL online",'Source'!$B:$B,$A388)</f>
        <v>4002.89</v>
      </c>
      <c r="J388" s="8" t="n">
        <f aca="false">I388*$J$5</f>
        <v>5056.28210526316</v>
      </c>
      <c r="K388" s="8" t="n">
        <f aca="false">J388-H388</f>
        <v>696.762105263158</v>
      </c>
      <c r="L388" s="9" t="n">
        <f aca="false">IF(AND(H388=0,J388=0),0,IF(H388=0,"New",(J388-H388)/H388))</f>
        <v>0.159825417766901</v>
      </c>
      <c r="M388" s="7" t="str">
        <f aca="false">IF(AND(OR(C388&lt;&gt;0,H388&lt;&gt;0),D388=0,I388=0),"DROP",IF(AND(OR(D388&lt;&gt;0,I388&lt;&gt;0),C388=0,H388=0),"NEW",""))</f>
        <v/>
      </c>
    </row>
    <row r="389" customFormat="false" ht="15" hidden="false" customHeight="false" outlineLevel="0" collapsed="false">
      <c r="A389" s="7" t="s">
        <v>866</v>
      </c>
      <c r="B389" s="7" t="str">
        <f aca="false">IFERROR(INDEX('Source'!$C:$C,MATCH($A389,'Source'!$B:$B,0)),"")</f>
        <v>חגורת לומבו-סקרל-צבע</v>
      </c>
      <c r="C389" s="8" t="n">
        <f aca="false">SUMIFS('Source'!$D:$D,'Source'!$A:$A,"114 - IL online",'Source'!$B:$B,$A389)</f>
        <v>2</v>
      </c>
      <c r="D389" s="8" t="n">
        <f aca="false">SUMIFS('Source'!$F:$F,'Source'!$A:$A,"114 - IL online",'Source'!$B:$B,$A389)</f>
        <v>1</v>
      </c>
      <c r="E389" s="8" t="n">
        <f aca="false">D389*$J$5</f>
        <v>1.26315789473684</v>
      </c>
      <c r="F389" s="8" t="n">
        <f aca="false">E389-C389</f>
        <v>-0.736842105263158</v>
      </c>
      <c r="G389" s="9" t="n">
        <f aca="false">IF(AND(C389=0,E389=0),0,IF(C389=0,"New",(E389-C389)/C389))</f>
        <v>-0.368421052631579</v>
      </c>
      <c r="H389" s="8" t="n">
        <f aca="false">SUMIFS('Source'!$E:$E,'Source'!$A:$A,"114 - IL online",'Source'!$B:$B,$A389)</f>
        <v>780.04</v>
      </c>
      <c r="I389" s="8" t="n">
        <f aca="false">SUMIFS('Source'!$G:$G,'Source'!$A:$A,"114 - IL online",'Source'!$B:$B,$A389)</f>
        <v>423.64</v>
      </c>
      <c r="J389" s="8" t="n">
        <f aca="false">I389*$J$5</f>
        <v>535.124210526316</v>
      </c>
      <c r="K389" s="8" t="n">
        <f aca="false">J389-H389</f>
        <v>-244.915789473684</v>
      </c>
      <c r="L389" s="9" t="n">
        <f aca="false">IF(AND(H389=0,J389=0),0,IF(H389=0,"New",(J389-H389)/H389))</f>
        <v>-0.313978500427778</v>
      </c>
      <c r="M389" s="7" t="str">
        <f aca="false">IF(AND(OR(C389&lt;&gt;0,H389&lt;&gt;0),D389=0,I389=0),"DROP",IF(AND(OR(D389&lt;&gt;0,I389&lt;&gt;0),C389=0,H389=0),"NEW",""))</f>
        <v/>
      </c>
    </row>
    <row r="390" customFormat="false" ht="15" hidden="false" customHeight="false" outlineLevel="0" collapsed="false">
      <c r="A390" s="7" t="s">
        <v>1068</v>
      </c>
      <c r="B390" s="7" t="str">
        <f aca="false">IFERROR(INDEX('Source'!$C:$C,MATCH($A390,'Source'!$B:$B,0)),"")</f>
        <v>חגורת בטן עממית אפור</v>
      </c>
      <c r="C390" s="8" t="n">
        <f aca="false">SUMIFS('Source'!$D:$D,'Source'!$A:$A,"114 - IL online",'Source'!$B:$B,$A390)</f>
        <v>1</v>
      </c>
      <c r="D390" s="8" t="n">
        <f aca="false">SUMIFS('Source'!$F:$F,'Source'!$A:$A,"114 - IL online",'Source'!$B:$B,$A390)</f>
        <v>3</v>
      </c>
      <c r="E390" s="8" t="n">
        <f aca="false">D390*$J$5</f>
        <v>3.78947368421053</v>
      </c>
      <c r="F390" s="8" t="n">
        <f aca="false">E390-C390</f>
        <v>2.78947368421053</v>
      </c>
      <c r="G390" s="9" t="n">
        <f aca="false">IF(AND(C390=0,E390=0),0,IF(C390=0,"New",(E390-C390)/C390))</f>
        <v>2.78947368421053</v>
      </c>
      <c r="H390" s="8" t="n">
        <f aca="false">SUMIFS('Source'!$E:$E,'Source'!$A:$A,"114 - IL online",'Source'!$B:$B,$A390)</f>
        <v>186.36</v>
      </c>
      <c r="I390" s="8" t="n">
        <f aca="false">SUMIFS('Source'!$G:$G,'Source'!$A:$A,"114 - IL online",'Source'!$B:$B,$A390)</f>
        <v>540.42</v>
      </c>
      <c r="J390" s="8" t="n">
        <f aca="false">I390*$J$5</f>
        <v>682.635789473684</v>
      </c>
      <c r="K390" s="8" t="n">
        <f aca="false">J390-H390</f>
        <v>496.275789473684</v>
      </c>
      <c r="L390" s="9" t="n">
        <f aca="false">IF(AND(H390=0,J390=0),0,IF(H390=0,"New",(J390-H390)/H390))</f>
        <v>2.66299522147287</v>
      </c>
      <c r="M390" s="7" t="str">
        <f aca="false">IF(AND(OR(C390&lt;&gt;0,H390&lt;&gt;0),D390=0,I390=0),"DROP",IF(AND(OR(D390&lt;&gt;0,I390&lt;&gt;0),C390=0,H390=0),"NEW",""))</f>
        <v/>
      </c>
    </row>
    <row r="391" customFormat="false" ht="15" hidden="false" customHeight="false" outlineLevel="0" collapsed="false">
      <c r="A391" s="7" t="s">
        <v>339</v>
      </c>
      <c r="B391" s="7" t="str">
        <f aca="false">IFERROR(INDEX('Source'!$C:$C,MATCH($A391,'Source'!$B:$B,0)),"")</f>
        <v>ח.בטן 25 ס'מ</v>
      </c>
      <c r="C391" s="8" t="n">
        <f aca="false">SUMIFS('Source'!$D:$D,'Source'!$A:$A,"114 - IL online",'Source'!$B:$B,$A391)</f>
        <v>5</v>
      </c>
      <c r="D391" s="8" t="n">
        <f aca="false">SUMIFS('Source'!$F:$F,'Source'!$A:$A,"114 - IL online",'Source'!$B:$B,$A391)</f>
        <v>7</v>
      </c>
      <c r="E391" s="8" t="n">
        <f aca="false">D391*$J$5</f>
        <v>8.84210526315789</v>
      </c>
      <c r="F391" s="8" t="n">
        <f aca="false">E391-C391</f>
        <v>3.84210526315789</v>
      </c>
      <c r="G391" s="9" t="n">
        <f aca="false">IF(AND(C391=0,E391=0),0,IF(C391=0,"New",(E391-C391)/C391))</f>
        <v>0.768421052631579</v>
      </c>
      <c r="H391" s="8" t="n">
        <f aca="false">SUMIFS('Source'!$E:$E,'Source'!$A:$A,"114 - IL online",'Source'!$B:$B,$A391)</f>
        <v>973.31</v>
      </c>
      <c r="I391" s="8" t="n">
        <f aca="false">SUMIFS('Source'!$G:$G,'Source'!$A:$A,"114 - IL online",'Source'!$B:$B,$A391)</f>
        <v>1323.81</v>
      </c>
      <c r="J391" s="8" t="n">
        <f aca="false">I391*$J$5</f>
        <v>1672.18105263158</v>
      </c>
      <c r="K391" s="8" t="n">
        <f aca="false">J391-H391</f>
        <v>698.871052631579</v>
      </c>
      <c r="L391" s="9" t="n">
        <f aca="false">IF(AND(H391=0,J391=0),0,IF(H391=0,"New",(J391-H391)/H391))</f>
        <v>0.718035417936298</v>
      </c>
      <c r="M391" s="7" t="str">
        <f aca="false">IF(AND(OR(C391&lt;&gt;0,H391&lt;&gt;0),D391=0,I391=0),"DROP",IF(AND(OR(D391&lt;&gt;0,I391&lt;&gt;0),C391=0,H391=0),"NEW",""))</f>
        <v/>
      </c>
    </row>
    <row r="392" customFormat="false" ht="15" hidden="false" customHeight="false" outlineLevel="0" collapsed="false">
      <c r="A392" s="7" t="s">
        <v>144</v>
      </c>
      <c r="B392" s="7" t="str">
        <f aca="false">IFERROR(INDEX('Source'!$C:$C,MATCH($A392,'Source'!$B:$B,0)),"")</f>
        <v>כרית סיליקון לעקב</v>
      </c>
      <c r="C392" s="8" t="n">
        <f aca="false">SUMIFS('Source'!$D:$D,'Source'!$A:$A,"114 - IL online",'Source'!$B:$B,$A392)</f>
        <v>12</v>
      </c>
      <c r="D392" s="8" t="n">
        <f aca="false">SUMIFS('Source'!$F:$F,'Source'!$A:$A,"114 - IL online",'Source'!$B:$B,$A392)</f>
        <v>14</v>
      </c>
      <c r="E392" s="8" t="n">
        <f aca="false">D392*$J$5</f>
        <v>17.6842105263158</v>
      </c>
      <c r="F392" s="8" t="n">
        <f aca="false">E392-C392</f>
        <v>5.68421052631579</v>
      </c>
      <c r="G392" s="9" t="n">
        <f aca="false">IF(AND(C392=0,E392=0),0,IF(C392=0,"New",(E392-C392)/C392))</f>
        <v>0.473684210526316</v>
      </c>
      <c r="H392" s="8" t="n">
        <f aca="false">SUMIFS('Source'!$E:$E,'Source'!$A:$A,"114 - IL online",'Source'!$B:$B,$A392)</f>
        <v>1927.23</v>
      </c>
      <c r="I392" s="8" t="n">
        <f aca="false">SUMIFS('Source'!$G:$G,'Source'!$A:$A,"114 - IL online",'Source'!$B:$B,$A392)</f>
        <v>2277.7</v>
      </c>
      <c r="J392" s="8" t="n">
        <f aca="false">I392*$J$5</f>
        <v>2877.09473684211</v>
      </c>
      <c r="K392" s="8" t="n">
        <f aca="false">J392-H392</f>
        <v>949.864736842105</v>
      </c>
      <c r="L392" s="9" t="n">
        <f aca="false">IF(AND(H392=0,J392=0),0,IF(H392=0,"New",(J392-H392)/H392))</f>
        <v>0.492865271317956</v>
      </c>
      <c r="M392" s="7" t="str">
        <f aca="false">IF(AND(OR(C392&lt;&gt;0,H392&lt;&gt;0),D392=0,I392=0),"DROP",IF(AND(OR(D392&lt;&gt;0,I392&lt;&gt;0),C392=0,H392=0),"NEW",""))</f>
        <v/>
      </c>
    </row>
    <row r="393" customFormat="false" ht="15" hidden="false" customHeight="false" outlineLevel="0" collapsed="false">
      <c r="A393" s="7" t="s">
        <v>936</v>
      </c>
      <c r="B393" s="7" t="str">
        <f aca="false">IFERROR(INDEX('Source'!$C:$C,MATCH($A393,'Source'!$B:$B,0)),"")</f>
        <v>סד קרסול</v>
      </c>
      <c r="C393" s="8" t="n">
        <f aca="false">SUMIFS('Source'!$D:$D,'Source'!$A:$A,"114 - IL online",'Source'!$B:$B,$A393)</f>
        <v>1</v>
      </c>
      <c r="D393" s="8" t="n">
        <f aca="false">SUMIFS('Source'!$F:$F,'Source'!$A:$A,"114 - IL online",'Source'!$B:$B,$A393)</f>
        <v>0</v>
      </c>
      <c r="E393" s="8" t="n">
        <f aca="false">D393*$J$5</f>
        <v>0</v>
      </c>
      <c r="F393" s="8" t="n">
        <f aca="false">E393-C393</f>
        <v>-1</v>
      </c>
      <c r="G393" s="9" t="n">
        <f aca="false">IF(AND(C393=0,E393=0),0,IF(C393=0,"New",(E393-C393)/C393))</f>
        <v>-1</v>
      </c>
      <c r="H393" s="8" t="n">
        <f aca="false">SUMIFS('Source'!$E:$E,'Source'!$A:$A,"114 - IL online",'Source'!$B:$B,$A393)</f>
        <v>346.19</v>
      </c>
      <c r="I393" s="8" t="n">
        <f aca="false">SUMIFS('Source'!$G:$G,'Source'!$A:$A,"114 - IL online",'Source'!$B:$B,$A393)</f>
        <v>0</v>
      </c>
      <c r="J393" s="8" t="n">
        <f aca="false">I393*$J$5</f>
        <v>0</v>
      </c>
      <c r="K393" s="8" t="n">
        <f aca="false">J393-H393</f>
        <v>-346.19</v>
      </c>
      <c r="L393" s="9" t="n">
        <f aca="false">IF(AND(H393=0,J393=0),0,IF(H393=0,"New",(J393-H393)/H393))</f>
        <v>-1</v>
      </c>
      <c r="M393" s="7" t="str">
        <f aca="false">IF(AND(OR(C393&lt;&gt;0,H393&lt;&gt;0),D393=0,I393=0),"DROP",IF(AND(OR(D393&lt;&gt;0,I393&lt;&gt;0),C393=0,H393=0),"NEW",""))</f>
        <v>DROP</v>
      </c>
    </row>
    <row r="394" customFormat="false" ht="15" hidden="false" customHeight="false" outlineLevel="0" collapsed="false">
      <c r="A394" s="7" t="s">
        <v>147</v>
      </c>
      <c r="B394" s="7" t="str">
        <f aca="false">IFERROR(INDEX('Source'!$C:$C,MATCH($A394,'Source'!$B:$B,0)),"")</f>
        <v>סד יד דו צדדי</v>
      </c>
      <c r="C394" s="8" t="n">
        <f aca="false">SUMIFS('Source'!$D:$D,'Source'!$A:$A,"114 - IL online",'Source'!$B:$B,$A394)</f>
        <v>2</v>
      </c>
      <c r="D394" s="8" t="n">
        <f aca="false">SUMIFS('Source'!$F:$F,'Source'!$A:$A,"114 - IL online",'Source'!$B:$B,$A394)</f>
        <v>0</v>
      </c>
      <c r="E394" s="8" t="n">
        <f aca="false">D394*$J$5</f>
        <v>0</v>
      </c>
      <c r="F394" s="8" t="n">
        <f aca="false">E394-C394</f>
        <v>-2</v>
      </c>
      <c r="G394" s="9" t="n">
        <f aca="false">IF(AND(C394=0,E394=0),0,IF(C394=0,"New",(E394-C394)/C394))</f>
        <v>-1</v>
      </c>
      <c r="H394" s="8" t="n">
        <f aca="false">SUMIFS('Source'!$E:$E,'Source'!$A:$A,"114 - IL online",'Source'!$B:$B,$A394)</f>
        <v>344.77</v>
      </c>
      <c r="I394" s="8" t="n">
        <f aca="false">SUMIFS('Source'!$G:$G,'Source'!$A:$A,"114 - IL online",'Source'!$B:$B,$A394)</f>
        <v>0</v>
      </c>
      <c r="J394" s="8" t="n">
        <f aca="false">I394*$J$5</f>
        <v>0</v>
      </c>
      <c r="K394" s="8" t="n">
        <f aca="false">J394-H394</f>
        <v>-344.77</v>
      </c>
      <c r="L394" s="9" t="n">
        <f aca="false">IF(AND(H394=0,J394=0),0,IF(H394=0,"New",(J394-H394)/H394))</f>
        <v>-1</v>
      </c>
      <c r="M394" s="7" t="str">
        <f aca="false">IF(AND(OR(C394&lt;&gt;0,H394&lt;&gt;0),D394=0,I394=0),"DROP",IF(AND(OR(D394&lt;&gt;0,I394&lt;&gt;0),C394=0,H394=0),"NEW",""))</f>
        <v>DROP</v>
      </c>
    </row>
    <row r="395" customFormat="false" ht="15" hidden="false" customHeight="false" outlineLevel="0" collapsed="false">
      <c r="A395" s="7" t="s">
        <v>1069</v>
      </c>
      <c r="B395" s="7" t="str">
        <f aca="false">IFERROR(INDEX('Source'!$C:$C,MATCH($A395,'Source'!$B:$B,0)),"")</f>
        <v>מגן ברך עם סגר צמד</v>
      </c>
      <c r="C395" s="8" t="n">
        <f aca="false">SUMIFS('Source'!$D:$D,'Source'!$A:$A,"114 - IL online",'Source'!$B:$B,$A395)</f>
        <v>0</v>
      </c>
      <c r="D395" s="8" t="n">
        <f aca="false">SUMIFS('Source'!$F:$F,'Source'!$A:$A,"114 - IL online",'Source'!$B:$B,$A395)</f>
        <v>1</v>
      </c>
      <c r="E395" s="8" t="n">
        <f aca="false">D395*$J$5</f>
        <v>1.26315789473684</v>
      </c>
      <c r="F395" s="8" t="n">
        <f aca="false">E395-C395</f>
        <v>1.26315789473684</v>
      </c>
      <c r="G395" s="9" t="str">
        <f aca="false">IF(AND(C395=0,E395=0),0,IF(C395=0,"New",(E395-C395)/C395))</f>
        <v>New</v>
      </c>
      <c r="H395" s="8" t="n">
        <f aca="false">SUMIFS('Source'!$E:$E,'Source'!$A:$A,"114 - IL online",'Source'!$B:$B,$A395)</f>
        <v>0</v>
      </c>
      <c r="I395" s="8" t="n">
        <f aca="false">SUMIFS('Source'!$G:$G,'Source'!$A:$A,"114 - IL online",'Source'!$B:$B,$A395)</f>
        <v>342.29</v>
      </c>
      <c r="J395" s="8" t="n">
        <f aca="false">I395*$J$5</f>
        <v>432.366315789474</v>
      </c>
      <c r="K395" s="8" t="n">
        <f aca="false">J395-H395</f>
        <v>432.366315789474</v>
      </c>
      <c r="L395" s="9" t="str">
        <f aca="false">IF(AND(H395=0,J395=0),0,IF(H395=0,"New",(J395-H395)/H395))</f>
        <v>New</v>
      </c>
      <c r="M395" s="7" t="str">
        <f aca="false">IF(AND(OR(C395&lt;&gt;0,H395&lt;&gt;0),D395=0,I395=0),"DROP",IF(AND(OR(D395&lt;&gt;0,I395&lt;&gt;0),C395=0,H395=0),"NEW",""))</f>
        <v>NEW</v>
      </c>
    </row>
    <row r="396" customFormat="false" ht="15" hidden="false" customHeight="false" outlineLevel="0" collapsed="false">
      <c r="A396" s="7" t="s">
        <v>1070</v>
      </c>
      <c r="B396" s="7" t="str">
        <f aca="false">IFERROR(INDEX('Source'!$C:$C,MATCH($A396,'Source'!$B:$B,0)),"")</f>
        <v>מגן ברך עם סגר צמד</v>
      </c>
      <c r="C396" s="8" t="n">
        <f aca="false">SUMIFS('Source'!$D:$D,'Source'!$A:$A,"114 - IL online",'Source'!$B:$B,$A396)</f>
        <v>1</v>
      </c>
      <c r="D396" s="8" t="n">
        <f aca="false">SUMIFS('Source'!$F:$F,'Source'!$A:$A,"114 - IL online",'Source'!$B:$B,$A396)</f>
        <v>0</v>
      </c>
      <c r="E396" s="8" t="n">
        <f aca="false">D396*$J$5</f>
        <v>0</v>
      </c>
      <c r="F396" s="8" t="n">
        <f aca="false">E396-C396</f>
        <v>-1</v>
      </c>
      <c r="G396" s="9" t="n">
        <f aca="false">IF(AND(C396=0,E396=0),0,IF(C396=0,"New",(E396-C396)/C396))</f>
        <v>-1</v>
      </c>
      <c r="H396" s="8" t="n">
        <f aca="false">SUMIFS('Source'!$E:$E,'Source'!$A:$A,"114 - IL online",'Source'!$B:$B,$A396)</f>
        <v>342.29</v>
      </c>
      <c r="I396" s="8" t="n">
        <f aca="false">SUMIFS('Source'!$G:$G,'Source'!$A:$A,"114 - IL online",'Source'!$B:$B,$A396)</f>
        <v>0</v>
      </c>
      <c r="J396" s="8" t="n">
        <f aca="false">I396*$J$5</f>
        <v>0</v>
      </c>
      <c r="K396" s="8" t="n">
        <f aca="false">J396-H396</f>
        <v>-342.29</v>
      </c>
      <c r="L396" s="9" t="n">
        <f aca="false">IF(AND(H396=0,J396=0),0,IF(H396=0,"New",(J396-H396)/H396))</f>
        <v>-1</v>
      </c>
      <c r="M396" s="7" t="str">
        <f aca="false">IF(AND(OR(C396&lt;&gt;0,H396&lt;&gt;0),D396=0,I396=0),"DROP",IF(AND(OR(D396&lt;&gt;0,I396&lt;&gt;0),C396=0,H396=0),"NEW",""))</f>
        <v>DROP</v>
      </c>
    </row>
    <row r="397" customFormat="false" ht="15" hidden="false" customHeight="false" outlineLevel="0" collapsed="false">
      <c r="A397" s="7" t="s">
        <v>1071</v>
      </c>
      <c r="B397" s="7" t="str">
        <f aca="false">IFERROR(INDEX('Source'!$C:$C,MATCH($A397,'Source'!$B:$B,0)),"")</f>
        <v>מגן מרפק רגיל</v>
      </c>
      <c r="C397" s="8" t="n">
        <f aca="false">SUMIFS('Source'!$D:$D,'Source'!$A:$A,"114 - IL online",'Source'!$B:$B,$A397)</f>
        <v>2</v>
      </c>
      <c r="D397" s="8" t="n">
        <f aca="false">SUMIFS('Source'!$F:$F,'Source'!$A:$A,"114 - IL online",'Source'!$B:$B,$A397)</f>
        <v>0</v>
      </c>
      <c r="E397" s="8" t="n">
        <f aca="false">D397*$J$5</f>
        <v>0</v>
      </c>
      <c r="F397" s="8" t="n">
        <f aca="false">E397-C397</f>
        <v>-2</v>
      </c>
      <c r="G397" s="9" t="n">
        <f aca="false">IF(AND(C397=0,E397=0),0,IF(C397=0,"New",(E397-C397)/C397))</f>
        <v>-1</v>
      </c>
      <c r="H397" s="8" t="n">
        <f aca="false">SUMIFS('Source'!$E:$E,'Source'!$A:$A,"114 - IL online",'Source'!$B:$B,$A397)</f>
        <v>342.2</v>
      </c>
      <c r="I397" s="8" t="n">
        <f aca="false">SUMIFS('Source'!$G:$G,'Source'!$A:$A,"114 - IL online",'Source'!$B:$B,$A397)</f>
        <v>0</v>
      </c>
      <c r="J397" s="8" t="n">
        <f aca="false">I397*$J$5</f>
        <v>0</v>
      </c>
      <c r="K397" s="8" t="n">
        <f aca="false">J397-H397</f>
        <v>-342.2</v>
      </c>
      <c r="L397" s="9" t="n">
        <f aca="false">IF(AND(H397=0,J397=0),0,IF(H397=0,"New",(J397-H397)/H397))</f>
        <v>-1</v>
      </c>
      <c r="M397" s="7" t="str">
        <f aca="false">IF(AND(OR(C397&lt;&gt;0,H397&lt;&gt;0),D397=0,I397=0),"DROP",IF(AND(OR(D397&lt;&gt;0,I397&lt;&gt;0),C397=0,H397=0),"NEW",""))</f>
        <v>DROP</v>
      </c>
    </row>
    <row r="398" customFormat="false" ht="15" hidden="false" customHeight="false" outlineLevel="0" collapsed="false">
      <c r="A398" s="7" t="s">
        <v>1072</v>
      </c>
      <c r="B398" s="7" t="str">
        <f aca="false">IFERROR(INDEX('Source'!$C:$C,MATCH($A398,'Source'!$B:$B,0)),"")</f>
        <v>חגורת שבר שחור</v>
      </c>
      <c r="C398" s="8" t="n">
        <f aca="false">SUMIFS('Source'!$D:$D,'Source'!$A:$A,"114 - IL online",'Source'!$B:$B,$A398)</f>
        <v>0</v>
      </c>
      <c r="D398" s="8" t="n">
        <f aca="false">SUMIFS('Source'!$F:$F,'Source'!$A:$A,"114 - IL online",'Source'!$B:$B,$A398)</f>
        <v>1</v>
      </c>
      <c r="E398" s="8" t="n">
        <f aca="false">D398*$J$5</f>
        <v>1.26315789473684</v>
      </c>
      <c r="F398" s="8" t="n">
        <f aca="false">E398-C398</f>
        <v>1.26315789473684</v>
      </c>
      <c r="G398" s="9" t="str">
        <f aca="false">IF(AND(C398=0,E398=0),0,IF(C398=0,"New",(E398-C398)/C398))</f>
        <v>New</v>
      </c>
      <c r="H398" s="8" t="n">
        <f aca="false">SUMIFS('Source'!$E:$E,'Source'!$A:$A,"114 - IL online",'Source'!$B:$B,$A398)</f>
        <v>0</v>
      </c>
      <c r="I398" s="8" t="n">
        <f aca="false">SUMIFS('Source'!$G:$G,'Source'!$A:$A,"114 - IL online",'Source'!$B:$B,$A398)</f>
        <v>338.9</v>
      </c>
      <c r="J398" s="8" t="n">
        <f aca="false">I398*$J$5</f>
        <v>428.084210526316</v>
      </c>
      <c r="K398" s="8" t="n">
        <f aca="false">J398-H398</f>
        <v>428.084210526316</v>
      </c>
      <c r="L398" s="9" t="str">
        <f aca="false">IF(AND(H398=0,J398=0),0,IF(H398=0,"New",(J398-H398)/H398))</f>
        <v>New</v>
      </c>
      <c r="M398" s="7" t="str">
        <f aca="false">IF(AND(OR(C398&lt;&gt;0,H398&lt;&gt;0),D398=0,I398=0),"DROP",IF(AND(OR(D398&lt;&gt;0,I398&lt;&gt;0),C398=0,H398=0),"NEW",""))</f>
        <v>NEW</v>
      </c>
    </row>
    <row r="399" customFormat="false" ht="15" hidden="false" customHeight="false" outlineLevel="0" collapsed="false">
      <c r="A399" s="7" t="s">
        <v>557</v>
      </c>
      <c r="B399" s="7" t="str">
        <f aca="false">IFERROR(INDEX('Source'!$C:$C,MATCH($A399,'Source'!$B:$B,0)),"")</f>
        <v>מגן קרסול מתכוון</v>
      </c>
      <c r="C399" s="8" t="n">
        <f aca="false">SUMIFS('Source'!$D:$D,'Source'!$A:$A,"114 - IL online",'Source'!$B:$B,$A399)</f>
        <v>0</v>
      </c>
      <c r="D399" s="8" t="n">
        <f aca="false">SUMIFS('Source'!$F:$F,'Source'!$A:$A,"114 - IL online",'Source'!$B:$B,$A399)</f>
        <v>3</v>
      </c>
      <c r="E399" s="8" t="n">
        <f aca="false">D399*$J$5</f>
        <v>3.78947368421053</v>
      </c>
      <c r="F399" s="8" t="n">
        <f aca="false">E399-C399</f>
        <v>3.78947368421053</v>
      </c>
      <c r="G399" s="9" t="str">
        <f aca="false">IF(AND(C399=0,E399=0),0,IF(C399=0,"New",(E399-C399)/C399))</f>
        <v>New</v>
      </c>
      <c r="H399" s="8" t="n">
        <f aca="false">SUMIFS('Source'!$E:$E,'Source'!$A:$A,"114 - IL online",'Source'!$B:$B,$A399)</f>
        <v>0</v>
      </c>
      <c r="I399" s="8" t="n">
        <f aca="false">SUMIFS('Source'!$G:$G,'Source'!$A:$A,"114 - IL online",'Source'!$B:$B,$A399)</f>
        <v>336.7</v>
      </c>
      <c r="J399" s="8" t="n">
        <f aca="false">I399*$J$5</f>
        <v>425.305263157895</v>
      </c>
      <c r="K399" s="8" t="n">
        <f aca="false">J399-H399</f>
        <v>425.305263157895</v>
      </c>
      <c r="L399" s="9" t="str">
        <f aca="false">IF(AND(H399=0,J399=0),0,IF(H399=0,"New",(J399-H399)/H399))</f>
        <v>New</v>
      </c>
      <c r="M399" s="7" t="str">
        <f aca="false">IF(AND(OR(C399&lt;&gt;0,H399&lt;&gt;0),D399=0,I399=0),"DROP",IF(AND(OR(D399&lt;&gt;0,I399&lt;&gt;0),C399=0,H399=0),"NEW",""))</f>
        <v>NEW</v>
      </c>
    </row>
    <row r="400" customFormat="false" ht="15" hidden="false" customHeight="false" outlineLevel="0" collapsed="false">
      <c r="A400" s="7" t="s">
        <v>991</v>
      </c>
      <c r="B400" s="7" t="str">
        <f aca="false">IFERROR(INDEX('Source'!$C:$C,MATCH($A400,'Source'!$B:$B,0)),"")</f>
        <v>סד מאורך לאגודל</v>
      </c>
      <c r="C400" s="8" t="n">
        <f aca="false">SUMIFS('Source'!$D:$D,'Source'!$A:$A,"114 - IL online",'Source'!$B:$B,$A400)</f>
        <v>3</v>
      </c>
      <c r="D400" s="8" t="n">
        <f aca="false">SUMIFS('Source'!$F:$F,'Source'!$A:$A,"114 - IL online",'Source'!$B:$B,$A400)</f>
        <v>0</v>
      </c>
      <c r="E400" s="8" t="n">
        <f aca="false">D400*$J$5</f>
        <v>0</v>
      </c>
      <c r="F400" s="8" t="n">
        <f aca="false">E400-C400</f>
        <v>-3</v>
      </c>
      <c r="G400" s="9" t="n">
        <f aca="false">IF(AND(C400=0,E400=0),0,IF(C400=0,"New",(E400-C400)/C400))</f>
        <v>-1</v>
      </c>
      <c r="H400" s="8" t="n">
        <f aca="false">SUMIFS('Source'!$E:$E,'Source'!$A:$A,"114 - IL online",'Source'!$B:$B,$A400)</f>
        <v>336.63</v>
      </c>
      <c r="I400" s="8" t="n">
        <f aca="false">SUMIFS('Source'!$G:$G,'Source'!$A:$A,"114 - IL online",'Source'!$B:$B,$A400)</f>
        <v>0</v>
      </c>
      <c r="J400" s="8" t="n">
        <f aca="false">I400*$J$5</f>
        <v>0</v>
      </c>
      <c r="K400" s="8" t="n">
        <f aca="false">J400-H400</f>
        <v>-336.63</v>
      </c>
      <c r="L400" s="9" t="n">
        <f aca="false">IF(AND(H400=0,J400=0),0,IF(H400=0,"New",(J400-H400)/H400))</f>
        <v>-1</v>
      </c>
      <c r="M400" s="7" t="str">
        <f aca="false">IF(AND(OR(C400&lt;&gt;0,H400&lt;&gt;0),D400=0,I400=0),"DROP",IF(AND(OR(D400&lt;&gt;0,I400&lt;&gt;0),C400=0,H400=0),"NEW",""))</f>
        <v>DROP</v>
      </c>
    </row>
    <row r="401" customFormat="false" ht="15" hidden="false" customHeight="false" outlineLevel="0" collapsed="false">
      <c r="A401" s="7" t="s">
        <v>515</v>
      </c>
      <c r="B401" s="7" t="str">
        <f aca="false">IFERROR(INDEX('Source'!$C:$C,MATCH($A401,'Source'!$B:$B,0)),"")</f>
        <v>מידרסים מסיליקון</v>
      </c>
      <c r="C401" s="8" t="n">
        <f aca="false">SUMIFS('Source'!$D:$D,'Source'!$A:$A,"114 - IL online",'Source'!$B:$B,$A401)</f>
        <v>4</v>
      </c>
      <c r="D401" s="8" t="n">
        <f aca="false">SUMIFS('Source'!$F:$F,'Source'!$A:$A,"114 - IL online",'Source'!$B:$B,$A401)</f>
        <v>3</v>
      </c>
      <c r="E401" s="8" t="n">
        <f aca="false">D401*$J$5</f>
        <v>3.78947368421053</v>
      </c>
      <c r="F401" s="8" t="n">
        <f aca="false">E401-C401</f>
        <v>-0.210526315789474</v>
      </c>
      <c r="G401" s="9" t="n">
        <f aca="false">IF(AND(C401=0,E401=0),0,IF(C401=0,"New",(E401-C401)/C401))</f>
        <v>-0.0526315789473685</v>
      </c>
      <c r="H401" s="8" t="n">
        <f aca="false">SUMIFS('Source'!$E:$E,'Source'!$A:$A,"114 - IL online",'Source'!$B:$B,$A401)</f>
        <v>782.27</v>
      </c>
      <c r="I401" s="8" t="n">
        <f aca="false">SUMIFS('Source'!$G:$G,'Source'!$A:$A,"114 - IL online",'Source'!$B:$B,$A401)</f>
        <v>447.32</v>
      </c>
      <c r="J401" s="8" t="n">
        <f aca="false">I401*$J$5</f>
        <v>565.035789473684</v>
      </c>
      <c r="K401" s="8" t="n">
        <f aca="false">J401-H401</f>
        <v>-217.234210526316</v>
      </c>
      <c r="L401" s="9" t="n">
        <f aca="false">IF(AND(H401=0,J401=0),0,IF(H401=0,"New",(J401-H401)/H401))</f>
        <v>-0.277697227972843</v>
      </c>
      <c r="M401" s="7" t="str">
        <f aca="false">IF(AND(OR(C401&lt;&gt;0,H401&lt;&gt;0),D401=0,I401=0),"DROP",IF(AND(OR(D401&lt;&gt;0,I401&lt;&gt;0),C401=0,H401=0),"NEW",""))</f>
        <v/>
      </c>
    </row>
    <row r="402" customFormat="false" ht="15" hidden="false" customHeight="false" outlineLevel="0" collapsed="false">
      <c r="A402" s="7" t="s">
        <v>1073</v>
      </c>
      <c r="B402" s="7" t="str">
        <f aca="false">IFERROR(INDEX('Source'!$C:$C,MATCH($A402,'Source'!$B:$B,0)),"")</f>
        <v>מיתלה שרוול</v>
      </c>
      <c r="C402" s="8" t="n">
        <f aca="false">SUMIFS('Source'!$D:$D,'Source'!$A:$A,"114 - IL online",'Source'!$B:$B,$A402)</f>
        <v>2</v>
      </c>
      <c r="D402" s="8" t="n">
        <f aca="false">SUMIFS('Source'!$F:$F,'Source'!$A:$A,"114 - IL online",'Source'!$B:$B,$A402)</f>
        <v>0</v>
      </c>
      <c r="E402" s="8" t="n">
        <f aca="false">D402*$J$5</f>
        <v>0</v>
      </c>
      <c r="F402" s="8" t="n">
        <f aca="false">E402-C402</f>
        <v>-2</v>
      </c>
      <c r="G402" s="9" t="n">
        <f aca="false">IF(AND(C402=0,E402=0),0,IF(C402=0,"New",(E402-C402)/C402))</f>
        <v>-1</v>
      </c>
      <c r="H402" s="8" t="n">
        <f aca="false">SUMIFS('Source'!$E:$E,'Source'!$A:$A,"114 - IL online",'Source'!$B:$B,$A402)</f>
        <v>334.11</v>
      </c>
      <c r="I402" s="8" t="n">
        <f aca="false">SUMIFS('Source'!$G:$G,'Source'!$A:$A,"114 - IL online",'Source'!$B:$B,$A402)</f>
        <v>0</v>
      </c>
      <c r="J402" s="8" t="n">
        <f aca="false">I402*$J$5</f>
        <v>0</v>
      </c>
      <c r="K402" s="8" t="n">
        <f aca="false">J402-H402</f>
        <v>-334.11</v>
      </c>
      <c r="L402" s="9" t="n">
        <f aca="false">IF(AND(H402=0,J402=0),0,IF(H402=0,"New",(J402-H402)/H402))</f>
        <v>-1</v>
      </c>
      <c r="M402" s="7" t="str">
        <f aca="false">IF(AND(OR(C402&lt;&gt;0,H402&lt;&gt;0),D402=0,I402=0),"DROP",IF(AND(OR(D402&lt;&gt;0,I402&lt;&gt;0),C402=0,H402=0),"NEW",""))</f>
        <v>DROP</v>
      </c>
    </row>
    <row r="403" customFormat="false" ht="15" hidden="false" customHeight="false" outlineLevel="0" collapsed="false">
      <c r="A403" s="7" t="s">
        <v>270</v>
      </c>
      <c r="B403" s="7" t="str">
        <f aca="false">IFERROR(INDEX('Source'!$C:$C,MATCH($A403,'Source'!$B:$B,0)),"")</f>
        <v>בננה לתמכת אצבעו</v>
      </c>
      <c r="C403" s="8" t="n">
        <f aca="false">SUMIFS('Source'!$D:$D,'Source'!$A:$A,"114 - IL online",'Source'!$B:$B,$A403)</f>
        <v>27</v>
      </c>
      <c r="D403" s="8" t="n">
        <f aca="false">SUMIFS('Source'!$F:$F,'Source'!$A:$A,"114 - IL online",'Source'!$B:$B,$A403)</f>
        <v>33</v>
      </c>
      <c r="E403" s="8" t="n">
        <f aca="false">D403*$J$5</f>
        <v>41.6842105263158</v>
      </c>
      <c r="F403" s="8" t="n">
        <f aca="false">E403-C403</f>
        <v>14.6842105263158</v>
      </c>
      <c r="G403" s="9" t="n">
        <f aca="false">IF(AND(C403=0,E403=0),0,IF(C403=0,"New",(E403-C403)/C403))</f>
        <v>0.543859649122807</v>
      </c>
      <c r="H403" s="8" t="n">
        <f aca="false">SUMIFS('Source'!$E:$E,'Source'!$A:$A,"114 - IL online",'Source'!$B:$B,$A403)</f>
        <v>1298.25</v>
      </c>
      <c r="I403" s="8" t="n">
        <f aca="false">SUMIFS('Source'!$G:$G,'Source'!$A:$A,"114 - IL online",'Source'!$B:$B,$A403)</f>
        <v>1632.01</v>
      </c>
      <c r="J403" s="8" t="n">
        <f aca="false">I403*$J$5</f>
        <v>2061.48631578947</v>
      </c>
      <c r="K403" s="8" t="n">
        <f aca="false">J403-H403</f>
        <v>763.236315789473</v>
      </c>
      <c r="L403" s="9" t="n">
        <f aca="false">IF(AND(H403=0,J403=0),0,IF(H403=0,"New",(J403-H403)/H403))</f>
        <v>0.587896257107239</v>
      </c>
      <c r="M403" s="7" t="str">
        <f aca="false">IF(AND(OR(C403&lt;&gt;0,H403&lt;&gt;0),D403=0,I403=0),"DROP",IF(AND(OR(D403&lt;&gt;0,I403&lt;&gt;0),C403=0,H403=0),"NEW",""))</f>
        <v/>
      </c>
    </row>
    <row r="404" customFormat="false" ht="15" hidden="false" customHeight="false" outlineLevel="0" collapsed="false">
      <c r="A404" s="7" t="s">
        <v>95</v>
      </c>
      <c r="B404" s="7" t="str">
        <f aca="false">IFERROR(INDEX('Source'!$C:$C,MATCH($A404,'Source'!$B:$B,0)),"")</f>
        <v>מדרסי ג'ל וורק</v>
      </c>
      <c r="C404" s="8" t="n">
        <f aca="false">SUMIFS('Source'!$D:$D,'Source'!$A:$A,"114 - IL online",'Source'!$B:$B,$A404)</f>
        <v>5</v>
      </c>
      <c r="D404" s="8" t="n">
        <f aca="false">SUMIFS('Source'!$F:$F,'Source'!$A:$A,"114 - IL online",'Source'!$B:$B,$A404)</f>
        <v>3</v>
      </c>
      <c r="E404" s="8" t="n">
        <f aca="false">D404*$J$5</f>
        <v>3.78947368421053</v>
      </c>
      <c r="F404" s="8" t="n">
        <f aca="false">E404-C404</f>
        <v>-1.21052631578947</v>
      </c>
      <c r="G404" s="9" t="n">
        <f aca="false">IF(AND(C404=0,E404=0),0,IF(C404=0,"New",(E404-C404)/C404))</f>
        <v>-0.242105263157895</v>
      </c>
      <c r="H404" s="8" t="n">
        <f aca="false">SUMIFS('Source'!$E:$E,'Source'!$A:$A,"114 - IL online",'Source'!$B:$B,$A404)</f>
        <v>953.72</v>
      </c>
      <c r="I404" s="8" t="n">
        <f aca="false">SUMIFS('Source'!$G:$G,'Source'!$A:$A,"114 - IL online",'Source'!$B:$B,$A404)</f>
        <v>621.54</v>
      </c>
      <c r="J404" s="8" t="n">
        <f aca="false">I404*$J$5</f>
        <v>785.103157894737</v>
      </c>
      <c r="K404" s="8" t="n">
        <f aca="false">J404-H404</f>
        <v>-168.616842105263</v>
      </c>
      <c r="L404" s="9" t="n">
        <f aca="false">IF(AND(H404=0,J404=0),0,IF(H404=0,"New",(J404-H404)/H404))</f>
        <v>-0.176799104669361</v>
      </c>
      <c r="M404" s="7" t="str">
        <f aca="false">IF(AND(OR(C404&lt;&gt;0,H404&lt;&gt;0),D404=0,I404=0),"DROP",IF(AND(OR(D404&lt;&gt;0,I404&lt;&gt;0),C404=0,H404=0),"NEW",""))</f>
        <v/>
      </c>
    </row>
    <row r="405" customFormat="false" ht="15" hidden="false" customHeight="false" outlineLevel="0" collapsed="false">
      <c r="A405" s="7" t="s">
        <v>109</v>
      </c>
      <c r="B405" s="7" t="str">
        <f aca="false">IFERROR(INDEX('Source'!$C:$C,MATCH($A405,'Source'!$B:$B,0)),"")</f>
        <v>מגן ברך ארוך בז'</v>
      </c>
      <c r="C405" s="8" t="n">
        <f aca="false">SUMIFS('Source'!$D:$D,'Source'!$A:$A,"114 - IL online",'Source'!$B:$B,$A405)</f>
        <v>9</v>
      </c>
      <c r="D405" s="8" t="n">
        <f aca="false">SUMIFS('Source'!$F:$F,'Source'!$A:$A,"114 - IL online",'Source'!$B:$B,$A405)</f>
        <v>14</v>
      </c>
      <c r="E405" s="8" t="n">
        <f aca="false">D405*$J$5</f>
        <v>17.6842105263158</v>
      </c>
      <c r="F405" s="8" t="n">
        <f aca="false">E405-C405</f>
        <v>8.68421052631579</v>
      </c>
      <c r="G405" s="9" t="n">
        <f aca="false">IF(AND(C405=0,E405=0),0,IF(C405=0,"New",(E405-C405)/C405))</f>
        <v>0.964912280701754</v>
      </c>
      <c r="H405" s="8" t="n">
        <f aca="false">SUMIFS('Source'!$E:$E,'Source'!$A:$A,"114 - IL online",'Source'!$B:$B,$A405)</f>
        <v>582.31</v>
      </c>
      <c r="I405" s="8" t="n">
        <f aca="false">SUMIFS('Source'!$G:$G,'Source'!$A:$A,"114 - IL online",'Source'!$B:$B,$A405)</f>
        <v>914.1</v>
      </c>
      <c r="J405" s="8" t="n">
        <f aca="false">I405*$J$5</f>
        <v>1154.65263157895</v>
      </c>
      <c r="K405" s="8" t="n">
        <f aca="false">J405-H405</f>
        <v>572.342631578948</v>
      </c>
      <c r="L405" s="9" t="n">
        <f aca="false">IF(AND(H405=0,J405=0),0,IF(H405=0,"New",(J405-H405)/H405))</f>
        <v>0.982883054694145</v>
      </c>
      <c r="M405" s="7" t="str">
        <f aca="false">IF(AND(OR(C405&lt;&gt;0,H405&lt;&gt;0),D405=0,I405=0),"DROP",IF(AND(OR(D405&lt;&gt;0,I405&lt;&gt;0),C405=0,H405=0),"NEW",""))</f>
        <v/>
      </c>
    </row>
    <row r="406" customFormat="false" ht="15" hidden="false" customHeight="false" outlineLevel="0" collapsed="false">
      <c r="A406" s="7" t="s">
        <v>310</v>
      </c>
      <c r="B406" s="7" t="str">
        <f aca="false">IFERROR(INDEX('Source'!$C:$C,MATCH($A406,'Source'!$B:$B,0)),"")</f>
        <v>מגן קרסול פתוח</v>
      </c>
      <c r="C406" s="8" t="n">
        <f aca="false">SUMIFS('Source'!$D:$D,'Source'!$A:$A,"114 - IL online",'Source'!$B:$B,$A406)</f>
        <v>16</v>
      </c>
      <c r="D406" s="8" t="n">
        <f aca="false">SUMIFS('Source'!$F:$F,'Source'!$A:$A,"114 - IL online",'Source'!$B:$B,$A406)</f>
        <v>9</v>
      </c>
      <c r="E406" s="8" t="n">
        <f aca="false">D406*$J$5</f>
        <v>11.3684210526316</v>
      </c>
      <c r="F406" s="8" t="n">
        <f aca="false">E406-C406</f>
        <v>-4.63157894736842</v>
      </c>
      <c r="G406" s="9" t="n">
        <f aca="false">IF(AND(C406=0,E406=0),0,IF(C406=0,"New",(E406-C406)/C406))</f>
        <v>-0.289473684210526</v>
      </c>
      <c r="H406" s="8" t="n">
        <f aca="false">SUMIFS('Source'!$E:$E,'Source'!$A:$A,"114 - IL online",'Source'!$B:$B,$A406)</f>
        <v>823.18</v>
      </c>
      <c r="I406" s="8" t="n">
        <f aca="false">SUMIFS('Source'!$G:$G,'Source'!$A:$A,"114 - IL online",'Source'!$B:$B,$A406)</f>
        <v>494.27</v>
      </c>
      <c r="J406" s="8" t="n">
        <f aca="false">I406*$J$5</f>
        <v>624.341052631579</v>
      </c>
      <c r="K406" s="8" t="n">
        <f aca="false">J406-H406</f>
        <v>-198.838947368421</v>
      </c>
      <c r="L406" s="9" t="n">
        <f aca="false">IF(AND(H406=0,J406=0),0,IF(H406=0,"New",(J406-H406)/H406))</f>
        <v>-0.241549779353751</v>
      </c>
      <c r="M406" s="7" t="str">
        <f aca="false">IF(AND(OR(C406&lt;&gt;0,H406&lt;&gt;0),D406=0,I406=0),"DROP",IF(AND(OR(D406&lt;&gt;0,I406&lt;&gt;0),C406=0,H406=0),"NEW",""))</f>
        <v/>
      </c>
    </row>
    <row r="407" customFormat="false" ht="15" hidden="false" customHeight="false" outlineLevel="0" collapsed="false">
      <c r="A407" s="7" t="s">
        <v>437</v>
      </c>
      <c r="B407" s="7" t="str">
        <f aca="false">IFERROR(INDEX('Source'!$C:$C,MATCH($A407,'Source'!$B:$B,0)),"")</f>
        <v>גרבי נוחות חורף אפור</v>
      </c>
      <c r="C407" s="8" t="n">
        <f aca="false">SUMIFS('Source'!$D:$D,'Source'!$A:$A,"114 - IL online",'Source'!$B:$B,$A407)</f>
        <v>6</v>
      </c>
      <c r="D407" s="8" t="n">
        <f aca="false">SUMIFS('Source'!$F:$F,'Source'!$A:$A,"114 - IL online",'Source'!$B:$B,$A407)</f>
        <v>0</v>
      </c>
      <c r="E407" s="8" t="n">
        <f aca="false">D407*$J$5</f>
        <v>0</v>
      </c>
      <c r="F407" s="8" t="n">
        <f aca="false">E407-C407</f>
        <v>-6</v>
      </c>
      <c r="G407" s="9" t="n">
        <f aca="false">IF(AND(C407=0,E407=0),0,IF(C407=0,"New",(E407-C407)/C407))</f>
        <v>-1</v>
      </c>
      <c r="H407" s="8" t="n">
        <f aca="false">SUMIFS('Source'!$E:$E,'Source'!$A:$A,"114 - IL online",'Source'!$B:$B,$A407)</f>
        <v>327.33</v>
      </c>
      <c r="I407" s="8" t="n">
        <f aca="false">SUMIFS('Source'!$G:$G,'Source'!$A:$A,"114 - IL online",'Source'!$B:$B,$A407)</f>
        <v>0</v>
      </c>
      <c r="J407" s="8" t="n">
        <f aca="false">I407*$J$5</f>
        <v>0</v>
      </c>
      <c r="K407" s="8" t="n">
        <f aca="false">J407-H407</f>
        <v>-327.33</v>
      </c>
      <c r="L407" s="9" t="n">
        <f aca="false">IF(AND(H407=0,J407=0),0,IF(H407=0,"New",(J407-H407)/H407))</f>
        <v>-1</v>
      </c>
      <c r="M407" s="7" t="str">
        <f aca="false">IF(AND(OR(C407&lt;&gt;0,H407&lt;&gt;0),D407=0,I407=0),"DROP",IF(AND(OR(D407&lt;&gt;0,I407&lt;&gt;0),C407=0,H407=0),"NEW",""))</f>
        <v>DROP</v>
      </c>
    </row>
    <row r="408" customFormat="false" ht="15" hidden="false" customHeight="false" outlineLevel="0" collapsed="false">
      <c r="A408" s="7" t="s">
        <v>751</v>
      </c>
      <c r="B408" s="7" t="str">
        <f aca="false">IFERROR(INDEX('Source'!$C:$C,MATCH($A408,'Source'!$B:$B,0)),"")</f>
        <v>מגן ברך + כרית סיליקון+ רצועות</v>
      </c>
      <c r="C408" s="8" t="n">
        <f aca="false">SUMIFS('Source'!$D:$D,'Source'!$A:$A,"114 - IL online",'Source'!$B:$B,$A408)</f>
        <v>1</v>
      </c>
      <c r="D408" s="8" t="n">
        <f aca="false">SUMIFS('Source'!$F:$F,'Source'!$A:$A,"114 - IL online",'Source'!$B:$B,$A408)</f>
        <v>0</v>
      </c>
      <c r="E408" s="8" t="n">
        <f aca="false">D408*$J$5</f>
        <v>0</v>
      </c>
      <c r="F408" s="8" t="n">
        <f aca="false">E408-C408</f>
        <v>-1</v>
      </c>
      <c r="G408" s="9" t="n">
        <f aca="false">IF(AND(C408=0,E408=0),0,IF(C408=0,"New",(E408-C408)/C408))</f>
        <v>-1</v>
      </c>
      <c r="H408" s="8" t="n">
        <f aca="false">SUMIFS('Source'!$E:$E,'Source'!$A:$A,"114 - IL online",'Source'!$B:$B,$A408)</f>
        <v>324.08</v>
      </c>
      <c r="I408" s="8" t="n">
        <f aca="false">SUMIFS('Source'!$G:$G,'Source'!$A:$A,"114 - IL online",'Source'!$B:$B,$A408)</f>
        <v>0</v>
      </c>
      <c r="J408" s="8" t="n">
        <f aca="false">I408*$J$5</f>
        <v>0</v>
      </c>
      <c r="K408" s="8" t="n">
        <f aca="false">J408-H408</f>
        <v>-324.08</v>
      </c>
      <c r="L408" s="9" t="n">
        <f aca="false">IF(AND(H408=0,J408=0),0,IF(H408=0,"New",(J408-H408)/H408))</f>
        <v>-1</v>
      </c>
      <c r="M408" s="7" t="str">
        <f aca="false">IF(AND(OR(C408&lt;&gt;0,H408&lt;&gt;0),D408=0,I408=0),"DROP",IF(AND(OR(D408&lt;&gt;0,I408&lt;&gt;0),C408=0,H408=0),"NEW",""))</f>
        <v>DROP</v>
      </c>
    </row>
    <row r="409" customFormat="false" ht="15" hidden="false" customHeight="false" outlineLevel="0" collapsed="false">
      <c r="A409" s="7" t="s">
        <v>752</v>
      </c>
      <c r="B409" s="7" t="str">
        <f aca="false">IFERROR(INDEX('Source'!$C:$C,MATCH($A409,'Source'!$B:$B,0)),"")</f>
        <v>מגן ברך + כרית סיליקון+ רצועות</v>
      </c>
      <c r="C409" s="8" t="n">
        <f aca="false">SUMIFS('Source'!$D:$D,'Source'!$A:$A,"114 - IL online",'Source'!$B:$B,$A409)</f>
        <v>1</v>
      </c>
      <c r="D409" s="8" t="n">
        <f aca="false">SUMIFS('Source'!$F:$F,'Source'!$A:$A,"114 - IL online",'Source'!$B:$B,$A409)</f>
        <v>0</v>
      </c>
      <c r="E409" s="8" t="n">
        <f aca="false">D409*$J$5</f>
        <v>0</v>
      </c>
      <c r="F409" s="8" t="n">
        <f aca="false">E409-C409</f>
        <v>-1</v>
      </c>
      <c r="G409" s="9" t="n">
        <f aca="false">IF(AND(C409=0,E409=0),0,IF(C409=0,"New",(E409-C409)/C409))</f>
        <v>-1</v>
      </c>
      <c r="H409" s="8" t="n">
        <f aca="false">SUMIFS('Source'!$E:$E,'Source'!$A:$A,"114 - IL online",'Source'!$B:$B,$A409)</f>
        <v>324.07</v>
      </c>
      <c r="I409" s="8" t="n">
        <f aca="false">SUMIFS('Source'!$G:$G,'Source'!$A:$A,"114 - IL online",'Source'!$B:$B,$A409)</f>
        <v>0</v>
      </c>
      <c r="J409" s="8" t="n">
        <f aca="false">I409*$J$5</f>
        <v>0</v>
      </c>
      <c r="K409" s="8" t="n">
        <f aca="false">J409-H409</f>
        <v>-324.07</v>
      </c>
      <c r="L409" s="9" t="n">
        <f aca="false">IF(AND(H409=0,J409=0),0,IF(H409=0,"New",(J409-H409)/H409))</f>
        <v>-1</v>
      </c>
      <c r="M409" s="7" t="str">
        <f aca="false">IF(AND(OR(C409&lt;&gt;0,H409&lt;&gt;0),D409=0,I409=0),"DROP",IF(AND(OR(D409&lt;&gt;0,I409&lt;&gt;0),C409=0,H409=0),"NEW",""))</f>
        <v>DROP</v>
      </c>
    </row>
    <row r="410" customFormat="false" ht="15" hidden="false" customHeight="false" outlineLevel="0" collapsed="false">
      <c r="A410" s="7" t="s">
        <v>422</v>
      </c>
      <c r="B410" s="7" t="str">
        <f aca="false">IFERROR(INDEX('Source'!$C:$C,MATCH($A410,'Source'!$B:$B,0)),"")</f>
        <v>חגורת בטן עממית אפור</v>
      </c>
      <c r="C410" s="8" t="n">
        <f aca="false">SUMIFS('Source'!$D:$D,'Source'!$A:$A,"114 - IL online",'Source'!$B:$B,$A410)</f>
        <v>5</v>
      </c>
      <c r="D410" s="8" t="n">
        <f aca="false">SUMIFS('Source'!$F:$F,'Source'!$A:$A,"114 - IL online",'Source'!$B:$B,$A410)</f>
        <v>7</v>
      </c>
      <c r="E410" s="8" t="n">
        <f aca="false">D410*$J$5</f>
        <v>8.84210526315789</v>
      </c>
      <c r="F410" s="8" t="n">
        <f aca="false">E410-C410</f>
        <v>3.84210526315789</v>
      </c>
      <c r="G410" s="9" t="n">
        <f aca="false">IF(AND(C410=0,E410=0),0,IF(C410=0,"New",(E410-C410)/C410))</f>
        <v>0.768421052631579</v>
      </c>
      <c r="H410" s="8" t="n">
        <f aca="false">SUMIFS('Source'!$E:$E,'Source'!$A:$A,"114 - IL online",'Source'!$B:$B,$A410)</f>
        <v>916.54</v>
      </c>
      <c r="I410" s="8" t="n">
        <f aca="false">SUMIFS('Source'!$G:$G,'Source'!$A:$A,"114 - IL online",'Source'!$B:$B,$A410)</f>
        <v>1239.29</v>
      </c>
      <c r="J410" s="8" t="n">
        <f aca="false">I410*$J$5</f>
        <v>1565.41894736842</v>
      </c>
      <c r="K410" s="8" t="n">
        <f aca="false">J410-H410</f>
        <v>648.878947368421</v>
      </c>
      <c r="L410" s="9" t="n">
        <f aca="false">IF(AND(H410=0,J410=0),0,IF(H410=0,"New",(J410-H410)/H410))</f>
        <v>0.707965770581121</v>
      </c>
      <c r="M410" s="7" t="str">
        <f aca="false">IF(AND(OR(C410&lt;&gt;0,H410&lt;&gt;0),D410=0,I410=0),"DROP",IF(AND(OR(D410&lt;&gt;0,I410&lt;&gt;0),C410=0,H410=0),"NEW",""))</f>
        <v/>
      </c>
    </row>
    <row r="411" customFormat="false" ht="15" hidden="false" customHeight="false" outlineLevel="0" collapsed="false">
      <c r="A411" s="7" t="s">
        <v>302</v>
      </c>
      <c r="B411" s="7" t="str">
        <f aca="false">IFERROR(INDEX('Source'!$C:$C,MATCH($A411,'Source'!$B:$B,0)),"")</f>
        <v>מיישר בוהן</v>
      </c>
      <c r="C411" s="8" t="n">
        <f aca="false">SUMIFS('Source'!$D:$D,'Source'!$A:$A,"114 - IL online",'Source'!$B:$B,$A411)</f>
        <v>9</v>
      </c>
      <c r="D411" s="8" t="n">
        <f aca="false">SUMIFS('Source'!$F:$F,'Source'!$A:$A,"114 - IL online",'Source'!$B:$B,$A411)</f>
        <v>0</v>
      </c>
      <c r="E411" s="8" t="n">
        <f aca="false">D411*$J$5</f>
        <v>0</v>
      </c>
      <c r="F411" s="8" t="n">
        <f aca="false">E411-C411</f>
        <v>-9</v>
      </c>
      <c r="G411" s="9" t="n">
        <f aca="false">IF(AND(C411=0,E411=0),0,IF(C411=0,"New",(E411-C411)/C411))</f>
        <v>-1</v>
      </c>
      <c r="H411" s="8" t="n">
        <f aca="false">SUMIFS('Source'!$E:$E,'Source'!$A:$A,"114 - IL online",'Source'!$B:$B,$A411)</f>
        <v>321.52</v>
      </c>
      <c r="I411" s="8" t="n">
        <f aca="false">SUMIFS('Source'!$G:$G,'Source'!$A:$A,"114 - IL online",'Source'!$B:$B,$A411)</f>
        <v>0</v>
      </c>
      <c r="J411" s="8" t="n">
        <f aca="false">I411*$J$5</f>
        <v>0</v>
      </c>
      <c r="K411" s="8" t="n">
        <f aca="false">J411-H411</f>
        <v>-321.52</v>
      </c>
      <c r="L411" s="9" t="n">
        <f aca="false">IF(AND(H411=0,J411=0),0,IF(H411=0,"New",(J411-H411)/H411))</f>
        <v>-1</v>
      </c>
      <c r="M411" s="7" t="str">
        <f aca="false">IF(AND(OR(C411&lt;&gt;0,H411&lt;&gt;0),D411=0,I411=0),"DROP",IF(AND(OR(D411&lt;&gt;0,I411&lt;&gt;0),C411=0,H411=0),"NEW",""))</f>
        <v>DROP</v>
      </c>
    </row>
    <row r="412" customFormat="false" ht="15" hidden="false" customHeight="false" outlineLevel="0" collapsed="false">
      <c r="A412" s="7" t="s">
        <v>113</v>
      </c>
      <c r="B412" s="7" t="str">
        <f aca="false">IFERROR(INDEX('Source'!$C:$C,MATCH($A412,'Source'!$B:$B,0)),"")</f>
        <v>מגן קרסול סגור</v>
      </c>
      <c r="C412" s="8" t="n">
        <f aca="false">SUMIFS('Source'!$D:$D,'Source'!$A:$A,"114 - IL online",'Source'!$B:$B,$A412)</f>
        <v>18</v>
      </c>
      <c r="D412" s="8" t="n">
        <f aca="false">SUMIFS('Source'!$F:$F,'Source'!$A:$A,"114 - IL online",'Source'!$B:$B,$A412)</f>
        <v>12</v>
      </c>
      <c r="E412" s="8" t="n">
        <f aca="false">D412*$J$5</f>
        <v>15.1578947368421</v>
      </c>
      <c r="F412" s="8" t="n">
        <f aca="false">E412-C412</f>
        <v>-2.8421052631579</v>
      </c>
      <c r="G412" s="9" t="n">
        <f aca="false">IF(AND(C412=0,E412=0),0,IF(C412=0,"New",(E412-C412)/C412))</f>
        <v>-0.157894736842105</v>
      </c>
      <c r="H412" s="8" t="n">
        <f aca="false">SUMIFS('Source'!$E:$E,'Source'!$A:$A,"114 - IL online",'Source'!$B:$B,$A412)</f>
        <v>1328.31</v>
      </c>
      <c r="I412" s="8" t="n">
        <f aca="false">SUMIFS('Source'!$G:$G,'Source'!$A:$A,"114 - IL online",'Source'!$B:$B,$A412)</f>
        <v>1007.48</v>
      </c>
      <c r="J412" s="8" t="n">
        <f aca="false">I412*$J$5</f>
        <v>1272.60631578947</v>
      </c>
      <c r="K412" s="8" t="n">
        <f aca="false">J412-H412</f>
        <v>-55.7036842105263</v>
      </c>
      <c r="L412" s="9" t="n">
        <f aca="false">IF(AND(H412=0,J412=0),0,IF(H412=0,"New",(J412-H412)/H412))</f>
        <v>-0.0419357561190733</v>
      </c>
      <c r="M412" s="7" t="str">
        <f aca="false">IF(AND(OR(C412&lt;&gt;0,H412&lt;&gt;0),D412=0,I412=0),"DROP",IF(AND(OR(D412&lt;&gt;0,I412&lt;&gt;0),C412=0,H412=0),"NEW",""))</f>
        <v/>
      </c>
    </row>
    <row r="413" customFormat="false" ht="15" hidden="false" customHeight="false" outlineLevel="0" collapsed="false">
      <c r="A413" s="7" t="s">
        <v>311</v>
      </c>
      <c r="B413" s="7" t="str">
        <f aca="false">IFERROR(INDEX('Source'!$C:$C,MATCH($A413,'Source'!$B:$B,0)),"")</f>
        <v>מדבקה רב פעמית ל</v>
      </c>
      <c r="C413" s="8" t="n">
        <f aca="false">SUMIFS('Source'!$D:$D,'Source'!$A:$A,"114 - IL online",'Source'!$B:$B,$A413)</f>
        <v>5</v>
      </c>
      <c r="D413" s="8" t="n">
        <f aca="false">SUMIFS('Source'!$F:$F,'Source'!$A:$A,"114 - IL online",'Source'!$B:$B,$A413)</f>
        <v>16</v>
      </c>
      <c r="E413" s="8" t="n">
        <f aca="false">D413*$J$5</f>
        <v>20.2105263157895</v>
      </c>
      <c r="F413" s="8" t="n">
        <f aca="false">E413-C413</f>
        <v>15.2105263157895</v>
      </c>
      <c r="G413" s="9" t="n">
        <f aca="false">IF(AND(C413=0,E413=0),0,IF(C413=0,"New",(E413-C413)/C413))</f>
        <v>3.04210526315789</v>
      </c>
      <c r="H413" s="8" t="n">
        <f aca="false">SUMIFS('Source'!$E:$E,'Source'!$A:$A,"114 - IL online",'Source'!$B:$B,$A413)</f>
        <v>152.1</v>
      </c>
      <c r="I413" s="8" t="n">
        <f aca="false">SUMIFS('Source'!$G:$G,'Source'!$A:$A,"114 - IL online",'Source'!$B:$B,$A413)</f>
        <v>470.02</v>
      </c>
      <c r="J413" s="8" t="n">
        <f aca="false">I413*$J$5</f>
        <v>593.709473684211</v>
      </c>
      <c r="K413" s="8" t="n">
        <f aca="false">J413-H413</f>
        <v>441.60947368421</v>
      </c>
      <c r="L413" s="9" t="n">
        <f aca="false">IF(AND(H413=0,J413=0),0,IF(H413=0,"New",(J413-H413)/H413))</f>
        <v>2.90341534309146</v>
      </c>
      <c r="M413" s="7" t="str">
        <f aca="false">IF(AND(OR(C413&lt;&gt;0,H413&lt;&gt;0),D413=0,I413=0),"DROP",IF(AND(OR(D413&lt;&gt;0,I413&lt;&gt;0),C413=0,H413=0),"NEW",""))</f>
        <v/>
      </c>
    </row>
    <row r="414" customFormat="false" ht="15" hidden="false" customHeight="false" outlineLevel="0" collapsed="false">
      <c r="A414" s="7" t="s">
        <v>102</v>
      </c>
      <c r="B414" s="7" t="str">
        <f aca="false">IFERROR(INDEX('Source'!$C:$C,MATCH($A414,'Source'!$B:$B,0)),"")</f>
        <v>מגן ברך חום</v>
      </c>
      <c r="C414" s="8" t="n">
        <f aca="false">SUMIFS('Source'!$D:$D,'Source'!$A:$A,"114 - IL online",'Source'!$B:$B,$A414)</f>
        <v>2</v>
      </c>
      <c r="D414" s="8" t="n">
        <f aca="false">SUMIFS('Source'!$F:$F,'Source'!$A:$A,"114 - IL online",'Source'!$B:$B,$A414)</f>
        <v>8</v>
      </c>
      <c r="E414" s="8" t="n">
        <f aca="false">D414*$J$5</f>
        <v>10.1052631578947</v>
      </c>
      <c r="F414" s="8" t="n">
        <f aca="false">E414-C414</f>
        <v>8.10526315789474</v>
      </c>
      <c r="G414" s="9" t="n">
        <f aca="false">IF(AND(C414=0,E414=0),0,IF(C414=0,"New",(E414-C414)/C414))</f>
        <v>4.05263157894737</v>
      </c>
      <c r="H414" s="8" t="n">
        <f aca="false">SUMIFS('Source'!$E:$E,'Source'!$A:$A,"114 - IL online",'Source'!$B:$B,$A414)</f>
        <v>101.62</v>
      </c>
      <c r="I414" s="8" t="n">
        <f aca="false">SUMIFS('Source'!$G:$G,'Source'!$A:$A,"114 - IL online",'Source'!$B:$B,$A414)</f>
        <v>418.87</v>
      </c>
      <c r="J414" s="8" t="n">
        <f aca="false">I414*$J$5</f>
        <v>529.098947368421</v>
      </c>
      <c r="K414" s="8" t="n">
        <f aca="false">J414-H414</f>
        <v>427.478947368421</v>
      </c>
      <c r="L414" s="9" t="n">
        <f aca="false">IF(AND(H414=0,J414=0),0,IF(H414=0,"New",(J414-H414)/H414))</f>
        <v>4.20664187530428</v>
      </c>
      <c r="M414" s="7" t="str">
        <f aca="false">IF(AND(OR(C414&lt;&gt;0,H414&lt;&gt;0),D414=0,I414=0),"DROP",IF(AND(OR(D414&lt;&gt;0,I414&lt;&gt;0),C414=0,H414=0),"NEW",""))</f>
        <v/>
      </c>
    </row>
    <row r="415" customFormat="false" ht="15" hidden="false" customHeight="false" outlineLevel="0" collapsed="false">
      <c r="A415" s="7" t="s">
        <v>473</v>
      </c>
      <c r="B415" s="7" t="str">
        <f aca="false">IFERROR(INDEX('Source'!$C:$C,MATCH($A415,'Source'!$B:$B,0)),"")</f>
        <v>מיצב פיקה</v>
      </c>
      <c r="C415" s="8" t="n">
        <f aca="false">SUMIFS('Source'!$D:$D,'Source'!$A:$A,"114 - IL online",'Source'!$B:$B,$A415)</f>
        <v>2</v>
      </c>
      <c r="D415" s="8" t="n">
        <f aca="false">SUMIFS('Source'!$F:$F,'Source'!$A:$A,"114 - IL online",'Source'!$B:$B,$A415)</f>
        <v>4</v>
      </c>
      <c r="E415" s="8" t="n">
        <f aca="false">D415*$J$5</f>
        <v>5.05263157894737</v>
      </c>
      <c r="F415" s="8" t="n">
        <f aca="false">E415-C415</f>
        <v>3.05263157894737</v>
      </c>
      <c r="G415" s="9" t="n">
        <f aca="false">IF(AND(C415=0,E415=0),0,IF(C415=0,"New",(E415-C415)/C415))</f>
        <v>1.52631578947368</v>
      </c>
      <c r="H415" s="8" t="n">
        <f aca="false">SUMIFS('Source'!$E:$E,'Source'!$A:$A,"114 - IL online",'Source'!$B:$B,$A415)</f>
        <v>316.53</v>
      </c>
      <c r="I415" s="8" t="n">
        <f aca="false">SUMIFS('Source'!$G:$G,'Source'!$A:$A,"114 - IL online",'Source'!$B:$B,$A415)</f>
        <v>633.07</v>
      </c>
      <c r="J415" s="8" t="n">
        <f aca="false">I415*$J$5</f>
        <v>799.667368421053</v>
      </c>
      <c r="K415" s="8" t="n">
        <f aca="false">J415-H415</f>
        <v>483.137368421053</v>
      </c>
      <c r="L415" s="9" t="n">
        <f aca="false">IF(AND(H415=0,J415=0),0,IF(H415=0,"New",(J415-H415)/H415))</f>
        <v>1.52635569589313</v>
      </c>
      <c r="M415" s="7" t="str">
        <f aca="false">IF(AND(OR(C415&lt;&gt;0,H415&lt;&gt;0),D415=0,I415=0),"DROP",IF(AND(OR(D415&lt;&gt;0,I415&lt;&gt;0),C415=0,H415=0),"NEW",""))</f>
        <v/>
      </c>
    </row>
    <row r="416" customFormat="false" ht="15" hidden="false" customHeight="false" outlineLevel="0" collapsed="false">
      <c r="A416" s="7" t="s">
        <v>1074</v>
      </c>
      <c r="B416" s="7" t="str">
        <f aca="false">IFERROR(INDEX('Source'!$C:$C,MATCH($A416,'Source'!$B:$B,0)),"")</f>
        <v>מיצב כתפיים</v>
      </c>
      <c r="C416" s="8" t="n">
        <f aca="false">SUMIFS('Source'!$D:$D,'Source'!$A:$A,"114 - IL online",'Source'!$B:$B,$A416)</f>
        <v>0</v>
      </c>
      <c r="D416" s="8" t="n">
        <f aca="false">SUMIFS('Source'!$F:$F,'Source'!$A:$A,"114 - IL online",'Source'!$B:$B,$A416)</f>
        <v>1</v>
      </c>
      <c r="E416" s="8" t="n">
        <f aca="false">D416*$J$5</f>
        <v>1.26315789473684</v>
      </c>
      <c r="F416" s="8" t="n">
        <f aca="false">E416-C416</f>
        <v>1.26315789473684</v>
      </c>
      <c r="G416" s="9" t="str">
        <f aca="false">IF(AND(C416=0,E416=0),0,IF(C416=0,"New",(E416-C416)/C416))</f>
        <v>New</v>
      </c>
      <c r="H416" s="8" t="n">
        <f aca="false">SUMIFS('Source'!$E:$E,'Source'!$A:$A,"114 - IL online",'Source'!$B:$B,$A416)</f>
        <v>0</v>
      </c>
      <c r="I416" s="8" t="n">
        <f aca="false">SUMIFS('Source'!$G:$G,'Source'!$A:$A,"114 - IL online",'Source'!$B:$B,$A416)</f>
        <v>316.45</v>
      </c>
      <c r="J416" s="8" t="n">
        <f aca="false">I416*$J$5</f>
        <v>399.726315789474</v>
      </c>
      <c r="K416" s="8" t="n">
        <f aca="false">J416-H416</f>
        <v>399.726315789474</v>
      </c>
      <c r="L416" s="9" t="str">
        <f aca="false">IF(AND(H416=0,J416=0),0,IF(H416=0,"New",(J416-H416)/H416))</f>
        <v>New</v>
      </c>
      <c r="M416" s="7" t="str">
        <f aca="false">IF(AND(OR(C416&lt;&gt;0,H416&lt;&gt;0),D416=0,I416=0),"DROP",IF(AND(OR(D416&lt;&gt;0,I416&lt;&gt;0),C416=0,H416=0),"NEW",""))</f>
        <v>NEW</v>
      </c>
    </row>
    <row r="417" customFormat="false" ht="15" hidden="false" customHeight="false" outlineLevel="0" collapsed="false">
      <c r="A417" s="7" t="s">
        <v>808</v>
      </c>
      <c r="B417" s="7" t="str">
        <f aca="false">IFERROR(INDEX('Source'!$C:$C,MATCH($A417,'Source'!$B:$B,0)),"")</f>
        <v>חגורה מותנית צרה</v>
      </c>
      <c r="C417" s="8" t="n">
        <f aca="false">SUMIFS('Source'!$D:$D,'Source'!$A:$A,"114 - IL online",'Source'!$B:$B,$A417)</f>
        <v>3</v>
      </c>
      <c r="D417" s="8" t="n">
        <f aca="false">SUMIFS('Source'!$F:$F,'Source'!$A:$A,"114 - IL online",'Source'!$B:$B,$A417)</f>
        <v>1</v>
      </c>
      <c r="E417" s="8" t="n">
        <f aca="false">D417*$J$5</f>
        <v>1.26315789473684</v>
      </c>
      <c r="F417" s="8" t="n">
        <f aca="false">E417-C417</f>
        <v>-1.73684210526316</v>
      </c>
      <c r="G417" s="9" t="n">
        <f aca="false">IF(AND(C417=0,E417=0),0,IF(C417=0,"New",(E417-C417)/C417))</f>
        <v>-0.578947368421053</v>
      </c>
      <c r="H417" s="8" t="n">
        <f aca="false">SUMIFS('Source'!$E:$E,'Source'!$A:$A,"114 - IL online",'Source'!$B:$B,$A417)</f>
        <v>722.63</v>
      </c>
      <c r="I417" s="8" t="n">
        <f aca="false">SUMIFS('Source'!$G:$G,'Source'!$A:$A,"114 - IL online",'Source'!$B:$B,$A417)</f>
        <v>406.69</v>
      </c>
      <c r="J417" s="8" t="n">
        <f aca="false">I417*$J$5</f>
        <v>513.713684210526</v>
      </c>
      <c r="K417" s="8" t="n">
        <f aca="false">J417-H417</f>
        <v>-208.916315789474</v>
      </c>
      <c r="L417" s="9" t="n">
        <f aca="false">IF(AND(H417=0,J417=0),0,IF(H417=0,"New",(J417-H417)/H417))</f>
        <v>-0.28910551151969</v>
      </c>
      <c r="M417" s="7" t="str">
        <f aca="false">IF(AND(OR(C417&lt;&gt;0,H417&lt;&gt;0),D417=0,I417=0),"DROP",IF(AND(OR(D417&lt;&gt;0,I417&lt;&gt;0),C417=0,H417=0),"NEW",""))</f>
        <v/>
      </c>
    </row>
    <row r="418" customFormat="false" ht="15" hidden="false" customHeight="false" outlineLevel="0" collapsed="false">
      <c r="A418" s="7" t="s">
        <v>343</v>
      </c>
      <c r="B418" s="7" t="str">
        <f aca="false">IFERROR(INDEX('Source'!$C:$C,MATCH($A418,'Source'!$B:$B,0)),"")</f>
        <v>גרבי נוחות קיץ שחור</v>
      </c>
      <c r="C418" s="8" t="n">
        <f aca="false">SUMIFS('Source'!$D:$D,'Source'!$A:$A,"114 - IL online",'Source'!$B:$B,$A418)</f>
        <v>10</v>
      </c>
      <c r="D418" s="8" t="n">
        <f aca="false">SUMIFS('Source'!$F:$F,'Source'!$A:$A,"114 - IL online",'Source'!$B:$B,$A418)</f>
        <v>4</v>
      </c>
      <c r="E418" s="8" t="n">
        <f aca="false">D418*$J$5</f>
        <v>5.05263157894737</v>
      </c>
      <c r="F418" s="8" t="n">
        <f aca="false">E418-C418</f>
        <v>-4.94736842105263</v>
      </c>
      <c r="G418" s="9" t="n">
        <f aca="false">IF(AND(C418=0,E418=0),0,IF(C418=0,"New",(E418-C418)/C418))</f>
        <v>-0.494736842105263</v>
      </c>
      <c r="H418" s="8" t="n">
        <f aca="false">SUMIFS('Source'!$E:$E,'Source'!$A:$A,"114 - IL online",'Source'!$B:$B,$A418)</f>
        <v>477.98</v>
      </c>
      <c r="I418" s="8" t="n">
        <f aca="false">SUMIFS('Source'!$G:$G,'Source'!$A:$A,"114 - IL online",'Source'!$B:$B,$A418)</f>
        <v>164.97</v>
      </c>
      <c r="J418" s="8" t="n">
        <f aca="false">I418*$J$5</f>
        <v>208.383157894737</v>
      </c>
      <c r="K418" s="8" t="n">
        <f aca="false">J418-H418</f>
        <v>-269.596842105263</v>
      </c>
      <c r="L418" s="9" t="n">
        <f aca="false">IF(AND(H418=0,J418=0),0,IF(H418=0,"New",(J418-H418)/H418))</f>
        <v>-0.564033729664972</v>
      </c>
      <c r="M418" s="7" t="str">
        <f aca="false">IF(AND(OR(C418&lt;&gt;0,H418&lt;&gt;0),D418=0,I418=0),"DROP",IF(AND(OR(D418&lt;&gt;0,I418&lt;&gt;0),C418=0,H418=0),"NEW",""))</f>
        <v/>
      </c>
    </row>
    <row r="419" customFormat="false" ht="15" hidden="false" customHeight="false" outlineLevel="0" collapsed="false">
      <c r="A419" s="7" t="s">
        <v>872</v>
      </c>
      <c r="B419" s="7" t="str">
        <f aca="false">IFERROR(INDEX('Source'!$C:$C,MATCH($A419,'Source'!$B:$B,0)),"")</f>
        <v>מגן ברך סיליקון - אנטומיק</v>
      </c>
      <c r="C419" s="8" t="n">
        <f aca="false">SUMIFS('Source'!$D:$D,'Source'!$A:$A,"114 - IL online",'Source'!$B:$B,$A419)</f>
        <v>1</v>
      </c>
      <c r="D419" s="8" t="n">
        <f aca="false">SUMIFS('Source'!$F:$F,'Source'!$A:$A,"114 - IL online",'Source'!$B:$B,$A419)</f>
        <v>0</v>
      </c>
      <c r="E419" s="8" t="n">
        <f aca="false">D419*$J$5</f>
        <v>0</v>
      </c>
      <c r="F419" s="8" t="n">
        <f aca="false">E419-C419</f>
        <v>-1</v>
      </c>
      <c r="G419" s="9" t="n">
        <f aca="false">IF(AND(C419=0,E419=0),0,IF(C419=0,"New",(E419-C419)/C419))</f>
        <v>-1</v>
      </c>
      <c r="H419" s="8" t="n">
        <f aca="false">SUMIFS('Source'!$E:$E,'Source'!$A:$A,"114 - IL online",'Source'!$B:$B,$A419)</f>
        <v>312.55</v>
      </c>
      <c r="I419" s="8" t="n">
        <f aca="false">SUMIFS('Source'!$G:$G,'Source'!$A:$A,"114 - IL online",'Source'!$B:$B,$A419)</f>
        <v>0</v>
      </c>
      <c r="J419" s="8" t="n">
        <f aca="false">I419*$J$5</f>
        <v>0</v>
      </c>
      <c r="K419" s="8" t="n">
        <f aca="false">J419-H419</f>
        <v>-312.55</v>
      </c>
      <c r="L419" s="9" t="n">
        <f aca="false">IF(AND(H419=0,J419=0),0,IF(H419=0,"New",(J419-H419)/H419))</f>
        <v>-1</v>
      </c>
      <c r="M419" s="7" t="str">
        <f aca="false">IF(AND(OR(C419&lt;&gt;0,H419&lt;&gt;0),D419=0,I419=0),"DROP",IF(AND(OR(D419&lt;&gt;0,I419&lt;&gt;0),C419=0,H419=0),"NEW",""))</f>
        <v>DROP</v>
      </c>
    </row>
    <row r="420" customFormat="false" ht="15" hidden="false" customHeight="false" outlineLevel="0" collapsed="false">
      <c r="A420" s="7" t="s">
        <v>377</v>
      </c>
      <c r="B420" s="7" t="str">
        <f aca="false">IFERROR(INDEX('Source'!$C:$C,MATCH($A420,'Source'!$B:$B,0)),"")</f>
        <v>כפפת אגודל לחץ</v>
      </c>
      <c r="C420" s="8" t="n">
        <f aca="false">SUMIFS('Source'!$D:$D,'Source'!$A:$A,"114 - IL online",'Source'!$B:$B,$A420)</f>
        <v>17</v>
      </c>
      <c r="D420" s="8" t="n">
        <f aca="false">SUMIFS('Source'!$F:$F,'Source'!$A:$A,"114 - IL online",'Source'!$B:$B,$A420)</f>
        <v>11</v>
      </c>
      <c r="E420" s="8" t="n">
        <f aca="false">D420*$J$5</f>
        <v>13.8947368421053</v>
      </c>
      <c r="F420" s="8" t="n">
        <f aca="false">E420-C420</f>
        <v>-3.10526315789474</v>
      </c>
      <c r="G420" s="9" t="n">
        <f aca="false">IF(AND(C420=0,E420=0),0,IF(C420=0,"New",(E420-C420)/C420))</f>
        <v>-0.18266253869969</v>
      </c>
      <c r="H420" s="8" t="n">
        <f aca="false">SUMIFS('Source'!$E:$E,'Source'!$A:$A,"114 - IL online",'Source'!$B:$B,$A420)</f>
        <v>1067.16</v>
      </c>
      <c r="I420" s="8" t="n">
        <f aca="false">SUMIFS('Source'!$G:$G,'Source'!$A:$A,"114 - IL online",'Source'!$B:$B,$A420)</f>
        <v>755.48</v>
      </c>
      <c r="J420" s="8" t="n">
        <f aca="false">I420*$J$5</f>
        <v>954.290526315789</v>
      </c>
      <c r="K420" s="8" t="n">
        <f aca="false">J420-H420</f>
        <v>-112.869473684211</v>
      </c>
      <c r="L420" s="9" t="n">
        <f aca="false">IF(AND(H420=0,J420=0),0,IF(H420=0,"New",(J420-H420)/H420))</f>
        <v>-0.105766214704647</v>
      </c>
      <c r="M420" s="7" t="str">
        <f aca="false">IF(AND(OR(C420&lt;&gt;0,H420&lt;&gt;0),D420=0,I420=0),"DROP",IF(AND(OR(D420&lt;&gt;0,I420&lt;&gt;0),C420=0,H420=0),"NEW",""))</f>
        <v/>
      </c>
    </row>
    <row r="421" customFormat="false" ht="15" hidden="false" customHeight="false" outlineLevel="0" collapsed="false">
      <c r="A421" s="7" t="s">
        <v>169</v>
      </c>
      <c r="B421" s="7" t="str">
        <f aca="false">IFERROR(INDEX('Source'!$C:$C,MATCH($A421,'Source'!$B:$B,0)),"")</f>
        <v>מגן קרסול פתוח</v>
      </c>
      <c r="C421" s="8" t="n">
        <f aca="false">SUMIFS('Source'!$D:$D,'Source'!$A:$A,"114 - IL online",'Source'!$B:$B,$A421)</f>
        <v>2</v>
      </c>
      <c r="D421" s="8" t="n">
        <f aca="false">SUMIFS('Source'!$F:$F,'Source'!$A:$A,"114 - IL online",'Source'!$B:$B,$A421)</f>
        <v>8</v>
      </c>
      <c r="E421" s="8" t="n">
        <f aca="false">D421*$J$5</f>
        <v>10.1052631578947</v>
      </c>
      <c r="F421" s="8" t="n">
        <f aca="false">E421-C421</f>
        <v>8.10526315789474</v>
      </c>
      <c r="G421" s="9" t="n">
        <f aca="false">IF(AND(C421=0,E421=0),0,IF(C421=0,"New",(E421-C421)/C421))</f>
        <v>4.05263157894737</v>
      </c>
      <c r="H421" s="8" t="n">
        <f aca="false">SUMIFS('Source'!$E:$E,'Source'!$A:$A,"114 - IL online",'Source'!$B:$B,$A421)</f>
        <v>111.7</v>
      </c>
      <c r="I421" s="8" t="n">
        <f aca="false">SUMIFS('Source'!$G:$G,'Source'!$A:$A,"114 - IL online",'Source'!$B:$B,$A421)</f>
        <v>421.65</v>
      </c>
      <c r="J421" s="8" t="n">
        <f aca="false">I421*$J$5</f>
        <v>532.61052631579</v>
      </c>
      <c r="K421" s="8" t="n">
        <f aca="false">J421-H421</f>
        <v>420.910526315789</v>
      </c>
      <c r="L421" s="9" t="n">
        <f aca="false">IF(AND(H421=0,J421=0),0,IF(H421=0,"New",(J421-H421)/H421))</f>
        <v>3.76822315412524</v>
      </c>
      <c r="M421" s="7" t="str">
        <f aca="false">IF(AND(OR(C421&lt;&gt;0,H421&lt;&gt;0),D421=0,I421=0),"DROP",IF(AND(OR(D421&lt;&gt;0,I421&lt;&gt;0),C421=0,H421=0),"NEW",""))</f>
        <v/>
      </c>
    </row>
    <row r="422" customFormat="false" ht="15" hidden="false" customHeight="false" outlineLevel="0" collapsed="false">
      <c r="A422" s="7" t="s">
        <v>632</v>
      </c>
      <c r="B422" s="7" t="str">
        <f aca="false">IFERROR(INDEX('Source'!$C:$C,MATCH($A422,'Source'!$B:$B,0)),"")</f>
        <v>חגורה אוורירית איטלקית</v>
      </c>
      <c r="C422" s="8" t="n">
        <f aca="false">SUMIFS('Source'!$D:$D,'Source'!$A:$A,"114 - IL online",'Source'!$B:$B,$A422)</f>
        <v>3</v>
      </c>
      <c r="D422" s="8" t="n">
        <f aca="false">SUMIFS('Source'!$F:$F,'Source'!$A:$A,"114 - IL online",'Source'!$B:$B,$A422)</f>
        <v>2</v>
      </c>
      <c r="E422" s="8" t="n">
        <f aca="false">D422*$J$5</f>
        <v>2.52631578947368</v>
      </c>
      <c r="F422" s="8" t="n">
        <f aca="false">E422-C422</f>
        <v>-0.473684210526316</v>
      </c>
      <c r="G422" s="9" t="n">
        <f aca="false">IF(AND(C422=0,E422=0),0,IF(C422=0,"New",(E422-C422)/C422))</f>
        <v>-0.157894736842105</v>
      </c>
      <c r="H422" s="8" t="n">
        <f aca="false">SUMIFS('Source'!$E:$E,'Source'!$A:$A,"114 - IL online",'Source'!$B:$B,$A422)</f>
        <v>1209.96</v>
      </c>
      <c r="I422" s="8" t="n">
        <f aca="false">SUMIFS('Source'!$G:$G,'Source'!$A:$A,"114 - IL online",'Source'!$B:$B,$A422)</f>
        <v>901.53</v>
      </c>
      <c r="J422" s="8" t="n">
        <f aca="false">I422*$J$5</f>
        <v>1138.77473684211</v>
      </c>
      <c r="K422" s="8" t="n">
        <f aca="false">J422-H422</f>
        <v>-71.185263157895</v>
      </c>
      <c r="L422" s="9" t="n">
        <f aca="false">IF(AND(H422=0,J422=0),0,IF(H422=0,"New",(J422-H422)/H422))</f>
        <v>-0.0588327408822564</v>
      </c>
      <c r="M422" s="7" t="str">
        <f aca="false">IF(AND(OR(C422&lt;&gt;0,H422&lt;&gt;0),D422=0,I422=0),"DROP",IF(AND(OR(D422&lt;&gt;0,I422&lt;&gt;0),C422=0,H422=0),"NEW",""))</f>
        <v/>
      </c>
    </row>
    <row r="423" customFormat="false" ht="15" hidden="false" customHeight="false" outlineLevel="0" collapsed="false">
      <c r="A423" s="7" t="s">
        <v>1075</v>
      </c>
      <c r="B423" s="7" t="str">
        <f aca="false">IFERROR(INDEX('Source'!$C:$C,MATCH($A423,'Source'!$B:$B,0)),"")</f>
        <v>מגן ברך גנופיקס +</v>
      </c>
      <c r="C423" s="8" t="n">
        <f aca="false">SUMIFS('Source'!$D:$D,'Source'!$A:$A,"114 - IL online",'Source'!$B:$B,$A423)</f>
        <v>0</v>
      </c>
      <c r="D423" s="8" t="n">
        <f aca="false">SUMIFS('Source'!$F:$F,'Source'!$A:$A,"114 - IL online",'Source'!$B:$B,$A423)</f>
        <v>1</v>
      </c>
      <c r="E423" s="8" t="n">
        <f aca="false">D423*$J$5</f>
        <v>1.26315789473684</v>
      </c>
      <c r="F423" s="8" t="n">
        <f aca="false">E423-C423</f>
        <v>1.26315789473684</v>
      </c>
      <c r="G423" s="9" t="str">
        <f aca="false">IF(AND(C423=0,E423=0),0,IF(C423=0,"New",(E423-C423)/C423))</f>
        <v>New</v>
      </c>
      <c r="H423" s="8" t="n">
        <f aca="false">SUMIFS('Source'!$E:$E,'Source'!$A:$A,"114 - IL online",'Source'!$B:$B,$A423)</f>
        <v>0</v>
      </c>
      <c r="I423" s="8" t="n">
        <f aca="false">SUMIFS('Source'!$G:$G,'Source'!$A:$A,"114 - IL online",'Source'!$B:$B,$A423)</f>
        <v>308.06</v>
      </c>
      <c r="J423" s="8" t="n">
        <f aca="false">I423*$J$5</f>
        <v>389.128421052632</v>
      </c>
      <c r="K423" s="8" t="n">
        <f aca="false">J423-H423</f>
        <v>389.128421052632</v>
      </c>
      <c r="L423" s="9" t="str">
        <f aca="false">IF(AND(H423=0,J423=0),0,IF(H423=0,"New",(J423-H423)/H423))</f>
        <v>New</v>
      </c>
      <c r="M423" s="7" t="str">
        <f aca="false">IF(AND(OR(C423&lt;&gt;0,H423&lt;&gt;0),D423=0,I423=0),"DROP",IF(AND(OR(D423&lt;&gt;0,I423&lt;&gt;0),C423=0,H423=0),"NEW",""))</f>
        <v>NEW</v>
      </c>
    </row>
    <row r="424" customFormat="false" ht="15" hidden="false" customHeight="false" outlineLevel="0" collapsed="false">
      <c r="A424" s="7" t="s">
        <v>297</v>
      </c>
      <c r="B424" s="7" t="str">
        <f aca="false">IFERROR(INDEX('Source'!$C:$C,MATCH($A424,'Source'!$B:$B,0)),"")</f>
        <v>טבעת אלסטית מסיליקון</v>
      </c>
      <c r="C424" s="8" t="n">
        <f aca="false">SUMIFS('Source'!$D:$D,'Source'!$A:$A,"114 - IL online",'Source'!$B:$B,$A424)</f>
        <v>19</v>
      </c>
      <c r="D424" s="8" t="n">
        <f aca="false">SUMIFS('Source'!$F:$F,'Source'!$A:$A,"114 - IL online",'Source'!$B:$B,$A424)</f>
        <v>7</v>
      </c>
      <c r="E424" s="8" t="n">
        <f aca="false">D424*$J$5</f>
        <v>8.84210526315789</v>
      </c>
      <c r="F424" s="8" t="n">
        <f aca="false">E424-C424</f>
        <v>-10.1578947368421</v>
      </c>
      <c r="G424" s="9" t="n">
        <f aca="false">IF(AND(C424=0,E424=0),0,IF(C424=0,"New",(E424-C424)/C424))</f>
        <v>-0.534626038781163</v>
      </c>
      <c r="H424" s="8" t="n">
        <f aca="false">SUMIFS('Source'!$E:$E,'Source'!$A:$A,"114 - IL online",'Source'!$B:$B,$A424)</f>
        <v>477.66</v>
      </c>
      <c r="I424" s="8" t="n">
        <f aca="false">SUMIFS('Source'!$G:$G,'Source'!$A:$A,"114 - IL online",'Source'!$B:$B,$A424)</f>
        <v>169.78</v>
      </c>
      <c r="J424" s="8" t="n">
        <f aca="false">I424*$J$5</f>
        <v>214.458947368421</v>
      </c>
      <c r="K424" s="8" t="n">
        <f aca="false">J424-H424</f>
        <v>-263.201052631579</v>
      </c>
      <c r="L424" s="9" t="n">
        <f aca="false">IF(AND(H424=0,J424=0),0,IF(H424=0,"New",(J424-H424)/H424))</f>
        <v>-0.551021757383032</v>
      </c>
      <c r="M424" s="7" t="str">
        <f aca="false">IF(AND(OR(C424&lt;&gt;0,H424&lt;&gt;0),D424=0,I424=0),"DROP",IF(AND(OR(D424&lt;&gt;0,I424&lt;&gt;0),C424=0,H424=0),"NEW",""))</f>
        <v/>
      </c>
    </row>
    <row r="425" customFormat="false" ht="15" hidden="false" customHeight="false" outlineLevel="0" collapsed="false">
      <c r="A425" s="7" t="s">
        <v>264</v>
      </c>
      <c r="B425" s="7" t="str">
        <f aca="false">IFERROR(INDEX('Source'!$C:$C,MATCH($A425,'Source'!$B:$B,0)),"")</f>
        <v>טבעת אלסטית מסי</v>
      </c>
      <c r="C425" s="8" t="n">
        <f aca="false">SUMIFS('Source'!$D:$D,'Source'!$A:$A,"114 - IL online",'Source'!$B:$B,$A425)</f>
        <v>33</v>
      </c>
      <c r="D425" s="8" t="n">
        <f aca="false">SUMIFS('Source'!$F:$F,'Source'!$A:$A,"114 - IL online",'Source'!$B:$B,$A425)</f>
        <v>19</v>
      </c>
      <c r="E425" s="8" t="n">
        <f aca="false">D425*$J$5</f>
        <v>24</v>
      </c>
      <c r="F425" s="8" t="n">
        <f aca="false">E425-C425</f>
        <v>-9</v>
      </c>
      <c r="G425" s="9" t="n">
        <f aca="false">IF(AND(C425=0,E425=0),0,IF(C425=0,"New",(E425-C425)/C425))</f>
        <v>-0.272727272727273</v>
      </c>
      <c r="H425" s="8" t="n">
        <f aca="false">SUMIFS('Source'!$E:$E,'Source'!$A:$A,"114 - IL online",'Source'!$B:$B,$A425)</f>
        <v>791.32</v>
      </c>
      <c r="I425" s="8" t="n">
        <f aca="false">SUMIFS('Source'!$G:$G,'Source'!$A:$A,"114 - IL online",'Source'!$B:$B,$A425)</f>
        <v>484.5</v>
      </c>
      <c r="J425" s="8" t="n">
        <f aca="false">I425*$J$5</f>
        <v>612</v>
      </c>
      <c r="K425" s="8" t="n">
        <f aca="false">J425-H425</f>
        <v>-179.32</v>
      </c>
      <c r="L425" s="9" t="n">
        <f aca="false">IF(AND(H425=0,J425=0),0,IF(H425=0,"New",(J425-H425)/H425))</f>
        <v>-0.226608704443209</v>
      </c>
      <c r="M425" s="7" t="str">
        <f aca="false">IF(AND(OR(C425&lt;&gt;0,H425&lt;&gt;0),D425=0,I425=0),"DROP",IF(AND(OR(D425&lt;&gt;0,I425&lt;&gt;0),C425=0,H425=0),"NEW",""))</f>
        <v/>
      </c>
    </row>
    <row r="426" customFormat="false" ht="15" hidden="false" customHeight="false" outlineLevel="0" collapsed="false">
      <c r="A426" s="7" t="s">
        <v>278</v>
      </c>
      <c r="B426" s="7" t="str">
        <f aca="false">IFERROR(INDEX('Source'!$C:$C,MATCH($A426,'Source'!$B:$B,0)),"")</f>
        <v>סד לילה לבוהן</v>
      </c>
      <c r="C426" s="8" t="n">
        <f aca="false">SUMIFS('Source'!$D:$D,'Source'!$A:$A,"114 - IL online",'Source'!$B:$B,$A426)</f>
        <v>29</v>
      </c>
      <c r="D426" s="8" t="n">
        <f aca="false">SUMIFS('Source'!$F:$F,'Source'!$A:$A,"114 - IL online",'Source'!$B:$B,$A426)</f>
        <v>26</v>
      </c>
      <c r="E426" s="8" t="n">
        <f aca="false">D426*$J$5</f>
        <v>32.8421052631579</v>
      </c>
      <c r="F426" s="8" t="n">
        <f aca="false">E426-C426</f>
        <v>3.84210526315789</v>
      </c>
      <c r="G426" s="9" t="n">
        <f aca="false">IF(AND(C426=0,E426=0),0,IF(C426=0,"New",(E426-C426)/C426))</f>
        <v>0.132486388384755</v>
      </c>
      <c r="H426" s="8" t="n">
        <f aca="false">SUMIFS('Source'!$E:$E,'Source'!$A:$A,"114 - IL online",'Source'!$B:$B,$A426)</f>
        <v>3537.02</v>
      </c>
      <c r="I426" s="8" t="n">
        <f aca="false">SUMIFS('Source'!$G:$G,'Source'!$A:$A,"114 - IL online",'Source'!$B:$B,$A426)</f>
        <v>3231.09</v>
      </c>
      <c r="J426" s="8" t="n">
        <f aca="false">I426*$J$5</f>
        <v>4081.37684210526</v>
      </c>
      <c r="K426" s="8" t="n">
        <f aca="false">J426-H426</f>
        <v>544.356842105263</v>
      </c>
      <c r="L426" s="9" t="n">
        <f aca="false">IF(AND(H426=0,J426=0),0,IF(H426=0,"New",(J426-H426)/H426))</f>
        <v>0.153902675728513</v>
      </c>
      <c r="M426" s="7" t="str">
        <f aca="false">IF(AND(OR(C426&lt;&gt;0,H426&lt;&gt;0),D426=0,I426=0),"DROP",IF(AND(OR(D426&lt;&gt;0,I426&lt;&gt;0),C426=0,H426=0),"NEW",""))</f>
        <v/>
      </c>
    </row>
    <row r="427" customFormat="false" ht="15" hidden="false" customHeight="false" outlineLevel="0" collapsed="false">
      <c r="A427" s="7" t="s">
        <v>1076</v>
      </c>
      <c r="B427" s="7" t="str">
        <f aca="false">IFERROR(INDEX('Source'!$C:$C,MATCH($A427,'Source'!$B:$B,0)),"")</f>
        <v>מגן ברך + כרית סיליקון+ רצועות</v>
      </c>
      <c r="C427" s="8" t="n">
        <f aca="false">SUMIFS('Source'!$D:$D,'Source'!$A:$A,"114 - IL online",'Source'!$B:$B,$A427)</f>
        <v>1</v>
      </c>
      <c r="D427" s="8" t="n">
        <f aca="false">SUMIFS('Source'!$F:$F,'Source'!$A:$A,"114 - IL online",'Source'!$B:$B,$A427)</f>
        <v>0</v>
      </c>
      <c r="E427" s="8" t="n">
        <f aca="false">D427*$J$5</f>
        <v>0</v>
      </c>
      <c r="F427" s="8" t="n">
        <f aca="false">E427-C427</f>
        <v>-1</v>
      </c>
      <c r="G427" s="9" t="n">
        <f aca="false">IF(AND(C427=0,E427=0),0,IF(C427=0,"New",(E427-C427)/C427))</f>
        <v>-1</v>
      </c>
      <c r="H427" s="8" t="n">
        <f aca="false">SUMIFS('Source'!$E:$E,'Source'!$A:$A,"114 - IL online",'Source'!$B:$B,$A427)</f>
        <v>305.01</v>
      </c>
      <c r="I427" s="8" t="n">
        <f aca="false">SUMIFS('Source'!$G:$G,'Source'!$A:$A,"114 - IL online",'Source'!$B:$B,$A427)</f>
        <v>0</v>
      </c>
      <c r="J427" s="8" t="n">
        <f aca="false">I427*$J$5</f>
        <v>0</v>
      </c>
      <c r="K427" s="8" t="n">
        <f aca="false">J427-H427</f>
        <v>-305.01</v>
      </c>
      <c r="L427" s="9" t="n">
        <f aca="false">IF(AND(H427=0,J427=0),0,IF(H427=0,"New",(J427-H427)/H427))</f>
        <v>-1</v>
      </c>
      <c r="M427" s="7" t="str">
        <f aca="false">IF(AND(OR(C427&lt;&gt;0,H427&lt;&gt;0),D427=0,I427=0),"DROP",IF(AND(OR(D427&lt;&gt;0,I427&lt;&gt;0),C427=0,H427=0),"NEW",""))</f>
        <v>DROP</v>
      </c>
    </row>
    <row r="428" customFormat="false" ht="15" hidden="false" customHeight="false" outlineLevel="0" collapsed="false">
      <c r="A428" s="7" t="s">
        <v>882</v>
      </c>
      <c r="B428" s="7" t="str">
        <f aca="false">IFERROR(INDEX('Source'!$C:$C,MATCH($A428,'Source'!$B:$B,0)),"")</f>
        <v>חגורת שבר שחור</v>
      </c>
      <c r="C428" s="8" t="n">
        <f aca="false">SUMIFS('Source'!$D:$D,'Source'!$A:$A,"114 - IL online",'Source'!$B:$B,$A428)</f>
        <v>4</v>
      </c>
      <c r="D428" s="8" t="n">
        <f aca="false">SUMIFS('Source'!$F:$F,'Source'!$A:$A,"114 - IL online",'Source'!$B:$B,$A428)</f>
        <v>3</v>
      </c>
      <c r="E428" s="8" t="n">
        <f aca="false">D428*$J$5</f>
        <v>3.78947368421053</v>
      </c>
      <c r="F428" s="8" t="n">
        <f aca="false">E428-C428</f>
        <v>-0.210526315789474</v>
      </c>
      <c r="G428" s="9" t="n">
        <f aca="false">IF(AND(C428=0,E428=0),0,IF(C428=0,"New",(E428-C428)/C428))</f>
        <v>-0.0526315789473685</v>
      </c>
      <c r="H428" s="8" t="n">
        <f aca="false">SUMIFS('Source'!$E:$E,'Source'!$A:$A,"114 - IL online",'Source'!$B:$B,$A428)</f>
        <v>1270.87</v>
      </c>
      <c r="I428" s="8" t="n">
        <f aca="false">SUMIFS('Source'!$G:$G,'Source'!$A:$A,"114 - IL online",'Source'!$B:$B,$A428)</f>
        <v>965.87</v>
      </c>
      <c r="J428" s="8" t="n">
        <f aca="false">I428*$J$5</f>
        <v>1220.04631578947</v>
      </c>
      <c r="K428" s="8" t="n">
        <f aca="false">J428-H428</f>
        <v>-50.8236842105264</v>
      </c>
      <c r="L428" s="9" t="n">
        <f aca="false">IF(AND(H428=0,J428=0),0,IF(H428=0,"New",(J428-H428)/H428))</f>
        <v>-0.0399912534016275</v>
      </c>
      <c r="M428" s="7" t="str">
        <f aca="false">IF(AND(OR(C428&lt;&gt;0,H428&lt;&gt;0),D428=0,I428=0),"DROP",IF(AND(OR(D428&lt;&gt;0,I428&lt;&gt;0),C428=0,H428=0),"NEW",""))</f>
        <v/>
      </c>
    </row>
    <row r="429" customFormat="false" ht="15" hidden="false" customHeight="false" outlineLevel="0" collapsed="false">
      <c r="A429" s="7" t="s">
        <v>355</v>
      </c>
      <c r="B429" s="7" t="str">
        <f aca="false">IFERROR(INDEX('Source'!$C:$C,MATCH($A429,'Source'!$B:$B,0)),"")</f>
        <v>חגורת בטן עממית אפור</v>
      </c>
      <c r="C429" s="8" t="n">
        <f aca="false">SUMIFS('Source'!$D:$D,'Source'!$A:$A,"114 - IL online",'Source'!$B:$B,$A429)</f>
        <v>5</v>
      </c>
      <c r="D429" s="8" t="n">
        <f aca="false">SUMIFS('Source'!$F:$F,'Source'!$A:$A,"114 - IL online",'Source'!$B:$B,$A429)</f>
        <v>3</v>
      </c>
      <c r="E429" s="8" t="n">
        <f aca="false">D429*$J$5</f>
        <v>3.78947368421053</v>
      </c>
      <c r="F429" s="8" t="n">
        <f aca="false">E429-C429</f>
        <v>-1.21052631578947</v>
      </c>
      <c r="G429" s="9" t="n">
        <f aca="false">IF(AND(C429=0,E429=0),0,IF(C429=0,"New",(E429-C429)/C429))</f>
        <v>-0.242105263157895</v>
      </c>
      <c r="H429" s="8" t="n">
        <f aca="false">SUMIFS('Source'!$E:$E,'Source'!$A:$A,"114 - IL online",'Source'!$B:$B,$A429)</f>
        <v>845.38</v>
      </c>
      <c r="I429" s="8" t="n">
        <f aca="false">SUMIFS('Source'!$G:$G,'Source'!$A:$A,"114 - IL online",'Source'!$B:$B,$A429)</f>
        <v>540.43</v>
      </c>
      <c r="J429" s="8" t="n">
        <f aca="false">I429*$J$5</f>
        <v>682.648421052632</v>
      </c>
      <c r="K429" s="8" t="n">
        <f aca="false">J429-H429</f>
        <v>-162.731578947368</v>
      </c>
      <c r="L429" s="9" t="n">
        <f aca="false">IF(AND(H429=0,J429=0),0,IF(H429=0,"New",(J429-H429)/H429))</f>
        <v>-0.192495184351852</v>
      </c>
      <c r="M429" s="7" t="str">
        <f aca="false">IF(AND(OR(C429&lt;&gt;0,H429&lt;&gt;0),D429=0,I429=0),"DROP",IF(AND(OR(D429&lt;&gt;0,I429&lt;&gt;0),C429=0,H429=0),"NEW",""))</f>
        <v/>
      </c>
    </row>
    <row r="430" customFormat="false" ht="15" hidden="false" customHeight="false" outlineLevel="0" collapsed="false">
      <c r="A430" s="7" t="s">
        <v>769</v>
      </c>
      <c r="B430" s="7" t="str">
        <f aca="false">IFERROR(INDEX('Source'!$C:$C,MATCH($A430,'Source'!$B:$B,0)),"")</f>
        <v>סופורטר</v>
      </c>
      <c r="C430" s="8" t="n">
        <f aca="false">SUMIFS('Source'!$D:$D,'Source'!$A:$A,"114 - IL online",'Source'!$B:$B,$A430)</f>
        <v>4</v>
      </c>
      <c r="D430" s="8" t="n">
        <f aca="false">SUMIFS('Source'!$F:$F,'Source'!$A:$A,"114 - IL online",'Source'!$B:$B,$A430)</f>
        <v>3</v>
      </c>
      <c r="E430" s="8" t="n">
        <f aca="false">D430*$J$5</f>
        <v>3.78947368421053</v>
      </c>
      <c r="F430" s="8" t="n">
        <f aca="false">E430-C430</f>
        <v>-0.210526315789474</v>
      </c>
      <c r="G430" s="9" t="n">
        <f aca="false">IF(AND(C430=0,E430=0),0,IF(C430=0,"New",(E430-C430)/C430))</f>
        <v>-0.0526315789473685</v>
      </c>
      <c r="H430" s="8" t="n">
        <f aca="false">SUMIFS('Source'!$E:$E,'Source'!$A:$A,"114 - IL online",'Source'!$B:$B,$A430)</f>
        <v>762.31</v>
      </c>
      <c r="I430" s="8" t="n">
        <f aca="false">SUMIFS('Source'!$G:$G,'Source'!$A:$A,"114 - IL online",'Source'!$B:$B,$A430)</f>
        <v>457.38</v>
      </c>
      <c r="J430" s="8" t="n">
        <f aca="false">I430*$J$5</f>
        <v>577.743157894737</v>
      </c>
      <c r="K430" s="8" t="n">
        <f aca="false">J430-H430</f>
        <v>-184.566842105263</v>
      </c>
      <c r="L430" s="9" t="n">
        <f aca="false">IF(AND(H430=0,J430=0),0,IF(H430=0,"New",(J430-H430)/H430))</f>
        <v>-0.242115205238372</v>
      </c>
      <c r="M430" s="7" t="str">
        <f aca="false">IF(AND(OR(C430&lt;&gt;0,H430&lt;&gt;0),D430=0,I430=0),"DROP",IF(AND(OR(D430&lt;&gt;0,I430&lt;&gt;0),C430=0,H430=0),"NEW",""))</f>
        <v/>
      </c>
    </row>
    <row r="431" customFormat="false" ht="15" hidden="false" customHeight="false" outlineLevel="0" collapsed="false">
      <c r="A431" s="7" t="s">
        <v>125</v>
      </c>
      <c r="B431" s="7" t="str">
        <f aca="false">IFERROR(INDEX('Source'!$C:$C,MATCH($A431,'Source'!$B:$B,0)),"")</f>
        <v>מגן קרסול פתוח</v>
      </c>
      <c r="C431" s="8" t="n">
        <f aca="false">SUMIFS('Source'!$D:$D,'Source'!$A:$A,"114 - IL online",'Source'!$B:$B,$A431)</f>
        <v>7</v>
      </c>
      <c r="D431" s="8" t="n">
        <f aca="false">SUMIFS('Source'!$F:$F,'Source'!$A:$A,"114 - IL online",'Source'!$B:$B,$A431)</f>
        <v>12</v>
      </c>
      <c r="E431" s="8" t="n">
        <f aca="false">D431*$J$5</f>
        <v>15.1578947368421</v>
      </c>
      <c r="F431" s="8" t="n">
        <f aca="false">E431-C431</f>
        <v>8.1578947368421</v>
      </c>
      <c r="G431" s="9" t="n">
        <f aca="false">IF(AND(C431=0,E431=0),0,IF(C431=0,"New",(E431-C431)/C431))</f>
        <v>1.16541353383459</v>
      </c>
      <c r="H431" s="8" t="n">
        <f aca="false">SUMIFS('Source'!$E:$E,'Source'!$A:$A,"114 - IL online",'Source'!$B:$B,$A431)</f>
        <v>349.06</v>
      </c>
      <c r="I431" s="8" t="n">
        <f aca="false">SUMIFS('Source'!$G:$G,'Source'!$A:$A,"114 - IL online",'Source'!$B:$B,$A431)</f>
        <v>653.42</v>
      </c>
      <c r="J431" s="8" t="n">
        <f aca="false">I431*$J$5</f>
        <v>825.372631578947</v>
      </c>
      <c r="K431" s="8" t="n">
        <f aca="false">J431-H431</f>
        <v>476.312631578947</v>
      </c>
      <c r="L431" s="9" t="n">
        <f aca="false">IF(AND(H431=0,J431=0),0,IF(H431=0,"New",(J431-H431)/H431))</f>
        <v>1.36455804612086</v>
      </c>
      <c r="M431" s="7" t="str">
        <f aca="false">IF(AND(OR(C431&lt;&gt;0,H431&lt;&gt;0),D431=0,I431=0),"DROP",IF(AND(OR(D431&lt;&gt;0,I431&lt;&gt;0),C431=0,H431=0),"NEW",""))</f>
        <v/>
      </c>
    </row>
    <row r="432" customFormat="false" ht="15" hidden="false" customHeight="false" outlineLevel="0" collapsed="false">
      <c r="A432" s="7" t="s">
        <v>583</v>
      </c>
      <c r="B432" s="7" t="str">
        <f aca="false">IFERROR(INDEX('Source'!$C:$C,MATCH($A432,'Source'!$B:$B,0)),"")</f>
        <v>סד יד שמאל  בז'  L-XL</v>
      </c>
      <c r="C432" s="8" t="n">
        <f aca="false">SUMIFS('Source'!$D:$D,'Source'!$A:$A,"114 - IL online",'Source'!$B:$B,$A432)</f>
        <v>0</v>
      </c>
      <c r="D432" s="8" t="n">
        <f aca="false">SUMIFS('Source'!$F:$F,'Source'!$A:$A,"114 - IL online",'Source'!$B:$B,$A432)</f>
        <v>2</v>
      </c>
      <c r="E432" s="8" t="n">
        <f aca="false">D432*$J$5</f>
        <v>2.52631578947368</v>
      </c>
      <c r="F432" s="8" t="n">
        <f aca="false">E432-C432</f>
        <v>2.52631578947368</v>
      </c>
      <c r="G432" s="9" t="str">
        <f aca="false">IF(AND(C432=0,E432=0),0,IF(C432=0,"New",(E432-C432)/C432))</f>
        <v>New</v>
      </c>
      <c r="H432" s="8" t="n">
        <f aca="false">SUMIFS('Source'!$E:$E,'Source'!$A:$A,"114 - IL online",'Source'!$B:$B,$A432)</f>
        <v>0</v>
      </c>
      <c r="I432" s="8" t="n">
        <f aca="false">SUMIFS('Source'!$G:$G,'Source'!$A:$A,"114 - IL online",'Source'!$B:$B,$A432)</f>
        <v>303.9</v>
      </c>
      <c r="J432" s="8" t="n">
        <f aca="false">I432*$J$5</f>
        <v>383.873684210526</v>
      </c>
      <c r="K432" s="8" t="n">
        <f aca="false">J432-H432</f>
        <v>383.873684210526</v>
      </c>
      <c r="L432" s="9" t="str">
        <f aca="false">IF(AND(H432=0,J432=0),0,IF(H432=0,"New",(J432-H432)/H432))</f>
        <v>New</v>
      </c>
      <c r="M432" s="7" t="str">
        <f aca="false">IF(AND(OR(C432&lt;&gt;0,H432&lt;&gt;0),D432=0,I432=0),"DROP",IF(AND(OR(D432&lt;&gt;0,I432&lt;&gt;0),C432=0,H432=0),"NEW",""))</f>
        <v>NEW</v>
      </c>
    </row>
    <row r="433" customFormat="false" ht="15" hidden="false" customHeight="false" outlineLevel="0" collapsed="false">
      <c r="A433" s="7" t="s">
        <v>106</v>
      </c>
      <c r="B433" s="7" t="str">
        <f aca="false">IFERROR(INDEX('Source'!$C:$C,MATCH($A433,'Source'!$B:$B,0)),"")</f>
        <v>מגן יד</v>
      </c>
      <c r="C433" s="8" t="n">
        <f aca="false">SUMIFS('Source'!$D:$D,'Source'!$A:$A,"114 - IL online",'Source'!$B:$B,$A433)</f>
        <v>4</v>
      </c>
      <c r="D433" s="8" t="n">
        <f aca="false">SUMIFS('Source'!$F:$F,'Source'!$A:$A,"114 - IL online",'Source'!$B:$B,$A433)</f>
        <v>8</v>
      </c>
      <c r="E433" s="8" t="n">
        <f aca="false">D433*$J$5</f>
        <v>10.1052631578947</v>
      </c>
      <c r="F433" s="8" t="n">
        <f aca="false">E433-C433</f>
        <v>6.10526315789474</v>
      </c>
      <c r="G433" s="9" t="n">
        <f aca="false">IF(AND(C433=0,E433=0),0,IF(C433=0,"New",(E433-C433)/C433))</f>
        <v>1.52631578947368</v>
      </c>
      <c r="H433" s="8" t="n">
        <f aca="false">SUMIFS('Source'!$E:$E,'Source'!$A:$A,"114 - IL online",'Source'!$B:$B,$A433)</f>
        <v>266.22</v>
      </c>
      <c r="I433" s="8" t="n">
        <f aca="false">SUMIFS('Source'!$G:$G,'Source'!$A:$A,"114 - IL online",'Source'!$B:$B,$A433)</f>
        <v>568.4</v>
      </c>
      <c r="J433" s="8" t="n">
        <f aca="false">I433*$J$5</f>
        <v>717.978947368421</v>
      </c>
      <c r="K433" s="8" t="n">
        <f aca="false">J433-H433</f>
        <v>451.758947368421</v>
      </c>
      <c r="L433" s="9" t="n">
        <f aca="false">IF(AND(H433=0,J433=0),0,IF(H433=0,"New",(J433-H433)/H433))</f>
        <v>1.6969384244926</v>
      </c>
      <c r="M433" s="7" t="str">
        <f aca="false">IF(AND(OR(C433&lt;&gt;0,H433&lt;&gt;0),D433=0,I433=0),"DROP",IF(AND(OR(D433&lt;&gt;0,I433&lt;&gt;0),C433=0,H433=0),"NEW",""))</f>
        <v/>
      </c>
    </row>
    <row r="434" customFormat="false" ht="15" hidden="false" customHeight="false" outlineLevel="0" collapsed="false">
      <c r="A434" s="7" t="s">
        <v>418</v>
      </c>
      <c r="B434" s="7" t="str">
        <f aca="false">IFERROR(INDEX('Source'!$C:$C,MATCH($A434,'Source'!$B:$B,0)),"")</f>
        <v>גרבי נוחות קיץ לבן</v>
      </c>
      <c r="C434" s="8" t="n">
        <f aca="false">SUMIFS('Source'!$D:$D,'Source'!$A:$A,"114 - IL online",'Source'!$B:$B,$A434)</f>
        <v>8</v>
      </c>
      <c r="D434" s="8" t="n">
        <f aca="false">SUMIFS('Source'!$F:$F,'Source'!$A:$A,"114 - IL online",'Source'!$B:$B,$A434)</f>
        <v>0</v>
      </c>
      <c r="E434" s="8" t="n">
        <f aca="false">D434*$J$5</f>
        <v>0</v>
      </c>
      <c r="F434" s="8" t="n">
        <f aca="false">E434-C434</f>
        <v>-8</v>
      </c>
      <c r="G434" s="9" t="n">
        <f aca="false">IF(AND(C434=0,E434=0),0,IF(C434=0,"New",(E434-C434)/C434))</f>
        <v>-1</v>
      </c>
      <c r="H434" s="8" t="n">
        <f aca="false">SUMIFS('Source'!$E:$E,'Source'!$A:$A,"114 - IL online",'Source'!$B:$B,$A434)</f>
        <v>301.67</v>
      </c>
      <c r="I434" s="8" t="n">
        <f aca="false">SUMIFS('Source'!$G:$G,'Source'!$A:$A,"114 - IL online",'Source'!$B:$B,$A434)</f>
        <v>0</v>
      </c>
      <c r="J434" s="8" t="n">
        <f aca="false">I434*$J$5</f>
        <v>0</v>
      </c>
      <c r="K434" s="8" t="n">
        <f aca="false">J434-H434</f>
        <v>-301.67</v>
      </c>
      <c r="L434" s="9" t="n">
        <f aca="false">IF(AND(H434=0,J434=0),0,IF(H434=0,"New",(J434-H434)/H434))</f>
        <v>-1</v>
      </c>
      <c r="M434" s="7" t="str">
        <f aca="false">IF(AND(OR(C434&lt;&gt;0,H434&lt;&gt;0),D434=0,I434=0),"DROP",IF(AND(OR(D434&lt;&gt;0,I434&lt;&gt;0),C434=0,H434=0),"NEW",""))</f>
        <v>DROP</v>
      </c>
    </row>
    <row r="435" customFormat="false" ht="15" hidden="false" customHeight="false" outlineLevel="0" collapsed="false">
      <c r="A435" s="7" t="s">
        <v>461</v>
      </c>
      <c r="B435" s="7" t="str">
        <f aca="false">IFERROR(INDEX('Source'!$C:$C,MATCH($A435,'Source'!$B:$B,0)),"")</f>
        <v>מגן שוק SC39</v>
      </c>
      <c r="C435" s="8" t="n">
        <f aca="false">SUMIFS('Source'!$D:$D,'Source'!$A:$A,"114 - IL online",'Source'!$B:$B,$A435)</f>
        <v>5</v>
      </c>
      <c r="D435" s="8" t="n">
        <f aca="false">SUMIFS('Source'!$F:$F,'Source'!$A:$A,"114 - IL online",'Source'!$B:$B,$A435)</f>
        <v>3</v>
      </c>
      <c r="E435" s="8" t="n">
        <f aca="false">D435*$J$5</f>
        <v>3.78947368421053</v>
      </c>
      <c r="F435" s="8" t="n">
        <f aca="false">E435-C435</f>
        <v>-1.21052631578947</v>
      </c>
      <c r="G435" s="9" t="n">
        <f aca="false">IF(AND(C435=0,E435=0),0,IF(C435=0,"New",(E435-C435)/C435))</f>
        <v>-0.242105263157895</v>
      </c>
      <c r="H435" s="8" t="n">
        <f aca="false">SUMIFS('Source'!$E:$E,'Source'!$A:$A,"114 - IL online",'Source'!$B:$B,$A435)</f>
        <v>1131.82</v>
      </c>
      <c r="I435" s="8" t="n">
        <f aca="false">SUMIFS('Source'!$G:$G,'Source'!$A:$A,"114 - IL online",'Source'!$B:$B,$A435)</f>
        <v>830.28</v>
      </c>
      <c r="J435" s="8" t="n">
        <f aca="false">I435*$J$5</f>
        <v>1048.77473684211</v>
      </c>
      <c r="K435" s="8" t="n">
        <f aca="false">J435-H435</f>
        <v>-83.0452631578949</v>
      </c>
      <c r="L435" s="9" t="n">
        <f aca="false">IF(AND(H435=0,J435=0),0,IF(H435=0,"New",(J435-H435)/H435))</f>
        <v>-0.0733732070098557</v>
      </c>
      <c r="M435" s="7" t="str">
        <f aca="false">IF(AND(OR(C435&lt;&gt;0,H435&lt;&gt;0),D435=0,I435=0),"DROP",IF(AND(OR(D435&lt;&gt;0,I435&lt;&gt;0),C435=0,H435=0),"NEW",""))</f>
        <v/>
      </c>
    </row>
    <row r="436" customFormat="false" ht="15" hidden="false" customHeight="false" outlineLevel="0" collapsed="false">
      <c r="A436" s="7" t="s">
        <v>99</v>
      </c>
      <c r="B436" s="7" t="str">
        <f aca="false">IFERROR(INDEX('Source'!$C:$C,MATCH($A436,'Source'!$B:$B,0)),"")</f>
        <v>סד מאורך לאגודל</v>
      </c>
      <c r="C436" s="8" t="n">
        <f aca="false">SUMIFS('Source'!$D:$D,'Source'!$A:$A,"114 - IL online",'Source'!$B:$B,$A436)</f>
        <v>8</v>
      </c>
      <c r="D436" s="8" t="n">
        <f aca="false">SUMIFS('Source'!$F:$F,'Source'!$A:$A,"114 - IL online",'Source'!$B:$B,$A436)</f>
        <v>10</v>
      </c>
      <c r="E436" s="8" t="n">
        <f aca="false">D436*$J$5</f>
        <v>12.6315789473684</v>
      </c>
      <c r="F436" s="8" t="n">
        <f aca="false">E436-C436</f>
        <v>4.63157894736842</v>
      </c>
      <c r="G436" s="9" t="n">
        <f aca="false">IF(AND(C436=0,E436=0),0,IF(C436=0,"New",(E436-C436)/C436))</f>
        <v>0.578947368421053</v>
      </c>
      <c r="H436" s="8" t="n">
        <f aca="false">SUMIFS('Source'!$E:$E,'Source'!$A:$A,"114 - IL online",'Source'!$B:$B,$A436)</f>
        <v>943.43</v>
      </c>
      <c r="I436" s="8" t="n">
        <f aca="false">SUMIFS('Source'!$G:$G,'Source'!$A:$A,"114 - IL online",'Source'!$B:$B,$A436)</f>
        <v>1244.93</v>
      </c>
      <c r="J436" s="8" t="n">
        <f aca="false">I436*$J$5</f>
        <v>1572.54315789474</v>
      </c>
      <c r="K436" s="8" t="n">
        <f aca="false">J436-H436</f>
        <v>629.113157894737</v>
      </c>
      <c r="L436" s="9" t="n">
        <f aca="false">IF(AND(H436=0,J436=0),0,IF(H436=0,"New",(J436-H436)/H436))</f>
        <v>0.666836074636949</v>
      </c>
      <c r="M436" s="7" t="str">
        <f aca="false">IF(AND(OR(C436&lt;&gt;0,H436&lt;&gt;0),D436=0,I436=0),"DROP",IF(AND(OR(D436&lt;&gt;0,I436&lt;&gt;0),C436=0,H436=0),"NEW",""))</f>
        <v/>
      </c>
    </row>
    <row r="437" customFormat="false" ht="15" hidden="false" customHeight="false" outlineLevel="0" collapsed="false">
      <c r="A437" s="7" t="s">
        <v>420</v>
      </c>
      <c r="B437" s="7" t="str">
        <f aca="false">IFERROR(INDEX('Source'!$C:$C,MATCH($A437,'Source'!$B:$B,0)),"")</f>
        <v>גרבי נוחות חורף שחור</v>
      </c>
      <c r="C437" s="8" t="n">
        <f aca="false">SUMIFS('Source'!$D:$D,'Source'!$A:$A,"114 - IL online",'Source'!$B:$B,$A437)</f>
        <v>6</v>
      </c>
      <c r="D437" s="8" t="n">
        <f aca="false">SUMIFS('Source'!$F:$F,'Source'!$A:$A,"114 - IL online",'Source'!$B:$B,$A437)</f>
        <v>0</v>
      </c>
      <c r="E437" s="8" t="n">
        <f aca="false">D437*$J$5</f>
        <v>0</v>
      </c>
      <c r="F437" s="8" t="n">
        <f aca="false">E437-C437</f>
        <v>-6</v>
      </c>
      <c r="G437" s="9" t="n">
        <f aca="false">IF(AND(C437=0,E437=0),0,IF(C437=0,"New",(E437-C437)/C437))</f>
        <v>-1</v>
      </c>
      <c r="H437" s="8" t="n">
        <f aca="false">SUMIFS('Source'!$E:$E,'Source'!$A:$A,"114 - IL online",'Source'!$B:$B,$A437)</f>
        <v>297.69</v>
      </c>
      <c r="I437" s="8" t="n">
        <f aca="false">SUMIFS('Source'!$G:$G,'Source'!$A:$A,"114 - IL online",'Source'!$B:$B,$A437)</f>
        <v>0</v>
      </c>
      <c r="J437" s="8" t="n">
        <f aca="false">I437*$J$5</f>
        <v>0</v>
      </c>
      <c r="K437" s="8" t="n">
        <f aca="false">J437-H437</f>
        <v>-297.69</v>
      </c>
      <c r="L437" s="9" t="n">
        <f aca="false">IF(AND(H437=0,J437=0),0,IF(H437=0,"New",(J437-H437)/H437))</f>
        <v>-1</v>
      </c>
      <c r="M437" s="7" t="str">
        <f aca="false">IF(AND(OR(C437&lt;&gt;0,H437&lt;&gt;0),D437=0,I437=0),"DROP",IF(AND(OR(D437&lt;&gt;0,I437&lt;&gt;0),C437=0,H437=0),"NEW",""))</f>
        <v>DROP</v>
      </c>
    </row>
    <row r="438" customFormat="false" ht="15" hidden="false" customHeight="false" outlineLevel="0" collapsed="false">
      <c r="A438" s="7" t="s">
        <v>1077</v>
      </c>
      <c r="B438" s="7" t="str">
        <f aca="false">IFERROR(INDEX('Source'!$C:$C,MATCH($A438,'Source'!$B:$B,0)),"")</f>
        <v>מגן ברך גנופיקס</v>
      </c>
      <c r="C438" s="8" t="n">
        <f aca="false">SUMIFS('Source'!$D:$D,'Source'!$A:$A,"114 - IL online",'Source'!$B:$B,$A438)</f>
        <v>0</v>
      </c>
      <c r="D438" s="8" t="n">
        <f aca="false">SUMIFS('Source'!$F:$F,'Source'!$A:$A,"114 - IL online",'Source'!$B:$B,$A438)</f>
        <v>1</v>
      </c>
      <c r="E438" s="8" t="n">
        <f aca="false">D438*$J$5</f>
        <v>1.26315789473684</v>
      </c>
      <c r="F438" s="8" t="n">
        <f aca="false">E438-C438</f>
        <v>1.26315789473684</v>
      </c>
      <c r="G438" s="9" t="str">
        <f aca="false">IF(AND(C438=0,E438=0),0,IF(C438=0,"New",(E438-C438)/C438))</f>
        <v>New</v>
      </c>
      <c r="H438" s="8" t="n">
        <f aca="false">SUMIFS('Source'!$E:$E,'Source'!$A:$A,"114 - IL online",'Source'!$B:$B,$A438)</f>
        <v>0</v>
      </c>
      <c r="I438" s="8" t="n">
        <f aca="false">SUMIFS('Source'!$G:$G,'Source'!$A:$A,"114 - IL online",'Source'!$B:$B,$A438)</f>
        <v>296.53</v>
      </c>
      <c r="J438" s="8" t="n">
        <f aca="false">I438*$J$5</f>
        <v>374.564210526316</v>
      </c>
      <c r="K438" s="8" t="n">
        <f aca="false">J438-H438</f>
        <v>374.564210526316</v>
      </c>
      <c r="L438" s="9" t="str">
        <f aca="false">IF(AND(H438=0,J438=0),0,IF(H438=0,"New",(J438-H438)/H438))</f>
        <v>New</v>
      </c>
      <c r="M438" s="7" t="str">
        <f aca="false">IF(AND(OR(C438&lt;&gt;0,H438&lt;&gt;0),D438=0,I438=0),"DROP",IF(AND(OR(D438&lt;&gt;0,I438&lt;&gt;0),C438=0,H438=0),"NEW",""))</f>
        <v>NEW</v>
      </c>
    </row>
    <row r="439" customFormat="false" ht="15" hidden="false" customHeight="false" outlineLevel="0" collapsed="false">
      <c r="A439" s="7" t="s">
        <v>1078</v>
      </c>
      <c r="B439" s="7" t="str">
        <f aca="false">IFERROR(INDEX('Source'!$C:$C,MATCH($A439,'Source'!$B:$B,0)),"")</f>
        <v>מגן ברך גנופיקס</v>
      </c>
      <c r="C439" s="8" t="n">
        <f aca="false">SUMIFS('Source'!$D:$D,'Source'!$A:$A,"114 - IL online",'Source'!$B:$B,$A439)</f>
        <v>1</v>
      </c>
      <c r="D439" s="8" t="n">
        <f aca="false">SUMIFS('Source'!$F:$F,'Source'!$A:$A,"114 - IL online",'Source'!$B:$B,$A439)</f>
        <v>0</v>
      </c>
      <c r="E439" s="8" t="n">
        <f aca="false">D439*$J$5</f>
        <v>0</v>
      </c>
      <c r="F439" s="8" t="n">
        <f aca="false">E439-C439</f>
        <v>-1</v>
      </c>
      <c r="G439" s="9" t="n">
        <f aca="false">IF(AND(C439=0,E439=0),0,IF(C439=0,"New",(E439-C439)/C439))</f>
        <v>-1</v>
      </c>
      <c r="H439" s="8" t="n">
        <f aca="false">SUMIFS('Source'!$E:$E,'Source'!$A:$A,"114 - IL online",'Source'!$B:$B,$A439)</f>
        <v>296.53</v>
      </c>
      <c r="I439" s="8" t="n">
        <f aca="false">SUMIFS('Source'!$G:$G,'Source'!$A:$A,"114 - IL online",'Source'!$B:$B,$A439)</f>
        <v>0</v>
      </c>
      <c r="J439" s="8" t="n">
        <f aca="false">I439*$J$5</f>
        <v>0</v>
      </c>
      <c r="K439" s="8" t="n">
        <f aca="false">J439-H439</f>
        <v>-296.53</v>
      </c>
      <c r="L439" s="9" t="n">
        <f aca="false">IF(AND(H439=0,J439=0),0,IF(H439=0,"New",(J439-H439)/H439))</f>
        <v>-1</v>
      </c>
      <c r="M439" s="7" t="str">
        <f aca="false">IF(AND(OR(C439&lt;&gt;0,H439&lt;&gt;0),D439=0,I439=0),"DROP",IF(AND(OR(D439&lt;&gt;0,I439&lt;&gt;0),C439=0,H439=0),"NEW",""))</f>
        <v>DROP</v>
      </c>
    </row>
    <row r="440" customFormat="false" ht="15" hidden="false" customHeight="false" outlineLevel="0" collapsed="false">
      <c r="A440" s="7" t="s">
        <v>292</v>
      </c>
      <c r="B440" s="7" t="str">
        <f aca="false">IFERROR(INDEX('Source'!$C:$C,MATCH($A440,'Source'!$B:$B,0)),"")</f>
        <v>חבק יד מתכוון</v>
      </c>
      <c r="C440" s="8" t="n">
        <f aca="false">SUMIFS('Source'!$D:$D,'Source'!$A:$A,"114 - IL online",'Source'!$B:$B,$A440)</f>
        <v>5</v>
      </c>
      <c r="D440" s="8" t="n">
        <f aca="false">SUMIFS('Source'!$F:$F,'Source'!$A:$A,"114 - IL online",'Source'!$B:$B,$A440)</f>
        <v>10</v>
      </c>
      <c r="E440" s="8" t="n">
        <f aca="false">D440*$J$5</f>
        <v>12.6315789473684</v>
      </c>
      <c r="F440" s="8" t="n">
        <f aca="false">E440-C440</f>
        <v>7.63157894736842</v>
      </c>
      <c r="G440" s="9" t="n">
        <f aca="false">IF(AND(C440=0,E440=0),0,IF(C440=0,"New",(E440-C440)/C440))</f>
        <v>1.52631578947368</v>
      </c>
      <c r="H440" s="8" t="n">
        <f aca="false">SUMIFS('Source'!$E:$E,'Source'!$A:$A,"114 - IL online",'Source'!$B:$B,$A440)</f>
        <v>295.88</v>
      </c>
      <c r="I440" s="8" t="n">
        <f aca="false">SUMIFS('Source'!$G:$G,'Source'!$A:$A,"114 - IL online",'Source'!$B:$B,$A440)</f>
        <v>591.78</v>
      </c>
      <c r="J440" s="8" t="n">
        <f aca="false">I440*$J$5</f>
        <v>747.511578947368</v>
      </c>
      <c r="K440" s="8" t="n">
        <f aca="false">J440-H440</f>
        <v>451.631578947368</v>
      </c>
      <c r="L440" s="9" t="n">
        <f aca="false">IF(AND(H440=0,J440=0),0,IF(H440=0,"New",(J440-H440)/H440))</f>
        <v>1.52640117259486</v>
      </c>
      <c r="M440" s="7" t="str">
        <f aca="false">IF(AND(OR(C440&lt;&gt;0,H440&lt;&gt;0),D440=0,I440=0),"DROP",IF(AND(OR(D440&lt;&gt;0,I440&lt;&gt;0),C440=0,H440=0),"NEW",""))</f>
        <v/>
      </c>
    </row>
    <row r="441" customFormat="false" ht="15" hidden="false" customHeight="false" outlineLevel="0" collapsed="false">
      <c r="A441" s="7" t="s">
        <v>460</v>
      </c>
      <c r="B441" s="7" t="str">
        <f aca="false">IFERROR(INDEX('Source'!$C:$C,MATCH($A441,'Source'!$B:$B,0)),"")</f>
        <v>מגן ברך מחמם</v>
      </c>
      <c r="C441" s="8" t="n">
        <f aca="false">SUMIFS('Source'!$D:$D,'Source'!$A:$A,"114 - IL online",'Source'!$B:$B,$A441)</f>
        <v>4</v>
      </c>
      <c r="D441" s="8" t="n">
        <f aca="false">SUMIFS('Source'!$F:$F,'Source'!$A:$A,"114 - IL online",'Source'!$B:$B,$A441)</f>
        <v>1</v>
      </c>
      <c r="E441" s="8" t="n">
        <f aca="false">D441*$J$5</f>
        <v>1.26315789473684</v>
      </c>
      <c r="F441" s="8" t="n">
        <f aca="false">E441-C441</f>
        <v>-2.73684210526316</v>
      </c>
      <c r="G441" s="9" t="n">
        <f aca="false">IF(AND(C441=0,E441=0),0,IF(C441=0,"New",(E441-C441)/C441))</f>
        <v>-0.68421052631579</v>
      </c>
      <c r="H441" s="8" t="n">
        <f aca="false">SUMIFS('Source'!$E:$E,'Source'!$A:$A,"114 - IL online",'Source'!$B:$B,$A441)</f>
        <v>394.47</v>
      </c>
      <c r="I441" s="8" t="n">
        <f aca="false">SUMIFS('Source'!$G:$G,'Source'!$A:$A,"114 - IL online",'Source'!$B:$B,$A441)</f>
        <v>102.46</v>
      </c>
      <c r="J441" s="8" t="n">
        <f aca="false">I441*$J$5</f>
        <v>129.423157894737</v>
      </c>
      <c r="K441" s="8" t="n">
        <f aca="false">J441-H441</f>
        <v>-265.046842105263</v>
      </c>
      <c r="L441" s="9" t="n">
        <f aca="false">IF(AND(H441=0,J441=0),0,IF(H441=0,"New",(J441-H441)/H441))</f>
        <v>-0.671906208597012</v>
      </c>
      <c r="M441" s="7" t="str">
        <f aca="false">IF(AND(OR(C441&lt;&gt;0,H441&lt;&gt;0),D441=0,I441=0),"DROP",IF(AND(OR(D441&lt;&gt;0,I441&lt;&gt;0),C441=0,H441=0),"NEW",""))</f>
        <v/>
      </c>
    </row>
    <row r="442" customFormat="false" ht="15" hidden="false" customHeight="false" outlineLevel="0" collapsed="false">
      <c r="A442" s="7" t="s">
        <v>191</v>
      </c>
      <c r="B442" s="7" t="str">
        <f aca="false">IFERROR(INDEX('Source'!$C:$C,MATCH($A442,'Source'!$B:$B,0)),"")</f>
        <v>מתלה יד-כיס</v>
      </c>
      <c r="C442" s="8" t="n">
        <f aca="false">SUMIFS('Source'!$D:$D,'Source'!$A:$A,"114 - IL online",'Source'!$B:$B,$A442)</f>
        <v>7</v>
      </c>
      <c r="D442" s="8" t="n">
        <f aca="false">SUMIFS('Source'!$F:$F,'Source'!$A:$A,"114 - IL online",'Source'!$B:$B,$A442)</f>
        <v>4</v>
      </c>
      <c r="E442" s="8" t="n">
        <f aca="false">D442*$J$5</f>
        <v>5.05263157894737</v>
      </c>
      <c r="F442" s="8" t="n">
        <f aca="false">E442-C442</f>
        <v>-1.94736842105263</v>
      </c>
      <c r="G442" s="9" t="n">
        <f aca="false">IF(AND(C442=0,E442=0),0,IF(C442=0,"New",(E442-C442)/C442))</f>
        <v>-0.278195488721805</v>
      </c>
      <c r="H442" s="8" t="n">
        <f aca="false">SUMIFS('Source'!$E:$E,'Source'!$A:$A,"114 - IL online",'Source'!$B:$B,$A442)</f>
        <v>701.85</v>
      </c>
      <c r="I442" s="8" t="n">
        <f aca="false">SUMIFS('Source'!$G:$G,'Source'!$A:$A,"114 - IL online",'Source'!$B:$B,$A442)</f>
        <v>409.84</v>
      </c>
      <c r="J442" s="8" t="n">
        <f aca="false">I442*$J$5</f>
        <v>517.692631578947</v>
      </c>
      <c r="K442" s="8" t="n">
        <f aca="false">J442-H442</f>
        <v>-184.157368421053</v>
      </c>
      <c r="L442" s="9" t="n">
        <f aca="false">IF(AND(H442=0,J442=0),0,IF(H442=0,"New",(J442-H442)/H442))</f>
        <v>-0.262388499566934</v>
      </c>
      <c r="M442" s="7" t="str">
        <f aca="false">IF(AND(OR(C442&lt;&gt;0,H442&lt;&gt;0),D442=0,I442=0),"DROP",IF(AND(OR(D442&lt;&gt;0,I442&lt;&gt;0),C442=0,H442=0),"NEW",""))</f>
        <v/>
      </c>
    </row>
    <row r="443" customFormat="false" ht="15" hidden="false" customHeight="false" outlineLevel="0" collapsed="false">
      <c r="A443" s="7" t="s">
        <v>217</v>
      </c>
      <c r="B443" s="7" t="str">
        <f aca="false">IFERROR(INDEX('Source'!$C:$C,MATCH($A443,'Source'!$B:$B,0)),"")</f>
        <v>מלח אמבט לכף הרגל</v>
      </c>
      <c r="C443" s="8" t="n">
        <f aca="false">SUMIFS('Source'!$D:$D,'Source'!$A:$A,"114 - IL online",'Source'!$B:$B,$A443)</f>
        <v>22</v>
      </c>
      <c r="D443" s="8" t="n">
        <f aca="false">SUMIFS('Source'!$F:$F,'Source'!$A:$A,"114 - IL online",'Source'!$B:$B,$A443)</f>
        <v>33</v>
      </c>
      <c r="E443" s="8" t="n">
        <f aca="false">D443*$J$5</f>
        <v>41.6842105263158</v>
      </c>
      <c r="F443" s="8" t="n">
        <f aca="false">E443-C443</f>
        <v>19.6842105263158</v>
      </c>
      <c r="G443" s="9" t="n">
        <f aca="false">IF(AND(C443=0,E443=0),0,IF(C443=0,"New",(E443-C443)/C443))</f>
        <v>0.894736842105263</v>
      </c>
      <c r="H443" s="8" t="n">
        <f aca="false">SUMIFS('Source'!$E:$E,'Source'!$A:$A,"114 - IL online",'Source'!$B:$B,$A443)</f>
        <v>521.57</v>
      </c>
      <c r="I443" s="8" t="n">
        <f aca="false">SUMIFS('Source'!$G:$G,'Source'!$A:$A,"114 - IL online",'Source'!$B:$B,$A443)</f>
        <v>813.42</v>
      </c>
      <c r="J443" s="8" t="n">
        <f aca="false">I443*$J$5</f>
        <v>1027.47789473684</v>
      </c>
      <c r="K443" s="8" t="n">
        <f aca="false">J443-H443</f>
        <v>505.907894736842</v>
      </c>
      <c r="L443" s="9" t="n">
        <f aca="false">IF(AND(H443=0,J443=0),0,IF(H443=0,"New",(J443-H443)/H443))</f>
        <v>0.969971230586195</v>
      </c>
      <c r="M443" s="7" t="str">
        <f aca="false">IF(AND(OR(C443&lt;&gt;0,H443&lt;&gt;0),D443=0,I443=0),"DROP",IF(AND(OR(D443&lt;&gt;0,I443&lt;&gt;0),C443=0,H443=0),"NEW",""))</f>
        <v/>
      </c>
    </row>
    <row r="444" customFormat="false" ht="15" hidden="false" customHeight="false" outlineLevel="0" collapsed="false">
      <c r="A444" s="7" t="s">
        <v>499</v>
      </c>
      <c r="B444" s="7" t="str">
        <f aca="false">IFERROR(INDEX('Source'!$C:$C,MATCH($A444,'Source'!$B:$B,0)),"")</f>
        <v>מגן קרסול+ עקב סגור+רצועות</v>
      </c>
      <c r="C444" s="8" t="n">
        <f aca="false">SUMIFS('Source'!$D:$D,'Source'!$A:$A,"114 - IL online",'Source'!$B:$B,$A444)</f>
        <v>7</v>
      </c>
      <c r="D444" s="8" t="n">
        <f aca="false">SUMIFS('Source'!$F:$F,'Source'!$A:$A,"114 - IL online",'Source'!$B:$B,$A444)</f>
        <v>9</v>
      </c>
      <c r="E444" s="8" t="n">
        <f aca="false">D444*$J$5</f>
        <v>11.3684210526316</v>
      </c>
      <c r="F444" s="8" t="n">
        <f aca="false">E444-C444</f>
        <v>4.36842105263158</v>
      </c>
      <c r="G444" s="9" t="n">
        <f aca="false">IF(AND(C444=0,E444=0),0,IF(C444=0,"New",(E444-C444)/C444))</f>
        <v>0.62406015037594</v>
      </c>
      <c r="H444" s="8" t="n">
        <f aca="false">SUMIFS('Source'!$E:$E,'Source'!$A:$A,"114 - IL online",'Source'!$B:$B,$A444)</f>
        <v>813.77</v>
      </c>
      <c r="I444" s="8" t="n">
        <f aca="false">SUMIFS('Source'!$G:$G,'Source'!$A:$A,"114 - IL online",'Source'!$B:$B,$A444)</f>
        <v>1105.2</v>
      </c>
      <c r="J444" s="8" t="n">
        <f aca="false">I444*$J$5</f>
        <v>1396.04210526316</v>
      </c>
      <c r="K444" s="8" t="n">
        <f aca="false">J444-H444</f>
        <v>582.272105263158</v>
      </c>
      <c r="L444" s="9" t="n">
        <f aca="false">IF(AND(H444=0,J444=0),0,IF(H444=0,"New",(J444-H444)/H444))</f>
        <v>0.715524171772317</v>
      </c>
      <c r="M444" s="7" t="str">
        <f aca="false">IF(AND(OR(C444&lt;&gt;0,H444&lt;&gt;0),D444=0,I444=0),"DROP",IF(AND(OR(D444&lt;&gt;0,I444&lt;&gt;0),C444=0,H444=0),"NEW",""))</f>
        <v/>
      </c>
    </row>
    <row r="445" customFormat="false" ht="15" hidden="false" customHeight="false" outlineLevel="0" collapsed="false">
      <c r="A445" s="7" t="s">
        <v>540</v>
      </c>
      <c r="B445" s="7" t="str">
        <f aca="false">IFERROR(INDEX('Source'!$C:$C,MATCH($A445,'Source'!$B:$B,0)),"")</f>
        <v>סופורטר</v>
      </c>
      <c r="C445" s="8" t="n">
        <f aca="false">SUMIFS('Source'!$D:$D,'Source'!$A:$A,"114 - IL online",'Source'!$B:$B,$A445)</f>
        <v>4</v>
      </c>
      <c r="D445" s="8" t="n">
        <f aca="false">SUMIFS('Source'!$F:$F,'Source'!$A:$A,"114 - IL online",'Source'!$B:$B,$A445)</f>
        <v>2</v>
      </c>
      <c r="E445" s="8" t="n">
        <f aca="false">D445*$J$5</f>
        <v>2.52631578947368</v>
      </c>
      <c r="F445" s="8" t="n">
        <f aca="false">E445-C445</f>
        <v>-1.47368421052632</v>
      </c>
      <c r="G445" s="9" t="n">
        <f aca="false">IF(AND(C445=0,E445=0),0,IF(C445=0,"New",(E445-C445)/C445))</f>
        <v>-0.368421052631579</v>
      </c>
      <c r="H445" s="8" t="n">
        <f aca="false">SUMIFS('Source'!$E:$E,'Source'!$A:$A,"114 - IL online",'Source'!$B:$B,$A445)</f>
        <v>594.59</v>
      </c>
      <c r="I445" s="8" t="n">
        <f aca="false">SUMIFS('Source'!$G:$G,'Source'!$A:$A,"114 - IL online",'Source'!$B:$B,$A445)</f>
        <v>304.92</v>
      </c>
      <c r="J445" s="8" t="n">
        <f aca="false">I445*$J$5</f>
        <v>385.162105263158</v>
      </c>
      <c r="K445" s="8" t="n">
        <f aca="false">J445-H445</f>
        <v>-209.427894736842</v>
      </c>
      <c r="L445" s="9" t="n">
        <f aca="false">IF(AND(H445=0,J445=0),0,IF(H445=0,"New",(J445-H445)/H445))</f>
        <v>-0.352222362866584</v>
      </c>
      <c r="M445" s="7" t="str">
        <f aca="false">IF(AND(OR(C445&lt;&gt;0,H445&lt;&gt;0),D445=0,I445=0),"DROP",IF(AND(OR(D445&lt;&gt;0,I445&lt;&gt;0),C445=0,H445=0),"NEW",""))</f>
        <v/>
      </c>
    </row>
    <row r="446" customFormat="false" ht="15" hidden="false" customHeight="false" outlineLevel="0" collapsed="false">
      <c r="A446" s="7" t="s">
        <v>276</v>
      </c>
      <c r="B446" s="7" t="str">
        <f aca="false">IFERROR(INDEX('Source'!$C:$C,MATCH($A446,'Source'!$B:$B,0)),"")</f>
        <v>תחבושת נצמדת צבע בז'</v>
      </c>
      <c r="C446" s="8" t="n">
        <f aca="false">SUMIFS('Source'!$D:$D,'Source'!$A:$A,"114 - IL online",'Source'!$B:$B,$A446)</f>
        <v>26</v>
      </c>
      <c r="D446" s="8" t="n">
        <f aca="false">SUMIFS('Source'!$F:$F,'Source'!$A:$A,"114 - IL online",'Source'!$B:$B,$A446)</f>
        <v>37</v>
      </c>
      <c r="E446" s="8" t="n">
        <f aca="false">D446*$J$5</f>
        <v>46.7368421052632</v>
      </c>
      <c r="F446" s="8" t="n">
        <f aca="false">E446-C446</f>
        <v>20.7368421052632</v>
      </c>
      <c r="G446" s="9" t="n">
        <f aca="false">IF(AND(C446=0,E446=0),0,IF(C446=0,"New",(E446-C446)/C446))</f>
        <v>0.797570850202429</v>
      </c>
      <c r="H446" s="8" t="n">
        <f aca="false">SUMIFS('Source'!$E:$E,'Source'!$A:$A,"114 - IL online",'Source'!$B:$B,$A446)</f>
        <v>496.32</v>
      </c>
      <c r="I446" s="8" t="n">
        <f aca="false">SUMIFS('Source'!$G:$G,'Source'!$A:$A,"114 - IL online",'Source'!$B:$B,$A446)</f>
        <v>784.61</v>
      </c>
      <c r="J446" s="8" t="n">
        <f aca="false">I446*$J$5</f>
        <v>991.086315789474</v>
      </c>
      <c r="K446" s="8" t="n">
        <f aca="false">J446-H446</f>
        <v>494.766315789474</v>
      </c>
      <c r="L446" s="9" t="n">
        <f aca="false">IF(AND(H446=0,J446=0),0,IF(H446=0,"New",(J446-H446)/H446))</f>
        <v>0.996869591774407</v>
      </c>
      <c r="M446" s="7" t="str">
        <f aca="false">IF(AND(OR(C446&lt;&gt;0,H446&lt;&gt;0),D446=0,I446=0),"DROP",IF(AND(OR(D446&lt;&gt;0,I446&lt;&gt;0),C446=0,H446=0),"NEW",""))</f>
        <v/>
      </c>
    </row>
    <row r="447" customFormat="false" ht="15" hidden="false" customHeight="false" outlineLevel="0" collapsed="false">
      <c r="A447" s="7" t="s">
        <v>1079</v>
      </c>
      <c r="B447" s="7" t="str">
        <f aca="false">IFERROR(INDEX('Source'!$C:$C,MATCH($A447,'Source'!$B:$B,0)),"")</f>
        <v>חגורת שבר שחור</v>
      </c>
      <c r="C447" s="8" t="n">
        <f aca="false">SUMIFS('Source'!$D:$D,'Source'!$A:$A,"114 - IL online",'Source'!$B:$B,$A447)</f>
        <v>0</v>
      </c>
      <c r="D447" s="8" t="n">
        <f aca="false">SUMIFS('Source'!$F:$F,'Source'!$A:$A,"114 - IL online",'Source'!$B:$B,$A447)</f>
        <v>1</v>
      </c>
      <c r="E447" s="8" t="n">
        <f aca="false">D447*$J$5</f>
        <v>1.26315789473684</v>
      </c>
      <c r="F447" s="8" t="n">
        <f aca="false">E447-C447</f>
        <v>1.26315789473684</v>
      </c>
      <c r="G447" s="9" t="str">
        <f aca="false">IF(AND(C447=0,E447=0),0,IF(C447=0,"New",(E447-C447)/C447))</f>
        <v>New</v>
      </c>
      <c r="H447" s="8" t="n">
        <f aca="false">SUMIFS('Source'!$E:$E,'Source'!$A:$A,"114 - IL online",'Source'!$B:$B,$A447)</f>
        <v>0</v>
      </c>
      <c r="I447" s="8" t="n">
        <f aca="false">SUMIFS('Source'!$G:$G,'Source'!$A:$A,"114 - IL online",'Source'!$B:$B,$A447)</f>
        <v>288.07</v>
      </c>
      <c r="J447" s="8" t="n">
        <f aca="false">I447*$J$5</f>
        <v>363.877894736842</v>
      </c>
      <c r="K447" s="8" t="n">
        <f aca="false">J447-H447</f>
        <v>363.877894736842</v>
      </c>
      <c r="L447" s="9" t="str">
        <f aca="false">IF(AND(H447=0,J447=0),0,IF(H447=0,"New",(J447-H447)/H447))</f>
        <v>New</v>
      </c>
      <c r="M447" s="7" t="str">
        <f aca="false">IF(AND(OR(C447&lt;&gt;0,H447&lt;&gt;0),D447=0,I447=0),"DROP",IF(AND(OR(D447&lt;&gt;0,I447&lt;&gt;0),C447=0,H447=0),"NEW",""))</f>
        <v>NEW</v>
      </c>
    </row>
    <row r="448" customFormat="false" ht="15" hidden="false" customHeight="false" outlineLevel="0" collapsed="false">
      <c r="A448" s="7" t="s">
        <v>617</v>
      </c>
      <c r="B448" s="7" t="str">
        <f aca="false">IFERROR(INDEX('Source'!$C:$C,MATCH($A448,'Source'!$B:$B,0)),"")</f>
        <v>חגורה למנותחי בית החזה</v>
      </c>
      <c r="C448" s="8" t="n">
        <f aca="false">SUMIFS('Source'!$D:$D,'Source'!$A:$A,"114 - IL online",'Source'!$B:$B,$A448)</f>
        <v>0</v>
      </c>
      <c r="D448" s="8" t="n">
        <f aca="false">SUMIFS('Source'!$F:$F,'Source'!$A:$A,"114 - IL online",'Source'!$B:$B,$A448)</f>
        <v>1</v>
      </c>
      <c r="E448" s="8" t="n">
        <f aca="false">D448*$J$5</f>
        <v>1.26315789473684</v>
      </c>
      <c r="F448" s="8" t="n">
        <f aca="false">E448-C448</f>
        <v>1.26315789473684</v>
      </c>
      <c r="G448" s="9" t="str">
        <f aca="false">IF(AND(C448=0,E448=0),0,IF(C448=0,"New",(E448-C448)/C448))</f>
        <v>New</v>
      </c>
      <c r="H448" s="8" t="n">
        <f aca="false">SUMIFS('Source'!$E:$E,'Source'!$A:$A,"114 - IL online",'Source'!$B:$B,$A448)</f>
        <v>0</v>
      </c>
      <c r="I448" s="8" t="n">
        <f aca="false">SUMIFS('Source'!$G:$G,'Source'!$A:$A,"114 - IL online",'Source'!$B:$B,$A448)</f>
        <v>283.81</v>
      </c>
      <c r="J448" s="8" t="n">
        <f aca="false">I448*$J$5</f>
        <v>358.496842105263</v>
      </c>
      <c r="K448" s="8" t="n">
        <f aca="false">J448-H448</f>
        <v>358.496842105263</v>
      </c>
      <c r="L448" s="9" t="str">
        <f aca="false">IF(AND(H448=0,J448=0),0,IF(H448=0,"New",(J448-H448)/H448))</f>
        <v>New</v>
      </c>
      <c r="M448" s="7" t="str">
        <f aca="false">IF(AND(OR(C448&lt;&gt;0,H448&lt;&gt;0),D448=0,I448=0),"DROP",IF(AND(OR(D448&lt;&gt;0,I448&lt;&gt;0),C448=0,H448=0),"NEW",""))</f>
        <v>NEW</v>
      </c>
    </row>
    <row r="449" customFormat="false" ht="15" hidden="false" customHeight="false" outlineLevel="0" collapsed="false">
      <c r="A449" s="7" t="s">
        <v>1080</v>
      </c>
      <c r="B449" s="7" t="str">
        <f aca="false">IFERROR(INDEX('Source'!$C:$C,MATCH($A449,'Source'!$B:$B,0)),"")</f>
        <v>חגורה לשבר טבור</v>
      </c>
      <c r="C449" s="8" t="n">
        <f aca="false">SUMIFS('Source'!$D:$D,'Source'!$A:$A,"114 - IL online",'Source'!$B:$B,$A449)</f>
        <v>0</v>
      </c>
      <c r="D449" s="8" t="n">
        <f aca="false">SUMIFS('Source'!$F:$F,'Source'!$A:$A,"114 - IL online",'Source'!$B:$B,$A449)</f>
        <v>1</v>
      </c>
      <c r="E449" s="8" t="n">
        <f aca="false">D449*$J$5</f>
        <v>1.26315789473684</v>
      </c>
      <c r="F449" s="8" t="n">
        <f aca="false">E449-C449</f>
        <v>1.26315789473684</v>
      </c>
      <c r="G449" s="9" t="str">
        <f aca="false">IF(AND(C449=0,E449=0),0,IF(C449=0,"New",(E449-C449)/C449))</f>
        <v>New</v>
      </c>
      <c r="H449" s="8" t="n">
        <f aca="false">SUMIFS('Source'!$E:$E,'Source'!$A:$A,"114 - IL online",'Source'!$B:$B,$A449)</f>
        <v>0</v>
      </c>
      <c r="I449" s="8" t="n">
        <f aca="false">SUMIFS('Source'!$G:$G,'Source'!$A:$A,"114 - IL online",'Source'!$B:$B,$A449)</f>
        <v>283.81</v>
      </c>
      <c r="J449" s="8" t="n">
        <f aca="false">I449*$J$5</f>
        <v>358.496842105263</v>
      </c>
      <c r="K449" s="8" t="n">
        <f aca="false">J449-H449</f>
        <v>358.496842105263</v>
      </c>
      <c r="L449" s="9" t="str">
        <f aca="false">IF(AND(H449=0,J449=0),0,IF(H449=0,"New",(J449-H449)/H449))</f>
        <v>New</v>
      </c>
      <c r="M449" s="7" t="str">
        <f aca="false">IF(AND(OR(C449&lt;&gt;0,H449&lt;&gt;0),D449=0,I449=0),"DROP",IF(AND(OR(D449&lt;&gt;0,I449&lt;&gt;0),C449=0,H449=0),"NEW",""))</f>
        <v>NEW</v>
      </c>
    </row>
    <row r="450" customFormat="false" ht="15" hidden="false" customHeight="false" outlineLevel="0" collapsed="false">
      <c r="A450" s="7" t="s">
        <v>938</v>
      </c>
      <c r="B450" s="7" t="str">
        <f aca="false">IFERROR(INDEX('Source'!$C:$C,MATCH($A450,'Source'!$B:$B,0)),"")</f>
        <v>צווארון ספוג</v>
      </c>
      <c r="C450" s="8" t="n">
        <f aca="false">SUMIFS('Source'!$D:$D,'Source'!$A:$A,"114 - IL online",'Source'!$B:$B,$A450)</f>
        <v>3</v>
      </c>
      <c r="D450" s="8" t="n">
        <f aca="false">SUMIFS('Source'!$F:$F,'Source'!$A:$A,"114 - IL online",'Source'!$B:$B,$A450)</f>
        <v>6</v>
      </c>
      <c r="E450" s="8" t="n">
        <f aca="false">D450*$J$5</f>
        <v>7.57894736842105</v>
      </c>
      <c r="F450" s="8" t="n">
        <f aca="false">E450-C450</f>
        <v>4.57894736842105</v>
      </c>
      <c r="G450" s="9" t="n">
        <f aca="false">IF(AND(C450=0,E450=0),0,IF(C450=0,"New",(E450-C450)/C450))</f>
        <v>1.52631578947368</v>
      </c>
      <c r="H450" s="8" t="n">
        <f aca="false">SUMIFS('Source'!$E:$E,'Source'!$A:$A,"114 - IL online",'Source'!$B:$B,$A450)</f>
        <v>255.79</v>
      </c>
      <c r="I450" s="8" t="n">
        <f aca="false">SUMIFS('Source'!$G:$G,'Source'!$A:$A,"114 - IL online",'Source'!$B:$B,$A450)</f>
        <v>538.49</v>
      </c>
      <c r="J450" s="8" t="n">
        <f aca="false">I450*$J$5</f>
        <v>680.197894736842</v>
      </c>
      <c r="K450" s="8" t="n">
        <f aca="false">J450-H450</f>
        <v>424.407894736842</v>
      </c>
      <c r="L450" s="9" t="n">
        <f aca="false">IF(AND(H450=0,J450=0),0,IF(H450=0,"New",(J450-H450)/H450))</f>
        <v>1.65920440492921</v>
      </c>
      <c r="M450" s="7" t="str">
        <f aca="false">IF(AND(OR(C450&lt;&gt;0,H450&lt;&gt;0),D450=0,I450=0),"DROP",IF(AND(OR(D450&lt;&gt;0,I450&lt;&gt;0),C450=0,H450=0),"NEW",""))</f>
        <v/>
      </c>
    </row>
    <row r="451" customFormat="false" ht="15" hidden="false" customHeight="false" outlineLevel="0" collapsed="false">
      <c r="A451" s="7" t="s">
        <v>550</v>
      </c>
      <c r="B451" s="7" t="str">
        <f aca="false">IFERROR(INDEX('Source'!$C:$C,MATCH($A451,'Source'!$B:$B,0)),"")</f>
        <v>מגן מרפק + סיליקון</v>
      </c>
      <c r="C451" s="8" t="n">
        <f aca="false">SUMIFS('Source'!$D:$D,'Source'!$A:$A,"114 - IL online",'Source'!$B:$B,$A451)</f>
        <v>3</v>
      </c>
      <c r="D451" s="8" t="n">
        <f aca="false">SUMIFS('Source'!$F:$F,'Source'!$A:$A,"114 - IL online",'Source'!$B:$B,$A451)</f>
        <v>5</v>
      </c>
      <c r="E451" s="8" t="n">
        <f aca="false">D451*$J$5</f>
        <v>6.31578947368421</v>
      </c>
      <c r="F451" s="8" t="n">
        <f aca="false">E451-C451</f>
        <v>3.31578947368421</v>
      </c>
      <c r="G451" s="9" t="n">
        <f aca="false">IF(AND(C451=0,E451=0),0,IF(C451=0,"New",(E451-C451)/C451))</f>
        <v>1.10526315789474</v>
      </c>
      <c r="H451" s="8" t="n">
        <f aca="false">SUMIFS('Source'!$E:$E,'Source'!$A:$A,"114 - IL online",'Source'!$B:$B,$A451)</f>
        <v>718.73</v>
      </c>
      <c r="I451" s="8" t="n">
        <f aca="false">SUMIFS('Source'!$G:$G,'Source'!$A:$A,"114 - IL online",'Source'!$B:$B,$A451)</f>
        <v>1001.11</v>
      </c>
      <c r="J451" s="8" t="n">
        <f aca="false">I451*$J$5</f>
        <v>1264.56</v>
      </c>
      <c r="K451" s="8" t="n">
        <f aca="false">J451-H451</f>
        <v>545.83</v>
      </c>
      <c r="L451" s="9" t="n">
        <f aca="false">IF(AND(H451=0,J451=0),0,IF(H451=0,"New",(J451-H451)/H451))</f>
        <v>0.759436784327912</v>
      </c>
      <c r="M451" s="7" t="str">
        <f aca="false">IF(AND(OR(C451&lt;&gt;0,H451&lt;&gt;0),D451=0,I451=0),"DROP",IF(AND(OR(D451&lt;&gt;0,I451&lt;&gt;0),C451=0,H451=0),"NEW",""))</f>
        <v/>
      </c>
    </row>
    <row r="452" customFormat="false" ht="15" hidden="false" customHeight="false" outlineLevel="0" collapsed="false">
      <c r="A452" s="7" t="s">
        <v>328</v>
      </c>
      <c r="B452" s="7" t="str">
        <f aca="false">IFERROR(INDEX('Source'!$C:$C,MATCH($A452,'Source'!$B:$B,0)),"")</f>
        <v>מישר כתפיים</v>
      </c>
      <c r="C452" s="8" t="n">
        <f aca="false">SUMIFS('Source'!$D:$D,'Source'!$A:$A,"114 - IL online",'Source'!$B:$B,$A452)</f>
        <v>4</v>
      </c>
      <c r="D452" s="8" t="n">
        <f aca="false">SUMIFS('Source'!$F:$F,'Source'!$A:$A,"114 - IL online",'Source'!$B:$B,$A452)</f>
        <v>3</v>
      </c>
      <c r="E452" s="8" t="n">
        <f aca="false">D452*$J$5</f>
        <v>3.78947368421053</v>
      </c>
      <c r="F452" s="8" t="n">
        <f aca="false">E452-C452</f>
        <v>-0.210526315789474</v>
      </c>
      <c r="G452" s="9" t="n">
        <f aca="false">IF(AND(C452=0,E452=0),0,IF(C452=0,"New",(E452-C452)/C452))</f>
        <v>-0.0526315789473685</v>
      </c>
      <c r="H452" s="8" t="n">
        <f aca="false">SUMIFS('Source'!$E:$E,'Source'!$A:$A,"114 - IL online",'Source'!$B:$B,$A452)</f>
        <v>1126.81</v>
      </c>
      <c r="I452" s="8" t="n">
        <f aca="false">SUMIFS('Source'!$G:$G,'Source'!$A:$A,"114 - IL online",'Source'!$B:$B,$A452)</f>
        <v>845.1</v>
      </c>
      <c r="J452" s="8" t="n">
        <f aca="false">I452*$J$5</f>
        <v>1067.49473684211</v>
      </c>
      <c r="K452" s="8" t="n">
        <f aca="false">J452-H452</f>
        <v>-59.3152631578948</v>
      </c>
      <c r="L452" s="9" t="n">
        <f aca="false">IF(AND(H452=0,J452=0),0,IF(H452=0,"New",(J452-H452)/H452))</f>
        <v>-0.0526399864732252</v>
      </c>
      <c r="M452" s="7" t="str">
        <f aca="false">IF(AND(OR(C452&lt;&gt;0,H452&lt;&gt;0),D452=0,I452=0),"DROP",IF(AND(OR(D452&lt;&gt;0,I452&lt;&gt;0),C452=0,H452=0),"NEW",""))</f>
        <v/>
      </c>
    </row>
    <row r="453" customFormat="false" ht="15" hidden="false" customHeight="false" outlineLevel="0" collapsed="false">
      <c r="A453" s="7" t="s">
        <v>363</v>
      </c>
      <c r="B453" s="7" t="str">
        <f aca="false">IFERROR(INDEX('Source'!$C:$C,MATCH($A453,'Source'!$B:$B,0)),"")</f>
        <v>רפידת מגבת כותנה</v>
      </c>
      <c r="C453" s="8" t="n">
        <f aca="false">SUMIFS('Source'!$D:$D,'Source'!$A:$A,"114 - IL online",'Source'!$B:$B,$A453)</f>
        <v>27</v>
      </c>
      <c r="D453" s="8" t="n">
        <f aca="false">SUMIFS('Source'!$F:$F,'Source'!$A:$A,"114 - IL online",'Source'!$B:$B,$A453)</f>
        <v>23</v>
      </c>
      <c r="E453" s="8" t="n">
        <f aca="false">D453*$J$5</f>
        <v>29.0526315789474</v>
      </c>
      <c r="F453" s="8" t="n">
        <f aca="false">E453-C453</f>
        <v>2.05263157894737</v>
      </c>
      <c r="G453" s="9" t="n">
        <f aca="false">IF(AND(C453=0,E453=0),0,IF(C453=0,"New",(E453-C453)/C453))</f>
        <v>0.0760233918128654</v>
      </c>
      <c r="H453" s="8" t="n">
        <f aca="false">SUMIFS('Source'!$E:$E,'Source'!$A:$A,"114 - IL online",'Source'!$B:$B,$A453)</f>
        <v>602.49</v>
      </c>
      <c r="I453" s="8" t="n">
        <f aca="false">SUMIFS('Source'!$G:$G,'Source'!$A:$A,"114 - IL online",'Source'!$B:$B,$A453)</f>
        <v>320.88</v>
      </c>
      <c r="J453" s="8" t="n">
        <f aca="false">I453*$J$5</f>
        <v>405.322105263158</v>
      </c>
      <c r="K453" s="8" t="n">
        <f aca="false">J453-H453</f>
        <v>-197.167894736842</v>
      </c>
      <c r="L453" s="9" t="n">
        <f aca="false">IF(AND(H453=0,J453=0),0,IF(H453=0,"New",(J453-H453)/H453))</f>
        <v>-0.327255049439563</v>
      </c>
      <c r="M453" s="7" t="str">
        <f aca="false">IF(AND(OR(C453&lt;&gt;0,H453&lt;&gt;0),D453=0,I453=0),"DROP",IF(AND(OR(D453&lt;&gt;0,I453&lt;&gt;0),C453=0,H453=0),"NEW",""))</f>
        <v/>
      </c>
    </row>
    <row r="454" customFormat="false" ht="15" hidden="false" customHeight="false" outlineLevel="0" collapsed="false">
      <c r="A454" s="7" t="s">
        <v>149</v>
      </c>
      <c r="B454" s="7" t="str">
        <f aca="false">IFERROR(INDEX('Source'!$C:$C,MATCH($A454,'Source'!$B:$B,0)),"")</f>
        <v>מגן קרסול סגור</v>
      </c>
      <c r="C454" s="8" t="n">
        <f aca="false">SUMIFS('Source'!$D:$D,'Source'!$A:$A,"114 - IL online",'Source'!$B:$B,$A454)</f>
        <v>5</v>
      </c>
      <c r="D454" s="8" t="n">
        <f aca="false">SUMIFS('Source'!$F:$F,'Source'!$A:$A,"114 - IL online",'Source'!$B:$B,$A454)</f>
        <v>1</v>
      </c>
      <c r="E454" s="8" t="n">
        <f aca="false">D454*$J$5</f>
        <v>1.26315789473684</v>
      </c>
      <c r="F454" s="8" t="n">
        <f aca="false">E454-C454</f>
        <v>-3.73684210526316</v>
      </c>
      <c r="G454" s="9" t="n">
        <f aca="false">IF(AND(C454=0,E454=0),0,IF(C454=0,"New",(E454-C454)/C454))</f>
        <v>-0.747368421052632</v>
      </c>
      <c r="H454" s="8" t="n">
        <f aca="false">SUMIFS('Source'!$E:$E,'Source'!$A:$A,"114 - IL online",'Source'!$B:$B,$A454)</f>
        <v>359.81</v>
      </c>
      <c r="I454" s="8" t="n">
        <f aca="false">SUMIFS('Source'!$G:$G,'Source'!$A:$A,"114 - IL online",'Source'!$B:$B,$A454)</f>
        <v>84.66</v>
      </c>
      <c r="J454" s="8" t="n">
        <f aca="false">I454*$J$5</f>
        <v>106.938947368421</v>
      </c>
      <c r="K454" s="8" t="n">
        <f aca="false">J454-H454</f>
        <v>-252.871052631579</v>
      </c>
      <c r="L454" s="9" t="n">
        <f aca="false">IF(AND(H454=0,J454=0),0,IF(H454=0,"New",(J454-H454)/H454))</f>
        <v>-0.702790507855754</v>
      </c>
      <c r="M454" s="7" t="str">
        <f aca="false">IF(AND(OR(C454&lt;&gt;0,H454&lt;&gt;0),D454=0,I454=0),"DROP",IF(AND(OR(D454&lt;&gt;0,I454&lt;&gt;0),C454=0,H454=0),"NEW",""))</f>
        <v/>
      </c>
    </row>
    <row r="455" customFormat="false" ht="15" hidden="false" customHeight="false" outlineLevel="0" collapsed="false">
      <c r="A455" s="7" t="s">
        <v>482</v>
      </c>
      <c r="B455" s="7" t="str">
        <f aca="false">IFERROR(INDEX('Source'!$C:$C,MATCH($A455,'Source'!$B:$B,0)),"")</f>
        <v>ח.בטן 25 ס'מ</v>
      </c>
      <c r="C455" s="8" t="n">
        <f aca="false">SUMIFS('Source'!$D:$D,'Source'!$A:$A,"114 - IL online",'Source'!$B:$B,$A455)</f>
        <v>4</v>
      </c>
      <c r="D455" s="8" t="n">
        <f aca="false">SUMIFS('Source'!$F:$F,'Source'!$A:$A,"114 - IL online",'Source'!$B:$B,$A455)</f>
        <v>5</v>
      </c>
      <c r="E455" s="8" t="n">
        <f aca="false">D455*$J$5</f>
        <v>6.31578947368421</v>
      </c>
      <c r="F455" s="8" t="n">
        <f aca="false">E455-C455</f>
        <v>2.31578947368421</v>
      </c>
      <c r="G455" s="9" t="n">
        <f aca="false">IF(AND(C455=0,E455=0),0,IF(C455=0,"New",(E455-C455)/C455))</f>
        <v>0.578947368421053</v>
      </c>
      <c r="H455" s="8" t="n">
        <f aca="false">SUMIFS('Source'!$E:$E,'Source'!$A:$A,"114 - IL online",'Source'!$B:$B,$A455)</f>
        <v>705.15</v>
      </c>
      <c r="I455" s="8" t="n">
        <f aca="false">SUMIFS('Source'!$G:$G,'Source'!$A:$A,"114 - IL online",'Source'!$B:$B,$A455)</f>
        <v>975.44</v>
      </c>
      <c r="J455" s="8" t="n">
        <f aca="false">I455*$J$5</f>
        <v>1232.13473684211</v>
      </c>
      <c r="K455" s="8" t="n">
        <f aca="false">J455-H455</f>
        <v>526.984736842105</v>
      </c>
      <c r="L455" s="9" t="n">
        <f aca="false">IF(AND(H455=0,J455=0),0,IF(H455=0,"New",(J455-H455)/H455))</f>
        <v>0.747337072739283</v>
      </c>
      <c r="M455" s="7" t="str">
        <f aca="false">IF(AND(OR(C455&lt;&gt;0,H455&lt;&gt;0),D455=0,I455=0),"DROP",IF(AND(OR(D455&lt;&gt;0,I455&lt;&gt;0),C455=0,H455=0),"NEW",""))</f>
        <v/>
      </c>
    </row>
    <row r="456" customFormat="false" ht="15" hidden="false" customHeight="false" outlineLevel="0" collapsed="false">
      <c r="A456" s="7" t="s">
        <v>382</v>
      </c>
      <c r="B456" s="7" t="str">
        <f aca="false">IFERROR(INDEX('Source'!$C:$C,MATCH($A456,'Source'!$B:$B,0)),"")</f>
        <v>מ.ברךגנוסיל+כ .</v>
      </c>
      <c r="C456" s="8" t="n">
        <f aca="false">SUMIFS('Source'!$D:$D,'Source'!$A:$A,"114 - IL online",'Source'!$B:$B,$A456)</f>
        <v>1</v>
      </c>
      <c r="D456" s="8" t="n">
        <f aca="false">SUMIFS('Source'!$F:$F,'Source'!$A:$A,"114 - IL online",'Source'!$B:$B,$A456)</f>
        <v>0</v>
      </c>
      <c r="E456" s="8" t="n">
        <f aca="false">D456*$J$5</f>
        <v>0</v>
      </c>
      <c r="F456" s="8" t="n">
        <f aca="false">E456-C456</f>
        <v>-1</v>
      </c>
      <c r="G456" s="9" t="n">
        <f aca="false">IF(AND(C456=0,E456=0),0,IF(C456=0,"New",(E456-C456)/C456))</f>
        <v>-1</v>
      </c>
      <c r="H456" s="8" t="n">
        <f aca="false">SUMIFS('Source'!$E:$E,'Source'!$A:$A,"114 - IL online",'Source'!$B:$B,$A456)</f>
        <v>269.33</v>
      </c>
      <c r="I456" s="8" t="n">
        <f aca="false">SUMIFS('Source'!$G:$G,'Source'!$A:$A,"114 - IL online",'Source'!$B:$B,$A456)</f>
        <v>0</v>
      </c>
      <c r="J456" s="8" t="n">
        <f aca="false">I456*$J$5</f>
        <v>0</v>
      </c>
      <c r="K456" s="8" t="n">
        <f aca="false">J456-H456</f>
        <v>-269.33</v>
      </c>
      <c r="L456" s="9" t="n">
        <f aca="false">IF(AND(H456=0,J456=0),0,IF(H456=0,"New",(J456-H456)/H456))</f>
        <v>-1</v>
      </c>
      <c r="M456" s="7" t="str">
        <f aca="false">IF(AND(OR(C456&lt;&gt;0,H456&lt;&gt;0),D456=0,I456=0),"DROP",IF(AND(OR(D456&lt;&gt;0,I456&lt;&gt;0),C456=0,H456=0),"NEW",""))</f>
        <v>DROP</v>
      </c>
    </row>
    <row r="457" customFormat="false" ht="15" hidden="false" customHeight="false" outlineLevel="0" collapsed="false">
      <c r="A457" s="7" t="s">
        <v>553</v>
      </c>
      <c r="B457" s="7" t="str">
        <f aca="false">IFERROR(INDEX('Source'!$C:$C,MATCH($A457,'Source'!$B:$B,0)),"")</f>
        <v>חגורת צלעות לאשה</v>
      </c>
      <c r="C457" s="8" t="n">
        <f aca="false">SUMIFS('Source'!$D:$D,'Source'!$A:$A,"114 - IL online",'Source'!$B:$B,$A457)</f>
        <v>2</v>
      </c>
      <c r="D457" s="8" t="n">
        <f aca="false">SUMIFS('Source'!$F:$F,'Source'!$A:$A,"114 - IL online",'Source'!$B:$B,$A457)</f>
        <v>1</v>
      </c>
      <c r="E457" s="8" t="n">
        <f aca="false">D457*$J$5</f>
        <v>1.26315789473684</v>
      </c>
      <c r="F457" s="8" t="n">
        <f aca="false">E457-C457</f>
        <v>-0.736842105263158</v>
      </c>
      <c r="G457" s="9" t="n">
        <f aca="false">IF(AND(C457=0,E457=0),0,IF(C457=0,"New",(E457-C457)/C457))</f>
        <v>-0.368421052631579</v>
      </c>
      <c r="H457" s="8" t="n">
        <f aca="false">SUMIFS('Source'!$E:$E,'Source'!$A:$A,"114 - IL online",'Source'!$B:$B,$A457)</f>
        <v>493.9</v>
      </c>
      <c r="I457" s="8" t="n">
        <f aca="false">SUMIFS('Source'!$G:$G,'Source'!$A:$A,"114 - IL online",'Source'!$B:$B,$A457)</f>
        <v>228.74</v>
      </c>
      <c r="J457" s="8" t="n">
        <f aca="false">I457*$J$5</f>
        <v>288.934736842105</v>
      </c>
      <c r="K457" s="8" t="n">
        <f aca="false">J457-H457</f>
        <v>-204.965263157895</v>
      </c>
      <c r="L457" s="9" t="n">
        <f aca="false">IF(AND(H457=0,J457=0),0,IF(H457=0,"New",(J457-H457)/H457))</f>
        <v>-0.414993446361398</v>
      </c>
      <c r="M457" s="7" t="str">
        <f aca="false">IF(AND(OR(C457&lt;&gt;0,H457&lt;&gt;0),D457=0,I457=0),"DROP",IF(AND(OR(D457&lt;&gt;0,I457&lt;&gt;0),C457=0,H457=0),"NEW",""))</f>
        <v/>
      </c>
    </row>
    <row r="458" customFormat="false" ht="15" hidden="false" customHeight="false" outlineLevel="0" collapsed="false">
      <c r="A458" s="7" t="s">
        <v>772</v>
      </c>
      <c r="B458" s="7" t="str">
        <f aca="false">IFERROR(INDEX('Source'!$C:$C,MATCH($A458,'Source'!$B:$B,0)),"")</f>
        <v>חגורת בטן לנורבגיה</v>
      </c>
      <c r="C458" s="8" t="n">
        <f aca="false">SUMIFS('Source'!$D:$D,'Source'!$A:$A,"114 - IL online",'Source'!$B:$B,$A458)</f>
        <v>3</v>
      </c>
      <c r="D458" s="8" t="n">
        <f aca="false">SUMIFS('Source'!$F:$F,'Source'!$A:$A,"114 - IL online",'Source'!$B:$B,$A458)</f>
        <v>4</v>
      </c>
      <c r="E458" s="8" t="n">
        <f aca="false">D458*$J$5</f>
        <v>5.05263157894737</v>
      </c>
      <c r="F458" s="8" t="n">
        <f aca="false">E458-C458</f>
        <v>2.05263157894737</v>
      </c>
      <c r="G458" s="9" t="n">
        <f aca="false">IF(AND(C458=0,E458=0),0,IF(C458=0,"New",(E458-C458)/C458))</f>
        <v>0.684210526315789</v>
      </c>
      <c r="H458" s="8" t="n">
        <f aca="false">SUMIFS('Source'!$E:$E,'Source'!$A:$A,"114 - IL online",'Source'!$B:$B,$A458)</f>
        <v>1387.82</v>
      </c>
      <c r="I458" s="8" t="n">
        <f aca="false">SUMIFS('Source'!$G:$G,'Source'!$A:$A,"114 - IL online",'Source'!$B:$B,$A458)</f>
        <v>1652.48</v>
      </c>
      <c r="J458" s="8" t="n">
        <f aca="false">I458*$J$5</f>
        <v>2087.34315789474</v>
      </c>
      <c r="K458" s="8" t="n">
        <f aca="false">J458-H458</f>
        <v>699.523157894736</v>
      </c>
      <c r="L458" s="9" t="n">
        <f aca="false">IF(AND(H458=0,J458=0),0,IF(H458=0,"New",(J458-H458)/H458))</f>
        <v>0.504044586397902</v>
      </c>
      <c r="M458" s="7" t="str">
        <f aca="false">IF(AND(OR(C458&lt;&gt;0,H458&lt;&gt;0),D458=0,I458=0),"DROP",IF(AND(OR(D458&lt;&gt;0,I458&lt;&gt;0),C458=0,H458=0),"NEW",""))</f>
        <v/>
      </c>
    </row>
    <row r="459" customFormat="false" ht="15" hidden="false" customHeight="false" outlineLevel="0" collapsed="false">
      <c r="A459" s="7" t="s">
        <v>304</v>
      </c>
      <c r="B459" s="7" t="str">
        <f aca="false">IFERROR(INDEX('Source'!$C:$C,MATCH($A459,'Source'!$B:$B,0)),"")</f>
        <v>מכשיר להסרת עור</v>
      </c>
      <c r="C459" s="8" t="n">
        <f aca="false">SUMIFS('Source'!$D:$D,'Source'!$A:$A,"114 - IL online",'Source'!$B:$B,$A459)</f>
        <v>3</v>
      </c>
      <c r="D459" s="8" t="n">
        <f aca="false">SUMIFS('Source'!$F:$F,'Source'!$A:$A,"114 - IL online",'Source'!$B:$B,$A459)</f>
        <v>8</v>
      </c>
      <c r="E459" s="8" t="n">
        <f aca="false">D459*$J$5</f>
        <v>10.1052631578947</v>
      </c>
      <c r="F459" s="8" t="n">
        <f aca="false">E459-C459</f>
        <v>7.10526315789474</v>
      </c>
      <c r="G459" s="9" t="n">
        <f aca="false">IF(AND(C459=0,E459=0),0,IF(C459=0,"New",(E459-C459)/C459))</f>
        <v>2.36842105263158</v>
      </c>
      <c r="H459" s="8" t="n">
        <f aca="false">SUMIFS('Source'!$E:$E,'Source'!$A:$A,"114 - IL online",'Source'!$B:$B,$A459)</f>
        <v>149.27</v>
      </c>
      <c r="I459" s="8" t="n">
        <f aca="false">SUMIFS('Source'!$G:$G,'Source'!$A:$A,"114 - IL online",'Source'!$B:$B,$A459)</f>
        <v>410.46</v>
      </c>
      <c r="J459" s="8" t="n">
        <f aca="false">I459*$J$5</f>
        <v>518.475789473684</v>
      </c>
      <c r="K459" s="8" t="n">
        <f aca="false">J459-H459</f>
        <v>369.205789473684</v>
      </c>
      <c r="L459" s="9" t="n">
        <f aca="false">IF(AND(H459=0,J459=0),0,IF(H459=0,"New",(J459-H459)/H459))</f>
        <v>2.47340918787221</v>
      </c>
      <c r="M459" s="7" t="str">
        <f aca="false">IF(AND(OR(C459&lt;&gt;0,H459&lt;&gt;0),D459=0,I459=0),"DROP",IF(AND(OR(D459&lt;&gt;0,I459&lt;&gt;0),C459=0,H459=0),"NEW",""))</f>
        <v/>
      </c>
    </row>
    <row r="460" customFormat="false" ht="15" hidden="false" customHeight="false" outlineLevel="0" collapsed="false">
      <c r="A460" s="7" t="s">
        <v>1081</v>
      </c>
      <c r="B460" s="7" t="str">
        <f aca="false">IFERROR(INDEX('Source'!$C:$C,MATCH($A460,'Source'!$B:$B,0)),"")</f>
        <v>צווארון ספוג</v>
      </c>
      <c r="C460" s="8" t="n">
        <f aca="false">SUMIFS('Source'!$D:$D,'Source'!$A:$A,"114 - IL online",'Source'!$B:$B,$A460)</f>
        <v>0</v>
      </c>
      <c r="D460" s="8" t="n">
        <f aca="false">SUMIFS('Source'!$F:$F,'Source'!$A:$A,"114 - IL online",'Source'!$B:$B,$A460)</f>
        <v>3</v>
      </c>
      <c r="E460" s="8" t="n">
        <f aca="false">D460*$J$5</f>
        <v>3.78947368421053</v>
      </c>
      <c r="F460" s="8" t="n">
        <f aca="false">E460-C460</f>
        <v>3.78947368421053</v>
      </c>
      <c r="G460" s="9" t="str">
        <f aca="false">IF(AND(C460=0,E460=0),0,IF(C460=0,"New",(E460-C460)/C460))</f>
        <v>New</v>
      </c>
      <c r="H460" s="8" t="n">
        <f aca="false">SUMIFS('Source'!$E:$E,'Source'!$A:$A,"114 - IL online",'Source'!$B:$B,$A460)</f>
        <v>0</v>
      </c>
      <c r="I460" s="8" t="n">
        <f aca="false">SUMIFS('Source'!$G:$G,'Source'!$A:$A,"114 - IL online",'Source'!$B:$B,$A460)</f>
        <v>260.27</v>
      </c>
      <c r="J460" s="8" t="n">
        <f aca="false">I460*$J$5</f>
        <v>328.762105263158</v>
      </c>
      <c r="K460" s="8" t="n">
        <f aca="false">J460-H460</f>
        <v>328.762105263158</v>
      </c>
      <c r="L460" s="9" t="str">
        <f aca="false">IF(AND(H460=0,J460=0),0,IF(H460=0,"New",(J460-H460)/H460))</f>
        <v>New</v>
      </c>
      <c r="M460" s="7" t="str">
        <f aca="false">IF(AND(OR(C460&lt;&gt;0,H460&lt;&gt;0),D460=0,I460=0),"DROP",IF(AND(OR(D460&lt;&gt;0,I460&lt;&gt;0),C460=0,H460=0),"NEW",""))</f>
        <v>NEW</v>
      </c>
    </row>
    <row r="461" customFormat="false" ht="15" hidden="false" customHeight="false" outlineLevel="0" collapsed="false">
      <c r="A461" s="7" t="s">
        <v>200</v>
      </c>
      <c r="B461" s="7" t="str">
        <f aca="false">IFERROR(INDEX('Source'!$C:$C,MATCH($A461,'Source'!$B:$B,0)),"")</f>
        <v>צוארון ספוגי</v>
      </c>
      <c r="C461" s="8" t="n">
        <f aca="false">SUMIFS('Source'!$D:$D,'Source'!$A:$A,"114 - IL online",'Source'!$B:$B,$A461)</f>
        <v>2</v>
      </c>
      <c r="D461" s="8" t="n">
        <f aca="false">SUMIFS('Source'!$F:$F,'Source'!$A:$A,"114 - IL online",'Source'!$B:$B,$A461)</f>
        <v>5</v>
      </c>
      <c r="E461" s="8" t="n">
        <f aca="false">D461*$J$5</f>
        <v>6.31578947368421</v>
      </c>
      <c r="F461" s="8" t="n">
        <f aca="false">E461-C461</f>
        <v>4.31578947368421</v>
      </c>
      <c r="G461" s="9" t="n">
        <f aca="false">IF(AND(C461=0,E461=0),0,IF(C461=0,"New",(E461-C461)/C461))</f>
        <v>2.15789473684211</v>
      </c>
      <c r="H461" s="8" t="n">
        <f aca="false">SUMIFS('Source'!$E:$E,'Source'!$A:$A,"114 - IL online",'Source'!$B:$B,$A461)</f>
        <v>166.04</v>
      </c>
      <c r="I461" s="8" t="n">
        <f aca="false">SUMIFS('Source'!$G:$G,'Source'!$A:$A,"114 - IL online",'Source'!$B:$B,$A461)</f>
        <v>426.3</v>
      </c>
      <c r="J461" s="8" t="n">
        <f aca="false">I461*$J$5</f>
        <v>538.484210526316</v>
      </c>
      <c r="K461" s="8" t="n">
        <f aca="false">J461-H461</f>
        <v>372.444210526316</v>
      </c>
      <c r="L461" s="9" t="n">
        <f aca="false">IF(AND(H461=0,J461=0),0,IF(H461=0,"New",(J461-H461)/H461))</f>
        <v>2.24309931658827</v>
      </c>
      <c r="M461" s="7" t="str">
        <f aca="false">IF(AND(OR(C461&lt;&gt;0,H461&lt;&gt;0),D461=0,I461=0),"DROP",IF(AND(OR(D461&lt;&gt;0,I461&lt;&gt;0),C461=0,H461=0),"NEW",""))</f>
        <v/>
      </c>
    </row>
    <row r="462" customFormat="false" ht="15" hidden="false" customHeight="false" outlineLevel="0" collapsed="false">
      <c r="A462" s="7" t="s">
        <v>1082</v>
      </c>
      <c r="B462" s="7" t="str">
        <f aca="false">IFERROR(INDEX('Source'!$C:$C,MATCH($A462,'Source'!$B:$B,0)),"")</f>
        <v>חגורה מותנית צרה</v>
      </c>
      <c r="C462" s="8" t="n">
        <f aca="false">SUMIFS('Source'!$D:$D,'Source'!$A:$A,"114 - IL online",'Source'!$B:$B,$A462)</f>
        <v>2</v>
      </c>
      <c r="D462" s="8" t="n">
        <f aca="false">SUMIFS('Source'!$F:$F,'Source'!$A:$A,"114 - IL online",'Source'!$B:$B,$A462)</f>
        <v>1</v>
      </c>
      <c r="E462" s="8" t="n">
        <f aca="false">D462*$J$5</f>
        <v>1.26315789473684</v>
      </c>
      <c r="F462" s="8" t="n">
        <f aca="false">E462-C462</f>
        <v>-0.736842105263158</v>
      </c>
      <c r="G462" s="9" t="n">
        <f aca="false">IF(AND(C462=0,E462=0),0,IF(C462=0,"New",(E462-C462)/C462))</f>
        <v>-0.368421052631579</v>
      </c>
      <c r="H462" s="8" t="n">
        <f aca="false">SUMIFS('Source'!$E:$E,'Source'!$A:$A,"114 - IL online",'Source'!$B:$B,$A462)</f>
        <v>508.3</v>
      </c>
      <c r="I462" s="8" t="n">
        <f aca="false">SUMIFS('Source'!$G:$G,'Source'!$A:$A,"114 - IL online",'Source'!$B:$B,$A462)</f>
        <v>254.15</v>
      </c>
      <c r="J462" s="8" t="n">
        <f aca="false">I462*$J$5</f>
        <v>321.031578947368</v>
      </c>
      <c r="K462" s="8" t="n">
        <f aca="false">J462-H462</f>
        <v>-187.268421052632</v>
      </c>
      <c r="L462" s="9" t="n">
        <f aca="false">IF(AND(H462=0,J462=0),0,IF(H462=0,"New",(J462-H462)/H462))</f>
        <v>-0.368421052631579</v>
      </c>
      <c r="M462" s="7" t="str">
        <f aca="false">IF(AND(OR(C462&lt;&gt;0,H462&lt;&gt;0),D462=0,I462=0),"DROP",IF(AND(OR(D462&lt;&gt;0,I462&lt;&gt;0),C462=0,H462=0),"NEW",""))</f>
        <v/>
      </c>
    </row>
    <row r="463" customFormat="false" ht="15" hidden="false" customHeight="false" outlineLevel="0" collapsed="false">
      <c r="A463" s="7" t="s">
        <v>252</v>
      </c>
      <c r="B463" s="7" t="str">
        <f aca="false">IFERROR(INDEX('Source'!$C:$C,MATCH($A463,'Source'!$B:$B,0)),"")</f>
        <v>סד מאורך לאגודל</v>
      </c>
      <c r="C463" s="8" t="n">
        <f aca="false">SUMIFS('Source'!$D:$D,'Source'!$A:$A,"114 - IL online",'Source'!$B:$B,$A463)</f>
        <v>1</v>
      </c>
      <c r="D463" s="8" t="n">
        <f aca="false">SUMIFS('Source'!$F:$F,'Source'!$A:$A,"114 - IL online",'Source'!$B:$B,$A463)</f>
        <v>3</v>
      </c>
      <c r="E463" s="8" t="n">
        <f aca="false">D463*$J$5</f>
        <v>3.78947368421053</v>
      </c>
      <c r="F463" s="8" t="n">
        <f aca="false">E463-C463</f>
        <v>2.78947368421053</v>
      </c>
      <c r="G463" s="9" t="n">
        <f aca="false">IF(AND(C463=0,E463=0),0,IF(C463=0,"New",(E463-C463)/C463))</f>
        <v>2.78947368421053</v>
      </c>
      <c r="H463" s="8" t="n">
        <f aca="false">SUMIFS('Source'!$E:$E,'Source'!$A:$A,"114 - IL online",'Source'!$B:$B,$A463)</f>
        <v>127.03</v>
      </c>
      <c r="I463" s="8" t="n">
        <f aca="false">SUMIFS('Source'!$G:$G,'Source'!$A:$A,"114 - IL online",'Source'!$B:$B,$A463)</f>
        <v>381.1</v>
      </c>
      <c r="J463" s="8" t="n">
        <f aca="false">I463*$J$5</f>
        <v>481.389473684211</v>
      </c>
      <c r="K463" s="8" t="n">
        <f aca="false">J463-H463</f>
        <v>354.359473684211</v>
      </c>
      <c r="L463" s="9" t="n">
        <f aca="false">IF(AND(H463=0,J463=0),0,IF(H463=0,"New",(J463-H463)/H463))</f>
        <v>2.78957312197285</v>
      </c>
      <c r="M463" s="7" t="str">
        <f aca="false">IF(AND(OR(C463&lt;&gt;0,H463&lt;&gt;0),D463=0,I463=0),"DROP",IF(AND(OR(D463&lt;&gt;0,I463&lt;&gt;0),C463=0,H463=0),"NEW",""))</f>
        <v/>
      </c>
    </row>
    <row r="464" customFormat="false" ht="15" hidden="false" customHeight="false" outlineLevel="0" collapsed="false">
      <c r="A464" s="7" t="s">
        <v>85</v>
      </c>
      <c r="B464" s="7" t="str">
        <f aca="false">IFERROR(INDEX('Source'!$C:$C,MATCH($A464,'Source'!$B:$B,0)),"")</f>
        <v>חבק יד אגודלי ימ</v>
      </c>
      <c r="C464" s="8" t="n">
        <f aca="false">SUMIFS('Source'!$D:$D,'Source'!$A:$A,"114 - IL online",'Source'!$B:$B,$A464)</f>
        <v>15</v>
      </c>
      <c r="D464" s="8" t="n">
        <f aca="false">SUMIFS('Source'!$F:$F,'Source'!$A:$A,"114 - IL online",'Source'!$B:$B,$A464)</f>
        <v>11</v>
      </c>
      <c r="E464" s="8" t="n">
        <f aca="false">D464*$J$5</f>
        <v>13.8947368421053</v>
      </c>
      <c r="F464" s="8" t="n">
        <f aca="false">E464-C464</f>
        <v>-1.10526315789474</v>
      </c>
      <c r="G464" s="9" t="n">
        <f aca="false">IF(AND(C464=0,E464=0),0,IF(C464=0,"New",(E464-C464)/C464))</f>
        <v>-0.0736842105263159</v>
      </c>
      <c r="H464" s="8" t="n">
        <f aca="false">SUMIFS('Source'!$E:$E,'Source'!$A:$A,"114 - IL online",'Source'!$B:$B,$A464)</f>
        <v>1157.32</v>
      </c>
      <c r="I464" s="8" t="n">
        <f aca="false">SUMIFS('Source'!$G:$G,'Source'!$A:$A,"114 - IL online",'Source'!$B:$B,$A464)</f>
        <v>905.85</v>
      </c>
      <c r="J464" s="8" t="n">
        <f aca="false">I464*$J$5</f>
        <v>1144.23157894737</v>
      </c>
      <c r="K464" s="8" t="n">
        <f aca="false">J464-H464</f>
        <v>-13.0884210526317</v>
      </c>
      <c r="L464" s="9" t="n">
        <f aca="false">IF(AND(H464=0,J464=0),0,IF(H464=0,"New",(J464-H464)/H464))</f>
        <v>-0.0113092498640235</v>
      </c>
      <c r="M464" s="7" t="str">
        <f aca="false">IF(AND(OR(C464&lt;&gt;0,H464&lt;&gt;0),D464=0,I464=0),"DROP",IF(AND(OR(D464&lt;&gt;0,I464&lt;&gt;0),C464=0,H464=0),"NEW",""))</f>
        <v/>
      </c>
    </row>
    <row r="465" customFormat="false" ht="15" hidden="false" customHeight="false" outlineLevel="0" collapsed="false">
      <c r="A465" s="7" t="s">
        <v>286</v>
      </c>
      <c r="B465" s="7" t="str">
        <f aca="false">IFERROR(INDEX('Source'!$C:$C,MATCH($A465,'Source'!$B:$B,0)),"")</f>
        <v>חגורת קיבוע לכתף</v>
      </c>
      <c r="C465" s="8" t="n">
        <f aca="false">SUMIFS('Source'!$D:$D,'Source'!$A:$A,"114 - IL online",'Source'!$B:$B,$A465)</f>
        <v>13</v>
      </c>
      <c r="D465" s="8" t="n">
        <f aca="false">SUMIFS('Source'!$F:$F,'Source'!$A:$A,"114 - IL online",'Source'!$B:$B,$A465)</f>
        <v>11</v>
      </c>
      <c r="E465" s="8" t="n">
        <f aca="false">D465*$J$5</f>
        <v>13.8947368421053</v>
      </c>
      <c r="F465" s="8" t="n">
        <f aca="false">E465-C465</f>
        <v>0.894736842105262</v>
      </c>
      <c r="G465" s="9" t="n">
        <f aca="false">IF(AND(C465=0,E465=0),0,IF(C465=0,"New",(E465-C465)/C465))</f>
        <v>0.068825910931174</v>
      </c>
      <c r="H465" s="8" t="n">
        <f aca="false">SUMIFS('Source'!$E:$E,'Source'!$A:$A,"114 - IL online",'Source'!$B:$B,$A465)</f>
        <v>4294.14</v>
      </c>
      <c r="I465" s="8" t="n">
        <f aca="false">SUMIFS('Source'!$G:$G,'Source'!$A:$A,"114 - IL online",'Source'!$B:$B,$A465)</f>
        <v>4043.96</v>
      </c>
      <c r="J465" s="8" t="n">
        <f aca="false">I465*$J$5</f>
        <v>5108.16</v>
      </c>
      <c r="K465" s="8" t="n">
        <f aca="false">J465-H465</f>
        <v>814.02</v>
      </c>
      <c r="L465" s="9" t="n">
        <f aca="false">IF(AND(H465=0,J465=0),0,IF(H465=0,"New",(J465-H465)/H465))</f>
        <v>0.189565314591513</v>
      </c>
      <c r="M465" s="7" t="str">
        <f aca="false">IF(AND(OR(C465&lt;&gt;0,H465&lt;&gt;0),D465=0,I465=0),"DROP",IF(AND(OR(D465&lt;&gt;0,I465&lt;&gt;0),C465=0,H465=0),"NEW",""))</f>
        <v/>
      </c>
    </row>
    <row r="466" customFormat="false" ht="15" hidden="false" customHeight="false" outlineLevel="0" collapsed="false">
      <c r="A466" s="7" t="s">
        <v>148</v>
      </c>
      <c r="B466" s="7" t="str">
        <f aca="false">IFERROR(INDEX('Source'!$C:$C,MATCH($A466,'Source'!$B:$B,0)),"")</f>
        <v>מגן ברך רגיל</v>
      </c>
      <c r="C466" s="8" t="n">
        <f aca="false">SUMIFS('Source'!$D:$D,'Source'!$A:$A,"114 - IL online",'Source'!$B:$B,$A466)</f>
        <v>15</v>
      </c>
      <c r="D466" s="8" t="n">
        <f aca="false">SUMIFS('Source'!$F:$F,'Source'!$A:$A,"114 - IL online",'Source'!$B:$B,$A466)</f>
        <v>10</v>
      </c>
      <c r="E466" s="8" t="n">
        <f aca="false">D466*$J$5</f>
        <v>12.6315789473684</v>
      </c>
      <c r="F466" s="8" t="n">
        <f aca="false">E466-C466</f>
        <v>-2.36842105263158</v>
      </c>
      <c r="G466" s="9" t="n">
        <f aca="false">IF(AND(C466=0,E466=0),0,IF(C466=0,"New",(E466-C466)/C466))</f>
        <v>-0.157894736842105</v>
      </c>
      <c r="H466" s="8" t="n">
        <f aca="false">SUMIFS('Source'!$E:$E,'Source'!$A:$A,"114 - IL online",'Source'!$B:$B,$A466)</f>
        <v>801.44</v>
      </c>
      <c r="I466" s="8" t="n">
        <f aca="false">SUMIFS('Source'!$G:$G,'Source'!$A:$A,"114 - IL online",'Source'!$B:$B,$A466)</f>
        <v>552.91</v>
      </c>
      <c r="J466" s="8" t="n">
        <f aca="false">I466*$J$5</f>
        <v>698.412631578947</v>
      </c>
      <c r="K466" s="8" t="n">
        <f aca="false">J466-H466</f>
        <v>-103.027368421053</v>
      </c>
      <c r="L466" s="9" t="n">
        <f aca="false">IF(AND(H466=0,J466=0),0,IF(H466=0,"New",(J466-H466)/H466))</f>
        <v>-0.128552815458491</v>
      </c>
      <c r="M466" s="7" t="str">
        <f aca="false">IF(AND(OR(C466&lt;&gt;0,H466&lt;&gt;0),D466=0,I466=0),"DROP",IF(AND(OR(D466&lt;&gt;0,I466&lt;&gt;0),C466=0,H466=0),"NEW",""))</f>
        <v/>
      </c>
    </row>
    <row r="467" customFormat="false" ht="15" hidden="false" customHeight="false" outlineLevel="0" collapsed="false">
      <c r="A467" s="7" t="s">
        <v>294</v>
      </c>
      <c r="B467" s="7" t="str">
        <f aca="false">IFERROR(INDEX('Source'!$C:$C,MATCH($A467,'Source'!$B:$B,0)),"")</f>
        <v>כפפת לחץ</v>
      </c>
      <c r="C467" s="8" t="n">
        <f aca="false">SUMIFS('Source'!$D:$D,'Source'!$A:$A,"114 - IL online",'Source'!$B:$B,$A467)</f>
        <v>31</v>
      </c>
      <c r="D467" s="8" t="n">
        <f aca="false">SUMIFS('Source'!$F:$F,'Source'!$A:$A,"114 - IL online",'Source'!$B:$B,$A467)</f>
        <v>26</v>
      </c>
      <c r="E467" s="8" t="n">
        <f aca="false">D467*$J$5</f>
        <v>32.8421052631579</v>
      </c>
      <c r="F467" s="8" t="n">
        <f aca="false">E467-C467</f>
        <v>1.84210526315789</v>
      </c>
      <c r="G467" s="9" t="n">
        <f aca="false">IF(AND(C467=0,E467=0),0,IF(C467=0,"New",(E467-C467)/C467))</f>
        <v>0.0594227504244481</v>
      </c>
      <c r="H467" s="8" t="n">
        <f aca="false">SUMIFS('Source'!$E:$E,'Source'!$A:$A,"114 - IL online",'Source'!$B:$B,$A467)</f>
        <v>1896.96</v>
      </c>
      <c r="I467" s="8" t="n">
        <f aca="false">SUMIFS('Source'!$G:$G,'Source'!$A:$A,"114 - IL online",'Source'!$B:$B,$A467)</f>
        <v>1648.75</v>
      </c>
      <c r="J467" s="8" t="n">
        <f aca="false">I467*$J$5</f>
        <v>2082.63157894737</v>
      </c>
      <c r="K467" s="8" t="n">
        <f aca="false">J467-H467</f>
        <v>185.671578947368</v>
      </c>
      <c r="L467" s="9" t="n">
        <f aca="false">IF(AND(H467=0,J467=0),0,IF(H467=0,"New",(J467-H467)/H467))</f>
        <v>0.0978784892392923</v>
      </c>
      <c r="M467" s="7" t="str">
        <f aca="false">IF(AND(OR(C467&lt;&gt;0,H467&lt;&gt;0),D467=0,I467=0),"DROP",IF(AND(OR(D467&lt;&gt;0,I467&lt;&gt;0),C467=0,H467=0),"NEW",""))</f>
        <v/>
      </c>
    </row>
    <row r="468" customFormat="false" ht="15" hidden="false" customHeight="false" outlineLevel="0" collapsed="false">
      <c r="A468" s="7" t="s">
        <v>941</v>
      </c>
      <c r="B468" s="7" t="str">
        <f aca="false">IFERROR(INDEX('Source'!$C:$C,MATCH($A468,'Source'!$B:$B,0)),"")</f>
        <v>צווארון ספוג</v>
      </c>
      <c r="C468" s="8" t="n">
        <f aca="false">SUMIFS('Source'!$D:$D,'Source'!$A:$A,"114 - IL online",'Source'!$B:$B,$A468)</f>
        <v>9</v>
      </c>
      <c r="D468" s="8" t="n">
        <f aca="false">SUMIFS('Source'!$F:$F,'Source'!$A:$A,"114 - IL online",'Source'!$B:$B,$A468)</f>
        <v>6</v>
      </c>
      <c r="E468" s="8" t="n">
        <f aca="false">D468*$J$5</f>
        <v>7.57894736842105</v>
      </c>
      <c r="F468" s="8" t="n">
        <f aca="false">E468-C468</f>
        <v>-1.42105263157895</v>
      </c>
      <c r="G468" s="9" t="n">
        <f aca="false">IF(AND(C468=0,E468=0),0,IF(C468=0,"New",(E468-C468)/C468))</f>
        <v>-0.157894736842105</v>
      </c>
      <c r="H468" s="8" t="n">
        <f aca="false">SUMIFS('Source'!$E:$E,'Source'!$A:$A,"114 - IL online",'Source'!$B:$B,$A468)</f>
        <v>776.34</v>
      </c>
      <c r="I468" s="8" t="n">
        <f aca="false">SUMIFS('Source'!$G:$G,'Source'!$A:$A,"114 - IL online",'Source'!$B:$B,$A468)</f>
        <v>529.51</v>
      </c>
      <c r="J468" s="8" t="n">
        <f aca="false">I468*$J$5</f>
        <v>668.854736842105</v>
      </c>
      <c r="K468" s="8" t="n">
        <f aca="false">J468-H468</f>
        <v>-107.485263157895</v>
      </c>
      <c r="L468" s="9" t="n">
        <f aca="false">IF(AND(H468=0,J468=0),0,IF(H468=0,"New",(J468-H468)/H468))</f>
        <v>-0.138451275417851</v>
      </c>
      <c r="M468" s="7" t="str">
        <f aca="false">IF(AND(OR(C468&lt;&gt;0,H468&lt;&gt;0),D468=0,I468=0),"DROP",IF(AND(OR(D468&lt;&gt;0,I468&lt;&gt;0),C468=0,H468=0),"NEW",""))</f>
        <v/>
      </c>
    </row>
    <row r="469" customFormat="false" ht="15" hidden="false" customHeight="false" outlineLevel="0" collapsed="false">
      <c r="A469" s="7" t="s">
        <v>822</v>
      </c>
      <c r="B469" s="7" t="str">
        <f aca="false">IFERROR(INDEX('Source'!$C:$C,MATCH($A469,'Source'!$B:$B,0)),"")</f>
        <v>מגן ברך +חור לפיקה</v>
      </c>
      <c r="C469" s="8" t="n">
        <f aca="false">SUMIFS('Source'!$D:$D,'Source'!$A:$A,"114 - IL online",'Source'!$B:$B,$A469)</f>
        <v>3</v>
      </c>
      <c r="D469" s="8" t="n">
        <f aca="false">SUMIFS('Source'!$F:$F,'Source'!$A:$A,"114 - IL online",'Source'!$B:$B,$A469)</f>
        <v>4</v>
      </c>
      <c r="E469" s="8" t="n">
        <f aca="false">D469*$J$5</f>
        <v>5.05263157894737</v>
      </c>
      <c r="F469" s="8" t="n">
        <f aca="false">E469-C469</f>
        <v>2.05263157894737</v>
      </c>
      <c r="G469" s="9" t="n">
        <f aca="false">IF(AND(C469=0,E469=0),0,IF(C469=0,"New",(E469-C469)/C469))</f>
        <v>0.684210526315789</v>
      </c>
      <c r="H469" s="8" t="n">
        <f aca="false">SUMIFS('Source'!$E:$E,'Source'!$A:$A,"114 - IL online",'Source'!$B:$B,$A469)</f>
        <v>610.81</v>
      </c>
      <c r="I469" s="8" t="n">
        <f aca="false">SUMIFS('Source'!$G:$G,'Source'!$A:$A,"114 - IL online",'Source'!$B:$B,$A469)</f>
        <v>857.28</v>
      </c>
      <c r="J469" s="8" t="n">
        <f aca="false">I469*$J$5</f>
        <v>1082.88</v>
      </c>
      <c r="K469" s="8" t="n">
        <f aca="false">J469-H469</f>
        <v>472.07</v>
      </c>
      <c r="L469" s="9" t="n">
        <f aca="false">IF(AND(H469=0,J469=0),0,IF(H469=0,"New",(J469-H469)/H469))</f>
        <v>0.772858990520784</v>
      </c>
      <c r="M469" s="7" t="str">
        <f aca="false">IF(AND(OR(C469&lt;&gt;0,H469&lt;&gt;0),D469=0,I469=0),"DROP",IF(AND(OR(D469&lt;&gt;0,I469&lt;&gt;0),C469=0,H469=0),"NEW",""))</f>
        <v/>
      </c>
    </row>
    <row r="470" customFormat="false" ht="15" hidden="false" customHeight="false" outlineLevel="0" collapsed="false">
      <c r="A470" s="7" t="s">
        <v>324</v>
      </c>
      <c r="B470" s="7" t="str">
        <f aca="false">IFERROR(INDEX('Source'!$C:$C,MATCH($A470,'Source'!$B:$B,0)),"")</f>
        <v>מגן ברך שחור</v>
      </c>
      <c r="C470" s="8" t="n">
        <f aca="false">SUMIFS('Source'!$D:$D,'Source'!$A:$A,"114 - IL online",'Source'!$B:$B,$A470)</f>
        <v>9</v>
      </c>
      <c r="D470" s="8" t="n">
        <f aca="false">SUMIFS('Source'!$F:$F,'Source'!$A:$A,"114 - IL online",'Source'!$B:$B,$A470)</f>
        <v>4</v>
      </c>
      <c r="E470" s="8" t="n">
        <f aca="false">D470*$J$5</f>
        <v>5.05263157894737</v>
      </c>
      <c r="F470" s="8" t="n">
        <f aca="false">E470-C470</f>
        <v>-3.94736842105263</v>
      </c>
      <c r="G470" s="9" t="n">
        <f aca="false">IF(AND(C470=0,E470=0),0,IF(C470=0,"New",(E470-C470)/C470))</f>
        <v>-0.43859649122807</v>
      </c>
      <c r="H470" s="8" t="n">
        <f aca="false">SUMIFS('Source'!$E:$E,'Source'!$A:$A,"114 - IL online",'Source'!$B:$B,$A470)</f>
        <v>457.96</v>
      </c>
      <c r="I470" s="8" t="n">
        <f aca="false">SUMIFS('Source'!$G:$G,'Source'!$A:$A,"114 - IL online",'Source'!$B:$B,$A470)</f>
        <v>212.23</v>
      </c>
      <c r="J470" s="8" t="n">
        <f aca="false">I470*$J$5</f>
        <v>268.08</v>
      </c>
      <c r="K470" s="8" t="n">
        <f aca="false">J470-H470</f>
        <v>-189.88</v>
      </c>
      <c r="L470" s="9" t="n">
        <f aca="false">IF(AND(H470=0,J470=0),0,IF(H470=0,"New",(J470-H470)/H470))</f>
        <v>-0.414621364311294</v>
      </c>
      <c r="M470" s="7" t="str">
        <f aca="false">IF(AND(OR(C470&lt;&gt;0,H470&lt;&gt;0),D470=0,I470=0),"DROP",IF(AND(OR(D470&lt;&gt;0,I470&lt;&gt;0),C470=0,H470=0),"NEW",""))</f>
        <v/>
      </c>
    </row>
    <row r="471" customFormat="false" ht="15" hidden="false" customHeight="false" outlineLevel="0" collapsed="false">
      <c r="A471" s="7" t="s">
        <v>560</v>
      </c>
      <c r="B471" s="7" t="str">
        <f aca="false">IFERROR(INDEX('Source'!$C:$C,MATCH($A471,'Source'!$B:$B,0)),"")</f>
        <v>מגן ברך מוצלב+מוט</v>
      </c>
      <c r="C471" s="8" t="n">
        <f aca="false">SUMIFS('Source'!$D:$D,'Source'!$A:$A,"114 - IL online",'Source'!$B:$B,$A471)</f>
        <v>1</v>
      </c>
      <c r="D471" s="8" t="n">
        <f aca="false">SUMIFS('Source'!$F:$F,'Source'!$A:$A,"114 - IL online",'Source'!$B:$B,$A471)</f>
        <v>0</v>
      </c>
      <c r="E471" s="8" t="n">
        <f aca="false">D471*$J$5</f>
        <v>0</v>
      </c>
      <c r="F471" s="8" t="n">
        <f aca="false">E471-C471</f>
        <v>-1</v>
      </c>
      <c r="G471" s="9" t="n">
        <f aca="false">IF(AND(C471=0,E471=0),0,IF(C471=0,"New",(E471-C471)/C471))</f>
        <v>-1</v>
      </c>
      <c r="H471" s="8" t="n">
        <f aca="false">SUMIFS('Source'!$E:$E,'Source'!$A:$A,"114 - IL online",'Source'!$B:$B,$A471)</f>
        <v>245.68</v>
      </c>
      <c r="I471" s="8" t="n">
        <f aca="false">SUMIFS('Source'!$G:$G,'Source'!$A:$A,"114 - IL online",'Source'!$B:$B,$A471)</f>
        <v>0</v>
      </c>
      <c r="J471" s="8" t="n">
        <f aca="false">I471*$J$5</f>
        <v>0</v>
      </c>
      <c r="K471" s="8" t="n">
        <f aca="false">J471-H471</f>
        <v>-245.68</v>
      </c>
      <c r="L471" s="9" t="n">
        <f aca="false">IF(AND(H471=0,J471=0),0,IF(H471=0,"New",(J471-H471)/H471))</f>
        <v>-1</v>
      </c>
      <c r="M471" s="7" t="str">
        <f aca="false">IF(AND(OR(C471&lt;&gt;0,H471&lt;&gt;0),D471=0,I471=0),"DROP",IF(AND(OR(D471&lt;&gt;0,I471&lt;&gt;0),C471=0,H471=0),"NEW",""))</f>
        <v>DROP</v>
      </c>
    </row>
    <row r="472" customFormat="false" ht="15" hidden="false" customHeight="false" outlineLevel="0" collapsed="false">
      <c r="A472" s="7" t="s">
        <v>869</v>
      </c>
      <c r="B472" s="7" t="str">
        <f aca="false">IFERROR(INDEX('Source'!$C:$C,MATCH($A472,'Source'!$B:$B,0)),"")</f>
        <v>מגן ברך מוצלב+מוט</v>
      </c>
      <c r="C472" s="8" t="n">
        <f aca="false">SUMIFS('Source'!$D:$D,'Source'!$A:$A,"114 - IL online",'Source'!$B:$B,$A472)</f>
        <v>1</v>
      </c>
      <c r="D472" s="8" t="n">
        <f aca="false">SUMIFS('Source'!$F:$F,'Source'!$A:$A,"114 - IL online",'Source'!$B:$B,$A472)</f>
        <v>2</v>
      </c>
      <c r="E472" s="8" t="n">
        <f aca="false">D472*$J$5</f>
        <v>2.52631578947368</v>
      </c>
      <c r="F472" s="8" t="n">
        <f aca="false">E472-C472</f>
        <v>1.52631578947368</v>
      </c>
      <c r="G472" s="9" t="n">
        <f aca="false">IF(AND(C472=0,E472=0),0,IF(C472=0,"New",(E472-C472)/C472))</f>
        <v>1.52631578947368</v>
      </c>
      <c r="H472" s="8" t="n">
        <f aca="false">SUMIFS('Source'!$E:$E,'Source'!$A:$A,"114 - IL online",'Source'!$B:$B,$A472)</f>
        <v>245.68</v>
      </c>
      <c r="I472" s="8" t="n">
        <f aca="false">SUMIFS('Source'!$G:$G,'Source'!$A:$A,"114 - IL online",'Source'!$B:$B,$A472)</f>
        <v>491.36</v>
      </c>
      <c r="J472" s="8" t="n">
        <f aca="false">I472*$J$5</f>
        <v>620.665263157895</v>
      </c>
      <c r="K472" s="8" t="n">
        <f aca="false">J472-H472</f>
        <v>374.985263157895</v>
      </c>
      <c r="L472" s="9" t="n">
        <f aca="false">IF(AND(H472=0,J472=0),0,IF(H472=0,"New",(J472-H472)/H472))</f>
        <v>1.52631578947368</v>
      </c>
      <c r="M472" s="7" t="str">
        <f aca="false">IF(AND(OR(C472&lt;&gt;0,H472&lt;&gt;0),D472=0,I472=0),"DROP",IF(AND(OR(D472&lt;&gt;0,I472&lt;&gt;0),C472=0,H472=0),"NEW",""))</f>
        <v/>
      </c>
    </row>
    <row r="473" customFormat="false" ht="15" hidden="false" customHeight="false" outlineLevel="0" collapsed="false">
      <c r="A473" s="7" t="s">
        <v>141</v>
      </c>
      <c r="B473" s="7" t="str">
        <f aca="false">IFERROR(INDEX('Source'!$C:$C,MATCH($A473,'Source'!$B:$B,0)),"")</f>
        <v>מגן קרסול פתוח</v>
      </c>
      <c r="C473" s="8" t="n">
        <f aca="false">SUMIFS('Source'!$D:$D,'Source'!$A:$A,"114 - IL online",'Source'!$B:$B,$A473)</f>
        <v>10</v>
      </c>
      <c r="D473" s="8" t="n">
        <f aca="false">SUMIFS('Source'!$F:$F,'Source'!$A:$A,"114 - IL online",'Source'!$B:$B,$A473)</f>
        <v>14</v>
      </c>
      <c r="E473" s="8" t="n">
        <f aca="false">D473*$J$5</f>
        <v>17.6842105263158</v>
      </c>
      <c r="F473" s="8" t="n">
        <f aca="false">E473-C473</f>
        <v>7.68421052631579</v>
      </c>
      <c r="G473" s="9" t="n">
        <f aca="false">IF(AND(C473=0,E473=0),0,IF(C473=0,"New",(E473-C473)/C473))</f>
        <v>0.768421052631579</v>
      </c>
      <c r="H473" s="8" t="n">
        <f aca="false">SUMIFS('Source'!$E:$E,'Source'!$A:$A,"114 - IL online",'Source'!$B:$B,$A473)</f>
        <v>503.64</v>
      </c>
      <c r="I473" s="8" t="n">
        <f aca="false">SUMIFS('Source'!$G:$G,'Source'!$A:$A,"114 - IL online",'Source'!$B:$B,$A473)</f>
        <v>748.39</v>
      </c>
      <c r="J473" s="8" t="n">
        <f aca="false">I473*$J$5</f>
        <v>945.334736842105</v>
      </c>
      <c r="K473" s="8" t="n">
        <f aca="false">J473-H473</f>
        <v>441.694736842105</v>
      </c>
      <c r="L473" s="9" t="n">
        <f aca="false">IF(AND(H473=0,J473=0),0,IF(H473=0,"New",(J473-H473)/H473))</f>
        <v>0.877004878171125</v>
      </c>
      <c r="M473" s="7" t="str">
        <f aca="false">IF(AND(OR(C473&lt;&gt;0,H473&lt;&gt;0),D473=0,I473=0),"DROP",IF(AND(OR(D473&lt;&gt;0,I473&lt;&gt;0),C473=0,H473=0),"NEW",""))</f>
        <v/>
      </c>
    </row>
    <row r="474" customFormat="false" ht="15" hidden="false" customHeight="false" outlineLevel="0" collapsed="false">
      <c r="A474" s="7" t="s">
        <v>893</v>
      </c>
      <c r="B474" s="7" t="str">
        <f aca="false">IFERROR(INDEX('Source'!$C:$C,MATCH($A474,'Source'!$B:$B,0)),"")</f>
        <v>מגן ירך לאחר ניתוח</v>
      </c>
      <c r="C474" s="8" t="n">
        <f aca="false">SUMIFS('Source'!$D:$D,'Source'!$A:$A,"114 - IL online",'Source'!$B:$B,$A474)</f>
        <v>1</v>
      </c>
      <c r="D474" s="8" t="n">
        <f aca="false">SUMIFS('Source'!$F:$F,'Source'!$A:$A,"114 - IL online",'Source'!$B:$B,$A474)</f>
        <v>0</v>
      </c>
      <c r="E474" s="8" t="n">
        <f aca="false">D474*$J$5</f>
        <v>0</v>
      </c>
      <c r="F474" s="8" t="n">
        <f aca="false">E474-C474</f>
        <v>-1</v>
      </c>
      <c r="G474" s="9" t="n">
        <f aca="false">IF(AND(C474=0,E474=0),0,IF(C474=0,"New",(E474-C474)/C474))</f>
        <v>-1</v>
      </c>
      <c r="H474" s="8" t="n">
        <f aca="false">SUMIFS('Source'!$E:$E,'Source'!$A:$A,"114 - IL online",'Source'!$B:$B,$A474)</f>
        <v>241.44</v>
      </c>
      <c r="I474" s="8" t="n">
        <f aca="false">SUMIFS('Source'!$G:$G,'Source'!$A:$A,"114 - IL online",'Source'!$B:$B,$A474)</f>
        <v>0</v>
      </c>
      <c r="J474" s="8" t="n">
        <f aca="false">I474*$J$5</f>
        <v>0</v>
      </c>
      <c r="K474" s="8" t="n">
        <f aca="false">J474-H474</f>
        <v>-241.44</v>
      </c>
      <c r="L474" s="9" t="n">
        <f aca="false">IF(AND(H474=0,J474=0),0,IF(H474=0,"New",(J474-H474)/H474))</f>
        <v>-1</v>
      </c>
      <c r="M474" s="7" t="str">
        <f aca="false">IF(AND(OR(C474&lt;&gt;0,H474&lt;&gt;0),D474=0,I474=0),"DROP",IF(AND(OR(D474&lt;&gt;0,I474&lt;&gt;0),C474=0,H474=0),"NEW",""))</f>
        <v>DROP</v>
      </c>
    </row>
    <row r="475" customFormat="false" ht="15" hidden="false" customHeight="false" outlineLevel="0" collapsed="false">
      <c r="A475" s="7" t="s">
        <v>1083</v>
      </c>
      <c r="B475" s="7" t="str">
        <f aca="false">IFERROR(INDEX('Source'!$C:$C,MATCH($A475,'Source'!$B:$B,0)),"")</f>
        <v>חגורה לשבר טבור</v>
      </c>
      <c r="C475" s="8" t="n">
        <f aca="false">SUMIFS('Source'!$D:$D,'Source'!$A:$A,"114 - IL online",'Source'!$B:$B,$A475)</f>
        <v>0</v>
      </c>
      <c r="D475" s="8" t="n">
        <f aca="false">SUMIFS('Source'!$F:$F,'Source'!$A:$A,"114 - IL online",'Source'!$B:$B,$A475)</f>
        <v>1</v>
      </c>
      <c r="E475" s="8" t="n">
        <f aca="false">D475*$J$5</f>
        <v>1.26315789473684</v>
      </c>
      <c r="F475" s="8" t="n">
        <f aca="false">E475-C475</f>
        <v>1.26315789473684</v>
      </c>
      <c r="G475" s="9" t="str">
        <f aca="false">IF(AND(C475=0,E475=0),0,IF(C475=0,"New",(E475-C475)/C475))</f>
        <v>New</v>
      </c>
      <c r="H475" s="8" t="n">
        <f aca="false">SUMIFS('Source'!$E:$E,'Source'!$A:$A,"114 - IL online",'Source'!$B:$B,$A475)</f>
        <v>0</v>
      </c>
      <c r="I475" s="8" t="n">
        <f aca="false">SUMIFS('Source'!$G:$G,'Source'!$A:$A,"114 - IL online",'Source'!$B:$B,$A475)</f>
        <v>241.25</v>
      </c>
      <c r="J475" s="8" t="n">
        <f aca="false">I475*$J$5</f>
        <v>304.736842105263</v>
      </c>
      <c r="K475" s="8" t="n">
        <f aca="false">J475-H475</f>
        <v>304.736842105263</v>
      </c>
      <c r="L475" s="9" t="str">
        <f aca="false">IF(AND(H475=0,J475=0),0,IF(H475=0,"New",(J475-H475)/H475))</f>
        <v>New</v>
      </c>
      <c r="M475" s="7" t="str">
        <f aca="false">IF(AND(OR(C475&lt;&gt;0,H475&lt;&gt;0),D475=0,I475=0),"DROP",IF(AND(OR(D475&lt;&gt;0,I475&lt;&gt;0),C475=0,H475=0),"NEW",""))</f>
        <v>NEW</v>
      </c>
    </row>
    <row r="476" customFormat="false" ht="15" hidden="false" customHeight="false" outlineLevel="0" collapsed="false">
      <c r="A476" s="7" t="s">
        <v>209</v>
      </c>
      <c r="B476" s="7" t="str">
        <f aca="false">IFERROR(INDEX('Source'!$C:$C,MATCH($A476,'Source'!$B:$B,0)),"")</f>
        <v>אצבעון מפלסטיק  ליד</v>
      </c>
      <c r="C476" s="8" t="n">
        <f aca="false">SUMIFS('Source'!$D:$D,'Source'!$A:$A,"114 - IL online",'Source'!$B:$B,$A476)</f>
        <v>10</v>
      </c>
      <c r="D476" s="8" t="n">
        <f aca="false">SUMIFS('Source'!$F:$F,'Source'!$A:$A,"114 - IL online",'Source'!$B:$B,$A476)</f>
        <v>16</v>
      </c>
      <c r="E476" s="8" t="n">
        <f aca="false">D476*$J$5</f>
        <v>20.2105263157895</v>
      </c>
      <c r="F476" s="8" t="n">
        <f aca="false">E476-C476</f>
        <v>10.2105263157895</v>
      </c>
      <c r="G476" s="9" t="n">
        <f aca="false">IF(AND(C476=0,E476=0),0,IF(C476=0,"New",(E476-C476)/C476))</f>
        <v>1.02105263157895</v>
      </c>
      <c r="H476" s="8" t="n">
        <f aca="false">SUMIFS('Source'!$E:$E,'Source'!$A:$A,"114 - IL online",'Source'!$B:$B,$A476)</f>
        <v>335.78</v>
      </c>
      <c r="I476" s="8" t="n">
        <f aca="false">SUMIFS('Source'!$G:$G,'Source'!$A:$A,"114 - IL online",'Source'!$B:$B,$A476)</f>
        <v>574.46</v>
      </c>
      <c r="J476" s="8" t="n">
        <f aca="false">I476*$J$5</f>
        <v>725.633684210526</v>
      </c>
      <c r="K476" s="8" t="n">
        <f aca="false">J476-H476</f>
        <v>389.853684210526</v>
      </c>
      <c r="L476" s="9" t="n">
        <f aca="false">IF(AND(H476=0,J476=0),0,IF(H476=0,"New",(J476-H476)/H476))</f>
        <v>1.16103902617942</v>
      </c>
      <c r="M476" s="7" t="str">
        <f aca="false">IF(AND(OR(C476&lt;&gt;0,H476&lt;&gt;0),D476=0,I476=0),"DROP",IF(AND(OR(D476&lt;&gt;0,I476&lt;&gt;0),C476=0,H476=0),"NEW",""))</f>
        <v/>
      </c>
    </row>
    <row r="477" customFormat="false" ht="15" hidden="false" customHeight="false" outlineLevel="0" collapsed="false">
      <c r="A477" s="7" t="s">
        <v>728</v>
      </c>
      <c r="B477" s="7" t="str">
        <f aca="false">IFERROR(INDEX('Source'!$C:$C,MATCH($A477,'Source'!$B:$B,0)),"")</f>
        <v>WRISTO STRAP חבק יד</v>
      </c>
      <c r="C477" s="8" t="n">
        <f aca="false">SUMIFS('Source'!$D:$D,'Source'!$A:$A,"114 - IL online",'Source'!$B:$B,$A477)</f>
        <v>0</v>
      </c>
      <c r="D477" s="8" t="n">
        <f aca="false">SUMIFS('Source'!$F:$F,'Source'!$A:$A,"114 - IL online",'Source'!$B:$B,$A477)</f>
        <v>3</v>
      </c>
      <c r="E477" s="8" t="n">
        <f aca="false">D477*$J$5</f>
        <v>3.78947368421053</v>
      </c>
      <c r="F477" s="8" t="n">
        <f aca="false">E477-C477</f>
        <v>3.78947368421053</v>
      </c>
      <c r="G477" s="9" t="str">
        <f aca="false">IF(AND(C477=0,E477=0),0,IF(C477=0,"New",(E477-C477)/C477))</f>
        <v>New</v>
      </c>
      <c r="H477" s="8" t="n">
        <f aca="false">SUMIFS('Source'!$E:$E,'Source'!$A:$A,"114 - IL online",'Source'!$B:$B,$A477)</f>
        <v>0</v>
      </c>
      <c r="I477" s="8" t="n">
        <f aca="false">SUMIFS('Source'!$G:$G,'Source'!$A:$A,"114 - IL online",'Source'!$B:$B,$A477)</f>
        <v>237.04</v>
      </c>
      <c r="J477" s="8" t="n">
        <f aca="false">I477*$J$5</f>
        <v>299.418947368421</v>
      </c>
      <c r="K477" s="8" t="n">
        <f aca="false">J477-H477</f>
        <v>299.418947368421</v>
      </c>
      <c r="L477" s="9" t="str">
        <f aca="false">IF(AND(H477=0,J477=0),0,IF(H477=0,"New",(J477-H477)/H477))</f>
        <v>New</v>
      </c>
      <c r="M477" s="7" t="str">
        <f aca="false">IF(AND(OR(C477&lt;&gt;0,H477&lt;&gt;0),D477=0,I477=0),"DROP",IF(AND(OR(D477&lt;&gt;0,I477&lt;&gt;0),C477=0,H477=0),"NEW",""))</f>
        <v>NEW</v>
      </c>
    </row>
    <row r="478" customFormat="false" ht="15" hidden="false" customHeight="false" outlineLevel="0" collapsed="false">
      <c r="A478" s="7" t="s">
        <v>516</v>
      </c>
      <c r="B478" s="7" t="str">
        <f aca="false">IFERROR(INDEX('Source'!$C:$C,MATCH($A478,'Source'!$B:$B,0)),"")</f>
        <v>מידרסים מסיליקון</v>
      </c>
      <c r="C478" s="8" t="n">
        <f aca="false">SUMIFS('Source'!$D:$D,'Source'!$A:$A,"114 - IL online",'Source'!$B:$B,$A478)</f>
        <v>2</v>
      </c>
      <c r="D478" s="8" t="n">
        <f aca="false">SUMIFS('Source'!$F:$F,'Source'!$A:$A,"114 - IL online",'Source'!$B:$B,$A478)</f>
        <v>1</v>
      </c>
      <c r="E478" s="8" t="n">
        <f aca="false">D478*$J$5</f>
        <v>1.26315789473684</v>
      </c>
      <c r="F478" s="8" t="n">
        <f aca="false">E478-C478</f>
        <v>-0.736842105263158</v>
      </c>
      <c r="G478" s="9" t="n">
        <f aca="false">IF(AND(C478=0,E478=0),0,IF(C478=0,"New",(E478-C478)/C478))</f>
        <v>-0.368421052631579</v>
      </c>
      <c r="H478" s="8" t="n">
        <f aca="false">SUMIFS('Source'!$E:$E,'Source'!$A:$A,"114 - IL online",'Source'!$B:$B,$A478)</f>
        <v>428.64</v>
      </c>
      <c r="I478" s="8" t="n">
        <f aca="false">SUMIFS('Source'!$G:$G,'Source'!$A:$A,"114 - IL online",'Source'!$B:$B,$A478)</f>
        <v>192.89</v>
      </c>
      <c r="J478" s="8" t="n">
        <f aca="false">I478*$J$5</f>
        <v>243.650526315789</v>
      </c>
      <c r="K478" s="8" t="n">
        <f aca="false">J478-H478</f>
        <v>-184.989473684211</v>
      </c>
      <c r="L478" s="9" t="n">
        <f aca="false">IF(AND(H478=0,J478=0),0,IF(H478=0,"New",(J478-H478)/H478))</f>
        <v>-0.431573053574586</v>
      </c>
      <c r="M478" s="7" t="str">
        <f aca="false">IF(AND(OR(C478&lt;&gt;0,H478&lt;&gt;0),D478=0,I478=0),"DROP",IF(AND(OR(D478&lt;&gt;0,I478&lt;&gt;0),C478=0,H478=0),"NEW",""))</f>
        <v/>
      </c>
    </row>
    <row r="479" customFormat="false" ht="15" hidden="false" customHeight="false" outlineLevel="0" collapsed="false">
      <c r="A479" s="7" t="s">
        <v>840</v>
      </c>
      <c r="B479" s="7" t="str">
        <f aca="false">IFERROR(INDEX('Source'!$C:$C,MATCH($A479,'Source'!$B:$B,0)),"")</f>
        <v>רפידת זיכרון 376</v>
      </c>
      <c r="C479" s="8" t="n">
        <f aca="false">SUMIFS('Source'!$D:$D,'Source'!$A:$A,"114 - IL online",'Source'!$B:$B,$A479)</f>
        <v>9</v>
      </c>
      <c r="D479" s="8" t="n">
        <f aca="false">SUMIFS('Source'!$F:$F,'Source'!$A:$A,"114 - IL online",'Source'!$B:$B,$A479)</f>
        <v>12</v>
      </c>
      <c r="E479" s="8" t="n">
        <f aca="false">D479*$J$5</f>
        <v>15.1578947368421</v>
      </c>
      <c r="F479" s="8" t="n">
        <f aca="false">E479-C479</f>
        <v>6.1578947368421</v>
      </c>
      <c r="G479" s="9" t="n">
        <f aca="false">IF(AND(C479=0,E479=0),0,IF(C479=0,"New",(E479-C479)/C479))</f>
        <v>0.684210526315789</v>
      </c>
      <c r="H479" s="8" t="n">
        <f aca="false">SUMIFS('Source'!$E:$E,'Source'!$A:$A,"114 - IL online",'Source'!$B:$B,$A479)</f>
        <v>495.74</v>
      </c>
      <c r="I479" s="8" t="n">
        <f aca="false">SUMIFS('Source'!$G:$G,'Source'!$A:$A,"114 - IL online",'Source'!$B:$B,$A479)</f>
        <v>729.94</v>
      </c>
      <c r="J479" s="8" t="n">
        <f aca="false">I479*$J$5</f>
        <v>922.02947368421</v>
      </c>
      <c r="K479" s="8" t="n">
        <f aca="false">J479-H479</f>
        <v>426.28947368421</v>
      </c>
      <c r="L479" s="9" t="n">
        <f aca="false">IF(AND(H479=0,J479=0),0,IF(H479=0,"New",(J479-H479)/H479))</f>
        <v>0.859905340872656</v>
      </c>
      <c r="M479" s="7" t="str">
        <f aca="false">IF(AND(OR(C479&lt;&gt;0,H479&lt;&gt;0),D479=0,I479=0),"DROP",IF(AND(OR(D479&lt;&gt;0,I479&lt;&gt;0),C479=0,H479=0),"NEW",""))</f>
        <v/>
      </c>
    </row>
    <row r="480" customFormat="false" ht="15" hidden="false" customHeight="false" outlineLevel="0" collapsed="false">
      <c r="A480" s="7" t="s">
        <v>1084</v>
      </c>
      <c r="B480" s="7" t="str">
        <f aca="false">IFERROR(INDEX('Source'!$C:$C,MATCH($A480,'Source'!$B:$B,0)),"")</f>
        <v>כ.הפרדת אצבעות ס</v>
      </c>
      <c r="C480" s="8" t="n">
        <f aca="false">SUMIFS('Source'!$D:$D,'Source'!$A:$A,"114 - IL online",'Source'!$B:$B,$A480)</f>
        <v>0</v>
      </c>
      <c r="D480" s="8" t="n">
        <f aca="false">SUMIFS('Source'!$F:$F,'Source'!$A:$A,"114 - IL online",'Source'!$B:$B,$A480)</f>
        <v>9</v>
      </c>
      <c r="E480" s="8" t="n">
        <f aca="false">D480*$J$5</f>
        <v>11.3684210526316</v>
      </c>
      <c r="F480" s="8" t="n">
        <f aca="false">E480-C480</f>
        <v>11.3684210526316</v>
      </c>
      <c r="G480" s="9" t="str">
        <f aca="false">IF(AND(C480=0,E480=0),0,IF(C480=0,"New",(E480-C480)/C480))</f>
        <v>New</v>
      </c>
      <c r="H480" s="8" t="n">
        <f aca="false">SUMIFS('Source'!$E:$E,'Source'!$A:$A,"114 - IL online",'Source'!$B:$B,$A480)</f>
        <v>0</v>
      </c>
      <c r="I480" s="8" t="n">
        <f aca="false">SUMIFS('Source'!$G:$G,'Source'!$A:$A,"114 - IL online",'Source'!$B:$B,$A480)</f>
        <v>230.47</v>
      </c>
      <c r="J480" s="8" t="n">
        <f aca="false">I480*$J$5</f>
        <v>291.12</v>
      </c>
      <c r="K480" s="8" t="n">
        <f aca="false">J480-H480</f>
        <v>291.12</v>
      </c>
      <c r="L480" s="9" t="str">
        <f aca="false">IF(AND(H480=0,J480=0),0,IF(H480=0,"New",(J480-H480)/H480))</f>
        <v>New</v>
      </c>
      <c r="M480" s="7" t="str">
        <f aca="false">IF(AND(OR(C480&lt;&gt;0,H480&lt;&gt;0),D480=0,I480=0),"DROP",IF(AND(OR(D480&lt;&gt;0,I480&lt;&gt;0),C480=0,H480=0),"NEW",""))</f>
        <v>NEW</v>
      </c>
    </row>
    <row r="481" customFormat="false" ht="15" hidden="false" customHeight="false" outlineLevel="0" collapsed="false">
      <c r="A481" s="7" t="s">
        <v>189</v>
      </c>
      <c r="B481" s="7" t="str">
        <f aca="false">IFERROR(INDEX('Source'!$C:$C,MATCH($A481,'Source'!$B:$B,0)),"")</f>
        <v>מגן ברך רגיל</v>
      </c>
      <c r="C481" s="8" t="n">
        <f aca="false">SUMIFS('Source'!$D:$D,'Source'!$A:$A,"114 - IL online",'Source'!$B:$B,$A481)</f>
        <v>6</v>
      </c>
      <c r="D481" s="8" t="n">
        <f aca="false">SUMIFS('Source'!$F:$F,'Source'!$A:$A,"114 - IL online",'Source'!$B:$B,$A481)</f>
        <v>1</v>
      </c>
      <c r="E481" s="8" t="n">
        <f aca="false">D481*$J$5</f>
        <v>1.26315789473684</v>
      </c>
      <c r="F481" s="8" t="n">
        <f aca="false">E481-C481</f>
        <v>-4.73684210526316</v>
      </c>
      <c r="G481" s="9" t="n">
        <f aca="false">IF(AND(C481=0,E481=0),0,IF(C481=0,"New",(E481-C481)/C481))</f>
        <v>-0.789473684210526</v>
      </c>
      <c r="H481" s="8" t="n">
        <f aca="false">SUMIFS('Source'!$E:$E,'Source'!$A:$A,"114 - IL online",'Source'!$B:$B,$A481)</f>
        <v>286.18</v>
      </c>
      <c r="I481" s="8" t="n">
        <f aca="false">SUMIFS('Source'!$G:$G,'Source'!$A:$A,"114 - IL online",'Source'!$B:$B,$A481)</f>
        <v>55.86</v>
      </c>
      <c r="J481" s="8" t="n">
        <f aca="false">I481*$J$5</f>
        <v>70.56</v>
      </c>
      <c r="K481" s="8" t="n">
        <f aca="false">J481-H481</f>
        <v>-215.62</v>
      </c>
      <c r="L481" s="9" t="n">
        <f aca="false">IF(AND(H481=0,J481=0),0,IF(H481=0,"New",(J481-H481)/H481))</f>
        <v>-0.753441889719757</v>
      </c>
      <c r="M481" s="7" t="str">
        <f aca="false">IF(AND(OR(C481&lt;&gt;0,H481&lt;&gt;0),D481=0,I481=0),"DROP",IF(AND(OR(D481&lt;&gt;0,I481&lt;&gt;0),C481=0,H481=0),"NEW",""))</f>
        <v/>
      </c>
    </row>
    <row r="482" customFormat="false" ht="15" hidden="false" customHeight="false" outlineLevel="0" collapsed="false">
      <c r="A482" s="7" t="s">
        <v>807</v>
      </c>
      <c r="B482" s="7" t="str">
        <f aca="false">IFERROR(INDEX('Source'!$C:$C,MATCH($A482,'Source'!$B:$B,0)),"")</f>
        <v>חגורה מותנית צרה</v>
      </c>
      <c r="C482" s="8" t="n">
        <f aca="false">SUMIFS('Source'!$D:$D,'Source'!$A:$A,"114 - IL online",'Source'!$B:$B,$A482)</f>
        <v>6</v>
      </c>
      <c r="D482" s="8" t="n">
        <f aca="false">SUMIFS('Source'!$F:$F,'Source'!$A:$A,"114 - IL online",'Source'!$B:$B,$A482)</f>
        <v>5</v>
      </c>
      <c r="E482" s="8" t="n">
        <f aca="false">D482*$J$5</f>
        <v>6.31578947368421</v>
      </c>
      <c r="F482" s="8" t="n">
        <f aca="false">E482-C482</f>
        <v>0.315789473684211</v>
      </c>
      <c r="G482" s="9" t="n">
        <f aca="false">IF(AND(C482=0,E482=0),0,IF(C482=0,"New",(E482-C482)/C482))</f>
        <v>0.0526315789473684</v>
      </c>
      <c r="H482" s="8" t="n">
        <f aca="false">SUMIFS('Source'!$E:$E,'Source'!$A:$A,"114 - IL online",'Source'!$B:$B,$A482)</f>
        <v>1436.42</v>
      </c>
      <c r="I482" s="8" t="n">
        <f aca="false">SUMIFS('Source'!$G:$G,'Source'!$A:$A,"114 - IL online",'Source'!$B:$B,$A482)</f>
        <v>1207.22</v>
      </c>
      <c r="J482" s="8" t="n">
        <f aca="false">I482*$J$5</f>
        <v>1524.90947368421</v>
      </c>
      <c r="K482" s="8" t="n">
        <f aca="false">J482-H482</f>
        <v>88.4894736842105</v>
      </c>
      <c r="L482" s="9" t="n">
        <f aca="false">IF(AND(H482=0,J482=0),0,IF(H482=0,"New",(J482-H482)/H482))</f>
        <v>0.0616041782237858</v>
      </c>
      <c r="M482" s="7" t="str">
        <f aca="false">IF(AND(OR(C482&lt;&gt;0,H482&lt;&gt;0),D482=0,I482=0),"DROP",IF(AND(OR(D482&lt;&gt;0,I482&lt;&gt;0),C482=0,H482=0),"NEW",""))</f>
        <v/>
      </c>
    </row>
    <row r="483" customFormat="false" ht="15" hidden="false" customHeight="false" outlineLevel="0" collapsed="false">
      <c r="A483" s="7" t="s">
        <v>784</v>
      </c>
      <c r="B483" s="7" t="str">
        <f aca="false">IFERROR(INDEX('Source'!$C:$C,MATCH($A483,'Source'!$B:$B,0)),"")</f>
        <v>חגורת צלעות לאשה</v>
      </c>
      <c r="C483" s="8" t="n">
        <f aca="false">SUMIFS('Source'!$D:$D,'Source'!$A:$A,"114 - IL online",'Source'!$B:$B,$A483)</f>
        <v>0</v>
      </c>
      <c r="D483" s="8" t="n">
        <f aca="false">SUMIFS('Source'!$F:$F,'Source'!$A:$A,"114 - IL online",'Source'!$B:$B,$A483)</f>
        <v>1</v>
      </c>
      <c r="E483" s="8" t="n">
        <f aca="false">D483*$J$5</f>
        <v>1.26315789473684</v>
      </c>
      <c r="F483" s="8" t="n">
        <f aca="false">E483-C483</f>
        <v>1.26315789473684</v>
      </c>
      <c r="G483" s="9" t="str">
        <f aca="false">IF(AND(C483=0,E483=0),0,IF(C483=0,"New",(E483-C483)/C483))</f>
        <v>New</v>
      </c>
      <c r="H483" s="8" t="n">
        <f aca="false">SUMIFS('Source'!$E:$E,'Source'!$A:$A,"114 - IL online",'Source'!$B:$B,$A483)</f>
        <v>0</v>
      </c>
      <c r="I483" s="8" t="n">
        <f aca="false">SUMIFS('Source'!$G:$G,'Source'!$A:$A,"114 - IL online",'Source'!$B:$B,$A483)</f>
        <v>228.73</v>
      </c>
      <c r="J483" s="8" t="n">
        <f aca="false">I483*$J$5</f>
        <v>288.922105263158</v>
      </c>
      <c r="K483" s="8" t="n">
        <f aca="false">J483-H483</f>
        <v>288.922105263158</v>
      </c>
      <c r="L483" s="9" t="str">
        <f aca="false">IF(AND(H483=0,J483=0),0,IF(H483=0,"New",(J483-H483)/H483))</f>
        <v>New</v>
      </c>
      <c r="M483" s="7" t="str">
        <f aca="false">IF(AND(OR(C483&lt;&gt;0,H483&lt;&gt;0),D483=0,I483=0),"DROP",IF(AND(OR(D483&lt;&gt;0,I483&lt;&gt;0),C483=0,H483=0),"NEW",""))</f>
        <v>NEW</v>
      </c>
    </row>
    <row r="484" customFormat="false" ht="15" hidden="false" customHeight="false" outlineLevel="0" collapsed="false">
      <c r="A484" s="7" t="s">
        <v>889</v>
      </c>
      <c r="B484" s="7" t="str">
        <f aca="false">IFERROR(INDEX('Source'!$C:$C,MATCH($A484,'Source'!$B:$B,0)),"")</f>
        <v>מגן קרסול</v>
      </c>
      <c r="C484" s="8" t="n">
        <f aca="false">SUMIFS('Source'!$D:$D,'Source'!$A:$A,"114 - IL online",'Source'!$B:$B,$A484)</f>
        <v>34</v>
      </c>
      <c r="D484" s="8" t="n">
        <f aca="false">SUMIFS('Source'!$F:$F,'Source'!$A:$A,"114 - IL online",'Source'!$B:$B,$A484)</f>
        <v>28</v>
      </c>
      <c r="E484" s="8" t="n">
        <f aca="false">D484*$J$5</f>
        <v>35.3684210526316</v>
      </c>
      <c r="F484" s="8" t="n">
        <f aca="false">E484-C484</f>
        <v>1.36842105263158</v>
      </c>
      <c r="G484" s="9" t="n">
        <f aca="false">IF(AND(C484=0,E484=0),0,IF(C484=0,"New",(E484-C484)/C484))</f>
        <v>0.0402476780185757</v>
      </c>
      <c r="H484" s="8" t="n">
        <f aca="false">SUMIFS('Source'!$E:$E,'Source'!$A:$A,"114 - IL online",'Source'!$B:$B,$A484)</f>
        <v>1954.84</v>
      </c>
      <c r="I484" s="8" t="n">
        <f aca="false">SUMIFS('Source'!$G:$G,'Source'!$A:$A,"114 - IL online",'Source'!$B:$B,$A484)</f>
        <v>1729.62</v>
      </c>
      <c r="J484" s="8" t="n">
        <f aca="false">I484*$J$5</f>
        <v>2184.78315789474</v>
      </c>
      <c r="K484" s="8" t="n">
        <f aca="false">J484-H484</f>
        <v>229.943157894737</v>
      </c>
      <c r="L484" s="9" t="n">
        <f aca="false">IF(AND(H484=0,J484=0),0,IF(H484=0,"New",(J484-H484)/H484))</f>
        <v>0.117627610389974</v>
      </c>
      <c r="M484" s="7" t="str">
        <f aca="false">IF(AND(OR(C484&lt;&gt;0,H484&lt;&gt;0),D484=0,I484=0),"DROP",IF(AND(OR(D484&lt;&gt;0,I484&lt;&gt;0),C484=0,H484=0),"NEW",""))</f>
        <v/>
      </c>
    </row>
    <row r="485" customFormat="false" ht="15" hidden="false" customHeight="false" outlineLevel="0" collapsed="false">
      <c r="A485" s="7" t="s">
        <v>241</v>
      </c>
      <c r="B485" s="7" t="str">
        <f aca="false">IFERROR(INDEX('Source'!$C:$C,MATCH($A485,'Source'!$B:$B,0)),"")</f>
        <v>חגורת בטן</v>
      </c>
      <c r="C485" s="8" t="n">
        <f aca="false">SUMIFS('Source'!$D:$D,'Source'!$A:$A,"114 - IL online",'Source'!$B:$B,$A485)</f>
        <v>4</v>
      </c>
      <c r="D485" s="8" t="n">
        <f aca="false">SUMIFS('Source'!$F:$F,'Source'!$A:$A,"114 - IL online",'Source'!$B:$B,$A485)</f>
        <v>5</v>
      </c>
      <c r="E485" s="8" t="n">
        <f aca="false">D485*$J$5</f>
        <v>6.31578947368421</v>
      </c>
      <c r="F485" s="8" t="n">
        <f aca="false">E485-C485</f>
        <v>2.31578947368421</v>
      </c>
      <c r="G485" s="9" t="n">
        <f aca="false">IF(AND(C485=0,E485=0),0,IF(C485=0,"New",(E485-C485)/C485))</f>
        <v>0.578947368421053</v>
      </c>
      <c r="H485" s="8" t="n">
        <f aca="false">SUMIFS('Source'!$E:$E,'Source'!$A:$A,"114 - IL online",'Source'!$B:$B,$A485)</f>
        <v>711.13</v>
      </c>
      <c r="I485" s="8" t="n">
        <f aca="false">SUMIFS('Source'!$G:$G,'Source'!$A:$A,"114 - IL online",'Source'!$B:$B,$A485)</f>
        <v>935.19</v>
      </c>
      <c r="J485" s="8" t="n">
        <f aca="false">I485*$J$5</f>
        <v>1181.29263157895</v>
      </c>
      <c r="K485" s="8" t="n">
        <f aca="false">J485-H485</f>
        <v>470.162631578947</v>
      </c>
      <c r="L485" s="9" t="n">
        <f aca="false">IF(AND(H485=0,J485=0),0,IF(H485=0,"New",(J485-H485)/H485))</f>
        <v>0.661148638897174</v>
      </c>
      <c r="M485" s="7" t="str">
        <f aca="false">IF(AND(OR(C485&lt;&gt;0,H485&lt;&gt;0),D485=0,I485=0),"DROP",IF(AND(OR(D485&lt;&gt;0,I485&lt;&gt;0),C485=0,H485=0),"NEW",""))</f>
        <v/>
      </c>
    </row>
    <row r="486" customFormat="false" ht="15" hidden="false" customHeight="false" outlineLevel="0" collapsed="false">
      <c r="A486" s="7" t="s">
        <v>449</v>
      </c>
      <c r="B486" s="7" t="str">
        <f aca="false">IFERROR(INDEX('Source'!$C:$C,MATCH($A486,'Source'!$B:$B,0)),"")</f>
        <v>חגורת גב-לומבו</v>
      </c>
      <c r="C486" s="8" t="n">
        <f aca="false">SUMIFS('Source'!$D:$D,'Source'!$A:$A,"114 - IL online",'Source'!$B:$B,$A486)</f>
        <v>1</v>
      </c>
      <c r="D486" s="8" t="n">
        <f aca="false">SUMIFS('Source'!$F:$F,'Source'!$A:$A,"114 - IL online",'Source'!$B:$B,$A486)</f>
        <v>0</v>
      </c>
      <c r="E486" s="8" t="n">
        <f aca="false">D486*$J$5</f>
        <v>0</v>
      </c>
      <c r="F486" s="8" t="n">
        <f aca="false">E486-C486</f>
        <v>-1</v>
      </c>
      <c r="G486" s="9" t="n">
        <f aca="false">IF(AND(C486=0,E486=0),0,IF(C486=0,"New",(E486-C486)/C486))</f>
        <v>-1</v>
      </c>
      <c r="H486" s="8" t="n">
        <f aca="false">SUMIFS('Source'!$E:$E,'Source'!$A:$A,"114 - IL online",'Source'!$B:$B,$A486)</f>
        <v>223.66</v>
      </c>
      <c r="I486" s="8" t="n">
        <f aca="false">SUMIFS('Source'!$G:$G,'Source'!$A:$A,"114 - IL online",'Source'!$B:$B,$A486)</f>
        <v>0</v>
      </c>
      <c r="J486" s="8" t="n">
        <f aca="false">I486*$J$5</f>
        <v>0</v>
      </c>
      <c r="K486" s="8" t="n">
        <f aca="false">J486-H486</f>
        <v>-223.66</v>
      </c>
      <c r="L486" s="9" t="n">
        <f aca="false">IF(AND(H486=0,J486=0),0,IF(H486=0,"New",(J486-H486)/H486))</f>
        <v>-1</v>
      </c>
      <c r="M486" s="7" t="str">
        <f aca="false">IF(AND(OR(C486&lt;&gt;0,H486&lt;&gt;0),D486=0,I486=0),"DROP",IF(AND(OR(D486&lt;&gt;0,I486&lt;&gt;0),C486=0,H486=0),"NEW",""))</f>
        <v>DROP</v>
      </c>
    </row>
    <row r="487" customFormat="false" ht="15" hidden="false" customHeight="false" outlineLevel="0" collapsed="false">
      <c r="A487" s="7" t="s">
        <v>181</v>
      </c>
      <c r="B487" s="7" t="str">
        <f aca="false">IFERROR(INDEX('Source'!$C:$C,MATCH($A487,'Source'!$B:$B,0)),"")</f>
        <v>מגן ברך רגיל</v>
      </c>
      <c r="C487" s="8" t="n">
        <f aca="false">SUMIFS('Source'!$D:$D,'Source'!$A:$A,"114 - IL online",'Source'!$B:$B,$A487)</f>
        <v>4</v>
      </c>
      <c r="D487" s="8" t="n">
        <f aca="false">SUMIFS('Source'!$F:$F,'Source'!$A:$A,"114 - IL online",'Source'!$B:$B,$A487)</f>
        <v>0</v>
      </c>
      <c r="E487" s="8" t="n">
        <f aca="false">D487*$J$5</f>
        <v>0</v>
      </c>
      <c r="F487" s="8" t="n">
        <f aca="false">E487-C487</f>
        <v>-4</v>
      </c>
      <c r="G487" s="9" t="n">
        <f aca="false">IF(AND(C487=0,E487=0),0,IF(C487=0,"New",(E487-C487)/C487))</f>
        <v>-1</v>
      </c>
      <c r="H487" s="8" t="n">
        <f aca="false">SUMIFS('Source'!$E:$E,'Source'!$A:$A,"114 - IL online",'Source'!$B:$B,$A487)</f>
        <v>223.4</v>
      </c>
      <c r="I487" s="8" t="n">
        <f aca="false">SUMIFS('Source'!$G:$G,'Source'!$A:$A,"114 - IL online",'Source'!$B:$B,$A487)</f>
        <v>0</v>
      </c>
      <c r="J487" s="8" t="n">
        <f aca="false">I487*$J$5</f>
        <v>0</v>
      </c>
      <c r="K487" s="8" t="n">
        <f aca="false">J487-H487</f>
        <v>-223.4</v>
      </c>
      <c r="L487" s="9" t="n">
        <f aca="false">IF(AND(H487=0,J487=0),0,IF(H487=0,"New",(J487-H487)/H487))</f>
        <v>-1</v>
      </c>
      <c r="M487" s="7" t="str">
        <f aca="false">IF(AND(OR(C487&lt;&gt;0,H487&lt;&gt;0),D487=0,I487=0),"DROP",IF(AND(OR(D487&lt;&gt;0,I487&lt;&gt;0),C487=0,H487=0),"NEW",""))</f>
        <v>DROP</v>
      </c>
    </row>
    <row r="488" customFormat="false" ht="15" hidden="false" customHeight="false" outlineLevel="0" collapsed="false">
      <c r="A488" s="7" t="s">
        <v>746</v>
      </c>
      <c r="B488" s="7" t="str">
        <f aca="false">IFERROR(INDEX('Source'!$C:$C,MATCH($A488,'Source'!$B:$B,0)),"")</f>
        <v>סד קרסול קל שחור M</v>
      </c>
      <c r="C488" s="8" t="n">
        <f aca="false">SUMIFS('Source'!$D:$D,'Source'!$A:$A,"114 - IL online",'Source'!$B:$B,$A488)</f>
        <v>1</v>
      </c>
      <c r="D488" s="8" t="n">
        <f aca="false">SUMIFS('Source'!$F:$F,'Source'!$A:$A,"114 - IL online",'Source'!$B:$B,$A488)</f>
        <v>0</v>
      </c>
      <c r="E488" s="8" t="n">
        <f aca="false">D488*$J$5</f>
        <v>0</v>
      </c>
      <c r="F488" s="8" t="n">
        <f aca="false">E488-C488</f>
        <v>-1</v>
      </c>
      <c r="G488" s="9" t="n">
        <f aca="false">IF(AND(C488=0,E488=0),0,IF(C488=0,"New",(E488-C488)/C488))</f>
        <v>-1</v>
      </c>
      <c r="H488" s="8" t="n">
        <f aca="false">SUMIFS('Source'!$E:$E,'Source'!$A:$A,"114 - IL online",'Source'!$B:$B,$A488)</f>
        <v>222.8</v>
      </c>
      <c r="I488" s="8" t="n">
        <f aca="false">SUMIFS('Source'!$G:$G,'Source'!$A:$A,"114 - IL online",'Source'!$B:$B,$A488)</f>
        <v>0</v>
      </c>
      <c r="J488" s="8" t="n">
        <f aca="false">I488*$J$5</f>
        <v>0</v>
      </c>
      <c r="K488" s="8" t="n">
        <f aca="false">J488-H488</f>
        <v>-222.8</v>
      </c>
      <c r="L488" s="9" t="n">
        <f aca="false">IF(AND(H488=0,J488=0),0,IF(H488=0,"New",(J488-H488)/H488))</f>
        <v>-1</v>
      </c>
      <c r="M488" s="7" t="str">
        <f aca="false">IF(AND(OR(C488&lt;&gt;0,H488&lt;&gt;0),D488=0,I488=0),"DROP",IF(AND(OR(D488&lt;&gt;0,I488&lt;&gt;0),C488=0,H488=0),"NEW",""))</f>
        <v>DROP</v>
      </c>
    </row>
    <row r="489" customFormat="false" ht="15" hidden="false" customHeight="false" outlineLevel="0" collapsed="false">
      <c r="A489" s="7" t="s">
        <v>139</v>
      </c>
      <c r="B489" s="7" t="str">
        <f aca="false">IFERROR(INDEX('Source'!$C:$C,MATCH($A489,'Source'!$B:$B,0)),"")</f>
        <v>מגן ברך רגיל</v>
      </c>
      <c r="C489" s="8" t="n">
        <f aca="false">SUMIFS('Source'!$D:$D,'Source'!$A:$A,"114 - IL online",'Source'!$B:$B,$A489)</f>
        <v>7</v>
      </c>
      <c r="D489" s="8" t="n">
        <f aca="false">SUMIFS('Source'!$F:$F,'Source'!$A:$A,"114 - IL online",'Source'!$B:$B,$A489)</f>
        <v>2</v>
      </c>
      <c r="E489" s="8" t="n">
        <f aca="false">D489*$J$5</f>
        <v>2.52631578947368</v>
      </c>
      <c r="F489" s="8" t="n">
        <f aca="false">E489-C489</f>
        <v>-4.47368421052632</v>
      </c>
      <c r="G489" s="9" t="n">
        <f aca="false">IF(AND(C489=0,E489=0),0,IF(C489=0,"New",(E489-C489)/C489))</f>
        <v>-0.639097744360902</v>
      </c>
      <c r="H489" s="8" t="n">
        <f aca="false">SUMIFS('Source'!$E:$E,'Source'!$A:$A,"114 - IL online",'Source'!$B:$B,$A489)</f>
        <v>333.4</v>
      </c>
      <c r="I489" s="8" t="n">
        <f aca="false">SUMIFS('Source'!$G:$G,'Source'!$A:$A,"114 - IL online",'Source'!$B:$B,$A489)</f>
        <v>111.7</v>
      </c>
      <c r="J489" s="8" t="n">
        <f aca="false">I489*$J$5</f>
        <v>141.094736842105</v>
      </c>
      <c r="K489" s="8" t="n">
        <f aca="false">J489-H489</f>
        <v>-192.305263157895</v>
      </c>
      <c r="L489" s="9" t="n">
        <f aca="false">IF(AND(H489=0,J489=0),0,IF(H489=0,"New",(J489-H489)/H489))</f>
        <v>-0.576800429387807</v>
      </c>
      <c r="M489" s="7" t="str">
        <f aca="false">IF(AND(OR(C489&lt;&gt;0,H489&lt;&gt;0),D489=0,I489=0),"DROP",IF(AND(OR(D489&lt;&gt;0,I489&lt;&gt;0),C489=0,H489=0),"NEW",""))</f>
        <v/>
      </c>
    </row>
    <row r="490" customFormat="false" ht="15" hidden="false" customHeight="false" outlineLevel="0" collapsed="false">
      <c r="A490" s="7" t="s">
        <v>575</v>
      </c>
      <c r="B490" s="7" t="str">
        <f aca="false">IFERROR(INDEX('Source'!$C:$C,MATCH($A490,'Source'!$B:$B,0)),"")</f>
        <v>מתלה</v>
      </c>
      <c r="C490" s="8" t="n">
        <f aca="false">SUMIFS('Source'!$D:$D,'Source'!$A:$A,"114 - IL online",'Source'!$B:$B,$A490)</f>
        <v>8</v>
      </c>
      <c r="D490" s="8" t="n">
        <f aca="false">SUMIFS('Source'!$F:$F,'Source'!$A:$A,"114 - IL online",'Source'!$B:$B,$A490)</f>
        <v>7</v>
      </c>
      <c r="E490" s="8" t="n">
        <f aca="false">D490*$J$5</f>
        <v>8.84210526315789</v>
      </c>
      <c r="F490" s="8" t="n">
        <f aca="false">E490-C490</f>
        <v>0.842105263157894</v>
      </c>
      <c r="G490" s="9" t="n">
        <f aca="false">IF(AND(C490=0,E490=0),0,IF(C490=0,"New",(E490-C490)/C490))</f>
        <v>0.105263157894737</v>
      </c>
      <c r="H490" s="8" t="n">
        <f aca="false">SUMIFS('Source'!$E:$E,'Source'!$A:$A,"114 - IL online",'Source'!$B:$B,$A490)</f>
        <v>1575.97</v>
      </c>
      <c r="I490" s="8" t="n">
        <f aca="false">SUMIFS('Source'!$G:$G,'Source'!$A:$A,"114 - IL online",'Source'!$B:$B,$A490)</f>
        <v>1355.15</v>
      </c>
      <c r="J490" s="8" t="n">
        <f aca="false">I490*$J$5</f>
        <v>1711.76842105263</v>
      </c>
      <c r="K490" s="8" t="n">
        <f aca="false">J490-H490</f>
        <v>135.798421052631</v>
      </c>
      <c r="L490" s="9" t="n">
        <f aca="false">IF(AND(H490=0,J490=0),0,IF(H490=0,"New",(J490-H490)/H490))</f>
        <v>0.0861681510768804</v>
      </c>
      <c r="M490" s="7" t="str">
        <f aca="false">IF(AND(OR(C490&lt;&gt;0,H490&lt;&gt;0),D490=0,I490=0),"DROP",IF(AND(OR(D490&lt;&gt;0,I490&lt;&gt;0),C490=0,H490=0),"NEW",""))</f>
        <v/>
      </c>
    </row>
    <row r="491" customFormat="false" ht="15" hidden="false" customHeight="false" outlineLevel="0" collapsed="false">
      <c r="A491" s="7" t="s">
        <v>175</v>
      </c>
      <c r="B491" s="7" t="str">
        <f aca="false">IFERROR(INDEX('Source'!$C:$C,MATCH($A491,'Source'!$B:$B,0)),"")</f>
        <v>חבק לשורש כף היד</v>
      </c>
      <c r="C491" s="8" t="n">
        <f aca="false">SUMIFS('Source'!$D:$D,'Source'!$A:$A,"114 - IL online",'Source'!$B:$B,$A491)</f>
        <v>25</v>
      </c>
      <c r="D491" s="8" t="n">
        <f aca="false">SUMIFS('Source'!$F:$F,'Source'!$A:$A,"114 - IL online",'Source'!$B:$B,$A491)</f>
        <v>20</v>
      </c>
      <c r="E491" s="8" t="n">
        <f aca="false">D491*$J$5</f>
        <v>25.2631578947368</v>
      </c>
      <c r="F491" s="8" t="n">
        <f aca="false">E491-C491</f>
        <v>0.263157894736843</v>
      </c>
      <c r="G491" s="9" t="n">
        <f aca="false">IF(AND(C491=0,E491=0),0,IF(C491=0,"New",(E491-C491)/C491))</f>
        <v>0.0105263157894737</v>
      </c>
      <c r="H491" s="8" t="n">
        <f aca="false">SUMIFS('Source'!$E:$E,'Source'!$A:$A,"114 - IL online",'Source'!$B:$B,$A491)</f>
        <v>1540.71</v>
      </c>
      <c r="I491" s="8" t="n">
        <f aca="false">SUMIFS('Source'!$G:$G,'Source'!$A:$A,"114 - IL online",'Source'!$B:$B,$A491)</f>
        <v>1320.38</v>
      </c>
      <c r="J491" s="8" t="n">
        <f aca="false">I491*$J$5</f>
        <v>1667.84842105263</v>
      </c>
      <c r="K491" s="8" t="n">
        <f aca="false">J491-H491</f>
        <v>127.138421052632</v>
      </c>
      <c r="L491" s="9" t="n">
        <f aca="false">IF(AND(H491=0,J491=0),0,IF(H491=0,"New",(J491-H491)/H491))</f>
        <v>0.0825193716225842</v>
      </c>
      <c r="M491" s="7" t="str">
        <f aca="false">IF(AND(OR(C491&lt;&gt;0,H491&lt;&gt;0),D491=0,I491=0),"DROP",IF(AND(OR(D491&lt;&gt;0,I491&lt;&gt;0),C491=0,H491=0),"NEW",""))</f>
        <v/>
      </c>
    </row>
    <row r="492" customFormat="false" ht="15" hidden="false" customHeight="false" outlineLevel="0" collapsed="false">
      <c r="A492" s="7" t="s">
        <v>915</v>
      </c>
      <c r="B492" s="7" t="str">
        <f aca="false">IFERROR(INDEX('Source'!$C:$C,MATCH($A492,'Source'!$B:$B,0)),"")</f>
        <v>גרבי חורף אנטיבקטריאלי לבן</v>
      </c>
      <c r="C492" s="8" t="n">
        <f aca="false">SUMIFS('Source'!$D:$D,'Source'!$A:$A,"114 - IL online",'Source'!$B:$B,$A492)</f>
        <v>0</v>
      </c>
      <c r="D492" s="8" t="n">
        <f aca="false">SUMIFS('Source'!$F:$F,'Source'!$A:$A,"114 - IL online",'Source'!$B:$B,$A492)</f>
        <v>4</v>
      </c>
      <c r="E492" s="8" t="n">
        <f aca="false">D492*$J$5</f>
        <v>5.05263157894737</v>
      </c>
      <c r="F492" s="8" t="n">
        <f aca="false">E492-C492</f>
        <v>5.05263157894737</v>
      </c>
      <c r="G492" s="9" t="str">
        <f aca="false">IF(AND(C492=0,E492=0),0,IF(C492=0,"New",(E492-C492)/C492))</f>
        <v>New</v>
      </c>
      <c r="H492" s="8" t="n">
        <f aca="false">SUMIFS('Source'!$E:$E,'Source'!$A:$A,"114 - IL online",'Source'!$B:$B,$A492)</f>
        <v>0</v>
      </c>
      <c r="I492" s="8" t="n">
        <f aca="false">SUMIFS('Source'!$G:$G,'Source'!$A:$A,"114 - IL online",'Source'!$B:$B,$A492)</f>
        <v>218.97</v>
      </c>
      <c r="J492" s="8" t="n">
        <f aca="false">I492*$J$5</f>
        <v>276.593684210526</v>
      </c>
      <c r="K492" s="8" t="n">
        <f aca="false">J492-H492</f>
        <v>276.593684210526</v>
      </c>
      <c r="L492" s="9" t="str">
        <f aca="false">IF(AND(H492=0,J492=0),0,IF(H492=0,"New",(J492-H492)/H492))</f>
        <v>New</v>
      </c>
      <c r="M492" s="7" t="str">
        <f aca="false">IF(AND(OR(C492&lt;&gt;0,H492&lt;&gt;0),D492=0,I492=0),"DROP",IF(AND(OR(D492&lt;&gt;0,I492&lt;&gt;0),C492=0,H492=0),"NEW",""))</f>
        <v>NEW</v>
      </c>
    </row>
    <row r="493" customFormat="false" ht="15" hidden="false" customHeight="false" outlineLevel="0" collapsed="false">
      <c r="A493" s="7" t="s">
        <v>498</v>
      </c>
      <c r="B493" s="7" t="str">
        <f aca="false">IFERROR(INDEX('Source'!$C:$C,MATCH($A493,'Source'!$B:$B,0)),"")</f>
        <v>חגורה מותנית צרה</v>
      </c>
      <c r="C493" s="8" t="n">
        <f aca="false">SUMIFS('Source'!$D:$D,'Source'!$A:$A,"114 - IL online",'Source'!$B:$B,$A493)</f>
        <v>5</v>
      </c>
      <c r="D493" s="8" t="n">
        <f aca="false">SUMIFS('Source'!$F:$F,'Source'!$A:$A,"114 - IL online",'Source'!$B:$B,$A493)</f>
        <v>6</v>
      </c>
      <c r="E493" s="8" t="n">
        <f aca="false">D493*$J$5</f>
        <v>7.57894736842105</v>
      </c>
      <c r="F493" s="8" t="n">
        <f aca="false">E493-C493</f>
        <v>2.57894736842105</v>
      </c>
      <c r="G493" s="9" t="n">
        <f aca="false">IF(AND(C493=0,E493=0),0,IF(C493=0,"New",(E493-C493)/C493))</f>
        <v>0.515789473684211</v>
      </c>
      <c r="H493" s="8" t="n">
        <f aca="false">SUMIFS('Source'!$E:$E,'Source'!$A:$A,"114 - IL online",'Source'!$B:$B,$A493)</f>
        <v>1256.35</v>
      </c>
      <c r="I493" s="8" t="n">
        <f aca="false">SUMIFS('Source'!$G:$G,'Source'!$A:$A,"114 - IL online",'Source'!$B:$B,$A493)</f>
        <v>1474.07</v>
      </c>
      <c r="J493" s="8" t="n">
        <f aca="false">I493*$J$5</f>
        <v>1861.98315789474</v>
      </c>
      <c r="K493" s="8" t="n">
        <f aca="false">J493-H493</f>
        <v>605.633157894737</v>
      </c>
      <c r="L493" s="9" t="n">
        <f aca="false">IF(AND(H493=0,J493=0),0,IF(H493=0,"New",(J493-H493)/H493))</f>
        <v>0.482057673335246</v>
      </c>
      <c r="M493" s="7" t="str">
        <f aca="false">IF(AND(OR(C493&lt;&gt;0,H493&lt;&gt;0),D493=0,I493=0),"DROP",IF(AND(OR(D493&lt;&gt;0,I493&lt;&gt;0),C493=0,H493=0),"NEW",""))</f>
        <v/>
      </c>
    </row>
    <row r="494" customFormat="false" ht="15" hidden="false" customHeight="false" outlineLevel="0" collapsed="false">
      <c r="A494" s="7" t="s">
        <v>763</v>
      </c>
      <c r="B494" s="7" t="str">
        <f aca="false">IFERROR(INDEX('Source'!$C:$C,MATCH($A494,'Source'!$B:$B,0)),"")</f>
        <v>מגן מרפק + סיליקון</v>
      </c>
      <c r="C494" s="8" t="n">
        <f aca="false">SUMIFS('Source'!$D:$D,'Source'!$A:$A,"114 - IL online",'Source'!$B:$B,$A494)</f>
        <v>4</v>
      </c>
      <c r="D494" s="8" t="n">
        <f aca="false">SUMIFS('Source'!$F:$F,'Source'!$A:$A,"114 - IL online",'Source'!$B:$B,$A494)</f>
        <v>6</v>
      </c>
      <c r="E494" s="8" t="n">
        <f aca="false">D494*$J$5</f>
        <v>7.57894736842105</v>
      </c>
      <c r="F494" s="8" t="n">
        <f aca="false">E494-C494</f>
        <v>3.57894736842105</v>
      </c>
      <c r="G494" s="9" t="n">
        <f aca="false">IF(AND(C494=0,E494=0),0,IF(C494=0,"New",(E494-C494)/C494))</f>
        <v>0.894736842105263</v>
      </c>
      <c r="H494" s="8" t="n">
        <f aca="false">SUMIFS('Source'!$E:$E,'Source'!$A:$A,"114 - IL online",'Source'!$B:$B,$A494)</f>
        <v>988.26</v>
      </c>
      <c r="I494" s="8" t="n">
        <f aca="false">SUMIFS('Source'!$G:$G,'Source'!$A:$A,"114 - IL online",'Source'!$B:$B,$A494)</f>
        <v>1203.6</v>
      </c>
      <c r="J494" s="8" t="n">
        <f aca="false">I494*$J$5</f>
        <v>1520.33684210526</v>
      </c>
      <c r="K494" s="8" t="n">
        <f aca="false">J494-H494</f>
        <v>532.076842105263</v>
      </c>
      <c r="L494" s="9" t="n">
        <f aca="false">IF(AND(H494=0,J494=0),0,IF(H494=0,"New",(J494-H494)/H494))</f>
        <v>0.538397630284807</v>
      </c>
      <c r="M494" s="7" t="str">
        <f aca="false">IF(AND(OR(C494&lt;&gt;0,H494&lt;&gt;0),D494=0,I494=0),"DROP",IF(AND(OR(D494&lt;&gt;0,I494&lt;&gt;0),C494=0,H494=0),"NEW",""))</f>
        <v/>
      </c>
    </row>
    <row r="495" customFormat="false" ht="15" hidden="false" customHeight="false" outlineLevel="0" collapsed="false">
      <c r="A495" s="7" t="s">
        <v>1085</v>
      </c>
      <c r="B495" s="7" t="str">
        <f aca="false">IFERROR(INDEX('Source'!$C:$C,MATCH($A495,'Source'!$B:$B,0)),"")</f>
        <v>מיתלה שרוול</v>
      </c>
      <c r="C495" s="8" t="n">
        <f aca="false">SUMIFS('Source'!$D:$D,'Source'!$A:$A,"114 - IL online",'Source'!$B:$B,$A495)</f>
        <v>1</v>
      </c>
      <c r="D495" s="8" t="n">
        <f aca="false">SUMIFS('Source'!$F:$F,'Source'!$A:$A,"114 - IL online",'Source'!$B:$B,$A495)</f>
        <v>0</v>
      </c>
      <c r="E495" s="8" t="n">
        <f aca="false">D495*$J$5</f>
        <v>0</v>
      </c>
      <c r="F495" s="8" t="n">
        <f aca="false">E495-C495</f>
        <v>-1</v>
      </c>
      <c r="G495" s="9" t="n">
        <f aca="false">IF(AND(C495=0,E495=0),0,IF(C495=0,"New",(E495-C495)/C495))</f>
        <v>-1</v>
      </c>
      <c r="H495" s="8" t="n">
        <f aca="false">SUMIFS('Source'!$E:$E,'Source'!$A:$A,"114 - IL online",'Source'!$B:$B,$A495)</f>
        <v>211.78</v>
      </c>
      <c r="I495" s="8" t="n">
        <f aca="false">SUMIFS('Source'!$G:$G,'Source'!$A:$A,"114 - IL online",'Source'!$B:$B,$A495)</f>
        <v>0</v>
      </c>
      <c r="J495" s="8" t="n">
        <f aca="false">I495*$J$5</f>
        <v>0</v>
      </c>
      <c r="K495" s="8" t="n">
        <f aca="false">J495-H495</f>
        <v>-211.78</v>
      </c>
      <c r="L495" s="9" t="n">
        <f aca="false">IF(AND(H495=0,J495=0),0,IF(H495=0,"New",(J495-H495)/H495))</f>
        <v>-1</v>
      </c>
      <c r="M495" s="7" t="str">
        <f aca="false">IF(AND(OR(C495&lt;&gt;0,H495&lt;&gt;0),D495=0,I495=0),"DROP",IF(AND(OR(D495&lt;&gt;0,I495&lt;&gt;0),C495=0,H495=0),"NEW",""))</f>
        <v>DROP</v>
      </c>
    </row>
    <row r="496" customFormat="false" ht="15" hidden="false" customHeight="false" outlineLevel="0" collapsed="false">
      <c r="A496" s="7" t="s">
        <v>525</v>
      </c>
      <c r="B496" s="7" t="str">
        <f aca="false">IFERROR(INDEX('Source'!$C:$C,MATCH($A496,'Source'!$B:$B,0)),"")</f>
        <v>מגן ברך ארוך עם כרית סיליקון</v>
      </c>
      <c r="C496" s="8" t="n">
        <f aca="false">SUMIFS('Source'!$D:$D,'Source'!$A:$A,"114 - IL online",'Source'!$B:$B,$A496)</f>
        <v>0</v>
      </c>
      <c r="D496" s="8" t="n">
        <f aca="false">SUMIFS('Source'!$F:$F,'Source'!$A:$A,"114 - IL online",'Source'!$B:$B,$A496)</f>
        <v>1</v>
      </c>
      <c r="E496" s="8" t="n">
        <f aca="false">D496*$J$5</f>
        <v>1.26315789473684</v>
      </c>
      <c r="F496" s="8" t="n">
        <f aca="false">E496-C496</f>
        <v>1.26315789473684</v>
      </c>
      <c r="G496" s="9" t="str">
        <f aca="false">IF(AND(C496=0,E496=0),0,IF(C496=0,"New",(E496-C496)/C496))</f>
        <v>New</v>
      </c>
      <c r="H496" s="8" t="n">
        <f aca="false">SUMIFS('Source'!$E:$E,'Source'!$A:$A,"114 - IL online",'Source'!$B:$B,$A496)</f>
        <v>0</v>
      </c>
      <c r="I496" s="8" t="n">
        <f aca="false">SUMIFS('Source'!$G:$G,'Source'!$A:$A,"114 - IL online",'Source'!$B:$B,$A496)</f>
        <v>211.78</v>
      </c>
      <c r="J496" s="8" t="n">
        <f aca="false">I496*$J$5</f>
        <v>267.511578947368</v>
      </c>
      <c r="K496" s="8" t="n">
        <f aca="false">J496-H496</f>
        <v>267.511578947368</v>
      </c>
      <c r="L496" s="9" t="str">
        <f aca="false">IF(AND(H496=0,J496=0),0,IF(H496=0,"New",(J496-H496)/H496))</f>
        <v>New</v>
      </c>
      <c r="M496" s="7" t="str">
        <f aca="false">IF(AND(OR(C496&lt;&gt;0,H496&lt;&gt;0),D496=0,I496=0),"DROP",IF(AND(OR(D496&lt;&gt;0,I496&lt;&gt;0),C496=0,H496=0),"NEW",""))</f>
        <v>NEW</v>
      </c>
    </row>
    <row r="497" customFormat="false" ht="15" hidden="false" customHeight="false" outlineLevel="0" collapsed="false">
      <c r="A497" s="7" t="s">
        <v>849</v>
      </c>
      <c r="B497" s="7" t="str">
        <f aca="false">IFERROR(INDEX('Source'!$C:$C,MATCH($A497,'Source'!$B:$B,0)),"")</f>
        <v>תגורת שבר בטבור לתינוקות</v>
      </c>
      <c r="C497" s="8" t="n">
        <f aca="false">SUMIFS('Source'!$D:$D,'Source'!$A:$A,"114 - IL online",'Source'!$B:$B,$A497)</f>
        <v>7</v>
      </c>
      <c r="D497" s="8" t="n">
        <f aca="false">SUMIFS('Source'!$F:$F,'Source'!$A:$A,"114 - IL online",'Source'!$B:$B,$A497)</f>
        <v>5</v>
      </c>
      <c r="E497" s="8" t="n">
        <f aca="false">D497*$J$5</f>
        <v>6.31578947368421</v>
      </c>
      <c r="F497" s="8" t="n">
        <f aca="false">E497-C497</f>
        <v>-0.684210526315789</v>
      </c>
      <c r="G497" s="9" t="n">
        <f aca="false">IF(AND(C497=0,E497=0),0,IF(C497=0,"New",(E497-C497)/C497))</f>
        <v>-0.0977443609022556</v>
      </c>
      <c r="H497" s="8" t="n">
        <f aca="false">SUMIFS('Source'!$E:$E,'Source'!$A:$A,"114 - IL online",'Source'!$B:$B,$A497)</f>
        <v>769.64</v>
      </c>
      <c r="I497" s="8" t="n">
        <f aca="false">SUMIFS('Source'!$G:$G,'Source'!$A:$A,"114 - IL online",'Source'!$B:$B,$A497)</f>
        <v>560.17</v>
      </c>
      <c r="J497" s="8" t="n">
        <f aca="false">I497*$J$5</f>
        <v>707.583157894737</v>
      </c>
      <c r="K497" s="8" t="n">
        <f aca="false">J497-H497</f>
        <v>-62.0568421052633</v>
      </c>
      <c r="L497" s="9" t="n">
        <f aca="false">IF(AND(H497=0,J497=0),0,IF(H497=0,"New",(J497-H497)/H497))</f>
        <v>-0.0806309990453502</v>
      </c>
      <c r="M497" s="7" t="str">
        <f aca="false">IF(AND(OR(C497&lt;&gt;0,H497&lt;&gt;0),D497=0,I497=0),"DROP",IF(AND(OR(D497&lt;&gt;0,I497&lt;&gt;0),C497=0,H497=0),"NEW",""))</f>
        <v/>
      </c>
    </row>
    <row r="498" customFormat="false" ht="15" hidden="false" customHeight="false" outlineLevel="0" collapsed="false">
      <c r="A498" s="7" t="s">
        <v>237</v>
      </c>
      <c r="B498" s="7" t="str">
        <f aca="false">IFERROR(INDEX('Source'!$C:$C,MATCH($A498,'Source'!$B:$B,0)),"")</f>
        <v>מישר כתפיים</v>
      </c>
      <c r="C498" s="8" t="n">
        <f aca="false">SUMIFS('Source'!$D:$D,'Source'!$A:$A,"114 - IL online",'Source'!$B:$B,$A498)</f>
        <v>10</v>
      </c>
      <c r="D498" s="8" t="n">
        <f aca="false">SUMIFS('Source'!$F:$F,'Source'!$A:$A,"114 - IL online",'Source'!$B:$B,$A498)</f>
        <v>8</v>
      </c>
      <c r="E498" s="8" t="n">
        <f aca="false">D498*$J$5</f>
        <v>10.1052631578947</v>
      </c>
      <c r="F498" s="8" t="n">
        <f aca="false">E498-C498</f>
        <v>0.105263157894736</v>
      </c>
      <c r="G498" s="9" t="n">
        <f aca="false">IF(AND(C498=0,E498=0),0,IF(C498=0,"New",(E498-C498)/C498))</f>
        <v>0.0105263157894736</v>
      </c>
      <c r="H498" s="8" t="n">
        <f aca="false">SUMIFS('Source'!$E:$E,'Source'!$A:$A,"114 - IL online",'Source'!$B:$B,$A498)</f>
        <v>2446.37</v>
      </c>
      <c r="I498" s="8" t="n">
        <f aca="false">SUMIFS('Source'!$G:$G,'Source'!$A:$A,"114 - IL online",'Source'!$B:$B,$A498)</f>
        <v>2238.8</v>
      </c>
      <c r="J498" s="8" t="n">
        <f aca="false">I498*$J$5</f>
        <v>2827.95789473684</v>
      </c>
      <c r="K498" s="8" t="n">
        <f aca="false">J498-H498</f>
        <v>381.587894736841</v>
      </c>
      <c r="L498" s="9" t="n">
        <f aca="false">IF(AND(H498=0,J498=0),0,IF(H498=0,"New",(J498-H498)/H498))</f>
        <v>0.155981268057097</v>
      </c>
      <c r="M498" s="7" t="str">
        <f aca="false">IF(AND(OR(C498&lt;&gt;0,H498&lt;&gt;0),D498=0,I498=0),"DROP",IF(AND(OR(D498&lt;&gt;0,I498&lt;&gt;0),C498=0,H498=0),"NEW",""))</f>
        <v/>
      </c>
    </row>
    <row r="499" customFormat="false" ht="15" hidden="false" customHeight="false" outlineLevel="0" collapsed="false">
      <c r="A499" s="7" t="s">
        <v>236</v>
      </c>
      <c r="B499" s="7" t="str">
        <f aca="false">IFERROR(INDEX('Source'!$C:$C,MATCH($A499,'Source'!$B:$B,0)),"")</f>
        <v>רפידת אנטי-ריח</v>
      </c>
      <c r="C499" s="8" t="n">
        <f aca="false">SUMIFS('Source'!$D:$D,'Source'!$A:$A,"114 - IL online",'Source'!$B:$B,$A499)</f>
        <v>18</v>
      </c>
      <c r="D499" s="8" t="n">
        <f aca="false">SUMIFS('Source'!$F:$F,'Source'!$A:$A,"114 - IL online",'Source'!$B:$B,$A499)</f>
        <v>25</v>
      </c>
      <c r="E499" s="8" t="n">
        <f aca="false">D499*$J$5</f>
        <v>31.5789473684211</v>
      </c>
      <c r="F499" s="8" t="n">
        <f aca="false">E499-C499</f>
        <v>13.5789473684211</v>
      </c>
      <c r="G499" s="9" t="n">
        <f aca="false">IF(AND(C499=0,E499=0),0,IF(C499=0,"New",(E499-C499)/C499))</f>
        <v>0.754385964912281</v>
      </c>
      <c r="H499" s="8" t="n">
        <f aca="false">SUMIFS('Source'!$E:$E,'Source'!$A:$A,"114 - IL online",'Source'!$B:$B,$A499)</f>
        <v>468.71</v>
      </c>
      <c r="I499" s="8" t="n">
        <f aca="false">SUMIFS('Source'!$G:$G,'Source'!$A:$A,"114 - IL online",'Source'!$B:$B,$A499)</f>
        <v>676.12</v>
      </c>
      <c r="J499" s="8" t="n">
        <f aca="false">I499*$J$5</f>
        <v>854.046315789474</v>
      </c>
      <c r="K499" s="8" t="n">
        <f aca="false">J499-H499</f>
        <v>385.336315789474</v>
      </c>
      <c r="L499" s="9" t="n">
        <f aca="false">IF(AND(H499=0,J499=0),0,IF(H499=0,"New",(J499-H499)/H499))</f>
        <v>0.822120961339578</v>
      </c>
      <c r="M499" s="7" t="str">
        <f aca="false">IF(AND(OR(C499&lt;&gt;0,H499&lt;&gt;0),D499=0,I499=0),"DROP",IF(AND(OR(D499&lt;&gt;0,I499&lt;&gt;0),C499=0,H499=0),"NEW",""))</f>
        <v/>
      </c>
    </row>
    <row r="500" customFormat="false" ht="15" hidden="false" customHeight="false" outlineLevel="0" collapsed="false">
      <c r="A500" s="7" t="s">
        <v>581</v>
      </c>
      <c r="B500" s="7" t="str">
        <f aca="false">IFERROR(INDEX('Source'!$C:$C,MATCH($A500,'Source'!$B:$B,0)),"")</f>
        <v>סד יד שמאל  שחור</v>
      </c>
      <c r="C500" s="8" t="n">
        <f aca="false">SUMIFS('Source'!$D:$D,'Source'!$A:$A,"114 - IL online",'Source'!$B:$B,$A500)</f>
        <v>1</v>
      </c>
      <c r="D500" s="8" t="n">
        <f aca="false">SUMIFS('Source'!$F:$F,'Source'!$A:$A,"114 - IL online",'Source'!$B:$B,$A500)</f>
        <v>2</v>
      </c>
      <c r="E500" s="8" t="n">
        <f aca="false">D500*$J$5</f>
        <v>2.52631578947368</v>
      </c>
      <c r="F500" s="8" t="n">
        <f aca="false">E500-C500</f>
        <v>1.52631578947368</v>
      </c>
      <c r="G500" s="9" t="n">
        <f aca="false">IF(AND(C500=0,E500=0),0,IF(C500=0,"New",(E500-C500)/C500))</f>
        <v>1.52631578947368</v>
      </c>
      <c r="H500" s="8" t="n">
        <f aca="false">SUMIFS('Source'!$E:$E,'Source'!$A:$A,"114 - IL online",'Source'!$B:$B,$A500)</f>
        <v>167.05</v>
      </c>
      <c r="I500" s="8" t="n">
        <f aca="false">SUMIFS('Source'!$G:$G,'Source'!$A:$A,"114 - IL online",'Source'!$B:$B,$A500)</f>
        <v>373.41</v>
      </c>
      <c r="J500" s="8" t="n">
        <f aca="false">I500*$J$5</f>
        <v>471.675789473684</v>
      </c>
      <c r="K500" s="8" t="n">
        <f aca="false">J500-H500</f>
        <v>304.625789473684</v>
      </c>
      <c r="L500" s="9" t="n">
        <f aca="false">IF(AND(H500=0,J500=0),0,IF(H500=0,"New",(J500-H500)/H500))</f>
        <v>1.82356054758266</v>
      </c>
      <c r="M500" s="7" t="str">
        <f aca="false">IF(AND(OR(C500&lt;&gt;0,H500&lt;&gt;0),D500=0,I500=0),"DROP",IF(AND(OR(D500&lt;&gt;0,I500&lt;&gt;0),C500=0,H500=0),"NEW",""))</f>
        <v/>
      </c>
    </row>
    <row r="501" customFormat="false" ht="15" hidden="false" customHeight="false" outlineLevel="0" collapsed="false">
      <c r="A501" s="7" t="s">
        <v>458</v>
      </c>
      <c r="B501" s="7" t="str">
        <f aca="false">IFERROR(INDEX('Source'!$C:$C,MATCH($A501,'Source'!$B:$B,0)),"")</f>
        <v>מגן ברך מוצלב+מוטות</v>
      </c>
      <c r="C501" s="8" t="n">
        <f aca="false">SUMIFS('Source'!$D:$D,'Source'!$A:$A,"114 - IL online",'Source'!$B:$B,$A501)</f>
        <v>0</v>
      </c>
      <c r="D501" s="8" t="n">
        <f aca="false">SUMIFS('Source'!$F:$F,'Source'!$A:$A,"114 - IL online",'Source'!$B:$B,$A501)</f>
        <v>1</v>
      </c>
      <c r="E501" s="8" t="n">
        <f aca="false">D501*$J$5</f>
        <v>1.26315789473684</v>
      </c>
      <c r="F501" s="8" t="n">
        <f aca="false">E501-C501</f>
        <v>1.26315789473684</v>
      </c>
      <c r="G501" s="9" t="str">
        <f aca="false">IF(AND(C501=0,E501=0),0,IF(C501=0,"New",(E501-C501)/C501))</f>
        <v>New</v>
      </c>
      <c r="H501" s="8" t="n">
        <f aca="false">SUMIFS('Source'!$E:$E,'Source'!$A:$A,"114 - IL online",'Source'!$B:$B,$A501)</f>
        <v>0</v>
      </c>
      <c r="I501" s="8" t="n">
        <f aca="false">SUMIFS('Source'!$G:$G,'Source'!$A:$A,"114 - IL online",'Source'!$B:$B,$A501)</f>
        <v>205.86</v>
      </c>
      <c r="J501" s="8" t="n">
        <f aca="false">I501*$J$5</f>
        <v>260.033684210526</v>
      </c>
      <c r="K501" s="8" t="n">
        <f aca="false">J501-H501</f>
        <v>260.033684210526</v>
      </c>
      <c r="L501" s="9" t="str">
        <f aca="false">IF(AND(H501=0,J501=0),0,IF(H501=0,"New",(J501-H501)/H501))</f>
        <v>New</v>
      </c>
      <c r="M501" s="7" t="str">
        <f aca="false">IF(AND(OR(C501&lt;&gt;0,H501&lt;&gt;0),D501=0,I501=0),"DROP",IF(AND(OR(D501&lt;&gt;0,I501&lt;&gt;0),C501=0,H501=0),"NEW",""))</f>
        <v>NEW</v>
      </c>
    </row>
    <row r="502" customFormat="false" ht="15" hidden="false" customHeight="false" outlineLevel="0" collapsed="false">
      <c r="A502" s="7" t="s">
        <v>1086</v>
      </c>
      <c r="B502" s="7" t="str">
        <f aca="false">IFERROR(INDEX('Source'!$C:$C,MATCH($A502,'Source'!$B:$B,0)),"")</f>
        <v>מגן ברך מוצלב+מוטות</v>
      </c>
      <c r="C502" s="8" t="n">
        <f aca="false">SUMIFS('Source'!$D:$D,'Source'!$A:$A,"114 - IL online",'Source'!$B:$B,$A502)</f>
        <v>0</v>
      </c>
      <c r="D502" s="8" t="n">
        <f aca="false">SUMIFS('Source'!$F:$F,'Source'!$A:$A,"114 - IL online",'Source'!$B:$B,$A502)</f>
        <v>1</v>
      </c>
      <c r="E502" s="8" t="n">
        <f aca="false">D502*$J$5</f>
        <v>1.26315789473684</v>
      </c>
      <c r="F502" s="8" t="n">
        <f aca="false">E502-C502</f>
        <v>1.26315789473684</v>
      </c>
      <c r="G502" s="9" t="str">
        <f aca="false">IF(AND(C502=0,E502=0),0,IF(C502=0,"New",(E502-C502)/C502))</f>
        <v>New</v>
      </c>
      <c r="H502" s="8" t="n">
        <f aca="false">SUMIFS('Source'!$E:$E,'Source'!$A:$A,"114 - IL online",'Source'!$B:$B,$A502)</f>
        <v>0</v>
      </c>
      <c r="I502" s="8" t="n">
        <f aca="false">SUMIFS('Source'!$G:$G,'Source'!$A:$A,"114 - IL online",'Source'!$B:$B,$A502)</f>
        <v>205.86</v>
      </c>
      <c r="J502" s="8" t="n">
        <f aca="false">I502*$J$5</f>
        <v>260.033684210526</v>
      </c>
      <c r="K502" s="8" t="n">
        <f aca="false">J502-H502</f>
        <v>260.033684210526</v>
      </c>
      <c r="L502" s="9" t="str">
        <f aca="false">IF(AND(H502=0,J502=0),0,IF(H502=0,"New",(J502-H502)/H502))</f>
        <v>New</v>
      </c>
      <c r="M502" s="7" t="str">
        <f aca="false">IF(AND(OR(C502&lt;&gt;0,H502&lt;&gt;0),D502=0,I502=0),"DROP",IF(AND(OR(D502&lt;&gt;0,I502&lt;&gt;0),C502=0,H502=0),"NEW",""))</f>
        <v>NEW</v>
      </c>
    </row>
    <row r="503" customFormat="false" ht="15" hidden="false" customHeight="false" outlineLevel="0" collapsed="false">
      <c r="A503" s="7" t="s">
        <v>379</v>
      </c>
      <c r="B503" s="7" t="str">
        <f aca="false">IFERROR(INDEX('Source'!$C:$C,MATCH($A503,'Source'!$B:$B,0)),"")</f>
        <v>מגן ברך מחמם</v>
      </c>
      <c r="C503" s="8" t="n">
        <f aca="false">SUMIFS('Source'!$D:$D,'Source'!$A:$A,"114 - IL online",'Source'!$B:$B,$A503)</f>
        <v>0</v>
      </c>
      <c r="D503" s="8" t="n">
        <f aca="false">SUMIFS('Source'!$F:$F,'Source'!$A:$A,"114 - IL online",'Source'!$B:$B,$A503)</f>
        <v>2</v>
      </c>
      <c r="E503" s="8" t="n">
        <f aca="false">D503*$J$5</f>
        <v>2.52631578947368</v>
      </c>
      <c r="F503" s="8" t="n">
        <f aca="false">E503-C503</f>
        <v>2.52631578947368</v>
      </c>
      <c r="G503" s="9" t="str">
        <f aca="false">IF(AND(C503=0,E503=0),0,IF(C503=0,"New",(E503-C503)/C503))</f>
        <v>New</v>
      </c>
      <c r="H503" s="8" t="n">
        <f aca="false">SUMIFS('Source'!$E:$E,'Source'!$A:$A,"114 - IL online",'Source'!$B:$B,$A503)</f>
        <v>0</v>
      </c>
      <c r="I503" s="8" t="n">
        <f aca="false">SUMIFS('Source'!$G:$G,'Source'!$A:$A,"114 - IL online",'Source'!$B:$B,$A503)</f>
        <v>204.92</v>
      </c>
      <c r="J503" s="8" t="n">
        <f aca="false">I503*$J$5</f>
        <v>258.846315789474</v>
      </c>
      <c r="K503" s="8" t="n">
        <f aca="false">J503-H503</f>
        <v>258.846315789474</v>
      </c>
      <c r="L503" s="9" t="str">
        <f aca="false">IF(AND(H503=0,J503=0),0,IF(H503=0,"New",(J503-H503)/H503))</f>
        <v>New</v>
      </c>
      <c r="M503" s="7" t="str">
        <f aca="false">IF(AND(OR(C503&lt;&gt;0,H503&lt;&gt;0),D503=0,I503=0),"DROP",IF(AND(OR(D503&lt;&gt;0,I503&lt;&gt;0),C503=0,H503=0),"NEW",""))</f>
        <v>NEW</v>
      </c>
    </row>
    <row r="504" customFormat="false" ht="15" hidden="false" customHeight="false" outlineLevel="0" collapsed="false">
      <c r="A504" s="7" t="s">
        <v>130</v>
      </c>
      <c r="B504" s="7" t="str">
        <f aca="false">IFERROR(INDEX('Source'!$C:$C,MATCH($A504,'Source'!$B:$B,0)),"")</f>
        <v>מתלה יד-כיס</v>
      </c>
      <c r="C504" s="8" t="n">
        <f aca="false">SUMIFS('Source'!$D:$D,'Source'!$A:$A,"114 - IL online",'Source'!$B:$B,$A504)</f>
        <v>7</v>
      </c>
      <c r="D504" s="8" t="n">
        <f aca="false">SUMIFS('Source'!$F:$F,'Source'!$A:$A,"114 - IL online",'Source'!$B:$B,$A504)</f>
        <v>9</v>
      </c>
      <c r="E504" s="8" t="n">
        <f aca="false">D504*$J$5</f>
        <v>11.3684210526316</v>
      </c>
      <c r="F504" s="8" t="n">
        <f aca="false">E504-C504</f>
        <v>4.36842105263158</v>
      </c>
      <c r="G504" s="9" t="n">
        <f aca="false">IF(AND(C504=0,E504=0),0,IF(C504=0,"New",(E504-C504)/C504))</f>
        <v>0.62406015037594</v>
      </c>
      <c r="H504" s="8" t="n">
        <f aca="false">SUMIFS('Source'!$E:$E,'Source'!$A:$A,"114 - IL online",'Source'!$B:$B,$A504)</f>
        <v>701.97</v>
      </c>
      <c r="I504" s="8" t="n">
        <f aca="false">SUMIFS('Source'!$G:$G,'Source'!$A:$A,"114 - IL online",'Source'!$B:$B,$A504)</f>
        <v>906.76</v>
      </c>
      <c r="J504" s="8" t="n">
        <f aca="false">I504*$J$5</f>
        <v>1145.38105263158</v>
      </c>
      <c r="K504" s="8" t="n">
        <f aca="false">J504-H504</f>
        <v>443.411052631579</v>
      </c>
      <c r="L504" s="9" t="n">
        <f aca="false">IF(AND(H504=0,J504=0),0,IF(H504=0,"New",(J504-H504)/H504))</f>
        <v>0.631666670415515</v>
      </c>
      <c r="M504" s="7" t="str">
        <f aca="false">IF(AND(OR(C504&lt;&gt;0,H504&lt;&gt;0),D504=0,I504=0),"DROP",IF(AND(OR(D504&lt;&gt;0,I504&lt;&gt;0),C504=0,H504=0),"NEW",""))</f>
        <v/>
      </c>
    </row>
    <row r="505" customFormat="false" ht="15" hidden="false" customHeight="false" outlineLevel="0" collapsed="false">
      <c r="A505" s="7" t="s">
        <v>224</v>
      </c>
      <c r="B505" s="7" t="str">
        <f aca="false">IFERROR(INDEX('Source'!$C:$C,MATCH($A505,'Source'!$B:$B,0)),"")</f>
        <v>צוארון ספוגי</v>
      </c>
      <c r="C505" s="8" t="n">
        <f aca="false">SUMIFS('Source'!$D:$D,'Source'!$A:$A,"114 - IL online",'Source'!$B:$B,$A505)</f>
        <v>8</v>
      </c>
      <c r="D505" s="8" t="n">
        <f aca="false">SUMIFS('Source'!$F:$F,'Source'!$A:$A,"114 - IL online",'Source'!$B:$B,$A505)</f>
        <v>10</v>
      </c>
      <c r="E505" s="8" t="n">
        <f aca="false">D505*$J$5</f>
        <v>12.6315789473684</v>
      </c>
      <c r="F505" s="8" t="n">
        <f aca="false">E505-C505</f>
        <v>4.63157894736842</v>
      </c>
      <c r="G505" s="9" t="n">
        <f aca="false">IF(AND(C505=0,E505=0),0,IF(C505=0,"New",(E505-C505)/C505))</f>
        <v>0.578947368421053</v>
      </c>
      <c r="H505" s="8" t="n">
        <f aca="false">SUMIFS('Source'!$E:$E,'Source'!$A:$A,"114 - IL online",'Source'!$B:$B,$A505)</f>
        <v>686.59</v>
      </c>
      <c r="I505" s="8" t="n">
        <f aca="false">SUMIFS('Source'!$G:$G,'Source'!$A:$A,"114 - IL online",'Source'!$B:$B,$A505)</f>
        <v>888.51</v>
      </c>
      <c r="J505" s="8" t="n">
        <f aca="false">I505*$J$5</f>
        <v>1122.32842105263</v>
      </c>
      <c r="K505" s="8" t="n">
        <f aca="false">J505-H505</f>
        <v>435.738421052631</v>
      </c>
      <c r="L505" s="9" t="n">
        <f aca="false">IF(AND(H505=0,J505=0),0,IF(H505=0,"New",(J505-H505)/H505))</f>
        <v>0.634641374113563</v>
      </c>
      <c r="M505" s="7" t="str">
        <f aca="false">IF(AND(OR(C505&lt;&gt;0,H505&lt;&gt;0),D505=0,I505=0),"DROP",IF(AND(OR(D505&lt;&gt;0,I505&lt;&gt;0),C505=0,H505=0),"NEW",""))</f>
        <v/>
      </c>
    </row>
    <row r="506" customFormat="false" ht="15" hidden="false" customHeight="false" outlineLevel="0" collapsed="false">
      <c r="A506" s="7" t="s">
        <v>111</v>
      </c>
      <c r="B506" s="7" t="str">
        <f aca="false">IFERROR(INDEX('Source'!$C:$C,MATCH($A506,'Source'!$B:$B,0)),"")</f>
        <v>מגן קרסול סגור</v>
      </c>
      <c r="C506" s="8" t="n">
        <f aca="false">SUMIFS('Source'!$D:$D,'Source'!$A:$A,"114 - IL online",'Source'!$B:$B,$A506)</f>
        <v>7</v>
      </c>
      <c r="D506" s="8" t="n">
        <f aca="false">SUMIFS('Source'!$F:$F,'Source'!$A:$A,"114 - IL online",'Source'!$B:$B,$A506)</f>
        <v>4</v>
      </c>
      <c r="E506" s="8" t="n">
        <f aca="false">D506*$J$5</f>
        <v>5.05263157894737</v>
      </c>
      <c r="F506" s="8" t="n">
        <f aca="false">E506-C506</f>
        <v>-1.94736842105263</v>
      </c>
      <c r="G506" s="9" t="n">
        <f aca="false">IF(AND(C506=0,E506=0),0,IF(C506=0,"New",(E506-C506)/C506))</f>
        <v>-0.278195488721805</v>
      </c>
      <c r="H506" s="8" t="n">
        <f aca="false">SUMIFS('Source'!$E:$E,'Source'!$A:$A,"114 - IL online",'Source'!$B:$B,$A506)</f>
        <v>518.41</v>
      </c>
      <c r="I506" s="8" t="n">
        <f aca="false">SUMIFS('Source'!$G:$G,'Source'!$A:$A,"114 - IL online",'Source'!$B:$B,$A506)</f>
        <v>317.48</v>
      </c>
      <c r="J506" s="8" t="n">
        <f aca="false">I506*$J$5</f>
        <v>401.027368421053</v>
      </c>
      <c r="K506" s="8" t="n">
        <f aca="false">J506-H506</f>
        <v>-117.382631578947</v>
      </c>
      <c r="L506" s="9" t="n">
        <f aca="false">IF(AND(H506=0,J506=0),0,IF(H506=0,"New",(J506-H506)/H506))</f>
        <v>-0.226428177656579</v>
      </c>
      <c r="M506" s="7" t="str">
        <f aca="false">IF(AND(OR(C506&lt;&gt;0,H506&lt;&gt;0),D506=0,I506=0),"DROP",IF(AND(OR(D506&lt;&gt;0,I506&lt;&gt;0),C506=0,H506=0),"NEW",""))</f>
        <v/>
      </c>
    </row>
    <row r="507" customFormat="false" ht="15" hidden="false" customHeight="false" outlineLevel="0" collapsed="false">
      <c r="A507" s="7" t="s">
        <v>383</v>
      </c>
      <c r="B507" s="7" t="str">
        <f aca="false">IFERROR(INDEX('Source'!$C:$C,MATCH($A507,'Source'!$B:$B,0)),"")</f>
        <v>מגן ברך מחמם</v>
      </c>
      <c r="C507" s="8" t="n">
        <f aca="false">SUMIFS('Source'!$D:$D,'Source'!$A:$A,"114 - IL online",'Source'!$B:$B,$A507)</f>
        <v>2</v>
      </c>
      <c r="D507" s="8" t="n">
        <f aca="false">SUMIFS('Source'!$F:$F,'Source'!$A:$A,"114 - IL online",'Source'!$B:$B,$A507)</f>
        <v>0</v>
      </c>
      <c r="E507" s="8" t="n">
        <f aca="false">D507*$J$5</f>
        <v>0</v>
      </c>
      <c r="F507" s="8" t="n">
        <f aca="false">E507-C507</f>
        <v>-2</v>
      </c>
      <c r="G507" s="9" t="n">
        <f aca="false">IF(AND(C507=0,E507=0),0,IF(C507=0,"New",(E507-C507)/C507))</f>
        <v>-1</v>
      </c>
      <c r="H507" s="8" t="n">
        <f aca="false">SUMIFS('Source'!$E:$E,'Source'!$A:$A,"114 - IL online",'Source'!$B:$B,$A507)</f>
        <v>189.55</v>
      </c>
      <c r="I507" s="8" t="n">
        <f aca="false">SUMIFS('Source'!$G:$G,'Source'!$A:$A,"114 - IL online",'Source'!$B:$B,$A507)</f>
        <v>-10.25</v>
      </c>
      <c r="J507" s="8" t="n">
        <f aca="false">I507*$J$5</f>
        <v>-12.9473684210526</v>
      </c>
      <c r="K507" s="8" t="n">
        <f aca="false">J507-H507</f>
        <v>-202.497368421053</v>
      </c>
      <c r="L507" s="9" t="n">
        <f aca="false">IF(AND(H507=0,J507=0),0,IF(H507=0,"New",(J507-H507)/H507))</f>
        <v>-1.06830582126643</v>
      </c>
      <c r="M507" s="7" t="str">
        <f aca="false">IF(AND(OR(C507&lt;&gt;0,H507&lt;&gt;0),D507=0,I507=0),"DROP",IF(AND(OR(D507&lt;&gt;0,I507&lt;&gt;0),C507=0,H507=0),"NEW",""))</f>
        <v/>
      </c>
    </row>
    <row r="508" customFormat="false" ht="15" hidden="false" customHeight="false" outlineLevel="0" collapsed="false">
      <c r="A508" s="7" t="s">
        <v>993</v>
      </c>
      <c r="B508" s="7" t="str">
        <f aca="false">IFERROR(INDEX('Source'!$C:$C,MATCH($A508,'Source'!$B:$B,0)),"")</f>
        <v>ח.בטן 25 ס'מ</v>
      </c>
      <c r="C508" s="8" t="n">
        <f aca="false">SUMIFS('Source'!$D:$D,'Source'!$A:$A,"114 - IL online",'Source'!$B:$B,$A508)</f>
        <v>0</v>
      </c>
      <c r="D508" s="8" t="n">
        <f aca="false">SUMIFS('Source'!$F:$F,'Source'!$A:$A,"114 - IL online",'Source'!$B:$B,$A508)</f>
        <v>1</v>
      </c>
      <c r="E508" s="8" t="n">
        <f aca="false">D508*$J$5</f>
        <v>1.26315789473684</v>
      </c>
      <c r="F508" s="8" t="n">
        <f aca="false">E508-C508</f>
        <v>1.26315789473684</v>
      </c>
      <c r="G508" s="9" t="str">
        <f aca="false">IF(AND(C508=0,E508=0),0,IF(C508=0,"New",(E508-C508)/C508))</f>
        <v>New</v>
      </c>
      <c r="H508" s="8" t="n">
        <f aca="false">SUMIFS('Source'!$E:$E,'Source'!$A:$A,"114 - IL online",'Source'!$B:$B,$A508)</f>
        <v>0</v>
      </c>
      <c r="I508" s="8" t="n">
        <f aca="false">SUMIFS('Source'!$G:$G,'Source'!$A:$A,"114 - IL online",'Source'!$B:$B,$A508)</f>
        <v>199.07</v>
      </c>
      <c r="J508" s="8" t="n">
        <f aca="false">I508*$J$5</f>
        <v>251.456842105263</v>
      </c>
      <c r="K508" s="8" t="n">
        <f aca="false">J508-H508</f>
        <v>251.456842105263</v>
      </c>
      <c r="L508" s="9" t="str">
        <f aca="false">IF(AND(H508=0,J508=0),0,IF(H508=0,"New",(J508-H508)/H508))</f>
        <v>New</v>
      </c>
      <c r="M508" s="7" t="str">
        <f aca="false">IF(AND(OR(C508&lt;&gt;0,H508&lt;&gt;0),D508=0,I508=0),"DROP",IF(AND(OR(D508&lt;&gt;0,I508&lt;&gt;0),C508=0,H508=0),"NEW",""))</f>
        <v>NEW</v>
      </c>
    </row>
    <row r="509" customFormat="false" ht="15" hidden="false" customHeight="false" outlineLevel="0" collapsed="false">
      <c r="A509" s="7" t="s">
        <v>842</v>
      </c>
      <c r="B509" s="7" t="str">
        <f aca="false">IFERROR(INDEX('Source'!$C:$C,MATCH($A509,'Source'!$B:$B,0)),"")</f>
        <v>חבק יד מתכוון</v>
      </c>
      <c r="C509" s="8" t="n">
        <f aca="false">SUMIFS('Source'!$D:$D,'Source'!$A:$A,"114 - IL online",'Source'!$B:$B,$A509)</f>
        <v>4</v>
      </c>
      <c r="D509" s="8" t="n">
        <f aca="false">SUMIFS('Source'!$F:$F,'Source'!$A:$A,"114 - IL online",'Source'!$B:$B,$A509)</f>
        <v>0</v>
      </c>
      <c r="E509" s="8" t="n">
        <f aca="false">D509*$J$5</f>
        <v>0</v>
      </c>
      <c r="F509" s="8" t="n">
        <f aca="false">E509-C509</f>
        <v>-4</v>
      </c>
      <c r="G509" s="9" t="n">
        <f aca="false">IF(AND(C509=0,E509=0),0,IF(C509=0,"New",(E509-C509)/C509))</f>
        <v>-1</v>
      </c>
      <c r="H509" s="8" t="n">
        <f aca="false">SUMIFS('Source'!$E:$E,'Source'!$A:$A,"114 - IL online",'Source'!$B:$B,$A509)</f>
        <v>198.27</v>
      </c>
      <c r="I509" s="8" t="n">
        <f aca="false">SUMIFS('Source'!$G:$G,'Source'!$A:$A,"114 - IL online",'Source'!$B:$B,$A509)</f>
        <v>0</v>
      </c>
      <c r="J509" s="8" t="n">
        <f aca="false">I509*$J$5</f>
        <v>0</v>
      </c>
      <c r="K509" s="8" t="n">
        <f aca="false">J509-H509</f>
        <v>-198.27</v>
      </c>
      <c r="L509" s="9" t="n">
        <f aca="false">IF(AND(H509=0,J509=0),0,IF(H509=0,"New",(J509-H509)/H509))</f>
        <v>-1</v>
      </c>
      <c r="M509" s="7" t="str">
        <f aca="false">IF(AND(OR(C509&lt;&gt;0,H509&lt;&gt;0),D509=0,I509=0),"DROP",IF(AND(OR(D509&lt;&gt;0,I509&lt;&gt;0),C509=0,H509=0),"NEW",""))</f>
        <v>DROP</v>
      </c>
    </row>
    <row r="510" customFormat="false" ht="15" hidden="false" customHeight="false" outlineLevel="0" collapsed="false">
      <c r="A510" s="7" t="s">
        <v>126</v>
      </c>
      <c r="B510" s="7" t="str">
        <f aca="false">IFERROR(INDEX('Source'!$C:$C,MATCH($A510,'Source'!$B:$B,0)),"")</f>
        <v>קינזיולוגי טייפ</v>
      </c>
      <c r="C510" s="8" t="n">
        <f aca="false">SUMIFS('Source'!$D:$D,'Source'!$A:$A,"114 - IL online",'Source'!$B:$B,$A510)</f>
        <v>5</v>
      </c>
      <c r="D510" s="8" t="n">
        <f aca="false">SUMIFS('Source'!$F:$F,'Source'!$A:$A,"114 - IL online",'Source'!$B:$B,$A510)</f>
        <v>10</v>
      </c>
      <c r="E510" s="8" t="n">
        <f aca="false">D510*$J$5</f>
        <v>12.6315789473684</v>
      </c>
      <c r="F510" s="8" t="n">
        <f aca="false">E510-C510</f>
        <v>7.63157894736842</v>
      </c>
      <c r="G510" s="9" t="n">
        <f aca="false">IF(AND(C510=0,E510=0),0,IF(C510=0,"New",(E510-C510)/C510))</f>
        <v>1.52631578947368</v>
      </c>
      <c r="H510" s="8" t="n">
        <f aca="false">SUMIFS('Source'!$E:$E,'Source'!$A:$A,"114 - IL online",'Source'!$B:$B,$A510)</f>
        <v>359.14</v>
      </c>
      <c r="I510" s="8" t="n">
        <f aca="false">SUMIFS('Source'!$G:$G,'Source'!$A:$A,"114 - IL online",'Source'!$B:$B,$A510)</f>
        <v>556.53</v>
      </c>
      <c r="J510" s="8" t="n">
        <f aca="false">I510*$J$5</f>
        <v>702.985263157895</v>
      </c>
      <c r="K510" s="8" t="n">
        <f aca="false">J510-H510</f>
        <v>343.845263157895</v>
      </c>
      <c r="L510" s="9" t="n">
        <f aca="false">IF(AND(H510=0,J510=0),0,IF(H510=0,"New",(J510-H510)/H510))</f>
        <v>0.957412883994806</v>
      </c>
      <c r="M510" s="7" t="str">
        <f aca="false">IF(AND(OR(C510&lt;&gt;0,H510&lt;&gt;0),D510=0,I510=0),"DROP",IF(AND(OR(D510&lt;&gt;0,I510&lt;&gt;0),C510=0,H510=0),"NEW",""))</f>
        <v/>
      </c>
    </row>
    <row r="511" customFormat="false" ht="15" hidden="false" customHeight="false" outlineLevel="0" collapsed="false">
      <c r="A511" s="7" t="s">
        <v>588</v>
      </c>
      <c r="B511" s="7" t="str">
        <f aca="false">IFERROR(INDEX('Source'!$C:$C,MATCH($A511,'Source'!$B:$B,0)),"")</f>
        <v>מיצב פיקה</v>
      </c>
      <c r="C511" s="8" t="n">
        <f aca="false">SUMIFS('Source'!$D:$D,'Source'!$A:$A,"114 - IL online",'Source'!$B:$B,$A511)</f>
        <v>5</v>
      </c>
      <c r="D511" s="8" t="n">
        <f aca="false">SUMIFS('Source'!$F:$F,'Source'!$A:$A,"114 - IL online",'Source'!$B:$B,$A511)</f>
        <v>6</v>
      </c>
      <c r="E511" s="8" t="n">
        <f aca="false">D511*$J$5</f>
        <v>7.57894736842105</v>
      </c>
      <c r="F511" s="8" t="n">
        <f aca="false">E511-C511</f>
        <v>2.57894736842105</v>
      </c>
      <c r="G511" s="9" t="n">
        <f aca="false">IF(AND(C511=0,E511=0),0,IF(C511=0,"New",(E511-C511)/C511))</f>
        <v>0.515789473684211</v>
      </c>
      <c r="H511" s="8" t="n">
        <f aca="false">SUMIFS('Source'!$E:$E,'Source'!$A:$A,"114 - IL online",'Source'!$B:$B,$A511)</f>
        <v>778.5</v>
      </c>
      <c r="I511" s="8" t="n">
        <f aca="false">SUMIFS('Source'!$G:$G,'Source'!$A:$A,"114 - IL online",'Source'!$B:$B,$A511)</f>
        <v>975.27</v>
      </c>
      <c r="J511" s="8" t="n">
        <f aca="false">I511*$J$5</f>
        <v>1231.92</v>
      </c>
      <c r="K511" s="8" t="n">
        <f aca="false">J511-H511</f>
        <v>453.42</v>
      </c>
      <c r="L511" s="9" t="n">
        <f aca="false">IF(AND(H511=0,J511=0),0,IF(H511=0,"New",(J511-H511)/H511))</f>
        <v>0.58242774566474</v>
      </c>
      <c r="M511" s="7" t="str">
        <f aca="false">IF(AND(OR(C511&lt;&gt;0,H511&lt;&gt;0),D511=0,I511=0),"DROP",IF(AND(OR(D511&lt;&gt;0,I511&lt;&gt;0),C511=0,H511=0),"NEW",""))</f>
        <v/>
      </c>
    </row>
    <row r="512" customFormat="false" ht="15" hidden="false" customHeight="false" outlineLevel="0" collapsed="false">
      <c r="A512" s="7" t="s">
        <v>128</v>
      </c>
      <c r="B512" s="7" t="str">
        <f aca="false">IFERROR(INDEX('Source'!$C:$C,MATCH($A512,'Source'!$B:$B,0)),"")</f>
        <v>קינזיולוגי טייפ</v>
      </c>
      <c r="C512" s="8" t="n">
        <f aca="false">SUMIFS('Source'!$D:$D,'Source'!$A:$A,"114 - IL online",'Source'!$B:$B,$A512)</f>
        <v>20</v>
      </c>
      <c r="D512" s="8" t="n">
        <f aca="false">SUMIFS('Source'!$F:$F,'Source'!$A:$A,"114 - IL online",'Source'!$B:$B,$A512)</f>
        <v>18</v>
      </c>
      <c r="E512" s="8" t="n">
        <f aca="false">D512*$J$5</f>
        <v>22.7368421052632</v>
      </c>
      <c r="F512" s="8" t="n">
        <f aca="false">E512-C512</f>
        <v>2.73684210526316</v>
      </c>
      <c r="G512" s="9" t="n">
        <f aca="false">IF(AND(C512=0,E512=0),0,IF(C512=0,"New",(E512-C512)/C512))</f>
        <v>0.136842105263158</v>
      </c>
      <c r="H512" s="8" t="n">
        <f aca="false">SUMIFS('Source'!$E:$E,'Source'!$A:$A,"114 - IL online",'Source'!$B:$B,$A512)</f>
        <v>1479.33</v>
      </c>
      <c r="I512" s="8" t="n">
        <f aca="false">SUMIFS('Source'!$G:$G,'Source'!$A:$A,"114 - IL online",'Source'!$B:$B,$A512)</f>
        <v>1282.67</v>
      </c>
      <c r="J512" s="8" t="n">
        <f aca="false">I512*$J$5</f>
        <v>1620.21473684211</v>
      </c>
      <c r="K512" s="8" t="n">
        <f aca="false">J512-H512</f>
        <v>140.884736842105</v>
      </c>
      <c r="L512" s="9" t="n">
        <f aca="false">IF(AND(H512=0,J512=0),0,IF(H512=0,"New",(J512-H512)/H512))</f>
        <v>0.0952355031278386</v>
      </c>
      <c r="M512" s="7" t="str">
        <f aca="false">IF(AND(OR(C512&lt;&gt;0,H512&lt;&gt;0),D512=0,I512=0),"DROP",IF(AND(OR(D512&lt;&gt;0,I512&lt;&gt;0),C512=0,H512=0),"NEW",""))</f>
        <v/>
      </c>
    </row>
    <row r="513" customFormat="false" ht="15" hidden="false" customHeight="false" outlineLevel="0" collapsed="false">
      <c r="A513" s="7" t="s">
        <v>1087</v>
      </c>
      <c r="B513" s="7" t="str">
        <f aca="false">IFERROR(INDEX('Source'!$C:$C,MATCH($A513,'Source'!$B:$B,0)),"")</f>
        <v>סד יד שמאל  בז' XXL</v>
      </c>
      <c r="C513" s="8" t="n">
        <f aca="false">SUMIFS('Source'!$D:$D,'Source'!$A:$A,"114 - IL online",'Source'!$B:$B,$A513)</f>
        <v>0</v>
      </c>
      <c r="D513" s="8" t="n">
        <f aca="false">SUMIFS('Source'!$F:$F,'Source'!$A:$A,"114 - IL online",'Source'!$B:$B,$A513)</f>
        <v>1</v>
      </c>
      <c r="E513" s="8" t="n">
        <f aca="false">D513*$J$5</f>
        <v>1.26315789473684</v>
      </c>
      <c r="F513" s="8" t="n">
        <f aca="false">E513-C513</f>
        <v>1.26315789473684</v>
      </c>
      <c r="G513" s="9" t="str">
        <f aca="false">IF(AND(C513=0,E513=0),0,IF(C513=0,"New",(E513-C513)/C513))</f>
        <v>New</v>
      </c>
      <c r="H513" s="8" t="n">
        <f aca="false">SUMIFS('Source'!$E:$E,'Source'!$A:$A,"114 - IL online",'Source'!$B:$B,$A513)</f>
        <v>0</v>
      </c>
      <c r="I513" s="8" t="n">
        <f aca="false">SUMIFS('Source'!$G:$G,'Source'!$A:$A,"114 - IL online",'Source'!$B:$B,$A513)</f>
        <v>196.52</v>
      </c>
      <c r="J513" s="8" t="n">
        <f aca="false">I513*$J$5</f>
        <v>248.235789473684</v>
      </c>
      <c r="K513" s="8" t="n">
        <f aca="false">J513-H513</f>
        <v>248.235789473684</v>
      </c>
      <c r="L513" s="9" t="str">
        <f aca="false">IF(AND(H513=0,J513=0),0,IF(H513=0,"New",(J513-H513)/H513))</f>
        <v>New</v>
      </c>
      <c r="M513" s="7" t="str">
        <f aca="false">IF(AND(OR(C513&lt;&gt;0,H513&lt;&gt;0),D513=0,I513=0),"DROP",IF(AND(OR(D513&lt;&gt;0,I513&lt;&gt;0),C513=0,H513=0),"NEW",""))</f>
        <v>NEW</v>
      </c>
    </row>
    <row r="514" customFormat="false" ht="15" hidden="false" customHeight="false" outlineLevel="0" collapsed="false">
      <c r="A514" s="7" t="s">
        <v>108</v>
      </c>
      <c r="B514" s="7" t="str">
        <f aca="false">IFERROR(INDEX('Source'!$C:$C,MATCH($A514,'Source'!$B:$B,0)),"")</f>
        <v>מגן קרסול חום</v>
      </c>
      <c r="C514" s="8" t="n">
        <f aca="false">SUMIFS('Source'!$D:$D,'Source'!$A:$A,"114 - IL online",'Source'!$B:$B,$A514)</f>
        <v>13</v>
      </c>
      <c r="D514" s="8" t="n">
        <f aca="false">SUMIFS('Source'!$F:$F,'Source'!$A:$A,"114 - IL online",'Source'!$B:$B,$A514)</f>
        <v>9</v>
      </c>
      <c r="E514" s="8" t="n">
        <f aca="false">D514*$J$5</f>
        <v>11.3684210526316</v>
      </c>
      <c r="F514" s="8" t="n">
        <f aca="false">E514-C514</f>
        <v>-1.63157894736842</v>
      </c>
      <c r="G514" s="9" t="n">
        <f aca="false">IF(AND(C514=0,E514=0),0,IF(C514=0,"New",(E514-C514)/C514))</f>
        <v>-0.125506072874494</v>
      </c>
      <c r="H514" s="8" t="n">
        <f aca="false">SUMIFS('Source'!$E:$E,'Source'!$A:$A,"114 - IL online",'Source'!$B:$B,$A514)</f>
        <v>636.69</v>
      </c>
      <c r="I514" s="8" t="n">
        <f aca="false">SUMIFS('Source'!$G:$G,'Source'!$A:$A,"114 - IL online",'Source'!$B:$B,$A514)</f>
        <v>441.22</v>
      </c>
      <c r="J514" s="8" t="n">
        <f aca="false">I514*$J$5</f>
        <v>557.33052631579</v>
      </c>
      <c r="K514" s="8" t="n">
        <f aca="false">J514-H514</f>
        <v>-79.3594736842106</v>
      </c>
      <c r="L514" s="9" t="n">
        <f aca="false">IF(AND(H514=0,J514=0),0,IF(H514=0,"New",(J514-H514)/H514))</f>
        <v>-0.12464381988756</v>
      </c>
      <c r="M514" s="7" t="str">
        <f aca="false">IF(AND(OR(C514&lt;&gt;0,H514&lt;&gt;0),D514=0,I514=0),"DROP",IF(AND(OR(D514&lt;&gt;0,I514&lt;&gt;0),C514=0,H514=0),"NEW",""))</f>
        <v/>
      </c>
    </row>
    <row r="515" customFormat="false" ht="15" hidden="false" customHeight="false" outlineLevel="0" collapsed="false">
      <c r="A515" s="7" t="s">
        <v>800</v>
      </c>
      <c r="B515" s="7" t="str">
        <f aca="false">IFERROR(INDEX('Source'!$C:$C,MATCH($A515,'Source'!$B:$B,0)),"")</f>
        <v>מ.שוק רגיל</v>
      </c>
      <c r="C515" s="8" t="n">
        <f aca="false">SUMIFS('Source'!$D:$D,'Source'!$A:$A,"114 - IL online",'Source'!$B:$B,$A515)</f>
        <v>0</v>
      </c>
      <c r="D515" s="8" t="n">
        <f aca="false">SUMIFS('Source'!$F:$F,'Source'!$A:$A,"114 - IL online",'Source'!$B:$B,$A515)</f>
        <v>1</v>
      </c>
      <c r="E515" s="8" t="n">
        <f aca="false">D515*$J$5</f>
        <v>1.26315789473684</v>
      </c>
      <c r="F515" s="8" t="n">
        <f aca="false">E515-C515</f>
        <v>1.26315789473684</v>
      </c>
      <c r="G515" s="9" t="str">
        <f aca="false">IF(AND(C515=0,E515=0),0,IF(C515=0,"New",(E515-C515)/C515))</f>
        <v>New</v>
      </c>
      <c r="H515" s="8" t="n">
        <f aca="false">SUMIFS('Source'!$E:$E,'Source'!$A:$A,"114 - IL online",'Source'!$B:$B,$A515)</f>
        <v>0</v>
      </c>
      <c r="I515" s="8" t="n">
        <f aca="false">SUMIFS('Source'!$G:$G,'Source'!$A:$A,"114 - IL online",'Source'!$B:$B,$A515)</f>
        <v>194.83</v>
      </c>
      <c r="J515" s="8" t="n">
        <f aca="false">I515*$J$5</f>
        <v>246.101052631579</v>
      </c>
      <c r="K515" s="8" t="n">
        <f aca="false">J515-H515</f>
        <v>246.101052631579</v>
      </c>
      <c r="L515" s="9" t="str">
        <f aca="false">IF(AND(H515=0,J515=0),0,IF(H515=0,"New",(J515-H515)/H515))</f>
        <v>New</v>
      </c>
      <c r="M515" s="7" t="str">
        <f aca="false">IF(AND(OR(C515&lt;&gt;0,H515&lt;&gt;0),D515=0,I515=0),"DROP",IF(AND(OR(D515&lt;&gt;0,I515&lt;&gt;0),C515=0,H515=0),"NEW",""))</f>
        <v>NEW</v>
      </c>
    </row>
    <row r="516" customFormat="false" ht="15" hidden="false" customHeight="false" outlineLevel="0" collapsed="false">
      <c r="A516" s="7" t="s">
        <v>493</v>
      </c>
      <c r="B516" s="7" t="str">
        <f aca="false">IFERROR(INDEX('Source'!$C:$C,MATCH($A516,'Source'!$B:$B,0)),"")</f>
        <v>מגן שוק רגיל</v>
      </c>
      <c r="C516" s="8" t="n">
        <f aca="false">SUMIFS('Source'!$D:$D,'Source'!$A:$A,"114 - IL online",'Source'!$B:$B,$A516)</f>
        <v>0</v>
      </c>
      <c r="D516" s="8" t="n">
        <f aca="false">SUMIFS('Source'!$F:$F,'Source'!$A:$A,"114 - IL online",'Source'!$B:$B,$A516)</f>
        <v>1</v>
      </c>
      <c r="E516" s="8" t="n">
        <f aca="false">D516*$J$5</f>
        <v>1.26315789473684</v>
      </c>
      <c r="F516" s="8" t="n">
        <f aca="false">E516-C516</f>
        <v>1.26315789473684</v>
      </c>
      <c r="G516" s="9" t="str">
        <f aca="false">IF(AND(C516=0,E516=0),0,IF(C516=0,"New",(E516-C516)/C516))</f>
        <v>New</v>
      </c>
      <c r="H516" s="8" t="n">
        <f aca="false">SUMIFS('Source'!$E:$E,'Source'!$A:$A,"114 - IL online",'Source'!$B:$B,$A516)</f>
        <v>0</v>
      </c>
      <c r="I516" s="8" t="n">
        <f aca="false">SUMIFS('Source'!$G:$G,'Source'!$A:$A,"114 - IL online",'Source'!$B:$B,$A516)</f>
        <v>194.83</v>
      </c>
      <c r="J516" s="8" t="n">
        <f aca="false">I516*$J$5</f>
        <v>246.101052631579</v>
      </c>
      <c r="K516" s="8" t="n">
        <f aca="false">J516-H516</f>
        <v>246.101052631579</v>
      </c>
      <c r="L516" s="9" t="str">
        <f aca="false">IF(AND(H516=0,J516=0),0,IF(H516=0,"New",(J516-H516)/H516))</f>
        <v>New</v>
      </c>
      <c r="M516" s="7" t="str">
        <f aca="false">IF(AND(OR(C516&lt;&gt;0,H516&lt;&gt;0),D516=0,I516=0),"DROP",IF(AND(OR(D516&lt;&gt;0,I516&lt;&gt;0),C516=0,H516=0),"NEW",""))</f>
        <v>NEW</v>
      </c>
    </row>
    <row r="517" customFormat="false" ht="15" hidden="false" customHeight="false" outlineLevel="0" collapsed="false">
      <c r="A517" s="7" t="s">
        <v>1088</v>
      </c>
      <c r="B517" s="7" t="str">
        <f aca="false">IFERROR(INDEX('Source'!$C:$C,MATCH($A517,'Source'!$B:$B,0)),"")</f>
        <v>כיסוי מכשיר עיסוי ויטלימד פלקסי שחור</v>
      </c>
      <c r="C517" s="8" t="n">
        <f aca="false">SUMIFS('Source'!$D:$D,'Source'!$A:$A,"114 - IL online",'Source'!$B:$B,$A517)</f>
        <v>0</v>
      </c>
      <c r="D517" s="8" t="n">
        <f aca="false">SUMIFS('Source'!$F:$F,'Source'!$A:$A,"114 - IL online",'Source'!$B:$B,$A517)</f>
        <v>18</v>
      </c>
      <c r="E517" s="8" t="n">
        <f aca="false">D517*$J$5</f>
        <v>22.7368421052632</v>
      </c>
      <c r="F517" s="8" t="n">
        <f aca="false">E517-C517</f>
        <v>22.7368421052632</v>
      </c>
      <c r="G517" s="9" t="str">
        <f aca="false">IF(AND(C517=0,E517=0),0,IF(C517=0,"New",(E517-C517)/C517))</f>
        <v>New</v>
      </c>
      <c r="H517" s="8" t="n">
        <f aca="false">SUMIFS('Source'!$E:$E,'Source'!$A:$A,"114 - IL online",'Source'!$B:$B,$A517)</f>
        <v>0</v>
      </c>
      <c r="I517" s="8" t="n">
        <f aca="false">SUMIFS('Source'!$G:$G,'Source'!$A:$A,"114 - IL online",'Source'!$B:$B,$A517)</f>
        <v>193.02</v>
      </c>
      <c r="J517" s="8" t="n">
        <f aca="false">I517*$J$5</f>
        <v>243.814736842105</v>
      </c>
      <c r="K517" s="8" t="n">
        <f aca="false">J517-H517</f>
        <v>243.814736842105</v>
      </c>
      <c r="L517" s="9" t="str">
        <f aca="false">IF(AND(H517=0,J517=0),0,IF(H517=0,"New",(J517-H517)/H517))</f>
        <v>New</v>
      </c>
      <c r="M517" s="7" t="str">
        <f aca="false">IF(AND(OR(C517&lt;&gt;0,H517&lt;&gt;0),D517=0,I517=0),"DROP",IF(AND(OR(D517&lt;&gt;0,I517&lt;&gt;0),C517=0,H517=0),"NEW",""))</f>
        <v>NEW</v>
      </c>
    </row>
    <row r="518" customFormat="false" ht="15" hidden="false" customHeight="false" outlineLevel="0" collapsed="false">
      <c r="A518" s="7" t="s">
        <v>713</v>
      </c>
      <c r="B518" s="7" t="str">
        <f aca="false">IFERROR(INDEX('Source'!$C:$C,MATCH($A518,'Source'!$B:$B,0)),"")</f>
        <v>מתלה</v>
      </c>
      <c r="C518" s="8" t="n">
        <f aca="false">SUMIFS('Source'!$D:$D,'Source'!$A:$A,"114 - IL online",'Source'!$B:$B,$A518)</f>
        <v>2</v>
      </c>
      <c r="D518" s="8" t="n">
        <f aca="false">SUMIFS('Source'!$F:$F,'Source'!$A:$A,"114 - IL online",'Source'!$B:$B,$A518)</f>
        <v>1</v>
      </c>
      <c r="E518" s="8" t="n">
        <f aca="false">D518*$J$5</f>
        <v>1.26315789473684</v>
      </c>
      <c r="F518" s="8" t="n">
        <f aca="false">E518-C518</f>
        <v>-0.736842105263158</v>
      </c>
      <c r="G518" s="9" t="n">
        <f aca="false">IF(AND(C518=0,E518=0),0,IF(C518=0,"New",(E518-C518)/C518))</f>
        <v>-0.368421052631579</v>
      </c>
      <c r="H518" s="8" t="n">
        <f aca="false">SUMIFS('Source'!$E:$E,'Source'!$A:$A,"114 - IL online",'Source'!$B:$B,$A518)</f>
        <v>371.41</v>
      </c>
      <c r="I518" s="8" t="n">
        <f aca="false">SUMIFS('Source'!$G:$G,'Source'!$A:$A,"114 - IL online",'Source'!$B:$B,$A518)</f>
        <v>180.68</v>
      </c>
      <c r="J518" s="8" t="n">
        <f aca="false">I518*$J$5</f>
        <v>228.227368421053</v>
      </c>
      <c r="K518" s="8" t="n">
        <f aca="false">J518-H518</f>
        <v>-143.182631578947</v>
      </c>
      <c r="L518" s="9" t="n">
        <f aca="false">IF(AND(H518=0,J518=0),0,IF(H518=0,"New",(J518-H518)/H518))</f>
        <v>-0.385510975953656</v>
      </c>
      <c r="M518" s="7" t="str">
        <f aca="false">IF(AND(OR(C518&lt;&gt;0,H518&lt;&gt;0),D518=0,I518=0),"DROP",IF(AND(OR(D518&lt;&gt;0,I518&lt;&gt;0),C518=0,H518=0),"NEW",""))</f>
        <v/>
      </c>
    </row>
    <row r="519" customFormat="false" ht="15" hidden="false" customHeight="false" outlineLevel="0" collapsed="false">
      <c r="A519" s="7" t="s">
        <v>798</v>
      </c>
      <c r="B519" s="7" t="str">
        <f aca="false">IFERROR(INDEX('Source'!$C:$C,MATCH($A519,'Source'!$B:$B,0)),"")</f>
        <v>חגורת אגן  צר מנאופרן</v>
      </c>
      <c r="C519" s="8" t="n">
        <f aca="false">SUMIFS('Source'!$D:$D,'Source'!$A:$A,"114 - IL online",'Source'!$B:$B,$A519)</f>
        <v>6</v>
      </c>
      <c r="D519" s="8" t="n">
        <f aca="false">SUMIFS('Source'!$F:$F,'Source'!$A:$A,"114 - IL online",'Source'!$B:$B,$A519)</f>
        <v>5</v>
      </c>
      <c r="E519" s="8" t="n">
        <f aca="false">D519*$J$5</f>
        <v>6.31578947368421</v>
      </c>
      <c r="F519" s="8" t="n">
        <f aca="false">E519-C519</f>
        <v>0.315789473684211</v>
      </c>
      <c r="G519" s="9" t="n">
        <f aca="false">IF(AND(C519=0,E519=0),0,IF(C519=0,"New",(E519-C519)/C519))</f>
        <v>0.0526315789473684</v>
      </c>
      <c r="H519" s="8" t="n">
        <f aca="false">SUMIFS('Source'!$E:$E,'Source'!$A:$A,"114 - IL online",'Source'!$B:$B,$A519)</f>
        <v>1114.23</v>
      </c>
      <c r="I519" s="8" t="n">
        <f aca="false">SUMIFS('Source'!$G:$G,'Source'!$A:$A,"114 - IL online",'Source'!$B:$B,$A519)</f>
        <v>923.51</v>
      </c>
      <c r="J519" s="8" t="n">
        <f aca="false">I519*$J$5</f>
        <v>1166.53894736842</v>
      </c>
      <c r="K519" s="8" t="n">
        <f aca="false">J519-H519</f>
        <v>52.3089473684211</v>
      </c>
      <c r="L519" s="9" t="n">
        <f aca="false">IF(AND(H519=0,J519=0),0,IF(H519=0,"New",(J519-H519)/H519))</f>
        <v>0.046946274439228</v>
      </c>
      <c r="M519" s="7" t="str">
        <f aca="false">IF(AND(OR(C519&lt;&gt;0,H519&lt;&gt;0),D519=0,I519=0),"DROP",IF(AND(OR(D519&lt;&gt;0,I519&lt;&gt;0),C519=0,H519=0),"NEW",""))</f>
        <v/>
      </c>
    </row>
    <row r="520" customFormat="false" ht="15" hidden="false" customHeight="false" outlineLevel="0" collapsed="false">
      <c r="A520" s="7" t="s">
        <v>607</v>
      </c>
      <c r="B520" s="7" t="str">
        <f aca="false">IFERROR(INDEX('Source'!$C:$C,MATCH($A520,'Source'!$B:$B,0)),"")</f>
        <v>מגן ברך ארוך עם כרית סיליקון</v>
      </c>
      <c r="C520" s="8" t="n">
        <f aca="false">SUMIFS('Source'!$D:$D,'Source'!$A:$A,"114 - IL online",'Source'!$B:$B,$A520)</f>
        <v>0</v>
      </c>
      <c r="D520" s="8" t="n">
        <f aca="false">SUMIFS('Source'!$F:$F,'Source'!$A:$A,"114 - IL online",'Source'!$B:$B,$A520)</f>
        <v>1</v>
      </c>
      <c r="E520" s="8" t="n">
        <f aca="false">D520*$J$5</f>
        <v>1.26315789473684</v>
      </c>
      <c r="F520" s="8" t="n">
        <f aca="false">E520-C520</f>
        <v>1.26315789473684</v>
      </c>
      <c r="G520" s="9" t="str">
        <f aca="false">IF(AND(C520=0,E520=0),0,IF(C520=0,"New",(E520-C520)/C520))</f>
        <v>New</v>
      </c>
      <c r="H520" s="8" t="n">
        <f aca="false">SUMIFS('Source'!$E:$E,'Source'!$A:$A,"114 - IL online",'Source'!$B:$B,$A520)</f>
        <v>0</v>
      </c>
      <c r="I520" s="8" t="n">
        <f aca="false">SUMIFS('Source'!$G:$G,'Source'!$A:$A,"114 - IL online",'Source'!$B:$B,$A520)</f>
        <v>190.6</v>
      </c>
      <c r="J520" s="8" t="n">
        <f aca="false">I520*$J$5</f>
        <v>240.757894736842</v>
      </c>
      <c r="K520" s="8" t="n">
        <f aca="false">J520-H520</f>
        <v>240.757894736842</v>
      </c>
      <c r="L520" s="9" t="str">
        <f aca="false">IF(AND(H520=0,J520=0),0,IF(H520=0,"New",(J520-H520)/H520))</f>
        <v>New</v>
      </c>
      <c r="M520" s="7" t="str">
        <f aca="false">IF(AND(OR(C520&lt;&gt;0,H520&lt;&gt;0),D520=0,I520=0),"DROP",IF(AND(OR(D520&lt;&gt;0,I520&lt;&gt;0),C520=0,H520=0),"NEW",""))</f>
        <v>NEW</v>
      </c>
    </row>
    <row r="521" customFormat="false" ht="15" hidden="false" customHeight="false" outlineLevel="0" collapsed="false">
      <c r="A521" s="7" t="s">
        <v>626</v>
      </c>
      <c r="B521" s="7" t="str">
        <f aca="false">IFERROR(INDEX('Source'!$C:$C,MATCH($A521,'Source'!$B:$B,0)),"")</f>
        <v>מגן קרסול חום</v>
      </c>
      <c r="C521" s="8" t="n">
        <f aca="false">SUMIFS('Source'!$D:$D,'Source'!$A:$A,"114 - IL online",'Source'!$B:$B,$A521)</f>
        <v>8</v>
      </c>
      <c r="D521" s="8" t="n">
        <f aca="false">SUMIFS('Source'!$F:$F,'Source'!$A:$A,"114 - IL online",'Source'!$B:$B,$A521)</f>
        <v>4</v>
      </c>
      <c r="E521" s="8" t="n">
        <f aca="false">D521*$J$5</f>
        <v>5.05263157894737</v>
      </c>
      <c r="F521" s="8" t="n">
        <f aca="false">E521-C521</f>
        <v>-2.94736842105263</v>
      </c>
      <c r="G521" s="9" t="n">
        <f aca="false">IF(AND(C521=0,E521=0),0,IF(C521=0,"New",(E521-C521)/C521))</f>
        <v>-0.368421052631579</v>
      </c>
      <c r="H521" s="8" t="n">
        <f aca="false">SUMIFS('Source'!$E:$E,'Source'!$A:$A,"114 - IL online",'Source'!$B:$B,$A521)</f>
        <v>413.49</v>
      </c>
      <c r="I521" s="8" t="n">
        <f aca="false">SUMIFS('Source'!$G:$G,'Source'!$A:$A,"114 - IL online",'Source'!$B:$B,$A521)</f>
        <v>223.4</v>
      </c>
      <c r="J521" s="8" t="n">
        <f aca="false">I521*$J$5</f>
        <v>282.189473684211</v>
      </c>
      <c r="K521" s="8" t="n">
        <f aca="false">J521-H521</f>
        <v>-131.30052631579</v>
      </c>
      <c r="L521" s="9" t="n">
        <f aca="false">IF(AND(H521=0,J521=0),0,IF(H521=0,"New",(J521-H521)/H521))</f>
        <v>-0.317542204928268</v>
      </c>
      <c r="M521" s="7" t="str">
        <f aca="false">IF(AND(OR(C521&lt;&gt;0,H521&lt;&gt;0),D521=0,I521=0),"DROP",IF(AND(OR(D521&lt;&gt;0,I521&lt;&gt;0),C521=0,H521=0),"NEW",""))</f>
        <v/>
      </c>
    </row>
    <row r="522" customFormat="false" ht="15" hidden="false" customHeight="false" outlineLevel="0" collapsed="false">
      <c r="A522" s="7" t="s">
        <v>127</v>
      </c>
      <c r="B522" s="7" t="str">
        <f aca="false">IFERROR(INDEX('Source'!$C:$C,MATCH($A522,'Source'!$B:$B,0)),"")</f>
        <v>סד לאגודל</v>
      </c>
      <c r="C522" s="8" t="n">
        <f aca="false">SUMIFS('Source'!$D:$D,'Source'!$A:$A,"114 - IL online",'Source'!$B:$B,$A522)</f>
        <v>7</v>
      </c>
      <c r="D522" s="8" t="n">
        <f aca="false">SUMIFS('Source'!$F:$F,'Source'!$A:$A,"114 - IL online",'Source'!$B:$B,$A522)</f>
        <v>6</v>
      </c>
      <c r="E522" s="8" t="n">
        <f aca="false">D522*$J$5</f>
        <v>7.57894736842105</v>
      </c>
      <c r="F522" s="8" t="n">
        <f aca="false">E522-C522</f>
        <v>0.578947368421052</v>
      </c>
      <c r="G522" s="9" t="n">
        <f aca="false">IF(AND(C522=0,E522=0),0,IF(C522=0,"New",(E522-C522)/C522))</f>
        <v>0.0827067669172932</v>
      </c>
      <c r="H522" s="8" t="n">
        <f aca="false">SUMIFS('Source'!$E:$E,'Source'!$A:$A,"114 - IL online",'Source'!$B:$B,$A522)</f>
        <v>1289.26</v>
      </c>
      <c r="I522" s="8" t="n">
        <f aca="false">SUMIFS('Source'!$G:$G,'Source'!$A:$A,"114 - IL online",'Source'!$B:$B,$A522)</f>
        <v>1099.51</v>
      </c>
      <c r="J522" s="8" t="n">
        <f aca="false">I522*$J$5</f>
        <v>1388.85473684211</v>
      </c>
      <c r="K522" s="8" t="n">
        <f aca="false">J522-H522</f>
        <v>99.5947368421053</v>
      </c>
      <c r="L522" s="9" t="n">
        <f aca="false">IF(AND(H522=0,J522=0),0,IF(H522=0,"New",(J522-H522)/H522))</f>
        <v>0.0772495360455651</v>
      </c>
      <c r="M522" s="7" t="str">
        <f aca="false">IF(AND(OR(C522&lt;&gt;0,H522&lt;&gt;0),D522=0,I522=0),"DROP",IF(AND(OR(D522&lt;&gt;0,I522&lt;&gt;0),C522=0,H522=0),"NEW",""))</f>
        <v/>
      </c>
    </row>
    <row r="523" customFormat="false" ht="15" hidden="false" customHeight="false" outlineLevel="0" collapsed="false">
      <c r="A523" s="7" t="s">
        <v>322</v>
      </c>
      <c r="B523" s="7" t="str">
        <f aca="false">IFERROR(INDEX('Source'!$C:$C,MATCH($A523,'Source'!$B:$B,0)),"")</f>
        <v>מגן קרסול מתכוון</v>
      </c>
      <c r="C523" s="8" t="n">
        <f aca="false">SUMIFS('Source'!$D:$D,'Source'!$A:$A,"114 - IL online",'Source'!$B:$B,$A523)</f>
        <v>4</v>
      </c>
      <c r="D523" s="8" t="n">
        <f aca="false">SUMIFS('Source'!$F:$F,'Source'!$A:$A,"114 - IL online",'Source'!$B:$B,$A523)</f>
        <v>2</v>
      </c>
      <c r="E523" s="8" t="n">
        <f aca="false">D523*$J$5</f>
        <v>2.52631578947368</v>
      </c>
      <c r="F523" s="8" t="n">
        <f aca="false">E523-C523</f>
        <v>-1.47368421052632</v>
      </c>
      <c r="G523" s="9" t="n">
        <f aca="false">IF(AND(C523=0,E523=0),0,IF(C523=0,"New",(E523-C523)/C523))</f>
        <v>-0.368421052631579</v>
      </c>
      <c r="H523" s="8" t="n">
        <f aca="false">SUMIFS('Source'!$E:$E,'Source'!$A:$A,"114 - IL online",'Source'!$B:$B,$A523)</f>
        <v>426.88</v>
      </c>
      <c r="I523" s="8" t="n">
        <f aca="false">SUMIFS('Source'!$G:$G,'Source'!$A:$A,"114 - IL online",'Source'!$B:$B,$A523)</f>
        <v>240.52</v>
      </c>
      <c r="J523" s="8" t="n">
        <f aca="false">I523*$J$5</f>
        <v>303.814736842105</v>
      </c>
      <c r="K523" s="8" t="n">
        <f aca="false">J523-H523</f>
        <v>-123.065263157895</v>
      </c>
      <c r="L523" s="9" t="n">
        <f aca="false">IF(AND(H523=0,J523=0),0,IF(H523=0,"New",(J523-H523)/H523))</f>
        <v>-0.288290065493569</v>
      </c>
      <c r="M523" s="7" t="str">
        <f aca="false">IF(AND(OR(C523&lt;&gt;0,H523&lt;&gt;0),D523=0,I523=0),"DROP",IF(AND(OR(D523&lt;&gt;0,I523&lt;&gt;0),C523=0,H523=0),"NEW",""))</f>
        <v/>
      </c>
    </row>
    <row r="524" customFormat="false" ht="15" hidden="false" customHeight="false" outlineLevel="0" collapsed="false">
      <c r="A524" s="7" t="s">
        <v>153</v>
      </c>
      <c r="B524" s="7" t="str">
        <f aca="false">IFERROR(INDEX('Source'!$C:$C,MATCH($A524,'Source'!$B:$B,0)),"")</f>
        <v>מגן קרסול סגור</v>
      </c>
      <c r="C524" s="8" t="n">
        <f aca="false">SUMIFS('Source'!$D:$D,'Source'!$A:$A,"114 - IL online",'Source'!$B:$B,$A524)</f>
        <v>6</v>
      </c>
      <c r="D524" s="8" t="n">
        <f aca="false">SUMIFS('Source'!$F:$F,'Source'!$A:$A,"114 - IL online",'Source'!$B:$B,$A524)</f>
        <v>8</v>
      </c>
      <c r="E524" s="8" t="n">
        <f aca="false">D524*$J$5</f>
        <v>10.1052631578947</v>
      </c>
      <c r="F524" s="8" t="n">
        <f aca="false">E524-C524</f>
        <v>4.10526315789474</v>
      </c>
      <c r="G524" s="9" t="n">
        <f aca="false">IF(AND(C524=0,E524=0),0,IF(C524=0,"New",(E524-C524)/C524))</f>
        <v>0.684210526315789</v>
      </c>
      <c r="H524" s="8" t="n">
        <f aca="false">SUMIFS('Source'!$E:$E,'Source'!$A:$A,"114 - IL online",'Source'!$B:$B,$A524)</f>
        <v>469.86</v>
      </c>
      <c r="I524" s="8" t="n">
        <f aca="false">SUMIFS('Source'!$G:$G,'Source'!$A:$A,"114 - IL online",'Source'!$B:$B,$A524)</f>
        <v>656.11</v>
      </c>
      <c r="J524" s="8" t="n">
        <f aca="false">I524*$J$5</f>
        <v>828.770526315789</v>
      </c>
      <c r="K524" s="8" t="n">
        <f aca="false">J524-H524</f>
        <v>358.910526315789</v>
      </c>
      <c r="L524" s="9" t="n">
        <f aca="false">IF(AND(H524=0,J524=0),0,IF(H524=0,"New",(J524-H524)/H524))</f>
        <v>0.763866952530093</v>
      </c>
      <c r="M524" s="7" t="str">
        <f aca="false">IF(AND(OR(C524&lt;&gt;0,H524&lt;&gt;0),D524=0,I524=0),"DROP",IF(AND(OR(D524&lt;&gt;0,I524&lt;&gt;0),C524=0,H524=0),"NEW",""))</f>
        <v/>
      </c>
    </row>
    <row r="525" customFormat="false" ht="15" hidden="false" customHeight="false" outlineLevel="0" collapsed="false">
      <c r="A525" s="7" t="s">
        <v>140</v>
      </c>
      <c r="B525" s="7" t="str">
        <f aca="false">IFERROR(INDEX('Source'!$C:$C,MATCH($A525,'Source'!$B:$B,0)),"")</f>
        <v>'תחבושת אלסטית נצמדת צבע בז</v>
      </c>
      <c r="C525" s="8" t="n">
        <f aca="false">SUMIFS('Source'!$D:$D,'Source'!$A:$A,"114 - IL online",'Source'!$B:$B,$A525)</f>
        <v>59</v>
      </c>
      <c r="D525" s="8" t="n">
        <f aca="false">SUMIFS('Source'!$F:$F,'Source'!$A:$A,"114 - IL online",'Source'!$B:$B,$A525)</f>
        <v>49</v>
      </c>
      <c r="E525" s="8" t="n">
        <f aca="false">D525*$J$5</f>
        <v>61.8947368421053</v>
      </c>
      <c r="F525" s="8" t="n">
        <f aca="false">E525-C525</f>
        <v>2.89473684210526</v>
      </c>
      <c r="G525" s="9" t="n">
        <f aca="false">IF(AND(C525=0,E525=0),0,IF(C525=0,"New",(E525-C525)/C525))</f>
        <v>0.0490633363068688</v>
      </c>
      <c r="H525" s="8" t="n">
        <f aca="false">SUMIFS('Source'!$E:$E,'Source'!$A:$A,"114 - IL online",'Source'!$B:$B,$A525)</f>
        <v>1141.76</v>
      </c>
      <c r="I525" s="8" t="n">
        <f aca="false">SUMIFS('Source'!$G:$G,'Source'!$A:$A,"114 - IL online",'Source'!$B:$B,$A525)</f>
        <v>955.59</v>
      </c>
      <c r="J525" s="8" t="n">
        <f aca="false">I525*$J$5</f>
        <v>1207.06105263158</v>
      </c>
      <c r="K525" s="8" t="n">
        <f aca="false">J525-H525</f>
        <v>65.3010526315788</v>
      </c>
      <c r="L525" s="9" t="n">
        <f aca="false">IF(AND(H525=0,J525=0),0,IF(H525=0,"New",(J525-H525)/H525))</f>
        <v>0.0571933266462119</v>
      </c>
      <c r="M525" s="7" t="str">
        <f aca="false">IF(AND(OR(C525&lt;&gt;0,H525&lt;&gt;0),D525=0,I525=0),"DROP",IF(AND(OR(D525&lt;&gt;0,I525&lt;&gt;0),C525=0,H525=0),"NEW",""))</f>
        <v/>
      </c>
    </row>
    <row r="526" customFormat="false" ht="15" hidden="false" customHeight="false" outlineLevel="0" collapsed="false">
      <c r="A526" s="7" t="s">
        <v>100</v>
      </c>
      <c r="B526" s="7" t="str">
        <f aca="false">IFERROR(INDEX('Source'!$C:$C,MATCH($A526,'Source'!$B:$B,0)),"")</f>
        <v>מגן קרסול חום</v>
      </c>
      <c r="C526" s="8" t="n">
        <f aca="false">SUMIFS('Source'!$D:$D,'Source'!$A:$A,"114 - IL online",'Source'!$B:$B,$A526)</f>
        <v>5</v>
      </c>
      <c r="D526" s="8" t="n">
        <f aca="false">SUMIFS('Source'!$F:$F,'Source'!$A:$A,"114 - IL online",'Source'!$B:$B,$A526)</f>
        <v>1</v>
      </c>
      <c r="E526" s="8" t="n">
        <f aca="false">D526*$J$5</f>
        <v>1.26315789473684</v>
      </c>
      <c r="F526" s="8" t="n">
        <f aca="false">E526-C526</f>
        <v>-3.73684210526316</v>
      </c>
      <c r="G526" s="9" t="n">
        <f aca="false">IF(AND(C526=0,E526=0),0,IF(C526=0,"New",(E526-C526)/C526))</f>
        <v>-0.747368421052632</v>
      </c>
      <c r="H526" s="8" t="n">
        <f aca="false">SUMIFS('Source'!$E:$E,'Source'!$A:$A,"114 - IL online",'Source'!$B:$B,$A526)</f>
        <v>240.15</v>
      </c>
      <c r="I526" s="8" t="n">
        <f aca="false">SUMIFS('Source'!$G:$G,'Source'!$A:$A,"114 - IL online",'Source'!$B:$B,$A526)</f>
        <v>55.84</v>
      </c>
      <c r="J526" s="8" t="n">
        <f aca="false">I526*$J$5</f>
        <v>70.5347368421053</v>
      </c>
      <c r="K526" s="8" t="n">
        <f aca="false">J526-H526</f>
        <v>-169.615263157895</v>
      </c>
      <c r="L526" s="9" t="n">
        <f aca="false">IF(AND(H526=0,J526=0),0,IF(H526=0,"New",(J526-H526)/H526))</f>
        <v>-0.706288832637496</v>
      </c>
      <c r="M526" s="7" t="str">
        <f aca="false">IF(AND(OR(C526&lt;&gt;0,H526&lt;&gt;0),D526=0,I526=0),"DROP",IF(AND(OR(D526&lt;&gt;0,I526&lt;&gt;0),C526=0,H526=0),"NEW",""))</f>
        <v/>
      </c>
    </row>
    <row r="527" customFormat="false" ht="15" hidden="false" customHeight="false" outlineLevel="0" collapsed="false">
      <c r="A527" s="7" t="s">
        <v>1089</v>
      </c>
      <c r="B527" s="7" t="str">
        <f aca="false">IFERROR(INDEX('Source'!$C:$C,MATCH($A527,'Source'!$B:$B,0)),"")</f>
        <v>כיסוי מכשיר עיסוי ויטלימד פלקסי נייבי</v>
      </c>
      <c r="C527" s="8" t="n">
        <f aca="false">SUMIFS('Source'!$D:$D,'Source'!$A:$A,"114 - IL online",'Source'!$B:$B,$A527)</f>
        <v>0</v>
      </c>
      <c r="D527" s="8" t="n">
        <f aca="false">SUMIFS('Source'!$F:$F,'Source'!$A:$A,"114 - IL online",'Source'!$B:$B,$A527)</f>
        <v>3</v>
      </c>
      <c r="E527" s="8" t="n">
        <f aca="false">D527*$J$5</f>
        <v>3.78947368421053</v>
      </c>
      <c r="F527" s="8" t="n">
        <f aca="false">E527-C527</f>
        <v>3.78947368421053</v>
      </c>
      <c r="G527" s="9" t="str">
        <f aca="false">IF(AND(C527=0,E527=0),0,IF(C527=0,"New",(E527-C527)/C527))</f>
        <v>New</v>
      </c>
      <c r="H527" s="8" t="n">
        <f aca="false">SUMIFS('Source'!$E:$E,'Source'!$A:$A,"114 - IL online",'Source'!$B:$B,$A527)</f>
        <v>0</v>
      </c>
      <c r="I527" s="8" t="n">
        <f aca="false">SUMIFS('Source'!$G:$G,'Source'!$A:$A,"114 - IL online",'Source'!$B:$B,$A527)</f>
        <v>182.84</v>
      </c>
      <c r="J527" s="8" t="n">
        <f aca="false">I527*$J$5</f>
        <v>230.955789473684</v>
      </c>
      <c r="K527" s="8" t="n">
        <f aca="false">J527-H527</f>
        <v>230.955789473684</v>
      </c>
      <c r="L527" s="9" t="str">
        <f aca="false">IF(AND(H527=0,J527=0),0,IF(H527=0,"New",(J527-H527)/H527))</f>
        <v>New</v>
      </c>
      <c r="M527" s="7" t="str">
        <f aca="false">IF(AND(OR(C527&lt;&gt;0,H527&lt;&gt;0),D527=0,I527=0),"DROP",IF(AND(OR(D527&lt;&gt;0,I527&lt;&gt;0),C527=0,H527=0),"NEW",""))</f>
        <v>NEW</v>
      </c>
    </row>
    <row r="528" customFormat="false" ht="15" hidden="false" customHeight="false" outlineLevel="0" collapsed="false">
      <c r="A528" s="7" t="s">
        <v>481</v>
      </c>
      <c r="B528" s="7" t="str">
        <f aca="false">IFERROR(INDEX('Source'!$C:$C,MATCH($A528,'Source'!$B:$B,0)),"")</f>
        <v>מידרסים מסיליקון</v>
      </c>
      <c r="C528" s="8" t="n">
        <f aca="false">SUMIFS('Source'!$D:$D,'Source'!$A:$A,"114 - IL online",'Source'!$B:$B,$A528)</f>
        <v>1</v>
      </c>
      <c r="D528" s="8" t="n">
        <f aca="false">SUMIFS('Source'!$F:$F,'Source'!$A:$A,"114 - IL online",'Source'!$B:$B,$A528)</f>
        <v>0</v>
      </c>
      <c r="E528" s="8" t="n">
        <f aca="false">D528*$J$5</f>
        <v>0</v>
      </c>
      <c r="F528" s="8" t="n">
        <f aca="false">E528-C528</f>
        <v>-1</v>
      </c>
      <c r="G528" s="9" t="n">
        <f aca="false">IF(AND(C528=0,E528=0),0,IF(C528=0,"New",(E528-C528)/C528))</f>
        <v>-1</v>
      </c>
      <c r="H528" s="8" t="n">
        <f aca="false">SUMIFS('Source'!$E:$E,'Source'!$A:$A,"114 - IL online",'Source'!$B:$B,$A528)</f>
        <v>182.17</v>
      </c>
      <c r="I528" s="8" t="n">
        <f aca="false">SUMIFS('Source'!$G:$G,'Source'!$A:$A,"114 - IL online",'Source'!$B:$B,$A528)</f>
        <v>0</v>
      </c>
      <c r="J528" s="8" t="n">
        <f aca="false">I528*$J$5</f>
        <v>0</v>
      </c>
      <c r="K528" s="8" t="n">
        <f aca="false">J528-H528</f>
        <v>-182.17</v>
      </c>
      <c r="L528" s="9" t="n">
        <f aca="false">IF(AND(H528=0,J528=0),0,IF(H528=0,"New",(J528-H528)/H528))</f>
        <v>-1</v>
      </c>
      <c r="M528" s="7" t="str">
        <f aca="false">IF(AND(OR(C528&lt;&gt;0,H528&lt;&gt;0),D528=0,I528=0),"DROP",IF(AND(OR(D528&lt;&gt;0,I528&lt;&gt;0),C528=0,H528=0),"NEW",""))</f>
        <v>DROP</v>
      </c>
    </row>
    <row r="529" customFormat="false" ht="15" hidden="false" customHeight="false" outlineLevel="0" collapsed="false">
      <c r="A529" s="7" t="s">
        <v>823</v>
      </c>
      <c r="B529" s="7" t="str">
        <f aca="false">IFERROR(INDEX('Source'!$C:$C,MATCH($A529,'Source'!$B:$B,0)),"")</f>
        <v>מגן ברך +חור לפיקה</v>
      </c>
      <c r="C529" s="8" t="n">
        <f aca="false">SUMIFS('Source'!$D:$D,'Source'!$A:$A,"114 - IL online",'Source'!$B:$B,$A529)</f>
        <v>3</v>
      </c>
      <c r="D529" s="8" t="n">
        <f aca="false">SUMIFS('Source'!$F:$F,'Source'!$A:$A,"114 - IL online",'Source'!$B:$B,$A529)</f>
        <v>2</v>
      </c>
      <c r="E529" s="8" t="n">
        <f aca="false">D529*$J$5</f>
        <v>2.52631578947368</v>
      </c>
      <c r="F529" s="8" t="n">
        <f aca="false">E529-C529</f>
        <v>-0.473684210526316</v>
      </c>
      <c r="G529" s="9" t="n">
        <f aca="false">IF(AND(C529=0,E529=0),0,IF(C529=0,"New",(E529-C529)/C529))</f>
        <v>-0.157894736842105</v>
      </c>
      <c r="H529" s="8" t="n">
        <f aca="false">SUMIFS('Source'!$E:$E,'Source'!$A:$A,"114 - IL online",'Source'!$B:$B,$A529)</f>
        <v>610.81</v>
      </c>
      <c r="I529" s="8" t="n">
        <f aca="false">SUMIFS('Source'!$G:$G,'Source'!$A:$A,"114 - IL online",'Source'!$B:$B,$A529)</f>
        <v>428.64</v>
      </c>
      <c r="J529" s="8" t="n">
        <f aca="false">I529*$J$5</f>
        <v>541.44</v>
      </c>
      <c r="K529" s="8" t="n">
        <f aca="false">J529-H529</f>
        <v>-69.37</v>
      </c>
      <c r="L529" s="9" t="n">
        <f aca="false">IF(AND(H529=0,J529=0),0,IF(H529=0,"New",(J529-H529)/H529))</f>
        <v>-0.113570504739608</v>
      </c>
      <c r="M529" s="7" t="str">
        <f aca="false">IF(AND(OR(C529&lt;&gt;0,H529&lt;&gt;0),D529=0,I529=0),"DROP",IF(AND(OR(D529&lt;&gt;0,I529&lt;&gt;0),C529=0,H529=0),"NEW",""))</f>
        <v/>
      </c>
    </row>
    <row r="530" customFormat="false" ht="15" hidden="false" customHeight="false" outlineLevel="0" collapsed="false">
      <c r="A530" s="7" t="s">
        <v>1090</v>
      </c>
      <c r="B530" s="7" t="str">
        <f aca="false">IFERROR(INDEX('Source'!$C:$C,MATCH($A530,'Source'!$B:$B,0)),"")</f>
        <v>הנחות לקוחות</v>
      </c>
      <c r="C530" s="8" t="n">
        <f aca="false">SUMIFS('Source'!$D:$D,'Source'!$A:$A,"114 - IL online",'Source'!$B:$B,$A530)</f>
        <v>2</v>
      </c>
      <c r="D530" s="8" t="n">
        <f aca="false">SUMIFS('Source'!$F:$F,'Source'!$A:$A,"114 - IL online",'Source'!$B:$B,$A530)</f>
        <v>0</v>
      </c>
      <c r="E530" s="8" t="n">
        <f aca="false">D530*$J$5</f>
        <v>0</v>
      </c>
      <c r="F530" s="8" t="n">
        <f aca="false">E530-C530</f>
        <v>-2</v>
      </c>
      <c r="G530" s="9" t="n">
        <f aca="false">IF(AND(C530=0,E530=0),0,IF(C530=0,"New",(E530-C530)/C530))</f>
        <v>-1</v>
      </c>
      <c r="H530" s="8" t="n">
        <f aca="false">SUMIFS('Source'!$E:$E,'Source'!$A:$A,"114 - IL online",'Source'!$B:$B,$A530)</f>
        <v>181.43</v>
      </c>
      <c r="I530" s="8" t="n">
        <f aca="false">SUMIFS('Source'!$G:$G,'Source'!$A:$A,"114 - IL online",'Source'!$B:$B,$A530)</f>
        <v>0</v>
      </c>
      <c r="J530" s="8" t="n">
        <f aca="false">I530*$J$5</f>
        <v>0</v>
      </c>
      <c r="K530" s="8" t="n">
        <f aca="false">J530-H530</f>
        <v>-181.43</v>
      </c>
      <c r="L530" s="9" t="n">
        <f aca="false">IF(AND(H530=0,J530=0),0,IF(H530=0,"New",(J530-H530)/H530))</f>
        <v>-1</v>
      </c>
      <c r="M530" s="7" t="str">
        <f aca="false">IF(AND(OR(C530&lt;&gt;0,H530&lt;&gt;0),D530=0,I530=0),"DROP",IF(AND(OR(D530&lt;&gt;0,I530&lt;&gt;0),C530=0,H530=0),"NEW",""))</f>
        <v>DROP</v>
      </c>
    </row>
    <row r="531" customFormat="false" ht="15" hidden="false" customHeight="false" outlineLevel="0" collapsed="false">
      <c r="A531" s="7" t="s">
        <v>931</v>
      </c>
      <c r="B531" s="7" t="str">
        <f aca="false">IFERROR(INDEX('Source'!$C:$C,MATCH($A531,'Source'!$B:$B,0)),"")</f>
        <v>צוארון ספוגי</v>
      </c>
      <c r="C531" s="8" t="n">
        <f aca="false">SUMIFS('Source'!$D:$D,'Source'!$A:$A,"114 - IL online",'Source'!$B:$B,$A531)</f>
        <v>3</v>
      </c>
      <c r="D531" s="8" t="n">
        <f aca="false">SUMIFS('Source'!$F:$F,'Source'!$A:$A,"114 - IL online",'Source'!$B:$B,$A531)</f>
        <v>1</v>
      </c>
      <c r="E531" s="8" t="n">
        <f aca="false">D531*$J$5</f>
        <v>1.26315789473684</v>
      </c>
      <c r="F531" s="8" t="n">
        <f aca="false">E531-C531</f>
        <v>-1.73684210526316</v>
      </c>
      <c r="G531" s="9" t="n">
        <f aca="false">IF(AND(C531=0,E531=0),0,IF(C531=0,"New",(E531-C531)/C531))</f>
        <v>-0.578947368421053</v>
      </c>
      <c r="H531" s="8" t="n">
        <f aca="false">SUMIFS('Source'!$E:$E,'Source'!$A:$A,"114 - IL online",'Source'!$B:$B,$A531)</f>
        <v>269.25</v>
      </c>
      <c r="I531" s="8" t="n">
        <f aca="false">SUMIFS('Source'!$G:$G,'Source'!$A:$A,"114 - IL online",'Source'!$B:$B,$A531)</f>
        <v>89.75</v>
      </c>
      <c r="J531" s="8" t="n">
        <f aca="false">I531*$J$5</f>
        <v>113.368421052632</v>
      </c>
      <c r="K531" s="8" t="n">
        <f aca="false">J531-H531</f>
        <v>-155.881578947368</v>
      </c>
      <c r="L531" s="9" t="n">
        <f aca="false">IF(AND(H531=0,J531=0),0,IF(H531=0,"New",(J531-H531)/H531))</f>
        <v>-0.578947368421053</v>
      </c>
      <c r="M531" s="7" t="str">
        <f aca="false">IF(AND(OR(C531&lt;&gt;0,H531&lt;&gt;0),D531=0,I531=0),"DROP",IF(AND(OR(D531&lt;&gt;0,I531&lt;&gt;0),C531=0,H531=0),"NEW",""))</f>
        <v/>
      </c>
    </row>
    <row r="532" customFormat="false" ht="15" hidden="false" customHeight="false" outlineLevel="0" collapsed="false">
      <c r="A532" s="7" t="s">
        <v>691</v>
      </c>
      <c r="B532" s="7" t="str">
        <f aca="false">IFERROR(INDEX('Source'!$C:$C,MATCH($A532,'Source'!$B:$B,0)),"")</f>
        <v>משלוח בארץ</v>
      </c>
      <c r="C532" s="8" t="n">
        <f aca="false">SUMIFS('Source'!$D:$D,'Source'!$A:$A,"114 - IL online",'Source'!$B:$B,$A532)</f>
        <v>6</v>
      </c>
      <c r="D532" s="8" t="n">
        <f aca="false">SUMIFS('Source'!$F:$F,'Source'!$A:$A,"114 - IL online",'Source'!$B:$B,$A532)</f>
        <v>-1</v>
      </c>
      <c r="E532" s="8" t="n">
        <f aca="false">D532*$J$5</f>
        <v>-1.26315789473684</v>
      </c>
      <c r="F532" s="8" t="n">
        <f aca="false">E532-C532</f>
        <v>-7.26315789473684</v>
      </c>
      <c r="G532" s="9" t="n">
        <f aca="false">IF(AND(C532=0,E532=0),0,IF(C532=0,"New",(E532-C532)/C532))</f>
        <v>-1.21052631578947</v>
      </c>
      <c r="H532" s="8" t="n">
        <f aca="false">SUMIFS('Source'!$E:$E,'Source'!$A:$A,"114 - IL online",'Source'!$B:$B,$A532)</f>
        <v>152.52</v>
      </c>
      <c r="I532" s="8" t="n">
        <f aca="false">SUMIFS('Source'!$G:$G,'Source'!$A:$A,"114 - IL online",'Source'!$B:$B,$A532)</f>
        <v>-25.42</v>
      </c>
      <c r="J532" s="8" t="n">
        <f aca="false">I532*$J$5</f>
        <v>-32.1094736842105</v>
      </c>
      <c r="K532" s="8" t="n">
        <f aca="false">J532-H532</f>
        <v>-184.629473684211</v>
      </c>
      <c r="L532" s="9" t="n">
        <f aca="false">IF(AND(H532=0,J532=0),0,IF(H532=0,"New",(J532-H532)/H532))</f>
        <v>-1.21052631578947</v>
      </c>
      <c r="M532" s="7" t="str">
        <f aca="false">IF(AND(OR(C532&lt;&gt;0,H532&lt;&gt;0),D532=0,I532=0),"DROP",IF(AND(OR(D532&lt;&gt;0,I532&lt;&gt;0),C532=0,H532=0),"NEW",""))</f>
        <v/>
      </c>
    </row>
    <row r="533" customFormat="false" ht="15" hidden="false" customHeight="false" outlineLevel="0" collapsed="false">
      <c r="A533" s="7" t="s">
        <v>699</v>
      </c>
      <c r="B533" s="7" t="str">
        <f aca="false">IFERROR(INDEX('Source'!$C:$C,MATCH($A533,'Source'!$B:$B,0)),"")</f>
        <v>חגורה מותנית צרה</v>
      </c>
      <c r="C533" s="8" t="n">
        <f aca="false">SUMIFS('Source'!$D:$D,'Source'!$A:$A,"114 - IL online",'Source'!$B:$B,$A533)</f>
        <v>6</v>
      </c>
      <c r="D533" s="8" t="n">
        <f aca="false">SUMIFS('Source'!$F:$F,'Source'!$A:$A,"114 - IL online",'Source'!$B:$B,$A533)</f>
        <v>5</v>
      </c>
      <c r="E533" s="8" t="n">
        <f aca="false">D533*$J$5</f>
        <v>6.31578947368421</v>
      </c>
      <c r="F533" s="8" t="n">
        <f aca="false">E533-C533</f>
        <v>0.315789473684211</v>
      </c>
      <c r="G533" s="9" t="n">
        <f aca="false">IF(AND(C533=0,E533=0),0,IF(C533=0,"New",(E533-C533)/C533))</f>
        <v>0.0526315789473684</v>
      </c>
      <c r="H533" s="8" t="n">
        <f aca="false">SUMIFS('Source'!$E:$E,'Source'!$A:$A,"114 - IL online",'Source'!$B:$B,$A533)</f>
        <v>1410.54</v>
      </c>
      <c r="I533" s="8" t="n">
        <f aca="false">SUMIFS('Source'!$G:$G,'Source'!$A:$A,"114 - IL online",'Source'!$B:$B,$A533)</f>
        <v>1232.63</v>
      </c>
      <c r="J533" s="8" t="n">
        <f aca="false">I533*$J$5</f>
        <v>1557.00631578947</v>
      </c>
      <c r="K533" s="8" t="n">
        <f aca="false">J533-H533</f>
        <v>146.466315789474</v>
      </c>
      <c r="L533" s="9" t="n">
        <f aca="false">IF(AND(H533=0,J533=0),0,IF(H533=0,"New",(J533-H533)/H533))</f>
        <v>0.103837052327104</v>
      </c>
      <c r="M533" s="7" t="str">
        <f aca="false">IF(AND(OR(C533&lt;&gt;0,H533&lt;&gt;0),D533=0,I533=0),"DROP",IF(AND(OR(D533&lt;&gt;0,I533&lt;&gt;0),C533=0,H533=0),"NEW",""))</f>
        <v/>
      </c>
    </row>
    <row r="534" customFormat="false" ht="15" hidden="false" customHeight="false" outlineLevel="0" collapsed="false">
      <c r="A534" s="7" t="s">
        <v>151</v>
      </c>
      <c r="B534" s="7" t="str">
        <f aca="false">IFERROR(INDEX('Source'!$C:$C,MATCH($A534,'Source'!$B:$B,0)),"")</f>
        <v>חגורת בטן</v>
      </c>
      <c r="C534" s="8" t="n">
        <f aca="false">SUMIFS('Source'!$D:$D,'Source'!$A:$A,"114 - IL online",'Source'!$B:$B,$A534)</f>
        <v>5</v>
      </c>
      <c r="D534" s="8" t="n">
        <f aca="false">SUMIFS('Source'!$F:$F,'Source'!$A:$A,"114 - IL online",'Source'!$B:$B,$A534)</f>
        <v>6</v>
      </c>
      <c r="E534" s="8" t="n">
        <f aca="false">D534*$J$5</f>
        <v>7.57894736842105</v>
      </c>
      <c r="F534" s="8" t="n">
        <f aca="false">E534-C534</f>
        <v>2.57894736842105</v>
      </c>
      <c r="G534" s="9" t="n">
        <f aca="false">IF(AND(C534=0,E534=0),0,IF(C534=0,"New",(E534-C534)/C534))</f>
        <v>0.515789473684211</v>
      </c>
      <c r="H534" s="8" t="n">
        <f aca="false">SUMIFS('Source'!$E:$E,'Source'!$A:$A,"114 - IL online",'Source'!$B:$B,$A534)</f>
        <v>974.15</v>
      </c>
      <c r="I534" s="8" t="n">
        <f aca="false">SUMIFS('Source'!$G:$G,'Source'!$A:$A,"114 - IL online",'Source'!$B:$B,$A534)</f>
        <v>1149.5</v>
      </c>
      <c r="J534" s="8" t="n">
        <f aca="false">I534*$J$5</f>
        <v>1452</v>
      </c>
      <c r="K534" s="8" t="n">
        <f aca="false">J534-H534</f>
        <v>477.85</v>
      </c>
      <c r="L534" s="9" t="n">
        <f aca="false">IF(AND(H534=0,J534=0),0,IF(H534=0,"New",(J534-H534)/H534))</f>
        <v>0.490530205820459</v>
      </c>
      <c r="M534" s="7" t="str">
        <f aca="false">IF(AND(OR(C534&lt;&gt;0,H534&lt;&gt;0),D534=0,I534=0),"DROP",IF(AND(OR(D534&lt;&gt;0,I534&lt;&gt;0),C534=0,H534=0),"NEW",""))</f>
        <v/>
      </c>
    </row>
    <row r="535" customFormat="false" ht="15" hidden="false" customHeight="false" outlineLevel="0" collapsed="false">
      <c r="A535" s="7" t="s">
        <v>160</v>
      </c>
      <c r="B535" s="7" t="str">
        <f aca="false">IFERROR(INDEX('Source'!$C:$C,MATCH($A535,'Source'!$B:$B,0)),"")</f>
        <v>תחבושת אלסטית נצמדת צבע שחור</v>
      </c>
      <c r="C535" s="8" t="n">
        <f aca="false">SUMIFS('Source'!$D:$D,'Source'!$A:$A,"114 - IL online",'Source'!$B:$B,$A535)</f>
        <v>56</v>
      </c>
      <c r="D535" s="8" t="n">
        <f aca="false">SUMIFS('Source'!$F:$F,'Source'!$A:$A,"114 - IL online",'Source'!$B:$B,$A535)</f>
        <v>69</v>
      </c>
      <c r="E535" s="8" t="n">
        <f aca="false">D535*$J$5</f>
        <v>87.1578947368421</v>
      </c>
      <c r="F535" s="8" t="n">
        <f aca="false">E535-C535</f>
        <v>31.1578947368421</v>
      </c>
      <c r="G535" s="9" t="n">
        <f aca="false">IF(AND(C535=0,E535=0),0,IF(C535=0,"New",(E535-C535)/C535))</f>
        <v>0.556390977443609</v>
      </c>
      <c r="H535" s="8" t="n">
        <f aca="false">SUMIFS('Source'!$E:$E,'Source'!$A:$A,"114 - IL online",'Source'!$B:$B,$A535)</f>
        <v>1127.78</v>
      </c>
      <c r="I535" s="8" t="n">
        <f aca="false">SUMIFS('Source'!$G:$G,'Source'!$A:$A,"114 - IL online",'Source'!$B:$B,$A535)</f>
        <v>1301.9</v>
      </c>
      <c r="J535" s="8" t="n">
        <f aca="false">I535*$J$5</f>
        <v>1644.50526315789</v>
      </c>
      <c r="K535" s="8" t="n">
        <f aca="false">J535-H535</f>
        <v>516.725263157895</v>
      </c>
      <c r="L535" s="9" t="n">
        <f aca="false">IF(AND(H535=0,J535=0),0,IF(H535=0,"New",(J535-H535)/H535))</f>
        <v>0.458179133481614</v>
      </c>
      <c r="M535" s="7" t="str">
        <f aca="false">IF(AND(OR(C535&lt;&gt;0,H535&lt;&gt;0),D535=0,I535=0),"DROP",IF(AND(OR(D535&lt;&gt;0,I535&lt;&gt;0),C535=0,H535=0),"NEW",""))</f>
        <v/>
      </c>
    </row>
    <row r="536" customFormat="false" ht="15" hidden="false" customHeight="false" outlineLevel="0" collapsed="false">
      <c r="A536" s="7" t="s">
        <v>285</v>
      </c>
      <c r="B536" s="7" t="str">
        <f aca="false">IFERROR(INDEX('Source'!$C:$C,MATCH($A536,'Source'!$B:$B,0)),"")</f>
        <v>מגן ברך ארוך</v>
      </c>
      <c r="C536" s="8" t="n">
        <f aca="false">SUMIFS('Source'!$D:$D,'Source'!$A:$A,"114 - IL online",'Source'!$B:$B,$A536)</f>
        <v>11</v>
      </c>
      <c r="D536" s="8" t="n">
        <f aca="false">SUMIFS('Source'!$F:$F,'Source'!$A:$A,"114 - IL online",'Source'!$B:$B,$A536)</f>
        <v>13</v>
      </c>
      <c r="E536" s="8" t="n">
        <f aca="false">D536*$J$5</f>
        <v>16.4210526315789</v>
      </c>
      <c r="F536" s="8" t="n">
        <f aca="false">E536-C536</f>
        <v>5.42105263157895</v>
      </c>
      <c r="G536" s="9" t="n">
        <f aca="false">IF(AND(C536=0,E536=0),0,IF(C536=0,"New",(E536-C536)/C536))</f>
        <v>0.492822966507177</v>
      </c>
      <c r="H536" s="8" t="n">
        <f aca="false">SUMIFS('Source'!$E:$E,'Source'!$A:$A,"114 - IL online",'Source'!$B:$B,$A536)</f>
        <v>683.03</v>
      </c>
      <c r="I536" s="8" t="n">
        <f aca="false">SUMIFS('Source'!$G:$G,'Source'!$A:$A,"114 - IL online",'Source'!$B:$B,$A536)</f>
        <v>856.55</v>
      </c>
      <c r="J536" s="8" t="n">
        <f aca="false">I536*$J$5</f>
        <v>1081.95789473684</v>
      </c>
      <c r="K536" s="8" t="n">
        <f aca="false">J536-H536</f>
        <v>398.927894736842</v>
      </c>
      <c r="L536" s="9" t="n">
        <f aca="false">IF(AND(H536=0,J536=0),0,IF(H536=0,"New",(J536-H536)/H536))</f>
        <v>0.584056183091288</v>
      </c>
      <c r="M536" s="7" t="str">
        <f aca="false">IF(AND(OR(C536&lt;&gt;0,H536&lt;&gt;0),D536=0,I536=0),"DROP",IF(AND(OR(D536&lt;&gt;0,I536&lt;&gt;0),C536=0,H536=0),"NEW",""))</f>
        <v/>
      </c>
    </row>
    <row r="537" customFormat="false" ht="15" hidden="false" customHeight="false" outlineLevel="0" collapsed="false">
      <c r="A537" s="7" t="s">
        <v>888</v>
      </c>
      <c r="B537" s="7" t="str">
        <f aca="false">IFERROR(INDEX('Source'!$C:$C,MATCH($A537,'Source'!$B:$B,0)),"")</f>
        <v>מגן ברך רגיל</v>
      </c>
      <c r="C537" s="8" t="n">
        <f aca="false">SUMIFS('Source'!$D:$D,'Source'!$A:$A,"114 - IL online",'Source'!$B:$B,$A537)</f>
        <v>0</v>
      </c>
      <c r="D537" s="8" t="n">
        <f aca="false">SUMIFS('Source'!$F:$F,'Source'!$A:$A,"114 - IL online",'Source'!$B:$B,$A537)</f>
        <v>1</v>
      </c>
      <c r="E537" s="8" t="n">
        <f aca="false">D537*$J$5</f>
        <v>1.26315789473684</v>
      </c>
      <c r="F537" s="8" t="n">
        <f aca="false">E537-C537</f>
        <v>1.26315789473684</v>
      </c>
      <c r="G537" s="9" t="str">
        <f aca="false">IF(AND(C537=0,E537=0),0,IF(C537=0,"New",(E537-C537)/C537))</f>
        <v>New</v>
      </c>
      <c r="H537" s="8" t="n">
        <f aca="false">SUMIFS('Source'!$E:$E,'Source'!$A:$A,"114 - IL online",'Source'!$B:$B,$A537)</f>
        <v>0</v>
      </c>
      <c r="I537" s="8" t="n">
        <f aca="false">SUMIFS('Source'!$G:$G,'Source'!$A:$A,"114 - IL online",'Source'!$B:$B,$A537)</f>
        <v>171.53</v>
      </c>
      <c r="J537" s="8" t="n">
        <f aca="false">I537*$J$5</f>
        <v>216.669473684211</v>
      </c>
      <c r="K537" s="8" t="n">
        <f aca="false">J537-H537</f>
        <v>216.669473684211</v>
      </c>
      <c r="L537" s="9" t="str">
        <f aca="false">IF(AND(H537=0,J537=0),0,IF(H537=0,"New",(J537-H537)/H537))</f>
        <v>New</v>
      </c>
      <c r="M537" s="7" t="str">
        <f aca="false">IF(AND(OR(C537&lt;&gt;0,H537&lt;&gt;0),D537=0,I537=0),"DROP",IF(AND(OR(D537&lt;&gt;0,I537&lt;&gt;0),C537=0,H537=0),"NEW",""))</f>
        <v>NEW</v>
      </c>
    </row>
    <row r="538" customFormat="false" ht="15" hidden="false" customHeight="false" outlineLevel="0" collapsed="false">
      <c r="A538" s="7" t="s">
        <v>431</v>
      </c>
      <c r="B538" s="7" t="str">
        <f aca="false">IFERROR(INDEX('Source'!$C:$C,MATCH($A538,'Source'!$B:$B,0)),"")</f>
        <v>מידרסים מסיליקון</v>
      </c>
      <c r="C538" s="8" t="n">
        <f aca="false">SUMIFS('Source'!$D:$D,'Source'!$A:$A,"114 - IL online",'Source'!$B:$B,$A538)</f>
        <v>2</v>
      </c>
      <c r="D538" s="8" t="n">
        <f aca="false">SUMIFS('Source'!$F:$F,'Source'!$A:$A,"114 - IL online",'Source'!$B:$B,$A538)</f>
        <v>3</v>
      </c>
      <c r="E538" s="8" t="n">
        <f aca="false">D538*$J$5</f>
        <v>3.78947368421053</v>
      </c>
      <c r="F538" s="8" t="n">
        <f aca="false">E538-C538</f>
        <v>1.78947368421053</v>
      </c>
      <c r="G538" s="9" t="n">
        <f aca="false">IF(AND(C538=0,E538=0),0,IF(C538=0,"New",(E538-C538)/C538))</f>
        <v>0.894736842105263</v>
      </c>
      <c r="H538" s="8" t="n">
        <f aca="false">SUMIFS('Source'!$E:$E,'Source'!$A:$A,"114 - IL online",'Source'!$B:$B,$A538)</f>
        <v>428.64</v>
      </c>
      <c r="I538" s="8" t="n">
        <f aca="false">SUMIFS('Source'!$G:$G,'Source'!$A:$A,"114 - IL online",'Source'!$B:$B,$A538)</f>
        <v>600.09</v>
      </c>
      <c r="J538" s="8" t="n">
        <f aca="false">I538*$J$5</f>
        <v>758.008421052631</v>
      </c>
      <c r="K538" s="8" t="n">
        <f aca="false">J538-H538</f>
        <v>329.368421052631</v>
      </c>
      <c r="L538" s="9" t="n">
        <f aca="false">IF(AND(H538=0,J538=0),0,IF(H538=0,"New",(J538-H538)/H538))</f>
        <v>0.768403371250073</v>
      </c>
      <c r="M538" s="7" t="str">
        <f aca="false">IF(AND(OR(C538&lt;&gt;0,H538&lt;&gt;0),D538=0,I538=0),"DROP",IF(AND(OR(D538&lt;&gt;0,I538&lt;&gt;0),C538=0,H538=0),"NEW",""))</f>
        <v/>
      </c>
    </row>
    <row r="539" customFormat="false" ht="15" hidden="false" customHeight="false" outlineLevel="0" collapsed="false">
      <c r="A539" s="7" t="s">
        <v>593</v>
      </c>
      <c r="B539" s="7" t="str">
        <f aca="false">IFERROR(INDEX('Source'!$C:$C,MATCH($A539,'Source'!$B:$B,0)),"")</f>
        <v>מתלה יד + קיבוע מרפק</v>
      </c>
      <c r="C539" s="8" t="n">
        <f aca="false">SUMIFS('Source'!$D:$D,'Source'!$A:$A,"114 - IL online",'Source'!$B:$B,$A539)</f>
        <v>2</v>
      </c>
      <c r="D539" s="8" t="n">
        <f aca="false">SUMIFS('Source'!$F:$F,'Source'!$A:$A,"114 - IL online",'Source'!$B:$B,$A539)</f>
        <v>1</v>
      </c>
      <c r="E539" s="8" t="n">
        <f aca="false">D539*$J$5</f>
        <v>1.26315789473684</v>
      </c>
      <c r="F539" s="8" t="n">
        <f aca="false">E539-C539</f>
        <v>-0.736842105263158</v>
      </c>
      <c r="G539" s="9" t="n">
        <f aca="false">IF(AND(C539=0,E539=0),0,IF(C539=0,"New",(E539-C539)/C539))</f>
        <v>-0.368421052631579</v>
      </c>
      <c r="H539" s="8" t="n">
        <f aca="false">SUMIFS('Source'!$E:$E,'Source'!$A:$A,"114 - IL online",'Source'!$B:$B,$A539)</f>
        <v>342.2</v>
      </c>
      <c r="I539" s="8" t="n">
        <f aca="false">SUMIFS('Source'!$G:$G,'Source'!$A:$A,"114 - IL online",'Source'!$B:$B,$A539)</f>
        <v>171.1</v>
      </c>
      <c r="J539" s="8" t="n">
        <f aca="false">I539*$J$5</f>
        <v>216.126315789474</v>
      </c>
      <c r="K539" s="8" t="n">
        <f aca="false">J539-H539</f>
        <v>-126.073684210526</v>
      </c>
      <c r="L539" s="9" t="n">
        <f aca="false">IF(AND(H539=0,J539=0),0,IF(H539=0,"New",(J539-H539)/H539))</f>
        <v>-0.368421052631579</v>
      </c>
      <c r="M539" s="7" t="str">
        <f aca="false">IF(AND(OR(C539&lt;&gt;0,H539&lt;&gt;0),D539=0,I539=0),"DROP",IF(AND(OR(D539&lt;&gt;0,I539&lt;&gt;0),C539=0,H539=0),"NEW",""))</f>
        <v/>
      </c>
    </row>
    <row r="540" customFormat="false" ht="15" hidden="false" customHeight="false" outlineLevel="0" collapsed="false">
      <c r="A540" s="7" t="s">
        <v>813</v>
      </c>
      <c r="B540" s="7" t="str">
        <f aca="false">IFERROR(INDEX('Source'!$C:$C,MATCH($A540,'Source'!$B:$B,0)),"")</f>
        <v>קינזיולוגי טייפ</v>
      </c>
      <c r="C540" s="8" t="n">
        <f aca="false">SUMIFS('Source'!$D:$D,'Source'!$A:$A,"114 - IL online",'Source'!$B:$B,$A540)</f>
        <v>3</v>
      </c>
      <c r="D540" s="8" t="n">
        <f aca="false">SUMIFS('Source'!$F:$F,'Source'!$A:$A,"114 - IL online",'Source'!$B:$B,$A540)</f>
        <v>1</v>
      </c>
      <c r="E540" s="8" t="n">
        <f aca="false">D540*$J$5</f>
        <v>1.26315789473684</v>
      </c>
      <c r="F540" s="8" t="n">
        <f aca="false">E540-C540</f>
        <v>-1.73684210526316</v>
      </c>
      <c r="G540" s="9" t="n">
        <f aca="false">IF(AND(C540=0,E540=0),0,IF(C540=0,"New",(E540-C540)/C540))</f>
        <v>-0.578947368421053</v>
      </c>
      <c r="H540" s="8" t="n">
        <f aca="false">SUMIFS('Source'!$E:$E,'Source'!$A:$A,"114 - IL online",'Source'!$B:$B,$A540)</f>
        <v>243.7</v>
      </c>
      <c r="I540" s="8" t="n">
        <f aca="false">SUMIFS('Source'!$G:$G,'Source'!$A:$A,"114 - IL online",'Source'!$B:$B,$A540)</f>
        <v>72.68</v>
      </c>
      <c r="J540" s="8" t="n">
        <f aca="false">I540*$J$5</f>
        <v>91.8063157894737</v>
      </c>
      <c r="K540" s="8" t="n">
        <f aca="false">J540-H540</f>
        <v>-151.893684210526</v>
      </c>
      <c r="L540" s="9" t="n">
        <f aca="false">IF(AND(H540=0,J540=0),0,IF(H540=0,"New",(J540-H540)/H540))</f>
        <v>-0.623281428849103</v>
      </c>
      <c r="M540" s="7" t="str">
        <f aca="false">IF(AND(OR(C540&lt;&gt;0,H540&lt;&gt;0),D540=0,I540=0),"DROP",IF(AND(OR(D540&lt;&gt;0,I540&lt;&gt;0),C540=0,H540=0),"NEW",""))</f>
        <v/>
      </c>
    </row>
    <row r="541" customFormat="false" ht="15" hidden="false" customHeight="false" outlineLevel="0" collapsed="false">
      <c r="A541" s="7" t="s">
        <v>443</v>
      </c>
      <c r="B541" s="7" t="str">
        <f aca="false">IFERROR(INDEX('Source'!$C:$C,MATCH($A541,'Source'!$B:$B,0)),"")</f>
        <v>חגורת גב עם חיזוק</v>
      </c>
      <c r="C541" s="8" t="n">
        <f aca="false">SUMIFS('Source'!$D:$D,'Source'!$A:$A,"114 - IL online",'Source'!$B:$B,$A541)</f>
        <v>0</v>
      </c>
      <c r="D541" s="8" t="n">
        <f aca="false">SUMIFS('Source'!$F:$F,'Source'!$A:$A,"114 - IL online",'Source'!$B:$B,$A541)</f>
        <v>1</v>
      </c>
      <c r="E541" s="8" t="n">
        <f aca="false">D541*$J$5</f>
        <v>1.26315789473684</v>
      </c>
      <c r="F541" s="8" t="n">
        <f aca="false">E541-C541</f>
        <v>1.26315789473684</v>
      </c>
      <c r="G541" s="9" t="str">
        <f aca="false">IF(AND(C541=0,E541=0),0,IF(C541=0,"New",(E541-C541)/C541))</f>
        <v>New</v>
      </c>
      <c r="H541" s="8" t="n">
        <f aca="false">SUMIFS('Source'!$E:$E,'Source'!$A:$A,"114 - IL online",'Source'!$B:$B,$A541)</f>
        <v>0</v>
      </c>
      <c r="I541" s="8" t="n">
        <f aca="false">SUMIFS('Source'!$G:$G,'Source'!$A:$A,"114 - IL online",'Source'!$B:$B,$A541)</f>
        <v>169.4</v>
      </c>
      <c r="J541" s="8" t="n">
        <f aca="false">I541*$J$5</f>
        <v>213.978947368421</v>
      </c>
      <c r="K541" s="8" t="n">
        <f aca="false">J541-H541</f>
        <v>213.978947368421</v>
      </c>
      <c r="L541" s="9" t="str">
        <f aca="false">IF(AND(H541=0,J541=0),0,IF(H541=0,"New",(J541-H541)/H541))</f>
        <v>New</v>
      </c>
      <c r="M541" s="7" t="str">
        <f aca="false">IF(AND(OR(C541&lt;&gt;0,H541&lt;&gt;0),D541=0,I541=0),"DROP",IF(AND(OR(D541&lt;&gt;0,I541&lt;&gt;0),C541=0,H541=0),"NEW",""))</f>
        <v>NEW</v>
      </c>
    </row>
    <row r="542" customFormat="false" ht="15" hidden="false" customHeight="false" outlineLevel="0" collapsed="false">
      <c r="A542" s="7" t="s">
        <v>1091</v>
      </c>
      <c r="B542" s="7" t="n">
        <f aca="false">IFERROR(INDEX('Source'!$C:$C,MATCH($A542,'Source'!$B:$B,0)),"")</f>
        <v>0</v>
      </c>
      <c r="C542" s="8" t="n">
        <f aca="false">SUMIFS('Source'!$D:$D,'Source'!$A:$A,"114 - IL online",'Source'!$B:$B,$A542)</f>
        <v>0</v>
      </c>
      <c r="D542" s="8" t="n">
        <f aca="false">SUMIFS('Source'!$F:$F,'Source'!$A:$A,"114 - IL online",'Source'!$B:$B,$A542)</f>
        <v>0</v>
      </c>
      <c r="E542" s="8" t="n">
        <f aca="false">D542*$J$5</f>
        <v>0</v>
      </c>
      <c r="F542" s="8" t="n">
        <f aca="false">E542-C542</f>
        <v>0</v>
      </c>
      <c r="G542" s="9" t="n">
        <f aca="false">IF(AND(C542=0,E542=0),0,IF(C542=0,"New",(E542-C542)/C542))</f>
        <v>0</v>
      </c>
      <c r="H542" s="8" t="n">
        <f aca="false">SUMIFS('Source'!$E:$E,'Source'!$A:$A,"114 - IL online",'Source'!$B:$B,$A542)</f>
        <v>0</v>
      </c>
      <c r="I542" s="8" t="n">
        <f aca="false">SUMIFS('Source'!$G:$G,'Source'!$A:$A,"114 - IL online",'Source'!$B:$B,$A542)</f>
        <v>-169.32</v>
      </c>
      <c r="J542" s="8" t="n">
        <f aca="false">I542*$J$5</f>
        <v>-213.877894736842</v>
      </c>
      <c r="K542" s="8" t="n">
        <f aca="false">J542-H542</f>
        <v>-213.877894736842</v>
      </c>
      <c r="L542" s="9" t="str">
        <f aca="false">IF(AND(H542=0,J542=0),0,IF(H542=0,"New",(J542-H542)/H542))</f>
        <v>New</v>
      </c>
      <c r="M542" s="7" t="str">
        <f aca="false">IF(AND(OR(C542&lt;&gt;0,H542&lt;&gt;0),D542=0,I542=0),"DROP",IF(AND(OR(D542&lt;&gt;0,I542&lt;&gt;0),C542=0,H542=0),"NEW",""))</f>
        <v>NEW</v>
      </c>
    </row>
    <row r="543" customFormat="false" ht="15" hidden="false" customHeight="false" outlineLevel="0" collapsed="false">
      <c r="A543" s="7" t="s">
        <v>131</v>
      </c>
      <c r="B543" s="7" t="str">
        <f aca="false">IFERROR(INDEX('Source'!$C:$C,MATCH($A543,'Source'!$B:$B,0)),"")</f>
        <v>מגן קרסול חום</v>
      </c>
      <c r="C543" s="8" t="n">
        <f aca="false">SUMIFS('Source'!$D:$D,'Source'!$A:$A,"114 - IL online",'Source'!$B:$B,$A543)</f>
        <v>1</v>
      </c>
      <c r="D543" s="8" t="n">
        <f aca="false">SUMIFS('Source'!$F:$F,'Source'!$A:$A,"114 - IL online",'Source'!$B:$B,$A543)</f>
        <v>4</v>
      </c>
      <c r="E543" s="8" t="n">
        <f aca="false">D543*$J$5</f>
        <v>5.05263157894737</v>
      </c>
      <c r="F543" s="8" t="n">
        <f aca="false">E543-C543</f>
        <v>4.05263157894737</v>
      </c>
      <c r="G543" s="9" t="n">
        <f aca="false">IF(AND(C543=0,E543=0),0,IF(C543=0,"New",(E543-C543)/C543))</f>
        <v>4.05263157894737</v>
      </c>
      <c r="H543" s="8" t="n">
        <f aca="false">SUMIFS('Source'!$E:$E,'Source'!$A:$A,"114 - IL online",'Source'!$B:$B,$A543)</f>
        <v>55.85</v>
      </c>
      <c r="I543" s="8" t="n">
        <f aca="false">SUMIFS('Source'!$G:$G,'Source'!$A:$A,"114 - IL online",'Source'!$B:$B,$A543)</f>
        <v>223.4</v>
      </c>
      <c r="J543" s="8" t="n">
        <f aca="false">I543*$J$5</f>
        <v>282.189473684211</v>
      </c>
      <c r="K543" s="8" t="n">
        <f aca="false">J543-H543</f>
        <v>226.339473684211</v>
      </c>
      <c r="L543" s="9" t="n">
        <f aca="false">IF(AND(H543=0,J543=0),0,IF(H543=0,"New",(J543-H543)/H543))</f>
        <v>4.05263157894737</v>
      </c>
      <c r="M543" s="7" t="str">
        <f aca="false">IF(AND(OR(C543&lt;&gt;0,H543&lt;&gt;0),D543=0,I543=0),"DROP",IF(AND(OR(D543&lt;&gt;0,I543&lt;&gt;0),C543=0,H543=0),"NEW",""))</f>
        <v/>
      </c>
    </row>
    <row r="544" customFormat="false" ht="15" hidden="false" customHeight="false" outlineLevel="0" collapsed="false">
      <c r="A544" s="7" t="s">
        <v>579</v>
      </c>
      <c r="B544" s="7" t="str">
        <f aca="false">IFERROR(INDEX('Source'!$C:$C,MATCH($A544,'Source'!$B:$B,0)),"")</f>
        <v>סד יד  בז'</v>
      </c>
      <c r="C544" s="8" t="n">
        <f aca="false">SUMIFS('Source'!$D:$D,'Source'!$A:$A,"114 - IL online",'Source'!$B:$B,$A544)</f>
        <v>1</v>
      </c>
      <c r="D544" s="8" t="n">
        <f aca="false">SUMIFS('Source'!$F:$F,'Source'!$A:$A,"114 - IL online",'Source'!$B:$B,$A544)</f>
        <v>0</v>
      </c>
      <c r="E544" s="8" t="n">
        <f aca="false">D544*$J$5</f>
        <v>0</v>
      </c>
      <c r="F544" s="8" t="n">
        <f aca="false">E544-C544</f>
        <v>-1</v>
      </c>
      <c r="G544" s="9" t="n">
        <f aca="false">IF(AND(C544=0,E544=0),0,IF(C544=0,"New",(E544-C544)/C544))</f>
        <v>-1</v>
      </c>
      <c r="H544" s="8" t="n">
        <f aca="false">SUMIFS('Source'!$E:$E,'Source'!$A:$A,"114 - IL online",'Source'!$B:$B,$A544)</f>
        <v>167.05</v>
      </c>
      <c r="I544" s="8" t="n">
        <f aca="false">SUMIFS('Source'!$G:$G,'Source'!$A:$A,"114 - IL online",'Source'!$B:$B,$A544)</f>
        <v>0</v>
      </c>
      <c r="J544" s="8" t="n">
        <f aca="false">I544*$J$5</f>
        <v>0</v>
      </c>
      <c r="K544" s="8" t="n">
        <f aca="false">J544-H544</f>
        <v>-167.05</v>
      </c>
      <c r="L544" s="9" t="n">
        <f aca="false">IF(AND(H544=0,J544=0),0,IF(H544=0,"New",(J544-H544)/H544))</f>
        <v>-1</v>
      </c>
      <c r="M544" s="7" t="str">
        <f aca="false">IF(AND(OR(C544&lt;&gt;0,H544&lt;&gt;0),D544=0,I544=0),"DROP",IF(AND(OR(D544&lt;&gt;0,I544&lt;&gt;0),C544=0,H544=0),"NEW",""))</f>
        <v>DROP</v>
      </c>
    </row>
    <row r="545" customFormat="false" ht="15" hidden="false" customHeight="false" outlineLevel="0" collapsed="false">
      <c r="A545" s="7" t="s">
        <v>805</v>
      </c>
      <c r="B545" s="7" t="str">
        <f aca="false">IFERROR(INDEX('Source'!$C:$C,MATCH($A545,'Source'!$B:$B,0)),"")</f>
        <v>חגורת בטן עממית</v>
      </c>
      <c r="C545" s="8" t="n">
        <f aca="false">SUMIFS('Source'!$D:$D,'Source'!$A:$A,"114 - IL online",'Source'!$B:$B,$A545)</f>
        <v>1</v>
      </c>
      <c r="D545" s="8" t="n">
        <f aca="false">SUMIFS('Source'!$F:$F,'Source'!$A:$A,"114 - IL online",'Source'!$B:$B,$A545)</f>
        <v>0</v>
      </c>
      <c r="E545" s="8" t="n">
        <f aca="false">D545*$J$5</f>
        <v>0</v>
      </c>
      <c r="F545" s="8" t="n">
        <f aca="false">E545-C545</f>
        <v>-1</v>
      </c>
      <c r="G545" s="9" t="n">
        <f aca="false">IF(AND(C545=0,E545=0),0,IF(C545=0,"New",(E545-C545)/C545))</f>
        <v>-1</v>
      </c>
      <c r="H545" s="8" t="n">
        <f aca="false">SUMIFS('Source'!$E:$E,'Source'!$A:$A,"114 - IL online",'Source'!$B:$B,$A545)</f>
        <v>165.58</v>
      </c>
      <c r="I545" s="8" t="n">
        <f aca="false">SUMIFS('Source'!$G:$G,'Source'!$A:$A,"114 - IL online",'Source'!$B:$B,$A545)</f>
        <v>0</v>
      </c>
      <c r="J545" s="8" t="n">
        <f aca="false">I545*$J$5</f>
        <v>0</v>
      </c>
      <c r="K545" s="8" t="n">
        <f aca="false">J545-H545</f>
        <v>-165.58</v>
      </c>
      <c r="L545" s="9" t="n">
        <f aca="false">IF(AND(H545=0,J545=0),0,IF(H545=0,"New",(J545-H545)/H545))</f>
        <v>-1</v>
      </c>
      <c r="M545" s="7" t="str">
        <f aca="false">IF(AND(OR(C545&lt;&gt;0,H545&lt;&gt;0),D545=0,I545=0),"DROP",IF(AND(OR(D545&lt;&gt;0,I545&lt;&gt;0),C545=0,H545=0),"NEW",""))</f>
        <v>DROP</v>
      </c>
    </row>
    <row r="546" customFormat="false" ht="15" hidden="false" customHeight="false" outlineLevel="0" collapsed="false">
      <c r="A546" s="7" t="s">
        <v>249</v>
      </c>
      <c r="B546" s="7" t="str">
        <f aca="false">IFERROR(INDEX('Source'!$C:$C,MATCH($A546,'Source'!$B:$B,0)),"")</f>
        <v>חבק יד מתכוון</v>
      </c>
      <c r="C546" s="8" t="n">
        <f aca="false">SUMIFS('Source'!$D:$D,'Source'!$A:$A,"114 - IL online",'Source'!$B:$B,$A546)</f>
        <v>3</v>
      </c>
      <c r="D546" s="8" t="n">
        <f aca="false">SUMIFS('Source'!$F:$F,'Source'!$A:$A,"114 - IL online",'Source'!$B:$B,$A546)</f>
        <v>0</v>
      </c>
      <c r="E546" s="8" t="n">
        <f aca="false">D546*$J$5</f>
        <v>0</v>
      </c>
      <c r="F546" s="8" t="n">
        <f aca="false">E546-C546</f>
        <v>-3</v>
      </c>
      <c r="G546" s="9" t="n">
        <f aca="false">IF(AND(C546=0,E546=0),0,IF(C546=0,"New",(E546-C546)/C546))</f>
        <v>-1</v>
      </c>
      <c r="H546" s="8" t="n">
        <f aca="false">SUMIFS('Source'!$E:$E,'Source'!$A:$A,"114 - IL online",'Source'!$B:$B,$A546)</f>
        <v>162.22</v>
      </c>
      <c r="I546" s="8" t="n">
        <f aca="false">SUMIFS('Source'!$G:$G,'Source'!$A:$A,"114 - IL online",'Source'!$B:$B,$A546)</f>
        <v>0</v>
      </c>
      <c r="J546" s="8" t="n">
        <f aca="false">I546*$J$5</f>
        <v>0</v>
      </c>
      <c r="K546" s="8" t="n">
        <f aca="false">J546-H546</f>
        <v>-162.22</v>
      </c>
      <c r="L546" s="9" t="n">
        <f aca="false">IF(AND(H546=0,J546=0),0,IF(H546=0,"New",(J546-H546)/H546))</f>
        <v>-1</v>
      </c>
      <c r="M546" s="7" t="str">
        <f aca="false">IF(AND(OR(C546&lt;&gt;0,H546&lt;&gt;0),D546=0,I546=0),"DROP",IF(AND(OR(D546&lt;&gt;0,I546&lt;&gt;0),C546=0,H546=0),"NEW",""))</f>
        <v>DROP</v>
      </c>
    </row>
    <row r="547" customFormat="false" ht="15" hidden="false" customHeight="false" outlineLevel="0" collapsed="false">
      <c r="A547" s="7" t="s">
        <v>121</v>
      </c>
      <c r="B547" s="7" t="str">
        <f aca="false">IFERROR(INDEX('Source'!$C:$C,MATCH($A547,'Source'!$B:$B,0)),"")</f>
        <v>שרוול מטטרזלי מסיליקון</v>
      </c>
      <c r="C547" s="8" t="n">
        <f aca="false">SUMIFS('Source'!$D:$D,'Source'!$A:$A,"114 - IL online",'Source'!$B:$B,$A547)</f>
        <v>23</v>
      </c>
      <c r="D547" s="8" t="n">
        <f aca="false">SUMIFS('Source'!$F:$F,'Source'!$A:$A,"114 - IL online",'Source'!$B:$B,$A547)</f>
        <v>24</v>
      </c>
      <c r="E547" s="8" t="n">
        <f aca="false">D547*$J$5</f>
        <v>30.3157894736842</v>
      </c>
      <c r="F547" s="8" t="n">
        <f aca="false">E547-C547</f>
        <v>7.31578947368421</v>
      </c>
      <c r="G547" s="9" t="n">
        <f aca="false">IF(AND(C547=0,E547=0),0,IF(C547=0,"New",(E547-C547)/C547))</f>
        <v>0.318077803203661</v>
      </c>
      <c r="H547" s="8" t="n">
        <f aca="false">SUMIFS('Source'!$E:$E,'Source'!$A:$A,"114 - IL online",'Source'!$B:$B,$A547)</f>
        <v>2419.57</v>
      </c>
      <c r="I547" s="8" t="n">
        <f aca="false">SUMIFS('Source'!$G:$G,'Source'!$A:$A,"114 - IL online",'Source'!$B:$B,$A547)</f>
        <v>2581.44</v>
      </c>
      <c r="J547" s="8" t="n">
        <f aca="false">I547*$J$5</f>
        <v>3260.76631578947</v>
      </c>
      <c r="K547" s="8" t="n">
        <f aca="false">J547-H547</f>
        <v>841.196315789473</v>
      </c>
      <c r="L547" s="9" t="n">
        <f aca="false">IF(AND(H547=0,J547=0),0,IF(H547=0,"New",(J547-H547)/H547))</f>
        <v>0.347663558313863</v>
      </c>
      <c r="M547" s="7" t="str">
        <f aca="false">IF(AND(OR(C547&lt;&gt;0,H547&lt;&gt;0),D547=0,I547=0),"DROP",IF(AND(OR(D547&lt;&gt;0,I547&lt;&gt;0),C547=0,H547=0),"NEW",""))</f>
        <v/>
      </c>
    </row>
    <row r="548" customFormat="false" ht="15" hidden="false" customHeight="false" outlineLevel="0" collapsed="false">
      <c r="A548" s="7" t="s">
        <v>223</v>
      </c>
      <c r="B548" s="7" t="str">
        <f aca="false">IFERROR(INDEX('Source'!$C:$C,MATCH($A548,'Source'!$B:$B,0)),"")</f>
        <v>חבק יד מתכוון</v>
      </c>
      <c r="C548" s="8" t="n">
        <f aca="false">SUMIFS('Source'!$D:$D,'Source'!$A:$A,"114 - IL online",'Source'!$B:$B,$A548)</f>
        <v>4</v>
      </c>
      <c r="D548" s="8" t="n">
        <f aca="false">SUMIFS('Source'!$F:$F,'Source'!$A:$A,"114 - IL online",'Source'!$B:$B,$A548)</f>
        <v>1</v>
      </c>
      <c r="E548" s="8" t="n">
        <f aca="false">D548*$J$5</f>
        <v>1.26315789473684</v>
      </c>
      <c r="F548" s="8" t="n">
        <f aca="false">E548-C548</f>
        <v>-2.73684210526316</v>
      </c>
      <c r="G548" s="9" t="n">
        <f aca="false">IF(AND(C548=0,E548=0),0,IF(C548=0,"New",(E548-C548)/C548))</f>
        <v>-0.68421052631579</v>
      </c>
      <c r="H548" s="8" t="n">
        <f aca="false">SUMIFS('Source'!$E:$E,'Source'!$A:$A,"114 - IL online",'Source'!$B:$B,$A548)</f>
        <v>219.29</v>
      </c>
      <c r="I548" s="8" t="n">
        <f aca="false">SUMIFS('Source'!$G:$G,'Source'!$A:$A,"114 - IL online",'Source'!$B:$B,$A548)</f>
        <v>60.08</v>
      </c>
      <c r="J548" s="8" t="n">
        <f aca="false">I548*$J$5</f>
        <v>75.8905263157895</v>
      </c>
      <c r="K548" s="8" t="n">
        <f aca="false">J548-H548</f>
        <v>-143.399473684211</v>
      </c>
      <c r="L548" s="9" t="n">
        <f aca="false">IF(AND(H548=0,J548=0),0,IF(H548=0,"New",(J548-H548)/H548))</f>
        <v>-0.653926187624655</v>
      </c>
      <c r="M548" s="7" t="str">
        <f aca="false">IF(AND(OR(C548&lt;&gt;0,H548&lt;&gt;0),D548=0,I548=0),"DROP",IF(AND(OR(D548&lt;&gt;0,I548&lt;&gt;0),C548=0,H548=0),"NEW",""))</f>
        <v/>
      </c>
    </row>
    <row r="549" customFormat="false" ht="15" hidden="false" customHeight="false" outlineLevel="0" collapsed="false">
      <c r="A549" s="7" t="s">
        <v>257</v>
      </c>
      <c r="B549" s="7" t="str">
        <f aca="false">IFERROR(INDEX('Source'!$C:$C,MATCH($A549,'Source'!$B:$B,0)),"")</f>
        <v>מגן ברך רגיל</v>
      </c>
      <c r="C549" s="8" t="n">
        <f aca="false">SUMIFS('Source'!$D:$D,'Source'!$A:$A,"114 - IL online",'Source'!$B:$B,$A549)</f>
        <v>5</v>
      </c>
      <c r="D549" s="8" t="n">
        <f aca="false">SUMIFS('Source'!$F:$F,'Source'!$A:$A,"114 - IL online",'Source'!$B:$B,$A549)</f>
        <v>8</v>
      </c>
      <c r="E549" s="8" t="n">
        <f aca="false">D549*$J$5</f>
        <v>10.1052631578947</v>
      </c>
      <c r="F549" s="8" t="n">
        <f aca="false">E549-C549</f>
        <v>5.10526315789474</v>
      </c>
      <c r="G549" s="9" t="n">
        <f aca="false">IF(AND(C549=0,E549=0),0,IF(C549=0,"New",(E549-C549)/C549))</f>
        <v>1.02105263157895</v>
      </c>
      <c r="H549" s="8" t="n">
        <f aca="false">SUMIFS('Source'!$E:$E,'Source'!$A:$A,"114 - IL online",'Source'!$B:$B,$A549)</f>
        <v>270.87</v>
      </c>
      <c r="I549" s="8" t="n">
        <f aca="false">SUMIFS('Source'!$G:$G,'Source'!$A:$A,"114 - IL online",'Source'!$B:$B,$A549)</f>
        <v>430.05</v>
      </c>
      <c r="J549" s="8" t="n">
        <f aca="false">I549*$J$5</f>
        <v>543.221052631579</v>
      </c>
      <c r="K549" s="8" t="n">
        <f aca="false">J549-H549</f>
        <v>272.351052631579</v>
      </c>
      <c r="L549" s="9" t="n">
        <f aca="false">IF(AND(H549=0,J549=0),0,IF(H549=0,"New",(J549-H549)/H549))</f>
        <v>1.00546776177347</v>
      </c>
      <c r="M549" s="7" t="str">
        <f aca="false">IF(AND(OR(C549&lt;&gt;0,H549&lt;&gt;0),D549=0,I549=0),"DROP",IF(AND(OR(D549&lt;&gt;0,I549&lt;&gt;0),C549=0,H549=0),"NEW",""))</f>
        <v/>
      </c>
    </row>
    <row r="550" customFormat="false" ht="15" hidden="false" customHeight="false" outlineLevel="0" collapsed="false">
      <c r="A550" s="7" t="s">
        <v>892</v>
      </c>
      <c r="B550" s="7" t="str">
        <f aca="false">IFERROR(INDEX('Source'!$C:$C,MATCH($A550,'Source'!$B:$B,0)),"")</f>
        <v>רפידת זיכרון 376</v>
      </c>
      <c r="C550" s="8" t="n">
        <f aca="false">SUMIFS('Source'!$D:$D,'Source'!$A:$A,"114 - IL online",'Source'!$B:$B,$A550)</f>
        <v>5</v>
      </c>
      <c r="D550" s="8" t="n">
        <f aca="false">SUMIFS('Source'!$F:$F,'Source'!$A:$A,"114 - IL online",'Source'!$B:$B,$A550)</f>
        <v>2</v>
      </c>
      <c r="E550" s="8" t="n">
        <f aca="false">D550*$J$5</f>
        <v>2.52631578947368</v>
      </c>
      <c r="F550" s="8" t="n">
        <f aca="false">E550-C550</f>
        <v>-2.47368421052632</v>
      </c>
      <c r="G550" s="9" t="n">
        <f aca="false">IF(AND(C550=0,E550=0),0,IF(C550=0,"New",(E550-C550)/C550))</f>
        <v>-0.494736842105263</v>
      </c>
      <c r="H550" s="8" t="n">
        <f aca="false">SUMIFS('Source'!$E:$E,'Source'!$A:$A,"114 - IL online",'Source'!$B:$B,$A550)</f>
        <v>279.35</v>
      </c>
      <c r="I550" s="8" t="n">
        <f aca="false">SUMIFS('Source'!$G:$G,'Source'!$A:$A,"114 - IL online",'Source'!$B:$B,$A550)</f>
        <v>120.6</v>
      </c>
      <c r="J550" s="8" t="n">
        <f aca="false">I550*$J$5</f>
        <v>152.336842105263</v>
      </c>
      <c r="K550" s="8" t="n">
        <f aca="false">J550-H550</f>
        <v>-127.013157894737</v>
      </c>
      <c r="L550" s="9" t="n">
        <f aca="false">IF(AND(H550=0,J550=0),0,IF(H550=0,"New",(J550-H550)/H550))</f>
        <v>-0.454673914067431</v>
      </c>
      <c r="M550" s="7" t="str">
        <f aca="false">IF(AND(OR(C550&lt;&gt;0,H550&lt;&gt;0),D550=0,I550=0),"DROP",IF(AND(OR(D550&lt;&gt;0,I550&lt;&gt;0),C550=0,H550=0),"NEW",""))</f>
        <v/>
      </c>
    </row>
    <row r="551" customFormat="false" ht="15" hidden="false" customHeight="false" outlineLevel="0" collapsed="false">
      <c r="A551" s="7" t="s">
        <v>218</v>
      </c>
      <c r="B551" s="7" t="str">
        <f aca="false">IFERROR(INDEX('Source'!$C:$C,MATCH($A551,'Source'!$B:$B,0)),"")</f>
        <v>כרית סיליקון לעקב</v>
      </c>
      <c r="C551" s="8" t="n">
        <f aca="false">SUMIFS('Source'!$D:$D,'Source'!$A:$A,"114 - IL online",'Source'!$B:$B,$A551)</f>
        <v>3</v>
      </c>
      <c r="D551" s="8" t="n">
        <f aca="false">SUMIFS('Source'!$F:$F,'Source'!$A:$A,"114 - IL online",'Source'!$B:$B,$A551)</f>
        <v>2</v>
      </c>
      <c r="E551" s="8" t="n">
        <f aca="false">D551*$J$5</f>
        <v>2.52631578947368</v>
      </c>
      <c r="F551" s="8" t="n">
        <f aca="false">E551-C551</f>
        <v>-0.473684210526316</v>
      </c>
      <c r="G551" s="9" t="n">
        <f aca="false">IF(AND(C551=0,E551=0),0,IF(C551=0,"New",(E551-C551)/C551))</f>
        <v>-0.157894736842105</v>
      </c>
      <c r="H551" s="8" t="n">
        <f aca="false">SUMIFS('Source'!$E:$E,'Source'!$A:$A,"114 - IL online",'Source'!$B:$B,$A551)</f>
        <v>475.55</v>
      </c>
      <c r="I551" s="8" t="n">
        <f aca="false">SUMIFS('Source'!$G:$G,'Source'!$A:$A,"114 - IL online",'Source'!$B:$B,$A551)</f>
        <v>317.05</v>
      </c>
      <c r="J551" s="8" t="n">
        <f aca="false">I551*$J$5</f>
        <v>400.484210526316</v>
      </c>
      <c r="K551" s="8" t="n">
        <f aca="false">J551-H551</f>
        <v>-75.0657894736842</v>
      </c>
      <c r="L551" s="9" t="n">
        <f aca="false">IF(AND(H551=0,J551=0),0,IF(H551=0,"New",(J551-H551)/H551))</f>
        <v>-0.157850466772546</v>
      </c>
      <c r="M551" s="7" t="str">
        <f aca="false">IF(AND(OR(C551&lt;&gt;0,H551&lt;&gt;0),D551=0,I551=0),"DROP",IF(AND(OR(D551&lt;&gt;0,I551&lt;&gt;0),C551=0,H551=0),"NEW",""))</f>
        <v/>
      </c>
    </row>
    <row r="552" customFormat="false" ht="15" hidden="false" customHeight="false" outlineLevel="0" collapsed="false">
      <c r="A552" s="7" t="s">
        <v>495</v>
      </c>
      <c r="B552" s="7" t="str">
        <f aca="false">IFERROR(INDEX('Source'!$C:$C,MATCH($A552,'Source'!$B:$B,0)),"")</f>
        <v>סד לאגודל</v>
      </c>
      <c r="C552" s="8" t="n">
        <f aca="false">SUMIFS('Source'!$D:$D,'Source'!$A:$A,"114 - IL online",'Source'!$B:$B,$A552)</f>
        <v>1</v>
      </c>
      <c r="D552" s="8" t="n">
        <f aca="false">SUMIFS('Source'!$F:$F,'Source'!$A:$A,"114 - IL online",'Source'!$B:$B,$A552)</f>
        <v>0</v>
      </c>
      <c r="E552" s="8" t="n">
        <f aca="false">D552*$J$5</f>
        <v>0</v>
      </c>
      <c r="F552" s="8" t="n">
        <f aca="false">E552-C552</f>
        <v>-1</v>
      </c>
      <c r="G552" s="9" t="n">
        <f aca="false">IF(AND(C552=0,E552=0),0,IF(C552=0,"New",(E552-C552)/C552))</f>
        <v>-1</v>
      </c>
      <c r="H552" s="8" t="n">
        <f aca="false">SUMIFS('Source'!$E:$E,'Source'!$A:$A,"114 - IL online",'Source'!$B:$B,$A552)</f>
        <v>158.41</v>
      </c>
      <c r="I552" s="8" t="n">
        <f aca="false">SUMIFS('Source'!$G:$G,'Source'!$A:$A,"114 - IL online",'Source'!$B:$B,$A552)</f>
        <v>0</v>
      </c>
      <c r="J552" s="8" t="n">
        <f aca="false">I552*$J$5</f>
        <v>0</v>
      </c>
      <c r="K552" s="8" t="n">
        <f aca="false">J552-H552</f>
        <v>-158.41</v>
      </c>
      <c r="L552" s="9" t="n">
        <f aca="false">IF(AND(H552=0,J552=0),0,IF(H552=0,"New",(J552-H552)/H552))</f>
        <v>-1</v>
      </c>
      <c r="M552" s="7" t="str">
        <f aca="false">IF(AND(OR(C552&lt;&gt;0,H552&lt;&gt;0),D552=0,I552=0),"DROP",IF(AND(OR(D552&lt;&gt;0,I552&lt;&gt;0),C552=0,H552=0),"NEW",""))</f>
        <v>DROP</v>
      </c>
    </row>
    <row r="553" customFormat="false" ht="15" hidden="false" customHeight="false" outlineLevel="0" collapsed="false">
      <c r="A553" s="7" t="s">
        <v>360</v>
      </c>
      <c r="B553" s="7" t="str">
        <f aca="false">IFERROR(INDEX('Source'!$C:$C,MATCH($A553,'Source'!$B:$B,0)),"")</f>
        <v>חגורת בטן עממית אפור</v>
      </c>
      <c r="C553" s="8" t="n">
        <f aca="false">SUMIFS('Source'!$D:$D,'Source'!$A:$A,"114 - IL online",'Source'!$B:$B,$A553)</f>
        <v>5</v>
      </c>
      <c r="D553" s="8" t="n">
        <f aca="false">SUMIFS('Source'!$F:$F,'Source'!$A:$A,"114 - IL online",'Source'!$B:$B,$A553)</f>
        <v>6</v>
      </c>
      <c r="E553" s="8" t="n">
        <f aca="false">D553*$J$5</f>
        <v>7.57894736842105</v>
      </c>
      <c r="F553" s="8" t="n">
        <f aca="false">E553-C553</f>
        <v>2.57894736842105</v>
      </c>
      <c r="G553" s="9" t="n">
        <f aca="false">IF(AND(C553=0,E553=0),0,IF(C553=0,"New",(E553-C553)/C553))</f>
        <v>0.515789473684211</v>
      </c>
      <c r="H553" s="8" t="n">
        <f aca="false">SUMIFS('Source'!$E:$E,'Source'!$A:$A,"114 - IL online",'Source'!$B:$B,$A553)</f>
        <v>903.85</v>
      </c>
      <c r="I553" s="8" t="n">
        <f aca="false">SUMIFS('Source'!$G:$G,'Source'!$A:$A,"114 - IL online",'Source'!$B:$B,$A553)</f>
        <v>1062.23</v>
      </c>
      <c r="J553" s="8" t="n">
        <f aca="false">I553*$J$5</f>
        <v>1341.76421052632</v>
      </c>
      <c r="K553" s="8" t="n">
        <f aca="false">J553-H553</f>
        <v>437.914210526316</v>
      </c>
      <c r="L553" s="9" t="n">
        <f aca="false">IF(AND(H553=0,J553=0),0,IF(H553=0,"New",(J553-H553)/H553))</f>
        <v>0.484498766970532</v>
      </c>
      <c r="M553" s="7" t="str">
        <f aca="false">IF(AND(OR(C553&lt;&gt;0,H553&lt;&gt;0),D553=0,I553=0),"DROP",IF(AND(OR(D553&lt;&gt;0,I553&lt;&gt;0),C553=0,H553=0),"NEW",""))</f>
        <v/>
      </c>
    </row>
    <row r="554" customFormat="false" ht="15" hidden="false" customHeight="false" outlineLevel="0" collapsed="false">
      <c r="A554" s="7" t="s">
        <v>909</v>
      </c>
      <c r="B554" s="7" t="str">
        <f aca="false">IFERROR(INDEX('Source'!$C:$C,MATCH($A554,'Source'!$B:$B,0)),"")</f>
        <v>חבק יד</v>
      </c>
      <c r="C554" s="8" t="n">
        <f aca="false">SUMIFS('Source'!$D:$D,'Source'!$A:$A,"114 - IL online",'Source'!$B:$B,$A554)</f>
        <v>40</v>
      </c>
      <c r="D554" s="8" t="n">
        <f aca="false">SUMIFS('Source'!$F:$F,'Source'!$A:$A,"114 - IL online",'Source'!$B:$B,$A554)</f>
        <v>37</v>
      </c>
      <c r="E554" s="8" t="n">
        <f aca="false">D554*$J$5</f>
        <v>46.7368421052632</v>
      </c>
      <c r="F554" s="8" t="n">
        <f aca="false">E554-C554</f>
        <v>6.73684210526316</v>
      </c>
      <c r="G554" s="9" t="n">
        <f aca="false">IF(AND(C554=0,E554=0),0,IF(C554=0,"New",(E554-C554)/C554))</f>
        <v>0.168421052631579</v>
      </c>
      <c r="H554" s="8" t="n">
        <f aca="false">SUMIFS('Source'!$E:$E,'Source'!$A:$A,"114 - IL online",'Source'!$B:$B,$A554)</f>
        <v>1979.25</v>
      </c>
      <c r="I554" s="8" t="n">
        <f aca="false">SUMIFS('Source'!$G:$G,'Source'!$A:$A,"114 - IL online",'Source'!$B:$B,$A554)</f>
        <v>1824.45</v>
      </c>
      <c r="J554" s="8" t="n">
        <f aca="false">I554*$J$5</f>
        <v>2304.56842105263</v>
      </c>
      <c r="K554" s="8" t="n">
        <f aca="false">J554-H554</f>
        <v>325.318421052632</v>
      </c>
      <c r="L554" s="9" t="n">
        <f aca="false">IF(AND(H554=0,J554=0),0,IF(H554=0,"New",(J554-H554)/H554))</f>
        <v>0.164364492132187</v>
      </c>
      <c r="M554" s="7" t="str">
        <f aca="false">IF(AND(OR(C554&lt;&gt;0,H554&lt;&gt;0),D554=0,I554=0),"DROP",IF(AND(OR(D554&lt;&gt;0,I554&lt;&gt;0),C554=0,H554=0),"NEW",""))</f>
        <v/>
      </c>
    </row>
    <row r="555" customFormat="false" ht="15" hidden="false" customHeight="false" outlineLevel="0" collapsed="false">
      <c r="A555" s="7" t="s">
        <v>591</v>
      </c>
      <c r="B555" s="7" t="str">
        <f aca="false">IFERROR(INDEX('Source'!$C:$C,MATCH($A555,'Source'!$B:$B,0)),"")</f>
        <v>מיצב פיקה</v>
      </c>
      <c r="C555" s="8" t="n">
        <f aca="false">SUMIFS('Source'!$D:$D,'Source'!$A:$A,"114 - IL online",'Source'!$B:$B,$A555)</f>
        <v>1</v>
      </c>
      <c r="D555" s="8" t="n">
        <f aca="false">SUMIFS('Source'!$F:$F,'Source'!$A:$A,"114 - IL online",'Source'!$B:$B,$A555)</f>
        <v>0</v>
      </c>
      <c r="E555" s="8" t="n">
        <f aca="false">D555*$J$5</f>
        <v>0</v>
      </c>
      <c r="F555" s="8" t="n">
        <f aca="false">E555-C555</f>
        <v>-1</v>
      </c>
      <c r="G555" s="9" t="n">
        <f aca="false">IF(AND(C555=0,E555=0),0,IF(C555=0,"New",(E555-C555)/C555))</f>
        <v>-1</v>
      </c>
      <c r="H555" s="8" t="n">
        <f aca="false">SUMIFS('Source'!$E:$E,'Source'!$A:$A,"114 - IL online",'Source'!$B:$B,$A555)</f>
        <v>153.99</v>
      </c>
      <c r="I555" s="8" t="n">
        <f aca="false">SUMIFS('Source'!$G:$G,'Source'!$A:$A,"114 - IL online",'Source'!$B:$B,$A555)</f>
        <v>0</v>
      </c>
      <c r="J555" s="8" t="n">
        <f aca="false">I555*$J$5</f>
        <v>0</v>
      </c>
      <c r="K555" s="8" t="n">
        <f aca="false">J555-H555</f>
        <v>-153.99</v>
      </c>
      <c r="L555" s="9" t="n">
        <f aca="false">IF(AND(H555=0,J555=0),0,IF(H555=0,"New",(J555-H555)/H555))</f>
        <v>-1</v>
      </c>
      <c r="M555" s="7" t="str">
        <f aca="false">IF(AND(OR(C555&lt;&gt;0,H555&lt;&gt;0),D555=0,I555=0),"DROP",IF(AND(OR(D555&lt;&gt;0,I555&lt;&gt;0),C555=0,H555=0),"NEW",""))</f>
        <v>DROP</v>
      </c>
    </row>
    <row r="556" customFormat="false" ht="15" hidden="false" customHeight="false" outlineLevel="0" collapsed="false">
      <c r="A556" s="7" t="s">
        <v>957</v>
      </c>
      <c r="B556" s="7" t="str">
        <f aca="false">IFERROR(INDEX('Source'!$C:$C,MATCH($A556,'Source'!$B:$B,0)),"")</f>
        <v>מגן מרפק שחור</v>
      </c>
      <c r="C556" s="8" t="n">
        <f aca="false">SUMIFS('Source'!$D:$D,'Source'!$A:$A,"114 - IL online",'Source'!$B:$B,$A556)</f>
        <v>6</v>
      </c>
      <c r="D556" s="8" t="n">
        <f aca="false">SUMIFS('Source'!$F:$F,'Source'!$A:$A,"114 - IL online",'Source'!$B:$B,$A556)</f>
        <v>4</v>
      </c>
      <c r="E556" s="8" t="n">
        <f aca="false">D556*$J$5</f>
        <v>5.05263157894737</v>
      </c>
      <c r="F556" s="8" t="n">
        <f aca="false">E556-C556</f>
        <v>-0.947368421052632</v>
      </c>
      <c r="G556" s="9" t="n">
        <f aca="false">IF(AND(C556=0,E556=0),0,IF(C556=0,"New",(E556-C556)/C556))</f>
        <v>-0.157894736842105</v>
      </c>
      <c r="H556" s="8" t="n">
        <f aca="false">SUMIFS('Source'!$E:$E,'Source'!$A:$A,"114 - IL online",'Source'!$B:$B,$A556)</f>
        <v>309.97</v>
      </c>
      <c r="I556" s="8" t="n">
        <f aca="false">SUMIFS('Source'!$G:$G,'Source'!$A:$A,"114 - IL online",'Source'!$B:$B,$A556)</f>
        <v>156.71</v>
      </c>
      <c r="J556" s="8" t="n">
        <f aca="false">I556*$J$5</f>
        <v>197.949473684211</v>
      </c>
      <c r="K556" s="8" t="n">
        <f aca="false">J556-H556</f>
        <v>-112.02052631579</v>
      </c>
      <c r="L556" s="9" t="n">
        <f aca="false">IF(AND(H556=0,J556=0),0,IF(H556=0,"New",(J556-H556)/H556))</f>
        <v>-0.36139150987447</v>
      </c>
      <c r="M556" s="7" t="str">
        <f aca="false">IF(AND(OR(C556&lt;&gt;0,H556&lt;&gt;0),D556=0,I556=0),"DROP",IF(AND(OR(D556&lt;&gt;0,I556&lt;&gt;0),C556=0,H556=0),"NEW",""))</f>
        <v/>
      </c>
    </row>
    <row r="557" customFormat="false" ht="15" hidden="false" customHeight="false" outlineLevel="0" collapsed="false">
      <c r="A557" s="7" t="s">
        <v>1001</v>
      </c>
      <c r="B557" s="7" t="str">
        <f aca="false">IFERROR(INDEX('Source'!$C:$C,MATCH($A557,'Source'!$B:$B,0)),"")</f>
        <v>סד יד</v>
      </c>
      <c r="C557" s="8" t="n">
        <f aca="false">SUMIFS('Source'!$D:$D,'Source'!$A:$A,"114 - IL online",'Source'!$B:$B,$A557)</f>
        <v>2</v>
      </c>
      <c r="D557" s="8" t="n">
        <f aca="false">SUMIFS('Source'!$F:$F,'Source'!$A:$A,"114 - IL online",'Source'!$B:$B,$A557)</f>
        <v>0</v>
      </c>
      <c r="E557" s="8" t="n">
        <f aca="false">D557*$J$5</f>
        <v>0</v>
      </c>
      <c r="F557" s="8" t="n">
        <f aca="false">E557-C557</f>
        <v>-2</v>
      </c>
      <c r="G557" s="9" t="n">
        <f aca="false">IF(AND(C557=0,E557=0),0,IF(C557=0,"New",(E557-C557)/C557))</f>
        <v>-1</v>
      </c>
      <c r="H557" s="8" t="n">
        <f aca="false">SUMIFS('Source'!$E:$E,'Source'!$A:$A,"114 - IL online",'Source'!$B:$B,$A557)</f>
        <v>153.02</v>
      </c>
      <c r="I557" s="8" t="n">
        <f aca="false">SUMIFS('Source'!$G:$G,'Source'!$A:$A,"114 - IL online",'Source'!$B:$B,$A557)</f>
        <v>0</v>
      </c>
      <c r="J557" s="8" t="n">
        <f aca="false">I557*$J$5</f>
        <v>0</v>
      </c>
      <c r="K557" s="8" t="n">
        <f aca="false">J557-H557</f>
        <v>-153.02</v>
      </c>
      <c r="L557" s="9" t="n">
        <f aca="false">IF(AND(H557=0,J557=0),0,IF(H557=0,"New",(J557-H557)/H557))</f>
        <v>-1</v>
      </c>
      <c r="M557" s="7" t="str">
        <f aca="false">IF(AND(OR(C557&lt;&gt;0,H557&lt;&gt;0),D557=0,I557=0),"DROP",IF(AND(OR(D557&lt;&gt;0,I557&lt;&gt;0),C557=0,H557=0),"NEW",""))</f>
        <v>DROP</v>
      </c>
    </row>
    <row r="558" customFormat="false" ht="15" hidden="false" customHeight="false" outlineLevel="0" collapsed="false">
      <c r="A558" s="7" t="s">
        <v>138</v>
      </c>
      <c r="B558" s="7" t="str">
        <f aca="false">IFERROR(INDEX('Source'!$C:$C,MATCH($A558,'Source'!$B:$B,0)),"")</f>
        <v>כרית סיליקון לעקב</v>
      </c>
      <c r="C558" s="8" t="n">
        <f aca="false">SUMIFS('Source'!$D:$D,'Source'!$A:$A,"114 - IL online",'Source'!$B:$B,$A558)</f>
        <v>17</v>
      </c>
      <c r="D558" s="8" t="n">
        <f aca="false">SUMIFS('Source'!$F:$F,'Source'!$A:$A,"114 - IL online",'Source'!$B:$B,$A558)</f>
        <v>15</v>
      </c>
      <c r="E558" s="8" t="n">
        <f aca="false">D558*$J$5</f>
        <v>18.9473684210526</v>
      </c>
      <c r="F558" s="8" t="n">
        <f aca="false">E558-C558</f>
        <v>1.94736842105263</v>
      </c>
      <c r="G558" s="9" t="n">
        <f aca="false">IF(AND(C558=0,E558=0),0,IF(C558=0,"New",(E558-C558)/C558))</f>
        <v>0.114551083591331</v>
      </c>
      <c r="H558" s="8" t="n">
        <f aca="false">SUMIFS('Source'!$E:$E,'Source'!$A:$A,"114 - IL online",'Source'!$B:$B,$A558)</f>
        <v>2561.29</v>
      </c>
      <c r="I558" s="8" t="n">
        <f aca="false">SUMIFS('Source'!$G:$G,'Source'!$A:$A,"114 - IL online",'Source'!$B:$B,$A558)</f>
        <v>2411.17</v>
      </c>
      <c r="J558" s="8" t="n">
        <f aca="false">I558*$J$5</f>
        <v>3045.68842105263</v>
      </c>
      <c r="K558" s="8" t="n">
        <f aca="false">J558-H558</f>
        <v>484.398421052631</v>
      </c>
      <c r="L558" s="9" t="n">
        <f aca="false">IF(AND(H558=0,J558=0),0,IF(H558=0,"New",(J558-H558)/H558))</f>
        <v>0.189122833046095</v>
      </c>
      <c r="M558" s="7" t="str">
        <f aca="false">IF(AND(OR(C558&lt;&gt;0,H558&lt;&gt;0),D558=0,I558=0),"DROP",IF(AND(OR(D558&lt;&gt;0,I558&lt;&gt;0),C558=0,H558=0),"NEW",""))</f>
        <v/>
      </c>
    </row>
    <row r="559" customFormat="false" ht="15" hidden="false" customHeight="false" outlineLevel="0" collapsed="false">
      <c r="A559" s="7" t="s">
        <v>201</v>
      </c>
      <c r="B559" s="7" t="str">
        <f aca="false">IFERROR(INDEX('Source'!$C:$C,MATCH($A559,'Source'!$B:$B,0)),"")</f>
        <v>כ.הפרדת אצבעות ס</v>
      </c>
      <c r="C559" s="8" t="n">
        <f aca="false">SUMIFS('Source'!$D:$D,'Source'!$A:$A,"114 - IL online",'Source'!$B:$B,$A559)</f>
        <v>47</v>
      </c>
      <c r="D559" s="8" t="n">
        <f aca="false">SUMIFS('Source'!$F:$F,'Source'!$A:$A,"114 - IL online",'Source'!$B:$B,$A559)</f>
        <v>38</v>
      </c>
      <c r="E559" s="8" t="n">
        <f aca="false">D559*$J$5</f>
        <v>48</v>
      </c>
      <c r="F559" s="8" t="n">
        <f aca="false">E559-C559</f>
        <v>1</v>
      </c>
      <c r="G559" s="9" t="n">
        <f aca="false">IF(AND(C559=0,E559=0),0,IF(C559=0,"New",(E559-C559)/C559))</f>
        <v>0.0212765957446809</v>
      </c>
      <c r="H559" s="8" t="n">
        <f aca="false">SUMIFS('Source'!$E:$E,'Source'!$A:$A,"114 - IL online",'Source'!$B:$B,$A559)</f>
        <v>1124.83</v>
      </c>
      <c r="I559" s="8" t="n">
        <f aca="false">SUMIFS('Source'!$G:$G,'Source'!$A:$A,"114 - IL online",'Source'!$B:$B,$A559)</f>
        <v>976.87</v>
      </c>
      <c r="J559" s="8" t="n">
        <f aca="false">I559*$J$5</f>
        <v>1233.94105263158</v>
      </c>
      <c r="K559" s="8" t="n">
        <f aca="false">J559-H559</f>
        <v>109.111052631579</v>
      </c>
      <c r="L559" s="9" t="n">
        <f aca="false">IF(AND(H559=0,J559=0),0,IF(H559=0,"New",(J559-H559)/H559))</f>
        <v>0.0970022604585395</v>
      </c>
      <c r="M559" s="7" t="str">
        <f aca="false">IF(AND(OR(C559&lt;&gt;0,H559&lt;&gt;0),D559=0,I559=0),"DROP",IF(AND(OR(D559&lt;&gt;0,I559&lt;&gt;0),C559=0,H559=0),"NEW",""))</f>
        <v/>
      </c>
    </row>
    <row r="560" customFormat="false" ht="15" hidden="false" customHeight="false" outlineLevel="0" collapsed="false">
      <c r="A560" s="7" t="s">
        <v>359</v>
      </c>
      <c r="B560" s="7" t="str">
        <f aca="false">IFERROR(INDEX('Source'!$C:$C,MATCH($A560,'Source'!$B:$B,0)),"")</f>
        <v>מגן שוק SC39</v>
      </c>
      <c r="C560" s="8" t="n">
        <f aca="false">SUMIFS('Source'!$D:$D,'Source'!$A:$A,"114 - IL online",'Source'!$B:$B,$A560)</f>
        <v>48</v>
      </c>
      <c r="D560" s="8" t="n">
        <f aca="false">SUMIFS('Source'!$F:$F,'Source'!$A:$A,"114 - IL online",'Source'!$B:$B,$A560)</f>
        <v>43</v>
      </c>
      <c r="E560" s="8" t="n">
        <f aca="false">D560*$J$5</f>
        <v>54.3157894736842</v>
      </c>
      <c r="F560" s="8" t="n">
        <f aca="false">E560-C560</f>
        <v>6.31578947368421</v>
      </c>
      <c r="G560" s="9" t="n">
        <f aca="false">IF(AND(C560=0,E560=0),0,IF(C560=0,"New",(E560-C560)/C560))</f>
        <v>0.131578947368421</v>
      </c>
      <c r="H560" s="8" t="n">
        <f aca="false">SUMIFS('Source'!$E:$E,'Source'!$A:$A,"114 - IL online",'Source'!$B:$B,$A560)</f>
        <v>11668.72</v>
      </c>
      <c r="I560" s="8" t="n">
        <f aca="false">SUMIFS('Source'!$G:$G,'Source'!$A:$A,"114 - IL online",'Source'!$B:$B,$A560)</f>
        <v>11521.22</v>
      </c>
      <c r="J560" s="8" t="n">
        <f aca="false">I560*$J$5</f>
        <v>14553.12</v>
      </c>
      <c r="K560" s="8" t="n">
        <f aca="false">J560-H560</f>
        <v>2884.4</v>
      </c>
      <c r="L560" s="9" t="n">
        <f aca="false">IF(AND(H560=0,J560=0),0,IF(H560=0,"New",(J560-H560)/H560))</f>
        <v>0.247190780136982</v>
      </c>
      <c r="M560" s="7" t="str">
        <f aca="false">IF(AND(OR(C560&lt;&gt;0,H560&lt;&gt;0),D560=0,I560=0),"DROP",IF(AND(OR(D560&lt;&gt;0,I560&lt;&gt;0),C560=0,H560=0),"NEW",""))</f>
        <v/>
      </c>
    </row>
    <row r="561" customFormat="false" ht="15" hidden="false" customHeight="false" outlineLevel="0" collapsed="false">
      <c r="A561" s="7" t="s">
        <v>599</v>
      </c>
      <c r="B561" s="7" t="str">
        <f aca="false">IFERROR(INDEX('Source'!$C:$C,MATCH($A561,'Source'!$B:$B,0)),"")</f>
        <v>מגן מרפק רגיל</v>
      </c>
      <c r="C561" s="8" t="n">
        <f aca="false">SUMIFS('Source'!$D:$D,'Source'!$A:$A,"114 - IL online",'Source'!$B:$B,$A561)</f>
        <v>1</v>
      </c>
      <c r="D561" s="8" t="n">
        <f aca="false">SUMIFS('Source'!$F:$F,'Source'!$A:$A,"114 - IL online",'Source'!$B:$B,$A561)</f>
        <v>0</v>
      </c>
      <c r="E561" s="8" t="n">
        <f aca="false">D561*$J$5</f>
        <v>0</v>
      </c>
      <c r="F561" s="8" t="n">
        <f aca="false">E561-C561</f>
        <v>-1</v>
      </c>
      <c r="G561" s="9" t="n">
        <f aca="false">IF(AND(C561=0,E561=0),0,IF(C561=0,"New",(E561-C561)/C561))</f>
        <v>-1</v>
      </c>
      <c r="H561" s="8" t="n">
        <f aca="false">SUMIFS('Source'!$E:$E,'Source'!$A:$A,"114 - IL online",'Source'!$B:$B,$A561)</f>
        <v>145.43</v>
      </c>
      <c r="I561" s="8" t="n">
        <f aca="false">SUMIFS('Source'!$G:$G,'Source'!$A:$A,"114 - IL online",'Source'!$B:$B,$A561)</f>
        <v>0</v>
      </c>
      <c r="J561" s="8" t="n">
        <f aca="false">I561*$J$5</f>
        <v>0</v>
      </c>
      <c r="K561" s="8" t="n">
        <f aca="false">J561-H561</f>
        <v>-145.43</v>
      </c>
      <c r="L561" s="9" t="n">
        <f aca="false">IF(AND(H561=0,J561=0),0,IF(H561=0,"New",(J561-H561)/H561))</f>
        <v>-1</v>
      </c>
      <c r="M561" s="7" t="str">
        <f aca="false">IF(AND(OR(C561&lt;&gt;0,H561&lt;&gt;0),D561=0,I561=0),"DROP",IF(AND(OR(D561&lt;&gt;0,I561&lt;&gt;0),C561=0,H561=0),"NEW",""))</f>
        <v>DROP</v>
      </c>
    </row>
    <row r="562" customFormat="false" ht="15" hidden="false" customHeight="false" outlineLevel="0" collapsed="false">
      <c r="A562" s="7" t="s">
        <v>698</v>
      </c>
      <c r="B562" s="7" t="str">
        <f aca="false">IFERROR(INDEX('Source'!$C:$C,MATCH($A562,'Source'!$B:$B,0)),"")</f>
        <v>קינזיולוגי טייפ</v>
      </c>
      <c r="C562" s="8" t="n">
        <f aca="false">SUMIFS('Source'!$D:$D,'Source'!$A:$A,"114 - IL online",'Source'!$B:$B,$A562)</f>
        <v>2</v>
      </c>
      <c r="D562" s="8" t="n">
        <f aca="false">SUMIFS('Source'!$F:$F,'Source'!$A:$A,"114 - IL online",'Source'!$B:$B,$A562)</f>
        <v>0</v>
      </c>
      <c r="E562" s="8" t="n">
        <f aca="false">D562*$J$5</f>
        <v>0</v>
      </c>
      <c r="F562" s="8" t="n">
        <f aca="false">E562-C562</f>
        <v>-2</v>
      </c>
      <c r="G562" s="9" t="n">
        <f aca="false">IF(AND(C562=0,E562=0),0,IF(C562=0,"New",(E562-C562)/C562))</f>
        <v>-1</v>
      </c>
      <c r="H562" s="8" t="n">
        <f aca="false">SUMIFS('Source'!$E:$E,'Source'!$A:$A,"114 - IL online",'Source'!$B:$B,$A562)</f>
        <v>141.09</v>
      </c>
      <c r="I562" s="8" t="n">
        <f aca="false">SUMIFS('Source'!$G:$G,'Source'!$A:$A,"114 - IL online",'Source'!$B:$B,$A562)</f>
        <v>0</v>
      </c>
      <c r="J562" s="8" t="n">
        <f aca="false">I562*$J$5</f>
        <v>0</v>
      </c>
      <c r="K562" s="8" t="n">
        <f aca="false">J562-H562</f>
        <v>-141.09</v>
      </c>
      <c r="L562" s="9" t="n">
        <f aca="false">IF(AND(H562=0,J562=0),0,IF(H562=0,"New",(J562-H562)/H562))</f>
        <v>-1</v>
      </c>
      <c r="M562" s="7" t="str">
        <f aca="false">IF(AND(OR(C562&lt;&gt;0,H562&lt;&gt;0),D562=0,I562=0),"DROP",IF(AND(OR(D562&lt;&gt;0,I562&lt;&gt;0),C562=0,H562=0),"NEW",""))</f>
        <v>DROP</v>
      </c>
    </row>
    <row r="563" customFormat="false" ht="15" hidden="false" customHeight="false" outlineLevel="0" collapsed="false">
      <c r="A563" s="7" t="s">
        <v>110</v>
      </c>
      <c r="B563" s="7" t="str">
        <f aca="false">IFERROR(INDEX('Source'!$C:$C,MATCH($A563,'Source'!$B:$B,0)),"")</f>
        <v>מגן יד</v>
      </c>
      <c r="C563" s="8" t="n">
        <f aca="false">SUMIFS('Source'!$D:$D,'Source'!$A:$A,"114 - IL online",'Source'!$B:$B,$A563)</f>
        <v>3</v>
      </c>
      <c r="D563" s="8" t="n">
        <f aca="false">SUMIFS('Source'!$F:$F,'Source'!$A:$A,"114 - IL online",'Source'!$B:$B,$A563)</f>
        <v>5</v>
      </c>
      <c r="E563" s="8" t="n">
        <f aca="false">D563*$J$5</f>
        <v>6.31578947368421</v>
      </c>
      <c r="F563" s="8" t="n">
        <f aca="false">E563-C563</f>
        <v>3.31578947368421</v>
      </c>
      <c r="G563" s="9" t="n">
        <f aca="false">IF(AND(C563=0,E563=0),0,IF(C563=0,"New",(E563-C563)/C563))</f>
        <v>1.10526315789474</v>
      </c>
      <c r="H563" s="8" t="n">
        <f aca="false">SUMIFS('Source'!$E:$E,'Source'!$A:$A,"114 - IL online",'Source'!$B:$B,$A563)</f>
        <v>205.06</v>
      </c>
      <c r="I563" s="8" t="n">
        <f aca="false">SUMIFS('Source'!$G:$G,'Source'!$A:$A,"114 - IL online",'Source'!$B:$B,$A563)</f>
        <v>345.36</v>
      </c>
      <c r="J563" s="8" t="n">
        <f aca="false">I563*$J$5</f>
        <v>436.244210526316</v>
      </c>
      <c r="K563" s="8" t="n">
        <f aca="false">J563-H563</f>
        <v>231.184210526316</v>
      </c>
      <c r="L563" s="9" t="n">
        <f aca="false">IF(AND(H563=0,J563=0),0,IF(H563=0,"New",(J563-H563)/H563))</f>
        <v>1.12739788611292</v>
      </c>
      <c r="M563" s="7" t="str">
        <f aca="false">IF(AND(OR(C563&lt;&gt;0,H563&lt;&gt;0),D563=0,I563=0),"DROP",IF(AND(OR(D563&lt;&gt;0,I563&lt;&gt;0),C563=0,H563=0),"NEW",""))</f>
        <v/>
      </c>
    </row>
    <row r="564" customFormat="false" ht="15" hidden="false" customHeight="false" outlineLevel="0" collapsed="false">
      <c r="A564" s="7" t="s">
        <v>255</v>
      </c>
      <c r="B564" s="7" t="str">
        <f aca="false">IFERROR(INDEX('Source'!$C:$C,MATCH($A564,'Source'!$B:$B,0)),"")</f>
        <v>חגורה למנותחי בית החזה</v>
      </c>
      <c r="C564" s="8" t="n">
        <f aca="false">SUMIFS('Source'!$D:$D,'Source'!$A:$A,"114 - IL online",'Source'!$B:$B,$A564)</f>
        <v>13</v>
      </c>
      <c r="D564" s="8" t="n">
        <f aca="false">SUMIFS('Source'!$F:$F,'Source'!$A:$A,"114 - IL online",'Source'!$B:$B,$A564)</f>
        <v>13</v>
      </c>
      <c r="E564" s="8" t="n">
        <f aca="false">D564*$J$5</f>
        <v>16.4210526315789</v>
      </c>
      <c r="F564" s="8" t="n">
        <f aca="false">E564-C564</f>
        <v>3.42105263157895</v>
      </c>
      <c r="G564" s="9" t="n">
        <f aca="false">IF(AND(C564=0,E564=0),0,IF(C564=0,"New",(E564-C564)/C564))</f>
        <v>0.263157894736842</v>
      </c>
      <c r="H564" s="8" t="n">
        <f aca="false">SUMIFS('Source'!$E:$E,'Source'!$A:$A,"114 - IL online",'Source'!$B:$B,$A564)</f>
        <v>3788.89</v>
      </c>
      <c r="I564" s="8" t="n">
        <f aca="false">SUMIFS('Source'!$G:$G,'Source'!$A:$A,"114 - IL online",'Source'!$B:$B,$A564)</f>
        <v>3929.19</v>
      </c>
      <c r="J564" s="8" t="n">
        <f aca="false">I564*$J$5</f>
        <v>4963.18736842105</v>
      </c>
      <c r="K564" s="8" t="n">
        <f aca="false">J564-H564</f>
        <v>1174.29736842105</v>
      </c>
      <c r="L564" s="9" t="n">
        <f aca="false">IF(AND(H564=0,J564=0),0,IF(H564=0,"New",(J564-H564)/H564))</f>
        <v>0.309931765878939</v>
      </c>
      <c r="M564" s="7" t="str">
        <f aca="false">IF(AND(OR(C564&lt;&gt;0,H564&lt;&gt;0),D564=0,I564=0),"DROP",IF(AND(OR(D564&lt;&gt;0,I564&lt;&gt;0),C564=0,H564=0),"NEW",""))</f>
        <v/>
      </c>
    </row>
    <row r="565" customFormat="false" ht="15" hidden="false" customHeight="false" outlineLevel="0" collapsed="false">
      <c r="A565" s="7" t="s">
        <v>833</v>
      </c>
      <c r="B565" s="7" t="str">
        <f aca="false">IFERROR(INDEX('Source'!$C:$C,MATCH($A565,'Source'!$B:$B,0)),"")</f>
        <v>סד מאורך לאגודל</v>
      </c>
      <c r="C565" s="8" t="n">
        <f aca="false">SUMIFS('Source'!$D:$D,'Source'!$A:$A,"114 - IL online",'Source'!$B:$B,$A565)</f>
        <v>3</v>
      </c>
      <c r="D565" s="8" t="n">
        <f aca="false">SUMIFS('Source'!$F:$F,'Source'!$A:$A,"114 - IL online",'Source'!$B:$B,$A565)</f>
        <v>2</v>
      </c>
      <c r="E565" s="8" t="n">
        <f aca="false">D565*$J$5</f>
        <v>2.52631578947368</v>
      </c>
      <c r="F565" s="8" t="n">
        <f aca="false">E565-C565</f>
        <v>-0.473684210526316</v>
      </c>
      <c r="G565" s="9" t="n">
        <f aca="false">IF(AND(C565=0,E565=0),0,IF(C565=0,"New",(E565-C565)/C565))</f>
        <v>-0.157894736842105</v>
      </c>
      <c r="H565" s="8" t="n">
        <f aca="false">SUMIFS('Source'!$E:$E,'Source'!$A:$A,"114 - IL online",'Source'!$B:$B,$A565)</f>
        <v>381.09</v>
      </c>
      <c r="I565" s="8" t="n">
        <f aca="false">SUMIFS('Source'!$G:$G,'Source'!$A:$A,"114 - IL online",'Source'!$B:$B,$A565)</f>
        <v>241.37</v>
      </c>
      <c r="J565" s="8" t="n">
        <f aca="false">I565*$J$5</f>
        <v>304.888421052632</v>
      </c>
      <c r="K565" s="8" t="n">
        <f aca="false">J565-H565</f>
        <v>-76.2015789473684</v>
      </c>
      <c r="L565" s="9" t="n">
        <f aca="false">IF(AND(H565=0,J565=0),0,IF(H565=0,"New",(J565-H565)/H565))</f>
        <v>-0.199956910302995</v>
      </c>
      <c r="M565" s="7" t="str">
        <f aca="false">IF(AND(OR(C565&lt;&gt;0,H565&lt;&gt;0),D565=0,I565=0),"DROP",IF(AND(OR(D565&lt;&gt;0,I565&lt;&gt;0),C565=0,H565=0),"NEW",""))</f>
        <v/>
      </c>
    </row>
    <row r="566" customFormat="false" ht="15" hidden="false" customHeight="false" outlineLevel="0" collapsed="false">
      <c r="A566" s="7" t="s">
        <v>716</v>
      </c>
      <c r="B566" s="7" t="str">
        <f aca="false">IFERROR(INDEX('Source'!$C:$C,MATCH($A566,'Source'!$B:$B,0)),"")</f>
        <v>מגן ברך חום</v>
      </c>
      <c r="C566" s="8" t="n">
        <f aca="false">SUMIFS('Source'!$D:$D,'Source'!$A:$A,"114 - IL online",'Source'!$B:$B,$A566)</f>
        <v>14</v>
      </c>
      <c r="D566" s="8" t="n">
        <f aca="false">SUMIFS('Source'!$F:$F,'Source'!$A:$A,"114 - IL online",'Source'!$B:$B,$A566)</f>
        <v>15</v>
      </c>
      <c r="E566" s="8" t="n">
        <f aca="false">D566*$J$5</f>
        <v>18.9473684210526</v>
      </c>
      <c r="F566" s="8" t="n">
        <f aca="false">E566-C566</f>
        <v>4.94736842105263</v>
      </c>
      <c r="G566" s="9" t="n">
        <f aca="false">IF(AND(C566=0,E566=0),0,IF(C566=0,"New",(E566-C566)/C566))</f>
        <v>0.353383458646616</v>
      </c>
      <c r="H566" s="8" t="n">
        <f aca="false">SUMIFS('Source'!$E:$E,'Source'!$A:$A,"114 - IL online",'Source'!$B:$B,$A566)</f>
        <v>693.62</v>
      </c>
      <c r="I566" s="8" t="n">
        <f aca="false">SUMIFS('Source'!$G:$G,'Source'!$A:$A,"114 - IL online",'Source'!$B:$B,$A566)</f>
        <v>832.15</v>
      </c>
      <c r="J566" s="8" t="n">
        <f aca="false">I566*$J$5</f>
        <v>1051.13684210526</v>
      </c>
      <c r="K566" s="8" t="n">
        <f aca="false">J566-H566</f>
        <v>357.516842105263</v>
      </c>
      <c r="L566" s="9" t="n">
        <f aca="false">IF(AND(H566=0,J566=0),0,IF(H566=0,"New",(J566-H566)/H566))</f>
        <v>0.51543617846265</v>
      </c>
      <c r="M566" s="7" t="str">
        <f aca="false">IF(AND(OR(C566&lt;&gt;0,H566&lt;&gt;0),D566=0,I566=0),"DROP",IF(AND(OR(D566&lt;&gt;0,I566&lt;&gt;0),C566=0,H566=0),"NEW",""))</f>
        <v/>
      </c>
    </row>
    <row r="567" customFormat="false" ht="15" hidden="false" customHeight="false" outlineLevel="0" collapsed="false">
      <c r="A567" s="7" t="s">
        <v>262</v>
      </c>
      <c r="B567" s="7" t="str">
        <f aca="false">IFERROR(INDEX('Source'!$C:$C,MATCH($A567,'Source'!$B:$B,0)),"")</f>
        <v>מגן מרפק בז'</v>
      </c>
      <c r="C567" s="8" t="n">
        <f aca="false">SUMIFS('Source'!$D:$D,'Source'!$A:$A,"114 - IL online",'Source'!$B:$B,$A567)</f>
        <v>0</v>
      </c>
      <c r="D567" s="8" t="n">
        <f aca="false">SUMIFS('Source'!$F:$F,'Source'!$A:$A,"114 - IL online",'Source'!$B:$B,$A567)</f>
        <v>3</v>
      </c>
      <c r="E567" s="8" t="n">
        <f aca="false">D567*$J$5</f>
        <v>3.78947368421053</v>
      </c>
      <c r="F567" s="8" t="n">
        <f aca="false">E567-C567</f>
        <v>3.78947368421053</v>
      </c>
      <c r="G567" s="9" t="str">
        <f aca="false">IF(AND(C567=0,E567=0),0,IF(C567=0,"New",(E567-C567)/C567))</f>
        <v>New</v>
      </c>
      <c r="H567" s="8" t="n">
        <f aca="false">SUMIFS('Source'!$E:$E,'Source'!$A:$A,"114 - IL online",'Source'!$B:$B,$A567)</f>
        <v>0</v>
      </c>
      <c r="I567" s="8" t="n">
        <f aca="false">SUMIFS('Source'!$G:$G,'Source'!$A:$A,"114 - IL online",'Source'!$B:$B,$A567)</f>
        <v>137.04</v>
      </c>
      <c r="J567" s="8" t="n">
        <f aca="false">I567*$J$5</f>
        <v>173.103157894737</v>
      </c>
      <c r="K567" s="8" t="n">
        <f aca="false">J567-H567</f>
        <v>173.103157894737</v>
      </c>
      <c r="L567" s="9" t="str">
        <f aca="false">IF(AND(H567=0,J567=0),0,IF(H567=0,"New",(J567-H567)/H567))</f>
        <v>New</v>
      </c>
      <c r="M567" s="7" t="str">
        <f aca="false">IF(AND(OR(C567&lt;&gt;0,H567&lt;&gt;0),D567=0,I567=0),"DROP",IF(AND(OR(D567&lt;&gt;0,I567&lt;&gt;0),C567=0,H567=0),"NEW",""))</f>
        <v>NEW</v>
      </c>
    </row>
    <row r="568" customFormat="false" ht="15" hidden="false" customHeight="false" outlineLevel="0" collapsed="false">
      <c r="A568" s="7" t="s">
        <v>578</v>
      </c>
      <c r="B568" s="7" t="str">
        <f aca="false">IFERROR(INDEX('Source'!$C:$C,MATCH($A568,'Source'!$B:$B,0)),"")</f>
        <v>סד יד  בז'</v>
      </c>
      <c r="C568" s="8" t="n">
        <f aca="false">SUMIFS('Source'!$D:$D,'Source'!$A:$A,"114 - IL online",'Source'!$B:$B,$A568)</f>
        <v>1</v>
      </c>
      <c r="D568" s="8" t="n">
        <f aca="false">SUMIFS('Source'!$F:$F,'Source'!$A:$A,"114 - IL online",'Source'!$B:$B,$A568)</f>
        <v>2</v>
      </c>
      <c r="E568" s="8" t="n">
        <f aca="false">D568*$J$5</f>
        <v>2.52631578947368</v>
      </c>
      <c r="F568" s="8" t="n">
        <f aca="false">E568-C568</f>
        <v>1.52631578947368</v>
      </c>
      <c r="G568" s="9" t="n">
        <f aca="false">IF(AND(C568=0,E568=0),0,IF(C568=0,"New",(E568-C568)/C568))</f>
        <v>1.52631578947368</v>
      </c>
      <c r="H568" s="8" t="n">
        <f aca="false">SUMIFS('Source'!$E:$E,'Source'!$A:$A,"114 - IL online",'Source'!$B:$B,$A568)</f>
        <v>167.05</v>
      </c>
      <c r="I568" s="8" t="n">
        <f aca="false">SUMIFS('Source'!$G:$G,'Source'!$A:$A,"114 - IL online",'Source'!$B:$B,$A568)</f>
        <v>303.91</v>
      </c>
      <c r="J568" s="8" t="n">
        <f aca="false">I568*$J$5</f>
        <v>383.886315789474</v>
      </c>
      <c r="K568" s="8" t="n">
        <f aca="false">J568-H568</f>
        <v>216.836315789474</v>
      </c>
      <c r="L568" s="9" t="n">
        <f aca="false">IF(AND(H568=0,J568=0),0,IF(H568=0,"New",(J568-H568)/H568))</f>
        <v>1.29803242017045</v>
      </c>
      <c r="M568" s="7" t="str">
        <f aca="false">IF(AND(OR(C568&lt;&gt;0,H568&lt;&gt;0),D568=0,I568=0),"DROP",IF(AND(OR(D568&lt;&gt;0,I568&lt;&gt;0),C568=0,H568=0),"NEW",""))</f>
        <v/>
      </c>
    </row>
    <row r="569" customFormat="false" ht="15" hidden="false" customHeight="false" outlineLevel="0" collapsed="false">
      <c r="A569" s="7" t="s">
        <v>590</v>
      </c>
      <c r="B569" s="7" t="str">
        <f aca="false">IFERROR(INDEX('Source'!$C:$C,MATCH($A569,'Source'!$B:$B,0)),"")</f>
        <v>רפידת זיכרון 376</v>
      </c>
      <c r="C569" s="8" t="n">
        <f aca="false">SUMIFS('Source'!$D:$D,'Source'!$A:$A,"114 - IL online",'Source'!$B:$B,$A569)</f>
        <v>5</v>
      </c>
      <c r="D569" s="8" t="n">
        <f aca="false">SUMIFS('Source'!$F:$F,'Source'!$A:$A,"114 - IL online",'Source'!$B:$B,$A569)</f>
        <v>7</v>
      </c>
      <c r="E569" s="8" t="n">
        <f aca="false">D569*$J$5</f>
        <v>8.84210526315789</v>
      </c>
      <c r="F569" s="8" t="n">
        <f aca="false">E569-C569</f>
        <v>3.84210526315789</v>
      </c>
      <c r="G569" s="9" t="n">
        <f aca="false">IF(AND(C569=0,E569=0),0,IF(C569=0,"New",(E569-C569)/C569))</f>
        <v>0.768421052631579</v>
      </c>
      <c r="H569" s="8" t="n">
        <f aca="false">SUMIFS('Source'!$E:$E,'Source'!$A:$A,"114 - IL online",'Source'!$B:$B,$A569)</f>
        <v>298.31</v>
      </c>
      <c r="I569" s="8" t="n">
        <f aca="false">SUMIFS('Source'!$G:$G,'Source'!$A:$A,"114 - IL online",'Source'!$B:$B,$A569)</f>
        <v>434.79</v>
      </c>
      <c r="J569" s="8" t="n">
        <f aca="false">I569*$J$5</f>
        <v>549.208421052632</v>
      </c>
      <c r="K569" s="8" t="n">
        <f aca="false">J569-H569</f>
        <v>250.898421052632</v>
      </c>
      <c r="L569" s="9" t="n">
        <f aca="false">IF(AND(H569=0,J569=0),0,IF(H569=0,"New",(J569-H569)/H569))</f>
        <v>0.841066075735415</v>
      </c>
      <c r="M569" s="7" t="str">
        <f aca="false">IF(AND(OR(C569&lt;&gt;0,H569&lt;&gt;0),D569=0,I569=0),"DROP",IF(AND(OR(D569&lt;&gt;0,I569&lt;&gt;0),C569=0,H569=0),"NEW",""))</f>
        <v/>
      </c>
    </row>
    <row r="570" customFormat="false" ht="15" hidden="false" customHeight="false" outlineLevel="0" collapsed="false">
      <c r="A570" s="7" t="s">
        <v>275</v>
      </c>
      <c r="B570" s="7" t="str">
        <f aca="false">IFERROR(INDEX('Source'!$C:$C,MATCH($A570,'Source'!$B:$B,0)),"")</f>
        <v>רפידת נוחות</v>
      </c>
      <c r="C570" s="8" t="n">
        <f aca="false">SUMIFS('Source'!$D:$D,'Source'!$A:$A,"114 - IL online",'Source'!$B:$B,$A570)</f>
        <v>21</v>
      </c>
      <c r="D570" s="8" t="n">
        <f aca="false">SUMIFS('Source'!$F:$F,'Source'!$A:$A,"114 - IL online",'Source'!$B:$B,$A570)</f>
        <v>15</v>
      </c>
      <c r="E570" s="8" t="n">
        <f aca="false">D570*$J$5</f>
        <v>18.9473684210526</v>
      </c>
      <c r="F570" s="8" t="n">
        <f aca="false">E570-C570</f>
        <v>-2.05263157894737</v>
      </c>
      <c r="G570" s="9" t="n">
        <f aca="false">IF(AND(C570=0,E570=0),0,IF(C570=0,"New",(E570-C570)/C570))</f>
        <v>-0.0977443609022557</v>
      </c>
      <c r="H570" s="8" t="n">
        <f aca="false">SUMIFS('Source'!$E:$E,'Source'!$A:$A,"114 - IL online",'Source'!$B:$B,$A570)</f>
        <v>486.98</v>
      </c>
      <c r="I570" s="8" t="n">
        <f aca="false">SUMIFS('Source'!$G:$G,'Source'!$A:$A,"114 - IL online",'Source'!$B:$B,$A570)</f>
        <v>351.12</v>
      </c>
      <c r="J570" s="8" t="n">
        <f aca="false">I570*$J$5</f>
        <v>443.52</v>
      </c>
      <c r="K570" s="8" t="n">
        <f aca="false">J570-H570</f>
        <v>-43.46</v>
      </c>
      <c r="L570" s="9" t="n">
        <f aca="false">IF(AND(H570=0,J570=0),0,IF(H570=0,"New",(J570-H570)/H570))</f>
        <v>-0.0892439114542692</v>
      </c>
      <c r="M570" s="7" t="str">
        <f aca="false">IF(AND(OR(C570&lt;&gt;0,H570&lt;&gt;0),D570=0,I570=0),"DROP",IF(AND(OR(D570&lt;&gt;0,I570&lt;&gt;0),C570=0,H570=0),"NEW",""))</f>
        <v/>
      </c>
    </row>
    <row r="571" customFormat="false" ht="15" hidden="false" customHeight="false" outlineLevel="0" collapsed="false">
      <c r="A571" s="7" t="s">
        <v>523</v>
      </c>
      <c r="B571" s="7" t="str">
        <f aca="false">IFERROR(INDEX('Source'!$C:$C,MATCH($A571,'Source'!$B:$B,0)),"")</f>
        <v>סד קרסול</v>
      </c>
      <c r="C571" s="8" t="n">
        <f aca="false">SUMIFS('Source'!$D:$D,'Source'!$A:$A,"114 - IL online",'Source'!$B:$B,$A571)</f>
        <v>2</v>
      </c>
      <c r="D571" s="8" t="n">
        <f aca="false">SUMIFS('Source'!$F:$F,'Source'!$A:$A,"114 - IL online",'Source'!$B:$B,$A571)</f>
        <v>2</v>
      </c>
      <c r="E571" s="8" t="n">
        <f aca="false">D571*$J$5</f>
        <v>2.52631578947368</v>
      </c>
      <c r="F571" s="8" t="n">
        <f aca="false">E571-C571</f>
        <v>0.526315789473684</v>
      </c>
      <c r="G571" s="9" t="n">
        <f aca="false">IF(AND(C571=0,E571=0),0,IF(C571=0,"New",(E571-C571)/C571))</f>
        <v>0.263157894736842</v>
      </c>
      <c r="H571" s="8" t="n">
        <f aca="false">SUMIFS('Source'!$E:$E,'Source'!$A:$A,"114 - IL online",'Source'!$B:$B,$A571)</f>
        <v>634.68</v>
      </c>
      <c r="I571" s="8" t="n">
        <f aca="false">SUMIFS('Source'!$G:$G,'Source'!$A:$A,"114 - IL online",'Source'!$B:$B,$A571)</f>
        <v>769.32</v>
      </c>
      <c r="J571" s="8" t="n">
        <f aca="false">I571*$J$5</f>
        <v>971.772631578947</v>
      </c>
      <c r="K571" s="8" t="n">
        <f aca="false">J571-H571</f>
        <v>337.092631578948</v>
      </c>
      <c r="L571" s="9" t="n">
        <f aca="false">IF(AND(H571=0,J571=0),0,IF(H571=0,"New",(J571-H571)/H571))</f>
        <v>0.53112219004687</v>
      </c>
      <c r="M571" s="7" t="str">
        <f aca="false">IF(AND(OR(C571&lt;&gt;0,H571&lt;&gt;0),D571=0,I571=0),"DROP",IF(AND(OR(D571&lt;&gt;0,I571&lt;&gt;0),C571=0,H571=0),"NEW",""))</f>
        <v/>
      </c>
    </row>
    <row r="572" customFormat="false" ht="15" hidden="false" customHeight="false" outlineLevel="0" collapsed="false">
      <c r="A572" s="7" t="s">
        <v>213</v>
      </c>
      <c r="B572" s="7" t="str">
        <f aca="false">IFERROR(INDEX('Source'!$C:$C,MATCH($A572,'Source'!$B:$B,0)),"")</f>
        <v>תחבושת נצמדת צבע כחול</v>
      </c>
      <c r="C572" s="8" t="n">
        <f aca="false">SUMIFS('Source'!$D:$D,'Source'!$A:$A,"114 - IL online",'Source'!$B:$B,$A572)</f>
        <v>6</v>
      </c>
      <c r="D572" s="8" t="n">
        <f aca="false">SUMIFS('Source'!$F:$F,'Source'!$A:$A,"114 - IL online",'Source'!$B:$B,$A572)</f>
        <v>12</v>
      </c>
      <c r="E572" s="8" t="n">
        <f aca="false">D572*$J$5</f>
        <v>15.1578947368421</v>
      </c>
      <c r="F572" s="8" t="n">
        <f aca="false">E572-C572</f>
        <v>9.1578947368421</v>
      </c>
      <c r="G572" s="9" t="n">
        <f aca="false">IF(AND(C572=0,E572=0),0,IF(C572=0,"New",(E572-C572)/C572))</f>
        <v>1.52631578947368</v>
      </c>
      <c r="H572" s="8" t="n">
        <f aca="false">SUMIFS('Source'!$E:$E,'Source'!$A:$A,"114 - IL online",'Source'!$B:$B,$A572)</f>
        <v>117.41</v>
      </c>
      <c r="I572" s="8" t="n">
        <f aca="false">SUMIFS('Source'!$G:$G,'Source'!$A:$A,"114 - IL online",'Source'!$B:$B,$A572)</f>
        <v>251.91</v>
      </c>
      <c r="J572" s="8" t="n">
        <f aca="false">I572*$J$5</f>
        <v>318.202105263158</v>
      </c>
      <c r="K572" s="8" t="n">
        <f aca="false">J572-H572</f>
        <v>200.792105263158</v>
      </c>
      <c r="L572" s="9" t="n">
        <f aca="false">IF(AND(H572=0,J572=0),0,IF(H572=0,"New",(J572-H572)/H572))</f>
        <v>1.71017890523088</v>
      </c>
      <c r="M572" s="7" t="str">
        <f aca="false">IF(AND(OR(C572&lt;&gt;0,H572&lt;&gt;0),D572=0,I572=0),"DROP",IF(AND(OR(D572&lt;&gt;0,I572&lt;&gt;0),C572=0,H572=0),"NEW",""))</f>
        <v/>
      </c>
    </row>
    <row r="573" customFormat="false" ht="15" hidden="false" customHeight="false" outlineLevel="0" collapsed="false">
      <c r="A573" s="7" t="s">
        <v>357</v>
      </c>
      <c r="B573" s="7" t="str">
        <f aca="false">IFERROR(INDEX('Source'!$C:$C,MATCH($A573,'Source'!$B:$B,0)),"")</f>
        <v>אבן שיוף להסירת</v>
      </c>
      <c r="C573" s="8" t="n">
        <f aca="false">SUMIFS('Source'!$D:$D,'Source'!$A:$A,"114 - IL online",'Source'!$B:$B,$A573)</f>
        <v>8</v>
      </c>
      <c r="D573" s="8" t="n">
        <f aca="false">SUMIFS('Source'!$F:$F,'Source'!$A:$A,"114 - IL online",'Source'!$B:$B,$A573)</f>
        <v>16</v>
      </c>
      <c r="E573" s="8" t="n">
        <f aca="false">D573*$J$5</f>
        <v>20.2105263157895</v>
      </c>
      <c r="F573" s="8" t="n">
        <f aca="false">E573-C573</f>
        <v>12.2105263157895</v>
      </c>
      <c r="G573" s="9" t="n">
        <f aca="false">IF(AND(C573=0,E573=0),0,IF(C573=0,"New",(E573-C573)/C573))</f>
        <v>1.52631578947368</v>
      </c>
      <c r="H573" s="8" t="n">
        <f aca="false">SUMIFS('Source'!$E:$E,'Source'!$A:$A,"114 - IL online",'Source'!$B:$B,$A573)</f>
        <v>110.56</v>
      </c>
      <c r="I573" s="8" t="n">
        <f aca="false">SUMIFS('Source'!$G:$G,'Source'!$A:$A,"114 - IL online",'Source'!$B:$B,$A573)</f>
        <v>243.52</v>
      </c>
      <c r="J573" s="8" t="n">
        <f aca="false">I573*$J$5</f>
        <v>307.604210526316</v>
      </c>
      <c r="K573" s="8" t="n">
        <f aca="false">J573-H573</f>
        <v>197.044210526316</v>
      </c>
      <c r="L573" s="9" t="n">
        <f aca="false">IF(AND(H573=0,J573=0),0,IF(H573=0,"New",(J573-H573)/H573))</f>
        <v>1.78223779419605</v>
      </c>
      <c r="M573" s="7" t="str">
        <f aca="false">IF(AND(OR(C573&lt;&gt;0,H573&lt;&gt;0),D573=0,I573=0),"DROP",IF(AND(OR(D573&lt;&gt;0,I573&lt;&gt;0),C573=0,H573=0),"NEW",""))</f>
        <v/>
      </c>
    </row>
    <row r="574" customFormat="false" ht="15" hidden="false" customHeight="false" outlineLevel="0" collapsed="false">
      <c r="A574" s="7" t="s">
        <v>306</v>
      </c>
      <c r="B574" s="7" t="str">
        <f aca="false">IFERROR(INDEX('Source'!$C:$C,MATCH($A574,'Source'!$B:$B,0)),"")</f>
        <v>ICE &amp; GO</v>
      </c>
      <c r="C574" s="8" t="n">
        <f aca="false">SUMIFS('Source'!$D:$D,'Source'!$A:$A,"114 - IL online",'Source'!$B:$B,$A574)</f>
        <v>28</v>
      </c>
      <c r="D574" s="8" t="n">
        <f aca="false">SUMIFS('Source'!$F:$F,'Source'!$A:$A,"114 - IL online",'Source'!$B:$B,$A574)</f>
        <v>24</v>
      </c>
      <c r="E574" s="8" t="n">
        <f aca="false">D574*$J$5</f>
        <v>30.3157894736842</v>
      </c>
      <c r="F574" s="8" t="n">
        <f aca="false">E574-C574</f>
        <v>2.31578947368421</v>
      </c>
      <c r="G574" s="9" t="n">
        <f aca="false">IF(AND(C574=0,E574=0),0,IF(C574=0,"New",(E574-C574)/C574))</f>
        <v>0.0827067669172932</v>
      </c>
      <c r="H574" s="8" t="n">
        <f aca="false">SUMIFS('Source'!$E:$E,'Source'!$A:$A,"114 - IL online",'Source'!$B:$B,$A574)</f>
        <v>1021.98</v>
      </c>
      <c r="I574" s="8" t="n">
        <f aca="false">SUMIFS('Source'!$G:$G,'Source'!$A:$A,"114 - IL online",'Source'!$B:$B,$A574)</f>
        <v>891.43</v>
      </c>
      <c r="J574" s="8" t="n">
        <f aca="false">I574*$J$5</f>
        <v>1126.01684210526</v>
      </c>
      <c r="K574" s="8" t="n">
        <f aca="false">J574-H574</f>
        <v>104.036842105263</v>
      </c>
      <c r="L574" s="9" t="n">
        <f aca="false">IF(AND(H574=0,J574=0),0,IF(H574=0,"New",(J574-H574)/H574))</f>
        <v>0.101799293631248</v>
      </c>
      <c r="M574" s="7" t="str">
        <f aca="false">IF(AND(OR(C574&lt;&gt;0,H574&lt;&gt;0),D574=0,I574=0),"DROP",IF(AND(OR(D574&lt;&gt;0,I574&lt;&gt;0),C574=0,H574=0),"NEW",""))</f>
        <v/>
      </c>
    </row>
    <row r="575" customFormat="false" ht="15" hidden="false" customHeight="false" outlineLevel="0" collapsed="false">
      <c r="A575" s="7" t="s">
        <v>254</v>
      </c>
      <c r="B575" s="7" t="str">
        <f aca="false">IFERROR(INDEX('Source'!$C:$C,MATCH($A575,'Source'!$B:$B,0)),"")</f>
        <v>מגן ברך ארוך בז'</v>
      </c>
      <c r="C575" s="8" t="n">
        <f aca="false">SUMIFS('Source'!$D:$D,'Source'!$A:$A,"114 - IL online",'Source'!$B:$B,$A575)</f>
        <v>10</v>
      </c>
      <c r="D575" s="8" t="n">
        <f aca="false">SUMIFS('Source'!$F:$F,'Source'!$A:$A,"114 - IL online",'Source'!$B:$B,$A575)</f>
        <v>11</v>
      </c>
      <c r="E575" s="8" t="n">
        <f aca="false">D575*$J$5</f>
        <v>13.8947368421053</v>
      </c>
      <c r="F575" s="8" t="n">
        <f aca="false">E575-C575</f>
        <v>3.89473684210526</v>
      </c>
      <c r="G575" s="9" t="n">
        <f aca="false">IF(AND(C575=0,E575=0),0,IF(C575=0,"New",(E575-C575)/C575))</f>
        <v>0.389473684210526</v>
      </c>
      <c r="H575" s="8" t="n">
        <f aca="false">SUMIFS('Source'!$E:$E,'Source'!$A:$A,"114 - IL online",'Source'!$B:$B,$A575)</f>
        <v>594.16</v>
      </c>
      <c r="I575" s="8" t="n">
        <f aca="false">SUMIFS('Source'!$G:$G,'Source'!$A:$A,"114 - IL online",'Source'!$B:$B,$A575)</f>
        <v>724.52</v>
      </c>
      <c r="J575" s="8" t="n">
        <f aca="false">I575*$J$5</f>
        <v>915.183157894737</v>
      </c>
      <c r="K575" s="8" t="n">
        <f aca="false">J575-H575</f>
        <v>321.023157894737</v>
      </c>
      <c r="L575" s="9" t="n">
        <f aca="false">IF(AND(H575=0,J575=0),0,IF(H575=0,"New",(J575-H575)/H575))</f>
        <v>0.540297492080815</v>
      </c>
      <c r="M575" s="7" t="str">
        <f aca="false">IF(AND(OR(C575&lt;&gt;0,H575&lt;&gt;0),D575=0,I575=0),"DROP",IF(AND(OR(D575&lt;&gt;0,I575&lt;&gt;0),C575=0,H575=0),"NEW",""))</f>
        <v/>
      </c>
    </row>
    <row r="576" customFormat="false" ht="15" hidden="false" customHeight="false" outlineLevel="0" collapsed="false">
      <c r="A576" s="7" t="s">
        <v>741</v>
      </c>
      <c r="B576" s="7" t="str">
        <f aca="false">IFERROR(INDEX('Source'!$C:$C,MATCH($A576,'Source'!$B:$B,0)),"")</f>
        <v>מגן אתלטי לגבר-תומך ספורטיבי לאשכים</v>
      </c>
      <c r="C576" s="8" t="n">
        <f aca="false">SUMIFS('Source'!$D:$D,'Source'!$A:$A,"114 - IL online",'Source'!$B:$B,$A576)</f>
        <v>0</v>
      </c>
      <c r="D576" s="8" t="n">
        <f aca="false">SUMIFS('Source'!$F:$F,'Source'!$A:$A,"114 - IL online",'Source'!$B:$B,$A576)</f>
        <v>1</v>
      </c>
      <c r="E576" s="8" t="n">
        <f aca="false">D576*$J$5</f>
        <v>1.26315789473684</v>
      </c>
      <c r="F576" s="8" t="n">
        <f aca="false">E576-C576</f>
        <v>1.26315789473684</v>
      </c>
      <c r="G576" s="9" t="str">
        <f aca="false">IF(AND(C576=0,E576=0),0,IF(C576=0,"New",(E576-C576)/C576))</f>
        <v>New</v>
      </c>
      <c r="H576" s="8" t="n">
        <f aca="false">SUMIFS('Source'!$E:$E,'Source'!$A:$A,"114 - IL online",'Source'!$B:$B,$A576)</f>
        <v>0</v>
      </c>
      <c r="I576" s="8" t="n">
        <f aca="false">SUMIFS('Source'!$G:$G,'Source'!$A:$A,"114 - IL online",'Source'!$B:$B,$A576)</f>
        <v>129.59</v>
      </c>
      <c r="J576" s="8" t="n">
        <f aca="false">I576*$J$5</f>
        <v>163.692631578947</v>
      </c>
      <c r="K576" s="8" t="n">
        <f aca="false">J576-H576</f>
        <v>163.692631578947</v>
      </c>
      <c r="L576" s="9" t="str">
        <f aca="false">IF(AND(H576=0,J576=0),0,IF(H576=0,"New",(J576-H576)/H576))</f>
        <v>New</v>
      </c>
      <c r="M576" s="7" t="str">
        <f aca="false">IF(AND(OR(C576&lt;&gt;0,H576&lt;&gt;0),D576=0,I576=0),"DROP",IF(AND(OR(D576&lt;&gt;0,I576&lt;&gt;0),C576=0,H576=0),"NEW",""))</f>
        <v>NEW</v>
      </c>
    </row>
    <row r="577" customFormat="false" ht="15" hidden="false" customHeight="false" outlineLevel="0" collapsed="false">
      <c r="A577" s="7" t="s">
        <v>639</v>
      </c>
      <c r="B577" s="7" t="str">
        <f aca="false">IFERROR(INDEX('Source'!$C:$C,MATCH($A577,'Source'!$B:$B,0)),"")</f>
        <v>רפידת ג'ל זיכרון W כחול</v>
      </c>
      <c r="C577" s="8" t="n">
        <f aca="false">SUMIFS('Source'!$D:$D,'Source'!$A:$A,"114 - IL online",'Source'!$B:$B,$A577)</f>
        <v>1</v>
      </c>
      <c r="D577" s="8" t="n">
        <f aca="false">SUMIFS('Source'!$F:$F,'Source'!$A:$A,"114 - IL online",'Source'!$B:$B,$A577)</f>
        <v>4</v>
      </c>
      <c r="E577" s="8" t="n">
        <f aca="false">D577*$J$5</f>
        <v>5.05263157894737</v>
      </c>
      <c r="F577" s="8" t="n">
        <f aca="false">E577-C577</f>
        <v>4.05263157894737</v>
      </c>
      <c r="G577" s="9" t="n">
        <f aca="false">IF(AND(C577=0,E577=0),0,IF(C577=0,"New",(E577-C577)/C577))</f>
        <v>4.05263157894737</v>
      </c>
      <c r="H577" s="8" t="n">
        <f aca="false">SUMIFS('Source'!$E:$E,'Source'!$A:$A,"114 - IL online",'Source'!$B:$B,$A577)</f>
        <v>128.73</v>
      </c>
      <c r="I577" s="8" t="n">
        <f aca="false">SUMIFS('Source'!$G:$G,'Source'!$A:$A,"114 - IL online",'Source'!$B:$B,$A577)</f>
        <v>257.47</v>
      </c>
      <c r="J577" s="8" t="n">
        <f aca="false">I577*$J$5</f>
        <v>325.225263157895</v>
      </c>
      <c r="K577" s="8" t="n">
        <f aca="false">J577-H577</f>
        <v>196.495263157895</v>
      </c>
      <c r="L577" s="9" t="n">
        <f aca="false">IF(AND(H577=0,J577=0),0,IF(H577=0,"New",(J577-H577)/H577))</f>
        <v>1.52641391406739</v>
      </c>
      <c r="M577" s="7" t="str">
        <f aca="false">IF(AND(OR(C577&lt;&gt;0,H577&lt;&gt;0),D577=0,I577=0),"DROP",IF(AND(OR(D577&lt;&gt;0,I577&lt;&gt;0),C577=0,H577=0),"NEW",""))</f>
        <v/>
      </c>
    </row>
    <row r="578" customFormat="false" ht="15" hidden="false" customHeight="false" outlineLevel="0" collapsed="false">
      <c r="A578" s="7" t="s">
        <v>112</v>
      </c>
      <c r="B578" s="7" t="str">
        <f aca="false">IFERROR(INDEX('Source'!$C:$C,MATCH($A578,'Source'!$B:$B,0)),"")</f>
        <v>מגן ברך ארוך בז'</v>
      </c>
      <c r="C578" s="8" t="n">
        <f aca="false">SUMIFS('Source'!$D:$D,'Source'!$A:$A,"114 - IL online",'Source'!$B:$B,$A578)</f>
        <v>0</v>
      </c>
      <c r="D578" s="8" t="n">
        <f aca="false">SUMIFS('Source'!$F:$F,'Source'!$A:$A,"114 - IL online",'Source'!$B:$B,$A578)</f>
        <v>2</v>
      </c>
      <c r="E578" s="8" t="n">
        <f aca="false">D578*$J$5</f>
        <v>2.52631578947368</v>
      </c>
      <c r="F578" s="8" t="n">
        <f aca="false">E578-C578</f>
        <v>2.52631578947368</v>
      </c>
      <c r="G578" s="9" t="str">
        <f aca="false">IF(AND(C578=0,E578=0),0,IF(C578=0,"New",(E578-C578)/C578))</f>
        <v>New</v>
      </c>
      <c r="H578" s="8" t="n">
        <f aca="false">SUMIFS('Source'!$E:$E,'Source'!$A:$A,"114 - IL online",'Source'!$B:$B,$A578)</f>
        <v>0</v>
      </c>
      <c r="I578" s="8" t="n">
        <f aca="false">SUMIFS('Source'!$G:$G,'Source'!$A:$A,"114 - IL online",'Source'!$B:$B,$A578)</f>
        <v>128.65</v>
      </c>
      <c r="J578" s="8" t="n">
        <f aca="false">I578*$J$5</f>
        <v>162.505263157895</v>
      </c>
      <c r="K578" s="8" t="n">
        <f aca="false">J578-H578</f>
        <v>162.505263157895</v>
      </c>
      <c r="L578" s="9" t="str">
        <f aca="false">IF(AND(H578=0,J578=0),0,IF(H578=0,"New",(J578-H578)/H578))</f>
        <v>New</v>
      </c>
      <c r="M578" s="7" t="str">
        <f aca="false">IF(AND(OR(C578&lt;&gt;0,H578&lt;&gt;0),D578=0,I578=0),"DROP",IF(AND(OR(D578&lt;&gt;0,I578&lt;&gt;0),C578=0,H578=0),"NEW",""))</f>
        <v>NEW</v>
      </c>
    </row>
    <row r="579" customFormat="false" ht="15" hidden="false" customHeight="false" outlineLevel="0" collapsed="false">
      <c r="A579" s="7" t="s">
        <v>738</v>
      </c>
      <c r="B579" s="7" t="str">
        <f aca="false">IFERROR(INDEX('Source'!$C:$C,MATCH($A579,'Source'!$B:$B,0)),"")</f>
        <v>מגן מרפק + סיליקון</v>
      </c>
      <c r="C579" s="8" t="n">
        <f aca="false">SUMIFS('Source'!$D:$D,'Source'!$A:$A,"114 - IL online",'Source'!$B:$B,$A579)</f>
        <v>1</v>
      </c>
      <c r="D579" s="8" t="n">
        <f aca="false">SUMIFS('Source'!$F:$F,'Source'!$A:$A,"114 - IL online",'Source'!$B:$B,$A579)</f>
        <v>2</v>
      </c>
      <c r="E579" s="8" t="n">
        <f aca="false">D579*$J$5</f>
        <v>2.52631578947368</v>
      </c>
      <c r="F579" s="8" t="n">
        <f aca="false">E579-C579</f>
        <v>1.52631578947368</v>
      </c>
      <c r="G579" s="9" t="n">
        <f aca="false">IF(AND(C579=0,E579=0),0,IF(C579=0,"New",(E579-C579)/C579))</f>
        <v>1.52631578947368</v>
      </c>
      <c r="H579" s="8" t="n">
        <f aca="false">SUMIFS('Source'!$E:$E,'Source'!$A:$A,"114 - IL online",'Source'!$B:$B,$A579)</f>
        <v>256.69</v>
      </c>
      <c r="I579" s="8" t="n">
        <f aca="false">SUMIFS('Source'!$G:$G,'Source'!$A:$A,"114 - IL online",'Source'!$B:$B,$A579)</f>
        <v>383.73</v>
      </c>
      <c r="J579" s="8" t="n">
        <f aca="false">I579*$J$5</f>
        <v>484.711578947368</v>
      </c>
      <c r="K579" s="8" t="n">
        <f aca="false">J579-H579</f>
        <v>228.021578947368</v>
      </c>
      <c r="L579" s="9" t="n">
        <f aca="false">IF(AND(H579=0,J579=0),0,IF(H579=0,"New",(J579-H579)/H579))</f>
        <v>0.888315006222948</v>
      </c>
      <c r="M579" s="7" t="str">
        <f aca="false">IF(AND(OR(C579&lt;&gt;0,H579&lt;&gt;0),D579=0,I579=0),"DROP",IF(AND(OR(D579&lt;&gt;0,I579&lt;&gt;0),C579=0,H579=0),"NEW",""))</f>
        <v/>
      </c>
    </row>
    <row r="580" customFormat="false" ht="15" hidden="false" customHeight="false" outlineLevel="0" collapsed="false">
      <c r="A580" s="7" t="s">
        <v>580</v>
      </c>
      <c r="B580" s="7" t="str">
        <f aca="false">IFERROR(INDEX('Source'!$C:$C,MATCH($A580,'Source'!$B:$B,0)),"")</f>
        <v>סד יד שמאל  שחור</v>
      </c>
      <c r="C580" s="8" t="n">
        <f aca="false">SUMIFS('Source'!$D:$D,'Source'!$A:$A,"114 - IL online",'Source'!$B:$B,$A580)</f>
        <v>1</v>
      </c>
      <c r="D580" s="8" t="n">
        <f aca="false">SUMIFS('Source'!$F:$F,'Source'!$A:$A,"114 - IL online",'Source'!$B:$B,$A580)</f>
        <v>2</v>
      </c>
      <c r="E580" s="8" t="n">
        <f aca="false">D580*$J$5</f>
        <v>2.52631578947368</v>
      </c>
      <c r="F580" s="8" t="n">
        <f aca="false">E580-C580</f>
        <v>1.52631578947368</v>
      </c>
      <c r="G580" s="9" t="n">
        <f aca="false">IF(AND(C580=0,E580=0),0,IF(C580=0,"New",(E580-C580)/C580))</f>
        <v>1.52631578947368</v>
      </c>
      <c r="H580" s="8" t="n">
        <f aca="false">SUMIFS('Source'!$E:$E,'Source'!$A:$A,"114 - IL online",'Source'!$B:$B,$A580)</f>
        <v>196.53</v>
      </c>
      <c r="I580" s="8" t="n">
        <f aca="false">SUMIFS('Source'!$G:$G,'Source'!$A:$A,"114 - IL online",'Source'!$B:$B,$A580)</f>
        <v>323.56</v>
      </c>
      <c r="J580" s="8" t="n">
        <f aca="false">I580*$J$5</f>
        <v>408.707368421053</v>
      </c>
      <c r="K580" s="8" t="n">
        <f aca="false">J580-H580</f>
        <v>212.177368421053</v>
      </c>
      <c r="L580" s="9" t="n">
        <f aca="false">IF(AND(H580=0,J580=0),0,IF(H580=0,"New",(J580-H580)/H580))</f>
        <v>1.07961821819087</v>
      </c>
      <c r="M580" s="7" t="str">
        <f aca="false">IF(AND(OR(C580&lt;&gt;0,H580&lt;&gt;0),D580=0,I580=0),"DROP",IF(AND(OR(D580&lt;&gt;0,I580&lt;&gt;0),C580=0,H580=0),"NEW",""))</f>
        <v/>
      </c>
    </row>
    <row r="581" customFormat="false" ht="15" hidden="false" customHeight="false" outlineLevel="0" collapsed="false">
      <c r="A581" s="7" t="s">
        <v>829</v>
      </c>
      <c r="B581" s="7" t="str">
        <f aca="false">IFERROR(INDEX('Source'!$C:$C,MATCH($A581,'Source'!$B:$B,0)),"")</f>
        <v>סד מאורך לאגודל</v>
      </c>
      <c r="C581" s="8" t="n">
        <f aca="false">SUMIFS('Source'!$D:$D,'Source'!$A:$A,"114 - IL online",'Source'!$B:$B,$A581)</f>
        <v>1</v>
      </c>
      <c r="D581" s="8" t="n">
        <f aca="false">SUMIFS('Source'!$F:$F,'Source'!$A:$A,"114 - IL online",'Source'!$B:$B,$A581)</f>
        <v>0</v>
      </c>
      <c r="E581" s="8" t="n">
        <f aca="false">D581*$J$5</f>
        <v>0</v>
      </c>
      <c r="F581" s="8" t="n">
        <f aca="false">E581-C581</f>
        <v>-1</v>
      </c>
      <c r="G581" s="9" t="n">
        <f aca="false">IF(AND(C581=0,E581=0),0,IF(C581=0,"New",(E581-C581)/C581))</f>
        <v>-1</v>
      </c>
      <c r="H581" s="8" t="n">
        <f aca="false">SUMIFS('Source'!$E:$E,'Source'!$A:$A,"114 - IL online",'Source'!$B:$B,$A581)</f>
        <v>127.03</v>
      </c>
      <c r="I581" s="8" t="n">
        <f aca="false">SUMIFS('Source'!$G:$G,'Source'!$A:$A,"114 - IL online",'Source'!$B:$B,$A581)</f>
        <v>0</v>
      </c>
      <c r="J581" s="8" t="n">
        <f aca="false">I581*$J$5</f>
        <v>0</v>
      </c>
      <c r="K581" s="8" t="n">
        <f aca="false">J581-H581</f>
        <v>-127.03</v>
      </c>
      <c r="L581" s="9" t="n">
        <f aca="false">IF(AND(H581=0,J581=0),0,IF(H581=0,"New",(J581-H581)/H581))</f>
        <v>-1</v>
      </c>
      <c r="M581" s="7" t="str">
        <f aca="false">IF(AND(OR(C581&lt;&gt;0,H581&lt;&gt;0),D581=0,I581=0),"DROP",IF(AND(OR(D581&lt;&gt;0,I581&lt;&gt;0),C581=0,H581=0),"NEW",""))</f>
        <v>DROP</v>
      </c>
    </row>
    <row r="582" customFormat="false" ht="15" hidden="false" customHeight="false" outlineLevel="0" collapsed="false">
      <c r="A582" s="7" t="s">
        <v>956</v>
      </c>
      <c r="B582" s="7" t="str">
        <f aca="false">IFERROR(INDEX('Source'!$C:$C,MATCH($A582,'Source'!$B:$B,0)),"")</f>
        <v>סד יד שחור</v>
      </c>
      <c r="C582" s="8" t="n">
        <f aca="false">SUMIFS('Source'!$D:$D,'Source'!$A:$A,"114 - IL online",'Source'!$B:$B,$A582)</f>
        <v>0</v>
      </c>
      <c r="D582" s="8" t="n">
        <f aca="false">SUMIFS('Source'!$F:$F,'Source'!$A:$A,"114 - IL online",'Source'!$B:$B,$A582)</f>
        <v>1</v>
      </c>
      <c r="E582" s="8" t="n">
        <f aca="false">D582*$J$5</f>
        <v>1.26315789473684</v>
      </c>
      <c r="F582" s="8" t="n">
        <f aca="false">E582-C582</f>
        <v>1.26315789473684</v>
      </c>
      <c r="G582" s="9" t="str">
        <f aca="false">IF(AND(C582=0,E582=0),0,IF(C582=0,"New",(E582-C582)/C582))</f>
        <v>New</v>
      </c>
      <c r="H582" s="8" t="n">
        <f aca="false">SUMIFS('Source'!$E:$E,'Source'!$A:$A,"114 - IL online",'Source'!$B:$B,$A582)</f>
        <v>0</v>
      </c>
      <c r="I582" s="8" t="n">
        <f aca="false">SUMIFS('Source'!$G:$G,'Source'!$A:$A,"114 - IL online",'Source'!$B:$B,$A582)</f>
        <v>127.03</v>
      </c>
      <c r="J582" s="8" t="n">
        <f aca="false">I582*$J$5</f>
        <v>160.458947368421</v>
      </c>
      <c r="K582" s="8" t="n">
        <f aca="false">J582-H582</f>
        <v>160.458947368421</v>
      </c>
      <c r="L582" s="9" t="str">
        <f aca="false">IF(AND(H582=0,J582=0),0,IF(H582=0,"New",(J582-H582)/H582))</f>
        <v>New</v>
      </c>
      <c r="M582" s="7" t="str">
        <f aca="false">IF(AND(OR(C582&lt;&gt;0,H582&lt;&gt;0),D582=0,I582=0),"DROP",IF(AND(OR(D582&lt;&gt;0,I582&lt;&gt;0),C582=0,H582=0),"NEW",""))</f>
        <v>NEW</v>
      </c>
    </row>
    <row r="583" customFormat="false" ht="15" hidden="false" customHeight="false" outlineLevel="0" collapsed="false">
      <c r="A583" s="7" t="s">
        <v>120</v>
      </c>
      <c r="B583" s="7" t="str">
        <f aca="false">IFERROR(INDEX('Source'!$C:$C,MATCH($A583,'Source'!$B:$B,0)),"")</f>
        <v>טלק לכף הרגל מועשר באלוורה</v>
      </c>
      <c r="C583" s="8" t="n">
        <f aca="false">SUMIFS('Source'!$D:$D,'Source'!$A:$A,"114 - IL online",'Source'!$B:$B,$A583)</f>
        <v>9</v>
      </c>
      <c r="D583" s="8" t="n">
        <f aca="false">SUMIFS('Source'!$F:$F,'Source'!$A:$A,"114 - IL online",'Source'!$B:$B,$A583)</f>
        <v>11</v>
      </c>
      <c r="E583" s="8" t="n">
        <f aca="false">D583*$J$5</f>
        <v>13.8947368421053</v>
      </c>
      <c r="F583" s="8" t="n">
        <f aca="false">E583-C583</f>
        <v>4.89473684210526</v>
      </c>
      <c r="G583" s="9" t="n">
        <f aca="false">IF(AND(C583=0,E583=0),0,IF(C583=0,"New",(E583-C583)/C583))</f>
        <v>0.543859649122807</v>
      </c>
      <c r="H583" s="8" t="n">
        <f aca="false">SUMIFS('Source'!$E:$E,'Source'!$A:$A,"114 - IL online",'Source'!$B:$B,$A583)</f>
        <v>330.54</v>
      </c>
      <c r="I583" s="8" t="n">
        <f aca="false">SUMIFS('Source'!$G:$G,'Source'!$A:$A,"114 - IL online",'Source'!$B:$B,$A583)</f>
        <v>456.73</v>
      </c>
      <c r="J583" s="8" t="n">
        <f aca="false">I583*$J$5</f>
        <v>576.922105263158</v>
      </c>
      <c r="K583" s="8" t="n">
        <f aca="false">J583-H583</f>
        <v>246.382105263158</v>
      </c>
      <c r="L583" s="9" t="n">
        <f aca="false">IF(AND(H583=0,J583=0),0,IF(H583=0,"New",(J583-H583)/H583))</f>
        <v>0.74539270667138</v>
      </c>
      <c r="M583" s="7" t="str">
        <f aca="false">IF(AND(OR(C583&lt;&gt;0,H583&lt;&gt;0),D583=0,I583=0),"DROP",IF(AND(OR(D583&lt;&gt;0,I583&lt;&gt;0),C583=0,H583=0),"NEW",""))</f>
        <v/>
      </c>
    </row>
    <row r="584" customFormat="false" ht="15" hidden="false" customHeight="false" outlineLevel="0" collapsed="false">
      <c r="A584" s="7" t="s">
        <v>173</v>
      </c>
      <c r="B584" s="7" t="str">
        <f aca="false">IFERROR(INDEX('Source'!$C:$C,MATCH($A584,'Source'!$B:$B,0)),"")</f>
        <v>מגן יד</v>
      </c>
      <c r="C584" s="8" t="n">
        <f aca="false">SUMIFS('Source'!$D:$D,'Source'!$A:$A,"114 - IL online",'Source'!$B:$B,$A584)</f>
        <v>4</v>
      </c>
      <c r="D584" s="8" t="n">
        <f aca="false">SUMIFS('Source'!$F:$F,'Source'!$A:$A,"114 - IL online",'Source'!$B:$B,$A584)</f>
        <v>2</v>
      </c>
      <c r="E584" s="8" t="n">
        <f aca="false">D584*$J$5</f>
        <v>2.52631578947368</v>
      </c>
      <c r="F584" s="8" t="n">
        <f aca="false">E584-C584</f>
        <v>-1.47368421052632</v>
      </c>
      <c r="G584" s="9" t="n">
        <f aca="false">IF(AND(C584=0,E584=0),0,IF(C584=0,"New",(E584-C584)/C584))</f>
        <v>-0.368421052631579</v>
      </c>
      <c r="H584" s="8" t="n">
        <f aca="false">SUMIFS('Source'!$E:$E,'Source'!$A:$A,"114 - IL online",'Source'!$B:$B,$A584)</f>
        <v>262.82</v>
      </c>
      <c r="I584" s="8" t="n">
        <f aca="false">SUMIFS('Source'!$G:$G,'Source'!$A:$A,"114 - IL online",'Source'!$B:$B,$A584)</f>
        <v>136.71</v>
      </c>
      <c r="J584" s="8" t="n">
        <f aca="false">I584*$J$5</f>
        <v>172.686315789474</v>
      </c>
      <c r="K584" s="8" t="n">
        <f aca="false">J584-H584</f>
        <v>-90.1336842105263</v>
      </c>
      <c r="L584" s="9" t="n">
        <f aca="false">IF(AND(H584=0,J584=0),0,IF(H584=0,"New",(J584-H584)/H584))</f>
        <v>-0.342948345675848</v>
      </c>
      <c r="M584" s="7" t="str">
        <f aca="false">IF(AND(OR(C584&lt;&gt;0,H584&lt;&gt;0),D584=0,I584=0),"DROP",IF(AND(OR(D584&lt;&gt;0,I584&lt;&gt;0),C584=0,H584=0),"NEW",""))</f>
        <v/>
      </c>
    </row>
    <row r="585" customFormat="false" ht="15" hidden="false" customHeight="false" outlineLevel="0" collapsed="false">
      <c r="A585" s="7" t="s">
        <v>280</v>
      </c>
      <c r="B585" s="7" t="str">
        <f aca="false">IFERROR(INDEX('Source'!$C:$C,MATCH($A585,'Source'!$B:$B,0)),"")</f>
        <v>מגן ברך שחור</v>
      </c>
      <c r="C585" s="8" t="n">
        <f aca="false">SUMIFS('Source'!$D:$D,'Source'!$A:$A,"114 - IL online",'Source'!$B:$B,$A585)</f>
        <v>10</v>
      </c>
      <c r="D585" s="8" t="n">
        <f aca="false">SUMIFS('Source'!$F:$F,'Source'!$A:$A,"114 - IL online",'Source'!$B:$B,$A585)</f>
        <v>7</v>
      </c>
      <c r="E585" s="8" t="n">
        <f aca="false">D585*$J$5</f>
        <v>8.84210526315789</v>
      </c>
      <c r="F585" s="8" t="n">
        <f aca="false">E585-C585</f>
        <v>-1.15789473684211</v>
      </c>
      <c r="G585" s="9" t="n">
        <f aca="false">IF(AND(C585=0,E585=0),0,IF(C585=0,"New",(E585-C585)/C585))</f>
        <v>-0.115789473684211</v>
      </c>
      <c r="H585" s="8" t="n">
        <f aca="false">SUMIFS('Source'!$E:$E,'Source'!$A:$A,"114 - IL online",'Source'!$B:$B,$A585)</f>
        <v>505.43</v>
      </c>
      <c r="I585" s="8" t="n">
        <f aca="false">SUMIFS('Source'!$G:$G,'Source'!$A:$A,"114 - IL online",'Source'!$B:$B,$A585)</f>
        <v>379.77</v>
      </c>
      <c r="J585" s="8" t="n">
        <f aca="false">I585*$J$5</f>
        <v>479.709473684211</v>
      </c>
      <c r="K585" s="8" t="n">
        <f aca="false">J585-H585</f>
        <v>-25.7205263157895</v>
      </c>
      <c r="L585" s="9" t="n">
        <f aca="false">IF(AND(H585=0,J585=0),0,IF(H585=0,"New",(J585-H585)/H585))</f>
        <v>-0.0508884045580783</v>
      </c>
      <c r="M585" s="7" t="str">
        <f aca="false">IF(AND(OR(C585&lt;&gt;0,H585&lt;&gt;0),D585=0,I585=0),"DROP",IF(AND(OR(D585&lt;&gt;0,I585&lt;&gt;0),C585=0,H585=0),"NEW",""))</f>
        <v/>
      </c>
    </row>
    <row r="586" customFormat="false" ht="15" hidden="false" customHeight="false" outlineLevel="0" collapsed="false">
      <c r="A586" s="7" t="s">
        <v>133</v>
      </c>
      <c r="B586" s="7" t="str">
        <f aca="false">IFERROR(INDEX('Source'!$C:$C,MATCH($A586,'Source'!$B:$B,0)),"")</f>
        <v>מגן ברך ארוך</v>
      </c>
      <c r="C586" s="8" t="n">
        <f aca="false">SUMIFS('Source'!$D:$D,'Source'!$A:$A,"114 - IL online",'Source'!$B:$B,$A586)</f>
        <v>8</v>
      </c>
      <c r="D586" s="8" t="n">
        <f aca="false">SUMIFS('Source'!$F:$F,'Source'!$A:$A,"114 - IL online",'Source'!$B:$B,$A586)</f>
        <v>6</v>
      </c>
      <c r="E586" s="8" t="n">
        <f aca="false">D586*$J$5</f>
        <v>7.57894736842105</v>
      </c>
      <c r="F586" s="8" t="n">
        <f aca="false">E586-C586</f>
        <v>-0.421052631578948</v>
      </c>
      <c r="G586" s="9" t="n">
        <f aca="false">IF(AND(C586=0,E586=0),0,IF(C586=0,"New",(E586-C586)/C586))</f>
        <v>-0.0526315789473685</v>
      </c>
      <c r="H586" s="8" t="n">
        <f aca="false">SUMIFS('Source'!$E:$E,'Source'!$A:$A,"114 - IL online",'Source'!$B:$B,$A586)</f>
        <v>521.37</v>
      </c>
      <c r="I586" s="8" t="n">
        <f aca="false">SUMIFS('Source'!$G:$G,'Source'!$A:$A,"114 - IL online",'Source'!$B:$B,$A586)</f>
        <v>396.12</v>
      </c>
      <c r="J586" s="8" t="n">
        <f aca="false">I586*$J$5</f>
        <v>500.362105263158</v>
      </c>
      <c r="K586" s="8" t="n">
        <f aca="false">J586-H586</f>
        <v>-21.0078947368421</v>
      </c>
      <c r="L586" s="9" t="n">
        <f aca="false">IF(AND(H586=0,J586=0),0,IF(H586=0,"New",(J586-H586)/H586))</f>
        <v>-0.0402936393287725</v>
      </c>
      <c r="M586" s="7" t="str">
        <f aca="false">IF(AND(OR(C586&lt;&gt;0,H586&lt;&gt;0),D586=0,I586=0),"DROP",IF(AND(OR(D586&lt;&gt;0,I586&lt;&gt;0),C586=0,H586=0),"NEW",""))</f>
        <v/>
      </c>
    </row>
    <row r="587" customFormat="false" ht="15" hidden="false" customHeight="false" outlineLevel="0" collapsed="false">
      <c r="A587" s="7" t="s">
        <v>1092</v>
      </c>
      <c r="B587" s="7" t="str">
        <f aca="false">IFERROR(INDEX('Source'!$C:$C,MATCH($A587,'Source'!$B:$B,0)),"")</f>
        <v>כיסוי כרית עיסוי ויטלימד סופט - פלוס קרם</v>
      </c>
      <c r="C587" s="8" t="n">
        <f aca="false">SUMIFS('Source'!$D:$D,'Source'!$A:$A,"114 - IL online",'Source'!$B:$B,$A587)</f>
        <v>0</v>
      </c>
      <c r="D587" s="8" t="n">
        <f aca="false">SUMIFS('Source'!$F:$F,'Source'!$A:$A,"114 - IL online",'Source'!$B:$B,$A587)</f>
        <v>6</v>
      </c>
      <c r="E587" s="8" t="n">
        <f aca="false">D587*$J$5</f>
        <v>7.57894736842105</v>
      </c>
      <c r="F587" s="8" t="n">
        <f aca="false">E587-C587</f>
        <v>7.57894736842105</v>
      </c>
      <c r="G587" s="9" t="str">
        <f aca="false">IF(AND(C587=0,E587=0),0,IF(C587=0,"New",(E587-C587)/C587))</f>
        <v>New</v>
      </c>
      <c r="H587" s="8" t="n">
        <f aca="false">SUMIFS('Source'!$E:$E,'Source'!$A:$A,"114 - IL online",'Source'!$B:$B,$A587)</f>
        <v>0</v>
      </c>
      <c r="I587" s="8" t="n">
        <f aca="false">SUMIFS('Source'!$G:$G,'Source'!$A:$A,"114 - IL online",'Source'!$B:$B,$A587)</f>
        <v>121.91</v>
      </c>
      <c r="J587" s="8" t="n">
        <f aca="false">I587*$J$5</f>
        <v>153.991578947368</v>
      </c>
      <c r="K587" s="8" t="n">
        <f aca="false">J587-H587</f>
        <v>153.991578947368</v>
      </c>
      <c r="L587" s="9" t="str">
        <f aca="false">IF(AND(H587=0,J587=0),0,IF(H587=0,"New",(J587-H587)/H587))</f>
        <v>New</v>
      </c>
      <c r="M587" s="7" t="str">
        <f aca="false">IF(AND(OR(C587&lt;&gt;0,H587&lt;&gt;0),D587=0,I587=0),"DROP",IF(AND(OR(D587&lt;&gt;0,I587&lt;&gt;0),C587=0,H587=0),"NEW",""))</f>
        <v>NEW</v>
      </c>
    </row>
    <row r="588" customFormat="false" ht="15" hidden="false" customHeight="false" outlineLevel="0" collapsed="false">
      <c r="A588" s="7" t="s">
        <v>1093</v>
      </c>
      <c r="B588" s="7" t="str">
        <f aca="false">IFERROR(INDEX('Source'!$C:$C,MATCH($A588,'Source'!$B:$B,0)),"")</f>
        <v>מגן קרסול+צמדן-לכו</v>
      </c>
      <c r="C588" s="8" t="n">
        <f aca="false">SUMIFS('Source'!$D:$D,'Source'!$A:$A,"114 - IL online",'Source'!$B:$B,$A588)</f>
        <v>2</v>
      </c>
      <c r="D588" s="8" t="n">
        <f aca="false">SUMIFS('Source'!$F:$F,'Source'!$A:$A,"114 - IL online",'Source'!$B:$B,$A588)</f>
        <v>1</v>
      </c>
      <c r="E588" s="8" t="n">
        <f aca="false">D588*$J$5</f>
        <v>1.26315789473684</v>
      </c>
      <c r="F588" s="8" t="n">
        <f aca="false">E588-C588</f>
        <v>-0.736842105263158</v>
      </c>
      <c r="G588" s="9" t="n">
        <f aca="false">IF(AND(C588=0,E588=0),0,IF(C588=0,"New",(E588-C588)/C588))</f>
        <v>-0.368421052631579</v>
      </c>
      <c r="H588" s="8" t="n">
        <f aca="false">SUMIFS('Source'!$E:$E,'Source'!$A:$A,"114 - IL online",'Source'!$B:$B,$A588)</f>
        <v>240.5</v>
      </c>
      <c r="I588" s="8" t="n">
        <f aca="false">SUMIFS('Source'!$G:$G,'Source'!$A:$A,"114 - IL online",'Source'!$B:$B,$A588)</f>
        <v>120.25</v>
      </c>
      <c r="J588" s="8" t="n">
        <f aca="false">I588*$J$5</f>
        <v>151.894736842105</v>
      </c>
      <c r="K588" s="8" t="n">
        <f aca="false">J588-H588</f>
        <v>-88.6052631578947</v>
      </c>
      <c r="L588" s="9" t="n">
        <f aca="false">IF(AND(H588=0,J588=0),0,IF(H588=0,"New",(J588-H588)/H588))</f>
        <v>-0.368421052631579</v>
      </c>
      <c r="M588" s="7" t="str">
        <f aca="false">IF(AND(OR(C588&lt;&gt;0,H588&lt;&gt;0),D588=0,I588=0),"DROP",IF(AND(OR(D588&lt;&gt;0,I588&lt;&gt;0),C588=0,H588=0),"NEW",""))</f>
        <v/>
      </c>
    </row>
    <row r="589" customFormat="false" ht="15" hidden="false" customHeight="false" outlineLevel="0" collapsed="false">
      <c r="A589" s="7" t="s">
        <v>317</v>
      </c>
      <c r="B589" s="7" t="str">
        <f aca="false">IFERROR(INDEX('Source'!$C:$C,MATCH($A589,'Source'!$B:$B,0)),"")</f>
        <v>חבק יד מתכוון</v>
      </c>
      <c r="C589" s="8" t="n">
        <f aca="false">SUMIFS('Source'!$D:$D,'Source'!$A:$A,"114 - IL online",'Source'!$B:$B,$A589)</f>
        <v>2</v>
      </c>
      <c r="D589" s="8" t="n">
        <f aca="false">SUMIFS('Source'!$F:$F,'Source'!$A:$A,"114 - IL online",'Source'!$B:$B,$A589)</f>
        <v>0</v>
      </c>
      <c r="E589" s="8" t="n">
        <f aca="false">D589*$J$5</f>
        <v>0</v>
      </c>
      <c r="F589" s="8" t="n">
        <f aca="false">E589-C589</f>
        <v>-2</v>
      </c>
      <c r="G589" s="9" t="n">
        <f aca="false">IF(AND(C589=0,E589=0),0,IF(C589=0,"New",(E589-C589)/C589))</f>
        <v>-1</v>
      </c>
      <c r="H589" s="8" t="n">
        <f aca="false">SUMIFS('Source'!$E:$E,'Source'!$A:$A,"114 - IL online",'Source'!$B:$B,$A589)</f>
        <v>120.16</v>
      </c>
      <c r="I589" s="8" t="n">
        <f aca="false">SUMIFS('Source'!$G:$G,'Source'!$A:$A,"114 - IL online",'Source'!$B:$B,$A589)</f>
        <v>0</v>
      </c>
      <c r="J589" s="8" t="n">
        <f aca="false">I589*$J$5</f>
        <v>0</v>
      </c>
      <c r="K589" s="8" t="n">
        <f aca="false">J589-H589</f>
        <v>-120.16</v>
      </c>
      <c r="L589" s="9" t="n">
        <f aca="false">IF(AND(H589=0,J589=0),0,IF(H589=0,"New",(J589-H589)/H589))</f>
        <v>-1</v>
      </c>
      <c r="M589" s="7" t="str">
        <f aca="false">IF(AND(OR(C589&lt;&gt;0,H589&lt;&gt;0),D589=0,I589=0),"DROP",IF(AND(OR(D589&lt;&gt;0,I589&lt;&gt;0),C589=0,H589=0),"NEW",""))</f>
        <v>DROP</v>
      </c>
    </row>
    <row r="590" customFormat="false" ht="15" hidden="false" customHeight="false" outlineLevel="0" collapsed="false">
      <c r="A590" s="7" t="s">
        <v>366</v>
      </c>
      <c r="B590" s="7" t="str">
        <f aca="false">IFERROR(INDEX('Source'!$C:$C,MATCH($A590,'Source'!$B:$B,0)),"")</f>
        <v>מגן מרפק שחור</v>
      </c>
      <c r="C590" s="8" t="n">
        <f aca="false">SUMIFS('Source'!$D:$D,'Source'!$A:$A,"114 - IL online",'Source'!$B:$B,$A590)</f>
        <v>3</v>
      </c>
      <c r="D590" s="8" t="n">
        <f aca="false">SUMIFS('Source'!$F:$F,'Source'!$A:$A,"114 - IL online",'Source'!$B:$B,$A590)</f>
        <v>1</v>
      </c>
      <c r="E590" s="8" t="n">
        <f aca="false">D590*$J$5</f>
        <v>1.26315789473684</v>
      </c>
      <c r="F590" s="8" t="n">
        <f aca="false">E590-C590</f>
        <v>-1.73684210526316</v>
      </c>
      <c r="G590" s="9" t="n">
        <f aca="false">IF(AND(C590=0,E590=0),0,IF(C590=0,"New",(E590-C590)/C590))</f>
        <v>-0.578947368421053</v>
      </c>
      <c r="H590" s="8" t="n">
        <f aca="false">SUMIFS('Source'!$E:$E,'Source'!$A:$A,"114 - IL online",'Source'!$B:$B,$A590)</f>
        <v>167.55</v>
      </c>
      <c r="I590" s="8" t="n">
        <f aca="false">SUMIFS('Source'!$G:$G,'Source'!$A:$A,"114 - IL online",'Source'!$B:$B,$A590)</f>
        <v>50.26</v>
      </c>
      <c r="J590" s="8" t="n">
        <f aca="false">I590*$J$5</f>
        <v>63.4863157894737</v>
      </c>
      <c r="K590" s="8" t="n">
        <f aca="false">J590-H590</f>
        <v>-104.063684210526</v>
      </c>
      <c r="L590" s="9" t="n">
        <f aca="false">IF(AND(H590=0,J590=0),0,IF(H590=0,"New",(J590-H590)/H590))</f>
        <v>-0.621090326532536</v>
      </c>
      <c r="M590" s="7" t="str">
        <f aca="false">IF(AND(OR(C590&lt;&gt;0,H590&lt;&gt;0),D590=0,I590=0),"DROP",IF(AND(OR(D590&lt;&gt;0,I590&lt;&gt;0),C590=0,H590=0),"NEW",""))</f>
        <v/>
      </c>
    </row>
    <row r="591" customFormat="false" ht="15" hidden="false" customHeight="false" outlineLevel="0" collapsed="false">
      <c r="A591" s="7" t="s">
        <v>365</v>
      </c>
      <c r="B591" s="7" t="str">
        <f aca="false">IFERROR(INDEX('Source'!$C:$C,MATCH($A591,'Source'!$B:$B,0)),"")</f>
        <v>מגן ירך</v>
      </c>
      <c r="C591" s="8" t="n">
        <f aca="false">SUMIFS('Source'!$D:$D,'Source'!$A:$A,"114 - IL online",'Source'!$B:$B,$A591)</f>
        <v>6</v>
      </c>
      <c r="D591" s="8" t="n">
        <f aca="false">SUMIFS('Source'!$F:$F,'Source'!$A:$A,"114 - IL online",'Source'!$B:$B,$A591)</f>
        <v>4</v>
      </c>
      <c r="E591" s="8" t="n">
        <f aca="false">D591*$J$5</f>
        <v>5.05263157894737</v>
      </c>
      <c r="F591" s="8" t="n">
        <f aca="false">E591-C591</f>
        <v>-0.947368421052632</v>
      </c>
      <c r="G591" s="9" t="n">
        <f aca="false">IF(AND(C591=0,E591=0),0,IF(C591=0,"New",(E591-C591)/C591))</f>
        <v>-0.157894736842105</v>
      </c>
      <c r="H591" s="8" t="n">
        <f aca="false">SUMIFS('Source'!$E:$E,'Source'!$A:$A,"114 - IL online",'Source'!$B:$B,$A591)</f>
        <v>367.91</v>
      </c>
      <c r="I591" s="8" t="n">
        <f aca="false">SUMIFS('Source'!$G:$G,'Source'!$A:$A,"114 - IL online",'Source'!$B:$B,$A591)</f>
        <v>253.88</v>
      </c>
      <c r="J591" s="8" t="n">
        <f aca="false">I591*$J$5</f>
        <v>320.690526315789</v>
      </c>
      <c r="K591" s="8" t="n">
        <f aca="false">J591-H591</f>
        <v>-47.2194736842105</v>
      </c>
      <c r="L591" s="9" t="n">
        <f aca="false">IF(AND(H591=0,J591=0),0,IF(H591=0,"New",(J591-H591)/H591))</f>
        <v>-0.128345175951212</v>
      </c>
      <c r="M591" s="7" t="str">
        <f aca="false">IF(AND(OR(C591&lt;&gt;0,H591&lt;&gt;0),D591=0,I591=0),"DROP",IF(AND(OR(D591&lt;&gt;0,I591&lt;&gt;0),C591=0,H591=0),"NEW",""))</f>
        <v/>
      </c>
    </row>
    <row r="592" customFormat="false" ht="15" hidden="false" customHeight="false" outlineLevel="0" collapsed="false">
      <c r="A592" s="7" t="s">
        <v>296</v>
      </c>
      <c r="B592" s="7" t="str">
        <f aca="false">IFERROR(INDEX('Source'!$C:$C,MATCH($A592,'Source'!$B:$B,0)),"")</f>
        <v>סד לאצבע הדק</v>
      </c>
      <c r="C592" s="8" t="n">
        <f aca="false">SUMIFS('Source'!$D:$D,'Source'!$A:$A,"114 - IL online",'Source'!$B:$B,$A592)</f>
        <v>40</v>
      </c>
      <c r="D592" s="8" t="n">
        <f aca="false">SUMIFS('Source'!$F:$F,'Source'!$A:$A,"114 - IL online",'Source'!$B:$B,$A592)</f>
        <v>41</v>
      </c>
      <c r="E592" s="8" t="n">
        <f aca="false">D592*$J$5</f>
        <v>51.7894736842105</v>
      </c>
      <c r="F592" s="8" t="n">
        <f aca="false">E592-C592</f>
        <v>11.7894736842105</v>
      </c>
      <c r="G592" s="9" t="n">
        <f aca="false">IF(AND(C592=0,E592=0),0,IF(C592=0,"New",(E592-C592)/C592))</f>
        <v>0.294736842105263</v>
      </c>
      <c r="H592" s="8" t="n">
        <f aca="false">SUMIFS('Source'!$E:$E,'Source'!$A:$A,"114 - IL online",'Source'!$B:$B,$A592)</f>
        <v>2072.6</v>
      </c>
      <c r="I592" s="8" t="n">
        <f aca="false">SUMIFS('Source'!$G:$G,'Source'!$A:$A,"114 - IL online",'Source'!$B:$B,$A592)</f>
        <v>2186.28</v>
      </c>
      <c r="J592" s="8" t="n">
        <f aca="false">I592*$J$5</f>
        <v>2761.61684210526</v>
      </c>
      <c r="K592" s="8" t="n">
        <f aca="false">J592-H592</f>
        <v>689.016842105264</v>
      </c>
      <c r="L592" s="9" t="n">
        <f aca="false">IF(AND(H592=0,J592=0),0,IF(H592=0,"New",(J592-H592)/H592))</f>
        <v>0.33244081931162</v>
      </c>
      <c r="M592" s="7" t="str">
        <f aca="false">IF(AND(OR(C592&lt;&gt;0,H592&lt;&gt;0),D592=0,I592=0),"DROP",IF(AND(OR(D592&lt;&gt;0,I592&lt;&gt;0),C592=0,H592=0),"NEW",""))</f>
        <v/>
      </c>
    </row>
    <row r="593" customFormat="false" ht="15" hidden="false" customHeight="false" outlineLevel="0" collapsed="false">
      <c r="A593" s="7" t="s">
        <v>320</v>
      </c>
      <c r="B593" s="7" t="str">
        <f aca="false">IFERROR(INDEX('Source'!$C:$C,MATCH($A593,'Source'!$B:$B,0)),"")</f>
        <v>מגן מרפק שחור</v>
      </c>
      <c r="C593" s="8" t="n">
        <f aca="false">SUMIFS('Source'!$D:$D,'Source'!$A:$A,"114 - IL online",'Source'!$B:$B,$A593)</f>
        <v>5</v>
      </c>
      <c r="D593" s="8" t="n">
        <f aca="false">SUMIFS('Source'!$F:$F,'Source'!$A:$A,"114 - IL online",'Source'!$B:$B,$A593)</f>
        <v>11</v>
      </c>
      <c r="E593" s="8" t="n">
        <f aca="false">D593*$J$5</f>
        <v>13.8947368421053</v>
      </c>
      <c r="F593" s="8" t="n">
        <f aca="false">E593-C593</f>
        <v>8.89473684210526</v>
      </c>
      <c r="G593" s="9" t="n">
        <f aca="false">IF(AND(C593=0,E593=0),0,IF(C593=0,"New",(E593-C593)/C593))</f>
        <v>1.77894736842105</v>
      </c>
      <c r="H593" s="8" t="n">
        <f aca="false">SUMIFS('Source'!$E:$E,'Source'!$A:$A,"114 - IL online",'Source'!$B:$B,$A593)</f>
        <v>249.88</v>
      </c>
      <c r="I593" s="8" t="n">
        <f aca="false">SUMIFS('Source'!$G:$G,'Source'!$A:$A,"114 - IL online",'Source'!$B:$B,$A593)</f>
        <v>361.89</v>
      </c>
      <c r="J593" s="8" t="n">
        <f aca="false">I593*$J$5</f>
        <v>457.124210526316</v>
      </c>
      <c r="K593" s="8" t="n">
        <f aca="false">J593-H593</f>
        <v>207.244210526316</v>
      </c>
      <c r="L593" s="9" t="n">
        <f aca="false">IF(AND(H593=0,J593=0),0,IF(H593=0,"New",(J593-H593)/H593))</f>
        <v>0.82937494207746</v>
      </c>
      <c r="M593" s="7" t="str">
        <f aca="false">IF(AND(OR(C593&lt;&gt;0,H593&lt;&gt;0),D593=0,I593=0),"DROP",IF(AND(OR(D593&lt;&gt;0,I593&lt;&gt;0),C593=0,H593=0),"NEW",""))</f>
        <v/>
      </c>
    </row>
    <row r="594" customFormat="false" ht="15" hidden="false" customHeight="false" outlineLevel="0" collapsed="false">
      <c r="A594" s="7" t="s">
        <v>345</v>
      </c>
      <c r="B594" s="7" t="str">
        <f aca="false">IFERROR(INDEX('Source'!$C:$C,MATCH($A594,'Source'!$B:$B,0)),"")</f>
        <v>מגן מרפק שחור</v>
      </c>
      <c r="C594" s="8" t="n">
        <f aca="false">SUMIFS('Source'!$D:$D,'Source'!$A:$A,"114 - IL online",'Source'!$B:$B,$A594)</f>
        <v>1</v>
      </c>
      <c r="D594" s="8" t="n">
        <f aca="false">SUMIFS('Source'!$F:$F,'Source'!$A:$A,"114 - IL online",'Source'!$B:$B,$A594)</f>
        <v>3</v>
      </c>
      <c r="E594" s="8" t="n">
        <f aca="false">D594*$J$5</f>
        <v>3.78947368421053</v>
      </c>
      <c r="F594" s="8" t="n">
        <f aca="false">E594-C594</f>
        <v>2.78947368421053</v>
      </c>
      <c r="G594" s="9" t="n">
        <f aca="false">IF(AND(C594=0,E594=0),0,IF(C594=0,"New",(E594-C594)/C594))</f>
        <v>2.78947368421053</v>
      </c>
      <c r="H594" s="8" t="n">
        <f aca="false">SUMIFS('Source'!$E:$E,'Source'!$A:$A,"114 - IL online",'Source'!$B:$B,$A594)</f>
        <v>55.85</v>
      </c>
      <c r="I594" s="8" t="n">
        <f aca="false">SUMIFS('Source'!$G:$G,'Source'!$A:$A,"114 - IL online",'Source'!$B:$B,$A594)</f>
        <v>167.54</v>
      </c>
      <c r="J594" s="8" t="n">
        <f aca="false">I594*$J$5</f>
        <v>211.629473684211</v>
      </c>
      <c r="K594" s="8" t="n">
        <f aca="false">J594-H594</f>
        <v>155.779473684211</v>
      </c>
      <c r="L594" s="9" t="n">
        <f aca="false">IF(AND(H594=0,J594=0),0,IF(H594=0,"New",(J594-H594)/H594))</f>
        <v>2.789247514489</v>
      </c>
      <c r="M594" s="7" t="str">
        <f aca="false">IF(AND(OR(C594&lt;&gt;0,H594&lt;&gt;0),D594=0,I594=0),"DROP",IF(AND(OR(D594&lt;&gt;0,I594&lt;&gt;0),C594=0,H594=0),"NEW",""))</f>
        <v/>
      </c>
    </row>
    <row r="595" customFormat="false" ht="15" hidden="false" customHeight="false" outlineLevel="0" collapsed="false">
      <c r="A595" s="7" t="s">
        <v>531</v>
      </c>
      <c r="B595" s="7" t="str">
        <f aca="false">IFERROR(INDEX('Source'!$C:$C,MATCH($A595,'Source'!$B:$B,0)),"")</f>
        <v>מגן מרפק בז'</v>
      </c>
      <c r="C595" s="8" t="n">
        <f aca="false">SUMIFS('Source'!$D:$D,'Source'!$A:$A,"114 - IL online",'Source'!$B:$B,$A595)</f>
        <v>0</v>
      </c>
      <c r="D595" s="8" t="n">
        <f aca="false">SUMIFS('Source'!$F:$F,'Source'!$A:$A,"114 - IL online",'Source'!$B:$B,$A595)</f>
        <v>2</v>
      </c>
      <c r="E595" s="8" t="n">
        <f aca="false">D595*$J$5</f>
        <v>2.52631578947368</v>
      </c>
      <c r="F595" s="8" t="n">
        <f aca="false">E595-C595</f>
        <v>2.52631578947368</v>
      </c>
      <c r="G595" s="9" t="str">
        <f aca="false">IF(AND(C595=0,E595=0),0,IF(C595=0,"New",(E595-C595)/C595))</f>
        <v>New</v>
      </c>
      <c r="H595" s="8" t="n">
        <f aca="false">SUMIFS('Source'!$E:$E,'Source'!$A:$A,"114 - IL online",'Source'!$B:$B,$A595)</f>
        <v>0</v>
      </c>
      <c r="I595" s="8" t="n">
        <f aca="false">SUMIFS('Source'!$G:$G,'Source'!$A:$A,"114 - IL online",'Source'!$B:$B,$A595)</f>
        <v>111.69</v>
      </c>
      <c r="J595" s="8" t="n">
        <f aca="false">I595*$J$5</f>
        <v>141.082105263158</v>
      </c>
      <c r="K595" s="8" t="n">
        <f aca="false">J595-H595</f>
        <v>141.082105263158</v>
      </c>
      <c r="L595" s="9" t="str">
        <f aca="false">IF(AND(H595=0,J595=0),0,IF(H595=0,"New",(J595-H595)/H595))</f>
        <v>New</v>
      </c>
      <c r="M595" s="7" t="str">
        <f aca="false">IF(AND(OR(C595&lt;&gt;0,H595&lt;&gt;0),D595=0,I595=0),"DROP",IF(AND(OR(D595&lt;&gt;0,I595&lt;&gt;0),C595=0,H595=0),"NEW",""))</f>
        <v>NEW</v>
      </c>
    </row>
    <row r="596" customFormat="false" ht="15" hidden="false" customHeight="false" outlineLevel="0" collapsed="false">
      <c r="A596" s="7" t="s">
        <v>1094</v>
      </c>
      <c r="B596" s="7" t="str">
        <f aca="false">IFERROR(INDEX('Source'!$C:$C,MATCH($A596,'Source'!$B:$B,0)),"")</f>
        <v>תגורת שבר בטבור לתינוקות</v>
      </c>
      <c r="C596" s="8" t="n">
        <f aca="false">SUMIFS('Source'!$D:$D,'Source'!$A:$A,"114 - IL online",'Source'!$B:$B,$A596)</f>
        <v>1</v>
      </c>
      <c r="D596" s="8" t="n">
        <f aca="false">SUMIFS('Source'!$F:$F,'Source'!$A:$A,"114 - IL online",'Source'!$B:$B,$A596)</f>
        <v>0</v>
      </c>
      <c r="E596" s="8" t="n">
        <f aca="false">D596*$J$5</f>
        <v>0</v>
      </c>
      <c r="F596" s="8" t="n">
        <f aca="false">E596-C596</f>
        <v>-1</v>
      </c>
      <c r="G596" s="9" t="n">
        <f aca="false">IF(AND(C596=0,E596=0),0,IF(C596=0,"New",(E596-C596)/C596))</f>
        <v>-1</v>
      </c>
      <c r="H596" s="8" t="n">
        <f aca="false">SUMIFS('Source'!$E:$E,'Source'!$A:$A,"114 - IL online",'Source'!$B:$B,$A596)</f>
        <v>106.69</v>
      </c>
      <c r="I596" s="8" t="n">
        <f aca="false">SUMIFS('Source'!$G:$G,'Source'!$A:$A,"114 - IL online",'Source'!$B:$B,$A596)</f>
        <v>0</v>
      </c>
      <c r="J596" s="8" t="n">
        <f aca="false">I596*$J$5</f>
        <v>0</v>
      </c>
      <c r="K596" s="8" t="n">
        <f aca="false">J596-H596</f>
        <v>-106.69</v>
      </c>
      <c r="L596" s="9" t="n">
        <f aca="false">IF(AND(H596=0,J596=0),0,IF(H596=0,"New",(J596-H596)/H596))</f>
        <v>-1</v>
      </c>
      <c r="M596" s="7" t="str">
        <f aca="false">IF(AND(OR(C596&lt;&gt;0,H596&lt;&gt;0),D596=0,I596=0),"DROP",IF(AND(OR(D596&lt;&gt;0,I596&lt;&gt;0),C596=0,H596=0),"NEW",""))</f>
        <v>DROP</v>
      </c>
    </row>
    <row r="597" customFormat="false" ht="15" hidden="false" customHeight="false" outlineLevel="0" collapsed="false">
      <c r="A597" s="7" t="s">
        <v>154</v>
      </c>
      <c r="B597" s="7" t="str">
        <f aca="false">IFERROR(INDEX('Source'!$C:$C,MATCH($A597,'Source'!$B:$B,0)),"")</f>
        <v>מגן ברך ארוך</v>
      </c>
      <c r="C597" s="8" t="n">
        <f aca="false">SUMIFS('Source'!$D:$D,'Source'!$A:$A,"114 - IL online",'Source'!$B:$B,$A597)</f>
        <v>3</v>
      </c>
      <c r="D597" s="8" t="n">
        <f aca="false">SUMIFS('Source'!$F:$F,'Source'!$A:$A,"114 - IL online",'Source'!$B:$B,$A597)</f>
        <v>1</v>
      </c>
      <c r="E597" s="8" t="n">
        <f aca="false">D597*$J$5</f>
        <v>1.26315789473684</v>
      </c>
      <c r="F597" s="8" t="n">
        <f aca="false">E597-C597</f>
        <v>-1.73684210526316</v>
      </c>
      <c r="G597" s="9" t="n">
        <f aca="false">IF(AND(C597=0,E597=0),0,IF(C597=0,"New",(E597-C597)/C597))</f>
        <v>-0.578947368421053</v>
      </c>
      <c r="H597" s="8" t="n">
        <f aca="false">SUMIFS('Source'!$E:$E,'Source'!$A:$A,"114 - IL online",'Source'!$B:$B,$A597)</f>
        <v>166.69</v>
      </c>
      <c r="I597" s="8" t="n">
        <f aca="false">SUMIFS('Source'!$G:$G,'Source'!$A:$A,"114 - IL online",'Source'!$B:$B,$A597)</f>
        <v>60.95</v>
      </c>
      <c r="J597" s="8" t="n">
        <f aca="false">I597*$J$5</f>
        <v>76.9894736842105</v>
      </c>
      <c r="K597" s="8" t="n">
        <f aca="false">J597-H597</f>
        <v>-89.7005263157895</v>
      </c>
      <c r="L597" s="9" t="n">
        <f aca="false">IF(AND(H597=0,J597=0),0,IF(H597=0,"New",(J597-H597)/H597))</f>
        <v>-0.538127819999937</v>
      </c>
      <c r="M597" s="7" t="str">
        <f aca="false">IF(AND(OR(C597&lt;&gt;0,H597&lt;&gt;0),D597=0,I597=0),"DROP",IF(AND(OR(D597&lt;&gt;0,I597&lt;&gt;0),C597=0,H597=0),"NEW",""))</f>
        <v/>
      </c>
    </row>
    <row r="598" customFormat="false" ht="15" hidden="false" customHeight="false" outlineLevel="0" collapsed="false">
      <c r="A598" s="7" t="s">
        <v>243</v>
      </c>
      <c r="B598" s="7" t="str">
        <f aca="false">IFERROR(INDEX('Source'!$C:$C,MATCH($A598,'Source'!$B:$B,0)),"")</f>
        <v>עקב סיליקון שטוח</v>
      </c>
      <c r="C598" s="8" t="n">
        <f aca="false">SUMIFS('Source'!$D:$D,'Source'!$A:$A,"114 - IL online",'Source'!$B:$B,$A598)</f>
        <v>11</v>
      </c>
      <c r="D598" s="8" t="n">
        <f aca="false">SUMIFS('Source'!$F:$F,'Source'!$A:$A,"114 - IL online",'Source'!$B:$B,$A598)</f>
        <v>11</v>
      </c>
      <c r="E598" s="8" t="n">
        <f aca="false">D598*$J$5</f>
        <v>13.8947368421053</v>
      </c>
      <c r="F598" s="8" t="n">
        <f aca="false">E598-C598</f>
        <v>2.89473684210526</v>
      </c>
      <c r="G598" s="9" t="n">
        <f aca="false">IF(AND(C598=0,E598=0),0,IF(C598=0,"New",(E598-C598)/C598))</f>
        <v>0.263157894736842</v>
      </c>
      <c r="H598" s="8" t="n">
        <f aca="false">SUMIFS('Source'!$E:$E,'Source'!$A:$A,"114 - IL online",'Source'!$B:$B,$A598)</f>
        <v>1072.24</v>
      </c>
      <c r="I598" s="8" t="n">
        <f aca="false">SUMIFS('Source'!$G:$G,'Source'!$A:$A,"114 - IL online",'Source'!$B:$B,$A598)</f>
        <v>1177.89</v>
      </c>
      <c r="J598" s="8" t="n">
        <f aca="false">I598*$J$5</f>
        <v>1487.86105263158</v>
      </c>
      <c r="K598" s="8" t="n">
        <f aca="false">J598-H598</f>
        <v>415.621052631579</v>
      </c>
      <c r="L598" s="9" t="n">
        <f aca="false">IF(AND(H598=0,J598=0),0,IF(H598=0,"New",(J598-H598)/H598))</f>
        <v>0.387619425344679</v>
      </c>
      <c r="M598" s="7" t="str">
        <f aca="false">IF(AND(OR(C598&lt;&gt;0,H598&lt;&gt;0),D598=0,I598=0),"DROP",IF(AND(OR(D598&lt;&gt;0,I598&lt;&gt;0),C598=0,H598=0),"NEW",""))</f>
        <v/>
      </c>
    </row>
    <row r="599" customFormat="false" ht="15" hidden="false" customHeight="false" outlineLevel="0" collapsed="false">
      <c r="A599" s="7" t="s">
        <v>555</v>
      </c>
      <c r="B599" s="7" t="str">
        <f aca="false">IFERROR(INDEX('Source'!$C:$C,MATCH($A599,'Source'!$B:$B,0)),"")</f>
        <v>מגן ירך</v>
      </c>
      <c r="C599" s="8" t="n">
        <f aca="false">SUMIFS('Source'!$D:$D,'Source'!$A:$A,"114 - IL online",'Source'!$B:$B,$A599)</f>
        <v>6</v>
      </c>
      <c r="D599" s="8" t="n">
        <f aca="false">SUMIFS('Source'!$F:$F,'Source'!$A:$A,"114 - IL online",'Source'!$B:$B,$A599)</f>
        <v>4</v>
      </c>
      <c r="E599" s="8" t="n">
        <f aca="false">D599*$J$5</f>
        <v>5.05263157894737</v>
      </c>
      <c r="F599" s="8" t="n">
        <f aca="false">E599-C599</f>
        <v>-0.947368421052632</v>
      </c>
      <c r="G599" s="9" t="n">
        <f aca="false">IF(AND(C599=0,E599=0),0,IF(C599=0,"New",(E599-C599)/C599))</f>
        <v>-0.157894736842105</v>
      </c>
      <c r="H599" s="8" t="n">
        <f aca="false">SUMIFS('Source'!$E:$E,'Source'!$A:$A,"114 - IL online",'Source'!$B:$B,$A599)</f>
        <v>358.61</v>
      </c>
      <c r="I599" s="8" t="n">
        <f aca="false">SUMIFS('Source'!$G:$G,'Source'!$A:$A,"114 - IL online",'Source'!$B:$B,$A599)</f>
        <v>253.89</v>
      </c>
      <c r="J599" s="8" t="n">
        <f aca="false">I599*$J$5</f>
        <v>320.703157894737</v>
      </c>
      <c r="K599" s="8" t="n">
        <f aca="false">J599-H599</f>
        <v>-37.9068421052632</v>
      </c>
      <c r="L599" s="9" t="n">
        <f aca="false">IF(AND(H599=0,J599=0),0,IF(H599=0,"New",(J599-H599)/H599))</f>
        <v>-0.105704922074853</v>
      </c>
      <c r="M599" s="7" t="str">
        <f aca="false">IF(AND(OR(C599&lt;&gt;0,H599&lt;&gt;0),D599=0,I599=0),"DROP",IF(AND(OR(D599&lt;&gt;0,I599&lt;&gt;0),C599=0,H599=0),"NEW",""))</f>
        <v/>
      </c>
    </row>
    <row r="600" customFormat="false" ht="15" hidden="false" customHeight="false" outlineLevel="0" collapsed="false">
      <c r="A600" s="7" t="s">
        <v>903</v>
      </c>
      <c r="B600" s="7" t="str">
        <f aca="false">IFERROR(INDEX('Source'!$C:$C,MATCH($A600,'Source'!$B:$B,0)),"")</f>
        <v>רפידת ג'ל זיכרון M כחול</v>
      </c>
      <c r="C600" s="8" t="n">
        <f aca="false">SUMIFS('Source'!$D:$D,'Source'!$A:$A,"114 - IL online",'Source'!$B:$B,$A600)</f>
        <v>1</v>
      </c>
      <c r="D600" s="8" t="n">
        <f aca="false">SUMIFS('Source'!$F:$F,'Source'!$A:$A,"114 - IL online",'Source'!$B:$B,$A600)</f>
        <v>0</v>
      </c>
      <c r="E600" s="8" t="n">
        <f aca="false">D600*$J$5</f>
        <v>0</v>
      </c>
      <c r="F600" s="8" t="n">
        <f aca="false">E600-C600</f>
        <v>-1</v>
      </c>
      <c r="G600" s="9" t="n">
        <f aca="false">IF(AND(C600=0,E600=0),0,IF(C600=0,"New",(E600-C600)/C600))</f>
        <v>-1</v>
      </c>
      <c r="H600" s="8" t="n">
        <f aca="false">SUMIFS('Source'!$E:$E,'Source'!$A:$A,"114 - IL online",'Source'!$B:$B,$A600)</f>
        <v>102.98</v>
      </c>
      <c r="I600" s="8" t="n">
        <f aca="false">SUMIFS('Source'!$G:$G,'Source'!$A:$A,"114 - IL online",'Source'!$B:$B,$A600)</f>
        <v>0</v>
      </c>
      <c r="J600" s="8" t="n">
        <f aca="false">I600*$J$5</f>
        <v>0</v>
      </c>
      <c r="K600" s="8" t="n">
        <f aca="false">J600-H600</f>
        <v>-102.98</v>
      </c>
      <c r="L600" s="9" t="n">
        <f aca="false">IF(AND(H600=0,J600=0),0,IF(H600=0,"New",(J600-H600)/H600))</f>
        <v>-1</v>
      </c>
      <c r="M600" s="7" t="str">
        <f aca="false">IF(AND(OR(C600&lt;&gt;0,H600&lt;&gt;0),D600=0,I600=0),"DROP",IF(AND(OR(D600&lt;&gt;0,I600&lt;&gt;0),C600=0,H600=0),"NEW",""))</f>
        <v>DROP</v>
      </c>
    </row>
    <row r="601" customFormat="false" ht="15" hidden="false" customHeight="false" outlineLevel="0" collapsed="false">
      <c r="A601" s="7" t="s">
        <v>198</v>
      </c>
      <c r="B601" s="7" t="str">
        <f aca="false">IFERROR(INDEX('Source'!$C:$C,MATCH($A601,'Source'!$B:$B,0)),"")</f>
        <v>מתלה יד-כיס</v>
      </c>
      <c r="C601" s="8" t="n">
        <f aca="false">SUMIFS('Source'!$D:$D,'Source'!$A:$A,"114 - IL online",'Source'!$B:$B,$A601)</f>
        <v>1</v>
      </c>
      <c r="D601" s="8" t="n">
        <f aca="false">SUMIFS('Source'!$F:$F,'Source'!$A:$A,"114 - IL online",'Source'!$B:$B,$A601)</f>
        <v>2</v>
      </c>
      <c r="E601" s="8" t="n">
        <f aca="false">D601*$J$5</f>
        <v>2.52631578947368</v>
      </c>
      <c r="F601" s="8" t="n">
        <f aca="false">E601-C601</f>
        <v>1.52631578947368</v>
      </c>
      <c r="G601" s="9" t="n">
        <f aca="false">IF(AND(C601=0,E601=0),0,IF(C601=0,"New",(E601-C601)/C601))</f>
        <v>1.52631578947368</v>
      </c>
      <c r="H601" s="8" t="n">
        <f aca="false">SUMIFS('Source'!$E:$E,'Source'!$A:$A,"114 - IL online",'Source'!$B:$B,$A601)</f>
        <v>102.46</v>
      </c>
      <c r="I601" s="8" t="n">
        <f aca="false">SUMIFS('Source'!$G:$G,'Source'!$A:$A,"114 - IL online",'Source'!$B:$B,$A601)</f>
        <v>204.92</v>
      </c>
      <c r="J601" s="8" t="n">
        <f aca="false">I601*$J$5</f>
        <v>258.846315789474</v>
      </c>
      <c r="K601" s="8" t="n">
        <f aca="false">J601-H601</f>
        <v>156.386315789474</v>
      </c>
      <c r="L601" s="9" t="n">
        <f aca="false">IF(AND(H601=0,J601=0),0,IF(H601=0,"New",(J601-H601)/H601))</f>
        <v>1.52631578947368</v>
      </c>
      <c r="M601" s="7" t="str">
        <f aca="false">IF(AND(OR(C601&lt;&gt;0,H601&lt;&gt;0),D601=0,I601=0),"DROP",IF(AND(OR(D601&lt;&gt;0,I601&lt;&gt;0),C601=0,H601=0),"NEW",""))</f>
        <v/>
      </c>
    </row>
    <row r="602" customFormat="false" ht="15" hidden="false" customHeight="false" outlineLevel="0" collapsed="false">
      <c r="A602" s="7" t="s">
        <v>152</v>
      </c>
      <c r="B602" s="7" t="str">
        <f aca="false">IFERROR(INDEX('Source'!$C:$C,MATCH($A602,'Source'!$B:$B,0)),"")</f>
        <v>מתלה יד-כיס</v>
      </c>
      <c r="C602" s="8" t="n">
        <f aca="false">SUMIFS('Source'!$D:$D,'Source'!$A:$A,"114 - IL online",'Source'!$B:$B,$A602)</f>
        <v>5</v>
      </c>
      <c r="D602" s="8" t="n">
        <f aca="false">SUMIFS('Source'!$F:$F,'Source'!$A:$A,"114 - IL online",'Source'!$B:$B,$A602)</f>
        <v>6</v>
      </c>
      <c r="E602" s="8" t="n">
        <f aca="false">D602*$J$5</f>
        <v>7.57894736842105</v>
      </c>
      <c r="F602" s="8" t="n">
        <f aca="false">E602-C602</f>
        <v>2.57894736842105</v>
      </c>
      <c r="G602" s="9" t="n">
        <f aca="false">IF(AND(C602=0,E602=0),0,IF(C602=0,"New",(E602-C602)/C602))</f>
        <v>0.515789473684211</v>
      </c>
      <c r="H602" s="8" t="n">
        <f aca="false">SUMIFS('Source'!$E:$E,'Source'!$A:$A,"114 - IL online",'Source'!$B:$B,$A602)</f>
        <v>512.3</v>
      </c>
      <c r="I602" s="8" t="n">
        <f aca="false">SUMIFS('Source'!$G:$G,'Source'!$A:$A,"114 - IL online",'Source'!$B:$B,$A602)</f>
        <v>614.75</v>
      </c>
      <c r="J602" s="8" t="n">
        <f aca="false">I602*$J$5</f>
        <v>776.526315789474</v>
      </c>
      <c r="K602" s="8" t="n">
        <f aca="false">J602-H602</f>
        <v>264.226315789474</v>
      </c>
      <c r="L602" s="9" t="n">
        <f aca="false">IF(AND(H602=0,J602=0),0,IF(H602=0,"New",(J602-H602)/H602))</f>
        <v>0.515764817078809</v>
      </c>
      <c r="M602" s="7" t="str">
        <f aca="false">IF(AND(OR(C602&lt;&gt;0,H602&lt;&gt;0),D602=0,I602=0),"DROP",IF(AND(OR(D602&lt;&gt;0,I602&lt;&gt;0),C602=0,H602=0),"NEW",""))</f>
        <v/>
      </c>
    </row>
    <row r="603" customFormat="false" ht="15" hidden="false" customHeight="false" outlineLevel="0" collapsed="false">
      <c r="A603" s="7" t="s">
        <v>507</v>
      </c>
      <c r="B603" s="7" t="str">
        <f aca="false">IFERROR(INDEX('Source'!$C:$C,MATCH($A603,'Source'!$B:$B,0)),"")</f>
        <v>מגן קרסול פתוח</v>
      </c>
      <c r="C603" s="8" t="n">
        <f aca="false">SUMIFS('Source'!$D:$D,'Source'!$A:$A,"114 - IL online",'Source'!$B:$B,$A603)</f>
        <v>2</v>
      </c>
      <c r="D603" s="8" t="n">
        <f aca="false">SUMIFS('Source'!$F:$F,'Source'!$A:$A,"114 - IL online",'Source'!$B:$B,$A603)</f>
        <v>4</v>
      </c>
      <c r="E603" s="8" t="n">
        <f aca="false">D603*$J$5</f>
        <v>5.05263157894737</v>
      </c>
      <c r="F603" s="8" t="n">
        <f aca="false">E603-C603</f>
        <v>3.05263157894737</v>
      </c>
      <c r="G603" s="9" t="n">
        <f aca="false">IF(AND(C603=0,E603=0),0,IF(C603=0,"New",(E603-C603)/C603))</f>
        <v>1.52631578947368</v>
      </c>
      <c r="H603" s="8" t="n">
        <f aca="false">SUMIFS('Source'!$E:$E,'Source'!$A:$A,"114 - IL online",'Source'!$B:$B,$A603)</f>
        <v>110</v>
      </c>
      <c r="I603" s="8" t="n">
        <f aca="false">SUMIFS('Source'!$G:$G,'Source'!$A:$A,"114 - IL online",'Source'!$B:$B,$A603)</f>
        <v>212.23</v>
      </c>
      <c r="J603" s="8" t="n">
        <f aca="false">I603*$J$5</f>
        <v>268.08</v>
      </c>
      <c r="K603" s="8" t="n">
        <f aca="false">J603-H603</f>
        <v>158.08</v>
      </c>
      <c r="L603" s="9" t="n">
        <f aca="false">IF(AND(H603=0,J603=0),0,IF(H603=0,"New",(J603-H603)/H603))</f>
        <v>1.43709090909091</v>
      </c>
      <c r="M603" s="7" t="str">
        <f aca="false">IF(AND(OR(C603&lt;&gt;0,H603&lt;&gt;0),D603=0,I603=0),"DROP",IF(AND(OR(D603&lt;&gt;0,I603&lt;&gt;0),C603=0,H603=0),"NEW",""))</f>
        <v/>
      </c>
    </row>
    <row r="604" customFormat="false" ht="15" hidden="false" customHeight="false" outlineLevel="0" collapsed="false">
      <c r="A604" s="7" t="s">
        <v>686</v>
      </c>
      <c r="B604" s="7" t="str">
        <f aca="false">IFERROR(INDEX('Source'!$C:$C,MATCH($A604,'Source'!$B:$B,0)),"")</f>
        <v>צוארון פלסטי מתכוונן</v>
      </c>
      <c r="C604" s="8" t="n">
        <f aca="false">SUMIFS('Source'!$D:$D,'Source'!$A:$A,"114 - IL online",'Source'!$B:$B,$A604)</f>
        <v>5</v>
      </c>
      <c r="D604" s="8" t="n">
        <f aca="false">SUMIFS('Source'!$F:$F,'Source'!$A:$A,"114 - IL online",'Source'!$B:$B,$A604)</f>
        <v>4</v>
      </c>
      <c r="E604" s="8" t="n">
        <f aca="false">D604*$J$5</f>
        <v>5.05263157894737</v>
      </c>
      <c r="F604" s="8" t="n">
        <f aca="false">E604-C604</f>
        <v>0.0526315789473681</v>
      </c>
      <c r="G604" s="9" t="n">
        <f aca="false">IF(AND(C604=0,E604=0),0,IF(C604=0,"New",(E604-C604)/C604))</f>
        <v>0.0105263157894736</v>
      </c>
      <c r="H604" s="8" t="n">
        <f aca="false">SUMIFS('Source'!$E:$E,'Source'!$A:$A,"114 - IL online",'Source'!$B:$B,$A604)</f>
        <v>559.16</v>
      </c>
      <c r="I604" s="8" t="n">
        <f aca="false">SUMIFS('Source'!$G:$G,'Source'!$A:$A,"114 - IL online",'Source'!$B:$B,$A604)</f>
        <v>456.96</v>
      </c>
      <c r="J604" s="8" t="n">
        <f aca="false">I604*$J$5</f>
        <v>577.212631578947</v>
      </c>
      <c r="K604" s="8" t="n">
        <f aca="false">J604-H604</f>
        <v>18.0526315789474</v>
      </c>
      <c r="L604" s="9" t="n">
        <f aca="false">IF(AND(H604=0,J604=0),0,IF(H604=0,"New",(J604-H604)/H604))</f>
        <v>0.0322852700102786</v>
      </c>
      <c r="M604" s="7" t="str">
        <f aca="false">IF(AND(OR(C604&lt;&gt;0,H604&lt;&gt;0),D604=0,I604=0),"DROP",IF(AND(OR(D604&lt;&gt;0,I604&lt;&gt;0),C604=0,H604=0),"NEW",""))</f>
        <v/>
      </c>
    </row>
    <row r="605" customFormat="false" ht="15" hidden="false" customHeight="false" outlineLevel="0" collapsed="false">
      <c r="A605" s="7" t="s">
        <v>159</v>
      </c>
      <c r="B605" s="7" t="str">
        <f aca="false">IFERROR(INDEX('Source'!$C:$C,MATCH($A605,'Source'!$B:$B,0)),"")</f>
        <v>אצבעון מפלסטיק  ליד</v>
      </c>
      <c r="C605" s="8" t="n">
        <f aca="false">SUMIFS('Source'!$D:$D,'Source'!$A:$A,"114 - IL online",'Source'!$B:$B,$A605)</f>
        <v>27</v>
      </c>
      <c r="D605" s="8" t="n">
        <f aca="false">SUMIFS('Source'!$F:$F,'Source'!$A:$A,"114 - IL online",'Source'!$B:$B,$A605)</f>
        <v>29</v>
      </c>
      <c r="E605" s="8" t="n">
        <f aca="false">D605*$J$5</f>
        <v>36.6315789473684</v>
      </c>
      <c r="F605" s="8" t="n">
        <f aca="false">E605-C605</f>
        <v>9.63157894736842</v>
      </c>
      <c r="G605" s="9" t="n">
        <f aca="false">IF(AND(C605=0,E605=0),0,IF(C605=0,"New",(E605-C605)/C605))</f>
        <v>0.35672514619883</v>
      </c>
      <c r="H605" s="8" t="n">
        <f aca="false">SUMIFS('Source'!$E:$E,'Source'!$A:$A,"114 - IL online",'Source'!$B:$B,$A605)</f>
        <v>928.1</v>
      </c>
      <c r="I605" s="8" t="n">
        <f aca="false">SUMIFS('Source'!$G:$G,'Source'!$A:$A,"114 - IL online",'Source'!$B:$B,$A605)</f>
        <v>1029.29</v>
      </c>
      <c r="J605" s="8" t="n">
        <f aca="false">I605*$J$5</f>
        <v>1300.15578947368</v>
      </c>
      <c r="K605" s="8" t="n">
        <f aca="false">J605-H605</f>
        <v>372.055789473684</v>
      </c>
      <c r="L605" s="9" t="n">
        <f aca="false">IF(AND(H605=0,J605=0),0,IF(H605=0,"New",(J605-H605)/H605))</f>
        <v>0.400878988765956</v>
      </c>
      <c r="M605" s="7" t="str">
        <f aca="false">IF(AND(OR(C605&lt;&gt;0,H605&lt;&gt;0),D605=0,I605=0),"DROP",IF(AND(OR(D605&lt;&gt;0,I605&lt;&gt;0),C605=0,H605=0),"NEW",""))</f>
        <v/>
      </c>
    </row>
    <row r="606" customFormat="false" ht="15" hidden="false" customHeight="false" outlineLevel="0" collapsed="false">
      <c r="A606" s="7" t="s">
        <v>1095</v>
      </c>
      <c r="B606" s="7" t="str">
        <f aca="false">IFERROR(INDEX('Source'!$C:$C,MATCH($A606,'Source'!$B:$B,0)),"")</f>
        <v>תגורת שבר בטבור לתינוקות</v>
      </c>
      <c r="C606" s="8" t="n">
        <f aca="false">SUMIFS('Source'!$D:$D,'Source'!$A:$A,"114 - IL online",'Source'!$B:$B,$A606)</f>
        <v>1</v>
      </c>
      <c r="D606" s="8" t="n">
        <f aca="false">SUMIFS('Source'!$F:$F,'Source'!$A:$A,"114 - IL online",'Source'!$B:$B,$A606)</f>
        <v>0</v>
      </c>
      <c r="E606" s="8" t="n">
        <f aca="false">D606*$J$5</f>
        <v>0</v>
      </c>
      <c r="F606" s="8" t="n">
        <f aca="false">E606-C606</f>
        <v>-1</v>
      </c>
      <c r="G606" s="9" t="n">
        <f aca="false">IF(AND(C606=0,E606=0),0,IF(C606=0,"New",(E606-C606)/C606))</f>
        <v>-1</v>
      </c>
      <c r="H606" s="8" t="n">
        <f aca="false">SUMIFS('Source'!$E:$E,'Source'!$A:$A,"114 - IL online",'Source'!$B:$B,$A606)</f>
        <v>97.17</v>
      </c>
      <c r="I606" s="8" t="n">
        <f aca="false">SUMIFS('Source'!$G:$G,'Source'!$A:$A,"114 - IL online",'Source'!$B:$B,$A606)</f>
        <v>0</v>
      </c>
      <c r="J606" s="8" t="n">
        <f aca="false">I606*$J$5</f>
        <v>0</v>
      </c>
      <c r="K606" s="8" t="n">
        <f aca="false">J606-H606</f>
        <v>-97.17</v>
      </c>
      <c r="L606" s="9" t="n">
        <f aca="false">IF(AND(H606=0,J606=0),0,IF(H606=0,"New",(J606-H606)/H606))</f>
        <v>-1</v>
      </c>
      <c r="M606" s="7" t="str">
        <f aca="false">IF(AND(OR(C606&lt;&gt;0,H606&lt;&gt;0),D606=0,I606=0),"DROP",IF(AND(OR(D606&lt;&gt;0,I606&lt;&gt;0),C606=0,H606=0),"NEW",""))</f>
        <v>DROP</v>
      </c>
    </row>
    <row r="607" customFormat="false" ht="15" hidden="false" customHeight="false" outlineLevel="0" collapsed="false">
      <c r="A607" s="7" t="s">
        <v>101</v>
      </c>
      <c r="B607" s="7" t="str">
        <f aca="false">IFERROR(INDEX('Source'!$C:$C,MATCH($A607,'Source'!$B:$B,0)),"")</f>
        <v>מגן ברך חום</v>
      </c>
      <c r="C607" s="8" t="n">
        <f aca="false">SUMIFS('Source'!$D:$D,'Source'!$A:$A,"114 - IL online",'Source'!$B:$B,$A607)</f>
        <v>10</v>
      </c>
      <c r="D607" s="8" t="n">
        <f aca="false">SUMIFS('Source'!$F:$F,'Source'!$A:$A,"114 - IL online",'Source'!$B:$B,$A607)</f>
        <v>8</v>
      </c>
      <c r="E607" s="8" t="n">
        <f aca="false">D607*$J$5</f>
        <v>10.1052631578947</v>
      </c>
      <c r="F607" s="8" t="n">
        <f aca="false">E607-C607</f>
        <v>0.105263157894736</v>
      </c>
      <c r="G607" s="9" t="n">
        <f aca="false">IF(AND(C607=0,E607=0),0,IF(C607=0,"New",(E607-C607)/C607))</f>
        <v>0.0105263157894736</v>
      </c>
      <c r="H607" s="8" t="n">
        <f aca="false">SUMIFS('Source'!$E:$E,'Source'!$A:$A,"114 - IL online",'Source'!$B:$B,$A607)</f>
        <v>531.92</v>
      </c>
      <c r="I607" s="8" t="n">
        <f aca="false">SUMIFS('Source'!$G:$G,'Source'!$A:$A,"114 - IL online",'Source'!$B:$B,$A607)</f>
        <v>435.62</v>
      </c>
      <c r="J607" s="8" t="n">
        <f aca="false">I607*$J$5</f>
        <v>550.256842105263</v>
      </c>
      <c r="K607" s="8" t="n">
        <f aca="false">J607-H607</f>
        <v>18.3368421052631</v>
      </c>
      <c r="L607" s="9" t="n">
        <f aca="false">IF(AND(H607=0,J607=0),0,IF(H607=0,"New",(J607-H607)/H607))</f>
        <v>0.0344729322177454</v>
      </c>
      <c r="M607" s="7" t="str">
        <f aca="false">IF(AND(OR(C607&lt;&gt;0,H607&lt;&gt;0),D607=0,I607=0),"DROP",IF(AND(OR(D607&lt;&gt;0,I607&lt;&gt;0),C607=0,H607=0),"NEW",""))</f>
        <v/>
      </c>
    </row>
    <row r="608" customFormat="false" ht="15" hidden="false" customHeight="false" outlineLevel="0" collapsed="false">
      <c r="A608" s="7" t="s">
        <v>1096</v>
      </c>
      <c r="B608" s="7" t="n">
        <f aca="false">IFERROR(INDEX('Source'!$C:$C,MATCH($A608,'Source'!$B:$B,0)),"")</f>
        <v>0</v>
      </c>
      <c r="C608" s="8" t="n">
        <f aca="false">SUMIFS('Source'!$D:$D,'Source'!$A:$A,"114 - IL online",'Source'!$B:$B,$A608)</f>
        <v>0</v>
      </c>
      <c r="D608" s="8" t="n">
        <f aca="false">SUMIFS('Source'!$F:$F,'Source'!$A:$A,"114 - IL online",'Source'!$B:$B,$A608)</f>
        <v>4</v>
      </c>
      <c r="E608" s="8" t="n">
        <f aca="false">D608*$J$5</f>
        <v>5.05263157894737</v>
      </c>
      <c r="F608" s="8" t="n">
        <f aca="false">E608-C608</f>
        <v>5.05263157894737</v>
      </c>
      <c r="G608" s="9" t="str">
        <f aca="false">IF(AND(C608=0,E608=0),0,IF(C608=0,"New",(E608-C608)/C608))</f>
        <v>New</v>
      </c>
      <c r="H608" s="8" t="n">
        <f aca="false">SUMIFS('Source'!$E:$E,'Source'!$A:$A,"114 - IL online",'Source'!$B:$B,$A608)</f>
        <v>0</v>
      </c>
      <c r="I608" s="8" t="n">
        <f aca="false">SUMIFS('Source'!$G:$G,'Source'!$A:$A,"114 - IL online",'Source'!$B:$B,$A608)</f>
        <v>96.28</v>
      </c>
      <c r="J608" s="8" t="n">
        <f aca="false">I608*$J$5</f>
        <v>121.616842105263</v>
      </c>
      <c r="K608" s="8" t="n">
        <f aca="false">J608-H608</f>
        <v>121.616842105263</v>
      </c>
      <c r="L608" s="9" t="str">
        <f aca="false">IF(AND(H608=0,J608=0),0,IF(H608=0,"New",(J608-H608)/H608))</f>
        <v>New</v>
      </c>
      <c r="M608" s="7" t="str">
        <f aca="false">IF(AND(OR(C608&lt;&gt;0,H608&lt;&gt;0),D608=0,I608=0),"DROP",IF(AND(OR(D608&lt;&gt;0,I608&lt;&gt;0),C608=0,H608=0),"NEW",""))</f>
        <v>NEW</v>
      </c>
    </row>
    <row r="609" customFormat="false" ht="15" hidden="false" customHeight="false" outlineLevel="0" collapsed="false">
      <c r="A609" s="7" t="s">
        <v>195</v>
      </c>
      <c r="B609" s="7" t="str">
        <f aca="false">IFERROR(INDEX('Source'!$C:$C,MATCH($A609,'Source'!$B:$B,0)),"")</f>
        <v>אצבעון מפלסטיק  ליד</v>
      </c>
      <c r="C609" s="8" t="n">
        <f aca="false">SUMIFS('Source'!$D:$D,'Source'!$A:$A,"114 - IL online",'Source'!$B:$B,$A609)</f>
        <v>16</v>
      </c>
      <c r="D609" s="8" t="n">
        <f aca="false">SUMIFS('Source'!$F:$F,'Source'!$A:$A,"114 - IL online",'Source'!$B:$B,$A609)</f>
        <v>18</v>
      </c>
      <c r="E609" s="8" t="n">
        <f aca="false">D609*$J$5</f>
        <v>22.7368421052632</v>
      </c>
      <c r="F609" s="8" t="n">
        <f aca="false">E609-C609</f>
        <v>6.73684210526316</v>
      </c>
      <c r="G609" s="9" t="n">
        <f aca="false">IF(AND(C609=0,E609=0),0,IF(C609=0,"New",(E609-C609)/C609))</f>
        <v>0.421052631578947</v>
      </c>
      <c r="H609" s="8" t="n">
        <f aca="false">SUMIFS('Source'!$E:$E,'Source'!$A:$A,"114 - IL online",'Source'!$B:$B,$A609)</f>
        <v>527.65</v>
      </c>
      <c r="I609" s="8" t="n">
        <f aca="false">SUMIFS('Source'!$G:$G,'Source'!$A:$A,"114 - IL online",'Source'!$B:$B,$A609)</f>
        <v>623.56</v>
      </c>
      <c r="J609" s="8" t="n">
        <f aca="false">I609*$J$5</f>
        <v>787.654736842105</v>
      </c>
      <c r="K609" s="8" t="n">
        <f aca="false">J609-H609</f>
        <v>260.004736842105</v>
      </c>
      <c r="L609" s="9" t="n">
        <f aca="false">IF(AND(H609=0,J609=0),0,IF(H609=0,"New",(J609-H609)/H609))</f>
        <v>0.492759853770691</v>
      </c>
      <c r="M609" s="7" t="str">
        <f aca="false">IF(AND(OR(C609&lt;&gt;0,H609&lt;&gt;0),D609=0,I609=0),"DROP",IF(AND(OR(D609&lt;&gt;0,I609&lt;&gt;0),C609=0,H609=0),"NEW",""))</f>
        <v/>
      </c>
    </row>
    <row r="610" customFormat="false" ht="15" hidden="false" customHeight="false" outlineLevel="0" collapsed="false">
      <c r="A610" s="7" t="s">
        <v>387</v>
      </c>
      <c r="B610" s="7" t="str">
        <f aca="false">IFERROR(INDEX('Source'!$C:$C,MATCH($A610,'Source'!$B:$B,0)),"")</f>
        <v>רפידה לילדים אנטי ריח</v>
      </c>
      <c r="C610" s="8" t="n">
        <f aca="false">SUMIFS('Source'!$D:$D,'Source'!$A:$A,"114 - IL online",'Source'!$B:$B,$A610)</f>
        <v>15</v>
      </c>
      <c r="D610" s="8" t="n">
        <f aca="false">SUMIFS('Source'!$F:$F,'Source'!$A:$A,"114 - IL online",'Source'!$B:$B,$A610)</f>
        <v>26</v>
      </c>
      <c r="E610" s="8" t="n">
        <f aca="false">D610*$J$5</f>
        <v>32.8421052631579</v>
      </c>
      <c r="F610" s="8" t="n">
        <f aca="false">E610-C610</f>
        <v>17.8421052631579</v>
      </c>
      <c r="G610" s="9" t="n">
        <f aca="false">IF(AND(C610=0,E610=0),0,IF(C610=0,"New",(E610-C610)/C610))</f>
        <v>1.18947368421053</v>
      </c>
      <c r="H610" s="8" t="n">
        <f aca="false">SUMIFS('Source'!$E:$E,'Source'!$A:$A,"114 - IL online",'Source'!$B:$B,$A610)</f>
        <v>339.76</v>
      </c>
      <c r="I610" s="8" t="n">
        <f aca="false">SUMIFS('Source'!$G:$G,'Source'!$A:$A,"114 - IL online",'Source'!$B:$B,$A610)</f>
        <v>433.97</v>
      </c>
      <c r="J610" s="8" t="n">
        <f aca="false">I610*$J$5</f>
        <v>548.172631578947</v>
      </c>
      <c r="K610" s="8" t="n">
        <f aca="false">J610-H610</f>
        <v>208.412631578947</v>
      </c>
      <c r="L610" s="9" t="n">
        <f aca="false">IF(AND(H610=0,J610=0),0,IF(H610=0,"New",(J610-H610)/H610))</f>
        <v>0.613411324402365</v>
      </c>
      <c r="M610" s="7" t="str">
        <f aca="false">IF(AND(OR(C610&lt;&gt;0,H610&lt;&gt;0),D610=0,I610=0),"DROP",IF(AND(OR(D610&lt;&gt;0,I610&lt;&gt;0),C610=0,H610=0),"NEW",""))</f>
        <v/>
      </c>
    </row>
    <row r="611" customFormat="false" ht="15" hidden="false" customHeight="false" outlineLevel="0" collapsed="false">
      <c r="A611" s="7" t="s">
        <v>203</v>
      </c>
      <c r="B611" s="7" t="str">
        <f aca="false">IFERROR(INDEX('Source'!$C:$C,MATCH($A611,'Source'!$B:$B,0)),"")</f>
        <v>תחבושת אלסטית נצמדת צבע ירוק</v>
      </c>
      <c r="C611" s="8" t="n">
        <f aca="false">SUMIFS('Source'!$D:$D,'Source'!$A:$A,"114 - IL online",'Source'!$B:$B,$A611)</f>
        <v>13</v>
      </c>
      <c r="D611" s="8" t="n">
        <f aca="false">SUMIFS('Source'!$F:$F,'Source'!$A:$A,"114 - IL online",'Source'!$B:$B,$A611)</f>
        <v>7</v>
      </c>
      <c r="E611" s="8" t="n">
        <f aca="false">D611*$J$5</f>
        <v>8.84210526315789</v>
      </c>
      <c r="F611" s="8" t="n">
        <f aca="false">E611-C611</f>
        <v>-4.15789473684211</v>
      </c>
      <c r="G611" s="9" t="n">
        <f aca="false">IF(AND(C611=0,E611=0),0,IF(C611=0,"New",(E611-C611)/C611))</f>
        <v>-0.319838056680162</v>
      </c>
      <c r="H611" s="8" t="n">
        <f aca="false">SUMIFS('Source'!$E:$E,'Source'!$A:$A,"114 - IL online",'Source'!$B:$B,$A611)</f>
        <v>240.54</v>
      </c>
      <c r="I611" s="8" t="n">
        <f aca="false">SUMIFS('Source'!$G:$G,'Source'!$A:$A,"114 - IL online",'Source'!$B:$B,$A611)</f>
        <v>148.19</v>
      </c>
      <c r="J611" s="8" t="n">
        <f aca="false">I611*$J$5</f>
        <v>187.187368421053</v>
      </c>
      <c r="K611" s="8" t="n">
        <f aca="false">J611-H611</f>
        <v>-53.3526315789474</v>
      </c>
      <c r="L611" s="9" t="n">
        <f aca="false">IF(AND(H611=0,J611=0),0,IF(H611=0,"New",(J611-H611)/H611))</f>
        <v>-0.221803573538486</v>
      </c>
      <c r="M611" s="7" t="str">
        <f aca="false">IF(AND(OR(C611&lt;&gt;0,H611&lt;&gt;0),D611=0,I611=0),"DROP",IF(AND(OR(D611&lt;&gt;0,I611&lt;&gt;0),C611=0,H611=0),"NEW",""))</f>
        <v/>
      </c>
    </row>
    <row r="612" customFormat="false" ht="15" hidden="false" customHeight="false" outlineLevel="0" collapsed="false">
      <c r="A612" s="7" t="s">
        <v>117</v>
      </c>
      <c r="B612" s="7" t="str">
        <f aca="false">IFERROR(INDEX('Source'!$C:$C,MATCH($A612,'Source'!$B:$B,0)),"")</f>
        <v>מגן קרסול חום</v>
      </c>
      <c r="C612" s="8" t="n">
        <f aca="false">SUMIFS('Source'!$D:$D,'Source'!$A:$A,"114 - IL online",'Source'!$B:$B,$A612)</f>
        <v>11</v>
      </c>
      <c r="D612" s="8" t="n">
        <f aca="false">SUMIFS('Source'!$F:$F,'Source'!$A:$A,"114 - IL online",'Source'!$B:$B,$A612)</f>
        <v>9</v>
      </c>
      <c r="E612" s="8" t="n">
        <f aca="false">D612*$J$5</f>
        <v>11.3684210526316</v>
      </c>
      <c r="F612" s="8" t="n">
        <f aca="false">E612-C612</f>
        <v>0.368421052631579</v>
      </c>
      <c r="G612" s="9" t="n">
        <f aca="false">IF(AND(C612=0,E612=0),0,IF(C612=0,"New",(E612-C612)/C612))</f>
        <v>0.0334928229665072</v>
      </c>
      <c r="H612" s="8" t="n">
        <f aca="false">SUMIFS('Source'!$E:$E,'Source'!$A:$A,"114 - IL online",'Source'!$B:$B,$A612)</f>
        <v>565.17</v>
      </c>
      <c r="I612" s="8" t="n">
        <f aca="false">SUMIFS('Source'!$G:$G,'Source'!$A:$A,"114 - IL online",'Source'!$B:$B,$A612)</f>
        <v>474.71</v>
      </c>
      <c r="J612" s="8" t="n">
        <f aca="false">I612*$J$5</f>
        <v>599.633684210526</v>
      </c>
      <c r="K612" s="8" t="n">
        <f aca="false">J612-H612</f>
        <v>34.4636842105264</v>
      </c>
      <c r="L612" s="9" t="n">
        <f aca="false">IF(AND(H612=0,J612=0),0,IF(H612=0,"New",(J612-H612)/H612))</f>
        <v>0.0609793234080478</v>
      </c>
      <c r="M612" s="7" t="str">
        <f aca="false">IF(AND(OR(C612&lt;&gt;0,H612&lt;&gt;0),D612=0,I612=0),"DROP",IF(AND(OR(D612&lt;&gt;0,I612&lt;&gt;0),C612=0,H612=0),"NEW",""))</f>
        <v/>
      </c>
    </row>
    <row r="613" customFormat="false" ht="15" hidden="false" customHeight="false" outlineLevel="0" collapsed="false">
      <c r="A613" s="7" t="s">
        <v>429</v>
      </c>
      <c r="B613" s="7" t="str">
        <f aca="false">IFERROR(INDEX('Source'!$C:$C,MATCH($A613,'Source'!$B:$B,0)),"")</f>
        <v>אטלטיק טייפ</v>
      </c>
      <c r="C613" s="8" t="n">
        <f aca="false">SUMIFS('Source'!$D:$D,'Source'!$A:$A,"114 - IL online",'Source'!$B:$B,$A613)</f>
        <v>14</v>
      </c>
      <c r="D613" s="8" t="n">
        <f aca="false">SUMIFS('Source'!$F:$F,'Source'!$A:$A,"114 - IL online",'Source'!$B:$B,$A613)</f>
        <v>10</v>
      </c>
      <c r="E613" s="8" t="n">
        <f aca="false">D613*$J$5</f>
        <v>12.6315789473684</v>
      </c>
      <c r="F613" s="8" t="n">
        <f aca="false">E613-C613</f>
        <v>-1.36842105263158</v>
      </c>
      <c r="G613" s="9" t="n">
        <f aca="false">IF(AND(C613=0,E613=0),0,IF(C613=0,"New",(E613-C613)/C613))</f>
        <v>-0.0977443609022556</v>
      </c>
      <c r="H613" s="8" t="n">
        <f aca="false">SUMIFS('Source'!$E:$E,'Source'!$A:$A,"114 - IL online",'Source'!$B:$B,$A613)</f>
        <v>378.95</v>
      </c>
      <c r="I613" s="8" t="n">
        <f aca="false">SUMIFS('Source'!$G:$G,'Source'!$A:$A,"114 - IL online",'Source'!$B:$B,$A613)</f>
        <v>289.25</v>
      </c>
      <c r="J613" s="8" t="n">
        <f aca="false">I613*$J$5</f>
        <v>365.368421052632</v>
      </c>
      <c r="K613" s="8" t="n">
        <f aca="false">J613-H613</f>
        <v>-13.5815789473685</v>
      </c>
      <c r="L613" s="9" t="n">
        <f aca="false">IF(AND(H613=0,J613=0),0,IF(H613=0,"New",(J613-H613)/H613))</f>
        <v>-0.0358400288886884</v>
      </c>
      <c r="M613" s="7" t="str">
        <f aca="false">IF(AND(OR(C613&lt;&gt;0,H613&lt;&gt;0),D613=0,I613=0),"DROP",IF(AND(OR(D613&lt;&gt;0,I613&lt;&gt;0),C613=0,H613=0),"NEW",""))</f>
        <v/>
      </c>
    </row>
    <row r="614" customFormat="false" ht="15" hidden="false" customHeight="false" outlineLevel="0" collapsed="false">
      <c r="A614" s="7" t="s">
        <v>327</v>
      </c>
      <c r="B614" s="7" t="str">
        <f aca="false">IFERROR(INDEX('Source'!$C:$C,MATCH($A614,'Source'!$B:$B,0)),"")</f>
        <v>מגן קרסול שחור</v>
      </c>
      <c r="C614" s="8" t="n">
        <f aca="false">SUMIFS('Source'!$D:$D,'Source'!$A:$A,"114 - IL online",'Source'!$B:$B,$A614)</f>
        <v>6</v>
      </c>
      <c r="D614" s="8" t="n">
        <f aca="false">SUMIFS('Source'!$F:$F,'Source'!$A:$A,"114 - IL online",'Source'!$B:$B,$A614)</f>
        <v>4</v>
      </c>
      <c r="E614" s="8" t="n">
        <f aca="false">D614*$J$5</f>
        <v>5.05263157894737</v>
      </c>
      <c r="F614" s="8" t="n">
        <f aca="false">E614-C614</f>
        <v>-0.947368421052632</v>
      </c>
      <c r="G614" s="9" t="n">
        <f aca="false">IF(AND(C614=0,E614=0),0,IF(C614=0,"New",(E614-C614)/C614))</f>
        <v>-0.157894736842105</v>
      </c>
      <c r="H614" s="8" t="n">
        <f aca="false">SUMIFS('Source'!$E:$E,'Source'!$A:$A,"114 - IL online",'Source'!$B:$B,$A614)</f>
        <v>312.76</v>
      </c>
      <c r="I614" s="8" t="n">
        <f aca="false">SUMIFS('Source'!$G:$G,'Source'!$A:$A,"114 - IL online",'Source'!$B:$B,$A614)</f>
        <v>223.4</v>
      </c>
      <c r="J614" s="8" t="n">
        <f aca="false">I614*$J$5</f>
        <v>282.189473684211</v>
      </c>
      <c r="K614" s="8" t="n">
        <f aca="false">J614-H614</f>
        <v>-30.5705263157895</v>
      </c>
      <c r="L614" s="9" t="n">
        <f aca="false">IF(AND(H614=0,J614=0),0,IF(H614=0,"New",(J614-H614)/H614))</f>
        <v>-0.0977443609022557</v>
      </c>
      <c r="M614" s="7" t="str">
        <f aca="false">IF(AND(OR(C614&lt;&gt;0,H614&lt;&gt;0),D614=0,I614=0),"DROP",IF(AND(OR(D614&lt;&gt;0,I614&lt;&gt;0),C614=0,H614=0),"NEW",""))</f>
        <v/>
      </c>
    </row>
    <row r="615" customFormat="false" ht="15" hidden="false" customHeight="false" outlineLevel="0" collapsed="false">
      <c r="A615" s="7" t="s">
        <v>705</v>
      </c>
      <c r="B615" s="7" t="str">
        <f aca="false">IFERROR(INDEX('Source'!$C:$C,MATCH($A615,'Source'!$B:$B,0)),"")</f>
        <v>סד לקרסול</v>
      </c>
      <c r="C615" s="8" t="n">
        <f aca="false">SUMIFS('Source'!$D:$D,'Source'!$A:$A,"114 - IL online",'Source'!$B:$B,$A615)</f>
        <v>4</v>
      </c>
      <c r="D615" s="8" t="n">
        <f aca="false">SUMIFS('Source'!$F:$F,'Source'!$A:$A,"114 - IL online",'Source'!$B:$B,$A615)</f>
        <v>4</v>
      </c>
      <c r="E615" s="8" t="n">
        <f aca="false">D615*$J$5</f>
        <v>5.05263157894737</v>
      </c>
      <c r="F615" s="8" t="n">
        <f aca="false">E615-C615</f>
        <v>1.05263157894737</v>
      </c>
      <c r="G615" s="9" t="n">
        <f aca="false">IF(AND(C615=0,E615=0),0,IF(C615=0,"New",(E615-C615)/C615))</f>
        <v>0.263157894736842</v>
      </c>
      <c r="H615" s="8" t="n">
        <f aca="false">SUMIFS('Source'!$E:$E,'Source'!$A:$A,"114 - IL online",'Source'!$B:$B,$A615)</f>
        <v>927.65</v>
      </c>
      <c r="I615" s="8" t="n">
        <f aca="false">SUMIFS('Source'!$G:$G,'Source'!$A:$A,"114 - IL online",'Source'!$B:$B,$A615)</f>
        <v>1016.61</v>
      </c>
      <c r="J615" s="8" t="n">
        <f aca="false">I615*$J$5</f>
        <v>1284.13894736842</v>
      </c>
      <c r="K615" s="8" t="n">
        <f aca="false">J615-H615</f>
        <v>356.488947368421</v>
      </c>
      <c r="L615" s="9" t="n">
        <f aca="false">IF(AND(H615=0,J615=0),0,IF(H615=0,"New",(J615-H615)/H615))</f>
        <v>0.384292510503337</v>
      </c>
      <c r="M615" s="7" t="str">
        <f aca="false">IF(AND(OR(C615&lt;&gt;0,H615&lt;&gt;0),D615=0,I615=0),"DROP",IF(AND(OR(D615&lt;&gt;0,I615&lt;&gt;0),C615=0,H615=0),"NEW",""))</f>
        <v/>
      </c>
    </row>
    <row r="616" customFormat="false" ht="15" hidden="false" customHeight="false" outlineLevel="0" collapsed="false">
      <c r="A616" s="7" t="s">
        <v>767</v>
      </c>
      <c r="B616" s="7" t="str">
        <f aca="false">IFERROR(INDEX('Source'!$C:$C,MATCH($A616,'Source'!$B:$B,0)),"")</f>
        <v>חגורת צלעות לגבר</v>
      </c>
      <c r="C616" s="8" t="n">
        <f aca="false">SUMIFS('Source'!$D:$D,'Source'!$A:$A,"114 - IL online",'Source'!$B:$B,$A616)</f>
        <v>2</v>
      </c>
      <c r="D616" s="8" t="n">
        <f aca="false">SUMIFS('Source'!$F:$F,'Source'!$A:$A,"114 - IL online",'Source'!$B:$B,$A616)</f>
        <v>2</v>
      </c>
      <c r="E616" s="8" t="n">
        <f aca="false">D616*$J$5</f>
        <v>2.52631578947368</v>
      </c>
      <c r="F616" s="8" t="n">
        <f aca="false">E616-C616</f>
        <v>0.526315789473684</v>
      </c>
      <c r="G616" s="9" t="n">
        <f aca="false">IF(AND(C616=0,E616=0),0,IF(C616=0,"New",(E616-C616)/C616))</f>
        <v>0.263157894736842</v>
      </c>
      <c r="H616" s="8" t="n">
        <f aca="false">SUMIFS('Source'!$E:$E,'Source'!$A:$A,"114 - IL online",'Source'!$B:$B,$A616)</f>
        <v>393.94</v>
      </c>
      <c r="I616" s="8" t="n">
        <f aca="false">SUMIFS('Source'!$G:$G,'Source'!$A:$A,"114 - IL online",'Source'!$B:$B,$A616)</f>
        <v>482.89</v>
      </c>
      <c r="J616" s="8" t="n">
        <f aca="false">I616*$J$5</f>
        <v>609.966315789474</v>
      </c>
      <c r="K616" s="8" t="n">
        <f aca="false">J616-H616</f>
        <v>216.026315789474</v>
      </c>
      <c r="L616" s="9" t="n">
        <f aca="false">IF(AND(H616=0,J616=0),0,IF(H616=0,"New",(J616-H616)/H616))</f>
        <v>0.548373650275356</v>
      </c>
      <c r="M616" s="7" t="str">
        <f aca="false">IF(AND(OR(C616&lt;&gt;0,H616&lt;&gt;0),D616=0,I616=0),"DROP",IF(AND(OR(D616&lt;&gt;0,I616&lt;&gt;0),C616=0,H616=0),"NEW",""))</f>
        <v/>
      </c>
    </row>
    <row r="617" customFormat="false" ht="15" hidden="false" customHeight="false" outlineLevel="0" collapsed="false">
      <c r="A617" s="7" t="s">
        <v>216</v>
      </c>
      <c r="B617" s="7" t="str">
        <f aca="false">IFERROR(INDEX('Source'!$C:$C,MATCH($A617,'Source'!$B:$B,0)),"")</f>
        <v>מגן ברך ארוך</v>
      </c>
      <c r="C617" s="8" t="n">
        <f aca="false">SUMIFS('Source'!$D:$D,'Source'!$A:$A,"114 - IL online",'Source'!$B:$B,$A617)</f>
        <v>2</v>
      </c>
      <c r="D617" s="8" t="n">
        <f aca="false">SUMIFS('Source'!$F:$F,'Source'!$A:$A,"114 - IL online",'Source'!$B:$B,$A617)</f>
        <v>3</v>
      </c>
      <c r="E617" s="8" t="n">
        <f aca="false">D617*$J$5</f>
        <v>3.78947368421053</v>
      </c>
      <c r="F617" s="8" t="n">
        <f aca="false">E617-C617</f>
        <v>1.78947368421053</v>
      </c>
      <c r="G617" s="9" t="n">
        <f aca="false">IF(AND(C617=0,E617=0),0,IF(C617=0,"New",(E617-C617)/C617))</f>
        <v>0.894736842105263</v>
      </c>
      <c r="H617" s="8" t="n">
        <f aca="false">SUMIFS('Source'!$E:$E,'Source'!$A:$A,"114 - IL online",'Source'!$B:$B,$A617)</f>
        <v>108.34</v>
      </c>
      <c r="I617" s="8" t="n">
        <f aca="false">SUMIFS('Source'!$G:$G,'Source'!$A:$A,"114 - IL online",'Source'!$B:$B,$A617)</f>
        <v>196.36</v>
      </c>
      <c r="J617" s="8" t="n">
        <f aca="false">I617*$J$5</f>
        <v>248.033684210526</v>
      </c>
      <c r="K617" s="8" t="n">
        <f aca="false">J617-H617</f>
        <v>139.693684210526</v>
      </c>
      <c r="L617" s="9" t="n">
        <f aca="false">IF(AND(H617=0,J617=0),0,IF(H617=0,"New",(J617-H617)/H617))</f>
        <v>1.28940081420091</v>
      </c>
      <c r="M617" s="7" t="str">
        <f aca="false">IF(AND(OR(C617&lt;&gt;0,H617&lt;&gt;0),D617=0,I617=0),"DROP",IF(AND(OR(D617&lt;&gt;0,I617&lt;&gt;0),C617=0,H617=0),"NEW",""))</f>
        <v/>
      </c>
    </row>
    <row r="618" customFormat="false" ht="15" hidden="false" customHeight="false" outlineLevel="0" collapsed="false">
      <c r="A618" s="7" t="s">
        <v>697</v>
      </c>
      <c r="B618" s="7" t="str">
        <f aca="false">IFERROR(INDEX('Source'!$C:$C,MATCH($A618,'Source'!$B:$B,0)),"")</f>
        <v>מיצב כתפיים</v>
      </c>
      <c r="C618" s="8" t="n">
        <f aca="false">SUMIFS('Source'!$D:$D,'Source'!$A:$A,"114 - IL online",'Source'!$B:$B,$A618)</f>
        <v>3</v>
      </c>
      <c r="D618" s="8" t="n">
        <f aca="false">SUMIFS('Source'!$F:$F,'Source'!$A:$A,"114 - IL online",'Source'!$B:$B,$A618)</f>
        <v>3</v>
      </c>
      <c r="E618" s="8" t="n">
        <f aca="false">D618*$J$5</f>
        <v>3.78947368421053</v>
      </c>
      <c r="F618" s="8" t="n">
        <f aca="false">E618-C618</f>
        <v>0.789473684210526</v>
      </c>
      <c r="G618" s="9" t="n">
        <f aca="false">IF(AND(C618=0,E618=0),0,IF(C618=0,"New",(E618-C618)/C618))</f>
        <v>0.263157894736842</v>
      </c>
      <c r="H618" s="8" t="n">
        <f aca="false">SUMIFS('Source'!$E:$E,'Source'!$A:$A,"114 - IL online",'Source'!$B:$B,$A618)</f>
        <v>931.76</v>
      </c>
      <c r="I618" s="8" t="n">
        <f aca="false">SUMIFS('Source'!$G:$G,'Source'!$A:$A,"114 - IL online",'Source'!$B:$B,$A618)</f>
        <v>1019.67</v>
      </c>
      <c r="J618" s="8" t="n">
        <f aca="false">I618*$J$5</f>
        <v>1288.00421052632</v>
      </c>
      <c r="K618" s="8" t="n">
        <f aca="false">J618-H618</f>
        <v>356.244210526316</v>
      </c>
      <c r="L618" s="9" t="n">
        <f aca="false">IF(AND(H618=0,J618=0),0,IF(H618=0,"New",(J618-H618)/H618))</f>
        <v>0.382334732684721</v>
      </c>
      <c r="M618" s="7" t="str">
        <f aca="false">IF(AND(OR(C618&lt;&gt;0,H618&lt;&gt;0),D618=0,I618=0),"DROP",IF(AND(OR(D618&lt;&gt;0,I618&lt;&gt;0),C618=0,H618=0),"NEW",""))</f>
        <v/>
      </c>
    </row>
    <row r="619" customFormat="false" ht="15" hidden="false" customHeight="false" outlineLevel="0" collapsed="false">
      <c r="A619" s="7" t="s">
        <v>1097</v>
      </c>
      <c r="B619" s="7" t="str">
        <f aca="false">IFERROR(INDEX('Source'!$C:$C,MATCH($A619,'Source'!$B:$B,0)),"")</f>
        <v>מגן ברך מחמם</v>
      </c>
      <c r="C619" s="8" t="n">
        <f aca="false">SUMIFS('Source'!$D:$D,'Source'!$A:$A,"114 - IL online",'Source'!$B:$B,$A619)</f>
        <v>1</v>
      </c>
      <c r="D619" s="8" t="n">
        <f aca="false">SUMIFS('Source'!$F:$F,'Source'!$A:$A,"114 - IL online",'Source'!$B:$B,$A619)</f>
        <v>0</v>
      </c>
      <c r="E619" s="8" t="n">
        <f aca="false">D619*$J$5</f>
        <v>0</v>
      </c>
      <c r="F619" s="8" t="n">
        <f aca="false">E619-C619</f>
        <v>-1</v>
      </c>
      <c r="G619" s="9" t="n">
        <f aca="false">IF(AND(C619=0,E619=0),0,IF(C619=0,"New",(E619-C619)/C619))</f>
        <v>-1</v>
      </c>
      <c r="H619" s="8" t="n">
        <f aca="false">SUMIFS('Source'!$E:$E,'Source'!$A:$A,"114 - IL online",'Source'!$B:$B,$A619)</f>
        <v>87.09</v>
      </c>
      <c r="I619" s="8" t="n">
        <f aca="false">SUMIFS('Source'!$G:$G,'Source'!$A:$A,"114 - IL online",'Source'!$B:$B,$A619)</f>
        <v>0</v>
      </c>
      <c r="J619" s="8" t="n">
        <f aca="false">I619*$J$5</f>
        <v>0</v>
      </c>
      <c r="K619" s="8" t="n">
        <f aca="false">J619-H619</f>
        <v>-87.09</v>
      </c>
      <c r="L619" s="9" t="n">
        <f aca="false">IF(AND(H619=0,J619=0),0,IF(H619=0,"New",(J619-H619)/H619))</f>
        <v>-1</v>
      </c>
      <c r="M619" s="7" t="str">
        <f aca="false">IF(AND(OR(C619&lt;&gt;0,H619&lt;&gt;0),D619=0,I619=0),"DROP",IF(AND(OR(D619&lt;&gt;0,I619&lt;&gt;0),C619=0,H619=0),"NEW",""))</f>
        <v>DROP</v>
      </c>
    </row>
    <row r="620" customFormat="false" ht="15" hidden="false" customHeight="false" outlineLevel="0" collapsed="false">
      <c r="A620" s="7" t="s">
        <v>316</v>
      </c>
      <c r="B620" s="7" t="str">
        <f aca="false">IFERROR(INDEX('Source'!$C:$C,MATCH($A620,'Source'!$B:$B,0)),"")</f>
        <v>מגן קרסול שחור</v>
      </c>
      <c r="C620" s="8" t="n">
        <f aca="false">SUMIFS('Source'!$D:$D,'Source'!$A:$A,"114 - IL online",'Source'!$B:$B,$A620)</f>
        <v>6</v>
      </c>
      <c r="D620" s="8" t="n">
        <f aca="false">SUMIFS('Source'!$F:$F,'Source'!$A:$A,"114 - IL online",'Source'!$B:$B,$A620)</f>
        <v>7</v>
      </c>
      <c r="E620" s="8" t="n">
        <f aca="false">D620*$J$5</f>
        <v>8.84210526315789</v>
      </c>
      <c r="F620" s="8" t="n">
        <f aca="false">E620-C620</f>
        <v>2.84210526315789</v>
      </c>
      <c r="G620" s="9" t="n">
        <f aca="false">IF(AND(C620=0,E620=0),0,IF(C620=0,"New",(E620-C620)/C620))</f>
        <v>0.473684210526316</v>
      </c>
      <c r="H620" s="8" t="n">
        <f aca="false">SUMIFS('Source'!$E:$E,'Source'!$A:$A,"114 - IL online",'Source'!$B:$B,$A620)</f>
        <v>304.38</v>
      </c>
      <c r="I620" s="8" t="n">
        <f aca="false">SUMIFS('Source'!$G:$G,'Source'!$A:$A,"114 - IL online",'Source'!$B:$B,$A620)</f>
        <v>390.95</v>
      </c>
      <c r="J620" s="8" t="n">
        <f aca="false">I620*$J$5</f>
        <v>493.831578947368</v>
      </c>
      <c r="K620" s="8" t="n">
        <f aca="false">J620-H620</f>
        <v>189.451578947368</v>
      </c>
      <c r="L620" s="9" t="n">
        <f aca="false">IF(AND(H620=0,J620=0),0,IF(H620=0,"New",(J620-H620)/H620))</f>
        <v>0.622417960928341</v>
      </c>
      <c r="M620" s="7" t="str">
        <f aca="false">IF(AND(OR(C620&lt;&gt;0,H620&lt;&gt;0),D620=0,I620=0),"DROP",IF(AND(OR(D620&lt;&gt;0,I620&lt;&gt;0),C620=0,H620=0),"NEW",""))</f>
        <v/>
      </c>
    </row>
    <row r="621" customFormat="false" ht="15" hidden="false" customHeight="false" outlineLevel="0" collapsed="false">
      <c r="A621" s="7" t="s">
        <v>330</v>
      </c>
      <c r="B621" s="7" t="str">
        <f aca="false">IFERROR(INDEX('Source'!$C:$C,MATCH($A621,'Source'!$B:$B,0)),"")</f>
        <v>מגן ירך</v>
      </c>
      <c r="C621" s="8" t="n">
        <f aca="false">SUMIFS('Source'!$D:$D,'Source'!$A:$A,"114 - IL online",'Source'!$B:$B,$A621)</f>
        <v>7</v>
      </c>
      <c r="D621" s="8" t="n">
        <f aca="false">SUMIFS('Source'!$F:$F,'Source'!$A:$A,"114 - IL online",'Source'!$B:$B,$A621)</f>
        <v>5</v>
      </c>
      <c r="E621" s="8" t="n">
        <f aca="false">D621*$J$5</f>
        <v>6.31578947368421</v>
      </c>
      <c r="F621" s="8" t="n">
        <f aca="false">E621-C621</f>
        <v>-0.684210526315789</v>
      </c>
      <c r="G621" s="9" t="n">
        <f aca="false">IF(AND(C621=0,E621=0),0,IF(C621=0,"New",(E621-C621)/C621))</f>
        <v>-0.0977443609022556</v>
      </c>
      <c r="H621" s="8" t="n">
        <f aca="false">SUMIFS('Source'!$E:$E,'Source'!$A:$A,"114 - IL online",'Source'!$B:$B,$A621)</f>
        <v>396.99</v>
      </c>
      <c r="I621" s="8" t="n">
        <f aca="false">SUMIFS('Source'!$G:$G,'Source'!$A:$A,"114 - IL online",'Source'!$B:$B,$A621)</f>
        <v>311.01</v>
      </c>
      <c r="J621" s="8" t="n">
        <f aca="false">I621*$J$5</f>
        <v>392.854736842105</v>
      </c>
      <c r="K621" s="8" t="n">
        <f aca="false">J621-H621</f>
        <v>-4.13526315789477</v>
      </c>
      <c r="L621" s="9" t="n">
        <f aca="false">IF(AND(H621=0,J621=0),0,IF(H621=0,"New",(J621-H621)/H621))</f>
        <v>-0.0104165423761172</v>
      </c>
      <c r="M621" s="7" t="str">
        <f aca="false">IF(AND(OR(C621&lt;&gt;0,H621&lt;&gt;0),D621=0,I621=0),"DROP",IF(AND(OR(D621&lt;&gt;0,I621&lt;&gt;0),C621=0,H621=0),"NEW",""))</f>
        <v/>
      </c>
    </row>
    <row r="622" customFormat="false" ht="15" hidden="false" customHeight="false" outlineLevel="0" collapsed="false">
      <c r="A622" s="7" t="s">
        <v>492</v>
      </c>
      <c r="B622" s="7" t="str">
        <f aca="false">IFERROR(INDEX('Source'!$C:$C,MATCH($A622,'Source'!$B:$B,0)),"")</f>
        <v>מגן מרפק רגיל</v>
      </c>
      <c r="C622" s="8" t="n">
        <f aca="false">SUMIFS('Source'!$D:$D,'Source'!$A:$A,"114 - IL online",'Source'!$B:$B,$A622)</f>
        <v>1</v>
      </c>
      <c r="D622" s="8" t="n">
        <f aca="false">SUMIFS('Source'!$F:$F,'Source'!$A:$A,"114 - IL online",'Source'!$B:$B,$A622)</f>
        <v>0</v>
      </c>
      <c r="E622" s="8" t="n">
        <f aca="false">D622*$J$5</f>
        <v>0</v>
      </c>
      <c r="F622" s="8" t="n">
        <f aca="false">E622-C622</f>
        <v>-1</v>
      </c>
      <c r="G622" s="9" t="n">
        <f aca="false">IF(AND(C622=0,E622=0),0,IF(C622=0,"New",(E622-C622)/C622))</f>
        <v>-1</v>
      </c>
      <c r="H622" s="8" t="n">
        <f aca="false">SUMIFS('Source'!$E:$E,'Source'!$A:$A,"114 - IL online",'Source'!$B:$B,$A622)</f>
        <v>85.54</v>
      </c>
      <c r="I622" s="8" t="n">
        <f aca="false">SUMIFS('Source'!$G:$G,'Source'!$A:$A,"114 - IL online",'Source'!$B:$B,$A622)</f>
        <v>0</v>
      </c>
      <c r="J622" s="8" t="n">
        <f aca="false">I622*$J$5</f>
        <v>0</v>
      </c>
      <c r="K622" s="8" t="n">
        <f aca="false">J622-H622</f>
        <v>-85.54</v>
      </c>
      <c r="L622" s="9" t="n">
        <f aca="false">IF(AND(H622=0,J622=0),0,IF(H622=0,"New",(J622-H622)/H622))</f>
        <v>-1</v>
      </c>
      <c r="M622" s="7" t="str">
        <f aca="false">IF(AND(OR(C622&lt;&gt;0,H622&lt;&gt;0),D622=0,I622=0),"DROP",IF(AND(OR(D622&lt;&gt;0,I622&lt;&gt;0),C622=0,H622=0),"NEW",""))</f>
        <v>DROP</v>
      </c>
    </row>
    <row r="623" customFormat="false" ht="15" hidden="false" customHeight="false" outlineLevel="0" collapsed="false">
      <c r="A623" s="7" t="s">
        <v>815</v>
      </c>
      <c r="B623" s="7" t="str">
        <f aca="false">IFERROR(INDEX('Source'!$C:$C,MATCH($A623,'Source'!$B:$B,0)),"")</f>
        <v>קינזיולוגי טייפ</v>
      </c>
      <c r="C623" s="8" t="n">
        <f aca="false">SUMIFS('Source'!$D:$D,'Source'!$A:$A,"114 - IL online",'Source'!$B:$B,$A623)</f>
        <v>1</v>
      </c>
      <c r="D623" s="8" t="n">
        <f aca="false">SUMIFS('Source'!$F:$F,'Source'!$A:$A,"114 - IL online",'Source'!$B:$B,$A623)</f>
        <v>0</v>
      </c>
      <c r="E623" s="8" t="n">
        <f aca="false">D623*$J$5</f>
        <v>0</v>
      </c>
      <c r="F623" s="8" t="n">
        <f aca="false">E623-C623</f>
        <v>-1</v>
      </c>
      <c r="G623" s="9" t="n">
        <f aca="false">IF(AND(C623=0,E623=0),0,IF(C623=0,"New",(E623-C623)/C623))</f>
        <v>-1</v>
      </c>
      <c r="H623" s="8" t="n">
        <f aca="false">SUMIFS('Source'!$E:$E,'Source'!$A:$A,"114 - IL online",'Source'!$B:$B,$A623)</f>
        <v>85.51</v>
      </c>
      <c r="I623" s="8" t="n">
        <f aca="false">SUMIFS('Source'!$G:$G,'Source'!$A:$A,"114 - IL online",'Source'!$B:$B,$A623)</f>
        <v>0</v>
      </c>
      <c r="J623" s="8" t="n">
        <f aca="false">I623*$J$5</f>
        <v>0</v>
      </c>
      <c r="K623" s="8" t="n">
        <f aca="false">J623-H623</f>
        <v>-85.51</v>
      </c>
      <c r="L623" s="9" t="n">
        <f aca="false">IF(AND(H623=0,J623=0),0,IF(H623=0,"New",(J623-H623)/H623))</f>
        <v>-1</v>
      </c>
      <c r="M623" s="7" t="str">
        <f aca="false">IF(AND(OR(C623&lt;&gt;0,H623&lt;&gt;0),D623=0,I623=0),"DROP",IF(AND(OR(D623&lt;&gt;0,I623&lt;&gt;0),C623=0,H623=0),"NEW",""))</f>
        <v>DROP</v>
      </c>
    </row>
    <row r="624" customFormat="false" ht="15" hidden="false" customHeight="false" outlineLevel="0" collapsed="false">
      <c r="A624" s="7" t="s">
        <v>212</v>
      </c>
      <c r="B624" s="7" t="str">
        <f aca="false">IFERROR(INDEX('Source'!$C:$C,MATCH($A624,'Source'!$B:$B,0)),"")</f>
        <v>מגן מרפק</v>
      </c>
      <c r="C624" s="8" t="n">
        <f aca="false">SUMIFS('Source'!$D:$D,'Source'!$A:$A,"114 - IL online",'Source'!$B:$B,$A624)</f>
        <v>3</v>
      </c>
      <c r="D624" s="8" t="n">
        <f aca="false">SUMIFS('Source'!$F:$F,'Source'!$A:$A,"114 - IL online",'Source'!$B:$B,$A624)</f>
        <v>2</v>
      </c>
      <c r="E624" s="8" t="n">
        <f aca="false">D624*$J$5</f>
        <v>2.52631578947368</v>
      </c>
      <c r="F624" s="8" t="n">
        <f aca="false">E624-C624</f>
        <v>-0.473684210526316</v>
      </c>
      <c r="G624" s="9" t="n">
        <f aca="false">IF(AND(C624=0,E624=0),0,IF(C624=0,"New",(E624-C624)/C624))</f>
        <v>-0.157894736842105</v>
      </c>
      <c r="H624" s="8" t="n">
        <f aca="false">SUMIFS('Source'!$E:$E,'Source'!$A:$A,"114 - IL online",'Source'!$B:$B,$A624)</f>
        <v>165.85</v>
      </c>
      <c r="I624" s="8" t="n">
        <f aca="false">SUMIFS('Source'!$G:$G,'Source'!$A:$A,"114 - IL online",'Source'!$B:$B,$A624)</f>
        <v>81.19</v>
      </c>
      <c r="J624" s="8" t="n">
        <f aca="false">I624*$J$5</f>
        <v>102.555789473684</v>
      </c>
      <c r="K624" s="8" t="n">
        <f aca="false">J624-H624</f>
        <v>-63.2942105263158</v>
      </c>
      <c r="L624" s="9" t="n">
        <f aca="false">IF(AND(H624=0,J624=0),0,IF(H624=0,"New",(J624-H624)/H624))</f>
        <v>-0.381635276010345</v>
      </c>
      <c r="M624" s="7" t="str">
        <f aca="false">IF(AND(OR(C624&lt;&gt;0,H624&lt;&gt;0),D624=0,I624=0),"DROP",IF(AND(OR(D624&lt;&gt;0,I624&lt;&gt;0),C624=0,H624=0),"NEW",""))</f>
        <v/>
      </c>
    </row>
    <row r="625" customFormat="false" ht="15" hidden="false" customHeight="false" outlineLevel="0" collapsed="false">
      <c r="A625" s="7" t="s">
        <v>611</v>
      </c>
      <c r="B625" s="7" t="str">
        <f aca="false">IFERROR(INDEX('Source'!$C:$C,MATCH($A625,'Source'!$B:$B,0)),"")</f>
        <v>מגן קרסול+צמדן-לכו</v>
      </c>
      <c r="C625" s="8" t="n">
        <f aca="false">SUMIFS('Source'!$D:$D,'Source'!$A:$A,"114 - IL online",'Source'!$B:$B,$A625)</f>
        <v>2</v>
      </c>
      <c r="D625" s="8" t="n">
        <f aca="false">SUMIFS('Source'!$F:$F,'Source'!$A:$A,"114 - IL online",'Source'!$B:$B,$A625)</f>
        <v>1</v>
      </c>
      <c r="E625" s="8" t="n">
        <f aca="false">D625*$J$5</f>
        <v>1.26315789473684</v>
      </c>
      <c r="F625" s="8" t="n">
        <f aca="false">E625-C625</f>
        <v>-0.736842105263158</v>
      </c>
      <c r="G625" s="9" t="n">
        <f aca="false">IF(AND(C625=0,E625=0),0,IF(C625=0,"New",(E625-C625)/C625))</f>
        <v>-0.368421052631579</v>
      </c>
      <c r="H625" s="8" t="n">
        <f aca="false">SUMIFS('Source'!$E:$E,'Source'!$A:$A,"114 - IL online",'Source'!$B:$B,$A625)</f>
        <v>204.42</v>
      </c>
      <c r="I625" s="8" t="n">
        <f aca="false">SUMIFS('Source'!$G:$G,'Source'!$A:$A,"114 - IL online",'Source'!$B:$B,$A625)</f>
        <v>120.25</v>
      </c>
      <c r="J625" s="8" t="n">
        <f aca="false">I625*$J$5</f>
        <v>151.894736842105</v>
      </c>
      <c r="K625" s="8" t="n">
        <f aca="false">J625-H625</f>
        <v>-52.5252631578947</v>
      </c>
      <c r="L625" s="9" t="n">
        <f aca="false">IF(AND(H625=0,J625=0),0,IF(H625=0,"New",(J625-H625)/H625))</f>
        <v>-0.256947770070907</v>
      </c>
      <c r="M625" s="7" t="str">
        <f aca="false">IF(AND(OR(C625&lt;&gt;0,H625&lt;&gt;0),D625=0,I625=0),"DROP",IF(AND(OR(D625&lt;&gt;0,I625&lt;&gt;0),C625=0,H625=0),"NEW",""))</f>
        <v/>
      </c>
    </row>
    <row r="626" customFormat="false" ht="15" hidden="false" customHeight="false" outlineLevel="0" collapsed="false">
      <c r="A626" s="7" t="s">
        <v>351</v>
      </c>
      <c r="B626" s="7" t="str">
        <f aca="false">IFERROR(INDEX('Source'!$C:$C,MATCH($A626,'Source'!$B:$B,0)),"")</f>
        <v>חגורת גב עם חיזוק</v>
      </c>
      <c r="C626" s="8" t="n">
        <f aca="false">SUMIFS('Source'!$D:$D,'Source'!$A:$A,"114 - IL online",'Source'!$B:$B,$A626)</f>
        <v>5</v>
      </c>
      <c r="D626" s="8" t="n">
        <f aca="false">SUMIFS('Source'!$F:$F,'Source'!$A:$A,"114 - IL online",'Source'!$B:$B,$A626)</f>
        <v>8</v>
      </c>
      <c r="E626" s="8" t="n">
        <f aca="false">D626*$J$5</f>
        <v>10.1052631578947</v>
      </c>
      <c r="F626" s="8" t="n">
        <f aca="false">E626-C626</f>
        <v>5.10526315789474</v>
      </c>
      <c r="G626" s="9" t="n">
        <f aca="false">IF(AND(C626=0,E626=0),0,IF(C626=0,"New",(E626-C626)/C626))</f>
        <v>1.02105263157895</v>
      </c>
      <c r="H626" s="8" t="n">
        <f aca="false">SUMIFS('Source'!$E:$E,'Source'!$A:$A,"114 - IL online",'Source'!$B:$B,$A626)</f>
        <v>1368.28</v>
      </c>
      <c r="I626" s="8" t="n">
        <f aca="false">SUMIFS('Source'!$G:$G,'Source'!$A:$A,"114 - IL online",'Source'!$B:$B,$A626)</f>
        <v>1451</v>
      </c>
      <c r="J626" s="8" t="n">
        <f aca="false">I626*$J$5</f>
        <v>1832.84210526316</v>
      </c>
      <c r="K626" s="8" t="n">
        <f aca="false">J626-H626</f>
        <v>464.562105263158</v>
      </c>
      <c r="L626" s="9" t="n">
        <f aca="false">IF(AND(H626=0,J626=0),0,IF(H626=0,"New",(J626-H626)/H626))</f>
        <v>0.339522689261816</v>
      </c>
      <c r="M626" s="7" t="str">
        <f aca="false">IF(AND(OR(C626&lt;&gt;0,H626&lt;&gt;0),D626=0,I626=0),"DROP",IF(AND(OR(D626&lt;&gt;0,I626&lt;&gt;0),C626=0,H626=0),"NEW",""))</f>
        <v/>
      </c>
    </row>
    <row r="627" customFormat="false" ht="15" hidden="false" customHeight="false" outlineLevel="0" collapsed="false">
      <c r="A627" s="7" t="s">
        <v>573</v>
      </c>
      <c r="B627" s="7" t="str">
        <f aca="false">IFERROR(INDEX('Source'!$C:$C,MATCH($A627,'Source'!$B:$B,0)),"")</f>
        <v>מגן ברך רגיל</v>
      </c>
      <c r="C627" s="8" t="n">
        <f aca="false">SUMIFS('Source'!$D:$D,'Source'!$A:$A,"114 - IL online",'Source'!$B:$B,$A627)</f>
        <v>3</v>
      </c>
      <c r="D627" s="8" t="n">
        <f aca="false">SUMIFS('Source'!$F:$F,'Source'!$A:$A,"114 - IL online",'Source'!$B:$B,$A627)</f>
        <v>4</v>
      </c>
      <c r="E627" s="8" t="n">
        <f aca="false">D627*$J$5</f>
        <v>5.05263157894737</v>
      </c>
      <c r="F627" s="8" t="n">
        <f aca="false">E627-C627</f>
        <v>2.05263157894737</v>
      </c>
      <c r="G627" s="9" t="n">
        <f aca="false">IF(AND(C627=0,E627=0),0,IF(C627=0,"New",(E627-C627)/C627))</f>
        <v>0.684210526315789</v>
      </c>
      <c r="H627" s="8" t="n">
        <f aca="false">SUMIFS('Source'!$E:$E,'Source'!$A:$A,"114 - IL online",'Source'!$B:$B,$A627)</f>
        <v>140.97</v>
      </c>
      <c r="I627" s="8" t="n">
        <f aca="false">SUMIFS('Source'!$G:$G,'Source'!$A:$A,"114 - IL online",'Source'!$B:$B,$A627)</f>
        <v>223.4</v>
      </c>
      <c r="J627" s="8" t="n">
        <f aca="false">I627*$J$5</f>
        <v>282.189473684211</v>
      </c>
      <c r="K627" s="8" t="n">
        <f aca="false">J627-H627</f>
        <v>141.219473684211</v>
      </c>
      <c r="L627" s="9" t="n">
        <f aca="false">IF(AND(H627=0,J627=0),0,IF(H627=0,"New",(J627-H627)/H627))</f>
        <v>1.00176969343981</v>
      </c>
      <c r="M627" s="7" t="str">
        <f aca="false">IF(AND(OR(C627&lt;&gt;0,H627&lt;&gt;0),D627=0,I627=0),"DROP",IF(AND(OR(D627&lt;&gt;0,I627&lt;&gt;0),C627=0,H627=0),"NEW",""))</f>
        <v/>
      </c>
    </row>
    <row r="628" customFormat="false" ht="15" hidden="false" customHeight="false" outlineLevel="0" collapsed="false">
      <c r="A628" s="7" t="s">
        <v>1098</v>
      </c>
      <c r="B628" s="7" t="str">
        <f aca="false">IFERROR(INDEX('Source'!$C:$C,MATCH($A628,'Source'!$B:$B,0)),"")</f>
        <v>מגן מרפק אפור</v>
      </c>
      <c r="C628" s="8" t="n">
        <f aca="false">SUMIFS('Source'!$D:$D,'Source'!$A:$A,"114 - IL online",'Source'!$B:$B,$A628)</f>
        <v>3</v>
      </c>
      <c r="D628" s="8" t="n">
        <f aca="false">SUMIFS('Source'!$F:$F,'Source'!$A:$A,"114 - IL online",'Source'!$B:$B,$A628)</f>
        <v>6</v>
      </c>
      <c r="E628" s="8" t="n">
        <f aca="false">D628*$J$5</f>
        <v>7.57894736842105</v>
      </c>
      <c r="F628" s="8" t="n">
        <f aca="false">E628-C628</f>
        <v>4.57894736842105</v>
      </c>
      <c r="G628" s="9" t="n">
        <f aca="false">IF(AND(C628=0,E628=0),0,IF(C628=0,"New",(E628-C628)/C628))</f>
        <v>1.52631578947368</v>
      </c>
      <c r="H628" s="8" t="n">
        <f aca="false">SUMIFS('Source'!$E:$E,'Source'!$A:$A,"114 - IL online",'Source'!$B:$B,$A628)</f>
        <v>159.17</v>
      </c>
      <c r="I628" s="8" t="n">
        <f aca="false">SUMIFS('Source'!$G:$G,'Source'!$A:$A,"114 - IL online",'Source'!$B:$B,$A628)</f>
        <v>241.36</v>
      </c>
      <c r="J628" s="8" t="n">
        <f aca="false">I628*$J$5</f>
        <v>304.875789473684</v>
      </c>
      <c r="K628" s="8" t="n">
        <f aca="false">J628-H628</f>
        <v>145.705789473684</v>
      </c>
      <c r="L628" s="9" t="n">
        <f aca="false">IF(AND(H628=0,J628=0),0,IF(H628=0,"New",(J628-H628)/H628))</f>
        <v>0.915409872926332</v>
      </c>
      <c r="M628" s="7" t="str">
        <f aca="false">IF(AND(OR(C628&lt;&gt;0,H628&lt;&gt;0),D628=0,I628=0),"DROP",IF(AND(OR(D628&lt;&gt;0,I628&lt;&gt;0),C628=0,H628=0),"NEW",""))</f>
        <v/>
      </c>
    </row>
    <row r="629" customFormat="false" ht="15" hidden="false" customHeight="false" outlineLevel="0" collapsed="false">
      <c r="A629" s="7" t="s">
        <v>1099</v>
      </c>
      <c r="B629" s="7" t="str">
        <f aca="false">IFERROR(INDEX('Source'!$C:$C,MATCH($A629,'Source'!$B:$B,0)),"")</f>
        <v>צווארון ספוג</v>
      </c>
      <c r="C629" s="8" t="n">
        <f aca="false">SUMIFS('Source'!$D:$D,'Source'!$A:$A,"114 - IL online",'Source'!$B:$B,$A629)</f>
        <v>0</v>
      </c>
      <c r="D629" s="8" t="n">
        <f aca="false">SUMIFS('Source'!$F:$F,'Source'!$A:$A,"114 - IL online",'Source'!$B:$B,$A629)</f>
        <v>1</v>
      </c>
      <c r="E629" s="8" t="n">
        <f aca="false">D629*$J$5</f>
        <v>1.26315789473684</v>
      </c>
      <c r="F629" s="8" t="n">
        <f aca="false">E629-C629</f>
        <v>1.26315789473684</v>
      </c>
      <c r="G629" s="9" t="str">
        <f aca="false">IF(AND(C629=0,E629=0),0,IF(C629=0,"New",(E629-C629)/C629))</f>
        <v>New</v>
      </c>
      <c r="H629" s="8" t="n">
        <f aca="false">SUMIFS('Source'!$E:$E,'Source'!$A:$A,"114 - IL online",'Source'!$B:$B,$A629)</f>
        <v>0</v>
      </c>
      <c r="I629" s="8" t="n">
        <f aca="false">SUMIFS('Source'!$G:$G,'Source'!$A:$A,"114 - IL online",'Source'!$B:$B,$A629)</f>
        <v>80.77</v>
      </c>
      <c r="J629" s="8" t="n">
        <f aca="false">I629*$J$5</f>
        <v>102.025263157895</v>
      </c>
      <c r="K629" s="8" t="n">
        <f aca="false">J629-H629</f>
        <v>102.025263157895</v>
      </c>
      <c r="L629" s="9" t="str">
        <f aca="false">IF(AND(H629=0,J629=0),0,IF(H629=0,"New",(J629-H629)/H629))</f>
        <v>New</v>
      </c>
      <c r="M629" s="7" t="str">
        <f aca="false">IF(AND(OR(C629&lt;&gt;0,H629&lt;&gt;0),D629=0,I629=0),"DROP",IF(AND(OR(D629&lt;&gt;0,I629&lt;&gt;0),C629=0,H629=0),"NEW",""))</f>
        <v>NEW</v>
      </c>
    </row>
    <row r="630" customFormat="false" ht="15" hidden="false" customHeight="false" outlineLevel="0" collapsed="false">
      <c r="A630" s="7" t="s">
        <v>565</v>
      </c>
      <c r="B630" s="7" t="str">
        <f aca="false">IFERROR(INDEX('Source'!$C:$C,MATCH($A630,'Source'!$B:$B,0)),"")</f>
        <v>צוארון ספוגי</v>
      </c>
      <c r="C630" s="8" t="n">
        <f aca="false">SUMIFS('Source'!$D:$D,'Source'!$A:$A,"114 - IL online",'Source'!$B:$B,$A630)</f>
        <v>1</v>
      </c>
      <c r="D630" s="8" t="n">
        <f aca="false">SUMIFS('Source'!$F:$F,'Source'!$A:$A,"114 - IL online",'Source'!$B:$B,$A630)</f>
        <v>2</v>
      </c>
      <c r="E630" s="8" t="n">
        <f aca="false">D630*$J$5</f>
        <v>2.52631578947368</v>
      </c>
      <c r="F630" s="8" t="n">
        <f aca="false">E630-C630</f>
        <v>1.52631578947368</v>
      </c>
      <c r="G630" s="9" t="n">
        <f aca="false">IF(AND(C630=0,E630=0),0,IF(C630=0,"New",(E630-C630)/C630))</f>
        <v>1.52631578947368</v>
      </c>
      <c r="H630" s="8" t="n">
        <f aca="false">SUMIFS('Source'!$E:$E,'Source'!$A:$A,"114 - IL online",'Source'!$B:$B,$A630)</f>
        <v>89.75</v>
      </c>
      <c r="I630" s="8" t="n">
        <f aca="false">SUMIFS('Source'!$G:$G,'Source'!$A:$A,"114 - IL online",'Source'!$B:$B,$A630)</f>
        <v>170.52</v>
      </c>
      <c r="J630" s="8" t="n">
        <f aca="false">I630*$J$5</f>
        <v>215.393684210526</v>
      </c>
      <c r="K630" s="8" t="n">
        <f aca="false">J630-H630</f>
        <v>125.643684210526</v>
      </c>
      <c r="L630" s="9" t="n">
        <f aca="false">IF(AND(H630=0,J630=0),0,IF(H630=0,"New",(J630-H630)/H630))</f>
        <v>1.39992962908664</v>
      </c>
      <c r="M630" s="7" t="str">
        <f aca="false">IF(AND(OR(C630&lt;&gt;0,H630&lt;&gt;0),D630=0,I630=0),"DROP",IF(AND(OR(D630&lt;&gt;0,I630&lt;&gt;0),C630=0,H630=0),"NEW",""))</f>
        <v/>
      </c>
    </row>
    <row r="631" customFormat="false" ht="15" hidden="false" customHeight="false" outlineLevel="0" collapsed="false">
      <c r="A631" s="7" t="s">
        <v>315</v>
      </c>
      <c r="B631" s="7" t="str">
        <f aca="false">IFERROR(INDEX('Source'!$C:$C,MATCH($A631,'Source'!$B:$B,0)),"")</f>
        <v>חבק יד מתכוון</v>
      </c>
      <c r="C631" s="8" t="n">
        <f aca="false">SUMIFS('Source'!$D:$D,'Source'!$A:$A,"114 - IL online",'Source'!$B:$B,$A631)</f>
        <v>2</v>
      </c>
      <c r="D631" s="8" t="n">
        <f aca="false">SUMIFS('Source'!$F:$F,'Source'!$A:$A,"114 - IL online",'Source'!$B:$B,$A631)</f>
        <v>1</v>
      </c>
      <c r="E631" s="8" t="n">
        <f aca="false">D631*$J$5</f>
        <v>1.26315789473684</v>
      </c>
      <c r="F631" s="8" t="n">
        <f aca="false">E631-C631</f>
        <v>-0.736842105263158</v>
      </c>
      <c r="G631" s="9" t="n">
        <f aca="false">IF(AND(C631=0,E631=0),0,IF(C631=0,"New",(E631-C631)/C631))</f>
        <v>-0.368421052631579</v>
      </c>
      <c r="H631" s="8" t="n">
        <f aca="false">SUMIFS('Source'!$E:$E,'Source'!$A:$A,"114 - IL online",'Source'!$B:$B,$A631)</f>
        <v>138.54</v>
      </c>
      <c r="I631" s="8" t="n">
        <f aca="false">SUMIFS('Source'!$G:$G,'Source'!$A:$A,"114 - IL online",'Source'!$B:$B,$A631)</f>
        <v>57.9</v>
      </c>
      <c r="J631" s="8" t="n">
        <f aca="false">I631*$J$5</f>
        <v>73.1368421052632</v>
      </c>
      <c r="K631" s="8" t="n">
        <f aca="false">J631-H631</f>
        <v>-65.4031578947369</v>
      </c>
      <c r="L631" s="9" t="n">
        <f aca="false">IF(AND(H631=0,J631=0),0,IF(H631=0,"New",(J631-H631)/H631))</f>
        <v>-0.472088623464248</v>
      </c>
      <c r="M631" s="7" t="str">
        <f aca="false">IF(AND(OR(C631&lt;&gt;0,H631&lt;&gt;0),D631=0,I631=0),"DROP",IF(AND(OR(D631&lt;&gt;0,I631&lt;&gt;0),C631=0,H631=0),"NEW",""))</f>
        <v/>
      </c>
    </row>
    <row r="632" customFormat="false" ht="15" hidden="false" customHeight="false" outlineLevel="0" collapsed="false">
      <c r="A632" s="7" t="s">
        <v>1100</v>
      </c>
      <c r="B632" s="7" t="str">
        <f aca="false">IFERROR(INDEX('Source'!$C:$C,MATCH($A632,'Source'!$B:$B,0)),"")</f>
        <v>מגן מרפק אפור</v>
      </c>
      <c r="C632" s="8" t="n">
        <f aca="false">SUMIFS('Source'!$D:$D,'Source'!$A:$A,"114 - IL online",'Source'!$B:$B,$A632)</f>
        <v>1</v>
      </c>
      <c r="D632" s="8" t="n">
        <f aca="false">SUMIFS('Source'!$F:$F,'Source'!$A:$A,"114 - IL online",'Source'!$B:$B,$A632)</f>
        <v>4</v>
      </c>
      <c r="E632" s="8" t="n">
        <f aca="false">D632*$J$5</f>
        <v>5.05263157894737</v>
      </c>
      <c r="F632" s="8" t="n">
        <f aca="false">E632-C632</f>
        <v>4.05263157894737</v>
      </c>
      <c r="G632" s="9" t="n">
        <f aca="false">IF(AND(C632=0,E632=0),0,IF(C632=0,"New",(E632-C632)/C632))</f>
        <v>4.05263157894737</v>
      </c>
      <c r="H632" s="8" t="n">
        <f aca="false">SUMIFS('Source'!$E:$E,'Source'!$A:$A,"114 - IL online",'Source'!$B:$B,$A632)</f>
        <v>47.47</v>
      </c>
      <c r="I632" s="8" t="n">
        <f aca="false">SUMIFS('Source'!$G:$G,'Source'!$A:$A,"114 - IL online",'Source'!$B:$B,$A632)</f>
        <v>126.27</v>
      </c>
      <c r="J632" s="8" t="n">
        <f aca="false">I632*$J$5</f>
        <v>159.498947368421</v>
      </c>
      <c r="K632" s="8" t="n">
        <f aca="false">J632-H632</f>
        <v>112.028947368421</v>
      </c>
      <c r="L632" s="9" t="n">
        <f aca="false">IF(AND(H632=0,J632=0),0,IF(H632=0,"New",(J632-H632)/H632))</f>
        <v>2.35999467807923</v>
      </c>
      <c r="M632" s="7" t="str">
        <f aca="false">IF(AND(OR(C632&lt;&gt;0,H632&lt;&gt;0),D632=0,I632=0),"DROP",IF(AND(OR(D632&lt;&gt;0,I632&lt;&gt;0),C632=0,H632=0),"NEW",""))</f>
        <v/>
      </c>
    </row>
    <row r="633" customFormat="false" ht="15" hidden="false" customHeight="false" outlineLevel="0" collapsed="false">
      <c r="A633" s="7" t="s">
        <v>266</v>
      </c>
      <c r="B633" s="7" t="str">
        <f aca="false">IFERROR(INDEX('Source'!$C:$C,MATCH($A633,'Source'!$B:$B,0)),"")</f>
        <v>מגן ברך רגיל</v>
      </c>
      <c r="C633" s="8" t="n">
        <f aca="false">SUMIFS('Source'!$D:$D,'Source'!$A:$A,"114 - IL online",'Source'!$B:$B,$A633)</f>
        <v>8</v>
      </c>
      <c r="D633" s="8" t="n">
        <f aca="false">SUMIFS('Source'!$F:$F,'Source'!$A:$A,"114 - IL online",'Source'!$B:$B,$A633)</f>
        <v>8</v>
      </c>
      <c r="E633" s="8" t="n">
        <f aca="false">D633*$J$5</f>
        <v>10.1052631578947</v>
      </c>
      <c r="F633" s="8" t="n">
        <f aca="false">E633-C633</f>
        <v>2.10526315789474</v>
      </c>
      <c r="G633" s="9" t="n">
        <f aca="false">IF(AND(C633=0,E633=0),0,IF(C633=0,"New",(E633-C633)/C633))</f>
        <v>0.263157894736842</v>
      </c>
      <c r="H633" s="8" t="n">
        <f aca="false">SUMIFS('Source'!$E:$E,'Source'!$A:$A,"114 - IL online",'Source'!$B:$B,$A633)</f>
        <v>1446.32</v>
      </c>
      <c r="I633" s="8" t="n">
        <f aca="false">SUMIFS('Source'!$G:$G,'Source'!$A:$A,"114 - IL online",'Source'!$B:$B,$A633)</f>
        <v>1524.73</v>
      </c>
      <c r="J633" s="8" t="n">
        <f aca="false">I633*$J$5</f>
        <v>1925.97473684211</v>
      </c>
      <c r="K633" s="8" t="n">
        <f aca="false">J633-H633</f>
        <v>479.654736842105</v>
      </c>
      <c r="L633" s="9" t="n">
        <f aca="false">IF(AND(H633=0,J633=0),0,IF(H633=0,"New",(J633-H633)/H633))</f>
        <v>0.331638044721849</v>
      </c>
      <c r="M633" s="7" t="str">
        <f aca="false">IF(AND(OR(C633&lt;&gt;0,H633&lt;&gt;0),D633=0,I633=0),"DROP",IF(AND(OR(D633&lt;&gt;0,I633&lt;&gt;0),C633=0,H633=0),"NEW",""))</f>
        <v/>
      </c>
    </row>
    <row r="634" customFormat="false" ht="15" hidden="false" customHeight="false" outlineLevel="0" collapsed="false">
      <c r="A634" s="7" t="s">
        <v>258</v>
      </c>
      <c r="B634" s="7" t="str">
        <f aca="false">IFERROR(INDEX('Source'!$C:$C,MATCH($A634,'Source'!$B:$B,0)),"")</f>
        <v>חגורת בטן</v>
      </c>
      <c r="C634" s="8" t="n">
        <f aca="false">SUMIFS('Source'!$D:$D,'Source'!$A:$A,"114 - IL online",'Source'!$B:$B,$A634)</f>
        <v>9</v>
      </c>
      <c r="D634" s="8" t="n">
        <f aca="false">SUMIFS('Source'!$F:$F,'Source'!$A:$A,"114 - IL online",'Source'!$B:$B,$A634)</f>
        <v>10</v>
      </c>
      <c r="E634" s="8" t="n">
        <f aca="false">D634*$J$5</f>
        <v>12.6315789473684</v>
      </c>
      <c r="F634" s="8" t="n">
        <f aca="false">E634-C634</f>
        <v>3.63157894736842</v>
      </c>
      <c r="G634" s="9" t="n">
        <f aca="false">IF(AND(C634=0,E634=0),0,IF(C634=0,"New",(E634-C634)/C634))</f>
        <v>0.403508771929825</v>
      </c>
      <c r="H634" s="8" t="n">
        <f aca="false">SUMIFS('Source'!$E:$E,'Source'!$A:$A,"114 - IL online",'Source'!$B:$B,$A634)</f>
        <v>1832.38</v>
      </c>
      <c r="I634" s="8" t="n">
        <f aca="false">SUMIFS('Source'!$G:$G,'Source'!$A:$A,"114 - IL online",'Source'!$B:$B,$A634)</f>
        <v>1909.33</v>
      </c>
      <c r="J634" s="8" t="n">
        <f aca="false">I634*$J$5</f>
        <v>2411.7852631579</v>
      </c>
      <c r="K634" s="8" t="n">
        <f aca="false">J634-H634</f>
        <v>579.405263157895</v>
      </c>
      <c r="L634" s="9" t="n">
        <f aca="false">IF(AND(H634=0,J634=0),0,IF(H634=0,"New",(J634-H634)/H634))</f>
        <v>0.316203660353145</v>
      </c>
      <c r="M634" s="7" t="str">
        <f aca="false">IF(AND(OR(C634&lt;&gt;0,H634&lt;&gt;0),D634=0,I634=0),"DROP",IF(AND(OR(D634&lt;&gt;0,I634&lt;&gt;0),C634=0,H634=0),"NEW",""))</f>
        <v/>
      </c>
    </row>
    <row r="635" customFormat="false" ht="15" hidden="false" customHeight="false" outlineLevel="0" collapsed="false">
      <c r="A635" s="7" t="s">
        <v>168</v>
      </c>
      <c r="B635" s="7" t="str">
        <f aca="false">IFERROR(INDEX('Source'!$C:$C,MATCH($A635,'Source'!$B:$B,0)),"")</f>
        <v>בליסטר פלסטר</v>
      </c>
      <c r="C635" s="8" t="n">
        <f aca="false">SUMIFS('Source'!$D:$D,'Source'!$A:$A,"114 - IL online",'Source'!$B:$B,$A635)</f>
        <v>28</v>
      </c>
      <c r="D635" s="8" t="n">
        <f aca="false">SUMIFS('Source'!$F:$F,'Source'!$A:$A,"114 - IL online",'Source'!$B:$B,$A635)</f>
        <v>28</v>
      </c>
      <c r="E635" s="8" t="n">
        <f aca="false">D635*$J$5</f>
        <v>35.3684210526316</v>
      </c>
      <c r="F635" s="8" t="n">
        <f aca="false">E635-C635</f>
        <v>7.36842105263158</v>
      </c>
      <c r="G635" s="9" t="n">
        <f aca="false">IF(AND(C635=0,E635=0),0,IF(C635=0,"New",(E635-C635)/C635))</f>
        <v>0.263157894736842</v>
      </c>
      <c r="H635" s="8" t="n">
        <f aca="false">SUMIFS('Source'!$E:$E,'Source'!$A:$A,"114 - IL online",'Source'!$B:$B,$A635)</f>
        <v>898.41</v>
      </c>
      <c r="I635" s="8" t="n">
        <f aca="false">SUMIFS('Source'!$G:$G,'Source'!$A:$A,"114 - IL online",'Source'!$B:$B,$A635)</f>
        <v>974.74</v>
      </c>
      <c r="J635" s="8" t="n">
        <f aca="false">I635*$J$5</f>
        <v>1231.25052631579</v>
      </c>
      <c r="K635" s="8" t="n">
        <f aca="false">J635-H635</f>
        <v>332.840526315789</v>
      </c>
      <c r="L635" s="9" t="n">
        <f aca="false">IF(AND(H635=0,J635=0),0,IF(H635=0,"New",(J635-H635)/H635))</f>
        <v>0.370477316944145</v>
      </c>
      <c r="M635" s="7" t="str">
        <f aca="false">IF(AND(OR(C635&lt;&gt;0,H635&lt;&gt;0),D635=0,I635=0),"DROP",IF(AND(OR(D635&lt;&gt;0,I635&lt;&gt;0),C635=0,H635=0),"NEW",""))</f>
        <v/>
      </c>
    </row>
    <row r="636" customFormat="false" ht="15" hidden="false" customHeight="false" outlineLevel="0" collapsed="false">
      <c r="A636" s="7" t="s">
        <v>478</v>
      </c>
      <c r="B636" s="7" t="str">
        <f aca="false">IFERROR(INDEX('Source'!$C:$C,MATCH($A636,'Source'!$B:$B,0)),"")</f>
        <v>מגן קרסול סגור</v>
      </c>
      <c r="C636" s="8" t="n">
        <f aca="false">SUMIFS('Source'!$D:$D,'Source'!$A:$A,"114 - IL online",'Source'!$B:$B,$A636)</f>
        <v>0</v>
      </c>
      <c r="D636" s="8" t="n">
        <f aca="false">SUMIFS('Source'!$F:$F,'Source'!$A:$A,"114 - IL online",'Source'!$B:$B,$A636)</f>
        <v>1</v>
      </c>
      <c r="E636" s="8" t="n">
        <f aca="false">D636*$J$5</f>
        <v>1.26315789473684</v>
      </c>
      <c r="F636" s="8" t="n">
        <f aca="false">E636-C636</f>
        <v>1.26315789473684</v>
      </c>
      <c r="G636" s="9" t="str">
        <f aca="false">IF(AND(C636=0,E636=0),0,IF(C636=0,"New",(E636-C636)/C636))</f>
        <v>New</v>
      </c>
      <c r="H636" s="8" t="n">
        <f aca="false">SUMIFS('Source'!$E:$E,'Source'!$A:$A,"114 - IL online",'Source'!$B:$B,$A636)</f>
        <v>0</v>
      </c>
      <c r="I636" s="8" t="n">
        <f aca="false">SUMIFS('Source'!$G:$G,'Source'!$A:$A,"114 - IL online",'Source'!$B:$B,$A636)</f>
        <v>76.2</v>
      </c>
      <c r="J636" s="8" t="n">
        <f aca="false">I636*$J$5</f>
        <v>96.2526315789474</v>
      </c>
      <c r="K636" s="8" t="n">
        <f aca="false">J636-H636</f>
        <v>96.2526315789474</v>
      </c>
      <c r="L636" s="9" t="str">
        <f aca="false">IF(AND(H636=0,J636=0),0,IF(H636=0,"New",(J636-H636)/H636))</f>
        <v>New</v>
      </c>
      <c r="M636" s="7" t="str">
        <f aca="false">IF(AND(OR(C636&lt;&gt;0,H636&lt;&gt;0),D636=0,I636=0),"DROP",IF(AND(OR(D636&lt;&gt;0,I636&lt;&gt;0),C636=0,H636=0),"NEW",""))</f>
        <v>NEW</v>
      </c>
    </row>
    <row r="637" customFormat="false" ht="15" hidden="false" customHeight="false" outlineLevel="0" collapsed="false">
      <c r="A637" s="7" t="s">
        <v>566</v>
      </c>
      <c r="B637" s="7" t="str">
        <f aca="false">IFERROR(INDEX('Source'!$C:$C,MATCH($A637,'Source'!$B:$B,0)),"")</f>
        <v>מגן מרפק</v>
      </c>
      <c r="C637" s="8" t="n">
        <f aca="false">SUMIFS('Source'!$D:$D,'Source'!$A:$A,"114 - IL online",'Source'!$B:$B,$A637)</f>
        <v>0</v>
      </c>
      <c r="D637" s="8" t="n">
        <f aca="false">SUMIFS('Source'!$F:$F,'Source'!$A:$A,"114 - IL online",'Source'!$B:$B,$A637)</f>
        <v>3</v>
      </c>
      <c r="E637" s="8" t="n">
        <f aca="false">D637*$J$5</f>
        <v>3.78947368421053</v>
      </c>
      <c r="F637" s="8" t="n">
        <f aca="false">E637-C637</f>
        <v>3.78947368421053</v>
      </c>
      <c r="G637" s="9" t="str">
        <f aca="false">IF(AND(C637=0,E637=0),0,IF(C637=0,"New",(E637-C637)/C637))</f>
        <v>New</v>
      </c>
      <c r="H637" s="8" t="n">
        <f aca="false">SUMIFS('Source'!$E:$E,'Source'!$A:$A,"114 - IL online",'Source'!$B:$B,$A637)</f>
        <v>0</v>
      </c>
      <c r="I637" s="8" t="n">
        <f aca="false">SUMIFS('Source'!$G:$G,'Source'!$A:$A,"114 - IL online",'Source'!$B:$B,$A637)</f>
        <v>76.14</v>
      </c>
      <c r="J637" s="8" t="n">
        <f aca="false">I637*$J$5</f>
        <v>96.1768421052632</v>
      </c>
      <c r="K637" s="8" t="n">
        <f aca="false">J637-H637</f>
        <v>96.1768421052632</v>
      </c>
      <c r="L637" s="9" t="str">
        <f aca="false">IF(AND(H637=0,J637=0),0,IF(H637=0,"New",(J637-H637)/H637))</f>
        <v>New</v>
      </c>
      <c r="M637" s="7" t="str">
        <f aca="false">IF(AND(OR(C637&lt;&gt;0,H637&lt;&gt;0),D637=0,I637=0),"DROP",IF(AND(OR(D637&lt;&gt;0,I637&lt;&gt;0),C637=0,H637=0),"NEW",""))</f>
        <v>NEW</v>
      </c>
    </row>
    <row r="638" customFormat="false" ht="15" hidden="false" customHeight="false" outlineLevel="0" collapsed="false">
      <c r="A638" s="7" t="s">
        <v>569</v>
      </c>
      <c r="B638" s="7" t="str">
        <f aca="false">IFERROR(INDEX('Source'!$C:$C,MATCH($A638,'Source'!$B:$B,0)),"")</f>
        <v>URIEL STRAP4U PINK S-M</v>
      </c>
      <c r="C638" s="8" t="n">
        <f aca="false">SUMIFS('Source'!$D:$D,'Source'!$A:$A,"114 - IL online",'Source'!$B:$B,$A638)</f>
        <v>4</v>
      </c>
      <c r="D638" s="8" t="n">
        <f aca="false">SUMIFS('Source'!$F:$F,'Source'!$A:$A,"114 - IL online",'Source'!$B:$B,$A638)</f>
        <v>6</v>
      </c>
      <c r="E638" s="8" t="n">
        <f aca="false">D638*$J$5</f>
        <v>7.57894736842105</v>
      </c>
      <c r="F638" s="8" t="n">
        <f aca="false">E638-C638</f>
        <v>3.57894736842105</v>
      </c>
      <c r="G638" s="9" t="n">
        <f aca="false">IF(AND(C638=0,E638=0),0,IF(C638=0,"New",(E638-C638)/C638))</f>
        <v>0.894736842105263</v>
      </c>
      <c r="H638" s="8" t="n">
        <f aca="false">SUMIFS('Source'!$E:$E,'Source'!$A:$A,"114 - IL online",'Source'!$B:$B,$A638)</f>
        <v>133.44</v>
      </c>
      <c r="I638" s="8" t="n">
        <f aca="false">SUMIFS('Source'!$G:$G,'Source'!$A:$A,"114 - IL online",'Source'!$B:$B,$A638)</f>
        <v>207.96</v>
      </c>
      <c r="J638" s="8" t="n">
        <f aca="false">I638*$J$5</f>
        <v>262.686315789474</v>
      </c>
      <c r="K638" s="8" t="n">
        <f aca="false">J638-H638</f>
        <v>129.246315789474</v>
      </c>
      <c r="L638" s="9" t="n">
        <f aca="false">IF(AND(H638=0,J638=0),0,IF(H638=0,"New",(J638-H638)/H638))</f>
        <v>0.968572510412722</v>
      </c>
      <c r="M638" s="7" t="str">
        <f aca="false">IF(AND(OR(C638&lt;&gt;0,H638&lt;&gt;0),D638=0,I638=0),"DROP",IF(AND(OR(D638&lt;&gt;0,I638&lt;&gt;0),C638=0,H638=0),"NEW",""))</f>
        <v/>
      </c>
    </row>
    <row r="639" customFormat="false" ht="15" hidden="false" customHeight="false" outlineLevel="0" collapsed="false">
      <c r="A639" s="7" t="s">
        <v>165</v>
      </c>
      <c r="B639" s="7" t="str">
        <f aca="false">IFERROR(INDEX('Source'!$C:$C,MATCH($A639,'Source'!$B:$B,0)),"")</f>
        <v>מגן ברך ארוך בז'</v>
      </c>
      <c r="C639" s="8" t="n">
        <f aca="false">SUMIFS('Source'!$D:$D,'Source'!$A:$A,"114 - IL online",'Source'!$B:$B,$A639)</f>
        <v>2</v>
      </c>
      <c r="D639" s="8" t="n">
        <f aca="false">SUMIFS('Source'!$F:$F,'Source'!$A:$A,"114 - IL online",'Source'!$B:$B,$A639)</f>
        <v>1</v>
      </c>
      <c r="E639" s="8" t="n">
        <f aca="false">D639*$J$5</f>
        <v>1.26315789473684</v>
      </c>
      <c r="F639" s="8" t="n">
        <f aca="false">E639-C639</f>
        <v>-0.736842105263158</v>
      </c>
      <c r="G639" s="9" t="n">
        <f aca="false">IF(AND(C639=0,E639=0),0,IF(C639=0,"New",(E639-C639)/C639))</f>
        <v>-0.368421052631579</v>
      </c>
      <c r="H639" s="8" t="n">
        <f aca="false">SUMIFS('Source'!$E:$E,'Source'!$A:$A,"114 - IL online",'Source'!$B:$B,$A639)</f>
        <v>135.42</v>
      </c>
      <c r="I639" s="8" t="n">
        <f aca="false">SUMIFS('Source'!$G:$G,'Source'!$A:$A,"114 - IL online",'Source'!$B:$B,$A639)</f>
        <v>60.94</v>
      </c>
      <c r="J639" s="8" t="n">
        <f aca="false">I639*$J$5</f>
        <v>76.9768421052632</v>
      </c>
      <c r="K639" s="8" t="n">
        <f aca="false">J639-H639</f>
        <v>-58.4431578947368</v>
      </c>
      <c r="L639" s="9" t="n">
        <f aca="false">IF(AND(H639=0,J639=0),0,IF(H639=0,"New",(J639-H639)/H639))</f>
        <v>-0.431569619662804</v>
      </c>
      <c r="M639" s="7" t="str">
        <f aca="false">IF(AND(OR(C639&lt;&gt;0,H639&lt;&gt;0),D639=0,I639=0),"DROP",IF(AND(OR(D639&lt;&gt;0,I639&lt;&gt;0),C639=0,H639=0),"NEW",""))</f>
        <v/>
      </c>
    </row>
    <row r="640" customFormat="false" ht="15" hidden="false" customHeight="false" outlineLevel="0" collapsed="false">
      <c r="A640" s="7" t="s">
        <v>370</v>
      </c>
      <c r="B640" s="7" t="str">
        <f aca="false">IFERROR(INDEX('Source'!$C:$C,MATCH($A640,'Source'!$B:$B,0)),"")</f>
        <v>כפפת לחץ</v>
      </c>
      <c r="C640" s="8" t="n">
        <f aca="false">SUMIFS('Source'!$D:$D,'Source'!$A:$A,"114 - IL online",'Source'!$B:$B,$A640)</f>
        <v>8</v>
      </c>
      <c r="D640" s="8" t="n">
        <f aca="false">SUMIFS('Source'!$F:$F,'Source'!$A:$A,"114 - IL online",'Source'!$B:$B,$A640)</f>
        <v>9</v>
      </c>
      <c r="E640" s="8" t="n">
        <f aca="false">D640*$J$5</f>
        <v>11.3684210526316</v>
      </c>
      <c r="F640" s="8" t="n">
        <f aca="false">E640-C640</f>
        <v>3.36842105263158</v>
      </c>
      <c r="G640" s="9" t="n">
        <f aca="false">IF(AND(C640=0,E640=0),0,IF(C640=0,"New",(E640-C640)/C640))</f>
        <v>0.421052631578947</v>
      </c>
      <c r="H640" s="8" t="n">
        <f aca="false">SUMIFS('Source'!$E:$E,'Source'!$A:$A,"114 - IL online",'Source'!$B:$B,$A640)</f>
        <v>507.82</v>
      </c>
      <c r="I640" s="8" t="n">
        <f aca="false">SUMIFS('Source'!$G:$G,'Source'!$A:$A,"114 - IL online",'Source'!$B:$B,$A640)</f>
        <v>580.62</v>
      </c>
      <c r="J640" s="8" t="n">
        <f aca="false">I640*$J$5</f>
        <v>733.414736842105</v>
      </c>
      <c r="K640" s="8" t="n">
        <f aca="false">J640-H640</f>
        <v>225.594736842105</v>
      </c>
      <c r="L640" s="9" t="n">
        <f aca="false">IF(AND(H640=0,J640=0),0,IF(H640=0,"New",(J640-H640)/H640))</f>
        <v>0.444241536060228</v>
      </c>
      <c r="M640" s="7" t="str">
        <f aca="false">IF(AND(OR(C640&lt;&gt;0,H640&lt;&gt;0),D640=0,I640=0),"DROP",IF(AND(OR(D640&lt;&gt;0,I640&lt;&gt;0),C640=0,H640=0),"NEW",""))</f>
        <v/>
      </c>
    </row>
    <row r="641" customFormat="false" ht="15" hidden="false" customHeight="false" outlineLevel="0" collapsed="false">
      <c r="A641" s="7" t="s">
        <v>762</v>
      </c>
      <c r="B641" s="7" t="str">
        <f aca="false">IFERROR(INDEX('Source'!$C:$C,MATCH($A641,'Source'!$B:$B,0)),"")</f>
        <v>קינזיולוגי טייפ</v>
      </c>
      <c r="C641" s="8" t="n">
        <f aca="false">SUMIFS('Source'!$D:$D,'Source'!$A:$A,"114 - IL online",'Source'!$B:$B,$A641)</f>
        <v>0</v>
      </c>
      <c r="D641" s="8" t="n">
        <f aca="false">SUMIFS('Source'!$F:$F,'Source'!$A:$A,"114 - IL online",'Source'!$B:$B,$A641)</f>
        <v>1</v>
      </c>
      <c r="E641" s="8" t="n">
        <f aca="false">D641*$J$5</f>
        <v>1.26315789473684</v>
      </c>
      <c r="F641" s="8" t="n">
        <f aca="false">E641-C641</f>
        <v>1.26315789473684</v>
      </c>
      <c r="G641" s="9" t="str">
        <f aca="false">IF(AND(C641=0,E641=0),0,IF(C641=0,"New",(E641-C641)/C641))</f>
        <v>New</v>
      </c>
      <c r="H641" s="8" t="n">
        <f aca="false">SUMIFS('Source'!$E:$E,'Source'!$A:$A,"114 - IL online",'Source'!$B:$B,$A641)</f>
        <v>0</v>
      </c>
      <c r="I641" s="8" t="n">
        <f aca="false">SUMIFS('Source'!$G:$G,'Source'!$A:$A,"114 - IL online",'Source'!$B:$B,$A641)</f>
        <v>72.68</v>
      </c>
      <c r="J641" s="8" t="n">
        <f aca="false">I641*$J$5</f>
        <v>91.8063157894737</v>
      </c>
      <c r="K641" s="8" t="n">
        <f aca="false">J641-H641</f>
        <v>91.8063157894737</v>
      </c>
      <c r="L641" s="9" t="str">
        <f aca="false">IF(AND(H641=0,J641=0),0,IF(H641=0,"New",(J641-H641)/H641))</f>
        <v>New</v>
      </c>
      <c r="M641" s="7" t="str">
        <f aca="false">IF(AND(OR(C641&lt;&gt;0,H641&lt;&gt;0),D641=0,I641=0),"DROP",IF(AND(OR(D641&lt;&gt;0,I641&lt;&gt;0),C641=0,H641=0),"NEW",""))</f>
        <v>NEW</v>
      </c>
    </row>
    <row r="642" customFormat="false" ht="15" hidden="false" customHeight="false" outlineLevel="0" collapsed="false">
      <c r="A642" s="7" t="s">
        <v>908</v>
      </c>
      <c r="B642" s="7" t="str">
        <f aca="false">IFERROR(INDEX('Source'!$C:$C,MATCH($A642,'Source'!$B:$B,0)),"")</f>
        <v>מגן ירך</v>
      </c>
      <c r="C642" s="8" t="n">
        <f aca="false">SUMIFS('Source'!$D:$D,'Source'!$A:$A,"114 - IL online",'Source'!$B:$B,$A642)</f>
        <v>1</v>
      </c>
      <c r="D642" s="8" t="n">
        <f aca="false">SUMIFS('Source'!$F:$F,'Source'!$A:$A,"114 - IL online",'Source'!$B:$B,$A642)</f>
        <v>0</v>
      </c>
      <c r="E642" s="8" t="n">
        <f aca="false">D642*$J$5</f>
        <v>0</v>
      </c>
      <c r="F642" s="8" t="n">
        <f aca="false">E642-C642</f>
        <v>-1</v>
      </c>
      <c r="G642" s="9" t="n">
        <f aca="false">IF(AND(C642=0,E642=0),0,IF(C642=0,"New",(E642-C642)/C642))</f>
        <v>-1</v>
      </c>
      <c r="H642" s="8" t="n">
        <f aca="false">SUMIFS('Source'!$E:$E,'Source'!$A:$A,"114 - IL online",'Source'!$B:$B,$A642)</f>
        <v>68.56</v>
      </c>
      <c r="I642" s="8" t="n">
        <f aca="false">SUMIFS('Source'!$G:$G,'Source'!$A:$A,"114 - IL online",'Source'!$B:$B,$A642)</f>
        <v>0</v>
      </c>
      <c r="J642" s="8" t="n">
        <f aca="false">I642*$J$5</f>
        <v>0</v>
      </c>
      <c r="K642" s="8" t="n">
        <f aca="false">J642-H642</f>
        <v>-68.56</v>
      </c>
      <c r="L642" s="9" t="n">
        <f aca="false">IF(AND(H642=0,J642=0),0,IF(H642=0,"New",(J642-H642)/H642))</f>
        <v>-1</v>
      </c>
      <c r="M642" s="7" t="str">
        <f aca="false">IF(AND(OR(C642&lt;&gt;0,H642&lt;&gt;0),D642=0,I642=0),"DROP",IF(AND(OR(D642&lt;&gt;0,I642&lt;&gt;0),C642=0,H642=0),"NEW",""))</f>
        <v>DROP</v>
      </c>
    </row>
    <row r="643" customFormat="false" ht="15" hidden="false" customHeight="false" outlineLevel="0" collapsed="false">
      <c r="A643" s="7" t="s">
        <v>1101</v>
      </c>
      <c r="B643" s="7" t="str">
        <f aca="false">IFERROR(INDEX('Source'!$C:$C,MATCH($A643,'Source'!$B:$B,0)),"")</f>
        <v>כיסוי מכשיר עיסוי ויטלימד פלקסי לבן</v>
      </c>
      <c r="C643" s="8" t="n">
        <f aca="false">SUMIFS('Source'!$D:$D,'Source'!$A:$A,"114 - IL online",'Source'!$B:$B,$A643)</f>
        <v>0</v>
      </c>
      <c r="D643" s="8" t="n">
        <f aca="false">SUMIFS('Source'!$F:$F,'Source'!$A:$A,"114 - IL online",'Source'!$B:$B,$A643)</f>
        <v>1</v>
      </c>
      <c r="E643" s="8" t="n">
        <f aca="false">D643*$J$5</f>
        <v>1.26315789473684</v>
      </c>
      <c r="F643" s="8" t="n">
        <f aca="false">E643-C643</f>
        <v>1.26315789473684</v>
      </c>
      <c r="G643" s="9" t="str">
        <f aca="false">IF(AND(C643=0,E643=0),0,IF(C643=0,"New",(E643-C643)/C643))</f>
        <v>New</v>
      </c>
      <c r="H643" s="8" t="n">
        <f aca="false">SUMIFS('Source'!$E:$E,'Source'!$A:$A,"114 - IL online",'Source'!$B:$B,$A643)</f>
        <v>0</v>
      </c>
      <c r="I643" s="8" t="n">
        <f aca="false">SUMIFS('Source'!$G:$G,'Source'!$A:$A,"114 - IL online",'Source'!$B:$B,$A643)</f>
        <v>67.72</v>
      </c>
      <c r="J643" s="8" t="n">
        <f aca="false">I643*$J$5</f>
        <v>85.5410526315789</v>
      </c>
      <c r="K643" s="8" t="n">
        <f aca="false">J643-H643</f>
        <v>85.5410526315789</v>
      </c>
      <c r="L643" s="9" t="str">
        <f aca="false">IF(AND(H643=0,J643=0),0,IF(H643=0,"New",(J643-H643)/H643))</f>
        <v>New</v>
      </c>
      <c r="M643" s="7" t="str">
        <f aca="false">IF(AND(OR(C643&lt;&gt;0,H643&lt;&gt;0),D643=0,I643=0),"DROP",IF(AND(OR(D643&lt;&gt;0,I643&lt;&gt;0),C643=0,H643=0),"NEW",""))</f>
        <v>NEW</v>
      </c>
    </row>
    <row r="644" customFormat="false" ht="15" hidden="false" customHeight="false" outlineLevel="0" collapsed="false">
      <c r="A644" s="7" t="s">
        <v>390</v>
      </c>
      <c r="B644" s="7" t="str">
        <f aca="false">IFERROR(INDEX('Source'!$C:$C,MATCH($A644,'Source'!$B:$B,0)),"")</f>
        <v>סכין להחלפה</v>
      </c>
      <c r="C644" s="8" t="n">
        <f aca="false">SUMIFS('Source'!$D:$D,'Source'!$A:$A,"114 - IL online",'Source'!$B:$B,$A644)</f>
        <v>7</v>
      </c>
      <c r="D644" s="8" t="n">
        <f aca="false">SUMIFS('Source'!$F:$F,'Source'!$A:$A,"114 - IL online",'Source'!$B:$B,$A644)</f>
        <v>11</v>
      </c>
      <c r="E644" s="8" t="n">
        <f aca="false">D644*$J$5</f>
        <v>13.8947368421053</v>
      </c>
      <c r="F644" s="8" t="n">
        <f aca="false">E644-C644</f>
        <v>6.89473684210526</v>
      </c>
      <c r="G644" s="9" t="n">
        <f aca="false">IF(AND(C644=0,E644=0),0,IF(C644=0,"New",(E644-C644)/C644))</f>
        <v>0.984962406015037</v>
      </c>
      <c r="H644" s="8" t="n">
        <f aca="false">SUMIFS('Source'!$E:$E,'Source'!$A:$A,"114 - IL online",'Source'!$B:$B,$A644)</f>
        <v>120.43</v>
      </c>
      <c r="I644" s="8" t="n">
        <f aca="false">SUMIFS('Source'!$G:$G,'Source'!$A:$A,"114 - IL online",'Source'!$B:$B,$A644)</f>
        <v>187.77</v>
      </c>
      <c r="J644" s="8" t="n">
        <f aca="false">I644*$J$5</f>
        <v>237.183157894737</v>
      </c>
      <c r="K644" s="8" t="n">
        <f aca="false">J644-H644</f>
        <v>116.753157894737</v>
      </c>
      <c r="L644" s="9" t="n">
        <f aca="false">IF(AND(H644=0,J644=0),0,IF(H644=0,"New",(J644-H644)/H644))</f>
        <v>0.969469051687593</v>
      </c>
      <c r="M644" s="7" t="str">
        <f aca="false">IF(AND(OR(C644&lt;&gt;0,H644&lt;&gt;0),D644=0,I644=0),"DROP",IF(AND(OR(D644&lt;&gt;0,I644&lt;&gt;0),C644=0,H644=0),"NEW",""))</f>
        <v/>
      </c>
    </row>
    <row r="645" customFormat="false" ht="15" hidden="false" customHeight="false" outlineLevel="0" collapsed="false">
      <c r="A645" s="7" t="s">
        <v>298</v>
      </c>
      <c r="B645" s="7" t="str">
        <f aca="false">IFERROR(INDEX('Source'!$C:$C,MATCH($A645,'Source'!$B:$B,0)),"")</f>
        <v>רפידה בולמת זעזועים</v>
      </c>
      <c r="C645" s="8" t="n">
        <f aca="false">SUMIFS('Source'!$D:$D,'Source'!$A:$A,"114 - IL online",'Source'!$B:$B,$A645)</f>
        <v>18</v>
      </c>
      <c r="D645" s="8" t="n">
        <f aca="false">SUMIFS('Source'!$F:$F,'Source'!$A:$A,"114 - IL online",'Source'!$B:$B,$A645)</f>
        <v>19</v>
      </c>
      <c r="E645" s="8" t="n">
        <f aca="false">D645*$J$5</f>
        <v>24</v>
      </c>
      <c r="F645" s="8" t="n">
        <f aca="false">E645-C645</f>
        <v>6</v>
      </c>
      <c r="G645" s="9" t="n">
        <f aca="false">IF(AND(C645=0,E645=0),0,IF(C645=0,"New",(E645-C645)/C645))</f>
        <v>0.333333333333333</v>
      </c>
      <c r="H645" s="8" t="n">
        <f aca="false">SUMIFS('Source'!$E:$E,'Source'!$A:$A,"114 - IL online",'Source'!$B:$B,$A645)</f>
        <v>443.78</v>
      </c>
      <c r="I645" s="8" t="n">
        <f aca="false">SUMIFS('Source'!$G:$G,'Source'!$A:$A,"114 - IL online",'Source'!$B:$B,$A645)</f>
        <v>510.22</v>
      </c>
      <c r="J645" s="8" t="n">
        <f aca="false">I645*$J$5</f>
        <v>644.488421052632</v>
      </c>
      <c r="K645" s="8" t="n">
        <f aca="false">J645-H645</f>
        <v>200.708421052632</v>
      </c>
      <c r="L645" s="9" t="n">
        <f aca="false">IF(AND(H645=0,J645=0),0,IF(H645=0,"New",(J645-H645)/H645))</f>
        <v>0.452270091154697</v>
      </c>
      <c r="M645" s="7" t="str">
        <f aca="false">IF(AND(OR(C645&lt;&gt;0,H645&lt;&gt;0),D645=0,I645=0),"DROP",IF(AND(OR(D645&lt;&gt;0,I645&lt;&gt;0),C645=0,H645=0),"NEW",""))</f>
        <v/>
      </c>
    </row>
    <row r="646" customFormat="false" ht="15" hidden="false" customHeight="false" outlineLevel="0" collapsed="false">
      <c r="A646" s="7" t="s">
        <v>197</v>
      </c>
      <c r="B646" s="7" t="str">
        <f aca="false">IFERROR(INDEX('Source'!$C:$C,MATCH($A646,'Source'!$B:$B,0)),"")</f>
        <v>קוצץ ציפורניים</v>
      </c>
      <c r="C646" s="8" t="n">
        <f aca="false">SUMIFS('Source'!$D:$D,'Source'!$A:$A,"114 - IL online",'Source'!$B:$B,$A646)</f>
        <v>12</v>
      </c>
      <c r="D646" s="8" t="n">
        <f aca="false">SUMIFS('Source'!$F:$F,'Source'!$A:$A,"114 - IL online",'Source'!$B:$B,$A646)</f>
        <v>9</v>
      </c>
      <c r="E646" s="8" t="n">
        <f aca="false">D646*$J$5</f>
        <v>11.3684210526316</v>
      </c>
      <c r="F646" s="8" t="n">
        <f aca="false">E646-C646</f>
        <v>-0.631578947368421</v>
      </c>
      <c r="G646" s="9" t="n">
        <f aca="false">IF(AND(C646=0,E646=0),0,IF(C646=0,"New",(E646-C646)/C646))</f>
        <v>-0.0526315789473684</v>
      </c>
      <c r="H646" s="8" t="n">
        <f aca="false">SUMIFS('Source'!$E:$E,'Source'!$A:$A,"114 - IL online",'Source'!$B:$B,$A646)</f>
        <v>288.08</v>
      </c>
      <c r="I646" s="8" t="n">
        <f aca="false">SUMIFS('Source'!$G:$G,'Source'!$A:$A,"114 - IL online",'Source'!$B:$B,$A646)</f>
        <v>223.91</v>
      </c>
      <c r="J646" s="8" t="n">
        <f aca="false">I646*$J$5</f>
        <v>282.833684210526</v>
      </c>
      <c r="K646" s="8" t="n">
        <f aca="false">J646-H646</f>
        <v>-5.24631578947367</v>
      </c>
      <c r="L646" s="9" t="n">
        <f aca="false">IF(AND(H646=0,J646=0),0,IF(H646=0,"New",(J646-H646)/H646))</f>
        <v>-0.0182113155702363</v>
      </c>
      <c r="M646" s="7" t="str">
        <f aca="false">IF(AND(OR(C646&lt;&gt;0,H646&lt;&gt;0),D646=0,I646=0),"DROP",IF(AND(OR(D646&lt;&gt;0,I646&lt;&gt;0),C646=0,H646=0),"NEW",""))</f>
        <v/>
      </c>
    </row>
    <row r="647" customFormat="false" ht="15" hidden="false" customHeight="false" outlineLevel="0" collapsed="false">
      <c r="A647" s="7" t="s">
        <v>964</v>
      </c>
      <c r="B647" s="7" t="str">
        <f aca="false">IFERROR(INDEX('Source'!$C:$C,MATCH($A647,'Source'!$B:$B,0)),"")</f>
        <v>חגורת לומבו-סקרל-צבע</v>
      </c>
      <c r="C647" s="8" t="n">
        <f aca="false">SUMIFS('Source'!$D:$D,'Source'!$A:$A,"114 - IL online",'Source'!$B:$B,$A647)</f>
        <v>2</v>
      </c>
      <c r="D647" s="8" t="n">
        <f aca="false">SUMIFS('Source'!$F:$F,'Source'!$A:$A,"114 - IL online",'Source'!$B:$B,$A647)</f>
        <v>2</v>
      </c>
      <c r="E647" s="8" t="n">
        <f aca="false">D647*$J$5</f>
        <v>2.52631578947368</v>
      </c>
      <c r="F647" s="8" t="n">
        <f aca="false">E647-C647</f>
        <v>0.526315789473684</v>
      </c>
      <c r="G647" s="9" t="n">
        <f aca="false">IF(AND(C647=0,E647=0),0,IF(C647=0,"New",(E647-C647)/C647))</f>
        <v>0.263157894736842</v>
      </c>
      <c r="H647" s="8" t="n">
        <f aca="false">SUMIFS('Source'!$E:$E,'Source'!$A:$A,"114 - IL online",'Source'!$B:$B,$A647)</f>
        <v>847.28</v>
      </c>
      <c r="I647" s="8" t="n">
        <f aca="false">SUMIFS('Source'!$G:$G,'Source'!$A:$A,"114 - IL online",'Source'!$B:$B,$A647)</f>
        <v>783.73</v>
      </c>
      <c r="J647" s="8" t="n">
        <f aca="false">I647*$J$5</f>
        <v>989.974736842105</v>
      </c>
      <c r="K647" s="8" t="n">
        <f aca="false">J647-H647</f>
        <v>142.694736842105</v>
      </c>
      <c r="L647" s="9" t="n">
        <f aca="false">IF(AND(H647=0,J647=0),0,IF(H647=0,"New",(J647-H647)/H647))</f>
        <v>0.168415089276397</v>
      </c>
      <c r="M647" s="7" t="str">
        <f aca="false">IF(AND(OR(C647&lt;&gt;0,H647&lt;&gt;0),D647=0,I647=0),"DROP",IF(AND(OR(D647&lt;&gt;0,I647&lt;&gt;0),C647=0,H647=0),"NEW",""))</f>
        <v/>
      </c>
    </row>
    <row r="648" customFormat="false" ht="15" hidden="false" customHeight="false" outlineLevel="0" collapsed="false">
      <c r="A648" s="7" t="s">
        <v>1102</v>
      </c>
      <c r="B648" s="7" t="str">
        <f aca="false">IFERROR(INDEX('Source'!$C:$C,MATCH($A648,'Source'!$B:$B,0)),"")</f>
        <v>גרבי חורף אנטיבקטריאלי לבן</v>
      </c>
      <c r="C648" s="8" t="n">
        <f aca="false">SUMIFS('Source'!$D:$D,'Source'!$A:$A,"114 - IL online",'Source'!$B:$B,$A648)</f>
        <v>0</v>
      </c>
      <c r="D648" s="8" t="n">
        <f aca="false">SUMIFS('Source'!$F:$F,'Source'!$A:$A,"114 - IL online",'Source'!$B:$B,$A648)</f>
        <v>1</v>
      </c>
      <c r="E648" s="8" t="n">
        <f aca="false">D648*$J$5</f>
        <v>1.26315789473684</v>
      </c>
      <c r="F648" s="8" t="n">
        <f aca="false">E648-C648</f>
        <v>1.26315789473684</v>
      </c>
      <c r="G648" s="9" t="str">
        <f aca="false">IF(AND(C648=0,E648=0),0,IF(C648=0,"New",(E648-C648)/C648))</f>
        <v>New</v>
      </c>
      <c r="H648" s="8" t="n">
        <f aca="false">SUMIFS('Source'!$E:$E,'Source'!$A:$A,"114 - IL online",'Source'!$B:$B,$A648)</f>
        <v>0</v>
      </c>
      <c r="I648" s="8" t="n">
        <f aca="false">SUMIFS('Source'!$G:$G,'Source'!$A:$A,"114 - IL online",'Source'!$B:$B,$A648)</f>
        <v>63.47</v>
      </c>
      <c r="J648" s="8" t="n">
        <f aca="false">I648*$J$5</f>
        <v>80.1726315789474</v>
      </c>
      <c r="K648" s="8" t="n">
        <f aca="false">J648-H648</f>
        <v>80.1726315789474</v>
      </c>
      <c r="L648" s="9" t="str">
        <f aca="false">IF(AND(H648=0,J648=0),0,IF(H648=0,"New",(J648-H648)/H648))</f>
        <v>New</v>
      </c>
      <c r="M648" s="7" t="str">
        <f aca="false">IF(AND(OR(C648&lt;&gt;0,H648&lt;&gt;0),D648=0,I648=0),"DROP",IF(AND(OR(D648&lt;&gt;0,I648&lt;&gt;0),C648=0,H648=0),"NEW",""))</f>
        <v>NEW</v>
      </c>
    </row>
    <row r="649" customFormat="false" ht="15" hidden="false" customHeight="false" outlineLevel="0" collapsed="false">
      <c r="A649" s="7" t="s">
        <v>594</v>
      </c>
      <c r="B649" s="7" t="str">
        <f aca="false">IFERROR(INDEX('Source'!$C:$C,MATCH($A649,'Source'!$B:$B,0)),"")</f>
        <v>מגן קרסול שמאל SC35</v>
      </c>
      <c r="C649" s="8" t="n">
        <f aca="false">SUMIFS('Source'!$D:$D,'Source'!$A:$A,"114 - IL online",'Source'!$B:$B,$A649)</f>
        <v>2</v>
      </c>
      <c r="D649" s="8" t="n">
        <f aca="false">SUMIFS('Source'!$F:$F,'Source'!$A:$A,"114 - IL online",'Source'!$B:$B,$A649)</f>
        <v>1</v>
      </c>
      <c r="E649" s="8" t="n">
        <f aca="false">D649*$J$5</f>
        <v>1.26315789473684</v>
      </c>
      <c r="F649" s="8" t="n">
        <f aca="false">E649-C649</f>
        <v>-0.736842105263158</v>
      </c>
      <c r="G649" s="9" t="n">
        <f aca="false">IF(AND(C649=0,E649=0),0,IF(C649=0,"New",(E649-C649)/C649))</f>
        <v>-0.368421052631579</v>
      </c>
      <c r="H649" s="8" t="n">
        <f aca="false">SUMIFS('Source'!$E:$E,'Source'!$A:$A,"114 - IL online",'Source'!$B:$B,$A649)</f>
        <v>198.94</v>
      </c>
      <c r="I649" s="8" t="n">
        <f aca="false">SUMIFS('Source'!$G:$G,'Source'!$A:$A,"114 - IL online",'Source'!$B:$B,$A649)</f>
        <v>135.53</v>
      </c>
      <c r="J649" s="8" t="n">
        <f aca="false">I649*$J$5</f>
        <v>171.195789473684</v>
      </c>
      <c r="K649" s="8" t="n">
        <f aca="false">J649-H649</f>
        <v>-27.7442105263158</v>
      </c>
      <c r="L649" s="9" t="n">
        <f aca="false">IF(AND(H649=0,J649=0),0,IF(H649=0,"New",(J649-H649)/H649))</f>
        <v>-0.13946019164731</v>
      </c>
      <c r="M649" s="7" t="str">
        <f aca="false">IF(AND(OR(C649&lt;&gt;0,H649&lt;&gt;0),D649=0,I649=0),"DROP",IF(AND(OR(D649&lt;&gt;0,I649&lt;&gt;0),C649=0,H649=0),"NEW",""))</f>
        <v/>
      </c>
    </row>
    <row r="650" customFormat="false" ht="15" hidden="false" customHeight="false" outlineLevel="0" collapsed="false">
      <c r="A650" s="7" t="s">
        <v>342</v>
      </c>
      <c r="B650" s="7" t="str">
        <f aca="false">IFERROR(INDEX('Source'!$C:$C,MATCH($A650,'Source'!$B:$B,0)),"")</f>
        <v>מדבקה לשחרור לחץ</v>
      </c>
      <c r="C650" s="8" t="n">
        <f aca="false">SUMIFS('Source'!$D:$D,'Source'!$A:$A,"114 - IL online",'Source'!$B:$B,$A650)</f>
        <v>17</v>
      </c>
      <c r="D650" s="8" t="n">
        <f aca="false">SUMIFS('Source'!$F:$F,'Source'!$A:$A,"114 - IL online",'Source'!$B:$B,$A650)</f>
        <v>13</v>
      </c>
      <c r="E650" s="8" t="n">
        <f aca="false">D650*$J$5</f>
        <v>16.4210526315789</v>
      </c>
      <c r="F650" s="8" t="n">
        <f aca="false">E650-C650</f>
        <v>-0.578947368421055</v>
      </c>
      <c r="G650" s="9" t="n">
        <f aca="false">IF(AND(C650=0,E650=0),0,IF(C650=0,"New",(E650-C650)/C650))</f>
        <v>-0.0340557275541797</v>
      </c>
      <c r="H650" s="8" t="n">
        <f aca="false">SUMIFS('Source'!$E:$E,'Source'!$A:$A,"114 - IL online",'Source'!$B:$B,$A650)</f>
        <v>546.84</v>
      </c>
      <c r="I650" s="8" t="n">
        <f aca="false">SUMIFS('Source'!$G:$G,'Source'!$A:$A,"114 - IL online",'Source'!$B:$B,$A650)</f>
        <v>483.62</v>
      </c>
      <c r="J650" s="8" t="n">
        <f aca="false">I650*$J$5</f>
        <v>610.888421052632</v>
      </c>
      <c r="K650" s="8" t="n">
        <f aca="false">J650-H650</f>
        <v>64.0484210526315</v>
      </c>
      <c r="L650" s="9" t="n">
        <f aca="false">IF(AND(H650=0,J650=0),0,IF(H650=0,"New",(J650-H650)/H650))</f>
        <v>0.117124608756915</v>
      </c>
      <c r="M650" s="7" t="str">
        <f aca="false">IF(AND(OR(C650&lt;&gt;0,H650&lt;&gt;0),D650=0,I650=0),"DROP",IF(AND(OR(D650&lt;&gt;0,I650&lt;&gt;0),C650=0,H650=0),"NEW",""))</f>
        <v/>
      </c>
    </row>
    <row r="651" customFormat="false" ht="15" hidden="false" customHeight="false" outlineLevel="0" collapsed="false">
      <c r="A651" s="7" t="s">
        <v>239</v>
      </c>
      <c r="B651" s="7" t="str">
        <f aca="false">IFERROR(INDEX('Source'!$C:$C,MATCH($A651,'Source'!$B:$B,0)),"")</f>
        <v>עקב סיליקון שטוח</v>
      </c>
      <c r="C651" s="8" t="n">
        <f aca="false">SUMIFS('Source'!$D:$D,'Source'!$A:$A,"114 - IL online",'Source'!$B:$B,$A651)</f>
        <v>7</v>
      </c>
      <c r="D651" s="8" t="n">
        <f aca="false">SUMIFS('Source'!$F:$F,'Source'!$A:$A,"114 - IL online",'Source'!$B:$B,$A651)</f>
        <v>7</v>
      </c>
      <c r="E651" s="8" t="n">
        <f aca="false">D651*$J$5</f>
        <v>8.84210526315789</v>
      </c>
      <c r="F651" s="8" t="n">
        <f aca="false">E651-C651</f>
        <v>1.84210526315789</v>
      </c>
      <c r="G651" s="9" t="n">
        <f aca="false">IF(AND(C651=0,E651=0),0,IF(C651=0,"New",(E651-C651)/C651))</f>
        <v>0.263157894736842</v>
      </c>
      <c r="H651" s="8" t="n">
        <f aca="false">SUMIFS('Source'!$E:$E,'Source'!$A:$A,"114 - IL online",'Source'!$B:$B,$A651)</f>
        <v>696.69</v>
      </c>
      <c r="I651" s="8" t="n">
        <f aca="false">SUMIFS('Source'!$G:$G,'Source'!$A:$A,"114 - IL online",'Source'!$B:$B,$A651)</f>
        <v>759.58</v>
      </c>
      <c r="J651" s="8" t="n">
        <f aca="false">I651*$J$5</f>
        <v>959.469473684211</v>
      </c>
      <c r="K651" s="8" t="n">
        <f aca="false">J651-H651</f>
        <v>262.77947368421</v>
      </c>
      <c r="L651" s="9" t="n">
        <f aca="false">IF(AND(H651=0,J651=0),0,IF(H651=0,"New",(J651-H651)/H651))</f>
        <v>0.377182783855388</v>
      </c>
      <c r="M651" s="7" t="str">
        <f aca="false">IF(AND(OR(C651&lt;&gt;0,H651&lt;&gt;0),D651=0,I651=0),"DROP",IF(AND(OR(D651&lt;&gt;0,I651&lt;&gt;0),C651=0,H651=0),"NEW",""))</f>
        <v/>
      </c>
    </row>
    <row r="652" customFormat="false" ht="15" hidden="false" customHeight="false" outlineLevel="0" collapsed="false">
      <c r="A652" s="7" t="s">
        <v>1103</v>
      </c>
      <c r="B652" s="7" t="str">
        <f aca="false">IFERROR(INDEX('Source'!$C:$C,MATCH($A652,'Source'!$B:$B,0)),"")</f>
        <v>כיסוי כרית עיסוי ויטלימד סופט - פלוס אפור בהיר</v>
      </c>
      <c r="C652" s="8" t="n">
        <f aca="false">SUMIFS('Source'!$D:$D,'Source'!$A:$A,"114 - IL online",'Source'!$B:$B,$A652)</f>
        <v>0</v>
      </c>
      <c r="D652" s="8" t="n">
        <f aca="false">SUMIFS('Source'!$F:$F,'Source'!$A:$A,"114 - IL online",'Source'!$B:$B,$A652)</f>
        <v>2</v>
      </c>
      <c r="E652" s="8" t="n">
        <f aca="false">D652*$J$5</f>
        <v>2.52631578947368</v>
      </c>
      <c r="F652" s="8" t="n">
        <f aca="false">E652-C652</f>
        <v>2.52631578947368</v>
      </c>
      <c r="G652" s="9" t="str">
        <f aca="false">IF(AND(C652=0,E652=0),0,IF(C652=0,"New",(E652-C652)/C652))</f>
        <v>New</v>
      </c>
      <c r="H652" s="8" t="n">
        <f aca="false">SUMIFS('Source'!$E:$E,'Source'!$A:$A,"114 - IL online",'Source'!$B:$B,$A652)</f>
        <v>0</v>
      </c>
      <c r="I652" s="8" t="n">
        <f aca="false">SUMIFS('Source'!$G:$G,'Source'!$A:$A,"114 - IL online",'Source'!$B:$B,$A652)</f>
        <v>60.96</v>
      </c>
      <c r="J652" s="8" t="n">
        <f aca="false">I652*$J$5</f>
        <v>77.0021052631579</v>
      </c>
      <c r="K652" s="8" t="n">
        <f aca="false">J652-H652</f>
        <v>77.0021052631579</v>
      </c>
      <c r="L652" s="9" t="str">
        <f aca="false">IF(AND(H652=0,J652=0),0,IF(H652=0,"New",(J652-H652)/H652))</f>
        <v>New</v>
      </c>
      <c r="M652" s="7" t="str">
        <f aca="false">IF(AND(OR(C652&lt;&gt;0,H652&lt;&gt;0),D652=0,I652=0),"DROP",IF(AND(OR(D652&lt;&gt;0,I652&lt;&gt;0),C652=0,H652=0),"NEW",""))</f>
        <v>NEW</v>
      </c>
    </row>
    <row r="653" customFormat="false" ht="15" hidden="false" customHeight="false" outlineLevel="0" collapsed="false">
      <c r="A653" s="7" t="s">
        <v>1104</v>
      </c>
      <c r="B653" s="7" t="str">
        <f aca="false">IFERROR(INDEX('Source'!$C:$C,MATCH($A653,'Source'!$B:$B,0)),"")</f>
        <v>כיסוי מכשיר עיסוי ויטלימד פלקסי חום</v>
      </c>
      <c r="C653" s="8" t="n">
        <f aca="false">SUMIFS('Source'!$D:$D,'Source'!$A:$A,"114 - IL online",'Source'!$B:$B,$A653)</f>
        <v>0</v>
      </c>
      <c r="D653" s="8" t="n">
        <f aca="false">SUMIFS('Source'!$F:$F,'Source'!$A:$A,"114 - IL online",'Source'!$B:$B,$A653)</f>
        <v>2</v>
      </c>
      <c r="E653" s="8" t="n">
        <f aca="false">D653*$J$5</f>
        <v>2.52631578947368</v>
      </c>
      <c r="F653" s="8" t="n">
        <f aca="false">E653-C653</f>
        <v>2.52631578947368</v>
      </c>
      <c r="G653" s="9" t="str">
        <f aca="false">IF(AND(C653=0,E653=0),0,IF(C653=0,"New",(E653-C653)/C653))</f>
        <v>New</v>
      </c>
      <c r="H653" s="8" t="n">
        <f aca="false">SUMIFS('Source'!$E:$E,'Source'!$A:$A,"114 - IL online",'Source'!$B:$B,$A653)</f>
        <v>0</v>
      </c>
      <c r="I653" s="8" t="n">
        <f aca="false">SUMIFS('Source'!$G:$G,'Source'!$A:$A,"114 - IL online",'Source'!$B:$B,$A653)</f>
        <v>60.94</v>
      </c>
      <c r="J653" s="8" t="n">
        <f aca="false">I653*$J$5</f>
        <v>76.9768421052632</v>
      </c>
      <c r="K653" s="8" t="n">
        <f aca="false">J653-H653</f>
        <v>76.9768421052632</v>
      </c>
      <c r="L653" s="9" t="str">
        <f aca="false">IF(AND(H653=0,J653=0),0,IF(H653=0,"New",(J653-H653)/H653))</f>
        <v>New</v>
      </c>
      <c r="M653" s="7" t="str">
        <f aca="false">IF(AND(OR(C653&lt;&gt;0,H653&lt;&gt;0),D653=0,I653=0),"DROP",IF(AND(OR(D653&lt;&gt;0,I653&lt;&gt;0),C653=0,H653=0),"NEW",""))</f>
        <v>NEW</v>
      </c>
    </row>
    <row r="654" customFormat="false" ht="15" hidden="false" customHeight="false" outlineLevel="0" collapsed="false">
      <c r="A654" s="7" t="s">
        <v>898</v>
      </c>
      <c r="B654" s="7" t="str">
        <f aca="false">IFERROR(INDEX('Source'!$C:$C,MATCH($A654,'Source'!$B:$B,0)),"")</f>
        <v>חגורת אגן  צר מנאופרן</v>
      </c>
      <c r="C654" s="8" t="n">
        <f aca="false">SUMIFS('Source'!$D:$D,'Source'!$A:$A,"114 - IL online",'Source'!$B:$B,$A654)</f>
        <v>7</v>
      </c>
      <c r="D654" s="8" t="n">
        <f aca="false">SUMIFS('Source'!$F:$F,'Source'!$A:$A,"114 - IL online",'Source'!$B:$B,$A654)</f>
        <v>7</v>
      </c>
      <c r="E654" s="8" t="n">
        <f aca="false">D654*$J$5</f>
        <v>8.84210526315789</v>
      </c>
      <c r="F654" s="8" t="n">
        <f aca="false">E654-C654</f>
        <v>1.84210526315789</v>
      </c>
      <c r="G654" s="9" t="n">
        <f aca="false">IF(AND(C654=0,E654=0),0,IF(C654=0,"New",(E654-C654)/C654))</f>
        <v>0.263157894736842</v>
      </c>
      <c r="H654" s="8" t="n">
        <f aca="false">SUMIFS('Source'!$E:$E,'Source'!$A:$A,"114 - IL online",'Source'!$B:$B,$A654)</f>
        <v>1304.95</v>
      </c>
      <c r="I654" s="8" t="n">
        <f aca="false">SUMIFS('Source'!$G:$G,'Source'!$A:$A,"114 - IL online",'Source'!$B:$B,$A654)</f>
        <v>1365.18</v>
      </c>
      <c r="J654" s="8" t="n">
        <f aca="false">I654*$J$5</f>
        <v>1724.43789473684</v>
      </c>
      <c r="K654" s="8" t="n">
        <f aca="false">J654-H654</f>
        <v>419.487894736842</v>
      </c>
      <c r="L654" s="9" t="n">
        <f aca="false">IF(AND(H654=0,J654=0),0,IF(H654=0,"New",(J654-H654)/H654))</f>
        <v>0.321458979069575</v>
      </c>
      <c r="M654" s="7" t="str">
        <f aca="false">IF(AND(OR(C654&lt;&gt;0,H654&lt;&gt;0),D654=0,I654=0),"DROP",IF(AND(OR(D654&lt;&gt;0,I654&lt;&gt;0),C654=0,H654=0),"NEW",""))</f>
        <v/>
      </c>
    </row>
    <row r="655" customFormat="false" ht="15" hidden="false" customHeight="false" outlineLevel="0" collapsed="false">
      <c r="A655" s="7" t="s">
        <v>804</v>
      </c>
      <c r="B655" s="7" t="str">
        <f aca="false">IFERROR(INDEX('Source'!$C:$C,MATCH($A655,'Source'!$B:$B,0)),"")</f>
        <v>חגורה אחרי ניתוח שחור</v>
      </c>
      <c r="C655" s="8" t="n">
        <f aca="false">SUMIFS('Source'!$D:$D,'Source'!$A:$A,"114 - IL online",'Source'!$B:$B,$A655)</f>
        <v>2</v>
      </c>
      <c r="D655" s="8" t="n">
        <f aca="false">SUMIFS('Source'!$F:$F,'Source'!$A:$A,"114 - IL online",'Source'!$B:$B,$A655)</f>
        <v>2</v>
      </c>
      <c r="E655" s="8" t="n">
        <f aca="false">D655*$J$5</f>
        <v>2.52631578947368</v>
      </c>
      <c r="F655" s="8" t="n">
        <f aca="false">E655-C655</f>
        <v>0.526315789473684</v>
      </c>
      <c r="G655" s="9" t="n">
        <f aca="false">IF(AND(C655=0,E655=0),0,IF(C655=0,"New",(E655-C655)/C655))</f>
        <v>0.263157894736842</v>
      </c>
      <c r="H655" s="8" t="n">
        <f aca="false">SUMIFS('Source'!$E:$E,'Source'!$A:$A,"114 - IL online",'Source'!$B:$B,$A655)</f>
        <v>541.37</v>
      </c>
      <c r="I655" s="8" t="n">
        <f aca="false">SUMIFS('Source'!$G:$G,'Source'!$A:$A,"114 - IL online",'Source'!$B:$B,$A655)</f>
        <v>601.52</v>
      </c>
      <c r="J655" s="8" t="n">
        <f aca="false">I655*$J$5</f>
        <v>759.814736842105</v>
      </c>
      <c r="K655" s="8" t="n">
        <f aca="false">J655-H655</f>
        <v>218.444736842105</v>
      </c>
      <c r="L655" s="9" t="n">
        <f aca="false">IF(AND(H655=0,J655=0),0,IF(H655=0,"New",(J655-H655)/H655))</f>
        <v>0.403503586903791</v>
      </c>
      <c r="M655" s="7" t="str">
        <f aca="false">IF(AND(OR(C655&lt;&gt;0,H655&lt;&gt;0),D655=0,I655=0),"DROP",IF(AND(OR(D655&lt;&gt;0,I655&lt;&gt;0),C655=0,H655=0),"NEW",""))</f>
        <v/>
      </c>
    </row>
    <row r="656" customFormat="false" ht="15" hidden="false" customHeight="false" outlineLevel="0" collapsed="false">
      <c r="A656" s="7" t="s">
        <v>894</v>
      </c>
      <c r="B656" s="7" t="str">
        <f aca="false">IFERROR(INDEX('Source'!$C:$C,MATCH($A656,'Source'!$B:$B,0)),"")</f>
        <v>מגן ברך עם כרית ג'ל</v>
      </c>
      <c r="C656" s="8" t="n">
        <f aca="false">SUMIFS('Source'!$D:$D,'Source'!$A:$A,"114 - IL online",'Source'!$B:$B,$A656)</f>
        <v>24</v>
      </c>
      <c r="D656" s="8" t="n">
        <f aca="false">SUMIFS('Source'!$F:$F,'Source'!$A:$A,"114 - IL online",'Source'!$B:$B,$A656)</f>
        <v>23</v>
      </c>
      <c r="E656" s="8" t="n">
        <f aca="false">D656*$J$5</f>
        <v>29.0526315789474</v>
      </c>
      <c r="F656" s="8" t="n">
        <f aca="false">E656-C656</f>
        <v>5.05263157894737</v>
      </c>
      <c r="G656" s="9" t="n">
        <f aca="false">IF(AND(C656=0,E656=0),0,IF(C656=0,"New",(E656-C656)/C656))</f>
        <v>0.210526315789474</v>
      </c>
      <c r="H656" s="8" t="n">
        <f aca="false">SUMIFS('Source'!$E:$E,'Source'!$A:$A,"114 - IL online",'Source'!$B:$B,$A656)</f>
        <v>3685.84</v>
      </c>
      <c r="I656" s="8" t="n">
        <f aca="false">SUMIFS('Source'!$G:$G,'Source'!$A:$A,"114 - IL online",'Source'!$B:$B,$A656)</f>
        <v>3743.91</v>
      </c>
      <c r="J656" s="8" t="n">
        <f aca="false">I656*$J$5</f>
        <v>4729.14947368421</v>
      </c>
      <c r="K656" s="8" t="n">
        <f aca="false">J656-H656</f>
        <v>1043.30947368421</v>
      </c>
      <c r="L656" s="9" t="n">
        <f aca="false">IF(AND(H656=0,J656=0),0,IF(H656=0,"New",(J656-H656)/H656))</f>
        <v>0.283058807133302</v>
      </c>
      <c r="M656" s="7" t="str">
        <f aca="false">IF(AND(OR(C656&lt;&gt;0,H656&lt;&gt;0),D656=0,I656=0),"DROP",IF(AND(OR(D656&lt;&gt;0,I656&lt;&gt;0),C656=0,H656=0),"NEW",""))</f>
        <v/>
      </c>
    </row>
    <row r="657" customFormat="false" ht="15" hidden="false" customHeight="false" outlineLevel="0" collapsed="false">
      <c r="A657" s="7" t="s">
        <v>1105</v>
      </c>
      <c r="B657" s="7" t="str">
        <f aca="false">IFERROR(INDEX('Source'!$C:$C,MATCH($A657,'Source'!$B:$B,0)),"")</f>
        <v>כיסוי מכשיר עיסוי ויטלימד פלקסי אפור</v>
      </c>
      <c r="C657" s="8" t="n">
        <f aca="false">SUMIFS('Source'!$D:$D,'Source'!$A:$A,"114 - IL online",'Source'!$B:$B,$A657)</f>
        <v>0</v>
      </c>
      <c r="D657" s="8" t="n">
        <f aca="false">SUMIFS('Source'!$F:$F,'Source'!$A:$A,"114 - IL online",'Source'!$B:$B,$A657)</f>
        <v>2</v>
      </c>
      <c r="E657" s="8" t="n">
        <f aca="false">D657*$J$5</f>
        <v>2.52631578947368</v>
      </c>
      <c r="F657" s="8" t="n">
        <f aca="false">E657-C657</f>
        <v>2.52631578947368</v>
      </c>
      <c r="G657" s="9" t="str">
        <f aca="false">IF(AND(C657=0,E657=0),0,IF(C657=0,"New",(E657-C657)/C657))</f>
        <v>New</v>
      </c>
      <c r="H657" s="8" t="n">
        <f aca="false">SUMIFS('Source'!$E:$E,'Source'!$A:$A,"114 - IL online",'Source'!$B:$B,$A657)</f>
        <v>0</v>
      </c>
      <c r="I657" s="8" t="n">
        <f aca="false">SUMIFS('Source'!$G:$G,'Source'!$A:$A,"114 - IL online",'Source'!$B:$B,$A657)</f>
        <v>57.56</v>
      </c>
      <c r="J657" s="8" t="n">
        <f aca="false">I657*$J$5</f>
        <v>72.7073684210526</v>
      </c>
      <c r="K657" s="8" t="n">
        <f aca="false">J657-H657</f>
        <v>72.7073684210526</v>
      </c>
      <c r="L657" s="9" t="str">
        <f aca="false">IF(AND(H657=0,J657=0),0,IF(H657=0,"New",(J657-H657)/H657))</f>
        <v>New</v>
      </c>
      <c r="M657" s="7" t="str">
        <f aca="false">IF(AND(OR(C657&lt;&gt;0,H657&lt;&gt;0),D657=0,I657=0),"DROP",IF(AND(OR(D657&lt;&gt;0,I657&lt;&gt;0),C657=0,H657=0),"NEW",""))</f>
        <v>NEW</v>
      </c>
    </row>
    <row r="658" customFormat="false" ht="15" hidden="false" customHeight="false" outlineLevel="0" collapsed="false">
      <c r="A658" s="7" t="s">
        <v>396</v>
      </c>
      <c r="B658" s="7" t="str">
        <f aca="false">IFERROR(INDEX('Source'!$C:$C,MATCH($A658,'Source'!$B:$B,0)),"")</f>
        <v>מגן ירך</v>
      </c>
      <c r="C658" s="8" t="n">
        <f aca="false">SUMIFS('Source'!$D:$D,'Source'!$A:$A,"114 - IL online",'Source'!$B:$B,$A658)</f>
        <v>3</v>
      </c>
      <c r="D658" s="8" t="n">
        <f aca="false">SUMIFS('Source'!$F:$F,'Source'!$A:$A,"114 - IL online",'Source'!$B:$B,$A658)</f>
        <v>2</v>
      </c>
      <c r="E658" s="8" t="n">
        <f aca="false">D658*$J$5</f>
        <v>2.52631578947368</v>
      </c>
      <c r="F658" s="8" t="n">
        <f aca="false">E658-C658</f>
        <v>-0.473684210526316</v>
      </c>
      <c r="G658" s="9" t="n">
        <f aca="false">IF(AND(C658=0,E658=0),0,IF(C658=0,"New",(E658-C658)/C658))</f>
        <v>-0.157894736842105</v>
      </c>
      <c r="H658" s="8" t="n">
        <f aca="false">SUMIFS('Source'!$E:$E,'Source'!$A:$A,"114 - IL online",'Source'!$B:$B,$A658)</f>
        <v>183.63</v>
      </c>
      <c r="I658" s="8" t="n">
        <f aca="false">SUMIFS('Source'!$G:$G,'Source'!$A:$A,"114 - IL online",'Source'!$B:$B,$A658)</f>
        <v>126.95</v>
      </c>
      <c r="J658" s="8" t="n">
        <f aca="false">I658*$J$5</f>
        <v>160.357894736842</v>
      </c>
      <c r="K658" s="8" t="n">
        <f aca="false">J658-H658</f>
        <v>-23.2721052631579</v>
      </c>
      <c r="L658" s="9" t="n">
        <f aca="false">IF(AND(H658=0,J658=0),0,IF(H658=0,"New",(J658-H658)/H658))</f>
        <v>-0.126733677847617</v>
      </c>
      <c r="M658" s="7" t="str">
        <f aca="false">IF(AND(OR(C658&lt;&gt;0,H658&lt;&gt;0),D658=0,I658=0),"DROP",IF(AND(OR(D658&lt;&gt;0,I658&lt;&gt;0),C658=0,H658=0),"NEW",""))</f>
        <v/>
      </c>
    </row>
    <row r="659" customFormat="false" ht="15" hidden="false" customHeight="false" outlineLevel="0" collapsed="false">
      <c r="A659" s="7" t="s">
        <v>416</v>
      </c>
      <c r="B659" s="7" t="str">
        <f aca="false">IFERROR(INDEX('Source'!$C:$C,MATCH($A659,'Source'!$B:$B,0)),"")</f>
        <v>מגן מרפק</v>
      </c>
      <c r="C659" s="8" t="n">
        <f aca="false">SUMIFS('Source'!$D:$D,'Source'!$A:$A,"114 - IL online",'Source'!$B:$B,$A659)</f>
        <v>1</v>
      </c>
      <c r="D659" s="8" t="n">
        <f aca="false">SUMIFS('Source'!$F:$F,'Source'!$A:$A,"114 - IL online",'Source'!$B:$B,$A659)</f>
        <v>0</v>
      </c>
      <c r="E659" s="8" t="n">
        <f aca="false">D659*$J$5</f>
        <v>0</v>
      </c>
      <c r="F659" s="8" t="n">
        <f aca="false">E659-C659</f>
        <v>-1</v>
      </c>
      <c r="G659" s="9" t="n">
        <f aca="false">IF(AND(C659=0,E659=0),0,IF(C659=0,"New",(E659-C659)/C659))</f>
        <v>-1</v>
      </c>
      <c r="H659" s="8" t="n">
        <f aca="false">SUMIFS('Source'!$E:$E,'Source'!$A:$A,"114 - IL online",'Source'!$B:$B,$A659)</f>
        <v>55.85</v>
      </c>
      <c r="I659" s="8" t="n">
        <f aca="false">SUMIFS('Source'!$G:$G,'Source'!$A:$A,"114 - IL online",'Source'!$B:$B,$A659)</f>
        <v>0</v>
      </c>
      <c r="J659" s="8" t="n">
        <f aca="false">I659*$J$5</f>
        <v>0</v>
      </c>
      <c r="K659" s="8" t="n">
        <f aca="false">J659-H659</f>
        <v>-55.85</v>
      </c>
      <c r="L659" s="9" t="n">
        <f aca="false">IF(AND(H659=0,J659=0),0,IF(H659=0,"New",(J659-H659)/H659))</f>
        <v>-1</v>
      </c>
      <c r="M659" s="7" t="str">
        <f aca="false">IF(AND(OR(C659&lt;&gt;0,H659&lt;&gt;0),D659=0,I659=0),"DROP",IF(AND(OR(D659&lt;&gt;0,I659&lt;&gt;0),C659=0,H659=0),"NEW",""))</f>
        <v>DROP</v>
      </c>
    </row>
    <row r="660" customFormat="false" ht="15" hidden="false" customHeight="false" outlineLevel="0" collapsed="false">
      <c r="A660" s="7" t="s">
        <v>783</v>
      </c>
      <c r="B660" s="7" t="str">
        <f aca="false">IFERROR(INDEX('Source'!$C:$C,MATCH($A660,'Source'!$B:$B,0)),"")</f>
        <v>חגורת צלעות לאשה</v>
      </c>
      <c r="C660" s="8" t="n">
        <f aca="false">SUMIFS('Source'!$D:$D,'Source'!$A:$A,"114 - IL online",'Source'!$B:$B,$A660)</f>
        <v>3</v>
      </c>
      <c r="D660" s="8" t="n">
        <f aca="false">SUMIFS('Source'!$F:$F,'Source'!$A:$A,"114 - IL online",'Source'!$B:$B,$A660)</f>
        <v>3</v>
      </c>
      <c r="E660" s="8" t="n">
        <f aca="false">D660*$J$5</f>
        <v>3.78947368421053</v>
      </c>
      <c r="F660" s="8" t="n">
        <f aca="false">E660-C660</f>
        <v>0.789473684210526</v>
      </c>
      <c r="G660" s="9" t="n">
        <f aca="false">IF(AND(C660=0,E660=0),0,IF(C660=0,"New",(E660-C660)/C660))</f>
        <v>0.263157894736842</v>
      </c>
      <c r="H660" s="8" t="n">
        <f aca="false">SUMIFS('Source'!$E:$E,'Source'!$A:$A,"114 - IL online",'Source'!$B:$B,$A660)</f>
        <v>709.93</v>
      </c>
      <c r="I660" s="8" t="n">
        <f aca="false">SUMIFS('Source'!$G:$G,'Source'!$A:$A,"114 - IL online",'Source'!$B:$B,$A660)</f>
        <v>762.46</v>
      </c>
      <c r="J660" s="8" t="n">
        <f aca="false">I660*$J$5</f>
        <v>963.107368421053</v>
      </c>
      <c r="K660" s="8" t="n">
        <f aca="false">J660-H660</f>
        <v>253.177368421053</v>
      </c>
      <c r="L660" s="9" t="n">
        <f aca="false">IF(AND(H660=0,J660=0),0,IF(H660=0,"New",(J660-H660)/H660))</f>
        <v>0.356623002860919</v>
      </c>
      <c r="M660" s="7" t="str">
        <f aca="false">IF(AND(OR(C660&lt;&gt;0,H660&lt;&gt;0),D660=0,I660=0),"DROP",IF(AND(OR(D660&lt;&gt;0,I660&lt;&gt;0),C660=0,H660=0),"NEW",""))</f>
        <v/>
      </c>
    </row>
    <row r="661" customFormat="false" ht="15" hidden="false" customHeight="false" outlineLevel="0" collapsed="false">
      <c r="A661" s="7" t="s">
        <v>411</v>
      </c>
      <c r="B661" s="7" t="str">
        <f aca="false">IFERROR(INDEX('Source'!$C:$C,MATCH($A661,'Source'!$B:$B,0)),"")</f>
        <v>מגן מרפק בז'</v>
      </c>
      <c r="C661" s="8" t="n">
        <f aca="false">SUMIFS('Source'!$D:$D,'Source'!$A:$A,"114 - IL online",'Source'!$B:$B,$A661)</f>
        <v>2</v>
      </c>
      <c r="D661" s="8" t="n">
        <f aca="false">SUMIFS('Source'!$F:$F,'Source'!$A:$A,"114 - IL online",'Source'!$B:$B,$A661)</f>
        <v>3</v>
      </c>
      <c r="E661" s="8" t="n">
        <f aca="false">D661*$J$5</f>
        <v>3.78947368421053</v>
      </c>
      <c r="F661" s="8" t="n">
        <f aca="false">E661-C661</f>
        <v>1.78947368421053</v>
      </c>
      <c r="G661" s="9" t="n">
        <f aca="false">IF(AND(C661=0,E661=0),0,IF(C661=0,"New",(E661-C661)/C661))</f>
        <v>0.894736842105263</v>
      </c>
      <c r="H661" s="8" t="n">
        <f aca="false">SUMIFS('Source'!$E:$E,'Source'!$A:$A,"114 - IL online",'Source'!$B:$B,$A661)</f>
        <v>110</v>
      </c>
      <c r="I661" s="8" t="n">
        <f aca="false">SUMIFS('Source'!$G:$G,'Source'!$A:$A,"114 - IL online",'Source'!$B:$B,$A661)</f>
        <v>161.96</v>
      </c>
      <c r="J661" s="8" t="n">
        <f aca="false">I661*$J$5</f>
        <v>204.581052631579</v>
      </c>
      <c r="K661" s="8" t="n">
        <f aca="false">J661-H661</f>
        <v>94.581052631579</v>
      </c>
      <c r="L661" s="9" t="n">
        <f aca="false">IF(AND(H661=0,J661=0),0,IF(H661=0,"New",(J661-H661)/H661))</f>
        <v>0.859827751196172</v>
      </c>
      <c r="M661" s="7" t="str">
        <f aca="false">IF(AND(OR(C661&lt;&gt;0,H661&lt;&gt;0),D661=0,I661=0),"DROP",IF(AND(OR(D661&lt;&gt;0,I661&lt;&gt;0),C661=0,H661=0),"NEW",""))</f>
        <v/>
      </c>
    </row>
    <row r="662" customFormat="false" ht="15" hidden="false" customHeight="false" outlineLevel="0" collapsed="false">
      <c r="A662" s="7" t="s">
        <v>309</v>
      </c>
      <c r="B662" s="7" t="str">
        <f aca="false">IFERROR(INDEX('Source'!$C:$C,MATCH($A662,'Source'!$B:$B,0)),"")</f>
        <v>חבק יד מתכוון</v>
      </c>
      <c r="C662" s="8" t="n">
        <f aca="false">SUMIFS('Source'!$D:$D,'Source'!$A:$A,"114 - IL online",'Source'!$B:$B,$A662)</f>
        <v>3</v>
      </c>
      <c r="D662" s="8" t="n">
        <f aca="false">SUMIFS('Source'!$F:$F,'Source'!$A:$A,"114 - IL online",'Source'!$B:$B,$A662)</f>
        <v>2</v>
      </c>
      <c r="E662" s="8" t="n">
        <f aca="false">D662*$J$5</f>
        <v>2.52631578947368</v>
      </c>
      <c r="F662" s="8" t="n">
        <f aca="false">E662-C662</f>
        <v>-0.473684210526316</v>
      </c>
      <c r="G662" s="9" t="n">
        <f aca="false">IF(AND(C662=0,E662=0),0,IF(C662=0,"New",(E662-C662)/C662))</f>
        <v>-0.157894736842105</v>
      </c>
      <c r="H662" s="8" t="n">
        <f aca="false">SUMIFS('Source'!$E:$E,'Source'!$A:$A,"114 - IL online",'Source'!$B:$B,$A662)</f>
        <v>180.1</v>
      </c>
      <c r="I662" s="8" t="n">
        <f aca="false">SUMIFS('Source'!$G:$G,'Source'!$A:$A,"114 - IL online",'Source'!$B:$B,$A662)</f>
        <v>128.64</v>
      </c>
      <c r="J662" s="8" t="n">
        <f aca="false">I662*$J$5</f>
        <v>162.492631578947</v>
      </c>
      <c r="K662" s="8" t="n">
        <f aca="false">J662-H662</f>
        <v>-17.6073684210527</v>
      </c>
      <c r="L662" s="9" t="n">
        <f aca="false">IF(AND(H662=0,J662=0),0,IF(H662=0,"New",(J662-H662)/H662))</f>
        <v>-0.0977643998947954</v>
      </c>
      <c r="M662" s="7" t="str">
        <f aca="false">IF(AND(OR(C662&lt;&gt;0,H662&lt;&gt;0),D662=0,I662=0),"DROP",IF(AND(OR(D662&lt;&gt;0,I662&lt;&gt;0),C662=0,H662=0),"NEW",""))</f>
        <v/>
      </c>
    </row>
    <row r="663" customFormat="false" ht="15" hidden="false" customHeight="false" outlineLevel="0" collapsed="false">
      <c r="A663" s="7" t="s">
        <v>1106</v>
      </c>
      <c r="B663" s="7" t="n">
        <f aca="false">IFERROR(INDEX('Source'!$C:$C,MATCH($A663,'Source'!$B:$B,0)),"")</f>
        <v>0</v>
      </c>
      <c r="C663" s="8" t="n">
        <f aca="false">SUMIFS('Source'!$D:$D,'Source'!$A:$A,"114 - IL online",'Source'!$B:$B,$A663)</f>
        <v>1</v>
      </c>
      <c r="D663" s="8" t="n">
        <f aca="false">SUMIFS('Source'!$F:$F,'Source'!$A:$A,"114 - IL online",'Source'!$B:$B,$A663)</f>
        <v>0</v>
      </c>
      <c r="E663" s="8" t="n">
        <f aca="false">D663*$J$5</f>
        <v>0</v>
      </c>
      <c r="F663" s="8" t="n">
        <f aca="false">E663-C663</f>
        <v>-1</v>
      </c>
      <c r="G663" s="9" t="n">
        <f aca="false">IF(AND(C663=0,E663=0),0,IF(C663=0,"New",(E663-C663)/C663))</f>
        <v>-1</v>
      </c>
      <c r="H663" s="8" t="n">
        <f aca="false">SUMIFS('Source'!$E:$E,'Source'!$A:$A,"114 - IL online",'Source'!$B:$B,$A663)</f>
        <v>51.46</v>
      </c>
      <c r="I663" s="8" t="n">
        <f aca="false">SUMIFS('Source'!$G:$G,'Source'!$A:$A,"114 - IL online",'Source'!$B:$B,$A663)</f>
        <v>0</v>
      </c>
      <c r="J663" s="8" t="n">
        <f aca="false">I663*$J$5</f>
        <v>0</v>
      </c>
      <c r="K663" s="8" t="n">
        <f aca="false">J663-H663</f>
        <v>-51.46</v>
      </c>
      <c r="L663" s="9" t="n">
        <f aca="false">IF(AND(H663=0,J663=0),0,IF(H663=0,"New",(J663-H663)/H663))</f>
        <v>-1</v>
      </c>
      <c r="M663" s="7" t="str">
        <f aca="false">IF(AND(OR(C663&lt;&gt;0,H663&lt;&gt;0),D663=0,I663=0),"DROP",IF(AND(OR(D663&lt;&gt;0,I663&lt;&gt;0),C663=0,H663=0),"NEW",""))</f>
        <v>DROP</v>
      </c>
    </row>
    <row r="664" customFormat="false" ht="15" hidden="false" customHeight="false" outlineLevel="0" collapsed="false">
      <c r="A664" s="7" t="s">
        <v>520</v>
      </c>
      <c r="B664" s="7" t="str">
        <f aca="false">IFERROR(INDEX('Source'!$C:$C,MATCH($A664,'Source'!$B:$B,0)),"")</f>
        <v>אטלטיק טייפ</v>
      </c>
      <c r="C664" s="8" t="n">
        <f aca="false">SUMIFS('Source'!$D:$D,'Source'!$A:$A,"114 - IL online",'Source'!$B:$B,$A664)</f>
        <v>6</v>
      </c>
      <c r="D664" s="8" t="n">
        <f aca="false">SUMIFS('Source'!$F:$F,'Source'!$A:$A,"114 - IL online",'Source'!$B:$B,$A664)</f>
        <v>4</v>
      </c>
      <c r="E664" s="8" t="n">
        <f aca="false">D664*$J$5</f>
        <v>5.05263157894737</v>
      </c>
      <c r="F664" s="8" t="n">
        <f aca="false">E664-C664</f>
        <v>-0.947368421052632</v>
      </c>
      <c r="G664" s="9" t="n">
        <f aca="false">IF(AND(C664=0,E664=0),0,IF(C664=0,"New",(E664-C664)/C664))</f>
        <v>-0.157894736842105</v>
      </c>
      <c r="H664" s="8" t="n">
        <f aca="false">SUMIFS('Source'!$E:$E,'Source'!$A:$A,"114 - IL online",'Source'!$B:$B,$A664)</f>
        <v>158.5</v>
      </c>
      <c r="I664" s="8" t="n">
        <f aca="false">SUMIFS('Source'!$G:$G,'Source'!$A:$A,"114 - IL online",'Source'!$B:$B,$A664)</f>
        <v>107.9</v>
      </c>
      <c r="J664" s="8" t="n">
        <f aca="false">I664*$J$5</f>
        <v>136.294736842105</v>
      </c>
      <c r="K664" s="8" t="n">
        <f aca="false">J664-H664</f>
        <v>-22.2052631578947</v>
      </c>
      <c r="L664" s="9" t="n">
        <f aca="false">IF(AND(H664=0,J664=0),0,IF(H664=0,"New",(J664-H664)/H664))</f>
        <v>-0.14009629752615</v>
      </c>
      <c r="M664" s="7" t="str">
        <f aca="false">IF(AND(OR(C664&lt;&gt;0,H664&lt;&gt;0),D664=0,I664=0),"DROP",IF(AND(OR(D664&lt;&gt;0,I664&lt;&gt;0),C664=0,H664=0),"NEW",""))</f>
        <v/>
      </c>
    </row>
    <row r="665" customFormat="false" ht="15" hidden="false" customHeight="false" outlineLevel="0" collapsed="false">
      <c r="A665" s="7" t="s">
        <v>353</v>
      </c>
      <c r="B665" s="7" t="str">
        <f aca="false">IFERROR(INDEX('Source'!$C:$C,MATCH($A665,'Source'!$B:$B,0)),"")</f>
        <v>מגן מרפק SC95</v>
      </c>
      <c r="C665" s="8" t="n">
        <f aca="false">SUMIFS('Source'!$D:$D,'Source'!$A:$A,"114 - IL online",'Source'!$B:$B,$A665)</f>
        <v>57</v>
      </c>
      <c r="D665" s="8" t="n">
        <f aca="false">SUMIFS('Source'!$F:$F,'Source'!$A:$A,"114 - IL online",'Source'!$B:$B,$A665)</f>
        <v>49</v>
      </c>
      <c r="E665" s="8" t="n">
        <f aca="false">D665*$J$5</f>
        <v>61.8947368421053</v>
      </c>
      <c r="F665" s="8" t="n">
        <f aca="false">E665-C665</f>
        <v>4.89473684210526</v>
      </c>
      <c r="G665" s="9" t="n">
        <f aca="false">IF(AND(C665=0,E665=0),0,IF(C665=0,"New",(E665-C665)/C665))</f>
        <v>0.0858725761772853</v>
      </c>
      <c r="H665" s="8" t="n">
        <f aca="false">SUMIFS('Source'!$E:$E,'Source'!$A:$A,"114 - IL online",'Source'!$B:$B,$A665)</f>
        <v>7428.9</v>
      </c>
      <c r="I665" s="8" t="n">
        <f aca="false">SUMIFS('Source'!$G:$G,'Source'!$A:$A,"114 - IL online",'Source'!$B:$B,$A665)</f>
        <v>7479.33</v>
      </c>
      <c r="J665" s="8" t="n">
        <f aca="false">I665*$J$5</f>
        <v>9447.57473684211</v>
      </c>
      <c r="K665" s="8" t="n">
        <f aca="false">J665-H665</f>
        <v>2018.67473684211</v>
      </c>
      <c r="L665" s="9" t="n">
        <f aca="false">IF(AND(H665=0,J665=0),0,IF(H665=0,"New",(J665-H665)/H665))</f>
        <v>0.271732657168909</v>
      </c>
      <c r="M665" s="7" t="str">
        <f aca="false">IF(AND(OR(C665&lt;&gt;0,H665&lt;&gt;0),D665=0,I665=0),"DROP",IF(AND(OR(D665&lt;&gt;0,I665&lt;&gt;0),C665=0,H665=0),"NEW",""))</f>
        <v/>
      </c>
    </row>
    <row r="666" customFormat="false" ht="15" hidden="false" customHeight="false" outlineLevel="0" collapsed="false">
      <c r="A666" s="7" t="s">
        <v>1107</v>
      </c>
      <c r="B666" s="7" t="str">
        <f aca="false">IFERROR(INDEX('Source'!$C:$C,MATCH($A666,'Source'!$B:$B,0)),"")</f>
        <v>מגן מרפק אפור</v>
      </c>
      <c r="C666" s="8" t="n">
        <f aca="false">SUMIFS('Source'!$D:$D,'Source'!$A:$A,"114 - IL online",'Source'!$B:$B,$A666)</f>
        <v>4</v>
      </c>
      <c r="D666" s="8" t="n">
        <f aca="false">SUMIFS('Source'!$F:$F,'Source'!$A:$A,"114 - IL online",'Source'!$B:$B,$A666)</f>
        <v>5</v>
      </c>
      <c r="E666" s="8" t="n">
        <f aca="false">D666*$J$5</f>
        <v>6.31578947368421</v>
      </c>
      <c r="F666" s="8" t="n">
        <f aca="false">E666-C666</f>
        <v>2.31578947368421</v>
      </c>
      <c r="G666" s="9" t="n">
        <f aca="false">IF(AND(C666=0,E666=0),0,IF(C666=0,"New",(E666-C666)/C666))</f>
        <v>0.578947368421053</v>
      </c>
      <c r="H666" s="8" t="n">
        <f aca="false">SUMIFS('Source'!$E:$E,'Source'!$A:$A,"114 - IL online",'Source'!$B:$B,$A666)</f>
        <v>223</v>
      </c>
      <c r="I666" s="8" t="n">
        <f aca="false">SUMIFS('Source'!$G:$G,'Source'!$A:$A,"114 - IL online",'Source'!$B:$B,$A666)</f>
        <v>177.06</v>
      </c>
      <c r="J666" s="8" t="n">
        <f aca="false">I666*$J$5</f>
        <v>223.654736842105</v>
      </c>
      <c r="K666" s="8" t="n">
        <f aca="false">J666-H666</f>
        <v>0.654736842105251</v>
      </c>
      <c r="L666" s="9" t="n">
        <f aca="false">IF(AND(H666=0,J666=0),0,IF(H666=0,"New",(J666-H666)/H666))</f>
        <v>0.00293603965069619</v>
      </c>
      <c r="M666" s="7" t="str">
        <f aca="false">IF(AND(OR(C666&lt;&gt;0,H666&lt;&gt;0),D666=0,I666=0),"DROP",IF(AND(OR(D666&lt;&gt;0,I666&lt;&gt;0),C666=0,H666=0),"NEW",""))</f>
        <v/>
      </c>
    </row>
    <row r="667" customFormat="false" ht="15" hidden="false" customHeight="false" outlineLevel="0" collapsed="false">
      <c r="A667" s="7" t="s">
        <v>670</v>
      </c>
      <c r="B667" s="7" t="str">
        <f aca="false">IFERROR(INDEX('Source'!$C:$C,MATCH($A667,'Source'!$B:$B,0)),"")</f>
        <v>מגן לכתף ימין/שמאל</v>
      </c>
      <c r="C667" s="8" t="n">
        <f aca="false">SUMIFS('Source'!$D:$D,'Source'!$A:$A,"114 - IL online",'Source'!$B:$B,$A667)</f>
        <v>5</v>
      </c>
      <c r="D667" s="8" t="n">
        <f aca="false">SUMIFS('Source'!$F:$F,'Source'!$A:$A,"114 - IL online",'Source'!$B:$B,$A667)</f>
        <v>5</v>
      </c>
      <c r="E667" s="8" t="n">
        <f aca="false">D667*$J$5</f>
        <v>6.31578947368421</v>
      </c>
      <c r="F667" s="8" t="n">
        <f aca="false">E667-C667</f>
        <v>1.31578947368421</v>
      </c>
      <c r="G667" s="9" t="n">
        <f aca="false">IF(AND(C667=0,E667=0),0,IF(C667=0,"New",(E667-C667)/C667))</f>
        <v>0.263157894736842</v>
      </c>
      <c r="H667" s="8" t="n">
        <f aca="false">SUMIFS('Source'!$E:$E,'Source'!$A:$A,"114 - IL online",'Source'!$B:$B,$A667)</f>
        <v>1653.83</v>
      </c>
      <c r="I667" s="8" t="n">
        <f aca="false">SUMIFS('Source'!$G:$G,'Source'!$A:$A,"114 - IL online",'Source'!$B:$B,$A667)</f>
        <v>1609.78</v>
      </c>
      <c r="J667" s="8" t="n">
        <f aca="false">I667*$J$5</f>
        <v>2033.40631578947</v>
      </c>
      <c r="K667" s="8" t="n">
        <f aca="false">J667-H667</f>
        <v>379.576315789474</v>
      </c>
      <c r="L667" s="9" t="n">
        <f aca="false">IF(AND(H667=0,J667=0),0,IF(H667=0,"New",(J667-H667)/H667))</f>
        <v>0.229513502469706</v>
      </c>
      <c r="M667" s="7" t="str">
        <f aca="false">IF(AND(OR(C667&lt;&gt;0,H667&lt;&gt;0),D667=0,I667=0),"DROP",IF(AND(OR(D667&lt;&gt;0,I667&lt;&gt;0),C667=0,H667=0),"NEW",""))</f>
        <v/>
      </c>
    </row>
    <row r="668" customFormat="false" ht="15" hidden="false" customHeight="false" outlineLevel="0" collapsed="false">
      <c r="A668" s="7" t="s">
        <v>335</v>
      </c>
      <c r="B668" s="7" t="str">
        <f aca="false">IFERROR(INDEX('Source'!$C:$C,MATCH($A668,'Source'!$B:$B,0)),"")</f>
        <v>מגן קרסול+ עקב סגור+רצועות</v>
      </c>
      <c r="C668" s="8" t="n">
        <f aca="false">SUMIFS('Source'!$D:$D,'Source'!$A:$A,"114 - IL online",'Source'!$B:$B,$A668)</f>
        <v>6</v>
      </c>
      <c r="D668" s="8" t="n">
        <f aca="false">SUMIFS('Source'!$F:$F,'Source'!$A:$A,"114 - IL online",'Source'!$B:$B,$A668)</f>
        <v>6</v>
      </c>
      <c r="E668" s="8" t="n">
        <f aca="false">D668*$J$5</f>
        <v>7.57894736842105</v>
      </c>
      <c r="F668" s="8" t="n">
        <f aca="false">E668-C668</f>
        <v>1.57894736842105</v>
      </c>
      <c r="G668" s="9" t="n">
        <f aca="false">IF(AND(C668=0,E668=0),0,IF(C668=0,"New",(E668-C668)/C668))</f>
        <v>0.263157894736842</v>
      </c>
      <c r="H668" s="8" t="n">
        <f aca="false">SUMIFS('Source'!$E:$E,'Source'!$A:$A,"114 - IL online",'Source'!$B:$B,$A668)</f>
        <v>693.58</v>
      </c>
      <c r="I668" s="8" t="n">
        <f aca="false">SUMIFS('Source'!$G:$G,'Source'!$A:$A,"114 - IL online",'Source'!$B:$B,$A668)</f>
        <v>736.81</v>
      </c>
      <c r="J668" s="8" t="n">
        <f aca="false">I668*$J$5</f>
        <v>930.707368421053</v>
      </c>
      <c r="K668" s="8" t="n">
        <f aca="false">J668-H668</f>
        <v>237.127368421053</v>
      </c>
      <c r="L668" s="9" t="n">
        <f aca="false">IF(AND(H668=0,J668=0),0,IF(H668=0,"New",(J668-H668)/H668))</f>
        <v>0.34188899394598</v>
      </c>
      <c r="M668" s="7" t="str">
        <f aca="false">IF(AND(OR(C668&lt;&gt;0,H668&lt;&gt;0),D668=0,I668=0),"DROP",IF(AND(OR(D668&lt;&gt;0,I668&lt;&gt;0),C668=0,H668=0),"NEW",""))</f>
        <v/>
      </c>
    </row>
    <row r="669" customFormat="false" ht="15" hidden="false" customHeight="false" outlineLevel="0" collapsed="false">
      <c r="A669" s="7" t="s">
        <v>485</v>
      </c>
      <c r="B669" s="7" t="str">
        <f aca="false">IFERROR(INDEX('Source'!$C:$C,MATCH($A669,'Source'!$B:$B,0)),"")</f>
        <v>מגן קרסול ימין SC35</v>
      </c>
      <c r="C669" s="8" t="n">
        <f aca="false">SUMIFS('Source'!$D:$D,'Source'!$A:$A,"114 - IL online",'Source'!$B:$B,$A669)</f>
        <v>2</v>
      </c>
      <c r="D669" s="8" t="n">
        <f aca="false">SUMIFS('Source'!$F:$F,'Source'!$A:$A,"114 - IL online",'Source'!$B:$B,$A669)</f>
        <v>2</v>
      </c>
      <c r="E669" s="8" t="n">
        <f aca="false">D669*$J$5</f>
        <v>2.52631578947368</v>
      </c>
      <c r="F669" s="8" t="n">
        <f aca="false">E669-C669</f>
        <v>0.526315789473684</v>
      </c>
      <c r="G669" s="9" t="n">
        <f aca="false">IF(AND(C669=0,E669=0),0,IF(C669=0,"New",(E669-C669)/C669))</f>
        <v>0.263157894736842</v>
      </c>
      <c r="H669" s="8" t="n">
        <f aca="false">SUMIFS('Source'!$E:$E,'Source'!$A:$A,"114 - IL online",'Source'!$B:$B,$A669)</f>
        <v>279.5</v>
      </c>
      <c r="I669" s="8" t="n">
        <f aca="false">SUMIFS('Source'!$G:$G,'Source'!$A:$A,"114 - IL online",'Source'!$B:$B,$A669)</f>
        <v>321.87</v>
      </c>
      <c r="J669" s="8" t="n">
        <f aca="false">I669*$J$5</f>
        <v>406.572631578947</v>
      </c>
      <c r="K669" s="8" t="n">
        <f aca="false">J669-H669</f>
        <v>127.072631578947</v>
      </c>
      <c r="L669" s="9" t="n">
        <f aca="false">IF(AND(H669=0,J669=0),0,IF(H669=0,"New",(J669-H669)/H669))</f>
        <v>0.454642689012334</v>
      </c>
      <c r="M669" s="7" t="str">
        <f aca="false">IF(AND(OR(C669&lt;&gt;0,H669&lt;&gt;0),D669=0,I669=0),"DROP",IF(AND(OR(D669&lt;&gt;0,I669&lt;&gt;0),C669=0,H669=0),"NEW",""))</f>
        <v/>
      </c>
    </row>
    <row r="670" customFormat="false" ht="15" hidden="false" customHeight="false" outlineLevel="0" collapsed="false">
      <c r="A670" s="7" t="s">
        <v>220</v>
      </c>
      <c r="B670" s="7" t="str">
        <f aca="false">IFERROR(INDEX('Source'!$C:$C,MATCH($A670,'Source'!$B:$B,0)),"")</f>
        <v>תחבושת אלסטית נצמדת צבע וורוד</v>
      </c>
      <c r="C670" s="8" t="n">
        <f aca="false">SUMIFS('Source'!$D:$D,'Source'!$A:$A,"114 - IL online",'Source'!$B:$B,$A670)</f>
        <v>3</v>
      </c>
      <c r="D670" s="8" t="n">
        <f aca="false">SUMIFS('Source'!$F:$F,'Source'!$A:$A,"114 - IL online",'Source'!$B:$B,$A670)</f>
        <v>5</v>
      </c>
      <c r="E670" s="8" t="n">
        <f aca="false">D670*$J$5</f>
        <v>6.31578947368421</v>
      </c>
      <c r="F670" s="8" t="n">
        <f aca="false">E670-C670</f>
        <v>3.31578947368421</v>
      </c>
      <c r="G670" s="9" t="n">
        <f aca="false">IF(AND(C670=0,E670=0),0,IF(C670=0,"New",(E670-C670)/C670))</f>
        <v>1.10526315789474</v>
      </c>
      <c r="H670" s="8" t="n">
        <f aca="false">SUMIFS('Source'!$E:$E,'Source'!$A:$A,"114 - IL online",'Source'!$B:$B,$A670)</f>
        <v>59.28</v>
      </c>
      <c r="I670" s="8" t="n">
        <f aca="false">SUMIFS('Source'!$G:$G,'Source'!$A:$A,"114 - IL online",'Source'!$B:$B,$A670)</f>
        <v>100.32</v>
      </c>
      <c r="J670" s="8" t="n">
        <f aca="false">I670*$J$5</f>
        <v>126.72</v>
      </c>
      <c r="K670" s="8" t="n">
        <f aca="false">J670-H670</f>
        <v>67.44</v>
      </c>
      <c r="L670" s="9" t="n">
        <f aca="false">IF(AND(H670=0,J670=0),0,IF(H670=0,"New",(J670-H670)/H670))</f>
        <v>1.13765182186235</v>
      </c>
      <c r="M670" s="7" t="str">
        <f aca="false">IF(AND(OR(C670&lt;&gt;0,H670&lt;&gt;0),D670=0,I670=0),"DROP",IF(AND(OR(D670&lt;&gt;0,I670&lt;&gt;0),C670=0,H670=0),"NEW",""))</f>
        <v/>
      </c>
    </row>
    <row r="671" customFormat="false" ht="15" hidden="false" customHeight="false" outlineLevel="0" collapsed="false">
      <c r="A671" s="7" t="s">
        <v>483</v>
      </c>
      <c r="B671" s="7" t="str">
        <f aca="false">IFERROR(INDEX('Source'!$C:$C,MATCH($A671,'Source'!$B:$B,0)),"")</f>
        <v>מדרס ג'ל ספורט לאשה</v>
      </c>
      <c r="C671" s="8" t="n">
        <f aca="false">SUMIFS('Source'!$D:$D,'Source'!$A:$A,"114 - IL online",'Source'!$B:$B,$A671)</f>
        <v>3</v>
      </c>
      <c r="D671" s="8" t="n">
        <f aca="false">SUMIFS('Source'!$F:$F,'Source'!$A:$A,"114 - IL online",'Source'!$B:$B,$A671)</f>
        <v>4</v>
      </c>
      <c r="E671" s="8" t="n">
        <f aca="false">D671*$J$5</f>
        <v>5.05263157894737</v>
      </c>
      <c r="F671" s="8" t="n">
        <f aca="false">E671-C671</f>
        <v>2.05263157894737</v>
      </c>
      <c r="G671" s="9" t="n">
        <f aca="false">IF(AND(C671=0,E671=0),0,IF(C671=0,"New",(E671-C671)/C671))</f>
        <v>0.684210526315789</v>
      </c>
      <c r="H671" s="8" t="n">
        <f aca="false">SUMIFS('Source'!$E:$E,'Source'!$A:$A,"114 - IL online",'Source'!$B:$B,$A671)</f>
        <v>347.57</v>
      </c>
      <c r="I671" s="8" t="n">
        <f aca="false">SUMIFS('Source'!$G:$G,'Source'!$A:$A,"114 - IL online",'Source'!$B:$B,$A671)</f>
        <v>386.2</v>
      </c>
      <c r="J671" s="8" t="n">
        <f aca="false">I671*$J$5</f>
        <v>487.831578947368</v>
      </c>
      <c r="K671" s="8" t="n">
        <f aca="false">J671-H671</f>
        <v>140.261578947368</v>
      </c>
      <c r="L671" s="9" t="n">
        <f aca="false">IF(AND(H671=0,J671=0),0,IF(H671=0,"New",(J671-H671)/H671))</f>
        <v>0.40354915253724</v>
      </c>
      <c r="M671" s="7" t="str">
        <f aca="false">IF(AND(OR(C671&lt;&gt;0,H671&lt;&gt;0),D671=0,I671=0),"DROP",IF(AND(OR(D671&lt;&gt;0,I671&lt;&gt;0),C671=0,H671=0),"NEW",""))</f>
        <v/>
      </c>
    </row>
    <row r="672" customFormat="false" ht="15" hidden="false" customHeight="false" outlineLevel="0" collapsed="false">
      <c r="A672" s="7" t="s">
        <v>336</v>
      </c>
      <c r="B672" s="7" t="str">
        <f aca="false">IFERROR(INDEX('Source'!$C:$C,MATCH($A672,'Source'!$B:$B,0)),"")</f>
        <v>חגורת גב+סגירה כפולה</v>
      </c>
      <c r="C672" s="8" t="n">
        <f aca="false">SUMIFS('Source'!$D:$D,'Source'!$A:$A,"114 - IL online",'Source'!$B:$B,$A672)</f>
        <v>11</v>
      </c>
      <c r="D672" s="8" t="n">
        <f aca="false">SUMIFS('Source'!$F:$F,'Source'!$A:$A,"114 - IL online",'Source'!$B:$B,$A672)</f>
        <v>12</v>
      </c>
      <c r="E672" s="8" t="n">
        <f aca="false">D672*$J$5</f>
        <v>15.1578947368421</v>
      </c>
      <c r="F672" s="8" t="n">
        <f aca="false">E672-C672</f>
        <v>4.1578947368421</v>
      </c>
      <c r="G672" s="9" t="n">
        <f aca="false">IF(AND(C672=0,E672=0),0,IF(C672=0,"New",(E672-C672)/C672))</f>
        <v>0.37799043062201</v>
      </c>
      <c r="H672" s="8" t="n">
        <f aca="false">SUMIFS('Source'!$E:$E,'Source'!$A:$A,"114 - IL online",'Source'!$B:$B,$A672)</f>
        <v>2420.12</v>
      </c>
      <c r="I672" s="8" t="n">
        <f aca="false">SUMIFS('Source'!$G:$G,'Source'!$A:$A,"114 - IL online",'Source'!$B:$B,$A672)</f>
        <v>2456.65</v>
      </c>
      <c r="J672" s="8" t="n">
        <f aca="false">I672*$J$5</f>
        <v>3103.13684210526</v>
      </c>
      <c r="K672" s="8" t="n">
        <f aca="false">J672-H672</f>
        <v>683.016842105263</v>
      </c>
      <c r="L672" s="9" t="n">
        <f aca="false">IF(AND(H672=0,J672=0),0,IF(H672=0,"New",(J672-H672)/H672))</f>
        <v>0.282224369909452</v>
      </c>
      <c r="M672" s="7" t="str">
        <f aca="false">IF(AND(OR(C672&lt;&gt;0,H672&lt;&gt;0),D672=0,I672=0),"DROP",IF(AND(OR(D672&lt;&gt;0,I672&lt;&gt;0),C672=0,H672=0),"NEW",""))</f>
        <v/>
      </c>
    </row>
    <row r="673" customFormat="false" ht="15" hidden="false" customHeight="false" outlineLevel="0" collapsed="false">
      <c r="A673" s="7" t="s">
        <v>669</v>
      </c>
      <c r="B673" s="7" t="str">
        <f aca="false">IFERROR(INDEX('Source'!$C:$C,MATCH($A673,'Source'!$B:$B,0)),"")</f>
        <v>חגורת שרוכים</v>
      </c>
      <c r="C673" s="8" t="n">
        <f aca="false">SUMIFS('Source'!$D:$D,'Source'!$A:$A,"114 - IL online",'Source'!$B:$B,$A673)</f>
        <v>10</v>
      </c>
      <c r="D673" s="8" t="n">
        <f aca="false">SUMIFS('Source'!$F:$F,'Source'!$A:$A,"114 - IL online",'Source'!$B:$B,$A673)</f>
        <v>10</v>
      </c>
      <c r="E673" s="8" t="n">
        <f aca="false">D673*$J$5</f>
        <v>12.6315789473684</v>
      </c>
      <c r="F673" s="8" t="n">
        <f aca="false">E673-C673</f>
        <v>2.63157894736842</v>
      </c>
      <c r="G673" s="9" t="n">
        <f aca="false">IF(AND(C673=0,E673=0),0,IF(C673=0,"New",(E673-C673)/C673))</f>
        <v>0.263157894736842</v>
      </c>
      <c r="H673" s="8" t="n">
        <f aca="false">SUMIFS('Source'!$E:$E,'Source'!$A:$A,"114 - IL online",'Source'!$B:$B,$A673)</f>
        <v>1929.17</v>
      </c>
      <c r="I673" s="8" t="n">
        <f aca="false">SUMIFS('Source'!$G:$G,'Source'!$A:$A,"114 - IL online",'Source'!$B:$B,$A673)</f>
        <v>1963.34</v>
      </c>
      <c r="J673" s="8" t="n">
        <f aca="false">I673*$J$5</f>
        <v>2480.00842105263</v>
      </c>
      <c r="K673" s="8" t="n">
        <f aca="false">J673-H673</f>
        <v>550.838421052632</v>
      </c>
      <c r="L673" s="9" t="n">
        <f aca="false">IF(AND(H673=0,J673=0),0,IF(H673=0,"New",(J673-H673)/H673))</f>
        <v>0.285531301571469</v>
      </c>
      <c r="M673" s="7" t="str">
        <f aca="false">IF(AND(OR(C673&lt;&gt;0,H673&lt;&gt;0),D673=0,I673=0),"DROP",IF(AND(OR(D673&lt;&gt;0,I673&lt;&gt;0),C673=0,H673=0),"NEW",""))</f>
        <v/>
      </c>
    </row>
    <row r="674" customFormat="false" ht="15" hidden="false" customHeight="false" outlineLevel="0" collapsed="false">
      <c r="A674" s="7" t="s">
        <v>902</v>
      </c>
      <c r="B674" s="7" t="str">
        <f aca="false">IFERROR(INDEX('Source'!$C:$C,MATCH($A674,'Source'!$B:$B,0)),"")</f>
        <v>מגן ברך חום</v>
      </c>
      <c r="C674" s="8" t="n">
        <f aca="false">SUMIFS('Source'!$D:$D,'Source'!$A:$A,"114 - IL online",'Source'!$B:$B,$A674)</f>
        <v>3</v>
      </c>
      <c r="D674" s="8" t="n">
        <f aca="false">SUMIFS('Source'!$F:$F,'Source'!$A:$A,"114 - IL online",'Source'!$B:$B,$A674)</f>
        <v>2</v>
      </c>
      <c r="E674" s="8" t="n">
        <f aca="false">D674*$J$5</f>
        <v>2.52631578947368</v>
      </c>
      <c r="F674" s="8" t="n">
        <f aca="false">E674-C674</f>
        <v>-0.473684210526316</v>
      </c>
      <c r="G674" s="9" t="n">
        <f aca="false">IF(AND(C674=0,E674=0),0,IF(C674=0,"New",(E674-C674)/C674))</f>
        <v>-0.157894736842105</v>
      </c>
      <c r="H674" s="8" t="n">
        <f aca="false">SUMIFS('Source'!$E:$E,'Source'!$A:$A,"114 - IL online",'Source'!$B:$B,$A674)</f>
        <v>139.63</v>
      </c>
      <c r="I674" s="8" t="n">
        <f aca="false">SUMIFS('Source'!$G:$G,'Source'!$A:$A,"114 - IL online",'Source'!$B:$B,$A674)</f>
        <v>106.11</v>
      </c>
      <c r="J674" s="8" t="n">
        <f aca="false">I674*$J$5</f>
        <v>134.033684210526</v>
      </c>
      <c r="K674" s="8" t="n">
        <f aca="false">J674-H674</f>
        <v>-5.59631578947369</v>
      </c>
      <c r="L674" s="9" t="n">
        <f aca="false">IF(AND(H674=0,J674=0),0,IF(H674=0,"New",(J674-H674)/H674))</f>
        <v>-0.0400796088911673</v>
      </c>
      <c r="M674" s="7" t="str">
        <f aca="false">IF(AND(OR(C674&lt;&gt;0,H674&lt;&gt;0),D674=0,I674=0),"DROP",IF(AND(OR(D674&lt;&gt;0,I674&lt;&gt;0),C674=0,H674=0),"NEW",""))</f>
        <v/>
      </c>
    </row>
    <row r="675" customFormat="false" ht="15" hidden="false" customHeight="false" outlineLevel="0" collapsed="false">
      <c r="A675" s="7" t="s">
        <v>337</v>
      </c>
      <c r="B675" s="7" t="str">
        <f aca="false">IFERROR(INDEX('Source'!$C:$C,MATCH($A675,'Source'!$B:$B,0)),"")</f>
        <v>URIEL STRAP4U TR L-XL</v>
      </c>
      <c r="C675" s="8" t="n">
        <f aca="false">SUMIFS('Source'!$D:$D,'Source'!$A:$A,"114 - IL online",'Source'!$B:$B,$A675)</f>
        <v>3</v>
      </c>
      <c r="D675" s="8" t="n">
        <f aca="false">SUMIFS('Source'!$F:$F,'Source'!$A:$A,"114 - IL online",'Source'!$B:$B,$A675)</f>
        <v>2</v>
      </c>
      <c r="E675" s="8" t="n">
        <f aca="false">D675*$J$5</f>
        <v>2.52631578947368</v>
      </c>
      <c r="F675" s="8" t="n">
        <f aca="false">E675-C675</f>
        <v>-0.473684210526316</v>
      </c>
      <c r="G675" s="9" t="n">
        <f aca="false">IF(AND(C675=0,E675=0),0,IF(C675=0,"New",(E675-C675)/C675))</f>
        <v>-0.157894736842105</v>
      </c>
      <c r="H675" s="8" t="n">
        <f aca="false">SUMIFS('Source'!$E:$E,'Source'!$A:$A,"114 - IL online",'Source'!$B:$B,$A675)</f>
        <v>98.78</v>
      </c>
      <c r="I675" s="8" t="n">
        <f aca="false">SUMIFS('Source'!$G:$G,'Source'!$A:$A,"114 - IL online",'Source'!$B:$B,$A675)</f>
        <v>65.85</v>
      </c>
      <c r="J675" s="8" t="n">
        <f aca="false">I675*$J$5</f>
        <v>83.178947368421</v>
      </c>
      <c r="K675" s="8" t="n">
        <f aca="false">J675-H675</f>
        <v>-15.601052631579</v>
      </c>
      <c r="L675" s="9" t="n">
        <f aca="false">IF(AND(H675=0,J675=0),0,IF(H675=0,"New",(J675-H675)/H675))</f>
        <v>-0.157937362133822</v>
      </c>
      <c r="M675" s="7" t="str">
        <f aca="false">IF(AND(OR(C675&lt;&gt;0,H675&lt;&gt;0),D675=0,I675=0),"DROP",IF(AND(OR(D675&lt;&gt;0,I675&lt;&gt;0),C675=0,H675=0),"NEW",""))</f>
        <v/>
      </c>
    </row>
    <row r="676" customFormat="false" ht="15" hidden="false" customHeight="false" outlineLevel="0" collapsed="false">
      <c r="A676" s="7" t="s">
        <v>167</v>
      </c>
      <c r="B676" s="7" t="str">
        <f aca="false">IFERROR(INDEX('Source'!$C:$C,MATCH($A676,'Source'!$B:$B,0)),"")</f>
        <v>מגן ברך ארוך</v>
      </c>
      <c r="C676" s="8" t="n">
        <f aca="false">SUMIFS('Source'!$D:$D,'Source'!$A:$A,"114 - IL online",'Source'!$B:$B,$A676)</f>
        <v>6</v>
      </c>
      <c r="D676" s="8" t="n">
        <f aca="false">SUMIFS('Source'!$F:$F,'Source'!$A:$A,"114 - IL online",'Source'!$B:$B,$A676)</f>
        <v>5</v>
      </c>
      <c r="E676" s="8" t="n">
        <f aca="false">D676*$J$5</f>
        <v>6.31578947368421</v>
      </c>
      <c r="F676" s="8" t="n">
        <f aca="false">E676-C676</f>
        <v>0.315789473684211</v>
      </c>
      <c r="G676" s="9" t="n">
        <f aca="false">IF(AND(C676=0,E676=0),0,IF(C676=0,"New",(E676-C676)/C676))</f>
        <v>0.0526315789473684</v>
      </c>
      <c r="H676" s="8" t="n">
        <f aca="false">SUMIFS('Source'!$E:$E,'Source'!$A:$A,"114 - IL online",'Source'!$B:$B,$A676)</f>
        <v>363.1</v>
      </c>
      <c r="I676" s="8" t="n">
        <f aca="false">SUMIFS('Source'!$G:$G,'Source'!$A:$A,"114 - IL online",'Source'!$B:$B,$A676)</f>
        <v>331.78</v>
      </c>
      <c r="J676" s="8" t="n">
        <f aca="false">I676*$J$5</f>
        <v>419.090526315789</v>
      </c>
      <c r="K676" s="8" t="n">
        <f aca="false">J676-H676</f>
        <v>55.9905263157894</v>
      </c>
      <c r="L676" s="9" t="n">
        <f aca="false">IF(AND(H676=0,J676=0),0,IF(H676=0,"New",(J676-H676)/H676))</f>
        <v>0.154201394425198</v>
      </c>
      <c r="M676" s="7" t="str">
        <f aca="false">IF(AND(OR(C676&lt;&gt;0,H676&lt;&gt;0),D676=0,I676=0),"DROP",IF(AND(OR(D676&lt;&gt;0,I676&lt;&gt;0),C676=0,H676=0),"NEW",""))</f>
        <v/>
      </c>
    </row>
    <row r="677" customFormat="false" ht="15" hidden="false" customHeight="false" outlineLevel="0" collapsed="false">
      <c r="A677" s="7" t="s">
        <v>202</v>
      </c>
      <c r="B677" s="7" t="str">
        <f aca="false">IFERROR(INDEX('Source'!$C:$C,MATCH($A677,'Source'!$B:$B,0)),"")</f>
        <v>מגן מרפק בז'</v>
      </c>
      <c r="C677" s="8" t="n">
        <f aca="false">SUMIFS('Source'!$D:$D,'Source'!$A:$A,"114 - IL online",'Source'!$B:$B,$A677)</f>
        <v>1</v>
      </c>
      <c r="D677" s="8" t="n">
        <f aca="false">SUMIFS('Source'!$F:$F,'Source'!$A:$A,"114 - IL online",'Source'!$B:$B,$A677)</f>
        <v>1</v>
      </c>
      <c r="E677" s="8" t="n">
        <f aca="false">D677*$J$5</f>
        <v>1.26315789473684</v>
      </c>
      <c r="F677" s="8" t="n">
        <f aca="false">E677-C677</f>
        <v>0.263157894736842</v>
      </c>
      <c r="G677" s="9" t="n">
        <f aca="false">IF(AND(C677=0,E677=0),0,IF(C677=0,"New",(E677-C677)/C677))</f>
        <v>0.263157894736842</v>
      </c>
      <c r="H677" s="8" t="n">
        <f aca="false">SUMIFS('Source'!$E:$E,'Source'!$A:$A,"114 - IL online",'Source'!$B:$B,$A677)</f>
        <v>55.85</v>
      </c>
      <c r="I677" s="8" t="n">
        <f aca="false">SUMIFS('Source'!$G:$G,'Source'!$A:$A,"114 - IL online",'Source'!$B:$B,$A677)</f>
        <v>25.34</v>
      </c>
      <c r="J677" s="8" t="n">
        <f aca="false">I677*$J$5</f>
        <v>32.0084210526316</v>
      </c>
      <c r="K677" s="8" t="n">
        <f aca="false">J677-H677</f>
        <v>-23.8415789473684</v>
      </c>
      <c r="L677" s="9" t="n">
        <f aca="false">IF(AND(H677=0,J677=0),0,IF(H677=0,"New",(J677-H677)/H677))</f>
        <v>-0.426885925646704</v>
      </c>
      <c r="M677" s="7" t="str">
        <f aca="false">IF(AND(OR(C677&lt;&gt;0,H677&lt;&gt;0),D677=0,I677=0),"DROP",IF(AND(OR(D677&lt;&gt;0,I677&lt;&gt;0),C677=0,H677=0),"NEW",""))</f>
        <v/>
      </c>
    </row>
    <row r="678" customFormat="false" ht="15" hidden="false" customHeight="false" outlineLevel="0" collapsed="false">
      <c r="A678" s="7" t="s">
        <v>776</v>
      </c>
      <c r="B678" s="7" t="str">
        <f aca="false">IFERROR(INDEX('Source'!$C:$C,MATCH($A678,'Source'!$B:$B,0)),"")</f>
        <v>מישר כתפיים</v>
      </c>
      <c r="C678" s="8" t="n">
        <f aca="false">SUMIFS('Source'!$D:$D,'Source'!$A:$A,"114 - IL online",'Source'!$B:$B,$A678)</f>
        <v>2</v>
      </c>
      <c r="D678" s="8" t="n">
        <f aca="false">SUMIFS('Source'!$F:$F,'Source'!$A:$A,"114 - IL online",'Source'!$B:$B,$A678)</f>
        <v>3</v>
      </c>
      <c r="E678" s="8" t="n">
        <f aca="false">D678*$J$5</f>
        <v>3.78947368421053</v>
      </c>
      <c r="F678" s="8" t="n">
        <f aca="false">E678-C678</f>
        <v>1.78947368421053</v>
      </c>
      <c r="G678" s="9" t="n">
        <f aca="false">IF(AND(C678=0,E678=0),0,IF(C678=0,"New",(E678-C678)/C678))</f>
        <v>0.894736842105263</v>
      </c>
      <c r="H678" s="8" t="n">
        <f aca="false">SUMIFS('Source'!$E:$E,'Source'!$A:$A,"114 - IL online",'Source'!$B:$B,$A678)</f>
        <v>800.62</v>
      </c>
      <c r="I678" s="8" t="n">
        <f aca="false">SUMIFS('Source'!$G:$G,'Source'!$A:$A,"114 - IL online",'Source'!$B:$B,$A678)</f>
        <v>830.28</v>
      </c>
      <c r="J678" s="8" t="n">
        <f aca="false">I678*$J$5</f>
        <v>1048.77473684211</v>
      </c>
      <c r="K678" s="8" t="n">
        <f aca="false">J678-H678</f>
        <v>248.154736842105</v>
      </c>
      <c r="L678" s="9" t="n">
        <f aca="false">IF(AND(H678=0,J678=0),0,IF(H678=0,"New",(J678-H678)/H678))</f>
        <v>0.309953207316961</v>
      </c>
      <c r="M678" s="7" t="str">
        <f aca="false">IF(AND(OR(C678&lt;&gt;0,H678&lt;&gt;0),D678=0,I678=0),"DROP",IF(AND(OR(D678&lt;&gt;0,I678&lt;&gt;0),C678=0,H678=0),"NEW",""))</f>
        <v/>
      </c>
    </row>
    <row r="679" customFormat="false" ht="15" hidden="false" customHeight="false" outlineLevel="0" collapsed="false">
      <c r="A679" s="7" t="s">
        <v>576</v>
      </c>
      <c r="B679" s="7" t="str">
        <f aca="false">IFERROR(INDEX('Source'!$C:$C,MATCH($A679,'Source'!$B:$B,0)),"")</f>
        <v>סד יד שחור</v>
      </c>
      <c r="C679" s="8" t="n">
        <f aca="false">SUMIFS('Source'!$D:$D,'Source'!$A:$A,"114 - IL online",'Source'!$B:$B,$A679)</f>
        <v>1</v>
      </c>
      <c r="D679" s="8" t="n">
        <f aca="false">SUMIFS('Source'!$F:$F,'Source'!$A:$A,"114 - IL online",'Source'!$B:$B,$A679)</f>
        <v>1</v>
      </c>
      <c r="E679" s="8" t="n">
        <f aca="false">D679*$J$5</f>
        <v>1.26315789473684</v>
      </c>
      <c r="F679" s="8" t="n">
        <f aca="false">E679-C679</f>
        <v>0.263157894736842</v>
      </c>
      <c r="G679" s="9" t="n">
        <f aca="false">IF(AND(C679=0,E679=0),0,IF(C679=0,"New",(E679-C679)/C679))</f>
        <v>0.263157894736842</v>
      </c>
      <c r="H679" s="8" t="n">
        <f aca="false">SUMIFS('Source'!$E:$E,'Source'!$A:$A,"114 - IL online",'Source'!$B:$B,$A679)</f>
        <v>167.05</v>
      </c>
      <c r="I679" s="8" t="n">
        <f aca="false">SUMIFS('Source'!$G:$G,'Source'!$A:$A,"114 - IL online",'Source'!$B:$B,$A679)</f>
        <v>196.53</v>
      </c>
      <c r="J679" s="8" t="n">
        <f aca="false">I679*$J$5</f>
        <v>248.248421052632</v>
      </c>
      <c r="K679" s="8" t="n">
        <f aca="false">J679-H679</f>
        <v>81.1984210526316</v>
      </c>
      <c r="L679" s="9" t="n">
        <f aca="false">IF(AND(H679=0,J679=0),0,IF(H679=0,"New",(J679-H679)/H679))</f>
        <v>0.486072559429102</v>
      </c>
      <c r="M679" s="7" t="str">
        <f aca="false">IF(AND(OR(C679&lt;&gt;0,H679&lt;&gt;0),D679=0,I679=0),"DROP",IF(AND(OR(D679&lt;&gt;0,I679&lt;&gt;0),C679=0,H679=0),"NEW",""))</f>
        <v/>
      </c>
    </row>
    <row r="680" customFormat="false" ht="15" hidden="false" customHeight="false" outlineLevel="0" collapsed="false">
      <c r="A680" s="7" t="s">
        <v>584</v>
      </c>
      <c r="B680" s="7" t="str">
        <f aca="false">IFERROR(INDEX('Source'!$C:$C,MATCH($A680,'Source'!$B:$B,0)),"")</f>
        <v>מגן שוק רגיל</v>
      </c>
      <c r="C680" s="8" t="n">
        <f aca="false">SUMIFS('Source'!$D:$D,'Source'!$A:$A,"114 - IL online",'Source'!$B:$B,$A680)</f>
        <v>1</v>
      </c>
      <c r="D680" s="8" t="n">
        <f aca="false">SUMIFS('Source'!$F:$F,'Source'!$A:$A,"114 - IL online",'Source'!$B:$B,$A680)</f>
        <v>1</v>
      </c>
      <c r="E680" s="8" t="n">
        <f aca="false">D680*$J$5</f>
        <v>1.26315789473684</v>
      </c>
      <c r="F680" s="8" t="n">
        <f aca="false">E680-C680</f>
        <v>0.263157894736842</v>
      </c>
      <c r="G680" s="9" t="n">
        <f aca="false">IF(AND(C680=0,E680=0),0,IF(C680=0,"New",(E680-C680)/C680))</f>
        <v>0.263157894736842</v>
      </c>
      <c r="H680" s="8" t="n">
        <f aca="false">SUMIFS('Source'!$E:$E,'Source'!$A:$A,"114 - IL online",'Source'!$B:$B,$A680)</f>
        <v>194.83</v>
      </c>
      <c r="I680" s="8" t="n">
        <f aca="false">SUMIFS('Source'!$G:$G,'Source'!$A:$A,"114 - IL online",'Source'!$B:$B,$A680)</f>
        <v>165.61</v>
      </c>
      <c r="J680" s="8" t="n">
        <f aca="false">I680*$J$5</f>
        <v>209.191578947368</v>
      </c>
      <c r="K680" s="8" t="n">
        <f aca="false">J680-H680</f>
        <v>14.3615789473684</v>
      </c>
      <c r="L680" s="9" t="n">
        <f aca="false">IF(AND(H680=0,J680=0),0,IF(H680=0,"New",(J680-H680)/H680))</f>
        <v>0.0737133857587045</v>
      </c>
      <c r="M680" s="7" t="str">
        <f aca="false">IF(AND(OR(C680&lt;&gt;0,H680&lt;&gt;0),D680=0,I680=0),"DROP",IF(AND(OR(D680&lt;&gt;0,I680&lt;&gt;0),C680=0,H680=0),"NEW",""))</f>
        <v/>
      </c>
    </row>
    <row r="681" customFormat="false" ht="15" hidden="false" customHeight="false" outlineLevel="0" collapsed="false">
      <c r="A681" s="7" t="s">
        <v>490</v>
      </c>
      <c r="B681" s="7" t="str">
        <f aca="false">IFERROR(INDEX('Source'!$C:$C,MATCH($A681,'Source'!$B:$B,0)),"")</f>
        <v>חגורת הריון מכנס</v>
      </c>
      <c r="C681" s="8" t="n">
        <f aca="false">SUMIFS('Source'!$D:$D,'Source'!$A:$A,"114 - IL online",'Source'!$B:$B,$A681)</f>
        <v>1</v>
      </c>
      <c r="D681" s="8" t="n">
        <f aca="false">SUMIFS('Source'!$F:$F,'Source'!$A:$A,"114 - IL online",'Source'!$B:$B,$A681)</f>
        <v>1</v>
      </c>
      <c r="E681" s="8" t="n">
        <f aca="false">D681*$J$5</f>
        <v>1.26315789473684</v>
      </c>
      <c r="F681" s="8" t="n">
        <f aca="false">E681-C681</f>
        <v>0.263157894736842</v>
      </c>
      <c r="G681" s="9" t="n">
        <f aca="false">IF(AND(C681=0,E681=0),0,IF(C681=0,"New",(E681-C681)/C681))</f>
        <v>0.263157894736842</v>
      </c>
      <c r="H681" s="8" t="n">
        <f aca="false">SUMIFS('Source'!$E:$E,'Source'!$A:$A,"114 - IL online",'Source'!$B:$B,$A681)</f>
        <v>475.35</v>
      </c>
      <c r="I681" s="8" t="n">
        <f aca="false">SUMIFS('Source'!$G:$G,'Source'!$A:$A,"114 - IL online",'Source'!$B:$B,$A681)</f>
        <v>503.31</v>
      </c>
      <c r="J681" s="8" t="n">
        <f aca="false">I681*$J$5</f>
        <v>635.76</v>
      </c>
      <c r="K681" s="8" t="n">
        <f aca="false">J681-H681</f>
        <v>160.41</v>
      </c>
      <c r="L681" s="9" t="n">
        <f aca="false">IF(AND(H681=0,J681=0),0,IF(H681=0,"New",(J681-H681)/H681))</f>
        <v>0.337456610918271</v>
      </c>
      <c r="M681" s="7" t="str">
        <f aca="false">IF(AND(OR(C681&lt;&gt;0,H681&lt;&gt;0),D681=0,I681=0),"DROP",IF(AND(OR(D681&lt;&gt;0,I681&lt;&gt;0),C681=0,H681=0),"NEW",""))</f>
        <v/>
      </c>
    </row>
    <row r="682" customFormat="false" ht="15" hidden="false" customHeight="false" outlineLevel="0" collapsed="false">
      <c r="A682" s="7" t="s">
        <v>469</v>
      </c>
      <c r="B682" s="7" t="str">
        <f aca="false">IFERROR(INDEX('Source'!$C:$C,MATCH($A682,'Source'!$B:$B,0)),"")</f>
        <v>אטלטיק טייפ</v>
      </c>
      <c r="C682" s="8" t="n">
        <f aca="false">SUMIFS('Source'!$D:$D,'Source'!$A:$A,"114 - IL online",'Source'!$B:$B,$A682)</f>
        <v>12</v>
      </c>
      <c r="D682" s="8" t="n">
        <f aca="false">SUMIFS('Source'!$F:$F,'Source'!$A:$A,"114 - IL online",'Source'!$B:$B,$A682)</f>
        <v>13</v>
      </c>
      <c r="E682" s="8" t="n">
        <f aca="false">D682*$J$5</f>
        <v>16.4210526315789</v>
      </c>
      <c r="F682" s="8" t="n">
        <f aca="false">E682-C682</f>
        <v>4.42105263157895</v>
      </c>
      <c r="G682" s="9" t="n">
        <f aca="false">IF(AND(C682=0,E682=0),0,IF(C682=0,"New",(E682-C682)/C682))</f>
        <v>0.368421052631579</v>
      </c>
      <c r="H682" s="8" t="n">
        <f aca="false">SUMIFS('Source'!$E:$E,'Source'!$A:$A,"114 - IL online",'Source'!$B:$B,$A682)</f>
        <v>318.56</v>
      </c>
      <c r="I682" s="8" t="n">
        <f aca="false">SUMIFS('Source'!$G:$G,'Source'!$A:$A,"114 - IL online",'Source'!$B:$B,$A682)</f>
        <v>345.56</v>
      </c>
      <c r="J682" s="8" t="n">
        <f aca="false">I682*$J$5</f>
        <v>436.496842105263</v>
      </c>
      <c r="K682" s="8" t="n">
        <f aca="false">J682-H682</f>
        <v>117.936842105263</v>
      </c>
      <c r="L682" s="9" t="n">
        <f aca="false">IF(AND(H682=0,J682=0),0,IF(H682=0,"New",(J682-H682)/H682))</f>
        <v>0.370218615348013</v>
      </c>
      <c r="M682" s="7" t="str">
        <f aca="false">IF(AND(OR(C682&lt;&gt;0,H682&lt;&gt;0),D682=0,I682=0),"DROP",IF(AND(OR(D682&lt;&gt;0,I682&lt;&gt;0),C682=0,H682=0),"NEW",""))</f>
        <v/>
      </c>
    </row>
    <row r="683" customFormat="false" ht="15" hidden="false" customHeight="false" outlineLevel="0" collapsed="false">
      <c r="A683" s="7" t="s">
        <v>878</v>
      </c>
      <c r="B683" s="7" t="str">
        <f aca="false">IFERROR(INDEX('Source'!$C:$C,MATCH($A683,'Source'!$B:$B,0)),"")</f>
        <v>רפידת ג'ל זיכרון M בז'</v>
      </c>
      <c r="C683" s="8" t="n">
        <f aca="false">SUMIFS('Source'!$D:$D,'Source'!$A:$A,"114 - IL online",'Source'!$B:$B,$A683)</f>
        <v>4</v>
      </c>
      <c r="D683" s="8" t="n">
        <f aca="false">SUMIFS('Source'!$F:$F,'Source'!$A:$A,"114 - IL online",'Source'!$B:$B,$A683)</f>
        <v>6</v>
      </c>
      <c r="E683" s="8" t="n">
        <f aca="false">D683*$J$5</f>
        <v>7.57894736842105</v>
      </c>
      <c r="F683" s="8" t="n">
        <f aca="false">E683-C683</f>
        <v>3.57894736842105</v>
      </c>
      <c r="G683" s="9" t="n">
        <f aca="false">IF(AND(C683=0,E683=0),0,IF(C683=0,"New",(E683-C683)/C683))</f>
        <v>0.894736842105263</v>
      </c>
      <c r="H683" s="8" t="n">
        <f aca="false">SUMIFS('Source'!$E:$E,'Source'!$A:$A,"114 - IL online",'Source'!$B:$B,$A683)</f>
        <v>476.3</v>
      </c>
      <c r="I683" s="8" t="n">
        <f aca="false">SUMIFS('Source'!$G:$G,'Source'!$A:$A,"114 - IL online",'Source'!$B:$B,$A683)</f>
        <v>502.05</v>
      </c>
      <c r="J683" s="8" t="n">
        <f aca="false">I683*$J$5</f>
        <v>634.168421052632</v>
      </c>
      <c r="K683" s="8" t="n">
        <f aca="false">J683-H683</f>
        <v>157.868421052632</v>
      </c>
      <c r="L683" s="9" t="n">
        <f aca="false">IF(AND(H683=0,J683=0),0,IF(H683=0,"New",(J683-H683)/H683))</f>
        <v>0.331447451296728</v>
      </c>
      <c r="M683" s="7" t="str">
        <f aca="false">IF(AND(OR(C683&lt;&gt;0,H683&lt;&gt;0),D683=0,I683=0),"DROP",IF(AND(OR(D683&lt;&gt;0,I683&lt;&gt;0),C683=0,H683=0),"NEW",""))</f>
        <v/>
      </c>
    </row>
    <row r="684" customFormat="false" ht="15" hidden="false" customHeight="false" outlineLevel="0" collapsed="false">
      <c r="A684" s="7" t="s">
        <v>350</v>
      </c>
      <c r="B684" s="7" t="str">
        <f aca="false">IFERROR(INDEX('Source'!$C:$C,MATCH($A684,'Source'!$B:$B,0)),"")</f>
        <v>טיפ תחבושת לספורט כחול</v>
      </c>
      <c r="C684" s="8" t="n">
        <f aca="false">SUMIFS('Source'!$D:$D,'Source'!$A:$A,"114 - IL online",'Source'!$B:$B,$A684)</f>
        <v>31</v>
      </c>
      <c r="D684" s="8" t="n">
        <f aca="false">SUMIFS('Source'!$F:$F,'Source'!$A:$A,"114 - IL online",'Source'!$B:$B,$A684)</f>
        <v>30</v>
      </c>
      <c r="E684" s="8" t="n">
        <f aca="false">D684*$J$5</f>
        <v>37.8947368421053</v>
      </c>
      <c r="F684" s="8" t="n">
        <f aca="false">E684-C684</f>
        <v>6.89473684210526</v>
      </c>
      <c r="G684" s="9" t="n">
        <f aca="false">IF(AND(C684=0,E684=0),0,IF(C684=0,"New",(E684-C684)/C684))</f>
        <v>0.222410865874363</v>
      </c>
      <c r="H684" s="8" t="n">
        <f aca="false">SUMIFS('Source'!$E:$E,'Source'!$A:$A,"114 - IL online",'Source'!$B:$B,$A684)</f>
        <v>851.24</v>
      </c>
      <c r="I684" s="8" t="n">
        <f aca="false">SUMIFS('Source'!$G:$G,'Source'!$A:$A,"114 - IL online",'Source'!$B:$B,$A684)</f>
        <v>825.57</v>
      </c>
      <c r="J684" s="8" t="n">
        <f aca="false">I684*$J$5</f>
        <v>1042.82526315789</v>
      </c>
      <c r="K684" s="8" t="n">
        <f aca="false">J684-H684</f>
        <v>191.585263157895</v>
      </c>
      <c r="L684" s="9" t="n">
        <f aca="false">IF(AND(H684=0,J684=0),0,IF(H684=0,"New",(J684-H684)/H684))</f>
        <v>0.225066095528752</v>
      </c>
      <c r="M684" s="7" t="str">
        <f aca="false">IF(AND(OR(C684&lt;&gt;0,H684&lt;&gt;0),D684=0,I684=0),"DROP",IF(AND(OR(D684&lt;&gt;0,I684&lt;&gt;0),C684=0,H684=0),"NEW",""))</f>
        <v/>
      </c>
    </row>
    <row r="685" customFormat="false" ht="15" hidden="false" customHeight="false" outlineLevel="0" collapsed="false">
      <c r="A685" s="7" t="s">
        <v>312</v>
      </c>
      <c r="B685" s="7" t="str">
        <f aca="false">IFERROR(INDEX('Source'!$C:$C,MATCH($A685,'Source'!$B:$B,0)),"")</f>
        <v>מגן מרפק</v>
      </c>
      <c r="C685" s="8" t="n">
        <f aca="false">SUMIFS('Source'!$D:$D,'Source'!$A:$A,"114 - IL online",'Source'!$B:$B,$A685)</f>
        <v>0</v>
      </c>
      <c r="D685" s="8" t="n">
        <f aca="false">SUMIFS('Source'!$F:$F,'Source'!$A:$A,"114 - IL online",'Source'!$B:$B,$A685)</f>
        <v>1</v>
      </c>
      <c r="E685" s="8" t="n">
        <f aca="false">D685*$J$5</f>
        <v>1.26315789473684</v>
      </c>
      <c r="F685" s="8" t="n">
        <f aca="false">E685-C685</f>
        <v>1.26315789473684</v>
      </c>
      <c r="G685" s="9" t="str">
        <f aca="false">IF(AND(C685=0,E685=0),0,IF(C685=0,"New",(E685-C685)/C685))</f>
        <v>New</v>
      </c>
      <c r="H685" s="8" t="n">
        <f aca="false">SUMIFS('Source'!$E:$E,'Source'!$A:$A,"114 - IL online",'Source'!$B:$B,$A685)</f>
        <v>0</v>
      </c>
      <c r="I685" s="8" t="n">
        <f aca="false">SUMIFS('Source'!$G:$G,'Source'!$A:$A,"114 - IL online",'Source'!$B:$B,$A685)</f>
        <v>25.34</v>
      </c>
      <c r="J685" s="8" t="n">
        <f aca="false">I685*$J$5</f>
        <v>32.0084210526316</v>
      </c>
      <c r="K685" s="8" t="n">
        <f aca="false">J685-H685</f>
        <v>32.0084210526316</v>
      </c>
      <c r="L685" s="9" t="str">
        <f aca="false">IF(AND(H685=0,J685=0),0,IF(H685=0,"New",(J685-H685)/H685))</f>
        <v>New</v>
      </c>
      <c r="M685" s="7" t="str">
        <f aca="false">IF(AND(OR(C685&lt;&gt;0,H685&lt;&gt;0),D685=0,I685=0),"DROP",IF(AND(OR(D685&lt;&gt;0,I685&lt;&gt;0),C685=0,H685=0),"NEW",""))</f>
        <v>NEW</v>
      </c>
    </row>
    <row r="686" customFormat="false" ht="15" hidden="false" customHeight="false" outlineLevel="0" collapsed="false">
      <c r="A686" s="7" t="s">
        <v>171</v>
      </c>
      <c r="B686" s="7" t="str">
        <f aca="false">IFERROR(INDEX('Source'!$C:$C,MATCH($A686,'Source'!$B:$B,0)),"")</f>
        <v>מגן מרפק בז'</v>
      </c>
      <c r="C686" s="8" t="n">
        <f aca="false">SUMIFS('Source'!$D:$D,'Source'!$A:$A,"114 - IL online",'Source'!$B:$B,$A686)</f>
        <v>1</v>
      </c>
      <c r="D686" s="8" t="n">
        <f aca="false">SUMIFS('Source'!$F:$F,'Source'!$A:$A,"114 - IL online",'Source'!$B:$B,$A686)</f>
        <v>2</v>
      </c>
      <c r="E686" s="8" t="n">
        <f aca="false">D686*$J$5</f>
        <v>2.52631578947368</v>
      </c>
      <c r="F686" s="8" t="n">
        <f aca="false">E686-C686</f>
        <v>1.52631578947368</v>
      </c>
      <c r="G686" s="9" t="n">
        <f aca="false">IF(AND(C686=0,E686=0),0,IF(C686=0,"New",(E686-C686)/C686))</f>
        <v>1.52631578947368</v>
      </c>
      <c r="H686" s="8" t="n">
        <f aca="false">SUMIFS('Source'!$E:$E,'Source'!$A:$A,"114 - IL online",'Source'!$B:$B,$A686)</f>
        <v>55.85</v>
      </c>
      <c r="I686" s="8" t="n">
        <f aca="false">SUMIFS('Source'!$G:$G,'Source'!$A:$A,"114 - IL online",'Source'!$B:$B,$A686)</f>
        <v>81.18</v>
      </c>
      <c r="J686" s="8" t="n">
        <f aca="false">I686*$J$5</f>
        <v>102.543157894737</v>
      </c>
      <c r="K686" s="8" t="n">
        <f aca="false">J686-H686</f>
        <v>46.6931578947369</v>
      </c>
      <c r="L686" s="9" t="n">
        <f aca="false">IF(AND(H686=0,J686=0),0,IF(H686=0,"New",(J686-H686)/H686))</f>
        <v>0.83604579936861</v>
      </c>
      <c r="M686" s="7" t="str">
        <f aca="false">IF(AND(OR(C686&lt;&gt;0,H686&lt;&gt;0),D686=0,I686=0),"DROP",IF(AND(OR(D686&lt;&gt;0,I686&lt;&gt;0),C686=0,H686=0),"NEW",""))</f>
        <v/>
      </c>
    </row>
    <row r="687" customFormat="false" ht="15" hidden="false" customHeight="false" outlineLevel="0" collapsed="false">
      <c r="A687" s="7" t="s">
        <v>137</v>
      </c>
      <c r="B687" s="7" t="str">
        <f aca="false">IFERROR(INDEX('Source'!$C:$C,MATCH($A687,'Source'!$B:$B,0)),"")</f>
        <v>מגן ברך חום</v>
      </c>
      <c r="C687" s="8" t="n">
        <f aca="false">SUMIFS('Source'!$D:$D,'Source'!$A:$A,"114 - IL online",'Source'!$B:$B,$A687)</f>
        <v>4</v>
      </c>
      <c r="D687" s="8" t="n">
        <f aca="false">SUMIFS('Source'!$F:$F,'Source'!$A:$A,"114 - IL online",'Source'!$B:$B,$A687)</f>
        <v>4</v>
      </c>
      <c r="E687" s="8" t="n">
        <f aca="false">D687*$J$5</f>
        <v>5.05263157894737</v>
      </c>
      <c r="F687" s="8" t="n">
        <f aca="false">E687-C687</f>
        <v>1.05263157894737</v>
      </c>
      <c r="G687" s="9" t="n">
        <f aca="false">IF(AND(C687=0,E687=0),0,IF(C687=0,"New",(E687-C687)/C687))</f>
        <v>0.263157894736842</v>
      </c>
      <c r="H687" s="8" t="n">
        <f aca="false">SUMIFS('Source'!$E:$E,'Source'!$A:$A,"114 - IL online",'Source'!$B:$B,$A687)</f>
        <v>192.68</v>
      </c>
      <c r="I687" s="8" t="n">
        <f aca="false">SUMIFS('Source'!$G:$G,'Source'!$A:$A,"114 - IL online",'Source'!$B:$B,$A687)</f>
        <v>217.81</v>
      </c>
      <c r="J687" s="8" t="n">
        <f aca="false">I687*$J$5</f>
        <v>275.128421052632</v>
      </c>
      <c r="K687" s="8" t="n">
        <f aca="false">J687-H687</f>
        <v>82.4484210526316</v>
      </c>
      <c r="L687" s="9" t="n">
        <f aca="false">IF(AND(H687=0,J687=0),0,IF(H687=0,"New",(J687-H687)/H687))</f>
        <v>0.427903368552167</v>
      </c>
      <c r="M687" s="7" t="str">
        <f aca="false">IF(AND(OR(C687&lt;&gt;0,H687&lt;&gt;0),D687=0,I687=0),"DROP",IF(AND(OR(D687&lt;&gt;0,I687&lt;&gt;0),C687=0,H687=0),"NEW",""))</f>
        <v/>
      </c>
    </row>
    <row r="688" customFormat="false" ht="15" hidden="false" customHeight="false" outlineLevel="0" collapsed="false">
      <c r="A688" s="7" t="s">
        <v>500</v>
      </c>
      <c r="B688" s="7" t="str">
        <f aca="false">IFERROR(INDEX('Source'!$C:$C,MATCH($A688,'Source'!$B:$B,0)),"")</f>
        <v>חגורת צלעות לגבר</v>
      </c>
      <c r="C688" s="8" t="n">
        <f aca="false">SUMIFS('Source'!$D:$D,'Source'!$A:$A,"114 - IL online",'Source'!$B:$B,$A688)</f>
        <v>3</v>
      </c>
      <c r="D688" s="8" t="n">
        <f aca="false">SUMIFS('Source'!$F:$F,'Source'!$A:$A,"114 - IL online",'Source'!$B:$B,$A688)</f>
        <v>2</v>
      </c>
      <c r="E688" s="8" t="n">
        <f aca="false">D688*$J$5</f>
        <v>2.52631578947368</v>
      </c>
      <c r="F688" s="8" t="n">
        <f aca="false">E688-C688</f>
        <v>-0.473684210526316</v>
      </c>
      <c r="G688" s="9" t="n">
        <f aca="false">IF(AND(C688=0,E688=0),0,IF(C688=0,"New",(E688-C688)/C688))</f>
        <v>-0.157894736842105</v>
      </c>
      <c r="H688" s="8" t="n">
        <f aca="false">SUMIFS('Source'!$E:$E,'Source'!$A:$A,"114 - IL online",'Source'!$B:$B,$A688)</f>
        <v>457.95</v>
      </c>
      <c r="I688" s="8" t="n">
        <f aca="false">SUMIFS('Source'!$G:$G,'Source'!$A:$A,"114 - IL online",'Source'!$B:$B,$A688)</f>
        <v>482.89</v>
      </c>
      <c r="J688" s="8" t="n">
        <f aca="false">I688*$J$5</f>
        <v>609.966315789474</v>
      </c>
      <c r="K688" s="8" t="n">
        <f aca="false">J688-H688</f>
        <v>152.016315789474</v>
      </c>
      <c r="L688" s="9" t="n">
        <f aca="false">IF(AND(H688=0,J688=0),0,IF(H688=0,"New",(J688-H688)/H688))</f>
        <v>0.331949592290585</v>
      </c>
      <c r="M688" s="7" t="str">
        <f aca="false">IF(AND(OR(C688&lt;&gt;0,H688&lt;&gt;0),D688=0,I688=0),"DROP",IF(AND(OR(D688&lt;&gt;0,I688&lt;&gt;0),C688=0,H688=0),"NEW",""))</f>
        <v/>
      </c>
    </row>
    <row r="689" customFormat="false" ht="15" hidden="false" customHeight="false" outlineLevel="0" collapsed="false">
      <c r="A689" s="7" t="s">
        <v>246</v>
      </c>
      <c r="B689" s="7" t="str">
        <f aca="false">IFERROR(INDEX('Source'!$C:$C,MATCH($A689,'Source'!$B:$B,0)),"")</f>
        <v>מפריד אצבע</v>
      </c>
      <c r="C689" s="8" t="n">
        <f aca="false">SUMIFS('Source'!$D:$D,'Source'!$A:$A,"114 - IL online",'Source'!$B:$B,$A689)</f>
        <v>20</v>
      </c>
      <c r="D689" s="8" t="n">
        <f aca="false">SUMIFS('Source'!$F:$F,'Source'!$A:$A,"114 - IL online",'Source'!$B:$B,$A689)</f>
        <v>21</v>
      </c>
      <c r="E689" s="8" t="n">
        <f aca="false">D689*$J$5</f>
        <v>26.5263157894737</v>
      </c>
      <c r="F689" s="8" t="n">
        <f aca="false">E689-C689</f>
        <v>6.52631578947368</v>
      </c>
      <c r="G689" s="9" t="n">
        <f aca="false">IF(AND(C689=0,E689=0),0,IF(C689=0,"New",(E689-C689)/C689))</f>
        <v>0.326315789473684</v>
      </c>
      <c r="H689" s="8" t="n">
        <f aca="false">SUMIFS('Source'!$E:$E,'Source'!$A:$A,"114 - IL online",'Source'!$B:$B,$A689)</f>
        <v>501.53</v>
      </c>
      <c r="I689" s="8" t="n">
        <f aca="false">SUMIFS('Source'!$G:$G,'Source'!$A:$A,"114 - IL online",'Source'!$B:$B,$A689)</f>
        <v>525.08</v>
      </c>
      <c r="J689" s="8" t="n">
        <f aca="false">I689*$J$5</f>
        <v>663.258947368421</v>
      </c>
      <c r="K689" s="8" t="n">
        <f aca="false">J689-H689</f>
        <v>161.728947368421</v>
      </c>
      <c r="L689" s="9" t="n">
        <f aca="false">IF(AND(H689=0,J689=0),0,IF(H689=0,"New",(J689-H689)/H689))</f>
        <v>0.322471133069649</v>
      </c>
      <c r="M689" s="7" t="str">
        <f aca="false">IF(AND(OR(C689&lt;&gt;0,H689&lt;&gt;0),D689=0,I689=0),"DROP",IF(AND(OR(D689&lt;&gt;0,I689&lt;&gt;0),C689=0,H689=0),"NEW",""))</f>
        <v/>
      </c>
    </row>
    <row r="690" customFormat="false" ht="15" hidden="false" customHeight="false" outlineLevel="0" collapsed="false">
      <c r="A690" s="7" t="s">
        <v>385</v>
      </c>
      <c r="B690" s="7" t="str">
        <f aca="false">IFERROR(INDEX('Source'!$C:$C,MATCH($A690,'Source'!$B:$B,0)),"")</f>
        <v>מגן ברך מוצלב+מוטות</v>
      </c>
      <c r="C690" s="8" t="n">
        <f aca="false">SUMIFS('Source'!$D:$D,'Source'!$A:$A,"114 - IL online",'Source'!$B:$B,$A690)</f>
        <v>4</v>
      </c>
      <c r="D690" s="8" t="n">
        <f aca="false">SUMIFS('Source'!$F:$F,'Source'!$A:$A,"114 - IL online",'Source'!$B:$B,$A690)</f>
        <v>4</v>
      </c>
      <c r="E690" s="8" t="n">
        <f aca="false">D690*$J$5</f>
        <v>5.05263157894737</v>
      </c>
      <c r="F690" s="8" t="n">
        <f aca="false">E690-C690</f>
        <v>1.05263157894737</v>
      </c>
      <c r="G690" s="9" t="n">
        <f aca="false">IF(AND(C690=0,E690=0),0,IF(C690=0,"New",(E690-C690)/C690))</f>
        <v>0.263157894736842</v>
      </c>
      <c r="H690" s="8" t="n">
        <f aca="false">SUMIFS('Source'!$E:$E,'Source'!$A:$A,"114 - IL online",'Source'!$B:$B,$A690)</f>
        <v>846.3</v>
      </c>
      <c r="I690" s="8" t="n">
        <f aca="false">SUMIFS('Source'!$G:$G,'Source'!$A:$A,"114 - IL online",'Source'!$B:$B,$A690)</f>
        <v>869.17</v>
      </c>
      <c r="J690" s="8" t="n">
        <f aca="false">I690*$J$5</f>
        <v>1097.89894736842</v>
      </c>
      <c r="K690" s="8" t="n">
        <f aca="false">J690-H690</f>
        <v>251.598947368421</v>
      </c>
      <c r="L690" s="9" t="n">
        <f aca="false">IF(AND(H690=0,J690=0),0,IF(H690=0,"New",(J690-H690)/H690))</f>
        <v>0.297292859941417</v>
      </c>
      <c r="M690" s="7" t="str">
        <f aca="false">IF(AND(OR(C690&lt;&gt;0,H690&lt;&gt;0),D690=0,I690=0),"DROP",IF(AND(OR(D690&lt;&gt;0,I690&lt;&gt;0),C690=0,H690=0),"NEW",""))</f>
        <v/>
      </c>
    </row>
    <row r="691" customFormat="false" ht="15" hidden="false" customHeight="false" outlineLevel="0" collapsed="false">
      <c r="A691" s="7" t="s">
        <v>261</v>
      </c>
      <c r="B691" s="7" t="str">
        <f aca="false">IFERROR(INDEX('Source'!$C:$C,MATCH($A691,'Source'!$B:$B,0)),"")</f>
        <v>פומפיה להסרת עור</v>
      </c>
      <c r="C691" s="8" t="n">
        <f aca="false">SUMIFS('Source'!$D:$D,'Source'!$A:$A,"114 - IL online",'Source'!$B:$B,$A691)</f>
        <v>3</v>
      </c>
      <c r="D691" s="8" t="n">
        <f aca="false">SUMIFS('Source'!$F:$F,'Source'!$A:$A,"114 - IL online",'Source'!$B:$B,$A691)</f>
        <v>2</v>
      </c>
      <c r="E691" s="8" t="n">
        <f aca="false">D691*$J$5</f>
        <v>2.52631578947368</v>
      </c>
      <c r="F691" s="8" t="n">
        <f aca="false">E691-C691</f>
        <v>-0.473684210526316</v>
      </c>
      <c r="G691" s="9" t="n">
        <f aca="false">IF(AND(C691=0,E691=0),0,IF(C691=0,"New",(E691-C691)/C691))</f>
        <v>-0.157894736842105</v>
      </c>
      <c r="H691" s="8" t="n">
        <f aca="false">SUMIFS('Source'!$E:$E,'Source'!$A:$A,"114 - IL online",'Source'!$B:$B,$A691)</f>
        <v>109.62</v>
      </c>
      <c r="I691" s="8" t="n">
        <f aca="false">SUMIFS('Source'!$G:$G,'Source'!$A:$A,"114 - IL online",'Source'!$B:$B,$A691)</f>
        <v>86.79</v>
      </c>
      <c r="J691" s="8" t="n">
        <f aca="false">I691*$J$5</f>
        <v>109.629473684211</v>
      </c>
      <c r="K691" s="8" t="n">
        <f aca="false">J691-H691</f>
        <v>0.00947368421050499</v>
      </c>
      <c r="L691" s="9" t="n">
        <f aca="false">IF(AND(H691=0,J691=0),0,IF(H691=0,"New",(J691-H691)/H691))</f>
        <v>8.6422953936371E-005</v>
      </c>
      <c r="M691" s="7" t="str">
        <f aca="false">IF(AND(OR(C691&lt;&gt;0,H691&lt;&gt;0),D691=0,I691=0),"DROP",IF(AND(OR(D691&lt;&gt;0,I691&lt;&gt;0),C691=0,H691=0),"NEW",""))</f>
        <v/>
      </c>
    </row>
    <row r="692" customFormat="false" ht="15" hidden="false" customHeight="false" outlineLevel="0" collapsed="false">
      <c r="A692" s="7" t="s">
        <v>369</v>
      </c>
      <c r="B692" s="7" t="str">
        <f aca="false">IFERROR(INDEX('Source'!$C:$C,MATCH($A692,'Source'!$B:$B,0)),"")</f>
        <v>מגן ברך שחור</v>
      </c>
      <c r="C692" s="8" t="n">
        <f aca="false">SUMIFS('Source'!$D:$D,'Source'!$A:$A,"114 - IL online",'Source'!$B:$B,$A692)</f>
        <v>12</v>
      </c>
      <c r="D692" s="8" t="n">
        <f aca="false">SUMIFS('Source'!$F:$F,'Source'!$A:$A,"114 - IL online",'Source'!$B:$B,$A692)</f>
        <v>11</v>
      </c>
      <c r="E692" s="8" t="n">
        <f aca="false">D692*$J$5</f>
        <v>13.8947368421053</v>
      </c>
      <c r="F692" s="8" t="n">
        <f aca="false">E692-C692</f>
        <v>1.89473684210526</v>
      </c>
      <c r="G692" s="9" t="n">
        <f aca="false">IF(AND(C692=0,E692=0),0,IF(C692=0,"New",(E692-C692)/C692))</f>
        <v>0.157894736842105</v>
      </c>
      <c r="H692" s="8" t="n">
        <f aca="false">SUMIFS('Source'!$E:$E,'Source'!$A:$A,"114 - IL online",'Source'!$B:$B,$A692)</f>
        <v>608.76</v>
      </c>
      <c r="I692" s="8" t="n">
        <f aca="false">SUMIFS('Source'!$G:$G,'Source'!$A:$A,"114 - IL online",'Source'!$B:$B,$A692)</f>
        <v>586.42</v>
      </c>
      <c r="J692" s="8" t="n">
        <f aca="false">I692*$J$5</f>
        <v>740.741052631579</v>
      </c>
      <c r="K692" s="8" t="n">
        <f aca="false">J692-H692</f>
        <v>131.981052631579</v>
      </c>
      <c r="L692" s="9" t="n">
        <f aca="false">IF(AND(H692=0,J692=0),0,IF(H692=0,"New",(J692-H692)/H692))</f>
        <v>0.216803095853175</v>
      </c>
      <c r="M692" s="7" t="str">
        <f aca="false">IF(AND(OR(C692&lt;&gt;0,H692&lt;&gt;0),D692=0,I692=0),"DROP",IF(AND(OR(D692&lt;&gt;0,I692&lt;&gt;0),C692=0,H692=0),"NEW",""))</f>
        <v/>
      </c>
    </row>
    <row r="693" customFormat="false" ht="15" hidden="false" customHeight="false" outlineLevel="0" collapsed="false">
      <c r="A693" s="7" t="s">
        <v>1108</v>
      </c>
      <c r="B693" s="7" t="str">
        <f aca="false">IFERROR(INDEX('Source'!$C:$C,MATCH($A693,'Source'!$B:$B,0)),"")</f>
        <v>מגן מרפק אפור</v>
      </c>
      <c r="C693" s="8" t="n">
        <f aca="false">SUMIFS('Source'!$D:$D,'Source'!$A:$A,"114 - IL online",'Source'!$B:$B,$A693)</f>
        <v>5</v>
      </c>
      <c r="D693" s="8" t="n">
        <f aca="false">SUMIFS('Source'!$F:$F,'Source'!$A:$A,"114 - IL online",'Source'!$B:$B,$A693)</f>
        <v>6</v>
      </c>
      <c r="E693" s="8" t="n">
        <f aca="false">D693*$J$5</f>
        <v>7.57894736842105</v>
      </c>
      <c r="F693" s="8" t="n">
        <f aca="false">E693-C693</f>
        <v>2.57894736842105</v>
      </c>
      <c r="G693" s="9" t="n">
        <f aca="false">IF(AND(C693=0,E693=0),0,IF(C693=0,"New",(E693-C693)/C693))</f>
        <v>0.515789473684211</v>
      </c>
      <c r="H693" s="8" t="n">
        <f aca="false">SUMIFS('Source'!$E:$E,'Source'!$A:$A,"114 - IL online",'Source'!$B:$B,$A693)</f>
        <v>251.32</v>
      </c>
      <c r="I693" s="8" t="n">
        <f aca="false">SUMIFS('Source'!$G:$G,'Source'!$A:$A,"114 - IL online",'Source'!$B:$B,$A693)</f>
        <v>271.53</v>
      </c>
      <c r="J693" s="8" t="n">
        <f aca="false">I693*$J$5</f>
        <v>342.985263157895</v>
      </c>
      <c r="K693" s="8" t="n">
        <f aca="false">J693-H693</f>
        <v>91.6652631578947</v>
      </c>
      <c r="L693" s="9" t="n">
        <f aca="false">IF(AND(H693=0,J693=0),0,IF(H693=0,"New",(J693-H693)/H693))</f>
        <v>0.364735250508892</v>
      </c>
      <c r="M693" s="7" t="str">
        <f aca="false">IF(AND(OR(C693&lt;&gt;0,H693&lt;&gt;0),D693=0,I693=0),"DROP",IF(AND(OR(D693&lt;&gt;0,I693&lt;&gt;0),C693=0,H693=0),"NEW",""))</f>
        <v/>
      </c>
    </row>
    <row r="694" customFormat="false" ht="15" hidden="false" customHeight="false" outlineLevel="0" collapsed="false">
      <c r="A694" s="7" t="s">
        <v>444</v>
      </c>
      <c r="B694" s="7" t="str">
        <f aca="false">IFERROR(INDEX('Source'!$C:$C,MATCH($A694,'Source'!$B:$B,0)),"")</f>
        <v>מתלה</v>
      </c>
      <c r="C694" s="8" t="n">
        <f aca="false">SUMIFS('Source'!$D:$D,'Source'!$A:$A,"114 - IL online",'Source'!$B:$B,$A694)</f>
        <v>7</v>
      </c>
      <c r="D694" s="8" t="n">
        <f aca="false">SUMIFS('Source'!$F:$F,'Source'!$A:$A,"114 - IL online",'Source'!$B:$B,$A694)</f>
        <v>7</v>
      </c>
      <c r="E694" s="8" t="n">
        <f aca="false">D694*$J$5</f>
        <v>8.84210526315789</v>
      </c>
      <c r="F694" s="8" t="n">
        <f aca="false">E694-C694</f>
        <v>1.84210526315789</v>
      </c>
      <c r="G694" s="9" t="n">
        <f aca="false">IF(AND(C694=0,E694=0),0,IF(C694=0,"New",(E694-C694)/C694))</f>
        <v>0.263157894736842</v>
      </c>
      <c r="H694" s="8" t="n">
        <f aca="false">SUMIFS('Source'!$E:$E,'Source'!$A:$A,"114 - IL online",'Source'!$B:$B,$A694)</f>
        <v>1355.13</v>
      </c>
      <c r="I694" s="8" t="n">
        <f aca="false">SUMIFS('Source'!$G:$G,'Source'!$A:$A,"114 - IL online",'Source'!$B:$B,$A694)</f>
        <v>1375.24</v>
      </c>
      <c r="J694" s="8" t="n">
        <f aca="false">I694*$J$5</f>
        <v>1737.14526315789</v>
      </c>
      <c r="K694" s="8" t="n">
        <f aca="false">J694-H694</f>
        <v>382.015263157895</v>
      </c>
      <c r="L694" s="9" t="n">
        <f aca="false">IF(AND(H694=0,J694=0),0,IF(H694=0,"New",(J694-H694)/H694))</f>
        <v>0.281903037463487</v>
      </c>
      <c r="M694" s="7" t="str">
        <f aca="false">IF(AND(OR(C694&lt;&gt;0,H694&lt;&gt;0),D694=0,I694=0),"DROP",IF(AND(OR(D694&lt;&gt;0,I694&lt;&gt;0),C694=0,H694=0),"NEW",""))</f>
        <v/>
      </c>
    </row>
    <row r="695" customFormat="false" ht="15" hidden="false" customHeight="false" outlineLevel="0" collapsed="false">
      <c r="A695" s="7" t="s">
        <v>484</v>
      </c>
      <c r="B695" s="7" t="str">
        <f aca="false">IFERROR(INDEX('Source'!$C:$C,MATCH($A695,'Source'!$B:$B,0)),"")</f>
        <v>מתלה</v>
      </c>
      <c r="C695" s="8" t="n">
        <f aca="false">SUMIFS('Source'!$D:$D,'Source'!$A:$A,"114 - IL online",'Source'!$B:$B,$A695)</f>
        <v>6</v>
      </c>
      <c r="D695" s="8" t="n">
        <f aca="false">SUMIFS('Source'!$F:$F,'Source'!$A:$A,"114 - IL online",'Source'!$B:$B,$A695)</f>
        <v>6</v>
      </c>
      <c r="E695" s="8" t="n">
        <f aca="false">D695*$J$5</f>
        <v>7.57894736842105</v>
      </c>
      <c r="F695" s="8" t="n">
        <f aca="false">E695-C695</f>
        <v>1.57894736842105</v>
      </c>
      <c r="G695" s="9" t="n">
        <f aca="false">IF(AND(C695=0,E695=0),0,IF(C695=0,"New",(E695-C695)/C695))</f>
        <v>0.263157894736842</v>
      </c>
      <c r="H695" s="8" t="n">
        <f aca="false">SUMIFS('Source'!$E:$E,'Source'!$A:$A,"114 - IL online",'Source'!$B:$B,$A695)</f>
        <v>1114.22</v>
      </c>
      <c r="I695" s="8" t="n">
        <f aca="false">SUMIFS('Source'!$G:$G,'Source'!$A:$A,"114 - IL online",'Source'!$B:$B,$A695)</f>
        <v>1134.31</v>
      </c>
      <c r="J695" s="8" t="n">
        <f aca="false">I695*$J$5</f>
        <v>1432.81263157895</v>
      </c>
      <c r="K695" s="8" t="n">
        <f aca="false">J695-H695</f>
        <v>318.592631578947</v>
      </c>
      <c r="L695" s="9" t="n">
        <f aca="false">IF(AND(H695=0,J695=0),0,IF(H695=0,"New",(J695-H695)/H695))</f>
        <v>0.285933326972184</v>
      </c>
      <c r="M695" s="7" t="str">
        <f aca="false">IF(AND(OR(C695&lt;&gt;0,H695&lt;&gt;0),D695=0,I695=0),"DROP",IF(AND(OR(D695&lt;&gt;0,I695&lt;&gt;0),C695=0,H695=0),"NEW",""))</f>
        <v/>
      </c>
    </row>
    <row r="696" customFormat="false" ht="15" hidden="false" customHeight="false" outlineLevel="0" collapsed="false">
      <c r="A696" s="7" t="s">
        <v>501</v>
      </c>
      <c r="B696" s="7" t="str">
        <f aca="false">IFERROR(INDEX('Source'!$C:$C,MATCH($A696,'Source'!$B:$B,0)),"")</f>
        <v>מתלה</v>
      </c>
      <c r="C696" s="8" t="n">
        <f aca="false">SUMIFS('Source'!$D:$D,'Source'!$A:$A,"114 - IL online",'Source'!$B:$B,$A696)</f>
        <v>2</v>
      </c>
      <c r="D696" s="8" t="n">
        <f aca="false">SUMIFS('Source'!$F:$F,'Source'!$A:$A,"114 - IL online",'Source'!$B:$B,$A696)</f>
        <v>2</v>
      </c>
      <c r="E696" s="8" t="n">
        <f aca="false">D696*$J$5</f>
        <v>2.52631578947368</v>
      </c>
      <c r="F696" s="8" t="n">
        <f aca="false">E696-C696</f>
        <v>0.526315789473684</v>
      </c>
      <c r="G696" s="9" t="n">
        <f aca="false">IF(AND(C696=0,E696=0),0,IF(C696=0,"New",(E696-C696)/C696))</f>
        <v>0.263157894736842</v>
      </c>
      <c r="H696" s="8" t="n">
        <f aca="false">SUMIFS('Source'!$E:$E,'Source'!$A:$A,"114 - IL online",'Source'!$B:$B,$A696)</f>
        <v>401.52</v>
      </c>
      <c r="I696" s="8" t="n">
        <f aca="false">SUMIFS('Source'!$G:$G,'Source'!$A:$A,"114 - IL online",'Source'!$B:$B,$A696)</f>
        <v>381.44</v>
      </c>
      <c r="J696" s="8" t="n">
        <f aca="false">I696*$J$5</f>
        <v>481.818947368421</v>
      </c>
      <c r="K696" s="8" t="n">
        <f aca="false">J696-H696</f>
        <v>80.2989473684211</v>
      </c>
      <c r="L696" s="9" t="n">
        <f aca="false">IF(AND(H696=0,J696=0),0,IF(H696=0,"New",(J696-H696)/H696))</f>
        <v>0.199987416239343</v>
      </c>
      <c r="M696" s="7" t="str">
        <f aca="false">IF(AND(OR(C696&lt;&gt;0,H696&lt;&gt;0),D696=0,I696=0),"DROP",IF(AND(OR(D696&lt;&gt;0,I696&lt;&gt;0),C696=0,H696=0),"NEW",""))</f>
        <v/>
      </c>
    </row>
    <row r="697" customFormat="false" ht="15" hidden="false" customHeight="false" outlineLevel="0" collapsed="false">
      <c r="A697" s="7" t="s">
        <v>1109</v>
      </c>
      <c r="B697" s="7" t="str">
        <f aca="false">IFERROR(INDEX('Source'!$C:$C,MATCH($A697,'Source'!$B:$B,0)),"")</f>
        <v>מתלה</v>
      </c>
      <c r="C697" s="8" t="n">
        <f aca="false">SUMIFS('Source'!$D:$D,'Source'!$A:$A,"114 - IL online",'Source'!$B:$B,$A697)</f>
        <v>1</v>
      </c>
      <c r="D697" s="8" t="n">
        <f aca="false">SUMIFS('Source'!$F:$F,'Source'!$A:$A,"114 - IL online",'Source'!$B:$B,$A697)</f>
        <v>1</v>
      </c>
      <c r="E697" s="8" t="n">
        <f aca="false">D697*$J$5</f>
        <v>1.26315789473684</v>
      </c>
      <c r="F697" s="8" t="n">
        <f aca="false">E697-C697</f>
        <v>0.263157894736842</v>
      </c>
      <c r="G697" s="9" t="n">
        <f aca="false">IF(AND(C697=0,E697=0),0,IF(C697=0,"New",(E697-C697)/C697))</f>
        <v>0.263157894736842</v>
      </c>
      <c r="H697" s="8" t="n">
        <f aca="false">SUMIFS('Source'!$E:$E,'Source'!$A:$A,"114 - IL online",'Source'!$B:$B,$A697)</f>
        <v>200.76</v>
      </c>
      <c r="I697" s="8" t="n">
        <f aca="false">SUMIFS('Source'!$G:$G,'Source'!$A:$A,"114 - IL online",'Source'!$B:$B,$A697)</f>
        <v>180.69</v>
      </c>
      <c r="J697" s="8" t="n">
        <f aca="false">I697*$J$5</f>
        <v>228.24</v>
      </c>
      <c r="K697" s="8" t="n">
        <f aca="false">J697-H697</f>
        <v>27.48</v>
      </c>
      <c r="L697" s="9" t="n">
        <f aca="false">IF(AND(H697=0,J697=0),0,IF(H697=0,"New",(J697-H697)/H697))</f>
        <v>0.136879856545128</v>
      </c>
      <c r="M697" s="7" t="str">
        <f aca="false">IF(AND(OR(C697&lt;&gt;0,H697&lt;&gt;0),D697=0,I697=0),"DROP",IF(AND(OR(D697&lt;&gt;0,I697&lt;&gt;0),C697=0,H697=0),"NEW",""))</f>
        <v/>
      </c>
    </row>
    <row r="698" customFormat="false" ht="15" hidden="false" customHeight="false" outlineLevel="0" collapsed="false">
      <c r="A698" s="7" t="s">
        <v>376</v>
      </c>
      <c r="B698" s="7" t="str">
        <f aca="false">IFERROR(INDEX('Source'!$C:$C,MATCH($A698,'Source'!$B:$B,0)),"")</f>
        <v>מגן ברך רגיל</v>
      </c>
      <c r="C698" s="8" t="n">
        <f aca="false">SUMIFS('Source'!$D:$D,'Source'!$A:$A,"114 - IL online",'Source'!$B:$B,$A698)</f>
        <v>2</v>
      </c>
      <c r="D698" s="8" t="n">
        <f aca="false">SUMIFS('Source'!$F:$F,'Source'!$A:$A,"114 - IL online",'Source'!$B:$B,$A698)</f>
        <v>2</v>
      </c>
      <c r="E698" s="8" t="n">
        <f aca="false">D698*$J$5</f>
        <v>2.52631578947368</v>
      </c>
      <c r="F698" s="8" t="n">
        <f aca="false">E698-C698</f>
        <v>0.526315789473684</v>
      </c>
      <c r="G698" s="9" t="n">
        <f aca="false">IF(AND(C698=0,E698=0),0,IF(C698=0,"New",(E698-C698)/C698))</f>
        <v>0.263157894736842</v>
      </c>
      <c r="H698" s="8" t="n">
        <f aca="false">SUMIFS('Source'!$E:$E,'Source'!$A:$A,"114 - IL online",'Source'!$B:$B,$A698)</f>
        <v>381.18</v>
      </c>
      <c r="I698" s="8" t="n">
        <f aca="false">SUMIFS('Source'!$G:$G,'Source'!$A:$A,"114 - IL online",'Source'!$B:$B,$A698)</f>
        <v>362.13</v>
      </c>
      <c r="J698" s="8" t="n">
        <f aca="false">I698*$J$5</f>
        <v>457.427368421053</v>
      </c>
      <c r="K698" s="8" t="n">
        <f aca="false">J698-H698</f>
        <v>76.2473684210526</v>
      </c>
      <c r="L698" s="9" t="n">
        <f aca="false">IF(AND(H698=0,J698=0),0,IF(H698=0,"New",(J698-H698)/H698))</f>
        <v>0.200029824285253</v>
      </c>
      <c r="M698" s="7" t="str">
        <f aca="false">IF(AND(OR(C698&lt;&gt;0,H698&lt;&gt;0),D698=0,I698=0),"DROP",IF(AND(OR(D698&lt;&gt;0,I698&lt;&gt;0),C698=0,H698=0),"NEW",""))</f>
        <v/>
      </c>
    </row>
    <row r="699" customFormat="false" ht="15" hidden="false" customHeight="false" outlineLevel="0" collapsed="false">
      <c r="A699" s="7" t="s">
        <v>356</v>
      </c>
      <c r="B699" s="7" t="str">
        <f aca="false">IFERROR(INDEX('Source'!$C:$C,MATCH($A699,'Source'!$B:$B,0)),"")</f>
        <v>חגורה למנותחי בית החזה</v>
      </c>
      <c r="C699" s="8" t="n">
        <f aca="false">SUMIFS('Source'!$D:$D,'Source'!$A:$A,"114 - IL online",'Source'!$B:$B,$A699)</f>
        <v>4</v>
      </c>
      <c r="D699" s="8" t="n">
        <f aca="false">SUMIFS('Source'!$F:$F,'Source'!$A:$A,"114 - IL online",'Source'!$B:$B,$A699)</f>
        <v>4</v>
      </c>
      <c r="E699" s="8" t="n">
        <f aca="false">D699*$J$5</f>
        <v>5.05263157894737</v>
      </c>
      <c r="F699" s="8" t="n">
        <f aca="false">E699-C699</f>
        <v>1.05263157894737</v>
      </c>
      <c r="G699" s="9" t="n">
        <f aca="false">IF(AND(C699=0,E699=0),0,IF(C699=0,"New",(E699-C699)/C699))</f>
        <v>0.263157894736842</v>
      </c>
      <c r="H699" s="8" t="n">
        <f aca="false">SUMIFS('Source'!$E:$E,'Source'!$A:$A,"114 - IL online",'Source'!$B:$B,$A699)</f>
        <v>1087.85</v>
      </c>
      <c r="I699" s="8" t="n">
        <f aca="false">SUMIFS('Source'!$G:$G,'Source'!$A:$A,"114 - IL online",'Source'!$B:$B,$A699)</f>
        <v>1106.86</v>
      </c>
      <c r="J699" s="8" t="n">
        <f aca="false">I699*$J$5</f>
        <v>1398.13894736842</v>
      </c>
      <c r="K699" s="8" t="n">
        <f aca="false">J699-H699</f>
        <v>310.288947368421</v>
      </c>
      <c r="L699" s="9" t="n">
        <f aca="false">IF(AND(H699=0,J699=0),0,IF(H699=0,"New",(J699-H699)/H699))</f>
        <v>0.285231371391664</v>
      </c>
      <c r="M699" s="7" t="str">
        <f aca="false">IF(AND(OR(C699&lt;&gt;0,H699&lt;&gt;0),D699=0,I699=0),"DROP",IF(AND(OR(D699&lt;&gt;0,I699&lt;&gt;0),C699=0,H699=0),"NEW",""))</f>
        <v/>
      </c>
    </row>
    <row r="700" customFormat="false" ht="15" hidden="false" customHeight="false" outlineLevel="0" collapsed="false">
      <c r="A700" s="7" t="s">
        <v>551</v>
      </c>
      <c r="B700" s="7" t="str">
        <f aca="false">IFERROR(INDEX('Source'!$C:$C,MATCH($A700,'Source'!$B:$B,0)),"")</f>
        <v>מגן מרפק + סיליקון</v>
      </c>
      <c r="C700" s="8" t="n">
        <f aca="false">SUMIFS('Source'!$D:$D,'Source'!$A:$A,"114 - IL online",'Source'!$B:$B,$A700)</f>
        <v>7</v>
      </c>
      <c r="D700" s="8" t="n">
        <f aca="false">SUMIFS('Source'!$F:$F,'Source'!$A:$A,"114 - IL online",'Source'!$B:$B,$A700)</f>
        <v>10</v>
      </c>
      <c r="E700" s="8" t="n">
        <f aca="false">D700*$J$5</f>
        <v>12.6315789473684</v>
      </c>
      <c r="F700" s="8" t="n">
        <f aca="false">E700-C700</f>
        <v>5.63157894736842</v>
      </c>
      <c r="G700" s="9" t="n">
        <f aca="false">IF(AND(C700=0,E700=0),0,IF(C700=0,"New",(E700-C700)/C700))</f>
        <v>0.804511278195489</v>
      </c>
      <c r="H700" s="8" t="n">
        <f aca="false">SUMIFS('Source'!$E:$E,'Source'!$A:$A,"114 - IL online",'Source'!$B:$B,$A700)</f>
        <v>1719.83</v>
      </c>
      <c r="I700" s="8" t="n">
        <f aca="false">SUMIFS('Source'!$G:$G,'Source'!$A:$A,"114 - IL online",'Source'!$B:$B,$A700)</f>
        <v>1737.83</v>
      </c>
      <c r="J700" s="8" t="n">
        <f aca="false">I700*$J$5</f>
        <v>2195.15368421053</v>
      </c>
      <c r="K700" s="8" t="n">
        <f aca="false">J700-H700</f>
        <v>475.323684210526</v>
      </c>
      <c r="L700" s="9" t="n">
        <f aca="false">IF(AND(H700=0,J700=0),0,IF(H700=0,"New",(J700-H700)/H700))</f>
        <v>0.27637829565162</v>
      </c>
      <c r="M700" s="7" t="str">
        <f aca="false">IF(AND(OR(C700&lt;&gt;0,H700&lt;&gt;0),D700=0,I700=0),"DROP",IF(AND(OR(D700&lt;&gt;0,I700&lt;&gt;0),C700=0,H700=0),"NEW",""))</f>
        <v/>
      </c>
    </row>
    <row r="701" customFormat="false" ht="15" hidden="false" customHeight="false" outlineLevel="0" collapsed="false">
      <c r="A701" s="7" t="s">
        <v>832</v>
      </c>
      <c r="B701" s="7" t="str">
        <f aca="false">IFERROR(INDEX('Source'!$C:$C,MATCH($A701,'Source'!$B:$B,0)),"")</f>
        <v>חגורת שרוכים</v>
      </c>
      <c r="C701" s="8" t="n">
        <f aca="false">SUMIFS('Source'!$D:$D,'Source'!$A:$A,"114 - IL online",'Source'!$B:$B,$A701)</f>
        <v>3</v>
      </c>
      <c r="D701" s="8" t="n">
        <f aca="false">SUMIFS('Source'!$F:$F,'Source'!$A:$A,"114 - IL online",'Source'!$B:$B,$A701)</f>
        <v>3</v>
      </c>
      <c r="E701" s="8" t="n">
        <f aca="false">D701*$J$5</f>
        <v>3.78947368421053</v>
      </c>
      <c r="F701" s="8" t="n">
        <f aca="false">E701-C701</f>
        <v>0.789473684210526</v>
      </c>
      <c r="G701" s="9" t="n">
        <f aca="false">IF(AND(C701=0,E701=0),0,IF(C701=0,"New",(E701-C701)/C701))</f>
        <v>0.263157894736842</v>
      </c>
      <c r="H701" s="8" t="n">
        <f aca="false">SUMIFS('Source'!$E:$E,'Source'!$A:$A,"114 - IL online",'Source'!$B:$B,$A701)</f>
        <v>456.69</v>
      </c>
      <c r="I701" s="8" t="n">
        <f aca="false">SUMIFS('Source'!$G:$G,'Source'!$A:$A,"114 - IL online",'Source'!$B:$B,$A701)</f>
        <v>440.43</v>
      </c>
      <c r="J701" s="8" t="n">
        <f aca="false">I701*$J$5</f>
        <v>556.332631578947</v>
      </c>
      <c r="K701" s="8" t="n">
        <f aca="false">J701-H701</f>
        <v>99.6426315789474</v>
      </c>
      <c r="L701" s="9" t="n">
        <f aca="false">IF(AND(H701=0,J701=0),0,IF(H701=0,"New",(J701-H701)/H701))</f>
        <v>0.218184395495735</v>
      </c>
      <c r="M701" s="7" t="str">
        <f aca="false">IF(AND(OR(C701&lt;&gt;0,H701&lt;&gt;0),D701=0,I701=0),"DROP",IF(AND(OR(D701&lt;&gt;0,I701&lt;&gt;0),C701=0,H701=0),"NEW",""))</f>
        <v/>
      </c>
    </row>
    <row r="702" customFormat="false" ht="15" hidden="false" customHeight="false" outlineLevel="0" collapsed="false">
      <c r="A702" s="7" t="s">
        <v>509</v>
      </c>
      <c r="B702" s="7" t="str">
        <f aca="false">IFERROR(INDEX('Source'!$C:$C,MATCH($A702,'Source'!$B:$B,0)),"")</f>
        <v>מגן קרסול ימין SC35</v>
      </c>
      <c r="C702" s="8" t="n">
        <f aca="false">SUMIFS('Source'!$D:$D,'Source'!$A:$A,"114 - IL online",'Source'!$B:$B,$A702)</f>
        <v>10</v>
      </c>
      <c r="D702" s="8" t="n">
        <f aca="false">SUMIFS('Source'!$F:$F,'Source'!$A:$A,"114 - IL online",'Source'!$B:$B,$A702)</f>
        <v>8</v>
      </c>
      <c r="E702" s="8" t="n">
        <f aca="false">D702*$J$5</f>
        <v>10.1052631578947</v>
      </c>
      <c r="F702" s="8" t="n">
        <f aca="false">E702-C702</f>
        <v>0.105263157894736</v>
      </c>
      <c r="G702" s="9" t="n">
        <f aca="false">IF(AND(C702=0,E702=0),0,IF(C702=0,"New",(E702-C702)/C702))</f>
        <v>0.0105263157894736</v>
      </c>
      <c r="H702" s="8" t="n">
        <f aca="false">SUMIFS('Source'!$E:$E,'Source'!$A:$A,"114 - IL online",'Source'!$B:$B,$A702)</f>
        <v>1235.1</v>
      </c>
      <c r="I702" s="8" t="n">
        <f aca="false">SUMIFS('Source'!$G:$G,'Source'!$A:$A,"114 - IL online",'Source'!$B:$B,$A702)</f>
        <v>1219.75</v>
      </c>
      <c r="J702" s="8" t="n">
        <f aca="false">I702*$J$5</f>
        <v>1540.73684210526</v>
      </c>
      <c r="K702" s="8" t="n">
        <f aca="false">J702-H702</f>
        <v>305.636842105263</v>
      </c>
      <c r="L702" s="9" t="n">
        <f aca="false">IF(AND(H702=0,J702=0),0,IF(H702=0,"New",(J702-H702)/H702))</f>
        <v>0.247459187195582</v>
      </c>
      <c r="M702" s="7" t="str">
        <f aca="false">IF(AND(OR(C702&lt;&gt;0,H702&lt;&gt;0),D702=0,I702=0),"DROP",IF(AND(OR(D702&lt;&gt;0,I702&lt;&gt;0),C702=0,H702=0),"NEW",""))</f>
        <v/>
      </c>
    </row>
    <row r="703" customFormat="false" ht="15" hidden="false" customHeight="false" outlineLevel="0" collapsed="false">
      <c r="A703" s="7" t="s">
        <v>146</v>
      </c>
      <c r="B703" s="7" t="str">
        <f aca="false">IFERROR(INDEX('Source'!$C:$C,MATCH($A703,'Source'!$B:$B,0)),"")</f>
        <v>סד לאגודל</v>
      </c>
      <c r="C703" s="8" t="n">
        <f aca="false">SUMIFS('Source'!$D:$D,'Source'!$A:$A,"114 - IL online",'Source'!$B:$B,$A703)</f>
        <v>1</v>
      </c>
      <c r="D703" s="8" t="n">
        <f aca="false">SUMIFS('Source'!$F:$F,'Source'!$A:$A,"114 - IL online",'Source'!$B:$B,$A703)</f>
        <v>1</v>
      </c>
      <c r="E703" s="8" t="n">
        <f aca="false">D703*$J$5</f>
        <v>1.26315789473684</v>
      </c>
      <c r="F703" s="8" t="n">
        <f aca="false">E703-C703</f>
        <v>0.263157894736842</v>
      </c>
      <c r="G703" s="9" t="n">
        <f aca="false">IF(AND(C703=0,E703=0),0,IF(C703=0,"New",(E703-C703)/C703))</f>
        <v>0.263157894736842</v>
      </c>
      <c r="H703" s="8" t="n">
        <f aca="false">SUMIFS('Source'!$E:$E,'Source'!$A:$A,"114 - IL online",'Source'!$B:$B,$A703)</f>
        <v>171.1</v>
      </c>
      <c r="I703" s="8" t="n">
        <f aca="false">SUMIFS('Source'!$G:$G,'Source'!$A:$A,"114 - IL online",'Source'!$B:$B,$A703)</f>
        <v>186.36</v>
      </c>
      <c r="J703" s="8" t="n">
        <f aca="false">I703*$J$5</f>
        <v>235.402105263158</v>
      </c>
      <c r="K703" s="8" t="n">
        <f aca="false">J703-H703</f>
        <v>64.3021052631579</v>
      </c>
      <c r="L703" s="9" t="n">
        <f aca="false">IF(AND(H703=0,J703=0),0,IF(H703=0,"New",(J703-H703)/H703))</f>
        <v>0.37581592789689</v>
      </c>
      <c r="M703" s="7" t="str">
        <f aca="false">IF(AND(OR(C703&lt;&gt;0,H703&lt;&gt;0),D703=0,I703=0),"DROP",IF(AND(OR(D703&lt;&gt;0,I703&lt;&gt;0),C703=0,H703=0),"NEW",""))</f>
        <v/>
      </c>
    </row>
    <row r="704" customFormat="false" ht="15" hidden="false" customHeight="false" outlineLevel="0" collapsed="false">
      <c r="A704" s="7" t="s">
        <v>895</v>
      </c>
      <c r="B704" s="7" t="str">
        <f aca="false">IFERROR(INDEX('Source'!$C:$C,MATCH($A704,'Source'!$B:$B,0)),"")</f>
        <v>מגן קרסול חום</v>
      </c>
      <c r="C704" s="8" t="n">
        <f aca="false">SUMIFS('Source'!$D:$D,'Source'!$A:$A,"114 - IL online",'Source'!$B:$B,$A704)</f>
        <v>6</v>
      </c>
      <c r="D704" s="8" t="n">
        <f aca="false">SUMIFS('Source'!$F:$F,'Source'!$A:$A,"114 - IL online",'Source'!$B:$B,$A704)</f>
        <v>6</v>
      </c>
      <c r="E704" s="8" t="n">
        <f aca="false">D704*$J$5</f>
        <v>7.57894736842105</v>
      </c>
      <c r="F704" s="8" t="n">
        <f aca="false">E704-C704</f>
        <v>1.57894736842105</v>
      </c>
      <c r="G704" s="9" t="n">
        <f aca="false">IF(AND(C704=0,E704=0),0,IF(C704=0,"New",(E704-C704)/C704))</f>
        <v>0.263157894736842</v>
      </c>
      <c r="H704" s="8" t="n">
        <f aca="false">SUMIFS('Source'!$E:$E,'Source'!$A:$A,"114 - IL online",'Source'!$B:$B,$A704)</f>
        <v>314.94</v>
      </c>
      <c r="I704" s="8" t="n">
        <f aca="false">SUMIFS('Source'!$G:$G,'Source'!$A:$A,"114 - IL online",'Source'!$B:$B,$A704)</f>
        <v>329.5</v>
      </c>
      <c r="J704" s="8" t="n">
        <f aca="false">I704*$J$5</f>
        <v>416.210526315789</v>
      </c>
      <c r="K704" s="8" t="n">
        <f aca="false">J704-H704</f>
        <v>101.270526315789</v>
      </c>
      <c r="L704" s="9" t="n">
        <f aca="false">IF(AND(H704=0,J704=0),0,IF(H704=0,"New",(J704-H704)/H704))</f>
        <v>0.321554982904012</v>
      </c>
      <c r="M704" s="7" t="str">
        <f aca="false">IF(AND(OR(C704&lt;&gt;0,H704&lt;&gt;0),D704=0,I704=0),"DROP",IF(AND(OR(D704&lt;&gt;0,I704&lt;&gt;0),C704=0,H704=0),"NEW",""))</f>
        <v/>
      </c>
    </row>
    <row r="705" customFormat="false" ht="15" hidden="false" customHeight="false" outlineLevel="0" collapsed="false">
      <c r="A705" s="7" t="s">
        <v>638</v>
      </c>
      <c r="B705" s="7" t="str">
        <f aca="false">IFERROR(INDEX('Source'!$C:$C,MATCH($A705,'Source'!$B:$B,0)),"")</f>
        <v>חגורת היריון</v>
      </c>
      <c r="C705" s="8" t="n">
        <f aca="false">SUMIFS('Source'!$D:$D,'Source'!$A:$A,"114 - IL online",'Source'!$B:$B,$A705)</f>
        <v>3</v>
      </c>
      <c r="D705" s="8" t="n">
        <f aca="false">SUMIFS('Source'!$F:$F,'Source'!$A:$A,"114 - IL online",'Source'!$B:$B,$A705)</f>
        <v>3</v>
      </c>
      <c r="E705" s="8" t="n">
        <f aca="false">D705*$J$5</f>
        <v>3.78947368421053</v>
      </c>
      <c r="F705" s="8" t="n">
        <f aca="false">E705-C705</f>
        <v>0.789473684210526</v>
      </c>
      <c r="G705" s="9" t="n">
        <f aca="false">IF(AND(C705=0,E705=0),0,IF(C705=0,"New",(E705-C705)/C705))</f>
        <v>0.263157894736842</v>
      </c>
      <c r="H705" s="8" t="n">
        <f aca="false">SUMIFS('Source'!$E:$E,'Source'!$A:$A,"114 - IL online",'Source'!$B:$B,$A705)</f>
        <v>651.88</v>
      </c>
      <c r="I705" s="8" t="n">
        <f aca="false">SUMIFS('Source'!$G:$G,'Source'!$A:$A,"114 - IL online",'Source'!$B:$B,$A705)</f>
        <v>663.32</v>
      </c>
      <c r="J705" s="8" t="n">
        <f aca="false">I705*$J$5</f>
        <v>837.877894736842</v>
      </c>
      <c r="K705" s="8" t="n">
        <f aca="false">J705-H705</f>
        <v>185.997894736842</v>
      </c>
      <c r="L705" s="9" t="n">
        <f aca="false">IF(AND(H705=0,J705=0),0,IF(H705=0,"New",(J705-H705)/H705))</f>
        <v>0.285325358558081</v>
      </c>
      <c r="M705" s="7" t="str">
        <f aca="false">IF(AND(OR(C705&lt;&gt;0,H705&lt;&gt;0),D705=0,I705=0),"DROP",IF(AND(OR(D705&lt;&gt;0,I705&lt;&gt;0),C705=0,H705=0),"NEW",""))</f>
        <v/>
      </c>
    </row>
    <row r="706" customFormat="false" ht="15" hidden="false" customHeight="false" outlineLevel="0" collapsed="false">
      <c r="A706" s="7" t="s">
        <v>96</v>
      </c>
      <c r="B706" s="7" t="str">
        <f aca="false">IFERROR(INDEX('Source'!$C:$C,MATCH($A706,'Source'!$B:$B,0)),"")</f>
        <v>מגן יד</v>
      </c>
      <c r="C706" s="8" t="n">
        <f aca="false">SUMIFS('Source'!$D:$D,'Source'!$A:$A,"114 - IL online",'Source'!$B:$B,$A706)</f>
        <v>8</v>
      </c>
      <c r="D706" s="8" t="n">
        <f aca="false">SUMIFS('Source'!$F:$F,'Source'!$A:$A,"114 - IL online",'Source'!$B:$B,$A706)</f>
        <v>8</v>
      </c>
      <c r="E706" s="8" t="n">
        <f aca="false">D706*$J$5</f>
        <v>10.1052631578947</v>
      </c>
      <c r="F706" s="8" t="n">
        <f aca="false">E706-C706</f>
        <v>2.10526315789474</v>
      </c>
      <c r="G706" s="9" t="n">
        <f aca="false">IF(AND(C706=0,E706=0),0,IF(C706=0,"New",(E706-C706)/C706))</f>
        <v>0.263157894736842</v>
      </c>
      <c r="H706" s="8" t="n">
        <f aca="false">SUMIFS('Source'!$E:$E,'Source'!$A:$A,"114 - IL online",'Source'!$B:$B,$A706)</f>
        <v>557.82</v>
      </c>
      <c r="I706" s="8" t="n">
        <f aca="false">SUMIFS('Source'!$G:$G,'Source'!$A:$A,"114 - IL online",'Source'!$B:$B,$A706)</f>
        <v>568.4</v>
      </c>
      <c r="J706" s="8" t="n">
        <f aca="false">I706*$J$5</f>
        <v>717.978947368421</v>
      </c>
      <c r="K706" s="8" t="n">
        <f aca="false">J706-H706</f>
        <v>160.158947368421</v>
      </c>
      <c r="L706" s="9" t="n">
        <f aca="false">IF(AND(H706=0,J706=0),0,IF(H706=0,"New",(J706-H706)/H706))</f>
        <v>0.287115821176044</v>
      </c>
      <c r="M706" s="7" t="str">
        <f aca="false">IF(AND(OR(C706&lt;&gt;0,H706&lt;&gt;0),D706=0,I706=0),"DROP",IF(AND(OR(D706&lt;&gt;0,I706&lt;&gt;0),C706=0,H706=0),"NEW",""))</f>
        <v/>
      </c>
    </row>
    <row r="707" customFormat="false" ht="15" hidden="false" customHeight="false" outlineLevel="0" collapsed="false">
      <c r="A707" s="7" t="s">
        <v>457</v>
      </c>
      <c r="B707" s="7" t="str">
        <f aca="false">IFERROR(INDEX('Source'!$C:$C,MATCH($A707,'Source'!$B:$B,0)),"")</f>
        <v>מגן ברך מחמם</v>
      </c>
      <c r="C707" s="8" t="n">
        <f aca="false">SUMIFS('Source'!$D:$D,'Source'!$A:$A,"114 - IL online",'Source'!$B:$B,$A707)</f>
        <v>4</v>
      </c>
      <c r="D707" s="8" t="n">
        <f aca="false">SUMIFS('Source'!$F:$F,'Source'!$A:$A,"114 - IL online",'Source'!$B:$B,$A707)</f>
        <v>4</v>
      </c>
      <c r="E707" s="8" t="n">
        <f aca="false">D707*$J$5</f>
        <v>5.05263157894737</v>
      </c>
      <c r="F707" s="8" t="n">
        <f aca="false">E707-C707</f>
        <v>1.05263157894737</v>
      </c>
      <c r="G707" s="9" t="n">
        <f aca="false">IF(AND(C707=0,E707=0),0,IF(C707=0,"New",(E707-C707)/C707))</f>
        <v>0.263157894736842</v>
      </c>
      <c r="H707" s="8" t="n">
        <f aca="false">SUMIFS('Source'!$E:$E,'Source'!$A:$A,"114 - IL online",'Source'!$B:$B,$A707)</f>
        <v>409.84</v>
      </c>
      <c r="I707" s="8" t="n">
        <f aca="false">SUMIFS('Source'!$G:$G,'Source'!$A:$A,"114 - IL online",'Source'!$B:$B,$A707)</f>
        <v>399.58</v>
      </c>
      <c r="J707" s="8" t="n">
        <f aca="false">I707*$J$5</f>
        <v>504.732631578947</v>
      </c>
      <c r="K707" s="8" t="n">
        <f aca="false">J707-H707</f>
        <v>94.8926315789474</v>
      </c>
      <c r="L707" s="9" t="n">
        <f aca="false">IF(AND(H707=0,J707=0),0,IF(H707=0,"New",(J707-H707)/H707))</f>
        <v>0.231535798308968</v>
      </c>
      <c r="M707" s="7" t="str">
        <f aca="false">IF(AND(OR(C707&lt;&gt;0,H707&lt;&gt;0),D707=0,I707=0),"DROP",IF(AND(OR(D707&lt;&gt;0,I707&lt;&gt;0),C707=0,H707=0),"NEW",""))</f>
        <v/>
      </c>
    </row>
    <row r="708" customFormat="false" ht="15" hidden="false" customHeight="false" outlineLevel="0" collapsed="false">
      <c r="A708" s="7" t="s">
        <v>157</v>
      </c>
      <c r="B708" s="7" t="str">
        <f aca="false">IFERROR(INDEX('Source'!$C:$C,MATCH($A708,'Source'!$B:$B,0)),"")</f>
        <v>חגורת בטן</v>
      </c>
      <c r="C708" s="8" t="n">
        <f aca="false">SUMIFS('Source'!$D:$D,'Source'!$A:$A,"114 - IL online",'Source'!$B:$B,$A708)</f>
        <v>5</v>
      </c>
      <c r="D708" s="8" t="n">
        <f aca="false">SUMIFS('Source'!$F:$F,'Source'!$A:$A,"114 - IL online",'Source'!$B:$B,$A708)</f>
        <v>5</v>
      </c>
      <c r="E708" s="8" t="n">
        <f aca="false">D708*$J$5</f>
        <v>6.31578947368421</v>
      </c>
      <c r="F708" s="8" t="n">
        <f aca="false">E708-C708</f>
        <v>1.31578947368421</v>
      </c>
      <c r="G708" s="9" t="n">
        <f aca="false">IF(AND(C708=0,E708=0),0,IF(C708=0,"New",(E708-C708)/C708))</f>
        <v>0.263157894736842</v>
      </c>
      <c r="H708" s="8" t="n">
        <f aca="false">SUMIFS('Source'!$E:$E,'Source'!$A:$A,"114 - IL online",'Source'!$B:$B,$A708)</f>
        <v>944.93</v>
      </c>
      <c r="I708" s="8" t="n">
        <f aca="false">SUMIFS('Source'!$G:$G,'Source'!$A:$A,"114 - IL online",'Source'!$B:$B,$A708)</f>
        <v>935.19</v>
      </c>
      <c r="J708" s="8" t="n">
        <f aca="false">I708*$J$5</f>
        <v>1181.29263157895</v>
      </c>
      <c r="K708" s="8" t="n">
        <f aca="false">J708-H708</f>
        <v>236.362631578947</v>
      </c>
      <c r="L708" s="9" t="n">
        <f aca="false">IF(AND(H708=0,J708=0),0,IF(H708=0,"New",(J708-H708)/H708))</f>
        <v>0.250137715575701</v>
      </c>
      <c r="M708" s="7" t="str">
        <f aca="false">IF(AND(OR(C708&lt;&gt;0,H708&lt;&gt;0),D708=0,I708=0),"DROP",IF(AND(OR(D708&lt;&gt;0,I708&lt;&gt;0),C708=0,H708=0),"NEW",""))</f>
        <v/>
      </c>
    </row>
    <row r="709" customFormat="false" ht="15" hidden="false" customHeight="false" outlineLevel="0" collapsed="false">
      <c r="A709" s="7" t="s">
        <v>132</v>
      </c>
      <c r="B709" s="7" t="str">
        <f aca="false">IFERROR(INDEX('Source'!$C:$C,MATCH($A709,'Source'!$B:$B,0)),"")</f>
        <v>מדבקה ג'ל למניעת יבלות</v>
      </c>
      <c r="C709" s="8" t="n">
        <f aca="false">SUMIFS('Source'!$D:$D,'Source'!$A:$A,"114 - IL online",'Source'!$B:$B,$A709)</f>
        <v>16</v>
      </c>
      <c r="D709" s="8" t="n">
        <f aca="false">SUMIFS('Source'!$F:$F,'Source'!$A:$A,"114 - IL online",'Source'!$B:$B,$A709)</f>
        <v>14</v>
      </c>
      <c r="E709" s="8" t="n">
        <f aca="false">D709*$J$5</f>
        <v>17.6842105263158</v>
      </c>
      <c r="F709" s="8" t="n">
        <f aca="false">E709-C709</f>
        <v>1.68421052631579</v>
      </c>
      <c r="G709" s="9" t="n">
        <f aca="false">IF(AND(C709=0,E709=0),0,IF(C709=0,"New",(E709-C709)/C709))</f>
        <v>0.105263157894737</v>
      </c>
      <c r="H709" s="8" t="n">
        <f aca="false">SUMIFS('Source'!$E:$E,'Source'!$A:$A,"114 - IL online",'Source'!$B:$B,$A709)</f>
        <v>464.23</v>
      </c>
      <c r="I709" s="8" t="n">
        <f aca="false">SUMIFS('Source'!$G:$G,'Source'!$A:$A,"114 - IL online",'Source'!$B:$B,$A709)</f>
        <v>473.39</v>
      </c>
      <c r="J709" s="8" t="n">
        <f aca="false">I709*$J$5</f>
        <v>597.966315789474</v>
      </c>
      <c r="K709" s="8" t="n">
        <f aca="false">J709-H709</f>
        <v>133.736315789474</v>
      </c>
      <c r="L709" s="9" t="n">
        <f aca="false">IF(AND(H709=0,J709=0),0,IF(H709=0,"New",(J709-H709)/H709))</f>
        <v>0.28808201923502</v>
      </c>
      <c r="M709" s="7" t="str">
        <f aca="false">IF(AND(OR(C709&lt;&gt;0,H709&lt;&gt;0),D709=0,I709=0),"DROP",IF(AND(OR(D709&lt;&gt;0,I709&lt;&gt;0),C709=0,H709=0),"NEW",""))</f>
        <v/>
      </c>
    </row>
    <row r="710" customFormat="false" ht="15" hidden="false" customHeight="false" outlineLevel="0" collapsed="false">
      <c r="A710" s="7" t="s">
        <v>227</v>
      </c>
      <c r="B710" s="7" t="str">
        <f aca="false">IFERROR(INDEX('Source'!$C:$C,MATCH($A710,'Source'!$B:$B,0)),"")</f>
        <v>מגן מרפק</v>
      </c>
      <c r="C710" s="8" t="n">
        <f aca="false">SUMIFS('Source'!$D:$D,'Source'!$A:$A,"114 - IL online",'Source'!$B:$B,$A710)</f>
        <v>1</v>
      </c>
      <c r="D710" s="8" t="n">
        <f aca="false">SUMIFS('Source'!$F:$F,'Source'!$A:$A,"114 - IL online",'Source'!$B:$B,$A710)</f>
        <v>1</v>
      </c>
      <c r="E710" s="8" t="n">
        <f aca="false">D710*$J$5</f>
        <v>1.26315789473684</v>
      </c>
      <c r="F710" s="8" t="n">
        <f aca="false">E710-C710</f>
        <v>0.263157894736842</v>
      </c>
      <c r="G710" s="9" t="n">
        <f aca="false">IF(AND(C710=0,E710=0),0,IF(C710=0,"New",(E710-C710)/C710))</f>
        <v>0.263157894736842</v>
      </c>
      <c r="H710" s="8" t="n">
        <f aca="false">SUMIFS('Source'!$E:$E,'Source'!$A:$A,"114 - IL online",'Source'!$B:$B,$A710)</f>
        <v>55.85</v>
      </c>
      <c r="I710" s="8" t="n">
        <f aca="false">SUMIFS('Source'!$G:$G,'Source'!$A:$A,"114 - IL online",'Source'!$B:$B,$A710)</f>
        <v>47.47</v>
      </c>
      <c r="J710" s="8" t="n">
        <f aca="false">I710*$J$5</f>
        <v>59.9621052631579</v>
      </c>
      <c r="K710" s="8" t="n">
        <f aca="false">J710-H710</f>
        <v>4.11210526315789</v>
      </c>
      <c r="L710" s="9" t="n">
        <f aca="false">IF(AND(H710=0,J710=0),0,IF(H710=0,"New",(J710-H710)/H710))</f>
        <v>0.0736276680959335</v>
      </c>
      <c r="M710" s="7" t="str">
        <f aca="false">IF(AND(OR(C710&lt;&gt;0,H710&lt;&gt;0),D710=0,I710=0),"DROP",IF(AND(OR(D710&lt;&gt;0,I710&lt;&gt;0),C710=0,H710=0),"NEW",""))</f>
        <v/>
      </c>
    </row>
    <row r="711" customFormat="false" ht="15" hidden="false" customHeight="false" outlineLevel="0" collapsed="false">
      <c r="A711" s="7" t="s">
        <v>290</v>
      </c>
      <c r="B711" s="7" t="str">
        <f aca="false">IFERROR(INDEX('Source'!$C:$C,MATCH($A711,'Source'!$B:$B,0)),"")</f>
        <v>כפפת לחץ</v>
      </c>
      <c r="C711" s="8" t="n">
        <f aca="false">SUMIFS('Source'!$D:$D,'Source'!$A:$A,"114 - IL online",'Source'!$B:$B,$A711)</f>
        <v>43</v>
      </c>
      <c r="D711" s="8" t="n">
        <f aca="false">SUMIFS('Source'!$F:$F,'Source'!$A:$A,"114 - IL online",'Source'!$B:$B,$A711)</f>
        <v>40</v>
      </c>
      <c r="E711" s="8" t="n">
        <f aca="false">D711*$J$5</f>
        <v>50.5263157894737</v>
      </c>
      <c r="F711" s="8" t="n">
        <f aca="false">E711-C711</f>
        <v>7.52631578947369</v>
      </c>
      <c r="G711" s="9" t="n">
        <f aca="false">IF(AND(C711=0,E711=0),0,IF(C711=0,"New",(E711-C711)/C711))</f>
        <v>0.175030599755202</v>
      </c>
      <c r="H711" s="8" t="n">
        <f aca="false">SUMIFS('Source'!$E:$E,'Source'!$A:$A,"114 - IL online",'Source'!$B:$B,$A711)</f>
        <v>2531.63</v>
      </c>
      <c r="I711" s="8" t="n">
        <f aca="false">SUMIFS('Source'!$G:$G,'Source'!$A:$A,"114 - IL online",'Source'!$B:$B,$A711)</f>
        <v>2537.48</v>
      </c>
      <c r="J711" s="8" t="n">
        <f aca="false">I711*$J$5</f>
        <v>3205.23789473684</v>
      </c>
      <c r="K711" s="8" t="n">
        <f aca="false">J711-H711</f>
        <v>673.607894736842</v>
      </c>
      <c r="L711" s="9" t="n">
        <f aca="false">IF(AND(H711=0,J711=0),0,IF(H711=0,"New",(J711-H711)/H711))</f>
        <v>0.266076754793095</v>
      </c>
      <c r="M711" s="7" t="str">
        <f aca="false">IF(AND(OR(C711&lt;&gt;0,H711&lt;&gt;0),D711=0,I711=0),"DROP",IF(AND(OR(D711&lt;&gt;0,I711&lt;&gt;0),C711=0,H711=0),"NEW",""))</f>
        <v/>
      </c>
    </row>
    <row r="712" customFormat="false" ht="15" hidden="false" customHeight="false" outlineLevel="0" collapsed="false">
      <c r="A712" s="7" t="s">
        <v>232</v>
      </c>
      <c r="B712" s="7" t="str">
        <f aca="false">IFERROR(INDEX('Source'!$C:$C,MATCH($A712,'Source'!$B:$B,0)),"")</f>
        <v>מגן מרפק</v>
      </c>
      <c r="C712" s="8" t="n">
        <f aca="false">SUMIFS('Source'!$D:$D,'Source'!$A:$A,"114 - IL online",'Source'!$B:$B,$A712)</f>
        <v>4</v>
      </c>
      <c r="D712" s="8" t="n">
        <f aca="false">SUMIFS('Source'!$F:$F,'Source'!$A:$A,"114 - IL online",'Source'!$B:$B,$A712)</f>
        <v>6</v>
      </c>
      <c r="E712" s="8" t="n">
        <f aca="false">D712*$J$5</f>
        <v>7.57894736842105</v>
      </c>
      <c r="F712" s="8" t="n">
        <f aca="false">E712-C712</f>
        <v>3.57894736842105</v>
      </c>
      <c r="G712" s="9" t="n">
        <f aca="false">IF(AND(C712=0,E712=0),0,IF(C712=0,"New",(E712-C712)/C712))</f>
        <v>0.894736842105263</v>
      </c>
      <c r="H712" s="8" t="n">
        <f aca="false">SUMIFS('Source'!$E:$E,'Source'!$A:$A,"114 - IL online",'Source'!$B:$B,$A712)</f>
        <v>201.05</v>
      </c>
      <c r="I712" s="8" t="n">
        <f aca="false">SUMIFS('Source'!$G:$G,'Source'!$A:$A,"114 - IL online",'Source'!$B:$B,$A712)</f>
        <v>204.8</v>
      </c>
      <c r="J712" s="8" t="n">
        <f aca="false">I712*$J$5</f>
        <v>258.694736842105</v>
      </c>
      <c r="K712" s="8" t="n">
        <f aca="false">J712-H712</f>
        <v>57.6447368421053</v>
      </c>
      <c r="L712" s="9" t="n">
        <f aca="false">IF(AND(H712=0,J712=0),0,IF(H712=0,"New",(J712-H712)/H712))</f>
        <v>0.286718412544667</v>
      </c>
      <c r="M712" s="7" t="str">
        <f aca="false">IF(AND(OR(C712&lt;&gt;0,H712&lt;&gt;0),D712=0,I712=0),"DROP",IF(AND(OR(D712&lt;&gt;0,I712&lt;&gt;0),C712=0,H712=0),"NEW",""))</f>
        <v/>
      </c>
    </row>
    <row r="713" customFormat="false" ht="15" hidden="false" customHeight="false" outlineLevel="0" collapsed="false">
      <c r="A713" s="7" t="s">
        <v>289</v>
      </c>
      <c r="B713" s="7" t="str">
        <f aca="false">IFERROR(INDEX('Source'!$C:$C,MATCH($A713,'Source'!$B:$B,0)),"")</f>
        <v>מגן קרסול שחור</v>
      </c>
      <c r="C713" s="8" t="n">
        <f aca="false">SUMIFS('Source'!$D:$D,'Source'!$A:$A,"114 - IL online",'Source'!$B:$B,$A713)</f>
        <v>10</v>
      </c>
      <c r="D713" s="8" t="n">
        <f aca="false">SUMIFS('Source'!$F:$F,'Source'!$A:$A,"114 - IL online",'Source'!$B:$B,$A713)</f>
        <v>9</v>
      </c>
      <c r="E713" s="8" t="n">
        <f aca="false">D713*$J$5</f>
        <v>11.3684210526316</v>
      </c>
      <c r="F713" s="8" t="n">
        <f aca="false">E713-C713</f>
        <v>1.36842105263158</v>
      </c>
      <c r="G713" s="9" t="n">
        <f aca="false">IF(AND(C713=0,E713=0),0,IF(C713=0,"New",(E713-C713)/C713))</f>
        <v>0.136842105263158</v>
      </c>
      <c r="H713" s="8" t="n">
        <f aca="false">SUMIFS('Source'!$E:$E,'Source'!$A:$A,"114 - IL online",'Source'!$B:$B,$A713)</f>
        <v>505.44</v>
      </c>
      <c r="I713" s="8" t="n">
        <f aca="false">SUMIFS('Source'!$G:$G,'Source'!$A:$A,"114 - IL online",'Source'!$B:$B,$A713)</f>
        <v>502.65</v>
      </c>
      <c r="J713" s="8" t="n">
        <f aca="false">I713*$J$5</f>
        <v>634.926315789474</v>
      </c>
      <c r="K713" s="8" t="n">
        <f aca="false">J713-H713</f>
        <v>129.486315789474</v>
      </c>
      <c r="L713" s="9" t="n">
        <f aca="false">IF(AND(H713=0,J713=0),0,IF(H713=0,"New",(J713-H713)/H713))</f>
        <v>0.256185335132703</v>
      </c>
      <c r="M713" s="7" t="str">
        <f aca="false">IF(AND(OR(C713&lt;&gt;0,H713&lt;&gt;0),D713=0,I713=0),"DROP",IF(AND(OR(D713&lt;&gt;0,I713&lt;&gt;0),C713=0,H713=0),"NEW",""))</f>
        <v/>
      </c>
    </row>
    <row r="714" customFormat="false" ht="15" hidden="false" customHeight="false" outlineLevel="0" collapsed="false">
      <c r="A714" s="7" t="s">
        <v>717</v>
      </c>
      <c r="B714" s="7" t="str">
        <f aca="false">IFERROR(INDEX('Source'!$C:$C,MATCH($A714,'Source'!$B:$B,0)),"")</f>
        <v>מגן ברך משופר עם צ</v>
      </c>
      <c r="C714" s="8" t="n">
        <f aca="false">SUMIFS('Source'!$D:$D,'Source'!$A:$A,"114 - IL online",'Source'!$B:$B,$A714)</f>
        <v>1</v>
      </c>
      <c r="D714" s="8" t="n">
        <f aca="false">SUMIFS('Source'!$F:$F,'Source'!$A:$A,"114 - IL online",'Source'!$B:$B,$A714)</f>
        <v>1</v>
      </c>
      <c r="E714" s="8" t="n">
        <f aca="false">D714*$J$5</f>
        <v>1.26315789473684</v>
      </c>
      <c r="F714" s="8" t="n">
        <f aca="false">E714-C714</f>
        <v>0.263157894736842</v>
      </c>
      <c r="G714" s="9" t="n">
        <f aca="false">IF(AND(C714=0,E714=0),0,IF(C714=0,"New",(E714-C714)/C714))</f>
        <v>0.263157894736842</v>
      </c>
      <c r="H714" s="8" t="n">
        <f aca="false">SUMIFS('Source'!$E:$E,'Source'!$A:$A,"114 - IL online",'Source'!$B:$B,$A714)</f>
        <v>727.03</v>
      </c>
      <c r="I714" s="8" t="n">
        <f aca="false">SUMIFS('Source'!$G:$G,'Source'!$A:$A,"114 - IL online",'Source'!$B:$B,$A714)</f>
        <v>728.72</v>
      </c>
      <c r="J714" s="8" t="n">
        <f aca="false">I714*$J$5</f>
        <v>920.488421052632</v>
      </c>
      <c r="K714" s="8" t="n">
        <f aca="false">J714-H714</f>
        <v>193.458421052632</v>
      </c>
      <c r="L714" s="9" t="n">
        <f aca="false">IF(AND(H714=0,J714=0),0,IF(H714=0,"New",(J714-H714)/H714))</f>
        <v>0.266094137865881</v>
      </c>
      <c r="M714" s="7" t="str">
        <f aca="false">IF(AND(OR(C714&lt;&gt;0,H714&lt;&gt;0),D714=0,I714=0),"DROP",IF(AND(OR(D714&lt;&gt;0,I714&lt;&gt;0),C714=0,H714=0),"NEW",""))</f>
        <v/>
      </c>
    </row>
    <row r="715" customFormat="false" ht="15" hidden="false" customHeight="false" outlineLevel="0" collapsed="false">
      <c r="A715" s="7" t="s">
        <v>1110</v>
      </c>
      <c r="B715" s="7" t="str">
        <f aca="false">IFERROR(INDEX('Source'!$C:$C,MATCH($A715,'Source'!$B:$B,0)),"")</f>
        <v>כיסוי כרית עיסוי ויטלימד סופט - פלוס סהרה</v>
      </c>
      <c r="C715" s="8" t="n">
        <f aca="false">SUMIFS('Source'!$D:$D,'Source'!$A:$A,"114 - IL online",'Source'!$B:$B,$A715)</f>
        <v>0</v>
      </c>
      <c r="D715" s="8" t="n">
        <f aca="false">SUMIFS('Source'!$F:$F,'Source'!$A:$A,"114 - IL online",'Source'!$B:$B,$A715)</f>
        <v>2</v>
      </c>
      <c r="E715" s="8" t="n">
        <f aca="false">D715*$J$5</f>
        <v>2.52631578947368</v>
      </c>
      <c r="F715" s="8" t="n">
        <f aca="false">E715-C715</f>
        <v>2.52631578947368</v>
      </c>
      <c r="G715" s="9" t="str">
        <f aca="false">IF(AND(C715=0,E715=0),0,IF(C715=0,"New",(E715-C715)/C715))</f>
        <v>New</v>
      </c>
      <c r="H715" s="8" t="n">
        <f aca="false">SUMIFS('Source'!$E:$E,'Source'!$A:$A,"114 - IL online",'Source'!$B:$B,$A715)</f>
        <v>0</v>
      </c>
      <c r="I715" s="8" t="n">
        <f aca="false">SUMIFS('Source'!$G:$G,'Source'!$A:$A,"114 - IL online",'Source'!$B:$B,$A715)</f>
        <v>0.02</v>
      </c>
      <c r="J715" s="8" t="n">
        <f aca="false">I715*$J$5</f>
        <v>0.0252631578947368</v>
      </c>
      <c r="K715" s="8" t="n">
        <f aca="false">J715-H715</f>
        <v>0.0252631578947368</v>
      </c>
      <c r="L715" s="9" t="str">
        <f aca="false">IF(AND(H715=0,J715=0),0,IF(H715=0,"New",(J715-H715)/H715))</f>
        <v>New</v>
      </c>
      <c r="M715" s="7" t="str">
        <f aca="false">IF(AND(OR(C715&lt;&gt;0,H715&lt;&gt;0),D715=0,I715=0),"DROP",IF(AND(OR(D715&lt;&gt;0,I715&lt;&gt;0),C715=0,H715=0),"NEW",""))</f>
        <v>NEW</v>
      </c>
    </row>
    <row r="716" customFormat="false" ht="15" hidden="false" customHeight="false" outlineLevel="0" collapsed="false">
      <c r="A716" s="7" t="s">
        <v>118</v>
      </c>
      <c r="B716" s="7" t="str">
        <f aca="false">IFERROR(INDEX('Source'!$C:$C,MATCH($A716,'Source'!$B:$B,0)),"")</f>
        <v>מגן ברך חום</v>
      </c>
      <c r="C716" s="8" t="n">
        <f aca="false">SUMIFS('Source'!$D:$D,'Source'!$A:$A,"114 - IL online",'Source'!$B:$B,$A716)</f>
        <v>2</v>
      </c>
      <c r="D716" s="8" t="n">
        <f aca="false">SUMIFS('Source'!$F:$F,'Source'!$A:$A,"114 - IL online",'Source'!$B:$B,$A716)</f>
        <v>2</v>
      </c>
      <c r="E716" s="8" t="n">
        <f aca="false">D716*$J$5</f>
        <v>2.52631578947368</v>
      </c>
      <c r="F716" s="8" t="n">
        <f aca="false">E716-C716</f>
        <v>0.526315789473684</v>
      </c>
      <c r="G716" s="9" t="n">
        <f aca="false">IF(AND(C716=0,E716=0),0,IF(C716=0,"New",(E716-C716)/C716))</f>
        <v>0.263157894736842</v>
      </c>
      <c r="H716" s="8" t="n">
        <f aca="false">SUMIFS('Source'!$E:$E,'Source'!$A:$A,"114 - IL online",'Source'!$B:$B,$A716)</f>
        <v>111.7</v>
      </c>
      <c r="I716" s="8" t="n">
        <f aca="false">SUMIFS('Source'!$G:$G,'Source'!$A:$A,"114 - IL online",'Source'!$B:$B,$A716)</f>
        <v>111.69</v>
      </c>
      <c r="J716" s="8" t="n">
        <f aca="false">I716*$J$5</f>
        <v>141.082105263158</v>
      </c>
      <c r="K716" s="8" t="n">
        <f aca="false">J716-H716</f>
        <v>29.3821052631579</v>
      </c>
      <c r="L716" s="9" t="n">
        <f aca="false">IF(AND(H716=0,J716=0),0,IF(H716=0,"New",(J716-H716)/H716))</f>
        <v>0.263044809876078</v>
      </c>
      <c r="M716" s="7" t="str">
        <f aca="false">IF(AND(OR(C716&lt;&gt;0,H716&lt;&gt;0),D716=0,I716=0),"DROP",IF(AND(OR(D716&lt;&gt;0,I716&lt;&gt;0),C716=0,H716=0),"NEW",""))</f>
        <v/>
      </c>
    </row>
    <row r="717" customFormat="false" ht="15" hidden="false" customHeight="false" outlineLevel="0" collapsed="false">
      <c r="A717" s="7" t="s">
        <v>1111</v>
      </c>
      <c r="B717" s="7" t="str">
        <f aca="false">IFERROR(INDEX('Source'!$C:$C,MATCH($A717,'Source'!$B:$B,0)),"")</f>
        <v>כיסוי כרית עיסוי ויטלימד סופט - פלוס טורקיז</v>
      </c>
      <c r="C717" s="8" t="n">
        <f aca="false">SUMIFS('Source'!$D:$D,'Source'!$A:$A,"114 - IL online",'Source'!$B:$B,$A717)</f>
        <v>0</v>
      </c>
      <c r="D717" s="8" t="n">
        <f aca="false">SUMIFS('Source'!$F:$F,'Source'!$A:$A,"114 - IL online",'Source'!$B:$B,$A717)</f>
        <v>1</v>
      </c>
      <c r="E717" s="8" t="n">
        <f aca="false">D717*$J$5</f>
        <v>1.26315789473684</v>
      </c>
      <c r="F717" s="8" t="n">
        <f aca="false">E717-C717</f>
        <v>1.26315789473684</v>
      </c>
      <c r="G717" s="9" t="str">
        <f aca="false">IF(AND(C717=0,E717=0),0,IF(C717=0,"New",(E717-C717)/C717))</f>
        <v>New</v>
      </c>
      <c r="H717" s="8" t="n">
        <f aca="false">SUMIFS('Source'!$E:$E,'Source'!$A:$A,"114 - IL online",'Source'!$B:$B,$A717)</f>
        <v>0</v>
      </c>
      <c r="I717" s="8" t="n">
        <f aca="false">SUMIFS('Source'!$G:$G,'Source'!$A:$A,"114 - IL online",'Source'!$B:$B,$A717)</f>
        <v>0.01</v>
      </c>
      <c r="J717" s="8" t="n">
        <f aca="false">I717*$J$5</f>
        <v>0.0126315789473684</v>
      </c>
      <c r="K717" s="8" t="n">
        <f aca="false">J717-H717</f>
        <v>0.0126315789473684</v>
      </c>
      <c r="L717" s="9" t="str">
        <f aca="false">IF(AND(H717=0,J717=0),0,IF(H717=0,"New",(J717-H717)/H717))</f>
        <v>New</v>
      </c>
      <c r="M717" s="7" t="str">
        <f aca="false">IF(AND(OR(C717&lt;&gt;0,H717&lt;&gt;0),D717=0,I717=0),"DROP",IF(AND(OR(D717&lt;&gt;0,I717&lt;&gt;0),C717=0,H717=0),"NEW",""))</f>
        <v>NEW</v>
      </c>
    </row>
    <row r="718" customFormat="false" ht="15" hidden="false" customHeight="false" outlineLevel="0" collapsed="false">
      <c r="A718" s="7" t="s">
        <v>1112</v>
      </c>
      <c r="B718" s="7" t="str">
        <f aca="false">IFERROR(INDEX('Source'!$C:$C,MATCH($A718,'Source'!$B:$B,0)),"")</f>
        <v>כיסוי כרית עיסוי ויטלימד סופט - פלוס ירוק ליים</v>
      </c>
      <c r="C718" s="8" t="n">
        <f aca="false">SUMIFS('Source'!$D:$D,'Source'!$A:$A,"114 - IL online",'Source'!$B:$B,$A718)</f>
        <v>0</v>
      </c>
      <c r="D718" s="8" t="n">
        <f aca="false">SUMIFS('Source'!$F:$F,'Source'!$A:$A,"114 - IL online",'Source'!$B:$B,$A718)</f>
        <v>1</v>
      </c>
      <c r="E718" s="8" t="n">
        <f aca="false">D718*$J$5</f>
        <v>1.26315789473684</v>
      </c>
      <c r="F718" s="8" t="n">
        <f aca="false">E718-C718</f>
        <v>1.26315789473684</v>
      </c>
      <c r="G718" s="9" t="str">
        <f aca="false">IF(AND(C718=0,E718=0),0,IF(C718=0,"New",(E718-C718)/C718))</f>
        <v>New</v>
      </c>
      <c r="H718" s="8" t="n">
        <f aca="false">SUMIFS('Source'!$E:$E,'Source'!$A:$A,"114 - IL online",'Source'!$B:$B,$A718)</f>
        <v>0</v>
      </c>
      <c r="I718" s="8" t="n">
        <f aca="false">SUMIFS('Source'!$G:$G,'Source'!$A:$A,"114 - IL online",'Source'!$B:$B,$A718)</f>
        <v>0.01</v>
      </c>
      <c r="J718" s="8" t="n">
        <f aca="false">I718*$J$5</f>
        <v>0.0126315789473684</v>
      </c>
      <c r="K718" s="8" t="n">
        <f aca="false">J718-H718</f>
        <v>0.0126315789473684</v>
      </c>
      <c r="L718" s="9" t="str">
        <f aca="false">IF(AND(H718=0,J718=0),0,IF(H718=0,"New",(J718-H718)/H718))</f>
        <v>New</v>
      </c>
      <c r="M718" s="7" t="str">
        <f aca="false">IF(AND(OR(C718&lt;&gt;0,H718&lt;&gt;0),D718=0,I718=0),"DROP",IF(AND(OR(D718&lt;&gt;0,I718&lt;&gt;0),C718=0,H718=0),"NEW",""))</f>
        <v>NEW</v>
      </c>
    </row>
    <row r="719" customFormat="false" ht="15" hidden="false" customHeight="false" outlineLevel="0" collapsed="false">
      <c r="A719" s="7" t="s">
        <v>857</v>
      </c>
      <c r="B719" s="7" t="str">
        <f aca="false">IFERROR(INDEX('Source'!$C:$C,MATCH($A719,'Source'!$B:$B,0)),"")</f>
        <v>סד מאורך לאגודל</v>
      </c>
      <c r="C719" s="8" t="n">
        <f aca="false">SUMIFS('Source'!$D:$D,'Source'!$A:$A,"114 - IL online",'Source'!$B:$B,$A719)</f>
        <v>2</v>
      </c>
      <c r="D719" s="8" t="n">
        <f aca="false">SUMIFS('Source'!$F:$F,'Source'!$A:$A,"114 - IL online",'Source'!$B:$B,$A719)</f>
        <v>2</v>
      </c>
      <c r="E719" s="8" t="n">
        <f aca="false">D719*$J$5</f>
        <v>2.52631578947368</v>
      </c>
      <c r="F719" s="8" t="n">
        <f aca="false">E719-C719</f>
        <v>0.526315789473684</v>
      </c>
      <c r="G719" s="9" t="n">
        <f aca="false">IF(AND(C719=0,E719=0),0,IF(C719=0,"New",(E719-C719)/C719))</f>
        <v>0.263157894736842</v>
      </c>
      <c r="H719" s="8" t="n">
        <f aca="false">SUMIFS('Source'!$E:$E,'Source'!$A:$A,"114 - IL online",'Source'!$B:$B,$A719)</f>
        <v>228.65</v>
      </c>
      <c r="I719" s="8" t="n">
        <f aca="false">SUMIFS('Source'!$G:$G,'Source'!$A:$A,"114 - IL online",'Source'!$B:$B,$A719)</f>
        <v>228.66</v>
      </c>
      <c r="J719" s="8" t="n">
        <f aca="false">I719*$J$5</f>
        <v>288.833684210526</v>
      </c>
      <c r="K719" s="8" t="n">
        <f aca="false">J719-H719</f>
        <v>60.1836842105263</v>
      </c>
      <c r="L719" s="9" t="n">
        <f aca="false">IF(AND(H719=0,J719=0),0,IF(H719=0,"New",(J719-H719)/H719))</f>
        <v>0.263213138904554</v>
      </c>
      <c r="M719" s="7" t="str">
        <f aca="false">IF(AND(OR(C719&lt;&gt;0,H719&lt;&gt;0),D719=0,I719=0),"DROP",IF(AND(OR(D719&lt;&gt;0,I719&lt;&gt;0),C719=0,H719=0),"NEW",""))</f>
        <v/>
      </c>
    </row>
    <row r="720" customFormat="false" ht="15" hidden="false" customHeight="false" outlineLevel="0" collapsed="false">
      <c r="A720" s="7" t="s">
        <v>1113</v>
      </c>
      <c r="B720" s="7" t="str">
        <f aca="false">IFERROR(INDEX('Source'!$C:$C,MATCH($A720,'Source'!$B:$B,0)),"")</f>
        <v>שלושים ימי ניסיון</v>
      </c>
      <c r="C720" s="8" t="n">
        <f aca="false">SUMIFS('Source'!$D:$D,'Source'!$A:$A,"114 - IL online",'Source'!$B:$B,$A720)</f>
        <v>0</v>
      </c>
      <c r="D720" s="8" t="n">
        <f aca="false">SUMIFS('Source'!$F:$F,'Source'!$A:$A,"114 - IL online",'Source'!$B:$B,$A720)</f>
        <v>20</v>
      </c>
      <c r="E720" s="8" t="n">
        <f aca="false">D720*$J$5</f>
        <v>25.2631578947368</v>
      </c>
      <c r="F720" s="8" t="n">
        <f aca="false">E720-C720</f>
        <v>25.2631578947368</v>
      </c>
      <c r="G720" s="9" t="str">
        <f aca="false">IF(AND(C720=0,E720=0),0,IF(C720=0,"New",(E720-C720)/C720))</f>
        <v>New</v>
      </c>
      <c r="H720" s="8" t="n">
        <f aca="false">SUMIFS('Source'!$E:$E,'Source'!$A:$A,"114 - IL online",'Source'!$B:$B,$A720)</f>
        <v>0</v>
      </c>
      <c r="I720" s="8" t="n">
        <f aca="false">SUMIFS('Source'!$G:$G,'Source'!$A:$A,"114 - IL online",'Source'!$B:$B,$A720)</f>
        <v>0</v>
      </c>
      <c r="J720" s="8" t="n">
        <f aca="false">I720*$J$5</f>
        <v>0</v>
      </c>
      <c r="K720" s="8" t="n">
        <f aca="false">J720-H720</f>
        <v>0</v>
      </c>
      <c r="L720" s="9" t="n">
        <f aca="false">IF(AND(H720=0,J720=0),0,IF(H720=0,"New",(J720-H720)/H720))</f>
        <v>0</v>
      </c>
      <c r="M720" s="7" t="str">
        <f aca="false">IF(AND(OR(C720&lt;&gt;0,H720&lt;&gt;0),D720=0,I720=0),"DROP",IF(AND(OR(D720&lt;&gt;0,I720&lt;&gt;0),C720=0,H720=0),"NEW",""))</f>
        <v>NEW</v>
      </c>
    </row>
    <row r="721" customFormat="false" ht="15" hidden="false" customHeight="false" outlineLevel="0" collapsed="false">
      <c r="A721" s="7" t="s">
        <v>1114</v>
      </c>
      <c r="B721" s="7" t="str">
        <f aca="false">IFERROR(INDEX('Source'!$C:$C,MATCH($A721,'Source'!$B:$B,0)),"")</f>
        <v>כיסוי כרית עיסוי ויטלימד סופט - פלוס נייבי</v>
      </c>
      <c r="C721" s="8" t="n">
        <f aca="false">SUMIFS('Source'!$D:$D,'Source'!$A:$A,"114 - IL online",'Source'!$B:$B,$A721)</f>
        <v>0</v>
      </c>
      <c r="D721" s="8" t="n">
        <f aca="false">SUMIFS('Source'!$F:$F,'Source'!$A:$A,"114 - IL online",'Source'!$B:$B,$A721)</f>
        <v>1</v>
      </c>
      <c r="E721" s="8" t="n">
        <f aca="false">D721*$J$5</f>
        <v>1.26315789473684</v>
      </c>
      <c r="F721" s="8" t="n">
        <f aca="false">E721-C721</f>
        <v>1.26315789473684</v>
      </c>
      <c r="G721" s="9" t="str">
        <f aca="false">IF(AND(C721=0,E721=0),0,IF(C721=0,"New",(E721-C721)/C721))</f>
        <v>New</v>
      </c>
      <c r="H721" s="8" t="n">
        <f aca="false">SUMIFS('Source'!$E:$E,'Source'!$A:$A,"114 - IL online",'Source'!$B:$B,$A721)</f>
        <v>0</v>
      </c>
      <c r="I721" s="8" t="n">
        <f aca="false">SUMIFS('Source'!$G:$G,'Source'!$A:$A,"114 - IL online",'Source'!$B:$B,$A721)</f>
        <v>0</v>
      </c>
      <c r="J721" s="8" t="n">
        <f aca="false">I721*$J$5</f>
        <v>0</v>
      </c>
      <c r="K721" s="8" t="n">
        <f aca="false">J721-H721</f>
        <v>0</v>
      </c>
      <c r="L721" s="9" t="n">
        <f aca="false">IF(AND(H721=0,J721=0),0,IF(H721=0,"New",(J721-H721)/H721))</f>
        <v>0</v>
      </c>
      <c r="M721" s="7" t="str">
        <f aca="false">IF(AND(OR(C721&lt;&gt;0,H721&lt;&gt;0),D721=0,I721=0),"DROP",IF(AND(OR(D721&lt;&gt;0,I721&lt;&gt;0),C721=0,H721=0),"NEW",""))</f>
        <v>NEW</v>
      </c>
    </row>
    <row r="722" customFormat="false" ht="15" hidden="false" customHeight="false" outlineLevel="0" collapsed="false">
      <c r="A722" s="7" t="s">
        <v>628</v>
      </c>
      <c r="B722" s="7" t="str">
        <f aca="false">IFERROR(INDEX('Source'!$C:$C,MATCH($A722,'Source'!$B:$B,0)),"")</f>
        <v>מגן מרפק שחור</v>
      </c>
      <c r="C722" s="8" t="n">
        <f aca="false">SUMIFS('Source'!$D:$D,'Source'!$A:$A,"114 - IL online",'Source'!$B:$B,$A722)</f>
        <v>1</v>
      </c>
      <c r="D722" s="8" t="n">
        <f aca="false">SUMIFS('Source'!$F:$F,'Source'!$A:$A,"114 - IL online",'Source'!$B:$B,$A722)</f>
        <v>1</v>
      </c>
      <c r="E722" s="8" t="n">
        <f aca="false">D722*$J$5</f>
        <v>1.26315789473684</v>
      </c>
      <c r="F722" s="8" t="n">
        <f aca="false">E722-C722</f>
        <v>0.263157894736842</v>
      </c>
      <c r="G722" s="9" t="n">
        <f aca="false">IF(AND(C722=0,E722=0),0,IF(C722=0,"New",(E722-C722)/C722))</f>
        <v>0.263157894736842</v>
      </c>
      <c r="H722" s="8" t="n">
        <f aca="false">SUMIFS('Source'!$E:$E,'Source'!$A:$A,"114 - IL online",'Source'!$B:$B,$A722)</f>
        <v>55.85</v>
      </c>
      <c r="I722" s="8" t="n">
        <f aca="false">SUMIFS('Source'!$G:$G,'Source'!$A:$A,"114 - IL online",'Source'!$B:$B,$A722)</f>
        <v>55.85</v>
      </c>
      <c r="J722" s="8" t="n">
        <f aca="false">I722*$J$5</f>
        <v>70.5473684210526</v>
      </c>
      <c r="K722" s="8" t="n">
        <f aca="false">J722-H722</f>
        <v>14.6973684210526</v>
      </c>
      <c r="L722" s="9" t="n">
        <f aca="false">IF(AND(H722=0,J722=0),0,IF(H722=0,"New",(J722-H722)/H722))</f>
        <v>0.263157894736842</v>
      </c>
      <c r="M722" s="7" t="str">
        <f aca="false">IF(AND(OR(C722&lt;&gt;0,H722&lt;&gt;0),D722=0,I722=0),"DROP",IF(AND(OR(D722&lt;&gt;0,I722&lt;&gt;0),C722=0,H722=0),"NEW",""))</f>
        <v/>
      </c>
    </row>
    <row r="723" customFormat="false" ht="15" hidden="false" customHeight="false" outlineLevel="0" collapsed="false">
      <c r="A723" s="7" t="s">
        <v>750</v>
      </c>
      <c r="B723" s="7" t="str">
        <f aca="false">IFERROR(INDEX('Source'!$C:$C,MATCH($A723,'Source'!$B:$B,0)),"")</f>
        <v>מגן ברך סיליקון - אנטומיק</v>
      </c>
      <c r="C723" s="8" t="n">
        <f aca="false">SUMIFS('Source'!$D:$D,'Source'!$A:$A,"114 - IL online",'Source'!$B:$B,$A723)</f>
        <v>1</v>
      </c>
      <c r="D723" s="8" t="n">
        <f aca="false">SUMIFS('Source'!$F:$F,'Source'!$A:$A,"114 - IL online",'Source'!$B:$B,$A723)</f>
        <v>1</v>
      </c>
      <c r="E723" s="8" t="n">
        <f aca="false">D723*$J$5</f>
        <v>1.26315789473684</v>
      </c>
      <c r="F723" s="8" t="n">
        <f aca="false">E723-C723</f>
        <v>0.263157894736842</v>
      </c>
      <c r="G723" s="9" t="n">
        <f aca="false">IF(AND(C723=0,E723=0),0,IF(C723=0,"New",(E723-C723)/C723))</f>
        <v>0.263157894736842</v>
      </c>
      <c r="H723" s="8" t="n">
        <f aca="false">SUMIFS('Source'!$E:$E,'Source'!$A:$A,"114 - IL online",'Source'!$B:$B,$A723)</f>
        <v>367.71</v>
      </c>
      <c r="I723" s="8" t="n">
        <f aca="false">SUMIFS('Source'!$G:$G,'Source'!$A:$A,"114 - IL online",'Source'!$B:$B,$A723)</f>
        <v>367.71</v>
      </c>
      <c r="J723" s="8" t="n">
        <f aca="false">I723*$J$5</f>
        <v>464.475789473684</v>
      </c>
      <c r="K723" s="8" t="n">
        <f aca="false">J723-H723</f>
        <v>96.7657894736842</v>
      </c>
      <c r="L723" s="9" t="n">
        <f aca="false">IF(AND(H723=0,J723=0),0,IF(H723=0,"New",(J723-H723)/H723))</f>
        <v>0.263157894736842</v>
      </c>
      <c r="M723" s="7" t="str">
        <f aca="false">IF(AND(OR(C723&lt;&gt;0,H723&lt;&gt;0),D723=0,I723=0),"DROP",IF(AND(OR(D723&lt;&gt;0,I723&lt;&gt;0),C723=0,H723=0),"NEW",""))</f>
        <v/>
      </c>
    </row>
    <row r="724" customFormat="false" ht="15" hidden="false" customHeight="false" outlineLevel="0" collapsed="false">
      <c r="A724" s="7" t="s">
        <v>858</v>
      </c>
      <c r="B724" s="7" t="str">
        <f aca="false">IFERROR(INDEX('Source'!$C:$C,MATCH($A724,'Source'!$B:$B,0)),"")</f>
        <v>מ.ברך מנאופרן+ציר D +כ.סיליקון</v>
      </c>
      <c r="C724" s="8" t="n">
        <f aca="false">SUMIFS('Source'!$D:$D,'Source'!$A:$A,"114 - IL online",'Source'!$B:$B,$A724)</f>
        <v>1</v>
      </c>
      <c r="D724" s="8" t="n">
        <f aca="false">SUMIFS('Source'!$F:$F,'Source'!$A:$A,"114 - IL online",'Source'!$B:$B,$A724)</f>
        <v>1</v>
      </c>
      <c r="E724" s="8" t="n">
        <f aca="false">D724*$J$5</f>
        <v>1.26315789473684</v>
      </c>
      <c r="F724" s="8" t="n">
        <f aca="false">E724-C724</f>
        <v>0.263157894736842</v>
      </c>
      <c r="G724" s="9" t="n">
        <f aca="false">IF(AND(C724=0,E724=0),0,IF(C724=0,"New",(E724-C724)/C724))</f>
        <v>0.263157894736842</v>
      </c>
      <c r="H724" s="8" t="n">
        <f aca="false">SUMIFS('Source'!$E:$E,'Source'!$A:$A,"114 - IL online",'Source'!$B:$B,$A724)</f>
        <v>593.14</v>
      </c>
      <c r="I724" s="8" t="n">
        <f aca="false">SUMIFS('Source'!$G:$G,'Source'!$A:$A,"114 - IL online",'Source'!$B:$B,$A724)</f>
        <v>593.14</v>
      </c>
      <c r="J724" s="8" t="n">
        <f aca="false">I724*$J$5</f>
        <v>749.229473684211</v>
      </c>
      <c r="K724" s="8" t="n">
        <f aca="false">J724-H724</f>
        <v>156.08947368421</v>
      </c>
      <c r="L724" s="9" t="n">
        <f aca="false">IF(AND(H724=0,J724=0),0,IF(H724=0,"New",(J724-H724)/H724))</f>
        <v>0.263157894736842</v>
      </c>
      <c r="M724" s="7" t="str">
        <f aca="false">IF(AND(OR(C724&lt;&gt;0,H724&lt;&gt;0),D724=0,I724=0),"DROP",IF(AND(OR(D724&lt;&gt;0,I724&lt;&gt;0),C724=0,H724=0),"NEW",""))</f>
        <v/>
      </c>
    </row>
    <row r="725" customFormat="false" ht="15" hidden="false" customHeight="false" outlineLevel="0" collapsed="false">
      <c r="A725" s="7" t="s">
        <v>675</v>
      </c>
      <c r="B725" s="7" t="str">
        <f aca="false">IFERROR(INDEX('Source'!$C:$C,MATCH($A725,'Source'!$B:$B,0)),"")</f>
        <v>חגורת הריון מכנס</v>
      </c>
      <c r="C725" s="8" t="n">
        <f aca="false">SUMIFS('Source'!$D:$D,'Source'!$A:$A,"114 - IL online",'Source'!$B:$B,$A725)</f>
        <v>1</v>
      </c>
      <c r="D725" s="8" t="n">
        <f aca="false">SUMIFS('Source'!$F:$F,'Source'!$A:$A,"114 - IL online",'Source'!$B:$B,$A725)</f>
        <v>1</v>
      </c>
      <c r="E725" s="8" t="n">
        <f aca="false">D725*$J$5</f>
        <v>1.26315789473684</v>
      </c>
      <c r="F725" s="8" t="n">
        <f aca="false">E725-C725</f>
        <v>0.263157894736842</v>
      </c>
      <c r="G725" s="9" t="n">
        <f aca="false">IF(AND(C725=0,E725=0),0,IF(C725=0,"New",(E725-C725)/C725))</f>
        <v>0.263157894736842</v>
      </c>
      <c r="H725" s="8" t="n">
        <f aca="false">SUMIFS('Source'!$E:$E,'Source'!$A:$A,"114 - IL online",'Source'!$B:$B,$A725)</f>
        <v>559.24</v>
      </c>
      <c r="I725" s="8" t="n">
        <f aca="false">SUMIFS('Source'!$G:$G,'Source'!$A:$A,"114 - IL online",'Source'!$B:$B,$A725)</f>
        <v>559.24</v>
      </c>
      <c r="J725" s="8" t="n">
        <f aca="false">I725*$J$5</f>
        <v>706.408421052632</v>
      </c>
      <c r="K725" s="8" t="n">
        <f aca="false">J725-H725</f>
        <v>147.168421052632</v>
      </c>
      <c r="L725" s="9" t="n">
        <f aca="false">IF(AND(H725=0,J725=0),0,IF(H725=0,"New",(J725-H725)/H725))</f>
        <v>0.263157894736842</v>
      </c>
      <c r="M725" s="7" t="str">
        <f aca="false">IF(AND(OR(C725&lt;&gt;0,H725&lt;&gt;0),D725=0,I725=0),"DROP",IF(AND(OR(D725&lt;&gt;0,I725&lt;&gt;0),C725=0,H725=0),"NEW",""))</f>
        <v/>
      </c>
    </row>
    <row r="726" customFormat="false" ht="15" hidden="false" customHeight="false" outlineLevel="0" collapsed="false">
      <c r="A726" s="7" t="s">
        <v>1115</v>
      </c>
      <c r="B726" s="7" t="str">
        <f aca="false">IFERROR(INDEX('Source'!$C:$C,MATCH($A726,'Source'!$B:$B,0)),"")</f>
        <v>שלושים לילות ניסיון</v>
      </c>
      <c r="C726" s="8" t="n">
        <f aca="false">SUMIFS('Source'!$D:$D,'Source'!$A:$A,"114 - IL online",'Source'!$B:$B,$A726)</f>
        <v>0</v>
      </c>
      <c r="D726" s="8" t="n">
        <f aca="false">SUMIFS('Source'!$F:$F,'Source'!$A:$A,"114 - IL online",'Source'!$B:$B,$A726)</f>
        <v>1288</v>
      </c>
      <c r="E726" s="8" t="n">
        <f aca="false">D726*$J$5</f>
        <v>1626.94736842105</v>
      </c>
      <c r="F726" s="8" t="n">
        <f aca="false">E726-C726</f>
        <v>1626.94736842105</v>
      </c>
      <c r="G726" s="9" t="str">
        <f aca="false">IF(AND(C726=0,E726=0),0,IF(C726=0,"New",(E726-C726)/C726))</f>
        <v>New</v>
      </c>
      <c r="H726" s="8" t="n">
        <f aca="false">SUMIFS('Source'!$E:$E,'Source'!$A:$A,"114 - IL online",'Source'!$B:$B,$A726)</f>
        <v>0</v>
      </c>
      <c r="I726" s="8" t="n">
        <f aca="false">SUMIFS('Source'!$G:$G,'Source'!$A:$A,"114 - IL online",'Source'!$B:$B,$A726)</f>
        <v>0</v>
      </c>
      <c r="J726" s="8" t="n">
        <f aca="false">I726*$J$5</f>
        <v>0</v>
      </c>
      <c r="K726" s="8" t="n">
        <f aca="false">J726-H726</f>
        <v>0</v>
      </c>
      <c r="L726" s="9" t="n">
        <f aca="false">IF(AND(H726=0,J726=0),0,IF(H726=0,"New",(J726-H726)/H726))</f>
        <v>0</v>
      </c>
      <c r="M726" s="7" t="str">
        <f aca="false">IF(AND(OR(C726&lt;&gt;0,H726&lt;&gt;0),D726=0,I726=0),"DROP",IF(AND(OR(D726&lt;&gt;0,I726&lt;&gt;0),C726=0,H726=0),"NEW",""))</f>
        <v>NEW</v>
      </c>
    </row>
    <row r="727" customFormat="false" ht="15" hidden="false" customHeight="false" outlineLevel="0" collapsed="false">
      <c r="A727" s="7" t="s">
        <v>859</v>
      </c>
      <c r="B727" s="7" t="str">
        <f aca="false">IFERROR(INDEX('Source'!$C:$C,MATCH($A727,'Source'!$B:$B,0)),"")</f>
        <v>מגן שוק רגיל</v>
      </c>
      <c r="C727" s="8" t="n">
        <f aca="false">SUMIFS('Source'!$D:$D,'Source'!$A:$A,"114 - IL online",'Source'!$B:$B,$A727)</f>
        <v>1</v>
      </c>
      <c r="D727" s="8" t="n">
        <f aca="false">SUMIFS('Source'!$F:$F,'Source'!$A:$A,"114 - IL online",'Source'!$B:$B,$A727)</f>
        <v>1</v>
      </c>
      <c r="E727" s="8" t="n">
        <f aca="false">D727*$J$5</f>
        <v>1.26315789473684</v>
      </c>
      <c r="F727" s="8" t="n">
        <f aca="false">E727-C727</f>
        <v>0.263157894736842</v>
      </c>
      <c r="G727" s="9" t="n">
        <f aca="false">IF(AND(C727=0,E727=0),0,IF(C727=0,"New",(E727-C727)/C727))</f>
        <v>0.263157894736842</v>
      </c>
      <c r="H727" s="8" t="n">
        <f aca="false">SUMIFS('Source'!$E:$E,'Source'!$A:$A,"114 - IL online",'Source'!$B:$B,$A727)</f>
        <v>194.83</v>
      </c>
      <c r="I727" s="8" t="n">
        <f aca="false">SUMIFS('Source'!$G:$G,'Source'!$A:$A,"114 - IL online",'Source'!$B:$B,$A727)</f>
        <v>194.83</v>
      </c>
      <c r="J727" s="8" t="n">
        <f aca="false">I727*$J$5</f>
        <v>246.101052631579</v>
      </c>
      <c r="K727" s="8" t="n">
        <f aca="false">J727-H727</f>
        <v>51.2710526315789</v>
      </c>
      <c r="L727" s="9" t="n">
        <f aca="false">IF(AND(H727=0,J727=0),0,IF(H727=0,"New",(J727-H727)/H727))</f>
        <v>0.263157894736842</v>
      </c>
      <c r="M727" s="7" t="str">
        <f aca="false">IF(AND(OR(C727&lt;&gt;0,H727&lt;&gt;0),D727=0,I727=0),"DROP",IF(AND(OR(D727&lt;&gt;0,I727&lt;&gt;0),C727=0,H727=0),"NEW",""))</f>
        <v/>
      </c>
    </row>
    <row r="728" customFormat="false" ht="15" hidden="false" customHeight="false" outlineLevel="0" collapsed="false">
      <c r="A728" s="7" t="s">
        <v>287</v>
      </c>
      <c r="B728" s="7" t="str">
        <f aca="false">IFERROR(INDEX('Source'!$C:$C,MATCH($A728,'Source'!$B:$B,0)),"")</f>
        <v>מגן ברך רגיל</v>
      </c>
      <c r="C728" s="8" t="n">
        <f aca="false">SUMIFS('Source'!$D:$D,'Source'!$A:$A,"114 - IL online",'Source'!$B:$B,$A728)</f>
        <v>2</v>
      </c>
      <c r="D728" s="8" t="n">
        <f aca="false">SUMIFS('Source'!$F:$F,'Source'!$A:$A,"114 - IL online",'Source'!$B:$B,$A728)</f>
        <v>2</v>
      </c>
      <c r="E728" s="8" t="n">
        <f aca="false">D728*$J$5</f>
        <v>2.52631578947368</v>
      </c>
      <c r="F728" s="8" t="n">
        <f aca="false">E728-C728</f>
        <v>0.526315789473684</v>
      </c>
      <c r="G728" s="9" t="n">
        <f aca="false">IF(AND(C728=0,E728=0),0,IF(C728=0,"New",(E728-C728)/C728))</f>
        <v>0.263157894736842</v>
      </c>
      <c r="H728" s="8" t="n">
        <f aca="false">SUMIFS('Source'!$E:$E,'Source'!$A:$A,"114 - IL online",'Source'!$B:$B,$A728)</f>
        <v>381.18</v>
      </c>
      <c r="I728" s="8" t="n">
        <f aca="false">SUMIFS('Source'!$G:$G,'Source'!$A:$A,"114 - IL online",'Source'!$B:$B,$A728)</f>
        <v>381.18</v>
      </c>
      <c r="J728" s="8" t="n">
        <f aca="false">I728*$J$5</f>
        <v>481.490526315789</v>
      </c>
      <c r="K728" s="8" t="n">
        <f aca="false">J728-H728</f>
        <v>100.310526315789</v>
      </c>
      <c r="L728" s="9" t="n">
        <f aca="false">IF(AND(H728=0,J728=0),0,IF(H728=0,"New",(J728-H728)/H728))</f>
        <v>0.263157894736842</v>
      </c>
      <c r="M728" s="7" t="str">
        <f aca="false">IF(AND(OR(C728&lt;&gt;0,H728&lt;&gt;0),D728=0,I728=0),"DROP",IF(AND(OR(D728&lt;&gt;0,I728&lt;&gt;0),C728=0,H728=0),"NEW",""))</f>
        <v/>
      </c>
    </row>
    <row r="730" customFormat="false" ht="15" hidden="false" customHeight="false" outlineLevel="0" collapsed="false">
      <c r="A730" s="17"/>
      <c r="B730" s="18" t="s">
        <v>642</v>
      </c>
      <c r="C730" s="19" t="n">
        <f aca="false">SUM(C9:C728)</f>
        <v>20470</v>
      </c>
      <c r="D730" s="19" t="n">
        <f aca="false">SUM(D9:D728)</f>
        <v>28582</v>
      </c>
      <c r="E730" s="19" t="n">
        <f aca="false">SUM(E9:E728)</f>
        <v>36103.5789473684</v>
      </c>
      <c r="F730" s="19" t="n">
        <f aca="false">SUM(F9:F728)</f>
        <v>15633.5789473684</v>
      </c>
      <c r="G730" s="20" t="n">
        <f aca="false">IF(C730=0,"N/A",F730/C730)</f>
        <v>0.763731262695086</v>
      </c>
      <c r="H730" s="19" t="n">
        <f aca="false">SUM(H9:H728)</f>
        <v>1657320.76</v>
      </c>
      <c r="I730" s="19" t="n">
        <f aca="false">SUM(I9:I728)</f>
        <v>3196470.13</v>
      </c>
      <c r="J730" s="19" t="n">
        <f aca="false">SUM(J9:J728)</f>
        <v>4037646.48</v>
      </c>
      <c r="K730" s="19" t="n">
        <f aca="false">SUM(K9:K728)</f>
        <v>2380325.72</v>
      </c>
      <c r="L730" s="20" t="n">
        <f aca="false">IF(H730=0,"N/A",K730/H730)</f>
        <v>1.43624926293689</v>
      </c>
      <c r="M73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1116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SUMPRODUCT(--(((C9:C77&lt;&gt;0)+(H9:H77&lt;&gt;0)&gt;0)*((D9:D77=0)*(I9:I77=0))))</f>
        <v>31</v>
      </c>
      <c r="C5" s="13" t="s">
        <v>64</v>
      </c>
      <c r="D5" s="14" t="n">
        <f aca="false">SUMPRODUCT(--(((D9:D77&lt;&gt;0)+(I9:I77&lt;&gt;0)&gt;0)*((C9:C77=0)*(H9:H77=0))))</f>
        <v>10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SUMPRODUCT(--(((C9:C77&lt;&gt;0)+(H9:H77&lt;&gt;0)&gt;0)*((D9:D77=0)*(I9:I77=0)))*C9:C77)</f>
        <v>58</v>
      </c>
      <c r="C6" s="13" t="s">
        <v>67</v>
      </c>
      <c r="D6" s="14" t="n">
        <f aca="false">SUMPRODUCT(--(((C9:C77&lt;&gt;0)+(H9:H77&lt;&gt;0)&gt;0)*((D9:D77=0)*(I9:I77=0)))*H9:H77)</f>
        <v>8738.33</v>
      </c>
      <c r="E6" s="13" t="s">
        <v>68</v>
      </c>
      <c r="F6" s="14" t="n">
        <f aca="false">SUMPRODUCT(--(((D9:D77&lt;&gt;0)+(I9:I77&lt;&gt;0)&gt;0)*((C9:C77=0)*(H9:H77=0)))*D9:D77)</f>
        <v>12</v>
      </c>
      <c r="G6" s="13" t="s">
        <v>69</v>
      </c>
      <c r="H6" s="14" t="n">
        <f aca="false">SUMPRODUCT(--(((D9:D77&lt;&gt;0)+(I9:I77&lt;&gt;0)&gt;0)*((C9:C77=0)*(H9:H77=0)))*I9:I77)</f>
        <v>1716.98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691</v>
      </c>
      <c r="B9" s="7" t="str">
        <f aca="false">IFERROR(INDEX('Source'!$C:$C,MATCH($A9,'Source'!$B:$B,0)),"")</f>
        <v>משלוח בארץ</v>
      </c>
      <c r="C9" s="8" t="n">
        <f aca="false">SUMIFS('Source'!$D:$D,'Source'!$A:$A,"115-SuperPharm Online",'Source'!$B:$B,$A9)</f>
        <v>167</v>
      </c>
      <c r="D9" s="8" t="n">
        <f aca="false">SUMIFS('Source'!$F:$F,'Source'!$A:$A,"115-SuperPharm Online",'Source'!$B:$B,$A9)</f>
        <v>76</v>
      </c>
      <c r="E9" s="8" t="n">
        <f aca="false">D9*$J$5</f>
        <v>96</v>
      </c>
      <c r="F9" s="8" t="n">
        <f aca="false">E9-C9</f>
        <v>-71</v>
      </c>
      <c r="G9" s="9" t="n">
        <f aca="false">IF(AND(C9=0,E9=0),0,IF(C9=0,"New",(E9-C9)/C9))</f>
        <v>-0.425149700598802</v>
      </c>
      <c r="H9" s="8" t="n">
        <f aca="false">SUMIFS('Source'!$E:$E,'Source'!$A:$A,"115-SuperPharm Online",'Source'!$B:$B,$A9)</f>
        <v>4230.96</v>
      </c>
      <c r="I9" s="8" t="n">
        <f aca="false">SUMIFS('Source'!$G:$G,'Source'!$A:$A,"115-SuperPharm Online",'Source'!$B:$B,$A9)</f>
        <v>1931.92</v>
      </c>
      <c r="J9" s="8" t="n">
        <f aca="false">I9*$J$5</f>
        <v>2440.32</v>
      </c>
      <c r="K9" s="8" t="n">
        <f aca="false">J9-H9</f>
        <v>-1790.64</v>
      </c>
      <c r="L9" s="9" t="n">
        <f aca="false">IF(AND(H9=0,J9=0),0,IF(H9=0,"New",(J9-H9)/H9))</f>
        <v>-0.423223098303931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175</v>
      </c>
      <c r="B10" s="7" t="str">
        <f aca="false">IFERROR(INDEX('Source'!$C:$C,MATCH($A10,'Source'!$B:$B,0)),"")</f>
        <v>חבק לשורש כף היד</v>
      </c>
      <c r="C10" s="8" t="n">
        <f aca="false">SUMIFS('Source'!$D:$D,'Source'!$A:$A,"115-SuperPharm Online",'Source'!$B:$B,$A10)</f>
        <v>37</v>
      </c>
      <c r="D10" s="8" t="n">
        <f aca="false">SUMIFS('Source'!$F:$F,'Source'!$A:$A,"115-SuperPharm Online",'Source'!$B:$B,$A10)</f>
        <v>16</v>
      </c>
      <c r="E10" s="8" t="n">
        <f aca="false">D10*$J$5</f>
        <v>20.2105263157895</v>
      </c>
      <c r="F10" s="8" t="n">
        <f aca="false">E10-C10</f>
        <v>-16.7894736842105</v>
      </c>
      <c r="G10" s="9" t="n">
        <f aca="false">IF(AND(C10=0,E10=0),0,IF(C10=0,"New",(E10-C10)/C10))</f>
        <v>-0.453769559032717</v>
      </c>
      <c r="H10" s="8" t="n">
        <f aca="false">SUMIFS('Source'!$E:$E,'Source'!$A:$A,"115-SuperPharm Online",'Source'!$B:$B,$A10)</f>
        <v>2350.84</v>
      </c>
      <c r="I10" s="8" t="n">
        <f aca="false">SUMIFS('Source'!$G:$G,'Source'!$A:$A,"115-SuperPharm Online",'Source'!$B:$B,$A10)</f>
        <v>1083.36</v>
      </c>
      <c r="J10" s="8" t="n">
        <f aca="false">I10*$J$5</f>
        <v>1368.45473684211</v>
      </c>
      <c r="K10" s="8" t="n">
        <f aca="false">J10-H10</f>
        <v>-982.385263157895</v>
      </c>
      <c r="L10" s="9" t="n">
        <f aca="false">IF(AND(H10=0,J10=0),0,IF(H10=0,"New",(J10-H10)/H10))</f>
        <v>-0.417886909852604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194</v>
      </c>
      <c r="B11" s="7" t="str">
        <f aca="false">IFERROR(INDEX('Source'!$C:$C,MATCH($A11,'Source'!$B:$B,0)),"")</f>
        <v>חגורת גב+סגירה כפולה</v>
      </c>
      <c r="C11" s="8" t="n">
        <f aca="false">SUMIFS('Source'!$D:$D,'Source'!$A:$A,"115-SuperPharm Online",'Source'!$B:$B,$A11)</f>
        <v>6</v>
      </c>
      <c r="D11" s="8" t="n">
        <f aca="false">SUMIFS('Source'!$F:$F,'Source'!$A:$A,"115-SuperPharm Online",'Source'!$B:$B,$A11)</f>
        <v>0</v>
      </c>
      <c r="E11" s="8" t="n">
        <f aca="false">D11*$J$5</f>
        <v>0</v>
      </c>
      <c r="F11" s="8" t="n">
        <f aca="false">E11-C11</f>
        <v>-6</v>
      </c>
      <c r="G11" s="9" t="n">
        <f aca="false">IF(AND(C11=0,E11=0),0,IF(C11=0,"New",(E11-C11)/C11))</f>
        <v>-1</v>
      </c>
      <c r="H11" s="8" t="n">
        <f aca="false">SUMIFS('Source'!$E:$E,'Source'!$A:$A,"115-SuperPharm Online",'Source'!$B:$B,$A11)</f>
        <v>1209.65</v>
      </c>
      <c r="I11" s="8" t="n">
        <f aca="false">SUMIFS('Source'!$G:$G,'Source'!$A:$A,"115-SuperPharm Online",'Source'!$B:$B,$A11)</f>
        <v>0</v>
      </c>
      <c r="J11" s="8" t="n">
        <f aca="false">I11*$J$5</f>
        <v>0</v>
      </c>
      <c r="K11" s="8" t="n">
        <f aca="false">J11-H11</f>
        <v>-1209.65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746</v>
      </c>
      <c r="B12" s="7" t="str">
        <f aca="false">IFERROR(INDEX('Source'!$C:$C,MATCH($A12,'Source'!$B:$B,0)),"")</f>
        <v>סד קרסול קל שחור M</v>
      </c>
      <c r="C12" s="8" t="n">
        <f aca="false">SUMIFS('Source'!$D:$D,'Source'!$A:$A,"115-SuperPharm Online",'Source'!$B:$B,$A12)</f>
        <v>5</v>
      </c>
      <c r="D12" s="8" t="n">
        <f aca="false">SUMIFS('Source'!$F:$F,'Source'!$A:$A,"115-SuperPharm Online",'Source'!$B:$B,$A12)</f>
        <v>0</v>
      </c>
      <c r="E12" s="8" t="n">
        <f aca="false">D12*$J$5</f>
        <v>0</v>
      </c>
      <c r="F12" s="8" t="n">
        <f aca="false">E12-C12</f>
        <v>-5</v>
      </c>
      <c r="G12" s="9" t="n">
        <f aca="false">IF(AND(C12=0,E12=0),0,IF(C12=0,"New",(E12-C12)/C12))</f>
        <v>-1</v>
      </c>
      <c r="H12" s="8" t="n">
        <f aca="false">SUMIFS('Source'!$E:$E,'Source'!$A:$A,"115-SuperPharm Online",'Source'!$B:$B,$A12)</f>
        <v>1114</v>
      </c>
      <c r="I12" s="8" t="n">
        <f aca="false">SUMIFS('Source'!$G:$G,'Source'!$A:$A,"115-SuperPharm Online",'Source'!$B:$B,$A12)</f>
        <v>0</v>
      </c>
      <c r="J12" s="8" t="n">
        <f aca="false">I12*$J$5</f>
        <v>0</v>
      </c>
      <c r="K12" s="8" t="n">
        <f aca="false">J12-H12</f>
        <v>-1114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308</v>
      </c>
      <c r="B13" s="7" t="str">
        <f aca="false">IFERROR(INDEX('Source'!$C:$C,MATCH($A13,'Source'!$B:$B,0)),"")</f>
        <v>מגן ברך + צירים</v>
      </c>
      <c r="C13" s="8" t="n">
        <f aca="false">SUMIFS('Source'!$D:$D,'Source'!$A:$A,"115-SuperPharm Online",'Source'!$B:$B,$A13)</f>
        <v>4</v>
      </c>
      <c r="D13" s="8" t="n">
        <f aca="false">SUMIFS('Source'!$F:$F,'Source'!$A:$A,"115-SuperPharm Online",'Source'!$B:$B,$A13)</f>
        <v>0</v>
      </c>
      <c r="E13" s="8" t="n">
        <f aca="false">D13*$J$5</f>
        <v>0</v>
      </c>
      <c r="F13" s="8" t="n">
        <f aca="false">E13-C13</f>
        <v>-4</v>
      </c>
      <c r="G13" s="9" t="n">
        <f aca="false">IF(AND(C13=0,E13=0),0,IF(C13=0,"New",(E13-C13)/C13))</f>
        <v>-1</v>
      </c>
      <c r="H13" s="8" t="n">
        <f aca="false">SUMIFS('Source'!$E:$E,'Source'!$A:$A,"115-SuperPharm Online",'Source'!$B:$B,$A13)</f>
        <v>684.4</v>
      </c>
      <c r="I13" s="8" t="n">
        <f aca="false">SUMIFS('Source'!$G:$G,'Source'!$A:$A,"115-SuperPharm Online",'Source'!$B:$B,$A13)</f>
        <v>0</v>
      </c>
      <c r="J13" s="8" t="n">
        <f aca="false">I13*$J$5</f>
        <v>0</v>
      </c>
      <c r="K13" s="8" t="n">
        <f aca="false">J13-H13</f>
        <v>-684.4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1118</v>
      </c>
      <c r="B14" s="7" t="str">
        <f aca="false">IFERROR(INDEX('Source'!$C:$C,MATCH($A14,'Source'!$B:$B,0)),"")</f>
        <v>מגן ברך +רצועה לפיקה</v>
      </c>
      <c r="C14" s="8" t="n">
        <f aca="false">SUMIFS('Source'!$D:$D,'Source'!$A:$A,"115-SuperPharm Online",'Source'!$B:$B,$A14)</f>
        <v>2</v>
      </c>
      <c r="D14" s="8" t="n">
        <f aca="false">SUMIFS('Source'!$F:$F,'Source'!$A:$A,"115-SuperPharm Online",'Source'!$B:$B,$A14)</f>
        <v>0</v>
      </c>
      <c r="E14" s="8" t="n">
        <f aca="false">D14*$J$5</f>
        <v>0</v>
      </c>
      <c r="F14" s="8" t="n">
        <f aca="false">E14-C14</f>
        <v>-2</v>
      </c>
      <c r="G14" s="9" t="n">
        <f aca="false">IF(AND(C14=0,E14=0),0,IF(C14=0,"New",(E14-C14)/C14))</f>
        <v>-1</v>
      </c>
      <c r="H14" s="8" t="n">
        <f aca="false">SUMIFS('Source'!$E:$E,'Source'!$A:$A,"115-SuperPharm Online",'Source'!$B:$B,$A14)</f>
        <v>598.14</v>
      </c>
      <c r="I14" s="8" t="n">
        <f aca="false">SUMIFS('Source'!$G:$G,'Source'!$A:$A,"115-SuperPharm Online",'Source'!$B:$B,$A14)</f>
        <v>0</v>
      </c>
      <c r="J14" s="8" t="n">
        <f aca="false">I14*$J$5</f>
        <v>0</v>
      </c>
      <c r="K14" s="8" t="n">
        <f aca="false">J14-H14</f>
        <v>-598.14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107</v>
      </c>
      <c r="B15" s="7" t="str">
        <f aca="false">IFERROR(INDEX('Source'!$C:$C,MATCH($A15,'Source'!$B:$B,0)),"")</f>
        <v>חגורת גב עם תמיכות</v>
      </c>
      <c r="C15" s="8" t="n">
        <f aca="false">SUMIFS('Source'!$D:$D,'Source'!$A:$A,"115-SuperPharm Online",'Source'!$B:$B,$A15)</f>
        <v>8</v>
      </c>
      <c r="D15" s="8" t="n">
        <f aca="false">SUMIFS('Source'!$F:$F,'Source'!$A:$A,"115-SuperPharm Online",'Source'!$B:$B,$A15)</f>
        <v>5</v>
      </c>
      <c r="E15" s="8" t="n">
        <f aca="false">D15*$J$5</f>
        <v>6.31578947368421</v>
      </c>
      <c r="F15" s="8" t="n">
        <f aca="false">E15-C15</f>
        <v>-1.68421052631579</v>
      </c>
      <c r="G15" s="9" t="n">
        <f aca="false">IF(AND(C15=0,E15=0),0,IF(C15=0,"New",(E15-C15)/C15))</f>
        <v>-0.210526315789474</v>
      </c>
      <c r="H15" s="8" t="n">
        <f aca="false">SUMIFS('Source'!$E:$E,'Source'!$A:$A,"115-SuperPharm Online",'Source'!$B:$B,$A15)</f>
        <v>1355.28</v>
      </c>
      <c r="I15" s="8" t="n">
        <f aca="false">SUMIFS('Source'!$G:$G,'Source'!$A:$A,"115-SuperPharm Online",'Source'!$B:$B,$A15)</f>
        <v>847.05</v>
      </c>
      <c r="J15" s="8" t="n">
        <f aca="false">I15*$J$5</f>
        <v>1069.95789473684</v>
      </c>
      <c r="K15" s="8" t="n">
        <f aca="false">J15-H15</f>
        <v>-285.322105263158</v>
      </c>
      <c r="L15" s="9" t="n">
        <f aca="false">IF(AND(H15=0,J15=0),0,IF(H15=0,"New",(J15-H15)/H15))</f>
        <v>-0.210526315789474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700</v>
      </c>
      <c r="B16" s="7" t="str">
        <f aca="false">IFERROR(INDEX('Source'!$C:$C,MATCH($A16,'Source'!$B:$B,0)),"")</f>
        <v>סד קרסול קל שחורL</v>
      </c>
      <c r="C16" s="8" t="n">
        <f aca="false">SUMIFS('Source'!$D:$D,'Source'!$A:$A,"115-SuperPharm Online",'Source'!$B:$B,$A16)</f>
        <v>2</v>
      </c>
      <c r="D16" s="8" t="n">
        <f aca="false">SUMIFS('Source'!$F:$F,'Source'!$A:$A,"115-SuperPharm Online",'Source'!$B:$B,$A16)</f>
        <v>0</v>
      </c>
      <c r="E16" s="8" t="n">
        <f aca="false">D16*$J$5</f>
        <v>0</v>
      </c>
      <c r="F16" s="8" t="n">
        <f aca="false">E16-C16</f>
        <v>-2</v>
      </c>
      <c r="G16" s="9" t="n">
        <f aca="false">IF(AND(C16=0,E16=0),0,IF(C16=0,"New",(E16-C16)/C16))</f>
        <v>-1</v>
      </c>
      <c r="H16" s="8" t="n">
        <f aca="false">SUMIFS('Source'!$E:$E,'Source'!$A:$A,"115-SuperPharm Online",'Source'!$B:$B,$A16)</f>
        <v>445.6</v>
      </c>
      <c r="I16" s="8" t="n">
        <f aca="false">SUMIFS('Source'!$G:$G,'Source'!$A:$A,"115-SuperPharm Online",'Source'!$B:$B,$A16)</f>
        <v>0</v>
      </c>
      <c r="J16" s="8" t="n">
        <f aca="false">I16*$J$5</f>
        <v>0</v>
      </c>
      <c r="K16" s="8" t="n">
        <f aca="false">J16-H16</f>
        <v>-445.6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486</v>
      </c>
      <c r="B17" s="7" t="str">
        <f aca="false">IFERROR(INDEX('Source'!$C:$C,MATCH($A17,'Source'!$B:$B,0)),"")</f>
        <v>רצועה לפיקת הברך</v>
      </c>
      <c r="C17" s="8" t="n">
        <f aca="false">SUMIFS('Source'!$D:$D,'Source'!$A:$A,"115-SuperPharm Online",'Source'!$B:$B,$A17)</f>
        <v>10</v>
      </c>
      <c r="D17" s="8" t="n">
        <f aca="false">SUMIFS('Source'!$F:$F,'Source'!$A:$A,"115-SuperPharm Online",'Source'!$B:$B,$A17)</f>
        <v>7</v>
      </c>
      <c r="E17" s="8" t="n">
        <f aca="false">D17*$J$5</f>
        <v>8.84210526315789</v>
      </c>
      <c r="F17" s="8" t="n">
        <f aca="false">E17-C17</f>
        <v>-1.15789473684211</v>
      </c>
      <c r="G17" s="9" t="n">
        <f aca="false">IF(AND(C17=0,E17=0),0,IF(C17=0,"New",(E17-C17)/C17))</f>
        <v>-0.115789473684211</v>
      </c>
      <c r="H17" s="8" t="n">
        <f aca="false">SUMIFS('Source'!$E:$E,'Source'!$A:$A,"115-SuperPharm Online",'Source'!$B:$B,$A17)</f>
        <v>1456.8</v>
      </c>
      <c r="I17" s="8" t="n">
        <f aca="false">SUMIFS('Source'!$G:$G,'Source'!$A:$A,"115-SuperPharm Online",'Source'!$B:$B,$A17)</f>
        <v>1019.76</v>
      </c>
      <c r="J17" s="8" t="n">
        <f aca="false">I17*$J$5</f>
        <v>1288.11789473684</v>
      </c>
      <c r="K17" s="8" t="n">
        <f aca="false">J17-H17</f>
        <v>-168.682105263158</v>
      </c>
      <c r="L17" s="9" t="n">
        <f aca="false">IF(AND(H17=0,J17=0),0,IF(H17=0,"New",(J17-H17)/H17))</f>
        <v>-0.11578947368421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235</v>
      </c>
      <c r="B18" s="7" t="str">
        <f aca="false">IFERROR(INDEX('Source'!$C:$C,MATCH($A18,'Source'!$B:$B,0)),"")</f>
        <v>חגורת גב+סגירה כפולה</v>
      </c>
      <c r="C18" s="8" t="n">
        <f aca="false">SUMIFS('Source'!$D:$D,'Source'!$A:$A,"115-SuperPharm Online",'Source'!$B:$B,$A18)</f>
        <v>2</v>
      </c>
      <c r="D18" s="8" t="n">
        <f aca="false">SUMIFS('Source'!$F:$F,'Source'!$A:$A,"115-SuperPharm Online",'Source'!$B:$B,$A18)</f>
        <v>0</v>
      </c>
      <c r="E18" s="8" t="n">
        <f aca="false">D18*$J$5</f>
        <v>0</v>
      </c>
      <c r="F18" s="8" t="n">
        <f aca="false">E18-C18</f>
        <v>-2</v>
      </c>
      <c r="G18" s="9" t="n">
        <f aca="false">IF(AND(C18=0,E18=0),0,IF(C18=0,"New",(E18-C18)/C18))</f>
        <v>-1</v>
      </c>
      <c r="H18" s="8" t="n">
        <f aca="false">SUMIFS('Source'!$E:$E,'Source'!$A:$A,"115-SuperPharm Online",'Source'!$B:$B,$A18)</f>
        <v>423.56</v>
      </c>
      <c r="I18" s="8" t="n">
        <f aca="false">SUMIFS('Source'!$G:$G,'Source'!$A:$A,"115-SuperPharm Online",'Source'!$B:$B,$A18)</f>
        <v>0</v>
      </c>
      <c r="J18" s="8" t="n">
        <f aca="false">I18*$J$5</f>
        <v>0</v>
      </c>
      <c r="K18" s="8" t="n">
        <f aca="false">J18-H18</f>
        <v>-423.56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314</v>
      </c>
      <c r="B19" s="7" t="str">
        <f aca="false">IFERROR(INDEX('Source'!$C:$C,MATCH($A19,'Source'!$B:$B,0)),"")</f>
        <v>חגורת גב+סגירה כפולה</v>
      </c>
      <c r="C19" s="8" t="n">
        <f aca="false">SUMIFS('Source'!$D:$D,'Source'!$A:$A,"115-SuperPharm Online",'Source'!$B:$B,$A19)</f>
        <v>2</v>
      </c>
      <c r="D19" s="8" t="n">
        <f aca="false">SUMIFS('Source'!$F:$F,'Source'!$A:$A,"115-SuperPharm Online",'Source'!$B:$B,$A19)</f>
        <v>0</v>
      </c>
      <c r="E19" s="8" t="n">
        <f aca="false">D19*$J$5</f>
        <v>0</v>
      </c>
      <c r="F19" s="8" t="n">
        <f aca="false">E19-C19</f>
        <v>-2</v>
      </c>
      <c r="G19" s="9" t="n">
        <f aca="false">IF(AND(C19=0,E19=0),0,IF(C19=0,"New",(E19-C19)/C19))</f>
        <v>-1</v>
      </c>
      <c r="H19" s="8" t="n">
        <f aca="false">SUMIFS('Source'!$E:$E,'Source'!$A:$A,"115-SuperPharm Online",'Source'!$B:$B,$A19)</f>
        <v>423.56</v>
      </c>
      <c r="I19" s="8" t="n">
        <f aca="false">SUMIFS('Source'!$G:$G,'Source'!$A:$A,"115-SuperPharm Online",'Source'!$B:$B,$A19)</f>
        <v>0</v>
      </c>
      <c r="J19" s="8" t="n">
        <f aca="false">I19*$J$5</f>
        <v>0</v>
      </c>
      <c r="K19" s="8" t="n">
        <f aca="false">J19-H19</f>
        <v>-423.56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207</v>
      </c>
      <c r="B20" s="7" t="str">
        <f aca="false">IFERROR(INDEX('Source'!$C:$C,MATCH($A20,'Source'!$B:$B,0)),"")</f>
        <v>חגורת גב+סגירה כפולה</v>
      </c>
      <c r="C20" s="8" t="n">
        <f aca="false">SUMIFS('Source'!$D:$D,'Source'!$A:$A,"115-SuperPharm Online",'Source'!$B:$B,$A20)</f>
        <v>2</v>
      </c>
      <c r="D20" s="8" t="n">
        <f aca="false">SUMIFS('Source'!$F:$F,'Source'!$A:$A,"115-SuperPharm Online",'Source'!$B:$B,$A20)</f>
        <v>0</v>
      </c>
      <c r="E20" s="8" t="n">
        <f aca="false">D20*$J$5</f>
        <v>0</v>
      </c>
      <c r="F20" s="8" t="n">
        <f aca="false">E20-C20</f>
        <v>-2</v>
      </c>
      <c r="G20" s="9" t="n">
        <f aca="false">IF(AND(C20=0,E20=0),0,IF(C20=0,"New",(E20-C20)/C20))</f>
        <v>-1</v>
      </c>
      <c r="H20" s="8" t="n">
        <f aca="false">SUMIFS('Source'!$E:$E,'Source'!$A:$A,"115-SuperPharm Online",'Source'!$B:$B,$A20)</f>
        <v>423.56</v>
      </c>
      <c r="I20" s="8" t="n">
        <f aca="false">SUMIFS('Source'!$G:$G,'Source'!$A:$A,"115-SuperPharm Online",'Source'!$B:$B,$A20)</f>
        <v>0</v>
      </c>
      <c r="J20" s="8" t="n">
        <f aca="false">I20*$J$5</f>
        <v>0</v>
      </c>
      <c r="K20" s="8" t="n">
        <f aca="false">J20-H20</f>
        <v>-423.56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521</v>
      </c>
      <c r="B21" s="7" t="str">
        <f aca="false">IFERROR(INDEX('Source'!$C:$C,MATCH($A21,'Source'!$B:$B,0)),"")</f>
        <v>אטלטיק טייפ</v>
      </c>
      <c r="C21" s="8" t="n">
        <f aca="false">SUMIFS('Source'!$D:$D,'Source'!$A:$A,"115-SuperPharm Online",'Source'!$B:$B,$A21)</f>
        <v>14</v>
      </c>
      <c r="D21" s="8" t="n">
        <f aca="false">SUMIFS('Source'!$F:$F,'Source'!$A:$A,"115-SuperPharm Online",'Source'!$B:$B,$A21)</f>
        <v>1</v>
      </c>
      <c r="E21" s="8" t="n">
        <f aca="false">D21*$J$5</f>
        <v>1.26315789473684</v>
      </c>
      <c r="F21" s="8" t="n">
        <f aca="false">E21-C21</f>
        <v>-12.7368421052632</v>
      </c>
      <c r="G21" s="9" t="n">
        <f aca="false">IF(AND(C21=0,E21=0),0,IF(C21=0,"New",(E21-C21)/C21))</f>
        <v>-0.909774436090226</v>
      </c>
      <c r="H21" s="8" t="n">
        <f aca="false">SUMIFS('Source'!$E:$E,'Source'!$A:$A,"115-SuperPharm Online",'Source'!$B:$B,$A21)</f>
        <v>417.43</v>
      </c>
      <c r="I21" s="8" t="n">
        <f aca="false">SUMIFS('Source'!$G:$G,'Source'!$A:$A,"115-SuperPharm Online",'Source'!$B:$B,$A21)</f>
        <v>31.27</v>
      </c>
      <c r="J21" s="8" t="n">
        <f aca="false">I21*$J$5</f>
        <v>39.4989473684211</v>
      </c>
      <c r="K21" s="8" t="n">
        <f aca="false">J21-H21</f>
        <v>-377.931052631579</v>
      </c>
      <c r="L21" s="9" t="n">
        <f aca="false">IF(AND(H21=0,J21=0),0,IF(H21=0,"New",(J21-H21)/H21))</f>
        <v>-0.905375877707829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369</v>
      </c>
      <c r="B22" s="7" t="str">
        <f aca="false">IFERROR(INDEX('Source'!$C:$C,MATCH($A22,'Source'!$B:$B,0)),"")</f>
        <v>מגן ברך שחור</v>
      </c>
      <c r="C22" s="8" t="n">
        <f aca="false">SUMIFS('Source'!$D:$D,'Source'!$A:$A,"115-SuperPharm Online",'Source'!$B:$B,$A22)</f>
        <v>8</v>
      </c>
      <c r="D22" s="8" t="n">
        <f aca="false">SUMIFS('Source'!$F:$F,'Source'!$A:$A,"115-SuperPharm Online",'Source'!$B:$B,$A22)</f>
        <v>2</v>
      </c>
      <c r="E22" s="8" t="n">
        <f aca="false">D22*$J$5</f>
        <v>2.52631578947368</v>
      </c>
      <c r="F22" s="8" t="n">
        <f aca="false">E22-C22</f>
        <v>-5.47368421052632</v>
      </c>
      <c r="G22" s="9" t="n">
        <f aca="false">IF(AND(C22=0,E22=0),0,IF(C22=0,"New",(E22-C22)/C22))</f>
        <v>-0.68421052631579</v>
      </c>
      <c r="H22" s="8" t="n">
        <f aca="false">SUMIFS('Source'!$E:$E,'Source'!$A:$A,"115-SuperPharm Online",'Source'!$B:$B,$A22)</f>
        <v>443.45</v>
      </c>
      <c r="I22" s="8" t="n">
        <f aca="false">SUMIFS('Source'!$G:$G,'Source'!$A:$A,"115-SuperPharm Online",'Source'!$B:$B,$A22)</f>
        <v>111.7</v>
      </c>
      <c r="J22" s="8" t="n">
        <f aca="false">I22*$J$5</f>
        <v>141.094736842105</v>
      </c>
      <c r="K22" s="8" t="n">
        <f aca="false">J22-H22</f>
        <v>-302.355263157895</v>
      </c>
      <c r="L22" s="9" t="n">
        <f aca="false">IF(AND(H22=0,J22=0),0,IF(H22=0,"New",(J22-H22)/H22))</f>
        <v>-0.681824925375792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280</v>
      </c>
      <c r="B23" s="7" t="str">
        <f aca="false">IFERROR(INDEX('Source'!$C:$C,MATCH($A23,'Source'!$B:$B,0)),"")</f>
        <v>מגן ברך שחור</v>
      </c>
      <c r="C23" s="8" t="n">
        <f aca="false">SUMIFS('Source'!$D:$D,'Source'!$A:$A,"115-SuperPharm Online",'Source'!$B:$B,$A23)</f>
        <v>8</v>
      </c>
      <c r="D23" s="8" t="n">
        <f aca="false">SUMIFS('Source'!$F:$F,'Source'!$A:$A,"115-SuperPharm Online",'Source'!$B:$B,$A23)</f>
        <v>2</v>
      </c>
      <c r="E23" s="8" t="n">
        <f aca="false">D23*$J$5</f>
        <v>2.52631578947368</v>
      </c>
      <c r="F23" s="8" t="n">
        <f aca="false">E23-C23</f>
        <v>-5.47368421052632</v>
      </c>
      <c r="G23" s="9" t="n">
        <f aca="false">IF(AND(C23=0,E23=0),0,IF(C23=0,"New",(E23-C23)/C23))</f>
        <v>-0.68421052631579</v>
      </c>
      <c r="H23" s="8" t="n">
        <f aca="false">SUMIFS('Source'!$E:$E,'Source'!$A:$A,"115-SuperPharm Online",'Source'!$B:$B,$A23)</f>
        <v>443.4</v>
      </c>
      <c r="I23" s="8" t="n">
        <f aca="false">SUMIFS('Source'!$G:$G,'Source'!$A:$A,"115-SuperPharm Online",'Source'!$B:$B,$A23)</f>
        <v>111.7</v>
      </c>
      <c r="J23" s="8" t="n">
        <f aca="false">I23*$J$5</f>
        <v>141.094736842105</v>
      </c>
      <c r="K23" s="8" t="n">
        <f aca="false">J23-H23</f>
        <v>-302.305263157895</v>
      </c>
      <c r="L23" s="9" t="n">
        <f aca="false">IF(AND(H23=0,J23=0),0,IF(H23=0,"New",(J23-H23)/H23))</f>
        <v>-0.681789046364219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1119</v>
      </c>
      <c r="B24" s="7" t="str">
        <f aca="false">IFERROR(INDEX('Source'!$C:$C,MATCH($A24,'Source'!$B:$B,0)),"")</f>
        <v>מגן ברך +רצועה לפיקה</v>
      </c>
      <c r="C24" s="8" t="n">
        <f aca="false">SUMIFS('Source'!$D:$D,'Source'!$A:$A,"115-SuperPharm Online",'Source'!$B:$B,$A24)</f>
        <v>3</v>
      </c>
      <c r="D24" s="8" t="n">
        <f aca="false">SUMIFS('Source'!$F:$F,'Source'!$A:$A,"115-SuperPharm Online",'Source'!$B:$B,$A24)</f>
        <v>2</v>
      </c>
      <c r="E24" s="8" t="n">
        <f aca="false">D24*$J$5</f>
        <v>2.52631578947368</v>
      </c>
      <c r="F24" s="8" t="n">
        <f aca="false">E24-C24</f>
        <v>-0.473684210526316</v>
      </c>
      <c r="G24" s="9" t="n">
        <f aca="false">IF(AND(C24=0,E24=0),0,IF(C24=0,"New",(E24-C24)/C24))</f>
        <v>-0.157894736842105</v>
      </c>
      <c r="H24" s="8" t="n">
        <f aca="false">SUMIFS('Source'!$E:$E,'Source'!$A:$A,"115-SuperPharm Online",'Source'!$B:$B,$A24)</f>
        <v>897.21</v>
      </c>
      <c r="I24" s="8" t="n">
        <f aca="false">SUMIFS('Source'!$G:$G,'Source'!$A:$A,"115-SuperPharm Online",'Source'!$B:$B,$A24)</f>
        <v>598.14</v>
      </c>
      <c r="J24" s="8" t="n">
        <f aca="false">I24*$J$5</f>
        <v>755.545263157895</v>
      </c>
      <c r="K24" s="8" t="n">
        <f aca="false">J24-H24</f>
        <v>-141.664736842105</v>
      </c>
      <c r="L24" s="9" t="n">
        <f aca="false">IF(AND(H24=0,J24=0),0,IF(H24=0,"New",(J24-H24)/H24))</f>
        <v>-0.157894736842105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1120</v>
      </c>
      <c r="B25" s="7" t="str">
        <f aca="false">IFERROR(INDEX('Source'!$C:$C,MATCH($A25,'Source'!$B:$B,0)),"")</f>
        <v>מגן ברך +רצועה לפיקה</v>
      </c>
      <c r="C25" s="8" t="n">
        <f aca="false">SUMIFS('Source'!$D:$D,'Source'!$A:$A,"115-SuperPharm Online",'Source'!$B:$B,$A25)</f>
        <v>0</v>
      </c>
      <c r="D25" s="8" t="n">
        <f aca="false">SUMIFS('Source'!$F:$F,'Source'!$A:$A,"115-SuperPharm Online",'Source'!$B:$B,$A25)</f>
        <v>1</v>
      </c>
      <c r="E25" s="8" t="n">
        <f aca="false">D25*$J$5</f>
        <v>1.26315789473684</v>
      </c>
      <c r="F25" s="8" t="n">
        <f aca="false">E25-C25</f>
        <v>1.26315789473684</v>
      </c>
      <c r="G25" s="9" t="str">
        <f aca="false">IF(AND(C25=0,E25=0),0,IF(C25=0,"New",(E25-C25)/C25))</f>
        <v>New</v>
      </c>
      <c r="H25" s="8" t="n">
        <f aca="false">SUMIFS('Source'!$E:$E,'Source'!$A:$A,"115-SuperPharm Online",'Source'!$B:$B,$A25)</f>
        <v>0</v>
      </c>
      <c r="I25" s="8" t="n">
        <f aca="false">SUMIFS('Source'!$G:$G,'Source'!$A:$A,"115-SuperPharm Online",'Source'!$B:$B,$A25)</f>
        <v>299.07</v>
      </c>
      <c r="J25" s="8" t="n">
        <f aca="false">I25*$J$5</f>
        <v>377.772631578947</v>
      </c>
      <c r="K25" s="8" t="n">
        <f aca="false">J25-H25</f>
        <v>377.772631578947</v>
      </c>
      <c r="L25" s="9" t="str">
        <f aca="false">IF(AND(H25=0,J25=0),0,IF(H25=0,"New",(J25-H25)/H25))</f>
        <v>New</v>
      </c>
      <c r="M25" s="7" t="str">
        <f aca="false">IF(AND(OR(C25&lt;&gt;0,H25&lt;&gt;0),D25=0,I25=0),"DROP",IF(AND(OR(D25&lt;&gt;0,I25&lt;&gt;0),C25=0,H25=0),"NEW",""))</f>
        <v>NEW</v>
      </c>
    </row>
    <row r="26" customFormat="false" ht="15" hidden="false" customHeight="false" outlineLevel="0" collapsed="false">
      <c r="A26" s="7" t="s">
        <v>1121</v>
      </c>
      <c r="B26" s="7" t="str">
        <f aca="false">IFERROR(INDEX('Source'!$C:$C,MATCH($A26,'Source'!$B:$B,0)),"")</f>
        <v>מגן ברך +רצועה לפיקה</v>
      </c>
      <c r="C26" s="8" t="n">
        <f aca="false">SUMIFS('Source'!$D:$D,'Source'!$A:$A,"115-SuperPharm Online",'Source'!$B:$B,$A26)</f>
        <v>0</v>
      </c>
      <c r="D26" s="8" t="n">
        <f aca="false">SUMIFS('Source'!$F:$F,'Source'!$A:$A,"115-SuperPharm Online",'Source'!$B:$B,$A26)</f>
        <v>1</v>
      </c>
      <c r="E26" s="8" t="n">
        <f aca="false">D26*$J$5</f>
        <v>1.26315789473684</v>
      </c>
      <c r="F26" s="8" t="n">
        <f aca="false">E26-C26</f>
        <v>1.26315789473684</v>
      </c>
      <c r="G26" s="9" t="str">
        <f aca="false">IF(AND(C26=0,E26=0),0,IF(C26=0,"New",(E26-C26)/C26))</f>
        <v>New</v>
      </c>
      <c r="H26" s="8" t="n">
        <f aca="false">SUMIFS('Source'!$E:$E,'Source'!$A:$A,"115-SuperPharm Online",'Source'!$B:$B,$A26)</f>
        <v>0</v>
      </c>
      <c r="I26" s="8" t="n">
        <f aca="false">SUMIFS('Source'!$G:$G,'Source'!$A:$A,"115-SuperPharm Online",'Source'!$B:$B,$A26)</f>
        <v>299.07</v>
      </c>
      <c r="J26" s="8" t="n">
        <f aca="false">I26*$J$5</f>
        <v>377.772631578947</v>
      </c>
      <c r="K26" s="8" t="n">
        <f aca="false">J26-H26</f>
        <v>377.772631578947</v>
      </c>
      <c r="L26" s="9" t="str">
        <f aca="false">IF(AND(H26=0,J26=0),0,IF(H26=0,"New",(J26-H26)/H26))</f>
        <v>New</v>
      </c>
      <c r="M26" s="7" t="str">
        <f aca="false">IF(AND(OR(C26&lt;&gt;0,H26&lt;&gt;0),D26=0,I26=0),"DROP",IF(AND(OR(D26&lt;&gt;0,I26&lt;&gt;0),C26=0,H26=0),"NEW",""))</f>
        <v>NEW</v>
      </c>
    </row>
    <row r="27" customFormat="false" ht="15" hidden="false" customHeight="false" outlineLevel="0" collapsed="false">
      <c r="A27" s="7" t="s">
        <v>443</v>
      </c>
      <c r="B27" s="7" t="str">
        <f aca="false">IFERROR(INDEX('Source'!$C:$C,MATCH($A27,'Source'!$B:$B,0)),"")</f>
        <v>חגורת גב עם חיזוק</v>
      </c>
      <c r="C27" s="8" t="n">
        <f aca="false">SUMIFS('Source'!$D:$D,'Source'!$A:$A,"115-SuperPharm Online",'Source'!$B:$B,$A27)</f>
        <v>1</v>
      </c>
      <c r="D27" s="8" t="n">
        <f aca="false">SUMIFS('Source'!$F:$F,'Source'!$A:$A,"115-SuperPharm Online",'Source'!$B:$B,$A27)</f>
        <v>0</v>
      </c>
      <c r="E27" s="8" t="n">
        <f aca="false">D27*$J$5</f>
        <v>0</v>
      </c>
      <c r="F27" s="8" t="n">
        <f aca="false">E27-C27</f>
        <v>-1</v>
      </c>
      <c r="G27" s="9" t="n">
        <f aca="false">IF(AND(C27=0,E27=0),0,IF(C27=0,"New",(E27-C27)/C27))</f>
        <v>-1</v>
      </c>
      <c r="H27" s="8" t="n">
        <f aca="false">SUMIFS('Source'!$E:$E,'Source'!$A:$A,"115-SuperPharm Online",'Source'!$B:$B,$A27)</f>
        <v>282.12</v>
      </c>
      <c r="I27" s="8" t="n">
        <f aca="false">SUMIFS('Source'!$G:$G,'Source'!$A:$A,"115-SuperPharm Online",'Source'!$B:$B,$A27)</f>
        <v>0</v>
      </c>
      <c r="J27" s="8" t="n">
        <f aca="false">I27*$J$5</f>
        <v>0</v>
      </c>
      <c r="K27" s="8" t="n">
        <f aca="false">J27-H27</f>
        <v>-282.12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320</v>
      </c>
      <c r="B28" s="7" t="str">
        <f aca="false">IFERROR(INDEX('Source'!$C:$C,MATCH($A28,'Source'!$B:$B,0)),"")</f>
        <v>מגן מרפק שחור</v>
      </c>
      <c r="C28" s="8" t="n">
        <f aca="false">SUMIFS('Source'!$D:$D,'Source'!$A:$A,"115-SuperPharm Online",'Source'!$B:$B,$A28)</f>
        <v>7</v>
      </c>
      <c r="D28" s="8" t="n">
        <f aca="false">SUMIFS('Source'!$F:$F,'Source'!$A:$A,"115-SuperPharm Online",'Source'!$B:$B,$A28)</f>
        <v>2</v>
      </c>
      <c r="E28" s="8" t="n">
        <f aca="false">D28*$J$5</f>
        <v>2.52631578947368</v>
      </c>
      <c r="F28" s="8" t="n">
        <f aca="false">E28-C28</f>
        <v>-4.47368421052632</v>
      </c>
      <c r="G28" s="9" t="n">
        <f aca="false">IF(AND(C28=0,E28=0),0,IF(C28=0,"New",(E28-C28)/C28))</f>
        <v>-0.639097744360902</v>
      </c>
      <c r="H28" s="8" t="n">
        <f aca="false">SUMIFS('Source'!$E:$E,'Source'!$A:$A,"115-SuperPharm Online",'Source'!$B:$B,$A28)</f>
        <v>390.95</v>
      </c>
      <c r="I28" s="8" t="n">
        <f aca="false">SUMIFS('Source'!$G:$G,'Source'!$A:$A,"115-SuperPharm Online",'Source'!$B:$B,$A28)</f>
        <v>111.7</v>
      </c>
      <c r="J28" s="8" t="n">
        <f aca="false">I28*$J$5</f>
        <v>141.094736842105</v>
      </c>
      <c r="K28" s="8" t="n">
        <f aca="false">J28-H28</f>
        <v>-249.855263157895</v>
      </c>
      <c r="L28" s="9" t="n">
        <f aca="false">IF(AND(H28=0,J28=0),0,IF(H28=0,"New",(J28-H28)/H28))</f>
        <v>-0.639097744360902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289</v>
      </c>
      <c r="B29" s="7" t="str">
        <f aca="false">IFERROR(INDEX('Source'!$C:$C,MATCH($A29,'Source'!$B:$B,0)),"")</f>
        <v>מגן קרסול שחור</v>
      </c>
      <c r="C29" s="8" t="n">
        <f aca="false">SUMIFS('Source'!$D:$D,'Source'!$A:$A,"115-SuperPharm Online",'Source'!$B:$B,$A29)</f>
        <v>5</v>
      </c>
      <c r="D29" s="8" t="n">
        <f aca="false">SUMIFS('Source'!$F:$F,'Source'!$A:$A,"115-SuperPharm Online",'Source'!$B:$B,$A29)</f>
        <v>0</v>
      </c>
      <c r="E29" s="8" t="n">
        <f aca="false">D29*$J$5</f>
        <v>0</v>
      </c>
      <c r="F29" s="8" t="n">
        <f aca="false">E29-C29</f>
        <v>-5</v>
      </c>
      <c r="G29" s="9" t="n">
        <f aca="false">IF(AND(C29=0,E29=0),0,IF(C29=0,"New",(E29-C29)/C29))</f>
        <v>-1</v>
      </c>
      <c r="H29" s="8" t="n">
        <f aca="false">SUMIFS('Source'!$E:$E,'Source'!$A:$A,"115-SuperPharm Online",'Source'!$B:$B,$A29)</f>
        <v>277.55</v>
      </c>
      <c r="I29" s="8" t="n">
        <f aca="false">SUMIFS('Source'!$G:$G,'Source'!$A:$A,"115-SuperPharm Online",'Source'!$B:$B,$A29)</f>
        <v>0</v>
      </c>
      <c r="J29" s="8" t="n">
        <f aca="false">I29*$J$5</f>
        <v>0</v>
      </c>
      <c r="K29" s="8" t="n">
        <f aca="false">J29-H29</f>
        <v>-277.55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887</v>
      </c>
      <c r="B30" s="7" t="str">
        <f aca="false">IFERROR(INDEX('Source'!$C:$C,MATCH($A30,'Source'!$B:$B,0)),"")</f>
        <v>רפידת ג'ל זיכרון M בז'</v>
      </c>
      <c r="C30" s="8" t="n">
        <f aca="false">SUMIFS('Source'!$D:$D,'Source'!$A:$A,"115-SuperPharm Online",'Source'!$B:$B,$A30)</f>
        <v>2</v>
      </c>
      <c r="D30" s="8" t="n">
        <f aca="false">SUMIFS('Source'!$F:$F,'Source'!$A:$A,"115-SuperPharm Online",'Source'!$B:$B,$A30)</f>
        <v>0</v>
      </c>
      <c r="E30" s="8" t="n">
        <f aca="false">D30*$J$5</f>
        <v>0</v>
      </c>
      <c r="F30" s="8" t="n">
        <f aca="false">E30-C30</f>
        <v>-2</v>
      </c>
      <c r="G30" s="9" t="n">
        <f aca="false">IF(AND(C30=0,E30=0),0,IF(C30=0,"New",(E30-C30)/C30))</f>
        <v>-1</v>
      </c>
      <c r="H30" s="8" t="n">
        <f aca="false">SUMIFS('Source'!$E:$E,'Source'!$A:$A,"115-SuperPharm Online",'Source'!$B:$B,$A30)</f>
        <v>257.46</v>
      </c>
      <c r="I30" s="8" t="n">
        <f aca="false">SUMIFS('Source'!$G:$G,'Source'!$A:$A,"115-SuperPharm Online",'Source'!$B:$B,$A30)</f>
        <v>0</v>
      </c>
      <c r="J30" s="8" t="n">
        <f aca="false">I30*$J$5</f>
        <v>0</v>
      </c>
      <c r="K30" s="8" t="n">
        <f aca="false">J30-H30</f>
        <v>-257.46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710</v>
      </c>
      <c r="B31" s="7" t="str">
        <f aca="false">IFERROR(INDEX('Source'!$C:$C,MATCH($A31,'Source'!$B:$B,0)),"")</f>
        <v>מגן מרפק XL עם סיליקון</v>
      </c>
      <c r="C31" s="8" t="n">
        <f aca="false">SUMIFS('Source'!$D:$D,'Source'!$A:$A,"115-SuperPharm Online",'Source'!$B:$B,$A31)</f>
        <v>1</v>
      </c>
      <c r="D31" s="8" t="n">
        <f aca="false">SUMIFS('Source'!$F:$F,'Source'!$A:$A,"115-SuperPharm Online",'Source'!$B:$B,$A31)</f>
        <v>0</v>
      </c>
      <c r="E31" s="8" t="n">
        <f aca="false">D31*$J$5</f>
        <v>0</v>
      </c>
      <c r="F31" s="8" t="n">
        <f aca="false">E31-C31</f>
        <v>-1</v>
      </c>
      <c r="G31" s="9" t="n">
        <f aca="false">IF(AND(C31=0,E31=0),0,IF(C31=0,"New",(E31-C31)/C31))</f>
        <v>-1</v>
      </c>
      <c r="H31" s="8" t="n">
        <f aca="false">SUMIFS('Source'!$E:$E,'Source'!$A:$A,"115-SuperPharm Online",'Source'!$B:$B,$A31)</f>
        <v>256.69</v>
      </c>
      <c r="I31" s="8" t="n">
        <f aca="false">SUMIFS('Source'!$G:$G,'Source'!$A:$A,"115-SuperPharm Online",'Source'!$B:$B,$A31)</f>
        <v>0</v>
      </c>
      <c r="J31" s="8" t="n">
        <f aca="false">I31*$J$5</f>
        <v>0</v>
      </c>
      <c r="K31" s="8" t="n">
        <f aca="false">J31-H31</f>
        <v>-256.69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735</v>
      </c>
      <c r="B32" s="7" t="str">
        <f aca="false">IFERROR(INDEX('Source'!$C:$C,MATCH($A32,'Source'!$B:$B,0)),"")</f>
        <v>מגן מרפק M עם סיליקון</v>
      </c>
      <c r="C32" s="8" t="n">
        <f aca="false">SUMIFS('Source'!$D:$D,'Source'!$A:$A,"115-SuperPharm Online",'Source'!$B:$B,$A32)</f>
        <v>1</v>
      </c>
      <c r="D32" s="8" t="n">
        <f aca="false">SUMIFS('Source'!$F:$F,'Source'!$A:$A,"115-SuperPharm Online",'Source'!$B:$B,$A32)</f>
        <v>0</v>
      </c>
      <c r="E32" s="8" t="n">
        <f aca="false">D32*$J$5</f>
        <v>0</v>
      </c>
      <c r="F32" s="8" t="n">
        <f aca="false">E32-C32</f>
        <v>-1</v>
      </c>
      <c r="G32" s="9" t="n">
        <f aca="false">IF(AND(C32=0,E32=0),0,IF(C32=0,"New",(E32-C32)/C32))</f>
        <v>-1</v>
      </c>
      <c r="H32" s="8" t="n">
        <f aca="false">SUMIFS('Source'!$E:$E,'Source'!$A:$A,"115-SuperPharm Online",'Source'!$B:$B,$A32)</f>
        <v>256.69</v>
      </c>
      <c r="I32" s="8" t="n">
        <f aca="false">SUMIFS('Source'!$G:$G,'Source'!$A:$A,"115-SuperPharm Online",'Source'!$B:$B,$A32)</f>
        <v>0</v>
      </c>
      <c r="J32" s="8" t="n">
        <f aca="false">I32*$J$5</f>
        <v>0</v>
      </c>
      <c r="K32" s="8" t="n">
        <f aca="false">J32-H32</f>
        <v>-256.69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429</v>
      </c>
      <c r="B33" s="7" t="str">
        <f aca="false">IFERROR(INDEX('Source'!$C:$C,MATCH($A33,'Source'!$B:$B,0)),"")</f>
        <v>אטלטיק טייפ</v>
      </c>
      <c r="C33" s="8" t="n">
        <f aca="false">SUMIFS('Source'!$D:$D,'Source'!$A:$A,"115-SuperPharm Online",'Source'!$B:$B,$A33)</f>
        <v>9</v>
      </c>
      <c r="D33" s="8" t="n">
        <f aca="false">SUMIFS('Source'!$F:$F,'Source'!$A:$A,"115-SuperPharm Online",'Source'!$B:$B,$A33)</f>
        <v>1</v>
      </c>
      <c r="E33" s="8" t="n">
        <f aca="false">D33*$J$5</f>
        <v>1.26315789473684</v>
      </c>
      <c r="F33" s="8" t="n">
        <f aca="false">E33-C33</f>
        <v>-7.73684210526316</v>
      </c>
      <c r="G33" s="9" t="n">
        <f aca="false">IF(AND(C33=0,E33=0),0,IF(C33=0,"New",(E33-C33)/C33))</f>
        <v>-0.859649122807018</v>
      </c>
      <c r="H33" s="8" t="n">
        <f aca="false">SUMIFS('Source'!$E:$E,'Source'!$A:$A,"115-SuperPharm Online",'Source'!$B:$B,$A33)</f>
        <v>276.35</v>
      </c>
      <c r="I33" s="8" t="n">
        <f aca="false">SUMIFS('Source'!$G:$G,'Source'!$A:$A,"115-SuperPharm Online",'Source'!$B:$B,$A33)</f>
        <v>31.27</v>
      </c>
      <c r="J33" s="8" t="n">
        <f aca="false">I33*$J$5</f>
        <v>39.4989473684211</v>
      </c>
      <c r="K33" s="8" t="n">
        <f aca="false">J33-H33</f>
        <v>-236.851052631579</v>
      </c>
      <c r="L33" s="9" t="n">
        <f aca="false">IF(AND(H33=0,J33=0),0,IF(H33=0,"New",(J33-H33)/H33))</f>
        <v>-0.857069124775028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834</v>
      </c>
      <c r="B34" s="7" t="str">
        <f aca="false">IFERROR(INDEX('Source'!$C:$C,MATCH($A34,'Source'!$B:$B,0)),"")</f>
        <v>מגן קרסול+כרית סיליקון שחור</v>
      </c>
      <c r="C34" s="8" t="n">
        <f aca="false">SUMIFS('Source'!$D:$D,'Source'!$A:$A,"115-SuperPharm Online",'Source'!$B:$B,$A34)</f>
        <v>1</v>
      </c>
      <c r="D34" s="8" t="n">
        <f aca="false">SUMIFS('Source'!$F:$F,'Source'!$A:$A,"115-SuperPharm Online",'Source'!$B:$B,$A34)</f>
        <v>0</v>
      </c>
      <c r="E34" s="8" t="n">
        <f aca="false">D34*$J$5</f>
        <v>0</v>
      </c>
      <c r="F34" s="8" t="n">
        <f aca="false">E34-C34</f>
        <v>-1</v>
      </c>
      <c r="G34" s="9" t="n">
        <f aca="false">IF(AND(C34=0,E34=0),0,IF(C34=0,"New",(E34-C34)/C34))</f>
        <v>-1</v>
      </c>
      <c r="H34" s="8" t="n">
        <f aca="false">SUMIFS('Source'!$E:$E,'Source'!$A:$A,"115-SuperPharm Online",'Source'!$B:$B,$A34)</f>
        <v>231.27</v>
      </c>
      <c r="I34" s="8" t="n">
        <f aca="false">SUMIFS('Source'!$G:$G,'Source'!$A:$A,"115-SuperPharm Online",'Source'!$B:$B,$A34)</f>
        <v>0</v>
      </c>
      <c r="J34" s="8" t="n">
        <f aca="false">I34*$J$5</f>
        <v>0</v>
      </c>
      <c r="K34" s="8" t="n">
        <f aca="false">J34-H34</f>
        <v>-231.27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696</v>
      </c>
      <c r="B35" s="7" t="str">
        <f aca="false">IFERROR(INDEX('Source'!$C:$C,MATCH($A35,'Source'!$B:$B,0)),"")</f>
        <v>מגן קרסול+כרית סיליקון שחור</v>
      </c>
      <c r="C35" s="8" t="n">
        <f aca="false">SUMIFS('Source'!$D:$D,'Source'!$A:$A,"115-SuperPharm Online",'Source'!$B:$B,$A35)</f>
        <v>1</v>
      </c>
      <c r="D35" s="8" t="n">
        <f aca="false">SUMIFS('Source'!$F:$F,'Source'!$A:$A,"115-SuperPharm Online",'Source'!$B:$B,$A35)</f>
        <v>0</v>
      </c>
      <c r="E35" s="8" t="n">
        <f aca="false">D35*$J$5</f>
        <v>0</v>
      </c>
      <c r="F35" s="8" t="n">
        <f aca="false">E35-C35</f>
        <v>-1</v>
      </c>
      <c r="G35" s="9" t="n">
        <f aca="false">IF(AND(C35=0,E35=0),0,IF(C35=0,"New",(E35-C35)/C35))</f>
        <v>-1</v>
      </c>
      <c r="H35" s="8" t="n">
        <f aca="false">SUMIFS('Source'!$E:$E,'Source'!$A:$A,"115-SuperPharm Online",'Source'!$B:$B,$A35)</f>
        <v>231.27</v>
      </c>
      <c r="I35" s="8" t="n">
        <f aca="false">SUMIFS('Source'!$G:$G,'Source'!$A:$A,"115-SuperPharm Online",'Source'!$B:$B,$A35)</f>
        <v>0</v>
      </c>
      <c r="J35" s="8" t="n">
        <f aca="false">I35*$J$5</f>
        <v>0</v>
      </c>
      <c r="K35" s="8" t="n">
        <f aca="false">J35-H35</f>
        <v>-231.27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1122</v>
      </c>
      <c r="B36" s="7" t="str">
        <f aca="false">IFERROR(INDEX('Source'!$C:$C,MATCH($A36,'Source'!$B:$B,0)),"")</f>
        <v>מגן קרסול+כרית סיליקון שחור</v>
      </c>
      <c r="C36" s="8" t="n">
        <f aca="false">SUMIFS('Source'!$D:$D,'Source'!$A:$A,"115-SuperPharm Online",'Source'!$B:$B,$A36)</f>
        <v>0</v>
      </c>
      <c r="D36" s="8" t="n">
        <f aca="false">SUMIFS('Source'!$F:$F,'Source'!$A:$A,"115-SuperPharm Online",'Source'!$B:$B,$A36)</f>
        <v>1</v>
      </c>
      <c r="E36" s="8" t="n">
        <f aca="false">D36*$J$5</f>
        <v>1.26315789473684</v>
      </c>
      <c r="F36" s="8" t="n">
        <f aca="false">E36-C36</f>
        <v>1.26315789473684</v>
      </c>
      <c r="G36" s="9" t="str">
        <f aca="false">IF(AND(C36=0,E36=0),0,IF(C36=0,"New",(E36-C36)/C36))</f>
        <v>New</v>
      </c>
      <c r="H36" s="8" t="n">
        <f aca="false">SUMIFS('Source'!$E:$E,'Source'!$A:$A,"115-SuperPharm Online",'Source'!$B:$B,$A36)</f>
        <v>0</v>
      </c>
      <c r="I36" s="8" t="n">
        <f aca="false">SUMIFS('Source'!$G:$G,'Source'!$A:$A,"115-SuperPharm Online",'Source'!$B:$B,$A36)</f>
        <v>231.27</v>
      </c>
      <c r="J36" s="8" t="n">
        <f aca="false">I36*$J$5</f>
        <v>292.13052631579</v>
      </c>
      <c r="K36" s="8" t="n">
        <f aca="false">J36-H36</f>
        <v>292.13052631579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563</v>
      </c>
      <c r="B37" s="7" t="str">
        <f aca="false">IFERROR(INDEX('Source'!$C:$C,MATCH($A37,'Source'!$B:$B,0)),"")</f>
        <v>מגן קרסול+כרית סיליקון</v>
      </c>
      <c r="C37" s="8" t="n">
        <f aca="false">SUMIFS('Source'!$D:$D,'Source'!$A:$A,"115-SuperPharm Online",'Source'!$B:$B,$A37)</f>
        <v>0</v>
      </c>
      <c r="D37" s="8" t="n">
        <f aca="false">SUMIFS('Source'!$F:$F,'Source'!$A:$A,"115-SuperPharm Online",'Source'!$B:$B,$A37)</f>
        <v>1</v>
      </c>
      <c r="E37" s="8" t="n">
        <f aca="false">D37*$J$5</f>
        <v>1.26315789473684</v>
      </c>
      <c r="F37" s="8" t="n">
        <f aca="false">E37-C37</f>
        <v>1.26315789473684</v>
      </c>
      <c r="G37" s="9" t="str">
        <f aca="false">IF(AND(C37=0,E37=0),0,IF(C37=0,"New",(E37-C37)/C37))</f>
        <v>New</v>
      </c>
      <c r="H37" s="8" t="n">
        <f aca="false">SUMIFS('Source'!$E:$E,'Source'!$A:$A,"115-SuperPharm Online",'Source'!$B:$B,$A37)</f>
        <v>0</v>
      </c>
      <c r="I37" s="8" t="n">
        <f aca="false">SUMIFS('Source'!$G:$G,'Source'!$A:$A,"115-SuperPharm Online",'Source'!$B:$B,$A37)</f>
        <v>231.27</v>
      </c>
      <c r="J37" s="8" t="n">
        <f aca="false">I37*$J$5</f>
        <v>292.13052631579</v>
      </c>
      <c r="K37" s="8" t="n">
        <f aca="false">J37-H37</f>
        <v>292.13052631579</v>
      </c>
      <c r="L37" s="9" t="str">
        <f aca="false">IF(AND(H37=0,J37=0),0,IF(H37=0,"New",(J37-H37)/H37))</f>
        <v>New</v>
      </c>
      <c r="M37" s="7" t="str">
        <f aca="false">IF(AND(OR(C37&lt;&gt;0,H37&lt;&gt;0),D37=0,I37=0),"DROP",IF(AND(OR(D37&lt;&gt;0,I37&lt;&gt;0),C37=0,H37=0),"NEW",""))</f>
        <v>NEW</v>
      </c>
    </row>
    <row r="38" customFormat="false" ht="15" hidden="false" customHeight="false" outlineLevel="0" collapsed="false">
      <c r="A38" s="7" t="s">
        <v>957</v>
      </c>
      <c r="B38" s="7" t="str">
        <f aca="false">IFERROR(INDEX('Source'!$C:$C,MATCH($A38,'Source'!$B:$B,0)),"")</f>
        <v>מגן מרפק שחור</v>
      </c>
      <c r="C38" s="8" t="n">
        <f aca="false">SUMIFS('Source'!$D:$D,'Source'!$A:$A,"115-SuperPharm Online",'Source'!$B:$B,$A38)</f>
        <v>1</v>
      </c>
      <c r="D38" s="8" t="n">
        <f aca="false">SUMIFS('Source'!$F:$F,'Source'!$A:$A,"115-SuperPharm Online",'Source'!$B:$B,$A38)</f>
        <v>5</v>
      </c>
      <c r="E38" s="8" t="n">
        <f aca="false">D38*$J$5</f>
        <v>6.31578947368421</v>
      </c>
      <c r="F38" s="8" t="n">
        <f aca="false">E38-C38</f>
        <v>5.31578947368421</v>
      </c>
      <c r="G38" s="9" t="n">
        <f aca="false">IF(AND(C38=0,E38=0),0,IF(C38=0,"New",(E38-C38)/C38))</f>
        <v>5.31578947368421</v>
      </c>
      <c r="H38" s="8" t="n">
        <f aca="false">SUMIFS('Source'!$E:$E,'Source'!$A:$A,"115-SuperPharm Online",'Source'!$B:$B,$A38)</f>
        <v>55.85</v>
      </c>
      <c r="I38" s="8" t="n">
        <f aca="false">SUMIFS('Source'!$G:$G,'Source'!$A:$A,"115-SuperPharm Online",'Source'!$B:$B,$A38)</f>
        <v>279.25</v>
      </c>
      <c r="J38" s="8" t="n">
        <f aca="false">I38*$J$5</f>
        <v>352.736842105263</v>
      </c>
      <c r="K38" s="8" t="n">
        <f aca="false">J38-H38</f>
        <v>296.886842105263</v>
      </c>
      <c r="L38" s="9" t="n">
        <f aca="false">IF(AND(H38=0,J38=0),0,IF(H38=0,"New",(J38-H38)/H38))</f>
        <v>5.31578947368421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764</v>
      </c>
      <c r="B39" s="7" t="str">
        <f aca="false">IFERROR(INDEX('Source'!$C:$C,MATCH($A39,'Source'!$B:$B,0)),"")</f>
        <v>סד קרסול קל שחור XL</v>
      </c>
      <c r="C39" s="8" t="n">
        <f aca="false">SUMIFS('Source'!$D:$D,'Source'!$A:$A,"115-SuperPharm Online",'Source'!$B:$B,$A39)</f>
        <v>2</v>
      </c>
      <c r="D39" s="8" t="n">
        <f aca="false">SUMIFS('Source'!$F:$F,'Source'!$A:$A,"115-SuperPharm Online",'Source'!$B:$B,$A39)</f>
        <v>1</v>
      </c>
      <c r="E39" s="8" t="n">
        <f aca="false">D39*$J$5</f>
        <v>1.26315789473684</v>
      </c>
      <c r="F39" s="8" t="n">
        <f aca="false">E39-C39</f>
        <v>-0.736842105263158</v>
      </c>
      <c r="G39" s="9" t="n">
        <f aca="false">IF(AND(C39=0,E39=0),0,IF(C39=0,"New",(E39-C39)/C39))</f>
        <v>-0.368421052631579</v>
      </c>
      <c r="H39" s="8" t="n">
        <f aca="false">SUMIFS('Source'!$E:$E,'Source'!$A:$A,"115-SuperPharm Online",'Source'!$B:$B,$A39)</f>
        <v>445.6</v>
      </c>
      <c r="I39" s="8" t="n">
        <f aca="false">SUMIFS('Source'!$G:$G,'Source'!$A:$A,"115-SuperPharm Online",'Source'!$B:$B,$A39)</f>
        <v>222.8</v>
      </c>
      <c r="J39" s="8" t="n">
        <f aca="false">I39*$J$5</f>
        <v>281.431578947368</v>
      </c>
      <c r="K39" s="8" t="n">
        <f aca="false">J39-H39</f>
        <v>-164.168421052632</v>
      </c>
      <c r="L39" s="9" t="n">
        <f aca="false">IF(AND(H39=0,J39=0),0,IF(H39=0,"New",(J39-H39)/H39))</f>
        <v>-0.368421052631579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826</v>
      </c>
      <c r="B40" s="7" t="str">
        <f aca="false">IFERROR(INDEX('Source'!$C:$C,MATCH($A40,'Source'!$B:$B,0)),"")</f>
        <v>סד קרסול קל שחור XXL</v>
      </c>
      <c r="C40" s="8" t="n">
        <f aca="false">SUMIFS('Source'!$D:$D,'Source'!$A:$A,"115-SuperPharm Online",'Source'!$B:$B,$A40)</f>
        <v>0</v>
      </c>
      <c r="D40" s="8" t="n">
        <f aca="false">SUMIFS('Source'!$F:$F,'Source'!$A:$A,"115-SuperPharm Online",'Source'!$B:$B,$A40)</f>
        <v>1</v>
      </c>
      <c r="E40" s="8" t="n">
        <f aca="false">D40*$J$5</f>
        <v>1.26315789473684</v>
      </c>
      <c r="F40" s="8" t="n">
        <f aca="false">E40-C40</f>
        <v>1.26315789473684</v>
      </c>
      <c r="G40" s="9" t="str">
        <f aca="false">IF(AND(C40=0,E40=0),0,IF(C40=0,"New",(E40-C40)/C40))</f>
        <v>New</v>
      </c>
      <c r="H40" s="8" t="n">
        <f aca="false">SUMIFS('Source'!$E:$E,'Source'!$A:$A,"115-SuperPharm Online",'Source'!$B:$B,$A40)</f>
        <v>0</v>
      </c>
      <c r="I40" s="8" t="n">
        <f aca="false">SUMIFS('Source'!$G:$G,'Source'!$A:$A,"115-SuperPharm Online",'Source'!$B:$B,$A40)</f>
        <v>222.8</v>
      </c>
      <c r="J40" s="8" t="n">
        <f aca="false">I40*$J$5</f>
        <v>281.431578947368</v>
      </c>
      <c r="K40" s="8" t="n">
        <f aca="false">J40-H40</f>
        <v>281.431578947368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576</v>
      </c>
      <c r="B41" s="7" t="str">
        <f aca="false">IFERROR(INDEX('Source'!$C:$C,MATCH($A41,'Source'!$B:$B,0)),"")</f>
        <v>סד יד שחור</v>
      </c>
      <c r="C41" s="8" t="n">
        <f aca="false">SUMIFS('Source'!$D:$D,'Source'!$A:$A,"115-SuperPharm Online",'Source'!$B:$B,$A41)</f>
        <v>1</v>
      </c>
      <c r="D41" s="8" t="n">
        <f aca="false">SUMIFS('Source'!$F:$F,'Source'!$A:$A,"115-SuperPharm Online",'Source'!$B:$B,$A41)</f>
        <v>0</v>
      </c>
      <c r="E41" s="8" t="n">
        <f aca="false">D41*$J$5</f>
        <v>0</v>
      </c>
      <c r="F41" s="8" t="n">
        <f aca="false">E41-C41</f>
        <v>-1</v>
      </c>
      <c r="G41" s="9" t="n">
        <f aca="false">IF(AND(C41=0,E41=0),0,IF(C41=0,"New",(E41-C41)/C41))</f>
        <v>-1</v>
      </c>
      <c r="H41" s="8" t="n">
        <f aca="false">SUMIFS('Source'!$E:$E,'Source'!$A:$A,"115-SuperPharm Online",'Source'!$B:$B,$A41)</f>
        <v>196.53</v>
      </c>
      <c r="I41" s="8" t="n">
        <f aca="false">SUMIFS('Source'!$G:$G,'Source'!$A:$A,"115-SuperPharm Online",'Source'!$B:$B,$A41)</f>
        <v>0</v>
      </c>
      <c r="J41" s="8" t="n">
        <f aca="false">I41*$J$5</f>
        <v>0</v>
      </c>
      <c r="K41" s="8" t="n">
        <f aca="false">J41-H41</f>
        <v>-196.53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955</v>
      </c>
      <c r="B42" s="7" t="str">
        <f aca="false">IFERROR(INDEX('Source'!$C:$C,MATCH($A42,'Source'!$B:$B,0)),"")</f>
        <v>סד יד שמאל  שחור</v>
      </c>
      <c r="C42" s="8" t="n">
        <f aca="false">SUMIFS('Source'!$D:$D,'Source'!$A:$A,"115-SuperPharm Online",'Source'!$B:$B,$A42)</f>
        <v>1</v>
      </c>
      <c r="D42" s="8" t="n">
        <f aca="false">SUMIFS('Source'!$F:$F,'Source'!$A:$A,"115-SuperPharm Online",'Source'!$B:$B,$A42)</f>
        <v>0</v>
      </c>
      <c r="E42" s="8" t="n">
        <f aca="false">D42*$J$5</f>
        <v>0</v>
      </c>
      <c r="F42" s="8" t="n">
        <f aca="false">E42-C42</f>
        <v>-1</v>
      </c>
      <c r="G42" s="9" t="n">
        <f aca="false">IF(AND(C42=0,E42=0),0,IF(C42=0,"New",(E42-C42)/C42))</f>
        <v>-1</v>
      </c>
      <c r="H42" s="8" t="n">
        <f aca="false">SUMIFS('Source'!$E:$E,'Source'!$A:$A,"115-SuperPharm Online",'Source'!$B:$B,$A42)</f>
        <v>196.53</v>
      </c>
      <c r="I42" s="8" t="n">
        <f aca="false">SUMIFS('Source'!$G:$G,'Source'!$A:$A,"115-SuperPharm Online",'Source'!$B:$B,$A42)</f>
        <v>0</v>
      </c>
      <c r="J42" s="8" t="n">
        <f aca="false">I42*$J$5</f>
        <v>0</v>
      </c>
      <c r="K42" s="8" t="n">
        <f aca="false">J42-H42</f>
        <v>-196.53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350</v>
      </c>
      <c r="B43" s="7" t="str">
        <f aca="false">IFERROR(INDEX('Source'!$C:$C,MATCH($A43,'Source'!$B:$B,0)),"")</f>
        <v>טיפ תחבושת לספורט כחול</v>
      </c>
      <c r="C43" s="8" t="n">
        <f aca="false">SUMIFS('Source'!$D:$D,'Source'!$A:$A,"115-SuperPharm Online",'Source'!$B:$B,$A43)</f>
        <v>13</v>
      </c>
      <c r="D43" s="8" t="n">
        <f aca="false">SUMIFS('Source'!$F:$F,'Source'!$A:$A,"115-SuperPharm Online",'Source'!$B:$B,$A43)</f>
        <v>7</v>
      </c>
      <c r="E43" s="8" t="n">
        <f aca="false">D43*$J$5</f>
        <v>8.84210526315789</v>
      </c>
      <c r="F43" s="8" t="n">
        <f aca="false">E43-C43</f>
        <v>-4.15789473684211</v>
      </c>
      <c r="G43" s="9" t="n">
        <f aca="false">IF(AND(C43=0,E43=0),0,IF(C43=0,"New",(E43-C43)/C43))</f>
        <v>-0.319838056680162</v>
      </c>
      <c r="H43" s="8" t="n">
        <f aca="false">SUMIFS('Source'!$E:$E,'Source'!$A:$A,"115-SuperPharm Online",'Source'!$B:$B,$A43)</f>
        <v>401.41</v>
      </c>
      <c r="I43" s="8" t="n">
        <f aca="false">SUMIFS('Source'!$G:$G,'Source'!$A:$A,"115-SuperPharm Online",'Source'!$B:$B,$A43)</f>
        <v>218.89</v>
      </c>
      <c r="J43" s="8" t="n">
        <f aca="false">I43*$J$5</f>
        <v>276.492631578947</v>
      </c>
      <c r="K43" s="8" t="n">
        <f aca="false">J43-H43</f>
        <v>-124.917368421053</v>
      </c>
      <c r="L43" s="9" t="n">
        <f aca="false">IF(AND(H43=0,J43=0),0,IF(H43=0,"New",(J43-H43)/H43))</f>
        <v>-0.311196453553854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265</v>
      </c>
      <c r="B44" s="7" t="str">
        <f aca="false">IFERROR(INDEX('Source'!$C:$C,MATCH($A44,'Source'!$B:$B,0)),"")</f>
        <v>מגן קרסול</v>
      </c>
      <c r="C44" s="8" t="n">
        <f aca="false">SUMIFS('Source'!$D:$D,'Source'!$A:$A,"115-SuperPharm Online",'Source'!$B:$B,$A44)</f>
        <v>6</v>
      </c>
      <c r="D44" s="8" t="n">
        <f aca="false">SUMIFS('Source'!$F:$F,'Source'!$A:$A,"115-SuperPharm Online",'Source'!$B:$B,$A44)</f>
        <v>3</v>
      </c>
      <c r="E44" s="8" t="n">
        <f aca="false">D44*$J$5</f>
        <v>3.78947368421053</v>
      </c>
      <c r="F44" s="8" t="n">
        <f aca="false">E44-C44</f>
        <v>-2.21052631578947</v>
      </c>
      <c r="G44" s="9" t="n">
        <f aca="false">IF(AND(C44=0,E44=0),0,IF(C44=0,"New",(E44-C44)/C44))</f>
        <v>-0.368421052631579</v>
      </c>
      <c r="H44" s="8" t="n">
        <f aca="false">SUMIFS('Source'!$E:$E,'Source'!$A:$A,"115-SuperPharm Online",'Source'!$B:$B,$A44)</f>
        <v>357.87</v>
      </c>
      <c r="I44" s="8" t="n">
        <f aca="false">SUMIFS('Source'!$G:$G,'Source'!$A:$A,"115-SuperPharm Online",'Source'!$B:$B,$A44)</f>
        <v>179.41</v>
      </c>
      <c r="J44" s="8" t="n">
        <f aca="false">I44*$J$5</f>
        <v>226.623157894737</v>
      </c>
      <c r="K44" s="8" t="n">
        <f aca="false">J44-H44</f>
        <v>-131.246842105263</v>
      </c>
      <c r="L44" s="9" t="n">
        <f aca="false">IF(AND(H44=0,J44=0),0,IF(H44=0,"New",(J44-H44)/H44))</f>
        <v>-0.366744466161632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284</v>
      </c>
      <c r="B45" s="7" t="str">
        <f aca="false">IFERROR(INDEX('Source'!$C:$C,MATCH($A45,'Source'!$B:$B,0)),"")</f>
        <v>רצועה לפיקה+כרית</v>
      </c>
      <c r="C45" s="8" t="n">
        <f aca="false">SUMIFS('Source'!$D:$D,'Source'!$A:$A,"115-SuperPharm Online",'Source'!$B:$B,$A45)</f>
        <v>10</v>
      </c>
      <c r="D45" s="8" t="n">
        <f aca="false">SUMIFS('Source'!$F:$F,'Source'!$A:$A,"115-SuperPharm Online",'Source'!$B:$B,$A45)</f>
        <v>9</v>
      </c>
      <c r="E45" s="8" t="n">
        <f aca="false">D45*$J$5</f>
        <v>11.3684210526316</v>
      </c>
      <c r="F45" s="8" t="n">
        <f aca="false">E45-C45</f>
        <v>1.36842105263158</v>
      </c>
      <c r="G45" s="9" t="n">
        <f aca="false">IF(AND(C45=0,E45=0),0,IF(C45=0,"New",(E45-C45)/C45))</f>
        <v>0.136842105263158</v>
      </c>
      <c r="H45" s="8" t="n">
        <f aca="false">SUMIFS('Source'!$E:$E,'Source'!$A:$A,"115-SuperPharm Online",'Source'!$B:$B,$A45)</f>
        <v>1711</v>
      </c>
      <c r="I45" s="8" t="n">
        <f aca="false">SUMIFS('Source'!$G:$G,'Source'!$A:$A,"115-SuperPharm Online",'Source'!$B:$B,$A45)</f>
        <v>1539.9</v>
      </c>
      <c r="J45" s="8" t="n">
        <f aca="false">I45*$J$5</f>
        <v>1945.13684210526</v>
      </c>
      <c r="K45" s="8" t="n">
        <f aca="false">J45-H45</f>
        <v>234.136842105263</v>
      </c>
      <c r="L45" s="9" t="n">
        <f aca="false">IF(AND(H45=0,J45=0),0,IF(H45=0,"New",(J45-H45)/H45))</f>
        <v>0.136842105263158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259</v>
      </c>
      <c r="B46" s="7" t="str">
        <f aca="false">IFERROR(INDEX('Source'!$C:$C,MATCH($A46,'Source'!$B:$B,0)),"")</f>
        <v>מגן ברך שחור</v>
      </c>
      <c r="C46" s="8" t="n">
        <f aca="false">SUMIFS('Source'!$D:$D,'Source'!$A:$A,"115-SuperPharm Online",'Source'!$B:$B,$A46)</f>
        <v>6</v>
      </c>
      <c r="D46" s="8" t="n">
        <f aca="false">SUMIFS('Source'!$F:$F,'Source'!$A:$A,"115-SuperPharm Online",'Source'!$B:$B,$A46)</f>
        <v>3</v>
      </c>
      <c r="E46" s="8" t="n">
        <f aca="false">D46*$J$5</f>
        <v>3.78947368421053</v>
      </c>
      <c r="F46" s="8" t="n">
        <f aca="false">E46-C46</f>
        <v>-2.21052631578947</v>
      </c>
      <c r="G46" s="9" t="n">
        <f aca="false">IF(AND(C46=0,E46=0),0,IF(C46=0,"New",(E46-C46)/C46))</f>
        <v>-0.368421052631579</v>
      </c>
      <c r="H46" s="8" t="n">
        <f aca="false">SUMIFS('Source'!$E:$E,'Source'!$A:$A,"115-SuperPharm Online",'Source'!$B:$B,$A46)</f>
        <v>335.1</v>
      </c>
      <c r="I46" s="8" t="n">
        <f aca="false">SUMIFS('Source'!$G:$G,'Source'!$A:$A,"115-SuperPharm Online",'Source'!$B:$B,$A46)</f>
        <v>167.55</v>
      </c>
      <c r="J46" s="8" t="n">
        <f aca="false">I46*$J$5</f>
        <v>211.642105263158</v>
      </c>
      <c r="K46" s="8" t="n">
        <f aca="false">J46-H46</f>
        <v>-123.457894736842</v>
      </c>
      <c r="L46" s="9" t="n">
        <f aca="false">IF(AND(H46=0,J46=0),0,IF(H46=0,"New",(J46-H46)/H46))</f>
        <v>-0.368421052631579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316</v>
      </c>
      <c r="B47" s="7" t="str">
        <f aca="false">IFERROR(INDEX('Source'!$C:$C,MATCH($A47,'Source'!$B:$B,0)),"")</f>
        <v>מגן קרסול שחור</v>
      </c>
      <c r="C47" s="8" t="n">
        <f aca="false">SUMIFS('Source'!$D:$D,'Source'!$A:$A,"115-SuperPharm Online",'Source'!$B:$B,$A47)</f>
        <v>4</v>
      </c>
      <c r="D47" s="8" t="n">
        <f aca="false">SUMIFS('Source'!$F:$F,'Source'!$A:$A,"115-SuperPharm Online",'Source'!$B:$B,$A47)</f>
        <v>1</v>
      </c>
      <c r="E47" s="8" t="n">
        <f aca="false">D47*$J$5</f>
        <v>1.26315789473684</v>
      </c>
      <c r="F47" s="8" t="n">
        <f aca="false">E47-C47</f>
        <v>-2.73684210526316</v>
      </c>
      <c r="G47" s="9" t="n">
        <f aca="false">IF(AND(C47=0,E47=0),0,IF(C47=0,"New",(E47-C47)/C47))</f>
        <v>-0.68421052631579</v>
      </c>
      <c r="H47" s="8" t="n">
        <f aca="false">SUMIFS('Source'!$E:$E,'Source'!$A:$A,"115-SuperPharm Online",'Source'!$B:$B,$A47)</f>
        <v>223.4</v>
      </c>
      <c r="I47" s="8" t="n">
        <f aca="false">SUMIFS('Source'!$G:$G,'Source'!$A:$A,"115-SuperPharm Online",'Source'!$B:$B,$A47)</f>
        <v>55.85</v>
      </c>
      <c r="J47" s="8" t="n">
        <f aca="false">I47*$J$5</f>
        <v>70.5473684210526</v>
      </c>
      <c r="K47" s="8" t="n">
        <f aca="false">J47-H47</f>
        <v>-152.852631578947</v>
      </c>
      <c r="L47" s="9" t="n">
        <f aca="false">IF(AND(H47=0,J47=0),0,IF(H47=0,"New",(J47-H47)/H47))</f>
        <v>-0.68421052631579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1032</v>
      </c>
      <c r="B48" s="7" t="str">
        <f aca="false">IFERROR(INDEX('Source'!$C:$C,MATCH($A48,'Source'!$B:$B,0)),"")</f>
        <v>מיישר כתפיים</v>
      </c>
      <c r="C48" s="8" t="n">
        <f aca="false">SUMIFS('Source'!$D:$D,'Source'!$A:$A,"115-SuperPharm Online",'Source'!$B:$B,$A48)</f>
        <v>1</v>
      </c>
      <c r="D48" s="8" t="n">
        <f aca="false">SUMIFS('Source'!$F:$F,'Source'!$A:$A,"115-SuperPharm Online",'Source'!$B:$B,$A48)</f>
        <v>0</v>
      </c>
      <c r="E48" s="8" t="n">
        <f aca="false">D48*$J$5</f>
        <v>0</v>
      </c>
      <c r="F48" s="8" t="n">
        <f aca="false">E48-C48</f>
        <v>-1</v>
      </c>
      <c r="G48" s="9" t="n">
        <f aca="false">IF(AND(C48=0,E48=0),0,IF(C48=0,"New",(E48-C48)/C48))</f>
        <v>-1</v>
      </c>
      <c r="H48" s="8" t="n">
        <f aca="false">SUMIFS('Source'!$E:$E,'Source'!$A:$A,"115-SuperPharm Online",'Source'!$B:$B,$A48)</f>
        <v>143.98</v>
      </c>
      <c r="I48" s="8" t="n">
        <f aca="false">SUMIFS('Source'!$G:$G,'Source'!$A:$A,"115-SuperPharm Online",'Source'!$B:$B,$A48)</f>
        <v>0</v>
      </c>
      <c r="J48" s="8" t="n">
        <f aca="false">I48*$J$5</f>
        <v>0</v>
      </c>
      <c r="K48" s="8" t="n">
        <f aca="false">J48-H48</f>
        <v>-143.98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609</v>
      </c>
      <c r="B49" s="7" t="str">
        <f aca="false">IFERROR(INDEX('Source'!$C:$C,MATCH($A49,'Source'!$B:$B,0)),"")</f>
        <v>מדרס ג'ל למעלי עקב LF</v>
      </c>
      <c r="C49" s="8" t="n">
        <f aca="false">SUMIFS('Source'!$D:$D,'Source'!$A:$A,"115-SuperPharm Online",'Source'!$B:$B,$A49)</f>
        <v>1</v>
      </c>
      <c r="D49" s="8" t="n">
        <f aca="false">SUMIFS('Source'!$F:$F,'Source'!$A:$A,"115-SuperPharm Online",'Source'!$B:$B,$A49)</f>
        <v>0</v>
      </c>
      <c r="E49" s="8" t="n">
        <f aca="false">D49*$J$5</f>
        <v>0</v>
      </c>
      <c r="F49" s="8" t="n">
        <f aca="false">E49-C49</f>
        <v>-1</v>
      </c>
      <c r="G49" s="9" t="n">
        <f aca="false">IF(AND(C49=0,E49=0),0,IF(C49=0,"New",(E49-C49)/C49))</f>
        <v>-1</v>
      </c>
      <c r="H49" s="8" t="n">
        <f aca="false">SUMIFS('Source'!$E:$E,'Source'!$A:$A,"115-SuperPharm Online",'Source'!$B:$B,$A49)</f>
        <v>132.97</v>
      </c>
      <c r="I49" s="8" t="n">
        <f aca="false">SUMIFS('Source'!$G:$G,'Source'!$A:$A,"115-SuperPharm Online",'Source'!$B:$B,$A49)</f>
        <v>0</v>
      </c>
      <c r="J49" s="8" t="n">
        <f aca="false">I49*$J$5</f>
        <v>0</v>
      </c>
      <c r="K49" s="8" t="n">
        <f aca="false">J49-H49</f>
        <v>-132.97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827</v>
      </c>
      <c r="B50" s="7" t="str">
        <f aca="false">IFERROR(INDEX('Source'!$C:$C,MATCH($A50,'Source'!$B:$B,0)),"")</f>
        <v>מדרס ג'ל למעלי עקב LF</v>
      </c>
      <c r="C50" s="8" t="n">
        <f aca="false">SUMIFS('Source'!$D:$D,'Source'!$A:$A,"115-SuperPharm Online",'Source'!$B:$B,$A50)</f>
        <v>0</v>
      </c>
      <c r="D50" s="8" t="n">
        <f aca="false">SUMIFS('Source'!$F:$F,'Source'!$A:$A,"115-SuperPharm Online",'Source'!$B:$B,$A50)</f>
        <v>1</v>
      </c>
      <c r="E50" s="8" t="n">
        <f aca="false">D50*$J$5</f>
        <v>1.26315789473684</v>
      </c>
      <c r="F50" s="8" t="n">
        <f aca="false">E50-C50</f>
        <v>1.26315789473684</v>
      </c>
      <c r="G50" s="9" t="str">
        <f aca="false">IF(AND(C50=0,E50=0),0,IF(C50=0,"New",(E50-C50)/C50))</f>
        <v>New</v>
      </c>
      <c r="H50" s="8" t="n">
        <f aca="false">SUMIFS('Source'!$E:$E,'Source'!$A:$A,"115-SuperPharm Online",'Source'!$B:$B,$A50)</f>
        <v>0</v>
      </c>
      <c r="I50" s="8" t="n">
        <f aca="false">SUMIFS('Source'!$G:$G,'Source'!$A:$A,"115-SuperPharm Online",'Source'!$B:$B,$A50)</f>
        <v>132.97</v>
      </c>
      <c r="J50" s="8" t="n">
        <f aca="false">I50*$J$5</f>
        <v>167.962105263158</v>
      </c>
      <c r="K50" s="8" t="n">
        <f aca="false">J50-H50</f>
        <v>167.962105263158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828</v>
      </c>
      <c r="B51" s="7" t="str">
        <f aca="false">IFERROR(INDEX('Source'!$C:$C,MATCH($A51,'Source'!$B:$B,0)),"")</f>
        <v>מדרס ג'ל למעלי עקב LF</v>
      </c>
      <c r="C51" s="8" t="n">
        <f aca="false">SUMIFS('Source'!$D:$D,'Source'!$A:$A,"115-SuperPharm Online",'Source'!$B:$B,$A51)</f>
        <v>0</v>
      </c>
      <c r="D51" s="8" t="n">
        <f aca="false">SUMIFS('Source'!$F:$F,'Source'!$A:$A,"115-SuperPharm Online",'Source'!$B:$B,$A51)</f>
        <v>1</v>
      </c>
      <c r="E51" s="8" t="n">
        <f aca="false">D51*$J$5</f>
        <v>1.26315789473684</v>
      </c>
      <c r="F51" s="8" t="n">
        <f aca="false">E51-C51</f>
        <v>1.26315789473684</v>
      </c>
      <c r="G51" s="9" t="str">
        <f aca="false">IF(AND(C51=0,E51=0),0,IF(C51=0,"New",(E51-C51)/C51))</f>
        <v>New</v>
      </c>
      <c r="H51" s="8" t="n">
        <f aca="false">SUMIFS('Source'!$E:$E,'Source'!$A:$A,"115-SuperPharm Online",'Source'!$B:$B,$A51)</f>
        <v>0</v>
      </c>
      <c r="I51" s="8" t="n">
        <f aca="false">SUMIFS('Source'!$G:$G,'Source'!$A:$A,"115-SuperPharm Online",'Source'!$B:$B,$A51)</f>
        <v>132.97</v>
      </c>
      <c r="J51" s="8" t="n">
        <f aca="false">I51*$J$5</f>
        <v>167.962105263158</v>
      </c>
      <c r="K51" s="8" t="n">
        <f aca="false">J51-H51</f>
        <v>167.962105263158</v>
      </c>
      <c r="L51" s="9" t="str">
        <f aca="false">IF(AND(H51=0,J51=0),0,IF(H51=0,"New",(J51-H51)/H51))</f>
        <v>New</v>
      </c>
      <c r="M51" s="7" t="str">
        <f aca="false">IF(AND(OR(C51&lt;&gt;0,H51&lt;&gt;0),D51=0,I51=0),"DROP",IF(AND(OR(D51&lt;&gt;0,I51&lt;&gt;0),C51=0,H51=0),"NEW",""))</f>
        <v>NEW</v>
      </c>
    </row>
    <row r="52" customFormat="false" ht="15" hidden="false" customHeight="false" outlineLevel="0" collapsed="false">
      <c r="A52" s="7" t="s">
        <v>483</v>
      </c>
      <c r="B52" s="7" t="str">
        <f aca="false">IFERROR(INDEX('Source'!$C:$C,MATCH($A52,'Source'!$B:$B,0)),"")</f>
        <v>מדרס ג'ל ספורט לאשה</v>
      </c>
      <c r="C52" s="8" t="n">
        <f aca="false">SUMIFS('Source'!$D:$D,'Source'!$A:$A,"115-SuperPharm Online",'Source'!$B:$B,$A52)</f>
        <v>1</v>
      </c>
      <c r="D52" s="8" t="n">
        <f aca="false">SUMIFS('Source'!$F:$F,'Source'!$A:$A,"115-SuperPharm Online",'Source'!$B:$B,$A52)</f>
        <v>0</v>
      </c>
      <c r="E52" s="8" t="n">
        <f aca="false">D52*$J$5</f>
        <v>0</v>
      </c>
      <c r="F52" s="8" t="n">
        <f aca="false">E52-C52</f>
        <v>-1</v>
      </c>
      <c r="G52" s="9" t="n">
        <f aca="false">IF(AND(C52=0,E52=0),0,IF(C52=0,"New",(E52-C52)/C52))</f>
        <v>-1</v>
      </c>
      <c r="H52" s="8" t="n">
        <f aca="false">SUMIFS('Source'!$E:$E,'Source'!$A:$A,"115-SuperPharm Online",'Source'!$B:$B,$A52)</f>
        <v>128.73</v>
      </c>
      <c r="I52" s="8" t="n">
        <f aca="false">SUMIFS('Source'!$G:$G,'Source'!$A:$A,"115-SuperPharm Online",'Source'!$B:$B,$A52)</f>
        <v>0</v>
      </c>
      <c r="J52" s="8" t="n">
        <f aca="false">I52*$J$5</f>
        <v>0</v>
      </c>
      <c r="K52" s="8" t="n">
        <f aca="false">J52-H52</f>
        <v>-128.73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878</v>
      </c>
      <c r="B53" s="7" t="str">
        <f aca="false">IFERROR(INDEX('Source'!$C:$C,MATCH($A53,'Source'!$B:$B,0)),"")</f>
        <v>רפידת ג'ל זיכרון M בז'</v>
      </c>
      <c r="C53" s="8" t="n">
        <f aca="false">SUMIFS('Source'!$D:$D,'Source'!$A:$A,"115-SuperPharm Online",'Source'!$B:$B,$A53)</f>
        <v>1</v>
      </c>
      <c r="D53" s="8" t="n">
        <f aca="false">SUMIFS('Source'!$F:$F,'Source'!$A:$A,"115-SuperPharm Online",'Source'!$B:$B,$A53)</f>
        <v>0</v>
      </c>
      <c r="E53" s="8" t="n">
        <f aca="false">D53*$J$5</f>
        <v>0</v>
      </c>
      <c r="F53" s="8" t="n">
        <f aca="false">E53-C53</f>
        <v>-1</v>
      </c>
      <c r="G53" s="9" t="n">
        <f aca="false">IF(AND(C53=0,E53=0),0,IF(C53=0,"New",(E53-C53)/C53))</f>
        <v>-1</v>
      </c>
      <c r="H53" s="8" t="n">
        <f aca="false">SUMIFS('Source'!$E:$E,'Source'!$A:$A,"115-SuperPharm Online",'Source'!$B:$B,$A53)</f>
        <v>128.73</v>
      </c>
      <c r="I53" s="8" t="n">
        <f aca="false">SUMIFS('Source'!$G:$G,'Source'!$A:$A,"115-SuperPharm Online",'Source'!$B:$B,$A53)</f>
        <v>0</v>
      </c>
      <c r="J53" s="8" t="n">
        <f aca="false">I53*$J$5</f>
        <v>0</v>
      </c>
      <c r="K53" s="8" t="n">
        <f aca="false">J53-H53</f>
        <v>-128.73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620</v>
      </c>
      <c r="B54" s="7" t="str">
        <f aca="false">IFERROR(INDEX('Source'!$C:$C,MATCH($A54,'Source'!$B:$B,0)),"")</f>
        <v>טייפ חבישה לספורט לבן</v>
      </c>
      <c r="C54" s="8" t="n">
        <f aca="false">SUMIFS('Source'!$D:$D,'Source'!$A:$A,"115-SuperPharm Online",'Source'!$B:$B,$A54)</f>
        <v>15</v>
      </c>
      <c r="D54" s="8" t="n">
        <f aca="false">SUMIFS('Source'!$F:$F,'Source'!$A:$A,"115-SuperPharm Online",'Source'!$B:$B,$A54)</f>
        <v>19</v>
      </c>
      <c r="E54" s="8" t="n">
        <f aca="false">D54*$J$5</f>
        <v>24</v>
      </c>
      <c r="F54" s="8" t="n">
        <f aca="false">E54-C54</f>
        <v>9</v>
      </c>
      <c r="G54" s="9" t="n">
        <f aca="false">IF(AND(C54=0,E54=0),0,IF(C54=0,"New",(E54-C54)/C54))</f>
        <v>0.6</v>
      </c>
      <c r="H54" s="8" t="n">
        <f aca="false">SUMIFS('Source'!$E:$E,'Source'!$A:$A,"115-SuperPharm Online",'Source'!$B:$B,$A54)</f>
        <v>468.2</v>
      </c>
      <c r="I54" s="8" t="n">
        <f aca="false">SUMIFS('Source'!$G:$G,'Source'!$A:$A,"115-SuperPharm Online",'Source'!$B:$B,$A54)</f>
        <v>594.13</v>
      </c>
      <c r="J54" s="8" t="n">
        <f aca="false">I54*$J$5</f>
        <v>750.48</v>
      </c>
      <c r="K54" s="8" t="n">
        <f aca="false">J54-H54</f>
        <v>282.28</v>
      </c>
      <c r="L54" s="9" t="n">
        <f aca="false">IF(AND(H54=0,J54=0),0,IF(H54=0,"New",(J54-H54)/H54))</f>
        <v>0.602904741563434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469</v>
      </c>
      <c r="B55" s="7" t="str">
        <f aca="false">IFERROR(INDEX('Source'!$C:$C,MATCH($A55,'Source'!$B:$B,0)),"")</f>
        <v>אטלטיק טייפ</v>
      </c>
      <c r="C55" s="8" t="n">
        <f aca="false">SUMIFS('Source'!$D:$D,'Source'!$A:$A,"115-SuperPharm Online",'Source'!$B:$B,$A55)</f>
        <v>4</v>
      </c>
      <c r="D55" s="8" t="n">
        <f aca="false">SUMIFS('Source'!$F:$F,'Source'!$A:$A,"115-SuperPharm Online",'Source'!$B:$B,$A55)</f>
        <v>0</v>
      </c>
      <c r="E55" s="8" t="n">
        <f aca="false">D55*$J$5</f>
        <v>0</v>
      </c>
      <c r="F55" s="8" t="n">
        <f aca="false">E55-C55</f>
        <v>-4</v>
      </c>
      <c r="G55" s="9" t="n">
        <f aca="false">IF(AND(C55=0,E55=0),0,IF(C55=0,"New",(E55-C55)/C55))</f>
        <v>-1</v>
      </c>
      <c r="H55" s="8" t="n">
        <f aca="false">SUMIFS('Source'!$E:$E,'Source'!$A:$A,"115-SuperPharm Online",'Source'!$B:$B,$A55)</f>
        <v>125.08</v>
      </c>
      <c r="I55" s="8" t="n">
        <f aca="false">SUMIFS('Source'!$G:$G,'Source'!$A:$A,"115-SuperPharm Online",'Source'!$B:$B,$A55)</f>
        <v>0</v>
      </c>
      <c r="J55" s="8" t="n">
        <f aca="false">I55*$J$5</f>
        <v>0</v>
      </c>
      <c r="K55" s="8" t="n">
        <f aca="false">J55-H55</f>
        <v>-125.08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341</v>
      </c>
      <c r="B56" s="7" t="str">
        <f aca="false">IFERROR(INDEX('Source'!$C:$C,MATCH($A56,'Source'!$B:$B,0)),"")</f>
        <v>טייפ חבישה לספורט שחור</v>
      </c>
      <c r="C56" s="8" t="n">
        <f aca="false">SUMIFS('Source'!$D:$D,'Source'!$A:$A,"115-SuperPharm Online",'Source'!$B:$B,$A56)</f>
        <v>12</v>
      </c>
      <c r="D56" s="8" t="n">
        <f aca="false">SUMIFS('Source'!$F:$F,'Source'!$A:$A,"115-SuperPharm Online",'Source'!$B:$B,$A56)</f>
        <v>8</v>
      </c>
      <c r="E56" s="8" t="n">
        <f aca="false">D56*$J$5</f>
        <v>10.1052631578947</v>
      </c>
      <c r="F56" s="8" t="n">
        <f aca="false">E56-C56</f>
        <v>-1.89473684210526</v>
      </c>
      <c r="G56" s="9" t="n">
        <f aca="false">IF(AND(C56=0,E56=0),0,IF(C56=0,"New",(E56-C56)/C56))</f>
        <v>-0.157894736842105</v>
      </c>
      <c r="H56" s="8" t="n">
        <f aca="false">SUMIFS('Source'!$E:$E,'Source'!$A:$A,"115-SuperPharm Online",'Source'!$B:$B,$A56)</f>
        <v>373.55</v>
      </c>
      <c r="I56" s="8" t="n">
        <f aca="false">SUMIFS('Source'!$G:$G,'Source'!$A:$A,"115-SuperPharm Online",'Source'!$B:$B,$A56)</f>
        <v>250.16</v>
      </c>
      <c r="J56" s="8" t="n">
        <f aca="false">I56*$J$5</f>
        <v>315.991578947368</v>
      </c>
      <c r="K56" s="8" t="n">
        <f aca="false">J56-H56</f>
        <v>-57.5584210526316</v>
      </c>
      <c r="L56" s="9" t="n">
        <f aca="false">IF(AND(H56=0,J56=0),0,IF(H56=0,"New",(J56-H56)/H56))</f>
        <v>-0.154084917822598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273</v>
      </c>
      <c r="B57" s="7" t="str">
        <f aca="false">IFERROR(INDEX('Source'!$C:$C,MATCH($A57,'Source'!$B:$B,0)),"")</f>
        <v>מגן ברך שחור</v>
      </c>
      <c r="C57" s="8" t="n">
        <f aca="false">SUMIFS('Source'!$D:$D,'Source'!$A:$A,"115-SuperPharm Online",'Source'!$B:$B,$A57)</f>
        <v>3</v>
      </c>
      <c r="D57" s="8" t="n">
        <f aca="false">SUMIFS('Source'!$F:$F,'Source'!$A:$A,"115-SuperPharm Online",'Source'!$B:$B,$A57)</f>
        <v>1</v>
      </c>
      <c r="E57" s="8" t="n">
        <f aca="false">D57*$J$5</f>
        <v>1.26315789473684</v>
      </c>
      <c r="F57" s="8" t="n">
        <f aca="false">E57-C57</f>
        <v>-1.73684210526316</v>
      </c>
      <c r="G57" s="9" t="n">
        <f aca="false">IF(AND(C57=0,E57=0),0,IF(C57=0,"New",(E57-C57)/C57))</f>
        <v>-0.578947368421053</v>
      </c>
      <c r="H57" s="8" t="n">
        <f aca="false">SUMIFS('Source'!$E:$E,'Source'!$A:$A,"115-SuperPharm Online",'Source'!$B:$B,$A57)</f>
        <v>167.55</v>
      </c>
      <c r="I57" s="8" t="n">
        <f aca="false">SUMIFS('Source'!$G:$G,'Source'!$A:$A,"115-SuperPharm Online",'Source'!$B:$B,$A57)</f>
        <v>55.85</v>
      </c>
      <c r="J57" s="8" t="n">
        <f aca="false">I57*$J$5</f>
        <v>70.5473684210526</v>
      </c>
      <c r="K57" s="8" t="n">
        <f aca="false">J57-H57</f>
        <v>-97.0026315789474</v>
      </c>
      <c r="L57" s="9" t="n">
        <f aca="false">IF(AND(H57=0,J57=0),0,IF(H57=0,"New",(J57-H57)/H57))</f>
        <v>-0.578947368421053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402</v>
      </c>
      <c r="B58" s="7" t="str">
        <f aca="false">IFERROR(INDEX('Source'!$C:$C,MATCH($A58,'Source'!$B:$B,0)),"")</f>
        <v>מגן מרפק שחור</v>
      </c>
      <c r="C58" s="8" t="n">
        <f aca="false">SUMIFS('Source'!$D:$D,'Source'!$A:$A,"115-SuperPharm Online",'Source'!$B:$B,$A58)</f>
        <v>0</v>
      </c>
      <c r="D58" s="8" t="n">
        <f aca="false">SUMIFS('Source'!$F:$F,'Source'!$A:$A,"115-SuperPharm Online",'Source'!$B:$B,$A58)</f>
        <v>2</v>
      </c>
      <c r="E58" s="8" t="n">
        <f aca="false">D58*$J$5</f>
        <v>2.52631578947368</v>
      </c>
      <c r="F58" s="8" t="n">
        <f aca="false">E58-C58</f>
        <v>2.52631578947368</v>
      </c>
      <c r="G58" s="9" t="str">
        <f aca="false">IF(AND(C58=0,E58=0),0,IF(C58=0,"New",(E58-C58)/C58))</f>
        <v>New</v>
      </c>
      <c r="H58" s="8" t="n">
        <f aca="false">SUMIFS('Source'!$E:$E,'Source'!$A:$A,"115-SuperPharm Online",'Source'!$B:$B,$A58)</f>
        <v>0</v>
      </c>
      <c r="I58" s="8" t="n">
        <f aca="false">SUMIFS('Source'!$G:$G,'Source'!$A:$A,"115-SuperPharm Online",'Source'!$B:$B,$A58)</f>
        <v>111.7</v>
      </c>
      <c r="J58" s="8" t="n">
        <f aca="false">I58*$J$5</f>
        <v>141.094736842105</v>
      </c>
      <c r="K58" s="8" t="n">
        <f aca="false">J58-H58</f>
        <v>141.094736842105</v>
      </c>
      <c r="L58" s="9" t="str">
        <f aca="false">IF(AND(H58=0,J58=0),0,IF(H58=0,"New",(J58-H58)/H58))</f>
        <v>New</v>
      </c>
      <c r="M58" s="7" t="str">
        <f aca="false">IF(AND(OR(C58&lt;&gt;0,H58&lt;&gt;0),D58=0,I58=0),"DROP",IF(AND(OR(D58&lt;&gt;0,I58&lt;&gt;0),C58=0,H58=0),"NEW",""))</f>
        <v>NEW</v>
      </c>
    </row>
    <row r="59" customFormat="false" ht="15" hidden="false" customHeight="false" outlineLevel="0" collapsed="false">
      <c r="A59" s="7" t="s">
        <v>324</v>
      </c>
      <c r="B59" s="7" t="str">
        <f aca="false">IFERROR(INDEX('Source'!$C:$C,MATCH($A59,'Source'!$B:$B,0)),"")</f>
        <v>מגן ברך שחור</v>
      </c>
      <c r="C59" s="8" t="n">
        <f aca="false">SUMIFS('Source'!$D:$D,'Source'!$A:$A,"115-SuperPharm Online",'Source'!$B:$B,$A59)</f>
        <v>2</v>
      </c>
      <c r="D59" s="8" t="n">
        <f aca="false">SUMIFS('Source'!$F:$F,'Source'!$A:$A,"115-SuperPharm Online",'Source'!$B:$B,$A59)</f>
        <v>0</v>
      </c>
      <c r="E59" s="8" t="n">
        <f aca="false">D59*$J$5</f>
        <v>0</v>
      </c>
      <c r="F59" s="8" t="n">
        <f aca="false">E59-C59</f>
        <v>-2</v>
      </c>
      <c r="G59" s="9" t="n">
        <f aca="false">IF(AND(C59=0,E59=0),0,IF(C59=0,"New",(E59-C59)/C59))</f>
        <v>-1</v>
      </c>
      <c r="H59" s="8" t="n">
        <f aca="false">SUMIFS('Source'!$E:$E,'Source'!$A:$A,"115-SuperPharm Online",'Source'!$B:$B,$A59)</f>
        <v>111.7</v>
      </c>
      <c r="I59" s="8" t="n">
        <f aca="false">SUMIFS('Source'!$G:$G,'Source'!$A:$A,"115-SuperPharm Online",'Source'!$B:$B,$A59)</f>
        <v>0</v>
      </c>
      <c r="J59" s="8" t="n">
        <f aca="false">I59*$J$5</f>
        <v>0</v>
      </c>
      <c r="K59" s="8" t="n">
        <f aca="false">J59-H59</f>
        <v>-111.7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1108</v>
      </c>
      <c r="B60" s="7" t="str">
        <f aca="false">IFERROR(INDEX('Source'!$C:$C,MATCH($A60,'Source'!$B:$B,0)),"")</f>
        <v>מגן מרפק אפור</v>
      </c>
      <c r="C60" s="8" t="n">
        <f aca="false">SUMIFS('Source'!$D:$D,'Source'!$A:$A,"115-SuperPharm Online",'Source'!$B:$B,$A60)</f>
        <v>2</v>
      </c>
      <c r="D60" s="8" t="n">
        <f aca="false">SUMIFS('Source'!$F:$F,'Source'!$A:$A,"115-SuperPharm Online",'Source'!$B:$B,$A60)</f>
        <v>0</v>
      </c>
      <c r="E60" s="8" t="n">
        <f aca="false">D60*$J$5</f>
        <v>0</v>
      </c>
      <c r="F60" s="8" t="n">
        <f aca="false">E60-C60</f>
        <v>-2</v>
      </c>
      <c r="G60" s="9" t="n">
        <f aca="false">IF(AND(C60=0,E60=0),0,IF(C60=0,"New",(E60-C60)/C60))</f>
        <v>-1</v>
      </c>
      <c r="H60" s="8" t="n">
        <f aca="false">SUMIFS('Source'!$E:$E,'Source'!$A:$A,"115-SuperPharm Online",'Source'!$B:$B,$A60)</f>
        <v>108.3</v>
      </c>
      <c r="I60" s="8" t="n">
        <f aca="false">SUMIFS('Source'!$G:$G,'Source'!$A:$A,"115-SuperPharm Online",'Source'!$B:$B,$A60)</f>
        <v>0</v>
      </c>
      <c r="J60" s="8" t="n">
        <f aca="false">I60*$J$5</f>
        <v>0</v>
      </c>
      <c r="K60" s="8" t="n">
        <f aca="false">J60-H60</f>
        <v>-108.3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520</v>
      </c>
      <c r="B61" s="7" t="str">
        <f aca="false">IFERROR(INDEX('Source'!$C:$C,MATCH($A61,'Source'!$B:$B,0)),"")</f>
        <v>אטלטיק טייפ</v>
      </c>
      <c r="C61" s="8" t="n">
        <f aca="false">SUMIFS('Source'!$D:$D,'Source'!$A:$A,"115-SuperPharm Online",'Source'!$B:$B,$A61)</f>
        <v>1</v>
      </c>
      <c r="D61" s="8" t="n">
        <f aca="false">SUMIFS('Source'!$F:$F,'Source'!$A:$A,"115-SuperPharm Online",'Source'!$B:$B,$A61)</f>
        <v>4</v>
      </c>
      <c r="E61" s="8" t="n">
        <f aca="false">D61*$J$5</f>
        <v>5.05263157894737</v>
      </c>
      <c r="F61" s="8" t="n">
        <f aca="false">E61-C61</f>
        <v>4.05263157894737</v>
      </c>
      <c r="G61" s="9" t="n">
        <f aca="false">IF(AND(C61=0,E61=0),0,IF(C61=0,"New",(E61-C61)/C61))</f>
        <v>4.05263157894737</v>
      </c>
      <c r="H61" s="8" t="n">
        <f aca="false">SUMIFS('Source'!$E:$E,'Source'!$A:$A,"115-SuperPharm Online",'Source'!$B:$B,$A61)</f>
        <v>28.73</v>
      </c>
      <c r="I61" s="8" t="n">
        <f aca="false">SUMIFS('Source'!$G:$G,'Source'!$A:$A,"115-SuperPharm Online",'Source'!$B:$B,$A61)</f>
        <v>125.08</v>
      </c>
      <c r="J61" s="8" t="n">
        <f aca="false">I61*$J$5</f>
        <v>157.995789473684</v>
      </c>
      <c r="K61" s="8" t="n">
        <f aca="false">J61-H61</f>
        <v>129.265789473684</v>
      </c>
      <c r="L61" s="9" t="n">
        <f aca="false">IF(AND(H61=0,J61=0),0,IF(H61=0,"New",(J61-H61)/H61))</f>
        <v>4.49933134262737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271</v>
      </c>
      <c r="B62" s="7" t="str">
        <f aca="false">IFERROR(INDEX('Source'!$C:$C,MATCH($A62,'Source'!$B:$B,0)),"")</f>
        <v>מגן קרסול שחור</v>
      </c>
      <c r="C62" s="8" t="n">
        <f aca="false">SUMIFS('Source'!$D:$D,'Source'!$A:$A,"115-SuperPharm Online",'Source'!$B:$B,$A62)</f>
        <v>1</v>
      </c>
      <c r="D62" s="8" t="n">
        <f aca="false">SUMIFS('Source'!$F:$F,'Source'!$A:$A,"115-SuperPharm Online",'Source'!$B:$B,$A62)</f>
        <v>0</v>
      </c>
      <c r="E62" s="8" t="n">
        <f aca="false">D62*$J$5</f>
        <v>0</v>
      </c>
      <c r="F62" s="8" t="n">
        <f aca="false">E62-C62</f>
        <v>-1</v>
      </c>
      <c r="G62" s="9" t="n">
        <f aca="false">IF(AND(C62=0,E62=0),0,IF(C62=0,"New",(E62-C62)/C62))</f>
        <v>-1</v>
      </c>
      <c r="H62" s="8" t="n">
        <f aca="false">SUMIFS('Source'!$E:$E,'Source'!$A:$A,"115-SuperPharm Online",'Source'!$B:$B,$A62)</f>
        <v>55.85</v>
      </c>
      <c r="I62" s="8" t="n">
        <f aca="false">SUMIFS('Source'!$G:$G,'Source'!$A:$A,"115-SuperPharm Online",'Source'!$B:$B,$A62)</f>
        <v>0</v>
      </c>
      <c r="J62" s="8" t="n">
        <f aca="false">I62*$J$5</f>
        <v>0</v>
      </c>
      <c r="K62" s="8" t="n">
        <f aca="false">J62-H62</f>
        <v>-55.85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410</v>
      </c>
      <c r="B63" s="7" t="str">
        <f aca="false">IFERROR(INDEX('Source'!$C:$C,MATCH($A63,'Source'!$B:$B,0)),"")</f>
        <v>מגן קרסול שחור</v>
      </c>
      <c r="C63" s="8" t="n">
        <f aca="false">SUMIFS('Source'!$D:$D,'Source'!$A:$A,"115-SuperPharm Online",'Source'!$B:$B,$A63)</f>
        <v>0</v>
      </c>
      <c r="D63" s="8" t="n">
        <f aca="false">SUMIFS('Source'!$F:$F,'Source'!$A:$A,"115-SuperPharm Online",'Source'!$B:$B,$A63)</f>
        <v>1</v>
      </c>
      <c r="E63" s="8" t="n">
        <f aca="false">D63*$J$5</f>
        <v>1.26315789473684</v>
      </c>
      <c r="F63" s="8" t="n">
        <f aca="false">E63-C63</f>
        <v>1.26315789473684</v>
      </c>
      <c r="G63" s="9" t="str">
        <f aca="false">IF(AND(C63=0,E63=0),0,IF(C63=0,"New",(E63-C63)/C63))</f>
        <v>New</v>
      </c>
      <c r="H63" s="8" t="n">
        <f aca="false">SUMIFS('Source'!$E:$E,'Source'!$A:$A,"115-SuperPharm Online",'Source'!$B:$B,$A63)</f>
        <v>0</v>
      </c>
      <c r="I63" s="8" t="n">
        <f aca="false">SUMIFS('Source'!$G:$G,'Source'!$A:$A,"115-SuperPharm Online",'Source'!$B:$B,$A63)</f>
        <v>55.85</v>
      </c>
      <c r="J63" s="8" t="n">
        <f aca="false">I63*$J$5</f>
        <v>70.5473684210526</v>
      </c>
      <c r="K63" s="8" t="n">
        <f aca="false">J63-H63</f>
        <v>70.5473684210526</v>
      </c>
      <c r="L63" s="9" t="str">
        <f aca="false">IF(AND(H63=0,J63=0),0,IF(H63=0,"New",(J63-H63)/H63))</f>
        <v>New</v>
      </c>
      <c r="M63" s="7" t="str">
        <f aca="false">IF(AND(OR(C63&lt;&gt;0,H63&lt;&gt;0),D63=0,I63=0),"DROP",IF(AND(OR(D63&lt;&gt;0,I63&lt;&gt;0),C63=0,H63=0),"NEW",""))</f>
        <v>NEW</v>
      </c>
    </row>
    <row r="64" customFormat="false" ht="15" hidden="false" customHeight="false" outlineLevel="0" collapsed="false">
      <c r="A64" s="7" t="s">
        <v>1123</v>
      </c>
      <c r="B64" s="7" t="str">
        <f aca="false">IFERROR(INDEX('Source'!$C:$C,MATCH($A64,'Source'!$B:$B,0)),"")</f>
        <v>מגן מרפק אפור</v>
      </c>
      <c r="C64" s="8" t="n">
        <f aca="false">SUMIFS('Source'!$D:$D,'Source'!$A:$A,"115-SuperPharm Online",'Source'!$B:$B,$A64)</f>
        <v>1</v>
      </c>
      <c r="D64" s="8" t="n">
        <f aca="false">SUMIFS('Source'!$F:$F,'Source'!$A:$A,"115-SuperPharm Online",'Source'!$B:$B,$A64)</f>
        <v>0</v>
      </c>
      <c r="E64" s="8" t="n">
        <f aca="false">D64*$J$5</f>
        <v>0</v>
      </c>
      <c r="F64" s="8" t="n">
        <f aca="false">E64-C64</f>
        <v>-1</v>
      </c>
      <c r="G64" s="9" t="n">
        <f aca="false">IF(AND(C64=0,E64=0),0,IF(C64=0,"New",(E64-C64)/C64))</f>
        <v>-1</v>
      </c>
      <c r="H64" s="8" t="n">
        <f aca="false">SUMIFS('Source'!$E:$E,'Source'!$A:$A,"115-SuperPharm Online",'Source'!$B:$B,$A64)</f>
        <v>55.85</v>
      </c>
      <c r="I64" s="8" t="n">
        <f aca="false">SUMIFS('Source'!$G:$G,'Source'!$A:$A,"115-SuperPharm Online",'Source'!$B:$B,$A64)</f>
        <v>0</v>
      </c>
      <c r="J64" s="8" t="n">
        <f aca="false">I64*$J$5</f>
        <v>0</v>
      </c>
      <c r="K64" s="8" t="n">
        <f aca="false">J64-H64</f>
        <v>-55.85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327</v>
      </c>
      <c r="B65" s="7" t="str">
        <f aca="false">IFERROR(INDEX('Source'!$C:$C,MATCH($A65,'Source'!$B:$B,0)),"")</f>
        <v>מגן קרסול שחור</v>
      </c>
      <c r="C65" s="8" t="n">
        <f aca="false">SUMIFS('Source'!$D:$D,'Source'!$A:$A,"115-SuperPharm Online",'Source'!$B:$B,$A65)</f>
        <v>1</v>
      </c>
      <c r="D65" s="8" t="n">
        <f aca="false">SUMIFS('Source'!$F:$F,'Source'!$A:$A,"115-SuperPharm Online",'Source'!$B:$B,$A65)</f>
        <v>0</v>
      </c>
      <c r="E65" s="8" t="n">
        <f aca="false">D65*$J$5</f>
        <v>0</v>
      </c>
      <c r="F65" s="8" t="n">
        <f aca="false">E65-C65</f>
        <v>-1</v>
      </c>
      <c r="G65" s="9" t="n">
        <f aca="false">IF(AND(C65=0,E65=0),0,IF(C65=0,"New",(E65-C65)/C65))</f>
        <v>-1</v>
      </c>
      <c r="H65" s="8" t="n">
        <f aca="false">SUMIFS('Source'!$E:$E,'Source'!$A:$A,"115-SuperPharm Online",'Source'!$B:$B,$A65)</f>
        <v>55.85</v>
      </c>
      <c r="I65" s="8" t="n">
        <f aca="false">SUMIFS('Source'!$G:$G,'Source'!$A:$A,"115-SuperPharm Online",'Source'!$B:$B,$A65)</f>
        <v>0</v>
      </c>
      <c r="J65" s="8" t="n">
        <f aca="false">I65*$J$5</f>
        <v>0</v>
      </c>
      <c r="K65" s="8" t="n">
        <f aca="false">J65-H65</f>
        <v>-55.85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1107</v>
      </c>
      <c r="B66" s="7" t="str">
        <f aca="false">IFERROR(INDEX('Source'!$C:$C,MATCH($A66,'Source'!$B:$B,0)),"")</f>
        <v>מגן מרפק אפור</v>
      </c>
      <c r="C66" s="8" t="n">
        <f aca="false">SUMIFS('Source'!$D:$D,'Source'!$A:$A,"115-SuperPharm Online",'Source'!$B:$B,$A66)</f>
        <v>1</v>
      </c>
      <c r="D66" s="8" t="n">
        <f aca="false">SUMIFS('Source'!$F:$F,'Source'!$A:$A,"115-SuperPharm Online",'Source'!$B:$B,$A66)</f>
        <v>0</v>
      </c>
      <c r="E66" s="8" t="n">
        <f aca="false">D66*$J$5</f>
        <v>0</v>
      </c>
      <c r="F66" s="8" t="n">
        <f aca="false">E66-C66</f>
        <v>-1</v>
      </c>
      <c r="G66" s="9" t="n">
        <f aca="false">IF(AND(C66=0,E66=0),0,IF(C66=0,"New",(E66-C66)/C66))</f>
        <v>-1</v>
      </c>
      <c r="H66" s="8" t="n">
        <f aca="false">SUMIFS('Source'!$E:$E,'Source'!$A:$A,"115-SuperPharm Online",'Source'!$B:$B,$A66)</f>
        <v>55.85</v>
      </c>
      <c r="I66" s="8" t="n">
        <f aca="false">SUMIFS('Source'!$G:$G,'Source'!$A:$A,"115-SuperPharm Online",'Source'!$B:$B,$A66)</f>
        <v>0</v>
      </c>
      <c r="J66" s="8" t="n">
        <f aca="false">I66*$J$5</f>
        <v>0</v>
      </c>
      <c r="K66" s="8" t="n">
        <f aca="false">J66-H66</f>
        <v>-55.85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366</v>
      </c>
      <c r="B67" s="7" t="str">
        <f aca="false">IFERROR(INDEX('Source'!$C:$C,MATCH($A67,'Source'!$B:$B,0)),"")</f>
        <v>מגן מרפק שחור</v>
      </c>
      <c r="C67" s="8" t="n">
        <f aca="false">SUMIFS('Source'!$D:$D,'Source'!$A:$A,"115-SuperPharm Online",'Source'!$B:$B,$A67)</f>
        <v>1</v>
      </c>
      <c r="D67" s="8" t="n">
        <f aca="false">SUMIFS('Source'!$F:$F,'Source'!$A:$A,"115-SuperPharm Online",'Source'!$B:$B,$A67)</f>
        <v>0</v>
      </c>
      <c r="E67" s="8" t="n">
        <f aca="false">D67*$J$5</f>
        <v>0</v>
      </c>
      <c r="F67" s="8" t="n">
        <f aca="false">E67-C67</f>
        <v>-1</v>
      </c>
      <c r="G67" s="9" t="n">
        <f aca="false">IF(AND(C67=0,E67=0),0,IF(C67=0,"New",(E67-C67)/C67))</f>
        <v>-1</v>
      </c>
      <c r="H67" s="8" t="n">
        <f aca="false">SUMIFS('Source'!$E:$E,'Source'!$A:$A,"115-SuperPharm Online",'Source'!$B:$B,$A67)</f>
        <v>55.85</v>
      </c>
      <c r="I67" s="8" t="n">
        <f aca="false">SUMIFS('Source'!$G:$G,'Source'!$A:$A,"115-SuperPharm Online",'Source'!$B:$B,$A67)</f>
        <v>0</v>
      </c>
      <c r="J67" s="8" t="n">
        <f aca="false">I67*$J$5</f>
        <v>0</v>
      </c>
      <c r="K67" s="8" t="n">
        <f aca="false">J67-H67</f>
        <v>-55.85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189</v>
      </c>
      <c r="B68" s="7" t="str">
        <f aca="false">IFERROR(INDEX('Source'!$C:$C,MATCH($A68,'Source'!$B:$B,0)),"")</f>
        <v>מגן ברך רגיל</v>
      </c>
      <c r="C68" s="8" t="n">
        <f aca="false">SUMIFS('Source'!$D:$D,'Source'!$A:$A,"115-SuperPharm Online",'Source'!$B:$B,$A68)</f>
        <v>1</v>
      </c>
      <c r="D68" s="8" t="n">
        <f aca="false">SUMIFS('Source'!$F:$F,'Source'!$A:$A,"115-SuperPharm Online",'Source'!$B:$B,$A68)</f>
        <v>0</v>
      </c>
      <c r="E68" s="8" t="n">
        <f aca="false">D68*$J$5</f>
        <v>0</v>
      </c>
      <c r="F68" s="8" t="n">
        <f aca="false">E68-C68</f>
        <v>-1</v>
      </c>
      <c r="G68" s="9" t="n">
        <f aca="false">IF(AND(C68=0,E68=0),0,IF(C68=0,"New",(E68-C68)/C68))</f>
        <v>-1</v>
      </c>
      <c r="H68" s="8" t="n">
        <f aca="false">SUMIFS('Source'!$E:$E,'Source'!$A:$A,"115-SuperPharm Online",'Source'!$B:$B,$A68)</f>
        <v>54.15</v>
      </c>
      <c r="I68" s="8" t="n">
        <f aca="false">SUMIFS('Source'!$G:$G,'Source'!$A:$A,"115-SuperPharm Online",'Source'!$B:$B,$A68)</f>
        <v>0</v>
      </c>
      <c r="J68" s="8" t="n">
        <f aca="false">I68*$J$5</f>
        <v>0</v>
      </c>
      <c r="K68" s="8" t="n">
        <f aca="false">J68-H68</f>
        <v>-54.15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843</v>
      </c>
      <c r="B69" s="7" t="str">
        <f aca="false">IFERROR(INDEX('Source'!$C:$C,MATCH($A69,'Source'!$B:$B,0)),"")</f>
        <v>איסוף מנקודת מסירה</v>
      </c>
      <c r="C69" s="8" t="n">
        <f aca="false">SUMIFS('Source'!$D:$D,'Source'!$A:$A,"115-SuperPharm Online",'Source'!$B:$B,$A69)</f>
        <v>1</v>
      </c>
      <c r="D69" s="8" t="n">
        <f aca="false">SUMIFS('Source'!$F:$F,'Source'!$A:$A,"115-SuperPharm Online",'Source'!$B:$B,$A69)</f>
        <v>0</v>
      </c>
      <c r="E69" s="8" t="n">
        <f aca="false">D69*$J$5</f>
        <v>0</v>
      </c>
      <c r="F69" s="8" t="n">
        <f aca="false">E69-C69</f>
        <v>-1</v>
      </c>
      <c r="G69" s="9" t="n">
        <f aca="false">IF(AND(C69=0,E69=0),0,IF(C69=0,"New",(E69-C69)/C69))</f>
        <v>-1</v>
      </c>
      <c r="H69" s="8" t="n">
        <f aca="false">SUMIFS('Source'!$E:$E,'Source'!$A:$A,"115-SuperPharm Online",'Source'!$B:$B,$A69)</f>
        <v>16.86</v>
      </c>
      <c r="I69" s="8" t="n">
        <f aca="false">SUMIFS('Source'!$G:$G,'Source'!$A:$A,"115-SuperPharm Online",'Source'!$B:$B,$A69)</f>
        <v>0</v>
      </c>
      <c r="J69" s="8" t="n">
        <f aca="false">I69*$J$5</f>
        <v>0</v>
      </c>
      <c r="K69" s="8" t="n">
        <f aca="false">J69-H69</f>
        <v>-16.86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946</v>
      </c>
      <c r="B70" s="7" t="str">
        <f aca="false">IFERROR(INDEX('Source'!$C:$C,MATCH($A70,'Source'!$B:$B,0)),"")</f>
        <v>סד קרסול קל שחור S</v>
      </c>
      <c r="C70" s="8" t="n">
        <f aca="false">SUMIFS('Source'!$D:$D,'Source'!$A:$A,"115-SuperPharm Online",'Source'!$B:$B,$A70)</f>
        <v>1</v>
      </c>
      <c r="D70" s="8" t="n">
        <f aca="false">SUMIFS('Source'!$F:$F,'Source'!$A:$A,"115-SuperPharm Online",'Source'!$B:$B,$A70)</f>
        <v>1</v>
      </c>
      <c r="E70" s="8" t="n">
        <f aca="false">D70*$J$5</f>
        <v>1.26315789473684</v>
      </c>
      <c r="F70" s="8" t="n">
        <f aca="false">E70-C70</f>
        <v>0.263157894736842</v>
      </c>
      <c r="G70" s="9" t="n">
        <f aca="false">IF(AND(C70=0,E70=0),0,IF(C70=0,"New",(E70-C70)/C70))</f>
        <v>0.263157894736842</v>
      </c>
      <c r="H70" s="8" t="n">
        <f aca="false">SUMIFS('Source'!$E:$E,'Source'!$A:$A,"115-SuperPharm Online",'Source'!$B:$B,$A70)</f>
        <v>231.2</v>
      </c>
      <c r="I70" s="8" t="n">
        <f aca="false">SUMIFS('Source'!$G:$G,'Source'!$A:$A,"115-SuperPharm Online",'Source'!$B:$B,$A70)</f>
        <v>222.8</v>
      </c>
      <c r="J70" s="8" t="n">
        <f aca="false">I70*$J$5</f>
        <v>281.431578947368</v>
      </c>
      <c r="K70" s="8" t="n">
        <f aca="false">J70-H70</f>
        <v>50.2315789473684</v>
      </c>
      <c r="L70" s="9" t="n">
        <f aca="false">IF(AND(H70=0,J70=0),0,IF(H70=0,"New",(J70-H70)/H70))</f>
        <v>0.217264614824258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939</v>
      </c>
      <c r="B71" s="7" t="str">
        <f aca="false">IFERROR(INDEX('Source'!$C:$C,MATCH($A71,'Source'!$B:$B,0)),"")</f>
        <v>מגן מרפק L עם סיליקון</v>
      </c>
      <c r="C71" s="8" t="n">
        <f aca="false">SUMIFS('Source'!$D:$D,'Source'!$A:$A,"115-SuperPharm Online",'Source'!$B:$B,$A71)</f>
        <v>1</v>
      </c>
      <c r="D71" s="8" t="n">
        <f aca="false">SUMIFS('Source'!$F:$F,'Source'!$A:$A,"115-SuperPharm Online",'Source'!$B:$B,$A71)</f>
        <v>1</v>
      </c>
      <c r="E71" s="8" t="n">
        <f aca="false">D71*$J$5</f>
        <v>1.26315789473684</v>
      </c>
      <c r="F71" s="8" t="n">
        <f aca="false">E71-C71</f>
        <v>0.263157894736842</v>
      </c>
      <c r="G71" s="9" t="n">
        <f aca="false">IF(AND(C71=0,E71=0),0,IF(C71=0,"New",(E71-C71)/C71))</f>
        <v>0.263157894736842</v>
      </c>
      <c r="H71" s="8" t="n">
        <f aca="false">SUMIFS('Source'!$E:$E,'Source'!$A:$A,"115-SuperPharm Online",'Source'!$B:$B,$A71)</f>
        <v>255.8</v>
      </c>
      <c r="I71" s="8" t="n">
        <f aca="false">SUMIFS('Source'!$G:$G,'Source'!$A:$A,"115-SuperPharm Online",'Source'!$B:$B,$A71)</f>
        <v>256.69</v>
      </c>
      <c r="J71" s="8" t="n">
        <f aca="false">I71*$J$5</f>
        <v>324.24</v>
      </c>
      <c r="K71" s="8" t="n">
        <f aca="false">J71-H71</f>
        <v>68.4399999999999</v>
      </c>
      <c r="L71" s="9" t="n">
        <f aca="false">IF(AND(H71=0,J71=0),0,IF(H71=0,"New",(J71-H71)/H71))</f>
        <v>0.267552775605942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446</v>
      </c>
      <c r="B72" s="7" t="str">
        <f aca="false">IFERROR(INDEX('Source'!$C:$C,MATCH($A72,'Source'!$B:$B,0)),"")</f>
        <v>טייפ חבישה לספורט בז'</v>
      </c>
      <c r="C72" s="8" t="n">
        <f aca="false">SUMIFS('Source'!$D:$D,'Source'!$A:$A,"115-SuperPharm Online",'Source'!$B:$B,$A72)</f>
        <v>6</v>
      </c>
      <c r="D72" s="8" t="n">
        <f aca="false">SUMIFS('Source'!$F:$F,'Source'!$A:$A,"115-SuperPharm Online",'Source'!$B:$B,$A72)</f>
        <v>6</v>
      </c>
      <c r="E72" s="8" t="n">
        <f aca="false">D72*$J$5</f>
        <v>7.57894736842105</v>
      </c>
      <c r="F72" s="8" t="n">
        <f aca="false">E72-C72</f>
        <v>1.57894736842105</v>
      </c>
      <c r="G72" s="9" t="n">
        <f aca="false">IF(AND(C72=0,E72=0),0,IF(C72=0,"New",(E72-C72)/C72))</f>
        <v>0.263157894736842</v>
      </c>
      <c r="H72" s="8" t="n">
        <f aca="false">SUMIFS('Source'!$E:$E,'Source'!$A:$A,"115-SuperPharm Online",'Source'!$B:$B,$A72)</f>
        <v>186.85</v>
      </c>
      <c r="I72" s="8" t="n">
        <f aca="false">SUMIFS('Source'!$G:$G,'Source'!$A:$A,"115-SuperPharm Online",'Source'!$B:$B,$A72)</f>
        <v>187.62</v>
      </c>
      <c r="J72" s="8" t="n">
        <f aca="false">I72*$J$5</f>
        <v>236.993684210526</v>
      </c>
      <c r="K72" s="8" t="n">
        <f aca="false">J72-H72</f>
        <v>50.1436842105263</v>
      </c>
      <c r="L72" s="9" t="n">
        <f aca="false">IF(AND(H72=0,J72=0),0,IF(H72=0,"New",(J72-H72)/H72))</f>
        <v>0.268363308592595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1033</v>
      </c>
      <c r="B73" s="7" t="str">
        <f aca="false">IFERROR(INDEX('Source'!$C:$C,MATCH($A73,'Source'!$B:$B,0)),"")</f>
        <v>משלוח חינם</v>
      </c>
      <c r="C73" s="8" t="n">
        <f aca="false">SUMIFS('Source'!$D:$D,'Source'!$A:$A,"115-SuperPharm Online",'Source'!$B:$B,$A73)</f>
        <v>0</v>
      </c>
      <c r="D73" s="8" t="n">
        <f aca="false">SUMIFS('Source'!$F:$F,'Source'!$A:$A,"115-SuperPharm Online",'Source'!$B:$B,$A73)</f>
        <v>2</v>
      </c>
      <c r="E73" s="8" t="n">
        <f aca="false">D73*$J$5</f>
        <v>2.52631578947368</v>
      </c>
      <c r="F73" s="8" t="n">
        <f aca="false">E73-C73</f>
        <v>2.52631578947368</v>
      </c>
      <c r="G73" s="9" t="str">
        <f aca="false">IF(AND(C73=0,E73=0),0,IF(C73=0,"New",(E73-C73)/C73))</f>
        <v>New</v>
      </c>
      <c r="H73" s="8" t="n">
        <f aca="false">SUMIFS('Source'!$E:$E,'Source'!$A:$A,"115-SuperPharm Online",'Source'!$B:$B,$A73)</f>
        <v>0</v>
      </c>
      <c r="I73" s="8" t="n">
        <f aca="false">SUMIFS('Source'!$G:$G,'Source'!$A:$A,"115-SuperPharm Online",'Source'!$B:$B,$A73)</f>
        <v>0.01</v>
      </c>
      <c r="J73" s="8" t="n">
        <f aca="false">I73*$J$5</f>
        <v>0.0126315789473684</v>
      </c>
      <c r="K73" s="8" t="n">
        <f aca="false">J73-H73</f>
        <v>0.0126315789473684</v>
      </c>
      <c r="L73" s="9" t="str">
        <f aca="false">IF(AND(H73=0,J73=0),0,IF(H73=0,"New",(J73-H73)/H73))</f>
        <v>New</v>
      </c>
      <c r="M73" s="7" t="str">
        <f aca="false">IF(AND(OR(C73&lt;&gt;0,H73&lt;&gt;0),D73=0,I73=0),"DROP",IF(AND(OR(D73&lt;&gt;0,I73&lt;&gt;0),C73=0,H73=0),"NEW",""))</f>
        <v>NEW</v>
      </c>
    </row>
    <row r="74" customFormat="false" ht="15" hidden="false" customHeight="false" outlineLevel="0" collapsed="false">
      <c r="A74" s="7" t="s">
        <v>1124</v>
      </c>
      <c r="B74" s="7" t="str">
        <f aca="false">IFERROR(INDEX('Source'!$C:$C,MATCH($A74,'Source'!$B:$B,0)),"")</f>
        <v>מגן קרסול+כרית סיליקון שחור</v>
      </c>
      <c r="C74" s="8" t="n">
        <f aca="false">SUMIFS('Source'!$D:$D,'Source'!$A:$A,"115-SuperPharm Online",'Source'!$B:$B,$A74)</f>
        <v>1</v>
      </c>
      <c r="D74" s="8" t="n">
        <f aca="false">SUMIFS('Source'!$F:$F,'Source'!$A:$A,"115-SuperPharm Online",'Source'!$B:$B,$A74)</f>
        <v>1</v>
      </c>
      <c r="E74" s="8" t="n">
        <f aca="false">D74*$J$5</f>
        <v>1.26315789473684</v>
      </c>
      <c r="F74" s="8" t="n">
        <f aca="false">E74-C74</f>
        <v>0.263157894736842</v>
      </c>
      <c r="G74" s="9" t="n">
        <f aca="false">IF(AND(C74=0,E74=0),0,IF(C74=0,"New",(E74-C74)/C74))</f>
        <v>0.263157894736842</v>
      </c>
      <c r="H74" s="8" t="n">
        <f aca="false">SUMIFS('Source'!$E:$E,'Source'!$A:$A,"115-SuperPharm Online",'Source'!$B:$B,$A74)</f>
        <v>231.27</v>
      </c>
      <c r="I74" s="8" t="n">
        <f aca="false">SUMIFS('Source'!$G:$G,'Source'!$A:$A,"115-SuperPharm Online",'Source'!$B:$B,$A74)</f>
        <v>231.27</v>
      </c>
      <c r="J74" s="8" t="n">
        <f aca="false">I74*$J$5</f>
        <v>292.13052631579</v>
      </c>
      <c r="K74" s="8" t="n">
        <f aca="false">J74-H74</f>
        <v>60.8605263157895</v>
      </c>
      <c r="L74" s="9" t="n">
        <f aca="false">IF(AND(H74=0,J74=0),0,IF(H74=0,"New",(J74-H74)/H74))</f>
        <v>0.263157894736842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1125</v>
      </c>
      <c r="B75" s="7" t="str">
        <f aca="false">IFERROR(INDEX('Source'!$C:$C,MATCH($A75,'Source'!$B:$B,0)),"")</f>
        <v>מגן קרסול+כרית סיליקון שחור</v>
      </c>
      <c r="C75" s="8" t="n">
        <f aca="false">SUMIFS('Source'!$D:$D,'Source'!$A:$A,"115-SuperPharm Online",'Source'!$B:$B,$A75)</f>
        <v>1</v>
      </c>
      <c r="D75" s="8" t="n">
        <f aca="false">SUMIFS('Source'!$F:$F,'Source'!$A:$A,"115-SuperPharm Online",'Source'!$B:$B,$A75)</f>
        <v>1</v>
      </c>
      <c r="E75" s="8" t="n">
        <f aca="false">D75*$J$5</f>
        <v>1.26315789473684</v>
      </c>
      <c r="F75" s="8" t="n">
        <f aca="false">E75-C75</f>
        <v>0.263157894736842</v>
      </c>
      <c r="G75" s="9" t="n">
        <f aca="false">IF(AND(C75=0,E75=0),0,IF(C75=0,"New",(E75-C75)/C75))</f>
        <v>0.263157894736842</v>
      </c>
      <c r="H75" s="8" t="n">
        <f aca="false">SUMIFS('Source'!$E:$E,'Source'!$A:$A,"115-SuperPharm Online",'Source'!$B:$B,$A75)</f>
        <v>231.27</v>
      </c>
      <c r="I75" s="8" t="n">
        <f aca="false">SUMIFS('Source'!$G:$G,'Source'!$A:$A,"115-SuperPharm Online",'Source'!$B:$B,$A75)</f>
        <v>231.27</v>
      </c>
      <c r="J75" s="8" t="n">
        <f aca="false">I75*$J$5</f>
        <v>292.13052631579</v>
      </c>
      <c r="K75" s="8" t="n">
        <f aca="false">J75-H75</f>
        <v>60.8605263157895</v>
      </c>
      <c r="L75" s="9" t="n">
        <f aca="false">IF(AND(H75=0,J75=0),0,IF(H75=0,"New",(J75-H75)/H75))</f>
        <v>0.263157894736842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345</v>
      </c>
      <c r="B76" s="7" t="str">
        <f aca="false">IFERROR(INDEX('Source'!$C:$C,MATCH($A76,'Source'!$B:$B,0)),"")</f>
        <v>מגן מרפק שחור</v>
      </c>
      <c r="C76" s="8" t="n">
        <f aca="false">SUMIFS('Source'!$D:$D,'Source'!$A:$A,"115-SuperPharm Online",'Source'!$B:$B,$A76)</f>
        <v>1</v>
      </c>
      <c r="D76" s="8" t="n">
        <f aca="false">SUMIFS('Source'!$F:$F,'Source'!$A:$A,"115-SuperPharm Online",'Source'!$B:$B,$A76)</f>
        <v>1</v>
      </c>
      <c r="E76" s="8" t="n">
        <f aca="false">D76*$J$5</f>
        <v>1.26315789473684</v>
      </c>
      <c r="F76" s="8" t="n">
        <f aca="false">E76-C76</f>
        <v>0.263157894736842</v>
      </c>
      <c r="G76" s="9" t="n">
        <f aca="false">IF(AND(C76=0,E76=0),0,IF(C76=0,"New",(E76-C76)/C76))</f>
        <v>0.263157894736842</v>
      </c>
      <c r="H76" s="8" t="n">
        <f aca="false">SUMIFS('Source'!$E:$E,'Source'!$A:$A,"115-SuperPharm Online",'Source'!$B:$B,$A76)</f>
        <v>55.85</v>
      </c>
      <c r="I76" s="8" t="n">
        <f aca="false">SUMIFS('Source'!$G:$G,'Source'!$A:$A,"115-SuperPharm Online",'Source'!$B:$B,$A76)</f>
        <v>55.85</v>
      </c>
      <c r="J76" s="8" t="n">
        <f aca="false">I76*$J$5</f>
        <v>70.5473684210526</v>
      </c>
      <c r="K76" s="8" t="n">
        <f aca="false">J76-H76</f>
        <v>14.6973684210526</v>
      </c>
      <c r="L76" s="9" t="n">
        <f aca="false">IF(AND(H76=0,J76=0),0,IF(H76=0,"New",(J76-H76)/H76))</f>
        <v>0.263157894736842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351</v>
      </c>
      <c r="B77" s="7" t="str">
        <f aca="false">IFERROR(INDEX('Source'!$C:$C,MATCH($A77,'Source'!$B:$B,0)),"")</f>
        <v>חגורת גב עם חיזוק</v>
      </c>
      <c r="C77" s="8" t="n">
        <f aca="false">SUMIFS('Source'!$D:$D,'Source'!$A:$A,"115-SuperPharm Online",'Source'!$B:$B,$A77)</f>
        <v>2</v>
      </c>
      <c r="D77" s="8" t="n">
        <f aca="false">SUMIFS('Source'!$F:$F,'Source'!$A:$A,"115-SuperPharm Online",'Source'!$B:$B,$A77)</f>
        <v>2</v>
      </c>
      <c r="E77" s="8" t="n">
        <f aca="false">D77*$J$5</f>
        <v>2.52631578947368</v>
      </c>
      <c r="F77" s="8" t="n">
        <f aca="false">E77-C77</f>
        <v>0.526315789473684</v>
      </c>
      <c r="G77" s="9" t="n">
        <f aca="false">IF(AND(C77=0,E77=0),0,IF(C77=0,"New",(E77-C77)/C77))</f>
        <v>0.263157894736842</v>
      </c>
      <c r="H77" s="8" t="n">
        <f aca="false">SUMIFS('Source'!$E:$E,'Source'!$A:$A,"115-SuperPharm Online",'Source'!$B:$B,$A77)</f>
        <v>564.24</v>
      </c>
      <c r="I77" s="8" t="n">
        <f aca="false">SUMIFS('Source'!$G:$G,'Source'!$A:$A,"115-SuperPharm Online",'Source'!$B:$B,$A77)</f>
        <v>564.24</v>
      </c>
      <c r="J77" s="8" t="n">
        <f aca="false">I77*$J$5</f>
        <v>712.724210526316</v>
      </c>
      <c r="K77" s="8" t="n">
        <f aca="false">J77-H77</f>
        <v>148.484210526316</v>
      </c>
      <c r="L77" s="9" t="n">
        <f aca="false">IF(AND(H77=0,J77=0),0,IF(H77=0,"New",(J77-H77)/H77))</f>
        <v>0.263157894736842</v>
      </c>
      <c r="M77" s="7" t="str">
        <f aca="false">IF(AND(OR(C77&lt;&gt;0,H77&lt;&gt;0),D77=0,I77=0),"DROP",IF(AND(OR(D77&lt;&gt;0,I77&lt;&gt;0),C77=0,H77=0),"NEW",""))</f>
        <v/>
      </c>
    </row>
    <row r="79" customFormat="false" ht="15" hidden="false" customHeight="false" outlineLevel="0" collapsed="false">
      <c r="A79" s="17"/>
      <c r="B79" s="18" t="s">
        <v>642</v>
      </c>
      <c r="C79" s="19" t="n">
        <f aca="false">SUM(C9:C77)</f>
        <v>415</v>
      </c>
      <c r="D79" s="19" t="n">
        <f aca="false">SUM(D9:D77)</f>
        <v>200</v>
      </c>
      <c r="E79" s="19" t="n">
        <f aca="false">SUM(E9:E77)</f>
        <v>252.631578947368</v>
      </c>
      <c r="F79" s="19" t="n">
        <f aca="false">SUM(F9:F77)</f>
        <v>-162.368421052632</v>
      </c>
      <c r="G79" s="20" t="n">
        <f aca="false">IF(C79=0,"N/A",F79/C79)</f>
        <v>-0.391249207355739</v>
      </c>
      <c r="H79" s="19" t="n">
        <f aca="false">SUM(H9:H77)</f>
        <v>27325.74</v>
      </c>
      <c r="I79" s="19" t="n">
        <f aca="false">SUM(I9:I77)</f>
        <v>13033.46</v>
      </c>
      <c r="J79" s="19" t="n">
        <f aca="false">SUM(J9:J77)</f>
        <v>16463.3178947368</v>
      </c>
      <c r="K79" s="19" t="n">
        <f aca="false">SUM(K9:K77)</f>
        <v>-10862.4221052632</v>
      </c>
      <c r="L79" s="20" t="n">
        <f aca="false">IF(H79=0,"N/A",K79/H79)</f>
        <v>-0.397516118694797</v>
      </c>
      <c r="M79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1126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SUMPRODUCT(--(((C9:C143&lt;&gt;0)+(H9:H143&lt;&gt;0)&gt;0)*((D9:D143=0)*(I9:I143=0))))</f>
        <v>12</v>
      </c>
      <c r="C5" s="13" t="s">
        <v>64</v>
      </c>
      <c r="D5" s="14" t="n">
        <f aca="false">SUMPRODUCT(--(((D9:D143&lt;&gt;0)+(I9:I143&lt;&gt;0)&gt;0)*((C9:C143=0)*(H9:H143=0))))</f>
        <v>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SUMPRODUCT(--(((C9:C143&lt;&gt;0)+(H9:H143&lt;&gt;0)&gt;0)*((D9:D143=0)*(I9:I143=0)))*C9:C143)</f>
        <v>3550</v>
      </c>
      <c r="C6" s="13" t="s">
        <v>67</v>
      </c>
      <c r="D6" s="14" t="n">
        <f aca="false">SUMPRODUCT(--(((C9:C143&lt;&gt;0)+(H9:H143&lt;&gt;0)&gt;0)*((D9:D143=0)*(I9:I143=0)))*H9:H143)</f>
        <v>92320.46</v>
      </c>
      <c r="E6" s="13" t="s">
        <v>68</v>
      </c>
      <c r="F6" s="14" t="n">
        <f aca="false">SUMPRODUCT(--(((D9:D143&lt;&gt;0)+(I9:I143&lt;&gt;0)&gt;0)*((C9:C143=0)*(H9:H143=0)))*D9:D143)</f>
        <v>250</v>
      </c>
      <c r="G6" s="13" t="s">
        <v>69</v>
      </c>
      <c r="H6" s="14" t="n">
        <f aca="false">SUMPRODUCT(--(((D9:D143&lt;&gt;0)+(I9:I143&lt;&gt;0)&gt;0)*((C9:C143=0)*(H9:H143=0)))*I9:I143)</f>
        <v>11540.57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174</v>
      </c>
      <c r="B9" s="7" t="str">
        <f aca="false">IFERROR(INDEX('Source'!$C:$C,MATCH($A9,'Source'!$B:$B,0)),"")</f>
        <v>גרבי טיסה</v>
      </c>
      <c r="C9" s="8" t="n">
        <f aca="false">SUMIFS('Source'!$D:$D,'Source'!$A:$A,"202 - Super-Pharm POLAND",'Source'!$B:$B,$A9)</f>
        <v>510</v>
      </c>
      <c r="D9" s="8" t="n">
        <f aca="false">SUMIFS('Source'!$F:$F,'Source'!$A:$A,"202 - Super-Pharm POLAND",'Source'!$B:$B,$A9)</f>
        <v>0</v>
      </c>
      <c r="E9" s="8" t="n">
        <f aca="false">D9*$J$5</f>
        <v>0</v>
      </c>
      <c r="F9" s="8" t="n">
        <f aca="false">E9-C9</f>
        <v>-510</v>
      </c>
      <c r="G9" s="9" t="n">
        <f aca="false">IF(AND(C9=0,E9=0),0,IF(C9=0,"New",(E9-C9)/C9))</f>
        <v>-1</v>
      </c>
      <c r="H9" s="8" t="n">
        <f aca="false">SUMIFS('Source'!$E:$E,'Source'!$A:$A,"202 - Super-Pharm POLAND",'Source'!$B:$B,$A9)</f>
        <v>17600.36</v>
      </c>
      <c r="I9" s="8" t="n">
        <f aca="false">SUMIFS('Source'!$G:$G,'Source'!$A:$A,"202 - Super-Pharm POLAND",'Source'!$B:$B,$A9)</f>
        <v>0</v>
      </c>
      <c r="J9" s="8" t="n">
        <f aca="false">I9*$J$5</f>
        <v>0</v>
      </c>
      <c r="K9" s="8" t="n">
        <f aca="false">J9-H9</f>
        <v>-17600.36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188</v>
      </c>
      <c r="B10" s="7" t="str">
        <f aca="false">IFERROR(INDEX('Source'!$C:$C,MATCH($A10,'Source'!$B:$B,0)),"")</f>
        <v>גרבי טיסה</v>
      </c>
      <c r="C10" s="8" t="n">
        <f aca="false">SUMIFS('Source'!$D:$D,'Source'!$A:$A,"202 - Super-Pharm POLAND",'Source'!$B:$B,$A10)</f>
        <v>440</v>
      </c>
      <c r="D10" s="8" t="n">
        <f aca="false">SUMIFS('Source'!$F:$F,'Source'!$A:$A,"202 - Super-Pharm POLAND",'Source'!$B:$B,$A10)</f>
        <v>0</v>
      </c>
      <c r="E10" s="8" t="n">
        <f aca="false">D10*$J$5</f>
        <v>0</v>
      </c>
      <c r="F10" s="8" t="n">
        <f aca="false">E10-C10</f>
        <v>-440</v>
      </c>
      <c r="G10" s="9" t="n">
        <f aca="false">IF(AND(C10=0,E10=0),0,IF(C10=0,"New",(E10-C10)/C10))</f>
        <v>-1</v>
      </c>
      <c r="H10" s="8" t="n">
        <f aca="false">SUMIFS('Source'!$E:$E,'Source'!$A:$A,"202 - Super-Pharm POLAND",'Source'!$B:$B,$A10)</f>
        <v>15215.67</v>
      </c>
      <c r="I10" s="8" t="n">
        <f aca="false">SUMIFS('Source'!$G:$G,'Source'!$A:$A,"202 - Super-Pharm POLAND",'Source'!$B:$B,$A10)</f>
        <v>0</v>
      </c>
      <c r="J10" s="8" t="n">
        <f aca="false">I10*$J$5</f>
        <v>0</v>
      </c>
      <c r="K10" s="8" t="n">
        <f aca="false">J10-H10</f>
        <v>-15215.67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145</v>
      </c>
      <c r="B11" s="7" t="str">
        <f aca="false">IFERROR(INDEX('Source'!$C:$C,MATCH($A11,'Source'!$B:$B,0)),"")</f>
        <v>גרבי טיסה</v>
      </c>
      <c r="C11" s="8" t="n">
        <f aca="false">SUMIFS('Source'!$D:$D,'Source'!$A:$A,"202 - Super-Pharm POLAND",'Source'!$B:$B,$A11)</f>
        <v>430</v>
      </c>
      <c r="D11" s="8" t="n">
        <f aca="false">SUMIFS('Source'!$F:$F,'Source'!$A:$A,"202 - Super-Pharm POLAND",'Source'!$B:$B,$A11)</f>
        <v>0</v>
      </c>
      <c r="E11" s="8" t="n">
        <f aca="false">D11*$J$5</f>
        <v>0</v>
      </c>
      <c r="F11" s="8" t="n">
        <f aca="false">E11-C11</f>
        <v>-430</v>
      </c>
      <c r="G11" s="9" t="n">
        <f aca="false">IF(AND(C11=0,E11=0),0,IF(C11=0,"New",(E11-C11)/C11))</f>
        <v>-1</v>
      </c>
      <c r="H11" s="8" t="n">
        <f aca="false">SUMIFS('Source'!$E:$E,'Source'!$A:$A,"202 - Super-Pharm POLAND",'Source'!$B:$B,$A11)</f>
        <v>14809.75</v>
      </c>
      <c r="I11" s="8" t="n">
        <f aca="false">SUMIFS('Source'!$G:$G,'Source'!$A:$A,"202 - Super-Pharm POLAND",'Source'!$B:$B,$A11)</f>
        <v>0</v>
      </c>
      <c r="J11" s="8" t="n">
        <f aca="false">I11*$J$5</f>
        <v>0</v>
      </c>
      <c r="K11" s="8" t="n">
        <f aca="false">J11-H11</f>
        <v>-14809.75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657</v>
      </c>
      <c r="B12" s="7" t="str">
        <f aca="false">IFERROR(INDEX('Source'!$C:$C,MATCH($A12,'Source'!$B:$B,0)),"")</f>
        <v>גרבי נסיעות אנטיבקטריאלי</v>
      </c>
      <c r="C12" s="8" t="n">
        <f aca="false">SUMIFS('Source'!$D:$D,'Source'!$A:$A,"202 - Super-Pharm POLAND",'Source'!$B:$B,$A12)</f>
        <v>100</v>
      </c>
      <c r="D12" s="8" t="n">
        <f aca="false">SUMIFS('Source'!$F:$F,'Source'!$A:$A,"202 - Super-Pharm POLAND",'Source'!$B:$B,$A12)</f>
        <v>600</v>
      </c>
      <c r="E12" s="8" t="n">
        <f aca="false">D12*$J$5</f>
        <v>757.894736842105</v>
      </c>
      <c r="F12" s="8" t="n">
        <f aca="false">E12-C12</f>
        <v>657.894736842105</v>
      </c>
      <c r="G12" s="9" t="n">
        <f aca="false">IF(AND(C12=0,E12=0),0,IF(C12=0,"New",(E12-C12)/C12))</f>
        <v>6.57894736842105</v>
      </c>
      <c r="H12" s="8" t="n">
        <f aca="false">SUMIFS('Source'!$E:$E,'Source'!$A:$A,"202 - Super-Pharm POLAND",'Source'!$B:$B,$A12)</f>
        <v>3325.21</v>
      </c>
      <c r="I12" s="8" t="n">
        <f aca="false">SUMIFS('Source'!$G:$G,'Source'!$A:$A,"202 - Super-Pharm POLAND",'Source'!$B:$B,$A12)</f>
        <v>17534.24</v>
      </c>
      <c r="J12" s="8" t="n">
        <f aca="false">I12*$J$5</f>
        <v>22148.5136842105</v>
      </c>
      <c r="K12" s="8" t="n">
        <f aca="false">J12-H12</f>
        <v>18823.3036842105</v>
      </c>
      <c r="L12" s="9" t="n">
        <f aca="false">IF(AND(H12=0,J12=0),0,IF(H12=0,"New",(J12-H12)/H12))</f>
        <v>5.66078644182188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815</v>
      </c>
      <c r="B13" s="7" t="str">
        <f aca="false">IFERROR(INDEX('Source'!$C:$C,MATCH($A13,'Source'!$B:$B,0)),"")</f>
        <v>קינזיולוגי טייפ</v>
      </c>
      <c r="C13" s="8" t="n">
        <f aca="false">SUMIFS('Source'!$D:$D,'Source'!$A:$A,"202 - Super-Pharm POLAND",'Source'!$B:$B,$A13)</f>
        <v>1800</v>
      </c>
      <c r="D13" s="8" t="n">
        <f aca="false">SUMIFS('Source'!$F:$F,'Source'!$A:$A,"202 - Super-Pharm POLAND",'Source'!$B:$B,$A13)</f>
        <v>1300</v>
      </c>
      <c r="E13" s="8" t="n">
        <f aca="false">D13*$J$5</f>
        <v>1642.10526315789</v>
      </c>
      <c r="F13" s="8" t="n">
        <f aca="false">E13-C13</f>
        <v>-157.894736842105</v>
      </c>
      <c r="G13" s="9" t="n">
        <f aca="false">IF(AND(C13=0,E13=0),0,IF(C13=0,"New",(E13-C13)/C13))</f>
        <v>-0.0877192982456141</v>
      </c>
      <c r="H13" s="8" t="n">
        <f aca="false">SUMIFS('Source'!$E:$E,'Source'!$A:$A,"202 - Super-Pharm POLAND",'Source'!$B:$B,$A13)</f>
        <v>33646.56</v>
      </c>
      <c r="I13" s="8" t="n">
        <f aca="false">SUMIFS('Source'!$G:$G,'Source'!$A:$A,"202 - Super-Pharm POLAND",'Source'!$B:$B,$A13)</f>
        <v>21555.45</v>
      </c>
      <c r="J13" s="8" t="n">
        <f aca="false">I13*$J$5</f>
        <v>27227.9368421053</v>
      </c>
      <c r="K13" s="8" t="n">
        <f aca="false">J13-H13</f>
        <v>-6418.62315789473</v>
      </c>
      <c r="L13" s="9" t="n">
        <f aca="false">IF(AND(H13=0,J13=0),0,IF(H13=0,"New",(J13-H13)/H13))</f>
        <v>-0.190766103812536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658</v>
      </c>
      <c r="B14" s="7" t="str">
        <f aca="false">IFERROR(INDEX('Source'!$C:$C,MATCH($A14,'Source'!$B:$B,0)),"")</f>
        <v>גרבי נסיעות אנטיבקטריאלי</v>
      </c>
      <c r="C14" s="8" t="n">
        <f aca="false">SUMIFS('Source'!$D:$D,'Source'!$A:$A,"202 - Super-Pharm POLAND",'Source'!$B:$B,$A14)</f>
        <v>100</v>
      </c>
      <c r="D14" s="8" t="n">
        <f aca="false">SUMIFS('Source'!$F:$F,'Source'!$A:$A,"202 - Super-Pharm POLAND",'Source'!$B:$B,$A14)</f>
        <v>450</v>
      </c>
      <c r="E14" s="8" t="n">
        <f aca="false">D14*$J$5</f>
        <v>568.421052631579</v>
      </c>
      <c r="F14" s="8" t="n">
        <f aca="false">E14-C14</f>
        <v>468.421052631579</v>
      </c>
      <c r="G14" s="9" t="n">
        <f aca="false">IF(AND(C14=0,E14=0),0,IF(C14=0,"New",(E14-C14)/C14))</f>
        <v>4.68421052631579</v>
      </c>
      <c r="H14" s="8" t="n">
        <f aca="false">SUMIFS('Source'!$E:$E,'Source'!$A:$A,"202 - Super-Pharm POLAND",'Source'!$B:$B,$A14)</f>
        <v>3325.21</v>
      </c>
      <c r="I14" s="8" t="n">
        <f aca="false">SUMIFS('Source'!$G:$G,'Source'!$A:$A,"202 - Super-Pharm POLAND",'Source'!$B:$B,$A14)</f>
        <v>14361.95</v>
      </c>
      <c r="J14" s="8" t="n">
        <f aca="false">I14*$J$5</f>
        <v>18141.4105263158</v>
      </c>
      <c r="K14" s="8" t="n">
        <f aca="false">J14-H14</f>
        <v>14816.2005263158</v>
      </c>
      <c r="L14" s="9" t="n">
        <f aca="false">IF(AND(H14=0,J14=0),0,IF(H14=0,"New",(J14-H14)/H14))</f>
        <v>4.45571874447502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122</v>
      </c>
      <c r="B15" s="7" t="str">
        <f aca="false">IFERROR(INDEX('Source'!$C:$C,MATCH($A15,'Source'!$B:$B,0)),"")</f>
        <v>קינזיולוגי טייפ</v>
      </c>
      <c r="C15" s="8" t="n">
        <f aca="false">SUMIFS('Source'!$D:$D,'Source'!$A:$A,"202 - Super-Pharm POLAND",'Source'!$B:$B,$A15)</f>
        <v>600</v>
      </c>
      <c r="D15" s="8" t="n">
        <f aca="false">SUMIFS('Source'!$F:$F,'Source'!$A:$A,"202 - Super-Pharm POLAND",'Source'!$B:$B,$A15)</f>
        <v>0</v>
      </c>
      <c r="E15" s="8" t="n">
        <f aca="false">D15*$J$5</f>
        <v>0</v>
      </c>
      <c r="F15" s="8" t="n">
        <f aca="false">E15-C15</f>
        <v>-600</v>
      </c>
      <c r="G15" s="9" t="n">
        <f aca="false">IF(AND(C15=0,E15=0),0,IF(C15=0,"New",(E15-C15)/C15))</f>
        <v>-1</v>
      </c>
      <c r="H15" s="8" t="n">
        <f aca="false">SUMIFS('Source'!$E:$E,'Source'!$A:$A,"202 - Super-Pharm POLAND",'Source'!$B:$B,$A15)</f>
        <v>10800.29</v>
      </c>
      <c r="I15" s="8" t="n">
        <f aca="false">SUMIFS('Source'!$G:$G,'Source'!$A:$A,"202 - Super-Pharm POLAND",'Source'!$B:$B,$A15)</f>
        <v>0</v>
      </c>
      <c r="J15" s="8" t="n">
        <f aca="false">I15*$J$5</f>
        <v>0</v>
      </c>
      <c r="K15" s="8" t="n">
        <f aca="false">J15-H15</f>
        <v>-10800.29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160</v>
      </c>
      <c r="B16" s="7" t="str">
        <f aca="false">IFERROR(INDEX('Source'!$C:$C,MATCH($A16,'Source'!$B:$B,0)),"")</f>
        <v>תחבושת אלסטית נצמדת צבע שחור</v>
      </c>
      <c r="C16" s="8" t="n">
        <f aca="false">SUMIFS('Source'!$D:$D,'Source'!$A:$A,"202 - Super-Pharm POLAND",'Source'!$B:$B,$A16)</f>
        <v>2700</v>
      </c>
      <c r="D16" s="8" t="n">
        <f aca="false">SUMIFS('Source'!$F:$F,'Source'!$A:$A,"202 - Super-Pharm POLAND",'Source'!$B:$B,$A16)</f>
        <v>1500</v>
      </c>
      <c r="E16" s="8" t="n">
        <f aca="false">D16*$J$5</f>
        <v>1894.73684210526</v>
      </c>
      <c r="F16" s="8" t="n">
        <f aca="false">E16-C16</f>
        <v>-805.263157894737</v>
      </c>
      <c r="G16" s="9" t="n">
        <f aca="false">IF(AND(C16=0,E16=0),0,IF(C16=0,"New",(E16-C16)/C16))</f>
        <v>-0.298245614035088</v>
      </c>
      <c r="H16" s="8" t="n">
        <f aca="false">SUMIFS('Source'!$E:$E,'Source'!$A:$A,"202 - Super-Pharm POLAND",'Source'!$B:$B,$A16)</f>
        <v>20880.68</v>
      </c>
      <c r="I16" s="8" t="n">
        <f aca="false">SUMIFS('Source'!$G:$G,'Source'!$A:$A,"202 - Super-Pharm POLAND",'Source'!$B:$B,$A16)</f>
        <v>10415.22</v>
      </c>
      <c r="J16" s="8" t="n">
        <f aca="false">I16*$J$5</f>
        <v>13156.0673684211</v>
      </c>
      <c r="K16" s="8" t="n">
        <f aca="false">J16-H16</f>
        <v>-7724.61263157895</v>
      </c>
      <c r="L16" s="9" t="n">
        <f aca="false">IF(AND(H16=0,J16=0),0,IF(H16=0,"New",(J16-H16)/H16))</f>
        <v>-0.369940664364329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653</v>
      </c>
      <c r="B17" s="7" t="str">
        <f aca="false">IFERROR(INDEX('Source'!$C:$C,MATCH($A17,'Source'!$B:$B,0)),"")</f>
        <v>גרבי נסיעות אנטיבקטריאלי</v>
      </c>
      <c r="C17" s="8" t="n">
        <f aca="false">SUMIFS('Source'!$D:$D,'Source'!$A:$A,"202 - Super-Pharm POLAND",'Source'!$B:$B,$A17)</f>
        <v>151</v>
      </c>
      <c r="D17" s="8" t="n">
        <f aca="false">SUMIFS('Source'!$F:$F,'Source'!$A:$A,"202 - Super-Pharm POLAND",'Source'!$B:$B,$A17)</f>
        <v>520</v>
      </c>
      <c r="E17" s="8" t="n">
        <f aca="false">D17*$J$5</f>
        <v>656.842105263158</v>
      </c>
      <c r="F17" s="8" t="n">
        <f aca="false">E17-C17</f>
        <v>505.842105263158</v>
      </c>
      <c r="G17" s="9" t="n">
        <f aca="false">IF(AND(C17=0,E17=0),0,IF(C17=0,"New",(E17-C17)/C17))</f>
        <v>3.34994771697456</v>
      </c>
      <c r="H17" s="8" t="n">
        <f aca="false">SUMIFS('Source'!$E:$E,'Source'!$A:$A,"202 - Super-Pharm POLAND",'Source'!$B:$B,$A17)</f>
        <v>4987.86</v>
      </c>
      <c r="I17" s="8" t="n">
        <f aca="false">SUMIFS('Source'!$G:$G,'Source'!$A:$A,"202 - Super-Pharm POLAND",'Source'!$B:$B,$A17)</f>
        <v>15042.79</v>
      </c>
      <c r="J17" s="8" t="n">
        <f aca="false">I17*$J$5</f>
        <v>19001.4189473684</v>
      </c>
      <c r="K17" s="8" t="n">
        <f aca="false">J17-H17</f>
        <v>14013.5589473684</v>
      </c>
      <c r="L17" s="9" t="n">
        <f aca="false">IF(AND(H17=0,J17=0),0,IF(H17=0,"New",(J17-H17)/H17))</f>
        <v>2.8095333364145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308</v>
      </c>
      <c r="B18" s="7" t="str">
        <f aca="false">IFERROR(INDEX('Source'!$C:$C,MATCH($A18,'Source'!$B:$B,0)),"")</f>
        <v>מגן ברך + צירים</v>
      </c>
      <c r="C18" s="8" t="n">
        <f aca="false">SUMIFS('Source'!$D:$D,'Source'!$A:$A,"202 - Super-Pharm POLAND",'Source'!$B:$B,$A18)</f>
        <v>360</v>
      </c>
      <c r="D18" s="8" t="n">
        <f aca="false">SUMIFS('Source'!$F:$F,'Source'!$A:$A,"202 - Super-Pharm POLAND",'Source'!$B:$B,$A18)</f>
        <v>220</v>
      </c>
      <c r="E18" s="8" t="n">
        <f aca="false">D18*$J$5</f>
        <v>277.894736842105</v>
      </c>
      <c r="F18" s="8" t="n">
        <f aca="false">E18-C18</f>
        <v>-82.1052631578947</v>
      </c>
      <c r="G18" s="9" t="n">
        <f aca="false">IF(AND(C18=0,E18=0),0,IF(C18=0,"New",(E18-C18)/C18))</f>
        <v>-0.228070175438597</v>
      </c>
      <c r="H18" s="8" t="n">
        <f aca="false">SUMIFS('Source'!$E:$E,'Source'!$A:$A,"202 - Super-Pharm POLAND",'Source'!$B:$B,$A18)</f>
        <v>20957.82</v>
      </c>
      <c r="I18" s="8" t="n">
        <f aca="false">SUMIFS('Source'!$G:$G,'Source'!$A:$A,"202 - Super-Pharm POLAND",'Source'!$B:$B,$A18)</f>
        <v>11484.69</v>
      </c>
      <c r="J18" s="8" t="n">
        <f aca="false">I18*$J$5</f>
        <v>14506.9768421053</v>
      </c>
      <c r="K18" s="8" t="n">
        <f aca="false">J18-H18</f>
        <v>-6450.84315789474</v>
      </c>
      <c r="L18" s="9" t="n">
        <f aca="false">IF(AND(H18=0,J18=0),0,IF(H18=0,"New",(J18-H18)/H18))</f>
        <v>-0.307801248311835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138</v>
      </c>
      <c r="B19" s="7" t="str">
        <f aca="false">IFERROR(INDEX('Source'!$C:$C,MATCH($A19,'Source'!$B:$B,0)),"")</f>
        <v>כרית סיליקון לעקב</v>
      </c>
      <c r="C19" s="8" t="n">
        <f aca="false">SUMIFS('Source'!$D:$D,'Source'!$A:$A,"202 - Super-Pharm POLAND",'Source'!$B:$B,$A19)</f>
        <v>360</v>
      </c>
      <c r="D19" s="8" t="n">
        <f aca="false">SUMIFS('Source'!$F:$F,'Source'!$A:$A,"202 - Super-Pharm POLAND",'Source'!$B:$B,$A19)</f>
        <v>140</v>
      </c>
      <c r="E19" s="8" t="n">
        <f aca="false">D19*$J$5</f>
        <v>176.842105263158</v>
      </c>
      <c r="F19" s="8" t="n">
        <f aca="false">E19-C19</f>
        <v>-183.157894736842</v>
      </c>
      <c r="G19" s="9" t="n">
        <f aca="false">IF(AND(C19=0,E19=0),0,IF(C19=0,"New",(E19-C19)/C19))</f>
        <v>-0.508771929824561</v>
      </c>
      <c r="H19" s="8" t="n">
        <f aca="false">SUMIFS('Source'!$E:$E,'Source'!$A:$A,"202 - Super-Pharm POLAND",'Source'!$B:$B,$A19)</f>
        <v>14231.89</v>
      </c>
      <c r="I19" s="8" t="n">
        <f aca="false">SUMIFS('Source'!$G:$G,'Source'!$A:$A,"202 - Super-Pharm POLAND",'Source'!$B:$B,$A19)</f>
        <v>4902.66</v>
      </c>
      <c r="J19" s="8" t="n">
        <f aca="false">I19*$J$5</f>
        <v>6192.83368421053</v>
      </c>
      <c r="K19" s="8" t="n">
        <f aca="false">J19-H19</f>
        <v>-8039.05631578947</v>
      </c>
      <c r="L19" s="9" t="n">
        <f aca="false">IF(AND(H19=0,J19=0),0,IF(H19=0,"New",(J19-H19)/H19))</f>
        <v>-0.564862173315665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698</v>
      </c>
      <c r="B20" s="7" t="str">
        <f aca="false">IFERROR(INDEX('Source'!$C:$C,MATCH($A20,'Source'!$B:$B,0)),"")</f>
        <v>קינזיולוגי טייפ</v>
      </c>
      <c r="C20" s="8" t="n">
        <f aca="false">SUMIFS('Source'!$D:$D,'Source'!$A:$A,"202 - Super-Pharm POLAND",'Source'!$B:$B,$A20)</f>
        <v>1700</v>
      </c>
      <c r="D20" s="8" t="n">
        <f aca="false">SUMIFS('Source'!$F:$F,'Source'!$A:$A,"202 - Super-Pharm POLAND",'Source'!$B:$B,$A20)</f>
        <v>1400</v>
      </c>
      <c r="E20" s="8" t="n">
        <f aca="false">D20*$J$5</f>
        <v>1768.42105263158</v>
      </c>
      <c r="F20" s="8" t="n">
        <f aca="false">E20-C20</f>
        <v>68.421052631579</v>
      </c>
      <c r="G20" s="9" t="n">
        <f aca="false">IF(AND(C20=0,E20=0),0,IF(C20=0,"New",(E20-C20)/C20))</f>
        <v>0.0402476780185759</v>
      </c>
      <c r="H20" s="8" t="n">
        <f aca="false">SUMIFS('Source'!$E:$E,'Source'!$A:$A,"202 - Super-Pharm POLAND",'Source'!$B:$B,$A20)</f>
        <v>32023.54</v>
      </c>
      <c r="I20" s="8" t="n">
        <f aca="false">SUMIFS('Source'!$G:$G,'Source'!$A:$A,"202 - Super-Pharm POLAND",'Source'!$B:$B,$A20)</f>
        <v>22980.19</v>
      </c>
      <c r="J20" s="8" t="n">
        <f aca="false">I20*$J$5</f>
        <v>29027.6084210526</v>
      </c>
      <c r="K20" s="8" t="n">
        <f aca="false">J20-H20</f>
        <v>-2995.93157894737</v>
      </c>
      <c r="L20" s="9" t="n">
        <f aca="false">IF(AND(H20=0,J20=0),0,IF(H20=0,"New",(J20-H20)/H20))</f>
        <v>-0.0935540411505839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128</v>
      </c>
      <c r="B21" s="7" t="str">
        <f aca="false">IFERROR(INDEX('Source'!$C:$C,MATCH($A21,'Source'!$B:$B,0)),"")</f>
        <v>קינזיולוגי טייפ</v>
      </c>
      <c r="C21" s="8" t="n">
        <f aca="false">SUMIFS('Source'!$D:$D,'Source'!$A:$A,"202 - Super-Pharm POLAND",'Source'!$B:$B,$A21)</f>
        <v>500</v>
      </c>
      <c r="D21" s="8" t="n">
        <f aca="false">SUMIFS('Source'!$F:$F,'Source'!$A:$A,"202 - Super-Pharm POLAND",'Source'!$B:$B,$A21)</f>
        <v>0</v>
      </c>
      <c r="E21" s="8" t="n">
        <f aca="false">D21*$J$5</f>
        <v>0</v>
      </c>
      <c r="F21" s="8" t="n">
        <f aca="false">E21-C21</f>
        <v>-500</v>
      </c>
      <c r="G21" s="9" t="n">
        <f aca="false">IF(AND(C21=0,E21=0),0,IF(C21=0,"New",(E21-C21)/C21))</f>
        <v>-1</v>
      </c>
      <c r="H21" s="8" t="n">
        <f aca="false">SUMIFS('Source'!$E:$E,'Source'!$A:$A,"202 - Super-Pharm POLAND",'Source'!$B:$B,$A21)</f>
        <v>9000.24</v>
      </c>
      <c r="I21" s="8" t="n">
        <f aca="false">SUMIFS('Source'!$G:$G,'Source'!$A:$A,"202 - Super-Pharm POLAND",'Source'!$B:$B,$A21)</f>
        <v>0</v>
      </c>
      <c r="J21" s="8" t="n">
        <f aca="false">I21*$J$5</f>
        <v>0</v>
      </c>
      <c r="K21" s="8" t="n">
        <f aca="false">J21-H21</f>
        <v>-9000.24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762</v>
      </c>
      <c r="B22" s="7" t="str">
        <f aca="false">IFERROR(INDEX('Source'!$C:$C,MATCH($A22,'Source'!$B:$B,0)),"")</f>
        <v>קינזיולוגי טייפ</v>
      </c>
      <c r="C22" s="8" t="n">
        <f aca="false">SUMIFS('Source'!$D:$D,'Source'!$A:$A,"202 - Super-Pharm POLAND",'Source'!$B:$B,$A22)</f>
        <v>1600</v>
      </c>
      <c r="D22" s="8" t="n">
        <f aca="false">SUMIFS('Source'!$F:$F,'Source'!$A:$A,"202 - Super-Pharm POLAND",'Source'!$B:$B,$A22)</f>
        <v>1300</v>
      </c>
      <c r="E22" s="8" t="n">
        <f aca="false">D22*$J$5</f>
        <v>1642.10526315789</v>
      </c>
      <c r="F22" s="8" t="n">
        <f aca="false">E22-C22</f>
        <v>42.1052631578946</v>
      </c>
      <c r="G22" s="9" t="n">
        <f aca="false">IF(AND(C22=0,E22=0),0,IF(C22=0,"New",(E22-C22)/C22))</f>
        <v>0.0263157894736841</v>
      </c>
      <c r="H22" s="8" t="n">
        <f aca="false">SUMIFS('Source'!$E:$E,'Source'!$A:$A,"202 - Super-Pharm POLAND",'Source'!$B:$B,$A22)</f>
        <v>30065.76</v>
      </c>
      <c r="I22" s="8" t="n">
        <f aca="false">SUMIFS('Source'!$G:$G,'Source'!$A:$A,"202 - Super-Pharm POLAND",'Source'!$B:$B,$A22)</f>
        <v>21555.45</v>
      </c>
      <c r="J22" s="8" t="n">
        <f aca="false">I22*$J$5</f>
        <v>27227.9368421053</v>
      </c>
      <c r="K22" s="8" t="n">
        <f aca="false">J22-H22</f>
        <v>-2837.82315789474</v>
      </c>
      <c r="L22" s="9" t="n">
        <f aca="false">IF(AND(H22=0,J22=0),0,IF(H22=0,"New",(J22-H22)/H22))</f>
        <v>-0.0943872085021213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86</v>
      </c>
      <c r="B23" s="7" t="str">
        <f aca="false">IFERROR(INDEX('Source'!$C:$C,MATCH($A23,'Source'!$B:$B,0)),"")</f>
        <v>חגורת גב אפורה</v>
      </c>
      <c r="C23" s="8" t="n">
        <f aca="false">SUMIFS('Source'!$D:$D,'Source'!$A:$A,"202 - Super-Pharm POLAND",'Source'!$B:$B,$A23)</f>
        <v>190</v>
      </c>
      <c r="D23" s="8" t="n">
        <f aca="false">SUMIFS('Source'!$F:$F,'Source'!$A:$A,"202 - Super-Pharm POLAND",'Source'!$B:$B,$A23)</f>
        <v>80</v>
      </c>
      <c r="E23" s="8" t="n">
        <f aca="false">D23*$J$5</f>
        <v>101.052631578947</v>
      </c>
      <c r="F23" s="8" t="n">
        <f aca="false">E23-C23</f>
        <v>-88.9473684210526</v>
      </c>
      <c r="G23" s="9" t="n">
        <f aca="false">IF(AND(C23=0,E23=0),0,IF(C23=0,"New",(E23-C23)/C23))</f>
        <v>-0.46814404432133</v>
      </c>
      <c r="H23" s="8" t="n">
        <f aca="false">SUMIFS('Source'!$E:$E,'Source'!$A:$A,"202 - Super-Pharm POLAND",'Source'!$B:$B,$A23)</f>
        <v>13475.39</v>
      </c>
      <c r="I23" s="8" t="n">
        <f aca="false">SUMIFS('Source'!$G:$G,'Source'!$A:$A,"202 - Super-Pharm POLAND",'Source'!$B:$B,$A23)</f>
        <v>4998.35</v>
      </c>
      <c r="J23" s="8" t="n">
        <f aca="false">I23*$J$5</f>
        <v>6313.70526315789</v>
      </c>
      <c r="K23" s="8" t="n">
        <f aca="false">J23-H23</f>
        <v>-7161.68473684211</v>
      </c>
      <c r="L23" s="9" t="n">
        <f aca="false">IF(AND(H23=0,J23=0),0,IF(H23=0,"New",(J23-H23)/H23))</f>
        <v>-0.531464004889069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140</v>
      </c>
      <c r="B24" s="7" t="str">
        <f aca="false">IFERROR(INDEX('Source'!$C:$C,MATCH($A24,'Source'!$B:$B,0)),"")</f>
        <v>'תחבושת אלסטית נצמדת צבע בז</v>
      </c>
      <c r="C24" s="8" t="n">
        <f aca="false">SUMIFS('Source'!$D:$D,'Source'!$A:$A,"202 - Super-Pharm POLAND",'Source'!$B:$B,$A24)</f>
        <v>2200</v>
      </c>
      <c r="D24" s="8" t="n">
        <f aca="false">SUMIFS('Source'!$F:$F,'Source'!$A:$A,"202 - Super-Pharm POLAND",'Source'!$B:$B,$A24)</f>
        <v>1300</v>
      </c>
      <c r="E24" s="8" t="n">
        <f aca="false">D24*$J$5</f>
        <v>1642.10526315789</v>
      </c>
      <c r="F24" s="8" t="n">
        <f aca="false">E24-C24</f>
        <v>-557.894736842105</v>
      </c>
      <c r="G24" s="9" t="n">
        <f aca="false">IF(AND(C24=0,E24=0),0,IF(C24=0,"New",(E24-C24)/C24))</f>
        <v>-0.253588516746412</v>
      </c>
      <c r="H24" s="8" t="n">
        <f aca="false">SUMIFS('Source'!$E:$E,'Source'!$A:$A,"202 - Super-Pharm POLAND",'Source'!$B:$B,$A24)</f>
        <v>17111.62</v>
      </c>
      <c r="I24" s="8" t="n">
        <f aca="false">SUMIFS('Source'!$G:$G,'Source'!$A:$A,"202 - Super-Pharm POLAND",'Source'!$B:$B,$A24)</f>
        <v>9059.98</v>
      </c>
      <c r="J24" s="8" t="n">
        <f aca="false">I24*$J$5</f>
        <v>11444.1852631579</v>
      </c>
      <c r="K24" s="8" t="n">
        <f aca="false">J24-H24</f>
        <v>-5667.43473684211</v>
      </c>
      <c r="L24" s="9" t="n">
        <f aca="false">IF(AND(H24=0,J24=0),0,IF(H24=0,"New",(J24-H24)/H24))</f>
        <v>-0.331203868297806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813</v>
      </c>
      <c r="B25" s="7" t="str">
        <f aca="false">IFERROR(INDEX('Source'!$C:$C,MATCH($A25,'Source'!$B:$B,0)),"")</f>
        <v>קינזיולוגי טייפ</v>
      </c>
      <c r="C25" s="8" t="n">
        <f aca="false">SUMIFS('Source'!$D:$D,'Source'!$A:$A,"202 - Super-Pharm POLAND",'Source'!$B:$B,$A25)</f>
        <v>1450</v>
      </c>
      <c r="D25" s="8" t="n">
        <f aca="false">SUMIFS('Source'!$F:$F,'Source'!$A:$A,"202 - Super-Pharm POLAND",'Source'!$B:$B,$A25)</f>
        <v>1200</v>
      </c>
      <c r="E25" s="8" t="n">
        <f aca="false">D25*$J$5</f>
        <v>1515.78947368421</v>
      </c>
      <c r="F25" s="8" t="n">
        <f aca="false">E25-C25</f>
        <v>65.7894736842104</v>
      </c>
      <c r="G25" s="9" t="n">
        <f aca="false">IF(AND(C25=0,E25=0),0,IF(C25=0,"New",(E25-C25)/C25))</f>
        <v>0.0453720508166968</v>
      </c>
      <c r="H25" s="8" t="n">
        <f aca="false">SUMIFS('Source'!$E:$E,'Source'!$A:$A,"202 - Super-Pharm POLAND",'Source'!$B:$B,$A25)</f>
        <v>27344.66</v>
      </c>
      <c r="I25" s="8" t="n">
        <f aca="false">SUMIFS('Source'!$G:$G,'Source'!$A:$A,"202 - Super-Pharm POLAND",'Source'!$B:$B,$A25)</f>
        <v>20061.36</v>
      </c>
      <c r="J25" s="8" t="n">
        <f aca="false">I25*$J$5</f>
        <v>25340.6652631579</v>
      </c>
      <c r="K25" s="8" t="n">
        <f aca="false">J25-H25</f>
        <v>-2003.99473684211</v>
      </c>
      <c r="L25" s="9" t="n">
        <f aca="false">IF(AND(H25=0,J25=0),0,IF(H25=0,"New",(J25-H25)/H25))</f>
        <v>-0.0732865114008404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142</v>
      </c>
      <c r="B26" s="7" t="str">
        <f aca="false">IFERROR(INDEX('Source'!$C:$C,MATCH($A26,'Source'!$B:$B,0)),"")</f>
        <v>קינזיולוגי טייפ</v>
      </c>
      <c r="C26" s="8" t="n">
        <f aca="false">SUMIFS('Source'!$D:$D,'Source'!$A:$A,"202 - Super-Pharm POLAND",'Source'!$B:$B,$A26)</f>
        <v>400</v>
      </c>
      <c r="D26" s="8" t="n">
        <f aca="false">SUMIFS('Source'!$F:$F,'Source'!$A:$A,"202 - Super-Pharm POLAND",'Source'!$B:$B,$A26)</f>
        <v>0</v>
      </c>
      <c r="E26" s="8" t="n">
        <f aca="false">D26*$J$5</f>
        <v>0</v>
      </c>
      <c r="F26" s="8" t="n">
        <f aca="false">E26-C26</f>
        <v>-400</v>
      </c>
      <c r="G26" s="9" t="n">
        <f aca="false">IF(AND(C26=0,E26=0),0,IF(C26=0,"New",(E26-C26)/C26))</f>
        <v>-1</v>
      </c>
      <c r="H26" s="8" t="n">
        <f aca="false">SUMIFS('Source'!$E:$E,'Source'!$A:$A,"202 - Super-Pharm POLAND",'Source'!$B:$B,$A26)</f>
        <v>7200.19</v>
      </c>
      <c r="I26" s="8" t="n">
        <f aca="false">SUMIFS('Source'!$G:$G,'Source'!$A:$A,"202 - Super-Pharm POLAND",'Source'!$B:$B,$A26)</f>
        <v>0</v>
      </c>
      <c r="J26" s="8" t="n">
        <f aca="false">I26*$J$5</f>
        <v>0</v>
      </c>
      <c r="K26" s="8" t="n">
        <f aca="false">J26-H26</f>
        <v>-7200.19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126</v>
      </c>
      <c r="B27" s="7" t="str">
        <f aca="false">IFERROR(INDEX('Source'!$C:$C,MATCH($A27,'Source'!$B:$B,0)),"")</f>
        <v>קינזיולוגי טייפ</v>
      </c>
      <c r="C27" s="8" t="n">
        <f aca="false">SUMIFS('Source'!$D:$D,'Source'!$A:$A,"202 - Super-Pharm POLAND",'Source'!$B:$B,$A27)</f>
        <v>400</v>
      </c>
      <c r="D27" s="8" t="n">
        <f aca="false">SUMIFS('Source'!$F:$F,'Source'!$A:$A,"202 - Super-Pharm POLAND",'Source'!$B:$B,$A27)</f>
        <v>0</v>
      </c>
      <c r="E27" s="8" t="n">
        <f aca="false">D27*$J$5</f>
        <v>0</v>
      </c>
      <c r="F27" s="8" t="n">
        <f aca="false">E27-C27</f>
        <v>-400</v>
      </c>
      <c r="G27" s="9" t="n">
        <f aca="false">IF(AND(C27=0,E27=0),0,IF(C27=0,"New",(E27-C27)/C27))</f>
        <v>-1</v>
      </c>
      <c r="H27" s="8" t="n">
        <f aca="false">SUMIFS('Source'!$E:$E,'Source'!$A:$A,"202 - Super-Pharm POLAND",'Source'!$B:$B,$A27)</f>
        <v>7200.19</v>
      </c>
      <c r="I27" s="8" t="n">
        <f aca="false">SUMIFS('Source'!$G:$G,'Source'!$A:$A,"202 - Super-Pharm POLAND",'Source'!$B:$B,$A27)</f>
        <v>0</v>
      </c>
      <c r="J27" s="8" t="n">
        <f aca="false">I27*$J$5</f>
        <v>0</v>
      </c>
      <c r="K27" s="8" t="n">
        <f aca="false">J27-H27</f>
        <v>-7200.19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265</v>
      </c>
      <c r="B28" s="7" t="str">
        <f aca="false">IFERROR(INDEX('Source'!$C:$C,MATCH($A28,'Source'!$B:$B,0)),"")</f>
        <v>מגן קרסול</v>
      </c>
      <c r="C28" s="8" t="n">
        <f aca="false">SUMIFS('Source'!$D:$D,'Source'!$A:$A,"202 - Super-Pharm POLAND",'Source'!$B:$B,$A28)</f>
        <v>570</v>
      </c>
      <c r="D28" s="8" t="n">
        <f aca="false">SUMIFS('Source'!$F:$F,'Source'!$A:$A,"202 - Super-Pharm POLAND",'Source'!$B:$B,$A28)</f>
        <v>310</v>
      </c>
      <c r="E28" s="8" t="n">
        <f aca="false">D28*$J$5</f>
        <v>391.578947368421</v>
      </c>
      <c r="F28" s="8" t="n">
        <f aca="false">E28-C28</f>
        <v>-178.421052631579</v>
      </c>
      <c r="G28" s="9" t="n">
        <f aca="false">IF(AND(C28=0,E28=0),0,IF(C28=0,"New",(E28-C28)/C28))</f>
        <v>-0.313019390581717</v>
      </c>
      <c r="H28" s="8" t="n">
        <f aca="false">SUMIFS('Source'!$E:$E,'Source'!$A:$A,"202 - Super-Pharm POLAND",'Source'!$B:$B,$A28)</f>
        <v>13974.56</v>
      </c>
      <c r="I28" s="8" t="n">
        <f aca="false">SUMIFS('Source'!$G:$G,'Source'!$A:$A,"202 - Super-Pharm POLAND",'Source'!$B:$B,$A28)</f>
        <v>6836.26</v>
      </c>
      <c r="J28" s="8" t="n">
        <f aca="false">I28*$J$5</f>
        <v>8635.27578947368</v>
      </c>
      <c r="K28" s="8" t="n">
        <f aca="false">J28-H28</f>
        <v>-5339.28421052632</v>
      </c>
      <c r="L28" s="9" t="n">
        <f aca="false">IF(AND(H28=0,J28=0),0,IF(H28=0,"New",(J28-H28)/H28))</f>
        <v>-0.382071722510499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88</v>
      </c>
      <c r="B29" s="7" t="str">
        <f aca="false">IFERROR(INDEX('Source'!$C:$C,MATCH($A29,'Source'!$B:$B,0)),"")</f>
        <v>חגורת גב אפורה</v>
      </c>
      <c r="C29" s="8" t="n">
        <f aca="false">SUMIFS('Source'!$D:$D,'Source'!$A:$A,"202 - Super-Pharm POLAND",'Source'!$B:$B,$A29)</f>
        <v>160</v>
      </c>
      <c r="D29" s="8" t="n">
        <f aca="false">SUMIFS('Source'!$F:$F,'Source'!$A:$A,"202 - Super-Pharm POLAND",'Source'!$B:$B,$A29)</f>
        <v>70</v>
      </c>
      <c r="E29" s="8" t="n">
        <f aca="false">D29*$J$5</f>
        <v>88.421052631579</v>
      </c>
      <c r="F29" s="8" t="n">
        <f aca="false">E29-C29</f>
        <v>-71.5789473684211</v>
      </c>
      <c r="G29" s="9" t="n">
        <f aca="false">IF(AND(C29=0,E29=0),0,IF(C29=0,"New",(E29-C29)/C29))</f>
        <v>-0.447368421052632</v>
      </c>
      <c r="H29" s="8" t="n">
        <f aca="false">SUMIFS('Source'!$E:$E,'Source'!$A:$A,"202 - Super-Pharm POLAND",'Source'!$B:$B,$A29)</f>
        <v>11350</v>
      </c>
      <c r="I29" s="8" t="n">
        <f aca="false">SUMIFS('Source'!$G:$G,'Source'!$A:$A,"202 - Super-Pharm POLAND",'Source'!$B:$B,$A29)</f>
        <v>4455.67</v>
      </c>
      <c r="J29" s="8" t="n">
        <f aca="false">I29*$J$5</f>
        <v>5628.21473684211</v>
      </c>
      <c r="K29" s="8" t="n">
        <f aca="false">J29-H29</f>
        <v>-5721.7852631579</v>
      </c>
      <c r="L29" s="9" t="n">
        <f aca="false">IF(AND(H29=0,J29=0),0,IF(H29=0,"New",(J29-H29)/H29))</f>
        <v>-0.504122049617436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98</v>
      </c>
      <c r="B30" s="7" t="str">
        <f aca="false">IFERROR(INDEX('Source'!$C:$C,MATCH($A30,'Source'!$B:$B,0)),"")</f>
        <v>חגורת גב אפורה</v>
      </c>
      <c r="C30" s="8" t="n">
        <f aca="false">SUMIFS('Source'!$D:$D,'Source'!$A:$A,"202 - Super-Pharm POLAND",'Source'!$B:$B,$A30)</f>
        <v>140</v>
      </c>
      <c r="D30" s="8" t="n">
        <f aca="false">SUMIFS('Source'!$F:$F,'Source'!$A:$A,"202 - Super-Pharm POLAND",'Source'!$B:$B,$A30)</f>
        <v>50</v>
      </c>
      <c r="E30" s="8" t="n">
        <f aca="false">D30*$J$5</f>
        <v>63.1578947368421</v>
      </c>
      <c r="F30" s="8" t="n">
        <f aca="false">E30-C30</f>
        <v>-76.8421052631579</v>
      </c>
      <c r="G30" s="9" t="n">
        <f aca="false">IF(AND(C30=0,E30=0),0,IF(C30=0,"New",(E30-C30)/C30))</f>
        <v>-0.548872180451128</v>
      </c>
      <c r="H30" s="8" t="n">
        <f aca="false">SUMIFS('Source'!$E:$E,'Source'!$A:$A,"202 - Super-Pharm POLAND",'Source'!$B:$B,$A30)</f>
        <v>9909.22</v>
      </c>
      <c r="I30" s="8" t="n">
        <f aca="false">SUMIFS('Source'!$G:$G,'Source'!$A:$A,"202 - Super-Pharm POLAND",'Source'!$B:$B,$A30)</f>
        <v>3127.11</v>
      </c>
      <c r="J30" s="8" t="n">
        <f aca="false">I30*$J$5</f>
        <v>3950.03368421053</v>
      </c>
      <c r="K30" s="8" t="n">
        <f aca="false">J30-H30</f>
        <v>-5959.18631578947</v>
      </c>
      <c r="L30" s="9" t="n">
        <f aca="false">IF(AND(H30=0,J30=0),0,IF(H30=0,"New",(J30-H30)/H30))</f>
        <v>-0.601377940523015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894</v>
      </c>
      <c r="B31" s="7" t="str">
        <f aca="false">IFERROR(INDEX('Source'!$C:$C,MATCH($A31,'Source'!$B:$B,0)),"")</f>
        <v>מגן ברך עם כרית ג'ל</v>
      </c>
      <c r="C31" s="8" t="n">
        <f aca="false">SUMIFS('Source'!$D:$D,'Source'!$A:$A,"202 - Super-Pharm POLAND",'Source'!$B:$B,$A31)</f>
        <v>240</v>
      </c>
      <c r="D31" s="8" t="n">
        <f aca="false">SUMIFS('Source'!$F:$F,'Source'!$A:$A,"202 - Super-Pharm POLAND",'Source'!$B:$B,$A31)</f>
        <v>140</v>
      </c>
      <c r="E31" s="8" t="n">
        <f aca="false">D31*$J$5</f>
        <v>176.842105263158</v>
      </c>
      <c r="F31" s="8" t="n">
        <f aca="false">E31-C31</f>
        <v>-63.1578947368421</v>
      </c>
      <c r="G31" s="9" t="n">
        <f aca="false">IF(AND(C31=0,E31=0),0,IF(C31=0,"New",(E31-C31)/C31))</f>
        <v>-0.263157894736842</v>
      </c>
      <c r="H31" s="8" t="n">
        <f aca="false">SUMIFS('Source'!$E:$E,'Source'!$A:$A,"202 - Super-Pharm POLAND",'Source'!$B:$B,$A31)</f>
        <v>14000.19</v>
      </c>
      <c r="I31" s="8" t="n">
        <f aca="false">SUMIFS('Source'!$G:$G,'Source'!$A:$A,"202 - Super-Pharm POLAND",'Source'!$B:$B,$A31)</f>
        <v>7279.87</v>
      </c>
      <c r="J31" s="8" t="n">
        <f aca="false">I31*$J$5</f>
        <v>9195.6252631579</v>
      </c>
      <c r="K31" s="8" t="n">
        <f aca="false">J31-H31</f>
        <v>-4804.56473684211</v>
      </c>
      <c r="L31" s="9" t="n">
        <f aca="false">IF(AND(H31=0,J31=0),0,IF(H31=0,"New",(J31-H31)/H31))</f>
        <v>-0.343178538065705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175</v>
      </c>
      <c r="B32" s="7" t="str">
        <f aca="false">IFERROR(INDEX('Source'!$C:$C,MATCH($A32,'Source'!$B:$B,0)),"")</f>
        <v>חבק לשורש כף היד</v>
      </c>
      <c r="C32" s="8" t="n">
        <f aca="false">SUMIFS('Source'!$D:$D,'Source'!$A:$A,"202 - Super-Pharm POLAND",'Source'!$B:$B,$A32)</f>
        <v>690</v>
      </c>
      <c r="D32" s="8" t="n">
        <f aca="false">SUMIFS('Source'!$F:$F,'Source'!$A:$A,"202 - Super-Pharm POLAND",'Source'!$B:$B,$A32)</f>
        <v>400</v>
      </c>
      <c r="E32" s="8" t="n">
        <f aca="false">D32*$J$5</f>
        <v>505.263157894737</v>
      </c>
      <c r="F32" s="8" t="n">
        <f aca="false">E32-C32</f>
        <v>-184.736842105263</v>
      </c>
      <c r="G32" s="9" t="n">
        <f aca="false">IF(AND(C32=0,E32=0),0,IF(C32=0,"New",(E32-C32)/C32))</f>
        <v>-0.267734553775744</v>
      </c>
      <c r="H32" s="8" t="n">
        <f aca="false">SUMIFS('Source'!$E:$E,'Source'!$A:$A,"202 - Super-Pharm POLAND",'Source'!$B:$B,$A32)</f>
        <v>13751.05</v>
      </c>
      <c r="I32" s="8" t="n">
        <f aca="false">SUMIFS('Source'!$G:$G,'Source'!$A:$A,"202 - Super-Pharm POLAND",'Source'!$B:$B,$A32)</f>
        <v>7161.24</v>
      </c>
      <c r="J32" s="8" t="n">
        <f aca="false">I32*$J$5</f>
        <v>9045.77684210526</v>
      </c>
      <c r="K32" s="8" t="n">
        <f aca="false">J32-H32</f>
        <v>-4705.27315789474</v>
      </c>
      <c r="L32" s="9" t="n">
        <f aca="false">IF(AND(H32=0,J32=0),0,IF(H32=0,"New",(J32-H32)/H32))</f>
        <v>-0.342175554440914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144</v>
      </c>
      <c r="B33" s="7" t="str">
        <f aca="false">IFERROR(INDEX('Source'!$C:$C,MATCH($A33,'Source'!$B:$B,0)),"")</f>
        <v>כרית סיליקון לעקב</v>
      </c>
      <c r="C33" s="8" t="n">
        <f aca="false">SUMIFS('Source'!$D:$D,'Source'!$A:$A,"202 - Super-Pharm POLAND",'Source'!$B:$B,$A33)</f>
        <v>300</v>
      </c>
      <c r="D33" s="8" t="n">
        <f aca="false">SUMIFS('Source'!$F:$F,'Source'!$A:$A,"202 - Super-Pharm POLAND",'Source'!$B:$B,$A33)</f>
        <v>160</v>
      </c>
      <c r="E33" s="8" t="n">
        <f aca="false">D33*$J$5</f>
        <v>202.105263157895</v>
      </c>
      <c r="F33" s="8" t="n">
        <f aca="false">E33-C33</f>
        <v>-97.8947368421053</v>
      </c>
      <c r="G33" s="9" t="n">
        <f aca="false">IF(AND(C33=0,E33=0),0,IF(C33=0,"New",(E33-C33)/C33))</f>
        <v>-0.326315789473684</v>
      </c>
      <c r="H33" s="8" t="n">
        <f aca="false">SUMIFS('Source'!$E:$E,'Source'!$A:$A,"202 - Super-Pharm POLAND",'Source'!$B:$B,$A33)</f>
        <v>11829.76</v>
      </c>
      <c r="I33" s="8" t="n">
        <f aca="false">SUMIFS('Source'!$G:$G,'Source'!$A:$A,"202 - Super-Pharm POLAND",'Source'!$B:$B,$A33)</f>
        <v>5602.35</v>
      </c>
      <c r="J33" s="8" t="n">
        <f aca="false">I33*$J$5</f>
        <v>7076.65263157895</v>
      </c>
      <c r="K33" s="8" t="n">
        <f aca="false">J33-H33</f>
        <v>-4753.10736842105</v>
      </c>
      <c r="L33" s="9" t="n">
        <f aca="false">IF(AND(H33=0,J33=0),0,IF(H33=0,"New",(J33-H33)/H33))</f>
        <v>-0.401792375197895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185</v>
      </c>
      <c r="B34" s="7" t="str">
        <f aca="false">IFERROR(INDEX('Source'!$C:$C,MATCH($A34,'Source'!$B:$B,0)),"")</f>
        <v>מגן ברך עם תמיכות</v>
      </c>
      <c r="C34" s="8" t="n">
        <f aca="false">SUMIFS('Source'!$D:$D,'Source'!$A:$A,"202 - Super-Pharm POLAND",'Source'!$B:$B,$A34)</f>
        <v>320</v>
      </c>
      <c r="D34" s="8" t="n">
        <f aca="false">SUMIFS('Source'!$F:$F,'Source'!$A:$A,"202 - Super-Pharm POLAND",'Source'!$B:$B,$A34)</f>
        <v>210</v>
      </c>
      <c r="E34" s="8" t="n">
        <f aca="false">D34*$J$5</f>
        <v>265.263157894737</v>
      </c>
      <c r="F34" s="8" t="n">
        <f aca="false">E34-C34</f>
        <v>-54.7368421052632</v>
      </c>
      <c r="G34" s="9" t="n">
        <f aca="false">IF(AND(C34=0,E34=0),0,IF(C34=0,"New",(E34-C34)/C34))</f>
        <v>-0.171052631578947</v>
      </c>
      <c r="H34" s="8" t="n">
        <f aca="false">SUMIFS('Source'!$E:$E,'Source'!$A:$A,"202 - Super-Pharm POLAND",'Source'!$B:$B,$A34)</f>
        <v>14546.37</v>
      </c>
      <c r="I34" s="8" t="n">
        <f aca="false">SUMIFS('Source'!$G:$G,'Source'!$A:$A,"202 - Super-Pharm POLAND",'Source'!$B:$B,$A34)</f>
        <v>8492.98</v>
      </c>
      <c r="J34" s="8" t="n">
        <f aca="false">I34*$J$5</f>
        <v>10727.9747368421</v>
      </c>
      <c r="K34" s="8" t="n">
        <f aca="false">J34-H34</f>
        <v>-3818.3952631579</v>
      </c>
      <c r="L34" s="9" t="n">
        <f aca="false">IF(AND(H34=0,J34=0),0,IF(H34=0,"New",(J34-H34)/H34))</f>
        <v>-0.262498153364578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103</v>
      </c>
      <c r="B35" s="7" t="str">
        <f aca="false">IFERROR(INDEX('Source'!$C:$C,MATCH($A35,'Source'!$B:$B,0)),"")</f>
        <v>מיישר כתפיים</v>
      </c>
      <c r="C35" s="8" t="n">
        <f aca="false">SUMIFS('Source'!$D:$D,'Source'!$A:$A,"202 - Super-Pharm POLAND",'Source'!$B:$B,$A35)</f>
        <v>280</v>
      </c>
      <c r="D35" s="8" t="n">
        <f aca="false">SUMIFS('Source'!$F:$F,'Source'!$A:$A,"202 - Super-Pharm POLAND",'Source'!$B:$B,$A35)</f>
        <v>180</v>
      </c>
      <c r="E35" s="8" t="n">
        <f aca="false">D35*$J$5</f>
        <v>227.368421052632</v>
      </c>
      <c r="F35" s="8" t="n">
        <f aca="false">E35-C35</f>
        <v>-52.6315789473684</v>
      </c>
      <c r="G35" s="9" t="n">
        <f aca="false">IF(AND(C35=0,E35=0),0,IF(C35=0,"New",(E35-C35)/C35))</f>
        <v>-0.18796992481203</v>
      </c>
      <c r="H35" s="8" t="n">
        <f aca="false">SUMIFS('Source'!$E:$E,'Source'!$A:$A,"202 - Super-Pharm POLAND",'Source'!$B:$B,$A35)</f>
        <v>14059.75</v>
      </c>
      <c r="I35" s="8" t="n">
        <f aca="false">SUMIFS('Source'!$G:$G,'Source'!$A:$A,"202 - Super-Pharm POLAND",'Source'!$B:$B,$A35)</f>
        <v>8098.31</v>
      </c>
      <c r="J35" s="8" t="n">
        <f aca="false">I35*$J$5</f>
        <v>10229.4442105263</v>
      </c>
      <c r="K35" s="8" t="n">
        <f aca="false">J35-H35</f>
        <v>-3830.30578947369</v>
      </c>
      <c r="L35" s="9" t="n">
        <f aca="false">IF(AND(H35=0,J35=0),0,IF(H35=0,"New",(J35-H35)/H35))</f>
        <v>-0.272430575897415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193</v>
      </c>
      <c r="B36" s="7" t="str">
        <f aca="false">IFERROR(INDEX('Source'!$C:$C,MATCH($A36,'Source'!$B:$B,0)),"")</f>
        <v>מדרס מג'ל</v>
      </c>
      <c r="C36" s="8" t="n">
        <f aca="false">SUMIFS('Source'!$D:$D,'Source'!$A:$A,"202 - Super-Pharm POLAND",'Source'!$B:$B,$A36)</f>
        <v>330</v>
      </c>
      <c r="D36" s="8" t="n">
        <f aca="false">SUMIFS('Source'!$F:$F,'Source'!$A:$A,"202 - Super-Pharm POLAND",'Source'!$B:$B,$A36)</f>
        <v>180</v>
      </c>
      <c r="E36" s="8" t="n">
        <f aca="false">D36*$J$5</f>
        <v>227.368421052632</v>
      </c>
      <c r="F36" s="8" t="n">
        <f aca="false">E36-C36</f>
        <v>-102.631578947368</v>
      </c>
      <c r="G36" s="9" t="n">
        <f aca="false">IF(AND(C36=0,E36=0),0,IF(C36=0,"New",(E36-C36)/C36))</f>
        <v>-0.311004784688995</v>
      </c>
      <c r="H36" s="8" t="n">
        <f aca="false">SUMIFS('Source'!$E:$E,'Source'!$A:$A,"202 - Super-Pharm POLAND",'Source'!$B:$B,$A36)</f>
        <v>11377.74</v>
      </c>
      <c r="I36" s="8" t="n">
        <f aca="false">SUMIFS('Source'!$G:$G,'Source'!$A:$A,"202 - Super-Pharm POLAND",'Source'!$B:$B,$A36)</f>
        <v>5597.66</v>
      </c>
      <c r="J36" s="8" t="n">
        <f aca="false">I36*$J$5</f>
        <v>7070.72842105263</v>
      </c>
      <c r="K36" s="8" t="n">
        <f aca="false">J36-H36</f>
        <v>-4307.01157894737</v>
      </c>
      <c r="L36" s="9" t="n">
        <f aca="false">IF(AND(H36=0,J36=0),0,IF(H36=0,"New",(J36-H36)/H36))</f>
        <v>-0.378547196450909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206</v>
      </c>
      <c r="B37" s="7" t="str">
        <f aca="false">IFERROR(INDEX('Source'!$C:$C,MATCH($A37,'Source'!$B:$B,0)),"")</f>
        <v>חגורת גב אפורה</v>
      </c>
      <c r="C37" s="8" t="n">
        <f aca="false">SUMIFS('Source'!$D:$D,'Source'!$A:$A,"202 - Super-Pharm POLAND",'Source'!$B:$B,$A37)</f>
        <v>106</v>
      </c>
      <c r="D37" s="8" t="n">
        <f aca="false">SUMIFS('Source'!$F:$F,'Source'!$A:$A,"202 - Super-Pharm POLAND",'Source'!$B:$B,$A37)</f>
        <v>30</v>
      </c>
      <c r="E37" s="8" t="n">
        <f aca="false">D37*$J$5</f>
        <v>37.8947368421053</v>
      </c>
      <c r="F37" s="8" t="n">
        <f aca="false">E37-C37</f>
        <v>-68.1052631578947</v>
      </c>
      <c r="G37" s="9" t="n">
        <f aca="false">IF(AND(C37=0,E37=0),0,IF(C37=0,"New",(E37-C37)/C37))</f>
        <v>-0.642502482621648</v>
      </c>
      <c r="H37" s="8" t="n">
        <f aca="false">SUMIFS('Source'!$E:$E,'Source'!$A:$A,"202 - Super-Pharm POLAND",'Source'!$B:$B,$A37)</f>
        <v>7580.06</v>
      </c>
      <c r="I37" s="8" t="n">
        <f aca="false">SUMIFS('Source'!$G:$G,'Source'!$A:$A,"202 - Super-Pharm POLAND",'Source'!$B:$B,$A37)</f>
        <v>1920.14</v>
      </c>
      <c r="J37" s="8" t="n">
        <f aca="false">I37*$J$5</f>
        <v>2425.44</v>
      </c>
      <c r="K37" s="8" t="n">
        <f aca="false">J37-H37</f>
        <v>-5154.62</v>
      </c>
      <c r="L37" s="9" t="n">
        <f aca="false">IF(AND(H37=0,J37=0),0,IF(H37=0,"New",(J37-H37)/H37))</f>
        <v>-0.680023640973818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151</v>
      </c>
      <c r="B38" s="7" t="str">
        <f aca="false">IFERROR(INDEX('Source'!$C:$C,MATCH($A38,'Source'!$B:$B,0)),"")</f>
        <v>חגורת בטן</v>
      </c>
      <c r="C38" s="8" t="n">
        <f aca="false">SUMIFS('Source'!$D:$D,'Source'!$A:$A,"202 - Super-Pharm POLAND",'Source'!$B:$B,$A38)</f>
        <v>86</v>
      </c>
      <c r="D38" s="8" t="n">
        <f aca="false">SUMIFS('Source'!$F:$F,'Source'!$A:$A,"202 - Super-Pharm POLAND",'Source'!$B:$B,$A38)</f>
        <v>20</v>
      </c>
      <c r="E38" s="8" t="n">
        <f aca="false">D38*$J$5</f>
        <v>25.2631578947368</v>
      </c>
      <c r="F38" s="8" t="n">
        <f aca="false">E38-C38</f>
        <v>-60.7368421052632</v>
      </c>
      <c r="G38" s="9" t="n">
        <f aca="false">IF(AND(C38=0,E38=0),0,IF(C38=0,"New",(E38-C38)/C38))</f>
        <v>-0.7062423500612</v>
      </c>
      <c r="H38" s="8" t="n">
        <f aca="false">SUMIFS('Source'!$E:$E,'Source'!$A:$A,"202 - Super-Pharm POLAND",'Source'!$B:$B,$A38)</f>
        <v>6914.07</v>
      </c>
      <c r="I38" s="8" t="n">
        <f aca="false">SUMIFS('Source'!$G:$G,'Source'!$A:$A,"202 - Super-Pharm POLAND",'Source'!$B:$B,$A38)</f>
        <v>1489.16</v>
      </c>
      <c r="J38" s="8" t="n">
        <f aca="false">I38*$J$5</f>
        <v>1881.04421052632</v>
      </c>
      <c r="K38" s="8" t="n">
        <f aca="false">J38-H38</f>
        <v>-5033.02578947368</v>
      </c>
      <c r="L38" s="9" t="n">
        <f aca="false">IF(AND(H38=0,J38=0),0,IF(H38=0,"New",(J38-H38)/H38))</f>
        <v>-0.72793966353735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172</v>
      </c>
      <c r="B39" s="7" t="str">
        <f aca="false">IFERROR(INDEX('Source'!$C:$C,MATCH($A39,'Source'!$B:$B,0)),"")</f>
        <v>חגורת בטן</v>
      </c>
      <c r="C39" s="8" t="n">
        <f aca="false">SUMIFS('Source'!$D:$D,'Source'!$A:$A,"202 - Super-Pharm POLAND",'Source'!$B:$B,$A39)</f>
        <v>92</v>
      </c>
      <c r="D39" s="8" t="n">
        <f aca="false">SUMIFS('Source'!$F:$F,'Source'!$A:$A,"202 - Super-Pharm POLAND",'Source'!$B:$B,$A39)</f>
        <v>30</v>
      </c>
      <c r="E39" s="8" t="n">
        <f aca="false">D39*$J$5</f>
        <v>37.8947368421053</v>
      </c>
      <c r="F39" s="8" t="n">
        <f aca="false">E39-C39</f>
        <v>-54.1052631578947</v>
      </c>
      <c r="G39" s="9" t="n">
        <f aca="false">IF(AND(C39=0,E39=0),0,IF(C39=0,"New",(E39-C39)/C39))</f>
        <v>-0.588100686498856</v>
      </c>
      <c r="H39" s="8" t="n">
        <f aca="false">SUMIFS('Source'!$E:$E,'Source'!$A:$A,"202 - Super-Pharm POLAND",'Source'!$B:$B,$A39)</f>
        <v>7427.56</v>
      </c>
      <c r="I39" s="8" t="n">
        <f aca="false">SUMIFS('Source'!$G:$G,'Source'!$A:$A,"202 - Super-Pharm POLAND",'Source'!$B:$B,$A39)</f>
        <v>2069.36</v>
      </c>
      <c r="J39" s="8" t="n">
        <f aca="false">I39*$J$5</f>
        <v>2613.92842105263</v>
      </c>
      <c r="K39" s="8" t="n">
        <f aca="false">J39-H39</f>
        <v>-4813.63157894737</v>
      </c>
      <c r="L39" s="9" t="n">
        <f aca="false">IF(AND(H39=0,J39=0),0,IF(H39=0,"New",(J39-H39)/H39))</f>
        <v>-0.648077104587155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236</v>
      </c>
      <c r="B40" s="7" t="str">
        <f aca="false">IFERROR(INDEX('Source'!$C:$C,MATCH($A40,'Source'!$B:$B,0)),"")</f>
        <v>רפידת אנטי-ריח</v>
      </c>
      <c r="C40" s="8" t="n">
        <f aca="false">SUMIFS('Source'!$D:$D,'Source'!$A:$A,"202 - Super-Pharm POLAND",'Source'!$B:$B,$A40)</f>
        <v>1100</v>
      </c>
      <c r="D40" s="8" t="n">
        <f aca="false">SUMIFS('Source'!$F:$F,'Source'!$A:$A,"202 - Super-Pharm POLAND",'Source'!$B:$B,$A40)</f>
        <v>500</v>
      </c>
      <c r="E40" s="8" t="n">
        <f aca="false">D40*$J$5</f>
        <v>631.578947368421</v>
      </c>
      <c r="F40" s="8" t="n">
        <f aca="false">E40-C40</f>
        <v>-468.421052631579</v>
      </c>
      <c r="G40" s="9" t="n">
        <f aca="false">IF(AND(C40=0,E40=0),0,IF(C40=0,"New",(E40-C40)/C40))</f>
        <v>-0.425837320574163</v>
      </c>
      <c r="H40" s="8" t="n">
        <f aca="false">SUMIFS('Source'!$E:$E,'Source'!$A:$A,"202 - Super-Pharm POLAND",'Source'!$B:$B,$A40)</f>
        <v>9165.26</v>
      </c>
      <c r="I40" s="8" t="n">
        <f aca="false">SUMIFS('Source'!$G:$G,'Source'!$A:$A,"202 - Super-Pharm POLAND",'Source'!$B:$B,$A40)</f>
        <v>3809.61</v>
      </c>
      <c r="J40" s="8" t="n">
        <f aca="false">I40*$J$5</f>
        <v>4812.13894736842</v>
      </c>
      <c r="K40" s="8" t="n">
        <f aca="false">J40-H40</f>
        <v>-4353.12105263158</v>
      </c>
      <c r="L40" s="9" t="n">
        <f aca="false">IF(AND(H40=0,J40=0),0,IF(H40=0,"New",(J40-H40)/H40))</f>
        <v>-0.474958817603819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85</v>
      </c>
      <c r="B41" s="7" t="str">
        <f aca="false">IFERROR(INDEX('Source'!$C:$C,MATCH($A41,'Source'!$B:$B,0)),"")</f>
        <v>חבק יד אגודלי ימ</v>
      </c>
      <c r="C41" s="8" t="n">
        <f aca="false">SUMIFS('Source'!$D:$D,'Source'!$A:$A,"202 - Super-Pharm POLAND",'Source'!$B:$B,$A41)</f>
        <v>420</v>
      </c>
      <c r="D41" s="8" t="n">
        <f aca="false">SUMIFS('Source'!$F:$F,'Source'!$A:$A,"202 - Super-Pharm POLAND",'Source'!$B:$B,$A41)</f>
        <v>260</v>
      </c>
      <c r="E41" s="8" t="n">
        <f aca="false">D41*$J$5</f>
        <v>328.421052631579</v>
      </c>
      <c r="F41" s="8" t="n">
        <f aca="false">E41-C41</f>
        <v>-91.5789473684211</v>
      </c>
      <c r="G41" s="9" t="n">
        <f aca="false">IF(AND(C41=0,E41=0),0,IF(C41=0,"New",(E41-C41)/C41))</f>
        <v>-0.218045112781955</v>
      </c>
      <c r="H41" s="8" t="n">
        <f aca="false">SUMIFS('Source'!$E:$E,'Source'!$A:$A,"202 - Super-Pharm POLAND",'Source'!$B:$B,$A41)</f>
        <v>11942.24</v>
      </c>
      <c r="I41" s="8" t="n">
        <f aca="false">SUMIFS('Source'!$G:$G,'Source'!$A:$A,"202 - Super-Pharm POLAND",'Source'!$B:$B,$A41)</f>
        <v>6661.09</v>
      </c>
      <c r="J41" s="8" t="n">
        <f aca="false">I41*$J$5</f>
        <v>8414.00842105263</v>
      </c>
      <c r="K41" s="8" t="n">
        <f aca="false">J41-H41</f>
        <v>-3528.23157894737</v>
      </c>
      <c r="L41" s="9" t="n">
        <f aca="false">IF(AND(H41=0,J41=0),0,IF(H41=0,"New",(J41-H41)/H41))</f>
        <v>-0.295441355972361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116</v>
      </c>
      <c r="B42" s="7" t="str">
        <f aca="false">IFERROR(INDEX('Source'!$C:$C,MATCH($A42,'Source'!$B:$B,0)),"")</f>
        <v>סד מאורך לאגודל</v>
      </c>
      <c r="C42" s="8" t="n">
        <f aca="false">SUMIFS('Source'!$D:$D,'Source'!$A:$A,"202 - Super-Pharm POLAND",'Source'!$B:$B,$A42)</f>
        <v>130</v>
      </c>
      <c r="D42" s="8" t="n">
        <f aca="false">SUMIFS('Source'!$F:$F,'Source'!$A:$A,"202 - Super-Pharm POLAND",'Source'!$B:$B,$A42)</f>
        <v>0</v>
      </c>
      <c r="E42" s="8" t="n">
        <f aca="false">D42*$J$5</f>
        <v>0</v>
      </c>
      <c r="F42" s="8" t="n">
        <f aca="false">E42-C42</f>
        <v>-130</v>
      </c>
      <c r="G42" s="9" t="n">
        <f aca="false">IF(AND(C42=0,E42=0),0,IF(C42=0,"New",(E42-C42)/C42))</f>
        <v>-1</v>
      </c>
      <c r="H42" s="8" t="n">
        <f aca="false">SUMIFS('Source'!$E:$E,'Source'!$A:$A,"202 - Super-Pharm POLAND",'Source'!$B:$B,$A42)</f>
        <v>4871.88</v>
      </c>
      <c r="I42" s="8" t="n">
        <f aca="false">SUMIFS('Source'!$G:$G,'Source'!$A:$A,"202 - Super-Pharm POLAND",'Source'!$B:$B,$A42)</f>
        <v>0</v>
      </c>
      <c r="J42" s="8" t="n">
        <f aca="false">I42*$J$5</f>
        <v>0</v>
      </c>
      <c r="K42" s="8" t="n">
        <f aca="false">J42-H42</f>
        <v>-4871.88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220</v>
      </c>
      <c r="B43" s="7" t="str">
        <f aca="false">IFERROR(INDEX('Source'!$C:$C,MATCH($A43,'Source'!$B:$B,0)),"")</f>
        <v>תחבושת אלסטית נצמדת צבע וורוד</v>
      </c>
      <c r="C43" s="8" t="n">
        <f aca="false">SUMIFS('Source'!$D:$D,'Source'!$A:$A,"202 - Super-Pharm POLAND",'Source'!$B:$B,$A43)</f>
        <v>1700</v>
      </c>
      <c r="D43" s="8" t="n">
        <f aca="false">SUMIFS('Source'!$F:$F,'Source'!$A:$A,"202 - Super-Pharm POLAND",'Source'!$B:$B,$A43)</f>
        <v>1200</v>
      </c>
      <c r="E43" s="8" t="n">
        <f aca="false">D43*$J$5</f>
        <v>1515.78947368421</v>
      </c>
      <c r="F43" s="8" t="n">
        <f aca="false">E43-C43</f>
        <v>-184.21052631579</v>
      </c>
      <c r="G43" s="9" t="n">
        <f aca="false">IF(AND(C43=0,E43=0),0,IF(C43=0,"New",(E43-C43)/C43))</f>
        <v>-0.108359133126935</v>
      </c>
      <c r="H43" s="8" t="n">
        <f aca="false">SUMIFS('Source'!$E:$E,'Source'!$A:$A,"202 - Super-Pharm POLAND",'Source'!$B:$B,$A43)</f>
        <v>13176.93</v>
      </c>
      <c r="I43" s="8" t="n">
        <f aca="false">SUMIFS('Source'!$G:$G,'Source'!$A:$A,"202 - Super-Pharm POLAND",'Source'!$B:$B,$A43)</f>
        <v>8358.9</v>
      </c>
      <c r="J43" s="8" t="n">
        <f aca="false">I43*$J$5</f>
        <v>10558.6105263158</v>
      </c>
      <c r="K43" s="8" t="n">
        <f aca="false">J43-H43</f>
        <v>-2618.31947368421</v>
      </c>
      <c r="L43" s="9" t="n">
        <f aca="false">IF(AND(H43=0,J43=0),0,IF(H43=0,"New",(J43-H43)/H43))</f>
        <v>-0.198704817714309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130</v>
      </c>
      <c r="B44" s="7" t="str">
        <f aca="false">IFERROR(INDEX('Source'!$C:$C,MATCH($A44,'Source'!$B:$B,0)),"")</f>
        <v>מתלה יד-כיס</v>
      </c>
      <c r="C44" s="8" t="n">
        <f aca="false">SUMIFS('Source'!$D:$D,'Source'!$A:$A,"202 - Super-Pharm POLAND",'Source'!$B:$B,$A44)</f>
        <v>360</v>
      </c>
      <c r="D44" s="8" t="n">
        <f aca="false">SUMIFS('Source'!$F:$F,'Source'!$A:$A,"202 - Super-Pharm POLAND",'Source'!$B:$B,$A44)</f>
        <v>230</v>
      </c>
      <c r="E44" s="8" t="n">
        <f aca="false">D44*$J$5</f>
        <v>290.526315789474</v>
      </c>
      <c r="F44" s="8" t="n">
        <f aca="false">E44-C44</f>
        <v>-69.4736842105264</v>
      </c>
      <c r="G44" s="9" t="n">
        <f aca="false">IF(AND(C44=0,E44=0),0,IF(C44=0,"New",(E44-C44)/C44))</f>
        <v>-0.192982456140351</v>
      </c>
      <c r="H44" s="8" t="n">
        <f aca="false">SUMIFS('Source'!$E:$E,'Source'!$A:$A,"202 - Super-Pharm POLAND",'Source'!$B:$B,$A44)</f>
        <v>11222.39</v>
      </c>
      <c r="I44" s="8" t="n">
        <f aca="false">SUMIFS('Source'!$G:$G,'Source'!$A:$A,"202 - Super-Pharm POLAND",'Source'!$B:$B,$A44)</f>
        <v>6417.16</v>
      </c>
      <c r="J44" s="8" t="n">
        <f aca="false">I44*$J$5</f>
        <v>8105.88631578947</v>
      </c>
      <c r="K44" s="8" t="n">
        <f aca="false">J44-H44</f>
        <v>-3116.50368421053</v>
      </c>
      <c r="L44" s="9" t="n">
        <f aca="false">IF(AND(H44=0,J44=0),0,IF(H44=0,"New",(J44-H44)/H44))</f>
        <v>-0.277704097274335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226</v>
      </c>
      <c r="B45" s="7" t="str">
        <f aca="false">IFERROR(INDEX('Source'!$C:$C,MATCH($A45,'Source'!$B:$B,0)),"")</f>
        <v>מתלה ליד לילדים</v>
      </c>
      <c r="C45" s="8" t="n">
        <f aca="false">SUMIFS('Source'!$D:$D,'Source'!$A:$A,"202 - Super-Pharm POLAND",'Source'!$B:$B,$A45)</f>
        <v>230</v>
      </c>
      <c r="D45" s="8" t="n">
        <f aca="false">SUMIFS('Source'!$F:$F,'Source'!$A:$A,"202 - Super-Pharm POLAND",'Source'!$B:$B,$A45)</f>
        <v>120</v>
      </c>
      <c r="E45" s="8" t="n">
        <f aca="false">D45*$J$5</f>
        <v>151.578947368421</v>
      </c>
      <c r="F45" s="8" t="n">
        <f aca="false">E45-C45</f>
        <v>-78.421052631579</v>
      </c>
      <c r="G45" s="9" t="n">
        <f aca="false">IF(AND(C45=0,E45=0),0,IF(C45=0,"New",(E45-C45)/C45))</f>
        <v>-0.340961098398169</v>
      </c>
      <c r="H45" s="8" t="n">
        <f aca="false">SUMIFS('Source'!$E:$E,'Source'!$A:$A,"202 - Super-Pharm POLAND",'Source'!$B:$B,$A45)</f>
        <v>8815.84</v>
      </c>
      <c r="I45" s="8" t="n">
        <f aca="false">SUMIFS('Source'!$G:$G,'Source'!$A:$A,"202 - Super-Pharm POLAND",'Source'!$B:$B,$A45)</f>
        <v>4074.97</v>
      </c>
      <c r="J45" s="8" t="n">
        <f aca="false">I45*$J$5</f>
        <v>5147.33052631579</v>
      </c>
      <c r="K45" s="8" t="n">
        <f aca="false">J45-H45</f>
        <v>-3668.50947368421</v>
      </c>
      <c r="L45" s="9" t="n">
        <f aca="false">IF(AND(H45=0,J45=0),0,IF(H45=0,"New",(J45-H45)/H45))</f>
        <v>-0.41612704786886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152</v>
      </c>
      <c r="B46" s="7" t="str">
        <f aca="false">IFERROR(INDEX('Source'!$C:$C,MATCH($A46,'Source'!$B:$B,0)),"")</f>
        <v>מתלה יד-כיס</v>
      </c>
      <c r="C46" s="8" t="n">
        <f aca="false">SUMIFS('Source'!$D:$D,'Source'!$A:$A,"202 - Super-Pharm POLAND",'Source'!$B:$B,$A46)</f>
        <v>320</v>
      </c>
      <c r="D46" s="8" t="n">
        <f aca="false">SUMIFS('Source'!$F:$F,'Source'!$A:$A,"202 - Super-Pharm POLAND",'Source'!$B:$B,$A46)</f>
        <v>190</v>
      </c>
      <c r="E46" s="8" t="n">
        <f aca="false">D46*$J$5</f>
        <v>240</v>
      </c>
      <c r="F46" s="8" t="n">
        <f aca="false">E46-C46</f>
        <v>-80</v>
      </c>
      <c r="G46" s="9" t="n">
        <f aca="false">IF(AND(C46=0,E46=0),0,IF(C46=0,"New",(E46-C46)/C46))</f>
        <v>-0.25</v>
      </c>
      <c r="H46" s="8" t="n">
        <f aca="false">SUMIFS('Source'!$E:$E,'Source'!$A:$A,"202 - Super-Pharm POLAND",'Source'!$B:$B,$A46)</f>
        <v>9921.33</v>
      </c>
      <c r="I46" s="8" t="n">
        <f aca="false">SUMIFS('Source'!$G:$G,'Source'!$A:$A,"202 - Super-Pharm POLAND",'Source'!$B:$B,$A46)</f>
        <v>5248.11</v>
      </c>
      <c r="J46" s="8" t="n">
        <f aca="false">I46*$J$5</f>
        <v>6629.19157894737</v>
      </c>
      <c r="K46" s="8" t="n">
        <f aca="false">J46-H46</f>
        <v>-3292.13842105263</v>
      </c>
      <c r="L46" s="9" t="n">
        <f aca="false">IF(AND(H46=0,J46=0),0,IF(H46=0,"New",(J46-H46)/H46))</f>
        <v>-0.331824303904076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831</v>
      </c>
      <c r="B47" s="7" t="str">
        <f aca="false">IFERROR(INDEX('Source'!$C:$C,MATCH($A47,'Source'!$B:$B,0)),"")</f>
        <v>רפידת זיכרון 376</v>
      </c>
      <c r="C47" s="8" t="n">
        <f aca="false">SUMIFS('Source'!$D:$D,'Source'!$A:$A,"202 - Super-Pharm POLAND",'Source'!$B:$B,$A47)</f>
        <v>400</v>
      </c>
      <c r="D47" s="8" t="n">
        <f aca="false">SUMIFS('Source'!$F:$F,'Source'!$A:$A,"202 - Super-Pharm POLAND",'Source'!$B:$B,$A47)</f>
        <v>180</v>
      </c>
      <c r="E47" s="8" t="n">
        <f aca="false">D47*$J$5</f>
        <v>227.368421052632</v>
      </c>
      <c r="F47" s="8" t="n">
        <f aca="false">E47-C47</f>
        <v>-172.631578947368</v>
      </c>
      <c r="G47" s="9" t="n">
        <f aca="false">IF(AND(C47=0,E47=0),0,IF(C47=0,"New",(E47-C47)/C47))</f>
        <v>-0.431578947368421</v>
      </c>
      <c r="H47" s="8" t="n">
        <f aca="false">SUMIFS('Source'!$E:$E,'Source'!$A:$A,"202 - Super-Pharm POLAND",'Source'!$B:$B,$A47)</f>
        <v>7739.06</v>
      </c>
      <c r="I47" s="8" t="n">
        <f aca="false">SUMIFS('Source'!$G:$G,'Source'!$A:$A,"202 - Super-Pharm POLAND",'Source'!$B:$B,$A47)</f>
        <v>3083.47</v>
      </c>
      <c r="J47" s="8" t="n">
        <f aca="false">I47*$J$5</f>
        <v>3894.90947368421</v>
      </c>
      <c r="K47" s="8" t="n">
        <f aca="false">J47-H47</f>
        <v>-3844.15052631579</v>
      </c>
      <c r="L47" s="9" t="n">
        <f aca="false">IF(AND(H47=0,J47=0),0,IF(H47=0,"New",(J47-H47)/H47))</f>
        <v>-0.496720599958624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170</v>
      </c>
      <c r="B48" s="7" t="str">
        <f aca="false">IFERROR(INDEX('Source'!$C:$C,MATCH($A48,'Source'!$B:$B,0)),"")</f>
        <v>מיישר בוניון-HALUX VALGUS</v>
      </c>
      <c r="C48" s="8" t="n">
        <f aca="false">SUMIFS('Source'!$D:$D,'Source'!$A:$A,"202 - Super-Pharm POLAND",'Source'!$B:$B,$A48)</f>
        <v>470</v>
      </c>
      <c r="D48" s="8" t="n">
        <f aca="false">SUMIFS('Source'!$F:$F,'Source'!$A:$A,"202 - Super-Pharm POLAND",'Source'!$B:$B,$A48)</f>
        <v>300</v>
      </c>
      <c r="E48" s="8" t="n">
        <f aca="false">D48*$J$5</f>
        <v>378.947368421053</v>
      </c>
      <c r="F48" s="8" t="n">
        <f aca="false">E48-C48</f>
        <v>-91.0526315789474</v>
      </c>
      <c r="G48" s="9" t="n">
        <f aca="false">IF(AND(C48=0,E48=0),0,IF(C48=0,"New",(E48-C48)/C48))</f>
        <v>-0.193729003359463</v>
      </c>
      <c r="H48" s="8" t="n">
        <f aca="false">SUMIFS('Source'!$E:$E,'Source'!$A:$A,"202 - Super-Pharm POLAND",'Source'!$B:$B,$A48)</f>
        <v>10616.87</v>
      </c>
      <c r="I48" s="8" t="n">
        <f aca="false">SUMIFS('Source'!$G:$G,'Source'!$A:$A,"202 - Super-Pharm POLAND",'Source'!$B:$B,$A48)</f>
        <v>6040.43</v>
      </c>
      <c r="J48" s="8" t="n">
        <f aca="false">I48*$J$5</f>
        <v>7630.01684210526</v>
      </c>
      <c r="K48" s="8" t="n">
        <f aca="false">J48-H48</f>
        <v>-2986.85315789474</v>
      </c>
      <c r="L48" s="9" t="n">
        <f aca="false">IF(AND(H48=0,J48=0),0,IF(H48=0,"New",(J48-H48)/H48))</f>
        <v>-0.281330859085092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907</v>
      </c>
      <c r="B49" s="7" t="str">
        <f aca="false">IFERROR(INDEX('Source'!$C:$C,MATCH($A49,'Source'!$B:$B,0)),"")</f>
        <v>סד יד</v>
      </c>
      <c r="C49" s="8" t="n">
        <f aca="false">SUMIFS('Source'!$D:$D,'Source'!$A:$A,"202 - Super-Pharm POLAND",'Source'!$B:$B,$A49)</f>
        <v>210</v>
      </c>
      <c r="D49" s="8" t="n">
        <f aca="false">SUMIFS('Source'!$F:$F,'Source'!$A:$A,"202 - Super-Pharm POLAND",'Source'!$B:$B,$A49)</f>
        <v>80</v>
      </c>
      <c r="E49" s="8" t="n">
        <f aca="false">D49*$J$5</f>
        <v>101.052631578947</v>
      </c>
      <c r="F49" s="8" t="n">
        <f aca="false">E49-C49</f>
        <v>-108.947368421053</v>
      </c>
      <c r="G49" s="9" t="n">
        <f aca="false">IF(AND(C49=0,E49=0),0,IF(C49=0,"New",(E49-C49)/C49))</f>
        <v>-0.518796992481203</v>
      </c>
      <c r="H49" s="8" t="n">
        <f aca="false">SUMIFS('Source'!$E:$E,'Source'!$A:$A,"202 - Super-Pharm POLAND",'Source'!$B:$B,$A49)</f>
        <v>6824.86</v>
      </c>
      <c r="I49" s="8" t="n">
        <f aca="false">SUMIFS('Source'!$G:$G,'Source'!$A:$A,"202 - Super-Pharm POLAND",'Source'!$B:$B,$A49)</f>
        <v>2337.49</v>
      </c>
      <c r="J49" s="8" t="n">
        <f aca="false">I49*$J$5</f>
        <v>2952.61894736842</v>
      </c>
      <c r="K49" s="8" t="n">
        <f aca="false">J49-H49</f>
        <v>-3872.24105263158</v>
      </c>
      <c r="L49" s="9" t="n">
        <f aca="false">IF(AND(H49=0,J49=0),0,IF(H49=0,"New",(J49-H49)/H49))</f>
        <v>-0.567372964812697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182</v>
      </c>
      <c r="B50" s="7" t="str">
        <f aca="false">IFERROR(INDEX('Source'!$C:$C,MATCH($A50,'Source'!$B:$B,0)),"")</f>
        <v>חגורת גב אפורה</v>
      </c>
      <c r="C50" s="8" t="n">
        <f aca="false">SUMIFS('Source'!$D:$D,'Source'!$A:$A,"202 - Super-Pharm POLAND",'Source'!$B:$B,$A50)</f>
        <v>70</v>
      </c>
      <c r="D50" s="8" t="n">
        <f aca="false">SUMIFS('Source'!$F:$F,'Source'!$A:$A,"202 - Super-Pharm POLAND",'Source'!$B:$B,$A50)</f>
        <v>12</v>
      </c>
      <c r="E50" s="8" t="n">
        <f aca="false">D50*$J$5</f>
        <v>15.1578947368421</v>
      </c>
      <c r="F50" s="8" t="n">
        <f aca="false">E50-C50</f>
        <v>-54.8421052631579</v>
      </c>
      <c r="G50" s="9" t="n">
        <f aca="false">IF(AND(C50=0,E50=0),0,IF(C50=0,"New",(E50-C50)/C50))</f>
        <v>-0.783458646616541</v>
      </c>
      <c r="H50" s="8" t="n">
        <f aca="false">SUMIFS('Source'!$E:$E,'Source'!$A:$A,"202 - Super-Pharm POLAND",'Source'!$B:$B,$A50)</f>
        <v>5033.1</v>
      </c>
      <c r="I50" s="8" t="n">
        <f aca="false">SUMIFS('Source'!$G:$G,'Source'!$A:$A,"202 - Super-Pharm POLAND",'Source'!$B:$B,$A50)</f>
        <v>738.48</v>
      </c>
      <c r="J50" s="8" t="n">
        <f aca="false">I50*$J$5</f>
        <v>932.816842105263</v>
      </c>
      <c r="K50" s="8" t="n">
        <f aca="false">J50-H50</f>
        <v>-4100.28315789474</v>
      </c>
      <c r="L50" s="9" t="n">
        <f aca="false">IF(AND(H50=0,J50=0),0,IF(H50=0,"New",(J50-H50)/H50))</f>
        <v>-0.814663558819562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275</v>
      </c>
      <c r="B51" s="7" t="str">
        <f aca="false">IFERROR(INDEX('Source'!$C:$C,MATCH($A51,'Source'!$B:$B,0)),"")</f>
        <v>רפידת נוחות</v>
      </c>
      <c r="C51" s="8" t="n">
        <f aca="false">SUMIFS('Source'!$D:$D,'Source'!$A:$A,"202 - Super-Pharm POLAND",'Source'!$B:$B,$A51)</f>
        <v>1400</v>
      </c>
      <c r="D51" s="8" t="n">
        <f aca="false">SUMIFS('Source'!$F:$F,'Source'!$A:$A,"202 - Super-Pharm POLAND",'Source'!$B:$B,$A51)</f>
        <v>900</v>
      </c>
      <c r="E51" s="8" t="n">
        <f aca="false">D51*$J$5</f>
        <v>1136.84210526316</v>
      </c>
      <c r="F51" s="8" t="n">
        <f aca="false">E51-C51</f>
        <v>-263.157894736842</v>
      </c>
      <c r="G51" s="9" t="n">
        <f aca="false">IF(AND(C51=0,E51=0),0,IF(C51=0,"New",(E51-C51)/C51))</f>
        <v>-0.18796992481203</v>
      </c>
      <c r="H51" s="8" t="n">
        <f aca="false">SUMIFS('Source'!$E:$E,'Source'!$A:$A,"202 - Super-Pharm POLAND",'Source'!$B:$B,$A51)</f>
        <v>9220.98</v>
      </c>
      <c r="I51" s="8" t="n">
        <f aca="false">SUMIFS('Source'!$G:$G,'Source'!$A:$A,"202 - Super-Pharm POLAND",'Source'!$B:$B,$A51)</f>
        <v>5311.54</v>
      </c>
      <c r="J51" s="8" t="n">
        <f aca="false">I51*$J$5</f>
        <v>6709.31368421053</v>
      </c>
      <c r="K51" s="8" t="n">
        <f aca="false">J51-H51</f>
        <v>-2511.66631578947</v>
      </c>
      <c r="L51" s="9" t="n">
        <f aca="false">IF(AND(H51=0,J51=0),0,IF(H51=0,"New",(J51-H51)/H51))</f>
        <v>-0.272386049616144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259</v>
      </c>
      <c r="B52" s="7" t="str">
        <f aca="false">IFERROR(INDEX('Source'!$C:$C,MATCH($A52,'Source'!$B:$B,0)),"")</f>
        <v>מגן ברך שחור</v>
      </c>
      <c r="C52" s="8" t="n">
        <f aca="false">SUMIFS('Source'!$D:$D,'Source'!$A:$A,"202 - Super-Pharm POLAND",'Source'!$B:$B,$A52)</f>
        <v>530</v>
      </c>
      <c r="D52" s="8" t="n">
        <f aca="false">SUMIFS('Source'!$F:$F,'Source'!$A:$A,"202 - Super-Pharm POLAND",'Source'!$B:$B,$A52)</f>
        <v>280</v>
      </c>
      <c r="E52" s="8" t="n">
        <f aca="false">D52*$J$5</f>
        <v>353.684210526316</v>
      </c>
      <c r="F52" s="8" t="n">
        <f aca="false">E52-C52</f>
        <v>-176.315789473684</v>
      </c>
      <c r="G52" s="9" t="n">
        <f aca="false">IF(AND(C52=0,E52=0),0,IF(C52=0,"New",(E52-C52)/C52))</f>
        <v>-0.332671300893744</v>
      </c>
      <c r="H52" s="8" t="n">
        <f aca="false">SUMIFS('Source'!$E:$E,'Source'!$A:$A,"202 - Super-Pharm POLAND",'Source'!$B:$B,$A52)</f>
        <v>7591.95</v>
      </c>
      <c r="I52" s="8" t="n">
        <f aca="false">SUMIFS('Source'!$G:$G,'Source'!$A:$A,"202 - Super-Pharm POLAND",'Source'!$B:$B,$A52)</f>
        <v>3734.22</v>
      </c>
      <c r="J52" s="8" t="n">
        <f aca="false">I52*$J$5</f>
        <v>4716.90947368421</v>
      </c>
      <c r="K52" s="8" t="n">
        <f aca="false">J52-H52</f>
        <v>-2875.04052631579</v>
      </c>
      <c r="L52" s="9" t="n">
        <f aca="false">IF(AND(H52=0,J52=0),0,IF(H52=0,"New",(J52-H52)/H52))</f>
        <v>-0.378695924804008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313</v>
      </c>
      <c r="B53" s="7" t="str">
        <f aca="false">IFERROR(INDEX('Source'!$C:$C,MATCH($A53,'Source'!$B:$B,0)),"")</f>
        <v>חגורת היריון</v>
      </c>
      <c r="C53" s="8" t="n">
        <f aca="false">SUMIFS('Source'!$D:$D,'Source'!$A:$A,"202 - Super-Pharm POLAND",'Source'!$B:$B,$A53)</f>
        <v>48</v>
      </c>
      <c r="D53" s="8" t="n">
        <f aca="false">SUMIFS('Source'!$F:$F,'Source'!$A:$A,"202 - Super-Pharm POLAND",'Source'!$B:$B,$A53)</f>
        <v>0</v>
      </c>
      <c r="E53" s="8" t="n">
        <f aca="false">D53*$J$5</f>
        <v>0</v>
      </c>
      <c r="F53" s="8" t="n">
        <f aca="false">E53-C53</f>
        <v>-48</v>
      </c>
      <c r="G53" s="9" t="n">
        <f aca="false">IF(AND(C53=0,E53=0),0,IF(C53=0,"New",(E53-C53)/C53))</f>
        <v>-1</v>
      </c>
      <c r="H53" s="8" t="n">
        <f aca="false">SUMIFS('Source'!$E:$E,'Source'!$A:$A,"202 - Super-Pharm POLAND",'Source'!$B:$B,$A53)</f>
        <v>3774.69</v>
      </c>
      <c r="I53" s="8" t="n">
        <f aca="false">SUMIFS('Source'!$G:$G,'Source'!$A:$A,"202 - Super-Pharm POLAND",'Source'!$B:$B,$A53)</f>
        <v>0</v>
      </c>
      <c r="J53" s="8" t="n">
        <f aca="false">I53*$J$5</f>
        <v>0</v>
      </c>
      <c r="K53" s="8" t="n">
        <f aca="false">J53-H53</f>
        <v>-3774.69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101</v>
      </c>
      <c r="B54" s="7" t="str">
        <f aca="false">IFERROR(INDEX('Source'!$C:$C,MATCH($A54,'Source'!$B:$B,0)),"")</f>
        <v>מגן ברך חום</v>
      </c>
      <c r="C54" s="8" t="n">
        <f aca="false">SUMIFS('Source'!$D:$D,'Source'!$A:$A,"202 - Super-Pharm POLAND",'Source'!$B:$B,$A54)</f>
        <v>480</v>
      </c>
      <c r="D54" s="8" t="n">
        <f aca="false">SUMIFS('Source'!$F:$F,'Source'!$A:$A,"202 - Super-Pharm POLAND",'Source'!$B:$B,$A54)</f>
        <v>230</v>
      </c>
      <c r="E54" s="8" t="n">
        <f aca="false">D54*$J$5</f>
        <v>290.526315789474</v>
      </c>
      <c r="F54" s="8" t="n">
        <f aca="false">E54-C54</f>
        <v>-189.473684210526</v>
      </c>
      <c r="G54" s="9" t="n">
        <f aca="false">IF(AND(C54=0,E54=0),0,IF(C54=0,"New",(E54-C54)/C54))</f>
        <v>-0.394736842105263</v>
      </c>
      <c r="H54" s="8" t="n">
        <f aca="false">SUMIFS('Source'!$E:$E,'Source'!$A:$A,"202 - Super-Pharm POLAND",'Source'!$B:$B,$A54)</f>
        <v>6509.97</v>
      </c>
      <c r="I54" s="8" t="n">
        <f aca="false">SUMIFS('Source'!$G:$G,'Source'!$A:$A,"202 - Super-Pharm POLAND",'Source'!$B:$B,$A54)</f>
        <v>2768.95</v>
      </c>
      <c r="J54" s="8" t="n">
        <f aca="false">I54*$J$5</f>
        <v>3497.62105263158</v>
      </c>
      <c r="K54" s="8" t="n">
        <f aca="false">J54-H54</f>
        <v>-3012.34894736842</v>
      </c>
      <c r="L54" s="9" t="n">
        <f aca="false">IF(AND(H54=0,J54=0),0,IF(H54=0,"New",(J54-H54)/H54))</f>
        <v>-0.462728545195818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96</v>
      </c>
      <c r="B55" s="7" t="str">
        <f aca="false">IFERROR(INDEX('Source'!$C:$C,MATCH($A55,'Source'!$B:$B,0)),"")</f>
        <v>מגן יד</v>
      </c>
      <c r="C55" s="8" t="n">
        <f aca="false">SUMIFS('Source'!$D:$D,'Source'!$A:$A,"202 - Super-Pharm POLAND",'Source'!$B:$B,$A55)</f>
        <v>370</v>
      </c>
      <c r="D55" s="8" t="n">
        <f aca="false">SUMIFS('Source'!$F:$F,'Source'!$A:$A,"202 - Super-Pharm POLAND",'Source'!$B:$B,$A55)</f>
        <v>220</v>
      </c>
      <c r="E55" s="8" t="n">
        <f aca="false">D55*$J$5</f>
        <v>277.894736842105</v>
      </c>
      <c r="F55" s="8" t="n">
        <f aca="false">E55-C55</f>
        <v>-92.1052631578947</v>
      </c>
      <c r="G55" s="9" t="n">
        <f aca="false">IF(AND(C55=0,E55=0),0,IF(C55=0,"New",(E55-C55)/C55))</f>
        <v>-0.248933143669986</v>
      </c>
      <c r="H55" s="8" t="n">
        <f aca="false">SUMIFS('Source'!$E:$E,'Source'!$A:$A,"202 - Super-Pharm POLAND",'Source'!$B:$B,$A55)</f>
        <v>7952.17</v>
      </c>
      <c r="I55" s="8" t="n">
        <f aca="false">SUMIFS('Source'!$G:$G,'Source'!$A:$A,"202 - Super-Pharm POLAND",'Source'!$B:$B,$A55)</f>
        <v>4219.15</v>
      </c>
      <c r="J55" s="8" t="n">
        <f aca="false">I55*$J$5</f>
        <v>5329.45263157895</v>
      </c>
      <c r="K55" s="8" t="n">
        <f aca="false">J55-H55</f>
        <v>-2622.71736842105</v>
      </c>
      <c r="L55" s="9" t="n">
        <f aca="false">IF(AND(H55=0,J55=0),0,IF(H55=0,"New",(J55-H55)/H55))</f>
        <v>-0.329811531748071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280</v>
      </c>
      <c r="B56" s="7" t="str">
        <f aca="false">IFERROR(INDEX('Source'!$C:$C,MATCH($A56,'Source'!$B:$B,0)),"")</f>
        <v>מגן ברך שחור</v>
      </c>
      <c r="C56" s="8" t="n">
        <f aca="false">SUMIFS('Source'!$D:$D,'Source'!$A:$A,"202 - Super-Pharm POLAND",'Source'!$B:$B,$A56)</f>
        <v>460</v>
      </c>
      <c r="D56" s="8" t="n">
        <f aca="false">SUMIFS('Source'!$F:$F,'Source'!$A:$A,"202 - Super-Pharm POLAND",'Source'!$B:$B,$A56)</f>
        <v>230</v>
      </c>
      <c r="E56" s="8" t="n">
        <f aca="false">D56*$J$5</f>
        <v>290.526315789474</v>
      </c>
      <c r="F56" s="8" t="n">
        <f aca="false">E56-C56</f>
        <v>-169.473684210526</v>
      </c>
      <c r="G56" s="9" t="n">
        <f aca="false">IF(AND(C56=0,E56=0),0,IF(C56=0,"New",(E56-C56)/C56))</f>
        <v>-0.368421052631579</v>
      </c>
      <c r="H56" s="8" t="n">
        <f aca="false">SUMIFS('Source'!$E:$E,'Source'!$A:$A,"202 - Super-Pharm POLAND",'Source'!$B:$B,$A56)</f>
        <v>6699.09</v>
      </c>
      <c r="I56" s="8" t="n">
        <f aca="false">SUMIFS('Source'!$G:$G,'Source'!$A:$A,"202 - Super-Pharm POLAND",'Source'!$B:$B,$A56)</f>
        <v>2987.39</v>
      </c>
      <c r="J56" s="8" t="n">
        <f aca="false">I56*$J$5</f>
        <v>3773.5452631579</v>
      </c>
      <c r="K56" s="8" t="n">
        <f aca="false">J56-H56</f>
        <v>-2925.54473684211</v>
      </c>
      <c r="L56" s="9" t="n">
        <f aca="false">IF(AND(H56=0,J56=0),0,IF(H56=0,"New",(J56-H56)/H56))</f>
        <v>-0.436707782227453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273</v>
      </c>
      <c r="B57" s="7" t="str">
        <f aca="false">IFERROR(INDEX('Source'!$C:$C,MATCH($A57,'Source'!$B:$B,0)),"")</f>
        <v>מגן ברך שחור</v>
      </c>
      <c r="C57" s="8" t="n">
        <f aca="false">SUMIFS('Source'!$D:$D,'Source'!$A:$A,"202 - Super-Pharm POLAND",'Source'!$B:$B,$A57)</f>
        <v>450</v>
      </c>
      <c r="D57" s="8" t="n">
        <f aca="false">SUMIFS('Source'!$F:$F,'Source'!$A:$A,"202 - Super-Pharm POLAND",'Source'!$B:$B,$A57)</f>
        <v>220</v>
      </c>
      <c r="E57" s="8" t="n">
        <f aca="false">D57*$J$5</f>
        <v>277.894736842105</v>
      </c>
      <c r="F57" s="8" t="n">
        <f aca="false">E57-C57</f>
        <v>-172.105263157895</v>
      </c>
      <c r="G57" s="9" t="n">
        <f aca="false">IF(AND(C57=0,E57=0),0,IF(C57=0,"New",(E57-C57)/C57))</f>
        <v>-0.382456140350877</v>
      </c>
      <c r="H57" s="8" t="n">
        <f aca="false">SUMIFS('Source'!$E:$E,'Source'!$A:$A,"202 - Super-Pharm POLAND",'Source'!$B:$B,$A57)</f>
        <v>6527.88</v>
      </c>
      <c r="I57" s="8" t="n">
        <f aca="false">SUMIFS('Source'!$G:$G,'Source'!$A:$A,"202 - Super-Pharm POLAND",'Source'!$B:$B,$A57)</f>
        <v>2865.76</v>
      </c>
      <c r="J57" s="8" t="n">
        <f aca="false">I57*$J$5</f>
        <v>3619.90736842105</v>
      </c>
      <c r="K57" s="8" t="n">
        <f aca="false">J57-H57</f>
        <v>-2907.97263157895</v>
      </c>
      <c r="L57" s="9" t="n">
        <f aca="false">IF(AND(H57=0,J57=0),0,IF(H57=0,"New",(J57-H57)/H57))</f>
        <v>-0.44546968258898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892</v>
      </c>
      <c r="B58" s="7" t="str">
        <f aca="false">IFERROR(INDEX('Source'!$C:$C,MATCH($A58,'Source'!$B:$B,0)),"")</f>
        <v>רפידת זיכרון 376</v>
      </c>
      <c r="C58" s="8" t="n">
        <f aca="false">SUMIFS('Source'!$D:$D,'Source'!$A:$A,"202 - Super-Pharm POLAND",'Source'!$B:$B,$A58)</f>
        <v>310</v>
      </c>
      <c r="D58" s="8" t="n">
        <f aca="false">SUMIFS('Source'!$F:$F,'Source'!$A:$A,"202 - Super-Pharm POLAND",'Source'!$B:$B,$A58)</f>
        <v>140</v>
      </c>
      <c r="E58" s="8" t="n">
        <f aca="false">D58*$J$5</f>
        <v>176.842105263158</v>
      </c>
      <c r="F58" s="8" t="n">
        <f aca="false">E58-C58</f>
        <v>-133.157894736842</v>
      </c>
      <c r="G58" s="9" t="n">
        <f aca="false">IF(AND(C58=0,E58=0),0,IF(C58=0,"New",(E58-C58)/C58))</f>
        <v>-0.429541595925297</v>
      </c>
      <c r="H58" s="8" t="n">
        <f aca="false">SUMIFS('Source'!$E:$E,'Source'!$A:$A,"202 - Super-Pharm POLAND",'Source'!$B:$B,$A58)</f>
        <v>5975.18</v>
      </c>
      <c r="I58" s="8" t="n">
        <f aca="false">SUMIFS('Source'!$G:$G,'Source'!$A:$A,"202 - Super-Pharm POLAND",'Source'!$B:$B,$A58)</f>
        <v>2441.63</v>
      </c>
      <c r="J58" s="8" t="n">
        <f aca="false">I58*$J$5</f>
        <v>3084.16421052632</v>
      </c>
      <c r="K58" s="8" t="n">
        <f aca="false">J58-H58</f>
        <v>-2891.01578947368</v>
      </c>
      <c r="L58" s="9" t="n">
        <f aca="false">IF(AND(H58=0,J58=0),0,IF(H58=0,"New",(J58-H58)/H58))</f>
        <v>-0.483837439118769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840</v>
      </c>
      <c r="B59" s="7" t="str">
        <f aca="false">IFERROR(INDEX('Source'!$C:$C,MATCH($A59,'Source'!$B:$B,0)),"")</f>
        <v>רפידת זיכרון 376</v>
      </c>
      <c r="C59" s="8" t="n">
        <f aca="false">SUMIFS('Source'!$D:$D,'Source'!$A:$A,"202 - Super-Pharm POLAND",'Source'!$B:$B,$A59)</f>
        <v>470</v>
      </c>
      <c r="D59" s="8" t="n">
        <f aca="false">SUMIFS('Source'!$F:$F,'Source'!$A:$A,"202 - Super-Pharm POLAND",'Source'!$B:$B,$A59)</f>
        <v>320</v>
      </c>
      <c r="E59" s="8" t="n">
        <f aca="false">D59*$J$5</f>
        <v>404.21052631579</v>
      </c>
      <c r="F59" s="8" t="n">
        <f aca="false">E59-C59</f>
        <v>-65.7894736842105</v>
      </c>
      <c r="G59" s="9" t="n">
        <f aca="false">IF(AND(C59=0,E59=0),0,IF(C59=0,"New",(E59-C59)/C59))</f>
        <v>-0.139977603583427</v>
      </c>
      <c r="H59" s="8" t="n">
        <f aca="false">SUMIFS('Source'!$E:$E,'Source'!$A:$A,"202 - Super-Pharm POLAND",'Source'!$B:$B,$A59)</f>
        <v>9031.95</v>
      </c>
      <c r="I59" s="8" t="n">
        <f aca="false">SUMIFS('Source'!$G:$G,'Source'!$A:$A,"202 - Super-Pharm POLAND",'Source'!$B:$B,$A59)</f>
        <v>5572.95</v>
      </c>
      <c r="J59" s="8" t="n">
        <f aca="false">I59*$J$5</f>
        <v>7039.51578947368</v>
      </c>
      <c r="K59" s="8" t="n">
        <f aca="false">J59-H59</f>
        <v>-1992.43421052632</v>
      </c>
      <c r="L59" s="9" t="n">
        <f aca="false">IF(AND(H59=0,J59=0),0,IF(H59=0,"New",(J59-H59)/H59))</f>
        <v>-0.220598454434127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284</v>
      </c>
      <c r="B60" s="7" t="str">
        <f aca="false">IFERROR(INDEX('Source'!$C:$C,MATCH($A60,'Source'!$B:$B,0)),"")</f>
        <v>רצועה לפיקה+כרית</v>
      </c>
      <c r="C60" s="8" t="n">
        <f aca="false">SUMIFS('Source'!$D:$D,'Source'!$A:$A,"202 - Super-Pharm POLAND",'Source'!$B:$B,$A60)</f>
        <v>92</v>
      </c>
      <c r="D60" s="8" t="n">
        <f aca="false">SUMIFS('Source'!$F:$F,'Source'!$A:$A,"202 - Super-Pharm POLAND",'Source'!$B:$B,$A60)</f>
        <v>50</v>
      </c>
      <c r="E60" s="8" t="n">
        <f aca="false">D60*$J$5</f>
        <v>63.1578947368421</v>
      </c>
      <c r="F60" s="8" t="n">
        <f aca="false">E60-C60</f>
        <v>-28.8421052631579</v>
      </c>
      <c r="G60" s="9" t="n">
        <f aca="false">IF(AND(C60=0,E60=0),0,IF(C60=0,"New",(E60-C60)/C60))</f>
        <v>-0.31350114416476</v>
      </c>
      <c r="H60" s="8" t="n">
        <f aca="false">SUMIFS('Source'!$E:$E,'Source'!$A:$A,"202 - Super-Pharm POLAND",'Source'!$B:$B,$A60)</f>
        <v>6336.99</v>
      </c>
      <c r="I60" s="8" t="n">
        <f aca="false">SUMIFS('Source'!$G:$G,'Source'!$A:$A,"202 - Super-Pharm POLAND",'Source'!$B:$B,$A60)</f>
        <v>3045.11</v>
      </c>
      <c r="J60" s="8" t="n">
        <f aca="false">I60*$J$5</f>
        <v>3846.45473684211</v>
      </c>
      <c r="K60" s="8" t="n">
        <f aca="false">J60-H60</f>
        <v>-2490.53526315789</v>
      </c>
      <c r="L60" s="9" t="n">
        <f aca="false">IF(AND(H60=0,J60=0),0,IF(H60=0,"New",(J60-H60)/H60))</f>
        <v>-0.393015495236365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289</v>
      </c>
      <c r="B61" s="7" t="str">
        <f aca="false">IFERROR(INDEX('Source'!$C:$C,MATCH($A61,'Source'!$B:$B,0)),"")</f>
        <v>מגן קרסול שחור</v>
      </c>
      <c r="C61" s="8" t="n">
        <f aca="false">SUMIFS('Source'!$D:$D,'Source'!$A:$A,"202 - Super-Pharm POLAND",'Source'!$B:$B,$A61)</f>
        <v>410</v>
      </c>
      <c r="D61" s="8" t="n">
        <f aca="false">SUMIFS('Source'!$F:$F,'Source'!$A:$A,"202 - Super-Pharm POLAND",'Source'!$B:$B,$A61)</f>
        <v>200</v>
      </c>
      <c r="E61" s="8" t="n">
        <f aca="false">D61*$J$5</f>
        <v>252.631578947368</v>
      </c>
      <c r="F61" s="8" t="n">
        <f aca="false">E61-C61</f>
        <v>-157.368421052632</v>
      </c>
      <c r="G61" s="9" t="n">
        <f aca="false">IF(AND(C61=0,E61=0),0,IF(C61=0,"New",(E61-C61)/C61))</f>
        <v>-0.38382541720154</v>
      </c>
      <c r="H61" s="8" t="n">
        <f aca="false">SUMIFS('Source'!$E:$E,'Source'!$A:$A,"202 - Super-Pharm POLAND",'Source'!$B:$B,$A61)</f>
        <v>5869.73</v>
      </c>
      <c r="I61" s="8" t="n">
        <f aca="false">SUMIFS('Source'!$G:$G,'Source'!$A:$A,"202 - Super-Pharm POLAND",'Source'!$B:$B,$A61)</f>
        <v>2581.67</v>
      </c>
      <c r="J61" s="8" t="n">
        <f aca="false">I61*$J$5</f>
        <v>3261.05684210526</v>
      </c>
      <c r="K61" s="8" t="n">
        <f aca="false">J61-H61</f>
        <v>-2608.67315789474</v>
      </c>
      <c r="L61" s="9" t="n">
        <f aca="false">IF(AND(H61=0,J61=0),0,IF(H61=0,"New",(J61-H61)/H61))</f>
        <v>-0.444428135177382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264</v>
      </c>
      <c r="B62" s="7" t="str">
        <f aca="false">IFERROR(INDEX('Source'!$C:$C,MATCH($A62,'Source'!$B:$B,0)),"")</f>
        <v>טבעת אלסטית מסי</v>
      </c>
      <c r="C62" s="8" t="n">
        <f aca="false">SUMIFS('Source'!$D:$D,'Source'!$A:$A,"202 - Super-Pharm POLAND",'Source'!$B:$B,$A62)</f>
        <v>620</v>
      </c>
      <c r="D62" s="8" t="n">
        <f aca="false">SUMIFS('Source'!$F:$F,'Source'!$A:$A,"202 - Super-Pharm POLAND",'Source'!$B:$B,$A62)</f>
        <v>270</v>
      </c>
      <c r="E62" s="8" t="n">
        <f aca="false">D62*$J$5</f>
        <v>341.052631578947</v>
      </c>
      <c r="F62" s="8" t="n">
        <f aca="false">E62-C62</f>
        <v>-278.947368421053</v>
      </c>
      <c r="G62" s="9" t="n">
        <f aca="false">IF(AND(C62=0,E62=0),0,IF(C62=0,"New",(E62-C62)/C62))</f>
        <v>-0.449915110356537</v>
      </c>
      <c r="H62" s="8" t="n">
        <f aca="false">SUMIFS('Source'!$E:$E,'Source'!$A:$A,"202 - Super-Pharm POLAND",'Source'!$B:$B,$A62)</f>
        <v>5381.25</v>
      </c>
      <c r="I62" s="8" t="n">
        <f aca="false">SUMIFS('Source'!$G:$G,'Source'!$A:$A,"202 - Super-Pharm POLAND",'Source'!$B:$B,$A62)</f>
        <v>2115.34</v>
      </c>
      <c r="J62" s="8" t="n">
        <f aca="false">I62*$J$5</f>
        <v>2672.00842105263</v>
      </c>
      <c r="K62" s="8" t="n">
        <f aca="false">J62-H62</f>
        <v>-2709.24157894737</v>
      </c>
      <c r="L62" s="9" t="n">
        <f aca="false">IF(AND(H62=0,J62=0),0,IF(H62=0,"New",(J62-H62)/H62))</f>
        <v>-0.503459526865945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132</v>
      </c>
      <c r="B63" s="7" t="str">
        <f aca="false">IFERROR(INDEX('Source'!$C:$C,MATCH($A63,'Source'!$B:$B,0)),"")</f>
        <v>מדבקה ג'ל למניעת יבלות</v>
      </c>
      <c r="C63" s="8" t="n">
        <f aca="false">SUMIFS('Source'!$D:$D,'Source'!$A:$A,"202 - Super-Pharm POLAND",'Source'!$B:$B,$A63)</f>
        <v>320</v>
      </c>
      <c r="D63" s="8" t="n">
        <f aca="false">SUMIFS('Source'!$F:$F,'Source'!$A:$A,"202 - Super-Pharm POLAND",'Source'!$B:$B,$A63)</f>
        <v>150</v>
      </c>
      <c r="E63" s="8" t="n">
        <f aca="false">D63*$J$5</f>
        <v>189.473684210526</v>
      </c>
      <c r="F63" s="8" t="n">
        <f aca="false">E63-C63</f>
        <v>-130.526315789474</v>
      </c>
      <c r="G63" s="9" t="n">
        <f aca="false">IF(AND(C63=0,E63=0),0,IF(C63=0,"New",(E63-C63)/C63))</f>
        <v>-0.407894736842105</v>
      </c>
      <c r="H63" s="8" t="n">
        <f aca="false">SUMIFS('Source'!$E:$E,'Source'!$A:$A,"202 - Super-Pharm POLAND",'Source'!$B:$B,$A63)</f>
        <v>5566.27</v>
      </c>
      <c r="I63" s="8" t="n">
        <f aca="false">SUMIFS('Source'!$G:$G,'Source'!$A:$A,"202 - Super-Pharm POLAND",'Source'!$B:$B,$A63)</f>
        <v>2313.37</v>
      </c>
      <c r="J63" s="8" t="n">
        <f aca="false">I63*$J$5</f>
        <v>2922.15157894737</v>
      </c>
      <c r="K63" s="8" t="n">
        <f aca="false">J63-H63</f>
        <v>-2644.11842105263</v>
      </c>
      <c r="L63" s="9" t="n">
        <f aca="false">IF(AND(H63=0,J63=0),0,IF(H63=0,"New",(J63-H63)/H63))</f>
        <v>-0.475025182223038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157</v>
      </c>
      <c r="B64" s="7" t="str">
        <f aca="false">IFERROR(INDEX('Source'!$C:$C,MATCH($A64,'Source'!$B:$B,0)),"")</f>
        <v>חגורת בטן</v>
      </c>
      <c r="C64" s="8" t="n">
        <f aca="false">SUMIFS('Source'!$D:$D,'Source'!$A:$A,"202 - Super-Pharm POLAND",'Source'!$B:$B,$A64)</f>
        <v>74</v>
      </c>
      <c r="D64" s="8" t="n">
        <f aca="false">SUMIFS('Source'!$F:$F,'Source'!$A:$A,"202 - Super-Pharm POLAND",'Source'!$B:$B,$A64)</f>
        <v>40</v>
      </c>
      <c r="E64" s="8" t="n">
        <f aca="false">D64*$J$5</f>
        <v>50.5263157894737</v>
      </c>
      <c r="F64" s="8" t="n">
        <f aca="false">E64-C64</f>
        <v>-23.4736842105263</v>
      </c>
      <c r="G64" s="9" t="n">
        <f aca="false">IF(AND(C64=0,E64=0),0,IF(C64=0,"New",(E64-C64)/C64))</f>
        <v>-0.317211948790896</v>
      </c>
      <c r="H64" s="8" t="n">
        <f aca="false">SUMIFS('Source'!$E:$E,'Source'!$A:$A,"202 - Super-Pharm POLAND",'Source'!$B:$B,$A64)</f>
        <v>5973.41</v>
      </c>
      <c r="I64" s="8" t="n">
        <f aca="false">SUMIFS('Source'!$G:$G,'Source'!$A:$A,"202 - Super-Pharm POLAND",'Source'!$B:$B,$A64)</f>
        <v>2815.32</v>
      </c>
      <c r="J64" s="8" t="n">
        <f aca="false">I64*$J$5</f>
        <v>3556.19368421053</v>
      </c>
      <c r="K64" s="8" t="n">
        <f aca="false">J64-H64</f>
        <v>-2417.21631578947</v>
      </c>
      <c r="L64" s="9" t="n">
        <f aca="false">IF(AND(H64=0,J64=0),0,IF(H64=0,"New",(J64-H64)/H64))</f>
        <v>-0.404662716235697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191</v>
      </c>
      <c r="B65" s="7" t="str">
        <f aca="false">IFERROR(INDEX('Source'!$C:$C,MATCH($A65,'Source'!$B:$B,0)),"")</f>
        <v>מתלה יד-כיס</v>
      </c>
      <c r="C65" s="8" t="n">
        <f aca="false">SUMIFS('Source'!$D:$D,'Source'!$A:$A,"202 - Super-Pharm POLAND",'Source'!$B:$B,$A65)</f>
        <v>170</v>
      </c>
      <c r="D65" s="8" t="n">
        <f aca="false">SUMIFS('Source'!$F:$F,'Source'!$A:$A,"202 - Super-Pharm POLAND",'Source'!$B:$B,$A65)</f>
        <v>80</v>
      </c>
      <c r="E65" s="8" t="n">
        <f aca="false">D65*$J$5</f>
        <v>101.052631578947</v>
      </c>
      <c r="F65" s="8" t="n">
        <f aca="false">E65-C65</f>
        <v>-68.9473684210526</v>
      </c>
      <c r="G65" s="9" t="n">
        <f aca="false">IF(AND(C65=0,E65=0),0,IF(C65=0,"New",(E65-C65)/C65))</f>
        <v>-0.405572755417957</v>
      </c>
      <c r="H65" s="8" t="n">
        <f aca="false">SUMIFS('Source'!$E:$E,'Source'!$A:$A,"202 - Super-Pharm POLAND",'Source'!$B:$B,$A65)</f>
        <v>5328.74</v>
      </c>
      <c r="I65" s="8" t="n">
        <f aca="false">SUMIFS('Source'!$G:$G,'Source'!$A:$A,"202 - Super-Pharm POLAND",'Source'!$B:$B,$A65)</f>
        <v>2208.1</v>
      </c>
      <c r="J65" s="8" t="n">
        <f aca="false">I65*$J$5</f>
        <v>2789.17894736842</v>
      </c>
      <c r="K65" s="8" t="n">
        <f aca="false">J65-H65</f>
        <v>-2539.56105263158</v>
      </c>
      <c r="L65" s="9" t="n">
        <f aca="false">IF(AND(H65=0,J65=0),0,IF(H65=0,"New",(J65-H65)/H65))</f>
        <v>-0.476578150300367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235</v>
      </c>
      <c r="B66" s="7" t="str">
        <f aca="false">IFERROR(INDEX('Source'!$C:$C,MATCH($A66,'Source'!$B:$B,0)),"")</f>
        <v>חגורת גב+סגירה כפולה</v>
      </c>
      <c r="C66" s="8" t="n">
        <f aca="false">SUMIFS('Source'!$D:$D,'Source'!$A:$A,"202 - Super-Pharm POLAND",'Source'!$B:$B,$A66)</f>
        <v>0</v>
      </c>
      <c r="D66" s="8" t="n">
        <f aca="false">SUMIFS('Source'!$F:$F,'Source'!$A:$A,"202 - Super-Pharm POLAND",'Source'!$B:$B,$A66)</f>
        <v>50</v>
      </c>
      <c r="E66" s="8" t="n">
        <f aca="false">D66*$J$5</f>
        <v>63.1578947368421</v>
      </c>
      <c r="F66" s="8" t="n">
        <f aca="false">E66-C66</f>
        <v>63.1578947368421</v>
      </c>
      <c r="G66" s="9" t="str">
        <f aca="false">IF(AND(C66=0,E66=0),0,IF(C66=0,"New",(E66-C66)/C66))</f>
        <v>New</v>
      </c>
      <c r="H66" s="8" t="n">
        <f aca="false">SUMIFS('Source'!$E:$E,'Source'!$A:$A,"202 - Super-Pharm POLAND",'Source'!$B:$B,$A66)</f>
        <v>0</v>
      </c>
      <c r="I66" s="8" t="n">
        <f aca="false">SUMIFS('Source'!$G:$G,'Source'!$A:$A,"202 - Super-Pharm POLAND",'Source'!$B:$B,$A66)</f>
        <v>3105.52</v>
      </c>
      <c r="J66" s="8" t="n">
        <f aca="false">I66*$J$5</f>
        <v>3922.76210526316</v>
      </c>
      <c r="K66" s="8" t="n">
        <f aca="false">J66-H66</f>
        <v>3922.76210526316</v>
      </c>
      <c r="L66" s="9" t="str">
        <f aca="false">IF(AND(H66=0,J66=0),0,IF(H66=0,"New",(J66-H66)/H66))</f>
        <v>New</v>
      </c>
      <c r="M66" s="7" t="str">
        <f aca="false">IF(AND(OR(C66&lt;&gt;0,H66&lt;&gt;0),D66=0,I66=0),"DROP",IF(AND(OR(D66&lt;&gt;0,I66&lt;&gt;0),C66=0,H66=0),"NEW",""))</f>
        <v>NEW</v>
      </c>
    </row>
    <row r="67" customFormat="false" ht="15" hidden="false" customHeight="false" outlineLevel="0" collapsed="false">
      <c r="A67" s="7" t="s">
        <v>342</v>
      </c>
      <c r="B67" s="7" t="str">
        <f aca="false">IFERROR(INDEX('Source'!$C:$C,MATCH($A67,'Source'!$B:$B,0)),"")</f>
        <v>מדבקה לשחרור לחץ</v>
      </c>
      <c r="C67" s="8" t="n">
        <f aca="false">SUMIFS('Source'!$D:$D,'Source'!$A:$A,"202 - Super-Pharm POLAND",'Source'!$B:$B,$A67)</f>
        <v>280</v>
      </c>
      <c r="D67" s="8" t="n">
        <f aca="false">SUMIFS('Source'!$F:$F,'Source'!$A:$A,"202 - Super-Pharm POLAND",'Source'!$B:$B,$A67)</f>
        <v>100</v>
      </c>
      <c r="E67" s="8" t="n">
        <f aca="false">D67*$J$5</f>
        <v>126.315789473684</v>
      </c>
      <c r="F67" s="8" t="n">
        <f aca="false">E67-C67</f>
        <v>-153.684210526316</v>
      </c>
      <c r="G67" s="9" t="n">
        <f aca="false">IF(AND(C67=0,E67=0),0,IF(C67=0,"New",(E67-C67)/C67))</f>
        <v>-0.548872180451128</v>
      </c>
      <c r="H67" s="8" t="n">
        <f aca="false">SUMIFS('Source'!$E:$E,'Source'!$A:$A,"202 - Super-Pharm POLAND",'Source'!$B:$B,$A67)</f>
        <v>4506.2</v>
      </c>
      <c r="I67" s="8" t="n">
        <f aca="false">SUMIFS('Source'!$G:$G,'Source'!$A:$A,"202 - Super-Pharm POLAND",'Source'!$B:$B,$A67)</f>
        <v>1403.27</v>
      </c>
      <c r="J67" s="8" t="n">
        <f aca="false">I67*$J$5</f>
        <v>1772.55157894737</v>
      </c>
      <c r="K67" s="8" t="n">
        <f aca="false">J67-H67</f>
        <v>-2733.64842105263</v>
      </c>
      <c r="L67" s="9" t="n">
        <f aca="false">IF(AND(H67=0,J67=0),0,IF(H67=0,"New",(J67-H67)/H67))</f>
        <v>-0.606641609571841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590</v>
      </c>
      <c r="B68" s="7" t="str">
        <f aca="false">IFERROR(INDEX('Source'!$C:$C,MATCH($A68,'Source'!$B:$B,0)),"")</f>
        <v>רפידת זיכרון 376</v>
      </c>
      <c r="C68" s="8" t="n">
        <f aca="false">SUMIFS('Source'!$D:$D,'Source'!$A:$A,"202 - Super-Pharm POLAND",'Source'!$B:$B,$A68)</f>
        <v>210</v>
      </c>
      <c r="D68" s="8" t="n">
        <f aca="false">SUMIFS('Source'!$F:$F,'Source'!$A:$A,"202 - Super-Pharm POLAND",'Source'!$B:$B,$A68)</f>
        <v>60</v>
      </c>
      <c r="E68" s="8" t="n">
        <f aca="false">D68*$J$5</f>
        <v>75.7894736842105</v>
      </c>
      <c r="F68" s="8" t="n">
        <f aca="false">E68-C68</f>
        <v>-134.210526315789</v>
      </c>
      <c r="G68" s="9" t="n">
        <f aca="false">IF(AND(C68=0,E68=0),0,IF(C68=0,"New",(E68-C68)/C68))</f>
        <v>-0.639097744360902</v>
      </c>
      <c r="H68" s="8" t="n">
        <f aca="false">SUMIFS('Source'!$E:$E,'Source'!$A:$A,"202 - Super-Pharm POLAND",'Source'!$B:$B,$A68)</f>
        <v>4085.1</v>
      </c>
      <c r="I68" s="8" t="n">
        <f aca="false">SUMIFS('Source'!$G:$G,'Source'!$A:$A,"202 - Super-Pharm POLAND",'Source'!$B:$B,$A68)</f>
        <v>1054.69</v>
      </c>
      <c r="J68" s="8" t="n">
        <f aca="false">I68*$J$5</f>
        <v>1332.24</v>
      </c>
      <c r="K68" s="8" t="n">
        <f aca="false">J68-H68</f>
        <v>-2752.86</v>
      </c>
      <c r="L68" s="9" t="n">
        <f aca="false">IF(AND(H68=0,J68=0),0,IF(H68=0,"New",(J68-H68)/H68))</f>
        <v>-0.673878240434751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150</v>
      </c>
      <c r="B69" s="7" t="str">
        <f aca="false">IFERROR(INDEX('Source'!$C:$C,MATCH($A69,'Source'!$B:$B,0)),"")</f>
        <v>שרוול מסיליקון ל</v>
      </c>
      <c r="C69" s="8" t="n">
        <f aca="false">SUMIFS('Source'!$D:$D,'Source'!$A:$A,"202 - Super-Pharm POLAND",'Source'!$B:$B,$A69)</f>
        <v>460</v>
      </c>
      <c r="D69" s="8" t="n">
        <f aca="false">SUMIFS('Source'!$F:$F,'Source'!$A:$A,"202 - Super-Pharm POLAND",'Source'!$B:$B,$A69)</f>
        <v>280</v>
      </c>
      <c r="E69" s="8" t="n">
        <f aca="false">D69*$J$5</f>
        <v>353.684210526316</v>
      </c>
      <c r="F69" s="8" t="n">
        <f aca="false">E69-C69</f>
        <v>-106.315789473684</v>
      </c>
      <c r="G69" s="9" t="n">
        <f aca="false">IF(AND(C69=0,E69=0),0,IF(C69=0,"New",(E69-C69)/C69))</f>
        <v>-0.231121281464531</v>
      </c>
      <c r="H69" s="8" t="n">
        <f aca="false">SUMIFS('Source'!$E:$E,'Source'!$A:$A,"202 - Super-Pharm POLAND",'Source'!$B:$B,$A69)</f>
        <v>6713.26</v>
      </c>
      <c r="I69" s="8" t="n">
        <f aca="false">SUMIFS('Source'!$G:$G,'Source'!$A:$A,"202 - Super-Pharm POLAND",'Source'!$B:$B,$A69)</f>
        <v>3690.6</v>
      </c>
      <c r="J69" s="8" t="n">
        <f aca="false">I69*$J$5</f>
        <v>4661.81052631579</v>
      </c>
      <c r="K69" s="8" t="n">
        <f aca="false">J69-H69</f>
        <v>-2051.44947368421</v>
      </c>
      <c r="L69" s="9" t="n">
        <f aca="false">IF(AND(H69=0,J69=0),0,IF(H69=0,"New",(J69-H69)/H69))</f>
        <v>-0.3055817104781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320</v>
      </c>
      <c r="B70" s="7" t="str">
        <f aca="false">IFERROR(INDEX('Source'!$C:$C,MATCH($A70,'Source'!$B:$B,0)),"")</f>
        <v>מגן מרפק שחור</v>
      </c>
      <c r="C70" s="8" t="n">
        <f aca="false">SUMIFS('Source'!$D:$D,'Source'!$A:$A,"202 - Super-Pharm POLAND",'Source'!$B:$B,$A70)</f>
        <v>300</v>
      </c>
      <c r="D70" s="8" t="n">
        <f aca="false">SUMIFS('Source'!$F:$F,'Source'!$A:$A,"202 - Super-Pharm POLAND",'Source'!$B:$B,$A70)</f>
        <v>100</v>
      </c>
      <c r="E70" s="8" t="n">
        <f aca="false">D70*$J$5</f>
        <v>126.315789473684</v>
      </c>
      <c r="F70" s="8" t="n">
        <f aca="false">E70-C70</f>
        <v>-173.684210526316</v>
      </c>
      <c r="G70" s="9" t="n">
        <f aca="false">IF(AND(C70=0,E70=0),0,IF(C70=0,"New",(E70-C70)/C70))</f>
        <v>-0.578947368421053</v>
      </c>
      <c r="H70" s="8" t="n">
        <f aca="false">SUMIFS('Source'!$E:$E,'Source'!$A:$A,"202 - Super-Pharm POLAND",'Source'!$B:$B,$A70)</f>
        <v>4263.53</v>
      </c>
      <c r="I70" s="8" t="n">
        <f aca="false">SUMIFS('Source'!$G:$G,'Source'!$A:$A,"202 - Super-Pharm POLAND",'Source'!$B:$B,$A70)</f>
        <v>1280.9</v>
      </c>
      <c r="J70" s="8" t="n">
        <f aca="false">I70*$J$5</f>
        <v>1617.97894736842</v>
      </c>
      <c r="K70" s="8" t="n">
        <f aca="false">J70-H70</f>
        <v>-2645.55105263158</v>
      </c>
      <c r="L70" s="9" t="n">
        <f aca="false">IF(AND(H70=0,J70=0),0,IF(H70=0,"New",(J70-H70)/H70))</f>
        <v>-0.620507197705089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231</v>
      </c>
      <c r="B71" s="7" t="str">
        <f aca="false">IFERROR(INDEX('Source'!$C:$C,MATCH($A71,'Source'!$B:$B,0)),"")</f>
        <v>כרית עם סרט אלסט</v>
      </c>
      <c r="C71" s="8" t="n">
        <f aca="false">SUMIFS('Source'!$D:$D,'Source'!$A:$A,"202 - Super-Pharm POLAND",'Source'!$B:$B,$A71)</f>
        <v>160</v>
      </c>
      <c r="D71" s="8" t="n">
        <f aca="false">SUMIFS('Source'!$F:$F,'Source'!$A:$A,"202 - Super-Pharm POLAND",'Source'!$B:$B,$A71)</f>
        <v>30</v>
      </c>
      <c r="E71" s="8" t="n">
        <f aca="false">D71*$J$5</f>
        <v>37.8947368421053</v>
      </c>
      <c r="F71" s="8" t="n">
        <f aca="false">E71-C71</f>
        <v>-122.105263157895</v>
      </c>
      <c r="G71" s="9" t="n">
        <f aca="false">IF(AND(C71=0,E71=0),0,IF(C71=0,"New",(E71-C71)/C71))</f>
        <v>-0.763157894736842</v>
      </c>
      <c r="H71" s="8" t="n">
        <f aca="false">SUMIFS('Source'!$E:$E,'Source'!$A:$A,"202 - Super-Pharm POLAND",'Source'!$B:$B,$A71)</f>
        <v>3432.56</v>
      </c>
      <c r="I71" s="8" t="n">
        <f aca="false">SUMIFS('Source'!$G:$G,'Source'!$A:$A,"202 - Super-Pharm POLAND",'Source'!$B:$B,$A71)</f>
        <v>580.64</v>
      </c>
      <c r="J71" s="8" t="n">
        <f aca="false">I71*$J$5</f>
        <v>733.44</v>
      </c>
      <c r="K71" s="8" t="n">
        <f aca="false">J71-H71</f>
        <v>-2699.12</v>
      </c>
      <c r="L71" s="9" t="n">
        <f aca="false">IF(AND(H71=0,J71=0),0,IF(H71=0,"New",(J71-H71)/H71))</f>
        <v>-0.786328571095625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198</v>
      </c>
      <c r="B72" s="7" t="str">
        <f aca="false">IFERROR(INDEX('Source'!$C:$C,MATCH($A72,'Source'!$B:$B,0)),"")</f>
        <v>מתלה יד-כיס</v>
      </c>
      <c r="C72" s="8" t="n">
        <f aca="false">SUMIFS('Source'!$D:$D,'Source'!$A:$A,"202 - Super-Pharm POLAND",'Source'!$B:$B,$A72)</f>
        <v>110</v>
      </c>
      <c r="D72" s="8" t="n">
        <f aca="false">SUMIFS('Source'!$F:$F,'Source'!$A:$A,"202 - Super-Pharm POLAND",'Source'!$B:$B,$A72)</f>
        <v>20</v>
      </c>
      <c r="E72" s="8" t="n">
        <f aca="false">D72*$J$5</f>
        <v>25.2631578947368</v>
      </c>
      <c r="F72" s="8" t="n">
        <f aca="false">E72-C72</f>
        <v>-84.7368421052632</v>
      </c>
      <c r="G72" s="9" t="n">
        <f aca="false">IF(AND(C72=0,E72=0),0,IF(C72=0,"New",(E72-C72)/C72))</f>
        <v>-0.770334928229665</v>
      </c>
      <c r="H72" s="8" t="n">
        <f aca="false">SUMIFS('Source'!$E:$E,'Source'!$A:$A,"202 - Super-Pharm POLAND",'Source'!$B:$B,$A72)</f>
        <v>3432.26</v>
      </c>
      <c r="I72" s="8" t="n">
        <f aca="false">SUMIFS('Source'!$G:$G,'Source'!$A:$A,"202 - Super-Pharm POLAND",'Source'!$B:$B,$A72)</f>
        <v>583.98</v>
      </c>
      <c r="J72" s="8" t="n">
        <f aca="false">I72*$J$5</f>
        <v>737.658947368421</v>
      </c>
      <c r="K72" s="8" t="n">
        <f aca="false">J72-H72</f>
        <v>-2694.60105263158</v>
      </c>
      <c r="L72" s="9" t="n">
        <f aca="false">IF(AND(H72=0,J72=0),0,IF(H72=0,"New",(J72-H72)/H72))</f>
        <v>-0.785080691040766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271</v>
      </c>
      <c r="B73" s="7" t="str">
        <f aca="false">IFERROR(INDEX('Source'!$C:$C,MATCH($A73,'Source'!$B:$B,0)),"")</f>
        <v>מגן קרסול שחור</v>
      </c>
      <c r="C73" s="8" t="n">
        <f aca="false">SUMIFS('Source'!$D:$D,'Source'!$A:$A,"202 - Super-Pharm POLAND",'Source'!$B:$B,$A73)</f>
        <v>330</v>
      </c>
      <c r="D73" s="8" t="n">
        <f aca="false">SUMIFS('Source'!$F:$F,'Source'!$A:$A,"202 - Super-Pharm POLAND",'Source'!$B:$B,$A73)</f>
        <v>150</v>
      </c>
      <c r="E73" s="8" t="n">
        <f aca="false">D73*$J$5</f>
        <v>189.473684210526</v>
      </c>
      <c r="F73" s="8" t="n">
        <f aca="false">E73-C73</f>
        <v>-140.526315789474</v>
      </c>
      <c r="G73" s="9" t="n">
        <f aca="false">IF(AND(C73=0,E73=0),0,IF(C73=0,"New",(E73-C73)/C73))</f>
        <v>-0.425837320574163</v>
      </c>
      <c r="H73" s="8" t="n">
        <f aca="false">SUMIFS('Source'!$E:$E,'Source'!$A:$A,"202 - Super-Pharm POLAND",'Source'!$B:$B,$A73)</f>
        <v>4752.9</v>
      </c>
      <c r="I73" s="8" t="n">
        <f aca="false">SUMIFS('Source'!$G:$G,'Source'!$A:$A,"202 - Super-Pharm POLAND",'Source'!$B:$B,$A73)</f>
        <v>1926.31</v>
      </c>
      <c r="J73" s="8" t="n">
        <f aca="false">I73*$J$5</f>
        <v>2433.23368421053</v>
      </c>
      <c r="K73" s="8" t="n">
        <f aca="false">J73-H73</f>
        <v>-2319.66631578947</v>
      </c>
      <c r="L73" s="9" t="n">
        <f aca="false">IF(AND(H73=0,J73=0),0,IF(H73=0,"New",(J73-H73)/H73))</f>
        <v>-0.48805283422531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163</v>
      </c>
      <c r="B74" s="7" t="str">
        <f aca="false">IFERROR(INDEX('Source'!$C:$C,MATCH($A74,'Source'!$B:$B,0)),"")</f>
        <v>אצבעון מסיליקון</v>
      </c>
      <c r="C74" s="8" t="n">
        <f aca="false">SUMIFS('Source'!$D:$D,'Source'!$A:$A,"202 - Super-Pharm POLAND",'Source'!$B:$B,$A74)</f>
        <v>410</v>
      </c>
      <c r="D74" s="8" t="n">
        <f aca="false">SUMIFS('Source'!$F:$F,'Source'!$A:$A,"202 - Super-Pharm POLAND",'Source'!$B:$B,$A74)</f>
        <v>240</v>
      </c>
      <c r="E74" s="8" t="n">
        <f aca="false">D74*$J$5</f>
        <v>303.157894736842</v>
      </c>
      <c r="F74" s="8" t="n">
        <f aca="false">E74-C74</f>
        <v>-106.842105263158</v>
      </c>
      <c r="G74" s="9" t="n">
        <f aca="false">IF(AND(C74=0,E74=0),0,IF(C74=0,"New",(E74-C74)/C74))</f>
        <v>-0.260590500641849</v>
      </c>
      <c r="H74" s="8" t="n">
        <f aca="false">SUMIFS('Source'!$E:$E,'Source'!$A:$A,"202 - Super-Pharm POLAND",'Source'!$B:$B,$A74)</f>
        <v>5839.77</v>
      </c>
      <c r="I74" s="8" t="n">
        <f aca="false">SUMIFS('Source'!$G:$G,'Source'!$A:$A,"202 - Super-Pharm POLAND",'Source'!$B:$B,$A74)</f>
        <v>3061.05</v>
      </c>
      <c r="J74" s="8" t="n">
        <f aca="false">I74*$J$5</f>
        <v>3866.58947368421</v>
      </c>
      <c r="K74" s="8" t="n">
        <f aca="false">J74-H74</f>
        <v>-1973.18052631579</v>
      </c>
      <c r="L74" s="9" t="n">
        <f aca="false">IF(AND(H74=0,J74=0),0,IF(H74=0,"New",(J74-H74)/H74))</f>
        <v>-0.337886684974886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110</v>
      </c>
      <c r="B75" s="7" t="str">
        <f aca="false">IFERROR(INDEX('Source'!$C:$C,MATCH($A75,'Source'!$B:$B,0)),"")</f>
        <v>מגן יד</v>
      </c>
      <c r="C75" s="8" t="n">
        <f aca="false">SUMIFS('Source'!$D:$D,'Source'!$A:$A,"202 - Super-Pharm POLAND",'Source'!$B:$B,$A75)</f>
        <v>280</v>
      </c>
      <c r="D75" s="8" t="n">
        <f aca="false">SUMIFS('Source'!$F:$F,'Source'!$A:$A,"202 - Super-Pharm POLAND",'Source'!$B:$B,$A75)</f>
        <v>170</v>
      </c>
      <c r="E75" s="8" t="n">
        <f aca="false">D75*$J$5</f>
        <v>214.736842105263</v>
      </c>
      <c r="F75" s="8" t="n">
        <f aca="false">E75-C75</f>
        <v>-65.2631578947369</v>
      </c>
      <c r="G75" s="9" t="n">
        <f aca="false">IF(AND(C75=0,E75=0),0,IF(C75=0,"New",(E75-C75)/C75))</f>
        <v>-0.233082706766917</v>
      </c>
      <c r="H75" s="8" t="n">
        <f aca="false">SUMIFS('Source'!$E:$E,'Source'!$A:$A,"202 - Super-Pharm POLAND",'Source'!$B:$B,$A75)</f>
        <v>6063.38</v>
      </c>
      <c r="I75" s="8" t="n">
        <f aca="false">SUMIFS('Source'!$G:$G,'Source'!$A:$A,"202 - Super-Pharm POLAND",'Source'!$B:$B,$A75)</f>
        <v>3296.5</v>
      </c>
      <c r="J75" s="8" t="n">
        <f aca="false">I75*$J$5</f>
        <v>4164</v>
      </c>
      <c r="K75" s="8" t="n">
        <f aca="false">J75-H75</f>
        <v>-1899.38</v>
      </c>
      <c r="L75" s="9" t="n">
        <f aca="false">IF(AND(H75=0,J75=0),0,IF(H75=0,"New",(J75-H75)/H75))</f>
        <v>-0.313254323496136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246</v>
      </c>
      <c r="B76" s="7" t="str">
        <f aca="false">IFERROR(INDEX('Source'!$C:$C,MATCH($A76,'Source'!$B:$B,0)),"")</f>
        <v>מפריד אצבע</v>
      </c>
      <c r="C76" s="8" t="n">
        <f aca="false">SUMIFS('Source'!$D:$D,'Source'!$A:$A,"202 - Super-Pharm POLAND",'Source'!$B:$B,$A76)</f>
        <v>610</v>
      </c>
      <c r="D76" s="8" t="n">
        <f aca="false">SUMIFS('Source'!$F:$F,'Source'!$A:$A,"202 - Super-Pharm POLAND",'Source'!$B:$B,$A76)</f>
        <v>260</v>
      </c>
      <c r="E76" s="8" t="n">
        <f aca="false">D76*$J$5</f>
        <v>328.421052631579</v>
      </c>
      <c r="F76" s="8" t="n">
        <f aca="false">E76-C76</f>
        <v>-281.578947368421</v>
      </c>
      <c r="G76" s="9" t="n">
        <f aca="false">IF(AND(C76=0,E76=0),0,IF(C76=0,"New",(E76-C76)/C76))</f>
        <v>-0.46160483175151</v>
      </c>
      <c r="H76" s="8" t="n">
        <f aca="false">SUMIFS('Source'!$E:$E,'Source'!$A:$A,"202 - Super-Pharm POLAND",'Source'!$B:$B,$A76)</f>
        <v>4367.02</v>
      </c>
      <c r="I76" s="8" t="n">
        <f aca="false">SUMIFS('Source'!$G:$G,'Source'!$A:$A,"202 - Super-Pharm POLAND",'Source'!$B:$B,$A76)</f>
        <v>1663.86</v>
      </c>
      <c r="J76" s="8" t="n">
        <f aca="false">I76*$J$5</f>
        <v>2101.71789473684</v>
      </c>
      <c r="K76" s="8" t="n">
        <f aca="false">J76-H76</f>
        <v>-2265.30210526316</v>
      </c>
      <c r="L76" s="9" t="n">
        <f aca="false">IF(AND(H76=0,J76=0),0,IF(H76=0,"New",(J76-H76)/H76))</f>
        <v>-0.518729500955608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102</v>
      </c>
      <c r="B77" s="7" t="str">
        <f aca="false">IFERROR(INDEX('Source'!$C:$C,MATCH($A77,'Source'!$B:$B,0)),"")</f>
        <v>מגן ברך חום</v>
      </c>
      <c r="C77" s="8" t="n">
        <f aca="false">SUMIFS('Source'!$D:$D,'Source'!$A:$A,"202 - Super-Pharm POLAND",'Source'!$B:$B,$A77)</f>
        <v>460</v>
      </c>
      <c r="D77" s="8" t="n">
        <f aca="false">SUMIFS('Source'!$F:$F,'Source'!$A:$A,"202 - Super-Pharm POLAND",'Source'!$B:$B,$A77)</f>
        <v>290</v>
      </c>
      <c r="E77" s="8" t="n">
        <f aca="false">D77*$J$5</f>
        <v>366.315789473684</v>
      </c>
      <c r="F77" s="8" t="n">
        <f aca="false">E77-C77</f>
        <v>-93.6842105263158</v>
      </c>
      <c r="G77" s="9" t="n">
        <f aca="false">IF(AND(C77=0,E77=0),0,IF(C77=0,"New",(E77-C77)/C77))</f>
        <v>-0.203661327231121</v>
      </c>
      <c r="H77" s="8" t="n">
        <f aca="false">SUMIFS('Source'!$E:$E,'Source'!$A:$A,"202 - Super-Pharm POLAND",'Source'!$B:$B,$A77)</f>
        <v>6185.43</v>
      </c>
      <c r="I77" s="8" t="n">
        <f aca="false">SUMIFS('Source'!$G:$G,'Source'!$A:$A,"202 - Super-Pharm POLAND",'Source'!$B:$B,$A77)</f>
        <v>3507.94</v>
      </c>
      <c r="J77" s="8" t="n">
        <f aca="false">I77*$J$5</f>
        <v>4431.08210526316</v>
      </c>
      <c r="K77" s="8" t="n">
        <f aca="false">J77-H77</f>
        <v>-1754.34789473684</v>
      </c>
      <c r="L77" s="9" t="n">
        <f aca="false">IF(AND(H77=0,J77=0),0,IF(H77=0,"New",(J77-H77)/H77))</f>
        <v>-0.283625858628558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324</v>
      </c>
      <c r="B78" s="7" t="str">
        <f aca="false">IFERROR(INDEX('Source'!$C:$C,MATCH($A78,'Source'!$B:$B,0)),"")</f>
        <v>מגן ברך שחור</v>
      </c>
      <c r="C78" s="8" t="n">
        <f aca="false">SUMIFS('Source'!$D:$D,'Source'!$A:$A,"202 - Super-Pharm POLAND",'Source'!$B:$B,$A78)</f>
        <v>280</v>
      </c>
      <c r="D78" s="8" t="n">
        <f aca="false">SUMIFS('Source'!$F:$F,'Source'!$A:$A,"202 - Super-Pharm POLAND",'Source'!$B:$B,$A78)</f>
        <v>110</v>
      </c>
      <c r="E78" s="8" t="n">
        <f aca="false">D78*$J$5</f>
        <v>138.947368421053</v>
      </c>
      <c r="F78" s="8" t="n">
        <f aca="false">E78-C78</f>
        <v>-141.052631578947</v>
      </c>
      <c r="G78" s="9" t="n">
        <f aca="false">IF(AND(C78=0,E78=0),0,IF(C78=0,"New",(E78-C78)/C78))</f>
        <v>-0.503759398496241</v>
      </c>
      <c r="H78" s="8" t="n">
        <f aca="false">SUMIFS('Source'!$E:$E,'Source'!$A:$A,"202 - Super-Pharm POLAND",'Source'!$B:$B,$A78)</f>
        <v>4075.52</v>
      </c>
      <c r="I78" s="8" t="n">
        <f aca="false">SUMIFS('Source'!$G:$G,'Source'!$A:$A,"202 - Super-Pharm POLAND",'Source'!$B:$B,$A78)</f>
        <v>1440.49</v>
      </c>
      <c r="J78" s="8" t="n">
        <f aca="false">I78*$J$5</f>
        <v>1819.56631578947</v>
      </c>
      <c r="K78" s="8" t="n">
        <f aca="false">J78-H78</f>
        <v>-2255.95368421053</v>
      </c>
      <c r="L78" s="9" t="n">
        <f aca="false">IF(AND(H78=0,J78=0),0,IF(H78=0,"New",(J78-H78)/H78))</f>
        <v>-0.553537630587146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363</v>
      </c>
      <c r="B79" s="7" t="str">
        <f aca="false">IFERROR(INDEX('Source'!$C:$C,MATCH($A79,'Source'!$B:$B,0)),"")</f>
        <v>רפידת מגבת כותנה</v>
      </c>
      <c r="C79" s="8" t="n">
        <f aca="false">SUMIFS('Source'!$D:$D,'Source'!$A:$A,"202 - Super-Pharm POLAND",'Source'!$B:$B,$A79)</f>
        <v>700</v>
      </c>
      <c r="D79" s="8" t="n">
        <f aca="false">SUMIFS('Source'!$F:$F,'Source'!$A:$A,"202 - Super-Pharm POLAND",'Source'!$B:$B,$A79)</f>
        <v>300</v>
      </c>
      <c r="E79" s="8" t="n">
        <f aca="false">D79*$J$5</f>
        <v>378.947368421053</v>
      </c>
      <c r="F79" s="8" t="n">
        <f aca="false">E79-C79</f>
        <v>-321.052631578947</v>
      </c>
      <c r="G79" s="9" t="n">
        <f aca="false">IF(AND(C79=0,E79=0),0,IF(C79=0,"New",(E79-C79)/C79))</f>
        <v>-0.458646616541353</v>
      </c>
      <c r="H79" s="8" t="n">
        <f aca="false">SUMIFS('Source'!$E:$E,'Source'!$A:$A,"202 - Super-Pharm POLAND",'Source'!$B:$B,$A79)</f>
        <v>4321.16</v>
      </c>
      <c r="I79" s="8" t="n">
        <f aca="false">SUMIFS('Source'!$G:$G,'Source'!$A:$A,"202 - Super-Pharm POLAND",'Source'!$B:$B,$A79)</f>
        <v>1708.98</v>
      </c>
      <c r="J79" s="8" t="n">
        <f aca="false">I79*$J$5</f>
        <v>2158.71157894737</v>
      </c>
      <c r="K79" s="8" t="n">
        <f aca="false">J79-H79</f>
        <v>-2162.44842105263</v>
      </c>
      <c r="L79" s="9" t="n">
        <f aca="false">IF(AND(H79=0,J79=0),0,IF(H79=0,"New",(J79-H79)/H79))</f>
        <v>-0.500432388768903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223</v>
      </c>
      <c r="B80" s="7" t="str">
        <f aca="false">IFERROR(INDEX('Source'!$C:$C,MATCH($A80,'Source'!$B:$B,0)),"")</f>
        <v>חבק יד מתכוון</v>
      </c>
      <c r="C80" s="8" t="n">
        <f aca="false">SUMIFS('Source'!$D:$D,'Source'!$A:$A,"202 - Super-Pharm POLAND",'Source'!$B:$B,$A80)</f>
        <v>270</v>
      </c>
      <c r="D80" s="8" t="n">
        <f aca="false">SUMIFS('Source'!$F:$F,'Source'!$A:$A,"202 - Super-Pharm POLAND",'Source'!$B:$B,$A80)</f>
        <v>160</v>
      </c>
      <c r="E80" s="8" t="n">
        <f aca="false">D80*$J$5</f>
        <v>202.105263157895</v>
      </c>
      <c r="F80" s="8" t="n">
        <f aca="false">E80-C80</f>
        <v>-67.8947368421053</v>
      </c>
      <c r="G80" s="9" t="n">
        <f aca="false">IF(AND(C80=0,E80=0),0,IF(C80=0,"New",(E80-C80)/C80))</f>
        <v>-0.251461988304094</v>
      </c>
      <c r="H80" s="8" t="n">
        <f aca="false">SUMIFS('Source'!$E:$E,'Source'!$A:$A,"202 - Super-Pharm POLAND",'Source'!$B:$B,$A80)</f>
        <v>5482.9</v>
      </c>
      <c r="I80" s="8" t="n">
        <f aca="false">SUMIFS('Source'!$G:$G,'Source'!$A:$A,"202 - Super-Pharm POLAND",'Source'!$B:$B,$A80)</f>
        <v>2883.67</v>
      </c>
      <c r="J80" s="8" t="n">
        <f aca="false">I80*$J$5</f>
        <v>3642.53052631579</v>
      </c>
      <c r="K80" s="8" t="n">
        <f aca="false">J80-H80</f>
        <v>-1840.36947368421</v>
      </c>
      <c r="L80" s="9" t="n">
        <f aca="false">IF(AND(H80=0,J80=0),0,IF(H80=0,"New",(J80-H80)/H80))</f>
        <v>-0.33565621727265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192</v>
      </c>
      <c r="B81" s="7" t="str">
        <f aca="false">IFERROR(INDEX('Source'!$C:$C,MATCH($A81,'Source'!$B:$B,0)),"")</f>
        <v>סד לאגודל</v>
      </c>
      <c r="C81" s="8" t="n">
        <f aca="false">SUMIFS('Source'!$D:$D,'Source'!$A:$A,"202 - Super-Pharm POLAND",'Source'!$B:$B,$A81)</f>
        <v>410</v>
      </c>
      <c r="D81" s="8" t="n">
        <f aca="false">SUMIFS('Source'!$F:$F,'Source'!$A:$A,"202 - Super-Pharm POLAND",'Source'!$B:$B,$A81)</f>
        <v>310</v>
      </c>
      <c r="E81" s="8" t="n">
        <f aca="false">D81*$J$5</f>
        <v>391.578947368421</v>
      </c>
      <c r="F81" s="8" t="n">
        <f aca="false">E81-C81</f>
        <v>-18.421052631579</v>
      </c>
      <c r="G81" s="9" t="n">
        <f aca="false">IF(AND(C81=0,E81=0),0,IF(C81=0,"New",(E81-C81)/C81))</f>
        <v>-0.0449293966623877</v>
      </c>
      <c r="H81" s="8" t="n">
        <f aca="false">SUMIFS('Source'!$E:$E,'Source'!$A:$A,"202 - Super-Pharm POLAND",'Source'!$B:$B,$A81)</f>
        <v>8186.61</v>
      </c>
      <c r="I81" s="8" t="n">
        <f aca="false">SUMIFS('Source'!$G:$G,'Source'!$A:$A,"202 - Super-Pharm POLAND",'Source'!$B:$B,$A81)</f>
        <v>5600.4</v>
      </c>
      <c r="J81" s="8" t="n">
        <f aca="false">I81*$J$5</f>
        <v>7074.18947368421</v>
      </c>
      <c r="K81" s="8" t="n">
        <f aca="false">J81-H81</f>
        <v>-1112.42052631579</v>
      </c>
      <c r="L81" s="9" t="n">
        <f aca="false">IF(AND(H81=0,J81=0),0,IF(H81=0,"New",(J81-H81)/H81))</f>
        <v>-0.135882926671209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203</v>
      </c>
      <c r="B82" s="7" t="str">
        <f aca="false">IFERROR(INDEX('Source'!$C:$C,MATCH($A82,'Source'!$B:$B,0)),"")</f>
        <v>תחבושת אלסטית נצמדת צבע ירוק</v>
      </c>
      <c r="C82" s="8" t="n">
        <f aca="false">SUMIFS('Source'!$D:$D,'Source'!$A:$A,"202 - Super-Pharm POLAND",'Source'!$B:$B,$A82)</f>
        <v>1050</v>
      </c>
      <c r="D82" s="8" t="n">
        <f aca="false">SUMIFS('Source'!$F:$F,'Source'!$A:$A,"202 - Super-Pharm POLAND",'Source'!$B:$B,$A82)</f>
        <v>800</v>
      </c>
      <c r="E82" s="8" t="n">
        <f aca="false">D82*$J$5</f>
        <v>1010.52631578947</v>
      </c>
      <c r="F82" s="8" t="n">
        <f aca="false">E82-C82</f>
        <v>-39.4736842105264</v>
      </c>
      <c r="G82" s="9" t="n">
        <f aca="false">IF(AND(C82=0,E82=0),0,IF(C82=0,"New",(E82-C82)/C82))</f>
        <v>-0.0375939849624061</v>
      </c>
      <c r="H82" s="8" t="n">
        <f aca="false">SUMIFS('Source'!$E:$E,'Source'!$A:$A,"202 - Super-Pharm POLAND",'Source'!$B:$B,$A82)</f>
        <v>8166.17</v>
      </c>
      <c r="I82" s="8" t="n">
        <f aca="false">SUMIFS('Source'!$G:$G,'Source'!$A:$A,"202 - Super-Pharm POLAND",'Source'!$B:$B,$A82)</f>
        <v>5600.14</v>
      </c>
      <c r="J82" s="8" t="n">
        <f aca="false">I82*$J$5</f>
        <v>7073.86105263158</v>
      </c>
      <c r="K82" s="8" t="n">
        <f aca="false">J82-H82</f>
        <v>-1092.30894736842</v>
      </c>
      <c r="L82" s="9" t="n">
        <f aca="false">IF(AND(H82=0,J82=0),0,IF(H82=0,"New",(J82-H82)/H82))</f>
        <v>-0.133760250811387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905</v>
      </c>
      <c r="B83" s="7" t="str">
        <f aca="false">IFERROR(INDEX('Source'!$C:$C,MATCH($A83,'Source'!$B:$B,0)),"")</f>
        <v>סד יד</v>
      </c>
      <c r="C83" s="8" t="n">
        <f aca="false">SUMIFS('Source'!$D:$D,'Source'!$A:$A,"202 - Super-Pharm POLAND",'Source'!$B:$B,$A83)</f>
        <v>160</v>
      </c>
      <c r="D83" s="8" t="n">
        <f aca="false">SUMIFS('Source'!$F:$F,'Source'!$A:$A,"202 - Super-Pharm POLAND",'Source'!$B:$B,$A83)</f>
        <v>90</v>
      </c>
      <c r="E83" s="8" t="n">
        <f aca="false">D83*$J$5</f>
        <v>113.684210526316</v>
      </c>
      <c r="F83" s="8" t="n">
        <f aca="false">E83-C83</f>
        <v>-46.3157894736842</v>
      </c>
      <c r="G83" s="9" t="n">
        <f aca="false">IF(AND(C83=0,E83=0),0,IF(C83=0,"New",(E83-C83)/C83))</f>
        <v>-0.289473684210526</v>
      </c>
      <c r="H83" s="8" t="n">
        <f aca="false">SUMIFS('Source'!$E:$E,'Source'!$A:$A,"202 - Super-Pharm POLAND",'Source'!$B:$B,$A83)</f>
        <v>5147.48</v>
      </c>
      <c r="I83" s="8" t="n">
        <f aca="false">SUMIFS('Source'!$G:$G,'Source'!$A:$A,"202 - Super-Pharm POLAND",'Source'!$B:$B,$A83)</f>
        <v>2619.83</v>
      </c>
      <c r="J83" s="8" t="n">
        <f aca="false">I83*$J$5</f>
        <v>3309.25894736842</v>
      </c>
      <c r="K83" s="8" t="n">
        <f aca="false">J83-H83</f>
        <v>-1838.22105263158</v>
      </c>
      <c r="L83" s="9" t="n">
        <f aca="false">IF(AND(H83=0,J83=0),0,IF(H83=0,"New",(J83-H83)/H83))</f>
        <v>-0.357110868353365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99</v>
      </c>
      <c r="B84" s="7" t="str">
        <f aca="false">IFERROR(INDEX('Source'!$C:$C,MATCH($A84,'Source'!$B:$B,0)),"")</f>
        <v>סד מאורך לאגודל</v>
      </c>
      <c r="C84" s="8" t="n">
        <f aca="false">SUMIFS('Source'!$D:$D,'Source'!$A:$A,"202 - Super-Pharm POLAND",'Source'!$B:$B,$A84)</f>
        <v>100</v>
      </c>
      <c r="D84" s="8" t="n">
        <f aca="false">SUMIFS('Source'!$F:$F,'Source'!$A:$A,"202 - Super-Pharm POLAND",'Source'!$B:$B,$A84)</f>
        <v>40</v>
      </c>
      <c r="E84" s="8" t="n">
        <f aca="false">D84*$J$5</f>
        <v>50.5263157894737</v>
      </c>
      <c r="F84" s="8" t="n">
        <f aca="false">E84-C84</f>
        <v>-49.4736842105263</v>
      </c>
      <c r="G84" s="9" t="n">
        <f aca="false">IF(AND(C84=0,E84=0),0,IF(C84=0,"New",(E84-C84)/C84))</f>
        <v>-0.494736842105263</v>
      </c>
      <c r="H84" s="8" t="n">
        <f aca="false">SUMIFS('Source'!$E:$E,'Source'!$A:$A,"202 - Super-Pharm POLAND",'Source'!$B:$B,$A84)</f>
        <v>3878.72</v>
      </c>
      <c r="I84" s="8" t="n">
        <f aca="false">SUMIFS('Source'!$G:$G,'Source'!$A:$A,"202 - Super-Pharm POLAND",'Source'!$B:$B,$A84)</f>
        <v>1379.89</v>
      </c>
      <c r="J84" s="8" t="n">
        <f aca="false">I84*$J$5</f>
        <v>1743.01894736842</v>
      </c>
      <c r="K84" s="8" t="n">
        <f aca="false">J84-H84</f>
        <v>-2135.70105263158</v>
      </c>
      <c r="L84" s="9" t="n">
        <f aca="false">IF(AND(H84=0,J84=0),0,IF(H84=0,"New",(J84-H84)/H84))</f>
        <v>-0.55062006348269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194</v>
      </c>
      <c r="B85" s="7" t="str">
        <f aca="false">IFERROR(INDEX('Source'!$C:$C,MATCH($A85,'Source'!$B:$B,0)),"")</f>
        <v>חגורת גב+סגירה כפולה</v>
      </c>
      <c r="C85" s="8" t="n">
        <f aca="false">SUMIFS('Source'!$D:$D,'Source'!$A:$A,"202 - Super-Pharm POLAND",'Source'!$B:$B,$A85)</f>
        <v>0</v>
      </c>
      <c r="D85" s="8" t="n">
        <f aca="false">SUMIFS('Source'!$F:$F,'Source'!$A:$A,"202 - Super-Pharm POLAND",'Source'!$B:$B,$A85)</f>
        <v>40</v>
      </c>
      <c r="E85" s="8" t="n">
        <f aca="false">D85*$J$5</f>
        <v>50.5263157894737</v>
      </c>
      <c r="F85" s="8" t="n">
        <f aca="false">E85-C85</f>
        <v>50.5263157894737</v>
      </c>
      <c r="G85" s="9" t="str">
        <f aca="false">IF(AND(C85=0,E85=0),0,IF(C85=0,"New",(E85-C85)/C85))</f>
        <v>New</v>
      </c>
      <c r="H85" s="8" t="n">
        <f aca="false">SUMIFS('Source'!$E:$E,'Source'!$A:$A,"202 - Super-Pharm POLAND",'Source'!$B:$B,$A85)</f>
        <v>0</v>
      </c>
      <c r="I85" s="8" t="n">
        <f aca="false">SUMIFS('Source'!$G:$G,'Source'!$A:$A,"202 - Super-Pharm POLAND",'Source'!$B:$B,$A85)</f>
        <v>2484.42</v>
      </c>
      <c r="J85" s="8" t="n">
        <f aca="false">I85*$J$5</f>
        <v>3138.21473684211</v>
      </c>
      <c r="K85" s="8" t="n">
        <f aca="false">J85-H85</f>
        <v>3138.21473684211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207</v>
      </c>
      <c r="B86" s="7" t="str">
        <f aca="false">IFERROR(INDEX('Source'!$C:$C,MATCH($A86,'Source'!$B:$B,0)),"")</f>
        <v>חגורת גב+סגירה כפולה</v>
      </c>
      <c r="C86" s="8" t="n">
        <f aca="false">SUMIFS('Source'!$D:$D,'Source'!$A:$A,"202 - Super-Pharm POLAND",'Source'!$B:$B,$A86)</f>
        <v>0</v>
      </c>
      <c r="D86" s="8" t="n">
        <f aca="false">SUMIFS('Source'!$F:$F,'Source'!$A:$A,"202 - Super-Pharm POLAND",'Source'!$B:$B,$A86)</f>
        <v>40</v>
      </c>
      <c r="E86" s="8" t="n">
        <f aca="false">D86*$J$5</f>
        <v>50.5263157894737</v>
      </c>
      <c r="F86" s="8" t="n">
        <f aca="false">E86-C86</f>
        <v>50.5263157894737</v>
      </c>
      <c r="G86" s="9" t="str">
        <f aca="false">IF(AND(C86=0,E86=0),0,IF(C86=0,"New",(E86-C86)/C86))</f>
        <v>New</v>
      </c>
      <c r="H86" s="8" t="n">
        <f aca="false">SUMIFS('Source'!$E:$E,'Source'!$A:$A,"202 - Super-Pharm POLAND",'Source'!$B:$B,$A86)</f>
        <v>0</v>
      </c>
      <c r="I86" s="8" t="n">
        <f aca="false">SUMIFS('Source'!$G:$G,'Source'!$A:$A,"202 - Super-Pharm POLAND",'Source'!$B:$B,$A86)</f>
        <v>2484.42</v>
      </c>
      <c r="J86" s="8" t="n">
        <f aca="false">I86*$J$5</f>
        <v>3138.21473684211</v>
      </c>
      <c r="K86" s="8" t="n">
        <f aca="false">J86-H86</f>
        <v>3138.21473684211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625</v>
      </c>
      <c r="B87" s="7" t="str">
        <f aca="false">IFERROR(INDEX('Source'!$C:$C,MATCH($A87,'Source'!$B:$B,0)),"")</f>
        <v>רפידת זיכרון 376</v>
      </c>
      <c r="C87" s="8" t="n">
        <f aca="false">SUMIFS('Source'!$D:$D,'Source'!$A:$A,"202 - Super-Pharm POLAND",'Source'!$B:$B,$A87)</f>
        <v>410</v>
      </c>
      <c r="D87" s="8" t="n">
        <f aca="false">SUMIFS('Source'!$F:$F,'Source'!$A:$A,"202 - Super-Pharm POLAND",'Source'!$B:$B,$A87)</f>
        <v>310</v>
      </c>
      <c r="E87" s="8" t="n">
        <f aca="false">D87*$J$5</f>
        <v>391.578947368421</v>
      </c>
      <c r="F87" s="8" t="n">
        <f aca="false">E87-C87</f>
        <v>-18.421052631579</v>
      </c>
      <c r="G87" s="9" t="n">
        <f aca="false">IF(AND(C87=0,E87=0),0,IF(C87=0,"New",(E87-C87)/C87))</f>
        <v>-0.0449293966623877</v>
      </c>
      <c r="H87" s="8" t="n">
        <f aca="false">SUMIFS('Source'!$E:$E,'Source'!$A:$A,"202 - Super-Pharm POLAND",'Source'!$B:$B,$A87)</f>
        <v>7871.82</v>
      </c>
      <c r="I87" s="8" t="n">
        <f aca="false">SUMIFS('Source'!$G:$G,'Source'!$A:$A,"202 - Super-Pharm POLAND",'Source'!$B:$B,$A87)</f>
        <v>5390.45</v>
      </c>
      <c r="J87" s="8" t="n">
        <f aca="false">I87*$J$5</f>
        <v>6808.98947368421</v>
      </c>
      <c r="K87" s="8" t="n">
        <f aca="false">J87-H87</f>
        <v>-1062.83052631579</v>
      </c>
      <c r="L87" s="9" t="n">
        <f aca="false">IF(AND(H87=0,J87=0),0,IF(H87=0,"New",(J87-H87)/H87))</f>
        <v>-0.135017127718341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391</v>
      </c>
      <c r="B88" s="7" t="str">
        <f aca="false">IFERROR(INDEX('Source'!$C:$C,MATCH($A88,'Source'!$B:$B,0)),"")</f>
        <v>חגורת היריון</v>
      </c>
      <c r="C88" s="8" t="n">
        <f aca="false">SUMIFS('Source'!$D:$D,'Source'!$A:$A,"202 - Super-Pharm POLAND",'Source'!$B:$B,$A88)</f>
        <v>36</v>
      </c>
      <c r="D88" s="8" t="n">
        <f aca="false">SUMIFS('Source'!$F:$F,'Source'!$A:$A,"202 - Super-Pharm POLAND",'Source'!$B:$B,$A88)</f>
        <v>6</v>
      </c>
      <c r="E88" s="8" t="n">
        <f aca="false">D88*$J$5</f>
        <v>7.57894736842105</v>
      </c>
      <c r="F88" s="8" t="n">
        <f aca="false">E88-C88</f>
        <v>-28.421052631579</v>
      </c>
      <c r="G88" s="9" t="n">
        <f aca="false">IF(AND(C88=0,E88=0),0,IF(C88=0,"New",(E88-C88)/C88))</f>
        <v>-0.789473684210526</v>
      </c>
      <c r="H88" s="8" t="n">
        <f aca="false">SUMIFS('Source'!$E:$E,'Source'!$A:$A,"202 - Super-Pharm POLAND",'Source'!$B:$B,$A88)</f>
        <v>2831.44</v>
      </c>
      <c r="I88" s="8" t="n">
        <f aca="false">SUMIFS('Source'!$G:$G,'Source'!$A:$A,"202 - Super-Pharm POLAND",'Source'!$B:$B,$A88)</f>
        <v>405.76</v>
      </c>
      <c r="J88" s="8" t="n">
        <f aca="false">I88*$J$5</f>
        <v>512.538947368421</v>
      </c>
      <c r="K88" s="8" t="n">
        <f aca="false">J88-H88</f>
        <v>-2318.90105263158</v>
      </c>
      <c r="L88" s="9" t="n">
        <f aca="false">IF(AND(H88=0,J88=0),0,IF(H88=0,"New",(J88-H88)/H88))</f>
        <v>-0.818982938939755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100</v>
      </c>
      <c r="B89" s="7" t="str">
        <f aca="false">IFERROR(INDEX('Source'!$C:$C,MATCH($A89,'Source'!$B:$B,0)),"")</f>
        <v>מגן קרסול חום</v>
      </c>
      <c r="C89" s="8" t="n">
        <f aca="false">SUMIFS('Source'!$D:$D,'Source'!$A:$A,"202 - Super-Pharm POLAND",'Source'!$B:$B,$A89)</f>
        <v>300</v>
      </c>
      <c r="D89" s="8" t="n">
        <f aca="false">SUMIFS('Source'!$F:$F,'Source'!$A:$A,"202 - Super-Pharm POLAND",'Source'!$B:$B,$A89)</f>
        <v>140</v>
      </c>
      <c r="E89" s="8" t="n">
        <f aca="false">D89*$J$5</f>
        <v>176.842105263158</v>
      </c>
      <c r="F89" s="8" t="n">
        <f aca="false">E89-C89</f>
        <v>-123.157894736842</v>
      </c>
      <c r="G89" s="9" t="n">
        <f aca="false">IF(AND(C89=0,E89=0),0,IF(C89=0,"New",(E89-C89)/C89))</f>
        <v>-0.410526315789474</v>
      </c>
      <c r="H89" s="8" t="n">
        <f aca="false">SUMIFS('Source'!$E:$E,'Source'!$A:$A,"202 - Super-Pharm POLAND",'Source'!$B:$B,$A89)</f>
        <v>4166.18</v>
      </c>
      <c r="I89" s="8" t="n">
        <f aca="false">SUMIFS('Source'!$G:$G,'Source'!$A:$A,"202 - Super-Pharm POLAND",'Source'!$B:$B,$A89)</f>
        <v>1758.23</v>
      </c>
      <c r="J89" s="8" t="n">
        <f aca="false">I89*$J$5</f>
        <v>2220.92210526316</v>
      </c>
      <c r="K89" s="8" t="n">
        <f aca="false">J89-H89</f>
        <v>-1945.25789473684</v>
      </c>
      <c r="L89" s="9" t="n">
        <f aca="false">IF(AND(H89=0,J89=0),0,IF(H89=0,"New",(J89-H89)/H89))</f>
        <v>-0.466916430575933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345</v>
      </c>
      <c r="B90" s="7" t="str">
        <f aca="false">IFERROR(INDEX('Source'!$C:$C,MATCH($A90,'Source'!$B:$B,0)),"")</f>
        <v>מגן מרפק שחור</v>
      </c>
      <c r="C90" s="8" t="n">
        <f aca="false">SUMIFS('Source'!$D:$D,'Source'!$A:$A,"202 - Super-Pharm POLAND",'Source'!$B:$B,$A90)</f>
        <v>220</v>
      </c>
      <c r="D90" s="8" t="n">
        <f aca="false">SUMIFS('Source'!$F:$F,'Source'!$A:$A,"202 - Super-Pharm POLAND",'Source'!$B:$B,$A90)</f>
        <v>60</v>
      </c>
      <c r="E90" s="8" t="n">
        <f aca="false">D90*$J$5</f>
        <v>75.7894736842105</v>
      </c>
      <c r="F90" s="8" t="n">
        <f aca="false">E90-C90</f>
        <v>-144.210526315789</v>
      </c>
      <c r="G90" s="9" t="n">
        <f aca="false">IF(AND(C90=0,E90=0),0,IF(C90=0,"New",(E90-C90)/C90))</f>
        <v>-0.655502392344498</v>
      </c>
      <c r="H90" s="8" t="n">
        <f aca="false">SUMIFS('Source'!$E:$E,'Source'!$A:$A,"202 - Super-Pharm POLAND",'Source'!$B:$B,$A90)</f>
        <v>3151.31</v>
      </c>
      <c r="I90" s="8" t="n">
        <f aca="false">SUMIFS('Source'!$G:$G,'Source'!$A:$A,"202 - Super-Pharm POLAND",'Source'!$B:$B,$A90)</f>
        <v>765.93</v>
      </c>
      <c r="J90" s="8" t="n">
        <f aca="false">I90*$J$5</f>
        <v>967.49052631579</v>
      </c>
      <c r="K90" s="8" t="n">
        <f aca="false">J90-H90</f>
        <v>-2183.81947368421</v>
      </c>
      <c r="L90" s="9" t="n">
        <f aca="false">IF(AND(H90=0,J90=0),0,IF(H90=0,"New",(J90-H90)/H90))</f>
        <v>-0.692987828453631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311</v>
      </c>
      <c r="B91" s="7" t="str">
        <f aca="false">IFERROR(INDEX('Source'!$C:$C,MATCH($A91,'Source'!$B:$B,0)),"")</f>
        <v>מדבקה רב פעמית ל</v>
      </c>
      <c r="C91" s="8" t="n">
        <f aca="false">SUMIFS('Source'!$D:$D,'Source'!$A:$A,"202 - Super-Pharm POLAND",'Source'!$B:$B,$A91)</f>
        <v>300</v>
      </c>
      <c r="D91" s="8" t="n">
        <f aca="false">SUMIFS('Source'!$F:$F,'Source'!$A:$A,"202 - Super-Pharm POLAND",'Source'!$B:$B,$A91)</f>
        <v>100</v>
      </c>
      <c r="E91" s="8" t="n">
        <f aca="false">D91*$J$5</f>
        <v>126.315789473684</v>
      </c>
      <c r="F91" s="8" t="n">
        <f aca="false">E91-C91</f>
        <v>-173.684210526316</v>
      </c>
      <c r="G91" s="9" t="n">
        <f aca="false">IF(AND(C91=0,E91=0),0,IF(C91=0,"New",(E91-C91)/C91))</f>
        <v>-0.578947368421053</v>
      </c>
      <c r="H91" s="8" t="n">
        <f aca="false">SUMIFS('Source'!$E:$E,'Source'!$A:$A,"202 - Super-Pharm POLAND",'Source'!$B:$B,$A91)</f>
        <v>3400.92</v>
      </c>
      <c r="I91" s="8" t="n">
        <f aca="false">SUMIFS('Source'!$G:$G,'Source'!$A:$A,"202 - Super-Pharm POLAND",'Source'!$B:$B,$A91)</f>
        <v>1023.71</v>
      </c>
      <c r="J91" s="8" t="n">
        <f aca="false">I91*$J$5</f>
        <v>1293.10736842105</v>
      </c>
      <c r="K91" s="8" t="n">
        <f aca="false">J91-H91</f>
        <v>-2107.81263157895</v>
      </c>
      <c r="L91" s="9" t="n">
        <f aca="false">IF(AND(H91=0,J91=0),0,IF(H91=0,"New",(J91-H91)/H91))</f>
        <v>-0.6197771872255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306</v>
      </c>
      <c r="B92" s="7" t="str">
        <f aca="false">IFERROR(INDEX('Source'!$C:$C,MATCH($A92,'Source'!$B:$B,0)),"")</f>
        <v>ICE &amp; GO</v>
      </c>
      <c r="C92" s="8" t="n">
        <f aca="false">SUMIFS('Source'!$D:$D,'Source'!$A:$A,"202 - Super-Pharm POLAND",'Source'!$B:$B,$A92)</f>
        <v>430</v>
      </c>
      <c r="D92" s="8" t="n">
        <f aca="false">SUMIFS('Source'!$F:$F,'Source'!$A:$A,"202 - Super-Pharm POLAND",'Source'!$B:$B,$A92)</f>
        <v>270</v>
      </c>
      <c r="E92" s="8" t="n">
        <f aca="false">D92*$J$5</f>
        <v>341.052631578947</v>
      </c>
      <c r="F92" s="8" t="n">
        <f aca="false">E92-C92</f>
        <v>-88.9473684210527</v>
      </c>
      <c r="G92" s="9" t="n">
        <f aca="false">IF(AND(C92=0,E92=0),0,IF(C92=0,"New",(E92-C92)/C92))</f>
        <v>-0.206854345165239</v>
      </c>
      <c r="H92" s="8" t="n">
        <f aca="false">SUMIFS('Source'!$E:$E,'Source'!$A:$A,"202 - Super-Pharm POLAND",'Source'!$B:$B,$A92)</f>
        <v>5449.62</v>
      </c>
      <c r="I92" s="8" t="n">
        <f aca="false">SUMIFS('Source'!$G:$G,'Source'!$A:$A,"202 - Super-Pharm POLAND",'Source'!$B:$B,$A92)</f>
        <v>3124.1</v>
      </c>
      <c r="J92" s="8" t="n">
        <f aca="false">I92*$J$5</f>
        <v>3946.23157894737</v>
      </c>
      <c r="K92" s="8" t="n">
        <f aca="false">J92-H92</f>
        <v>-1503.38842105263</v>
      </c>
      <c r="L92" s="9" t="n">
        <f aca="false">IF(AND(H92=0,J92=0),0,IF(H92=0,"New",(J92-H92)/H92))</f>
        <v>-0.275870321426564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201</v>
      </c>
      <c r="B93" s="7" t="str">
        <f aca="false">IFERROR(INDEX('Source'!$C:$C,MATCH($A93,'Source'!$B:$B,0)),"")</f>
        <v>כ.הפרדת אצבעות ס</v>
      </c>
      <c r="C93" s="8" t="n">
        <f aca="false">SUMIFS('Source'!$D:$D,'Source'!$A:$A,"202 - Super-Pharm POLAND",'Source'!$B:$B,$A93)</f>
        <v>500</v>
      </c>
      <c r="D93" s="8" t="n">
        <f aca="false">SUMIFS('Source'!$F:$F,'Source'!$A:$A,"202 - Super-Pharm POLAND",'Source'!$B:$B,$A93)</f>
        <v>240</v>
      </c>
      <c r="E93" s="8" t="n">
        <f aca="false">D93*$J$5</f>
        <v>303.157894736842</v>
      </c>
      <c r="F93" s="8" t="n">
        <f aca="false">E93-C93</f>
        <v>-196.842105263158</v>
      </c>
      <c r="G93" s="9" t="n">
        <f aca="false">IF(AND(C93=0,E93=0),0,IF(C93=0,"New",(E93-C93)/C93))</f>
        <v>-0.393684210526316</v>
      </c>
      <c r="H93" s="8" t="n">
        <f aca="false">SUMIFS('Source'!$E:$E,'Source'!$A:$A,"202 - Super-Pharm POLAND",'Source'!$B:$B,$A93)</f>
        <v>4125.12</v>
      </c>
      <c r="I93" s="8" t="n">
        <f aca="false">SUMIFS('Source'!$G:$G,'Source'!$A:$A,"202 - Super-Pharm POLAND",'Source'!$B:$B,$A93)</f>
        <v>1803.09</v>
      </c>
      <c r="J93" s="8" t="n">
        <f aca="false">I93*$J$5</f>
        <v>2277.58736842105</v>
      </c>
      <c r="K93" s="8" t="n">
        <f aca="false">J93-H93</f>
        <v>-1847.53263157895</v>
      </c>
      <c r="L93" s="9" t="n">
        <f aca="false">IF(AND(H93=0,J93=0),0,IF(H93=0,"New",(J93-H93)/H93))</f>
        <v>-0.447873669512389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218</v>
      </c>
      <c r="B94" s="7" t="str">
        <f aca="false">IFERROR(INDEX('Source'!$C:$C,MATCH($A94,'Source'!$B:$B,0)),"")</f>
        <v>כרית סיליקון לעקב</v>
      </c>
      <c r="C94" s="8" t="n">
        <f aca="false">SUMIFS('Source'!$D:$D,'Source'!$A:$A,"202 - Super-Pharm POLAND",'Source'!$B:$B,$A94)</f>
        <v>110</v>
      </c>
      <c r="D94" s="8" t="n">
        <f aca="false">SUMIFS('Source'!$F:$F,'Source'!$A:$A,"202 - Super-Pharm POLAND",'Source'!$B:$B,$A94)</f>
        <v>60</v>
      </c>
      <c r="E94" s="8" t="n">
        <f aca="false">D94*$J$5</f>
        <v>75.7894736842105</v>
      </c>
      <c r="F94" s="8" t="n">
        <f aca="false">E94-C94</f>
        <v>-34.2105263157895</v>
      </c>
      <c r="G94" s="9" t="n">
        <f aca="false">IF(AND(C94=0,E94=0),0,IF(C94=0,"New",(E94-C94)/C94))</f>
        <v>-0.311004784688995</v>
      </c>
      <c r="H94" s="8" t="n">
        <f aca="false">SUMIFS('Source'!$E:$E,'Source'!$A:$A,"202 - Super-Pharm POLAND",'Source'!$B:$B,$A94)</f>
        <v>4372.45</v>
      </c>
      <c r="I94" s="8" t="n">
        <f aca="false">SUMIFS('Source'!$G:$G,'Source'!$A:$A,"202 - Super-Pharm POLAND",'Source'!$B:$B,$A94)</f>
        <v>2128.4</v>
      </c>
      <c r="J94" s="8" t="n">
        <f aca="false">I94*$J$5</f>
        <v>2688.50526315789</v>
      </c>
      <c r="K94" s="8" t="n">
        <f aca="false">J94-H94</f>
        <v>-1683.94473684211</v>
      </c>
      <c r="L94" s="9" t="n">
        <f aca="false">IF(AND(H94=0,J94=0),0,IF(H94=0,"New",(J94-H94)/H94))</f>
        <v>-0.38512612764974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316</v>
      </c>
      <c r="B95" s="7" t="str">
        <f aca="false">IFERROR(INDEX('Source'!$C:$C,MATCH($A95,'Source'!$B:$B,0)),"")</f>
        <v>מגן קרסול שחור</v>
      </c>
      <c r="C95" s="8" t="n">
        <f aca="false">SUMIFS('Source'!$D:$D,'Source'!$A:$A,"202 - Super-Pharm POLAND",'Source'!$B:$B,$A95)</f>
        <v>260</v>
      </c>
      <c r="D95" s="8" t="n">
        <f aca="false">SUMIFS('Source'!$F:$F,'Source'!$A:$A,"202 - Super-Pharm POLAND",'Source'!$B:$B,$A95)</f>
        <v>120</v>
      </c>
      <c r="E95" s="8" t="n">
        <f aca="false">D95*$J$5</f>
        <v>151.578947368421</v>
      </c>
      <c r="F95" s="8" t="n">
        <f aca="false">E95-C95</f>
        <v>-108.421052631579</v>
      </c>
      <c r="G95" s="9" t="n">
        <f aca="false">IF(AND(C95=0,E95=0),0,IF(C95=0,"New",(E95-C95)/C95))</f>
        <v>-0.417004048582996</v>
      </c>
      <c r="H95" s="8" t="n">
        <f aca="false">SUMIFS('Source'!$E:$E,'Source'!$A:$A,"202 - Super-Pharm POLAND",'Source'!$B:$B,$A95)</f>
        <v>3761.23</v>
      </c>
      <c r="I95" s="8" t="n">
        <f aca="false">SUMIFS('Source'!$G:$G,'Source'!$A:$A,"202 - Super-Pharm POLAND",'Source'!$B:$B,$A95)</f>
        <v>1531.11</v>
      </c>
      <c r="J95" s="8" t="n">
        <f aca="false">I95*$J$5</f>
        <v>1934.03368421053</v>
      </c>
      <c r="K95" s="8" t="n">
        <f aca="false">J95-H95</f>
        <v>-1827.19631578947</v>
      </c>
      <c r="L95" s="9" t="n">
        <f aca="false">IF(AND(H95=0,J95=0),0,IF(H95=0,"New",(J95-H95)/H95))</f>
        <v>-0.485797549150005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245</v>
      </c>
      <c r="B96" s="7" t="str">
        <f aca="false">IFERROR(INDEX('Source'!$C:$C,MATCH($A96,'Source'!$B:$B,0)),"")</f>
        <v>מיישר כתפיים</v>
      </c>
      <c r="C96" s="8" t="n">
        <f aca="false">SUMIFS('Source'!$D:$D,'Source'!$A:$A,"202 - Super-Pharm POLAND",'Source'!$B:$B,$A96)</f>
        <v>70</v>
      </c>
      <c r="D96" s="8" t="n">
        <f aca="false">SUMIFS('Source'!$F:$F,'Source'!$A:$A,"202 - Super-Pharm POLAND",'Source'!$B:$B,$A96)</f>
        <v>30</v>
      </c>
      <c r="E96" s="8" t="n">
        <f aca="false">D96*$J$5</f>
        <v>37.8947368421053</v>
      </c>
      <c r="F96" s="8" t="n">
        <f aca="false">E96-C96</f>
        <v>-32.1052631578947</v>
      </c>
      <c r="G96" s="9" t="n">
        <f aca="false">IF(AND(C96=0,E96=0),0,IF(C96=0,"New",(E96-C96)/C96))</f>
        <v>-0.458646616541353</v>
      </c>
      <c r="H96" s="8" t="n">
        <f aca="false">SUMIFS('Source'!$E:$E,'Source'!$A:$A,"202 - Super-Pharm POLAND",'Source'!$B:$B,$A96)</f>
        <v>3583.91</v>
      </c>
      <c r="I96" s="8" t="n">
        <f aca="false">SUMIFS('Source'!$G:$G,'Source'!$A:$A,"202 - Super-Pharm POLAND",'Source'!$B:$B,$A96)</f>
        <v>1395.62</v>
      </c>
      <c r="J96" s="8" t="n">
        <f aca="false">I96*$J$5</f>
        <v>1762.88842105263</v>
      </c>
      <c r="K96" s="8" t="n">
        <f aca="false">J96-H96</f>
        <v>-1821.02157894737</v>
      </c>
      <c r="L96" s="9" t="n">
        <f aca="false">IF(AND(H96=0,J96=0),0,IF(H96=0,"New",(J96-H96)/H96))</f>
        <v>-0.508110298234992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230</v>
      </c>
      <c r="B97" s="7" t="str">
        <f aca="false">IFERROR(INDEX('Source'!$C:$C,MATCH($A97,'Source'!$B:$B,0)),"")</f>
        <v>AC27</v>
      </c>
      <c r="C97" s="8" t="n">
        <f aca="false">SUMIFS('Source'!$D:$D,'Source'!$A:$A,"202 - Super-Pharm POLAND",'Source'!$B:$B,$A97)</f>
        <v>130</v>
      </c>
      <c r="D97" s="8" t="n">
        <f aca="false">SUMIFS('Source'!$F:$F,'Source'!$A:$A,"202 - Super-Pharm POLAND",'Source'!$B:$B,$A97)</f>
        <v>50</v>
      </c>
      <c r="E97" s="8" t="n">
        <f aca="false">D97*$J$5</f>
        <v>63.1578947368421</v>
      </c>
      <c r="F97" s="8" t="n">
        <f aca="false">E97-C97</f>
        <v>-66.8421052631579</v>
      </c>
      <c r="G97" s="9" t="n">
        <f aca="false">IF(AND(C97=0,E97=0),0,IF(C97=0,"New",(E97-C97)/C97))</f>
        <v>-0.51417004048583</v>
      </c>
      <c r="H97" s="8" t="n">
        <f aca="false">SUMIFS('Source'!$E:$E,'Source'!$A:$A,"202 - Super-Pharm POLAND",'Source'!$B:$B,$A97)</f>
        <v>3257.15</v>
      </c>
      <c r="I97" s="8" t="n">
        <f aca="false">SUMIFS('Source'!$G:$G,'Source'!$A:$A,"202 - Super-Pharm POLAND",'Source'!$B:$B,$A97)</f>
        <v>1125.42</v>
      </c>
      <c r="J97" s="8" t="n">
        <f aca="false">I97*$J$5</f>
        <v>1421.58315789474</v>
      </c>
      <c r="K97" s="8" t="n">
        <f aca="false">J97-H97</f>
        <v>-1835.56684210526</v>
      </c>
      <c r="L97" s="9" t="n">
        <f aca="false">IF(AND(H97=0,J97=0),0,IF(H97=0,"New",(J97-H97)/H97))</f>
        <v>-0.563549987598134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327</v>
      </c>
      <c r="B98" s="7" t="str">
        <f aca="false">IFERROR(INDEX('Source'!$C:$C,MATCH($A98,'Source'!$B:$B,0)),"")</f>
        <v>מגן קרסול שחור</v>
      </c>
      <c r="C98" s="8" t="n">
        <f aca="false">SUMIFS('Source'!$D:$D,'Source'!$A:$A,"202 - Super-Pharm POLAND",'Source'!$B:$B,$A98)</f>
        <v>290</v>
      </c>
      <c r="D98" s="8" t="n">
        <f aca="false">SUMIFS('Source'!$F:$F,'Source'!$A:$A,"202 - Super-Pharm POLAND",'Source'!$B:$B,$A98)</f>
        <v>160</v>
      </c>
      <c r="E98" s="8" t="n">
        <f aca="false">D98*$J$5</f>
        <v>202.105263157895</v>
      </c>
      <c r="F98" s="8" t="n">
        <f aca="false">E98-C98</f>
        <v>-87.8947368421053</v>
      </c>
      <c r="G98" s="9" t="n">
        <f aca="false">IF(AND(C98=0,E98=0),0,IF(C98=0,"New",(E98-C98)/C98))</f>
        <v>-0.303085299455535</v>
      </c>
      <c r="H98" s="8" t="n">
        <f aca="false">SUMIFS('Source'!$E:$E,'Source'!$A:$A,"202 - Super-Pharm POLAND",'Source'!$B:$B,$A98)</f>
        <v>4175.47</v>
      </c>
      <c r="I98" s="8" t="n">
        <f aca="false">SUMIFS('Source'!$G:$G,'Source'!$A:$A,"202 - Super-Pharm POLAND",'Source'!$B:$B,$A98)</f>
        <v>2051.92</v>
      </c>
      <c r="J98" s="8" t="n">
        <f aca="false">I98*$J$5</f>
        <v>2591.89894736842</v>
      </c>
      <c r="K98" s="8" t="n">
        <f aca="false">J98-H98</f>
        <v>-1583.57105263158</v>
      </c>
      <c r="L98" s="9" t="n">
        <f aca="false">IF(AND(H98=0,J98=0),0,IF(H98=0,"New",(J98-H98)/H98))</f>
        <v>-0.379255761059612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402</v>
      </c>
      <c r="B99" s="7" t="str">
        <f aca="false">IFERROR(INDEX('Source'!$C:$C,MATCH($A99,'Source'!$B:$B,0)),"")</f>
        <v>מגן מרפק שחור</v>
      </c>
      <c r="C99" s="8" t="n">
        <f aca="false">SUMIFS('Source'!$D:$D,'Source'!$A:$A,"202 - Super-Pharm POLAND",'Source'!$B:$B,$A99)</f>
        <v>320</v>
      </c>
      <c r="D99" s="8" t="n">
        <f aca="false">SUMIFS('Source'!$F:$F,'Source'!$A:$A,"202 - Super-Pharm POLAND",'Source'!$B:$B,$A99)</f>
        <v>190</v>
      </c>
      <c r="E99" s="8" t="n">
        <f aca="false">D99*$J$5</f>
        <v>240</v>
      </c>
      <c r="F99" s="8" t="n">
        <f aca="false">E99-C99</f>
        <v>-80</v>
      </c>
      <c r="G99" s="9" t="n">
        <f aca="false">IF(AND(C99=0,E99=0),0,IF(C99=0,"New",(E99-C99)/C99))</f>
        <v>-0.25</v>
      </c>
      <c r="H99" s="8" t="n">
        <f aca="false">SUMIFS('Source'!$E:$E,'Source'!$A:$A,"202 - Super-Pharm POLAND",'Source'!$B:$B,$A99)</f>
        <v>4543.74</v>
      </c>
      <c r="I99" s="8" t="n">
        <f aca="false">SUMIFS('Source'!$G:$G,'Source'!$A:$A,"202 - Super-Pharm POLAND",'Source'!$B:$B,$A99)</f>
        <v>2462.67</v>
      </c>
      <c r="J99" s="8" t="n">
        <f aca="false">I99*$J$5</f>
        <v>3110.74105263158</v>
      </c>
      <c r="K99" s="8" t="n">
        <f aca="false">J99-H99</f>
        <v>-1432.99894736842</v>
      </c>
      <c r="L99" s="9" t="n">
        <f aca="false">IF(AND(H99=0,J99=0),0,IF(H99=0,"New",(J99-H99)/H99))</f>
        <v>-0.315378729277736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253</v>
      </c>
      <c r="B100" s="7" t="str">
        <f aca="false">IFERROR(INDEX('Source'!$C:$C,MATCH($A100,'Source'!$B:$B,0)),"")</f>
        <v>חבק יד מתכוון</v>
      </c>
      <c r="C100" s="8" t="n">
        <f aca="false">SUMIFS('Source'!$D:$D,'Source'!$A:$A,"202 - Super-Pharm POLAND",'Source'!$B:$B,$A100)</f>
        <v>150</v>
      </c>
      <c r="D100" s="8" t="n">
        <f aca="false">SUMIFS('Source'!$F:$F,'Source'!$A:$A,"202 - Super-Pharm POLAND",'Source'!$B:$B,$A100)</f>
        <v>60</v>
      </c>
      <c r="E100" s="8" t="n">
        <f aca="false">D100*$J$5</f>
        <v>75.7894736842105</v>
      </c>
      <c r="F100" s="8" t="n">
        <f aca="false">E100-C100</f>
        <v>-74.2105263157895</v>
      </c>
      <c r="G100" s="9" t="n">
        <f aca="false">IF(AND(C100=0,E100=0),0,IF(C100=0,"New",(E100-C100)/C100))</f>
        <v>-0.494736842105263</v>
      </c>
      <c r="H100" s="8" t="n">
        <f aca="false">SUMIFS('Source'!$E:$E,'Source'!$A:$A,"202 - Super-Pharm POLAND",'Source'!$B:$B,$A100)</f>
        <v>3032.25</v>
      </c>
      <c r="I100" s="8" t="n">
        <f aca="false">SUMIFS('Source'!$G:$G,'Source'!$A:$A,"202 - Super-Pharm POLAND",'Source'!$B:$B,$A100)</f>
        <v>1086.79</v>
      </c>
      <c r="J100" s="8" t="n">
        <f aca="false">I100*$J$5</f>
        <v>1372.78736842105</v>
      </c>
      <c r="K100" s="8" t="n">
        <f aca="false">J100-H100</f>
        <v>-1659.46263157895</v>
      </c>
      <c r="L100" s="9" t="n">
        <f aca="false">IF(AND(H100=0,J100=0),0,IF(H100=0,"New",(J100-H100)/H100))</f>
        <v>-0.547271046773501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249</v>
      </c>
      <c r="B101" s="7" t="str">
        <f aca="false">IFERROR(INDEX('Source'!$C:$C,MATCH($A101,'Source'!$B:$B,0)),"")</f>
        <v>חבק יד מתכוון</v>
      </c>
      <c r="C101" s="8" t="n">
        <f aca="false">SUMIFS('Source'!$D:$D,'Source'!$A:$A,"202 - Super-Pharm POLAND",'Source'!$B:$B,$A101)</f>
        <v>130</v>
      </c>
      <c r="D101" s="8" t="n">
        <f aca="false">SUMIFS('Source'!$F:$F,'Source'!$A:$A,"202 - Super-Pharm POLAND",'Source'!$B:$B,$A101)</f>
        <v>40</v>
      </c>
      <c r="E101" s="8" t="n">
        <f aca="false">D101*$J$5</f>
        <v>50.5263157894737</v>
      </c>
      <c r="F101" s="8" t="n">
        <f aca="false">E101-C101</f>
        <v>-79.4736842105263</v>
      </c>
      <c r="G101" s="9" t="n">
        <f aca="false">IF(AND(C101=0,E101=0),0,IF(C101=0,"New",(E101-C101)/C101))</f>
        <v>-0.611336032388664</v>
      </c>
      <c r="H101" s="8" t="n">
        <f aca="false">SUMIFS('Source'!$E:$E,'Source'!$A:$A,"202 - Super-Pharm POLAND",'Source'!$B:$B,$A101)</f>
        <v>2673.97</v>
      </c>
      <c r="I101" s="8" t="n">
        <f aca="false">SUMIFS('Source'!$G:$G,'Source'!$A:$A,"202 - Super-Pharm POLAND",'Source'!$B:$B,$A101)</f>
        <v>731.76</v>
      </c>
      <c r="J101" s="8" t="n">
        <f aca="false">I101*$J$5</f>
        <v>924.328421052632</v>
      </c>
      <c r="K101" s="8" t="n">
        <f aca="false">J101-H101</f>
        <v>-1749.64157894737</v>
      </c>
      <c r="L101" s="9" t="n">
        <f aca="false">IF(AND(H101=0,J101=0),0,IF(H101=0,"New",(J101-H101)/H101))</f>
        <v>-0.654323563445876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336</v>
      </c>
      <c r="B102" s="7" t="str">
        <f aca="false">IFERROR(INDEX('Source'!$C:$C,MATCH($A102,'Source'!$B:$B,0)),"")</f>
        <v>חגורת גב+סגירה כפולה</v>
      </c>
      <c r="C102" s="8" t="n">
        <f aca="false">SUMIFS('Source'!$D:$D,'Source'!$A:$A,"202 - Super-Pharm POLAND",'Source'!$B:$B,$A102)</f>
        <v>0</v>
      </c>
      <c r="D102" s="8" t="n">
        <f aca="false">SUMIFS('Source'!$F:$F,'Source'!$A:$A,"202 - Super-Pharm POLAND",'Source'!$B:$B,$A102)</f>
        <v>30</v>
      </c>
      <c r="E102" s="8" t="n">
        <f aca="false">D102*$J$5</f>
        <v>37.8947368421053</v>
      </c>
      <c r="F102" s="8" t="n">
        <f aca="false">E102-C102</f>
        <v>37.8947368421053</v>
      </c>
      <c r="G102" s="9" t="str">
        <f aca="false">IF(AND(C102=0,E102=0),0,IF(C102=0,"New",(E102-C102)/C102))</f>
        <v>New</v>
      </c>
      <c r="H102" s="8" t="n">
        <f aca="false">SUMIFS('Source'!$E:$E,'Source'!$A:$A,"202 - Super-Pharm POLAND",'Source'!$B:$B,$A102)</f>
        <v>0</v>
      </c>
      <c r="I102" s="8" t="n">
        <f aca="false">SUMIFS('Source'!$G:$G,'Source'!$A:$A,"202 - Super-Pharm POLAND",'Source'!$B:$B,$A102)</f>
        <v>1882.66</v>
      </c>
      <c r="J102" s="8" t="n">
        <f aca="false">I102*$J$5</f>
        <v>2378.09684210526</v>
      </c>
      <c r="K102" s="8" t="n">
        <f aca="false">J102-H102</f>
        <v>2378.09684210526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399</v>
      </c>
      <c r="B103" s="7" t="str">
        <f aca="false">IFERROR(INDEX('Source'!$C:$C,MATCH($A103,'Source'!$B:$B,0)),"")</f>
        <v>ריפוד סיליקון לכרית כף הרגל</v>
      </c>
      <c r="C103" s="8" t="n">
        <f aca="false">SUMIFS('Source'!$D:$D,'Source'!$A:$A,"202 - Super-Pharm POLAND",'Source'!$B:$B,$A103)</f>
        <v>380</v>
      </c>
      <c r="D103" s="8" t="n">
        <f aca="false">SUMIFS('Source'!$F:$F,'Source'!$A:$A,"202 - Super-Pharm POLAND",'Source'!$B:$B,$A103)</f>
        <v>260</v>
      </c>
      <c r="E103" s="8" t="n">
        <f aca="false">D103*$J$5</f>
        <v>328.421052631579</v>
      </c>
      <c r="F103" s="8" t="n">
        <f aca="false">E103-C103</f>
        <v>-51.5789473684211</v>
      </c>
      <c r="G103" s="9" t="n">
        <f aca="false">IF(AND(C103=0,E103=0),0,IF(C103=0,"New",(E103-C103)/C103))</f>
        <v>-0.135734072022161</v>
      </c>
      <c r="H103" s="8" t="n">
        <f aca="false">SUMIFS('Source'!$E:$E,'Source'!$A:$A,"202 - Super-Pharm POLAND",'Source'!$B:$B,$A103)</f>
        <v>4708.46</v>
      </c>
      <c r="I103" s="8" t="n">
        <f aca="false">SUMIFS('Source'!$G:$G,'Source'!$A:$A,"202 - Super-Pharm POLAND",'Source'!$B:$B,$A103)</f>
        <v>2828.73</v>
      </c>
      <c r="J103" s="8" t="n">
        <f aca="false">I103*$J$5</f>
        <v>3573.13263157895</v>
      </c>
      <c r="K103" s="8" t="n">
        <f aca="false">J103-H103</f>
        <v>-1135.32736842105</v>
      </c>
      <c r="L103" s="9" t="n">
        <f aca="false">IF(AND(H103=0,J103=0),0,IF(H103=0,"New",(J103-H103)/H103))</f>
        <v>-0.241124989576433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317</v>
      </c>
      <c r="B104" s="7" t="str">
        <f aca="false">IFERROR(INDEX('Source'!$C:$C,MATCH($A104,'Source'!$B:$B,0)),"")</f>
        <v>חבק יד מתכוון</v>
      </c>
      <c r="C104" s="8" t="n">
        <f aca="false">SUMIFS('Source'!$D:$D,'Source'!$A:$A,"202 - Super-Pharm POLAND",'Source'!$B:$B,$A104)</f>
        <v>90</v>
      </c>
      <c r="D104" s="8" t="n">
        <f aca="false">SUMIFS('Source'!$F:$F,'Source'!$A:$A,"202 - Super-Pharm POLAND",'Source'!$B:$B,$A104)</f>
        <v>0</v>
      </c>
      <c r="E104" s="8" t="n">
        <f aca="false">D104*$J$5</f>
        <v>0</v>
      </c>
      <c r="F104" s="8" t="n">
        <f aca="false">E104-C104</f>
        <v>-90</v>
      </c>
      <c r="G104" s="9" t="n">
        <f aca="false">IF(AND(C104=0,E104=0),0,IF(C104=0,"New",(E104-C104)/C104))</f>
        <v>-1</v>
      </c>
      <c r="H104" s="8" t="n">
        <f aca="false">SUMIFS('Source'!$E:$E,'Source'!$A:$A,"202 - Super-Pharm POLAND",'Source'!$B:$B,$A104)</f>
        <v>1847.12</v>
      </c>
      <c r="I104" s="8" t="n">
        <f aca="false">SUMIFS('Source'!$G:$G,'Source'!$A:$A,"202 - Super-Pharm POLAND",'Source'!$B:$B,$A104)</f>
        <v>0</v>
      </c>
      <c r="J104" s="8" t="n">
        <f aca="false">I104*$J$5</f>
        <v>0</v>
      </c>
      <c r="K104" s="8" t="n">
        <f aca="false">J104-H104</f>
        <v>-1847.12</v>
      </c>
      <c r="L104" s="9" t="n">
        <f aca="false">IF(AND(H104=0,J104=0),0,IF(H104=0,"New",(J104-H104)/H104))</f>
        <v>-1</v>
      </c>
      <c r="M104" s="7" t="str">
        <f aca="false">IF(AND(OR(C104&lt;&gt;0,H104&lt;&gt;0),D104=0,I104=0),"DROP",IF(AND(OR(D104&lt;&gt;0,I104&lt;&gt;0),C104=0,H104=0),"NEW",""))</f>
        <v>DROP</v>
      </c>
    </row>
    <row r="105" customFormat="false" ht="15" hidden="false" customHeight="false" outlineLevel="0" collapsed="false">
      <c r="A105" s="7" t="s">
        <v>366</v>
      </c>
      <c r="B105" s="7" t="str">
        <f aca="false">IFERROR(INDEX('Source'!$C:$C,MATCH($A105,'Source'!$B:$B,0)),"")</f>
        <v>מגן מרפק שחור</v>
      </c>
      <c r="C105" s="8" t="n">
        <f aca="false">SUMIFS('Source'!$D:$D,'Source'!$A:$A,"202 - Super-Pharm POLAND",'Source'!$B:$B,$A105)</f>
        <v>170</v>
      </c>
      <c r="D105" s="8" t="n">
        <f aca="false">SUMIFS('Source'!$F:$F,'Source'!$A:$A,"202 - Super-Pharm POLAND",'Source'!$B:$B,$A105)</f>
        <v>50</v>
      </c>
      <c r="E105" s="8" t="n">
        <f aca="false">D105*$J$5</f>
        <v>63.1578947368421</v>
      </c>
      <c r="F105" s="8" t="n">
        <f aca="false">E105-C105</f>
        <v>-106.842105263158</v>
      </c>
      <c r="G105" s="9" t="n">
        <f aca="false">IF(AND(C105=0,E105=0),0,IF(C105=0,"New",(E105-C105)/C105))</f>
        <v>-0.628482972136223</v>
      </c>
      <c r="H105" s="8" t="n">
        <f aca="false">SUMIFS('Source'!$E:$E,'Source'!$A:$A,"202 - Super-Pharm POLAND",'Source'!$B:$B,$A105)</f>
        <v>2444.95</v>
      </c>
      <c r="I105" s="8" t="n">
        <f aca="false">SUMIFS('Source'!$G:$G,'Source'!$A:$A,"202 - Super-Pharm POLAND",'Source'!$B:$B,$A105)</f>
        <v>635.73</v>
      </c>
      <c r="J105" s="8" t="n">
        <f aca="false">I105*$J$5</f>
        <v>803.027368421053</v>
      </c>
      <c r="K105" s="8" t="n">
        <f aca="false">J105-H105</f>
        <v>-1641.92263157895</v>
      </c>
      <c r="L105" s="9" t="n">
        <f aca="false">IF(AND(H105=0,J105=0),0,IF(H105=0,"New",(J105-H105)/H105))</f>
        <v>-0.671556731867297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202</v>
      </c>
      <c r="B106" s="7" t="str">
        <f aca="false">IFERROR(INDEX('Source'!$C:$C,MATCH($A106,'Source'!$B:$B,0)),"")</f>
        <v>מגן מרפק בז'</v>
      </c>
      <c r="C106" s="8" t="n">
        <f aca="false">SUMIFS('Source'!$D:$D,'Source'!$A:$A,"202 - Super-Pharm POLAND",'Source'!$B:$B,$A106)</f>
        <v>140</v>
      </c>
      <c r="D106" s="8" t="n">
        <f aca="false">SUMIFS('Source'!$F:$F,'Source'!$A:$A,"202 - Super-Pharm POLAND",'Source'!$B:$B,$A106)</f>
        <v>20</v>
      </c>
      <c r="E106" s="8" t="n">
        <f aca="false">D106*$J$5</f>
        <v>25.2631578947368</v>
      </c>
      <c r="F106" s="8" t="n">
        <f aca="false">E106-C106</f>
        <v>-114.736842105263</v>
      </c>
      <c r="G106" s="9" t="n">
        <f aca="false">IF(AND(C106=0,E106=0),0,IF(C106=0,"New",(E106-C106)/C106))</f>
        <v>-0.819548872180451</v>
      </c>
      <c r="H106" s="8" t="n">
        <f aca="false">SUMIFS('Source'!$E:$E,'Source'!$A:$A,"202 - Super-Pharm POLAND",'Source'!$B:$B,$A106)</f>
        <v>2022.47</v>
      </c>
      <c r="I106" s="8" t="n">
        <f aca="false">SUMIFS('Source'!$G:$G,'Source'!$A:$A,"202 - Super-Pharm POLAND",'Source'!$B:$B,$A106)</f>
        <v>250.22</v>
      </c>
      <c r="J106" s="8" t="n">
        <f aca="false">I106*$J$5</f>
        <v>316.067368421053</v>
      </c>
      <c r="K106" s="8" t="n">
        <f aca="false">J106-H106</f>
        <v>-1706.40263157895</v>
      </c>
      <c r="L106" s="9" t="n">
        <f aca="false">IF(AND(H106=0,J106=0),0,IF(H106=0,"New",(J106-H106)/H106))</f>
        <v>-0.843722098018239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298</v>
      </c>
      <c r="B107" s="7" t="str">
        <f aca="false">IFERROR(INDEX('Source'!$C:$C,MATCH($A107,'Source'!$B:$B,0)),"")</f>
        <v>רפידה בולמת זעזועים</v>
      </c>
      <c r="C107" s="8" t="n">
        <f aca="false">SUMIFS('Source'!$D:$D,'Source'!$A:$A,"202 - Super-Pharm POLAND",'Source'!$B:$B,$A107)</f>
        <v>650</v>
      </c>
      <c r="D107" s="8" t="n">
        <f aca="false">SUMIFS('Source'!$F:$F,'Source'!$A:$A,"202 - Super-Pharm POLAND",'Source'!$B:$B,$A107)</f>
        <v>500</v>
      </c>
      <c r="E107" s="8" t="n">
        <f aca="false">D107*$J$5</f>
        <v>631.578947368421</v>
      </c>
      <c r="F107" s="8" t="n">
        <f aca="false">E107-C107</f>
        <v>-18.421052631579</v>
      </c>
      <c r="G107" s="9" t="n">
        <f aca="false">IF(AND(C107=0,E107=0),0,IF(C107=0,"New",(E107-C107)/C107))</f>
        <v>-0.0283400809716599</v>
      </c>
      <c r="H107" s="8" t="n">
        <f aca="false">SUMIFS('Source'!$E:$E,'Source'!$A:$A,"202 - Super-Pharm POLAND",'Source'!$B:$B,$A107)</f>
        <v>5869.12</v>
      </c>
      <c r="I107" s="8" t="n">
        <f aca="false">SUMIFS('Source'!$G:$G,'Source'!$A:$A,"202 - Super-Pharm POLAND",'Source'!$B:$B,$A107)</f>
        <v>4163.99</v>
      </c>
      <c r="J107" s="8" t="n">
        <f aca="false">I107*$J$5</f>
        <v>5259.77684210526</v>
      </c>
      <c r="K107" s="8" t="n">
        <f aca="false">J107-H107</f>
        <v>-609.343157894738</v>
      </c>
      <c r="L107" s="9" t="n">
        <f aca="false">IF(AND(H107=0,J107=0),0,IF(H107=0,"New",(J107-H107)/H107))</f>
        <v>-0.103821894576144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106</v>
      </c>
      <c r="B108" s="7" t="str">
        <f aca="false">IFERROR(INDEX('Source'!$C:$C,MATCH($A108,'Source'!$B:$B,0)),"")</f>
        <v>מגן יד</v>
      </c>
      <c r="C108" s="8" t="n">
        <f aca="false">SUMIFS('Source'!$D:$D,'Source'!$A:$A,"202 - Super-Pharm POLAND",'Source'!$B:$B,$A108)</f>
        <v>160</v>
      </c>
      <c r="D108" s="8" t="n">
        <f aca="false">SUMIFS('Source'!$F:$F,'Source'!$A:$A,"202 - Super-Pharm POLAND",'Source'!$B:$B,$A108)</f>
        <v>90</v>
      </c>
      <c r="E108" s="8" t="n">
        <f aca="false">D108*$J$5</f>
        <v>113.684210526316</v>
      </c>
      <c r="F108" s="8" t="n">
        <f aca="false">E108-C108</f>
        <v>-46.3157894736842</v>
      </c>
      <c r="G108" s="9" t="n">
        <f aca="false">IF(AND(C108=0,E108=0),0,IF(C108=0,"New",(E108-C108)/C108))</f>
        <v>-0.289473684210526</v>
      </c>
      <c r="H108" s="8" t="n">
        <f aca="false">SUMIFS('Source'!$E:$E,'Source'!$A:$A,"202 - Super-Pharm POLAND",'Source'!$B:$B,$A108)</f>
        <v>3452.22</v>
      </c>
      <c r="I108" s="8" t="n">
        <f aca="false">SUMIFS('Source'!$G:$G,'Source'!$A:$A,"202 - Super-Pharm POLAND",'Source'!$B:$B,$A108)</f>
        <v>1749.35</v>
      </c>
      <c r="J108" s="8" t="n">
        <f aca="false">I108*$J$5</f>
        <v>2209.70526315789</v>
      </c>
      <c r="K108" s="8" t="n">
        <f aca="false">J108-H108</f>
        <v>-1242.51473684211</v>
      </c>
      <c r="L108" s="9" t="n">
        <f aca="false">IF(AND(H108=0,J108=0),0,IF(H108=0,"New",(J108-H108)/H108))</f>
        <v>-0.359917599933407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347</v>
      </c>
      <c r="B109" s="7" t="str">
        <f aca="false">IFERROR(INDEX('Source'!$C:$C,MATCH($A109,'Source'!$B:$B,0)),"")</f>
        <v>מדרס מטטרזלי</v>
      </c>
      <c r="C109" s="8" t="n">
        <f aca="false">SUMIFS('Source'!$D:$D,'Source'!$A:$A,"202 - Super-Pharm POLAND",'Source'!$B:$B,$A109)</f>
        <v>390</v>
      </c>
      <c r="D109" s="8" t="n">
        <f aca="false">SUMIFS('Source'!$F:$F,'Source'!$A:$A,"202 - Super-Pharm POLAND",'Source'!$B:$B,$A109)</f>
        <v>290</v>
      </c>
      <c r="E109" s="8" t="n">
        <f aca="false">D109*$J$5</f>
        <v>366.315789473684</v>
      </c>
      <c r="F109" s="8" t="n">
        <f aca="false">E109-C109</f>
        <v>-23.6842105263158</v>
      </c>
      <c r="G109" s="9" t="n">
        <f aca="false">IF(AND(C109=0,E109=0),0,IF(C109=0,"New",(E109-C109)/C109))</f>
        <v>-0.0607287449392714</v>
      </c>
      <c r="H109" s="8" t="n">
        <f aca="false">SUMIFS('Source'!$E:$E,'Source'!$A:$A,"202 - Super-Pharm POLAND",'Source'!$B:$B,$A109)</f>
        <v>5070.67</v>
      </c>
      <c r="I109" s="8" t="n">
        <f aca="false">SUMIFS('Source'!$G:$G,'Source'!$A:$A,"202 - Super-Pharm POLAND",'Source'!$B:$B,$A109)</f>
        <v>3375.82</v>
      </c>
      <c r="J109" s="8" t="n">
        <f aca="false">I109*$J$5</f>
        <v>4264.19368421053</v>
      </c>
      <c r="K109" s="8" t="n">
        <f aca="false">J109-H109</f>
        <v>-806.476315789474</v>
      </c>
      <c r="L109" s="9" t="n">
        <f aca="false">IF(AND(H109=0,J109=0),0,IF(H109=0,"New",(J109-H109)/H109))</f>
        <v>-0.159047288778302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228</v>
      </c>
      <c r="B110" s="7" t="str">
        <f aca="false">IFERROR(INDEX('Source'!$C:$C,MATCH($A110,'Source'!$B:$B,0)),"")</f>
        <v>AC27</v>
      </c>
      <c r="C110" s="8" t="n">
        <f aca="false">SUMIFS('Source'!$D:$D,'Source'!$A:$A,"202 - Super-Pharm POLAND",'Source'!$B:$B,$A110)</f>
        <v>280</v>
      </c>
      <c r="D110" s="8" t="n">
        <f aca="false">SUMIFS('Source'!$F:$F,'Source'!$A:$A,"202 - Super-Pharm POLAND",'Source'!$B:$B,$A110)</f>
        <v>240</v>
      </c>
      <c r="E110" s="8" t="n">
        <f aca="false">D110*$J$5</f>
        <v>303.157894736842</v>
      </c>
      <c r="F110" s="8" t="n">
        <f aca="false">E110-C110</f>
        <v>23.1578947368421</v>
      </c>
      <c r="G110" s="9" t="n">
        <f aca="false">IF(AND(C110=0,E110=0),0,IF(C110=0,"New",(E110-C110)/C110))</f>
        <v>0.0827067669172932</v>
      </c>
      <c r="H110" s="8" t="n">
        <f aca="false">SUMIFS('Source'!$E:$E,'Source'!$A:$A,"202 - Super-Pharm POLAND",'Source'!$B:$B,$A110)</f>
        <v>7157.1</v>
      </c>
      <c r="I110" s="8" t="n">
        <f aca="false">SUMIFS('Source'!$G:$G,'Source'!$A:$A,"202 - Super-Pharm POLAND",'Source'!$B:$B,$A110)</f>
        <v>5493.57</v>
      </c>
      <c r="J110" s="8" t="n">
        <f aca="false">I110*$J$5</f>
        <v>6939.24631578947</v>
      </c>
      <c r="K110" s="8" t="n">
        <f aca="false">J110-H110</f>
        <v>-217.853684210528</v>
      </c>
      <c r="L110" s="9" t="n">
        <f aca="false">IF(AND(H110=0,J110=0),0,IF(H110=0,"New",(J110-H110)/H110))</f>
        <v>-0.0304388207808369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961</v>
      </c>
      <c r="B111" s="7" t="str">
        <f aca="false">IFERROR(INDEX('Source'!$C:$C,MATCH($A111,'Source'!$B:$B,0)),"")</f>
        <v>רפידת זיכרון 376</v>
      </c>
      <c r="C111" s="8" t="n">
        <f aca="false">SUMIFS('Source'!$D:$D,'Source'!$A:$A,"202 - Super-Pharm POLAND",'Source'!$B:$B,$A111)</f>
        <v>0</v>
      </c>
      <c r="D111" s="8" t="n">
        <f aca="false">SUMIFS('Source'!$F:$F,'Source'!$A:$A,"202 - Super-Pharm POLAND",'Source'!$B:$B,$A111)</f>
        <v>90</v>
      </c>
      <c r="E111" s="8" t="n">
        <f aca="false">D111*$J$5</f>
        <v>113.684210526316</v>
      </c>
      <c r="F111" s="8" t="n">
        <f aca="false">E111-C111</f>
        <v>113.684210526316</v>
      </c>
      <c r="G111" s="9" t="str">
        <f aca="false">IF(AND(C111=0,E111=0),0,IF(C111=0,"New",(E111-C111)/C111))</f>
        <v>New</v>
      </c>
      <c r="H111" s="8" t="n">
        <f aca="false">SUMIFS('Source'!$E:$E,'Source'!$A:$A,"202 - Super-Pharm POLAND",'Source'!$B:$B,$A111)</f>
        <v>0</v>
      </c>
      <c r="I111" s="8" t="n">
        <f aca="false">SUMIFS('Source'!$G:$G,'Source'!$A:$A,"202 - Super-Pharm POLAND",'Source'!$B:$B,$A111)</f>
        <v>1583.55</v>
      </c>
      <c r="J111" s="8" t="n">
        <f aca="false">I111*$J$5</f>
        <v>2000.27368421053</v>
      </c>
      <c r="K111" s="8" t="n">
        <f aca="false">J111-H111</f>
        <v>2000.27368421053</v>
      </c>
      <c r="L111" s="9" t="str">
        <f aca="false">IF(AND(H111=0,J111=0),0,IF(H111=0,"New",(J111-H111)/H111))</f>
        <v>New</v>
      </c>
      <c r="M111" s="7" t="str">
        <f aca="false">IF(AND(OR(C111&lt;&gt;0,H111&lt;&gt;0),D111=0,I111=0),"DROP",IF(AND(OR(D111&lt;&gt;0,I111&lt;&gt;0),C111=0,H111=0),"NEW",""))</f>
        <v>NEW</v>
      </c>
    </row>
    <row r="112" customFormat="false" ht="15" hidden="false" customHeight="false" outlineLevel="0" collapsed="false">
      <c r="A112" s="7" t="s">
        <v>117</v>
      </c>
      <c r="B112" s="7" t="str">
        <f aca="false">IFERROR(INDEX('Source'!$C:$C,MATCH($A112,'Source'!$B:$B,0)),"")</f>
        <v>מגן קרסול חום</v>
      </c>
      <c r="C112" s="8" t="n">
        <f aca="false">SUMIFS('Source'!$D:$D,'Source'!$A:$A,"202 - Super-Pharm POLAND",'Source'!$B:$B,$A112)</f>
        <v>240</v>
      </c>
      <c r="D112" s="8" t="n">
        <f aca="false">SUMIFS('Source'!$F:$F,'Source'!$A:$A,"202 - Super-Pharm POLAND",'Source'!$B:$B,$A112)</f>
        <v>140</v>
      </c>
      <c r="E112" s="8" t="n">
        <f aca="false">D112*$J$5</f>
        <v>176.842105263158</v>
      </c>
      <c r="F112" s="8" t="n">
        <f aca="false">E112-C112</f>
        <v>-63.1578947368421</v>
      </c>
      <c r="G112" s="9" t="n">
        <f aca="false">IF(AND(C112=0,E112=0),0,IF(C112=0,"New",(E112-C112)/C112))</f>
        <v>-0.263157894736842</v>
      </c>
      <c r="H112" s="8" t="n">
        <f aca="false">SUMIFS('Source'!$E:$E,'Source'!$A:$A,"202 - Super-Pharm POLAND",'Source'!$B:$B,$A112)</f>
        <v>3314.99</v>
      </c>
      <c r="I112" s="8" t="n">
        <f aca="false">SUMIFS('Source'!$G:$G,'Source'!$A:$A,"202 - Super-Pharm POLAND",'Source'!$B:$B,$A112)</f>
        <v>1733.31</v>
      </c>
      <c r="J112" s="8" t="n">
        <f aca="false">I112*$J$5</f>
        <v>2189.44421052632</v>
      </c>
      <c r="K112" s="8" t="n">
        <f aca="false">J112-H112</f>
        <v>-1125.54578947368</v>
      </c>
      <c r="L112" s="9" t="n">
        <f aca="false">IF(AND(H112=0,J112=0),0,IF(H112=0,"New",(J112-H112)/H112))</f>
        <v>-0.339532182442084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162</v>
      </c>
      <c r="B113" s="7" t="str">
        <f aca="false">IFERROR(INDEX('Source'!$C:$C,MATCH($A113,'Source'!$B:$B,0)),"")</f>
        <v>חבק טניס</v>
      </c>
      <c r="C113" s="8" t="n">
        <f aca="false">SUMIFS('Source'!$D:$D,'Source'!$A:$A,"202 - Super-Pharm POLAND",'Source'!$B:$B,$A113)</f>
        <v>150</v>
      </c>
      <c r="D113" s="8" t="n">
        <f aca="false">SUMIFS('Source'!$F:$F,'Source'!$A:$A,"202 - Super-Pharm POLAND",'Source'!$B:$B,$A113)</f>
        <v>90</v>
      </c>
      <c r="E113" s="8" t="n">
        <f aca="false">D113*$J$5</f>
        <v>113.684210526316</v>
      </c>
      <c r="F113" s="8" t="n">
        <f aca="false">E113-C113</f>
        <v>-36.3157894736842</v>
      </c>
      <c r="G113" s="9" t="n">
        <f aca="false">IF(AND(C113=0,E113=0),0,IF(C113=0,"New",(E113-C113)/C113))</f>
        <v>-0.242105263157895</v>
      </c>
      <c r="H113" s="8" t="n">
        <f aca="false">SUMIFS('Source'!$E:$E,'Source'!$A:$A,"202 - Super-Pharm POLAND",'Source'!$B:$B,$A113)</f>
        <v>3190.01</v>
      </c>
      <c r="I113" s="8" t="n">
        <f aca="false">SUMIFS('Source'!$G:$G,'Source'!$A:$A,"202 - Super-Pharm POLAND",'Source'!$B:$B,$A113)</f>
        <v>1724.96</v>
      </c>
      <c r="J113" s="8" t="n">
        <f aca="false">I113*$J$5</f>
        <v>2178.89684210526</v>
      </c>
      <c r="K113" s="8" t="n">
        <f aca="false">J113-H113</f>
        <v>-1011.11315789474</v>
      </c>
      <c r="L113" s="9" t="n">
        <f aca="false">IF(AND(H113=0,J113=0),0,IF(H113=0,"New",(J113-H113)/H113))</f>
        <v>-0.316962378768323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171</v>
      </c>
      <c r="B114" s="7" t="str">
        <f aca="false">IFERROR(INDEX('Source'!$C:$C,MATCH($A114,'Source'!$B:$B,0)),"")</f>
        <v>מגן מרפק בז'</v>
      </c>
      <c r="C114" s="8" t="n">
        <f aca="false">SUMIFS('Source'!$D:$D,'Source'!$A:$A,"202 - Super-Pharm POLAND",'Source'!$B:$B,$A114)</f>
        <v>170</v>
      </c>
      <c r="D114" s="8" t="n">
        <f aca="false">SUMIFS('Source'!$F:$F,'Source'!$A:$A,"202 - Super-Pharm POLAND",'Source'!$B:$B,$A114)</f>
        <v>80</v>
      </c>
      <c r="E114" s="8" t="n">
        <f aca="false">D114*$J$5</f>
        <v>101.052631578947</v>
      </c>
      <c r="F114" s="8" t="n">
        <f aca="false">E114-C114</f>
        <v>-68.9473684210526</v>
      </c>
      <c r="G114" s="9" t="n">
        <f aca="false">IF(AND(C114=0,E114=0),0,IF(C114=0,"New",(E114-C114)/C114))</f>
        <v>-0.405572755417957</v>
      </c>
      <c r="H114" s="8" t="n">
        <f aca="false">SUMIFS('Source'!$E:$E,'Source'!$A:$A,"202 - Super-Pharm POLAND",'Source'!$B:$B,$A114)</f>
        <v>2469.69</v>
      </c>
      <c r="I114" s="8" t="n">
        <f aca="false">SUMIFS('Source'!$G:$G,'Source'!$A:$A,"202 - Super-Pharm POLAND",'Source'!$B:$B,$A114)</f>
        <v>1045.97</v>
      </c>
      <c r="J114" s="8" t="n">
        <f aca="false">I114*$J$5</f>
        <v>1321.22526315789</v>
      </c>
      <c r="K114" s="8" t="n">
        <f aca="false">J114-H114</f>
        <v>-1148.46473684211</v>
      </c>
      <c r="L114" s="9" t="n">
        <f aca="false">IF(AND(H114=0,J114=0),0,IF(H114=0,"New",(J114-H114)/H114))</f>
        <v>-0.465023843819307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241</v>
      </c>
      <c r="B115" s="7" t="str">
        <f aca="false">IFERROR(INDEX('Source'!$C:$C,MATCH($A115,'Source'!$B:$B,0)),"")</f>
        <v>חגורת בטן</v>
      </c>
      <c r="C115" s="8" t="n">
        <f aca="false">SUMIFS('Source'!$D:$D,'Source'!$A:$A,"202 - Super-Pharm POLAND",'Source'!$B:$B,$A115)</f>
        <v>44</v>
      </c>
      <c r="D115" s="8" t="n">
        <f aca="false">SUMIFS('Source'!$F:$F,'Source'!$A:$A,"202 - Super-Pharm POLAND",'Source'!$B:$B,$A115)</f>
        <v>30</v>
      </c>
      <c r="E115" s="8" t="n">
        <f aca="false">D115*$J$5</f>
        <v>37.8947368421053</v>
      </c>
      <c r="F115" s="8" t="n">
        <f aca="false">E115-C115</f>
        <v>-6.10526315789474</v>
      </c>
      <c r="G115" s="9" t="n">
        <f aca="false">IF(AND(C115=0,E115=0),0,IF(C115=0,"New",(E115-C115)/C115))</f>
        <v>-0.138755980861244</v>
      </c>
      <c r="H115" s="8" t="n">
        <f aca="false">SUMIFS('Source'!$E:$E,'Source'!$A:$A,"202 - Super-Pharm POLAND",'Source'!$B:$B,$A115)</f>
        <v>3544.17</v>
      </c>
      <c r="I115" s="8" t="n">
        <f aca="false">SUMIFS('Source'!$G:$G,'Source'!$A:$A,"202 - Super-Pharm POLAND",'Source'!$B:$B,$A115)</f>
        <v>2125.54</v>
      </c>
      <c r="J115" s="8" t="n">
        <f aca="false">I115*$J$5</f>
        <v>2684.89263157895</v>
      </c>
      <c r="K115" s="8" t="n">
        <f aca="false">J115-H115</f>
        <v>-859.277368421053</v>
      </c>
      <c r="L115" s="9" t="n">
        <f aca="false">IF(AND(H115=0,J115=0),0,IF(H115=0,"New",(J115-H115)/H115))</f>
        <v>-0.242448124221201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148</v>
      </c>
      <c r="B116" s="7" t="str">
        <f aca="false">IFERROR(INDEX('Source'!$C:$C,MATCH($A116,'Source'!$B:$B,0)),"")</f>
        <v>מגן ברך רגיל</v>
      </c>
      <c r="C116" s="8" t="n">
        <f aca="false">SUMIFS('Source'!$D:$D,'Source'!$A:$A,"202 - Super-Pharm POLAND",'Source'!$B:$B,$A116)</f>
        <v>210</v>
      </c>
      <c r="D116" s="8" t="n">
        <f aca="false">SUMIFS('Source'!$F:$F,'Source'!$A:$A,"202 - Super-Pharm POLAND",'Source'!$B:$B,$A116)</f>
        <v>120</v>
      </c>
      <c r="E116" s="8" t="n">
        <f aca="false">D116*$J$5</f>
        <v>151.578947368421</v>
      </c>
      <c r="F116" s="8" t="n">
        <f aca="false">E116-C116</f>
        <v>-58.421052631579</v>
      </c>
      <c r="G116" s="9" t="n">
        <f aca="false">IF(AND(C116=0,E116=0),0,IF(C116=0,"New",(E116-C116)/C116))</f>
        <v>-0.278195488721805</v>
      </c>
      <c r="H116" s="8" t="n">
        <f aca="false">SUMIFS('Source'!$E:$E,'Source'!$A:$A,"202 - Super-Pharm POLAND",'Source'!$B:$B,$A116)</f>
        <v>2891.34</v>
      </c>
      <c r="I116" s="8" t="n">
        <f aca="false">SUMIFS('Source'!$G:$G,'Source'!$A:$A,"202 - Super-Pharm POLAND",'Source'!$B:$B,$A116)</f>
        <v>1479.06</v>
      </c>
      <c r="J116" s="8" t="n">
        <f aca="false">I116*$J$5</f>
        <v>1868.28631578947</v>
      </c>
      <c r="K116" s="8" t="n">
        <f aca="false">J116-H116</f>
        <v>-1023.05368421053</v>
      </c>
      <c r="L116" s="9" t="n">
        <f aca="false">IF(AND(H116=0,J116=0),0,IF(H116=0,"New",(J116-H116)/H116))</f>
        <v>-0.353833753280668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407</v>
      </c>
      <c r="B117" s="7" t="str">
        <f aca="false">IFERROR(INDEX('Source'!$C:$C,MATCH($A117,'Source'!$B:$B,0)),"")</f>
        <v>ריפוד סיליקון לעקב תחתון</v>
      </c>
      <c r="C117" s="8" t="n">
        <f aca="false">SUMIFS('Source'!$D:$D,'Source'!$A:$A,"202 - Super-Pharm POLAND",'Source'!$B:$B,$A117)</f>
        <v>280</v>
      </c>
      <c r="D117" s="8" t="n">
        <f aca="false">SUMIFS('Source'!$F:$F,'Source'!$A:$A,"202 - Super-Pharm POLAND",'Source'!$B:$B,$A117)</f>
        <v>190</v>
      </c>
      <c r="E117" s="8" t="n">
        <f aca="false">D117*$J$5</f>
        <v>240</v>
      </c>
      <c r="F117" s="8" t="n">
        <f aca="false">E117-C117</f>
        <v>-40</v>
      </c>
      <c r="G117" s="9" t="n">
        <f aca="false">IF(AND(C117=0,E117=0),0,IF(C117=0,"New",(E117-C117)/C117))</f>
        <v>-0.142857142857143</v>
      </c>
      <c r="H117" s="8" t="n">
        <f aca="false">SUMIFS('Source'!$E:$E,'Source'!$A:$A,"202 - Super-Pharm POLAND",'Source'!$B:$B,$A117)</f>
        <v>3514.51</v>
      </c>
      <c r="I117" s="8" t="n">
        <f aca="false">SUMIFS('Source'!$G:$G,'Source'!$A:$A,"202 - Super-Pharm POLAND",'Source'!$B:$B,$A117)</f>
        <v>2146.62</v>
      </c>
      <c r="J117" s="8" t="n">
        <f aca="false">I117*$J$5</f>
        <v>2711.52</v>
      </c>
      <c r="K117" s="8" t="n">
        <f aca="false">J117-H117</f>
        <v>-802.990000000001</v>
      </c>
      <c r="L117" s="9" t="n">
        <f aca="false">IF(AND(H117=0,J117=0),0,IF(H117=0,"New",(J117-H117)/H117))</f>
        <v>-0.228478507672478</v>
      </c>
      <c r="M117" s="7" t="str">
        <f aca="false">IF(AND(OR(C117&lt;&gt;0,H117&lt;&gt;0),D117=0,I117=0),"DROP",IF(AND(OR(D117&lt;&gt;0,I117&lt;&gt;0),C117=0,H117=0),"NEW",""))</f>
        <v/>
      </c>
    </row>
    <row r="118" customFormat="false" ht="15" hidden="false" customHeight="false" outlineLevel="0" collapsed="false">
      <c r="A118" s="7" t="s">
        <v>190</v>
      </c>
      <c r="B118" s="7" t="str">
        <f aca="false">IFERROR(INDEX('Source'!$C:$C,MATCH($A118,'Source'!$B:$B,0)),"")</f>
        <v>מגן מרפק בז'</v>
      </c>
      <c r="C118" s="8" t="n">
        <f aca="false">SUMIFS('Source'!$D:$D,'Source'!$A:$A,"202 - Super-Pharm POLAND",'Source'!$B:$B,$A118)</f>
        <v>132</v>
      </c>
      <c r="D118" s="8" t="n">
        <f aca="false">SUMIFS('Source'!$F:$F,'Source'!$A:$A,"202 - Super-Pharm POLAND",'Source'!$B:$B,$A118)</f>
        <v>40</v>
      </c>
      <c r="E118" s="8" t="n">
        <f aca="false">D118*$J$5</f>
        <v>50.5263157894737</v>
      </c>
      <c r="F118" s="8" t="n">
        <f aca="false">E118-C118</f>
        <v>-81.4736842105263</v>
      </c>
      <c r="G118" s="9" t="n">
        <f aca="false">IF(AND(C118=0,E118=0),0,IF(C118=0,"New",(E118-C118)/C118))</f>
        <v>-0.617224880382775</v>
      </c>
      <c r="H118" s="8" t="n">
        <f aca="false">SUMIFS('Source'!$E:$E,'Source'!$A:$A,"202 - Super-Pharm POLAND",'Source'!$B:$B,$A118)</f>
        <v>1887.79</v>
      </c>
      <c r="I118" s="8" t="n">
        <f aca="false">SUMIFS('Source'!$G:$G,'Source'!$A:$A,"202 - Super-Pharm POLAND",'Source'!$B:$B,$A118)</f>
        <v>520.31</v>
      </c>
      <c r="J118" s="8" t="n">
        <f aca="false">I118*$J$5</f>
        <v>657.233684210526</v>
      </c>
      <c r="K118" s="8" t="n">
        <f aca="false">J118-H118</f>
        <v>-1230.55631578947</v>
      </c>
      <c r="L118" s="9" t="n">
        <f aca="false">IF(AND(H118=0,J118=0),0,IF(H118=0,"New",(J118-H118)/H118))</f>
        <v>-0.651850214160195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409</v>
      </c>
      <c r="B119" s="7" t="str">
        <f aca="false">IFERROR(INDEX('Source'!$C:$C,MATCH($A119,'Source'!$B:$B,0)),"")</f>
        <v>ריפוד סיליקון לעקב אחורי</v>
      </c>
      <c r="C119" s="8" t="n">
        <f aca="false">SUMIFS('Source'!$D:$D,'Source'!$A:$A,"202 - Super-Pharm POLAND",'Source'!$B:$B,$A119)</f>
        <v>350</v>
      </c>
      <c r="D119" s="8" t="n">
        <f aca="false">SUMIFS('Source'!$F:$F,'Source'!$A:$A,"202 - Super-Pharm POLAND",'Source'!$B:$B,$A119)</f>
        <v>220</v>
      </c>
      <c r="E119" s="8" t="n">
        <f aca="false">D119*$J$5</f>
        <v>277.894736842105</v>
      </c>
      <c r="F119" s="8" t="n">
        <f aca="false">E119-C119</f>
        <v>-72.1052631578947</v>
      </c>
      <c r="G119" s="9" t="n">
        <f aca="false">IF(AND(C119=0,E119=0),0,IF(C119=0,"New",(E119-C119)/C119))</f>
        <v>-0.206015037593985</v>
      </c>
      <c r="H119" s="8" t="n">
        <f aca="false">SUMIFS('Source'!$E:$E,'Source'!$A:$A,"202 - Super-Pharm POLAND",'Source'!$B:$B,$A119)</f>
        <v>2971.65</v>
      </c>
      <c r="I119" s="8" t="n">
        <f aca="false">SUMIFS('Source'!$G:$G,'Source'!$A:$A,"202 - Super-Pharm POLAND",'Source'!$B:$B,$A119)</f>
        <v>1698.97</v>
      </c>
      <c r="J119" s="8" t="n">
        <f aca="false">I119*$J$5</f>
        <v>2146.06736842105</v>
      </c>
      <c r="K119" s="8" t="n">
        <f aca="false">J119-H119</f>
        <v>-825.582631578948</v>
      </c>
      <c r="L119" s="9" t="n">
        <f aca="false">IF(AND(H119=0,J119=0),0,IF(H119=0,"New",(J119-H119)/H119))</f>
        <v>-0.277819605801137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297</v>
      </c>
      <c r="B120" s="7" t="str">
        <f aca="false">IFERROR(INDEX('Source'!$C:$C,MATCH($A120,'Source'!$B:$B,0)),"")</f>
        <v>טבעת אלסטית מסיליקון</v>
      </c>
      <c r="C120" s="8" t="n">
        <f aca="false">SUMIFS('Source'!$D:$D,'Source'!$A:$A,"202 - Super-Pharm POLAND",'Source'!$B:$B,$A120)</f>
        <v>240</v>
      </c>
      <c r="D120" s="8" t="n">
        <f aca="false">SUMIFS('Source'!$F:$F,'Source'!$A:$A,"202 - Super-Pharm POLAND",'Source'!$B:$B,$A120)</f>
        <v>90</v>
      </c>
      <c r="E120" s="8" t="n">
        <f aca="false">D120*$J$5</f>
        <v>113.684210526316</v>
      </c>
      <c r="F120" s="8" t="n">
        <f aca="false">E120-C120</f>
        <v>-126.315789473684</v>
      </c>
      <c r="G120" s="9" t="n">
        <f aca="false">IF(AND(C120=0,E120=0),0,IF(C120=0,"New",(E120-C120)/C120))</f>
        <v>-0.526315789473684</v>
      </c>
      <c r="H120" s="8" t="n">
        <f aca="false">SUMIFS('Source'!$E:$E,'Source'!$A:$A,"202 - Super-Pharm POLAND",'Source'!$B:$B,$A120)</f>
        <v>1921.02</v>
      </c>
      <c r="I120" s="8" t="n">
        <f aca="false">SUMIFS('Source'!$G:$G,'Source'!$A:$A,"202 - Super-Pharm POLAND",'Source'!$B:$B,$A120)</f>
        <v>648.84</v>
      </c>
      <c r="J120" s="8" t="n">
        <f aca="false">I120*$J$5</f>
        <v>819.587368421053</v>
      </c>
      <c r="K120" s="8" t="n">
        <f aca="false">J120-H120</f>
        <v>-1101.43263157895</v>
      </c>
      <c r="L120" s="9" t="n">
        <f aca="false">IF(AND(H120=0,J120=0),0,IF(H120=0,"New",(J120-H120)/H120))</f>
        <v>-0.573358232386413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179</v>
      </c>
      <c r="B121" s="7" t="str">
        <f aca="false">IFERROR(INDEX('Source'!$C:$C,MATCH($A121,'Source'!$B:$B,0)),"")</f>
        <v>אצבעון מסיליקון</v>
      </c>
      <c r="C121" s="8" t="n">
        <f aca="false">SUMIFS('Source'!$D:$D,'Source'!$A:$A,"202 - Super-Pharm POLAND",'Source'!$B:$B,$A121)</f>
        <v>220</v>
      </c>
      <c r="D121" s="8" t="n">
        <f aca="false">SUMIFS('Source'!$F:$F,'Source'!$A:$A,"202 - Super-Pharm POLAND",'Source'!$B:$B,$A121)</f>
        <v>130</v>
      </c>
      <c r="E121" s="8" t="n">
        <f aca="false">D121*$J$5</f>
        <v>164.210526315789</v>
      </c>
      <c r="F121" s="8" t="n">
        <f aca="false">E121-C121</f>
        <v>-55.7894736842106</v>
      </c>
      <c r="G121" s="9" t="n">
        <f aca="false">IF(AND(C121=0,E121=0),0,IF(C121=0,"New",(E121-C121)/C121))</f>
        <v>-0.253588516746412</v>
      </c>
      <c r="H121" s="8" t="n">
        <f aca="false">SUMIFS('Source'!$E:$E,'Source'!$A:$A,"202 - Super-Pharm POLAND",'Source'!$B:$B,$A121)</f>
        <v>2677.59</v>
      </c>
      <c r="I121" s="8" t="n">
        <f aca="false">SUMIFS('Source'!$G:$G,'Source'!$A:$A,"202 - Super-Pharm POLAND",'Source'!$B:$B,$A121)</f>
        <v>1408.78</v>
      </c>
      <c r="J121" s="8" t="n">
        <f aca="false">I121*$J$5</f>
        <v>1779.51157894737</v>
      </c>
      <c r="K121" s="8" t="n">
        <f aca="false">J121-H121</f>
        <v>-898.078421052632</v>
      </c>
      <c r="L121" s="9" t="n">
        <f aca="false">IF(AND(H121=0,J121=0),0,IF(H121=0,"New",(J121-H121)/H121))</f>
        <v>-0.335405503102653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511</v>
      </c>
      <c r="B122" s="7" t="str">
        <f aca="false">IFERROR(INDEX('Source'!$C:$C,MATCH($A122,'Source'!$B:$B,0)),"")</f>
        <v>מדרס סיליקון לנעלי עקב</v>
      </c>
      <c r="C122" s="8" t="n">
        <f aca="false">SUMIFS('Source'!$D:$D,'Source'!$A:$A,"202 - Super-Pharm POLAND",'Source'!$B:$B,$A122)</f>
        <v>150</v>
      </c>
      <c r="D122" s="8" t="n">
        <f aca="false">SUMIFS('Source'!$F:$F,'Source'!$A:$A,"202 - Super-Pharm POLAND",'Source'!$B:$B,$A122)</f>
        <v>110</v>
      </c>
      <c r="E122" s="8" t="n">
        <f aca="false">D122*$J$5</f>
        <v>138.947368421053</v>
      </c>
      <c r="F122" s="8" t="n">
        <f aca="false">E122-C122</f>
        <v>-11.0526315789474</v>
      </c>
      <c r="G122" s="9" t="n">
        <f aca="false">IF(AND(C122=0,E122=0),0,IF(C122=0,"New",(E122-C122)/C122))</f>
        <v>-0.0736842105263158</v>
      </c>
      <c r="H122" s="8" t="n">
        <f aca="false">SUMIFS('Source'!$E:$E,'Source'!$A:$A,"202 - Super-Pharm POLAND",'Source'!$B:$B,$A122)</f>
        <v>3742.11</v>
      </c>
      <c r="I122" s="8" t="n">
        <f aca="false">SUMIFS('Source'!$G:$G,'Source'!$A:$A,"202 - Super-Pharm POLAND",'Source'!$B:$B,$A122)</f>
        <v>2476.07</v>
      </c>
      <c r="J122" s="8" t="n">
        <f aca="false">I122*$J$5</f>
        <v>3127.66736842105</v>
      </c>
      <c r="K122" s="8" t="n">
        <f aca="false">J122-H122</f>
        <v>-614.442631578948</v>
      </c>
      <c r="L122" s="9" t="n">
        <f aca="false">IF(AND(H122=0,J122=0),0,IF(H122=0,"New",(J122-H122)/H122))</f>
        <v>-0.164196838569403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141</v>
      </c>
      <c r="B123" s="7" t="str">
        <f aca="false">IFERROR(INDEX('Source'!$C:$C,MATCH($A123,'Source'!$B:$B,0)),"")</f>
        <v>מגן קרסול פתוח</v>
      </c>
      <c r="C123" s="8" t="n">
        <f aca="false">SUMIFS('Source'!$D:$D,'Source'!$A:$A,"202 - Super-Pharm POLAND",'Source'!$B:$B,$A123)</f>
        <v>130</v>
      </c>
      <c r="D123" s="8" t="n">
        <f aca="false">SUMIFS('Source'!$F:$F,'Source'!$A:$A,"202 - Super-Pharm POLAND",'Source'!$B:$B,$A123)</f>
        <v>40</v>
      </c>
      <c r="E123" s="8" t="n">
        <f aca="false">D123*$J$5</f>
        <v>50.5263157894737</v>
      </c>
      <c r="F123" s="8" t="n">
        <f aca="false">E123-C123</f>
        <v>-79.4736842105263</v>
      </c>
      <c r="G123" s="9" t="n">
        <f aca="false">IF(AND(C123=0,E123=0),0,IF(C123=0,"New",(E123-C123)/C123))</f>
        <v>-0.611336032388664</v>
      </c>
      <c r="H123" s="8" t="n">
        <f aca="false">SUMIFS('Source'!$E:$E,'Source'!$A:$A,"202 - Super-Pharm POLAND",'Source'!$B:$B,$A123)</f>
        <v>1732.73</v>
      </c>
      <c r="I123" s="8" t="n">
        <f aca="false">SUMIFS('Source'!$G:$G,'Source'!$A:$A,"202 - Super-Pharm POLAND",'Source'!$B:$B,$A123)</f>
        <v>475.88</v>
      </c>
      <c r="J123" s="8" t="n">
        <f aca="false">I123*$J$5</f>
        <v>601.111578947368</v>
      </c>
      <c r="K123" s="8" t="n">
        <f aca="false">J123-H123</f>
        <v>-1131.61842105263</v>
      </c>
      <c r="L123" s="9" t="n">
        <f aca="false">IF(AND(H123=0,J123=0),0,IF(H123=0,"New",(J123-H123)/H123))</f>
        <v>-0.653084104882256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118</v>
      </c>
      <c r="B124" s="7" t="str">
        <f aca="false">IFERROR(INDEX('Source'!$C:$C,MATCH($A124,'Source'!$B:$B,0)),"")</f>
        <v>מגן ברך חום</v>
      </c>
      <c r="C124" s="8" t="n">
        <f aca="false">SUMIFS('Source'!$D:$D,'Source'!$A:$A,"202 - Super-Pharm POLAND",'Source'!$B:$B,$A124)</f>
        <v>300</v>
      </c>
      <c r="D124" s="8" t="n">
        <f aca="false">SUMIFS('Source'!$F:$F,'Source'!$A:$A,"202 - Super-Pharm POLAND",'Source'!$B:$B,$A124)</f>
        <v>230</v>
      </c>
      <c r="E124" s="8" t="n">
        <f aca="false">D124*$J$5</f>
        <v>290.526315789474</v>
      </c>
      <c r="F124" s="8" t="n">
        <f aca="false">E124-C124</f>
        <v>-9.47368421052636</v>
      </c>
      <c r="G124" s="9" t="n">
        <f aca="false">IF(AND(C124=0,E124=0),0,IF(C124=0,"New",(E124-C124)/C124))</f>
        <v>-0.0315789473684212</v>
      </c>
      <c r="H124" s="8" t="n">
        <f aca="false">SUMIFS('Source'!$E:$E,'Source'!$A:$A,"202 - Super-Pharm POLAND",'Source'!$B:$B,$A124)</f>
        <v>4073.24</v>
      </c>
      <c r="I124" s="8" t="n">
        <f aca="false">SUMIFS('Source'!$G:$G,'Source'!$A:$A,"202 - Super-Pharm POLAND",'Source'!$B:$B,$A124)</f>
        <v>2821.26</v>
      </c>
      <c r="J124" s="8" t="n">
        <f aca="false">I124*$J$5</f>
        <v>3563.69684210526</v>
      </c>
      <c r="K124" s="8" t="n">
        <f aca="false">J124-H124</f>
        <v>-509.543157894736</v>
      </c>
      <c r="L124" s="9" t="n">
        <f aca="false">IF(AND(H124=0,J124=0),0,IF(H124=0,"New",(J124-H124)/H124))</f>
        <v>-0.125095294629027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212</v>
      </c>
      <c r="B125" s="7" t="str">
        <f aca="false">IFERROR(INDEX('Source'!$C:$C,MATCH($A125,'Source'!$B:$B,0)),"")</f>
        <v>מגן מרפק</v>
      </c>
      <c r="C125" s="8" t="n">
        <f aca="false">SUMIFS('Source'!$D:$D,'Source'!$A:$A,"202 - Super-Pharm POLAND",'Source'!$B:$B,$A125)</f>
        <v>120</v>
      </c>
      <c r="D125" s="8" t="n">
        <f aca="false">SUMIFS('Source'!$F:$F,'Source'!$A:$A,"202 - Super-Pharm POLAND",'Source'!$B:$B,$A125)</f>
        <v>40</v>
      </c>
      <c r="E125" s="8" t="n">
        <f aca="false">D125*$J$5</f>
        <v>50.5263157894737</v>
      </c>
      <c r="F125" s="8" t="n">
        <f aca="false">E125-C125</f>
        <v>-69.4736842105263</v>
      </c>
      <c r="G125" s="9" t="n">
        <f aca="false">IF(AND(C125=0,E125=0),0,IF(C125=0,"New",(E125-C125)/C125))</f>
        <v>-0.578947368421053</v>
      </c>
      <c r="H125" s="8" t="n">
        <f aca="false">SUMIFS('Source'!$E:$E,'Source'!$A:$A,"202 - Super-Pharm POLAND",'Source'!$B:$B,$A125)</f>
        <v>1725.64</v>
      </c>
      <c r="I125" s="8" t="n">
        <f aca="false">SUMIFS('Source'!$G:$G,'Source'!$A:$A,"202 - Super-Pharm POLAND",'Source'!$B:$B,$A125)</f>
        <v>525.4</v>
      </c>
      <c r="J125" s="8" t="n">
        <f aca="false">I125*$J$5</f>
        <v>663.663157894737</v>
      </c>
      <c r="K125" s="8" t="n">
        <f aca="false">J125-H125</f>
        <v>-1061.97684210526</v>
      </c>
      <c r="L125" s="9" t="n">
        <f aca="false">IF(AND(H125=0,J125=0),0,IF(H125=0,"New",(J125-H125)/H125))</f>
        <v>-0.615410422860657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181</v>
      </c>
      <c r="B126" s="7" t="str">
        <f aca="false">IFERROR(INDEX('Source'!$C:$C,MATCH($A126,'Source'!$B:$B,0)),"")</f>
        <v>מגן ברך רגיל</v>
      </c>
      <c r="C126" s="8" t="n">
        <f aca="false">SUMIFS('Source'!$D:$D,'Source'!$A:$A,"202 - Super-Pharm POLAND",'Source'!$B:$B,$A126)</f>
        <v>120</v>
      </c>
      <c r="D126" s="8" t="n">
        <f aca="false">SUMIFS('Source'!$F:$F,'Source'!$A:$A,"202 - Super-Pharm POLAND",'Source'!$B:$B,$A126)</f>
        <v>40</v>
      </c>
      <c r="E126" s="8" t="n">
        <f aca="false">D126*$J$5</f>
        <v>50.5263157894737</v>
      </c>
      <c r="F126" s="8" t="n">
        <f aca="false">E126-C126</f>
        <v>-69.4736842105263</v>
      </c>
      <c r="G126" s="9" t="n">
        <f aca="false">IF(AND(C126=0,E126=0),0,IF(C126=0,"New",(E126-C126)/C126))</f>
        <v>-0.578947368421053</v>
      </c>
      <c r="H126" s="8" t="n">
        <f aca="false">SUMIFS('Source'!$E:$E,'Source'!$A:$A,"202 - Super-Pharm POLAND",'Source'!$B:$B,$A126)</f>
        <v>1685.88</v>
      </c>
      <c r="I126" s="8" t="n">
        <f aca="false">SUMIFS('Source'!$G:$G,'Source'!$A:$A,"202 - Super-Pharm POLAND",'Source'!$B:$B,$A126)</f>
        <v>508.99</v>
      </c>
      <c r="J126" s="8" t="n">
        <f aca="false">I126*$J$5</f>
        <v>642.934736842105</v>
      </c>
      <c r="K126" s="8" t="n">
        <f aca="false">J126-H126</f>
        <v>-1042.94526315789</v>
      </c>
      <c r="L126" s="9" t="n">
        <f aca="false">IF(AND(H126=0,J126=0),0,IF(H126=0,"New",(J126-H126)/H126))</f>
        <v>-0.618635527533333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169</v>
      </c>
      <c r="B127" s="7" t="str">
        <f aca="false">IFERROR(INDEX('Source'!$C:$C,MATCH($A127,'Source'!$B:$B,0)),"")</f>
        <v>מגן קרסול פתוח</v>
      </c>
      <c r="C127" s="8" t="n">
        <f aca="false">SUMIFS('Source'!$D:$D,'Source'!$A:$A,"202 - Super-Pharm POLAND",'Source'!$B:$B,$A127)</f>
        <v>120</v>
      </c>
      <c r="D127" s="8" t="n">
        <f aca="false">SUMIFS('Source'!$F:$F,'Source'!$A:$A,"202 - Super-Pharm POLAND",'Source'!$B:$B,$A127)</f>
        <v>40</v>
      </c>
      <c r="E127" s="8" t="n">
        <f aca="false">D127*$J$5</f>
        <v>50.5263157894737</v>
      </c>
      <c r="F127" s="8" t="n">
        <f aca="false">E127-C127</f>
        <v>-69.4736842105263</v>
      </c>
      <c r="G127" s="9" t="n">
        <f aca="false">IF(AND(C127=0,E127=0),0,IF(C127=0,"New",(E127-C127)/C127))</f>
        <v>-0.578947368421053</v>
      </c>
      <c r="H127" s="8" t="n">
        <f aca="false">SUMIFS('Source'!$E:$E,'Source'!$A:$A,"202 - Super-Pharm POLAND",'Source'!$B:$B,$A127)</f>
        <v>1625.19</v>
      </c>
      <c r="I127" s="8" t="n">
        <f aca="false">SUMIFS('Source'!$G:$G,'Source'!$A:$A,"202 - Super-Pharm POLAND",'Source'!$B:$B,$A127)</f>
        <v>475.88</v>
      </c>
      <c r="J127" s="8" t="n">
        <f aca="false">I127*$J$5</f>
        <v>601.111578947368</v>
      </c>
      <c r="K127" s="8" t="n">
        <f aca="false">J127-H127</f>
        <v>-1024.07842105263</v>
      </c>
      <c r="L127" s="9" t="n">
        <f aca="false">IF(AND(H127=0,J127=0),0,IF(H127=0,"New",(J127-H127)/H127))</f>
        <v>-0.630128428708417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454</v>
      </c>
      <c r="B128" s="7" t="str">
        <f aca="false">IFERROR(INDEX('Source'!$C:$C,MATCH($A128,'Source'!$B:$B,0)),"")</f>
        <v>מדרס סיליקון לנעלי עקב</v>
      </c>
      <c r="C128" s="8" t="n">
        <f aca="false">SUMIFS('Source'!$D:$D,'Source'!$A:$A,"202 - Super-Pharm POLAND",'Source'!$B:$B,$A128)</f>
        <v>120</v>
      </c>
      <c r="D128" s="8" t="n">
        <f aca="false">SUMIFS('Source'!$F:$F,'Source'!$A:$A,"202 - Super-Pharm POLAND",'Source'!$B:$B,$A128)</f>
        <v>80</v>
      </c>
      <c r="E128" s="8" t="n">
        <f aca="false">D128*$J$5</f>
        <v>101.052631578947</v>
      </c>
      <c r="F128" s="8" t="n">
        <f aca="false">E128-C128</f>
        <v>-18.9473684210526</v>
      </c>
      <c r="G128" s="9" t="n">
        <f aca="false">IF(AND(C128=0,E128=0),0,IF(C128=0,"New",(E128-C128)/C128))</f>
        <v>-0.157894736842105</v>
      </c>
      <c r="H128" s="8" t="n">
        <f aca="false">SUMIFS('Source'!$E:$E,'Source'!$A:$A,"202 - Super-Pharm POLAND",'Source'!$B:$B,$A128)</f>
        <v>2954.02</v>
      </c>
      <c r="I128" s="8" t="n">
        <f aca="false">SUMIFS('Source'!$G:$G,'Source'!$A:$A,"202 - Super-Pharm POLAND",'Source'!$B:$B,$A128)</f>
        <v>1809.24</v>
      </c>
      <c r="J128" s="8" t="n">
        <f aca="false">I128*$J$5</f>
        <v>2285.35578947368</v>
      </c>
      <c r="K128" s="8" t="n">
        <f aca="false">J128-H128</f>
        <v>-668.664210526316</v>
      </c>
      <c r="L128" s="9" t="n">
        <f aca="false">IF(AND(H128=0,J128=0),0,IF(H128=0,"New",(J128-H128)/H128))</f>
        <v>-0.226357374197303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139</v>
      </c>
      <c r="B129" s="7" t="str">
        <f aca="false">IFERROR(INDEX('Source'!$C:$C,MATCH($A129,'Source'!$B:$B,0)),"")</f>
        <v>מגן ברך רגיל</v>
      </c>
      <c r="C129" s="8" t="n">
        <f aca="false">SUMIFS('Source'!$D:$D,'Source'!$A:$A,"202 - Super-Pharm POLAND",'Source'!$B:$B,$A129)</f>
        <v>230</v>
      </c>
      <c r="D129" s="8" t="n">
        <f aca="false">SUMIFS('Source'!$F:$F,'Source'!$A:$A,"202 - Super-Pharm POLAND",'Source'!$B:$B,$A129)</f>
        <v>170</v>
      </c>
      <c r="E129" s="8" t="n">
        <f aca="false">D129*$J$5</f>
        <v>214.736842105263</v>
      </c>
      <c r="F129" s="8" t="n">
        <f aca="false">E129-C129</f>
        <v>-15.2631578947369</v>
      </c>
      <c r="G129" s="9" t="n">
        <f aca="false">IF(AND(C129=0,E129=0),0,IF(C129=0,"New",(E129-C129)/C129))</f>
        <v>-0.0663615560640733</v>
      </c>
      <c r="H129" s="8" t="n">
        <f aca="false">SUMIFS('Source'!$E:$E,'Source'!$A:$A,"202 - Super-Pharm POLAND",'Source'!$B:$B,$A129)</f>
        <v>3190.16</v>
      </c>
      <c r="I129" s="8" t="n">
        <f aca="false">SUMIFS('Source'!$G:$G,'Source'!$A:$A,"202 - Super-Pharm POLAND",'Source'!$B:$B,$A129)</f>
        <v>2112.98</v>
      </c>
      <c r="J129" s="8" t="n">
        <f aca="false">I129*$J$5</f>
        <v>2669.02736842105</v>
      </c>
      <c r="K129" s="8" t="n">
        <f aca="false">J129-H129</f>
        <v>-521.132631578947</v>
      </c>
      <c r="L129" s="9" t="n">
        <f aca="false">IF(AND(H129=0,J129=0),0,IF(H129=0,"New",(J129-H129)/H129))</f>
        <v>-0.16335626789219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189</v>
      </c>
      <c r="B130" s="7" t="str">
        <f aca="false">IFERROR(INDEX('Source'!$C:$C,MATCH($A130,'Source'!$B:$B,0)),"")</f>
        <v>מגן ברך רגיל</v>
      </c>
      <c r="C130" s="8" t="n">
        <f aca="false">SUMIFS('Source'!$D:$D,'Source'!$A:$A,"202 - Super-Pharm POLAND",'Source'!$B:$B,$A130)</f>
        <v>120</v>
      </c>
      <c r="D130" s="8" t="n">
        <f aca="false">SUMIFS('Source'!$F:$F,'Source'!$A:$A,"202 - Super-Pharm POLAND",'Source'!$B:$B,$A130)</f>
        <v>50</v>
      </c>
      <c r="E130" s="8" t="n">
        <f aca="false">D130*$J$5</f>
        <v>63.1578947368421</v>
      </c>
      <c r="F130" s="8" t="n">
        <f aca="false">E130-C130</f>
        <v>-56.8421052631579</v>
      </c>
      <c r="G130" s="9" t="n">
        <f aca="false">IF(AND(C130=0,E130=0),0,IF(C130=0,"New",(E130-C130)/C130))</f>
        <v>-0.473684210526316</v>
      </c>
      <c r="H130" s="8" t="n">
        <f aca="false">SUMIFS('Source'!$E:$E,'Source'!$A:$A,"202 - Super-Pharm POLAND",'Source'!$B:$B,$A130)</f>
        <v>1690.84</v>
      </c>
      <c r="I130" s="8" t="n">
        <f aca="false">SUMIFS('Source'!$G:$G,'Source'!$A:$A,"202 - Super-Pharm POLAND",'Source'!$B:$B,$A130)</f>
        <v>619.49</v>
      </c>
      <c r="J130" s="8" t="n">
        <f aca="false">I130*$J$5</f>
        <v>782.513684210526</v>
      </c>
      <c r="K130" s="8" t="n">
        <f aca="false">J130-H130</f>
        <v>-908.326315789474</v>
      </c>
      <c r="L130" s="9" t="n">
        <f aca="false">IF(AND(H130=0,J130=0),0,IF(H130=0,"New",(J130-H130)/H130))</f>
        <v>-0.537204180046293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125</v>
      </c>
      <c r="B131" s="7" t="str">
        <f aca="false">IFERROR(INDEX('Source'!$C:$C,MATCH($A131,'Source'!$B:$B,0)),"")</f>
        <v>מגן קרסול פתוח</v>
      </c>
      <c r="C131" s="8" t="n">
        <f aca="false">SUMIFS('Source'!$D:$D,'Source'!$A:$A,"202 - Super-Pharm POLAND",'Source'!$B:$B,$A131)</f>
        <v>130</v>
      </c>
      <c r="D131" s="8" t="n">
        <f aca="false">SUMIFS('Source'!$F:$F,'Source'!$A:$A,"202 - Super-Pharm POLAND",'Source'!$B:$B,$A131)</f>
        <v>60</v>
      </c>
      <c r="E131" s="8" t="n">
        <f aca="false">D131*$J$5</f>
        <v>75.7894736842105</v>
      </c>
      <c r="F131" s="8" t="n">
        <f aca="false">E131-C131</f>
        <v>-54.2105263157895</v>
      </c>
      <c r="G131" s="9" t="n">
        <f aca="false">IF(AND(C131=0,E131=0),0,IF(C131=0,"New",(E131-C131)/C131))</f>
        <v>-0.417004048582996</v>
      </c>
      <c r="H131" s="8" t="n">
        <f aca="false">SUMIFS('Source'!$E:$E,'Source'!$A:$A,"202 - Super-Pharm POLAND",'Source'!$B:$B,$A131)</f>
        <v>1745.61</v>
      </c>
      <c r="I131" s="8" t="n">
        <f aca="false">SUMIFS('Source'!$G:$G,'Source'!$A:$A,"202 - Super-Pharm POLAND",'Source'!$B:$B,$A131)</f>
        <v>709.19</v>
      </c>
      <c r="J131" s="8" t="n">
        <f aca="false">I131*$J$5</f>
        <v>895.818947368421</v>
      </c>
      <c r="K131" s="8" t="n">
        <f aca="false">J131-H131</f>
        <v>-849.791052631579</v>
      </c>
      <c r="L131" s="9" t="n">
        <f aca="false">IF(AND(H131=0,J131=0),0,IF(H131=0,"New",(J131-H131)/H131))</f>
        <v>-0.48681610017792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227</v>
      </c>
      <c r="B132" s="7" t="str">
        <f aca="false">IFERROR(INDEX('Source'!$C:$C,MATCH($A132,'Source'!$B:$B,0)),"")</f>
        <v>מגן מרפק</v>
      </c>
      <c r="C132" s="8" t="n">
        <f aca="false">SUMIFS('Source'!$D:$D,'Source'!$A:$A,"202 - Super-Pharm POLAND",'Source'!$B:$B,$A132)</f>
        <v>90</v>
      </c>
      <c r="D132" s="8" t="n">
        <f aca="false">SUMIFS('Source'!$F:$F,'Source'!$A:$A,"202 - Super-Pharm POLAND",'Source'!$B:$B,$A132)</f>
        <v>20</v>
      </c>
      <c r="E132" s="8" t="n">
        <f aca="false">D132*$J$5</f>
        <v>25.2631578947368</v>
      </c>
      <c r="F132" s="8" t="n">
        <f aca="false">E132-C132</f>
        <v>-64.7368421052632</v>
      </c>
      <c r="G132" s="9" t="n">
        <f aca="false">IF(AND(C132=0,E132=0),0,IF(C132=0,"New",(E132-C132)/C132))</f>
        <v>-0.719298245614035</v>
      </c>
      <c r="H132" s="8" t="n">
        <f aca="false">SUMIFS('Source'!$E:$E,'Source'!$A:$A,"202 - Super-Pharm POLAND",'Source'!$B:$B,$A132)</f>
        <v>1304.22</v>
      </c>
      <c r="I132" s="8" t="n">
        <f aca="false">SUMIFS('Source'!$G:$G,'Source'!$A:$A,"202 - Super-Pharm POLAND",'Source'!$B:$B,$A132)</f>
        <v>270.09</v>
      </c>
      <c r="J132" s="8" t="n">
        <f aca="false">I132*$J$5</f>
        <v>341.166315789474</v>
      </c>
      <c r="K132" s="8" t="n">
        <f aca="false">J132-H132</f>
        <v>-963.053684210526</v>
      </c>
      <c r="L132" s="9" t="n">
        <f aca="false">IF(AND(H132=0,J132=0),0,IF(H132=0,"New",(J132-H132)/H132))</f>
        <v>-0.738413522419934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108</v>
      </c>
      <c r="B133" s="7" t="str">
        <f aca="false">IFERROR(INDEX('Source'!$C:$C,MATCH($A133,'Source'!$B:$B,0)),"")</f>
        <v>מגן קרסול חום</v>
      </c>
      <c r="C133" s="8" t="n">
        <f aca="false">SUMIFS('Source'!$D:$D,'Source'!$A:$A,"202 - Super-Pharm POLAND",'Source'!$B:$B,$A133)</f>
        <v>180</v>
      </c>
      <c r="D133" s="8" t="n">
        <f aca="false">SUMIFS('Source'!$F:$F,'Source'!$A:$A,"202 - Super-Pharm POLAND",'Source'!$B:$B,$A133)</f>
        <v>120</v>
      </c>
      <c r="E133" s="8" t="n">
        <f aca="false">D133*$J$5</f>
        <v>151.578947368421</v>
      </c>
      <c r="F133" s="8" t="n">
        <f aca="false">E133-C133</f>
        <v>-28.421052631579</v>
      </c>
      <c r="G133" s="9" t="n">
        <f aca="false">IF(AND(C133=0,E133=0),0,IF(C133=0,"New",(E133-C133)/C133))</f>
        <v>-0.157894736842105</v>
      </c>
      <c r="H133" s="8" t="n">
        <f aca="false">SUMIFS('Source'!$E:$E,'Source'!$A:$A,"202 - Super-Pharm POLAND",'Source'!$B:$B,$A133)</f>
        <v>2442.63</v>
      </c>
      <c r="I133" s="8" t="n">
        <f aca="false">SUMIFS('Source'!$G:$G,'Source'!$A:$A,"202 - Super-Pharm POLAND",'Source'!$B:$B,$A133)</f>
        <v>1478.58</v>
      </c>
      <c r="J133" s="8" t="n">
        <f aca="false">I133*$J$5</f>
        <v>1867.68</v>
      </c>
      <c r="K133" s="8" t="n">
        <f aca="false">J133-H133</f>
        <v>-574.95</v>
      </c>
      <c r="L133" s="9" t="n">
        <f aca="false">IF(AND(H133=0,J133=0),0,IF(H133=0,"New",(J133-H133)/H133))</f>
        <v>-0.235381535476106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137</v>
      </c>
      <c r="B134" s="7" t="str">
        <f aca="false">IFERROR(INDEX('Source'!$C:$C,MATCH($A134,'Source'!$B:$B,0)),"")</f>
        <v>מגן ברך חום</v>
      </c>
      <c r="C134" s="8" t="n">
        <f aca="false">SUMIFS('Source'!$D:$D,'Source'!$A:$A,"202 - Super-Pharm POLAND",'Source'!$B:$B,$A134)</f>
        <v>220</v>
      </c>
      <c r="D134" s="8" t="n">
        <f aca="false">SUMIFS('Source'!$F:$F,'Source'!$A:$A,"202 - Super-Pharm POLAND",'Source'!$B:$B,$A134)</f>
        <v>170</v>
      </c>
      <c r="E134" s="8" t="n">
        <f aca="false">D134*$J$5</f>
        <v>214.736842105263</v>
      </c>
      <c r="F134" s="8" t="n">
        <f aca="false">E134-C134</f>
        <v>-5.26315789473685</v>
      </c>
      <c r="G134" s="9" t="n">
        <f aca="false">IF(AND(C134=0,E134=0),0,IF(C134=0,"New",(E134-C134)/C134))</f>
        <v>-0.0239234449760766</v>
      </c>
      <c r="H134" s="8" t="n">
        <f aca="false">SUMIFS('Source'!$E:$E,'Source'!$A:$A,"202 - Super-Pharm POLAND",'Source'!$B:$B,$A134)</f>
        <v>3020</v>
      </c>
      <c r="I134" s="8" t="n">
        <f aca="false">SUMIFS('Source'!$G:$G,'Source'!$A:$A,"202 - Super-Pharm POLAND",'Source'!$B:$B,$A134)</f>
        <v>2078.4</v>
      </c>
      <c r="J134" s="8" t="n">
        <f aca="false">I134*$J$5</f>
        <v>2625.34736842105</v>
      </c>
      <c r="K134" s="8" t="n">
        <f aca="false">J134-H134</f>
        <v>-394.652631578947</v>
      </c>
      <c r="L134" s="9" t="n">
        <f aca="false">IF(AND(H134=0,J134=0),0,IF(H134=0,"New",(J134-H134)/H134))</f>
        <v>-0.130679679330777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262</v>
      </c>
      <c r="B135" s="7" t="str">
        <f aca="false">IFERROR(INDEX('Source'!$C:$C,MATCH($A135,'Source'!$B:$B,0)),"")</f>
        <v>מגן מרפק בז'</v>
      </c>
      <c r="C135" s="8" t="n">
        <f aca="false">SUMIFS('Source'!$D:$D,'Source'!$A:$A,"202 - Super-Pharm POLAND",'Source'!$B:$B,$A135)</f>
        <v>90</v>
      </c>
      <c r="D135" s="8" t="n">
        <f aca="false">SUMIFS('Source'!$F:$F,'Source'!$A:$A,"202 - Super-Pharm POLAND",'Source'!$B:$B,$A135)</f>
        <v>30</v>
      </c>
      <c r="E135" s="8" t="n">
        <f aca="false">D135*$J$5</f>
        <v>37.8947368421053</v>
      </c>
      <c r="F135" s="8" t="n">
        <f aca="false">E135-C135</f>
        <v>-52.1052631578947</v>
      </c>
      <c r="G135" s="9" t="n">
        <f aca="false">IF(AND(C135=0,E135=0),0,IF(C135=0,"New",(E135-C135)/C135))</f>
        <v>-0.578947368421053</v>
      </c>
      <c r="H135" s="8" t="n">
        <f aca="false">SUMIFS('Source'!$E:$E,'Source'!$A:$A,"202 - Super-Pharm POLAND",'Source'!$B:$B,$A135)</f>
        <v>1302.74</v>
      </c>
      <c r="I135" s="8" t="n">
        <f aca="false">SUMIFS('Source'!$G:$G,'Source'!$A:$A,"202 - Super-Pharm POLAND",'Source'!$B:$B,$A135)</f>
        <v>385.52</v>
      </c>
      <c r="J135" s="8" t="n">
        <f aca="false">I135*$J$5</f>
        <v>486.972631578947</v>
      </c>
      <c r="K135" s="8" t="n">
        <f aca="false">J135-H135</f>
        <v>-815.767368421053</v>
      </c>
      <c r="L135" s="9" t="n">
        <f aca="false">IF(AND(H135=0,J135=0),0,IF(H135=0,"New",(J135-H135)/H135))</f>
        <v>-0.626193537022777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135</v>
      </c>
      <c r="B136" s="7" t="str">
        <f aca="false">IFERROR(INDEX('Source'!$C:$C,MATCH($A136,'Source'!$B:$B,0)),"")</f>
        <v>מדרס מג'ל</v>
      </c>
      <c r="C136" s="8" t="n">
        <f aca="false">SUMIFS('Source'!$D:$D,'Source'!$A:$A,"202 - Super-Pharm POLAND",'Source'!$B:$B,$A136)</f>
        <v>320</v>
      </c>
      <c r="D136" s="8" t="n">
        <f aca="false">SUMIFS('Source'!$F:$F,'Source'!$A:$A,"202 - Super-Pharm POLAND",'Source'!$B:$B,$A136)</f>
        <v>320</v>
      </c>
      <c r="E136" s="8" t="n">
        <f aca="false">D136*$J$5</f>
        <v>404.21052631579</v>
      </c>
      <c r="F136" s="8" t="n">
        <f aca="false">E136-C136</f>
        <v>84.2105263157895</v>
      </c>
      <c r="G136" s="9" t="n">
        <f aca="false">IF(AND(C136=0,E136=0),0,IF(C136=0,"New",(E136-C136)/C136))</f>
        <v>0.263157894736842</v>
      </c>
      <c r="H136" s="8" t="n">
        <f aca="false">SUMIFS('Source'!$E:$E,'Source'!$A:$A,"202 - Super-Pharm POLAND",'Source'!$B:$B,$A136)</f>
        <v>11612.6</v>
      </c>
      <c r="I136" s="8" t="n">
        <f aca="false">SUMIFS('Source'!$G:$G,'Source'!$A:$A,"202 - Super-Pharm POLAND",'Source'!$B:$B,$A136)</f>
        <v>10705</v>
      </c>
      <c r="J136" s="8" t="n">
        <f aca="false">I136*$J$5</f>
        <v>13522.1052631579</v>
      </c>
      <c r="K136" s="8" t="n">
        <f aca="false">J136-H136</f>
        <v>1909.50526315789</v>
      </c>
      <c r="L136" s="9" t="n">
        <f aca="false">IF(AND(H136=0,J136=0),0,IF(H136=0,"New",(J136-H136)/H136))</f>
        <v>0.164433913435225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601</v>
      </c>
      <c r="B137" s="7" t="str">
        <f aca="false">IFERROR(INDEX('Source'!$C:$C,MATCH($A137,'Source'!$B:$B,0)),"")</f>
        <v>מדרס סיליקון לנעלי עקב</v>
      </c>
      <c r="C137" s="8" t="n">
        <f aca="false">SUMIFS('Source'!$D:$D,'Source'!$A:$A,"202 - Super-Pharm POLAND",'Source'!$B:$B,$A137)</f>
        <v>80</v>
      </c>
      <c r="D137" s="8" t="n">
        <f aca="false">SUMIFS('Source'!$F:$F,'Source'!$A:$A,"202 - Super-Pharm POLAND",'Source'!$B:$B,$A137)</f>
        <v>50</v>
      </c>
      <c r="E137" s="8" t="n">
        <f aca="false">D137*$J$5</f>
        <v>63.1578947368421</v>
      </c>
      <c r="F137" s="8" t="n">
        <f aca="false">E137-C137</f>
        <v>-16.8421052631579</v>
      </c>
      <c r="G137" s="9" t="n">
        <f aca="false">IF(AND(C137=0,E137=0),0,IF(C137=0,"New",(E137-C137)/C137))</f>
        <v>-0.210526315789474</v>
      </c>
      <c r="H137" s="8" t="n">
        <f aca="false">SUMIFS('Source'!$E:$E,'Source'!$A:$A,"202 - Super-Pharm POLAND",'Source'!$B:$B,$A137)</f>
        <v>2003.56</v>
      </c>
      <c r="I137" s="8" t="n">
        <f aca="false">SUMIFS('Source'!$G:$G,'Source'!$A:$A,"202 - Super-Pharm POLAND",'Source'!$B:$B,$A137)</f>
        <v>1108.46</v>
      </c>
      <c r="J137" s="8" t="n">
        <f aca="false">I137*$J$5</f>
        <v>1400.16</v>
      </c>
      <c r="K137" s="8" t="n">
        <f aca="false">J137-H137</f>
        <v>-603.4</v>
      </c>
      <c r="L137" s="9" t="n">
        <f aca="false">IF(AND(H137=0,J137=0),0,IF(H137=0,"New",(J137-H137)/H137))</f>
        <v>-0.30116392820779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232</v>
      </c>
      <c r="B138" s="7" t="str">
        <f aca="false">IFERROR(INDEX('Source'!$C:$C,MATCH($A138,'Source'!$B:$B,0)),"")</f>
        <v>מגן מרפק</v>
      </c>
      <c r="C138" s="8" t="n">
        <f aca="false">SUMIFS('Source'!$D:$D,'Source'!$A:$A,"202 - Super-Pharm POLAND",'Source'!$B:$B,$A138)</f>
        <v>90</v>
      </c>
      <c r="D138" s="8" t="n">
        <f aca="false">SUMIFS('Source'!$F:$F,'Source'!$A:$A,"202 - Super-Pharm POLAND",'Source'!$B:$B,$A138)</f>
        <v>40</v>
      </c>
      <c r="E138" s="8" t="n">
        <f aca="false">D138*$J$5</f>
        <v>50.5263157894737</v>
      </c>
      <c r="F138" s="8" t="n">
        <f aca="false">E138-C138</f>
        <v>-39.4736842105263</v>
      </c>
      <c r="G138" s="9" t="n">
        <f aca="false">IF(AND(C138=0,E138=0),0,IF(C138=0,"New",(E138-C138)/C138))</f>
        <v>-0.43859649122807</v>
      </c>
      <c r="H138" s="8" t="n">
        <f aca="false">SUMIFS('Source'!$E:$E,'Source'!$A:$A,"202 - Super-Pharm POLAND",'Source'!$B:$B,$A138)</f>
        <v>1296.79</v>
      </c>
      <c r="I138" s="8" t="n">
        <f aca="false">SUMIFS('Source'!$G:$G,'Source'!$A:$A,"202 - Super-Pharm POLAND",'Source'!$B:$B,$A138)</f>
        <v>520.31</v>
      </c>
      <c r="J138" s="8" t="n">
        <f aca="false">I138*$J$5</f>
        <v>657.233684210526</v>
      </c>
      <c r="K138" s="8" t="n">
        <f aca="false">J138-H138</f>
        <v>-639.556315789474</v>
      </c>
      <c r="L138" s="9" t="n">
        <f aca="false">IF(AND(H138=0,J138=0),0,IF(H138=0,"New",(J138-H138)/H138))</f>
        <v>-0.493184182319014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131</v>
      </c>
      <c r="B139" s="7" t="str">
        <f aca="false">IFERROR(INDEX('Source'!$C:$C,MATCH($A139,'Source'!$B:$B,0)),"")</f>
        <v>מגן קרסול חום</v>
      </c>
      <c r="C139" s="8" t="n">
        <f aca="false">SUMIFS('Source'!$D:$D,'Source'!$A:$A,"202 - Super-Pharm POLAND",'Source'!$B:$B,$A139)</f>
        <v>110</v>
      </c>
      <c r="D139" s="8" t="n">
        <f aca="false">SUMIFS('Source'!$F:$F,'Source'!$A:$A,"202 - Super-Pharm POLAND",'Source'!$B:$B,$A139)</f>
        <v>60</v>
      </c>
      <c r="E139" s="8" t="n">
        <f aca="false">D139*$J$5</f>
        <v>75.7894736842105</v>
      </c>
      <c r="F139" s="8" t="n">
        <f aca="false">E139-C139</f>
        <v>-34.2105263157895</v>
      </c>
      <c r="G139" s="9" t="n">
        <f aca="false">IF(AND(C139=0,E139=0),0,IF(C139=0,"New",(E139-C139)/C139))</f>
        <v>-0.311004784688995</v>
      </c>
      <c r="H139" s="8" t="n">
        <f aca="false">SUMIFS('Source'!$E:$E,'Source'!$A:$A,"202 - Super-Pharm POLAND",'Source'!$B:$B,$A139)</f>
        <v>1506.19</v>
      </c>
      <c r="I139" s="8" t="n">
        <f aca="false">SUMIFS('Source'!$G:$G,'Source'!$A:$A,"202 - Super-Pharm POLAND",'Source'!$B:$B,$A139)</f>
        <v>758.84</v>
      </c>
      <c r="J139" s="8" t="n">
        <f aca="false">I139*$J$5</f>
        <v>958.534736842105</v>
      </c>
      <c r="K139" s="8" t="n">
        <f aca="false">J139-H139</f>
        <v>-547.655263157895</v>
      </c>
      <c r="L139" s="9" t="n">
        <f aca="false">IF(AND(H139=0,J139=0),0,IF(H139=0,"New",(J139-H139)/H139))</f>
        <v>-0.363603040225931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547</v>
      </c>
      <c r="B140" s="7" t="str">
        <f aca="false">IFERROR(INDEX('Source'!$C:$C,MATCH($A140,'Source'!$B:$B,0)),"")</f>
        <v>ריפוד סיליקון לנעלי אצבע</v>
      </c>
      <c r="C140" s="8" t="n">
        <f aca="false">SUMIFS('Source'!$D:$D,'Source'!$A:$A,"202 - Super-Pharm POLAND",'Source'!$B:$B,$A140)</f>
        <v>100</v>
      </c>
      <c r="D140" s="8" t="n">
        <f aca="false">SUMIFS('Source'!$F:$F,'Source'!$A:$A,"202 - Super-Pharm POLAND",'Source'!$B:$B,$A140)</f>
        <v>80</v>
      </c>
      <c r="E140" s="8" t="n">
        <f aca="false">D140*$J$5</f>
        <v>101.052631578947</v>
      </c>
      <c r="F140" s="8" t="n">
        <f aca="false">E140-C140</f>
        <v>1.05263157894737</v>
      </c>
      <c r="G140" s="9" t="n">
        <f aca="false">IF(AND(C140=0,E140=0),0,IF(C140=0,"New",(E140-C140)/C140))</f>
        <v>0.0105263157894737</v>
      </c>
      <c r="H140" s="8" t="n">
        <f aca="false">SUMIFS('Source'!$E:$E,'Source'!$A:$A,"202 - Super-Pharm POLAND",'Source'!$B:$B,$A140)</f>
        <v>1421.76</v>
      </c>
      <c r="I140" s="8" t="n">
        <f aca="false">SUMIFS('Source'!$G:$G,'Source'!$A:$A,"202 - Super-Pharm POLAND",'Source'!$B:$B,$A140)</f>
        <v>1031.82</v>
      </c>
      <c r="J140" s="8" t="n">
        <f aca="false">I140*$J$5</f>
        <v>1303.35157894737</v>
      </c>
      <c r="K140" s="8" t="n">
        <f aca="false">J140-H140</f>
        <v>-118.408421052632</v>
      </c>
      <c r="L140" s="9" t="n">
        <f aca="false">IF(AND(H140=0,J140=0),0,IF(H140=0,"New",(J140-H140)/H140))</f>
        <v>-0.0832829880237393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177</v>
      </c>
      <c r="B141" s="7" t="str">
        <f aca="false">IFERROR(INDEX('Source'!$C:$C,MATCH($A141,'Source'!$B:$B,0)),"")</f>
        <v>מגן קרסול פתוח</v>
      </c>
      <c r="C141" s="8" t="n">
        <f aca="false">SUMIFS('Source'!$D:$D,'Source'!$A:$A,"202 - Super-Pharm POLAND",'Source'!$B:$B,$A141)</f>
        <v>90</v>
      </c>
      <c r="D141" s="8" t="n">
        <f aca="false">SUMIFS('Source'!$F:$F,'Source'!$A:$A,"202 - Super-Pharm POLAND",'Source'!$B:$B,$A141)</f>
        <v>70</v>
      </c>
      <c r="E141" s="8" t="n">
        <f aca="false">D141*$J$5</f>
        <v>88.421052631579</v>
      </c>
      <c r="F141" s="8" t="n">
        <f aca="false">E141-C141</f>
        <v>-1.57894736842105</v>
      </c>
      <c r="G141" s="9" t="n">
        <f aca="false">IF(AND(C141=0,E141=0),0,IF(C141=0,"New",(E141-C141)/C141))</f>
        <v>-0.0175438596491228</v>
      </c>
      <c r="H141" s="8" t="n">
        <f aca="false">SUMIFS('Source'!$E:$E,'Source'!$A:$A,"202 - Super-Pharm POLAND",'Source'!$B:$B,$A141)</f>
        <v>1217</v>
      </c>
      <c r="I141" s="8" t="n">
        <f aca="false">SUMIFS('Source'!$G:$G,'Source'!$A:$A,"202 - Super-Pharm POLAND",'Source'!$B:$B,$A141)</f>
        <v>840.1</v>
      </c>
      <c r="J141" s="8" t="n">
        <f aca="false">I141*$J$5</f>
        <v>1061.17894736842</v>
      </c>
      <c r="K141" s="8" t="n">
        <f aca="false">J141-H141</f>
        <v>-155.821052631579</v>
      </c>
      <c r="L141" s="9" t="n">
        <f aca="false">IF(AND(H141=0,J141=0),0,IF(H141=0,"New",(J141-H141)/H141))</f>
        <v>-0.128037019417896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650</v>
      </c>
      <c r="B142" s="7" t="str">
        <f aca="false">IFERROR(INDEX('Source'!$C:$C,MATCH($A142,'Source'!$B:$B,0)),"")</f>
        <v>גרבי קיץ אנטיבקטריאלי שחור</v>
      </c>
      <c r="C142" s="8" t="n">
        <f aca="false">SUMIFS('Source'!$D:$D,'Source'!$A:$A,"202 - Super-Pharm POLAND",'Source'!$B:$B,$A142)</f>
        <v>1</v>
      </c>
      <c r="D142" s="8" t="n">
        <f aca="false">SUMIFS('Source'!$F:$F,'Source'!$A:$A,"202 - Super-Pharm POLAND",'Source'!$B:$B,$A142)</f>
        <v>0</v>
      </c>
      <c r="E142" s="8" t="n">
        <f aca="false">D142*$J$5</f>
        <v>0</v>
      </c>
      <c r="F142" s="8" t="n">
        <f aca="false">E142-C142</f>
        <v>-1</v>
      </c>
      <c r="G142" s="9" t="n">
        <f aca="false">IF(AND(C142=0,E142=0),0,IF(C142=0,"New",(E142-C142)/C142))</f>
        <v>-1</v>
      </c>
      <c r="H142" s="8" t="n">
        <f aca="false">SUMIFS('Source'!$E:$E,'Source'!$A:$A,"202 - Super-Pharm POLAND",'Source'!$B:$B,$A142)</f>
        <v>0.04</v>
      </c>
      <c r="I142" s="8" t="n">
        <f aca="false">SUMIFS('Source'!$G:$G,'Source'!$A:$A,"202 - Super-Pharm POLAND",'Source'!$B:$B,$A142)</f>
        <v>0</v>
      </c>
      <c r="J142" s="8" t="n">
        <f aca="false">I142*$J$5</f>
        <v>0</v>
      </c>
      <c r="K142" s="8" t="n">
        <f aca="false">J142-H142</f>
        <v>-0.04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1102</v>
      </c>
      <c r="B143" s="7" t="str">
        <f aca="false">IFERROR(INDEX('Source'!$C:$C,MATCH($A143,'Source'!$B:$B,0)),"")</f>
        <v>גרבי חורף אנטיבקטריאלי לבן</v>
      </c>
      <c r="C143" s="8" t="n">
        <f aca="false">SUMIFS('Source'!$D:$D,'Source'!$A:$A,"202 - Super-Pharm POLAND",'Source'!$B:$B,$A143)</f>
        <v>1</v>
      </c>
      <c r="D143" s="8" t="n">
        <f aca="false">SUMIFS('Source'!$F:$F,'Source'!$A:$A,"202 - Super-Pharm POLAND",'Source'!$B:$B,$A143)</f>
        <v>0</v>
      </c>
      <c r="E143" s="8" t="n">
        <f aca="false">D143*$J$5</f>
        <v>0</v>
      </c>
      <c r="F143" s="8" t="n">
        <f aca="false">E143-C143</f>
        <v>-1</v>
      </c>
      <c r="G143" s="9" t="n">
        <f aca="false">IF(AND(C143=0,E143=0),0,IF(C143=0,"New",(E143-C143)/C143))</f>
        <v>-1</v>
      </c>
      <c r="H143" s="8" t="n">
        <f aca="false">SUMIFS('Source'!$E:$E,'Source'!$A:$A,"202 - Super-Pharm POLAND",'Source'!$B:$B,$A143)</f>
        <v>0.04</v>
      </c>
      <c r="I143" s="8" t="n">
        <f aca="false">SUMIFS('Source'!$G:$G,'Source'!$A:$A,"202 - Super-Pharm POLAND",'Source'!$B:$B,$A143)</f>
        <v>0</v>
      </c>
      <c r="J143" s="8" t="n">
        <f aca="false">I143*$J$5</f>
        <v>0</v>
      </c>
      <c r="K143" s="8" t="n">
        <f aca="false">J143-H143</f>
        <v>-0.04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5" customFormat="false" ht="15" hidden="false" customHeight="false" outlineLevel="0" collapsed="false">
      <c r="A145" s="17"/>
      <c r="B145" s="18" t="s">
        <v>642</v>
      </c>
      <c r="C145" s="19" t="n">
        <f aca="false">SUM(C9:C143)</f>
        <v>48363</v>
      </c>
      <c r="D145" s="19" t="n">
        <f aca="false">SUM(D9:D143)</f>
        <v>28188</v>
      </c>
      <c r="E145" s="19" t="n">
        <f aca="false">SUM(E9:E143)</f>
        <v>35605.8947368421</v>
      </c>
      <c r="F145" s="19" t="n">
        <f aca="false">SUM(F9:F143)</f>
        <v>-12757.1052631579</v>
      </c>
      <c r="G145" s="20" t="n">
        <f aca="false">IF(C145=0,"N/A",F145/C145)</f>
        <v>-0.263778203650681</v>
      </c>
      <c r="H145" s="19" t="n">
        <f aca="false">SUM(H9:H143)</f>
        <v>902537.64</v>
      </c>
      <c r="I145" s="19" t="n">
        <f aca="false">SUM(I9:I143)</f>
        <v>474182.59</v>
      </c>
      <c r="J145" s="19" t="n">
        <f aca="false">SUM(J9:J143)</f>
        <v>598967.482105263</v>
      </c>
      <c r="K145" s="19" t="n">
        <f aca="false">SUM(K9:K143)</f>
        <v>-303570.157894737</v>
      </c>
      <c r="L145" s="20" t="n">
        <f aca="false">IF(H145=0,"N/A",K145/H145)</f>
        <v>-0.336351797909212</v>
      </c>
      <c r="M14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1128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SUMPRODUCT(--(((C9:C56&lt;&gt;0)+(H9:H56&lt;&gt;0)&gt;0)*((D9:D56=0)*(I9:I56=0))))</f>
        <v>27</v>
      </c>
      <c r="C5" s="13" t="s">
        <v>64</v>
      </c>
      <c r="D5" s="14" t="n">
        <f aca="false">SUMPRODUCT(--(((D9:D56&lt;&gt;0)+(I9:I56&lt;&gt;0)&gt;0)*((C9:C56=0)*(H9:H56=0))))</f>
        <v>4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SUMPRODUCT(--(((C9:C56&lt;&gt;0)+(H9:H56&lt;&gt;0)&gt;0)*((D9:D56=0)*(I9:I56=0)))*C9:C56)</f>
        <v>1219</v>
      </c>
      <c r="C6" s="13" t="s">
        <v>67</v>
      </c>
      <c r="D6" s="14" t="n">
        <f aca="false">SUMPRODUCT(--(((C9:C56&lt;&gt;0)+(H9:H56&lt;&gt;0)&gt;0)*((D9:D56=0)*(I9:I56=0)))*H9:H56)</f>
        <v>27555.1</v>
      </c>
      <c r="E6" s="13" t="s">
        <v>68</v>
      </c>
      <c r="F6" s="14" t="n">
        <f aca="false">SUMPRODUCT(--(((D9:D56&lt;&gt;0)+(I9:I56&lt;&gt;0)&gt;0)*((C9:C56=0)*(H9:H56=0)))*D9:D56)</f>
        <v>260</v>
      </c>
      <c r="G6" s="13" t="s">
        <v>69</v>
      </c>
      <c r="H6" s="14" t="n">
        <f aca="false">SUMPRODUCT(--(((D9:D56&lt;&gt;0)+(I9:I56&lt;&gt;0)&gt;0)*((C9:C56=0)*(H9:H56=0)))*I9:I56)</f>
        <v>5860.29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653</v>
      </c>
      <c r="B9" s="7" t="str">
        <f aca="false">IFERROR(INDEX('Source'!$C:$C,MATCH($A9,'Source'!$B:$B,0)),"")</f>
        <v>גרבי נסיעות אנטיבקטריאלי</v>
      </c>
      <c r="C9" s="8" t="n">
        <f aca="false">SUMIFS('Source'!$D:$D,'Source'!$A:$A,"201- Seven Gear FINLAND oy",'Source'!$B:$B,$A9)</f>
        <v>1</v>
      </c>
      <c r="D9" s="8" t="n">
        <f aca="false">SUMIFS('Source'!$F:$F,'Source'!$A:$A,"201- Seven Gear FINLAND oy",'Source'!$B:$B,$A9)</f>
        <v>190</v>
      </c>
      <c r="E9" s="8" t="n">
        <f aca="false">D9*$J$5</f>
        <v>240</v>
      </c>
      <c r="F9" s="8" t="n">
        <f aca="false">E9-C9</f>
        <v>239</v>
      </c>
      <c r="G9" s="9" t="n">
        <f aca="false">IF(AND(C9=0,E9=0),0,IF(C9=0,"New",(E9-C9)/C9))</f>
        <v>239</v>
      </c>
      <c r="H9" s="8" t="n">
        <f aca="false">SUMIFS('Source'!$E:$E,'Source'!$A:$A,"201- Seven Gear FINLAND oy",'Source'!$B:$B,$A9)</f>
        <v>0.04</v>
      </c>
      <c r="I9" s="8" t="n">
        <f aca="false">SUMIFS('Source'!$G:$G,'Source'!$A:$A,"201- Seven Gear FINLAND oy",'Source'!$B:$B,$A9)</f>
        <v>5449.26</v>
      </c>
      <c r="J9" s="8" t="n">
        <f aca="false">I9*$J$5</f>
        <v>6883.27578947368</v>
      </c>
      <c r="K9" s="8" t="n">
        <f aca="false">J9-H9</f>
        <v>6883.23578947368</v>
      </c>
      <c r="L9" s="9" t="n">
        <f aca="false">IF(AND(H9=0,J9=0),0,IF(H9=0,"New",(J9-H9)/H9))</f>
        <v>172080.894736842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174</v>
      </c>
      <c r="B10" s="7" t="str">
        <f aca="false">IFERROR(INDEX('Source'!$C:$C,MATCH($A10,'Source'!$B:$B,0)),"")</f>
        <v>גרבי טיסה</v>
      </c>
      <c r="C10" s="8" t="n">
        <f aca="false">SUMIFS('Source'!$D:$D,'Source'!$A:$A,"201- Seven Gear FINLAND oy",'Source'!$B:$B,$A10)</f>
        <v>170</v>
      </c>
      <c r="D10" s="8" t="n">
        <f aca="false">SUMIFS('Source'!$F:$F,'Source'!$A:$A,"201- Seven Gear FINLAND oy",'Source'!$B:$B,$A10)</f>
        <v>0</v>
      </c>
      <c r="E10" s="8" t="n">
        <f aca="false">D10*$J$5</f>
        <v>0</v>
      </c>
      <c r="F10" s="8" t="n">
        <f aca="false">E10-C10</f>
        <v>-170</v>
      </c>
      <c r="G10" s="9" t="n">
        <f aca="false">IF(AND(C10=0,E10=0),0,IF(C10=0,"New",(E10-C10)/C10))</f>
        <v>-1</v>
      </c>
      <c r="H10" s="8" t="n">
        <f aca="false">SUMIFS('Source'!$E:$E,'Source'!$A:$A,"201- Seven Gear FINLAND oy",'Source'!$B:$B,$A10)</f>
        <v>5271.27</v>
      </c>
      <c r="I10" s="8" t="n">
        <f aca="false">SUMIFS('Source'!$G:$G,'Source'!$A:$A,"201- Seven Gear FINLAND oy",'Source'!$B:$B,$A10)</f>
        <v>0</v>
      </c>
      <c r="J10" s="8" t="n">
        <f aca="false">I10*$J$5</f>
        <v>0</v>
      </c>
      <c r="K10" s="8" t="n">
        <f aca="false">J10-H10</f>
        <v>-5271.27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192</v>
      </c>
      <c r="B11" s="7" t="str">
        <f aca="false">IFERROR(INDEX('Source'!$C:$C,MATCH($A11,'Source'!$B:$B,0)),"")</f>
        <v>סד לאגודל</v>
      </c>
      <c r="C11" s="8" t="n">
        <f aca="false">SUMIFS('Source'!$D:$D,'Source'!$A:$A,"201- Seven Gear FINLAND oy",'Source'!$B:$B,$A11)</f>
        <v>470</v>
      </c>
      <c r="D11" s="8" t="n">
        <f aca="false">SUMIFS('Source'!$F:$F,'Source'!$A:$A,"201- Seven Gear FINLAND oy",'Source'!$B:$B,$A11)</f>
        <v>260</v>
      </c>
      <c r="E11" s="8" t="n">
        <f aca="false">D11*$J$5</f>
        <v>328.421052631579</v>
      </c>
      <c r="F11" s="8" t="n">
        <f aca="false">E11-C11</f>
        <v>-141.578947368421</v>
      </c>
      <c r="G11" s="9" t="n">
        <f aca="false">IF(AND(C11=0,E11=0),0,IF(C11=0,"New",(E11-C11)/C11))</f>
        <v>-0.301231802911534</v>
      </c>
      <c r="H11" s="8" t="n">
        <f aca="false">SUMIFS('Source'!$E:$E,'Source'!$A:$A,"201- Seven Gear FINLAND oy",'Source'!$B:$B,$A11)</f>
        <v>7664.64</v>
      </c>
      <c r="I11" s="8" t="n">
        <f aca="false">SUMIFS('Source'!$G:$G,'Source'!$A:$A,"201- Seven Gear FINLAND oy",'Source'!$B:$B,$A11)</f>
        <v>3917.19</v>
      </c>
      <c r="J11" s="8" t="n">
        <f aca="false">I11*$J$5</f>
        <v>4948.02947368421</v>
      </c>
      <c r="K11" s="8" t="n">
        <f aca="false">J11-H11</f>
        <v>-2716.61052631579</v>
      </c>
      <c r="L11" s="9" t="n">
        <f aca="false">IF(AND(H11=0,J11=0),0,IF(H11=0,"New",(J11-H11)/H11))</f>
        <v>-0.354434197342053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145</v>
      </c>
      <c r="B12" s="7" t="str">
        <f aca="false">IFERROR(INDEX('Source'!$C:$C,MATCH($A12,'Source'!$B:$B,0)),"")</f>
        <v>גרבי טיסה</v>
      </c>
      <c r="C12" s="8" t="n">
        <f aca="false">SUMIFS('Source'!$D:$D,'Source'!$A:$A,"201- Seven Gear FINLAND oy",'Source'!$B:$B,$A12)</f>
        <v>120</v>
      </c>
      <c r="D12" s="8" t="n">
        <f aca="false">SUMIFS('Source'!$F:$F,'Source'!$A:$A,"201- Seven Gear FINLAND oy",'Source'!$B:$B,$A12)</f>
        <v>0</v>
      </c>
      <c r="E12" s="8" t="n">
        <f aca="false">D12*$J$5</f>
        <v>0</v>
      </c>
      <c r="F12" s="8" t="n">
        <f aca="false">E12-C12</f>
        <v>-120</v>
      </c>
      <c r="G12" s="9" t="n">
        <f aca="false">IF(AND(C12=0,E12=0),0,IF(C12=0,"New",(E12-C12)/C12))</f>
        <v>-1</v>
      </c>
      <c r="H12" s="8" t="n">
        <f aca="false">SUMIFS('Source'!$E:$E,'Source'!$A:$A,"201- Seven Gear FINLAND oy",'Source'!$B:$B,$A12)</f>
        <v>3741.27</v>
      </c>
      <c r="I12" s="8" t="n">
        <f aca="false">SUMIFS('Source'!$G:$G,'Source'!$A:$A,"201- Seven Gear FINLAND oy",'Source'!$B:$B,$A12)</f>
        <v>0</v>
      </c>
      <c r="J12" s="8" t="n">
        <f aca="false">I12*$J$5</f>
        <v>0</v>
      </c>
      <c r="K12" s="8" t="n">
        <f aca="false">J12-H12</f>
        <v>-3741.27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175</v>
      </c>
      <c r="B13" s="7" t="str">
        <f aca="false">IFERROR(INDEX('Source'!$C:$C,MATCH($A13,'Source'!$B:$B,0)),"")</f>
        <v>חבק לשורש כף היד</v>
      </c>
      <c r="C13" s="8" t="n">
        <f aca="false">SUMIFS('Source'!$D:$D,'Source'!$A:$A,"201- Seven Gear FINLAND oy",'Source'!$B:$B,$A13)</f>
        <v>450</v>
      </c>
      <c r="D13" s="8" t="n">
        <f aca="false">SUMIFS('Source'!$F:$F,'Source'!$A:$A,"201- Seven Gear FINLAND oy",'Source'!$B:$B,$A13)</f>
        <v>260</v>
      </c>
      <c r="E13" s="8" t="n">
        <f aca="false">D13*$J$5</f>
        <v>328.421052631579</v>
      </c>
      <c r="F13" s="8" t="n">
        <f aca="false">E13-C13</f>
        <v>-121.578947368421</v>
      </c>
      <c r="G13" s="9" t="n">
        <f aca="false">IF(AND(C13=0,E13=0),0,IF(C13=0,"New",(E13-C13)/C13))</f>
        <v>-0.270175438596491</v>
      </c>
      <c r="H13" s="8" t="n">
        <f aca="false">SUMIFS('Source'!$E:$E,'Source'!$A:$A,"201- Seven Gear FINLAND oy",'Source'!$B:$B,$A13)</f>
        <v>7393.9</v>
      </c>
      <c r="I13" s="8" t="n">
        <f aca="false">SUMIFS('Source'!$G:$G,'Source'!$A:$A,"201- Seven Gear FINLAND oy",'Source'!$B:$B,$A13)</f>
        <v>3917.19</v>
      </c>
      <c r="J13" s="8" t="n">
        <f aca="false">I13*$J$5</f>
        <v>4948.02947368421</v>
      </c>
      <c r="K13" s="8" t="n">
        <f aca="false">J13-H13</f>
        <v>-2445.87052631579</v>
      </c>
      <c r="L13" s="9" t="n">
        <f aca="false">IF(AND(H13=0,J13=0),0,IF(H13=0,"New",(J13-H13)/H13))</f>
        <v>-0.330795727060927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657</v>
      </c>
      <c r="B14" s="7" t="str">
        <f aca="false">IFERROR(INDEX('Source'!$C:$C,MATCH($A14,'Source'!$B:$B,0)),"")</f>
        <v>גרבי נסיעות אנטיבקטריאלי</v>
      </c>
      <c r="C14" s="8" t="n">
        <f aca="false">SUMIFS('Source'!$D:$D,'Source'!$A:$A,"201- Seven Gear FINLAND oy",'Source'!$B:$B,$A14)</f>
        <v>0</v>
      </c>
      <c r="D14" s="8" t="n">
        <f aca="false">SUMIFS('Source'!$F:$F,'Source'!$A:$A,"201- Seven Gear FINLAND oy",'Source'!$B:$B,$A14)</f>
        <v>120</v>
      </c>
      <c r="E14" s="8" t="n">
        <f aca="false">D14*$J$5</f>
        <v>151.578947368421</v>
      </c>
      <c r="F14" s="8" t="n">
        <f aca="false">E14-C14</f>
        <v>151.578947368421</v>
      </c>
      <c r="G14" s="9" t="str">
        <f aca="false">IF(AND(C14=0,E14=0),0,IF(C14=0,"New",(E14-C14)/C14))</f>
        <v>New</v>
      </c>
      <c r="H14" s="8" t="n">
        <f aca="false">SUMIFS('Source'!$E:$E,'Source'!$A:$A,"201- Seven Gear FINLAND oy",'Source'!$B:$B,$A14)</f>
        <v>0</v>
      </c>
      <c r="I14" s="8" t="n">
        <f aca="false">SUMIFS('Source'!$G:$G,'Source'!$A:$A,"201- Seven Gear FINLAND oy",'Source'!$B:$B,$A14)</f>
        <v>3441.19</v>
      </c>
      <c r="J14" s="8" t="n">
        <f aca="false">I14*$J$5</f>
        <v>4346.76631578947</v>
      </c>
      <c r="K14" s="8" t="n">
        <f aca="false">J14-H14</f>
        <v>4346.76631578947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188</v>
      </c>
      <c r="B15" s="7" t="str">
        <f aca="false">IFERROR(INDEX('Source'!$C:$C,MATCH($A15,'Source'!$B:$B,0)),"")</f>
        <v>גרבי טיסה</v>
      </c>
      <c r="C15" s="8" t="n">
        <f aca="false">SUMIFS('Source'!$D:$D,'Source'!$A:$A,"201- Seven Gear FINLAND oy",'Source'!$B:$B,$A15)</f>
        <v>100</v>
      </c>
      <c r="D15" s="8" t="n">
        <f aca="false">SUMIFS('Source'!$F:$F,'Source'!$A:$A,"201- Seven Gear FINLAND oy",'Source'!$B:$B,$A15)</f>
        <v>0</v>
      </c>
      <c r="E15" s="8" t="n">
        <f aca="false">D15*$J$5</f>
        <v>0</v>
      </c>
      <c r="F15" s="8" t="n">
        <f aca="false">E15-C15</f>
        <v>-100</v>
      </c>
      <c r="G15" s="9" t="n">
        <f aca="false">IF(AND(C15=0,E15=0),0,IF(C15=0,"New",(E15-C15)/C15))</f>
        <v>-1</v>
      </c>
      <c r="H15" s="8" t="n">
        <f aca="false">SUMIFS('Source'!$E:$E,'Source'!$A:$A,"201- Seven Gear FINLAND oy",'Source'!$B:$B,$A15)</f>
        <v>3125.8</v>
      </c>
      <c r="I15" s="8" t="n">
        <f aca="false">SUMIFS('Source'!$G:$G,'Source'!$A:$A,"201- Seven Gear FINLAND oy",'Source'!$B:$B,$A15)</f>
        <v>0</v>
      </c>
      <c r="J15" s="8" t="n">
        <f aca="false">I15*$J$5</f>
        <v>0</v>
      </c>
      <c r="K15" s="8" t="n">
        <f aca="false">J15-H15</f>
        <v>-3125.8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107</v>
      </c>
      <c r="B16" s="7" t="str">
        <f aca="false">IFERROR(INDEX('Source'!$C:$C,MATCH($A16,'Source'!$B:$B,0)),"")</f>
        <v>חגורת גב עם תמיכות</v>
      </c>
      <c r="C16" s="8" t="n">
        <f aca="false">SUMIFS('Source'!$D:$D,'Source'!$A:$A,"201- Seven Gear FINLAND oy",'Source'!$B:$B,$A16)</f>
        <v>60</v>
      </c>
      <c r="D16" s="8" t="n">
        <f aca="false">SUMIFS('Source'!$F:$F,'Source'!$A:$A,"201- Seven Gear FINLAND oy",'Source'!$B:$B,$A16)</f>
        <v>0</v>
      </c>
      <c r="E16" s="8" t="n">
        <f aca="false">D16*$J$5</f>
        <v>0</v>
      </c>
      <c r="F16" s="8" t="n">
        <f aca="false">E16-C16</f>
        <v>-60</v>
      </c>
      <c r="G16" s="9" t="n">
        <f aca="false">IF(AND(C16=0,E16=0),0,IF(C16=0,"New",(E16-C16)/C16))</f>
        <v>-1</v>
      </c>
      <c r="H16" s="8" t="n">
        <f aca="false">SUMIFS('Source'!$E:$E,'Source'!$A:$A,"201- Seven Gear FINLAND oy",'Source'!$B:$B,$A16)</f>
        <v>2564.02</v>
      </c>
      <c r="I16" s="8" t="n">
        <f aca="false">SUMIFS('Source'!$G:$G,'Source'!$A:$A,"201- Seven Gear FINLAND oy",'Source'!$B:$B,$A16)</f>
        <v>0</v>
      </c>
      <c r="J16" s="8" t="n">
        <f aca="false">I16*$J$5</f>
        <v>0</v>
      </c>
      <c r="K16" s="8" t="n">
        <f aca="false">J16-H16</f>
        <v>-2564.02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658</v>
      </c>
      <c r="B17" s="7" t="str">
        <f aca="false">IFERROR(INDEX('Source'!$C:$C,MATCH($A17,'Source'!$B:$B,0)),"")</f>
        <v>גרבי נסיעות אנטיבקטריאלי</v>
      </c>
      <c r="C17" s="8" t="n">
        <f aca="false">SUMIFS('Source'!$D:$D,'Source'!$A:$A,"201- Seven Gear FINLAND oy",'Source'!$B:$B,$A17)</f>
        <v>0</v>
      </c>
      <c r="D17" s="8" t="n">
        <f aca="false">SUMIFS('Source'!$F:$F,'Source'!$A:$A,"201- Seven Gear FINLAND oy",'Source'!$B:$B,$A17)</f>
        <v>60</v>
      </c>
      <c r="E17" s="8" t="n">
        <f aca="false">D17*$J$5</f>
        <v>75.7894736842105</v>
      </c>
      <c r="F17" s="8" t="n">
        <f aca="false">E17-C17</f>
        <v>75.7894736842105</v>
      </c>
      <c r="G17" s="9" t="str">
        <f aca="false">IF(AND(C17=0,E17=0),0,IF(C17=0,"New",(E17-C17)/C17))</f>
        <v>New</v>
      </c>
      <c r="H17" s="8" t="n">
        <f aca="false">SUMIFS('Source'!$E:$E,'Source'!$A:$A,"201- Seven Gear FINLAND oy",'Source'!$B:$B,$A17)</f>
        <v>0</v>
      </c>
      <c r="I17" s="8" t="n">
        <f aca="false">SUMIFS('Source'!$G:$G,'Source'!$A:$A,"201- Seven Gear FINLAND oy",'Source'!$B:$B,$A17)</f>
        <v>1716.4</v>
      </c>
      <c r="J17" s="8" t="n">
        <f aca="false">I17*$J$5</f>
        <v>2168.08421052632</v>
      </c>
      <c r="K17" s="8" t="n">
        <f aca="false">J17-H17</f>
        <v>2168.08421052632</v>
      </c>
      <c r="L17" s="9" t="str">
        <f aca="false">IF(AND(H17=0,J17=0),0,IF(H17=0,"New",(J17-H17)/H17))</f>
        <v>New</v>
      </c>
      <c r="M17" s="7" t="str">
        <f aca="false">IF(AND(OR(C17&lt;&gt;0,H17&lt;&gt;0),D17=0,I17=0),"DROP",IF(AND(OR(D17&lt;&gt;0,I17&lt;&gt;0),C17=0,H17=0),"NEW",""))</f>
        <v>NEW</v>
      </c>
    </row>
    <row r="18" customFormat="false" ht="15" hidden="false" customHeight="false" outlineLevel="0" collapsed="false">
      <c r="A18" s="7" t="s">
        <v>185</v>
      </c>
      <c r="B18" s="7" t="str">
        <f aca="false">IFERROR(INDEX('Source'!$C:$C,MATCH($A18,'Source'!$B:$B,0)),"")</f>
        <v>מגן ברך עם תמיכות</v>
      </c>
      <c r="C18" s="8" t="n">
        <f aca="false">SUMIFS('Source'!$D:$D,'Source'!$A:$A,"201- Seven Gear FINLAND oy",'Source'!$B:$B,$A18)</f>
        <v>140</v>
      </c>
      <c r="D18" s="8" t="n">
        <f aca="false">SUMIFS('Source'!$F:$F,'Source'!$A:$A,"201- Seven Gear FINLAND oy",'Source'!$B:$B,$A18)</f>
        <v>100</v>
      </c>
      <c r="E18" s="8" t="n">
        <f aca="false">D18*$J$5</f>
        <v>126.315789473684</v>
      </c>
      <c r="F18" s="8" t="n">
        <f aca="false">E18-C18</f>
        <v>-13.6842105263158</v>
      </c>
      <c r="G18" s="9" t="n">
        <f aca="false">IF(AND(C18=0,E18=0),0,IF(C18=0,"New",(E18-C18)/C18))</f>
        <v>-0.0977443609022557</v>
      </c>
      <c r="H18" s="8" t="n">
        <f aca="false">SUMIFS('Source'!$E:$E,'Source'!$A:$A,"201- Seven Gear FINLAND oy",'Source'!$B:$B,$A18)</f>
        <v>5088.22</v>
      </c>
      <c r="I18" s="8" t="n">
        <f aca="false">SUMIFS('Source'!$G:$G,'Source'!$A:$A,"201- Seven Gear FINLAND oy",'Source'!$B:$B,$A18)</f>
        <v>3379.37</v>
      </c>
      <c r="J18" s="8" t="n">
        <f aca="false">I18*$J$5</f>
        <v>4268.67789473684</v>
      </c>
      <c r="K18" s="8" t="n">
        <f aca="false">J18-H18</f>
        <v>-819.542105263158</v>
      </c>
      <c r="L18" s="9" t="n">
        <f aca="false">IF(AND(H18=0,J18=0),0,IF(H18=0,"New",(J18-H18)/H18))</f>
        <v>-0.161066562621734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306</v>
      </c>
      <c r="B19" s="7" t="str">
        <f aca="false">IFERROR(INDEX('Source'!$C:$C,MATCH($A19,'Source'!$B:$B,0)),"")</f>
        <v>ICE &amp; GO</v>
      </c>
      <c r="C19" s="8" t="n">
        <f aca="false">SUMIFS('Source'!$D:$D,'Source'!$A:$A,"201- Seven Gear FINLAND oy",'Source'!$B:$B,$A19)</f>
        <v>130</v>
      </c>
      <c r="D19" s="8" t="n">
        <f aca="false">SUMIFS('Source'!$F:$F,'Source'!$A:$A,"201- Seven Gear FINLAND oy",'Source'!$B:$B,$A19)</f>
        <v>0</v>
      </c>
      <c r="E19" s="8" t="n">
        <f aca="false">D19*$J$5</f>
        <v>0</v>
      </c>
      <c r="F19" s="8" t="n">
        <f aca="false">E19-C19</f>
        <v>-130</v>
      </c>
      <c r="G19" s="9" t="n">
        <f aca="false">IF(AND(C19=0,E19=0),0,IF(C19=0,"New",(E19-C19)/C19))</f>
        <v>-1</v>
      </c>
      <c r="H19" s="8" t="n">
        <f aca="false">SUMIFS('Source'!$E:$E,'Source'!$A:$A,"201- Seven Gear FINLAND oy",'Source'!$B:$B,$A19)</f>
        <v>1382.91</v>
      </c>
      <c r="I19" s="8" t="n">
        <f aca="false">SUMIFS('Source'!$G:$G,'Source'!$A:$A,"201- Seven Gear FINLAND oy",'Source'!$B:$B,$A19)</f>
        <v>0</v>
      </c>
      <c r="J19" s="8" t="n">
        <f aca="false">I19*$J$5</f>
        <v>0</v>
      </c>
      <c r="K19" s="8" t="n">
        <f aca="false">J19-H19</f>
        <v>-1382.91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228</v>
      </c>
      <c r="B20" s="7" t="str">
        <f aca="false">IFERROR(INDEX('Source'!$C:$C,MATCH($A20,'Source'!$B:$B,0)),"")</f>
        <v>AC27</v>
      </c>
      <c r="C20" s="8" t="n">
        <f aca="false">SUMIFS('Source'!$D:$D,'Source'!$A:$A,"201- Seven Gear FINLAND oy",'Source'!$B:$B,$A20)</f>
        <v>40</v>
      </c>
      <c r="D20" s="8" t="n">
        <f aca="false">SUMIFS('Source'!$F:$F,'Source'!$A:$A,"201- Seven Gear FINLAND oy",'Source'!$B:$B,$A20)</f>
        <v>0</v>
      </c>
      <c r="E20" s="8" t="n">
        <f aca="false">D20*$J$5</f>
        <v>0</v>
      </c>
      <c r="F20" s="8" t="n">
        <f aca="false">E20-C20</f>
        <v>-40</v>
      </c>
      <c r="G20" s="9" t="n">
        <f aca="false">IF(AND(C20=0,E20=0),0,IF(C20=0,"New",(E20-C20)/C20))</f>
        <v>-1</v>
      </c>
      <c r="H20" s="8" t="n">
        <f aca="false">SUMIFS('Source'!$E:$E,'Source'!$A:$A,"201- Seven Gear FINLAND oy",'Source'!$B:$B,$A20)</f>
        <v>1251.74</v>
      </c>
      <c r="I20" s="8" t="n">
        <f aca="false">SUMIFS('Source'!$G:$G,'Source'!$A:$A,"201- Seven Gear FINLAND oy",'Source'!$B:$B,$A20)</f>
        <v>0</v>
      </c>
      <c r="J20" s="8" t="n">
        <f aca="false">I20*$J$5</f>
        <v>0</v>
      </c>
      <c r="K20" s="8" t="n">
        <f aca="false">J20-H20</f>
        <v>-1251.74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114</v>
      </c>
      <c r="B21" s="7" t="str">
        <f aca="false">IFERROR(INDEX('Source'!$C:$C,MATCH($A21,'Source'!$B:$B,0)),"")</f>
        <v>מ. בוניון + מפריד אצבע</v>
      </c>
      <c r="C21" s="8" t="n">
        <f aca="false">SUMIFS('Source'!$D:$D,'Source'!$A:$A,"201- Seven Gear FINLAND oy",'Source'!$B:$B,$A21)</f>
        <v>140</v>
      </c>
      <c r="D21" s="8" t="n">
        <f aca="false">SUMIFS('Source'!$F:$F,'Source'!$A:$A,"201- Seven Gear FINLAND oy",'Source'!$B:$B,$A21)</f>
        <v>80</v>
      </c>
      <c r="E21" s="8" t="n">
        <f aca="false">D21*$J$5</f>
        <v>101.052631578947</v>
      </c>
      <c r="F21" s="8" t="n">
        <f aca="false">E21-C21</f>
        <v>-38.9473684210526</v>
      </c>
      <c r="G21" s="9" t="n">
        <f aca="false">IF(AND(C21=0,E21=0),0,IF(C21=0,"New",(E21-C21)/C21))</f>
        <v>-0.278195488721805</v>
      </c>
      <c r="H21" s="8" t="n">
        <f aca="false">SUMIFS('Source'!$E:$E,'Source'!$A:$A,"201- Seven Gear FINLAND oy",'Source'!$B:$B,$A21)</f>
        <v>2491.69</v>
      </c>
      <c r="I21" s="8" t="n">
        <f aca="false">SUMIFS('Source'!$G:$G,'Source'!$A:$A,"201- Seven Gear FINLAND oy",'Source'!$B:$B,$A21)</f>
        <v>1320.21</v>
      </c>
      <c r="J21" s="8" t="n">
        <f aca="false">I21*$J$5</f>
        <v>1667.63368421053</v>
      </c>
      <c r="K21" s="8" t="n">
        <f aca="false">J21-H21</f>
        <v>-824.056315789474</v>
      </c>
      <c r="L21" s="9" t="n">
        <f aca="false">IF(AND(H21=0,J21=0),0,IF(H21=0,"New",(J21-H21)/H21))</f>
        <v>-0.330721845730999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130</v>
      </c>
      <c r="B22" s="7" t="str">
        <f aca="false">IFERROR(INDEX('Source'!$C:$C,MATCH($A22,'Source'!$B:$B,0)),"")</f>
        <v>מתלה יד-כיס</v>
      </c>
      <c r="C22" s="8" t="n">
        <f aca="false">SUMIFS('Source'!$D:$D,'Source'!$A:$A,"201- Seven Gear FINLAND oy",'Source'!$B:$B,$A22)</f>
        <v>50</v>
      </c>
      <c r="D22" s="8" t="n">
        <f aca="false">SUMIFS('Source'!$F:$F,'Source'!$A:$A,"201- Seven Gear FINLAND oy",'Source'!$B:$B,$A22)</f>
        <v>0</v>
      </c>
      <c r="E22" s="8" t="n">
        <f aca="false">D22*$J$5</f>
        <v>0</v>
      </c>
      <c r="F22" s="8" t="n">
        <f aca="false">E22-C22</f>
        <v>-50</v>
      </c>
      <c r="G22" s="9" t="n">
        <f aca="false">IF(AND(C22=0,E22=0),0,IF(C22=0,"New",(E22-C22)/C22))</f>
        <v>-1</v>
      </c>
      <c r="H22" s="8" t="n">
        <f aca="false">SUMIFS('Source'!$E:$E,'Source'!$A:$A,"201- Seven Gear FINLAND oy",'Source'!$B:$B,$A22)</f>
        <v>1050</v>
      </c>
      <c r="I22" s="8" t="n">
        <f aca="false">SUMIFS('Source'!$G:$G,'Source'!$A:$A,"201- Seven Gear FINLAND oy",'Source'!$B:$B,$A22)</f>
        <v>0</v>
      </c>
      <c r="J22" s="8" t="n">
        <f aca="false">I22*$J$5</f>
        <v>0</v>
      </c>
      <c r="K22" s="8" t="n">
        <f aca="false">J22-H22</f>
        <v>-1050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152</v>
      </c>
      <c r="B23" s="7" t="str">
        <f aca="false">IFERROR(INDEX('Source'!$C:$C,MATCH($A23,'Source'!$B:$B,0)),"")</f>
        <v>מתלה יד-כיס</v>
      </c>
      <c r="C23" s="8" t="n">
        <f aca="false">SUMIFS('Source'!$D:$D,'Source'!$A:$A,"201- Seven Gear FINLAND oy",'Source'!$B:$B,$A23)</f>
        <v>50</v>
      </c>
      <c r="D23" s="8" t="n">
        <f aca="false">SUMIFS('Source'!$F:$F,'Source'!$A:$A,"201- Seven Gear FINLAND oy",'Source'!$B:$B,$A23)</f>
        <v>0</v>
      </c>
      <c r="E23" s="8" t="n">
        <f aca="false">D23*$J$5</f>
        <v>0</v>
      </c>
      <c r="F23" s="8" t="n">
        <f aca="false">E23-C23</f>
        <v>-50</v>
      </c>
      <c r="G23" s="9" t="n">
        <f aca="false">IF(AND(C23=0,E23=0),0,IF(C23=0,"New",(E23-C23)/C23))</f>
        <v>-1</v>
      </c>
      <c r="H23" s="8" t="n">
        <f aca="false">SUMIFS('Source'!$E:$E,'Source'!$A:$A,"201- Seven Gear FINLAND oy",'Source'!$B:$B,$A23)</f>
        <v>1050</v>
      </c>
      <c r="I23" s="8" t="n">
        <f aca="false">SUMIFS('Source'!$G:$G,'Source'!$A:$A,"201- Seven Gear FINLAND oy",'Source'!$B:$B,$A23)</f>
        <v>0</v>
      </c>
      <c r="J23" s="8" t="n">
        <f aca="false">I23*$J$5</f>
        <v>0</v>
      </c>
      <c r="K23" s="8" t="n">
        <f aca="false">J23-H23</f>
        <v>-1050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308</v>
      </c>
      <c r="B24" s="7" t="str">
        <f aca="false">IFERROR(INDEX('Source'!$C:$C,MATCH($A24,'Source'!$B:$B,0)),"")</f>
        <v>מגן ברך + צירים</v>
      </c>
      <c r="C24" s="8" t="n">
        <f aca="false">SUMIFS('Source'!$D:$D,'Source'!$A:$A,"201- Seven Gear FINLAND oy",'Source'!$B:$B,$A24)</f>
        <v>20</v>
      </c>
      <c r="D24" s="8" t="n">
        <f aca="false">SUMIFS('Source'!$F:$F,'Source'!$A:$A,"201- Seven Gear FINLAND oy",'Source'!$B:$B,$A24)</f>
        <v>0</v>
      </c>
      <c r="E24" s="8" t="n">
        <f aca="false">D24*$J$5</f>
        <v>0</v>
      </c>
      <c r="F24" s="8" t="n">
        <f aca="false">E24-C24</f>
        <v>-20</v>
      </c>
      <c r="G24" s="9" t="n">
        <f aca="false">IF(AND(C24=0,E24=0),0,IF(C24=0,"New",(E24-C24)/C24))</f>
        <v>-1</v>
      </c>
      <c r="H24" s="8" t="n">
        <f aca="false">SUMIFS('Source'!$E:$E,'Source'!$A:$A,"201- Seven Gear FINLAND oy",'Source'!$B:$B,$A24)</f>
        <v>959.45</v>
      </c>
      <c r="I24" s="8" t="n">
        <f aca="false">SUMIFS('Source'!$G:$G,'Source'!$A:$A,"201- Seven Gear FINLAND oy",'Source'!$B:$B,$A24)</f>
        <v>0</v>
      </c>
      <c r="J24" s="8" t="n">
        <f aca="false">I24*$J$5</f>
        <v>0</v>
      </c>
      <c r="K24" s="8" t="n">
        <f aca="false">J24-H24</f>
        <v>-959.45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259</v>
      </c>
      <c r="B25" s="7" t="str">
        <f aca="false">IFERROR(INDEX('Source'!$C:$C,MATCH($A25,'Source'!$B:$B,0)),"")</f>
        <v>מגן ברך שחור</v>
      </c>
      <c r="C25" s="8" t="n">
        <f aca="false">SUMIFS('Source'!$D:$D,'Source'!$A:$A,"201- Seven Gear FINLAND oy",'Source'!$B:$B,$A25)</f>
        <v>80</v>
      </c>
      <c r="D25" s="8" t="n">
        <f aca="false">SUMIFS('Source'!$F:$F,'Source'!$A:$A,"201- Seven Gear FINLAND oy",'Source'!$B:$B,$A25)</f>
        <v>0</v>
      </c>
      <c r="E25" s="8" t="n">
        <f aca="false">D25*$J$5</f>
        <v>0</v>
      </c>
      <c r="F25" s="8" t="n">
        <f aca="false">E25-C25</f>
        <v>-80</v>
      </c>
      <c r="G25" s="9" t="n">
        <f aca="false">IF(AND(C25=0,E25=0),0,IF(C25=0,"New",(E25-C25)/C25))</f>
        <v>-1</v>
      </c>
      <c r="H25" s="8" t="n">
        <f aca="false">SUMIFS('Source'!$E:$E,'Source'!$A:$A,"201- Seven Gear FINLAND oy",'Source'!$B:$B,$A25)</f>
        <v>947.66</v>
      </c>
      <c r="I25" s="8" t="n">
        <f aca="false">SUMIFS('Source'!$G:$G,'Source'!$A:$A,"201- Seven Gear FINLAND oy",'Source'!$B:$B,$A25)</f>
        <v>0</v>
      </c>
      <c r="J25" s="8" t="n">
        <f aca="false">I25*$J$5</f>
        <v>0</v>
      </c>
      <c r="K25" s="8" t="n">
        <f aca="false">J25-H25</f>
        <v>-947.66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230</v>
      </c>
      <c r="B26" s="7" t="str">
        <f aca="false">IFERROR(INDEX('Source'!$C:$C,MATCH($A26,'Source'!$B:$B,0)),"")</f>
        <v>AC27</v>
      </c>
      <c r="C26" s="8" t="n">
        <f aca="false">SUMIFS('Source'!$D:$D,'Source'!$A:$A,"201- Seven Gear FINLAND oy",'Source'!$B:$B,$A26)</f>
        <v>30</v>
      </c>
      <c r="D26" s="8" t="n">
        <f aca="false">SUMIFS('Source'!$F:$F,'Source'!$A:$A,"201- Seven Gear FINLAND oy",'Source'!$B:$B,$A26)</f>
        <v>0</v>
      </c>
      <c r="E26" s="8" t="n">
        <f aca="false">D26*$J$5</f>
        <v>0</v>
      </c>
      <c r="F26" s="8" t="n">
        <f aca="false">E26-C26</f>
        <v>-30</v>
      </c>
      <c r="G26" s="9" t="n">
        <f aca="false">IF(AND(C26=0,E26=0),0,IF(C26=0,"New",(E26-C26)/C26))</f>
        <v>-1</v>
      </c>
      <c r="H26" s="8" t="n">
        <f aca="false">SUMIFS('Source'!$E:$E,'Source'!$A:$A,"201- Seven Gear FINLAND oy",'Source'!$B:$B,$A26)</f>
        <v>934.5</v>
      </c>
      <c r="I26" s="8" t="n">
        <f aca="false">SUMIFS('Source'!$G:$G,'Source'!$A:$A,"201- Seven Gear FINLAND oy",'Source'!$B:$B,$A26)</f>
        <v>0</v>
      </c>
      <c r="J26" s="8" t="n">
        <f aca="false">I26*$J$5</f>
        <v>0</v>
      </c>
      <c r="K26" s="8" t="n">
        <f aca="false">J26-H26</f>
        <v>-934.5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162</v>
      </c>
      <c r="B27" s="7" t="str">
        <f aca="false">IFERROR(INDEX('Source'!$C:$C,MATCH($A27,'Source'!$B:$B,0)),"")</f>
        <v>חבק טניס</v>
      </c>
      <c r="C27" s="8" t="n">
        <f aca="false">SUMIFS('Source'!$D:$D,'Source'!$A:$A,"201- Seven Gear FINLAND oy",'Source'!$B:$B,$A27)</f>
        <v>70</v>
      </c>
      <c r="D27" s="8" t="n">
        <f aca="false">SUMIFS('Source'!$F:$F,'Source'!$A:$A,"201- Seven Gear FINLAND oy",'Source'!$B:$B,$A27)</f>
        <v>20</v>
      </c>
      <c r="E27" s="8" t="n">
        <f aca="false">D27*$J$5</f>
        <v>25.2631578947368</v>
      </c>
      <c r="F27" s="8" t="n">
        <f aca="false">E27-C27</f>
        <v>-44.7368421052632</v>
      </c>
      <c r="G27" s="9" t="n">
        <f aca="false">IF(AND(C27=0,E27=0),0,IF(C27=0,"New",(E27-C27)/C27))</f>
        <v>-0.639097744360902</v>
      </c>
      <c r="H27" s="8" t="n">
        <f aca="false">SUMIFS('Source'!$E:$E,'Source'!$A:$A,"201- Seven Gear FINLAND oy",'Source'!$B:$B,$A27)</f>
        <v>1192.26</v>
      </c>
      <c r="I27" s="8" t="n">
        <f aca="false">SUMIFS('Source'!$G:$G,'Source'!$A:$A,"201- Seven Gear FINLAND oy",'Source'!$B:$B,$A27)</f>
        <v>315.86</v>
      </c>
      <c r="J27" s="8" t="n">
        <f aca="false">I27*$J$5</f>
        <v>398.981052631579</v>
      </c>
      <c r="K27" s="8" t="n">
        <f aca="false">J27-H27</f>
        <v>-793.278947368421</v>
      </c>
      <c r="L27" s="9" t="n">
        <f aca="false">IF(AND(H27=0,J27=0),0,IF(H27=0,"New",(J27-H27)/H27))</f>
        <v>-0.665357344344708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198</v>
      </c>
      <c r="B28" s="7" t="str">
        <f aca="false">IFERROR(INDEX('Source'!$C:$C,MATCH($A28,'Source'!$B:$B,0)),"")</f>
        <v>מתלה יד-כיס</v>
      </c>
      <c r="C28" s="8" t="n">
        <f aca="false">SUMIFS('Source'!$D:$D,'Source'!$A:$A,"201- Seven Gear FINLAND oy",'Source'!$B:$B,$A28)</f>
        <v>40</v>
      </c>
      <c r="D28" s="8" t="n">
        <f aca="false">SUMIFS('Source'!$F:$F,'Source'!$A:$A,"201- Seven Gear FINLAND oy",'Source'!$B:$B,$A28)</f>
        <v>0</v>
      </c>
      <c r="E28" s="8" t="n">
        <f aca="false">D28*$J$5</f>
        <v>0</v>
      </c>
      <c r="F28" s="8" t="n">
        <f aca="false">E28-C28</f>
        <v>-40</v>
      </c>
      <c r="G28" s="9" t="n">
        <f aca="false">IF(AND(C28=0,E28=0),0,IF(C28=0,"New",(E28-C28)/C28))</f>
        <v>-1</v>
      </c>
      <c r="H28" s="8" t="n">
        <f aca="false">SUMIFS('Source'!$E:$E,'Source'!$A:$A,"201- Seven Gear FINLAND oy",'Source'!$B:$B,$A28)</f>
        <v>846.71</v>
      </c>
      <c r="I28" s="8" t="n">
        <f aca="false">SUMIFS('Source'!$G:$G,'Source'!$A:$A,"201- Seven Gear FINLAND oy",'Source'!$B:$B,$A28)</f>
        <v>0</v>
      </c>
      <c r="J28" s="8" t="n">
        <f aca="false">I28*$J$5</f>
        <v>0</v>
      </c>
      <c r="K28" s="8" t="n">
        <f aca="false">J28-H28</f>
        <v>-846.71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273</v>
      </c>
      <c r="B29" s="7" t="str">
        <f aca="false">IFERROR(INDEX('Source'!$C:$C,MATCH($A29,'Source'!$B:$B,0)),"")</f>
        <v>מגן ברך שחור</v>
      </c>
      <c r="C29" s="8" t="n">
        <f aca="false">SUMIFS('Source'!$D:$D,'Source'!$A:$A,"201- Seven Gear FINLAND oy",'Source'!$B:$B,$A29)</f>
        <v>70</v>
      </c>
      <c r="D29" s="8" t="n">
        <f aca="false">SUMIFS('Source'!$F:$F,'Source'!$A:$A,"201- Seven Gear FINLAND oy",'Source'!$B:$B,$A29)</f>
        <v>0</v>
      </c>
      <c r="E29" s="8" t="n">
        <f aca="false">D29*$J$5</f>
        <v>0</v>
      </c>
      <c r="F29" s="8" t="n">
        <f aca="false">E29-C29</f>
        <v>-70</v>
      </c>
      <c r="G29" s="9" t="n">
        <f aca="false">IF(AND(C29=0,E29=0),0,IF(C29=0,"New",(E29-C29)/C29))</f>
        <v>-1</v>
      </c>
      <c r="H29" s="8" t="n">
        <f aca="false">SUMIFS('Source'!$E:$E,'Source'!$A:$A,"201- Seven Gear FINLAND oy",'Source'!$B:$B,$A29)</f>
        <v>827.99</v>
      </c>
      <c r="I29" s="8" t="n">
        <f aca="false">SUMIFS('Source'!$G:$G,'Source'!$A:$A,"201- Seven Gear FINLAND oy",'Source'!$B:$B,$A29)</f>
        <v>0</v>
      </c>
      <c r="J29" s="8" t="n">
        <f aca="false">I29*$J$5</f>
        <v>0</v>
      </c>
      <c r="K29" s="8" t="n">
        <f aca="false">J29-H29</f>
        <v>-827.99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323</v>
      </c>
      <c r="B30" s="7" t="str">
        <f aca="false">IFERROR(INDEX('Source'!$C:$C,MATCH($A30,'Source'!$B:$B,0)),"")</f>
        <v>מגן זרת מסיליקון</v>
      </c>
      <c r="C30" s="8" t="n">
        <f aca="false">SUMIFS('Source'!$D:$D,'Source'!$A:$A,"201- Seven Gear FINLAND oy",'Source'!$B:$B,$A30)</f>
        <v>80</v>
      </c>
      <c r="D30" s="8" t="n">
        <f aca="false">SUMIFS('Source'!$F:$F,'Source'!$A:$A,"201- Seven Gear FINLAND oy",'Source'!$B:$B,$A30)</f>
        <v>40</v>
      </c>
      <c r="E30" s="8" t="n">
        <f aca="false">D30*$J$5</f>
        <v>50.5263157894737</v>
      </c>
      <c r="F30" s="8" t="n">
        <f aca="false">E30-C30</f>
        <v>-29.4736842105263</v>
      </c>
      <c r="G30" s="9" t="n">
        <f aca="false">IF(AND(C30=0,E30=0),0,IF(C30=0,"New",(E30-C30)/C30))</f>
        <v>-0.368421052631579</v>
      </c>
      <c r="H30" s="8" t="n">
        <f aca="false">SUMIFS('Source'!$E:$E,'Source'!$A:$A,"201- Seven Gear FINLAND oy",'Source'!$B:$B,$A30)</f>
        <v>1162.48</v>
      </c>
      <c r="I30" s="8" t="n">
        <f aca="false">SUMIFS('Source'!$G:$G,'Source'!$A:$A,"201- Seven Gear FINLAND oy",'Source'!$B:$B,$A30)</f>
        <v>539.44</v>
      </c>
      <c r="J30" s="8" t="n">
        <f aca="false">I30*$J$5</f>
        <v>681.397894736842</v>
      </c>
      <c r="K30" s="8" t="n">
        <f aca="false">J30-H30</f>
        <v>-481.082105263158</v>
      </c>
      <c r="L30" s="9" t="n">
        <f aca="false">IF(AND(H30=0,J30=0),0,IF(H30=0,"New",(J30-H30)/H30))</f>
        <v>-0.413841188891988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183</v>
      </c>
      <c r="B31" s="7" t="str">
        <f aca="false">IFERROR(INDEX('Source'!$C:$C,MATCH($A31,'Source'!$B:$B,0)),"")</f>
        <v>מגן בוניון עדין לנעל צרה</v>
      </c>
      <c r="C31" s="8" t="n">
        <f aca="false">SUMIFS('Source'!$D:$D,'Source'!$A:$A,"201- Seven Gear FINLAND oy",'Source'!$B:$B,$A31)</f>
        <v>40</v>
      </c>
      <c r="D31" s="8" t="n">
        <f aca="false">SUMIFS('Source'!$F:$F,'Source'!$A:$A,"201- Seven Gear FINLAND oy",'Source'!$B:$B,$A31)</f>
        <v>80</v>
      </c>
      <c r="E31" s="8" t="n">
        <f aca="false">D31*$J$5</f>
        <v>101.052631578947</v>
      </c>
      <c r="F31" s="8" t="n">
        <f aca="false">E31-C31</f>
        <v>61.0526315789474</v>
      </c>
      <c r="G31" s="9" t="n">
        <f aca="false">IF(AND(C31=0,E31=0),0,IF(C31=0,"New",(E31-C31)/C31))</f>
        <v>1.52631578947368</v>
      </c>
      <c r="H31" s="8" t="n">
        <f aca="false">SUMIFS('Source'!$E:$E,'Source'!$A:$A,"201- Seven Gear FINLAND oy",'Source'!$B:$B,$A31)</f>
        <v>672.71</v>
      </c>
      <c r="I31" s="8" t="n">
        <f aca="false">SUMIFS('Source'!$G:$G,'Source'!$A:$A,"201- Seven Gear FINLAND oy",'Source'!$B:$B,$A31)</f>
        <v>1291.82</v>
      </c>
      <c r="J31" s="8" t="n">
        <f aca="false">I31*$J$5</f>
        <v>1631.77263157895</v>
      </c>
      <c r="K31" s="8" t="n">
        <f aca="false">J31-H31</f>
        <v>959.062631578948</v>
      </c>
      <c r="L31" s="9" t="n">
        <f aca="false">IF(AND(H31=0,J31=0),0,IF(H31=0,"New",(J31-H31)/H31))</f>
        <v>1.42567024658315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150</v>
      </c>
      <c r="B32" s="7" t="str">
        <f aca="false">IFERROR(INDEX('Source'!$C:$C,MATCH($A32,'Source'!$B:$B,0)),"")</f>
        <v>שרוול מסיליקון ל</v>
      </c>
      <c r="C32" s="8" t="n">
        <f aca="false">SUMIFS('Source'!$D:$D,'Source'!$A:$A,"201- Seven Gear FINLAND oy",'Source'!$B:$B,$A32)</f>
        <v>80</v>
      </c>
      <c r="D32" s="8" t="n">
        <f aca="false">SUMIFS('Source'!$F:$F,'Source'!$A:$A,"201- Seven Gear FINLAND oy",'Source'!$B:$B,$A32)</f>
        <v>40</v>
      </c>
      <c r="E32" s="8" t="n">
        <f aca="false">D32*$J$5</f>
        <v>50.5263157894737</v>
      </c>
      <c r="F32" s="8" t="n">
        <f aca="false">E32-C32</f>
        <v>-29.4736842105263</v>
      </c>
      <c r="G32" s="9" t="n">
        <f aca="false">IF(AND(C32=0,E32=0),0,IF(C32=0,"New",(E32-C32)/C32))</f>
        <v>-0.368421052631579</v>
      </c>
      <c r="H32" s="8" t="n">
        <f aca="false">SUMIFS('Source'!$E:$E,'Source'!$A:$A,"201- Seven Gear FINLAND oy",'Source'!$B:$B,$A32)</f>
        <v>1154.65</v>
      </c>
      <c r="I32" s="8" t="n">
        <f aca="false">SUMIFS('Source'!$G:$G,'Source'!$A:$A,"201- Seven Gear FINLAND oy",'Source'!$B:$B,$A32)</f>
        <v>539.44</v>
      </c>
      <c r="J32" s="8" t="n">
        <f aca="false">I32*$J$5</f>
        <v>681.397894736842</v>
      </c>
      <c r="K32" s="8" t="n">
        <f aca="false">J32-H32</f>
        <v>-473.252105263158</v>
      </c>
      <c r="L32" s="9" t="n">
        <f aca="false">IF(AND(H32=0,J32=0),0,IF(H32=0,"New",(J32-H32)/H32))</f>
        <v>-0.409866284383283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265</v>
      </c>
      <c r="B33" s="7" t="str">
        <f aca="false">IFERROR(INDEX('Source'!$C:$C,MATCH($A33,'Source'!$B:$B,0)),"")</f>
        <v>מגן קרסול</v>
      </c>
      <c r="C33" s="8" t="n">
        <f aca="false">SUMIFS('Source'!$D:$D,'Source'!$A:$A,"201- Seven Gear FINLAND oy",'Source'!$B:$B,$A33)</f>
        <v>30</v>
      </c>
      <c r="D33" s="8" t="n">
        <f aca="false">SUMIFS('Source'!$F:$F,'Source'!$A:$A,"201- Seven Gear FINLAND oy",'Source'!$B:$B,$A33)</f>
        <v>0</v>
      </c>
      <c r="E33" s="8" t="n">
        <f aca="false">D33*$J$5</f>
        <v>0</v>
      </c>
      <c r="F33" s="8" t="n">
        <f aca="false">E33-C33</f>
        <v>-30</v>
      </c>
      <c r="G33" s="9" t="n">
        <f aca="false">IF(AND(C33=0,E33=0),0,IF(C33=0,"New",(E33-C33)/C33))</f>
        <v>-1</v>
      </c>
      <c r="H33" s="8" t="n">
        <f aca="false">SUMIFS('Source'!$E:$E,'Source'!$A:$A,"201- Seven Gear FINLAND oy",'Source'!$B:$B,$A33)</f>
        <v>598.37</v>
      </c>
      <c r="I33" s="8" t="n">
        <f aca="false">SUMIFS('Source'!$G:$G,'Source'!$A:$A,"201- Seven Gear FINLAND oy",'Source'!$B:$B,$A33)</f>
        <v>0</v>
      </c>
      <c r="J33" s="8" t="n">
        <f aca="false">I33*$J$5</f>
        <v>0</v>
      </c>
      <c r="K33" s="8" t="n">
        <f aca="false">J33-H33</f>
        <v>-598.37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280</v>
      </c>
      <c r="B34" s="7" t="str">
        <f aca="false">IFERROR(INDEX('Source'!$C:$C,MATCH($A34,'Source'!$B:$B,0)),"")</f>
        <v>מגן ברך שחור</v>
      </c>
      <c r="C34" s="8" t="n">
        <f aca="false">SUMIFS('Source'!$D:$D,'Source'!$A:$A,"201- Seven Gear FINLAND oy",'Source'!$B:$B,$A34)</f>
        <v>50</v>
      </c>
      <c r="D34" s="8" t="n">
        <f aca="false">SUMIFS('Source'!$F:$F,'Source'!$A:$A,"201- Seven Gear FINLAND oy",'Source'!$B:$B,$A34)</f>
        <v>0</v>
      </c>
      <c r="E34" s="8" t="n">
        <f aca="false">D34*$J$5</f>
        <v>0</v>
      </c>
      <c r="F34" s="8" t="n">
        <f aca="false">E34-C34</f>
        <v>-50</v>
      </c>
      <c r="G34" s="9" t="n">
        <f aca="false">IF(AND(C34=0,E34=0),0,IF(C34=0,"New",(E34-C34)/C34))</f>
        <v>-1</v>
      </c>
      <c r="H34" s="8" t="n">
        <f aca="false">SUMIFS('Source'!$E:$E,'Source'!$A:$A,"201- Seven Gear FINLAND oy",'Source'!$B:$B,$A34)</f>
        <v>595.13</v>
      </c>
      <c r="I34" s="8" t="n">
        <f aca="false">SUMIFS('Source'!$G:$G,'Source'!$A:$A,"201- Seven Gear FINLAND oy",'Source'!$B:$B,$A34)</f>
        <v>0</v>
      </c>
      <c r="J34" s="8" t="n">
        <f aca="false">I34*$J$5</f>
        <v>0</v>
      </c>
      <c r="K34" s="8" t="n">
        <f aca="false">J34-H34</f>
        <v>-595.13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320</v>
      </c>
      <c r="B35" s="7" t="str">
        <f aca="false">IFERROR(INDEX('Source'!$C:$C,MATCH($A35,'Source'!$B:$B,0)),"")</f>
        <v>מגן מרפק שחור</v>
      </c>
      <c r="C35" s="8" t="n">
        <f aca="false">SUMIFS('Source'!$D:$D,'Source'!$A:$A,"201- Seven Gear FINLAND oy",'Source'!$B:$B,$A35)</f>
        <v>0</v>
      </c>
      <c r="D35" s="8" t="n">
        <f aca="false">SUMIFS('Source'!$F:$F,'Source'!$A:$A,"201- Seven Gear FINLAND oy",'Source'!$B:$B,$A35)</f>
        <v>40</v>
      </c>
      <c r="E35" s="8" t="n">
        <f aca="false">D35*$J$5</f>
        <v>50.5263157894737</v>
      </c>
      <c r="F35" s="8" t="n">
        <f aca="false">E35-C35</f>
        <v>50.5263157894737</v>
      </c>
      <c r="G35" s="9" t="str">
        <f aca="false">IF(AND(C35=0,E35=0),0,IF(C35=0,"New",(E35-C35)/C35))</f>
        <v>New</v>
      </c>
      <c r="H35" s="8" t="n">
        <f aca="false">SUMIFS('Source'!$E:$E,'Source'!$A:$A,"201- Seven Gear FINLAND oy",'Source'!$B:$B,$A35)</f>
        <v>0</v>
      </c>
      <c r="I35" s="8" t="n">
        <f aca="false">SUMIFS('Source'!$G:$G,'Source'!$A:$A,"201- Seven Gear FINLAND oy",'Source'!$B:$B,$A35)</f>
        <v>440.07</v>
      </c>
      <c r="J35" s="8" t="n">
        <f aca="false">I35*$J$5</f>
        <v>555.877894736842</v>
      </c>
      <c r="K35" s="8" t="n">
        <f aca="false">J35-H35</f>
        <v>555.877894736842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369</v>
      </c>
      <c r="B36" s="7" t="str">
        <f aca="false">IFERROR(INDEX('Source'!$C:$C,MATCH($A36,'Source'!$B:$B,0)),"")</f>
        <v>מגן ברך שחור</v>
      </c>
      <c r="C36" s="8" t="n">
        <f aca="false">SUMIFS('Source'!$D:$D,'Source'!$A:$A,"201- Seven Gear FINLAND oy",'Source'!$B:$B,$A36)</f>
        <v>35</v>
      </c>
      <c r="D36" s="8" t="n">
        <f aca="false">SUMIFS('Source'!$F:$F,'Source'!$A:$A,"201- Seven Gear FINLAND oy",'Source'!$B:$B,$A36)</f>
        <v>0</v>
      </c>
      <c r="E36" s="8" t="n">
        <f aca="false">D36*$J$5</f>
        <v>0</v>
      </c>
      <c r="F36" s="8" t="n">
        <f aca="false">E36-C36</f>
        <v>-35</v>
      </c>
      <c r="G36" s="9" t="n">
        <f aca="false">IF(AND(C36=0,E36=0),0,IF(C36=0,"New",(E36-C36)/C36))</f>
        <v>-1</v>
      </c>
      <c r="H36" s="8" t="n">
        <f aca="false">SUMIFS('Source'!$E:$E,'Source'!$A:$A,"201- Seven Gear FINLAND oy",'Source'!$B:$B,$A36)</f>
        <v>423.61</v>
      </c>
      <c r="I36" s="8" t="n">
        <f aca="false">SUMIFS('Source'!$G:$G,'Source'!$A:$A,"201- Seven Gear FINLAND oy",'Source'!$B:$B,$A36)</f>
        <v>0</v>
      </c>
      <c r="J36" s="8" t="n">
        <f aca="false">I36*$J$5</f>
        <v>0</v>
      </c>
      <c r="K36" s="8" t="n">
        <f aca="false">J36-H36</f>
        <v>-423.61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166</v>
      </c>
      <c r="B37" s="7" t="str">
        <f aca="false">IFERROR(INDEX('Source'!$C:$C,MATCH($A37,'Source'!$B:$B,0)),"")</f>
        <v>כרית סיליקון לעקב</v>
      </c>
      <c r="C37" s="8" t="n">
        <f aca="false">SUMIFS('Source'!$D:$D,'Source'!$A:$A,"201- Seven Gear FINLAND oy",'Source'!$B:$B,$A37)</f>
        <v>10</v>
      </c>
      <c r="D37" s="8" t="n">
        <f aca="false">SUMIFS('Source'!$F:$F,'Source'!$A:$A,"201- Seven Gear FINLAND oy",'Source'!$B:$B,$A37)</f>
        <v>0</v>
      </c>
      <c r="E37" s="8" t="n">
        <f aca="false">D37*$J$5</f>
        <v>0</v>
      </c>
      <c r="F37" s="8" t="n">
        <f aca="false">E37-C37</f>
        <v>-10</v>
      </c>
      <c r="G37" s="9" t="n">
        <f aca="false">IF(AND(C37=0,E37=0),0,IF(C37=0,"New",(E37-C37)/C37))</f>
        <v>-1</v>
      </c>
      <c r="H37" s="8" t="n">
        <f aca="false">SUMIFS('Source'!$E:$E,'Source'!$A:$A,"201- Seven Gear FINLAND oy",'Source'!$B:$B,$A37)</f>
        <v>385.62</v>
      </c>
      <c r="I37" s="8" t="n">
        <f aca="false">SUMIFS('Source'!$G:$G,'Source'!$A:$A,"201- Seven Gear FINLAND oy",'Source'!$B:$B,$A37)</f>
        <v>0</v>
      </c>
      <c r="J37" s="8" t="n">
        <f aca="false">I37*$J$5</f>
        <v>0</v>
      </c>
      <c r="K37" s="8" t="n">
        <f aca="false">J37-H37</f>
        <v>-385.62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327</v>
      </c>
      <c r="B38" s="7" t="str">
        <f aca="false">IFERROR(INDEX('Source'!$C:$C,MATCH($A38,'Source'!$B:$B,0)),"")</f>
        <v>מגן קרסול שחור</v>
      </c>
      <c r="C38" s="8" t="n">
        <f aca="false">SUMIFS('Source'!$D:$D,'Source'!$A:$A,"201- Seven Gear FINLAND oy",'Source'!$B:$B,$A38)</f>
        <v>30</v>
      </c>
      <c r="D38" s="8" t="n">
        <f aca="false">SUMIFS('Source'!$F:$F,'Source'!$A:$A,"201- Seven Gear FINLAND oy",'Source'!$B:$B,$A38)</f>
        <v>0</v>
      </c>
      <c r="E38" s="8" t="n">
        <f aca="false">D38*$J$5</f>
        <v>0</v>
      </c>
      <c r="F38" s="8" t="n">
        <f aca="false">E38-C38</f>
        <v>-30</v>
      </c>
      <c r="G38" s="9" t="n">
        <f aca="false">IF(AND(C38=0,E38=0),0,IF(C38=0,"New",(E38-C38)/C38))</f>
        <v>-1</v>
      </c>
      <c r="H38" s="8" t="n">
        <f aca="false">SUMIFS('Source'!$E:$E,'Source'!$A:$A,"201- Seven Gear FINLAND oy",'Source'!$B:$B,$A38)</f>
        <v>350.13</v>
      </c>
      <c r="I38" s="8" t="n">
        <f aca="false">SUMIFS('Source'!$G:$G,'Source'!$A:$A,"201- Seven Gear FINLAND oy",'Source'!$B:$B,$A38)</f>
        <v>0</v>
      </c>
      <c r="J38" s="8" t="n">
        <f aca="false">I38*$J$5</f>
        <v>0</v>
      </c>
      <c r="K38" s="8" t="n">
        <f aca="false">J38-H38</f>
        <v>-350.13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316</v>
      </c>
      <c r="B39" s="7" t="str">
        <f aca="false">IFERROR(INDEX('Source'!$C:$C,MATCH($A39,'Source'!$B:$B,0)),"")</f>
        <v>מגן קרסול שחור</v>
      </c>
      <c r="C39" s="8" t="n">
        <f aca="false">SUMIFS('Source'!$D:$D,'Source'!$A:$A,"201- Seven Gear FINLAND oy",'Source'!$B:$B,$A39)</f>
        <v>30</v>
      </c>
      <c r="D39" s="8" t="n">
        <f aca="false">SUMIFS('Source'!$F:$F,'Source'!$A:$A,"201- Seven Gear FINLAND oy",'Source'!$B:$B,$A39)</f>
        <v>0</v>
      </c>
      <c r="E39" s="8" t="n">
        <f aca="false">D39*$J$5</f>
        <v>0</v>
      </c>
      <c r="F39" s="8" t="n">
        <f aca="false">E39-C39</f>
        <v>-30</v>
      </c>
      <c r="G39" s="9" t="n">
        <f aca="false">IF(AND(C39=0,E39=0),0,IF(C39=0,"New",(E39-C39)/C39))</f>
        <v>-1</v>
      </c>
      <c r="H39" s="8" t="n">
        <f aca="false">SUMIFS('Source'!$E:$E,'Source'!$A:$A,"201- Seven Gear FINLAND oy",'Source'!$B:$B,$A39)</f>
        <v>346.94</v>
      </c>
      <c r="I39" s="8" t="n">
        <f aca="false">SUMIFS('Source'!$G:$G,'Source'!$A:$A,"201- Seven Gear FINLAND oy",'Source'!$B:$B,$A39)</f>
        <v>0</v>
      </c>
      <c r="J39" s="8" t="n">
        <f aca="false">I39*$J$5</f>
        <v>0</v>
      </c>
      <c r="K39" s="8" t="n">
        <f aca="false">J39-H39</f>
        <v>-346.94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191</v>
      </c>
      <c r="B40" s="7" t="str">
        <f aca="false">IFERROR(INDEX('Source'!$C:$C,MATCH($A40,'Source'!$B:$B,0)),"")</f>
        <v>מתלה יד-כיס</v>
      </c>
      <c r="C40" s="8" t="n">
        <f aca="false">SUMIFS('Source'!$D:$D,'Source'!$A:$A,"201- Seven Gear FINLAND oy",'Source'!$B:$B,$A40)</f>
        <v>15</v>
      </c>
      <c r="D40" s="8" t="n">
        <f aca="false">SUMIFS('Source'!$F:$F,'Source'!$A:$A,"201- Seven Gear FINLAND oy",'Source'!$B:$B,$A40)</f>
        <v>0</v>
      </c>
      <c r="E40" s="8" t="n">
        <f aca="false">D40*$J$5</f>
        <v>0</v>
      </c>
      <c r="F40" s="8" t="n">
        <f aca="false">E40-C40</f>
        <v>-15</v>
      </c>
      <c r="G40" s="9" t="n">
        <f aca="false">IF(AND(C40=0,E40=0),0,IF(C40=0,"New",(E40-C40)/C40))</f>
        <v>-1</v>
      </c>
      <c r="H40" s="8" t="n">
        <f aca="false">SUMIFS('Source'!$E:$E,'Source'!$A:$A,"201- Seven Gear FINLAND oy",'Source'!$B:$B,$A40)</f>
        <v>304.94</v>
      </c>
      <c r="I40" s="8" t="n">
        <f aca="false">SUMIFS('Source'!$G:$G,'Source'!$A:$A,"201- Seven Gear FINLAND oy",'Source'!$B:$B,$A40)</f>
        <v>0</v>
      </c>
      <c r="J40" s="8" t="n">
        <f aca="false">I40*$J$5</f>
        <v>0</v>
      </c>
      <c r="K40" s="8" t="n">
        <f aca="false">J40-H40</f>
        <v>-304.94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291</v>
      </c>
      <c r="B41" s="7" t="str">
        <f aca="false">IFERROR(INDEX('Source'!$C:$C,MATCH($A41,'Source'!$B:$B,0)),"")</f>
        <v>מדבקה גדולה מסיליקון</v>
      </c>
      <c r="C41" s="8" t="n">
        <f aca="false">SUMIFS('Source'!$D:$D,'Source'!$A:$A,"201- Seven Gear FINLAND oy",'Source'!$B:$B,$A41)</f>
        <v>0</v>
      </c>
      <c r="D41" s="8" t="n">
        <f aca="false">SUMIFS('Source'!$F:$F,'Source'!$A:$A,"201- Seven Gear FINLAND oy",'Source'!$B:$B,$A41)</f>
        <v>40</v>
      </c>
      <c r="E41" s="8" t="n">
        <f aca="false">D41*$J$5</f>
        <v>50.5263157894737</v>
      </c>
      <c r="F41" s="8" t="n">
        <f aca="false">E41-C41</f>
        <v>50.5263157894737</v>
      </c>
      <c r="G41" s="9" t="str">
        <f aca="false">IF(AND(C41=0,E41=0),0,IF(C41=0,"New",(E41-C41)/C41))</f>
        <v>New</v>
      </c>
      <c r="H41" s="8" t="n">
        <f aca="false">SUMIFS('Source'!$E:$E,'Source'!$A:$A,"201- Seven Gear FINLAND oy",'Source'!$B:$B,$A41)</f>
        <v>0</v>
      </c>
      <c r="I41" s="8" t="n">
        <f aca="false">SUMIFS('Source'!$G:$G,'Source'!$A:$A,"201- Seven Gear FINLAND oy",'Source'!$B:$B,$A41)</f>
        <v>262.63</v>
      </c>
      <c r="J41" s="8" t="n">
        <f aca="false">I41*$J$5</f>
        <v>331.743157894737</v>
      </c>
      <c r="K41" s="8" t="n">
        <f aca="false">J41-H41</f>
        <v>331.743157894737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271</v>
      </c>
      <c r="B42" s="7" t="str">
        <f aca="false">IFERROR(INDEX('Source'!$C:$C,MATCH($A42,'Source'!$B:$B,0)),"")</f>
        <v>מגן קרסול שחור</v>
      </c>
      <c r="C42" s="8" t="n">
        <f aca="false">SUMIFS('Source'!$D:$D,'Source'!$A:$A,"201- Seven Gear FINLAND oy",'Source'!$B:$B,$A42)</f>
        <v>40</v>
      </c>
      <c r="D42" s="8" t="n">
        <f aca="false">SUMIFS('Source'!$F:$F,'Source'!$A:$A,"201- Seven Gear FINLAND oy",'Source'!$B:$B,$A42)</f>
        <v>20</v>
      </c>
      <c r="E42" s="8" t="n">
        <f aca="false">D42*$J$5</f>
        <v>25.2631578947368</v>
      </c>
      <c r="F42" s="8" t="n">
        <f aca="false">E42-C42</f>
        <v>-14.7368421052632</v>
      </c>
      <c r="G42" s="9" t="n">
        <f aca="false">IF(AND(C42=0,E42=0),0,IF(C42=0,"New",(E42-C42)/C42))</f>
        <v>-0.368421052631579</v>
      </c>
      <c r="H42" s="8" t="n">
        <f aca="false">SUMIFS('Source'!$E:$E,'Source'!$A:$A,"201- Seven Gear FINLAND oy",'Source'!$B:$B,$A42)</f>
        <v>467.91</v>
      </c>
      <c r="I42" s="8" t="n">
        <f aca="false">SUMIFS('Source'!$G:$G,'Source'!$A:$A,"201- Seven Gear FINLAND oy",'Source'!$B:$B,$A42)</f>
        <v>220.03</v>
      </c>
      <c r="J42" s="8" t="n">
        <f aca="false">I42*$J$5</f>
        <v>277.932631578947</v>
      </c>
      <c r="K42" s="8" t="n">
        <f aca="false">J42-H42</f>
        <v>-189.977368421053</v>
      </c>
      <c r="L42" s="9" t="n">
        <f aca="false">IF(AND(H42=0,J42=0),0,IF(H42=0,"New",(J42-H42)/H42))</f>
        <v>-0.406012627259628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324</v>
      </c>
      <c r="B43" s="7" t="str">
        <f aca="false">IFERROR(INDEX('Source'!$C:$C,MATCH($A43,'Source'!$B:$B,0)),"")</f>
        <v>מגן ברך שחור</v>
      </c>
      <c r="C43" s="8" t="n">
        <f aca="false">SUMIFS('Source'!$D:$D,'Source'!$A:$A,"201- Seven Gear FINLAND oy",'Source'!$B:$B,$A43)</f>
        <v>20</v>
      </c>
      <c r="D43" s="8" t="n">
        <f aca="false">SUMIFS('Source'!$F:$F,'Source'!$A:$A,"201- Seven Gear FINLAND oy",'Source'!$B:$B,$A43)</f>
        <v>0</v>
      </c>
      <c r="E43" s="8" t="n">
        <f aca="false">D43*$J$5</f>
        <v>0</v>
      </c>
      <c r="F43" s="8" t="n">
        <f aca="false">E43-C43</f>
        <v>-20</v>
      </c>
      <c r="G43" s="9" t="n">
        <f aca="false">IF(AND(C43=0,E43=0),0,IF(C43=0,"New",(E43-C43)/C43))</f>
        <v>-1</v>
      </c>
      <c r="H43" s="8" t="n">
        <f aca="false">SUMIFS('Source'!$E:$E,'Source'!$A:$A,"201- Seven Gear FINLAND oy",'Source'!$B:$B,$A43)</f>
        <v>239.35</v>
      </c>
      <c r="I43" s="8" t="n">
        <f aca="false">SUMIFS('Source'!$G:$G,'Source'!$A:$A,"201- Seven Gear FINLAND oy",'Source'!$B:$B,$A43)</f>
        <v>0</v>
      </c>
      <c r="J43" s="8" t="n">
        <f aca="false">I43*$J$5</f>
        <v>0</v>
      </c>
      <c r="K43" s="8" t="n">
        <f aca="false">J43-H43</f>
        <v>-239.35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410</v>
      </c>
      <c r="B44" s="7" t="str">
        <f aca="false">IFERROR(INDEX('Source'!$C:$C,MATCH($A44,'Source'!$B:$B,0)),"")</f>
        <v>מגן קרסול שחור</v>
      </c>
      <c r="C44" s="8" t="n">
        <f aca="false">SUMIFS('Source'!$D:$D,'Source'!$A:$A,"201- Seven Gear FINLAND oy",'Source'!$B:$B,$A44)</f>
        <v>15</v>
      </c>
      <c r="D44" s="8" t="n">
        <f aca="false">SUMIFS('Source'!$F:$F,'Source'!$A:$A,"201- Seven Gear FINLAND oy",'Source'!$B:$B,$A44)</f>
        <v>0</v>
      </c>
      <c r="E44" s="8" t="n">
        <f aca="false">D44*$J$5</f>
        <v>0</v>
      </c>
      <c r="F44" s="8" t="n">
        <f aca="false">E44-C44</f>
        <v>-15</v>
      </c>
      <c r="G44" s="9" t="n">
        <f aca="false">IF(AND(C44=0,E44=0),0,IF(C44=0,"New",(E44-C44)/C44))</f>
        <v>-1</v>
      </c>
      <c r="H44" s="8" t="n">
        <f aca="false">SUMIFS('Source'!$E:$E,'Source'!$A:$A,"201- Seven Gear FINLAND oy",'Source'!$B:$B,$A44)</f>
        <v>181.33</v>
      </c>
      <c r="I44" s="8" t="n">
        <f aca="false">SUMIFS('Source'!$G:$G,'Source'!$A:$A,"201- Seven Gear FINLAND oy",'Source'!$B:$B,$A44)</f>
        <v>0</v>
      </c>
      <c r="J44" s="8" t="n">
        <f aca="false">I44*$J$5</f>
        <v>0</v>
      </c>
      <c r="K44" s="8" t="n">
        <f aca="false">J44-H44</f>
        <v>-181.33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138</v>
      </c>
      <c r="B45" s="7" t="str">
        <f aca="false">IFERROR(INDEX('Source'!$C:$C,MATCH($A45,'Source'!$B:$B,0)),"")</f>
        <v>כרית סיליקון לעקב</v>
      </c>
      <c r="C45" s="8" t="n">
        <f aca="false">SUMIFS('Source'!$D:$D,'Source'!$A:$A,"201- Seven Gear FINLAND oy",'Source'!$B:$B,$A45)</f>
        <v>40</v>
      </c>
      <c r="D45" s="8" t="n">
        <f aca="false">SUMIFS('Source'!$F:$F,'Source'!$A:$A,"201- Seven Gear FINLAND oy",'Source'!$B:$B,$A45)</f>
        <v>40</v>
      </c>
      <c r="E45" s="8" t="n">
        <f aca="false">D45*$J$5</f>
        <v>50.5263157894737</v>
      </c>
      <c r="F45" s="8" t="n">
        <f aca="false">E45-C45</f>
        <v>10.5263157894737</v>
      </c>
      <c r="G45" s="9" t="n">
        <f aca="false">IF(AND(C45=0,E45=0),0,IF(C45=0,"New",(E45-C45)/C45))</f>
        <v>0.263157894736842</v>
      </c>
      <c r="H45" s="8" t="n">
        <f aca="false">SUMIFS('Source'!$E:$E,'Source'!$A:$A,"201- Seven Gear FINLAND oy",'Source'!$B:$B,$A45)</f>
        <v>1583.48</v>
      </c>
      <c r="I45" s="8" t="n">
        <f aca="false">SUMIFS('Source'!$G:$G,'Source'!$A:$A,"201- Seven Gear FINLAND oy",'Source'!$B:$B,$A45)</f>
        <v>1440.87</v>
      </c>
      <c r="J45" s="8" t="n">
        <f aca="false">I45*$J$5</f>
        <v>1820.04631578947</v>
      </c>
      <c r="K45" s="8" t="n">
        <f aca="false">J45-H45</f>
        <v>236.566315789474</v>
      </c>
      <c r="L45" s="9" t="n">
        <f aca="false">IF(AND(H45=0,J45=0),0,IF(H45=0,"New",(J45-H45)/H45))</f>
        <v>0.149396465878618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302</v>
      </c>
      <c r="B46" s="7" t="str">
        <f aca="false">IFERROR(INDEX('Source'!$C:$C,MATCH($A46,'Source'!$B:$B,0)),"")</f>
        <v>מיישר בוהן</v>
      </c>
      <c r="C46" s="8" t="n">
        <f aca="false">SUMIFS('Source'!$D:$D,'Source'!$A:$A,"201- Seven Gear FINLAND oy",'Source'!$B:$B,$A46)</f>
        <v>20</v>
      </c>
      <c r="D46" s="8" t="n">
        <f aca="false">SUMIFS('Source'!$F:$F,'Source'!$A:$A,"201- Seven Gear FINLAND oy",'Source'!$B:$B,$A46)</f>
        <v>0</v>
      </c>
      <c r="E46" s="8" t="n">
        <f aca="false">D46*$J$5</f>
        <v>0</v>
      </c>
      <c r="F46" s="8" t="n">
        <f aca="false">E46-C46</f>
        <v>-20</v>
      </c>
      <c r="G46" s="9" t="n">
        <f aca="false">IF(AND(C46=0,E46=0),0,IF(C46=0,"New",(E46-C46)/C46))</f>
        <v>-1</v>
      </c>
      <c r="H46" s="8" t="n">
        <f aca="false">SUMIFS('Source'!$E:$E,'Source'!$A:$A,"201- Seven Gear FINLAND oy",'Source'!$B:$B,$A46)</f>
        <v>110.89</v>
      </c>
      <c r="I46" s="8" t="n">
        <f aca="false">SUMIFS('Source'!$G:$G,'Source'!$A:$A,"201- Seven Gear FINLAND oy",'Source'!$B:$B,$A46)</f>
        <v>0</v>
      </c>
      <c r="J46" s="8" t="n">
        <f aca="false">I46*$J$5</f>
        <v>0</v>
      </c>
      <c r="K46" s="8" t="n">
        <f aca="false">J46-H46</f>
        <v>-110.89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402</v>
      </c>
      <c r="B47" s="7" t="str">
        <f aca="false">IFERROR(INDEX('Source'!$C:$C,MATCH($A47,'Source'!$B:$B,0)),"")</f>
        <v>מגן מרפק שחור</v>
      </c>
      <c r="C47" s="8" t="n">
        <f aca="false">SUMIFS('Source'!$D:$D,'Source'!$A:$A,"201- Seven Gear FINLAND oy",'Source'!$B:$B,$A47)</f>
        <v>10</v>
      </c>
      <c r="D47" s="8" t="n">
        <f aca="false">SUMIFS('Source'!$F:$F,'Source'!$A:$A,"201- Seven Gear FINLAND oy",'Source'!$B:$B,$A47)</f>
        <v>20</v>
      </c>
      <c r="E47" s="8" t="n">
        <f aca="false">D47*$J$5</f>
        <v>25.2631578947368</v>
      </c>
      <c r="F47" s="8" t="n">
        <f aca="false">E47-C47</f>
        <v>15.2631578947368</v>
      </c>
      <c r="G47" s="9" t="n">
        <f aca="false">IF(AND(C47=0,E47=0),0,IF(C47=0,"New",(E47-C47)/C47))</f>
        <v>1.52631578947368</v>
      </c>
      <c r="H47" s="8" t="n">
        <f aca="false">SUMIFS('Source'!$E:$E,'Source'!$A:$A,"201- Seven Gear FINLAND oy",'Source'!$B:$B,$A47)</f>
        <v>114.58</v>
      </c>
      <c r="I47" s="8" t="n">
        <f aca="false">SUMIFS('Source'!$G:$G,'Source'!$A:$A,"201- Seven Gear FINLAND oy",'Source'!$B:$B,$A47)</f>
        <v>220.03</v>
      </c>
      <c r="J47" s="8" t="n">
        <f aca="false">I47*$J$5</f>
        <v>277.932631578947</v>
      </c>
      <c r="K47" s="8" t="n">
        <f aca="false">J47-H47</f>
        <v>163.352631578947</v>
      </c>
      <c r="L47" s="9" t="n">
        <f aca="false">IF(AND(H47=0,J47=0),0,IF(H47=0,"New",(J47-H47)/H47))</f>
        <v>1.42566444038181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366</v>
      </c>
      <c r="B48" s="7" t="str">
        <f aca="false">IFERROR(INDEX('Source'!$C:$C,MATCH($A48,'Source'!$B:$B,0)),"")</f>
        <v>מגן מרפק שחור</v>
      </c>
      <c r="C48" s="8" t="n">
        <f aca="false">SUMIFS('Source'!$D:$D,'Source'!$A:$A,"201- Seven Gear FINLAND oy",'Source'!$B:$B,$A48)</f>
        <v>10</v>
      </c>
      <c r="D48" s="8" t="n">
        <f aca="false">SUMIFS('Source'!$F:$F,'Source'!$A:$A,"201- Seven Gear FINLAND oy",'Source'!$B:$B,$A48)</f>
        <v>20</v>
      </c>
      <c r="E48" s="8" t="n">
        <f aca="false">D48*$J$5</f>
        <v>25.2631578947368</v>
      </c>
      <c r="F48" s="8" t="n">
        <f aca="false">E48-C48</f>
        <v>15.2631578947368</v>
      </c>
      <c r="G48" s="9" t="n">
        <f aca="false">IF(AND(C48=0,E48=0),0,IF(C48=0,"New",(E48-C48)/C48))</f>
        <v>1.52631578947368</v>
      </c>
      <c r="H48" s="8" t="n">
        <f aca="false">SUMIFS('Source'!$E:$E,'Source'!$A:$A,"201- Seven Gear FINLAND oy",'Source'!$B:$B,$A48)</f>
        <v>117.78</v>
      </c>
      <c r="I48" s="8" t="n">
        <f aca="false">SUMIFS('Source'!$G:$G,'Source'!$A:$A,"201- Seven Gear FINLAND oy",'Source'!$B:$B,$A48)</f>
        <v>220.03</v>
      </c>
      <c r="J48" s="8" t="n">
        <f aca="false">I48*$J$5</f>
        <v>277.932631578947</v>
      </c>
      <c r="K48" s="8" t="n">
        <f aca="false">J48-H48</f>
        <v>160.152631578947</v>
      </c>
      <c r="L48" s="9" t="n">
        <f aca="false">IF(AND(H48=0,J48=0),0,IF(H48=0,"New",(J48-H48)/H48))</f>
        <v>1.35976083867335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496</v>
      </c>
      <c r="B49" s="7" t="str">
        <f aca="false">IFERROR(INDEX('Source'!$C:$C,MATCH($A49,'Source'!$B:$B,0)),"")</f>
        <v>מגן למפרק כתף</v>
      </c>
      <c r="C49" s="8" t="n">
        <f aca="false">SUMIFS('Source'!$D:$D,'Source'!$A:$A,"201- Seven Gear FINLAND oy",'Source'!$B:$B,$A49)</f>
        <v>1</v>
      </c>
      <c r="D49" s="8" t="n">
        <f aca="false">SUMIFS('Source'!$F:$F,'Source'!$A:$A,"201- Seven Gear FINLAND oy",'Source'!$B:$B,$A49)</f>
        <v>0</v>
      </c>
      <c r="E49" s="8" t="n">
        <f aca="false">D49*$J$5</f>
        <v>0</v>
      </c>
      <c r="F49" s="8" t="n">
        <f aca="false">E49-C49</f>
        <v>-1</v>
      </c>
      <c r="G49" s="9" t="n">
        <f aca="false">IF(AND(C49=0,E49=0),0,IF(C49=0,"New",(E49-C49)/C49))</f>
        <v>-1</v>
      </c>
      <c r="H49" s="8" t="n">
        <f aca="false">SUMIFS('Source'!$E:$E,'Source'!$A:$A,"201- Seven Gear FINLAND oy",'Source'!$B:$B,$A49)</f>
        <v>65.35</v>
      </c>
      <c r="I49" s="8" t="n">
        <f aca="false">SUMIFS('Source'!$G:$G,'Source'!$A:$A,"201- Seven Gear FINLAND oy",'Source'!$B:$B,$A49)</f>
        <v>0</v>
      </c>
      <c r="J49" s="8" t="n">
        <f aca="false">I49*$J$5</f>
        <v>0</v>
      </c>
      <c r="K49" s="8" t="n">
        <f aca="false">J49-H49</f>
        <v>-65.35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144</v>
      </c>
      <c r="B50" s="7" t="str">
        <f aca="false">IFERROR(INDEX('Source'!$C:$C,MATCH($A50,'Source'!$B:$B,0)),"")</f>
        <v>כרית סיליקון לעקב</v>
      </c>
      <c r="C50" s="8" t="n">
        <f aca="false">SUMIFS('Source'!$D:$D,'Source'!$A:$A,"201- Seven Gear FINLAND oy",'Source'!$B:$B,$A50)</f>
        <v>20</v>
      </c>
      <c r="D50" s="8" t="n">
        <f aca="false">SUMIFS('Source'!$F:$F,'Source'!$A:$A,"201- Seven Gear FINLAND oy",'Source'!$B:$B,$A50)</f>
        <v>20</v>
      </c>
      <c r="E50" s="8" t="n">
        <f aca="false">D50*$J$5</f>
        <v>25.2631578947368</v>
      </c>
      <c r="F50" s="8" t="n">
        <f aca="false">E50-C50</f>
        <v>5.26315789473684</v>
      </c>
      <c r="G50" s="9" t="n">
        <f aca="false">IF(AND(C50=0,E50=0),0,IF(C50=0,"New",(E50-C50)/C50))</f>
        <v>0.263157894736842</v>
      </c>
      <c r="H50" s="8" t="n">
        <f aca="false">SUMIFS('Source'!$E:$E,'Source'!$A:$A,"201- Seven Gear FINLAND oy",'Source'!$B:$B,$A50)</f>
        <v>771.24</v>
      </c>
      <c r="I50" s="8" t="n">
        <f aca="false">SUMIFS('Source'!$G:$G,'Source'!$A:$A,"201- Seven Gear FINLAND oy",'Source'!$B:$B,$A50)</f>
        <v>720.44</v>
      </c>
      <c r="J50" s="8" t="n">
        <f aca="false">I50*$J$5</f>
        <v>910.029473684211</v>
      </c>
      <c r="K50" s="8" t="n">
        <f aca="false">J50-H50</f>
        <v>138.789473684211</v>
      </c>
      <c r="L50" s="9" t="n">
        <f aca="false">IF(AND(H50=0,J50=0),0,IF(H50=0,"New",(J50-H50)/H50))</f>
        <v>0.179956270012202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289</v>
      </c>
      <c r="B51" s="7" t="str">
        <f aca="false">IFERROR(INDEX('Source'!$C:$C,MATCH($A51,'Source'!$B:$B,0)),"")</f>
        <v>מגן קרסול שחור</v>
      </c>
      <c r="C51" s="8" t="n">
        <f aca="false">SUMIFS('Source'!$D:$D,'Source'!$A:$A,"201- Seven Gear FINLAND oy",'Source'!$B:$B,$A51)</f>
        <v>40</v>
      </c>
      <c r="D51" s="8" t="n">
        <f aca="false">SUMIFS('Source'!$F:$F,'Source'!$A:$A,"201- Seven Gear FINLAND oy",'Source'!$B:$B,$A51)</f>
        <v>40</v>
      </c>
      <c r="E51" s="8" t="n">
        <f aca="false">D51*$J$5</f>
        <v>50.5263157894737</v>
      </c>
      <c r="F51" s="8" t="n">
        <f aca="false">E51-C51</f>
        <v>10.5263157894737</v>
      </c>
      <c r="G51" s="9" t="n">
        <f aca="false">IF(AND(C51=0,E51=0),0,IF(C51=0,"New",(E51-C51)/C51))</f>
        <v>0.263157894736842</v>
      </c>
      <c r="H51" s="8" t="n">
        <f aca="false">SUMIFS('Source'!$E:$E,'Source'!$A:$A,"201- Seven Gear FINLAND oy",'Source'!$B:$B,$A51)</f>
        <v>464.71</v>
      </c>
      <c r="I51" s="8" t="n">
        <f aca="false">SUMIFS('Source'!$G:$G,'Source'!$A:$A,"201- Seven Gear FINLAND oy",'Source'!$B:$B,$A51)</f>
        <v>440.07</v>
      </c>
      <c r="J51" s="8" t="n">
        <f aca="false">I51*$J$5</f>
        <v>555.877894736842</v>
      </c>
      <c r="K51" s="8" t="n">
        <f aca="false">J51-H51</f>
        <v>91.1678947368421</v>
      </c>
      <c r="L51" s="9" t="n">
        <f aca="false">IF(AND(H51=0,J51=0),0,IF(H51=0,"New",(J51-H51)/H51))</f>
        <v>0.19618233895729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83</v>
      </c>
      <c r="B52" s="7" t="str">
        <f aca="false">IFERROR(INDEX('Source'!$C:$C,MATCH($A52,'Source'!$B:$B,0)),"")</f>
        <v>סד יד דו צדדי</v>
      </c>
      <c r="C52" s="8" t="n">
        <f aca="false">SUMIFS('Source'!$D:$D,'Source'!$A:$A,"201- Seven Gear FINLAND oy",'Source'!$B:$B,$A52)</f>
        <v>110</v>
      </c>
      <c r="D52" s="8" t="n">
        <f aca="false">SUMIFS('Source'!$F:$F,'Source'!$A:$A,"201- Seven Gear FINLAND oy",'Source'!$B:$B,$A52)</f>
        <v>120</v>
      </c>
      <c r="E52" s="8" t="n">
        <f aca="false">D52*$J$5</f>
        <v>151.578947368421</v>
      </c>
      <c r="F52" s="8" t="n">
        <f aca="false">E52-C52</f>
        <v>41.578947368421</v>
      </c>
      <c r="G52" s="9" t="n">
        <f aca="false">IF(AND(C52=0,E52=0),0,IF(C52=0,"New",(E52-C52)/C52))</f>
        <v>0.37799043062201</v>
      </c>
      <c r="H52" s="8" t="n">
        <f aca="false">SUMIFS('Source'!$E:$E,'Source'!$A:$A,"201- Seven Gear FINLAND oy",'Source'!$B:$B,$A52)</f>
        <v>2664.28</v>
      </c>
      <c r="I52" s="8" t="n">
        <f aca="false">SUMIFS('Source'!$G:$G,'Source'!$A:$A,"201- Seven Gear FINLAND oy",'Source'!$B:$B,$A52)</f>
        <v>2683</v>
      </c>
      <c r="J52" s="8" t="n">
        <f aca="false">I52*$J$5</f>
        <v>3389.05263157895</v>
      </c>
      <c r="K52" s="8" t="n">
        <f aca="false">J52-H52</f>
        <v>724.772631578947</v>
      </c>
      <c r="L52" s="9" t="n">
        <f aca="false">IF(AND(H52=0,J52=0),0,IF(H52=0,"New",(J52-H52)/H52))</f>
        <v>0.272033206561978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279</v>
      </c>
      <c r="B53" s="7" t="str">
        <f aca="false">IFERROR(INDEX('Source'!$C:$C,MATCH($A53,'Source'!$B:$B,0)),"")</f>
        <v>מגן מרפק</v>
      </c>
      <c r="C53" s="8" t="n">
        <f aca="false">SUMIFS('Source'!$D:$D,'Source'!$A:$A,"201- Seven Gear FINLAND oy",'Source'!$B:$B,$A53)</f>
        <v>20</v>
      </c>
      <c r="D53" s="8" t="n">
        <f aca="false">SUMIFS('Source'!$F:$F,'Source'!$A:$A,"201- Seven Gear FINLAND oy",'Source'!$B:$B,$A53)</f>
        <v>20</v>
      </c>
      <c r="E53" s="8" t="n">
        <f aca="false">D53*$J$5</f>
        <v>25.2631578947368</v>
      </c>
      <c r="F53" s="8" t="n">
        <f aca="false">E53-C53</f>
        <v>5.26315789473684</v>
      </c>
      <c r="G53" s="9" t="n">
        <f aca="false">IF(AND(C53=0,E53=0),0,IF(C53=0,"New",(E53-C53)/C53))</f>
        <v>0.263157894736842</v>
      </c>
      <c r="H53" s="8" t="n">
        <f aca="false">SUMIFS('Source'!$E:$E,'Source'!$A:$A,"201- Seven Gear FINLAND oy",'Source'!$B:$B,$A53)</f>
        <v>348.53</v>
      </c>
      <c r="I53" s="8" t="n">
        <f aca="false">SUMIFS('Source'!$G:$G,'Source'!$A:$A,"201- Seven Gear FINLAND oy",'Source'!$B:$B,$A53)</f>
        <v>330.05</v>
      </c>
      <c r="J53" s="8" t="n">
        <f aca="false">I53*$J$5</f>
        <v>416.905263157895</v>
      </c>
      <c r="K53" s="8" t="n">
        <f aca="false">J53-H53</f>
        <v>68.3752631578948</v>
      </c>
      <c r="L53" s="9" t="n">
        <f aca="false">IF(AND(H53=0,J53=0),0,IF(H53=0,"New",(J53-H53)/H53))</f>
        <v>0.196181858542722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93</v>
      </c>
      <c r="B54" s="7" t="str">
        <f aca="false">IFERROR(INDEX('Source'!$C:$C,MATCH($A54,'Source'!$B:$B,0)),"")</f>
        <v>מדרסי ג'ל מולטי ספורט</v>
      </c>
      <c r="C54" s="8" t="n">
        <f aca="false">SUMIFS('Source'!$D:$D,'Source'!$A:$A,"201- Seven Gear FINLAND oy",'Source'!$B:$B,$A54)</f>
        <v>1</v>
      </c>
      <c r="D54" s="8" t="n">
        <f aca="false">SUMIFS('Source'!$F:$F,'Source'!$A:$A,"201- Seven Gear FINLAND oy",'Source'!$B:$B,$A54)</f>
        <v>0</v>
      </c>
      <c r="E54" s="8" t="n">
        <f aca="false">D54*$J$5</f>
        <v>0</v>
      </c>
      <c r="F54" s="8" t="n">
        <f aca="false">E54-C54</f>
        <v>-1</v>
      </c>
      <c r="G54" s="9" t="n">
        <f aca="false">IF(AND(C54=0,E54=0),0,IF(C54=0,"New",(E54-C54)/C54))</f>
        <v>-1</v>
      </c>
      <c r="H54" s="8" t="n">
        <f aca="false">SUMIFS('Source'!$E:$E,'Source'!$A:$A,"201- Seven Gear FINLAND oy",'Source'!$B:$B,$A54)</f>
        <v>0.04</v>
      </c>
      <c r="I54" s="8" t="n">
        <f aca="false">SUMIFS('Source'!$G:$G,'Source'!$A:$A,"201- Seven Gear FINLAND oy",'Source'!$B:$B,$A54)</f>
        <v>0</v>
      </c>
      <c r="J54" s="8" t="n">
        <f aca="false">I54*$J$5</f>
        <v>0</v>
      </c>
      <c r="K54" s="8" t="n">
        <f aca="false">J54-H54</f>
        <v>-0.04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97</v>
      </c>
      <c r="B55" s="7" t="str">
        <f aca="false">IFERROR(INDEX('Source'!$C:$C,MATCH($A55,'Source'!$B:$B,0)),"")</f>
        <v>מדרסי ג'ל מולטי ספורט</v>
      </c>
      <c r="C55" s="8" t="n">
        <f aca="false">SUMIFS('Source'!$D:$D,'Source'!$A:$A,"201- Seven Gear FINLAND oy",'Source'!$B:$B,$A55)</f>
        <v>1</v>
      </c>
      <c r="D55" s="8" t="n">
        <f aca="false">SUMIFS('Source'!$F:$F,'Source'!$A:$A,"201- Seven Gear FINLAND oy",'Source'!$B:$B,$A55)</f>
        <v>0</v>
      </c>
      <c r="E55" s="8" t="n">
        <f aca="false">D55*$J$5</f>
        <v>0</v>
      </c>
      <c r="F55" s="8" t="n">
        <f aca="false">E55-C55</f>
        <v>-1</v>
      </c>
      <c r="G55" s="9" t="n">
        <f aca="false">IF(AND(C55=0,E55=0),0,IF(C55=0,"New",(E55-C55)/C55))</f>
        <v>-1</v>
      </c>
      <c r="H55" s="8" t="n">
        <f aca="false">SUMIFS('Source'!$E:$E,'Source'!$A:$A,"201- Seven Gear FINLAND oy",'Source'!$B:$B,$A55)</f>
        <v>0.04</v>
      </c>
      <c r="I55" s="8" t="n">
        <f aca="false">SUMIFS('Source'!$G:$G,'Source'!$A:$A,"201- Seven Gear FINLAND oy",'Source'!$B:$B,$A55)</f>
        <v>0</v>
      </c>
      <c r="J55" s="8" t="n">
        <f aca="false">I55*$J$5</f>
        <v>0</v>
      </c>
      <c r="K55" s="8" t="n">
        <f aca="false">J55-H55</f>
        <v>-0.04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1102</v>
      </c>
      <c r="B56" s="7" t="str">
        <f aca="false">IFERROR(INDEX('Source'!$C:$C,MATCH($A56,'Source'!$B:$B,0)),"")</f>
        <v>גרבי חורף אנטיבקטריאלי לבן</v>
      </c>
      <c r="C56" s="8" t="n">
        <f aca="false">SUMIFS('Source'!$D:$D,'Source'!$A:$A,"201- Seven Gear FINLAND oy",'Source'!$B:$B,$A56)</f>
        <v>1</v>
      </c>
      <c r="D56" s="8" t="n">
        <f aca="false">SUMIFS('Source'!$F:$F,'Source'!$A:$A,"201- Seven Gear FINLAND oy",'Source'!$B:$B,$A56)</f>
        <v>0</v>
      </c>
      <c r="E56" s="8" t="n">
        <f aca="false">D56*$J$5</f>
        <v>0</v>
      </c>
      <c r="F56" s="8" t="n">
        <f aca="false">E56-C56</f>
        <v>-1</v>
      </c>
      <c r="G56" s="9" t="n">
        <f aca="false">IF(AND(C56=0,E56=0),0,IF(C56=0,"New",(E56-C56)/C56))</f>
        <v>-1</v>
      </c>
      <c r="H56" s="8" t="n">
        <f aca="false">SUMIFS('Source'!$E:$E,'Source'!$A:$A,"201- Seven Gear FINLAND oy",'Source'!$B:$B,$A56)</f>
        <v>0.04</v>
      </c>
      <c r="I56" s="8" t="n">
        <f aca="false">SUMIFS('Source'!$G:$G,'Source'!$A:$A,"201- Seven Gear FINLAND oy",'Source'!$B:$B,$A56)</f>
        <v>0</v>
      </c>
      <c r="J56" s="8" t="n">
        <f aca="false">I56*$J$5</f>
        <v>0</v>
      </c>
      <c r="K56" s="8" t="n">
        <f aca="false">J56-H56</f>
        <v>-0.04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8" customFormat="false" ht="15" hidden="false" customHeight="false" outlineLevel="0" collapsed="false">
      <c r="A58" s="17"/>
      <c r="B58" s="18" t="s">
        <v>642</v>
      </c>
      <c r="C58" s="19" t="n">
        <f aca="false">SUM(C9:C56)</f>
        <v>2980</v>
      </c>
      <c r="D58" s="19" t="n">
        <f aca="false">SUM(D9:D56)</f>
        <v>1630</v>
      </c>
      <c r="E58" s="19" t="n">
        <f aca="false">SUM(E9:E56)</f>
        <v>2058.94736842105</v>
      </c>
      <c r="F58" s="19" t="n">
        <f aca="false">SUM(F9:F56)</f>
        <v>-921.052631578948</v>
      </c>
      <c r="G58" s="20" t="n">
        <f aca="false">IF(C58=0,"N/A",F58/C58)</f>
        <v>-0.309078064288237</v>
      </c>
      <c r="H58" s="19" t="n">
        <f aca="false">SUM(H9:H56)</f>
        <v>60908.2</v>
      </c>
      <c r="I58" s="19" t="n">
        <f aca="false">SUM(I9:I56)</f>
        <v>32804.59</v>
      </c>
      <c r="J58" s="19" t="n">
        <f aca="false">SUM(J9:J56)</f>
        <v>41437.3768421053</v>
      </c>
      <c r="K58" s="19" t="n">
        <f aca="false">SUM(K9:K56)</f>
        <v>-19470.8231578947</v>
      </c>
      <c r="L58" s="20" t="n">
        <f aca="false">IF(H58=0,"N/A",K58/H58)</f>
        <v>-0.319674906792431</v>
      </c>
      <c r="M58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1130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SUMPRODUCT(--(((C9:C253&lt;&gt;0)+(H9:H253&lt;&gt;0)&gt;0)*((D9:D253=0)*(I9:I253=0))))</f>
        <v>91</v>
      </c>
      <c r="C5" s="13" t="s">
        <v>64</v>
      </c>
      <c r="D5" s="14" t="n">
        <f aca="false">SUMPRODUCT(--(((D9:D253&lt;&gt;0)+(I9:I253&lt;&gt;0)&gt;0)*((C9:C253=0)*(H9:H253=0))))</f>
        <v>68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SUMPRODUCT(--(((C9:C253&lt;&gt;0)+(H9:H253&lt;&gt;0)&gt;0)*((D9:D253=0)*(I9:I253=0)))*C9:C253)</f>
        <v>1696</v>
      </c>
      <c r="C6" s="13" t="s">
        <v>67</v>
      </c>
      <c r="D6" s="14" t="n">
        <f aca="false">SUMPRODUCT(--(((C9:C253&lt;&gt;0)+(H9:H253&lt;&gt;0)&gt;0)*((D9:D253=0)*(I9:I253=0)))*H9:H253)</f>
        <v>47367.29</v>
      </c>
      <c r="E6" s="13" t="s">
        <v>68</v>
      </c>
      <c r="F6" s="14" t="n">
        <f aca="false">SUMPRODUCT(--(((D9:D253&lt;&gt;0)+(I9:I253&lt;&gt;0)&gt;0)*((C9:C253=0)*(H9:H253=0)))*D9:D253)</f>
        <v>754</v>
      </c>
      <c r="G6" s="13" t="s">
        <v>69</v>
      </c>
      <c r="H6" s="14" t="n">
        <f aca="false">SUMPRODUCT(--(((D9:D253&lt;&gt;0)+(I9:I253&lt;&gt;0)&gt;0)*((C9:C253=0)*(H9:H253=0)))*I9:I253)</f>
        <v>27727.77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87</v>
      </c>
      <c r="B9" s="7" t="str">
        <f aca="false">IFERROR(INDEX('Source'!$C:$C,MATCH($A9,'Source'!$B:$B,0)),"")</f>
        <v>מדרסי ג'ל וורק</v>
      </c>
      <c r="C9" s="8" t="n">
        <f aca="false">SUMIFS('Source'!$D:$D,'Source'!$A:$A,"216 - Max Konnaris CYPRUS",'Source'!$B:$B,$A9)</f>
        <v>83</v>
      </c>
      <c r="D9" s="8" t="n">
        <f aca="false">SUMIFS('Source'!$F:$F,'Source'!$A:$A,"216 - Max Konnaris CYPRUS",'Source'!$B:$B,$A9)</f>
        <v>0</v>
      </c>
      <c r="E9" s="8" t="n">
        <f aca="false">D9*$J$5</f>
        <v>0</v>
      </c>
      <c r="F9" s="8" t="n">
        <f aca="false">E9-C9</f>
        <v>-83</v>
      </c>
      <c r="G9" s="9" t="n">
        <f aca="false">IF(AND(C9=0,E9=0),0,IF(C9=0,"New",(E9-C9)/C9))</f>
        <v>-1</v>
      </c>
      <c r="H9" s="8" t="n">
        <f aca="false">SUMIFS('Source'!$E:$E,'Source'!$A:$A,"216 - Max Konnaris CYPRUS",'Source'!$B:$B,$A9)</f>
        <v>3823.33</v>
      </c>
      <c r="I9" s="8" t="n">
        <f aca="false">SUMIFS('Source'!$G:$G,'Source'!$A:$A,"216 - Max Konnaris CYPRUS",'Source'!$B:$B,$A9)</f>
        <v>0</v>
      </c>
      <c r="J9" s="8" t="n">
        <f aca="false">I9*$J$5</f>
        <v>0</v>
      </c>
      <c r="K9" s="8" t="n">
        <f aca="false">J9-H9</f>
        <v>-3823.33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89</v>
      </c>
      <c r="B10" s="7" t="str">
        <f aca="false">IFERROR(INDEX('Source'!$C:$C,MATCH($A10,'Source'!$B:$B,0)),"")</f>
        <v>מדרסי ג'ל וורק</v>
      </c>
      <c r="C10" s="8" t="n">
        <f aca="false">SUMIFS('Source'!$D:$D,'Source'!$A:$A,"216 - Max Konnaris CYPRUS",'Source'!$B:$B,$A10)</f>
        <v>65</v>
      </c>
      <c r="D10" s="8" t="n">
        <f aca="false">SUMIFS('Source'!$F:$F,'Source'!$A:$A,"216 - Max Konnaris CYPRUS",'Source'!$B:$B,$A10)</f>
        <v>0</v>
      </c>
      <c r="E10" s="8" t="n">
        <f aca="false">D10*$J$5</f>
        <v>0</v>
      </c>
      <c r="F10" s="8" t="n">
        <f aca="false">E10-C10</f>
        <v>-65</v>
      </c>
      <c r="G10" s="9" t="n">
        <f aca="false">IF(AND(C10=0,E10=0),0,IF(C10=0,"New",(E10-C10)/C10))</f>
        <v>-1</v>
      </c>
      <c r="H10" s="8" t="n">
        <f aca="false">SUMIFS('Source'!$E:$E,'Source'!$A:$A,"216 - Max Konnaris CYPRUS",'Source'!$B:$B,$A10)</f>
        <v>2987.6</v>
      </c>
      <c r="I10" s="8" t="n">
        <f aca="false">SUMIFS('Source'!$G:$G,'Source'!$A:$A,"216 - Max Konnaris CYPRUS",'Source'!$B:$B,$A10)</f>
        <v>0</v>
      </c>
      <c r="J10" s="8" t="n">
        <f aca="false">I10*$J$5</f>
        <v>0</v>
      </c>
      <c r="K10" s="8" t="n">
        <f aca="false">J10-H10</f>
        <v>-2987.6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91</v>
      </c>
      <c r="B11" s="7" t="str">
        <f aca="false">IFERROR(INDEX('Source'!$C:$C,MATCH($A11,'Source'!$B:$B,0)),"")</f>
        <v>מדרסי ג'ל קומפורט</v>
      </c>
      <c r="C11" s="8" t="n">
        <f aca="false">SUMIFS('Source'!$D:$D,'Source'!$A:$A,"216 - Max Konnaris CYPRUS",'Source'!$B:$B,$A11)</f>
        <v>64</v>
      </c>
      <c r="D11" s="8" t="n">
        <f aca="false">SUMIFS('Source'!$F:$F,'Source'!$A:$A,"216 - Max Konnaris CYPRUS",'Source'!$B:$B,$A11)</f>
        <v>0</v>
      </c>
      <c r="E11" s="8" t="n">
        <f aca="false">D11*$J$5</f>
        <v>0</v>
      </c>
      <c r="F11" s="8" t="n">
        <f aca="false">E11-C11</f>
        <v>-64</v>
      </c>
      <c r="G11" s="9" t="n">
        <f aca="false">IF(AND(C11=0,E11=0),0,IF(C11=0,"New",(E11-C11)/C11))</f>
        <v>-1</v>
      </c>
      <c r="H11" s="8" t="n">
        <f aca="false">SUMIFS('Source'!$E:$E,'Source'!$A:$A,"216 - Max Konnaris CYPRUS",'Source'!$B:$B,$A11)</f>
        <v>2987.56</v>
      </c>
      <c r="I11" s="8" t="n">
        <f aca="false">SUMIFS('Source'!$G:$G,'Source'!$A:$A,"216 - Max Konnaris CYPRUS",'Source'!$B:$B,$A11)</f>
        <v>0</v>
      </c>
      <c r="J11" s="8" t="n">
        <f aca="false">I11*$J$5</f>
        <v>0</v>
      </c>
      <c r="K11" s="8" t="n">
        <f aca="false">J11-H11</f>
        <v>-2987.56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93</v>
      </c>
      <c r="B12" s="7" t="str">
        <f aca="false">IFERROR(INDEX('Source'!$C:$C,MATCH($A12,'Source'!$B:$B,0)),"")</f>
        <v>מדרסי ג'ל מולטי ספורט</v>
      </c>
      <c r="C12" s="8" t="n">
        <f aca="false">SUMIFS('Source'!$D:$D,'Source'!$A:$A,"216 - Max Konnaris CYPRUS",'Source'!$B:$B,$A12)</f>
        <v>54</v>
      </c>
      <c r="D12" s="8" t="n">
        <f aca="false">SUMIFS('Source'!$F:$F,'Source'!$A:$A,"216 - Max Konnaris CYPRUS",'Source'!$B:$B,$A12)</f>
        <v>0</v>
      </c>
      <c r="E12" s="8" t="n">
        <f aca="false">D12*$J$5</f>
        <v>0</v>
      </c>
      <c r="F12" s="8" t="n">
        <f aca="false">E12-C12</f>
        <v>-54</v>
      </c>
      <c r="G12" s="9" t="n">
        <f aca="false">IF(AND(C12=0,E12=0),0,IF(C12=0,"New",(E12-C12)/C12))</f>
        <v>-1</v>
      </c>
      <c r="H12" s="8" t="n">
        <f aca="false">SUMIFS('Source'!$E:$E,'Source'!$A:$A,"216 - Max Konnaris CYPRUS",'Source'!$B:$B,$A12)</f>
        <v>2541.16</v>
      </c>
      <c r="I12" s="8" t="n">
        <f aca="false">SUMIFS('Source'!$G:$G,'Source'!$A:$A,"216 - Max Konnaris CYPRUS",'Source'!$B:$B,$A12)</f>
        <v>0</v>
      </c>
      <c r="J12" s="8" t="n">
        <f aca="false">I12*$J$5</f>
        <v>0</v>
      </c>
      <c r="K12" s="8" t="n">
        <f aca="false">J12-H12</f>
        <v>-2541.16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156</v>
      </c>
      <c r="B13" s="7" t="str">
        <f aca="false">IFERROR(INDEX('Source'!$C:$C,MATCH($A13,'Source'!$B:$B,0)),"")</f>
        <v>חבק טניס שחור</v>
      </c>
      <c r="C13" s="8" t="n">
        <f aca="false">SUMIFS('Source'!$D:$D,'Source'!$A:$A,"216 - Max Konnaris CYPRUS",'Source'!$B:$B,$A13)</f>
        <v>45</v>
      </c>
      <c r="D13" s="8" t="n">
        <f aca="false">SUMIFS('Source'!$F:$F,'Source'!$A:$A,"216 - Max Konnaris CYPRUS",'Source'!$B:$B,$A13)</f>
        <v>0</v>
      </c>
      <c r="E13" s="8" t="n">
        <f aca="false">D13*$J$5</f>
        <v>0</v>
      </c>
      <c r="F13" s="8" t="n">
        <f aca="false">E13-C13</f>
        <v>-45</v>
      </c>
      <c r="G13" s="9" t="n">
        <f aca="false">IF(AND(C13=0,E13=0),0,IF(C13=0,"New",(E13-C13)/C13))</f>
        <v>-1</v>
      </c>
      <c r="H13" s="8" t="n">
        <f aca="false">SUMIFS('Source'!$E:$E,'Source'!$A:$A,"216 - Max Konnaris CYPRUS",'Source'!$B:$B,$A13)</f>
        <v>2127.83</v>
      </c>
      <c r="I13" s="8" t="n">
        <f aca="false">SUMIFS('Source'!$G:$G,'Source'!$A:$A,"216 - Max Konnaris CYPRUS",'Source'!$B:$B,$A13)</f>
        <v>0</v>
      </c>
      <c r="J13" s="8" t="n">
        <f aca="false">I13*$J$5</f>
        <v>0</v>
      </c>
      <c r="K13" s="8" t="n">
        <f aca="false">J13-H13</f>
        <v>-2127.83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90</v>
      </c>
      <c r="B14" s="7" t="str">
        <f aca="false">IFERROR(INDEX('Source'!$C:$C,MATCH($A14,'Source'!$B:$B,0)),"")</f>
        <v>מדרסי ג'ל מולטי ספורט</v>
      </c>
      <c r="C14" s="8" t="n">
        <f aca="false">SUMIFS('Source'!$D:$D,'Source'!$A:$A,"216 - Max Konnaris CYPRUS",'Source'!$B:$B,$A14)</f>
        <v>44</v>
      </c>
      <c r="D14" s="8" t="n">
        <f aca="false">SUMIFS('Source'!$F:$F,'Source'!$A:$A,"216 - Max Konnaris CYPRUS",'Source'!$B:$B,$A14)</f>
        <v>0</v>
      </c>
      <c r="E14" s="8" t="n">
        <f aca="false">D14*$J$5</f>
        <v>0</v>
      </c>
      <c r="F14" s="8" t="n">
        <f aca="false">E14-C14</f>
        <v>-44</v>
      </c>
      <c r="G14" s="9" t="n">
        <f aca="false">IF(AND(C14=0,E14=0),0,IF(C14=0,"New",(E14-C14)/C14))</f>
        <v>-1</v>
      </c>
      <c r="H14" s="8" t="n">
        <f aca="false">SUMIFS('Source'!$E:$E,'Source'!$A:$A,"216 - Max Konnaris CYPRUS",'Source'!$B:$B,$A14)</f>
        <v>2094.75</v>
      </c>
      <c r="I14" s="8" t="n">
        <f aca="false">SUMIFS('Source'!$G:$G,'Source'!$A:$A,"216 - Max Konnaris CYPRUS",'Source'!$B:$B,$A14)</f>
        <v>0</v>
      </c>
      <c r="J14" s="8" t="n">
        <f aca="false">I14*$J$5</f>
        <v>0</v>
      </c>
      <c r="K14" s="8" t="n">
        <f aca="false">J14-H14</f>
        <v>-2094.75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92</v>
      </c>
      <c r="B15" s="7" t="str">
        <f aca="false">IFERROR(INDEX('Source'!$C:$C,MATCH($A15,'Source'!$B:$B,0)),"")</f>
        <v>מדרסי ג'ל קומפורט</v>
      </c>
      <c r="C15" s="8" t="n">
        <f aca="false">SUMIFS('Source'!$D:$D,'Source'!$A:$A,"216 - Max Konnaris CYPRUS",'Source'!$B:$B,$A15)</f>
        <v>44</v>
      </c>
      <c r="D15" s="8" t="n">
        <f aca="false">SUMIFS('Source'!$F:$F,'Source'!$A:$A,"216 - Max Konnaris CYPRUS",'Source'!$B:$B,$A15)</f>
        <v>0</v>
      </c>
      <c r="E15" s="8" t="n">
        <f aca="false">D15*$J$5</f>
        <v>0</v>
      </c>
      <c r="F15" s="8" t="n">
        <f aca="false">E15-C15</f>
        <v>-44</v>
      </c>
      <c r="G15" s="9" t="n">
        <f aca="false">IF(AND(C15=0,E15=0),0,IF(C15=0,"New",(E15-C15)/C15))</f>
        <v>-1</v>
      </c>
      <c r="H15" s="8" t="n">
        <f aca="false">SUMIFS('Source'!$E:$E,'Source'!$A:$A,"216 - Max Konnaris CYPRUS",'Source'!$B:$B,$A15)</f>
        <v>2094.75</v>
      </c>
      <c r="I15" s="8" t="n">
        <f aca="false">SUMIFS('Source'!$G:$G,'Source'!$A:$A,"216 - Max Konnaris CYPRUS",'Source'!$B:$B,$A15)</f>
        <v>0</v>
      </c>
      <c r="J15" s="8" t="n">
        <f aca="false">I15*$J$5</f>
        <v>0</v>
      </c>
      <c r="K15" s="8" t="n">
        <f aca="false">J15-H15</f>
        <v>-2094.75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95</v>
      </c>
      <c r="B16" s="7" t="str">
        <f aca="false">IFERROR(INDEX('Source'!$C:$C,MATCH($A16,'Source'!$B:$B,0)),"")</f>
        <v>מדרסי ג'ל וורק</v>
      </c>
      <c r="C16" s="8" t="n">
        <f aca="false">SUMIFS('Source'!$D:$D,'Source'!$A:$A,"216 - Max Konnaris CYPRUS",'Source'!$B:$B,$A16)</f>
        <v>44</v>
      </c>
      <c r="D16" s="8" t="n">
        <f aca="false">SUMIFS('Source'!$F:$F,'Source'!$A:$A,"216 - Max Konnaris CYPRUS",'Source'!$B:$B,$A16)</f>
        <v>0</v>
      </c>
      <c r="E16" s="8" t="n">
        <f aca="false">D16*$J$5</f>
        <v>0</v>
      </c>
      <c r="F16" s="8" t="n">
        <f aca="false">E16-C16</f>
        <v>-44</v>
      </c>
      <c r="G16" s="9" t="n">
        <f aca="false">IF(AND(C16=0,E16=0),0,IF(C16=0,"New",(E16-C16)/C16))</f>
        <v>-1</v>
      </c>
      <c r="H16" s="8" t="n">
        <f aca="false">SUMIFS('Source'!$E:$E,'Source'!$A:$A,"216 - Max Konnaris CYPRUS",'Source'!$B:$B,$A16)</f>
        <v>2083.48</v>
      </c>
      <c r="I16" s="8" t="n">
        <f aca="false">SUMIFS('Source'!$G:$G,'Source'!$A:$A,"216 - Max Konnaris CYPRUS",'Source'!$B:$B,$A16)</f>
        <v>0</v>
      </c>
      <c r="J16" s="8" t="n">
        <f aca="false">I16*$J$5</f>
        <v>0</v>
      </c>
      <c r="K16" s="8" t="n">
        <f aca="false">J16-H16</f>
        <v>-2083.48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681</v>
      </c>
      <c r="B17" s="7" t="str">
        <f aca="false">IFERROR(INDEX('Source'!$C:$C,MATCH($A17,'Source'!$B:$B,0)),"")</f>
        <v>תומך ברך גנושילד</v>
      </c>
      <c r="C17" s="8" t="n">
        <f aca="false">SUMIFS('Source'!$D:$D,'Source'!$A:$A,"216 - Max Konnaris CYPRUS",'Source'!$B:$B,$A17)</f>
        <v>0</v>
      </c>
      <c r="D17" s="8" t="n">
        <f aca="false">SUMIFS('Source'!$F:$F,'Source'!$A:$A,"216 - Max Konnaris CYPRUS",'Source'!$B:$B,$A17)</f>
        <v>20</v>
      </c>
      <c r="E17" s="8" t="n">
        <f aca="false">D17*$J$5</f>
        <v>25.2631578947368</v>
      </c>
      <c r="F17" s="8" t="n">
        <f aca="false">E17-C17</f>
        <v>25.2631578947368</v>
      </c>
      <c r="G17" s="9" t="str">
        <f aca="false">IF(AND(C17=0,E17=0),0,IF(C17=0,"New",(E17-C17)/C17))</f>
        <v>New</v>
      </c>
      <c r="H17" s="8" t="n">
        <f aca="false">SUMIFS('Source'!$E:$E,'Source'!$A:$A,"216 - Max Konnaris CYPRUS",'Source'!$B:$B,$A17)</f>
        <v>0</v>
      </c>
      <c r="I17" s="8" t="n">
        <f aca="false">SUMIFS('Source'!$G:$G,'Source'!$A:$A,"216 - Max Konnaris CYPRUS",'Source'!$B:$B,$A17)</f>
        <v>1969.37</v>
      </c>
      <c r="J17" s="8" t="n">
        <f aca="false">I17*$J$5</f>
        <v>2487.62526315789</v>
      </c>
      <c r="K17" s="8" t="n">
        <f aca="false">J17-H17</f>
        <v>2487.62526315789</v>
      </c>
      <c r="L17" s="9" t="str">
        <f aca="false">IF(AND(H17=0,J17=0),0,IF(H17=0,"New",(J17-H17)/H17))</f>
        <v>New</v>
      </c>
      <c r="M17" s="7" t="str">
        <f aca="false">IF(AND(OR(C17&lt;&gt;0,H17&lt;&gt;0),D17=0,I17=0),"DROP",IF(AND(OR(D17&lt;&gt;0,I17&lt;&gt;0),C17=0,H17=0),"NEW",""))</f>
        <v>NEW</v>
      </c>
    </row>
    <row r="18" customFormat="false" ht="15" hidden="false" customHeight="false" outlineLevel="0" collapsed="false">
      <c r="A18" s="7" t="s">
        <v>683</v>
      </c>
      <c r="B18" s="7" t="str">
        <f aca="false">IFERROR(INDEX('Source'!$C:$C,MATCH($A18,'Source'!$B:$B,0)),"")</f>
        <v>תומך ברך גנושילד</v>
      </c>
      <c r="C18" s="8" t="n">
        <f aca="false">SUMIFS('Source'!$D:$D,'Source'!$A:$A,"216 - Max Konnaris CYPRUS",'Source'!$B:$B,$A18)</f>
        <v>0</v>
      </c>
      <c r="D18" s="8" t="n">
        <f aca="false">SUMIFS('Source'!$F:$F,'Source'!$A:$A,"216 - Max Konnaris CYPRUS",'Source'!$B:$B,$A18)</f>
        <v>20</v>
      </c>
      <c r="E18" s="8" t="n">
        <f aca="false">D18*$J$5</f>
        <v>25.2631578947368</v>
      </c>
      <c r="F18" s="8" t="n">
        <f aca="false">E18-C18</f>
        <v>25.2631578947368</v>
      </c>
      <c r="G18" s="9" t="str">
        <f aca="false">IF(AND(C18=0,E18=0),0,IF(C18=0,"New",(E18-C18)/C18))</f>
        <v>New</v>
      </c>
      <c r="H18" s="8" t="n">
        <f aca="false">SUMIFS('Source'!$E:$E,'Source'!$A:$A,"216 - Max Konnaris CYPRUS",'Source'!$B:$B,$A18)</f>
        <v>0</v>
      </c>
      <c r="I18" s="8" t="n">
        <f aca="false">SUMIFS('Source'!$G:$G,'Source'!$A:$A,"216 - Max Konnaris CYPRUS",'Source'!$B:$B,$A18)</f>
        <v>1969.37</v>
      </c>
      <c r="J18" s="8" t="n">
        <f aca="false">I18*$J$5</f>
        <v>2487.62526315789</v>
      </c>
      <c r="K18" s="8" t="n">
        <f aca="false">J18-H18</f>
        <v>2487.62526315789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268</v>
      </c>
      <c r="B19" s="7" t="str">
        <f aca="false">IFERROR(INDEX('Source'!$C:$C,MATCH($A19,'Source'!$B:$B,0)),"")</f>
        <v>סד לילה לבוהן</v>
      </c>
      <c r="C19" s="8" t="n">
        <f aca="false">SUMIFS('Source'!$D:$D,'Source'!$A:$A,"216 - Max Konnaris CYPRUS",'Source'!$B:$B,$A19)</f>
        <v>34</v>
      </c>
      <c r="D19" s="8" t="n">
        <f aca="false">SUMIFS('Source'!$F:$F,'Source'!$A:$A,"216 - Max Konnaris CYPRUS",'Source'!$B:$B,$A19)</f>
        <v>0</v>
      </c>
      <c r="E19" s="8" t="n">
        <f aca="false">D19*$J$5</f>
        <v>0</v>
      </c>
      <c r="F19" s="8" t="n">
        <f aca="false">E19-C19</f>
        <v>-34</v>
      </c>
      <c r="G19" s="9" t="n">
        <f aca="false">IF(AND(C19=0,E19=0),0,IF(C19=0,"New",(E19-C19)/C19))</f>
        <v>-1</v>
      </c>
      <c r="H19" s="8" t="n">
        <f aca="false">SUMIFS('Source'!$E:$E,'Source'!$A:$A,"216 - Max Konnaris CYPRUS",'Source'!$B:$B,$A19)</f>
        <v>1862.47</v>
      </c>
      <c r="I19" s="8" t="n">
        <f aca="false">SUMIFS('Source'!$G:$G,'Source'!$A:$A,"216 - Max Konnaris CYPRUS",'Source'!$B:$B,$A19)</f>
        <v>0</v>
      </c>
      <c r="J19" s="8" t="n">
        <f aca="false">I19*$J$5</f>
        <v>0</v>
      </c>
      <c r="K19" s="8" t="n">
        <f aca="false">J19-H19</f>
        <v>-1862.47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126</v>
      </c>
      <c r="B20" s="7" t="str">
        <f aca="false">IFERROR(INDEX('Source'!$C:$C,MATCH($A20,'Source'!$B:$B,0)),"")</f>
        <v>קינזיולוגי טייפ</v>
      </c>
      <c r="C20" s="8" t="n">
        <f aca="false">SUMIFS('Source'!$D:$D,'Source'!$A:$A,"216 - Max Konnaris CYPRUS",'Source'!$B:$B,$A20)</f>
        <v>120</v>
      </c>
      <c r="D20" s="8" t="n">
        <f aca="false">SUMIFS('Source'!$F:$F,'Source'!$A:$A,"216 - Max Konnaris CYPRUS",'Source'!$B:$B,$A20)</f>
        <v>0</v>
      </c>
      <c r="E20" s="8" t="n">
        <f aca="false">D20*$J$5</f>
        <v>0</v>
      </c>
      <c r="F20" s="8" t="n">
        <f aca="false">E20-C20</f>
        <v>-120</v>
      </c>
      <c r="G20" s="9" t="n">
        <f aca="false">IF(AND(C20=0,E20=0),0,IF(C20=0,"New",(E20-C20)/C20))</f>
        <v>-1</v>
      </c>
      <c r="H20" s="8" t="n">
        <f aca="false">SUMIFS('Source'!$E:$E,'Source'!$A:$A,"216 - Max Konnaris CYPRUS",'Source'!$B:$B,$A20)</f>
        <v>1720.49</v>
      </c>
      <c r="I20" s="8" t="n">
        <f aca="false">SUMIFS('Source'!$G:$G,'Source'!$A:$A,"216 - Max Konnaris CYPRUS",'Source'!$B:$B,$A20)</f>
        <v>0</v>
      </c>
      <c r="J20" s="8" t="n">
        <f aca="false">I20*$J$5</f>
        <v>0</v>
      </c>
      <c r="K20" s="8" t="n">
        <f aca="false">J20-H20</f>
        <v>-1720.49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122</v>
      </c>
      <c r="B21" s="7" t="str">
        <f aca="false">IFERROR(INDEX('Source'!$C:$C,MATCH($A21,'Source'!$B:$B,0)),"")</f>
        <v>קינזיולוגי טייפ</v>
      </c>
      <c r="C21" s="8" t="n">
        <f aca="false">SUMIFS('Source'!$D:$D,'Source'!$A:$A,"216 - Max Konnaris CYPRUS",'Source'!$B:$B,$A21)</f>
        <v>120</v>
      </c>
      <c r="D21" s="8" t="n">
        <f aca="false">SUMIFS('Source'!$F:$F,'Source'!$A:$A,"216 - Max Konnaris CYPRUS",'Source'!$B:$B,$A21)</f>
        <v>0</v>
      </c>
      <c r="E21" s="8" t="n">
        <f aca="false">D21*$J$5</f>
        <v>0</v>
      </c>
      <c r="F21" s="8" t="n">
        <f aca="false">E21-C21</f>
        <v>-120</v>
      </c>
      <c r="G21" s="9" t="n">
        <f aca="false">IF(AND(C21=0,E21=0),0,IF(C21=0,"New",(E21-C21)/C21))</f>
        <v>-1</v>
      </c>
      <c r="H21" s="8" t="n">
        <f aca="false">SUMIFS('Source'!$E:$E,'Source'!$A:$A,"216 - Max Konnaris CYPRUS",'Source'!$B:$B,$A21)</f>
        <v>1720.49</v>
      </c>
      <c r="I21" s="8" t="n">
        <f aca="false">SUMIFS('Source'!$G:$G,'Source'!$A:$A,"216 - Max Konnaris CYPRUS",'Source'!$B:$B,$A21)</f>
        <v>0</v>
      </c>
      <c r="J21" s="8" t="n">
        <f aca="false">I21*$J$5</f>
        <v>0</v>
      </c>
      <c r="K21" s="8" t="n">
        <f aca="false">J21-H21</f>
        <v>-1720.49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94</v>
      </c>
      <c r="B22" s="7" t="str">
        <f aca="false">IFERROR(INDEX('Source'!$C:$C,MATCH($A22,'Source'!$B:$B,0)),"")</f>
        <v>מדרסי ג'ל קומפורט</v>
      </c>
      <c r="C22" s="8" t="n">
        <f aca="false">SUMIFS('Source'!$D:$D,'Source'!$A:$A,"216 - Max Konnaris CYPRUS",'Source'!$B:$B,$A22)</f>
        <v>35</v>
      </c>
      <c r="D22" s="8" t="n">
        <f aca="false">SUMIFS('Source'!$F:$F,'Source'!$A:$A,"216 - Max Konnaris CYPRUS",'Source'!$B:$B,$A22)</f>
        <v>0</v>
      </c>
      <c r="E22" s="8" t="n">
        <f aca="false">D22*$J$5</f>
        <v>0</v>
      </c>
      <c r="F22" s="8" t="n">
        <f aca="false">E22-C22</f>
        <v>-35</v>
      </c>
      <c r="G22" s="9" t="n">
        <f aca="false">IF(AND(C22=0,E22=0),0,IF(C22=0,"New",(E22-C22)/C22))</f>
        <v>-1</v>
      </c>
      <c r="H22" s="8" t="n">
        <f aca="false">SUMIFS('Source'!$E:$E,'Source'!$A:$A,"216 - Max Konnaris CYPRUS",'Source'!$B:$B,$A22)</f>
        <v>1637.11</v>
      </c>
      <c r="I22" s="8" t="n">
        <f aca="false">SUMIFS('Source'!$G:$G,'Source'!$A:$A,"216 - Max Konnaris CYPRUS",'Source'!$B:$B,$A22)</f>
        <v>0</v>
      </c>
      <c r="J22" s="8" t="n">
        <f aca="false">I22*$J$5</f>
        <v>0</v>
      </c>
      <c r="K22" s="8" t="n">
        <f aca="false">J22-H22</f>
        <v>-1637.11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97</v>
      </c>
      <c r="B23" s="7" t="str">
        <f aca="false">IFERROR(INDEX('Source'!$C:$C,MATCH($A23,'Source'!$B:$B,0)),"")</f>
        <v>מדרסי ג'ל מולטי ספורט</v>
      </c>
      <c r="C23" s="8" t="n">
        <f aca="false">SUMIFS('Source'!$D:$D,'Source'!$A:$A,"216 - Max Konnaris CYPRUS",'Source'!$B:$B,$A23)</f>
        <v>34</v>
      </c>
      <c r="D23" s="8" t="n">
        <f aca="false">SUMIFS('Source'!$F:$F,'Source'!$A:$A,"216 - Max Konnaris CYPRUS",'Source'!$B:$B,$A23)</f>
        <v>0</v>
      </c>
      <c r="E23" s="8" t="n">
        <f aca="false">D23*$J$5</f>
        <v>0</v>
      </c>
      <c r="F23" s="8" t="n">
        <f aca="false">E23-C23</f>
        <v>-34</v>
      </c>
      <c r="G23" s="9" t="n">
        <f aca="false">IF(AND(C23=0,E23=0),0,IF(C23=0,"New",(E23-C23)/C23))</f>
        <v>-1</v>
      </c>
      <c r="H23" s="8" t="n">
        <f aca="false">SUMIFS('Source'!$E:$E,'Source'!$A:$A,"216 - Max Konnaris CYPRUS",'Source'!$B:$B,$A23)</f>
        <v>1637.07</v>
      </c>
      <c r="I23" s="8" t="n">
        <f aca="false">SUMIFS('Source'!$G:$G,'Source'!$A:$A,"216 - Max Konnaris CYPRUS",'Source'!$B:$B,$A23)</f>
        <v>0</v>
      </c>
      <c r="J23" s="8" t="n">
        <f aca="false">I23*$J$5</f>
        <v>0</v>
      </c>
      <c r="K23" s="8" t="n">
        <f aca="false">J23-H23</f>
        <v>-1637.07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229</v>
      </c>
      <c r="B24" s="7" t="str">
        <f aca="false">IFERROR(INDEX('Source'!$C:$C,MATCH($A24,'Source'!$B:$B,0)),"")</f>
        <v>חגורת בטן קלה</v>
      </c>
      <c r="C24" s="8" t="n">
        <f aca="false">SUMIFS('Source'!$D:$D,'Source'!$A:$A,"216 - Max Konnaris CYPRUS",'Source'!$B:$B,$A24)</f>
        <v>6</v>
      </c>
      <c r="D24" s="8" t="n">
        <f aca="false">SUMIFS('Source'!$F:$F,'Source'!$A:$A,"216 - Max Konnaris CYPRUS",'Source'!$B:$B,$A24)</f>
        <v>50</v>
      </c>
      <c r="E24" s="8" t="n">
        <f aca="false">D24*$J$5</f>
        <v>63.1578947368421</v>
      </c>
      <c r="F24" s="8" t="n">
        <f aca="false">E24-C24</f>
        <v>57.1578947368421</v>
      </c>
      <c r="G24" s="9" t="n">
        <f aca="false">IF(AND(C24=0,E24=0),0,IF(C24=0,"New",(E24-C24)/C24))</f>
        <v>9.52631578947368</v>
      </c>
      <c r="H24" s="8" t="n">
        <f aca="false">SUMIFS('Source'!$E:$E,'Source'!$A:$A,"216 - Max Konnaris CYPRUS",'Source'!$B:$B,$A24)</f>
        <v>245.91</v>
      </c>
      <c r="I24" s="8" t="n">
        <f aca="false">SUMIFS('Source'!$G:$G,'Source'!$A:$A,"216 - Max Konnaris CYPRUS",'Source'!$B:$B,$A24)</f>
        <v>1726.36</v>
      </c>
      <c r="J24" s="8" t="n">
        <f aca="false">I24*$J$5</f>
        <v>2180.6652631579</v>
      </c>
      <c r="K24" s="8" t="n">
        <f aca="false">J24-H24</f>
        <v>1934.7552631579</v>
      </c>
      <c r="L24" s="9" t="n">
        <f aca="false">IF(AND(H24=0,J24=0),0,IF(H24=0,"New",(J24-H24)/H24))</f>
        <v>7.86773723377616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884</v>
      </c>
      <c r="B25" s="7" t="str">
        <f aca="false">IFERROR(INDEX('Source'!$C:$C,MATCH($A25,'Source'!$B:$B,0)),"")</f>
        <v>חגורת בטן קלה</v>
      </c>
      <c r="C25" s="8" t="n">
        <f aca="false">SUMIFS('Source'!$D:$D,'Source'!$A:$A,"216 - Max Konnaris CYPRUS",'Source'!$B:$B,$A25)</f>
        <v>70</v>
      </c>
      <c r="D25" s="8" t="n">
        <f aca="false">SUMIFS('Source'!$F:$F,'Source'!$A:$A,"216 - Max Konnaris CYPRUS",'Source'!$B:$B,$A25)</f>
        <v>32</v>
      </c>
      <c r="E25" s="8" t="n">
        <f aca="false">D25*$J$5</f>
        <v>40.4210526315789</v>
      </c>
      <c r="F25" s="8" t="n">
        <f aca="false">E25-C25</f>
        <v>-29.5789473684211</v>
      </c>
      <c r="G25" s="9" t="n">
        <f aca="false">IF(AND(C25=0,E25=0),0,IF(C25=0,"New",(E25-C25)/C25))</f>
        <v>-0.422556390977444</v>
      </c>
      <c r="H25" s="8" t="n">
        <f aca="false">SUMIFS('Source'!$E:$E,'Source'!$A:$A,"216 - Max Konnaris CYPRUS",'Source'!$B:$B,$A25)</f>
        <v>2065.81</v>
      </c>
      <c r="I25" s="8" t="n">
        <f aca="false">SUMIFS('Source'!$G:$G,'Source'!$A:$A,"216 - Max Konnaris CYPRUS",'Source'!$B:$B,$A25)</f>
        <v>801.07</v>
      </c>
      <c r="J25" s="8" t="n">
        <f aca="false">I25*$J$5</f>
        <v>1011.87789473684</v>
      </c>
      <c r="K25" s="8" t="n">
        <f aca="false">J25-H25</f>
        <v>-1053.93210526316</v>
      </c>
      <c r="L25" s="9" t="n">
        <f aca="false">IF(AND(H25=0,J25=0),0,IF(H25=0,"New",(J25-H25)/H25))</f>
        <v>-0.51017862497672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185</v>
      </c>
      <c r="B26" s="7" t="str">
        <f aca="false">IFERROR(INDEX('Source'!$C:$C,MATCH($A26,'Source'!$B:$B,0)),"")</f>
        <v>מגן ברך עם תמיכות</v>
      </c>
      <c r="C26" s="8" t="n">
        <f aca="false">SUMIFS('Source'!$D:$D,'Source'!$A:$A,"216 - Max Konnaris CYPRUS",'Source'!$B:$B,$A26)</f>
        <v>10</v>
      </c>
      <c r="D26" s="8" t="n">
        <f aca="false">SUMIFS('Source'!$F:$F,'Source'!$A:$A,"216 - Max Konnaris CYPRUS",'Source'!$B:$B,$A26)</f>
        <v>46</v>
      </c>
      <c r="E26" s="8" t="n">
        <f aca="false">D26*$J$5</f>
        <v>58.1052631578947</v>
      </c>
      <c r="F26" s="8" t="n">
        <f aca="false">E26-C26</f>
        <v>48.1052631578947</v>
      </c>
      <c r="G26" s="9" t="n">
        <f aca="false">IF(AND(C26=0,E26=0),0,IF(C26=0,"New",(E26-C26)/C26))</f>
        <v>4.81052631578947</v>
      </c>
      <c r="H26" s="8" t="n">
        <f aca="false">SUMIFS('Source'!$E:$E,'Source'!$A:$A,"216 - Max Konnaris CYPRUS",'Source'!$B:$B,$A26)</f>
        <v>362.82</v>
      </c>
      <c r="I26" s="8" t="n">
        <f aca="false">SUMIFS('Source'!$G:$G,'Source'!$A:$A,"216 - Max Konnaris CYPRUS",'Source'!$B:$B,$A26)</f>
        <v>1575.62</v>
      </c>
      <c r="J26" s="8" t="n">
        <f aca="false">I26*$J$5</f>
        <v>1990.25684210526</v>
      </c>
      <c r="K26" s="8" t="n">
        <f aca="false">J26-H26</f>
        <v>1627.43684210526</v>
      </c>
      <c r="L26" s="9" t="n">
        <f aca="false">IF(AND(H26=0,J26=0),0,IF(H26=0,"New",(J26-H26)/H26))</f>
        <v>4.48552131113297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831</v>
      </c>
      <c r="B27" s="7" t="str">
        <f aca="false">IFERROR(INDEX('Source'!$C:$C,MATCH($A27,'Source'!$B:$B,0)),"")</f>
        <v>רפידת זיכרון 376</v>
      </c>
      <c r="C27" s="8" t="n">
        <f aca="false">SUMIFS('Source'!$D:$D,'Source'!$A:$A,"216 - Max Konnaris CYPRUS",'Source'!$B:$B,$A27)</f>
        <v>76</v>
      </c>
      <c r="D27" s="8" t="n">
        <f aca="false">SUMIFS('Source'!$F:$F,'Source'!$A:$A,"216 - Max Konnaris CYPRUS",'Source'!$B:$B,$A27)</f>
        <v>10</v>
      </c>
      <c r="E27" s="8" t="n">
        <f aca="false">D27*$J$5</f>
        <v>12.6315789473684</v>
      </c>
      <c r="F27" s="8" t="n">
        <f aca="false">E27-C27</f>
        <v>-63.3684210526316</v>
      </c>
      <c r="G27" s="9" t="n">
        <f aca="false">IF(AND(C27=0,E27=0),0,IF(C27=0,"New",(E27-C27)/C27))</f>
        <v>-0.833795013850415</v>
      </c>
      <c r="H27" s="8" t="n">
        <f aca="false">SUMIFS('Source'!$E:$E,'Source'!$A:$A,"216 - Max Konnaris CYPRUS",'Source'!$B:$B,$A27)</f>
        <v>1270.62</v>
      </c>
      <c r="I27" s="8" t="n">
        <f aca="false">SUMIFS('Source'!$G:$G,'Source'!$A:$A,"216 - Max Konnaris CYPRUS",'Source'!$B:$B,$A27)</f>
        <v>143.75</v>
      </c>
      <c r="J27" s="8" t="n">
        <f aca="false">I27*$J$5</f>
        <v>181.578947368421</v>
      </c>
      <c r="K27" s="8" t="n">
        <f aca="false">J27-H27</f>
        <v>-1089.04105263158</v>
      </c>
      <c r="L27" s="9" t="n">
        <f aca="false">IF(AND(H27=0,J27=0),0,IF(H27=0,"New",(J27-H27)/H27))</f>
        <v>-0.857094215919456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668</v>
      </c>
      <c r="B28" s="7" t="str">
        <f aca="false">IFERROR(INDEX('Source'!$C:$C,MATCH($A28,'Source'!$B:$B,0)),"")</f>
        <v>TaluAirShield | מקבע קרסול</v>
      </c>
      <c r="C28" s="8" t="n">
        <f aca="false">SUMIFS('Source'!$D:$D,'Source'!$A:$A,"216 - Max Konnaris CYPRUS",'Source'!$B:$B,$A28)</f>
        <v>0</v>
      </c>
      <c r="D28" s="8" t="n">
        <f aca="false">SUMIFS('Source'!$F:$F,'Source'!$A:$A,"216 - Max Konnaris CYPRUS",'Source'!$B:$B,$A28)</f>
        <v>20</v>
      </c>
      <c r="E28" s="8" t="n">
        <f aca="false">D28*$J$5</f>
        <v>25.2631578947368</v>
      </c>
      <c r="F28" s="8" t="n">
        <f aca="false">E28-C28</f>
        <v>25.2631578947368</v>
      </c>
      <c r="G28" s="9" t="str">
        <f aca="false">IF(AND(C28=0,E28=0),0,IF(C28=0,"New",(E28-C28)/C28))</f>
        <v>New</v>
      </c>
      <c r="H28" s="8" t="n">
        <f aca="false">SUMIFS('Source'!$E:$E,'Source'!$A:$A,"216 - Max Konnaris CYPRUS",'Source'!$B:$B,$A28)</f>
        <v>0</v>
      </c>
      <c r="I28" s="8" t="n">
        <f aca="false">SUMIFS('Source'!$G:$G,'Source'!$A:$A,"216 - Max Konnaris CYPRUS",'Source'!$B:$B,$A28)</f>
        <v>1124.31</v>
      </c>
      <c r="J28" s="8" t="n">
        <f aca="false">I28*$J$5</f>
        <v>1420.18105263158</v>
      </c>
      <c r="K28" s="8" t="n">
        <f aca="false">J28-H28</f>
        <v>1420.18105263158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347</v>
      </c>
      <c r="B29" s="7" t="str">
        <f aca="false">IFERROR(INDEX('Source'!$C:$C,MATCH($A29,'Source'!$B:$B,0)),"")</f>
        <v>מדרס מטטרזלי</v>
      </c>
      <c r="C29" s="8" t="n">
        <f aca="false">SUMIFS('Source'!$D:$D,'Source'!$A:$A,"216 - Max Konnaris CYPRUS",'Source'!$B:$B,$A29)</f>
        <v>80</v>
      </c>
      <c r="D29" s="8" t="n">
        <f aca="false">SUMIFS('Source'!$F:$F,'Source'!$A:$A,"216 - Max Konnaris CYPRUS",'Source'!$B:$B,$A29)</f>
        <v>0</v>
      </c>
      <c r="E29" s="8" t="n">
        <f aca="false">D29*$J$5</f>
        <v>0</v>
      </c>
      <c r="F29" s="8" t="n">
        <f aca="false">E29-C29</f>
        <v>-80</v>
      </c>
      <c r="G29" s="9" t="n">
        <f aca="false">IF(AND(C29=0,E29=0),0,IF(C29=0,"New",(E29-C29)/C29))</f>
        <v>-1</v>
      </c>
      <c r="H29" s="8" t="n">
        <f aca="false">SUMIFS('Source'!$E:$E,'Source'!$A:$A,"216 - Max Konnaris CYPRUS",'Source'!$B:$B,$A29)</f>
        <v>1037.19</v>
      </c>
      <c r="I29" s="8" t="n">
        <f aca="false">SUMIFS('Source'!$G:$G,'Source'!$A:$A,"216 - Max Konnaris CYPRUS",'Source'!$B:$B,$A29)</f>
        <v>0</v>
      </c>
      <c r="J29" s="8" t="n">
        <f aca="false">I29*$J$5</f>
        <v>0</v>
      </c>
      <c r="K29" s="8" t="n">
        <f aca="false">J29-H29</f>
        <v>-1037.19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684</v>
      </c>
      <c r="B30" s="7" t="str">
        <f aca="false">IFERROR(INDEX('Source'!$C:$C,MATCH($A30,'Source'!$B:$B,0)),"")</f>
        <v>תומך ברך גנושילד</v>
      </c>
      <c r="C30" s="8" t="n">
        <f aca="false">SUMIFS('Source'!$D:$D,'Source'!$A:$A,"216 - Max Konnaris CYPRUS",'Source'!$B:$B,$A30)</f>
        <v>0</v>
      </c>
      <c r="D30" s="8" t="n">
        <f aca="false">SUMIFS('Source'!$F:$F,'Source'!$A:$A,"216 - Max Konnaris CYPRUS",'Source'!$B:$B,$A30)</f>
        <v>10</v>
      </c>
      <c r="E30" s="8" t="n">
        <f aca="false">D30*$J$5</f>
        <v>12.6315789473684</v>
      </c>
      <c r="F30" s="8" t="n">
        <f aca="false">E30-C30</f>
        <v>12.6315789473684</v>
      </c>
      <c r="G30" s="9" t="str">
        <f aca="false">IF(AND(C30=0,E30=0),0,IF(C30=0,"New",(E30-C30)/C30))</f>
        <v>New</v>
      </c>
      <c r="H30" s="8" t="n">
        <f aca="false">SUMIFS('Source'!$E:$E,'Source'!$A:$A,"216 - Max Konnaris CYPRUS",'Source'!$B:$B,$A30)</f>
        <v>0</v>
      </c>
      <c r="I30" s="8" t="n">
        <f aca="false">SUMIFS('Source'!$G:$G,'Source'!$A:$A,"216 - Max Konnaris CYPRUS",'Source'!$B:$B,$A30)</f>
        <v>984.69</v>
      </c>
      <c r="J30" s="8" t="n">
        <f aca="false">I30*$J$5</f>
        <v>1243.81894736842</v>
      </c>
      <c r="K30" s="8" t="n">
        <f aca="false">J30-H30</f>
        <v>1243.81894736842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701</v>
      </c>
      <c r="B31" s="7" t="str">
        <f aca="false">IFERROR(INDEX('Source'!$C:$C,MATCH($A31,'Source'!$B:$B,0)),"")</f>
        <v>תומך ברך גנושילד</v>
      </c>
      <c r="C31" s="8" t="n">
        <f aca="false">SUMIFS('Source'!$D:$D,'Source'!$A:$A,"216 - Max Konnaris CYPRUS",'Source'!$B:$B,$A31)</f>
        <v>0</v>
      </c>
      <c r="D31" s="8" t="n">
        <f aca="false">SUMIFS('Source'!$F:$F,'Source'!$A:$A,"216 - Max Konnaris CYPRUS",'Source'!$B:$B,$A31)</f>
        <v>10</v>
      </c>
      <c r="E31" s="8" t="n">
        <f aca="false">D31*$J$5</f>
        <v>12.6315789473684</v>
      </c>
      <c r="F31" s="8" t="n">
        <f aca="false">E31-C31</f>
        <v>12.6315789473684</v>
      </c>
      <c r="G31" s="9" t="str">
        <f aca="false">IF(AND(C31=0,E31=0),0,IF(C31=0,"New",(E31-C31)/C31))</f>
        <v>New</v>
      </c>
      <c r="H31" s="8" t="n">
        <f aca="false">SUMIFS('Source'!$E:$E,'Source'!$A:$A,"216 - Max Konnaris CYPRUS",'Source'!$B:$B,$A31)</f>
        <v>0</v>
      </c>
      <c r="I31" s="8" t="n">
        <f aca="false">SUMIFS('Source'!$G:$G,'Source'!$A:$A,"216 - Max Konnaris CYPRUS",'Source'!$B:$B,$A31)</f>
        <v>984.69</v>
      </c>
      <c r="J31" s="8" t="n">
        <f aca="false">I31*$J$5</f>
        <v>1243.81894736842</v>
      </c>
      <c r="K31" s="8" t="n">
        <f aca="false">J31-H31</f>
        <v>1243.81894736842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664</v>
      </c>
      <c r="B32" s="7" t="str">
        <f aca="false">IFERROR(INDEX('Source'!$C:$C,MATCH($A32,'Source'!$B:$B,0)),"")</f>
        <v>תומך ברך גנושילד</v>
      </c>
      <c r="C32" s="8" t="n">
        <f aca="false">SUMIFS('Source'!$D:$D,'Source'!$A:$A,"216 - Max Konnaris CYPRUS",'Source'!$B:$B,$A32)</f>
        <v>0</v>
      </c>
      <c r="D32" s="8" t="n">
        <f aca="false">SUMIFS('Source'!$F:$F,'Source'!$A:$A,"216 - Max Konnaris CYPRUS",'Source'!$B:$B,$A32)</f>
        <v>10</v>
      </c>
      <c r="E32" s="8" t="n">
        <f aca="false">D32*$J$5</f>
        <v>12.6315789473684</v>
      </c>
      <c r="F32" s="8" t="n">
        <f aca="false">E32-C32</f>
        <v>12.6315789473684</v>
      </c>
      <c r="G32" s="9" t="str">
        <f aca="false">IF(AND(C32=0,E32=0),0,IF(C32=0,"New",(E32-C32)/C32))</f>
        <v>New</v>
      </c>
      <c r="H32" s="8" t="n">
        <f aca="false">SUMIFS('Source'!$E:$E,'Source'!$A:$A,"216 - Max Konnaris CYPRUS",'Source'!$B:$B,$A32)</f>
        <v>0</v>
      </c>
      <c r="I32" s="8" t="n">
        <f aca="false">SUMIFS('Source'!$G:$G,'Source'!$A:$A,"216 - Max Konnaris CYPRUS",'Source'!$B:$B,$A32)</f>
        <v>984.69</v>
      </c>
      <c r="J32" s="8" t="n">
        <f aca="false">I32*$J$5</f>
        <v>1243.81894736842</v>
      </c>
      <c r="K32" s="8" t="n">
        <f aca="false">J32-H32</f>
        <v>1243.81894736842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272</v>
      </c>
      <c r="B33" s="7" t="str">
        <f aca="false">IFERROR(INDEX('Source'!$C:$C,MATCH($A33,'Source'!$B:$B,0)),"")</f>
        <v>חגורת גב-לומבו</v>
      </c>
      <c r="C33" s="8" t="n">
        <f aca="false">SUMIFS('Source'!$D:$D,'Source'!$A:$A,"216 - Max Konnaris CYPRUS",'Source'!$B:$B,$A33)</f>
        <v>12</v>
      </c>
      <c r="D33" s="8" t="n">
        <f aca="false">SUMIFS('Source'!$F:$F,'Source'!$A:$A,"216 - Max Konnaris CYPRUS",'Source'!$B:$B,$A33)</f>
        <v>0</v>
      </c>
      <c r="E33" s="8" t="n">
        <f aca="false">D33*$J$5</f>
        <v>0</v>
      </c>
      <c r="F33" s="8" t="n">
        <f aca="false">E33-C33</f>
        <v>-12</v>
      </c>
      <c r="G33" s="9" t="n">
        <f aca="false">IF(AND(C33=0,E33=0),0,IF(C33=0,"New",(E33-C33)/C33))</f>
        <v>-1</v>
      </c>
      <c r="H33" s="8" t="n">
        <f aca="false">SUMIFS('Source'!$E:$E,'Source'!$A:$A,"216 - Max Konnaris CYPRUS",'Source'!$B:$B,$A33)</f>
        <v>949.91</v>
      </c>
      <c r="I33" s="8" t="n">
        <f aca="false">SUMIFS('Source'!$G:$G,'Source'!$A:$A,"216 - Max Konnaris CYPRUS",'Source'!$B:$B,$A33)</f>
        <v>0</v>
      </c>
      <c r="J33" s="8" t="n">
        <f aca="false">I33*$J$5</f>
        <v>0</v>
      </c>
      <c r="K33" s="8" t="n">
        <f aca="false">J33-H33</f>
        <v>-949.91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653</v>
      </c>
      <c r="B34" s="7" t="str">
        <f aca="false">IFERROR(INDEX('Source'!$C:$C,MATCH($A34,'Source'!$B:$B,0)),"")</f>
        <v>גרבי נסיעות אנטיבקטריאלי</v>
      </c>
      <c r="C34" s="8" t="n">
        <f aca="false">SUMIFS('Source'!$D:$D,'Source'!$A:$A,"216 - Max Konnaris CYPRUS",'Source'!$B:$B,$A34)</f>
        <v>0</v>
      </c>
      <c r="D34" s="8" t="n">
        <f aca="false">SUMIFS('Source'!$F:$F,'Source'!$A:$A,"216 - Max Konnaris CYPRUS",'Source'!$B:$B,$A34)</f>
        <v>32</v>
      </c>
      <c r="E34" s="8" t="n">
        <f aca="false">D34*$J$5</f>
        <v>40.4210526315789</v>
      </c>
      <c r="F34" s="8" t="n">
        <f aca="false">E34-C34</f>
        <v>40.4210526315789</v>
      </c>
      <c r="G34" s="9" t="str">
        <f aca="false">IF(AND(C34=0,E34=0),0,IF(C34=0,"New",(E34-C34)/C34))</f>
        <v>New</v>
      </c>
      <c r="H34" s="8" t="n">
        <f aca="false">SUMIFS('Source'!$E:$E,'Source'!$A:$A,"216 - Max Konnaris CYPRUS",'Source'!$B:$B,$A34)</f>
        <v>0</v>
      </c>
      <c r="I34" s="8" t="n">
        <f aca="false">SUMIFS('Source'!$G:$G,'Source'!$A:$A,"216 - Max Konnaris CYPRUS",'Source'!$B:$B,$A34)</f>
        <v>911.58</v>
      </c>
      <c r="J34" s="8" t="n">
        <f aca="false">I34*$J$5</f>
        <v>1151.46947368421</v>
      </c>
      <c r="K34" s="8" t="n">
        <f aca="false">J34-H34</f>
        <v>1151.46947368421</v>
      </c>
      <c r="L34" s="9" t="str">
        <f aca="false">IF(AND(H34=0,J34=0),0,IF(H34=0,"New",(J34-H34)/H34))</f>
        <v>New</v>
      </c>
      <c r="M34" s="7" t="str">
        <f aca="false">IF(AND(OR(C34&lt;&gt;0,H34&lt;&gt;0),D34=0,I34=0),"DROP",IF(AND(OR(D34&lt;&gt;0,I34&lt;&gt;0),C34=0,H34=0),"NEW",""))</f>
        <v>NEW</v>
      </c>
    </row>
    <row r="35" customFormat="false" ht="15" hidden="false" customHeight="false" outlineLevel="0" collapsed="false">
      <c r="A35" s="7" t="s">
        <v>332</v>
      </c>
      <c r="B35" s="7" t="str">
        <f aca="false">IFERROR(INDEX('Source'!$C:$C,MATCH($A35,'Source'!$B:$B,0)),"")</f>
        <v>מגן לכתף ימין/שמאל</v>
      </c>
      <c r="C35" s="8" t="n">
        <f aca="false">SUMIFS('Source'!$D:$D,'Source'!$A:$A,"216 - Max Konnaris CYPRUS",'Source'!$B:$B,$A35)</f>
        <v>0</v>
      </c>
      <c r="D35" s="8" t="n">
        <f aca="false">SUMIFS('Source'!$F:$F,'Source'!$A:$A,"216 - Max Konnaris CYPRUS",'Source'!$B:$B,$A35)</f>
        <v>12</v>
      </c>
      <c r="E35" s="8" t="n">
        <f aca="false">D35*$J$5</f>
        <v>15.1578947368421</v>
      </c>
      <c r="F35" s="8" t="n">
        <f aca="false">E35-C35</f>
        <v>15.1578947368421</v>
      </c>
      <c r="G35" s="9" t="str">
        <f aca="false">IF(AND(C35=0,E35=0),0,IF(C35=0,"New",(E35-C35)/C35))</f>
        <v>New</v>
      </c>
      <c r="H35" s="8" t="n">
        <f aca="false">SUMIFS('Source'!$E:$E,'Source'!$A:$A,"216 - Max Konnaris CYPRUS",'Source'!$B:$B,$A35)</f>
        <v>0</v>
      </c>
      <c r="I35" s="8" t="n">
        <f aca="false">SUMIFS('Source'!$G:$G,'Source'!$A:$A,"216 - Max Konnaris CYPRUS",'Source'!$B:$B,$A35)</f>
        <v>890.63</v>
      </c>
      <c r="J35" s="8" t="n">
        <f aca="false">I35*$J$5</f>
        <v>1125.00631578947</v>
      </c>
      <c r="K35" s="8" t="n">
        <f aca="false">J35-H35</f>
        <v>1125.00631578947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274</v>
      </c>
      <c r="B36" s="7" t="str">
        <f aca="false">IFERROR(INDEX('Source'!$C:$C,MATCH($A36,'Source'!$B:$B,0)),"")</f>
        <v>מגן לכתף ימין/שמאל</v>
      </c>
      <c r="C36" s="8" t="n">
        <f aca="false">SUMIFS('Source'!$D:$D,'Source'!$A:$A,"216 - Max Konnaris CYPRUS",'Source'!$B:$B,$A36)</f>
        <v>0</v>
      </c>
      <c r="D36" s="8" t="n">
        <f aca="false">SUMIFS('Source'!$F:$F,'Source'!$A:$A,"216 - Max Konnaris CYPRUS",'Source'!$B:$B,$A36)</f>
        <v>12</v>
      </c>
      <c r="E36" s="8" t="n">
        <f aca="false">D36*$J$5</f>
        <v>15.1578947368421</v>
      </c>
      <c r="F36" s="8" t="n">
        <f aca="false">E36-C36</f>
        <v>15.1578947368421</v>
      </c>
      <c r="G36" s="9" t="str">
        <f aca="false">IF(AND(C36=0,E36=0),0,IF(C36=0,"New",(E36-C36)/C36))</f>
        <v>New</v>
      </c>
      <c r="H36" s="8" t="n">
        <f aca="false">SUMIFS('Source'!$E:$E,'Source'!$A:$A,"216 - Max Konnaris CYPRUS",'Source'!$B:$B,$A36)</f>
        <v>0</v>
      </c>
      <c r="I36" s="8" t="n">
        <f aca="false">SUMIFS('Source'!$G:$G,'Source'!$A:$A,"216 - Max Konnaris CYPRUS",'Source'!$B:$B,$A36)</f>
        <v>890.63</v>
      </c>
      <c r="J36" s="8" t="n">
        <f aca="false">I36*$J$5</f>
        <v>1125.00631578947</v>
      </c>
      <c r="K36" s="8" t="n">
        <f aca="false">J36-H36</f>
        <v>1125.00631578947</v>
      </c>
      <c r="L36" s="9" t="str">
        <f aca="false">IF(AND(H36=0,J36=0),0,IF(H36=0,"New",(J36-H36)/H36))</f>
        <v>New</v>
      </c>
      <c r="M36" s="7" t="str">
        <f aca="false">IF(AND(OR(C36&lt;&gt;0,H36&lt;&gt;0),D36=0,I36=0),"DROP",IF(AND(OR(D36&lt;&gt;0,I36&lt;&gt;0),C36=0,H36=0),"NEW",""))</f>
        <v>NEW</v>
      </c>
    </row>
    <row r="37" customFormat="false" ht="15" hidden="false" customHeight="false" outlineLevel="0" collapsed="false">
      <c r="A37" s="7" t="s">
        <v>236</v>
      </c>
      <c r="B37" s="7" t="str">
        <f aca="false">IFERROR(INDEX('Source'!$C:$C,MATCH($A37,'Source'!$B:$B,0)),"")</f>
        <v>רפידת אנטי-ריח</v>
      </c>
      <c r="C37" s="8" t="n">
        <f aca="false">SUMIFS('Source'!$D:$D,'Source'!$A:$A,"216 - Max Konnaris CYPRUS",'Source'!$B:$B,$A37)</f>
        <v>150</v>
      </c>
      <c r="D37" s="8" t="n">
        <f aca="false">SUMIFS('Source'!$F:$F,'Source'!$A:$A,"216 - Max Konnaris CYPRUS",'Source'!$B:$B,$A37)</f>
        <v>50</v>
      </c>
      <c r="E37" s="8" t="n">
        <f aca="false">D37*$J$5</f>
        <v>63.1578947368421</v>
      </c>
      <c r="F37" s="8" t="n">
        <f aca="false">E37-C37</f>
        <v>-86.8421052631579</v>
      </c>
      <c r="G37" s="9" t="n">
        <f aca="false">IF(AND(C37=0,E37=0),0,IF(C37=0,"New",(E37-C37)/C37))</f>
        <v>-0.578947368421053</v>
      </c>
      <c r="H37" s="8" t="n">
        <f aca="false">SUMIFS('Source'!$E:$E,'Source'!$A:$A,"216 - Max Konnaris CYPRUS",'Source'!$B:$B,$A37)</f>
        <v>1254.66</v>
      </c>
      <c r="I37" s="8" t="n">
        <f aca="false">SUMIFS('Source'!$G:$G,'Source'!$A:$A,"216 - Max Konnaris CYPRUS",'Source'!$B:$B,$A37)</f>
        <v>367.42</v>
      </c>
      <c r="J37" s="8" t="n">
        <f aca="false">I37*$J$5</f>
        <v>464.109473684211</v>
      </c>
      <c r="K37" s="8" t="n">
        <f aca="false">J37-H37</f>
        <v>-790.55052631579</v>
      </c>
      <c r="L37" s="9" t="n">
        <f aca="false">IF(AND(H37=0,J37=0),0,IF(H37=0,"New",(J37-H37)/H37))</f>
        <v>-0.630091440163701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692</v>
      </c>
      <c r="B38" s="7" t="str">
        <f aca="false">IFERROR(INDEX('Source'!$C:$C,MATCH($A38,'Source'!$B:$B,0)),"")</f>
        <v>כפפת CTS שמאל</v>
      </c>
      <c r="C38" s="8" t="n">
        <f aca="false">SUMIFS('Source'!$D:$D,'Source'!$A:$A,"216 - Max Konnaris CYPRUS",'Source'!$B:$B,$A38)</f>
        <v>0</v>
      </c>
      <c r="D38" s="8" t="n">
        <f aca="false">SUMIFS('Source'!$F:$F,'Source'!$A:$A,"216 - Max Konnaris CYPRUS",'Source'!$B:$B,$A38)</f>
        <v>20</v>
      </c>
      <c r="E38" s="8" t="n">
        <f aca="false">D38*$J$5</f>
        <v>25.2631578947368</v>
      </c>
      <c r="F38" s="8" t="n">
        <f aca="false">E38-C38</f>
        <v>25.2631578947368</v>
      </c>
      <c r="G38" s="9" t="str">
        <f aca="false">IF(AND(C38=0,E38=0),0,IF(C38=0,"New",(E38-C38)/C38))</f>
        <v>New</v>
      </c>
      <c r="H38" s="8" t="n">
        <f aca="false">SUMIFS('Source'!$E:$E,'Source'!$A:$A,"216 - Max Konnaris CYPRUS",'Source'!$B:$B,$A38)</f>
        <v>0</v>
      </c>
      <c r="I38" s="8" t="n">
        <f aca="false">SUMIFS('Source'!$G:$G,'Source'!$A:$A,"216 - Max Konnaris CYPRUS",'Source'!$B:$B,$A38)</f>
        <v>863.44</v>
      </c>
      <c r="J38" s="8" t="n">
        <f aca="false">I38*$J$5</f>
        <v>1090.66105263158</v>
      </c>
      <c r="K38" s="8" t="n">
        <f aca="false">J38-H38</f>
        <v>1090.66105263158</v>
      </c>
      <c r="L38" s="9" t="str">
        <f aca="false">IF(AND(H38=0,J38=0),0,IF(H38=0,"New",(J38-H38)/H38))</f>
        <v>New</v>
      </c>
      <c r="M38" s="7" t="str">
        <f aca="false">IF(AND(OR(C38&lt;&gt;0,H38&lt;&gt;0),D38=0,I38=0),"DROP",IF(AND(OR(D38&lt;&gt;0,I38&lt;&gt;0),C38=0,H38=0),"NEW",""))</f>
        <v>NEW</v>
      </c>
    </row>
    <row r="39" customFormat="false" ht="15" hidden="false" customHeight="false" outlineLevel="0" collapsed="false">
      <c r="A39" s="7" t="s">
        <v>676</v>
      </c>
      <c r="B39" s="7" t="str">
        <f aca="false">IFERROR(INDEX('Source'!$C:$C,MATCH($A39,'Source'!$B:$B,0)),"")</f>
        <v>כפפת CTS שמאל</v>
      </c>
      <c r="C39" s="8" t="n">
        <f aca="false">SUMIFS('Source'!$D:$D,'Source'!$A:$A,"216 - Max Konnaris CYPRUS",'Source'!$B:$B,$A39)</f>
        <v>0</v>
      </c>
      <c r="D39" s="8" t="n">
        <f aca="false">SUMIFS('Source'!$F:$F,'Source'!$A:$A,"216 - Max Konnaris CYPRUS",'Source'!$B:$B,$A39)</f>
        <v>20</v>
      </c>
      <c r="E39" s="8" t="n">
        <f aca="false">D39*$J$5</f>
        <v>25.2631578947368</v>
      </c>
      <c r="F39" s="8" t="n">
        <f aca="false">E39-C39</f>
        <v>25.2631578947368</v>
      </c>
      <c r="G39" s="9" t="str">
        <f aca="false">IF(AND(C39=0,E39=0),0,IF(C39=0,"New",(E39-C39)/C39))</f>
        <v>New</v>
      </c>
      <c r="H39" s="8" t="n">
        <f aca="false">SUMIFS('Source'!$E:$E,'Source'!$A:$A,"216 - Max Konnaris CYPRUS",'Source'!$B:$B,$A39)</f>
        <v>0</v>
      </c>
      <c r="I39" s="8" t="n">
        <f aca="false">SUMIFS('Source'!$G:$G,'Source'!$A:$A,"216 - Max Konnaris CYPRUS",'Source'!$B:$B,$A39)</f>
        <v>863.44</v>
      </c>
      <c r="J39" s="8" t="n">
        <f aca="false">I39*$J$5</f>
        <v>1090.66105263158</v>
      </c>
      <c r="K39" s="8" t="n">
        <f aca="false">J39-H39</f>
        <v>1090.66105263158</v>
      </c>
      <c r="L39" s="9" t="str">
        <f aca="false">IF(AND(H39=0,J39=0),0,IF(H39=0,"New",(J39-H39)/H39))</f>
        <v>New</v>
      </c>
      <c r="M39" s="7" t="str">
        <f aca="false">IF(AND(OR(C39&lt;&gt;0,H39&lt;&gt;0),D39=0,I39=0),"DROP",IF(AND(OR(D39&lt;&gt;0,I39&lt;&gt;0),C39=0,H39=0),"NEW",""))</f>
        <v>NEW</v>
      </c>
    </row>
    <row r="40" customFormat="false" ht="15" hidden="false" customHeight="false" outlineLevel="0" collapsed="false">
      <c r="A40" s="7" t="s">
        <v>711</v>
      </c>
      <c r="B40" s="7" t="str">
        <f aca="false">IFERROR(INDEX('Source'!$C:$C,MATCH($A40,'Source'!$B:$B,0)),"")</f>
        <v>כפפת CTS ימין</v>
      </c>
      <c r="C40" s="8" t="n">
        <f aca="false">SUMIFS('Source'!$D:$D,'Source'!$A:$A,"216 - Max Konnaris CYPRUS",'Source'!$B:$B,$A40)</f>
        <v>0</v>
      </c>
      <c r="D40" s="8" t="n">
        <f aca="false">SUMIFS('Source'!$F:$F,'Source'!$A:$A,"216 - Max Konnaris CYPRUS",'Source'!$B:$B,$A40)</f>
        <v>20</v>
      </c>
      <c r="E40" s="8" t="n">
        <f aca="false">D40*$J$5</f>
        <v>25.2631578947368</v>
      </c>
      <c r="F40" s="8" t="n">
        <f aca="false">E40-C40</f>
        <v>25.2631578947368</v>
      </c>
      <c r="G40" s="9" t="str">
        <f aca="false">IF(AND(C40=0,E40=0),0,IF(C40=0,"New",(E40-C40)/C40))</f>
        <v>New</v>
      </c>
      <c r="H40" s="8" t="n">
        <f aca="false">SUMIFS('Source'!$E:$E,'Source'!$A:$A,"216 - Max Konnaris CYPRUS",'Source'!$B:$B,$A40)</f>
        <v>0</v>
      </c>
      <c r="I40" s="8" t="n">
        <f aca="false">SUMIFS('Source'!$G:$G,'Source'!$A:$A,"216 - Max Konnaris CYPRUS",'Source'!$B:$B,$A40)</f>
        <v>863.44</v>
      </c>
      <c r="J40" s="8" t="n">
        <f aca="false">I40*$J$5</f>
        <v>1090.66105263158</v>
      </c>
      <c r="K40" s="8" t="n">
        <f aca="false">J40-H40</f>
        <v>1090.66105263158</v>
      </c>
      <c r="L40" s="9" t="str">
        <f aca="false">IF(AND(H40=0,J40=0),0,IF(H40=0,"New",(J40-H40)/H40))</f>
        <v>New</v>
      </c>
      <c r="M40" s="7" t="str">
        <f aca="false">IF(AND(OR(C40&lt;&gt;0,H40&lt;&gt;0),D40=0,I40=0),"DROP",IF(AND(OR(D40&lt;&gt;0,I40&lt;&gt;0),C40=0,H40=0),"NEW",""))</f>
        <v>NEW</v>
      </c>
    </row>
    <row r="41" customFormat="false" ht="15" hidden="false" customHeight="false" outlineLevel="0" collapsed="false">
      <c r="A41" s="7" t="s">
        <v>674</v>
      </c>
      <c r="B41" s="7" t="str">
        <f aca="false">IFERROR(INDEX('Source'!$C:$C,MATCH($A41,'Source'!$B:$B,0)),"")</f>
        <v>כפפת CTS ימין</v>
      </c>
      <c r="C41" s="8" t="n">
        <f aca="false">SUMIFS('Source'!$D:$D,'Source'!$A:$A,"216 - Max Konnaris CYPRUS",'Source'!$B:$B,$A41)</f>
        <v>0</v>
      </c>
      <c r="D41" s="8" t="n">
        <f aca="false">SUMIFS('Source'!$F:$F,'Source'!$A:$A,"216 - Max Konnaris CYPRUS",'Source'!$B:$B,$A41)</f>
        <v>20</v>
      </c>
      <c r="E41" s="8" t="n">
        <f aca="false">D41*$J$5</f>
        <v>25.2631578947368</v>
      </c>
      <c r="F41" s="8" t="n">
        <f aca="false">E41-C41</f>
        <v>25.2631578947368</v>
      </c>
      <c r="G41" s="9" t="str">
        <f aca="false">IF(AND(C41=0,E41=0),0,IF(C41=0,"New",(E41-C41)/C41))</f>
        <v>New</v>
      </c>
      <c r="H41" s="8" t="n">
        <f aca="false">SUMIFS('Source'!$E:$E,'Source'!$A:$A,"216 - Max Konnaris CYPRUS",'Source'!$B:$B,$A41)</f>
        <v>0</v>
      </c>
      <c r="I41" s="8" t="n">
        <f aca="false">SUMIFS('Source'!$G:$G,'Source'!$A:$A,"216 - Max Konnaris CYPRUS",'Source'!$B:$B,$A41)</f>
        <v>863.44</v>
      </c>
      <c r="J41" s="8" t="n">
        <f aca="false">I41*$J$5</f>
        <v>1090.66105263158</v>
      </c>
      <c r="K41" s="8" t="n">
        <f aca="false">J41-H41</f>
        <v>1090.66105263158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447</v>
      </c>
      <c r="B42" s="7" t="str">
        <f aca="false">IFERROR(INDEX('Source'!$C:$C,MATCH($A42,'Source'!$B:$B,0)),"")</f>
        <v>חגורה אוורירית איטלקית</v>
      </c>
      <c r="C42" s="8" t="n">
        <f aca="false">SUMIFS('Source'!$D:$D,'Source'!$A:$A,"216 - Max Konnaris CYPRUS",'Source'!$B:$B,$A42)</f>
        <v>12</v>
      </c>
      <c r="D42" s="8" t="n">
        <f aca="false">SUMIFS('Source'!$F:$F,'Source'!$A:$A,"216 - Max Konnaris CYPRUS",'Source'!$B:$B,$A42)</f>
        <v>6</v>
      </c>
      <c r="E42" s="8" t="n">
        <f aca="false">D42*$J$5</f>
        <v>7.57894736842105</v>
      </c>
      <c r="F42" s="8" t="n">
        <f aca="false">E42-C42</f>
        <v>-4.42105263157895</v>
      </c>
      <c r="G42" s="9" t="n">
        <f aca="false">IF(AND(C42=0,E42=0),0,IF(C42=0,"New",(E42-C42)/C42))</f>
        <v>-0.368421052631579</v>
      </c>
      <c r="H42" s="8" t="n">
        <f aca="false">SUMIFS('Source'!$E:$E,'Source'!$A:$A,"216 - Max Konnaris CYPRUS",'Source'!$B:$B,$A42)</f>
        <v>1570.91</v>
      </c>
      <c r="I42" s="8" t="n">
        <f aca="false">SUMIFS('Source'!$G:$G,'Source'!$A:$A,"216 - Max Konnaris CYPRUS",'Source'!$B:$B,$A42)</f>
        <v>731.9</v>
      </c>
      <c r="J42" s="8" t="n">
        <f aca="false">I42*$J$5</f>
        <v>924.505263157895</v>
      </c>
      <c r="K42" s="8" t="n">
        <f aca="false">J42-H42</f>
        <v>-646.404736842105</v>
      </c>
      <c r="L42" s="9" t="n">
        <f aca="false">IF(AND(H42=0,J42=0),0,IF(H42=0,"New",(J42-H42)/H42))</f>
        <v>-0.411484258704894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128</v>
      </c>
      <c r="B43" s="7" t="str">
        <f aca="false">IFERROR(INDEX('Source'!$C:$C,MATCH($A43,'Source'!$B:$B,0)),"")</f>
        <v>קינזיולוגי טייפ</v>
      </c>
      <c r="C43" s="8" t="n">
        <f aca="false">SUMIFS('Source'!$D:$D,'Source'!$A:$A,"216 - Max Konnaris CYPRUS",'Source'!$B:$B,$A43)</f>
        <v>60</v>
      </c>
      <c r="D43" s="8" t="n">
        <f aca="false">SUMIFS('Source'!$F:$F,'Source'!$A:$A,"216 - Max Konnaris CYPRUS",'Source'!$B:$B,$A43)</f>
        <v>0</v>
      </c>
      <c r="E43" s="8" t="n">
        <f aca="false">D43*$J$5</f>
        <v>0</v>
      </c>
      <c r="F43" s="8" t="n">
        <f aca="false">E43-C43</f>
        <v>-60</v>
      </c>
      <c r="G43" s="9" t="n">
        <f aca="false">IF(AND(C43=0,E43=0),0,IF(C43=0,"New",(E43-C43)/C43))</f>
        <v>-1</v>
      </c>
      <c r="H43" s="8" t="n">
        <f aca="false">SUMIFS('Source'!$E:$E,'Source'!$A:$A,"216 - Max Konnaris CYPRUS",'Source'!$B:$B,$A43)</f>
        <v>829.68</v>
      </c>
      <c r="I43" s="8" t="n">
        <f aca="false">SUMIFS('Source'!$G:$G,'Source'!$A:$A,"216 - Max Konnaris CYPRUS",'Source'!$B:$B,$A43)</f>
        <v>0</v>
      </c>
      <c r="J43" s="8" t="n">
        <f aca="false">I43*$J$5</f>
        <v>0</v>
      </c>
      <c r="K43" s="8" t="n">
        <f aca="false">J43-H43</f>
        <v>-829.68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658</v>
      </c>
      <c r="B44" s="7" t="str">
        <f aca="false">IFERROR(INDEX('Source'!$C:$C,MATCH($A44,'Source'!$B:$B,0)),"")</f>
        <v>גרבי נסיעות אנטיבקטריאלי</v>
      </c>
      <c r="C44" s="8" t="n">
        <f aca="false">SUMIFS('Source'!$D:$D,'Source'!$A:$A,"216 - Max Konnaris CYPRUS",'Source'!$B:$B,$A44)</f>
        <v>0</v>
      </c>
      <c r="D44" s="8" t="n">
        <f aca="false">SUMIFS('Source'!$F:$F,'Source'!$A:$A,"216 - Max Konnaris CYPRUS",'Source'!$B:$B,$A44)</f>
        <v>24</v>
      </c>
      <c r="E44" s="8" t="n">
        <f aca="false">D44*$J$5</f>
        <v>30.3157894736842</v>
      </c>
      <c r="F44" s="8" t="n">
        <f aca="false">E44-C44</f>
        <v>30.3157894736842</v>
      </c>
      <c r="G44" s="9" t="str">
        <f aca="false">IF(AND(C44=0,E44=0),0,IF(C44=0,"New",(E44-C44)/C44))</f>
        <v>New</v>
      </c>
      <c r="H44" s="8" t="n">
        <f aca="false">SUMIFS('Source'!$E:$E,'Source'!$A:$A,"216 - Max Konnaris CYPRUS",'Source'!$B:$B,$A44)</f>
        <v>0</v>
      </c>
      <c r="I44" s="8" t="n">
        <f aca="false">SUMIFS('Source'!$G:$G,'Source'!$A:$A,"216 - Max Konnaris CYPRUS",'Source'!$B:$B,$A44)</f>
        <v>689.8</v>
      </c>
      <c r="J44" s="8" t="n">
        <f aca="false">I44*$J$5</f>
        <v>871.326315789474</v>
      </c>
      <c r="K44" s="8" t="n">
        <f aca="false">J44-H44</f>
        <v>871.326315789474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657</v>
      </c>
      <c r="B45" s="7" t="str">
        <f aca="false">IFERROR(INDEX('Source'!$C:$C,MATCH($A45,'Source'!$B:$B,0)),"")</f>
        <v>גרבי נסיעות אנטיבקטריאלי</v>
      </c>
      <c r="C45" s="8" t="n">
        <f aca="false">SUMIFS('Source'!$D:$D,'Source'!$A:$A,"216 - Max Konnaris CYPRUS",'Source'!$B:$B,$A45)</f>
        <v>1</v>
      </c>
      <c r="D45" s="8" t="n">
        <f aca="false">SUMIFS('Source'!$F:$F,'Source'!$A:$A,"216 - Max Konnaris CYPRUS",'Source'!$B:$B,$A45)</f>
        <v>24</v>
      </c>
      <c r="E45" s="8" t="n">
        <f aca="false">D45*$J$5</f>
        <v>30.3157894736842</v>
      </c>
      <c r="F45" s="8" t="n">
        <f aca="false">E45-C45</f>
        <v>29.3157894736842</v>
      </c>
      <c r="G45" s="9" t="n">
        <f aca="false">IF(AND(C45=0,E45=0),0,IF(C45=0,"New",(E45-C45)/C45))</f>
        <v>29.3157894736842</v>
      </c>
      <c r="H45" s="8" t="n">
        <f aca="false">SUMIFS('Source'!$E:$E,'Source'!$A:$A,"216 - Max Konnaris CYPRUS",'Source'!$B:$B,$A45)</f>
        <v>0.04</v>
      </c>
      <c r="I45" s="8" t="n">
        <f aca="false">SUMIFS('Source'!$G:$G,'Source'!$A:$A,"216 - Max Konnaris CYPRUS",'Source'!$B:$B,$A45)</f>
        <v>689.8</v>
      </c>
      <c r="J45" s="8" t="n">
        <f aca="false">I45*$J$5</f>
        <v>871.326315789474</v>
      </c>
      <c r="K45" s="8" t="n">
        <f aca="false">J45-H45</f>
        <v>871.286315789474</v>
      </c>
      <c r="L45" s="9" t="n">
        <f aca="false">IF(AND(H45=0,J45=0),0,IF(H45=0,"New",(J45-H45)/H45))</f>
        <v>21782.1578947368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188</v>
      </c>
      <c r="B46" s="7" t="str">
        <f aca="false">IFERROR(INDEX('Source'!$C:$C,MATCH($A46,'Source'!$B:$B,0)),"")</f>
        <v>גרבי טיסה</v>
      </c>
      <c r="C46" s="8" t="n">
        <f aca="false">SUMIFS('Source'!$D:$D,'Source'!$A:$A,"216 - Max Konnaris CYPRUS",'Source'!$B:$B,$A46)</f>
        <v>20</v>
      </c>
      <c r="D46" s="8" t="n">
        <f aca="false">SUMIFS('Source'!$F:$F,'Source'!$A:$A,"216 - Max Konnaris CYPRUS",'Source'!$B:$B,$A46)</f>
        <v>0</v>
      </c>
      <c r="E46" s="8" t="n">
        <f aca="false">D46*$J$5</f>
        <v>0</v>
      </c>
      <c r="F46" s="8" t="n">
        <f aca="false">E46-C46</f>
        <v>-20</v>
      </c>
      <c r="G46" s="9" t="n">
        <f aca="false">IF(AND(C46=0,E46=0),0,IF(C46=0,"New",(E46-C46)/C46))</f>
        <v>-1</v>
      </c>
      <c r="H46" s="8" t="n">
        <f aca="false">SUMIFS('Source'!$E:$E,'Source'!$A:$A,"216 - Max Konnaris CYPRUS",'Source'!$B:$B,$A46)</f>
        <v>654.27</v>
      </c>
      <c r="I46" s="8" t="n">
        <f aca="false">SUMIFS('Source'!$G:$G,'Source'!$A:$A,"216 - Max Konnaris CYPRUS",'Source'!$B:$B,$A46)</f>
        <v>0</v>
      </c>
      <c r="J46" s="8" t="n">
        <f aca="false">I46*$J$5</f>
        <v>0</v>
      </c>
      <c r="K46" s="8" t="n">
        <f aca="false">J46-H46</f>
        <v>-654.27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222</v>
      </c>
      <c r="B47" s="7" t="str">
        <f aca="false">IFERROR(INDEX('Source'!$C:$C,MATCH($A47,'Source'!$B:$B,0)),"")</f>
        <v>מגן קרסול+ עקב סגור+רצועות</v>
      </c>
      <c r="C47" s="8" t="n">
        <f aca="false">SUMIFS('Source'!$D:$D,'Source'!$A:$A,"216 - Max Konnaris CYPRUS",'Source'!$B:$B,$A47)</f>
        <v>0</v>
      </c>
      <c r="D47" s="8" t="n">
        <f aca="false">SUMIFS('Source'!$F:$F,'Source'!$A:$A,"216 - Max Konnaris CYPRUS",'Source'!$B:$B,$A47)</f>
        <v>20</v>
      </c>
      <c r="E47" s="8" t="n">
        <f aca="false">D47*$J$5</f>
        <v>25.2631578947368</v>
      </c>
      <c r="F47" s="8" t="n">
        <f aca="false">E47-C47</f>
        <v>25.2631578947368</v>
      </c>
      <c r="G47" s="9" t="str">
        <f aca="false">IF(AND(C47=0,E47=0),0,IF(C47=0,"New",(E47-C47)/C47))</f>
        <v>New</v>
      </c>
      <c r="H47" s="8" t="n">
        <f aca="false">SUMIFS('Source'!$E:$E,'Source'!$A:$A,"216 - Max Konnaris CYPRUS",'Source'!$B:$B,$A47)</f>
        <v>0</v>
      </c>
      <c r="I47" s="8" t="n">
        <f aca="false">SUMIFS('Source'!$G:$G,'Source'!$A:$A,"216 - Max Konnaris CYPRUS",'Source'!$B:$B,$A47)</f>
        <v>635.64</v>
      </c>
      <c r="J47" s="8" t="n">
        <f aca="false">I47*$J$5</f>
        <v>802.913684210526</v>
      </c>
      <c r="K47" s="8" t="n">
        <f aca="false">J47-H47</f>
        <v>802.913684210526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192</v>
      </c>
      <c r="B48" s="7" t="str">
        <f aca="false">IFERROR(INDEX('Source'!$C:$C,MATCH($A48,'Source'!$B:$B,0)),"")</f>
        <v>סד לאגודל</v>
      </c>
      <c r="C48" s="8" t="n">
        <f aca="false">SUMIFS('Source'!$D:$D,'Source'!$A:$A,"216 - Max Konnaris CYPRUS",'Source'!$B:$B,$A48)</f>
        <v>0</v>
      </c>
      <c r="D48" s="8" t="n">
        <f aca="false">SUMIFS('Source'!$F:$F,'Source'!$A:$A,"216 - Max Konnaris CYPRUS",'Source'!$B:$B,$A48)</f>
        <v>40</v>
      </c>
      <c r="E48" s="8" t="n">
        <f aca="false">D48*$J$5</f>
        <v>50.5263157894737</v>
      </c>
      <c r="F48" s="8" t="n">
        <f aca="false">E48-C48</f>
        <v>50.5263157894737</v>
      </c>
      <c r="G48" s="9" t="str">
        <f aca="false">IF(AND(C48=0,E48=0),0,IF(C48=0,"New",(E48-C48)/C48))</f>
        <v>New</v>
      </c>
      <c r="H48" s="8" t="n">
        <f aca="false">SUMIFS('Source'!$E:$E,'Source'!$A:$A,"216 - Max Konnaris CYPRUS",'Source'!$B:$B,$A48)</f>
        <v>0</v>
      </c>
      <c r="I48" s="8" t="n">
        <f aca="false">SUMIFS('Source'!$G:$G,'Source'!$A:$A,"216 - Max Konnaris CYPRUS",'Source'!$B:$B,$A48)</f>
        <v>624.61</v>
      </c>
      <c r="J48" s="8" t="n">
        <f aca="false">I48*$J$5</f>
        <v>788.981052631579</v>
      </c>
      <c r="K48" s="8" t="n">
        <f aca="false">J48-H48</f>
        <v>788.981052631579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278</v>
      </c>
      <c r="B49" s="7" t="str">
        <f aca="false">IFERROR(INDEX('Source'!$C:$C,MATCH($A49,'Source'!$B:$B,0)),"")</f>
        <v>סד לילה לבוהן</v>
      </c>
      <c r="C49" s="8" t="n">
        <f aca="false">SUMIFS('Source'!$D:$D,'Source'!$A:$A,"216 - Max Konnaris CYPRUS",'Source'!$B:$B,$A49)</f>
        <v>25</v>
      </c>
      <c r="D49" s="8" t="n">
        <f aca="false">SUMIFS('Source'!$F:$F,'Source'!$A:$A,"216 - Max Konnaris CYPRUS",'Source'!$B:$B,$A49)</f>
        <v>10</v>
      </c>
      <c r="E49" s="8" t="n">
        <f aca="false">D49*$J$5</f>
        <v>12.6315789473684</v>
      </c>
      <c r="F49" s="8" t="n">
        <f aca="false">E49-C49</f>
        <v>-12.3684210526316</v>
      </c>
      <c r="G49" s="9" t="n">
        <f aca="false">IF(AND(C49=0,E49=0),0,IF(C49=0,"New",(E49-C49)/C49))</f>
        <v>-0.494736842105263</v>
      </c>
      <c r="H49" s="8" t="n">
        <f aca="false">SUMIFS('Source'!$E:$E,'Source'!$A:$A,"216 - Max Konnaris CYPRUS",'Source'!$B:$B,$A49)</f>
        <v>913.43</v>
      </c>
      <c r="I49" s="8" t="n">
        <f aca="false">SUMIFS('Source'!$G:$G,'Source'!$A:$A,"216 - Max Konnaris CYPRUS",'Source'!$B:$B,$A49)</f>
        <v>311.45</v>
      </c>
      <c r="J49" s="8" t="n">
        <f aca="false">I49*$J$5</f>
        <v>393.410526315789</v>
      </c>
      <c r="K49" s="8" t="n">
        <f aca="false">J49-H49</f>
        <v>-520.019473684211</v>
      </c>
      <c r="L49" s="9" t="n">
        <f aca="false">IF(AND(H49=0,J49=0),0,IF(H49=0,"New",(J49-H49)/H49))</f>
        <v>-0.56930413242855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1038</v>
      </c>
      <c r="B50" s="7" t="str">
        <f aca="false">IFERROR(INDEX('Source'!$C:$C,MATCH($A50,'Source'!$B:$B,0)),"")</f>
        <v>מדרס מתכוונן</v>
      </c>
      <c r="C50" s="8" t="n">
        <f aca="false">SUMIFS('Source'!$D:$D,'Source'!$A:$A,"216 - Max Konnaris CYPRUS",'Source'!$B:$B,$A50)</f>
        <v>25</v>
      </c>
      <c r="D50" s="8" t="n">
        <f aca="false">SUMIFS('Source'!$F:$F,'Source'!$A:$A,"216 - Max Konnaris CYPRUS",'Source'!$B:$B,$A50)</f>
        <v>10</v>
      </c>
      <c r="E50" s="8" t="n">
        <f aca="false">D50*$J$5</f>
        <v>12.6315789473684</v>
      </c>
      <c r="F50" s="8" t="n">
        <f aca="false">E50-C50</f>
        <v>-12.3684210526316</v>
      </c>
      <c r="G50" s="9" t="n">
        <f aca="false">IF(AND(C50=0,E50=0),0,IF(C50=0,"New",(E50-C50)/C50))</f>
        <v>-0.494736842105263</v>
      </c>
      <c r="H50" s="8" t="n">
        <f aca="false">SUMIFS('Source'!$E:$E,'Source'!$A:$A,"216 - Max Konnaris CYPRUS",'Source'!$B:$B,$A50)</f>
        <v>961.17</v>
      </c>
      <c r="I50" s="8" t="n">
        <f aca="false">SUMIFS('Source'!$G:$G,'Source'!$A:$A,"216 - Max Konnaris CYPRUS",'Source'!$B:$B,$A50)</f>
        <v>363.75</v>
      </c>
      <c r="J50" s="8" t="n">
        <f aca="false">I50*$J$5</f>
        <v>459.473684210526</v>
      </c>
      <c r="K50" s="8" t="n">
        <f aca="false">J50-H50</f>
        <v>-501.696315789474</v>
      </c>
      <c r="L50" s="9" t="n">
        <f aca="false">IF(AND(H50=0,J50=0),0,IF(H50=0,"New",(J50-H50)/H50))</f>
        <v>-0.521964185096782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308</v>
      </c>
      <c r="B51" s="7" t="str">
        <f aca="false">IFERROR(INDEX('Source'!$C:$C,MATCH($A51,'Source'!$B:$B,0)),"")</f>
        <v>מגן ברך + צירים</v>
      </c>
      <c r="C51" s="8" t="n">
        <f aca="false">SUMIFS('Source'!$D:$D,'Source'!$A:$A,"216 - Max Konnaris CYPRUS",'Source'!$B:$B,$A51)</f>
        <v>30</v>
      </c>
      <c r="D51" s="8" t="n">
        <f aca="false">SUMIFS('Source'!$F:$F,'Source'!$A:$A,"216 - Max Konnaris CYPRUS",'Source'!$B:$B,$A51)</f>
        <v>20</v>
      </c>
      <c r="E51" s="8" t="n">
        <f aca="false">D51*$J$5</f>
        <v>25.2631578947368</v>
      </c>
      <c r="F51" s="8" t="n">
        <f aca="false">E51-C51</f>
        <v>-4.73684210526316</v>
      </c>
      <c r="G51" s="9" t="n">
        <f aca="false">IF(AND(C51=0,E51=0),0,IF(C51=0,"New",(E51-C51)/C51))</f>
        <v>-0.157894736842105</v>
      </c>
      <c r="H51" s="8" t="n">
        <f aca="false">SUMIFS('Source'!$E:$E,'Source'!$A:$A,"216 - Max Konnaris CYPRUS",'Source'!$B:$B,$A51)</f>
        <v>1460.82</v>
      </c>
      <c r="I51" s="8" t="n">
        <f aca="false">SUMIFS('Source'!$G:$G,'Source'!$A:$A,"216 - Max Konnaris CYPRUS",'Source'!$B:$B,$A51)</f>
        <v>872.9</v>
      </c>
      <c r="J51" s="8" t="n">
        <f aca="false">I51*$J$5</f>
        <v>1102.61052631579</v>
      </c>
      <c r="K51" s="8" t="n">
        <f aca="false">J51-H51</f>
        <v>-358.209473684211</v>
      </c>
      <c r="L51" s="9" t="n">
        <f aca="false">IF(AND(H51=0,J51=0),0,IF(H51=0,"New",(J51-H51)/H51))</f>
        <v>-0.245211233200675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907</v>
      </c>
      <c r="B52" s="7" t="str">
        <f aca="false">IFERROR(INDEX('Source'!$C:$C,MATCH($A52,'Source'!$B:$B,0)),"")</f>
        <v>סד יד</v>
      </c>
      <c r="C52" s="8" t="n">
        <f aca="false">SUMIFS('Source'!$D:$D,'Source'!$A:$A,"216 - Max Konnaris CYPRUS",'Source'!$B:$B,$A52)</f>
        <v>40</v>
      </c>
      <c r="D52" s="8" t="n">
        <f aca="false">SUMIFS('Source'!$F:$F,'Source'!$A:$A,"216 - Max Konnaris CYPRUS",'Source'!$B:$B,$A52)</f>
        <v>10</v>
      </c>
      <c r="E52" s="8" t="n">
        <f aca="false">D52*$J$5</f>
        <v>12.6315789473684</v>
      </c>
      <c r="F52" s="8" t="n">
        <f aca="false">E52-C52</f>
        <v>-27.3684210526316</v>
      </c>
      <c r="G52" s="9" t="n">
        <f aca="false">IF(AND(C52=0,E52=0),0,IF(C52=0,"New",(E52-C52)/C52))</f>
        <v>-0.68421052631579</v>
      </c>
      <c r="H52" s="8" t="n">
        <f aca="false">SUMIFS('Source'!$E:$E,'Source'!$A:$A,"216 - Max Konnaris CYPRUS",'Source'!$B:$B,$A52)</f>
        <v>744.59</v>
      </c>
      <c r="I52" s="8" t="n">
        <f aca="false">SUMIFS('Source'!$G:$G,'Source'!$A:$A,"216 - Max Konnaris CYPRUS",'Source'!$B:$B,$A52)</f>
        <v>162.57</v>
      </c>
      <c r="J52" s="8" t="n">
        <f aca="false">I52*$J$5</f>
        <v>205.351578947368</v>
      </c>
      <c r="K52" s="8" t="n">
        <f aca="false">J52-H52</f>
        <v>-539.238421052632</v>
      </c>
      <c r="L52" s="9" t="n">
        <f aca="false">IF(AND(H52=0,J52=0),0,IF(H52=0,"New",(J52-H52)/H52))</f>
        <v>-0.724208518852834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193</v>
      </c>
      <c r="B53" s="7" t="str">
        <f aca="false">IFERROR(INDEX('Source'!$C:$C,MATCH($A53,'Source'!$B:$B,0)),"")</f>
        <v>מדרס מג'ל</v>
      </c>
      <c r="C53" s="8" t="n">
        <f aca="false">SUMIFS('Source'!$D:$D,'Source'!$A:$A,"216 - Max Konnaris CYPRUS",'Source'!$B:$B,$A53)</f>
        <v>20</v>
      </c>
      <c r="D53" s="8" t="n">
        <f aca="false">SUMIFS('Source'!$F:$F,'Source'!$A:$A,"216 - Max Konnaris CYPRUS",'Source'!$B:$B,$A53)</f>
        <v>0</v>
      </c>
      <c r="E53" s="8" t="n">
        <f aca="false">D53*$J$5</f>
        <v>0</v>
      </c>
      <c r="F53" s="8" t="n">
        <f aca="false">E53-C53</f>
        <v>-20</v>
      </c>
      <c r="G53" s="9" t="n">
        <f aca="false">IF(AND(C53=0,E53=0),0,IF(C53=0,"New",(E53-C53)/C53))</f>
        <v>-1</v>
      </c>
      <c r="H53" s="8" t="n">
        <f aca="false">SUMIFS('Source'!$E:$E,'Source'!$A:$A,"216 - Max Konnaris CYPRUS",'Source'!$B:$B,$A53)</f>
        <v>572.59</v>
      </c>
      <c r="I53" s="8" t="n">
        <f aca="false">SUMIFS('Source'!$G:$G,'Source'!$A:$A,"216 - Max Konnaris CYPRUS",'Source'!$B:$B,$A53)</f>
        <v>0</v>
      </c>
      <c r="J53" s="8" t="n">
        <f aca="false">I53*$J$5</f>
        <v>0</v>
      </c>
      <c r="K53" s="8" t="n">
        <f aca="false">J53-H53</f>
        <v>-572.59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395</v>
      </c>
      <c r="B54" s="7" t="str">
        <f aca="false">IFERROR(INDEX('Source'!$C:$C,MATCH($A54,'Source'!$B:$B,0)),"")</f>
        <v>חגורה אוורירית איטלקית</v>
      </c>
      <c r="C54" s="8" t="n">
        <f aca="false">SUMIFS('Source'!$D:$D,'Source'!$A:$A,"216 - Max Konnaris CYPRUS",'Source'!$B:$B,$A54)</f>
        <v>10</v>
      </c>
      <c r="D54" s="8" t="n">
        <f aca="false">SUMIFS('Source'!$F:$F,'Source'!$A:$A,"216 - Max Konnaris CYPRUS",'Source'!$B:$B,$A54)</f>
        <v>6</v>
      </c>
      <c r="E54" s="8" t="n">
        <f aca="false">D54*$J$5</f>
        <v>7.57894736842105</v>
      </c>
      <c r="F54" s="8" t="n">
        <f aca="false">E54-C54</f>
        <v>-2.42105263157895</v>
      </c>
      <c r="G54" s="9" t="n">
        <f aca="false">IF(AND(C54=0,E54=0),0,IF(C54=0,"New",(E54-C54)/C54))</f>
        <v>-0.242105263157895</v>
      </c>
      <c r="H54" s="8" t="n">
        <f aca="false">SUMIFS('Source'!$E:$E,'Source'!$A:$A,"216 - Max Konnaris CYPRUS",'Source'!$B:$B,$A54)</f>
        <v>1293.21</v>
      </c>
      <c r="I54" s="8" t="n">
        <f aca="false">SUMIFS('Source'!$G:$G,'Source'!$A:$A,"216 - Max Konnaris CYPRUS",'Source'!$B:$B,$A54)</f>
        <v>731.9</v>
      </c>
      <c r="J54" s="8" t="n">
        <f aca="false">I54*$J$5</f>
        <v>924.505263157895</v>
      </c>
      <c r="K54" s="8" t="n">
        <f aca="false">J54-H54</f>
        <v>-368.704736842105</v>
      </c>
      <c r="L54" s="9" t="n">
        <f aca="false">IF(AND(H54=0,J54=0),0,IF(H54=0,"New",(J54-H54)/H54))</f>
        <v>-0.285108170244667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130</v>
      </c>
      <c r="B55" s="7" t="str">
        <f aca="false">IFERROR(INDEX('Source'!$C:$C,MATCH($A55,'Source'!$B:$B,0)),"")</f>
        <v>מתלה יד-כיס</v>
      </c>
      <c r="C55" s="8" t="n">
        <f aca="false">SUMIFS('Source'!$D:$D,'Source'!$A:$A,"216 - Max Konnaris CYPRUS",'Source'!$B:$B,$A55)</f>
        <v>30</v>
      </c>
      <c r="D55" s="8" t="n">
        <f aca="false">SUMIFS('Source'!$F:$F,'Source'!$A:$A,"216 - Max Konnaris CYPRUS",'Source'!$B:$B,$A55)</f>
        <v>6</v>
      </c>
      <c r="E55" s="8" t="n">
        <f aca="false">D55*$J$5</f>
        <v>7.57894736842105</v>
      </c>
      <c r="F55" s="8" t="n">
        <f aca="false">E55-C55</f>
        <v>-22.421052631579</v>
      </c>
      <c r="G55" s="9" t="n">
        <f aca="false">IF(AND(C55=0,E55=0),0,IF(C55=0,"New",(E55-C55)/C55))</f>
        <v>-0.747368421052632</v>
      </c>
      <c r="H55" s="8" t="n">
        <f aca="false">SUMIFS('Source'!$E:$E,'Source'!$A:$A,"216 - Max Konnaris CYPRUS",'Source'!$B:$B,$A55)</f>
        <v>669</v>
      </c>
      <c r="I55" s="8" t="n">
        <f aca="false">SUMIFS('Source'!$G:$G,'Source'!$A:$A,"216 - Max Konnaris CYPRUS",'Source'!$B:$B,$A55)</f>
        <v>112.94</v>
      </c>
      <c r="J55" s="8" t="n">
        <f aca="false">I55*$J$5</f>
        <v>142.661052631579</v>
      </c>
      <c r="K55" s="8" t="n">
        <f aca="false">J55-H55</f>
        <v>-526.338947368421</v>
      </c>
      <c r="L55" s="9" t="n">
        <f aca="false">IF(AND(H55=0,J55=0),0,IF(H55=0,"New",(J55-H55)/H55))</f>
        <v>-0.786754779324994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235</v>
      </c>
      <c r="B56" s="7" t="str">
        <f aca="false">IFERROR(INDEX('Source'!$C:$C,MATCH($A56,'Source'!$B:$B,0)),"")</f>
        <v>חגורת גב+סגירה כפולה</v>
      </c>
      <c r="C56" s="8" t="n">
        <f aca="false">SUMIFS('Source'!$D:$D,'Source'!$A:$A,"216 - Max Konnaris CYPRUS",'Source'!$B:$B,$A56)</f>
        <v>12</v>
      </c>
      <c r="D56" s="8" t="n">
        <f aca="false">SUMIFS('Source'!$F:$F,'Source'!$A:$A,"216 - Max Konnaris CYPRUS",'Source'!$B:$B,$A56)</f>
        <v>0</v>
      </c>
      <c r="E56" s="8" t="n">
        <f aca="false">D56*$J$5</f>
        <v>0</v>
      </c>
      <c r="F56" s="8" t="n">
        <f aca="false">E56-C56</f>
        <v>-12</v>
      </c>
      <c r="G56" s="9" t="n">
        <f aca="false">IF(AND(C56=0,E56=0),0,IF(C56=0,"New",(E56-C56)/C56))</f>
        <v>-1</v>
      </c>
      <c r="H56" s="8" t="n">
        <f aca="false">SUMIFS('Source'!$E:$E,'Source'!$A:$A,"216 - Max Konnaris CYPRUS",'Source'!$B:$B,$A56)</f>
        <v>549.38</v>
      </c>
      <c r="I56" s="8" t="n">
        <f aca="false">SUMIFS('Source'!$G:$G,'Source'!$A:$A,"216 - Max Konnaris CYPRUS",'Source'!$B:$B,$A56)</f>
        <v>0</v>
      </c>
      <c r="J56" s="8" t="n">
        <f aca="false">I56*$J$5</f>
        <v>0</v>
      </c>
      <c r="K56" s="8" t="n">
        <f aca="false">J56-H56</f>
        <v>-549.38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174</v>
      </c>
      <c r="B57" s="7" t="str">
        <f aca="false">IFERROR(INDEX('Source'!$C:$C,MATCH($A57,'Source'!$B:$B,0)),"")</f>
        <v>גרבי טיסה</v>
      </c>
      <c r="C57" s="8" t="n">
        <f aca="false">SUMIFS('Source'!$D:$D,'Source'!$A:$A,"216 - Max Konnaris CYPRUS",'Source'!$B:$B,$A57)</f>
        <v>16</v>
      </c>
      <c r="D57" s="8" t="n">
        <f aca="false">SUMIFS('Source'!$F:$F,'Source'!$A:$A,"216 - Max Konnaris CYPRUS",'Source'!$B:$B,$A57)</f>
        <v>0</v>
      </c>
      <c r="E57" s="8" t="n">
        <f aca="false">D57*$J$5</f>
        <v>0</v>
      </c>
      <c r="F57" s="8" t="n">
        <f aca="false">E57-C57</f>
        <v>-16</v>
      </c>
      <c r="G57" s="9" t="n">
        <f aca="false">IF(AND(C57=0,E57=0),0,IF(C57=0,"New",(E57-C57)/C57))</f>
        <v>-1</v>
      </c>
      <c r="H57" s="8" t="n">
        <f aca="false">SUMIFS('Source'!$E:$E,'Source'!$A:$A,"216 - Max Konnaris CYPRUS",'Source'!$B:$B,$A57)</f>
        <v>528.07</v>
      </c>
      <c r="I57" s="8" t="n">
        <f aca="false">SUMIFS('Source'!$G:$G,'Source'!$A:$A,"216 - Max Konnaris CYPRUS",'Source'!$B:$B,$A57)</f>
        <v>0</v>
      </c>
      <c r="J57" s="8" t="n">
        <f aca="false">I57*$J$5</f>
        <v>0</v>
      </c>
      <c r="K57" s="8" t="n">
        <f aca="false">J57-H57</f>
        <v>-528.07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298</v>
      </c>
      <c r="B58" s="7" t="str">
        <f aca="false">IFERROR(INDEX('Source'!$C:$C,MATCH($A58,'Source'!$B:$B,0)),"")</f>
        <v>רפידה בולמת זעזועים</v>
      </c>
      <c r="C58" s="8" t="n">
        <f aca="false">SUMIFS('Source'!$D:$D,'Source'!$A:$A,"216 - Max Konnaris CYPRUS",'Source'!$B:$B,$A58)</f>
        <v>50</v>
      </c>
      <c r="D58" s="8" t="n">
        <f aca="false">SUMIFS('Source'!$F:$F,'Source'!$A:$A,"216 - Max Konnaris CYPRUS",'Source'!$B:$B,$A58)</f>
        <v>0</v>
      </c>
      <c r="E58" s="8" t="n">
        <f aca="false">D58*$J$5</f>
        <v>0</v>
      </c>
      <c r="F58" s="8" t="n">
        <f aca="false">E58-C58</f>
        <v>-50</v>
      </c>
      <c r="G58" s="9" t="n">
        <f aca="false">IF(AND(C58=0,E58=0),0,IF(C58=0,"New",(E58-C58)/C58))</f>
        <v>-1</v>
      </c>
      <c r="H58" s="8" t="n">
        <f aca="false">SUMIFS('Source'!$E:$E,'Source'!$A:$A,"216 - Max Konnaris CYPRUS",'Source'!$B:$B,$A58)</f>
        <v>467.42</v>
      </c>
      <c r="I58" s="8" t="n">
        <f aca="false">SUMIFS('Source'!$G:$G,'Source'!$A:$A,"216 - Max Konnaris CYPRUS",'Source'!$B:$B,$A58)</f>
        <v>0</v>
      </c>
      <c r="J58" s="8" t="n">
        <f aca="false">I58*$J$5</f>
        <v>0</v>
      </c>
      <c r="K58" s="8" t="n">
        <f aca="false">J58-H58</f>
        <v>-467.42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207</v>
      </c>
      <c r="B59" s="7" t="str">
        <f aca="false">IFERROR(INDEX('Source'!$C:$C,MATCH($A59,'Source'!$B:$B,0)),"")</f>
        <v>חגורת גב+סגירה כפולה</v>
      </c>
      <c r="C59" s="8" t="n">
        <f aca="false">SUMIFS('Source'!$D:$D,'Source'!$A:$A,"216 - Max Konnaris CYPRUS",'Source'!$B:$B,$A59)</f>
        <v>10</v>
      </c>
      <c r="D59" s="8" t="n">
        <f aca="false">SUMIFS('Source'!$F:$F,'Source'!$A:$A,"216 - Max Konnaris CYPRUS",'Source'!$B:$B,$A59)</f>
        <v>0</v>
      </c>
      <c r="E59" s="8" t="n">
        <f aca="false">D59*$J$5</f>
        <v>0</v>
      </c>
      <c r="F59" s="8" t="n">
        <f aca="false">E59-C59</f>
        <v>-10</v>
      </c>
      <c r="G59" s="9" t="n">
        <f aca="false">IF(AND(C59=0,E59=0),0,IF(C59=0,"New",(E59-C59)/C59))</f>
        <v>-1</v>
      </c>
      <c r="H59" s="8" t="n">
        <f aca="false">SUMIFS('Source'!$E:$E,'Source'!$A:$A,"216 - Max Konnaris CYPRUS",'Source'!$B:$B,$A59)</f>
        <v>463.53</v>
      </c>
      <c r="I59" s="8" t="n">
        <f aca="false">SUMIFS('Source'!$G:$G,'Source'!$A:$A,"216 - Max Konnaris CYPRUS",'Source'!$B:$B,$A59)</f>
        <v>0</v>
      </c>
      <c r="J59" s="8" t="n">
        <f aca="false">I59*$J$5</f>
        <v>0</v>
      </c>
      <c r="K59" s="8" t="n">
        <f aca="false">J59-H59</f>
        <v>-463.53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671</v>
      </c>
      <c r="B60" s="7" t="str">
        <f aca="false">IFERROR(INDEX('Source'!$C:$C,MATCH($A60,'Source'!$B:$B,0)),"")</f>
        <v>SpinaShield | חגורת תיקון יציבה לעמוד שדרה וכתפיים</v>
      </c>
      <c r="C60" s="8" t="n">
        <f aca="false">SUMIFS('Source'!$D:$D,'Source'!$A:$A,"216 - Max Konnaris CYPRUS",'Source'!$B:$B,$A60)</f>
        <v>0</v>
      </c>
      <c r="D60" s="8" t="n">
        <f aca="false">SUMIFS('Source'!$F:$F,'Source'!$A:$A,"216 - Max Konnaris CYPRUS",'Source'!$B:$B,$A60)</f>
        <v>3</v>
      </c>
      <c r="E60" s="8" t="n">
        <f aca="false">D60*$J$5</f>
        <v>3.78947368421053</v>
      </c>
      <c r="F60" s="8" t="n">
        <f aca="false">E60-C60</f>
        <v>3.78947368421053</v>
      </c>
      <c r="G60" s="9" t="str">
        <f aca="false">IF(AND(C60=0,E60=0),0,IF(C60=0,"New",(E60-C60)/C60))</f>
        <v>New</v>
      </c>
      <c r="H60" s="8" t="n">
        <f aca="false">SUMIFS('Source'!$E:$E,'Source'!$A:$A,"216 - Max Konnaris CYPRUS",'Source'!$B:$B,$A60)</f>
        <v>0</v>
      </c>
      <c r="I60" s="8" t="n">
        <f aca="false">SUMIFS('Source'!$G:$G,'Source'!$A:$A,"216 - Max Konnaris CYPRUS",'Source'!$B:$B,$A60)</f>
        <v>462.95</v>
      </c>
      <c r="J60" s="8" t="n">
        <f aca="false">I60*$J$5</f>
        <v>584.778947368421</v>
      </c>
      <c r="K60" s="8" t="n">
        <f aca="false">J60-H60</f>
        <v>584.778947368421</v>
      </c>
      <c r="L60" s="9" t="str">
        <f aca="false">IF(AND(H60=0,J60=0),0,IF(H60=0,"New",(J60-H60)/H60))</f>
        <v>New</v>
      </c>
      <c r="M60" s="7" t="str">
        <f aca="false">IF(AND(OR(C60&lt;&gt;0,H60&lt;&gt;0),D60=0,I60=0),"DROP",IF(AND(OR(D60&lt;&gt;0,I60&lt;&gt;0),C60=0,H60=0),"NEW",""))</f>
        <v>NEW</v>
      </c>
    </row>
    <row r="61" customFormat="false" ht="15" hidden="false" customHeight="false" outlineLevel="0" collapsed="false">
      <c r="A61" s="7" t="s">
        <v>646</v>
      </c>
      <c r="B61" s="7" t="str">
        <f aca="false">IFERROR(INDEX('Source'!$C:$C,MATCH($A61,'Source'!$B:$B,0)),"")</f>
        <v>SpinaShield | חגורת תיקון יציבה לעמוד שדרה וכתפיים</v>
      </c>
      <c r="C61" s="8" t="n">
        <f aca="false">SUMIFS('Source'!$D:$D,'Source'!$A:$A,"216 - Max Konnaris CYPRUS",'Source'!$B:$B,$A61)</f>
        <v>0</v>
      </c>
      <c r="D61" s="8" t="n">
        <f aca="false">SUMIFS('Source'!$F:$F,'Source'!$A:$A,"216 - Max Konnaris CYPRUS",'Source'!$B:$B,$A61)</f>
        <v>3</v>
      </c>
      <c r="E61" s="8" t="n">
        <f aca="false">D61*$J$5</f>
        <v>3.78947368421053</v>
      </c>
      <c r="F61" s="8" t="n">
        <f aca="false">E61-C61</f>
        <v>3.78947368421053</v>
      </c>
      <c r="G61" s="9" t="str">
        <f aca="false">IF(AND(C61=0,E61=0),0,IF(C61=0,"New",(E61-C61)/C61))</f>
        <v>New</v>
      </c>
      <c r="H61" s="8" t="n">
        <f aca="false">SUMIFS('Source'!$E:$E,'Source'!$A:$A,"216 - Max Konnaris CYPRUS",'Source'!$B:$B,$A61)</f>
        <v>0</v>
      </c>
      <c r="I61" s="8" t="n">
        <f aca="false">SUMIFS('Source'!$G:$G,'Source'!$A:$A,"216 - Max Konnaris CYPRUS",'Source'!$B:$B,$A61)</f>
        <v>462.95</v>
      </c>
      <c r="J61" s="8" t="n">
        <f aca="false">I61*$J$5</f>
        <v>584.778947368421</v>
      </c>
      <c r="K61" s="8" t="n">
        <f aca="false">J61-H61</f>
        <v>584.778947368421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648</v>
      </c>
      <c r="B62" s="7" t="str">
        <f aca="false">IFERROR(INDEX('Source'!$C:$C,MATCH($A62,'Source'!$B:$B,0)),"")</f>
        <v>SpinaShield | חגורת תיקון יציבה לעמוד שדרה וכתפיים</v>
      </c>
      <c r="C62" s="8" t="n">
        <f aca="false">SUMIFS('Source'!$D:$D,'Source'!$A:$A,"216 - Max Konnaris CYPRUS",'Source'!$B:$B,$A62)</f>
        <v>0</v>
      </c>
      <c r="D62" s="8" t="n">
        <f aca="false">SUMIFS('Source'!$F:$F,'Source'!$A:$A,"216 - Max Konnaris CYPRUS",'Source'!$B:$B,$A62)</f>
        <v>3</v>
      </c>
      <c r="E62" s="8" t="n">
        <f aca="false">D62*$J$5</f>
        <v>3.78947368421053</v>
      </c>
      <c r="F62" s="8" t="n">
        <f aca="false">E62-C62</f>
        <v>3.78947368421053</v>
      </c>
      <c r="G62" s="9" t="str">
        <f aca="false">IF(AND(C62=0,E62=0),0,IF(C62=0,"New",(E62-C62)/C62))</f>
        <v>New</v>
      </c>
      <c r="H62" s="8" t="n">
        <f aca="false">SUMIFS('Source'!$E:$E,'Source'!$A:$A,"216 - Max Konnaris CYPRUS",'Source'!$B:$B,$A62)</f>
        <v>0</v>
      </c>
      <c r="I62" s="8" t="n">
        <f aca="false">SUMIFS('Source'!$G:$G,'Source'!$A:$A,"216 - Max Konnaris CYPRUS",'Source'!$B:$B,$A62)</f>
        <v>462.95</v>
      </c>
      <c r="J62" s="8" t="n">
        <f aca="false">I62*$J$5</f>
        <v>584.778947368421</v>
      </c>
      <c r="K62" s="8" t="n">
        <f aca="false">J62-H62</f>
        <v>584.778947368421</v>
      </c>
      <c r="L62" s="9" t="str">
        <f aca="false">IF(AND(H62=0,J62=0),0,IF(H62=0,"New",(J62-H62)/H62))</f>
        <v>New</v>
      </c>
      <c r="M62" s="7" t="str">
        <f aca="false">IF(AND(OR(C62&lt;&gt;0,H62&lt;&gt;0),D62=0,I62=0),"DROP",IF(AND(OR(D62&lt;&gt;0,I62&lt;&gt;0),C62=0,H62=0),"NEW",""))</f>
        <v>NEW</v>
      </c>
    </row>
    <row r="63" customFormat="false" ht="15" hidden="false" customHeight="false" outlineLevel="0" collapsed="false">
      <c r="A63" s="7" t="s">
        <v>175</v>
      </c>
      <c r="B63" s="7" t="str">
        <f aca="false">IFERROR(INDEX('Source'!$C:$C,MATCH($A63,'Source'!$B:$B,0)),"")</f>
        <v>חבק לשורש כף היד</v>
      </c>
      <c r="C63" s="8" t="n">
        <f aca="false">SUMIFS('Source'!$D:$D,'Source'!$A:$A,"216 - Max Konnaris CYPRUS",'Source'!$B:$B,$A63)</f>
        <v>0</v>
      </c>
      <c r="D63" s="8" t="n">
        <f aca="false">SUMIFS('Source'!$F:$F,'Source'!$A:$A,"216 - Max Konnaris CYPRUS",'Source'!$B:$B,$A63)</f>
        <v>30</v>
      </c>
      <c r="E63" s="8" t="n">
        <f aca="false">D63*$J$5</f>
        <v>37.8947368421053</v>
      </c>
      <c r="F63" s="8" t="n">
        <f aca="false">E63-C63</f>
        <v>37.8947368421053</v>
      </c>
      <c r="G63" s="9" t="str">
        <f aca="false">IF(AND(C63=0,E63=0),0,IF(C63=0,"New",(E63-C63)/C63))</f>
        <v>New</v>
      </c>
      <c r="H63" s="8" t="n">
        <f aca="false">SUMIFS('Source'!$E:$E,'Source'!$A:$A,"216 - Max Konnaris CYPRUS",'Source'!$B:$B,$A63)</f>
        <v>0</v>
      </c>
      <c r="I63" s="8" t="n">
        <f aca="false">SUMIFS('Source'!$G:$G,'Source'!$A:$A,"216 - Max Konnaris CYPRUS",'Source'!$B:$B,$A63)</f>
        <v>457.77</v>
      </c>
      <c r="J63" s="8" t="n">
        <f aca="false">I63*$J$5</f>
        <v>578.235789473684</v>
      </c>
      <c r="K63" s="8" t="n">
        <f aca="false">J63-H63</f>
        <v>578.235789473684</v>
      </c>
      <c r="L63" s="9" t="str">
        <f aca="false">IF(AND(H63=0,J63=0),0,IF(H63=0,"New",(J63-H63)/H63))</f>
        <v>New</v>
      </c>
      <c r="M63" s="7" t="str">
        <f aca="false">IF(AND(OR(C63&lt;&gt;0,H63&lt;&gt;0),D63=0,I63=0),"DROP",IF(AND(OR(D63&lt;&gt;0,I63&lt;&gt;0),C63=0,H63=0),"NEW",""))</f>
        <v>NEW</v>
      </c>
    </row>
    <row r="64" customFormat="false" ht="15" hidden="false" customHeight="false" outlineLevel="0" collapsed="false">
      <c r="A64" s="7" t="s">
        <v>670</v>
      </c>
      <c r="B64" s="7" t="str">
        <f aca="false">IFERROR(INDEX('Source'!$C:$C,MATCH($A64,'Source'!$B:$B,0)),"")</f>
        <v>מגן לכתף ימין/שמאל</v>
      </c>
      <c r="C64" s="8" t="n">
        <f aca="false">SUMIFS('Source'!$D:$D,'Source'!$A:$A,"216 - Max Konnaris CYPRUS",'Source'!$B:$B,$A64)</f>
        <v>0</v>
      </c>
      <c r="D64" s="8" t="n">
        <f aca="false">SUMIFS('Source'!$F:$F,'Source'!$A:$A,"216 - Max Konnaris CYPRUS",'Source'!$B:$B,$A64)</f>
        <v>6</v>
      </c>
      <c r="E64" s="8" t="n">
        <f aca="false">D64*$J$5</f>
        <v>7.57894736842105</v>
      </c>
      <c r="F64" s="8" t="n">
        <f aca="false">E64-C64</f>
        <v>7.57894736842105</v>
      </c>
      <c r="G64" s="9" t="str">
        <f aca="false">IF(AND(C64=0,E64=0),0,IF(C64=0,"New",(E64-C64)/C64))</f>
        <v>New</v>
      </c>
      <c r="H64" s="8" t="n">
        <f aca="false">SUMIFS('Source'!$E:$E,'Source'!$A:$A,"216 - Max Konnaris CYPRUS",'Source'!$B:$B,$A64)</f>
        <v>0</v>
      </c>
      <c r="I64" s="8" t="n">
        <f aca="false">SUMIFS('Source'!$G:$G,'Source'!$A:$A,"216 - Max Konnaris CYPRUS",'Source'!$B:$B,$A64)</f>
        <v>445.31</v>
      </c>
      <c r="J64" s="8" t="n">
        <f aca="false">I64*$J$5</f>
        <v>562.496842105263</v>
      </c>
      <c r="K64" s="8" t="n">
        <f aca="false">J64-H64</f>
        <v>562.496842105263</v>
      </c>
      <c r="L64" s="9" t="str">
        <f aca="false">IF(AND(H64=0,J64=0),0,IF(H64=0,"New",(J64-H64)/H64))</f>
        <v>New</v>
      </c>
      <c r="M64" s="7" t="str">
        <f aca="false">IF(AND(OR(C64&lt;&gt;0,H64&lt;&gt;0),D64=0,I64=0),"DROP",IF(AND(OR(D64&lt;&gt;0,I64&lt;&gt;0),C64=0,H64=0),"NEW",""))</f>
        <v>NEW</v>
      </c>
    </row>
    <row r="65" customFormat="false" ht="15" hidden="false" customHeight="false" outlineLevel="0" collapsed="false">
      <c r="A65" s="7" t="s">
        <v>107</v>
      </c>
      <c r="B65" s="7" t="str">
        <f aca="false">IFERROR(INDEX('Source'!$C:$C,MATCH($A65,'Source'!$B:$B,0)),"")</f>
        <v>חגורת גב עם תמיכות</v>
      </c>
      <c r="C65" s="8" t="n">
        <f aca="false">SUMIFS('Source'!$D:$D,'Source'!$A:$A,"216 - Max Konnaris CYPRUS",'Source'!$B:$B,$A65)</f>
        <v>10</v>
      </c>
      <c r="D65" s="8" t="n">
        <f aca="false">SUMIFS('Source'!$F:$F,'Source'!$A:$A,"216 - Max Konnaris CYPRUS",'Source'!$B:$B,$A65)</f>
        <v>22</v>
      </c>
      <c r="E65" s="8" t="n">
        <f aca="false">D65*$J$5</f>
        <v>27.7894736842105</v>
      </c>
      <c r="F65" s="8" t="n">
        <f aca="false">E65-C65</f>
        <v>17.7894736842105</v>
      </c>
      <c r="G65" s="9" t="n">
        <f aca="false">IF(AND(C65=0,E65=0),0,IF(C65=0,"New",(E65-C65)/C65))</f>
        <v>1.77894736842105</v>
      </c>
      <c r="H65" s="8" t="n">
        <f aca="false">SUMIFS('Source'!$E:$E,'Source'!$A:$A,"216 - Max Konnaris CYPRUS",'Source'!$B:$B,$A65)</f>
        <v>438.21</v>
      </c>
      <c r="I65" s="8" t="n">
        <f aca="false">SUMIFS('Source'!$G:$G,'Source'!$A:$A,"216 - Max Konnaris CYPRUS",'Source'!$B:$B,$A65)</f>
        <v>881.05</v>
      </c>
      <c r="J65" s="8" t="n">
        <f aca="false">I65*$J$5</f>
        <v>1112.90526315789</v>
      </c>
      <c r="K65" s="8" t="n">
        <f aca="false">J65-H65</f>
        <v>674.695263157895</v>
      </c>
      <c r="L65" s="9" t="n">
        <f aca="false">IF(AND(H65=0,J65=0),0,IF(H65=0,"New",(J65-H65)/H65))</f>
        <v>1.53966195011044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868</v>
      </c>
      <c r="B66" s="7" t="str">
        <f aca="false">IFERROR(INDEX('Source'!$C:$C,MATCH($A66,'Source'!$B:$B,0)),"")</f>
        <v>חבק יד</v>
      </c>
      <c r="C66" s="8" t="n">
        <f aca="false">SUMIFS('Source'!$D:$D,'Source'!$A:$A,"216 - Max Konnaris CYPRUS",'Source'!$B:$B,$A66)</f>
        <v>120</v>
      </c>
      <c r="D66" s="8" t="n">
        <f aca="false">SUMIFS('Source'!$F:$F,'Source'!$A:$A,"216 - Max Konnaris CYPRUS",'Source'!$B:$B,$A66)</f>
        <v>100</v>
      </c>
      <c r="E66" s="8" t="n">
        <f aca="false">D66*$J$5</f>
        <v>126.315789473684</v>
      </c>
      <c r="F66" s="8" t="n">
        <f aca="false">E66-C66</f>
        <v>6.31578947368421</v>
      </c>
      <c r="G66" s="9" t="n">
        <f aca="false">IF(AND(C66=0,E66=0),0,IF(C66=0,"New",(E66-C66)/C66))</f>
        <v>0.0526315789473684</v>
      </c>
      <c r="H66" s="8" t="n">
        <f aca="false">SUMIFS('Source'!$E:$E,'Source'!$A:$A,"216 - Max Konnaris CYPRUS",'Source'!$B:$B,$A66)</f>
        <v>1792.25</v>
      </c>
      <c r="I66" s="8" t="n">
        <f aca="false">SUMIFS('Source'!$G:$G,'Source'!$A:$A,"216 - Max Konnaris CYPRUS",'Source'!$B:$B,$A66)</f>
        <v>1358.95</v>
      </c>
      <c r="J66" s="8" t="n">
        <f aca="false">I66*$J$5</f>
        <v>1716.56842105263</v>
      </c>
      <c r="K66" s="8" t="n">
        <f aca="false">J66-H66</f>
        <v>-75.6815789473685</v>
      </c>
      <c r="L66" s="9" t="n">
        <f aca="false">IF(AND(H66=0,J66=0),0,IF(H66=0,"New",(J66-H66)/H66))</f>
        <v>-0.0422271329040974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666</v>
      </c>
      <c r="B67" s="7" t="str">
        <f aca="false">IFERROR(INDEX('Source'!$C:$C,MATCH($A67,'Source'!$B:$B,0)),"")</f>
        <v>כפפת CTS ימין</v>
      </c>
      <c r="C67" s="8" t="n">
        <f aca="false">SUMIFS('Source'!$D:$D,'Source'!$A:$A,"216 - Max Konnaris CYPRUS",'Source'!$B:$B,$A67)</f>
        <v>0</v>
      </c>
      <c r="D67" s="8" t="n">
        <f aca="false">SUMIFS('Source'!$F:$F,'Source'!$A:$A,"216 - Max Konnaris CYPRUS",'Source'!$B:$B,$A67)</f>
        <v>10</v>
      </c>
      <c r="E67" s="8" t="n">
        <f aca="false">D67*$J$5</f>
        <v>12.6315789473684</v>
      </c>
      <c r="F67" s="8" t="n">
        <f aca="false">E67-C67</f>
        <v>12.6315789473684</v>
      </c>
      <c r="G67" s="9" t="str">
        <f aca="false">IF(AND(C67=0,E67=0),0,IF(C67=0,"New",(E67-C67)/C67))</f>
        <v>New</v>
      </c>
      <c r="H67" s="8" t="n">
        <f aca="false">SUMIFS('Source'!$E:$E,'Source'!$A:$A,"216 - Max Konnaris CYPRUS",'Source'!$B:$B,$A67)</f>
        <v>0</v>
      </c>
      <c r="I67" s="8" t="n">
        <f aca="false">SUMIFS('Source'!$G:$G,'Source'!$A:$A,"216 - Max Konnaris CYPRUS",'Source'!$B:$B,$A67)</f>
        <v>431.72</v>
      </c>
      <c r="J67" s="8" t="n">
        <f aca="false">I67*$J$5</f>
        <v>545.33052631579</v>
      </c>
      <c r="K67" s="8" t="n">
        <f aca="false">J67-H67</f>
        <v>545.33052631579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667</v>
      </c>
      <c r="B68" s="7" t="str">
        <f aca="false">IFERROR(INDEX('Source'!$C:$C,MATCH($A68,'Source'!$B:$B,0)),"")</f>
        <v>כפפת CTS שמאל</v>
      </c>
      <c r="C68" s="8" t="n">
        <f aca="false">SUMIFS('Source'!$D:$D,'Source'!$A:$A,"216 - Max Konnaris CYPRUS",'Source'!$B:$B,$A68)</f>
        <v>0</v>
      </c>
      <c r="D68" s="8" t="n">
        <f aca="false">SUMIFS('Source'!$F:$F,'Source'!$A:$A,"216 - Max Konnaris CYPRUS",'Source'!$B:$B,$A68)</f>
        <v>10</v>
      </c>
      <c r="E68" s="8" t="n">
        <f aca="false">D68*$J$5</f>
        <v>12.6315789473684</v>
      </c>
      <c r="F68" s="8" t="n">
        <f aca="false">E68-C68</f>
        <v>12.6315789473684</v>
      </c>
      <c r="G68" s="9" t="str">
        <f aca="false">IF(AND(C68=0,E68=0),0,IF(C68=0,"New",(E68-C68)/C68))</f>
        <v>New</v>
      </c>
      <c r="H68" s="8" t="n">
        <f aca="false">SUMIFS('Source'!$E:$E,'Source'!$A:$A,"216 - Max Konnaris CYPRUS",'Source'!$B:$B,$A68)</f>
        <v>0</v>
      </c>
      <c r="I68" s="8" t="n">
        <f aca="false">SUMIFS('Source'!$G:$G,'Source'!$A:$A,"216 - Max Konnaris CYPRUS",'Source'!$B:$B,$A68)</f>
        <v>431.72</v>
      </c>
      <c r="J68" s="8" t="n">
        <f aca="false">I68*$J$5</f>
        <v>545.33052631579</v>
      </c>
      <c r="K68" s="8" t="n">
        <f aca="false">J68-H68</f>
        <v>545.33052631579</v>
      </c>
      <c r="L68" s="9" t="str">
        <f aca="false">IF(AND(H68=0,J68=0),0,IF(H68=0,"New",(J68-H68)/H68))</f>
        <v>New</v>
      </c>
      <c r="M68" s="7" t="str">
        <f aca="false">IF(AND(OR(C68&lt;&gt;0,H68&lt;&gt;0),D68=0,I68=0),"DROP",IF(AND(OR(D68&lt;&gt;0,I68&lt;&gt;0),C68=0,H68=0),"NEW",""))</f>
        <v>NEW</v>
      </c>
    </row>
    <row r="69" customFormat="false" ht="15" hidden="false" customHeight="false" outlineLevel="0" collapsed="false">
      <c r="A69" s="7" t="s">
        <v>905</v>
      </c>
      <c r="B69" s="7" t="str">
        <f aca="false">IFERROR(INDEX('Source'!$C:$C,MATCH($A69,'Source'!$B:$B,0)),"")</f>
        <v>סד יד</v>
      </c>
      <c r="C69" s="8" t="n">
        <f aca="false">SUMIFS('Source'!$D:$D,'Source'!$A:$A,"216 - Max Konnaris CYPRUS",'Source'!$B:$B,$A69)</f>
        <v>40</v>
      </c>
      <c r="D69" s="8" t="n">
        <f aca="false">SUMIFS('Source'!$F:$F,'Source'!$A:$A,"216 - Max Konnaris CYPRUS",'Source'!$B:$B,$A69)</f>
        <v>22</v>
      </c>
      <c r="E69" s="8" t="n">
        <f aca="false">D69*$J$5</f>
        <v>27.7894736842105</v>
      </c>
      <c r="F69" s="8" t="n">
        <f aca="false">E69-C69</f>
        <v>-12.2105263157895</v>
      </c>
      <c r="G69" s="9" t="n">
        <f aca="false">IF(AND(C69=0,E69=0),0,IF(C69=0,"New",(E69-C69)/C69))</f>
        <v>-0.305263157894737</v>
      </c>
      <c r="H69" s="8" t="n">
        <f aca="false">SUMIFS('Source'!$E:$E,'Source'!$A:$A,"216 - Max Konnaris CYPRUS",'Source'!$B:$B,$A69)</f>
        <v>780.98</v>
      </c>
      <c r="I69" s="8" t="n">
        <f aca="false">SUMIFS('Source'!$G:$G,'Source'!$A:$A,"216 - Max Konnaris CYPRUS",'Source'!$B:$B,$A69)</f>
        <v>357.65</v>
      </c>
      <c r="J69" s="8" t="n">
        <f aca="false">I69*$J$5</f>
        <v>451.768421052632</v>
      </c>
      <c r="K69" s="8" t="n">
        <f aca="false">J69-H69</f>
        <v>-329.211578947369</v>
      </c>
      <c r="L69" s="9" t="n">
        <f aca="false">IF(AND(H69=0,J69=0),0,IF(H69=0,"New",(J69-H69)/H69))</f>
        <v>-0.421536504068438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446</v>
      </c>
      <c r="B70" s="7" t="str">
        <f aca="false">IFERROR(INDEX('Source'!$C:$C,MATCH($A70,'Source'!$B:$B,0)),"")</f>
        <v>טייפ חבישה לספורט בז'</v>
      </c>
      <c r="C70" s="8" t="n">
        <f aca="false">SUMIFS('Source'!$D:$D,'Source'!$A:$A,"216 - Max Konnaris CYPRUS",'Source'!$B:$B,$A70)</f>
        <v>44</v>
      </c>
      <c r="D70" s="8" t="n">
        <f aca="false">SUMIFS('Source'!$F:$F,'Source'!$A:$A,"216 - Max Konnaris CYPRUS",'Source'!$B:$B,$A70)</f>
        <v>0</v>
      </c>
      <c r="E70" s="8" t="n">
        <f aca="false">D70*$J$5</f>
        <v>0</v>
      </c>
      <c r="F70" s="8" t="n">
        <f aca="false">E70-C70</f>
        <v>-44</v>
      </c>
      <c r="G70" s="9" t="n">
        <f aca="false">IF(AND(C70=0,E70=0),0,IF(C70=0,"New",(E70-C70)/C70))</f>
        <v>-1</v>
      </c>
      <c r="H70" s="8" t="n">
        <f aca="false">SUMIFS('Source'!$E:$E,'Source'!$A:$A,"216 - Max Konnaris CYPRUS",'Source'!$B:$B,$A70)</f>
        <v>422.71</v>
      </c>
      <c r="I70" s="8" t="n">
        <f aca="false">SUMIFS('Source'!$G:$G,'Source'!$A:$A,"216 - Max Konnaris CYPRUS",'Source'!$B:$B,$A70)</f>
        <v>0</v>
      </c>
      <c r="J70" s="8" t="n">
        <f aca="false">I70*$J$5</f>
        <v>0</v>
      </c>
      <c r="K70" s="8" t="n">
        <f aca="false">J70-H70</f>
        <v>-422.71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234</v>
      </c>
      <c r="B71" s="7" t="str">
        <f aca="false">IFERROR(INDEX('Source'!$C:$C,MATCH($A71,'Source'!$B:$B,0)),"")</f>
        <v>שרוול לגבס ארוך רגל</v>
      </c>
      <c r="C71" s="8" t="n">
        <f aca="false">SUMIFS('Source'!$D:$D,'Source'!$A:$A,"216 - Max Konnaris CYPRUS",'Source'!$B:$B,$A71)</f>
        <v>30</v>
      </c>
      <c r="D71" s="8" t="n">
        <f aca="false">SUMIFS('Source'!$F:$F,'Source'!$A:$A,"216 - Max Konnaris CYPRUS",'Source'!$B:$B,$A71)</f>
        <v>50</v>
      </c>
      <c r="E71" s="8" t="n">
        <f aca="false">D71*$J$5</f>
        <v>63.1578947368421</v>
      </c>
      <c r="F71" s="8" t="n">
        <f aca="false">E71-C71</f>
        <v>33.1578947368421</v>
      </c>
      <c r="G71" s="9" t="n">
        <f aca="false">IF(AND(C71=0,E71=0),0,IF(C71=0,"New",(E71-C71)/C71))</f>
        <v>1.10526315789474</v>
      </c>
      <c r="H71" s="8" t="n">
        <f aca="false">SUMIFS('Source'!$E:$E,'Source'!$A:$A,"216 - Max Konnaris CYPRUS",'Source'!$B:$B,$A71)</f>
        <v>919.47</v>
      </c>
      <c r="I71" s="8" t="n">
        <f aca="false">SUMIFS('Source'!$G:$G,'Source'!$A:$A,"216 - Max Konnaris CYPRUS",'Source'!$B:$B,$A71)</f>
        <v>1340.08</v>
      </c>
      <c r="J71" s="8" t="n">
        <f aca="false">I71*$J$5</f>
        <v>1692.73263157895</v>
      </c>
      <c r="K71" s="8" t="n">
        <f aca="false">J71-H71</f>
        <v>773.262631578947</v>
      </c>
      <c r="L71" s="9" t="n">
        <f aca="false">IF(AND(H71=0,J71=0),0,IF(H71=0,"New",(J71-H71)/H71))</f>
        <v>0.840987342250369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1132</v>
      </c>
      <c r="B72" s="7" t="str">
        <f aca="false">IFERROR(INDEX('Source'!$C:$C,MATCH($A72,'Source'!$B:$B,0)),"")</f>
        <v>מתלה יד-ספוגי</v>
      </c>
      <c r="C72" s="8" t="n">
        <f aca="false">SUMIFS('Source'!$D:$D,'Source'!$A:$A,"216 - Max Konnaris CYPRUS",'Source'!$B:$B,$A72)</f>
        <v>40</v>
      </c>
      <c r="D72" s="8" t="n">
        <f aca="false">SUMIFS('Source'!$F:$F,'Source'!$A:$A,"216 - Max Konnaris CYPRUS",'Source'!$B:$B,$A72)</f>
        <v>30</v>
      </c>
      <c r="E72" s="8" t="n">
        <f aca="false">D72*$J$5</f>
        <v>37.8947368421053</v>
      </c>
      <c r="F72" s="8" t="n">
        <f aca="false">E72-C72</f>
        <v>-2.10526315789474</v>
      </c>
      <c r="G72" s="9" t="n">
        <f aca="false">IF(AND(C72=0,E72=0),0,IF(C72=0,"New",(E72-C72)/C72))</f>
        <v>-0.0526315789473685</v>
      </c>
      <c r="H72" s="8" t="n">
        <f aca="false">SUMIFS('Source'!$E:$E,'Source'!$A:$A,"216 - Max Konnaris CYPRUS",'Source'!$B:$B,$A72)</f>
        <v>1252.59</v>
      </c>
      <c r="I72" s="8" t="n">
        <f aca="false">SUMIFS('Source'!$G:$G,'Source'!$A:$A,"216 - Max Konnaris CYPRUS",'Source'!$B:$B,$A72)</f>
        <v>840.14</v>
      </c>
      <c r="J72" s="8" t="n">
        <f aca="false">I72*$J$5</f>
        <v>1061.22947368421</v>
      </c>
      <c r="K72" s="8" t="n">
        <f aca="false">J72-H72</f>
        <v>-191.36052631579</v>
      </c>
      <c r="L72" s="9" t="n">
        <f aca="false">IF(AND(H72=0,J72=0),0,IF(H72=0,"New",(J72-H72)/H72))</f>
        <v>-0.152771877721992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906</v>
      </c>
      <c r="B73" s="7" t="str">
        <f aca="false">IFERROR(INDEX('Source'!$C:$C,MATCH($A73,'Source'!$B:$B,0)),"")</f>
        <v>מ.ברך</v>
      </c>
      <c r="C73" s="8" t="n">
        <f aca="false">SUMIFS('Source'!$D:$D,'Source'!$A:$A,"216 - Max Konnaris CYPRUS",'Source'!$B:$B,$A73)</f>
        <v>50</v>
      </c>
      <c r="D73" s="8" t="n">
        <f aca="false">SUMIFS('Source'!$F:$F,'Source'!$A:$A,"216 - Max Konnaris CYPRUS",'Source'!$B:$B,$A73)</f>
        <v>30</v>
      </c>
      <c r="E73" s="8" t="n">
        <f aca="false">D73*$J$5</f>
        <v>37.8947368421053</v>
      </c>
      <c r="F73" s="8" t="n">
        <f aca="false">E73-C73</f>
        <v>-12.1052631578947</v>
      </c>
      <c r="G73" s="9" t="n">
        <f aca="false">IF(AND(C73=0,E73=0),0,IF(C73=0,"New",(E73-C73)/C73))</f>
        <v>-0.242105263157895</v>
      </c>
      <c r="H73" s="8" t="n">
        <f aca="false">SUMIFS('Source'!$E:$E,'Source'!$A:$A,"216 - Max Konnaris CYPRUS",'Source'!$B:$B,$A73)</f>
        <v>940.21</v>
      </c>
      <c r="I73" s="8" t="n">
        <f aca="false">SUMIFS('Source'!$G:$G,'Source'!$A:$A,"216 - Max Konnaris CYPRUS",'Source'!$B:$B,$A73)</f>
        <v>527.77</v>
      </c>
      <c r="J73" s="8" t="n">
        <f aca="false">I73*$J$5</f>
        <v>666.656842105263</v>
      </c>
      <c r="K73" s="8" t="n">
        <f aca="false">J73-H73</f>
        <v>-273.553157894737</v>
      </c>
      <c r="L73" s="9" t="n">
        <f aca="false">IF(AND(H73=0,J73=0),0,IF(H73=0,"New",(J73-H73)/H73))</f>
        <v>-0.290948998516009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224</v>
      </c>
      <c r="B74" s="7" t="str">
        <f aca="false">IFERROR(INDEX('Source'!$C:$C,MATCH($A74,'Source'!$B:$B,0)),"")</f>
        <v>צוארון ספוגי</v>
      </c>
      <c r="C74" s="8" t="n">
        <f aca="false">SUMIFS('Source'!$D:$D,'Source'!$A:$A,"216 - Max Konnaris CYPRUS",'Source'!$B:$B,$A74)</f>
        <v>20</v>
      </c>
      <c r="D74" s="8" t="n">
        <f aca="false">SUMIFS('Source'!$F:$F,'Source'!$A:$A,"216 - Max Konnaris CYPRUS",'Source'!$B:$B,$A74)</f>
        <v>6</v>
      </c>
      <c r="E74" s="8" t="n">
        <f aca="false">D74*$J$5</f>
        <v>7.57894736842105</v>
      </c>
      <c r="F74" s="8" t="n">
        <f aca="false">E74-C74</f>
        <v>-12.4210526315789</v>
      </c>
      <c r="G74" s="9" t="n">
        <f aca="false">IF(AND(C74=0,E74=0),0,IF(C74=0,"New",(E74-C74)/C74))</f>
        <v>-0.621052631578947</v>
      </c>
      <c r="H74" s="8" t="n">
        <f aca="false">SUMIFS('Source'!$E:$E,'Source'!$A:$A,"216 - Max Konnaris CYPRUS",'Source'!$B:$B,$A74)</f>
        <v>547.87</v>
      </c>
      <c r="I74" s="8" t="n">
        <f aca="false">SUMIFS('Source'!$G:$G,'Source'!$A:$A,"216 - Max Konnaris CYPRUS",'Source'!$B:$B,$A74)</f>
        <v>144.4</v>
      </c>
      <c r="J74" s="8" t="n">
        <f aca="false">I74*$J$5</f>
        <v>182.4</v>
      </c>
      <c r="K74" s="8" t="n">
        <f aca="false">J74-H74</f>
        <v>-365.47</v>
      </c>
      <c r="L74" s="9" t="n">
        <f aca="false">IF(AND(H74=0,J74=0),0,IF(H74=0,"New",(J74-H74)/H74))</f>
        <v>-0.667074305948492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601</v>
      </c>
      <c r="B75" s="7" t="str">
        <f aca="false">IFERROR(INDEX('Source'!$C:$C,MATCH($A75,'Source'!$B:$B,0)),"")</f>
        <v>מדרס סיליקון לנעלי עקב</v>
      </c>
      <c r="C75" s="8" t="n">
        <f aca="false">SUMIFS('Source'!$D:$D,'Source'!$A:$A,"216 - Max Konnaris CYPRUS",'Source'!$B:$B,$A75)</f>
        <v>0</v>
      </c>
      <c r="D75" s="8" t="n">
        <f aca="false">SUMIFS('Source'!$F:$F,'Source'!$A:$A,"216 - Max Konnaris CYPRUS",'Source'!$B:$B,$A75)</f>
        <v>20</v>
      </c>
      <c r="E75" s="8" t="n">
        <f aca="false">D75*$J$5</f>
        <v>25.2631578947368</v>
      </c>
      <c r="F75" s="8" t="n">
        <f aca="false">E75-C75</f>
        <v>25.2631578947368</v>
      </c>
      <c r="G75" s="9" t="str">
        <f aca="false">IF(AND(C75=0,E75=0),0,IF(C75=0,"New",(E75-C75)/C75))</f>
        <v>New</v>
      </c>
      <c r="H75" s="8" t="n">
        <f aca="false">SUMIFS('Source'!$E:$E,'Source'!$A:$A,"216 - Max Konnaris CYPRUS",'Source'!$B:$B,$A75)</f>
        <v>0</v>
      </c>
      <c r="I75" s="8" t="n">
        <f aca="false">SUMIFS('Source'!$G:$G,'Source'!$A:$A,"216 - Max Konnaris CYPRUS",'Source'!$B:$B,$A75)</f>
        <v>396.81</v>
      </c>
      <c r="J75" s="8" t="n">
        <f aca="false">I75*$J$5</f>
        <v>501.233684210526</v>
      </c>
      <c r="K75" s="8" t="n">
        <f aca="false">J75-H75</f>
        <v>501.233684210526</v>
      </c>
      <c r="L75" s="9" t="str">
        <f aca="false">IF(AND(H75=0,J75=0),0,IF(H75=0,"New",(J75-H75)/H75))</f>
        <v>New</v>
      </c>
      <c r="M75" s="7" t="str">
        <f aca="false">IF(AND(OR(C75&lt;&gt;0,H75&lt;&gt;0),D75=0,I75=0),"DROP",IF(AND(OR(D75&lt;&gt;0,I75&lt;&gt;0),C75=0,H75=0),"NEW",""))</f>
        <v>NEW</v>
      </c>
    </row>
    <row r="76" customFormat="false" ht="15" hidden="false" customHeight="false" outlineLevel="0" collapsed="false">
      <c r="A76" s="7" t="s">
        <v>454</v>
      </c>
      <c r="B76" s="7" t="str">
        <f aca="false">IFERROR(INDEX('Source'!$C:$C,MATCH($A76,'Source'!$B:$B,0)),"")</f>
        <v>מדרס סיליקון לנעלי עקב</v>
      </c>
      <c r="C76" s="8" t="n">
        <f aca="false">SUMIFS('Source'!$D:$D,'Source'!$A:$A,"216 - Max Konnaris CYPRUS",'Source'!$B:$B,$A76)</f>
        <v>0</v>
      </c>
      <c r="D76" s="8" t="n">
        <f aca="false">SUMIFS('Source'!$F:$F,'Source'!$A:$A,"216 - Max Konnaris CYPRUS",'Source'!$B:$B,$A76)</f>
        <v>20</v>
      </c>
      <c r="E76" s="8" t="n">
        <f aca="false">D76*$J$5</f>
        <v>25.2631578947368</v>
      </c>
      <c r="F76" s="8" t="n">
        <f aca="false">E76-C76</f>
        <v>25.2631578947368</v>
      </c>
      <c r="G76" s="9" t="str">
        <f aca="false">IF(AND(C76=0,E76=0),0,IF(C76=0,"New",(E76-C76)/C76))</f>
        <v>New</v>
      </c>
      <c r="H76" s="8" t="n">
        <f aca="false">SUMIFS('Source'!$E:$E,'Source'!$A:$A,"216 - Max Konnaris CYPRUS",'Source'!$B:$B,$A76)</f>
        <v>0</v>
      </c>
      <c r="I76" s="8" t="n">
        <f aca="false">SUMIFS('Source'!$G:$G,'Source'!$A:$A,"216 - Max Konnaris CYPRUS",'Source'!$B:$B,$A76)</f>
        <v>396.81</v>
      </c>
      <c r="J76" s="8" t="n">
        <f aca="false">I76*$J$5</f>
        <v>501.233684210526</v>
      </c>
      <c r="K76" s="8" t="n">
        <f aca="false">J76-H76</f>
        <v>501.233684210526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138</v>
      </c>
      <c r="B77" s="7" t="str">
        <f aca="false">IFERROR(INDEX('Source'!$C:$C,MATCH($A77,'Source'!$B:$B,0)),"")</f>
        <v>כרית סיליקון לעקב</v>
      </c>
      <c r="C77" s="8" t="n">
        <f aca="false">SUMIFS('Source'!$D:$D,'Source'!$A:$A,"216 - Max Konnaris CYPRUS",'Source'!$B:$B,$A77)</f>
        <v>12</v>
      </c>
      <c r="D77" s="8" t="n">
        <f aca="false">SUMIFS('Source'!$F:$F,'Source'!$A:$A,"216 - Max Konnaris CYPRUS",'Source'!$B:$B,$A77)</f>
        <v>0</v>
      </c>
      <c r="E77" s="8" t="n">
        <f aca="false">D77*$J$5</f>
        <v>0</v>
      </c>
      <c r="F77" s="8" t="n">
        <f aca="false">E77-C77</f>
        <v>-12</v>
      </c>
      <c r="G77" s="9" t="n">
        <f aca="false">IF(AND(C77=0,E77=0),0,IF(C77=0,"New",(E77-C77)/C77))</f>
        <v>-1</v>
      </c>
      <c r="H77" s="8" t="n">
        <f aca="false">SUMIFS('Source'!$E:$E,'Source'!$A:$A,"216 - Max Konnaris CYPRUS",'Source'!$B:$B,$A77)</f>
        <v>393.96</v>
      </c>
      <c r="I77" s="8" t="n">
        <f aca="false">SUMIFS('Source'!$G:$G,'Source'!$A:$A,"216 - Max Konnaris CYPRUS",'Source'!$B:$B,$A77)</f>
        <v>0</v>
      </c>
      <c r="J77" s="8" t="n">
        <f aca="false">I77*$J$5</f>
        <v>0</v>
      </c>
      <c r="K77" s="8" t="n">
        <f aca="false">J77-H77</f>
        <v>-393.96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632</v>
      </c>
      <c r="B78" s="7" t="str">
        <f aca="false">IFERROR(INDEX('Source'!$C:$C,MATCH($A78,'Source'!$B:$B,0)),"")</f>
        <v>חגורה אוורירית איטלקית</v>
      </c>
      <c r="C78" s="8" t="n">
        <f aca="false">SUMIFS('Source'!$D:$D,'Source'!$A:$A,"216 - Max Konnaris CYPRUS",'Source'!$B:$B,$A78)</f>
        <v>3</v>
      </c>
      <c r="D78" s="8" t="n">
        <f aca="false">SUMIFS('Source'!$F:$F,'Source'!$A:$A,"216 - Max Konnaris CYPRUS",'Source'!$B:$B,$A78)</f>
        <v>0</v>
      </c>
      <c r="E78" s="8" t="n">
        <f aca="false">D78*$J$5</f>
        <v>0</v>
      </c>
      <c r="F78" s="8" t="n">
        <f aca="false">E78-C78</f>
        <v>-3</v>
      </c>
      <c r="G78" s="9" t="n">
        <f aca="false">IF(AND(C78=0,E78=0),0,IF(C78=0,"New",(E78-C78)/C78))</f>
        <v>-1</v>
      </c>
      <c r="H78" s="8" t="n">
        <f aca="false">SUMIFS('Source'!$E:$E,'Source'!$A:$A,"216 - Max Konnaris CYPRUS",'Source'!$B:$B,$A78)</f>
        <v>387.96</v>
      </c>
      <c r="I78" s="8" t="n">
        <f aca="false">SUMIFS('Source'!$G:$G,'Source'!$A:$A,"216 - Max Konnaris CYPRUS",'Source'!$B:$B,$A78)</f>
        <v>0</v>
      </c>
      <c r="J78" s="8" t="n">
        <f aca="false">I78*$J$5</f>
        <v>0</v>
      </c>
      <c r="K78" s="8" t="n">
        <f aca="false">J78-H78</f>
        <v>-387.96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899</v>
      </c>
      <c r="B79" s="7" t="str">
        <f aca="false">IFERROR(INDEX('Source'!$C:$C,MATCH($A79,'Source'!$B:$B,0)),"")</f>
        <v>חבק טניס</v>
      </c>
      <c r="C79" s="8" t="n">
        <f aca="false">SUMIFS('Source'!$D:$D,'Source'!$A:$A,"216 - Max Konnaris CYPRUS",'Source'!$B:$B,$A79)</f>
        <v>30</v>
      </c>
      <c r="D79" s="8" t="n">
        <f aca="false">SUMIFS('Source'!$F:$F,'Source'!$A:$A,"216 - Max Konnaris CYPRUS",'Source'!$B:$B,$A79)</f>
        <v>10</v>
      </c>
      <c r="E79" s="8" t="n">
        <f aca="false">D79*$J$5</f>
        <v>12.6315789473684</v>
      </c>
      <c r="F79" s="8" t="n">
        <f aca="false">E79-C79</f>
        <v>-17.3684210526316</v>
      </c>
      <c r="G79" s="9" t="n">
        <f aca="false">IF(AND(C79=0,E79=0),0,IF(C79=0,"New",(E79-C79)/C79))</f>
        <v>-0.578947368421053</v>
      </c>
      <c r="H79" s="8" t="n">
        <f aca="false">SUMIFS('Source'!$E:$E,'Source'!$A:$A,"216 - Max Konnaris CYPRUS",'Source'!$B:$B,$A79)</f>
        <v>533.23</v>
      </c>
      <c r="I79" s="8" t="n">
        <f aca="false">SUMIFS('Source'!$G:$G,'Source'!$A:$A,"216 - Max Konnaris CYPRUS",'Source'!$B:$B,$A79)</f>
        <v>156.15</v>
      </c>
      <c r="J79" s="8" t="n">
        <f aca="false">I79*$J$5</f>
        <v>197.242105263158</v>
      </c>
      <c r="K79" s="8" t="n">
        <f aca="false">J79-H79</f>
        <v>-335.987894736842</v>
      </c>
      <c r="L79" s="9" t="n">
        <f aca="false">IF(AND(H79=0,J79=0),0,IF(H79=0,"New",(J79-H79)/H79))</f>
        <v>-0.630099384387304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127</v>
      </c>
      <c r="B80" s="7" t="str">
        <f aca="false">IFERROR(INDEX('Source'!$C:$C,MATCH($A80,'Source'!$B:$B,0)),"")</f>
        <v>סד לאגודל</v>
      </c>
      <c r="C80" s="8" t="n">
        <f aca="false">SUMIFS('Source'!$D:$D,'Source'!$A:$A,"216 - Max Konnaris CYPRUS",'Source'!$B:$B,$A80)</f>
        <v>9</v>
      </c>
      <c r="D80" s="8" t="n">
        <f aca="false">SUMIFS('Source'!$F:$F,'Source'!$A:$A,"216 - Max Konnaris CYPRUS",'Source'!$B:$B,$A80)</f>
        <v>0</v>
      </c>
      <c r="E80" s="8" t="n">
        <f aca="false">D80*$J$5</f>
        <v>0</v>
      </c>
      <c r="F80" s="8" t="n">
        <f aca="false">E80-C80</f>
        <v>-9</v>
      </c>
      <c r="G80" s="9" t="n">
        <f aca="false">IF(AND(C80=0,E80=0),0,IF(C80=0,"New",(E80-C80)/C80))</f>
        <v>-1</v>
      </c>
      <c r="H80" s="8" t="n">
        <f aca="false">SUMIFS('Source'!$E:$E,'Source'!$A:$A,"216 - Max Konnaris CYPRUS",'Source'!$B:$B,$A80)</f>
        <v>375.86</v>
      </c>
      <c r="I80" s="8" t="n">
        <f aca="false">SUMIFS('Source'!$G:$G,'Source'!$A:$A,"216 - Max Konnaris CYPRUS",'Source'!$B:$B,$A80)</f>
        <v>0</v>
      </c>
      <c r="J80" s="8" t="n">
        <f aca="false">I80*$J$5</f>
        <v>0</v>
      </c>
      <c r="K80" s="8" t="n">
        <f aca="false">J80-H80</f>
        <v>-375.86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451</v>
      </c>
      <c r="B81" s="7" t="str">
        <f aca="false">IFERROR(INDEX('Source'!$C:$C,MATCH($A81,'Source'!$B:$B,0)),"")</f>
        <v>חבק יד SC25</v>
      </c>
      <c r="C81" s="8" t="n">
        <f aca="false">SUMIFS('Source'!$D:$D,'Source'!$A:$A,"216 - Max Konnaris CYPRUS",'Source'!$B:$B,$A81)</f>
        <v>9</v>
      </c>
      <c r="D81" s="8" t="n">
        <f aca="false">SUMIFS('Source'!$F:$F,'Source'!$A:$A,"216 - Max Konnaris CYPRUS",'Source'!$B:$B,$A81)</f>
        <v>0</v>
      </c>
      <c r="E81" s="8" t="n">
        <f aca="false">D81*$J$5</f>
        <v>0</v>
      </c>
      <c r="F81" s="8" t="n">
        <f aca="false">E81-C81</f>
        <v>-9</v>
      </c>
      <c r="G81" s="9" t="n">
        <f aca="false">IF(AND(C81=0,E81=0),0,IF(C81=0,"New",(E81-C81)/C81))</f>
        <v>-1</v>
      </c>
      <c r="H81" s="8" t="n">
        <f aca="false">SUMIFS('Source'!$E:$E,'Source'!$A:$A,"216 - Max Konnaris CYPRUS",'Source'!$B:$B,$A81)</f>
        <v>369.32</v>
      </c>
      <c r="I81" s="8" t="n">
        <f aca="false">SUMIFS('Source'!$G:$G,'Source'!$A:$A,"216 - Max Konnaris CYPRUS",'Source'!$B:$B,$A81)</f>
        <v>0</v>
      </c>
      <c r="J81" s="8" t="n">
        <f aca="false">I81*$J$5</f>
        <v>0</v>
      </c>
      <c r="K81" s="8" t="n">
        <f aca="false">J81-H81</f>
        <v>-369.32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335</v>
      </c>
      <c r="B82" s="7" t="str">
        <f aca="false">IFERROR(INDEX('Source'!$C:$C,MATCH($A82,'Source'!$B:$B,0)),"")</f>
        <v>מגן קרסול+ עקב סגור+רצועות</v>
      </c>
      <c r="C82" s="8" t="n">
        <f aca="false">SUMIFS('Source'!$D:$D,'Source'!$A:$A,"216 - Max Konnaris CYPRUS",'Source'!$B:$B,$A82)</f>
        <v>0</v>
      </c>
      <c r="D82" s="8" t="n">
        <f aca="false">SUMIFS('Source'!$F:$F,'Source'!$A:$A,"216 - Max Konnaris CYPRUS",'Source'!$B:$B,$A82)</f>
        <v>12</v>
      </c>
      <c r="E82" s="8" t="n">
        <f aca="false">D82*$J$5</f>
        <v>15.1578947368421</v>
      </c>
      <c r="F82" s="8" t="n">
        <f aca="false">E82-C82</f>
        <v>15.1578947368421</v>
      </c>
      <c r="G82" s="9" t="str">
        <f aca="false">IF(AND(C82=0,E82=0),0,IF(C82=0,"New",(E82-C82)/C82))</f>
        <v>New</v>
      </c>
      <c r="H82" s="8" t="n">
        <f aca="false">SUMIFS('Source'!$E:$E,'Source'!$A:$A,"216 - Max Konnaris CYPRUS",'Source'!$B:$B,$A82)</f>
        <v>0</v>
      </c>
      <c r="I82" s="8" t="n">
        <f aca="false">SUMIFS('Source'!$G:$G,'Source'!$A:$A,"216 - Max Konnaris CYPRUS",'Source'!$B:$B,$A82)</f>
        <v>368.32</v>
      </c>
      <c r="J82" s="8" t="n">
        <f aca="false">I82*$J$5</f>
        <v>465.246315789474</v>
      </c>
      <c r="K82" s="8" t="n">
        <f aca="false">J82-H82</f>
        <v>465.246315789474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98</v>
      </c>
      <c r="B83" s="7" t="str">
        <f aca="false">IFERROR(INDEX('Source'!$C:$C,MATCH($A83,'Source'!$B:$B,0)),"")</f>
        <v>חגורת גב אפורה</v>
      </c>
      <c r="C83" s="8" t="n">
        <f aca="false">SUMIFS('Source'!$D:$D,'Source'!$A:$A,"216 - Max Konnaris CYPRUS",'Source'!$B:$B,$A83)</f>
        <v>6</v>
      </c>
      <c r="D83" s="8" t="n">
        <f aca="false">SUMIFS('Source'!$F:$F,'Source'!$A:$A,"216 - Max Konnaris CYPRUS",'Source'!$B:$B,$A83)</f>
        <v>0</v>
      </c>
      <c r="E83" s="8" t="n">
        <f aca="false">D83*$J$5</f>
        <v>0</v>
      </c>
      <c r="F83" s="8" t="n">
        <f aca="false">E83-C83</f>
        <v>-6</v>
      </c>
      <c r="G83" s="9" t="n">
        <f aca="false">IF(AND(C83=0,E83=0),0,IF(C83=0,"New",(E83-C83)/C83))</f>
        <v>-1</v>
      </c>
      <c r="H83" s="8" t="n">
        <f aca="false">SUMIFS('Source'!$E:$E,'Source'!$A:$A,"216 - Max Konnaris CYPRUS",'Source'!$B:$B,$A83)</f>
        <v>352.91</v>
      </c>
      <c r="I83" s="8" t="n">
        <f aca="false">SUMIFS('Source'!$G:$G,'Source'!$A:$A,"216 - Max Konnaris CYPRUS",'Source'!$B:$B,$A83)</f>
        <v>0</v>
      </c>
      <c r="J83" s="8" t="n">
        <f aca="false">I83*$J$5</f>
        <v>0</v>
      </c>
      <c r="K83" s="8" t="n">
        <f aca="false">J83-H83</f>
        <v>-352.91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230</v>
      </c>
      <c r="B84" s="7" t="str">
        <f aca="false">IFERROR(INDEX('Source'!$C:$C,MATCH($A84,'Source'!$B:$B,0)),"")</f>
        <v>AC27</v>
      </c>
      <c r="C84" s="8" t="n">
        <f aca="false">SUMIFS('Source'!$D:$D,'Source'!$A:$A,"216 - Max Konnaris CYPRUS",'Source'!$B:$B,$A84)</f>
        <v>0</v>
      </c>
      <c r="D84" s="8" t="n">
        <f aca="false">SUMIFS('Source'!$F:$F,'Source'!$A:$A,"216 - Max Konnaris CYPRUS",'Source'!$B:$B,$A84)</f>
        <v>20</v>
      </c>
      <c r="E84" s="8" t="n">
        <f aca="false">D84*$J$5</f>
        <v>25.2631578947368</v>
      </c>
      <c r="F84" s="8" t="n">
        <f aca="false">E84-C84</f>
        <v>25.2631578947368</v>
      </c>
      <c r="G84" s="9" t="str">
        <f aca="false">IF(AND(C84=0,E84=0),0,IF(C84=0,"New",(E84-C84)/C84))</f>
        <v>New</v>
      </c>
      <c r="H84" s="8" t="n">
        <f aca="false">SUMIFS('Source'!$E:$E,'Source'!$A:$A,"216 - Max Konnaris CYPRUS",'Source'!$B:$B,$A84)</f>
        <v>0</v>
      </c>
      <c r="I84" s="8" t="n">
        <f aca="false">SUMIFS('Source'!$G:$G,'Source'!$A:$A,"216 - Max Konnaris CYPRUS",'Source'!$B:$B,$A84)</f>
        <v>349.1</v>
      </c>
      <c r="J84" s="8" t="n">
        <f aca="false">I84*$J$5</f>
        <v>440.968421052632</v>
      </c>
      <c r="K84" s="8" t="n">
        <f aca="false">J84-H84</f>
        <v>440.968421052632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625</v>
      </c>
      <c r="B85" s="7" t="str">
        <f aca="false">IFERROR(INDEX('Source'!$C:$C,MATCH($A85,'Source'!$B:$B,0)),"")</f>
        <v>רפידת זיכרון 376</v>
      </c>
      <c r="C85" s="8" t="n">
        <f aca="false">SUMIFS('Source'!$D:$D,'Source'!$A:$A,"216 - Max Konnaris CYPRUS",'Source'!$B:$B,$A85)</f>
        <v>56</v>
      </c>
      <c r="D85" s="8" t="n">
        <f aca="false">SUMIFS('Source'!$F:$F,'Source'!$A:$A,"216 - Max Konnaris CYPRUS",'Source'!$B:$B,$A85)</f>
        <v>40</v>
      </c>
      <c r="E85" s="8" t="n">
        <f aca="false">D85*$J$5</f>
        <v>50.5263157894737</v>
      </c>
      <c r="F85" s="8" t="n">
        <f aca="false">E85-C85</f>
        <v>-5.47368421052632</v>
      </c>
      <c r="G85" s="9" t="n">
        <f aca="false">IF(AND(C85=0,E85=0),0,IF(C85=0,"New",(E85-C85)/C85))</f>
        <v>-0.0977443609022556</v>
      </c>
      <c r="H85" s="8" t="n">
        <f aca="false">SUMIFS('Source'!$E:$E,'Source'!$A:$A,"216 - Max Konnaris CYPRUS",'Source'!$B:$B,$A85)</f>
        <v>951.48</v>
      </c>
      <c r="I85" s="8" t="n">
        <f aca="false">SUMIFS('Source'!$G:$G,'Source'!$A:$A,"216 - Max Konnaris CYPRUS",'Source'!$B:$B,$A85)</f>
        <v>606.7</v>
      </c>
      <c r="J85" s="8" t="n">
        <f aca="false">I85*$J$5</f>
        <v>766.357894736842</v>
      </c>
      <c r="K85" s="8" t="n">
        <f aca="false">J85-H85</f>
        <v>-185.122105263158</v>
      </c>
      <c r="L85" s="9" t="n">
        <f aca="false">IF(AND(H85=0,J85=0),0,IF(H85=0,"New",(J85-H85)/H85))</f>
        <v>-0.194562266430359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121</v>
      </c>
      <c r="B86" s="7" t="str">
        <f aca="false">IFERROR(INDEX('Source'!$C:$C,MATCH($A86,'Source'!$B:$B,0)),"")</f>
        <v>שרוול מטטרזלי מסיליקון</v>
      </c>
      <c r="C86" s="8" t="n">
        <f aca="false">SUMIFS('Source'!$D:$D,'Source'!$A:$A,"216 - Max Konnaris CYPRUS",'Source'!$B:$B,$A86)</f>
        <v>10</v>
      </c>
      <c r="D86" s="8" t="n">
        <f aca="false">SUMIFS('Source'!$F:$F,'Source'!$A:$A,"216 - Max Konnaris CYPRUS",'Source'!$B:$B,$A86)</f>
        <v>0</v>
      </c>
      <c r="E86" s="8" t="n">
        <f aca="false">D86*$J$5</f>
        <v>0</v>
      </c>
      <c r="F86" s="8" t="n">
        <f aca="false">E86-C86</f>
        <v>-10</v>
      </c>
      <c r="G86" s="9" t="n">
        <f aca="false">IF(AND(C86=0,E86=0),0,IF(C86=0,"New",(E86-C86)/C86))</f>
        <v>-1</v>
      </c>
      <c r="H86" s="8" t="n">
        <f aca="false">SUMIFS('Source'!$E:$E,'Source'!$A:$A,"216 - Max Konnaris CYPRUS",'Source'!$B:$B,$A86)</f>
        <v>341.93</v>
      </c>
      <c r="I86" s="8" t="n">
        <f aca="false">SUMIFS('Source'!$G:$G,'Source'!$A:$A,"216 - Max Konnaris CYPRUS",'Source'!$B:$B,$A86)</f>
        <v>0</v>
      </c>
      <c r="J86" s="8" t="n">
        <f aca="false">I86*$J$5</f>
        <v>0</v>
      </c>
      <c r="K86" s="8" t="n">
        <f aca="false">J86-H86</f>
        <v>-341.93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878</v>
      </c>
      <c r="B87" s="7" t="str">
        <f aca="false">IFERROR(INDEX('Source'!$C:$C,MATCH($A87,'Source'!$B:$B,0)),"")</f>
        <v>רפידת ג'ל זיכרון M בז'</v>
      </c>
      <c r="C87" s="8" t="n">
        <f aca="false">SUMIFS('Source'!$D:$D,'Source'!$A:$A,"216 - Max Konnaris CYPRUS",'Source'!$B:$B,$A87)</f>
        <v>10</v>
      </c>
      <c r="D87" s="8" t="n">
        <f aca="false">SUMIFS('Source'!$F:$F,'Source'!$A:$A,"216 - Max Konnaris CYPRUS",'Source'!$B:$B,$A87)</f>
        <v>0</v>
      </c>
      <c r="E87" s="8" t="n">
        <f aca="false">D87*$J$5</f>
        <v>0</v>
      </c>
      <c r="F87" s="8" t="n">
        <f aca="false">E87-C87</f>
        <v>-10</v>
      </c>
      <c r="G87" s="9" t="n">
        <f aca="false">IF(AND(C87=0,E87=0),0,IF(C87=0,"New",(E87-C87)/C87))</f>
        <v>-1</v>
      </c>
      <c r="H87" s="8" t="n">
        <f aca="false">SUMIFS('Source'!$E:$E,'Source'!$A:$A,"216 - Max Konnaris CYPRUS",'Source'!$B:$B,$A87)</f>
        <v>338.76</v>
      </c>
      <c r="I87" s="8" t="n">
        <f aca="false">SUMIFS('Source'!$G:$G,'Source'!$A:$A,"216 - Max Konnaris CYPRUS",'Source'!$B:$B,$A87)</f>
        <v>0</v>
      </c>
      <c r="J87" s="8" t="n">
        <f aca="false">I87*$J$5</f>
        <v>0</v>
      </c>
      <c r="K87" s="8" t="n">
        <f aca="false">J87-H87</f>
        <v>-338.76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103</v>
      </c>
      <c r="B88" s="7" t="str">
        <f aca="false">IFERROR(INDEX('Source'!$C:$C,MATCH($A88,'Source'!$B:$B,0)),"")</f>
        <v>מיישר כתפיים</v>
      </c>
      <c r="C88" s="8" t="n">
        <f aca="false">SUMIFS('Source'!$D:$D,'Source'!$A:$A,"216 - Max Konnaris CYPRUS",'Source'!$B:$B,$A88)</f>
        <v>0</v>
      </c>
      <c r="D88" s="8" t="n">
        <f aca="false">SUMIFS('Source'!$F:$F,'Source'!$A:$A,"216 - Max Konnaris CYPRUS",'Source'!$B:$B,$A88)</f>
        <v>10</v>
      </c>
      <c r="E88" s="8" t="n">
        <f aca="false">D88*$J$5</f>
        <v>12.6315789473684</v>
      </c>
      <c r="F88" s="8" t="n">
        <f aca="false">E88-C88</f>
        <v>12.6315789473684</v>
      </c>
      <c r="G88" s="9" t="str">
        <f aca="false">IF(AND(C88=0,E88=0),0,IF(C88=0,"New",(E88-C88)/C88))</f>
        <v>New</v>
      </c>
      <c r="H88" s="8" t="n">
        <f aca="false">SUMIFS('Source'!$E:$E,'Source'!$A:$A,"216 - Max Konnaris CYPRUS",'Source'!$B:$B,$A88)</f>
        <v>0</v>
      </c>
      <c r="I88" s="8" t="n">
        <f aca="false">SUMIFS('Source'!$G:$G,'Source'!$A:$A,"216 - Max Konnaris CYPRUS",'Source'!$B:$B,$A88)</f>
        <v>334.35</v>
      </c>
      <c r="J88" s="8" t="n">
        <f aca="false">I88*$J$5</f>
        <v>422.336842105263</v>
      </c>
      <c r="K88" s="8" t="n">
        <f aca="false">J88-H88</f>
        <v>422.336842105263</v>
      </c>
      <c r="L88" s="9" t="str">
        <f aca="false">IF(AND(H88=0,J88=0),0,IF(H88=0,"New",(J88-H88)/H88))</f>
        <v>New</v>
      </c>
      <c r="M88" s="7" t="str">
        <f aca="false">IF(AND(OR(C88&lt;&gt;0,H88&lt;&gt;0),D88=0,I88=0),"DROP",IF(AND(OR(D88&lt;&gt;0,I88&lt;&gt;0),C88=0,H88=0),"NEW",""))</f>
        <v>NEW</v>
      </c>
    </row>
    <row r="89" customFormat="false" ht="15" hidden="false" customHeight="false" outlineLevel="0" collapsed="false">
      <c r="A89" s="7" t="s">
        <v>521</v>
      </c>
      <c r="B89" s="7" t="str">
        <f aca="false">IFERROR(INDEX('Source'!$C:$C,MATCH($A89,'Source'!$B:$B,0)),"")</f>
        <v>אטלטיק טייפ</v>
      </c>
      <c r="C89" s="8" t="n">
        <f aca="false">SUMIFS('Source'!$D:$D,'Source'!$A:$A,"216 - Max Konnaris CYPRUS",'Source'!$B:$B,$A89)</f>
        <v>32</v>
      </c>
      <c r="D89" s="8" t="n">
        <f aca="false">SUMIFS('Source'!$F:$F,'Source'!$A:$A,"216 - Max Konnaris CYPRUS",'Source'!$B:$B,$A89)</f>
        <v>0</v>
      </c>
      <c r="E89" s="8" t="n">
        <f aca="false">D89*$J$5</f>
        <v>0</v>
      </c>
      <c r="F89" s="8" t="n">
        <f aca="false">E89-C89</f>
        <v>-32</v>
      </c>
      <c r="G89" s="9" t="n">
        <f aca="false">IF(AND(C89=0,E89=0),0,IF(C89=0,"New",(E89-C89)/C89))</f>
        <v>-1</v>
      </c>
      <c r="H89" s="8" t="n">
        <f aca="false">SUMIFS('Source'!$E:$E,'Source'!$A:$A,"216 - Max Konnaris CYPRUS",'Source'!$B:$B,$A89)</f>
        <v>326.64</v>
      </c>
      <c r="I89" s="8" t="n">
        <f aca="false">SUMIFS('Source'!$G:$G,'Source'!$A:$A,"216 - Max Konnaris CYPRUS",'Source'!$B:$B,$A89)</f>
        <v>0</v>
      </c>
      <c r="J89" s="8" t="n">
        <f aca="false">I89*$J$5</f>
        <v>0</v>
      </c>
      <c r="K89" s="8" t="n">
        <f aca="false">J89-H89</f>
        <v>-326.64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145</v>
      </c>
      <c r="B90" s="7" t="str">
        <f aca="false">IFERROR(INDEX('Source'!$C:$C,MATCH($A90,'Source'!$B:$B,0)),"")</f>
        <v>גרבי טיסה</v>
      </c>
      <c r="C90" s="8" t="n">
        <f aca="false">SUMIFS('Source'!$D:$D,'Source'!$A:$A,"216 - Max Konnaris CYPRUS",'Source'!$B:$B,$A90)</f>
        <v>10</v>
      </c>
      <c r="D90" s="8" t="n">
        <f aca="false">SUMIFS('Source'!$F:$F,'Source'!$A:$A,"216 - Max Konnaris CYPRUS",'Source'!$B:$B,$A90)</f>
        <v>0</v>
      </c>
      <c r="E90" s="8" t="n">
        <f aca="false">D90*$J$5</f>
        <v>0</v>
      </c>
      <c r="F90" s="8" t="n">
        <f aca="false">E90-C90</f>
        <v>-10</v>
      </c>
      <c r="G90" s="9" t="n">
        <f aca="false">IF(AND(C90=0,E90=0),0,IF(C90=0,"New",(E90-C90)/C90))</f>
        <v>-1</v>
      </c>
      <c r="H90" s="8" t="n">
        <f aca="false">SUMIFS('Source'!$E:$E,'Source'!$A:$A,"216 - Max Konnaris CYPRUS",'Source'!$B:$B,$A90)</f>
        <v>315.51</v>
      </c>
      <c r="I90" s="8" t="n">
        <f aca="false">SUMIFS('Source'!$G:$G,'Source'!$A:$A,"216 - Max Konnaris CYPRUS",'Source'!$B:$B,$A90)</f>
        <v>0</v>
      </c>
      <c r="J90" s="8" t="n">
        <f aca="false">I90*$J$5</f>
        <v>0</v>
      </c>
      <c r="K90" s="8" t="n">
        <f aca="false">J90-H90</f>
        <v>-315.51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672</v>
      </c>
      <c r="B91" s="7" t="str">
        <f aca="false">IFERROR(INDEX('Source'!$C:$C,MATCH($A91,'Source'!$B:$B,0)),"")</f>
        <v>SpinaShield | חגורת תיקון יציבה לעמוד שדרה וכתפיים</v>
      </c>
      <c r="C91" s="8" t="n">
        <f aca="false">SUMIFS('Source'!$D:$D,'Source'!$A:$A,"216 - Max Konnaris CYPRUS",'Source'!$B:$B,$A91)</f>
        <v>0</v>
      </c>
      <c r="D91" s="8" t="n">
        <f aca="false">SUMIFS('Source'!$F:$F,'Source'!$A:$A,"216 - Max Konnaris CYPRUS",'Source'!$B:$B,$A91)</f>
        <v>2</v>
      </c>
      <c r="E91" s="8" t="n">
        <f aca="false">D91*$J$5</f>
        <v>2.52631578947368</v>
      </c>
      <c r="F91" s="8" t="n">
        <f aca="false">E91-C91</f>
        <v>2.52631578947368</v>
      </c>
      <c r="G91" s="9" t="str">
        <f aca="false">IF(AND(C91=0,E91=0),0,IF(C91=0,"New",(E91-C91)/C91))</f>
        <v>New</v>
      </c>
      <c r="H91" s="8" t="n">
        <f aca="false">SUMIFS('Source'!$E:$E,'Source'!$A:$A,"216 - Max Konnaris CYPRUS",'Source'!$B:$B,$A91)</f>
        <v>0</v>
      </c>
      <c r="I91" s="8" t="n">
        <f aca="false">SUMIFS('Source'!$G:$G,'Source'!$A:$A,"216 - Max Konnaris CYPRUS",'Source'!$B:$B,$A91)</f>
        <v>308.63</v>
      </c>
      <c r="J91" s="8" t="n">
        <f aca="false">I91*$J$5</f>
        <v>389.848421052632</v>
      </c>
      <c r="K91" s="8" t="n">
        <f aca="false">J91-H91</f>
        <v>389.848421052632</v>
      </c>
      <c r="L91" s="9" t="str">
        <f aca="false">IF(AND(H91=0,J91=0),0,IF(H91=0,"New",(J91-H91)/H91))</f>
        <v>New</v>
      </c>
      <c r="M91" s="7" t="str">
        <f aca="false">IF(AND(OR(C91&lt;&gt;0,H91&lt;&gt;0),D91=0,I91=0),"DROP",IF(AND(OR(D91&lt;&gt;0,I91&lt;&gt;0),C91=0,H91=0),"NEW",""))</f>
        <v>NEW</v>
      </c>
    </row>
    <row r="92" customFormat="false" ht="15" hidden="false" customHeight="false" outlineLevel="0" collapsed="false">
      <c r="A92" s="7" t="s">
        <v>649</v>
      </c>
      <c r="B92" s="7" t="str">
        <f aca="false">IFERROR(INDEX('Source'!$C:$C,MATCH($A92,'Source'!$B:$B,0)),"")</f>
        <v>SpinaShield | חגורת תיקון יציבה לעמוד שדרה וכתפיים</v>
      </c>
      <c r="C92" s="8" t="n">
        <f aca="false">SUMIFS('Source'!$D:$D,'Source'!$A:$A,"216 - Max Konnaris CYPRUS",'Source'!$B:$B,$A92)</f>
        <v>0</v>
      </c>
      <c r="D92" s="8" t="n">
        <f aca="false">SUMIFS('Source'!$F:$F,'Source'!$A:$A,"216 - Max Konnaris CYPRUS",'Source'!$B:$B,$A92)</f>
        <v>2</v>
      </c>
      <c r="E92" s="8" t="n">
        <f aca="false">D92*$J$5</f>
        <v>2.52631578947368</v>
      </c>
      <c r="F92" s="8" t="n">
        <f aca="false">E92-C92</f>
        <v>2.52631578947368</v>
      </c>
      <c r="G92" s="9" t="str">
        <f aca="false">IF(AND(C92=0,E92=0),0,IF(C92=0,"New",(E92-C92)/C92))</f>
        <v>New</v>
      </c>
      <c r="H92" s="8" t="n">
        <f aca="false">SUMIFS('Source'!$E:$E,'Source'!$A:$A,"216 - Max Konnaris CYPRUS",'Source'!$B:$B,$A92)</f>
        <v>0</v>
      </c>
      <c r="I92" s="8" t="n">
        <f aca="false">SUMIFS('Source'!$G:$G,'Source'!$A:$A,"216 - Max Konnaris CYPRUS",'Source'!$B:$B,$A92)</f>
        <v>308.63</v>
      </c>
      <c r="J92" s="8" t="n">
        <f aca="false">I92*$J$5</f>
        <v>389.848421052632</v>
      </c>
      <c r="K92" s="8" t="n">
        <f aca="false">J92-H92</f>
        <v>389.848421052632</v>
      </c>
      <c r="L92" s="9" t="str">
        <f aca="false">IF(AND(H92=0,J92=0),0,IF(H92=0,"New",(J92-H92)/H92))</f>
        <v>New</v>
      </c>
      <c r="M92" s="7" t="str">
        <f aca="false">IF(AND(OR(C92&lt;&gt;0,H92&lt;&gt;0),D92=0,I92=0),"DROP",IF(AND(OR(D92&lt;&gt;0,I92&lt;&gt;0),C92=0,H92=0),"NEW",""))</f>
        <v>NEW</v>
      </c>
    </row>
    <row r="93" customFormat="false" ht="15" hidden="false" customHeight="false" outlineLevel="0" collapsed="false">
      <c r="A93" s="7" t="s">
        <v>149</v>
      </c>
      <c r="B93" s="7" t="str">
        <f aca="false">IFERROR(INDEX('Source'!$C:$C,MATCH($A93,'Source'!$B:$B,0)),"")</f>
        <v>מגן קרסול סגור</v>
      </c>
      <c r="C93" s="8" t="n">
        <f aca="false">SUMIFS('Source'!$D:$D,'Source'!$A:$A,"216 - Max Konnaris CYPRUS",'Source'!$B:$B,$A93)</f>
        <v>13</v>
      </c>
      <c r="D93" s="8" t="n">
        <f aca="false">SUMIFS('Source'!$F:$F,'Source'!$A:$A,"216 - Max Konnaris CYPRUS",'Source'!$B:$B,$A93)</f>
        <v>0</v>
      </c>
      <c r="E93" s="8" t="n">
        <f aca="false">D93*$J$5</f>
        <v>0</v>
      </c>
      <c r="F93" s="8" t="n">
        <f aca="false">E93-C93</f>
        <v>-13</v>
      </c>
      <c r="G93" s="9" t="n">
        <f aca="false">IF(AND(C93=0,E93=0),0,IF(C93=0,"New",(E93-C93)/C93))</f>
        <v>-1</v>
      </c>
      <c r="H93" s="8" t="n">
        <f aca="false">SUMIFS('Source'!$E:$E,'Source'!$A:$A,"216 - Max Konnaris CYPRUS",'Source'!$B:$B,$A93)</f>
        <v>303.23</v>
      </c>
      <c r="I93" s="8" t="n">
        <f aca="false">SUMIFS('Source'!$G:$G,'Source'!$A:$A,"216 - Max Konnaris CYPRUS",'Source'!$B:$B,$A93)</f>
        <v>0</v>
      </c>
      <c r="J93" s="8" t="n">
        <f aca="false">I93*$J$5</f>
        <v>0</v>
      </c>
      <c r="K93" s="8" t="n">
        <f aca="false">J93-H93</f>
        <v>-303.23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209</v>
      </c>
      <c r="B94" s="7" t="str">
        <f aca="false">IFERROR(INDEX('Source'!$C:$C,MATCH($A94,'Source'!$B:$B,0)),"")</f>
        <v>אצבעון מפלסטיק  ליד</v>
      </c>
      <c r="C94" s="8" t="n">
        <f aca="false">SUMIFS('Source'!$D:$D,'Source'!$A:$A,"216 - Max Konnaris CYPRUS",'Source'!$B:$B,$A94)</f>
        <v>30</v>
      </c>
      <c r="D94" s="8" t="n">
        <f aca="false">SUMIFS('Source'!$F:$F,'Source'!$A:$A,"216 - Max Konnaris CYPRUS",'Source'!$B:$B,$A94)</f>
        <v>0</v>
      </c>
      <c r="E94" s="8" t="n">
        <f aca="false">D94*$J$5</f>
        <v>0</v>
      </c>
      <c r="F94" s="8" t="n">
        <f aca="false">E94-C94</f>
        <v>-30</v>
      </c>
      <c r="G94" s="9" t="n">
        <f aca="false">IF(AND(C94=0,E94=0),0,IF(C94=0,"New",(E94-C94)/C94))</f>
        <v>-1</v>
      </c>
      <c r="H94" s="8" t="n">
        <f aca="false">SUMIFS('Source'!$E:$E,'Source'!$A:$A,"216 - Max Konnaris CYPRUS",'Source'!$B:$B,$A94)</f>
        <v>301.12</v>
      </c>
      <c r="I94" s="8" t="n">
        <f aca="false">SUMIFS('Source'!$G:$G,'Source'!$A:$A,"216 - Max Konnaris CYPRUS",'Source'!$B:$B,$A94)</f>
        <v>0</v>
      </c>
      <c r="J94" s="8" t="n">
        <f aca="false">I94*$J$5</f>
        <v>0</v>
      </c>
      <c r="K94" s="8" t="n">
        <f aca="false">J94-H94</f>
        <v>-301.12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1049</v>
      </c>
      <c r="B95" s="7" t="str">
        <f aca="false">IFERROR(INDEX('Source'!$C:$C,MATCH($A95,'Source'!$B:$B,0)),"")</f>
        <v>מדרס מתכוונן</v>
      </c>
      <c r="C95" s="8" t="n">
        <f aca="false">SUMIFS('Source'!$D:$D,'Source'!$A:$A,"216 - Max Konnaris CYPRUS",'Source'!$B:$B,$A95)</f>
        <v>12</v>
      </c>
      <c r="D95" s="8" t="n">
        <f aca="false">SUMIFS('Source'!$F:$F,'Source'!$A:$A,"216 - Max Konnaris CYPRUS",'Source'!$B:$B,$A95)</f>
        <v>22</v>
      </c>
      <c r="E95" s="8" t="n">
        <f aca="false">D95*$J$5</f>
        <v>27.7894736842105</v>
      </c>
      <c r="F95" s="8" t="n">
        <f aca="false">E95-C95</f>
        <v>15.7894736842105</v>
      </c>
      <c r="G95" s="9" t="n">
        <f aca="false">IF(AND(C95=0,E95=0),0,IF(C95=0,"New",(E95-C95)/C95))</f>
        <v>1.31578947368421</v>
      </c>
      <c r="H95" s="8" t="n">
        <f aca="false">SUMIFS('Source'!$E:$E,'Source'!$A:$A,"216 - Max Konnaris CYPRUS",'Source'!$B:$B,$A95)</f>
        <v>474.09</v>
      </c>
      <c r="I95" s="8" t="n">
        <f aca="false">SUMIFS('Source'!$G:$G,'Source'!$A:$A,"216 - Max Konnaris CYPRUS",'Source'!$B:$B,$A95)</f>
        <v>760.37</v>
      </c>
      <c r="J95" s="8" t="n">
        <f aca="false">I95*$J$5</f>
        <v>960.467368421053</v>
      </c>
      <c r="K95" s="8" t="n">
        <f aca="false">J95-H95</f>
        <v>486.377368421053</v>
      </c>
      <c r="L95" s="9" t="n">
        <f aca="false">IF(AND(H95=0,J95=0),0,IF(H95=0,"New",(J95-H95)/H95))</f>
        <v>1.02591779708716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275</v>
      </c>
      <c r="B96" s="7" t="str">
        <f aca="false">IFERROR(INDEX('Source'!$C:$C,MATCH($A96,'Source'!$B:$B,0)),"")</f>
        <v>רפידת נוחות</v>
      </c>
      <c r="C96" s="8" t="n">
        <f aca="false">SUMIFS('Source'!$D:$D,'Source'!$A:$A,"216 - Max Konnaris CYPRUS",'Source'!$B:$B,$A96)</f>
        <v>50</v>
      </c>
      <c r="D96" s="8" t="n">
        <f aca="false">SUMIFS('Source'!$F:$F,'Source'!$A:$A,"216 - Max Konnaris CYPRUS",'Source'!$B:$B,$A96)</f>
        <v>100</v>
      </c>
      <c r="E96" s="8" t="n">
        <f aca="false">D96*$J$5</f>
        <v>126.315789473684</v>
      </c>
      <c r="F96" s="8" t="n">
        <f aca="false">E96-C96</f>
        <v>76.3157894736842</v>
      </c>
      <c r="G96" s="9" t="n">
        <f aca="false">IF(AND(C96=0,E96=0),0,IF(C96=0,"New",(E96-C96)/C96))</f>
        <v>1.52631578947368</v>
      </c>
      <c r="H96" s="8" t="n">
        <f aca="false">SUMIFS('Source'!$E:$E,'Source'!$A:$A,"216 - Max Konnaris CYPRUS",'Source'!$B:$B,$A96)</f>
        <v>376.4</v>
      </c>
      <c r="I96" s="8" t="n">
        <f aca="false">SUMIFS('Source'!$G:$G,'Source'!$A:$A,"216 - Max Konnaris CYPRUS",'Source'!$B:$B,$A96)</f>
        <v>661.36</v>
      </c>
      <c r="J96" s="8" t="n">
        <f aca="false">I96*$J$5</f>
        <v>835.402105263158</v>
      </c>
      <c r="K96" s="8" t="n">
        <f aca="false">J96-H96</f>
        <v>459.002105263158</v>
      </c>
      <c r="L96" s="9" t="n">
        <f aca="false">IF(AND(H96=0,J96=0),0,IF(H96=0,"New",(J96-H96)/H96))</f>
        <v>1.2194529895408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892</v>
      </c>
      <c r="B97" s="7" t="str">
        <f aca="false">IFERROR(INDEX('Source'!$C:$C,MATCH($A97,'Source'!$B:$B,0)),"")</f>
        <v>רפידת זיכרון 376</v>
      </c>
      <c r="C97" s="8" t="n">
        <f aca="false">SUMIFS('Source'!$D:$D,'Source'!$A:$A,"216 - Max Konnaris CYPRUS",'Source'!$B:$B,$A97)</f>
        <v>22</v>
      </c>
      <c r="D97" s="8" t="n">
        <f aca="false">SUMIFS('Source'!$F:$F,'Source'!$A:$A,"216 - Max Konnaris CYPRUS",'Source'!$B:$B,$A97)</f>
        <v>6</v>
      </c>
      <c r="E97" s="8" t="n">
        <f aca="false">D97*$J$5</f>
        <v>7.57894736842105</v>
      </c>
      <c r="F97" s="8" t="n">
        <f aca="false">E97-C97</f>
        <v>-14.4210526315789</v>
      </c>
      <c r="G97" s="9" t="n">
        <f aca="false">IF(AND(C97=0,E97=0),0,IF(C97=0,"New",(E97-C97)/C97))</f>
        <v>-0.655502392344498</v>
      </c>
      <c r="H97" s="8" t="n">
        <f aca="false">SUMIFS('Source'!$E:$E,'Source'!$A:$A,"216 - Max Konnaris CYPRUS",'Source'!$B:$B,$A97)</f>
        <v>370.35</v>
      </c>
      <c r="I97" s="8" t="n">
        <f aca="false">SUMIFS('Source'!$G:$G,'Source'!$A:$A,"216 - Max Konnaris CYPRUS",'Source'!$B:$B,$A97)</f>
        <v>86.25</v>
      </c>
      <c r="J97" s="8" t="n">
        <f aca="false">I97*$J$5</f>
        <v>108.947368421053</v>
      </c>
      <c r="K97" s="8" t="n">
        <f aca="false">J97-H97</f>
        <v>-261.402631578947</v>
      </c>
      <c r="L97" s="9" t="n">
        <f aca="false">IF(AND(H97=0,J97=0),0,IF(H97=0,"New",(J97-H97)/H97))</f>
        <v>-0.705825925689071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241</v>
      </c>
      <c r="B98" s="7" t="str">
        <f aca="false">IFERROR(INDEX('Source'!$C:$C,MATCH($A98,'Source'!$B:$B,0)),"")</f>
        <v>חגורת בטן</v>
      </c>
      <c r="C98" s="8" t="n">
        <f aca="false">SUMIFS('Source'!$D:$D,'Source'!$A:$A,"216 - Max Konnaris CYPRUS",'Source'!$B:$B,$A98)</f>
        <v>0</v>
      </c>
      <c r="D98" s="8" t="n">
        <f aca="false">SUMIFS('Source'!$F:$F,'Source'!$A:$A,"216 - Max Konnaris CYPRUS",'Source'!$B:$B,$A98)</f>
        <v>6</v>
      </c>
      <c r="E98" s="8" t="n">
        <f aca="false">D98*$J$5</f>
        <v>7.57894736842105</v>
      </c>
      <c r="F98" s="8" t="n">
        <f aca="false">E98-C98</f>
        <v>7.57894736842105</v>
      </c>
      <c r="G98" s="9" t="str">
        <f aca="false">IF(AND(C98=0,E98=0),0,IF(C98=0,"New",(E98-C98)/C98))</f>
        <v>New</v>
      </c>
      <c r="H98" s="8" t="n">
        <f aca="false">SUMIFS('Source'!$E:$E,'Source'!$A:$A,"216 - Max Konnaris CYPRUS",'Source'!$B:$B,$A98)</f>
        <v>0</v>
      </c>
      <c r="I98" s="8" t="n">
        <f aca="false">SUMIFS('Source'!$G:$G,'Source'!$A:$A,"216 - Max Konnaris CYPRUS",'Source'!$B:$B,$A98)</f>
        <v>282.18</v>
      </c>
      <c r="J98" s="8" t="n">
        <f aca="false">I98*$J$5</f>
        <v>356.437894736842</v>
      </c>
      <c r="K98" s="8" t="n">
        <f aca="false">J98-H98</f>
        <v>356.437894736842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172</v>
      </c>
      <c r="B99" s="7" t="str">
        <f aca="false">IFERROR(INDEX('Source'!$C:$C,MATCH($A99,'Source'!$B:$B,0)),"")</f>
        <v>חגורת בטן</v>
      </c>
      <c r="C99" s="8" t="n">
        <f aca="false">SUMIFS('Source'!$D:$D,'Source'!$A:$A,"216 - Max Konnaris CYPRUS",'Source'!$B:$B,$A99)</f>
        <v>0</v>
      </c>
      <c r="D99" s="8" t="n">
        <f aca="false">SUMIFS('Source'!$F:$F,'Source'!$A:$A,"216 - Max Konnaris CYPRUS",'Source'!$B:$B,$A99)</f>
        <v>6</v>
      </c>
      <c r="E99" s="8" t="n">
        <f aca="false">D99*$J$5</f>
        <v>7.57894736842105</v>
      </c>
      <c r="F99" s="8" t="n">
        <f aca="false">E99-C99</f>
        <v>7.57894736842105</v>
      </c>
      <c r="G99" s="9" t="str">
        <f aca="false">IF(AND(C99=0,E99=0),0,IF(C99=0,"New",(E99-C99)/C99))</f>
        <v>New</v>
      </c>
      <c r="H99" s="8" t="n">
        <f aca="false">SUMIFS('Source'!$E:$E,'Source'!$A:$A,"216 - Max Konnaris CYPRUS",'Source'!$B:$B,$A99)</f>
        <v>0</v>
      </c>
      <c r="I99" s="8" t="n">
        <f aca="false">SUMIFS('Source'!$G:$G,'Source'!$A:$A,"216 - Max Konnaris CYPRUS",'Source'!$B:$B,$A99)</f>
        <v>282.18</v>
      </c>
      <c r="J99" s="8" t="n">
        <f aca="false">I99*$J$5</f>
        <v>356.437894736842</v>
      </c>
      <c r="K99" s="8" t="n">
        <f aca="false">J99-H99</f>
        <v>356.437894736842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0" customFormat="false" ht="15" hidden="false" customHeight="false" outlineLevel="0" collapsed="false">
      <c r="A100" s="7" t="s">
        <v>157</v>
      </c>
      <c r="B100" s="7" t="str">
        <f aca="false">IFERROR(INDEX('Source'!$C:$C,MATCH($A100,'Source'!$B:$B,0)),"")</f>
        <v>חגורת בטן</v>
      </c>
      <c r="C100" s="8" t="n">
        <f aca="false">SUMIFS('Source'!$D:$D,'Source'!$A:$A,"216 - Max Konnaris CYPRUS",'Source'!$B:$B,$A100)</f>
        <v>0</v>
      </c>
      <c r="D100" s="8" t="n">
        <f aca="false">SUMIFS('Source'!$F:$F,'Source'!$A:$A,"216 - Max Konnaris CYPRUS",'Source'!$B:$B,$A100)</f>
        <v>6</v>
      </c>
      <c r="E100" s="8" t="n">
        <f aca="false">D100*$J$5</f>
        <v>7.57894736842105</v>
      </c>
      <c r="F100" s="8" t="n">
        <f aca="false">E100-C100</f>
        <v>7.57894736842105</v>
      </c>
      <c r="G100" s="9" t="str">
        <f aca="false">IF(AND(C100=0,E100=0),0,IF(C100=0,"New",(E100-C100)/C100))</f>
        <v>New</v>
      </c>
      <c r="H100" s="8" t="n">
        <f aca="false">SUMIFS('Source'!$E:$E,'Source'!$A:$A,"216 - Max Konnaris CYPRUS",'Source'!$B:$B,$A100)</f>
        <v>0</v>
      </c>
      <c r="I100" s="8" t="n">
        <f aca="false">SUMIFS('Source'!$G:$G,'Source'!$A:$A,"216 - Max Konnaris CYPRUS",'Source'!$B:$B,$A100)</f>
        <v>282.18</v>
      </c>
      <c r="J100" s="8" t="n">
        <f aca="false">I100*$J$5</f>
        <v>356.437894736842</v>
      </c>
      <c r="K100" s="8" t="n">
        <f aca="false">J100-H100</f>
        <v>356.437894736842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314</v>
      </c>
      <c r="B101" s="7" t="str">
        <f aca="false">IFERROR(INDEX('Source'!$C:$C,MATCH($A101,'Source'!$B:$B,0)),"")</f>
        <v>חגורת גב+סגירה כפולה</v>
      </c>
      <c r="C101" s="8" t="n">
        <f aca="false">SUMIFS('Source'!$D:$D,'Source'!$A:$A,"216 - Max Konnaris CYPRUS",'Source'!$B:$B,$A101)</f>
        <v>6</v>
      </c>
      <c r="D101" s="8" t="n">
        <f aca="false">SUMIFS('Source'!$F:$F,'Source'!$A:$A,"216 - Max Konnaris CYPRUS",'Source'!$B:$B,$A101)</f>
        <v>0</v>
      </c>
      <c r="E101" s="8" t="n">
        <f aca="false">D101*$J$5</f>
        <v>0</v>
      </c>
      <c r="F101" s="8" t="n">
        <f aca="false">E101-C101</f>
        <v>-6</v>
      </c>
      <c r="G101" s="9" t="n">
        <f aca="false">IF(AND(C101=0,E101=0),0,IF(C101=0,"New",(E101-C101)/C101))</f>
        <v>-1</v>
      </c>
      <c r="H101" s="8" t="n">
        <f aca="false">SUMIFS('Source'!$E:$E,'Source'!$A:$A,"216 - Max Konnaris CYPRUS",'Source'!$B:$B,$A101)</f>
        <v>278.12</v>
      </c>
      <c r="I101" s="8" t="n">
        <f aca="false">SUMIFS('Source'!$G:$G,'Source'!$A:$A,"216 - Max Konnaris CYPRUS",'Source'!$B:$B,$A101)</f>
        <v>0</v>
      </c>
      <c r="J101" s="8" t="n">
        <f aca="false">I101*$J$5</f>
        <v>0</v>
      </c>
      <c r="K101" s="8" t="n">
        <f aca="false">J101-H101</f>
        <v>-278.12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590</v>
      </c>
      <c r="B102" s="7" t="str">
        <f aca="false">IFERROR(INDEX('Source'!$C:$C,MATCH($A102,'Source'!$B:$B,0)),"")</f>
        <v>רפידת זיכרון 376</v>
      </c>
      <c r="C102" s="8" t="n">
        <f aca="false">SUMIFS('Source'!$D:$D,'Source'!$A:$A,"216 - Max Konnaris CYPRUS",'Source'!$B:$B,$A102)</f>
        <v>22</v>
      </c>
      <c r="D102" s="8" t="n">
        <f aca="false">SUMIFS('Source'!$F:$F,'Source'!$A:$A,"216 - Max Konnaris CYPRUS",'Source'!$B:$B,$A102)</f>
        <v>6</v>
      </c>
      <c r="E102" s="8" t="n">
        <f aca="false">D102*$J$5</f>
        <v>7.57894736842105</v>
      </c>
      <c r="F102" s="8" t="n">
        <f aca="false">E102-C102</f>
        <v>-14.4210526315789</v>
      </c>
      <c r="G102" s="9" t="n">
        <f aca="false">IF(AND(C102=0,E102=0),0,IF(C102=0,"New",(E102-C102)/C102))</f>
        <v>-0.655502392344498</v>
      </c>
      <c r="H102" s="8" t="n">
        <f aca="false">SUMIFS('Source'!$E:$E,'Source'!$A:$A,"216 - Max Konnaris CYPRUS",'Source'!$B:$B,$A102)</f>
        <v>370.35</v>
      </c>
      <c r="I102" s="8" t="n">
        <f aca="false">SUMIFS('Source'!$G:$G,'Source'!$A:$A,"216 - Max Konnaris CYPRUS",'Source'!$B:$B,$A102)</f>
        <v>92.59</v>
      </c>
      <c r="J102" s="8" t="n">
        <f aca="false">I102*$J$5</f>
        <v>116.955789473684</v>
      </c>
      <c r="K102" s="8" t="n">
        <f aca="false">J102-H102</f>
        <v>-253.394210526316</v>
      </c>
      <c r="L102" s="9" t="n">
        <f aca="false">IF(AND(H102=0,J102=0),0,IF(H102=0,"New",(J102-H102)/H102))</f>
        <v>-0.684201999531027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226</v>
      </c>
      <c r="B103" s="7" t="str">
        <f aca="false">IFERROR(INDEX('Source'!$C:$C,MATCH($A103,'Source'!$B:$B,0)),"")</f>
        <v>מתלה ליד לילדים</v>
      </c>
      <c r="C103" s="8" t="n">
        <f aca="false">SUMIFS('Source'!$D:$D,'Source'!$A:$A,"216 - Max Konnaris CYPRUS",'Source'!$B:$B,$A103)</f>
        <v>10</v>
      </c>
      <c r="D103" s="8" t="n">
        <f aca="false">SUMIFS('Source'!$F:$F,'Source'!$A:$A,"216 - Max Konnaris CYPRUS",'Source'!$B:$B,$A103)</f>
        <v>0</v>
      </c>
      <c r="E103" s="8" t="n">
        <f aca="false">D103*$J$5</f>
        <v>0</v>
      </c>
      <c r="F103" s="8" t="n">
        <f aca="false">E103-C103</f>
        <v>-10</v>
      </c>
      <c r="G103" s="9" t="n">
        <f aca="false">IF(AND(C103=0,E103=0),0,IF(C103=0,"New",(E103-C103)/C103))</f>
        <v>-1</v>
      </c>
      <c r="H103" s="8" t="n">
        <f aca="false">SUMIFS('Source'!$E:$E,'Source'!$A:$A,"216 - Max Konnaris CYPRUS",'Source'!$B:$B,$A103)</f>
        <v>277.34</v>
      </c>
      <c r="I103" s="8" t="n">
        <f aca="false">SUMIFS('Source'!$G:$G,'Source'!$A:$A,"216 - Max Konnaris CYPRUS",'Source'!$B:$B,$A103)</f>
        <v>0</v>
      </c>
      <c r="J103" s="8" t="n">
        <f aca="false">I103*$J$5</f>
        <v>0</v>
      </c>
      <c r="K103" s="8" t="n">
        <f aca="false">J103-H103</f>
        <v>-277.34</v>
      </c>
      <c r="L103" s="9" t="n">
        <f aca="false">IF(AND(H103=0,J103=0),0,IF(H103=0,"New",(J103-H103)/H103))</f>
        <v>-1</v>
      </c>
      <c r="M103" s="7" t="str">
        <f aca="false">IF(AND(OR(C103&lt;&gt;0,H103&lt;&gt;0),D103=0,I103=0),"DROP",IF(AND(OR(D103&lt;&gt;0,I103&lt;&gt;0),C103=0,H103=0),"NEW",""))</f>
        <v>DROP</v>
      </c>
    </row>
    <row r="104" customFormat="false" ht="15" hidden="false" customHeight="false" outlineLevel="0" collapsed="false">
      <c r="A104" s="7" t="s">
        <v>277</v>
      </c>
      <c r="B104" s="7" t="str">
        <f aca="false">IFERROR(INDEX('Source'!$C:$C,MATCH($A104,'Source'!$B:$B,0)),"")</f>
        <v>מגן לכתף ימין/שמאל</v>
      </c>
      <c r="C104" s="8" t="n">
        <f aca="false">SUMIFS('Source'!$D:$D,'Source'!$A:$A,"216 - Max Konnaris CYPRUS",'Source'!$B:$B,$A104)</f>
        <v>0</v>
      </c>
      <c r="D104" s="8" t="n">
        <f aca="false">SUMIFS('Source'!$F:$F,'Source'!$A:$A,"216 - Max Konnaris CYPRUS",'Source'!$B:$B,$A104)</f>
        <v>4</v>
      </c>
      <c r="E104" s="8" t="n">
        <f aca="false">D104*$J$5</f>
        <v>5.05263157894737</v>
      </c>
      <c r="F104" s="8" t="n">
        <f aca="false">E104-C104</f>
        <v>5.05263157894737</v>
      </c>
      <c r="G104" s="9" t="str">
        <f aca="false">IF(AND(C104=0,E104=0),0,IF(C104=0,"New",(E104-C104)/C104))</f>
        <v>New</v>
      </c>
      <c r="H104" s="8" t="n">
        <f aca="false">SUMIFS('Source'!$E:$E,'Source'!$A:$A,"216 - Max Konnaris CYPRUS",'Source'!$B:$B,$A104)</f>
        <v>0</v>
      </c>
      <c r="I104" s="8" t="n">
        <f aca="false">SUMIFS('Source'!$G:$G,'Source'!$A:$A,"216 - Max Konnaris CYPRUS",'Source'!$B:$B,$A104)</f>
        <v>276.54</v>
      </c>
      <c r="J104" s="8" t="n">
        <f aca="false">I104*$J$5</f>
        <v>349.313684210526</v>
      </c>
      <c r="K104" s="8" t="n">
        <f aca="false">J104-H104</f>
        <v>349.313684210526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336</v>
      </c>
      <c r="B105" s="7" t="str">
        <f aca="false">IFERROR(INDEX('Source'!$C:$C,MATCH($A105,'Source'!$B:$B,0)),"")</f>
        <v>חגורת גב+סגירה כפולה</v>
      </c>
      <c r="C105" s="8" t="n">
        <f aca="false">SUMIFS('Source'!$D:$D,'Source'!$A:$A,"216 - Max Konnaris CYPRUS",'Source'!$B:$B,$A105)</f>
        <v>6</v>
      </c>
      <c r="D105" s="8" t="n">
        <f aca="false">SUMIFS('Source'!$F:$F,'Source'!$A:$A,"216 - Max Konnaris CYPRUS",'Source'!$B:$B,$A105)</f>
        <v>0</v>
      </c>
      <c r="E105" s="8" t="n">
        <f aca="false">D105*$J$5</f>
        <v>0</v>
      </c>
      <c r="F105" s="8" t="n">
        <f aca="false">E105-C105</f>
        <v>-6</v>
      </c>
      <c r="G105" s="9" t="n">
        <f aca="false">IF(AND(C105=0,E105=0),0,IF(C105=0,"New",(E105-C105)/C105))</f>
        <v>-1</v>
      </c>
      <c r="H105" s="8" t="n">
        <f aca="false">SUMIFS('Source'!$E:$E,'Source'!$A:$A,"216 - Max Konnaris CYPRUS",'Source'!$B:$B,$A105)</f>
        <v>274.69</v>
      </c>
      <c r="I105" s="8" t="n">
        <f aca="false">SUMIFS('Source'!$G:$G,'Source'!$A:$A,"216 - Max Konnaris CYPRUS",'Source'!$B:$B,$A105)</f>
        <v>0</v>
      </c>
      <c r="J105" s="8" t="n">
        <f aca="false">I105*$J$5</f>
        <v>0</v>
      </c>
      <c r="K105" s="8" t="n">
        <f aca="false">J105-H105</f>
        <v>-274.69</v>
      </c>
      <c r="L105" s="9" t="n">
        <f aca="false">IF(AND(H105=0,J105=0),0,IF(H105=0,"New",(J105-H105)/H105))</f>
        <v>-1</v>
      </c>
      <c r="M105" s="7" t="str">
        <f aca="false">IF(AND(OR(C105&lt;&gt;0,H105&lt;&gt;0),D105=0,I105=0),"DROP",IF(AND(OR(D105&lt;&gt;0,I105&lt;&gt;0),C105=0,H105=0),"NEW",""))</f>
        <v>DROP</v>
      </c>
    </row>
    <row r="106" customFormat="false" ht="15" hidden="false" customHeight="false" outlineLevel="0" collapsed="false">
      <c r="A106" s="7" t="s">
        <v>219</v>
      </c>
      <c r="B106" s="7" t="str">
        <f aca="false">IFERROR(INDEX('Source'!$C:$C,MATCH($A106,'Source'!$B:$B,0)),"")</f>
        <v>שרוול לגבס ארוך יד</v>
      </c>
      <c r="C106" s="8" t="n">
        <f aca="false">SUMIFS('Source'!$D:$D,'Source'!$A:$A,"216 - Max Konnaris CYPRUS",'Source'!$B:$B,$A106)</f>
        <v>30</v>
      </c>
      <c r="D106" s="8" t="n">
        <f aca="false">SUMIFS('Source'!$F:$F,'Source'!$A:$A,"216 - Max Konnaris CYPRUS",'Source'!$B:$B,$A106)</f>
        <v>20</v>
      </c>
      <c r="E106" s="8" t="n">
        <f aca="false">D106*$J$5</f>
        <v>25.2631578947368</v>
      </c>
      <c r="F106" s="8" t="n">
        <f aca="false">E106-C106</f>
        <v>-4.73684210526316</v>
      </c>
      <c r="G106" s="9" t="n">
        <f aca="false">IF(AND(C106=0,E106=0),0,IF(C106=0,"New",(E106-C106)/C106))</f>
        <v>-0.157894736842105</v>
      </c>
      <c r="H106" s="8" t="n">
        <f aca="false">SUMIFS('Source'!$E:$E,'Source'!$A:$A,"216 - Max Konnaris CYPRUS",'Source'!$B:$B,$A106)</f>
        <v>689.16</v>
      </c>
      <c r="I106" s="8" t="n">
        <f aca="false">SUMIFS('Source'!$G:$G,'Source'!$A:$A,"216 - Max Konnaris CYPRUS",'Source'!$B:$B,$A106)</f>
        <v>415.16</v>
      </c>
      <c r="J106" s="8" t="n">
        <f aca="false">I106*$J$5</f>
        <v>524.412631578947</v>
      </c>
      <c r="K106" s="8" t="n">
        <f aca="false">J106-H106</f>
        <v>-164.747368421053</v>
      </c>
      <c r="L106" s="9" t="n">
        <f aca="false">IF(AND(H106=0,J106=0),0,IF(H106=0,"New",(J106-H106)/H106))</f>
        <v>-0.239055325934547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364</v>
      </c>
      <c r="B107" s="7" t="str">
        <f aca="false">IFERROR(INDEX('Source'!$C:$C,MATCH($A107,'Source'!$B:$B,0)),"")</f>
        <v>ח.בטן 25 ס'מ</v>
      </c>
      <c r="C107" s="8" t="n">
        <f aca="false">SUMIFS('Source'!$D:$D,'Source'!$A:$A,"216 - Max Konnaris CYPRUS",'Source'!$B:$B,$A107)</f>
        <v>0</v>
      </c>
      <c r="D107" s="8" t="n">
        <f aca="false">SUMIFS('Source'!$F:$F,'Source'!$A:$A,"216 - Max Konnaris CYPRUS",'Source'!$B:$B,$A107)</f>
        <v>6</v>
      </c>
      <c r="E107" s="8" t="n">
        <f aca="false">D107*$J$5</f>
        <v>7.57894736842105</v>
      </c>
      <c r="F107" s="8" t="n">
        <f aca="false">E107-C107</f>
        <v>7.57894736842105</v>
      </c>
      <c r="G107" s="9" t="str">
        <f aca="false">IF(AND(C107=0,E107=0),0,IF(C107=0,"New",(E107-C107)/C107))</f>
        <v>New</v>
      </c>
      <c r="H107" s="8" t="n">
        <f aca="false">SUMIFS('Source'!$E:$E,'Source'!$A:$A,"216 - Max Konnaris CYPRUS",'Source'!$B:$B,$A107)</f>
        <v>0</v>
      </c>
      <c r="I107" s="8" t="n">
        <f aca="false">SUMIFS('Source'!$G:$G,'Source'!$A:$A,"216 - Max Konnaris CYPRUS",'Source'!$B:$B,$A107)</f>
        <v>273.36</v>
      </c>
      <c r="J107" s="8" t="n">
        <f aca="false">I107*$J$5</f>
        <v>345.296842105263</v>
      </c>
      <c r="K107" s="8" t="n">
        <f aca="false">J107-H107</f>
        <v>345.296842105263</v>
      </c>
      <c r="L107" s="9" t="str">
        <f aca="false">IF(AND(H107=0,J107=0),0,IF(H107=0,"New",(J107-H107)/H107))</f>
        <v>New</v>
      </c>
      <c r="M107" s="7" t="str">
        <f aca="false">IF(AND(OR(C107&lt;&gt;0,H107&lt;&gt;0),D107=0,I107=0),"DROP",IF(AND(OR(D107&lt;&gt;0,I107&lt;&gt;0),C107=0,H107=0),"NEW",""))</f>
        <v>NEW</v>
      </c>
    </row>
    <row r="108" customFormat="false" ht="15" hidden="false" customHeight="false" outlineLevel="0" collapsed="false">
      <c r="A108" s="7" t="s">
        <v>300</v>
      </c>
      <c r="B108" s="7" t="str">
        <f aca="false">IFERROR(INDEX('Source'!$C:$C,MATCH($A108,'Source'!$B:$B,0)),"")</f>
        <v>ח.בטן 25 ס'מ</v>
      </c>
      <c r="C108" s="8" t="n">
        <f aca="false">SUMIFS('Source'!$D:$D,'Source'!$A:$A,"216 - Max Konnaris CYPRUS",'Source'!$B:$B,$A108)</f>
        <v>0</v>
      </c>
      <c r="D108" s="8" t="n">
        <f aca="false">SUMIFS('Source'!$F:$F,'Source'!$A:$A,"216 - Max Konnaris CYPRUS",'Source'!$B:$B,$A108)</f>
        <v>6</v>
      </c>
      <c r="E108" s="8" t="n">
        <f aca="false">D108*$J$5</f>
        <v>7.57894736842105</v>
      </c>
      <c r="F108" s="8" t="n">
        <f aca="false">E108-C108</f>
        <v>7.57894736842105</v>
      </c>
      <c r="G108" s="9" t="str">
        <f aca="false">IF(AND(C108=0,E108=0),0,IF(C108=0,"New",(E108-C108)/C108))</f>
        <v>New</v>
      </c>
      <c r="H108" s="8" t="n">
        <f aca="false">SUMIFS('Source'!$E:$E,'Source'!$A:$A,"216 - Max Konnaris CYPRUS",'Source'!$B:$B,$A108)</f>
        <v>0</v>
      </c>
      <c r="I108" s="8" t="n">
        <f aca="false">SUMIFS('Source'!$G:$G,'Source'!$A:$A,"216 - Max Konnaris CYPRUS",'Source'!$B:$B,$A108)</f>
        <v>273.36</v>
      </c>
      <c r="J108" s="8" t="n">
        <f aca="false">I108*$J$5</f>
        <v>345.296842105263</v>
      </c>
      <c r="K108" s="8" t="n">
        <f aca="false">J108-H108</f>
        <v>345.296842105263</v>
      </c>
      <c r="L108" s="9" t="str">
        <f aca="false">IF(AND(H108=0,J108=0),0,IF(H108=0,"New",(J108-H108)/H108))</f>
        <v>New</v>
      </c>
      <c r="M108" s="7" t="str">
        <f aca="false">IF(AND(OR(C108&lt;&gt;0,H108&lt;&gt;0),D108=0,I108=0),"DROP",IF(AND(OR(D108&lt;&gt;0,I108&lt;&gt;0),C108=0,H108=0),"NEW",""))</f>
        <v>NEW</v>
      </c>
    </row>
    <row r="109" customFormat="false" ht="15" hidden="false" customHeight="false" outlineLevel="0" collapsed="false">
      <c r="A109" s="7" t="s">
        <v>910</v>
      </c>
      <c r="B109" s="7" t="str">
        <f aca="false">IFERROR(INDEX('Source'!$C:$C,MATCH($A109,'Source'!$B:$B,0)),"")</f>
        <v>סד יד</v>
      </c>
      <c r="C109" s="8" t="n">
        <f aca="false">SUMIFS('Source'!$D:$D,'Source'!$A:$A,"216 - Max Konnaris CYPRUS",'Source'!$B:$B,$A109)</f>
        <v>30</v>
      </c>
      <c r="D109" s="8" t="n">
        <f aca="false">SUMIFS('Source'!$F:$F,'Source'!$A:$A,"216 - Max Konnaris CYPRUS",'Source'!$B:$B,$A109)</f>
        <v>50</v>
      </c>
      <c r="E109" s="8" t="n">
        <f aca="false">D109*$J$5</f>
        <v>63.1578947368421</v>
      </c>
      <c r="F109" s="8" t="n">
        <f aca="false">E109-C109</f>
        <v>33.1578947368421</v>
      </c>
      <c r="G109" s="9" t="n">
        <f aca="false">IF(AND(C109=0,E109=0),0,IF(C109=0,"New",(E109-C109)/C109))</f>
        <v>1.10526315789474</v>
      </c>
      <c r="H109" s="8" t="n">
        <f aca="false">SUMIFS('Source'!$E:$E,'Source'!$A:$A,"216 - Max Konnaris CYPRUS",'Source'!$B:$B,$A109)</f>
        <v>511.47</v>
      </c>
      <c r="I109" s="8" t="n">
        <f aca="false">SUMIFS('Source'!$G:$G,'Source'!$A:$A,"216 - Max Konnaris CYPRUS",'Source'!$B:$B,$A109)</f>
        <v>783.9</v>
      </c>
      <c r="J109" s="8" t="n">
        <f aca="false">I109*$J$5</f>
        <v>990.189473684211</v>
      </c>
      <c r="K109" s="8" t="n">
        <f aca="false">J109-H109</f>
        <v>478.71947368421</v>
      </c>
      <c r="L109" s="9" t="n">
        <f aca="false">IF(AND(H109=0,J109=0),0,IF(H109=0,"New",(J109-H109)/H109))</f>
        <v>0.935967845004029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399</v>
      </c>
      <c r="B110" s="7" t="str">
        <f aca="false">IFERROR(INDEX('Source'!$C:$C,MATCH($A110,'Source'!$B:$B,0)),"")</f>
        <v>ריפוד סיליקון לכרית כף הרגל</v>
      </c>
      <c r="C110" s="8" t="n">
        <f aca="false">SUMIFS('Source'!$D:$D,'Source'!$A:$A,"216 - Max Konnaris CYPRUS",'Source'!$B:$B,$A110)</f>
        <v>0</v>
      </c>
      <c r="D110" s="8" t="n">
        <f aca="false">SUMIFS('Source'!$F:$F,'Source'!$A:$A,"216 - Max Konnaris CYPRUS",'Source'!$B:$B,$A110)</f>
        <v>30</v>
      </c>
      <c r="E110" s="8" t="n">
        <f aca="false">D110*$J$5</f>
        <v>37.8947368421053</v>
      </c>
      <c r="F110" s="8" t="n">
        <f aca="false">E110-C110</f>
        <v>37.8947368421053</v>
      </c>
      <c r="G110" s="9" t="str">
        <f aca="false">IF(AND(C110=0,E110=0),0,IF(C110=0,"New",(E110-C110)/C110))</f>
        <v>New</v>
      </c>
      <c r="H110" s="8" t="n">
        <f aca="false">SUMIFS('Source'!$E:$E,'Source'!$A:$A,"216 - Max Konnaris CYPRUS",'Source'!$B:$B,$A110)</f>
        <v>0</v>
      </c>
      <c r="I110" s="8" t="n">
        <f aca="false">SUMIFS('Source'!$G:$G,'Source'!$A:$A,"216 - Max Konnaris CYPRUS",'Source'!$B:$B,$A110)</f>
        <v>272.09</v>
      </c>
      <c r="J110" s="8" t="n">
        <f aca="false">I110*$J$5</f>
        <v>343.692631578947</v>
      </c>
      <c r="K110" s="8" t="n">
        <f aca="false">J110-H110</f>
        <v>343.692631578947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438</v>
      </c>
      <c r="B111" s="7" t="str">
        <f aca="false">IFERROR(INDEX('Source'!$C:$C,MATCH($A111,'Source'!$B:$B,0)),"")</f>
        <v>גרבי נוחות חורף לבן</v>
      </c>
      <c r="C111" s="8" t="n">
        <f aca="false">SUMIFS('Source'!$D:$D,'Source'!$A:$A,"216 - Max Konnaris CYPRUS",'Source'!$B:$B,$A111)</f>
        <v>10</v>
      </c>
      <c r="D111" s="8" t="n">
        <f aca="false">SUMIFS('Source'!$F:$F,'Source'!$A:$A,"216 - Max Konnaris CYPRUS",'Source'!$B:$B,$A111)</f>
        <v>0</v>
      </c>
      <c r="E111" s="8" t="n">
        <f aca="false">D111*$J$5</f>
        <v>0</v>
      </c>
      <c r="F111" s="8" t="n">
        <f aca="false">E111-C111</f>
        <v>-10</v>
      </c>
      <c r="G111" s="9" t="n">
        <f aca="false">IF(AND(C111=0,E111=0),0,IF(C111=0,"New",(E111-C111)/C111))</f>
        <v>-1</v>
      </c>
      <c r="H111" s="8" t="n">
        <f aca="false">SUMIFS('Source'!$E:$E,'Source'!$A:$A,"216 - Max Konnaris CYPRUS",'Source'!$B:$B,$A111)</f>
        <v>263.48</v>
      </c>
      <c r="I111" s="8" t="n">
        <f aca="false">SUMIFS('Source'!$G:$G,'Source'!$A:$A,"216 - Max Konnaris CYPRUS",'Source'!$B:$B,$A111)</f>
        <v>0</v>
      </c>
      <c r="J111" s="8" t="n">
        <f aca="false">I111*$J$5</f>
        <v>0</v>
      </c>
      <c r="K111" s="8" t="n">
        <f aca="false">J111-H111</f>
        <v>-263.48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421</v>
      </c>
      <c r="B112" s="7" t="str">
        <f aca="false">IFERROR(INDEX('Source'!$C:$C,MATCH($A112,'Source'!$B:$B,0)),"")</f>
        <v>גרבי נוחות חורף לבן</v>
      </c>
      <c r="C112" s="8" t="n">
        <f aca="false">SUMIFS('Source'!$D:$D,'Source'!$A:$A,"216 - Max Konnaris CYPRUS",'Source'!$B:$B,$A112)</f>
        <v>10</v>
      </c>
      <c r="D112" s="8" t="n">
        <f aca="false">SUMIFS('Source'!$F:$F,'Source'!$A:$A,"216 - Max Konnaris CYPRUS",'Source'!$B:$B,$A112)</f>
        <v>0</v>
      </c>
      <c r="E112" s="8" t="n">
        <f aca="false">D112*$J$5</f>
        <v>0</v>
      </c>
      <c r="F112" s="8" t="n">
        <f aca="false">E112-C112</f>
        <v>-10</v>
      </c>
      <c r="G112" s="9" t="n">
        <f aca="false">IF(AND(C112=0,E112=0),0,IF(C112=0,"New",(E112-C112)/C112))</f>
        <v>-1</v>
      </c>
      <c r="H112" s="8" t="n">
        <f aca="false">SUMIFS('Source'!$E:$E,'Source'!$A:$A,"216 - Max Konnaris CYPRUS",'Source'!$B:$B,$A112)</f>
        <v>263.48</v>
      </c>
      <c r="I112" s="8" t="n">
        <f aca="false">SUMIFS('Source'!$G:$G,'Source'!$A:$A,"216 - Max Konnaris CYPRUS",'Source'!$B:$B,$A112)</f>
        <v>0</v>
      </c>
      <c r="J112" s="8" t="n">
        <f aca="false">I112*$J$5</f>
        <v>0</v>
      </c>
      <c r="K112" s="8" t="n">
        <f aca="false">J112-H112</f>
        <v>-263.48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425</v>
      </c>
      <c r="B113" s="7" t="str">
        <f aca="false">IFERROR(INDEX('Source'!$C:$C,MATCH($A113,'Source'!$B:$B,0)),"")</f>
        <v>גרבי נוחות חורף אפור</v>
      </c>
      <c r="C113" s="8" t="n">
        <f aca="false">SUMIFS('Source'!$D:$D,'Source'!$A:$A,"216 - Max Konnaris CYPRUS",'Source'!$B:$B,$A113)</f>
        <v>10</v>
      </c>
      <c r="D113" s="8" t="n">
        <f aca="false">SUMIFS('Source'!$F:$F,'Source'!$A:$A,"216 - Max Konnaris CYPRUS",'Source'!$B:$B,$A113)</f>
        <v>0</v>
      </c>
      <c r="E113" s="8" t="n">
        <f aca="false">D113*$J$5</f>
        <v>0</v>
      </c>
      <c r="F113" s="8" t="n">
        <f aca="false">E113-C113</f>
        <v>-10</v>
      </c>
      <c r="G113" s="9" t="n">
        <f aca="false">IF(AND(C113=0,E113=0),0,IF(C113=0,"New",(E113-C113)/C113))</f>
        <v>-1</v>
      </c>
      <c r="H113" s="8" t="n">
        <f aca="false">SUMIFS('Source'!$E:$E,'Source'!$A:$A,"216 - Max Konnaris CYPRUS",'Source'!$B:$B,$A113)</f>
        <v>263.48</v>
      </c>
      <c r="I113" s="8" t="n">
        <f aca="false">SUMIFS('Source'!$G:$G,'Source'!$A:$A,"216 - Max Konnaris CYPRUS",'Source'!$B:$B,$A113)</f>
        <v>0</v>
      </c>
      <c r="J113" s="8" t="n">
        <f aca="false">I113*$J$5</f>
        <v>0</v>
      </c>
      <c r="K113" s="8" t="n">
        <f aca="false">J113-H113</f>
        <v>-263.48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225</v>
      </c>
      <c r="B114" s="7" t="str">
        <f aca="false">IFERROR(INDEX('Source'!$C:$C,MATCH($A114,'Source'!$B:$B,0)),"")</f>
        <v>מגן קרסול+ עקב סגור+רצועות</v>
      </c>
      <c r="C114" s="8" t="n">
        <f aca="false">SUMIFS('Source'!$D:$D,'Source'!$A:$A,"216 - Max Konnaris CYPRUS",'Source'!$B:$B,$A114)</f>
        <v>10</v>
      </c>
      <c r="D114" s="8" t="n">
        <f aca="false">SUMIFS('Source'!$F:$F,'Source'!$A:$A,"216 - Max Konnaris CYPRUS",'Source'!$B:$B,$A114)</f>
        <v>20</v>
      </c>
      <c r="E114" s="8" t="n">
        <f aca="false">D114*$J$5</f>
        <v>25.2631578947368</v>
      </c>
      <c r="F114" s="8" t="n">
        <f aca="false">E114-C114</f>
        <v>15.2631578947368</v>
      </c>
      <c r="G114" s="9" t="n">
        <f aca="false">IF(AND(C114=0,E114=0),0,IF(C114=0,"New",(E114-C114)/C114))</f>
        <v>1.52631578947368</v>
      </c>
      <c r="H114" s="8" t="n">
        <f aca="false">SUMIFS('Source'!$E:$E,'Source'!$A:$A,"216 - Max Konnaris CYPRUS",'Source'!$B:$B,$A114)</f>
        <v>328.63</v>
      </c>
      <c r="I114" s="8" t="n">
        <f aca="false">SUMIFS('Source'!$G:$G,'Source'!$A:$A,"216 - Max Konnaris CYPRUS",'Source'!$B:$B,$A114)</f>
        <v>592.1</v>
      </c>
      <c r="J114" s="8" t="n">
        <f aca="false">I114*$J$5</f>
        <v>747.915789473684</v>
      </c>
      <c r="K114" s="8" t="n">
        <f aca="false">J114-H114</f>
        <v>419.285789473684</v>
      </c>
      <c r="L114" s="9" t="n">
        <f aca="false">IF(AND(H114=0,J114=0),0,IF(H114=0,"New",(J114-H114)/H114))</f>
        <v>1.2758597494863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520</v>
      </c>
      <c r="B115" s="7" t="str">
        <f aca="false">IFERROR(INDEX('Source'!$C:$C,MATCH($A115,'Source'!$B:$B,0)),"")</f>
        <v>אטלטיק טייפ</v>
      </c>
      <c r="C115" s="8" t="n">
        <f aca="false">SUMIFS('Source'!$D:$D,'Source'!$A:$A,"216 - Max Konnaris CYPRUS",'Source'!$B:$B,$A115)</f>
        <v>26</v>
      </c>
      <c r="D115" s="8" t="n">
        <f aca="false">SUMIFS('Source'!$F:$F,'Source'!$A:$A,"216 - Max Konnaris CYPRUS",'Source'!$B:$B,$A115)</f>
        <v>0</v>
      </c>
      <c r="E115" s="8" t="n">
        <f aca="false">D115*$J$5</f>
        <v>0</v>
      </c>
      <c r="F115" s="8" t="n">
        <f aca="false">E115-C115</f>
        <v>-26</v>
      </c>
      <c r="G115" s="9" t="n">
        <f aca="false">IF(AND(C115=0,E115=0),0,IF(C115=0,"New",(E115-C115)/C115))</f>
        <v>-1</v>
      </c>
      <c r="H115" s="8" t="n">
        <f aca="false">SUMIFS('Source'!$E:$E,'Source'!$A:$A,"216 - Max Konnaris CYPRUS",'Source'!$B:$B,$A115)</f>
        <v>262.65</v>
      </c>
      <c r="I115" s="8" t="n">
        <f aca="false">SUMIFS('Source'!$G:$G,'Source'!$A:$A,"216 - Max Konnaris CYPRUS",'Source'!$B:$B,$A115)</f>
        <v>0</v>
      </c>
      <c r="J115" s="8" t="n">
        <f aca="false">I115*$J$5</f>
        <v>0</v>
      </c>
      <c r="K115" s="8" t="n">
        <f aca="false">J115-H115</f>
        <v>-262.65</v>
      </c>
      <c r="L115" s="9" t="n">
        <f aca="false">IF(AND(H115=0,J115=0),0,IF(H115=0,"New",(J115-H115)/H115))</f>
        <v>-1</v>
      </c>
      <c r="M115" s="7" t="str">
        <f aca="false">IF(AND(OR(C115&lt;&gt;0,H115&lt;&gt;0),D115=0,I115=0),"DROP",IF(AND(OR(D115&lt;&gt;0,I115&lt;&gt;0),C115=0,H115=0),"NEW",""))</f>
        <v>DROP</v>
      </c>
    </row>
    <row r="116" customFormat="false" ht="15" hidden="false" customHeight="false" outlineLevel="0" collapsed="false">
      <c r="A116" s="7" t="s">
        <v>191</v>
      </c>
      <c r="B116" s="7" t="str">
        <f aca="false">IFERROR(INDEX('Source'!$C:$C,MATCH($A116,'Source'!$B:$B,0)),"")</f>
        <v>מתלה יד-כיס</v>
      </c>
      <c r="C116" s="8" t="n">
        <f aca="false">SUMIFS('Source'!$D:$D,'Source'!$A:$A,"216 - Max Konnaris CYPRUS",'Source'!$B:$B,$A116)</f>
        <v>0</v>
      </c>
      <c r="D116" s="8" t="n">
        <f aca="false">SUMIFS('Source'!$F:$F,'Source'!$A:$A,"216 - Max Konnaris CYPRUS",'Source'!$B:$B,$A116)</f>
        <v>13</v>
      </c>
      <c r="E116" s="8" t="n">
        <f aca="false">D116*$J$5</f>
        <v>16.4210526315789</v>
      </c>
      <c r="F116" s="8" t="n">
        <f aca="false">E116-C116</f>
        <v>16.4210526315789</v>
      </c>
      <c r="G116" s="9" t="str">
        <f aca="false">IF(AND(C116=0,E116=0),0,IF(C116=0,"New",(E116-C116)/C116))</f>
        <v>New</v>
      </c>
      <c r="H116" s="8" t="n">
        <f aca="false">SUMIFS('Source'!$E:$E,'Source'!$A:$A,"216 - Max Konnaris CYPRUS",'Source'!$B:$B,$A116)</f>
        <v>0</v>
      </c>
      <c r="I116" s="8" t="n">
        <f aca="false">SUMIFS('Source'!$G:$G,'Source'!$A:$A,"216 - Max Konnaris CYPRUS",'Source'!$B:$B,$A116)</f>
        <v>258.55</v>
      </c>
      <c r="J116" s="8" t="n">
        <f aca="false">I116*$J$5</f>
        <v>326.589473684211</v>
      </c>
      <c r="K116" s="8" t="n">
        <f aca="false">J116-H116</f>
        <v>326.589473684211</v>
      </c>
      <c r="L116" s="9" t="str">
        <f aca="false">IF(AND(H116=0,J116=0),0,IF(H116=0,"New",(J116-H116)/H116))</f>
        <v>New</v>
      </c>
      <c r="M116" s="7" t="str">
        <f aca="false">IF(AND(OR(C116&lt;&gt;0,H116&lt;&gt;0),D116=0,I116=0),"DROP",IF(AND(OR(D116&lt;&gt;0,I116&lt;&gt;0),C116=0,H116=0),"NEW",""))</f>
        <v>NEW</v>
      </c>
    </row>
    <row r="117" customFormat="false" ht="15" hidden="false" customHeight="false" outlineLevel="0" collapsed="false">
      <c r="A117" s="7" t="s">
        <v>937</v>
      </c>
      <c r="B117" s="7" t="str">
        <f aca="false">IFERROR(INDEX('Source'!$C:$C,MATCH($A117,'Source'!$B:$B,0)),"")</f>
        <v>צווארון ספוג</v>
      </c>
      <c r="C117" s="8" t="n">
        <f aca="false">SUMIFS('Source'!$D:$D,'Source'!$A:$A,"216 - Max Konnaris CYPRUS",'Source'!$B:$B,$A117)</f>
        <v>0</v>
      </c>
      <c r="D117" s="8" t="n">
        <f aca="false">SUMIFS('Source'!$F:$F,'Source'!$A:$A,"216 - Max Konnaris CYPRUS",'Source'!$B:$B,$A117)</f>
        <v>10</v>
      </c>
      <c r="E117" s="8" t="n">
        <f aca="false">D117*$J$5</f>
        <v>12.6315789473684</v>
      </c>
      <c r="F117" s="8" t="n">
        <f aca="false">E117-C117</f>
        <v>12.6315789473684</v>
      </c>
      <c r="G117" s="9" t="str">
        <f aca="false">IF(AND(C117=0,E117=0),0,IF(C117=0,"New",(E117-C117)/C117))</f>
        <v>New</v>
      </c>
      <c r="H117" s="8" t="n">
        <f aca="false">SUMIFS('Source'!$E:$E,'Source'!$A:$A,"216 - Max Konnaris CYPRUS",'Source'!$B:$B,$A117)</f>
        <v>0</v>
      </c>
      <c r="I117" s="8" t="n">
        <f aca="false">SUMIFS('Source'!$G:$G,'Source'!$A:$A,"216 - Max Konnaris CYPRUS",'Source'!$B:$B,$A117)</f>
        <v>256.69</v>
      </c>
      <c r="J117" s="8" t="n">
        <f aca="false">I117*$J$5</f>
        <v>324.24</v>
      </c>
      <c r="K117" s="8" t="n">
        <f aca="false">J117-H117</f>
        <v>324.24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409</v>
      </c>
      <c r="B118" s="7" t="str">
        <f aca="false">IFERROR(INDEX('Source'!$C:$C,MATCH($A118,'Source'!$B:$B,0)),"")</f>
        <v>ריפוד סיליקון לעקב אחורי</v>
      </c>
      <c r="C118" s="8" t="n">
        <f aca="false">SUMIFS('Source'!$D:$D,'Source'!$A:$A,"216 - Max Konnaris CYPRUS",'Source'!$B:$B,$A118)</f>
        <v>0</v>
      </c>
      <c r="D118" s="8" t="n">
        <f aca="false">SUMIFS('Source'!$F:$F,'Source'!$A:$A,"216 - Max Konnaris CYPRUS",'Source'!$B:$B,$A118)</f>
        <v>40</v>
      </c>
      <c r="E118" s="8" t="n">
        <f aca="false">D118*$J$5</f>
        <v>50.5263157894737</v>
      </c>
      <c r="F118" s="8" t="n">
        <f aca="false">E118-C118</f>
        <v>50.5263157894737</v>
      </c>
      <c r="G118" s="9" t="str">
        <f aca="false">IF(AND(C118=0,E118=0),0,IF(C118=0,"New",(E118-C118)/C118))</f>
        <v>New</v>
      </c>
      <c r="H118" s="8" t="n">
        <f aca="false">SUMIFS('Source'!$E:$E,'Source'!$A:$A,"216 - Max Konnaris CYPRUS",'Source'!$B:$B,$A118)</f>
        <v>0</v>
      </c>
      <c r="I118" s="8" t="n">
        <f aca="false">SUMIFS('Source'!$G:$G,'Source'!$A:$A,"216 - Max Konnaris CYPRUS",'Source'!$B:$B,$A118)</f>
        <v>255.48</v>
      </c>
      <c r="J118" s="8" t="n">
        <f aca="false">I118*$J$5</f>
        <v>322.711578947368</v>
      </c>
      <c r="K118" s="8" t="n">
        <f aca="false">J118-H118</f>
        <v>322.711578947368</v>
      </c>
      <c r="L118" s="9" t="str">
        <f aca="false">IF(AND(H118=0,J118=0),0,IF(H118=0,"New",(J118-H118)/H118))</f>
        <v>New</v>
      </c>
      <c r="M118" s="7" t="str">
        <f aca="false">IF(AND(OR(C118&lt;&gt;0,H118&lt;&gt;0),D118=0,I118=0),"DROP",IF(AND(OR(D118&lt;&gt;0,I118&lt;&gt;0),C118=0,H118=0),"NEW",""))</f>
        <v>NEW</v>
      </c>
    </row>
    <row r="119" customFormat="false" ht="15" hidden="false" customHeight="false" outlineLevel="0" collapsed="false">
      <c r="A119" s="7" t="s">
        <v>338</v>
      </c>
      <c r="B119" s="7" t="str">
        <f aca="false">IFERROR(INDEX('Source'!$C:$C,MATCH($A119,'Source'!$B:$B,0)),"")</f>
        <v>מגן ברך SC422</v>
      </c>
      <c r="C119" s="8" t="n">
        <f aca="false">SUMIFS('Source'!$D:$D,'Source'!$A:$A,"216 - Max Konnaris CYPRUS",'Source'!$B:$B,$A119)</f>
        <v>3</v>
      </c>
      <c r="D119" s="8" t="n">
        <f aca="false">SUMIFS('Source'!$F:$F,'Source'!$A:$A,"216 - Max Konnaris CYPRUS",'Source'!$B:$B,$A119)</f>
        <v>0</v>
      </c>
      <c r="E119" s="8" t="n">
        <f aca="false">D119*$J$5</f>
        <v>0</v>
      </c>
      <c r="F119" s="8" t="n">
        <f aca="false">E119-C119</f>
        <v>-3</v>
      </c>
      <c r="G119" s="9" t="n">
        <f aca="false">IF(AND(C119=0,E119=0),0,IF(C119=0,"New",(E119-C119)/C119))</f>
        <v>-1</v>
      </c>
      <c r="H119" s="8" t="n">
        <f aca="false">SUMIFS('Source'!$E:$E,'Source'!$A:$A,"216 - Max Konnaris CYPRUS",'Source'!$B:$B,$A119)</f>
        <v>251.56</v>
      </c>
      <c r="I119" s="8" t="n">
        <f aca="false">SUMIFS('Source'!$G:$G,'Source'!$A:$A,"216 - Max Konnaris CYPRUS",'Source'!$B:$B,$A119)</f>
        <v>0</v>
      </c>
      <c r="J119" s="8" t="n">
        <f aca="false">I119*$J$5</f>
        <v>0</v>
      </c>
      <c r="K119" s="8" t="n">
        <f aca="false">J119-H119</f>
        <v>-251.56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151</v>
      </c>
      <c r="B120" s="7" t="str">
        <f aca="false">IFERROR(INDEX('Source'!$C:$C,MATCH($A120,'Source'!$B:$B,0)),"")</f>
        <v>חגורת בטן</v>
      </c>
      <c r="C120" s="8" t="n">
        <f aca="false">SUMIFS('Source'!$D:$D,'Source'!$A:$A,"216 - Max Konnaris CYPRUS",'Source'!$B:$B,$A120)</f>
        <v>6</v>
      </c>
      <c r="D120" s="8" t="n">
        <f aca="false">SUMIFS('Source'!$F:$F,'Source'!$A:$A,"216 - Max Konnaris CYPRUS",'Source'!$B:$B,$A120)</f>
        <v>12</v>
      </c>
      <c r="E120" s="8" t="n">
        <f aca="false">D120*$J$5</f>
        <v>15.1578947368421</v>
      </c>
      <c r="F120" s="8" t="n">
        <f aca="false">E120-C120</f>
        <v>9.1578947368421</v>
      </c>
      <c r="G120" s="9" t="n">
        <f aca="false">IF(AND(C120=0,E120=0),0,IF(C120=0,"New",(E120-C120)/C120))</f>
        <v>1.52631578947368</v>
      </c>
      <c r="H120" s="8" t="n">
        <f aca="false">SUMIFS('Source'!$E:$E,'Source'!$A:$A,"216 - Max Konnaris CYPRUS",'Source'!$B:$B,$A120)</f>
        <v>299.15</v>
      </c>
      <c r="I120" s="8" t="n">
        <f aca="false">SUMIFS('Source'!$G:$G,'Source'!$A:$A,"216 - Max Konnaris CYPRUS",'Source'!$B:$B,$A120)</f>
        <v>545.03</v>
      </c>
      <c r="J120" s="8" t="n">
        <f aca="false">I120*$J$5</f>
        <v>688.458947368421</v>
      </c>
      <c r="K120" s="8" t="n">
        <f aca="false">J120-H120</f>
        <v>389.308947368421</v>
      </c>
      <c r="L120" s="9" t="n">
        <f aca="false">IF(AND(H120=0,J120=0),0,IF(H120=0,"New",(J120-H120)/H120))</f>
        <v>1.30138374517273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184</v>
      </c>
      <c r="B121" s="7" t="str">
        <f aca="false">IFERROR(INDEX('Source'!$C:$C,MATCH($A121,'Source'!$B:$B,0)),"")</f>
        <v>צוארון ספוגי</v>
      </c>
      <c r="C121" s="8" t="n">
        <f aca="false">SUMIFS('Source'!$D:$D,'Source'!$A:$A,"216 - Max Konnaris CYPRUS",'Source'!$B:$B,$A121)</f>
        <v>0</v>
      </c>
      <c r="D121" s="8" t="n">
        <f aca="false">SUMIFS('Source'!$F:$F,'Source'!$A:$A,"216 - Max Konnaris CYPRUS",'Source'!$B:$B,$A121)</f>
        <v>10</v>
      </c>
      <c r="E121" s="8" t="n">
        <f aca="false">D121*$J$5</f>
        <v>12.6315789473684</v>
      </c>
      <c r="F121" s="8" t="n">
        <f aca="false">E121-C121</f>
        <v>12.6315789473684</v>
      </c>
      <c r="G121" s="9" t="str">
        <f aca="false">IF(AND(C121=0,E121=0),0,IF(C121=0,"New",(E121-C121)/C121))</f>
        <v>New</v>
      </c>
      <c r="H121" s="8" t="n">
        <f aca="false">SUMIFS('Source'!$E:$E,'Source'!$A:$A,"216 - Max Konnaris CYPRUS",'Source'!$B:$B,$A121)</f>
        <v>0</v>
      </c>
      <c r="I121" s="8" t="n">
        <f aca="false">SUMIFS('Source'!$G:$G,'Source'!$A:$A,"216 - Max Konnaris CYPRUS",'Source'!$B:$B,$A121)</f>
        <v>240.66</v>
      </c>
      <c r="J121" s="8" t="n">
        <f aca="false">I121*$J$5</f>
        <v>303.991578947368</v>
      </c>
      <c r="K121" s="8" t="n">
        <f aca="false">J121-H121</f>
        <v>303.991578947368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153</v>
      </c>
      <c r="B122" s="7" t="str">
        <f aca="false">IFERROR(INDEX('Source'!$C:$C,MATCH($A122,'Source'!$B:$B,0)),"")</f>
        <v>מגן קרסול סגור</v>
      </c>
      <c r="C122" s="8" t="n">
        <f aca="false">SUMIFS('Source'!$D:$D,'Source'!$A:$A,"216 - Max Konnaris CYPRUS",'Source'!$B:$B,$A122)</f>
        <v>10</v>
      </c>
      <c r="D122" s="8" t="n">
        <f aca="false">SUMIFS('Source'!$F:$F,'Source'!$A:$A,"216 - Max Konnaris CYPRUS",'Source'!$B:$B,$A122)</f>
        <v>0</v>
      </c>
      <c r="E122" s="8" t="n">
        <f aca="false">D122*$J$5</f>
        <v>0</v>
      </c>
      <c r="F122" s="8" t="n">
        <f aca="false">E122-C122</f>
        <v>-10</v>
      </c>
      <c r="G122" s="9" t="n">
        <f aca="false">IF(AND(C122=0,E122=0),0,IF(C122=0,"New",(E122-C122)/C122))</f>
        <v>-1</v>
      </c>
      <c r="H122" s="8" t="n">
        <f aca="false">SUMIFS('Source'!$E:$E,'Source'!$A:$A,"216 - Max Konnaris CYPRUS",'Source'!$B:$B,$A122)</f>
        <v>233.71</v>
      </c>
      <c r="I122" s="8" t="n">
        <f aca="false">SUMIFS('Source'!$G:$G,'Source'!$A:$A,"216 - Max Konnaris CYPRUS",'Source'!$B:$B,$A122)</f>
        <v>0</v>
      </c>
      <c r="J122" s="8" t="n">
        <f aca="false">I122*$J$5</f>
        <v>0</v>
      </c>
      <c r="K122" s="8" t="n">
        <f aca="false">J122-H122</f>
        <v>-233.71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341</v>
      </c>
      <c r="B123" s="7" t="str">
        <f aca="false">IFERROR(INDEX('Source'!$C:$C,MATCH($A123,'Source'!$B:$B,0)),"")</f>
        <v>טייפ חבישה לספורט שחור</v>
      </c>
      <c r="C123" s="8" t="n">
        <f aca="false">SUMIFS('Source'!$D:$D,'Source'!$A:$A,"216 - Max Konnaris CYPRUS",'Source'!$B:$B,$A123)</f>
        <v>24</v>
      </c>
      <c r="D123" s="8" t="n">
        <f aca="false">SUMIFS('Source'!$F:$F,'Source'!$A:$A,"216 - Max Konnaris CYPRUS",'Source'!$B:$B,$A123)</f>
        <v>0</v>
      </c>
      <c r="E123" s="8" t="n">
        <f aca="false">D123*$J$5</f>
        <v>0</v>
      </c>
      <c r="F123" s="8" t="n">
        <f aca="false">E123-C123</f>
        <v>-24</v>
      </c>
      <c r="G123" s="9" t="n">
        <f aca="false">IF(AND(C123=0,E123=0),0,IF(C123=0,"New",(E123-C123)/C123))</f>
        <v>-1</v>
      </c>
      <c r="H123" s="8" t="n">
        <f aca="false">SUMIFS('Source'!$E:$E,'Source'!$A:$A,"216 - Max Konnaris CYPRUS",'Source'!$B:$B,$A123)</f>
        <v>227.95</v>
      </c>
      <c r="I123" s="8" t="n">
        <f aca="false">SUMIFS('Source'!$G:$G,'Source'!$A:$A,"216 - Max Konnaris CYPRUS",'Source'!$B:$B,$A123)</f>
        <v>0</v>
      </c>
      <c r="J123" s="8" t="n">
        <f aca="false">I123*$J$5</f>
        <v>0</v>
      </c>
      <c r="K123" s="8" t="n">
        <f aca="false">J123-H123</f>
        <v>-227.95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350</v>
      </c>
      <c r="B124" s="7" t="str">
        <f aca="false">IFERROR(INDEX('Source'!$C:$C,MATCH($A124,'Source'!$B:$B,0)),"")</f>
        <v>טיפ תחבושת לספורט כחול</v>
      </c>
      <c r="C124" s="8" t="n">
        <f aca="false">SUMIFS('Source'!$D:$D,'Source'!$A:$A,"216 - Max Konnaris CYPRUS",'Source'!$B:$B,$A124)</f>
        <v>24</v>
      </c>
      <c r="D124" s="8" t="n">
        <f aca="false">SUMIFS('Source'!$F:$F,'Source'!$A:$A,"216 - Max Konnaris CYPRUS",'Source'!$B:$B,$A124)</f>
        <v>0</v>
      </c>
      <c r="E124" s="8" t="n">
        <f aca="false">D124*$J$5</f>
        <v>0</v>
      </c>
      <c r="F124" s="8" t="n">
        <f aca="false">E124-C124</f>
        <v>-24</v>
      </c>
      <c r="G124" s="9" t="n">
        <f aca="false">IF(AND(C124=0,E124=0),0,IF(C124=0,"New",(E124-C124)/C124))</f>
        <v>-1</v>
      </c>
      <c r="H124" s="8" t="n">
        <f aca="false">SUMIFS('Source'!$E:$E,'Source'!$A:$A,"216 - Max Konnaris CYPRUS",'Source'!$B:$B,$A124)</f>
        <v>227.95</v>
      </c>
      <c r="I124" s="8" t="n">
        <f aca="false">SUMIFS('Source'!$G:$G,'Source'!$A:$A,"216 - Max Konnaris CYPRUS",'Source'!$B:$B,$A124)</f>
        <v>0</v>
      </c>
      <c r="J124" s="8" t="n">
        <f aca="false">I124*$J$5</f>
        <v>0</v>
      </c>
      <c r="K124" s="8" t="n">
        <f aca="false">J124-H124</f>
        <v>-227.95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283</v>
      </c>
      <c r="B125" s="7" t="str">
        <f aca="false">IFERROR(INDEX('Source'!$C:$C,MATCH($A125,'Source'!$B:$B,0)),"")</f>
        <v>גרבי נוחות קיץ שחור</v>
      </c>
      <c r="C125" s="8" t="n">
        <f aca="false">SUMIFS('Source'!$D:$D,'Source'!$A:$A,"216 - Max Konnaris CYPRUS",'Source'!$B:$B,$A125)</f>
        <v>10</v>
      </c>
      <c r="D125" s="8" t="n">
        <f aca="false">SUMIFS('Source'!$F:$F,'Source'!$A:$A,"216 - Max Konnaris CYPRUS",'Source'!$B:$B,$A125)</f>
        <v>0</v>
      </c>
      <c r="E125" s="8" t="n">
        <f aca="false">D125*$J$5</f>
        <v>0</v>
      </c>
      <c r="F125" s="8" t="n">
        <f aca="false">E125-C125</f>
        <v>-10</v>
      </c>
      <c r="G125" s="9" t="n">
        <f aca="false">IF(AND(C125=0,E125=0),0,IF(C125=0,"New",(E125-C125)/C125))</f>
        <v>-1</v>
      </c>
      <c r="H125" s="8" t="n">
        <f aca="false">SUMIFS('Source'!$E:$E,'Source'!$A:$A,"216 - Max Konnaris CYPRUS",'Source'!$B:$B,$A125)</f>
        <v>225.92</v>
      </c>
      <c r="I125" s="8" t="n">
        <f aca="false">SUMIFS('Source'!$G:$G,'Source'!$A:$A,"216 - Max Konnaris CYPRUS",'Source'!$B:$B,$A125)</f>
        <v>0</v>
      </c>
      <c r="J125" s="8" t="n">
        <f aca="false">I125*$J$5</f>
        <v>0</v>
      </c>
      <c r="K125" s="8" t="n">
        <f aca="false">J125-H125</f>
        <v>-225.92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303</v>
      </c>
      <c r="B126" s="7" t="str">
        <f aca="false">IFERROR(INDEX('Source'!$C:$C,MATCH($A126,'Source'!$B:$B,0)),"")</f>
        <v>גרבי נוחות קיץ שחור</v>
      </c>
      <c r="C126" s="8" t="n">
        <f aca="false">SUMIFS('Source'!$D:$D,'Source'!$A:$A,"216 - Max Konnaris CYPRUS",'Source'!$B:$B,$A126)</f>
        <v>10</v>
      </c>
      <c r="D126" s="8" t="n">
        <f aca="false">SUMIFS('Source'!$F:$F,'Source'!$A:$A,"216 - Max Konnaris CYPRUS",'Source'!$B:$B,$A126)</f>
        <v>0</v>
      </c>
      <c r="E126" s="8" t="n">
        <f aca="false">D126*$J$5</f>
        <v>0</v>
      </c>
      <c r="F126" s="8" t="n">
        <f aca="false">E126-C126</f>
        <v>-10</v>
      </c>
      <c r="G126" s="9" t="n">
        <f aca="false">IF(AND(C126=0,E126=0),0,IF(C126=0,"New",(E126-C126)/C126))</f>
        <v>-1</v>
      </c>
      <c r="H126" s="8" t="n">
        <f aca="false">SUMIFS('Source'!$E:$E,'Source'!$A:$A,"216 - Max Konnaris CYPRUS",'Source'!$B:$B,$A126)</f>
        <v>225.92</v>
      </c>
      <c r="I126" s="8" t="n">
        <f aca="false">SUMIFS('Source'!$G:$G,'Source'!$A:$A,"216 - Max Konnaris CYPRUS",'Source'!$B:$B,$A126)</f>
        <v>0</v>
      </c>
      <c r="J126" s="8" t="n">
        <f aca="false">I126*$J$5</f>
        <v>0</v>
      </c>
      <c r="K126" s="8" t="n">
        <f aca="false">J126-H126</f>
        <v>-225.92</v>
      </c>
      <c r="L126" s="9" t="n">
        <f aca="false">IF(AND(H126=0,J126=0),0,IF(H126=0,"New",(J126-H126)/H126))</f>
        <v>-1</v>
      </c>
      <c r="M126" s="7" t="str">
        <f aca="false">IF(AND(OR(C126&lt;&gt;0,H126&lt;&gt;0),D126=0,I126=0),"DROP",IF(AND(OR(D126&lt;&gt;0,I126&lt;&gt;0),C126=0,H126=0),"NEW",""))</f>
        <v>DROP</v>
      </c>
    </row>
    <row r="127" customFormat="false" ht="15" hidden="false" customHeight="false" outlineLevel="0" collapsed="false">
      <c r="A127" s="7" t="s">
        <v>343</v>
      </c>
      <c r="B127" s="7" t="str">
        <f aca="false">IFERROR(INDEX('Source'!$C:$C,MATCH($A127,'Source'!$B:$B,0)),"")</f>
        <v>גרבי נוחות קיץ שחור</v>
      </c>
      <c r="C127" s="8" t="n">
        <f aca="false">SUMIFS('Source'!$D:$D,'Source'!$A:$A,"216 - Max Konnaris CYPRUS",'Source'!$B:$B,$A127)</f>
        <v>10</v>
      </c>
      <c r="D127" s="8" t="n">
        <f aca="false">SUMIFS('Source'!$F:$F,'Source'!$A:$A,"216 - Max Konnaris CYPRUS",'Source'!$B:$B,$A127)</f>
        <v>0</v>
      </c>
      <c r="E127" s="8" t="n">
        <f aca="false">D127*$J$5</f>
        <v>0</v>
      </c>
      <c r="F127" s="8" t="n">
        <f aca="false">E127-C127</f>
        <v>-10</v>
      </c>
      <c r="G127" s="9" t="n">
        <f aca="false">IF(AND(C127=0,E127=0),0,IF(C127=0,"New",(E127-C127)/C127))</f>
        <v>-1</v>
      </c>
      <c r="H127" s="8" t="n">
        <f aca="false">SUMIFS('Source'!$E:$E,'Source'!$A:$A,"216 - Max Konnaris CYPRUS",'Source'!$B:$B,$A127)</f>
        <v>225.92</v>
      </c>
      <c r="I127" s="8" t="n">
        <f aca="false">SUMIFS('Source'!$G:$G,'Source'!$A:$A,"216 - Max Konnaris CYPRUS",'Source'!$B:$B,$A127)</f>
        <v>0</v>
      </c>
      <c r="J127" s="8" t="n">
        <f aca="false">I127*$J$5</f>
        <v>0</v>
      </c>
      <c r="K127" s="8" t="n">
        <f aca="false">J127-H127</f>
        <v>-225.92</v>
      </c>
      <c r="L127" s="9" t="n">
        <f aca="false">IF(AND(H127=0,J127=0),0,IF(H127=0,"New",(J127-H127)/H127))</f>
        <v>-1</v>
      </c>
      <c r="M127" s="7" t="str">
        <f aca="false">IF(AND(OR(C127&lt;&gt;0,H127&lt;&gt;0),D127=0,I127=0),"DROP",IF(AND(OR(D127&lt;&gt;0,I127&lt;&gt;0),C127=0,H127=0),"NEW",""))</f>
        <v>DROP</v>
      </c>
    </row>
    <row r="128" customFormat="false" ht="15" hidden="false" customHeight="false" outlineLevel="0" collapsed="false">
      <c r="A128" s="7" t="s">
        <v>1035</v>
      </c>
      <c r="B128" s="7" t="str">
        <f aca="false">IFERROR(INDEX('Source'!$C:$C,MATCH($A128,'Source'!$B:$B,0)),"")</f>
        <v>מדרס מתכוונן</v>
      </c>
      <c r="C128" s="8" t="n">
        <f aca="false">SUMIFS('Source'!$D:$D,'Source'!$A:$A,"216 - Max Konnaris CYPRUS",'Source'!$B:$B,$A128)</f>
        <v>26</v>
      </c>
      <c r="D128" s="8" t="n">
        <f aca="false">SUMIFS('Source'!$F:$F,'Source'!$A:$A,"216 - Max Konnaris CYPRUS",'Source'!$B:$B,$A128)</f>
        <v>36</v>
      </c>
      <c r="E128" s="8" t="n">
        <f aca="false">D128*$J$5</f>
        <v>45.4736842105263</v>
      </c>
      <c r="F128" s="8" t="n">
        <f aca="false">E128-C128</f>
        <v>19.4736842105263</v>
      </c>
      <c r="G128" s="9" t="n">
        <f aca="false">IF(AND(C128=0,E128=0),0,IF(C128=0,"New",(E128-C128)/C128))</f>
        <v>0.748987854251012</v>
      </c>
      <c r="H128" s="8" t="n">
        <f aca="false">SUMIFS('Source'!$E:$E,'Source'!$A:$A,"216 - Max Konnaris CYPRUS",'Source'!$B:$B,$A128)</f>
        <v>1010.16</v>
      </c>
      <c r="I128" s="8" t="n">
        <f aca="false">SUMIFS('Source'!$G:$G,'Source'!$A:$A,"216 - Max Konnaris CYPRUS",'Source'!$B:$B,$A128)</f>
        <v>1234.73</v>
      </c>
      <c r="J128" s="8" t="n">
        <f aca="false">I128*$J$5</f>
        <v>1559.65894736842</v>
      </c>
      <c r="K128" s="8" t="n">
        <f aca="false">J128-H128</f>
        <v>549.498947368421</v>
      </c>
      <c r="L128" s="9" t="n">
        <f aca="false">IF(AND(H128=0,J128=0),0,IF(H128=0,"New",(J128-H128)/H128))</f>
        <v>0.543972189918846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186</v>
      </c>
      <c r="B129" s="7" t="str">
        <f aca="false">IFERROR(INDEX('Source'!$C:$C,MATCH($A129,'Source'!$B:$B,0)),"")</f>
        <v>צוארון ספוגי</v>
      </c>
      <c r="C129" s="8" t="n">
        <f aca="false">SUMIFS('Source'!$D:$D,'Source'!$A:$A,"216 - Max Konnaris CYPRUS",'Source'!$B:$B,$A129)</f>
        <v>0</v>
      </c>
      <c r="D129" s="8" t="n">
        <f aca="false">SUMIFS('Source'!$F:$F,'Source'!$A:$A,"216 - Max Konnaris CYPRUS",'Source'!$B:$B,$A129)</f>
        <v>10</v>
      </c>
      <c r="E129" s="8" t="n">
        <f aca="false">D129*$J$5</f>
        <v>12.6315789473684</v>
      </c>
      <c r="F129" s="8" t="n">
        <f aca="false">E129-C129</f>
        <v>12.6315789473684</v>
      </c>
      <c r="G129" s="9" t="str">
        <f aca="false">IF(AND(C129=0,E129=0),0,IF(C129=0,"New",(E129-C129)/C129))</f>
        <v>New</v>
      </c>
      <c r="H129" s="8" t="n">
        <f aca="false">SUMIFS('Source'!$E:$E,'Source'!$A:$A,"216 - Max Konnaris CYPRUS",'Source'!$B:$B,$A129)</f>
        <v>0</v>
      </c>
      <c r="I129" s="8" t="n">
        <f aca="false">SUMIFS('Source'!$G:$G,'Source'!$A:$A,"216 - Max Konnaris CYPRUS",'Source'!$B:$B,$A129)</f>
        <v>224.17</v>
      </c>
      <c r="J129" s="8" t="n">
        <f aca="false">I129*$J$5</f>
        <v>283.162105263158</v>
      </c>
      <c r="K129" s="8" t="n">
        <f aca="false">J129-H129</f>
        <v>283.162105263158</v>
      </c>
      <c r="L129" s="9" t="str">
        <f aca="false">IF(AND(H129=0,J129=0),0,IF(H129=0,"New",(J129-H129)/H129))</f>
        <v>New</v>
      </c>
      <c r="M129" s="7" t="str">
        <f aca="false">IF(AND(OR(C129&lt;&gt;0,H129&lt;&gt;0),D129=0,I129=0),"DROP",IF(AND(OR(D129&lt;&gt;0,I129&lt;&gt;0),C129=0,H129=0),"NEW",""))</f>
        <v>NEW</v>
      </c>
    </row>
    <row r="130" customFormat="false" ht="15" hidden="false" customHeight="false" outlineLevel="0" collapsed="false">
      <c r="A130" s="7" t="s">
        <v>738</v>
      </c>
      <c r="B130" s="7" t="str">
        <f aca="false">IFERROR(INDEX('Source'!$C:$C,MATCH($A130,'Source'!$B:$B,0)),"")</f>
        <v>מגן מרפק + סיליקון</v>
      </c>
      <c r="C130" s="8" t="n">
        <f aca="false">SUMIFS('Source'!$D:$D,'Source'!$A:$A,"216 - Max Konnaris CYPRUS",'Source'!$B:$B,$A130)</f>
        <v>3</v>
      </c>
      <c r="D130" s="8" t="n">
        <f aca="false">SUMIFS('Source'!$F:$F,'Source'!$A:$A,"216 - Max Konnaris CYPRUS",'Source'!$B:$B,$A130)</f>
        <v>0</v>
      </c>
      <c r="E130" s="8" t="n">
        <f aca="false">D130*$J$5</f>
        <v>0</v>
      </c>
      <c r="F130" s="8" t="n">
        <f aca="false">E130-C130</f>
        <v>-3</v>
      </c>
      <c r="G130" s="9" t="n">
        <f aca="false">IF(AND(C130=0,E130=0),0,IF(C130=0,"New",(E130-C130)/C130))</f>
        <v>-1</v>
      </c>
      <c r="H130" s="8" t="n">
        <f aca="false">SUMIFS('Source'!$E:$E,'Source'!$A:$A,"216 - Max Konnaris CYPRUS",'Source'!$B:$B,$A130)</f>
        <v>213.92</v>
      </c>
      <c r="I130" s="8" t="n">
        <f aca="false">SUMIFS('Source'!$G:$G,'Source'!$A:$A,"216 - Max Konnaris CYPRUS",'Source'!$B:$B,$A130)</f>
        <v>0</v>
      </c>
      <c r="J130" s="8" t="n">
        <f aca="false">I130*$J$5</f>
        <v>0</v>
      </c>
      <c r="K130" s="8" t="n">
        <f aca="false">J130-H130</f>
        <v>-213.92</v>
      </c>
      <c r="L130" s="9" t="n">
        <f aca="false">IF(AND(H130=0,J130=0),0,IF(H130=0,"New",(J130-H130)/H130))</f>
        <v>-1</v>
      </c>
      <c r="M130" s="7" t="str">
        <f aca="false">IF(AND(OR(C130&lt;&gt;0,H130&lt;&gt;0),D130=0,I130=0),"DROP",IF(AND(OR(D130&lt;&gt;0,I130&lt;&gt;0),C130=0,H130=0),"NEW",""))</f>
        <v>DROP</v>
      </c>
    </row>
    <row r="131" customFormat="false" ht="15" hidden="false" customHeight="false" outlineLevel="0" collapsed="false">
      <c r="A131" s="7" t="s">
        <v>123</v>
      </c>
      <c r="B131" s="7" t="str">
        <f aca="false">IFERROR(INDEX('Source'!$C:$C,MATCH($A131,'Source'!$B:$B,0)),"")</f>
        <v>כרית מטטרזלי מס</v>
      </c>
      <c r="C131" s="8" t="n">
        <f aca="false">SUMIFS('Source'!$D:$D,'Source'!$A:$A,"216 - Max Konnaris CYPRUS",'Source'!$B:$B,$A131)</f>
        <v>21</v>
      </c>
      <c r="D131" s="8" t="n">
        <f aca="false">SUMIFS('Source'!$F:$F,'Source'!$A:$A,"216 - Max Konnaris CYPRUS",'Source'!$B:$B,$A131)</f>
        <v>10</v>
      </c>
      <c r="E131" s="8" t="n">
        <f aca="false">D131*$J$5</f>
        <v>12.6315789473684</v>
      </c>
      <c r="F131" s="8" t="n">
        <f aca="false">E131-C131</f>
        <v>-8.36842105263158</v>
      </c>
      <c r="G131" s="9" t="n">
        <f aca="false">IF(AND(C131=0,E131=0),0,IF(C131=0,"New",(E131-C131)/C131))</f>
        <v>-0.398496240601504</v>
      </c>
      <c r="H131" s="8" t="n">
        <f aca="false">SUMIFS('Source'!$E:$E,'Source'!$A:$A,"216 - Max Konnaris CYPRUS",'Source'!$B:$B,$A131)</f>
        <v>344.41</v>
      </c>
      <c r="I131" s="8" t="n">
        <f aca="false">SUMIFS('Source'!$G:$G,'Source'!$A:$A,"216 - Max Konnaris CYPRUS",'Source'!$B:$B,$A131)</f>
        <v>136.9</v>
      </c>
      <c r="J131" s="8" t="n">
        <f aca="false">I131*$J$5</f>
        <v>172.926315789474</v>
      </c>
      <c r="K131" s="8" t="n">
        <f aca="false">J131-H131</f>
        <v>-171.483684210526</v>
      </c>
      <c r="L131" s="9" t="n">
        <f aca="false">IF(AND(H131=0,J131=0),0,IF(H131=0,"New",(J131-H131)/H131))</f>
        <v>-0.497905647950194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135</v>
      </c>
      <c r="B132" s="7" t="str">
        <f aca="false">IFERROR(INDEX('Source'!$C:$C,MATCH($A132,'Source'!$B:$B,0)),"")</f>
        <v>מדרס מג'ל</v>
      </c>
      <c r="C132" s="8" t="n">
        <f aca="false">SUMIFS('Source'!$D:$D,'Source'!$A:$A,"216 - Max Konnaris CYPRUS",'Source'!$B:$B,$A132)</f>
        <v>32</v>
      </c>
      <c r="D132" s="8" t="n">
        <f aca="false">SUMIFS('Source'!$F:$F,'Source'!$A:$A,"216 - Max Konnaris CYPRUS",'Source'!$B:$B,$A132)</f>
        <v>30</v>
      </c>
      <c r="E132" s="8" t="n">
        <f aca="false">D132*$J$5</f>
        <v>37.8947368421053</v>
      </c>
      <c r="F132" s="8" t="n">
        <f aca="false">E132-C132</f>
        <v>5.89473684210526</v>
      </c>
      <c r="G132" s="9" t="n">
        <f aca="false">IF(AND(C132=0,E132=0),0,IF(C132=0,"New",(E132-C132)/C132))</f>
        <v>0.184210526315789</v>
      </c>
      <c r="H132" s="8" t="n">
        <f aca="false">SUMIFS('Source'!$E:$E,'Source'!$A:$A,"216 - Max Konnaris CYPRUS",'Source'!$B:$B,$A132)</f>
        <v>1005.51</v>
      </c>
      <c r="I132" s="8" t="n">
        <f aca="false">SUMIFS('Source'!$G:$G,'Source'!$A:$A,"216 - Max Konnaris CYPRUS",'Source'!$B:$B,$A132)</f>
        <v>806</v>
      </c>
      <c r="J132" s="8" t="n">
        <f aca="false">I132*$J$5</f>
        <v>1018.10526315789</v>
      </c>
      <c r="K132" s="8" t="n">
        <f aca="false">J132-H132</f>
        <v>12.5952631578947</v>
      </c>
      <c r="L132" s="9" t="n">
        <f aca="false">IF(AND(H132=0,J132=0),0,IF(H132=0,"New",(J132-H132)/H132))</f>
        <v>0.0125262435559017</v>
      </c>
      <c r="M132" s="7" t="str">
        <f aca="false">IF(AND(OR(C132&lt;&gt;0,H132&lt;&gt;0),D132=0,I132=0),"DROP",IF(AND(OR(D132&lt;&gt;0,I132&lt;&gt;0),C132=0,H132=0),"NEW",""))</f>
        <v/>
      </c>
    </row>
    <row r="133" customFormat="false" ht="15" hidden="false" customHeight="false" outlineLevel="0" collapsed="false">
      <c r="A133" s="7" t="s">
        <v>908</v>
      </c>
      <c r="B133" s="7" t="str">
        <f aca="false">IFERROR(INDEX('Source'!$C:$C,MATCH($A133,'Source'!$B:$B,0)),"")</f>
        <v>מגן ירך</v>
      </c>
      <c r="C133" s="8" t="n">
        <f aca="false">SUMIFS('Source'!$D:$D,'Source'!$A:$A,"216 - Max Konnaris CYPRUS",'Source'!$B:$B,$A133)</f>
        <v>10</v>
      </c>
      <c r="D133" s="8" t="n">
        <f aca="false">SUMIFS('Source'!$F:$F,'Source'!$A:$A,"216 - Max Konnaris CYPRUS",'Source'!$B:$B,$A133)</f>
        <v>0</v>
      </c>
      <c r="E133" s="8" t="n">
        <f aca="false">D133*$J$5</f>
        <v>0</v>
      </c>
      <c r="F133" s="8" t="n">
        <f aca="false">E133-C133</f>
        <v>-10</v>
      </c>
      <c r="G133" s="9" t="n">
        <f aca="false">IF(AND(C133=0,E133=0),0,IF(C133=0,"New",(E133-C133)/C133))</f>
        <v>-1</v>
      </c>
      <c r="H133" s="8" t="n">
        <f aca="false">SUMIFS('Source'!$E:$E,'Source'!$A:$A,"216 - Max Konnaris CYPRUS",'Source'!$B:$B,$A133)</f>
        <v>196.56</v>
      </c>
      <c r="I133" s="8" t="n">
        <f aca="false">SUMIFS('Source'!$G:$G,'Source'!$A:$A,"216 - Max Konnaris CYPRUS",'Source'!$B:$B,$A133)</f>
        <v>0</v>
      </c>
      <c r="J133" s="8" t="n">
        <f aca="false">I133*$J$5</f>
        <v>0</v>
      </c>
      <c r="K133" s="8" t="n">
        <f aca="false">J133-H133</f>
        <v>-196.56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256</v>
      </c>
      <c r="B134" s="7" t="str">
        <f aca="false">IFERROR(INDEX('Source'!$C:$C,MATCH($A134,'Source'!$B:$B,0)),"")</f>
        <v>שרוול לגבס קצר יד</v>
      </c>
      <c r="C134" s="8" t="n">
        <f aca="false">SUMIFS('Source'!$D:$D,'Source'!$A:$A,"216 - Max Konnaris CYPRUS",'Source'!$B:$B,$A134)</f>
        <v>20</v>
      </c>
      <c r="D134" s="8" t="n">
        <f aca="false">SUMIFS('Source'!$F:$F,'Source'!$A:$A,"216 - Max Konnaris CYPRUS",'Source'!$B:$B,$A134)</f>
        <v>12</v>
      </c>
      <c r="E134" s="8" t="n">
        <f aca="false">D134*$J$5</f>
        <v>15.1578947368421</v>
      </c>
      <c r="F134" s="8" t="n">
        <f aca="false">E134-C134</f>
        <v>-4.8421052631579</v>
      </c>
      <c r="G134" s="9" t="n">
        <f aca="false">IF(AND(C134=0,E134=0),0,IF(C134=0,"New",(E134-C134)/C134))</f>
        <v>-0.242105263157895</v>
      </c>
      <c r="H134" s="8" t="n">
        <f aca="false">SUMIFS('Source'!$E:$E,'Source'!$A:$A,"216 - Max Konnaris CYPRUS",'Source'!$B:$B,$A134)</f>
        <v>411.65</v>
      </c>
      <c r="I134" s="8" t="n">
        <f aca="false">SUMIFS('Source'!$G:$G,'Source'!$A:$A,"216 - Max Konnaris CYPRUS",'Source'!$B:$B,$A134)</f>
        <v>219.72</v>
      </c>
      <c r="J134" s="8" t="n">
        <f aca="false">I134*$J$5</f>
        <v>277.541052631579</v>
      </c>
      <c r="K134" s="8" t="n">
        <f aca="false">J134-H134</f>
        <v>-134.108947368421</v>
      </c>
      <c r="L134" s="9" t="n">
        <f aca="false">IF(AND(H134=0,J134=0),0,IF(H134=0,"New",(J134-H134)/H134))</f>
        <v>-0.325783911984504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1133</v>
      </c>
      <c r="B135" s="7" t="str">
        <f aca="false">IFERROR(INDEX('Source'!$C:$C,MATCH($A135,'Source'!$B:$B,0)),"")</f>
        <v>מגן מרפק</v>
      </c>
      <c r="C135" s="8" t="n">
        <f aca="false">SUMIFS('Source'!$D:$D,'Source'!$A:$A,"216 - Max Konnaris CYPRUS",'Source'!$B:$B,$A135)</f>
        <v>10</v>
      </c>
      <c r="D135" s="8" t="n">
        <f aca="false">SUMIFS('Source'!$F:$F,'Source'!$A:$A,"216 - Max Konnaris CYPRUS",'Source'!$B:$B,$A135)</f>
        <v>20</v>
      </c>
      <c r="E135" s="8" t="n">
        <f aca="false">D135*$J$5</f>
        <v>25.2631578947368</v>
      </c>
      <c r="F135" s="8" t="n">
        <f aca="false">E135-C135</f>
        <v>15.2631578947368</v>
      </c>
      <c r="G135" s="9" t="n">
        <f aca="false">IF(AND(C135=0,E135=0),0,IF(C135=0,"New",(E135-C135)/C135))</f>
        <v>1.52631578947368</v>
      </c>
      <c r="H135" s="8" t="n">
        <f aca="false">SUMIFS('Source'!$E:$E,'Source'!$A:$A,"216 - Max Konnaris CYPRUS",'Source'!$B:$B,$A135)</f>
        <v>206.45</v>
      </c>
      <c r="I135" s="8" t="n">
        <f aca="false">SUMIFS('Source'!$G:$G,'Source'!$A:$A,"216 - Max Konnaris CYPRUS",'Source'!$B:$B,$A135)</f>
        <v>389.47</v>
      </c>
      <c r="J135" s="8" t="n">
        <f aca="false">I135*$J$5</f>
        <v>491.962105263158</v>
      </c>
      <c r="K135" s="8" t="n">
        <f aca="false">J135-H135</f>
        <v>285.512105263158</v>
      </c>
      <c r="L135" s="9" t="n">
        <f aca="false">IF(AND(H135=0,J135=0),0,IF(H135=0,"New",(J135-H135)/H135))</f>
        <v>1.38296006424392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163</v>
      </c>
      <c r="B136" s="7" t="str">
        <f aca="false">IFERROR(INDEX('Source'!$C:$C,MATCH($A136,'Source'!$B:$B,0)),"")</f>
        <v>אצבעון מסיליקון</v>
      </c>
      <c r="C136" s="8" t="n">
        <f aca="false">SUMIFS('Source'!$D:$D,'Source'!$A:$A,"216 - Max Konnaris CYPRUS",'Source'!$B:$B,$A136)</f>
        <v>0</v>
      </c>
      <c r="D136" s="8" t="n">
        <f aca="false">SUMIFS('Source'!$F:$F,'Source'!$A:$A,"216 - Max Konnaris CYPRUS",'Source'!$B:$B,$A136)</f>
        <v>6</v>
      </c>
      <c r="E136" s="8" t="n">
        <f aca="false">D136*$J$5</f>
        <v>7.57894736842105</v>
      </c>
      <c r="F136" s="8" t="n">
        <f aca="false">E136-C136</f>
        <v>7.57894736842105</v>
      </c>
      <c r="G136" s="9" t="str">
        <f aca="false">IF(AND(C136=0,E136=0),0,IF(C136=0,"New",(E136-C136)/C136))</f>
        <v>New</v>
      </c>
      <c r="H136" s="8" t="n">
        <f aca="false">SUMIFS('Source'!$E:$E,'Source'!$A:$A,"216 - Max Konnaris CYPRUS",'Source'!$B:$B,$A136)</f>
        <v>0</v>
      </c>
      <c r="I136" s="8" t="n">
        <f aca="false">SUMIFS('Source'!$G:$G,'Source'!$A:$A,"216 - Max Konnaris CYPRUS",'Source'!$B:$B,$A136)</f>
        <v>179.54</v>
      </c>
      <c r="J136" s="8" t="n">
        <f aca="false">I136*$J$5</f>
        <v>226.787368421053</v>
      </c>
      <c r="K136" s="8" t="n">
        <f aca="false">J136-H136</f>
        <v>226.787368421053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83</v>
      </c>
      <c r="B137" s="7" t="str">
        <f aca="false">IFERROR(INDEX('Source'!$C:$C,MATCH($A137,'Source'!$B:$B,0)),"")</f>
        <v>סד יד דו צדדי</v>
      </c>
      <c r="C137" s="8" t="n">
        <f aca="false">SUMIFS('Source'!$D:$D,'Source'!$A:$A,"216 - Max Konnaris CYPRUS",'Source'!$B:$B,$A137)</f>
        <v>20</v>
      </c>
      <c r="D137" s="8" t="n">
        <f aca="false">SUMIFS('Source'!$F:$F,'Source'!$A:$A,"216 - Max Konnaris CYPRUS",'Source'!$B:$B,$A137)</f>
        <v>30</v>
      </c>
      <c r="E137" s="8" t="n">
        <f aca="false">D137*$J$5</f>
        <v>37.8947368421053</v>
      </c>
      <c r="F137" s="8" t="n">
        <f aca="false">E137-C137</f>
        <v>17.8947368421053</v>
      </c>
      <c r="G137" s="9" t="n">
        <f aca="false">IF(AND(C137=0,E137=0),0,IF(C137=0,"New",(E137-C137)/C137))</f>
        <v>0.894736842105263</v>
      </c>
      <c r="H137" s="8" t="n">
        <f aca="false">SUMIFS('Source'!$E:$E,'Source'!$A:$A,"216 - Max Konnaris CYPRUS",'Source'!$B:$B,$A137)</f>
        <v>484.75</v>
      </c>
      <c r="I137" s="8" t="n">
        <f aca="false">SUMIFS('Source'!$G:$G,'Source'!$A:$A,"216 - Max Konnaris CYPRUS",'Source'!$B:$B,$A137)</f>
        <v>662.71</v>
      </c>
      <c r="J137" s="8" t="n">
        <f aca="false">I137*$J$5</f>
        <v>837.107368421053</v>
      </c>
      <c r="K137" s="8" t="n">
        <f aca="false">J137-H137</f>
        <v>352.357368421053</v>
      </c>
      <c r="L137" s="9" t="n">
        <f aca="false">IF(AND(H137=0,J137=0),0,IF(H137=0,"New",(J137-H137)/H137))</f>
        <v>0.726884720827339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228</v>
      </c>
      <c r="B138" s="7" t="str">
        <f aca="false">IFERROR(INDEX('Source'!$C:$C,MATCH($A138,'Source'!$B:$B,0)),"")</f>
        <v>AC27</v>
      </c>
      <c r="C138" s="8" t="n">
        <f aca="false">SUMIFS('Source'!$D:$D,'Source'!$A:$A,"216 - Max Konnaris CYPRUS",'Source'!$B:$B,$A138)</f>
        <v>0</v>
      </c>
      <c r="D138" s="8" t="n">
        <f aca="false">SUMIFS('Source'!$F:$F,'Source'!$A:$A,"216 - Max Konnaris CYPRUS",'Source'!$B:$B,$A138)</f>
        <v>10</v>
      </c>
      <c r="E138" s="8" t="n">
        <f aca="false">D138*$J$5</f>
        <v>12.6315789473684</v>
      </c>
      <c r="F138" s="8" t="n">
        <f aca="false">E138-C138</f>
        <v>12.6315789473684</v>
      </c>
      <c r="G138" s="9" t="str">
        <f aca="false">IF(AND(C138=0,E138=0),0,IF(C138=0,"New",(E138-C138)/C138))</f>
        <v>New</v>
      </c>
      <c r="H138" s="8" t="n">
        <f aca="false">SUMIFS('Source'!$E:$E,'Source'!$A:$A,"216 - Max Konnaris CYPRUS",'Source'!$B:$B,$A138)</f>
        <v>0</v>
      </c>
      <c r="I138" s="8" t="n">
        <f aca="false">SUMIFS('Source'!$G:$G,'Source'!$A:$A,"216 - Max Konnaris CYPRUS",'Source'!$B:$B,$A138)</f>
        <v>174.55</v>
      </c>
      <c r="J138" s="8" t="n">
        <f aca="false">I138*$J$5</f>
        <v>220.484210526316</v>
      </c>
      <c r="K138" s="8" t="n">
        <f aca="false">J138-H138</f>
        <v>220.484210526316</v>
      </c>
      <c r="L138" s="9" t="str">
        <f aca="false">IF(AND(H138=0,J138=0),0,IF(H138=0,"New",(J138-H138)/H138))</f>
        <v>New</v>
      </c>
      <c r="M138" s="7" t="str">
        <f aca="false">IF(AND(OR(C138&lt;&gt;0,H138&lt;&gt;0),D138=0,I138=0),"DROP",IF(AND(OR(D138&lt;&gt;0,I138&lt;&gt;0),C138=0,H138=0),"NEW",""))</f>
        <v>NEW</v>
      </c>
    </row>
    <row r="139" customFormat="false" ht="15" hidden="false" customHeight="false" outlineLevel="0" collapsed="false">
      <c r="A139" s="7" t="s">
        <v>195</v>
      </c>
      <c r="B139" s="7" t="str">
        <f aca="false">IFERROR(INDEX('Source'!$C:$C,MATCH($A139,'Source'!$B:$B,0)),"")</f>
        <v>אצבעון מפלסטיק  ליד</v>
      </c>
      <c r="C139" s="8" t="n">
        <f aca="false">SUMIFS('Source'!$D:$D,'Source'!$A:$A,"216 - Max Konnaris CYPRUS",'Source'!$B:$B,$A139)</f>
        <v>6</v>
      </c>
      <c r="D139" s="8" t="n">
        <f aca="false">SUMIFS('Source'!$F:$F,'Source'!$A:$A,"216 - Max Konnaris CYPRUS",'Source'!$B:$B,$A139)</f>
        <v>27</v>
      </c>
      <c r="E139" s="8" t="n">
        <f aca="false">D139*$J$5</f>
        <v>34.1052631578947</v>
      </c>
      <c r="F139" s="8" t="n">
        <f aca="false">E139-C139</f>
        <v>28.1052631578947</v>
      </c>
      <c r="G139" s="9" t="n">
        <f aca="false">IF(AND(C139=0,E139=0),0,IF(C139=0,"New",(E139-C139)/C139))</f>
        <v>4.68421052631579</v>
      </c>
      <c r="H139" s="8" t="n">
        <f aca="false">SUMIFS('Source'!$E:$E,'Source'!$A:$A,"216 - Max Konnaris CYPRUS",'Source'!$B:$B,$A139)</f>
        <v>54.71</v>
      </c>
      <c r="I139" s="8" t="n">
        <f aca="false">SUMIFS('Source'!$G:$G,'Source'!$A:$A,"216 - Max Konnaris CYPRUS",'Source'!$B:$B,$A139)</f>
        <v>229.03</v>
      </c>
      <c r="J139" s="8" t="n">
        <f aca="false">I139*$J$5</f>
        <v>289.301052631579</v>
      </c>
      <c r="K139" s="8" t="n">
        <f aca="false">J139-H139</f>
        <v>234.591052631579</v>
      </c>
      <c r="L139" s="9" t="n">
        <f aca="false">IF(AND(H139=0,J139=0),0,IF(H139=0,"New",(J139-H139)/H139))</f>
        <v>4.28790079750647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134</v>
      </c>
      <c r="B140" s="7" t="str">
        <f aca="false">IFERROR(INDEX('Source'!$C:$C,MATCH($A140,'Source'!$B:$B,0)),"")</f>
        <v>סד לאגודל</v>
      </c>
      <c r="C140" s="8" t="n">
        <f aca="false">SUMIFS('Source'!$D:$D,'Source'!$A:$A,"216 - Max Konnaris CYPRUS",'Source'!$B:$B,$A140)</f>
        <v>10</v>
      </c>
      <c r="D140" s="8" t="n">
        <f aca="false">SUMIFS('Source'!$F:$F,'Source'!$A:$A,"216 - Max Konnaris CYPRUS",'Source'!$B:$B,$A140)</f>
        <v>6</v>
      </c>
      <c r="E140" s="8" t="n">
        <f aca="false">D140*$J$5</f>
        <v>7.57894736842105</v>
      </c>
      <c r="F140" s="8" t="n">
        <f aca="false">E140-C140</f>
        <v>-2.42105263157895</v>
      </c>
      <c r="G140" s="9" t="n">
        <f aca="false">IF(AND(C140=0,E140=0),0,IF(C140=0,"New",(E140-C140)/C140))</f>
        <v>-0.242105263157895</v>
      </c>
      <c r="H140" s="8" t="n">
        <f aca="false">SUMIFS('Source'!$E:$E,'Source'!$A:$A,"216 - Max Konnaris CYPRUS",'Source'!$B:$B,$A140)</f>
        <v>401.21</v>
      </c>
      <c r="I140" s="8" t="n">
        <f aca="false">SUMIFS('Source'!$G:$G,'Source'!$A:$A,"216 - Max Konnaris CYPRUS",'Source'!$B:$B,$A140)</f>
        <v>227.07</v>
      </c>
      <c r="J140" s="8" t="n">
        <f aca="false">I140*$J$5</f>
        <v>286.825263157895</v>
      </c>
      <c r="K140" s="8" t="n">
        <f aca="false">J140-H140</f>
        <v>-114.384736842105</v>
      </c>
      <c r="L140" s="9" t="n">
        <f aca="false">IF(AND(H140=0,J140=0),0,IF(H140=0,"New",(J140-H140)/H140))</f>
        <v>-0.285099416370742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320</v>
      </c>
      <c r="B141" s="7" t="str">
        <f aca="false">IFERROR(INDEX('Source'!$C:$C,MATCH($A141,'Source'!$B:$B,0)),"")</f>
        <v>מגן מרפק שחור</v>
      </c>
      <c r="C141" s="8" t="n">
        <f aca="false">SUMIFS('Source'!$D:$D,'Source'!$A:$A,"216 - Max Konnaris CYPRUS",'Source'!$B:$B,$A141)</f>
        <v>32</v>
      </c>
      <c r="D141" s="8" t="n">
        <f aca="false">SUMIFS('Source'!$F:$F,'Source'!$A:$A,"216 - Max Konnaris CYPRUS",'Source'!$B:$B,$A141)</f>
        <v>20</v>
      </c>
      <c r="E141" s="8" t="n">
        <f aca="false">D141*$J$5</f>
        <v>25.2631578947368</v>
      </c>
      <c r="F141" s="8" t="n">
        <f aca="false">E141-C141</f>
        <v>-6.73684210526316</v>
      </c>
      <c r="G141" s="9" t="n">
        <f aca="false">IF(AND(C141=0,E141=0),0,IF(C141=0,"New",(E141-C141)/C141))</f>
        <v>-0.210526315789474</v>
      </c>
      <c r="H141" s="8" t="n">
        <f aca="false">SUMIFS('Source'!$E:$E,'Source'!$A:$A,"216 - Max Konnaris CYPRUS",'Source'!$B:$B,$A141)</f>
        <v>394.11</v>
      </c>
      <c r="I141" s="8" t="n">
        <f aca="false">SUMIFS('Source'!$G:$G,'Source'!$A:$A,"216 - Max Konnaris CYPRUS",'Source'!$B:$B,$A141)</f>
        <v>220</v>
      </c>
      <c r="J141" s="8" t="n">
        <f aca="false">I141*$J$5</f>
        <v>277.894736842105</v>
      </c>
      <c r="K141" s="8" t="n">
        <f aca="false">J141-H141</f>
        <v>-116.215263157895</v>
      </c>
      <c r="L141" s="9" t="n">
        <f aca="false">IF(AND(H141=0,J141=0),0,IF(H141=0,"New",(J141-H141)/H141))</f>
        <v>-0.294880269868551</v>
      </c>
      <c r="M141" s="7" t="str">
        <f aca="false">IF(AND(OR(C141&lt;&gt;0,H141&lt;&gt;0),D141=0,I141=0),"DROP",IF(AND(OR(D141&lt;&gt;0,I141&lt;&gt;0),C141=0,H141=0),"NEW",""))</f>
        <v/>
      </c>
    </row>
    <row r="142" customFormat="false" ht="15" hidden="false" customHeight="false" outlineLevel="0" collapsed="false">
      <c r="A142" s="7" t="s">
        <v>206</v>
      </c>
      <c r="B142" s="7" t="str">
        <f aca="false">IFERROR(INDEX('Source'!$C:$C,MATCH($A142,'Source'!$B:$B,0)),"")</f>
        <v>חגורת גב אפורה</v>
      </c>
      <c r="C142" s="8" t="n">
        <f aca="false">SUMIFS('Source'!$D:$D,'Source'!$A:$A,"216 - Max Konnaris CYPRUS",'Source'!$B:$B,$A142)</f>
        <v>3</v>
      </c>
      <c r="D142" s="8" t="n">
        <f aca="false">SUMIFS('Source'!$F:$F,'Source'!$A:$A,"216 - Max Konnaris CYPRUS",'Source'!$B:$B,$A142)</f>
        <v>0</v>
      </c>
      <c r="E142" s="8" t="n">
        <f aca="false">D142*$J$5</f>
        <v>0</v>
      </c>
      <c r="F142" s="8" t="n">
        <f aca="false">E142-C142</f>
        <v>-3</v>
      </c>
      <c r="G142" s="9" t="n">
        <f aca="false">IF(AND(C142=0,E142=0),0,IF(C142=0,"New",(E142-C142)/C142))</f>
        <v>-1</v>
      </c>
      <c r="H142" s="8" t="n">
        <f aca="false">SUMIFS('Source'!$E:$E,'Source'!$A:$A,"216 - Max Konnaris CYPRUS",'Source'!$B:$B,$A142)</f>
        <v>172.1</v>
      </c>
      <c r="I142" s="8" t="n">
        <f aca="false">SUMIFS('Source'!$G:$G,'Source'!$A:$A,"216 - Max Konnaris CYPRUS",'Source'!$B:$B,$A142)</f>
        <v>0</v>
      </c>
      <c r="J142" s="8" t="n">
        <f aca="false">I142*$J$5</f>
        <v>0</v>
      </c>
      <c r="K142" s="8" t="n">
        <f aca="false">J142-H142</f>
        <v>-172.1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231</v>
      </c>
      <c r="B143" s="7" t="str">
        <f aca="false">IFERROR(INDEX('Source'!$C:$C,MATCH($A143,'Source'!$B:$B,0)),"")</f>
        <v>כרית עם סרט אלסט</v>
      </c>
      <c r="C143" s="8" t="n">
        <f aca="false">SUMIFS('Source'!$D:$D,'Source'!$A:$A,"216 - Max Konnaris CYPRUS",'Source'!$B:$B,$A143)</f>
        <v>10</v>
      </c>
      <c r="D143" s="8" t="n">
        <f aca="false">SUMIFS('Source'!$F:$F,'Source'!$A:$A,"216 - Max Konnaris CYPRUS",'Source'!$B:$B,$A143)</f>
        <v>0</v>
      </c>
      <c r="E143" s="8" t="n">
        <f aca="false">D143*$J$5</f>
        <v>0</v>
      </c>
      <c r="F143" s="8" t="n">
        <f aca="false">E143-C143</f>
        <v>-10</v>
      </c>
      <c r="G143" s="9" t="n">
        <f aca="false">IF(AND(C143=0,E143=0),0,IF(C143=0,"New",(E143-C143)/C143))</f>
        <v>-1</v>
      </c>
      <c r="H143" s="8" t="n">
        <f aca="false">SUMIFS('Source'!$E:$E,'Source'!$A:$A,"216 - Max Konnaris CYPRUS",'Source'!$B:$B,$A143)</f>
        <v>171.39</v>
      </c>
      <c r="I143" s="8" t="n">
        <f aca="false">SUMIFS('Source'!$G:$G,'Source'!$A:$A,"216 - Max Konnaris CYPRUS",'Source'!$B:$B,$A143)</f>
        <v>0</v>
      </c>
      <c r="J143" s="8" t="n">
        <f aca="false">I143*$J$5</f>
        <v>0</v>
      </c>
      <c r="K143" s="8" t="n">
        <f aca="false">J143-H143</f>
        <v>-171.39</v>
      </c>
      <c r="L143" s="9" t="n">
        <f aca="false">IF(AND(H143=0,J143=0),0,IF(H143=0,"New",(J143-H143)/H143))</f>
        <v>-1</v>
      </c>
      <c r="M143" s="7" t="str">
        <f aca="false">IF(AND(OR(C143&lt;&gt;0,H143&lt;&gt;0),D143=0,I143=0),"DROP",IF(AND(OR(D143&lt;&gt;0,I143&lt;&gt;0),C143=0,H143=0),"NEW",""))</f>
        <v>DROP</v>
      </c>
    </row>
    <row r="144" customFormat="false" ht="15" hidden="false" customHeight="false" outlineLevel="0" collapsed="false">
      <c r="A144" s="7" t="s">
        <v>114</v>
      </c>
      <c r="B144" s="7" t="str">
        <f aca="false">IFERROR(INDEX('Source'!$C:$C,MATCH($A144,'Source'!$B:$B,0)),"")</f>
        <v>מ. בוניון + מפריד אצבע</v>
      </c>
      <c r="C144" s="8" t="n">
        <f aca="false">SUMIFS('Source'!$D:$D,'Source'!$A:$A,"216 - Max Konnaris CYPRUS",'Source'!$B:$B,$A144)</f>
        <v>0</v>
      </c>
      <c r="D144" s="8" t="n">
        <f aca="false">SUMIFS('Source'!$F:$F,'Source'!$A:$A,"216 - Max Konnaris CYPRUS",'Source'!$B:$B,$A144)</f>
        <v>10</v>
      </c>
      <c r="E144" s="8" t="n">
        <f aca="false">D144*$J$5</f>
        <v>12.6315789473684</v>
      </c>
      <c r="F144" s="8" t="n">
        <f aca="false">E144-C144</f>
        <v>12.6315789473684</v>
      </c>
      <c r="G144" s="9" t="str">
        <f aca="false">IF(AND(C144=0,E144=0),0,IF(C144=0,"New",(E144-C144)/C144))</f>
        <v>New</v>
      </c>
      <c r="H144" s="8" t="n">
        <f aca="false">SUMIFS('Source'!$E:$E,'Source'!$A:$A,"216 - Max Konnaris CYPRUS",'Source'!$B:$B,$A144)</f>
        <v>0</v>
      </c>
      <c r="I144" s="8" t="n">
        <f aca="false">SUMIFS('Source'!$G:$G,'Source'!$A:$A,"216 - Max Konnaris CYPRUS",'Source'!$B:$B,$A144)</f>
        <v>170.85</v>
      </c>
      <c r="J144" s="8" t="n">
        <f aca="false">I144*$J$5</f>
        <v>215.810526315789</v>
      </c>
      <c r="K144" s="8" t="n">
        <f aca="false">J144-H144</f>
        <v>215.810526315789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258</v>
      </c>
      <c r="B145" s="7" t="str">
        <f aca="false">IFERROR(INDEX('Source'!$C:$C,MATCH($A145,'Source'!$B:$B,0)),"")</f>
        <v>חגורת בטן</v>
      </c>
      <c r="C145" s="8" t="n">
        <f aca="false">SUMIFS('Source'!$D:$D,'Source'!$A:$A,"216 - Max Konnaris CYPRUS",'Source'!$B:$B,$A145)</f>
        <v>6</v>
      </c>
      <c r="D145" s="8" t="n">
        <f aca="false">SUMIFS('Source'!$F:$F,'Source'!$A:$A,"216 - Max Konnaris CYPRUS",'Source'!$B:$B,$A145)</f>
        <v>3</v>
      </c>
      <c r="E145" s="8" t="n">
        <f aca="false">D145*$J$5</f>
        <v>3.78947368421053</v>
      </c>
      <c r="F145" s="8" t="n">
        <f aca="false">E145-C145</f>
        <v>-2.21052631578947</v>
      </c>
      <c r="G145" s="9" t="n">
        <f aca="false">IF(AND(C145=0,E145=0),0,IF(C145=0,"New",(E145-C145)/C145))</f>
        <v>-0.368421052631579</v>
      </c>
      <c r="H145" s="8" t="n">
        <f aca="false">SUMIFS('Source'!$E:$E,'Source'!$A:$A,"216 - Max Konnaris CYPRUS",'Source'!$B:$B,$A145)</f>
        <v>299.15</v>
      </c>
      <c r="I145" s="8" t="n">
        <f aca="false">SUMIFS('Source'!$G:$G,'Source'!$A:$A,"216 - Max Konnaris CYPRUS",'Source'!$B:$B,$A145)</f>
        <v>131.42</v>
      </c>
      <c r="J145" s="8" t="n">
        <f aca="false">I145*$J$5</f>
        <v>166.004210526316</v>
      </c>
      <c r="K145" s="8" t="n">
        <f aca="false">J145-H145</f>
        <v>-133.145789473684</v>
      </c>
      <c r="L145" s="9" t="n">
        <f aca="false">IF(AND(H145=0,J145=0),0,IF(H145=0,"New",(J145-H145)/H145))</f>
        <v>-0.445080359263527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840</v>
      </c>
      <c r="B146" s="7" t="str">
        <f aca="false">IFERROR(INDEX('Source'!$C:$C,MATCH($A146,'Source'!$B:$B,0)),"")</f>
        <v>רפידת זיכרון 376</v>
      </c>
      <c r="C146" s="8" t="n">
        <f aca="false">SUMIFS('Source'!$D:$D,'Source'!$A:$A,"216 - Max Konnaris CYPRUS",'Source'!$B:$B,$A146)</f>
        <v>28</v>
      </c>
      <c r="D146" s="8" t="n">
        <f aca="false">SUMIFS('Source'!$F:$F,'Source'!$A:$A,"216 - Max Konnaris CYPRUS",'Source'!$B:$B,$A146)</f>
        <v>20</v>
      </c>
      <c r="E146" s="8" t="n">
        <f aca="false">D146*$J$5</f>
        <v>25.2631578947368</v>
      </c>
      <c r="F146" s="8" t="n">
        <f aca="false">E146-C146</f>
        <v>-2.73684210526316</v>
      </c>
      <c r="G146" s="9" t="n">
        <f aca="false">IF(AND(C146=0,E146=0),0,IF(C146=0,"New",(E146-C146)/C146))</f>
        <v>-0.0977443609022556</v>
      </c>
      <c r="H146" s="8" t="n">
        <f aca="false">SUMIFS('Source'!$E:$E,'Source'!$A:$A,"216 - Max Konnaris CYPRUS",'Source'!$B:$B,$A146)</f>
        <v>475.74</v>
      </c>
      <c r="I146" s="8" t="n">
        <f aca="false">SUMIFS('Source'!$G:$G,'Source'!$A:$A,"216 - Max Konnaris CYPRUS",'Source'!$B:$B,$A146)</f>
        <v>308.63</v>
      </c>
      <c r="J146" s="8" t="n">
        <f aca="false">I146*$J$5</f>
        <v>389.848421052632</v>
      </c>
      <c r="K146" s="8" t="n">
        <f aca="false">J146-H146</f>
        <v>-85.8915789473684</v>
      </c>
      <c r="L146" s="9" t="n">
        <f aca="false">IF(AND(H146=0,J146=0),0,IF(H146=0,"New",(J146-H146)/H146))</f>
        <v>-0.180543109571128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101</v>
      </c>
      <c r="B147" s="7" t="str">
        <f aca="false">IFERROR(INDEX('Source'!$C:$C,MATCH($A147,'Source'!$B:$B,0)),"")</f>
        <v>מגן ברך חום</v>
      </c>
      <c r="C147" s="8" t="n">
        <f aca="false">SUMIFS('Source'!$D:$D,'Source'!$A:$A,"216 - Max Konnaris CYPRUS",'Source'!$B:$B,$A147)</f>
        <v>0</v>
      </c>
      <c r="D147" s="8" t="n">
        <f aca="false">SUMIFS('Source'!$F:$F,'Source'!$A:$A,"216 - Max Konnaris CYPRUS",'Source'!$B:$B,$A147)</f>
        <v>16</v>
      </c>
      <c r="E147" s="8" t="n">
        <f aca="false">D147*$J$5</f>
        <v>20.2105263157895</v>
      </c>
      <c r="F147" s="8" t="n">
        <f aca="false">E147-C147</f>
        <v>20.2105263157895</v>
      </c>
      <c r="G147" s="9" t="str">
        <f aca="false">IF(AND(C147=0,E147=0),0,IF(C147=0,"New",(E147-C147)/C147))</f>
        <v>New</v>
      </c>
      <c r="H147" s="8" t="n">
        <f aca="false">SUMIFS('Source'!$E:$E,'Source'!$A:$A,"216 - Max Konnaris CYPRUS",'Source'!$B:$B,$A147)</f>
        <v>0</v>
      </c>
      <c r="I147" s="8" t="n">
        <f aca="false">SUMIFS('Source'!$G:$G,'Source'!$A:$A,"216 - Max Konnaris CYPRUS",'Source'!$B:$B,$A147)</f>
        <v>165.99</v>
      </c>
      <c r="J147" s="8" t="n">
        <f aca="false">I147*$J$5</f>
        <v>209.671578947368</v>
      </c>
      <c r="K147" s="8" t="n">
        <f aca="false">J147-H147</f>
        <v>209.671578947368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359</v>
      </c>
      <c r="B148" s="7" t="str">
        <f aca="false">IFERROR(INDEX('Source'!$C:$C,MATCH($A148,'Source'!$B:$B,0)),"")</f>
        <v>מגן שוק SC39</v>
      </c>
      <c r="C148" s="8" t="n">
        <f aca="false">SUMIFS('Source'!$D:$D,'Source'!$A:$A,"216 - Max Konnaris CYPRUS",'Source'!$B:$B,$A148)</f>
        <v>0</v>
      </c>
      <c r="D148" s="8" t="n">
        <f aca="false">SUMIFS('Source'!$F:$F,'Source'!$A:$A,"216 - Max Konnaris CYPRUS",'Source'!$B:$B,$A148)</f>
        <v>2</v>
      </c>
      <c r="E148" s="8" t="n">
        <f aca="false">D148*$J$5</f>
        <v>2.52631578947368</v>
      </c>
      <c r="F148" s="8" t="n">
        <f aca="false">E148-C148</f>
        <v>2.52631578947368</v>
      </c>
      <c r="G148" s="9" t="str">
        <f aca="false">IF(AND(C148=0,E148=0),0,IF(C148=0,"New",(E148-C148)/C148))</f>
        <v>New</v>
      </c>
      <c r="H148" s="8" t="n">
        <f aca="false">SUMIFS('Source'!$E:$E,'Source'!$A:$A,"216 - Max Konnaris CYPRUS",'Source'!$B:$B,$A148)</f>
        <v>0</v>
      </c>
      <c r="I148" s="8" t="n">
        <f aca="false">SUMIFS('Source'!$G:$G,'Source'!$A:$A,"216 - Max Konnaris CYPRUS",'Source'!$B:$B,$A148)</f>
        <v>164.28</v>
      </c>
      <c r="J148" s="8" t="n">
        <f aca="false">I148*$J$5</f>
        <v>207.511578947368</v>
      </c>
      <c r="K148" s="8" t="n">
        <f aca="false">J148-H148</f>
        <v>207.511578947368</v>
      </c>
      <c r="L148" s="9" t="str">
        <f aca="false">IF(AND(H148=0,J148=0),0,IF(H148=0,"New",(J148-H148)/H148))</f>
        <v>New</v>
      </c>
      <c r="M148" s="7" t="str">
        <f aca="false">IF(AND(OR(C148&lt;&gt;0,H148&lt;&gt;0),D148=0,I148=0),"DROP",IF(AND(OR(D148&lt;&gt;0,I148&lt;&gt;0),C148=0,H148=0),"NEW",""))</f>
        <v>NEW</v>
      </c>
    </row>
    <row r="149" customFormat="false" ht="15" hidden="false" customHeight="false" outlineLevel="0" collapsed="false">
      <c r="A149" s="7" t="s">
        <v>448</v>
      </c>
      <c r="B149" s="7" t="str">
        <f aca="false">IFERROR(INDEX('Source'!$C:$C,MATCH($A149,'Source'!$B:$B,0)),"")</f>
        <v>מגן שוק SC39</v>
      </c>
      <c r="C149" s="8" t="n">
        <f aca="false">SUMIFS('Source'!$D:$D,'Source'!$A:$A,"216 - Max Konnaris CYPRUS",'Source'!$B:$B,$A149)</f>
        <v>0</v>
      </c>
      <c r="D149" s="8" t="n">
        <f aca="false">SUMIFS('Source'!$F:$F,'Source'!$A:$A,"216 - Max Konnaris CYPRUS",'Source'!$B:$B,$A149)</f>
        <v>2</v>
      </c>
      <c r="E149" s="8" t="n">
        <f aca="false">D149*$J$5</f>
        <v>2.52631578947368</v>
      </c>
      <c r="F149" s="8" t="n">
        <f aca="false">E149-C149</f>
        <v>2.52631578947368</v>
      </c>
      <c r="G149" s="9" t="str">
        <f aca="false">IF(AND(C149=0,E149=0),0,IF(C149=0,"New",(E149-C149)/C149))</f>
        <v>New</v>
      </c>
      <c r="H149" s="8" t="n">
        <f aca="false">SUMIFS('Source'!$E:$E,'Source'!$A:$A,"216 - Max Konnaris CYPRUS",'Source'!$B:$B,$A149)</f>
        <v>0</v>
      </c>
      <c r="I149" s="8" t="n">
        <f aca="false">SUMIFS('Source'!$G:$G,'Source'!$A:$A,"216 - Max Konnaris CYPRUS",'Source'!$B:$B,$A149)</f>
        <v>164.28</v>
      </c>
      <c r="J149" s="8" t="n">
        <f aca="false">I149*$J$5</f>
        <v>207.511578947368</v>
      </c>
      <c r="K149" s="8" t="n">
        <f aca="false">J149-H149</f>
        <v>207.511578947368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313</v>
      </c>
      <c r="B150" s="7" t="str">
        <f aca="false">IFERROR(INDEX('Source'!$C:$C,MATCH($A150,'Source'!$B:$B,0)),"")</f>
        <v>חגורת היריון</v>
      </c>
      <c r="C150" s="8" t="n">
        <f aca="false">SUMIFS('Source'!$D:$D,'Source'!$A:$A,"216 - Max Konnaris CYPRUS",'Source'!$B:$B,$A150)</f>
        <v>3</v>
      </c>
      <c r="D150" s="8" t="n">
        <f aca="false">SUMIFS('Source'!$F:$F,'Source'!$A:$A,"216 - Max Konnaris CYPRUS",'Source'!$B:$B,$A150)</f>
        <v>7</v>
      </c>
      <c r="E150" s="8" t="n">
        <f aca="false">D150*$J$5</f>
        <v>8.84210526315789</v>
      </c>
      <c r="F150" s="8" t="n">
        <f aca="false">E150-C150</f>
        <v>5.84210526315789</v>
      </c>
      <c r="G150" s="9" t="n">
        <f aca="false">IF(AND(C150=0,E150=0),0,IF(C150=0,"New",(E150-C150)/C150))</f>
        <v>1.94736842105263</v>
      </c>
      <c r="H150" s="8" t="n">
        <f aca="false">SUMIFS('Source'!$E:$E,'Source'!$A:$A,"216 - Max Konnaris CYPRUS",'Source'!$B:$B,$A150)</f>
        <v>150.16</v>
      </c>
      <c r="I150" s="8" t="n">
        <f aca="false">SUMIFS('Source'!$G:$G,'Source'!$A:$A,"216 - Max Konnaris CYPRUS",'Source'!$B:$B,$A150)</f>
        <v>307.86</v>
      </c>
      <c r="J150" s="8" t="n">
        <f aca="false">I150*$J$5</f>
        <v>388.875789473684</v>
      </c>
      <c r="K150" s="8" t="n">
        <f aca="false">J150-H150</f>
        <v>238.715789473684</v>
      </c>
      <c r="L150" s="9" t="n">
        <f aca="false">IF(AND(H150=0,J150=0),0,IF(H150=0,"New",(J150-H150)/H150))</f>
        <v>1.58974287076242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633</v>
      </c>
      <c r="B151" s="7" t="str">
        <f aca="false">IFERROR(INDEX('Source'!$C:$C,MATCH($A151,'Source'!$B:$B,0)),"")</f>
        <v>חגורת שבר לצד שמאל</v>
      </c>
      <c r="C151" s="8" t="n">
        <f aca="false">SUMIFS('Source'!$D:$D,'Source'!$A:$A,"216 - Max Konnaris CYPRUS",'Source'!$B:$B,$A151)</f>
        <v>0</v>
      </c>
      <c r="D151" s="8" t="n">
        <f aca="false">SUMIFS('Source'!$F:$F,'Source'!$A:$A,"216 - Max Konnaris CYPRUS",'Source'!$B:$B,$A151)</f>
        <v>2</v>
      </c>
      <c r="E151" s="8" t="n">
        <f aca="false">D151*$J$5</f>
        <v>2.52631578947368</v>
      </c>
      <c r="F151" s="8" t="n">
        <f aca="false">E151-C151</f>
        <v>2.52631578947368</v>
      </c>
      <c r="G151" s="9" t="str">
        <f aca="false">IF(AND(C151=0,E151=0),0,IF(C151=0,"New",(E151-C151)/C151))</f>
        <v>New</v>
      </c>
      <c r="H151" s="8" t="n">
        <f aca="false">SUMIFS('Source'!$E:$E,'Source'!$A:$A,"216 - Max Konnaris CYPRUS",'Source'!$B:$B,$A151)</f>
        <v>0</v>
      </c>
      <c r="I151" s="8" t="n">
        <f aca="false">SUMIFS('Source'!$G:$G,'Source'!$A:$A,"216 - Max Konnaris CYPRUS",'Source'!$B:$B,$A151)</f>
        <v>157.26</v>
      </c>
      <c r="J151" s="8" t="n">
        <f aca="false">I151*$J$5</f>
        <v>198.644210526316</v>
      </c>
      <c r="K151" s="8" t="n">
        <f aca="false">J151-H151</f>
        <v>198.644210526316</v>
      </c>
      <c r="L151" s="9" t="str">
        <f aca="false">IF(AND(H151=0,J151=0),0,IF(H151=0,"New",(J151-H151)/H151))</f>
        <v>New</v>
      </c>
      <c r="M151" s="7" t="str">
        <f aca="false">IF(AND(OR(C151&lt;&gt;0,H151&lt;&gt;0),D151=0,I151=0),"DROP",IF(AND(OR(D151&lt;&gt;0,I151&lt;&gt;0),C151=0,H151=0),"NEW",""))</f>
        <v>NEW</v>
      </c>
    </row>
    <row r="152" customFormat="false" ht="15" hidden="false" customHeight="false" outlineLevel="0" collapsed="false">
      <c r="A152" s="7" t="s">
        <v>436</v>
      </c>
      <c r="B152" s="7" t="str">
        <f aca="false">IFERROR(INDEX('Source'!$C:$C,MATCH($A152,'Source'!$B:$B,0)),"")</f>
        <v>חגורת שבר דו צדדית</v>
      </c>
      <c r="C152" s="8" t="n">
        <f aca="false">SUMIFS('Source'!$D:$D,'Source'!$A:$A,"216 - Max Konnaris CYPRUS",'Source'!$B:$B,$A152)</f>
        <v>0</v>
      </c>
      <c r="D152" s="8" t="n">
        <f aca="false">SUMIFS('Source'!$F:$F,'Source'!$A:$A,"216 - Max Konnaris CYPRUS",'Source'!$B:$B,$A152)</f>
        <v>2</v>
      </c>
      <c r="E152" s="8" t="n">
        <f aca="false">D152*$J$5</f>
        <v>2.52631578947368</v>
      </c>
      <c r="F152" s="8" t="n">
        <f aca="false">E152-C152</f>
        <v>2.52631578947368</v>
      </c>
      <c r="G152" s="9" t="str">
        <f aca="false">IF(AND(C152=0,E152=0),0,IF(C152=0,"New",(E152-C152)/C152))</f>
        <v>New</v>
      </c>
      <c r="H152" s="8" t="n">
        <f aca="false">SUMIFS('Source'!$E:$E,'Source'!$A:$A,"216 - Max Konnaris CYPRUS",'Source'!$B:$B,$A152)</f>
        <v>0</v>
      </c>
      <c r="I152" s="8" t="n">
        <f aca="false">SUMIFS('Source'!$G:$G,'Source'!$A:$A,"216 - Max Konnaris CYPRUS",'Source'!$B:$B,$A152)</f>
        <v>155.72</v>
      </c>
      <c r="J152" s="8" t="n">
        <f aca="false">I152*$J$5</f>
        <v>196.698947368421</v>
      </c>
      <c r="K152" s="8" t="n">
        <f aca="false">J152-H152</f>
        <v>196.698947368421</v>
      </c>
      <c r="L152" s="9" t="str">
        <f aca="false">IF(AND(H152=0,J152=0),0,IF(H152=0,"New",(J152-H152)/H152))</f>
        <v>New</v>
      </c>
      <c r="M152" s="7" t="str">
        <f aca="false">IF(AND(OR(C152&lt;&gt;0,H152&lt;&gt;0),D152=0,I152=0),"DROP",IF(AND(OR(D152&lt;&gt;0,I152&lt;&gt;0),C152=0,H152=0),"NEW",""))</f>
        <v>NEW</v>
      </c>
    </row>
    <row r="153" customFormat="false" ht="15" hidden="false" customHeight="false" outlineLevel="0" collapsed="false">
      <c r="A153" s="7" t="s">
        <v>86</v>
      </c>
      <c r="B153" s="7" t="str">
        <f aca="false">IFERROR(INDEX('Source'!$C:$C,MATCH($A153,'Source'!$B:$B,0)),"")</f>
        <v>חגורת גב אפורה</v>
      </c>
      <c r="C153" s="8" t="n">
        <f aca="false">SUMIFS('Source'!$D:$D,'Source'!$A:$A,"216 - Max Konnaris CYPRUS",'Source'!$B:$B,$A153)</f>
        <v>0</v>
      </c>
      <c r="D153" s="8" t="n">
        <f aca="false">SUMIFS('Source'!$F:$F,'Source'!$A:$A,"216 - Max Konnaris CYPRUS",'Source'!$B:$B,$A153)</f>
        <v>3</v>
      </c>
      <c r="E153" s="8" t="n">
        <f aca="false">D153*$J$5</f>
        <v>3.78947368421053</v>
      </c>
      <c r="F153" s="8" t="n">
        <f aca="false">E153-C153</f>
        <v>3.78947368421053</v>
      </c>
      <c r="G153" s="9" t="str">
        <f aca="false">IF(AND(C153=0,E153=0),0,IF(C153=0,"New",(E153-C153)/C153))</f>
        <v>New</v>
      </c>
      <c r="H153" s="8" t="n">
        <f aca="false">SUMIFS('Source'!$E:$E,'Source'!$A:$A,"216 - Max Konnaris CYPRUS",'Source'!$B:$B,$A153)</f>
        <v>0</v>
      </c>
      <c r="I153" s="8" t="n">
        <f aca="false">SUMIFS('Source'!$G:$G,'Source'!$A:$A,"216 - Max Konnaris CYPRUS",'Source'!$B:$B,$A153)</f>
        <v>155.04</v>
      </c>
      <c r="J153" s="8" t="n">
        <f aca="false">I153*$J$5</f>
        <v>195.84</v>
      </c>
      <c r="K153" s="8" t="n">
        <f aca="false">J153-H153</f>
        <v>195.84</v>
      </c>
      <c r="L153" s="9" t="str">
        <f aca="false">IF(AND(H153=0,J153=0),0,IF(H153=0,"New",(J153-H153)/H153))</f>
        <v>New</v>
      </c>
      <c r="M153" s="7" t="str">
        <f aca="false">IF(AND(OR(C153&lt;&gt;0,H153&lt;&gt;0),D153=0,I153=0),"DROP",IF(AND(OR(D153&lt;&gt;0,I153&lt;&gt;0),C153=0,H153=0),"NEW",""))</f>
        <v>NEW</v>
      </c>
    </row>
    <row r="154" customFormat="false" ht="15" hidden="false" customHeight="false" outlineLevel="0" collapsed="false">
      <c r="A154" s="7" t="s">
        <v>284</v>
      </c>
      <c r="B154" s="7" t="str">
        <f aca="false">IFERROR(INDEX('Source'!$C:$C,MATCH($A154,'Source'!$B:$B,0)),"")</f>
        <v>רצועה לפיקה+כרית</v>
      </c>
      <c r="C154" s="8" t="n">
        <f aca="false">SUMIFS('Source'!$D:$D,'Source'!$A:$A,"216 - Max Konnaris CYPRUS",'Source'!$B:$B,$A154)</f>
        <v>6</v>
      </c>
      <c r="D154" s="8" t="n">
        <f aca="false">SUMIFS('Source'!$F:$F,'Source'!$A:$A,"216 - Max Konnaris CYPRUS",'Source'!$B:$B,$A154)</f>
        <v>3</v>
      </c>
      <c r="E154" s="8" t="n">
        <f aca="false">D154*$J$5</f>
        <v>3.78947368421053</v>
      </c>
      <c r="F154" s="8" t="n">
        <f aca="false">E154-C154</f>
        <v>-2.21052631578947</v>
      </c>
      <c r="G154" s="9" t="n">
        <f aca="false">IF(AND(C154=0,E154=0),0,IF(C154=0,"New",(E154-C154)/C154))</f>
        <v>-0.368421052631579</v>
      </c>
      <c r="H154" s="8" t="n">
        <f aca="false">SUMIFS('Source'!$E:$E,'Source'!$A:$A,"216 - Max Konnaris CYPRUS",'Source'!$B:$B,$A154)</f>
        <v>275.78</v>
      </c>
      <c r="I154" s="8" t="n">
        <f aca="false">SUMIFS('Source'!$G:$G,'Source'!$A:$A,"216 - Max Konnaris CYPRUS",'Source'!$B:$B,$A154)</f>
        <v>121.16</v>
      </c>
      <c r="J154" s="8" t="n">
        <f aca="false">I154*$J$5</f>
        <v>153.044210526316</v>
      </c>
      <c r="K154" s="8" t="n">
        <f aca="false">J154-H154</f>
        <v>-122.735789473684</v>
      </c>
      <c r="L154" s="9" t="n">
        <f aca="false">IF(AND(H154=0,J154=0),0,IF(H154=0,"New",(J154-H154)/H154))</f>
        <v>-0.44504963910974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392</v>
      </c>
      <c r="B155" s="7" t="str">
        <f aca="false">IFERROR(INDEX('Source'!$C:$C,MATCH($A155,'Source'!$B:$B,0)),"")</f>
        <v>חגורת שבר לצד ימין</v>
      </c>
      <c r="C155" s="8" t="n">
        <f aca="false">SUMIFS('Source'!$D:$D,'Source'!$A:$A,"216 - Max Konnaris CYPRUS",'Source'!$B:$B,$A155)</f>
        <v>1</v>
      </c>
      <c r="D155" s="8" t="n">
        <f aca="false">SUMIFS('Source'!$F:$F,'Source'!$A:$A,"216 - Max Konnaris CYPRUS",'Source'!$B:$B,$A155)</f>
        <v>3</v>
      </c>
      <c r="E155" s="8" t="n">
        <f aca="false">D155*$J$5</f>
        <v>3.78947368421053</v>
      </c>
      <c r="F155" s="8" t="n">
        <f aca="false">E155-C155</f>
        <v>2.78947368421053</v>
      </c>
      <c r="G155" s="9" t="n">
        <f aca="false">IF(AND(C155=0,E155=0),0,IF(C155=0,"New",(E155-C155)/C155))</f>
        <v>2.78947368421053</v>
      </c>
      <c r="H155" s="8" t="n">
        <f aca="false">SUMIFS('Source'!$E:$E,'Source'!$A:$A,"216 - Max Konnaris CYPRUS",'Source'!$B:$B,$A155)</f>
        <v>81.3</v>
      </c>
      <c r="I155" s="8" t="n">
        <f aca="false">SUMIFS('Source'!$G:$G,'Source'!$A:$A,"216 - Max Konnaris CYPRUS",'Source'!$B:$B,$A155)</f>
        <v>235.88</v>
      </c>
      <c r="J155" s="8" t="n">
        <f aca="false">I155*$J$5</f>
        <v>297.953684210526</v>
      </c>
      <c r="K155" s="8" t="n">
        <f aca="false">J155-H155</f>
        <v>216.653684210526</v>
      </c>
      <c r="L155" s="9" t="n">
        <f aca="false">IF(AND(H155=0,J155=0),0,IF(H155=0,"New",(J155-H155)/H155))</f>
        <v>2.66486696445912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273</v>
      </c>
      <c r="B156" s="7" t="str">
        <f aca="false">IFERROR(INDEX('Source'!$C:$C,MATCH($A156,'Source'!$B:$B,0)),"")</f>
        <v>מגן ברך שחור</v>
      </c>
      <c r="C156" s="8" t="n">
        <f aca="false">SUMIFS('Source'!$D:$D,'Source'!$A:$A,"216 - Max Konnaris CYPRUS",'Source'!$B:$B,$A156)</f>
        <v>12</v>
      </c>
      <c r="D156" s="8" t="n">
        <f aca="false">SUMIFS('Source'!$F:$F,'Source'!$A:$A,"216 - Max Konnaris CYPRUS",'Source'!$B:$B,$A156)</f>
        <v>0</v>
      </c>
      <c r="E156" s="8" t="n">
        <f aca="false">D156*$J$5</f>
        <v>0</v>
      </c>
      <c r="F156" s="8" t="n">
        <f aca="false">E156-C156</f>
        <v>-12</v>
      </c>
      <c r="G156" s="9" t="n">
        <f aca="false">IF(AND(C156=0,E156=0),0,IF(C156=0,"New",(E156-C156)/C156))</f>
        <v>-1</v>
      </c>
      <c r="H156" s="8" t="n">
        <f aca="false">SUMIFS('Source'!$E:$E,'Source'!$A:$A,"216 - Max Konnaris CYPRUS",'Source'!$B:$B,$A156)</f>
        <v>152.66</v>
      </c>
      <c r="I156" s="8" t="n">
        <f aca="false">SUMIFS('Source'!$G:$G,'Source'!$A:$A,"216 - Max Konnaris CYPRUS",'Source'!$B:$B,$A156)</f>
        <v>0</v>
      </c>
      <c r="J156" s="8" t="n">
        <f aca="false">I156*$J$5</f>
        <v>0</v>
      </c>
      <c r="K156" s="8" t="n">
        <f aca="false">J156-H156</f>
        <v>-152.66</v>
      </c>
      <c r="L156" s="9" t="n">
        <f aca="false">IF(AND(H156=0,J156=0),0,IF(H156=0,"New",(J156-H156)/H156))</f>
        <v>-1</v>
      </c>
      <c r="M156" s="7" t="str">
        <f aca="false">IF(AND(OR(C156&lt;&gt;0,H156&lt;&gt;0),D156=0,I156=0),"DROP",IF(AND(OR(D156&lt;&gt;0,I156&lt;&gt;0),C156=0,H156=0),"NEW",""))</f>
        <v>DROP</v>
      </c>
    </row>
    <row r="157" customFormat="false" ht="15" hidden="false" customHeight="false" outlineLevel="0" collapsed="false">
      <c r="A157" s="7" t="s">
        <v>212</v>
      </c>
      <c r="B157" s="7" t="str">
        <f aca="false">IFERROR(INDEX('Source'!$C:$C,MATCH($A157,'Source'!$B:$B,0)),"")</f>
        <v>מגן מרפק</v>
      </c>
      <c r="C157" s="8" t="n">
        <f aca="false">SUMIFS('Source'!$D:$D,'Source'!$A:$A,"216 - Max Konnaris CYPRUS",'Source'!$B:$B,$A157)</f>
        <v>13</v>
      </c>
      <c r="D157" s="8" t="n">
        <f aca="false">SUMIFS('Source'!$F:$F,'Source'!$A:$A,"216 - Max Konnaris CYPRUS",'Source'!$B:$B,$A157)</f>
        <v>0</v>
      </c>
      <c r="E157" s="8" t="n">
        <f aca="false">D157*$J$5</f>
        <v>0</v>
      </c>
      <c r="F157" s="8" t="n">
        <f aca="false">E157-C157</f>
        <v>-13</v>
      </c>
      <c r="G157" s="9" t="n">
        <f aca="false">IF(AND(C157=0,E157=0),0,IF(C157=0,"New",(E157-C157)/C157))</f>
        <v>-1</v>
      </c>
      <c r="H157" s="8" t="n">
        <f aca="false">SUMIFS('Source'!$E:$E,'Source'!$A:$A,"216 - Max Konnaris CYPRUS",'Source'!$B:$B,$A157)</f>
        <v>151.92</v>
      </c>
      <c r="I157" s="8" t="n">
        <f aca="false">SUMIFS('Source'!$G:$G,'Source'!$A:$A,"216 - Max Konnaris CYPRUS",'Source'!$B:$B,$A157)</f>
        <v>0</v>
      </c>
      <c r="J157" s="8" t="n">
        <f aca="false">I157*$J$5</f>
        <v>0</v>
      </c>
      <c r="K157" s="8" t="n">
        <f aca="false">J157-H157</f>
        <v>-151.92</v>
      </c>
      <c r="L157" s="9" t="n">
        <f aca="false">IF(AND(H157=0,J157=0),0,IF(H157=0,"New",(J157-H157)/H157))</f>
        <v>-1</v>
      </c>
      <c r="M157" s="7" t="str">
        <f aca="false">IF(AND(OR(C157&lt;&gt;0,H157&lt;&gt;0),D157=0,I157=0),"DROP",IF(AND(OR(D157&lt;&gt;0,I157&lt;&gt;0),C157=0,H157=0),"NEW",""))</f>
        <v>DROP</v>
      </c>
    </row>
    <row r="158" customFormat="false" ht="15" hidden="false" customHeight="false" outlineLevel="0" collapsed="false">
      <c r="A158" s="7" t="s">
        <v>380</v>
      </c>
      <c r="B158" s="7" t="str">
        <f aca="false">IFERROR(INDEX('Source'!$C:$C,MATCH($A158,'Source'!$B:$B,0)),"")</f>
        <v>מגן קרסול שמאל SC35</v>
      </c>
      <c r="C158" s="8" t="n">
        <f aca="false">SUMIFS('Source'!$D:$D,'Source'!$A:$A,"216 - Max Konnaris CYPRUS",'Source'!$B:$B,$A158)</f>
        <v>3</v>
      </c>
      <c r="D158" s="8" t="n">
        <f aca="false">SUMIFS('Source'!$F:$F,'Source'!$A:$A,"216 - Max Konnaris CYPRUS",'Source'!$B:$B,$A158)</f>
        <v>0</v>
      </c>
      <c r="E158" s="8" t="n">
        <f aca="false">D158*$J$5</f>
        <v>0</v>
      </c>
      <c r="F158" s="8" t="n">
        <f aca="false">E158-C158</f>
        <v>-3</v>
      </c>
      <c r="G158" s="9" t="n">
        <f aca="false">IF(AND(C158=0,E158=0),0,IF(C158=0,"New",(E158-C158)/C158))</f>
        <v>-1</v>
      </c>
      <c r="H158" s="8" t="n">
        <f aca="false">SUMIFS('Source'!$E:$E,'Source'!$A:$A,"216 - Max Konnaris CYPRUS",'Source'!$B:$B,$A158)</f>
        <v>148.99</v>
      </c>
      <c r="I158" s="8" t="n">
        <f aca="false">SUMIFS('Source'!$G:$G,'Source'!$A:$A,"216 - Max Konnaris CYPRUS",'Source'!$B:$B,$A158)</f>
        <v>0</v>
      </c>
      <c r="J158" s="8" t="n">
        <f aca="false">I158*$J$5</f>
        <v>0</v>
      </c>
      <c r="K158" s="8" t="n">
        <f aca="false">J158-H158</f>
        <v>-148.99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323</v>
      </c>
      <c r="B159" s="7" t="str">
        <f aca="false">IFERROR(INDEX('Source'!$C:$C,MATCH($A159,'Source'!$B:$B,0)),"")</f>
        <v>מגן זרת מסיליקון</v>
      </c>
      <c r="C159" s="8" t="n">
        <f aca="false">SUMIFS('Source'!$D:$D,'Source'!$A:$A,"216 - Max Konnaris CYPRUS",'Source'!$B:$B,$A159)</f>
        <v>10</v>
      </c>
      <c r="D159" s="8" t="n">
        <f aca="false">SUMIFS('Source'!$F:$F,'Source'!$A:$A,"216 - Max Konnaris CYPRUS",'Source'!$B:$B,$A159)</f>
        <v>0</v>
      </c>
      <c r="E159" s="8" t="n">
        <f aca="false">D159*$J$5</f>
        <v>0</v>
      </c>
      <c r="F159" s="8" t="n">
        <f aca="false">E159-C159</f>
        <v>-10</v>
      </c>
      <c r="G159" s="9" t="n">
        <f aca="false">IF(AND(C159=0,E159=0),0,IF(C159=0,"New",(E159-C159)/C159))</f>
        <v>-1</v>
      </c>
      <c r="H159" s="8" t="n">
        <f aca="false">SUMIFS('Source'!$E:$E,'Source'!$A:$A,"216 - Max Konnaris CYPRUS",'Source'!$B:$B,$A159)</f>
        <v>148.02</v>
      </c>
      <c r="I159" s="8" t="n">
        <f aca="false">SUMIFS('Source'!$G:$G,'Source'!$A:$A,"216 - Max Konnaris CYPRUS",'Source'!$B:$B,$A159)</f>
        <v>0</v>
      </c>
      <c r="J159" s="8" t="n">
        <f aca="false">I159*$J$5</f>
        <v>0</v>
      </c>
      <c r="K159" s="8" t="n">
        <f aca="false">J159-H159</f>
        <v>-148.02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248</v>
      </c>
      <c r="B160" s="7" t="str">
        <f aca="false">IFERROR(INDEX('Source'!$C:$C,MATCH($A160,'Source'!$B:$B,0)),"")</f>
        <v>מגן קרסול+ עקב סגור+רצועות</v>
      </c>
      <c r="C160" s="8" t="n">
        <f aca="false">SUMIFS('Source'!$D:$D,'Source'!$A:$A,"216 - Max Konnaris CYPRUS",'Source'!$B:$B,$A160)</f>
        <v>10</v>
      </c>
      <c r="D160" s="8" t="n">
        <f aca="false">SUMIFS('Source'!$F:$F,'Source'!$A:$A,"216 - Max Konnaris CYPRUS",'Source'!$B:$B,$A160)</f>
        <v>6</v>
      </c>
      <c r="E160" s="8" t="n">
        <f aca="false">D160*$J$5</f>
        <v>7.57894736842105</v>
      </c>
      <c r="F160" s="8" t="n">
        <f aca="false">E160-C160</f>
        <v>-2.42105263157895</v>
      </c>
      <c r="G160" s="9" t="n">
        <f aca="false">IF(AND(C160=0,E160=0),0,IF(C160=0,"New",(E160-C160)/C160))</f>
        <v>-0.242105263157895</v>
      </c>
      <c r="H160" s="8" t="n">
        <f aca="false">SUMIFS('Source'!$E:$E,'Source'!$A:$A,"216 - Max Konnaris CYPRUS",'Source'!$B:$B,$A160)</f>
        <v>336.93</v>
      </c>
      <c r="I160" s="8" t="n">
        <f aca="false">SUMIFS('Source'!$G:$G,'Source'!$A:$A,"216 - Max Konnaris CYPRUS",'Source'!$B:$B,$A160)</f>
        <v>190.69</v>
      </c>
      <c r="J160" s="8" t="n">
        <f aca="false">I160*$J$5</f>
        <v>240.871578947368</v>
      </c>
      <c r="K160" s="8" t="n">
        <f aca="false">J160-H160</f>
        <v>-96.0584210526316</v>
      </c>
      <c r="L160" s="9" t="n">
        <f aca="false">IF(AND(H160=0,J160=0),0,IF(H160=0,"New",(J160-H160)/H160))</f>
        <v>-0.285099044468084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412</v>
      </c>
      <c r="B161" s="7" t="str">
        <f aca="false">IFERROR(INDEX('Source'!$C:$C,MATCH($A161,'Source'!$B:$B,0)),"")</f>
        <v>מגן קרסול ימין SC35</v>
      </c>
      <c r="C161" s="8" t="n">
        <f aca="false">SUMIFS('Source'!$D:$D,'Source'!$A:$A,"216 - Max Konnaris CYPRUS",'Source'!$B:$B,$A161)</f>
        <v>3</v>
      </c>
      <c r="D161" s="8" t="n">
        <f aca="false">SUMIFS('Source'!$F:$F,'Source'!$A:$A,"216 - Max Konnaris CYPRUS",'Source'!$B:$B,$A161)</f>
        <v>0</v>
      </c>
      <c r="E161" s="8" t="n">
        <f aca="false">D161*$J$5</f>
        <v>0</v>
      </c>
      <c r="F161" s="8" t="n">
        <f aca="false">E161-C161</f>
        <v>-3</v>
      </c>
      <c r="G161" s="9" t="n">
        <f aca="false">IF(AND(C161=0,E161=0),0,IF(C161=0,"New",(E161-C161)/C161))</f>
        <v>-1</v>
      </c>
      <c r="H161" s="8" t="n">
        <f aca="false">SUMIFS('Source'!$E:$E,'Source'!$A:$A,"216 - Max Konnaris CYPRUS",'Source'!$B:$B,$A161)</f>
        <v>145.32</v>
      </c>
      <c r="I161" s="8" t="n">
        <f aca="false">SUMIFS('Source'!$G:$G,'Source'!$A:$A,"216 - Max Konnaris CYPRUS",'Source'!$B:$B,$A161)</f>
        <v>0</v>
      </c>
      <c r="J161" s="8" t="n">
        <f aca="false">I161*$J$5</f>
        <v>0</v>
      </c>
      <c r="K161" s="8" t="n">
        <f aca="false">J161-H161</f>
        <v>-145.32</v>
      </c>
      <c r="L161" s="9" t="n">
        <f aca="false">IF(AND(H161=0,J161=0),0,IF(H161=0,"New",(J161-H161)/H161))</f>
        <v>-1</v>
      </c>
      <c r="M161" s="7" t="str">
        <f aca="false">IF(AND(OR(C161&lt;&gt;0,H161&lt;&gt;0),D161=0,I161=0),"DROP",IF(AND(OR(D161&lt;&gt;0,I161&lt;&gt;0),C161=0,H161=0),"NEW",""))</f>
        <v>DROP</v>
      </c>
    </row>
    <row r="162" customFormat="false" ht="15" hidden="false" customHeight="false" outlineLevel="0" collapsed="false">
      <c r="A162" s="7" t="s">
        <v>105</v>
      </c>
      <c r="B162" s="7" t="str">
        <f aca="false">IFERROR(INDEX('Source'!$C:$C,MATCH($A162,'Source'!$B:$B,0)),"")</f>
        <v>נוזל לריכוך ציפורן חודרנית</v>
      </c>
      <c r="C162" s="8" t="n">
        <f aca="false">SUMIFS('Source'!$D:$D,'Source'!$A:$A,"216 - Max Konnaris CYPRUS",'Source'!$B:$B,$A162)</f>
        <v>10</v>
      </c>
      <c r="D162" s="8" t="n">
        <f aca="false">SUMIFS('Source'!$F:$F,'Source'!$A:$A,"216 - Max Konnaris CYPRUS",'Source'!$B:$B,$A162)</f>
        <v>3</v>
      </c>
      <c r="E162" s="8" t="n">
        <f aca="false">D162*$J$5</f>
        <v>3.78947368421053</v>
      </c>
      <c r="F162" s="8" t="n">
        <f aca="false">E162-C162</f>
        <v>-6.21052631578947</v>
      </c>
      <c r="G162" s="9" t="n">
        <f aca="false">IF(AND(C162=0,E162=0),0,IF(C162=0,"New",(E162-C162)/C162))</f>
        <v>-0.621052631578947</v>
      </c>
      <c r="H162" s="8" t="n">
        <f aca="false">SUMIFS('Source'!$E:$E,'Source'!$A:$A,"216 - Max Konnaris CYPRUS",'Source'!$B:$B,$A162)</f>
        <v>192.81</v>
      </c>
      <c r="I162" s="8" t="n">
        <f aca="false">SUMIFS('Source'!$G:$G,'Source'!$A:$A,"216 - Max Konnaris CYPRUS",'Source'!$B:$B,$A162)</f>
        <v>50.82</v>
      </c>
      <c r="J162" s="8" t="n">
        <f aca="false">I162*$J$5</f>
        <v>64.1936842105263</v>
      </c>
      <c r="K162" s="8" t="n">
        <f aca="false">J162-H162</f>
        <v>-128.616315789474</v>
      </c>
      <c r="L162" s="9" t="n">
        <f aca="false">IF(AND(H162=0,J162=0),0,IF(H162=0,"New",(J162-H162)/H162))</f>
        <v>-0.66706247492077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398</v>
      </c>
      <c r="B163" s="7" t="str">
        <f aca="false">IFERROR(INDEX('Source'!$C:$C,MATCH($A163,'Source'!$B:$B,0)),"")</f>
        <v>ח.בטן 25 ס'מ</v>
      </c>
      <c r="C163" s="8" t="n">
        <f aca="false">SUMIFS('Source'!$D:$D,'Source'!$A:$A,"216 - Max Konnaris CYPRUS",'Source'!$B:$B,$A163)</f>
        <v>3</v>
      </c>
      <c r="D163" s="8" t="n">
        <f aca="false">SUMIFS('Source'!$F:$F,'Source'!$A:$A,"216 - Max Konnaris CYPRUS",'Source'!$B:$B,$A163)</f>
        <v>0</v>
      </c>
      <c r="E163" s="8" t="n">
        <f aca="false">D163*$J$5</f>
        <v>0</v>
      </c>
      <c r="F163" s="8" t="n">
        <f aca="false">E163-C163</f>
        <v>-3</v>
      </c>
      <c r="G163" s="9" t="n">
        <f aca="false">IF(AND(C163=0,E163=0),0,IF(C163=0,"New",(E163-C163)/C163))</f>
        <v>-1</v>
      </c>
      <c r="H163" s="8" t="n">
        <f aca="false">SUMIFS('Source'!$E:$E,'Source'!$A:$A,"216 - Max Konnaris CYPRUS",'Source'!$B:$B,$A163)</f>
        <v>141.33</v>
      </c>
      <c r="I163" s="8" t="n">
        <f aca="false">SUMIFS('Source'!$G:$G,'Source'!$A:$A,"216 - Max Konnaris CYPRUS",'Source'!$B:$B,$A163)</f>
        <v>0</v>
      </c>
      <c r="J163" s="8" t="n">
        <f aca="false">I163*$J$5</f>
        <v>0</v>
      </c>
      <c r="K163" s="8" t="n">
        <f aca="false">J163-H163</f>
        <v>-141.33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326</v>
      </c>
      <c r="B164" s="7" t="str">
        <f aca="false">IFERROR(INDEX('Source'!$C:$C,MATCH($A164,'Source'!$B:$B,0)),"")</f>
        <v>מגן קרסול סגור</v>
      </c>
      <c r="C164" s="8" t="n">
        <f aca="false">SUMIFS('Source'!$D:$D,'Source'!$A:$A,"216 - Max Konnaris CYPRUS",'Source'!$B:$B,$A164)</f>
        <v>6</v>
      </c>
      <c r="D164" s="8" t="n">
        <f aca="false">SUMIFS('Source'!$F:$F,'Source'!$A:$A,"216 - Max Konnaris CYPRUS",'Source'!$B:$B,$A164)</f>
        <v>0</v>
      </c>
      <c r="E164" s="8" t="n">
        <f aca="false">D164*$J$5</f>
        <v>0</v>
      </c>
      <c r="F164" s="8" t="n">
        <f aca="false">E164-C164</f>
        <v>-6</v>
      </c>
      <c r="G164" s="9" t="n">
        <f aca="false">IF(AND(C164=0,E164=0),0,IF(C164=0,"New",(E164-C164)/C164))</f>
        <v>-1</v>
      </c>
      <c r="H164" s="8" t="n">
        <f aca="false">SUMIFS('Source'!$E:$E,'Source'!$A:$A,"216 - Max Konnaris CYPRUS",'Source'!$B:$B,$A164)</f>
        <v>140.23</v>
      </c>
      <c r="I164" s="8" t="n">
        <f aca="false">SUMIFS('Source'!$G:$G,'Source'!$A:$A,"216 - Max Konnaris CYPRUS",'Source'!$B:$B,$A164)</f>
        <v>0</v>
      </c>
      <c r="J164" s="8" t="n">
        <f aca="false">I164*$J$5</f>
        <v>0</v>
      </c>
      <c r="K164" s="8" t="n">
        <f aca="false">J164-H164</f>
        <v>-140.23</v>
      </c>
      <c r="L164" s="9" t="n">
        <f aca="false">IF(AND(H164=0,J164=0),0,IF(H164=0,"New",(J164-H164)/H164))</f>
        <v>-1</v>
      </c>
      <c r="M164" s="7" t="str">
        <f aca="false">IF(AND(OR(C164&lt;&gt;0,H164&lt;&gt;0),D164=0,I164=0),"DROP",IF(AND(OR(D164&lt;&gt;0,I164&lt;&gt;0),C164=0,H164=0),"NEW",""))</f>
        <v>DROP</v>
      </c>
    </row>
    <row r="165" customFormat="false" ht="15" hidden="false" customHeight="false" outlineLevel="0" collapsed="false">
      <c r="A165" s="7" t="s">
        <v>478</v>
      </c>
      <c r="B165" s="7" t="str">
        <f aca="false">IFERROR(INDEX('Source'!$C:$C,MATCH($A165,'Source'!$B:$B,0)),"")</f>
        <v>מגן קרסול סגור</v>
      </c>
      <c r="C165" s="8" t="n">
        <f aca="false">SUMIFS('Source'!$D:$D,'Source'!$A:$A,"216 - Max Konnaris CYPRUS",'Source'!$B:$B,$A165)</f>
        <v>6</v>
      </c>
      <c r="D165" s="8" t="n">
        <f aca="false">SUMIFS('Source'!$F:$F,'Source'!$A:$A,"216 - Max Konnaris CYPRUS",'Source'!$B:$B,$A165)</f>
        <v>0</v>
      </c>
      <c r="E165" s="8" t="n">
        <f aca="false">D165*$J$5</f>
        <v>0</v>
      </c>
      <c r="F165" s="8" t="n">
        <f aca="false">E165-C165</f>
        <v>-6</v>
      </c>
      <c r="G165" s="9" t="n">
        <f aca="false">IF(AND(C165=0,E165=0),0,IF(C165=0,"New",(E165-C165)/C165))</f>
        <v>-1</v>
      </c>
      <c r="H165" s="8" t="n">
        <f aca="false">SUMIFS('Source'!$E:$E,'Source'!$A:$A,"216 - Max Konnaris CYPRUS",'Source'!$B:$B,$A165)</f>
        <v>140.23</v>
      </c>
      <c r="I165" s="8" t="n">
        <f aca="false">SUMIFS('Source'!$G:$G,'Source'!$A:$A,"216 - Max Konnaris CYPRUS",'Source'!$B:$B,$A165)</f>
        <v>0</v>
      </c>
      <c r="J165" s="8" t="n">
        <f aca="false">I165*$J$5</f>
        <v>0</v>
      </c>
      <c r="K165" s="8" t="n">
        <f aca="false">J165-H165</f>
        <v>-140.23</v>
      </c>
      <c r="L165" s="9" t="n">
        <f aca="false">IF(AND(H165=0,J165=0),0,IF(H165=0,"New",(J165-H165)/H165))</f>
        <v>-1</v>
      </c>
      <c r="M165" s="7" t="str">
        <f aca="false">IF(AND(OR(C165&lt;&gt;0,H165&lt;&gt;0),D165=0,I165=0),"DROP",IF(AND(OR(D165&lt;&gt;0,I165&lt;&gt;0),C165=0,H165=0),"NEW",""))</f>
        <v>DROP</v>
      </c>
    </row>
    <row r="166" customFormat="false" ht="15" hidden="false" customHeight="false" outlineLevel="0" collapsed="false">
      <c r="A166" s="7" t="s">
        <v>269</v>
      </c>
      <c r="B166" s="7" t="str">
        <f aca="false">IFERROR(INDEX('Source'!$C:$C,MATCH($A166,'Source'!$B:$B,0)),"")</f>
        <v>מגן ברך SC422</v>
      </c>
      <c r="C166" s="8" t="n">
        <f aca="false">SUMIFS('Source'!$D:$D,'Source'!$A:$A,"216 - Max Konnaris CYPRUS",'Source'!$B:$B,$A166)</f>
        <v>0</v>
      </c>
      <c r="D166" s="8" t="n">
        <f aca="false">SUMIFS('Source'!$F:$F,'Source'!$A:$A,"216 - Max Konnaris CYPRUS",'Source'!$B:$B,$A166)</f>
        <v>2</v>
      </c>
      <c r="E166" s="8" t="n">
        <f aca="false">D166*$J$5</f>
        <v>2.52631578947368</v>
      </c>
      <c r="F166" s="8" t="n">
        <f aca="false">E166-C166</f>
        <v>2.52631578947368</v>
      </c>
      <c r="G166" s="9" t="str">
        <f aca="false">IF(AND(C166=0,E166=0),0,IF(C166=0,"New",(E166-C166)/C166))</f>
        <v>New</v>
      </c>
      <c r="H166" s="8" t="n">
        <f aca="false">SUMIFS('Source'!$E:$E,'Source'!$A:$A,"216 - Max Konnaris CYPRUS",'Source'!$B:$B,$A166)</f>
        <v>0</v>
      </c>
      <c r="I166" s="8" t="n">
        <f aca="false">SUMIFS('Source'!$G:$G,'Source'!$A:$A,"216 - Max Konnaris CYPRUS",'Source'!$B:$B,$A166)</f>
        <v>137.24</v>
      </c>
      <c r="J166" s="8" t="n">
        <f aca="false">I166*$J$5</f>
        <v>173.355789473684</v>
      </c>
      <c r="K166" s="8" t="n">
        <f aca="false">J166-H166</f>
        <v>173.355789473684</v>
      </c>
      <c r="L166" s="9" t="str">
        <f aca="false">IF(AND(H166=0,J166=0),0,IF(H166=0,"New",(J166-H166)/H166))</f>
        <v>New</v>
      </c>
      <c r="M166" s="7" t="str">
        <f aca="false">IF(AND(OR(C166&lt;&gt;0,H166&lt;&gt;0),D166=0,I166=0),"DROP",IF(AND(OR(D166&lt;&gt;0,I166&lt;&gt;0),C166=0,H166=0),"NEW",""))</f>
        <v>NEW</v>
      </c>
    </row>
    <row r="167" customFormat="false" ht="15" hidden="false" customHeight="false" outlineLevel="0" collapsed="false">
      <c r="A167" s="7" t="s">
        <v>1050</v>
      </c>
      <c r="B167" s="7" t="str">
        <f aca="false">IFERROR(INDEX('Source'!$C:$C,MATCH($A167,'Source'!$B:$B,0)),"")</f>
        <v>מדרס מתכוונן</v>
      </c>
      <c r="C167" s="8" t="n">
        <f aca="false">SUMIFS('Source'!$D:$D,'Source'!$A:$A,"216 - Max Konnaris CYPRUS",'Source'!$B:$B,$A167)</f>
        <v>13</v>
      </c>
      <c r="D167" s="8" t="n">
        <f aca="false">SUMIFS('Source'!$F:$F,'Source'!$A:$A,"216 - Max Konnaris CYPRUS",'Source'!$B:$B,$A167)</f>
        <v>10</v>
      </c>
      <c r="E167" s="8" t="n">
        <f aca="false">D167*$J$5</f>
        <v>12.6315789473684</v>
      </c>
      <c r="F167" s="8" t="n">
        <f aca="false">E167-C167</f>
        <v>-0.368421052631579</v>
      </c>
      <c r="G167" s="9" t="n">
        <f aca="false">IF(AND(C167=0,E167=0),0,IF(C167=0,"New",(E167-C167)/C167))</f>
        <v>-0.0283400809716599</v>
      </c>
      <c r="H167" s="8" t="n">
        <f aca="false">SUMIFS('Source'!$E:$E,'Source'!$A:$A,"216 - Max Konnaris CYPRUS",'Source'!$B:$B,$A167)</f>
        <v>500.33</v>
      </c>
      <c r="I167" s="8" t="n">
        <f aca="false">SUMIFS('Source'!$G:$G,'Source'!$A:$A,"216 - Max Konnaris CYPRUS",'Source'!$B:$B,$A167)</f>
        <v>363.75</v>
      </c>
      <c r="J167" s="8" t="n">
        <f aca="false">I167*$J$5</f>
        <v>459.473684210526</v>
      </c>
      <c r="K167" s="8" t="n">
        <f aca="false">J167-H167</f>
        <v>-40.8563157894737</v>
      </c>
      <c r="L167" s="9" t="n">
        <f aca="false">IF(AND(H167=0,J167=0),0,IF(H167=0,"New",(J167-H167)/H167))</f>
        <v>-0.081658736812651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296</v>
      </c>
      <c r="B168" s="7" t="str">
        <f aca="false">IFERROR(INDEX('Source'!$C:$C,MATCH($A168,'Source'!$B:$B,0)),"")</f>
        <v>סד לאצבע הדק</v>
      </c>
      <c r="C168" s="8" t="n">
        <f aca="false">SUMIFS('Source'!$D:$D,'Source'!$A:$A,"216 - Max Konnaris CYPRUS",'Source'!$B:$B,$A168)</f>
        <v>0</v>
      </c>
      <c r="D168" s="8" t="n">
        <f aca="false">SUMIFS('Source'!$F:$F,'Source'!$A:$A,"216 - Max Konnaris CYPRUS",'Source'!$B:$B,$A168)</f>
        <v>10</v>
      </c>
      <c r="E168" s="8" t="n">
        <f aca="false">D168*$J$5</f>
        <v>12.6315789473684</v>
      </c>
      <c r="F168" s="8" t="n">
        <f aca="false">E168-C168</f>
        <v>12.6315789473684</v>
      </c>
      <c r="G168" s="9" t="str">
        <f aca="false">IF(AND(C168=0,E168=0),0,IF(C168=0,"New",(E168-C168)/C168))</f>
        <v>New</v>
      </c>
      <c r="H168" s="8" t="n">
        <f aca="false">SUMIFS('Source'!$E:$E,'Source'!$A:$A,"216 - Max Konnaris CYPRUS",'Source'!$B:$B,$A168)</f>
        <v>0</v>
      </c>
      <c r="I168" s="8" t="n">
        <f aca="false">SUMIFS('Source'!$G:$G,'Source'!$A:$A,"216 - Max Konnaris CYPRUS",'Source'!$B:$B,$A168)</f>
        <v>133.48</v>
      </c>
      <c r="J168" s="8" t="n">
        <f aca="false">I168*$J$5</f>
        <v>168.606315789474</v>
      </c>
      <c r="K168" s="8" t="n">
        <f aca="false">J168-H168</f>
        <v>168.606315789474</v>
      </c>
      <c r="L168" s="9" t="str">
        <f aca="false">IF(AND(H168=0,J168=0),0,IF(H168=0,"New",(J168-H168)/H168))</f>
        <v>New</v>
      </c>
      <c r="M168" s="7" t="str">
        <f aca="false">IF(AND(OR(C168&lt;&gt;0,H168&lt;&gt;0),D168=0,I168=0),"DROP",IF(AND(OR(D168&lt;&gt;0,I168&lt;&gt;0),C168=0,H168=0),"NEW",""))</f>
        <v>NEW</v>
      </c>
    </row>
    <row r="169" customFormat="false" ht="15" hidden="false" customHeight="false" outlineLevel="0" collapsed="false">
      <c r="A169" s="7" t="s">
        <v>941</v>
      </c>
      <c r="B169" s="7" t="str">
        <f aca="false">IFERROR(INDEX('Source'!$C:$C,MATCH($A169,'Source'!$B:$B,0)),"")</f>
        <v>צווארון ספוג</v>
      </c>
      <c r="C169" s="8" t="n">
        <f aca="false">SUMIFS('Source'!$D:$D,'Source'!$A:$A,"216 - Max Konnaris CYPRUS",'Source'!$B:$B,$A169)</f>
        <v>10</v>
      </c>
      <c r="D169" s="8" t="n">
        <f aca="false">SUMIFS('Source'!$F:$F,'Source'!$A:$A,"216 - Max Konnaris CYPRUS",'Source'!$B:$B,$A169)</f>
        <v>6</v>
      </c>
      <c r="E169" s="8" t="n">
        <f aca="false">D169*$J$5</f>
        <v>7.57894736842105</v>
      </c>
      <c r="F169" s="8" t="n">
        <f aca="false">E169-C169</f>
        <v>-2.42105263157895</v>
      </c>
      <c r="G169" s="9" t="n">
        <f aca="false">IF(AND(C169=0,E169=0),0,IF(C169=0,"New",(E169-C169)/C169))</f>
        <v>-0.242105263157895</v>
      </c>
      <c r="H169" s="8" t="n">
        <f aca="false">SUMIFS('Source'!$E:$E,'Source'!$A:$A,"216 - Max Konnaris CYPRUS",'Source'!$B:$B,$A169)</f>
        <v>292.14</v>
      </c>
      <c r="I169" s="8" t="n">
        <f aca="false">SUMIFS('Source'!$G:$G,'Source'!$A:$A,"216 - Max Konnaris CYPRUS",'Source'!$B:$B,$A169)</f>
        <v>165.34</v>
      </c>
      <c r="J169" s="8" t="n">
        <f aca="false">I169*$J$5</f>
        <v>208.850526315789</v>
      </c>
      <c r="K169" s="8" t="n">
        <f aca="false">J169-H169</f>
        <v>-83.2894736842105</v>
      </c>
      <c r="L169" s="9" t="n">
        <f aca="false">IF(AND(H169=0,J169=0),0,IF(H169=0,"New",(J169-H169)/H169))</f>
        <v>-0.285101231204938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391</v>
      </c>
      <c r="B170" s="7" t="str">
        <f aca="false">IFERROR(INDEX('Source'!$C:$C,MATCH($A170,'Source'!$B:$B,0)),"")</f>
        <v>חגורת היריון</v>
      </c>
      <c r="C170" s="8" t="n">
        <f aca="false">SUMIFS('Source'!$D:$D,'Source'!$A:$A,"216 - Max Konnaris CYPRUS",'Source'!$B:$B,$A170)</f>
        <v>5</v>
      </c>
      <c r="D170" s="8" t="n">
        <f aca="false">SUMIFS('Source'!$F:$F,'Source'!$A:$A,"216 - Max Konnaris CYPRUS",'Source'!$B:$B,$A170)</f>
        <v>3</v>
      </c>
      <c r="E170" s="8" t="n">
        <f aca="false">D170*$J$5</f>
        <v>3.78947368421053</v>
      </c>
      <c r="F170" s="8" t="n">
        <f aca="false">E170-C170</f>
        <v>-1.21052631578947</v>
      </c>
      <c r="G170" s="9" t="n">
        <f aca="false">IF(AND(C170=0,E170=0),0,IF(C170=0,"New",(E170-C170)/C170))</f>
        <v>-0.242105263157895</v>
      </c>
      <c r="H170" s="8" t="n">
        <f aca="false">SUMIFS('Source'!$E:$E,'Source'!$A:$A,"216 - Max Konnaris CYPRUS",'Source'!$B:$B,$A170)</f>
        <v>257.64</v>
      </c>
      <c r="I170" s="8" t="n">
        <f aca="false">SUMIFS('Source'!$G:$G,'Source'!$A:$A,"216 - Max Konnaris CYPRUS",'Source'!$B:$B,$A170)</f>
        <v>131.94</v>
      </c>
      <c r="J170" s="8" t="n">
        <f aca="false">I170*$J$5</f>
        <v>166.661052631579</v>
      </c>
      <c r="K170" s="8" t="n">
        <f aca="false">J170-H170</f>
        <v>-90.9789473684211</v>
      </c>
      <c r="L170" s="9" t="n">
        <f aca="false">IF(AND(H170=0,J170=0),0,IF(H170=0,"New",(J170-H170)/H170))</f>
        <v>-0.353124310543476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152</v>
      </c>
      <c r="B171" s="7" t="str">
        <f aca="false">IFERROR(INDEX('Source'!$C:$C,MATCH($A171,'Source'!$B:$B,0)),"")</f>
        <v>מתלה יד-כיס</v>
      </c>
      <c r="C171" s="8" t="n">
        <f aca="false">SUMIFS('Source'!$D:$D,'Source'!$A:$A,"216 - Max Konnaris CYPRUS",'Source'!$B:$B,$A171)</f>
        <v>20</v>
      </c>
      <c r="D171" s="8" t="n">
        <f aca="false">SUMIFS('Source'!$F:$F,'Source'!$A:$A,"216 - Max Konnaris CYPRUS",'Source'!$B:$B,$A171)</f>
        <v>16</v>
      </c>
      <c r="E171" s="8" t="n">
        <f aca="false">D171*$J$5</f>
        <v>20.2105263157895</v>
      </c>
      <c r="F171" s="8" t="n">
        <f aca="false">E171-C171</f>
        <v>0.210526315789473</v>
      </c>
      <c r="G171" s="9" t="n">
        <f aca="false">IF(AND(C171=0,E171=0),0,IF(C171=0,"New",(E171-C171)/C171))</f>
        <v>0.0105263157894736</v>
      </c>
      <c r="H171" s="8" t="n">
        <f aca="false">SUMIFS('Source'!$E:$E,'Source'!$A:$A,"216 - Max Konnaris CYPRUS",'Source'!$B:$B,$A171)</f>
        <v>423.2</v>
      </c>
      <c r="I171" s="8" t="n">
        <f aca="false">SUMIFS('Source'!$G:$G,'Source'!$A:$A,"216 - Max Konnaris CYPRUS",'Source'!$B:$B,$A171)</f>
        <v>301.18</v>
      </c>
      <c r="J171" s="8" t="n">
        <f aca="false">I171*$J$5</f>
        <v>380.437894736842</v>
      </c>
      <c r="K171" s="8" t="n">
        <f aca="false">J171-H171</f>
        <v>-42.7621052631579</v>
      </c>
      <c r="L171" s="9" t="n">
        <f aca="false">IF(AND(H171=0,J171=0),0,IF(H171=0,"New",(J171-H171)/H171))</f>
        <v>-0.101044672171923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410</v>
      </c>
      <c r="B172" s="7" t="str">
        <f aca="false">IFERROR(INDEX('Source'!$C:$C,MATCH($A172,'Source'!$B:$B,0)),"")</f>
        <v>מגן קרסול שחור</v>
      </c>
      <c r="C172" s="8" t="n">
        <f aca="false">SUMIFS('Source'!$D:$D,'Source'!$A:$A,"216 - Max Konnaris CYPRUS",'Source'!$B:$B,$A172)</f>
        <v>10</v>
      </c>
      <c r="D172" s="8" t="n">
        <f aca="false">SUMIFS('Source'!$F:$F,'Source'!$A:$A,"216 - Max Konnaris CYPRUS",'Source'!$B:$B,$A172)</f>
        <v>0</v>
      </c>
      <c r="E172" s="8" t="n">
        <f aca="false">D172*$J$5</f>
        <v>0</v>
      </c>
      <c r="F172" s="8" t="n">
        <f aca="false">E172-C172</f>
        <v>-10</v>
      </c>
      <c r="G172" s="9" t="n">
        <f aca="false">IF(AND(C172=0,E172=0),0,IF(C172=0,"New",(E172-C172)/C172))</f>
        <v>-1</v>
      </c>
      <c r="H172" s="8" t="n">
        <f aca="false">SUMIFS('Source'!$E:$E,'Source'!$A:$A,"216 - Max Konnaris CYPRUS",'Source'!$B:$B,$A172)</f>
        <v>120.75</v>
      </c>
      <c r="I172" s="8" t="n">
        <f aca="false">SUMIFS('Source'!$G:$G,'Source'!$A:$A,"216 - Max Konnaris CYPRUS",'Source'!$B:$B,$A172)</f>
        <v>0</v>
      </c>
      <c r="J172" s="8" t="n">
        <f aca="false">I172*$J$5</f>
        <v>0</v>
      </c>
      <c r="K172" s="8" t="n">
        <f aca="false">J172-H172</f>
        <v>-120.75</v>
      </c>
      <c r="L172" s="9" t="n">
        <f aca="false">IF(AND(H172=0,J172=0),0,IF(H172=0,"New",(J172-H172)/H172))</f>
        <v>-1</v>
      </c>
      <c r="M172" s="7" t="str">
        <f aca="false">IF(AND(OR(C172&lt;&gt;0,H172&lt;&gt;0),D172=0,I172=0),"DROP",IF(AND(OR(D172&lt;&gt;0,I172&lt;&gt;0),C172=0,H172=0),"NEW",""))</f>
        <v>DROP</v>
      </c>
    </row>
    <row r="173" customFormat="false" ht="15" hidden="false" customHeight="false" outlineLevel="0" collapsed="false">
      <c r="A173" s="7" t="s">
        <v>159</v>
      </c>
      <c r="B173" s="7" t="str">
        <f aca="false">IFERROR(INDEX('Source'!$C:$C,MATCH($A173,'Source'!$B:$B,0)),"")</f>
        <v>אצבעון מפלסטיק  ליד</v>
      </c>
      <c r="C173" s="8" t="n">
        <f aca="false">SUMIFS('Source'!$D:$D,'Source'!$A:$A,"216 - Max Konnaris CYPRUS",'Source'!$B:$B,$A173)</f>
        <v>12</v>
      </c>
      <c r="D173" s="8" t="n">
        <f aca="false">SUMIFS('Source'!$F:$F,'Source'!$A:$A,"216 - Max Konnaris CYPRUS",'Source'!$B:$B,$A173)</f>
        <v>0</v>
      </c>
      <c r="E173" s="8" t="n">
        <f aca="false">D173*$J$5</f>
        <v>0</v>
      </c>
      <c r="F173" s="8" t="n">
        <f aca="false">E173-C173</f>
        <v>-12</v>
      </c>
      <c r="G173" s="9" t="n">
        <f aca="false">IF(AND(C173=0,E173=0),0,IF(C173=0,"New",(E173-C173)/C173))</f>
        <v>-1</v>
      </c>
      <c r="H173" s="8" t="n">
        <f aca="false">SUMIFS('Source'!$E:$E,'Source'!$A:$A,"216 - Max Konnaris CYPRUS",'Source'!$B:$B,$A173)</f>
        <v>120.45</v>
      </c>
      <c r="I173" s="8" t="n">
        <f aca="false">SUMIFS('Source'!$G:$G,'Source'!$A:$A,"216 - Max Konnaris CYPRUS",'Source'!$B:$B,$A173)</f>
        <v>0</v>
      </c>
      <c r="J173" s="8" t="n">
        <f aca="false">I173*$J$5</f>
        <v>0</v>
      </c>
      <c r="K173" s="8" t="n">
        <f aca="false">J173-H173</f>
        <v>-120.45</v>
      </c>
      <c r="L173" s="9" t="n">
        <f aca="false">IF(AND(H173=0,J173=0),0,IF(H173=0,"New",(J173-H173)/H173))</f>
        <v>-1</v>
      </c>
      <c r="M173" s="7" t="str">
        <f aca="false">IF(AND(OR(C173&lt;&gt;0,H173&lt;&gt;0),D173=0,I173=0),"DROP",IF(AND(OR(D173&lt;&gt;0,I173&lt;&gt;0),C173=0,H173=0),"NEW",""))</f>
        <v>DROP</v>
      </c>
    </row>
    <row r="174" customFormat="false" ht="15" hidden="false" customHeight="false" outlineLevel="0" collapsed="false">
      <c r="A174" s="7" t="s">
        <v>405</v>
      </c>
      <c r="B174" s="7" t="str">
        <f aca="false">IFERROR(INDEX('Source'!$C:$C,MATCH($A174,'Source'!$B:$B,0)),"")</f>
        <v>חבק יד SC25</v>
      </c>
      <c r="C174" s="8" t="n">
        <f aca="false">SUMIFS('Source'!$D:$D,'Source'!$A:$A,"216 - Max Konnaris CYPRUS",'Source'!$B:$B,$A174)</f>
        <v>3</v>
      </c>
      <c r="D174" s="8" t="n">
        <f aca="false">SUMIFS('Source'!$F:$F,'Source'!$A:$A,"216 - Max Konnaris CYPRUS",'Source'!$B:$B,$A174)</f>
        <v>0</v>
      </c>
      <c r="E174" s="8" t="n">
        <f aca="false">D174*$J$5</f>
        <v>0</v>
      </c>
      <c r="F174" s="8" t="n">
        <f aca="false">E174-C174</f>
        <v>-3</v>
      </c>
      <c r="G174" s="9" t="n">
        <f aca="false">IF(AND(C174=0,E174=0),0,IF(C174=0,"New",(E174-C174)/C174))</f>
        <v>-1</v>
      </c>
      <c r="H174" s="8" t="n">
        <f aca="false">SUMIFS('Source'!$E:$E,'Source'!$A:$A,"216 - Max Konnaris CYPRUS",'Source'!$B:$B,$A174)</f>
        <v>119.1</v>
      </c>
      <c r="I174" s="8" t="n">
        <f aca="false">SUMIFS('Source'!$G:$G,'Source'!$A:$A,"216 - Max Konnaris CYPRUS",'Source'!$B:$B,$A174)</f>
        <v>0</v>
      </c>
      <c r="J174" s="8" t="n">
        <f aca="false">I174*$J$5</f>
        <v>0</v>
      </c>
      <c r="K174" s="8" t="n">
        <f aca="false">J174-H174</f>
        <v>-119.1</v>
      </c>
      <c r="L174" s="9" t="n">
        <f aca="false">IF(AND(H174=0,J174=0),0,IF(H174=0,"New",(J174-H174)/H174))</f>
        <v>-1</v>
      </c>
      <c r="M174" s="7" t="str">
        <f aca="false">IF(AND(OR(C174&lt;&gt;0,H174&lt;&gt;0),D174=0,I174=0),"DROP",IF(AND(OR(D174&lt;&gt;0,I174&lt;&gt;0),C174=0,H174=0),"NEW",""))</f>
        <v>DROP</v>
      </c>
    </row>
    <row r="175" customFormat="false" ht="15" hidden="false" customHeight="false" outlineLevel="0" collapsed="false">
      <c r="A175" s="7" t="s">
        <v>263</v>
      </c>
      <c r="B175" s="7" t="str">
        <f aca="false">IFERROR(INDEX('Source'!$C:$C,MATCH($A175,'Source'!$B:$B,0)),"")</f>
        <v>שרוול לגבס קצר רגל</v>
      </c>
      <c r="C175" s="8" t="n">
        <f aca="false">SUMIFS('Source'!$D:$D,'Source'!$A:$A,"216 - Max Konnaris CYPRUS",'Source'!$B:$B,$A175)</f>
        <v>10</v>
      </c>
      <c r="D175" s="8" t="n">
        <f aca="false">SUMIFS('Source'!$F:$F,'Source'!$A:$A,"216 - Max Konnaris CYPRUS",'Source'!$B:$B,$A175)</f>
        <v>16</v>
      </c>
      <c r="E175" s="8" t="n">
        <f aca="false">D175*$J$5</f>
        <v>20.2105263157895</v>
      </c>
      <c r="F175" s="8" t="n">
        <f aca="false">E175-C175</f>
        <v>10.2105263157895</v>
      </c>
      <c r="G175" s="9" t="n">
        <f aca="false">IF(AND(C175=0,E175=0),0,IF(C175=0,"New",(E175-C175)/C175))</f>
        <v>1.02105263157895</v>
      </c>
      <c r="H175" s="8" t="n">
        <f aca="false">SUMIFS('Source'!$E:$E,'Source'!$A:$A,"216 - Max Konnaris CYPRUS",'Source'!$B:$B,$A175)</f>
        <v>269.74</v>
      </c>
      <c r="I175" s="8" t="n">
        <f aca="false">SUMIFS('Source'!$G:$G,'Source'!$A:$A,"216 - Max Konnaris CYPRUS",'Source'!$B:$B,$A175)</f>
        <v>388.8</v>
      </c>
      <c r="J175" s="8" t="n">
        <f aca="false">I175*$J$5</f>
        <v>491.115789473684</v>
      </c>
      <c r="K175" s="8" t="n">
        <f aca="false">J175-H175</f>
        <v>221.375789473684</v>
      </c>
      <c r="L175" s="9" t="n">
        <f aca="false">IF(AND(H175=0,J175=0),0,IF(H175=0,"New",(J175-H175)/H175))</f>
        <v>0.820700635699875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345</v>
      </c>
      <c r="B176" s="7" t="str">
        <f aca="false">IFERROR(INDEX('Source'!$C:$C,MATCH($A176,'Source'!$B:$B,0)),"")</f>
        <v>מגן מרפק שחור</v>
      </c>
      <c r="C176" s="8" t="n">
        <f aca="false">SUMIFS('Source'!$D:$D,'Source'!$A:$A,"216 - Max Konnaris CYPRUS",'Source'!$B:$B,$A176)</f>
        <v>10</v>
      </c>
      <c r="D176" s="8" t="n">
        <f aca="false">SUMIFS('Source'!$F:$F,'Source'!$A:$A,"216 - Max Konnaris CYPRUS",'Source'!$B:$B,$A176)</f>
        <v>0</v>
      </c>
      <c r="E176" s="8" t="n">
        <f aca="false">D176*$J$5</f>
        <v>0</v>
      </c>
      <c r="F176" s="8" t="n">
        <f aca="false">E176-C176</f>
        <v>-10</v>
      </c>
      <c r="G176" s="9" t="n">
        <f aca="false">IF(AND(C176=0,E176=0),0,IF(C176=0,"New",(E176-C176)/C176))</f>
        <v>-1</v>
      </c>
      <c r="H176" s="8" t="n">
        <f aca="false">SUMIFS('Source'!$E:$E,'Source'!$A:$A,"216 - Max Konnaris CYPRUS",'Source'!$B:$B,$A176)</f>
        <v>117.78</v>
      </c>
      <c r="I176" s="8" t="n">
        <f aca="false">SUMIFS('Source'!$G:$G,'Source'!$A:$A,"216 - Max Konnaris CYPRUS",'Source'!$B:$B,$A176)</f>
        <v>0</v>
      </c>
      <c r="J176" s="8" t="n">
        <f aca="false">I176*$J$5</f>
        <v>0</v>
      </c>
      <c r="K176" s="8" t="n">
        <f aca="false">J176-H176</f>
        <v>-117.78</v>
      </c>
      <c r="L176" s="9" t="n">
        <f aca="false">IF(AND(H176=0,J176=0),0,IF(H176=0,"New",(J176-H176)/H176))</f>
        <v>-1</v>
      </c>
      <c r="M176" s="7" t="str">
        <f aca="false">IF(AND(OR(C176&lt;&gt;0,H176&lt;&gt;0),D176=0,I176=0),"DROP",IF(AND(OR(D176&lt;&gt;0,I176&lt;&gt;0),C176=0,H176=0),"NEW",""))</f>
        <v>DROP</v>
      </c>
    </row>
    <row r="177" customFormat="false" ht="15" hidden="false" customHeight="false" outlineLevel="0" collapsed="false">
      <c r="A177" s="7" t="s">
        <v>327</v>
      </c>
      <c r="B177" s="7" t="str">
        <f aca="false">IFERROR(INDEX('Source'!$C:$C,MATCH($A177,'Source'!$B:$B,0)),"")</f>
        <v>מגן קרסול שחור</v>
      </c>
      <c r="C177" s="8" t="n">
        <f aca="false">SUMIFS('Source'!$D:$D,'Source'!$A:$A,"216 - Max Konnaris CYPRUS",'Source'!$B:$B,$A177)</f>
        <v>10</v>
      </c>
      <c r="D177" s="8" t="n">
        <f aca="false">SUMIFS('Source'!$F:$F,'Source'!$A:$A,"216 - Max Konnaris CYPRUS",'Source'!$B:$B,$A177)</f>
        <v>0</v>
      </c>
      <c r="E177" s="8" t="n">
        <f aca="false">D177*$J$5</f>
        <v>0</v>
      </c>
      <c r="F177" s="8" t="n">
        <f aca="false">E177-C177</f>
        <v>-10</v>
      </c>
      <c r="G177" s="9" t="n">
        <f aca="false">IF(AND(C177=0,E177=0),0,IF(C177=0,"New",(E177-C177)/C177))</f>
        <v>-1</v>
      </c>
      <c r="H177" s="8" t="n">
        <f aca="false">SUMIFS('Source'!$E:$E,'Source'!$A:$A,"216 - Max Konnaris CYPRUS",'Source'!$B:$B,$A177)</f>
        <v>117.78</v>
      </c>
      <c r="I177" s="8" t="n">
        <f aca="false">SUMIFS('Source'!$G:$G,'Source'!$A:$A,"216 - Max Konnaris CYPRUS",'Source'!$B:$B,$A177)</f>
        <v>0</v>
      </c>
      <c r="J177" s="8" t="n">
        <f aca="false">I177*$J$5</f>
        <v>0</v>
      </c>
      <c r="K177" s="8" t="n">
        <f aca="false">J177-H177</f>
        <v>-117.78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210</v>
      </c>
      <c r="B178" s="7" t="str">
        <f aca="false">IFERROR(INDEX('Source'!$C:$C,MATCH($A178,'Source'!$B:$B,0)),"")</f>
        <v>סד לאגודל</v>
      </c>
      <c r="C178" s="8" t="n">
        <f aca="false">SUMIFS('Source'!$D:$D,'Source'!$A:$A,"216 - Max Konnaris CYPRUS",'Source'!$B:$B,$A178)</f>
        <v>3</v>
      </c>
      <c r="D178" s="8" t="n">
        <f aca="false">SUMIFS('Source'!$F:$F,'Source'!$A:$A,"216 - Max Konnaris CYPRUS",'Source'!$B:$B,$A178)</f>
        <v>0</v>
      </c>
      <c r="E178" s="8" t="n">
        <f aca="false">D178*$J$5</f>
        <v>0</v>
      </c>
      <c r="F178" s="8" t="n">
        <f aca="false">E178-C178</f>
        <v>-3</v>
      </c>
      <c r="G178" s="9" t="n">
        <f aca="false">IF(AND(C178=0,E178=0),0,IF(C178=0,"New",(E178-C178)/C178))</f>
        <v>-1</v>
      </c>
      <c r="H178" s="8" t="n">
        <f aca="false">SUMIFS('Source'!$E:$E,'Source'!$A:$A,"216 - Max Konnaris CYPRUS",'Source'!$B:$B,$A178)</f>
        <v>117.4</v>
      </c>
      <c r="I178" s="8" t="n">
        <f aca="false">SUMIFS('Source'!$G:$G,'Source'!$A:$A,"216 - Max Konnaris CYPRUS",'Source'!$B:$B,$A178)</f>
        <v>0</v>
      </c>
      <c r="J178" s="8" t="n">
        <f aca="false">I178*$J$5</f>
        <v>0</v>
      </c>
      <c r="K178" s="8" t="n">
        <f aca="false">J178-H178</f>
        <v>-117.4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104</v>
      </c>
      <c r="B179" s="7" t="str">
        <f aca="false">IFERROR(INDEX('Source'!$C:$C,MATCH($A179,'Source'!$B:$B,0)),"")</f>
        <v>מגן ברך ארוך בז'</v>
      </c>
      <c r="C179" s="8" t="n">
        <f aca="false">SUMIFS('Source'!$D:$D,'Source'!$A:$A,"216 - Max Konnaris CYPRUS",'Source'!$B:$B,$A179)</f>
        <v>9</v>
      </c>
      <c r="D179" s="8" t="n">
        <f aca="false">SUMIFS('Source'!$F:$F,'Source'!$A:$A,"216 - Max Konnaris CYPRUS",'Source'!$B:$B,$A179)</f>
        <v>0</v>
      </c>
      <c r="E179" s="8" t="n">
        <f aca="false">D179*$J$5</f>
        <v>0</v>
      </c>
      <c r="F179" s="8" t="n">
        <f aca="false">E179-C179</f>
        <v>-9</v>
      </c>
      <c r="G179" s="9" t="n">
        <f aca="false">IF(AND(C179=0,E179=0),0,IF(C179=0,"New",(E179-C179)/C179))</f>
        <v>-1</v>
      </c>
      <c r="H179" s="8" t="n">
        <f aca="false">SUMIFS('Source'!$E:$E,'Source'!$A:$A,"216 - Max Konnaris CYPRUS",'Source'!$B:$B,$A179)</f>
        <v>114.86</v>
      </c>
      <c r="I179" s="8" t="n">
        <f aca="false">SUMIFS('Source'!$G:$G,'Source'!$A:$A,"216 - Max Konnaris CYPRUS",'Source'!$B:$B,$A179)</f>
        <v>0</v>
      </c>
      <c r="J179" s="8" t="n">
        <f aca="false">I179*$J$5</f>
        <v>0</v>
      </c>
      <c r="K179" s="8" t="n">
        <f aca="false">J179-H179</f>
        <v>-114.86</v>
      </c>
      <c r="L179" s="9" t="n">
        <f aca="false">IF(AND(H179=0,J179=0),0,IF(H179=0,"New",(J179-H179)/H179))</f>
        <v>-1</v>
      </c>
      <c r="M179" s="7" t="str">
        <f aca="false">IF(AND(OR(C179&lt;&gt;0,H179&lt;&gt;0),D179=0,I179=0),"DROP",IF(AND(OR(D179&lt;&gt;0,I179&lt;&gt;0),C179=0,H179=0),"NEW",""))</f>
        <v>DROP</v>
      </c>
    </row>
    <row r="180" customFormat="false" ht="15" hidden="false" customHeight="false" outlineLevel="0" collapsed="false">
      <c r="A180" s="7" t="s">
        <v>271</v>
      </c>
      <c r="B180" s="7" t="str">
        <f aca="false">IFERROR(INDEX('Source'!$C:$C,MATCH($A180,'Source'!$B:$B,0)),"")</f>
        <v>מגן קרסול שחור</v>
      </c>
      <c r="C180" s="8" t="n">
        <f aca="false">SUMIFS('Source'!$D:$D,'Source'!$A:$A,"216 - Max Konnaris CYPRUS",'Source'!$B:$B,$A180)</f>
        <v>0</v>
      </c>
      <c r="D180" s="8" t="n">
        <f aca="false">SUMIFS('Source'!$F:$F,'Source'!$A:$A,"216 - Max Konnaris CYPRUS",'Source'!$B:$B,$A180)</f>
        <v>10</v>
      </c>
      <c r="E180" s="8" t="n">
        <f aca="false">D180*$J$5</f>
        <v>12.6315789473684</v>
      </c>
      <c r="F180" s="8" t="n">
        <f aca="false">E180-C180</f>
        <v>12.6315789473684</v>
      </c>
      <c r="G180" s="9" t="str">
        <f aca="false">IF(AND(C180=0,E180=0),0,IF(C180=0,"New",(E180-C180)/C180))</f>
        <v>New</v>
      </c>
      <c r="H180" s="8" t="n">
        <f aca="false">SUMIFS('Source'!$E:$E,'Source'!$A:$A,"216 - Max Konnaris CYPRUS",'Source'!$B:$B,$A180)</f>
        <v>0</v>
      </c>
      <c r="I180" s="8" t="n">
        <f aca="false">SUMIFS('Source'!$G:$G,'Source'!$A:$A,"216 - Max Konnaris CYPRUS",'Source'!$B:$B,$A180)</f>
        <v>113.9</v>
      </c>
      <c r="J180" s="8" t="n">
        <f aca="false">I180*$J$5</f>
        <v>143.873684210526</v>
      </c>
      <c r="K180" s="8" t="n">
        <f aca="false">J180-H180</f>
        <v>143.873684210526</v>
      </c>
      <c r="L180" s="9" t="str">
        <f aca="false">IF(AND(H180=0,J180=0),0,IF(H180=0,"New",(J180-H180)/H180))</f>
        <v>New</v>
      </c>
      <c r="M180" s="7" t="str">
        <f aca="false">IF(AND(OR(C180&lt;&gt;0,H180&lt;&gt;0),D180=0,I180=0),"DROP",IF(AND(OR(D180&lt;&gt;0,I180&lt;&gt;0),C180=0,H180=0),"NEW",""))</f>
        <v>NEW</v>
      </c>
    </row>
    <row r="181" customFormat="false" ht="15" hidden="false" customHeight="false" outlineLevel="0" collapsed="false">
      <c r="A181" s="7" t="s">
        <v>495</v>
      </c>
      <c r="B181" s="7" t="str">
        <f aca="false">IFERROR(INDEX('Source'!$C:$C,MATCH($A181,'Source'!$B:$B,0)),"")</f>
        <v>סד לאגודל</v>
      </c>
      <c r="C181" s="8" t="n">
        <f aca="false">SUMIFS('Source'!$D:$D,'Source'!$A:$A,"216 - Max Konnaris CYPRUS",'Source'!$B:$B,$A181)</f>
        <v>0</v>
      </c>
      <c r="D181" s="8" t="n">
        <f aca="false">SUMIFS('Source'!$F:$F,'Source'!$A:$A,"216 - Max Konnaris CYPRUS",'Source'!$B:$B,$A181)</f>
        <v>3</v>
      </c>
      <c r="E181" s="8" t="n">
        <f aca="false">D181*$J$5</f>
        <v>3.78947368421053</v>
      </c>
      <c r="F181" s="8" t="n">
        <f aca="false">E181-C181</f>
        <v>3.78947368421053</v>
      </c>
      <c r="G181" s="9" t="str">
        <f aca="false">IF(AND(C181=0,E181=0),0,IF(C181=0,"New",(E181-C181)/C181))</f>
        <v>New</v>
      </c>
      <c r="H181" s="8" t="n">
        <f aca="false">SUMIFS('Source'!$E:$E,'Source'!$A:$A,"216 - Max Konnaris CYPRUS",'Source'!$B:$B,$A181)</f>
        <v>0</v>
      </c>
      <c r="I181" s="8" t="n">
        <f aca="false">SUMIFS('Source'!$G:$G,'Source'!$A:$A,"216 - Max Konnaris CYPRUS",'Source'!$B:$B,$A181)</f>
        <v>113.53</v>
      </c>
      <c r="J181" s="8" t="n">
        <f aca="false">I181*$J$5</f>
        <v>143.406315789474</v>
      </c>
      <c r="K181" s="8" t="n">
        <f aca="false">J181-H181</f>
        <v>143.406315789474</v>
      </c>
      <c r="L181" s="9" t="str">
        <f aca="false">IF(AND(H181=0,J181=0),0,IF(H181=0,"New",(J181-H181)/H181))</f>
        <v>New</v>
      </c>
      <c r="M181" s="7" t="str">
        <f aca="false">IF(AND(OR(C181&lt;&gt;0,H181&lt;&gt;0),D181=0,I181=0),"DROP",IF(AND(OR(D181&lt;&gt;0,I181&lt;&gt;0),C181=0,H181=0),"NEW",""))</f>
        <v>NEW</v>
      </c>
    </row>
    <row r="182" customFormat="false" ht="15" hidden="false" customHeight="false" outlineLevel="0" collapsed="false">
      <c r="A182" s="7" t="s">
        <v>141</v>
      </c>
      <c r="B182" s="7" t="str">
        <f aca="false">IFERROR(INDEX('Source'!$C:$C,MATCH($A182,'Source'!$B:$B,0)),"")</f>
        <v>מגן קרסול פתוח</v>
      </c>
      <c r="C182" s="8" t="n">
        <f aca="false">SUMIFS('Source'!$D:$D,'Source'!$A:$A,"216 - Max Konnaris CYPRUS",'Source'!$B:$B,$A182)</f>
        <v>10</v>
      </c>
      <c r="D182" s="8" t="n">
        <f aca="false">SUMIFS('Source'!$F:$F,'Source'!$A:$A,"216 - Max Konnaris CYPRUS",'Source'!$B:$B,$A182)</f>
        <v>0</v>
      </c>
      <c r="E182" s="8" t="n">
        <f aca="false">D182*$J$5</f>
        <v>0</v>
      </c>
      <c r="F182" s="8" t="n">
        <f aca="false">E182-C182</f>
        <v>-10</v>
      </c>
      <c r="G182" s="9" t="n">
        <f aca="false">IF(AND(C182=0,E182=0),0,IF(C182=0,"New",(E182-C182)/C182))</f>
        <v>-1</v>
      </c>
      <c r="H182" s="8" t="n">
        <f aca="false">SUMIFS('Source'!$E:$E,'Source'!$A:$A,"216 - Max Konnaris CYPRUS",'Source'!$B:$B,$A182)</f>
        <v>112.96</v>
      </c>
      <c r="I182" s="8" t="n">
        <f aca="false">SUMIFS('Source'!$G:$G,'Source'!$A:$A,"216 - Max Konnaris CYPRUS",'Source'!$B:$B,$A182)</f>
        <v>0</v>
      </c>
      <c r="J182" s="8" t="n">
        <f aca="false">I182*$J$5</f>
        <v>0</v>
      </c>
      <c r="K182" s="8" t="n">
        <f aca="false">J182-H182</f>
        <v>-112.96</v>
      </c>
      <c r="L182" s="9" t="n">
        <f aca="false">IF(AND(H182=0,J182=0),0,IF(H182=0,"New",(J182-H182)/H182))</f>
        <v>-1</v>
      </c>
      <c r="M182" s="7" t="str">
        <f aca="false">IF(AND(OR(C182&lt;&gt;0,H182&lt;&gt;0),D182=0,I182=0),"DROP",IF(AND(OR(D182&lt;&gt;0,I182&lt;&gt;0),C182=0,H182=0),"NEW",""))</f>
        <v>DROP</v>
      </c>
    </row>
    <row r="183" customFormat="false" ht="15" hidden="false" customHeight="false" outlineLevel="0" collapsed="false">
      <c r="A183" s="7" t="s">
        <v>125</v>
      </c>
      <c r="B183" s="7" t="str">
        <f aca="false">IFERROR(INDEX('Source'!$C:$C,MATCH($A183,'Source'!$B:$B,0)),"")</f>
        <v>מגן קרסול פתוח</v>
      </c>
      <c r="C183" s="8" t="n">
        <f aca="false">SUMIFS('Source'!$D:$D,'Source'!$A:$A,"216 - Max Konnaris CYPRUS",'Source'!$B:$B,$A183)</f>
        <v>10</v>
      </c>
      <c r="D183" s="8" t="n">
        <f aca="false">SUMIFS('Source'!$F:$F,'Source'!$A:$A,"216 - Max Konnaris CYPRUS",'Source'!$B:$B,$A183)</f>
        <v>0</v>
      </c>
      <c r="E183" s="8" t="n">
        <f aca="false">D183*$J$5</f>
        <v>0</v>
      </c>
      <c r="F183" s="8" t="n">
        <f aca="false">E183-C183</f>
        <v>-10</v>
      </c>
      <c r="G183" s="9" t="n">
        <f aca="false">IF(AND(C183=0,E183=0),0,IF(C183=0,"New",(E183-C183)/C183))</f>
        <v>-1</v>
      </c>
      <c r="H183" s="8" t="n">
        <f aca="false">SUMIFS('Source'!$E:$E,'Source'!$A:$A,"216 - Max Konnaris CYPRUS",'Source'!$B:$B,$A183)</f>
        <v>112.96</v>
      </c>
      <c r="I183" s="8" t="n">
        <f aca="false">SUMIFS('Source'!$G:$G,'Source'!$A:$A,"216 - Max Konnaris CYPRUS",'Source'!$B:$B,$A183)</f>
        <v>0</v>
      </c>
      <c r="J183" s="8" t="n">
        <f aca="false">I183*$J$5</f>
        <v>0</v>
      </c>
      <c r="K183" s="8" t="n">
        <f aca="false">J183-H183</f>
        <v>-112.96</v>
      </c>
      <c r="L183" s="9" t="n">
        <f aca="false">IF(AND(H183=0,J183=0),0,IF(H183=0,"New",(J183-H183)/H183))</f>
        <v>-1</v>
      </c>
      <c r="M183" s="7" t="str">
        <f aca="false">IF(AND(OR(C183&lt;&gt;0,H183&lt;&gt;0),D183=0,I183=0),"DROP",IF(AND(OR(D183&lt;&gt;0,I183&lt;&gt;0),C183=0,H183=0),"NEW",""))</f>
        <v>DROP</v>
      </c>
    </row>
    <row r="184" customFormat="false" ht="15" hidden="false" customHeight="false" outlineLevel="0" collapsed="false">
      <c r="A184" s="7" t="s">
        <v>812</v>
      </c>
      <c r="B184" s="7" t="str">
        <f aca="false">IFERROR(INDEX('Source'!$C:$C,MATCH($A184,'Source'!$B:$B,0)),"")</f>
        <v>מדרס מתכוונן</v>
      </c>
      <c r="C184" s="8" t="n">
        <f aca="false">SUMIFS('Source'!$D:$D,'Source'!$A:$A,"216 - Max Konnaris CYPRUS",'Source'!$B:$B,$A184)</f>
        <v>22</v>
      </c>
      <c r="D184" s="8" t="n">
        <f aca="false">SUMIFS('Source'!$F:$F,'Source'!$A:$A,"216 - Max Konnaris CYPRUS",'Source'!$B:$B,$A184)</f>
        <v>20</v>
      </c>
      <c r="E184" s="8" t="n">
        <f aca="false">D184*$J$5</f>
        <v>25.2631578947368</v>
      </c>
      <c r="F184" s="8" t="n">
        <f aca="false">E184-C184</f>
        <v>3.26315789473684</v>
      </c>
      <c r="G184" s="9" t="n">
        <f aca="false">IF(AND(C184=0,E184=0),0,IF(C184=0,"New",(E184-C184)/C184))</f>
        <v>0.148325358851675</v>
      </c>
      <c r="H184" s="8" t="n">
        <f aca="false">SUMIFS('Source'!$E:$E,'Source'!$A:$A,"216 - Max Konnaris CYPRUS",'Source'!$B:$B,$A184)</f>
        <v>836.96</v>
      </c>
      <c r="I184" s="8" t="n">
        <f aca="false">SUMIFS('Source'!$G:$G,'Source'!$A:$A,"216 - Max Konnaris CYPRUS",'Source'!$B:$B,$A184)</f>
        <v>727.49</v>
      </c>
      <c r="J184" s="8" t="n">
        <f aca="false">I184*$J$5</f>
        <v>918.934736842105</v>
      </c>
      <c r="K184" s="8" t="n">
        <f aca="false">J184-H184</f>
        <v>81.9747368421051</v>
      </c>
      <c r="L184" s="9" t="n">
        <f aca="false">IF(AND(H184=0,J184=0),0,IF(H184=0,"New",(J184-H184)/H184))</f>
        <v>0.0979434343840866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108</v>
      </c>
      <c r="B185" s="7" t="str">
        <f aca="false">IFERROR(INDEX('Source'!$C:$C,MATCH($A185,'Source'!$B:$B,0)),"")</f>
        <v>מגן קרסול חום</v>
      </c>
      <c r="C185" s="8" t="n">
        <f aca="false">SUMIFS('Source'!$D:$D,'Source'!$A:$A,"216 - Max Konnaris CYPRUS",'Source'!$B:$B,$A185)</f>
        <v>0</v>
      </c>
      <c r="D185" s="8" t="n">
        <f aca="false">SUMIFS('Source'!$F:$F,'Source'!$A:$A,"216 - Max Konnaris CYPRUS",'Source'!$B:$B,$A185)</f>
        <v>10</v>
      </c>
      <c r="E185" s="8" t="n">
        <f aca="false">D185*$J$5</f>
        <v>12.6315789473684</v>
      </c>
      <c r="F185" s="8" t="n">
        <f aca="false">E185-C185</f>
        <v>12.6315789473684</v>
      </c>
      <c r="G185" s="9" t="str">
        <f aca="false">IF(AND(C185=0,E185=0),0,IF(C185=0,"New",(E185-C185)/C185))</f>
        <v>New</v>
      </c>
      <c r="H185" s="8" t="n">
        <f aca="false">SUMIFS('Source'!$E:$E,'Source'!$A:$A,"216 - Max Konnaris CYPRUS",'Source'!$B:$B,$A185)</f>
        <v>0</v>
      </c>
      <c r="I185" s="8" t="n">
        <f aca="false">SUMIFS('Source'!$G:$G,'Source'!$A:$A,"216 - Max Konnaris CYPRUS",'Source'!$B:$B,$A185)</f>
        <v>108.39</v>
      </c>
      <c r="J185" s="8" t="n">
        <f aca="false">I185*$J$5</f>
        <v>136.913684210526</v>
      </c>
      <c r="K185" s="8" t="n">
        <f aca="false">J185-H185</f>
        <v>136.913684210526</v>
      </c>
      <c r="L185" s="9" t="str">
        <f aca="false">IF(AND(H185=0,J185=0),0,IF(H185=0,"New",(J185-H185)/H185))</f>
        <v>New</v>
      </c>
      <c r="M185" s="7" t="str">
        <f aca="false">IF(AND(OR(C185&lt;&gt;0,H185&lt;&gt;0),D185=0,I185=0),"DROP",IF(AND(OR(D185&lt;&gt;0,I185&lt;&gt;0),C185=0,H185=0),"NEW",""))</f>
        <v>NEW</v>
      </c>
    </row>
    <row r="186" customFormat="false" ht="15" hidden="false" customHeight="false" outlineLevel="0" collapsed="false">
      <c r="A186" s="7" t="s">
        <v>110</v>
      </c>
      <c r="B186" s="7" t="str">
        <f aca="false">IFERROR(INDEX('Source'!$C:$C,MATCH($A186,'Source'!$B:$B,0)),"")</f>
        <v>מגן יד</v>
      </c>
      <c r="C186" s="8" t="n">
        <f aca="false">SUMIFS('Source'!$D:$D,'Source'!$A:$A,"216 - Max Konnaris CYPRUS",'Source'!$B:$B,$A186)</f>
        <v>6</v>
      </c>
      <c r="D186" s="8" t="n">
        <f aca="false">SUMIFS('Source'!$F:$F,'Source'!$A:$A,"216 - Max Konnaris CYPRUS",'Source'!$B:$B,$A186)</f>
        <v>0</v>
      </c>
      <c r="E186" s="8" t="n">
        <f aca="false">D186*$J$5</f>
        <v>0</v>
      </c>
      <c r="F186" s="8" t="n">
        <f aca="false">E186-C186</f>
        <v>-6</v>
      </c>
      <c r="G186" s="9" t="n">
        <f aca="false">IF(AND(C186=0,E186=0),0,IF(C186=0,"New",(E186-C186)/C186))</f>
        <v>-1</v>
      </c>
      <c r="H186" s="8" t="n">
        <f aca="false">SUMIFS('Source'!$E:$E,'Source'!$A:$A,"216 - Max Konnaris CYPRUS",'Source'!$B:$B,$A186)</f>
        <v>107.51</v>
      </c>
      <c r="I186" s="8" t="n">
        <f aca="false">SUMIFS('Source'!$G:$G,'Source'!$A:$A,"216 - Max Konnaris CYPRUS",'Source'!$B:$B,$A186)</f>
        <v>0</v>
      </c>
      <c r="J186" s="8" t="n">
        <f aca="false">I186*$J$5</f>
        <v>0</v>
      </c>
      <c r="K186" s="8" t="n">
        <f aca="false">J186-H186</f>
        <v>-107.51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502</v>
      </c>
      <c r="B187" s="7" t="str">
        <f aca="false">IFERROR(INDEX('Source'!$C:$C,MATCH($A187,'Source'!$B:$B,0)),"")</f>
        <v>חגורה אוורירית איטלקית</v>
      </c>
      <c r="C187" s="8" t="n">
        <f aca="false">SUMIFS('Source'!$D:$D,'Source'!$A:$A,"216 - Max Konnaris CYPRUS",'Source'!$B:$B,$A187)</f>
        <v>2</v>
      </c>
      <c r="D187" s="8" t="n">
        <f aca="false">SUMIFS('Source'!$F:$F,'Source'!$A:$A,"216 - Max Konnaris CYPRUS",'Source'!$B:$B,$A187)</f>
        <v>3</v>
      </c>
      <c r="E187" s="8" t="n">
        <f aca="false">D187*$J$5</f>
        <v>3.78947368421053</v>
      </c>
      <c r="F187" s="8" t="n">
        <f aca="false">E187-C187</f>
        <v>1.78947368421053</v>
      </c>
      <c r="G187" s="9" t="n">
        <f aca="false">IF(AND(C187=0,E187=0),0,IF(C187=0,"New",(E187-C187)/C187))</f>
        <v>0.894736842105263</v>
      </c>
      <c r="H187" s="8" t="n">
        <f aca="false">SUMIFS('Source'!$E:$E,'Source'!$A:$A,"216 - Max Konnaris CYPRUS",'Source'!$B:$B,$A187)</f>
        <v>258.64</v>
      </c>
      <c r="I187" s="8" t="n">
        <f aca="false">SUMIFS('Source'!$G:$G,'Source'!$A:$A,"216 - Max Konnaris CYPRUS",'Source'!$B:$B,$A187)</f>
        <v>365.95</v>
      </c>
      <c r="J187" s="8" t="n">
        <f aca="false">I187*$J$5</f>
        <v>462.252631578947</v>
      </c>
      <c r="K187" s="8" t="n">
        <f aca="false">J187-H187</f>
        <v>203.612631578947</v>
      </c>
      <c r="L187" s="9" t="n">
        <f aca="false">IF(AND(H187=0,J187=0),0,IF(H187=0,"New",(J187-H187)/H187))</f>
        <v>0.787243394598466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148</v>
      </c>
      <c r="B188" s="7" t="str">
        <f aca="false">IFERROR(INDEX('Source'!$C:$C,MATCH($A188,'Source'!$B:$B,0)),"")</f>
        <v>מגן ברך רגיל</v>
      </c>
      <c r="C188" s="8" t="n">
        <f aca="false">SUMIFS('Source'!$D:$D,'Source'!$A:$A,"216 - Max Konnaris CYPRUS",'Source'!$B:$B,$A188)</f>
        <v>9</v>
      </c>
      <c r="D188" s="8" t="n">
        <f aca="false">SUMIFS('Source'!$F:$F,'Source'!$A:$A,"216 - Max Konnaris CYPRUS",'Source'!$B:$B,$A188)</f>
        <v>0</v>
      </c>
      <c r="E188" s="8" t="n">
        <f aca="false">D188*$J$5</f>
        <v>0</v>
      </c>
      <c r="F188" s="8" t="n">
        <f aca="false">E188-C188</f>
        <v>-9</v>
      </c>
      <c r="G188" s="9" t="n">
        <f aca="false">IF(AND(C188=0,E188=0),0,IF(C188=0,"New",(E188-C188)/C188))</f>
        <v>-1</v>
      </c>
      <c r="H188" s="8" t="n">
        <f aca="false">SUMIFS('Source'!$E:$E,'Source'!$A:$A,"216 - Max Konnaris CYPRUS",'Source'!$B:$B,$A188)</f>
        <v>105.96</v>
      </c>
      <c r="I188" s="8" t="n">
        <f aca="false">SUMIFS('Source'!$G:$G,'Source'!$A:$A,"216 - Max Konnaris CYPRUS",'Source'!$B:$B,$A188)</f>
        <v>0</v>
      </c>
      <c r="J188" s="8" t="n">
        <f aca="false">I188*$J$5</f>
        <v>0</v>
      </c>
      <c r="K188" s="8" t="n">
        <f aca="false">J188-H188</f>
        <v>-105.96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306</v>
      </c>
      <c r="B189" s="7" t="str">
        <f aca="false">IFERROR(INDEX('Source'!$C:$C,MATCH($A189,'Source'!$B:$B,0)),"")</f>
        <v>ICE &amp; GO</v>
      </c>
      <c r="C189" s="8" t="n">
        <f aca="false">SUMIFS('Source'!$D:$D,'Source'!$A:$A,"216 - Max Konnaris CYPRUS",'Source'!$B:$B,$A189)</f>
        <v>0</v>
      </c>
      <c r="D189" s="8" t="n">
        <f aca="false">SUMIFS('Source'!$F:$F,'Source'!$A:$A,"216 - Max Konnaris CYPRUS",'Source'!$B:$B,$A189)</f>
        <v>10</v>
      </c>
      <c r="E189" s="8" t="n">
        <f aca="false">D189*$J$5</f>
        <v>12.6315789473684</v>
      </c>
      <c r="F189" s="8" t="n">
        <f aca="false">E189-C189</f>
        <v>12.6315789473684</v>
      </c>
      <c r="G189" s="9" t="str">
        <f aca="false">IF(AND(C189=0,E189=0),0,IF(C189=0,"New",(E189-C189)/C189))</f>
        <v>New</v>
      </c>
      <c r="H189" s="8" t="n">
        <f aca="false">SUMIFS('Source'!$E:$E,'Source'!$A:$A,"216 - Max Konnaris CYPRUS",'Source'!$B:$B,$A189)</f>
        <v>0</v>
      </c>
      <c r="I189" s="8" t="n">
        <f aca="false">SUMIFS('Source'!$G:$G,'Source'!$A:$A,"216 - Max Konnaris CYPRUS",'Source'!$B:$B,$A189)</f>
        <v>102.88</v>
      </c>
      <c r="J189" s="8" t="n">
        <f aca="false">I189*$J$5</f>
        <v>129.953684210526</v>
      </c>
      <c r="K189" s="8" t="n">
        <f aca="false">J189-H189</f>
        <v>129.953684210526</v>
      </c>
      <c r="L189" s="9" t="str">
        <f aca="false">IF(AND(H189=0,J189=0),0,IF(H189=0,"New",(J189-H189)/H189))</f>
        <v>New</v>
      </c>
      <c r="M189" s="7" t="str">
        <f aca="false">IF(AND(OR(C189&lt;&gt;0,H189&lt;&gt;0),D189=0,I189=0),"DROP",IF(AND(OR(D189&lt;&gt;0,I189&lt;&gt;0),C189=0,H189=0),"NEW",""))</f>
        <v>NEW</v>
      </c>
    </row>
    <row r="190" customFormat="false" ht="15" hidden="false" customHeight="false" outlineLevel="0" collapsed="false">
      <c r="A190" s="7" t="s">
        <v>570</v>
      </c>
      <c r="B190" s="7" t="str">
        <f aca="false">IFERROR(INDEX('Source'!$C:$C,MATCH($A190,'Source'!$B:$B,0)),"")</f>
        <v>חבק יד מתכוון</v>
      </c>
      <c r="C190" s="8" t="n">
        <f aca="false">SUMIFS('Source'!$D:$D,'Source'!$A:$A,"216 - Max Konnaris CYPRUS",'Source'!$B:$B,$A190)</f>
        <v>6</v>
      </c>
      <c r="D190" s="8" t="n">
        <f aca="false">SUMIFS('Source'!$F:$F,'Source'!$A:$A,"216 - Max Konnaris CYPRUS",'Source'!$B:$B,$A190)</f>
        <v>0</v>
      </c>
      <c r="E190" s="8" t="n">
        <f aca="false">D190*$J$5</f>
        <v>0</v>
      </c>
      <c r="F190" s="8" t="n">
        <f aca="false">E190-C190</f>
        <v>-6</v>
      </c>
      <c r="G190" s="9" t="n">
        <f aca="false">IF(AND(C190=0,E190=0),0,IF(C190=0,"New",(E190-C190)/C190))</f>
        <v>-1</v>
      </c>
      <c r="H190" s="8" t="n">
        <f aca="false">SUMIFS('Source'!$E:$E,'Source'!$A:$A,"216 - Max Konnaris CYPRUS",'Source'!$B:$B,$A190)</f>
        <v>102.83</v>
      </c>
      <c r="I190" s="8" t="n">
        <f aca="false">SUMIFS('Source'!$G:$G,'Source'!$A:$A,"216 - Max Konnaris CYPRUS",'Source'!$B:$B,$A190)</f>
        <v>0</v>
      </c>
      <c r="J190" s="8" t="n">
        <f aca="false">I190*$J$5</f>
        <v>0</v>
      </c>
      <c r="K190" s="8" t="n">
        <f aca="false">J190-H190</f>
        <v>-102.83</v>
      </c>
      <c r="L190" s="9" t="n">
        <f aca="false">IF(AND(H190=0,J190=0),0,IF(H190=0,"New",(J190-H190)/H190))</f>
        <v>-1</v>
      </c>
      <c r="M190" s="7" t="str">
        <f aca="false">IF(AND(OR(C190&lt;&gt;0,H190&lt;&gt;0),D190=0,I190=0),"DROP",IF(AND(OR(D190&lt;&gt;0,I190&lt;&gt;0),C190=0,H190=0),"NEW",""))</f>
        <v>DROP</v>
      </c>
    </row>
    <row r="191" customFormat="false" ht="15" hidden="false" customHeight="false" outlineLevel="0" collapsed="false">
      <c r="A191" s="7" t="s">
        <v>96</v>
      </c>
      <c r="B191" s="7" t="str">
        <f aca="false">IFERROR(INDEX('Source'!$C:$C,MATCH($A191,'Source'!$B:$B,0)),"")</f>
        <v>מגן יד</v>
      </c>
      <c r="C191" s="8" t="n">
        <f aca="false">SUMIFS('Source'!$D:$D,'Source'!$A:$A,"216 - Max Konnaris CYPRUS",'Source'!$B:$B,$A191)</f>
        <v>12</v>
      </c>
      <c r="D191" s="8" t="n">
        <f aca="false">SUMIFS('Source'!$F:$F,'Source'!$A:$A,"216 - Max Konnaris CYPRUS",'Source'!$B:$B,$A191)</f>
        <v>20</v>
      </c>
      <c r="E191" s="8" t="n">
        <f aca="false">D191*$J$5</f>
        <v>25.2631578947368</v>
      </c>
      <c r="F191" s="8" t="n">
        <f aca="false">E191-C191</f>
        <v>13.2631578947368</v>
      </c>
      <c r="G191" s="9" t="n">
        <f aca="false">IF(AND(C191=0,E191=0),0,IF(C191=0,"New",(E191-C191)/C191))</f>
        <v>1.10526315789474</v>
      </c>
      <c r="H191" s="8" t="n">
        <f aca="false">SUMIFS('Source'!$E:$E,'Source'!$A:$A,"216 - Max Konnaris CYPRUS",'Source'!$B:$B,$A191)</f>
        <v>222.94</v>
      </c>
      <c r="I191" s="8" t="n">
        <f aca="false">SUMIFS('Source'!$G:$G,'Source'!$A:$A,"216 - Max Konnaris CYPRUS",'Source'!$B:$B,$A191)</f>
        <v>321.82</v>
      </c>
      <c r="J191" s="8" t="n">
        <f aca="false">I191*$J$5</f>
        <v>406.509473684211</v>
      </c>
      <c r="K191" s="8" t="n">
        <f aca="false">J191-H191</f>
        <v>183.569473684211</v>
      </c>
      <c r="L191" s="9" t="n">
        <f aca="false">IF(AND(H191=0,J191=0),0,IF(H191=0,"New",(J191-H191)/H191))</f>
        <v>0.823403039760521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218</v>
      </c>
      <c r="B192" s="7" t="str">
        <f aca="false">IFERROR(INDEX('Source'!$C:$C,MATCH($A192,'Source'!$B:$B,0)),"")</f>
        <v>כרית סיליקון לעקב</v>
      </c>
      <c r="C192" s="8" t="n">
        <f aca="false">SUMIFS('Source'!$D:$D,'Source'!$A:$A,"216 - Max Konnaris CYPRUS",'Source'!$B:$B,$A192)</f>
        <v>3</v>
      </c>
      <c r="D192" s="8" t="n">
        <f aca="false">SUMIFS('Source'!$F:$F,'Source'!$A:$A,"216 - Max Konnaris CYPRUS",'Source'!$B:$B,$A192)</f>
        <v>0</v>
      </c>
      <c r="E192" s="8" t="n">
        <f aca="false">D192*$J$5</f>
        <v>0</v>
      </c>
      <c r="F192" s="8" t="n">
        <f aca="false">E192-C192</f>
        <v>-3</v>
      </c>
      <c r="G192" s="9" t="n">
        <f aca="false">IF(AND(C192=0,E192=0),0,IF(C192=0,"New",(E192-C192)/C192))</f>
        <v>-1</v>
      </c>
      <c r="H192" s="8" t="n">
        <f aca="false">SUMIFS('Source'!$E:$E,'Source'!$A:$A,"216 - Max Konnaris CYPRUS",'Source'!$B:$B,$A192)</f>
        <v>98.49</v>
      </c>
      <c r="I192" s="8" t="n">
        <f aca="false">SUMIFS('Source'!$G:$G,'Source'!$A:$A,"216 - Max Konnaris CYPRUS",'Source'!$B:$B,$A192)</f>
        <v>0</v>
      </c>
      <c r="J192" s="8" t="n">
        <f aca="false">I192*$J$5</f>
        <v>0</v>
      </c>
      <c r="K192" s="8" t="n">
        <f aca="false">J192-H192</f>
        <v>-98.49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249</v>
      </c>
      <c r="B193" s="7" t="str">
        <f aca="false">IFERROR(INDEX('Source'!$C:$C,MATCH($A193,'Source'!$B:$B,0)),"")</f>
        <v>חבק יד מתכוון</v>
      </c>
      <c r="C193" s="8" t="n">
        <f aca="false">SUMIFS('Source'!$D:$D,'Source'!$A:$A,"216 - Max Konnaris CYPRUS",'Source'!$B:$B,$A193)</f>
        <v>0</v>
      </c>
      <c r="D193" s="8" t="n">
        <f aca="false">SUMIFS('Source'!$F:$F,'Source'!$A:$A,"216 - Max Konnaris CYPRUS",'Source'!$B:$B,$A193)</f>
        <v>6</v>
      </c>
      <c r="E193" s="8" t="n">
        <f aca="false">D193*$J$5</f>
        <v>7.57894736842105</v>
      </c>
      <c r="F193" s="8" t="n">
        <f aca="false">E193-C193</f>
        <v>7.57894736842105</v>
      </c>
      <c r="G193" s="9" t="str">
        <f aca="false">IF(AND(C193=0,E193=0),0,IF(C193=0,"New",(E193-C193)/C193))</f>
        <v>New</v>
      </c>
      <c r="H193" s="8" t="n">
        <f aca="false">SUMIFS('Source'!$E:$E,'Source'!$A:$A,"216 - Max Konnaris CYPRUS",'Source'!$B:$B,$A193)</f>
        <v>0</v>
      </c>
      <c r="I193" s="8" t="n">
        <f aca="false">SUMIFS('Source'!$G:$G,'Source'!$A:$A,"216 - Max Konnaris CYPRUS",'Source'!$B:$B,$A193)</f>
        <v>97</v>
      </c>
      <c r="J193" s="8" t="n">
        <f aca="false">I193*$J$5</f>
        <v>122.526315789474</v>
      </c>
      <c r="K193" s="8" t="n">
        <f aca="false">J193-H193</f>
        <v>122.526315789474</v>
      </c>
      <c r="L193" s="9" t="str">
        <f aca="false">IF(AND(H193=0,J193=0),0,IF(H193=0,"New",(J193-H193)/H193))</f>
        <v>New</v>
      </c>
      <c r="M193" s="7" t="str">
        <f aca="false">IF(AND(OR(C193&lt;&gt;0,H193&lt;&gt;0),D193=0,I193=0),"DROP",IF(AND(OR(D193&lt;&gt;0,I193&lt;&gt;0),C193=0,H193=0),"NEW",""))</f>
        <v>NEW</v>
      </c>
    </row>
    <row r="194" customFormat="false" ht="15" hidden="false" customHeight="false" outlineLevel="0" collapsed="false">
      <c r="A194" s="7" t="s">
        <v>113</v>
      </c>
      <c r="B194" s="7" t="str">
        <f aca="false">IFERROR(INDEX('Source'!$C:$C,MATCH($A194,'Source'!$B:$B,0)),"")</f>
        <v>מגן קרסול סגור</v>
      </c>
      <c r="C194" s="8" t="n">
        <f aca="false">SUMIFS('Source'!$D:$D,'Source'!$A:$A,"216 - Max Konnaris CYPRUS",'Source'!$B:$B,$A194)</f>
        <v>13</v>
      </c>
      <c r="D194" s="8" t="n">
        <f aca="false">SUMIFS('Source'!$F:$F,'Source'!$A:$A,"216 - Max Konnaris CYPRUS",'Source'!$B:$B,$A194)</f>
        <v>10</v>
      </c>
      <c r="E194" s="8" t="n">
        <f aca="false">D194*$J$5</f>
        <v>12.6315789473684</v>
      </c>
      <c r="F194" s="8" t="n">
        <f aca="false">E194-C194</f>
        <v>-0.368421052631579</v>
      </c>
      <c r="G194" s="9" t="n">
        <f aca="false">IF(AND(C194=0,E194=0),0,IF(C194=0,"New",(E194-C194)/C194))</f>
        <v>-0.0283400809716599</v>
      </c>
      <c r="H194" s="8" t="n">
        <f aca="false">SUMIFS('Source'!$E:$E,'Source'!$A:$A,"216 - Max Konnaris CYPRUS",'Source'!$B:$B,$A194)</f>
        <v>308.99</v>
      </c>
      <c r="I194" s="8" t="n">
        <f aca="false">SUMIFS('Source'!$G:$G,'Source'!$A:$A,"216 - Max Konnaris CYPRUS",'Source'!$B:$B,$A194)</f>
        <v>220.45</v>
      </c>
      <c r="J194" s="8" t="n">
        <f aca="false">I194*$J$5</f>
        <v>278.463157894737</v>
      </c>
      <c r="K194" s="8" t="n">
        <f aca="false">J194-H194</f>
        <v>-30.5268421052632</v>
      </c>
      <c r="L194" s="9" t="n">
        <f aca="false">IF(AND(H194=0,J194=0),0,IF(H194=0,"New",(J194-H194)/H194))</f>
        <v>-0.098795566540222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154</v>
      </c>
      <c r="B195" s="7" t="str">
        <f aca="false">IFERROR(INDEX('Source'!$C:$C,MATCH($A195,'Source'!$B:$B,0)),"")</f>
        <v>מגן ברך ארוך</v>
      </c>
      <c r="C195" s="8" t="n">
        <f aca="false">SUMIFS('Source'!$D:$D,'Source'!$A:$A,"216 - Max Konnaris CYPRUS",'Source'!$B:$B,$A195)</f>
        <v>6</v>
      </c>
      <c r="D195" s="8" t="n">
        <f aca="false">SUMIFS('Source'!$F:$F,'Source'!$A:$A,"216 - Max Konnaris CYPRUS",'Source'!$B:$B,$A195)</f>
        <v>0</v>
      </c>
      <c r="E195" s="8" t="n">
        <f aca="false">D195*$J$5</f>
        <v>0</v>
      </c>
      <c r="F195" s="8" t="n">
        <f aca="false">E195-C195</f>
        <v>-6</v>
      </c>
      <c r="G195" s="9" t="n">
        <f aca="false">IF(AND(C195=0,E195=0),0,IF(C195=0,"New",(E195-C195)/C195))</f>
        <v>-1</v>
      </c>
      <c r="H195" s="8" t="n">
        <f aca="false">SUMIFS('Source'!$E:$E,'Source'!$A:$A,"216 - Max Konnaris CYPRUS",'Source'!$B:$B,$A195)</f>
        <v>82.81</v>
      </c>
      <c r="I195" s="8" t="n">
        <f aca="false">SUMIFS('Source'!$G:$G,'Source'!$A:$A,"216 - Max Konnaris CYPRUS",'Source'!$B:$B,$A195)</f>
        <v>0</v>
      </c>
      <c r="J195" s="8" t="n">
        <f aca="false">I195*$J$5</f>
        <v>0</v>
      </c>
      <c r="K195" s="8" t="n">
        <f aca="false">J195-H195</f>
        <v>-82.81</v>
      </c>
      <c r="L195" s="9" t="n">
        <f aca="false">IF(AND(H195=0,J195=0),0,IF(H195=0,"New",(J195-H195)/H195))</f>
        <v>-1</v>
      </c>
      <c r="M195" s="7" t="str">
        <f aca="false">IF(AND(OR(C195&lt;&gt;0,H195&lt;&gt;0),D195=0,I195=0),"DROP",IF(AND(OR(D195&lt;&gt;0,I195&lt;&gt;0),C195=0,H195=0),"NEW",""))</f>
        <v>DROP</v>
      </c>
    </row>
    <row r="196" customFormat="false" ht="15" hidden="false" customHeight="false" outlineLevel="0" collapsed="false">
      <c r="A196" s="7" t="s">
        <v>164</v>
      </c>
      <c r="B196" s="7" t="str">
        <f aca="false">IFERROR(INDEX('Source'!$C:$C,MATCH($A196,'Source'!$B:$B,0)),"")</f>
        <v>אצבעון מפלסטיק  ליד</v>
      </c>
      <c r="C196" s="8" t="n">
        <f aca="false">SUMIFS('Source'!$D:$D,'Source'!$A:$A,"216 - Max Konnaris CYPRUS",'Source'!$B:$B,$A196)</f>
        <v>0</v>
      </c>
      <c r="D196" s="8" t="n">
        <f aca="false">SUMIFS('Source'!$F:$F,'Source'!$A:$A,"216 - Max Konnaris CYPRUS",'Source'!$B:$B,$A196)</f>
        <v>10</v>
      </c>
      <c r="E196" s="8" t="n">
        <f aca="false">D196*$J$5</f>
        <v>12.6315789473684</v>
      </c>
      <c r="F196" s="8" t="n">
        <f aca="false">E196-C196</f>
        <v>12.6315789473684</v>
      </c>
      <c r="G196" s="9" t="str">
        <f aca="false">IF(AND(C196=0,E196=0),0,IF(C196=0,"New",(E196-C196)/C196))</f>
        <v>New</v>
      </c>
      <c r="H196" s="8" t="n">
        <f aca="false">SUMIFS('Source'!$E:$E,'Source'!$A:$A,"216 - Max Konnaris CYPRUS",'Source'!$B:$B,$A196)</f>
        <v>0</v>
      </c>
      <c r="I196" s="8" t="n">
        <f aca="false">SUMIFS('Source'!$G:$G,'Source'!$A:$A,"216 - Max Konnaris CYPRUS",'Source'!$B:$B,$A196)</f>
        <v>82.14</v>
      </c>
      <c r="J196" s="8" t="n">
        <f aca="false">I196*$J$5</f>
        <v>103.755789473684</v>
      </c>
      <c r="K196" s="8" t="n">
        <f aca="false">J196-H196</f>
        <v>103.755789473684</v>
      </c>
      <c r="L196" s="9" t="str">
        <f aca="false">IF(AND(H196=0,J196=0),0,IF(H196=0,"New",(J196-H196)/H196))</f>
        <v>New</v>
      </c>
      <c r="M196" s="7" t="str">
        <f aca="false">IF(AND(OR(C196&lt;&gt;0,H196&lt;&gt;0),D196=0,I196=0),"DROP",IF(AND(OR(D196&lt;&gt;0,I196&lt;&gt;0),C196=0,H196=0),"NEW",""))</f>
        <v>NEW</v>
      </c>
    </row>
    <row r="197" customFormat="false" ht="15" hidden="false" customHeight="false" outlineLevel="0" collapsed="false">
      <c r="A197" s="7" t="s">
        <v>102</v>
      </c>
      <c r="B197" s="7" t="str">
        <f aca="false">IFERROR(INDEX('Source'!$C:$C,MATCH($A197,'Source'!$B:$B,0)),"")</f>
        <v>מגן ברך חום</v>
      </c>
      <c r="C197" s="8" t="n">
        <f aca="false">SUMIFS('Source'!$D:$D,'Source'!$A:$A,"216 - Max Konnaris CYPRUS",'Source'!$B:$B,$A197)</f>
        <v>10</v>
      </c>
      <c r="D197" s="8" t="n">
        <f aca="false">SUMIFS('Source'!$F:$F,'Source'!$A:$A,"216 - Max Konnaris CYPRUS",'Source'!$B:$B,$A197)</f>
        <v>3</v>
      </c>
      <c r="E197" s="8" t="n">
        <f aca="false">D197*$J$5</f>
        <v>3.78947368421053</v>
      </c>
      <c r="F197" s="8" t="n">
        <f aca="false">E197-C197</f>
        <v>-6.21052631578947</v>
      </c>
      <c r="G197" s="9" t="n">
        <f aca="false">IF(AND(C197=0,E197=0),0,IF(C197=0,"New",(E197-C197)/C197))</f>
        <v>-0.621052631578947</v>
      </c>
      <c r="H197" s="8" t="n">
        <f aca="false">SUMIFS('Source'!$E:$E,'Source'!$A:$A,"216 - Max Konnaris CYPRUS",'Source'!$B:$B,$A197)</f>
        <v>112.08</v>
      </c>
      <c r="I197" s="8" t="n">
        <f aca="false">SUMIFS('Source'!$G:$G,'Source'!$A:$A,"216 - Max Konnaris CYPRUS",'Source'!$B:$B,$A197)</f>
        <v>30.29</v>
      </c>
      <c r="J197" s="8" t="n">
        <f aca="false">I197*$J$5</f>
        <v>38.2610526315789</v>
      </c>
      <c r="K197" s="8" t="n">
        <f aca="false">J197-H197</f>
        <v>-73.8189473684211</v>
      </c>
      <c r="L197" s="9" t="n">
        <f aca="false">IF(AND(H197=0,J197=0),0,IF(H197=0,"New",(J197-H197)/H197))</f>
        <v>-0.658627296292122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407</v>
      </c>
      <c r="B198" s="7" t="str">
        <f aca="false">IFERROR(INDEX('Source'!$C:$C,MATCH($A198,'Source'!$B:$B,0)),"")</f>
        <v>ריפוד סיליקון לעקב תחתון</v>
      </c>
      <c r="C198" s="8" t="n">
        <f aca="false">SUMIFS('Source'!$D:$D,'Source'!$A:$A,"216 - Max Konnaris CYPRUS",'Source'!$B:$B,$A198)</f>
        <v>10</v>
      </c>
      <c r="D198" s="8" t="n">
        <f aca="false">SUMIFS('Source'!$F:$F,'Source'!$A:$A,"216 - Max Konnaris CYPRUS",'Source'!$B:$B,$A198)</f>
        <v>0</v>
      </c>
      <c r="E198" s="8" t="n">
        <f aca="false">D198*$J$5</f>
        <v>0</v>
      </c>
      <c r="F198" s="8" t="n">
        <f aca="false">E198-C198</f>
        <v>-10</v>
      </c>
      <c r="G198" s="9" t="n">
        <f aca="false">IF(AND(C198=0,E198=0),0,IF(C198=0,"New",(E198-C198)/C198))</f>
        <v>-1</v>
      </c>
      <c r="H198" s="8" t="n">
        <f aca="false">SUMIFS('Source'!$E:$E,'Source'!$A:$A,"216 - Max Konnaris CYPRUS",'Source'!$B:$B,$A198)</f>
        <v>79.46</v>
      </c>
      <c r="I198" s="8" t="n">
        <f aca="false">SUMIFS('Source'!$G:$G,'Source'!$A:$A,"216 - Max Konnaris CYPRUS",'Source'!$B:$B,$A198)</f>
        <v>0</v>
      </c>
      <c r="J198" s="8" t="n">
        <f aca="false">I198*$J$5</f>
        <v>0</v>
      </c>
      <c r="K198" s="8" t="n">
        <f aca="false">J198-H198</f>
        <v>-79.46</v>
      </c>
      <c r="L198" s="9" t="n">
        <f aca="false">IF(AND(H198=0,J198=0),0,IF(H198=0,"New",(J198-H198)/H198))</f>
        <v>-1</v>
      </c>
      <c r="M198" s="7" t="str">
        <f aca="false">IF(AND(OR(C198&lt;&gt;0,H198&lt;&gt;0),D198=0,I198=0),"DROP",IF(AND(OR(D198&lt;&gt;0,I198&lt;&gt;0),C198=0,H198=0),"NEW",""))</f>
        <v>DROP</v>
      </c>
    </row>
    <row r="199" customFormat="false" ht="15" hidden="false" customHeight="false" outlineLevel="0" collapsed="false">
      <c r="A199" s="7" t="s">
        <v>375</v>
      </c>
      <c r="B199" s="7" t="str">
        <f aca="false">IFERROR(INDEX('Source'!$C:$C,MATCH($A199,'Source'!$B:$B,0)),"")</f>
        <v>חגורת שבר דו צדדית</v>
      </c>
      <c r="C199" s="8" t="n">
        <f aca="false">SUMIFS('Source'!$D:$D,'Source'!$A:$A,"216 - Max Konnaris CYPRUS",'Source'!$B:$B,$A199)</f>
        <v>0</v>
      </c>
      <c r="D199" s="8" t="n">
        <f aca="false">SUMIFS('Source'!$F:$F,'Source'!$A:$A,"216 - Max Konnaris CYPRUS",'Source'!$B:$B,$A199)</f>
        <v>1</v>
      </c>
      <c r="E199" s="8" t="n">
        <f aca="false">D199*$J$5</f>
        <v>1.26315789473684</v>
      </c>
      <c r="F199" s="8" t="n">
        <f aca="false">E199-C199</f>
        <v>1.26315789473684</v>
      </c>
      <c r="G199" s="9" t="str">
        <f aca="false">IF(AND(C199=0,E199=0),0,IF(C199=0,"New",(E199-C199)/C199))</f>
        <v>New</v>
      </c>
      <c r="H199" s="8" t="n">
        <f aca="false">SUMIFS('Source'!$E:$E,'Source'!$A:$A,"216 - Max Konnaris CYPRUS",'Source'!$B:$B,$A199)</f>
        <v>0</v>
      </c>
      <c r="I199" s="8" t="n">
        <f aca="false">SUMIFS('Source'!$G:$G,'Source'!$A:$A,"216 - Max Konnaris CYPRUS",'Source'!$B:$B,$A199)</f>
        <v>77.86</v>
      </c>
      <c r="J199" s="8" t="n">
        <f aca="false">I199*$J$5</f>
        <v>98.3494736842105</v>
      </c>
      <c r="K199" s="8" t="n">
        <f aca="false">J199-H199</f>
        <v>98.3494736842105</v>
      </c>
      <c r="L199" s="9" t="str">
        <f aca="false">IF(AND(H199=0,J199=0),0,IF(H199=0,"New",(J199-H199)/H199))</f>
        <v>New</v>
      </c>
      <c r="M199" s="7" t="str">
        <f aca="false">IF(AND(OR(C199&lt;&gt;0,H199&lt;&gt;0),D199=0,I199=0),"DROP",IF(AND(OR(D199&lt;&gt;0,I199&lt;&gt;0),C199=0,H199=0),"NEW",""))</f>
        <v>NEW</v>
      </c>
    </row>
    <row r="200" customFormat="false" ht="15" hidden="false" customHeight="false" outlineLevel="0" collapsed="false">
      <c r="A200" s="7" t="s">
        <v>706</v>
      </c>
      <c r="B200" s="7" t="str">
        <f aca="false">IFERROR(INDEX('Source'!$C:$C,MATCH($A200,'Source'!$B:$B,0)),"")</f>
        <v>חגורת שבר לצד שמאל</v>
      </c>
      <c r="C200" s="8" t="n">
        <f aca="false">SUMIFS('Source'!$D:$D,'Source'!$A:$A,"216 - Max Konnaris CYPRUS",'Source'!$B:$B,$A200)</f>
        <v>1</v>
      </c>
      <c r="D200" s="8" t="n">
        <f aca="false">SUMIFS('Source'!$F:$F,'Source'!$A:$A,"216 - Max Konnaris CYPRUS",'Source'!$B:$B,$A200)</f>
        <v>2</v>
      </c>
      <c r="E200" s="8" t="n">
        <f aca="false">D200*$J$5</f>
        <v>2.52631578947368</v>
      </c>
      <c r="F200" s="8" t="n">
        <f aca="false">E200-C200</f>
        <v>1.52631578947368</v>
      </c>
      <c r="G200" s="9" t="n">
        <f aca="false">IF(AND(C200=0,E200=0),0,IF(C200=0,"New",(E200-C200)/C200))</f>
        <v>1.52631578947368</v>
      </c>
      <c r="H200" s="8" t="n">
        <f aca="false">SUMIFS('Source'!$E:$E,'Source'!$A:$A,"216 - Max Konnaris CYPRUS",'Source'!$B:$B,$A200)</f>
        <v>81.3</v>
      </c>
      <c r="I200" s="8" t="n">
        <f aca="false">SUMIFS('Source'!$G:$G,'Source'!$A:$A,"216 - Max Konnaris CYPRUS",'Source'!$B:$B,$A200)</f>
        <v>157.26</v>
      </c>
      <c r="J200" s="8" t="n">
        <f aca="false">I200*$J$5</f>
        <v>198.644210526316</v>
      </c>
      <c r="K200" s="8" t="n">
        <f aca="false">J200-H200</f>
        <v>117.344210526316</v>
      </c>
      <c r="L200" s="9" t="n">
        <f aca="false">IF(AND(H200=0,J200=0),0,IF(H200=0,"New",(J200-H200)/H200))</f>
        <v>1.44334822295591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428</v>
      </c>
      <c r="B201" s="7" t="str">
        <f aca="false">IFERROR(INDEX('Source'!$C:$C,MATCH($A201,'Source'!$B:$B,0)),"")</f>
        <v>חגורת שבר לצד ימין</v>
      </c>
      <c r="C201" s="8" t="n">
        <f aca="false">SUMIFS('Source'!$D:$D,'Source'!$A:$A,"216 - Max Konnaris CYPRUS",'Source'!$B:$B,$A201)</f>
        <v>1</v>
      </c>
      <c r="D201" s="8" t="n">
        <f aca="false">SUMIFS('Source'!$F:$F,'Source'!$A:$A,"216 - Max Konnaris CYPRUS",'Source'!$B:$B,$A201)</f>
        <v>2</v>
      </c>
      <c r="E201" s="8" t="n">
        <f aca="false">D201*$J$5</f>
        <v>2.52631578947368</v>
      </c>
      <c r="F201" s="8" t="n">
        <f aca="false">E201-C201</f>
        <v>1.52631578947368</v>
      </c>
      <c r="G201" s="9" t="n">
        <f aca="false">IF(AND(C201=0,E201=0),0,IF(C201=0,"New",(E201-C201)/C201))</f>
        <v>1.52631578947368</v>
      </c>
      <c r="H201" s="8" t="n">
        <f aca="false">SUMIFS('Source'!$E:$E,'Source'!$A:$A,"216 - Max Konnaris CYPRUS",'Source'!$B:$B,$A201)</f>
        <v>81.3</v>
      </c>
      <c r="I201" s="8" t="n">
        <f aca="false">SUMIFS('Source'!$G:$G,'Source'!$A:$A,"216 - Max Konnaris CYPRUS",'Source'!$B:$B,$A201)</f>
        <v>157.26</v>
      </c>
      <c r="J201" s="8" t="n">
        <f aca="false">I201*$J$5</f>
        <v>198.644210526316</v>
      </c>
      <c r="K201" s="8" t="n">
        <f aca="false">J201-H201</f>
        <v>117.344210526316</v>
      </c>
      <c r="L201" s="9" t="n">
        <f aca="false">IF(AND(H201=0,J201=0),0,IF(H201=0,"New",(J201-H201)/H201))</f>
        <v>1.44334822295591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223</v>
      </c>
      <c r="B202" s="7" t="str">
        <f aca="false">IFERROR(INDEX('Source'!$C:$C,MATCH($A202,'Source'!$B:$B,0)),"")</f>
        <v>חבק יד מתכוון</v>
      </c>
      <c r="C202" s="8" t="n">
        <f aca="false">SUMIFS('Source'!$D:$D,'Source'!$A:$A,"216 - Max Konnaris CYPRUS",'Source'!$B:$B,$A202)</f>
        <v>10</v>
      </c>
      <c r="D202" s="8" t="n">
        <f aca="false">SUMIFS('Source'!$F:$F,'Source'!$A:$A,"216 - Max Konnaris CYPRUS",'Source'!$B:$B,$A202)</f>
        <v>6</v>
      </c>
      <c r="E202" s="8" t="n">
        <f aca="false">D202*$J$5</f>
        <v>7.57894736842105</v>
      </c>
      <c r="F202" s="8" t="n">
        <f aca="false">E202-C202</f>
        <v>-2.42105263157895</v>
      </c>
      <c r="G202" s="9" t="n">
        <f aca="false">IF(AND(C202=0,E202=0),0,IF(C202=0,"New",(E202-C202)/C202))</f>
        <v>-0.242105263157895</v>
      </c>
      <c r="H202" s="8" t="n">
        <f aca="false">SUMIFS('Source'!$E:$E,'Source'!$A:$A,"216 - Max Konnaris CYPRUS",'Source'!$B:$B,$A202)</f>
        <v>171.39</v>
      </c>
      <c r="I202" s="8" t="n">
        <f aca="false">SUMIFS('Source'!$G:$G,'Source'!$A:$A,"216 - Max Konnaris CYPRUS",'Source'!$B:$B,$A202)</f>
        <v>97</v>
      </c>
      <c r="J202" s="8" t="n">
        <f aca="false">I202*$J$5</f>
        <v>122.526315789474</v>
      </c>
      <c r="K202" s="8" t="n">
        <f aca="false">J202-H202</f>
        <v>-48.8636842105263</v>
      </c>
      <c r="L202" s="9" t="n">
        <f aca="false">IF(AND(H202=0,J202=0),0,IF(H202=0,"New",(J202-H202)/H202))</f>
        <v>-0.285102305913567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198</v>
      </c>
      <c r="B203" s="7" t="str">
        <f aca="false">IFERROR(INDEX('Source'!$C:$C,MATCH($A203,'Source'!$B:$B,0)),"")</f>
        <v>מתלה יד-כיס</v>
      </c>
      <c r="C203" s="8" t="n">
        <f aca="false">SUMIFS('Source'!$D:$D,'Source'!$A:$A,"216 - Max Konnaris CYPRUS",'Source'!$B:$B,$A203)</f>
        <v>6</v>
      </c>
      <c r="D203" s="8" t="n">
        <f aca="false">SUMIFS('Source'!$F:$F,'Source'!$A:$A,"216 - Max Konnaris CYPRUS",'Source'!$B:$B,$A203)</f>
        <v>10</v>
      </c>
      <c r="E203" s="8" t="n">
        <f aca="false">D203*$J$5</f>
        <v>12.6315789473684</v>
      </c>
      <c r="F203" s="8" t="n">
        <f aca="false">E203-C203</f>
        <v>6.63157894736842</v>
      </c>
      <c r="G203" s="9" t="n">
        <f aca="false">IF(AND(C203=0,E203=0),0,IF(C203=0,"New",(E203-C203)/C203))</f>
        <v>1.10526315789474</v>
      </c>
      <c r="H203" s="8" t="n">
        <f aca="false">SUMIFS('Source'!$E:$E,'Source'!$A:$A,"216 - Max Konnaris CYPRUS",'Source'!$B:$B,$A203)</f>
        <v>128.54</v>
      </c>
      <c r="I203" s="8" t="n">
        <f aca="false">SUMIFS('Source'!$G:$G,'Source'!$A:$A,"216 - Max Konnaris CYPRUS",'Source'!$B:$B,$A203)</f>
        <v>202.08</v>
      </c>
      <c r="J203" s="8" t="n">
        <f aca="false">I203*$J$5</f>
        <v>255.258947368421</v>
      </c>
      <c r="K203" s="8" t="n">
        <f aca="false">J203-H203</f>
        <v>126.718947368421</v>
      </c>
      <c r="L203" s="9" t="n">
        <f aca="false">IF(AND(H203=0,J203=0),0,IF(H203=0,"New",(J203-H203)/H203))</f>
        <v>0.985832794215194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324</v>
      </c>
      <c r="B204" s="7" t="str">
        <f aca="false">IFERROR(INDEX('Source'!$C:$C,MATCH($A204,'Source'!$B:$B,0)),"")</f>
        <v>מגן ברך שחור</v>
      </c>
      <c r="C204" s="8" t="n">
        <f aca="false">SUMIFS('Source'!$D:$D,'Source'!$A:$A,"216 - Max Konnaris CYPRUS",'Source'!$B:$B,$A204)</f>
        <v>6</v>
      </c>
      <c r="D204" s="8" t="n">
        <f aca="false">SUMIFS('Source'!$F:$F,'Source'!$A:$A,"216 - Max Konnaris CYPRUS",'Source'!$B:$B,$A204)</f>
        <v>0</v>
      </c>
      <c r="E204" s="8" t="n">
        <f aca="false">D204*$J$5</f>
        <v>0</v>
      </c>
      <c r="F204" s="8" t="n">
        <f aca="false">E204-C204</f>
        <v>-6</v>
      </c>
      <c r="G204" s="9" t="n">
        <f aca="false">IF(AND(C204=0,E204=0),0,IF(C204=0,"New",(E204-C204)/C204))</f>
        <v>-1</v>
      </c>
      <c r="H204" s="8" t="n">
        <f aca="false">SUMIFS('Source'!$E:$E,'Source'!$A:$A,"216 - Max Konnaris CYPRUS",'Source'!$B:$B,$A204)</f>
        <v>71.8</v>
      </c>
      <c r="I204" s="8" t="n">
        <f aca="false">SUMIFS('Source'!$G:$G,'Source'!$A:$A,"216 - Max Konnaris CYPRUS",'Source'!$B:$B,$A204)</f>
        <v>0</v>
      </c>
      <c r="J204" s="8" t="n">
        <f aca="false">I204*$J$5</f>
        <v>0</v>
      </c>
      <c r="K204" s="8" t="n">
        <f aca="false">J204-H204</f>
        <v>-71.8</v>
      </c>
      <c r="L204" s="9" t="n">
        <f aca="false">IF(AND(H204=0,J204=0),0,IF(H204=0,"New",(J204-H204)/H204))</f>
        <v>-1</v>
      </c>
      <c r="M204" s="7" t="str">
        <f aca="false">IF(AND(OR(C204&lt;&gt;0,H204&lt;&gt;0),D204=0,I204=0),"DROP",IF(AND(OR(D204&lt;&gt;0,I204&lt;&gt;0),C204=0,H204=0),"NEW",""))</f>
        <v>DROP</v>
      </c>
    </row>
    <row r="205" customFormat="false" ht="15" hidden="false" customHeight="false" outlineLevel="0" collapsed="false">
      <c r="A205" s="7" t="s">
        <v>739</v>
      </c>
      <c r="B205" s="7" t="str">
        <f aca="false">IFERROR(INDEX('Source'!$C:$C,MATCH($A205,'Source'!$B:$B,0)),"")</f>
        <v>מגן מרפק + סיליקון</v>
      </c>
      <c r="C205" s="8" t="n">
        <f aca="false">SUMIFS('Source'!$D:$D,'Source'!$A:$A,"216 - Max Konnaris CYPRUS",'Source'!$B:$B,$A205)</f>
        <v>1</v>
      </c>
      <c r="D205" s="8" t="n">
        <f aca="false">SUMIFS('Source'!$F:$F,'Source'!$A:$A,"216 - Max Konnaris CYPRUS",'Source'!$B:$B,$A205)</f>
        <v>0</v>
      </c>
      <c r="E205" s="8" t="n">
        <f aca="false">D205*$J$5</f>
        <v>0</v>
      </c>
      <c r="F205" s="8" t="n">
        <f aca="false">E205-C205</f>
        <v>-1</v>
      </c>
      <c r="G205" s="9" t="n">
        <f aca="false">IF(AND(C205=0,E205=0),0,IF(C205=0,"New",(E205-C205)/C205))</f>
        <v>-1</v>
      </c>
      <c r="H205" s="8" t="n">
        <f aca="false">SUMIFS('Source'!$E:$E,'Source'!$A:$A,"216 - Max Konnaris CYPRUS",'Source'!$B:$B,$A205)</f>
        <v>71.31</v>
      </c>
      <c r="I205" s="8" t="n">
        <f aca="false">SUMIFS('Source'!$G:$G,'Source'!$A:$A,"216 - Max Konnaris CYPRUS",'Source'!$B:$B,$A205)</f>
        <v>0</v>
      </c>
      <c r="J205" s="8" t="n">
        <f aca="false">I205*$J$5</f>
        <v>0</v>
      </c>
      <c r="K205" s="8" t="n">
        <f aca="false">J205-H205</f>
        <v>-71.31</v>
      </c>
      <c r="L205" s="9" t="n">
        <f aca="false">IF(AND(H205=0,J205=0),0,IF(H205=0,"New",(J205-H205)/H205))</f>
        <v>-1</v>
      </c>
      <c r="M205" s="7" t="str">
        <f aca="false">IF(AND(OR(C205&lt;&gt;0,H205&lt;&gt;0),D205=0,I205=0),"DROP",IF(AND(OR(D205&lt;&gt;0,I205&lt;&gt;0),C205=0,H205=0),"NEW",""))</f>
        <v>DROP</v>
      </c>
    </row>
    <row r="206" customFormat="false" ht="15" hidden="false" customHeight="false" outlineLevel="0" collapsed="false">
      <c r="A206" s="7" t="s">
        <v>171</v>
      </c>
      <c r="B206" s="7" t="str">
        <f aca="false">IFERROR(INDEX('Source'!$C:$C,MATCH($A206,'Source'!$B:$B,0)),"")</f>
        <v>מגן מרפק בז'</v>
      </c>
      <c r="C206" s="8" t="n">
        <f aca="false">SUMIFS('Source'!$D:$D,'Source'!$A:$A,"216 - Max Konnaris CYPRUS",'Source'!$B:$B,$A206)</f>
        <v>6</v>
      </c>
      <c r="D206" s="8" t="n">
        <f aca="false">SUMIFS('Source'!$F:$F,'Source'!$A:$A,"216 - Max Konnaris CYPRUS",'Source'!$B:$B,$A206)</f>
        <v>0</v>
      </c>
      <c r="E206" s="8" t="n">
        <f aca="false">D206*$J$5</f>
        <v>0</v>
      </c>
      <c r="F206" s="8" t="n">
        <f aca="false">E206-C206</f>
        <v>-6</v>
      </c>
      <c r="G206" s="9" t="n">
        <f aca="false">IF(AND(C206=0,E206=0),0,IF(C206=0,"New",(E206-C206)/C206))</f>
        <v>-1</v>
      </c>
      <c r="H206" s="8" t="n">
        <f aca="false">SUMIFS('Source'!$E:$E,'Source'!$A:$A,"216 - Max Konnaris CYPRUS",'Source'!$B:$B,$A206)</f>
        <v>70.11</v>
      </c>
      <c r="I206" s="8" t="n">
        <f aca="false">SUMIFS('Source'!$G:$G,'Source'!$A:$A,"216 - Max Konnaris CYPRUS",'Source'!$B:$B,$A206)</f>
        <v>0</v>
      </c>
      <c r="J206" s="8" t="n">
        <f aca="false">I206*$J$5</f>
        <v>0</v>
      </c>
      <c r="K206" s="8" t="n">
        <f aca="false">J206-H206</f>
        <v>-70.11</v>
      </c>
      <c r="L206" s="9" t="n">
        <f aca="false">IF(AND(H206=0,J206=0),0,IF(H206=0,"New",(J206-H206)/H206))</f>
        <v>-1</v>
      </c>
      <c r="M206" s="7" t="str">
        <f aca="false">IF(AND(OR(C206&lt;&gt;0,H206&lt;&gt;0),D206=0,I206=0),"DROP",IF(AND(OR(D206&lt;&gt;0,I206&lt;&gt;0),C206=0,H206=0),"NEW",""))</f>
        <v>DROP</v>
      </c>
    </row>
    <row r="207" customFormat="false" ht="15" hidden="false" customHeight="false" outlineLevel="0" collapsed="false">
      <c r="A207" s="7" t="s">
        <v>168</v>
      </c>
      <c r="B207" s="7" t="str">
        <f aca="false">IFERROR(INDEX('Source'!$C:$C,MATCH($A207,'Source'!$B:$B,0)),"")</f>
        <v>בליסטר פלסטר</v>
      </c>
      <c r="C207" s="8" t="n">
        <f aca="false">SUMIFS('Source'!$D:$D,'Source'!$A:$A,"216 - Max Konnaris CYPRUS",'Source'!$B:$B,$A207)</f>
        <v>0</v>
      </c>
      <c r="D207" s="8" t="n">
        <f aca="false">SUMIFS('Source'!$F:$F,'Source'!$A:$A,"216 - Max Konnaris CYPRUS",'Source'!$B:$B,$A207)</f>
        <v>10</v>
      </c>
      <c r="E207" s="8" t="n">
        <f aca="false">D207*$J$5</f>
        <v>12.6315789473684</v>
      </c>
      <c r="F207" s="8" t="n">
        <f aca="false">E207-C207</f>
        <v>12.6315789473684</v>
      </c>
      <c r="G207" s="9" t="str">
        <f aca="false">IF(AND(C207=0,E207=0),0,IF(C207=0,"New",(E207-C207)/C207))</f>
        <v>New</v>
      </c>
      <c r="H207" s="8" t="n">
        <f aca="false">SUMIFS('Source'!$E:$E,'Source'!$A:$A,"216 - Max Konnaris CYPRUS",'Source'!$B:$B,$A207)</f>
        <v>0</v>
      </c>
      <c r="I207" s="8" t="n">
        <f aca="false">SUMIFS('Source'!$G:$G,'Source'!$A:$A,"216 - Max Konnaris CYPRUS",'Source'!$B:$B,$A207)</f>
        <v>69.81</v>
      </c>
      <c r="J207" s="8" t="n">
        <f aca="false">I207*$J$5</f>
        <v>88.181052631579</v>
      </c>
      <c r="K207" s="8" t="n">
        <f aca="false">J207-H207</f>
        <v>88.181052631579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310</v>
      </c>
      <c r="B208" s="7" t="str">
        <f aca="false">IFERROR(INDEX('Source'!$C:$C,MATCH($A208,'Source'!$B:$B,0)),"")</f>
        <v>מגן קרסול פתוח</v>
      </c>
      <c r="C208" s="8" t="n">
        <f aca="false">SUMIFS('Source'!$D:$D,'Source'!$A:$A,"216 - Max Konnaris CYPRUS",'Source'!$B:$B,$A208)</f>
        <v>6</v>
      </c>
      <c r="D208" s="8" t="n">
        <f aca="false">SUMIFS('Source'!$F:$F,'Source'!$A:$A,"216 - Max Konnaris CYPRUS",'Source'!$B:$B,$A208)</f>
        <v>0</v>
      </c>
      <c r="E208" s="8" t="n">
        <f aca="false">D208*$J$5</f>
        <v>0</v>
      </c>
      <c r="F208" s="8" t="n">
        <f aca="false">E208-C208</f>
        <v>-6</v>
      </c>
      <c r="G208" s="9" t="n">
        <f aca="false">IF(AND(C208=0,E208=0),0,IF(C208=0,"New",(E208-C208)/C208))</f>
        <v>-1</v>
      </c>
      <c r="H208" s="8" t="n">
        <f aca="false">SUMIFS('Source'!$E:$E,'Source'!$A:$A,"216 - Max Konnaris CYPRUS",'Source'!$B:$B,$A208)</f>
        <v>67.78</v>
      </c>
      <c r="I208" s="8" t="n">
        <f aca="false">SUMIFS('Source'!$G:$G,'Source'!$A:$A,"216 - Max Konnaris CYPRUS",'Source'!$B:$B,$A208)</f>
        <v>0</v>
      </c>
      <c r="J208" s="8" t="n">
        <f aca="false">I208*$J$5</f>
        <v>0</v>
      </c>
      <c r="K208" s="8" t="n">
        <f aca="false">J208-H208</f>
        <v>-67.78</v>
      </c>
      <c r="L208" s="9" t="n">
        <f aca="false">IF(AND(H208=0,J208=0),0,IF(H208=0,"New",(J208-H208)/H208))</f>
        <v>-1</v>
      </c>
      <c r="M208" s="7" t="str">
        <f aca="false">IF(AND(OR(C208&lt;&gt;0,H208&lt;&gt;0),D208=0,I208=0),"DROP",IF(AND(OR(D208&lt;&gt;0,I208&lt;&gt;0),C208=0,H208=0),"NEW",""))</f>
        <v>DROP</v>
      </c>
    </row>
    <row r="209" customFormat="false" ht="15" hidden="false" customHeight="false" outlineLevel="0" collapsed="false">
      <c r="A209" s="7" t="s">
        <v>900</v>
      </c>
      <c r="B209" s="7" t="str">
        <f aca="false">IFERROR(INDEX('Source'!$C:$C,MATCH($A209,'Source'!$B:$B,0)),"")</f>
        <v>מדרס מתכוונן</v>
      </c>
      <c r="C209" s="8" t="n">
        <f aca="false">SUMIFS('Source'!$D:$D,'Source'!$A:$A,"216 - Max Konnaris CYPRUS",'Source'!$B:$B,$A209)</f>
        <v>0</v>
      </c>
      <c r="D209" s="8" t="n">
        <f aca="false">SUMIFS('Source'!$F:$F,'Source'!$A:$A,"216 - Max Konnaris CYPRUS",'Source'!$B:$B,$A209)</f>
        <v>2</v>
      </c>
      <c r="E209" s="8" t="n">
        <f aca="false">D209*$J$5</f>
        <v>2.52631578947368</v>
      </c>
      <c r="F209" s="8" t="n">
        <f aca="false">E209-C209</f>
        <v>2.52631578947368</v>
      </c>
      <c r="G209" s="9" t="str">
        <f aca="false">IF(AND(C209=0,E209=0),0,IF(C209=0,"New",(E209-C209)/C209))</f>
        <v>New</v>
      </c>
      <c r="H209" s="8" t="n">
        <f aca="false">SUMIFS('Source'!$E:$E,'Source'!$A:$A,"216 - Max Konnaris CYPRUS",'Source'!$B:$B,$A209)</f>
        <v>0</v>
      </c>
      <c r="I209" s="8" t="n">
        <f aca="false">SUMIFS('Source'!$G:$G,'Source'!$A:$A,"216 - Max Konnaris CYPRUS",'Source'!$B:$B,$A209)</f>
        <v>67.77</v>
      </c>
      <c r="J209" s="8" t="n">
        <f aca="false">I209*$J$5</f>
        <v>85.6042105263158</v>
      </c>
      <c r="K209" s="8" t="n">
        <f aca="false">J209-H209</f>
        <v>85.6042105263158</v>
      </c>
      <c r="L209" s="9" t="str">
        <f aca="false">IF(AND(H209=0,J209=0),0,IF(H209=0,"New",(J209-H209)/H209))</f>
        <v>New</v>
      </c>
      <c r="M209" s="7" t="str">
        <f aca="false">IF(AND(OR(C209&lt;&gt;0,H209&lt;&gt;0),D209=0,I209=0),"DROP",IF(AND(OR(D209&lt;&gt;0,I209&lt;&gt;0),C209=0,H209=0),"NEW",""))</f>
        <v>NEW</v>
      </c>
    </row>
    <row r="210" customFormat="false" ht="15" hidden="false" customHeight="false" outlineLevel="0" collapsed="false">
      <c r="A210" s="7" t="s">
        <v>131</v>
      </c>
      <c r="B210" s="7" t="str">
        <f aca="false">IFERROR(INDEX('Source'!$C:$C,MATCH($A210,'Source'!$B:$B,0)),"")</f>
        <v>מגן קרסול חום</v>
      </c>
      <c r="C210" s="8" t="n">
        <f aca="false">SUMIFS('Source'!$D:$D,'Source'!$A:$A,"216 - Max Konnaris CYPRUS",'Source'!$B:$B,$A210)</f>
        <v>6</v>
      </c>
      <c r="D210" s="8" t="n">
        <f aca="false">SUMIFS('Source'!$F:$F,'Source'!$A:$A,"216 - Max Konnaris CYPRUS",'Source'!$B:$B,$A210)</f>
        <v>0</v>
      </c>
      <c r="E210" s="8" t="n">
        <f aca="false">D210*$J$5</f>
        <v>0</v>
      </c>
      <c r="F210" s="8" t="n">
        <f aca="false">E210-C210</f>
        <v>-6</v>
      </c>
      <c r="G210" s="9" t="n">
        <f aca="false">IF(AND(C210=0,E210=0),0,IF(C210=0,"New",(E210-C210)/C210))</f>
        <v>-1</v>
      </c>
      <c r="H210" s="8" t="n">
        <f aca="false">SUMIFS('Source'!$E:$E,'Source'!$A:$A,"216 - Max Konnaris CYPRUS",'Source'!$B:$B,$A210)</f>
        <v>67.25</v>
      </c>
      <c r="I210" s="8" t="n">
        <f aca="false">SUMIFS('Source'!$G:$G,'Source'!$A:$A,"216 - Max Konnaris CYPRUS",'Source'!$B:$B,$A210)</f>
        <v>0</v>
      </c>
      <c r="J210" s="8" t="n">
        <f aca="false">I210*$J$5</f>
        <v>0</v>
      </c>
      <c r="K210" s="8" t="n">
        <f aca="false">J210-H210</f>
        <v>-67.25</v>
      </c>
      <c r="L210" s="9" t="n">
        <f aca="false">IF(AND(H210=0,J210=0),0,IF(H210=0,"New",(J210-H210)/H210))</f>
        <v>-1</v>
      </c>
      <c r="M210" s="7" t="str">
        <f aca="false">IF(AND(OR(C210&lt;&gt;0,H210&lt;&gt;0),D210=0,I210=0),"DROP",IF(AND(OR(D210&lt;&gt;0,I210&lt;&gt;0),C210=0,H210=0),"NEW",""))</f>
        <v>DROP</v>
      </c>
    </row>
    <row r="211" customFormat="false" ht="15" hidden="false" customHeight="false" outlineLevel="0" collapsed="false">
      <c r="A211" s="7" t="s">
        <v>232</v>
      </c>
      <c r="B211" s="7" t="str">
        <f aca="false">IFERROR(INDEX('Source'!$C:$C,MATCH($A211,'Source'!$B:$B,0)),"")</f>
        <v>מגן מרפק</v>
      </c>
      <c r="C211" s="8" t="n">
        <f aca="false">SUMIFS('Source'!$D:$D,'Source'!$A:$A,"216 - Max Konnaris CYPRUS",'Source'!$B:$B,$A211)</f>
        <v>6</v>
      </c>
      <c r="D211" s="8" t="n">
        <f aca="false">SUMIFS('Source'!$F:$F,'Source'!$A:$A,"216 - Max Konnaris CYPRUS",'Source'!$B:$B,$A211)</f>
        <v>0</v>
      </c>
      <c r="E211" s="8" t="n">
        <f aca="false">D211*$J$5</f>
        <v>0</v>
      </c>
      <c r="F211" s="8" t="n">
        <f aca="false">E211-C211</f>
        <v>-6</v>
      </c>
      <c r="G211" s="9" t="n">
        <f aca="false">IF(AND(C211=0,E211=0),0,IF(C211=0,"New",(E211-C211)/C211))</f>
        <v>-1</v>
      </c>
      <c r="H211" s="8" t="n">
        <f aca="false">SUMIFS('Source'!$E:$E,'Source'!$A:$A,"216 - Max Konnaris CYPRUS",'Source'!$B:$B,$A211)</f>
        <v>67.25</v>
      </c>
      <c r="I211" s="8" t="n">
        <f aca="false">SUMIFS('Source'!$G:$G,'Source'!$A:$A,"216 - Max Konnaris CYPRUS",'Source'!$B:$B,$A211)</f>
        <v>0</v>
      </c>
      <c r="J211" s="8" t="n">
        <f aca="false">I211*$J$5</f>
        <v>0</v>
      </c>
      <c r="K211" s="8" t="n">
        <f aca="false">J211-H211</f>
        <v>-67.25</v>
      </c>
      <c r="L211" s="9" t="n">
        <f aca="false">IF(AND(H211=0,J211=0),0,IF(H211=0,"New",(J211-H211)/H211))</f>
        <v>-1</v>
      </c>
      <c r="M211" s="7" t="str">
        <f aca="false">IF(AND(OR(C211&lt;&gt;0,H211&lt;&gt;0),D211=0,I211=0),"DROP",IF(AND(OR(D211&lt;&gt;0,I211&lt;&gt;0),C211=0,H211=0),"NEW",""))</f>
        <v>DROP</v>
      </c>
    </row>
    <row r="212" customFormat="false" ht="15" hidden="false" customHeight="false" outlineLevel="0" collapsed="false">
      <c r="A212" s="7" t="s">
        <v>566</v>
      </c>
      <c r="B212" s="7" t="str">
        <f aca="false">IFERROR(INDEX('Source'!$C:$C,MATCH($A212,'Source'!$B:$B,0)),"")</f>
        <v>מגן מרפק</v>
      </c>
      <c r="C212" s="8" t="n">
        <f aca="false">SUMIFS('Source'!$D:$D,'Source'!$A:$A,"216 - Max Konnaris CYPRUS",'Source'!$B:$B,$A212)</f>
        <v>6</v>
      </c>
      <c r="D212" s="8" t="n">
        <f aca="false">SUMIFS('Source'!$F:$F,'Source'!$A:$A,"216 - Max Konnaris CYPRUS",'Source'!$B:$B,$A212)</f>
        <v>0</v>
      </c>
      <c r="E212" s="8" t="n">
        <f aca="false">D212*$J$5</f>
        <v>0</v>
      </c>
      <c r="F212" s="8" t="n">
        <f aca="false">E212-C212</f>
        <v>-6</v>
      </c>
      <c r="G212" s="9" t="n">
        <f aca="false">IF(AND(C212=0,E212=0),0,IF(C212=0,"New",(E212-C212)/C212))</f>
        <v>-1</v>
      </c>
      <c r="H212" s="8" t="n">
        <f aca="false">SUMIFS('Source'!$E:$E,'Source'!$A:$A,"216 - Max Konnaris CYPRUS",'Source'!$B:$B,$A212)</f>
        <v>67.25</v>
      </c>
      <c r="I212" s="8" t="n">
        <f aca="false">SUMIFS('Source'!$G:$G,'Source'!$A:$A,"216 - Max Konnaris CYPRUS",'Source'!$B:$B,$A212)</f>
        <v>0</v>
      </c>
      <c r="J212" s="8" t="n">
        <f aca="false">I212*$J$5</f>
        <v>0</v>
      </c>
      <c r="K212" s="8" t="n">
        <f aca="false">J212-H212</f>
        <v>-67.25</v>
      </c>
      <c r="L212" s="9" t="n">
        <f aca="false">IF(AND(H212=0,J212=0),0,IF(H212=0,"New",(J212-H212)/H212))</f>
        <v>-1</v>
      </c>
      <c r="M212" s="7" t="str">
        <f aca="false">IF(AND(OR(C212&lt;&gt;0,H212&lt;&gt;0),D212=0,I212=0),"DROP",IF(AND(OR(D212&lt;&gt;0,I212&lt;&gt;0),C212=0,H212=0),"NEW",""))</f>
        <v>DROP</v>
      </c>
    </row>
    <row r="213" customFormat="false" ht="15" hidden="false" customHeight="false" outlineLevel="0" collapsed="false">
      <c r="A213" s="7" t="s">
        <v>469</v>
      </c>
      <c r="B213" s="7" t="str">
        <f aca="false">IFERROR(INDEX('Source'!$C:$C,MATCH($A213,'Source'!$B:$B,0)),"")</f>
        <v>אטלטיק טייפ</v>
      </c>
      <c r="C213" s="8" t="n">
        <f aca="false">SUMIFS('Source'!$D:$D,'Source'!$A:$A,"216 - Max Konnaris CYPRUS",'Source'!$B:$B,$A213)</f>
        <v>6</v>
      </c>
      <c r="D213" s="8" t="n">
        <f aca="false">SUMIFS('Source'!$F:$F,'Source'!$A:$A,"216 - Max Konnaris CYPRUS",'Source'!$B:$B,$A213)</f>
        <v>0</v>
      </c>
      <c r="E213" s="8" t="n">
        <f aca="false">D213*$J$5</f>
        <v>0</v>
      </c>
      <c r="F213" s="8" t="n">
        <f aca="false">E213-C213</f>
        <v>-6</v>
      </c>
      <c r="G213" s="9" t="n">
        <f aca="false">IF(AND(C213=0,E213=0),0,IF(C213=0,"New",(E213-C213)/C213))</f>
        <v>-1</v>
      </c>
      <c r="H213" s="8" t="n">
        <f aca="false">SUMIFS('Source'!$E:$E,'Source'!$A:$A,"216 - Max Konnaris CYPRUS",'Source'!$B:$B,$A213)</f>
        <v>63.99</v>
      </c>
      <c r="I213" s="8" t="n">
        <f aca="false">SUMIFS('Source'!$G:$G,'Source'!$A:$A,"216 - Max Konnaris CYPRUS",'Source'!$B:$B,$A213)</f>
        <v>0</v>
      </c>
      <c r="J213" s="8" t="n">
        <f aca="false">I213*$J$5</f>
        <v>0</v>
      </c>
      <c r="K213" s="8" t="n">
        <f aca="false">J213-H213</f>
        <v>-63.99</v>
      </c>
      <c r="L213" s="9" t="n">
        <f aca="false">IF(AND(H213=0,J213=0),0,IF(H213=0,"New",(J213-H213)/H213))</f>
        <v>-1</v>
      </c>
      <c r="M213" s="7" t="str">
        <f aca="false">IF(AND(OR(C213&lt;&gt;0,H213&lt;&gt;0),D213=0,I213=0),"DROP",IF(AND(OR(D213&lt;&gt;0,I213&lt;&gt;0),C213=0,H213=0),"NEW",""))</f>
        <v>DROP</v>
      </c>
    </row>
    <row r="214" customFormat="false" ht="15" hidden="false" customHeight="false" outlineLevel="0" collapsed="false">
      <c r="A214" s="7" t="s">
        <v>902</v>
      </c>
      <c r="B214" s="7" t="str">
        <f aca="false">IFERROR(INDEX('Source'!$C:$C,MATCH($A214,'Source'!$B:$B,0)),"")</f>
        <v>מגן ברך חום</v>
      </c>
      <c r="C214" s="8" t="n">
        <f aca="false">SUMIFS('Source'!$D:$D,'Source'!$A:$A,"216 - Max Konnaris CYPRUS",'Source'!$B:$B,$A214)</f>
        <v>0</v>
      </c>
      <c r="D214" s="8" t="n">
        <f aca="false">SUMIFS('Source'!$F:$F,'Source'!$A:$A,"216 - Max Konnaris CYPRUS",'Source'!$B:$B,$A214)</f>
        <v>6</v>
      </c>
      <c r="E214" s="8" t="n">
        <f aca="false">D214*$J$5</f>
        <v>7.57894736842105</v>
      </c>
      <c r="F214" s="8" t="n">
        <f aca="false">E214-C214</f>
        <v>7.57894736842105</v>
      </c>
      <c r="G214" s="9" t="str">
        <f aca="false">IF(AND(C214=0,E214=0),0,IF(C214=0,"New",(E214-C214)/C214))</f>
        <v>New</v>
      </c>
      <c r="H214" s="8" t="n">
        <f aca="false">SUMIFS('Source'!$E:$E,'Source'!$A:$A,"216 - Max Konnaris CYPRUS",'Source'!$B:$B,$A214)</f>
        <v>0</v>
      </c>
      <c r="I214" s="8" t="n">
        <f aca="false">SUMIFS('Source'!$G:$G,'Source'!$A:$A,"216 - Max Konnaris CYPRUS",'Source'!$B:$B,$A214)</f>
        <v>60.58</v>
      </c>
      <c r="J214" s="8" t="n">
        <f aca="false">I214*$J$5</f>
        <v>76.5221052631579</v>
      </c>
      <c r="K214" s="8" t="n">
        <f aca="false">J214-H214</f>
        <v>76.5221052631579</v>
      </c>
      <c r="L214" s="9" t="str">
        <f aca="false">IF(AND(H214=0,J214=0),0,IF(H214=0,"New",(J214-H214)/H214))</f>
        <v>New</v>
      </c>
      <c r="M214" s="7" t="str">
        <f aca="false">IF(AND(OR(C214&lt;&gt;0,H214&lt;&gt;0),D214=0,I214=0),"DROP",IF(AND(OR(D214&lt;&gt;0,I214&lt;&gt;0),C214=0,H214=0),"NEW",""))</f>
        <v>NEW</v>
      </c>
    </row>
    <row r="215" customFormat="false" ht="15" hidden="false" customHeight="false" outlineLevel="0" collapsed="false">
      <c r="A215" s="7" t="s">
        <v>140</v>
      </c>
      <c r="B215" s="7" t="str">
        <f aca="false">IFERROR(INDEX('Source'!$C:$C,MATCH($A215,'Source'!$B:$B,0)),"")</f>
        <v>'תחבושת אלסטית נצמדת צבע בז</v>
      </c>
      <c r="C215" s="8" t="n">
        <f aca="false">SUMIFS('Source'!$D:$D,'Source'!$A:$A,"216 - Max Konnaris CYPRUS",'Source'!$B:$B,$A215)</f>
        <v>48</v>
      </c>
      <c r="D215" s="8" t="n">
        <f aca="false">SUMIFS('Source'!$F:$F,'Source'!$A:$A,"216 - Max Konnaris CYPRUS",'Source'!$B:$B,$A215)</f>
        <v>60</v>
      </c>
      <c r="E215" s="8" t="n">
        <f aca="false">D215*$J$5</f>
        <v>75.7894736842105</v>
      </c>
      <c r="F215" s="8" t="n">
        <f aca="false">E215-C215</f>
        <v>27.7894736842105</v>
      </c>
      <c r="G215" s="9" t="n">
        <f aca="false">IF(AND(C215=0,E215=0),0,IF(C215=0,"New",(E215-C215)/C215))</f>
        <v>0.578947368421053</v>
      </c>
      <c r="H215" s="8" t="n">
        <f aca="false">SUMIFS('Source'!$E:$E,'Source'!$A:$A,"216 - Max Konnaris CYPRUS",'Source'!$B:$B,$A215)</f>
        <v>336.53</v>
      </c>
      <c r="I215" s="8" t="n">
        <f aca="false">SUMIFS('Source'!$G:$G,'Source'!$A:$A,"216 - Max Konnaris CYPRUS",'Source'!$B:$B,$A215)</f>
        <v>396.81</v>
      </c>
      <c r="J215" s="8" t="n">
        <f aca="false">I215*$J$5</f>
        <v>501.233684210526</v>
      </c>
      <c r="K215" s="8" t="n">
        <f aca="false">J215-H215</f>
        <v>164.703684210526</v>
      </c>
      <c r="L215" s="9" t="n">
        <f aca="false">IF(AND(H215=0,J215=0),0,IF(H215=0,"New",(J215-H215)/H215))</f>
        <v>0.489417538437959</v>
      </c>
      <c r="M215" s="7" t="str">
        <f aca="false">IF(AND(OR(C215&lt;&gt;0,H215&lt;&gt;0),D215=0,I215=0),"DROP",IF(AND(OR(D215&lt;&gt;0,I215&lt;&gt;0),C215=0,H215=0),"NEW",""))</f>
        <v/>
      </c>
    </row>
    <row r="216" customFormat="false" ht="15" hidden="false" customHeight="false" outlineLevel="0" collapsed="false">
      <c r="A216" s="7" t="s">
        <v>109</v>
      </c>
      <c r="B216" s="7" t="str">
        <f aca="false">IFERROR(INDEX('Source'!$C:$C,MATCH($A216,'Source'!$B:$B,0)),"")</f>
        <v>מגן ברך ארוך בז'</v>
      </c>
      <c r="C216" s="8" t="n">
        <f aca="false">SUMIFS('Source'!$D:$D,'Source'!$A:$A,"216 - Max Konnaris CYPRUS",'Source'!$B:$B,$A216)</f>
        <v>10</v>
      </c>
      <c r="D216" s="8" t="n">
        <f aca="false">SUMIFS('Source'!$F:$F,'Source'!$A:$A,"216 - Max Konnaris CYPRUS",'Source'!$B:$B,$A216)</f>
        <v>16</v>
      </c>
      <c r="E216" s="8" t="n">
        <f aca="false">D216*$J$5</f>
        <v>20.2105263157895</v>
      </c>
      <c r="F216" s="8" t="n">
        <f aca="false">E216-C216</f>
        <v>10.2105263157895</v>
      </c>
      <c r="G216" s="9" t="n">
        <f aca="false">IF(AND(C216=0,E216=0),0,IF(C216=0,"New",(E216-C216)/C216))</f>
        <v>1.02105263157895</v>
      </c>
      <c r="H216" s="8" t="n">
        <f aca="false">SUMIFS('Source'!$E:$E,'Source'!$A:$A,"216 - Max Konnaris CYPRUS",'Source'!$B:$B,$A216)</f>
        <v>126.59</v>
      </c>
      <c r="I216" s="8" t="n">
        <f aca="false">SUMIFS('Source'!$G:$G,'Source'!$A:$A,"216 - Max Konnaris CYPRUS",'Source'!$B:$B,$A216)</f>
        <v>186.15</v>
      </c>
      <c r="J216" s="8" t="n">
        <f aca="false">I216*$J$5</f>
        <v>235.136842105263</v>
      </c>
      <c r="K216" s="8" t="n">
        <f aca="false">J216-H216</f>
        <v>108.546842105263</v>
      </c>
      <c r="L216" s="9" t="n">
        <f aca="false">IF(AND(H216=0,J216=0),0,IF(H216=0,"New",(J216-H216)/H216))</f>
        <v>0.857467747099006</v>
      </c>
      <c r="M216" s="7" t="str">
        <f aca="false">IF(AND(OR(C216&lt;&gt;0,H216&lt;&gt;0),D216=0,I216=0),"DROP",IF(AND(OR(D216&lt;&gt;0,I216&lt;&gt;0),C216=0,H216=0),"NEW",""))</f>
        <v/>
      </c>
    </row>
    <row r="217" customFormat="false" ht="15" hidden="false" customHeight="false" outlineLevel="0" collapsed="false">
      <c r="A217" s="7" t="s">
        <v>84</v>
      </c>
      <c r="B217" s="7" t="str">
        <f aca="false">IFERROR(INDEX('Source'!$C:$C,MATCH($A217,'Source'!$B:$B,0)),"")</f>
        <v>חבק יד אגודלי ימ</v>
      </c>
      <c r="C217" s="8" t="n">
        <f aca="false">SUMIFS('Source'!$D:$D,'Source'!$A:$A,"216 - Max Konnaris CYPRUS",'Source'!$B:$B,$A217)</f>
        <v>0</v>
      </c>
      <c r="D217" s="8" t="n">
        <f aca="false">SUMIFS('Source'!$F:$F,'Source'!$A:$A,"216 - Max Konnaris CYPRUS",'Source'!$B:$B,$A217)</f>
        <v>3</v>
      </c>
      <c r="E217" s="8" t="n">
        <f aca="false">D217*$J$5</f>
        <v>3.78947368421053</v>
      </c>
      <c r="F217" s="8" t="n">
        <f aca="false">E217-C217</f>
        <v>3.78947368421053</v>
      </c>
      <c r="G217" s="9" t="str">
        <f aca="false">IF(AND(C217=0,E217=0),0,IF(C217=0,"New",(E217-C217)/C217))</f>
        <v>New</v>
      </c>
      <c r="H217" s="8" t="n">
        <f aca="false">SUMIFS('Source'!$E:$E,'Source'!$A:$A,"216 - Max Konnaris CYPRUS",'Source'!$B:$B,$A217)</f>
        <v>0</v>
      </c>
      <c r="I217" s="8" t="n">
        <f aca="false">SUMIFS('Source'!$G:$G,'Source'!$A:$A,"216 - Max Konnaris CYPRUS",'Source'!$B:$B,$A217)</f>
        <v>59.55</v>
      </c>
      <c r="J217" s="8" t="n">
        <f aca="false">I217*$J$5</f>
        <v>75.2210526315789</v>
      </c>
      <c r="K217" s="8" t="n">
        <f aca="false">J217-H217</f>
        <v>75.2210526315789</v>
      </c>
      <c r="L217" s="9" t="str">
        <f aca="false">IF(AND(H217=0,J217=0),0,IF(H217=0,"New",(J217-H217)/H217))</f>
        <v>New</v>
      </c>
      <c r="M217" s="7" t="str">
        <f aca="false">IF(AND(OR(C217&lt;&gt;0,H217&lt;&gt;0),D217=0,I217=0),"DROP",IF(AND(OR(D217&lt;&gt;0,I217&lt;&gt;0),C217=0,H217=0),"NEW",""))</f>
        <v>NEW</v>
      </c>
    </row>
    <row r="218" customFormat="false" ht="15" hidden="false" customHeight="false" outlineLevel="0" collapsed="false">
      <c r="A218" s="7" t="s">
        <v>158</v>
      </c>
      <c r="B218" s="7" t="str">
        <f aca="false">IFERROR(INDEX('Source'!$C:$C,MATCH($A218,'Source'!$B:$B,0)),"")</f>
        <v>רצועות פיקה לברך</v>
      </c>
      <c r="C218" s="8" t="n">
        <f aca="false">SUMIFS('Source'!$D:$D,'Source'!$A:$A,"216 - Max Konnaris CYPRUS",'Source'!$B:$B,$A218)</f>
        <v>6</v>
      </c>
      <c r="D218" s="8" t="n">
        <f aca="false">SUMIFS('Source'!$F:$F,'Source'!$A:$A,"216 - Max Konnaris CYPRUS",'Source'!$B:$B,$A218)</f>
        <v>9</v>
      </c>
      <c r="E218" s="8" t="n">
        <f aca="false">D218*$J$5</f>
        <v>11.3684210526316</v>
      </c>
      <c r="F218" s="8" t="n">
        <f aca="false">E218-C218</f>
        <v>5.36842105263158</v>
      </c>
      <c r="G218" s="9" t="n">
        <f aca="false">IF(AND(C218=0,E218=0),0,IF(C218=0,"New",(E218-C218)/C218))</f>
        <v>0.894736842105263</v>
      </c>
      <c r="H218" s="8" t="n">
        <f aca="false">SUMIFS('Source'!$E:$E,'Source'!$A:$A,"216 - Max Konnaris CYPRUS",'Source'!$B:$B,$A218)</f>
        <v>141.33</v>
      </c>
      <c r="I218" s="8" t="n">
        <f aca="false">SUMIFS('Source'!$G:$G,'Source'!$A:$A,"216 - Max Konnaris CYPRUS",'Source'!$B:$B,$A218)</f>
        <v>200.34</v>
      </c>
      <c r="J218" s="8" t="n">
        <f aca="false">I218*$J$5</f>
        <v>253.061052631579</v>
      </c>
      <c r="K218" s="8" t="n">
        <f aca="false">J218-H218</f>
        <v>111.731052631579</v>
      </c>
      <c r="L218" s="9" t="n">
        <f aca="false">IF(AND(H218=0,J218=0),0,IF(H218=0,"New",(J218-H218)/H218))</f>
        <v>0.790568546179714</v>
      </c>
      <c r="M218" s="7" t="str">
        <f aca="false">IF(AND(OR(C218&lt;&gt;0,H218&lt;&gt;0),D218=0,I218=0),"DROP",IF(AND(OR(D218&lt;&gt;0,I218&lt;&gt;0),C218=0,H218=0),"NEW",""))</f>
        <v/>
      </c>
    </row>
    <row r="219" customFormat="false" ht="15" hidden="false" customHeight="false" outlineLevel="0" collapsed="false">
      <c r="A219" s="7" t="s">
        <v>173</v>
      </c>
      <c r="B219" s="7" t="str">
        <f aca="false">IFERROR(INDEX('Source'!$C:$C,MATCH($A219,'Source'!$B:$B,0)),"")</f>
        <v>מגן יד</v>
      </c>
      <c r="C219" s="8" t="n">
        <f aca="false">SUMIFS('Source'!$D:$D,'Source'!$A:$A,"216 - Max Konnaris CYPRUS",'Source'!$B:$B,$A219)</f>
        <v>3</v>
      </c>
      <c r="D219" s="8" t="n">
        <f aca="false">SUMIFS('Source'!$F:$F,'Source'!$A:$A,"216 - Max Konnaris CYPRUS",'Source'!$B:$B,$A219)</f>
        <v>0</v>
      </c>
      <c r="E219" s="8" t="n">
        <f aca="false">D219*$J$5</f>
        <v>0</v>
      </c>
      <c r="F219" s="8" t="n">
        <f aca="false">E219-C219</f>
        <v>-3</v>
      </c>
      <c r="G219" s="9" t="n">
        <f aca="false">IF(AND(C219=0,E219=0),0,IF(C219=0,"New",(E219-C219)/C219))</f>
        <v>-1</v>
      </c>
      <c r="H219" s="8" t="n">
        <f aca="false">SUMIFS('Source'!$E:$E,'Source'!$A:$A,"216 - Max Konnaris CYPRUS",'Source'!$B:$B,$A219)</f>
        <v>53.75</v>
      </c>
      <c r="I219" s="8" t="n">
        <f aca="false">SUMIFS('Source'!$G:$G,'Source'!$A:$A,"216 - Max Konnaris CYPRUS",'Source'!$B:$B,$A219)</f>
        <v>0</v>
      </c>
      <c r="J219" s="8" t="n">
        <f aca="false">I219*$J$5</f>
        <v>0</v>
      </c>
      <c r="K219" s="8" t="n">
        <f aca="false">J219-H219</f>
        <v>-53.75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118</v>
      </c>
      <c r="B220" s="7" t="str">
        <f aca="false">IFERROR(INDEX('Source'!$C:$C,MATCH($A220,'Source'!$B:$B,0)),"")</f>
        <v>מגן ברך חום</v>
      </c>
      <c r="C220" s="8" t="n">
        <f aca="false">SUMIFS('Source'!$D:$D,'Source'!$A:$A,"216 - Max Konnaris CYPRUS",'Source'!$B:$B,$A220)</f>
        <v>10</v>
      </c>
      <c r="D220" s="8" t="n">
        <f aca="false">SUMIFS('Source'!$F:$F,'Source'!$A:$A,"216 - Max Konnaris CYPRUS",'Source'!$B:$B,$A220)</f>
        <v>6</v>
      </c>
      <c r="E220" s="8" t="n">
        <f aca="false">D220*$J$5</f>
        <v>7.57894736842105</v>
      </c>
      <c r="F220" s="8" t="n">
        <f aca="false">E220-C220</f>
        <v>-2.42105263157895</v>
      </c>
      <c r="G220" s="9" t="n">
        <f aca="false">IF(AND(C220=0,E220=0),0,IF(C220=0,"New",(E220-C220)/C220))</f>
        <v>-0.242105263157895</v>
      </c>
      <c r="H220" s="8" t="n">
        <f aca="false">SUMIFS('Source'!$E:$E,'Source'!$A:$A,"216 - Max Konnaris CYPRUS",'Source'!$B:$B,$A220)</f>
        <v>114.91</v>
      </c>
      <c r="I220" s="8" t="n">
        <f aca="false">SUMIFS('Source'!$G:$G,'Source'!$A:$A,"216 - Max Konnaris CYPRUS",'Source'!$B:$B,$A220)</f>
        <v>65.03</v>
      </c>
      <c r="J220" s="8" t="n">
        <f aca="false">I220*$J$5</f>
        <v>82.1431578947369</v>
      </c>
      <c r="K220" s="8" t="n">
        <f aca="false">J220-H220</f>
        <v>-32.7668421052632</v>
      </c>
      <c r="L220" s="9" t="n">
        <f aca="false">IF(AND(H220=0,J220=0),0,IF(H220=0,"New",(J220-H220)/H220))</f>
        <v>-0.285152224395293</v>
      </c>
      <c r="M220" s="7" t="str">
        <f aca="false">IF(AND(OR(C220&lt;&gt;0,H220&lt;&gt;0),D220=0,I220=0),"DROP",IF(AND(OR(D220&lt;&gt;0,I220&lt;&gt;0),C220=0,H220=0),"NEW",""))</f>
        <v/>
      </c>
    </row>
    <row r="221" customFormat="false" ht="15" hidden="false" customHeight="false" outlineLevel="0" collapsed="false">
      <c r="A221" s="7" t="s">
        <v>160</v>
      </c>
      <c r="B221" s="7" t="str">
        <f aca="false">IFERROR(INDEX('Source'!$C:$C,MATCH($A221,'Source'!$B:$B,0)),"")</f>
        <v>תחבושת אלסטית נצמדת צבע שחור</v>
      </c>
      <c r="C221" s="8" t="n">
        <f aca="false">SUMIFS('Source'!$D:$D,'Source'!$A:$A,"216 - Max Konnaris CYPRUS",'Source'!$B:$B,$A221)</f>
        <v>84</v>
      </c>
      <c r="D221" s="8" t="n">
        <f aca="false">SUMIFS('Source'!$F:$F,'Source'!$A:$A,"216 - Max Konnaris CYPRUS",'Source'!$B:$B,$A221)</f>
        <v>86</v>
      </c>
      <c r="E221" s="8" t="n">
        <f aca="false">D221*$J$5</f>
        <v>108.631578947368</v>
      </c>
      <c r="F221" s="8" t="n">
        <f aca="false">E221-C221</f>
        <v>24.6315789473684</v>
      </c>
      <c r="G221" s="9" t="n">
        <f aca="false">IF(AND(C221=0,E221=0),0,IF(C221=0,"New",(E221-C221)/C221))</f>
        <v>0.293233082706767</v>
      </c>
      <c r="H221" s="8" t="n">
        <f aca="false">SUMIFS('Source'!$E:$E,'Source'!$A:$A,"216 - Max Konnaris CYPRUS",'Source'!$B:$B,$A221)</f>
        <v>595.13</v>
      </c>
      <c r="I221" s="8" t="n">
        <f aca="false">SUMIFS('Source'!$G:$G,'Source'!$A:$A,"216 - Max Konnaris CYPRUS",'Source'!$B:$B,$A221)</f>
        <v>546.12</v>
      </c>
      <c r="J221" s="8" t="n">
        <f aca="false">I221*$J$5</f>
        <v>689.835789473684</v>
      </c>
      <c r="K221" s="8" t="n">
        <f aca="false">J221-H221</f>
        <v>94.7057894736842</v>
      </c>
      <c r="L221" s="9" t="n">
        <f aca="false">IF(AND(H221=0,J221=0),0,IF(H221=0,"New",(J221-H221)/H221))</f>
        <v>0.159134625163719</v>
      </c>
      <c r="M221" s="7" t="str">
        <f aca="false">IF(AND(OR(C221&lt;&gt;0,H221&lt;&gt;0),D221=0,I221=0),"DROP",IF(AND(OR(D221&lt;&gt;0,I221&lt;&gt;0),C221=0,H221=0),"NEW",""))</f>
        <v/>
      </c>
    </row>
    <row r="222" customFormat="false" ht="15" hidden="false" customHeight="false" outlineLevel="0" collapsed="false">
      <c r="A222" s="7" t="s">
        <v>111</v>
      </c>
      <c r="B222" s="7" t="str">
        <f aca="false">IFERROR(INDEX('Source'!$C:$C,MATCH($A222,'Source'!$B:$B,0)),"")</f>
        <v>מגן קרסול סגור</v>
      </c>
      <c r="C222" s="8" t="n">
        <f aca="false">SUMIFS('Source'!$D:$D,'Source'!$A:$A,"216 - Max Konnaris CYPRUS",'Source'!$B:$B,$A222)</f>
        <v>3</v>
      </c>
      <c r="D222" s="8" t="n">
        <f aca="false">SUMIFS('Source'!$F:$F,'Source'!$A:$A,"216 - Max Konnaris CYPRUS",'Source'!$B:$B,$A222)</f>
        <v>6</v>
      </c>
      <c r="E222" s="8" t="n">
        <f aca="false">D222*$J$5</f>
        <v>7.57894736842105</v>
      </c>
      <c r="F222" s="8" t="n">
        <f aca="false">E222-C222</f>
        <v>4.57894736842105</v>
      </c>
      <c r="G222" s="9" t="n">
        <f aca="false">IF(AND(C222=0,E222=0),0,IF(C222=0,"New",(E222-C222)/C222))</f>
        <v>1.52631578947368</v>
      </c>
      <c r="H222" s="8" t="n">
        <f aca="false">SUMIFS('Source'!$E:$E,'Source'!$A:$A,"216 - Max Konnaris CYPRUS",'Source'!$B:$B,$A222)</f>
        <v>75.28</v>
      </c>
      <c r="I222" s="8" t="n">
        <f aca="false">SUMIFS('Source'!$G:$G,'Source'!$A:$A,"216 - Max Konnaris CYPRUS",'Source'!$B:$B,$A222)</f>
        <v>123.21</v>
      </c>
      <c r="J222" s="8" t="n">
        <f aca="false">I222*$J$5</f>
        <v>155.633684210526</v>
      </c>
      <c r="K222" s="8" t="n">
        <f aca="false">J222-H222</f>
        <v>80.3536842105263</v>
      </c>
      <c r="L222" s="9" t="n">
        <f aca="false">IF(AND(H222=0,J222=0),0,IF(H222=0,"New",(J222-H222)/H222))</f>
        <v>1.06739750545333</v>
      </c>
      <c r="M222" s="7" t="str">
        <f aca="false">IF(AND(OR(C222&lt;&gt;0,H222&lt;&gt;0),D222=0,I222=0),"DROP",IF(AND(OR(D222&lt;&gt;0,I222&lt;&gt;0),C222=0,H222=0),"NEW",""))</f>
        <v/>
      </c>
    </row>
    <row r="223" customFormat="false" ht="15" hidden="false" customHeight="false" outlineLevel="0" collapsed="false">
      <c r="A223" s="7" t="s">
        <v>316</v>
      </c>
      <c r="B223" s="7" t="str">
        <f aca="false">IFERROR(INDEX('Source'!$C:$C,MATCH($A223,'Source'!$B:$B,0)),"")</f>
        <v>מגן קרסול שחור</v>
      </c>
      <c r="C223" s="8" t="n">
        <f aca="false">SUMIFS('Source'!$D:$D,'Source'!$A:$A,"216 - Max Konnaris CYPRUS",'Source'!$B:$B,$A223)</f>
        <v>6</v>
      </c>
      <c r="D223" s="8" t="n">
        <f aca="false">SUMIFS('Source'!$F:$F,'Source'!$A:$A,"216 - Max Konnaris CYPRUS",'Source'!$B:$B,$A223)</f>
        <v>3</v>
      </c>
      <c r="E223" s="8" t="n">
        <f aca="false">D223*$J$5</f>
        <v>3.78947368421053</v>
      </c>
      <c r="F223" s="8" t="n">
        <f aca="false">E223-C223</f>
        <v>-2.21052631578947</v>
      </c>
      <c r="G223" s="9" t="n">
        <f aca="false">IF(AND(C223=0,E223=0),0,IF(C223=0,"New",(E223-C223)/C223))</f>
        <v>-0.368421052631579</v>
      </c>
      <c r="H223" s="8" t="n">
        <f aca="false">SUMIFS('Source'!$E:$E,'Source'!$A:$A,"216 - Max Konnaris CYPRUS",'Source'!$B:$B,$A223)</f>
        <v>77.79</v>
      </c>
      <c r="I223" s="8" t="n">
        <f aca="false">SUMIFS('Source'!$G:$G,'Source'!$A:$A,"216 - Max Konnaris CYPRUS",'Source'!$B:$B,$A223)</f>
        <v>31.83</v>
      </c>
      <c r="J223" s="8" t="n">
        <f aca="false">I223*$J$5</f>
        <v>40.2063157894737</v>
      </c>
      <c r="K223" s="8" t="n">
        <f aca="false">J223-H223</f>
        <v>-37.5836842105263</v>
      </c>
      <c r="L223" s="9" t="n">
        <f aca="false">IF(AND(H223=0,J223=0),0,IF(H223=0,"New",(J223-H223)/H223))</f>
        <v>-0.483142874540768</v>
      </c>
      <c r="M223" s="7" t="str">
        <f aca="false">IF(AND(OR(C223&lt;&gt;0,H223&lt;&gt;0),D223=0,I223=0),"DROP",IF(AND(OR(D223&lt;&gt;0,I223&lt;&gt;0),C223=0,H223=0),"NEW",""))</f>
        <v/>
      </c>
    </row>
    <row r="224" customFormat="false" ht="15" hidden="false" customHeight="false" outlineLevel="0" collapsed="false">
      <c r="A224" s="7" t="s">
        <v>889</v>
      </c>
      <c r="B224" s="7" t="str">
        <f aca="false">IFERROR(INDEX('Source'!$C:$C,MATCH($A224,'Source'!$B:$B,0)),"")</f>
        <v>מגן קרסול</v>
      </c>
      <c r="C224" s="8" t="n">
        <f aca="false">SUMIFS('Source'!$D:$D,'Source'!$A:$A,"216 - Max Konnaris CYPRUS",'Source'!$B:$B,$A224)</f>
        <v>30</v>
      </c>
      <c r="D224" s="8" t="n">
        <f aca="false">SUMIFS('Source'!$F:$F,'Source'!$A:$A,"216 - Max Konnaris CYPRUS",'Source'!$B:$B,$A224)</f>
        <v>30</v>
      </c>
      <c r="E224" s="8" t="n">
        <f aca="false">D224*$J$5</f>
        <v>37.8947368421053</v>
      </c>
      <c r="F224" s="8" t="n">
        <f aca="false">E224-C224</f>
        <v>7.89473684210526</v>
      </c>
      <c r="G224" s="9" t="n">
        <f aca="false">IF(AND(C224=0,E224=0),0,IF(C224=0,"New",(E224-C224)/C224))</f>
        <v>0.263157894736842</v>
      </c>
      <c r="H224" s="8" t="n">
        <f aca="false">SUMIFS('Source'!$E:$E,'Source'!$A:$A,"216 - Max Konnaris CYPRUS",'Source'!$B:$B,$A224)</f>
        <v>505.71</v>
      </c>
      <c r="I224" s="8" t="n">
        <f aca="false">SUMIFS('Source'!$G:$G,'Source'!$A:$A,"216 - Max Konnaris CYPRUS",'Source'!$B:$B,$A224)</f>
        <v>462.84</v>
      </c>
      <c r="J224" s="8" t="n">
        <f aca="false">I224*$J$5</f>
        <v>584.64</v>
      </c>
      <c r="K224" s="8" t="n">
        <f aca="false">J224-H224</f>
        <v>78.93</v>
      </c>
      <c r="L224" s="9" t="n">
        <f aca="false">IF(AND(H224=0,J224=0),0,IF(H224=0,"New",(J224-H224)/H224))</f>
        <v>0.156077593877914</v>
      </c>
      <c r="M224" s="7" t="str">
        <f aca="false">IF(AND(OR(C224&lt;&gt;0,H224&lt;&gt;0),D224=0,I224=0),"DROP",IF(AND(OR(D224&lt;&gt;0,I224&lt;&gt;0),C224=0,H224=0),"NEW",""))</f>
        <v/>
      </c>
    </row>
    <row r="225" customFormat="false" ht="15" hidden="false" customHeight="false" outlineLevel="0" collapsed="false">
      <c r="A225" s="7" t="s">
        <v>297</v>
      </c>
      <c r="B225" s="7" t="str">
        <f aca="false">IFERROR(INDEX('Source'!$C:$C,MATCH($A225,'Source'!$B:$B,0)),"")</f>
        <v>טבעת אלסטית מסיליקון</v>
      </c>
      <c r="C225" s="8" t="n">
        <f aca="false">SUMIFS('Source'!$D:$D,'Source'!$A:$A,"216 - Max Konnaris CYPRUS",'Source'!$B:$B,$A225)</f>
        <v>10</v>
      </c>
      <c r="D225" s="8" t="n">
        <f aca="false">SUMIFS('Source'!$F:$F,'Source'!$A:$A,"216 - Max Konnaris CYPRUS",'Source'!$B:$B,$A225)</f>
        <v>0</v>
      </c>
      <c r="E225" s="8" t="n">
        <f aca="false">D225*$J$5</f>
        <v>0</v>
      </c>
      <c r="F225" s="8" t="n">
        <f aca="false">E225-C225</f>
        <v>-10</v>
      </c>
      <c r="G225" s="9" t="n">
        <f aca="false">IF(AND(C225=0,E225=0),0,IF(C225=0,"New",(E225-C225)/C225))</f>
        <v>-1</v>
      </c>
      <c r="H225" s="8" t="n">
        <f aca="false">SUMIFS('Source'!$E:$E,'Source'!$A:$A,"216 - Max Konnaris CYPRUS",'Source'!$B:$B,$A225)</f>
        <v>41.41</v>
      </c>
      <c r="I225" s="8" t="n">
        <f aca="false">SUMIFS('Source'!$G:$G,'Source'!$A:$A,"216 - Max Konnaris CYPRUS",'Source'!$B:$B,$A225)</f>
        <v>0</v>
      </c>
      <c r="J225" s="8" t="n">
        <f aca="false">I225*$J$5</f>
        <v>0</v>
      </c>
      <c r="K225" s="8" t="n">
        <f aca="false">J225-H225</f>
        <v>-41.41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6" customFormat="false" ht="15" hidden="false" customHeight="false" outlineLevel="0" collapsed="false">
      <c r="A226" s="7" t="s">
        <v>181</v>
      </c>
      <c r="B226" s="7" t="str">
        <f aca="false">IFERROR(INDEX('Source'!$C:$C,MATCH($A226,'Source'!$B:$B,0)),"")</f>
        <v>מגן ברך רגיל</v>
      </c>
      <c r="C226" s="8" t="n">
        <f aca="false">SUMIFS('Source'!$D:$D,'Source'!$A:$A,"216 - Max Konnaris CYPRUS",'Source'!$B:$B,$A226)</f>
        <v>3</v>
      </c>
      <c r="D226" s="8" t="n">
        <f aca="false">SUMIFS('Source'!$F:$F,'Source'!$A:$A,"216 - Max Konnaris CYPRUS",'Source'!$B:$B,$A226)</f>
        <v>0</v>
      </c>
      <c r="E226" s="8" t="n">
        <f aca="false">D226*$J$5</f>
        <v>0</v>
      </c>
      <c r="F226" s="8" t="n">
        <f aca="false">E226-C226</f>
        <v>-3</v>
      </c>
      <c r="G226" s="9" t="n">
        <f aca="false">IF(AND(C226=0,E226=0),0,IF(C226=0,"New",(E226-C226)/C226))</f>
        <v>-1</v>
      </c>
      <c r="H226" s="8" t="n">
        <f aca="false">SUMIFS('Source'!$E:$E,'Source'!$A:$A,"216 - Max Konnaris CYPRUS",'Source'!$B:$B,$A226)</f>
        <v>34.47</v>
      </c>
      <c r="I226" s="8" t="n">
        <f aca="false">SUMIFS('Source'!$G:$G,'Source'!$A:$A,"216 - Max Konnaris CYPRUS",'Source'!$B:$B,$A226)</f>
        <v>0</v>
      </c>
      <c r="J226" s="8" t="n">
        <f aca="false">I226*$J$5</f>
        <v>0</v>
      </c>
      <c r="K226" s="8" t="n">
        <f aca="false">J226-H226</f>
        <v>-34.47</v>
      </c>
      <c r="L226" s="9" t="n">
        <f aca="false">IF(AND(H226=0,J226=0),0,IF(H226=0,"New",(J226-H226)/H226))</f>
        <v>-1</v>
      </c>
      <c r="M226" s="7" t="str">
        <f aca="false">IF(AND(OR(C226&lt;&gt;0,H226&lt;&gt;0),D226=0,I226=0),"DROP",IF(AND(OR(D226&lt;&gt;0,I226&lt;&gt;0),C226=0,H226=0),"NEW",""))</f>
        <v>DROP</v>
      </c>
    </row>
    <row r="227" customFormat="false" ht="15" hidden="false" customHeight="false" outlineLevel="0" collapsed="false">
      <c r="A227" s="7" t="s">
        <v>227</v>
      </c>
      <c r="B227" s="7" t="str">
        <f aca="false">IFERROR(INDEX('Source'!$C:$C,MATCH($A227,'Source'!$B:$B,0)),"")</f>
        <v>מגן מרפק</v>
      </c>
      <c r="C227" s="8" t="n">
        <f aca="false">SUMIFS('Source'!$D:$D,'Source'!$A:$A,"216 - Max Konnaris CYPRUS",'Source'!$B:$B,$A227)</f>
        <v>3</v>
      </c>
      <c r="D227" s="8" t="n">
        <f aca="false">SUMIFS('Source'!$F:$F,'Source'!$A:$A,"216 - Max Konnaris CYPRUS",'Source'!$B:$B,$A227)</f>
        <v>0</v>
      </c>
      <c r="E227" s="8" t="n">
        <f aca="false">D227*$J$5</f>
        <v>0</v>
      </c>
      <c r="F227" s="8" t="n">
        <f aca="false">E227-C227</f>
        <v>-3</v>
      </c>
      <c r="G227" s="9" t="n">
        <f aca="false">IF(AND(C227=0,E227=0),0,IF(C227=0,"New",(E227-C227)/C227))</f>
        <v>-1</v>
      </c>
      <c r="H227" s="8" t="n">
        <f aca="false">SUMIFS('Source'!$E:$E,'Source'!$A:$A,"216 - Max Konnaris CYPRUS",'Source'!$B:$B,$A227)</f>
        <v>34.47</v>
      </c>
      <c r="I227" s="8" t="n">
        <f aca="false">SUMIFS('Source'!$G:$G,'Source'!$A:$A,"216 - Max Konnaris CYPRUS",'Source'!$B:$B,$A227)</f>
        <v>0</v>
      </c>
      <c r="J227" s="8" t="n">
        <f aca="false">I227*$J$5</f>
        <v>0</v>
      </c>
      <c r="K227" s="8" t="n">
        <f aca="false">J227-H227</f>
        <v>-34.47</v>
      </c>
      <c r="L227" s="9" t="n">
        <f aca="false">IF(AND(H227=0,J227=0),0,IF(H227=0,"New",(J227-H227)/H227))</f>
        <v>-1</v>
      </c>
      <c r="M227" s="7" t="str">
        <f aca="false">IF(AND(OR(C227&lt;&gt;0,H227&lt;&gt;0),D227=0,I227=0),"DROP",IF(AND(OR(D227&lt;&gt;0,I227&lt;&gt;0),C227=0,H227=0),"NEW",""))</f>
        <v>DROP</v>
      </c>
    </row>
    <row r="228" customFormat="false" ht="15" hidden="false" customHeight="false" outlineLevel="0" collapsed="false">
      <c r="A228" s="7" t="s">
        <v>366</v>
      </c>
      <c r="B228" s="7" t="str">
        <f aca="false">IFERROR(INDEX('Source'!$C:$C,MATCH($A228,'Source'!$B:$B,0)),"")</f>
        <v>מגן מרפק שחור</v>
      </c>
      <c r="C228" s="8" t="n">
        <f aca="false">SUMIFS('Source'!$D:$D,'Source'!$A:$A,"216 - Max Konnaris CYPRUS",'Source'!$B:$B,$A228)</f>
        <v>0</v>
      </c>
      <c r="D228" s="8" t="n">
        <f aca="false">SUMIFS('Source'!$F:$F,'Source'!$A:$A,"216 - Max Konnaris CYPRUS",'Source'!$B:$B,$A228)</f>
        <v>3</v>
      </c>
      <c r="E228" s="8" t="n">
        <f aca="false">D228*$J$5</f>
        <v>3.78947368421053</v>
      </c>
      <c r="F228" s="8" t="n">
        <f aca="false">E228-C228</f>
        <v>3.78947368421053</v>
      </c>
      <c r="G228" s="9" t="str">
        <f aca="false">IF(AND(C228=0,E228=0),0,IF(C228=0,"New",(E228-C228)/C228))</f>
        <v>New</v>
      </c>
      <c r="H228" s="8" t="n">
        <f aca="false">SUMIFS('Source'!$E:$E,'Source'!$A:$A,"216 - Max Konnaris CYPRUS",'Source'!$B:$B,$A228)</f>
        <v>0</v>
      </c>
      <c r="I228" s="8" t="n">
        <f aca="false">SUMIFS('Source'!$G:$G,'Source'!$A:$A,"216 - Max Konnaris CYPRUS",'Source'!$B:$B,$A228)</f>
        <v>34.17</v>
      </c>
      <c r="J228" s="8" t="n">
        <f aca="false">I228*$J$5</f>
        <v>43.1621052631579</v>
      </c>
      <c r="K228" s="8" t="n">
        <f aca="false">J228-H228</f>
        <v>43.1621052631579</v>
      </c>
      <c r="L228" s="9" t="str">
        <f aca="false">IF(AND(H228=0,J228=0),0,IF(H228=0,"New",(J228-H228)/H228))</f>
        <v>New</v>
      </c>
      <c r="M228" s="7" t="str">
        <f aca="false">IF(AND(OR(C228&lt;&gt;0,H228&lt;&gt;0),D228=0,I228=0),"DROP",IF(AND(OR(D228&lt;&gt;0,I228&lt;&gt;0),C228=0,H228=0),"NEW",""))</f>
        <v>NEW</v>
      </c>
    </row>
    <row r="229" customFormat="false" ht="15" hidden="false" customHeight="false" outlineLevel="0" collapsed="false">
      <c r="A229" s="7" t="s">
        <v>106</v>
      </c>
      <c r="B229" s="7" t="str">
        <f aca="false">IFERROR(INDEX('Source'!$C:$C,MATCH($A229,'Source'!$B:$B,0)),"")</f>
        <v>מגן יד</v>
      </c>
      <c r="C229" s="8" t="n">
        <f aca="false">SUMIFS('Source'!$D:$D,'Source'!$A:$A,"216 - Max Konnaris CYPRUS",'Source'!$B:$B,$A229)</f>
        <v>10</v>
      </c>
      <c r="D229" s="8" t="n">
        <f aca="false">SUMIFS('Source'!$F:$F,'Source'!$A:$A,"216 - Max Konnaris CYPRUS",'Source'!$B:$B,$A229)</f>
        <v>9</v>
      </c>
      <c r="E229" s="8" t="n">
        <f aca="false">D229*$J$5</f>
        <v>11.3684210526316</v>
      </c>
      <c r="F229" s="8" t="n">
        <f aca="false">E229-C229</f>
        <v>1.36842105263158</v>
      </c>
      <c r="G229" s="9" t="n">
        <f aca="false">IF(AND(C229=0,E229=0),0,IF(C229=0,"New",(E229-C229)/C229))</f>
        <v>0.136842105263158</v>
      </c>
      <c r="H229" s="8" t="n">
        <f aca="false">SUMIFS('Source'!$E:$E,'Source'!$A:$A,"216 - Max Konnaris CYPRUS",'Source'!$B:$B,$A229)</f>
        <v>179.18</v>
      </c>
      <c r="I229" s="8" t="n">
        <f aca="false">SUMIFS('Source'!$G:$G,'Source'!$A:$A,"216 - Max Konnaris CYPRUS",'Source'!$B:$B,$A229)</f>
        <v>148.64</v>
      </c>
      <c r="J229" s="8" t="n">
        <f aca="false">I229*$J$5</f>
        <v>187.755789473684</v>
      </c>
      <c r="K229" s="8" t="n">
        <f aca="false">J229-H229</f>
        <v>8.57578947368418</v>
      </c>
      <c r="L229" s="9" t="n">
        <f aca="false">IF(AND(H229=0,J229=0),0,IF(H229=0,"New",(J229-H229)/H229))</f>
        <v>0.0478613097091427</v>
      </c>
      <c r="M229" s="7" t="str">
        <f aca="false">IF(AND(OR(C229&lt;&gt;0,H229&lt;&gt;0),D229=0,I229=0),"DROP",IF(AND(OR(D229&lt;&gt;0,I229&lt;&gt;0),C229=0,H229=0),"NEW",""))</f>
        <v/>
      </c>
    </row>
    <row r="230" customFormat="false" ht="15" hidden="false" customHeight="false" outlineLevel="0" collapsed="false">
      <c r="A230" s="7" t="s">
        <v>139</v>
      </c>
      <c r="B230" s="7" t="str">
        <f aca="false">IFERROR(INDEX('Source'!$C:$C,MATCH($A230,'Source'!$B:$B,0)),"")</f>
        <v>מגן ברך רגיל</v>
      </c>
      <c r="C230" s="8" t="n">
        <f aca="false">SUMIFS('Source'!$D:$D,'Source'!$A:$A,"216 - Max Konnaris CYPRUS",'Source'!$B:$B,$A230)</f>
        <v>0</v>
      </c>
      <c r="D230" s="8" t="n">
        <f aca="false">SUMIFS('Source'!$F:$F,'Source'!$A:$A,"216 - Max Konnaris CYPRUS",'Source'!$B:$B,$A230)</f>
        <v>3</v>
      </c>
      <c r="E230" s="8" t="n">
        <f aca="false">D230*$J$5</f>
        <v>3.78947368421053</v>
      </c>
      <c r="F230" s="8" t="n">
        <f aca="false">E230-C230</f>
        <v>3.78947368421053</v>
      </c>
      <c r="G230" s="9" t="str">
        <f aca="false">IF(AND(C230=0,E230=0),0,IF(C230=0,"New",(E230-C230)/C230))</f>
        <v>New</v>
      </c>
      <c r="H230" s="8" t="n">
        <f aca="false">SUMIFS('Source'!$E:$E,'Source'!$A:$A,"216 - Max Konnaris CYPRUS",'Source'!$B:$B,$A230)</f>
        <v>0</v>
      </c>
      <c r="I230" s="8" t="n">
        <f aca="false">SUMIFS('Source'!$G:$G,'Source'!$A:$A,"216 - Max Konnaris CYPRUS",'Source'!$B:$B,$A230)</f>
        <v>30.29</v>
      </c>
      <c r="J230" s="8" t="n">
        <f aca="false">I230*$J$5</f>
        <v>38.2610526315789</v>
      </c>
      <c r="K230" s="8" t="n">
        <f aca="false">J230-H230</f>
        <v>38.2610526315789</v>
      </c>
      <c r="L230" s="9" t="str">
        <f aca="false">IF(AND(H230=0,J230=0),0,IF(H230=0,"New",(J230-H230)/H230))</f>
        <v>New</v>
      </c>
      <c r="M230" s="7" t="str">
        <f aca="false">IF(AND(OR(C230&lt;&gt;0,H230&lt;&gt;0),D230=0,I230=0),"DROP",IF(AND(OR(D230&lt;&gt;0,I230&lt;&gt;0),C230=0,H230=0),"NEW",""))</f>
        <v>NEW</v>
      </c>
    </row>
    <row r="231" customFormat="false" ht="15" hidden="false" customHeight="false" outlineLevel="0" collapsed="false">
      <c r="A231" s="7" t="s">
        <v>201</v>
      </c>
      <c r="B231" s="7" t="str">
        <f aca="false">IFERROR(INDEX('Source'!$C:$C,MATCH($A231,'Source'!$B:$B,0)),"")</f>
        <v>כ.הפרדת אצבעות ס</v>
      </c>
      <c r="C231" s="8" t="n">
        <f aca="false">SUMIFS('Source'!$D:$D,'Source'!$A:$A,"216 - Max Konnaris CYPRUS",'Source'!$B:$B,$A231)</f>
        <v>10</v>
      </c>
      <c r="D231" s="8" t="n">
        <f aca="false">SUMIFS('Source'!$F:$F,'Source'!$A:$A,"216 - Max Konnaris CYPRUS",'Source'!$B:$B,$A231)</f>
        <v>6</v>
      </c>
      <c r="E231" s="8" t="n">
        <f aca="false">D231*$J$5</f>
        <v>7.57894736842105</v>
      </c>
      <c r="F231" s="8" t="n">
        <f aca="false">E231-C231</f>
        <v>-2.42105263157895</v>
      </c>
      <c r="G231" s="9" t="n">
        <f aca="false">IF(AND(C231=0,E231=0),0,IF(C231=0,"New",(E231-C231)/C231))</f>
        <v>-0.242105263157895</v>
      </c>
      <c r="H231" s="8" t="n">
        <f aca="false">SUMIFS('Source'!$E:$E,'Source'!$A:$A,"216 - Max Konnaris CYPRUS",'Source'!$B:$B,$A231)</f>
        <v>66.22</v>
      </c>
      <c r="I231" s="8" t="n">
        <f aca="false">SUMIFS('Source'!$G:$G,'Source'!$A:$A,"216 - Max Konnaris CYPRUS",'Source'!$B:$B,$A231)</f>
        <v>37.48</v>
      </c>
      <c r="J231" s="8" t="n">
        <f aca="false">I231*$J$5</f>
        <v>47.3431578947368</v>
      </c>
      <c r="K231" s="8" t="n">
        <f aca="false">J231-H231</f>
        <v>-18.8768421052632</v>
      </c>
      <c r="L231" s="9" t="n">
        <f aca="false">IF(AND(H231=0,J231=0),0,IF(H231=0,"New",(J231-H231)/H231))</f>
        <v>-0.285062550668426</v>
      </c>
      <c r="M231" s="7" t="str">
        <f aca="false">IF(AND(OR(C231&lt;&gt;0,H231&lt;&gt;0),D231=0,I231=0),"DROP",IF(AND(OR(D231&lt;&gt;0,I231&lt;&gt;0),C231=0,H231=0),"NEW",""))</f>
        <v/>
      </c>
    </row>
    <row r="232" customFormat="false" ht="15" hidden="false" customHeight="false" outlineLevel="0" collapsed="false">
      <c r="A232" s="7" t="s">
        <v>190</v>
      </c>
      <c r="B232" s="7" t="str">
        <f aca="false">IFERROR(INDEX('Source'!$C:$C,MATCH($A232,'Source'!$B:$B,0)),"")</f>
        <v>מגן מרפק בז'</v>
      </c>
      <c r="C232" s="8" t="n">
        <f aca="false">SUMIFS('Source'!$D:$D,'Source'!$A:$A,"216 - Max Konnaris CYPRUS",'Source'!$B:$B,$A232)</f>
        <v>3</v>
      </c>
      <c r="D232" s="8" t="n">
        <f aca="false">SUMIFS('Source'!$F:$F,'Source'!$A:$A,"216 - Max Konnaris CYPRUS",'Source'!$B:$B,$A232)</f>
        <v>6</v>
      </c>
      <c r="E232" s="8" t="n">
        <f aca="false">D232*$J$5</f>
        <v>7.57894736842105</v>
      </c>
      <c r="F232" s="8" t="n">
        <f aca="false">E232-C232</f>
        <v>4.57894736842105</v>
      </c>
      <c r="G232" s="9" t="n">
        <f aca="false">IF(AND(C232=0,E232=0),0,IF(C232=0,"New",(E232-C232)/C232))</f>
        <v>1.52631578947368</v>
      </c>
      <c r="H232" s="8" t="n">
        <f aca="false">SUMIFS('Source'!$E:$E,'Source'!$A:$A,"216 - Max Konnaris CYPRUS",'Source'!$B:$B,$A232)</f>
        <v>35.06</v>
      </c>
      <c r="I232" s="8" t="n">
        <f aca="false">SUMIFS('Source'!$G:$G,'Source'!$A:$A,"216 - Max Konnaris CYPRUS",'Source'!$B:$B,$A232)</f>
        <v>61.61</v>
      </c>
      <c r="J232" s="8" t="n">
        <f aca="false">I232*$J$5</f>
        <v>77.8231578947368</v>
      </c>
      <c r="K232" s="8" t="n">
        <f aca="false">J232-H232</f>
        <v>42.7631578947368</v>
      </c>
      <c r="L232" s="9" t="n">
        <f aca="false">IF(AND(H232=0,J232=0),0,IF(H232=0,"New",(J232-H232)/H232))</f>
        <v>1.21971357372324</v>
      </c>
      <c r="M232" s="7" t="str">
        <f aca="false">IF(AND(OR(C232&lt;&gt;0,H232&lt;&gt;0),D232=0,I232=0),"DROP",IF(AND(OR(D232&lt;&gt;0,I232&lt;&gt;0),C232=0,H232=0),"NEW",""))</f>
        <v/>
      </c>
    </row>
    <row r="233" customFormat="false" ht="15" hidden="false" customHeight="false" outlineLevel="0" collapsed="false">
      <c r="A233" s="7" t="s">
        <v>289</v>
      </c>
      <c r="B233" s="7" t="str">
        <f aca="false">IFERROR(INDEX('Source'!$C:$C,MATCH($A233,'Source'!$B:$B,0)),"")</f>
        <v>מגן קרסול שחור</v>
      </c>
      <c r="C233" s="8" t="n">
        <f aca="false">SUMIFS('Source'!$D:$D,'Source'!$A:$A,"216 - Max Konnaris CYPRUS",'Source'!$B:$B,$A233)</f>
        <v>15</v>
      </c>
      <c r="D233" s="8" t="n">
        <f aca="false">SUMIFS('Source'!$F:$F,'Source'!$A:$A,"216 - Max Konnaris CYPRUS",'Source'!$B:$B,$A233)</f>
        <v>20</v>
      </c>
      <c r="E233" s="8" t="n">
        <f aca="false">D233*$J$5</f>
        <v>25.2631578947368</v>
      </c>
      <c r="F233" s="8" t="n">
        <f aca="false">E233-C233</f>
        <v>10.2631578947368</v>
      </c>
      <c r="G233" s="9" t="n">
        <f aca="false">IF(AND(C233=0,E233=0),0,IF(C233=0,"New",(E233-C233)/C233))</f>
        <v>0.68421052631579</v>
      </c>
      <c r="H233" s="8" t="n">
        <f aca="false">SUMIFS('Source'!$E:$E,'Source'!$A:$A,"216 - Max Konnaris CYPRUS",'Source'!$B:$B,$A233)</f>
        <v>194.47</v>
      </c>
      <c r="I233" s="8" t="n">
        <f aca="false">SUMIFS('Source'!$G:$G,'Source'!$A:$A,"216 - Max Konnaris CYPRUS",'Source'!$B:$B,$A233)</f>
        <v>220</v>
      </c>
      <c r="J233" s="8" t="n">
        <f aca="false">I233*$J$5</f>
        <v>277.894736842105</v>
      </c>
      <c r="K233" s="8" t="n">
        <f aca="false">J233-H233</f>
        <v>83.4247368421053</v>
      </c>
      <c r="L233" s="9" t="n">
        <f aca="false">IF(AND(H233=0,J233=0),0,IF(H233=0,"New",(J233-H233)/H233))</f>
        <v>0.428985122857537</v>
      </c>
      <c r="M233" s="7" t="str">
        <f aca="false">IF(AND(OR(C233&lt;&gt;0,H233&lt;&gt;0),D233=0,I233=0),"DROP",IF(AND(OR(D233&lt;&gt;0,I233&lt;&gt;0),C233=0,H233=0),"NEW",""))</f>
        <v/>
      </c>
    </row>
    <row r="234" customFormat="false" ht="15" hidden="false" customHeight="false" outlineLevel="0" collapsed="false">
      <c r="A234" s="7" t="s">
        <v>165</v>
      </c>
      <c r="B234" s="7" t="str">
        <f aca="false">IFERROR(INDEX('Source'!$C:$C,MATCH($A234,'Source'!$B:$B,0)),"")</f>
        <v>מגן ברך ארוך בז'</v>
      </c>
      <c r="C234" s="8" t="n">
        <f aca="false">SUMIFS('Source'!$D:$D,'Source'!$A:$A,"216 - Max Konnaris CYPRUS",'Source'!$B:$B,$A234)</f>
        <v>0</v>
      </c>
      <c r="D234" s="8" t="n">
        <f aca="false">SUMIFS('Source'!$F:$F,'Source'!$A:$A,"216 - Max Konnaris CYPRUS",'Source'!$B:$B,$A234)</f>
        <v>2</v>
      </c>
      <c r="E234" s="8" t="n">
        <f aca="false">D234*$J$5</f>
        <v>2.52631578947368</v>
      </c>
      <c r="F234" s="8" t="n">
        <f aca="false">E234-C234</f>
        <v>2.52631578947368</v>
      </c>
      <c r="G234" s="9" t="str">
        <f aca="false">IF(AND(C234=0,E234=0),0,IF(C234=0,"New",(E234-C234)/C234))</f>
        <v>New</v>
      </c>
      <c r="H234" s="8" t="n">
        <f aca="false">SUMIFS('Source'!$E:$E,'Source'!$A:$A,"216 - Max Konnaris CYPRUS",'Source'!$B:$B,$A234)</f>
        <v>0</v>
      </c>
      <c r="I234" s="8" t="n">
        <f aca="false">SUMIFS('Source'!$G:$G,'Source'!$A:$A,"216 - Max Konnaris CYPRUS",'Source'!$B:$B,$A234)</f>
        <v>22.25</v>
      </c>
      <c r="J234" s="8" t="n">
        <f aca="false">I234*$J$5</f>
        <v>28.1052631578947</v>
      </c>
      <c r="K234" s="8" t="n">
        <f aca="false">J234-H234</f>
        <v>28.1052631578947</v>
      </c>
      <c r="L234" s="9" t="str">
        <f aca="false">IF(AND(H234=0,J234=0),0,IF(H234=0,"New",(J234-H234)/H234))</f>
        <v>New</v>
      </c>
      <c r="M234" s="7" t="str">
        <f aca="false">IF(AND(OR(C234&lt;&gt;0,H234&lt;&gt;0),D234=0,I234=0),"DROP",IF(AND(OR(D234&lt;&gt;0,I234&lt;&gt;0),C234=0,H234=0),"NEW",""))</f>
        <v>NEW</v>
      </c>
    </row>
    <row r="235" customFormat="false" ht="15" hidden="false" customHeight="false" outlineLevel="0" collapsed="false">
      <c r="A235" s="7" t="s">
        <v>512</v>
      </c>
      <c r="B235" s="7" t="str">
        <f aca="false">IFERROR(INDEX('Source'!$C:$C,MATCH($A235,'Source'!$B:$B,0)),"")</f>
        <v>חגורה אוורירית איטלקית</v>
      </c>
      <c r="C235" s="8" t="n">
        <f aca="false">SUMIFS('Source'!$D:$D,'Source'!$A:$A,"216 - Max Konnaris CYPRUS",'Source'!$B:$B,$A235)</f>
        <v>3</v>
      </c>
      <c r="D235" s="8" t="n">
        <f aca="false">SUMIFS('Source'!$F:$F,'Source'!$A:$A,"216 - Max Konnaris CYPRUS",'Source'!$B:$B,$A235)</f>
        <v>3</v>
      </c>
      <c r="E235" s="8" t="n">
        <f aca="false">D235*$J$5</f>
        <v>3.78947368421053</v>
      </c>
      <c r="F235" s="8" t="n">
        <f aca="false">E235-C235</f>
        <v>0.789473684210526</v>
      </c>
      <c r="G235" s="9" t="n">
        <f aca="false">IF(AND(C235=0,E235=0),0,IF(C235=0,"New",(E235-C235)/C235))</f>
        <v>0.263157894736842</v>
      </c>
      <c r="H235" s="8" t="n">
        <f aca="false">SUMIFS('Source'!$E:$E,'Source'!$A:$A,"216 - Max Konnaris CYPRUS",'Source'!$B:$B,$A235)</f>
        <v>387.96</v>
      </c>
      <c r="I235" s="8" t="n">
        <f aca="false">SUMIFS('Source'!$G:$G,'Source'!$A:$A,"216 - Max Konnaris CYPRUS",'Source'!$B:$B,$A235)</f>
        <v>365.95</v>
      </c>
      <c r="J235" s="8" t="n">
        <f aca="false">I235*$J$5</f>
        <v>462.252631578947</v>
      </c>
      <c r="K235" s="8" t="n">
        <f aca="false">J235-H235</f>
        <v>74.2926315789474</v>
      </c>
      <c r="L235" s="9" t="n">
        <f aca="false">IF(AND(H235=0,J235=0),0,IF(H235=0,"New",(J235-H235)/H235))</f>
        <v>0.191495596398978</v>
      </c>
      <c r="M235" s="7" t="str">
        <f aca="false">IF(AND(OR(C235&lt;&gt;0,H235&lt;&gt;0),D235=0,I235=0),"DROP",IF(AND(OR(D235&lt;&gt;0,I235&lt;&gt;0),C235=0,H235=0),"NEW",""))</f>
        <v/>
      </c>
    </row>
    <row r="236" customFormat="false" ht="15" hidden="false" customHeight="false" outlineLevel="0" collapsed="false">
      <c r="A236" s="7" t="s">
        <v>203</v>
      </c>
      <c r="B236" s="7" t="str">
        <f aca="false">IFERROR(INDEX('Source'!$C:$C,MATCH($A236,'Source'!$B:$B,0)),"")</f>
        <v>תחבושת אלסטית נצמדת צבע ירוק</v>
      </c>
      <c r="C236" s="8" t="n">
        <f aca="false">SUMIFS('Source'!$D:$D,'Source'!$A:$A,"216 - Max Konnaris CYPRUS",'Source'!$B:$B,$A236)</f>
        <v>24</v>
      </c>
      <c r="D236" s="8" t="n">
        <f aca="false">SUMIFS('Source'!$F:$F,'Source'!$A:$A,"216 - Max Konnaris CYPRUS",'Source'!$B:$B,$A236)</f>
        <v>24</v>
      </c>
      <c r="E236" s="8" t="n">
        <f aca="false">D236*$J$5</f>
        <v>30.3157894736842</v>
      </c>
      <c r="F236" s="8" t="n">
        <f aca="false">E236-C236</f>
        <v>6.31578947368421</v>
      </c>
      <c r="G236" s="9" t="n">
        <f aca="false">IF(AND(C236=0,E236=0),0,IF(C236=0,"New",(E236-C236)/C236))</f>
        <v>0.263157894736842</v>
      </c>
      <c r="H236" s="8" t="n">
        <f aca="false">SUMIFS('Source'!$E:$E,'Source'!$A:$A,"216 - Max Konnaris CYPRUS",'Source'!$B:$B,$A236)</f>
        <v>180.67</v>
      </c>
      <c r="I236" s="8" t="n">
        <f aca="false">SUMIFS('Source'!$G:$G,'Source'!$A:$A,"216 - Max Konnaris CYPRUS",'Source'!$B:$B,$A236)</f>
        <v>158.73</v>
      </c>
      <c r="J236" s="8" t="n">
        <f aca="false">I236*$J$5</f>
        <v>200.501052631579</v>
      </c>
      <c r="K236" s="8" t="n">
        <f aca="false">J236-H236</f>
        <v>19.8310526315789</v>
      </c>
      <c r="L236" s="9" t="n">
        <f aca="false">IF(AND(H236=0,J236=0),0,IF(H236=0,"New",(J236-H236)/H236))</f>
        <v>0.109763948810422</v>
      </c>
      <c r="M236" s="7" t="str">
        <f aca="false">IF(AND(OR(C236&lt;&gt;0,H236&lt;&gt;0),D236=0,I236=0),"DROP",IF(AND(OR(D236&lt;&gt;0,I236&lt;&gt;0),C236=0,H236=0),"NEW",""))</f>
        <v/>
      </c>
    </row>
    <row r="237" customFormat="false" ht="15" hidden="false" customHeight="false" outlineLevel="0" collapsed="false">
      <c r="A237" s="7" t="s">
        <v>187</v>
      </c>
      <c r="B237" s="7" t="str">
        <f aca="false">IFERROR(INDEX('Source'!$C:$C,MATCH($A237,'Source'!$B:$B,0)),"")</f>
        <v>סד לתמיכה פרק כף יד ואגודל</v>
      </c>
      <c r="C237" s="8" t="n">
        <f aca="false">SUMIFS('Source'!$D:$D,'Source'!$A:$A,"216 - Max Konnaris CYPRUS",'Source'!$B:$B,$A237)</f>
        <v>10</v>
      </c>
      <c r="D237" s="8" t="n">
        <f aca="false">SUMIFS('Source'!$F:$F,'Source'!$A:$A,"216 - Max Konnaris CYPRUS",'Source'!$B:$B,$A237)</f>
        <v>10</v>
      </c>
      <c r="E237" s="8" t="n">
        <f aca="false">D237*$J$5</f>
        <v>12.6315789473684</v>
      </c>
      <c r="F237" s="8" t="n">
        <f aca="false">E237-C237</f>
        <v>2.63157894736842</v>
      </c>
      <c r="G237" s="9" t="n">
        <f aca="false">IF(AND(C237=0,E237=0),0,IF(C237=0,"New",(E237-C237)/C237))</f>
        <v>0.263157894736842</v>
      </c>
      <c r="H237" s="8" t="n">
        <f aca="false">SUMIFS('Source'!$E:$E,'Source'!$A:$A,"216 - Max Konnaris CYPRUS",'Source'!$B:$B,$A237)</f>
        <v>379.78</v>
      </c>
      <c r="I237" s="8" t="n">
        <f aca="false">SUMIFS('Source'!$G:$G,'Source'!$A:$A,"216 - Max Konnaris CYPRUS",'Source'!$B:$B,$A237)</f>
        <v>358.23</v>
      </c>
      <c r="J237" s="8" t="n">
        <f aca="false">I237*$J$5</f>
        <v>452.501052631579</v>
      </c>
      <c r="K237" s="8" t="n">
        <f aca="false">J237-H237</f>
        <v>72.721052631579</v>
      </c>
      <c r="L237" s="9" t="n">
        <f aca="false">IF(AND(H237=0,J237=0),0,IF(H237=0,"New",(J237-H237)/H237))</f>
        <v>0.191482049164198</v>
      </c>
      <c r="M237" s="7" t="str">
        <f aca="false">IF(AND(OR(C237&lt;&gt;0,H237&lt;&gt;0),D237=0,I237=0),"DROP",IF(AND(OR(D237&lt;&gt;0,I237&lt;&gt;0),C237=0,H237=0),"NEW",""))</f>
        <v/>
      </c>
    </row>
    <row r="238" customFormat="false" ht="15" hidden="false" customHeight="false" outlineLevel="0" collapsed="false">
      <c r="A238" s="7" t="s">
        <v>189</v>
      </c>
      <c r="B238" s="7" t="str">
        <f aca="false">IFERROR(INDEX('Source'!$C:$C,MATCH($A238,'Source'!$B:$B,0)),"")</f>
        <v>מגן ברך רגיל</v>
      </c>
      <c r="C238" s="8" t="n">
        <f aca="false">SUMIFS('Source'!$D:$D,'Source'!$A:$A,"216 - Max Konnaris CYPRUS",'Source'!$B:$B,$A238)</f>
        <v>0</v>
      </c>
      <c r="D238" s="8" t="n">
        <f aca="false">SUMIFS('Source'!$F:$F,'Source'!$A:$A,"216 - Max Konnaris CYPRUS",'Source'!$B:$B,$A238)</f>
        <v>2</v>
      </c>
      <c r="E238" s="8" t="n">
        <f aca="false">D238*$J$5</f>
        <v>2.52631578947368</v>
      </c>
      <c r="F238" s="8" t="n">
        <f aca="false">E238-C238</f>
        <v>2.52631578947368</v>
      </c>
      <c r="G238" s="9" t="str">
        <f aca="false">IF(AND(C238=0,E238=0),0,IF(C238=0,"New",(E238-C238)/C238))</f>
        <v>New</v>
      </c>
      <c r="H238" s="8" t="n">
        <f aca="false">SUMIFS('Source'!$E:$E,'Source'!$A:$A,"216 - Max Konnaris CYPRUS",'Source'!$B:$B,$A238)</f>
        <v>0</v>
      </c>
      <c r="I238" s="8" t="n">
        <f aca="false">SUMIFS('Source'!$G:$G,'Source'!$A:$A,"216 - Max Konnaris CYPRUS",'Source'!$B:$B,$A238)</f>
        <v>20.19</v>
      </c>
      <c r="J238" s="8" t="n">
        <f aca="false">I238*$J$5</f>
        <v>25.5031578947368</v>
      </c>
      <c r="K238" s="8" t="n">
        <f aca="false">J238-H238</f>
        <v>25.5031578947368</v>
      </c>
      <c r="L238" s="9" t="str">
        <f aca="false">IF(AND(H238=0,J238=0),0,IF(H238=0,"New",(J238-H238)/H238))</f>
        <v>New</v>
      </c>
      <c r="M238" s="7" t="str">
        <f aca="false">IF(AND(OR(C238&lt;&gt;0,H238&lt;&gt;0),D238=0,I238=0),"DROP",IF(AND(OR(D238&lt;&gt;0,I238&lt;&gt;0),C238=0,H238=0),"NEW",""))</f>
        <v>NEW</v>
      </c>
    </row>
    <row r="239" customFormat="false" ht="15" hidden="false" customHeight="false" outlineLevel="0" collapsed="false">
      <c r="A239" s="7" t="s">
        <v>638</v>
      </c>
      <c r="B239" s="7" t="str">
        <f aca="false">IFERROR(INDEX('Source'!$C:$C,MATCH($A239,'Source'!$B:$B,0)),"")</f>
        <v>חגורת היריון</v>
      </c>
      <c r="C239" s="8" t="n">
        <f aca="false">SUMIFS('Source'!$D:$D,'Source'!$A:$A,"216 - Max Konnaris CYPRUS",'Source'!$B:$B,$A239)</f>
        <v>3</v>
      </c>
      <c r="D239" s="8" t="n">
        <f aca="false">SUMIFS('Source'!$F:$F,'Source'!$A:$A,"216 - Max Konnaris CYPRUS",'Source'!$B:$B,$A239)</f>
        <v>3</v>
      </c>
      <c r="E239" s="8" t="n">
        <f aca="false">D239*$J$5</f>
        <v>3.78947368421053</v>
      </c>
      <c r="F239" s="8" t="n">
        <f aca="false">E239-C239</f>
        <v>0.789473684210526</v>
      </c>
      <c r="G239" s="9" t="n">
        <f aca="false">IF(AND(C239=0,E239=0),0,IF(C239=0,"New",(E239-C239)/C239))</f>
        <v>0.263157894736842</v>
      </c>
      <c r="H239" s="8" t="n">
        <f aca="false">SUMIFS('Source'!$E:$E,'Source'!$A:$A,"216 - Max Konnaris CYPRUS",'Source'!$B:$B,$A239)</f>
        <v>150.16</v>
      </c>
      <c r="I239" s="8" t="n">
        <f aca="false">SUMIFS('Source'!$G:$G,'Source'!$A:$A,"216 - Max Konnaris CYPRUS",'Source'!$B:$B,$A239)</f>
        <v>131.94</v>
      </c>
      <c r="J239" s="8" t="n">
        <f aca="false">I239*$J$5</f>
        <v>166.661052631579</v>
      </c>
      <c r="K239" s="8" t="n">
        <f aca="false">J239-H239</f>
        <v>16.5010526315789</v>
      </c>
      <c r="L239" s="9" t="n">
        <f aca="false">IF(AND(H239=0,J239=0),0,IF(H239=0,"New",(J239-H239)/H239))</f>
        <v>0.109889801755321</v>
      </c>
      <c r="M239" s="7" t="str">
        <f aca="false">IF(AND(OR(C239&lt;&gt;0,H239&lt;&gt;0),D239=0,I239=0),"DROP",IF(AND(OR(D239&lt;&gt;0,I239&lt;&gt;0),C239=0,H239=0),"NEW",""))</f>
        <v/>
      </c>
    </row>
    <row r="240" customFormat="false" ht="15" hidden="false" customHeight="false" outlineLevel="0" collapsed="false">
      <c r="A240" s="7" t="s">
        <v>938</v>
      </c>
      <c r="B240" s="7" t="str">
        <f aca="false">IFERROR(INDEX('Source'!$C:$C,MATCH($A240,'Source'!$B:$B,0)),"")</f>
        <v>צווארון ספוג</v>
      </c>
      <c r="C240" s="8" t="n">
        <f aca="false">SUMIFS('Source'!$D:$D,'Source'!$A:$A,"216 - Max Konnaris CYPRUS",'Source'!$B:$B,$A240)</f>
        <v>10</v>
      </c>
      <c r="D240" s="8" t="n">
        <f aca="false">SUMIFS('Source'!$F:$F,'Source'!$A:$A,"216 - Max Konnaris CYPRUS",'Source'!$B:$B,$A240)</f>
        <v>10</v>
      </c>
      <c r="E240" s="8" t="n">
        <f aca="false">D240*$J$5</f>
        <v>12.6315789473684</v>
      </c>
      <c r="F240" s="8" t="n">
        <f aca="false">E240-C240</f>
        <v>2.63157894736842</v>
      </c>
      <c r="G240" s="9" t="n">
        <f aca="false">IF(AND(C240=0,E240=0),0,IF(C240=0,"New",(E240-C240)/C240))</f>
        <v>0.263157894736842</v>
      </c>
      <c r="H240" s="8" t="n">
        <f aca="false">SUMIFS('Source'!$E:$E,'Source'!$A:$A,"216 - Max Konnaris CYPRUS",'Source'!$B:$B,$A240)</f>
        <v>292.14</v>
      </c>
      <c r="I240" s="8" t="n">
        <f aca="false">SUMIFS('Source'!$G:$G,'Source'!$A:$A,"216 - Max Konnaris CYPRUS",'Source'!$B:$B,$A240)</f>
        <v>275.57</v>
      </c>
      <c r="J240" s="8" t="n">
        <f aca="false">I240*$J$5</f>
        <v>348.088421052632</v>
      </c>
      <c r="K240" s="8" t="n">
        <f aca="false">J240-H240</f>
        <v>55.9484210526315</v>
      </c>
      <c r="L240" s="9" t="n">
        <f aca="false">IF(AND(H240=0,J240=0),0,IF(H240=0,"New",(J240-H240)/H240))</f>
        <v>0.191512360692242</v>
      </c>
      <c r="M240" s="7" t="str">
        <f aca="false">IF(AND(OR(C240&lt;&gt;0,H240&lt;&gt;0),D240=0,I240=0),"DROP",IF(AND(OR(D240&lt;&gt;0,I240&lt;&gt;0),C240=0,H240=0),"NEW",""))</f>
        <v/>
      </c>
    </row>
    <row r="241" customFormat="false" ht="15" hidden="false" customHeight="false" outlineLevel="0" collapsed="false">
      <c r="A241" s="7" t="s">
        <v>146</v>
      </c>
      <c r="B241" s="7" t="str">
        <f aca="false">IFERROR(INDEX('Source'!$C:$C,MATCH($A241,'Source'!$B:$B,0)),"")</f>
        <v>סד לאגודל</v>
      </c>
      <c r="C241" s="8" t="n">
        <f aca="false">SUMIFS('Source'!$D:$D,'Source'!$A:$A,"216 - Max Konnaris CYPRUS",'Source'!$B:$B,$A241)</f>
        <v>3</v>
      </c>
      <c r="D241" s="8" t="n">
        <f aca="false">SUMIFS('Source'!$F:$F,'Source'!$A:$A,"216 - Max Konnaris CYPRUS",'Source'!$B:$B,$A241)</f>
        <v>3</v>
      </c>
      <c r="E241" s="8" t="n">
        <f aca="false">D241*$J$5</f>
        <v>3.78947368421053</v>
      </c>
      <c r="F241" s="8" t="n">
        <f aca="false">E241-C241</f>
        <v>0.789473684210526</v>
      </c>
      <c r="G241" s="9" t="n">
        <f aca="false">IF(AND(C241=0,E241=0),0,IF(C241=0,"New",(E241-C241)/C241))</f>
        <v>0.263157894736842</v>
      </c>
      <c r="H241" s="8" t="n">
        <f aca="false">SUMIFS('Source'!$E:$E,'Source'!$A:$A,"216 - Max Konnaris CYPRUS",'Source'!$B:$B,$A241)</f>
        <v>120.36</v>
      </c>
      <c r="I241" s="8" t="n">
        <f aca="false">SUMIFS('Source'!$G:$G,'Source'!$A:$A,"216 - Max Konnaris CYPRUS",'Source'!$B:$B,$A241)</f>
        <v>105.76</v>
      </c>
      <c r="J241" s="8" t="n">
        <f aca="false">I241*$J$5</f>
        <v>133.591578947368</v>
      </c>
      <c r="K241" s="8" t="n">
        <f aca="false">J241-H241</f>
        <v>13.2315789473684</v>
      </c>
      <c r="L241" s="9" t="n">
        <f aca="false">IF(AND(H241=0,J241=0),0,IF(H241=0,"New",(J241-H241)/H241))</f>
        <v>0.109933357821273</v>
      </c>
      <c r="M241" s="7" t="str">
        <f aca="false">IF(AND(OR(C241&lt;&gt;0,H241&lt;&gt;0),D241=0,I241=0),"DROP",IF(AND(OR(D241&lt;&gt;0,I241&lt;&gt;0),C241=0,H241=0),"NEW",""))</f>
        <v/>
      </c>
    </row>
    <row r="242" customFormat="false" ht="15" hidden="false" customHeight="false" outlineLevel="0" collapsed="false">
      <c r="A242" s="7" t="s">
        <v>402</v>
      </c>
      <c r="B242" s="7" t="str">
        <f aca="false">IFERROR(INDEX('Source'!$C:$C,MATCH($A242,'Source'!$B:$B,0)),"")</f>
        <v>מגן מרפק שחור</v>
      </c>
      <c r="C242" s="8" t="n">
        <f aca="false">SUMIFS('Source'!$D:$D,'Source'!$A:$A,"216 - Max Konnaris CYPRUS",'Source'!$B:$B,$A242)</f>
        <v>10</v>
      </c>
      <c r="D242" s="8" t="n">
        <f aca="false">SUMIFS('Source'!$F:$F,'Source'!$A:$A,"216 - Max Konnaris CYPRUS",'Source'!$B:$B,$A242)</f>
        <v>10</v>
      </c>
      <c r="E242" s="8" t="n">
        <f aca="false">D242*$J$5</f>
        <v>12.6315789473684</v>
      </c>
      <c r="F242" s="8" t="n">
        <f aca="false">E242-C242</f>
        <v>2.63157894736842</v>
      </c>
      <c r="G242" s="9" t="n">
        <f aca="false">IF(AND(C242=0,E242=0),0,IF(C242=0,"New",(E242-C242)/C242))</f>
        <v>0.263157894736842</v>
      </c>
      <c r="H242" s="8" t="n">
        <f aca="false">SUMIFS('Source'!$E:$E,'Source'!$A:$A,"216 - Max Konnaris CYPRUS",'Source'!$B:$B,$A242)</f>
        <v>117.78</v>
      </c>
      <c r="I242" s="8" t="n">
        <f aca="false">SUMIFS('Source'!$G:$G,'Source'!$A:$A,"216 - Max Konnaris CYPRUS",'Source'!$B:$B,$A242)</f>
        <v>106.1</v>
      </c>
      <c r="J242" s="8" t="n">
        <f aca="false">I242*$J$5</f>
        <v>134.021052631579</v>
      </c>
      <c r="K242" s="8" t="n">
        <f aca="false">J242-H242</f>
        <v>16.2410526315789</v>
      </c>
      <c r="L242" s="9" t="n">
        <f aca="false">IF(AND(H242=0,J242=0),0,IF(H242=0,"New",(J242-H242)/H242))</f>
        <v>0.13789312813363</v>
      </c>
      <c r="M242" s="7" t="str">
        <f aca="false">IF(AND(OR(C242&lt;&gt;0,H242&lt;&gt;0),D242=0,I242=0),"DROP",IF(AND(OR(D242&lt;&gt;0,I242&lt;&gt;0),C242=0,H242=0),"NEW",""))</f>
        <v/>
      </c>
    </row>
    <row r="243" customFormat="false" ht="15" hidden="false" customHeight="false" outlineLevel="0" collapsed="false">
      <c r="A243" s="7" t="s">
        <v>429</v>
      </c>
      <c r="B243" s="7" t="str">
        <f aca="false">IFERROR(INDEX('Source'!$C:$C,MATCH($A243,'Source'!$B:$B,0)),"")</f>
        <v>אטלטיק טייפ</v>
      </c>
      <c r="C243" s="8" t="n">
        <f aca="false">SUMIFS('Source'!$D:$D,'Source'!$A:$A,"216 - Max Konnaris CYPRUS",'Source'!$B:$B,$A243)</f>
        <v>20</v>
      </c>
      <c r="D243" s="8" t="n">
        <f aca="false">SUMIFS('Source'!$F:$F,'Source'!$A:$A,"216 - Max Konnaris CYPRUS",'Source'!$B:$B,$A243)</f>
        <v>20</v>
      </c>
      <c r="E243" s="8" t="n">
        <f aca="false">D243*$J$5</f>
        <v>25.2631578947368</v>
      </c>
      <c r="F243" s="8" t="n">
        <f aca="false">E243-C243</f>
        <v>5.26315789473684</v>
      </c>
      <c r="G243" s="9" t="n">
        <f aca="false">IF(AND(C243=0,E243=0),0,IF(C243=0,"New",(E243-C243)/C243))</f>
        <v>0.263157894736842</v>
      </c>
      <c r="H243" s="8" t="n">
        <f aca="false">SUMIFS('Source'!$E:$E,'Source'!$A:$A,"216 - Max Konnaris CYPRUS",'Source'!$B:$B,$A243)</f>
        <v>198.66</v>
      </c>
      <c r="I243" s="8" t="n">
        <f aca="false">SUMIFS('Source'!$G:$G,'Source'!$A:$A,"216 - Max Konnaris CYPRUS",'Source'!$B:$B,$A243)</f>
        <v>187.38</v>
      </c>
      <c r="J243" s="8" t="n">
        <f aca="false">I243*$J$5</f>
        <v>236.690526315789</v>
      </c>
      <c r="K243" s="8" t="n">
        <f aca="false">J243-H243</f>
        <v>38.0305263157894</v>
      </c>
      <c r="L243" s="9" t="n">
        <f aca="false">IF(AND(H243=0,J243=0),0,IF(H243=0,"New",(J243-H243)/H243))</f>
        <v>0.191435247738797</v>
      </c>
      <c r="M243" s="7" t="str">
        <f aca="false">IF(AND(OR(C243&lt;&gt;0,H243&lt;&gt;0),D243=0,I243=0),"DROP",IF(AND(OR(D243&lt;&gt;0,I243&lt;&gt;0),C243=0,H243=0),"NEW",""))</f>
        <v/>
      </c>
    </row>
    <row r="244" customFormat="false" ht="15" hidden="false" customHeight="false" outlineLevel="0" collapsed="false">
      <c r="A244" s="7" t="s">
        <v>339</v>
      </c>
      <c r="B244" s="7" t="str">
        <f aca="false">IFERROR(INDEX('Source'!$C:$C,MATCH($A244,'Source'!$B:$B,0)),"")</f>
        <v>ח.בטן 25 ס'מ</v>
      </c>
      <c r="C244" s="8" t="n">
        <f aca="false">SUMIFS('Source'!$D:$D,'Source'!$A:$A,"216 - Max Konnaris CYPRUS",'Source'!$B:$B,$A244)</f>
        <v>6</v>
      </c>
      <c r="D244" s="8" t="n">
        <f aca="false">SUMIFS('Source'!$F:$F,'Source'!$A:$A,"216 - Max Konnaris CYPRUS",'Source'!$B:$B,$A244)</f>
        <v>6</v>
      </c>
      <c r="E244" s="8" t="n">
        <f aca="false">D244*$J$5</f>
        <v>7.57894736842105</v>
      </c>
      <c r="F244" s="8" t="n">
        <f aca="false">E244-C244</f>
        <v>1.57894736842105</v>
      </c>
      <c r="G244" s="9" t="n">
        <f aca="false">IF(AND(C244=0,E244=0),0,IF(C244=0,"New",(E244-C244)/C244))</f>
        <v>0.263157894736842</v>
      </c>
      <c r="H244" s="8" t="n">
        <f aca="false">SUMIFS('Source'!$E:$E,'Source'!$A:$A,"216 - Max Konnaris CYPRUS",'Source'!$B:$B,$A244)</f>
        <v>282.66</v>
      </c>
      <c r="I244" s="8" t="n">
        <f aca="false">SUMIFS('Source'!$G:$G,'Source'!$A:$A,"216 - Max Konnaris CYPRUS",'Source'!$B:$B,$A244)</f>
        <v>273.36</v>
      </c>
      <c r="J244" s="8" t="n">
        <f aca="false">I244*$J$5</f>
        <v>345.296842105263</v>
      </c>
      <c r="K244" s="8" t="n">
        <f aca="false">J244-H244</f>
        <v>62.6368421052632</v>
      </c>
      <c r="L244" s="9" t="n">
        <f aca="false">IF(AND(H244=0,J244=0),0,IF(H244=0,"New",(J244-H244)/H244))</f>
        <v>0.221597828151359</v>
      </c>
      <c r="M244" s="7" t="str">
        <f aca="false">IF(AND(OR(C244&lt;&gt;0,H244&lt;&gt;0),D244=0,I244=0),"DROP",IF(AND(OR(D244&lt;&gt;0,I244&lt;&gt;0),C244=0,H244=0),"NEW",""))</f>
        <v/>
      </c>
    </row>
    <row r="245" customFormat="false" ht="15" hidden="false" customHeight="false" outlineLevel="0" collapsed="false">
      <c r="A245" s="7" t="s">
        <v>282</v>
      </c>
      <c r="B245" s="7" t="str">
        <f aca="false">IFERROR(INDEX('Source'!$C:$C,MATCH($A245,'Source'!$B:$B,0)),"")</f>
        <v>סט פלסטרים הידרוקולואידים 313</v>
      </c>
      <c r="C245" s="8" t="n">
        <f aca="false">SUMIFS('Source'!$D:$D,'Source'!$A:$A,"216 - Max Konnaris CYPRUS",'Source'!$B:$B,$A245)</f>
        <v>10</v>
      </c>
      <c r="D245" s="8" t="n">
        <f aca="false">SUMIFS('Source'!$F:$F,'Source'!$A:$A,"216 - Max Konnaris CYPRUS",'Source'!$B:$B,$A245)</f>
        <v>10</v>
      </c>
      <c r="E245" s="8" t="n">
        <f aca="false">D245*$J$5</f>
        <v>12.6315789473684</v>
      </c>
      <c r="F245" s="8" t="n">
        <f aca="false">E245-C245</f>
        <v>2.63157894736842</v>
      </c>
      <c r="G245" s="9" t="n">
        <f aca="false">IF(AND(C245=0,E245=0),0,IF(C245=0,"New",(E245-C245)/C245))</f>
        <v>0.263157894736842</v>
      </c>
      <c r="H245" s="8" t="n">
        <f aca="false">SUMIFS('Source'!$E:$E,'Source'!$A:$A,"216 - Max Konnaris CYPRUS",'Source'!$B:$B,$A245)</f>
        <v>138.28</v>
      </c>
      <c r="I245" s="8" t="n">
        <f aca="false">SUMIFS('Source'!$G:$G,'Source'!$A:$A,"216 - Max Konnaris CYPRUS",'Source'!$B:$B,$A245)</f>
        <v>130.43</v>
      </c>
      <c r="J245" s="8" t="n">
        <f aca="false">I245*$J$5</f>
        <v>164.753684210526</v>
      </c>
      <c r="K245" s="8" t="n">
        <f aca="false">J245-H245</f>
        <v>26.4736842105263</v>
      </c>
      <c r="L245" s="9" t="n">
        <f aca="false">IF(AND(H245=0,J245=0),0,IF(H245=0,"New",(J245-H245)/H245))</f>
        <v>0.19144984242498</v>
      </c>
      <c r="M245" s="7" t="str">
        <f aca="false">IF(AND(OR(C245&lt;&gt;0,H245&lt;&gt;0),D245=0,I245=0),"DROP",IF(AND(OR(D245&lt;&gt;0,I245&lt;&gt;0),C245=0,H245=0),"NEW",""))</f>
        <v/>
      </c>
    </row>
    <row r="246" customFormat="false" ht="15" hidden="false" customHeight="false" outlineLevel="0" collapsed="false">
      <c r="A246" s="7" t="s">
        <v>264</v>
      </c>
      <c r="B246" s="7" t="str">
        <f aca="false">IFERROR(INDEX('Source'!$C:$C,MATCH($A246,'Source'!$B:$B,0)),"")</f>
        <v>טבעת אלסטית מסי</v>
      </c>
      <c r="C246" s="8" t="n">
        <f aca="false">SUMIFS('Source'!$D:$D,'Source'!$A:$A,"216 - Max Konnaris CYPRUS",'Source'!$B:$B,$A246)</f>
        <v>10</v>
      </c>
      <c r="D246" s="8" t="n">
        <f aca="false">SUMIFS('Source'!$F:$F,'Source'!$A:$A,"216 - Max Konnaris CYPRUS",'Source'!$B:$B,$A246)</f>
        <v>10</v>
      </c>
      <c r="E246" s="8" t="n">
        <f aca="false">D246*$J$5</f>
        <v>12.6315789473684</v>
      </c>
      <c r="F246" s="8" t="n">
        <f aca="false">E246-C246</f>
        <v>2.63157894736842</v>
      </c>
      <c r="G246" s="9" t="n">
        <f aca="false">IF(AND(C246=0,E246=0),0,IF(C246=0,"New",(E246-C246)/C246))</f>
        <v>0.263157894736842</v>
      </c>
      <c r="H246" s="8" t="n">
        <f aca="false">SUMIFS('Source'!$E:$E,'Source'!$A:$A,"216 - Max Konnaris CYPRUS",'Source'!$B:$B,$A246)</f>
        <v>68.39</v>
      </c>
      <c r="I246" s="8" t="n">
        <f aca="false">SUMIFS('Source'!$G:$G,'Source'!$A:$A,"216 - Max Konnaris CYPRUS",'Source'!$B:$B,$A246)</f>
        <v>61.61</v>
      </c>
      <c r="J246" s="8" t="n">
        <f aca="false">I246*$J$5</f>
        <v>77.8231578947368</v>
      </c>
      <c r="K246" s="8" t="n">
        <f aca="false">J246-H246</f>
        <v>9.43315789473684</v>
      </c>
      <c r="L246" s="9" t="n">
        <f aca="false">IF(AND(H246=0,J246=0),0,IF(H246=0,"New",(J246-H246)/H246))</f>
        <v>0.137931830600042</v>
      </c>
      <c r="M246" s="7" t="str">
        <f aca="false">IF(AND(OR(C246&lt;&gt;0,H246&lt;&gt;0),D246=0,I246=0),"DROP",IF(AND(OR(D246&lt;&gt;0,I246&lt;&gt;0),C246=0,H246=0),"NEW",""))</f>
        <v/>
      </c>
    </row>
    <row r="247" customFormat="false" ht="15" hidden="false" customHeight="false" outlineLevel="0" collapsed="false">
      <c r="A247" s="7" t="s">
        <v>132</v>
      </c>
      <c r="B247" s="7" t="str">
        <f aca="false">IFERROR(INDEX('Source'!$C:$C,MATCH($A247,'Source'!$B:$B,0)),"")</f>
        <v>מדבקה ג'ל למניעת יבלות</v>
      </c>
      <c r="C247" s="8" t="n">
        <f aca="false">SUMIFS('Source'!$D:$D,'Source'!$A:$A,"216 - Max Konnaris CYPRUS",'Source'!$B:$B,$A247)</f>
        <v>10</v>
      </c>
      <c r="D247" s="8" t="n">
        <f aca="false">SUMIFS('Source'!$F:$F,'Source'!$A:$A,"216 - Max Konnaris CYPRUS",'Source'!$B:$B,$A247)</f>
        <v>10</v>
      </c>
      <c r="E247" s="8" t="n">
        <f aca="false">D247*$J$5</f>
        <v>12.6315789473684</v>
      </c>
      <c r="F247" s="8" t="n">
        <f aca="false">E247-C247</f>
        <v>2.63157894736842</v>
      </c>
      <c r="G247" s="9" t="n">
        <f aca="false">IF(AND(C247=0,E247=0),0,IF(C247=0,"New",(E247-C247)/C247))</f>
        <v>0.263157894736842</v>
      </c>
      <c r="H247" s="8" t="n">
        <f aca="false">SUMIFS('Source'!$E:$E,'Source'!$A:$A,"216 - Max Konnaris CYPRUS",'Source'!$B:$B,$A247)</f>
        <v>108.28</v>
      </c>
      <c r="I247" s="8" t="n">
        <f aca="false">SUMIFS('Source'!$G:$G,'Source'!$A:$A,"216 - Max Konnaris CYPRUS",'Source'!$B:$B,$A247)</f>
        <v>104.71</v>
      </c>
      <c r="J247" s="8" t="n">
        <f aca="false">I247*$J$5</f>
        <v>132.265263157895</v>
      </c>
      <c r="K247" s="8" t="n">
        <f aca="false">J247-H247</f>
        <v>23.9852631578947</v>
      </c>
      <c r="L247" s="9" t="n">
        <f aca="false">IF(AND(H247=0,J247=0),0,IF(H247=0,"New",(J247-H247)/H247))</f>
        <v>0.221511480955806</v>
      </c>
      <c r="M247" s="7" t="str">
        <f aca="false">IF(AND(OR(C247&lt;&gt;0,H247&lt;&gt;0),D247=0,I247=0),"DROP",IF(AND(OR(D247&lt;&gt;0,I247&lt;&gt;0),C247=0,H247=0),"NEW",""))</f>
        <v/>
      </c>
    </row>
    <row r="248" customFormat="false" ht="15" hidden="false" customHeight="false" outlineLevel="0" collapsed="false">
      <c r="A248" s="7" t="s">
        <v>220</v>
      </c>
      <c r="B248" s="7" t="str">
        <f aca="false">IFERROR(INDEX('Source'!$C:$C,MATCH($A248,'Source'!$B:$B,0)),"")</f>
        <v>תחבושת אלסטית נצמדת צבע וורוד</v>
      </c>
      <c r="C248" s="8" t="n">
        <f aca="false">SUMIFS('Source'!$D:$D,'Source'!$A:$A,"216 - Max Konnaris CYPRUS",'Source'!$B:$B,$A248)</f>
        <v>12</v>
      </c>
      <c r="D248" s="8" t="n">
        <f aca="false">SUMIFS('Source'!$F:$F,'Source'!$A:$A,"216 - Max Konnaris CYPRUS",'Source'!$B:$B,$A248)</f>
        <v>12</v>
      </c>
      <c r="E248" s="8" t="n">
        <f aca="false">D248*$J$5</f>
        <v>15.1578947368421</v>
      </c>
      <c r="F248" s="8" t="n">
        <f aca="false">E248-C248</f>
        <v>3.1578947368421</v>
      </c>
      <c r="G248" s="9" t="n">
        <f aca="false">IF(AND(C248=0,E248=0),0,IF(C248=0,"New",(E248-C248)/C248))</f>
        <v>0.263157894736842</v>
      </c>
      <c r="H248" s="8" t="n">
        <f aca="false">SUMIFS('Source'!$E:$E,'Source'!$A:$A,"216 - Max Konnaris CYPRUS",'Source'!$B:$B,$A248)</f>
        <v>82.06</v>
      </c>
      <c r="I248" s="8" t="n">
        <f aca="false">SUMIFS('Source'!$G:$G,'Source'!$A:$A,"216 - Max Konnaris CYPRUS",'Source'!$B:$B,$A248)</f>
        <v>79.36</v>
      </c>
      <c r="J248" s="8" t="n">
        <f aca="false">I248*$J$5</f>
        <v>100.244210526316</v>
      </c>
      <c r="K248" s="8" t="n">
        <f aca="false">J248-H248</f>
        <v>18.1842105263158</v>
      </c>
      <c r="L248" s="9" t="n">
        <f aca="false">IF(AND(H248=0,J248=0),0,IF(H248=0,"New",(J248-H248)/H248))</f>
        <v>0.2215965211591</v>
      </c>
      <c r="M248" s="7" t="str">
        <f aca="false">IF(AND(OR(C248&lt;&gt;0,H248&lt;&gt;0),D248=0,I248=0),"DROP",IF(AND(OR(D248&lt;&gt;0,I248&lt;&gt;0),C248=0,H248=0),"NEW",""))</f>
        <v/>
      </c>
    </row>
    <row r="249" customFormat="false" ht="15" hidden="false" customHeight="false" outlineLevel="0" collapsed="false">
      <c r="A249" s="7" t="s">
        <v>112</v>
      </c>
      <c r="B249" s="7" t="str">
        <f aca="false">IFERROR(INDEX('Source'!$C:$C,MATCH($A249,'Source'!$B:$B,0)),"")</f>
        <v>מגן ברך ארוך בז'</v>
      </c>
      <c r="C249" s="8" t="n">
        <f aca="false">SUMIFS('Source'!$D:$D,'Source'!$A:$A,"216 - Max Konnaris CYPRUS",'Source'!$B:$B,$A249)</f>
        <v>6</v>
      </c>
      <c r="D249" s="8" t="n">
        <f aca="false">SUMIFS('Source'!$F:$F,'Source'!$A:$A,"216 - Max Konnaris CYPRUS",'Source'!$B:$B,$A249)</f>
        <v>6</v>
      </c>
      <c r="E249" s="8" t="n">
        <f aca="false">D249*$J$5</f>
        <v>7.57894736842105</v>
      </c>
      <c r="F249" s="8" t="n">
        <f aca="false">E249-C249</f>
        <v>1.57894736842105</v>
      </c>
      <c r="G249" s="9" t="n">
        <f aca="false">IF(AND(C249=0,E249=0),0,IF(C249=0,"New",(E249-C249)/C249))</f>
        <v>0.263157894736842</v>
      </c>
      <c r="H249" s="8" t="n">
        <f aca="false">SUMIFS('Source'!$E:$E,'Source'!$A:$A,"216 - Max Konnaris CYPRUS",'Source'!$B:$B,$A249)</f>
        <v>74.08</v>
      </c>
      <c r="I249" s="8" t="n">
        <f aca="false">SUMIFS('Source'!$G:$G,'Source'!$A:$A,"216 - Max Konnaris CYPRUS",'Source'!$B:$B,$A249)</f>
        <v>71.65</v>
      </c>
      <c r="J249" s="8" t="n">
        <f aca="false">I249*$J$5</f>
        <v>90.5052631578948</v>
      </c>
      <c r="K249" s="8" t="n">
        <f aca="false">J249-H249</f>
        <v>16.4252631578947</v>
      </c>
      <c r="L249" s="9" t="n">
        <f aca="false">IF(AND(H249=0,J249=0),0,IF(H249=0,"New",(J249-H249)/H249))</f>
        <v>0.221723314766398</v>
      </c>
      <c r="M249" s="7" t="str">
        <f aca="false">IF(AND(OR(C249&lt;&gt;0,H249&lt;&gt;0),D249=0,I249=0),"DROP",IF(AND(OR(D249&lt;&gt;0,I249&lt;&gt;0),C249=0,H249=0),"NEW",""))</f>
        <v/>
      </c>
    </row>
    <row r="250" customFormat="false" ht="15" hidden="false" customHeight="false" outlineLevel="0" collapsed="false">
      <c r="A250" s="7" t="s">
        <v>641</v>
      </c>
      <c r="B250" s="7" t="str">
        <f aca="false">IFERROR(INDEX('Source'!$C:$C,MATCH($A250,'Source'!$B:$B,0)),"")</f>
        <v>סטנד URIEL שחור מסתובב מתכת 35 ס''מ לבתי מרקחת</v>
      </c>
      <c r="C250" s="8" t="n">
        <f aca="false">SUMIFS('Source'!$D:$D,'Source'!$A:$A,"216 - Max Konnaris CYPRUS",'Source'!$B:$B,$A250)</f>
        <v>6</v>
      </c>
      <c r="D250" s="8" t="n">
        <f aca="false">SUMIFS('Source'!$F:$F,'Source'!$A:$A,"216 - Max Konnaris CYPRUS",'Source'!$B:$B,$A250)</f>
        <v>0</v>
      </c>
      <c r="E250" s="8" t="n">
        <f aca="false">D250*$J$5</f>
        <v>0</v>
      </c>
      <c r="F250" s="8" t="n">
        <f aca="false">E250-C250</f>
        <v>-6</v>
      </c>
      <c r="G250" s="9" t="n">
        <f aca="false">IF(AND(C250=0,E250=0),0,IF(C250=0,"New",(E250-C250)/C250))</f>
        <v>-1</v>
      </c>
      <c r="H250" s="8" t="n">
        <f aca="false">SUMIFS('Source'!$E:$E,'Source'!$A:$A,"216 - Max Konnaris CYPRUS",'Source'!$B:$B,$A250)</f>
        <v>0.23</v>
      </c>
      <c r="I250" s="8" t="n">
        <f aca="false">SUMIFS('Source'!$G:$G,'Source'!$A:$A,"216 - Max Konnaris CYPRUS",'Source'!$B:$B,$A250)</f>
        <v>0</v>
      </c>
      <c r="J250" s="8" t="n">
        <f aca="false">I250*$J$5</f>
        <v>0</v>
      </c>
      <c r="K250" s="8" t="n">
        <f aca="false">J250-H250</f>
        <v>-0.23</v>
      </c>
      <c r="L250" s="9" t="n">
        <f aca="false">IF(AND(H250=0,J250=0),0,IF(H250=0,"New",(J250-H250)/H250))</f>
        <v>-1</v>
      </c>
      <c r="M250" s="7" t="str">
        <f aca="false">IF(AND(OR(C250&lt;&gt;0,H250&lt;&gt;0),D250=0,I250=0),"DROP",IF(AND(OR(D250&lt;&gt;0,I250&lt;&gt;0),C250=0,H250=0),"NEW",""))</f>
        <v>DROP</v>
      </c>
    </row>
    <row r="251" customFormat="false" ht="15" hidden="false" customHeight="false" outlineLevel="0" collapsed="false">
      <c r="A251" s="7" t="s">
        <v>1134</v>
      </c>
      <c r="B251" s="7" t="str">
        <f aca="false">IFERROR(INDEX('Source'!$C:$C,MATCH($A251,'Source'!$B:$B,0)),"")</f>
        <v>סטנד URIEL לבן  מתכת 20 סמ לבתי מרקחת</v>
      </c>
      <c r="C251" s="8" t="n">
        <f aca="false">SUMIFS('Source'!$D:$D,'Source'!$A:$A,"216 - Max Konnaris CYPRUS",'Source'!$B:$B,$A251)</f>
        <v>4</v>
      </c>
      <c r="D251" s="8" t="n">
        <f aca="false">SUMIFS('Source'!$F:$F,'Source'!$A:$A,"216 - Max Konnaris CYPRUS",'Source'!$B:$B,$A251)</f>
        <v>0</v>
      </c>
      <c r="E251" s="8" t="n">
        <f aca="false">D251*$J$5</f>
        <v>0</v>
      </c>
      <c r="F251" s="8" t="n">
        <f aca="false">E251-C251</f>
        <v>-4</v>
      </c>
      <c r="G251" s="9" t="n">
        <f aca="false">IF(AND(C251=0,E251=0),0,IF(C251=0,"New",(E251-C251)/C251))</f>
        <v>-1</v>
      </c>
      <c r="H251" s="8" t="n">
        <f aca="false">SUMIFS('Source'!$E:$E,'Source'!$A:$A,"216 - Max Konnaris CYPRUS",'Source'!$B:$B,$A251)</f>
        <v>0.16</v>
      </c>
      <c r="I251" s="8" t="n">
        <f aca="false">SUMIFS('Source'!$G:$G,'Source'!$A:$A,"216 - Max Konnaris CYPRUS",'Source'!$B:$B,$A251)</f>
        <v>0</v>
      </c>
      <c r="J251" s="8" t="n">
        <f aca="false">I251*$J$5</f>
        <v>0</v>
      </c>
      <c r="K251" s="8" t="n">
        <f aca="false">J251-H251</f>
        <v>-0.16</v>
      </c>
      <c r="L251" s="9" t="n">
        <f aca="false">IF(AND(H251=0,J251=0),0,IF(H251=0,"New",(J251-H251)/H251))</f>
        <v>-1</v>
      </c>
      <c r="M251" s="7" t="str">
        <f aca="false">IF(AND(OR(C251&lt;&gt;0,H251&lt;&gt;0),D251=0,I251=0),"DROP",IF(AND(OR(D251&lt;&gt;0,I251&lt;&gt;0),C251=0,H251=0),"NEW",""))</f>
        <v>DROP</v>
      </c>
    </row>
    <row r="252" customFormat="false" ht="15" hidden="false" customHeight="false" outlineLevel="0" collapsed="false">
      <c r="A252" s="7" t="s">
        <v>915</v>
      </c>
      <c r="B252" s="7" t="str">
        <f aca="false">IFERROR(INDEX('Source'!$C:$C,MATCH($A252,'Source'!$B:$B,0)),"")</f>
        <v>גרבי חורף אנטיבקטריאלי לבן</v>
      </c>
      <c r="C252" s="8" t="n">
        <f aca="false">SUMIFS('Source'!$D:$D,'Source'!$A:$A,"216 - Max Konnaris CYPRUS",'Source'!$B:$B,$A252)</f>
        <v>1</v>
      </c>
      <c r="D252" s="8" t="n">
        <f aca="false">SUMIFS('Source'!$F:$F,'Source'!$A:$A,"216 - Max Konnaris CYPRUS",'Source'!$B:$B,$A252)</f>
        <v>0</v>
      </c>
      <c r="E252" s="8" t="n">
        <f aca="false">D252*$J$5</f>
        <v>0</v>
      </c>
      <c r="F252" s="8" t="n">
        <f aca="false">E252-C252</f>
        <v>-1</v>
      </c>
      <c r="G252" s="9" t="n">
        <f aca="false">IF(AND(C252=0,E252=0),0,IF(C252=0,"New",(E252-C252)/C252))</f>
        <v>-1</v>
      </c>
      <c r="H252" s="8" t="n">
        <f aca="false">SUMIFS('Source'!$E:$E,'Source'!$A:$A,"216 - Max Konnaris CYPRUS",'Source'!$B:$B,$A252)</f>
        <v>0.04</v>
      </c>
      <c r="I252" s="8" t="n">
        <f aca="false">SUMIFS('Source'!$G:$G,'Source'!$A:$A,"216 - Max Konnaris CYPRUS",'Source'!$B:$B,$A252)</f>
        <v>0</v>
      </c>
      <c r="J252" s="8" t="n">
        <f aca="false">I252*$J$5</f>
        <v>0</v>
      </c>
      <c r="K252" s="8" t="n">
        <f aca="false">J252-H252</f>
        <v>-0.04</v>
      </c>
      <c r="L252" s="9" t="n">
        <f aca="false">IF(AND(H252=0,J252=0),0,IF(H252=0,"New",(J252-H252)/H252))</f>
        <v>-1</v>
      </c>
      <c r="M252" s="7" t="str">
        <f aca="false">IF(AND(OR(C252&lt;&gt;0,H252&lt;&gt;0),D252=0,I252=0),"DROP",IF(AND(OR(D252&lt;&gt;0,I252&lt;&gt;0),C252=0,H252=0),"NEW",""))</f>
        <v>DROP</v>
      </c>
    </row>
    <row r="253" customFormat="false" ht="15" hidden="false" customHeight="false" outlineLevel="0" collapsed="false">
      <c r="A253" s="7" t="s">
        <v>647</v>
      </c>
      <c r="B253" s="7" t="str">
        <f aca="false">IFERROR(INDEX('Source'!$C:$C,MATCH($A253,'Source'!$B:$B,0)),"")</f>
        <v>גרבי קיץ אנטיבקטריאלי שחור</v>
      </c>
      <c r="C253" s="8" t="n">
        <f aca="false">SUMIFS('Source'!$D:$D,'Source'!$A:$A,"216 - Max Konnaris CYPRUS",'Source'!$B:$B,$A253)</f>
        <v>1</v>
      </c>
      <c r="D253" s="8" t="n">
        <f aca="false">SUMIFS('Source'!$F:$F,'Source'!$A:$A,"216 - Max Konnaris CYPRUS",'Source'!$B:$B,$A253)</f>
        <v>0</v>
      </c>
      <c r="E253" s="8" t="n">
        <f aca="false">D253*$J$5</f>
        <v>0</v>
      </c>
      <c r="F253" s="8" t="n">
        <f aca="false">E253-C253</f>
        <v>-1</v>
      </c>
      <c r="G253" s="9" t="n">
        <f aca="false">IF(AND(C253=0,E253=0),0,IF(C253=0,"New",(E253-C253)/C253))</f>
        <v>-1</v>
      </c>
      <c r="H253" s="8" t="n">
        <f aca="false">SUMIFS('Source'!$E:$E,'Source'!$A:$A,"216 - Max Konnaris CYPRUS",'Source'!$B:$B,$A253)</f>
        <v>0.04</v>
      </c>
      <c r="I253" s="8" t="n">
        <f aca="false">SUMIFS('Source'!$G:$G,'Source'!$A:$A,"216 - Max Konnaris CYPRUS",'Source'!$B:$B,$A253)</f>
        <v>0</v>
      </c>
      <c r="J253" s="8" t="n">
        <f aca="false">I253*$J$5</f>
        <v>0</v>
      </c>
      <c r="K253" s="8" t="n">
        <f aca="false">J253-H253</f>
        <v>-0.04</v>
      </c>
      <c r="L253" s="9" t="n">
        <f aca="false">IF(AND(H253=0,J253=0),0,IF(H253=0,"New",(J253-H253)/H253))</f>
        <v>-1</v>
      </c>
      <c r="M253" s="7" t="str">
        <f aca="false">IF(AND(OR(C253&lt;&gt;0,H253&lt;&gt;0),D253=0,I253=0),"DROP",IF(AND(OR(D253&lt;&gt;0,I253&lt;&gt;0),C253=0,H253=0),"NEW",""))</f>
        <v>DROP</v>
      </c>
    </row>
    <row r="255" customFormat="false" ht="15" hidden="false" customHeight="false" outlineLevel="0" collapsed="false">
      <c r="A255" s="17"/>
      <c r="B255" s="18" t="s">
        <v>642</v>
      </c>
      <c r="C255" s="19" t="n">
        <f aca="false">SUM(C9:C253)</f>
        <v>3507</v>
      </c>
      <c r="D255" s="19" t="n">
        <f aca="false">SUM(D9:D253)</f>
        <v>2337</v>
      </c>
      <c r="E255" s="19" t="n">
        <f aca="false">SUM(E9:E253)</f>
        <v>2952</v>
      </c>
      <c r="F255" s="19" t="n">
        <f aca="false">SUM(F9:F253)</f>
        <v>-555</v>
      </c>
      <c r="G255" s="20" t="n">
        <f aca="false">IF(C255=0,"N/A",F255/C255)</f>
        <v>-0.158254918733961</v>
      </c>
      <c r="H255" s="19" t="n">
        <f aca="false">SUM(H9:H253)</f>
        <v>86855.65</v>
      </c>
      <c r="I255" s="19" t="n">
        <f aca="false">SUM(I9:I253)</f>
        <v>60462.39</v>
      </c>
      <c r="J255" s="19" t="n">
        <f aca="false">SUM(J9:J253)</f>
        <v>76373.5452631579</v>
      </c>
      <c r="K255" s="19" t="n">
        <f aca="false">SUM(K9:K253)</f>
        <v>-10482.1047368421</v>
      </c>
      <c r="L255" s="20" t="n">
        <f aca="false">IF(H255=0,"N/A",K255/H255)</f>
        <v>-0.12068420116414</v>
      </c>
      <c r="M25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1135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1136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SUMPRODUCT(--(((C9:C13&lt;&gt;0)+(H9:H13&lt;&gt;0)&gt;0)*((D9:D13=0)*(I9:I13=0))))</f>
        <v>5</v>
      </c>
      <c r="C5" s="13" t="s">
        <v>64</v>
      </c>
      <c r="D5" s="14" t="n">
        <f aca="false">SUMPRODUCT(--(((D9:D13&lt;&gt;0)+(I9:I13&lt;&gt;0)&gt;0)*((C9:C13=0)*(H9:H13=0))))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SUMPRODUCT(--(((C9:C13&lt;&gt;0)+(H9:H13&lt;&gt;0)&gt;0)*((D9:D13=0)*(I9:I13=0)))*C9:C13)</f>
        <v>24</v>
      </c>
      <c r="C6" s="13" t="s">
        <v>67</v>
      </c>
      <c r="D6" s="14" t="n">
        <f aca="false">SUMPRODUCT(--(((C9:C13&lt;&gt;0)+(H9:H13&lt;&gt;0)&gt;0)*((D9:D13=0)*(I9:I13=0)))*H9:H13)</f>
        <v>248.59</v>
      </c>
      <c r="E6" s="13" t="s">
        <v>68</v>
      </c>
      <c r="F6" s="14" t="n">
        <f aca="false">SUMPRODUCT(--(((D9:D13&lt;&gt;0)+(I9:I13&lt;&gt;0)&gt;0)*((C9:C13=0)*(H9:H13=0)))*D9:D13)</f>
        <v>0</v>
      </c>
      <c r="G6" s="13" t="s">
        <v>69</v>
      </c>
      <c r="H6" s="14" t="n">
        <f aca="false">SUMPRODUCT(--(((D9:D13&lt;&gt;0)+(I9:I13&lt;&gt;0)&gt;0)*((C9:C13=0)*(H9:H13=0)))*I9:I13)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108</v>
      </c>
      <c r="B9" s="7" t="str">
        <f aca="false">IFERROR(INDEX('Source'!$C:$C,MATCH($A9,'Source'!$B:$B,0)),"")</f>
        <v>מגן קרסול חום</v>
      </c>
      <c r="C9" s="8" t="n">
        <f aca="false">SUMIFS('Source'!$D:$D,'Source'!$A:$A,"200 - ROW : 217 - N3W FOODS USA",'Source'!$B:$B,$A9)</f>
        <v>20</v>
      </c>
      <c r="D9" s="8" t="n">
        <f aca="false">SUMIFS('Source'!$F:$F,'Source'!$A:$A,"200 - ROW : 217 - N3W FOODS USA",'Source'!$B:$B,$A9)</f>
        <v>0</v>
      </c>
      <c r="E9" s="8" t="n">
        <f aca="false">D9*$J$5</f>
        <v>0</v>
      </c>
      <c r="F9" s="8" t="n">
        <f aca="false">E9-C9</f>
        <v>-20</v>
      </c>
      <c r="G9" s="9" t="n">
        <f aca="false">IF(AND(C9=0,E9=0),0,IF(C9=0,"New",(E9-C9)/C9))</f>
        <v>-1</v>
      </c>
      <c r="H9" s="8" t="n">
        <f aca="false">SUMIFS('Source'!$E:$E,'Source'!$A:$A,"200 - ROW : 217 - N3W FOODS USA",'Source'!$B:$B,$A9)</f>
        <v>248.43</v>
      </c>
      <c r="I9" s="8" t="n">
        <f aca="false">SUMIFS('Source'!$G:$G,'Source'!$A:$A,"200 - ROW : 217 - N3W FOODS USA",'Source'!$B:$B,$A9)</f>
        <v>0</v>
      </c>
      <c r="J9" s="8" t="n">
        <f aca="false">I9*$J$5</f>
        <v>0</v>
      </c>
      <c r="K9" s="8" t="n">
        <f aca="false">J9-H9</f>
        <v>-248.43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95</v>
      </c>
      <c r="B10" s="7" t="str">
        <f aca="false">IFERROR(INDEX('Source'!$C:$C,MATCH($A10,'Source'!$B:$B,0)),"")</f>
        <v>מדרסי ג'ל וורק</v>
      </c>
      <c r="C10" s="8" t="n">
        <f aca="false">SUMIFS('Source'!$D:$D,'Source'!$A:$A,"200 - ROW : 217 - N3W FOODS USA",'Source'!$B:$B,$A10)</f>
        <v>1</v>
      </c>
      <c r="D10" s="8" t="n">
        <f aca="false">SUMIFS('Source'!$F:$F,'Source'!$A:$A,"200 - ROW : 217 - N3W FOODS USA",'Source'!$B:$B,$A10)</f>
        <v>0</v>
      </c>
      <c r="E10" s="8" t="n">
        <f aca="false">D10*$J$5</f>
        <v>0</v>
      </c>
      <c r="F10" s="8" t="n">
        <f aca="false">E10-C10</f>
        <v>-1</v>
      </c>
      <c r="G10" s="9" t="n">
        <f aca="false">IF(AND(C10=0,E10=0),0,IF(C10=0,"New",(E10-C10)/C10))</f>
        <v>-1</v>
      </c>
      <c r="H10" s="8" t="n">
        <f aca="false">SUMIFS('Source'!$E:$E,'Source'!$A:$A,"200 - ROW : 217 - N3W FOODS USA",'Source'!$B:$B,$A10)</f>
        <v>0.04</v>
      </c>
      <c r="I10" s="8" t="n">
        <f aca="false">SUMIFS('Source'!$G:$G,'Source'!$A:$A,"200 - ROW : 217 - N3W FOODS USA",'Source'!$B:$B,$A10)</f>
        <v>0</v>
      </c>
      <c r="J10" s="8" t="n">
        <f aca="false">I10*$J$5</f>
        <v>0</v>
      </c>
      <c r="K10" s="8" t="n">
        <f aca="false">J10-H10</f>
        <v>-0.04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94</v>
      </c>
      <c r="B11" s="7" t="str">
        <f aca="false">IFERROR(INDEX('Source'!$C:$C,MATCH($A11,'Source'!$B:$B,0)),"")</f>
        <v>מדרסי ג'ל קומפורט</v>
      </c>
      <c r="C11" s="8" t="n">
        <f aca="false">SUMIFS('Source'!$D:$D,'Source'!$A:$A,"200 - ROW : 217 - N3W FOODS USA",'Source'!$B:$B,$A11)</f>
        <v>1</v>
      </c>
      <c r="D11" s="8" t="n">
        <f aca="false">SUMIFS('Source'!$F:$F,'Source'!$A:$A,"200 - ROW : 217 - N3W FOODS USA",'Source'!$B:$B,$A11)</f>
        <v>0</v>
      </c>
      <c r="E11" s="8" t="n">
        <f aca="false">D11*$J$5</f>
        <v>0</v>
      </c>
      <c r="F11" s="8" t="n">
        <f aca="false">E11-C11</f>
        <v>-1</v>
      </c>
      <c r="G11" s="9" t="n">
        <f aca="false">IF(AND(C11=0,E11=0),0,IF(C11=0,"New",(E11-C11)/C11))</f>
        <v>-1</v>
      </c>
      <c r="H11" s="8" t="n">
        <f aca="false">SUMIFS('Source'!$E:$E,'Source'!$A:$A,"200 - ROW : 217 - N3W FOODS USA",'Source'!$B:$B,$A11)</f>
        <v>0.04</v>
      </c>
      <c r="I11" s="8" t="n">
        <f aca="false">SUMIFS('Source'!$G:$G,'Source'!$A:$A,"200 - ROW : 217 - N3W FOODS USA",'Source'!$B:$B,$A11)</f>
        <v>0</v>
      </c>
      <c r="J11" s="8" t="n">
        <f aca="false">I11*$J$5</f>
        <v>0</v>
      </c>
      <c r="K11" s="8" t="n">
        <f aca="false">J11-H11</f>
        <v>-0.04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89</v>
      </c>
      <c r="B12" s="7" t="str">
        <f aca="false">IFERROR(INDEX('Source'!$C:$C,MATCH($A12,'Source'!$B:$B,0)),"")</f>
        <v>מדרסי ג'ל וורק</v>
      </c>
      <c r="C12" s="8" t="n">
        <f aca="false">SUMIFS('Source'!$D:$D,'Source'!$A:$A,"200 - ROW : 217 - N3W FOODS USA",'Source'!$B:$B,$A12)</f>
        <v>1</v>
      </c>
      <c r="D12" s="8" t="n">
        <f aca="false">SUMIFS('Source'!$F:$F,'Source'!$A:$A,"200 - ROW : 217 - N3W FOODS USA",'Source'!$B:$B,$A12)</f>
        <v>0</v>
      </c>
      <c r="E12" s="8" t="n">
        <f aca="false">D12*$J$5</f>
        <v>0</v>
      </c>
      <c r="F12" s="8" t="n">
        <f aca="false">E12-C12</f>
        <v>-1</v>
      </c>
      <c r="G12" s="9" t="n">
        <f aca="false">IF(AND(C12=0,E12=0),0,IF(C12=0,"New",(E12-C12)/C12))</f>
        <v>-1</v>
      </c>
      <c r="H12" s="8" t="n">
        <f aca="false">SUMIFS('Source'!$E:$E,'Source'!$A:$A,"200 - ROW : 217 - N3W FOODS USA",'Source'!$B:$B,$A12)</f>
        <v>0.04</v>
      </c>
      <c r="I12" s="8" t="n">
        <f aca="false">SUMIFS('Source'!$G:$G,'Source'!$A:$A,"200 - ROW : 217 - N3W FOODS USA",'Source'!$B:$B,$A12)</f>
        <v>0</v>
      </c>
      <c r="J12" s="8" t="n">
        <f aca="false">I12*$J$5</f>
        <v>0</v>
      </c>
      <c r="K12" s="8" t="n">
        <f aca="false">J12-H12</f>
        <v>-0.04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97</v>
      </c>
      <c r="B13" s="7" t="str">
        <f aca="false">IFERROR(INDEX('Source'!$C:$C,MATCH($A13,'Source'!$B:$B,0)),"")</f>
        <v>מדרסי ג'ל מולטי ספורט</v>
      </c>
      <c r="C13" s="8" t="n">
        <f aca="false">SUMIFS('Source'!$D:$D,'Source'!$A:$A,"200 - ROW : 217 - N3W FOODS USA",'Source'!$B:$B,$A13)</f>
        <v>1</v>
      </c>
      <c r="D13" s="8" t="n">
        <f aca="false">SUMIFS('Source'!$F:$F,'Source'!$A:$A,"200 - ROW : 217 - N3W FOODS USA",'Source'!$B:$B,$A13)</f>
        <v>0</v>
      </c>
      <c r="E13" s="8" t="n">
        <f aca="false">D13*$J$5</f>
        <v>0</v>
      </c>
      <c r="F13" s="8" t="n">
        <f aca="false">E13-C13</f>
        <v>-1</v>
      </c>
      <c r="G13" s="9" t="n">
        <f aca="false">IF(AND(C13=0,E13=0),0,IF(C13=0,"New",(E13-C13)/C13))</f>
        <v>-1</v>
      </c>
      <c r="H13" s="8" t="n">
        <f aca="false">SUMIFS('Source'!$E:$E,'Source'!$A:$A,"200 - ROW : 217 - N3W FOODS USA",'Source'!$B:$B,$A13)</f>
        <v>0.04</v>
      </c>
      <c r="I13" s="8" t="n">
        <f aca="false">SUMIFS('Source'!$G:$G,'Source'!$A:$A,"200 - ROW : 217 - N3W FOODS USA",'Source'!$B:$B,$A13)</f>
        <v>0</v>
      </c>
      <c r="J13" s="8" t="n">
        <f aca="false">I13*$J$5</f>
        <v>0</v>
      </c>
      <c r="K13" s="8" t="n">
        <f aca="false">J13-H13</f>
        <v>-0.04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5" customFormat="false" ht="15" hidden="false" customHeight="false" outlineLevel="0" collapsed="false">
      <c r="A15" s="17"/>
      <c r="B15" s="18" t="s">
        <v>642</v>
      </c>
      <c r="C15" s="19" t="n">
        <f aca="false">SUM(C9:C13)</f>
        <v>24</v>
      </c>
      <c r="D15" s="19" t="n">
        <f aca="false">SUM(D9:D13)</f>
        <v>0</v>
      </c>
      <c r="E15" s="19" t="n">
        <f aca="false">SUM(E9:E13)</f>
        <v>0</v>
      </c>
      <c r="F15" s="19" t="n">
        <f aca="false">SUM(F9:F13)</f>
        <v>-24</v>
      </c>
      <c r="G15" s="20" t="n">
        <f aca="false">IF(C15=0,"N/A",F15/C15)</f>
        <v>-1</v>
      </c>
      <c r="H15" s="19" t="n">
        <f aca="false">SUM(H9:H13)</f>
        <v>248.59</v>
      </c>
      <c r="I15" s="19" t="n">
        <f aca="false">SUM(I9:I13)</f>
        <v>0</v>
      </c>
      <c r="J15" s="19" t="n">
        <f aca="false">SUM(J9:J13)</f>
        <v>0</v>
      </c>
      <c r="K15" s="19" t="n">
        <f aca="false">SUM(K9:K13)</f>
        <v>-248.59</v>
      </c>
      <c r="L15" s="20" t="n">
        <f aca="false">IF(H15=0,"N/A",K15/H15)</f>
        <v>-1</v>
      </c>
      <c r="M1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1137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1138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SUMPRODUCT(--(((C9:C45&lt;&gt;0)+(H9:H45&lt;&gt;0)&gt;0)*((D9:D45=0)*(I9:I45=0))))</f>
        <v>14</v>
      </c>
      <c r="C5" s="13" t="s">
        <v>64</v>
      </c>
      <c r="D5" s="14" t="n">
        <f aca="false">SUMPRODUCT(--(((D9:D45&lt;&gt;0)+(I9:I45&lt;&gt;0)&gt;0)*((C9:C45=0)*(H9:H45=0))))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SUMPRODUCT(--(((C9:C45&lt;&gt;0)+(H9:H45&lt;&gt;0)&gt;0)*((D9:D45=0)*(I9:I45=0)))*C9:C45)</f>
        <v>653</v>
      </c>
      <c r="C6" s="13" t="s">
        <v>67</v>
      </c>
      <c r="D6" s="14" t="n">
        <f aca="false">SUMPRODUCT(--(((C9:C45&lt;&gt;0)+(H9:H45&lt;&gt;0)&gt;0)*((D9:D45=0)*(I9:I45=0)))*H9:H45)</f>
        <v>14501.3</v>
      </c>
      <c r="E6" s="13" t="s">
        <v>68</v>
      </c>
      <c r="F6" s="14" t="n">
        <f aca="false">SUMPRODUCT(--(((D9:D45&lt;&gt;0)+(I9:I45&lt;&gt;0)&gt;0)*((C9:C45=0)*(H9:H45=0)))*D9:D45)</f>
        <v>0</v>
      </c>
      <c r="G6" s="13" t="s">
        <v>69</v>
      </c>
      <c r="H6" s="14" t="n">
        <f aca="false">SUMPRODUCT(--(((D9:D45&lt;&gt;0)+(I9:I45&lt;&gt;0)&gt;0)*((C9:C45=0)*(H9:H45=0)))*I9:I45)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179</v>
      </c>
      <c r="B9" s="7" t="str">
        <f aca="false">IFERROR(INDEX('Source'!$C:$C,MATCH($A9,'Source'!$B:$B,0)),"")</f>
        <v>אצבעון מסיליקון</v>
      </c>
      <c r="C9" s="8" t="n">
        <f aca="false">SUMIFS('Source'!$D:$D,'Source'!$A:$A,"205 - Health Care Prod. Gmbh GERMANY",'Source'!$B:$B,$A9)</f>
        <v>980</v>
      </c>
      <c r="D9" s="8" t="n">
        <f aca="false">SUMIFS('Source'!$F:$F,'Source'!$A:$A,"205 - Health Care Prod. Gmbh GERMANY",'Source'!$B:$B,$A9)</f>
        <v>576</v>
      </c>
      <c r="E9" s="8" t="n">
        <f aca="false">D9*$J$5</f>
        <v>727.578947368421</v>
      </c>
      <c r="F9" s="8" t="n">
        <f aca="false">E9-C9</f>
        <v>-252.421052631579</v>
      </c>
      <c r="G9" s="9" t="n">
        <f aca="false">IF(AND(C9=0,E9=0),0,IF(C9=0,"New",(E9-C9)/C9))</f>
        <v>-0.257572502685285</v>
      </c>
      <c r="H9" s="8" t="n">
        <f aca="false">SUMIFS('Source'!$E:$E,'Source'!$A:$A,"205 - Health Care Prod. Gmbh GERMANY",'Source'!$B:$B,$A9)</f>
        <v>10238.3</v>
      </c>
      <c r="I9" s="8" t="n">
        <f aca="false">SUMIFS('Source'!$G:$G,'Source'!$A:$A,"205 - Health Care Prod. Gmbh GERMANY",'Source'!$B:$B,$A9)</f>
        <v>5431.17</v>
      </c>
      <c r="J9" s="8" t="n">
        <f aca="false">I9*$J$5</f>
        <v>6860.4252631579</v>
      </c>
      <c r="K9" s="8" t="n">
        <f aca="false">J9-H9</f>
        <v>-3377.8747368421</v>
      </c>
      <c r="L9" s="9" t="n">
        <f aca="false">IF(AND(H9=0,J9=0),0,IF(H9=0,"New",(J9-H9)/H9))</f>
        <v>-0.329925352533341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357</v>
      </c>
      <c r="B10" s="7" t="str">
        <f aca="false">IFERROR(INDEX('Source'!$C:$C,MATCH($A10,'Source'!$B:$B,0)),"")</f>
        <v>אבן שיוף להסירת</v>
      </c>
      <c r="C10" s="8" t="n">
        <f aca="false">SUMIFS('Source'!$D:$D,'Source'!$A:$A,"205 - Health Care Prod. Gmbh GERMANY",'Source'!$B:$B,$A10)</f>
        <v>4400</v>
      </c>
      <c r="D10" s="8" t="n">
        <f aca="false">SUMIFS('Source'!$F:$F,'Source'!$A:$A,"205 - Health Care Prod. Gmbh GERMANY",'Source'!$B:$B,$A10)</f>
        <v>5700</v>
      </c>
      <c r="E10" s="8" t="n">
        <f aca="false">D10*$J$5</f>
        <v>7200</v>
      </c>
      <c r="F10" s="8" t="n">
        <f aca="false">E10-C10</f>
        <v>2800</v>
      </c>
      <c r="G10" s="9" t="n">
        <f aca="false">IF(AND(C10=0,E10=0),0,IF(C10=0,"New",(E10-C10)/C10))</f>
        <v>0.636363636363636</v>
      </c>
      <c r="H10" s="8" t="n">
        <f aca="false">SUMIFS('Source'!$E:$E,'Source'!$A:$A,"205 - Health Care Prod. Gmbh GERMANY",'Source'!$B:$B,$A10)</f>
        <v>20662.34</v>
      </c>
      <c r="I10" s="8" t="n">
        <f aca="false">SUMIFS('Source'!$G:$G,'Source'!$A:$A,"205 - Health Care Prod. Gmbh GERMANY",'Source'!$B:$B,$A10)</f>
        <v>24290.34</v>
      </c>
      <c r="J10" s="8" t="n">
        <f aca="false">I10*$J$5</f>
        <v>30682.5347368421</v>
      </c>
      <c r="K10" s="8" t="n">
        <f aca="false">J10-H10</f>
        <v>10020.1947368421</v>
      </c>
      <c r="L10" s="9" t="n">
        <f aca="false">IF(AND(H10=0,J10=0),0,IF(H10=0,"New",(J10-H10)/H10))</f>
        <v>0.484949658985483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358</v>
      </c>
      <c r="B11" s="7" t="str">
        <f aca="false">IFERROR(INDEX('Source'!$C:$C,MATCH($A11,'Source'!$B:$B,0)),"")</f>
        <v>גרבי נוחות חורף שחור</v>
      </c>
      <c r="C11" s="8" t="n">
        <f aca="false">SUMIFS('Source'!$D:$D,'Source'!$A:$A,"205 - Health Care Prod. Gmbh GERMANY",'Source'!$B:$B,$A11)</f>
        <v>150</v>
      </c>
      <c r="D11" s="8" t="n">
        <f aca="false">SUMIFS('Source'!$F:$F,'Source'!$A:$A,"205 - Health Care Prod. Gmbh GERMANY",'Source'!$B:$B,$A11)</f>
        <v>0</v>
      </c>
      <c r="E11" s="8" t="n">
        <f aca="false">D11*$J$5</f>
        <v>0</v>
      </c>
      <c r="F11" s="8" t="n">
        <f aca="false">E11-C11</f>
        <v>-150</v>
      </c>
      <c r="G11" s="9" t="n">
        <f aca="false">IF(AND(C11=0,E11=0),0,IF(C11=0,"New",(E11-C11)/C11))</f>
        <v>-1</v>
      </c>
      <c r="H11" s="8" t="n">
        <f aca="false">SUMIFS('Source'!$E:$E,'Source'!$A:$A,"205 - Health Care Prod. Gmbh GERMANY",'Source'!$B:$B,$A11)</f>
        <v>3564.8</v>
      </c>
      <c r="I11" s="8" t="n">
        <f aca="false">SUMIFS('Source'!$G:$G,'Source'!$A:$A,"205 - Health Care Prod. Gmbh GERMANY",'Source'!$B:$B,$A11)</f>
        <v>0</v>
      </c>
      <c r="J11" s="8" t="n">
        <f aca="false">I11*$J$5</f>
        <v>0</v>
      </c>
      <c r="K11" s="8" t="n">
        <f aca="false">J11-H11</f>
        <v>-3564.8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346</v>
      </c>
      <c r="B12" s="7" t="str">
        <f aca="false">IFERROR(INDEX('Source'!$C:$C,MATCH($A12,'Source'!$B:$B,0)),"")</f>
        <v>גרבי נוחות חורף שחור</v>
      </c>
      <c r="C12" s="8" t="n">
        <f aca="false">SUMIFS('Source'!$D:$D,'Source'!$A:$A,"205 - Health Care Prod. Gmbh GERMANY",'Source'!$B:$B,$A12)</f>
        <v>150</v>
      </c>
      <c r="D12" s="8" t="n">
        <f aca="false">SUMIFS('Source'!$F:$F,'Source'!$A:$A,"205 - Health Care Prod. Gmbh GERMANY",'Source'!$B:$B,$A12)</f>
        <v>0</v>
      </c>
      <c r="E12" s="8" t="n">
        <f aca="false">D12*$J$5</f>
        <v>0</v>
      </c>
      <c r="F12" s="8" t="n">
        <f aca="false">E12-C12</f>
        <v>-150</v>
      </c>
      <c r="G12" s="9" t="n">
        <f aca="false">IF(AND(C12=0,E12=0),0,IF(C12=0,"New",(E12-C12)/C12))</f>
        <v>-1</v>
      </c>
      <c r="H12" s="8" t="n">
        <f aca="false">SUMIFS('Source'!$E:$E,'Source'!$A:$A,"205 - Health Care Prod. Gmbh GERMANY",'Source'!$B:$B,$A12)</f>
        <v>3539.25</v>
      </c>
      <c r="I12" s="8" t="n">
        <f aca="false">SUMIFS('Source'!$G:$G,'Source'!$A:$A,"205 - Health Care Prod. Gmbh GERMANY",'Source'!$B:$B,$A12)</f>
        <v>0</v>
      </c>
      <c r="J12" s="8" t="n">
        <f aca="false">I12*$J$5</f>
        <v>0</v>
      </c>
      <c r="K12" s="8" t="n">
        <f aca="false">J12-H12</f>
        <v>-3539.25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150</v>
      </c>
      <c r="B13" s="7" t="str">
        <f aca="false">IFERROR(INDEX('Source'!$C:$C,MATCH($A13,'Source'!$B:$B,0)),"")</f>
        <v>שרוול מסיליקון ל</v>
      </c>
      <c r="C13" s="8" t="n">
        <f aca="false">SUMIFS('Source'!$D:$D,'Source'!$A:$A,"205 - Health Care Prod. Gmbh GERMANY",'Source'!$B:$B,$A13)</f>
        <v>1800</v>
      </c>
      <c r="D13" s="8" t="n">
        <f aca="false">SUMIFS('Source'!$F:$F,'Source'!$A:$A,"205 - Health Care Prod. Gmbh GERMANY",'Source'!$B:$B,$A13)</f>
        <v>1700</v>
      </c>
      <c r="E13" s="8" t="n">
        <f aca="false">D13*$J$5</f>
        <v>2147.36842105263</v>
      </c>
      <c r="F13" s="8" t="n">
        <f aca="false">E13-C13</f>
        <v>347.368421052632</v>
      </c>
      <c r="G13" s="9" t="n">
        <f aca="false">IF(AND(C13=0,E13=0),0,IF(C13=0,"New",(E13-C13)/C13))</f>
        <v>0.192982456140351</v>
      </c>
      <c r="H13" s="8" t="n">
        <f aca="false">SUMIFS('Source'!$E:$E,'Source'!$A:$A,"205 - Health Care Prod. Gmbh GERMANY",'Source'!$B:$B,$A13)</f>
        <v>16729.1</v>
      </c>
      <c r="I13" s="8" t="n">
        <f aca="false">SUMIFS('Source'!$G:$G,'Source'!$A:$A,"205 - Health Care Prod. Gmbh GERMANY",'Source'!$B:$B,$A13)</f>
        <v>14391.49</v>
      </c>
      <c r="J13" s="8" t="n">
        <f aca="false">I13*$J$5</f>
        <v>18178.7242105263</v>
      </c>
      <c r="K13" s="8" t="n">
        <f aca="false">J13-H13</f>
        <v>1449.62421052632</v>
      </c>
      <c r="L13" s="9" t="n">
        <f aca="false">IF(AND(H13=0,J13=0),0,IF(H13=0,"New",(J13-H13)/H13))</f>
        <v>0.0866528510515399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163</v>
      </c>
      <c r="B14" s="7" t="str">
        <f aca="false">IFERROR(INDEX('Source'!$C:$C,MATCH($A14,'Source'!$B:$B,0)),"")</f>
        <v>אצבעון מסיליקון</v>
      </c>
      <c r="C14" s="8" t="n">
        <f aca="false">SUMIFS('Source'!$D:$D,'Source'!$A:$A,"205 - Health Care Prod. Gmbh GERMANY",'Source'!$B:$B,$A14)</f>
        <v>850</v>
      </c>
      <c r="D14" s="8" t="n">
        <f aca="false">SUMIFS('Source'!$F:$F,'Source'!$A:$A,"205 - Health Care Prod. Gmbh GERMANY",'Source'!$B:$B,$A14)</f>
        <v>770</v>
      </c>
      <c r="E14" s="8" t="n">
        <f aca="false">D14*$J$5</f>
        <v>972.631578947368</v>
      </c>
      <c r="F14" s="8" t="n">
        <f aca="false">E14-C14</f>
        <v>122.631578947368</v>
      </c>
      <c r="G14" s="9" t="n">
        <f aca="false">IF(AND(C14=0,E14=0),0,IF(C14=0,"New",(E14-C14)/C14))</f>
        <v>0.144272445820433</v>
      </c>
      <c r="H14" s="8" t="n">
        <f aca="false">SUMIFS('Source'!$E:$E,'Source'!$A:$A,"205 - Health Care Prod. Gmbh GERMANY",'Source'!$B:$B,$A14)</f>
        <v>9860.71</v>
      </c>
      <c r="I14" s="8" t="n">
        <f aca="false">SUMIFS('Source'!$G:$G,'Source'!$A:$A,"205 - Health Care Prod. Gmbh GERMANY",'Source'!$B:$B,$A14)</f>
        <v>8160.66</v>
      </c>
      <c r="J14" s="8" t="n">
        <f aca="false">I14*$J$5</f>
        <v>10308.2021052632</v>
      </c>
      <c r="K14" s="8" t="n">
        <f aca="false">J14-H14</f>
        <v>447.492105263158</v>
      </c>
      <c r="L14" s="9" t="n">
        <f aca="false">IF(AND(H14=0,J14=0),0,IF(H14=0,"New",(J14-H14)/H14))</f>
        <v>0.045381327030524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425</v>
      </c>
      <c r="B15" s="7" t="str">
        <f aca="false">IFERROR(INDEX('Source'!$C:$C,MATCH($A15,'Source'!$B:$B,0)),"")</f>
        <v>גרבי נוחות חורף אפור</v>
      </c>
      <c r="C15" s="8" t="n">
        <f aca="false">SUMIFS('Source'!$D:$D,'Source'!$A:$A,"205 - Health Care Prod. Gmbh GERMANY",'Source'!$B:$B,$A15)</f>
        <v>30</v>
      </c>
      <c r="D15" s="8" t="n">
        <f aca="false">SUMIFS('Source'!$F:$F,'Source'!$A:$A,"205 - Health Care Prod. Gmbh GERMANY",'Source'!$B:$B,$A15)</f>
        <v>0</v>
      </c>
      <c r="E15" s="8" t="n">
        <f aca="false">D15*$J$5</f>
        <v>0</v>
      </c>
      <c r="F15" s="8" t="n">
        <f aca="false">E15-C15</f>
        <v>-30</v>
      </c>
      <c r="G15" s="9" t="n">
        <f aca="false">IF(AND(C15=0,E15=0),0,IF(C15=0,"New",(E15-C15)/C15))</f>
        <v>-1</v>
      </c>
      <c r="H15" s="8" t="n">
        <f aca="false">SUMIFS('Source'!$E:$E,'Source'!$A:$A,"205 - Health Care Prod. Gmbh GERMANY",'Source'!$B:$B,$A15)</f>
        <v>1403.58</v>
      </c>
      <c r="I15" s="8" t="n">
        <f aca="false">SUMIFS('Source'!$G:$G,'Source'!$A:$A,"205 - Health Care Prod. Gmbh GERMANY",'Source'!$B:$B,$A15)</f>
        <v>0</v>
      </c>
      <c r="J15" s="8" t="n">
        <f aca="false">I15*$J$5</f>
        <v>0</v>
      </c>
      <c r="K15" s="8" t="n">
        <f aca="false">J15-H15</f>
        <v>-1403.58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291</v>
      </c>
      <c r="B16" s="7" t="str">
        <f aca="false">IFERROR(INDEX('Source'!$C:$C,MATCH($A16,'Source'!$B:$B,0)),"")</f>
        <v>מדבקה גדולה מסיליקון</v>
      </c>
      <c r="C16" s="8" t="n">
        <f aca="false">SUMIFS('Source'!$D:$D,'Source'!$A:$A,"205 - Health Care Prod. Gmbh GERMANY",'Source'!$B:$B,$A16)</f>
        <v>196</v>
      </c>
      <c r="D16" s="8" t="n">
        <f aca="false">SUMIFS('Source'!$F:$F,'Source'!$A:$A,"205 - Health Care Prod. Gmbh GERMANY",'Source'!$B:$B,$A16)</f>
        <v>28</v>
      </c>
      <c r="E16" s="8" t="n">
        <f aca="false">D16*$J$5</f>
        <v>35.3684210526316</v>
      </c>
      <c r="F16" s="8" t="n">
        <f aca="false">E16-C16</f>
        <v>-160.631578947368</v>
      </c>
      <c r="G16" s="9" t="n">
        <f aca="false">IF(AND(C16=0,E16=0),0,IF(C16=0,"New",(E16-C16)/C16))</f>
        <v>-0.819548872180451</v>
      </c>
      <c r="H16" s="8" t="n">
        <f aca="false">SUMIFS('Source'!$E:$E,'Source'!$A:$A,"205 - Health Care Prod. Gmbh GERMANY",'Source'!$B:$B,$A16)</f>
        <v>1570.61</v>
      </c>
      <c r="I16" s="8" t="n">
        <f aca="false">SUMIFS('Source'!$G:$G,'Source'!$A:$A,"205 - Health Care Prod. Gmbh GERMANY",'Source'!$B:$B,$A16)</f>
        <v>217.79</v>
      </c>
      <c r="J16" s="8" t="n">
        <f aca="false">I16*$J$5</f>
        <v>275.103157894737</v>
      </c>
      <c r="K16" s="8" t="n">
        <f aca="false">J16-H16</f>
        <v>-1295.50684210526</v>
      </c>
      <c r="L16" s="9" t="n">
        <f aca="false">IF(AND(H16=0,J16=0),0,IF(H16=0,"New",(J16-H16)/H16))</f>
        <v>-0.824843113252344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403</v>
      </c>
      <c r="B17" s="7" t="str">
        <f aca="false">IFERROR(INDEX('Source'!$C:$C,MATCH($A17,'Source'!$B:$B,0)),"")</f>
        <v>גרבי נוחות חורף אפור</v>
      </c>
      <c r="C17" s="8" t="n">
        <f aca="false">SUMIFS('Source'!$D:$D,'Source'!$A:$A,"205 - Health Care Prod. Gmbh GERMANY",'Source'!$B:$B,$A17)</f>
        <v>50</v>
      </c>
      <c r="D17" s="8" t="n">
        <f aca="false">SUMIFS('Source'!$F:$F,'Source'!$A:$A,"205 - Health Care Prod. Gmbh GERMANY",'Source'!$B:$B,$A17)</f>
        <v>0</v>
      </c>
      <c r="E17" s="8" t="n">
        <f aca="false">D17*$J$5</f>
        <v>0</v>
      </c>
      <c r="F17" s="8" t="n">
        <f aca="false">E17-C17</f>
        <v>-50</v>
      </c>
      <c r="G17" s="9" t="n">
        <f aca="false">IF(AND(C17=0,E17=0),0,IF(C17=0,"New",(E17-C17)/C17))</f>
        <v>-1</v>
      </c>
      <c r="H17" s="8" t="n">
        <f aca="false">SUMIFS('Source'!$E:$E,'Source'!$A:$A,"205 - Health Care Prod. Gmbh GERMANY",'Source'!$B:$B,$A17)</f>
        <v>1317.39</v>
      </c>
      <c r="I17" s="8" t="n">
        <f aca="false">SUMIFS('Source'!$G:$G,'Source'!$A:$A,"205 - Health Care Prod. Gmbh GERMANY",'Source'!$B:$B,$A17)</f>
        <v>0</v>
      </c>
      <c r="J17" s="8" t="n">
        <f aca="false">I17*$J$5</f>
        <v>0</v>
      </c>
      <c r="K17" s="8" t="n">
        <f aca="false">J17-H17</f>
        <v>-1317.39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197</v>
      </c>
      <c r="B18" s="7" t="str">
        <f aca="false">IFERROR(INDEX('Source'!$C:$C,MATCH($A18,'Source'!$B:$B,0)),"")</f>
        <v>קוצץ ציפורניים</v>
      </c>
      <c r="C18" s="8" t="n">
        <f aca="false">SUMIFS('Source'!$D:$D,'Source'!$A:$A,"205 - Health Care Prod. Gmbh GERMANY",'Source'!$B:$B,$A18)</f>
        <v>300</v>
      </c>
      <c r="D18" s="8" t="n">
        <f aca="false">SUMIFS('Source'!$F:$F,'Source'!$A:$A,"205 - Health Care Prod. Gmbh GERMANY",'Source'!$B:$B,$A18)</f>
        <v>190</v>
      </c>
      <c r="E18" s="8" t="n">
        <f aca="false">D18*$J$5</f>
        <v>240</v>
      </c>
      <c r="F18" s="8" t="n">
        <f aca="false">E18-C18</f>
        <v>-60</v>
      </c>
      <c r="G18" s="9" t="n">
        <f aca="false">IF(AND(C18=0,E18=0),0,IF(C18=0,"New",(E18-C18)/C18))</f>
        <v>-0.2</v>
      </c>
      <c r="H18" s="8" t="n">
        <f aca="false">SUMIFS('Source'!$E:$E,'Source'!$A:$A,"205 - Health Care Prod. Gmbh GERMANY",'Source'!$B:$B,$A18)</f>
        <v>2677</v>
      </c>
      <c r="I18" s="8" t="n">
        <f aca="false">SUMIFS('Source'!$G:$G,'Source'!$A:$A,"205 - Health Care Prod. Gmbh GERMANY",'Source'!$B:$B,$A18)</f>
        <v>1509.87</v>
      </c>
      <c r="J18" s="8" t="n">
        <f aca="false">I18*$J$5</f>
        <v>1907.20421052632</v>
      </c>
      <c r="K18" s="8" t="n">
        <f aca="false">J18-H18</f>
        <v>-769.795789473684</v>
      </c>
      <c r="L18" s="9" t="n">
        <f aca="false">IF(AND(H18=0,J18=0),0,IF(H18=0,"New",(J18-H18)/H18))</f>
        <v>-0.287559129426105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889</v>
      </c>
      <c r="B19" s="7" t="str">
        <f aca="false">IFERROR(INDEX('Source'!$C:$C,MATCH($A19,'Source'!$B:$B,0)),"")</f>
        <v>מגן קרסול</v>
      </c>
      <c r="C19" s="8" t="n">
        <f aca="false">SUMIFS('Source'!$D:$D,'Source'!$A:$A,"205 - Health Care Prod. Gmbh GERMANY",'Source'!$B:$B,$A19)</f>
        <v>60</v>
      </c>
      <c r="D19" s="8" t="n">
        <f aca="false">SUMIFS('Source'!$F:$F,'Source'!$A:$A,"205 - Health Care Prod. Gmbh GERMANY",'Source'!$B:$B,$A19)</f>
        <v>0</v>
      </c>
      <c r="E19" s="8" t="n">
        <f aca="false">D19*$J$5</f>
        <v>0</v>
      </c>
      <c r="F19" s="8" t="n">
        <f aca="false">E19-C19</f>
        <v>-60</v>
      </c>
      <c r="G19" s="9" t="n">
        <f aca="false">IF(AND(C19=0,E19=0),0,IF(C19=0,"New",(E19-C19)/C19))</f>
        <v>-1</v>
      </c>
      <c r="H19" s="8" t="n">
        <f aca="false">SUMIFS('Source'!$E:$E,'Source'!$A:$A,"205 - Health Care Prod. Gmbh GERMANY",'Source'!$B:$B,$A19)</f>
        <v>1061.29</v>
      </c>
      <c r="I19" s="8" t="n">
        <f aca="false">SUMIFS('Source'!$G:$G,'Source'!$A:$A,"205 - Health Care Prod. Gmbh GERMANY",'Source'!$B:$B,$A19)</f>
        <v>0</v>
      </c>
      <c r="J19" s="8" t="n">
        <f aca="false">I19*$J$5</f>
        <v>0</v>
      </c>
      <c r="K19" s="8" t="n">
        <f aca="false">J19-H19</f>
        <v>-1061.29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613</v>
      </c>
      <c r="B20" s="7" t="str">
        <f aca="false">IFERROR(INDEX('Source'!$C:$C,MATCH($A20,'Source'!$B:$B,0)),"")</f>
        <v>מכשיר ליצוב הבוהן</v>
      </c>
      <c r="C20" s="8" t="n">
        <f aca="false">SUMIFS('Source'!$D:$D,'Source'!$A:$A,"205 - Health Care Prod. Gmbh GERMANY",'Source'!$B:$B,$A20)</f>
        <v>30</v>
      </c>
      <c r="D20" s="8" t="n">
        <f aca="false">SUMIFS('Source'!$F:$F,'Source'!$A:$A,"205 - Health Care Prod. Gmbh GERMANY",'Source'!$B:$B,$A20)</f>
        <v>0</v>
      </c>
      <c r="E20" s="8" t="n">
        <f aca="false">D20*$J$5</f>
        <v>0</v>
      </c>
      <c r="F20" s="8" t="n">
        <f aca="false">E20-C20</f>
        <v>-30</v>
      </c>
      <c r="G20" s="9" t="n">
        <f aca="false">IF(AND(C20=0,E20=0),0,IF(C20=0,"New",(E20-C20)/C20))</f>
        <v>-1</v>
      </c>
      <c r="H20" s="8" t="n">
        <f aca="false">SUMIFS('Source'!$E:$E,'Source'!$A:$A,"205 - Health Care Prod. Gmbh GERMANY",'Source'!$B:$B,$A20)</f>
        <v>1057.05</v>
      </c>
      <c r="I20" s="8" t="n">
        <f aca="false">SUMIFS('Source'!$G:$G,'Source'!$A:$A,"205 - Health Care Prod. Gmbh GERMANY",'Source'!$B:$B,$A20)</f>
        <v>0</v>
      </c>
      <c r="J20" s="8" t="n">
        <f aca="false">I20*$J$5</f>
        <v>0</v>
      </c>
      <c r="K20" s="8" t="n">
        <f aca="false">J20-H20</f>
        <v>-1057.05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243</v>
      </c>
      <c r="B21" s="7" t="str">
        <f aca="false">IFERROR(INDEX('Source'!$C:$C,MATCH($A21,'Source'!$B:$B,0)),"")</f>
        <v>עקב סיליקון שטוח</v>
      </c>
      <c r="C21" s="8" t="n">
        <f aca="false">SUMIFS('Source'!$D:$D,'Source'!$A:$A,"205 - Health Care Prod. Gmbh GERMANY",'Source'!$B:$B,$A21)</f>
        <v>70</v>
      </c>
      <c r="D21" s="8" t="n">
        <f aca="false">SUMIFS('Source'!$F:$F,'Source'!$A:$A,"205 - Health Care Prod. Gmbh GERMANY",'Source'!$B:$B,$A21)</f>
        <v>30</v>
      </c>
      <c r="E21" s="8" t="n">
        <f aca="false">D21*$J$5</f>
        <v>37.8947368421053</v>
      </c>
      <c r="F21" s="8" t="n">
        <f aca="false">E21-C21</f>
        <v>-32.1052631578947</v>
      </c>
      <c r="G21" s="9" t="n">
        <f aca="false">IF(AND(C21=0,E21=0),0,IF(C21=0,"New",(E21-C21)/C21))</f>
        <v>-0.458646616541353</v>
      </c>
      <c r="H21" s="8" t="n">
        <f aca="false">SUMIFS('Source'!$E:$E,'Source'!$A:$A,"205 - Health Care Prod. Gmbh GERMANY",'Source'!$B:$B,$A21)</f>
        <v>1792.62</v>
      </c>
      <c r="I21" s="8" t="n">
        <f aca="false">SUMIFS('Source'!$G:$G,'Source'!$A:$A,"205 - Health Care Prod. Gmbh GERMANY",'Source'!$B:$B,$A21)</f>
        <v>738.93</v>
      </c>
      <c r="J21" s="8" t="n">
        <f aca="false">I21*$J$5</f>
        <v>933.385263157895</v>
      </c>
      <c r="K21" s="8" t="n">
        <f aca="false">J21-H21</f>
        <v>-859.234736842105</v>
      </c>
      <c r="L21" s="9" t="n">
        <f aca="false">IF(AND(H21=0,J21=0),0,IF(H21=0,"New",(J21-H21)/H21))</f>
        <v>-0.479317834701222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270</v>
      </c>
      <c r="B22" s="7" t="str">
        <f aca="false">IFERROR(INDEX('Source'!$C:$C,MATCH($A22,'Source'!$B:$B,0)),"")</f>
        <v>בננה לתמכת אצבעו</v>
      </c>
      <c r="C22" s="8" t="n">
        <f aca="false">SUMIFS('Source'!$D:$D,'Source'!$A:$A,"205 - Health Care Prod. Gmbh GERMANY",'Source'!$B:$B,$A22)</f>
        <v>80</v>
      </c>
      <c r="D22" s="8" t="n">
        <f aca="false">SUMIFS('Source'!$F:$F,'Source'!$A:$A,"205 - Health Care Prod. Gmbh GERMANY",'Source'!$B:$B,$A22)</f>
        <v>0</v>
      </c>
      <c r="E22" s="8" t="n">
        <f aca="false">D22*$J$5</f>
        <v>0</v>
      </c>
      <c r="F22" s="8" t="n">
        <f aca="false">E22-C22</f>
        <v>-80</v>
      </c>
      <c r="G22" s="9" t="n">
        <f aca="false">IF(AND(C22=0,E22=0),0,IF(C22=0,"New",(E22-C22)/C22))</f>
        <v>-1</v>
      </c>
      <c r="H22" s="8" t="n">
        <f aca="false">SUMIFS('Source'!$E:$E,'Source'!$A:$A,"205 - Health Care Prod. Gmbh GERMANY",'Source'!$B:$B,$A22)</f>
        <v>1038.21</v>
      </c>
      <c r="I22" s="8" t="n">
        <f aca="false">SUMIFS('Source'!$G:$G,'Source'!$A:$A,"205 - Health Care Prod. Gmbh GERMANY",'Source'!$B:$B,$A22)</f>
        <v>0</v>
      </c>
      <c r="J22" s="8" t="n">
        <f aca="false">I22*$J$5</f>
        <v>0</v>
      </c>
      <c r="K22" s="8" t="n">
        <f aca="false">J22-H22</f>
        <v>-1038.21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311</v>
      </c>
      <c r="B23" s="7" t="str">
        <f aca="false">IFERROR(INDEX('Source'!$C:$C,MATCH($A23,'Source'!$B:$B,0)),"")</f>
        <v>מדבקה רב פעמית ל</v>
      </c>
      <c r="C23" s="8" t="n">
        <f aca="false">SUMIFS('Source'!$D:$D,'Source'!$A:$A,"205 - Health Care Prod. Gmbh GERMANY",'Source'!$B:$B,$A23)</f>
        <v>250</v>
      </c>
      <c r="D23" s="8" t="n">
        <f aca="false">SUMIFS('Source'!$F:$F,'Source'!$A:$A,"205 - Health Care Prod. Gmbh GERMANY",'Source'!$B:$B,$A23)</f>
        <v>130</v>
      </c>
      <c r="E23" s="8" t="n">
        <f aca="false">D23*$J$5</f>
        <v>164.210526315789</v>
      </c>
      <c r="F23" s="8" t="n">
        <f aca="false">E23-C23</f>
        <v>-85.7894736842106</v>
      </c>
      <c r="G23" s="9" t="n">
        <f aca="false">IF(AND(C23=0,E23=0),0,IF(C23=0,"New",(E23-C23)/C23))</f>
        <v>-0.343157894736842</v>
      </c>
      <c r="H23" s="8" t="n">
        <f aca="false">SUMIFS('Source'!$E:$E,'Source'!$A:$A,"205 - Health Care Prod. Gmbh GERMANY",'Source'!$B:$B,$A23)</f>
        <v>1998.81</v>
      </c>
      <c r="I23" s="8" t="n">
        <f aca="false">SUMIFS('Source'!$G:$G,'Source'!$A:$A,"205 - Health Care Prod. Gmbh GERMANY",'Source'!$B:$B,$A23)</f>
        <v>992.9</v>
      </c>
      <c r="J23" s="8" t="n">
        <f aca="false">I23*$J$5</f>
        <v>1254.18947368421</v>
      </c>
      <c r="K23" s="8" t="n">
        <f aca="false">J23-H23</f>
        <v>-744.620526315789</v>
      </c>
      <c r="L23" s="9" t="n">
        <f aca="false">IF(AND(H23=0,J23=0),0,IF(H23=0,"New",(J23-H23)/H23))</f>
        <v>-0.372531919650087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868</v>
      </c>
      <c r="B24" s="7" t="str">
        <f aca="false">IFERROR(INDEX('Source'!$C:$C,MATCH($A24,'Source'!$B:$B,0)),"")</f>
        <v>חבק יד</v>
      </c>
      <c r="C24" s="8" t="n">
        <f aca="false">SUMIFS('Source'!$D:$D,'Source'!$A:$A,"205 - Health Care Prod. Gmbh GERMANY",'Source'!$B:$B,$A24)</f>
        <v>190</v>
      </c>
      <c r="D24" s="8" t="n">
        <f aca="false">SUMIFS('Source'!$F:$F,'Source'!$A:$A,"205 - Health Care Prod. Gmbh GERMANY",'Source'!$B:$B,$A24)</f>
        <v>150</v>
      </c>
      <c r="E24" s="8" t="n">
        <f aca="false">D24*$J$5</f>
        <v>189.473684210526</v>
      </c>
      <c r="F24" s="8" t="n">
        <f aca="false">E24-C24</f>
        <v>-0.526315789473699</v>
      </c>
      <c r="G24" s="9" t="n">
        <f aca="false">IF(AND(C24=0,E24=0),0,IF(C24=0,"New",(E24-C24)/C24))</f>
        <v>-0.00277008310249315</v>
      </c>
      <c r="H24" s="8" t="n">
        <f aca="false">SUMIFS('Source'!$E:$E,'Source'!$A:$A,"205 - Health Care Prod. Gmbh GERMANY",'Source'!$B:$B,$A24)</f>
        <v>2727.88</v>
      </c>
      <c r="I24" s="8" t="n">
        <f aca="false">SUMIFS('Source'!$G:$G,'Source'!$A:$A,"205 - Health Care Prod. Gmbh GERMANY",'Source'!$B:$B,$A24)</f>
        <v>1935.43</v>
      </c>
      <c r="J24" s="8" t="n">
        <f aca="false">I24*$J$5</f>
        <v>2444.75368421053</v>
      </c>
      <c r="K24" s="8" t="n">
        <f aca="false">J24-H24</f>
        <v>-283.126315789474</v>
      </c>
      <c r="L24" s="9" t="n">
        <f aca="false">IF(AND(H24=0,J24=0),0,IF(H24=0,"New",(J24-H24)/H24))</f>
        <v>-0.103789871911328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268</v>
      </c>
      <c r="B25" s="7" t="str">
        <f aca="false">IFERROR(INDEX('Source'!$C:$C,MATCH($A25,'Source'!$B:$B,0)),"")</f>
        <v>סד לילה לבוהן</v>
      </c>
      <c r="C25" s="8" t="n">
        <f aca="false">SUMIFS('Source'!$D:$D,'Source'!$A:$A,"205 - Health Care Prod. Gmbh GERMANY",'Source'!$B:$B,$A25)</f>
        <v>50</v>
      </c>
      <c r="D25" s="8" t="n">
        <f aca="false">SUMIFS('Source'!$F:$F,'Source'!$A:$A,"205 - Health Care Prod. Gmbh GERMANY",'Source'!$B:$B,$A25)</f>
        <v>30</v>
      </c>
      <c r="E25" s="8" t="n">
        <f aca="false">D25*$J$5</f>
        <v>37.8947368421053</v>
      </c>
      <c r="F25" s="8" t="n">
        <f aca="false">E25-C25</f>
        <v>-12.1052631578947</v>
      </c>
      <c r="G25" s="9" t="n">
        <f aca="false">IF(AND(C25=0,E25=0),0,IF(C25=0,"New",(E25-C25)/C25))</f>
        <v>-0.242105263157895</v>
      </c>
      <c r="H25" s="8" t="n">
        <f aca="false">SUMIFS('Source'!$E:$E,'Source'!$A:$A,"205 - Health Care Prod. Gmbh GERMANY",'Source'!$B:$B,$A25)</f>
        <v>1742.86</v>
      </c>
      <c r="I25" s="8" t="n">
        <f aca="false">SUMIFS('Source'!$G:$G,'Source'!$A:$A,"205 - Health Care Prod. Gmbh GERMANY",'Source'!$B:$B,$A25)</f>
        <v>1002.17</v>
      </c>
      <c r="J25" s="8" t="n">
        <f aca="false">I25*$J$5</f>
        <v>1265.89894736842</v>
      </c>
      <c r="K25" s="8" t="n">
        <f aca="false">J25-H25</f>
        <v>-476.961052631579</v>
      </c>
      <c r="L25" s="9" t="n">
        <f aca="false">IF(AND(H25=0,J25=0),0,IF(H25=0,"New",(J25-H25)/H25))</f>
        <v>-0.273665729107088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239</v>
      </c>
      <c r="B26" s="7" t="str">
        <f aca="false">IFERROR(INDEX('Source'!$C:$C,MATCH($A26,'Source'!$B:$B,0)),"")</f>
        <v>עקב סיליקון שטוח</v>
      </c>
      <c r="C26" s="8" t="n">
        <f aca="false">SUMIFS('Source'!$D:$D,'Source'!$A:$A,"205 - Health Care Prod. Gmbh GERMANY",'Source'!$B:$B,$A26)</f>
        <v>100</v>
      </c>
      <c r="D26" s="8" t="n">
        <f aca="false">SUMIFS('Source'!$F:$F,'Source'!$A:$A,"205 - Health Care Prod. Gmbh GERMANY",'Source'!$B:$B,$A26)</f>
        <v>80</v>
      </c>
      <c r="E26" s="8" t="n">
        <f aca="false">D26*$J$5</f>
        <v>101.052631578947</v>
      </c>
      <c r="F26" s="8" t="n">
        <f aca="false">E26-C26</f>
        <v>1.05263157894737</v>
      </c>
      <c r="G26" s="9" t="n">
        <f aca="false">IF(AND(C26=0,E26=0),0,IF(C26=0,"New",(E26-C26)/C26))</f>
        <v>0.0105263157894737</v>
      </c>
      <c r="H26" s="8" t="n">
        <f aca="false">SUMIFS('Source'!$E:$E,'Source'!$A:$A,"205 - Health Care Prod. Gmbh GERMANY",'Source'!$B:$B,$A26)</f>
        <v>2618.74</v>
      </c>
      <c r="I26" s="8" t="n">
        <f aca="false">SUMIFS('Source'!$G:$G,'Source'!$A:$A,"205 - Health Care Prod. Gmbh GERMANY",'Source'!$B:$B,$A26)</f>
        <v>1899.5</v>
      </c>
      <c r="J26" s="8" t="n">
        <f aca="false">I26*$J$5</f>
        <v>2399.36842105263</v>
      </c>
      <c r="K26" s="8" t="n">
        <f aca="false">J26-H26</f>
        <v>-219.371578947369</v>
      </c>
      <c r="L26" s="9" t="n">
        <f aca="false">IF(AND(H26=0,J26=0),0,IF(H26=0,"New",(J26-H26)/H26))</f>
        <v>-0.0837698965713926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906</v>
      </c>
      <c r="B27" s="7" t="str">
        <f aca="false">IFERROR(INDEX('Source'!$C:$C,MATCH($A27,'Source'!$B:$B,0)),"")</f>
        <v>מ.ברך</v>
      </c>
      <c r="C27" s="8" t="n">
        <f aca="false">SUMIFS('Source'!$D:$D,'Source'!$A:$A,"205 - Health Care Prod. Gmbh GERMANY",'Source'!$B:$B,$A27)</f>
        <v>110</v>
      </c>
      <c r="D27" s="8" t="n">
        <f aca="false">SUMIFS('Source'!$F:$F,'Source'!$A:$A,"205 - Health Care Prod. Gmbh GERMANY",'Source'!$B:$B,$A27)</f>
        <v>80</v>
      </c>
      <c r="E27" s="8" t="n">
        <f aca="false">D27*$J$5</f>
        <v>101.052631578947</v>
      </c>
      <c r="F27" s="8" t="n">
        <f aca="false">E27-C27</f>
        <v>-8.94736842105263</v>
      </c>
      <c r="G27" s="9" t="n">
        <f aca="false">IF(AND(C27=0,E27=0),0,IF(C27=0,"New",(E27-C27)/C27))</f>
        <v>-0.0813397129186603</v>
      </c>
      <c r="H27" s="8" t="n">
        <f aca="false">SUMIFS('Source'!$E:$E,'Source'!$A:$A,"205 - Health Care Prod. Gmbh GERMANY",'Source'!$B:$B,$A27)</f>
        <v>2049.75</v>
      </c>
      <c r="I27" s="8" t="n">
        <f aca="false">SUMIFS('Source'!$G:$G,'Source'!$A:$A,"205 - Health Care Prod. Gmbh GERMANY",'Source'!$B:$B,$A27)</f>
        <v>1431.27</v>
      </c>
      <c r="J27" s="8" t="n">
        <f aca="false">I27*$J$5</f>
        <v>1807.92</v>
      </c>
      <c r="K27" s="8" t="n">
        <f aca="false">J27-H27</f>
        <v>-241.83</v>
      </c>
      <c r="L27" s="9" t="n">
        <f aca="false">IF(AND(H27=0,J27=0),0,IF(H27=0,"New",(J27-H27)/H27))</f>
        <v>-0.117980241492865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211</v>
      </c>
      <c r="B28" s="7" t="str">
        <f aca="false">IFERROR(INDEX('Source'!$C:$C,MATCH($A28,'Source'!$B:$B,0)),"")</f>
        <v>מדבקה מסיליקון ל</v>
      </c>
      <c r="C28" s="8" t="n">
        <f aca="false">SUMIFS('Source'!$D:$D,'Source'!$A:$A,"205 - Health Care Prod. Gmbh GERMANY",'Source'!$B:$B,$A28)</f>
        <v>30</v>
      </c>
      <c r="D28" s="8" t="n">
        <f aca="false">SUMIFS('Source'!$F:$F,'Source'!$A:$A,"205 - Health Care Prod. Gmbh GERMANY",'Source'!$B:$B,$A28)</f>
        <v>0</v>
      </c>
      <c r="E28" s="8" t="n">
        <f aca="false">D28*$J$5</f>
        <v>0</v>
      </c>
      <c r="F28" s="8" t="n">
        <f aca="false">E28-C28</f>
        <v>-30</v>
      </c>
      <c r="G28" s="9" t="n">
        <f aca="false">IF(AND(C28=0,E28=0),0,IF(C28=0,"New",(E28-C28)/C28))</f>
        <v>-1</v>
      </c>
      <c r="H28" s="8" t="n">
        <f aca="false">SUMIFS('Source'!$E:$E,'Source'!$A:$A,"205 - Health Care Prod. Gmbh GERMANY",'Source'!$B:$B,$A28)</f>
        <v>583.99</v>
      </c>
      <c r="I28" s="8" t="n">
        <f aca="false">SUMIFS('Source'!$G:$G,'Source'!$A:$A,"205 - Health Care Prod. Gmbh GERMANY",'Source'!$B:$B,$A28)</f>
        <v>0</v>
      </c>
      <c r="J28" s="8" t="n">
        <f aca="false">I28*$J$5</f>
        <v>0</v>
      </c>
      <c r="K28" s="8" t="n">
        <f aca="false">J28-H28</f>
        <v>-583.99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1133</v>
      </c>
      <c r="B29" s="7" t="str">
        <f aca="false">IFERROR(INDEX('Source'!$C:$C,MATCH($A29,'Source'!$B:$B,0)),"")</f>
        <v>מגן מרפק</v>
      </c>
      <c r="C29" s="8" t="n">
        <f aca="false">SUMIFS('Source'!$D:$D,'Source'!$A:$A,"205 - Health Care Prod. Gmbh GERMANY",'Source'!$B:$B,$A29)</f>
        <v>20</v>
      </c>
      <c r="D29" s="8" t="n">
        <f aca="false">SUMIFS('Source'!$F:$F,'Source'!$A:$A,"205 - Health Care Prod. Gmbh GERMANY",'Source'!$B:$B,$A29)</f>
        <v>50</v>
      </c>
      <c r="E29" s="8" t="n">
        <f aca="false">D29*$J$5</f>
        <v>63.1578947368421</v>
      </c>
      <c r="F29" s="8" t="n">
        <f aca="false">E29-C29</f>
        <v>43.1578947368421</v>
      </c>
      <c r="G29" s="9" t="n">
        <f aca="false">IF(AND(C29=0,E29=0),0,IF(C29=0,"New",(E29-C29)/C29))</f>
        <v>2.15789473684211</v>
      </c>
      <c r="H29" s="8" t="n">
        <f aca="false">SUMIFS('Source'!$E:$E,'Source'!$A:$A,"205 - Health Care Prod. Gmbh GERMANY",'Source'!$B:$B,$A29)</f>
        <v>412.16</v>
      </c>
      <c r="I29" s="8" t="n">
        <f aca="false">SUMIFS('Source'!$G:$G,'Source'!$A:$A,"205 - Health Care Prod. Gmbh GERMANY",'Source'!$B:$B,$A29)</f>
        <v>981.53</v>
      </c>
      <c r="J29" s="8" t="n">
        <f aca="false">I29*$J$5</f>
        <v>1239.82736842105</v>
      </c>
      <c r="K29" s="8" t="n">
        <f aca="false">J29-H29</f>
        <v>827.667368421053</v>
      </c>
      <c r="L29" s="9" t="n">
        <f aca="false">IF(AND(H29=0,J29=0),0,IF(H29=0,"New",(J29-H29)/H29))</f>
        <v>2.00812152664269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298</v>
      </c>
      <c r="B30" s="7" t="str">
        <f aca="false">IFERROR(INDEX('Source'!$C:$C,MATCH($A30,'Source'!$B:$B,0)),"")</f>
        <v>רפידה בולמת זעזועים</v>
      </c>
      <c r="C30" s="8" t="n">
        <f aca="false">SUMIFS('Source'!$D:$D,'Source'!$A:$A,"205 - Health Care Prod. Gmbh GERMANY",'Source'!$B:$B,$A30)</f>
        <v>100</v>
      </c>
      <c r="D30" s="8" t="n">
        <f aca="false">SUMIFS('Source'!$F:$F,'Source'!$A:$A,"205 - Health Care Prod. Gmbh GERMANY",'Source'!$B:$B,$A30)</f>
        <v>50</v>
      </c>
      <c r="E30" s="8" t="n">
        <f aca="false">D30*$J$5</f>
        <v>63.1578947368421</v>
      </c>
      <c r="F30" s="8" t="n">
        <f aca="false">E30-C30</f>
        <v>-36.8421052631579</v>
      </c>
      <c r="G30" s="9" t="n">
        <f aca="false">IF(AND(C30=0,E30=0),0,IF(C30=0,"New",(E30-C30)/C30))</f>
        <v>-0.368421052631579</v>
      </c>
      <c r="H30" s="8" t="n">
        <f aca="false">SUMIFS('Source'!$E:$E,'Source'!$A:$A,"205 - Health Care Prod. Gmbh GERMANY",'Source'!$B:$B,$A30)</f>
        <v>947.31</v>
      </c>
      <c r="I30" s="8" t="n">
        <f aca="false">SUMIFS('Source'!$G:$G,'Source'!$A:$A,"205 - Health Care Prod. Gmbh GERMANY",'Source'!$B:$B,$A30)</f>
        <v>409.87</v>
      </c>
      <c r="J30" s="8" t="n">
        <f aca="false">I30*$J$5</f>
        <v>517.73052631579</v>
      </c>
      <c r="K30" s="8" t="n">
        <f aca="false">J30-H30</f>
        <v>-429.579473684211</v>
      </c>
      <c r="L30" s="9" t="n">
        <f aca="false">IF(AND(H30=0,J30=0),0,IF(H30=0,"New",(J30-H30)/H30))</f>
        <v>-0.453472964166124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306</v>
      </c>
      <c r="B31" s="7" t="str">
        <f aca="false">IFERROR(INDEX('Source'!$C:$C,MATCH($A31,'Source'!$B:$B,0)),"")</f>
        <v>ICE &amp; GO</v>
      </c>
      <c r="C31" s="8" t="n">
        <f aca="false">SUMIFS('Source'!$D:$D,'Source'!$A:$A,"205 - Health Care Prod. Gmbh GERMANY",'Source'!$B:$B,$A31)</f>
        <v>2200</v>
      </c>
      <c r="D31" s="8" t="n">
        <f aca="false">SUMIFS('Source'!$F:$F,'Source'!$A:$A,"205 - Health Care Prod. Gmbh GERMANY",'Source'!$B:$B,$A31)</f>
        <v>2500</v>
      </c>
      <c r="E31" s="8" t="n">
        <f aca="false">D31*$J$5</f>
        <v>3157.89473684211</v>
      </c>
      <c r="F31" s="8" t="n">
        <f aca="false">E31-C31</f>
        <v>957.894736842105</v>
      </c>
      <c r="G31" s="9" t="n">
        <f aca="false">IF(AND(C31=0,E31=0),0,IF(C31=0,"New",(E31-C31)/C31))</f>
        <v>0.435406698564593</v>
      </c>
      <c r="H31" s="8" t="n">
        <f aca="false">SUMIFS('Source'!$E:$E,'Source'!$A:$A,"205 - Health Care Prod. Gmbh GERMANY",'Source'!$B:$B,$A31)</f>
        <v>24114.82</v>
      </c>
      <c r="I31" s="8" t="n">
        <f aca="false">SUMIFS('Source'!$G:$G,'Source'!$A:$A,"205 - Health Care Prod. Gmbh GERMANY",'Source'!$B:$B,$A31)</f>
        <v>24534.97</v>
      </c>
      <c r="J31" s="8" t="n">
        <f aca="false">I31*$J$5</f>
        <v>30991.5410526316</v>
      </c>
      <c r="K31" s="8" t="n">
        <f aca="false">J31-H31</f>
        <v>6876.72105263158</v>
      </c>
      <c r="L31" s="9" t="n">
        <f aca="false">IF(AND(H31=0,J31=0),0,IF(H31=0,"New",(J31-H31)/H31))</f>
        <v>0.285165763320298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295</v>
      </c>
      <c r="B32" s="7" t="str">
        <f aca="false">IFERROR(INDEX('Source'!$C:$C,MATCH($A32,'Source'!$B:$B,0)),"")</f>
        <v>גרביים עם עקב ג'ל</v>
      </c>
      <c r="C32" s="8" t="n">
        <f aca="false">SUMIFS('Source'!$D:$D,'Source'!$A:$A,"205 - Health Care Prod. Gmbh GERMANY",'Source'!$B:$B,$A32)</f>
        <v>20</v>
      </c>
      <c r="D32" s="8" t="n">
        <f aca="false">SUMIFS('Source'!$F:$F,'Source'!$A:$A,"205 - Health Care Prod. Gmbh GERMANY",'Source'!$B:$B,$A32)</f>
        <v>0</v>
      </c>
      <c r="E32" s="8" t="n">
        <f aca="false">D32*$J$5</f>
        <v>0</v>
      </c>
      <c r="F32" s="8" t="n">
        <f aca="false">E32-C32</f>
        <v>-20</v>
      </c>
      <c r="G32" s="9" t="n">
        <f aca="false">IF(AND(C32=0,E32=0),0,IF(C32=0,"New",(E32-C32)/C32))</f>
        <v>-1</v>
      </c>
      <c r="H32" s="8" t="n">
        <f aca="false">SUMIFS('Source'!$E:$E,'Source'!$A:$A,"205 - Health Care Prod. Gmbh GERMANY",'Source'!$B:$B,$A32)</f>
        <v>381.46</v>
      </c>
      <c r="I32" s="8" t="n">
        <f aca="false">SUMIFS('Source'!$G:$G,'Source'!$A:$A,"205 - Health Care Prod. Gmbh GERMANY",'Source'!$B:$B,$A32)</f>
        <v>0</v>
      </c>
      <c r="J32" s="8" t="n">
        <f aca="false">I32*$J$5</f>
        <v>0</v>
      </c>
      <c r="K32" s="8" t="n">
        <f aca="false">J32-H32</f>
        <v>-381.46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201</v>
      </c>
      <c r="B33" s="7" t="str">
        <f aca="false">IFERROR(INDEX('Source'!$C:$C,MATCH($A33,'Source'!$B:$B,0)),"")</f>
        <v>כ.הפרדת אצבעות ס</v>
      </c>
      <c r="C33" s="8" t="n">
        <f aca="false">SUMIFS('Source'!$D:$D,'Source'!$A:$A,"205 - Health Care Prod. Gmbh GERMANY",'Source'!$B:$B,$A33)</f>
        <v>240</v>
      </c>
      <c r="D33" s="8" t="n">
        <f aca="false">SUMIFS('Source'!$F:$F,'Source'!$A:$A,"205 - Health Care Prod. Gmbh GERMANY",'Source'!$B:$B,$A33)</f>
        <v>316</v>
      </c>
      <c r="E33" s="8" t="n">
        <f aca="false">D33*$J$5</f>
        <v>399.157894736842</v>
      </c>
      <c r="F33" s="8" t="n">
        <f aca="false">E33-C33</f>
        <v>159.157894736842</v>
      </c>
      <c r="G33" s="9" t="n">
        <f aca="false">IF(AND(C33=0,E33=0),0,IF(C33=0,"New",(E33-C33)/C33))</f>
        <v>0.663157894736842</v>
      </c>
      <c r="H33" s="8" t="n">
        <f aca="false">SUMIFS('Source'!$E:$E,'Source'!$A:$A,"205 - Health Care Prod. Gmbh GERMANY",'Source'!$B:$B,$A33)</f>
        <v>1556.89</v>
      </c>
      <c r="I33" s="8" t="n">
        <f aca="false">SUMIFS('Source'!$G:$G,'Source'!$A:$A,"205 - Health Care Prod. Gmbh GERMANY",'Source'!$B:$B,$A33)</f>
        <v>1907.3</v>
      </c>
      <c r="J33" s="8" t="n">
        <f aca="false">I33*$J$5</f>
        <v>2409.22105263158</v>
      </c>
      <c r="K33" s="8" t="n">
        <f aca="false">J33-H33</f>
        <v>852.331052631579</v>
      </c>
      <c r="L33" s="9" t="n">
        <f aca="false">IF(AND(H33=0,J33=0),0,IF(H33=0,"New",(J33-H33)/H33))</f>
        <v>0.547457464966426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297</v>
      </c>
      <c r="B34" s="7" t="str">
        <f aca="false">IFERROR(INDEX('Source'!$C:$C,MATCH($A34,'Source'!$B:$B,0)),"")</f>
        <v>טבעת אלסטית מסיליקון</v>
      </c>
      <c r="C34" s="8" t="n">
        <f aca="false">SUMIFS('Source'!$D:$D,'Source'!$A:$A,"205 - Health Care Prod. Gmbh GERMANY",'Source'!$B:$B,$A34)</f>
        <v>40</v>
      </c>
      <c r="D34" s="8" t="n">
        <f aca="false">SUMIFS('Source'!$F:$F,'Source'!$A:$A,"205 - Health Care Prod. Gmbh GERMANY",'Source'!$B:$B,$A34)</f>
        <v>0</v>
      </c>
      <c r="E34" s="8" t="n">
        <f aca="false">D34*$J$5</f>
        <v>0</v>
      </c>
      <c r="F34" s="8" t="n">
        <f aca="false">E34-C34</f>
        <v>-40</v>
      </c>
      <c r="G34" s="9" t="n">
        <f aca="false">IF(AND(C34=0,E34=0),0,IF(C34=0,"New",(E34-C34)/C34))</f>
        <v>-1</v>
      </c>
      <c r="H34" s="8" t="n">
        <f aca="false">SUMIFS('Source'!$E:$E,'Source'!$A:$A,"205 - Health Care Prod. Gmbh GERMANY",'Source'!$B:$B,$A34)</f>
        <v>321.82</v>
      </c>
      <c r="I34" s="8" t="n">
        <f aca="false">SUMIFS('Source'!$G:$G,'Source'!$A:$A,"205 - Health Care Prod. Gmbh GERMANY",'Source'!$B:$B,$A34)</f>
        <v>0</v>
      </c>
      <c r="J34" s="8" t="n">
        <f aca="false">I34*$J$5</f>
        <v>0</v>
      </c>
      <c r="K34" s="8" t="n">
        <f aca="false">J34-H34</f>
        <v>-321.82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264</v>
      </c>
      <c r="B35" s="7" t="str">
        <f aca="false">IFERROR(INDEX('Source'!$C:$C,MATCH($A35,'Source'!$B:$B,0)),"")</f>
        <v>טבעת אלסטית מסי</v>
      </c>
      <c r="C35" s="8" t="n">
        <f aca="false">SUMIFS('Source'!$D:$D,'Source'!$A:$A,"205 - Health Care Prod. Gmbh GERMANY",'Source'!$B:$B,$A35)</f>
        <v>240</v>
      </c>
      <c r="D35" s="8" t="n">
        <f aca="false">SUMIFS('Source'!$F:$F,'Source'!$A:$A,"205 - Health Care Prod. Gmbh GERMANY",'Source'!$B:$B,$A35)</f>
        <v>230</v>
      </c>
      <c r="E35" s="8" t="n">
        <f aca="false">D35*$J$5</f>
        <v>290.526315789474</v>
      </c>
      <c r="F35" s="8" t="n">
        <f aca="false">E35-C35</f>
        <v>50.5263157894736</v>
      </c>
      <c r="G35" s="9" t="n">
        <f aca="false">IF(AND(C35=0,E35=0),0,IF(C35=0,"New",(E35-C35)/C35))</f>
        <v>0.210526315789474</v>
      </c>
      <c r="H35" s="8" t="n">
        <f aca="false">SUMIFS('Source'!$E:$E,'Source'!$A:$A,"205 - Health Care Prod. Gmbh GERMANY",'Source'!$B:$B,$A35)</f>
        <v>1721.44</v>
      </c>
      <c r="I35" s="8" t="n">
        <f aca="false">SUMIFS('Source'!$G:$G,'Source'!$A:$A,"205 - Health Care Prod. Gmbh GERMANY",'Source'!$B:$B,$A35)</f>
        <v>1474.91</v>
      </c>
      <c r="J35" s="8" t="n">
        <f aca="false">I35*$J$5</f>
        <v>1863.04421052632</v>
      </c>
      <c r="K35" s="8" t="n">
        <f aca="false">J35-H35</f>
        <v>141.604210526316</v>
      </c>
      <c r="L35" s="9" t="n">
        <f aca="false">IF(AND(H35=0,J35=0),0,IF(H35=0,"New",(J35-H35)/H35))</f>
        <v>0.0822591612407727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261</v>
      </c>
      <c r="B36" s="7" t="str">
        <f aca="false">IFERROR(INDEX('Source'!$C:$C,MATCH($A36,'Source'!$B:$B,0)),"")</f>
        <v>פומפיה להסרת עור</v>
      </c>
      <c r="C36" s="8" t="n">
        <f aca="false">SUMIFS('Source'!$D:$D,'Source'!$A:$A,"205 - Health Care Prod. Gmbh GERMANY",'Source'!$B:$B,$A36)</f>
        <v>90</v>
      </c>
      <c r="D36" s="8" t="n">
        <f aca="false">SUMIFS('Source'!$F:$F,'Source'!$A:$A,"205 - Health Care Prod. Gmbh GERMANY",'Source'!$B:$B,$A36)</f>
        <v>120</v>
      </c>
      <c r="E36" s="8" t="n">
        <f aca="false">D36*$J$5</f>
        <v>151.578947368421</v>
      </c>
      <c r="F36" s="8" t="n">
        <f aca="false">E36-C36</f>
        <v>61.578947368421</v>
      </c>
      <c r="G36" s="9" t="n">
        <f aca="false">IF(AND(C36=0,E36=0),0,IF(C36=0,"New",(E36-C36)/C36))</f>
        <v>0.684210526315789</v>
      </c>
      <c r="H36" s="8" t="n">
        <f aca="false">SUMIFS('Source'!$E:$E,'Source'!$A:$A,"205 - Health Care Prod. Gmbh GERMANY",'Source'!$B:$B,$A36)</f>
        <v>1369.04</v>
      </c>
      <c r="I36" s="8" t="n">
        <f aca="false">SUMIFS('Source'!$G:$G,'Source'!$A:$A,"205 - Health Care Prod. Gmbh GERMANY",'Source'!$B:$B,$A36)</f>
        <v>1612.97</v>
      </c>
      <c r="J36" s="8" t="n">
        <f aca="false">I36*$J$5</f>
        <v>2037.43578947368</v>
      </c>
      <c r="K36" s="8" t="n">
        <f aca="false">J36-H36</f>
        <v>668.395789473684</v>
      </c>
      <c r="L36" s="9" t="n">
        <f aca="false">IF(AND(H36=0,J36=0),0,IF(H36=0,"New",(J36-H36)/H36))</f>
        <v>0.488222250243736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438</v>
      </c>
      <c r="B37" s="7" t="str">
        <f aca="false">IFERROR(INDEX('Source'!$C:$C,MATCH($A37,'Source'!$B:$B,0)),"")</f>
        <v>גרבי נוחות חורף לבן</v>
      </c>
      <c r="C37" s="8" t="n">
        <f aca="false">SUMIFS('Source'!$D:$D,'Source'!$A:$A,"205 - Health Care Prod. Gmbh GERMANY",'Source'!$B:$B,$A37)</f>
        <v>10</v>
      </c>
      <c r="D37" s="8" t="n">
        <f aca="false">SUMIFS('Source'!$F:$F,'Source'!$A:$A,"205 - Health Care Prod. Gmbh GERMANY",'Source'!$B:$B,$A37)</f>
        <v>0</v>
      </c>
      <c r="E37" s="8" t="n">
        <f aca="false">D37*$J$5</f>
        <v>0</v>
      </c>
      <c r="F37" s="8" t="n">
        <f aca="false">E37-C37</f>
        <v>-10</v>
      </c>
      <c r="G37" s="9" t="n">
        <f aca="false">IF(AND(C37=0,E37=0),0,IF(C37=0,"New",(E37-C37)/C37))</f>
        <v>-1</v>
      </c>
      <c r="H37" s="8" t="n">
        <f aca="false">SUMIFS('Source'!$E:$E,'Source'!$A:$A,"205 - Health Care Prod. Gmbh GERMANY",'Source'!$B:$B,$A37)</f>
        <v>232.34</v>
      </c>
      <c r="I37" s="8" t="n">
        <f aca="false">SUMIFS('Source'!$G:$G,'Source'!$A:$A,"205 - Health Care Prod. Gmbh GERMANY",'Source'!$B:$B,$A37)</f>
        <v>0</v>
      </c>
      <c r="J37" s="8" t="n">
        <f aca="false">I37*$J$5</f>
        <v>0</v>
      </c>
      <c r="K37" s="8" t="n">
        <f aca="false">J37-H37</f>
        <v>-232.34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907</v>
      </c>
      <c r="B38" s="7" t="str">
        <f aca="false">IFERROR(INDEX('Source'!$C:$C,MATCH($A38,'Source'!$B:$B,0)),"")</f>
        <v>סד יד</v>
      </c>
      <c r="C38" s="8" t="n">
        <f aca="false">SUMIFS('Source'!$D:$D,'Source'!$A:$A,"205 - Health Care Prod. Gmbh GERMANY",'Source'!$B:$B,$A38)</f>
        <v>10</v>
      </c>
      <c r="D38" s="8" t="n">
        <f aca="false">SUMIFS('Source'!$F:$F,'Source'!$A:$A,"205 - Health Care Prod. Gmbh GERMANY",'Source'!$B:$B,$A38)</f>
        <v>20</v>
      </c>
      <c r="E38" s="8" t="n">
        <f aca="false">D38*$J$5</f>
        <v>25.2631578947368</v>
      </c>
      <c r="F38" s="8" t="n">
        <f aca="false">E38-C38</f>
        <v>15.2631578947368</v>
      </c>
      <c r="G38" s="9" t="n">
        <f aca="false">IF(AND(C38=0,E38=0),0,IF(C38=0,"New",(E38-C38)/C38))</f>
        <v>1.52631578947368</v>
      </c>
      <c r="H38" s="8" t="n">
        <f aca="false">SUMIFS('Source'!$E:$E,'Source'!$A:$A,"205 - Health Care Prod. Gmbh GERMANY",'Source'!$B:$B,$A38)</f>
        <v>183.25</v>
      </c>
      <c r="I38" s="8" t="n">
        <f aca="false">SUMIFS('Source'!$G:$G,'Source'!$A:$A,"205 - Health Care Prod. Gmbh GERMANY",'Source'!$B:$B,$A38)</f>
        <v>342.22</v>
      </c>
      <c r="J38" s="8" t="n">
        <f aca="false">I38*$J$5</f>
        <v>432.277894736842</v>
      </c>
      <c r="K38" s="8" t="n">
        <f aca="false">J38-H38</f>
        <v>249.027894736842</v>
      </c>
      <c r="L38" s="9" t="n">
        <f aca="false">IF(AND(H38=0,J38=0),0,IF(H38=0,"New",(J38-H38)/H38))</f>
        <v>1.35895167659941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905</v>
      </c>
      <c r="B39" s="7" t="str">
        <f aca="false">IFERROR(INDEX('Source'!$C:$C,MATCH($A39,'Source'!$B:$B,0)),"")</f>
        <v>סד יד</v>
      </c>
      <c r="C39" s="8" t="n">
        <f aca="false">SUMIFS('Source'!$D:$D,'Source'!$A:$A,"205 - Health Care Prod. Gmbh GERMANY",'Source'!$B:$B,$A39)</f>
        <v>10</v>
      </c>
      <c r="D39" s="8" t="n">
        <f aca="false">SUMIFS('Source'!$F:$F,'Source'!$A:$A,"205 - Health Care Prod. Gmbh GERMANY",'Source'!$B:$B,$A39)</f>
        <v>20</v>
      </c>
      <c r="E39" s="8" t="n">
        <f aca="false">D39*$J$5</f>
        <v>25.2631578947368</v>
      </c>
      <c r="F39" s="8" t="n">
        <f aca="false">E39-C39</f>
        <v>15.2631578947368</v>
      </c>
      <c r="G39" s="9" t="n">
        <f aca="false">IF(AND(C39=0,E39=0),0,IF(C39=0,"New",(E39-C39)/C39))</f>
        <v>1.52631578947368</v>
      </c>
      <c r="H39" s="8" t="n">
        <f aca="false">SUMIFS('Source'!$E:$E,'Source'!$A:$A,"205 - Health Care Prod. Gmbh GERMANY",'Source'!$B:$B,$A39)</f>
        <v>183.25</v>
      </c>
      <c r="I39" s="8" t="n">
        <f aca="false">SUMIFS('Source'!$G:$G,'Source'!$A:$A,"205 - Health Care Prod. Gmbh GERMANY",'Source'!$B:$B,$A39)</f>
        <v>342.22</v>
      </c>
      <c r="J39" s="8" t="n">
        <f aca="false">I39*$J$5</f>
        <v>432.277894736842</v>
      </c>
      <c r="K39" s="8" t="n">
        <f aca="false">J39-H39</f>
        <v>249.027894736842</v>
      </c>
      <c r="L39" s="9" t="n">
        <f aca="false">IF(AND(H39=0,J39=0),0,IF(H39=0,"New",(J39-H39)/H39))</f>
        <v>1.35895167659941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123</v>
      </c>
      <c r="B40" s="7" t="str">
        <f aca="false">IFERROR(INDEX('Source'!$C:$C,MATCH($A40,'Source'!$B:$B,0)),"")</f>
        <v>כרית מטטרזלי מס</v>
      </c>
      <c r="C40" s="8" t="n">
        <f aca="false">SUMIFS('Source'!$D:$D,'Source'!$A:$A,"205 - Health Care Prod. Gmbh GERMANY",'Source'!$B:$B,$A40)</f>
        <v>90</v>
      </c>
      <c r="D40" s="8" t="n">
        <f aca="false">SUMIFS('Source'!$F:$F,'Source'!$A:$A,"205 - Health Care Prod. Gmbh GERMANY",'Source'!$B:$B,$A40)</f>
        <v>100</v>
      </c>
      <c r="E40" s="8" t="n">
        <f aca="false">D40*$J$5</f>
        <v>126.315789473684</v>
      </c>
      <c r="F40" s="8" t="n">
        <f aca="false">E40-C40</f>
        <v>36.3157894736842</v>
      </c>
      <c r="G40" s="9" t="n">
        <f aca="false">IF(AND(C40=0,E40=0),0,IF(C40=0,"New",(E40-C40)/C40))</f>
        <v>0.403508771929825</v>
      </c>
      <c r="H40" s="8" t="n">
        <f aca="false">SUMIFS('Source'!$E:$E,'Source'!$A:$A,"205 - Health Care Prod. Gmbh GERMANY",'Source'!$B:$B,$A40)</f>
        <v>1435.63</v>
      </c>
      <c r="I40" s="8" t="n">
        <f aca="false">SUMIFS('Source'!$G:$G,'Source'!$A:$A,"205 - Health Care Prod. Gmbh GERMANY",'Source'!$B:$B,$A40)</f>
        <v>1365.6</v>
      </c>
      <c r="J40" s="8" t="n">
        <f aca="false">I40*$J$5</f>
        <v>1724.96842105263</v>
      </c>
      <c r="K40" s="8" t="n">
        <f aca="false">J40-H40</f>
        <v>289.338421052631</v>
      </c>
      <c r="L40" s="9" t="n">
        <f aca="false">IF(AND(H40=0,J40=0),0,IF(H40=0,"New",(J40-H40)/H40))</f>
        <v>0.201541080259281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278</v>
      </c>
      <c r="B41" s="7" t="str">
        <f aca="false">IFERROR(INDEX('Source'!$C:$C,MATCH($A41,'Source'!$B:$B,0)),"")</f>
        <v>סד לילה לבוהן</v>
      </c>
      <c r="C41" s="8" t="n">
        <f aca="false">SUMIFS('Source'!$D:$D,'Source'!$A:$A,"205 - Health Care Prod. Gmbh GERMANY",'Source'!$B:$B,$A41)</f>
        <v>30</v>
      </c>
      <c r="D41" s="8" t="n">
        <f aca="false">SUMIFS('Source'!$F:$F,'Source'!$A:$A,"205 - Health Care Prod. Gmbh GERMANY",'Source'!$B:$B,$A41)</f>
        <v>30</v>
      </c>
      <c r="E41" s="8" t="n">
        <f aca="false">D41*$J$5</f>
        <v>37.8947368421053</v>
      </c>
      <c r="F41" s="8" t="n">
        <f aca="false">E41-C41</f>
        <v>7.89473684210526</v>
      </c>
      <c r="G41" s="9" t="n">
        <f aca="false">IF(AND(C41=0,E41=0),0,IF(C41=0,"New",(E41-C41)/C41))</f>
        <v>0.263157894736842</v>
      </c>
      <c r="H41" s="8" t="n">
        <f aca="false">SUMIFS('Source'!$E:$E,'Source'!$A:$A,"205 - Health Care Prod. Gmbh GERMANY",'Source'!$B:$B,$A41)</f>
        <v>1059.18</v>
      </c>
      <c r="I41" s="8" t="n">
        <f aca="false">SUMIFS('Source'!$G:$G,'Source'!$A:$A,"205 - Health Care Prod. Gmbh GERMANY",'Source'!$B:$B,$A41)</f>
        <v>1002.17</v>
      </c>
      <c r="J41" s="8" t="n">
        <f aca="false">I41*$J$5</f>
        <v>1265.89894736842</v>
      </c>
      <c r="K41" s="8" t="n">
        <f aca="false">J41-H41</f>
        <v>206.718947368421</v>
      </c>
      <c r="L41" s="9" t="n">
        <f aca="false">IF(AND(H41=0,J41=0),0,IF(H41=0,"New",(J41-H41)/H41))</f>
        <v>0.195168854555808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884</v>
      </c>
      <c r="B42" s="7" t="str">
        <f aca="false">IFERROR(INDEX('Source'!$C:$C,MATCH($A42,'Source'!$B:$B,0)),"")</f>
        <v>חגורת בטן קלה</v>
      </c>
      <c r="C42" s="8" t="n">
        <f aca="false">SUMIFS('Source'!$D:$D,'Source'!$A:$A,"205 - Health Care Prod. Gmbh GERMANY",'Source'!$B:$B,$A42)</f>
        <v>7</v>
      </c>
      <c r="D42" s="8" t="n">
        <f aca="false">SUMIFS('Source'!$F:$F,'Source'!$A:$A,"205 - Health Care Prod. Gmbh GERMANY",'Source'!$B:$B,$A42)</f>
        <v>6</v>
      </c>
      <c r="E42" s="8" t="n">
        <f aca="false">D42*$J$5</f>
        <v>7.57894736842105</v>
      </c>
      <c r="F42" s="8" t="n">
        <f aca="false">E42-C42</f>
        <v>0.578947368421052</v>
      </c>
      <c r="G42" s="9" t="n">
        <f aca="false">IF(AND(C42=0,E42=0),0,IF(C42=0,"New",(E42-C42)/C42))</f>
        <v>0.0827067669172932</v>
      </c>
      <c r="H42" s="8" t="n">
        <f aca="false">SUMIFS('Source'!$E:$E,'Source'!$A:$A,"205 - Health Care Prod. Gmbh GERMANY",'Source'!$B:$B,$A42)</f>
        <v>186.01</v>
      </c>
      <c r="I42" s="8" t="n">
        <f aca="false">SUMIFS('Source'!$G:$G,'Source'!$A:$A,"205 - Health Care Prod. Gmbh GERMANY",'Source'!$B:$B,$A42)</f>
        <v>154.54</v>
      </c>
      <c r="J42" s="8" t="n">
        <f aca="false">I42*$J$5</f>
        <v>195.208421052632</v>
      </c>
      <c r="K42" s="8" t="n">
        <f aca="false">J42-H42</f>
        <v>9.19842105263155</v>
      </c>
      <c r="L42" s="9" t="n">
        <f aca="false">IF(AND(H42=0,J42=0),0,IF(H42=0,"New",(J42-H42)/H42))</f>
        <v>0.0494512179594191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748</v>
      </c>
      <c r="B43" s="7" t="str">
        <f aca="false">IFERROR(INDEX('Source'!$C:$C,MATCH($A43,'Source'!$B:$B,0)),"")</f>
        <v>גרבי קיץ אנטיבקטריאלי שחור</v>
      </c>
      <c r="C43" s="8" t="n">
        <f aca="false">SUMIFS('Source'!$D:$D,'Source'!$A:$A,"205 - Health Care Prod. Gmbh GERMANY",'Source'!$B:$B,$A43)</f>
        <v>1</v>
      </c>
      <c r="D43" s="8" t="n">
        <f aca="false">SUMIFS('Source'!$F:$F,'Source'!$A:$A,"205 - Health Care Prod. Gmbh GERMANY",'Source'!$B:$B,$A43)</f>
        <v>0</v>
      </c>
      <c r="E43" s="8" t="n">
        <f aca="false">D43*$J$5</f>
        <v>0</v>
      </c>
      <c r="F43" s="8" t="n">
        <f aca="false">E43-C43</f>
        <v>-1</v>
      </c>
      <c r="G43" s="9" t="n">
        <f aca="false">IF(AND(C43=0,E43=0),0,IF(C43=0,"New",(E43-C43)/C43))</f>
        <v>-1</v>
      </c>
      <c r="H43" s="8" t="n">
        <f aca="false">SUMIFS('Source'!$E:$E,'Source'!$A:$A,"205 - Health Care Prod. Gmbh GERMANY",'Source'!$B:$B,$A43)</f>
        <v>0.04</v>
      </c>
      <c r="I43" s="8" t="n">
        <f aca="false">SUMIFS('Source'!$G:$G,'Source'!$A:$A,"205 - Health Care Prod. Gmbh GERMANY",'Source'!$B:$B,$A43)</f>
        <v>0</v>
      </c>
      <c r="J43" s="8" t="n">
        <f aca="false">I43*$J$5</f>
        <v>0</v>
      </c>
      <c r="K43" s="8" t="n">
        <f aca="false">J43-H43</f>
        <v>-0.04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657</v>
      </c>
      <c r="B44" s="7" t="str">
        <f aca="false">IFERROR(INDEX('Source'!$C:$C,MATCH($A44,'Source'!$B:$B,0)),"")</f>
        <v>גרבי נסיעות אנטיבקטריאלי</v>
      </c>
      <c r="C44" s="8" t="n">
        <f aca="false">SUMIFS('Source'!$D:$D,'Source'!$A:$A,"205 - Health Care Prod. Gmbh GERMANY",'Source'!$B:$B,$A44)</f>
        <v>1</v>
      </c>
      <c r="D44" s="8" t="n">
        <f aca="false">SUMIFS('Source'!$F:$F,'Source'!$A:$A,"205 - Health Care Prod. Gmbh GERMANY",'Source'!$B:$B,$A44)</f>
        <v>0</v>
      </c>
      <c r="E44" s="8" t="n">
        <f aca="false">D44*$J$5</f>
        <v>0</v>
      </c>
      <c r="F44" s="8" t="n">
        <f aca="false">E44-C44</f>
        <v>-1</v>
      </c>
      <c r="G44" s="9" t="n">
        <f aca="false">IF(AND(C44=0,E44=0),0,IF(C44=0,"New",(E44-C44)/C44))</f>
        <v>-1</v>
      </c>
      <c r="H44" s="8" t="n">
        <f aca="false">SUMIFS('Source'!$E:$E,'Source'!$A:$A,"205 - Health Care Prod. Gmbh GERMANY",'Source'!$B:$B,$A44)</f>
        <v>0.04</v>
      </c>
      <c r="I44" s="8" t="n">
        <f aca="false">SUMIFS('Source'!$G:$G,'Source'!$A:$A,"205 - Health Care Prod. Gmbh GERMANY",'Source'!$B:$B,$A44)</f>
        <v>0</v>
      </c>
      <c r="J44" s="8" t="n">
        <f aca="false">I44*$J$5</f>
        <v>0</v>
      </c>
      <c r="K44" s="8" t="n">
        <f aca="false">J44-H44</f>
        <v>-0.04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915</v>
      </c>
      <c r="B45" s="7" t="str">
        <f aca="false">IFERROR(INDEX('Source'!$C:$C,MATCH($A45,'Source'!$B:$B,0)),"")</f>
        <v>גרבי חורף אנטיבקטריאלי לבן</v>
      </c>
      <c r="C45" s="8" t="n">
        <f aca="false">SUMIFS('Source'!$D:$D,'Source'!$A:$A,"205 - Health Care Prod. Gmbh GERMANY",'Source'!$B:$B,$A45)</f>
        <v>1</v>
      </c>
      <c r="D45" s="8" t="n">
        <f aca="false">SUMIFS('Source'!$F:$F,'Source'!$A:$A,"205 - Health Care Prod. Gmbh GERMANY",'Source'!$B:$B,$A45)</f>
        <v>0</v>
      </c>
      <c r="E45" s="8" t="n">
        <f aca="false">D45*$J$5</f>
        <v>0</v>
      </c>
      <c r="F45" s="8" t="n">
        <f aca="false">E45-C45</f>
        <v>-1</v>
      </c>
      <c r="G45" s="9" t="n">
        <f aca="false">IF(AND(C45=0,E45=0),0,IF(C45=0,"New",(E45-C45)/C45))</f>
        <v>-1</v>
      </c>
      <c r="H45" s="8" t="n">
        <f aca="false">SUMIFS('Source'!$E:$E,'Source'!$A:$A,"205 - Health Care Prod. Gmbh GERMANY",'Source'!$B:$B,$A45)</f>
        <v>0.04</v>
      </c>
      <c r="I45" s="8" t="n">
        <f aca="false">SUMIFS('Source'!$G:$G,'Source'!$A:$A,"205 - Health Care Prod. Gmbh GERMANY",'Source'!$B:$B,$A45)</f>
        <v>0</v>
      </c>
      <c r="J45" s="8" t="n">
        <f aca="false">I45*$J$5</f>
        <v>0</v>
      </c>
      <c r="K45" s="8" t="n">
        <f aca="false">J45-H45</f>
        <v>-0.04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7" customFormat="false" ht="15" hidden="false" customHeight="false" outlineLevel="0" collapsed="false">
      <c r="A47" s="17"/>
      <c r="B47" s="18" t="s">
        <v>642</v>
      </c>
      <c r="C47" s="19" t="n">
        <f aca="false">SUM(C9:C45)</f>
        <v>12986</v>
      </c>
      <c r="D47" s="19" t="n">
        <f aca="false">SUM(D9:D45)</f>
        <v>12906</v>
      </c>
      <c r="E47" s="19" t="n">
        <f aca="false">SUM(E9:E45)</f>
        <v>16302.3157894737</v>
      </c>
      <c r="F47" s="19" t="n">
        <f aca="false">SUM(F9:F45)</f>
        <v>3316.31578947368</v>
      </c>
      <c r="G47" s="20" t="n">
        <f aca="false">IF(C47=0,"N/A",F47/C47)</f>
        <v>0.255376235135814</v>
      </c>
      <c r="H47" s="19" t="n">
        <f aca="false">SUM(H9:H45)</f>
        <v>122339</v>
      </c>
      <c r="I47" s="19" t="n">
        <f aca="false">SUM(I9:I45)</f>
        <v>96129.82</v>
      </c>
      <c r="J47" s="19" t="n">
        <f aca="false">SUM(J9:J45)</f>
        <v>121427.141052632</v>
      </c>
      <c r="K47" s="19" t="n">
        <f aca="false">SUM(K9:K45)</f>
        <v>-911.858947368425</v>
      </c>
      <c r="L47" s="20" t="n">
        <f aca="false">IF(H47=0,"N/A",K47/H47)</f>
        <v>-0.0074535425936817</v>
      </c>
      <c r="M47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1139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1140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SUMPRODUCT(--(((C9:C87&lt;&gt;0)+(H9:H87&lt;&gt;0)&gt;0)*((D9:D87=0)*(I9:I87=0))))</f>
        <v>17</v>
      </c>
      <c r="C5" s="13" t="s">
        <v>64</v>
      </c>
      <c r="D5" s="14" t="n">
        <f aca="false">SUMPRODUCT(--(((D9:D87&lt;&gt;0)+(I9:I87&lt;&gt;0)&gt;0)*((C9:C87=0)*(H9:H87=0))))</f>
        <v>6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SUMPRODUCT(--(((C9:C87&lt;&gt;0)+(H9:H87&lt;&gt;0)&gt;0)*((D9:D87=0)*(I9:I87=0)))*C9:C87)</f>
        <v>448</v>
      </c>
      <c r="C6" s="13" t="s">
        <v>67</v>
      </c>
      <c r="D6" s="14" t="n">
        <f aca="false">SUMPRODUCT(--(((C9:C87&lt;&gt;0)+(H9:H87&lt;&gt;0)&gt;0)*((D9:D87=0)*(I9:I87=0)))*H9:H87)</f>
        <v>94856.4</v>
      </c>
      <c r="E6" s="13" t="s">
        <v>68</v>
      </c>
      <c r="F6" s="14" t="n">
        <f aca="false">SUMPRODUCT(--(((D9:D87&lt;&gt;0)+(I9:I87&lt;&gt;0)&gt;0)*((C9:C87=0)*(H9:H87=0)))*D9:D87)</f>
        <v>47</v>
      </c>
      <c r="G6" s="13" t="s">
        <v>69</v>
      </c>
      <c r="H6" s="14" t="n">
        <f aca="false">SUMPRODUCT(--(((D9:D87&lt;&gt;0)+(I9:I87&lt;&gt;0)&gt;0)*((C9:C87=0)*(H9:H87=0)))*I9:I87)</f>
        <v>3274.06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105</v>
      </c>
      <c r="B9" s="7" t="str">
        <f aca="false">IFERROR(INDEX('Source'!$C:$C,MATCH($A9,'Source'!$B:$B,0)),"")</f>
        <v>נוזל לריכוך ציפורן חודרנית</v>
      </c>
      <c r="C9" s="8" t="n">
        <f aca="false">SUMIFS('Source'!$D:$D,'Source'!$A:$A,"301 - Amazon",'Source'!$B:$B,$A9)</f>
        <v>16341</v>
      </c>
      <c r="D9" s="8" t="n">
        <f aca="false">SUMIFS('Source'!$F:$F,'Source'!$A:$A,"301 - Amazon",'Source'!$B:$B,$A9)</f>
        <v>11785</v>
      </c>
      <c r="E9" s="8" t="n">
        <f aca="false">D9*$J$5</f>
        <v>14886.3157894737</v>
      </c>
      <c r="F9" s="8" t="n">
        <f aca="false">E9-C9</f>
        <v>-1454.68421052632</v>
      </c>
      <c r="G9" s="9" t="n">
        <f aca="false">IF(AND(C9=0,E9=0),0,IF(C9=0,"New",(E9-C9)/C9))</f>
        <v>-0.0890205134646788</v>
      </c>
      <c r="H9" s="8" t="n">
        <f aca="false">SUMIFS('Source'!$E:$E,'Source'!$A:$A,"301 - Amazon",'Source'!$B:$B,$A9)</f>
        <v>1097384.48</v>
      </c>
      <c r="I9" s="8" t="n">
        <f aca="false">SUMIFS('Source'!$G:$G,'Source'!$A:$A,"301 - Amazon",'Source'!$B:$B,$A9)</f>
        <v>705962.26</v>
      </c>
      <c r="J9" s="8" t="n">
        <f aca="false">I9*$J$5</f>
        <v>891741.802105263</v>
      </c>
      <c r="K9" s="8" t="n">
        <f aca="false">J9-H9</f>
        <v>-205642.677894737</v>
      </c>
      <c r="L9" s="9" t="n">
        <f aca="false">IF(AND(H9=0,J9=0),0,IF(H9=0,"New",(J9-H9)/H9))</f>
        <v>-0.187393462949956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1141</v>
      </c>
      <c r="B10" s="7" t="str">
        <f aca="false">IFERROR(INDEX('Source'!$C:$C,MATCH($A10,'Source'!$B:$B,0)),"")</f>
        <v>חגורת שבר</v>
      </c>
      <c r="C10" s="8" t="n">
        <f aca="false">SUMIFS('Source'!$D:$D,'Source'!$A:$A,"301 - Amazon",'Source'!$B:$B,$A10)</f>
        <v>1141</v>
      </c>
      <c r="D10" s="8" t="n">
        <f aca="false">SUMIFS('Source'!$F:$F,'Source'!$A:$A,"301 - Amazon",'Source'!$B:$B,$A10)</f>
        <v>343</v>
      </c>
      <c r="E10" s="8" t="n">
        <f aca="false">D10*$J$5</f>
        <v>433.263157894737</v>
      </c>
      <c r="F10" s="8" t="n">
        <f aca="false">E10-C10</f>
        <v>-707.736842105263</v>
      </c>
      <c r="G10" s="9" t="n">
        <f aca="false">IF(AND(C10=0,E10=0),0,IF(C10=0,"New",(E10-C10)/C10))</f>
        <v>-0.620277688085244</v>
      </c>
      <c r="H10" s="8" t="n">
        <f aca="false">SUMIFS('Source'!$E:$E,'Source'!$A:$A,"301 - Amazon",'Source'!$B:$B,$A10)</f>
        <v>191075.16</v>
      </c>
      <c r="I10" s="8" t="n">
        <f aca="false">SUMIFS('Source'!$G:$G,'Source'!$A:$A,"301 - Amazon",'Source'!$B:$B,$A10)</f>
        <v>55207.3</v>
      </c>
      <c r="J10" s="8" t="n">
        <f aca="false">I10*$J$5</f>
        <v>69735.5368421053</v>
      </c>
      <c r="K10" s="8" t="n">
        <f aca="false">J10-H10</f>
        <v>-121339.623157895</v>
      </c>
      <c r="L10" s="9" t="n">
        <f aca="false">IF(AND(H10=0,J10=0),0,IF(H10=0,"New",(J10-H10)/H10))</f>
        <v>-0.635036093429909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1142</v>
      </c>
      <c r="B11" s="7" t="str">
        <f aca="false">IFERROR(INDEX('Source'!$C:$C,MATCH($A11,'Source'!$B:$B,0)),"")</f>
        <v>חגורת שבר</v>
      </c>
      <c r="C11" s="8" t="n">
        <f aca="false">SUMIFS('Source'!$D:$D,'Source'!$A:$A,"301 - Amazon",'Source'!$B:$B,$A11)</f>
        <v>670</v>
      </c>
      <c r="D11" s="8" t="n">
        <f aca="false">SUMIFS('Source'!$F:$F,'Source'!$A:$A,"301 - Amazon",'Source'!$B:$B,$A11)</f>
        <v>313</v>
      </c>
      <c r="E11" s="8" t="n">
        <f aca="false">D11*$J$5</f>
        <v>395.368421052632</v>
      </c>
      <c r="F11" s="8" t="n">
        <f aca="false">E11-C11</f>
        <v>-274.631578947368</v>
      </c>
      <c r="G11" s="9" t="n">
        <f aca="false">IF(AND(C11=0,E11=0),0,IF(C11=0,"New",(E11-C11)/C11))</f>
        <v>-0.409897879025923</v>
      </c>
      <c r="H11" s="8" t="n">
        <f aca="false">SUMIFS('Source'!$E:$E,'Source'!$A:$A,"301 - Amazon",'Source'!$B:$B,$A11)</f>
        <v>119782.01</v>
      </c>
      <c r="I11" s="8" t="n">
        <f aca="false">SUMIFS('Source'!$G:$G,'Source'!$A:$A,"301 - Amazon",'Source'!$B:$B,$A11)</f>
        <v>49927.51</v>
      </c>
      <c r="J11" s="8" t="n">
        <f aca="false">I11*$J$5</f>
        <v>63066.3284210526</v>
      </c>
      <c r="K11" s="8" t="n">
        <f aca="false">J11-H11</f>
        <v>-56715.6815789474</v>
      </c>
      <c r="L11" s="9" t="n">
        <f aca="false">IF(AND(H11=0,J11=0),0,IF(H11=0,"New",(J11-H11)/H11))</f>
        <v>-0.473490815348209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1143</v>
      </c>
      <c r="B12" s="7" t="str">
        <f aca="false">IFERROR(INDEX('Source'!$C:$C,MATCH($A12,'Source'!$B:$B,0)),"")</f>
        <v>חגורת שבר</v>
      </c>
      <c r="C12" s="8" t="n">
        <f aca="false">SUMIFS('Source'!$D:$D,'Source'!$A:$A,"301 - Amazon",'Source'!$B:$B,$A12)</f>
        <v>502</v>
      </c>
      <c r="D12" s="8" t="n">
        <f aca="false">SUMIFS('Source'!$F:$F,'Source'!$A:$A,"301 - Amazon",'Source'!$B:$B,$A12)</f>
        <v>189</v>
      </c>
      <c r="E12" s="8" t="n">
        <f aca="false">D12*$J$5</f>
        <v>238.736842105263</v>
      </c>
      <c r="F12" s="8" t="n">
        <f aca="false">E12-C12</f>
        <v>-263.263157894737</v>
      </c>
      <c r="G12" s="9" t="n">
        <f aca="false">IF(AND(C12=0,E12=0),0,IF(C12=0,"New",(E12-C12)/C12))</f>
        <v>-0.524428601383938</v>
      </c>
      <c r="H12" s="8" t="n">
        <f aca="false">SUMIFS('Source'!$E:$E,'Source'!$A:$A,"301 - Amazon",'Source'!$B:$B,$A12)</f>
        <v>92438.48</v>
      </c>
      <c r="I12" s="8" t="n">
        <f aca="false">SUMIFS('Source'!$G:$G,'Source'!$A:$A,"301 - Amazon",'Source'!$B:$B,$A12)</f>
        <v>30425.69</v>
      </c>
      <c r="J12" s="8" t="n">
        <f aca="false">I12*$J$5</f>
        <v>38432.4505263158</v>
      </c>
      <c r="K12" s="8" t="n">
        <f aca="false">J12-H12</f>
        <v>-54006.0294736842</v>
      </c>
      <c r="L12" s="9" t="n">
        <f aca="false">IF(AND(H12=0,J12=0),0,IF(H12=0,"New",(J12-H12)/H12))</f>
        <v>-0.584237532612871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1036</v>
      </c>
      <c r="B13" s="7" t="str">
        <f aca="false">IFERROR(INDEX('Source'!$C:$C,MATCH($A13,'Source'!$B:$B,0)),"")</f>
        <v>נוזל לריכוך ציפורן חודרנית</v>
      </c>
      <c r="C13" s="8" t="n">
        <f aca="false">SUMIFS('Source'!$D:$D,'Source'!$A:$A,"301 - Amazon",'Source'!$B:$B,$A13)</f>
        <v>1355</v>
      </c>
      <c r="D13" s="8" t="n">
        <f aca="false">SUMIFS('Source'!$F:$F,'Source'!$A:$A,"301 - Amazon",'Source'!$B:$B,$A13)</f>
        <v>750</v>
      </c>
      <c r="E13" s="8" t="n">
        <f aca="false">D13*$J$5</f>
        <v>947.368421052632</v>
      </c>
      <c r="F13" s="8" t="n">
        <f aca="false">E13-C13</f>
        <v>-407.631578947368</v>
      </c>
      <c r="G13" s="9" t="n">
        <f aca="false">IF(AND(C13=0,E13=0),0,IF(C13=0,"New",(E13-C13)/C13))</f>
        <v>-0.300835113614294</v>
      </c>
      <c r="H13" s="8" t="n">
        <f aca="false">SUMIFS('Source'!$E:$E,'Source'!$A:$A,"301 - Amazon",'Source'!$B:$B,$A13)</f>
        <v>109768.29</v>
      </c>
      <c r="I13" s="8" t="n">
        <f aca="false">SUMIFS('Source'!$G:$G,'Source'!$A:$A,"301 - Amazon",'Source'!$B:$B,$A13)</f>
        <v>56592.53</v>
      </c>
      <c r="J13" s="8" t="n">
        <f aca="false">I13*$J$5</f>
        <v>71485.3010526316</v>
      </c>
      <c r="K13" s="8" t="n">
        <f aca="false">J13-H13</f>
        <v>-38282.9889473684</v>
      </c>
      <c r="L13" s="9" t="n">
        <f aca="false">IF(AND(H13=0,J13=0),0,IF(H13=0,"New",(J13-H13)/H13))</f>
        <v>-0.348761823176515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1144</v>
      </c>
      <c r="B14" s="7" t="str">
        <f aca="false">IFERROR(INDEX('Source'!$C:$C,MATCH($A14,'Source'!$B:$B,0)),"")</f>
        <v>קיט טיפות + 365 XL</v>
      </c>
      <c r="C14" s="8" t="n">
        <f aca="false">SUMIFS('Source'!$D:$D,'Source'!$A:$A,"301 - Amazon",'Source'!$B:$B,$A14)</f>
        <v>1189</v>
      </c>
      <c r="D14" s="8" t="n">
        <f aca="false">SUMIFS('Source'!$F:$F,'Source'!$A:$A,"301 - Amazon",'Source'!$B:$B,$A14)</f>
        <v>475</v>
      </c>
      <c r="E14" s="8" t="n">
        <f aca="false">D14*$J$5</f>
        <v>600</v>
      </c>
      <c r="F14" s="8" t="n">
        <f aca="false">E14-C14</f>
        <v>-589</v>
      </c>
      <c r="G14" s="9" t="n">
        <f aca="false">IF(AND(C14=0,E14=0),0,IF(C14=0,"New",(E14-C14)/C14))</f>
        <v>-0.495374264087469</v>
      </c>
      <c r="H14" s="8" t="n">
        <f aca="false">SUMIFS('Source'!$E:$E,'Source'!$A:$A,"301 - Amazon",'Source'!$B:$B,$A14)</f>
        <v>85731.85</v>
      </c>
      <c r="I14" s="8" t="n">
        <f aca="false">SUMIFS('Source'!$G:$G,'Source'!$A:$A,"301 - Amazon",'Source'!$B:$B,$A14)</f>
        <v>32628.14</v>
      </c>
      <c r="J14" s="8" t="n">
        <f aca="false">I14*$J$5</f>
        <v>41214.4926315789</v>
      </c>
      <c r="K14" s="8" t="n">
        <f aca="false">J14-H14</f>
        <v>-44517.3573684211</v>
      </c>
      <c r="L14" s="9" t="n">
        <f aca="false">IF(AND(H14=0,J14=0),0,IF(H14=0,"New",(J14-H14)/H14))</f>
        <v>-0.519262763703584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1145</v>
      </c>
      <c r="B15" s="7" t="str">
        <f aca="false">IFERROR(INDEX('Source'!$C:$C,MATCH($A15,'Source'!$B:$B,0)),"")</f>
        <v>חגורת שבר</v>
      </c>
      <c r="C15" s="8" t="n">
        <f aca="false">SUMIFS('Source'!$D:$D,'Source'!$A:$A,"301 - Amazon",'Source'!$B:$B,$A15)</f>
        <v>403</v>
      </c>
      <c r="D15" s="8" t="n">
        <f aca="false">SUMIFS('Source'!$F:$F,'Source'!$A:$A,"301 - Amazon",'Source'!$B:$B,$A15)</f>
        <v>141</v>
      </c>
      <c r="E15" s="8" t="n">
        <f aca="false">D15*$J$5</f>
        <v>178.105263157895</v>
      </c>
      <c r="F15" s="8" t="n">
        <f aca="false">E15-C15</f>
        <v>-224.894736842105</v>
      </c>
      <c r="G15" s="9" t="n">
        <f aca="false">IF(AND(C15=0,E15=0),0,IF(C15=0,"New",(E15-C15)/C15))</f>
        <v>-0.558051456183884</v>
      </c>
      <c r="H15" s="8" t="n">
        <f aca="false">SUMIFS('Source'!$E:$E,'Source'!$A:$A,"301 - Amazon",'Source'!$B:$B,$A15)</f>
        <v>73333.84</v>
      </c>
      <c r="I15" s="8" t="n">
        <f aca="false">SUMIFS('Source'!$G:$G,'Source'!$A:$A,"301 - Amazon",'Source'!$B:$B,$A15)</f>
        <v>22516.1</v>
      </c>
      <c r="J15" s="8" t="n">
        <f aca="false">I15*$J$5</f>
        <v>28441.3894736842</v>
      </c>
      <c r="K15" s="8" t="n">
        <f aca="false">J15-H15</f>
        <v>-44892.4505263158</v>
      </c>
      <c r="L15" s="9" t="n">
        <f aca="false">IF(AND(H15=0,J15=0),0,IF(H15=0,"New",(J15-H15)/H15))</f>
        <v>-0.612165550396867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1146</v>
      </c>
      <c r="B16" s="7" t="str">
        <f aca="false">IFERROR(INDEX('Source'!$C:$C,MATCH($A16,'Source'!$B:$B,0)),"")</f>
        <v>חגורת שבר שחור</v>
      </c>
      <c r="C16" s="8" t="n">
        <f aca="false">SUMIFS('Source'!$D:$D,'Source'!$A:$A,"301 - Amazon",'Source'!$B:$B,$A16)</f>
        <v>769</v>
      </c>
      <c r="D16" s="8" t="n">
        <f aca="false">SUMIFS('Source'!$F:$F,'Source'!$A:$A,"301 - Amazon",'Source'!$B:$B,$A16)</f>
        <v>1146</v>
      </c>
      <c r="E16" s="8" t="n">
        <f aca="false">D16*$J$5</f>
        <v>1447.57894736842</v>
      </c>
      <c r="F16" s="8" t="n">
        <f aca="false">E16-C16</f>
        <v>678.578947368421</v>
      </c>
      <c r="G16" s="9" t="n">
        <f aca="false">IF(AND(C16=0,E16=0),0,IF(C16=0,"New",(E16-C16)/C16))</f>
        <v>0.882417356785983</v>
      </c>
      <c r="H16" s="8" t="n">
        <f aca="false">SUMIFS('Source'!$E:$E,'Source'!$A:$A,"301 - Amazon",'Source'!$B:$B,$A16)</f>
        <v>135894.77</v>
      </c>
      <c r="I16" s="8" t="n">
        <f aca="false">SUMIFS('Source'!$G:$G,'Source'!$A:$A,"301 - Amazon",'Source'!$B:$B,$A16)</f>
        <v>183863.79</v>
      </c>
      <c r="J16" s="8" t="n">
        <f aca="false">I16*$J$5</f>
        <v>232248.997894737</v>
      </c>
      <c r="K16" s="8" t="n">
        <f aca="false">J16-H16</f>
        <v>96354.2278947369</v>
      </c>
      <c r="L16" s="9" t="n">
        <f aca="false">IF(AND(H16=0,J16=0),0,IF(H16=0,"New",(J16-H16)/H16))</f>
        <v>0.709035586098986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1147</v>
      </c>
      <c r="B17" s="7" t="str">
        <f aca="false">IFERROR(INDEX('Source'!$C:$C,MATCH($A17,'Source'!$B:$B,0)),"")</f>
        <v>הפרשים אמזון</v>
      </c>
      <c r="C17" s="8" t="n">
        <f aca="false">SUMIFS('Source'!$D:$D,'Source'!$A:$A,"301 - Amazon",'Source'!$B:$B,$A17)</f>
        <v>0</v>
      </c>
      <c r="D17" s="8" t="n">
        <f aca="false">SUMIFS('Source'!$F:$F,'Source'!$A:$A,"301 - Amazon",'Source'!$B:$B,$A17)</f>
        <v>0</v>
      </c>
      <c r="E17" s="8" t="n">
        <f aca="false">D17*$J$5</f>
        <v>0</v>
      </c>
      <c r="F17" s="8" t="n">
        <f aca="false">E17-C17</f>
        <v>0</v>
      </c>
      <c r="G17" s="9" t="n">
        <f aca="false">IF(AND(C17=0,E17=0),0,IF(C17=0,"New",(E17-C17)/C17))</f>
        <v>0</v>
      </c>
      <c r="H17" s="8" t="n">
        <f aca="false">SUMIFS('Source'!$E:$E,'Source'!$A:$A,"301 - Amazon",'Source'!$B:$B,$A17)</f>
        <v>42266.02</v>
      </c>
      <c r="I17" s="8" t="n">
        <f aca="false">SUMIFS('Source'!$G:$G,'Source'!$A:$A,"301 - Amazon",'Source'!$B:$B,$A17)</f>
        <v>0</v>
      </c>
      <c r="J17" s="8" t="n">
        <f aca="false">I17*$J$5</f>
        <v>0</v>
      </c>
      <c r="K17" s="8" t="n">
        <f aca="false">J17-H17</f>
        <v>-42266.02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1148</v>
      </c>
      <c r="B18" s="7" t="str">
        <f aca="false">IFERROR(INDEX('Source'!$C:$C,MATCH($A18,'Source'!$B:$B,0)),"")</f>
        <v>חגורת שבר</v>
      </c>
      <c r="C18" s="8" t="n">
        <f aca="false">SUMIFS('Source'!$D:$D,'Source'!$A:$A,"301 - Amazon",'Source'!$B:$B,$A18)</f>
        <v>346</v>
      </c>
      <c r="D18" s="8" t="n">
        <f aca="false">SUMIFS('Source'!$F:$F,'Source'!$A:$A,"301 - Amazon",'Source'!$B:$B,$A18)</f>
        <v>147</v>
      </c>
      <c r="E18" s="8" t="n">
        <f aca="false">D18*$J$5</f>
        <v>185.684210526316</v>
      </c>
      <c r="F18" s="8" t="n">
        <f aca="false">E18-C18</f>
        <v>-160.315789473684</v>
      </c>
      <c r="G18" s="9" t="n">
        <f aca="false">IF(AND(C18=0,E18=0),0,IF(C18=0,"New",(E18-C18)/C18))</f>
        <v>-0.463340432004868</v>
      </c>
      <c r="H18" s="8" t="n">
        <f aca="false">SUMIFS('Source'!$E:$E,'Source'!$A:$A,"301 - Amazon",'Source'!$B:$B,$A18)</f>
        <v>66008.37</v>
      </c>
      <c r="I18" s="8" t="n">
        <f aca="false">SUMIFS('Source'!$G:$G,'Source'!$A:$A,"301 - Amazon",'Source'!$B:$B,$A18)</f>
        <v>24805.76</v>
      </c>
      <c r="J18" s="8" t="n">
        <f aca="false">I18*$J$5</f>
        <v>31333.5915789474</v>
      </c>
      <c r="K18" s="8" t="n">
        <f aca="false">J18-H18</f>
        <v>-34674.7784210526</v>
      </c>
      <c r="L18" s="9" t="n">
        <f aca="false">IF(AND(H18=0,J18=0),0,IF(H18=0,"New",(J18-H18)/H18))</f>
        <v>-0.52530881191359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1149</v>
      </c>
      <c r="B19" s="7" t="str">
        <f aca="false">IFERROR(INDEX('Source'!$C:$C,MATCH($A19,'Source'!$B:$B,0)),"")</f>
        <v>חגורה אחרי ניתוח</v>
      </c>
      <c r="C19" s="8" t="n">
        <f aca="false">SUMIFS('Source'!$D:$D,'Source'!$A:$A,"301 - Amazon",'Source'!$B:$B,$A19)</f>
        <v>224</v>
      </c>
      <c r="D19" s="8" t="n">
        <f aca="false">SUMIFS('Source'!$F:$F,'Source'!$A:$A,"301 - Amazon",'Source'!$B:$B,$A19)</f>
        <v>61</v>
      </c>
      <c r="E19" s="8" t="n">
        <f aca="false">D19*$J$5</f>
        <v>77.0526315789474</v>
      </c>
      <c r="F19" s="8" t="n">
        <f aca="false">E19-C19</f>
        <v>-146.947368421053</v>
      </c>
      <c r="G19" s="9" t="n">
        <f aca="false">IF(AND(C19=0,E19=0),0,IF(C19=0,"New",(E19-C19)/C19))</f>
        <v>-0.656015037593985</v>
      </c>
      <c r="H19" s="8" t="n">
        <f aca="false">SUMIFS('Source'!$E:$E,'Source'!$A:$A,"301 - Amazon",'Source'!$B:$B,$A19)</f>
        <v>30949.19</v>
      </c>
      <c r="I19" s="8" t="n">
        <f aca="false">SUMIFS('Source'!$G:$G,'Source'!$A:$A,"301 - Amazon",'Source'!$B:$B,$A19)</f>
        <v>8220.14</v>
      </c>
      <c r="J19" s="8" t="n">
        <f aca="false">I19*$J$5</f>
        <v>10383.3347368421</v>
      </c>
      <c r="K19" s="8" t="n">
        <f aca="false">J19-H19</f>
        <v>-20565.8552631579</v>
      </c>
      <c r="L19" s="9" t="n">
        <f aca="false">IF(AND(H19=0,J19=0),0,IF(H19=0,"New",(J19-H19)/H19))</f>
        <v>-0.664503829119854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1150</v>
      </c>
      <c r="B20" s="7" t="str">
        <f aca="false">IFERROR(INDEX('Source'!$C:$C,MATCH($A20,'Source'!$B:$B,0)),"")</f>
        <v>חגורת שבר</v>
      </c>
      <c r="C20" s="8" t="n">
        <f aca="false">SUMIFS('Source'!$D:$D,'Source'!$A:$A,"301 - Amazon",'Source'!$B:$B,$A20)</f>
        <v>225</v>
      </c>
      <c r="D20" s="8" t="n">
        <f aca="false">SUMIFS('Source'!$F:$F,'Source'!$A:$A,"301 - Amazon",'Source'!$B:$B,$A20)</f>
        <v>114</v>
      </c>
      <c r="E20" s="8" t="n">
        <f aca="false">D20*$J$5</f>
        <v>144</v>
      </c>
      <c r="F20" s="8" t="n">
        <f aca="false">E20-C20</f>
        <v>-81</v>
      </c>
      <c r="G20" s="9" t="n">
        <f aca="false">IF(AND(C20=0,E20=0),0,IF(C20=0,"New",(E20-C20)/C20))</f>
        <v>-0.36</v>
      </c>
      <c r="H20" s="8" t="n">
        <f aca="false">SUMIFS('Source'!$E:$E,'Source'!$A:$A,"301 - Amazon",'Source'!$B:$B,$A20)</f>
        <v>41045.21</v>
      </c>
      <c r="I20" s="8" t="n">
        <f aca="false">SUMIFS('Source'!$G:$G,'Source'!$A:$A,"301 - Amazon",'Source'!$B:$B,$A20)</f>
        <v>18620.98</v>
      </c>
      <c r="J20" s="8" t="n">
        <f aca="false">I20*$J$5</f>
        <v>23521.2378947368</v>
      </c>
      <c r="K20" s="8" t="n">
        <f aca="false">J20-H20</f>
        <v>-17523.9721052632</v>
      </c>
      <c r="L20" s="9" t="n">
        <f aca="false">IF(AND(H20=0,J20=0),0,IF(H20=0,"New",(J20-H20)/H20))</f>
        <v>-0.426943170841693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1151</v>
      </c>
      <c r="B21" s="7" t="str">
        <f aca="false">IFERROR(INDEX('Source'!$C:$C,MATCH($A21,'Source'!$B:$B,0)),"")</f>
        <v>חגורת שבר</v>
      </c>
      <c r="C21" s="8" t="n">
        <f aca="false">SUMIFS('Source'!$D:$D,'Source'!$A:$A,"301 - Amazon",'Source'!$B:$B,$A21)</f>
        <v>222</v>
      </c>
      <c r="D21" s="8" t="n">
        <f aca="false">SUMIFS('Source'!$F:$F,'Source'!$A:$A,"301 - Amazon",'Source'!$B:$B,$A21)</f>
        <v>120</v>
      </c>
      <c r="E21" s="8" t="n">
        <f aca="false">D21*$J$5</f>
        <v>151.578947368421</v>
      </c>
      <c r="F21" s="8" t="n">
        <f aca="false">E21-C21</f>
        <v>-70.421052631579</v>
      </c>
      <c r="G21" s="9" t="n">
        <f aca="false">IF(AND(C21=0,E21=0),0,IF(C21=0,"New",(E21-C21)/C21))</f>
        <v>-0.317211948790896</v>
      </c>
      <c r="H21" s="8" t="n">
        <f aca="false">SUMIFS('Source'!$E:$E,'Source'!$A:$A,"301 - Amazon",'Source'!$B:$B,$A21)</f>
        <v>40212.55</v>
      </c>
      <c r="I21" s="8" t="n">
        <f aca="false">SUMIFS('Source'!$G:$G,'Source'!$A:$A,"301 - Amazon",'Source'!$B:$B,$A21)</f>
        <v>19417.04</v>
      </c>
      <c r="J21" s="8" t="n">
        <f aca="false">I21*$J$5</f>
        <v>24526.7873684211</v>
      </c>
      <c r="K21" s="8" t="n">
        <f aca="false">J21-H21</f>
        <v>-15685.762631579</v>
      </c>
      <c r="L21" s="9" t="n">
        <f aca="false">IF(AND(H21=0,J21=0),0,IF(H21=0,"New",(J21-H21)/H21))</f>
        <v>-0.390071324290028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1152</v>
      </c>
      <c r="B22" s="7" t="str">
        <f aca="false">IFERROR(INDEX('Source'!$C:$C,MATCH($A22,'Source'!$B:$B,0)),"")</f>
        <v>חגורה אחרי ניתוח</v>
      </c>
      <c r="C22" s="8" t="n">
        <f aca="false">SUMIFS('Source'!$D:$D,'Source'!$A:$A,"301 - Amazon",'Source'!$B:$B,$A22)</f>
        <v>195</v>
      </c>
      <c r="D22" s="8" t="n">
        <f aca="false">SUMIFS('Source'!$F:$F,'Source'!$A:$A,"301 - Amazon",'Source'!$B:$B,$A22)</f>
        <v>53</v>
      </c>
      <c r="E22" s="8" t="n">
        <f aca="false">D22*$J$5</f>
        <v>66.9473684210526</v>
      </c>
      <c r="F22" s="8" t="n">
        <f aca="false">E22-C22</f>
        <v>-128.052631578947</v>
      </c>
      <c r="G22" s="9" t="n">
        <f aca="false">IF(AND(C22=0,E22=0),0,IF(C22=0,"New",(E22-C22)/C22))</f>
        <v>-0.65668016194332</v>
      </c>
      <c r="H22" s="8" t="n">
        <f aca="false">SUMIFS('Source'!$E:$E,'Source'!$A:$A,"301 - Amazon",'Source'!$B:$B,$A22)</f>
        <v>27208.51</v>
      </c>
      <c r="I22" s="8" t="n">
        <f aca="false">SUMIFS('Source'!$G:$G,'Source'!$A:$A,"301 - Amazon",'Source'!$B:$B,$A22)</f>
        <v>7224.56</v>
      </c>
      <c r="J22" s="8" t="n">
        <f aca="false">I22*$J$5</f>
        <v>9125.76</v>
      </c>
      <c r="K22" s="8" t="n">
        <f aca="false">J22-H22</f>
        <v>-18082.75</v>
      </c>
      <c r="L22" s="9" t="n">
        <f aca="false">IF(AND(H22=0,J22=0),0,IF(H22=0,"New",(J22-H22)/H22))</f>
        <v>-0.664599053751933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1153</v>
      </c>
      <c r="B23" s="7" t="str">
        <f aca="false">IFERROR(INDEX('Source'!$C:$C,MATCH($A23,'Source'!$B:$B,0)),"")</f>
        <v>חגורת בטן לנורבגיה</v>
      </c>
      <c r="C23" s="8" t="n">
        <f aca="false">SUMIFS('Source'!$D:$D,'Source'!$A:$A,"301 - Amazon",'Source'!$B:$B,$A23)</f>
        <v>133</v>
      </c>
      <c r="D23" s="8" t="n">
        <f aca="false">SUMIFS('Source'!$F:$F,'Source'!$A:$A,"301 - Amazon",'Source'!$B:$B,$A23)</f>
        <v>0</v>
      </c>
      <c r="E23" s="8" t="n">
        <f aca="false">D23*$J$5</f>
        <v>0</v>
      </c>
      <c r="F23" s="8" t="n">
        <f aca="false">E23-C23</f>
        <v>-133</v>
      </c>
      <c r="G23" s="9" t="n">
        <f aca="false">IF(AND(C23=0,E23=0),0,IF(C23=0,"New",(E23-C23)/C23))</f>
        <v>-1</v>
      </c>
      <c r="H23" s="8" t="n">
        <f aca="false">SUMIFS('Source'!$E:$E,'Source'!$A:$A,"301 - Amazon",'Source'!$B:$B,$A23)</f>
        <v>19212.52</v>
      </c>
      <c r="I23" s="8" t="n">
        <f aca="false">SUMIFS('Source'!$G:$G,'Source'!$A:$A,"301 - Amazon",'Source'!$B:$B,$A23)</f>
        <v>0</v>
      </c>
      <c r="J23" s="8" t="n">
        <f aca="false">I23*$J$5</f>
        <v>0</v>
      </c>
      <c r="K23" s="8" t="n">
        <f aca="false">J23-H23</f>
        <v>-19212.52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1154</v>
      </c>
      <c r="B24" s="7" t="str">
        <f aca="false">IFERROR(INDEX('Source'!$C:$C,MATCH($A24,'Source'!$B:$B,0)),"")</f>
        <v>חגורת בטן לנורבגיה</v>
      </c>
      <c r="C24" s="8" t="n">
        <f aca="false">SUMIFS('Source'!$D:$D,'Source'!$A:$A,"301 - Amazon",'Source'!$B:$B,$A24)</f>
        <v>191</v>
      </c>
      <c r="D24" s="8" t="n">
        <f aca="false">SUMIFS('Source'!$F:$F,'Source'!$A:$A,"301 - Amazon",'Source'!$B:$B,$A24)</f>
        <v>65</v>
      </c>
      <c r="E24" s="8" t="n">
        <f aca="false">D24*$J$5</f>
        <v>82.1052631578947</v>
      </c>
      <c r="F24" s="8" t="n">
        <f aca="false">E24-C24</f>
        <v>-108.894736842105</v>
      </c>
      <c r="G24" s="9" t="n">
        <f aca="false">IF(AND(C24=0,E24=0),0,IF(C24=0,"New",(E24-C24)/C24))</f>
        <v>-0.570129512262331</v>
      </c>
      <c r="H24" s="8" t="n">
        <f aca="false">SUMIFS('Source'!$E:$E,'Source'!$A:$A,"301 - Amazon",'Source'!$B:$B,$A24)</f>
        <v>26070.58</v>
      </c>
      <c r="I24" s="8" t="n">
        <f aca="false">SUMIFS('Source'!$G:$G,'Source'!$A:$A,"301 - Amazon",'Source'!$B:$B,$A24)</f>
        <v>8137.95</v>
      </c>
      <c r="J24" s="8" t="n">
        <f aca="false">I24*$J$5</f>
        <v>10279.5157894737</v>
      </c>
      <c r="K24" s="8" t="n">
        <f aca="false">J24-H24</f>
        <v>-15791.0642105263</v>
      </c>
      <c r="L24" s="9" t="n">
        <f aca="false">IF(AND(H24=0,J24=0),0,IF(H24=0,"New",(J24-H24)/H24))</f>
        <v>-0.60570436908294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1155</v>
      </c>
      <c r="B25" s="7" t="str">
        <f aca="false">IFERROR(INDEX('Source'!$C:$C,MATCH($A25,'Source'!$B:$B,0)),"")</f>
        <v>חגורת שבר</v>
      </c>
      <c r="C25" s="8" t="n">
        <f aca="false">SUMIFS('Source'!$D:$D,'Source'!$A:$A,"301 - Amazon",'Source'!$B:$B,$A25)</f>
        <v>175</v>
      </c>
      <c r="D25" s="8" t="n">
        <f aca="false">SUMIFS('Source'!$F:$F,'Source'!$A:$A,"301 - Amazon",'Source'!$B:$B,$A25)</f>
        <v>90</v>
      </c>
      <c r="E25" s="8" t="n">
        <f aca="false">D25*$J$5</f>
        <v>113.684210526316</v>
      </c>
      <c r="F25" s="8" t="n">
        <f aca="false">E25-C25</f>
        <v>-61.3157894736842</v>
      </c>
      <c r="G25" s="9" t="n">
        <f aca="false">IF(AND(C25=0,E25=0),0,IF(C25=0,"New",(E25-C25)/C25))</f>
        <v>-0.350375939849624</v>
      </c>
      <c r="H25" s="8" t="n">
        <f aca="false">SUMIFS('Source'!$E:$E,'Source'!$A:$A,"301 - Amazon",'Source'!$B:$B,$A25)</f>
        <v>33651.11</v>
      </c>
      <c r="I25" s="8" t="n">
        <f aca="false">SUMIFS('Source'!$G:$G,'Source'!$A:$A,"301 - Amazon",'Source'!$B:$B,$A25)</f>
        <v>15976.99</v>
      </c>
      <c r="J25" s="8" t="n">
        <f aca="false">I25*$J$5</f>
        <v>20181.4610526316</v>
      </c>
      <c r="K25" s="8" t="n">
        <f aca="false">J25-H25</f>
        <v>-13469.6489473684</v>
      </c>
      <c r="L25" s="9" t="n">
        <f aca="false">IF(AND(H25=0,J25=0),0,IF(H25=0,"New",(J25-H25)/H25))</f>
        <v>-0.400273540675729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1156</v>
      </c>
      <c r="B26" s="7" t="str">
        <f aca="false">IFERROR(INDEX('Source'!$C:$C,MATCH($A26,'Source'!$B:$B,0)),"")</f>
        <v>חגורת שבר שחור</v>
      </c>
      <c r="C26" s="8" t="n">
        <f aca="false">SUMIFS('Source'!$D:$D,'Source'!$A:$A,"301 - Amazon",'Source'!$B:$B,$A26)</f>
        <v>384</v>
      </c>
      <c r="D26" s="8" t="n">
        <f aca="false">SUMIFS('Source'!$F:$F,'Source'!$A:$A,"301 - Amazon",'Source'!$B:$B,$A26)</f>
        <v>326</v>
      </c>
      <c r="E26" s="8" t="n">
        <f aca="false">D26*$J$5</f>
        <v>411.789473684211</v>
      </c>
      <c r="F26" s="8" t="n">
        <f aca="false">E26-C26</f>
        <v>27.7894736842105</v>
      </c>
      <c r="G26" s="9" t="n">
        <f aca="false">IF(AND(C26=0,E26=0),0,IF(C26=0,"New",(E26-C26)/C26))</f>
        <v>0.0723684210526316</v>
      </c>
      <c r="H26" s="8" t="n">
        <f aca="false">SUMIFS('Source'!$E:$E,'Source'!$A:$A,"301 - Amazon",'Source'!$B:$B,$A26)</f>
        <v>68602.16</v>
      </c>
      <c r="I26" s="8" t="n">
        <f aca="false">SUMIFS('Source'!$G:$G,'Source'!$A:$A,"301 - Amazon",'Source'!$B:$B,$A26)</f>
        <v>51617.83</v>
      </c>
      <c r="J26" s="8" t="n">
        <f aca="false">I26*$J$5</f>
        <v>65201.4694736842</v>
      </c>
      <c r="K26" s="8" t="n">
        <f aca="false">J26-H26</f>
        <v>-3400.6905263158</v>
      </c>
      <c r="L26" s="9" t="n">
        <f aca="false">IF(AND(H26=0,J26=0),0,IF(H26=0,"New",(J26-H26)/H26))</f>
        <v>-0.0495711873549725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1157</v>
      </c>
      <c r="B27" s="7" t="str">
        <f aca="false">IFERROR(INDEX('Source'!$C:$C,MATCH($A27,'Source'!$B:$B,0)),"")</f>
        <v>חגורת שבר שחור</v>
      </c>
      <c r="C27" s="8" t="n">
        <f aca="false">SUMIFS('Source'!$D:$D,'Source'!$A:$A,"301 - Amazon",'Source'!$B:$B,$A27)</f>
        <v>268</v>
      </c>
      <c r="D27" s="8" t="n">
        <f aca="false">SUMIFS('Source'!$F:$F,'Source'!$A:$A,"301 - Amazon",'Source'!$B:$B,$A27)</f>
        <v>203</v>
      </c>
      <c r="E27" s="8" t="n">
        <f aca="false">D27*$J$5</f>
        <v>256.421052631579</v>
      </c>
      <c r="F27" s="8" t="n">
        <f aca="false">E27-C27</f>
        <v>-11.578947368421</v>
      </c>
      <c r="G27" s="9" t="n">
        <f aca="false">IF(AND(C27=0,E27=0),0,IF(C27=0,"New",(E27-C27)/C27))</f>
        <v>-0.0432050274941084</v>
      </c>
      <c r="H27" s="8" t="n">
        <f aca="false">SUMIFS('Source'!$E:$E,'Source'!$A:$A,"301 - Amazon",'Source'!$B:$B,$A27)</f>
        <v>47354.81</v>
      </c>
      <c r="I27" s="8" t="n">
        <f aca="false">SUMIFS('Source'!$G:$G,'Source'!$A:$A,"301 - Amazon",'Source'!$B:$B,$A27)</f>
        <v>32989.62</v>
      </c>
      <c r="J27" s="8" t="n">
        <f aca="false">I27*$J$5</f>
        <v>41671.0989473684</v>
      </c>
      <c r="K27" s="8" t="n">
        <f aca="false">J27-H27</f>
        <v>-5683.71105263157</v>
      </c>
      <c r="L27" s="9" t="n">
        <f aca="false">IF(AND(H27=0,J27=0),0,IF(H27=0,"New",(J27-H27)/H27))</f>
        <v>-0.120023943768998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1158</v>
      </c>
      <c r="B28" s="7" t="str">
        <f aca="false">IFERROR(INDEX('Source'!$C:$C,MATCH($A28,'Source'!$B:$B,0)),"")</f>
        <v>חגורת שבר שחור</v>
      </c>
      <c r="C28" s="8" t="n">
        <f aca="false">SUMIFS('Source'!$D:$D,'Source'!$A:$A,"301 - Amazon",'Source'!$B:$B,$A28)</f>
        <v>243</v>
      </c>
      <c r="D28" s="8" t="n">
        <f aca="false">SUMIFS('Source'!$F:$F,'Source'!$A:$A,"301 - Amazon",'Source'!$B:$B,$A28)</f>
        <v>185</v>
      </c>
      <c r="E28" s="8" t="n">
        <f aca="false">D28*$J$5</f>
        <v>233.684210526316</v>
      </c>
      <c r="F28" s="8" t="n">
        <f aca="false">E28-C28</f>
        <v>-9.31578947368422</v>
      </c>
      <c r="G28" s="9" t="n">
        <f aca="false">IF(AND(C28=0,E28=0),0,IF(C28=0,"New",(E28-C28)/C28))</f>
        <v>-0.0383365821962314</v>
      </c>
      <c r="H28" s="8" t="n">
        <f aca="false">SUMIFS('Source'!$E:$E,'Source'!$A:$A,"301 - Amazon",'Source'!$B:$B,$A28)</f>
        <v>43557.14</v>
      </c>
      <c r="I28" s="8" t="n">
        <f aca="false">SUMIFS('Source'!$G:$G,'Source'!$A:$A,"301 - Amazon",'Source'!$B:$B,$A28)</f>
        <v>29658.02</v>
      </c>
      <c r="J28" s="8" t="n">
        <f aca="false">I28*$J$5</f>
        <v>37462.7621052632</v>
      </c>
      <c r="K28" s="8" t="n">
        <f aca="false">J28-H28</f>
        <v>-6094.37789473684</v>
      </c>
      <c r="L28" s="9" t="n">
        <f aca="false">IF(AND(H28=0,J28=0),0,IF(H28=0,"New",(J28-H28)/H28))</f>
        <v>-0.139916851628386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1159</v>
      </c>
      <c r="B29" s="7" t="str">
        <f aca="false">IFERROR(INDEX('Source'!$C:$C,MATCH($A29,'Source'!$B:$B,0)),"")</f>
        <v>חגורת שבר</v>
      </c>
      <c r="C29" s="8" t="n">
        <f aca="false">SUMIFS('Source'!$D:$D,'Source'!$A:$A,"301 - Amazon",'Source'!$B:$B,$A29)</f>
        <v>125</v>
      </c>
      <c r="D29" s="8" t="n">
        <f aca="false">SUMIFS('Source'!$F:$F,'Source'!$A:$A,"301 - Amazon",'Source'!$B:$B,$A29)</f>
        <v>76</v>
      </c>
      <c r="E29" s="8" t="n">
        <f aca="false">D29*$J$5</f>
        <v>96</v>
      </c>
      <c r="F29" s="8" t="n">
        <f aca="false">E29-C29</f>
        <v>-29</v>
      </c>
      <c r="G29" s="9" t="n">
        <f aca="false">IF(AND(C29=0,E29=0),0,IF(C29=0,"New",(E29-C29)/C29))</f>
        <v>-0.232</v>
      </c>
      <c r="H29" s="8" t="n">
        <f aca="false">SUMIFS('Source'!$E:$E,'Source'!$A:$A,"301 - Amazon",'Source'!$B:$B,$A29)</f>
        <v>23867.72</v>
      </c>
      <c r="I29" s="8" t="n">
        <f aca="false">SUMIFS('Source'!$G:$G,'Source'!$A:$A,"301 - Amazon",'Source'!$B:$B,$A29)</f>
        <v>12774.44</v>
      </c>
      <c r="J29" s="8" t="n">
        <f aca="false">I29*$J$5</f>
        <v>16136.1347368421</v>
      </c>
      <c r="K29" s="8" t="n">
        <f aca="false">J29-H29</f>
        <v>-7731.5852631579</v>
      </c>
      <c r="L29" s="9" t="n">
        <f aca="false">IF(AND(H29=0,J29=0),0,IF(H29=0,"New",(J29-H29)/H29))</f>
        <v>-0.323934806640848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1160</v>
      </c>
      <c r="B30" s="7" t="str">
        <f aca="false">IFERROR(INDEX('Source'!$C:$C,MATCH($A30,'Source'!$B:$B,0)),"")</f>
        <v>חגורה אחרי ניתוח</v>
      </c>
      <c r="C30" s="8" t="n">
        <f aca="false">SUMIFS('Source'!$D:$D,'Source'!$A:$A,"301 - Amazon",'Source'!$B:$B,$A30)</f>
        <v>177</v>
      </c>
      <c r="D30" s="8" t="n">
        <f aca="false">SUMIFS('Source'!$F:$F,'Source'!$A:$A,"301 - Amazon",'Source'!$B:$B,$A30)</f>
        <v>109</v>
      </c>
      <c r="E30" s="8" t="n">
        <f aca="false">D30*$J$5</f>
        <v>137.684210526316</v>
      </c>
      <c r="F30" s="8" t="n">
        <f aca="false">E30-C30</f>
        <v>-39.3157894736842</v>
      </c>
      <c r="G30" s="9" t="n">
        <f aca="false">IF(AND(C30=0,E30=0),0,IF(C30=0,"New",(E30-C30)/C30))</f>
        <v>-0.222123104371097</v>
      </c>
      <c r="H30" s="8" t="n">
        <f aca="false">SUMIFS('Source'!$E:$E,'Source'!$A:$A,"301 - Amazon",'Source'!$B:$B,$A30)</f>
        <v>24684.59</v>
      </c>
      <c r="I30" s="8" t="n">
        <f aca="false">SUMIFS('Source'!$G:$G,'Source'!$A:$A,"301 - Amazon",'Source'!$B:$B,$A30)</f>
        <v>14505.57</v>
      </c>
      <c r="J30" s="8" t="n">
        <f aca="false">I30*$J$5</f>
        <v>18322.8252631579</v>
      </c>
      <c r="K30" s="8" t="n">
        <f aca="false">J30-H30</f>
        <v>-6361.76473684211</v>
      </c>
      <c r="L30" s="9" t="n">
        <f aca="false">IF(AND(H30=0,J30=0),0,IF(H30=0,"New",(J30-H30)/H30))</f>
        <v>-0.257722114762372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1161</v>
      </c>
      <c r="B31" s="7" t="str">
        <f aca="false">IFERROR(INDEX('Source'!$C:$C,MATCH($A31,'Source'!$B:$B,0)),"")</f>
        <v>חגורת בטן לנורבגיה</v>
      </c>
      <c r="C31" s="8" t="n">
        <f aca="false">SUMIFS('Source'!$D:$D,'Source'!$A:$A,"301 - Amazon",'Source'!$B:$B,$A31)</f>
        <v>71</v>
      </c>
      <c r="D31" s="8" t="n">
        <f aca="false">SUMIFS('Source'!$F:$F,'Source'!$A:$A,"301 - Amazon",'Source'!$B:$B,$A31)</f>
        <v>0</v>
      </c>
      <c r="E31" s="8" t="n">
        <f aca="false">D31*$J$5</f>
        <v>0</v>
      </c>
      <c r="F31" s="8" t="n">
        <f aca="false">E31-C31</f>
        <v>-71</v>
      </c>
      <c r="G31" s="9" t="n">
        <f aca="false">IF(AND(C31=0,E31=0),0,IF(C31=0,"New",(E31-C31)/C31))</f>
        <v>-1</v>
      </c>
      <c r="H31" s="8" t="n">
        <f aca="false">SUMIFS('Source'!$E:$E,'Source'!$A:$A,"301 - Amazon",'Source'!$B:$B,$A31)</f>
        <v>9834.5</v>
      </c>
      <c r="I31" s="8" t="n">
        <f aca="false">SUMIFS('Source'!$G:$G,'Source'!$A:$A,"301 - Amazon",'Source'!$B:$B,$A31)</f>
        <v>0</v>
      </c>
      <c r="J31" s="8" t="n">
        <f aca="false">I31*$J$5</f>
        <v>0</v>
      </c>
      <c r="K31" s="8" t="n">
        <f aca="false">J31-H31</f>
        <v>-9834.5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1162</v>
      </c>
      <c r="B32" s="7" t="str">
        <f aca="false">IFERROR(INDEX('Source'!$C:$C,MATCH($A32,'Source'!$B:$B,0)),"")</f>
        <v>חגורה אחרי ניתוח שחור</v>
      </c>
      <c r="C32" s="8" t="n">
        <f aca="false">SUMIFS('Source'!$D:$D,'Source'!$A:$A,"301 - Amazon",'Source'!$B:$B,$A32)</f>
        <v>86</v>
      </c>
      <c r="D32" s="8" t="n">
        <f aca="false">SUMIFS('Source'!$F:$F,'Source'!$A:$A,"301 - Amazon",'Source'!$B:$B,$A32)</f>
        <v>151</v>
      </c>
      <c r="E32" s="8" t="n">
        <f aca="false">D32*$J$5</f>
        <v>190.736842105263</v>
      </c>
      <c r="F32" s="8" t="n">
        <f aca="false">E32-C32</f>
        <v>104.736842105263</v>
      </c>
      <c r="G32" s="9" t="n">
        <f aca="false">IF(AND(C32=0,E32=0),0,IF(C32=0,"New",(E32-C32)/C32))</f>
        <v>1.21787025703794</v>
      </c>
      <c r="H32" s="8" t="n">
        <f aca="false">SUMIFS('Source'!$E:$E,'Source'!$A:$A,"301 - Amazon",'Source'!$B:$B,$A32)</f>
        <v>10105.03</v>
      </c>
      <c r="I32" s="8" t="n">
        <f aca="false">SUMIFS('Source'!$G:$G,'Source'!$A:$A,"301 - Amazon",'Source'!$B:$B,$A32)</f>
        <v>18900.44</v>
      </c>
      <c r="J32" s="8" t="n">
        <f aca="false">I32*$J$5</f>
        <v>23874.24</v>
      </c>
      <c r="K32" s="8" t="n">
        <f aca="false">J32-H32</f>
        <v>13769.21</v>
      </c>
      <c r="L32" s="9" t="n">
        <f aca="false">IF(AND(H32=0,J32=0),0,IF(H32=0,"New",(J32-H32)/H32))</f>
        <v>1.36260951229239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296</v>
      </c>
      <c r="B33" s="7" t="str">
        <f aca="false">IFERROR(INDEX('Source'!$C:$C,MATCH($A33,'Source'!$B:$B,0)),"")</f>
        <v>סד לאצבע הדק</v>
      </c>
      <c r="C33" s="8" t="n">
        <f aca="false">SUMIFS('Source'!$D:$D,'Source'!$A:$A,"301 - Amazon",'Source'!$B:$B,$A33)</f>
        <v>12</v>
      </c>
      <c r="D33" s="8" t="n">
        <f aca="false">SUMIFS('Source'!$F:$F,'Source'!$A:$A,"301 - Amazon",'Source'!$B:$B,$A33)</f>
        <v>195</v>
      </c>
      <c r="E33" s="8" t="n">
        <f aca="false">D33*$J$5</f>
        <v>246.315789473684</v>
      </c>
      <c r="F33" s="8" t="n">
        <f aca="false">E33-C33</f>
        <v>234.315789473684</v>
      </c>
      <c r="G33" s="9" t="n">
        <f aca="false">IF(AND(C33=0,E33=0),0,IF(C33=0,"New",(E33-C33)/C33))</f>
        <v>19.5263157894737</v>
      </c>
      <c r="H33" s="8" t="n">
        <f aca="false">SUMIFS('Source'!$E:$E,'Source'!$A:$A,"301 - Amazon",'Source'!$B:$B,$A33)</f>
        <v>705.87</v>
      </c>
      <c r="I33" s="8" t="n">
        <f aca="false">SUMIFS('Source'!$G:$G,'Source'!$A:$A,"301 - Amazon",'Source'!$B:$B,$A33)</f>
        <v>9344.25</v>
      </c>
      <c r="J33" s="8" t="n">
        <f aca="false">I33*$J$5</f>
        <v>11803.2631578947</v>
      </c>
      <c r="K33" s="8" t="n">
        <f aca="false">J33-H33</f>
        <v>11097.3931578947</v>
      </c>
      <c r="L33" s="9" t="n">
        <f aca="false">IF(AND(H33=0,J33=0),0,IF(H33=0,"New",(J33-H33)/H33))</f>
        <v>15.721582101371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1163</v>
      </c>
      <c r="B34" s="7" t="str">
        <f aca="false">IFERROR(INDEX('Source'!$C:$C,MATCH($A34,'Source'!$B:$B,0)),"")</f>
        <v>חגורת שבר</v>
      </c>
      <c r="C34" s="8" t="n">
        <f aca="false">SUMIFS('Source'!$D:$D,'Source'!$A:$A,"301 - Amazon",'Source'!$B:$B,$A34)</f>
        <v>54</v>
      </c>
      <c r="D34" s="8" t="n">
        <f aca="false">SUMIFS('Source'!$F:$F,'Source'!$A:$A,"301 - Amazon",'Source'!$B:$B,$A34)</f>
        <v>7</v>
      </c>
      <c r="E34" s="8" t="n">
        <f aca="false">D34*$J$5</f>
        <v>8.84210526315789</v>
      </c>
      <c r="F34" s="8" t="n">
        <f aca="false">E34-C34</f>
        <v>-45.1578947368421</v>
      </c>
      <c r="G34" s="9" t="n">
        <f aca="false">IF(AND(C34=0,E34=0),0,IF(C34=0,"New",(E34-C34)/C34))</f>
        <v>-0.836257309941521</v>
      </c>
      <c r="H34" s="8" t="n">
        <f aca="false">SUMIFS('Source'!$E:$E,'Source'!$A:$A,"301 - Amazon",'Source'!$B:$B,$A34)</f>
        <v>8550.82</v>
      </c>
      <c r="I34" s="8" t="n">
        <f aca="false">SUMIFS('Source'!$G:$G,'Source'!$A:$A,"301 - Amazon",'Source'!$B:$B,$A34)</f>
        <v>1105.14</v>
      </c>
      <c r="J34" s="8" t="n">
        <f aca="false">I34*$J$5</f>
        <v>1395.96631578947</v>
      </c>
      <c r="K34" s="8" t="n">
        <f aca="false">J34-H34</f>
        <v>-7154.85368421053</v>
      </c>
      <c r="L34" s="9" t="n">
        <f aca="false">IF(AND(H34=0,J34=0),0,IF(H34=0,"New",(J34-H34)/H34))</f>
        <v>-0.836744743101893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1164</v>
      </c>
      <c r="B35" s="7" t="str">
        <f aca="false">IFERROR(INDEX('Source'!$C:$C,MATCH($A35,'Source'!$B:$B,0)),"")</f>
        <v>חגורה אחרי ניתוח שחור</v>
      </c>
      <c r="C35" s="8" t="n">
        <f aca="false">SUMIFS('Source'!$D:$D,'Source'!$A:$A,"301 - Amazon",'Source'!$B:$B,$A35)</f>
        <v>86</v>
      </c>
      <c r="D35" s="8" t="n">
        <f aca="false">SUMIFS('Source'!$F:$F,'Source'!$A:$A,"301 - Amazon",'Source'!$B:$B,$A35)</f>
        <v>141</v>
      </c>
      <c r="E35" s="8" t="n">
        <f aca="false">D35*$J$5</f>
        <v>178.105263157895</v>
      </c>
      <c r="F35" s="8" t="n">
        <f aca="false">E35-C35</f>
        <v>92.1052631578947</v>
      </c>
      <c r="G35" s="9" t="n">
        <f aca="false">IF(AND(C35=0,E35=0),0,IF(C35=0,"New",(E35-C35)/C35))</f>
        <v>1.07099143206854</v>
      </c>
      <c r="H35" s="8" t="n">
        <f aca="false">SUMIFS('Source'!$E:$E,'Source'!$A:$A,"301 - Amazon",'Source'!$B:$B,$A35)</f>
        <v>11577.1</v>
      </c>
      <c r="I35" s="8" t="n">
        <f aca="false">SUMIFS('Source'!$G:$G,'Source'!$A:$A,"301 - Amazon",'Source'!$B:$B,$A35)</f>
        <v>18557.76</v>
      </c>
      <c r="J35" s="8" t="n">
        <f aca="false">I35*$J$5</f>
        <v>23441.3810526316</v>
      </c>
      <c r="K35" s="8" t="n">
        <f aca="false">J35-H35</f>
        <v>11864.2810526316</v>
      </c>
      <c r="L35" s="9" t="n">
        <f aca="false">IF(AND(H35=0,J35=0),0,IF(H35=0,"New",(J35-H35)/H35))</f>
        <v>1.02480595767779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1165</v>
      </c>
      <c r="B36" s="7" t="str">
        <f aca="false">IFERROR(INDEX('Source'!$C:$C,MATCH($A36,'Source'!$B:$B,0)),"")</f>
        <v>חגורה אחרי ניתוח שחור</v>
      </c>
      <c r="C36" s="8" t="n">
        <f aca="false">SUMIFS('Source'!$D:$D,'Source'!$A:$A,"301 - Amazon",'Source'!$B:$B,$A36)</f>
        <v>16</v>
      </c>
      <c r="D36" s="8" t="n">
        <f aca="false">SUMIFS('Source'!$F:$F,'Source'!$A:$A,"301 - Amazon",'Source'!$B:$B,$A36)</f>
        <v>77</v>
      </c>
      <c r="E36" s="8" t="n">
        <f aca="false">D36*$J$5</f>
        <v>97.2631578947368</v>
      </c>
      <c r="F36" s="8" t="n">
        <f aca="false">E36-C36</f>
        <v>81.2631578947368</v>
      </c>
      <c r="G36" s="9" t="n">
        <f aca="false">IF(AND(C36=0,E36=0),0,IF(C36=0,"New",(E36-C36)/C36))</f>
        <v>5.07894736842105</v>
      </c>
      <c r="H36" s="8" t="n">
        <f aca="false">SUMIFS('Source'!$E:$E,'Source'!$A:$A,"301 - Amazon",'Source'!$B:$B,$A36)</f>
        <v>2183.52</v>
      </c>
      <c r="I36" s="8" t="n">
        <f aca="false">SUMIFS('Source'!$G:$G,'Source'!$A:$A,"301 - Amazon",'Source'!$B:$B,$A36)</f>
        <v>9148.8</v>
      </c>
      <c r="J36" s="8" t="n">
        <f aca="false">I36*$J$5</f>
        <v>11556.3789473684</v>
      </c>
      <c r="K36" s="8" t="n">
        <f aca="false">J36-H36</f>
        <v>9372.85894736842</v>
      </c>
      <c r="L36" s="9" t="n">
        <f aca="false">IF(AND(H36=0,J36=0),0,IF(H36=0,"New",(J36-H36)/H36))</f>
        <v>4.29254549872152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1166</v>
      </c>
      <c r="B37" s="7" t="str">
        <f aca="false">IFERROR(INDEX('Source'!$C:$C,MATCH($A37,'Source'!$B:$B,0)),"")</f>
        <v>חגורה אחרי ניתוח</v>
      </c>
      <c r="C37" s="8" t="n">
        <f aca="false">SUMIFS('Source'!$D:$D,'Source'!$A:$A,"301 - Amazon",'Source'!$B:$B,$A37)</f>
        <v>125</v>
      </c>
      <c r="D37" s="8" t="n">
        <f aca="false">SUMIFS('Source'!$F:$F,'Source'!$A:$A,"301 - Amazon",'Source'!$B:$B,$A37)</f>
        <v>77</v>
      </c>
      <c r="E37" s="8" t="n">
        <f aca="false">D37*$J$5</f>
        <v>97.2631578947368</v>
      </c>
      <c r="F37" s="8" t="n">
        <f aca="false">E37-C37</f>
        <v>-27.7368421052632</v>
      </c>
      <c r="G37" s="9" t="n">
        <f aca="false">IF(AND(C37=0,E37=0),0,IF(C37=0,"New",(E37-C37)/C37))</f>
        <v>-0.221894736842105</v>
      </c>
      <c r="H37" s="8" t="n">
        <f aca="false">SUMIFS('Source'!$E:$E,'Source'!$A:$A,"301 - Amazon",'Source'!$B:$B,$A37)</f>
        <v>16991.76</v>
      </c>
      <c r="I37" s="8" t="n">
        <f aca="false">SUMIFS('Source'!$G:$G,'Source'!$A:$A,"301 - Amazon",'Source'!$B:$B,$A37)</f>
        <v>10282.34</v>
      </c>
      <c r="J37" s="8" t="n">
        <f aca="false">I37*$J$5</f>
        <v>12988.2189473684</v>
      </c>
      <c r="K37" s="8" t="n">
        <f aca="false">J37-H37</f>
        <v>-4003.54105263158</v>
      </c>
      <c r="L37" s="9" t="n">
        <f aca="false">IF(AND(H37=0,J37=0),0,IF(H37=0,"New",(J37-H37)/H37))</f>
        <v>-0.235616619622192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1167</v>
      </c>
      <c r="B38" s="7" t="str">
        <f aca="false">IFERROR(INDEX('Source'!$C:$C,MATCH($A38,'Source'!$B:$B,0)),"")</f>
        <v>חגורת שבר שחור</v>
      </c>
      <c r="C38" s="8" t="n">
        <f aca="false">SUMIFS('Source'!$D:$D,'Source'!$A:$A,"301 - Amazon",'Source'!$B:$B,$A38)</f>
        <v>37</v>
      </c>
      <c r="D38" s="8" t="n">
        <f aca="false">SUMIFS('Source'!$F:$F,'Source'!$A:$A,"301 - Amazon",'Source'!$B:$B,$A38)</f>
        <v>0</v>
      </c>
      <c r="E38" s="8" t="n">
        <f aca="false">D38*$J$5</f>
        <v>0</v>
      </c>
      <c r="F38" s="8" t="n">
        <f aca="false">E38-C38</f>
        <v>-37</v>
      </c>
      <c r="G38" s="9" t="n">
        <f aca="false">IF(AND(C38=0,E38=0),0,IF(C38=0,"New",(E38-C38)/C38))</f>
        <v>-1</v>
      </c>
      <c r="H38" s="8" t="n">
        <f aca="false">SUMIFS('Source'!$E:$E,'Source'!$A:$A,"301 - Amazon",'Source'!$B:$B,$A38)</f>
        <v>6510.26</v>
      </c>
      <c r="I38" s="8" t="n">
        <f aca="false">SUMIFS('Source'!$G:$G,'Source'!$A:$A,"301 - Amazon",'Source'!$B:$B,$A38)</f>
        <v>0</v>
      </c>
      <c r="J38" s="8" t="n">
        <f aca="false">I38*$J$5</f>
        <v>0</v>
      </c>
      <c r="K38" s="8" t="n">
        <f aca="false">J38-H38</f>
        <v>-6510.26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1168</v>
      </c>
      <c r="B39" s="7" t="str">
        <f aca="false">IFERROR(INDEX('Source'!$C:$C,MATCH($A39,'Source'!$B:$B,0)),"")</f>
        <v>חגורת שבר</v>
      </c>
      <c r="C39" s="8" t="n">
        <f aca="false">SUMIFS('Source'!$D:$D,'Source'!$A:$A,"301 - Amazon",'Source'!$B:$B,$A39)</f>
        <v>34</v>
      </c>
      <c r="D39" s="8" t="n">
        <f aca="false">SUMIFS('Source'!$F:$F,'Source'!$A:$A,"301 - Amazon",'Source'!$B:$B,$A39)</f>
        <v>2</v>
      </c>
      <c r="E39" s="8" t="n">
        <f aca="false">D39*$J$5</f>
        <v>2.52631578947368</v>
      </c>
      <c r="F39" s="8" t="n">
        <f aca="false">E39-C39</f>
        <v>-31.4736842105263</v>
      </c>
      <c r="G39" s="9" t="n">
        <f aca="false">IF(AND(C39=0,E39=0),0,IF(C39=0,"New",(E39-C39)/C39))</f>
        <v>-0.925696594427245</v>
      </c>
      <c r="H39" s="8" t="n">
        <f aca="false">SUMIFS('Source'!$E:$E,'Source'!$A:$A,"301 - Amazon",'Source'!$B:$B,$A39)</f>
        <v>6355.2</v>
      </c>
      <c r="I39" s="8" t="n">
        <f aca="false">SUMIFS('Source'!$G:$G,'Source'!$A:$A,"301 - Amazon",'Source'!$B:$B,$A39)</f>
        <v>357.48</v>
      </c>
      <c r="J39" s="8" t="n">
        <f aca="false">I39*$J$5</f>
        <v>451.553684210526</v>
      </c>
      <c r="K39" s="8" t="n">
        <f aca="false">J39-H39</f>
        <v>-5903.64631578947</v>
      </c>
      <c r="L39" s="9" t="n">
        <f aca="false">IF(AND(H39=0,J39=0),0,IF(H39=0,"New",(J39-H39)/H39))</f>
        <v>-0.928947368421053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1169</v>
      </c>
      <c r="B40" s="7" t="str">
        <f aca="false">IFERROR(INDEX('Source'!$C:$C,MATCH($A40,'Source'!$B:$B,0)),"")</f>
        <v>חגורת שבר שחור</v>
      </c>
      <c r="C40" s="8" t="n">
        <f aca="false">SUMIFS('Source'!$D:$D,'Source'!$A:$A,"301 - Amazon",'Source'!$B:$B,$A40)</f>
        <v>49</v>
      </c>
      <c r="D40" s="8" t="n">
        <f aca="false">SUMIFS('Source'!$F:$F,'Source'!$A:$A,"301 - Amazon",'Source'!$B:$B,$A40)</f>
        <v>84</v>
      </c>
      <c r="E40" s="8" t="n">
        <f aca="false">D40*$J$5</f>
        <v>106.105263157895</v>
      </c>
      <c r="F40" s="8" t="n">
        <f aca="false">E40-C40</f>
        <v>57.1052631578947</v>
      </c>
      <c r="G40" s="9" t="n">
        <f aca="false">IF(AND(C40=0,E40=0),0,IF(C40=0,"New",(E40-C40)/C40))</f>
        <v>1.16541353383459</v>
      </c>
      <c r="H40" s="8" t="n">
        <f aca="false">SUMIFS('Source'!$E:$E,'Source'!$A:$A,"301 - Amazon",'Source'!$B:$B,$A40)</f>
        <v>9171.45</v>
      </c>
      <c r="I40" s="8" t="n">
        <f aca="false">SUMIFS('Source'!$G:$G,'Source'!$A:$A,"301 - Amazon",'Source'!$B:$B,$A40)</f>
        <v>14233.5</v>
      </c>
      <c r="J40" s="8" t="n">
        <f aca="false">I40*$J$5</f>
        <v>17979.1578947368</v>
      </c>
      <c r="K40" s="8" t="n">
        <f aca="false">J40-H40</f>
        <v>8807.70789473684</v>
      </c>
      <c r="L40" s="9" t="n">
        <f aca="false">IF(AND(H40=0,J40=0),0,IF(H40=0,"New",(J40-H40)/H40))</f>
        <v>0.960339738507743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1170</v>
      </c>
      <c r="B41" s="7" t="str">
        <f aca="false">IFERROR(INDEX('Source'!$C:$C,MATCH($A41,'Source'!$B:$B,0)),"")</f>
        <v>חגורת שבר</v>
      </c>
      <c r="C41" s="8" t="n">
        <f aca="false">SUMIFS('Source'!$D:$D,'Source'!$A:$A,"301 - Amazon",'Source'!$B:$B,$A41)</f>
        <v>37</v>
      </c>
      <c r="D41" s="8" t="n">
        <f aca="false">SUMIFS('Source'!$F:$F,'Source'!$A:$A,"301 - Amazon",'Source'!$B:$B,$A41)</f>
        <v>11</v>
      </c>
      <c r="E41" s="8" t="n">
        <f aca="false">D41*$J$5</f>
        <v>13.8947368421053</v>
      </c>
      <c r="F41" s="8" t="n">
        <f aca="false">E41-C41</f>
        <v>-23.1052631578947</v>
      </c>
      <c r="G41" s="9" t="n">
        <f aca="false">IF(AND(C41=0,E41=0),0,IF(C41=0,"New",(E41-C41)/C41))</f>
        <v>-0.624466571834993</v>
      </c>
      <c r="H41" s="8" t="n">
        <f aca="false">SUMIFS('Source'!$E:$E,'Source'!$A:$A,"301 - Amazon",'Source'!$B:$B,$A41)</f>
        <v>6684.46</v>
      </c>
      <c r="I41" s="8" t="n">
        <f aca="false">SUMIFS('Source'!$G:$G,'Source'!$A:$A,"301 - Amazon",'Source'!$B:$B,$A41)</f>
        <v>1733.93</v>
      </c>
      <c r="J41" s="8" t="n">
        <f aca="false">I41*$J$5</f>
        <v>2190.22736842105</v>
      </c>
      <c r="K41" s="8" t="n">
        <f aca="false">J41-H41</f>
        <v>-4494.23263157895</v>
      </c>
      <c r="L41" s="9" t="n">
        <f aca="false">IF(AND(H41=0,J41=0),0,IF(H41=0,"New",(J41-H41)/H41))</f>
        <v>-0.672340418160771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1171</v>
      </c>
      <c r="B42" s="7" t="str">
        <f aca="false">IFERROR(INDEX('Source'!$C:$C,MATCH($A42,'Source'!$B:$B,0)),"")</f>
        <v>חגורת שבר שחור</v>
      </c>
      <c r="C42" s="8" t="n">
        <f aca="false">SUMIFS('Source'!$D:$D,'Source'!$A:$A,"301 - Amazon",'Source'!$B:$B,$A42)</f>
        <v>128</v>
      </c>
      <c r="D42" s="8" t="n">
        <f aca="false">SUMIFS('Source'!$F:$F,'Source'!$A:$A,"301 - Amazon",'Source'!$B:$B,$A42)</f>
        <v>115</v>
      </c>
      <c r="E42" s="8" t="n">
        <f aca="false">D42*$J$5</f>
        <v>145.263157894737</v>
      </c>
      <c r="F42" s="8" t="n">
        <f aca="false">E42-C42</f>
        <v>17.2631578947368</v>
      </c>
      <c r="G42" s="9" t="n">
        <f aca="false">IF(AND(C42=0,E42=0),0,IF(C42=0,"New",(E42-C42)/C42))</f>
        <v>0.134868421052631</v>
      </c>
      <c r="H42" s="8" t="n">
        <f aca="false">SUMIFS('Source'!$E:$E,'Source'!$A:$A,"301 - Amazon",'Source'!$B:$B,$A42)</f>
        <v>22838.32</v>
      </c>
      <c r="I42" s="8" t="n">
        <f aca="false">SUMIFS('Source'!$G:$G,'Source'!$A:$A,"301 - Amazon",'Source'!$B:$B,$A42)</f>
        <v>18446.61</v>
      </c>
      <c r="J42" s="8" t="n">
        <f aca="false">I42*$J$5</f>
        <v>23300.9810526316</v>
      </c>
      <c r="K42" s="8" t="n">
        <f aca="false">J42-H42</f>
        <v>462.661052631578</v>
      </c>
      <c r="L42" s="9" t="n">
        <f aca="false">IF(AND(H42=0,J42=0),0,IF(H42=0,"New",(J42-H42)/H42))</f>
        <v>0.0202581036009469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1172</v>
      </c>
      <c r="B43" s="7" t="str">
        <f aca="false">IFERROR(INDEX('Source'!$C:$C,MATCH($A43,'Source'!$B:$B,0)),"")</f>
        <v>חגורת שבר</v>
      </c>
      <c r="C43" s="8" t="n">
        <f aca="false">SUMIFS('Source'!$D:$D,'Source'!$A:$A,"301 - Amazon",'Source'!$B:$B,$A43)</f>
        <v>23</v>
      </c>
      <c r="D43" s="8" t="n">
        <f aca="false">SUMIFS('Source'!$F:$F,'Source'!$A:$A,"301 - Amazon",'Source'!$B:$B,$A43)</f>
        <v>0</v>
      </c>
      <c r="E43" s="8" t="n">
        <f aca="false">D43*$J$5</f>
        <v>0</v>
      </c>
      <c r="F43" s="8" t="n">
        <f aca="false">E43-C43</f>
        <v>-23</v>
      </c>
      <c r="G43" s="9" t="n">
        <f aca="false">IF(AND(C43=0,E43=0),0,IF(C43=0,"New",(E43-C43)/C43))</f>
        <v>-1</v>
      </c>
      <c r="H43" s="8" t="n">
        <f aca="false">SUMIFS('Source'!$E:$E,'Source'!$A:$A,"301 - Amazon",'Source'!$B:$B,$A43)</f>
        <v>4233.37</v>
      </c>
      <c r="I43" s="8" t="n">
        <f aca="false">SUMIFS('Source'!$G:$G,'Source'!$A:$A,"301 - Amazon",'Source'!$B:$B,$A43)</f>
        <v>0</v>
      </c>
      <c r="J43" s="8" t="n">
        <f aca="false">I43*$J$5</f>
        <v>0</v>
      </c>
      <c r="K43" s="8" t="n">
        <f aca="false">J43-H43</f>
        <v>-4233.37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150</v>
      </c>
      <c r="B44" s="7" t="str">
        <f aca="false">IFERROR(INDEX('Source'!$C:$C,MATCH($A44,'Source'!$B:$B,0)),"")</f>
        <v>שרוול מסיליקון ל</v>
      </c>
      <c r="C44" s="8" t="n">
        <f aca="false">SUMIFS('Source'!$D:$D,'Source'!$A:$A,"301 - Amazon",'Source'!$B:$B,$A44)</f>
        <v>28</v>
      </c>
      <c r="D44" s="8" t="n">
        <f aca="false">SUMIFS('Source'!$F:$F,'Source'!$A:$A,"301 - Amazon",'Source'!$B:$B,$A44)</f>
        <v>135</v>
      </c>
      <c r="E44" s="8" t="n">
        <f aca="false">D44*$J$5</f>
        <v>170.526315789474</v>
      </c>
      <c r="F44" s="8" t="n">
        <f aca="false">E44-C44</f>
        <v>142.526315789474</v>
      </c>
      <c r="G44" s="9" t="n">
        <f aca="false">IF(AND(C44=0,E44=0),0,IF(C44=0,"New",(E44-C44)/C44))</f>
        <v>5.09022556390977</v>
      </c>
      <c r="H44" s="8" t="n">
        <f aca="false">SUMIFS('Source'!$E:$E,'Source'!$A:$A,"301 - Amazon",'Source'!$B:$B,$A44)</f>
        <v>1182.08</v>
      </c>
      <c r="I44" s="8" t="n">
        <f aca="false">SUMIFS('Source'!$G:$G,'Source'!$A:$A,"301 - Amazon",'Source'!$B:$B,$A44)</f>
        <v>5390.19</v>
      </c>
      <c r="J44" s="8" t="n">
        <f aca="false">I44*$J$5</f>
        <v>6808.66105263158</v>
      </c>
      <c r="K44" s="8" t="n">
        <f aca="false">J44-H44</f>
        <v>5626.58105263158</v>
      </c>
      <c r="L44" s="9" t="n">
        <f aca="false">IF(AND(H44=0,J44=0),0,IF(H44=0,"New",(J44-H44)/H44))</f>
        <v>4.75989869774599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1173</v>
      </c>
      <c r="B45" s="7" t="str">
        <f aca="false">IFERROR(INDEX('Source'!$C:$C,MATCH($A45,'Source'!$B:$B,0)),"")</f>
        <v>חגורה אחרי ניתוח שחור</v>
      </c>
      <c r="C45" s="8" t="n">
        <f aca="false">SUMIFS('Source'!$D:$D,'Source'!$A:$A,"301 - Amazon",'Source'!$B:$B,$A45)</f>
        <v>91</v>
      </c>
      <c r="D45" s="8" t="n">
        <f aca="false">SUMIFS('Source'!$F:$F,'Source'!$A:$A,"301 - Amazon",'Source'!$B:$B,$A45)</f>
        <v>126</v>
      </c>
      <c r="E45" s="8" t="n">
        <f aca="false">D45*$J$5</f>
        <v>159.157894736842</v>
      </c>
      <c r="F45" s="8" t="n">
        <f aca="false">E45-C45</f>
        <v>68.1578947368421</v>
      </c>
      <c r="G45" s="9" t="n">
        <f aca="false">IF(AND(C45=0,E45=0),0,IF(C45=0,"New",(E45-C45)/C45))</f>
        <v>0.748987854251012</v>
      </c>
      <c r="H45" s="8" t="n">
        <f aca="false">SUMIFS('Source'!$E:$E,'Source'!$A:$A,"301 - Amazon",'Source'!$B:$B,$A45)</f>
        <v>12484.46</v>
      </c>
      <c r="I45" s="8" t="n">
        <f aca="false">SUMIFS('Source'!$G:$G,'Source'!$A:$A,"301 - Amazon",'Source'!$B:$B,$A45)</f>
        <v>16430.98</v>
      </c>
      <c r="J45" s="8" t="n">
        <f aca="false">I45*$J$5</f>
        <v>20754.9221052632</v>
      </c>
      <c r="K45" s="8" t="n">
        <f aca="false">J45-H45</f>
        <v>8270.46210526315</v>
      </c>
      <c r="L45" s="9" t="n">
        <f aca="false">IF(AND(H45=0,J45=0),0,IF(H45=0,"New",(J45-H45)/H45))</f>
        <v>0.662460539363589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1174</v>
      </c>
      <c r="B46" s="7" t="str">
        <f aca="false">IFERROR(INDEX('Source'!$C:$C,MATCH($A46,'Source'!$B:$B,0)),"")</f>
        <v>חגורת בטן לנורבגיה</v>
      </c>
      <c r="C46" s="8" t="n">
        <f aca="false">SUMIFS('Source'!$D:$D,'Source'!$A:$A,"301 - Amazon",'Source'!$B:$B,$A46)</f>
        <v>21</v>
      </c>
      <c r="D46" s="8" t="n">
        <f aca="false">SUMIFS('Source'!$F:$F,'Source'!$A:$A,"301 - Amazon",'Source'!$B:$B,$A46)</f>
        <v>0</v>
      </c>
      <c r="E46" s="8" t="n">
        <f aca="false">D46*$J$5</f>
        <v>0</v>
      </c>
      <c r="F46" s="8" t="n">
        <f aca="false">E46-C46</f>
        <v>-21</v>
      </c>
      <c r="G46" s="9" t="n">
        <f aca="false">IF(AND(C46=0,E46=0),0,IF(C46=0,"New",(E46-C46)/C46))</f>
        <v>-1</v>
      </c>
      <c r="H46" s="8" t="n">
        <f aca="false">SUMIFS('Source'!$E:$E,'Source'!$A:$A,"301 - Amazon",'Source'!$B:$B,$A46)</f>
        <v>2976.17</v>
      </c>
      <c r="I46" s="8" t="n">
        <f aca="false">SUMIFS('Source'!$G:$G,'Source'!$A:$A,"301 - Amazon",'Source'!$B:$B,$A46)</f>
        <v>0</v>
      </c>
      <c r="J46" s="8" t="n">
        <f aca="false">I46*$J$5</f>
        <v>0</v>
      </c>
      <c r="K46" s="8" t="n">
        <f aca="false">J46-H46</f>
        <v>-2976.17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1175</v>
      </c>
      <c r="B47" s="7" t="str">
        <f aca="false">IFERROR(INDEX('Source'!$C:$C,MATCH($A47,'Source'!$B:$B,0)),"")</f>
        <v>חגורת שבר שחור</v>
      </c>
      <c r="C47" s="8" t="n">
        <f aca="false">SUMIFS('Source'!$D:$D,'Source'!$A:$A,"301 - Amazon",'Source'!$B:$B,$A47)</f>
        <v>7</v>
      </c>
      <c r="D47" s="8" t="n">
        <f aca="false">SUMIFS('Source'!$F:$F,'Source'!$A:$A,"301 - Amazon",'Source'!$B:$B,$A47)</f>
        <v>22</v>
      </c>
      <c r="E47" s="8" t="n">
        <f aca="false">D47*$J$5</f>
        <v>27.7894736842105</v>
      </c>
      <c r="F47" s="8" t="n">
        <f aca="false">E47-C47</f>
        <v>20.7894736842105</v>
      </c>
      <c r="G47" s="9" t="n">
        <f aca="false">IF(AND(C47=0,E47=0),0,IF(C47=0,"New",(E47-C47)/C47))</f>
        <v>2.96992481203008</v>
      </c>
      <c r="H47" s="8" t="n">
        <f aca="false">SUMIFS('Source'!$E:$E,'Source'!$A:$A,"301 - Amazon",'Source'!$B:$B,$A47)</f>
        <v>1289.35</v>
      </c>
      <c r="I47" s="8" t="n">
        <f aca="false">SUMIFS('Source'!$G:$G,'Source'!$A:$A,"301 - Amazon",'Source'!$B:$B,$A47)</f>
        <v>3724.24</v>
      </c>
      <c r="J47" s="8" t="n">
        <f aca="false">I47*$J$5</f>
        <v>4704.30315789474</v>
      </c>
      <c r="K47" s="8" t="n">
        <f aca="false">J47-H47</f>
        <v>3414.95315789474</v>
      </c>
      <c r="L47" s="9" t="n">
        <f aca="false">IF(AND(H47=0,J47=0),0,IF(H47=0,"New",(J47-H47)/H47))</f>
        <v>2.6485850683637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1176</v>
      </c>
      <c r="B48" s="7" t="str">
        <f aca="false">IFERROR(INDEX('Source'!$C:$C,MATCH($A48,'Source'!$B:$B,0)),"")</f>
        <v>חגורה אחרי ניתוח שחור</v>
      </c>
      <c r="C48" s="8" t="n">
        <f aca="false">SUMIFS('Source'!$D:$D,'Source'!$A:$A,"301 - Amazon",'Source'!$B:$B,$A48)</f>
        <v>1</v>
      </c>
      <c r="D48" s="8" t="n">
        <f aca="false">SUMIFS('Source'!$F:$F,'Source'!$A:$A,"301 - Amazon",'Source'!$B:$B,$A48)</f>
        <v>20</v>
      </c>
      <c r="E48" s="8" t="n">
        <f aca="false">D48*$J$5</f>
        <v>25.2631578947368</v>
      </c>
      <c r="F48" s="8" t="n">
        <f aca="false">E48-C48</f>
        <v>24.2631578947368</v>
      </c>
      <c r="G48" s="9" t="n">
        <f aca="false">IF(AND(C48=0,E48=0),0,IF(C48=0,"New",(E48-C48)/C48))</f>
        <v>24.2631578947368</v>
      </c>
      <c r="H48" s="8" t="n">
        <f aca="false">SUMIFS('Source'!$E:$E,'Source'!$A:$A,"301 - Amazon",'Source'!$B:$B,$A48)</f>
        <v>137.01</v>
      </c>
      <c r="I48" s="8" t="n">
        <f aca="false">SUMIFS('Source'!$G:$G,'Source'!$A:$A,"301 - Amazon",'Source'!$B:$B,$A48)</f>
        <v>2555.12</v>
      </c>
      <c r="J48" s="8" t="n">
        <f aca="false">I48*$J$5</f>
        <v>3227.52</v>
      </c>
      <c r="K48" s="8" t="n">
        <f aca="false">J48-H48</f>
        <v>3090.51</v>
      </c>
      <c r="L48" s="9" t="n">
        <f aca="false">IF(AND(H48=0,J48=0),0,IF(H48=0,"New",(J48-H48)/H48))</f>
        <v>22.5568206700241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1177</v>
      </c>
      <c r="B49" s="7" t="str">
        <f aca="false">IFERROR(INDEX('Source'!$C:$C,MATCH($A49,'Source'!$B:$B,0)),"")</f>
        <v>חגורת שבר שחור</v>
      </c>
      <c r="C49" s="8" t="n">
        <f aca="false">SUMIFS('Source'!$D:$D,'Source'!$A:$A,"301 - Amazon",'Source'!$B:$B,$A49)</f>
        <v>324</v>
      </c>
      <c r="D49" s="8" t="n">
        <f aca="false">SUMIFS('Source'!$F:$F,'Source'!$A:$A,"301 - Amazon",'Source'!$B:$B,$A49)</f>
        <v>350</v>
      </c>
      <c r="E49" s="8" t="n">
        <f aca="false">D49*$J$5</f>
        <v>442.105263157895</v>
      </c>
      <c r="F49" s="8" t="n">
        <f aca="false">E49-C49</f>
        <v>118.105263157895</v>
      </c>
      <c r="G49" s="9" t="n">
        <f aca="false">IF(AND(C49=0,E49=0),0,IF(C49=0,"New",(E49-C49)/C49))</f>
        <v>0.364522417153996</v>
      </c>
      <c r="H49" s="8" t="n">
        <f aca="false">SUMIFS('Source'!$E:$E,'Source'!$A:$A,"301 - Amazon",'Source'!$B:$B,$A49)</f>
        <v>58442.65</v>
      </c>
      <c r="I49" s="8" t="n">
        <f aca="false">SUMIFS('Source'!$G:$G,'Source'!$A:$A,"301 - Amazon",'Source'!$B:$B,$A49)</f>
        <v>56190.69</v>
      </c>
      <c r="J49" s="8" t="n">
        <f aca="false">I49*$J$5</f>
        <v>70977.7136842105</v>
      </c>
      <c r="K49" s="8" t="n">
        <f aca="false">J49-H49</f>
        <v>12535.0636842105</v>
      </c>
      <c r="L49" s="9" t="n">
        <f aca="false">IF(AND(H49=0,J49=0),0,IF(H49=0,"New",(J49-H49)/H49))</f>
        <v>0.214484861384802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1178</v>
      </c>
      <c r="B50" s="7" t="str">
        <f aca="false">IFERROR(INDEX('Source'!$C:$C,MATCH($A50,'Source'!$B:$B,0)),"")</f>
        <v>טיטניום קורקטור – ערכה לציפורן חודרנית</v>
      </c>
      <c r="C50" s="8" t="n">
        <f aca="false">SUMIFS('Source'!$D:$D,'Source'!$A:$A,"301 - Amazon",'Source'!$B:$B,$A50)</f>
        <v>0</v>
      </c>
      <c r="D50" s="8" t="n">
        <f aca="false">SUMIFS('Source'!$F:$F,'Source'!$A:$A,"301 - Amazon",'Source'!$B:$B,$A50)</f>
        <v>26</v>
      </c>
      <c r="E50" s="8" t="n">
        <f aca="false">D50*$J$5</f>
        <v>32.8421052631579</v>
      </c>
      <c r="F50" s="8" t="n">
        <f aca="false">E50-C50</f>
        <v>32.8421052631579</v>
      </c>
      <c r="G50" s="9" t="str">
        <f aca="false">IF(AND(C50=0,E50=0),0,IF(C50=0,"New",(E50-C50)/C50))</f>
        <v>New</v>
      </c>
      <c r="H50" s="8" t="n">
        <f aca="false">SUMIFS('Source'!$E:$E,'Source'!$A:$A,"301 - Amazon",'Source'!$B:$B,$A50)</f>
        <v>0</v>
      </c>
      <c r="I50" s="8" t="n">
        <f aca="false">SUMIFS('Source'!$G:$G,'Source'!$A:$A,"301 - Amazon",'Source'!$B:$B,$A50)</f>
        <v>2172.93</v>
      </c>
      <c r="J50" s="8" t="n">
        <f aca="false">I50*$J$5</f>
        <v>2744.75368421053</v>
      </c>
      <c r="K50" s="8" t="n">
        <f aca="false">J50-H50</f>
        <v>2744.75368421053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1179</v>
      </c>
      <c r="B51" s="7" t="str">
        <f aca="false">IFERROR(INDEX('Source'!$C:$C,MATCH($A51,'Source'!$B:$B,0)),"")</f>
        <v>חגורת שבר שחור</v>
      </c>
      <c r="C51" s="8" t="n">
        <f aca="false">SUMIFS('Source'!$D:$D,'Source'!$A:$A,"301 - Amazon",'Source'!$B:$B,$A51)</f>
        <v>125</v>
      </c>
      <c r="D51" s="8" t="n">
        <f aca="false">SUMIFS('Source'!$F:$F,'Source'!$A:$A,"301 - Amazon",'Source'!$B:$B,$A51)</f>
        <v>151</v>
      </c>
      <c r="E51" s="8" t="n">
        <f aca="false">D51*$J$5</f>
        <v>190.736842105263</v>
      </c>
      <c r="F51" s="8" t="n">
        <f aca="false">E51-C51</f>
        <v>65.7368421052632</v>
      </c>
      <c r="G51" s="9" t="n">
        <f aca="false">IF(AND(C51=0,E51=0),0,IF(C51=0,"New",(E51-C51)/C51))</f>
        <v>0.525894736842105</v>
      </c>
      <c r="H51" s="8" t="n">
        <f aca="false">SUMIFS('Source'!$E:$E,'Source'!$A:$A,"301 - Amazon",'Source'!$B:$B,$A51)</f>
        <v>23137.22</v>
      </c>
      <c r="I51" s="8" t="n">
        <f aca="false">SUMIFS('Source'!$G:$G,'Source'!$A:$A,"301 - Amazon",'Source'!$B:$B,$A51)</f>
        <v>25254.52</v>
      </c>
      <c r="J51" s="8" t="n">
        <f aca="false">I51*$J$5</f>
        <v>31900.4463157895</v>
      </c>
      <c r="K51" s="8" t="n">
        <f aca="false">J51-H51</f>
        <v>8763.22631578947</v>
      </c>
      <c r="L51" s="9" t="n">
        <f aca="false">IF(AND(H51=0,J51=0),0,IF(H51=0,"New",(J51-H51)/H51))</f>
        <v>0.378750183288635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391</v>
      </c>
      <c r="B52" s="7" t="str">
        <f aca="false">IFERROR(INDEX('Source'!$C:$C,MATCH($A52,'Source'!$B:$B,0)),"")</f>
        <v>חגורת היריון</v>
      </c>
      <c r="C52" s="8" t="n">
        <f aca="false">SUMIFS('Source'!$D:$D,'Source'!$A:$A,"301 - Amazon",'Source'!$B:$B,$A52)</f>
        <v>45</v>
      </c>
      <c r="D52" s="8" t="n">
        <f aca="false">SUMIFS('Source'!$F:$F,'Source'!$A:$A,"301 - Amazon",'Source'!$B:$B,$A52)</f>
        <v>0</v>
      </c>
      <c r="E52" s="8" t="n">
        <f aca="false">D52*$J$5</f>
        <v>0</v>
      </c>
      <c r="F52" s="8" t="n">
        <f aca="false">E52-C52</f>
        <v>-45</v>
      </c>
      <c r="G52" s="9" t="n">
        <f aca="false">IF(AND(C52=0,E52=0),0,IF(C52=0,"New",(E52-C52)/C52))</f>
        <v>-1</v>
      </c>
      <c r="H52" s="8" t="n">
        <f aca="false">SUMIFS('Source'!$E:$E,'Source'!$A:$A,"301 - Amazon",'Source'!$B:$B,$A52)</f>
        <v>2109.16</v>
      </c>
      <c r="I52" s="8" t="n">
        <f aca="false">SUMIFS('Source'!$G:$G,'Source'!$A:$A,"301 - Amazon",'Source'!$B:$B,$A52)</f>
        <v>0</v>
      </c>
      <c r="J52" s="8" t="n">
        <f aca="false">I52*$J$5</f>
        <v>0</v>
      </c>
      <c r="K52" s="8" t="n">
        <f aca="false">J52-H52</f>
        <v>-2109.16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323</v>
      </c>
      <c r="B53" s="7" t="str">
        <f aca="false">IFERROR(INDEX('Source'!$C:$C,MATCH($A53,'Source'!$B:$B,0)),"")</f>
        <v>מגן זרת מסיליקון</v>
      </c>
      <c r="C53" s="8" t="n">
        <f aca="false">SUMIFS('Source'!$D:$D,'Source'!$A:$A,"301 - Amazon",'Source'!$B:$B,$A53)</f>
        <v>46</v>
      </c>
      <c r="D53" s="8" t="n">
        <f aca="false">SUMIFS('Source'!$F:$F,'Source'!$A:$A,"301 - Amazon",'Source'!$B:$B,$A53)</f>
        <v>8</v>
      </c>
      <c r="E53" s="8" t="n">
        <f aca="false">D53*$J$5</f>
        <v>10.1052631578947</v>
      </c>
      <c r="F53" s="8" t="n">
        <f aca="false">E53-C53</f>
        <v>-35.8947368421053</v>
      </c>
      <c r="G53" s="9" t="n">
        <f aca="false">IF(AND(C53=0,E53=0),0,IF(C53=0,"New",(E53-C53)/C53))</f>
        <v>-0.780320366132723</v>
      </c>
      <c r="H53" s="8" t="n">
        <f aca="false">SUMIFS('Source'!$E:$E,'Source'!$A:$A,"301 - Amazon",'Source'!$B:$B,$A53)</f>
        <v>2442.27</v>
      </c>
      <c r="I53" s="8" t="n">
        <f aca="false">SUMIFS('Source'!$G:$G,'Source'!$A:$A,"301 - Amazon",'Source'!$B:$B,$A53)</f>
        <v>361.54</v>
      </c>
      <c r="J53" s="8" t="n">
        <f aca="false">I53*$J$5</f>
        <v>456.682105263158</v>
      </c>
      <c r="K53" s="8" t="n">
        <f aca="false">J53-H53</f>
        <v>-1985.58789473684</v>
      </c>
      <c r="L53" s="9" t="n">
        <f aca="false">IF(AND(H53=0,J53=0),0,IF(H53=0,"New",(J53-H53)/H53))</f>
        <v>-0.813009165545514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1180</v>
      </c>
      <c r="B54" s="7" t="str">
        <f aca="false">IFERROR(INDEX('Source'!$C:$C,MATCH($A54,'Source'!$B:$B,0)),"")</f>
        <v>חגורת שבר שחור</v>
      </c>
      <c r="C54" s="8" t="n">
        <f aca="false">SUMIFS('Source'!$D:$D,'Source'!$A:$A,"301 - Amazon",'Source'!$B:$B,$A54)</f>
        <v>60</v>
      </c>
      <c r="D54" s="8" t="n">
        <f aca="false">SUMIFS('Source'!$F:$F,'Source'!$A:$A,"301 - Amazon",'Source'!$B:$B,$A54)</f>
        <v>58</v>
      </c>
      <c r="E54" s="8" t="n">
        <f aca="false">D54*$J$5</f>
        <v>73.2631578947368</v>
      </c>
      <c r="F54" s="8" t="n">
        <f aca="false">E54-C54</f>
        <v>13.2631578947368</v>
      </c>
      <c r="G54" s="9" t="n">
        <f aca="false">IF(AND(C54=0,E54=0),0,IF(C54=0,"New",(E54-C54)/C54))</f>
        <v>0.221052631578947</v>
      </c>
      <c r="H54" s="8" t="n">
        <f aca="false">SUMIFS('Source'!$E:$E,'Source'!$A:$A,"301 - Amazon",'Source'!$B:$B,$A54)</f>
        <v>11413.11</v>
      </c>
      <c r="I54" s="8" t="n">
        <f aca="false">SUMIFS('Source'!$G:$G,'Source'!$A:$A,"301 - Amazon",'Source'!$B:$B,$A54)</f>
        <v>9662.31</v>
      </c>
      <c r="J54" s="8" t="n">
        <f aca="false">I54*$J$5</f>
        <v>12205.0231578947</v>
      </c>
      <c r="K54" s="8" t="n">
        <f aca="false">J54-H54</f>
        <v>791.913157894735</v>
      </c>
      <c r="L54" s="9" t="n">
        <f aca="false">IF(AND(H54=0,J54=0),0,IF(H54=0,"New",(J54-H54)/H54))</f>
        <v>0.069386272268885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1181</v>
      </c>
      <c r="B55" s="7" t="str">
        <f aca="false">IFERROR(INDEX('Source'!$C:$C,MATCH($A55,'Source'!$B:$B,0)),"")</f>
        <v>חגורת שבר</v>
      </c>
      <c r="C55" s="8" t="n">
        <f aca="false">SUMIFS('Source'!$D:$D,'Source'!$A:$A,"301 - Amazon",'Source'!$B:$B,$A55)</f>
        <v>12</v>
      </c>
      <c r="D55" s="8" t="n">
        <f aca="false">SUMIFS('Source'!$F:$F,'Source'!$A:$A,"301 - Amazon",'Source'!$B:$B,$A55)</f>
        <v>5</v>
      </c>
      <c r="E55" s="8" t="n">
        <f aca="false">D55*$J$5</f>
        <v>6.31578947368421</v>
      </c>
      <c r="F55" s="8" t="n">
        <f aca="false">E55-C55</f>
        <v>-5.68421052631579</v>
      </c>
      <c r="G55" s="9" t="n">
        <f aca="false">IF(AND(C55=0,E55=0),0,IF(C55=0,"New",(E55-C55)/C55))</f>
        <v>-0.473684210526316</v>
      </c>
      <c r="H55" s="8" t="n">
        <f aca="false">SUMIFS('Source'!$E:$E,'Source'!$A:$A,"301 - Amazon",'Source'!$B:$B,$A55)</f>
        <v>2334.78</v>
      </c>
      <c r="I55" s="8" t="n">
        <f aca="false">SUMIFS('Source'!$G:$G,'Source'!$A:$A,"301 - Amazon",'Source'!$B:$B,$A55)</f>
        <v>816.68</v>
      </c>
      <c r="J55" s="8" t="n">
        <f aca="false">I55*$J$5</f>
        <v>1031.59578947368</v>
      </c>
      <c r="K55" s="8" t="n">
        <f aca="false">J55-H55</f>
        <v>-1303.18421052632</v>
      </c>
      <c r="L55" s="9" t="n">
        <f aca="false">IF(AND(H55=0,J55=0),0,IF(H55=0,"New",(J55-H55)/H55))</f>
        <v>-0.558161458692603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263</v>
      </c>
      <c r="B56" s="7" t="str">
        <f aca="false">IFERROR(INDEX('Source'!$C:$C,MATCH($A56,'Source'!$B:$B,0)),"")</f>
        <v>שרוול לגבס קצר רגל</v>
      </c>
      <c r="C56" s="8" t="n">
        <f aca="false">SUMIFS('Source'!$D:$D,'Source'!$A:$A,"301 - Amazon",'Source'!$B:$B,$A56)</f>
        <v>12</v>
      </c>
      <c r="D56" s="8" t="n">
        <f aca="false">SUMIFS('Source'!$F:$F,'Source'!$A:$A,"301 - Amazon",'Source'!$B:$B,$A56)</f>
        <v>29</v>
      </c>
      <c r="E56" s="8" t="n">
        <f aca="false">D56*$J$5</f>
        <v>36.6315789473684</v>
      </c>
      <c r="F56" s="8" t="n">
        <f aca="false">E56-C56</f>
        <v>24.6315789473684</v>
      </c>
      <c r="G56" s="9" t="n">
        <f aca="false">IF(AND(C56=0,E56=0),0,IF(C56=0,"New",(E56-C56)/C56))</f>
        <v>2.05263157894737</v>
      </c>
      <c r="H56" s="8" t="n">
        <f aca="false">SUMIFS('Source'!$E:$E,'Source'!$A:$A,"301 - Amazon",'Source'!$B:$B,$A56)</f>
        <v>859.76</v>
      </c>
      <c r="I56" s="8" t="n">
        <f aca="false">SUMIFS('Source'!$G:$G,'Source'!$A:$A,"301 - Amazon",'Source'!$B:$B,$A56)</f>
        <v>2238.96</v>
      </c>
      <c r="J56" s="8" t="n">
        <f aca="false">I56*$J$5</f>
        <v>2828.16</v>
      </c>
      <c r="K56" s="8" t="n">
        <f aca="false">J56-H56</f>
        <v>1968.4</v>
      </c>
      <c r="L56" s="9" t="n">
        <f aca="false">IF(AND(H56=0,J56=0),0,IF(H56=0,"New",(J56-H56)/H56))</f>
        <v>2.28947613287429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170</v>
      </c>
      <c r="B57" s="7" t="str">
        <f aca="false">IFERROR(INDEX('Source'!$C:$C,MATCH($A57,'Source'!$B:$B,0)),"")</f>
        <v>מיישר בוניון-HALUX VALGUS</v>
      </c>
      <c r="C57" s="8" t="n">
        <f aca="false">SUMIFS('Source'!$D:$D,'Source'!$A:$A,"301 - Amazon",'Source'!$B:$B,$A57)</f>
        <v>51</v>
      </c>
      <c r="D57" s="8" t="n">
        <f aca="false">SUMIFS('Source'!$F:$F,'Source'!$A:$A,"301 - Amazon",'Source'!$B:$B,$A57)</f>
        <v>49</v>
      </c>
      <c r="E57" s="8" t="n">
        <f aca="false">D57*$J$5</f>
        <v>61.8947368421053</v>
      </c>
      <c r="F57" s="8" t="n">
        <f aca="false">E57-C57</f>
        <v>10.8947368421053</v>
      </c>
      <c r="G57" s="9" t="n">
        <f aca="false">IF(AND(C57=0,E57=0),0,IF(C57=0,"New",(E57-C57)/C57))</f>
        <v>0.213622291021672</v>
      </c>
      <c r="H57" s="8" t="n">
        <f aca="false">SUMIFS('Source'!$E:$E,'Source'!$A:$A,"301 - Amazon",'Source'!$B:$B,$A57)</f>
        <v>4500.68</v>
      </c>
      <c r="I57" s="8" t="n">
        <f aca="false">SUMIFS('Source'!$G:$G,'Source'!$A:$A,"301 - Amazon",'Source'!$B:$B,$A57)</f>
        <v>3191.21</v>
      </c>
      <c r="J57" s="8" t="n">
        <f aca="false">I57*$J$5</f>
        <v>4031.00210526316</v>
      </c>
      <c r="K57" s="8" t="n">
        <f aca="false">J57-H57</f>
        <v>-469.677894736842</v>
      </c>
      <c r="L57" s="9" t="n">
        <f aca="false">IF(AND(H57=0,J57=0),0,IF(H57=0,"New",(J57-H57)/H57))</f>
        <v>-0.10435709598035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1182</v>
      </c>
      <c r="B58" s="7" t="str">
        <f aca="false">IFERROR(INDEX('Source'!$C:$C,MATCH($A58,'Source'!$B:$B,0)),"")</f>
        <v>חגורת בטן לנורבגיה</v>
      </c>
      <c r="C58" s="8" t="n">
        <f aca="false">SUMIFS('Source'!$D:$D,'Source'!$A:$A,"301 - Amazon",'Source'!$B:$B,$A58)</f>
        <v>11</v>
      </c>
      <c r="D58" s="8" t="n">
        <f aca="false">SUMIFS('Source'!$F:$F,'Source'!$A:$A,"301 - Amazon",'Source'!$B:$B,$A58)</f>
        <v>0</v>
      </c>
      <c r="E58" s="8" t="n">
        <f aca="false">D58*$J$5</f>
        <v>0</v>
      </c>
      <c r="F58" s="8" t="n">
        <f aca="false">E58-C58</f>
        <v>-11</v>
      </c>
      <c r="G58" s="9" t="n">
        <f aca="false">IF(AND(C58=0,E58=0),0,IF(C58=0,"New",(E58-C58)/C58))</f>
        <v>-1</v>
      </c>
      <c r="H58" s="8" t="n">
        <f aca="false">SUMIFS('Source'!$E:$E,'Source'!$A:$A,"301 - Amazon",'Source'!$B:$B,$A58)</f>
        <v>1276.45</v>
      </c>
      <c r="I58" s="8" t="n">
        <f aca="false">SUMIFS('Source'!$G:$G,'Source'!$A:$A,"301 - Amazon",'Source'!$B:$B,$A58)</f>
        <v>0</v>
      </c>
      <c r="J58" s="8" t="n">
        <f aca="false">I58*$J$5</f>
        <v>0</v>
      </c>
      <c r="K58" s="8" t="n">
        <f aca="false">J58-H58</f>
        <v>-1276.45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1183</v>
      </c>
      <c r="B59" s="7" t="str">
        <f aca="false">IFERROR(INDEX('Source'!$C:$C,MATCH($A59,'Source'!$B:$B,0)),"")</f>
        <v>חגורת גב+סגירה כפולה</v>
      </c>
      <c r="C59" s="8" t="n">
        <f aca="false">SUMIFS('Source'!$D:$D,'Source'!$A:$A,"301 - Amazon",'Source'!$B:$B,$A59)</f>
        <v>15</v>
      </c>
      <c r="D59" s="8" t="n">
        <f aca="false">SUMIFS('Source'!$F:$F,'Source'!$A:$A,"301 - Amazon",'Source'!$B:$B,$A59)</f>
        <v>0</v>
      </c>
      <c r="E59" s="8" t="n">
        <f aca="false">D59*$J$5</f>
        <v>0</v>
      </c>
      <c r="F59" s="8" t="n">
        <f aca="false">E59-C59</f>
        <v>-15</v>
      </c>
      <c r="G59" s="9" t="n">
        <f aca="false">IF(AND(C59=0,E59=0),0,IF(C59=0,"New",(E59-C59)/C59))</f>
        <v>-1</v>
      </c>
      <c r="H59" s="8" t="n">
        <f aca="false">SUMIFS('Source'!$E:$E,'Source'!$A:$A,"301 - Amazon",'Source'!$B:$B,$A59)</f>
        <v>1249.35</v>
      </c>
      <c r="I59" s="8" t="n">
        <f aca="false">SUMIFS('Source'!$G:$G,'Source'!$A:$A,"301 - Amazon",'Source'!$B:$B,$A59)</f>
        <v>0</v>
      </c>
      <c r="J59" s="8" t="n">
        <f aca="false">I59*$J$5</f>
        <v>0</v>
      </c>
      <c r="K59" s="8" t="n">
        <f aca="false">J59-H59</f>
        <v>-1249.35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1184</v>
      </c>
      <c r="B60" s="7" t="str">
        <f aca="false">IFERROR(INDEX('Source'!$C:$C,MATCH($A60,'Source'!$B:$B,0)),"")</f>
        <v>חגורת שבר שחור</v>
      </c>
      <c r="C60" s="8" t="n">
        <f aca="false">SUMIFS('Source'!$D:$D,'Source'!$A:$A,"301 - Amazon",'Source'!$B:$B,$A60)</f>
        <v>21</v>
      </c>
      <c r="D60" s="8" t="n">
        <f aca="false">SUMIFS('Source'!$F:$F,'Source'!$A:$A,"301 - Amazon",'Source'!$B:$B,$A60)</f>
        <v>14</v>
      </c>
      <c r="E60" s="8" t="n">
        <f aca="false">D60*$J$5</f>
        <v>17.6842105263158</v>
      </c>
      <c r="F60" s="8" t="n">
        <f aca="false">E60-C60</f>
        <v>-3.31578947368421</v>
      </c>
      <c r="G60" s="9" t="n">
        <f aca="false">IF(AND(C60=0,E60=0),0,IF(C60=0,"New",(E60-C60)/C60))</f>
        <v>-0.157894736842105</v>
      </c>
      <c r="H60" s="8" t="n">
        <f aca="false">SUMIFS('Source'!$E:$E,'Source'!$A:$A,"301 - Amazon",'Source'!$B:$B,$A60)</f>
        <v>3503.89</v>
      </c>
      <c r="I60" s="8" t="n">
        <f aca="false">SUMIFS('Source'!$G:$G,'Source'!$A:$A,"301 - Amazon",'Source'!$B:$B,$A60)</f>
        <v>2355.71</v>
      </c>
      <c r="J60" s="8" t="n">
        <f aca="false">I60*$J$5</f>
        <v>2975.63368421053</v>
      </c>
      <c r="K60" s="8" t="n">
        <f aca="false">J60-H60</f>
        <v>-528.256315789474</v>
      </c>
      <c r="L60" s="9" t="n">
        <f aca="false">IF(AND(H60=0,J60=0),0,IF(H60=0,"New",(J60-H60)/H60))</f>
        <v>-0.150762813841038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849</v>
      </c>
      <c r="B61" s="7" t="str">
        <f aca="false">IFERROR(INDEX('Source'!$C:$C,MATCH($A61,'Source'!$B:$B,0)),"")</f>
        <v>תגורת שבר בטבור לתינוקות</v>
      </c>
      <c r="C61" s="8" t="n">
        <f aca="false">SUMIFS('Source'!$D:$D,'Source'!$A:$A,"301 - Amazon",'Source'!$B:$B,$A61)</f>
        <v>28</v>
      </c>
      <c r="D61" s="8" t="n">
        <f aca="false">SUMIFS('Source'!$F:$F,'Source'!$A:$A,"301 - Amazon",'Source'!$B:$B,$A61)</f>
        <v>0</v>
      </c>
      <c r="E61" s="8" t="n">
        <f aca="false">D61*$J$5</f>
        <v>0</v>
      </c>
      <c r="F61" s="8" t="n">
        <f aca="false">E61-C61</f>
        <v>-28</v>
      </c>
      <c r="G61" s="9" t="n">
        <f aca="false">IF(AND(C61=0,E61=0),0,IF(C61=0,"New",(E61-C61)/C61))</f>
        <v>-1</v>
      </c>
      <c r="H61" s="8" t="n">
        <f aca="false">SUMIFS('Source'!$E:$E,'Source'!$A:$A,"301 - Amazon",'Source'!$B:$B,$A61)</f>
        <v>1139.9</v>
      </c>
      <c r="I61" s="8" t="n">
        <f aca="false">SUMIFS('Source'!$G:$G,'Source'!$A:$A,"301 - Amazon",'Source'!$B:$B,$A61)</f>
        <v>0</v>
      </c>
      <c r="J61" s="8" t="n">
        <f aca="false">I61*$J$5</f>
        <v>0</v>
      </c>
      <c r="K61" s="8" t="n">
        <f aca="false">J61-H61</f>
        <v>-1139.9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162</v>
      </c>
      <c r="B62" s="7" t="str">
        <f aca="false">IFERROR(INDEX('Source'!$C:$C,MATCH($A62,'Source'!$B:$B,0)),"")</f>
        <v>חבק טניס</v>
      </c>
      <c r="C62" s="8" t="n">
        <f aca="false">SUMIFS('Source'!$D:$D,'Source'!$A:$A,"301 - Amazon",'Source'!$B:$B,$A62)</f>
        <v>3</v>
      </c>
      <c r="D62" s="8" t="n">
        <f aca="false">SUMIFS('Source'!$F:$F,'Source'!$A:$A,"301 - Amazon",'Source'!$B:$B,$A62)</f>
        <v>22</v>
      </c>
      <c r="E62" s="8" t="n">
        <f aca="false">D62*$J$5</f>
        <v>27.7894736842105</v>
      </c>
      <c r="F62" s="8" t="n">
        <f aca="false">E62-C62</f>
        <v>24.7894736842105</v>
      </c>
      <c r="G62" s="9" t="n">
        <f aca="false">IF(AND(C62=0,E62=0),0,IF(C62=0,"New",(E62-C62)/C62))</f>
        <v>8.26315789473684</v>
      </c>
      <c r="H62" s="8" t="n">
        <f aca="false">SUMIFS('Source'!$E:$E,'Source'!$A:$A,"301 - Amazon",'Source'!$B:$B,$A62)</f>
        <v>219.63</v>
      </c>
      <c r="I62" s="8" t="n">
        <f aca="false">SUMIFS('Source'!$G:$G,'Source'!$A:$A,"301 - Amazon",'Source'!$B:$B,$A62)</f>
        <v>1355.94</v>
      </c>
      <c r="J62" s="8" t="n">
        <f aca="false">I62*$J$5</f>
        <v>1712.76631578947</v>
      </c>
      <c r="K62" s="8" t="n">
        <f aca="false">J62-H62</f>
        <v>1493.13631578947</v>
      </c>
      <c r="L62" s="9" t="n">
        <f aca="false">IF(AND(H62=0,J62=0),0,IF(H62=0,"New",(J62-H62)/H62))</f>
        <v>6.79841695483073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201</v>
      </c>
      <c r="B63" s="7" t="str">
        <f aca="false">IFERROR(INDEX('Source'!$C:$C,MATCH($A63,'Source'!$B:$B,0)),"")</f>
        <v>כ.הפרדת אצבעות ס</v>
      </c>
      <c r="C63" s="8" t="n">
        <f aca="false">SUMIFS('Source'!$D:$D,'Source'!$A:$A,"301 - Amazon",'Source'!$B:$B,$A63)</f>
        <v>33</v>
      </c>
      <c r="D63" s="8" t="n">
        <f aca="false">SUMIFS('Source'!$F:$F,'Source'!$A:$A,"301 - Amazon",'Source'!$B:$B,$A63)</f>
        <v>73</v>
      </c>
      <c r="E63" s="8" t="n">
        <f aca="false">D63*$J$5</f>
        <v>92.2105263157895</v>
      </c>
      <c r="F63" s="8" t="n">
        <f aca="false">E63-C63</f>
        <v>59.2105263157895</v>
      </c>
      <c r="G63" s="9" t="n">
        <f aca="false">IF(AND(C63=0,E63=0),0,IF(C63=0,"New",(E63-C63)/C63))</f>
        <v>1.79425837320574</v>
      </c>
      <c r="H63" s="8" t="n">
        <f aca="false">SUMIFS('Source'!$E:$E,'Source'!$A:$A,"301 - Amazon",'Source'!$B:$B,$A63)</f>
        <v>1082.62</v>
      </c>
      <c r="I63" s="8" t="n">
        <f aca="false">SUMIFS('Source'!$G:$G,'Source'!$A:$A,"301 - Amazon",'Source'!$B:$B,$A63)</f>
        <v>2208.01</v>
      </c>
      <c r="J63" s="8" t="n">
        <f aca="false">I63*$J$5</f>
        <v>2789.0652631579</v>
      </c>
      <c r="K63" s="8" t="n">
        <f aca="false">J63-H63</f>
        <v>1706.4452631579</v>
      </c>
      <c r="L63" s="9" t="n">
        <f aca="false">IF(AND(H63=0,J63=0),0,IF(H63=0,"New",(J63-H63)/H63))</f>
        <v>1.57621812192449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1185</v>
      </c>
      <c r="B64" s="7" t="str">
        <f aca="false">IFERROR(INDEX('Source'!$C:$C,MATCH($A64,'Source'!$B:$B,0)),"")</f>
        <v>חגורת גב+סגירה כפולה</v>
      </c>
      <c r="C64" s="8" t="n">
        <f aca="false">SUMIFS('Source'!$D:$D,'Source'!$A:$A,"301 - Amazon",'Source'!$B:$B,$A64)</f>
        <v>12</v>
      </c>
      <c r="D64" s="8" t="n">
        <f aca="false">SUMIFS('Source'!$F:$F,'Source'!$A:$A,"301 - Amazon",'Source'!$B:$B,$A64)</f>
        <v>0</v>
      </c>
      <c r="E64" s="8" t="n">
        <f aca="false">D64*$J$5</f>
        <v>0</v>
      </c>
      <c r="F64" s="8" t="n">
        <f aca="false">E64-C64</f>
        <v>-12</v>
      </c>
      <c r="G64" s="9" t="n">
        <f aca="false">IF(AND(C64=0,E64=0),0,IF(C64=0,"New",(E64-C64)/C64))</f>
        <v>-1</v>
      </c>
      <c r="H64" s="8" t="n">
        <f aca="false">SUMIFS('Source'!$E:$E,'Source'!$A:$A,"301 - Amazon",'Source'!$B:$B,$A64)</f>
        <v>1081.78</v>
      </c>
      <c r="I64" s="8" t="n">
        <f aca="false">SUMIFS('Source'!$G:$G,'Source'!$A:$A,"301 - Amazon",'Source'!$B:$B,$A64)</f>
        <v>0</v>
      </c>
      <c r="J64" s="8" t="n">
        <f aca="false">I64*$J$5</f>
        <v>0</v>
      </c>
      <c r="K64" s="8" t="n">
        <f aca="false">J64-H64</f>
        <v>-1081.78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313</v>
      </c>
      <c r="B65" s="7" t="str">
        <f aca="false">IFERROR(INDEX('Source'!$C:$C,MATCH($A65,'Source'!$B:$B,0)),"")</f>
        <v>חגורת היריון</v>
      </c>
      <c r="C65" s="8" t="n">
        <f aca="false">SUMIFS('Source'!$D:$D,'Source'!$A:$A,"301 - Amazon",'Source'!$B:$B,$A65)</f>
        <v>31</v>
      </c>
      <c r="D65" s="8" t="n">
        <f aca="false">SUMIFS('Source'!$F:$F,'Source'!$A:$A,"301 - Amazon",'Source'!$B:$B,$A65)</f>
        <v>0</v>
      </c>
      <c r="E65" s="8" t="n">
        <f aca="false">D65*$J$5</f>
        <v>0</v>
      </c>
      <c r="F65" s="8" t="n">
        <f aca="false">E65-C65</f>
        <v>-31</v>
      </c>
      <c r="G65" s="9" t="n">
        <f aca="false">IF(AND(C65=0,E65=0),0,IF(C65=0,"New",(E65-C65)/C65))</f>
        <v>-1</v>
      </c>
      <c r="H65" s="8" t="n">
        <f aca="false">SUMIFS('Source'!$E:$E,'Source'!$A:$A,"301 - Amazon",'Source'!$B:$B,$A65)</f>
        <v>1060.47</v>
      </c>
      <c r="I65" s="8" t="n">
        <f aca="false">SUMIFS('Source'!$G:$G,'Source'!$A:$A,"301 - Amazon",'Source'!$B:$B,$A65)</f>
        <v>0</v>
      </c>
      <c r="J65" s="8" t="n">
        <f aca="false">I65*$J$5</f>
        <v>0</v>
      </c>
      <c r="K65" s="8" t="n">
        <f aca="false">J65-H65</f>
        <v>-1060.47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135</v>
      </c>
      <c r="B66" s="7" t="str">
        <f aca="false">IFERROR(INDEX('Source'!$C:$C,MATCH($A66,'Source'!$B:$B,0)),"")</f>
        <v>מדרס מג'ל</v>
      </c>
      <c r="C66" s="8" t="n">
        <f aca="false">SUMIFS('Source'!$D:$D,'Source'!$A:$A,"301 - Amazon",'Source'!$B:$B,$A66)</f>
        <v>10</v>
      </c>
      <c r="D66" s="8" t="n">
        <f aca="false">SUMIFS('Source'!$F:$F,'Source'!$A:$A,"301 - Amazon",'Source'!$B:$B,$A66)</f>
        <v>0</v>
      </c>
      <c r="E66" s="8" t="n">
        <f aca="false">D66*$J$5</f>
        <v>0</v>
      </c>
      <c r="F66" s="8" t="n">
        <f aca="false">E66-C66</f>
        <v>-10</v>
      </c>
      <c r="G66" s="9" t="n">
        <f aca="false">IF(AND(C66=0,E66=0),0,IF(C66=0,"New",(E66-C66)/C66))</f>
        <v>-1</v>
      </c>
      <c r="H66" s="8" t="n">
        <f aca="false">SUMIFS('Source'!$E:$E,'Source'!$A:$A,"301 - Amazon",'Source'!$B:$B,$A66)</f>
        <v>969.81</v>
      </c>
      <c r="I66" s="8" t="n">
        <f aca="false">SUMIFS('Source'!$G:$G,'Source'!$A:$A,"301 - Amazon",'Source'!$B:$B,$A66)</f>
        <v>0</v>
      </c>
      <c r="J66" s="8" t="n">
        <f aca="false">I66*$J$5</f>
        <v>0</v>
      </c>
      <c r="K66" s="8" t="n">
        <f aca="false">J66-H66</f>
        <v>-969.81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1186</v>
      </c>
      <c r="B67" s="7" t="str">
        <f aca="false">IFERROR(INDEX('Source'!$C:$C,MATCH($A67,'Source'!$B:$B,0)),"")</f>
        <v>חגורת שבר שחור</v>
      </c>
      <c r="C67" s="8" t="n">
        <f aca="false">SUMIFS('Source'!$D:$D,'Source'!$A:$A,"301 - Amazon",'Source'!$B:$B,$A67)</f>
        <v>7</v>
      </c>
      <c r="D67" s="8" t="n">
        <f aca="false">SUMIFS('Source'!$F:$F,'Source'!$A:$A,"301 - Amazon",'Source'!$B:$B,$A67)</f>
        <v>13</v>
      </c>
      <c r="E67" s="8" t="n">
        <f aca="false">D67*$J$5</f>
        <v>16.4210526315789</v>
      </c>
      <c r="F67" s="8" t="n">
        <f aca="false">E67-C67</f>
        <v>9.42105263157895</v>
      </c>
      <c r="G67" s="9" t="n">
        <f aca="false">IF(AND(C67=0,E67=0),0,IF(C67=0,"New",(E67-C67)/C67))</f>
        <v>1.34586466165414</v>
      </c>
      <c r="H67" s="8" t="n">
        <f aca="false">SUMIFS('Source'!$E:$E,'Source'!$A:$A,"301 - Amazon",'Source'!$B:$B,$A67)</f>
        <v>1230.79</v>
      </c>
      <c r="I67" s="8" t="n">
        <f aca="false">SUMIFS('Source'!$G:$G,'Source'!$A:$A,"301 - Amazon",'Source'!$B:$B,$A67)</f>
        <v>2132.76</v>
      </c>
      <c r="J67" s="8" t="n">
        <f aca="false">I67*$J$5</f>
        <v>2694.01263157895</v>
      </c>
      <c r="K67" s="8" t="n">
        <f aca="false">J67-H67</f>
        <v>1463.22263157895</v>
      </c>
      <c r="L67" s="9" t="n">
        <f aca="false">IF(AND(H67=0,J67=0),0,IF(H67=0,"New",(J67-H67)/H67))</f>
        <v>1.18884832634239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1187</v>
      </c>
      <c r="B68" s="7" t="str">
        <f aca="false">IFERROR(INDEX('Source'!$C:$C,MATCH($A68,'Source'!$B:$B,0)),"")</f>
        <v>חגורת שבר שחור</v>
      </c>
      <c r="C68" s="8" t="n">
        <f aca="false">SUMIFS('Source'!$D:$D,'Source'!$A:$A,"301 - Amazon",'Source'!$B:$B,$A68)</f>
        <v>11</v>
      </c>
      <c r="D68" s="8" t="n">
        <f aca="false">SUMIFS('Source'!$F:$F,'Source'!$A:$A,"301 - Amazon",'Source'!$B:$B,$A68)</f>
        <v>17</v>
      </c>
      <c r="E68" s="8" t="n">
        <f aca="false">D68*$J$5</f>
        <v>21.4736842105263</v>
      </c>
      <c r="F68" s="8" t="n">
        <f aca="false">E68-C68</f>
        <v>10.4736842105263</v>
      </c>
      <c r="G68" s="9" t="n">
        <f aca="false">IF(AND(C68=0,E68=0),0,IF(C68=0,"New",(E68-C68)/C68))</f>
        <v>0.952153110047847</v>
      </c>
      <c r="H68" s="8" t="n">
        <f aca="false">SUMIFS('Source'!$E:$E,'Source'!$A:$A,"301 - Amazon",'Source'!$B:$B,$A68)</f>
        <v>1984.08</v>
      </c>
      <c r="I68" s="8" t="n">
        <f aca="false">SUMIFS('Source'!$G:$G,'Source'!$A:$A,"301 - Amazon",'Source'!$B:$B,$A68)</f>
        <v>2850.77</v>
      </c>
      <c r="J68" s="8" t="n">
        <f aca="false">I68*$J$5</f>
        <v>3600.97263157895</v>
      </c>
      <c r="K68" s="8" t="n">
        <f aca="false">J68-H68</f>
        <v>1616.89263157895</v>
      </c>
      <c r="L68" s="9" t="n">
        <f aca="false">IF(AND(H68=0,J68=0),0,IF(H68=0,"New",(J68-H68)/H68))</f>
        <v>0.814933183933585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239</v>
      </c>
      <c r="B69" s="7" t="str">
        <f aca="false">IFERROR(INDEX('Source'!$C:$C,MATCH($A69,'Source'!$B:$B,0)),"")</f>
        <v>עקב סיליקון שטוח</v>
      </c>
      <c r="C69" s="8" t="n">
        <f aca="false">SUMIFS('Source'!$D:$D,'Source'!$A:$A,"301 - Amazon",'Source'!$B:$B,$A69)</f>
        <v>7</v>
      </c>
      <c r="D69" s="8" t="n">
        <f aca="false">SUMIFS('Source'!$F:$F,'Source'!$A:$A,"301 - Amazon",'Source'!$B:$B,$A69)</f>
        <v>2</v>
      </c>
      <c r="E69" s="8" t="n">
        <f aca="false">D69*$J$5</f>
        <v>2.52631578947368</v>
      </c>
      <c r="F69" s="8" t="n">
        <f aca="false">E69-C69</f>
        <v>-4.47368421052632</v>
      </c>
      <c r="G69" s="9" t="n">
        <f aca="false">IF(AND(C69=0,E69=0),0,IF(C69=0,"New",(E69-C69)/C69))</f>
        <v>-0.639097744360902</v>
      </c>
      <c r="H69" s="8" t="n">
        <f aca="false">SUMIFS('Source'!$E:$E,'Source'!$A:$A,"301 - Amazon",'Source'!$B:$B,$A69)</f>
        <v>786.43</v>
      </c>
      <c r="I69" s="8" t="n">
        <f aca="false">SUMIFS('Source'!$G:$G,'Source'!$A:$A,"301 - Amazon",'Source'!$B:$B,$A69)</f>
        <v>207.81</v>
      </c>
      <c r="J69" s="8" t="n">
        <f aca="false">I69*$J$5</f>
        <v>262.496842105263</v>
      </c>
      <c r="K69" s="8" t="n">
        <f aca="false">J69-H69</f>
        <v>-523.933157894737</v>
      </c>
      <c r="L69" s="9" t="n">
        <f aca="false">IF(AND(H69=0,J69=0),0,IF(H69=0,"New",(J69-H69)/H69))</f>
        <v>-0.66621715587495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1095</v>
      </c>
      <c r="B70" s="7" t="str">
        <f aca="false">IFERROR(INDEX('Source'!$C:$C,MATCH($A70,'Source'!$B:$B,0)),"")</f>
        <v>תגורת שבר בטבור לתינוקות</v>
      </c>
      <c r="C70" s="8" t="n">
        <f aca="false">SUMIFS('Source'!$D:$D,'Source'!$A:$A,"301 - Amazon",'Source'!$B:$B,$A70)</f>
        <v>15</v>
      </c>
      <c r="D70" s="8" t="n">
        <f aca="false">SUMIFS('Source'!$F:$F,'Source'!$A:$A,"301 - Amazon",'Source'!$B:$B,$A70)</f>
        <v>2</v>
      </c>
      <c r="E70" s="8" t="n">
        <f aca="false">D70*$J$5</f>
        <v>2.52631578947368</v>
      </c>
      <c r="F70" s="8" t="n">
        <f aca="false">E70-C70</f>
        <v>-12.4736842105263</v>
      </c>
      <c r="G70" s="9" t="n">
        <f aca="false">IF(AND(C70=0,E70=0),0,IF(C70=0,"New",(E70-C70)/C70))</f>
        <v>-0.831578947368421</v>
      </c>
      <c r="H70" s="8" t="n">
        <f aca="false">SUMIFS('Source'!$E:$E,'Source'!$A:$A,"301 - Amazon",'Source'!$B:$B,$A70)</f>
        <v>636.25</v>
      </c>
      <c r="I70" s="8" t="n">
        <f aca="false">SUMIFS('Source'!$G:$G,'Source'!$A:$A,"301 - Amazon",'Source'!$B:$B,$A70)</f>
        <v>81.66</v>
      </c>
      <c r="J70" s="8" t="n">
        <f aca="false">I70*$J$5</f>
        <v>103.149473684211</v>
      </c>
      <c r="K70" s="8" t="n">
        <f aca="false">J70-H70</f>
        <v>-533.10052631579</v>
      </c>
      <c r="L70" s="9" t="n">
        <f aca="false">IF(AND(H70=0,J70=0),0,IF(H70=0,"New",(J70-H70)/H70))</f>
        <v>-0.837879019749767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114</v>
      </c>
      <c r="B71" s="7" t="str">
        <f aca="false">IFERROR(INDEX('Source'!$C:$C,MATCH($A71,'Source'!$B:$B,0)),"")</f>
        <v>מ. בוניון + מפריד אצבע</v>
      </c>
      <c r="C71" s="8" t="n">
        <f aca="false">SUMIFS('Source'!$D:$D,'Source'!$A:$A,"301 - Amazon",'Source'!$B:$B,$A71)</f>
        <v>16</v>
      </c>
      <c r="D71" s="8" t="n">
        <f aca="false">SUMIFS('Source'!$F:$F,'Source'!$A:$A,"301 - Amazon",'Source'!$B:$B,$A71)</f>
        <v>10</v>
      </c>
      <c r="E71" s="8" t="n">
        <f aca="false">D71*$J$5</f>
        <v>12.6315789473684</v>
      </c>
      <c r="F71" s="8" t="n">
        <f aca="false">E71-C71</f>
        <v>-3.36842105263158</v>
      </c>
      <c r="G71" s="9" t="n">
        <f aca="false">IF(AND(C71=0,E71=0),0,IF(C71=0,"New",(E71-C71)/C71))</f>
        <v>-0.210526315789474</v>
      </c>
      <c r="H71" s="8" t="n">
        <f aca="false">SUMIFS('Source'!$E:$E,'Source'!$A:$A,"301 - Amazon",'Source'!$B:$B,$A71)</f>
        <v>1067.96</v>
      </c>
      <c r="I71" s="8" t="n">
        <f aca="false">SUMIFS('Source'!$G:$G,'Source'!$A:$A,"301 - Amazon",'Source'!$B:$B,$A71)</f>
        <v>517.89</v>
      </c>
      <c r="J71" s="8" t="n">
        <f aca="false">I71*$J$5</f>
        <v>654.176842105263</v>
      </c>
      <c r="K71" s="8" t="n">
        <f aca="false">J71-H71</f>
        <v>-413.783157894737</v>
      </c>
      <c r="L71" s="9" t="n">
        <f aca="false">IF(AND(H71=0,J71=0),0,IF(H71=0,"New",(J71-H71)/H71))</f>
        <v>-0.387451925067172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1188</v>
      </c>
      <c r="B72" s="7" t="str">
        <f aca="false">IFERROR(INDEX('Source'!$C:$C,MATCH($A72,'Source'!$B:$B,0)),"")</f>
        <v>חגורת גב+סגירה כפולה</v>
      </c>
      <c r="C72" s="8" t="n">
        <f aca="false">SUMIFS('Source'!$D:$D,'Source'!$A:$A,"301 - Amazon",'Source'!$B:$B,$A72)</f>
        <v>6</v>
      </c>
      <c r="D72" s="8" t="n">
        <f aca="false">SUMIFS('Source'!$F:$F,'Source'!$A:$A,"301 - Amazon",'Source'!$B:$B,$A72)</f>
        <v>0</v>
      </c>
      <c r="E72" s="8" t="n">
        <f aca="false">D72*$J$5</f>
        <v>0</v>
      </c>
      <c r="F72" s="8" t="n">
        <f aca="false">E72-C72</f>
        <v>-6</v>
      </c>
      <c r="G72" s="9" t="n">
        <f aca="false">IF(AND(C72=0,E72=0),0,IF(C72=0,"New",(E72-C72)/C72))</f>
        <v>-1</v>
      </c>
      <c r="H72" s="8" t="n">
        <f aca="false">SUMIFS('Source'!$E:$E,'Source'!$A:$A,"301 - Amazon",'Source'!$B:$B,$A72)</f>
        <v>496.79</v>
      </c>
      <c r="I72" s="8" t="n">
        <f aca="false">SUMIFS('Source'!$G:$G,'Source'!$A:$A,"301 - Amazon",'Source'!$B:$B,$A72)</f>
        <v>0</v>
      </c>
      <c r="J72" s="8" t="n">
        <f aca="false">I72*$J$5</f>
        <v>0</v>
      </c>
      <c r="K72" s="8" t="n">
        <f aca="false">J72-H72</f>
        <v>-496.79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243</v>
      </c>
      <c r="B73" s="7" t="str">
        <f aca="false">IFERROR(INDEX('Source'!$C:$C,MATCH($A73,'Source'!$B:$B,0)),"")</f>
        <v>עקב סיליקון שטוח</v>
      </c>
      <c r="C73" s="8" t="n">
        <f aca="false">SUMIFS('Source'!$D:$D,'Source'!$A:$A,"301 - Amazon",'Source'!$B:$B,$A73)</f>
        <v>7</v>
      </c>
      <c r="D73" s="8" t="n">
        <f aca="false">SUMIFS('Source'!$F:$F,'Source'!$A:$A,"301 - Amazon",'Source'!$B:$B,$A73)</f>
        <v>12</v>
      </c>
      <c r="E73" s="8" t="n">
        <f aca="false">D73*$J$5</f>
        <v>15.1578947368421</v>
      </c>
      <c r="F73" s="8" t="n">
        <f aca="false">E73-C73</f>
        <v>8.1578947368421</v>
      </c>
      <c r="G73" s="9" t="n">
        <f aca="false">IF(AND(C73=0,E73=0),0,IF(C73=0,"New",(E73-C73)/C73))</f>
        <v>1.16541353383459</v>
      </c>
      <c r="H73" s="8" t="n">
        <f aca="false">SUMIFS('Source'!$E:$E,'Source'!$A:$A,"301 - Amazon",'Source'!$B:$B,$A73)</f>
        <v>783.88</v>
      </c>
      <c r="I73" s="8" t="n">
        <f aca="false">SUMIFS('Source'!$G:$G,'Source'!$A:$A,"301 - Amazon",'Source'!$B:$B,$A73)</f>
        <v>1267.59</v>
      </c>
      <c r="J73" s="8" t="n">
        <f aca="false">I73*$J$5</f>
        <v>1601.16631578947</v>
      </c>
      <c r="K73" s="8" t="n">
        <f aca="false">J73-H73</f>
        <v>817.286315789474</v>
      </c>
      <c r="L73" s="9" t="n">
        <f aca="false">IF(AND(H73=0,J73=0),0,IF(H73=0,"New",(J73-H73)/H73))</f>
        <v>1.04261661962223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193</v>
      </c>
      <c r="B74" s="7" t="str">
        <f aca="false">IFERROR(INDEX('Source'!$C:$C,MATCH($A74,'Source'!$B:$B,0)),"")</f>
        <v>מדרס מג'ל</v>
      </c>
      <c r="C74" s="8" t="n">
        <f aca="false">SUMIFS('Source'!$D:$D,'Source'!$A:$A,"301 - Amazon",'Source'!$B:$B,$A74)</f>
        <v>2</v>
      </c>
      <c r="D74" s="8" t="n">
        <f aca="false">SUMIFS('Source'!$F:$F,'Source'!$A:$A,"301 - Amazon",'Source'!$B:$B,$A74)</f>
        <v>7</v>
      </c>
      <c r="E74" s="8" t="n">
        <f aca="false">D74*$J$5</f>
        <v>8.84210526315789</v>
      </c>
      <c r="F74" s="8" t="n">
        <f aca="false">E74-C74</f>
        <v>6.84210526315789</v>
      </c>
      <c r="G74" s="9" t="n">
        <f aca="false">IF(AND(C74=0,E74=0),0,IF(C74=0,"New",(E74-C74)/C74))</f>
        <v>3.42105263157895</v>
      </c>
      <c r="H74" s="8" t="n">
        <f aca="false">SUMIFS('Source'!$E:$E,'Source'!$A:$A,"301 - Amazon",'Source'!$B:$B,$A74)</f>
        <v>191.34</v>
      </c>
      <c r="I74" s="8" t="n">
        <f aca="false">SUMIFS('Source'!$G:$G,'Source'!$A:$A,"301 - Amazon",'Source'!$B:$B,$A74)</f>
        <v>646.11</v>
      </c>
      <c r="J74" s="8" t="n">
        <f aca="false">I74*$J$5</f>
        <v>816.138947368421</v>
      </c>
      <c r="K74" s="8" t="n">
        <f aca="false">J74-H74</f>
        <v>624.798947368421</v>
      </c>
      <c r="L74" s="9" t="n">
        <f aca="false">IF(AND(H74=0,J74=0),0,IF(H74=0,"New",(J74-H74)/H74))</f>
        <v>3.26538594840818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1189</v>
      </c>
      <c r="B75" s="7" t="str">
        <f aca="false">IFERROR(INDEX('Source'!$C:$C,MATCH($A75,'Source'!$B:$B,0)),"")</f>
        <v>חגורה אחרי ניתוח</v>
      </c>
      <c r="C75" s="8" t="n">
        <f aca="false">SUMIFS('Source'!$D:$D,'Source'!$A:$A,"301 - Amazon",'Source'!$B:$B,$A75)</f>
        <v>27</v>
      </c>
      <c r="D75" s="8" t="n">
        <f aca="false">SUMIFS('Source'!$F:$F,'Source'!$A:$A,"301 - Amazon",'Source'!$B:$B,$A75)</f>
        <v>24</v>
      </c>
      <c r="E75" s="8" t="n">
        <f aca="false">D75*$J$5</f>
        <v>30.3157894736842</v>
      </c>
      <c r="F75" s="8" t="n">
        <f aca="false">E75-C75</f>
        <v>3.31578947368421</v>
      </c>
      <c r="G75" s="9" t="n">
        <f aca="false">IF(AND(C75=0,E75=0),0,IF(C75=0,"New",(E75-C75)/C75))</f>
        <v>0.12280701754386</v>
      </c>
      <c r="H75" s="8" t="n">
        <f aca="false">SUMIFS('Source'!$E:$E,'Source'!$A:$A,"301 - Amazon",'Source'!$B:$B,$A75)</f>
        <v>3576.51</v>
      </c>
      <c r="I75" s="8" t="n">
        <f aca="false">SUMIFS('Source'!$G:$G,'Source'!$A:$A,"301 - Amazon",'Source'!$B:$B,$A75)</f>
        <v>3125.27</v>
      </c>
      <c r="J75" s="8" t="n">
        <f aca="false">I75*$J$5</f>
        <v>3947.70947368421</v>
      </c>
      <c r="K75" s="8" t="n">
        <f aca="false">J75-H75</f>
        <v>371.19947368421</v>
      </c>
      <c r="L75" s="9" t="n">
        <f aca="false">IF(AND(H75=0,J75=0),0,IF(H75=0,"New",(J75-H75)/H75))</f>
        <v>0.103788182805084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246</v>
      </c>
      <c r="B76" s="7" t="str">
        <f aca="false">IFERROR(INDEX('Source'!$C:$C,MATCH($A76,'Source'!$B:$B,0)),"")</f>
        <v>מפריד אצבע</v>
      </c>
      <c r="C76" s="8" t="n">
        <f aca="false">SUMIFS('Source'!$D:$D,'Source'!$A:$A,"301 - Amazon",'Source'!$B:$B,$A76)</f>
        <v>10</v>
      </c>
      <c r="D76" s="8" t="n">
        <f aca="false">SUMIFS('Source'!$F:$F,'Source'!$A:$A,"301 - Amazon",'Source'!$B:$B,$A76)</f>
        <v>19</v>
      </c>
      <c r="E76" s="8" t="n">
        <f aca="false">D76*$J$5</f>
        <v>24</v>
      </c>
      <c r="F76" s="8" t="n">
        <f aca="false">E76-C76</f>
        <v>14</v>
      </c>
      <c r="G76" s="9" t="n">
        <f aca="false">IF(AND(C76=0,E76=0),0,IF(C76=0,"New",(E76-C76)/C76))</f>
        <v>1.4</v>
      </c>
      <c r="H76" s="8" t="n">
        <f aca="false">SUMIFS('Source'!$E:$E,'Source'!$A:$A,"301 - Amazon",'Source'!$B:$B,$A76)</f>
        <v>447.58</v>
      </c>
      <c r="I76" s="8" t="n">
        <f aca="false">SUMIFS('Source'!$G:$G,'Source'!$A:$A,"301 - Amazon",'Source'!$B:$B,$A76)</f>
        <v>838.26</v>
      </c>
      <c r="J76" s="8" t="n">
        <f aca="false">I76*$J$5</f>
        <v>1058.85473684211</v>
      </c>
      <c r="K76" s="8" t="n">
        <f aca="false">J76-H76</f>
        <v>611.274736842105</v>
      </c>
      <c r="L76" s="9" t="n">
        <f aca="false">IF(AND(H76=0,J76=0),0,IF(H76=0,"New",(J76-H76)/H76))</f>
        <v>1.36573291219917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1190</v>
      </c>
      <c r="B77" s="7" t="str">
        <f aca="false">IFERROR(INDEX('Source'!$C:$C,MATCH($A77,'Source'!$B:$B,0)),"")</f>
        <v>חגורת שבר שחור</v>
      </c>
      <c r="C77" s="8" t="n">
        <f aca="false">SUMIFS('Source'!$D:$D,'Source'!$A:$A,"301 - Amazon",'Source'!$B:$B,$A77)</f>
        <v>15</v>
      </c>
      <c r="D77" s="8" t="n">
        <f aca="false">SUMIFS('Source'!$F:$F,'Source'!$A:$A,"301 - Amazon",'Source'!$B:$B,$A77)</f>
        <v>15</v>
      </c>
      <c r="E77" s="8" t="n">
        <f aca="false">D77*$J$5</f>
        <v>18.9473684210526</v>
      </c>
      <c r="F77" s="8" t="n">
        <f aca="false">E77-C77</f>
        <v>3.94736842105263</v>
      </c>
      <c r="G77" s="9" t="n">
        <f aca="false">IF(AND(C77=0,E77=0),0,IF(C77=0,"New",(E77-C77)/C77))</f>
        <v>0.263157894736842</v>
      </c>
      <c r="H77" s="8" t="n">
        <f aca="false">SUMIFS('Source'!$E:$E,'Source'!$A:$A,"301 - Amazon",'Source'!$B:$B,$A77)</f>
        <v>2644.47</v>
      </c>
      <c r="I77" s="8" t="n">
        <f aca="false">SUMIFS('Source'!$G:$G,'Source'!$A:$A,"301 - Amazon",'Source'!$B:$B,$A77)</f>
        <v>2265.72</v>
      </c>
      <c r="J77" s="8" t="n">
        <f aca="false">I77*$J$5</f>
        <v>2861.96210526316</v>
      </c>
      <c r="K77" s="8" t="n">
        <f aca="false">J77-H77</f>
        <v>217.492105263157</v>
      </c>
      <c r="L77" s="9" t="n">
        <f aca="false">IF(AND(H77=0,J77=0),0,IF(H77=0,"New",(J77-H77)/H77))</f>
        <v>0.0822441189588678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1191</v>
      </c>
      <c r="B78" s="7" t="str">
        <f aca="false">IFERROR(INDEX('Source'!$C:$C,MATCH($A78,'Source'!$B:$B,0)),"")</f>
        <v>מגן מרפק</v>
      </c>
      <c r="C78" s="8" t="n">
        <f aca="false">SUMIFS('Source'!$D:$D,'Source'!$A:$A,"301 - Amazon",'Source'!$B:$B,$A78)</f>
        <v>0</v>
      </c>
      <c r="D78" s="8" t="n">
        <f aca="false">SUMIFS('Source'!$F:$F,'Source'!$A:$A,"301 - Amazon",'Source'!$B:$B,$A78)</f>
        <v>7</v>
      </c>
      <c r="E78" s="8" t="n">
        <f aca="false">D78*$J$5</f>
        <v>8.84210526315789</v>
      </c>
      <c r="F78" s="8" t="n">
        <f aca="false">E78-C78</f>
        <v>8.84210526315789</v>
      </c>
      <c r="G78" s="9" t="str">
        <f aca="false">IF(AND(C78=0,E78=0),0,IF(C78=0,"New",(E78-C78)/C78))</f>
        <v>New</v>
      </c>
      <c r="H78" s="8" t="n">
        <f aca="false">SUMIFS('Source'!$E:$E,'Source'!$A:$A,"301 - Amazon",'Source'!$B:$B,$A78)</f>
        <v>0</v>
      </c>
      <c r="I78" s="8" t="n">
        <f aca="false">SUMIFS('Source'!$G:$G,'Source'!$A:$A,"301 - Amazon",'Source'!$B:$B,$A78)</f>
        <v>314.59</v>
      </c>
      <c r="J78" s="8" t="n">
        <f aca="false">I78*$J$5</f>
        <v>397.376842105263</v>
      </c>
      <c r="K78" s="8" t="n">
        <f aca="false">J78-H78</f>
        <v>397.376842105263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657</v>
      </c>
      <c r="B79" s="7" t="str">
        <f aca="false">IFERROR(INDEX('Source'!$C:$C,MATCH($A79,'Source'!$B:$B,0)),"")</f>
        <v>גרבי נסיעות אנטיבקטריאלי</v>
      </c>
      <c r="C79" s="8" t="n">
        <f aca="false">SUMIFS('Source'!$D:$D,'Source'!$A:$A,"301 - Amazon",'Source'!$B:$B,$A79)</f>
        <v>0</v>
      </c>
      <c r="D79" s="8" t="n">
        <f aca="false">SUMIFS('Source'!$F:$F,'Source'!$A:$A,"301 - Amazon",'Source'!$B:$B,$A79)</f>
        <v>5</v>
      </c>
      <c r="E79" s="8" t="n">
        <f aca="false">D79*$J$5</f>
        <v>6.31578947368421</v>
      </c>
      <c r="F79" s="8" t="n">
        <f aca="false">E79-C79</f>
        <v>6.31578947368421</v>
      </c>
      <c r="G79" s="9" t="str">
        <f aca="false">IF(AND(C79=0,E79=0),0,IF(C79=0,"New",(E79-C79)/C79))</f>
        <v>New</v>
      </c>
      <c r="H79" s="8" t="n">
        <f aca="false">SUMIFS('Source'!$E:$E,'Source'!$A:$A,"301 - Amazon",'Source'!$B:$B,$A79)</f>
        <v>0</v>
      </c>
      <c r="I79" s="8" t="n">
        <f aca="false">SUMIFS('Source'!$G:$G,'Source'!$A:$A,"301 - Amazon",'Source'!$B:$B,$A79)</f>
        <v>285.67</v>
      </c>
      <c r="J79" s="8" t="n">
        <f aca="false">I79*$J$5</f>
        <v>360.846315789474</v>
      </c>
      <c r="K79" s="8" t="n">
        <f aca="false">J79-H79</f>
        <v>360.846315789474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658</v>
      </c>
      <c r="B80" s="7" t="str">
        <f aca="false">IFERROR(INDEX('Source'!$C:$C,MATCH($A80,'Source'!$B:$B,0)),"")</f>
        <v>גרבי נסיעות אנטיבקטריאלי</v>
      </c>
      <c r="C80" s="8" t="n">
        <f aca="false">SUMIFS('Source'!$D:$D,'Source'!$A:$A,"301 - Amazon",'Source'!$B:$B,$A80)</f>
        <v>0</v>
      </c>
      <c r="D80" s="8" t="n">
        <f aca="false">SUMIFS('Source'!$F:$F,'Source'!$A:$A,"301 - Amazon",'Source'!$B:$B,$A80)</f>
        <v>4</v>
      </c>
      <c r="E80" s="8" t="n">
        <f aca="false">D80*$J$5</f>
        <v>5.05263157894737</v>
      </c>
      <c r="F80" s="8" t="n">
        <f aca="false">E80-C80</f>
        <v>5.05263157894737</v>
      </c>
      <c r="G80" s="9" t="str">
        <f aca="false">IF(AND(C80=0,E80=0),0,IF(C80=0,"New",(E80-C80)/C80))</f>
        <v>New</v>
      </c>
      <c r="H80" s="8" t="n">
        <f aca="false">SUMIFS('Source'!$E:$E,'Source'!$A:$A,"301 - Amazon",'Source'!$B:$B,$A80)</f>
        <v>0</v>
      </c>
      <c r="I80" s="8" t="n">
        <f aca="false">SUMIFS('Source'!$G:$G,'Source'!$A:$A,"301 - Amazon",'Source'!$B:$B,$A80)</f>
        <v>235.53</v>
      </c>
      <c r="J80" s="8" t="n">
        <f aca="false">I80*$J$5</f>
        <v>297.511578947368</v>
      </c>
      <c r="K80" s="8" t="n">
        <f aca="false">J80-H80</f>
        <v>297.511578947368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282</v>
      </c>
      <c r="B81" s="7" t="str">
        <f aca="false">IFERROR(INDEX('Source'!$C:$C,MATCH($A81,'Source'!$B:$B,0)),"")</f>
        <v>סט פלסטרים הידרוקולואידים 313</v>
      </c>
      <c r="C81" s="8" t="n">
        <f aca="false">SUMIFS('Source'!$D:$D,'Source'!$A:$A,"301 - Amazon",'Source'!$B:$B,$A81)</f>
        <v>6</v>
      </c>
      <c r="D81" s="8" t="n">
        <f aca="false">SUMIFS('Source'!$F:$F,'Source'!$A:$A,"301 - Amazon",'Source'!$B:$B,$A81)</f>
        <v>19</v>
      </c>
      <c r="E81" s="8" t="n">
        <f aca="false">D81*$J$5</f>
        <v>24</v>
      </c>
      <c r="F81" s="8" t="n">
        <f aca="false">E81-C81</f>
        <v>18</v>
      </c>
      <c r="G81" s="9" t="n">
        <f aca="false">IF(AND(C81=0,E81=0),0,IF(C81=0,"New",(E81-C81)/C81))</f>
        <v>3</v>
      </c>
      <c r="H81" s="8" t="n">
        <f aca="false">SUMIFS('Source'!$E:$E,'Source'!$A:$A,"301 - Amazon",'Source'!$B:$B,$A81)</f>
        <v>339.07</v>
      </c>
      <c r="I81" s="8" t="n">
        <f aca="false">SUMIFS('Source'!$G:$G,'Source'!$A:$A,"301 - Amazon",'Source'!$B:$B,$A81)</f>
        <v>573.82</v>
      </c>
      <c r="J81" s="8" t="n">
        <f aca="false">I81*$J$5</f>
        <v>724.825263157895</v>
      </c>
      <c r="K81" s="8" t="n">
        <f aca="false">J81-H81</f>
        <v>385.755263157895</v>
      </c>
      <c r="L81" s="9" t="n">
        <f aca="false">IF(AND(H81=0,J81=0),0,IF(H81=0,"New",(J81-H81)/H81))</f>
        <v>1.13768620980298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187</v>
      </c>
      <c r="B82" s="7" t="str">
        <f aca="false">IFERROR(INDEX('Source'!$C:$C,MATCH($A82,'Source'!$B:$B,0)),"")</f>
        <v>סד לתמיכה פרק כף יד ואגודל</v>
      </c>
      <c r="C82" s="8" t="n">
        <f aca="false">SUMIFS('Source'!$D:$D,'Source'!$A:$A,"301 - Amazon",'Source'!$B:$B,$A82)</f>
        <v>2</v>
      </c>
      <c r="D82" s="8" t="n">
        <f aca="false">SUMIFS('Source'!$F:$F,'Source'!$A:$A,"301 - Amazon",'Source'!$B:$B,$A82)</f>
        <v>0</v>
      </c>
      <c r="E82" s="8" t="n">
        <f aca="false">D82*$J$5</f>
        <v>0</v>
      </c>
      <c r="F82" s="8" t="n">
        <f aca="false">E82-C82</f>
        <v>-2</v>
      </c>
      <c r="G82" s="9" t="n">
        <f aca="false">IF(AND(C82=0,E82=0),0,IF(C82=0,"New",(E82-C82)/C82))</f>
        <v>-1</v>
      </c>
      <c r="H82" s="8" t="n">
        <f aca="false">SUMIFS('Source'!$E:$E,'Source'!$A:$A,"301 - Amazon",'Source'!$B:$B,$A82)</f>
        <v>218.71</v>
      </c>
      <c r="I82" s="8" t="n">
        <f aca="false">SUMIFS('Source'!$G:$G,'Source'!$A:$A,"301 - Amazon",'Source'!$B:$B,$A82)</f>
        <v>0</v>
      </c>
      <c r="J82" s="8" t="n">
        <f aca="false">I82*$J$5</f>
        <v>0</v>
      </c>
      <c r="K82" s="8" t="n">
        <f aca="false">J82-H82</f>
        <v>-218.71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653</v>
      </c>
      <c r="B83" s="7" t="str">
        <f aca="false">IFERROR(INDEX('Source'!$C:$C,MATCH($A83,'Source'!$B:$B,0)),"")</f>
        <v>גרבי נסיעות אנטיבקטריאלי</v>
      </c>
      <c r="C83" s="8" t="n">
        <f aca="false">SUMIFS('Source'!$D:$D,'Source'!$A:$A,"301 - Amazon",'Source'!$B:$B,$A83)</f>
        <v>0</v>
      </c>
      <c r="D83" s="8" t="n">
        <f aca="false">SUMIFS('Source'!$F:$F,'Source'!$A:$A,"301 - Amazon",'Source'!$B:$B,$A83)</f>
        <v>4</v>
      </c>
      <c r="E83" s="8" t="n">
        <f aca="false">D83*$J$5</f>
        <v>5.05263157894737</v>
      </c>
      <c r="F83" s="8" t="n">
        <f aca="false">E83-C83</f>
        <v>5.05263157894737</v>
      </c>
      <c r="G83" s="9" t="str">
        <f aca="false">IF(AND(C83=0,E83=0),0,IF(C83=0,"New",(E83-C83)/C83))</f>
        <v>New</v>
      </c>
      <c r="H83" s="8" t="n">
        <f aca="false">SUMIFS('Source'!$E:$E,'Source'!$A:$A,"301 - Amazon",'Source'!$B:$B,$A83)</f>
        <v>0</v>
      </c>
      <c r="I83" s="8" t="n">
        <f aca="false">SUMIFS('Source'!$G:$G,'Source'!$A:$A,"301 - Amazon",'Source'!$B:$B,$A83)</f>
        <v>205.87</v>
      </c>
      <c r="J83" s="8" t="n">
        <f aca="false">I83*$J$5</f>
        <v>260.046315789474</v>
      </c>
      <c r="K83" s="8" t="n">
        <f aca="false">J83-H83</f>
        <v>260.046315789474</v>
      </c>
      <c r="L83" s="9" t="str">
        <f aca="false">IF(AND(H83=0,J83=0),0,IF(H83=0,"New",(J83-H83)/H83))</f>
        <v>New</v>
      </c>
      <c r="M83" s="7" t="str">
        <f aca="false">IF(AND(OR(C83&lt;&gt;0,H83&lt;&gt;0),D83=0,I83=0),"DROP",IF(AND(OR(D83&lt;&gt;0,I83&lt;&gt;0),C83=0,H83=0),"NEW",""))</f>
        <v>NEW</v>
      </c>
    </row>
    <row r="84" customFormat="false" ht="15" hidden="false" customHeight="false" outlineLevel="0" collapsed="false">
      <c r="A84" s="7" t="s">
        <v>1192</v>
      </c>
      <c r="B84" s="7" t="str">
        <f aca="false">IFERROR(INDEX('Source'!$C:$C,MATCH($A84,'Source'!$B:$B,0)),"")</f>
        <v>חגורת גב+סגירה כפולה</v>
      </c>
      <c r="C84" s="8" t="n">
        <f aca="false">SUMIFS('Source'!$D:$D,'Source'!$A:$A,"301 - Amazon",'Source'!$B:$B,$A84)</f>
        <v>2</v>
      </c>
      <c r="D84" s="8" t="n">
        <f aca="false">SUMIFS('Source'!$F:$F,'Source'!$A:$A,"301 - Amazon",'Source'!$B:$B,$A84)</f>
        <v>0</v>
      </c>
      <c r="E84" s="8" t="n">
        <f aca="false">D84*$J$5</f>
        <v>0</v>
      </c>
      <c r="F84" s="8" t="n">
        <f aca="false">E84-C84</f>
        <v>-2</v>
      </c>
      <c r="G84" s="9" t="n">
        <f aca="false">IF(AND(C84=0,E84=0),0,IF(C84=0,"New",(E84-C84)/C84))</f>
        <v>-1</v>
      </c>
      <c r="H84" s="8" t="n">
        <f aca="false">SUMIFS('Source'!$E:$E,'Source'!$A:$A,"301 - Amazon",'Source'!$B:$B,$A84)</f>
        <v>174.75</v>
      </c>
      <c r="I84" s="8" t="n">
        <f aca="false">SUMIFS('Source'!$G:$G,'Source'!$A:$A,"301 - Amazon",'Source'!$B:$B,$A84)</f>
        <v>0</v>
      </c>
      <c r="J84" s="8" t="n">
        <f aca="false">I84*$J$5</f>
        <v>0</v>
      </c>
      <c r="K84" s="8" t="n">
        <f aca="false">J84-H84</f>
        <v>-174.75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132</v>
      </c>
      <c r="B85" s="7" t="str">
        <f aca="false">IFERROR(INDEX('Source'!$C:$C,MATCH($A85,'Source'!$B:$B,0)),"")</f>
        <v>מדבקה ג'ל למניעת יבלות</v>
      </c>
      <c r="C85" s="8" t="n">
        <f aca="false">SUMIFS('Source'!$D:$D,'Source'!$A:$A,"301 - Amazon",'Source'!$B:$B,$A85)</f>
        <v>1</v>
      </c>
      <c r="D85" s="8" t="n">
        <f aca="false">SUMIFS('Source'!$F:$F,'Source'!$A:$A,"301 - Amazon",'Source'!$B:$B,$A85)</f>
        <v>8</v>
      </c>
      <c r="E85" s="8" t="n">
        <f aca="false">D85*$J$5</f>
        <v>10.1052631578947</v>
      </c>
      <c r="F85" s="8" t="n">
        <f aca="false">E85-C85</f>
        <v>9.10526315789474</v>
      </c>
      <c r="G85" s="9" t="n">
        <f aca="false">IF(AND(C85=0,E85=0),0,IF(C85=0,"New",(E85-C85)/C85))</f>
        <v>9.10526315789474</v>
      </c>
      <c r="H85" s="8" t="n">
        <f aca="false">SUMIFS('Source'!$E:$E,'Source'!$A:$A,"301 - Amazon",'Source'!$B:$B,$A85)</f>
        <v>32.6</v>
      </c>
      <c r="I85" s="8" t="n">
        <f aca="false">SUMIFS('Source'!$G:$G,'Source'!$A:$A,"301 - Amazon",'Source'!$B:$B,$A85)</f>
        <v>190.53</v>
      </c>
      <c r="J85" s="8" t="n">
        <f aca="false">I85*$J$5</f>
        <v>240.669473684211</v>
      </c>
      <c r="K85" s="8" t="n">
        <f aca="false">J85-H85</f>
        <v>208.069473684211</v>
      </c>
      <c r="L85" s="9" t="n">
        <f aca="false">IF(AND(H85=0,J85=0),0,IF(H85=0,"New",(J85-H85)/H85))</f>
        <v>6.38249919276719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1193</v>
      </c>
      <c r="B86" s="7" t="str">
        <f aca="false">IFERROR(INDEX('Source'!$C:$C,MATCH($A86,'Source'!$B:$B,0)),"")</f>
        <v>מיישר בוניון-HALUX VALGUS</v>
      </c>
      <c r="C86" s="8" t="n">
        <f aca="false">SUMIFS('Source'!$D:$D,'Source'!$A:$A,"301 - Amazon",'Source'!$B:$B,$A86)</f>
        <v>0</v>
      </c>
      <c r="D86" s="8" t="n">
        <f aca="false">SUMIFS('Source'!$F:$F,'Source'!$A:$A,"301 - Amazon",'Source'!$B:$B,$A86)</f>
        <v>1</v>
      </c>
      <c r="E86" s="8" t="n">
        <f aca="false">D86*$J$5</f>
        <v>1.26315789473684</v>
      </c>
      <c r="F86" s="8" t="n">
        <f aca="false">E86-C86</f>
        <v>1.26315789473684</v>
      </c>
      <c r="G86" s="9" t="str">
        <f aca="false">IF(AND(C86=0,E86=0),0,IF(C86=0,"New",(E86-C86)/C86))</f>
        <v>New</v>
      </c>
      <c r="H86" s="8" t="n">
        <f aca="false">SUMIFS('Source'!$E:$E,'Source'!$A:$A,"301 - Amazon",'Source'!$B:$B,$A86)</f>
        <v>0</v>
      </c>
      <c r="I86" s="8" t="n">
        <f aca="false">SUMIFS('Source'!$G:$G,'Source'!$A:$A,"301 - Amazon",'Source'!$B:$B,$A86)</f>
        <v>59.47</v>
      </c>
      <c r="J86" s="8" t="n">
        <f aca="false">I86*$J$5</f>
        <v>75.12</v>
      </c>
      <c r="K86" s="8" t="n">
        <f aca="false">J86-H86</f>
        <v>75.12</v>
      </c>
      <c r="L86" s="9" t="str">
        <f aca="false">IF(AND(H86=0,J86=0),0,IF(H86=0,"New",(J86-H86)/H86))</f>
        <v>New</v>
      </c>
      <c r="M86" s="7" t="str">
        <f aca="false">IF(AND(OR(C86&lt;&gt;0,H86&lt;&gt;0),D86=0,I86=0),"DROP",IF(AND(OR(D86&lt;&gt;0,I86&lt;&gt;0),C86=0,H86=0),"NEW",""))</f>
        <v>NEW</v>
      </c>
    </row>
    <row r="87" customFormat="false" ht="15" hidden="false" customHeight="false" outlineLevel="0" collapsed="false">
      <c r="A87" s="7" t="s">
        <v>1194</v>
      </c>
      <c r="B87" s="7" t="str">
        <f aca="false">IFERROR(INDEX('Source'!$C:$C,MATCH($A87,'Source'!$B:$B,0)),"")</f>
        <v>קרם לרגלים X 3</v>
      </c>
      <c r="C87" s="8" t="n">
        <f aca="false">SUMIFS('Source'!$D:$D,'Source'!$A:$A,"301 - Amazon",'Source'!$B:$B,$A87)</f>
        <v>1</v>
      </c>
      <c r="D87" s="8" t="n">
        <f aca="false">SUMIFS('Source'!$F:$F,'Source'!$A:$A,"301 - Amazon",'Source'!$B:$B,$A87)</f>
        <v>0</v>
      </c>
      <c r="E87" s="8" t="n">
        <f aca="false">D87*$J$5</f>
        <v>0</v>
      </c>
      <c r="F87" s="8" t="n">
        <f aca="false">E87-C87</f>
        <v>-1</v>
      </c>
      <c r="G87" s="9" t="n">
        <f aca="false">IF(AND(C87=0,E87=0),0,IF(C87=0,"New",(E87-C87)/C87))</f>
        <v>-1</v>
      </c>
      <c r="H87" s="8" t="n">
        <f aca="false">SUMIFS('Source'!$E:$E,'Source'!$A:$A,"301 - Amazon",'Source'!$B:$B,$A87)</f>
        <v>46.39</v>
      </c>
      <c r="I87" s="8" t="n">
        <f aca="false">SUMIFS('Source'!$G:$G,'Source'!$A:$A,"301 - Amazon",'Source'!$B:$B,$A87)</f>
        <v>0</v>
      </c>
      <c r="J87" s="8" t="n">
        <f aca="false">I87*$J$5</f>
        <v>0</v>
      </c>
      <c r="K87" s="8" t="n">
        <f aca="false">J87-H87</f>
        <v>-46.39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9" customFormat="false" ht="15" hidden="false" customHeight="false" outlineLevel="0" collapsed="false">
      <c r="A89" s="17"/>
      <c r="B89" s="18" t="s">
        <v>642</v>
      </c>
      <c r="C89" s="19" t="n">
        <f aca="false">SUM(C9:C87)</f>
        <v>27158</v>
      </c>
      <c r="D89" s="19" t="n">
        <f aca="false">SUM(D9:D87)</f>
        <v>18808</v>
      </c>
      <c r="E89" s="19" t="n">
        <f aca="false">SUM(E9:E87)</f>
        <v>23757.4736842105</v>
      </c>
      <c r="F89" s="19" t="n">
        <f aca="false">SUM(F9:F87)</f>
        <v>-3400.52631578947</v>
      </c>
      <c r="G89" s="20" t="n">
        <f aca="false">IF(C89=0,"N/A",F89/C89)</f>
        <v>-0.125212692974058</v>
      </c>
      <c r="H89" s="19" t="n">
        <f aca="false">SUM(H9:H87)</f>
        <v>2705391.22</v>
      </c>
      <c r="I89" s="19" t="n">
        <f aca="false">SUM(I9:I87)</f>
        <v>1632890.82</v>
      </c>
      <c r="J89" s="19" t="n">
        <f aca="false">SUM(J9:J87)</f>
        <v>2062598.93052632</v>
      </c>
      <c r="K89" s="19" t="n">
        <f aca="false">SUM(K9:K87)</f>
        <v>-642792.289473684</v>
      </c>
      <c r="L89" s="20" t="n">
        <f aca="false">IF(H89=0,"N/A",K89/H89)</f>
        <v>-0.237596797358455</v>
      </c>
      <c r="M89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1195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1196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SUMPRODUCT(--(((C9:C94&lt;&gt;0)+(H9:H94&lt;&gt;0)&gt;0)*((D9:D94=0)*(I9:I94=0))))</f>
        <v>86</v>
      </c>
      <c r="C5" s="13" t="s">
        <v>64</v>
      </c>
      <c r="D5" s="14" t="n">
        <f aca="false">SUMPRODUCT(--(((D9:D94&lt;&gt;0)+(I9:I94&lt;&gt;0)&gt;0)*((C9:C94=0)*(H9:H94=0))))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SUMPRODUCT(--(((C9:C94&lt;&gt;0)+(H9:H94&lt;&gt;0)&gt;0)*((D9:D94=0)*(I9:I94=0)))*C9:C94)</f>
        <v>1817</v>
      </c>
      <c r="C6" s="13" t="s">
        <v>67</v>
      </c>
      <c r="D6" s="14" t="n">
        <f aca="false">SUMPRODUCT(--(((C9:C94&lt;&gt;0)+(H9:H94&lt;&gt;0)&gt;0)*((D9:D94=0)*(I9:I94=0)))*H9:H94)</f>
        <v>52899.82</v>
      </c>
      <c r="E6" s="13" t="s">
        <v>68</v>
      </c>
      <c r="F6" s="14" t="n">
        <f aca="false">SUMPRODUCT(--(((D9:D94&lt;&gt;0)+(I9:I94&lt;&gt;0)&gt;0)*((C9:C94=0)*(H9:H94=0)))*D9:D94)</f>
        <v>0</v>
      </c>
      <c r="G6" s="13" t="s">
        <v>69</v>
      </c>
      <c r="H6" s="14" t="n">
        <f aca="false">SUMPRODUCT(--(((D9:D94&lt;&gt;0)+(I9:I94&lt;&gt;0)&gt;0)*((C9:C94=0)*(H9:H94=0)))*I9:I94)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351</v>
      </c>
      <c r="B9" s="7" t="str">
        <f aca="false">IFERROR(INDEX('Source'!$C:$C,MATCH($A9,'Source'!$B:$B,0)),"")</f>
        <v>חגורת גב עם חיזוק</v>
      </c>
      <c r="C9" s="8" t="n">
        <f aca="false">SUMIFS('Source'!$D:$D,'Source'!$A:$A,"206 - Orthomed  Ltd BULGARIA",'Source'!$B:$B,$A9)</f>
        <v>30</v>
      </c>
      <c r="D9" s="8" t="n">
        <f aca="false">SUMIFS('Source'!$F:$F,'Source'!$A:$A,"206 - Orthomed  Ltd BULGARIA",'Source'!$B:$B,$A9)</f>
        <v>0</v>
      </c>
      <c r="E9" s="8" t="n">
        <f aca="false">D9*$J$5</f>
        <v>0</v>
      </c>
      <c r="F9" s="8" t="n">
        <f aca="false">E9-C9</f>
        <v>-30</v>
      </c>
      <c r="G9" s="9" t="n">
        <f aca="false">IF(AND(C9=0,E9=0),0,IF(C9=0,"New",(E9-C9)/C9))</f>
        <v>-1</v>
      </c>
      <c r="H9" s="8" t="n">
        <f aca="false">SUMIFS('Source'!$E:$E,'Source'!$A:$A,"206 - Orthomed  Ltd BULGARIA",'Source'!$B:$B,$A9)</f>
        <v>2100.53</v>
      </c>
      <c r="I9" s="8" t="n">
        <f aca="false">SUMIFS('Source'!$G:$G,'Source'!$A:$A,"206 - Orthomed  Ltd BULGARIA",'Source'!$B:$B,$A9)</f>
        <v>0</v>
      </c>
      <c r="J9" s="8" t="n">
        <f aca="false">I9*$J$5</f>
        <v>0</v>
      </c>
      <c r="K9" s="8" t="n">
        <f aca="false">J9-H9</f>
        <v>-2100.53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963</v>
      </c>
      <c r="B10" s="7" t="str">
        <f aca="false">IFERROR(INDEX('Source'!$C:$C,MATCH($A10,'Source'!$B:$B,0)),"")</f>
        <v>חגורת לומבו-סקרל-צבע</v>
      </c>
      <c r="C10" s="8" t="n">
        <f aca="false">SUMIFS('Source'!$D:$D,'Source'!$A:$A,"206 - Orthomed  Ltd BULGARIA",'Source'!$B:$B,$A10)</f>
        <v>20</v>
      </c>
      <c r="D10" s="8" t="n">
        <f aca="false">SUMIFS('Source'!$F:$F,'Source'!$A:$A,"206 - Orthomed  Ltd BULGARIA",'Source'!$B:$B,$A10)</f>
        <v>0</v>
      </c>
      <c r="E10" s="8" t="n">
        <f aca="false">D10*$J$5</f>
        <v>0</v>
      </c>
      <c r="F10" s="8" t="n">
        <f aca="false">E10-C10</f>
        <v>-20</v>
      </c>
      <c r="G10" s="9" t="n">
        <f aca="false">IF(AND(C10=0,E10=0),0,IF(C10=0,"New",(E10-C10)/C10))</f>
        <v>-1</v>
      </c>
      <c r="H10" s="8" t="n">
        <f aca="false">SUMIFS('Source'!$E:$E,'Source'!$A:$A,"206 - Orthomed  Ltd BULGARIA",'Source'!$B:$B,$A10)</f>
        <v>1948.33</v>
      </c>
      <c r="I10" s="8" t="n">
        <f aca="false">SUMIFS('Source'!$G:$G,'Source'!$A:$A,"206 - Orthomed  Ltd BULGARIA",'Source'!$B:$B,$A10)</f>
        <v>0</v>
      </c>
      <c r="J10" s="8" t="n">
        <f aca="false">I10*$J$5</f>
        <v>0</v>
      </c>
      <c r="K10" s="8" t="n">
        <f aca="false">J10-H10</f>
        <v>-1948.33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558</v>
      </c>
      <c r="B11" s="7" t="str">
        <f aca="false">IFERROR(INDEX('Source'!$C:$C,MATCH($A11,'Source'!$B:$B,0)),"")</f>
        <v>סד לקרסול</v>
      </c>
      <c r="C11" s="8" t="n">
        <f aca="false">SUMIFS('Source'!$D:$D,'Source'!$A:$A,"206 - Orthomed  Ltd BULGARIA",'Source'!$B:$B,$A11)</f>
        <v>30</v>
      </c>
      <c r="D11" s="8" t="n">
        <f aca="false">SUMIFS('Source'!$F:$F,'Source'!$A:$A,"206 - Orthomed  Ltd BULGARIA",'Source'!$B:$B,$A11)</f>
        <v>0</v>
      </c>
      <c r="E11" s="8" t="n">
        <f aca="false">D11*$J$5</f>
        <v>0</v>
      </c>
      <c r="F11" s="8" t="n">
        <f aca="false">E11-C11</f>
        <v>-30</v>
      </c>
      <c r="G11" s="9" t="n">
        <f aca="false">IF(AND(C11=0,E11=0),0,IF(C11=0,"New",(E11-C11)/C11))</f>
        <v>-1</v>
      </c>
      <c r="H11" s="8" t="n">
        <f aca="false">SUMIFS('Source'!$E:$E,'Source'!$A:$A,"206 - Orthomed  Ltd BULGARIA",'Source'!$B:$B,$A11)</f>
        <v>1772.56</v>
      </c>
      <c r="I11" s="8" t="n">
        <f aca="false">SUMIFS('Source'!$G:$G,'Source'!$A:$A,"206 - Orthomed  Ltd BULGARIA",'Source'!$B:$B,$A11)</f>
        <v>0</v>
      </c>
      <c r="J11" s="8" t="n">
        <f aca="false">I11*$J$5</f>
        <v>0</v>
      </c>
      <c r="K11" s="8" t="n">
        <f aca="false">J11-H11</f>
        <v>-1772.56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705</v>
      </c>
      <c r="B12" s="7" t="str">
        <f aca="false">IFERROR(INDEX('Source'!$C:$C,MATCH($A12,'Source'!$B:$B,0)),"")</f>
        <v>סד לקרסול</v>
      </c>
      <c r="C12" s="8" t="n">
        <f aca="false">SUMIFS('Source'!$D:$D,'Source'!$A:$A,"206 - Orthomed  Ltd BULGARIA",'Source'!$B:$B,$A12)</f>
        <v>30</v>
      </c>
      <c r="D12" s="8" t="n">
        <f aca="false">SUMIFS('Source'!$F:$F,'Source'!$A:$A,"206 - Orthomed  Ltd BULGARIA",'Source'!$B:$B,$A12)</f>
        <v>0</v>
      </c>
      <c r="E12" s="8" t="n">
        <f aca="false">D12*$J$5</f>
        <v>0</v>
      </c>
      <c r="F12" s="8" t="n">
        <f aca="false">E12-C12</f>
        <v>-30</v>
      </c>
      <c r="G12" s="9" t="n">
        <f aca="false">IF(AND(C12=0,E12=0),0,IF(C12=0,"New",(E12-C12)/C12))</f>
        <v>-1</v>
      </c>
      <c r="H12" s="8" t="n">
        <f aca="false">SUMIFS('Source'!$E:$E,'Source'!$A:$A,"206 - Orthomed  Ltd BULGARIA",'Source'!$B:$B,$A12)</f>
        <v>1771.54</v>
      </c>
      <c r="I12" s="8" t="n">
        <f aca="false">SUMIFS('Source'!$G:$G,'Source'!$A:$A,"206 - Orthomed  Ltd BULGARIA",'Source'!$B:$B,$A12)</f>
        <v>0</v>
      </c>
      <c r="J12" s="8" t="n">
        <f aca="false">I12*$J$5</f>
        <v>0</v>
      </c>
      <c r="K12" s="8" t="n">
        <f aca="false">J12-H12</f>
        <v>-1771.54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514</v>
      </c>
      <c r="B13" s="7" t="str">
        <f aca="false">IFERROR(INDEX('Source'!$C:$C,MATCH($A13,'Source'!$B:$B,0)),"")</f>
        <v>סד לקרסול</v>
      </c>
      <c r="C13" s="8" t="n">
        <f aca="false">SUMIFS('Source'!$D:$D,'Source'!$A:$A,"206 - Orthomed  Ltd BULGARIA",'Source'!$B:$B,$A13)</f>
        <v>30</v>
      </c>
      <c r="D13" s="8" t="n">
        <f aca="false">SUMIFS('Source'!$F:$F,'Source'!$A:$A,"206 - Orthomed  Ltd BULGARIA",'Source'!$B:$B,$A13)</f>
        <v>0</v>
      </c>
      <c r="E13" s="8" t="n">
        <f aca="false">D13*$J$5</f>
        <v>0</v>
      </c>
      <c r="F13" s="8" t="n">
        <f aca="false">E13-C13</f>
        <v>-30</v>
      </c>
      <c r="G13" s="9" t="n">
        <f aca="false">IF(AND(C13=0,E13=0),0,IF(C13=0,"New",(E13-C13)/C13))</f>
        <v>-1</v>
      </c>
      <c r="H13" s="8" t="n">
        <f aca="false">SUMIFS('Source'!$E:$E,'Source'!$A:$A,"206 - Orthomed  Ltd BULGARIA",'Source'!$B:$B,$A13)</f>
        <v>1771.01</v>
      </c>
      <c r="I13" s="8" t="n">
        <f aca="false">SUMIFS('Source'!$G:$G,'Source'!$A:$A,"206 - Orthomed  Ltd BULGARIA",'Source'!$B:$B,$A13)</f>
        <v>0</v>
      </c>
      <c r="J13" s="8" t="n">
        <f aca="false">I13*$J$5</f>
        <v>0</v>
      </c>
      <c r="K13" s="8" t="n">
        <f aca="false">J13-H13</f>
        <v>-1771.01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466</v>
      </c>
      <c r="B14" s="7" t="str">
        <f aca="false">IFERROR(INDEX('Source'!$C:$C,MATCH($A14,'Source'!$B:$B,0)),"")</f>
        <v>מגן קרסול עם תמיכה</v>
      </c>
      <c r="C14" s="8" t="n">
        <f aca="false">SUMIFS('Source'!$D:$D,'Source'!$A:$A,"206 - Orthomed  Ltd BULGARIA",'Source'!$B:$B,$A14)</f>
        <v>30</v>
      </c>
      <c r="D14" s="8" t="n">
        <f aca="false">SUMIFS('Source'!$F:$F,'Source'!$A:$A,"206 - Orthomed  Ltd BULGARIA",'Source'!$B:$B,$A14)</f>
        <v>0</v>
      </c>
      <c r="E14" s="8" t="n">
        <f aca="false">D14*$J$5</f>
        <v>0</v>
      </c>
      <c r="F14" s="8" t="n">
        <f aca="false">E14-C14</f>
        <v>-30</v>
      </c>
      <c r="G14" s="9" t="n">
        <f aca="false">IF(AND(C14=0,E14=0),0,IF(C14=0,"New",(E14-C14)/C14))</f>
        <v>-1</v>
      </c>
      <c r="H14" s="8" t="n">
        <f aca="false">SUMIFS('Source'!$E:$E,'Source'!$A:$A,"206 - Orthomed  Ltd BULGARIA",'Source'!$B:$B,$A14)</f>
        <v>1746.64</v>
      </c>
      <c r="I14" s="8" t="n">
        <f aca="false">SUMIFS('Source'!$G:$G,'Source'!$A:$A,"206 - Orthomed  Ltd BULGARIA",'Source'!$B:$B,$A14)</f>
        <v>0</v>
      </c>
      <c r="J14" s="8" t="n">
        <f aca="false">I14*$J$5</f>
        <v>0</v>
      </c>
      <c r="K14" s="8" t="n">
        <f aca="false">J14-H14</f>
        <v>-1746.64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103</v>
      </c>
      <c r="B15" s="7" t="str">
        <f aca="false">IFERROR(INDEX('Source'!$C:$C,MATCH($A15,'Source'!$B:$B,0)),"")</f>
        <v>מיישר כתפיים</v>
      </c>
      <c r="C15" s="8" t="n">
        <f aca="false">SUMIFS('Source'!$D:$D,'Source'!$A:$A,"206 - Orthomed  Ltd BULGARIA",'Source'!$B:$B,$A15)</f>
        <v>50</v>
      </c>
      <c r="D15" s="8" t="n">
        <f aca="false">SUMIFS('Source'!$F:$F,'Source'!$A:$A,"206 - Orthomed  Ltd BULGARIA",'Source'!$B:$B,$A15)</f>
        <v>0</v>
      </c>
      <c r="E15" s="8" t="n">
        <f aca="false">D15*$J$5</f>
        <v>0</v>
      </c>
      <c r="F15" s="8" t="n">
        <f aca="false">E15-C15</f>
        <v>-50</v>
      </c>
      <c r="G15" s="9" t="n">
        <f aca="false">IF(AND(C15=0,E15=0),0,IF(C15=0,"New",(E15-C15)/C15))</f>
        <v>-1</v>
      </c>
      <c r="H15" s="8" t="n">
        <f aca="false">SUMIFS('Source'!$E:$E,'Source'!$A:$A,"206 - Orthomed  Ltd BULGARIA",'Source'!$B:$B,$A15)</f>
        <v>1734.44</v>
      </c>
      <c r="I15" s="8" t="n">
        <f aca="false">SUMIFS('Source'!$G:$G,'Source'!$A:$A,"206 - Orthomed  Ltd BULGARIA",'Source'!$B:$B,$A15)</f>
        <v>0</v>
      </c>
      <c r="J15" s="8" t="n">
        <f aca="false">I15*$J$5</f>
        <v>0</v>
      </c>
      <c r="K15" s="8" t="n">
        <f aca="false">J15-H15</f>
        <v>-1734.44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866</v>
      </c>
      <c r="B16" s="7" t="str">
        <f aca="false">IFERROR(INDEX('Source'!$C:$C,MATCH($A16,'Source'!$B:$B,0)),"")</f>
        <v>חגורת לומבו-סקרל-צבע</v>
      </c>
      <c r="C16" s="8" t="n">
        <f aca="false">SUMIFS('Source'!$D:$D,'Source'!$A:$A,"206 - Orthomed  Ltd BULGARIA",'Source'!$B:$B,$A16)</f>
        <v>15</v>
      </c>
      <c r="D16" s="8" t="n">
        <f aca="false">SUMIFS('Source'!$F:$F,'Source'!$A:$A,"206 - Orthomed  Ltd BULGARIA",'Source'!$B:$B,$A16)</f>
        <v>0</v>
      </c>
      <c r="E16" s="8" t="n">
        <f aca="false">D16*$J$5</f>
        <v>0</v>
      </c>
      <c r="F16" s="8" t="n">
        <f aca="false">E16-C16</f>
        <v>-15</v>
      </c>
      <c r="G16" s="9" t="n">
        <f aca="false">IF(AND(C16=0,E16=0),0,IF(C16=0,"New",(E16-C16)/C16))</f>
        <v>-1</v>
      </c>
      <c r="H16" s="8" t="n">
        <f aca="false">SUMIFS('Source'!$E:$E,'Source'!$A:$A,"206 - Orthomed  Ltd BULGARIA",'Source'!$B:$B,$A16)</f>
        <v>1461.22</v>
      </c>
      <c r="I16" s="8" t="n">
        <f aca="false">SUMIFS('Source'!$G:$G,'Source'!$A:$A,"206 - Orthomed  Ltd BULGARIA",'Source'!$B:$B,$A16)</f>
        <v>0</v>
      </c>
      <c r="J16" s="8" t="n">
        <f aca="false">I16*$J$5</f>
        <v>0</v>
      </c>
      <c r="K16" s="8" t="n">
        <f aca="false">J16-H16</f>
        <v>-1461.22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234</v>
      </c>
      <c r="B17" s="7" t="str">
        <f aca="false">IFERROR(INDEX('Source'!$C:$C,MATCH($A17,'Source'!$B:$B,0)),"")</f>
        <v>שרוול לגבס ארוך רגל</v>
      </c>
      <c r="C17" s="8" t="n">
        <f aca="false">SUMIFS('Source'!$D:$D,'Source'!$A:$A,"206 - Orthomed  Ltd BULGARIA",'Source'!$B:$B,$A17)</f>
        <v>50</v>
      </c>
      <c r="D17" s="8" t="n">
        <f aca="false">SUMIFS('Source'!$F:$F,'Source'!$A:$A,"206 - Orthomed  Ltd BULGARIA",'Source'!$B:$B,$A17)</f>
        <v>0</v>
      </c>
      <c r="E17" s="8" t="n">
        <f aca="false">D17*$J$5</f>
        <v>0</v>
      </c>
      <c r="F17" s="8" t="n">
        <f aca="false">E17-C17</f>
        <v>-50</v>
      </c>
      <c r="G17" s="9" t="n">
        <f aca="false">IF(AND(C17=0,E17=0),0,IF(C17=0,"New",(E17-C17)/C17))</f>
        <v>-1</v>
      </c>
      <c r="H17" s="8" t="n">
        <f aca="false">SUMIFS('Source'!$E:$E,'Source'!$A:$A,"206 - Orthomed  Ltd BULGARIA",'Source'!$B:$B,$A17)</f>
        <v>1428.5</v>
      </c>
      <c r="I17" s="8" t="n">
        <f aca="false">SUMIFS('Source'!$G:$G,'Source'!$A:$A,"206 - Orthomed  Ltd BULGARIA",'Source'!$B:$B,$A17)</f>
        <v>0</v>
      </c>
      <c r="J17" s="8" t="n">
        <f aca="false">I17*$J$5</f>
        <v>0</v>
      </c>
      <c r="K17" s="8" t="n">
        <f aca="false">J17-H17</f>
        <v>-1428.5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459</v>
      </c>
      <c r="B18" s="7" t="str">
        <f aca="false">IFERROR(INDEX('Source'!$C:$C,MATCH($A18,'Source'!$B:$B,0)),"")</f>
        <v>חגורת גב עם חיזוק</v>
      </c>
      <c r="C18" s="8" t="n">
        <f aca="false">SUMIFS('Source'!$D:$D,'Source'!$A:$A,"206 - Orthomed  Ltd BULGARIA",'Source'!$B:$B,$A18)</f>
        <v>20</v>
      </c>
      <c r="D18" s="8" t="n">
        <f aca="false">SUMIFS('Source'!$F:$F,'Source'!$A:$A,"206 - Orthomed  Ltd BULGARIA",'Source'!$B:$B,$A18)</f>
        <v>0</v>
      </c>
      <c r="E18" s="8" t="n">
        <f aca="false">D18*$J$5</f>
        <v>0</v>
      </c>
      <c r="F18" s="8" t="n">
        <f aca="false">E18-C18</f>
        <v>-20</v>
      </c>
      <c r="G18" s="9" t="n">
        <f aca="false">IF(AND(C18=0,E18=0),0,IF(C18=0,"New",(E18-C18)/C18))</f>
        <v>-1</v>
      </c>
      <c r="H18" s="8" t="n">
        <f aca="false">SUMIFS('Source'!$E:$E,'Source'!$A:$A,"206 - Orthomed  Ltd BULGARIA",'Source'!$B:$B,$A18)</f>
        <v>1400.36</v>
      </c>
      <c r="I18" s="8" t="n">
        <f aca="false">SUMIFS('Source'!$G:$G,'Source'!$A:$A,"206 - Orthomed  Ltd BULGARIA",'Source'!$B:$B,$A18)</f>
        <v>0</v>
      </c>
      <c r="J18" s="8" t="n">
        <f aca="false">I18*$J$5</f>
        <v>0</v>
      </c>
      <c r="K18" s="8" t="n">
        <f aca="false">J18-H18</f>
        <v>-1400.36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219</v>
      </c>
      <c r="B19" s="7" t="str">
        <f aca="false">IFERROR(INDEX('Source'!$C:$C,MATCH($A19,'Source'!$B:$B,0)),"")</f>
        <v>שרוול לגבס ארוך יד</v>
      </c>
      <c r="C19" s="8" t="n">
        <f aca="false">SUMIFS('Source'!$D:$D,'Source'!$A:$A,"206 - Orthomed  Ltd BULGARIA",'Source'!$B:$B,$A19)</f>
        <v>60</v>
      </c>
      <c r="D19" s="8" t="n">
        <f aca="false">SUMIFS('Source'!$F:$F,'Source'!$A:$A,"206 - Orthomed  Ltd BULGARIA",'Source'!$B:$B,$A19)</f>
        <v>0</v>
      </c>
      <c r="E19" s="8" t="n">
        <f aca="false">D19*$J$5</f>
        <v>0</v>
      </c>
      <c r="F19" s="8" t="n">
        <f aca="false">E19-C19</f>
        <v>-60</v>
      </c>
      <c r="G19" s="9" t="n">
        <f aca="false">IF(AND(C19=0,E19=0),0,IF(C19=0,"New",(E19-C19)/C19))</f>
        <v>-1</v>
      </c>
      <c r="H19" s="8" t="n">
        <f aca="false">SUMIFS('Source'!$E:$E,'Source'!$A:$A,"206 - Orthomed  Ltd BULGARIA",'Source'!$B:$B,$A19)</f>
        <v>1336.83</v>
      </c>
      <c r="I19" s="8" t="n">
        <f aca="false">SUMIFS('Source'!$G:$G,'Source'!$A:$A,"206 - Orthomed  Ltd BULGARIA",'Source'!$B:$B,$A19)</f>
        <v>0</v>
      </c>
      <c r="J19" s="8" t="n">
        <f aca="false">I19*$J$5</f>
        <v>0</v>
      </c>
      <c r="K19" s="8" t="n">
        <f aca="false">J19-H19</f>
        <v>-1336.83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462</v>
      </c>
      <c r="B20" s="7" t="str">
        <f aca="false">IFERROR(INDEX('Source'!$C:$C,MATCH($A20,'Source'!$B:$B,0)),"")</f>
        <v>סד לקרסול</v>
      </c>
      <c r="C20" s="8" t="n">
        <f aca="false">SUMIFS('Source'!$D:$D,'Source'!$A:$A,"206 - Orthomed  Ltd BULGARIA",'Source'!$B:$B,$A20)</f>
        <v>20</v>
      </c>
      <c r="D20" s="8" t="n">
        <f aca="false">SUMIFS('Source'!$F:$F,'Source'!$A:$A,"206 - Orthomed  Ltd BULGARIA",'Source'!$B:$B,$A20)</f>
        <v>0</v>
      </c>
      <c r="E20" s="8" t="n">
        <f aca="false">D20*$J$5</f>
        <v>0</v>
      </c>
      <c r="F20" s="8" t="n">
        <f aca="false">E20-C20</f>
        <v>-20</v>
      </c>
      <c r="G20" s="9" t="n">
        <f aca="false">IF(AND(C20=0,E20=0),0,IF(C20=0,"New",(E20-C20)/C20))</f>
        <v>-1</v>
      </c>
      <c r="H20" s="8" t="n">
        <f aca="false">SUMIFS('Source'!$E:$E,'Source'!$A:$A,"206 - Orthomed  Ltd BULGARIA",'Source'!$B:$B,$A20)</f>
        <v>1180.68</v>
      </c>
      <c r="I20" s="8" t="n">
        <f aca="false">SUMIFS('Source'!$G:$G,'Source'!$A:$A,"206 - Orthomed  Ltd BULGARIA",'Source'!$B:$B,$A20)</f>
        <v>0</v>
      </c>
      <c r="J20" s="8" t="n">
        <f aca="false">I20*$J$5</f>
        <v>0</v>
      </c>
      <c r="K20" s="8" t="n">
        <f aca="false">J20-H20</f>
        <v>-1180.68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88</v>
      </c>
      <c r="B21" s="7" t="str">
        <f aca="false">IFERROR(INDEX('Source'!$C:$C,MATCH($A21,'Source'!$B:$B,0)),"")</f>
        <v>חגורת גב אפורה</v>
      </c>
      <c r="C21" s="8" t="n">
        <f aca="false">SUMIFS('Source'!$D:$D,'Source'!$A:$A,"206 - Orthomed  Ltd BULGARIA",'Source'!$B:$B,$A21)</f>
        <v>20</v>
      </c>
      <c r="D21" s="8" t="n">
        <f aca="false">SUMIFS('Source'!$F:$F,'Source'!$A:$A,"206 - Orthomed  Ltd BULGARIA",'Source'!$B:$B,$A21)</f>
        <v>0</v>
      </c>
      <c r="E21" s="8" t="n">
        <f aca="false">D21*$J$5</f>
        <v>0</v>
      </c>
      <c r="F21" s="8" t="n">
        <f aca="false">E21-C21</f>
        <v>-20</v>
      </c>
      <c r="G21" s="9" t="n">
        <f aca="false">IF(AND(C21=0,E21=0),0,IF(C21=0,"New",(E21-C21)/C21))</f>
        <v>-1</v>
      </c>
      <c r="H21" s="8" t="n">
        <f aca="false">SUMIFS('Source'!$E:$E,'Source'!$A:$A,"206 - Orthomed  Ltd BULGARIA",'Source'!$B:$B,$A21)</f>
        <v>1149.21</v>
      </c>
      <c r="I21" s="8" t="n">
        <f aca="false">SUMIFS('Source'!$G:$G,'Source'!$A:$A,"206 - Orthomed  Ltd BULGARIA",'Source'!$B:$B,$A21)</f>
        <v>0</v>
      </c>
      <c r="J21" s="8" t="n">
        <f aca="false">I21*$J$5</f>
        <v>0</v>
      </c>
      <c r="K21" s="8" t="n">
        <f aca="false">J21-H21</f>
        <v>-1149.21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86</v>
      </c>
      <c r="B22" s="7" t="str">
        <f aca="false">IFERROR(INDEX('Source'!$C:$C,MATCH($A22,'Source'!$B:$B,0)),"")</f>
        <v>חגורת גב אפורה</v>
      </c>
      <c r="C22" s="8" t="n">
        <f aca="false">SUMIFS('Source'!$D:$D,'Source'!$A:$A,"206 - Orthomed  Ltd BULGARIA",'Source'!$B:$B,$A22)</f>
        <v>20</v>
      </c>
      <c r="D22" s="8" t="n">
        <f aca="false">SUMIFS('Source'!$F:$F,'Source'!$A:$A,"206 - Orthomed  Ltd BULGARIA",'Source'!$B:$B,$A22)</f>
        <v>0</v>
      </c>
      <c r="E22" s="8" t="n">
        <f aca="false">D22*$J$5</f>
        <v>0</v>
      </c>
      <c r="F22" s="8" t="n">
        <f aca="false">E22-C22</f>
        <v>-20</v>
      </c>
      <c r="G22" s="9" t="n">
        <f aca="false">IF(AND(C22=0,E22=0),0,IF(C22=0,"New",(E22-C22)/C22))</f>
        <v>-1</v>
      </c>
      <c r="H22" s="8" t="n">
        <f aca="false">SUMIFS('Source'!$E:$E,'Source'!$A:$A,"206 - Orthomed  Ltd BULGARIA",'Source'!$B:$B,$A22)</f>
        <v>1149.21</v>
      </c>
      <c r="I22" s="8" t="n">
        <f aca="false">SUMIFS('Source'!$G:$G,'Source'!$A:$A,"206 - Orthomed  Ltd BULGARIA",'Source'!$B:$B,$A22)</f>
        <v>0</v>
      </c>
      <c r="J22" s="8" t="n">
        <f aca="false">I22*$J$5</f>
        <v>0</v>
      </c>
      <c r="K22" s="8" t="n">
        <f aca="false">J22-H22</f>
        <v>-1149.21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263</v>
      </c>
      <c r="B23" s="7" t="str">
        <f aca="false">IFERROR(INDEX('Source'!$C:$C,MATCH($A23,'Source'!$B:$B,0)),"")</f>
        <v>שרוול לגבס קצר רגל</v>
      </c>
      <c r="C23" s="8" t="n">
        <f aca="false">SUMIFS('Source'!$D:$D,'Source'!$A:$A,"206 - Orthomed  Ltd BULGARIA",'Source'!$B:$B,$A23)</f>
        <v>40</v>
      </c>
      <c r="D23" s="8" t="n">
        <f aca="false">SUMIFS('Source'!$F:$F,'Source'!$A:$A,"206 - Orthomed  Ltd BULGARIA",'Source'!$B:$B,$A23)</f>
        <v>0</v>
      </c>
      <c r="E23" s="8" t="n">
        <f aca="false">D23*$J$5</f>
        <v>0</v>
      </c>
      <c r="F23" s="8" t="n">
        <f aca="false">E23-C23</f>
        <v>-40</v>
      </c>
      <c r="G23" s="9" t="n">
        <f aca="false">IF(AND(C23=0,E23=0),0,IF(C23=0,"New",(E23-C23)/C23))</f>
        <v>-1</v>
      </c>
      <c r="H23" s="8" t="n">
        <f aca="false">SUMIFS('Source'!$E:$E,'Source'!$A:$A,"206 - Orthomed  Ltd BULGARIA",'Source'!$B:$B,$A23)</f>
        <v>1081.66</v>
      </c>
      <c r="I23" s="8" t="n">
        <f aca="false">SUMIFS('Source'!$G:$G,'Source'!$A:$A,"206 - Orthomed  Ltd BULGARIA",'Source'!$B:$B,$A23)</f>
        <v>0</v>
      </c>
      <c r="J23" s="8" t="n">
        <f aca="false">I23*$J$5</f>
        <v>0</v>
      </c>
      <c r="K23" s="8" t="n">
        <f aca="false">J23-H23</f>
        <v>-1081.66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964</v>
      </c>
      <c r="B24" s="7" t="str">
        <f aca="false">IFERROR(INDEX('Source'!$C:$C,MATCH($A24,'Source'!$B:$B,0)),"")</f>
        <v>חגורת לומבו-סקרל-צבע</v>
      </c>
      <c r="C24" s="8" t="n">
        <f aca="false">SUMIFS('Source'!$D:$D,'Source'!$A:$A,"206 - Orthomed  Ltd BULGARIA",'Source'!$B:$B,$A24)</f>
        <v>10</v>
      </c>
      <c r="D24" s="8" t="n">
        <f aca="false">SUMIFS('Source'!$F:$F,'Source'!$A:$A,"206 - Orthomed  Ltd BULGARIA",'Source'!$B:$B,$A24)</f>
        <v>0</v>
      </c>
      <c r="E24" s="8" t="n">
        <f aca="false">D24*$J$5</f>
        <v>0</v>
      </c>
      <c r="F24" s="8" t="n">
        <f aca="false">E24-C24</f>
        <v>-10</v>
      </c>
      <c r="G24" s="9" t="n">
        <f aca="false">IF(AND(C24=0,E24=0),0,IF(C24=0,"New",(E24-C24)/C24))</f>
        <v>-1</v>
      </c>
      <c r="H24" s="8" t="n">
        <f aca="false">SUMIFS('Source'!$E:$E,'Source'!$A:$A,"206 - Orthomed  Ltd BULGARIA",'Source'!$B:$B,$A24)</f>
        <v>974.16</v>
      </c>
      <c r="I24" s="8" t="n">
        <f aca="false">SUMIFS('Source'!$G:$G,'Source'!$A:$A,"206 - Orthomed  Ltd BULGARIA",'Source'!$B:$B,$A24)</f>
        <v>0</v>
      </c>
      <c r="J24" s="8" t="n">
        <f aca="false">I24*$J$5</f>
        <v>0</v>
      </c>
      <c r="K24" s="8" t="n">
        <f aca="false">J24-H24</f>
        <v>-974.16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364</v>
      </c>
      <c r="B25" s="7" t="str">
        <f aca="false">IFERROR(INDEX('Source'!$C:$C,MATCH($A25,'Source'!$B:$B,0)),"")</f>
        <v>ח.בטן 25 ס'מ</v>
      </c>
      <c r="C25" s="8" t="n">
        <f aca="false">SUMIFS('Source'!$D:$D,'Source'!$A:$A,"206 - Orthomed  Ltd BULGARIA",'Source'!$B:$B,$A25)</f>
        <v>20</v>
      </c>
      <c r="D25" s="8" t="n">
        <f aca="false">SUMIFS('Source'!$F:$F,'Source'!$A:$A,"206 - Orthomed  Ltd BULGARIA",'Source'!$B:$B,$A25)</f>
        <v>0</v>
      </c>
      <c r="E25" s="8" t="n">
        <f aca="false">D25*$J$5</f>
        <v>0</v>
      </c>
      <c r="F25" s="8" t="n">
        <f aca="false">E25-C25</f>
        <v>-20</v>
      </c>
      <c r="G25" s="9" t="n">
        <f aca="false">IF(AND(C25=0,E25=0),0,IF(C25=0,"New",(E25-C25)/C25))</f>
        <v>-1</v>
      </c>
      <c r="H25" s="8" t="n">
        <f aca="false">SUMIFS('Source'!$E:$E,'Source'!$A:$A,"206 - Orthomed  Ltd BULGARIA",'Source'!$B:$B,$A25)</f>
        <v>943.72</v>
      </c>
      <c r="I25" s="8" t="n">
        <f aca="false">SUMIFS('Source'!$G:$G,'Source'!$A:$A,"206 - Orthomed  Ltd BULGARIA",'Source'!$B:$B,$A25)</f>
        <v>0</v>
      </c>
      <c r="J25" s="8" t="n">
        <f aca="false">I25*$J$5</f>
        <v>0</v>
      </c>
      <c r="K25" s="8" t="n">
        <f aca="false">J25-H25</f>
        <v>-943.72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339</v>
      </c>
      <c r="B26" s="7" t="str">
        <f aca="false">IFERROR(INDEX('Source'!$C:$C,MATCH($A26,'Source'!$B:$B,0)),"")</f>
        <v>ח.בטן 25 ס'מ</v>
      </c>
      <c r="C26" s="8" t="n">
        <f aca="false">SUMIFS('Source'!$D:$D,'Source'!$A:$A,"206 - Orthomed  Ltd BULGARIA",'Source'!$B:$B,$A26)</f>
        <v>20</v>
      </c>
      <c r="D26" s="8" t="n">
        <f aca="false">SUMIFS('Source'!$F:$F,'Source'!$A:$A,"206 - Orthomed  Ltd BULGARIA",'Source'!$B:$B,$A26)</f>
        <v>0</v>
      </c>
      <c r="E26" s="8" t="n">
        <f aca="false">D26*$J$5</f>
        <v>0</v>
      </c>
      <c r="F26" s="8" t="n">
        <f aca="false">E26-C26</f>
        <v>-20</v>
      </c>
      <c r="G26" s="9" t="n">
        <f aca="false">IF(AND(C26=0,E26=0),0,IF(C26=0,"New",(E26-C26)/C26))</f>
        <v>-1</v>
      </c>
      <c r="H26" s="8" t="n">
        <f aca="false">SUMIFS('Source'!$E:$E,'Source'!$A:$A,"206 - Orthomed  Ltd BULGARIA",'Source'!$B:$B,$A26)</f>
        <v>943.72</v>
      </c>
      <c r="I26" s="8" t="n">
        <f aca="false">SUMIFS('Source'!$G:$G,'Source'!$A:$A,"206 - Orthomed  Ltd BULGARIA",'Source'!$B:$B,$A26)</f>
        <v>0</v>
      </c>
      <c r="J26" s="8" t="n">
        <f aca="false">I26*$J$5</f>
        <v>0</v>
      </c>
      <c r="K26" s="8" t="n">
        <f aca="false">J26-H26</f>
        <v>-943.72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98</v>
      </c>
      <c r="B27" s="7" t="str">
        <f aca="false">IFERROR(INDEX('Source'!$C:$C,MATCH($A27,'Source'!$B:$B,0)),"")</f>
        <v>חגורת גב אפורה</v>
      </c>
      <c r="C27" s="8" t="n">
        <f aca="false">SUMIFS('Source'!$D:$D,'Source'!$A:$A,"206 - Orthomed  Ltd BULGARIA",'Source'!$B:$B,$A27)</f>
        <v>15</v>
      </c>
      <c r="D27" s="8" t="n">
        <f aca="false">SUMIFS('Source'!$F:$F,'Source'!$A:$A,"206 - Orthomed  Ltd BULGARIA",'Source'!$B:$B,$A27)</f>
        <v>0</v>
      </c>
      <c r="E27" s="8" t="n">
        <f aca="false">D27*$J$5</f>
        <v>0</v>
      </c>
      <c r="F27" s="8" t="n">
        <f aca="false">E27-C27</f>
        <v>-15</v>
      </c>
      <c r="G27" s="9" t="n">
        <f aca="false">IF(AND(C27=0,E27=0),0,IF(C27=0,"New",(E27-C27)/C27))</f>
        <v>-1</v>
      </c>
      <c r="H27" s="8" t="n">
        <f aca="false">SUMIFS('Source'!$E:$E,'Source'!$A:$A,"206 - Orthomed  Ltd BULGARIA",'Source'!$B:$B,$A27)</f>
        <v>861.91</v>
      </c>
      <c r="I27" s="8" t="n">
        <f aca="false">SUMIFS('Source'!$G:$G,'Source'!$A:$A,"206 - Orthomed  Ltd BULGARIA",'Source'!$B:$B,$A27)</f>
        <v>0</v>
      </c>
      <c r="J27" s="8" t="n">
        <f aca="false">I27*$J$5</f>
        <v>0</v>
      </c>
      <c r="K27" s="8" t="n">
        <f aca="false">J27-H27</f>
        <v>-861.91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331</v>
      </c>
      <c r="B28" s="7" t="str">
        <f aca="false">IFERROR(INDEX('Source'!$C:$C,MATCH($A28,'Source'!$B:$B,0)),"")</f>
        <v>חגורת בטן עממית אפור</v>
      </c>
      <c r="C28" s="8" t="n">
        <f aca="false">SUMIFS('Source'!$D:$D,'Source'!$A:$A,"206 - Orthomed  Ltd BULGARIA",'Source'!$B:$B,$A28)</f>
        <v>15</v>
      </c>
      <c r="D28" s="8" t="n">
        <f aca="false">SUMIFS('Source'!$F:$F,'Source'!$A:$A,"206 - Orthomed  Ltd BULGARIA",'Source'!$B:$B,$A28)</f>
        <v>0</v>
      </c>
      <c r="E28" s="8" t="n">
        <f aca="false">D28*$J$5</f>
        <v>0</v>
      </c>
      <c r="F28" s="8" t="n">
        <f aca="false">E28-C28</f>
        <v>-15</v>
      </c>
      <c r="G28" s="9" t="n">
        <f aca="false">IF(AND(C28=0,E28=0),0,IF(C28=0,"New",(E28-C28)/C28))</f>
        <v>-1</v>
      </c>
      <c r="H28" s="8" t="n">
        <f aca="false">SUMIFS('Source'!$E:$E,'Source'!$A:$A,"206 - Orthomed  Ltd BULGARIA",'Source'!$B:$B,$A28)</f>
        <v>781.09</v>
      </c>
      <c r="I28" s="8" t="n">
        <f aca="false">SUMIFS('Source'!$G:$G,'Source'!$A:$A,"206 - Orthomed  Ltd BULGARIA",'Source'!$B:$B,$A28)</f>
        <v>0</v>
      </c>
      <c r="J28" s="8" t="n">
        <f aca="false">I28*$J$5</f>
        <v>0</v>
      </c>
      <c r="K28" s="8" t="n">
        <f aca="false">J28-H28</f>
        <v>-781.09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355</v>
      </c>
      <c r="B29" s="7" t="str">
        <f aca="false">IFERROR(INDEX('Source'!$C:$C,MATCH($A29,'Source'!$B:$B,0)),"")</f>
        <v>חגורת בטן עממית אפור</v>
      </c>
      <c r="C29" s="8" t="n">
        <f aca="false">SUMIFS('Source'!$D:$D,'Source'!$A:$A,"206 - Orthomed  Ltd BULGARIA",'Source'!$B:$B,$A29)</f>
        <v>15</v>
      </c>
      <c r="D29" s="8" t="n">
        <f aca="false">SUMIFS('Source'!$F:$F,'Source'!$A:$A,"206 - Orthomed  Ltd BULGARIA",'Source'!$B:$B,$A29)</f>
        <v>0</v>
      </c>
      <c r="E29" s="8" t="n">
        <f aca="false">D29*$J$5</f>
        <v>0</v>
      </c>
      <c r="F29" s="8" t="n">
        <f aca="false">E29-C29</f>
        <v>-15</v>
      </c>
      <c r="G29" s="9" t="n">
        <f aca="false">IF(AND(C29=0,E29=0),0,IF(C29=0,"New",(E29-C29)/C29))</f>
        <v>-1</v>
      </c>
      <c r="H29" s="8" t="n">
        <f aca="false">SUMIFS('Source'!$E:$E,'Source'!$A:$A,"206 - Orthomed  Ltd BULGARIA",'Source'!$B:$B,$A29)</f>
        <v>781.09</v>
      </c>
      <c r="I29" s="8" t="n">
        <f aca="false">SUMIFS('Source'!$G:$G,'Source'!$A:$A,"206 - Orthomed  Ltd BULGARIA",'Source'!$B:$B,$A29)</f>
        <v>0</v>
      </c>
      <c r="J29" s="8" t="n">
        <f aca="false">I29*$J$5</f>
        <v>0</v>
      </c>
      <c r="K29" s="8" t="n">
        <f aca="false">J29-H29</f>
        <v>-781.09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170</v>
      </c>
      <c r="B30" s="7" t="str">
        <f aca="false">IFERROR(INDEX('Source'!$C:$C,MATCH($A30,'Source'!$B:$B,0)),"")</f>
        <v>מיישר בוניון-HALUX VALGUS</v>
      </c>
      <c r="C30" s="8" t="n">
        <f aca="false">SUMIFS('Source'!$D:$D,'Source'!$A:$A,"206 - Orthomed  Ltd BULGARIA",'Source'!$B:$B,$A30)</f>
        <v>40</v>
      </c>
      <c r="D30" s="8" t="n">
        <f aca="false">SUMIFS('Source'!$F:$F,'Source'!$A:$A,"206 - Orthomed  Ltd BULGARIA",'Source'!$B:$B,$A30)</f>
        <v>0</v>
      </c>
      <c r="E30" s="8" t="n">
        <f aca="false">D30*$J$5</f>
        <v>0</v>
      </c>
      <c r="F30" s="8" t="n">
        <f aca="false">E30-C30</f>
        <v>-40</v>
      </c>
      <c r="G30" s="9" t="n">
        <f aca="false">IF(AND(C30=0,E30=0),0,IF(C30=0,"New",(E30-C30)/C30))</f>
        <v>-1</v>
      </c>
      <c r="H30" s="8" t="n">
        <f aca="false">SUMIFS('Source'!$E:$E,'Source'!$A:$A,"206 - Orthomed  Ltd BULGARIA",'Source'!$B:$B,$A30)</f>
        <v>715.4</v>
      </c>
      <c r="I30" s="8" t="n">
        <f aca="false">SUMIFS('Source'!$G:$G,'Source'!$A:$A,"206 - Orthomed  Ltd BULGARIA",'Source'!$B:$B,$A30)</f>
        <v>0</v>
      </c>
      <c r="J30" s="8" t="n">
        <f aca="false">I30*$J$5</f>
        <v>0</v>
      </c>
      <c r="K30" s="8" t="n">
        <f aca="false">J30-H30</f>
        <v>-715.4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300</v>
      </c>
      <c r="B31" s="7" t="str">
        <f aca="false">IFERROR(INDEX('Source'!$C:$C,MATCH($A31,'Source'!$B:$B,0)),"")</f>
        <v>ח.בטן 25 ס'מ</v>
      </c>
      <c r="C31" s="8" t="n">
        <f aca="false">SUMIFS('Source'!$D:$D,'Source'!$A:$A,"206 - Orthomed  Ltd BULGARIA",'Source'!$B:$B,$A31)</f>
        <v>15</v>
      </c>
      <c r="D31" s="8" t="n">
        <f aca="false">SUMIFS('Source'!$F:$F,'Source'!$A:$A,"206 - Orthomed  Ltd BULGARIA",'Source'!$B:$B,$A31)</f>
        <v>0</v>
      </c>
      <c r="E31" s="8" t="n">
        <f aca="false">D31*$J$5</f>
        <v>0</v>
      </c>
      <c r="F31" s="8" t="n">
        <f aca="false">E31-C31</f>
        <v>-15</v>
      </c>
      <c r="G31" s="9" t="n">
        <f aca="false">IF(AND(C31=0,E31=0),0,IF(C31=0,"New",(E31-C31)/C31))</f>
        <v>-1</v>
      </c>
      <c r="H31" s="8" t="n">
        <f aca="false">SUMIFS('Source'!$E:$E,'Source'!$A:$A,"206 - Orthomed  Ltd BULGARIA",'Source'!$B:$B,$A31)</f>
        <v>707.79</v>
      </c>
      <c r="I31" s="8" t="n">
        <f aca="false">SUMIFS('Source'!$G:$G,'Source'!$A:$A,"206 - Orthomed  Ltd BULGARIA",'Source'!$B:$B,$A31)</f>
        <v>0</v>
      </c>
      <c r="J31" s="8" t="n">
        <f aca="false">I31*$J$5</f>
        <v>0</v>
      </c>
      <c r="K31" s="8" t="n">
        <f aca="false">J31-H31</f>
        <v>-707.79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114</v>
      </c>
      <c r="B32" s="7" t="str">
        <f aca="false">IFERROR(INDEX('Source'!$C:$C,MATCH($A32,'Source'!$B:$B,0)),"")</f>
        <v>מ. בוניון + מפריד אצבע</v>
      </c>
      <c r="C32" s="8" t="n">
        <f aca="false">SUMIFS('Source'!$D:$D,'Source'!$A:$A,"206 - Orthomed  Ltd BULGARIA",'Source'!$B:$B,$A32)</f>
        <v>40</v>
      </c>
      <c r="D32" s="8" t="n">
        <f aca="false">SUMIFS('Source'!$F:$F,'Source'!$A:$A,"206 - Orthomed  Ltd BULGARIA",'Source'!$B:$B,$A32)</f>
        <v>0</v>
      </c>
      <c r="E32" s="8" t="n">
        <f aca="false">D32*$J$5</f>
        <v>0</v>
      </c>
      <c r="F32" s="8" t="n">
        <f aca="false">E32-C32</f>
        <v>-40</v>
      </c>
      <c r="G32" s="9" t="n">
        <f aca="false">IF(AND(C32=0,E32=0),0,IF(C32=0,"New",(E32-C32)/C32))</f>
        <v>-1</v>
      </c>
      <c r="H32" s="8" t="n">
        <f aca="false">SUMIFS('Source'!$E:$E,'Source'!$A:$A,"206 - Orthomed  Ltd BULGARIA",'Source'!$B:$B,$A32)</f>
        <v>707.79</v>
      </c>
      <c r="I32" s="8" t="n">
        <f aca="false">SUMIFS('Source'!$G:$G,'Source'!$A:$A,"206 - Orthomed  Ltd BULGARIA",'Source'!$B:$B,$A32)</f>
        <v>0</v>
      </c>
      <c r="J32" s="8" t="n">
        <f aca="false">I32*$J$5</f>
        <v>0</v>
      </c>
      <c r="K32" s="8" t="n">
        <f aca="false">J32-H32</f>
        <v>-707.79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443</v>
      </c>
      <c r="B33" s="7" t="str">
        <f aca="false">IFERROR(INDEX('Source'!$C:$C,MATCH($A33,'Source'!$B:$B,0)),"")</f>
        <v>חגורת גב עם חיזוק</v>
      </c>
      <c r="C33" s="8" t="n">
        <f aca="false">SUMIFS('Source'!$D:$D,'Source'!$A:$A,"206 - Orthomed  Ltd BULGARIA",'Source'!$B:$B,$A33)</f>
        <v>10</v>
      </c>
      <c r="D33" s="8" t="n">
        <f aca="false">SUMIFS('Source'!$F:$F,'Source'!$A:$A,"206 - Orthomed  Ltd BULGARIA",'Source'!$B:$B,$A33)</f>
        <v>0</v>
      </c>
      <c r="E33" s="8" t="n">
        <f aca="false">D33*$J$5</f>
        <v>0</v>
      </c>
      <c r="F33" s="8" t="n">
        <f aca="false">E33-C33</f>
        <v>-10</v>
      </c>
      <c r="G33" s="9" t="n">
        <f aca="false">IF(AND(C33=0,E33=0),0,IF(C33=0,"New",(E33-C33)/C33))</f>
        <v>-1</v>
      </c>
      <c r="H33" s="8" t="n">
        <f aca="false">SUMIFS('Source'!$E:$E,'Source'!$A:$A,"206 - Orthomed  Ltd BULGARIA",'Source'!$B:$B,$A33)</f>
        <v>700.18</v>
      </c>
      <c r="I33" s="8" t="n">
        <f aca="false">SUMIFS('Source'!$G:$G,'Source'!$A:$A,"206 - Orthomed  Ltd BULGARIA",'Source'!$B:$B,$A33)</f>
        <v>0</v>
      </c>
      <c r="J33" s="8" t="n">
        <f aca="false">I33*$J$5</f>
        <v>0</v>
      </c>
      <c r="K33" s="8" t="n">
        <f aca="false">J33-H33</f>
        <v>-700.18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679</v>
      </c>
      <c r="B34" s="7" t="str">
        <f aca="false">IFERROR(INDEX('Source'!$C:$C,MATCH($A34,'Source'!$B:$B,0)),"")</f>
        <v>חגורה אחרי ניתוח</v>
      </c>
      <c r="C34" s="8" t="n">
        <f aca="false">SUMIFS('Source'!$D:$D,'Source'!$A:$A,"206 - Orthomed  Ltd BULGARIA",'Source'!$B:$B,$A34)</f>
        <v>10</v>
      </c>
      <c r="D34" s="8" t="n">
        <f aca="false">SUMIFS('Source'!$F:$F,'Source'!$A:$A,"206 - Orthomed  Ltd BULGARIA",'Source'!$B:$B,$A34)</f>
        <v>0</v>
      </c>
      <c r="E34" s="8" t="n">
        <f aca="false">D34*$J$5</f>
        <v>0</v>
      </c>
      <c r="F34" s="8" t="n">
        <f aca="false">E34-C34</f>
        <v>-10</v>
      </c>
      <c r="G34" s="9" t="n">
        <f aca="false">IF(AND(C34=0,E34=0),0,IF(C34=0,"New",(E34-C34)/C34))</f>
        <v>-1</v>
      </c>
      <c r="H34" s="8" t="n">
        <f aca="false">SUMIFS('Source'!$E:$E,'Source'!$A:$A,"206 - Orthomed  Ltd BULGARIA",'Source'!$B:$B,$A34)</f>
        <v>671.64</v>
      </c>
      <c r="I34" s="8" t="n">
        <f aca="false">SUMIFS('Source'!$G:$G,'Source'!$A:$A,"206 - Orthomed  Ltd BULGARIA",'Source'!$B:$B,$A34)</f>
        <v>0</v>
      </c>
      <c r="J34" s="8" t="n">
        <f aca="false">I34*$J$5</f>
        <v>0</v>
      </c>
      <c r="K34" s="8" t="n">
        <f aca="false">J34-H34</f>
        <v>-671.64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533</v>
      </c>
      <c r="B35" s="7" t="str">
        <f aca="false">IFERROR(INDEX('Source'!$C:$C,MATCH($A35,'Source'!$B:$B,0)),"")</f>
        <v>מתלה יד + קיבוע מרפק</v>
      </c>
      <c r="C35" s="8" t="n">
        <f aca="false">SUMIFS('Source'!$D:$D,'Source'!$A:$A,"206 - Orthomed  Ltd BULGARIA",'Source'!$B:$B,$A35)</f>
        <v>15</v>
      </c>
      <c r="D35" s="8" t="n">
        <f aca="false">SUMIFS('Source'!$F:$F,'Source'!$A:$A,"206 - Orthomed  Ltd BULGARIA",'Source'!$B:$B,$A35)</f>
        <v>0</v>
      </c>
      <c r="E35" s="8" t="n">
        <f aca="false">D35*$J$5</f>
        <v>0</v>
      </c>
      <c r="F35" s="8" t="n">
        <f aca="false">E35-C35</f>
        <v>-15</v>
      </c>
      <c r="G35" s="9" t="n">
        <f aca="false">IF(AND(C35=0,E35=0),0,IF(C35=0,"New",(E35-C35)/C35))</f>
        <v>-1</v>
      </c>
      <c r="H35" s="8" t="n">
        <f aca="false">SUMIFS('Source'!$E:$E,'Source'!$A:$A,"206 - Orthomed  Ltd BULGARIA",'Source'!$B:$B,$A35)</f>
        <v>647.85</v>
      </c>
      <c r="I35" s="8" t="n">
        <f aca="false">SUMIFS('Source'!$G:$G,'Source'!$A:$A,"206 - Orthomed  Ltd BULGARIA",'Source'!$B:$B,$A35)</f>
        <v>0</v>
      </c>
      <c r="J35" s="8" t="n">
        <f aca="false">I35*$J$5</f>
        <v>0</v>
      </c>
      <c r="K35" s="8" t="n">
        <f aca="false">J35-H35</f>
        <v>-647.85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530</v>
      </c>
      <c r="B36" s="7" t="str">
        <f aca="false">IFERROR(INDEX('Source'!$C:$C,MATCH($A36,'Source'!$B:$B,0)),"")</f>
        <v>מתלה יד + קיבוע מרפק</v>
      </c>
      <c r="C36" s="8" t="n">
        <f aca="false">SUMIFS('Source'!$D:$D,'Source'!$A:$A,"206 - Orthomed  Ltd BULGARIA",'Source'!$B:$B,$A36)</f>
        <v>15</v>
      </c>
      <c r="D36" s="8" t="n">
        <f aca="false">SUMIFS('Source'!$F:$F,'Source'!$A:$A,"206 - Orthomed  Ltd BULGARIA",'Source'!$B:$B,$A36)</f>
        <v>0</v>
      </c>
      <c r="E36" s="8" t="n">
        <f aca="false">D36*$J$5</f>
        <v>0</v>
      </c>
      <c r="F36" s="8" t="n">
        <f aca="false">E36-C36</f>
        <v>-15</v>
      </c>
      <c r="G36" s="9" t="n">
        <f aca="false">IF(AND(C36=0,E36=0),0,IF(C36=0,"New",(E36-C36)/C36))</f>
        <v>-1</v>
      </c>
      <c r="H36" s="8" t="n">
        <f aca="false">SUMIFS('Source'!$E:$E,'Source'!$A:$A,"206 - Orthomed  Ltd BULGARIA",'Source'!$B:$B,$A36)</f>
        <v>647.85</v>
      </c>
      <c r="I36" s="8" t="n">
        <f aca="false">SUMIFS('Source'!$G:$G,'Source'!$A:$A,"206 - Orthomed  Ltd BULGARIA",'Source'!$B:$B,$A36)</f>
        <v>0</v>
      </c>
      <c r="J36" s="8" t="n">
        <f aca="false">I36*$J$5</f>
        <v>0</v>
      </c>
      <c r="K36" s="8" t="n">
        <f aca="false">J36-H36</f>
        <v>-647.85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256</v>
      </c>
      <c r="B37" s="7" t="str">
        <f aca="false">IFERROR(INDEX('Source'!$C:$C,MATCH($A37,'Source'!$B:$B,0)),"")</f>
        <v>שרוול לגבס קצר יד</v>
      </c>
      <c r="C37" s="8" t="n">
        <f aca="false">SUMIFS('Source'!$D:$D,'Source'!$A:$A,"206 - Orthomed  Ltd BULGARIA",'Source'!$B:$B,$A37)</f>
        <v>30</v>
      </c>
      <c r="D37" s="8" t="n">
        <f aca="false">SUMIFS('Source'!$F:$F,'Source'!$A:$A,"206 - Orthomed  Ltd BULGARIA",'Source'!$B:$B,$A37)</f>
        <v>0</v>
      </c>
      <c r="E37" s="8" t="n">
        <f aca="false">D37*$J$5</f>
        <v>0</v>
      </c>
      <c r="F37" s="8" t="n">
        <f aca="false">E37-C37</f>
        <v>-30</v>
      </c>
      <c r="G37" s="9" t="n">
        <f aca="false">IF(AND(C37=0,E37=0),0,IF(C37=0,"New",(E37-C37)/C37))</f>
        <v>-1</v>
      </c>
      <c r="H37" s="8" t="n">
        <f aca="false">SUMIFS('Source'!$E:$E,'Source'!$A:$A,"206 - Orthomed  Ltd BULGARIA",'Source'!$B:$B,$A37)</f>
        <v>611.46</v>
      </c>
      <c r="I37" s="8" t="n">
        <f aca="false">SUMIFS('Source'!$G:$G,'Source'!$A:$A,"206 - Orthomed  Ltd BULGARIA",'Source'!$B:$B,$A37)</f>
        <v>0</v>
      </c>
      <c r="J37" s="8" t="n">
        <f aca="false">I37*$J$5</f>
        <v>0</v>
      </c>
      <c r="K37" s="8" t="n">
        <f aca="false">J37-H37</f>
        <v>-611.46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144</v>
      </c>
      <c r="B38" s="7" t="str">
        <f aca="false">IFERROR(INDEX('Source'!$C:$C,MATCH($A38,'Source'!$B:$B,0)),"")</f>
        <v>כרית סיליקון לעקב</v>
      </c>
      <c r="C38" s="8" t="n">
        <f aca="false">SUMIFS('Source'!$D:$D,'Source'!$A:$A,"206 - Orthomed  Ltd BULGARIA",'Source'!$B:$B,$A38)</f>
        <v>20</v>
      </c>
      <c r="D38" s="8" t="n">
        <f aca="false">SUMIFS('Source'!$F:$F,'Source'!$A:$A,"206 - Orthomed  Ltd BULGARIA",'Source'!$B:$B,$A38)</f>
        <v>0</v>
      </c>
      <c r="E38" s="8" t="n">
        <f aca="false">D38*$J$5</f>
        <v>0</v>
      </c>
      <c r="F38" s="8" t="n">
        <f aca="false">E38-C38</f>
        <v>-20</v>
      </c>
      <c r="G38" s="9" t="n">
        <f aca="false">IF(AND(C38=0,E38=0),0,IF(C38=0,"New",(E38-C38)/C38))</f>
        <v>-1</v>
      </c>
      <c r="H38" s="8" t="n">
        <f aca="false">SUMIFS('Source'!$E:$E,'Source'!$A:$A,"206 - Orthomed  Ltd BULGARIA",'Source'!$B:$B,$A38)</f>
        <v>597.44</v>
      </c>
      <c r="I38" s="8" t="n">
        <f aca="false">SUMIFS('Source'!$G:$G,'Source'!$A:$A,"206 - Orthomed  Ltd BULGARIA",'Source'!$B:$B,$A38)</f>
        <v>0</v>
      </c>
      <c r="J38" s="8" t="n">
        <f aca="false">I38*$J$5</f>
        <v>0</v>
      </c>
      <c r="K38" s="8" t="n">
        <f aca="false">J38-H38</f>
        <v>-597.44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848</v>
      </c>
      <c r="B39" s="7" t="str">
        <f aca="false">IFERROR(INDEX('Source'!$C:$C,MATCH($A39,'Source'!$B:$B,0)),"")</f>
        <v>סד לקרסול</v>
      </c>
      <c r="C39" s="8" t="n">
        <f aca="false">SUMIFS('Source'!$D:$D,'Source'!$A:$A,"206 - Orthomed  Ltd BULGARIA",'Source'!$B:$B,$A39)</f>
        <v>10</v>
      </c>
      <c r="D39" s="8" t="n">
        <f aca="false">SUMIFS('Source'!$F:$F,'Source'!$A:$A,"206 - Orthomed  Ltd BULGARIA",'Source'!$B:$B,$A39)</f>
        <v>0</v>
      </c>
      <c r="E39" s="8" t="n">
        <f aca="false">D39*$J$5</f>
        <v>0</v>
      </c>
      <c r="F39" s="8" t="n">
        <f aca="false">E39-C39</f>
        <v>-10</v>
      </c>
      <c r="G39" s="9" t="n">
        <f aca="false">IF(AND(C39=0,E39=0),0,IF(C39=0,"New",(E39-C39)/C39))</f>
        <v>-1</v>
      </c>
      <c r="H39" s="8" t="n">
        <f aca="false">SUMIFS('Source'!$E:$E,'Source'!$A:$A,"206 - Orthomed  Ltd BULGARIA",'Source'!$B:$B,$A39)</f>
        <v>590.35</v>
      </c>
      <c r="I39" s="8" t="n">
        <f aca="false">SUMIFS('Source'!$G:$G,'Source'!$A:$A,"206 - Orthomed  Ltd BULGARIA",'Source'!$B:$B,$A39)</f>
        <v>0</v>
      </c>
      <c r="J39" s="8" t="n">
        <f aca="false">I39*$J$5</f>
        <v>0</v>
      </c>
      <c r="K39" s="8" t="n">
        <f aca="false">J39-H39</f>
        <v>-590.35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182</v>
      </c>
      <c r="B40" s="7" t="str">
        <f aca="false">IFERROR(INDEX('Source'!$C:$C,MATCH($A40,'Source'!$B:$B,0)),"")</f>
        <v>חגורת גב אפורה</v>
      </c>
      <c r="C40" s="8" t="n">
        <f aca="false">SUMIFS('Source'!$D:$D,'Source'!$A:$A,"206 - Orthomed  Ltd BULGARIA",'Source'!$B:$B,$A40)</f>
        <v>10</v>
      </c>
      <c r="D40" s="8" t="n">
        <f aca="false">SUMIFS('Source'!$F:$F,'Source'!$A:$A,"206 - Orthomed  Ltd BULGARIA",'Source'!$B:$B,$A40)</f>
        <v>0</v>
      </c>
      <c r="E40" s="8" t="n">
        <f aca="false">D40*$J$5</f>
        <v>0</v>
      </c>
      <c r="F40" s="8" t="n">
        <f aca="false">E40-C40</f>
        <v>-10</v>
      </c>
      <c r="G40" s="9" t="n">
        <f aca="false">IF(AND(C40=0,E40=0),0,IF(C40=0,"New",(E40-C40)/C40))</f>
        <v>-1</v>
      </c>
      <c r="H40" s="8" t="n">
        <f aca="false">SUMIFS('Source'!$E:$E,'Source'!$A:$A,"206 - Orthomed  Ltd BULGARIA",'Source'!$B:$B,$A40)</f>
        <v>574.61</v>
      </c>
      <c r="I40" s="8" t="n">
        <f aca="false">SUMIFS('Source'!$G:$G,'Source'!$A:$A,"206 - Orthomed  Ltd BULGARIA",'Source'!$B:$B,$A40)</f>
        <v>0</v>
      </c>
      <c r="J40" s="8" t="n">
        <f aca="false">I40*$J$5</f>
        <v>0</v>
      </c>
      <c r="K40" s="8" t="n">
        <f aca="false">J40-H40</f>
        <v>-574.61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206</v>
      </c>
      <c r="B41" s="7" t="str">
        <f aca="false">IFERROR(INDEX('Source'!$C:$C,MATCH($A41,'Source'!$B:$B,0)),"")</f>
        <v>חגורת גב אפורה</v>
      </c>
      <c r="C41" s="8" t="n">
        <f aca="false">SUMIFS('Source'!$D:$D,'Source'!$A:$A,"206 - Orthomed  Ltd BULGARIA",'Source'!$B:$B,$A41)</f>
        <v>10</v>
      </c>
      <c r="D41" s="8" t="n">
        <f aca="false">SUMIFS('Source'!$F:$F,'Source'!$A:$A,"206 - Orthomed  Ltd BULGARIA",'Source'!$B:$B,$A41)</f>
        <v>0</v>
      </c>
      <c r="E41" s="8" t="n">
        <f aca="false">D41*$J$5</f>
        <v>0</v>
      </c>
      <c r="F41" s="8" t="n">
        <f aca="false">E41-C41</f>
        <v>-10</v>
      </c>
      <c r="G41" s="9" t="n">
        <f aca="false">IF(AND(C41=0,E41=0),0,IF(C41=0,"New",(E41-C41)/C41))</f>
        <v>-1</v>
      </c>
      <c r="H41" s="8" t="n">
        <f aca="false">SUMIFS('Source'!$E:$E,'Source'!$A:$A,"206 - Orthomed  Ltd BULGARIA",'Source'!$B:$B,$A41)</f>
        <v>574.61</v>
      </c>
      <c r="I41" s="8" t="n">
        <f aca="false">SUMIFS('Source'!$G:$G,'Source'!$A:$A,"206 - Orthomed  Ltd BULGARIA",'Source'!$B:$B,$A41)</f>
        <v>0</v>
      </c>
      <c r="J41" s="8" t="n">
        <f aca="false">I41*$J$5</f>
        <v>0</v>
      </c>
      <c r="K41" s="8" t="n">
        <f aca="false">J41-H41</f>
        <v>-574.61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164</v>
      </c>
      <c r="B42" s="7" t="str">
        <f aca="false">IFERROR(INDEX('Source'!$C:$C,MATCH($A42,'Source'!$B:$B,0)),"")</f>
        <v>אצבעון מפלסטיק  ליד</v>
      </c>
      <c r="C42" s="8" t="n">
        <f aca="false">SUMIFS('Source'!$D:$D,'Source'!$A:$A,"206 - Orthomed  Ltd BULGARIA",'Source'!$B:$B,$A42)</f>
        <v>60</v>
      </c>
      <c r="D42" s="8" t="n">
        <f aca="false">SUMIFS('Source'!$F:$F,'Source'!$A:$A,"206 - Orthomed  Ltd BULGARIA",'Source'!$B:$B,$A42)</f>
        <v>0</v>
      </c>
      <c r="E42" s="8" t="n">
        <f aca="false">D42*$J$5</f>
        <v>0</v>
      </c>
      <c r="F42" s="8" t="n">
        <f aca="false">E42-C42</f>
        <v>-60</v>
      </c>
      <c r="G42" s="9" t="n">
        <f aca="false">IF(AND(C42=0,E42=0),0,IF(C42=0,"New",(E42-C42)/C42))</f>
        <v>-1</v>
      </c>
      <c r="H42" s="8" t="n">
        <f aca="false">SUMIFS('Source'!$E:$E,'Source'!$A:$A,"206 - Orthomed  Ltd BULGARIA",'Source'!$B:$B,$A42)</f>
        <v>548.92</v>
      </c>
      <c r="I42" s="8" t="n">
        <f aca="false">SUMIFS('Source'!$G:$G,'Source'!$A:$A,"206 - Orthomed  Ltd BULGARIA",'Source'!$B:$B,$A42)</f>
        <v>0</v>
      </c>
      <c r="J42" s="8" t="n">
        <f aca="false">I42*$J$5</f>
        <v>0</v>
      </c>
      <c r="K42" s="8" t="n">
        <f aca="false">J42-H42</f>
        <v>-548.92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159</v>
      </c>
      <c r="B43" s="7" t="str">
        <f aca="false">IFERROR(INDEX('Source'!$C:$C,MATCH($A43,'Source'!$B:$B,0)),"")</f>
        <v>אצבעון מפלסטיק  ליד</v>
      </c>
      <c r="C43" s="8" t="n">
        <f aca="false">SUMIFS('Source'!$D:$D,'Source'!$A:$A,"206 - Orthomed  Ltd BULGARIA",'Source'!$B:$B,$A43)</f>
        <v>60</v>
      </c>
      <c r="D43" s="8" t="n">
        <f aca="false">SUMIFS('Source'!$F:$F,'Source'!$A:$A,"206 - Orthomed  Ltd BULGARIA",'Source'!$B:$B,$A43)</f>
        <v>0</v>
      </c>
      <c r="E43" s="8" t="n">
        <f aca="false">D43*$J$5</f>
        <v>0</v>
      </c>
      <c r="F43" s="8" t="n">
        <f aca="false">E43-C43</f>
        <v>-60</v>
      </c>
      <c r="G43" s="9" t="n">
        <f aca="false">IF(AND(C43=0,E43=0),0,IF(C43=0,"New",(E43-C43)/C43))</f>
        <v>-1</v>
      </c>
      <c r="H43" s="8" t="n">
        <f aca="false">SUMIFS('Source'!$E:$E,'Source'!$A:$A,"206 - Orthomed  Ltd BULGARIA",'Source'!$B:$B,$A43)</f>
        <v>548.92</v>
      </c>
      <c r="I43" s="8" t="n">
        <f aca="false">SUMIFS('Source'!$G:$G,'Source'!$A:$A,"206 - Orthomed  Ltd BULGARIA",'Source'!$B:$B,$A43)</f>
        <v>0</v>
      </c>
      <c r="J43" s="8" t="n">
        <f aca="false">I43*$J$5</f>
        <v>0</v>
      </c>
      <c r="K43" s="8" t="n">
        <f aca="false">J43-H43</f>
        <v>-548.92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549</v>
      </c>
      <c r="B44" s="7" t="str">
        <f aca="false">IFERROR(INDEX('Source'!$C:$C,MATCH($A44,'Source'!$B:$B,0)),"")</f>
        <v>חגורה אחרי ניתוח</v>
      </c>
      <c r="C44" s="8" t="n">
        <f aca="false">SUMIFS('Source'!$D:$D,'Source'!$A:$A,"206 - Orthomed  Ltd BULGARIA",'Source'!$B:$B,$A44)</f>
        <v>8</v>
      </c>
      <c r="D44" s="8" t="n">
        <f aca="false">SUMIFS('Source'!$F:$F,'Source'!$A:$A,"206 - Orthomed  Ltd BULGARIA",'Source'!$B:$B,$A44)</f>
        <v>0</v>
      </c>
      <c r="E44" s="8" t="n">
        <f aca="false">D44*$J$5</f>
        <v>0</v>
      </c>
      <c r="F44" s="8" t="n">
        <f aca="false">E44-C44</f>
        <v>-8</v>
      </c>
      <c r="G44" s="9" t="n">
        <f aca="false">IF(AND(C44=0,E44=0),0,IF(C44=0,"New",(E44-C44)/C44))</f>
        <v>-1</v>
      </c>
      <c r="H44" s="8" t="n">
        <f aca="false">SUMIFS('Source'!$E:$E,'Source'!$A:$A,"206 - Orthomed  Ltd BULGARIA",'Source'!$B:$B,$A44)</f>
        <v>537.31</v>
      </c>
      <c r="I44" s="8" t="n">
        <f aca="false">SUMIFS('Source'!$G:$G,'Source'!$A:$A,"206 - Orthomed  Ltd BULGARIA",'Source'!$B:$B,$A44)</f>
        <v>0</v>
      </c>
      <c r="J44" s="8" t="n">
        <f aca="false">I44*$J$5</f>
        <v>0</v>
      </c>
      <c r="K44" s="8" t="n">
        <f aca="false">J44-H44</f>
        <v>-537.31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186</v>
      </c>
      <c r="B45" s="7" t="str">
        <f aca="false">IFERROR(INDEX('Source'!$C:$C,MATCH($A45,'Source'!$B:$B,0)),"")</f>
        <v>צוארון ספוגי</v>
      </c>
      <c r="C45" s="8" t="n">
        <f aca="false">SUMIFS('Source'!$D:$D,'Source'!$A:$A,"206 - Orthomed  Ltd BULGARIA",'Source'!$B:$B,$A45)</f>
        <v>20</v>
      </c>
      <c r="D45" s="8" t="n">
        <f aca="false">SUMIFS('Source'!$F:$F,'Source'!$A:$A,"206 - Orthomed  Ltd BULGARIA",'Source'!$B:$B,$A45)</f>
        <v>0</v>
      </c>
      <c r="E45" s="8" t="n">
        <f aca="false">D45*$J$5</f>
        <v>0</v>
      </c>
      <c r="F45" s="8" t="n">
        <f aca="false">E45-C45</f>
        <v>-20</v>
      </c>
      <c r="G45" s="9" t="n">
        <f aca="false">IF(AND(C45=0,E45=0),0,IF(C45=0,"New",(E45-C45)/C45))</f>
        <v>-1</v>
      </c>
      <c r="H45" s="8" t="n">
        <f aca="false">SUMIFS('Source'!$E:$E,'Source'!$A:$A,"206 - Orthomed  Ltd BULGARIA",'Source'!$B:$B,$A45)</f>
        <v>498.49</v>
      </c>
      <c r="I45" s="8" t="n">
        <f aca="false">SUMIFS('Source'!$G:$G,'Source'!$A:$A,"206 - Orthomed  Ltd BULGARIA",'Source'!$B:$B,$A45)</f>
        <v>0</v>
      </c>
      <c r="J45" s="8" t="n">
        <f aca="false">I45*$J$5</f>
        <v>0</v>
      </c>
      <c r="K45" s="8" t="n">
        <f aca="false">J45-H45</f>
        <v>-498.49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184</v>
      </c>
      <c r="B46" s="7" t="str">
        <f aca="false">IFERROR(INDEX('Source'!$C:$C,MATCH($A46,'Source'!$B:$B,0)),"")</f>
        <v>צוארון ספוגי</v>
      </c>
      <c r="C46" s="8" t="n">
        <f aca="false">SUMIFS('Source'!$D:$D,'Source'!$A:$A,"206 - Orthomed  Ltd BULGARIA",'Source'!$B:$B,$A46)</f>
        <v>20</v>
      </c>
      <c r="D46" s="8" t="n">
        <f aca="false">SUMIFS('Source'!$F:$F,'Source'!$A:$A,"206 - Orthomed  Ltd BULGARIA",'Source'!$B:$B,$A46)</f>
        <v>0</v>
      </c>
      <c r="E46" s="8" t="n">
        <f aca="false">D46*$J$5</f>
        <v>0</v>
      </c>
      <c r="F46" s="8" t="n">
        <f aca="false">E46-C46</f>
        <v>-20</v>
      </c>
      <c r="G46" s="9" t="n">
        <f aca="false">IF(AND(C46=0,E46=0),0,IF(C46=0,"New",(E46-C46)/C46))</f>
        <v>-1</v>
      </c>
      <c r="H46" s="8" t="n">
        <f aca="false">SUMIFS('Source'!$E:$E,'Source'!$A:$A,"206 - Orthomed  Ltd BULGARIA",'Source'!$B:$B,$A46)</f>
        <v>498.49</v>
      </c>
      <c r="I46" s="8" t="n">
        <f aca="false">SUMIFS('Source'!$G:$G,'Source'!$A:$A,"206 - Orthomed  Ltd BULGARIA",'Source'!$B:$B,$A46)</f>
        <v>0</v>
      </c>
      <c r="J46" s="8" t="n">
        <f aca="false">I46*$J$5</f>
        <v>0</v>
      </c>
      <c r="K46" s="8" t="n">
        <f aca="false">J46-H46</f>
        <v>-498.49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142</v>
      </c>
      <c r="B47" s="7" t="str">
        <f aca="false">IFERROR(INDEX('Source'!$C:$C,MATCH($A47,'Source'!$B:$B,0)),"")</f>
        <v>קינזיולוגי טייפ</v>
      </c>
      <c r="C47" s="8" t="n">
        <f aca="false">SUMIFS('Source'!$D:$D,'Source'!$A:$A,"206 - Orthomed  Ltd BULGARIA",'Source'!$B:$B,$A47)</f>
        <v>36</v>
      </c>
      <c r="D47" s="8" t="n">
        <f aca="false">SUMIFS('Source'!$F:$F,'Source'!$A:$A,"206 - Orthomed  Ltd BULGARIA",'Source'!$B:$B,$A47)</f>
        <v>0</v>
      </c>
      <c r="E47" s="8" t="n">
        <f aca="false">D47*$J$5</f>
        <v>0</v>
      </c>
      <c r="F47" s="8" t="n">
        <f aca="false">E47-C47</f>
        <v>-36</v>
      </c>
      <c r="G47" s="9" t="n">
        <f aca="false">IF(AND(C47=0,E47=0),0,IF(C47=0,"New",(E47-C47)/C47))</f>
        <v>-1</v>
      </c>
      <c r="H47" s="8" t="n">
        <f aca="false">SUMIFS('Source'!$E:$E,'Source'!$A:$A,"206 - Orthomed  Ltd BULGARIA",'Source'!$B:$B,$A47)</f>
        <v>486.32</v>
      </c>
      <c r="I47" s="8" t="n">
        <f aca="false">SUMIFS('Source'!$G:$G,'Source'!$A:$A,"206 - Orthomed  Ltd BULGARIA",'Source'!$B:$B,$A47)</f>
        <v>0</v>
      </c>
      <c r="J47" s="8" t="n">
        <f aca="false">I47*$J$5</f>
        <v>0</v>
      </c>
      <c r="K47" s="8" t="n">
        <f aca="false">J47-H47</f>
        <v>-486.32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128</v>
      </c>
      <c r="B48" s="7" t="str">
        <f aca="false">IFERROR(INDEX('Source'!$C:$C,MATCH($A48,'Source'!$B:$B,0)),"")</f>
        <v>קינזיולוגי טייפ</v>
      </c>
      <c r="C48" s="8" t="n">
        <f aca="false">SUMIFS('Source'!$D:$D,'Source'!$A:$A,"206 - Orthomed  Ltd BULGARIA",'Source'!$B:$B,$A48)</f>
        <v>36</v>
      </c>
      <c r="D48" s="8" t="n">
        <f aca="false">SUMIFS('Source'!$F:$F,'Source'!$A:$A,"206 - Orthomed  Ltd BULGARIA",'Source'!$B:$B,$A48)</f>
        <v>0</v>
      </c>
      <c r="E48" s="8" t="n">
        <f aca="false">D48*$J$5</f>
        <v>0</v>
      </c>
      <c r="F48" s="8" t="n">
        <f aca="false">E48-C48</f>
        <v>-36</v>
      </c>
      <c r="G48" s="9" t="n">
        <f aca="false">IF(AND(C48=0,E48=0),0,IF(C48=0,"New",(E48-C48)/C48))</f>
        <v>-1</v>
      </c>
      <c r="H48" s="8" t="n">
        <f aca="false">SUMIFS('Source'!$E:$E,'Source'!$A:$A,"206 - Orthomed  Ltd BULGARIA",'Source'!$B:$B,$A48)</f>
        <v>486.32</v>
      </c>
      <c r="I48" s="8" t="n">
        <f aca="false">SUMIFS('Source'!$G:$G,'Source'!$A:$A,"206 - Orthomed  Ltd BULGARIA",'Source'!$B:$B,$A48)</f>
        <v>0</v>
      </c>
      <c r="J48" s="8" t="n">
        <f aca="false">I48*$J$5</f>
        <v>0</v>
      </c>
      <c r="K48" s="8" t="n">
        <f aca="false">J48-H48</f>
        <v>-486.32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126</v>
      </c>
      <c r="B49" s="7" t="str">
        <f aca="false">IFERROR(INDEX('Source'!$C:$C,MATCH($A49,'Source'!$B:$B,0)),"")</f>
        <v>קינזיולוגי טייפ</v>
      </c>
      <c r="C49" s="8" t="n">
        <f aca="false">SUMIFS('Source'!$D:$D,'Source'!$A:$A,"206 - Orthomed  Ltd BULGARIA",'Source'!$B:$B,$A49)</f>
        <v>36</v>
      </c>
      <c r="D49" s="8" t="n">
        <f aca="false">SUMIFS('Source'!$F:$F,'Source'!$A:$A,"206 - Orthomed  Ltd BULGARIA",'Source'!$B:$B,$A49)</f>
        <v>0</v>
      </c>
      <c r="E49" s="8" t="n">
        <f aca="false">D49*$J$5</f>
        <v>0</v>
      </c>
      <c r="F49" s="8" t="n">
        <f aca="false">E49-C49</f>
        <v>-36</v>
      </c>
      <c r="G49" s="9" t="n">
        <f aca="false">IF(AND(C49=0,E49=0),0,IF(C49=0,"New",(E49-C49)/C49))</f>
        <v>-1</v>
      </c>
      <c r="H49" s="8" t="n">
        <f aca="false">SUMIFS('Source'!$E:$E,'Source'!$A:$A,"206 - Orthomed  Ltd BULGARIA",'Source'!$B:$B,$A49)</f>
        <v>486.32</v>
      </c>
      <c r="I49" s="8" t="n">
        <f aca="false">SUMIFS('Source'!$G:$G,'Source'!$A:$A,"206 - Orthomed  Ltd BULGARIA",'Source'!$B:$B,$A49)</f>
        <v>0</v>
      </c>
      <c r="J49" s="8" t="n">
        <f aca="false">I49*$J$5</f>
        <v>0</v>
      </c>
      <c r="K49" s="8" t="n">
        <f aca="false">J49-H49</f>
        <v>-486.32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122</v>
      </c>
      <c r="B50" s="7" t="str">
        <f aca="false">IFERROR(INDEX('Source'!$C:$C,MATCH($A50,'Source'!$B:$B,0)),"")</f>
        <v>קינזיולוגי טייפ</v>
      </c>
      <c r="C50" s="8" t="n">
        <f aca="false">SUMIFS('Source'!$D:$D,'Source'!$A:$A,"206 - Orthomed  Ltd BULGARIA",'Source'!$B:$B,$A50)</f>
        <v>36</v>
      </c>
      <c r="D50" s="8" t="n">
        <f aca="false">SUMIFS('Source'!$F:$F,'Source'!$A:$A,"206 - Orthomed  Ltd BULGARIA",'Source'!$B:$B,$A50)</f>
        <v>0</v>
      </c>
      <c r="E50" s="8" t="n">
        <f aca="false">D50*$J$5</f>
        <v>0</v>
      </c>
      <c r="F50" s="8" t="n">
        <f aca="false">E50-C50</f>
        <v>-36</v>
      </c>
      <c r="G50" s="9" t="n">
        <f aca="false">IF(AND(C50=0,E50=0),0,IF(C50=0,"New",(E50-C50)/C50))</f>
        <v>-1</v>
      </c>
      <c r="H50" s="8" t="n">
        <f aca="false">SUMIFS('Source'!$E:$E,'Source'!$A:$A,"206 - Orthomed  Ltd BULGARIA",'Source'!$B:$B,$A50)</f>
        <v>486.32</v>
      </c>
      <c r="I50" s="8" t="n">
        <f aca="false">SUMIFS('Source'!$G:$G,'Source'!$A:$A,"206 - Orthomed  Ltd BULGARIA",'Source'!$B:$B,$A50)</f>
        <v>0</v>
      </c>
      <c r="J50" s="8" t="n">
        <f aca="false">I50*$J$5</f>
        <v>0</v>
      </c>
      <c r="K50" s="8" t="n">
        <f aca="false">J50-H50</f>
        <v>-486.32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398</v>
      </c>
      <c r="B51" s="7" t="str">
        <f aca="false">IFERROR(INDEX('Source'!$C:$C,MATCH($A51,'Source'!$B:$B,0)),"")</f>
        <v>ח.בטן 25 ס'מ</v>
      </c>
      <c r="C51" s="8" t="n">
        <f aca="false">SUMIFS('Source'!$D:$D,'Source'!$A:$A,"206 - Orthomed  Ltd BULGARIA",'Source'!$B:$B,$A51)</f>
        <v>10</v>
      </c>
      <c r="D51" s="8" t="n">
        <f aca="false">SUMIFS('Source'!$F:$F,'Source'!$A:$A,"206 - Orthomed  Ltd BULGARIA",'Source'!$B:$B,$A51)</f>
        <v>0</v>
      </c>
      <c r="E51" s="8" t="n">
        <f aca="false">D51*$J$5</f>
        <v>0</v>
      </c>
      <c r="F51" s="8" t="n">
        <f aca="false">E51-C51</f>
        <v>-10</v>
      </c>
      <c r="G51" s="9" t="n">
        <f aca="false">IF(AND(C51=0,E51=0),0,IF(C51=0,"New",(E51-C51)/C51))</f>
        <v>-1</v>
      </c>
      <c r="H51" s="8" t="n">
        <f aca="false">SUMIFS('Source'!$E:$E,'Source'!$A:$A,"206 - Orthomed  Ltd BULGARIA",'Source'!$B:$B,$A51)</f>
        <v>471.86</v>
      </c>
      <c r="I51" s="8" t="n">
        <f aca="false">SUMIFS('Source'!$G:$G,'Source'!$A:$A,"206 - Orthomed  Ltd BULGARIA",'Source'!$B:$B,$A51)</f>
        <v>0</v>
      </c>
      <c r="J51" s="8" t="n">
        <f aca="false">I51*$J$5</f>
        <v>0</v>
      </c>
      <c r="K51" s="8" t="n">
        <f aca="false">J51-H51</f>
        <v>-471.86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659</v>
      </c>
      <c r="B52" s="7" t="str">
        <f aca="false">IFERROR(INDEX('Source'!$C:$C,MATCH($A52,'Source'!$B:$B,0)),"")</f>
        <v>חגורה אחרי ניתוח</v>
      </c>
      <c r="C52" s="8" t="n">
        <f aca="false">SUMIFS('Source'!$D:$D,'Source'!$A:$A,"206 - Orthomed  Ltd BULGARIA",'Source'!$B:$B,$A52)</f>
        <v>7</v>
      </c>
      <c r="D52" s="8" t="n">
        <f aca="false">SUMIFS('Source'!$F:$F,'Source'!$A:$A,"206 - Orthomed  Ltd BULGARIA",'Source'!$B:$B,$A52)</f>
        <v>0</v>
      </c>
      <c r="E52" s="8" t="n">
        <f aca="false">D52*$J$5</f>
        <v>0</v>
      </c>
      <c r="F52" s="8" t="n">
        <f aca="false">E52-C52</f>
        <v>-7</v>
      </c>
      <c r="G52" s="9" t="n">
        <f aca="false">IF(AND(C52=0,E52=0),0,IF(C52=0,"New",(E52-C52)/C52))</f>
        <v>-1</v>
      </c>
      <c r="H52" s="8" t="n">
        <f aca="false">SUMIFS('Source'!$E:$E,'Source'!$A:$A,"206 - Orthomed  Ltd BULGARIA",'Source'!$B:$B,$A52)</f>
        <v>470.15</v>
      </c>
      <c r="I52" s="8" t="n">
        <f aca="false">SUMIFS('Source'!$G:$G,'Source'!$A:$A,"206 - Orthomed  Ltd BULGARIA",'Source'!$B:$B,$A52)</f>
        <v>0</v>
      </c>
      <c r="J52" s="8" t="n">
        <f aca="false">I52*$J$5</f>
        <v>0</v>
      </c>
      <c r="K52" s="8" t="n">
        <f aca="false">J52-H52</f>
        <v>-470.15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209</v>
      </c>
      <c r="B53" s="7" t="str">
        <f aca="false">IFERROR(INDEX('Source'!$C:$C,MATCH($A53,'Source'!$B:$B,0)),"")</f>
        <v>אצבעון מפלסטיק  ליד</v>
      </c>
      <c r="C53" s="8" t="n">
        <f aca="false">SUMIFS('Source'!$D:$D,'Source'!$A:$A,"206 - Orthomed  Ltd BULGARIA",'Source'!$B:$B,$A53)</f>
        <v>50</v>
      </c>
      <c r="D53" s="8" t="n">
        <f aca="false">SUMIFS('Source'!$F:$F,'Source'!$A:$A,"206 - Orthomed  Ltd BULGARIA",'Source'!$B:$B,$A53)</f>
        <v>0</v>
      </c>
      <c r="E53" s="8" t="n">
        <f aca="false">D53*$J$5</f>
        <v>0</v>
      </c>
      <c r="F53" s="8" t="n">
        <f aca="false">E53-C53</f>
        <v>-50</v>
      </c>
      <c r="G53" s="9" t="n">
        <f aca="false">IF(AND(C53=0,E53=0),0,IF(C53=0,"New",(E53-C53)/C53))</f>
        <v>-1</v>
      </c>
      <c r="H53" s="8" t="n">
        <f aca="false">SUMIFS('Source'!$E:$E,'Source'!$A:$A,"206 - Orthomed  Ltd BULGARIA",'Source'!$B:$B,$A53)</f>
        <v>457.43</v>
      </c>
      <c r="I53" s="8" t="n">
        <f aca="false">SUMIFS('Source'!$G:$G,'Source'!$A:$A,"206 - Orthomed  Ltd BULGARIA",'Source'!$B:$B,$A53)</f>
        <v>0</v>
      </c>
      <c r="J53" s="8" t="n">
        <f aca="false">I53*$J$5</f>
        <v>0</v>
      </c>
      <c r="K53" s="8" t="n">
        <f aca="false">J53-H53</f>
        <v>-457.43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138</v>
      </c>
      <c r="B54" s="7" t="str">
        <f aca="false">IFERROR(INDEX('Source'!$C:$C,MATCH($A54,'Source'!$B:$B,0)),"")</f>
        <v>כרית סיליקון לעקב</v>
      </c>
      <c r="C54" s="8" t="n">
        <f aca="false">SUMIFS('Source'!$D:$D,'Source'!$A:$A,"206 - Orthomed  Ltd BULGARIA",'Source'!$B:$B,$A54)</f>
        <v>15</v>
      </c>
      <c r="D54" s="8" t="n">
        <f aca="false">SUMIFS('Source'!$F:$F,'Source'!$A:$A,"206 - Orthomed  Ltd BULGARIA",'Source'!$B:$B,$A54)</f>
        <v>0</v>
      </c>
      <c r="E54" s="8" t="n">
        <f aca="false">D54*$J$5</f>
        <v>0</v>
      </c>
      <c r="F54" s="8" t="n">
        <f aca="false">E54-C54</f>
        <v>-15</v>
      </c>
      <c r="G54" s="9" t="n">
        <f aca="false">IF(AND(C54=0,E54=0),0,IF(C54=0,"New",(E54-C54)/C54))</f>
        <v>-1</v>
      </c>
      <c r="H54" s="8" t="n">
        <f aca="false">SUMIFS('Source'!$E:$E,'Source'!$A:$A,"206 - Orthomed  Ltd BULGARIA",'Source'!$B:$B,$A54)</f>
        <v>448.08</v>
      </c>
      <c r="I54" s="8" t="n">
        <f aca="false">SUMIFS('Source'!$G:$G,'Source'!$A:$A,"206 - Orthomed  Ltd BULGARIA",'Source'!$B:$B,$A54)</f>
        <v>0</v>
      </c>
      <c r="J54" s="8" t="n">
        <f aca="false">I54*$J$5</f>
        <v>0</v>
      </c>
      <c r="K54" s="8" t="n">
        <f aca="false">J54-H54</f>
        <v>-448.08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166</v>
      </c>
      <c r="B55" s="7" t="str">
        <f aca="false">IFERROR(INDEX('Source'!$C:$C,MATCH($A55,'Source'!$B:$B,0)),"")</f>
        <v>כרית סיליקון לעקב</v>
      </c>
      <c r="C55" s="8" t="n">
        <f aca="false">SUMIFS('Source'!$D:$D,'Source'!$A:$A,"206 - Orthomed  Ltd BULGARIA",'Source'!$B:$B,$A55)</f>
        <v>15</v>
      </c>
      <c r="D55" s="8" t="n">
        <f aca="false">SUMIFS('Source'!$F:$F,'Source'!$A:$A,"206 - Orthomed  Ltd BULGARIA",'Source'!$B:$B,$A55)</f>
        <v>0</v>
      </c>
      <c r="E55" s="8" t="n">
        <f aca="false">D55*$J$5</f>
        <v>0</v>
      </c>
      <c r="F55" s="8" t="n">
        <f aca="false">E55-C55</f>
        <v>-15</v>
      </c>
      <c r="G55" s="9" t="n">
        <f aca="false">IF(AND(C55=0,E55=0),0,IF(C55=0,"New",(E55-C55)/C55))</f>
        <v>-1</v>
      </c>
      <c r="H55" s="8" t="n">
        <f aca="false">SUMIFS('Source'!$E:$E,'Source'!$A:$A,"206 - Orthomed  Ltd BULGARIA",'Source'!$B:$B,$A55)</f>
        <v>448.08</v>
      </c>
      <c r="I55" s="8" t="n">
        <f aca="false">SUMIFS('Source'!$G:$G,'Source'!$A:$A,"206 - Orthomed  Ltd BULGARIA",'Source'!$B:$B,$A55)</f>
        <v>0</v>
      </c>
      <c r="J55" s="8" t="n">
        <f aca="false">I55*$J$5</f>
        <v>0</v>
      </c>
      <c r="K55" s="8" t="n">
        <f aca="false">J55-H55</f>
        <v>-448.08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604</v>
      </c>
      <c r="B56" s="7" t="str">
        <f aca="false">IFERROR(INDEX('Source'!$C:$C,MATCH($A56,'Source'!$B:$B,0)),"")</f>
        <v>מתלה יד + קיבוע מרפק</v>
      </c>
      <c r="C56" s="8" t="n">
        <f aca="false">SUMIFS('Source'!$D:$D,'Source'!$A:$A,"206 - Orthomed  Ltd BULGARIA",'Source'!$B:$B,$A56)</f>
        <v>10</v>
      </c>
      <c r="D56" s="8" t="n">
        <f aca="false">SUMIFS('Source'!$F:$F,'Source'!$A:$A,"206 - Orthomed  Ltd BULGARIA",'Source'!$B:$B,$A56)</f>
        <v>0</v>
      </c>
      <c r="E56" s="8" t="n">
        <f aca="false">D56*$J$5</f>
        <v>0</v>
      </c>
      <c r="F56" s="8" t="n">
        <f aca="false">E56-C56</f>
        <v>-10</v>
      </c>
      <c r="G56" s="9" t="n">
        <f aca="false">IF(AND(C56=0,E56=0),0,IF(C56=0,"New",(E56-C56)/C56))</f>
        <v>-1</v>
      </c>
      <c r="H56" s="8" t="n">
        <f aca="false">SUMIFS('Source'!$E:$E,'Source'!$A:$A,"206 - Orthomed  Ltd BULGARIA",'Source'!$B:$B,$A56)</f>
        <v>431.91</v>
      </c>
      <c r="I56" s="8" t="n">
        <f aca="false">SUMIFS('Source'!$G:$G,'Source'!$A:$A,"206 - Orthomed  Ltd BULGARIA",'Source'!$B:$B,$A56)</f>
        <v>0</v>
      </c>
      <c r="J56" s="8" t="n">
        <f aca="false">I56*$J$5</f>
        <v>0</v>
      </c>
      <c r="K56" s="8" t="n">
        <f aca="false">J56-H56</f>
        <v>-431.91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393</v>
      </c>
      <c r="B57" s="7" t="str">
        <f aca="false">IFERROR(INDEX('Source'!$C:$C,MATCH($A57,'Source'!$B:$B,0)),"")</f>
        <v>URIEL STRAP4U BLACK S-M</v>
      </c>
      <c r="C57" s="8" t="n">
        <f aca="false">SUMIFS('Source'!$D:$D,'Source'!$A:$A,"206 - Orthomed  Ltd BULGARIA",'Source'!$B:$B,$A57)</f>
        <v>24</v>
      </c>
      <c r="D57" s="8" t="n">
        <f aca="false">SUMIFS('Source'!$F:$F,'Source'!$A:$A,"206 - Orthomed  Ltd BULGARIA",'Source'!$B:$B,$A57)</f>
        <v>0</v>
      </c>
      <c r="E57" s="8" t="n">
        <f aca="false">D57*$J$5</f>
        <v>0</v>
      </c>
      <c r="F57" s="8" t="n">
        <f aca="false">E57-C57</f>
        <v>-24</v>
      </c>
      <c r="G57" s="9" t="n">
        <f aca="false">IF(AND(C57=0,E57=0),0,IF(C57=0,"New",(E57-C57)/C57))</f>
        <v>-1</v>
      </c>
      <c r="H57" s="8" t="n">
        <f aca="false">SUMIFS('Source'!$E:$E,'Source'!$A:$A,"206 - Orthomed  Ltd BULGARIA",'Source'!$B:$B,$A57)</f>
        <v>389.34</v>
      </c>
      <c r="I57" s="8" t="n">
        <f aca="false">SUMIFS('Source'!$G:$G,'Source'!$A:$A,"206 - Orthomed  Ltd BULGARIA",'Source'!$B:$B,$A57)</f>
        <v>0</v>
      </c>
      <c r="J57" s="8" t="n">
        <f aca="false">I57*$J$5</f>
        <v>0</v>
      </c>
      <c r="K57" s="8" t="n">
        <f aca="false">J57-H57</f>
        <v>-389.34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337</v>
      </c>
      <c r="B58" s="7" t="str">
        <f aca="false">IFERROR(INDEX('Source'!$C:$C,MATCH($A58,'Source'!$B:$B,0)),"")</f>
        <v>URIEL STRAP4U TR L-XL</v>
      </c>
      <c r="C58" s="8" t="n">
        <f aca="false">SUMIFS('Source'!$D:$D,'Source'!$A:$A,"206 - Orthomed  Ltd BULGARIA",'Source'!$B:$B,$A58)</f>
        <v>24</v>
      </c>
      <c r="D58" s="8" t="n">
        <f aca="false">SUMIFS('Source'!$F:$F,'Source'!$A:$A,"206 - Orthomed  Ltd BULGARIA",'Source'!$B:$B,$A58)</f>
        <v>0</v>
      </c>
      <c r="E58" s="8" t="n">
        <f aca="false">D58*$J$5</f>
        <v>0</v>
      </c>
      <c r="F58" s="8" t="n">
        <f aca="false">E58-C58</f>
        <v>-24</v>
      </c>
      <c r="G58" s="9" t="n">
        <f aca="false">IF(AND(C58=0,E58=0),0,IF(C58=0,"New",(E58-C58)/C58))</f>
        <v>-1</v>
      </c>
      <c r="H58" s="8" t="n">
        <f aca="false">SUMIFS('Source'!$E:$E,'Source'!$A:$A,"206 - Orthomed  Ltd BULGARIA",'Source'!$B:$B,$A58)</f>
        <v>389.34</v>
      </c>
      <c r="I58" s="8" t="n">
        <f aca="false">SUMIFS('Source'!$G:$G,'Source'!$A:$A,"206 - Orthomed  Ltd BULGARIA",'Source'!$B:$B,$A58)</f>
        <v>0</v>
      </c>
      <c r="J58" s="8" t="n">
        <f aca="false">I58*$J$5</f>
        <v>0</v>
      </c>
      <c r="K58" s="8" t="n">
        <f aca="false">J58-H58</f>
        <v>-389.34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569</v>
      </c>
      <c r="B59" s="7" t="str">
        <f aca="false">IFERROR(INDEX('Source'!$C:$C,MATCH($A59,'Source'!$B:$B,0)),"")</f>
        <v>URIEL STRAP4U PINK S-M</v>
      </c>
      <c r="C59" s="8" t="n">
        <f aca="false">SUMIFS('Source'!$D:$D,'Source'!$A:$A,"206 - Orthomed  Ltd BULGARIA",'Source'!$B:$B,$A59)</f>
        <v>24</v>
      </c>
      <c r="D59" s="8" t="n">
        <f aca="false">SUMIFS('Source'!$F:$F,'Source'!$A:$A,"206 - Orthomed  Ltd BULGARIA",'Source'!$B:$B,$A59)</f>
        <v>0</v>
      </c>
      <c r="E59" s="8" t="n">
        <f aca="false">D59*$J$5</f>
        <v>0</v>
      </c>
      <c r="F59" s="8" t="n">
        <f aca="false">E59-C59</f>
        <v>-24</v>
      </c>
      <c r="G59" s="9" t="n">
        <f aca="false">IF(AND(C59=0,E59=0),0,IF(C59=0,"New",(E59-C59)/C59))</f>
        <v>-1</v>
      </c>
      <c r="H59" s="8" t="n">
        <f aca="false">SUMIFS('Source'!$E:$E,'Source'!$A:$A,"206 - Orthomed  Ltd BULGARIA",'Source'!$B:$B,$A59)</f>
        <v>389.34</v>
      </c>
      <c r="I59" s="8" t="n">
        <f aca="false">SUMIFS('Source'!$G:$G,'Source'!$A:$A,"206 - Orthomed  Ltd BULGARIA",'Source'!$B:$B,$A59)</f>
        <v>0</v>
      </c>
      <c r="J59" s="8" t="n">
        <f aca="false">I59*$J$5</f>
        <v>0</v>
      </c>
      <c r="K59" s="8" t="n">
        <f aca="false">J59-H59</f>
        <v>-389.34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371</v>
      </c>
      <c r="B60" s="7" t="str">
        <f aca="false">IFERROR(INDEX('Source'!$C:$C,MATCH($A60,'Source'!$B:$B,0)),"")</f>
        <v>URIEL STRAP4U BLACK L-XL</v>
      </c>
      <c r="C60" s="8" t="n">
        <f aca="false">SUMIFS('Source'!$D:$D,'Source'!$A:$A,"206 - Orthomed  Ltd BULGARIA",'Source'!$B:$B,$A60)</f>
        <v>24</v>
      </c>
      <c r="D60" s="8" t="n">
        <f aca="false">SUMIFS('Source'!$F:$F,'Source'!$A:$A,"206 - Orthomed  Ltd BULGARIA",'Source'!$B:$B,$A60)</f>
        <v>0</v>
      </c>
      <c r="E60" s="8" t="n">
        <f aca="false">D60*$J$5</f>
        <v>0</v>
      </c>
      <c r="F60" s="8" t="n">
        <f aca="false">E60-C60</f>
        <v>-24</v>
      </c>
      <c r="G60" s="9" t="n">
        <f aca="false">IF(AND(C60=0,E60=0),0,IF(C60=0,"New",(E60-C60)/C60))</f>
        <v>-1</v>
      </c>
      <c r="H60" s="8" t="n">
        <f aca="false">SUMIFS('Source'!$E:$E,'Source'!$A:$A,"206 - Orthomed  Ltd BULGARIA",'Source'!$B:$B,$A60)</f>
        <v>389.34</v>
      </c>
      <c r="I60" s="8" t="n">
        <f aca="false">SUMIFS('Source'!$G:$G,'Source'!$A:$A,"206 - Orthomed  Ltd BULGARIA",'Source'!$B:$B,$A60)</f>
        <v>0</v>
      </c>
      <c r="J60" s="8" t="n">
        <f aca="false">I60*$J$5</f>
        <v>0</v>
      </c>
      <c r="K60" s="8" t="n">
        <f aca="false">J60-H60</f>
        <v>-389.34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278</v>
      </c>
      <c r="B61" s="7" t="str">
        <f aca="false">IFERROR(INDEX('Source'!$C:$C,MATCH($A61,'Source'!$B:$B,0)),"")</f>
        <v>סד לילה לבוהן</v>
      </c>
      <c r="C61" s="8" t="n">
        <f aca="false">SUMIFS('Source'!$D:$D,'Source'!$A:$A,"206 - Orthomed  Ltd BULGARIA",'Source'!$B:$B,$A61)</f>
        <v>10</v>
      </c>
      <c r="D61" s="8" t="n">
        <f aca="false">SUMIFS('Source'!$F:$F,'Source'!$A:$A,"206 - Orthomed  Ltd BULGARIA",'Source'!$B:$B,$A61)</f>
        <v>0</v>
      </c>
      <c r="E61" s="8" t="n">
        <f aca="false">D61*$J$5</f>
        <v>0</v>
      </c>
      <c r="F61" s="8" t="n">
        <f aca="false">E61-C61</f>
        <v>-10</v>
      </c>
      <c r="G61" s="9" t="n">
        <f aca="false">IF(AND(C61=0,E61=0),0,IF(C61=0,"New",(E61-C61)/C61))</f>
        <v>-1</v>
      </c>
      <c r="H61" s="8" t="n">
        <f aca="false">SUMIFS('Source'!$E:$E,'Source'!$A:$A,"206 - Orthomed  Ltd BULGARIA",'Source'!$B:$B,$A61)</f>
        <v>364.51</v>
      </c>
      <c r="I61" s="8" t="n">
        <f aca="false">SUMIFS('Source'!$G:$G,'Source'!$A:$A,"206 - Orthomed  Ltd BULGARIA",'Source'!$B:$B,$A61)</f>
        <v>0</v>
      </c>
      <c r="J61" s="8" t="n">
        <f aca="false">I61*$J$5</f>
        <v>0</v>
      </c>
      <c r="K61" s="8" t="n">
        <f aca="false">J61-H61</f>
        <v>-364.51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268</v>
      </c>
      <c r="B62" s="7" t="str">
        <f aca="false">IFERROR(INDEX('Source'!$C:$C,MATCH($A62,'Source'!$B:$B,0)),"")</f>
        <v>סד לילה לבוהן</v>
      </c>
      <c r="C62" s="8" t="n">
        <f aca="false">SUMIFS('Source'!$D:$D,'Source'!$A:$A,"206 - Orthomed  Ltd BULGARIA",'Source'!$B:$B,$A62)</f>
        <v>10</v>
      </c>
      <c r="D62" s="8" t="n">
        <f aca="false">SUMIFS('Source'!$F:$F,'Source'!$A:$A,"206 - Orthomed  Ltd BULGARIA",'Source'!$B:$B,$A62)</f>
        <v>0</v>
      </c>
      <c r="E62" s="8" t="n">
        <f aca="false">D62*$J$5</f>
        <v>0</v>
      </c>
      <c r="F62" s="8" t="n">
        <f aca="false">E62-C62</f>
        <v>-10</v>
      </c>
      <c r="G62" s="9" t="n">
        <f aca="false">IF(AND(C62=0,E62=0),0,IF(C62=0,"New",(E62-C62)/C62))</f>
        <v>-1</v>
      </c>
      <c r="H62" s="8" t="n">
        <f aca="false">SUMIFS('Source'!$E:$E,'Source'!$A:$A,"206 - Orthomed  Ltd BULGARIA",'Source'!$B:$B,$A62)</f>
        <v>364.51</v>
      </c>
      <c r="I62" s="8" t="n">
        <f aca="false">SUMIFS('Source'!$G:$G,'Source'!$A:$A,"206 - Orthomed  Ltd BULGARIA",'Source'!$B:$B,$A62)</f>
        <v>0</v>
      </c>
      <c r="J62" s="8" t="n">
        <f aca="false">I62*$J$5</f>
        <v>0</v>
      </c>
      <c r="K62" s="8" t="n">
        <f aca="false">J62-H62</f>
        <v>-364.51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613</v>
      </c>
      <c r="B63" s="7" t="str">
        <f aca="false">IFERROR(INDEX('Source'!$C:$C,MATCH($A63,'Source'!$B:$B,0)),"")</f>
        <v>מכשיר ליצוב הבוהן</v>
      </c>
      <c r="C63" s="8" t="n">
        <f aca="false">SUMIFS('Source'!$D:$D,'Source'!$A:$A,"206 - Orthomed  Ltd BULGARIA",'Source'!$B:$B,$A63)</f>
        <v>10</v>
      </c>
      <c r="D63" s="8" t="n">
        <f aca="false">SUMIFS('Source'!$F:$F,'Source'!$A:$A,"206 - Orthomed  Ltd BULGARIA",'Source'!$B:$B,$A63)</f>
        <v>0</v>
      </c>
      <c r="E63" s="8" t="n">
        <f aca="false">D63*$J$5</f>
        <v>0</v>
      </c>
      <c r="F63" s="8" t="n">
        <f aca="false">E63-C63</f>
        <v>-10</v>
      </c>
      <c r="G63" s="9" t="n">
        <f aca="false">IF(AND(C63=0,E63=0),0,IF(C63=0,"New",(E63-C63)/C63))</f>
        <v>-1</v>
      </c>
      <c r="H63" s="8" t="n">
        <f aca="false">SUMIFS('Source'!$E:$E,'Source'!$A:$A,"206 - Orthomed  Ltd BULGARIA",'Source'!$B:$B,$A63)</f>
        <v>350.09</v>
      </c>
      <c r="I63" s="8" t="n">
        <f aca="false">SUMIFS('Source'!$G:$G,'Source'!$A:$A,"206 - Orthomed  Ltd BULGARIA",'Source'!$B:$B,$A63)</f>
        <v>0</v>
      </c>
      <c r="J63" s="8" t="n">
        <f aca="false">I63*$J$5</f>
        <v>0</v>
      </c>
      <c r="K63" s="8" t="n">
        <f aca="false">J63-H63</f>
        <v>-350.09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121</v>
      </c>
      <c r="B64" s="7" t="str">
        <f aca="false">IFERROR(INDEX('Source'!$C:$C,MATCH($A64,'Source'!$B:$B,0)),"")</f>
        <v>שרוול מטטרזלי מסיליקון</v>
      </c>
      <c r="C64" s="8" t="n">
        <f aca="false">SUMIFS('Source'!$D:$D,'Source'!$A:$A,"206 - Orthomed  Ltd BULGARIA",'Source'!$B:$B,$A64)</f>
        <v>10</v>
      </c>
      <c r="D64" s="8" t="n">
        <f aca="false">SUMIFS('Source'!$F:$F,'Source'!$A:$A,"206 - Orthomed  Ltd BULGARIA",'Source'!$B:$B,$A64)</f>
        <v>0</v>
      </c>
      <c r="E64" s="8" t="n">
        <f aca="false">D64*$J$5</f>
        <v>0</v>
      </c>
      <c r="F64" s="8" t="n">
        <f aca="false">E64-C64</f>
        <v>-10</v>
      </c>
      <c r="G64" s="9" t="n">
        <f aca="false">IF(AND(C64=0,E64=0),0,IF(C64=0,"New",(E64-C64)/C64))</f>
        <v>-1</v>
      </c>
      <c r="H64" s="8" t="n">
        <f aca="false">SUMIFS('Source'!$E:$E,'Source'!$A:$A,"206 - Orthomed  Ltd BULGARIA",'Source'!$B:$B,$A64)</f>
        <v>342.47</v>
      </c>
      <c r="I64" s="8" t="n">
        <f aca="false">SUMIFS('Source'!$G:$G,'Source'!$A:$A,"206 - Orthomed  Ltd BULGARIA",'Source'!$B:$B,$A64)</f>
        <v>0</v>
      </c>
      <c r="J64" s="8" t="n">
        <f aca="false">I64*$J$5</f>
        <v>0</v>
      </c>
      <c r="K64" s="8" t="n">
        <f aca="false">J64-H64</f>
        <v>-342.47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661</v>
      </c>
      <c r="B65" s="7" t="str">
        <f aca="false">IFERROR(INDEX('Source'!$C:$C,MATCH($A65,'Source'!$B:$B,0)),"")</f>
        <v>חגורה אחרי ניתוח</v>
      </c>
      <c r="C65" s="8" t="n">
        <f aca="false">SUMIFS('Source'!$D:$D,'Source'!$A:$A,"206 - Orthomed  Ltd BULGARIA",'Source'!$B:$B,$A65)</f>
        <v>5</v>
      </c>
      <c r="D65" s="8" t="n">
        <f aca="false">SUMIFS('Source'!$F:$F,'Source'!$A:$A,"206 - Orthomed  Ltd BULGARIA",'Source'!$B:$B,$A65)</f>
        <v>0</v>
      </c>
      <c r="E65" s="8" t="n">
        <f aca="false">D65*$J$5</f>
        <v>0</v>
      </c>
      <c r="F65" s="8" t="n">
        <f aca="false">E65-C65</f>
        <v>-5</v>
      </c>
      <c r="G65" s="9" t="n">
        <f aca="false">IF(AND(C65=0,E65=0),0,IF(C65=0,"New",(E65-C65)/C65))</f>
        <v>-1</v>
      </c>
      <c r="H65" s="8" t="n">
        <f aca="false">SUMIFS('Source'!$E:$E,'Source'!$A:$A,"206 - Orthomed  Ltd BULGARIA",'Source'!$B:$B,$A65)</f>
        <v>335.82</v>
      </c>
      <c r="I65" s="8" t="n">
        <f aca="false">SUMIFS('Source'!$G:$G,'Source'!$A:$A,"206 - Orthomed  Ltd BULGARIA",'Source'!$B:$B,$A65)</f>
        <v>0</v>
      </c>
      <c r="J65" s="8" t="n">
        <f aca="false">I65*$J$5</f>
        <v>0</v>
      </c>
      <c r="K65" s="8" t="n">
        <f aca="false">J65-H65</f>
        <v>-335.82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231</v>
      </c>
      <c r="B66" s="7" t="str">
        <f aca="false">IFERROR(INDEX('Source'!$C:$C,MATCH($A66,'Source'!$B:$B,0)),"")</f>
        <v>כרית עם סרט אלסט</v>
      </c>
      <c r="C66" s="8" t="n">
        <f aca="false">SUMIFS('Source'!$D:$D,'Source'!$A:$A,"206 - Orthomed  Ltd BULGARIA",'Source'!$B:$B,$A66)</f>
        <v>20</v>
      </c>
      <c r="D66" s="8" t="n">
        <f aca="false">SUMIFS('Source'!$F:$F,'Source'!$A:$A,"206 - Orthomed  Ltd BULGARIA",'Source'!$B:$B,$A66)</f>
        <v>0</v>
      </c>
      <c r="E66" s="8" t="n">
        <f aca="false">D66*$J$5</f>
        <v>0</v>
      </c>
      <c r="F66" s="8" t="n">
        <f aca="false">E66-C66</f>
        <v>-20</v>
      </c>
      <c r="G66" s="9" t="n">
        <f aca="false">IF(AND(C66=0,E66=0),0,IF(C66=0,"New",(E66-C66)/C66))</f>
        <v>-1</v>
      </c>
      <c r="H66" s="8" t="n">
        <f aca="false">SUMIFS('Source'!$E:$E,'Source'!$A:$A,"206 - Orthomed  Ltd BULGARIA",'Source'!$B:$B,$A66)</f>
        <v>334.87</v>
      </c>
      <c r="I66" s="8" t="n">
        <f aca="false">SUMIFS('Source'!$G:$G,'Source'!$A:$A,"206 - Orthomed  Ltd BULGARIA",'Source'!$B:$B,$A66)</f>
        <v>0</v>
      </c>
      <c r="J66" s="8" t="n">
        <f aca="false">I66*$J$5</f>
        <v>0</v>
      </c>
      <c r="K66" s="8" t="n">
        <f aca="false">J66-H66</f>
        <v>-334.87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135</v>
      </c>
      <c r="B67" s="7" t="str">
        <f aca="false">IFERROR(INDEX('Source'!$C:$C,MATCH($A67,'Source'!$B:$B,0)),"")</f>
        <v>מדרס מג'ל</v>
      </c>
      <c r="C67" s="8" t="n">
        <f aca="false">SUMIFS('Source'!$D:$D,'Source'!$A:$A,"206 - Orthomed  Ltd BULGARIA",'Source'!$B:$B,$A67)</f>
        <v>10</v>
      </c>
      <c r="D67" s="8" t="n">
        <f aca="false">SUMIFS('Source'!$F:$F,'Source'!$A:$A,"206 - Orthomed  Ltd BULGARIA",'Source'!$B:$B,$A67)</f>
        <v>0</v>
      </c>
      <c r="E67" s="8" t="n">
        <f aca="false">D67*$J$5</f>
        <v>0</v>
      </c>
      <c r="F67" s="8" t="n">
        <f aca="false">E67-C67</f>
        <v>-10</v>
      </c>
      <c r="G67" s="9" t="n">
        <f aca="false">IF(AND(C67=0,E67=0),0,IF(C67=0,"New",(E67-C67)/C67))</f>
        <v>-1</v>
      </c>
      <c r="H67" s="8" t="n">
        <f aca="false">SUMIFS('Source'!$E:$E,'Source'!$A:$A,"206 - Orthomed  Ltd BULGARIA",'Source'!$B:$B,$A67)</f>
        <v>298.72</v>
      </c>
      <c r="I67" s="8" t="n">
        <f aca="false">SUMIFS('Source'!$G:$G,'Source'!$A:$A,"206 - Orthomed  Ltd BULGARIA",'Source'!$B:$B,$A67)</f>
        <v>0</v>
      </c>
      <c r="J67" s="8" t="n">
        <f aca="false">I67*$J$5</f>
        <v>0</v>
      </c>
      <c r="K67" s="8" t="n">
        <f aca="false">J67-H67</f>
        <v>-298.72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218</v>
      </c>
      <c r="B68" s="7" t="str">
        <f aca="false">IFERROR(INDEX('Source'!$C:$C,MATCH($A68,'Source'!$B:$B,0)),"")</f>
        <v>כרית סיליקון לעקב</v>
      </c>
      <c r="C68" s="8" t="n">
        <f aca="false">SUMIFS('Source'!$D:$D,'Source'!$A:$A,"206 - Orthomed  Ltd BULGARIA",'Source'!$B:$B,$A68)</f>
        <v>10</v>
      </c>
      <c r="D68" s="8" t="n">
        <f aca="false">SUMIFS('Source'!$F:$F,'Source'!$A:$A,"206 - Orthomed  Ltd BULGARIA",'Source'!$B:$B,$A68)</f>
        <v>0</v>
      </c>
      <c r="E68" s="8" t="n">
        <f aca="false">D68*$J$5</f>
        <v>0</v>
      </c>
      <c r="F68" s="8" t="n">
        <f aca="false">E68-C68</f>
        <v>-10</v>
      </c>
      <c r="G68" s="9" t="n">
        <f aca="false">IF(AND(C68=0,E68=0),0,IF(C68=0,"New",(E68-C68)/C68))</f>
        <v>-1</v>
      </c>
      <c r="H68" s="8" t="n">
        <f aca="false">SUMIFS('Source'!$E:$E,'Source'!$A:$A,"206 - Orthomed  Ltd BULGARIA",'Source'!$B:$B,$A68)</f>
        <v>298.72</v>
      </c>
      <c r="I68" s="8" t="n">
        <f aca="false">SUMIFS('Source'!$G:$G,'Source'!$A:$A,"206 - Orthomed  Ltd BULGARIA",'Source'!$B:$B,$A68)</f>
        <v>0</v>
      </c>
      <c r="J68" s="8" t="n">
        <f aca="false">I68*$J$5</f>
        <v>0</v>
      </c>
      <c r="K68" s="8" t="n">
        <f aca="false">J68-H68</f>
        <v>-298.72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101</v>
      </c>
      <c r="B69" s="7" t="str">
        <f aca="false">IFERROR(INDEX('Source'!$C:$C,MATCH($A69,'Source'!$B:$B,0)),"")</f>
        <v>מגן ברך חום</v>
      </c>
      <c r="C69" s="8" t="n">
        <f aca="false">SUMIFS('Source'!$D:$D,'Source'!$A:$A,"206 - Orthomed  Ltd BULGARIA",'Source'!$B:$B,$A69)</f>
        <v>25</v>
      </c>
      <c r="D69" s="8" t="n">
        <f aca="false">SUMIFS('Source'!$F:$F,'Source'!$A:$A,"206 - Orthomed  Ltd BULGARIA",'Source'!$B:$B,$A69)</f>
        <v>0</v>
      </c>
      <c r="E69" s="8" t="n">
        <f aca="false">D69*$J$5</f>
        <v>0</v>
      </c>
      <c r="F69" s="8" t="n">
        <f aca="false">E69-C69</f>
        <v>-25</v>
      </c>
      <c r="G69" s="9" t="n">
        <f aca="false">IF(AND(C69=0,E69=0),0,IF(C69=0,"New",(E69-C69)/C69))</f>
        <v>-1</v>
      </c>
      <c r="H69" s="8" t="n">
        <f aca="false">SUMIFS('Source'!$E:$E,'Source'!$A:$A,"206 - Orthomed  Ltd BULGARIA",'Source'!$B:$B,$A69)</f>
        <v>280.64</v>
      </c>
      <c r="I69" s="8" t="n">
        <f aca="false">SUMIFS('Source'!$G:$G,'Source'!$A:$A,"206 - Orthomed  Ltd BULGARIA",'Source'!$B:$B,$A69)</f>
        <v>0</v>
      </c>
      <c r="J69" s="8" t="n">
        <f aca="false">I69*$J$5</f>
        <v>0</v>
      </c>
      <c r="K69" s="8" t="n">
        <f aca="false">J69-H69</f>
        <v>-280.64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118</v>
      </c>
      <c r="B70" s="7" t="str">
        <f aca="false">IFERROR(INDEX('Source'!$C:$C,MATCH($A70,'Source'!$B:$B,0)),"")</f>
        <v>מגן ברך חום</v>
      </c>
      <c r="C70" s="8" t="n">
        <f aca="false">SUMIFS('Source'!$D:$D,'Source'!$A:$A,"206 - Orthomed  Ltd BULGARIA",'Source'!$B:$B,$A70)</f>
        <v>25</v>
      </c>
      <c r="D70" s="8" t="n">
        <f aca="false">SUMIFS('Source'!$F:$F,'Source'!$A:$A,"206 - Orthomed  Ltd BULGARIA",'Source'!$B:$B,$A70)</f>
        <v>0</v>
      </c>
      <c r="E70" s="8" t="n">
        <f aca="false">D70*$J$5</f>
        <v>0</v>
      </c>
      <c r="F70" s="8" t="n">
        <f aca="false">E70-C70</f>
        <v>-25</v>
      </c>
      <c r="G70" s="9" t="n">
        <f aca="false">IF(AND(C70=0,E70=0),0,IF(C70=0,"New",(E70-C70)/C70))</f>
        <v>-1</v>
      </c>
      <c r="H70" s="8" t="n">
        <f aca="false">SUMIFS('Source'!$E:$E,'Source'!$A:$A,"206 - Orthomed  Ltd BULGARIA",'Source'!$B:$B,$A70)</f>
        <v>280.64</v>
      </c>
      <c r="I70" s="8" t="n">
        <f aca="false">SUMIFS('Source'!$G:$G,'Source'!$A:$A,"206 - Orthomed  Ltd BULGARIA",'Source'!$B:$B,$A70)</f>
        <v>0</v>
      </c>
      <c r="J70" s="8" t="n">
        <f aca="false">I70*$J$5</f>
        <v>0</v>
      </c>
      <c r="K70" s="8" t="n">
        <f aca="false">J70-H70</f>
        <v>-280.64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195</v>
      </c>
      <c r="B71" s="7" t="str">
        <f aca="false">IFERROR(INDEX('Source'!$C:$C,MATCH($A71,'Source'!$B:$B,0)),"")</f>
        <v>אצבעון מפלסטיק  ליד</v>
      </c>
      <c r="C71" s="8" t="n">
        <f aca="false">SUMIFS('Source'!$D:$D,'Source'!$A:$A,"206 - Orthomed  Ltd BULGARIA",'Source'!$B:$B,$A71)</f>
        <v>30</v>
      </c>
      <c r="D71" s="8" t="n">
        <f aca="false">SUMIFS('Source'!$F:$F,'Source'!$A:$A,"206 - Orthomed  Ltd BULGARIA",'Source'!$B:$B,$A71)</f>
        <v>0</v>
      </c>
      <c r="E71" s="8" t="n">
        <f aca="false">D71*$J$5</f>
        <v>0</v>
      </c>
      <c r="F71" s="8" t="n">
        <f aca="false">E71-C71</f>
        <v>-30</v>
      </c>
      <c r="G71" s="9" t="n">
        <f aca="false">IF(AND(C71=0,E71=0),0,IF(C71=0,"New",(E71-C71)/C71))</f>
        <v>-1</v>
      </c>
      <c r="H71" s="8" t="n">
        <f aca="false">SUMIFS('Source'!$E:$E,'Source'!$A:$A,"206 - Orthomed  Ltd BULGARIA",'Source'!$B:$B,$A71)</f>
        <v>274.46</v>
      </c>
      <c r="I71" s="8" t="n">
        <f aca="false">SUMIFS('Source'!$G:$G,'Source'!$A:$A,"206 - Orthomed  Ltd BULGARIA",'Source'!$B:$B,$A71)</f>
        <v>0</v>
      </c>
      <c r="J71" s="8" t="n">
        <f aca="false">I71*$J$5</f>
        <v>0</v>
      </c>
      <c r="K71" s="8" t="n">
        <f aca="false">J71-H71</f>
        <v>-274.46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285</v>
      </c>
      <c r="B72" s="7" t="str">
        <f aca="false">IFERROR(INDEX('Source'!$C:$C,MATCH($A72,'Source'!$B:$B,0)),"")</f>
        <v>מגן ברך ארוך</v>
      </c>
      <c r="C72" s="8" t="n">
        <f aca="false">SUMIFS('Source'!$D:$D,'Source'!$A:$A,"206 - Orthomed  Ltd BULGARIA",'Source'!$B:$B,$A72)</f>
        <v>20</v>
      </c>
      <c r="D72" s="8" t="n">
        <f aca="false">SUMIFS('Source'!$F:$F,'Source'!$A:$A,"206 - Orthomed  Ltd BULGARIA",'Source'!$B:$B,$A72)</f>
        <v>0</v>
      </c>
      <c r="E72" s="8" t="n">
        <f aca="false">D72*$J$5</f>
        <v>0</v>
      </c>
      <c r="F72" s="8" t="n">
        <f aca="false">E72-C72</f>
        <v>-20</v>
      </c>
      <c r="G72" s="9" t="n">
        <f aca="false">IF(AND(C72=0,E72=0),0,IF(C72=0,"New",(E72-C72)/C72))</f>
        <v>-1</v>
      </c>
      <c r="H72" s="8" t="n">
        <f aca="false">SUMIFS('Source'!$E:$E,'Source'!$A:$A,"206 - Orthomed  Ltd BULGARIA",'Source'!$B:$B,$A72)</f>
        <v>251.15</v>
      </c>
      <c r="I72" s="8" t="n">
        <f aca="false">SUMIFS('Source'!$G:$G,'Source'!$A:$A,"206 - Orthomed  Ltd BULGARIA",'Source'!$B:$B,$A72)</f>
        <v>0</v>
      </c>
      <c r="J72" s="8" t="n">
        <f aca="false">I72*$J$5</f>
        <v>0</v>
      </c>
      <c r="K72" s="8" t="n">
        <f aca="false">J72-H72</f>
        <v>-251.15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154</v>
      </c>
      <c r="B73" s="7" t="str">
        <f aca="false">IFERROR(INDEX('Source'!$C:$C,MATCH($A73,'Source'!$B:$B,0)),"")</f>
        <v>מגן ברך ארוך</v>
      </c>
      <c r="C73" s="8" t="n">
        <f aca="false">SUMIFS('Source'!$D:$D,'Source'!$A:$A,"206 - Orthomed  Ltd BULGARIA",'Source'!$B:$B,$A73)</f>
        <v>20</v>
      </c>
      <c r="D73" s="8" t="n">
        <f aca="false">SUMIFS('Source'!$F:$F,'Source'!$A:$A,"206 - Orthomed  Ltd BULGARIA",'Source'!$B:$B,$A73)</f>
        <v>0</v>
      </c>
      <c r="E73" s="8" t="n">
        <f aca="false">D73*$J$5</f>
        <v>0</v>
      </c>
      <c r="F73" s="8" t="n">
        <f aca="false">E73-C73</f>
        <v>-20</v>
      </c>
      <c r="G73" s="9" t="n">
        <f aca="false">IF(AND(C73=0,E73=0),0,IF(C73=0,"New",(E73-C73)/C73))</f>
        <v>-1</v>
      </c>
      <c r="H73" s="8" t="n">
        <f aca="false">SUMIFS('Source'!$E:$E,'Source'!$A:$A,"206 - Orthomed  Ltd BULGARIA",'Source'!$B:$B,$A73)</f>
        <v>251.15</v>
      </c>
      <c r="I73" s="8" t="n">
        <f aca="false">SUMIFS('Source'!$G:$G,'Source'!$A:$A,"206 - Orthomed  Ltd BULGARIA",'Source'!$B:$B,$A73)</f>
        <v>0</v>
      </c>
      <c r="J73" s="8" t="n">
        <f aca="false">I73*$J$5</f>
        <v>0</v>
      </c>
      <c r="K73" s="8" t="n">
        <f aca="false">J73-H73</f>
        <v>-251.15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133</v>
      </c>
      <c r="B74" s="7" t="str">
        <f aca="false">IFERROR(INDEX('Source'!$C:$C,MATCH($A74,'Source'!$B:$B,0)),"")</f>
        <v>מגן ברך ארוך</v>
      </c>
      <c r="C74" s="8" t="n">
        <f aca="false">SUMIFS('Source'!$D:$D,'Source'!$A:$A,"206 - Orthomed  Ltd BULGARIA",'Source'!$B:$B,$A74)</f>
        <v>20</v>
      </c>
      <c r="D74" s="8" t="n">
        <f aca="false">SUMIFS('Source'!$F:$F,'Source'!$A:$A,"206 - Orthomed  Ltd BULGARIA",'Source'!$B:$B,$A74)</f>
        <v>0</v>
      </c>
      <c r="E74" s="8" t="n">
        <f aca="false">D74*$J$5</f>
        <v>0</v>
      </c>
      <c r="F74" s="8" t="n">
        <f aca="false">E74-C74</f>
        <v>-20</v>
      </c>
      <c r="G74" s="9" t="n">
        <f aca="false">IF(AND(C74=0,E74=0),0,IF(C74=0,"New",(E74-C74)/C74))</f>
        <v>-1</v>
      </c>
      <c r="H74" s="8" t="n">
        <f aca="false">SUMIFS('Source'!$E:$E,'Source'!$A:$A,"206 - Orthomed  Ltd BULGARIA",'Source'!$B:$B,$A74)</f>
        <v>251.15</v>
      </c>
      <c r="I74" s="8" t="n">
        <f aca="false">SUMIFS('Source'!$G:$G,'Source'!$A:$A,"206 - Orthomed  Ltd BULGARIA",'Source'!$B:$B,$A74)</f>
        <v>0</v>
      </c>
      <c r="J74" s="8" t="n">
        <f aca="false">I74*$J$5</f>
        <v>0</v>
      </c>
      <c r="K74" s="8" t="n">
        <f aca="false">J74-H74</f>
        <v>-251.15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167</v>
      </c>
      <c r="B75" s="7" t="str">
        <f aca="false">IFERROR(INDEX('Source'!$C:$C,MATCH($A75,'Source'!$B:$B,0)),"")</f>
        <v>מגן ברך ארוך</v>
      </c>
      <c r="C75" s="8" t="n">
        <f aca="false">SUMIFS('Source'!$D:$D,'Source'!$A:$A,"206 - Orthomed  Ltd BULGARIA",'Source'!$B:$B,$A75)</f>
        <v>20</v>
      </c>
      <c r="D75" s="8" t="n">
        <f aca="false">SUMIFS('Source'!$F:$F,'Source'!$A:$A,"206 - Orthomed  Ltd BULGARIA",'Source'!$B:$B,$A75)</f>
        <v>0</v>
      </c>
      <c r="E75" s="8" t="n">
        <f aca="false">D75*$J$5</f>
        <v>0</v>
      </c>
      <c r="F75" s="8" t="n">
        <f aca="false">E75-C75</f>
        <v>-20</v>
      </c>
      <c r="G75" s="9" t="n">
        <f aca="false">IF(AND(C75=0,E75=0),0,IF(C75=0,"New",(E75-C75)/C75))</f>
        <v>-1</v>
      </c>
      <c r="H75" s="8" t="n">
        <f aca="false">SUMIFS('Source'!$E:$E,'Source'!$A:$A,"206 - Orthomed  Ltd BULGARIA",'Source'!$B:$B,$A75)</f>
        <v>251.15</v>
      </c>
      <c r="I75" s="8" t="n">
        <f aca="false">SUMIFS('Source'!$G:$G,'Source'!$A:$A,"206 - Orthomed  Ltd BULGARIA",'Source'!$B:$B,$A75)</f>
        <v>0</v>
      </c>
      <c r="J75" s="8" t="n">
        <f aca="false">I75*$J$5</f>
        <v>0</v>
      </c>
      <c r="K75" s="8" t="n">
        <f aca="false">J75-H75</f>
        <v>-251.15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384</v>
      </c>
      <c r="B76" s="7" t="str">
        <f aca="false">IFERROR(INDEX('Source'!$C:$C,MATCH($A76,'Source'!$B:$B,0)),"")</f>
        <v>כרית חום וקור</v>
      </c>
      <c r="C76" s="8" t="n">
        <f aca="false">SUMIFS('Source'!$D:$D,'Source'!$A:$A,"206 - Orthomed  Ltd BULGARIA",'Source'!$B:$B,$A76)</f>
        <v>10</v>
      </c>
      <c r="D76" s="8" t="n">
        <f aca="false">SUMIFS('Source'!$F:$F,'Source'!$A:$A,"206 - Orthomed  Ltd BULGARIA",'Source'!$B:$B,$A76)</f>
        <v>0</v>
      </c>
      <c r="E76" s="8" t="n">
        <f aca="false">D76*$J$5</f>
        <v>0</v>
      </c>
      <c r="F76" s="8" t="n">
        <f aca="false">E76-C76</f>
        <v>-10</v>
      </c>
      <c r="G76" s="9" t="n">
        <f aca="false">IF(AND(C76=0,E76=0),0,IF(C76=0,"New",(E76-C76)/C76))</f>
        <v>-1</v>
      </c>
      <c r="H76" s="8" t="n">
        <f aca="false">SUMIFS('Source'!$E:$E,'Source'!$A:$A,"206 - Orthomed  Ltd BULGARIA",'Source'!$B:$B,$A76)</f>
        <v>249.25</v>
      </c>
      <c r="I76" s="8" t="n">
        <f aca="false">SUMIFS('Source'!$G:$G,'Source'!$A:$A,"206 - Orthomed  Ltd BULGARIA",'Source'!$B:$B,$A76)</f>
        <v>0</v>
      </c>
      <c r="J76" s="8" t="n">
        <f aca="false">I76*$J$5</f>
        <v>0</v>
      </c>
      <c r="K76" s="8" t="n">
        <f aca="false">J76-H76</f>
        <v>-249.25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482</v>
      </c>
      <c r="B77" s="7" t="str">
        <f aca="false">IFERROR(INDEX('Source'!$C:$C,MATCH($A77,'Source'!$B:$B,0)),"")</f>
        <v>ח.בטן 25 ס'מ</v>
      </c>
      <c r="C77" s="8" t="n">
        <f aca="false">SUMIFS('Source'!$D:$D,'Source'!$A:$A,"206 - Orthomed  Ltd BULGARIA",'Source'!$B:$B,$A77)</f>
        <v>5</v>
      </c>
      <c r="D77" s="8" t="n">
        <f aca="false">SUMIFS('Source'!$F:$F,'Source'!$A:$A,"206 - Orthomed  Ltd BULGARIA",'Source'!$B:$B,$A77)</f>
        <v>0</v>
      </c>
      <c r="E77" s="8" t="n">
        <f aca="false">D77*$J$5</f>
        <v>0</v>
      </c>
      <c r="F77" s="8" t="n">
        <f aca="false">E77-C77</f>
        <v>-5</v>
      </c>
      <c r="G77" s="9" t="n">
        <f aca="false">IF(AND(C77=0,E77=0),0,IF(C77=0,"New",(E77-C77)/C77))</f>
        <v>-1</v>
      </c>
      <c r="H77" s="8" t="n">
        <f aca="false">SUMIFS('Source'!$E:$E,'Source'!$A:$A,"206 - Orthomed  Ltd BULGARIA",'Source'!$B:$B,$A77)</f>
        <v>235.93</v>
      </c>
      <c r="I77" s="8" t="n">
        <f aca="false">SUMIFS('Source'!$G:$G,'Source'!$A:$A,"206 - Orthomed  Ltd BULGARIA",'Source'!$B:$B,$A77)</f>
        <v>0</v>
      </c>
      <c r="J77" s="8" t="n">
        <f aca="false">I77*$J$5</f>
        <v>0</v>
      </c>
      <c r="K77" s="8" t="n">
        <f aca="false">J77-H77</f>
        <v>-235.93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302</v>
      </c>
      <c r="B78" s="7" t="str">
        <f aca="false">IFERROR(INDEX('Source'!$C:$C,MATCH($A78,'Source'!$B:$B,0)),"")</f>
        <v>מיישר בוהן</v>
      </c>
      <c r="C78" s="8" t="n">
        <f aca="false">SUMIFS('Source'!$D:$D,'Source'!$A:$A,"206 - Orthomed  Ltd BULGARIA",'Source'!$B:$B,$A78)</f>
        <v>40</v>
      </c>
      <c r="D78" s="8" t="n">
        <f aca="false">SUMIFS('Source'!$F:$F,'Source'!$A:$A,"206 - Orthomed  Ltd BULGARIA",'Source'!$B:$B,$A78)</f>
        <v>0</v>
      </c>
      <c r="E78" s="8" t="n">
        <f aca="false">D78*$J$5</f>
        <v>0</v>
      </c>
      <c r="F78" s="8" t="n">
        <f aca="false">E78-C78</f>
        <v>-40</v>
      </c>
      <c r="G78" s="9" t="n">
        <f aca="false">IF(AND(C78=0,E78=0),0,IF(C78=0,"New",(E78-C78)/C78))</f>
        <v>-1</v>
      </c>
      <c r="H78" s="8" t="n">
        <f aca="false">SUMIFS('Source'!$E:$E,'Source'!$A:$A,"206 - Orthomed  Ltd BULGARIA",'Source'!$B:$B,$A78)</f>
        <v>228.32</v>
      </c>
      <c r="I78" s="8" t="n">
        <f aca="false">SUMIFS('Source'!$G:$G,'Source'!$A:$A,"206 - Orthomed  Ltd BULGARIA",'Source'!$B:$B,$A78)</f>
        <v>0</v>
      </c>
      <c r="J78" s="8" t="n">
        <f aca="false">I78*$J$5</f>
        <v>0</v>
      </c>
      <c r="K78" s="8" t="n">
        <f aca="false">J78-H78</f>
        <v>-228.32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212</v>
      </c>
      <c r="B79" s="7" t="str">
        <f aca="false">IFERROR(INDEX('Source'!$C:$C,MATCH($A79,'Source'!$B:$B,0)),"")</f>
        <v>מגן מרפק</v>
      </c>
      <c r="C79" s="8" t="n">
        <f aca="false">SUMIFS('Source'!$D:$D,'Source'!$A:$A,"206 - Orthomed  Ltd BULGARIA",'Source'!$B:$B,$A79)</f>
        <v>20</v>
      </c>
      <c r="D79" s="8" t="n">
        <f aca="false">SUMIFS('Source'!$F:$F,'Source'!$A:$A,"206 - Orthomed  Ltd BULGARIA",'Source'!$B:$B,$A79)</f>
        <v>0</v>
      </c>
      <c r="E79" s="8" t="n">
        <f aca="false">D79*$J$5</f>
        <v>0</v>
      </c>
      <c r="F79" s="8" t="n">
        <f aca="false">E79-C79</f>
        <v>-20</v>
      </c>
      <c r="G79" s="9" t="n">
        <f aca="false">IF(AND(C79=0,E79=0),0,IF(C79=0,"New",(E79-C79)/C79))</f>
        <v>-1</v>
      </c>
      <c r="H79" s="8" t="n">
        <f aca="false">SUMIFS('Source'!$E:$E,'Source'!$A:$A,"206 - Orthomed  Ltd BULGARIA",'Source'!$B:$B,$A79)</f>
        <v>224.51</v>
      </c>
      <c r="I79" s="8" t="n">
        <f aca="false">SUMIFS('Source'!$G:$G,'Source'!$A:$A,"206 - Orthomed  Ltd BULGARIA",'Source'!$B:$B,$A79)</f>
        <v>0</v>
      </c>
      <c r="J79" s="8" t="n">
        <f aca="false">I79*$J$5</f>
        <v>0</v>
      </c>
      <c r="K79" s="8" t="n">
        <f aca="false">J79-H79</f>
        <v>-224.51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716</v>
      </c>
      <c r="B80" s="7" t="str">
        <f aca="false">IFERROR(INDEX('Source'!$C:$C,MATCH($A80,'Source'!$B:$B,0)),"")</f>
        <v>מגן ברך חום</v>
      </c>
      <c r="C80" s="8" t="n">
        <f aca="false">SUMIFS('Source'!$D:$D,'Source'!$A:$A,"206 - Orthomed  Ltd BULGARIA",'Source'!$B:$B,$A80)</f>
        <v>20</v>
      </c>
      <c r="D80" s="8" t="n">
        <f aca="false">SUMIFS('Source'!$F:$F,'Source'!$A:$A,"206 - Orthomed  Ltd BULGARIA",'Source'!$B:$B,$A80)</f>
        <v>0</v>
      </c>
      <c r="E80" s="8" t="n">
        <f aca="false">D80*$J$5</f>
        <v>0</v>
      </c>
      <c r="F80" s="8" t="n">
        <f aca="false">E80-C80</f>
        <v>-20</v>
      </c>
      <c r="G80" s="9" t="n">
        <f aca="false">IF(AND(C80=0,E80=0),0,IF(C80=0,"New",(E80-C80)/C80))</f>
        <v>-1</v>
      </c>
      <c r="H80" s="8" t="n">
        <f aca="false">SUMIFS('Source'!$E:$E,'Source'!$A:$A,"206 - Orthomed  Ltd BULGARIA",'Source'!$B:$B,$A80)</f>
        <v>224.51</v>
      </c>
      <c r="I80" s="8" t="n">
        <f aca="false">SUMIFS('Source'!$G:$G,'Source'!$A:$A,"206 - Orthomed  Ltd BULGARIA",'Source'!$B:$B,$A80)</f>
        <v>0</v>
      </c>
      <c r="J80" s="8" t="n">
        <f aca="false">I80*$J$5</f>
        <v>0</v>
      </c>
      <c r="K80" s="8" t="n">
        <f aca="false">J80-H80</f>
        <v>-224.51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232</v>
      </c>
      <c r="B81" s="7" t="str">
        <f aca="false">IFERROR(INDEX('Source'!$C:$C,MATCH($A81,'Source'!$B:$B,0)),"")</f>
        <v>מגן מרפק</v>
      </c>
      <c r="C81" s="8" t="n">
        <f aca="false">SUMIFS('Source'!$D:$D,'Source'!$A:$A,"206 - Orthomed  Ltd BULGARIA",'Source'!$B:$B,$A81)</f>
        <v>20</v>
      </c>
      <c r="D81" s="8" t="n">
        <f aca="false">SUMIFS('Source'!$F:$F,'Source'!$A:$A,"206 - Orthomed  Ltd BULGARIA",'Source'!$B:$B,$A81)</f>
        <v>0</v>
      </c>
      <c r="E81" s="8" t="n">
        <f aca="false">D81*$J$5</f>
        <v>0</v>
      </c>
      <c r="F81" s="8" t="n">
        <f aca="false">E81-C81</f>
        <v>-20</v>
      </c>
      <c r="G81" s="9" t="n">
        <f aca="false">IF(AND(C81=0,E81=0),0,IF(C81=0,"New",(E81-C81)/C81))</f>
        <v>-1</v>
      </c>
      <c r="H81" s="8" t="n">
        <f aca="false">SUMIFS('Source'!$E:$E,'Source'!$A:$A,"206 - Orthomed  Ltd BULGARIA",'Source'!$B:$B,$A81)</f>
        <v>224.51</v>
      </c>
      <c r="I81" s="8" t="n">
        <f aca="false">SUMIFS('Source'!$G:$G,'Source'!$A:$A,"206 - Orthomed  Ltd BULGARIA",'Source'!$B:$B,$A81)</f>
        <v>0</v>
      </c>
      <c r="J81" s="8" t="n">
        <f aca="false">I81*$J$5</f>
        <v>0</v>
      </c>
      <c r="K81" s="8" t="n">
        <f aca="false">J81-H81</f>
        <v>-224.51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102</v>
      </c>
      <c r="B82" s="7" t="str">
        <f aca="false">IFERROR(INDEX('Source'!$C:$C,MATCH($A82,'Source'!$B:$B,0)),"")</f>
        <v>מגן ברך חום</v>
      </c>
      <c r="C82" s="8" t="n">
        <f aca="false">SUMIFS('Source'!$D:$D,'Source'!$A:$A,"206 - Orthomed  Ltd BULGARIA",'Source'!$B:$B,$A82)</f>
        <v>20</v>
      </c>
      <c r="D82" s="8" t="n">
        <f aca="false">SUMIFS('Source'!$F:$F,'Source'!$A:$A,"206 - Orthomed  Ltd BULGARIA",'Source'!$B:$B,$A82)</f>
        <v>0</v>
      </c>
      <c r="E82" s="8" t="n">
        <f aca="false">D82*$J$5</f>
        <v>0</v>
      </c>
      <c r="F82" s="8" t="n">
        <f aca="false">E82-C82</f>
        <v>-20</v>
      </c>
      <c r="G82" s="9" t="n">
        <f aca="false">IF(AND(C82=0,E82=0),0,IF(C82=0,"New",(E82-C82)/C82))</f>
        <v>-1</v>
      </c>
      <c r="H82" s="8" t="n">
        <f aca="false">SUMIFS('Source'!$E:$E,'Source'!$A:$A,"206 - Orthomed  Ltd BULGARIA",'Source'!$B:$B,$A82)</f>
        <v>224.51</v>
      </c>
      <c r="I82" s="8" t="n">
        <f aca="false">SUMIFS('Source'!$G:$G,'Source'!$A:$A,"206 - Orthomed  Ltd BULGARIA",'Source'!$B:$B,$A82)</f>
        <v>0</v>
      </c>
      <c r="J82" s="8" t="n">
        <f aca="false">I82*$J$5</f>
        <v>0</v>
      </c>
      <c r="K82" s="8" t="n">
        <f aca="false">J82-H82</f>
        <v>-224.51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323</v>
      </c>
      <c r="B83" s="7" t="str">
        <f aca="false">IFERROR(INDEX('Source'!$C:$C,MATCH($A83,'Source'!$B:$B,0)),"")</f>
        <v>מגן זרת מסיליקון</v>
      </c>
      <c r="C83" s="8" t="n">
        <f aca="false">SUMIFS('Source'!$D:$D,'Source'!$A:$A,"206 - Orthomed  Ltd BULGARIA",'Source'!$B:$B,$A83)</f>
        <v>15</v>
      </c>
      <c r="D83" s="8" t="n">
        <f aca="false">SUMIFS('Source'!$F:$F,'Source'!$A:$A,"206 - Orthomed  Ltd BULGARIA",'Source'!$B:$B,$A83)</f>
        <v>0</v>
      </c>
      <c r="E83" s="8" t="n">
        <f aca="false">D83*$J$5</f>
        <v>0</v>
      </c>
      <c r="F83" s="8" t="n">
        <f aca="false">E83-C83</f>
        <v>-15</v>
      </c>
      <c r="G83" s="9" t="n">
        <f aca="false">IF(AND(C83=0,E83=0),0,IF(C83=0,"New",(E83-C83)/C83))</f>
        <v>-1</v>
      </c>
      <c r="H83" s="8" t="n">
        <f aca="false">SUMIFS('Source'!$E:$E,'Source'!$A:$A,"206 - Orthomed  Ltd BULGARIA",'Source'!$B:$B,$A83)</f>
        <v>216.9</v>
      </c>
      <c r="I83" s="8" t="n">
        <f aca="false">SUMIFS('Source'!$G:$G,'Source'!$A:$A,"206 - Orthomed  Ltd BULGARIA",'Source'!$B:$B,$A83)</f>
        <v>0</v>
      </c>
      <c r="J83" s="8" t="n">
        <f aca="false">I83*$J$5</f>
        <v>0</v>
      </c>
      <c r="K83" s="8" t="n">
        <f aca="false">J83-H83</f>
        <v>-216.9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85</v>
      </c>
      <c r="B84" s="7" t="str">
        <f aca="false">IFERROR(INDEX('Source'!$C:$C,MATCH($A84,'Source'!$B:$B,0)),"")</f>
        <v>חבק יד אגודלי ימ</v>
      </c>
      <c r="C84" s="8" t="n">
        <f aca="false">SUMIFS('Source'!$D:$D,'Source'!$A:$A,"206 - Orthomed  Ltd BULGARIA",'Source'!$B:$B,$A84)</f>
        <v>10</v>
      </c>
      <c r="D84" s="8" t="n">
        <f aca="false">SUMIFS('Source'!$F:$F,'Source'!$A:$A,"206 - Orthomed  Ltd BULGARIA",'Source'!$B:$B,$A84)</f>
        <v>0</v>
      </c>
      <c r="E84" s="8" t="n">
        <f aca="false">D84*$J$5</f>
        <v>0</v>
      </c>
      <c r="F84" s="8" t="n">
        <f aca="false">E84-C84</f>
        <v>-10</v>
      </c>
      <c r="G84" s="9" t="n">
        <f aca="false">IF(AND(C84=0,E84=0),0,IF(C84=0,"New",(E84-C84)/C84))</f>
        <v>-1</v>
      </c>
      <c r="H84" s="8" t="n">
        <f aca="false">SUMIFS('Source'!$E:$E,'Source'!$A:$A,"206 - Orthomed  Ltd BULGARIA",'Source'!$B:$B,$A84)</f>
        <v>186.46</v>
      </c>
      <c r="I84" s="8" t="n">
        <f aca="false">SUMIFS('Source'!$G:$G,'Source'!$A:$A,"206 - Orthomed  Ltd BULGARIA",'Source'!$B:$B,$A84)</f>
        <v>0</v>
      </c>
      <c r="J84" s="8" t="n">
        <f aca="false">I84*$J$5</f>
        <v>0</v>
      </c>
      <c r="K84" s="8" t="n">
        <f aca="false">J84-H84</f>
        <v>-186.46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150</v>
      </c>
      <c r="B85" s="7" t="str">
        <f aca="false">IFERROR(INDEX('Source'!$C:$C,MATCH($A85,'Source'!$B:$B,0)),"")</f>
        <v>שרוול מסיליקון ל</v>
      </c>
      <c r="C85" s="8" t="n">
        <f aca="false">SUMIFS('Source'!$D:$D,'Source'!$A:$A,"206 - Orthomed  Ltd BULGARIA",'Source'!$B:$B,$A85)</f>
        <v>20</v>
      </c>
      <c r="D85" s="8" t="n">
        <f aca="false">SUMIFS('Source'!$F:$F,'Source'!$A:$A,"206 - Orthomed  Ltd BULGARIA",'Source'!$B:$B,$A85)</f>
        <v>0</v>
      </c>
      <c r="E85" s="8" t="n">
        <f aca="false">D85*$J$5</f>
        <v>0</v>
      </c>
      <c r="F85" s="8" t="n">
        <f aca="false">E85-C85</f>
        <v>-20</v>
      </c>
      <c r="G85" s="9" t="n">
        <f aca="false">IF(AND(C85=0,E85=0),0,IF(C85=0,"New",(E85-C85)/C85))</f>
        <v>-1</v>
      </c>
      <c r="H85" s="8" t="n">
        <f aca="false">SUMIFS('Source'!$E:$E,'Source'!$A:$A,"206 - Orthomed  Ltd BULGARIA",'Source'!$B:$B,$A85)</f>
        <v>182.66</v>
      </c>
      <c r="I85" s="8" t="n">
        <f aca="false">SUMIFS('Source'!$G:$G,'Source'!$A:$A,"206 - Orthomed  Ltd BULGARIA",'Source'!$B:$B,$A85)</f>
        <v>0</v>
      </c>
      <c r="J85" s="8" t="n">
        <f aca="false">I85*$J$5</f>
        <v>0</v>
      </c>
      <c r="K85" s="8" t="n">
        <f aca="false">J85-H85</f>
        <v>-182.66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1197</v>
      </c>
      <c r="B86" s="7" t="str">
        <f aca="false">IFERROR(INDEX('Source'!$C:$C,MATCH($A86,'Source'!$B:$B,0)),"")</f>
        <v>צוארון ספוגי</v>
      </c>
      <c r="C86" s="8" t="n">
        <f aca="false">SUMIFS('Source'!$D:$D,'Source'!$A:$A,"206 - Orthomed  Ltd BULGARIA",'Source'!$B:$B,$A86)</f>
        <v>7</v>
      </c>
      <c r="D86" s="8" t="n">
        <f aca="false">SUMIFS('Source'!$F:$F,'Source'!$A:$A,"206 - Orthomed  Ltd BULGARIA",'Source'!$B:$B,$A86)</f>
        <v>0</v>
      </c>
      <c r="E86" s="8" t="n">
        <f aca="false">D86*$J$5</f>
        <v>0</v>
      </c>
      <c r="F86" s="8" t="n">
        <f aca="false">E86-C86</f>
        <v>-7</v>
      </c>
      <c r="G86" s="9" t="n">
        <f aca="false">IF(AND(C86=0,E86=0),0,IF(C86=0,"New",(E86-C86)/C86))</f>
        <v>-1</v>
      </c>
      <c r="H86" s="8" t="n">
        <f aca="false">SUMIFS('Source'!$E:$E,'Source'!$A:$A,"206 - Orthomed  Ltd BULGARIA",'Source'!$B:$B,$A86)</f>
        <v>175.81</v>
      </c>
      <c r="I86" s="8" t="n">
        <f aca="false">SUMIFS('Source'!$G:$G,'Source'!$A:$A,"206 - Orthomed  Ltd BULGARIA",'Source'!$B:$B,$A86)</f>
        <v>0</v>
      </c>
      <c r="J86" s="8" t="n">
        <f aca="false">I86*$J$5</f>
        <v>0</v>
      </c>
      <c r="K86" s="8" t="n">
        <f aca="false">J86-H86</f>
        <v>-175.81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106</v>
      </c>
      <c r="B87" s="7" t="str">
        <f aca="false">IFERROR(INDEX('Source'!$C:$C,MATCH($A87,'Source'!$B:$B,0)),"")</f>
        <v>מגן יד</v>
      </c>
      <c r="C87" s="8" t="n">
        <f aca="false">SUMIFS('Source'!$D:$D,'Source'!$A:$A,"206 - Orthomed  Ltd BULGARIA",'Source'!$B:$B,$A87)</f>
        <v>10</v>
      </c>
      <c r="D87" s="8" t="n">
        <f aca="false">SUMIFS('Source'!$F:$F,'Source'!$A:$A,"206 - Orthomed  Ltd BULGARIA",'Source'!$B:$B,$A87)</f>
        <v>0</v>
      </c>
      <c r="E87" s="8" t="n">
        <f aca="false">D87*$J$5</f>
        <v>0</v>
      </c>
      <c r="F87" s="8" t="n">
        <f aca="false">E87-C87</f>
        <v>-10</v>
      </c>
      <c r="G87" s="9" t="n">
        <f aca="false">IF(AND(C87=0,E87=0),0,IF(C87=0,"New",(E87-C87)/C87))</f>
        <v>-1</v>
      </c>
      <c r="H87" s="8" t="n">
        <f aca="false">SUMIFS('Source'!$E:$E,'Source'!$A:$A,"206 - Orthomed  Ltd BULGARIA",'Source'!$B:$B,$A87)</f>
        <v>175.05</v>
      </c>
      <c r="I87" s="8" t="n">
        <f aca="false">SUMIFS('Source'!$G:$G,'Source'!$A:$A,"206 - Orthomed  Ltd BULGARIA",'Source'!$B:$B,$A87)</f>
        <v>0</v>
      </c>
      <c r="J87" s="8" t="n">
        <f aca="false">I87*$J$5</f>
        <v>0</v>
      </c>
      <c r="K87" s="8" t="n">
        <f aca="false">J87-H87</f>
        <v>-175.05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96</v>
      </c>
      <c r="B88" s="7" t="str">
        <f aca="false">IFERROR(INDEX('Source'!$C:$C,MATCH($A88,'Source'!$B:$B,0)),"")</f>
        <v>מגן יד</v>
      </c>
      <c r="C88" s="8" t="n">
        <f aca="false">SUMIFS('Source'!$D:$D,'Source'!$A:$A,"206 - Orthomed  Ltd BULGARIA",'Source'!$B:$B,$A88)</f>
        <v>10</v>
      </c>
      <c r="D88" s="8" t="n">
        <f aca="false">SUMIFS('Source'!$F:$F,'Source'!$A:$A,"206 - Orthomed  Ltd BULGARIA",'Source'!$B:$B,$A88)</f>
        <v>0</v>
      </c>
      <c r="E88" s="8" t="n">
        <f aca="false">D88*$J$5</f>
        <v>0</v>
      </c>
      <c r="F88" s="8" t="n">
        <f aca="false">E88-C88</f>
        <v>-10</v>
      </c>
      <c r="G88" s="9" t="n">
        <f aca="false">IF(AND(C88=0,E88=0),0,IF(C88=0,"New",(E88-C88)/C88))</f>
        <v>-1</v>
      </c>
      <c r="H88" s="8" t="n">
        <f aca="false">SUMIFS('Source'!$E:$E,'Source'!$A:$A,"206 - Orthomed  Ltd BULGARIA",'Source'!$B:$B,$A88)</f>
        <v>175.05</v>
      </c>
      <c r="I88" s="8" t="n">
        <f aca="false">SUMIFS('Source'!$G:$G,'Source'!$A:$A,"206 - Orthomed  Ltd BULGARIA",'Source'!$B:$B,$A88)</f>
        <v>0</v>
      </c>
      <c r="J88" s="8" t="n">
        <f aca="false">I88*$J$5</f>
        <v>0</v>
      </c>
      <c r="K88" s="8" t="n">
        <f aca="false">J88-H88</f>
        <v>-175.05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173</v>
      </c>
      <c r="B89" s="7" t="str">
        <f aca="false">IFERROR(INDEX('Source'!$C:$C,MATCH($A89,'Source'!$B:$B,0)),"")</f>
        <v>מגן יד</v>
      </c>
      <c r="C89" s="8" t="n">
        <f aca="false">SUMIFS('Source'!$D:$D,'Source'!$A:$A,"206 - Orthomed  Ltd BULGARIA",'Source'!$B:$B,$A89)</f>
        <v>10</v>
      </c>
      <c r="D89" s="8" t="n">
        <f aca="false">SUMIFS('Source'!$F:$F,'Source'!$A:$A,"206 - Orthomed  Ltd BULGARIA",'Source'!$B:$B,$A89)</f>
        <v>0</v>
      </c>
      <c r="E89" s="8" t="n">
        <f aca="false">D89*$J$5</f>
        <v>0</v>
      </c>
      <c r="F89" s="8" t="n">
        <f aca="false">E89-C89</f>
        <v>-10</v>
      </c>
      <c r="G89" s="9" t="n">
        <f aca="false">IF(AND(C89=0,E89=0),0,IF(C89=0,"New",(E89-C89)/C89))</f>
        <v>-1</v>
      </c>
      <c r="H89" s="8" t="n">
        <f aca="false">SUMIFS('Source'!$E:$E,'Source'!$A:$A,"206 - Orthomed  Ltd BULGARIA",'Source'!$B:$B,$A89)</f>
        <v>175.05</v>
      </c>
      <c r="I89" s="8" t="n">
        <f aca="false">SUMIFS('Source'!$G:$G,'Source'!$A:$A,"206 - Orthomed  Ltd BULGARIA",'Source'!$B:$B,$A89)</f>
        <v>0</v>
      </c>
      <c r="J89" s="8" t="n">
        <f aca="false">I89*$J$5</f>
        <v>0</v>
      </c>
      <c r="K89" s="8" t="n">
        <f aca="false">J89-H89</f>
        <v>-175.05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312</v>
      </c>
      <c r="B90" s="7" t="str">
        <f aca="false">IFERROR(INDEX('Source'!$C:$C,MATCH($A90,'Source'!$B:$B,0)),"")</f>
        <v>מגן מרפק</v>
      </c>
      <c r="C90" s="8" t="n">
        <f aca="false">SUMIFS('Source'!$D:$D,'Source'!$A:$A,"206 - Orthomed  Ltd BULGARIA",'Source'!$B:$B,$A90)</f>
        <v>15</v>
      </c>
      <c r="D90" s="8" t="n">
        <f aca="false">SUMIFS('Source'!$F:$F,'Source'!$A:$A,"206 - Orthomed  Ltd BULGARIA",'Source'!$B:$B,$A90)</f>
        <v>0</v>
      </c>
      <c r="E90" s="8" t="n">
        <f aca="false">D90*$J$5</f>
        <v>0</v>
      </c>
      <c r="F90" s="8" t="n">
        <f aca="false">E90-C90</f>
        <v>-15</v>
      </c>
      <c r="G90" s="9" t="n">
        <f aca="false">IF(AND(C90=0,E90=0),0,IF(C90=0,"New",(E90-C90)/C90))</f>
        <v>-1</v>
      </c>
      <c r="H90" s="8" t="n">
        <f aca="false">SUMIFS('Source'!$E:$E,'Source'!$A:$A,"206 - Orthomed  Ltd BULGARIA",'Source'!$B:$B,$A90)</f>
        <v>168.39</v>
      </c>
      <c r="I90" s="8" t="n">
        <f aca="false">SUMIFS('Source'!$G:$G,'Source'!$A:$A,"206 - Orthomed  Ltd BULGARIA",'Source'!$B:$B,$A90)</f>
        <v>0</v>
      </c>
      <c r="J90" s="8" t="n">
        <f aca="false">I90*$J$5</f>
        <v>0</v>
      </c>
      <c r="K90" s="8" t="n">
        <f aca="false">J90-H90</f>
        <v>-168.39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227</v>
      </c>
      <c r="B91" s="7" t="str">
        <f aca="false">IFERROR(INDEX('Source'!$C:$C,MATCH($A91,'Source'!$B:$B,0)),"")</f>
        <v>מגן מרפק</v>
      </c>
      <c r="C91" s="8" t="n">
        <f aca="false">SUMIFS('Source'!$D:$D,'Source'!$A:$A,"206 - Orthomed  Ltd BULGARIA",'Source'!$B:$B,$A91)</f>
        <v>10</v>
      </c>
      <c r="D91" s="8" t="n">
        <f aca="false">SUMIFS('Source'!$F:$F,'Source'!$A:$A,"206 - Orthomed  Ltd BULGARIA",'Source'!$B:$B,$A91)</f>
        <v>0</v>
      </c>
      <c r="E91" s="8" t="n">
        <f aca="false">D91*$J$5</f>
        <v>0</v>
      </c>
      <c r="F91" s="8" t="n">
        <f aca="false">E91-C91</f>
        <v>-10</v>
      </c>
      <c r="G91" s="9" t="n">
        <f aca="false">IF(AND(C91=0,E91=0),0,IF(C91=0,"New",(E91-C91)/C91))</f>
        <v>-1</v>
      </c>
      <c r="H91" s="8" t="n">
        <f aca="false">SUMIFS('Source'!$E:$E,'Source'!$A:$A,"206 - Orthomed  Ltd BULGARIA",'Source'!$B:$B,$A91)</f>
        <v>112.26</v>
      </c>
      <c r="I91" s="8" t="n">
        <f aca="false">SUMIFS('Source'!$G:$G,'Source'!$A:$A,"206 - Orthomed  Ltd BULGARIA",'Source'!$B:$B,$A91)</f>
        <v>0</v>
      </c>
      <c r="J91" s="8" t="n">
        <f aca="false">I91*$J$5</f>
        <v>0</v>
      </c>
      <c r="K91" s="8" t="n">
        <f aca="false">J91-H91</f>
        <v>-112.26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264</v>
      </c>
      <c r="B92" s="7" t="str">
        <f aca="false">IFERROR(INDEX('Source'!$C:$C,MATCH($A92,'Source'!$B:$B,0)),"")</f>
        <v>טבעת אלסטית מסי</v>
      </c>
      <c r="C92" s="8" t="n">
        <f aca="false">SUMIFS('Source'!$D:$D,'Source'!$A:$A,"206 - Orthomed  Ltd BULGARIA",'Source'!$B:$B,$A92)</f>
        <v>15</v>
      </c>
      <c r="D92" s="8" t="n">
        <f aca="false">SUMIFS('Source'!$F:$F,'Source'!$A:$A,"206 - Orthomed  Ltd BULGARIA",'Source'!$B:$B,$A92)</f>
        <v>0</v>
      </c>
      <c r="E92" s="8" t="n">
        <f aca="false">D92*$J$5</f>
        <v>0</v>
      </c>
      <c r="F92" s="8" t="n">
        <f aca="false">E92-C92</f>
        <v>-15</v>
      </c>
      <c r="G92" s="9" t="n">
        <f aca="false">IF(AND(C92=0,E92=0),0,IF(C92=0,"New",(E92-C92)/C92))</f>
        <v>-1</v>
      </c>
      <c r="H92" s="8" t="n">
        <f aca="false">SUMIFS('Source'!$E:$E,'Source'!$A:$A,"206 - Orthomed  Ltd BULGARIA",'Source'!$B:$B,$A92)</f>
        <v>102.74</v>
      </c>
      <c r="I92" s="8" t="n">
        <f aca="false">SUMIFS('Source'!$G:$G,'Source'!$A:$A,"206 - Orthomed  Ltd BULGARIA",'Source'!$B:$B,$A92)</f>
        <v>0</v>
      </c>
      <c r="J92" s="8" t="n">
        <f aca="false">I92*$J$5</f>
        <v>0</v>
      </c>
      <c r="K92" s="8" t="n">
        <f aca="false">J92-H92</f>
        <v>-102.74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270</v>
      </c>
      <c r="B93" s="7" t="str">
        <f aca="false">IFERROR(INDEX('Source'!$C:$C,MATCH($A93,'Source'!$B:$B,0)),"")</f>
        <v>בננה לתמכת אצבעו</v>
      </c>
      <c r="C93" s="8" t="n">
        <f aca="false">SUMIFS('Source'!$D:$D,'Source'!$A:$A,"206 - Orthomed  Ltd BULGARIA",'Source'!$B:$B,$A93)</f>
        <v>10</v>
      </c>
      <c r="D93" s="8" t="n">
        <f aca="false">SUMIFS('Source'!$F:$F,'Source'!$A:$A,"206 - Orthomed  Ltd BULGARIA",'Source'!$B:$B,$A93)</f>
        <v>0</v>
      </c>
      <c r="E93" s="8" t="n">
        <f aca="false">D93*$J$5</f>
        <v>0</v>
      </c>
      <c r="F93" s="8" t="n">
        <f aca="false">E93-C93</f>
        <v>-10</v>
      </c>
      <c r="G93" s="9" t="n">
        <f aca="false">IF(AND(C93=0,E93=0),0,IF(C93=0,"New",(E93-C93)/C93))</f>
        <v>-1</v>
      </c>
      <c r="H93" s="8" t="n">
        <f aca="false">SUMIFS('Source'!$E:$E,'Source'!$A:$A,"206 - Orthomed  Ltd BULGARIA",'Source'!$B:$B,$A93)</f>
        <v>97.41</v>
      </c>
      <c r="I93" s="8" t="n">
        <f aca="false">SUMIFS('Source'!$G:$G,'Source'!$A:$A,"206 - Orthomed  Ltd BULGARIA",'Source'!$B:$B,$A93)</f>
        <v>0</v>
      </c>
      <c r="J93" s="8" t="n">
        <f aca="false">I93*$J$5</f>
        <v>0</v>
      </c>
      <c r="K93" s="8" t="n">
        <f aca="false">J93-H93</f>
        <v>-97.41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216</v>
      </c>
      <c r="B94" s="7" t="str">
        <f aca="false">IFERROR(INDEX('Source'!$C:$C,MATCH($A94,'Source'!$B:$B,0)),"")</f>
        <v>מגן ברך ארוך</v>
      </c>
      <c r="C94" s="8" t="n">
        <f aca="false">SUMIFS('Source'!$D:$D,'Source'!$A:$A,"206 - Orthomed  Ltd BULGARIA",'Source'!$B:$B,$A94)</f>
        <v>5</v>
      </c>
      <c r="D94" s="8" t="n">
        <f aca="false">SUMIFS('Source'!$F:$F,'Source'!$A:$A,"206 - Orthomed  Ltd BULGARIA",'Source'!$B:$B,$A94)</f>
        <v>0</v>
      </c>
      <c r="E94" s="8" t="n">
        <f aca="false">D94*$J$5</f>
        <v>0</v>
      </c>
      <c r="F94" s="8" t="n">
        <f aca="false">E94-C94</f>
        <v>-5</v>
      </c>
      <c r="G94" s="9" t="n">
        <f aca="false">IF(AND(C94=0,E94=0),0,IF(C94=0,"New",(E94-C94)/C94))</f>
        <v>-1</v>
      </c>
      <c r="H94" s="8" t="n">
        <f aca="false">SUMIFS('Source'!$E:$E,'Source'!$A:$A,"206 - Orthomed  Ltd BULGARIA",'Source'!$B:$B,$A94)</f>
        <v>62.79</v>
      </c>
      <c r="I94" s="8" t="n">
        <f aca="false">SUMIFS('Source'!$G:$G,'Source'!$A:$A,"206 - Orthomed  Ltd BULGARIA",'Source'!$B:$B,$A94)</f>
        <v>0</v>
      </c>
      <c r="J94" s="8" t="n">
        <f aca="false">I94*$J$5</f>
        <v>0</v>
      </c>
      <c r="K94" s="8" t="n">
        <f aca="false">J94-H94</f>
        <v>-62.79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6" customFormat="false" ht="15" hidden="false" customHeight="false" outlineLevel="0" collapsed="false">
      <c r="A96" s="17"/>
      <c r="B96" s="18" t="s">
        <v>642</v>
      </c>
      <c r="C96" s="19" t="n">
        <f aca="false">SUM(C9:C94)</f>
        <v>1817</v>
      </c>
      <c r="D96" s="19" t="n">
        <f aca="false">SUM(D9:D94)</f>
        <v>0</v>
      </c>
      <c r="E96" s="19" t="n">
        <f aca="false">SUM(E9:E94)</f>
        <v>0</v>
      </c>
      <c r="F96" s="19" t="n">
        <f aca="false">SUM(F9:F94)</f>
        <v>-1817</v>
      </c>
      <c r="G96" s="20" t="n">
        <f aca="false">IF(C96=0,"N/A",F96/C96)</f>
        <v>-1</v>
      </c>
      <c r="H96" s="19" t="n">
        <f aca="false">SUM(H9:H94)</f>
        <v>52899.82</v>
      </c>
      <c r="I96" s="19" t="n">
        <f aca="false">SUM(I9:I94)</f>
        <v>0</v>
      </c>
      <c r="J96" s="19" t="n">
        <f aca="false">SUM(J9:J94)</f>
        <v>0</v>
      </c>
      <c r="K96" s="19" t="n">
        <f aca="false">SUM(K9:K94)</f>
        <v>-52899.82</v>
      </c>
      <c r="L96" s="20" t="n">
        <f aca="false">IF(H96=0,"N/A",K96/H96)</f>
        <v>-1</v>
      </c>
      <c r="M96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1198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1199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SUMPRODUCT(--(((C9:C119&lt;&gt;0)+(H9:H119&lt;&gt;0)&gt;0)*((D9:D119=0)*(I9:I119=0))))</f>
        <v>33</v>
      </c>
      <c r="C5" s="13" t="s">
        <v>64</v>
      </c>
      <c r="D5" s="14" t="n">
        <f aca="false">SUMPRODUCT(--(((D9:D119&lt;&gt;0)+(I9:I119&lt;&gt;0)&gt;0)*((C9:C119=0)*(H9:H119=0))))</f>
        <v>12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SUMPRODUCT(--(((C9:C119&lt;&gt;0)+(H9:H119&lt;&gt;0)&gt;0)*((D9:D119=0)*(I9:I119=0)))*C9:C119)</f>
        <v>563</v>
      </c>
      <c r="C6" s="13" t="s">
        <v>67</v>
      </c>
      <c r="D6" s="14" t="n">
        <f aca="false">SUMPRODUCT(--(((C9:C119&lt;&gt;0)+(H9:H119&lt;&gt;0)&gt;0)*((D9:D119=0)*(I9:I119=0)))*H9:H119)</f>
        <v>21452.36</v>
      </c>
      <c r="E6" s="13" t="s">
        <v>68</v>
      </c>
      <c r="F6" s="14" t="n">
        <f aca="false">SUMPRODUCT(--(((D9:D119&lt;&gt;0)+(I9:I119&lt;&gt;0)&gt;0)*((C9:C119=0)*(H9:H119=0)))*D9:D119)</f>
        <v>131</v>
      </c>
      <c r="G6" s="13" t="s">
        <v>69</v>
      </c>
      <c r="H6" s="14" t="n">
        <f aca="false">SUMPRODUCT(--(((D9:D119&lt;&gt;0)+(I9:I119&lt;&gt;0)&gt;0)*((C9:C119=0)*(H9:H119=0)))*I9:I119)</f>
        <v>4054.38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992</v>
      </c>
      <c r="B9" s="7" t="str">
        <f aca="false">IFERROR(INDEX('Source'!$C:$C,MATCH($A9,'Source'!$B:$B,0)),"")</f>
        <v>מגן ירך לאחר ניתוח</v>
      </c>
      <c r="C9" s="8" t="n">
        <f aca="false">SUMIFS('Source'!$D:$D,'Source'!$A:$A,"203 - Ortho- Partner ag SWITZERLAND",'Source'!$B:$B,$A9)</f>
        <v>961</v>
      </c>
      <c r="D9" s="8" t="n">
        <f aca="false">SUMIFS('Source'!$F:$F,'Source'!$A:$A,"203 - Ortho- Partner ag SWITZERLAND",'Source'!$B:$B,$A9)</f>
        <v>1595</v>
      </c>
      <c r="E9" s="8" t="n">
        <f aca="false">D9*$J$5</f>
        <v>2014.73684210526</v>
      </c>
      <c r="F9" s="8" t="n">
        <f aca="false">E9-C9</f>
        <v>1053.73684210526</v>
      </c>
      <c r="G9" s="9" t="n">
        <f aca="false">IF(AND(C9=0,E9=0),0,IF(C9=0,"New",(E9-C9)/C9))</f>
        <v>1.09650035598883</v>
      </c>
      <c r="H9" s="8" t="n">
        <f aca="false">SUMIFS('Source'!$E:$E,'Source'!$A:$A,"203 - Ortho- Partner ag SWITZERLAND",'Source'!$B:$B,$A9)</f>
        <v>56565.47</v>
      </c>
      <c r="I9" s="8" t="n">
        <f aca="false">SUMIFS('Source'!$G:$G,'Source'!$A:$A,"203 - Ortho- Partner ag SWITZERLAND",'Source'!$B:$B,$A9)</f>
        <v>88667.91</v>
      </c>
      <c r="J9" s="8" t="n">
        <f aca="false">I9*$J$5</f>
        <v>112001.570526316</v>
      </c>
      <c r="K9" s="8" t="n">
        <f aca="false">J9-H9</f>
        <v>55436.1005263158</v>
      </c>
      <c r="L9" s="9" t="n">
        <f aca="false">IF(AND(H9=0,J9=0),0,IF(H9=0,"New",(J9-H9)/H9))</f>
        <v>0.980034295239053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1054</v>
      </c>
      <c r="B10" s="7" t="str">
        <f aca="false">IFERROR(INDEX('Source'!$C:$C,MATCH($A10,'Source'!$B:$B,0)),"")</f>
        <v>מגן ברך משופר עם צ</v>
      </c>
      <c r="C10" s="8" t="n">
        <f aca="false">SUMIFS('Source'!$D:$D,'Source'!$A:$A,"203 - Ortho- Partner ag SWITZERLAND",'Source'!$B:$B,$A10)</f>
        <v>252</v>
      </c>
      <c r="D10" s="8" t="n">
        <f aca="false">SUMIFS('Source'!$F:$F,'Source'!$A:$A,"203 - Ortho- Partner ag SWITZERLAND",'Source'!$B:$B,$A10)</f>
        <v>55</v>
      </c>
      <c r="E10" s="8" t="n">
        <f aca="false">D10*$J$5</f>
        <v>69.4736842105263</v>
      </c>
      <c r="F10" s="8" t="n">
        <f aca="false">E10-C10</f>
        <v>-182.526315789474</v>
      </c>
      <c r="G10" s="9" t="n">
        <f aca="false">IF(AND(C10=0,E10=0),0,IF(C10=0,"New",(E10-C10)/C10))</f>
        <v>-0.724310776942356</v>
      </c>
      <c r="H10" s="8" t="n">
        <f aca="false">SUMIFS('Source'!$E:$E,'Source'!$A:$A,"203 - Ortho- Partner ag SWITZERLAND",'Source'!$B:$B,$A10)</f>
        <v>29952.79</v>
      </c>
      <c r="I10" s="8" t="n">
        <f aca="false">SUMIFS('Source'!$G:$G,'Source'!$A:$A,"203 - Ortho- Partner ag SWITZERLAND",'Source'!$B:$B,$A10)</f>
        <v>6419.73</v>
      </c>
      <c r="J10" s="8" t="n">
        <f aca="false">I10*$J$5</f>
        <v>8109.13263157895</v>
      </c>
      <c r="K10" s="8" t="n">
        <f aca="false">J10-H10</f>
        <v>-21843.6573684211</v>
      </c>
      <c r="L10" s="9" t="n">
        <f aca="false">IF(AND(H10=0,J10=0),0,IF(H10=0,"New",(J10-H10)/H10))</f>
        <v>-0.729269539445943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896</v>
      </c>
      <c r="B11" s="7" t="str">
        <f aca="false">IFERROR(INDEX('Source'!$C:$C,MATCH($A11,'Source'!$B:$B,0)),"")</f>
        <v>מגן ירך לאחר ניתוח</v>
      </c>
      <c r="C11" s="8" t="n">
        <f aca="false">SUMIFS('Source'!$D:$D,'Source'!$A:$A,"203 - Ortho- Partner ag SWITZERLAND",'Source'!$B:$B,$A11)</f>
        <v>1201</v>
      </c>
      <c r="D11" s="8" t="n">
        <f aca="false">SUMIFS('Source'!$F:$F,'Source'!$A:$A,"203 - Ortho- Partner ag SWITZERLAND",'Source'!$B:$B,$A11)</f>
        <v>936</v>
      </c>
      <c r="E11" s="8" t="n">
        <f aca="false">D11*$J$5</f>
        <v>1182.31578947368</v>
      </c>
      <c r="F11" s="8" t="n">
        <f aca="false">E11-C11</f>
        <v>-18.6842105263158</v>
      </c>
      <c r="G11" s="9" t="n">
        <f aca="false">IF(AND(C11=0,E11=0),0,IF(C11=0,"New",(E11-C11)/C11))</f>
        <v>-0.0155572110960165</v>
      </c>
      <c r="H11" s="8" t="n">
        <f aca="false">SUMIFS('Source'!$E:$E,'Source'!$A:$A,"203 - Ortho- Partner ag SWITZERLAND",'Source'!$B:$B,$A11)</f>
        <v>71527.56</v>
      </c>
      <c r="I11" s="8" t="n">
        <f aca="false">SUMIFS('Source'!$G:$G,'Source'!$A:$A,"203 - Ortho- Partner ag SWITZERLAND",'Source'!$B:$B,$A11)</f>
        <v>51233.33</v>
      </c>
      <c r="J11" s="8" t="n">
        <f aca="false">I11*$J$5</f>
        <v>64715.7852631579</v>
      </c>
      <c r="K11" s="8" t="n">
        <f aca="false">J11-H11</f>
        <v>-6811.7747368421</v>
      </c>
      <c r="L11" s="9" t="n">
        <f aca="false">IF(AND(H11=0,J11=0),0,IF(H11=0,"New",(J11-H11)/H11))</f>
        <v>-0.095232868796896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854</v>
      </c>
      <c r="B12" s="7" t="str">
        <f aca="false">IFERROR(INDEX('Source'!$C:$C,MATCH($A12,'Source'!$B:$B,0)),"")</f>
        <v>מגן ברך משופר עם צ</v>
      </c>
      <c r="C12" s="8" t="n">
        <f aca="false">SUMIFS('Source'!$D:$D,'Source'!$A:$A,"203 - Ortho- Partner ag SWITZERLAND",'Source'!$B:$B,$A12)</f>
        <v>264</v>
      </c>
      <c r="D12" s="8" t="n">
        <f aca="false">SUMIFS('Source'!$F:$F,'Source'!$A:$A,"203 - Ortho- Partner ag SWITZERLAND",'Source'!$B:$B,$A12)</f>
        <v>115</v>
      </c>
      <c r="E12" s="8" t="n">
        <f aca="false">D12*$J$5</f>
        <v>145.263157894737</v>
      </c>
      <c r="F12" s="8" t="n">
        <f aca="false">E12-C12</f>
        <v>-118.736842105263</v>
      </c>
      <c r="G12" s="9" t="n">
        <f aca="false">IF(AND(C12=0,E12=0),0,IF(C12=0,"New",(E12-C12)/C12))</f>
        <v>-0.449760765550239</v>
      </c>
      <c r="H12" s="8" t="n">
        <f aca="false">SUMIFS('Source'!$E:$E,'Source'!$A:$A,"203 - Ortho- Partner ag SWITZERLAND",'Source'!$B:$B,$A12)</f>
        <v>31736.14</v>
      </c>
      <c r="I12" s="8" t="n">
        <f aca="false">SUMIFS('Source'!$G:$G,'Source'!$A:$A,"203 - Ortho- Partner ag SWITZERLAND",'Source'!$B:$B,$A12)</f>
        <v>12910.86</v>
      </c>
      <c r="J12" s="8" t="n">
        <f aca="false">I12*$J$5</f>
        <v>16308.4547368421</v>
      </c>
      <c r="K12" s="8" t="n">
        <f aca="false">J12-H12</f>
        <v>-15427.6852631579</v>
      </c>
      <c r="L12" s="9" t="n">
        <f aca="false">IF(AND(H12=0,J12=0),0,IF(H12=0,"New",(J12-H12)/H12))</f>
        <v>-0.486123557028608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1042</v>
      </c>
      <c r="B13" s="7" t="str">
        <f aca="false">IFERROR(INDEX('Source'!$C:$C,MATCH($A13,'Source'!$B:$B,0)),"")</f>
        <v>מגן ברך משופר עם צ</v>
      </c>
      <c r="C13" s="8" t="n">
        <f aca="false">SUMIFS('Source'!$D:$D,'Source'!$A:$A,"203 - Ortho- Partner ag SWITZERLAND",'Source'!$B:$B,$A13)</f>
        <v>156</v>
      </c>
      <c r="D13" s="8" t="n">
        <f aca="false">SUMIFS('Source'!$F:$F,'Source'!$A:$A,"203 - Ortho- Partner ag SWITZERLAND",'Source'!$B:$B,$A13)</f>
        <v>66</v>
      </c>
      <c r="E13" s="8" t="n">
        <f aca="false">D13*$J$5</f>
        <v>83.3684210526316</v>
      </c>
      <c r="F13" s="8" t="n">
        <f aca="false">E13-C13</f>
        <v>-72.6315789473684</v>
      </c>
      <c r="G13" s="9" t="n">
        <f aca="false">IF(AND(C13=0,E13=0),0,IF(C13=0,"New",(E13-C13)/C13))</f>
        <v>-0.465587044534413</v>
      </c>
      <c r="H13" s="8" t="n">
        <f aca="false">SUMIFS('Source'!$E:$E,'Source'!$A:$A,"203 - Ortho- Partner ag SWITZERLAND",'Source'!$B:$B,$A13)</f>
        <v>19580.51</v>
      </c>
      <c r="I13" s="8" t="n">
        <f aca="false">SUMIFS('Source'!$G:$G,'Source'!$A:$A,"203 - Ortho- Partner ag SWITZERLAND",'Source'!$B:$B,$A13)</f>
        <v>7703.67</v>
      </c>
      <c r="J13" s="8" t="n">
        <f aca="false">I13*$J$5</f>
        <v>9730.95157894737</v>
      </c>
      <c r="K13" s="8" t="n">
        <f aca="false">J13-H13</f>
        <v>-9849.55842105263</v>
      </c>
      <c r="L13" s="9" t="n">
        <f aca="false">IF(AND(H13=0,J13=0),0,IF(H13=0,"New",(J13-H13)/H13))</f>
        <v>-0.503028696446243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1200</v>
      </c>
      <c r="B14" s="7" t="str">
        <f aca="false">IFERROR(INDEX('Source'!$C:$C,MATCH($A14,'Source'!$B:$B,0)),"")</f>
        <v>מגן ברך משופר עם צ</v>
      </c>
      <c r="C14" s="8" t="n">
        <f aca="false">SUMIFS('Source'!$D:$D,'Source'!$A:$A,"203 - Ortho- Partner ag SWITZERLAND",'Source'!$B:$B,$A14)</f>
        <v>96</v>
      </c>
      <c r="D14" s="8" t="n">
        <f aca="false">SUMIFS('Source'!$F:$F,'Source'!$A:$A,"203 - Ortho- Partner ag SWITZERLAND",'Source'!$B:$B,$A14)</f>
        <v>22</v>
      </c>
      <c r="E14" s="8" t="n">
        <f aca="false">D14*$J$5</f>
        <v>27.7894736842105</v>
      </c>
      <c r="F14" s="8" t="n">
        <f aca="false">E14-C14</f>
        <v>-68.2105263157895</v>
      </c>
      <c r="G14" s="9" t="n">
        <f aca="false">IF(AND(C14=0,E14=0),0,IF(C14=0,"New",(E14-C14)/C14))</f>
        <v>-0.710526315789474</v>
      </c>
      <c r="H14" s="8" t="n">
        <f aca="false">SUMIFS('Source'!$E:$E,'Source'!$A:$A,"203 - Ortho- Partner ag SWITZERLAND",'Source'!$B:$B,$A14)</f>
        <v>11266.98</v>
      </c>
      <c r="I14" s="8" t="n">
        <f aca="false">SUMIFS('Source'!$G:$G,'Source'!$A:$A,"203 - Ortho- Partner ag SWITZERLAND",'Source'!$B:$B,$A14)</f>
        <v>2508.3</v>
      </c>
      <c r="J14" s="8" t="n">
        <f aca="false">I14*$J$5</f>
        <v>3168.37894736842</v>
      </c>
      <c r="K14" s="8" t="n">
        <f aca="false">J14-H14</f>
        <v>-8098.60105263158</v>
      </c>
      <c r="L14" s="9" t="n">
        <f aca="false">IF(AND(H14=0,J14=0),0,IF(H14=0,"New",(J14-H14)/H14))</f>
        <v>-0.718790754277684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717</v>
      </c>
      <c r="B15" s="7" t="str">
        <f aca="false">IFERROR(INDEX('Source'!$C:$C,MATCH($A15,'Source'!$B:$B,0)),"")</f>
        <v>מגן ברך משופר עם צ</v>
      </c>
      <c r="C15" s="8" t="n">
        <f aca="false">SUMIFS('Source'!$D:$D,'Source'!$A:$A,"203 - Ortho- Partner ag SWITZERLAND",'Source'!$B:$B,$A15)</f>
        <v>132</v>
      </c>
      <c r="D15" s="8" t="n">
        <f aca="false">SUMIFS('Source'!$F:$F,'Source'!$A:$A,"203 - Ortho- Partner ag SWITZERLAND",'Source'!$B:$B,$A15)</f>
        <v>66</v>
      </c>
      <c r="E15" s="8" t="n">
        <f aca="false">D15*$J$5</f>
        <v>83.3684210526316</v>
      </c>
      <c r="F15" s="8" t="n">
        <f aca="false">E15-C15</f>
        <v>-48.6315789473684</v>
      </c>
      <c r="G15" s="9" t="n">
        <f aca="false">IF(AND(C15=0,E15=0),0,IF(C15=0,"New",(E15-C15)/C15))</f>
        <v>-0.368421052631579</v>
      </c>
      <c r="H15" s="8" t="n">
        <f aca="false">SUMIFS('Source'!$E:$E,'Source'!$A:$A,"203 - Ortho- Partner ag SWITZERLAND",'Source'!$B:$B,$A15)</f>
        <v>16148.34</v>
      </c>
      <c r="I15" s="8" t="n">
        <f aca="false">SUMIFS('Source'!$G:$G,'Source'!$A:$A,"203 - Ortho- Partner ag SWITZERLAND",'Source'!$B:$B,$A15)</f>
        <v>7673.88</v>
      </c>
      <c r="J15" s="8" t="n">
        <f aca="false">I15*$J$5</f>
        <v>9693.32210526316</v>
      </c>
      <c r="K15" s="8" t="n">
        <f aca="false">J15-H15</f>
        <v>-6455.01789473684</v>
      </c>
      <c r="L15" s="9" t="n">
        <f aca="false">IF(AND(H15=0,J15=0),0,IF(H15=0,"New",(J15-H15)/H15))</f>
        <v>-0.399732597575778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151</v>
      </c>
      <c r="B16" s="7" t="str">
        <f aca="false">IFERROR(INDEX('Source'!$C:$C,MATCH($A16,'Source'!$B:$B,0)),"")</f>
        <v>חגורת בטן</v>
      </c>
      <c r="C16" s="8" t="n">
        <f aca="false">SUMIFS('Source'!$D:$D,'Source'!$A:$A,"203 - Ortho- Partner ag SWITZERLAND",'Source'!$B:$B,$A16)</f>
        <v>48</v>
      </c>
      <c r="D16" s="8" t="n">
        <f aca="false">SUMIFS('Source'!$F:$F,'Source'!$A:$A,"203 - Ortho- Partner ag SWITZERLAND",'Source'!$B:$B,$A16)</f>
        <v>190</v>
      </c>
      <c r="E16" s="8" t="n">
        <f aca="false">D16*$J$5</f>
        <v>240</v>
      </c>
      <c r="F16" s="8" t="n">
        <f aca="false">E16-C16</f>
        <v>192</v>
      </c>
      <c r="G16" s="9" t="n">
        <f aca="false">IF(AND(C16=0,E16=0),0,IF(C16=0,"New",(E16-C16)/C16))</f>
        <v>4</v>
      </c>
      <c r="H16" s="8" t="n">
        <f aca="false">SUMIFS('Source'!$E:$E,'Source'!$A:$A,"203 - Ortho- Partner ag SWITZERLAND",'Source'!$B:$B,$A16)</f>
        <v>2083.24</v>
      </c>
      <c r="I16" s="8" t="n">
        <f aca="false">SUMIFS('Source'!$G:$G,'Source'!$A:$A,"203 - Ortho- Partner ag SWITZERLAND",'Source'!$B:$B,$A16)</f>
        <v>8127.63</v>
      </c>
      <c r="J16" s="8" t="n">
        <f aca="false">I16*$J$5</f>
        <v>10266.48</v>
      </c>
      <c r="K16" s="8" t="n">
        <f aca="false">J16-H16</f>
        <v>8183.24</v>
      </c>
      <c r="L16" s="9" t="n">
        <f aca="false">IF(AND(H16=0,J16=0),0,IF(H16=0,"New",(J16-H16)/H16))</f>
        <v>3.92813118027688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1201</v>
      </c>
      <c r="B17" s="7" t="str">
        <f aca="false">IFERROR(INDEX('Source'!$C:$C,MATCH($A17,'Source'!$B:$B,0)),"")</f>
        <v>מיתלה שרוול</v>
      </c>
      <c r="C17" s="8" t="n">
        <f aca="false">SUMIFS('Source'!$D:$D,'Source'!$A:$A,"203 - Ortho- Partner ag SWITZERLAND",'Source'!$B:$B,$A17)</f>
        <v>192</v>
      </c>
      <c r="D17" s="8" t="n">
        <f aca="false">SUMIFS('Source'!$F:$F,'Source'!$A:$A,"203 - Ortho- Partner ag SWITZERLAND",'Source'!$B:$B,$A17)</f>
        <v>140</v>
      </c>
      <c r="E17" s="8" t="n">
        <f aca="false">D17*$J$5</f>
        <v>176.842105263158</v>
      </c>
      <c r="F17" s="8" t="n">
        <f aca="false">E17-C17</f>
        <v>-15.1578947368421</v>
      </c>
      <c r="G17" s="9" t="n">
        <f aca="false">IF(AND(C17=0,E17=0),0,IF(C17=0,"New",(E17-C17)/C17))</f>
        <v>-0.0789473684210527</v>
      </c>
      <c r="H17" s="8" t="n">
        <f aca="false">SUMIFS('Source'!$E:$E,'Source'!$A:$A,"203 - Ortho- Partner ag SWITZERLAND",'Source'!$B:$B,$A17)</f>
        <v>17774.47</v>
      </c>
      <c r="I17" s="8" t="n">
        <f aca="false">SUMIFS('Source'!$G:$G,'Source'!$A:$A,"203 - Ortho- Partner ag SWITZERLAND",'Source'!$B:$B,$A17)</f>
        <v>12019.86</v>
      </c>
      <c r="J17" s="8" t="n">
        <f aca="false">I17*$J$5</f>
        <v>15182.9810526316</v>
      </c>
      <c r="K17" s="8" t="n">
        <f aca="false">J17-H17</f>
        <v>-2591.48894736843</v>
      </c>
      <c r="L17" s="9" t="n">
        <f aca="false">IF(AND(H17=0,J17=0),0,IF(H17=0,"New",(J17-H17)/H17))</f>
        <v>-0.14579838090072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893</v>
      </c>
      <c r="B18" s="7" t="str">
        <f aca="false">IFERROR(INDEX('Source'!$C:$C,MATCH($A18,'Source'!$B:$B,0)),"")</f>
        <v>מגן ירך לאחר ניתוח</v>
      </c>
      <c r="C18" s="8" t="n">
        <f aca="false">SUMIFS('Source'!$D:$D,'Source'!$A:$A,"203 - Ortho- Partner ag SWITZERLAND",'Source'!$B:$B,$A18)</f>
        <v>457</v>
      </c>
      <c r="D18" s="8" t="n">
        <f aca="false">SUMIFS('Source'!$F:$F,'Source'!$A:$A,"203 - Ortho- Partner ag SWITZERLAND",'Source'!$B:$B,$A18)</f>
        <v>550</v>
      </c>
      <c r="E18" s="8" t="n">
        <f aca="false">D18*$J$5</f>
        <v>694.736842105263</v>
      </c>
      <c r="F18" s="8" t="n">
        <f aca="false">E18-C18</f>
        <v>237.736842105263</v>
      </c>
      <c r="G18" s="9" t="n">
        <f aca="false">IF(AND(C18=0,E18=0),0,IF(C18=0,"New",(E18-C18)/C18))</f>
        <v>0.520211908326615</v>
      </c>
      <c r="H18" s="8" t="n">
        <f aca="false">SUMIFS('Source'!$E:$E,'Source'!$A:$A,"203 - Ortho- Partner ag SWITZERLAND",'Source'!$B:$B,$A18)</f>
        <v>26963.79</v>
      </c>
      <c r="I18" s="8" t="n">
        <f aca="false">SUMIFS('Source'!$G:$G,'Source'!$A:$A,"203 - Ortho- Partner ag SWITZERLAND",'Source'!$B:$B,$A18)</f>
        <v>31868.69</v>
      </c>
      <c r="J18" s="8" t="n">
        <f aca="false">I18*$J$5</f>
        <v>40255.1873684211</v>
      </c>
      <c r="K18" s="8" t="n">
        <f aca="false">J18-H18</f>
        <v>13291.3973684211</v>
      </c>
      <c r="L18" s="9" t="n">
        <f aca="false">IF(AND(H18=0,J18=0),0,IF(H18=0,"New",(J18-H18)/H18))</f>
        <v>0.492935057290576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308</v>
      </c>
      <c r="B19" s="7" t="str">
        <f aca="false">IFERROR(INDEX('Source'!$C:$C,MATCH($A19,'Source'!$B:$B,0)),"")</f>
        <v>מגן ברך + צירים</v>
      </c>
      <c r="C19" s="8" t="n">
        <f aca="false">SUMIFS('Source'!$D:$D,'Source'!$A:$A,"203 - Ortho- Partner ag SWITZERLAND",'Source'!$B:$B,$A19)</f>
        <v>24</v>
      </c>
      <c r="D19" s="8" t="n">
        <f aca="false">SUMIFS('Source'!$F:$F,'Source'!$A:$A,"203 - Ortho- Partner ag SWITZERLAND",'Source'!$B:$B,$A19)</f>
        <v>117</v>
      </c>
      <c r="E19" s="8" t="n">
        <f aca="false">D19*$J$5</f>
        <v>147.789473684211</v>
      </c>
      <c r="F19" s="8" t="n">
        <f aca="false">E19-C19</f>
        <v>123.789473684211</v>
      </c>
      <c r="G19" s="9" t="n">
        <f aca="false">IF(AND(C19=0,E19=0),0,IF(C19=0,"New",(E19-C19)/C19))</f>
        <v>5.15789473684211</v>
      </c>
      <c r="H19" s="8" t="n">
        <f aca="false">SUMIFS('Source'!$E:$E,'Source'!$A:$A,"203 - Ortho- Partner ag SWITZERLAND",'Source'!$B:$B,$A19)</f>
        <v>1177.97</v>
      </c>
      <c r="I19" s="8" t="n">
        <f aca="false">SUMIFS('Source'!$G:$G,'Source'!$A:$A,"203 - Ortho- Partner ag SWITZERLAND",'Source'!$B:$B,$A19)</f>
        <v>5965.53</v>
      </c>
      <c r="J19" s="8" t="n">
        <f aca="false">I19*$J$5</f>
        <v>7535.40631578947</v>
      </c>
      <c r="K19" s="8" t="n">
        <f aca="false">J19-H19</f>
        <v>6357.43631578947</v>
      </c>
      <c r="L19" s="9" t="n">
        <f aca="false">IF(AND(H19=0,J19=0),0,IF(H19=0,"New",(J19-H19)/H19))</f>
        <v>5.39694246524909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172</v>
      </c>
      <c r="B20" s="7" t="str">
        <f aca="false">IFERROR(INDEX('Source'!$C:$C,MATCH($A20,'Source'!$B:$B,0)),"")</f>
        <v>חגורת בטן</v>
      </c>
      <c r="C20" s="8" t="n">
        <f aca="false">SUMIFS('Source'!$D:$D,'Source'!$A:$A,"203 - Ortho- Partner ag SWITZERLAND",'Source'!$B:$B,$A20)</f>
        <v>24</v>
      </c>
      <c r="D20" s="8" t="n">
        <f aca="false">SUMIFS('Source'!$F:$F,'Source'!$A:$A,"203 - Ortho- Partner ag SWITZERLAND",'Source'!$B:$B,$A20)</f>
        <v>134</v>
      </c>
      <c r="E20" s="8" t="n">
        <f aca="false">D20*$J$5</f>
        <v>169.263157894737</v>
      </c>
      <c r="F20" s="8" t="n">
        <f aca="false">E20-C20</f>
        <v>145.263157894737</v>
      </c>
      <c r="G20" s="9" t="n">
        <f aca="false">IF(AND(C20=0,E20=0),0,IF(C20=0,"New",(E20-C20)/C20))</f>
        <v>6.05263157894737</v>
      </c>
      <c r="H20" s="8" t="n">
        <f aca="false">SUMIFS('Source'!$E:$E,'Source'!$A:$A,"203 - Ortho- Partner ag SWITZERLAND",'Source'!$B:$B,$A20)</f>
        <v>1046.86</v>
      </c>
      <c r="I20" s="8" t="n">
        <f aca="false">SUMIFS('Source'!$G:$G,'Source'!$A:$A,"203 - Ortho- Partner ag SWITZERLAND",'Source'!$B:$B,$A20)</f>
        <v>5745.53</v>
      </c>
      <c r="J20" s="8" t="n">
        <f aca="false">I20*$J$5</f>
        <v>7257.51157894737</v>
      </c>
      <c r="K20" s="8" t="n">
        <f aca="false">J20-H20</f>
        <v>6210.65157894737</v>
      </c>
      <c r="L20" s="9" t="n">
        <f aca="false">IF(AND(H20=0,J20=0),0,IF(H20=0,"New",(J20-H20)/H20))</f>
        <v>5.93264770737956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788</v>
      </c>
      <c r="B21" s="7" t="str">
        <f aca="false">IFERROR(INDEX('Source'!$C:$C,MATCH($A21,'Source'!$B:$B,0)),"")</f>
        <v>מגן ירך לאחר ניתוח</v>
      </c>
      <c r="C21" s="8" t="n">
        <f aca="false">SUMIFS('Source'!$D:$D,'Source'!$A:$A,"203 - Ortho- Partner ag SWITZERLAND",'Source'!$B:$B,$A21)</f>
        <v>97</v>
      </c>
      <c r="D21" s="8" t="n">
        <f aca="false">SUMIFS('Source'!$F:$F,'Source'!$A:$A,"203 - Ortho- Partner ag SWITZERLAND",'Source'!$B:$B,$A21)</f>
        <v>22</v>
      </c>
      <c r="E21" s="8" t="n">
        <f aca="false">D21*$J$5</f>
        <v>27.7894736842105</v>
      </c>
      <c r="F21" s="8" t="n">
        <f aca="false">E21-C21</f>
        <v>-69.2105263157895</v>
      </c>
      <c r="G21" s="9" t="n">
        <f aca="false">IF(AND(C21=0,E21=0),0,IF(C21=0,"New",(E21-C21)/C21))</f>
        <v>-0.713510580575149</v>
      </c>
      <c r="H21" s="8" t="n">
        <f aca="false">SUMIFS('Source'!$E:$E,'Source'!$A:$A,"203 - Ortho- Partner ag SWITZERLAND",'Source'!$B:$B,$A21)</f>
        <v>5547.16</v>
      </c>
      <c r="I21" s="8" t="n">
        <f aca="false">SUMIFS('Source'!$G:$G,'Source'!$A:$A,"203 - Ortho- Partner ag SWITZERLAND",'Source'!$B:$B,$A21)</f>
        <v>1299.26</v>
      </c>
      <c r="J21" s="8" t="n">
        <f aca="false">I21*$J$5</f>
        <v>1641.17052631579</v>
      </c>
      <c r="K21" s="8" t="n">
        <f aca="false">J21-H21</f>
        <v>-3905.98947368421</v>
      </c>
      <c r="L21" s="9" t="n">
        <f aca="false">IF(AND(H21=0,J21=0),0,IF(H21=0,"New",(J21-H21)/H21))</f>
        <v>-0.704142204963299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1202</v>
      </c>
      <c r="B22" s="7" t="str">
        <f aca="false">IFERROR(INDEX('Source'!$C:$C,MATCH($A22,'Source'!$B:$B,0)),"")</f>
        <v>מיתלה שרוול</v>
      </c>
      <c r="C22" s="8" t="n">
        <f aca="false">SUMIFS('Source'!$D:$D,'Source'!$A:$A,"203 - Ortho- Partner ag SWITZERLAND",'Source'!$B:$B,$A22)</f>
        <v>144</v>
      </c>
      <c r="D22" s="8" t="n">
        <f aca="false">SUMIFS('Source'!$F:$F,'Source'!$A:$A,"203 - Ortho- Partner ag SWITZERLAND",'Source'!$B:$B,$A22)</f>
        <v>115</v>
      </c>
      <c r="E22" s="8" t="n">
        <f aca="false">D22*$J$5</f>
        <v>145.263157894737</v>
      </c>
      <c r="F22" s="8" t="n">
        <f aca="false">E22-C22</f>
        <v>1.26315789473682</v>
      </c>
      <c r="G22" s="9" t="n">
        <f aca="false">IF(AND(C22=0,E22=0),0,IF(C22=0,"New",(E22-C22)/C22))</f>
        <v>0.00877192982456126</v>
      </c>
      <c r="H22" s="8" t="n">
        <f aca="false">SUMIFS('Source'!$E:$E,'Source'!$A:$A,"203 - Ortho- Partner ag SWITZERLAND",'Source'!$B:$B,$A22)</f>
        <v>13547.77</v>
      </c>
      <c r="I22" s="8" t="n">
        <f aca="false">SUMIFS('Source'!$G:$G,'Source'!$A:$A,"203 - Ortho- Partner ag SWITZERLAND",'Source'!$B:$B,$A22)</f>
        <v>10036.64</v>
      </c>
      <c r="J22" s="8" t="n">
        <f aca="false">I22*$J$5</f>
        <v>12677.8610526316</v>
      </c>
      <c r="K22" s="8" t="n">
        <f aca="false">J22-H22</f>
        <v>-869.90894736842</v>
      </c>
      <c r="L22" s="9" t="n">
        <f aca="false">IF(AND(H22=0,J22=0),0,IF(H22=0,"New",(J22-H22)/H22))</f>
        <v>-0.0642104897978354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157</v>
      </c>
      <c r="B23" s="7" t="str">
        <f aca="false">IFERROR(INDEX('Source'!$C:$C,MATCH($A23,'Source'!$B:$B,0)),"")</f>
        <v>חגורת בטן</v>
      </c>
      <c r="C23" s="8" t="n">
        <f aca="false">SUMIFS('Source'!$D:$D,'Source'!$A:$A,"203 - Ortho- Partner ag SWITZERLAND",'Source'!$B:$B,$A23)</f>
        <v>96</v>
      </c>
      <c r="D23" s="8" t="n">
        <f aca="false">SUMIFS('Source'!$F:$F,'Source'!$A:$A,"203 - Ortho- Partner ag SWITZERLAND",'Source'!$B:$B,$A23)</f>
        <v>165</v>
      </c>
      <c r="E23" s="8" t="n">
        <f aca="false">D23*$J$5</f>
        <v>208.421052631579</v>
      </c>
      <c r="F23" s="8" t="n">
        <f aca="false">E23-C23</f>
        <v>112.421052631579</v>
      </c>
      <c r="G23" s="9" t="n">
        <f aca="false">IF(AND(C23=0,E23=0),0,IF(C23=0,"New",(E23-C23)/C23))</f>
        <v>1.17105263157895</v>
      </c>
      <c r="H23" s="8" t="n">
        <f aca="false">SUMIFS('Source'!$E:$E,'Source'!$A:$A,"203 - Ortho- Partner ag SWITZERLAND",'Source'!$B:$B,$A23)</f>
        <v>4293.24</v>
      </c>
      <c r="I23" s="8" t="n">
        <f aca="false">SUMIFS('Source'!$G:$G,'Source'!$A:$A,"203 - Ortho- Partner ag SWITZERLAND",'Source'!$B:$B,$A23)</f>
        <v>7168.64</v>
      </c>
      <c r="J23" s="8" t="n">
        <f aca="false">I23*$J$5</f>
        <v>9055.12421052632</v>
      </c>
      <c r="K23" s="8" t="n">
        <f aca="false">J23-H23</f>
        <v>4761.88421052632</v>
      </c>
      <c r="L23" s="9" t="n">
        <f aca="false">IF(AND(H23=0,J23=0),0,IF(H23=0,"New",(J23-H23)/H23))</f>
        <v>1.10915863322952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1203</v>
      </c>
      <c r="B24" s="7" t="str">
        <f aca="false">IFERROR(INDEX('Source'!$C:$C,MATCH($A24,'Source'!$B:$B,0)),"")</f>
        <v>צוארון ספוגי צבע</v>
      </c>
      <c r="C24" s="8" t="n">
        <f aca="false">SUMIFS('Source'!$D:$D,'Source'!$A:$A,"203 - Ortho- Partner ag SWITZERLAND",'Source'!$B:$B,$A24)</f>
        <v>96</v>
      </c>
      <c r="D24" s="8" t="n">
        <f aca="false">SUMIFS('Source'!$F:$F,'Source'!$A:$A,"203 - Ortho- Partner ag SWITZERLAND",'Source'!$B:$B,$A24)</f>
        <v>0</v>
      </c>
      <c r="E24" s="8" t="n">
        <f aca="false">D24*$J$5</f>
        <v>0</v>
      </c>
      <c r="F24" s="8" t="n">
        <f aca="false">E24-C24</f>
        <v>-96</v>
      </c>
      <c r="G24" s="9" t="n">
        <f aca="false">IF(AND(C24=0,E24=0),0,IF(C24=0,"New",(E24-C24)/C24))</f>
        <v>-1</v>
      </c>
      <c r="H24" s="8" t="n">
        <f aca="false">SUMIFS('Source'!$E:$E,'Source'!$A:$A,"203 - Ortho- Partner ag SWITZERLAND",'Source'!$B:$B,$A24)</f>
        <v>2423.08</v>
      </c>
      <c r="I24" s="8" t="n">
        <f aca="false">SUMIFS('Source'!$G:$G,'Source'!$A:$A,"203 - Ortho- Partner ag SWITZERLAND",'Source'!$B:$B,$A24)</f>
        <v>0</v>
      </c>
      <c r="J24" s="8" t="n">
        <f aca="false">I24*$J$5</f>
        <v>0</v>
      </c>
      <c r="K24" s="8" t="n">
        <f aca="false">J24-H24</f>
        <v>-2423.08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408</v>
      </c>
      <c r="B25" s="7" t="str">
        <f aca="false">IFERROR(INDEX('Source'!$C:$C,MATCH($A25,'Source'!$B:$B,0)),"")</f>
        <v>חגורה למנותחי בטן</v>
      </c>
      <c r="C25" s="8" t="n">
        <f aca="false">SUMIFS('Source'!$D:$D,'Source'!$A:$A,"203 - Ortho- Partner ag SWITZERLAND",'Source'!$B:$B,$A25)</f>
        <v>84</v>
      </c>
      <c r="D25" s="8" t="n">
        <f aca="false">SUMIFS('Source'!$F:$F,'Source'!$A:$A,"203 - Ortho- Partner ag SWITZERLAND",'Source'!$B:$B,$A25)</f>
        <v>44</v>
      </c>
      <c r="E25" s="8" t="n">
        <f aca="false">D25*$J$5</f>
        <v>55.5789473684211</v>
      </c>
      <c r="F25" s="8" t="n">
        <f aca="false">E25-C25</f>
        <v>-28.421052631579</v>
      </c>
      <c r="G25" s="9" t="n">
        <f aca="false">IF(AND(C25=0,E25=0),0,IF(C25=0,"New",(E25-C25)/C25))</f>
        <v>-0.338345864661654</v>
      </c>
      <c r="H25" s="8" t="n">
        <f aca="false">SUMIFS('Source'!$E:$E,'Source'!$A:$A,"203 - Ortho- Partner ag SWITZERLAND",'Source'!$B:$B,$A25)</f>
        <v>4705.74</v>
      </c>
      <c r="I25" s="8" t="n">
        <f aca="false">SUMIFS('Source'!$G:$G,'Source'!$A:$A,"203 - Ortho- Partner ag SWITZERLAND",'Source'!$B:$B,$A25)</f>
        <v>2323.35</v>
      </c>
      <c r="J25" s="8" t="n">
        <f aca="false">I25*$J$5</f>
        <v>2934.75789473684</v>
      </c>
      <c r="K25" s="8" t="n">
        <f aca="false">J25-H25</f>
        <v>-1770.98210526316</v>
      </c>
      <c r="L25" s="9" t="n">
        <f aca="false">IF(AND(H25=0,J25=0),0,IF(H25=0,"New",(J25-H25)/H25))</f>
        <v>-0.376345081807146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241</v>
      </c>
      <c r="B26" s="7" t="str">
        <f aca="false">IFERROR(INDEX('Source'!$C:$C,MATCH($A26,'Source'!$B:$B,0)),"")</f>
        <v>חגורת בטן</v>
      </c>
      <c r="C26" s="8" t="n">
        <f aca="false">SUMIFS('Source'!$D:$D,'Source'!$A:$A,"203 - Ortho- Partner ag SWITZERLAND",'Source'!$B:$B,$A26)</f>
        <v>0</v>
      </c>
      <c r="D26" s="8" t="n">
        <f aca="false">SUMIFS('Source'!$F:$F,'Source'!$A:$A,"203 - Ortho- Partner ag SWITZERLAND",'Source'!$B:$B,$A26)</f>
        <v>55</v>
      </c>
      <c r="E26" s="8" t="n">
        <f aca="false">D26*$J$5</f>
        <v>69.4736842105263</v>
      </c>
      <c r="F26" s="8" t="n">
        <f aca="false">E26-C26</f>
        <v>69.4736842105263</v>
      </c>
      <c r="G26" s="9" t="str">
        <f aca="false">IF(AND(C26=0,E26=0),0,IF(C26=0,"New",(E26-C26)/C26))</f>
        <v>New</v>
      </c>
      <c r="H26" s="8" t="n">
        <f aca="false">SUMIFS('Source'!$E:$E,'Source'!$A:$A,"203 - Ortho- Partner ag SWITZERLAND",'Source'!$B:$B,$A26)</f>
        <v>0</v>
      </c>
      <c r="I26" s="8" t="n">
        <f aca="false">SUMIFS('Source'!$G:$G,'Source'!$A:$A,"203 - Ortho- Partner ag SWITZERLAND",'Source'!$B:$B,$A26)</f>
        <v>2376.88</v>
      </c>
      <c r="J26" s="8" t="n">
        <f aca="false">I26*$J$5</f>
        <v>3002.37473684211</v>
      </c>
      <c r="K26" s="8" t="n">
        <f aca="false">J26-H26</f>
        <v>3002.37473684211</v>
      </c>
      <c r="L26" s="9" t="str">
        <f aca="false">IF(AND(H26=0,J26=0),0,IF(H26=0,"New",(J26-H26)/H26))</f>
        <v>New</v>
      </c>
      <c r="M26" s="7" t="str">
        <f aca="false">IF(AND(OR(C26&lt;&gt;0,H26&lt;&gt;0),D26=0,I26=0),"DROP",IF(AND(OR(D26&lt;&gt;0,I26&lt;&gt;0),C26=0,H26=0),"NEW",""))</f>
        <v>NEW</v>
      </c>
    </row>
    <row r="27" customFormat="false" ht="15" hidden="false" customHeight="false" outlineLevel="0" collapsed="false">
      <c r="A27" s="7" t="s">
        <v>753</v>
      </c>
      <c r="B27" s="7" t="str">
        <f aca="false">IFERROR(INDEX('Source'!$C:$C,MATCH($A27,'Source'!$B:$B,0)),"")</f>
        <v>מגן ברך + כרית סיליקון+ רצועות</v>
      </c>
      <c r="C27" s="8" t="n">
        <f aca="false">SUMIFS('Source'!$D:$D,'Source'!$A:$A,"203 - Ortho- Partner ag SWITZERLAND",'Source'!$B:$B,$A27)</f>
        <v>24</v>
      </c>
      <c r="D27" s="8" t="n">
        <f aca="false">SUMIFS('Source'!$F:$F,'Source'!$A:$A,"203 - Ortho- Partner ag SWITZERLAND",'Source'!$B:$B,$A27)</f>
        <v>0</v>
      </c>
      <c r="E27" s="8" t="n">
        <f aca="false">D27*$J$5</f>
        <v>0</v>
      </c>
      <c r="F27" s="8" t="n">
        <f aca="false">E27-C27</f>
        <v>-24</v>
      </c>
      <c r="G27" s="9" t="n">
        <f aca="false">IF(AND(C27=0,E27=0),0,IF(C27=0,"New",(E27-C27)/C27))</f>
        <v>-1</v>
      </c>
      <c r="H27" s="8" t="n">
        <f aca="false">SUMIFS('Source'!$E:$E,'Source'!$A:$A,"203 - Ortho- Partner ag SWITZERLAND",'Source'!$B:$B,$A27)</f>
        <v>2317.29</v>
      </c>
      <c r="I27" s="8" t="n">
        <f aca="false">SUMIFS('Source'!$G:$G,'Source'!$A:$A,"203 - Ortho- Partner ag SWITZERLAND",'Source'!$B:$B,$A27)</f>
        <v>0</v>
      </c>
      <c r="J27" s="8" t="n">
        <f aca="false">I27*$J$5</f>
        <v>0</v>
      </c>
      <c r="K27" s="8" t="n">
        <f aca="false">J27-H27</f>
        <v>-2317.29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1204</v>
      </c>
      <c r="B28" s="7" t="str">
        <f aca="false">IFERROR(INDEX('Source'!$C:$C,MATCH($A28,'Source'!$B:$B,0)),"")</f>
        <v>מכשיר ליצוב הבוהן</v>
      </c>
      <c r="C28" s="8" t="n">
        <f aca="false">SUMIFS('Source'!$D:$D,'Source'!$A:$A,"203 - Ortho- Partner ag SWITZERLAND",'Source'!$B:$B,$A28)</f>
        <v>48</v>
      </c>
      <c r="D28" s="8" t="n">
        <f aca="false">SUMIFS('Source'!$F:$F,'Source'!$A:$A,"203 - Ortho- Partner ag SWITZERLAND",'Source'!$B:$B,$A28)</f>
        <v>123</v>
      </c>
      <c r="E28" s="8" t="n">
        <f aca="false">D28*$J$5</f>
        <v>155.368421052632</v>
      </c>
      <c r="F28" s="8" t="n">
        <f aca="false">E28-C28</f>
        <v>107.368421052632</v>
      </c>
      <c r="G28" s="9" t="n">
        <f aca="false">IF(AND(C28=0,E28=0),0,IF(C28=0,"New",(E28-C28)/C28))</f>
        <v>2.23684210526316</v>
      </c>
      <c r="H28" s="8" t="n">
        <f aca="false">SUMIFS('Source'!$E:$E,'Source'!$A:$A,"203 - Ortho- Partner ag SWITZERLAND",'Source'!$B:$B,$A28)</f>
        <v>1587.63</v>
      </c>
      <c r="I28" s="8" t="n">
        <f aca="false">SUMIFS('Source'!$G:$G,'Source'!$A:$A,"203 - Ortho- Partner ag SWITZERLAND",'Source'!$B:$B,$A28)</f>
        <v>3755.85</v>
      </c>
      <c r="J28" s="8" t="n">
        <f aca="false">I28*$J$5</f>
        <v>4744.23157894737</v>
      </c>
      <c r="K28" s="8" t="n">
        <f aca="false">J28-H28</f>
        <v>3156.60157894737</v>
      </c>
      <c r="L28" s="9" t="n">
        <f aca="false">IF(AND(H28=0,J28=0),0,IF(H28=0,"New",(J28-H28)/H28))</f>
        <v>1.98824762630296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683</v>
      </c>
      <c r="B29" s="7" t="str">
        <f aca="false">IFERROR(INDEX('Source'!$C:$C,MATCH($A29,'Source'!$B:$B,0)),"")</f>
        <v>תומך ברך גנושילד</v>
      </c>
      <c r="C29" s="8" t="n">
        <f aca="false">SUMIFS('Source'!$D:$D,'Source'!$A:$A,"203 - Ortho- Partner ag SWITZERLAND",'Source'!$B:$B,$A29)</f>
        <v>6</v>
      </c>
      <c r="D29" s="8" t="n">
        <f aca="false">SUMIFS('Source'!$F:$F,'Source'!$A:$A,"203 - Ortho- Partner ag SWITZERLAND",'Source'!$B:$B,$A29)</f>
        <v>30</v>
      </c>
      <c r="E29" s="8" t="n">
        <f aca="false">D29*$J$5</f>
        <v>37.8947368421053</v>
      </c>
      <c r="F29" s="8" t="n">
        <f aca="false">E29-C29</f>
        <v>31.8947368421053</v>
      </c>
      <c r="G29" s="9" t="n">
        <f aca="false">IF(AND(C29=0,E29=0),0,IF(C29=0,"New",(E29-C29)/C29))</f>
        <v>5.31578947368421</v>
      </c>
      <c r="H29" s="8" t="n">
        <f aca="false">SUMIFS('Source'!$E:$E,'Source'!$A:$A,"203 - Ortho- Partner ag SWITZERLAND",'Source'!$B:$B,$A29)</f>
        <v>524.69</v>
      </c>
      <c r="I29" s="8" t="n">
        <f aca="false">SUMIFS('Source'!$G:$G,'Source'!$A:$A,"203 - Ortho- Partner ag SWITZERLAND",'Source'!$B:$B,$A29)</f>
        <v>2429.16</v>
      </c>
      <c r="J29" s="8" t="n">
        <f aca="false">I29*$J$5</f>
        <v>3068.41263157895</v>
      </c>
      <c r="K29" s="8" t="n">
        <f aca="false">J29-H29</f>
        <v>2543.72263157895</v>
      </c>
      <c r="L29" s="9" t="n">
        <f aca="false">IF(AND(H29=0,J29=0),0,IF(H29=0,"New",(J29-H29)/H29))</f>
        <v>4.84804862219396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702</v>
      </c>
      <c r="B30" s="7" t="str">
        <f aca="false">IFERROR(INDEX('Source'!$C:$C,MATCH($A30,'Source'!$B:$B,0)),"")</f>
        <v>תומך ברך גנושילד</v>
      </c>
      <c r="C30" s="8" t="n">
        <f aca="false">SUMIFS('Source'!$D:$D,'Source'!$A:$A,"203 - Ortho- Partner ag SWITZERLAND",'Source'!$B:$B,$A30)</f>
        <v>5</v>
      </c>
      <c r="D30" s="8" t="n">
        <f aca="false">SUMIFS('Source'!$F:$F,'Source'!$A:$A,"203 - Ortho- Partner ag SWITZERLAND",'Source'!$B:$B,$A30)</f>
        <v>30</v>
      </c>
      <c r="E30" s="8" t="n">
        <f aca="false">D30*$J$5</f>
        <v>37.8947368421053</v>
      </c>
      <c r="F30" s="8" t="n">
        <f aca="false">E30-C30</f>
        <v>32.8947368421053</v>
      </c>
      <c r="G30" s="9" t="n">
        <f aca="false">IF(AND(C30=0,E30=0),0,IF(C30=0,"New",(E30-C30)/C30))</f>
        <v>6.57894736842105</v>
      </c>
      <c r="H30" s="8" t="n">
        <f aca="false">SUMIFS('Source'!$E:$E,'Source'!$A:$A,"203 - Ortho- Partner ag SWITZERLAND",'Source'!$B:$B,$A30)</f>
        <v>437.24</v>
      </c>
      <c r="I30" s="8" t="n">
        <f aca="false">SUMIFS('Source'!$G:$G,'Source'!$A:$A,"203 - Ortho- Partner ag SWITZERLAND",'Source'!$B:$B,$A30)</f>
        <v>2335.09</v>
      </c>
      <c r="J30" s="8" t="n">
        <f aca="false">I30*$J$5</f>
        <v>2949.58736842105</v>
      </c>
      <c r="K30" s="8" t="n">
        <f aca="false">J30-H30</f>
        <v>2512.34736842105</v>
      </c>
      <c r="L30" s="9" t="n">
        <f aca="false">IF(AND(H30=0,J30=0),0,IF(H30=0,"New",(J30-H30)/H30))</f>
        <v>5.74592299062541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480</v>
      </c>
      <c r="B31" s="7" t="str">
        <f aca="false">IFERROR(INDEX('Source'!$C:$C,MATCH($A31,'Source'!$B:$B,0)),"")</f>
        <v>מ. ברך אפור + כרית סיליקון</v>
      </c>
      <c r="C31" s="8" t="n">
        <f aca="false">SUMIFS('Source'!$D:$D,'Source'!$A:$A,"203 - Ortho- Partner ag SWITZERLAND",'Source'!$B:$B,$A31)</f>
        <v>24</v>
      </c>
      <c r="D31" s="8" t="n">
        <f aca="false">SUMIFS('Source'!$F:$F,'Source'!$A:$A,"203 - Ortho- Partner ag SWITZERLAND",'Source'!$B:$B,$A31)</f>
        <v>0</v>
      </c>
      <c r="E31" s="8" t="n">
        <f aca="false">D31*$J$5</f>
        <v>0</v>
      </c>
      <c r="F31" s="8" t="n">
        <f aca="false">E31-C31</f>
        <v>-24</v>
      </c>
      <c r="G31" s="9" t="n">
        <f aca="false">IF(AND(C31=0,E31=0),0,IF(C31=0,"New",(E31-C31)/C31))</f>
        <v>-1</v>
      </c>
      <c r="H31" s="8" t="n">
        <f aca="false">SUMIFS('Source'!$E:$E,'Source'!$A:$A,"203 - Ortho- Partner ag SWITZERLAND",'Source'!$B:$B,$A31)</f>
        <v>1840.52</v>
      </c>
      <c r="I31" s="8" t="n">
        <f aca="false">SUMIFS('Source'!$G:$G,'Source'!$A:$A,"203 - Ortho- Partner ag SWITZERLAND",'Source'!$B:$B,$A31)</f>
        <v>0</v>
      </c>
      <c r="J31" s="8" t="n">
        <f aca="false">I31*$J$5</f>
        <v>0</v>
      </c>
      <c r="K31" s="8" t="n">
        <f aca="false">J31-H31</f>
        <v>-1840.52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709</v>
      </c>
      <c r="B32" s="7" t="str">
        <f aca="false">IFERROR(INDEX('Source'!$C:$C,MATCH($A32,'Source'!$B:$B,0)),"")</f>
        <v>מ. ברך אפור + כרית סיליקון</v>
      </c>
      <c r="C32" s="8" t="n">
        <f aca="false">SUMIFS('Source'!$D:$D,'Source'!$A:$A,"203 - Ortho- Partner ag SWITZERLAND",'Source'!$B:$B,$A32)</f>
        <v>24</v>
      </c>
      <c r="D32" s="8" t="n">
        <f aca="false">SUMIFS('Source'!$F:$F,'Source'!$A:$A,"203 - Ortho- Partner ag SWITZERLAND",'Source'!$B:$B,$A32)</f>
        <v>0</v>
      </c>
      <c r="E32" s="8" t="n">
        <f aca="false">D32*$J$5</f>
        <v>0</v>
      </c>
      <c r="F32" s="8" t="n">
        <f aca="false">E32-C32</f>
        <v>-24</v>
      </c>
      <c r="G32" s="9" t="n">
        <f aca="false">IF(AND(C32=0,E32=0),0,IF(C32=0,"New",(E32-C32)/C32))</f>
        <v>-1</v>
      </c>
      <c r="H32" s="8" t="n">
        <f aca="false">SUMIFS('Source'!$E:$E,'Source'!$A:$A,"203 - Ortho- Partner ag SWITZERLAND",'Source'!$B:$B,$A32)</f>
        <v>1767.01</v>
      </c>
      <c r="I32" s="8" t="n">
        <f aca="false">SUMIFS('Source'!$G:$G,'Source'!$A:$A,"203 - Ortho- Partner ag SWITZERLAND",'Source'!$B:$B,$A32)</f>
        <v>0</v>
      </c>
      <c r="J32" s="8" t="n">
        <f aca="false">I32*$J$5</f>
        <v>0</v>
      </c>
      <c r="K32" s="8" t="n">
        <f aca="false">J32-H32</f>
        <v>-1767.01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794</v>
      </c>
      <c r="B33" s="7" t="str">
        <f aca="false">IFERROR(INDEX('Source'!$C:$C,MATCH($A33,'Source'!$B:$B,0)),"")</f>
        <v>מ. ברך אפור + כרית סיליקון</v>
      </c>
      <c r="C33" s="8" t="n">
        <f aca="false">SUMIFS('Source'!$D:$D,'Source'!$A:$A,"203 - Ortho- Partner ag SWITZERLAND",'Source'!$B:$B,$A33)</f>
        <v>24</v>
      </c>
      <c r="D33" s="8" t="n">
        <f aca="false">SUMIFS('Source'!$F:$F,'Source'!$A:$A,"203 - Ortho- Partner ag SWITZERLAND",'Source'!$B:$B,$A33)</f>
        <v>0</v>
      </c>
      <c r="E33" s="8" t="n">
        <f aca="false">D33*$J$5</f>
        <v>0</v>
      </c>
      <c r="F33" s="8" t="n">
        <f aca="false">E33-C33</f>
        <v>-24</v>
      </c>
      <c r="G33" s="9" t="n">
        <f aca="false">IF(AND(C33=0,E33=0),0,IF(C33=0,"New",(E33-C33)/C33))</f>
        <v>-1</v>
      </c>
      <c r="H33" s="8" t="n">
        <f aca="false">SUMIFS('Source'!$E:$E,'Source'!$A:$A,"203 - Ortho- Partner ag SWITZERLAND",'Source'!$B:$B,$A33)</f>
        <v>1767.01</v>
      </c>
      <c r="I33" s="8" t="n">
        <f aca="false">SUMIFS('Source'!$G:$G,'Source'!$A:$A,"203 - Ortho- Partner ag SWITZERLAND",'Source'!$B:$B,$A33)</f>
        <v>0</v>
      </c>
      <c r="J33" s="8" t="n">
        <f aca="false">I33*$J$5</f>
        <v>0</v>
      </c>
      <c r="K33" s="8" t="n">
        <f aca="false">J33-H33</f>
        <v>-1767.01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664</v>
      </c>
      <c r="B34" s="7" t="str">
        <f aca="false">IFERROR(INDEX('Source'!$C:$C,MATCH($A34,'Source'!$B:$B,0)),"")</f>
        <v>תומך ברך גנושילד</v>
      </c>
      <c r="C34" s="8" t="n">
        <f aca="false">SUMIFS('Source'!$D:$D,'Source'!$A:$A,"203 - Ortho- Partner ag SWITZERLAND",'Source'!$B:$B,$A34)</f>
        <v>5</v>
      </c>
      <c r="D34" s="8" t="n">
        <f aca="false">SUMIFS('Source'!$F:$F,'Source'!$A:$A,"203 - Ortho- Partner ag SWITZERLAND",'Source'!$B:$B,$A34)</f>
        <v>25</v>
      </c>
      <c r="E34" s="8" t="n">
        <f aca="false">D34*$J$5</f>
        <v>31.5789473684211</v>
      </c>
      <c r="F34" s="8" t="n">
        <f aca="false">E34-C34</f>
        <v>26.5789473684211</v>
      </c>
      <c r="G34" s="9" t="n">
        <f aca="false">IF(AND(C34=0,E34=0),0,IF(C34=0,"New",(E34-C34)/C34))</f>
        <v>5.31578947368421</v>
      </c>
      <c r="H34" s="8" t="n">
        <f aca="false">SUMIFS('Source'!$E:$E,'Source'!$A:$A,"203 - Ortho- Partner ag SWITZERLAND",'Source'!$B:$B,$A34)</f>
        <v>437.24</v>
      </c>
      <c r="I34" s="8" t="n">
        <f aca="false">SUMIFS('Source'!$G:$G,'Source'!$A:$A,"203 - Ortho- Partner ag SWITZERLAND",'Source'!$B:$B,$A34)</f>
        <v>2059.71</v>
      </c>
      <c r="J34" s="8" t="n">
        <f aca="false">I34*$J$5</f>
        <v>2601.73894736842</v>
      </c>
      <c r="K34" s="8" t="n">
        <f aca="false">J34-H34</f>
        <v>2164.49894736842</v>
      </c>
      <c r="L34" s="9" t="n">
        <f aca="false">IF(AND(H34=0,J34=0),0,IF(H34=0,"New",(J34-H34)/H34))</f>
        <v>4.9503680984549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1205</v>
      </c>
      <c r="B35" s="7" t="str">
        <f aca="false">IFERROR(INDEX('Source'!$C:$C,MATCH($A35,'Source'!$B:$B,0)),"")</f>
        <v>מגן ברך משופר עם צ</v>
      </c>
      <c r="C35" s="8" t="n">
        <f aca="false">SUMIFS('Source'!$D:$D,'Source'!$A:$A,"203 - Ortho- Partner ag SWITZERLAND",'Source'!$B:$B,$A35)</f>
        <v>12</v>
      </c>
      <c r="D35" s="8" t="n">
        <f aca="false">SUMIFS('Source'!$F:$F,'Source'!$A:$A,"203 - Ortho- Partner ag SWITZERLAND",'Source'!$B:$B,$A35)</f>
        <v>0</v>
      </c>
      <c r="E35" s="8" t="n">
        <f aca="false">D35*$J$5</f>
        <v>0</v>
      </c>
      <c r="F35" s="8" t="n">
        <f aca="false">E35-C35</f>
        <v>-12</v>
      </c>
      <c r="G35" s="9" t="n">
        <f aca="false">IF(AND(C35=0,E35=0),0,IF(C35=0,"New",(E35-C35)/C35))</f>
        <v>-1</v>
      </c>
      <c r="H35" s="8" t="n">
        <f aca="false">SUMIFS('Source'!$E:$E,'Source'!$A:$A,"203 - Ortho- Partner ag SWITZERLAND",'Source'!$B:$B,$A35)</f>
        <v>1547.32</v>
      </c>
      <c r="I35" s="8" t="n">
        <f aca="false">SUMIFS('Source'!$G:$G,'Source'!$A:$A,"203 - Ortho- Partner ag SWITZERLAND",'Source'!$B:$B,$A35)</f>
        <v>0</v>
      </c>
      <c r="J35" s="8" t="n">
        <f aca="false">I35*$J$5</f>
        <v>0</v>
      </c>
      <c r="K35" s="8" t="n">
        <f aca="false">J35-H35</f>
        <v>-1547.32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1206</v>
      </c>
      <c r="B36" s="7" t="str">
        <f aca="false">IFERROR(INDEX('Source'!$C:$C,MATCH($A36,'Source'!$B:$B,0)),"")</f>
        <v>צוארון ספוגי צבע</v>
      </c>
      <c r="C36" s="8" t="n">
        <f aca="false">SUMIFS('Source'!$D:$D,'Source'!$A:$A,"203 - Ortho- Partner ag SWITZERLAND",'Source'!$B:$B,$A36)</f>
        <v>60</v>
      </c>
      <c r="D36" s="8" t="n">
        <f aca="false">SUMIFS('Source'!$F:$F,'Source'!$A:$A,"203 - Ortho- Partner ag SWITZERLAND",'Source'!$B:$B,$A36)</f>
        <v>0</v>
      </c>
      <c r="E36" s="8" t="n">
        <f aca="false">D36*$J$5</f>
        <v>0</v>
      </c>
      <c r="F36" s="8" t="n">
        <f aca="false">E36-C36</f>
        <v>-60</v>
      </c>
      <c r="G36" s="9" t="n">
        <f aca="false">IF(AND(C36=0,E36=0),0,IF(C36=0,"New",(E36-C36)/C36))</f>
        <v>-1</v>
      </c>
      <c r="H36" s="8" t="n">
        <f aca="false">SUMIFS('Source'!$E:$E,'Source'!$A:$A,"203 - Ortho- Partner ag SWITZERLAND",'Source'!$B:$B,$A36)</f>
        <v>1477.77</v>
      </c>
      <c r="I36" s="8" t="n">
        <f aca="false">SUMIFS('Source'!$G:$G,'Source'!$A:$A,"203 - Ortho- Partner ag SWITZERLAND",'Source'!$B:$B,$A36)</f>
        <v>0</v>
      </c>
      <c r="J36" s="8" t="n">
        <f aca="false">I36*$J$5</f>
        <v>0</v>
      </c>
      <c r="K36" s="8" t="n">
        <f aca="false">J36-H36</f>
        <v>-1477.77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500</v>
      </c>
      <c r="B37" s="7" t="str">
        <f aca="false">IFERROR(INDEX('Source'!$C:$C,MATCH($A37,'Source'!$B:$B,0)),"")</f>
        <v>חגורת צלעות לגבר</v>
      </c>
      <c r="C37" s="8" t="n">
        <f aca="false">SUMIFS('Source'!$D:$D,'Source'!$A:$A,"203 - Ortho- Partner ag SWITZERLAND",'Source'!$B:$B,$A37)</f>
        <v>36</v>
      </c>
      <c r="D37" s="8" t="n">
        <f aca="false">SUMIFS('Source'!$F:$F,'Source'!$A:$A,"203 - Ortho- Partner ag SWITZERLAND",'Source'!$B:$B,$A37)</f>
        <v>12</v>
      </c>
      <c r="E37" s="8" t="n">
        <f aca="false">D37*$J$5</f>
        <v>15.1578947368421</v>
      </c>
      <c r="F37" s="8" t="n">
        <f aca="false">E37-C37</f>
        <v>-20.8421052631579</v>
      </c>
      <c r="G37" s="9" t="n">
        <f aca="false">IF(AND(C37=0,E37=0),0,IF(C37=0,"New",(E37-C37)/C37))</f>
        <v>-0.578947368421053</v>
      </c>
      <c r="H37" s="8" t="n">
        <f aca="false">SUMIFS('Source'!$E:$E,'Source'!$A:$A,"203 - Ortho- Partner ag SWITZERLAND",'Source'!$B:$B,$A37)</f>
        <v>1954.64</v>
      </c>
      <c r="I37" s="8" t="n">
        <f aca="false">SUMIFS('Source'!$G:$G,'Source'!$A:$A,"203 - Ortho- Partner ag SWITZERLAND",'Source'!$B:$B,$A37)</f>
        <v>574.96</v>
      </c>
      <c r="J37" s="8" t="n">
        <f aca="false">I37*$J$5</f>
        <v>726.265263157895</v>
      </c>
      <c r="K37" s="8" t="n">
        <f aca="false">J37-H37</f>
        <v>-1228.37473684211</v>
      </c>
      <c r="L37" s="9" t="n">
        <f aca="false">IF(AND(H37=0,J37=0),0,IF(H37=0,"New",(J37-H37)/H37))</f>
        <v>-0.628440396616311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676</v>
      </c>
      <c r="B38" s="7" t="str">
        <f aca="false">IFERROR(INDEX('Source'!$C:$C,MATCH($A38,'Source'!$B:$B,0)),"")</f>
        <v>כפפת CTS שמאל</v>
      </c>
      <c r="C38" s="8" t="n">
        <f aca="false">SUMIFS('Source'!$D:$D,'Source'!$A:$A,"203 - Ortho- Partner ag SWITZERLAND",'Source'!$B:$B,$A38)</f>
        <v>15</v>
      </c>
      <c r="D38" s="8" t="n">
        <f aca="false">SUMIFS('Source'!$F:$F,'Source'!$A:$A,"203 - Ortho- Partner ag SWITZERLAND",'Source'!$B:$B,$A38)</f>
        <v>50</v>
      </c>
      <c r="E38" s="8" t="n">
        <f aca="false">D38*$J$5</f>
        <v>63.1578947368421</v>
      </c>
      <c r="F38" s="8" t="n">
        <f aca="false">E38-C38</f>
        <v>48.1578947368421</v>
      </c>
      <c r="G38" s="9" t="n">
        <f aca="false">IF(AND(C38=0,E38=0),0,IF(C38=0,"New",(E38-C38)/C38))</f>
        <v>3.21052631578947</v>
      </c>
      <c r="H38" s="8" t="n">
        <f aca="false">SUMIFS('Source'!$E:$E,'Source'!$A:$A,"203 - Ortho- Partner ag SWITZERLAND",'Source'!$B:$B,$A38)</f>
        <v>575.1</v>
      </c>
      <c r="I38" s="8" t="n">
        <f aca="false">SUMIFS('Source'!$G:$G,'Source'!$A:$A,"203 - Ortho- Partner ag SWITZERLAND",'Source'!$B:$B,$A38)</f>
        <v>1811.15</v>
      </c>
      <c r="J38" s="8" t="n">
        <f aca="false">I38*$J$5</f>
        <v>2287.76842105263</v>
      </c>
      <c r="K38" s="8" t="n">
        <f aca="false">J38-H38</f>
        <v>1712.66842105263</v>
      </c>
      <c r="L38" s="9" t="n">
        <f aca="false">IF(AND(H38=0,J38=0),0,IF(H38=0,"New",(J38-H38)/H38))</f>
        <v>2.97803585646432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674</v>
      </c>
      <c r="B39" s="7" t="str">
        <f aca="false">IFERROR(INDEX('Source'!$C:$C,MATCH($A39,'Source'!$B:$B,0)),"")</f>
        <v>כפפת CTS ימין</v>
      </c>
      <c r="C39" s="8" t="n">
        <f aca="false">SUMIFS('Source'!$D:$D,'Source'!$A:$A,"203 - Ortho- Partner ag SWITZERLAND",'Source'!$B:$B,$A39)</f>
        <v>15</v>
      </c>
      <c r="D39" s="8" t="n">
        <f aca="false">SUMIFS('Source'!$F:$F,'Source'!$A:$A,"203 - Ortho- Partner ag SWITZERLAND",'Source'!$B:$B,$A39)</f>
        <v>50</v>
      </c>
      <c r="E39" s="8" t="n">
        <f aca="false">D39*$J$5</f>
        <v>63.1578947368421</v>
      </c>
      <c r="F39" s="8" t="n">
        <f aca="false">E39-C39</f>
        <v>48.1578947368421</v>
      </c>
      <c r="G39" s="9" t="n">
        <f aca="false">IF(AND(C39=0,E39=0),0,IF(C39=0,"New",(E39-C39)/C39))</f>
        <v>3.21052631578947</v>
      </c>
      <c r="H39" s="8" t="n">
        <f aca="false">SUMIFS('Source'!$E:$E,'Source'!$A:$A,"203 - Ortho- Partner ag SWITZERLAND",'Source'!$B:$B,$A39)</f>
        <v>575.1</v>
      </c>
      <c r="I39" s="8" t="n">
        <f aca="false">SUMIFS('Source'!$G:$G,'Source'!$A:$A,"203 - Ortho- Partner ag SWITZERLAND",'Source'!$B:$B,$A39)</f>
        <v>1788.47</v>
      </c>
      <c r="J39" s="8" t="n">
        <f aca="false">I39*$J$5</f>
        <v>2259.12</v>
      </c>
      <c r="K39" s="8" t="n">
        <f aca="false">J39-H39</f>
        <v>1684.02</v>
      </c>
      <c r="L39" s="9" t="n">
        <f aca="false">IF(AND(H39=0,J39=0),0,IF(H39=0,"New",(J39-H39)/H39))</f>
        <v>2.9282211789254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184</v>
      </c>
      <c r="B40" s="7" t="str">
        <f aca="false">IFERROR(INDEX('Source'!$C:$C,MATCH($A40,'Source'!$B:$B,0)),"")</f>
        <v>צוארון ספוגי</v>
      </c>
      <c r="C40" s="8" t="n">
        <f aca="false">SUMIFS('Source'!$D:$D,'Source'!$A:$A,"203 - Ortho- Partner ag SWITZERLAND",'Source'!$B:$B,$A40)</f>
        <v>60</v>
      </c>
      <c r="D40" s="8" t="n">
        <f aca="false">SUMIFS('Source'!$F:$F,'Source'!$A:$A,"203 - Ortho- Partner ag SWITZERLAND",'Source'!$B:$B,$A40)</f>
        <v>11</v>
      </c>
      <c r="E40" s="8" t="n">
        <f aca="false">D40*$J$5</f>
        <v>13.8947368421053</v>
      </c>
      <c r="F40" s="8" t="n">
        <f aca="false">E40-C40</f>
        <v>-46.1052631578947</v>
      </c>
      <c r="G40" s="9" t="n">
        <f aca="false">IF(AND(C40=0,E40=0),0,IF(C40=0,"New",(E40-C40)/C40))</f>
        <v>-0.768421052631579</v>
      </c>
      <c r="H40" s="8" t="n">
        <f aca="false">SUMIFS('Source'!$E:$E,'Source'!$A:$A,"203 - Ortho- Partner ag SWITZERLAND",'Source'!$B:$B,$A40)</f>
        <v>1353.58</v>
      </c>
      <c r="I40" s="8" t="n">
        <f aca="false">SUMIFS('Source'!$G:$G,'Source'!$A:$A,"203 - Ortho- Partner ag SWITZERLAND",'Source'!$B:$B,$A40)</f>
        <v>232.59</v>
      </c>
      <c r="J40" s="8" t="n">
        <f aca="false">I40*$J$5</f>
        <v>293.797894736842</v>
      </c>
      <c r="K40" s="8" t="n">
        <f aca="false">J40-H40</f>
        <v>-1059.78210526316</v>
      </c>
      <c r="L40" s="9" t="n">
        <f aca="false">IF(AND(H40=0,J40=0),0,IF(H40=0,"New",(J40-H40)/H40))</f>
        <v>-0.782947520843362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85</v>
      </c>
      <c r="B41" s="7" t="str">
        <f aca="false">IFERROR(INDEX('Source'!$C:$C,MATCH($A41,'Source'!$B:$B,0)),"")</f>
        <v>חבק יד אגודלי ימ</v>
      </c>
      <c r="C41" s="8" t="n">
        <f aca="false">SUMIFS('Source'!$D:$D,'Source'!$A:$A,"203 - Ortho- Partner ag SWITZERLAND",'Source'!$B:$B,$A41)</f>
        <v>72</v>
      </c>
      <c r="D41" s="8" t="n">
        <f aca="false">SUMIFS('Source'!$F:$F,'Source'!$A:$A,"203 - Ortho- Partner ag SWITZERLAND",'Source'!$B:$B,$A41)</f>
        <v>139</v>
      </c>
      <c r="E41" s="8" t="n">
        <f aca="false">D41*$J$5</f>
        <v>175.578947368421</v>
      </c>
      <c r="F41" s="8" t="n">
        <f aca="false">E41-C41</f>
        <v>103.578947368421</v>
      </c>
      <c r="G41" s="9" t="n">
        <f aca="false">IF(AND(C41=0,E41=0),0,IF(C41=0,"New",(E41-C41)/C41))</f>
        <v>1.43859649122807</v>
      </c>
      <c r="H41" s="8" t="n">
        <f aca="false">SUMIFS('Source'!$E:$E,'Source'!$A:$A,"203 - Ortho- Partner ag SWITZERLAND",'Source'!$B:$B,$A41)</f>
        <v>1312.77</v>
      </c>
      <c r="I41" s="8" t="n">
        <f aca="false">SUMIFS('Source'!$G:$G,'Source'!$A:$A,"203 - Ortho- Partner ag SWITZERLAND",'Source'!$B:$B,$A41)</f>
        <v>2400</v>
      </c>
      <c r="J41" s="8" t="n">
        <f aca="false">I41*$J$5</f>
        <v>3031.57894736842</v>
      </c>
      <c r="K41" s="8" t="n">
        <f aca="false">J41-H41</f>
        <v>1718.80894736842</v>
      </c>
      <c r="L41" s="9" t="n">
        <f aca="false">IF(AND(H41=0,J41=0),0,IF(H41=0,"New",(J41-H41)/H41))</f>
        <v>1.30929938021772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681</v>
      </c>
      <c r="B42" s="7" t="str">
        <f aca="false">IFERROR(INDEX('Source'!$C:$C,MATCH($A42,'Source'!$B:$B,0)),"")</f>
        <v>תומך ברך גנושילד</v>
      </c>
      <c r="C42" s="8" t="n">
        <f aca="false">SUMIFS('Source'!$D:$D,'Source'!$A:$A,"203 - Ortho- Partner ag SWITZERLAND",'Source'!$B:$B,$A42)</f>
        <v>7</v>
      </c>
      <c r="D42" s="8" t="n">
        <f aca="false">SUMIFS('Source'!$F:$F,'Source'!$A:$A,"203 - Ortho- Partner ag SWITZERLAND",'Source'!$B:$B,$A42)</f>
        <v>20</v>
      </c>
      <c r="E42" s="8" t="n">
        <f aca="false">D42*$J$5</f>
        <v>25.2631578947368</v>
      </c>
      <c r="F42" s="8" t="n">
        <f aca="false">E42-C42</f>
        <v>18.2631578947368</v>
      </c>
      <c r="G42" s="9" t="n">
        <f aca="false">IF(AND(C42=0,E42=0),0,IF(C42=0,"New",(E42-C42)/C42))</f>
        <v>2.60902255639098</v>
      </c>
      <c r="H42" s="8" t="n">
        <f aca="false">SUMIFS('Source'!$E:$E,'Source'!$A:$A,"203 - Ortho- Partner ag SWITZERLAND",'Source'!$B:$B,$A42)</f>
        <v>524.72</v>
      </c>
      <c r="I42" s="8" t="n">
        <f aca="false">SUMIFS('Source'!$G:$G,'Source'!$A:$A,"203 - Ortho- Partner ag SWITZERLAND",'Source'!$B:$B,$A42)</f>
        <v>1609.88</v>
      </c>
      <c r="J42" s="8" t="n">
        <f aca="false">I42*$J$5</f>
        <v>2033.53263157895</v>
      </c>
      <c r="K42" s="8" t="n">
        <f aca="false">J42-H42</f>
        <v>1508.81263157895</v>
      </c>
      <c r="L42" s="9" t="n">
        <f aca="false">IF(AND(H42=0,J42=0),0,IF(H42=0,"New",(J42-H42)/H42))</f>
        <v>2.87546240200287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868</v>
      </c>
      <c r="B43" s="7" t="str">
        <f aca="false">IFERROR(INDEX('Source'!$C:$C,MATCH($A43,'Source'!$B:$B,0)),"")</f>
        <v>חבק יד</v>
      </c>
      <c r="C43" s="8" t="n">
        <f aca="false">SUMIFS('Source'!$D:$D,'Source'!$A:$A,"203 - Ortho- Partner ag SWITZERLAND",'Source'!$B:$B,$A43)</f>
        <v>216</v>
      </c>
      <c r="D43" s="8" t="n">
        <f aca="false">SUMIFS('Source'!$F:$F,'Source'!$A:$A,"203 - Ortho- Partner ag SWITZERLAND",'Source'!$B:$B,$A43)</f>
        <v>143</v>
      </c>
      <c r="E43" s="8" t="n">
        <f aca="false">D43*$J$5</f>
        <v>180.631578947368</v>
      </c>
      <c r="F43" s="8" t="n">
        <f aca="false">E43-C43</f>
        <v>-35.3684210526316</v>
      </c>
      <c r="G43" s="9" t="n">
        <f aca="false">IF(AND(C43=0,E43=0),0,IF(C43=0,"New",(E43-C43)/C43))</f>
        <v>-0.16374269005848</v>
      </c>
      <c r="H43" s="8" t="n">
        <f aca="false">SUMIFS('Source'!$E:$E,'Source'!$A:$A,"203 - Ortho- Partner ag SWITZERLAND",'Source'!$B:$B,$A43)</f>
        <v>2892</v>
      </c>
      <c r="I43" s="8" t="n">
        <f aca="false">SUMIFS('Source'!$G:$G,'Source'!$A:$A,"203 - Ortho- Partner ag SWITZERLAND",'Source'!$B:$B,$A43)</f>
        <v>1850.23</v>
      </c>
      <c r="J43" s="8" t="n">
        <f aca="false">I43*$J$5</f>
        <v>2337.13263157895</v>
      </c>
      <c r="K43" s="8" t="n">
        <f aca="false">J43-H43</f>
        <v>-554.867368421053</v>
      </c>
      <c r="L43" s="9" t="n">
        <f aca="false">IF(AND(H43=0,J43=0),0,IF(H43=0,"New",(J43-H43)/H43))</f>
        <v>-0.191862852151125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186</v>
      </c>
      <c r="B44" s="7" t="str">
        <f aca="false">IFERROR(INDEX('Source'!$C:$C,MATCH($A44,'Source'!$B:$B,0)),"")</f>
        <v>צוארון ספוגי</v>
      </c>
      <c r="C44" s="8" t="n">
        <f aca="false">SUMIFS('Source'!$D:$D,'Source'!$A:$A,"203 - Ortho- Partner ag SWITZERLAND",'Source'!$B:$B,$A44)</f>
        <v>108</v>
      </c>
      <c r="D44" s="8" t="n">
        <f aca="false">SUMIFS('Source'!$F:$F,'Source'!$A:$A,"203 - Ortho- Partner ag SWITZERLAND",'Source'!$B:$B,$A44)</f>
        <v>69</v>
      </c>
      <c r="E44" s="8" t="n">
        <f aca="false">D44*$J$5</f>
        <v>87.1578947368421</v>
      </c>
      <c r="F44" s="8" t="n">
        <f aca="false">E44-C44</f>
        <v>-20.8421052631579</v>
      </c>
      <c r="G44" s="9" t="n">
        <f aca="false">IF(AND(C44=0,E44=0),0,IF(C44=0,"New",(E44-C44)/C44))</f>
        <v>-0.192982456140351</v>
      </c>
      <c r="H44" s="8" t="n">
        <f aca="false">SUMIFS('Source'!$E:$E,'Source'!$A:$A,"203 - Ortho- Partner ag SWITZERLAND",'Source'!$B:$B,$A44)</f>
        <v>2454.28</v>
      </c>
      <c r="I44" s="8" t="n">
        <f aca="false">SUMIFS('Source'!$G:$G,'Source'!$A:$A,"203 - Ortho- Partner ag SWITZERLAND",'Source'!$B:$B,$A44)</f>
        <v>1439.64</v>
      </c>
      <c r="J44" s="8" t="n">
        <f aca="false">I44*$J$5</f>
        <v>1818.49263157895</v>
      </c>
      <c r="K44" s="8" t="n">
        <f aca="false">J44-H44</f>
        <v>-635.787368421053</v>
      </c>
      <c r="L44" s="9" t="n">
        <f aca="false">IF(AND(H44=0,J44=0),0,IF(H44=0,"New",(J44-H44)/H44))</f>
        <v>-0.259052499478891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1207</v>
      </c>
      <c r="B45" s="7" t="str">
        <f aca="false">IFERROR(INDEX('Source'!$C:$C,MATCH($A45,'Source'!$B:$B,0)),"")</f>
        <v>מגן ברך משופר עם צ</v>
      </c>
      <c r="C45" s="8" t="n">
        <f aca="false">SUMIFS('Source'!$D:$D,'Source'!$A:$A,"203 - Ortho- Partner ag SWITZERLAND",'Source'!$B:$B,$A45)</f>
        <v>36</v>
      </c>
      <c r="D45" s="8" t="n">
        <f aca="false">SUMIFS('Source'!$F:$F,'Source'!$A:$A,"203 - Ortho- Partner ag SWITZERLAND",'Source'!$B:$B,$A45)</f>
        <v>46</v>
      </c>
      <c r="E45" s="8" t="n">
        <f aca="false">D45*$J$5</f>
        <v>58.1052631578947</v>
      </c>
      <c r="F45" s="8" t="n">
        <f aca="false">E45-C45</f>
        <v>22.1052631578947</v>
      </c>
      <c r="G45" s="9" t="n">
        <f aca="false">IF(AND(C45=0,E45=0),0,IF(C45=0,"New",(E45-C45)/C45))</f>
        <v>0.614035087719298</v>
      </c>
      <c r="H45" s="8" t="n">
        <f aca="false">SUMIFS('Source'!$E:$E,'Source'!$A:$A,"203 - Ortho- Partner ag SWITZERLAND",'Source'!$B:$B,$A45)</f>
        <v>4111.41</v>
      </c>
      <c r="I45" s="8" t="n">
        <f aca="false">SUMIFS('Source'!$G:$G,'Source'!$A:$A,"203 - Ortho- Partner ag SWITZERLAND",'Source'!$B:$B,$A45)</f>
        <v>5104.74</v>
      </c>
      <c r="J45" s="8" t="n">
        <f aca="false">I45*$J$5</f>
        <v>6448.09263157895</v>
      </c>
      <c r="K45" s="8" t="n">
        <f aca="false">J45-H45</f>
        <v>2336.68263157895</v>
      </c>
      <c r="L45" s="9" t="n">
        <f aca="false">IF(AND(H45=0,J45=0),0,IF(H45=0,"New",(J45-H45)/H45))</f>
        <v>0.568340941812893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1085</v>
      </c>
      <c r="B46" s="7" t="str">
        <f aca="false">IFERROR(INDEX('Source'!$C:$C,MATCH($A46,'Source'!$B:$B,0)),"")</f>
        <v>מיתלה שרוול</v>
      </c>
      <c r="C46" s="8" t="n">
        <f aca="false">SUMIFS('Source'!$D:$D,'Source'!$A:$A,"203 - Ortho- Partner ag SWITZERLAND",'Source'!$B:$B,$A46)</f>
        <v>120</v>
      </c>
      <c r="D46" s="8" t="n">
        <f aca="false">SUMIFS('Source'!$F:$F,'Source'!$A:$A,"203 - Ortho- Partner ag SWITZERLAND",'Source'!$B:$B,$A46)</f>
        <v>115</v>
      </c>
      <c r="E46" s="8" t="n">
        <f aca="false">D46*$J$5</f>
        <v>145.263157894737</v>
      </c>
      <c r="F46" s="8" t="n">
        <f aca="false">E46-C46</f>
        <v>25.2631578947368</v>
      </c>
      <c r="G46" s="9" t="n">
        <f aca="false">IF(AND(C46=0,E46=0),0,IF(C46=0,"New",(E46-C46)/C46))</f>
        <v>0.210526315789474</v>
      </c>
      <c r="H46" s="8" t="n">
        <f aca="false">SUMIFS('Source'!$E:$E,'Source'!$A:$A,"203 - Ortho- Partner ag SWITZERLAND",'Source'!$B:$B,$A46)</f>
        <v>10937.03</v>
      </c>
      <c r="I46" s="8" t="n">
        <f aca="false">SUMIFS('Source'!$G:$G,'Source'!$A:$A,"203 - Ortho- Partner ag SWITZERLAND",'Source'!$B:$B,$A46)</f>
        <v>9990.34</v>
      </c>
      <c r="J46" s="8" t="n">
        <f aca="false">I46*$J$5</f>
        <v>12619.3768421053</v>
      </c>
      <c r="K46" s="8" t="n">
        <f aca="false">J46-H46</f>
        <v>1682.34684210526</v>
      </c>
      <c r="L46" s="9" t="n">
        <f aca="false">IF(AND(H46=0,J46=0),0,IF(H46=0,"New",(J46-H46)/H46))</f>
        <v>0.15382117833683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737</v>
      </c>
      <c r="B47" s="7" t="str">
        <f aca="false">IFERROR(INDEX('Source'!$C:$C,MATCH($A47,'Source'!$B:$B,0)),"")</f>
        <v>חגורה למנותחי בטן</v>
      </c>
      <c r="C47" s="8" t="n">
        <f aca="false">SUMIFS('Source'!$D:$D,'Source'!$A:$A,"203 - Ortho- Partner ag SWITZERLAND",'Source'!$B:$B,$A47)</f>
        <v>60</v>
      </c>
      <c r="D47" s="8" t="n">
        <f aca="false">SUMIFS('Source'!$F:$F,'Source'!$A:$A,"203 - Ortho- Partner ag SWITZERLAND",'Source'!$B:$B,$A47)</f>
        <v>46</v>
      </c>
      <c r="E47" s="8" t="n">
        <f aca="false">D47*$J$5</f>
        <v>58.1052631578947</v>
      </c>
      <c r="F47" s="8" t="n">
        <f aca="false">E47-C47</f>
        <v>-1.89473684210527</v>
      </c>
      <c r="G47" s="9" t="n">
        <f aca="false">IF(AND(C47=0,E47=0),0,IF(C47=0,"New",(E47-C47)/C47))</f>
        <v>-0.0315789473684211</v>
      </c>
      <c r="H47" s="8" t="n">
        <f aca="false">SUMIFS('Source'!$E:$E,'Source'!$A:$A,"203 - Ortho- Partner ag SWITZERLAND",'Source'!$B:$B,$A47)</f>
        <v>3197.73</v>
      </c>
      <c r="I47" s="8" t="n">
        <f aca="false">SUMIFS('Source'!$G:$G,'Source'!$A:$A,"203 - Ortho- Partner ag SWITZERLAND",'Source'!$B:$B,$A47)</f>
        <v>2277.78</v>
      </c>
      <c r="J47" s="8" t="n">
        <f aca="false">I47*$J$5</f>
        <v>2877.19578947368</v>
      </c>
      <c r="K47" s="8" t="n">
        <f aca="false">J47-H47</f>
        <v>-320.534210526316</v>
      </c>
      <c r="L47" s="9" t="n">
        <f aca="false">IF(AND(H47=0,J47=0),0,IF(H47=0,"New",(J47-H47)/H47))</f>
        <v>-0.100238047154174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692</v>
      </c>
      <c r="B48" s="7" t="str">
        <f aca="false">IFERROR(INDEX('Source'!$C:$C,MATCH($A48,'Source'!$B:$B,0)),"")</f>
        <v>כפפת CTS שמאל</v>
      </c>
      <c r="C48" s="8" t="n">
        <f aca="false">SUMIFS('Source'!$D:$D,'Source'!$A:$A,"203 - Ortho- Partner ag SWITZERLAND",'Source'!$B:$B,$A48)</f>
        <v>15</v>
      </c>
      <c r="D48" s="8" t="n">
        <f aca="false">SUMIFS('Source'!$F:$F,'Source'!$A:$A,"203 - Ortho- Partner ag SWITZERLAND",'Source'!$B:$B,$A48)</f>
        <v>40</v>
      </c>
      <c r="E48" s="8" t="n">
        <f aca="false">D48*$J$5</f>
        <v>50.5263157894737</v>
      </c>
      <c r="F48" s="8" t="n">
        <f aca="false">E48-C48</f>
        <v>35.5263157894737</v>
      </c>
      <c r="G48" s="9" t="n">
        <f aca="false">IF(AND(C48=0,E48=0),0,IF(C48=0,"New",(E48-C48)/C48))</f>
        <v>2.36842105263158</v>
      </c>
      <c r="H48" s="8" t="n">
        <f aca="false">SUMIFS('Source'!$E:$E,'Source'!$A:$A,"203 - Ortho- Partner ag SWITZERLAND",'Source'!$B:$B,$A48)</f>
        <v>575.1</v>
      </c>
      <c r="I48" s="8" t="n">
        <f aca="false">SUMIFS('Source'!$G:$G,'Source'!$A:$A,"203 - Ortho- Partner ag SWITZERLAND",'Source'!$B:$B,$A48)</f>
        <v>1446.9</v>
      </c>
      <c r="J48" s="8" t="n">
        <f aca="false">I48*$J$5</f>
        <v>1827.66315789474</v>
      </c>
      <c r="K48" s="8" t="n">
        <f aca="false">J48-H48</f>
        <v>1252.56315789474</v>
      </c>
      <c r="L48" s="9" t="n">
        <f aca="false">IF(AND(H48=0,J48=0),0,IF(H48=0,"New",(J48-H48)/H48))</f>
        <v>2.17799192817725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790</v>
      </c>
      <c r="B49" s="7" t="str">
        <f aca="false">IFERROR(INDEX('Source'!$C:$C,MATCH($A49,'Source'!$B:$B,0)),"")</f>
        <v>מגן ירך לאחר ניתוח</v>
      </c>
      <c r="C49" s="8" t="n">
        <f aca="false">SUMIFS('Source'!$D:$D,'Source'!$A:$A,"203 - Ortho- Partner ag SWITZERLAND",'Source'!$B:$B,$A49)</f>
        <v>61</v>
      </c>
      <c r="D49" s="8" t="n">
        <f aca="false">SUMIFS('Source'!$F:$F,'Source'!$A:$A,"203 - Ortho- Partner ag SWITZERLAND",'Source'!$B:$B,$A49)</f>
        <v>44</v>
      </c>
      <c r="E49" s="8" t="n">
        <f aca="false">D49*$J$5</f>
        <v>55.5789473684211</v>
      </c>
      <c r="F49" s="8" t="n">
        <f aca="false">E49-C49</f>
        <v>-5.42105263157895</v>
      </c>
      <c r="G49" s="9" t="n">
        <f aca="false">IF(AND(C49=0,E49=0),0,IF(C49=0,"New",(E49-C49)/C49))</f>
        <v>-0.0888697152717861</v>
      </c>
      <c r="H49" s="8" t="n">
        <f aca="false">SUMIFS('Source'!$E:$E,'Source'!$A:$A,"203 - Ortho- Partner ag SWITZERLAND",'Source'!$B:$B,$A49)</f>
        <v>3467</v>
      </c>
      <c r="I49" s="8" t="n">
        <f aca="false">SUMIFS('Source'!$G:$G,'Source'!$A:$A,"203 - Ortho- Partner ag SWITZERLAND",'Source'!$B:$B,$A49)</f>
        <v>2598.48</v>
      </c>
      <c r="J49" s="8" t="n">
        <f aca="false">I49*$J$5</f>
        <v>3282.29052631579</v>
      </c>
      <c r="K49" s="8" t="n">
        <f aca="false">J49-H49</f>
        <v>-184.70947368421</v>
      </c>
      <c r="L49" s="9" t="n">
        <f aca="false">IF(AND(H49=0,J49=0),0,IF(H49=0,"New",(J49-H49)/H49))</f>
        <v>-0.0532764562111943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684</v>
      </c>
      <c r="B50" s="7" t="str">
        <f aca="false">IFERROR(INDEX('Source'!$C:$C,MATCH($A50,'Source'!$B:$B,0)),"")</f>
        <v>תומך ברך גנושילד</v>
      </c>
      <c r="C50" s="8" t="n">
        <f aca="false">SUMIFS('Source'!$D:$D,'Source'!$A:$A,"203 - Ortho- Partner ag SWITZERLAND",'Source'!$B:$B,$A50)</f>
        <v>5</v>
      </c>
      <c r="D50" s="8" t="n">
        <f aca="false">SUMIFS('Source'!$F:$F,'Source'!$A:$A,"203 - Ortho- Partner ag SWITZERLAND",'Source'!$B:$B,$A50)</f>
        <v>15</v>
      </c>
      <c r="E50" s="8" t="n">
        <f aca="false">D50*$J$5</f>
        <v>18.9473684210526</v>
      </c>
      <c r="F50" s="8" t="n">
        <f aca="false">E50-C50</f>
        <v>13.9473684210526</v>
      </c>
      <c r="G50" s="9" t="n">
        <f aca="false">IF(AND(C50=0,E50=0),0,IF(C50=0,"New",(E50-C50)/C50))</f>
        <v>2.78947368421053</v>
      </c>
      <c r="H50" s="8" t="n">
        <f aca="false">SUMIFS('Source'!$E:$E,'Source'!$A:$A,"203 - Ortho- Partner ag SWITZERLAND",'Source'!$B:$B,$A50)</f>
        <v>437.24</v>
      </c>
      <c r="I50" s="8" t="n">
        <f aca="false">SUMIFS('Source'!$G:$G,'Source'!$A:$A,"203 - Ortho- Partner ag SWITZERLAND",'Source'!$B:$B,$A50)</f>
        <v>1234.68</v>
      </c>
      <c r="J50" s="8" t="n">
        <f aca="false">I50*$J$5</f>
        <v>1559.59578947368</v>
      </c>
      <c r="K50" s="8" t="n">
        <f aca="false">J50-H50</f>
        <v>1122.35578947368</v>
      </c>
      <c r="L50" s="9" t="n">
        <f aca="false">IF(AND(H50=0,J50=0),0,IF(H50=0,"New",(J50-H50)/H50))</f>
        <v>2.56691013968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164</v>
      </c>
      <c r="B51" s="7" t="str">
        <f aca="false">IFERROR(INDEX('Source'!$C:$C,MATCH($A51,'Source'!$B:$B,0)),"")</f>
        <v>אצבעון מפלסטיק  ליד</v>
      </c>
      <c r="C51" s="8" t="n">
        <f aca="false">SUMIFS('Source'!$D:$D,'Source'!$A:$A,"203 - Ortho- Partner ag SWITZERLAND",'Source'!$B:$B,$A51)</f>
        <v>180</v>
      </c>
      <c r="D51" s="8" t="n">
        <f aca="false">SUMIFS('Source'!$F:$F,'Source'!$A:$A,"203 - Ortho- Partner ag SWITZERLAND",'Source'!$B:$B,$A51)</f>
        <v>93</v>
      </c>
      <c r="E51" s="8" t="n">
        <f aca="false">D51*$J$5</f>
        <v>117.473684210526</v>
      </c>
      <c r="F51" s="8" t="n">
        <f aca="false">E51-C51</f>
        <v>-62.5263157894737</v>
      </c>
      <c r="G51" s="9" t="n">
        <f aca="false">IF(AND(C51=0,E51=0),0,IF(C51=0,"New",(E51-C51)/C51))</f>
        <v>-0.347368421052632</v>
      </c>
      <c r="H51" s="8" t="n">
        <f aca="false">SUMIFS('Source'!$E:$E,'Source'!$A:$A,"203 - Ortho- Partner ag SWITZERLAND",'Source'!$B:$B,$A51)</f>
        <v>1479.51</v>
      </c>
      <c r="I51" s="8" t="n">
        <f aca="false">SUMIFS('Source'!$G:$G,'Source'!$A:$A,"203 - Ortho- Partner ag SWITZERLAND",'Source'!$B:$B,$A51)</f>
        <v>713.31</v>
      </c>
      <c r="J51" s="8" t="n">
        <f aca="false">I51*$J$5</f>
        <v>901.023157894737</v>
      </c>
      <c r="K51" s="8" t="n">
        <f aca="false">J51-H51</f>
        <v>-578.486842105263</v>
      </c>
      <c r="L51" s="9" t="n">
        <f aca="false">IF(AND(H51=0,J51=0),0,IF(H51=0,"New",(J51-H51)/H51))</f>
        <v>-0.390998940260805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136</v>
      </c>
      <c r="B52" s="7" t="str">
        <f aca="false">IFERROR(INDEX('Source'!$C:$C,MATCH($A52,'Source'!$B:$B,0)),"")</f>
        <v>סד יד דו צדדי</v>
      </c>
      <c r="C52" s="8" t="n">
        <f aca="false">SUMIFS('Source'!$D:$D,'Source'!$A:$A,"203 - Ortho- Partner ag SWITZERLAND",'Source'!$B:$B,$A52)</f>
        <v>17</v>
      </c>
      <c r="D52" s="8" t="n">
        <f aca="false">SUMIFS('Source'!$F:$F,'Source'!$A:$A,"203 - Ortho- Partner ag SWITZERLAND",'Source'!$B:$B,$A52)</f>
        <v>0</v>
      </c>
      <c r="E52" s="8" t="n">
        <f aca="false">D52*$J$5</f>
        <v>0</v>
      </c>
      <c r="F52" s="8" t="n">
        <f aca="false">E52-C52</f>
        <v>-17</v>
      </c>
      <c r="G52" s="9" t="n">
        <f aca="false">IF(AND(C52=0,E52=0),0,IF(C52=0,"New",(E52-C52)/C52))</f>
        <v>-1</v>
      </c>
      <c r="H52" s="8" t="n">
        <f aca="false">SUMIFS('Source'!$E:$E,'Source'!$A:$A,"203 - Ortho- Partner ag SWITZERLAND",'Source'!$B:$B,$A52)</f>
        <v>765.75</v>
      </c>
      <c r="I52" s="8" t="n">
        <f aca="false">SUMIFS('Source'!$G:$G,'Source'!$A:$A,"203 - Ortho- Partner ag SWITZERLAND",'Source'!$B:$B,$A52)</f>
        <v>0</v>
      </c>
      <c r="J52" s="8" t="n">
        <f aca="false">I52*$J$5</f>
        <v>0</v>
      </c>
      <c r="K52" s="8" t="n">
        <f aca="false">J52-H52</f>
        <v>-765.75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1208</v>
      </c>
      <c r="B53" s="7" t="str">
        <f aca="false">IFERROR(INDEX('Source'!$C:$C,MATCH($A53,'Source'!$B:$B,0)),"")</f>
        <v>צוארון ספוגי צבע</v>
      </c>
      <c r="C53" s="8" t="n">
        <f aca="false">SUMIFS('Source'!$D:$D,'Source'!$A:$A,"203 - Ortho- Partner ag SWITZERLAND",'Source'!$B:$B,$A53)</f>
        <v>36</v>
      </c>
      <c r="D53" s="8" t="n">
        <f aca="false">SUMIFS('Source'!$F:$F,'Source'!$A:$A,"203 - Ortho- Partner ag SWITZERLAND",'Source'!$B:$B,$A53)</f>
        <v>5</v>
      </c>
      <c r="E53" s="8" t="n">
        <f aca="false">D53*$J$5</f>
        <v>6.31578947368421</v>
      </c>
      <c r="F53" s="8" t="n">
        <f aca="false">E53-C53</f>
        <v>-29.6842105263158</v>
      </c>
      <c r="G53" s="9" t="n">
        <f aca="false">IF(AND(C53=0,E53=0),0,IF(C53=0,"New",(E53-C53)/C53))</f>
        <v>-0.824561403508772</v>
      </c>
      <c r="H53" s="8" t="n">
        <f aca="false">SUMIFS('Source'!$E:$E,'Source'!$A:$A,"203 - Ortho- Partner ag SWITZERLAND",'Source'!$B:$B,$A53)</f>
        <v>887.28</v>
      </c>
      <c r="I53" s="8" t="n">
        <f aca="false">SUMIFS('Source'!$G:$G,'Source'!$A:$A,"203 - Ortho- Partner ag SWITZERLAND",'Source'!$B:$B,$A53)</f>
        <v>130.82</v>
      </c>
      <c r="J53" s="8" t="n">
        <f aca="false">I53*$J$5</f>
        <v>165.246315789474</v>
      </c>
      <c r="K53" s="8" t="n">
        <f aca="false">J53-H53</f>
        <v>-722.033684210526</v>
      </c>
      <c r="L53" s="9" t="n">
        <f aca="false">IF(AND(H53=0,J53=0),0,IF(H53=0,"New",(J53-H53)/H53))</f>
        <v>-0.813760801788079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194</v>
      </c>
      <c r="B54" s="7" t="str">
        <f aca="false">IFERROR(INDEX('Source'!$C:$C,MATCH($A54,'Source'!$B:$B,0)),"")</f>
        <v>חגורת גב+סגירה כפולה</v>
      </c>
      <c r="C54" s="8" t="n">
        <f aca="false">SUMIFS('Source'!$D:$D,'Source'!$A:$A,"203 - Ortho- Partner ag SWITZERLAND",'Source'!$B:$B,$A54)</f>
        <v>21</v>
      </c>
      <c r="D54" s="8" t="n">
        <f aca="false">SUMIFS('Source'!$F:$F,'Source'!$A:$A,"203 - Ortho- Partner ag SWITZERLAND",'Source'!$B:$B,$A54)</f>
        <v>41</v>
      </c>
      <c r="E54" s="8" t="n">
        <f aca="false">D54*$J$5</f>
        <v>51.7894736842105</v>
      </c>
      <c r="F54" s="8" t="n">
        <f aca="false">E54-C54</f>
        <v>30.7894736842105</v>
      </c>
      <c r="G54" s="9" t="n">
        <f aca="false">IF(AND(C54=0,E54=0),0,IF(C54=0,"New",(E54-C54)/C54))</f>
        <v>1.46616541353383</v>
      </c>
      <c r="H54" s="8" t="n">
        <f aca="false">SUMIFS('Source'!$E:$E,'Source'!$A:$A,"203 - Ortho- Partner ag SWITZERLAND",'Source'!$B:$B,$A54)</f>
        <v>1149.45</v>
      </c>
      <c r="I54" s="8" t="n">
        <f aca="false">SUMIFS('Source'!$G:$G,'Source'!$A:$A,"203 - Ortho- Partner ag SWITZERLAND",'Source'!$B:$B,$A54)</f>
        <v>1904.32</v>
      </c>
      <c r="J54" s="8" t="n">
        <f aca="false">I54*$J$5</f>
        <v>2405.45684210526</v>
      </c>
      <c r="K54" s="8" t="n">
        <f aca="false">J54-H54</f>
        <v>1256.00684210526</v>
      </c>
      <c r="L54" s="9" t="n">
        <f aca="false">IF(AND(H54=0,J54=0),0,IF(H54=0,"New",(J54-H54)/H54))</f>
        <v>1.0927024595287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909</v>
      </c>
      <c r="B55" s="7" t="str">
        <f aca="false">IFERROR(INDEX('Source'!$C:$C,MATCH($A55,'Source'!$B:$B,0)),"")</f>
        <v>חבק יד</v>
      </c>
      <c r="C55" s="8" t="n">
        <f aca="false">SUMIFS('Source'!$D:$D,'Source'!$A:$A,"203 - Ortho- Partner ag SWITZERLAND",'Source'!$B:$B,$A55)</f>
        <v>96</v>
      </c>
      <c r="D55" s="8" t="n">
        <f aca="false">SUMIFS('Source'!$F:$F,'Source'!$A:$A,"203 - Ortho- Partner ag SWITZERLAND",'Source'!$B:$B,$A55)</f>
        <v>171</v>
      </c>
      <c r="E55" s="8" t="n">
        <f aca="false">D55*$J$5</f>
        <v>216</v>
      </c>
      <c r="F55" s="8" t="n">
        <f aca="false">E55-C55</f>
        <v>120</v>
      </c>
      <c r="G55" s="9" t="n">
        <f aca="false">IF(AND(C55=0,E55=0),0,IF(C55=0,"New",(E55-C55)/C55))</f>
        <v>1.25</v>
      </c>
      <c r="H55" s="8" t="n">
        <f aca="false">SUMIFS('Source'!$E:$E,'Source'!$A:$A,"203 - Ortho- Partner ag SWITZERLAND",'Source'!$B:$B,$A55)</f>
        <v>1016.86</v>
      </c>
      <c r="I55" s="8" t="n">
        <f aca="false">SUMIFS('Source'!$G:$G,'Source'!$A:$A,"203 - Ortho- Partner ag SWITZERLAND",'Source'!$B:$B,$A55)</f>
        <v>1727.62</v>
      </c>
      <c r="J55" s="8" t="n">
        <f aca="false">I55*$J$5</f>
        <v>2182.25684210526</v>
      </c>
      <c r="K55" s="8" t="n">
        <f aca="false">J55-H55</f>
        <v>1165.39684210526</v>
      </c>
      <c r="L55" s="9" t="n">
        <f aca="false">IF(AND(H55=0,J55=0),0,IF(H55=0,"New",(J55-H55)/H55))</f>
        <v>1.14607403389381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552</v>
      </c>
      <c r="B56" s="7" t="str">
        <f aca="false">IFERROR(INDEX('Source'!$C:$C,MATCH($A56,'Source'!$B:$B,0)),"")</f>
        <v>חגורת צלעות לגבר</v>
      </c>
      <c r="C56" s="8" t="n">
        <f aca="false">SUMIFS('Source'!$D:$D,'Source'!$A:$A,"203 - Ortho- Partner ag SWITZERLAND",'Source'!$B:$B,$A56)</f>
        <v>12</v>
      </c>
      <c r="D56" s="8" t="n">
        <f aca="false">SUMIFS('Source'!$F:$F,'Source'!$A:$A,"203 - Ortho- Partner ag SWITZERLAND",'Source'!$B:$B,$A56)</f>
        <v>0</v>
      </c>
      <c r="E56" s="8" t="n">
        <f aca="false">D56*$J$5</f>
        <v>0</v>
      </c>
      <c r="F56" s="8" t="n">
        <f aca="false">E56-C56</f>
        <v>-12</v>
      </c>
      <c r="G56" s="9" t="n">
        <f aca="false">IF(AND(C56=0,E56=0),0,IF(C56=0,"New",(E56-C56)/C56))</f>
        <v>-1</v>
      </c>
      <c r="H56" s="8" t="n">
        <f aca="false">SUMIFS('Source'!$E:$E,'Source'!$A:$A,"203 - Ortho- Partner ag SWITZERLAND",'Source'!$B:$B,$A56)</f>
        <v>669.64</v>
      </c>
      <c r="I56" s="8" t="n">
        <f aca="false">SUMIFS('Source'!$G:$G,'Source'!$A:$A,"203 - Ortho- Partner ag SWITZERLAND",'Source'!$B:$B,$A56)</f>
        <v>0</v>
      </c>
      <c r="J56" s="8" t="n">
        <f aca="false">I56*$J$5</f>
        <v>0</v>
      </c>
      <c r="K56" s="8" t="n">
        <f aca="false">J56-H56</f>
        <v>-669.64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258</v>
      </c>
      <c r="B57" s="7" t="str">
        <f aca="false">IFERROR(INDEX('Source'!$C:$C,MATCH($A57,'Source'!$B:$B,0)),"")</f>
        <v>חגורת בטן</v>
      </c>
      <c r="C57" s="8" t="n">
        <f aca="false">SUMIFS('Source'!$D:$D,'Source'!$A:$A,"203 - Ortho- Partner ag SWITZERLAND",'Source'!$B:$B,$A57)</f>
        <v>60</v>
      </c>
      <c r="D57" s="8" t="n">
        <f aca="false">SUMIFS('Source'!$F:$F,'Source'!$A:$A,"203 - Ortho- Partner ag SWITZERLAND",'Source'!$B:$B,$A57)</f>
        <v>77</v>
      </c>
      <c r="E57" s="8" t="n">
        <f aca="false">D57*$J$5</f>
        <v>97.2631578947368</v>
      </c>
      <c r="F57" s="8" t="n">
        <f aca="false">E57-C57</f>
        <v>37.2631578947368</v>
      </c>
      <c r="G57" s="9" t="n">
        <f aca="false">IF(AND(C57=0,E57=0),0,IF(C57=0,"New",(E57-C57)/C57))</f>
        <v>0.621052631578947</v>
      </c>
      <c r="H57" s="8" t="n">
        <f aca="false">SUMIFS('Source'!$E:$E,'Source'!$A:$A,"203 - Ortho- Partner ag SWITZERLAND",'Source'!$B:$B,$A57)</f>
        <v>2679.46</v>
      </c>
      <c r="I57" s="8" t="n">
        <f aca="false">SUMIFS('Source'!$G:$G,'Source'!$A:$A,"203 - Ortho- Partner ag SWITZERLAND",'Source'!$B:$B,$A57)</f>
        <v>3327.6</v>
      </c>
      <c r="J57" s="8" t="n">
        <f aca="false">I57*$J$5</f>
        <v>4203.28421052632</v>
      </c>
      <c r="K57" s="8" t="n">
        <f aca="false">J57-H57</f>
        <v>1523.82421052632</v>
      </c>
      <c r="L57" s="9" t="n">
        <f aca="false">IF(AND(H57=0,J57=0),0,IF(H57=0,"New",(J57-H57)/H57))</f>
        <v>0.56870571328787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156</v>
      </c>
      <c r="B58" s="7" t="str">
        <f aca="false">IFERROR(INDEX('Source'!$C:$C,MATCH($A58,'Source'!$B:$B,0)),"")</f>
        <v>חבק טניס שחור</v>
      </c>
      <c r="C58" s="8" t="n">
        <f aca="false">SUMIFS('Source'!$D:$D,'Source'!$A:$A,"203 - Ortho- Partner ag SWITZERLAND",'Source'!$B:$B,$A58)</f>
        <v>100</v>
      </c>
      <c r="D58" s="8" t="n">
        <f aca="false">SUMIFS('Source'!$F:$F,'Source'!$A:$A,"203 - Ortho- Partner ag SWITZERLAND",'Source'!$B:$B,$A58)</f>
        <v>130</v>
      </c>
      <c r="E58" s="8" t="n">
        <f aca="false">D58*$J$5</f>
        <v>164.210526315789</v>
      </c>
      <c r="F58" s="8" t="n">
        <f aca="false">E58-C58</f>
        <v>64.2105263157895</v>
      </c>
      <c r="G58" s="9" t="n">
        <f aca="false">IF(AND(C58=0,E58=0),0,IF(C58=0,"New",(E58-C58)/C58))</f>
        <v>0.642105263157895</v>
      </c>
      <c r="H58" s="8" t="n">
        <f aca="false">SUMIFS('Source'!$E:$E,'Source'!$A:$A,"203 - Ortho- Partner ag SWITZERLAND",'Source'!$B:$B,$A58)</f>
        <v>4071.36</v>
      </c>
      <c r="I58" s="8" t="n">
        <f aca="false">SUMIFS('Source'!$G:$G,'Source'!$A:$A,"203 - Ortho- Partner ag SWITZERLAND",'Source'!$B:$B,$A58)</f>
        <v>4715.64</v>
      </c>
      <c r="J58" s="8" t="n">
        <f aca="false">I58*$J$5</f>
        <v>5956.59789473684</v>
      </c>
      <c r="K58" s="8" t="n">
        <f aca="false">J58-H58</f>
        <v>1885.23789473684</v>
      </c>
      <c r="L58" s="9" t="n">
        <f aca="false">IF(AND(H58=0,J58=0),0,IF(H58=0,"New",(J58-H58)/H58))</f>
        <v>0.46304868514129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386</v>
      </c>
      <c r="B59" s="7" t="str">
        <f aca="false">IFERROR(INDEX('Source'!$C:$C,MATCH($A59,'Source'!$B:$B,0)),"")</f>
        <v>חגורה למנותחי בטן</v>
      </c>
      <c r="C59" s="8" t="n">
        <f aca="false">SUMIFS('Source'!$D:$D,'Source'!$A:$A,"203 - Ortho- Partner ag SWITZERLAND",'Source'!$B:$B,$A59)</f>
        <v>12</v>
      </c>
      <c r="D59" s="8" t="n">
        <f aca="false">SUMIFS('Source'!$F:$F,'Source'!$A:$A,"203 - Ortho- Partner ag SWITZERLAND",'Source'!$B:$B,$A59)</f>
        <v>0</v>
      </c>
      <c r="E59" s="8" t="n">
        <f aca="false">D59*$J$5</f>
        <v>0</v>
      </c>
      <c r="F59" s="8" t="n">
        <f aca="false">E59-C59</f>
        <v>-12</v>
      </c>
      <c r="G59" s="9" t="n">
        <f aca="false">IF(AND(C59=0,E59=0),0,IF(C59=0,"New",(E59-C59)/C59))</f>
        <v>-1</v>
      </c>
      <c r="H59" s="8" t="n">
        <f aca="false">SUMIFS('Source'!$E:$E,'Source'!$A:$A,"203 - Ortho- Partner ag SWITZERLAND",'Source'!$B:$B,$A59)</f>
        <v>633.15</v>
      </c>
      <c r="I59" s="8" t="n">
        <f aca="false">SUMIFS('Source'!$G:$G,'Source'!$A:$A,"203 - Ortho- Partner ag SWITZERLAND",'Source'!$B:$B,$A59)</f>
        <v>0</v>
      </c>
      <c r="J59" s="8" t="n">
        <f aca="false">I59*$J$5</f>
        <v>0</v>
      </c>
      <c r="K59" s="8" t="n">
        <f aca="false">J59-H59</f>
        <v>-633.15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784</v>
      </c>
      <c r="B60" s="7" t="str">
        <f aca="false">IFERROR(INDEX('Source'!$C:$C,MATCH($A60,'Source'!$B:$B,0)),"")</f>
        <v>חגורת צלעות לאשה</v>
      </c>
      <c r="C60" s="8" t="n">
        <f aca="false">SUMIFS('Source'!$D:$D,'Source'!$A:$A,"203 - Ortho- Partner ag SWITZERLAND",'Source'!$B:$B,$A60)</f>
        <v>12</v>
      </c>
      <c r="D60" s="8" t="n">
        <f aca="false">SUMIFS('Source'!$F:$F,'Source'!$A:$A,"203 - Ortho- Partner ag SWITZERLAND",'Source'!$B:$B,$A60)</f>
        <v>0</v>
      </c>
      <c r="E60" s="8" t="n">
        <f aca="false">D60*$J$5</f>
        <v>0</v>
      </c>
      <c r="F60" s="8" t="n">
        <f aca="false">E60-C60</f>
        <v>-12</v>
      </c>
      <c r="G60" s="9" t="n">
        <f aca="false">IF(AND(C60=0,E60=0),0,IF(C60=0,"New",(E60-C60)/C60))</f>
        <v>-1</v>
      </c>
      <c r="H60" s="8" t="n">
        <f aca="false">SUMIFS('Source'!$E:$E,'Source'!$A:$A,"203 - Ortho- Partner ag SWITZERLAND",'Source'!$B:$B,$A60)</f>
        <v>611.58</v>
      </c>
      <c r="I60" s="8" t="n">
        <f aca="false">SUMIFS('Source'!$G:$G,'Source'!$A:$A,"203 - Ortho- Partner ag SWITZERLAND",'Source'!$B:$B,$A60)</f>
        <v>0</v>
      </c>
      <c r="J60" s="8" t="n">
        <f aca="false">I60*$J$5</f>
        <v>0</v>
      </c>
      <c r="K60" s="8" t="n">
        <f aca="false">J60-H60</f>
        <v>-611.58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553</v>
      </c>
      <c r="B61" s="7" t="str">
        <f aca="false">IFERROR(INDEX('Source'!$C:$C,MATCH($A61,'Source'!$B:$B,0)),"")</f>
        <v>חגורת צלעות לאשה</v>
      </c>
      <c r="C61" s="8" t="n">
        <f aca="false">SUMIFS('Source'!$D:$D,'Source'!$A:$A,"203 - Ortho- Partner ag SWITZERLAND",'Source'!$B:$B,$A61)</f>
        <v>12</v>
      </c>
      <c r="D61" s="8" t="n">
        <f aca="false">SUMIFS('Source'!$F:$F,'Source'!$A:$A,"203 - Ortho- Partner ag SWITZERLAND",'Source'!$B:$B,$A61)</f>
        <v>0</v>
      </c>
      <c r="E61" s="8" t="n">
        <f aca="false">D61*$J$5</f>
        <v>0</v>
      </c>
      <c r="F61" s="8" t="n">
        <f aca="false">E61-C61</f>
        <v>-12</v>
      </c>
      <c r="G61" s="9" t="n">
        <f aca="false">IF(AND(C61=0,E61=0),0,IF(C61=0,"New",(E61-C61)/C61))</f>
        <v>-1</v>
      </c>
      <c r="H61" s="8" t="n">
        <f aca="false">SUMIFS('Source'!$E:$E,'Source'!$A:$A,"203 - Ortho- Partner ag SWITZERLAND",'Source'!$B:$B,$A61)</f>
        <v>593.66</v>
      </c>
      <c r="I61" s="8" t="n">
        <f aca="false">SUMIFS('Source'!$G:$G,'Source'!$A:$A,"203 - Ortho- Partner ag SWITZERLAND",'Source'!$B:$B,$A61)</f>
        <v>0</v>
      </c>
      <c r="J61" s="8" t="n">
        <f aca="false">I61*$J$5</f>
        <v>0</v>
      </c>
      <c r="K61" s="8" t="n">
        <f aca="false">J61-H61</f>
        <v>-593.66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314</v>
      </c>
      <c r="B62" s="7" t="str">
        <f aca="false">IFERROR(INDEX('Source'!$C:$C,MATCH($A62,'Source'!$B:$B,0)),"")</f>
        <v>חגורת גב+סגירה כפולה</v>
      </c>
      <c r="C62" s="8" t="n">
        <f aca="false">SUMIFS('Source'!$D:$D,'Source'!$A:$A,"203 - Ortho- Partner ag SWITZERLAND",'Source'!$B:$B,$A62)</f>
        <v>10</v>
      </c>
      <c r="D62" s="8" t="n">
        <f aca="false">SUMIFS('Source'!$F:$F,'Source'!$A:$A,"203 - Ortho- Partner ag SWITZERLAND",'Source'!$B:$B,$A62)</f>
        <v>0</v>
      </c>
      <c r="E62" s="8" t="n">
        <f aca="false">D62*$J$5</f>
        <v>0</v>
      </c>
      <c r="F62" s="8" t="n">
        <f aca="false">E62-C62</f>
        <v>-10</v>
      </c>
      <c r="G62" s="9" t="n">
        <f aca="false">IF(AND(C62=0,E62=0),0,IF(C62=0,"New",(E62-C62)/C62))</f>
        <v>-1</v>
      </c>
      <c r="H62" s="8" t="n">
        <f aca="false">SUMIFS('Source'!$E:$E,'Source'!$A:$A,"203 - Ortho- Partner ag SWITZERLAND",'Source'!$B:$B,$A62)</f>
        <v>574.7</v>
      </c>
      <c r="I62" s="8" t="n">
        <f aca="false">SUMIFS('Source'!$G:$G,'Source'!$A:$A,"203 - Ortho- Partner ag SWITZERLAND",'Source'!$B:$B,$A62)</f>
        <v>0</v>
      </c>
      <c r="J62" s="8" t="n">
        <f aca="false">I62*$J$5</f>
        <v>0</v>
      </c>
      <c r="K62" s="8" t="n">
        <f aca="false">J62-H62</f>
        <v>-574.7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336</v>
      </c>
      <c r="B63" s="7" t="str">
        <f aca="false">IFERROR(INDEX('Source'!$C:$C,MATCH($A63,'Source'!$B:$B,0)),"")</f>
        <v>חגורת גב+סגירה כפולה</v>
      </c>
      <c r="C63" s="8" t="n">
        <f aca="false">SUMIFS('Source'!$D:$D,'Source'!$A:$A,"203 - Ortho- Partner ag SWITZERLAND",'Source'!$B:$B,$A63)</f>
        <v>10</v>
      </c>
      <c r="D63" s="8" t="n">
        <f aca="false">SUMIFS('Source'!$F:$F,'Source'!$A:$A,"203 - Ortho- Partner ag SWITZERLAND",'Source'!$B:$B,$A63)</f>
        <v>0</v>
      </c>
      <c r="E63" s="8" t="n">
        <f aca="false">D63*$J$5</f>
        <v>0</v>
      </c>
      <c r="F63" s="8" t="n">
        <f aca="false">E63-C63</f>
        <v>-10</v>
      </c>
      <c r="G63" s="9" t="n">
        <f aca="false">IF(AND(C63=0,E63=0),0,IF(C63=0,"New",(E63-C63)/C63))</f>
        <v>-1</v>
      </c>
      <c r="H63" s="8" t="n">
        <f aca="false">SUMIFS('Source'!$E:$E,'Source'!$A:$A,"203 - Ortho- Partner ag SWITZERLAND",'Source'!$B:$B,$A63)</f>
        <v>574.7</v>
      </c>
      <c r="I63" s="8" t="n">
        <f aca="false">SUMIFS('Source'!$G:$G,'Source'!$A:$A,"203 - Ortho- Partner ag SWITZERLAND",'Source'!$B:$B,$A63)</f>
        <v>0</v>
      </c>
      <c r="J63" s="8" t="n">
        <f aca="false">I63*$J$5</f>
        <v>0</v>
      </c>
      <c r="K63" s="8" t="n">
        <f aca="false">J63-H63</f>
        <v>-574.7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783</v>
      </c>
      <c r="B64" s="7" t="str">
        <f aca="false">IFERROR(INDEX('Source'!$C:$C,MATCH($A64,'Source'!$B:$B,0)),"")</f>
        <v>חגורת צלעות לאשה</v>
      </c>
      <c r="C64" s="8" t="n">
        <f aca="false">SUMIFS('Source'!$D:$D,'Source'!$A:$A,"203 - Ortho- Partner ag SWITZERLAND",'Source'!$B:$B,$A64)</f>
        <v>12</v>
      </c>
      <c r="D64" s="8" t="n">
        <f aca="false">SUMIFS('Source'!$F:$F,'Source'!$A:$A,"203 - Ortho- Partner ag SWITZERLAND",'Source'!$B:$B,$A64)</f>
        <v>0</v>
      </c>
      <c r="E64" s="8" t="n">
        <f aca="false">D64*$J$5</f>
        <v>0</v>
      </c>
      <c r="F64" s="8" t="n">
        <f aca="false">E64-C64</f>
        <v>-12</v>
      </c>
      <c r="G64" s="9" t="n">
        <f aca="false">IF(AND(C64=0,E64=0),0,IF(C64=0,"New",(E64-C64)/C64))</f>
        <v>-1</v>
      </c>
      <c r="H64" s="8" t="n">
        <f aca="false">SUMIFS('Source'!$E:$E,'Source'!$A:$A,"203 - Ortho- Partner ag SWITZERLAND",'Source'!$B:$B,$A64)</f>
        <v>551.69</v>
      </c>
      <c r="I64" s="8" t="n">
        <f aca="false">SUMIFS('Source'!$G:$G,'Source'!$A:$A,"203 - Ortho- Partner ag SWITZERLAND",'Source'!$B:$B,$A64)</f>
        <v>0</v>
      </c>
      <c r="J64" s="8" t="n">
        <f aca="false">I64*$J$5</f>
        <v>0</v>
      </c>
      <c r="K64" s="8" t="n">
        <f aca="false">J64-H64</f>
        <v>-551.69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697</v>
      </c>
      <c r="B65" s="7" t="str">
        <f aca="false">IFERROR(INDEX('Source'!$C:$C,MATCH($A65,'Source'!$B:$B,0)),"")</f>
        <v>מיצב כתפיים</v>
      </c>
      <c r="C65" s="8" t="n">
        <f aca="false">SUMIFS('Source'!$D:$D,'Source'!$A:$A,"203 - Ortho- Partner ag SWITZERLAND",'Source'!$B:$B,$A65)</f>
        <v>12</v>
      </c>
      <c r="D65" s="8" t="n">
        <f aca="false">SUMIFS('Source'!$F:$F,'Source'!$A:$A,"203 - Ortho- Partner ag SWITZERLAND",'Source'!$B:$B,$A65)</f>
        <v>5</v>
      </c>
      <c r="E65" s="8" t="n">
        <f aca="false">D65*$J$5</f>
        <v>6.31578947368421</v>
      </c>
      <c r="F65" s="8" t="n">
        <f aca="false">E65-C65</f>
        <v>-5.68421052631579</v>
      </c>
      <c r="G65" s="9" t="n">
        <f aca="false">IF(AND(C65=0,E65=0),0,IF(C65=0,"New",(E65-C65)/C65))</f>
        <v>-0.473684210526316</v>
      </c>
      <c r="H65" s="8" t="n">
        <f aca="false">SUMIFS('Source'!$E:$E,'Source'!$A:$A,"203 - Ortho- Partner ag SWITZERLAND",'Source'!$B:$B,$A65)</f>
        <v>934.66</v>
      </c>
      <c r="I65" s="8" t="n">
        <f aca="false">SUMIFS('Source'!$G:$G,'Source'!$A:$A,"203 - Ortho- Partner ag SWITZERLAND",'Source'!$B:$B,$A65)</f>
        <v>407.71</v>
      </c>
      <c r="J65" s="8" t="n">
        <f aca="false">I65*$J$5</f>
        <v>515.002105263158</v>
      </c>
      <c r="K65" s="8" t="n">
        <f aca="false">J65-H65</f>
        <v>-419.657894736842</v>
      </c>
      <c r="L65" s="9" t="n">
        <f aca="false">IF(AND(H65=0,J65=0),0,IF(H65=0,"New",(J65-H65)/H65))</f>
        <v>-0.44899524397839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711</v>
      </c>
      <c r="B66" s="7" t="str">
        <f aca="false">IFERROR(INDEX('Source'!$C:$C,MATCH($A66,'Source'!$B:$B,0)),"")</f>
        <v>כפפת CTS ימין</v>
      </c>
      <c r="C66" s="8" t="n">
        <f aca="false">SUMIFS('Source'!$D:$D,'Source'!$A:$A,"203 - Ortho- Partner ag SWITZERLAND",'Source'!$B:$B,$A66)</f>
        <v>15</v>
      </c>
      <c r="D66" s="8" t="n">
        <f aca="false">SUMIFS('Source'!$F:$F,'Source'!$A:$A,"203 - Ortho- Partner ag SWITZERLAND",'Source'!$B:$B,$A66)</f>
        <v>30</v>
      </c>
      <c r="E66" s="8" t="n">
        <f aca="false">D66*$J$5</f>
        <v>37.8947368421053</v>
      </c>
      <c r="F66" s="8" t="n">
        <f aca="false">E66-C66</f>
        <v>22.8947368421053</v>
      </c>
      <c r="G66" s="9" t="n">
        <f aca="false">IF(AND(C66=0,E66=0),0,IF(C66=0,"New",(E66-C66)/C66))</f>
        <v>1.52631578947368</v>
      </c>
      <c r="H66" s="8" t="n">
        <f aca="false">SUMIFS('Source'!$E:$E,'Source'!$A:$A,"203 - Ortho- Partner ag SWITZERLAND",'Source'!$B:$B,$A66)</f>
        <v>575.1</v>
      </c>
      <c r="I66" s="8" t="n">
        <f aca="false">SUMIFS('Source'!$G:$G,'Source'!$A:$A,"203 - Ortho- Partner ag SWITZERLAND",'Source'!$B:$B,$A66)</f>
        <v>1082.65</v>
      </c>
      <c r="J66" s="8" t="n">
        <f aca="false">I66*$J$5</f>
        <v>1367.55789473684</v>
      </c>
      <c r="K66" s="8" t="n">
        <f aca="false">J66-H66</f>
        <v>792.457894736842</v>
      </c>
      <c r="L66" s="9" t="n">
        <f aca="false">IF(AND(H66=0,J66=0),0,IF(H66=0,"New",(J66-H66)/H66))</f>
        <v>1.37794799989018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1073</v>
      </c>
      <c r="B67" s="7" t="str">
        <f aca="false">IFERROR(INDEX('Source'!$C:$C,MATCH($A67,'Source'!$B:$B,0)),"")</f>
        <v>מיתלה שרוול</v>
      </c>
      <c r="C67" s="8" t="n">
        <f aca="false">SUMIFS('Source'!$D:$D,'Source'!$A:$A,"203 - Ortho- Partner ag SWITZERLAND",'Source'!$B:$B,$A67)</f>
        <v>0</v>
      </c>
      <c r="D67" s="8" t="n">
        <f aca="false">SUMIFS('Source'!$F:$F,'Source'!$A:$A,"203 - Ortho- Partner ag SWITZERLAND",'Source'!$B:$B,$A67)</f>
        <v>5</v>
      </c>
      <c r="E67" s="8" t="n">
        <f aca="false">D67*$J$5</f>
        <v>6.31578947368421</v>
      </c>
      <c r="F67" s="8" t="n">
        <f aca="false">E67-C67</f>
        <v>6.31578947368421</v>
      </c>
      <c r="G67" s="9" t="str">
        <f aca="false">IF(AND(C67=0,E67=0),0,IF(C67=0,"New",(E67-C67)/C67))</f>
        <v>New</v>
      </c>
      <c r="H67" s="8" t="n">
        <f aca="false">SUMIFS('Source'!$E:$E,'Source'!$A:$A,"203 - Ortho- Partner ag SWITZERLAND",'Source'!$B:$B,$A67)</f>
        <v>0</v>
      </c>
      <c r="I67" s="8" t="n">
        <f aca="false">SUMIFS('Source'!$G:$G,'Source'!$A:$A,"203 - Ortho- Partner ag SWITZERLAND",'Source'!$B:$B,$A67)</f>
        <v>487.46</v>
      </c>
      <c r="J67" s="8" t="n">
        <f aca="false">I67*$J$5</f>
        <v>615.738947368421</v>
      </c>
      <c r="K67" s="8" t="n">
        <f aca="false">J67-H67</f>
        <v>615.738947368421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139</v>
      </c>
      <c r="B68" s="7" t="str">
        <f aca="false">IFERROR(INDEX('Source'!$C:$C,MATCH($A68,'Source'!$B:$B,0)),"")</f>
        <v>מגן ברך רגיל</v>
      </c>
      <c r="C68" s="8" t="n">
        <f aca="false">SUMIFS('Source'!$D:$D,'Source'!$A:$A,"203 - Ortho- Partner ag SWITZERLAND",'Source'!$B:$B,$A68)</f>
        <v>42</v>
      </c>
      <c r="D68" s="8" t="n">
        <f aca="false">SUMIFS('Source'!$F:$F,'Source'!$A:$A,"203 - Ortho- Partner ag SWITZERLAND",'Source'!$B:$B,$A68)</f>
        <v>0</v>
      </c>
      <c r="E68" s="8" t="n">
        <f aca="false">D68*$J$5</f>
        <v>0</v>
      </c>
      <c r="F68" s="8" t="n">
        <f aca="false">E68-C68</f>
        <v>-42</v>
      </c>
      <c r="G68" s="9" t="n">
        <f aca="false">IF(AND(C68=0,E68=0),0,IF(C68=0,"New",(E68-C68)/C68))</f>
        <v>-1</v>
      </c>
      <c r="H68" s="8" t="n">
        <f aca="false">SUMIFS('Source'!$E:$E,'Source'!$A:$A,"203 - Ortho- Partner ag SWITZERLAND",'Source'!$B:$B,$A68)</f>
        <v>467.55</v>
      </c>
      <c r="I68" s="8" t="n">
        <f aca="false">SUMIFS('Source'!$G:$G,'Source'!$A:$A,"203 - Ortho- Partner ag SWITZERLAND",'Source'!$B:$B,$A68)</f>
        <v>0</v>
      </c>
      <c r="J68" s="8" t="n">
        <f aca="false">I68*$J$5</f>
        <v>0</v>
      </c>
      <c r="K68" s="8" t="n">
        <f aca="false">J68-H68</f>
        <v>-467.55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1209</v>
      </c>
      <c r="B69" s="7" t="str">
        <f aca="false">IFERROR(INDEX('Source'!$C:$C,MATCH($A69,'Source'!$B:$B,0)),"")</f>
        <v>מכשיר ליצוב הבוהן שמעל</v>
      </c>
      <c r="C69" s="8" t="n">
        <f aca="false">SUMIFS('Source'!$D:$D,'Source'!$A:$A,"203 - Ortho- Partner ag SWITZERLAND",'Source'!$B:$B,$A69)</f>
        <v>60</v>
      </c>
      <c r="D69" s="8" t="n">
        <f aca="false">SUMIFS('Source'!$F:$F,'Source'!$A:$A,"203 - Ortho- Partner ag SWITZERLAND",'Source'!$B:$B,$A69)</f>
        <v>79</v>
      </c>
      <c r="E69" s="8" t="n">
        <f aca="false">D69*$J$5</f>
        <v>99.7894736842105</v>
      </c>
      <c r="F69" s="8" t="n">
        <f aca="false">E69-C69</f>
        <v>39.7894736842105</v>
      </c>
      <c r="G69" s="9" t="n">
        <f aca="false">IF(AND(C69=0,E69=0),0,IF(C69=0,"New",(E69-C69)/C69))</f>
        <v>0.663157894736842</v>
      </c>
      <c r="H69" s="8" t="n">
        <f aca="false">SUMIFS('Source'!$E:$E,'Source'!$A:$A,"203 - Ortho- Partner ag SWITZERLAND",'Source'!$B:$B,$A69)</f>
        <v>1931.87</v>
      </c>
      <c r="I69" s="8" t="n">
        <f aca="false">SUMIFS('Source'!$G:$G,'Source'!$A:$A,"203 - Ortho- Partner ag SWITZERLAND",'Source'!$B:$B,$A69)</f>
        <v>2388.95</v>
      </c>
      <c r="J69" s="8" t="n">
        <f aca="false">I69*$J$5</f>
        <v>3017.62105263158</v>
      </c>
      <c r="K69" s="8" t="n">
        <f aca="false">J69-H69</f>
        <v>1085.75105263158</v>
      </c>
      <c r="L69" s="9" t="n">
        <f aca="false">IF(AND(H69=0,J69=0),0,IF(H69=0,"New",(J69-H69)/H69))</f>
        <v>0.562020763628804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224</v>
      </c>
      <c r="B70" s="7" t="str">
        <f aca="false">IFERROR(INDEX('Source'!$C:$C,MATCH($A70,'Source'!$B:$B,0)),"")</f>
        <v>צוארון ספוגי</v>
      </c>
      <c r="C70" s="8" t="n">
        <f aca="false">SUMIFS('Source'!$D:$D,'Source'!$A:$A,"203 - Ortho- Partner ag SWITZERLAND",'Source'!$B:$B,$A70)</f>
        <v>60</v>
      </c>
      <c r="D70" s="8" t="n">
        <f aca="false">SUMIFS('Source'!$F:$F,'Source'!$A:$A,"203 - Ortho- Partner ag SWITZERLAND",'Source'!$B:$B,$A70)</f>
        <v>44</v>
      </c>
      <c r="E70" s="8" t="n">
        <f aca="false">D70*$J$5</f>
        <v>55.5789473684211</v>
      </c>
      <c r="F70" s="8" t="n">
        <f aca="false">E70-C70</f>
        <v>-4.42105263157895</v>
      </c>
      <c r="G70" s="9" t="n">
        <f aca="false">IF(AND(C70=0,E70=0),0,IF(C70=0,"New",(E70-C70)/C70))</f>
        <v>-0.0736842105263159</v>
      </c>
      <c r="H70" s="8" t="n">
        <f aca="false">SUMIFS('Source'!$E:$E,'Source'!$A:$A,"203 - Ortho- Partner ag SWITZERLAND",'Source'!$B:$B,$A70)</f>
        <v>1374.44</v>
      </c>
      <c r="I70" s="8" t="n">
        <f aca="false">SUMIFS('Source'!$G:$G,'Source'!$A:$A,"203 - Ortho- Partner ag SWITZERLAND",'Source'!$B:$B,$A70)</f>
        <v>961.21</v>
      </c>
      <c r="J70" s="8" t="n">
        <f aca="false">I70*$J$5</f>
        <v>1214.16</v>
      </c>
      <c r="K70" s="8" t="n">
        <f aca="false">J70-H70</f>
        <v>-160.28</v>
      </c>
      <c r="L70" s="9" t="n">
        <f aca="false">IF(AND(H70=0,J70=0),0,IF(H70=0,"New",(J70-H70)/H70))</f>
        <v>-0.116614766741364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1210</v>
      </c>
      <c r="B71" s="7" t="str">
        <f aca="false">IFERROR(INDEX('Source'!$C:$C,MATCH($A71,'Source'!$B:$B,0)),"")</f>
        <v>צוארון ספוגי צבע</v>
      </c>
      <c r="C71" s="8" t="n">
        <f aca="false">SUMIFS('Source'!$D:$D,'Source'!$A:$A,"203 - Ortho- Partner ag SWITZERLAND",'Source'!$B:$B,$A71)</f>
        <v>0</v>
      </c>
      <c r="D71" s="8" t="n">
        <f aca="false">SUMIFS('Source'!$F:$F,'Source'!$A:$A,"203 - Ortho- Partner ag SWITZERLAND",'Source'!$B:$B,$A71)</f>
        <v>16</v>
      </c>
      <c r="E71" s="8" t="n">
        <f aca="false">D71*$J$5</f>
        <v>20.2105263157895</v>
      </c>
      <c r="F71" s="8" t="n">
        <f aca="false">E71-C71</f>
        <v>20.2105263157895</v>
      </c>
      <c r="G71" s="9" t="str">
        <f aca="false">IF(AND(C71=0,E71=0),0,IF(C71=0,"New",(E71-C71)/C71))</f>
        <v>New</v>
      </c>
      <c r="H71" s="8" t="n">
        <f aca="false">SUMIFS('Source'!$E:$E,'Source'!$A:$A,"203 - Ortho- Partner ag SWITZERLAND",'Source'!$B:$B,$A71)</f>
        <v>0</v>
      </c>
      <c r="I71" s="8" t="n">
        <f aca="false">SUMIFS('Source'!$G:$G,'Source'!$A:$A,"203 - Ortho- Partner ag SWITZERLAND",'Source'!$B:$B,$A71)</f>
        <v>401.07</v>
      </c>
      <c r="J71" s="8" t="n">
        <f aca="false">I71*$J$5</f>
        <v>506.614736842105</v>
      </c>
      <c r="K71" s="8" t="n">
        <f aca="false">J71-H71</f>
        <v>506.614736842105</v>
      </c>
      <c r="L71" s="9" t="str">
        <f aca="false">IF(AND(H71=0,J71=0),0,IF(H71=0,"New",(J71-H71)/H71))</f>
        <v>New</v>
      </c>
      <c r="M71" s="7" t="str">
        <f aca="false">IF(AND(OR(C71&lt;&gt;0,H71&lt;&gt;0),D71=0,I71=0),"DROP",IF(AND(OR(D71&lt;&gt;0,I71&lt;&gt;0),C71=0,H71=0),"NEW",""))</f>
        <v>NEW</v>
      </c>
    </row>
    <row r="72" customFormat="false" ht="15" hidden="false" customHeight="false" outlineLevel="0" collapsed="false">
      <c r="A72" s="7" t="s">
        <v>235</v>
      </c>
      <c r="B72" s="7" t="str">
        <f aca="false">IFERROR(INDEX('Source'!$C:$C,MATCH($A72,'Source'!$B:$B,0)),"")</f>
        <v>חגורת גב+סגירה כפולה</v>
      </c>
      <c r="C72" s="8" t="n">
        <f aca="false">SUMIFS('Source'!$D:$D,'Source'!$A:$A,"203 - Ortho- Partner ag SWITZERLAND",'Source'!$B:$B,$A72)</f>
        <v>10</v>
      </c>
      <c r="D72" s="8" t="n">
        <f aca="false">SUMIFS('Source'!$F:$F,'Source'!$A:$A,"203 - Ortho- Partner ag SWITZERLAND",'Source'!$B:$B,$A72)</f>
        <v>20</v>
      </c>
      <c r="E72" s="8" t="n">
        <f aca="false">D72*$J$5</f>
        <v>25.2631578947368</v>
      </c>
      <c r="F72" s="8" t="n">
        <f aca="false">E72-C72</f>
        <v>15.2631578947368</v>
      </c>
      <c r="G72" s="9" t="n">
        <f aca="false">IF(AND(C72=0,E72=0),0,IF(C72=0,"New",(E72-C72)/C72))</f>
        <v>1.52631578947368</v>
      </c>
      <c r="H72" s="8" t="n">
        <f aca="false">SUMIFS('Source'!$E:$E,'Source'!$A:$A,"203 - Ortho- Partner ag SWITZERLAND",'Source'!$B:$B,$A72)</f>
        <v>574.7</v>
      </c>
      <c r="I72" s="8" t="n">
        <f aca="false">SUMIFS('Source'!$G:$G,'Source'!$A:$A,"203 - Ortho- Partner ag SWITZERLAND",'Source'!$B:$B,$A72)</f>
        <v>960.49</v>
      </c>
      <c r="J72" s="8" t="n">
        <f aca="false">I72*$J$5</f>
        <v>1213.25052631579</v>
      </c>
      <c r="K72" s="8" t="n">
        <f aca="false">J72-H72</f>
        <v>638.550526315789</v>
      </c>
      <c r="L72" s="9" t="n">
        <f aca="false">IF(AND(H72=0,J72=0),0,IF(H72=0,"New",(J72-H72)/H72))</f>
        <v>1.11110236004139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905</v>
      </c>
      <c r="B73" s="7" t="str">
        <f aca="false">IFERROR(INDEX('Source'!$C:$C,MATCH($A73,'Source'!$B:$B,0)),"")</f>
        <v>סד יד</v>
      </c>
      <c r="C73" s="8" t="n">
        <f aca="false">SUMIFS('Source'!$D:$D,'Source'!$A:$A,"203 - Ortho- Partner ag SWITZERLAND",'Source'!$B:$B,$A73)</f>
        <v>24</v>
      </c>
      <c r="D73" s="8" t="n">
        <f aca="false">SUMIFS('Source'!$F:$F,'Source'!$A:$A,"203 - Ortho- Partner ag SWITZERLAND",'Source'!$B:$B,$A73)</f>
        <v>0</v>
      </c>
      <c r="E73" s="8" t="n">
        <f aca="false">D73*$J$5</f>
        <v>0</v>
      </c>
      <c r="F73" s="8" t="n">
        <f aca="false">E73-C73</f>
        <v>-24</v>
      </c>
      <c r="G73" s="9" t="n">
        <f aca="false">IF(AND(C73=0,E73=0),0,IF(C73=0,"New",(E73-C73)/C73))</f>
        <v>-1</v>
      </c>
      <c r="H73" s="8" t="n">
        <f aca="false">SUMIFS('Source'!$E:$E,'Source'!$A:$A,"203 - Ortho- Partner ag SWITZERLAND",'Source'!$B:$B,$A73)</f>
        <v>383.88</v>
      </c>
      <c r="I73" s="8" t="n">
        <f aca="false">SUMIFS('Source'!$G:$G,'Source'!$A:$A,"203 - Ortho- Partner ag SWITZERLAND",'Source'!$B:$B,$A73)</f>
        <v>0</v>
      </c>
      <c r="J73" s="8" t="n">
        <f aca="false">I73*$J$5</f>
        <v>0</v>
      </c>
      <c r="K73" s="8" t="n">
        <f aca="false">J73-H73</f>
        <v>-383.88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907</v>
      </c>
      <c r="B74" s="7" t="str">
        <f aca="false">IFERROR(INDEX('Source'!$C:$C,MATCH($A74,'Source'!$B:$B,0)),"")</f>
        <v>סד יד</v>
      </c>
      <c r="C74" s="8" t="n">
        <f aca="false">SUMIFS('Source'!$D:$D,'Source'!$A:$A,"203 - Ortho- Partner ag SWITZERLAND",'Source'!$B:$B,$A74)</f>
        <v>24</v>
      </c>
      <c r="D74" s="8" t="n">
        <f aca="false">SUMIFS('Source'!$F:$F,'Source'!$A:$A,"203 - Ortho- Partner ag SWITZERLAND",'Source'!$B:$B,$A74)</f>
        <v>0</v>
      </c>
      <c r="E74" s="8" t="n">
        <f aca="false">D74*$J$5</f>
        <v>0</v>
      </c>
      <c r="F74" s="8" t="n">
        <f aca="false">E74-C74</f>
        <v>-24</v>
      </c>
      <c r="G74" s="9" t="n">
        <f aca="false">IF(AND(C74=0,E74=0),0,IF(C74=0,"New",(E74-C74)/C74))</f>
        <v>-1</v>
      </c>
      <c r="H74" s="8" t="n">
        <f aca="false">SUMIFS('Source'!$E:$E,'Source'!$A:$A,"203 - Ortho- Partner ag SWITZERLAND",'Source'!$B:$B,$A74)</f>
        <v>383.88</v>
      </c>
      <c r="I74" s="8" t="n">
        <f aca="false">SUMIFS('Source'!$G:$G,'Source'!$A:$A,"203 - Ortho- Partner ag SWITZERLAND",'Source'!$B:$B,$A74)</f>
        <v>0</v>
      </c>
      <c r="J74" s="8" t="n">
        <f aca="false">I74*$J$5</f>
        <v>0</v>
      </c>
      <c r="K74" s="8" t="n">
        <f aca="false">J74-H74</f>
        <v>-383.88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195</v>
      </c>
      <c r="B75" s="7" t="str">
        <f aca="false">IFERROR(INDEX('Source'!$C:$C,MATCH($A75,'Source'!$B:$B,0)),"")</f>
        <v>אצבעון מפלסטיק  ליד</v>
      </c>
      <c r="C75" s="8" t="n">
        <f aca="false">SUMIFS('Source'!$D:$D,'Source'!$A:$A,"203 - Ortho- Partner ag SWITZERLAND",'Source'!$B:$B,$A75)</f>
        <v>120</v>
      </c>
      <c r="D75" s="8" t="n">
        <f aca="false">SUMIFS('Source'!$F:$F,'Source'!$A:$A,"203 - Ortho- Partner ag SWITZERLAND",'Source'!$B:$B,$A75)</f>
        <v>82</v>
      </c>
      <c r="E75" s="8" t="n">
        <f aca="false">D75*$J$5</f>
        <v>103.578947368421</v>
      </c>
      <c r="F75" s="8" t="n">
        <f aca="false">E75-C75</f>
        <v>-16.421052631579</v>
      </c>
      <c r="G75" s="9" t="n">
        <f aca="false">IF(AND(C75=0,E75=0),0,IF(C75=0,"New",(E75-C75)/C75))</f>
        <v>-0.136842105263158</v>
      </c>
      <c r="H75" s="8" t="n">
        <f aca="false">SUMIFS('Source'!$E:$E,'Source'!$A:$A,"203 - Ortho- Partner ag SWITZERLAND",'Source'!$B:$B,$A75)</f>
        <v>998.44</v>
      </c>
      <c r="I75" s="8" t="n">
        <f aca="false">SUMIFS('Source'!$G:$G,'Source'!$A:$A,"203 - Ortho- Partner ag SWITZERLAND",'Source'!$B:$B,$A75)</f>
        <v>627.49</v>
      </c>
      <c r="J75" s="8" t="n">
        <f aca="false">I75*$J$5</f>
        <v>792.618947368421</v>
      </c>
      <c r="K75" s="8" t="n">
        <f aca="false">J75-H75</f>
        <v>-205.821052631579</v>
      </c>
      <c r="L75" s="9" t="n">
        <f aca="false">IF(AND(H75=0,J75=0),0,IF(H75=0,"New",(J75-H75)/H75))</f>
        <v>-0.206142635142401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1211</v>
      </c>
      <c r="B76" s="7" t="str">
        <f aca="false">IFERROR(INDEX('Source'!$C:$C,MATCH($A76,'Source'!$B:$B,0)),"")</f>
        <v>צוארון ספוגי צבע</v>
      </c>
      <c r="C76" s="8" t="n">
        <f aca="false">SUMIFS('Source'!$D:$D,'Source'!$A:$A,"203 - Ortho- Partner ag SWITZERLAND",'Source'!$B:$B,$A76)</f>
        <v>12</v>
      </c>
      <c r="D76" s="8" t="n">
        <f aca="false">SUMIFS('Source'!$F:$F,'Source'!$A:$A,"203 - Ortho- Partner ag SWITZERLAND",'Source'!$B:$B,$A76)</f>
        <v>0</v>
      </c>
      <c r="E76" s="8" t="n">
        <f aca="false">D76*$J$5</f>
        <v>0</v>
      </c>
      <c r="F76" s="8" t="n">
        <f aca="false">E76-C76</f>
        <v>-12</v>
      </c>
      <c r="G76" s="9" t="n">
        <f aca="false">IF(AND(C76=0,E76=0),0,IF(C76=0,"New",(E76-C76)/C76))</f>
        <v>-1</v>
      </c>
      <c r="H76" s="8" t="n">
        <f aca="false">SUMIFS('Source'!$E:$E,'Source'!$A:$A,"203 - Ortho- Partner ag SWITZERLAND",'Source'!$B:$B,$A76)</f>
        <v>293.7</v>
      </c>
      <c r="I76" s="8" t="n">
        <f aca="false">SUMIFS('Source'!$G:$G,'Source'!$A:$A,"203 - Ortho- Partner ag SWITZERLAND",'Source'!$B:$B,$A76)</f>
        <v>0</v>
      </c>
      <c r="J76" s="8" t="n">
        <f aca="false">I76*$J$5</f>
        <v>0</v>
      </c>
      <c r="K76" s="8" t="n">
        <f aca="false">J76-H76</f>
        <v>-293.7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781</v>
      </c>
      <c r="B77" s="7" t="str">
        <f aca="false">IFERROR(INDEX('Source'!$C:$C,MATCH($A77,'Source'!$B:$B,0)),"")</f>
        <v>צוארון ספוגי</v>
      </c>
      <c r="C77" s="8" t="n">
        <f aca="false">SUMIFS('Source'!$D:$D,'Source'!$A:$A,"203 - Ortho- Partner ag SWITZERLAND",'Source'!$B:$B,$A77)</f>
        <v>12</v>
      </c>
      <c r="D77" s="8" t="n">
        <f aca="false">SUMIFS('Source'!$F:$F,'Source'!$A:$A,"203 - Ortho- Partner ag SWITZERLAND",'Source'!$B:$B,$A77)</f>
        <v>0</v>
      </c>
      <c r="E77" s="8" t="n">
        <f aca="false">D77*$J$5</f>
        <v>0</v>
      </c>
      <c r="F77" s="8" t="n">
        <f aca="false">E77-C77</f>
        <v>-12</v>
      </c>
      <c r="G77" s="9" t="n">
        <f aca="false">IF(AND(C77=0,E77=0),0,IF(C77=0,"New",(E77-C77)/C77))</f>
        <v>-1</v>
      </c>
      <c r="H77" s="8" t="n">
        <f aca="false">SUMIFS('Source'!$E:$E,'Source'!$A:$A,"203 - Ortho- Partner ag SWITZERLAND",'Source'!$B:$B,$A77)</f>
        <v>286.12</v>
      </c>
      <c r="I77" s="8" t="n">
        <f aca="false">SUMIFS('Source'!$G:$G,'Source'!$A:$A,"203 - Ortho- Partner ag SWITZERLAND",'Source'!$B:$B,$A77)</f>
        <v>0</v>
      </c>
      <c r="J77" s="8" t="n">
        <f aca="false">I77*$J$5</f>
        <v>0</v>
      </c>
      <c r="K77" s="8" t="n">
        <f aca="false">J77-H77</f>
        <v>-286.12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159</v>
      </c>
      <c r="B78" s="7" t="str">
        <f aca="false">IFERROR(INDEX('Source'!$C:$C,MATCH($A78,'Source'!$B:$B,0)),"")</f>
        <v>אצבעון מפלסטיק  ליד</v>
      </c>
      <c r="C78" s="8" t="n">
        <f aca="false">SUMIFS('Source'!$D:$D,'Source'!$A:$A,"203 - Ortho- Partner ag SWITZERLAND",'Source'!$B:$B,$A78)</f>
        <v>132</v>
      </c>
      <c r="D78" s="8" t="n">
        <f aca="false">SUMIFS('Source'!$F:$F,'Source'!$A:$A,"203 - Ortho- Partner ag SWITZERLAND",'Source'!$B:$B,$A78)</f>
        <v>104</v>
      </c>
      <c r="E78" s="8" t="n">
        <f aca="false">D78*$J$5</f>
        <v>131.368421052632</v>
      </c>
      <c r="F78" s="8" t="n">
        <f aca="false">E78-C78</f>
        <v>-0.631578947368439</v>
      </c>
      <c r="G78" s="9" t="n">
        <f aca="false">IF(AND(C78=0,E78=0),0,IF(C78=0,"New",(E78-C78)/C78))</f>
        <v>-0.00478468899521545</v>
      </c>
      <c r="H78" s="8" t="n">
        <f aca="false">SUMIFS('Source'!$E:$E,'Source'!$A:$A,"203 - Ortho- Partner ag SWITZERLAND",'Source'!$B:$B,$A78)</f>
        <v>1082.3</v>
      </c>
      <c r="I78" s="8" t="n">
        <f aca="false">SUMIFS('Source'!$G:$G,'Source'!$A:$A,"203 - Ortho- Partner ag SWITZERLAND",'Source'!$B:$B,$A78)</f>
        <v>799.1</v>
      </c>
      <c r="J78" s="8" t="n">
        <f aca="false">I78*$J$5</f>
        <v>1009.38947368421</v>
      </c>
      <c r="K78" s="8" t="n">
        <f aca="false">J78-H78</f>
        <v>-72.9105263157894</v>
      </c>
      <c r="L78" s="9" t="n">
        <f aca="false">IF(AND(H78=0,J78=0),0,IF(H78=0,"New",(J78-H78)/H78))</f>
        <v>-0.067366281359872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147</v>
      </c>
      <c r="B79" s="7" t="str">
        <f aca="false">IFERROR(INDEX('Source'!$C:$C,MATCH($A79,'Source'!$B:$B,0)),"")</f>
        <v>סד יד דו צדדי</v>
      </c>
      <c r="C79" s="8" t="n">
        <f aca="false">SUMIFS('Source'!$D:$D,'Source'!$A:$A,"203 - Ortho- Partner ag SWITZERLAND",'Source'!$B:$B,$A79)</f>
        <v>12</v>
      </c>
      <c r="D79" s="8" t="n">
        <f aca="false">SUMIFS('Source'!$F:$F,'Source'!$A:$A,"203 - Ortho- Partner ag SWITZERLAND",'Source'!$B:$B,$A79)</f>
        <v>6</v>
      </c>
      <c r="E79" s="8" t="n">
        <f aca="false">D79*$J$5</f>
        <v>7.57894736842105</v>
      </c>
      <c r="F79" s="8" t="n">
        <f aca="false">E79-C79</f>
        <v>-4.42105263157895</v>
      </c>
      <c r="G79" s="9" t="n">
        <f aca="false">IF(AND(C79=0,E79=0),0,IF(C79=0,"New",(E79-C79)/C79))</f>
        <v>-0.368421052631579</v>
      </c>
      <c r="H79" s="8" t="n">
        <f aca="false">SUMIFS('Source'!$E:$E,'Source'!$A:$A,"203 - Ortho- Partner ag SWITZERLAND",'Source'!$B:$B,$A79)</f>
        <v>499.83</v>
      </c>
      <c r="I79" s="8" t="n">
        <f aca="false">SUMIFS('Source'!$G:$G,'Source'!$A:$A,"203 - Ortho- Partner ag SWITZERLAND",'Source'!$B:$B,$A79)</f>
        <v>218.06</v>
      </c>
      <c r="J79" s="8" t="n">
        <f aca="false">I79*$J$5</f>
        <v>275.444210526316</v>
      </c>
      <c r="K79" s="8" t="n">
        <f aca="false">J79-H79</f>
        <v>-224.385789473684</v>
      </c>
      <c r="L79" s="9" t="n">
        <f aca="false">IF(AND(H79=0,J79=0),0,IF(H79=0,"New",(J79-H79)/H79))</f>
        <v>-0.44892421317985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1212</v>
      </c>
      <c r="B80" s="7" t="str">
        <f aca="false">IFERROR(INDEX('Source'!$C:$C,MATCH($A80,'Source'!$B:$B,0)),"")</f>
        <v>חגורת צלעות לאשה</v>
      </c>
      <c r="C80" s="8" t="n">
        <f aca="false">SUMIFS('Source'!$D:$D,'Source'!$A:$A,"203 - Ortho- Partner ag SWITZERLAND",'Source'!$B:$B,$A80)</f>
        <v>6</v>
      </c>
      <c r="D80" s="8" t="n">
        <f aca="false">SUMIFS('Source'!$F:$F,'Source'!$A:$A,"203 - Ortho- Partner ag SWITZERLAND",'Source'!$B:$B,$A80)</f>
        <v>0</v>
      </c>
      <c r="E80" s="8" t="n">
        <f aca="false">D80*$J$5</f>
        <v>0</v>
      </c>
      <c r="F80" s="8" t="n">
        <f aca="false">E80-C80</f>
        <v>-6</v>
      </c>
      <c r="G80" s="9" t="n">
        <f aca="false">IF(AND(C80=0,E80=0),0,IF(C80=0,"New",(E80-C80)/C80))</f>
        <v>-1</v>
      </c>
      <c r="H80" s="8" t="n">
        <f aca="false">SUMIFS('Source'!$E:$E,'Source'!$A:$A,"203 - Ortho- Partner ag SWITZERLAND",'Source'!$B:$B,$A80)</f>
        <v>276.59</v>
      </c>
      <c r="I80" s="8" t="n">
        <f aca="false">SUMIFS('Source'!$G:$G,'Source'!$A:$A,"203 - Ortho- Partner ag SWITZERLAND",'Source'!$B:$B,$A80)</f>
        <v>0</v>
      </c>
      <c r="J80" s="8" t="n">
        <f aca="false">I80*$J$5</f>
        <v>0</v>
      </c>
      <c r="K80" s="8" t="n">
        <f aca="false">J80-H80</f>
        <v>-276.59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181</v>
      </c>
      <c r="B81" s="7" t="str">
        <f aca="false">IFERROR(INDEX('Source'!$C:$C,MATCH($A81,'Source'!$B:$B,0)),"")</f>
        <v>מגן ברך רגיל</v>
      </c>
      <c r="C81" s="8" t="n">
        <f aca="false">SUMIFS('Source'!$D:$D,'Source'!$A:$A,"203 - Ortho- Partner ag SWITZERLAND",'Source'!$B:$B,$A81)</f>
        <v>24</v>
      </c>
      <c r="D81" s="8" t="n">
        <f aca="false">SUMIFS('Source'!$F:$F,'Source'!$A:$A,"203 - Ortho- Partner ag SWITZERLAND",'Source'!$B:$B,$A81)</f>
        <v>0</v>
      </c>
      <c r="E81" s="8" t="n">
        <f aca="false">D81*$J$5</f>
        <v>0</v>
      </c>
      <c r="F81" s="8" t="n">
        <f aca="false">E81-C81</f>
        <v>-24</v>
      </c>
      <c r="G81" s="9" t="n">
        <f aca="false">IF(AND(C81=0,E81=0),0,IF(C81=0,"New",(E81-C81)/C81))</f>
        <v>-1</v>
      </c>
      <c r="H81" s="8" t="n">
        <f aca="false">SUMIFS('Source'!$E:$E,'Source'!$A:$A,"203 - Ortho- Partner ag SWITZERLAND",'Source'!$B:$B,$A81)</f>
        <v>256.16</v>
      </c>
      <c r="I81" s="8" t="n">
        <f aca="false">SUMIFS('Source'!$G:$G,'Source'!$A:$A,"203 - Ortho- Partner ag SWITZERLAND",'Source'!$B:$B,$A81)</f>
        <v>0</v>
      </c>
      <c r="J81" s="8" t="n">
        <f aca="false">I81*$J$5</f>
        <v>0</v>
      </c>
      <c r="K81" s="8" t="n">
        <f aca="false">J81-H81</f>
        <v>-256.16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835</v>
      </c>
      <c r="B82" s="7" t="str">
        <f aca="false">IFERROR(INDEX('Source'!$C:$C,MATCH($A82,'Source'!$B:$B,0)),"")</f>
        <v>מגן מרפק רגיל</v>
      </c>
      <c r="C82" s="8" t="n">
        <f aca="false">SUMIFS('Source'!$D:$D,'Source'!$A:$A,"203 - Ortho- Partner ag SWITZERLAND",'Source'!$B:$B,$A82)</f>
        <v>6</v>
      </c>
      <c r="D82" s="8" t="n">
        <f aca="false">SUMIFS('Source'!$F:$F,'Source'!$A:$A,"203 - Ortho- Partner ag SWITZERLAND",'Source'!$B:$B,$A82)</f>
        <v>0</v>
      </c>
      <c r="E82" s="8" t="n">
        <f aca="false">D82*$J$5</f>
        <v>0</v>
      </c>
      <c r="F82" s="8" t="n">
        <f aca="false">E82-C82</f>
        <v>-6</v>
      </c>
      <c r="G82" s="9" t="n">
        <f aca="false">IF(AND(C82=0,E82=0),0,IF(C82=0,"New",(E82-C82)/C82))</f>
        <v>-1</v>
      </c>
      <c r="H82" s="8" t="n">
        <f aca="false">SUMIFS('Source'!$E:$E,'Source'!$A:$A,"203 - Ortho- Partner ag SWITZERLAND",'Source'!$B:$B,$A82)</f>
        <v>239.63</v>
      </c>
      <c r="I82" s="8" t="n">
        <f aca="false">SUMIFS('Source'!$G:$G,'Source'!$A:$A,"203 - Ortho- Partner ag SWITZERLAND",'Source'!$B:$B,$A82)</f>
        <v>0</v>
      </c>
      <c r="J82" s="8" t="n">
        <f aca="false">I82*$J$5</f>
        <v>0</v>
      </c>
      <c r="K82" s="8" t="n">
        <f aca="false">J82-H82</f>
        <v>-239.63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599</v>
      </c>
      <c r="B83" s="7" t="str">
        <f aca="false">IFERROR(INDEX('Source'!$C:$C,MATCH($A83,'Source'!$B:$B,0)),"")</f>
        <v>מגן מרפק רגיל</v>
      </c>
      <c r="C83" s="8" t="n">
        <f aca="false">SUMIFS('Source'!$D:$D,'Source'!$A:$A,"203 - Ortho- Partner ag SWITZERLAND",'Source'!$B:$B,$A83)</f>
        <v>5</v>
      </c>
      <c r="D83" s="8" t="n">
        <f aca="false">SUMIFS('Source'!$F:$F,'Source'!$A:$A,"203 - Ortho- Partner ag SWITZERLAND",'Source'!$B:$B,$A83)</f>
        <v>0</v>
      </c>
      <c r="E83" s="8" t="n">
        <f aca="false">D83*$J$5</f>
        <v>0</v>
      </c>
      <c r="F83" s="8" t="n">
        <f aca="false">E83-C83</f>
        <v>-5</v>
      </c>
      <c r="G83" s="9" t="n">
        <f aca="false">IF(AND(C83=0,E83=0),0,IF(C83=0,"New",(E83-C83)/C83))</f>
        <v>-1</v>
      </c>
      <c r="H83" s="8" t="n">
        <f aca="false">SUMIFS('Source'!$E:$E,'Source'!$A:$A,"203 - Ortho- Partner ag SWITZERLAND",'Source'!$B:$B,$A83)</f>
        <v>239.59</v>
      </c>
      <c r="I83" s="8" t="n">
        <f aca="false">SUMIFS('Source'!$G:$G,'Source'!$A:$A,"203 - Ortho- Partner ag SWITZERLAND",'Source'!$B:$B,$A83)</f>
        <v>0</v>
      </c>
      <c r="J83" s="8" t="n">
        <f aca="false">I83*$J$5</f>
        <v>0</v>
      </c>
      <c r="K83" s="8" t="n">
        <f aca="false">J83-H83</f>
        <v>-239.59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782</v>
      </c>
      <c r="B84" s="7" t="str">
        <f aca="false">IFERROR(INDEX('Source'!$C:$C,MATCH($A84,'Source'!$B:$B,0)),"")</f>
        <v>חגורת צלעות לאשה</v>
      </c>
      <c r="C84" s="8" t="n">
        <f aca="false">SUMIFS('Source'!$D:$D,'Source'!$A:$A,"203 - Ortho- Partner ag SWITZERLAND",'Source'!$B:$B,$A84)</f>
        <v>6</v>
      </c>
      <c r="D84" s="8" t="n">
        <f aca="false">SUMIFS('Source'!$F:$F,'Source'!$A:$A,"203 - Ortho- Partner ag SWITZERLAND",'Source'!$B:$B,$A84)</f>
        <v>11</v>
      </c>
      <c r="E84" s="8" t="n">
        <f aca="false">D84*$J$5</f>
        <v>13.8947368421053</v>
      </c>
      <c r="F84" s="8" t="n">
        <f aca="false">E84-C84</f>
        <v>7.89473684210526</v>
      </c>
      <c r="G84" s="9" t="n">
        <f aca="false">IF(AND(C84=0,E84=0),0,IF(C84=0,"New",(E84-C84)/C84))</f>
        <v>1.31578947368421</v>
      </c>
      <c r="H84" s="8" t="n">
        <f aca="false">SUMIFS('Source'!$E:$E,'Source'!$A:$A,"203 - Ortho- Partner ag SWITZERLAND",'Source'!$B:$B,$A84)</f>
        <v>276.59</v>
      </c>
      <c r="I84" s="8" t="n">
        <f aca="false">SUMIFS('Source'!$G:$G,'Source'!$A:$A,"203 - Ortho- Partner ag SWITZERLAND",'Source'!$B:$B,$A84)</f>
        <v>514.63</v>
      </c>
      <c r="J84" s="8" t="n">
        <f aca="false">I84*$J$5</f>
        <v>650.058947368421</v>
      </c>
      <c r="K84" s="8" t="n">
        <f aca="false">J84-H84</f>
        <v>373.468947368421</v>
      </c>
      <c r="L84" s="9" t="n">
        <f aca="false">IF(AND(H84=0,J84=0),0,IF(H84=0,"New",(J84-H84)/H84))</f>
        <v>1.35026193054131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464</v>
      </c>
      <c r="B85" s="7" t="str">
        <f aca="false">IFERROR(INDEX('Source'!$C:$C,MATCH($A85,'Source'!$B:$B,0)),"")</f>
        <v>חגורה למנותחי בטן</v>
      </c>
      <c r="C85" s="8" t="n">
        <f aca="false">SUMIFS('Source'!$D:$D,'Source'!$A:$A,"203 - Ortho- Partner ag SWITZERLAND",'Source'!$B:$B,$A85)</f>
        <v>60</v>
      </c>
      <c r="D85" s="8" t="n">
        <f aca="false">SUMIFS('Source'!$F:$F,'Source'!$A:$A,"203 - Ortho- Partner ag SWITZERLAND",'Source'!$B:$B,$A85)</f>
        <v>58</v>
      </c>
      <c r="E85" s="8" t="n">
        <f aca="false">D85*$J$5</f>
        <v>73.2631578947368</v>
      </c>
      <c r="F85" s="8" t="n">
        <f aca="false">E85-C85</f>
        <v>13.2631578947368</v>
      </c>
      <c r="G85" s="9" t="n">
        <f aca="false">IF(AND(C85=0,E85=0),0,IF(C85=0,"New",(E85-C85)/C85))</f>
        <v>0.221052631578947</v>
      </c>
      <c r="H85" s="8" t="n">
        <f aca="false">SUMIFS('Source'!$E:$E,'Source'!$A:$A,"203 - Ortho- Partner ag SWITZERLAND",'Source'!$B:$B,$A85)</f>
        <v>3158.62</v>
      </c>
      <c r="I85" s="8" t="n">
        <f aca="false">SUMIFS('Source'!$G:$G,'Source'!$A:$A,"203 - Ortho- Partner ag SWITZERLAND",'Source'!$B:$B,$A85)</f>
        <v>2923.56</v>
      </c>
      <c r="J85" s="8" t="n">
        <f aca="false">I85*$J$5</f>
        <v>3692.91789473684</v>
      </c>
      <c r="K85" s="8" t="n">
        <f aca="false">J85-H85</f>
        <v>534.297894736842</v>
      </c>
      <c r="L85" s="9" t="n">
        <f aca="false">IF(AND(H85=0,J85=0),0,IF(H85=0,"New",(J85-H85)/H85))</f>
        <v>0.169155483957184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667</v>
      </c>
      <c r="B86" s="7" t="str">
        <f aca="false">IFERROR(INDEX('Source'!$C:$C,MATCH($A86,'Source'!$B:$B,0)),"")</f>
        <v>כפפת CTS שמאל</v>
      </c>
      <c r="C86" s="8" t="n">
        <f aca="false">SUMIFS('Source'!$D:$D,'Source'!$A:$A,"203 - Ortho- Partner ag SWITZERLAND",'Source'!$B:$B,$A86)</f>
        <v>15</v>
      </c>
      <c r="D86" s="8" t="n">
        <f aca="false">SUMIFS('Source'!$F:$F,'Source'!$A:$A,"203 - Ortho- Partner ag SWITZERLAND",'Source'!$B:$B,$A86)</f>
        <v>10</v>
      </c>
      <c r="E86" s="8" t="n">
        <f aca="false">D86*$J$5</f>
        <v>12.6315789473684</v>
      </c>
      <c r="F86" s="8" t="n">
        <f aca="false">E86-C86</f>
        <v>-2.36842105263158</v>
      </c>
      <c r="G86" s="9" t="n">
        <f aca="false">IF(AND(C86=0,E86=0),0,IF(C86=0,"New",(E86-C86)/C86))</f>
        <v>-0.157894736842105</v>
      </c>
      <c r="H86" s="8" t="n">
        <f aca="false">SUMIFS('Source'!$E:$E,'Source'!$A:$A,"203 - Ortho- Partner ag SWITZERLAND",'Source'!$B:$B,$A86)</f>
        <v>575.1</v>
      </c>
      <c r="I86" s="8" t="n">
        <f aca="false">SUMIFS('Source'!$G:$G,'Source'!$A:$A,"203 - Ortho- Partner ag SWITZERLAND",'Source'!$B:$B,$A86)</f>
        <v>364.25</v>
      </c>
      <c r="J86" s="8" t="n">
        <f aca="false">I86*$J$5</f>
        <v>460.105263157895</v>
      </c>
      <c r="K86" s="8" t="n">
        <f aca="false">J86-H86</f>
        <v>-114.994736842105</v>
      </c>
      <c r="L86" s="9" t="n">
        <f aca="false">IF(AND(H86=0,J86=0),0,IF(H86=0,"New",(J86-H86)/H86))</f>
        <v>-0.199956071712929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846</v>
      </c>
      <c r="B87" s="7" t="str">
        <f aca="false">IFERROR(INDEX('Source'!$C:$C,MATCH($A87,'Source'!$B:$B,0)),"")</f>
        <v>מיצב כתפיים</v>
      </c>
      <c r="C87" s="8" t="n">
        <f aca="false">SUMIFS('Source'!$D:$D,'Source'!$A:$A,"203 - Ortho- Partner ag SWITZERLAND",'Source'!$B:$B,$A87)</f>
        <v>24</v>
      </c>
      <c r="D87" s="8" t="n">
        <f aca="false">SUMIFS('Source'!$F:$F,'Source'!$A:$A,"203 - Ortho- Partner ag SWITZERLAND",'Source'!$B:$B,$A87)</f>
        <v>27</v>
      </c>
      <c r="E87" s="8" t="n">
        <f aca="false">D87*$J$5</f>
        <v>34.1052631578947</v>
      </c>
      <c r="F87" s="8" t="n">
        <f aca="false">E87-C87</f>
        <v>10.1052631578947</v>
      </c>
      <c r="G87" s="9" t="n">
        <f aca="false">IF(AND(C87=0,E87=0),0,IF(C87=0,"New",(E87-C87)/C87))</f>
        <v>0.421052631578947</v>
      </c>
      <c r="H87" s="8" t="n">
        <f aca="false">SUMIFS('Source'!$E:$E,'Source'!$A:$A,"203 - Ortho- Partner ag SWITZERLAND",'Source'!$B:$B,$A87)</f>
        <v>1954.03</v>
      </c>
      <c r="I87" s="8" t="n">
        <f aca="false">SUMIFS('Source'!$G:$G,'Source'!$A:$A,"203 - Ortho- Partner ag SWITZERLAND",'Source'!$B:$B,$A87)</f>
        <v>2155.84</v>
      </c>
      <c r="J87" s="8" t="n">
        <f aca="false">I87*$J$5</f>
        <v>2723.16631578947</v>
      </c>
      <c r="K87" s="8" t="n">
        <f aca="false">J87-H87</f>
        <v>769.136315789474</v>
      </c>
      <c r="L87" s="9" t="n">
        <f aca="false">IF(AND(H87=0,J87=0),0,IF(H87=0,"New",(J87-H87)/H87))</f>
        <v>0.393615408048737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83</v>
      </c>
      <c r="B88" s="7" t="str">
        <f aca="false">IFERROR(INDEX('Source'!$C:$C,MATCH($A88,'Source'!$B:$B,0)),"")</f>
        <v>סד יד דו צדדי</v>
      </c>
      <c r="C88" s="8" t="n">
        <f aca="false">SUMIFS('Source'!$D:$D,'Source'!$A:$A,"203 - Ortho- Partner ag SWITZERLAND",'Source'!$B:$B,$A88)</f>
        <v>24</v>
      </c>
      <c r="D88" s="8" t="n">
        <f aca="false">SUMIFS('Source'!$F:$F,'Source'!$A:$A,"203 - Ortho- Partner ag SWITZERLAND",'Source'!$B:$B,$A88)</f>
        <v>33</v>
      </c>
      <c r="E88" s="8" t="n">
        <f aca="false">D88*$J$5</f>
        <v>41.6842105263158</v>
      </c>
      <c r="F88" s="8" t="n">
        <f aca="false">E88-C88</f>
        <v>17.6842105263158</v>
      </c>
      <c r="G88" s="9" t="n">
        <f aca="false">IF(AND(C88=0,E88=0),0,IF(C88=0,"New",(E88-C88)/C88))</f>
        <v>0.736842105263158</v>
      </c>
      <c r="H88" s="8" t="n">
        <f aca="false">SUMIFS('Source'!$E:$E,'Source'!$A:$A,"203 - Ortho- Partner ag SWITZERLAND",'Source'!$B:$B,$A88)</f>
        <v>691.24</v>
      </c>
      <c r="I88" s="8" t="n">
        <f aca="false">SUMIFS('Source'!$G:$G,'Source'!$A:$A,"203 - Ortho- Partner ag SWITZERLAND",'Source'!$B:$B,$A88)</f>
        <v>880.45</v>
      </c>
      <c r="J88" s="8" t="n">
        <f aca="false">I88*$J$5</f>
        <v>1112.14736842105</v>
      </c>
      <c r="K88" s="8" t="n">
        <f aca="false">J88-H88</f>
        <v>420.907368421053</v>
      </c>
      <c r="L88" s="9" t="n">
        <f aca="false">IF(AND(H88=0,J88=0),0,IF(H88=0,"New",(J88-H88)/H88))</f>
        <v>0.608916394336341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207</v>
      </c>
      <c r="B89" s="7" t="str">
        <f aca="false">IFERROR(INDEX('Source'!$C:$C,MATCH($A89,'Source'!$B:$B,0)),"")</f>
        <v>חגורת גב+סגירה כפולה</v>
      </c>
      <c r="C89" s="8" t="n">
        <f aca="false">SUMIFS('Source'!$D:$D,'Source'!$A:$A,"203 - Ortho- Partner ag SWITZERLAND",'Source'!$B:$B,$A89)</f>
        <v>20</v>
      </c>
      <c r="D89" s="8" t="n">
        <f aca="false">SUMIFS('Source'!$F:$F,'Source'!$A:$A,"203 - Ortho- Partner ag SWITZERLAND",'Source'!$B:$B,$A89)</f>
        <v>20</v>
      </c>
      <c r="E89" s="8" t="n">
        <f aca="false">D89*$J$5</f>
        <v>25.2631578947368</v>
      </c>
      <c r="F89" s="8" t="n">
        <f aca="false">E89-C89</f>
        <v>5.26315789473684</v>
      </c>
      <c r="G89" s="9" t="n">
        <f aca="false">IF(AND(C89=0,E89=0),0,IF(C89=0,"New",(E89-C89)/C89))</f>
        <v>0.263157894736842</v>
      </c>
      <c r="H89" s="8" t="n">
        <f aca="false">SUMIFS('Source'!$E:$E,'Source'!$A:$A,"203 - Ortho- Partner ag SWITZERLAND",'Source'!$B:$B,$A89)</f>
        <v>1149.41</v>
      </c>
      <c r="I89" s="8" t="n">
        <f aca="false">SUMIFS('Source'!$G:$G,'Source'!$A:$A,"203 - Ortho- Partner ag SWITZERLAND",'Source'!$B:$B,$A89)</f>
        <v>960.49</v>
      </c>
      <c r="J89" s="8" t="n">
        <f aca="false">I89*$J$5</f>
        <v>1213.25052631579</v>
      </c>
      <c r="K89" s="8" t="n">
        <f aca="false">J89-H89</f>
        <v>63.8405263157893</v>
      </c>
      <c r="L89" s="9" t="n">
        <f aca="false">IF(AND(H89=0,J89=0),0,IF(H89=0,"New",(J89-H89)/H89))</f>
        <v>0.0555419966032915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910</v>
      </c>
      <c r="B90" s="7" t="str">
        <f aca="false">IFERROR(INDEX('Source'!$C:$C,MATCH($A90,'Source'!$B:$B,0)),"")</f>
        <v>סד יד</v>
      </c>
      <c r="C90" s="8" t="n">
        <f aca="false">SUMIFS('Source'!$D:$D,'Source'!$A:$A,"203 - Ortho- Partner ag SWITZERLAND",'Source'!$B:$B,$A90)</f>
        <v>0</v>
      </c>
      <c r="D90" s="8" t="n">
        <f aca="false">SUMIFS('Source'!$F:$F,'Source'!$A:$A,"203 - Ortho- Partner ag SWITZERLAND",'Source'!$B:$B,$A90)</f>
        <v>11</v>
      </c>
      <c r="E90" s="8" t="n">
        <f aca="false">D90*$J$5</f>
        <v>13.8947368421053</v>
      </c>
      <c r="F90" s="8" t="n">
        <f aca="false">E90-C90</f>
        <v>13.8947368421053</v>
      </c>
      <c r="G90" s="9" t="str">
        <f aca="false">IF(AND(C90=0,E90=0),0,IF(C90=0,"New",(E90-C90)/C90))</f>
        <v>New</v>
      </c>
      <c r="H90" s="8" t="n">
        <f aca="false">SUMIFS('Source'!$E:$E,'Source'!$A:$A,"203 - Ortho- Partner ag SWITZERLAND",'Source'!$B:$B,$A90)</f>
        <v>0</v>
      </c>
      <c r="I90" s="8" t="n">
        <f aca="false">SUMIFS('Source'!$G:$G,'Source'!$A:$A,"203 - Ortho- Partner ag SWITZERLAND",'Source'!$B:$B,$A90)</f>
        <v>167.25</v>
      </c>
      <c r="J90" s="8" t="n">
        <f aca="false">I90*$J$5</f>
        <v>211.263157894737</v>
      </c>
      <c r="K90" s="8" t="n">
        <f aca="false">J90-H90</f>
        <v>211.263157894737</v>
      </c>
      <c r="L90" s="9" t="str">
        <f aca="false">IF(AND(H90=0,J90=0),0,IF(H90=0,"New",(J90-H90)/H90))</f>
        <v>New</v>
      </c>
      <c r="M90" s="7" t="str">
        <f aca="false">IF(AND(OR(C90&lt;&gt;0,H90&lt;&gt;0),D90=0,I90=0),"DROP",IF(AND(OR(D90&lt;&gt;0,I90&lt;&gt;0),C90=0,H90=0),"NEW",""))</f>
        <v>NEW</v>
      </c>
    </row>
    <row r="91" customFormat="false" ht="15" hidden="false" customHeight="false" outlineLevel="0" collapsed="false">
      <c r="A91" s="7" t="s">
        <v>249</v>
      </c>
      <c r="B91" s="7" t="str">
        <f aca="false">IFERROR(INDEX('Source'!$C:$C,MATCH($A91,'Source'!$B:$B,0)),"")</f>
        <v>חבק יד מתכוון</v>
      </c>
      <c r="C91" s="8" t="n">
        <f aca="false">SUMIFS('Source'!$D:$D,'Source'!$A:$A,"203 - Ortho- Partner ag SWITZERLAND",'Source'!$B:$B,$A91)</f>
        <v>12</v>
      </c>
      <c r="D91" s="8" t="n">
        <f aca="false">SUMIFS('Source'!$F:$F,'Source'!$A:$A,"203 - Ortho- Partner ag SWITZERLAND",'Source'!$B:$B,$A91)</f>
        <v>0</v>
      </c>
      <c r="E91" s="8" t="n">
        <f aca="false">D91*$J$5</f>
        <v>0</v>
      </c>
      <c r="F91" s="8" t="n">
        <f aca="false">E91-C91</f>
        <v>-12</v>
      </c>
      <c r="G91" s="9" t="n">
        <f aca="false">IF(AND(C91=0,E91=0),0,IF(C91=0,"New",(E91-C91)/C91))</f>
        <v>-1</v>
      </c>
      <c r="H91" s="8" t="n">
        <f aca="false">SUMIFS('Source'!$E:$E,'Source'!$A:$A,"203 - Ortho- Partner ag SWITZERLAND",'Source'!$B:$B,$A91)</f>
        <v>161.52</v>
      </c>
      <c r="I91" s="8" t="n">
        <f aca="false">SUMIFS('Source'!$G:$G,'Source'!$A:$A,"203 - Ortho- Partner ag SWITZERLAND",'Source'!$B:$B,$A91)</f>
        <v>0</v>
      </c>
      <c r="J91" s="8" t="n">
        <f aca="false">I91*$J$5</f>
        <v>0</v>
      </c>
      <c r="K91" s="8" t="n">
        <f aca="false">J91-H91</f>
        <v>-161.52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253</v>
      </c>
      <c r="B92" s="7" t="str">
        <f aca="false">IFERROR(INDEX('Source'!$C:$C,MATCH($A92,'Source'!$B:$B,0)),"")</f>
        <v>חבק יד מתכוון</v>
      </c>
      <c r="C92" s="8" t="n">
        <f aca="false">SUMIFS('Source'!$D:$D,'Source'!$A:$A,"203 - Ortho- Partner ag SWITZERLAND",'Source'!$B:$B,$A92)</f>
        <v>12</v>
      </c>
      <c r="D92" s="8" t="n">
        <f aca="false">SUMIFS('Source'!$F:$F,'Source'!$A:$A,"203 - Ortho- Partner ag SWITZERLAND",'Source'!$B:$B,$A92)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SUMIFS('Source'!$E:$E,'Source'!$A:$A,"203 - Ortho- Partner ag SWITZERLAND",'Source'!$B:$B,$A92)</f>
        <v>161.52</v>
      </c>
      <c r="I92" s="8" t="n">
        <f aca="false">SUMIFS('Source'!$G:$G,'Source'!$A:$A,"203 - Ortho- Partner ag SWITZERLAND",'Source'!$B:$B,$A92)</f>
        <v>0</v>
      </c>
      <c r="J92" s="8" t="n">
        <f aca="false">I92*$J$5</f>
        <v>0</v>
      </c>
      <c r="K92" s="8" t="n">
        <f aca="false">J92-H92</f>
        <v>-161.52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175</v>
      </c>
      <c r="B93" s="7" t="str">
        <f aca="false">IFERROR(INDEX('Source'!$C:$C,MATCH($A93,'Source'!$B:$B,0)),"")</f>
        <v>חבק לשורש כף היד</v>
      </c>
      <c r="C93" s="8" t="n">
        <f aca="false">SUMIFS('Source'!$D:$D,'Source'!$A:$A,"203 - Ortho- Partner ag SWITZERLAND",'Source'!$B:$B,$A93)</f>
        <v>0</v>
      </c>
      <c r="D93" s="8" t="n">
        <f aca="false">SUMIFS('Source'!$F:$F,'Source'!$A:$A,"203 - Ortho- Partner ag SWITZERLAND",'Source'!$B:$B,$A93)</f>
        <v>11</v>
      </c>
      <c r="E93" s="8" t="n">
        <f aca="false">D93*$J$5</f>
        <v>13.8947368421053</v>
      </c>
      <c r="F93" s="8" t="n">
        <f aca="false">E93-C93</f>
        <v>13.8947368421053</v>
      </c>
      <c r="G93" s="9" t="str">
        <f aca="false">IF(AND(C93=0,E93=0),0,IF(C93=0,"New",(E93-C93)/C93))</f>
        <v>New</v>
      </c>
      <c r="H93" s="8" t="n">
        <f aca="false">SUMIFS('Source'!$E:$E,'Source'!$A:$A,"203 - Ortho- Partner ag SWITZERLAND",'Source'!$B:$B,$A93)</f>
        <v>0</v>
      </c>
      <c r="I93" s="8" t="n">
        <f aca="false">SUMIFS('Source'!$G:$G,'Source'!$A:$A,"203 - Ortho- Partner ag SWITZERLAND",'Source'!$B:$B,$A93)</f>
        <v>161.27</v>
      </c>
      <c r="J93" s="8" t="n">
        <f aca="false">I93*$J$5</f>
        <v>203.709473684211</v>
      </c>
      <c r="K93" s="8" t="n">
        <f aca="false">J93-H93</f>
        <v>203.709473684211</v>
      </c>
      <c r="L93" s="9" t="str">
        <f aca="false">IF(AND(H93=0,J93=0),0,IF(H93=0,"New",(J93-H93)/H93))</f>
        <v>New</v>
      </c>
      <c r="M93" s="7" t="str">
        <f aca="false">IF(AND(OR(C93&lt;&gt;0,H93&lt;&gt;0),D93=0,I93=0),"DROP",IF(AND(OR(D93&lt;&gt;0,I93&lt;&gt;0),C93=0,H93=0),"NEW",""))</f>
        <v>NEW</v>
      </c>
    </row>
    <row r="94" customFormat="false" ht="15" hidden="false" customHeight="false" outlineLevel="0" collapsed="false">
      <c r="A94" s="7" t="s">
        <v>666</v>
      </c>
      <c r="B94" s="7" t="str">
        <f aca="false">IFERROR(INDEX('Source'!$C:$C,MATCH($A94,'Source'!$B:$B,0)),"")</f>
        <v>כפפת CTS ימין</v>
      </c>
      <c r="C94" s="8" t="n">
        <f aca="false">SUMIFS('Source'!$D:$D,'Source'!$A:$A,"203 - Ortho- Partner ag SWITZERLAND",'Source'!$B:$B,$A94)</f>
        <v>15</v>
      </c>
      <c r="D94" s="8" t="n">
        <f aca="false">SUMIFS('Source'!$F:$F,'Source'!$A:$A,"203 - Ortho- Partner ag SWITZERLAND",'Source'!$B:$B,$A94)</f>
        <v>20</v>
      </c>
      <c r="E94" s="8" t="n">
        <f aca="false">D94*$J$5</f>
        <v>25.2631578947368</v>
      </c>
      <c r="F94" s="8" t="n">
        <f aca="false">E94-C94</f>
        <v>10.2631578947368</v>
      </c>
      <c r="G94" s="9" t="n">
        <f aca="false">IF(AND(C94=0,E94=0),0,IF(C94=0,"New",(E94-C94)/C94))</f>
        <v>0.68421052631579</v>
      </c>
      <c r="H94" s="8" t="n">
        <f aca="false">SUMIFS('Source'!$E:$E,'Source'!$A:$A,"203 - Ortho- Partner ag SWITZERLAND",'Source'!$B:$B,$A94)</f>
        <v>575.1</v>
      </c>
      <c r="I94" s="8" t="n">
        <f aca="false">SUMIFS('Source'!$G:$G,'Source'!$A:$A,"203 - Ortho- Partner ag SWITZERLAND",'Source'!$B:$B,$A94)</f>
        <v>723.45</v>
      </c>
      <c r="J94" s="8" t="n">
        <f aca="false">I94*$J$5</f>
        <v>913.831578947369</v>
      </c>
      <c r="K94" s="8" t="n">
        <f aca="false">J94-H94</f>
        <v>338.731578947368</v>
      </c>
      <c r="L94" s="9" t="n">
        <f aca="false">IF(AND(H94=0,J94=0),0,IF(H94=0,"New",(J94-H94)/H94))</f>
        <v>0.588995964088625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265</v>
      </c>
      <c r="B95" s="7" t="str">
        <f aca="false">IFERROR(INDEX('Source'!$C:$C,MATCH($A95,'Source'!$B:$B,0)),"")</f>
        <v>מגן קרסול</v>
      </c>
      <c r="C95" s="8" t="n">
        <f aca="false">SUMIFS('Source'!$D:$D,'Source'!$A:$A,"203 - Ortho- Partner ag SWITZERLAND",'Source'!$B:$B,$A95)</f>
        <v>36</v>
      </c>
      <c r="D95" s="8" t="n">
        <f aca="false">SUMIFS('Source'!$F:$F,'Source'!$A:$A,"203 - Ortho- Partner ag SWITZERLAND",'Source'!$B:$B,$A95)</f>
        <v>46</v>
      </c>
      <c r="E95" s="8" t="n">
        <f aca="false">D95*$J$5</f>
        <v>58.1052631578947</v>
      </c>
      <c r="F95" s="8" t="n">
        <f aca="false">E95-C95</f>
        <v>22.1052631578947</v>
      </c>
      <c r="G95" s="9" t="n">
        <f aca="false">IF(AND(C95=0,E95=0),0,IF(C95=0,"New",(E95-C95)/C95))</f>
        <v>0.614035087719298</v>
      </c>
      <c r="H95" s="8" t="n">
        <f aca="false">SUMIFS('Source'!$E:$E,'Source'!$A:$A,"203 - Ortho- Partner ag SWITZERLAND",'Source'!$B:$B,$A95)</f>
        <v>739.08</v>
      </c>
      <c r="I95" s="8" t="n">
        <f aca="false">SUMIFS('Source'!$G:$G,'Source'!$A:$A,"203 - Ortho- Partner ag SWITZERLAND",'Source'!$B:$B,$A95)</f>
        <v>885.37</v>
      </c>
      <c r="J95" s="8" t="n">
        <f aca="false">I95*$J$5</f>
        <v>1118.36210526316</v>
      </c>
      <c r="K95" s="8" t="n">
        <f aca="false">J95-H95</f>
        <v>379.282105263158</v>
      </c>
      <c r="L95" s="9" t="n">
        <f aca="false">IF(AND(H95=0,J95=0),0,IF(H95=0,"New",(J95-H95)/H95))</f>
        <v>0.513181394792388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571</v>
      </c>
      <c r="B96" s="7" t="str">
        <f aca="false">IFERROR(INDEX('Source'!$C:$C,MATCH($A96,'Source'!$B:$B,0)),"")</f>
        <v>חגורה למנותחי בטן</v>
      </c>
      <c r="C96" s="8" t="n">
        <f aca="false">SUMIFS('Source'!$D:$D,'Source'!$A:$A,"203 - Ortho- Partner ag SWITZERLAND",'Source'!$B:$B,$A96)</f>
        <v>24</v>
      </c>
      <c r="D96" s="8" t="n">
        <f aca="false">SUMIFS('Source'!$F:$F,'Source'!$A:$A,"203 - Ortho- Partner ag SWITZERLAND",'Source'!$B:$B,$A96)</f>
        <v>23</v>
      </c>
      <c r="E96" s="8" t="n">
        <f aca="false">D96*$J$5</f>
        <v>29.0526315789474</v>
      </c>
      <c r="F96" s="8" t="n">
        <f aca="false">E96-C96</f>
        <v>5.05263157894737</v>
      </c>
      <c r="G96" s="9" t="n">
        <f aca="false">IF(AND(C96=0,E96=0),0,IF(C96=0,"New",(E96-C96)/C96))</f>
        <v>0.210526315789474</v>
      </c>
      <c r="H96" s="8" t="n">
        <f aca="false">SUMIFS('Source'!$E:$E,'Source'!$A:$A,"203 - Ortho- Partner ag SWITZERLAND",'Source'!$B:$B,$A96)</f>
        <v>1279.11</v>
      </c>
      <c r="I96" s="8" t="n">
        <f aca="false">SUMIFS('Source'!$G:$G,'Source'!$A:$A,"203 - Ortho- Partner ag SWITZERLAND",'Source'!$B:$B,$A96)</f>
        <v>1138.92</v>
      </c>
      <c r="J96" s="8" t="n">
        <f aca="false">I96*$J$5</f>
        <v>1438.63578947368</v>
      </c>
      <c r="K96" s="8" t="n">
        <f aca="false">J96-H96</f>
        <v>159.525789473684</v>
      </c>
      <c r="L96" s="9" t="n">
        <f aca="false">IF(AND(H96=0,J96=0),0,IF(H96=0,"New",(J96-H96)/H96))</f>
        <v>0.124716239786793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1038</v>
      </c>
      <c r="B97" s="7" t="str">
        <f aca="false">IFERROR(INDEX('Source'!$C:$C,MATCH($A97,'Source'!$B:$B,0)),"")</f>
        <v>מדרס מתכוונן</v>
      </c>
      <c r="C97" s="8" t="n">
        <f aca="false">SUMIFS('Source'!$D:$D,'Source'!$A:$A,"203 - Ortho- Partner ag SWITZERLAND",'Source'!$B:$B,$A97)</f>
        <v>0</v>
      </c>
      <c r="D97" s="8" t="n">
        <f aca="false">SUMIFS('Source'!$F:$F,'Source'!$A:$A,"203 - Ortho- Partner ag SWITZERLAND",'Source'!$B:$B,$A97)</f>
        <v>4</v>
      </c>
      <c r="E97" s="8" t="n">
        <f aca="false">D97*$J$5</f>
        <v>5.05263157894737</v>
      </c>
      <c r="F97" s="8" t="n">
        <f aca="false">E97-C97</f>
        <v>5.05263157894737</v>
      </c>
      <c r="G97" s="9" t="str">
        <f aca="false">IF(AND(C97=0,E97=0),0,IF(C97=0,"New",(E97-C97)/C97))</f>
        <v>New</v>
      </c>
      <c r="H97" s="8" t="n">
        <f aca="false">SUMIFS('Source'!$E:$E,'Source'!$A:$A,"203 - Ortho- Partner ag SWITZERLAND",'Source'!$B:$B,$A97)</f>
        <v>0</v>
      </c>
      <c r="I97" s="8" t="n">
        <f aca="false">SUMIFS('Source'!$G:$G,'Source'!$A:$A,"203 - Ortho- Partner ag SWITZERLAND",'Source'!$B:$B,$A97)</f>
        <v>137.05</v>
      </c>
      <c r="J97" s="8" t="n">
        <f aca="false">I97*$J$5</f>
        <v>173.115789473684</v>
      </c>
      <c r="K97" s="8" t="n">
        <f aca="false">J97-H97</f>
        <v>173.115789473684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223</v>
      </c>
      <c r="B98" s="7" t="str">
        <f aca="false">IFERROR(INDEX('Source'!$C:$C,MATCH($A98,'Source'!$B:$B,0)),"")</f>
        <v>חבק יד מתכוון</v>
      </c>
      <c r="C98" s="8" t="n">
        <f aca="false">SUMIFS('Source'!$D:$D,'Source'!$A:$A,"203 - Ortho- Partner ag SWITZERLAND",'Source'!$B:$B,$A98)</f>
        <v>12</v>
      </c>
      <c r="D98" s="8" t="n">
        <f aca="false">SUMIFS('Source'!$F:$F,'Source'!$A:$A,"203 - Ortho- Partner ag SWITZERLAND",'Source'!$B:$B,$A98)</f>
        <v>23</v>
      </c>
      <c r="E98" s="8" t="n">
        <f aca="false">D98*$J$5</f>
        <v>29.0526315789474</v>
      </c>
      <c r="F98" s="8" t="n">
        <f aca="false">E98-C98</f>
        <v>17.0526315789474</v>
      </c>
      <c r="G98" s="9" t="n">
        <f aca="false">IF(AND(C98=0,E98=0),0,IF(C98=0,"New",(E98-C98)/C98))</f>
        <v>1.42105263157895</v>
      </c>
      <c r="H98" s="8" t="n">
        <f aca="false">SUMIFS('Source'!$E:$E,'Source'!$A:$A,"203 - Ortho- Partner ag SWITZERLAND",'Source'!$B:$B,$A98)</f>
        <v>165</v>
      </c>
      <c r="I98" s="8" t="n">
        <f aca="false">SUMIFS('Source'!$G:$G,'Source'!$A:$A,"203 - Ortho- Partner ag SWITZERLAND",'Source'!$B:$B,$A98)</f>
        <v>296.96</v>
      </c>
      <c r="J98" s="8" t="n">
        <f aca="false">I98*$J$5</f>
        <v>375.107368421053</v>
      </c>
      <c r="K98" s="8" t="n">
        <f aca="false">J98-H98</f>
        <v>210.107368421053</v>
      </c>
      <c r="L98" s="9" t="n">
        <f aca="false">IF(AND(H98=0,J98=0),0,IF(H98=0,"New",(J98-H98)/H98))</f>
        <v>1.27337799043062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209</v>
      </c>
      <c r="B99" s="7" t="str">
        <f aca="false">IFERROR(INDEX('Source'!$C:$C,MATCH($A99,'Source'!$B:$B,0)),"")</f>
        <v>אצבעון מפלסטיק  ליד</v>
      </c>
      <c r="C99" s="8" t="n">
        <f aca="false">SUMIFS('Source'!$D:$D,'Source'!$A:$A,"203 - Ortho- Partner ag SWITZERLAND",'Source'!$B:$B,$A99)</f>
        <v>60</v>
      </c>
      <c r="D99" s="8" t="n">
        <f aca="false">SUMIFS('Source'!$F:$F,'Source'!$A:$A,"203 - Ortho- Partner ag SWITZERLAND",'Source'!$B:$B,$A99)</f>
        <v>48</v>
      </c>
      <c r="E99" s="8" t="n">
        <f aca="false">D99*$J$5</f>
        <v>60.6315789473684</v>
      </c>
      <c r="F99" s="8" t="n">
        <f aca="false">E99-C99</f>
        <v>0.631578947368418</v>
      </c>
      <c r="G99" s="9" t="n">
        <f aca="false">IF(AND(C99=0,E99=0),0,IF(C99=0,"New",(E99-C99)/C99))</f>
        <v>0.0105263157894736</v>
      </c>
      <c r="H99" s="8" t="n">
        <f aca="false">SUMIFS('Source'!$E:$E,'Source'!$A:$A,"203 - Ortho- Partner ag SWITZERLAND",'Source'!$B:$B,$A99)</f>
        <v>491.5</v>
      </c>
      <c r="I99" s="8" t="n">
        <f aca="false">SUMIFS('Source'!$G:$G,'Source'!$A:$A,"203 - Ortho- Partner ag SWITZERLAND",'Source'!$B:$B,$A99)</f>
        <v>364.77</v>
      </c>
      <c r="J99" s="8" t="n">
        <f aca="false">I99*$J$5</f>
        <v>460.762105263158</v>
      </c>
      <c r="K99" s="8" t="n">
        <f aca="false">J99-H99</f>
        <v>-30.7378947368422</v>
      </c>
      <c r="L99" s="9" t="n">
        <f aca="false">IF(AND(H99=0,J99=0),0,IF(H99=0,"New",(J99-H99)/H99))</f>
        <v>-0.0625389516517644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257</v>
      </c>
      <c r="B100" s="7" t="str">
        <f aca="false">IFERROR(INDEX('Source'!$C:$C,MATCH($A100,'Source'!$B:$B,0)),"")</f>
        <v>מגן ברך רגיל</v>
      </c>
      <c r="C100" s="8" t="n">
        <f aca="false">SUMIFS('Source'!$D:$D,'Source'!$A:$A,"203 - Ortho- Partner ag SWITZERLAND",'Source'!$B:$B,$A100)</f>
        <v>12</v>
      </c>
      <c r="D100" s="8" t="n">
        <f aca="false">SUMIFS('Source'!$F:$F,'Source'!$A:$A,"203 - Ortho- Partner ag SWITZERLAND",'Source'!$B:$B,$A100)</f>
        <v>0</v>
      </c>
      <c r="E100" s="8" t="n">
        <f aca="false">D100*$J$5</f>
        <v>0</v>
      </c>
      <c r="F100" s="8" t="n">
        <f aca="false">E100-C100</f>
        <v>-12</v>
      </c>
      <c r="G100" s="9" t="n">
        <f aca="false">IF(AND(C100=0,E100=0),0,IF(C100=0,"New",(E100-C100)/C100))</f>
        <v>-1</v>
      </c>
      <c r="H100" s="8" t="n">
        <f aca="false">SUMIFS('Source'!$E:$E,'Source'!$A:$A,"203 - Ortho- Partner ag SWITZERLAND",'Source'!$B:$B,$A100)</f>
        <v>124.68</v>
      </c>
      <c r="I100" s="8" t="n">
        <f aca="false">SUMIFS('Source'!$G:$G,'Source'!$A:$A,"203 - Ortho- Partner ag SWITZERLAND",'Source'!$B:$B,$A100)</f>
        <v>0</v>
      </c>
      <c r="J100" s="8" t="n">
        <f aca="false">I100*$J$5</f>
        <v>0</v>
      </c>
      <c r="K100" s="8" t="n">
        <f aca="false">J100-H100</f>
        <v>-124.68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125</v>
      </c>
      <c r="B101" s="7" t="str">
        <f aca="false">IFERROR(INDEX('Source'!$C:$C,MATCH($A101,'Source'!$B:$B,0)),"")</f>
        <v>מגן קרסול פתוח</v>
      </c>
      <c r="C101" s="8" t="n">
        <f aca="false">SUMIFS('Source'!$D:$D,'Source'!$A:$A,"203 - Ortho- Partner ag SWITZERLAND",'Source'!$B:$B,$A101)</f>
        <v>0</v>
      </c>
      <c r="D101" s="8" t="n">
        <f aca="false">SUMIFS('Source'!$F:$F,'Source'!$A:$A,"203 - Ortho- Partner ag SWITZERLAND",'Source'!$B:$B,$A101)</f>
        <v>11</v>
      </c>
      <c r="E101" s="8" t="n">
        <f aca="false">D101*$J$5</f>
        <v>13.8947368421053</v>
      </c>
      <c r="F101" s="8" t="n">
        <f aca="false">E101-C101</f>
        <v>13.8947368421053</v>
      </c>
      <c r="G101" s="9" t="str">
        <f aca="false">IF(AND(C101=0,E101=0),0,IF(C101=0,"New",(E101-C101)/C101))</f>
        <v>New</v>
      </c>
      <c r="H101" s="8" t="n">
        <f aca="false">SUMIFS('Source'!$E:$E,'Source'!$A:$A,"203 - Ortho- Partner ag SWITZERLAND",'Source'!$B:$B,$A101)</f>
        <v>0</v>
      </c>
      <c r="I101" s="8" t="n">
        <f aca="false">SUMIFS('Source'!$G:$G,'Source'!$A:$A,"203 - Ortho- Partner ag SWITZERLAND",'Source'!$B:$B,$A101)</f>
        <v>116.28</v>
      </c>
      <c r="J101" s="8" t="n">
        <f aca="false">I101*$J$5</f>
        <v>146.88</v>
      </c>
      <c r="K101" s="8" t="n">
        <f aca="false">J101-H101</f>
        <v>146.88</v>
      </c>
      <c r="L101" s="9" t="str">
        <f aca="false">IF(AND(H101=0,J101=0),0,IF(H101=0,"New",(J101-H101)/H101))</f>
        <v>New</v>
      </c>
      <c r="M101" s="7" t="str">
        <f aca="false">IF(AND(OR(C101&lt;&gt;0,H101&lt;&gt;0),D101=0,I101=0),"DROP",IF(AND(OR(D101&lt;&gt;0,I101&lt;&gt;0),C101=0,H101=0),"NEW",""))</f>
        <v>NEW</v>
      </c>
    </row>
    <row r="102" customFormat="false" ht="15" hidden="false" customHeight="false" outlineLevel="0" collapsed="false">
      <c r="A102" s="7" t="s">
        <v>141</v>
      </c>
      <c r="B102" s="7" t="str">
        <f aca="false">IFERROR(INDEX('Source'!$C:$C,MATCH($A102,'Source'!$B:$B,0)),"")</f>
        <v>מגן קרסול פתוח</v>
      </c>
      <c r="C102" s="8" t="n">
        <f aca="false">SUMIFS('Source'!$D:$D,'Source'!$A:$A,"203 - Ortho- Partner ag SWITZERLAND",'Source'!$B:$B,$A102)</f>
        <v>0</v>
      </c>
      <c r="D102" s="8" t="n">
        <f aca="false">SUMIFS('Source'!$F:$F,'Source'!$A:$A,"203 - Ortho- Partner ag SWITZERLAND",'Source'!$B:$B,$A102)</f>
        <v>11</v>
      </c>
      <c r="E102" s="8" t="n">
        <f aca="false">D102*$J$5</f>
        <v>13.8947368421053</v>
      </c>
      <c r="F102" s="8" t="n">
        <f aca="false">E102-C102</f>
        <v>13.8947368421053</v>
      </c>
      <c r="G102" s="9" t="str">
        <f aca="false">IF(AND(C102=0,E102=0),0,IF(C102=0,"New",(E102-C102)/C102))</f>
        <v>New</v>
      </c>
      <c r="H102" s="8" t="n">
        <f aca="false">SUMIFS('Source'!$E:$E,'Source'!$A:$A,"203 - Ortho- Partner ag SWITZERLAND",'Source'!$B:$B,$A102)</f>
        <v>0</v>
      </c>
      <c r="I102" s="8" t="n">
        <f aca="false">SUMIFS('Source'!$G:$G,'Source'!$A:$A,"203 - Ortho- Partner ag SWITZERLAND",'Source'!$B:$B,$A102)</f>
        <v>114.67</v>
      </c>
      <c r="J102" s="8" t="n">
        <f aca="false">I102*$J$5</f>
        <v>144.846315789474</v>
      </c>
      <c r="K102" s="8" t="n">
        <f aca="false">J102-H102</f>
        <v>144.846315789474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701</v>
      </c>
      <c r="B103" s="7" t="str">
        <f aca="false">IFERROR(INDEX('Source'!$C:$C,MATCH($A103,'Source'!$B:$B,0)),"")</f>
        <v>תומך ברך גנושילד</v>
      </c>
      <c r="C103" s="8" t="n">
        <f aca="false">SUMIFS('Source'!$D:$D,'Source'!$A:$A,"203 - Ortho- Partner ag SWITZERLAND",'Source'!$B:$B,$A103)</f>
        <v>3</v>
      </c>
      <c r="D103" s="8" t="n">
        <f aca="false">SUMIFS('Source'!$F:$F,'Source'!$A:$A,"203 - Ortho- Partner ag SWITZERLAND",'Source'!$B:$B,$A103)</f>
        <v>2</v>
      </c>
      <c r="E103" s="8" t="n">
        <f aca="false">D103*$J$5</f>
        <v>2.52631578947368</v>
      </c>
      <c r="F103" s="8" t="n">
        <f aca="false">E103-C103</f>
        <v>-0.473684210526316</v>
      </c>
      <c r="G103" s="9" t="n">
        <f aca="false">IF(AND(C103=0,E103=0),0,IF(C103=0,"New",(E103-C103)/C103))</f>
        <v>-0.157894736842105</v>
      </c>
      <c r="H103" s="8" t="n">
        <f aca="false">SUMIFS('Source'!$E:$E,'Source'!$A:$A,"203 - Ortho- Partner ag SWITZERLAND",'Source'!$B:$B,$A103)</f>
        <v>262.35</v>
      </c>
      <c r="I103" s="8" t="n">
        <f aca="false">SUMIFS('Source'!$G:$G,'Source'!$A:$A,"203 - Ortho- Partner ag SWITZERLAND",'Source'!$B:$B,$A103)</f>
        <v>163.86</v>
      </c>
      <c r="J103" s="8" t="n">
        <f aca="false">I103*$J$5</f>
        <v>206.981052631579</v>
      </c>
      <c r="K103" s="8" t="n">
        <f aca="false">J103-H103</f>
        <v>-55.3689473684211</v>
      </c>
      <c r="L103" s="9" t="n">
        <f aca="false">IF(AND(H103=0,J103=0),0,IF(H103=0,"New",(J103-H103)/H103))</f>
        <v>-0.211049923264422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766</v>
      </c>
      <c r="B104" s="7" t="str">
        <f aca="false">IFERROR(INDEX('Source'!$C:$C,MATCH($A104,'Source'!$B:$B,0)),"")</f>
        <v>חגורת צלעות לגבר</v>
      </c>
      <c r="C104" s="8" t="n">
        <f aca="false">SUMIFS('Source'!$D:$D,'Source'!$A:$A,"203 - Ortho- Partner ag SWITZERLAND",'Source'!$B:$B,$A104)</f>
        <v>12</v>
      </c>
      <c r="D104" s="8" t="n">
        <f aca="false">SUMIFS('Source'!$F:$F,'Source'!$A:$A,"203 - Ortho- Partner ag SWITZERLAND",'Source'!$B:$B,$A104)</f>
        <v>11</v>
      </c>
      <c r="E104" s="8" t="n">
        <f aca="false">D104*$J$5</f>
        <v>13.8947368421053</v>
      </c>
      <c r="F104" s="8" t="n">
        <f aca="false">E104-C104</f>
        <v>1.89473684210526</v>
      </c>
      <c r="G104" s="9" t="n">
        <f aca="false">IF(AND(C104=0,E104=0),0,IF(C104=0,"New",(E104-C104)/C104))</f>
        <v>0.157894736842105</v>
      </c>
      <c r="H104" s="8" t="n">
        <f aca="false">SUMIFS('Source'!$E:$E,'Source'!$A:$A,"203 - Ortho- Partner ag SWITZERLAND",'Source'!$B:$B,$A104)</f>
        <v>626.11</v>
      </c>
      <c r="I104" s="8" t="n">
        <f aca="false">SUMIFS('Source'!$G:$G,'Source'!$A:$A,"203 - Ortho- Partner ag SWITZERLAND",'Source'!$B:$B,$A104)</f>
        <v>540.73</v>
      </c>
      <c r="J104" s="8" t="n">
        <f aca="false">I104*$J$5</f>
        <v>683.027368421053</v>
      </c>
      <c r="K104" s="8" t="n">
        <f aca="false">J104-H104</f>
        <v>56.9173684210526</v>
      </c>
      <c r="L104" s="9" t="n">
        <f aca="false">IF(AND(H104=0,J104=0),0,IF(H104=0,"New",(J104-H104)/H104))</f>
        <v>0.0909063398141742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819</v>
      </c>
      <c r="B105" s="7" t="str">
        <f aca="false">IFERROR(INDEX('Source'!$C:$C,MATCH($A105,'Source'!$B:$B,0)),"")</f>
        <v>חגורת צלעות לאשה</v>
      </c>
      <c r="C105" s="8" t="n">
        <f aca="false">SUMIFS('Source'!$D:$D,'Source'!$A:$A,"203 - Ortho- Partner ag SWITZERLAND",'Source'!$B:$B,$A105)</f>
        <v>12</v>
      </c>
      <c r="D105" s="8" t="n">
        <f aca="false">SUMIFS('Source'!$F:$F,'Source'!$A:$A,"203 - Ortho- Partner ag SWITZERLAND",'Source'!$B:$B,$A105)</f>
        <v>12</v>
      </c>
      <c r="E105" s="8" t="n">
        <f aca="false">D105*$J$5</f>
        <v>15.1578947368421</v>
      </c>
      <c r="F105" s="8" t="n">
        <f aca="false">E105-C105</f>
        <v>3.1578947368421</v>
      </c>
      <c r="G105" s="9" t="n">
        <f aca="false">IF(AND(C105=0,E105=0),0,IF(C105=0,"New",(E105-C105)/C105))</f>
        <v>0.263157894736842</v>
      </c>
      <c r="H105" s="8" t="n">
        <f aca="false">SUMIFS('Source'!$E:$E,'Source'!$A:$A,"203 - Ortho- Partner ag SWITZERLAND",'Source'!$B:$B,$A105)</f>
        <v>593.66</v>
      </c>
      <c r="I105" s="8" t="n">
        <f aca="false">SUMIFS('Source'!$G:$G,'Source'!$A:$A,"203 - Ortho- Partner ag SWITZERLAND",'Source'!$B:$B,$A105)</f>
        <v>513.14</v>
      </c>
      <c r="J105" s="8" t="n">
        <f aca="false">I105*$J$5</f>
        <v>648.176842105263</v>
      </c>
      <c r="K105" s="8" t="n">
        <f aca="false">J105-H105</f>
        <v>54.5168421052631</v>
      </c>
      <c r="L105" s="9" t="n">
        <f aca="false">IF(AND(H105=0,J105=0),0,IF(H105=0,"New",(J105-H105)/H105))</f>
        <v>0.0918317590965588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119</v>
      </c>
      <c r="B106" s="7" t="str">
        <f aca="false">IFERROR(INDEX('Source'!$C:$C,MATCH($A106,'Source'!$B:$B,0)),"")</f>
        <v>סד יד דו צדדי</v>
      </c>
      <c r="C106" s="8" t="n">
        <f aca="false">SUMIFS('Source'!$D:$D,'Source'!$A:$A,"203 - Ortho- Partner ag SWITZERLAND",'Source'!$B:$B,$A106)</f>
        <v>12</v>
      </c>
      <c r="D106" s="8" t="n">
        <f aca="false">SUMIFS('Source'!$F:$F,'Source'!$A:$A,"203 - Ortho- Partner ag SWITZERLAND",'Source'!$B:$B,$A106)</f>
        <v>11</v>
      </c>
      <c r="E106" s="8" t="n">
        <f aca="false">D106*$J$5</f>
        <v>13.8947368421053</v>
      </c>
      <c r="F106" s="8" t="n">
        <f aca="false">E106-C106</f>
        <v>1.89473684210526</v>
      </c>
      <c r="G106" s="9" t="n">
        <f aca="false">IF(AND(C106=0,E106=0),0,IF(C106=0,"New",(E106-C106)/C106))</f>
        <v>0.157894736842105</v>
      </c>
      <c r="H106" s="8" t="n">
        <f aca="false">SUMIFS('Source'!$E:$E,'Source'!$A:$A,"203 - Ortho- Partner ag SWITZERLAND",'Source'!$B:$B,$A106)</f>
        <v>499.83</v>
      </c>
      <c r="I106" s="8" t="n">
        <f aca="false">SUMIFS('Source'!$G:$G,'Source'!$A:$A,"203 - Ortho- Partner ag SWITZERLAND",'Source'!$B:$B,$A106)</f>
        <v>436.08</v>
      </c>
      <c r="J106" s="8" t="n">
        <f aca="false">I106*$J$5</f>
        <v>550.837894736842</v>
      </c>
      <c r="K106" s="8" t="n">
        <f aca="false">J106-H106</f>
        <v>51.0078947368421</v>
      </c>
      <c r="L106" s="9" t="n">
        <f aca="false">IF(AND(H106=0,J106=0),0,IF(H106=0,"New",(J106-H106)/H106))</f>
        <v>0.102050486639141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115</v>
      </c>
      <c r="B107" s="7" t="str">
        <f aca="false">IFERROR(INDEX('Source'!$C:$C,MATCH($A107,'Source'!$B:$B,0)),"")</f>
        <v>סד יד דו צדדי</v>
      </c>
      <c r="C107" s="8" t="n">
        <f aca="false">SUMIFS('Source'!$D:$D,'Source'!$A:$A,"203 - Ortho- Partner ag SWITZERLAND",'Source'!$B:$B,$A107)</f>
        <v>12</v>
      </c>
      <c r="D107" s="8" t="n">
        <f aca="false">SUMIFS('Source'!$F:$F,'Source'!$A:$A,"203 - Ortho- Partner ag SWITZERLAND",'Source'!$B:$B,$A107)</f>
        <v>11</v>
      </c>
      <c r="E107" s="8" t="n">
        <f aca="false">D107*$J$5</f>
        <v>13.8947368421053</v>
      </c>
      <c r="F107" s="8" t="n">
        <f aca="false">E107-C107</f>
        <v>1.89473684210526</v>
      </c>
      <c r="G107" s="9" t="n">
        <f aca="false">IF(AND(C107=0,E107=0),0,IF(C107=0,"New",(E107-C107)/C107))</f>
        <v>0.157894736842105</v>
      </c>
      <c r="H107" s="8" t="n">
        <f aca="false">SUMIFS('Source'!$E:$E,'Source'!$A:$A,"203 - Ortho- Partner ag SWITZERLAND",'Source'!$B:$B,$A107)</f>
        <v>499.83</v>
      </c>
      <c r="I107" s="8" t="n">
        <f aca="false">SUMIFS('Source'!$G:$G,'Source'!$A:$A,"203 - Ortho- Partner ag SWITZERLAND",'Source'!$B:$B,$A107)</f>
        <v>436.08</v>
      </c>
      <c r="J107" s="8" t="n">
        <f aca="false">I107*$J$5</f>
        <v>550.837894736842</v>
      </c>
      <c r="K107" s="8" t="n">
        <f aca="false">J107-H107</f>
        <v>51.0078947368421</v>
      </c>
      <c r="L107" s="9" t="n">
        <f aca="false">IF(AND(H107=0,J107=0),0,IF(H107=0,"New",(J107-H107)/H107))</f>
        <v>0.102050486639141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189</v>
      </c>
      <c r="B108" s="7" t="str">
        <f aca="false">IFERROR(INDEX('Source'!$C:$C,MATCH($A108,'Source'!$B:$B,0)),"")</f>
        <v>מגן ברך רגיל</v>
      </c>
      <c r="C108" s="8" t="n">
        <f aca="false">SUMIFS('Source'!$D:$D,'Source'!$A:$A,"203 - Ortho- Partner ag SWITZERLAND",'Source'!$B:$B,$A108)</f>
        <v>6</v>
      </c>
      <c r="D108" s="8" t="n">
        <f aca="false">SUMIFS('Source'!$F:$F,'Source'!$A:$A,"203 - Ortho- Partner ag SWITZERLAND",'Source'!$B:$B,$A108)</f>
        <v>0</v>
      </c>
      <c r="E108" s="8" t="n">
        <f aca="false">D108*$J$5</f>
        <v>0</v>
      </c>
      <c r="F108" s="8" t="n">
        <f aca="false">E108-C108</f>
        <v>-6</v>
      </c>
      <c r="G108" s="9" t="n">
        <f aca="false">IF(AND(C108=0,E108=0),0,IF(C108=0,"New",(E108-C108)/C108))</f>
        <v>-1</v>
      </c>
      <c r="H108" s="8" t="n">
        <f aca="false">SUMIFS('Source'!$E:$E,'Source'!$A:$A,"203 - Ortho- Partner ag SWITZERLAND",'Source'!$B:$B,$A108)</f>
        <v>62.51</v>
      </c>
      <c r="I108" s="8" t="n">
        <f aca="false">SUMIFS('Source'!$G:$G,'Source'!$A:$A,"203 - Ortho- Partner ag SWITZERLAND",'Source'!$B:$B,$A108)</f>
        <v>0</v>
      </c>
      <c r="J108" s="8" t="n">
        <f aca="false">I108*$J$5</f>
        <v>0</v>
      </c>
      <c r="K108" s="8" t="n">
        <f aca="false">J108-H108</f>
        <v>-62.51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177</v>
      </c>
      <c r="B109" s="7" t="str">
        <f aca="false">IFERROR(INDEX('Source'!$C:$C,MATCH($A109,'Source'!$B:$B,0)),"")</f>
        <v>מגן קרסול פתוח</v>
      </c>
      <c r="C109" s="8" t="n">
        <f aca="false">SUMIFS('Source'!$D:$D,'Source'!$A:$A,"203 - Ortho- Partner ag SWITZERLAND",'Source'!$B:$B,$A109)</f>
        <v>0</v>
      </c>
      <c r="D109" s="8" t="n">
        <f aca="false">SUMIFS('Source'!$F:$F,'Source'!$A:$A,"203 - Ortho- Partner ag SWITZERLAND",'Source'!$B:$B,$A109)</f>
        <v>5</v>
      </c>
      <c r="E109" s="8" t="n">
        <f aca="false">D109*$J$5</f>
        <v>6.31578947368421</v>
      </c>
      <c r="F109" s="8" t="n">
        <f aca="false">E109-C109</f>
        <v>6.31578947368421</v>
      </c>
      <c r="G109" s="9" t="str">
        <f aca="false">IF(AND(C109=0,E109=0),0,IF(C109=0,"New",(E109-C109)/C109))</f>
        <v>New</v>
      </c>
      <c r="H109" s="8" t="n">
        <f aca="false">SUMIFS('Source'!$E:$E,'Source'!$A:$A,"203 - Ortho- Partner ag SWITZERLAND",'Source'!$B:$B,$A109)</f>
        <v>0</v>
      </c>
      <c r="I109" s="8" t="n">
        <f aca="false">SUMIFS('Source'!$G:$G,'Source'!$A:$A,"203 - Ortho- Partner ag SWITZERLAND",'Source'!$B:$B,$A109)</f>
        <v>58.13</v>
      </c>
      <c r="J109" s="8" t="n">
        <f aca="false">I109*$J$5</f>
        <v>73.4273684210526</v>
      </c>
      <c r="K109" s="8" t="n">
        <f aca="false">J109-H109</f>
        <v>73.4273684210526</v>
      </c>
      <c r="L109" s="9" t="str">
        <f aca="false">IF(AND(H109=0,J109=0),0,IF(H109=0,"New",(J109-H109)/H109))</f>
        <v>New</v>
      </c>
      <c r="M109" s="7" t="str">
        <f aca="false">IF(AND(OR(C109&lt;&gt;0,H109&lt;&gt;0),D109=0,I109=0),"DROP",IF(AND(OR(D109&lt;&gt;0,I109&lt;&gt;0),C109=0,H109=0),"NEW",""))</f>
        <v>NEW</v>
      </c>
    </row>
    <row r="110" customFormat="false" ht="15" hidden="false" customHeight="false" outlineLevel="0" collapsed="false">
      <c r="A110" s="7" t="s">
        <v>442</v>
      </c>
      <c r="B110" s="7" t="str">
        <f aca="false">IFERROR(INDEX('Source'!$C:$C,MATCH($A110,'Source'!$B:$B,0)),"")</f>
        <v>סד יד דו צדדי</v>
      </c>
      <c r="C110" s="8" t="n">
        <f aca="false">SUMIFS('Source'!$D:$D,'Source'!$A:$A,"203 - Ortho- Partner ag SWITZERLAND",'Source'!$B:$B,$A110)</f>
        <v>5</v>
      </c>
      <c r="D110" s="8" t="n">
        <f aca="false">SUMIFS('Source'!$F:$F,'Source'!$A:$A,"203 - Ortho- Partner ag SWITZERLAND",'Source'!$B:$B,$A110)</f>
        <v>5</v>
      </c>
      <c r="E110" s="8" t="n">
        <f aca="false">D110*$J$5</f>
        <v>6.31578947368421</v>
      </c>
      <c r="F110" s="8" t="n">
        <f aca="false">E110-C110</f>
        <v>1.31578947368421</v>
      </c>
      <c r="G110" s="9" t="n">
        <f aca="false">IF(AND(C110=0,E110=0),0,IF(C110=0,"New",(E110-C110)/C110))</f>
        <v>0.263157894736842</v>
      </c>
      <c r="H110" s="8" t="n">
        <f aca="false">SUMIFS('Source'!$E:$E,'Source'!$A:$A,"203 - Ortho- Partner ag SWITZERLAND",'Source'!$B:$B,$A110)</f>
        <v>270</v>
      </c>
      <c r="I110" s="8" t="n">
        <f aca="false">SUMIFS('Source'!$G:$G,'Source'!$A:$A,"203 - Ortho- Partner ag SWITZERLAND",'Source'!$B:$B,$A110)</f>
        <v>218.03</v>
      </c>
      <c r="J110" s="8" t="n">
        <f aca="false">I110*$J$5</f>
        <v>275.406315789474</v>
      </c>
      <c r="K110" s="8" t="n">
        <f aca="false">J110-H110</f>
        <v>5.4063157894737</v>
      </c>
      <c r="L110" s="9" t="n">
        <f aca="false">IF(AND(H110=0,J110=0),0,IF(H110=0,"New",(J110-H110)/H110))</f>
        <v>0.0200233918128655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1049</v>
      </c>
      <c r="B111" s="7" t="str">
        <f aca="false">IFERROR(INDEX('Source'!$C:$C,MATCH($A111,'Source'!$B:$B,0)),"")</f>
        <v>מדרס מתכוונן</v>
      </c>
      <c r="C111" s="8" t="n">
        <f aca="false">SUMIFS('Source'!$D:$D,'Source'!$A:$A,"203 - Ortho- Partner ag SWITZERLAND",'Source'!$B:$B,$A111)</f>
        <v>0</v>
      </c>
      <c r="D111" s="8" t="n">
        <f aca="false">SUMIFS('Source'!$F:$F,'Source'!$A:$A,"203 - Ortho- Partner ag SWITZERLAND",'Source'!$B:$B,$A111)</f>
        <v>1</v>
      </c>
      <c r="E111" s="8" t="n">
        <f aca="false">D111*$J$5</f>
        <v>1.26315789473684</v>
      </c>
      <c r="F111" s="8" t="n">
        <f aca="false">E111-C111</f>
        <v>1.26315789473684</v>
      </c>
      <c r="G111" s="9" t="str">
        <f aca="false">IF(AND(C111=0,E111=0),0,IF(C111=0,"New",(E111-C111)/C111))</f>
        <v>New</v>
      </c>
      <c r="H111" s="8" t="n">
        <f aca="false">SUMIFS('Source'!$E:$E,'Source'!$A:$A,"203 - Ortho- Partner ag SWITZERLAND",'Source'!$B:$B,$A111)</f>
        <v>0</v>
      </c>
      <c r="I111" s="8" t="n">
        <f aca="false">SUMIFS('Source'!$G:$G,'Source'!$A:$A,"203 - Ortho- Partner ag SWITZERLAND",'Source'!$B:$B,$A111)</f>
        <v>34.26</v>
      </c>
      <c r="J111" s="8" t="n">
        <f aca="false">I111*$J$5</f>
        <v>43.2757894736842</v>
      </c>
      <c r="K111" s="8" t="n">
        <f aca="false">J111-H111</f>
        <v>43.2757894736842</v>
      </c>
      <c r="L111" s="9" t="str">
        <f aca="false">IF(AND(H111=0,J111=0),0,IF(H111=0,"New",(J111-H111)/H111))</f>
        <v>New</v>
      </c>
      <c r="M111" s="7" t="str">
        <f aca="false">IF(AND(OR(C111&lt;&gt;0,H111&lt;&gt;0),D111=0,I111=0),"DROP",IF(AND(OR(D111&lt;&gt;0,I111&lt;&gt;0),C111=0,H111=0),"NEW",""))</f>
        <v>NEW</v>
      </c>
    </row>
    <row r="112" customFormat="false" ht="15" hidden="false" customHeight="false" outlineLevel="0" collapsed="false">
      <c r="A112" s="7" t="s">
        <v>148</v>
      </c>
      <c r="B112" s="7" t="str">
        <f aca="false">IFERROR(INDEX('Source'!$C:$C,MATCH($A112,'Source'!$B:$B,0)),"")</f>
        <v>מגן ברך רגיל</v>
      </c>
      <c r="C112" s="8" t="n">
        <f aca="false">SUMIFS('Source'!$D:$D,'Source'!$A:$A,"203 - Ortho- Partner ag SWITZERLAND",'Source'!$B:$B,$A112)</f>
        <v>12</v>
      </c>
      <c r="D112" s="8" t="n">
        <f aca="false">SUMIFS('Source'!$F:$F,'Source'!$A:$A,"203 - Ortho- Partner ag SWITZERLAND",'Source'!$B:$B,$A112)</f>
        <v>11</v>
      </c>
      <c r="E112" s="8" t="n">
        <f aca="false">D112*$J$5</f>
        <v>13.8947368421053</v>
      </c>
      <c r="F112" s="8" t="n">
        <f aca="false">E112-C112</f>
        <v>1.89473684210526</v>
      </c>
      <c r="G112" s="9" t="n">
        <f aca="false">IF(AND(C112=0,E112=0),0,IF(C112=0,"New",(E112-C112)/C112))</f>
        <v>0.157894736842105</v>
      </c>
      <c r="H112" s="8" t="n">
        <f aca="false">SUMIFS('Source'!$E:$E,'Source'!$A:$A,"203 - Ortho- Partner ag SWITZERLAND",'Source'!$B:$B,$A112)</f>
        <v>134.14</v>
      </c>
      <c r="I112" s="8" t="n">
        <f aca="false">SUMIFS('Source'!$G:$G,'Source'!$A:$A,"203 - Ortho- Partner ag SWITZERLAND",'Source'!$B:$B,$A112)</f>
        <v>114.67</v>
      </c>
      <c r="J112" s="8" t="n">
        <f aca="false">I112*$J$5</f>
        <v>144.846315789474</v>
      </c>
      <c r="K112" s="8" t="n">
        <f aca="false">J112-H112</f>
        <v>10.7063157894737</v>
      </c>
      <c r="L112" s="9" t="n">
        <f aca="false">IF(AND(H112=0,J112=0),0,IF(H112=0,"New",(J112-H112)/H112))</f>
        <v>0.0798144907520032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492</v>
      </c>
      <c r="B113" s="7" t="str">
        <f aca="false">IFERROR(INDEX('Source'!$C:$C,MATCH($A113,'Source'!$B:$B,0)),"")</f>
        <v>מגן מרפק רגיל</v>
      </c>
      <c r="C113" s="8" t="n">
        <f aca="false">SUMIFS('Source'!$D:$D,'Source'!$A:$A,"203 - Ortho- Partner ag SWITZERLAND",'Source'!$B:$B,$A113)</f>
        <v>1</v>
      </c>
      <c r="D113" s="8" t="n">
        <f aca="false">SUMIFS('Source'!$F:$F,'Source'!$A:$A,"203 - Ortho- Partner ag SWITZERLAND",'Source'!$B:$B,$A113)</f>
        <v>0</v>
      </c>
      <c r="E113" s="8" t="n">
        <f aca="false">D113*$J$5</f>
        <v>0</v>
      </c>
      <c r="F113" s="8" t="n">
        <f aca="false">E113-C113</f>
        <v>-1</v>
      </c>
      <c r="G113" s="9" t="n">
        <f aca="false">IF(AND(C113=0,E113=0),0,IF(C113=0,"New",(E113-C113)/C113))</f>
        <v>-1</v>
      </c>
      <c r="H113" s="8" t="n">
        <f aca="false">SUMIFS('Source'!$E:$E,'Source'!$A:$A,"203 - Ortho- Partner ag SWITZERLAND",'Source'!$B:$B,$A113)</f>
        <v>0.04</v>
      </c>
      <c r="I113" s="8" t="n">
        <f aca="false">SUMIFS('Source'!$G:$G,'Source'!$A:$A,"203 - Ortho- Partner ag SWITZERLAND",'Source'!$B:$B,$A113)</f>
        <v>0</v>
      </c>
      <c r="J113" s="8" t="n">
        <f aca="false">I113*$J$5</f>
        <v>0</v>
      </c>
      <c r="K113" s="8" t="n">
        <f aca="false">J113-H113</f>
        <v>-0.04</v>
      </c>
      <c r="L113" s="9" t="n">
        <f aca="false">IF(AND(H113=0,J113=0),0,IF(H113=0,"New",(J113-H113)/H113))</f>
        <v>-1</v>
      </c>
      <c r="M113" s="7" t="str">
        <f aca="false">IF(AND(OR(C113&lt;&gt;0,H113&lt;&gt;0),D113=0,I113=0),"DROP",IF(AND(OR(D113&lt;&gt;0,I113&lt;&gt;0),C113=0,H113=0),"NEW",""))</f>
        <v>DROP</v>
      </c>
    </row>
    <row r="114" customFormat="false" ht="15" hidden="false" customHeight="false" outlineLevel="0" collapsed="false">
      <c r="A114" s="7" t="s">
        <v>668</v>
      </c>
      <c r="B114" s="7" t="str">
        <f aca="false">IFERROR(INDEX('Source'!$C:$C,MATCH($A114,'Source'!$B:$B,0)),"")</f>
        <v>TaluAirShield | מקבע קרסול</v>
      </c>
      <c r="C114" s="8" t="n">
        <f aca="false">SUMIFS('Source'!$D:$D,'Source'!$A:$A,"203 - Ortho- Partner ag SWITZERLAND",'Source'!$B:$B,$A114)</f>
        <v>1</v>
      </c>
      <c r="D114" s="8" t="n">
        <f aca="false">SUMIFS('Source'!$F:$F,'Source'!$A:$A,"203 - Ortho- Partner ag SWITZERLAND",'Source'!$B:$B,$A114)</f>
        <v>0</v>
      </c>
      <c r="E114" s="8" t="n">
        <f aca="false">D114*$J$5</f>
        <v>0</v>
      </c>
      <c r="F114" s="8" t="n">
        <f aca="false">E114-C114</f>
        <v>-1</v>
      </c>
      <c r="G114" s="9" t="n">
        <f aca="false">IF(AND(C114=0,E114=0),0,IF(C114=0,"New",(E114-C114)/C114))</f>
        <v>-1</v>
      </c>
      <c r="H114" s="8" t="n">
        <f aca="false">SUMIFS('Source'!$E:$E,'Source'!$A:$A,"203 - Ortho- Partner ag SWITZERLAND",'Source'!$B:$B,$A114)</f>
        <v>0.03</v>
      </c>
      <c r="I114" s="8" t="n">
        <f aca="false">SUMIFS('Source'!$G:$G,'Source'!$A:$A,"203 - Ortho- Partner ag SWITZERLAND",'Source'!$B:$B,$A114)</f>
        <v>0</v>
      </c>
      <c r="J114" s="8" t="n">
        <f aca="false">I114*$J$5</f>
        <v>0</v>
      </c>
      <c r="K114" s="8" t="n">
        <f aca="false">J114-H114</f>
        <v>-0.03</v>
      </c>
      <c r="L114" s="9" t="n">
        <f aca="false">IF(AND(H114=0,J114=0),0,IF(H114=0,"New",(J114-H114)/H114))</f>
        <v>-1</v>
      </c>
      <c r="M114" s="7" t="str">
        <f aca="false">IF(AND(OR(C114&lt;&gt;0,H114&lt;&gt;0),D114=0,I114=0),"DROP",IF(AND(OR(D114&lt;&gt;0,I114&lt;&gt;0),C114=0,H114=0),"NEW",""))</f>
        <v>DROP</v>
      </c>
    </row>
    <row r="115" customFormat="false" ht="15" hidden="false" customHeight="false" outlineLevel="0" collapsed="false">
      <c r="A115" s="7" t="s">
        <v>353</v>
      </c>
      <c r="B115" s="7" t="str">
        <f aca="false">IFERROR(INDEX('Source'!$C:$C,MATCH($A115,'Source'!$B:$B,0)),"")</f>
        <v>מגן מרפק SC95</v>
      </c>
      <c r="C115" s="8" t="n">
        <f aca="false">SUMIFS('Source'!$D:$D,'Source'!$A:$A,"203 - Ortho- Partner ag SWITZERLAND",'Source'!$B:$B,$A115)</f>
        <v>0</v>
      </c>
      <c r="D115" s="8" t="n">
        <f aca="false">SUMIFS('Source'!$F:$F,'Source'!$A:$A,"203 - Ortho- Partner ag SWITZERLAND",'Source'!$B:$B,$A115)</f>
        <v>1</v>
      </c>
      <c r="E115" s="8" t="n">
        <f aca="false">D115*$J$5</f>
        <v>1.26315789473684</v>
      </c>
      <c r="F115" s="8" t="n">
        <f aca="false">E115-C115</f>
        <v>1.26315789473684</v>
      </c>
      <c r="G115" s="9" t="str">
        <f aca="false">IF(AND(C115=0,E115=0),0,IF(C115=0,"New",(E115-C115)/C115))</f>
        <v>New</v>
      </c>
      <c r="H115" s="8" t="n">
        <f aca="false">SUMIFS('Source'!$E:$E,'Source'!$A:$A,"203 - Ortho- Partner ag SWITZERLAND",'Source'!$B:$B,$A115)</f>
        <v>0</v>
      </c>
      <c r="I115" s="8" t="n">
        <f aca="false">SUMIFS('Source'!$G:$G,'Source'!$A:$A,"203 - Ortho- Partner ag SWITZERLAND",'Source'!$B:$B,$A115)</f>
        <v>0.03</v>
      </c>
      <c r="J115" s="8" t="n">
        <f aca="false">I115*$J$5</f>
        <v>0.0378947368421053</v>
      </c>
      <c r="K115" s="8" t="n">
        <f aca="false">J115-H115</f>
        <v>0.0378947368421053</v>
      </c>
      <c r="L115" s="9" t="str">
        <f aca="false">IF(AND(H115=0,J115=0),0,IF(H115=0,"New",(J115-H115)/H115))</f>
        <v>New</v>
      </c>
      <c r="M115" s="7" t="str">
        <f aca="false">IF(AND(OR(C115&lt;&gt;0,H115&lt;&gt;0),D115=0,I115=0),"DROP",IF(AND(OR(D115&lt;&gt;0,I115&lt;&gt;0),C115=0,H115=0),"NEW",""))</f>
        <v>NEW</v>
      </c>
    </row>
    <row r="116" customFormat="false" ht="15" hidden="false" customHeight="false" outlineLevel="0" collapsed="false">
      <c r="A116" s="7" t="s">
        <v>278</v>
      </c>
      <c r="B116" s="7" t="str">
        <f aca="false">IFERROR(INDEX('Source'!$C:$C,MATCH($A116,'Source'!$B:$B,0)),"")</f>
        <v>סד לילה לבוהן</v>
      </c>
      <c r="C116" s="8" t="n">
        <f aca="false">SUMIFS('Source'!$D:$D,'Source'!$A:$A,"203 - Ortho- Partner ag SWITZERLAND",'Source'!$B:$B,$A116)</f>
        <v>1</v>
      </c>
      <c r="D116" s="8" t="n">
        <f aca="false">SUMIFS('Source'!$F:$F,'Source'!$A:$A,"203 - Ortho- Partner ag SWITZERLAND",'Source'!$B:$B,$A116)</f>
        <v>0</v>
      </c>
      <c r="E116" s="8" t="n">
        <f aca="false">D116*$J$5</f>
        <v>0</v>
      </c>
      <c r="F116" s="8" t="n">
        <f aca="false">E116-C116</f>
        <v>-1</v>
      </c>
      <c r="G116" s="9" t="n">
        <f aca="false">IF(AND(C116=0,E116=0),0,IF(C116=0,"New",(E116-C116)/C116))</f>
        <v>-1</v>
      </c>
      <c r="H116" s="8" t="n">
        <f aca="false">SUMIFS('Source'!$E:$E,'Source'!$A:$A,"203 - Ortho- Partner ag SWITZERLAND",'Source'!$B:$B,$A116)</f>
        <v>0.03</v>
      </c>
      <c r="I116" s="8" t="n">
        <f aca="false">SUMIFS('Source'!$G:$G,'Source'!$A:$A,"203 - Ortho- Partner ag SWITZERLAND",'Source'!$B:$B,$A116)</f>
        <v>0</v>
      </c>
      <c r="J116" s="8" t="n">
        <f aca="false">I116*$J$5</f>
        <v>0</v>
      </c>
      <c r="K116" s="8" t="n">
        <f aca="false">J116-H116</f>
        <v>-0.03</v>
      </c>
      <c r="L116" s="9" t="n">
        <f aca="false">IF(AND(H116=0,J116=0),0,IF(H116=0,"New",(J116-H116)/H116))</f>
        <v>-1</v>
      </c>
      <c r="M116" s="7" t="str">
        <f aca="false">IF(AND(OR(C116&lt;&gt;0,H116&lt;&gt;0),D116=0,I116=0),"DROP",IF(AND(OR(D116&lt;&gt;0,I116&lt;&gt;0),C116=0,H116=0),"NEW",""))</f>
        <v>DROP</v>
      </c>
    </row>
    <row r="117" customFormat="false" ht="15" hidden="false" customHeight="false" outlineLevel="0" collapsed="false">
      <c r="A117" s="7" t="s">
        <v>268</v>
      </c>
      <c r="B117" s="7" t="str">
        <f aca="false">IFERROR(INDEX('Source'!$C:$C,MATCH($A117,'Source'!$B:$B,0)),"")</f>
        <v>סד לילה לבוהן</v>
      </c>
      <c r="C117" s="8" t="n">
        <f aca="false">SUMIFS('Source'!$D:$D,'Source'!$A:$A,"203 - Ortho- Partner ag SWITZERLAND",'Source'!$B:$B,$A117)</f>
        <v>1</v>
      </c>
      <c r="D117" s="8" t="n">
        <f aca="false">SUMIFS('Source'!$F:$F,'Source'!$A:$A,"203 - Ortho- Partner ag SWITZERLAND",'Source'!$B:$B,$A117)</f>
        <v>0</v>
      </c>
      <c r="E117" s="8" t="n">
        <f aca="false">D117*$J$5</f>
        <v>0</v>
      </c>
      <c r="F117" s="8" t="n">
        <f aca="false">E117-C117</f>
        <v>-1</v>
      </c>
      <c r="G117" s="9" t="n">
        <f aca="false">IF(AND(C117=0,E117=0),0,IF(C117=0,"New",(E117-C117)/C117))</f>
        <v>-1</v>
      </c>
      <c r="H117" s="8" t="n">
        <f aca="false">SUMIFS('Source'!$E:$E,'Source'!$A:$A,"203 - Ortho- Partner ag SWITZERLAND",'Source'!$B:$B,$A117)</f>
        <v>0.03</v>
      </c>
      <c r="I117" s="8" t="n">
        <f aca="false">SUMIFS('Source'!$G:$G,'Source'!$A:$A,"203 - Ortho- Partner ag SWITZERLAND",'Source'!$B:$B,$A117)</f>
        <v>0</v>
      </c>
      <c r="J117" s="8" t="n">
        <f aca="false">I117*$J$5</f>
        <v>0</v>
      </c>
      <c r="K117" s="8" t="n">
        <f aca="false">J117-H117</f>
        <v>-0.03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170</v>
      </c>
      <c r="B118" s="7" t="str">
        <f aca="false">IFERROR(INDEX('Source'!$C:$C,MATCH($A118,'Source'!$B:$B,0)),"")</f>
        <v>מיישר בוניון-HALUX VALGUS</v>
      </c>
      <c r="C118" s="8" t="n">
        <f aca="false">SUMIFS('Source'!$D:$D,'Source'!$A:$A,"203 - Ortho- Partner ag SWITZERLAND",'Source'!$B:$B,$A118)</f>
        <v>1</v>
      </c>
      <c r="D118" s="8" t="n">
        <f aca="false">SUMIFS('Source'!$F:$F,'Source'!$A:$A,"203 - Ortho- Partner ag SWITZERLAND",'Source'!$B:$B,$A118)</f>
        <v>0</v>
      </c>
      <c r="E118" s="8" t="n">
        <f aca="false">D118*$J$5</f>
        <v>0</v>
      </c>
      <c r="F118" s="8" t="n">
        <f aca="false">E118-C118</f>
        <v>-1</v>
      </c>
      <c r="G118" s="9" t="n">
        <f aca="false">IF(AND(C118=0,E118=0),0,IF(C118=0,"New",(E118-C118)/C118))</f>
        <v>-1</v>
      </c>
      <c r="H118" s="8" t="n">
        <f aca="false">SUMIFS('Source'!$E:$E,'Source'!$A:$A,"203 - Ortho- Partner ag SWITZERLAND",'Source'!$B:$B,$A118)</f>
        <v>0.03</v>
      </c>
      <c r="I118" s="8" t="n">
        <f aca="false">SUMIFS('Source'!$G:$G,'Source'!$A:$A,"203 - Ortho- Partner ag SWITZERLAND",'Source'!$B:$B,$A118)</f>
        <v>0</v>
      </c>
      <c r="J118" s="8" t="n">
        <f aca="false">I118*$J$5</f>
        <v>0</v>
      </c>
      <c r="K118" s="8" t="n">
        <f aca="false">J118-H118</f>
        <v>-0.03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402</v>
      </c>
      <c r="B119" s="7" t="str">
        <f aca="false">IFERROR(INDEX('Source'!$C:$C,MATCH($A119,'Source'!$B:$B,0)),"")</f>
        <v>מגן מרפק שחור</v>
      </c>
      <c r="C119" s="8" t="n">
        <f aca="false">SUMIFS('Source'!$D:$D,'Source'!$A:$A,"203 - Ortho- Partner ag SWITZERLAND",'Source'!$B:$B,$A119)</f>
        <v>0</v>
      </c>
      <c r="D119" s="8" t="n">
        <f aca="false">SUMIFS('Source'!$F:$F,'Source'!$A:$A,"203 - Ortho- Partner ag SWITZERLAND",'Source'!$B:$B,$A119)</f>
        <v>0</v>
      </c>
      <c r="E119" s="8" t="n">
        <f aca="false">D119*$J$5</f>
        <v>0</v>
      </c>
      <c r="F119" s="8" t="n">
        <f aca="false">E119-C119</f>
        <v>0</v>
      </c>
      <c r="G119" s="9" t="n">
        <f aca="false">IF(AND(C119=0,E119=0),0,IF(C119=0,"New",(E119-C119)/C119))</f>
        <v>0</v>
      </c>
      <c r="H119" s="8" t="n">
        <f aca="false">SUMIFS('Source'!$E:$E,'Source'!$A:$A,"203 - Ortho- Partner ag SWITZERLAND",'Source'!$B:$B,$A119)</f>
        <v>0</v>
      </c>
      <c r="I119" s="8" t="n">
        <f aca="false">SUMIFS('Source'!$G:$G,'Source'!$A:$A,"203 - Ortho- Partner ag SWITZERLAND",'Source'!$B:$B,$A119)</f>
        <v>0.03</v>
      </c>
      <c r="J119" s="8" t="n">
        <f aca="false">I119*$J$5</f>
        <v>0.0378947368421053</v>
      </c>
      <c r="K119" s="8" t="n">
        <f aca="false">J119-H119</f>
        <v>0.0378947368421053</v>
      </c>
      <c r="L119" s="9" t="str">
        <f aca="false">IF(AND(H119=0,J119=0),0,IF(H119=0,"New",(J119-H119)/H119))</f>
        <v>New</v>
      </c>
      <c r="M119" s="7" t="str">
        <f aca="false">IF(AND(OR(C119&lt;&gt;0,H119&lt;&gt;0),D119=0,I119=0),"DROP",IF(AND(OR(D119&lt;&gt;0,I119&lt;&gt;0),C119=0,H119=0),"NEW",""))</f>
        <v>NEW</v>
      </c>
    </row>
    <row r="121" customFormat="false" ht="15" hidden="false" customHeight="false" outlineLevel="0" collapsed="false">
      <c r="A121" s="17"/>
      <c r="B121" s="18" t="s">
        <v>642</v>
      </c>
      <c r="C121" s="19" t="n">
        <f aca="false">SUM(C9:C119)</f>
        <v>6959</v>
      </c>
      <c r="D121" s="19" t="n">
        <f aca="false">SUM(D9:D119)</f>
        <v>6740</v>
      </c>
      <c r="E121" s="19" t="n">
        <f aca="false">SUM(E9:E119)</f>
        <v>8513.68421052632</v>
      </c>
      <c r="F121" s="19" t="n">
        <f aca="false">SUM(F9:F119)</f>
        <v>1554.68421052632</v>
      </c>
      <c r="G121" s="20" t="n">
        <f aca="false">IF(C121=0,"N/A",F121/C121)</f>
        <v>0.223406266780617</v>
      </c>
      <c r="H121" s="19" t="n">
        <f aca="false">SUM(H9:H119)</f>
        <v>405920.85</v>
      </c>
      <c r="I121" s="19" t="n">
        <f aca="false">SUM(I9:I119)</f>
        <v>344263.09</v>
      </c>
      <c r="J121" s="19" t="n">
        <f aca="false">SUM(J9:J119)</f>
        <v>434858.64</v>
      </c>
      <c r="K121" s="19" t="n">
        <f aca="false">SUM(K9:K119)</f>
        <v>28937.79</v>
      </c>
      <c r="L121" s="20" t="n">
        <f aca="false">IF(H121=0,"N/A",K121/H121)</f>
        <v>0.0712892427181308</v>
      </c>
      <c r="M12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1213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SUMPRODUCT(--(((C9:C191&lt;&gt;0)+(H9:H191&lt;&gt;0)&gt;0)*((D9:D191=0)*(I9:I191=0))))</f>
        <v>38</v>
      </c>
      <c r="C5" s="13" t="s">
        <v>64</v>
      </c>
      <c r="D5" s="14" t="n">
        <f aca="false">SUMPRODUCT(--(((D9:D191&lt;&gt;0)+(I9:I191&lt;&gt;0)&gt;0)*((C9:C191=0)*(H9:H191=0))))</f>
        <v>55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SUMPRODUCT(--(((C9:C191&lt;&gt;0)+(H9:H191&lt;&gt;0)&gt;0)*((D9:D191=0)*(I9:I191=0)))*C9:C191)</f>
        <v>533</v>
      </c>
      <c r="C6" s="13" t="s">
        <v>67</v>
      </c>
      <c r="D6" s="14" t="n">
        <f aca="false">SUMPRODUCT(--(((C9:C191&lt;&gt;0)+(H9:H191&lt;&gt;0)&gt;0)*((D9:D191=0)*(I9:I191=0)))*H9:H191)</f>
        <v>15504.74</v>
      </c>
      <c r="E6" s="13" t="s">
        <v>68</v>
      </c>
      <c r="F6" s="14" t="n">
        <f aca="false">SUMPRODUCT(--(((D9:D191&lt;&gt;0)+(I9:I191&lt;&gt;0)&gt;0)*((C9:C191=0)*(H9:H191=0)))*D9:D191)</f>
        <v>360</v>
      </c>
      <c r="G6" s="13" t="s">
        <v>69</v>
      </c>
      <c r="H6" s="14" t="n">
        <f aca="false">SUMPRODUCT(--(((D9:D191&lt;&gt;0)+(I9:I191&lt;&gt;0)&gt;0)*((C9:C191=0)*(H9:H191=0)))*I9:I191)</f>
        <v>16342.42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114</v>
      </c>
      <c r="B9" s="7" t="str">
        <f aca="false">IFERROR(INDEX('Source'!$C:$C,MATCH($A9,'Source'!$B:$B,0)),"")</f>
        <v>מ. בוניון + מפריד אצבע</v>
      </c>
      <c r="C9" s="8" t="n">
        <f aca="false">SUMIFS('Source'!$D:$D,'Source'!$A:$A,"210 - Oy. Ea. Ab. FINLAND",'Source'!$B:$B,$A9)</f>
        <v>200</v>
      </c>
      <c r="D9" s="8" t="n">
        <f aca="false">SUMIFS('Source'!$F:$F,'Source'!$A:$A,"210 - Oy. Ea. Ab. FINLAND",'Source'!$B:$B,$A9)</f>
        <v>40</v>
      </c>
      <c r="E9" s="8" t="n">
        <f aca="false">D9*$J$5</f>
        <v>50.5263157894737</v>
      </c>
      <c r="F9" s="8" t="n">
        <f aca="false">E9-C9</f>
        <v>-149.473684210526</v>
      </c>
      <c r="G9" s="9" t="n">
        <f aca="false">IF(AND(C9=0,E9=0),0,IF(C9=0,"New",(E9-C9)/C9))</f>
        <v>-0.747368421052632</v>
      </c>
      <c r="H9" s="8" t="n">
        <f aca="false">SUMIFS('Source'!$E:$E,'Source'!$A:$A,"210 - Oy. Ea. Ab. FINLAND",'Source'!$B:$B,$A9)</f>
        <v>3602.77</v>
      </c>
      <c r="I9" s="8" t="n">
        <f aca="false">SUMIFS('Source'!$G:$G,'Source'!$A:$A,"210 - Oy. Ea. Ab. FINLAND",'Source'!$B:$B,$A9)</f>
        <v>618.69</v>
      </c>
      <c r="J9" s="8" t="n">
        <f aca="false">I9*$J$5</f>
        <v>781.503157894737</v>
      </c>
      <c r="K9" s="8" t="n">
        <f aca="false">J9-H9</f>
        <v>-2821.26684210526</v>
      </c>
      <c r="L9" s="9" t="n">
        <f aca="false">IF(AND(H9=0,J9=0),0,IF(H9=0,"New",(J9-H9)/H9))</f>
        <v>-0.783082695288698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231</v>
      </c>
      <c r="B10" s="7" t="str">
        <f aca="false">IFERROR(INDEX('Source'!$C:$C,MATCH($A10,'Source'!$B:$B,0)),"")</f>
        <v>כרית עם סרט אלסט</v>
      </c>
      <c r="C10" s="8" t="n">
        <f aca="false">SUMIFS('Source'!$D:$D,'Source'!$A:$A,"210 - Oy. Ea. Ab. FINLAND",'Source'!$B:$B,$A10)</f>
        <v>140</v>
      </c>
      <c r="D10" s="8" t="n">
        <f aca="false">SUMIFS('Source'!$F:$F,'Source'!$A:$A,"210 - Oy. Ea. Ab. FINLAND",'Source'!$B:$B,$A10)</f>
        <v>30</v>
      </c>
      <c r="E10" s="8" t="n">
        <f aca="false">D10*$J$5</f>
        <v>37.8947368421053</v>
      </c>
      <c r="F10" s="8" t="n">
        <f aca="false">E10-C10</f>
        <v>-102.105263157895</v>
      </c>
      <c r="G10" s="9" t="n">
        <f aca="false">IF(AND(C10=0,E10=0),0,IF(C10=0,"New",(E10-C10)/C10))</f>
        <v>-0.729323308270677</v>
      </c>
      <c r="H10" s="8" t="n">
        <f aca="false">SUMIFS('Source'!$E:$E,'Source'!$A:$A,"210 - Oy. Ea. Ab. FINLAND",'Source'!$B:$B,$A10)</f>
        <v>2377.55</v>
      </c>
      <c r="I10" s="8" t="n">
        <f aca="false">SUMIFS('Source'!$G:$G,'Source'!$A:$A,"210 - Oy. Ea. Ab. FINLAND",'Source'!$B:$B,$A10)</f>
        <v>439.07</v>
      </c>
      <c r="J10" s="8" t="n">
        <f aca="false">I10*$J$5</f>
        <v>554.614736842105</v>
      </c>
      <c r="K10" s="8" t="n">
        <f aca="false">J10-H10</f>
        <v>-1822.9352631579</v>
      </c>
      <c r="L10" s="9" t="n">
        <f aca="false">IF(AND(H10=0,J10=0),0,IF(H10=0,"New",(J10-H10)/H10))</f>
        <v>-0.76672846550352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704</v>
      </c>
      <c r="B11" s="7" t="str">
        <f aca="false">IFERROR(INDEX('Source'!$C:$C,MATCH($A11,'Source'!$B:$B,0)),"")</f>
        <v>גרב לילה לטיפול בדורבן</v>
      </c>
      <c r="C11" s="8" t="n">
        <f aca="false">SUMIFS('Source'!$D:$D,'Source'!$A:$A,"210 - Oy. Ea. Ab. FINLAND",'Source'!$B:$B,$A11)</f>
        <v>60</v>
      </c>
      <c r="D11" s="8" t="n">
        <f aca="false">SUMIFS('Source'!$F:$F,'Source'!$A:$A,"210 - Oy. Ea. Ab. FINLAND",'Source'!$B:$B,$A11)</f>
        <v>15</v>
      </c>
      <c r="E11" s="8" t="n">
        <f aca="false">D11*$J$5</f>
        <v>18.9473684210526</v>
      </c>
      <c r="F11" s="8" t="n">
        <f aca="false">E11-C11</f>
        <v>-41.0526315789474</v>
      </c>
      <c r="G11" s="9" t="n">
        <f aca="false">IF(AND(C11=0,E11=0),0,IF(C11=0,"New",(E11-C11)/C11))</f>
        <v>-0.68421052631579</v>
      </c>
      <c r="H11" s="8" t="n">
        <f aca="false">SUMIFS('Source'!$E:$E,'Source'!$A:$A,"210 - Oy. Ea. Ab. FINLAND",'Source'!$B:$B,$A11)</f>
        <v>2271.41</v>
      </c>
      <c r="I11" s="8" t="n">
        <f aca="false">SUMIFS('Source'!$G:$G,'Source'!$A:$A,"210 - Oy. Ea. Ab. FINLAND",'Source'!$B:$B,$A11)</f>
        <v>493.96</v>
      </c>
      <c r="J11" s="8" t="n">
        <f aca="false">I11*$J$5</f>
        <v>623.949473684211</v>
      </c>
      <c r="K11" s="8" t="n">
        <f aca="false">J11-H11</f>
        <v>-1647.46052631579</v>
      </c>
      <c r="L11" s="9" t="n">
        <f aca="false">IF(AND(H11=0,J11=0),0,IF(H11=0,"New",(J11-H11)/H11))</f>
        <v>-0.725303017207721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385</v>
      </c>
      <c r="B12" s="7" t="str">
        <f aca="false">IFERROR(INDEX('Source'!$C:$C,MATCH($A12,'Source'!$B:$B,0)),"")</f>
        <v>מגן ברך מוצלב+מוטות</v>
      </c>
      <c r="C12" s="8" t="n">
        <f aca="false">SUMIFS('Source'!$D:$D,'Source'!$A:$A,"210 - Oy. Ea. Ab. FINLAND",'Source'!$B:$B,$A12)</f>
        <v>30</v>
      </c>
      <c r="D12" s="8" t="n">
        <f aca="false">SUMIFS('Source'!$F:$F,'Source'!$A:$A,"210 - Oy. Ea. Ab. FINLAND",'Source'!$B:$B,$A12)</f>
        <v>0</v>
      </c>
      <c r="E12" s="8" t="n">
        <f aca="false">D12*$J$5</f>
        <v>0</v>
      </c>
      <c r="F12" s="8" t="n">
        <f aca="false">E12-C12</f>
        <v>-30</v>
      </c>
      <c r="G12" s="9" t="n">
        <f aca="false">IF(AND(C12=0,E12=0),0,IF(C12=0,"New",(E12-C12)/C12))</f>
        <v>-1</v>
      </c>
      <c r="H12" s="8" t="n">
        <f aca="false">SUMIFS('Source'!$E:$E,'Source'!$A:$A,"210 - Oy. Ea. Ab. FINLAND",'Source'!$B:$B,$A12)</f>
        <v>1573.72</v>
      </c>
      <c r="I12" s="8" t="n">
        <f aca="false">SUMIFS('Source'!$G:$G,'Source'!$A:$A,"210 - Oy. Ea. Ab. FINLAND",'Source'!$B:$B,$A12)</f>
        <v>0</v>
      </c>
      <c r="J12" s="8" t="n">
        <f aca="false">I12*$J$5</f>
        <v>0</v>
      </c>
      <c r="K12" s="8" t="n">
        <f aca="false">J12-H12</f>
        <v>-1573.72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348</v>
      </c>
      <c r="B13" s="7" t="str">
        <f aca="false">IFERROR(INDEX('Source'!$C:$C,MATCH($A13,'Source'!$B:$B,0)),"")</f>
        <v>מגן ברך מוצלב+מוטות</v>
      </c>
      <c r="C13" s="8" t="n">
        <f aca="false">SUMIFS('Source'!$D:$D,'Source'!$A:$A,"210 - Oy. Ea. Ab. FINLAND",'Source'!$B:$B,$A13)</f>
        <v>30</v>
      </c>
      <c r="D13" s="8" t="n">
        <f aca="false">SUMIFS('Source'!$F:$F,'Source'!$A:$A,"210 - Oy. Ea. Ab. FINLAND",'Source'!$B:$B,$A13)</f>
        <v>0</v>
      </c>
      <c r="E13" s="8" t="n">
        <f aca="false">D13*$J$5</f>
        <v>0</v>
      </c>
      <c r="F13" s="8" t="n">
        <f aca="false">E13-C13</f>
        <v>-30</v>
      </c>
      <c r="G13" s="9" t="n">
        <f aca="false">IF(AND(C13=0,E13=0),0,IF(C13=0,"New",(E13-C13)/C13))</f>
        <v>-1</v>
      </c>
      <c r="H13" s="8" t="n">
        <f aca="false">SUMIFS('Source'!$E:$E,'Source'!$A:$A,"210 - Oy. Ea. Ab. FINLAND",'Source'!$B:$B,$A13)</f>
        <v>1573.72</v>
      </c>
      <c r="I13" s="8" t="n">
        <f aca="false">SUMIFS('Source'!$G:$G,'Source'!$A:$A,"210 - Oy. Ea. Ab. FINLAND",'Source'!$B:$B,$A13)</f>
        <v>0</v>
      </c>
      <c r="J13" s="8" t="n">
        <f aca="false">I13*$J$5</f>
        <v>0</v>
      </c>
      <c r="K13" s="8" t="n">
        <f aca="false">J13-H13</f>
        <v>-1573.72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660</v>
      </c>
      <c r="B14" s="7" t="str">
        <f aca="false">IFERROR(INDEX('Source'!$C:$C,MATCH($A14,'Source'!$B:$B,0)),"")</f>
        <v>מ.ברך מנאופרן+ציר D +כ.סיליקון</v>
      </c>
      <c r="C14" s="8" t="n">
        <f aca="false">SUMIFS('Source'!$D:$D,'Source'!$A:$A,"210 - Oy. Ea. Ab. FINLAND",'Source'!$B:$B,$A14)</f>
        <v>0</v>
      </c>
      <c r="D14" s="8" t="n">
        <f aca="false">SUMIFS('Source'!$F:$F,'Source'!$A:$A,"210 - Oy. Ea. Ab. FINLAND",'Source'!$B:$B,$A14)</f>
        <v>12</v>
      </c>
      <c r="E14" s="8" t="n">
        <f aca="false">D14*$J$5</f>
        <v>15.1578947368421</v>
      </c>
      <c r="F14" s="8" t="n">
        <f aca="false">E14-C14</f>
        <v>15.1578947368421</v>
      </c>
      <c r="G14" s="9" t="str">
        <f aca="false">IF(AND(C14=0,E14=0),0,IF(C14=0,"New",(E14-C14)/C14))</f>
        <v>New</v>
      </c>
      <c r="H14" s="8" t="n">
        <f aca="false">SUMIFS('Source'!$E:$E,'Source'!$A:$A,"210 - Oy. Ea. Ab. FINLAND",'Source'!$B:$B,$A14)</f>
        <v>0</v>
      </c>
      <c r="I14" s="8" t="n">
        <f aca="false">SUMIFS('Source'!$G:$G,'Source'!$A:$A,"210 - Oy. Ea. Ab. FINLAND",'Source'!$B:$B,$A14)</f>
        <v>1436.96</v>
      </c>
      <c r="J14" s="8" t="n">
        <f aca="false">I14*$J$5</f>
        <v>1815.10736842105</v>
      </c>
      <c r="K14" s="8" t="n">
        <f aca="false">J14-H14</f>
        <v>1815.10736842105</v>
      </c>
      <c r="L14" s="9" t="str">
        <f aca="false">IF(AND(H14=0,J14=0),0,IF(H14=0,"New",(J14-H14)/H14))</f>
        <v>New</v>
      </c>
      <c r="M14" s="7" t="str">
        <f aca="false">IF(AND(OR(C14&lt;&gt;0,H14&lt;&gt;0),D14=0,I14=0),"DROP",IF(AND(OR(D14&lt;&gt;0,I14&lt;&gt;0),C14=0,H14=0),"NEW",""))</f>
        <v>NEW</v>
      </c>
    </row>
    <row r="15" customFormat="false" ht="15" hidden="false" customHeight="false" outlineLevel="0" collapsed="false">
      <c r="A15" s="7" t="s">
        <v>595</v>
      </c>
      <c r="B15" s="7" t="str">
        <f aca="false">IFERROR(INDEX('Source'!$C:$C,MATCH($A15,'Source'!$B:$B,0)),"")</f>
        <v>גרב לילה לטיפול בדורבן</v>
      </c>
      <c r="C15" s="8" t="n">
        <f aca="false">SUMIFS('Source'!$D:$D,'Source'!$A:$A,"210 - Oy. Ea. Ab. FINLAND",'Source'!$B:$B,$A15)</f>
        <v>70</v>
      </c>
      <c r="D15" s="8" t="n">
        <f aca="false">SUMIFS('Source'!$F:$F,'Source'!$A:$A,"210 - Oy. Ea. Ab. FINLAND",'Source'!$B:$B,$A15)</f>
        <v>40</v>
      </c>
      <c r="E15" s="8" t="n">
        <f aca="false">D15*$J$5</f>
        <v>50.5263157894737</v>
      </c>
      <c r="F15" s="8" t="n">
        <f aca="false">E15-C15</f>
        <v>-19.4736842105263</v>
      </c>
      <c r="G15" s="9" t="n">
        <f aca="false">IF(AND(C15=0,E15=0),0,IF(C15=0,"New",(E15-C15)/C15))</f>
        <v>-0.278195488721805</v>
      </c>
      <c r="H15" s="8" t="n">
        <f aca="false">SUMIFS('Source'!$E:$E,'Source'!$A:$A,"210 - Oy. Ea. Ab. FINLAND",'Source'!$B:$B,$A15)</f>
        <v>2654.93</v>
      </c>
      <c r="I15" s="8" t="n">
        <f aca="false">SUMIFS('Source'!$G:$G,'Source'!$A:$A,"210 - Oy. Ea. Ab. FINLAND",'Source'!$B:$B,$A15)</f>
        <v>1317.21</v>
      </c>
      <c r="J15" s="8" t="n">
        <f aca="false">I15*$J$5</f>
        <v>1663.84421052632</v>
      </c>
      <c r="K15" s="8" t="n">
        <f aca="false">J15-H15</f>
        <v>-991.085789473684</v>
      </c>
      <c r="L15" s="9" t="n">
        <f aca="false">IF(AND(H15=0,J15=0),0,IF(H15=0,"New",(J15-H15)/H15))</f>
        <v>-0.373300158374678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344</v>
      </c>
      <c r="B16" s="7" t="str">
        <f aca="false">IFERROR(INDEX('Source'!$C:$C,MATCH($A16,'Source'!$B:$B,0)),"")</f>
        <v>מגן ברך מוצלב+מוטות</v>
      </c>
      <c r="C16" s="8" t="n">
        <f aca="false">SUMIFS('Source'!$D:$D,'Source'!$A:$A,"210 - Oy. Ea. Ab. FINLAND",'Source'!$B:$B,$A16)</f>
        <v>25</v>
      </c>
      <c r="D16" s="8" t="n">
        <f aca="false">SUMIFS('Source'!$F:$F,'Source'!$A:$A,"210 - Oy. Ea. Ab. FINLAND",'Source'!$B:$B,$A16)</f>
        <v>0</v>
      </c>
      <c r="E16" s="8" t="n">
        <f aca="false">D16*$J$5</f>
        <v>0</v>
      </c>
      <c r="F16" s="8" t="n">
        <f aca="false">E16-C16</f>
        <v>-25</v>
      </c>
      <c r="G16" s="9" t="n">
        <f aca="false">IF(AND(C16=0,E16=0),0,IF(C16=0,"New",(E16-C16)/C16))</f>
        <v>-1</v>
      </c>
      <c r="H16" s="8" t="n">
        <f aca="false">SUMIFS('Source'!$E:$E,'Source'!$A:$A,"210 - Oy. Ea. Ab. FINLAND",'Source'!$B:$B,$A16)</f>
        <v>1311.43</v>
      </c>
      <c r="I16" s="8" t="n">
        <f aca="false">SUMIFS('Source'!$G:$G,'Source'!$A:$A,"210 - Oy. Ea. Ab. FINLAND",'Source'!$B:$B,$A16)</f>
        <v>0</v>
      </c>
      <c r="J16" s="8" t="n">
        <f aca="false">I16*$J$5</f>
        <v>0</v>
      </c>
      <c r="K16" s="8" t="n">
        <f aca="false">J16-H16</f>
        <v>-1311.43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103</v>
      </c>
      <c r="B17" s="7" t="str">
        <f aca="false">IFERROR(INDEX('Source'!$C:$C,MATCH($A17,'Source'!$B:$B,0)),"")</f>
        <v>מיישר כתפיים</v>
      </c>
      <c r="C17" s="8" t="n">
        <f aca="false">SUMIFS('Source'!$D:$D,'Source'!$A:$A,"210 - Oy. Ea. Ab. FINLAND",'Source'!$B:$B,$A17)</f>
        <v>35</v>
      </c>
      <c r="D17" s="8" t="n">
        <f aca="false">SUMIFS('Source'!$F:$F,'Source'!$A:$A,"210 - Oy. Ea. Ab. FINLAND",'Source'!$B:$B,$A17)</f>
        <v>0</v>
      </c>
      <c r="E17" s="8" t="n">
        <f aca="false">D17*$J$5</f>
        <v>0</v>
      </c>
      <c r="F17" s="8" t="n">
        <f aca="false">E17-C17</f>
        <v>-35</v>
      </c>
      <c r="G17" s="9" t="n">
        <f aca="false">IF(AND(C17=0,E17=0),0,IF(C17=0,"New",(E17-C17)/C17))</f>
        <v>-1</v>
      </c>
      <c r="H17" s="8" t="n">
        <f aca="false">SUMIFS('Source'!$E:$E,'Source'!$A:$A,"210 - Oy. Ea. Ab. FINLAND",'Source'!$B:$B,$A17)</f>
        <v>1265.72</v>
      </c>
      <c r="I17" s="8" t="n">
        <f aca="false">SUMIFS('Source'!$G:$G,'Source'!$A:$A,"210 - Oy. Ea. Ab. FINLAND",'Source'!$B:$B,$A17)</f>
        <v>0</v>
      </c>
      <c r="J17" s="8" t="n">
        <f aca="false">I17*$J$5</f>
        <v>0</v>
      </c>
      <c r="K17" s="8" t="n">
        <f aca="false">J17-H17</f>
        <v>-1265.72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721</v>
      </c>
      <c r="B18" s="7" t="str">
        <f aca="false">IFERROR(INDEX('Source'!$C:$C,MATCH($A18,'Source'!$B:$B,0)),"")</f>
        <v>מ.ברך מנאופרן+ציר D +כ.סיליקון</v>
      </c>
      <c r="C18" s="8" t="n">
        <f aca="false">SUMIFS('Source'!$D:$D,'Source'!$A:$A,"210 - Oy. Ea. Ab. FINLAND",'Source'!$B:$B,$A18)</f>
        <v>0</v>
      </c>
      <c r="D18" s="8" t="n">
        <f aca="false">SUMIFS('Source'!$F:$F,'Source'!$A:$A,"210 - Oy. Ea. Ab. FINLAND",'Source'!$B:$B,$A18)</f>
        <v>10</v>
      </c>
      <c r="E18" s="8" t="n">
        <f aca="false">D18*$J$5</f>
        <v>12.6315789473684</v>
      </c>
      <c r="F18" s="8" t="n">
        <f aca="false">E18-C18</f>
        <v>12.6315789473684</v>
      </c>
      <c r="G18" s="9" t="str">
        <f aca="false">IF(AND(C18=0,E18=0),0,IF(C18=0,"New",(E18-C18)/C18))</f>
        <v>New</v>
      </c>
      <c r="H18" s="8" t="n">
        <f aca="false">SUMIFS('Source'!$E:$E,'Source'!$A:$A,"210 - Oy. Ea. Ab. FINLAND",'Source'!$B:$B,$A18)</f>
        <v>0</v>
      </c>
      <c r="I18" s="8" t="n">
        <f aca="false">SUMIFS('Source'!$G:$G,'Source'!$A:$A,"210 - Oy. Ea. Ab. FINLAND",'Source'!$B:$B,$A18)</f>
        <v>1197.47</v>
      </c>
      <c r="J18" s="8" t="n">
        <f aca="false">I18*$J$5</f>
        <v>1512.59368421053</v>
      </c>
      <c r="K18" s="8" t="n">
        <f aca="false">J18-H18</f>
        <v>1512.59368421053</v>
      </c>
      <c r="L18" s="9" t="str">
        <f aca="false">IF(AND(H18=0,J18=0),0,IF(H18=0,"New",(J18-H18)/H18))</f>
        <v>New</v>
      </c>
      <c r="M18" s="7" t="str">
        <f aca="false">IF(AND(OR(C18&lt;&gt;0,H18&lt;&gt;0),D18=0,I18=0),"DROP",IF(AND(OR(D18&lt;&gt;0,I18&lt;&gt;0),C18=0,H18=0),"NEW",""))</f>
        <v>NEW</v>
      </c>
    </row>
    <row r="19" customFormat="false" ht="15" hidden="false" customHeight="false" outlineLevel="0" collapsed="false">
      <c r="A19" s="7" t="s">
        <v>906</v>
      </c>
      <c r="B19" s="7" t="str">
        <f aca="false">IFERROR(INDEX('Source'!$C:$C,MATCH($A19,'Source'!$B:$B,0)),"")</f>
        <v>מ.ברך</v>
      </c>
      <c r="C19" s="8" t="n">
        <f aca="false">SUMIFS('Source'!$D:$D,'Source'!$A:$A,"210 - Oy. Ea. Ab. FINLAND",'Source'!$B:$B,$A19)</f>
        <v>105</v>
      </c>
      <c r="D19" s="8" t="n">
        <f aca="false">SUMIFS('Source'!$F:$F,'Source'!$A:$A,"210 - Oy. Ea. Ab. FINLAND",'Source'!$B:$B,$A19)</f>
        <v>60</v>
      </c>
      <c r="E19" s="8" t="n">
        <f aca="false">D19*$J$5</f>
        <v>75.7894736842105</v>
      </c>
      <c r="F19" s="8" t="n">
        <f aca="false">E19-C19</f>
        <v>-29.2105263157895</v>
      </c>
      <c r="G19" s="9" t="n">
        <f aca="false">IF(AND(C19=0,E19=0),0,IF(C19=0,"New",(E19-C19)/C19))</f>
        <v>-0.278195488721805</v>
      </c>
      <c r="H19" s="8" t="n">
        <f aca="false">SUMIFS('Source'!$E:$E,'Source'!$A:$A,"210 - Oy. Ea. Ab. FINLAND",'Source'!$B:$B,$A19)</f>
        <v>2010.3</v>
      </c>
      <c r="I19" s="8" t="n">
        <f aca="false">SUMIFS('Source'!$G:$G,'Source'!$A:$A,"210 - Oy. Ea. Ab. FINLAND",'Source'!$B:$B,$A19)</f>
        <v>977.93</v>
      </c>
      <c r="J19" s="8" t="n">
        <f aca="false">I19*$J$5</f>
        <v>1235.28</v>
      </c>
      <c r="K19" s="8" t="n">
        <f aca="false">J19-H19</f>
        <v>-775.02</v>
      </c>
      <c r="L19" s="9" t="n">
        <f aca="false">IF(AND(H19=0,J19=0),0,IF(H19=0,"New",(J19-H19)/H19))</f>
        <v>-0.38552454857484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695</v>
      </c>
      <c r="B20" s="7" t="str">
        <f aca="false">IFERROR(INDEX('Source'!$C:$C,MATCH($A20,'Source'!$B:$B,0)),"")</f>
        <v>מ.ברך מנאופרן+ציר D +כ.סיליקון</v>
      </c>
      <c r="C20" s="8" t="n">
        <f aca="false">SUMIFS('Source'!$D:$D,'Source'!$A:$A,"210 - Oy. Ea. Ab. FINLAND",'Source'!$B:$B,$A20)</f>
        <v>0</v>
      </c>
      <c r="D20" s="8" t="n">
        <f aca="false">SUMIFS('Source'!$F:$F,'Source'!$A:$A,"210 - Oy. Ea. Ab. FINLAND",'Source'!$B:$B,$A20)</f>
        <v>8</v>
      </c>
      <c r="E20" s="8" t="n">
        <f aca="false">D20*$J$5</f>
        <v>10.1052631578947</v>
      </c>
      <c r="F20" s="8" t="n">
        <f aca="false">E20-C20</f>
        <v>10.1052631578947</v>
      </c>
      <c r="G20" s="9" t="str">
        <f aca="false">IF(AND(C20=0,E20=0),0,IF(C20=0,"New",(E20-C20)/C20))</f>
        <v>New</v>
      </c>
      <c r="H20" s="8" t="n">
        <f aca="false">SUMIFS('Source'!$E:$E,'Source'!$A:$A,"210 - Oy. Ea. Ab. FINLAND",'Source'!$B:$B,$A20)</f>
        <v>0</v>
      </c>
      <c r="I20" s="8" t="n">
        <f aca="false">SUMIFS('Source'!$G:$G,'Source'!$A:$A,"210 - Oy. Ea. Ab. FINLAND",'Source'!$B:$B,$A20)</f>
        <v>957.97</v>
      </c>
      <c r="J20" s="8" t="n">
        <f aca="false">I20*$J$5</f>
        <v>1210.06736842105</v>
      </c>
      <c r="K20" s="8" t="n">
        <f aca="false">J20-H20</f>
        <v>1210.06736842105</v>
      </c>
      <c r="L20" s="9" t="str">
        <f aca="false">IF(AND(H20=0,J20=0),0,IF(H20=0,"New",(J20-H20)/H20))</f>
        <v>New</v>
      </c>
      <c r="M20" s="7" t="str">
        <f aca="false">IF(AND(OR(C20&lt;&gt;0,H20&lt;&gt;0),D20=0,I20=0),"DROP",IF(AND(OR(D20&lt;&gt;0,I20&lt;&gt;0),C20=0,H20=0),"NEW",""))</f>
        <v>NEW</v>
      </c>
    </row>
    <row r="21" customFormat="false" ht="15" hidden="false" customHeight="false" outlineLevel="0" collapsed="false">
      <c r="A21" s="7" t="s">
        <v>639</v>
      </c>
      <c r="B21" s="7" t="str">
        <f aca="false">IFERROR(INDEX('Source'!$C:$C,MATCH($A21,'Source'!$B:$B,0)),"")</f>
        <v>רפידת ג'ל זיכרון W כחול</v>
      </c>
      <c r="C21" s="8" t="n">
        <f aca="false">SUMIFS('Source'!$D:$D,'Source'!$A:$A,"210 - Oy. Ea. Ab. FINLAND",'Source'!$B:$B,$A21)</f>
        <v>30</v>
      </c>
      <c r="D21" s="8" t="n">
        <f aca="false">SUMIFS('Source'!$F:$F,'Source'!$A:$A,"210 - Oy. Ea. Ab. FINLAND",'Source'!$B:$B,$A21)</f>
        <v>0</v>
      </c>
      <c r="E21" s="8" t="n">
        <f aca="false">D21*$J$5</f>
        <v>0</v>
      </c>
      <c r="F21" s="8" t="n">
        <f aca="false">E21-C21</f>
        <v>-30</v>
      </c>
      <c r="G21" s="9" t="n">
        <f aca="false">IF(AND(C21=0,E21=0),0,IF(C21=0,"New",(E21-C21)/C21))</f>
        <v>-1</v>
      </c>
      <c r="H21" s="8" t="n">
        <f aca="false">SUMIFS('Source'!$E:$E,'Source'!$A:$A,"210 - Oy. Ea. Ab. FINLAND",'Source'!$B:$B,$A21)</f>
        <v>917.06</v>
      </c>
      <c r="I21" s="8" t="n">
        <f aca="false">SUMIFS('Source'!$G:$G,'Source'!$A:$A,"210 - Oy. Ea. Ab. FINLAND",'Source'!$B:$B,$A21)</f>
        <v>0</v>
      </c>
      <c r="J21" s="8" t="n">
        <f aca="false">I21*$J$5</f>
        <v>0</v>
      </c>
      <c r="K21" s="8" t="n">
        <f aca="false">J21-H21</f>
        <v>-917.06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683</v>
      </c>
      <c r="B22" s="7" t="str">
        <f aca="false">IFERROR(INDEX('Source'!$C:$C,MATCH($A22,'Source'!$B:$B,0)),"")</f>
        <v>תומך ברך גנושילד</v>
      </c>
      <c r="C22" s="8" t="n">
        <f aca="false">SUMIFS('Source'!$D:$D,'Source'!$A:$A,"210 - Oy. Ea. Ab. FINLAND",'Source'!$B:$B,$A22)</f>
        <v>0</v>
      </c>
      <c r="D22" s="8" t="n">
        <f aca="false">SUMIFS('Source'!$F:$F,'Source'!$A:$A,"210 - Oy. Ea. Ab. FINLAND",'Source'!$B:$B,$A22)</f>
        <v>10</v>
      </c>
      <c r="E22" s="8" t="n">
        <f aca="false">D22*$J$5</f>
        <v>12.6315789473684</v>
      </c>
      <c r="F22" s="8" t="n">
        <f aca="false">E22-C22</f>
        <v>12.6315789473684</v>
      </c>
      <c r="G22" s="9" t="str">
        <f aca="false">IF(AND(C22=0,E22=0),0,IF(C22=0,"New",(E22-C22)/C22))</f>
        <v>New</v>
      </c>
      <c r="H22" s="8" t="n">
        <f aca="false">SUMIFS('Source'!$E:$E,'Source'!$A:$A,"210 - Oy. Ea. Ab. FINLAND",'Source'!$B:$B,$A22)</f>
        <v>0</v>
      </c>
      <c r="I22" s="8" t="n">
        <f aca="false">SUMIFS('Source'!$G:$G,'Source'!$A:$A,"210 - Oy. Ea. Ab. FINLAND",'Source'!$B:$B,$A22)</f>
        <v>891.45</v>
      </c>
      <c r="J22" s="8" t="n">
        <f aca="false">I22*$J$5</f>
        <v>1126.04210526316</v>
      </c>
      <c r="K22" s="8" t="n">
        <f aca="false">J22-H22</f>
        <v>1126.04210526316</v>
      </c>
      <c r="L22" s="9" t="str">
        <f aca="false">IF(AND(H22=0,J22=0),0,IF(H22=0,"New",(J22-H22)/H22))</f>
        <v>New</v>
      </c>
      <c r="M22" s="7" t="str">
        <f aca="false">IF(AND(OR(C22&lt;&gt;0,H22&lt;&gt;0),D22=0,I22=0),"DROP",IF(AND(OR(D22&lt;&gt;0,I22&lt;&gt;0),C22=0,H22=0),"NEW",""))</f>
        <v>NEW</v>
      </c>
    </row>
    <row r="23" customFormat="false" ht="15" hidden="false" customHeight="false" outlineLevel="0" collapsed="false">
      <c r="A23" s="7" t="s">
        <v>170</v>
      </c>
      <c r="B23" s="7" t="str">
        <f aca="false">IFERROR(INDEX('Source'!$C:$C,MATCH($A23,'Source'!$B:$B,0)),"")</f>
        <v>מיישר בוניון-HALUX VALGUS</v>
      </c>
      <c r="C23" s="8" t="n">
        <f aca="false">SUMIFS('Source'!$D:$D,'Source'!$A:$A,"210 - Oy. Ea. Ab. FINLAND",'Source'!$B:$B,$A23)</f>
        <v>70</v>
      </c>
      <c r="D23" s="8" t="n">
        <f aca="false">SUMIFS('Source'!$F:$F,'Source'!$A:$A,"210 - Oy. Ea. Ab. FINLAND",'Source'!$B:$B,$A23)</f>
        <v>30</v>
      </c>
      <c r="E23" s="8" t="n">
        <f aca="false">D23*$J$5</f>
        <v>37.8947368421053</v>
      </c>
      <c r="F23" s="8" t="n">
        <f aca="false">E23-C23</f>
        <v>-32.1052631578947</v>
      </c>
      <c r="G23" s="9" t="n">
        <f aca="false">IF(AND(C23=0,E23=0),0,IF(C23=0,"New",(E23-C23)/C23))</f>
        <v>-0.458646616541353</v>
      </c>
      <c r="H23" s="8" t="n">
        <f aca="false">SUMIFS('Source'!$E:$E,'Source'!$A:$A,"210 - Oy. Ea. Ab. FINLAND",'Source'!$B:$B,$A23)</f>
        <v>1279.23</v>
      </c>
      <c r="I23" s="8" t="n">
        <f aca="false">SUMIFS('Source'!$G:$G,'Source'!$A:$A,"210 - Oy. Ea. Ab. FINLAND",'Source'!$B:$B,$A23)</f>
        <v>469.01</v>
      </c>
      <c r="J23" s="8" t="n">
        <f aca="false">I23*$J$5</f>
        <v>592.433684210526</v>
      </c>
      <c r="K23" s="8" t="n">
        <f aca="false">J23-H23</f>
        <v>-686.796315789474</v>
      </c>
      <c r="L23" s="9" t="n">
        <f aca="false">IF(AND(H23=0,J23=0),0,IF(H23=0,"New",(J23-H23)/H23))</f>
        <v>-0.53688259014366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878</v>
      </c>
      <c r="B24" s="7" t="str">
        <f aca="false">IFERROR(INDEX('Source'!$C:$C,MATCH($A24,'Source'!$B:$B,0)),"")</f>
        <v>רפידת ג'ל זיכרון M בז'</v>
      </c>
      <c r="C24" s="8" t="n">
        <f aca="false">SUMIFS('Source'!$D:$D,'Source'!$A:$A,"210 - Oy. Ea. Ab. FINLAND",'Source'!$B:$B,$A24)</f>
        <v>0</v>
      </c>
      <c r="D24" s="8" t="n">
        <f aca="false">SUMIFS('Source'!$F:$F,'Source'!$A:$A,"210 - Oy. Ea. Ab. FINLAND",'Source'!$B:$B,$A24)</f>
        <v>30</v>
      </c>
      <c r="E24" s="8" t="n">
        <f aca="false">D24*$J$5</f>
        <v>37.8947368421053</v>
      </c>
      <c r="F24" s="8" t="n">
        <f aca="false">E24-C24</f>
        <v>37.8947368421053</v>
      </c>
      <c r="G24" s="9" t="str">
        <f aca="false">IF(AND(C24=0,E24=0),0,IF(C24=0,"New",(E24-C24)/C24))</f>
        <v>New</v>
      </c>
      <c r="H24" s="8" t="n">
        <f aca="false">SUMIFS('Source'!$E:$E,'Source'!$A:$A,"210 - Oy. Ea. Ab. FINLAND",'Source'!$B:$B,$A24)</f>
        <v>0</v>
      </c>
      <c r="I24" s="8" t="n">
        <f aca="false">SUMIFS('Source'!$G:$G,'Source'!$A:$A,"210 - Oy. Ea. Ab. FINLAND",'Source'!$B:$B,$A24)</f>
        <v>808.29</v>
      </c>
      <c r="J24" s="8" t="n">
        <f aca="false">I24*$J$5</f>
        <v>1020.99789473684</v>
      </c>
      <c r="K24" s="8" t="n">
        <f aca="false">J24-H24</f>
        <v>1020.99789473684</v>
      </c>
      <c r="L24" s="9" t="str">
        <f aca="false">IF(AND(H24=0,J24=0),0,IF(H24=0,"New",(J24-H24)/H24))</f>
        <v>New</v>
      </c>
      <c r="M24" s="7" t="str">
        <f aca="false">IF(AND(OR(C24&lt;&gt;0,H24&lt;&gt;0),D24=0,I24=0),"DROP",IF(AND(OR(D24&lt;&gt;0,I24&lt;&gt;0),C24=0,H24=0),"NEW",""))</f>
        <v>NEW</v>
      </c>
    </row>
    <row r="25" customFormat="false" ht="15" hidden="false" customHeight="false" outlineLevel="0" collapsed="false">
      <c r="A25" s="7" t="s">
        <v>905</v>
      </c>
      <c r="B25" s="7" t="str">
        <f aca="false">IFERROR(INDEX('Source'!$C:$C,MATCH($A25,'Source'!$B:$B,0)),"")</f>
        <v>סד יד</v>
      </c>
      <c r="C25" s="8" t="n">
        <f aca="false">SUMIFS('Source'!$D:$D,'Source'!$A:$A,"210 - Oy. Ea. Ab. FINLAND",'Source'!$B:$B,$A25)</f>
        <v>60</v>
      </c>
      <c r="D25" s="8" t="n">
        <f aca="false">SUMIFS('Source'!$F:$F,'Source'!$A:$A,"210 - Oy. Ea. Ab. FINLAND",'Source'!$B:$B,$A25)</f>
        <v>20</v>
      </c>
      <c r="E25" s="8" t="n">
        <f aca="false">D25*$J$5</f>
        <v>25.2631578947368</v>
      </c>
      <c r="F25" s="8" t="n">
        <f aca="false">E25-C25</f>
        <v>-34.7368421052632</v>
      </c>
      <c r="G25" s="9" t="n">
        <f aca="false">IF(AND(C25=0,E25=0),0,IF(C25=0,"New",(E25-C25)/C25))</f>
        <v>-0.578947368421053</v>
      </c>
      <c r="H25" s="8" t="n">
        <f aca="false">SUMIFS('Source'!$E:$E,'Source'!$A:$A,"210 - Oy. Ea. Ab. FINLAND",'Source'!$B:$B,$A25)</f>
        <v>1104.08</v>
      </c>
      <c r="I25" s="8" t="n">
        <f aca="false">SUMIFS('Source'!$G:$G,'Source'!$A:$A,"210 - Oy. Ea. Ab. FINLAND",'Source'!$B:$B,$A25)</f>
        <v>316</v>
      </c>
      <c r="J25" s="8" t="n">
        <f aca="false">I25*$J$5</f>
        <v>399.157894736842</v>
      </c>
      <c r="K25" s="8" t="n">
        <f aca="false">J25-H25</f>
        <v>-704.922105263158</v>
      </c>
      <c r="L25" s="9" t="n">
        <f aca="false">IF(AND(H25=0,J25=0),0,IF(H25=0,"New",(J25-H25)/H25))</f>
        <v>-0.638470133743169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868</v>
      </c>
      <c r="B26" s="7" t="str">
        <f aca="false">IFERROR(INDEX('Source'!$C:$C,MATCH($A26,'Source'!$B:$B,0)),"")</f>
        <v>חבק יד</v>
      </c>
      <c r="C26" s="8" t="n">
        <f aca="false">SUMIFS('Source'!$D:$D,'Source'!$A:$A,"210 - Oy. Ea. Ab. FINLAND",'Source'!$B:$B,$A26)</f>
        <v>80</v>
      </c>
      <c r="D26" s="8" t="n">
        <f aca="false">SUMIFS('Source'!$F:$F,'Source'!$A:$A,"210 - Oy. Ea. Ab. FINLAND",'Source'!$B:$B,$A26)</f>
        <v>30</v>
      </c>
      <c r="E26" s="8" t="n">
        <f aca="false">D26*$J$5</f>
        <v>37.8947368421053</v>
      </c>
      <c r="F26" s="8" t="n">
        <f aca="false">E26-C26</f>
        <v>-42.1052631578947</v>
      </c>
      <c r="G26" s="9" t="n">
        <f aca="false">IF(AND(C26=0,E26=0),0,IF(C26=0,"New",(E26-C26)/C26))</f>
        <v>-0.526315789473684</v>
      </c>
      <c r="H26" s="8" t="n">
        <f aca="false">SUMIFS('Source'!$E:$E,'Source'!$A:$A,"210 - Oy. Ea. Ab. FINLAND",'Source'!$B:$B,$A26)</f>
        <v>1162.19</v>
      </c>
      <c r="I26" s="8" t="n">
        <f aca="false">SUMIFS('Source'!$G:$G,'Source'!$A:$A,"210 - Oy. Ea. Ab. FINLAND",'Source'!$B:$B,$A26)</f>
        <v>374.21</v>
      </c>
      <c r="J26" s="8" t="n">
        <f aca="false">I26*$J$5</f>
        <v>472.686315789474</v>
      </c>
      <c r="K26" s="8" t="n">
        <f aca="false">J26-H26</f>
        <v>-689.503684210526</v>
      </c>
      <c r="L26" s="9" t="n">
        <f aca="false">IF(AND(H26=0,J26=0),0,IF(H26=0,"New",(J26-H26)/H26))</f>
        <v>-0.5932796566917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1047</v>
      </c>
      <c r="B27" s="7" t="str">
        <f aca="false">IFERROR(INDEX('Source'!$C:$C,MATCH($A27,'Source'!$B:$B,0)),"")</f>
        <v>מגן ברך מוצלב+מוטות</v>
      </c>
      <c r="C27" s="8" t="n">
        <f aca="false">SUMIFS('Source'!$D:$D,'Source'!$A:$A,"210 - Oy. Ea. Ab. FINLAND",'Source'!$B:$B,$A27)</f>
        <v>15</v>
      </c>
      <c r="D27" s="8" t="n">
        <f aca="false">SUMIFS('Source'!$F:$F,'Source'!$A:$A,"210 - Oy. Ea. Ab. FINLAND",'Source'!$B:$B,$A27)</f>
        <v>0</v>
      </c>
      <c r="E27" s="8" t="n">
        <f aca="false">D27*$J$5</f>
        <v>0</v>
      </c>
      <c r="F27" s="8" t="n">
        <f aca="false">E27-C27</f>
        <v>-15</v>
      </c>
      <c r="G27" s="9" t="n">
        <f aca="false">IF(AND(C27=0,E27=0),0,IF(C27=0,"New",(E27-C27)/C27))</f>
        <v>-1</v>
      </c>
      <c r="H27" s="8" t="n">
        <f aca="false">SUMIFS('Source'!$E:$E,'Source'!$A:$A,"210 - Oy. Ea. Ab. FINLAND",'Source'!$B:$B,$A27)</f>
        <v>786.86</v>
      </c>
      <c r="I27" s="8" t="n">
        <f aca="false">SUMIFS('Source'!$G:$G,'Source'!$A:$A,"210 - Oy. Ea. Ab. FINLAND",'Source'!$B:$B,$A27)</f>
        <v>0</v>
      </c>
      <c r="J27" s="8" t="n">
        <f aca="false">I27*$J$5</f>
        <v>0</v>
      </c>
      <c r="K27" s="8" t="n">
        <f aca="false">J27-H27</f>
        <v>-786.86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664</v>
      </c>
      <c r="B28" s="7" t="str">
        <f aca="false">IFERROR(INDEX('Source'!$C:$C,MATCH($A28,'Source'!$B:$B,0)),"")</f>
        <v>תומך ברך גנושילד</v>
      </c>
      <c r="C28" s="8" t="n">
        <f aca="false">SUMIFS('Source'!$D:$D,'Source'!$A:$A,"210 - Oy. Ea. Ab. FINLAND",'Source'!$B:$B,$A28)</f>
        <v>0</v>
      </c>
      <c r="D28" s="8" t="n">
        <f aca="false">SUMIFS('Source'!$F:$F,'Source'!$A:$A,"210 - Oy. Ea. Ab. FINLAND",'Source'!$B:$B,$A28)</f>
        <v>8</v>
      </c>
      <c r="E28" s="8" t="n">
        <f aca="false">D28*$J$5</f>
        <v>10.1052631578947</v>
      </c>
      <c r="F28" s="8" t="n">
        <f aca="false">E28-C28</f>
        <v>10.1052631578947</v>
      </c>
      <c r="G28" s="9" t="str">
        <f aca="false">IF(AND(C28=0,E28=0),0,IF(C28=0,"New",(E28-C28)/C28))</f>
        <v>New</v>
      </c>
      <c r="H28" s="8" t="n">
        <f aca="false">SUMIFS('Source'!$E:$E,'Source'!$A:$A,"210 - Oy. Ea. Ab. FINLAND",'Source'!$B:$B,$A28)</f>
        <v>0</v>
      </c>
      <c r="I28" s="8" t="n">
        <f aca="false">SUMIFS('Source'!$G:$G,'Source'!$A:$A,"210 - Oy. Ea. Ab. FINLAND",'Source'!$B:$B,$A28)</f>
        <v>713.16</v>
      </c>
      <c r="J28" s="8" t="n">
        <f aca="false">I28*$J$5</f>
        <v>900.833684210526</v>
      </c>
      <c r="K28" s="8" t="n">
        <f aca="false">J28-H28</f>
        <v>900.833684210526</v>
      </c>
      <c r="L28" s="9" t="str">
        <f aca="false">IF(AND(H28=0,J28=0),0,IF(H28=0,"New",(J28-H28)/H28))</f>
        <v>New</v>
      </c>
      <c r="M28" s="7" t="str">
        <f aca="false">IF(AND(OR(C28&lt;&gt;0,H28&lt;&gt;0),D28=0,I28=0),"DROP",IF(AND(OR(D28&lt;&gt;0,I28&lt;&gt;0),C28=0,H28=0),"NEW",""))</f>
        <v>NEW</v>
      </c>
    </row>
    <row r="29" customFormat="false" ht="15" hidden="false" customHeight="false" outlineLevel="0" collapsed="false">
      <c r="A29" s="7" t="s">
        <v>907</v>
      </c>
      <c r="B29" s="7" t="str">
        <f aca="false">IFERROR(INDEX('Source'!$C:$C,MATCH($A29,'Source'!$B:$B,0)),"")</f>
        <v>סד יד</v>
      </c>
      <c r="C29" s="8" t="n">
        <f aca="false">SUMIFS('Source'!$D:$D,'Source'!$A:$A,"210 - Oy. Ea. Ab. FINLAND",'Source'!$B:$B,$A29)</f>
        <v>50</v>
      </c>
      <c r="D29" s="8" t="n">
        <f aca="false">SUMIFS('Source'!$F:$F,'Source'!$A:$A,"210 - Oy. Ea. Ab. FINLAND",'Source'!$B:$B,$A29)</f>
        <v>15</v>
      </c>
      <c r="E29" s="8" t="n">
        <f aca="false">D29*$J$5</f>
        <v>18.9473684210526</v>
      </c>
      <c r="F29" s="8" t="n">
        <f aca="false">E29-C29</f>
        <v>-31.0526315789474</v>
      </c>
      <c r="G29" s="9" t="n">
        <f aca="false">IF(AND(C29=0,E29=0),0,IF(C29=0,"New",(E29-C29)/C29))</f>
        <v>-0.621052631578947</v>
      </c>
      <c r="H29" s="8" t="n">
        <f aca="false">SUMIFS('Source'!$E:$E,'Source'!$A:$A,"210 - Oy. Ea. Ab. FINLAND",'Source'!$B:$B,$A29)</f>
        <v>924.82</v>
      </c>
      <c r="I29" s="8" t="n">
        <f aca="false">SUMIFS('Source'!$G:$G,'Source'!$A:$A,"210 - Oy. Ea. Ab. FINLAND",'Source'!$B:$B,$A29)</f>
        <v>237</v>
      </c>
      <c r="J29" s="8" t="n">
        <f aca="false">I29*$J$5</f>
        <v>299.368421052632</v>
      </c>
      <c r="K29" s="8" t="n">
        <f aca="false">J29-H29</f>
        <v>-625.451578947368</v>
      </c>
      <c r="L29" s="9" t="n">
        <f aca="false">IF(AND(H29=0,J29=0),0,IF(H29=0,"New",(J29-H29)/H29))</f>
        <v>-0.676295472575602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156</v>
      </c>
      <c r="B30" s="7" t="str">
        <f aca="false">IFERROR(INDEX('Source'!$C:$C,MATCH($A30,'Source'!$B:$B,0)),"")</f>
        <v>חבק טניס שחור</v>
      </c>
      <c r="C30" s="8" t="n">
        <f aca="false">SUMIFS('Source'!$D:$D,'Source'!$A:$A,"210 - Oy. Ea. Ab. FINLAND",'Source'!$B:$B,$A30)</f>
        <v>0</v>
      </c>
      <c r="D30" s="8" t="n">
        <f aca="false">SUMIFS('Source'!$F:$F,'Source'!$A:$A,"210 - Oy. Ea. Ab. FINLAND",'Source'!$B:$B,$A30)</f>
        <v>15</v>
      </c>
      <c r="E30" s="8" t="n">
        <f aca="false">D30*$J$5</f>
        <v>18.9473684210526</v>
      </c>
      <c r="F30" s="8" t="n">
        <f aca="false">E30-C30</f>
        <v>18.9473684210526</v>
      </c>
      <c r="G30" s="9" t="str">
        <f aca="false">IF(AND(C30=0,E30=0),0,IF(C30=0,"New",(E30-C30)/C30))</f>
        <v>New</v>
      </c>
      <c r="H30" s="8" t="n">
        <f aca="false">SUMIFS('Source'!$E:$E,'Source'!$A:$A,"210 - Oy. Ea. Ab. FINLAND",'Source'!$B:$B,$A30)</f>
        <v>0</v>
      </c>
      <c r="I30" s="8" t="n">
        <f aca="false">SUMIFS('Source'!$G:$G,'Source'!$A:$A,"210 - Oy. Ea. Ab. FINLAND",'Source'!$B:$B,$A30)</f>
        <v>598.73</v>
      </c>
      <c r="J30" s="8" t="n">
        <f aca="false">I30*$J$5</f>
        <v>756.290526315789</v>
      </c>
      <c r="K30" s="8" t="n">
        <f aca="false">J30-H30</f>
        <v>756.290526315789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884</v>
      </c>
      <c r="B31" s="7" t="str">
        <f aca="false">IFERROR(INDEX('Source'!$C:$C,MATCH($A31,'Source'!$B:$B,0)),"")</f>
        <v>חגורת בטן קלה</v>
      </c>
      <c r="C31" s="8" t="n">
        <f aca="false">SUMIFS('Source'!$D:$D,'Source'!$A:$A,"210 - Oy. Ea. Ab. FINLAND",'Source'!$B:$B,$A31)</f>
        <v>0</v>
      </c>
      <c r="D31" s="8" t="n">
        <f aca="false">SUMIFS('Source'!$F:$F,'Source'!$A:$A,"210 - Oy. Ea. Ab. FINLAND",'Source'!$B:$B,$A31)</f>
        <v>25</v>
      </c>
      <c r="E31" s="8" t="n">
        <f aca="false">D31*$J$5</f>
        <v>31.5789473684211</v>
      </c>
      <c r="F31" s="8" t="n">
        <f aca="false">E31-C31</f>
        <v>31.5789473684211</v>
      </c>
      <c r="G31" s="9" t="str">
        <f aca="false">IF(AND(C31=0,E31=0),0,IF(C31=0,"New",(E31-C31)/C31))</f>
        <v>New</v>
      </c>
      <c r="H31" s="8" t="n">
        <f aca="false">SUMIFS('Source'!$E:$E,'Source'!$A:$A,"210 - Oy. Ea. Ab. FINLAND",'Source'!$B:$B,$A31)</f>
        <v>0</v>
      </c>
      <c r="I31" s="8" t="n">
        <f aca="false">SUMIFS('Source'!$G:$G,'Source'!$A:$A,"210 - Oy. Ea. Ab. FINLAND",'Source'!$B:$B,$A31)</f>
        <v>594.58</v>
      </c>
      <c r="J31" s="8" t="n">
        <f aca="false">I31*$J$5</f>
        <v>751.048421052632</v>
      </c>
      <c r="K31" s="8" t="n">
        <f aca="false">J31-H31</f>
        <v>751.048421052632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175</v>
      </c>
      <c r="B32" s="7" t="str">
        <f aca="false">IFERROR(INDEX('Source'!$C:$C,MATCH($A32,'Source'!$B:$B,0)),"")</f>
        <v>חבק לשורש כף היד</v>
      </c>
      <c r="C32" s="8" t="n">
        <f aca="false">SUMIFS('Source'!$D:$D,'Source'!$A:$A,"210 - Oy. Ea. Ab. FINLAND",'Source'!$B:$B,$A32)</f>
        <v>70</v>
      </c>
      <c r="D32" s="8" t="n">
        <f aca="false">SUMIFS('Source'!$F:$F,'Source'!$A:$A,"210 - Oy. Ea. Ab. FINLAND",'Source'!$B:$B,$A32)</f>
        <v>40</v>
      </c>
      <c r="E32" s="8" t="n">
        <f aca="false">D32*$J$5</f>
        <v>50.5263157894737</v>
      </c>
      <c r="F32" s="8" t="n">
        <f aca="false">E32-C32</f>
        <v>-19.4736842105263</v>
      </c>
      <c r="G32" s="9" t="n">
        <f aca="false">IF(AND(C32=0,E32=0),0,IF(C32=0,"New",(E32-C32)/C32))</f>
        <v>-0.278195488721805</v>
      </c>
      <c r="H32" s="8" t="n">
        <f aca="false">SUMIFS('Source'!$E:$E,'Source'!$A:$A,"210 - Oy. Ea. Ab. FINLAND",'Source'!$B:$B,$A32)</f>
        <v>1148.25</v>
      </c>
      <c r="I32" s="8" t="n">
        <f aca="false">SUMIFS('Source'!$G:$G,'Source'!$A:$A,"210 - Oy. Ea. Ab. FINLAND",'Source'!$B:$B,$A32)</f>
        <v>565.47</v>
      </c>
      <c r="J32" s="8" t="n">
        <f aca="false">I32*$J$5</f>
        <v>714.277894736842</v>
      </c>
      <c r="K32" s="8" t="n">
        <f aca="false">J32-H32</f>
        <v>-433.972105263158</v>
      </c>
      <c r="L32" s="9" t="n">
        <f aca="false">IF(AND(H32=0,J32=0),0,IF(H32=0,"New",(J32-H32)/H32))</f>
        <v>-0.377942177455396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270</v>
      </c>
      <c r="B33" s="7" t="str">
        <f aca="false">IFERROR(INDEX('Source'!$C:$C,MATCH($A33,'Source'!$B:$B,0)),"")</f>
        <v>בננה לתמכת אצבעו</v>
      </c>
      <c r="C33" s="8" t="n">
        <f aca="false">SUMIFS('Source'!$D:$D,'Source'!$A:$A,"210 - Oy. Ea. Ab. FINLAND",'Source'!$B:$B,$A33)</f>
        <v>75</v>
      </c>
      <c r="D33" s="8" t="n">
        <f aca="false">SUMIFS('Source'!$F:$F,'Source'!$A:$A,"210 - Oy. Ea. Ab. FINLAND",'Source'!$B:$B,$A33)</f>
        <v>35</v>
      </c>
      <c r="E33" s="8" t="n">
        <f aca="false">D33*$J$5</f>
        <v>44.2105263157895</v>
      </c>
      <c r="F33" s="8" t="n">
        <f aca="false">E33-C33</f>
        <v>-30.7894736842105</v>
      </c>
      <c r="G33" s="9" t="n">
        <f aca="false">IF(AND(C33=0,E33=0),0,IF(C33=0,"New",(E33-C33)/C33))</f>
        <v>-0.410526315789474</v>
      </c>
      <c r="H33" s="8" t="n">
        <f aca="false">SUMIFS('Source'!$E:$E,'Source'!$A:$A,"210 - Oy. Ea. Ab. FINLAND",'Source'!$B:$B,$A33)</f>
        <v>960.46</v>
      </c>
      <c r="I33" s="8" t="n">
        <f aca="false">SUMIFS('Source'!$G:$G,'Source'!$A:$A,"210 - Oy. Ea. Ab. FINLAND",'Source'!$B:$B,$A33)</f>
        <v>384.19</v>
      </c>
      <c r="J33" s="8" t="n">
        <f aca="false">I33*$J$5</f>
        <v>485.292631578947</v>
      </c>
      <c r="K33" s="8" t="n">
        <f aca="false">J33-H33</f>
        <v>-475.167368421053</v>
      </c>
      <c r="L33" s="9" t="n">
        <f aca="false">IF(AND(H33=0,J33=0),0,IF(H33=0,"New",(J33-H33)/H33))</f>
        <v>-0.494728951149504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83</v>
      </c>
      <c r="B34" s="7" t="str">
        <f aca="false">IFERROR(INDEX('Source'!$C:$C,MATCH($A34,'Source'!$B:$B,0)),"")</f>
        <v>סד יד דו צדדי</v>
      </c>
      <c r="C34" s="8" t="n">
        <f aca="false">SUMIFS('Source'!$D:$D,'Source'!$A:$A,"210 - Oy. Ea. Ab. FINLAND",'Source'!$B:$B,$A34)</f>
        <v>30</v>
      </c>
      <c r="D34" s="8" t="n">
        <f aca="false">SUMIFS('Source'!$F:$F,'Source'!$A:$A,"210 - Oy. Ea. Ab. FINLAND",'Source'!$B:$B,$A34)</f>
        <v>10</v>
      </c>
      <c r="E34" s="8" t="n">
        <f aca="false">D34*$J$5</f>
        <v>12.6315789473684</v>
      </c>
      <c r="F34" s="8" t="n">
        <f aca="false">E34-C34</f>
        <v>-17.3684210526316</v>
      </c>
      <c r="G34" s="9" t="n">
        <f aca="false">IF(AND(C34=0,E34=0),0,IF(C34=0,"New",(E34-C34)/C34))</f>
        <v>-0.578947368421053</v>
      </c>
      <c r="H34" s="8" t="n">
        <f aca="false">SUMIFS('Source'!$E:$E,'Source'!$A:$A,"210 - Oy. Ea. Ab. FINLAND",'Source'!$B:$B,$A34)</f>
        <v>751.09</v>
      </c>
      <c r="I34" s="8" t="n">
        <f aca="false">SUMIFS('Source'!$G:$G,'Source'!$A:$A,"210 - Oy. Ea. Ab. FINLAND",'Source'!$B:$B,$A34)</f>
        <v>209.56</v>
      </c>
      <c r="J34" s="8" t="n">
        <f aca="false">I34*$J$5</f>
        <v>264.707368421053</v>
      </c>
      <c r="K34" s="8" t="n">
        <f aca="false">J34-H34</f>
        <v>-486.382631578947</v>
      </c>
      <c r="L34" s="9" t="n">
        <f aca="false">IF(AND(H34=0,J34=0),0,IF(H34=0,"New",(J34-H34)/H34))</f>
        <v>-0.647569041764565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681</v>
      </c>
      <c r="B35" s="7" t="str">
        <f aca="false">IFERROR(INDEX('Source'!$C:$C,MATCH($A35,'Source'!$B:$B,0)),"")</f>
        <v>תומך ברך גנושילד</v>
      </c>
      <c r="C35" s="8" t="n">
        <f aca="false">SUMIFS('Source'!$D:$D,'Source'!$A:$A,"210 - Oy. Ea. Ab. FINLAND",'Source'!$B:$B,$A35)</f>
        <v>0</v>
      </c>
      <c r="D35" s="8" t="n">
        <f aca="false">SUMIFS('Source'!$F:$F,'Source'!$A:$A,"210 - Oy. Ea. Ab. FINLAND",'Source'!$B:$B,$A35)</f>
        <v>6</v>
      </c>
      <c r="E35" s="8" t="n">
        <f aca="false">D35*$J$5</f>
        <v>7.57894736842105</v>
      </c>
      <c r="F35" s="8" t="n">
        <f aca="false">E35-C35</f>
        <v>7.57894736842105</v>
      </c>
      <c r="G35" s="9" t="str">
        <f aca="false">IF(AND(C35=0,E35=0),0,IF(C35=0,"New",(E35-C35)/C35))</f>
        <v>New</v>
      </c>
      <c r="H35" s="8" t="n">
        <f aca="false">SUMIFS('Source'!$E:$E,'Source'!$A:$A,"210 - Oy. Ea. Ab. FINLAND",'Source'!$B:$B,$A35)</f>
        <v>0</v>
      </c>
      <c r="I35" s="8" t="n">
        <f aca="false">SUMIFS('Source'!$G:$G,'Source'!$A:$A,"210 - Oy. Ea. Ab. FINLAND",'Source'!$B:$B,$A35)</f>
        <v>534.87</v>
      </c>
      <c r="J35" s="8" t="n">
        <f aca="false">I35*$J$5</f>
        <v>675.625263157895</v>
      </c>
      <c r="K35" s="8" t="n">
        <f aca="false">J35-H35</f>
        <v>675.625263157895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458</v>
      </c>
      <c r="B36" s="7" t="str">
        <f aca="false">IFERROR(INDEX('Source'!$C:$C,MATCH($A36,'Source'!$B:$B,0)),"")</f>
        <v>מגן ברך מוצלב+מוטות</v>
      </c>
      <c r="C36" s="8" t="n">
        <f aca="false">SUMIFS('Source'!$D:$D,'Source'!$A:$A,"210 - Oy. Ea. Ab. FINLAND",'Source'!$B:$B,$A36)</f>
        <v>10</v>
      </c>
      <c r="D36" s="8" t="n">
        <f aca="false">SUMIFS('Source'!$F:$F,'Source'!$A:$A,"210 - Oy. Ea. Ab. FINLAND",'Source'!$B:$B,$A36)</f>
        <v>0</v>
      </c>
      <c r="E36" s="8" t="n">
        <f aca="false">D36*$J$5</f>
        <v>0</v>
      </c>
      <c r="F36" s="8" t="n">
        <f aca="false">E36-C36</f>
        <v>-10</v>
      </c>
      <c r="G36" s="9" t="n">
        <f aca="false">IF(AND(C36=0,E36=0),0,IF(C36=0,"New",(E36-C36)/C36))</f>
        <v>-1</v>
      </c>
      <c r="H36" s="8" t="n">
        <f aca="false">SUMIFS('Source'!$E:$E,'Source'!$A:$A,"210 - Oy. Ea. Ab. FINLAND",'Source'!$B:$B,$A36)</f>
        <v>524.57</v>
      </c>
      <c r="I36" s="8" t="n">
        <f aca="false">SUMIFS('Source'!$G:$G,'Source'!$A:$A,"210 - Oy. Ea. Ab. FINLAND",'Source'!$B:$B,$A36)</f>
        <v>0</v>
      </c>
      <c r="J36" s="8" t="n">
        <f aca="false">I36*$J$5</f>
        <v>0</v>
      </c>
      <c r="K36" s="8" t="n">
        <f aca="false">J36-H36</f>
        <v>-524.57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243</v>
      </c>
      <c r="B37" s="7" t="str">
        <f aca="false">IFERROR(INDEX('Source'!$C:$C,MATCH($A37,'Source'!$B:$B,0)),"")</f>
        <v>עקב סיליקון שטוח</v>
      </c>
      <c r="C37" s="8" t="n">
        <f aca="false">SUMIFS('Source'!$D:$D,'Source'!$A:$A,"210 - Oy. Ea. Ab. FINLAND",'Source'!$B:$B,$A37)</f>
        <v>20</v>
      </c>
      <c r="D37" s="8" t="n">
        <f aca="false">SUMIFS('Source'!$F:$F,'Source'!$A:$A,"210 - Oy. Ea. Ab. FINLAND",'Source'!$B:$B,$A37)</f>
        <v>0</v>
      </c>
      <c r="E37" s="8" t="n">
        <f aca="false">D37*$J$5</f>
        <v>0</v>
      </c>
      <c r="F37" s="8" t="n">
        <f aca="false">E37-C37</f>
        <v>-20</v>
      </c>
      <c r="G37" s="9" t="n">
        <f aca="false">IF(AND(C37=0,E37=0),0,IF(C37=0,"New",(E37-C37)/C37))</f>
        <v>-1</v>
      </c>
      <c r="H37" s="8" t="n">
        <f aca="false">SUMIFS('Source'!$E:$E,'Source'!$A:$A,"210 - Oy. Ea. Ab. FINLAND",'Source'!$B:$B,$A37)</f>
        <v>515.23</v>
      </c>
      <c r="I37" s="8" t="n">
        <f aca="false">SUMIFS('Source'!$G:$G,'Source'!$A:$A,"210 - Oy. Ea. Ab. FINLAND",'Source'!$B:$B,$A37)</f>
        <v>0</v>
      </c>
      <c r="J37" s="8" t="n">
        <f aca="false">I37*$J$5</f>
        <v>0</v>
      </c>
      <c r="K37" s="8" t="n">
        <f aca="false">J37-H37</f>
        <v>-515.23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321</v>
      </c>
      <c r="B38" s="7" t="str">
        <f aca="false">IFERROR(INDEX('Source'!$C:$C,MATCH($A38,'Source'!$B:$B,0)),"")</f>
        <v>מגן קרסול מתכוון</v>
      </c>
      <c r="C38" s="8" t="n">
        <f aca="false">SUMIFS('Source'!$D:$D,'Source'!$A:$A,"210 - Oy. Ea. Ab. FINLAND",'Source'!$B:$B,$A38)</f>
        <v>15</v>
      </c>
      <c r="D38" s="8" t="n">
        <f aca="false">SUMIFS('Source'!$F:$F,'Source'!$A:$A,"210 - Oy. Ea. Ab. FINLAND",'Source'!$B:$B,$A38)</f>
        <v>0</v>
      </c>
      <c r="E38" s="8" t="n">
        <f aca="false">D38*$J$5</f>
        <v>0</v>
      </c>
      <c r="F38" s="8" t="n">
        <f aca="false">E38-C38</f>
        <v>-15</v>
      </c>
      <c r="G38" s="9" t="n">
        <f aca="false">IF(AND(C38=0,E38=0),0,IF(C38=0,"New",(E38-C38)/C38))</f>
        <v>-1</v>
      </c>
      <c r="H38" s="8" t="n">
        <f aca="false">SUMIFS('Source'!$E:$E,'Source'!$A:$A,"210 - Oy. Ea. Ab. FINLAND",'Source'!$B:$B,$A38)</f>
        <v>503.7</v>
      </c>
      <c r="I38" s="8" t="n">
        <f aca="false">SUMIFS('Source'!$G:$G,'Source'!$A:$A,"210 - Oy. Ea. Ab. FINLAND",'Source'!$B:$B,$A38)</f>
        <v>0</v>
      </c>
      <c r="J38" s="8" t="n">
        <f aca="false">I38*$J$5</f>
        <v>0</v>
      </c>
      <c r="K38" s="8" t="n">
        <f aca="false">J38-H38</f>
        <v>-503.7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486</v>
      </c>
      <c r="B39" s="7" t="str">
        <f aca="false">IFERROR(INDEX('Source'!$C:$C,MATCH($A39,'Source'!$B:$B,0)),"")</f>
        <v>רצועה לפיקת הברך</v>
      </c>
      <c r="C39" s="8" t="n">
        <f aca="false">SUMIFS('Source'!$D:$D,'Source'!$A:$A,"210 - Oy. Ea. Ab. FINLAND",'Source'!$B:$B,$A39)</f>
        <v>15</v>
      </c>
      <c r="D39" s="8" t="n">
        <f aca="false">SUMIFS('Source'!$F:$F,'Source'!$A:$A,"210 - Oy. Ea. Ab. FINLAND",'Source'!$B:$B,$A39)</f>
        <v>0</v>
      </c>
      <c r="E39" s="8" t="n">
        <f aca="false">D39*$J$5</f>
        <v>0</v>
      </c>
      <c r="F39" s="8" t="n">
        <f aca="false">E39-C39</f>
        <v>-15</v>
      </c>
      <c r="G39" s="9" t="n">
        <f aca="false">IF(AND(C39=0,E39=0),0,IF(C39=0,"New",(E39-C39)/C39))</f>
        <v>-1</v>
      </c>
      <c r="H39" s="8" t="n">
        <f aca="false">SUMIFS('Source'!$E:$E,'Source'!$A:$A,"210 - Oy. Ea. Ab. FINLAND",'Source'!$B:$B,$A39)</f>
        <v>503.7</v>
      </c>
      <c r="I39" s="8" t="n">
        <f aca="false">SUMIFS('Source'!$G:$G,'Source'!$A:$A,"210 - Oy. Ea. Ab. FINLAND",'Source'!$B:$B,$A39)</f>
        <v>0</v>
      </c>
      <c r="J39" s="8" t="n">
        <f aca="false">I39*$J$5</f>
        <v>0</v>
      </c>
      <c r="K39" s="8" t="n">
        <f aca="false">J39-H39</f>
        <v>-503.7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322</v>
      </c>
      <c r="B40" s="7" t="str">
        <f aca="false">IFERROR(INDEX('Source'!$C:$C,MATCH($A40,'Source'!$B:$B,0)),"")</f>
        <v>מגן קרסול מתכוון</v>
      </c>
      <c r="C40" s="8" t="n">
        <f aca="false">SUMIFS('Source'!$D:$D,'Source'!$A:$A,"210 - Oy. Ea. Ab. FINLAND",'Source'!$B:$B,$A40)</f>
        <v>15</v>
      </c>
      <c r="D40" s="8" t="n">
        <f aca="false">SUMIFS('Source'!$F:$F,'Source'!$A:$A,"210 - Oy. Ea. Ab. FINLAND",'Source'!$B:$B,$A40)</f>
        <v>0</v>
      </c>
      <c r="E40" s="8" t="n">
        <f aca="false">D40*$J$5</f>
        <v>0</v>
      </c>
      <c r="F40" s="8" t="n">
        <f aca="false">E40-C40</f>
        <v>-15</v>
      </c>
      <c r="G40" s="9" t="n">
        <f aca="false">IF(AND(C40=0,E40=0),0,IF(C40=0,"New",(E40-C40)/C40))</f>
        <v>-1</v>
      </c>
      <c r="H40" s="8" t="n">
        <f aca="false">SUMIFS('Source'!$E:$E,'Source'!$A:$A,"210 - Oy. Ea. Ab. FINLAND",'Source'!$B:$B,$A40)</f>
        <v>503.7</v>
      </c>
      <c r="I40" s="8" t="n">
        <f aca="false">SUMIFS('Source'!$G:$G,'Source'!$A:$A,"210 - Oy. Ea. Ab. FINLAND",'Source'!$B:$B,$A40)</f>
        <v>0</v>
      </c>
      <c r="J40" s="8" t="n">
        <f aca="false">I40*$J$5</f>
        <v>0</v>
      </c>
      <c r="K40" s="8" t="n">
        <f aca="false">J40-H40</f>
        <v>-503.7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746</v>
      </c>
      <c r="B41" s="7" t="str">
        <f aca="false">IFERROR(INDEX('Source'!$C:$C,MATCH($A41,'Source'!$B:$B,0)),"")</f>
        <v>סד קרסול קל שחור M</v>
      </c>
      <c r="C41" s="8" t="n">
        <f aca="false">SUMIFS('Source'!$D:$D,'Source'!$A:$A,"210 - Oy. Ea. Ab. FINLAND",'Source'!$B:$B,$A41)</f>
        <v>0</v>
      </c>
      <c r="D41" s="8" t="n">
        <f aca="false">SUMIFS('Source'!$F:$F,'Source'!$A:$A,"210 - Oy. Ea. Ab. FINLAND",'Source'!$B:$B,$A41)</f>
        <v>8</v>
      </c>
      <c r="E41" s="8" t="n">
        <f aca="false">D41*$J$5</f>
        <v>10.1052631578947</v>
      </c>
      <c r="F41" s="8" t="n">
        <f aca="false">E41-C41</f>
        <v>10.1052631578947</v>
      </c>
      <c r="G41" s="9" t="str">
        <f aca="false">IF(AND(C41=0,E41=0),0,IF(C41=0,"New",(E41-C41)/C41))</f>
        <v>New</v>
      </c>
      <c r="H41" s="8" t="n">
        <f aca="false">SUMIFS('Source'!$E:$E,'Source'!$A:$A,"210 - Oy. Ea. Ab. FINLAND",'Source'!$B:$B,$A41)</f>
        <v>0</v>
      </c>
      <c r="I41" s="8" t="n">
        <f aca="false">SUMIFS('Source'!$G:$G,'Source'!$A:$A,"210 - Oy. Ea. Ab. FINLAND",'Source'!$B:$B,$A41)</f>
        <v>493.62</v>
      </c>
      <c r="J41" s="8" t="n">
        <f aca="false">I41*$J$5</f>
        <v>623.52</v>
      </c>
      <c r="K41" s="8" t="n">
        <f aca="false">J41-H41</f>
        <v>623.52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700</v>
      </c>
      <c r="B42" s="7" t="str">
        <f aca="false">IFERROR(INDEX('Source'!$C:$C,MATCH($A42,'Source'!$B:$B,0)),"")</f>
        <v>סד קרסול קל שחורL</v>
      </c>
      <c r="C42" s="8" t="n">
        <f aca="false">SUMIFS('Source'!$D:$D,'Source'!$A:$A,"210 - Oy. Ea. Ab. FINLAND",'Source'!$B:$B,$A42)</f>
        <v>0</v>
      </c>
      <c r="D42" s="8" t="n">
        <f aca="false">SUMIFS('Source'!$F:$F,'Source'!$A:$A,"210 - Oy. Ea. Ab. FINLAND",'Source'!$B:$B,$A42)</f>
        <v>8</v>
      </c>
      <c r="E42" s="8" t="n">
        <f aca="false">D42*$J$5</f>
        <v>10.1052631578947</v>
      </c>
      <c r="F42" s="8" t="n">
        <f aca="false">E42-C42</f>
        <v>10.1052631578947</v>
      </c>
      <c r="G42" s="9" t="str">
        <f aca="false">IF(AND(C42=0,E42=0),0,IF(C42=0,"New",(E42-C42)/C42))</f>
        <v>New</v>
      </c>
      <c r="H42" s="8" t="n">
        <f aca="false">SUMIFS('Source'!$E:$E,'Source'!$A:$A,"210 - Oy. Ea. Ab. FINLAND",'Source'!$B:$B,$A42)</f>
        <v>0</v>
      </c>
      <c r="I42" s="8" t="n">
        <f aca="false">SUMIFS('Source'!$G:$G,'Source'!$A:$A,"210 - Oy. Ea. Ab. FINLAND",'Source'!$B:$B,$A42)</f>
        <v>493.62</v>
      </c>
      <c r="J42" s="8" t="n">
        <f aca="false">I42*$J$5</f>
        <v>623.52</v>
      </c>
      <c r="K42" s="8" t="n">
        <f aca="false">J42-H42</f>
        <v>623.52</v>
      </c>
      <c r="L42" s="9" t="str">
        <f aca="false">IF(AND(H42=0,J42=0),0,IF(H42=0,"New",(J42-H42)/H42))</f>
        <v>New</v>
      </c>
      <c r="M42" s="7" t="str">
        <f aca="false">IF(AND(OR(C42&lt;&gt;0,H42&lt;&gt;0),D42=0,I42=0),"DROP",IF(AND(OR(D42&lt;&gt;0,I42&lt;&gt;0),C42=0,H42=0),"NEW",""))</f>
        <v>NEW</v>
      </c>
    </row>
    <row r="43" customFormat="false" ht="15" hidden="false" customHeight="false" outlineLevel="0" collapsed="false">
      <c r="A43" s="7" t="s">
        <v>910</v>
      </c>
      <c r="B43" s="7" t="str">
        <f aca="false">IFERROR(INDEX('Source'!$C:$C,MATCH($A43,'Source'!$B:$B,0)),"")</f>
        <v>סד יד</v>
      </c>
      <c r="C43" s="8" t="n">
        <f aca="false">SUMIFS('Source'!$D:$D,'Source'!$A:$A,"210 - Oy. Ea. Ab. FINLAND",'Source'!$B:$B,$A43)</f>
        <v>50</v>
      </c>
      <c r="D43" s="8" t="n">
        <f aca="false">SUMIFS('Source'!$F:$F,'Source'!$A:$A,"210 - Oy. Ea. Ab. FINLAND",'Source'!$B:$B,$A43)</f>
        <v>25</v>
      </c>
      <c r="E43" s="8" t="n">
        <f aca="false">D43*$J$5</f>
        <v>31.5789473684211</v>
      </c>
      <c r="F43" s="8" t="n">
        <f aca="false">E43-C43</f>
        <v>-18.421052631579</v>
      </c>
      <c r="G43" s="9" t="n">
        <f aca="false">IF(AND(C43=0,E43=0),0,IF(C43=0,"New",(E43-C43)/C43))</f>
        <v>-0.368421052631579</v>
      </c>
      <c r="H43" s="8" t="n">
        <f aca="false">SUMIFS('Source'!$E:$E,'Source'!$A:$A,"210 - Oy. Ea. Ab. FINLAND",'Source'!$B:$B,$A43)</f>
        <v>861.96</v>
      </c>
      <c r="I43" s="8" t="n">
        <f aca="false">SUMIFS('Source'!$G:$G,'Source'!$A:$A,"210 - Oy. Ea. Ab. FINLAND",'Source'!$B:$B,$A43)</f>
        <v>370.05</v>
      </c>
      <c r="J43" s="8" t="n">
        <f aca="false">I43*$J$5</f>
        <v>467.431578947368</v>
      </c>
      <c r="K43" s="8" t="n">
        <f aca="false">J43-H43</f>
        <v>-394.528421052632</v>
      </c>
      <c r="L43" s="9" t="n">
        <f aca="false">IF(AND(H43=0,J43=0),0,IF(H43=0,"New",(J43-H43)/H43))</f>
        <v>-0.457710823069089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192</v>
      </c>
      <c r="B44" s="7" t="str">
        <f aca="false">IFERROR(INDEX('Source'!$C:$C,MATCH($A44,'Source'!$B:$B,0)),"")</f>
        <v>סד לאגודל</v>
      </c>
      <c r="C44" s="8" t="n">
        <f aca="false">SUMIFS('Source'!$D:$D,'Source'!$A:$A,"210 - Oy. Ea. Ab. FINLAND",'Source'!$B:$B,$A44)</f>
        <v>50</v>
      </c>
      <c r="D44" s="8" t="n">
        <f aca="false">SUMIFS('Source'!$F:$F,'Source'!$A:$A,"210 - Oy. Ea. Ab. FINLAND",'Source'!$B:$B,$A44)</f>
        <v>25</v>
      </c>
      <c r="E44" s="8" t="n">
        <f aca="false">D44*$J$5</f>
        <v>31.5789473684211</v>
      </c>
      <c r="F44" s="8" t="n">
        <f aca="false">E44-C44</f>
        <v>-18.421052631579</v>
      </c>
      <c r="G44" s="9" t="n">
        <f aca="false">IF(AND(C44=0,E44=0),0,IF(C44=0,"New",(E44-C44)/C44))</f>
        <v>-0.368421052631579</v>
      </c>
      <c r="H44" s="8" t="n">
        <f aca="false">SUMIFS('Source'!$E:$E,'Source'!$A:$A,"210 - Oy. Ea. Ab. FINLAND",'Source'!$B:$B,$A44)</f>
        <v>819.34</v>
      </c>
      <c r="I44" s="8" t="n">
        <f aca="false">SUMIFS('Source'!$G:$G,'Source'!$A:$A,"210 - Oy. Ea. Ab. FINLAND",'Source'!$B:$B,$A44)</f>
        <v>351.76</v>
      </c>
      <c r="J44" s="8" t="n">
        <f aca="false">I44*$J$5</f>
        <v>444.328421052632</v>
      </c>
      <c r="K44" s="8" t="n">
        <f aca="false">J44-H44</f>
        <v>-375.011578947368</v>
      </c>
      <c r="L44" s="9" t="n">
        <f aca="false">IF(AND(H44=0,J44=0),0,IF(H44=0,"New",(J44-H44)/H44))</f>
        <v>-0.457699586188113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281</v>
      </c>
      <c r="B45" s="7" t="str">
        <f aca="false">IFERROR(INDEX('Source'!$C:$C,MATCH($A45,'Source'!$B:$B,0)),"")</f>
        <v>חגורת גב-לומבו</v>
      </c>
      <c r="C45" s="8" t="n">
        <f aca="false">SUMIFS('Source'!$D:$D,'Source'!$A:$A,"210 - Oy. Ea. Ab. FINLAND",'Source'!$B:$B,$A45)</f>
        <v>6</v>
      </c>
      <c r="D45" s="8" t="n">
        <f aca="false">SUMIFS('Source'!$F:$F,'Source'!$A:$A,"210 - Oy. Ea. Ab. FINLAND",'Source'!$B:$B,$A45)</f>
        <v>0</v>
      </c>
      <c r="E45" s="8" t="n">
        <f aca="false">D45*$J$5</f>
        <v>0</v>
      </c>
      <c r="F45" s="8" t="n">
        <f aca="false">E45-C45</f>
        <v>-6</v>
      </c>
      <c r="G45" s="9" t="n">
        <f aca="false">IF(AND(C45=0,E45=0),0,IF(C45=0,"New",(E45-C45)/C45))</f>
        <v>-1</v>
      </c>
      <c r="H45" s="8" t="n">
        <f aca="false">SUMIFS('Source'!$E:$E,'Source'!$A:$A,"210 - Oy. Ea. Ab. FINLAND",'Source'!$B:$B,$A45)</f>
        <v>467.34</v>
      </c>
      <c r="I45" s="8" t="n">
        <f aca="false">SUMIFS('Source'!$G:$G,'Source'!$A:$A,"210 - Oy. Ea. Ab. FINLAND",'Source'!$B:$B,$A45)</f>
        <v>0</v>
      </c>
      <c r="J45" s="8" t="n">
        <f aca="false">I45*$J$5</f>
        <v>0</v>
      </c>
      <c r="K45" s="8" t="n">
        <f aca="false">J45-H45</f>
        <v>-467.34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771</v>
      </c>
      <c r="B46" s="7" t="str">
        <f aca="false">IFERROR(INDEX('Source'!$C:$C,MATCH($A46,'Source'!$B:$B,0)),"")</f>
        <v>מגן ברך+ציר H</v>
      </c>
      <c r="C46" s="8" t="n">
        <f aca="false">SUMIFS('Source'!$D:$D,'Source'!$A:$A,"210 - Oy. Ea. Ab. FINLAND",'Source'!$B:$B,$A46)</f>
        <v>20</v>
      </c>
      <c r="D46" s="8" t="n">
        <f aca="false">SUMIFS('Source'!$F:$F,'Source'!$A:$A,"210 - Oy. Ea. Ab. FINLAND",'Source'!$B:$B,$A46)</f>
        <v>30</v>
      </c>
      <c r="E46" s="8" t="n">
        <f aca="false">D46*$J$5</f>
        <v>37.8947368421053</v>
      </c>
      <c r="F46" s="8" t="n">
        <f aca="false">E46-C46</f>
        <v>17.8947368421053</v>
      </c>
      <c r="G46" s="9" t="n">
        <f aca="false">IF(AND(C46=0,E46=0),0,IF(C46=0,"New",(E46-C46)/C46))</f>
        <v>0.894736842105263</v>
      </c>
      <c r="H46" s="8" t="n">
        <f aca="false">SUMIFS('Source'!$E:$E,'Source'!$A:$A,"210 - Oy. Ea. Ab. FINLAND",'Source'!$B:$B,$A46)</f>
        <v>1411.44</v>
      </c>
      <c r="I46" s="8" t="n">
        <f aca="false">SUMIFS('Source'!$G:$G,'Source'!$A:$A,"210 - Oy. Ea. Ab. FINLAND",'Source'!$B:$B,$A46)</f>
        <v>1866.05</v>
      </c>
      <c r="J46" s="8" t="n">
        <f aca="false">I46*$J$5</f>
        <v>2357.11578947368</v>
      </c>
      <c r="K46" s="8" t="n">
        <f aca="false">J46-H46</f>
        <v>945.675789473684</v>
      </c>
      <c r="L46" s="9" t="n">
        <f aca="false">IF(AND(H46=0,J46=0),0,IF(H46=0,"New",(J46-H46)/H46))</f>
        <v>0.670007786001306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1133</v>
      </c>
      <c r="B47" s="7" t="str">
        <f aca="false">IFERROR(INDEX('Source'!$C:$C,MATCH($A47,'Source'!$B:$B,0)),"")</f>
        <v>מגן מרפק</v>
      </c>
      <c r="C47" s="8" t="n">
        <f aca="false">SUMIFS('Source'!$D:$D,'Source'!$A:$A,"210 - Oy. Ea. Ab. FINLAND",'Source'!$B:$B,$A47)</f>
        <v>30</v>
      </c>
      <c r="D47" s="8" t="n">
        <f aca="false">SUMIFS('Source'!$F:$F,'Source'!$A:$A,"210 - Oy. Ea. Ab. FINLAND",'Source'!$B:$B,$A47)</f>
        <v>10</v>
      </c>
      <c r="E47" s="8" t="n">
        <f aca="false">D47*$J$5</f>
        <v>12.6315789473684</v>
      </c>
      <c r="F47" s="8" t="n">
        <f aca="false">E47-C47</f>
        <v>-17.3684210526316</v>
      </c>
      <c r="G47" s="9" t="n">
        <f aca="false">IF(AND(C47=0,E47=0),0,IF(C47=0,"New",(E47-C47)/C47))</f>
        <v>-0.578947368421053</v>
      </c>
      <c r="H47" s="8" t="n">
        <f aca="false">SUMIFS('Source'!$E:$E,'Source'!$A:$A,"210 - Oy. Ea. Ab. FINLAND",'Source'!$B:$B,$A47)</f>
        <v>621.26</v>
      </c>
      <c r="I47" s="8" t="n">
        <f aca="false">SUMIFS('Source'!$G:$G,'Source'!$A:$A,"210 - Oy. Ea. Ab. FINLAND",'Source'!$B:$B,$A47)</f>
        <v>176.29</v>
      </c>
      <c r="J47" s="8" t="n">
        <f aca="false">I47*$J$5</f>
        <v>222.682105263158</v>
      </c>
      <c r="K47" s="8" t="n">
        <f aca="false">J47-H47</f>
        <v>-398.577894736842</v>
      </c>
      <c r="L47" s="9" t="n">
        <f aca="false">IF(AND(H47=0,J47=0),0,IF(H47=0,"New",(J47-H47)/H47))</f>
        <v>-0.641563749053282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162</v>
      </c>
      <c r="B48" s="7" t="str">
        <f aca="false">IFERROR(INDEX('Source'!$C:$C,MATCH($A48,'Source'!$B:$B,0)),"")</f>
        <v>חבק טניס</v>
      </c>
      <c r="C48" s="8" t="n">
        <f aca="false">SUMIFS('Source'!$D:$D,'Source'!$A:$A,"210 - Oy. Ea. Ab. FINLAND",'Source'!$B:$B,$A48)</f>
        <v>0</v>
      </c>
      <c r="D48" s="8" t="n">
        <f aca="false">SUMIFS('Source'!$F:$F,'Source'!$A:$A,"210 - Oy. Ea. Ab. FINLAND",'Source'!$B:$B,$A48)</f>
        <v>30</v>
      </c>
      <c r="E48" s="8" t="n">
        <f aca="false">D48*$J$5</f>
        <v>37.8947368421053</v>
      </c>
      <c r="F48" s="8" t="n">
        <f aca="false">E48-C48</f>
        <v>37.8947368421053</v>
      </c>
      <c r="G48" s="9" t="str">
        <f aca="false">IF(AND(C48=0,E48=0),0,IF(C48=0,"New",(E48-C48)/C48))</f>
        <v>New</v>
      </c>
      <c r="H48" s="8" t="n">
        <f aca="false">SUMIFS('Source'!$E:$E,'Source'!$A:$A,"210 - Oy. Ea. Ab. FINLAND",'Source'!$B:$B,$A48)</f>
        <v>0</v>
      </c>
      <c r="I48" s="8" t="n">
        <f aca="false">SUMIFS('Source'!$G:$G,'Source'!$A:$A,"210 - Oy. Ea. Ab. FINLAND",'Source'!$B:$B,$A48)</f>
        <v>444.06</v>
      </c>
      <c r="J48" s="8" t="n">
        <f aca="false">I48*$J$5</f>
        <v>560.917894736842</v>
      </c>
      <c r="K48" s="8" t="n">
        <f aca="false">J48-H48</f>
        <v>560.917894736842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206</v>
      </c>
      <c r="B49" s="7" t="str">
        <f aca="false">IFERROR(INDEX('Source'!$C:$C,MATCH($A49,'Source'!$B:$B,0)),"")</f>
        <v>חגורת גב אפורה</v>
      </c>
      <c r="C49" s="8" t="n">
        <f aca="false">SUMIFS('Source'!$D:$D,'Source'!$A:$A,"210 - Oy. Ea. Ab. FINLAND",'Source'!$B:$B,$A49)</f>
        <v>0</v>
      </c>
      <c r="D49" s="8" t="n">
        <f aca="false">SUMIFS('Source'!$F:$F,'Source'!$A:$A,"210 - Oy. Ea. Ab. FINLAND",'Source'!$B:$B,$A49)</f>
        <v>10</v>
      </c>
      <c r="E49" s="8" t="n">
        <f aca="false">D49*$J$5</f>
        <v>12.6315789473684</v>
      </c>
      <c r="F49" s="8" t="n">
        <f aca="false">E49-C49</f>
        <v>12.6315789473684</v>
      </c>
      <c r="G49" s="9" t="str">
        <f aca="false">IF(AND(C49=0,E49=0),0,IF(C49=0,"New",(E49-C49)/C49))</f>
        <v>New</v>
      </c>
      <c r="H49" s="8" t="n">
        <f aca="false">SUMIFS('Source'!$E:$E,'Source'!$A:$A,"210 - Oy. Ea. Ab. FINLAND",'Source'!$B:$B,$A49)</f>
        <v>0</v>
      </c>
      <c r="I49" s="8" t="n">
        <f aca="false">SUMIFS('Source'!$G:$G,'Source'!$A:$A,"210 - Oy. Ea. Ab. FINLAND",'Source'!$B:$B,$A49)</f>
        <v>439.07</v>
      </c>
      <c r="J49" s="8" t="n">
        <f aca="false">I49*$J$5</f>
        <v>554.614736842105</v>
      </c>
      <c r="K49" s="8" t="n">
        <f aca="false">J49-H49</f>
        <v>554.614736842105</v>
      </c>
      <c r="L49" s="9" t="str">
        <f aca="false">IF(AND(H49=0,J49=0),0,IF(H49=0,"New",(J49-H49)/H49))</f>
        <v>New</v>
      </c>
      <c r="M49" s="7" t="str">
        <f aca="false">IF(AND(OR(C49&lt;&gt;0,H49&lt;&gt;0),D49=0,I49=0),"DROP",IF(AND(OR(D49&lt;&gt;0,I49&lt;&gt;0),C49=0,H49=0),"NEW",""))</f>
        <v>NEW</v>
      </c>
    </row>
    <row r="50" customFormat="false" ht="15" hidden="false" customHeight="false" outlineLevel="0" collapsed="false">
      <c r="A50" s="7" t="s">
        <v>86</v>
      </c>
      <c r="B50" s="7" t="str">
        <f aca="false">IFERROR(INDEX('Source'!$C:$C,MATCH($A50,'Source'!$B:$B,0)),"")</f>
        <v>חגורת גב אפורה</v>
      </c>
      <c r="C50" s="8" t="n">
        <f aca="false">SUMIFS('Source'!$D:$D,'Source'!$A:$A,"210 - Oy. Ea. Ab. FINLAND",'Source'!$B:$B,$A50)</f>
        <v>0</v>
      </c>
      <c r="D50" s="8" t="n">
        <f aca="false">SUMIFS('Source'!$F:$F,'Source'!$A:$A,"210 - Oy. Ea. Ab. FINLAND",'Source'!$B:$B,$A50)</f>
        <v>10</v>
      </c>
      <c r="E50" s="8" t="n">
        <f aca="false">D50*$J$5</f>
        <v>12.6315789473684</v>
      </c>
      <c r="F50" s="8" t="n">
        <f aca="false">E50-C50</f>
        <v>12.6315789473684</v>
      </c>
      <c r="G50" s="9" t="str">
        <f aca="false">IF(AND(C50=0,E50=0),0,IF(C50=0,"New",(E50-C50)/C50))</f>
        <v>New</v>
      </c>
      <c r="H50" s="8" t="n">
        <f aca="false">SUMIFS('Source'!$E:$E,'Source'!$A:$A,"210 - Oy. Ea. Ab. FINLAND",'Source'!$B:$B,$A50)</f>
        <v>0</v>
      </c>
      <c r="I50" s="8" t="n">
        <f aca="false">SUMIFS('Source'!$G:$G,'Source'!$A:$A,"210 - Oy. Ea. Ab. FINLAND",'Source'!$B:$B,$A50)</f>
        <v>439.07</v>
      </c>
      <c r="J50" s="8" t="n">
        <f aca="false">I50*$J$5</f>
        <v>554.614736842105</v>
      </c>
      <c r="K50" s="8" t="n">
        <f aca="false">J50-H50</f>
        <v>554.614736842105</v>
      </c>
      <c r="L50" s="9" t="str">
        <f aca="false">IF(AND(H50=0,J50=0),0,IF(H50=0,"New",(J50-H50)/H50))</f>
        <v>New</v>
      </c>
      <c r="M50" s="7" t="str">
        <f aca="false">IF(AND(OR(C50&lt;&gt;0,H50&lt;&gt;0),D50=0,I50=0),"DROP",IF(AND(OR(D50&lt;&gt;0,I50&lt;&gt;0),C50=0,H50=0),"NEW",""))</f>
        <v>NEW</v>
      </c>
    </row>
    <row r="51" customFormat="false" ht="15" hidden="false" customHeight="false" outlineLevel="0" collapsed="false">
      <c r="A51" s="7" t="s">
        <v>436</v>
      </c>
      <c r="B51" s="7" t="str">
        <f aca="false">IFERROR(INDEX('Source'!$C:$C,MATCH($A51,'Source'!$B:$B,0)),"")</f>
        <v>חגורת שבר דו צדדית</v>
      </c>
      <c r="C51" s="8" t="n">
        <f aca="false">SUMIFS('Source'!$D:$D,'Source'!$A:$A,"210 - Oy. Ea. Ab. FINLAND",'Source'!$B:$B,$A51)</f>
        <v>6</v>
      </c>
      <c r="D51" s="8" t="n">
        <f aca="false">SUMIFS('Source'!$F:$F,'Source'!$A:$A,"210 - Oy. Ea. Ab. FINLAND",'Source'!$B:$B,$A51)</f>
        <v>2</v>
      </c>
      <c r="E51" s="8" t="n">
        <f aca="false">D51*$J$5</f>
        <v>2.52631578947368</v>
      </c>
      <c r="F51" s="8" t="n">
        <f aca="false">E51-C51</f>
        <v>-3.47368421052632</v>
      </c>
      <c r="G51" s="9" t="n">
        <f aca="false">IF(AND(C51=0,E51=0),0,IF(C51=0,"New",(E51-C51)/C51))</f>
        <v>-0.578947368421053</v>
      </c>
      <c r="H51" s="8" t="n">
        <f aca="false">SUMIFS('Source'!$E:$E,'Source'!$A:$A,"210 - Oy. Ea. Ab. FINLAND",'Source'!$B:$B,$A51)</f>
        <v>604.45</v>
      </c>
      <c r="I51" s="8" t="n">
        <f aca="false">SUMIFS('Source'!$G:$G,'Source'!$A:$A,"210 - Oy. Ea. Ab. FINLAND",'Source'!$B:$B,$A51)</f>
        <v>168.64</v>
      </c>
      <c r="J51" s="8" t="n">
        <f aca="false">I51*$J$5</f>
        <v>213.018947368421</v>
      </c>
      <c r="K51" s="8" t="n">
        <f aca="false">J51-H51</f>
        <v>-391.431052631579</v>
      </c>
      <c r="L51" s="9" t="n">
        <f aca="false">IF(AND(H51=0,J51=0),0,IF(H51=0,"New",(J51-H51)/H51))</f>
        <v>-0.647582186502737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708</v>
      </c>
      <c r="B52" s="7" t="str">
        <f aca="false">IFERROR(INDEX('Source'!$C:$C,MATCH($A52,'Source'!$B:$B,0)),"")</f>
        <v>מגן למפרק כתף</v>
      </c>
      <c r="C52" s="8" t="n">
        <f aca="false">SUMIFS('Source'!$D:$D,'Source'!$A:$A,"210 - Oy. Ea. Ab. FINLAND",'Source'!$B:$B,$A52)</f>
        <v>6</v>
      </c>
      <c r="D52" s="8" t="n">
        <f aca="false">SUMIFS('Source'!$F:$F,'Source'!$A:$A,"210 - Oy. Ea. Ab. FINLAND",'Source'!$B:$B,$A52)</f>
        <v>0</v>
      </c>
      <c r="E52" s="8" t="n">
        <f aca="false">D52*$J$5</f>
        <v>0</v>
      </c>
      <c r="F52" s="8" t="n">
        <f aca="false">E52-C52</f>
        <v>-6</v>
      </c>
      <c r="G52" s="9" t="n">
        <f aca="false">IF(AND(C52=0,E52=0),0,IF(C52=0,"New",(E52-C52)/C52))</f>
        <v>-1</v>
      </c>
      <c r="H52" s="8" t="n">
        <f aca="false">SUMIFS('Source'!$E:$E,'Source'!$A:$A,"210 - Oy. Ea. Ab. FINLAND",'Source'!$B:$B,$A52)</f>
        <v>410.12</v>
      </c>
      <c r="I52" s="8" t="n">
        <f aca="false">SUMIFS('Source'!$G:$G,'Source'!$A:$A,"210 - Oy. Ea. Ab. FINLAND",'Source'!$B:$B,$A52)</f>
        <v>0</v>
      </c>
      <c r="J52" s="8" t="n">
        <f aca="false">I52*$J$5</f>
        <v>0</v>
      </c>
      <c r="K52" s="8" t="n">
        <f aca="false">J52-H52</f>
        <v>-410.12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670</v>
      </c>
      <c r="B53" s="7" t="str">
        <f aca="false">IFERROR(INDEX('Source'!$C:$C,MATCH($A53,'Source'!$B:$B,0)),"")</f>
        <v>מגן לכתף ימין/שמאל</v>
      </c>
      <c r="C53" s="8" t="n">
        <f aca="false">SUMIFS('Source'!$D:$D,'Source'!$A:$A,"210 - Oy. Ea. Ab. FINLAND",'Source'!$B:$B,$A53)</f>
        <v>0</v>
      </c>
      <c r="D53" s="8" t="n">
        <f aca="false">SUMIFS('Source'!$F:$F,'Source'!$A:$A,"210 - Oy. Ea. Ab. FINLAND",'Source'!$B:$B,$A53)</f>
        <v>6</v>
      </c>
      <c r="E53" s="8" t="n">
        <f aca="false">D53*$J$5</f>
        <v>7.57894736842105</v>
      </c>
      <c r="F53" s="8" t="n">
        <f aca="false">E53-C53</f>
        <v>7.57894736842105</v>
      </c>
      <c r="G53" s="9" t="str">
        <f aca="false">IF(AND(C53=0,E53=0),0,IF(C53=0,"New",(E53-C53)/C53))</f>
        <v>New</v>
      </c>
      <c r="H53" s="8" t="n">
        <f aca="false">SUMIFS('Source'!$E:$E,'Source'!$A:$A,"210 - Oy. Ea. Ab. FINLAND",'Source'!$B:$B,$A53)</f>
        <v>0</v>
      </c>
      <c r="I53" s="8" t="n">
        <f aca="false">SUMIFS('Source'!$G:$G,'Source'!$A:$A,"210 - Oy. Ea. Ab. FINLAND",'Source'!$B:$B,$A53)</f>
        <v>403.15</v>
      </c>
      <c r="J53" s="8" t="n">
        <f aca="false">I53*$J$5</f>
        <v>509.242105263158</v>
      </c>
      <c r="K53" s="8" t="n">
        <f aca="false">J53-H53</f>
        <v>509.242105263158</v>
      </c>
      <c r="L53" s="9" t="str">
        <f aca="false">IF(AND(H53=0,J53=0),0,IF(H53=0,"New",(J53-H53)/H53))</f>
        <v>New</v>
      </c>
      <c r="M53" s="7" t="str">
        <f aca="false">IF(AND(OR(C53&lt;&gt;0,H53&lt;&gt;0),D53=0,I53=0),"DROP",IF(AND(OR(D53&lt;&gt;0,I53&lt;&gt;0),C53=0,H53=0),"NEW",""))</f>
        <v>NEW</v>
      </c>
    </row>
    <row r="54" customFormat="false" ht="15" hidden="false" customHeight="false" outlineLevel="0" collapsed="false">
      <c r="A54" s="7" t="s">
        <v>575</v>
      </c>
      <c r="B54" s="7" t="str">
        <f aca="false">IFERROR(INDEX('Source'!$C:$C,MATCH($A54,'Source'!$B:$B,0)),"")</f>
        <v>מתלה</v>
      </c>
      <c r="C54" s="8" t="n">
        <f aca="false">SUMIFS('Source'!$D:$D,'Source'!$A:$A,"210 - Oy. Ea. Ab. FINLAND",'Source'!$B:$B,$A54)</f>
        <v>10</v>
      </c>
      <c r="D54" s="8" t="n">
        <f aca="false">SUMIFS('Source'!$F:$F,'Source'!$A:$A,"210 - Oy. Ea. Ab. FINLAND",'Source'!$B:$B,$A54)</f>
        <v>2</v>
      </c>
      <c r="E54" s="8" t="n">
        <f aca="false">D54*$J$5</f>
        <v>2.52631578947368</v>
      </c>
      <c r="F54" s="8" t="n">
        <f aca="false">E54-C54</f>
        <v>-7.47368421052632</v>
      </c>
      <c r="G54" s="9" t="n">
        <f aca="false">IF(AND(C54=0,E54=0),0,IF(C54=0,"New",(E54-C54)/C54))</f>
        <v>-0.747368421052632</v>
      </c>
      <c r="H54" s="8" t="n">
        <f aca="false">SUMIFS('Source'!$E:$E,'Source'!$A:$A,"210 - Oy. Ea. Ab. FINLAND",'Source'!$B:$B,$A54)</f>
        <v>476.88</v>
      </c>
      <c r="I54" s="8" t="n">
        <f aca="false">SUMIFS('Source'!$G:$G,'Source'!$A:$A,"210 - Oy. Ea. Ab. FINLAND",'Source'!$B:$B,$A54)</f>
        <v>79.83</v>
      </c>
      <c r="J54" s="8" t="n">
        <f aca="false">I54*$J$5</f>
        <v>100.837894736842</v>
      </c>
      <c r="K54" s="8" t="n">
        <f aca="false">J54-H54</f>
        <v>-376.042105263158</v>
      </c>
      <c r="L54" s="9" t="n">
        <f aca="false">IF(AND(H54=0,J54=0),0,IF(H54=0,"New",(J54-H54)/H54))</f>
        <v>-0.78854660556777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123</v>
      </c>
      <c r="B55" s="7" t="str">
        <f aca="false">IFERROR(INDEX('Source'!$C:$C,MATCH($A55,'Source'!$B:$B,0)),"")</f>
        <v>כרית מטטרזלי מס</v>
      </c>
      <c r="C55" s="8" t="n">
        <f aca="false">SUMIFS('Source'!$D:$D,'Source'!$A:$A,"210 - Oy. Ea. Ab. FINLAND",'Source'!$B:$B,$A55)</f>
        <v>60</v>
      </c>
      <c r="D55" s="8" t="n">
        <f aca="false">SUMIFS('Source'!$F:$F,'Source'!$A:$A,"210 - Oy. Ea. Ab. FINLAND",'Source'!$B:$B,$A55)</f>
        <v>40</v>
      </c>
      <c r="E55" s="8" t="n">
        <f aca="false">D55*$J$5</f>
        <v>50.5263157894737</v>
      </c>
      <c r="F55" s="8" t="n">
        <f aca="false">E55-C55</f>
        <v>-9.47368421052632</v>
      </c>
      <c r="G55" s="9" t="n">
        <f aca="false">IF(AND(C55=0,E55=0),0,IF(C55=0,"New",(E55-C55)/C55))</f>
        <v>-0.157894736842105</v>
      </c>
      <c r="H55" s="8" t="n">
        <f aca="false">SUMIFS('Source'!$E:$E,'Source'!$A:$A,"210 - Oy. Ea. Ab. FINLAND",'Source'!$B:$B,$A55)</f>
        <v>921.74</v>
      </c>
      <c r="I55" s="8" t="n">
        <f aca="false">SUMIFS('Source'!$G:$G,'Source'!$A:$A,"210 - Oy. Ea. Ab. FINLAND",'Source'!$B:$B,$A55)</f>
        <v>532.21</v>
      </c>
      <c r="J55" s="8" t="n">
        <f aca="false">I55*$J$5</f>
        <v>672.265263157895</v>
      </c>
      <c r="K55" s="8" t="n">
        <f aca="false">J55-H55</f>
        <v>-249.474736842105</v>
      </c>
      <c r="L55" s="9" t="n">
        <f aca="false">IF(AND(H55=0,J55=0),0,IF(H55=0,"New",(J55-H55)/H55))</f>
        <v>-0.270656298785021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150</v>
      </c>
      <c r="B56" s="7" t="str">
        <f aca="false">IFERROR(INDEX('Source'!$C:$C,MATCH($A56,'Source'!$B:$B,0)),"")</f>
        <v>שרוול מסיליקון ל</v>
      </c>
      <c r="C56" s="8" t="n">
        <f aca="false">SUMIFS('Source'!$D:$D,'Source'!$A:$A,"210 - Oy. Ea. Ab. FINLAND",'Source'!$B:$B,$A56)</f>
        <v>65</v>
      </c>
      <c r="D56" s="8" t="n">
        <f aca="false">SUMIFS('Source'!$F:$F,'Source'!$A:$A,"210 - Oy. Ea. Ab. FINLAND",'Source'!$B:$B,$A56)</f>
        <v>30</v>
      </c>
      <c r="E56" s="8" t="n">
        <f aca="false">D56*$J$5</f>
        <v>37.8947368421053</v>
      </c>
      <c r="F56" s="8" t="n">
        <f aca="false">E56-C56</f>
        <v>-27.1052631578947</v>
      </c>
      <c r="G56" s="9" t="n">
        <f aca="false">IF(AND(C56=0,E56=0),0,IF(C56=0,"New",(E56-C56)/C56))</f>
        <v>-0.417004048582996</v>
      </c>
      <c r="H56" s="8" t="n">
        <f aca="false">SUMIFS('Source'!$E:$E,'Source'!$A:$A,"210 - Oy. Ea. Ab. FINLAND",'Source'!$B:$B,$A56)</f>
        <v>607.93</v>
      </c>
      <c r="I56" s="8" t="n">
        <f aca="false">SUMIFS('Source'!$G:$G,'Source'!$A:$A,"210 - Oy. Ea. Ab. FINLAND",'Source'!$B:$B,$A56)</f>
        <v>239.49</v>
      </c>
      <c r="J56" s="8" t="n">
        <f aca="false">I56*$J$5</f>
        <v>302.513684210526</v>
      </c>
      <c r="K56" s="8" t="n">
        <f aca="false">J56-H56</f>
        <v>-305.416315789474</v>
      </c>
      <c r="L56" s="9" t="n">
        <f aca="false">IF(AND(H56=0,J56=0),0,IF(H56=0,"New",(J56-H56)/H56))</f>
        <v>-0.502387307402947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702</v>
      </c>
      <c r="B57" s="7" t="str">
        <f aca="false">IFERROR(INDEX('Source'!$C:$C,MATCH($A57,'Source'!$B:$B,0)),"")</f>
        <v>תומך ברך גנושילד</v>
      </c>
      <c r="C57" s="8" t="n">
        <f aca="false">SUMIFS('Source'!$D:$D,'Source'!$A:$A,"210 - Oy. Ea. Ab. FINLAND",'Source'!$B:$B,$A57)</f>
        <v>0</v>
      </c>
      <c r="D57" s="8" t="n">
        <f aca="false">SUMIFS('Source'!$F:$F,'Source'!$A:$A,"210 - Oy. Ea. Ab. FINLAND",'Source'!$B:$B,$A57)</f>
        <v>4</v>
      </c>
      <c r="E57" s="8" t="n">
        <f aca="false">D57*$J$5</f>
        <v>5.05263157894737</v>
      </c>
      <c r="F57" s="8" t="n">
        <f aca="false">E57-C57</f>
        <v>5.05263157894737</v>
      </c>
      <c r="G57" s="9" t="str">
        <f aca="false">IF(AND(C57=0,E57=0),0,IF(C57=0,"New",(E57-C57)/C57))</f>
        <v>New</v>
      </c>
      <c r="H57" s="8" t="n">
        <f aca="false">SUMIFS('Source'!$E:$E,'Source'!$A:$A,"210 - Oy. Ea. Ab. FINLAND",'Source'!$B:$B,$A57)</f>
        <v>0</v>
      </c>
      <c r="I57" s="8" t="n">
        <f aca="false">SUMIFS('Source'!$G:$G,'Source'!$A:$A,"210 - Oy. Ea. Ab. FINLAND",'Source'!$B:$B,$A57)</f>
        <v>356.58</v>
      </c>
      <c r="J57" s="8" t="n">
        <f aca="false">I57*$J$5</f>
        <v>450.416842105263</v>
      </c>
      <c r="K57" s="8" t="n">
        <f aca="false">J57-H57</f>
        <v>450.416842105263</v>
      </c>
      <c r="L57" s="9" t="str">
        <f aca="false">IF(AND(H57=0,J57=0),0,IF(H57=0,"New",(J57-H57)/H57))</f>
        <v>New</v>
      </c>
      <c r="M57" s="7" t="str">
        <f aca="false">IF(AND(OR(C57&lt;&gt;0,H57&lt;&gt;0),D57=0,I57=0),"DROP",IF(AND(OR(D57&lt;&gt;0,I57&lt;&gt;0),C57=0,H57=0),"NEW",""))</f>
        <v>NEW</v>
      </c>
    </row>
    <row r="58" customFormat="false" ht="15" hidden="false" customHeight="false" outlineLevel="0" collapsed="false">
      <c r="A58" s="7" t="s">
        <v>293</v>
      </c>
      <c r="B58" s="7" t="str">
        <f aca="false">IFERROR(INDEX('Source'!$C:$C,MATCH($A58,'Source'!$B:$B,0)),"")</f>
        <v>מישר כתפיים רחב+תמיכה לבית השח</v>
      </c>
      <c r="C58" s="8" t="n">
        <f aca="false">SUMIFS('Source'!$D:$D,'Source'!$A:$A,"210 - Oy. Ea. Ab. FINLAND",'Source'!$B:$B,$A58)</f>
        <v>0</v>
      </c>
      <c r="D58" s="8" t="n">
        <f aca="false">SUMIFS('Source'!$F:$F,'Source'!$A:$A,"210 - Oy. Ea. Ab. FINLAND",'Source'!$B:$B,$A58)</f>
        <v>4</v>
      </c>
      <c r="E58" s="8" t="n">
        <f aca="false">D58*$J$5</f>
        <v>5.05263157894737</v>
      </c>
      <c r="F58" s="8" t="n">
        <f aca="false">E58-C58</f>
        <v>5.05263157894737</v>
      </c>
      <c r="G58" s="9" t="str">
        <f aca="false">IF(AND(C58=0,E58=0),0,IF(C58=0,"New",(E58-C58)/C58))</f>
        <v>New</v>
      </c>
      <c r="H58" s="8" t="n">
        <f aca="false">SUMIFS('Source'!$E:$E,'Source'!$A:$A,"210 - Oy. Ea. Ab. FINLAND",'Source'!$B:$B,$A58)</f>
        <v>0</v>
      </c>
      <c r="I58" s="8" t="n">
        <f aca="false">SUMIFS('Source'!$G:$G,'Source'!$A:$A,"210 - Oy. Ea. Ab. FINLAND",'Source'!$B:$B,$A58)</f>
        <v>345.94</v>
      </c>
      <c r="J58" s="8" t="n">
        <f aca="false">I58*$J$5</f>
        <v>436.976842105263</v>
      </c>
      <c r="K58" s="8" t="n">
        <f aca="false">J58-H58</f>
        <v>436.976842105263</v>
      </c>
      <c r="L58" s="9" t="str">
        <f aca="false">IF(AND(H58=0,J58=0),0,IF(H58=0,"New",(J58-H58)/H58))</f>
        <v>New</v>
      </c>
      <c r="M58" s="7" t="str">
        <f aca="false">IF(AND(OR(C58&lt;&gt;0,H58&lt;&gt;0),D58=0,I58=0),"DROP",IF(AND(OR(D58&lt;&gt;0,I58&lt;&gt;0),C58=0,H58=0),"NEW",""))</f>
        <v>NEW</v>
      </c>
    </row>
    <row r="59" customFormat="false" ht="15" hidden="false" customHeight="false" outlineLevel="0" collapsed="false">
      <c r="A59" s="7" t="s">
        <v>138</v>
      </c>
      <c r="B59" s="7" t="str">
        <f aca="false">IFERROR(INDEX('Source'!$C:$C,MATCH($A59,'Source'!$B:$B,0)),"")</f>
        <v>כרית סיליקון לעקב</v>
      </c>
      <c r="C59" s="8" t="n">
        <f aca="false">SUMIFS('Source'!$D:$D,'Source'!$A:$A,"210 - Oy. Ea. Ab. FINLAND",'Source'!$B:$B,$A59)</f>
        <v>45</v>
      </c>
      <c r="D59" s="8" t="n">
        <f aca="false">SUMIFS('Source'!$F:$F,'Source'!$A:$A,"210 - Oy. Ea. Ab. FINLAND",'Source'!$B:$B,$A59)</f>
        <v>40</v>
      </c>
      <c r="E59" s="8" t="n">
        <f aca="false">D59*$J$5</f>
        <v>50.5263157894737</v>
      </c>
      <c r="F59" s="8" t="n">
        <f aca="false">E59-C59</f>
        <v>5.52631578947369</v>
      </c>
      <c r="G59" s="9" t="n">
        <f aca="false">IF(AND(C59=0,E59=0),0,IF(C59=0,"New",(E59-C59)/C59))</f>
        <v>0.12280701754386</v>
      </c>
      <c r="H59" s="8" t="n">
        <f aca="false">SUMIFS('Source'!$E:$E,'Source'!$A:$A,"210 - Oy. Ea. Ab. FINLAND",'Source'!$B:$B,$A59)</f>
        <v>1380.26</v>
      </c>
      <c r="I59" s="8" t="n">
        <f aca="false">SUMIFS('Source'!$G:$G,'Source'!$A:$A,"210 - Oy. Ea. Ab. FINLAND",'Source'!$B:$B,$A59)</f>
        <v>1044.46</v>
      </c>
      <c r="J59" s="8" t="n">
        <f aca="false">I59*$J$5</f>
        <v>1319.31789473684</v>
      </c>
      <c r="K59" s="8" t="n">
        <f aca="false">J59-H59</f>
        <v>-60.9421052631578</v>
      </c>
      <c r="L59" s="9" t="n">
        <f aca="false">IF(AND(H59=0,J59=0),0,IF(H59=0,"New",(J59-H59)/H59))</f>
        <v>-0.0441526272319402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218</v>
      </c>
      <c r="B60" s="7" t="str">
        <f aca="false">IFERROR(INDEX('Source'!$C:$C,MATCH($A60,'Source'!$B:$B,0)),"")</f>
        <v>כרית סיליקון לעקב</v>
      </c>
      <c r="C60" s="8" t="n">
        <f aca="false">SUMIFS('Source'!$D:$D,'Source'!$A:$A,"210 - Oy. Ea. Ab. FINLAND",'Source'!$B:$B,$A60)</f>
        <v>20</v>
      </c>
      <c r="D60" s="8" t="n">
        <f aca="false">SUMIFS('Source'!$F:$F,'Source'!$A:$A,"210 - Oy. Ea. Ab. FINLAND",'Source'!$B:$B,$A60)</f>
        <v>10</v>
      </c>
      <c r="E60" s="8" t="n">
        <f aca="false">D60*$J$5</f>
        <v>12.6315789473684</v>
      </c>
      <c r="F60" s="8" t="n">
        <f aca="false">E60-C60</f>
        <v>-7.36842105263158</v>
      </c>
      <c r="G60" s="9" t="n">
        <f aca="false">IF(AND(C60=0,E60=0),0,IF(C60=0,"New",(E60-C60)/C60))</f>
        <v>-0.368421052631579</v>
      </c>
      <c r="H60" s="8" t="n">
        <f aca="false">SUMIFS('Source'!$E:$E,'Source'!$A:$A,"210 - Oy. Ea. Ab. FINLAND",'Source'!$B:$B,$A60)</f>
        <v>592.5</v>
      </c>
      <c r="I60" s="8" t="n">
        <f aca="false">SUMIFS('Source'!$G:$G,'Source'!$A:$A,"210 - Oy. Ea. Ab. FINLAND",'Source'!$B:$B,$A60)</f>
        <v>261.11</v>
      </c>
      <c r="J60" s="8" t="n">
        <f aca="false">I60*$J$5</f>
        <v>329.823157894737</v>
      </c>
      <c r="K60" s="8" t="n">
        <f aca="false">J60-H60</f>
        <v>-262.676842105263</v>
      </c>
      <c r="L60" s="9" t="n">
        <f aca="false">IF(AND(H60=0,J60=0),0,IF(H60=0,"New",(J60-H60)/H60))</f>
        <v>-0.443336442371752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887</v>
      </c>
      <c r="B61" s="7" t="str">
        <f aca="false">IFERROR(INDEX('Source'!$C:$C,MATCH($A61,'Source'!$B:$B,0)),"")</f>
        <v>רפידת ג'ל זיכרון M בז'</v>
      </c>
      <c r="C61" s="8" t="n">
        <f aca="false">SUMIFS('Source'!$D:$D,'Source'!$A:$A,"210 - Oy. Ea. Ab. FINLAND",'Source'!$B:$B,$A61)</f>
        <v>10</v>
      </c>
      <c r="D61" s="8" t="n">
        <f aca="false">SUMIFS('Source'!$F:$F,'Source'!$A:$A,"210 - Oy. Ea. Ab. FINLAND",'Source'!$B:$B,$A61)</f>
        <v>0</v>
      </c>
      <c r="E61" s="8" t="n">
        <f aca="false">D61*$J$5</f>
        <v>0</v>
      </c>
      <c r="F61" s="8" t="n">
        <f aca="false">E61-C61</f>
        <v>-10</v>
      </c>
      <c r="G61" s="9" t="n">
        <f aca="false">IF(AND(C61=0,E61=0),0,IF(C61=0,"New",(E61-C61)/C61))</f>
        <v>-1</v>
      </c>
      <c r="H61" s="8" t="n">
        <f aca="false">SUMIFS('Source'!$E:$E,'Source'!$A:$A,"210 - Oy. Ea. Ab. FINLAND",'Source'!$B:$B,$A61)</f>
        <v>320.78</v>
      </c>
      <c r="I61" s="8" t="n">
        <f aca="false">SUMIFS('Source'!$G:$G,'Source'!$A:$A,"210 - Oy. Ea. Ab. FINLAND",'Source'!$B:$B,$A61)</f>
        <v>0</v>
      </c>
      <c r="J61" s="8" t="n">
        <f aca="false">I61*$J$5</f>
        <v>0</v>
      </c>
      <c r="K61" s="8" t="n">
        <f aca="false">J61-H61</f>
        <v>-320.78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239</v>
      </c>
      <c r="B62" s="7" t="str">
        <f aca="false">IFERROR(INDEX('Source'!$C:$C,MATCH($A62,'Source'!$B:$B,0)),"")</f>
        <v>עקב סיליקון שטוח</v>
      </c>
      <c r="C62" s="8" t="n">
        <f aca="false">SUMIFS('Source'!$D:$D,'Source'!$A:$A,"210 - Oy. Ea. Ab. FINLAND",'Source'!$B:$B,$A62)</f>
        <v>25</v>
      </c>
      <c r="D62" s="8" t="n">
        <f aca="false">SUMIFS('Source'!$F:$F,'Source'!$A:$A,"210 - Oy. Ea. Ab. FINLAND",'Source'!$B:$B,$A62)</f>
        <v>15</v>
      </c>
      <c r="E62" s="8" t="n">
        <f aca="false">D62*$J$5</f>
        <v>18.9473684210526</v>
      </c>
      <c r="F62" s="8" t="n">
        <f aca="false">E62-C62</f>
        <v>-6.05263157894737</v>
      </c>
      <c r="G62" s="9" t="n">
        <f aca="false">IF(AND(C62=0,E62=0),0,IF(C62=0,"New",(E62-C62)/C62))</f>
        <v>-0.242105263157895</v>
      </c>
      <c r="H62" s="8" t="n">
        <f aca="false">SUMIFS('Source'!$E:$E,'Source'!$A:$A,"210 - Oy. Ea. Ab. FINLAND",'Source'!$B:$B,$A62)</f>
        <v>647.37</v>
      </c>
      <c r="I62" s="8" t="n">
        <f aca="false">SUMIFS('Source'!$G:$G,'Source'!$A:$A,"210 - Oy. Ea. Ab. FINLAND",'Source'!$B:$B,$A62)</f>
        <v>331.8</v>
      </c>
      <c r="J62" s="8" t="n">
        <f aca="false">I62*$J$5</f>
        <v>419.115789473684</v>
      </c>
      <c r="K62" s="8" t="n">
        <f aca="false">J62-H62</f>
        <v>-228.254210526316</v>
      </c>
      <c r="L62" s="9" t="n">
        <f aca="false">IF(AND(H62=0,J62=0),0,IF(H62=0,"New",(J62-H62)/H62))</f>
        <v>-0.352586944909891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489</v>
      </c>
      <c r="B63" s="7" t="str">
        <f aca="false">IFERROR(INDEX('Source'!$C:$C,MATCH($A63,'Source'!$B:$B,0)),"")</f>
        <v>חגורה לשבר טבור</v>
      </c>
      <c r="C63" s="8" t="n">
        <f aca="false">SUMIFS('Source'!$D:$D,'Source'!$A:$A,"210 - Oy. Ea. Ab. FINLAND",'Source'!$B:$B,$A63)</f>
        <v>10</v>
      </c>
      <c r="D63" s="8" t="n">
        <f aca="false">SUMIFS('Source'!$F:$F,'Source'!$A:$A,"210 - Oy. Ea. Ab. FINLAND",'Source'!$B:$B,$A63)</f>
        <v>6</v>
      </c>
      <c r="E63" s="8" t="n">
        <f aca="false">D63*$J$5</f>
        <v>7.57894736842105</v>
      </c>
      <c r="F63" s="8" t="n">
        <f aca="false">E63-C63</f>
        <v>-2.42105263157895</v>
      </c>
      <c r="G63" s="9" t="n">
        <f aca="false">IF(AND(C63=0,E63=0),0,IF(C63=0,"New",(E63-C63)/C63))</f>
        <v>-0.242105263157895</v>
      </c>
      <c r="H63" s="8" t="n">
        <f aca="false">SUMIFS('Source'!$E:$E,'Source'!$A:$A,"210 - Oy. Ea. Ab. FINLAND",'Source'!$B:$B,$A63)</f>
        <v>639.27</v>
      </c>
      <c r="I63" s="8" t="n">
        <f aca="false">SUMIFS('Source'!$G:$G,'Source'!$A:$A,"210 - Oy. Ea. Ab. FINLAND",'Source'!$B:$B,$A63)</f>
        <v>324.31</v>
      </c>
      <c r="J63" s="8" t="n">
        <f aca="false">I63*$J$5</f>
        <v>409.654736842105</v>
      </c>
      <c r="K63" s="8" t="n">
        <f aca="false">J63-H63</f>
        <v>-229.615263157895</v>
      </c>
      <c r="L63" s="9" t="n">
        <f aca="false">IF(AND(H63=0,J63=0),0,IF(H63=0,"New",(J63-H63)/H63))</f>
        <v>-0.359183542412275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375</v>
      </c>
      <c r="B64" s="7" t="str">
        <f aca="false">IFERROR(INDEX('Source'!$C:$C,MATCH($A64,'Source'!$B:$B,0)),"")</f>
        <v>חגורת שבר דו צדדית</v>
      </c>
      <c r="C64" s="8" t="n">
        <f aca="false">SUMIFS('Source'!$D:$D,'Source'!$A:$A,"210 - Oy. Ea. Ab. FINLAND",'Source'!$B:$B,$A64)</f>
        <v>3</v>
      </c>
      <c r="D64" s="8" t="n">
        <f aca="false">SUMIFS('Source'!$F:$F,'Source'!$A:$A,"210 - Oy. Ea. Ab. FINLAND",'Source'!$B:$B,$A64)</f>
        <v>0</v>
      </c>
      <c r="E64" s="8" t="n">
        <f aca="false">D64*$J$5</f>
        <v>0</v>
      </c>
      <c r="F64" s="8" t="n">
        <f aca="false">E64-C64</f>
        <v>-3</v>
      </c>
      <c r="G64" s="9" t="n">
        <f aca="false">IF(AND(C64=0,E64=0),0,IF(C64=0,"New",(E64-C64)/C64))</f>
        <v>-1</v>
      </c>
      <c r="H64" s="8" t="n">
        <f aca="false">SUMIFS('Source'!$E:$E,'Source'!$A:$A,"210 - Oy. Ea. Ab. FINLAND",'Source'!$B:$B,$A64)</f>
        <v>302.22</v>
      </c>
      <c r="I64" s="8" t="n">
        <f aca="false">SUMIFS('Source'!$G:$G,'Source'!$A:$A,"210 - Oy. Ea. Ab. FINLAND",'Source'!$B:$B,$A64)</f>
        <v>0</v>
      </c>
      <c r="J64" s="8" t="n">
        <f aca="false">I64*$J$5</f>
        <v>0</v>
      </c>
      <c r="K64" s="8" t="n">
        <f aca="false">J64-H64</f>
        <v>-302.22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559</v>
      </c>
      <c r="B65" s="7" t="str">
        <f aca="false">IFERROR(INDEX('Source'!$C:$C,MATCH($A65,'Source'!$B:$B,0)),"")</f>
        <v>חגורה לשבר טבור</v>
      </c>
      <c r="C65" s="8" t="n">
        <f aca="false">SUMIFS('Source'!$D:$D,'Source'!$A:$A,"210 - Oy. Ea. Ab. FINLAND",'Source'!$B:$B,$A65)</f>
        <v>10</v>
      </c>
      <c r="D65" s="8" t="n">
        <f aca="false">SUMIFS('Source'!$F:$F,'Source'!$A:$A,"210 - Oy. Ea. Ab. FINLAND",'Source'!$B:$B,$A65)</f>
        <v>6</v>
      </c>
      <c r="E65" s="8" t="n">
        <f aca="false">D65*$J$5</f>
        <v>7.57894736842105</v>
      </c>
      <c r="F65" s="8" t="n">
        <f aca="false">E65-C65</f>
        <v>-2.42105263157895</v>
      </c>
      <c r="G65" s="9" t="n">
        <f aca="false">IF(AND(C65=0,E65=0),0,IF(C65=0,"New",(E65-C65)/C65))</f>
        <v>-0.242105263157895</v>
      </c>
      <c r="H65" s="8" t="n">
        <f aca="false">SUMIFS('Source'!$E:$E,'Source'!$A:$A,"210 - Oy. Ea. Ab. FINLAND",'Source'!$B:$B,$A65)</f>
        <v>626.27</v>
      </c>
      <c r="I65" s="8" t="n">
        <f aca="false">SUMIFS('Source'!$G:$G,'Source'!$A:$A,"210 - Oy. Ea. Ab. FINLAND",'Source'!$B:$B,$A65)</f>
        <v>324.31</v>
      </c>
      <c r="J65" s="8" t="n">
        <f aca="false">I65*$J$5</f>
        <v>409.654736842105</v>
      </c>
      <c r="K65" s="8" t="n">
        <f aca="false">J65-H65</f>
        <v>-216.615263157895</v>
      </c>
      <c r="L65" s="9" t="n">
        <f aca="false">IF(AND(H65=0,J65=0),0,IF(H65=0,"New",(J65-H65)/H65))</f>
        <v>-0.345881589662438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463</v>
      </c>
      <c r="B66" s="7" t="str">
        <f aca="false">IFERROR(INDEX('Source'!$C:$C,MATCH($A66,'Source'!$B:$B,0)),"")</f>
        <v>חגורה לשבר טבור</v>
      </c>
      <c r="C66" s="8" t="n">
        <f aca="false">SUMIFS('Source'!$D:$D,'Source'!$A:$A,"210 - Oy. Ea. Ab. FINLAND",'Source'!$B:$B,$A66)</f>
        <v>8</v>
      </c>
      <c r="D66" s="8" t="n">
        <f aca="false">SUMIFS('Source'!$F:$F,'Source'!$A:$A,"210 - Oy. Ea. Ab. FINLAND",'Source'!$B:$B,$A66)</f>
        <v>4</v>
      </c>
      <c r="E66" s="8" t="n">
        <f aca="false">D66*$J$5</f>
        <v>5.05263157894737</v>
      </c>
      <c r="F66" s="8" t="n">
        <f aca="false">E66-C66</f>
        <v>-2.94736842105263</v>
      </c>
      <c r="G66" s="9" t="n">
        <f aca="false">IF(AND(C66=0,E66=0),0,IF(C66=0,"New",(E66-C66)/C66))</f>
        <v>-0.368421052631579</v>
      </c>
      <c r="H66" s="8" t="n">
        <f aca="false">SUMIFS('Source'!$E:$E,'Source'!$A:$A,"210 - Oy. Ea. Ab. FINLAND",'Source'!$B:$B,$A66)</f>
        <v>516.62</v>
      </c>
      <c r="I66" s="8" t="n">
        <f aca="false">SUMIFS('Source'!$G:$G,'Source'!$A:$A,"210 - Oy. Ea. Ab. FINLAND",'Source'!$B:$B,$A66)</f>
        <v>216.21</v>
      </c>
      <c r="J66" s="8" t="n">
        <f aca="false">I66*$J$5</f>
        <v>273.107368421053</v>
      </c>
      <c r="K66" s="8" t="n">
        <f aca="false">J66-H66</f>
        <v>-243.512631578947</v>
      </c>
      <c r="L66" s="9" t="n">
        <f aca="false">IF(AND(H66=0,J66=0),0,IF(H66=0,"New",(J66-H66)/H66))</f>
        <v>-0.47135734500977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1215</v>
      </c>
      <c r="B67" s="7" t="str">
        <f aca="false">IFERROR(INDEX('Source'!$C:$C,MATCH($A67,'Source'!$B:$B,0)),"")</f>
        <v>מגן ברך עם רצועות</v>
      </c>
      <c r="C67" s="8" t="n">
        <f aca="false">SUMIFS('Source'!$D:$D,'Source'!$A:$A,"210 - Oy. Ea. Ab. FINLAND",'Source'!$B:$B,$A67)</f>
        <v>0</v>
      </c>
      <c r="D67" s="8" t="n">
        <f aca="false">SUMIFS('Source'!$F:$F,'Source'!$A:$A,"210 - Oy. Ea. Ab. FINLAND",'Source'!$B:$B,$A67)</f>
        <v>3</v>
      </c>
      <c r="E67" s="8" t="n">
        <f aca="false">D67*$J$5</f>
        <v>3.78947368421053</v>
      </c>
      <c r="F67" s="8" t="n">
        <f aca="false">E67-C67</f>
        <v>3.78947368421053</v>
      </c>
      <c r="G67" s="9" t="str">
        <f aca="false">IF(AND(C67=0,E67=0),0,IF(C67=0,"New",(E67-C67)/C67))</f>
        <v>New</v>
      </c>
      <c r="H67" s="8" t="n">
        <f aca="false">SUMIFS('Source'!$E:$E,'Source'!$A:$A,"210 - Oy. Ea. Ab. FINLAND",'Source'!$B:$B,$A67)</f>
        <v>0</v>
      </c>
      <c r="I67" s="8" t="n">
        <f aca="false">SUMIFS('Source'!$G:$G,'Source'!$A:$A,"210 - Oy. Ea. Ab. FINLAND",'Source'!$B:$B,$A67)</f>
        <v>299.37</v>
      </c>
      <c r="J67" s="8" t="n">
        <f aca="false">I67*$J$5</f>
        <v>378.151578947368</v>
      </c>
      <c r="K67" s="8" t="n">
        <f aca="false">J67-H67</f>
        <v>378.151578947368</v>
      </c>
      <c r="L67" s="9" t="str">
        <f aca="false">IF(AND(H67=0,J67=0),0,IF(H67=0,"New",(J67-H67)/H67))</f>
        <v>New</v>
      </c>
      <c r="M67" s="7" t="str">
        <f aca="false">IF(AND(OR(C67&lt;&gt;0,H67&lt;&gt;0),D67=0,I67=0),"DROP",IF(AND(OR(D67&lt;&gt;0,I67&lt;&gt;0),C67=0,H67=0),"NEW",""))</f>
        <v>NEW</v>
      </c>
    </row>
    <row r="68" customFormat="false" ht="15" hidden="false" customHeight="false" outlineLevel="0" collapsed="false">
      <c r="A68" s="7" t="s">
        <v>271</v>
      </c>
      <c r="B68" s="7" t="str">
        <f aca="false">IFERROR(INDEX('Source'!$C:$C,MATCH($A68,'Source'!$B:$B,0)),"")</f>
        <v>מגן קרסול שחור</v>
      </c>
      <c r="C68" s="8" t="n">
        <f aca="false">SUMIFS('Source'!$D:$D,'Source'!$A:$A,"210 - Oy. Ea. Ab. FINLAND",'Source'!$B:$B,$A68)</f>
        <v>25</v>
      </c>
      <c r="D68" s="8" t="n">
        <f aca="false">SUMIFS('Source'!$F:$F,'Source'!$A:$A,"210 - Oy. Ea. Ab. FINLAND",'Source'!$B:$B,$A68)</f>
        <v>0</v>
      </c>
      <c r="E68" s="8" t="n">
        <f aca="false">D68*$J$5</f>
        <v>0</v>
      </c>
      <c r="F68" s="8" t="n">
        <f aca="false">E68-C68</f>
        <v>-25</v>
      </c>
      <c r="G68" s="9" t="n">
        <f aca="false">IF(AND(C68=0,E68=0),0,IF(C68=0,"New",(E68-C68)/C68))</f>
        <v>-1</v>
      </c>
      <c r="H68" s="8" t="n">
        <f aca="false">SUMIFS('Source'!$E:$E,'Source'!$A:$A,"210 - Oy. Ea. Ab. FINLAND",'Source'!$B:$B,$A68)</f>
        <v>298.68</v>
      </c>
      <c r="I68" s="8" t="n">
        <f aca="false">SUMIFS('Source'!$G:$G,'Source'!$A:$A,"210 - Oy. Ea. Ab. FINLAND",'Source'!$B:$B,$A68)</f>
        <v>0</v>
      </c>
      <c r="J68" s="8" t="n">
        <f aca="false">I68*$J$5</f>
        <v>0</v>
      </c>
      <c r="K68" s="8" t="n">
        <f aca="false">J68-H68</f>
        <v>-298.68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234</v>
      </c>
      <c r="B69" s="7" t="str">
        <f aca="false">IFERROR(INDEX('Source'!$C:$C,MATCH($A69,'Source'!$B:$B,0)),"")</f>
        <v>שרוול לגבס ארוך רגל</v>
      </c>
      <c r="C69" s="8" t="n">
        <f aca="false">SUMIFS('Source'!$D:$D,'Source'!$A:$A,"210 - Oy. Ea. Ab. FINLAND",'Source'!$B:$B,$A69)</f>
        <v>10</v>
      </c>
      <c r="D69" s="8" t="n">
        <f aca="false">SUMIFS('Source'!$F:$F,'Source'!$A:$A,"210 - Oy. Ea. Ab. FINLAND",'Source'!$B:$B,$A69)</f>
        <v>0</v>
      </c>
      <c r="E69" s="8" t="n">
        <f aca="false">D69*$J$5</f>
        <v>0</v>
      </c>
      <c r="F69" s="8" t="n">
        <f aca="false">E69-C69</f>
        <v>-10</v>
      </c>
      <c r="G69" s="9" t="n">
        <f aca="false">IF(AND(C69=0,E69=0),0,IF(C69=0,"New",(E69-C69)/C69))</f>
        <v>-1</v>
      </c>
      <c r="H69" s="8" t="n">
        <f aca="false">SUMIFS('Source'!$E:$E,'Source'!$A:$A,"210 - Oy. Ea. Ab. FINLAND",'Source'!$B:$B,$A69)</f>
        <v>290.55</v>
      </c>
      <c r="I69" s="8" t="n">
        <f aca="false">SUMIFS('Source'!$G:$G,'Source'!$A:$A,"210 - Oy. Ea. Ab. FINLAND",'Source'!$B:$B,$A69)</f>
        <v>0</v>
      </c>
      <c r="J69" s="8" t="n">
        <f aca="false">I69*$J$5</f>
        <v>0</v>
      </c>
      <c r="K69" s="8" t="n">
        <f aca="false">J69-H69</f>
        <v>-290.55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937</v>
      </c>
      <c r="B70" s="7" t="str">
        <f aca="false">IFERROR(INDEX('Source'!$C:$C,MATCH($A70,'Source'!$B:$B,0)),"")</f>
        <v>צווארון ספוג</v>
      </c>
      <c r="C70" s="8" t="n">
        <f aca="false">SUMIFS('Source'!$D:$D,'Source'!$A:$A,"210 - Oy. Ea. Ab. FINLAND",'Source'!$B:$B,$A70)</f>
        <v>23</v>
      </c>
      <c r="D70" s="8" t="n">
        <f aca="false">SUMIFS('Source'!$F:$F,'Source'!$A:$A,"210 - Oy. Ea. Ab. FINLAND",'Source'!$B:$B,$A70)</f>
        <v>15</v>
      </c>
      <c r="E70" s="8" t="n">
        <f aca="false">D70*$J$5</f>
        <v>18.9473684210526</v>
      </c>
      <c r="F70" s="8" t="n">
        <f aca="false">E70-C70</f>
        <v>-4.05263157894737</v>
      </c>
      <c r="G70" s="9" t="n">
        <f aca="false">IF(AND(C70=0,E70=0),0,IF(C70=0,"New",(E70-C70)/C70))</f>
        <v>-0.176201372997712</v>
      </c>
      <c r="H70" s="8" t="n">
        <f aca="false">SUMIFS('Source'!$E:$E,'Source'!$A:$A,"210 - Oy. Ea. Ab. FINLAND",'Source'!$B:$B,$A70)</f>
        <v>663</v>
      </c>
      <c r="I70" s="8" t="n">
        <f aca="false">SUMIFS('Source'!$G:$G,'Source'!$A:$A,"210 - Oy. Ea. Ab. FINLAND",'Source'!$B:$B,$A70)</f>
        <v>374.21</v>
      </c>
      <c r="J70" s="8" t="n">
        <f aca="false">I70*$J$5</f>
        <v>472.686315789474</v>
      </c>
      <c r="K70" s="8" t="n">
        <f aca="false">J70-H70</f>
        <v>-190.313684210526</v>
      </c>
      <c r="L70" s="9" t="n">
        <f aca="false">IF(AND(H70=0,J70=0),0,IF(H70=0,"New",(J70-H70)/H70))</f>
        <v>-0.287049297451774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632</v>
      </c>
      <c r="B71" s="7" t="str">
        <f aca="false">IFERROR(INDEX('Source'!$C:$C,MATCH($A71,'Source'!$B:$B,0)),"")</f>
        <v>חגורה אוורירית איטלקית</v>
      </c>
      <c r="C71" s="8" t="n">
        <f aca="false">SUMIFS('Source'!$D:$D,'Source'!$A:$A,"210 - Oy. Ea. Ab. FINLAND",'Source'!$B:$B,$A71)</f>
        <v>3</v>
      </c>
      <c r="D71" s="8" t="n">
        <f aca="false">SUMIFS('Source'!$F:$F,'Source'!$A:$A,"210 - Oy. Ea. Ab. FINLAND",'Source'!$B:$B,$A71)</f>
        <v>6</v>
      </c>
      <c r="E71" s="8" t="n">
        <f aca="false">D71*$J$5</f>
        <v>7.57894736842105</v>
      </c>
      <c r="F71" s="8" t="n">
        <f aca="false">E71-C71</f>
        <v>4.57894736842105</v>
      </c>
      <c r="G71" s="9" t="n">
        <f aca="false">IF(AND(C71=0,E71=0),0,IF(C71=0,"New",(E71-C71)/C71))</f>
        <v>1.52631578947368</v>
      </c>
      <c r="H71" s="8" t="n">
        <f aca="false">SUMIFS('Source'!$E:$E,'Source'!$A:$A,"210 - Oy. Ea. Ab. FINLAND",'Source'!$B:$B,$A71)</f>
        <v>375.88</v>
      </c>
      <c r="I71" s="8" t="n">
        <f aca="false">SUMIFS('Source'!$G:$G,'Source'!$A:$A,"210 - Oy. Ea. Ab. FINLAND",'Source'!$B:$B,$A71)</f>
        <v>662.6</v>
      </c>
      <c r="J71" s="8" t="n">
        <f aca="false">I71*$J$5</f>
        <v>836.968421052632</v>
      </c>
      <c r="K71" s="8" t="n">
        <f aca="false">J71-H71</f>
        <v>461.088421052632</v>
      </c>
      <c r="L71" s="9" t="n">
        <f aca="false">IF(AND(H71=0,J71=0),0,IF(H71=0,"New",(J71-H71)/H71))</f>
        <v>1.22669048912587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273</v>
      </c>
      <c r="B72" s="7" t="str">
        <f aca="false">IFERROR(INDEX('Source'!$C:$C,MATCH($A72,'Source'!$B:$B,0)),"")</f>
        <v>מגן ברך שחור</v>
      </c>
      <c r="C72" s="8" t="n">
        <f aca="false">SUMIFS('Source'!$D:$D,'Source'!$A:$A,"210 - Oy. Ea. Ab. FINLAND",'Source'!$B:$B,$A72)</f>
        <v>30</v>
      </c>
      <c r="D72" s="8" t="n">
        <f aca="false">SUMIFS('Source'!$F:$F,'Source'!$A:$A,"210 - Oy. Ea. Ab. FINLAND",'Source'!$B:$B,$A72)</f>
        <v>8</v>
      </c>
      <c r="E72" s="8" t="n">
        <f aca="false">D72*$J$5</f>
        <v>10.1052631578947</v>
      </c>
      <c r="F72" s="8" t="n">
        <f aca="false">E72-C72</f>
        <v>-19.8947368421053</v>
      </c>
      <c r="G72" s="9" t="n">
        <f aca="false">IF(AND(C72=0,E72=0),0,IF(C72=0,"New",(E72-C72)/C72))</f>
        <v>-0.663157894736842</v>
      </c>
      <c r="H72" s="8" t="n">
        <f aca="false">SUMIFS('Source'!$E:$E,'Source'!$A:$A,"210 - Oy. Ea. Ab. FINLAND",'Source'!$B:$B,$A72)</f>
        <v>369.24</v>
      </c>
      <c r="I72" s="8" t="n">
        <f aca="false">SUMIFS('Source'!$G:$G,'Source'!$A:$A,"210 - Oy. Ea. Ab. FINLAND",'Source'!$B:$B,$A72)</f>
        <v>83.82</v>
      </c>
      <c r="J72" s="8" t="n">
        <f aca="false">I72*$J$5</f>
        <v>105.877894736842</v>
      </c>
      <c r="K72" s="8" t="n">
        <f aca="false">J72-H72</f>
        <v>-263.362105263158</v>
      </c>
      <c r="L72" s="9" t="n">
        <f aca="false">IF(AND(H72=0,J72=0),0,IF(H72=0,"New",(J72-H72)/H72))</f>
        <v>-0.713254537057626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931</v>
      </c>
      <c r="B73" s="7" t="str">
        <f aca="false">IFERROR(INDEX('Source'!$C:$C,MATCH($A73,'Source'!$B:$B,0)),"")</f>
        <v>צוארון ספוגי</v>
      </c>
      <c r="C73" s="8" t="n">
        <f aca="false">SUMIFS('Source'!$D:$D,'Source'!$A:$A,"210 - Oy. Ea. Ab. FINLAND",'Source'!$B:$B,$A73)</f>
        <v>10</v>
      </c>
      <c r="D73" s="8" t="n">
        <f aca="false">SUMIFS('Source'!$F:$F,'Source'!$A:$A,"210 - Oy. Ea. Ab. FINLAND",'Source'!$B:$B,$A73)</f>
        <v>0</v>
      </c>
      <c r="E73" s="8" t="n">
        <f aca="false">D73*$J$5</f>
        <v>0</v>
      </c>
      <c r="F73" s="8" t="n">
        <f aca="false">E73-C73</f>
        <v>-10</v>
      </c>
      <c r="G73" s="9" t="n">
        <f aca="false">IF(AND(C73=0,E73=0),0,IF(C73=0,"New",(E73-C73)/C73))</f>
        <v>-1</v>
      </c>
      <c r="H73" s="8" t="n">
        <f aca="false">SUMIFS('Source'!$E:$E,'Source'!$A:$A,"210 - Oy. Ea. Ab. FINLAND",'Source'!$B:$B,$A73)</f>
        <v>283.04</v>
      </c>
      <c r="I73" s="8" t="n">
        <f aca="false">SUMIFS('Source'!$G:$G,'Source'!$A:$A,"210 - Oy. Ea. Ab. FINLAND",'Source'!$B:$B,$A73)</f>
        <v>0</v>
      </c>
      <c r="J73" s="8" t="n">
        <f aca="false">I73*$J$5</f>
        <v>0</v>
      </c>
      <c r="K73" s="8" t="n">
        <f aca="false">J73-H73</f>
        <v>-283.04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547</v>
      </c>
      <c r="B74" s="7" t="str">
        <f aca="false">IFERROR(INDEX('Source'!$C:$C,MATCH($A74,'Source'!$B:$B,0)),"")</f>
        <v>ריפוד סיליקון לנעלי אצבע</v>
      </c>
      <c r="C74" s="8" t="n">
        <f aca="false">SUMIFS('Source'!$D:$D,'Source'!$A:$A,"210 - Oy. Ea. Ab. FINLAND",'Source'!$B:$B,$A74)</f>
        <v>20</v>
      </c>
      <c r="D74" s="8" t="n">
        <f aca="false">SUMIFS('Source'!$F:$F,'Source'!$A:$A,"210 - Oy. Ea. Ab. FINLAND",'Source'!$B:$B,$A74)</f>
        <v>0</v>
      </c>
      <c r="E74" s="8" t="n">
        <f aca="false">D74*$J$5</f>
        <v>0</v>
      </c>
      <c r="F74" s="8" t="n">
        <f aca="false">E74-C74</f>
        <v>-20</v>
      </c>
      <c r="G74" s="9" t="n">
        <f aca="false">IF(AND(C74=0,E74=0),0,IF(C74=0,"New",(E74-C74)/C74))</f>
        <v>-1</v>
      </c>
      <c r="H74" s="8" t="n">
        <f aca="false">SUMIFS('Source'!$E:$E,'Source'!$A:$A,"210 - Oy. Ea. Ab. FINLAND",'Source'!$B:$B,$A74)</f>
        <v>278.18</v>
      </c>
      <c r="I74" s="8" t="n">
        <f aca="false">SUMIFS('Source'!$G:$G,'Source'!$A:$A,"210 - Oy. Ea. Ab. FINLAND",'Source'!$B:$B,$A74)</f>
        <v>0</v>
      </c>
      <c r="J74" s="8" t="n">
        <f aca="false">I74*$J$5</f>
        <v>0</v>
      </c>
      <c r="K74" s="8" t="n">
        <f aca="false">J74-H74</f>
        <v>-278.18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539</v>
      </c>
      <c r="B75" s="7" t="str">
        <f aca="false">IFERROR(INDEX('Source'!$C:$C,MATCH($A75,'Source'!$B:$B,0)),"")</f>
        <v>מגן למפרק כתף</v>
      </c>
      <c r="C75" s="8" t="n">
        <f aca="false">SUMIFS('Source'!$D:$D,'Source'!$A:$A,"210 - Oy. Ea. Ab. FINLAND",'Source'!$B:$B,$A75)</f>
        <v>4</v>
      </c>
      <c r="D75" s="8" t="n">
        <f aca="false">SUMIFS('Source'!$F:$F,'Source'!$A:$A,"210 - Oy. Ea. Ab. FINLAND",'Source'!$B:$B,$A75)</f>
        <v>0</v>
      </c>
      <c r="E75" s="8" t="n">
        <f aca="false">D75*$J$5</f>
        <v>0</v>
      </c>
      <c r="F75" s="8" t="n">
        <f aca="false">E75-C75</f>
        <v>-4</v>
      </c>
      <c r="G75" s="9" t="n">
        <f aca="false">IF(AND(C75=0,E75=0),0,IF(C75=0,"New",(E75-C75)/C75))</f>
        <v>-1</v>
      </c>
      <c r="H75" s="8" t="n">
        <f aca="false">SUMIFS('Source'!$E:$E,'Source'!$A:$A,"210 - Oy. Ea. Ab. FINLAND",'Source'!$B:$B,$A75)</f>
        <v>273.41</v>
      </c>
      <c r="I75" s="8" t="n">
        <f aca="false">SUMIFS('Source'!$G:$G,'Source'!$A:$A,"210 - Oy. Ea. Ab. FINLAND",'Source'!$B:$B,$A75)</f>
        <v>0</v>
      </c>
      <c r="J75" s="8" t="n">
        <f aca="false">I75*$J$5</f>
        <v>0</v>
      </c>
      <c r="K75" s="8" t="n">
        <f aca="false">J75-H75</f>
        <v>-273.41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941</v>
      </c>
      <c r="B76" s="7" t="str">
        <f aca="false">IFERROR(INDEX('Source'!$C:$C,MATCH($A76,'Source'!$B:$B,0)),"")</f>
        <v>צווארון ספוג</v>
      </c>
      <c r="C76" s="8" t="n">
        <f aca="false">SUMIFS('Source'!$D:$D,'Source'!$A:$A,"210 - Oy. Ea. Ab. FINLAND",'Source'!$B:$B,$A76)</f>
        <v>18</v>
      </c>
      <c r="D76" s="8" t="n">
        <f aca="false">SUMIFS('Source'!$F:$F,'Source'!$A:$A,"210 - Oy. Ea. Ab. FINLAND",'Source'!$B:$B,$A76)</f>
        <v>10</v>
      </c>
      <c r="E76" s="8" t="n">
        <f aca="false">D76*$J$5</f>
        <v>12.6315789473684</v>
      </c>
      <c r="F76" s="8" t="n">
        <f aca="false">E76-C76</f>
        <v>-5.36842105263158</v>
      </c>
      <c r="G76" s="9" t="n">
        <f aca="false">IF(AND(C76=0,E76=0),0,IF(C76=0,"New",(E76-C76)/C76))</f>
        <v>-0.298245614035088</v>
      </c>
      <c r="H76" s="8" t="n">
        <f aca="false">SUMIFS('Source'!$E:$E,'Source'!$A:$A,"210 - Oy. Ea. Ab. FINLAND",'Source'!$B:$B,$A76)</f>
        <v>521.48</v>
      </c>
      <c r="I76" s="8" t="n">
        <f aca="false">SUMIFS('Source'!$G:$G,'Source'!$A:$A,"210 - Oy. Ea. Ab. FINLAND",'Source'!$B:$B,$A76)</f>
        <v>249.47</v>
      </c>
      <c r="J76" s="8" t="n">
        <f aca="false">I76*$J$5</f>
        <v>315.12</v>
      </c>
      <c r="K76" s="8" t="n">
        <f aca="false">J76-H76</f>
        <v>-206.36</v>
      </c>
      <c r="L76" s="9" t="n">
        <f aca="false">IF(AND(H76=0,J76=0),0,IF(H76=0,"New",(J76-H76)/H76))</f>
        <v>-0.395719874204188</v>
      </c>
      <c r="M76" s="7" t="str">
        <f aca="false">IF(AND(OR(C76&lt;&gt;0,H76&lt;&gt;0),D76=0,I76=0),"DROP",IF(AND(OR(D76&lt;&gt;0,I76&lt;&gt;0),C76=0,H76=0),"NEW",""))</f>
        <v/>
      </c>
    </row>
    <row r="77" customFormat="false" ht="15" hidden="false" customHeight="false" outlineLevel="0" collapsed="false">
      <c r="A77" s="7" t="s">
        <v>502</v>
      </c>
      <c r="B77" s="7" t="str">
        <f aca="false">IFERROR(INDEX('Source'!$C:$C,MATCH($A77,'Source'!$B:$B,0)),"")</f>
        <v>חגורה אוורירית איטלקית</v>
      </c>
      <c r="C77" s="8" t="n">
        <f aca="false">SUMIFS('Source'!$D:$D,'Source'!$A:$A,"210 - Oy. Ea. Ab. FINLAND",'Source'!$B:$B,$A77)</f>
        <v>2</v>
      </c>
      <c r="D77" s="8" t="n">
        <f aca="false">SUMIFS('Source'!$F:$F,'Source'!$A:$A,"210 - Oy. Ea. Ab. FINLAND",'Source'!$B:$B,$A77)</f>
        <v>0</v>
      </c>
      <c r="E77" s="8" t="n">
        <f aca="false">D77*$J$5</f>
        <v>0</v>
      </c>
      <c r="F77" s="8" t="n">
        <f aca="false">E77-C77</f>
        <v>-2</v>
      </c>
      <c r="G77" s="9" t="n">
        <f aca="false">IF(AND(C77=0,E77=0),0,IF(C77=0,"New",(E77-C77)/C77))</f>
        <v>-1</v>
      </c>
      <c r="H77" s="8" t="n">
        <f aca="false">SUMIFS('Source'!$E:$E,'Source'!$A:$A,"210 - Oy. Ea. Ab. FINLAND",'Source'!$B:$B,$A77)</f>
        <v>263.87</v>
      </c>
      <c r="I77" s="8" t="n">
        <f aca="false">SUMIFS('Source'!$G:$G,'Source'!$A:$A,"210 - Oy. Ea. Ab. FINLAND",'Source'!$B:$B,$A77)</f>
        <v>0</v>
      </c>
      <c r="J77" s="8" t="n">
        <f aca="false">I77*$J$5</f>
        <v>0</v>
      </c>
      <c r="K77" s="8" t="n">
        <f aca="false">J77-H77</f>
        <v>-263.87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88</v>
      </c>
      <c r="B78" s="7" t="str">
        <f aca="false">IFERROR(INDEX('Source'!$C:$C,MATCH($A78,'Source'!$B:$B,0)),"")</f>
        <v>חגורת גב אפורה</v>
      </c>
      <c r="C78" s="8" t="n">
        <f aca="false">SUMIFS('Source'!$D:$D,'Source'!$A:$A,"210 - Oy. Ea. Ab. FINLAND",'Source'!$B:$B,$A78)</f>
        <v>0</v>
      </c>
      <c r="D78" s="8" t="n">
        <f aca="false">SUMIFS('Source'!$F:$F,'Source'!$A:$A,"210 - Oy. Ea. Ab. FINLAND",'Source'!$B:$B,$A78)</f>
        <v>6</v>
      </c>
      <c r="E78" s="8" t="n">
        <f aca="false">D78*$J$5</f>
        <v>7.57894736842105</v>
      </c>
      <c r="F78" s="8" t="n">
        <f aca="false">E78-C78</f>
        <v>7.57894736842105</v>
      </c>
      <c r="G78" s="9" t="str">
        <f aca="false">IF(AND(C78=0,E78=0),0,IF(C78=0,"New",(E78-C78)/C78))</f>
        <v>New</v>
      </c>
      <c r="H78" s="8" t="n">
        <f aca="false">SUMIFS('Source'!$E:$E,'Source'!$A:$A,"210 - Oy. Ea. Ab. FINLAND",'Source'!$B:$B,$A78)</f>
        <v>0</v>
      </c>
      <c r="I78" s="8" t="n">
        <f aca="false">SUMIFS('Source'!$G:$G,'Source'!$A:$A,"210 - Oy. Ea. Ab. FINLAND",'Source'!$B:$B,$A78)</f>
        <v>263.44</v>
      </c>
      <c r="J78" s="8" t="n">
        <f aca="false">I78*$J$5</f>
        <v>332.766315789474</v>
      </c>
      <c r="K78" s="8" t="n">
        <f aca="false">J78-H78</f>
        <v>332.766315789474</v>
      </c>
      <c r="L78" s="9" t="str">
        <f aca="false">IF(AND(H78=0,J78=0),0,IF(H78=0,"New",(J78-H78)/H78))</f>
        <v>New</v>
      </c>
      <c r="M78" s="7" t="str">
        <f aca="false">IF(AND(OR(C78&lt;&gt;0,H78&lt;&gt;0),D78=0,I78=0),"DROP",IF(AND(OR(D78&lt;&gt;0,I78&lt;&gt;0),C78=0,H78=0),"NEW",""))</f>
        <v>NEW</v>
      </c>
    </row>
    <row r="79" customFormat="false" ht="15" hidden="false" customHeight="false" outlineLevel="0" collapsed="false">
      <c r="A79" s="7" t="s">
        <v>135</v>
      </c>
      <c r="B79" s="7" t="str">
        <f aca="false">IFERROR(INDEX('Source'!$C:$C,MATCH($A79,'Source'!$B:$B,0)),"")</f>
        <v>מדרס מג'ל</v>
      </c>
      <c r="C79" s="8" t="n">
        <f aca="false">SUMIFS('Source'!$D:$D,'Source'!$A:$A,"210 - Oy. Ea. Ab. FINLAND",'Source'!$B:$B,$A79)</f>
        <v>0</v>
      </c>
      <c r="D79" s="8" t="n">
        <f aca="false">SUMIFS('Source'!$F:$F,'Source'!$A:$A,"210 - Oy. Ea. Ab. FINLAND",'Source'!$B:$B,$A79)</f>
        <v>10</v>
      </c>
      <c r="E79" s="8" t="n">
        <f aca="false">D79*$J$5</f>
        <v>12.6315789473684</v>
      </c>
      <c r="F79" s="8" t="n">
        <f aca="false">E79-C79</f>
        <v>12.6315789473684</v>
      </c>
      <c r="G79" s="9" t="str">
        <f aca="false">IF(AND(C79=0,E79=0),0,IF(C79=0,"New",(E79-C79)/C79))</f>
        <v>New</v>
      </c>
      <c r="H79" s="8" t="n">
        <f aca="false">SUMIFS('Source'!$E:$E,'Source'!$A:$A,"210 - Oy. Ea. Ab. FINLAND",'Source'!$B:$B,$A79)</f>
        <v>0</v>
      </c>
      <c r="I79" s="8" t="n">
        <f aca="false">SUMIFS('Source'!$G:$G,'Source'!$A:$A,"210 - Oy. Ea. Ab. FINLAND",'Source'!$B:$B,$A79)</f>
        <v>261.11</v>
      </c>
      <c r="J79" s="8" t="n">
        <f aca="false">I79*$J$5</f>
        <v>329.823157894737</v>
      </c>
      <c r="K79" s="8" t="n">
        <f aca="false">J79-H79</f>
        <v>329.823157894737</v>
      </c>
      <c r="L79" s="9" t="str">
        <f aca="false">IF(AND(H79=0,J79=0),0,IF(H79=0,"New",(J79-H79)/H79))</f>
        <v>New</v>
      </c>
      <c r="M79" s="7" t="str">
        <f aca="false">IF(AND(OR(C79&lt;&gt;0,H79&lt;&gt;0),D79=0,I79=0),"DROP",IF(AND(OR(D79&lt;&gt;0,I79&lt;&gt;0),C79=0,H79=0),"NEW",""))</f>
        <v>NEW</v>
      </c>
    </row>
    <row r="80" customFormat="false" ht="15" hidden="false" customHeight="false" outlineLevel="0" collapsed="false">
      <c r="A80" s="7" t="s">
        <v>127</v>
      </c>
      <c r="B80" s="7" t="str">
        <f aca="false">IFERROR(INDEX('Source'!$C:$C,MATCH($A80,'Source'!$B:$B,0)),"")</f>
        <v>סד לאגודל</v>
      </c>
      <c r="C80" s="8" t="n">
        <f aca="false">SUMIFS('Source'!$D:$D,'Source'!$A:$A,"210 - Oy. Ea. Ab. FINLAND",'Source'!$B:$B,$A80)</f>
        <v>10</v>
      </c>
      <c r="D80" s="8" t="n">
        <f aca="false">SUMIFS('Source'!$F:$F,'Source'!$A:$A,"210 - Oy. Ea. Ab. FINLAND",'Source'!$B:$B,$A80)</f>
        <v>4</v>
      </c>
      <c r="E80" s="8" t="n">
        <f aca="false">D80*$J$5</f>
        <v>5.05263157894737</v>
      </c>
      <c r="F80" s="8" t="n">
        <f aca="false">E80-C80</f>
        <v>-4.94736842105263</v>
      </c>
      <c r="G80" s="9" t="n">
        <f aca="false">IF(AND(C80=0,E80=0),0,IF(C80=0,"New",(E80-C80)/C80))</f>
        <v>-0.494736842105263</v>
      </c>
      <c r="H80" s="8" t="n">
        <f aca="false">SUMIFS('Source'!$E:$E,'Source'!$A:$A,"210 - Oy. Ea. Ab. FINLAND",'Source'!$B:$B,$A80)</f>
        <v>396.96</v>
      </c>
      <c r="I80" s="8" t="n">
        <f aca="false">SUMIFS('Source'!$G:$G,'Source'!$A:$A,"210 - Oy. Ea. Ab. FINLAND",'Source'!$B:$B,$A80)</f>
        <v>137.04</v>
      </c>
      <c r="J80" s="8" t="n">
        <f aca="false">I80*$J$5</f>
        <v>173.103157894737</v>
      </c>
      <c r="K80" s="8" t="n">
        <f aca="false">J80-H80</f>
        <v>-223.856842105263</v>
      </c>
      <c r="L80" s="9" t="n">
        <f aca="false">IF(AND(H80=0,J80=0),0,IF(H80=0,"New",(J80-H80)/H80))</f>
        <v>-0.563927957741997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236</v>
      </c>
      <c r="B81" s="7" t="str">
        <f aca="false">IFERROR(INDEX('Source'!$C:$C,MATCH($A81,'Source'!$B:$B,0)),"")</f>
        <v>רפידת אנטי-ריח</v>
      </c>
      <c r="C81" s="8" t="n">
        <f aca="false">SUMIFS('Source'!$D:$D,'Source'!$A:$A,"210 - Oy. Ea. Ab. FINLAND",'Source'!$B:$B,$A81)</f>
        <v>50</v>
      </c>
      <c r="D81" s="8" t="n">
        <f aca="false">SUMIFS('Source'!$F:$F,'Source'!$A:$A,"210 - Oy. Ea. Ab. FINLAND",'Source'!$B:$B,$A81)</f>
        <v>20</v>
      </c>
      <c r="E81" s="8" t="n">
        <f aca="false">D81*$J$5</f>
        <v>25.2631578947368</v>
      </c>
      <c r="F81" s="8" t="n">
        <f aca="false">E81-C81</f>
        <v>-24.7368421052632</v>
      </c>
      <c r="G81" s="9" t="n">
        <f aca="false">IF(AND(C81=0,E81=0),0,IF(C81=0,"New",(E81-C81)/C81))</f>
        <v>-0.494736842105263</v>
      </c>
      <c r="H81" s="8" t="n">
        <f aca="false">SUMIFS('Source'!$E:$E,'Source'!$A:$A,"210 - Oy. Ea. Ab. FINLAND",'Source'!$B:$B,$A81)</f>
        <v>389.4</v>
      </c>
      <c r="I81" s="8" t="n">
        <f aca="false">SUMIFS('Source'!$G:$G,'Source'!$A:$A,"210 - Oy. Ea. Ab. FINLAND",'Source'!$B:$B,$A81)</f>
        <v>133.05</v>
      </c>
      <c r="J81" s="8" t="n">
        <f aca="false">I81*$J$5</f>
        <v>168.063157894737</v>
      </c>
      <c r="K81" s="8" t="n">
        <f aca="false">J81-H81</f>
        <v>-221.336842105263</v>
      </c>
      <c r="L81" s="9" t="n">
        <f aca="false">IF(AND(H81=0,J81=0),0,IF(H81=0,"New",(J81-H81)/H81))</f>
        <v>-0.568404833346849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938</v>
      </c>
      <c r="B82" s="7" t="str">
        <f aca="false">IFERROR(INDEX('Source'!$C:$C,MATCH($A82,'Source'!$B:$B,0)),"")</f>
        <v>צווארון ספוג</v>
      </c>
      <c r="C82" s="8" t="n">
        <f aca="false">SUMIFS('Source'!$D:$D,'Source'!$A:$A,"210 - Oy. Ea. Ab. FINLAND",'Source'!$B:$B,$A82)</f>
        <v>0</v>
      </c>
      <c r="D82" s="8" t="n">
        <f aca="false">SUMIFS('Source'!$F:$F,'Source'!$A:$A,"210 - Oy. Ea. Ab. FINLAND",'Source'!$B:$B,$A82)</f>
        <v>10</v>
      </c>
      <c r="E82" s="8" t="n">
        <f aca="false">D82*$J$5</f>
        <v>12.6315789473684</v>
      </c>
      <c r="F82" s="8" t="n">
        <f aca="false">E82-C82</f>
        <v>12.6315789473684</v>
      </c>
      <c r="G82" s="9" t="str">
        <f aca="false">IF(AND(C82=0,E82=0),0,IF(C82=0,"New",(E82-C82)/C82))</f>
        <v>New</v>
      </c>
      <c r="H82" s="8" t="n">
        <f aca="false">SUMIFS('Source'!$E:$E,'Source'!$A:$A,"210 - Oy. Ea. Ab. FINLAND",'Source'!$B:$B,$A82)</f>
        <v>0</v>
      </c>
      <c r="I82" s="8" t="n">
        <f aca="false">SUMIFS('Source'!$G:$G,'Source'!$A:$A,"210 - Oy. Ea. Ab. FINLAND",'Source'!$B:$B,$A82)</f>
        <v>249.47</v>
      </c>
      <c r="J82" s="8" t="n">
        <f aca="false">I82*$J$5</f>
        <v>315.12</v>
      </c>
      <c r="K82" s="8" t="n">
        <f aca="false">J82-H82</f>
        <v>315.12</v>
      </c>
      <c r="L82" s="9" t="str">
        <f aca="false">IF(AND(H82=0,J82=0),0,IF(H82=0,"New",(J82-H82)/H82))</f>
        <v>New</v>
      </c>
      <c r="M82" s="7" t="str">
        <f aca="false">IF(AND(OR(C82&lt;&gt;0,H82&lt;&gt;0),D82=0,I82=0),"DROP",IF(AND(OR(D82&lt;&gt;0,I82&lt;&gt;0),C82=0,H82=0),"NEW",""))</f>
        <v>NEW</v>
      </c>
    </row>
    <row r="83" customFormat="false" ht="15" hidden="false" customHeight="false" outlineLevel="0" collapsed="false">
      <c r="A83" s="7" t="s">
        <v>101</v>
      </c>
      <c r="B83" s="7" t="str">
        <f aca="false">IFERROR(INDEX('Source'!$C:$C,MATCH($A83,'Source'!$B:$B,0)),"")</f>
        <v>מגן ברך חום</v>
      </c>
      <c r="C83" s="8" t="n">
        <f aca="false">SUMIFS('Source'!$D:$D,'Source'!$A:$A,"210 - Oy. Ea. Ab. FINLAND",'Source'!$B:$B,$A83)</f>
        <v>30</v>
      </c>
      <c r="D83" s="8" t="n">
        <f aca="false">SUMIFS('Source'!$F:$F,'Source'!$A:$A,"210 - Oy. Ea. Ab. FINLAND",'Source'!$B:$B,$A83)</f>
        <v>10</v>
      </c>
      <c r="E83" s="8" t="n">
        <f aca="false">D83*$J$5</f>
        <v>12.6315789473684</v>
      </c>
      <c r="F83" s="8" t="n">
        <f aca="false">E83-C83</f>
        <v>-17.3684210526316</v>
      </c>
      <c r="G83" s="9" t="n">
        <f aca="false">IF(AND(C83=0,E83=0),0,IF(C83=0,"New",(E83-C83)/C83))</f>
        <v>-0.578947368421053</v>
      </c>
      <c r="H83" s="8" t="n">
        <f aca="false">SUMIFS('Source'!$E:$E,'Source'!$A:$A,"210 - Oy. Ea. Ab. FINLAND",'Source'!$B:$B,$A83)</f>
        <v>345.8</v>
      </c>
      <c r="I83" s="8" t="n">
        <f aca="false">SUMIFS('Source'!$G:$G,'Source'!$A:$A,"210 - Oy. Ea. Ab. FINLAND",'Source'!$B:$B,$A83)</f>
        <v>98.13</v>
      </c>
      <c r="J83" s="8" t="n">
        <f aca="false">I83*$J$5</f>
        <v>123.953684210526</v>
      </c>
      <c r="K83" s="8" t="n">
        <f aca="false">J83-H83</f>
        <v>-221.846315789474</v>
      </c>
      <c r="L83" s="9" t="n">
        <f aca="false">IF(AND(H83=0,J83=0),0,IF(H83=0,"New",(J83-H83)/H83))</f>
        <v>-0.641545158442665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946</v>
      </c>
      <c r="B84" s="7" t="str">
        <f aca="false">IFERROR(INDEX('Source'!$C:$C,MATCH($A84,'Source'!$B:$B,0)),"")</f>
        <v>סד קרסול קל שחור S</v>
      </c>
      <c r="C84" s="8" t="n">
        <f aca="false">SUMIFS('Source'!$D:$D,'Source'!$A:$A,"210 - Oy. Ea. Ab. FINLAND",'Source'!$B:$B,$A84)</f>
        <v>0</v>
      </c>
      <c r="D84" s="8" t="n">
        <f aca="false">SUMIFS('Source'!$F:$F,'Source'!$A:$A,"210 - Oy. Ea. Ab. FINLAND",'Source'!$B:$B,$A84)</f>
        <v>4</v>
      </c>
      <c r="E84" s="8" t="n">
        <f aca="false">D84*$J$5</f>
        <v>5.05263157894737</v>
      </c>
      <c r="F84" s="8" t="n">
        <f aca="false">E84-C84</f>
        <v>5.05263157894737</v>
      </c>
      <c r="G84" s="9" t="str">
        <f aca="false">IF(AND(C84=0,E84=0),0,IF(C84=0,"New",(E84-C84)/C84))</f>
        <v>New</v>
      </c>
      <c r="H84" s="8" t="n">
        <f aca="false">SUMIFS('Source'!$E:$E,'Source'!$A:$A,"210 - Oy. Ea. Ab. FINLAND",'Source'!$B:$B,$A84)</f>
        <v>0</v>
      </c>
      <c r="I84" s="8" t="n">
        <f aca="false">SUMIFS('Source'!$G:$G,'Source'!$A:$A,"210 - Oy. Ea. Ab. FINLAND",'Source'!$B:$B,$A84)</f>
        <v>246.81</v>
      </c>
      <c r="J84" s="8" t="n">
        <f aca="false">I84*$J$5</f>
        <v>311.76</v>
      </c>
      <c r="K84" s="8" t="n">
        <f aca="false">J84-H84</f>
        <v>311.76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826</v>
      </c>
      <c r="B85" s="7" t="str">
        <f aca="false">IFERROR(INDEX('Source'!$C:$C,MATCH($A85,'Source'!$B:$B,0)),"")</f>
        <v>סד קרסול קל שחור XXL</v>
      </c>
      <c r="C85" s="8" t="n">
        <f aca="false">SUMIFS('Source'!$D:$D,'Source'!$A:$A,"210 - Oy. Ea. Ab. FINLAND",'Source'!$B:$B,$A85)</f>
        <v>0</v>
      </c>
      <c r="D85" s="8" t="n">
        <f aca="false">SUMIFS('Source'!$F:$F,'Source'!$A:$A,"210 - Oy. Ea. Ab. FINLAND",'Source'!$B:$B,$A85)</f>
        <v>4</v>
      </c>
      <c r="E85" s="8" t="n">
        <f aca="false">D85*$J$5</f>
        <v>5.05263157894737</v>
      </c>
      <c r="F85" s="8" t="n">
        <f aca="false">E85-C85</f>
        <v>5.05263157894737</v>
      </c>
      <c r="G85" s="9" t="str">
        <f aca="false">IF(AND(C85=0,E85=0),0,IF(C85=0,"New",(E85-C85)/C85))</f>
        <v>New</v>
      </c>
      <c r="H85" s="8" t="n">
        <f aca="false">SUMIFS('Source'!$E:$E,'Source'!$A:$A,"210 - Oy. Ea. Ab. FINLAND",'Source'!$B:$B,$A85)</f>
        <v>0</v>
      </c>
      <c r="I85" s="8" t="n">
        <f aca="false">SUMIFS('Source'!$G:$G,'Source'!$A:$A,"210 - Oy. Ea. Ab. FINLAND",'Source'!$B:$B,$A85)</f>
        <v>246.81</v>
      </c>
      <c r="J85" s="8" t="n">
        <f aca="false">I85*$J$5</f>
        <v>311.76</v>
      </c>
      <c r="K85" s="8" t="n">
        <f aca="false">J85-H85</f>
        <v>311.76</v>
      </c>
      <c r="L85" s="9" t="str">
        <f aca="false">IF(AND(H85=0,J85=0),0,IF(H85=0,"New",(J85-H85)/H85))</f>
        <v>New</v>
      </c>
      <c r="M85" s="7" t="str">
        <f aca="false">IF(AND(OR(C85&lt;&gt;0,H85&lt;&gt;0),D85=0,I85=0),"DROP",IF(AND(OR(D85&lt;&gt;0,I85&lt;&gt;0),C85=0,H85=0),"NEW",""))</f>
        <v>NEW</v>
      </c>
    </row>
    <row r="86" customFormat="false" ht="15" hidden="false" customHeight="false" outlineLevel="0" collapsed="false">
      <c r="A86" s="7" t="s">
        <v>316</v>
      </c>
      <c r="B86" s="7" t="str">
        <f aca="false">IFERROR(INDEX('Source'!$C:$C,MATCH($A86,'Source'!$B:$B,0)),"")</f>
        <v>מגן קרסול שחור</v>
      </c>
      <c r="C86" s="8" t="n">
        <f aca="false">SUMIFS('Source'!$D:$D,'Source'!$A:$A,"210 - Oy. Ea. Ab. FINLAND",'Source'!$B:$B,$A86)</f>
        <v>20</v>
      </c>
      <c r="D86" s="8" t="n">
        <f aca="false">SUMIFS('Source'!$F:$F,'Source'!$A:$A,"210 - Oy. Ea. Ab. FINLAND",'Source'!$B:$B,$A86)</f>
        <v>0</v>
      </c>
      <c r="E86" s="8" t="n">
        <f aca="false">D86*$J$5</f>
        <v>0</v>
      </c>
      <c r="F86" s="8" t="n">
        <f aca="false">E86-C86</f>
        <v>-20</v>
      </c>
      <c r="G86" s="9" t="n">
        <f aca="false">IF(AND(C86=0,E86=0),0,IF(C86=0,"New",(E86-C86)/C86))</f>
        <v>-1</v>
      </c>
      <c r="H86" s="8" t="n">
        <f aca="false">SUMIFS('Source'!$E:$E,'Source'!$A:$A,"210 - Oy. Ea. Ab. FINLAND",'Source'!$B:$B,$A86)</f>
        <v>240.18</v>
      </c>
      <c r="I86" s="8" t="n">
        <f aca="false">SUMIFS('Source'!$G:$G,'Source'!$A:$A,"210 - Oy. Ea. Ab. FINLAND",'Source'!$B:$B,$A86)</f>
        <v>0</v>
      </c>
      <c r="J86" s="8" t="n">
        <f aca="false">I86*$J$5</f>
        <v>0</v>
      </c>
      <c r="K86" s="8" t="n">
        <f aca="false">J86-H86</f>
        <v>-240.18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482</v>
      </c>
      <c r="B87" s="7" t="str">
        <f aca="false">IFERROR(INDEX('Source'!$C:$C,MATCH($A87,'Source'!$B:$B,0)),"")</f>
        <v>ח.בטן 25 ס'מ</v>
      </c>
      <c r="C87" s="8" t="n">
        <f aca="false">SUMIFS('Source'!$D:$D,'Source'!$A:$A,"210 - Oy. Ea. Ab. FINLAND",'Source'!$B:$B,$A87)</f>
        <v>5</v>
      </c>
      <c r="D87" s="8" t="n">
        <f aca="false">SUMIFS('Source'!$F:$F,'Source'!$A:$A,"210 - Oy. Ea. Ab. FINLAND",'Source'!$B:$B,$A87)</f>
        <v>0</v>
      </c>
      <c r="E87" s="8" t="n">
        <f aca="false">D87*$J$5</f>
        <v>0</v>
      </c>
      <c r="F87" s="8" t="n">
        <f aca="false">E87-C87</f>
        <v>-5</v>
      </c>
      <c r="G87" s="9" t="n">
        <f aca="false">IF(AND(C87=0,E87=0),0,IF(C87=0,"New",(E87-C87)/C87))</f>
        <v>-1</v>
      </c>
      <c r="H87" s="8" t="n">
        <f aca="false">SUMIFS('Source'!$E:$E,'Source'!$A:$A,"210 - Oy. Ea. Ab. FINLAND",'Source'!$B:$B,$A87)</f>
        <v>238.95</v>
      </c>
      <c r="I87" s="8" t="n">
        <f aca="false">SUMIFS('Source'!$G:$G,'Source'!$A:$A,"210 - Oy. Ea. Ab. FINLAND",'Source'!$B:$B,$A87)</f>
        <v>0</v>
      </c>
      <c r="J87" s="8" t="n">
        <f aca="false">I87*$J$5</f>
        <v>0</v>
      </c>
      <c r="K87" s="8" t="n">
        <f aca="false">J87-H87</f>
        <v>-238.95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100</v>
      </c>
      <c r="B88" s="7" t="str">
        <f aca="false">IFERROR(INDEX('Source'!$C:$C,MATCH($A88,'Source'!$B:$B,0)),"")</f>
        <v>מגן קרסול חום</v>
      </c>
      <c r="C88" s="8" t="n">
        <f aca="false">SUMIFS('Source'!$D:$D,'Source'!$A:$A,"210 - Oy. Ea. Ab. FINLAND",'Source'!$B:$B,$A88)</f>
        <v>19</v>
      </c>
      <c r="D88" s="8" t="n">
        <f aca="false">SUMIFS('Source'!$F:$F,'Source'!$A:$A,"210 - Oy. Ea. Ab. FINLAND",'Source'!$B:$B,$A88)</f>
        <v>0</v>
      </c>
      <c r="E88" s="8" t="n">
        <f aca="false">D88*$J$5</f>
        <v>0</v>
      </c>
      <c r="F88" s="8" t="n">
        <f aca="false">E88-C88</f>
        <v>-19</v>
      </c>
      <c r="G88" s="9" t="n">
        <f aca="false">IF(AND(C88=0,E88=0),0,IF(C88=0,"New",(E88-C88)/C88))</f>
        <v>-1</v>
      </c>
      <c r="H88" s="8" t="n">
        <f aca="false">SUMIFS('Source'!$E:$E,'Source'!$A:$A,"210 - Oy. Ea. Ab. FINLAND",'Source'!$B:$B,$A88)</f>
        <v>220.38</v>
      </c>
      <c r="I88" s="8" t="n">
        <f aca="false">SUMIFS('Source'!$G:$G,'Source'!$A:$A,"210 - Oy. Ea. Ab. FINLAND",'Source'!$B:$B,$A88)</f>
        <v>0</v>
      </c>
      <c r="J88" s="8" t="n">
        <f aca="false">I88*$J$5</f>
        <v>0</v>
      </c>
      <c r="K88" s="8" t="n">
        <f aca="false">J88-H88</f>
        <v>-220.38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798</v>
      </c>
      <c r="B89" s="7" t="str">
        <f aca="false">IFERROR(INDEX('Source'!$C:$C,MATCH($A89,'Source'!$B:$B,0)),"")</f>
        <v>חגורת אגן  צר מנאופרן</v>
      </c>
      <c r="C89" s="8" t="n">
        <f aca="false">SUMIFS('Source'!$D:$D,'Source'!$A:$A,"210 - Oy. Ea. Ab. FINLAND",'Source'!$B:$B,$A89)</f>
        <v>0</v>
      </c>
      <c r="D89" s="8" t="n">
        <f aca="false">SUMIFS('Source'!$F:$F,'Source'!$A:$A,"210 - Oy. Ea. Ab. FINLAND",'Source'!$B:$B,$A89)</f>
        <v>5</v>
      </c>
      <c r="E89" s="8" t="n">
        <f aca="false">D89*$J$5</f>
        <v>6.31578947368421</v>
      </c>
      <c r="F89" s="8" t="n">
        <f aca="false">E89-C89</f>
        <v>6.31578947368421</v>
      </c>
      <c r="G89" s="9" t="str">
        <f aca="false">IF(AND(C89=0,E89=0),0,IF(C89=0,"New",(E89-C89)/C89))</f>
        <v>New</v>
      </c>
      <c r="H89" s="8" t="n">
        <f aca="false">SUMIFS('Source'!$E:$E,'Source'!$A:$A,"210 - Oy. Ea. Ab. FINLAND",'Source'!$B:$B,$A89)</f>
        <v>0</v>
      </c>
      <c r="I89" s="8" t="n">
        <f aca="false">SUMIFS('Source'!$G:$G,'Source'!$A:$A,"210 - Oy. Ea. Ab. FINLAND",'Source'!$B:$B,$A89)</f>
        <v>212.05</v>
      </c>
      <c r="J89" s="8" t="n">
        <f aca="false">I89*$J$5</f>
        <v>267.852631578947</v>
      </c>
      <c r="K89" s="8" t="n">
        <f aca="false">J89-H89</f>
        <v>267.852631578947</v>
      </c>
      <c r="L89" s="9" t="str">
        <f aca="false">IF(AND(H89=0,J89=0),0,IF(H89=0,"New",(J89-H89)/H89))</f>
        <v>New</v>
      </c>
      <c r="M89" s="7" t="str">
        <f aca="false">IF(AND(OR(C89&lt;&gt;0,H89&lt;&gt;0),D89=0,I89=0),"DROP",IF(AND(OR(D89&lt;&gt;0,I89&lt;&gt;0),C89=0,H89=0),"NEW",""))</f>
        <v>NEW</v>
      </c>
    </row>
    <row r="90" customFormat="false" ht="15" hidden="false" customHeight="false" outlineLevel="0" collapsed="false">
      <c r="A90" s="7" t="s">
        <v>797</v>
      </c>
      <c r="B90" s="7" t="str">
        <f aca="false">IFERROR(INDEX('Source'!$C:$C,MATCH($A90,'Source'!$B:$B,0)),"")</f>
        <v>חגורת אגן  צר מנאופרן</v>
      </c>
      <c r="C90" s="8" t="n">
        <f aca="false">SUMIFS('Source'!$D:$D,'Source'!$A:$A,"210 - Oy. Ea. Ab. FINLAND",'Source'!$B:$B,$A90)</f>
        <v>0</v>
      </c>
      <c r="D90" s="8" t="n">
        <f aca="false">SUMIFS('Source'!$F:$F,'Source'!$A:$A,"210 - Oy. Ea. Ab. FINLAND",'Source'!$B:$B,$A90)</f>
        <v>5</v>
      </c>
      <c r="E90" s="8" t="n">
        <f aca="false">D90*$J$5</f>
        <v>6.31578947368421</v>
      </c>
      <c r="F90" s="8" t="n">
        <f aca="false">E90-C90</f>
        <v>6.31578947368421</v>
      </c>
      <c r="G90" s="9" t="str">
        <f aca="false">IF(AND(C90=0,E90=0),0,IF(C90=0,"New",(E90-C90)/C90))</f>
        <v>New</v>
      </c>
      <c r="H90" s="8" t="n">
        <f aca="false">SUMIFS('Source'!$E:$E,'Source'!$A:$A,"210 - Oy. Ea. Ab. FINLAND",'Source'!$B:$B,$A90)</f>
        <v>0</v>
      </c>
      <c r="I90" s="8" t="n">
        <f aca="false">SUMIFS('Source'!$G:$G,'Source'!$A:$A,"210 - Oy. Ea. Ab. FINLAND",'Source'!$B:$B,$A90)</f>
        <v>212.05</v>
      </c>
      <c r="J90" s="8" t="n">
        <f aca="false">I90*$J$5</f>
        <v>267.852631578947</v>
      </c>
      <c r="K90" s="8" t="n">
        <f aca="false">J90-H90</f>
        <v>267.852631578947</v>
      </c>
      <c r="L90" s="9" t="str">
        <f aca="false">IF(AND(H90=0,J90=0),0,IF(H90=0,"New",(J90-H90)/H90))</f>
        <v>New</v>
      </c>
      <c r="M90" s="7" t="str">
        <f aca="false">IF(AND(OR(C90&lt;&gt;0,H90&lt;&gt;0),D90=0,I90=0),"DROP",IF(AND(OR(D90&lt;&gt;0,I90&lt;&gt;0),C90=0,H90=0),"NEW",""))</f>
        <v>NEW</v>
      </c>
    </row>
    <row r="91" customFormat="false" ht="15" hidden="false" customHeight="false" outlineLevel="0" collapsed="false">
      <c r="A91" s="7" t="s">
        <v>250</v>
      </c>
      <c r="B91" s="7" t="str">
        <f aca="false">IFERROR(INDEX('Source'!$C:$C,MATCH($A91,'Source'!$B:$B,0)),"")</f>
        <v>חגורת גב-לומבו</v>
      </c>
      <c r="C91" s="8" t="n">
        <f aca="false">SUMIFS('Source'!$D:$D,'Source'!$A:$A,"210 - Oy. Ea. Ab. FINLAND",'Source'!$B:$B,$A91)</f>
        <v>6</v>
      </c>
      <c r="D91" s="8" t="n">
        <f aca="false">SUMIFS('Source'!$F:$F,'Source'!$A:$A,"210 - Oy. Ea. Ab. FINLAND",'Source'!$B:$B,$A91)</f>
        <v>4</v>
      </c>
      <c r="E91" s="8" t="n">
        <f aca="false">D91*$J$5</f>
        <v>5.05263157894737</v>
      </c>
      <c r="F91" s="8" t="n">
        <f aca="false">E91-C91</f>
        <v>-0.947368421052632</v>
      </c>
      <c r="G91" s="9" t="n">
        <f aca="false">IF(AND(C91=0,E91=0),0,IF(C91=0,"New",(E91-C91)/C91))</f>
        <v>-0.157894736842105</v>
      </c>
      <c r="H91" s="8" t="n">
        <f aca="false">SUMIFS('Source'!$E:$E,'Source'!$A:$A,"210 - Oy. Ea. Ab. FINLAND",'Source'!$B:$B,$A91)</f>
        <v>467.34</v>
      </c>
      <c r="I91" s="8" t="n">
        <f aca="false">SUMIFS('Source'!$G:$G,'Source'!$A:$A,"210 - Oy. Ea. Ab. FINLAND",'Source'!$B:$B,$A91)</f>
        <v>260.78</v>
      </c>
      <c r="J91" s="8" t="n">
        <f aca="false">I91*$J$5</f>
        <v>329.406315789474</v>
      </c>
      <c r="K91" s="8" t="n">
        <f aca="false">J91-H91</f>
        <v>-137.933684210526</v>
      </c>
      <c r="L91" s="9" t="n">
        <f aca="false">IF(AND(H91=0,J91=0),0,IF(H91=0,"New",(J91-H91)/H91))</f>
        <v>-0.295146326465799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892</v>
      </c>
      <c r="B92" s="7" t="str">
        <f aca="false">IFERROR(INDEX('Source'!$C:$C,MATCH($A92,'Source'!$B:$B,0)),"")</f>
        <v>רפידת זיכרון 376</v>
      </c>
      <c r="C92" s="8" t="n">
        <f aca="false">SUMIFS('Source'!$D:$D,'Source'!$A:$A,"210 - Oy. Ea. Ab. FINLAND",'Source'!$B:$B,$A92)</f>
        <v>12</v>
      </c>
      <c r="D92" s="8" t="n">
        <f aca="false">SUMIFS('Source'!$F:$F,'Source'!$A:$A,"210 - Oy. Ea. Ab. FINLAND",'Source'!$B:$B,$A92)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SUMIFS('Source'!$E:$E,'Source'!$A:$A,"210 - Oy. Ea. Ab. FINLAND",'Source'!$B:$B,$A92)</f>
        <v>200.29</v>
      </c>
      <c r="I92" s="8" t="n">
        <f aca="false">SUMIFS('Source'!$G:$G,'Source'!$A:$A,"210 - Oy. Ea. Ab. FINLAND",'Source'!$B:$B,$A92)</f>
        <v>0</v>
      </c>
      <c r="J92" s="8" t="n">
        <f aca="false">I92*$J$5</f>
        <v>0</v>
      </c>
      <c r="K92" s="8" t="n">
        <f aca="false">J92-H92</f>
        <v>-200.29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102</v>
      </c>
      <c r="B93" s="7" t="str">
        <f aca="false">IFERROR(INDEX('Source'!$C:$C,MATCH($A93,'Source'!$B:$B,0)),"")</f>
        <v>מגן ברך חום</v>
      </c>
      <c r="C93" s="8" t="n">
        <f aca="false">SUMIFS('Source'!$D:$D,'Source'!$A:$A,"210 - Oy. Ea. Ab. FINLAND",'Source'!$B:$B,$A93)</f>
        <v>20</v>
      </c>
      <c r="D93" s="8" t="n">
        <f aca="false">SUMIFS('Source'!$F:$F,'Source'!$A:$A,"210 - Oy. Ea. Ab. FINLAND",'Source'!$B:$B,$A93)</f>
        <v>4</v>
      </c>
      <c r="E93" s="8" t="n">
        <f aca="false">D93*$J$5</f>
        <v>5.05263157894737</v>
      </c>
      <c r="F93" s="8" t="n">
        <f aca="false">E93-C93</f>
        <v>-14.9473684210526</v>
      </c>
      <c r="G93" s="9" t="n">
        <f aca="false">IF(AND(C93=0,E93=0),0,IF(C93=0,"New",(E93-C93)/C93))</f>
        <v>-0.747368421052632</v>
      </c>
      <c r="H93" s="8" t="n">
        <f aca="false">SUMIFS('Source'!$E:$E,'Source'!$A:$A,"210 - Oy. Ea. Ab. FINLAND",'Source'!$B:$B,$A93)</f>
        <v>228.56</v>
      </c>
      <c r="I93" s="8" t="n">
        <f aca="false">SUMIFS('Source'!$G:$G,'Source'!$A:$A,"210 - Oy. Ea. Ab. FINLAND",'Source'!$B:$B,$A93)</f>
        <v>39.25</v>
      </c>
      <c r="J93" s="8" t="n">
        <f aca="false">I93*$J$5</f>
        <v>49.5789473684211</v>
      </c>
      <c r="K93" s="8" t="n">
        <f aca="false">J93-H93</f>
        <v>-178.981052631579</v>
      </c>
      <c r="L93" s="9" t="n">
        <f aca="false">IF(AND(H93=0,J93=0),0,IF(H93=0,"New",(J93-H93)/H93))</f>
        <v>-0.783081259326124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684</v>
      </c>
      <c r="B94" s="7" t="str">
        <f aca="false">IFERROR(INDEX('Source'!$C:$C,MATCH($A94,'Source'!$B:$B,0)),"")</f>
        <v>תומך ברך גנושילד</v>
      </c>
      <c r="C94" s="8" t="n">
        <f aca="false">SUMIFS('Source'!$D:$D,'Source'!$A:$A,"210 - Oy. Ea. Ab. FINLAND",'Source'!$B:$B,$A94)</f>
        <v>0</v>
      </c>
      <c r="D94" s="8" t="n">
        <f aca="false">SUMIFS('Source'!$F:$F,'Source'!$A:$A,"210 - Oy. Ea. Ab. FINLAND",'Source'!$B:$B,$A94)</f>
        <v>2</v>
      </c>
      <c r="E94" s="8" t="n">
        <f aca="false">D94*$J$5</f>
        <v>2.52631578947368</v>
      </c>
      <c r="F94" s="8" t="n">
        <f aca="false">E94-C94</f>
        <v>2.52631578947368</v>
      </c>
      <c r="G94" s="9" t="str">
        <f aca="false">IF(AND(C94=0,E94=0),0,IF(C94=0,"New",(E94-C94)/C94))</f>
        <v>New</v>
      </c>
      <c r="H94" s="8" t="n">
        <f aca="false">SUMIFS('Source'!$E:$E,'Source'!$A:$A,"210 - Oy. Ea. Ab. FINLAND",'Source'!$B:$B,$A94)</f>
        <v>0</v>
      </c>
      <c r="I94" s="8" t="n">
        <f aca="false">SUMIFS('Source'!$G:$G,'Source'!$A:$A,"210 - Oy. Ea. Ab. FINLAND",'Source'!$B:$B,$A94)</f>
        <v>178.29</v>
      </c>
      <c r="J94" s="8" t="n">
        <f aca="false">I94*$J$5</f>
        <v>225.208421052632</v>
      </c>
      <c r="K94" s="8" t="n">
        <f aca="false">J94-H94</f>
        <v>225.208421052632</v>
      </c>
      <c r="L94" s="9" t="str">
        <f aca="false">IF(AND(H94=0,J94=0),0,IF(H94=0,"New",(J94-H94)/H94))</f>
        <v>New</v>
      </c>
      <c r="M94" s="7" t="str">
        <f aca="false">IF(AND(OR(C94&lt;&gt;0,H94&lt;&gt;0),D94=0,I94=0),"DROP",IF(AND(OR(D94&lt;&gt;0,I94&lt;&gt;0),C94=0,H94=0),"NEW",""))</f>
        <v>NEW</v>
      </c>
    </row>
    <row r="95" customFormat="false" ht="15" hidden="false" customHeight="false" outlineLevel="0" collapsed="false">
      <c r="A95" s="7" t="s">
        <v>264</v>
      </c>
      <c r="B95" s="7" t="str">
        <f aca="false">IFERROR(INDEX('Source'!$C:$C,MATCH($A95,'Source'!$B:$B,0)),"")</f>
        <v>טבעת אלסטית מסי</v>
      </c>
      <c r="C95" s="8" t="n">
        <f aca="false">SUMIFS('Source'!$D:$D,'Source'!$A:$A,"210 - Oy. Ea. Ab. FINLAND",'Source'!$B:$B,$A95)</f>
        <v>25</v>
      </c>
      <c r="D95" s="8" t="n">
        <f aca="false">SUMIFS('Source'!$F:$F,'Source'!$A:$A,"210 - Oy. Ea. Ab. FINLAND",'Source'!$B:$B,$A95)</f>
        <v>0</v>
      </c>
      <c r="E95" s="8" t="n">
        <f aca="false">D95*$J$5</f>
        <v>0</v>
      </c>
      <c r="F95" s="8" t="n">
        <f aca="false">E95-C95</f>
        <v>-25</v>
      </c>
      <c r="G95" s="9" t="n">
        <f aca="false">IF(AND(C95=0,E95=0),0,IF(C95=0,"New",(E95-C95)/C95))</f>
        <v>-1</v>
      </c>
      <c r="H95" s="8" t="n">
        <f aca="false">SUMIFS('Source'!$E:$E,'Source'!$A:$A,"210 - Oy. Ea. Ab. FINLAND",'Source'!$B:$B,$A95)</f>
        <v>175.23</v>
      </c>
      <c r="I95" s="8" t="n">
        <f aca="false">SUMIFS('Source'!$G:$G,'Source'!$A:$A,"210 - Oy. Ea. Ab. FINLAND",'Source'!$B:$B,$A95)</f>
        <v>0</v>
      </c>
      <c r="J95" s="8" t="n">
        <f aca="false">I95*$J$5</f>
        <v>0</v>
      </c>
      <c r="K95" s="8" t="n">
        <f aca="false">J95-H95</f>
        <v>-175.23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512</v>
      </c>
      <c r="B96" s="7" t="str">
        <f aca="false">IFERROR(INDEX('Source'!$C:$C,MATCH($A96,'Source'!$B:$B,0)),"")</f>
        <v>חגורה אוורירית איטלקית</v>
      </c>
      <c r="C96" s="8" t="n">
        <f aca="false">SUMIFS('Source'!$D:$D,'Source'!$A:$A,"210 - Oy. Ea. Ab. FINLAND",'Source'!$B:$B,$A96)</f>
        <v>3</v>
      </c>
      <c r="D96" s="8" t="n">
        <f aca="false">SUMIFS('Source'!$F:$F,'Source'!$A:$A,"210 - Oy. Ea. Ab. FINLAND",'Source'!$B:$B,$A96)</f>
        <v>2</v>
      </c>
      <c r="E96" s="8" t="n">
        <f aca="false">D96*$J$5</f>
        <v>2.52631578947368</v>
      </c>
      <c r="F96" s="8" t="n">
        <f aca="false">E96-C96</f>
        <v>-0.473684210526316</v>
      </c>
      <c r="G96" s="9" t="n">
        <f aca="false">IF(AND(C96=0,E96=0),0,IF(C96=0,"New",(E96-C96)/C96))</f>
        <v>-0.157894736842105</v>
      </c>
      <c r="H96" s="8" t="n">
        <f aca="false">SUMIFS('Source'!$E:$E,'Source'!$A:$A,"210 - Oy. Ea. Ab. FINLAND",'Source'!$B:$B,$A96)</f>
        <v>395.81</v>
      </c>
      <c r="I96" s="8" t="n">
        <f aca="false">SUMIFS('Source'!$G:$G,'Source'!$A:$A,"210 - Oy. Ea. Ab. FINLAND",'Source'!$B:$B,$A96)</f>
        <v>220.87</v>
      </c>
      <c r="J96" s="8" t="n">
        <f aca="false">I96*$J$5</f>
        <v>278.993684210526</v>
      </c>
      <c r="K96" s="8" t="n">
        <f aca="false">J96-H96</f>
        <v>-116.816315789474</v>
      </c>
      <c r="L96" s="9" t="n">
        <f aca="false">IF(AND(H96=0,J96=0),0,IF(H96=0,"New",(J96-H96)/H96))</f>
        <v>-0.295132300319531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318</v>
      </c>
      <c r="B97" s="7" t="str">
        <f aca="false">IFERROR(INDEX('Source'!$C:$C,MATCH($A97,'Source'!$B:$B,0)),"")</f>
        <v>מישר כתפיים רחב+תמיכה לבית השח</v>
      </c>
      <c r="C97" s="8" t="n">
        <f aca="false">SUMIFS('Source'!$D:$D,'Source'!$A:$A,"210 - Oy. Ea. Ab. FINLAND",'Source'!$B:$B,$A97)</f>
        <v>0</v>
      </c>
      <c r="D97" s="8" t="n">
        <f aca="false">SUMIFS('Source'!$F:$F,'Source'!$A:$A,"210 - Oy. Ea. Ab. FINLAND",'Source'!$B:$B,$A97)</f>
        <v>2</v>
      </c>
      <c r="E97" s="8" t="n">
        <f aca="false">D97*$J$5</f>
        <v>2.52631578947368</v>
      </c>
      <c r="F97" s="8" t="n">
        <f aca="false">E97-C97</f>
        <v>2.52631578947368</v>
      </c>
      <c r="G97" s="9" t="str">
        <f aca="false">IF(AND(C97=0,E97=0),0,IF(C97=0,"New",(E97-C97)/C97))</f>
        <v>New</v>
      </c>
      <c r="H97" s="8" t="n">
        <f aca="false">SUMIFS('Source'!$E:$E,'Source'!$A:$A,"210 - Oy. Ea. Ab. FINLAND",'Source'!$B:$B,$A97)</f>
        <v>0</v>
      </c>
      <c r="I97" s="8" t="n">
        <f aca="false">SUMIFS('Source'!$G:$G,'Source'!$A:$A,"210 - Oy. Ea. Ab. FINLAND",'Source'!$B:$B,$A97)</f>
        <v>172.97</v>
      </c>
      <c r="J97" s="8" t="n">
        <f aca="false">I97*$J$5</f>
        <v>218.488421052632</v>
      </c>
      <c r="K97" s="8" t="n">
        <f aca="false">J97-H97</f>
        <v>218.488421052632</v>
      </c>
      <c r="L97" s="9" t="str">
        <f aca="false">IF(AND(H97=0,J97=0),0,IF(H97=0,"New",(J97-H97)/H97))</f>
        <v>New</v>
      </c>
      <c r="M97" s="7" t="str">
        <f aca="false">IF(AND(OR(C97&lt;&gt;0,H97&lt;&gt;0),D97=0,I97=0),"DROP",IF(AND(OR(D97&lt;&gt;0,I97&lt;&gt;0),C97=0,H97=0),"NEW",""))</f>
        <v>NEW</v>
      </c>
    </row>
    <row r="98" customFormat="false" ht="15" hidden="false" customHeight="false" outlineLevel="0" collapsed="false">
      <c r="A98" s="7" t="s">
        <v>373</v>
      </c>
      <c r="B98" s="7" t="str">
        <f aca="false">IFERROR(INDEX('Source'!$C:$C,MATCH($A98,'Source'!$B:$B,0)),"")</f>
        <v>מישר כתפיים רחב+תמיכה לבית השח</v>
      </c>
      <c r="C98" s="8" t="n">
        <f aca="false">SUMIFS('Source'!$D:$D,'Source'!$A:$A,"210 - Oy. Ea. Ab. FINLAND",'Source'!$B:$B,$A98)</f>
        <v>0</v>
      </c>
      <c r="D98" s="8" t="n">
        <f aca="false">SUMIFS('Source'!$F:$F,'Source'!$A:$A,"210 - Oy. Ea. Ab. FINLAND",'Source'!$B:$B,$A98)</f>
        <v>2</v>
      </c>
      <c r="E98" s="8" t="n">
        <f aca="false">D98*$J$5</f>
        <v>2.52631578947368</v>
      </c>
      <c r="F98" s="8" t="n">
        <f aca="false">E98-C98</f>
        <v>2.52631578947368</v>
      </c>
      <c r="G98" s="9" t="str">
        <f aca="false">IF(AND(C98=0,E98=0),0,IF(C98=0,"New",(E98-C98)/C98))</f>
        <v>New</v>
      </c>
      <c r="H98" s="8" t="n">
        <f aca="false">SUMIFS('Source'!$E:$E,'Source'!$A:$A,"210 - Oy. Ea. Ab. FINLAND",'Source'!$B:$B,$A98)</f>
        <v>0</v>
      </c>
      <c r="I98" s="8" t="n">
        <f aca="false">SUMIFS('Source'!$G:$G,'Source'!$A:$A,"210 - Oy. Ea. Ab. FINLAND",'Source'!$B:$B,$A98)</f>
        <v>172.97</v>
      </c>
      <c r="J98" s="8" t="n">
        <f aca="false">I98*$J$5</f>
        <v>218.488421052632</v>
      </c>
      <c r="K98" s="8" t="n">
        <f aca="false">J98-H98</f>
        <v>218.488421052632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323</v>
      </c>
      <c r="B99" s="7" t="str">
        <f aca="false">IFERROR(INDEX('Source'!$C:$C,MATCH($A99,'Source'!$B:$B,0)),"")</f>
        <v>מגן זרת מסיליקון</v>
      </c>
      <c r="C99" s="8" t="n">
        <f aca="false">SUMIFS('Source'!$D:$D,'Source'!$A:$A,"210 - Oy. Ea. Ab. FINLAND",'Source'!$B:$B,$A99)</f>
        <v>10</v>
      </c>
      <c r="D99" s="8" t="n">
        <f aca="false">SUMIFS('Source'!$F:$F,'Source'!$A:$A,"210 - Oy. Ea. Ab. FINLAND",'Source'!$B:$B,$A99)</f>
        <v>25</v>
      </c>
      <c r="E99" s="8" t="n">
        <f aca="false">D99*$J$5</f>
        <v>31.5789473684211</v>
      </c>
      <c r="F99" s="8" t="n">
        <f aca="false">E99-C99</f>
        <v>21.5789473684211</v>
      </c>
      <c r="G99" s="9" t="n">
        <f aca="false">IF(AND(C99=0,E99=0),0,IF(C99=0,"New",(E99-C99)/C99))</f>
        <v>2.15789473684211</v>
      </c>
      <c r="H99" s="8" t="n">
        <f aca="false">SUMIFS('Source'!$E:$E,'Source'!$A:$A,"210 - Oy. Ea. Ab. FINLAND",'Source'!$B:$B,$A99)</f>
        <v>143.41</v>
      </c>
      <c r="I99" s="8" t="n">
        <f aca="false">SUMIFS('Source'!$G:$G,'Source'!$A:$A,"210 - Oy. Ea. Ab. FINLAND",'Source'!$B:$B,$A99)</f>
        <v>316</v>
      </c>
      <c r="J99" s="8" t="n">
        <f aca="false">I99*$J$5</f>
        <v>399.157894736842</v>
      </c>
      <c r="K99" s="8" t="n">
        <f aca="false">J99-H99</f>
        <v>255.747894736842</v>
      </c>
      <c r="L99" s="9" t="n">
        <f aca="false">IF(AND(H99=0,J99=0),0,IF(H99=0,"New",(J99-H99)/H99))</f>
        <v>1.78333376150089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313</v>
      </c>
      <c r="B100" s="7" t="str">
        <f aca="false">IFERROR(INDEX('Source'!$C:$C,MATCH($A100,'Source'!$B:$B,0)),"")</f>
        <v>חגורת היריון</v>
      </c>
      <c r="C100" s="8" t="n">
        <f aca="false">SUMIFS('Source'!$D:$D,'Source'!$A:$A,"210 - Oy. Ea. Ab. FINLAND",'Source'!$B:$B,$A100)</f>
        <v>0</v>
      </c>
      <c r="D100" s="8" t="n">
        <f aca="false">SUMIFS('Source'!$F:$F,'Source'!$A:$A,"210 - Oy. Ea. Ab. FINLAND",'Source'!$B:$B,$A100)</f>
        <v>4</v>
      </c>
      <c r="E100" s="8" t="n">
        <f aca="false">D100*$J$5</f>
        <v>5.05263157894737</v>
      </c>
      <c r="F100" s="8" t="n">
        <f aca="false">E100-C100</f>
        <v>5.05263157894737</v>
      </c>
      <c r="G100" s="9" t="str">
        <f aca="false">IF(AND(C100=0,E100=0),0,IF(C100=0,"New",(E100-C100)/C100))</f>
        <v>New</v>
      </c>
      <c r="H100" s="8" t="n">
        <f aca="false">SUMIFS('Source'!$E:$E,'Source'!$A:$A,"210 - Oy. Ea. Ab. FINLAND",'Source'!$B:$B,$A100)</f>
        <v>0</v>
      </c>
      <c r="I100" s="8" t="n">
        <f aca="false">SUMIFS('Source'!$G:$G,'Source'!$A:$A,"210 - Oy. Ea. Ab. FINLAND",'Source'!$B:$B,$A100)</f>
        <v>170.97</v>
      </c>
      <c r="J100" s="8" t="n">
        <f aca="false">I100*$J$5</f>
        <v>215.962105263158</v>
      </c>
      <c r="K100" s="8" t="n">
        <f aca="false">J100-H100</f>
        <v>215.962105263158</v>
      </c>
      <c r="L100" s="9" t="str">
        <f aca="false">IF(AND(H100=0,J100=0),0,IF(H100=0,"New",(J100-H100)/H100))</f>
        <v>New</v>
      </c>
      <c r="M100" s="7" t="str">
        <f aca="false">IF(AND(OR(C100&lt;&gt;0,H100&lt;&gt;0),D100=0,I100=0),"DROP",IF(AND(OR(D100&lt;&gt;0,I100&lt;&gt;0),C100=0,H100=0),"NEW",""))</f>
        <v>NEW</v>
      </c>
    </row>
    <row r="101" customFormat="false" ht="15" hidden="false" customHeight="false" outlineLevel="0" collapsed="false">
      <c r="A101" s="7" t="s">
        <v>142</v>
      </c>
      <c r="B101" s="7" t="str">
        <f aca="false">IFERROR(INDEX('Source'!$C:$C,MATCH($A101,'Source'!$B:$B,0)),"")</f>
        <v>קינזיולוגי טייפ</v>
      </c>
      <c r="C101" s="8" t="n">
        <f aca="false">SUMIFS('Source'!$D:$D,'Source'!$A:$A,"210 - Oy. Ea. Ab. FINLAND",'Source'!$B:$B,$A101)</f>
        <v>12</v>
      </c>
      <c r="D101" s="8" t="n">
        <f aca="false">SUMIFS('Source'!$F:$F,'Source'!$A:$A,"210 - Oy. Ea. Ab. FINLAND",'Source'!$B:$B,$A101)</f>
        <v>0</v>
      </c>
      <c r="E101" s="8" t="n">
        <f aca="false">D101*$J$5</f>
        <v>0</v>
      </c>
      <c r="F101" s="8" t="n">
        <f aca="false">E101-C101</f>
        <v>-12</v>
      </c>
      <c r="G101" s="9" t="n">
        <f aca="false">IF(AND(C101=0,E101=0),0,IF(C101=0,"New",(E101-C101)/C101))</f>
        <v>-1</v>
      </c>
      <c r="H101" s="8" t="n">
        <f aca="false">SUMIFS('Source'!$E:$E,'Source'!$A:$A,"210 - Oy. Ea. Ab. FINLAND",'Source'!$B:$B,$A101)</f>
        <v>169.29</v>
      </c>
      <c r="I101" s="8" t="n">
        <f aca="false">SUMIFS('Source'!$G:$G,'Source'!$A:$A,"210 - Oy. Ea. Ab. FINLAND",'Source'!$B:$B,$A101)</f>
        <v>0</v>
      </c>
      <c r="J101" s="8" t="n">
        <f aca="false">I101*$J$5</f>
        <v>0</v>
      </c>
      <c r="K101" s="8" t="n">
        <f aca="false">J101-H101</f>
        <v>-169.29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128</v>
      </c>
      <c r="B102" s="7" t="str">
        <f aca="false">IFERROR(INDEX('Source'!$C:$C,MATCH($A102,'Source'!$B:$B,0)),"")</f>
        <v>קינזיולוגי טייפ</v>
      </c>
      <c r="C102" s="8" t="n">
        <f aca="false">SUMIFS('Source'!$D:$D,'Source'!$A:$A,"210 - Oy. Ea. Ab. FINLAND",'Source'!$B:$B,$A102)</f>
        <v>12</v>
      </c>
      <c r="D102" s="8" t="n">
        <f aca="false">SUMIFS('Source'!$F:$F,'Source'!$A:$A,"210 - Oy. Ea. Ab. FINLAND",'Source'!$B:$B,$A102)</f>
        <v>0</v>
      </c>
      <c r="E102" s="8" t="n">
        <f aca="false">D102*$J$5</f>
        <v>0</v>
      </c>
      <c r="F102" s="8" t="n">
        <f aca="false">E102-C102</f>
        <v>-12</v>
      </c>
      <c r="G102" s="9" t="n">
        <f aca="false">IF(AND(C102=0,E102=0),0,IF(C102=0,"New",(E102-C102)/C102))</f>
        <v>-1</v>
      </c>
      <c r="H102" s="8" t="n">
        <f aca="false">SUMIFS('Source'!$E:$E,'Source'!$A:$A,"210 - Oy. Ea. Ab. FINLAND",'Source'!$B:$B,$A102)</f>
        <v>169.29</v>
      </c>
      <c r="I102" s="8" t="n">
        <f aca="false">SUMIFS('Source'!$G:$G,'Source'!$A:$A,"210 - Oy. Ea. Ab. FINLAND",'Source'!$B:$B,$A102)</f>
        <v>0</v>
      </c>
      <c r="J102" s="8" t="n">
        <f aca="false">I102*$J$5</f>
        <v>0</v>
      </c>
      <c r="K102" s="8" t="n">
        <f aca="false">J102-H102</f>
        <v>-169.29</v>
      </c>
      <c r="L102" s="9" t="n">
        <f aca="false">IF(AND(H102=0,J102=0),0,IF(H102=0,"New",(J102-H102)/H102))</f>
        <v>-1</v>
      </c>
      <c r="M102" s="7" t="str">
        <f aca="false">IF(AND(OR(C102&lt;&gt;0,H102&lt;&gt;0),D102=0,I102=0),"DROP",IF(AND(OR(D102&lt;&gt;0,I102&lt;&gt;0),C102=0,H102=0),"NEW",""))</f>
        <v>DROP</v>
      </c>
    </row>
    <row r="103" customFormat="false" ht="15" hidden="false" customHeight="false" outlineLevel="0" collapsed="false">
      <c r="A103" s="7" t="s">
        <v>397</v>
      </c>
      <c r="B103" s="7" t="str">
        <f aca="false">IFERROR(INDEX('Source'!$C:$C,MATCH($A103,'Source'!$B:$B,0)),"")</f>
        <v>חגורת שבר דו צדדית</v>
      </c>
      <c r="C103" s="8" t="n">
        <f aca="false">SUMIFS('Source'!$D:$D,'Source'!$A:$A,"210 - Oy. Ea. Ab. FINLAND",'Source'!$B:$B,$A103)</f>
        <v>0</v>
      </c>
      <c r="D103" s="8" t="n">
        <f aca="false">SUMIFS('Source'!$F:$F,'Source'!$A:$A,"210 - Oy. Ea. Ab. FINLAND",'Source'!$B:$B,$A103)</f>
        <v>2</v>
      </c>
      <c r="E103" s="8" t="n">
        <f aca="false">D103*$J$5</f>
        <v>2.52631578947368</v>
      </c>
      <c r="F103" s="8" t="n">
        <f aca="false">E103-C103</f>
        <v>2.52631578947368</v>
      </c>
      <c r="G103" s="9" t="str">
        <f aca="false">IF(AND(C103=0,E103=0),0,IF(C103=0,"New",(E103-C103)/C103))</f>
        <v>New</v>
      </c>
      <c r="H103" s="8" t="n">
        <f aca="false">SUMIFS('Source'!$E:$E,'Source'!$A:$A,"210 - Oy. Ea. Ab. FINLAND",'Source'!$B:$B,$A103)</f>
        <v>0</v>
      </c>
      <c r="I103" s="8" t="n">
        <f aca="false">SUMIFS('Source'!$G:$G,'Source'!$A:$A,"210 - Oy. Ea. Ab. FINLAND",'Source'!$B:$B,$A103)</f>
        <v>168.64</v>
      </c>
      <c r="J103" s="8" t="n">
        <f aca="false">I103*$J$5</f>
        <v>213.018947368421</v>
      </c>
      <c r="K103" s="8" t="n">
        <f aca="false">J103-H103</f>
        <v>213.018947368421</v>
      </c>
      <c r="L103" s="9" t="str">
        <f aca="false">IF(AND(H103=0,J103=0),0,IF(H103=0,"New",(J103-H103)/H103))</f>
        <v>New</v>
      </c>
      <c r="M103" s="7" t="str">
        <f aca="false">IF(AND(OR(C103&lt;&gt;0,H103&lt;&gt;0),D103=0,I103=0),"DROP",IF(AND(OR(D103&lt;&gt;0,I103&lt;&gt;0),C103=0,H103=0),"NEW",""))</f>
        <v>NEW</v>
      </c>
    </row>
    <row r="104" customFormat="false" ht="15" hidden="false" customHeight="false" outlineLevel="0" collapsed="false">
      <c r="A104" s="7" t="s">
        <v>300</v>
      </c>
      <c r="B104" s="7" t="str">
        <f aca="false">IFERROR(INDEX('Source'!$C:$C,MATCH($A104,'Source'!$B:$B,0)),"")</f>
        <v>ח.בטן 25 ס'מ</v>
      </c>
      <c r="C104" s="8" t="n">
        <f aca="false">SUMIFS('Source'!$D:$D,'Source'!$A:$A,"210 - Oy. Ea. Ab. FINLAND",'Source'!$B:$B,$A104)</f>
        <v>0</v>
      </c>
      <c r="D104" s="8" t="n">
        <f aca="false">SUMIFS('Source'!$F:$F,'Source'!$A:$A,"210 - Oy. Ea. Ab. FINLAND",'Source'!$B:$B,$A104)</f>
        <v>4</v>
      </c>
      <c r="E104" s="8" t="n">
        <f aca="false">D104*$J$5</f>
        <v>5.05263157894737</v>
      </c>
      <c r="F104" s="8" t="n">
        <f aca="false">E104-C104</f>
        <v>5.05263157894737</v>
      </c>
      <c r="G104" s="9" t="str">
        <f aca="false">IF(AND(C104=0,E104=0),0,IF(C104=0,"New",(E104-C104)/C104))</f>
        <v>New</v>
      </c>
      <c r="H104" s="8" t="n">
        <f aca="false">SUMIFS('Source'!$E:$E,'Source'!$A:$A,"210 - Oy. Ea. Ab. FINLAND",'Source'!$B:$B,$A104)</f>
        <v>0</v>
      </c>
      <c r="I104" s="8" t="n">
        <f aca="false">SUMIFS('Source'!$G:$G,'Source'!$A:$A,"210 - Oy. Ea. Ab. FINLAND",'Source'!$B:$B,$A104)</f>
        <v>164.98</v>
      </c>
      <c r="J104" s="8" t="n">
        <f aca="false">I104*$J$5</f>
        <v>208.395789473684</v>
      </c>
      <c r="K104" s="8" t="n">
        <f aca="false">J104-H104</f>
        <v>208.395789473684</v>
      </c>
      <c r="L104" s="9" t="str">
        <f aca="false">IF(AND(H104=0,J104=0),0,IF(H104=0,"New",(J104-H104)/H104))</f>
        <v>New</v>
      </c>
      <c r="M104" s="7" t="str">
        <f aca="false">IF(AND(OR(C104&lt;&gt;0,H104&lt;&gt;0),D104=0,I104=0),"DROP",IF(AND(OR(D104&lt;&gt;0,I104&lt;&gt;0),C104=0,H104=0),"NEW",""))</f>
        <v>NEW</v>
      </c>
    </row>
    <row r="105" customFormat="false" ht="15" hidden="false" customHeight="false" outlineLevel="0" collapsed="false">
      <c r="A105" s="7" t="s">
        <v>263</v>
      </c>
      <c r="B105" s="7" t="str">
        <f aca="false">IFERROR(INDEX('Source'!$C:$C,MATCH($A105,'Source'!$B:$B,0)),"")</f>
        <v>שרוול לגבס קצר רגל</v>
      </c>
      <c r="C105" s="8" t="n">
        <f aca="false">SUMIFS('Source'!$D:$D,'Source'!$A:$A,"210 - Oy. Ea. Ab. FINLAND",'Source'!$B:$B,$A105)</f>
        <v>10</v>
      </c>
      <c r="D105" s="8" t="n">
        <f aca="false">SUMIFS('Source'!$F:$F,'Source'!$A:$A,"210 - Oy. Ea. Ab. FINLAND",'Source'!$B:$B,$A105)</f>
        <v>5</v>
      </c>
      <c r="E105" s="8" t="n">
        <f aca="false">D105*$J$5</f>
        <v>6.31578947368421</v>
      </c>
      <c r="F105" s="8" t="n">
        <f aca="false">E105-C105</f>
        <v>-3.68421052631579</v>
      </c>
      <c r="G105" s="9" t="n">
        <f aca="false">IF(AND(C105=0,E105=0),0,IF(C105=0,"New",(E105-C105)/C105))</f>
        <v>-0.368421052631579</v>
      </c>
      <c r="H105" s="8" t="n">
        <f aca="false">SUMIFS('Source'!$E:$E,'Source'!$A:$A,"210 - Oy. Ea. Ab. FINLAND",'Source'!$B:$B,$A105)</f>
        <v>282.15</v>
      </c>
      <c r="I105" s="8" t="n">
        <f aca="false">SUMIFS('Source'!$G:$G,'Source'!$A:$A,"210 - Oy. Ea. Ab. FINLAND",'Source'!$B:$B,$A105)</f>
        <v>118.08</v>
      </c>
      <c r="J105" s="8" t="n">
        <f aca="false">I105*$J$5</f>
        <v>149.153684210526</v>
      </c>
      <c r="K105" s="8" t="n">
        <f aca="false">J105-H105</f>
        <v>-132.996315789474</v>
      </c>
      <c r="L105" s="9" t="n">
        <f aca="false">IF(AND(H105=0,J105=0),0,IF(H105=0,"New",(J105-H105)/H105))</f>
        <v>-0.471367413749685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327</v>
      </c>
      <c r="B106" s="7" t="str">
        <f aca="false">IFERROR(INDEX('Source'!$C:$C,MATCH($A106,'Source'!$B:$B,0)),"")</f>
        <v>מגן קרסול שחור</v>
      </c>
      <c r="C106" s="8" t="n">
        <f aca="false">SUMIFS('Source'!$D:$D,'Source'!$A:$A,"210 - Oy. Ea. Ab. FINLAND",'Source'!$B:$B,$A106)</f>
        <v>17</v>
      </c>
      <c r="D106" s="8" t="n">
        <f aca="false">SUMIFS('Source'!$F:$F,'Source'!$A:$A,"210 - Oy. Ea. Ab. FINLAND",'Source'!$B:$B,$A106)</f>
        <v>4</v>
      </c>
      <c r="E106" s="8" t="n">
        <f aca="false">D106*$J$5</f>
        <v>5.05263157894737</v>
      </c>
      <c r="F106" s="8" t="n">
        <f aca="false">E106-C106</f>
        <v>-11.9473684210526</v>
      </c>
      <c r="G106" s="9" t="n">
        <f aca="false">IF(AND(C106=0,E106=0),0,IF(C106=0,"New",(E106-C106)/C106))</f>
        <v>-0.702786377708978</v>
      </c>
      <c r="H106" s="8" t="n">
        <f aca="false">SUMIFS('Source'!$E:$E,'Source'!$A:$A,"210 - Oy. Ea. Ab. FINLAND",'Source'!$B:$B,$A106)</f>
        <v>205.08</v>
      </c>
      <c r="I106" s="8" t="n">
        <f aca="false">SUMIFS('Source'!$G:$G,'Source'!$A:$A,"210 - Oy. Ea. Ab. FINLAND",'Source'!$B:$B,$A106)</f>
        <v>41.25</v>
      </c>
      <c r="J106" s="8" t="n">
        <f aca="false">I106*$J$5</f>
        <v>52.1052631578947</v>
      </c>
      <c r="K106" s="8" t="n">
        <f aca="false">J106-H106</f>
        <v>-152.974736842105</v>
      </c>
      <c r="L106" s="9" t="n">
        <f aca="false">IF(AND(H106=0,J106=0),0,IF(H106=0,"New",(J106-H106)/H106))</f>
        <v>-0.745927134981984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484</v>
      </c>
      <c r="B107" s="7" t="str">
        <f aca="false">IFERROR(INDEX('Source'!$C:$C,MATCH($A107,'Source'!$B:$B,0)),"")</f>
        <v>מתלה</v>
      </c>
      <c r="C107" s="8" t="n">
        <f aca="false">SUMIFS('Source'!$D:$D,'Source'!$A:$A,"210 - Oy. Ea. Ab. FINLAND",'Source'!$B:$B,$A107)</f>
        <v>10</v>
      </c>
      <c r="D107" s="8" t="n">
        <f aca="false">SUMIFS('Source'!$F:$F,'Source'!$A:$A,"210 - Oy. Ea. Ab. FINLAND",'Source'!$B:$B,$A107)</f>
        <v>8</v>
      </c>
      <c r="E107" s="8" t="n">
        <f aca="false">D107*$J$5</f>
        <v>10.1052631578947</v>
      </c>
      <c r="F107" s="8" t="n">
        <f aca="false">E107-C107</f>
        <v>0.105263157894736</v>
      </c>
      <c r="G107" s="9" t="n">
        <f aca="false">IF(AND(C107=0,E107=0),0,IF(C107=0,"New",(E107-C107)/C107))</f>
        <v>0.0105263157894736</v>
      </c>
      <c r="H107" s="8" t="n">
        <f aca="false">SUMIFS('Source'!$E:$E,'Source'!$A:$A,"210 - Oy. Ea. Ab. FINLAND",'Source'!$B:$B,$A107)</f>
        <v>476.88</v>
      </c>
      <c r="I107" s="8" t="n">
        <f aca="false">SUMIFS('Source'!$G:$G,'Source'!$A:$A,"210 - Oy. Ea. Ab. FINLAND",'Source'!$B:$B,$A107)</f>
        <v>319.32</v>
      </c>
      <c r="J107" s="8" t="n">
        <f aca="false">I107*$J$5</f>
        <v>403.351578947368</v>
      </c>
      <c r="K107" s="8" t="n">
        <f aca="false">J107-H107</f>
        <v>-73.5284210526316</v>
      </c>
      <c r="L107" s="9" t="n">
        <f aca="false">IF(AND(H107=0,J107=0),0,IF(H107=0,"New",(J107-H107)/H107))</f>
        <v>-0.154186422271078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259</v>
      </c>
      <c r="B108" s="7" t="str">
        <f aca="false">IFERROR(INDEX('Source'!$C:$C,MATCH($A108,'Source'!$B:$B,0)),"")</f>
        <v>מגן ברך שחור</v>
      </c>
      <c r="C108" s="8" t="n">
        <f aca="false">SUMIFS('Source'!$D:$D,'Source'!$A:$A,"210 - Oy. Ea. Ab. FINLAND",'Source'!$B:$B,$A108)</f>
        <v>20</v>
      </c>
      <c r="D108" s="8" t="n">
        <f aca="false">SUMIFS('Source'!$F:$F,'Source'!$A:$A,"210 - Oy. Ea. Ab. FINLAND",'Source'!$B:$B,$A108)</f>
        <v>10</v>
      </c>
      <c r="E108" s="8" t="n">
        <f aca="false">D108*$J$5</f>
        <v>12.6315789473684</v>
      </c>
      <c r="F108" s="8" t="n">
        <f aca="false">E108-C108</f>
        <v>-7.36842105263158</v>
      </c>
      <c r="G108" s="9" t="n">
        <f aca="false">IF(AND(C108=0,E108=0),0,IF(C108=0,"New",(E108-C108)/C108))</f>
        <v>-0.368421052631579</v>
      </c>
      <c r="H108" s="8" t="n">
        <f aca="false">SUMIFS('Source'!$E:$E,'Source'!$A:$A,"210 - Oy. Ea. Ab. FINLAND",'Source'!$B:$B,$A108)</f>
        <v>250.36</v>
      </c>
      <c r="I108" s="8" t="n">
        <f aca="false">SUMIFS('Source'!$G:$G,'Source'!$A:$A,"210 - Oy. Ea. Ab. FINLAND",'Source'!$B:$B,$A108)</f>
        <v>104.78</v>
      </c>
      <c r="J108" s="8" t="n">
        <f aca="false">I108*$J$5</f>
        <v>132.353684210526</v>
      </c>
      <c r="K108" s="8" t="n">
        <f aca="false">J108-H108</f>
        <v>-118.006315789474</v>
      </c>
      <c r="L108" s="9" t="n">
        <f aca="false">IF(AND(H108=0,J108=0),0,IF(H108=0,"New",(J108-H108)/H108))</f>
        <v>-0.4713465241631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265</v>
      </c>
      <c r="B109" s="7" t="str">
        <f aca="false">IFERROR(INDEX('Source'!$C:$C,MATCH($A109,'Source'!$B:$B,0)),"")</f>
        <v>מגן קרסול</v>
      </c>
      <c r="C109" s="8" t="n">
        <f aca="false">SUMIFS('Source'!$D:$D,'Source'!$A:$A,"210 - Oy. Ea. Ab. FINLAND",'Source'!$B:$B,$A109)</f>
        <v>20</v>
      </c>
      <c r="D109" s="8" t="n">
        <f aca="false">SUMIFS('Source'!$F:$F,'Source'!$A:$A,"210 - Oy. Ea. Ab. FINLAND",'Source'!$B:$B,$A109)</f>
        <v>15</v>
      </c>
      <c r="E109" s="8" t="n">
        <f aca="false">D109*$J$5</f>
        <v>18.9473684210526</v>
      </c>
      <c r="F109" s="8" t="n">
        <f aca="false">E109-C109</f>
        <v>-1.05263157894737</v>
      </c>
      <c r="G109" s="9" t="n">
        <f aca="false">IF(AND(C109=0,E109=0),0,IF(C109=0,"New",(E109-C109)/C109))</f>
        <v>-0.0526315789473685</v>
      </c>
      <c r="H109" s="8" t="n">
        <f aca="false">SUMIFS('Source'!$E:$E,'Source'!$A:$A,"210 - Oy. Ea. Ab. FINLAND",'Source'!$B:$B,$A109)</f>
        <v>406.77</v>
      </c>
      <c r="I109" s="8" t="n">
        <f aca="false">SUMIFS('Source'!$G:$G,'Source'!$A:$A,"210 - Oy. Ea. Ab. FINLAND",'Source'!$B:$B,$A109)</f>
        <v>261.95</v>
      </c>
      <c r="J109" s="8" t="n">
        <f aca="false">I109*$J$5</f>
        <v>330.884210526316</v>
      </c>
      <c r="K109" s="8" t="n">
        <f aca="false">J109-H109</f>
        <v>-75.8857894736842</v>
      </c>
      <c r="L109" s="9" t="n">
        <f aca="false">IF(AND(H109=0,J109=0),0,IF(H109=0,"New",(J109-H109)/H109))</f>
        <v>-0.186556996518141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840</v>
      </c>
      <c r="B110" s="7" t="str">
        <f aca="false">IFERROR(INDEX('Source'!$C:$C,MATCH($A110,'Source'!$B:$B,0)),"")</f>
        <v>רפידת זיכרון 376</v>
      </c>
      <c r="C110" s="8" t="n">
        <f aca="false">SUMIFS('Source'!$D:$D,'Source'!$A:$A,"210 - Oy. Ea. Ab. FINLAND",'Source'!$B:$B,$A110)</f>
        <v>0</v>
      </c>
      <c r="D110" s="8" t="n">
        <f aca="false">SUMIFS('Source'!$F:$F,'Source'!$A:$A,"210 - Oy. Ea. Ab. FINLAND",'Source'!$B:$B,$A110)</f>
        <v>10</v>
      </c>
      <c r="E110" s="8" t="n">
        <f aca="false">D110*$J$5</f>
        <v>12.6315789473684</v>
      </c>
      <c r="F110" s="8" t="n">
        <f aca="false">E110-C110</f>
        <v>12.6315789473684</v>
      </c>
      <c r="G110" s="9" t="str">
        <f aca="false">IF(AND(C110=0,E110=0),0,IF(C110=0,"New",(E110-C110)/C110))</f>
        <v>New</v>
      </c>
      <c r="H110" s="8" t="n">
        <f aca="false">SUMIFS('Source'!$E:$E,'Source'!$A:$A,"210 - Oy. Ea. Ab. FINLAND",'Source'!$B:$B,$A110)</f>
        <v>0</v>
      </c>
      <c r="I110" s="8" t="n">
        <f aca="false">SUMIFS('Source'!$G:$G,'Source'!$A:$A,"210 - Oy. Ea. Ab. FINLAND",'Source'!$B:$B,$A110)</f>
        <v>139.7</v>
      </c>
      <c r="J110" s="8" t="n">
        <f aca="false">I110*$J$5</f>
        <v>176.463157894737</v>
      </c>
      <c r="K110" s="8" t="n">
        <f aca="false">J110-H110</f>
        <v>176.463157894737</v>
      </c>
      <c r="L110" s="9" t="str">
        <f aca="false">IF(AND(H110=0,J110=0),0,IF(H110=0,"New",(J110-H110)/H110))</f>
        <v>New</v>
      </c>
      <c r="M110" s="7" t="str">
        <f aca="false">IF(AND(OR(C110&lt;&gt;0,H110&lt;&gt;0),D110=0,I110=0),"DROP",IF(AND(OR(D110&lt;&gt;0,I110&lt;&gt;0),C110=0,H110=0),"NEW",""))</f>
        <v>NEW</v>
      </c>
    </row>
    <row r="111" customFormat="false" ht="15" hidden="false" customHeight="false" outlineLevel="0" collapsed="false">
      <c r="A111" s="7" t="s">
        <v>289</v>
      </c>
      <c r="B111" s="7" t="str">
        <f aca="false">IFERROR(INDEX('Source'!$C:$C,MATCH($A111,'Source'!$B:$B,0)),"")</f>
        <v>מגן קרסול שחור</v>
      </c>
      <c r="C111" s="8" t="n">
        <f aca="false">SUMIFS('Source'!$D:$D,'Source'!$A:$A,"210 - Oy. Ea. Ab. FINLAND",'Source'!$B:$B,$A111)</f>
        <v>20</v>
      </c>
      <c r="D111" s="8" t="n">
        <f aca="false">SUMIFS('Source'!$F:$F,'Source'!$A:$A,"210 - Oy. Ea. Ab. FINLAND",'Source'!$B:$B,$A111)</f>
        <v>10</v>
      </c>
      <c r="E111" s="8" t="n">
        <f aca="false">D111*$J$5</f>
        <v>12.6315789473684</v>
      </c>
      <c r="F111" s="8" t="n">
        <f aca="false">E111-C111</f>
        <v>-7.36842105263158</v>
      </c>
      <c r="G111" s="9" t="n">
        <f aca="false">IF(AND(C111=0,E111=0),0,IF(C111=0,"New",(E111-C111)/C111))</f>
        <v>-0.368421052631579</v>
      </c>
      <c r="H111" s="8" t="n">
        <f aca="false">SUMIFS('Source'!$E:$E,'Source'!$A:$A,"210 - Oy. Ea. Ab. FINLAND",'Source'!$B:$B,$A111)</f>
        <v>240.18</v>
      </c>
      <c r="I111" s="8" t="n">
        <f aca="false">SUMIFS('Source'!$G:$G,'Source'!$A:$A,"210 - Oy. Ea. Ab. FINLAND",'Source'!$B:$B,$A111)</f>
        <v>103.12</v>
      </c>
      <c r="J111" s="8" t="n">
        <f aca="false">I111*$J$5</f>
        <v>130.256842105263</v>
      </c>
      <c r="K111" s="8" t="n">
        <f aca="false">J111-H111</f>
        <v>-109.923157894737</v>
      </c>
      <c r="L111" s="9" t="n">
        <f aca="false">IF(AND(H111=0,J111=0),0,IF(H111=0,"New",(J111-H111)/H111))</f>
        <v>-0.457669905465638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267</v>
      </c>
      <c r="B112" s="7" t="str">
        <f aca="false">IFERROR(INDEX('Source'!$C:$C,MATCH($A112,'Source'!$B:$B,0)),"")</f>
        <v>מישר כתפיים רחב+תמיכה לבית השח</v>
      </c>
      <c r="C112" s="8" t="n">
        <f aca="false">SUMIFS('Source'!$D:$D,'Source'!$A:$A,"210 - Oy. Ea. Ab. FINLAND",'Source'!$B:$B,$A112)</f>
        <v>3</v>
      </c>
      <c r="D112" s="8" t="n">
        <f aca="false">SUMIFS('Source'!$F:$F,'Source'!$A:$A,"210 - Oy. Ea. Ab. FINLAND",'Source'!$B:$B,$A112)</f>
        <v>2</v>
      </c>
      <c r="E112" s="8" t="n">
        <f aca="false">D112*$J$5</f>
        <v>2.52631578947368</v>
      </c>
      <c r="F112" s="8" t="n">
        <f aca="false">E112-C112</f>
        <v>-0.473684210526316</v>
      </c>
      <c r="G112" s="9" t="n">
        <f aca="false">IF(AND(C112=0,E112=0),0,IF(C112=0,"New",(E112-C112)/C112))</f>
        <v>-0.157894736842105</v>
      </c>
      <c r="H112" s="8" t="n">
        <f aca="false">SUMIFS('Source'!$E:$E,'Source'!$A:$A,"210 - Oy. Ea. Ab. FINLAND",'Source'!$B:$B,$A112)</f>
        <v>309.97</v>
      </c>
      <c r="I112" s="8" t="n">
        <f aca="false">SUMIFS('Source'!$G:$G,'Source'!$A:$A,"210 - Oy. Ea. Ab. FINLAND",'Source'!$B:$B,$A112)</f>
        <v>172.97</v>
      </c>
      <c r="J112" s="8" t="n">
        <f aca="false">I112*$J$5</f>
        <v>218.488421052632</v>
      </c>
      <c r="K112" s="8" t="n">
        <f aca="false">J112-H112</f>
        <v>-91.4815789473685</v>
      </c>
      <c r="L112" s="9" t="n">
        <f aca="false">IF(AND(H112=0,J112=0),0,IF(H112=0,"New",(J112-H112)/H112))</f>
        <v>-0.295130428581374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118</v>
      </c>
      <c r="B113" s="7" t="str">
        <f aca="false">IFERROR(INDEX('Source'!$C:$C,MATCH($A113,'Source'!$B:$B,0)),"")</f>
        <v>מגן ברך חום</v>
      </c>
      <c r="C113" s="8" t="n">
        <f aca="false">SUMIFS('Source'!$D:$D,'Source'!$A:$A,"210 - Oy. Ea. Ab. FINLAND",'Source'!$B:$B,$A113)</f>
        <v>20</v>
      </c>
      <c r="D113" s="8" t="n">
        <f aca="false">SUMIFS('Source'!$F:$F,'Source'!$A:$A,"210 - Oy. Ea. Ab. FINLAND",'Source'!$B:$B,$A113)</f>
        <v>10</v>
      </c>
      <c r="E113" s="8" t="n">
        <f aca="false">D113*$J$5</f>
        <v>12.6315789473684</v>
      </c>
      <c r="F113" s="8" t="n">
        <f aca="false">E113-C113</f>
        <v>-7.36842105263158</v>
      </c>
      <c r="G113" s="9" t="n">
        <f aca="false">IF(AND(C113=0,E113=0),0,IF(C113=0,"New",(E113-C113)/C113))</f>
        <v>-0.368421052631579</v>
      </c>
      <c r="H113" s="8" t="n">
        <f aca="false">SUMIFS('Source'!$E:$E,'Source'!$A:$A,"210 - Oy. Ea. Ab. FINLAND",'Source'!$B:$B,$A113)</f>
        <v>234.47</v>
      </c>
      <c r="I113" s="8" t="n">
        <f aca="false">SUMIFS('Source'!$G:$G,'Source'!$A:$A,"210 - Oy. Ea. Ab. FINLAND",'Source'!$B:$B,$A113)</f>
        <v>98.13</v>
      </c>
      <c r="J113" s="8" t="n">
        <f aca="false">I113*$J$5</f>
        <v>123.953684210526</v>
      </c>
      <c r="K113" s="8" t="n">
        <f aca="false">J113-H113</f>
        <v>-110.516315789474</v>
      </c>
      <c r="L113" s="9" t="n">
        <f aca="false">IF(AND(H113=0,J113=0),0,IF(H113=0,"New",(J113-H113)/H113))</f>
        <v>-0.471345228769027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783</v>
      </c>
      <c r="B114" s="7" t="str">
        <f aca="false">IFERROR(INDEX('Source'!$C:$C,MATCH($A114,'Source'!$B:$B,0)),"")</f>
        <v>חגורת צלעות לאשה</v>
      </c>
      <c r="C114" s="8" t="n">
        <f aca="false">SUMIFS('Source'!$D:$D,'Source'!$A:$A,"210 - Oy. Ea. Ab. FINLAND",'Source'!$B:$B,$A114)</f>
        <v>0</v>
      </c>
      <c r="D114" s="8" t="n">
        <f aca="false">SUMIFS('Source'!$F:$F,'Source'!$A:$A,"210 - Oy. Ea. Ab. FINLAND",'Source'!$B:$B,$A114)</f>
        <v>3</v>
      </c>
      <c r="E114" s="8" t="n">
        <f aca="false">D114*$J$5</f>
        <v>3.78947368421053</v>
      </c>
      <c r="F114" s="8" t="n">
        <f aca="false">E114-C114</f>
        <v>3.78947368421053</v>
      </c>
      <c r="G114" s="9" t="str">
        <f aca="false">IF(AND(C114=0,E114=0),0,IF(C114=0,"New",(E114-C114)/C114))</f>
        <v>New</v>
      </c>
      <c r="H114" s="8" t="n">
        <f aca="false">SUMIFS('Source'!$E:$E,'Source'!$A:$A,"210 - Oy. Ea. Ab. FINLAND",'Source'!$B:$B,$A114)</f>
        <v>0</v>
      </c>
      <c r="I114" s="8" t="n">
        <f aca="false">SUMIFS('Source'!$G:$G,'Source'!$A:$A,"210 - Oy. Ea. Ab. FINLAND",'Source'!$B:$B,$A114)</f>
        <v>136.21</v>
      </c>
      <c r="J114" s="8" t="n">
        <f aca="false">I114*$J$5</f>
        <v>172.054736842105</v>
      </c>
      <c r="K114" s="8" t="n">
        <f aca="false">J114-H114</f>
        <v>172.054736842105</v>
      </c>
      <c r="L114" s="9" t="str">
        <f aca="false">IF(AND(H114=0,J114=0),0,IF(H114=0,"New",(J114-H114)/H114))</f>
        <v>New</v>
      </c>
      <c r="M114" s="7" t="str">
        <f aca="false">IF(AND(OR(C114&lt;&gt;0,H114&lt;&gt;0),D114=0,I114=0),"DROP",IF(AND(OR(D114&lt;&gt;0,I114&lt;&gt;0),C114=0,H114=0),"NEW",""))</f>
        <v>NEW</v>
      </c>
    </row>
    <row r="115" customFormat="false" ht="15" hidden="false" customHeight="false" outlineLevel="0" collapsed="false">
      <c r="A115" s="7" t="s">
        <v>224</v>
      </c>
      <c r="B115" s="7" t="str">
        <f aca="false">IFERROR(INDEX('Source'!$C:$C,MATCH($A115,'Source'!$B:$B,0)),"")</f>
        <v>צוארון ספוגי</v>
      </c>
      <c r="C115" s="8" t="n">
        <f aca="false">SUMIFS('Source'!$D:$D,'Source'!$A:$A,"210 - Oy. Ea. Ab. FINLAND",'Source'!$B:$B,$A115)</f>
        <v>8</v>
      </c>
      <c r="D115" s="8" t="n">
        <f aca="false">SUMIFS('Source'!$F:$F,'Source'!$A:$A,"210 - Oy. Ea. Ab. FINLAND",'Source'!$B:$B,$A115)</f>
        <v>3</v>
      </c>
      <c r="E115" s="8" t="n">
        <f aca="false">D115*$J$5</f>
        <v>3.78947368421053</v>
      </c>
      <c r="F115" s="8" t="n">
        <f aca="false">E115-C115</f>
        <v>-4.21052631578947</v>
      </c>
      <c r="G115" s="9" t="n">
        <f aca="false">IF(AND(C115=0,E115=0),0,IF(C115=0,"New",(E115-C115)/C115))</f>
        <v>-0.526315789473684</v>
      </c>
      <c r="H115" s="8" t="n">
        <f aca="false">SUMIFS('Source'!$E:$E,'Source'!$A:$A,"210 - Oy. Ea. Ab. FINLAND",'Source'!$B:$B,$A115)</f>
        <v>200.37</v>
      </c>
      <c r="I115" s="8" t="n">
        <f aca="false">SUMIFS('Source'!$G:$G,'Source'!$A:$A,"210 - Oy. Ea. Ab. FINLAND",'Source'!$B:$B,$A115)</f>
        <v>65.36</v>
      </c>
      <c r="J115" s="8" t="n">
        <f aca="false">I115*$J$5</f>
        <v>82.56</v>
      </c>
      <c r="K115" s="8" t="n">
        <f aca="false">J115-H115</f>
        <v>-117.81</v>
      </c>
      <c r="L115" s="9" t="n">
        <f aca="false">IF(AND(H115=0,J115=0),0,IF(H115=0,"New",(J115-H115)/H115))</f>
        <v>-0.587962269800868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195</v>
      </c>
      <c r="B116" s="7" t="str">
        <f aca="false">IFERROR(INDEX('Source'!$C:$C,MATCH($A116,'Source'!$B:$B,0)),"")</f>
        <v>אצבעון מפלסטיק  ליד</v>
      </c>
      <c r="C116" s="8" t="n">
        <f aca="false">SUMIFS('Source'!$D:$D,'Source'!$A:$A,"210 - Oy. Ea. Ab. FINLAND",'Source'!$B:$B,$A116)</f>
        <v>23</v>
      </c>
      <c r="D116" s="8" t="n">
        <f aca="false">SUMIFS('Source'!$F:$F,'Source'!$A:$A,"210 - Oy. Ea. Ab. FINLAND",'Source'!$B:$B,$A116)</f>
        <v>10</v>
      </c>
      <c r="E116" s="8" t="n">
        <f aca="false">D116*$J$5</f>
        <v>12.6315789473684</v>
      </c>
      <c r="F116" s="8" t="n">
        <f aca="false">E116-C116</f>
        <v>-10.3684210526316</v>
      </c>
      <c r="G116" s="9" t="n">
        <f aca="false">IF(AND(C116=0,E116=0),0,IF(C116=0,"New",(E116-C116)/C116))</f>
        <v>-0.450800915331808</v>
      </c>
      <c r="H116" s="8" t="n">
        <f aca="false">SUMIFS('Source'!$E:$E,'Source'!$A:$A,"210 - Oy. Ea. Ab. FINLAND",'Source'!$B:$B,$A116)</f>
        <v>212.16</v>
      </c>
      <c r="I116" s="8" t="n">
        <f aca="false">SUMIFS('Source'!$G:$G,'Source'!$A:$A,"210 - Oy. Ea. Ab. FINLAND",'Source'!$B:$B,$A116)</f>
        <v>79.83</v>
      </c>
      <c r="J116" s="8" t="n">
        <f aca="false">I116*$J$5</f>
        <v>100.837894736842</v>
      </c>
      <c r="K116" s="8" t="n">
        <f aca="false">J116-H116</f>
        <v>-111.322105263158</v>
      </c>
      <c r="L116" s="9" t="n">
        <f aca="false">IF(AND(H116=0,J116=0),0,IF(H116=0,"New",(J116-H116)/H116))</f>
        <v>-0.524708263872351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302</v>
      </c>
      <c r="B117" s="7" t="str">
        <f aca="false">IFERROR(INDEX('Source'!$C:$C,MATCH($A117,'Source'!$B:$B,0)),"")</f>
        <v>מיישר בוהן</v>
      </c>
      <c r="C117" s="8" t="n">
        <f aca="false">SUMIFS('Source'!$D:$D,'Source'!$A:$A,"210 - Oy. Ea. Ab. FINLAND",'Source'!$B:$B,$A117)</f>
        <v>20</v>
      </c>
      <c r="D117" s="8" t="n">
        <f aca="false">SUMIFS('Source'!$F:$F,'Source'!$A:$A,"210 - Oy. Ea. Ab. FINLAND",'Source'!$B:$B,$A117)</f>
        <v>0</v>
      </c>
      <c r="E117" s="8" t="n">
        <f aca="false">D117*$J$5</f>
        <v>0</v>
      </c>
      <c r="F117" s="8" t="n">
        <f aca="false">E117-C117</f>
        <v>-20</v>
      </c>
      <c r="G117" s="9" t="n">
        <f aca="false">IF(AND(C117=0,E117=0),0,IF(C117=0,"New",(E117-C117)/C117))</f>
        <v>-1</v>
      </c>
      <c r="H117" s="8" t="n">
        <f aca="false">SUMIFS('Source'!$E:$E,'Source'!$A:$A,"210 - Oy. Ea. Ab. FINLAND",'Source'!$B:$B,$A117)</f>
        <v>131.72</v>
      </c>
      <c r="I117" s="8" t="n">
        <f aca="false">SUMIFS('Source'!$G:$G,'Source'!$A:$A,"210 - Oy. Ea. Ab. FINLAND",'Source'!$B:$B,$A117)</f>
        <v>0</v>
      </c>
      <c r="J117" s="8" t="n">
        <f aca="false">I117*$J$5</f>
        <v>0</v>
      </c>
      <c r="K117" s="8" t="n">
        <f aca="false">J117-H117</f>
        <v>-131.72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182</v>
      </c>
      <c r="B118" s="7" t="str">
        <f aca="false">IFERROR(INDEX('Source'!$C:$C,MATCH($A118,'Source'!$B:$B,0)),"")</f>
        <v>חגורת גב אפורה</v>
      </c>
      <c r="C118" s="8" t="n">
        <f aca="false">SUMIFS('Source'!$D:$D,'Source'!$A:$A,"210 - Oy. Ea. Ab. FINLAND",'Source'!$B:$B,$A118)</f>
        <v>0</v>
      </c>
      <c r="D118" s="8" t="n">
        <f aca="false">SUMIFS('Source'!$F:$F,'Source'!$A:$A,"210 - Oy. Ea. Ab. FINLAND",'Source'!$B:$B,$A118)</f>
        <v>3</v>
      </c>
      <c r="E118" s="8" t="n">
        <f aca="false">D118*$J$5</f>
        <v>3.78947368421053</v>
      </c>
      <c r="F118" s="8" t="n">
        <f aca="false">E118-C118</f>
        <v>3.78947368421053</v>
      </c>
      <c r="G118" s="9" t="str">
        <f aca="false">IF(AND(C118=0,E118=0),0,IF(C118=0,"New",(E118-C118)/C118))</f>
        <v>New</v>
      </c>
      <c r="H118" s="8" t="n">
        <f aca="false">SUMIFS('Source'!$E:$E,'Source'!$A:$A,"210 - Oy. Ea. Ab. FINLAND",'Source'!$B:$B,$A118)</f>
        <v>0</v>
      </c>
      <c r="I118" s="8" t="n">
        <f aca="false">SUMIFS('Source'!$G:$G,'Source'!$A:$A,"210 - Oy. Ea. Ab. FINLAND",'Source'!$B:$B,$A118)</f>
        <v>131.72</v>
      </c>
      <c r="J118" s="8" t="n">
        <f aca="false">I118*$J$5</f>
        <v>166.383157894737</v>
      </c>
      <c r="K118" s="8" t="n">
        <f aca="false">J118-H118</f>
        <v>166.383157894737</v>
      </c>
      <c r="L118" s="9" t="str">
        <f aca="false">IF(AND(H118=0,J118=0),0,IF(H118=0,"New",(J118-H118)/H118))</f>
        <v>New</v>
      </c>
      <c r="M118" s="7" t="str">
        <f aca="false">IF(AND(OR(C118&lt;&gt;0,H118&lt;&gt;0),D118=0,I118=0),"DROP",IF(AND(OR(D118&lt;&gt;0,I118&lt;&gt;0),C118=0,H118=0),"NEW",""))</f>
        <v>NEW</v>
      </c>
    </row>
    <row r="119" customFormat="false" ht="15" hidden="false" customHeight="false" outlineLevel="0" collapsed="false">
      <c r="A119" s="7" t="s">
        <v>98</v>
      </c>
      <c r="B119" s="7" t="str">
        <f aca="false">IFERROR(INDEX('Source'!$C:$C,MATCH($A119,'Source'!$B:$B,0)),"")</f>
        <v>חגורת גב אפורה</v>
      </c>
      <c r="C119" s="8" t="n">
        <f aca="false">SUMIFS('Source'!$D:$D,'Source'!$A:$A,"210 - Oy. Ea. Ab. FINLAND",'Source'!$B:$B,$A119)</f>
        <v>0</v>
      </c>
      <c r="D119" s="8" t="n">
        <f aca="false">SUMIFS('Source'!$F:$F,'Source'!$A:$A,"210 - Oy. Ea. Ab. FINLAND",'Source'!$B:$B,$A119)</f>
        <v>3</v>
      </c>
      <c r="E119" s="8" t="n">
        <f aca="false">D119*$J$5</f>
        <v>3.78947368421053</v>
      </c>
      <c r="F119" s="8" t="n">
        <f aca="false">E119-C119</f>
        <v>3.78947368421053</v>
      </c>
      <c r="G119" s="9" t="str">
        <f aca="false">IF(AND(C119=0,E119=0),0,IF(C119=0,"New",(E119-C119)/C119))</f>
        <v>New</v>
      </c>
      <c r="H119" s="8" t="n">
        <f aca="false">SUMIFS('Source'!$E:$E,'Source'!$A:$A,"210 - Oy. Ea. Ab. FINLAND",'Source'!$B:$B,$A119)</f>
        <v>0</v>
      </c>
      <c r="I119" s="8" t="n">
        <f aca="false">SUMIFS('Source'!$G:$G,'Source'!$A:$A,"210 - Oy. Ea. Ab. FINLAND",'Source'!$B:$B,$A119)</f>
        <v>131.72</v>
      </c>
      <c r="J119" s="8" t="n">
        <f aca="false">I119*$J$5</f>
        <v>166.383157894737</v>
      </c>
      <c r="K119" s="8" t="n">
        <f aca="false">J119-H119</f>
        <v>166.383157894737</v>
      </c>
      <c r="L119" s="9" t="str">
        <f aca="false">IF(AND(H119=0,J119=0),0,IF(H119=0,"New",(J119-H119)/H119))</f>
        <v>New</v>
      </c>
      <c r="M119" s="7" t="str">
        <f aca="false">IF(AND(OR(C119&lt;&gt;0,H119&lt;&gt;0),D119=0,I119=0),"DROP",IF(AND(OR(D119&lt;&gt;0,I119&lt;&gt;0),C119=0,H119=0),"NEW",""))</f>
        <v>NEW</v>
      </c>
    </row>
    <row r="120" customFormat="false" ht="15" hidden="false" customHeight="false" outlineLevel="0" collapsed="false">
      <c r="A120" s="7" t="s">
        <v>324</v>
      </c>
      <c r="B120" s="7" t="str">
        <f aca="false">IFERROR(INDEX('Source'!$C:$C,MATCH($A120,'Source'!$B:$B,0)),"")</f>
        <v>מגן ברך שחור</v>
      </c>
      <c r="C120" s="8" t="n">
        <f aca="false">SUMIFS('Source'!$D:$D,'Source'!$A:$A,"210 - Oy. Ea. Ab. FINLAND",'Source'!$B:$B,$A120)</f>
        <v>10</v>
      </c>
      <c r="D120" s="8" t="n">
        <f aca="false">SUMIFS('Source'!$F:$F,'Source'!$A:$A,"210 - Oy. Ea. Ab. FINLAND",'Source'!$B:$B,$A120)</f>
        <v>0</v>
      </c>
      <c r="E120" s="8" t="n">
        <f aca="false">D120*$J$5</f>
        <v>0</v>
      </c>
      <c r="F120" s="8" t="n">
        <f aca="false">E120-C120</f>
        <v>-10</v>
      </c>
      <c r="G120" s="9" t="n">
        <f aca="false">IF(AND(C120=0,E120=0),0,IF(C120=0,"New",(E120-C120)/C120))</f>
        <v>-1</v>
      </c>
      <c r="H120" s="8" t="n">
        <f aca="false">SUMIFS('Source'!$E:$E,'Source'!$A:$A,"210 - Oy. Ea. Ab. FINLAND",'Source'!$B:$B,$A120)</f>
        <v>125.18</v>
      </c>
      <c r="I120" s="8" t="n">
        <f aca="false">SUMIFS('Source'!$G:$G,'Source'!$A:$A,"210 - Oy. Ea. Ab. FINLAND",'Source'!$B:$B,$A120)</f>
        <v>0</v>
      </c>
      <c r="J120" s="8" t="n">
        <f aca="false">I120*$J$5</f>
        <v>0</v>
      </c>
      <c r="K120" s="8" t="n">
        <f aca="false">J120-H120</f>
        <v>-125.18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1081</v>
      </c>
      <c r="B121" s="7" t="str">
        <f aca="false">IFERROR(INDEX('Source'!$C:$C,MATCH($A121,'Source'!$B:$B,0)),"")</f>
        <v>צווארון ספוג</v>
      </c>
      <c r="C121" s="8" t="n">
        <f aca="false">SUMIFS('Source'!$D:$D,'Source'!$A:$A,"210 - Oy. Ea. Ab. FINLAND",'Source'!$B:$B,$A121)</f>
        <v>0</v>
      </c>
      <c r="D121" s="8" t="n">
        <f aca="false">SUMIFS('Source'!$F:$F,'Source'!$A:$A,"210 - Oy. Ea. Ab. FINLAND",'Source'!$B:$B,$A121)</f>
        <v>5</v>
      </c>
      <c r="E121" s="8" t="n">
        <f aca="false">D121*$J$5</f>
        <v>6.31578947368421</v>
      </c>
      <c r="F121" s="8" t="n">
        <f aca="false">E121-C121</f>
        <v>6.31578947368421</v>
      </c>
      <c r="G121" s="9" t="str">
        <f aca="false">IF(AND(C121=0,E121=0),0,IF(C121=0,"New",(E121-C121)/C121))</f>
        <v>New</v>
      </c>
      <c r="H121" s="8" t="n">
        <f aca="false">SUMIFS('Source'!$E:$E,'Source'!$A:$A,"210 - Oy. Ea. Ab. FINLAND",'Source'!$B:$B,$A121)</f>
        <v>0</v>
      </c>
      <c r="I121" s="8" t="n">
        <f aca="false">SUMIFS('Source'!$G:$G,'Source'!$A:$A,"210 - Oy. Ea. Ab. FINLAND",'Source'!$B:$B,$A121)</f>
        <v>124.74</v>
      </c>
      <c r="J121" s="8" t="n">
        <f aca="false">I121*$J$5</f>
        <v>157.566315789474</v>
      </c>
      <c r="K121" s="8" t="n">
        <f aca="false">J121-H121</f>
        <v>157.566315789474</v>
      </c>
      <c r="L121" s="9" t="str">
        <f aca="false">IF(AND(H121=0,J121=0),0,IF(H121=0,"New",(J121-H121)/H121))</f>
        <v>New</v>
      </c>
      <c r="M121" s="7" t="str">
        <f aca="false">IF(AND(OR(C121&lt;&gt;0,H121&lt;&gt;0),D121=0,I121=0),"DROP",IF(AND(OR(D121&lt;&gt;0,I121&lt;&gt;0),C121=0,H121=0),"NEW",""))</f>
        <v>NEW</v>
      </c>
    </row>
    <row r="122" customFormat="false" ht="15" hidden="false" customHeight="false" outlineLevel="0" collapsed="false">
      <c r="A122" s="7" t="s">
        <v>764</v>
      </c>
      <c r="B122" s="7" t="str">
        <f aca="false">IFERROR(INDEX('Source'!$C:$C,MATCH($A122,'Source'!$B:$B,0)),"")</f>
        <v>סד קרסול קל שחור XL</v>
      </c>
      <c r="C122" s="8" t="n">
        <f aca="false">SUMIFS('Source'!$D:$D,'Source'!$A:$A,"210 - Oy. Ea. Ab. FINLAND",'Source'!$B:$B,$A122)</f>
        <v>0</v>
      </c>
      <c r="D122" s="8" t="n">
        <f aca="false">SUMIFS('Source'!$F:$F,'Source'!$A:$A,"210 - Oy. Ea. Ab. FINLAND",'Source'!$B:$B,$A122)</f>
        <v>2</v>
      </c>
      <c r="E122" s="8" t="n">
        <f aca="false">D122*$J$5</f>
        <v>2.52631578947368</v>
      </c>
      <c r="F122" s="8" t="n">
        <f aca="false">E122-C122</f>
        <v>2.52631578947368</v>
      </c>
      <c r="G122" s="9" t="str">
        <f aca="false">IF(AND(C122=0,E122=0),0,IF(C122=0,"New",(E122-C122)/C122))</f>
        <v>New</v>
      </c>
      <c r="H122" s="8" t="n">
        <f aca="false">SUMIFS('Source'!$E:$E,'Source'!$A:$A,"210 - Oy. Ea. Ab. FINLAND",'Source'!$B:$B,$A122)</f>
        <v>0</v>
      </c>
      <c r="I122" s="8" t="n">
        <f aca="false">SUMIFS('Source'!$G:$G,'Source'!$A:$A,"210 - Oy. Ea. Ab. FINLAND",'Source'!$B:$B,$A122)</f>
        <v>123.41</v>
      </c>
      <c r="J122" s="8" t="n">
        <f aca="false">I122*$J$5</f>
        <v>155.886315789474</v>
      </c>
      <c r="K122" s="8" t="n">
        <f aca="false">J122-H122</f>
        <v>155.886315789474</v>
      </c>
      <c r="L122" s="9" t="str">
        <f aca="false">IF(AND(H122=0,J122=0),0,IF(H122=0,"New",(J122-H122)/H122))</f>
        <v>New</v>
      </c>
      <c r="M122" s="7" t="str">
        <f aca="false">IF(AND(OR(C122&lt;&gt;0,H122&lt;&gt;0),D122=0,I122=0),"DROP",IF(AND(OR(D122&lt;&gt;0,I122&lt;&gt;0),C122=0,H122=0),"NEW",""))</f>
        <v>NEW</v>
      </c>
    </row>
    <row r="123" customFormat="false" ht="15" hidden="false" customHeight="false" outlineLevel="0" collapsed="false">
      <c r="A123" s="7" t="s">
        <v>131</v>
      </c>
      <c r="B123" s="7" t="str">
        <f aca="false">IFERROR(INDEX('Source'!$C:$C,MATCH($A123,'Source'!$B:$B,0)),"")</f>
        <v>מגן קרסול חום</v>
      </c>
      <c r="C123" s="8" t="n">
        <f aca="false">SUMIFS('Source'!$D:$D,'Source'!$A:$A,"210 - Oy. Ea. Ab. FINLAND",'Source'!$B:$B,$A123)</f>
        <v>10</v>
      </c>
      <c r="D123" s="8" t="n">
        <f aca="false">SUMIFS('Source'!$F:$F,'Source'!$A:$A,"210 - Oy. Ea. Ab. FINLAND",'Source'!$B:$B,$A123)</f>
        <v>0</v>
      </c>
      <c r="E123" s="8" t="n">
        <f aca="false">D123*$J$5</f>
        <v>0</v>
      </c>
      <c r="F123" s="8" t="n">
        <f aca="false">E123-C123</f>
        <v>-10</v>
      </c>
      <c r="G123" s="9" t="n">
        <f aca="false">IF(AND(C123=0,E123=0),0,IF(C123=0,"New",(E123-C123)/C123))</f>
        <v>-1</v>
      </c>
      <c r="H123" s="8" t="n">
        <f aca="false">SUMIFS('Source'!$E:$E,'Source'!$A:$A,"210 - Oy. Ea. Ab. FINLAND",'Source'!$B:$B,$A123)</f>
        <v>117.23</v>
      </c>
      <c r="I123" s="8" t="n">
        <f aca="false">SUMIFS('Source'!$G:$G,'Source'!$A:$A,"210 - Oy. Ea. Ab. FINLAND",'Source'!$B:$B,$A123)</f>
        <v>0</v>
      </c>
      <c r="J123" s="8" t="n">
        <f aca="false">I123*$J$5</f>
        <v>0</v>
      </c>
      <c r="K123" s="8" t="n">
        <f aca="false">J123-H123</f>
        <v>-117.23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108</v>
      </c>
      <c r="B124" s="7" t="str">
        <f aca="false">IFERROR(INDEX('Source'!$C:$C,MATCH($A124,'Source'!$B:$B,0)),"")</f>
        <v>מגן קרסול חום</v>
      </c>
      <c r="C124" s="8" t="n">
        <f aca="false">SUMIFS('Source'!$D:$D,'Source'!$A:$A,"210 - Oy. Ea. Ab. FINLAND",'Source'!$B:$B,$A124)</f>
        <v>10</v>
      </c>
      <c r="D124" s="8" t="n">
        <f aca="false">SUMIFS('Source'!$F:$F,'Source'!$A:$A,"210 - Oy. Ea. Ab. FINLAND",'Source'!$B:$B,$A124)</f>
        <v>0</v>
      </c>
      <c r="E124" s="8" t="n">
        <f aca="false">D124*$J$5</f>
        <v>0</v>
      </c>
      <c r="F124" s="8" t="n">
        <f aca="false">E124-C124</f>
        <v>-10</v>
      </c>
      <c r="G124" s="9" t="n">
        <f aca="false">IF(AND(C124=0,E124=0),0,IF(C124=0,"New",(E124-C124)/C124))</f>
        <v>-1</v>
      </c>
      <c r="H124" s="8" t="n">
        <f aca="false">SUMIFS('Source'!$E:$E,'Source'!$A:$A,"210 - Oy. Ea. Ab. FINLAND",'Source'!$B:$B,$A124)</f>
        <v>117.23</v>
      </c>
      <c r="I124" s="8" t="n">
        <f aca="false">SUMIFS('Source'!$G:$G,'Source'!$A:$A,"210 - Oy. Ea. Ab. FINLAND",'Source'!$B:$B,$A124)</f>
        <v>0</v>
      </c>
      <c r="J124" s="8" t="n">
        <f aca="false">I124*$J$5</f>
        <v>0</v>
      </c>
      <c r="K124" s="8" t="n">
        <f aca="false">J124-H124</f>
        <v>-117.23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329</v>
      </c>
      <c r="B125" s="7" t="str">
        <f aca="false">IFERROR(INDEX('Source'!$C:$C,MATCH($A125,'Source'!$B:$B,0)),"")</f>
        <v>מגן קרסול מתכוון</v>
      </c>
      <c r="C125" s="8" t="n">
        <f aca="false">SUMIFS('Source'!$D:$D,'Source'!$A:$A,"210 - Oy. Ea. Ab. FINLAND",'Source'!$B:$B,$A125)</f>
        <v>0</v>
      </c>
      <c r="D125" s="8" t="n">
        <f aca="false">SUMIFS('Source'!$F:$F,'Source'!$A:$A,"210 - Oy. Ea. Ab. FINLAND",'Source'!$B:$B,$A125)</f>
        <v>4</v>
      </c>
      <c r="E125" s="8" t="n">
        <f aca="false">D125*$J$5</f>
        <v>5.05263157894737</v>
      </c>
      <c r="F125" s="8" t="n">
        <f aca="false">E125-C125</f>
        <v>5.05263157894737</v>
      </c>
      <c r="G125" s="9" t="str">
        <f aca="false">IF(AND(C125=0,E125=0),0,IF(C125=0,"New",(E125-C125)/C125))</f>
        <v>New</v>
      </c>
      <c r="H125" s="8" t="n">
        <f aca="false">SUMIFS('Source'!$E:$E,'Source'!$A:$A,"210 - Oy. Ea. Ab. FINLAND",'Source'!$B:$B,$A125)</f>
        <v>0</v>
      </c>
      <c r="I125" s="8" t="n">
        <f aca="false">SUMIFS('Source'!$G:$G,'Source'!$A:$A,"210 - Oy. Ea. Ab. FINLAND",'Source'!$B:$B,$A125)</f>
        <v>112.43</v>
      </c>
      <c r="J125" s="8" t="n">
        <f aca="false">I125*$J$5</f>
        <v>142.016842105263</v>
      </c>
      <c r="K125" s="8" t="n">
        <f aca="false">J125-H125</f>
        <v>142.016842105263</v>
      </c>
      <c r="L125" s="9" t="str">
        <f aca="false">IF(AND(H125=0,J125=0),0,IF(H125=0,"New",(J125-H125)/H125))</f>
        <v>New</v>
      </c>
      <c r="M125" s="7" t="str">
        <f aca="false">IF(AND(OR(C125&lt;&gt;0,H125&lt;&gt;0),D125=0,I125=0),"DROP",IF(AND(OR(D125&lt;&gt;0,I125&lt;&gt;0),C125=0,H125=0),"NEW",""))</f>
        <v>NEW</v>
      </c>
    </row>
    <row r="126" customFormat="false" ht="15" hidden="false" customHeight="false" outlineLevel="0" collapsed="false">
      <c r="A126" s="7" t="s">
        <v>144</v>
      </c>
      <c r="B126" s="7" t="str">
        <f aca="false">IFERROR(INDEX('Source'!$C:$C,MATCH($A126,'Source'!$B:$B,0)),"")</f>
        <v>כרית סיליקון לעקב</v>
      </c>
      <c r="C126" s="8" t="n">
        <f aca="false">SUMIFS('Source'!$D:$D,'Source'!$A:$A,"210 - Oy. Ea. Ab. FINLAND",'Source'!$B:$B,$A126)</f>
        <v>25</v>
      </c>
      <c r="D126" s="8" t="n">
        <f aca="false">SUMIFS('Source'!$F:$F,'Source'!$A:$A,"210 - Oy. Ea. Ab. FINLAND",'Source'!$B:$B,$A126)</f>
        <v>25</v>
      </c>
      <c r="E126" s="8" t="n">
        <f aca="false">D126*$J$5</f>
        <v>31.5789473684211</v>
      </c>
      <c r="F126" s="8" t="n">
        <f aca="false">E126-C126</f>
        <v>6.57894736842105</v>
      </c>
      <c r="G126" s="9" t="n">
        <f aca="false">IF(AND(C126=0,E126=0),0,IF(C126=0,"New",(E126-C126)/C126))</f>
        <v>0.263157894736842</v>
      </c>
      <c r="H126" s="8" t="n">
        <f aca="false">SUMIFS('Source'!$E:$E,'Source'!$A:$A,"210 - Oy. Ea. Ab. FINLAND",'Source'!$B:$B,$A126)</f>
        <v>764.19</v>
      </c>
      <c r="I126" s="8" t="n">
        <f aca="false">SUMIFS('Source'!$G:$G,'Source'!$A:$A,"210 - Oy. Ea. Ab. FINLAND",'Source'!$B:$B,$A126)</f>
        <v>652.79</v>
      </c>
      <c r="J126" s="8" t="n">
        <f aca="false">I126*$J$5</f>
        <v>824.576842105263</v>
      </c>
      <c r="K126" s="8" t="n">
        <f aca="false">J126-H126</f>
        <v>60.386842105263</v>
      </c>
      <c r="L126" s="9" t="n">
        <f aca="false">IF(AND(H126=0,J126=0),0,IF(H126=0,"New",(J126-H126)/H126))</f>
        <v>0.0790207174986103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473</v>
      </c>
      <c r="B127" s="7" t="str">
        <f aca="false">IFERROR(INDEX('Source'!$C:$C,MATCH($A127,'Source'!$B:$B,0)),"")</f>
        <v>מיצב פיקה</v>
      </c>
      <c r="C127" s="8" t="n">
        <f aca="false">SUMIFS('Source'!$D:$D,'Source'!$A:$A,"210 - Oy. Ea. Ab. FINLAND",'Source'!$B:$B,$A127)</f>
        <v>0</v>
      </c>
      <c r="D127" s="8" t="n">
        <f aca="false">SUMIFS('Source'!$F:$F,'Source'!$A:$A,"210 - Oy. Ea. Ab. FINLAND",'Source'!$B:$B,$A127)</f>
        <v>3</v>
      </c>
      <c r="E127" s="8" t="n">
        <f aca="false">D127*$J$5</f>
        <v>3.78947368421053</v>
      </c>
      <c r="F127" s="8" t="n">
        <f aca="false">E127-C127</f>
        <v>3.78947368421053</v>
      </c>
      <c r="G127" s="9" t="str">
        <f aca="false">IF(AND(C127=0,E127=0),0,IF(C127=0,"New",(E127-C127)/C127))</f>
        <v>New</v>
      </c>
      <c r="H127" s="8" t="n">
        <f aca="false">SUMIFS('Source'!$E:$E,'Source'!$A:$A,"210 - Oy. Ea. Ab. FINLAND",'Source'!$B:$B,$A127)</f>
        <v>0</v>
      </c>
      <c r="I127" s="8" t="n">
        <f aca="false">SUMIFS('Source'!$G:$G,'Source'!$A:$A,"210 - Oy. Ea. Ab. FINLAND",'Source'!$B:$B,$A127)</f>
        <v>109.27</v>
      </c>
      <c r="J127" s="8" t="n">
        <f aca="false">I127*$J$5</f>
        <v>138.025263157895</v>
      </c>
      <c r="K127" s="8" t="n">
        <f aca="false">J127-H127</f>
        <v>138.025263157895</v>
      </c>
      <c r="L127" s="9" t="str">
        <f aca="false">IF(AND(H127=0,J127=0),0,IF(H127=0,"New",(J127-H127)/H127))</f>
        <v>New</v>
      </c>
      <c r="M127" s="7" t="str">
        <f aca="false">IF(AND(OR(C127&lt;&gt;0,H127&lt;&gt;0),D127=0,I127=0),"DROP",IF(AND(OR(D127&lt;&gt;0,I127&lt;&gt;0),C127=0,H127=0),"NEW",""))</f>
        <v>NEW</v>
      </c>
    </row>
    <row r="128" customFormat="false" ht="15" hidden="false" customHeight="false" outlineLevel="0" collapsed="false">
      <c r="A128" s="7" t="s">
        <v>603</v>
      </c>
      <c r="B128" s="7" t="str">
        <f aca="false">IFERROR(INDEX('Source'!$C:$C,MATCH($A128,'Source'!$B:$B,0)),"")</f>
        <v>מיצב פיקה</v>
      </c>
      <c r="C128" s="8" t="n">
        <f aca="false">SUMIFS('Source'!$D:$D,'Source'!$A:$A,"210 - Oy. Ea. Ab. FINLAND",'Source'!$B:$B,$A128)</f>
        <v>0</v>
      </c>
      <c r="D128" s="8" t="n">
        <f aca="false">SUMIFS('Source'!$F:$F,'Source'!$A:$A,"210 - Oy. Ea. Ab. FINLAND",'Source'!$B:$B,$A128)</f>
        <v>3</v>
      </c>
      <c r="E128" s="8" t="n">
        <f aca="false">D128*$J$5</f>
        <v>3.78947368421053</v>
      </c>
      <c r="F128" s="8" t="n">
        <f aca="false">E128-C128</f>
        <v>3.78947368421053</v>
      </c>
      <c r="G128" s="9" t="str">
        <f aca="false">IF(AND(C128=0,E128=0),0,IF(C128=0,"New",(E128-C128)/C128))</f>
        <v>New</v>
      </c>
      <c r="H128" s="8" t="n">
        <f aca="false">SUMIFS('Source'!$E:$E,'Source'!$A:$A,"210 - Oy. Ea. Ab. FINLAND",'Source'!$B:$B,$A128)</f>
        <v>0</v>
      </c>
      <c r="I128" s="8" t="n">
        <f aca="false">SUMIFS('Source'!$G:$G,'Source'!$A:$A,"210 - Oy. Ea. Ab. FINLAND",'Source'!$B:$B,$A128)</f>
        <v>109.27</v>
      </c>
      <c r="J128" s="8" t="n">
        <f aca="false">I128*$J$5</f>
        <v>138.025263157895</v>
      </c>
      <c r="K128" s="8" t="n">
        <f aca="false">J128-H128</f>
        <v>138.025263157895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296</v>
      </c>
      <c r="B129" s="7" t="str">
        <f aca="false">IFERROR(INDEX('Source'!$C:$C,MATCH($A129,'Source'!$B:$B,0)),"")</f>
        <v>סד לאצבע הדק</v>
      </c>
      <c r="C129" s="8" t="n">
        <f aca="false">SUMIFS('Source'!$D:$D,'Source'!$A:$A,"210 - Oy. Ea. Ab. FINLAND",'Source'!$B:$B,$A129)</f>
        <v>20</v>
      </c>
      <c r="D129" s="8" t="n">
        <f aca="false">SUMIFS('Source'!$F:$F,'Source'!$A:$A,"210 - Oy. Ea. Ab. FINLAND",'Source'!$B:$B,$A129)</f>
        <v>15</v>
      </c>
      <c r="E129" s="8" t="n">
        <f aca="false">D129*$J$5</f>
        <v>18.9473684210526</v>
      </c>
      <c r="F129" s="8" t="n">
        <f aca="false">E129-C129</f>
        <v>-1.05263157894737</v>
      </c>
      <c r="G129" s="9" t="n">
        <f aca="false">IF(AND(C129=0,E129=0),0,IF(C129=0,"New",(E129-C129)/C129))</f>
        <v>-0.0526315789473685</v>
      </c>
      <c r="H129" s="8" t="n">
        <f aca="false">SUMIFS('Source'!$E:$E,'Source'!$A:$A,"210 - Oy. Ea. Ab. FINLAND",'Source'!$B:$B,$A129)</f>
        <v>302.17</v>
      </c>
      <c r="I129" s="8" t="n">
        <f aca="false">SUMIFS('Source'!$G:$G,'Source'!$A:$A,"210 - Oy. Ea. Ab. FINLAND",'Source'!$B:$B,$A129)</f>
        <v>194.59</v>
      </c>
      <c r="J129" s="8" t="n">
        <f aca="false">I129*$J$5</f>
        <v>245.797894736842</v>
      </c>
      <c r="K129" s="8" t="n">
        <f aca="false">J129-H129</f>
        <v>-56.3721052631579</v>
      </c>
      <c r="L129" s="9" t="n">
        <f aca="false">IF(AND(H129=0,J129=0),0,IF(H129=0,"New",(J129-H129)/H129))</f>
        <v>-0.186557584350392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433</v>
      </c>
      <c r="B130" s="7" t="str">
        <f aca="false">IFERROR(INDEX('Source'!$C:$C,MATCH($A130,'Source'!$B:$B,0)),"")</f>
        <v>חגורת גב-לומבו</v>
      </c>
      <c r="C130" s="8" t="n">
        <f aca="false">SUMIFS('Source'!$D:$D,'Source'!$A:$A,"210 - Oy. Ea. Ab. FINLAND",'Source'!$B:$B,$A130)</f>
        <v>2</v>
      </c>
      <c r="D130" s="8" t="n">
        <f aca="false">SUMIFS('Source'!$F:$F,'Source'!$A:$A,"210 - Oy. Ea. Ab. FINLAND",'Source'!$B:$B,$A130)</f>
        <v>4</v>
      </c>
      <c r="E130" s="8" t="n">
        <f aca="false">D130*$J$5</f>
        <v>5.05263157894737</v>
      </c>
      <c r="F130" s="8" t="n">
        <f aca="false">E130-C130</f>
        <v>3.05263157894737</v>
      </c>
      <c r="G130" s="9" t="n">
        <f aca="false">IF(AND(C130=0,E130=0),0,IF(C130=0,"New",(E130-C130)/C130))</f>
        <v>1.52631578947368</v>
      </c>
      <c r="H130" s="8" t="n">
        <f aca="false">SUMIFS('Source'!$E:$E,'Source'!$A:$A,"210 - Oy. Ea. Ab. FINLAND",'Source'!$B:$B,$A130)</f>
        <v>155.78</v>
      </c>
      <c r="I130" s="8" t="n">
        <f aca="false">SUMIFS('Source'!$G:$G,'Source'!$A:$A,"210 - Oy. Ea. Ab. FINLAND",'Source'!$B:$B,$A130)</f>
        <v>260.78</v>
      </c>
      <c r="J130" s="8" t="n">
        <f aca="false">I130*$J$5</f>
        <v>329.406315789474</v>
      </c>
      <c r="K130" s="8" t="n">
        <f aca="false">J130-H130</f>
        <v>173.626315789474</v>
      </c>
      <c r="L130" s="9" t="n">
        <f aca="false">IF(AND(H130=0,J130=0),0,IF(H130=0,"New",(J130-H130)/H130))</f>
        <v>1.1145610206026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159</v>
      </c>
      <c r="B131" s="7" t="str">
        <f aca="false">IFERROR(INDEX('Source'!$C:$C,MATCH($A131,'Source'!$B:$B,0)),"")</f>
        <v>אצבעון מפלסטיק  ליד</v>
      </c>
      <c r="C131" s="8" t="n">
        <f aca="false">SUMIFS('Source'!$D:$D,'Source'!$A:$A,"210 - Oy. Ea. Ab. FINLAND",'Source'!$B:$B,$A131)</f>
        <v>15</v>
      </c>
      <c r="D131" s="8" t="n">
        <f aca="false">SUMIFS('Source'!$F:$F,'Source'!$A:$A,"210 - Oy. Ea. Ab. FINLAND",'Source'!$B:$B,$A131)</f>
        <v>5</v>
      </c>
      <c r="E131" s="8" t="n">
        <f aca="false">D131*$J$5</f>
        <v>6.31578947368421</v>
      </c>
      <c r="F131" s="8" t="n">
        <f aca="false">E131-C131</f>
        <v>-8.68421052631579</v>
      </c>
      <c r="G131" s="9" t="n">
        <f aca="false">IF(AND(C131=0,E131=0),0,IF(C131=0,"New",(E131-C131)/C131))</f>
        <v>-0.578947368421053</v>
      </c>
      <c r="H131" s="8" t="n">
        <f aca="false">SUMIFS('Source'!$E:$E,'Source'!$A:$A,"210 - Oy. Ea. Ab. FINLAND",'Source'!$B:$B,$A131)</f>
        <v>140.67</v>
      </c>
      <c r="I131" s="8" t="n">
        <f aca="false">SUMIFS('Source'!$G:$G,'Source'!$A:$A,"210 - Oy. Ea. Ab. FINLAND",'Source'!$B:$B,$A131)</f>
        <v>39.92</v>
      </c>
      <c r="J131" s="8" t="n">
        <f aca="false">I131*$J$5</f>
        <v>50.4252631578947</v>
      </c>
      <c r="K131" s="8" t="n">
        <f aca="false">J131-H131</f>
        <v>-90.2447368421053</v>
      </c>
      <c r="L131" s="9" t="n">
        <f aca="false">IF(AND(H131=0,J131=0),0,IF(H131=0,"New",(J131-H131)/H131))</f>
        <v>-0.641535059658102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446</v>
      </c>
      <c r="B132" s="7" t="str">
        <f aca="false">IFERROR(INDEX('Source'!$C:$C,MATCH($A132,'Source'!$B:$B,0)),"")</f>
        <v>טייפ חבישה לספורט בז'</v>
      </c>
      <c r="C132" s="8" t="n">
        <f aca="false">SUMIFS('Source'!$D:$D,'Source'!$A:$A,"210 - Oy. Ea. Ab. FINLAND",'Source'!$B:$B,$A132)</f>
        <v>0</v>
      </c>
      <c r="D132" s="8" t="n">
        <f aca="false">SUMIFS('Source'!$F:$F,'Source'!$A:$A,"210 - Oy. Ea. Ab. FINLAND",'Source'!$B:$B,$A132)</f>
        <v>12</v>
      </c>
      <c r="E132" s="8" t="n">
        <f aca="false">D132*$J$5</f>
        <v>15.1578947368421</v>
      </c>
      <c r="F132" s="8" t="n">
        <f aca="false">E132-C132</f>
        <v>15.1578947368421</v>
      </c>
      <c r="G132" s="9" t="str">
        <f aca="false">IF(AND(C132=0,E132=0),0,IF(C132=0,"New",(E132-C132)/C132))</f>
        <v>New</v>
      </c>
      <c r="H132" s="8" t="n">
        <f aca="false">SUMIFS('Source'!$E:$E,'Source'!$A:$A,"210 - Oy. Ea. Ab. FINLAND",'Source'!$B:$B,$A132)</f>
        <v>0</v>
      </c>
      <c r="I132" s="8" t="n">
        <f aca="false">SUMIFS('Source'!$G:$G,'Source'!$A:$A,"210 - Oy. Ea. Ab. FINLAND",'Source'!$B:$B,$A132)</f>
        <v>99.79</v>
      </c>
      <c r="J132" s="8" t="n">
        <f aca="false">I132*$J$5</f>
        <v>126.050526315789</v>
      </c>
      <c r="K132" s="8" t="n">
        <f aca="false">J132-H132</f>
        <v>126.050526315789</v>
      </c>
      <c r="L132" s="9" t="str">
        <f aca="false">IF(AND(H132=0,J132=0),0,IF(H132=0,"New",(J132-H132)/H132))</f>
        <v>New</v>
      </c>
      <c r="M132" s="7" t="str">
        <f aca="false">IF(AND(OR(C132&lt;&gt;0,H132&lt;&gt;0),D132=0,I132=0),"DROP",IF(AND(OR(D132&lt;&gt;0,I132&lt;&gt;0),C132=0,H132=0),"NEW",""))</f>
        <v>NEW</v>
      </c>
    </row>
    <row r="133" customFormat="false" ht="15" hidden="false" customHeight="false" outlineLevel="0" collapsed="false">
      <c r="A133" s="7" t="s">
        <v>488</v>
      </c>
      <c r="B133" s="7" t="str">
        <f aca="false">IFERROR(INDEX('Source'!$C:$C,MATCH($A133,'Source'!$B:$B,0)),"")</f>
        <v>חגורת שבר דו צדדית</v>
      </c>
      <c r="C133" s="8" t="n">
        <f aca="false">SUMIFS('Source'!$D:$D,'Source'!$A:$A,"210 - Oy. Ea. Ab. FINLAND",'Source'!$B:$B,$A133)</f>
        <v>6</v>
      </c>
      <c r="D133" s="8" t="n">
        <f aca="false">SUMIFS('Source'!$F:$F,'Source'!$A:$A,"210 - Oy. Ea. Ab. FINLAND",'Source'!$B:$B,$A133)</f>
        <v>6</v>
      </c>
      <c r="E133" s="8" t="n">
        <f aca="false">D133*$J$5</f>
        <v>7.57894736842105</v>
      </c>
      <c r="F133" s="8" t="n">
        <f aca="false">E133-C133</f>
        <v>1.57894736842105</v>
      </c>
      <c r="G133" s="9" t="n">
        <f aca="false">IF(AND(C133=0,E133=0),0,IF(C133=0,"New",(E133-C133)/C133))</f>
        <v>0.263157894736842</v>
      </c>
      <c r="H133" s="8" t="n">
        <f aca="false">SUMIFS('Source'!$E:$E,'Source'!$A:$A,"210 - Oy. Ea. Ab. FINLAND",'Source'!$B:$B,$A133)</f>
        <v>604.45</v>
      </c>
      <c r="I133" s="8" t="n">
        <f aca="false">SUMIFS('Source'!$G:$G,'Source'!$A:$A,"210 - Oy. Ea. Ab. FINLAND",'Source'!$B:$B,$A133)</f>
        <v>505.93</v>
      </c>
      <c r="J133" s="8" t="n">
        <f aca="false">I133*$J$5</f>
        <v>639.069473684211</v>
      </c>
      <c r="K133" s="8" t="n">
        <f aca="false">J133-H133</f>
        <v>34.6194736842105</v>
      </c>
      <c r="L133" s="9" t="n">
        <f aca="false">IF(AND(H133=0,J133=0),0,IF(H133=0,"New",(J133-H133)/H133))</f>
        <v>0.0572743381325344</v>
      </c>
      <c r="M133" s="7" t="str">
        <f aca="false">IF(AND(OR(C133&lt;&gt;0,H133&lt;&gt;0),D133=0,I133=0),"DROP",IF(AND(OR(D133&lt;&gt;0,I133&lt;&gt;0),C133=0,H133=0),"NEW",""))</f>
        <v/>
      </c>
    </row>
    <row r="134" customFormat="false" ht="15" hidden="false" customHeight="false" outlineLevel="0" collapsed="false">
      <c r="A134" s="7" t="s">
        <v>186</v>
      </c>
      <c r="B134" s="7" t="str">
        <f aca="false">IFERROR(INDEX('Source'!$C:$C,MATCH($A134,'Source'!$B:$B,0)),"")</f>
        <v>צוארון ספוגי</v>
      </c>
      <c r="C134" s="8" t="n">
        <f aca="false">SUMIFS('Source'!$D:$D,'Source'!$A:$A,"210 - Oy. Ea. Ab. FINLAND",'Source'!$B:$B,$A134)</f>
        <v>9</v>
      </c>
      <c r="D134" s="8" t="n">
        <f aca="false">SUMIFS('Source'!$F:$F,'Source'!$A:$A,"210 - Oy. Ea. Ab. FINLAND",'Source'!$B:$B,$A134)</f>
        <v>6</v>
      </c>
      <c r="E134" s="8" t="n">
        <f aca="false">D134*$J$5</f>
        <v>7.57894736842105</v>
      </c>
      <c r="F134" s="8" t="n">
        <f aca="false">E134-C134</f>
        <v>-1.42105263157895</v>
      </c>
      <c r="G134" s="9" t="n">
        <f aca="false">IF(AND(C134=0,E134=0),0,IF(C134=0,"New",(E134-C134)/C134))</f>
        <v>-0.157894736842105</v>
      </c>
      <c r="H134" s="8" t="n">
        <f aca="false">SUMIFS('Source'!$E:$E,'Source'!$A:$A,"210 - Oy. Ea. Ab. FINLAND",'Source'!$B:$B,$A134)</f>
        <v>226.4</v>
      </c>
      <c r="I134" s="8" t="n">
        <f aca="false">SUMIFS('Source'!$G:$G,'Source'!$A:$A,"210 - Oy. Ea. Ab. FINLAND",'Source'!$B:$B,$A134)</f>
        <v>130.72</v>
      </c>
      <c r="J134" s="8" t="n">
        <f aca="false">I134*$J$5</f>
        <v>165.12</v>
      </c>
      <c r="K134" s="8" t="n">
        <f aca="false">J134-H134</f>
        <v>-61.28</v>
      </c>
      <c r="L134" s="9" t="n">
        <f aca="false">IF(AND(H134=0,J134=0),0,IF(H134=0,"New",(J134-H134)/H134))</f>
        <v>-0.270671378091873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136</v>
      </c>
      <c r="B135" s="7" t="str">
        <f aca="false">IFERROR(INDEX('Source'!$C:$C,MATCH($A135,'Source'!$B:$B,0)),"")</f>
        <v>סד יד דו צדדי</v>
      </c>
      <c r="C135" s="8" t="n">
        <f aca="false">SUMIFS('Source'!$D:$D,'Source'!$A:$A,"210 - Oy. Ea. Ab. FINLAND",'Source'!$B:$B,$A135)</f>
        <v>2</v>
      </c>
      <c r="D135" s="8" t="n">
        <f aca="false">SUMIFS('Source'!$F:$F,'Source'!$A:$A,"210 - Oy. Ea. Ab. FINLAND",'Source'!$B:$B,$A135)</f>
        <v>0</v>
      </c>
      <c r="E135" s="8" t="n">
        <f aca="false">D135*$J$5</f>
        <v>0</v>
      </c>
      <c r="F135" s="8" t="n">
        <f aca="false">E135-C135</f>
        <v>-2</v>
      </c>
      <c r="G135" s="9" t="n">
        <f aca="false">IF(AND(C135=0,E135=0),0,IF(C135=0,"New",(E135-C135)/C135))</f>
        <v>-1</v>
      </c>
      <c r="H135" s="8" t="n">
        <f aca="false">SUMIFS('Source'!$E:$E,'Source'!$A:$A,"210 - Oy. Ea. Ab. FINLAND",'Source'!$B:$B,$A135)</f>
        <v>92.84</v>
      </c>
      <c r="I135" s="8" t="n">
        <f aca="false">SUMIFS('Source'!$G:$G,'Source'!$A:$A,"210 - Oy. Ea. Ab. FINLAND",'Source'!$B:$B,$A135)</f>
        <v>0</v>
      </c>
      <c r="J135" s="8" t="n">
        <f aca="false">I135*$J$5</f>
        <v>0</v>
      </c>
      <c r="K135" s="8" t="n">
        <f aca="false">J135-H135</f>
        <v>-92.84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410</v>
      </c>
      <c r="B136" s="7" t="str">
        <f aca="false">IFERROR(INDEX('Source'!$C:$C,MATCH($A136,'Source'!$B:$B,0)),"")</f>
        <v>מגן קרסול שחור</v>
      </c>
      <c r="C136" s="8" t="n">
        <f aca="false">SUMIFS('Source'!$D:$D,'Source'!$A:$A,"210 - Oy. Ea. Ab. FINLAND",'Source'!$B:$B,$A136)</f>
        <v>0</v>
      </c>
      <c r="D136" s="8" t="n">
        <f aca="false">SUMIFS('Source'!$F:$F,'Source'!$A:$A,"210 - Oy. Ea. Ab. FINLAND",'Source'!$B:$B,$A136)</f>
        <v>9</v>
      </c>
      <c r="E136" s="8" t="n">
        <f aca="false">D136*$J$5</f>
        <v>11.3684210526316</v>
      </c>
      <c r="F136" s="8" t="n">
        <f aca="false">E136-C136</f>
        <v>11.3684210526316</v>
      </c>
      <c r="G136" s="9" t="str">
        <f aca="false">IF(AND(C136=0,E136=0),0,IF(C136=0,"New",(E136-C136)/C136))</f>
        <v>New</v>
      </c>
      <c r="H136" s="8" t="n">
        <f aca="false">SUMIFS('Source'!$E:$E,'Source'!$A:$A,"210 - Oy. Ea. Ab. FINLAND",'Source'!$B:$B,$A136)</f>
        <v>0</v>
      </c>
      <c r="I136" s="8" t="n">
        <f aca="false">SUMIFS('Source'!$G:$G,'Source'!$A:$A,"210 - Oy. Ea. Ab. FINLAND",'Source'!$B:$B,$A136)</f>
        <v>92.8</v>
      </c>
      <c r="J136" s="8" t="n">
        <f aca="false">I136*$J$5</f>
        <v>117.221052631579</v>
      </c>
      <c r="K136" s="8" t="n">
        <f aca="false">J136-H136</f>
        <v>117.221052631579</v>
      </c>
      <c r="L136" s="9" t="str">
        <f aca="false">IF(AND(H136=0,J136=0),0,IF(H136=0,"New",(J136-H136)/H136))</f>
        <v>New</v>
      </c>
      <c r="M136" s="7" t="str">
        <f aca="false">IF(AND(OR(C136&lt;&gt;0,H136&lt;&gt;0),D136=0,I136=0),"DROP",IF(AND(OR(D136&lt;&gt;0,I136&lt;&gt;0),C136=0,H136=0),"NEW",""))</f>
        <v>NEW</v>
      </c>
    </row>
    <row r="137" customFormat="false" ht="15" hidden="false" customHeight="false" outlineLevel="0" collapsed="false">
      <c r="A137" s="7" t="s">
        <v>782</v>
      </c>
      <c r="B137" s="7" t="str">
        <f aca="false">IFERROR(INDEX('Source'!$C:$C,MATCH($A137,'Source'!$B:$B,0)),"")</f>
        <v>חגורת צלעות לאשה</v>
      </c>
      <c r="C137" s="8" t="n">
        <f aca="false">SUMIFS('Source'!$D:$D,'Source'!$A:$A,"210 - Oy. Ea. Ab. FINLAND",'Source'!$B:$B,$A137)</f>
        <v>0</v>
      </c>
      <c r="D137" s="8" t="n">
        <f aca="false">SUMIFS('Source'!$F:$F,'Source'!$A:$A,"210 - Oy. Ea. Ab. FINLAND",'Source'!$B:$B,$A137)</f>
        <v>2</v>
      </c>
      <c r="E137" s="8" t="n">
        <f aca="false">D137*$J$5</f>
        <v>2.52631578947368</v>
      </c>
      <c r="F137" s="8" t="n">
        <f aca="false">E137-C137</f>
        <v>2.52631578947368</v>
      </c>
      <c r="G137" s="9" t="str">
        <f aca="false">IF(AND(C137=0,E137=0),0,IF(C137=0,"New",(E137-C137)/C137))</f>
        <v>New</v>
      </c>
      <c r="H137" s="8" t="n">
        <f aca="false">SUMIFS('Source'!$E:$E,'Source'!$A:$A,"210 - Oy. Ea. Ab. FINLAND",'Source'!$B:$B,$A137)</f>
        <v>0</v>
      </c>
      <c r="I137" s="8" t="n">
        <f aca="false">SUMIFS('Source'!$G:$G,'Source'!$A:$A,"210 - Oy. Ea. Ab. FINLAND",'Source'!$B:$B,$A137)</f>
        <v>90.81</v>
      </c>
      <c r="J137" s="8" t="n">
        <f aca="false">I137*$J$5</f>
        <v>114.707368421053</v>
      </c>
      <c r="K137" s="8" t="n">
        <f aca="false">J137-H137</f>
        <v>114.707368421053</v>
      </c>
      <c r="L137" s="9" t="str">
        <f aca="false">IF(AND(H137=0,J137=0),0,IF(H137=0,"New",(J137-H137)/H137))</f>
        <v>New</v>
      </c>
      <c r="M137" s="7" t="str">
        <f aca="false">IF(AND(OR(C137&lt;&gt;0,H137&lt;&gt;0),D137=0,I137=0),"DROP",IF(AND(OR(D137&lt;&gt;0,I137&lt;&gt;0),C137=0,H137=0),"NEW",""))</f>
        <v>NEW</v>
      </c>
    </row>
    <row r="138" customFormat="false" ht="15" hidden="false" customHeight="false" outlineLevel="0" collapsed="false">
      <c r="A138" s="7" t="s">
        <v>447</v>
      </c>
      <c r="B138" s="7" t="str">
        <f aca="false">IFERROR(INDEX('Source'!$C:$C,MATCH($A138,'Source'!$B:$B,0)),"")</f>
        <v>חגורה אוורירית איטלקית</v>
      </c>
      <c r="C138" s="8" t="n">
        <f aca="false">SUMIFS('Source'!$D:$D,'Source'!$A:$A,"210 - Oy. Ea. Ab. FINLAND",'Source'!$B:$B,$A138)</f>
        <v>6</v>
      </c>
      <c r="D138" s="8" t="n">
        <f aca="false">SUMIFS('Source'!$F:$F,'Source'!$A:$A,"210 - Oy. Ea. Ab. FINLAND",'Source'!$B:$B,$A138)</f>
        <v>6</v>
      </c>
      <c r="E138" s="8" t="n">
        <f aca="false">D138*$J$5</f>
        <v>7.57894736842105</v>
      </c>
      <c r="F138" s="8" t="n">
        <f aca="false">E138-C138</f>
        <v>1.57894736842105</v>
      </c>
      <c r="G138" s="9" t="n">
        <f aca="false">IF(AND(C138=0,E138=0),0,IF(C138=0,"New",(E138-C138)/C138))</f>
        <v>0.263157894736842</v>
      </c>
      <c r="H138" s="8" t="n">
        <f aca="false">SUMIFS('Source'!$E:$E,'Source'!$A:$A,"210 - Oy. Ea. Ab. FINLAND",'Source'!$B:$B,$A138)</f>
        <v>751.76</v>
      </c>
      <c r="I138" s="8" t="n">
        <f aca="false">SUMIFS('Source'!$G:$G,'Source'!$A:$A,"210 - Oy. Ea. Ab. FINLAND",'Source'!$B:$B,$A138)</f>
        <v>662.6</v>
      </c>
      <c r="J138" s="8" t="n">
        <f aca="false">I138*$J$5</f>
        <v>836.968421052632</v>
      </c>
      <c r="K138" s="8" t="n">
        <f aca="false">J138-H138</f>
        <v>85.2084210526316</v>
      </c>
      <c r="L138" s="9" t="n">
        <f aca="false">IF(AND(H138=0,J138=0),0,IF(H138=0,"New",(J138-H138)/H138))</f>
        <v>0.113345244562934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140</v>
      </c>
      <c r="B139" s="7" t="str">
        <f aca="false">IFERROR(INDEX('Source'!$C:$C,MATCH($A139,'Source'!$B:$B,0)),"")</f>
        <v>'תחבושת אלסטית נצמדת צבע בז</v>
      </c>
      <c r="C139" s="8" t="n">
        <f aca="false">SUMIFS('Source'!$D:$D,'Source'!$A:$A,"210 - Oy. Ea. Ab. FINLAND",'Source'!$B:$B,$A139)</f>
        <v>12</v>
      </c>
      <c r="D139" s="8" t="n">
        <f aca="false">SUMIFS('Source'!$F:$F,'Source'!$A:$A,"210 - Oy. Ea. Ab. FINLAND",'Source'!$B:$B,$A139)</f>
        <v>0</v>
      </c>
      <c r="E139" s="8" t="n">
        <f aca="false">D139*$J$5</f>
        <v>0</v>
      </c>
      <c r="F139" s="8" t="n">
        <f aca="false">E139-C139</f>
        <v>-12</v>
      </c>
      <c r="G139" s="9" t="n">
        <f aca="false">IF(AND(C139=0,E139=0),0,IF(C139=0,"New",(E139-C139)/C139))</f>
        <v>-1</v>
      </c>
      <c r="H139" s="8" t="n">
        <f aca="false">SUMIFS('Source'!$E:$E,'Source'!$A:$A,"210 - Oy. Ea. Ab. FINLAND",'Source'!$B:$B,$A139)</f>
        <v>85.84</v>
      </c>
      <c r="I139" s="8" t="n">
        <f aca="false">SUMIFS('Source'!$G:$G,'Source'!$A:$A,"210 - Oy. Ea. Ab. FINLAND",'Source'!$B:$B,$A139)</f>
        <v>0</v>
      </c>
      <c r="J139" s="8" t="n">
        <f aca="false">I139*$J$5</f>
        <v>0</v>
      </c>
      <c r="K139" s="8" t="n">
        <f aca="false">J139-H139</f>
        <v>-85.84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220</v>
      </c>
      <c r="B140" s="7" t="str">
        <f aca="false">IFERROR(INDEX('Source'!$C:$C,MATCH($A140,'Source'!$B:$B,0)),"")</f>
        <v>תחבושת אלסטית נצמדת צבע וורוד</v>
      </c>
      <c r="C140" s="8" t="n">
        <f aca="false">SUMIFS('Source'!$D:$D,'Source'!$A:$A,"210 - Oy. Ea. Ab. FINLAND",'Source'!$B:$B,$A140)</f>
        <v>12</v>
      </c>
      <c r="D140" s="8" t="n">
        <f aca="false">SUMIFS('Source'!$F:$F,'Source'!$A:$A,"210 - Oy. Ea. Ab. FINLAND",'Source'!$B:$B,$A140)</f>
        <v>0</v>
      </c>
      <c r="E140" s="8" t="n">
        <f aca="false">D140*$J$5</f>
        <v>0</v>
      </c>
      <c r="F140" s="8" t="n">
        <f aca="false">E140-C140</f>
        <v>-12</v>
      </c>
      <c r="G140" s="9" t="n">
        <f aca="false">IF(AND(C140=0,E140=0),0,IF(C140=0,"New",(E140-C140)/C140))</f>
        <v>-1</v>
      </c>
      <c r="H140" s="8" t="n">
        <f aca="false">SUMIFS('Source'!$E:$E,'Source'!$A:$A,"210 - Oy. Ea. Ab. FINLAND",'Source'!$B:$B,$A140)</f>
        <v>85.84</v>
      </c>
      <c r="I140" s="8" t="n">
        <f aca="false">SUMIFS('Source'!$G:$G,'Source'!$A:$A,"210 - Oy. Ea. Ab. FINLAND",'Source'!$B:$B,$A140)</f>
        <v>0</v>
      </c>
      <c r="J140" s="8" t="n">
        <f aca="false">I140*$J$5</f>
        <v>0</v>
      </c>
      <c r="K140" s="8" t="n">
        <f aca="false">J140-H140</f>
        <v>-85.84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1056</v>
      </c>
      <c r="B141" s="7" t="str">
        <f aca="false">IFERROR(INDEX('Source'!$C:$C,MATCH($A141,'Source'!$B:$B,0)),"")</f>
        <v>חגורת אגן  צר מנאופרן</v>
      </c>
      <c r="C141" s="8" t="n">
        <f aca="false">SUMIFS('Source'!$D:$D,'Source'!$A:$A,"210 - Oy. Ea. Ab. FINLAND",'Source'!$B:$B,$A141)</f>
        <v>0</v>
      </c>
      <c r="D141" s="8" t="n">
        <f aca="false">SUMIFS('Source'!$F:$F,'Source'!$A:$A,"210 - Oy. Ea. Ab. FINLAND",'Source'!$B:$B,$A141)</f>
        <v>2</v>
      </c>
      <c r="E141" s="8" t="n">
        <f aca="false">D141*$J$5</f>
        <v>2.52631578947368</v>
      </c>
      <c r="F141" s="8" t="n">
        <f aca="false">E141-C141</f>
        <v>2.52631578947368</v>
      </c>
      <c r="G141" s="9" t="str">
        <f aca="false">IF(AND(C141=0,E141=0),0,IF(C141=0,"New",(E141-C141)/C141))</f>
        <v>New</v>
      </c>
      <c r="H141" s="8" t="n">
        <f aca="false">SUMIFS('Source'!$E:$E,'Source'!$A:$A,"210 - Oy. Ea. Ab. FINLAND",'Source'!$B:$B,$A141)</f>
        <v>0</v>
      </c>
      <c r="I141" s="8" t="n">
        <f aca="false">SUMIFS('Source'!$G:$G,'Source'!$A:$A,"210 - Oy. Ea. Ab. FINLAND",'Source'!$B:$B,$A141)</f>
        <v>84.82</v>
      </c>
      <c r="J141" s="8" t="n">
        <f aca="false">I141*$J$5</f>
        <v>107.141052631579</v>
      </c>
      <c r="K141" s="8" t="n">
        <f aca="false">J141-H141</f>
        <v>107.141052631579</v>
      </c>
      <c r="L141" s="9" t="str">
        <f aca="false">IF(AND(H141=0,J141=0),0,IF(H141=0,"New",(J141-H141)/H141))</f>
        <v>New</v>
      </c>
      <c r="M141" s="7" t="str">
        <f aca="false">IF(AND(OR(C141&lt;&gt;0,H141&lt;&gt;0),D141=0,I141=0),"DROP",IF(AND(OR(D141&lt;&gt;0,I141&lt;&gt;0),C141=0,H141=0),"NEW",""))</f>
        <v>NEW</v>
      </c>
    </row>
    <row r="142" customFormat="false" ht="15" hidden="false" customHeight="false" outlineLevel="0" collapsed="false">
      <c r="A142" s="7" t="s">
        <v>897</v>
      </c>
      <c r="B142" s="7" t="str">
        <f aca="false">IFERROR(INDEX('Source'!$C:$C,MATCH($A142,'Source'!$B:$B,0)),"")</f>
        <v>חגורת אגן  צר מנאופרן</v>
      </c>
      <c r="C142" s="8" t="n">
        <f aca="false">SUMIFS('Source'!$D:$D,'Source'!$A:$A,"210 - Oy. Ea. Ab. FINLAND",'Source'!$B:$B,$A142)</f>
        <v>6</v>
      </c>
      <c r="D142" s="8" t="n">
        <f aca="false">SUMIFS('Source'!$F:$F,'Source'!$A:$A,"210 - Oy. Ea. Ab. FINLAND",'Source'!$B:$B,$A142)</f>
        <v>5</v>
      </c>
      <c r="E142" s="8" t="n">
        <f aca="false">D142*$J$5</f>
        <v>6.31578947368421</v>
      </c>
      <c r="F142" s="8" t="n">
        <f aca="false">E142-C142</f>
        <v>0.315789473684211</v>
      </c>
      <c r="G142" s="9" t="n">
        <f aca="false">IF(AND(C142=0,E142=0),0,IF(C142=0,"New",(E142-C142)/C142))</f>
        <v>0.0526315789473684</v>
      </c>
      <c r="H142" s="8" t="n">
        <f aca="false">SUMIFS('Source'!$E:$E,'Source'!$A:$A,"210 - Oy. Ea. Ab. FINLAND",'Source'!$B:$B,$A142)</f>
        <v>296.36</v>
      </c>
      <c r="I142" s="8" t="n">
        <f aca="false">SUMIFS('Source'!$G:$G,'Source'!$A:$A,"210 - Oy. Ea. Ab. FINLAND",'Source'!$B:$B,$A142)</f>
        <v>212.05</v>
      </c>
      <c r="J142" s="8" t="n">
        <f aca="false">I142*$J$5</f>
        <v>267.852631578947</v>
      </c>
      <c r="K142" s="8" t="n">
        <f aca="false">J142-H142</f>
        <v>-28.5073684210527</v>
      </c>
      <c r="L142" s="9" t="n">
        <f aca="false">IF(AND(H142=0,J142=0),0,IF(H142=0,"New",(J142-H142)/H142))</f>
        <v>-0.0961916872083029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280</v>
      </c>
      <c r="B143" s="7" t="str">
        <f aca="false">IFERROR(INDEX('Source'!$C:$C,MATCH($A143,'Source'!$B:$B,0)),"")</f>
        <v>מגן ברך שחור</v>
      </c>
      <c r="C143" s="8" t="n">
        <f aca="false">SUMIFS('Source'!$D:$D,'Source'!$A:$A,"210 - Oy. Ea. Ab. FINLAND",'Source'!$B:$B,$A143)</f>
        <v>15</v>
      </c>
      <c r="D143" s="8" t="n">
        <f aca="false">SUMIFS('Source'!$F:$F,'Source'!$A:$A,"210 - Oy. Ea. Ab. FINLAND",'Source'!$B:$B,$A143)</f>
        <v>10</v>
      </c>
      <c r="E143" s="8" t="n">
        <f aca="false">D143*$J$5</f>
        <v>12.6315789473684</v>
      </c>
      <c r="F143" s="8" t="n">
        <f aca="false">E143-C143</f>
        <v>-2.36842105263158</v>
      </c>
      <c r="G143" s="9" t="n">
        <f aca="false">IF(AND(C143=0,E143=0),0,IF(C143=0,"New",(E143-C143)/C143))</f>
        <v>-0.157894736842105</v>
      </c>
      <c r="H143" s="8" t="n">
        <f aca="false">SUMIFS('Source'!$E:$E,'Source'!$A:$A,"210 - Oy. Ea. Ab. FINLAND",'Source'!$B:$B,$A143)</f>
        <v>187.77</v>
      </c>
      <c r="I143" s="8" t="n">
        <f aca="false">SUMIFS('Source'!$G:$G,'Source'!$A:$A,"210 - Oy. Ea. Ab. FINLAND",'Source'!$B:$B,$A143)</f>
        <v>104.78</v>
      </c>
      <c r="J143" s="8" t="n">
        <f aca="false">I143*$J$5</f>
        <v>132.353684210526</v>
      </c>
      <c r="K143" s="8" t="n">
        <f aca="false">J143-H143</f>
        <v>-55.4163157894737</v>
      </c>
      <c r="L143" s="9" t="n">
        <f aca="false">IF(AND(H143=0,J143=0),0,IF(H143=0,"New",(J143-H143)/H143))</f>
        <v>-0.295128698884133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339</v>
      </c>
      <c r="B144" s="7" t="str">
        <f aca="false">IFERROR(INDEX('Source'!$C:$C,MATCH($A144,'Source'!$B:$B,0)),"")</f>
        <v>ח.בטן 25 ס'מ</v>
      </c>
      <c r="C144" s="8" t="n">
        <f aca="false">SUMIFS('Source'!$D:$D,'Source'!$A:$A,"210 - Oy. Ea. Ab. FINLAND",'Source'!$B:$B,$A144)</f>
        <v>0</v>
      </c>
      <c r="D144" s="8" t="n">
        <f aca="false">SUMIFS('Source'!$F:$F,'Source'!$A:$A,"210 - Oy. Ea. Ab. FINLAND",'Source'!$B:$B,$A144)</f>
        <v>2</v>
      </c>
      <c r="E144" s="8" t="n">
        <f aca="false">D144*$J$5</f>
        <v>2.52631578947368</v>
      </c>
      <c r="F144" s="8" t="n">
        <f aca="false">E144-C144</f>
        <v>2.52631578947368</v>
      </c>
      <c r="G144" s="9" t="str">
        <f aca="false">IF(AND(C144=0,E144=0),0,IF(C144=0,"New",(E144-C144)/C144))</f>
        <v>New</v>
      </c>
      <c r="H144" s="8" t="n">
        <f aca="false">SUMIFS('Source'!$E:$E,'Source'!$A:$A,"210 - Oy. Ea. Ab. FINLAND",'Source'!$B:$B,$A144)</f>
        <v>0</v>
      </c>
      <c r="I144" s="8" t="n">
        <f aca="false">SUMIFS('Source'!$G:$G,'Source'!$A:$A,"210 - Oy. Ea. Ab. FINLAND",'Source'!$B:$B,$A144)</f>
        <v>82.49</v>
      </c>
      <c r="J144" s="8" t="n">
        <f aca="false">I144*$J$5</f>
        <v>104.197894736842</v>
      </c>
      <c r="K144" s="8" t="n">
        <f aca="false">J144-H144</f>
        <v>104.197894736842</v>
      </c>
      <c r="L144" s="9" t="str">
        <f aca="false">IF(AND(H144=0,J144=0),0,IF(H144=0,"New",(J144-H144)/H144))</f>
        <v>New</v>
      </c>
      <c r="M144" s="7" t="str">
        <f aca="false">IF(AND(OR(C144&lt;&gt;0,H144&lt;&gt;0),D144=0,I144=0),"DROP",IF(AND(OR(D144&lt;&gt;0,I144&lt;&gt;0),C144=0,H144=0),"NEW",""))</f>
        <v>NEW</v>
      </c>
    </row>
    <row r="145" customFormat="false" ht="15" hidden="false" customHeight="false" outlineLevel="0" collapsed="false">
      <c r="A145" s="7" t="s">
        <v>332</v>
      </c>
      <c r="B145" s="7" t="str">
        <f aca="false">IFERROR(INDEX('Source'!$C:$C,MATCH($A145,'Source'!$B:$B,0)),"")</f>
        <v>מגן לכתף ימין/שמאל</v>
      </c>
      <c r="C145" s="8" t="n">
        <f aca="false">SUMIFS('Source'!$D:$D,'Source'!$A:$A,"210 - Oy. Ea. Ab. FINLAND",'Source'!$B:$B,$A145)</f>
        <v>4</v>
      </c>
      <c r="D145" s="8" t="n">
        <f aca="false">SUMIFS('Source'!$F:$F,'Source'!$A:$A,"210 - Oy. Ea. Ab. FINLAND",'Source'!$B:$B,$A145)</f>
        <v>6</v>
      </c>
      <c r="E145" s="8" t="n">
        <f aca="false">D145*$J$5</f>
        <v>7.57894736842105</v>
      </c>
      <c r="F145" s="8" t="n">
        <f aca="false">E145-C145</f>
        <v>3.57894736842105</v>
      </c>
      <c r="G145" s="9" t="n">
        <f aca="false">IF(AND(C145=0,E145=0),0,IF(C145=0,"New",(E145-C145)/C145))</f>
        <v>0.894736842105263</v>
      </c>
      <c r="H145" s="8" t="n">
        <f aca="false">SUMIFS('Source'!$E:$E,'Source'!$A:$A,"210 - Oy. Ea. Ab. FINLAND",'Source'!$B:$B,$A145)</f>
        <v>321.1</v>
      </c>
      <c r="I145" s="8" t="n">
        <f aca="false">SUMIFS('Source'!$G:$G,'Source'!$A:$A,"210 - Oy. Ea. Ab. FINLAND",'Source'!$B:$B,$A145)</f>
        <v>403.15</v>
      </c>
      <c r="J145" s="8" t="n">
        <f aca="false">I145*$J$5</f>
        <v>509.242105263158</v>
      </c>
      <c r="K145" s="8" t="n">
        <f aca="false">J145-H145</f>
        <v>188.142105263158</v>
      </c>
      <c r="L145" s="9" t="n">
        <f aca="false">IF(AND(H145=0,J145=0),0,IF(H145=0,"New",(J145-H145)/H145))</f>
        <v>0.585929944762248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274</v>
      </c>
      <c r="B146" s="7" t="str">
        <f aca="false">IFERROR(INDEX('Source'!$C:$C,MATCH($A146,'Source'!$B:$B,0)),"")</f>
        <v>מגן לכתף ימין/שמאל</v>
      </c>
      <c r="C146" s="8" t="n">
        <f aca="false">SUMIFS('Source'!$D:$D,'Source'!$A:$A,"210 - Oy. Ea. Ab. FINLAND",'Source'!$B:$B,$A146)</f>
        <v>4</v>
      </c>
      <c r="D146" s="8" t="n">
        <f aca="false">SUMIFS('Source'!$F:$F,'Source'!$A:$A,"210 - Oy. Ea. Ab. FINLAND",'Source'!$B:$B,$A146)</f>
        <v>6</v>
      </c>
      <c r="E146" s="8" t="n">
        <f aca="false">D146*$J$5</f>
        <v>7.57894736842105</v>
      </c>
      <c r="F146" s="8" t="n">
        <f aca="false">E146-C146</f>
        <v>3.57894736842105</v>
      </c>
      <c r="G146" s="9" t="n">
        <f aca="false">IF(AND(C146=0,E146=0),0,IF(C146=0,"New",(E146-C146)/C146))</f>
        <v>0.894736842105263</v>
      </c>
      <c r="H146" s="8" t="n">
        <f aca="false">SUMIFS('Source'!$E:$E,'Source'!$A:$A,"210 - Oy. Ea. Ab. FINLAND",'Source'!$B:$B,$A146)</f>
        <v>321.1</v>
      </c>
      <c r="I146" s="8" t="n">
        <f aca="false">SUMIFS('Source'!$G:$G,'Source'!$A:$A,"210 - Oy. Ea. Ab. FINLAND",'Source'!$B:$B,$A146)</f>
        <v>403.15</v>
      </c>
      <c r="J146" s="8" t="n">
        <f aca="false">I146*$J$5</f>
        <v>509.242105263158</v>
      </c>
      <c r="K146" s="8" t="n">
        <f aca="false">J146-H146</f>
        <v>188.142105263158</v>
      </c>
      <c r="L146" s="9" t="n">
        <f aca="false">IF(AND(H146=0,J146=0),0,IF(H146=0,"New",(J146-H146)/H146))</f>
        <v>0.585929944762248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119</v>
      </c>
      <c r="B147" s="7" t="str">
        <f aca="false">IFERROR(INDEX('Source'!$C:$C,MATCH($A147,'Source'!$B:$B,0)),"")</f>
        <v>סד יד דו צדדי</v>
      </c>
      <c r="C147" s="8" t="n">
        <f aca="false">SUMIFS('Source'!$D:$D,'Source'!$A:$A,"210 - Oy. Ea. Ab. FINLAND",'Source'!$B:$B,$A147)</f>
        <v>0</v>
      </c>
      <c r="D147" s="8" t="n">
        <f aca="false">SUMIFS('Source'!$F:$F,'Source'!$A:$A,"210 - Oy. Ea. Ab. FINLAND",'Source'!$B:$B,$A147)</f>
        <v>2</v>
      </c>
      <c r="E147" s="8" t="n">
        <f aca="false">D147*$J$5</f>
        <v>2.52631578947368</v>
      </c>
      <c r="F147" s="8" t="n">
        <f aca="false">E147-C147</f>
        <v>2.52631578947368</v>
      </c>
      <c r="G147" s="9" t="str">
        <f aca="false">IF(AND(C147=0,E147=0),0,IF(C147=0,"New",(E147-C147)/C147))</f>
        <v>New</v>
      </c>
      <c r="H147" s="8" t="n">
        <f aca="false">SUMIFS('Source'!$E:$E,'Source'!$A:$A,"210 - Oy. Ea. Ab. FINLAND",'Source'!$B:$B,$A147)</f>
        <v>0</v>
      </c>
      <c r="I147" s="8" t="n">
        <f aca="false">SUMIFS('Source'!$G:$G,'Source'!$A:$A,"210 - Oy. Ea. Ab. FINLAND",'Source'!$B:$B,$A147)</f>
        <v>81.83</v>
      </c>
      <c r="J147" s="8" t="n">
        <f aca="false">I147*$J$5</f>
        <v>103.364210526316</v>
      </c>
      <c r="K147" s="8" t="n">
        <f aca="false">J147-H147</f>
        <v>103.364210526316</v>
      </c>
      <c r="L147" s="9" t="str">
        <f aca="false">IF(AND(H147=0,J147=0),0,IF(H147=0,"New",(J147-H147)/H147))</f>
        <v>New</v>
      </c>
      <c r="M147" s="7" t="str">
        <f aca="false">IF(AND(OR(C147&lt;&gt;0,H147&lt;&gt;0),D147=0,I147=0),"DROP",IF(AND(OR(D147&lt;&gt;0,I147&lt;&gt;0),C147=0,H147=0),"NEW",""))</f>
        <v>NEW</v>
      </c>
    </row>
    <row r="148" customFormat="false" ht="15" hidden="false" customHeight="false" outlineLevel="0" collapsed="false">
      <c r="A148" s="7" t="s">
        <v>163</v>
      </c>
      <c r="B148" s="7" t="str">
        <f aca="false">IFERROR(INDEX('Source'!$C:$C,MATCH($A148,'Source'!$B:$B,0)),"")</f>
        <v>אצבעון מסיליקון</v>
      </c>
      <c r="C148" s="8" t="n">
        <f aca="false">SUMIFS('Source'!$D:$D,'Source'!$A:$A,"210 - Oy. Ea. Ab. FINLAND",'Source'!$B:$B,$A148)</f>
        <v>10</v>
      </c>
      <c r="D148" s="8" t="n">
        <f aca="false">SUMIFS('Source'!$F:$F,'Source'!$A:$A,"210 - Oy. Ea. Ab. FINLAND",'Source'!$B:$B,$A148)</f>
        <v>20</v>
      </c>
      <c r="E148" s="8" t="n">
        <f aca="false">D148*$J$5</f>
        <v>25.2631578947368</v>
      </c>
      <c r="F148" s="8" t="n">
        <f aca="false">E148-C148</f>
        <v>15.2631578947368</v>
      </c>
      <c r="G148" s="9" t="n">
        <f aca="false">IF(AND(C148=0,E148=0),0,IF(C148=0,"New",(E148-C148)/C148))</f>
        <v>1.52631578947368</v>
      </c>
      <c r="H148" s="8" t="n">
        <f aca="false">SUMIFS('Source'!$E:$E,'Source'!$A:$A,"210 - Oy. Ea. Ab. FINLAND",'Source'!$B:$B,$A148)</f>
        <v>119.22</v>
      </c>
      <c r="I148" s="8" t="n">
        <f aca="false">SUMIFS('Source'!$G:$G,'Source'!$A:$A,"210 - Oy. Ea. Ab. FINLAND",'Source'!$B:$B,$A148)</f>
        <v>199.58</v>
      </c>
      <c r="J148" s="8" t="n">
        <f aca="false">I148*$J$5</f>
        <v>252.101052631579</v>
      </c>
      <c r="K148" s="8" t="n">
        <f aca="false">J148-H148</f>
        <v>132.881052631579</v>
      </c>
      <c r="L148" s="9" t="n">
        <f aca="false">IF(AND(H148=0,J148=0),0,IF(H148=0,"New",(J148-H148)/H148))</f>
        <v>1.11458692024475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501</v>
      </c>
      <c r="B149" s="7" t="str">
        <f aca="false">IFERROR(INDEX('Source'!$C:$C,MATCH($A149,'Source'!$B:$B,0)),"")</f>
        <v>מתלה</v>
      </c>
      <c r="C149" s="8" t="n">
        <f aca="false">SUMIFS('Source'!$D:$D,'Source'!$A:$A,"210 - Oy. Ea. Ab. FINLAND",'Source'!$B:$B,$A149)</f>
        <v>0</v>
      </c>
      <c r="D149" s="8" t="n">
        <f aca="false">SUMIFS('Source'!$F:$F,'Source'!$A:$A,"210 - Oy. Ea. Ab. FINLAND",'Source'!$B:$B,$A149)</f>
        <v>2</v>
      </c>
      <c r="E149" s="8" t="n">
        <f aca="false">D149*$J$5</f>
        <v>2.52631578947368</v>
      </c>
      <c r="F149" s="8" t="n">
        <f aca="false">E149-C149</f>
        <v>2.52631578947368</v>
      </c>
      <c r="G149" s="9" t="str">
        <f aca="false">IF(AND(C149=0,E149=0),0,IF(C149=0,"New",(E149-C149)/C149))</f>
        <v>New</v>
      </c>
      <c r="H149" s="8" t="n">
        <f aca="false">SUMIFS('Source'!$E:$E,'Source'!$A:$A,"210 - Oy. Ea. Ab. FINLAND",'Source'!$B:$B,$A149)</f>
        <v>0</v>
      </c>
      <c r="I149" s="8" t="n">
        <f aca="false">SUMIFS('Source'!$G:$G,'Source'!$A:$A,"210 - Oy. Ea. Ab. FINLAND",'Source'!$B:$B,$A149)</f>
        <v>79.83</v>
      </c>
      <c r="J149" s="8" t="n">
        <f aca="false">I149*$J$5</f>
        <v>100.837894736842</v>
      </c>
      <c r="K149" s="8" t="n">
        <f aca="false">J149-H149</f>
        <v>100.837894736842</v>
      </c>
      <c r="L149" s="9" t="str">
        <f aca="false">IF(AND(H149=0,J149=0),0,IF(H149=0,"New",(J149-H149)/H149))</f>
        <v>New</v>
      </c>
      <c r="M149" s="7" t="str">
        <f aca="false">IF(AND(OR(C149&lt;&gt;0,H149&lt;&gt;0),D149=0,I149=0),"DROP",IF(AND(OR(D149&lt;&gt;0,I149&lt;&gt;0),C149=0,H149=0),"NEW",""))</f>
        <v>NEW</v>
      </c>
    </row>
    <row r="150" customFormat="false" ht="15" hidden="false" customHeight="false" outlineLevel="0" collapsed="false">
      <c r="A150" s="7" t="s">
        <v>713</v>
      </c>
      <c r="B150" s="7" t="str">
        <f aca="false">IFERROR(INDEX('Source'!$C:$C,MATCH($A150,'Source'!$B:$B,0)),"")</f>
        <v>מתלה</v>
      </c>
      <c r="C150" s="8" t="n">
        <f aca="false">SUMIFS('Source'!$D:$D,'Source'!$A:$A,"210 - Oy. Ea. Ab. FINLAND",'Source'!$B:$B,$A150)</f>
        <v>0</v>
      </c>
      <c r="D150" s="8" t="n">
        <f aca="false">SUMIFS('Source'!$F:$F,'Source'!$A:$A,"210 - Oy. Ea. Ab. FINLAND",'Source'!$B:$B,$A150)</f>
        <v>2</v>
      </c>
      <c r="E150" s="8" t="n">
        <f aca="false">D150*$J$5</f>
        <v>2.52631578947368</v>
      </c>
      <c r="F150" s="8" t="n">
        <f aca="false">E150-C150</f>
        <v>2.52631578947368</v>
      </c>
      <c r="G150" s="9" t="str">
        <f aca="false">IF(AND(C150=0,E150=0),0,IF(C150=0,"New",(E150-C150)/C150))</f>
        <v>New</v>
      </c>
      <c r="H150" s="8" t="n">
        <f aca="false">SUMIFS('Source'!$E:$E,'Source'!$A:$A,"210 - Oy. Ea. Ab. FINLAND",'Source'!$B:$B,$A150)</f>
        <v>0</v>
      </c>
      <c r="I150" s="8" t="n">
        <f aca="false">SUMIFS('Source'!$G:$G,'Source'!$A:$A,"210 - Oy. Ea. Ab. FINLAND",'Source'!$B:$B,$A150)</f>
        <v>79.83</v>
      </c>
      <c r="J150" s="8" t="n">
        <f aca="false">I150*$J$5</f>
        <v>100.837894736842</v>
      </c>
      <c r="K150" s="8" t="n">
        <f aca="false">J150-H150</f>
        <v>100.837894736842</v>
      </c>
      <c r="L150" s="9" t="str">
        <f aca="false">IF(AND(H150=0,J150=0),0,IF(H150=0,"New",(J150-H150)/H150))</f>
        <v>New</v>
      </c>
      <c r="M150" s="7" t="str">
        <f aca="false">IF(AND(OR(C150&lt;&gt;0,H150&lt;&gt;0),D150=0,I150=0),"DROP",IF(AND(OR(D150&lt;&gt;0,I150&lt;&gt;0),C150=0,H150=0),"NEW",""))</f>
        <v>NEW</v>
      </c>
    </row>
    <row r="151" customFormat="false" ht="15" hidden="false" customHeight="false" outlineLevel="0" collapsed="false">
      <c r="A151" s="7" t="s">
        <v>311</v>
      </c>
      <c r="B151" s="7" t="str">
        <f aca="false">IFERROR(INDEX('Source'!$C:$C,MATCH($A151,'Source'!$B:$B,0)),"")</f>
        <v>מדבקה רב פעמית ל</v>
      </c>
      <c r="C151" s="8" t="n">
        <f aca="false">SUMIFS('Source'!$D:$D,'Source'!$A:$A,"210 - Oy. Ea. Ab. FINLAND",'Source'!$B:$B,$A151)</f>
        <v>10</v>
      </c>
      <c r="D151" s="8" t="n">
        <f aca="false">SUMIFS('Source'!$F:$F,'Source'!$A:$A,"210 - Oy. Ea. Ab. FINLAND",'Source'!$B:$B,$A151)</f>
        <v>0</v>
      </c>
      <c r="E151" s="8" t="n">
        <f aca="false">D151*$J$5</f>
        <v>0</v>
      </c>
      <c r="F151" s="8" t="n">
        <f aca="false">E151-C151</f>
        <v>-10</v>
      </c>
      <c r="G151" s="9" t="n">
        <f aca="false">IF(AND(C151=0,E151=0),0,IF(C151=0,"New",(E151-C151)/C151))</f>
        <v>-1</v>
      </c>
      <c r="H151" s="8" t="n">
        <f aca="false">SUMIFS('Source'!$E:$E,'Source'!$A:$A,"210 - Oy. Ea. Ab. FINLAND",'Source'!$B:$B,$A151)</f>
        <v>79.25</v>
      </c>
      <c r="I151" s="8" t="n">
        <f aca="false">SUMIFS('Source'!$G:$G,'Source'!$A:$A,"210 - Oy. Ea. Ab. FINLAND",'Source'!$B:$B,$A151)</f>
        <v>0</v>
      </c>
      <c r="J151" s="8" t="n">
        <f aca="false">I151*$J$5</f>
        <v>0</v>
      </c>
      <c r="K151" s="8" t="n">
        <f aca="false">J151-H151</f>
        <v>-79.25</v>
      </c>
      <c r="L151" s="9" t="n">
        <f aca="false">IF(AND(H151=0,J151=0),0,IF(H151=0,"New",(J151-H151)/H151))</f>
        <v>-1</v>
      </c>
      <c r="M151" s="7" t="str">
        <f aca="false">IF(AND(OR(C151&lt;&gt;0,H151&lt;&gt;0),D151=0,I151=0),"DROP",IF(AND(OR(D151&lt;&gt;0,I151&lt;&gt;0),C151=0,H151=0),"NEW",""))</f>
        <v>DROP</v>
      </c>
    </row>
    <row r="152" customFormat="false" ht="15" hidden="false" customHeight="false" outlineLevel="0" collapsed="false">
      <c r="A152" s="7" t="s">
        <v>391</v>
      </c>
      <c r="B152" s="7" t="str">
        <f aca="false">IFERROR(INDEX('Source'!$C:$C,MATCH($A152,'Source'!$B:$B,0)),"")</f>
        <v>חגורת היריון</v>
      </c>
      <c r="C152" s="8" t="n">
        <f aca="false">SUMIFS('Source'!$D:$D,'Source'!$A:$A,"210 - Oy. Ea. Ab. FINLAND",'Source'!$B:$B,$A152)</f>
        <v>5</v>
      </c>
      <c r="D152" s="8" t="n">
        <f aca="false">SUMIFS('Source'!$F:$F,'Source'!$A:$A,"210 - Oy. Ea. Ab. FINLAND",'Source'!$B:$B,$A152)</f>
        <v>4</v>
      </c>
      <c r="E152" s="8" t="n">
        <f aca="false">D152*$J$5</f>
        <v>5.05263157894737</v>
      </c>
      <c r="F152" s="8" t="n">
        <f aca="false">E152-C152</f>
        <v>0.0526315789473681</v>
      </c>
      <c r="G152" s="9" t="n">
        <f aca="false">IF(AND(C152=0,E152=0),0,IF(C152=0,"New",(E152-C152)/C152))</f>
        <v>0.0105263157894736</v>
      </c>
      <c r="H152" s="8" t="n">
        <f aca="false">SUMIFS('Source'!$E:$E,'Source'!$A:$A,"210 - Oy. Ea. Ab. FINLAND",'Source'!$B:$B,$A152)</f>
        <v>247.61</v>
      </c>
      <c r="I152" s="8" t="n">
        <f aca="false">SUMIFS('Source'!$G:$G,'Source'!$A:$A,"210 - Oy. Ea. Ab. FINLAND",'Source'!$B:$B,$A152)</f>
        <v>170.97</v>
      </c>
      <c r="J152" s="8" t="n">
        <f aca="false">I152*$J$5</f>
        <v>215.962105263158</v>
      </c>
      <c r="K152" s="8" t="n">
        <f aca="false">J152-H152</f>
        <v>-31.6478947368421</v>
      </c>
      <c r="L152" s="9" t="n">
        <f aca="false">IF(AND(H152=0,J152=0),0,IF(H152=0,"New",(J152-H152)/H152))</f>
        <v>-0.127813475775785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686</v>
      </c>
      <c r="B153" s="7" t="str">
        <f aca="false">IFERROR(INDEX('Source'!$C:$C,MATCH($A153,'Source'!$B:$B,0)),"")</f>
        <v>צוארון פלסטי מתכוונן</v>
      </c>
      <c r="C153" s="8" t="n">
        <f aca="false">SUMIFS('Source'!$D:$D,'Source'!$A:$A,"210 - Oy. Ea. Ab. FINLAND",'Source'!$B:$B,$A153)</f>
        <v>0</v>
      </c>
      <c r="D153" s="8" t="n">
        <f aca="false">SUMIFS('Source'!$F:$F,'Source'!$A:$A,"210 - Oy. Ea. Ab. FINLAND",'Source'!$B:$B,$A153)</f>
        <v>3</v>
      </c>
      <c r="E153" s="8" t="n">
        <f aca="false">D153*$J$5</f>
        <v>3.78947368421053</v>
      </c>
      <c r="F153" s="8" t="n">
        <f aca="false">E153-C153</f>
        <v>3.78947368421053</v>
      </c>
      <c r="G153" s="9" t="str">
        <f aca="false">IF(AND(C153=0,E153=0),0,IF(C153=0,"New",(E153-C153)/C153))</f>
        <v>New</v>
      </c>
      <c r="H153" s="8" t="n">
        <f aca="false">SUMIFS('Source'!$E:$E,'Source'!$A:$A,"210 - Oy. Ea. Ab. FINLAND",'Source'!$B:$B,$A153)</f>
        <v>0</v>
      </c>
      <c r="I153" s="8" t="n">
        <f aca="false">SUMIFS('Source'!$G:$G,'Source'!$A:$A,"210 - Oy. Ea. Ab. FINLAND",'Source'!$B:$B,$A153)</f>
        <v>74.84</v>
      </c>
      <c r="J153" s="8" t="n">
        <f aca="false">I153*$J$5</f>
        <v>94.5347368421053</v>
      </c>
      <c r="K153" s="8" t="n">
        <f aca="false">J153-H153</f>
        <v>94.5347368421053</v>
      </c>
      <c r="L153" s="9" t="str">
        <f aca="false">IF(AND(H153=0,J153=0),0,IF(H153=0,"New",(J153-H153)/H153))</f>
        <v>New</v>
      </c>
      <c r="M153" s="7" t="str">
        <f aca="false">IF(AND(OR(C153&lt;&gt;0,H153&lt;&gt;0),D153=0,I153=0),"DROP",IF(AND(OR(D153&lt;&gt;0,I153&lt;&gt;0),C153=0,H153=0),"NEW",""))</f>
        <v>NEW</v>
      </c>
    </row>
    <row r="154" customFormat="false" ht="15" hidden="false" customHeight="false" outlineLevel="0" collapsed="false">
      <c r="A154" s="7" t="s">
        <v>152</v>
      </c>
      <c r="B154" s="7" t="str">
        <f aca="false">IFERROR(INDEX('Source'!$C:$C,MATCH($A154,'Source'!$B:$B,0)),"")</f>
        <v>מתלה יד-כיס</v>
      </c>
      <c r="C154" s="8" t="n">
        <f aca="false">SUMIFS('Source'!$D:$D,'Source'!$A:$A,"210 - Oy. Ea. Ab. FINLAND",'Source'!$B:$B,$A154)</f>
        <v>0</v>
      </c>
      <c r="D154" s="8" t="n">
        <f aca="false">SUMIFS('Source'!$F:$F,'Source'!$A:$A,"210 - Oy. Ea. Ab. FINLAND",'Source'!$B:$B,$A154)</f>
        <v>4</v>
      </c>
      <c r="E154" s="8" t="n">
        <f aca="false">D154*$J$5</f>
        <v>5.05263157894737</v>
      </c>
      <c r="F154" s="8" t="n">
        <f aca="false">E154-C154</f>
        <v>5.05263157894737</v>
      </c>
      <c r="G154" s="9" t="str">
        <f aca="false">IF(AND(C154=0,E154=0),0,IF(C154=0,"New",(E154-C154)/C154))</f>
        <v>New</v>
      </c>
      <c r="H154" s="8" t="n">
        <f aca="false">SUMIFS('Source'!$E:$E,'Source'!$A:$A,"210 - Oy. Ea. Ab. FINLAND",'Source'!$B:$B,$A154)</f>
        <v>0</v>
      </c>
      <c r="I154" s="8" t="n">
        <f aca="false">SUMIFS('Source'!$G:$G,'Source'!$A:$A,"210 - Oy. Ea. Ab. FINLAND",'Source'!$B:$B,$A154)</f>
        <v>73.18</v>
      </c>
      <c r="J154" s="8" t="n">
        <f aca="false">I154*$J$5</f>
        <v>92.4378947368421</v>
      </c>
      <c r="K154" s="8" t="n">
        <f aca="false">J154-H154</f>
        <v>92.4378947368421</v>
      </c>
      <c r="L154" s="9" t="str">
        <f aca="false">IF(AND(H154=0,J154=0),0,IF(H154=0,"New",(J154-H154)/H154))</f>
        <v>New</v>
      </c>
      <c r="M154" s="7" t="str">
        <f aca="false">IF(AND(OR(C154&lt;&gt;0,H154&lt;&gt;0),D154=0,I154=0),"DROP",IF(AND(OR(D154&lt;&gt;0,I154&lt;&gt;0),C154=0,H154=0),"NEW",""))</f>
        <v>NEW</v>
      </c>
    </row>
    <row r="155" customFormat="false" ht="15" hidden="false" customHeight="false" outlineLevel="0" collapsed="false">
      <c r="A155" s="7" t="s">
        <v>444</v>
      </c>
      <c r="B155" s="7" t="str">
        <f aca="false">IFERROR(INDEX('Source'!$C:$C,MATCH($A155,'Source'!$B:$B,0)),"")</f>
        <v>מתלה</v>
      </c>
      <c r="C155" s="8" t="n">
        <f aca="false">SUMIFS('Source'!$D:$D,'Source'!$A:$A,"210 - Oy. Ea. Ab. FINLAND",'Source'!$B:$B,$A155)</f>
        <v>4</v>
      </c>
      <c r="D155" s="8" t="n">
        <f aca="false">SUMIFS('Source'!$F:$F,'Source'!$A:$A,"210 - Oy. Ea. Ab. FINLAND",'Source'!$B:$B,$A155)</f>
        <v>3</v>
      </c>
      <c r="E155" s="8" t="n">
        <f aca="false">D155*$J$5</f>
        <v>3.78947368421053</v>
      </c>
      <c r="F155" s="8" t="n">
        <f aca="false">E155-C155</f>
        <v>-0.210526315789474</v>
      </c>
      <c r="G155" s="9" t="n">
        <f aca="false">IF(AND(C155=0,E155=0),0,IF(C155=0,"New",(E155-C155)/C155))</f>
        <v>-0.0526315789473685</v>
      </c>
      <c r="H155" s="8" t="n">
        <f aca="false">SUMIFS('Source'!$E:$E,'Source'!$A:$A,"210 - Oy. Ea. Ab. FINLAND",'Source'!$B:$B,$A155)</f>
        <v>190.75</v>
      </c>
      <c r="I155" s="8" t="n">
        <f aca="false">SUMIFS('Source'!$G:$G,'Source'!$A:$A,"210 - Oy. Ea. Ab. FINLAND",'Source'!$B:$B,$A155)</f>
        <v>119.75</v>
      </c>
      <c r="J155" s="8" t="n">
        <f aca="false">I155*$J$5</f>
        <v>151.263157894737</v>
      </c>
      <c r="K155" s="8" t="n">
        <f aca="false">J155-H155</f>
        <v>-39.4868421052632</v>
      </c>
      <c r="L155" s="9" t="n">
        <f aca="false">IF(AND(H155=0,J155=0),0,IF(H155=0,"New",(J155-H155)/H155))</f>
        <v>-0.20700834655446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831</v>
      </c>
      <c r="B156" s="7" t="str">
        <f aca="false">IFERROR(INDEX('Source'!$C:$C,MATCH($A156,'Source'!$B:$B,0)),"")</f>
        <v>רפידת זיכרון 376</v>
      </c>
      <c r="C156" s="8" t="n">
        <f aca="false">SUMIFS('Source'!$D:$D,'Source'!$A:$A,"210 - Oy. Ea. Ab. FINLAND",'Source'!$B:$B,$A156)</f>
        <v>8</v>
      </c>
      <c r="D156" s="8" t="n">
        <f aca="false">SUMIFS('Source'!$F:$F,'Source'!$A:$A,"210 - Oy. Ea. Ab. FINLAND",'Source'!$B:$B,$A156)</f>
        <v>4</v>
      </c>
      <c r="E156" s="8" t="n">
        <f aca="false">D156*$J$5</f>
        <v>5.05263157894737</v>
      </c>
      <c r="F156" s="8" t="n">
        <f aca="false">E156-C156</f>
        <v>-2.94736842105263</v>
      </c>
      <c r="G156" s="9" t="n">
        <f aca="false">IF(AND(C156=0,E156=0),0,IF(C156=0,"New",(E156-C156)/C156))</f>
        <v>-0.368421052631579</v>
      </c>
      <c r="H156" s="8" t="n">
        <f aca="false">SUMIFS('Source'!$E:$E,'Source'!$A:$A,"210 - Oy. Ea. Ab. FINLAND",'Source'!$B:$B,$A156)</f>
        <v>126.8</v>
      </c>
      <c r="I156" s="8" t="n">
        <f aca="false">SUMIFS('Source'!$G:$G,'Source'!$A:$A,"210 - Oy. Ea. Ab. FINLAND",'Source'!$B:$B,$A156)</f>
        <v>55.88</v>
      </c>
      <c r="J156" s="8" t="n">
        <f aca="false">I156*$J$5</f>
        <v>70.5852631578947</v>
      </c>
      <c r="K156" s="8" t="n">
        <f aca="false">J156-H156</f>
        <v>-56.2147368421053</v>
      </c>
      <c r="L156" s="9" t="n">
        <f aca="false">IF(AND(H156=0,J156=0),0,IF(H156=0,"New",(J156-H156)/H156))</f>
        <v>-0.443333886767392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638</v>
      </c>
      <c r="B157" s="7" t="str">
        <f aca="false">IFERROR(INDEX('Source'!$C:$C,MATCH($A157,'Source'!$B:$B,0)),"")</f>
        <v>חגורת היריון</v>
      </c>
      <c r="C157" s="8" t="n">
        <f aca="false">SUMIFS('Source'!$D:$D,'Source'!$A:$A,"210 - Oy. Ea. Ab. FINLAND",'Source'!$B:$B,$A157)</f>
        <v>2</v>
      </c>
      <c r="D157" s="8" t="n">
        <f aca="false">SUMIFS('Source'!$F:$F,'Source'!$A:$A,"210 - Oy. Ea. Ab. FINLAND",'Source'!$B:$B,$A157)</f>
        <v>4</v>
      </c>
      <c r="E157" s="8" t="n">
        <f aca="false">D157*$J$5</f>
        <v>5.05263157894737</v>
      </c>
      <c r="F157" s="8" t="n">
        <f aca="false">E157-C157</f>
        <v>3.05263157894737</v>
      </c>
      <c r="G157" s="9" t="n">
        <f aca="false">IF(AND(C157=0,E157=0),0,IF(C157=0,"New",(E157-C157)/C157))</f>
        <v>1.52631578947368</v>
      </c>
      <c r="H157" s="8" t="n">
        <f aca="false">SUMIFS('Source'!$E:$E,'Source'!$A:$A,"210 - Oy. Ea. Ab. FINLAND",'Source'!$B:$B,$A157)</f>
        <v>102.13</v>
      </c>
      <c r="I157" s="8" t="n">
        <f aca="false">SUMIFS('Source'!$G:$G,'Source'!$A:$A,"210 - Oy. Ea. Ab. FINLAND",'Source'!$B:$B,$A157)</f>
        <v>170.97</v>
      </c>
      <c r="J157" s="8" t="n">
        <f aca="false">I157*$J$5</f>
        <v>215.962105263158</v>
      </c>
      <c r="K157" s="8" t="n">
        <f aca="false">J157-H157</f>
        <v>113.832105263158</v>
      </c>
      <c r="L157" s="9" t="n">
        <f aca="false">IF(AND(H157=0,J157=0),0,IF(H157=0,"New",(J157-H157)/H157))</f>
        <v>1.11458048823223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130</v>
      </c>
      <c r="B158" s="7" t="str">
        <f aca="false">IFERROR(INDEX('Source'!$C:$C,MATCH($A158,'Source'!$B:$B,0)),"")</f>
        <v>מתלה יד-כיס</v>
      </c>
      <c r="C158" s="8" t="n">
        <f aca="false">SUMIFS('Source'!$D:$D,'Source'!$A:$A,"210 - Oy. Ea. Ab. FINLAND",'Source'!$B:$B,$A158)</f>
        <v>0</v>
      </c>
      <c r="D158" s="8" t="n">
        <f aca="false">SUMIFS('Source'!$F:$F,'Source'!$A:$A,"210 - Oy. Ea. Ab. FINLAND",'Source'!$B:$B,$A158)</f>
        <v>3</v>
      </c>
      <c r="E158" s="8" t="n">
        <f aca="false">D158*$J$5</f>
        <v>3.78947368421053</v>
      </c>
      <c r="F158" s="8" t="n">
        <f aca="false">E158-C158</f>
        <v>3.78947368421053</v>
      </c>
      <c r="G158" s="9" t="str">
        <f aca="false">IF(AND(C158=0,E158=0),0,IF(C158=0,"New",(E158-C158)/C158))</f>
        <v>New</v>
      </c>
      <c r="H158" s="8" t="n">
        <f aca="false">SUMIFS('Source'!$E:$E,'Source'!$A:$A,"210 - Oy. Ea. Ab. FINLAND",'Source'!$B:$B,$A158)</f>
        <v>0</v>
      </c>
      <c r="I158" s="8" t="n">
        <f aca="false">SUMIFS('Source'!$G:$G,'Source'!$A:$A,"210 - Oy. Ea. Ab. FINLAND",'Source'!$B:$B,$A158)</f>
        <v>54.88</v>
      </c>
      <c r="J158" s="8" t="n">
        <f aca="false">I158*$J$5</f>
        <v>69.3221052631579</v>
      </c>
      <c r="K158" s="8" t="n">
        <f aca="false">J158-H158</f>
        <v>69.3221052631579</v>
      </c>
      <c r="L158" s="9" t="str">
        <f aca="false">IF(AND(H158=0,J158=0),0,IF(H158=0,"New",(J158-H158)/H158))</f>
        <v>New</v>
      </c>
      <c r="M158" s="7" t="str">
        <f aca="false">IF(AND(OR(C158&lt;&gt;0,H158&lt;&gt;0),D158=0,I158=0),"DROP",IF(AND(OR(D158&lt;&gt;0,I158&lt;&gt;0),C158=0,H158=0),"NEW",""))</f>
        <v>NEW</v>
      </c>
    </row>
    <row r="159" customFormat="false" ht="15" hidden="false" customHeight="false" outlineLevel="0" collapsed="false">
      <c r="A159" s="7" t="s">
        <v>212</v>
      </c>
      <c r="B159" s="7" t="str">
        <f aca="false">IFERROR(INDEX('Source'!$C:$C,MATCH($A159,'Source'!$B:$B,0)),"")</f>
        <v>מגן מרפק</v>
      </c>
      <c r="C159" s="8" t="n">
        <f aca="false">SUMIFS('Source'!$D:$D,'Source'!$A:$A,"210 - Oy. Ea. Ab. FINLAND",'Source'!$B:$B,$A159)</f>
        <v>0</v>
      </c>
      <c r="D159" s="8" t="n">
        <f aca="false">SUMIFS('Source'!$F:$F,'Source'!$A:$A,"210 - Oy. Ea. Ab. FINLAND",'Source'!$B:$B,$A159)</f>
        <v>5</v>
      </c>
      <c r="E159" s="8" t="n">
        <f aca="false">D159*$J$5</f>
        <v>6.31578947368421</v>
      </c>
      <c r="F159" s="8" t="n">
        <f aca="false">E159-C159</f>
        <v>6.31578947368421</v>
      </c>
      <c r="G159" s="9" t="str">
        <f aca="false">IF(AND(C159=0,E159=0),0,IF(C159=0,"New",(E159-C159)/C159))</f>
        <v>New</v>
      </c>
      <c r="H159" s="8" t="n">
        <f aca="false">SUMIFS('Source'!$E:$E,'Source'!$A:$A,"210 - Oy. Ea. Ab. FINLAND",'Source'!$B:$B,$A159)</f>
        <v>0</v>
      </c>
      <c r="I159" s="8" t="n">
        <f aca="false">SUMIFS('Source'!$G:$G,'Source'!$A:$A,"210 - Oy. Ea. Ab. FINLAND",'Source'!$B:$B,$A159)</f>
        <v>51.56</v>
      </c>
      <c r="J159" s="8" t="n">
        <f aca="false">I159*$J$5</f>
        <v>65.1284210526316</v>
      </c>
      <c r="K159" s="8" t="n">
        <f aca="false">J159-H159</f>
        <v>65.1284210526316</v>
      </c>
      <c r="L159" s="9" t="str">
        <f aca="false">IF(AND(H159=0,J159=0),0,IF(H159=0,"New",(J159-H159)/H159))</f>
        <v>New</v>
      </c>
      <c r="M159" s="7" t="str">
        <f aca="false">IF(AND(OR(C159&lt;&gt;0,H159&lt;&gt;0),D159=0,I159=0),"DROP",IF(AND(OR(D159&lt;&gt;0,I159&lt;&gt;0),C159=0,H159=0),"NEW",""))</f>
        <v>NEW</v>
      </c>
    </row>
    <row r="160" customFormat="false" ht="15" hidden="false" customHeight="false" outlineLevel="0" collapsed="false">
      <c r="A160" s="7" t="s">
        <v>277</v>
      </c>
      <c r="B160" s="7" t="str">
        <f aca="false">IFERROR(INDEX('Source'!$C:$C,MATCH($A160,'Source'!$B:$B,0)),"")</f>
        <v>מגן לכתף ימין/שמאל</v>
      </c>
      <c r="C160" s="8" t="n">
        <f aca="false">SUMIFS('Source'!$D:$D,'Source'!$A:$A,"210 - Oy. Ea. Ab. FINLAND",'Source'!$B:$B,$A160)</f>
        <v>2</v>
      </c>
      <c r="D160" s="8" t="n">
        <f aca="false">SUMIFS('Source'!$F:$F,'Source'!$A:$A,"210 - Oy. Ea. Ab. FINLAND",'Source'!$B:$B,$A160)</f>
        <v>3</v>
      </c>
      <c r="E160" s="8" t="n">
        <f aca="false">D160*$J$5</f>
        <v>3.78947368421053</v>
      </c>
      <c r="F160" s="8" t="n">
        <f aca="false">E160-C160</f>
        <v>1.78947368421053</v>
      </c>
      <c r="G160" s="9" t="n">
        <f aca="false">IF(AND(C160=0,E160=0),0,IF(C160=0,"New",(E160-C160)/C160))</f>
        <v>0.894736842105263</v>
      </c>
      <c r="H160" s="8" t="n">
        <f aca="false">SUMIFS('Source'!$E:$E,'Source'!$A:$A,"210 - Oy. Ea. Ab. FINLAND",'Source'!$B:$B,$A160)</f>
        <v>152.47</v>
      </c>
      <c r="I160" s="8" t="n">
        <f aca="false">SUMIFS('Source'!$G:$G,'Source'!$A:$A,"210 - Oy. Ea. Ab. FINLAND",'Source'!$B:$B,$A160)</f>
        <v>201.57</v>
      </c>
      <c r="J160" s="8" t="n">
        <f aca="false">I160*$J$5</f>
        <v>254.614736842105</v>
      </c>
      <c r="K160" s="8" t="n">
        <f aca="false">J160-H160</f>
        <v>102.144736842105</v>
      </c>
      <c r="L160" s="9" t="n">
        <f aca="false">IF(AND(H160=0,J160=0),0,IF(H160=0,"New",(J160-H160)/H160))</f>
        <v>0.669933343228866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889</v>
      </c>
      <c r="B161" s="7" t="str">
        <f aca="false">IFERROR(INDEX('Source'!$C:$C,MATCH($A161,'Source'!$B:$B,0)),"")</f>
        <v>מגן קרסול</v>
      </c>
      <c r="C161" s="8" t="n">
        <f aca="false">SUMIFS('Source'!$D:$D,'Source'!$A:$A,"210 - Oy. Ea. Ab. FINLAND",'Source'!$B:$B,$A161)</f>
        <v>20</v>
      </c>
      <c r="D161" s="8" t="n">
        <f aca="false">SUMIFS('Source'!$F:$F,'Source'!$A:$A,"210 - Oy. Ea. Ab. FINLAND",'Source'!$B:$B,$A161)</f>
        <v>20</v>
      </c>
      <c r="E161" s="8" t="n">
        <f aca="false">D161*$J$5</f>
        <v>25.2631578947368</v>
      </c>
      <c r="F161" s="8" t="n">
        <f aca="false">E161-C161</f>
        <v>5.26315789473684</v>
      </c>
      <c r="G161" s="9" t="n">
        <f aca="false">IF(AND(C161=0,E161=0),0,IF(C161=0,"New",(E161-C161)/C161))</f>
        <v>0.263157894736842</v>
      </c>
      <c r="H161" s="8" t="n">
        <f aca="false">SUMIFS('Source'!$E:$E,'Source'!$A:$A,"210 - Oy. Ea. Ab. FINLAND",'Source'!$B:$B,$A161)</f>
        <v>340.91</v>
      </c>
      <c r="I161" s="8" t="n">
        <f aca="false">SUMIFS('Source'!$G:$G,'Source'!$A:$A,"210 - Oy. Ea. Ab. FINLAND",'Source'!$B:$B,$A161)</f>
        <v>292.71</v>
      </c>
      <c r="J161" s="8" t="n">
        <f aca="false">I161*$J$5</f>
        <v>369.738947368421</v>
      </c>
      <c r="K161" s="8" t="n">
        <f aca="false">J161-H161</f>
        <v>28.828947368421</v>
      </c>
      <c r="L161" s="9" t="n">
        <f aca="false">IF(AND(H161=0,J161=0),0,IF(H161=0,"New",(J161-H161)/H161))</f>
        <v>0.0845646867748701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626</v>
      </c>
      <c r="B162" s="7" t="str">
        <f aca="false">IFERROR(INDEX('Source'!$C:$C,MATCH($A162,'Source'!$B:$B,0)),"")</f>
        <v>מגן קרסול חום</v>
      </c>
      <c r="C162" s="8" t="n">
        <f aca="false">SUMIFS('Source'!$D:$D,'Source'!$A:$A,"210 - Oy. Ea. Ab. FINLAND",'Source'!$B:$B,$A162)</f>
        <v>4</v>
      </c>
      <c r="D162" s="8" t="n">
        <f aca="false">SUMIFS('Source'!$F:$F,'Source'!$A:$A,"210 - Oy. Ea. Ab. FINLAND",'Source'!$B:$B,$A162)</f>
        <v>0</v>
      </c>
      <c r="E162" s="8" t="n">
        <f aca="false">D162*$J$5</f>
        <v>0</v>
      </c>
      <c r="F162" s="8" t="n">
        <f aca="false">E162-C162</f>
        <v>-4</v>
      </c>
      <c r="G162" s="9" t="n">
        <f aca="false">IF(AND(C162=0,E162=0),0,IF(C162=0,"New",(E162-C162)/C162))</f>
        <v>-1</v>
      </c>
      <c r="H162" s="8" t="n">
        <f aca="false">SUMIFS('Source'!$E:$E,'Source'!$A:$A,"210 - Oy. Ea. Ab. FINLAND",'Source'!$B:$B,$A162)</f>
        <v>46.89</v>
      </c>
      <c r="I162" s="8" t="n">
        <f aca="false">SUMIFS('Source'!$G:$G,'Source'!$A:$A,"210 - Oy. Ea. Ab. FINLAND",'Source'!$B:$B,$A162)</f>
        <v>0</v>
      </c>
      <c r="J162" s="8" t="n">
        <f aca="false">I162*$J$5</f>
        <v>0</v>
      </c>
      <c r="K162" s="8" t="n">
        <f aca="false">J162-H162</f>
        <v>-46.89</v>
      </c>
      <c r="L162" s="9" t="n">
        <f aca="false">IF(AND(H162=0,J162=0),0,IF(H162=0,"New",(J162-H162)/H162))</f>
        <v>-1</v>
      </c>
      <c r="M162" s="7" t="str">
        <f aca="false">IF(AND(OR(C162&lt;&gt;0,H162&lt;&gt;0),D162=0,I162=0),"DROP",IF(AND(OR(D162&lt;&gt;0,I162&lt;&gt;0),C162=0,H162=0),"NEW",""))</f>
        <v>DROP</v>
      </c>
    </row>
    <row r="163" customFormat="false" ht="15" hidden="false" customHeight="false" outlineLevel="0" collapsed="false">
      <c r="A163" s="7" t="s">
        <v>625</v>
      </c>
      <c r="B163" s="7" t="str">
        <f aca="false">IFERROR(INDEX('Source'!$C:$C,MATCH($A163,'Source'!$B:$B,0)),"")</f>
        <v>רפידת זיכרון 376</v>
      </c>
      <c r="C163" s="8" t="n">
        <f aca="false">SUMIFS('Source'!$D:$D,'Source'!$A:$A,"210 - Oy. Ea. Ab. FINLAND",'Source'!$B:$B,$A163)</f>
        <v>10</v>
      </c>
      <c r="D163" s="8" t="n">
        <f aca="false">SUMIFS('Source'!$F:$F,'Source'!$A:$A,"210 - Oy. Ea. Ab. FINLAND",'Source'!$B:$B,$A163)</f>
        <v>8</v>
      </c>
      <c r="E163" s="8" t="n">
        <f aca="false">D163*$J$5</f>
        <v>10.1052631578947</v>
      </c>
      <c r="F163" s="8" t="n">
        <f aca="false">E163-C163</f>
        <v>0.105263157894736</v>
      </c>
      <c r="G163" s="9" t="n">
        <f aca="false">IF(AND(C163=0,E163=0),0,IF(C163=0,"New",(E163-C163)/C163))</f>
        <v>0.0105263157894736</v>
      </c>
      <c r="H163" s="8" t="n">
        <f aca="false">SUMIFS('Source'!$E:$E,'Source'!$A:$A,"210 - Oy. Ea. Ab. FINLAND",'Source'!$B:$B,$A163)</f>
        <v>158.5</v>
      </c>
      <c r="I163" s="8" t="n">
        <f aca="false">SUMIFS('Source'!$G:$G,'Source'!$A:$A,"210 - Oy. Ea. Ab. FINLAND",'Source'!$B:$B,$A163)</f>
        <v>111.76</v>
      </c>
      <c r="J163" s="8" t="n">
        <f aca="false">I163*$J$5</f>
        <v>141.170526315789</v>
      </c>
      <c r="K163" s="8" t="n">
        <f aca="false">J163-H163</f>
        <v>-17.3294736842105</v>
      </c>
      <c r="L163" s="9" t="n">
        <f aca="false">IF(AND(H163=0,J163=0),0,IF(H163=0,"New",(J163-H163)/H163))</f>
        <v>-0.109334218827827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395</v>
      </c>
      <c r="B164" s="7" t="str">
        <f aca="false">IFERROR(INDEX('Source'!$C:$C,MATCH($A164,'Source'!$B:$B,0)),"")</f>
        <v>חגורה אוורירית איטלקית</v>
      </c>
      <c r="C164" s="8" t="n">
        <f aca="false">SUMIFS('Source'!$D:$D,'Source'!$A:$A,"210 - Oy. Ea. Ab. FINLAND",'Source'!$B:$B,$A164)</f>
        <v>3</v>
      </c>
      <c r="D164" s="8" t="n">
        <f aca="false">SUMIFS('Source'!$F:$F,'Source'!$A:$A,"210 - Oy. Ea. Ab. FINLAND",'Source'!$B:$B,$A164)</f>
        <v>4</v>
      </c>
      <c r="E164" s="8" t="n">
        <f aca="false">D164*$J$5</f>
        <v>5.05263157894737</v>
      </c>
      <c r="F164" s="8" t="n">
        <f aca="false">E164-C164</f>
        <v>2.05263157894737</v>
      </c>
      <c r="G164" s="9" t="n">
        <f aca="false">IF(AND(C164=0,E164=0),0,IF(C164=0,"New",(E164-C164)/C164))</f>
        <v>0.684210526315789</v>
      </c>
      <c r="H164" s="8" t="n">
        <f aca="false">SUMIFS('Source'!$E:$E,'Source'!$A:$A,"210 - Oy. Ea. Ab. FINLAND",'Source'!$B:$B,$A164)</f>
        <v>395.81</v>
      </c>
      <c r="I164" s="8" t="n">
        <f aca="false">SUMIFS('Source'!$G:$G,'Source'!$A:$A,"210 - Oy. Ea. Ab. FINLAND",'Source'!$B:$B,$A164)</f>
        <v>441.73</v>
      </c>
      <c r="J164" s="8" t="n">
        <f aca="false">I164*$J$5</f>
        <v>557.974736842105</v>
      </c>
      <c r="K164" s="8" t="n">
        <f aca="false">J164-H164</f>
        <v>162.164736842105</v>
      </c>
      <c r="L164" s="9" t="n">
        <f aca="false">IF(AND(H164=0,J164=0),0,IF(H164=0,"New",(J164-H164)/H164))</f>
        <v>0.409703486122395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187</v>
      </c>
      <c r="B165" s="7" t="str">
        <f aca="false">IFERROR(INDEX('Source'!$C:$C,MATCH($A165,'Source'!$B:$B,0)),"")</f>
        <v>סד לתמיכה פרק כף יד ואגודל</v>
      </c>
      <c r="C165" s="8" t="n">
        <f aca="false">SUMIFS('Source'!$D:$D,'Source'!$A:$A,"210 - Oy. Ea. Ab. FINLAND",'Source'!$B:$B,$A165)</f>
        <v>10</v>
      </c>
      <c r="D165" s="8" t="n">
        <f aca="false">SUMIFS('Source'!$F:$F,'Source'!$A:$A,"210 - Oy. Ea. Ab. FINLAND",'Source'!$B:$B,$A165)</f>
        <v>10</v>
      </c>
      <c r="E165" s="8" t="n">
        <f aca="false">D165*$J$5</f>
        <v>12.6315789473684</v>
      </c>
      <c r="F165" s="8" t="n">
        <f aca="false">E165-C165</f>
        <v>2.63157894736842</v>
      </c>
      <c r="G165" s="9" t="n">
        <f aca="false">IF(AND(C165=0,E165=0),0,IF(C165=0,"New",(E165-C165)/C165))</f>
        <v>0.263157894736842</v>
      </c>
      <c r="H165" s="8" t="n">
        <f aca="false">SUMIFS('Source'!$E:$E,'Source'!$A:$A,"210 - Oy. Ea. Ab. FINLAND",'Source'!$B:$B,$A165)</f>
        <v>367.96</v>
      </c>
      <c r="I165" s="8" t="n">
        <f aca="false">SUMIFS('Source'!$G:$G,'Source'!$A:$A,"210 - Oy. Ea. Ab. FINLAND",'Source'!$B:$B,$A165)</f>
        <v>324.31</v>
      </c>
      <c r="J165" s="8" t="n">
        <f aca="false">I165*$J$5</f>
        <v>409.654736842105</v>
      </c>
      <c r="K165" s="8" t="n">
        <f aca="false">J165-H165</f>
        <v>41.6947368421053</v>
      </c>
      <c r="L165" s="9" t="n">
        <f aca="false">IF(AND(H165=0,J165=0),0,IF(H165=0,"New",(J165-H165)/H165))</f>
        <v>0.113313231987459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198</v>
      </c>
      <c r="B166" s="7" t="str">
        <f aca="false">IFERROR(INDEX('Source'!$C:$C,MATCH($A166,'Source'!$B:$B,0)),"")</f>
        <v>מתלה יד-כיס</v>
      </c>
      <c r="C166" s="8" t="n">
        <f aca="false">SUMIFS('Source'!$D:$D,'Source'!$A:$A,"210 - Oy. Ea. Ab. FINLAND",'Source'!$B:$B,$A166)</f>
        <v>2</v>
      </c>
      <c r="D166" s="8" t="n">
        <f aca="false">SUMIFS('Source'!$F:$F,'Source'!$A:$A,"210 - Oy. Ea. Ab. FINLAND",'Source'!$B:$B,$A166)</f>
        <v>0</v>
      </c>
      <c r="E166" s="8" t="n">
        <f aca="false">D166*$J$5</f>
        <v>0</v>
      </c>
      <c r="F166" s="8" t="n">
        <f aca="false">E166-C166</f>
        <v>-2</v>
      </c>
      <c r="G166" s="9" t="n">
        <f aca="false">IF(AND(C166=0,E166=0),0,IF(C166=0,"New",(E166-C166)/C166))</f>
        <v>-1</v>
      </c>
      <c r="H166" s="8" t="n">
        <f aca="false">SUMIFS('Source'!$E:$E,'Source'!$A:$A,"210 - Oy. Ea. Ab. FINLAND",'Source'!$B:$B,$A166)</f>
        <v>41.51</v>
      </c>
      <c r="I166" s="8" t="n">
        <f aca="false">SUMIFS('Source'!$G:$G,'Source'!$A:$A,"210 - Oy. Ea. Ab. FINLAND",'Source'!$B:$B,$A166)</f>
        <v>0</v>
      </c>
      <c r="J166" s="8" t="n">
        <f aca="false">I166*$J$5</f>
        <v>0</v>
      </c>
      <c r="K166" s="8" t="n">
        <f aca="false">J166-H166</f>
        <v>-41.51</v>
      </c>
      <c r="L166" s="9" t="n">
        <f aca="false">IF(AND(H166=0,J166=0),0,IF(H166=0,"New",(J166-H166)/H166))</f>
        <v>-1</v>
      </c>
      <c r="M166" s="7" t="str">
        <f aca="false">IF(AND(OR(C166&lt;&gt;0,H166&lt;&gt;0),D166=0,I166=0),"DROP",IF(AND(OR(D166&lt;&gt;0,I166&lt;&gt;0),C166=0,H166=0),"NEW",""))</f>
        <v>DROP</v>
      </c>
    </row>
    <row r="167" customFormat="false" ht="15" hidden="false" customHeight="false" outlineLevel="0" collapsed="false">
      <c r="A167" s="7" t="s">
        <v>345</v>
      </c>
      <c r="B167" s="7" t="str">
        <f aca="false">IFERROR(INDEX('Source'!$C:$C,MATCH($A167,'Source'!$B:$B,0)),"")</f>
        <v>מגן מרפק שחור</v>
      </c>
      <c r="C167" s="8" t="n">
        <f aca="false">SUMIFS('Source'!$D:$D,'Source'!$A:$A,"210 - Oy. Ea. Ab. FINLAND",'Source'!$B:$B,$A167)</f>
        <v>0</v>
      </c>
      <c r="D167" s="8" t="n">
        <f aca="false">SUMIFS('Source'!$F:$F,'Source'!$A:$A,"210 - Oy. Ea. Ab. FINLAND",'Source'!$B:$B,$A167)</f>
        <v>4</v>
      </c>
      <c r="E167" s="8" t="n">
        <f aca="false">D167*$J$5</f>
        <v>5.05263157894737</v>
      </c>
      <c r="F167" s="8" t="n">
        <f aca="false">E167-C167</f>
        <v>5.05263157894737</v>
      </c>
      <c r="G167" s="9" t="str">
        <f aca="false">IF(AND(C167=0,E167=0),0,IF(C167=0,"New",(E167-C167)/C167))</f>
        <v>New</v>
      </c>
      <c r="H167" s="8" t="n">
        <f aca="false">SUMIFS('Source'!$E:$E,'Source'!$A:$A,"210 - Oy. Ea. Ab. FINLAND",'Source'!$B:$B,$A167)</f>
        <v>0</v>
      </c>
      <c r="I167" s="8" t="n">
        <f aca="false">SUMIFS('Source'!$G:$G,'Source'!$A:$A,"210 - Oy. Ea. Ab. FINLAND",'Source'!$B:$B,$A167)</f>
        <v>41.25</v>
      </c>
      <c r="J167" s="8" t="n">
        <f aca="false">I167*$J$5</f>
        <v>52.1052631578947</v>
      </c>
      <c r="K167" s="8" t="n">
        <f aca="false">J167-H167</f>
        <v>52.1052631578947</v>
      </c>
      <c r="L167" s="9" t="str">
        <f aca="false">IF(AND(H167=0,J167=0),0,IF(H167=0,"New",(J167-H167)/H167))</f>
        <v>New</v>
      </c>
      <c r="M167" s="7" t="str">
        <f aca="false">IF(AND(OR(C167&lt;&gt;0,H167&lt;&gt;0),D167=0,I167=0),"DROP",IF(AND(OR(D167&lt;&gt;0,I167&lt;&gt;0),C167=0,H167=0),"NEW",""))</f>
        <v>NEW</v>
      </c>
    </row>
    <row r="168" customFormat="false" ht="15" hidden="false" customHeight="false" outlineLevel="0" collapsed="false">
      <c r="A168" s="7" t="s">
        <v>389</v>
      </c>
      <c r="B168" s="7" t="str">
        <f aca="false">IFERROR(INDEX('Source'!$C:$C,MATCH($A168,'Source'!$B:$B,0)),"")</f>
        <v>מגן לכתף ימין/שמאל</v>
      </c>
      <c r="C168" s="8" t="n">
        <f aca="false">SUMIFS('Source'!$D:$D,'Source'!$A:$A,"210 - Oy. Ea. Ab. FINLAND",'Source'!$B:$B,$A168)</f>
        <v>2</v>
      </c>
      <c r="D168" s="8" t="n">
        <f aca="false">SUMIFS('Source'!$F:$F,'Source'!$A:$A,"210 - Oy. Ea. Ab. FINLAND",'Source'!$B:$B,$A168)</f>
        <v>3</v>
      </c>
      <c r="E168" s="8" t="n">
        <f aca="false">D168*$J$5</f>
        <v>3.78947368421053</v>
      </c>
      <c r="F168" s="8" t="n">
        <f aca="false">E168-C168</f>
        <v>1.78947368421053</v>
      </c>
      <c r="G168" s="9" t="n">
        <f aca="false">IF(AND(C168=0,E168=0),0,IF(C168=0,"New",(E168-C168)/C168))</f>
        <v>0.894736842105263</v>
      </c>
      <c r="H168" s="8" t="n">
        <f aca="false">SUMIFS('Source'!$E:$E,'Source'!$A:$A,"210 - Oy. Ea. Ab. FINLAND",'Source'!$B:$B,$A168)</f>
        <v>160.55</v>
      </c>
      <c r="I168" s="8" t="n">
        <f aca="false">SUMIFS('Source'!$G:$G,'Source'!$A:$A,"210 - Oy. Ea. Ab. FINLAND",'Source'!$B:$B,$A168)</f>
        <v>201.57</v>
      </c>
      <c r="J168" s="8" t="n">
        <f aca="false">I168*$J$5</f>
        <v>254.614736842105</v>
      </c>
      <c r="K168" s="8" t="n">
        <f aca="false">J168-H168</f>
        <v>94.0647368421052</v>
      </c>
      <c r="L168" s="9" t="n">
        <f aca="false">IF(AND(H168=0,J168=0),0,IF(H168=0,"New",(J168-H168)/H168))</f>
        <v>0.585890606303988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347</v>
      </c>
      <c r="B169" s="7" t="str">
        <f aca="false">IFERROR(INDEX('Source'!$C:$C,MATCH($A169,'Source'!$B:$B,0)),"")</f>
        <v>מדרס מטטרזלי</v>
      </c>
      <c r="C169" s="8" t="n">
        <f aca="false">SUMIFS('Source'!$D:$D,'Source'!$A:$A,"210 - Oy. Ea. Ab. FINLAND",'Source'!$B:$B,$A169)</f>
        <v>20</v>
      </c>
      <c r="D169" s="8" t="n">
        <f aca="false">SUMIFS('Source'!$F:$F,'Source'!$A:$A,"210 - Oy. Ea. Ab. FINLAND",'Source'!$B:$B,$A169)</f>
        <v>20</v>
      </c>
      <c r="E169" s="8" t="n">
        <f aca="false">D169*$J$5</f>
        <v>25.2631578947368</v>
      </c>
      <c r="F169" s="8" t="n">
        <f aca="false">E169-C169</f>
        <v>5.26315789473684</v>
      </c>
      <c r="G169" s="9" t="n">
        <f aca="false">IF(AND(C169=0,E169=0),0,IF(C169=0,"New",(E169-C169)/C169))</f>
        <v>0.263157894736842</v>
      </c>
      <c r="H169" s="8" t="n">
        <f aca="false">SUMIFS('Source'!$E:$E,'Source'!$A:$A,"210 - Oy. Ea. Ab. FINLAND",'Source'!$B:$B,$A169)</f>
        <v>246.39</v>
      </c>
      <c r="I169" s="8" t="n">
        <f aca="false">SUMIFS('Source'!$G:$G,'Source'!$A:$A,"210 - Oy. Ea. Ab. FINLAND",'Source'!$B:$B,$A169)</f>
        <v>206.23</v>
      </c>
      <c r="J169" s="8" t="n">
        <f aca="false">I169*$J$5</f>
        <v>260.501052631579</v>
      </c>
      <c r="K169" s="8" t="n">
        <f aca="false">J169-H169</f>
        <v>14.111052631579</v>
      </c>
      <c r="L169" s="9" t="n">
        <f aca="false">IF(AND(H169=0,J169=0),0,IF(H169=0,"New",(J169-H169)/H169))</f>
        <v>0.057271206751812</v>
      </c>
      <c r="M169" s="7" t="str">
        <f aca="false">IF(AND(OR(C169&lt;&gt;0,H169&lt;&gt;0),D169=0,I169=0),"DROP",IF(AND(OR(D169&lt;&gt;0,I169&lt;&gt;0),C169=0,H169=0),"NEW",""))</f>
        <v/>
      </c>
    </row>
    <row r="170" customFormat="false" ht="15" hidden="false" customHeight="false" outlineLevel="0" collapsed="false">
      <c r="A170" s="7" t="s">
        <v>543</v>
      </c>
      <c r="B170" s="7" t="str">
        <f aca="false">IFERROR(INDEX('Source'!$C:$C,MATCH($A170,'Source'!$B:$B,0)),"")</f>
        <v>חגורה לשבר טבור</v>
      </c>
      <c r="C170" s="8" t="n">
        <f aca="false">SUMIFS('Source'!$D:$D,'Source'!$A:$A,"210 - Oy. Ea. Ab. FINLAND",'Source'!$B:$B,$A170)</f>
        <v>2</v>
      </c>
      <c r="D170" s="8" t="n">
        <f aca="false">SUMIFS('Source'!$F:$F,'Source'!$A:$A,"210 - Oy. Ea. Ab. FINLAND",'Source'!$B:$B,$A170)</f>
        <v>3</v>
      </c>
      <c r="E170" s="8" t="n">
        <f aca="false">D170*$J$5</f>
        <v>3.78947368421053</v>
      </c>
      <c r="F170" s="8" t="n">
        <f aca="false">E170-C170</f>
        <v>1.78947368421053</v>
      </c>
      <c r="G170" s="9" t="n">
        <f aca="false">IF(AND(C170=0,E170=0),0,IF(C170=0,"New",(E170-C170)/C170))</f>
        <v>0.894736842105263</v>
      </c>
      <c r="H170" s="8" t="n">
        <f aca="false">SUMIFS('Source'!$E:$E,'Source'!$A:$A,"210 - Oy. Ea. Ab. FINLAND",'Source'!$B:$B,$A170)</f>
        <v>122.65</v>
      </c>
      <c r="I170" s="8" t="n">
        <f aca="false">SUMIFS('Source'!$G:$G,'Source'!$A:$A,"210 - Oy. Ea. Ab. FINLAND",'Source'!$B:$B,$A170)</f>
        <v>162.16</v>
      </c>
      <c r="J170" s="8" t="n">
        <f aca="false">I170*$J$5</f>
        <v>204.833684210526</v>
      </c>
      <c r="K170" s="8" t="n">
        <f aca="false">J170-H170</f>
        <v>82.1836842105263</v>
      </c>
      <c r="L170" s="9" t="n">
        <f aca="false">IF(AND(H170=0,J170=0),0,IF(H170=0,"New",(J170-H170)/H170))</f>
        <v>0.670066728173879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191</v>
      </c>
      <c r="B171" s="7" t="str">
        <f aca="false">IFERROR(INDEX('Source'!$C:$C,MATCH($A171,'Source'!$B:$B,0)),"")</f>
        <v>מתלה יד-כיס</v>
      </c>
      <c r="C171" s="8" t="n">
        <f aca="false">SUMIFS('Source'!$D:$D,'Source'!$A:$A,"210 - Oy. Ea. Ab. FINLAND",'Source'!$B:$B,$A171)</f>
        <v>0</v>
      </c>
      <c r="D171" s="8" t="n">
        <f aca="false">SUMIFS('Source'!$F:$F,'Source'!$A:$A,"210 - Oy. Ea. Ab. FINLAND",'Source'!$B:$B,$A171)</f>
        <v>2</v>
      </c>
      <c r="E171" s="8" t="n">
        <f aca="false">D171*$J$5</f>
        <v>2.52631578947368</v>
      </c>
      <c r="F171" s="8" t="n">
        <f aca="false">E171-C171</f>
        <v>2.52631578947368</v>
      </c>
      <c r="G171" s="9" t="str">
        <f aca="false">IF(AND(C171=0,E171=0),0,IF(C171=0,"New",(E171-C171)/C171))</f>
        <v>New</v>
      </c>
      <c r="H171" s="8" t="n">
        <f aca="false">SUMIFS('Source'!$E:$E,'Source'!$A:$A,"210 - Oy. Ea. Ab. FINLAND",'Source'!$B:$B,$A171)</f>
        <v>0</v>
      </c>
      <c r="I171" s="8" t="n">
        <f aca="false">SUMIFS('Source'!$G:$G,'Source'!$A:$A,"210 - Oy. Ea. Ab. FINLAND",'Source'!$B:$B,$A171)</f>
        <v>36.59</v>
      </c>
      <c r="J171" s="8" t="n">
        <f aca="false">I171*$J$5</f>
        <v>46.2189473684211</v>
      </c>
      <c r="K171" s="8" t="n">
        <f aca="false">J171-H171</f>
        <v>46.2189473684211</v>
      </c>
      <c r="L171" s="9" t="str">
        <f aca="false">IF(AND(H171=0,J171=0),0,IF(H171=0,"New",(J171-H171)/H171))</f>
        <v>New</v>
      </c>
      <c r="M171" s="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false" outlineLevel="0" collapsed="false">
      <c r="A172" s="7" t="s">
        <v>164</v>
      </c>
      <c r="B172" s="7" t="str">
        <f aca="false">IFERROR(INDEX('Source'!$C:$C,MATCH($A172,'Source'!$B:$B,0)),"")</f>
        <v>אצבעון מפלסטיק  ליד</v>
      </c>
      <c r="C172" s="8" t="n">
        <f aca="false">SUMIFS('Source'!$D:$D,'Source'!$A:$A,"210 - Oy. Ea. Ab. FINLAND",'Source'!$B:$B,$A172)</f>
        <v>8</v>
      </c>
      <c r="D172" s="8" t="n">
        <f aca="false">SUMIFS('Source'!$F:$F,'Source'!$A:$A,"210 - Oy. Ea. Ab. FINLAND",'Source'!$B:$B,$A172)</f>
        <v>5</v>
      </c>
      <c r="E172" s="8" t="n">
        <f aca="false">D172*$J$5</f>
        <v>6.31578947368421</v>
      </c>
      <c r="F172" s="8" t="n">
        <f aca="false">E172-C172</f>
        <v>-1.68421052631579</v>
      </c>
      <c r="G172" s="9" t="n">
        <f aca="false">IF(AND(C172=0,E172=0),0,IF(C172=0,"New",(E172-C172)/C172))</f>
        <v>-0.210526315789474</v>
      </c>
      <c r="H172" s="8" t="n">
        <f aca="false">SUMIFS('Source'!$E:$E,'Source'!$A:$A,"210 - Oy. Ea. Ab. FINLAND",'Source'!$B:$B,$A172)</f>
        <v>76.3</v>
      </c>
      <c r="I172" s="8" t="n">
        <f aca="false">SUMIFS('Source'!$G:$G,'Source'!$A:$A,"210 - Oy. Ea. Ab. FINLAND",'Source'!$B:$B,$A172)</f>
        <v>39.92</v>
      </c>
      <c r="J172" s="8" t="n">
        <f aca="false">I172*$J$5</f>
        <v>50.4252631578947</v>
      </c>
      <c r="K172" s="8" t="n">
        <f aca="false">J172-H172</f>
        <v>-25.8747368421053</v>
      </c>
      <c r="L172" s="9" t="n">
        <f aca="false">IF(AND(H172=0,J172=0),0,IF(H172=0,"New",(J172-H172)/H172))</f>
        <v>-0.339118438297579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275</v>
      </c>
      <c r="B173" s="7" t="str">
        <f aca="false">IFERROR(INDEX('Source'!$C:$C,MATCH($A173,'Source'!$B:$B,0)),"")</f>
        <v>רפידת נוחות</v>
      </c>
      <c r="C173" s="8" t="n">
        <f aca="false">SUMIFS('Source'!$D:$D,'Source'!$A:$A,"210 - Oy. Ea. Ab. FINLAND",'Source'!$B:$B,$A173)</f>
        <v>15</v>
      </c>
      <c r="D173" s="8" t="n">
        <f aca="false">SUMIFS('Source'!$F:$F,'Source'!$A:$A,"210 - Oy. Ea. Ab. FINLAND",'Source'!$B:$B,$A173)</f>
        <v>12</v>
      </c>
      <c r="E173" s="8" t="n">
        <f aca="false">D173*$J$5</f>
        <v>15.1578947368421</v>
      </c>
      <c r="F173" s="8" t="n">
        <f aca="false">E173-C173</f>
        <v>0.157894736842104</v>
      </c>
      <c r="G173" s="9" t="n">
        <f aca="false">IF(AND(C173=0,E173=0),0,IF(C173=0,"New",(E173-C173)/C173))</f>
        <v>0.0105263157894736</v>
      </c>
      <c r="H173" s="8" t="n">
        <f aca="false">SUMIFS('Source'!$E:$E,'Source'!$A:$A,"210 - Oy. Ea. Ab. FINLAND",'Source'!$B:$B,$A173)</f>
        <v>107.3</v>
      </c>
      <c r="I173" s="8" t="n">
        <f aca="false">SUMIFS('Source'!$G:$G,'Source'!$A:$A,"210 - Oy. Ea. Ab. FINLAND",'Source'!$B:$B,$A173)</f>
        <v>71.85</v>
      </c>
      <c r="J173" s="8" t="n">
        <f aca="false">I173*$J$5</f>
        <v>90.7578947368421</v>
      </c>
      <c r="K173" s="8" t="n">
        <f aca="false">J173-H173</f>
        <v>-16.5421052631579</v>
      </c>
      <c r="L173" s="9" t="n">
        <f aca="false">IF(AND(H173=0,J173=0),0,IF(H173=0,"New",(J173-H173)/H173))</f>
        <v>-0.154166871045274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369</v>
      </c>
      <c r="B174" s="7" t="str">
        <f aca="false">IFERROR(INDEX('Source'!$C:$C,MATCH($A174,'Source'!$B:$B,0)),"")</f>
        <v>מגן ברך שחור</v>
      </c>
      <c r="C174" s="8" t="n">
        <f aca="false">SUMIFS('Source'!$D:$D,'Source'!$A:$A,"210 - Oy. Ea. Ab. FINLAND",'Source'!$B:$B,$A174)</f>
        <v>4</v>
      </c>
      <c r="D174" s="8" t="n">
        <f aca="false">SUMIFS('Source'!$F:$F,'Source'!$A:$A,"210 - Oy. Ea. Ab. FINLAND",'Source'!$B:$B,$A174)</f>
        <v>8</v>
      </c>
      <c r="E174" s="8" t="n">
        <f aca="false">D174*$J$5</f>
        <v>10.1052631578947</v>
      </c>
      <c r="F174" s="8" t="n">
        <f aca="false">E174-C174</f>
        <v>6.10526315789474</v>
      </c>
      <c r="G174" s="9" t="n">
        <f aca="false">IF(AND(C174=0,E174=0),0,IF(C174=0,"New",(E174-C174)/C174))</f>
        <v>1.52631578947368</v>
      </c>
      <c r="H174" s="8" t="n">
        <f aca="false">SUMIFS('Source'!$E:$E,'Source'!$A:$A,"210 - Oy. Ea. Ab. FINLAND",'Source'!$B:$B,$A174)</f>
        <v>50.07</v>
      </c>
      <c r="I174" s="8" t="n">
        <f aca="false">SUMIFS('Source'!$G:$G,'Source'!$A:$A,"210 - Oy. Ea. Ab. FINLAND",'Source'!$B:$B,$A174)</f>
        <v>83.82</v>
      </c>
      <c r="J174" s="8" t="n">
        <f aca="false">I174*$J$5</f>
        <v>105.877894736842</v>
      </c>
      <c r="K174" s="8" t="n">
        <f aca="false">J174-H174</f>
        <v>55.8078947368421</v>
      </c>
      <c r="L174" s="9" t="n">
        <f aca="false">IF(AND(H174=0,J174=0),0,IF(H174=0,"New",(J174-H174)/H174))</f>
        <v>1.11459745829523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117</v>
      </c>
      <c r="B175" s="7" t="str">
        <f aca="false">IFERROR(INDEX('Source'!$C:$C,MATCH($A175,'Source'!$B:$B,0)),"")</f>
        <v>מגן קרסול חום</v>
      </c>
      <c r="C175" s="8" t="n">
        <f aca="false">SUMIFS('Source'!$D:$D,'Source'!$A:$A,"210 - Oy. Ea. Ab. FINLAND",'Source'!$B:$B,$A175)</f>
        <v>8</v>
      </c>
      <c r="D175" s="8" t="n">
        <f aca="false">SUMIFS('Source'!$F:$F,'Source'!$A:$A,"210 - Oy. Ea. Ab. FINLAND",'Source'!$B:$B,$A175)</f>
        <v>6</v>
      </c>
      <c r="E175" s="8" t="n">
        <f aca="false">D175*$J$5</f>
        <v>7.57894736842105</v>
      </c>
      <c r="F175" s="8" t="n">
        <f aca="false">E175-C175</f>
        <v>-0.421052631578948</v>
      </c>
      <c r="G175" s="9" t="n">
        <f aca="false">IF(AND(C175=0,E175=0),0,IF(C175=0,"New",(E175-C175)/C175))</f>
        <v>-0.0526315789473685</v>
      </c>
      <c r="H175" s="8" t="n">
        <f aca="false">SUMIFS('Source'!$E:$E,'Source'!$A:$A,"210 - Oy. Ea. Ab. FINLAND",'Source'!$B:$B,$A175)</f>
        <v>92.61</v>
      </c>
      <c r="I175" s="8" t="n">
        <f aca="false">SUMIFS('Source'!$G:$G,'Source'!$A:$A,"210 - Oy. Ea. Ab. FINLAND",'Source'!$B:$B,$A175)</f>
        <v>58.88</v>
      </c>
      <c r="J175" s="8" t="n">
        <f aca="false">I175*$J$5</f>
        <v>74.3747368421053</v>
      </c>
      <c r="K175" s="8" t="n">
        <f aca="false">J175-H175</f>
        <v>-18.2352631578947</v>
      </c>
      <c r="L175" s="9" t="n">
        <f aca="false">IF(AND(H175=0,J175=0),0,IF(H175=0,"New",(J175-H175)/H175))</f>
        <v>-0.196903824186316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898</v>
      </c>
      <c r="B176" s="7" t="str">
        <f aca="false">IFERROR(INDEX('Source'!$C:$C,MATCH($A176,'Source'!$B:$B,0)),"")</f>
        <v>חגורת אגן  צר מנאופרן</v>
      </c>
      <c r="C176" s="8" t="n">
        <f aca="false">SUMIFS('Source'!$D:$D,'Source'!$A:$A,"210 - Oy. Ea. Ab. FINLAND",'Source'!$B:$B,$A176)</f>
        <v>5</v>
      </c>
      <c r="D176" s="8" t="n">
        <f aca="false">SUMIFS('Source'!$F:$F,'Source'!$A:$A,"210 - Oy. Ea. Ab. FINLAND",'Source'!$B:$B,$A176)</f>
        <v>5</v>
      </c>
      <c r="E176" s="8" t="n">
        <f aca="false">D176*$J$5</f>
        <v>6.31578947368421</v>
      </c>
      <c r="F176" s="8" t="n">
        <f aca="false">E176-C176</f>
        <v>1.31578947368421</v>
      </c>
      <c r="G176" s="9" t="n">
        <f aca="false">IF(AND(C176=0,E176=0),0,IF(C176=0,"New",(E176-C176)/C176))</f>
        <v>0.263157894736842</v>
      </c>
      <c r="H176" s="8" t="n">
        <f aca="false">SUMIFS('Source'!$E:$E,'Source'!$A:$A,"210 - Oy. Ea. Ab. FINLAND",'Source'!$B:$B,$A176)</f>
        <v>245.69</v>
      </c>
      <c r="I176" s="8" t="n">
        <f aca="false">SUMIFS('Source'!$G:$G,'Source'!$A:$A,"210 - Oy. Ea. Ab. FINLAND",'Source'!$B:$B,$A176)</f>
        <v>212.05</v>
      </c>
      <c r="J176" s="8" t="n">
        <f aca="false">I176*$J$5</f>
        <v>267.852631578947</v>
      </c>
      <c r="K176" s="8" t="n">
        <f aca="false">J176-H176</f>
        <v>22.1626315789474</v>
      </c>
      <c r="L176" s="9" t="n">
        <f aca="false">IF(AND(H176=0,J176=0),0,IF(H176=0,"New",(J176-H176)/H176))</f>
        <v>0.0902056721028424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193</v>
      </c>
      <c r="B177" s="7" t="str">
        <f aca="false">IFERROR(INDEX('Source'!$C:$C,MATCH($A177,'Source'!$B:$B,0)),"")</f>
        <v>מדרס מג'ל</v>
      </c>
      <c r="C177" s="8" t="n">
        <f aca="false">SUMIFS('Source'!$D:$D,'Source'!$A:$A,"210 - Oy. Ea. Ab. FINLAND",'Source'!$B:$B,$A177)</f>
        <v>10</v>
      </c>
      <c r="D177" s="8" t="n">
        <f aca="false">SUMIFS('Source'!$F:$F,'Source'!$A:$A,"210 - Oy. Ea. Ab. FINLAND",'Source'!$B:$B,$A177)</f>
        <v>10</v>
      </c>
      <c r="E177" s="8" t="n">
        <f aca="false">D177*$J$5</f>
        <v>12.6315789473684</v>
      </c>
      <c r="F177" s="8" t="n">
        <f aca="false">E177-C177</f>
        <v>2.63157894736842</v>
      </c>
      <c r="G177" s="9" t="n">
        <f aca="false">IF(AND(C177=0,E177=0),0,IF(C177=0,"New",(E177-C177)/C177))</f>
        <v>0.263157894736842</v>
      </c>
      <c r="H177" s="8" t="n">
        <f aca="false">SUMIFS('Source'!$E:$E,'Source'!$A:$A,"210 - Oy. Ea. Ab. FINLAND",'Source'!$B:$B,$A177)</f>
        <v>277.38</v>
      </c>
      <c r="I177" s="8" t="n">
        <f aca="false">SUMIFS('Source'!$G:$G,'Source'!$A:$A,"210 - Oy. Ea. Ab. FINLAND",'Source'!$B:$B,$A177)</f>
        <v>244.48</v>
      </c>
      <c r="J177" s="8" t="n">
        <f aca="false">I177*$J$5</f>
        <v>308.816842105263</v>
      </c>
      <c r="K177" s="8" t="n">
        <f aca="false">J177-H177</f>
        <v>31.4368421052631</v>
      </c>
      <c r="L177" s="9" t="n">
        <f aca="false">IF(AND(H177=0,J177=0),0,IF(H177=0,"New",(J177-H177)/H177))</f>
        <v>0.11333492719469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334</v>
      </c>
      <c r="B178" s="7" t="str">
        <f aca="false">IFERROR(INDEX('Source'!$C:$C,MATCH($A178,'Source'!$B:$B,0)),"")</f>
        <v>מגן קרסול מתכוון</v>
      </c>
      <c r="C178" s="8" t="n">
        <f aca="false">SUMIFS('Source'!$D:$D,'Source'!$A:$A,"210 - Oy. Ea. Ab. FINLAND",'Source'!$B:$B,$A178)</f>
        <v>6</v>
      </c>
      <c r="D178" s="8" t="n">
        <f aca="false">SUMIFS('Source'!$F:$F,'Source'!$A:$A,"210 - Oy. Ea. Ab. FINLAND",'Source'!$B:$B,$A178)</f>
        <v>6</v>
      </c>
      <c r="E178" s="8" t="n">
        <f aca="false">D178*$J$5</f>
        <v>7.57894736842105</v>
      </c>
      <c r="F178" s="8" t="n">
        <f aca="false">E178-C178</f>
        <v>1.57894736842105</v>
      </c>
      <c r="G178" s="9" t="n">
        <f aca="false">IF(AND(C178=0,E178=0),0,IF(C178=0,"New",(E178-C178)/C178))</f>
        <v>0.263157894736842</v>
      </c>
      <c r="H178" s="8" t="n">
        <f aca="false">SUMIFS('Source'!$E:$E,'Source'!$A:$A,"210 - Oy. Ea. Ab. FINLAND",'Source'!$B:$B,$A178)</f>
        <v>201.48</v>
      </c>
      <c r="I178" s="8" t="n">
        <f aca="false">SUMIFS('Source'!$G:$G,'Source'!$A:$A,"210 - Oy. Ea. Ab. FINLAND",'Source'!$B:$B,$A178)</f>
        <v>168.64</v>
      </c>
      <c r="J178" s="8" t="n">
        <f aca="false">I178*$J$5</f>
        <v>213.018947368421</v>
      </c>
      <c r="K178" s="8" t="n">
        <f aca="false">J178-H178</f>
        <v>11.538947368421</v>
      </c>
      <c r="L178" s="9" t="n">
        <f aca="false">IF(AND(H178=0,J178=0),0,IF(H178=0,"New",(J178-H178)/H178))</f>
        <v>0.0572709319457069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227</v>
      </c>
      <c r="B179" s="7" t="str">
        <f aca="false">IFERROR(INDEX('Source'!$C:$C,MATCH($A179,'Source'!$B:$B,0)),"")</f>
        <v>מגן מרפק</v>
      </c>
      <c r="C179" s="8" t="n">
        <f aca="false">SUMIFS('Source'!$D:$D,'Source'!$A:$A,"210 - Oy. Ea. Ab. FINLAND",'Source'!$B:$B,$A179)</f>
        <v>0</v>
      </c>
      <c r="D179" s="8" t="n">
        <f aca="false">SUMIFS('Source'!$F:$F,'Source'!$A:$A,"210 - Oy. Ea. Ab. FINLAND",'Source'!$B:$B,$A179)</f>
        <v>3</v>
      </c>
      <c r="E179" s="8" t="n">
        <f aca="false">D179*$J$5</f>
        <v>3.78947368421053</v>
      </c>
      <c r="F179" s="8" t="n">
        <f aca="false">E179-C179</f>
        <v>3.78947368421053</v>
      </c>
      <c r="G179" s="9" t="str">
        <f aca="false">IF(AND(C179=0,E179=0),0,IF(C179=0,"New",(E179-C179)/C179))</f>
        <v>New</v>
      </c>
      <c r="H179" s="8" t="n">
        <f aca="false">SUMIFS('Source'!$E:$E,'Source'!$A:$A,"210 - Oy. Ea. Ab. FINLAND",'Source'!$B:$B,$A179)</f>
        <v>0</v>
      </c>
      <c r="I179" s="8" t="n">
        <f aca="false">SUMIFS('Source'!$G:$G,'Source'!$A:$A,"210 - Oy. Ea. Ab. FINLAND",'Source'!$B:$B,$A179)</f>
        <v>30.93</v>
      </c>
      <c r="J179" s="8" t="n">
        <f aca="false">I179*$J$5</f>
        <v>39.0694736842105</v>
      </c>
      <c r="K179" s="8" t="n">
        <f aca="false">J179-H179</f>
        <v>39.0694736842105</v>
      </c>
      <c r="L179" s="9" t="str">
        <f aca="false">IF(AND(H179=0,J179=0),0,IF(H179=0,"New",(J179-H179)/H179))</f>
        <v>New</v>
      </c>
      <c r="M179" s="7" t="str">
        <f aca="false">IF(AND(OR(C179&lt;&gt;0,H179&lt;&gt;0),D179=0,I179=0),"DROP",IF(AND(OR(D179&lt;&gt;0,I179&lt;&gt;0),C179=0,H179=0),"NEW",""))</f>
        <v>NEW</v>
      </c>
    </row>
    <row r="180" customFormat="false" ht="15" hidden="false" customHeight="false" outlineLevel="0" collapsed="false">
      <c r="A180" s="7" t="s">
        <v>272</v>
      </c>
      <c r="B180" s="7" t="str">
        <f aca="false">IFERROR(INDEX('Source'!$C:$C,MATCH($A180,'Source'!$B:$B,0)),"")</f>
        <v>חגורת גב-לומבו</v>
      </c>
      <c r="C180" s="8" t="n">
        <f aca="false">SUMIFS('Source'!$D:$D,'Source'!$A:$A,"210 - Oy. Ea. Ab. FINLAND",'Source'!$B:$B,$A180)</f>
        <v>2</v>
      </c>
      <c r="D180" s="8" t="n">
        <f aca="false">SUMIFS('Source'!$F:$F,'Source'!$A:$A,"210 - Oy. Ea. Ab. FINLAND",'Source'!$B:$B,$A180)</f>
        <v>2</v>
      </c>
      <c r="E180" s="8" t="n">
        <f aca="false">D180*$J$5</f>
        <v>2.52631578947368</v>
      </c>
      <c r="F180" s="8" t="n">
        <f aca="false">E180-C180</f>
        <v>0.526315789473684</v>
      </c>
      <c r="G180" s="9" t="n">
        <f aca="false">IF(AND(C180=0,E180=0),0,IF(C180=0,"New",(E180-C180)/C180))</f>
        <v>0.263157894736842</v>
      </c>
      <c r="H180" s="8" t="n">
        <f aca="false">SUMIFS('Source'!$E:$E,'Source'!$A:$A,"210 - Oy. Ea. Ab. FINLAND",'Source'!$B:$B,$A180)</f>
        <v>155.78</v>
      </c>
      <c r="I180" s="8" t="n">
        <f aca="false">SUMIFS('Source'!$G:$G,'Source'!$A:$A,"210 - Oy. Ea. Ab. FINLAND",'Source'!$B:$B,$A180)</f>
        <v>130.39</v>
      </c>
      <c r="J180" s="8" t="n">
        <f aca="false">I180*$J$5</f>
        <v>164.703157894737</v>
      </c>
      <c r="K180" s="8" t="n">
        <f aca="false">J180-H180</f>
        <v>8.92315789473682</v>
      </c>
      <c r="L180" s="9" t="n">
        <f aca="false">IF(AND(H180=0,J180=0),0,IF(H180=0,"New",(J180-H180)/H180))</f>
        <v>0.057280510301302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180</v>
      </c>
      <c r="B181" s="7" t="str">
        <f aca="false">IFERROR(INDEX('Source'!$C:$C,MATCH($A181,'Source'!$B:$B,0)),"")</f>
        <v>שרוול לבוניון מסיליקון</v>
      </c>
      <c r="C181" s="8" t="n">
        <f aca="false">SUMIFS('Source'!$D:$D,'Source'!$A:$A,"210 - Oy. Ea. Ab. FINLAND",'Source'!$B:$B,$A181)</f>
        <v>10</v>
      </c>
      <c r="D181" s="8" t="n">
        <f aca="false">SUMIFS('Source'!$F:$F,'Source'!$A:$A,"210 - Oy. Ea. Ab. FINLAND",'Source'!$B:$B,$A181)</f>
        <v>10</v>
      </c>
      <c r="E181" s="8" t="n">
        <f aca="false">D181*$J$5</f>
        <v>12.6315789473684</v>
      </c>
      <c r="F181" s="8" t="n">
        <f aca="false">E181-C181</f>
        <v>2.63157894736842</v>
      </c>
      <c r="G181" s="9" t="n">
        <f aca="false">IF(AND(C181=0,E181=0),0,IF(C181=0,"New",(E181-C181)/C181))</f>
        <v>0.263157894736842</v>
      </c>
      <c r="H181" s="8" t="n">
        <f aca="false">SUMIFS('Source'!$E:$E,'Source'!$A:$A,"210 - Oy. Ea. Ab. FINLAND",'Source'!$B:$B,$A181)</f>
        <v>194.36</v>
      </c>
      <c r="I181" s="8" t="n">
        <f aca="false">SUMIFS('Source'!$G:$G,'Source'!$A:$A,"210 - Oy. Ea. Ab. FINLAND",'Source'!$B:$B,$A181)</f>
        <v>171.3</v>
      </c>
      <c r="J181" s="8" t="n">
        <f aca="false">I181*$J$5</f>
        <v>216.378947368421</v>
      </c>
      <c r="K181" s="8" t="n">
        <f aca="false">J181-H181</f>
        <v>22.018947368421</v>
      </c>
      <c r="L181" s="9" t="n">
        <f aca="false">IF(AND(H181=0,J181=0),0,IF(H181=0,"New",(J181-H181)/H181))</f>
        <v>0.11328950076364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908</v>
      </c>
      <c r="B182" s="7" t="str">
        <f aca="false">IFERROR(INDEX('Source'!$C:$C,MATCH($A182,'Source'!$B:$B,0)),"")</f>
        <v>מגן ירך</v>
      </c>
      <c r="C182" s="8" t="n">
        <f aca="false">SUMIFS('Source'!$D:$D,'Source'!$A:$A,"210 - Oy. Ea. Ab. FINLAND",'Source'!$B:$B,$A182)</f>
        <v>4</v>
      </c>
      <c r="D182" s="8" t="n">
        <f aca="false">SUMIFS('Source'!$F:$F,'Source'!$A:$A,"210 - Oy. Ea. Ab. FINLAND",'Source'!$B:$B,$A182)</f>
        <v>6</v>
      </c>
      <c r="E182" s="8" t="n">
        <f aca="false">D182*$J$5</f>
        <v>7.57894736842105</v>
      </c>
      <c r="F182" s="8" t="n">
        <f aca="false">E182-C182</f>
        <v>3.57894736842105</v>
      </c>
      <c r="G182" s="9" t="n">
        <f aca="false">IF(AND(C182=0,E182=0),0,IF(C182=0,"New",(E182-C182)/C182))</f>
        <v>0.894736842105263</v>
      </c>
      <c r="H182" s="8" t="n">
        <f aca="false">SUMIFS('Source'!$E:$E,'Source'!$A:$A,"210 - Oy. Ea. Ab. FINLAND",'Source'!$B:$B,$A182)</f>
        <v>70.95</v>
      </c>
      <c r="I182" s="8" t="n">
        <f aca="false">SUMIFS('Source'!$G:$G,'Source'!$A:$A,"210 - Oy. Ea. Ab. FINLAND",'Source'!$B:$B,$A182)</f>
        <v>93.8</v>
      </c>
      <c r="J182" s="8" t="n">
        <f aca="false">I182*$J$5</f>
        <v>118.484210526316</v>
      </c>
      <c r="K182" s="8" t="n">
        <f aca="false">J182-H182</f>
        <v>47.5342105263158</v>
      </c>
      <c r="L182" s="9" t="n">
        <f aca="false">IF(AND(H182=0,J182=0),0,IF(H182=0,"New",(J182-H182)/H182))</f>
        <v>0.669967731167241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115</v>
      </c>
      <c r="B183" s="7" t="str">
        <f aca="false">IFERROR(INDEX('Source'!$C:$C,MATCH($A183,'Source'!$B:$B,0)),"")</f>
        <v>סד יד דו צדדי</v>
      </c>
      <c r="C183" s="8" t="n">
        <f aca="false">SUMIFS('Source'!$D:$D,'Source'!$A:$A,"210 - Oy. Ea. Ab. FINLAND",'Source'!$B:$B,$A183)</f>
        <v>4</v>
      </c>
      <c r="D183" s="8" t="n">
        <f aca="false">SUMIFS('Source'!$F:$F,'Source'!$A:$A,"210 - Oy. Ea. Ab. FINLAND",'Source'!$B:$B,$A183)</f>
        <v>4</v>
      </c>
      <c r="E183" s="8" t="n">
        <f aca="false">D183*$J$5</f>
        <v>5.05263157894737</v>
      </c>
      <c r="F183" s="8" t="n">
        <f aca="false">E183-C183</f>
        <v>1.05263157894737</v>
      </c>
      <c r="G183" s="9" t="n">
        <f aca="false">IF(AND(C183=0,E183=0),0,IF(C183=0,"New",(E183-C183)/C183))</f>
        <v>0.263157894736842</v>
      </c>
      <c r="H183" s="8" t="n">
        <f aca="false">SUMIFS('Source'!$E:$E,'Source'!$A:$A,"210 - Oy. Ea. Ab. FINLAND",'Source'!$B:$B,$A183)</f>
        <v>185.68</v>
      </c>
      <c r="I183" s="8" t="n">
        <f aca="false">SUMIFS('Source'!$G:$G,'Source'!$A:$A,"210 - Oy. Ea. Ab. FINLAND",'Source'!$B:$B,$A183)</f>
        <v>163.65</v>
      </c>
      <c r="J183" s="8" t="n">
        <f aca="false">I183*$J$5</f>
        <v>206.715789473684</v>
      </c>
      <c r="K183" s="8" t="n">
        <f aca="false">J183-H183</f>
        <v>21.0357894736842</v>
      </c>
      <c r="L183" s="9" t="n">
        <f aca="false">IF(AND(H183=0,J183=0),0,IF(H183=0,"New",(J183-H183)/H183))</f>
        <v>0.113290550806141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615</v>
      </c>
      <c r="B184" s="7" t="str">
        <f aca="false">IFERROR(INDEX('Source'!$C:$C,MATCH($A184,'Source'!$B:$B,0)),"")</f>
        <v>צוארון פלסטי מתכוונן</v>
      </c>
      <c r="C184" s="8" t="n">
        <f aca="false">SUMIFS('Source'!$D:$D,'Source'!$A:$A,"210 - Oy. Ea. Ab. FINLAND",'Source'!$B:$B,$A184)</f>
        <v>2</v>
      </c>
      <c r="D184" s="8" t="n">
        <f aca="false">SUMIFS('Source'!$F:$F,'Source'!$A:$A,"210 - Oy. Ea. Ab. FINLAND",'Source'!$B:$B,$A184)</f>
        <v>3</v>
      </c>
      <c r="E184" s="8" t="n">
        <f aca="false">D184*$J$5</f>
        <v>3.78947368421053</v>
      </c>
      <c r="F184" s="8" t="n">
        <f aca="false">E184-C184</f>
        <v>1.78947368421053</v>
      </c>
      <c r="G184" s="9" t="n">
        <f aca="false">IF(AND(C184=0,E184=0),0,IF(C184=0,"New",(E184-C184)/C184))</f>
        <v>0.894736842105263</v>
      </c>
      <c r="H184" s="8" t="n">
        <f aca="false">SUMIFS('Source'!$E:$E,'Source'!$A:$A,"210 - Oy. Ea. Ab. FINLAND",'Source'!$B:$B,$A184)</f>
        <v>56.61</v>
      </c>
      <c r="I184" s="8" t="n">
        <f aca="false">SUMIFS('Source'!$G:$G,'Source'!$A:$A,"210 - Oy. Ea. Ab. FINLAND",'Source'!$B:$B,$A184)</f>
        <v>74.84</v>
      </c>
      <c r="J184" s="8" t="n">
        <f aca="false">I184*$J$5</f>
        <v>94.5347368421053</v>
      </c>
      <c r="K184" s="8" t="n">
        <f aca="false">J184-H184</f>
        <v>37.9247368421053</v>
      </c>
      <c r="L184" s="9" t="n">
        <f aca="false">IF(AND(H184=0,J184=0),0,IF(H184=0,"New",(J184-H184)/H184))</f>
        <v>0.669929991911416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179</v>
      </c>
      <c r="B185" s="7" t="str">
        <f aca="false">IFERROR(INDEX('Source'!$C:$C,MATCH($A185,'Source'!$B:$B,0)),"")</f>
        <v>אצבעון מסיליקון</v>
      </c>
      <c r="C185" s="8" t="n">
        <f aca="false">SUMIFS('Source'!$D:$D,'Source'!$A:$A,"210 - Oy. Ea. Ab. FINLAND",'Source'!$B:$B,$A185)</f>
        <v>10</v>
      </c>
      <c r="D185" s="8" t="n">
        <f aca="false">SUMIFS('Source'!$F:$F,'Source'!$A:$A,"210 - Oy. Ea. Ab. FINLAND",'Source'!$B:$B,$A185)</f>
        <v>10</v>
      </c>
      <c r="E185" s="8" t="n">
        <f aca="false">D185*$J$5</f>
        <v>12.6315789473684</v>
      </c>
      <c r="F185" s="8" t="n">
        <f aca="false">E185-C185</f>
        <v>2.63157894736842</v>
      </c>
      <c r="G185" s="9" t="n">
        <f aca="false">IF(AND(C185=0,E185=0),0,IF(C185=0,"New",(E185-C185)/C185))</f>
        <v>0.263157894736842</v>
      </c>
      <c r="H185" s="8" t="n">
        <f aca="false">SUMIFS('Source'!$E:$E,'Source'!$A:$A,"210 - Oy. Ea. Ab. FINLAND",'Source'!$B:$B,$A185)</f>
        <v>107.3</v>
      </c>
      <c r="I185" s="8" t="n">
        <f aca="false">SUMIFS('Source'!$G:$G,'Source'!$A:$A,"210 - Oy. Ea. Ab. FINLAND",'Source'!$B:$B,$A185)</f>
        <v>89.81</v>
      </c>
      <c r="J185" s="8" t="n">
        <f aca="false">I185*$J$5</f>
        <v>113.444210526316</v>
      </c>
      <c r="K185" s="8" t="n">
        <f aca="false">J185-H185</f>
        <v>6.14421052631579</v>
      </c>
      <c r="L185" s="9" t="n">
        <f aca="false">IF(AND(H185=0,J185=0),0,IF(H185=0,"New",(J185-H185)/H185))</f>
        <v>0.0572619806739589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107</v>
      </c>
      <c r="B186" s="7" t="str">
        <f aca="false">IFERROR(INDEX('Source'!$C:$C,MATCH($A186,'Source'!$B:$B,0)),"")</f>
        <v>חגורת גב עם תמיכות</v>
      </c>
      <c r="C186" s="8" t="n">
        <f aca="false">SUMIFS('Source'!$D:$D,'Source'!$A:$A,"210 - Oy. Ea. Ab. FINLAND",'Source'!$B:$B,$A186)</f>
        <v>35</v>
      </c>
      <c r="D186" s="8" t="n">
        <f aca="false">SUMIFS('Source'!$F:$F,'Source'!$A:$A,"210 - Oy. Ea. Ab. FINLAND",'Source'!$B:$B,$A186)</f>
        <v>40</v>
      </c>
      <c r="E186" s="8" t="n">
        <f aca="false">D186*$J$5</f>
        <v>50.5263157894737</v>
      </c>
      <c r="F186" s="8" t="n">
        <f aca="false">E186-C186</f>
        <v>15.5263157894737</v>
      </c>
      <c r="G186" s="9" t="n">
        <f aca="false">IF(AND(C186=0,E186=0),0,IF(C186=0,"New",(E186-C186)/C186))</f>
        <v>0.443609022556391</v>
      </c>
      <c r="H186" s="8" t="n">
        <f aca="false">SUMIFS('Source'!$E:$E,'Source'!$A:$A,"210 - Oy. Ea. Ab. FINLAND",'Source'!$B:$B,$A186)</f>
        <v>1954.88</v>
      </c>
      <c r="I186" s="8" t="n">
        <f aca="false">SUMIFS('Source'!$G:$G,'Source'!$A:$A,"210 - Oy. Ea. Ab. FINLAND",'Source'!$B:$B,$A186)</f>
        <v>1969.17</v>
      </c>
      <c r="J186" s="8" t="n">
        <f aca="false">I186*$J$5</f>
        <v>2487.37263157895</v>
      </c>
      <c r="K186" s="8" t="n">
        <f aca="false">J186-H186</f>
        <v>532.492631578947</v>
      </c>
      <c r="L186" s="9" t="n">
        <f aca="false">IF(AND(H186=0,J186=0),0,IF(H186=0,"New",(J186-H186)/H186))</f>
        <v>0.272391467291571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291</v>
      </c>
      <c r="B187" s="7" t="str">
        <f aca="false">IFERROR(INDEX('Source'!$C:$C,MATCH($A187,'Source'!$B:$B,0)),"")</f>
        <v>מדבקה גדולה מסיליקון</v>
      </c>
      <c r="C187" s="8" t="n">
        <f aca="false">SUMIFS('Source'!$D:$D,'Source'!$A:$A,"210 - Oy. Ea. Ab. FINLAND",'Source'!$B:$B,$A187)</f>
        <v>10</v>
      </c>
      <c r="D187" s="8" t="n">
        <f aca="false">SUMIFS('Source'!$F:$F,'Source'!$A:$A,"210 - Oy. Ea. Ab. FINLAND",'Source'!$B:$B,$A187)</f>
        <v>10</v>
      </c>
      <c r="E187" s="8" t="n">
        <f aca="false">D187*$J$5</f>
        <v>12.6315789473684</v>
      </c>
      <c r="F187" s="8" t="n">
        <f aca="false">E187-C187</f>
        <v>2.63157894736842</v>
      </c>
      <c r="G187" s="9" t="n">
        <f aca="false">IF(AND(C187=0,E187=0),0,IF(C187=0,"New",(E187-C187)/C187))</f>
        <v>0.263157894736842</v>
      </c>
      <c r="H187" s="8" t="n">
        <f aca="false">SUMIFS('Source'!$E:$E,'Source'!$A:$A,"210 - Oy. Ea. Ab. FINLAND",'Source'!$B:$B,$A187)</f>
        <v>79.25</v>
      </c>
      <c r="I187" s="8" t="n">
        <f aca="false">SUMIFS('Source'!$G:$G,'Source'!$A:$A,"210 - Oy. Ea. Ab. FINLAND",'Source'!$B:$B,$A187)</f>
        <v>69.85</v>
      </c>
      <c r="J187" s="8" t="n">
        <f aca="false">I187*$J$5</f>
        <v>88.2315789473684</v>
      </c>
      <c r="K187" s="8" t="n">
        <f aca="false">J187-H187</f>
        <v>8.98157894736841</v>
      </c>
      <c r="L187" s="9" t="n">
        <f aca="false">IF(AND(H187=0,J187=0),0,IF(H187=0,"New",(J187-H187)/H187))</f>
        <v>0.113332226465216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134</v>
      </c>
      <c r="B188" s="7" t="str">
        <f aca="false">IFERROR(INDEX('Source'!$C:$C,MATCH($A188,'Source'!$B:$B,0)),"")</f>
        <v>סד לאגודל</v>
      </c>
      <c r="C188" s="8" t="n">
        <f aca="false">SUMIFS('Source'!$D:$D,'Source'!$A:$A,"210 - Oy. Ea. Ab. FINLAND",'Source'!$B:$B,$A188)</f>
        <v>2</v>
      </c>
      <c r="D188" s="8" t="n">
        <f aca="false">SUMIFS('Source'!$F:$F,'Source'!$A:$A,"210 - Oy. Ea. Ab. FINLAND",'Source'!$B:$B,$A188)</f>
        <v>2</v>
      </c>
      <c r="E188" s="8" t="n">
        <f aca="false">D188*$J$5</f>
        <v>2.52631578947368</v>
      </c>
      <c r="F188" s="8" t="n">
        <f aca="false">E188-C188</f>
        <v>0.526315789473684</v>
      </c>
      <c r="G188" s="9" t="n">
        <f aca="false">IF(AND(C188=0,E188=0),0,IF(C188=0,"New",(E188-C188)/C188))</f>
        <v>0.263157894736842</v>
      </c>
      <c r="H188" s="8" t="n">
        <f aca="false">SUMIFS('Source'!$E:$E,'Source'!$A:$A,"210 - Oy. Ea. Ab. FINLAND",'Source'!$B:$B,$A188)</f>
        <v>77.74</v>
      </c>
      <c r="I188" s="8" t="n">
        <f aca="false">SUMIFS('Source'!$G:$G,'Source'!$A:$A,"210 - Oy. Ea. Ab. FINLAND",'Source'!$B:$B,$A188)</f>
        <v>68.52</v>
      </c>
      <c r="J188" s="8" t="n">
        <f aca="false">I188*$J$5</f>
        <v>86.5515789473684</v>
      </c>
      <c r="K188" s="8" t="n">
        <f aca="false">J188-H188</f>
        <v>8.81157894736842</v>
      </c>
      <c r="L188" s="9" t="n">
        <f aca="false">IF(AND(H188=0,J188=0),0,IF(H188=0,"New",(J188-H188)/H188))</f>
        <v>0.113346783475282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201</v>
      </c>
      <c r="B189" s="7" t="str">
        <f aca="false">IFERROR(INDEX('Source'!$C:$C,MATCH($A189,'Source'!$B:$B,0)),"")</f>
        <v>כ.הפרדת אצבעות ס</v>
      </c>
      <c r="C189" s="8" t="n">
        <f aca="false">SUMIFS('Source'!$D:$D,'Source'!$A:$A,"210 - Oy. Ea. Ab. FINLAND",'Source'!$B:$B,$A189)</f>
        <v>10</v>
      </c>
      <c r="D189" s="8" t="n">
        <f aca="false">SUMIFS('Source'!$F:$F,'Source'!$A:$A,"210 - Oy. Ea. Ab. FINLAND",'Source'!$B:$B,$A189)</f>
        <v>10</v>
      </c>
      <c r="E189" s="8" t="n">
        <f aca="false">D189*$J$5</f>
        <v>12.6315789473684</v>
      </c>
      <c r="F189" s="8" t="n">
        <f aca="false">E189-C189</f>
        <v>2.63157894736842</v>
      </c>
      <c r="G189" s="9" t="n">
        <f aca="false">IF(AND(C189=0,E189=0),0,IF(C189=0,"New",(E189-C189)/C189))</f>
        <v>0.263157894736842</v>
      </c>
      <c r="H189" s="8" t="n">
        <f aca="false">SUMIFS('Source'!$E:$E,'Source'!$A:$A,"210 - Oy. Ea. Ab. FINLAND",'Source'!$B:$B,$A189)</f>
        <v>64.16</v>
      </c>
      <c r="I189" s="8" t="n">
        <f aca="false">SUMIFS('Source'!$G:$G,'Source'!$A:$A,"210 - Oy. Ea. Ab. FINLAND",'Source'!$B:$B,$A189)</f>
        <v>56.55</v>
      </c>
      <c r="J189" s="8" t="n">
        <f aca="false">I189*$J$5</f>
        <v>71.4315789473684</v>
      </c>
      <c r="K189" s="8" t="n">
        <f aca="false">J189-H189</f>
        <v>7.27157894736841</v>
      </c>
      <c r="L189" s="9" t="n">
        <f aca="false">IF(AND(H189=0,J189=0),0,IF(H189=0,"New",(J189-H189)/H189))</f>
        <v>0.113335083344271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673</v>
      </c>
      <c r="B190" s="7" t="str">
        <f aca="false">IFERROR(INDEX('Source'!$C:$C,MATCH($A190,'Source'!$B:$B,0)),"")</f>
        <v>צוארון פלסטי מתכוונן</v>
      </c>
      <c r="C190" s="8" t="n">
        <f aca="false">SUMIFS('Source'!$D:$D,'Source'!$A:$A,"210 - Oy. Ea. Ab. FINLAND",'Source'!$B:$B,$A190)</f>
        <v>2</v>
      </c>
      <c r="D190" s="8" t="n">
        <f aca="false">SUMIFS('Source'!$F:$F,'Source'!$A:$A,"210 - Oy. Ea. Ab. FINLAND",'Source'!$B:$B,$A190)</f>
        <v>2</v>
      </c>
      <c r="E190" s="8" t="n">
        <f aca="false">D190*$J$5</f>
        <v>2.52631578947368</v>
      </c>
      <c r="F190" s="8" t="n">
        <f aca="false">E190-C190</f>
        <v>0.526315789473684</v>
      </c>
      <c r="G190" s="9" t="n">
        <f aca="false">IF(AND(C190=0,E190=0),0,IF(C190=0,"New",(E190-C190)/C190))</f>
        <v>0.263157894736842</v>
      </c>
      <c r="H190" s="8" t="n">
        <f aca="false">SUMIFS('Source'!$E:$E,'Source'!$A:$A,"210 - Oy. Ea. Ab. FINLAND",'Source'!$B:$B,$A190)</f>
        <v>56.61</v>
      </c>
      <c r="I190" s="8" t="n">
        <f aca="false">SUMIFS('Source'!$G:$G,'Source'!$A:$A,"210 - Oy. Ea. Ab. FINLAND",'Source'!$B:$B,$A190)</f>
        <v>49.89</v>
      </c>
      <c r="J190" s="8" t="n">
        <f aca="false">I190*$J$5</f>
        <v>63.0189473684211</v>
      </c>
      <c r="K190" s="8" t="n">
        <f aca="false">J190-H190</f>
        <v>6.40894736842105</v>
      </c>
      <c r="L190" s="9" t="n">
        <f aca="false">IF(AND(H190=0,J190=0),0,IF(H190=0,"New",(J190-H190)/H190))</f>
        <v>0.113212283490921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716</v>
      </c>
      <c r="B191" s="7" t="str">
        <f aca="false">IFERROR(INDEX('Source'!$C:$C,MATCH($A191,'Source'!$B:$B,0)),"")</f>
        <v>מגן ברך חום</v>
      </c>
      <c r="C191" s="8" t="n">
        <f aca="false">SUMIFS('Source'!$D:$D,'Source'!$A:$A,"210 - Oy. Ea. Ab. FINLAND",'Source'!$B:$B,$A191)</f>
        <v>9</v>
      </c>
      <c r="D191" s="8" t="n">
        <f aca="false">SUMIFS('Source'!$F:$F,'Source'!$A:$A,"210 - Oy. Ea. Ab. FINLAND",'Source'!$B:$B,$A191)</f>
        <v>10</v>
      </c>
      <c r="E191" s="8" t="n">
        <f aca="false">D191*$J$5</f>
        <v>12.6315789473684</v>
      </c>
      <c r="F191" s="8" t="n">
        <f aca="false">E191-C191</f>
        <v>3.63157894736842</v>
      </c>
      <c r="G191" s="9" t="n">
        <f aca="false">IF(AND(C191=0,E191=0),0,IF(C191=0,"New",(E191-C191)/C191))</f>
        <v>0.403508771929825</v>
      </c>
      <c r="H191" s="8" t="n">
        <f aca="false">SUMIFS('Source'!$E:$E,'Source'!$A:$A,"210 - Oy. Ea. Ab. FINLAND",'Source'!$B:$B,$A191)</f>
        <v>102.56</v>
      </c>
      <c r="I191" s="8" t="n">
        <f aca="false">SUMIFS('Source'!$G:$G,'Source'!$A:$A,"210 - Oy. Ea. Ab. FINLAND",'Source'!$B:$B,$A191)</f>
        <v>98.13</v>
      </c>
      <c r="J191" s="8" t="n">
        <f aca="false">I191*$J$5</f>
        <v>123.953684210526</v>
      </c>
      <c r="K191" s="8" t="n">
        <f aca="false">J191-H191</f>
        <v>21.3936842105263</v>
      </c>
      <c r="L191" s="9" t="n">
        <f aca="false">IF(AND(H191=0,J191=0),0,IF(H191=0,"New",(J191-H191)/H191))</f>
        <v>0.208596764923228</v>
      </c>
      <c r="M191" s="7" t="str">
        <f aca="false">IF(AND(OR(C191&lt;&gt;0,H191&lt;&gt;0),D191=0,I191=0),"DROP",IF(AND(OR(D191&lt;&gt;0,I191&lt;&gt;0),C191=0,H191=0),"NEW",""))</f>
        <v/>
      </c>
    </row>
    <row r="193" customFormat="false" ht="15" hidden="false" customHeight="false" outlineLevel="0" collapsed="false">
      <c r="A193" s="17"/>
      <c r="B193" s="18" t="s">
        <v>642</v>
      </c>
      <c r="C193" s="19" t="n">
        <f aca="false">SUM(C9:C191)</f>
        <v>2672</v>
      </c>
      <c r="D193" s="19" t="n">
        <f aca="false">SUM(D9:D191)</f>
        <v>1516</v>
      </c>
      <c r="E193" s="19" t="n">
        <f aca="false">SUM(E9:E191)</f>
        <v>1914.94736842105</v>
      </c>
      <c r="F193" s="19" t="n">
        <f aca="false">SUM(F9:F191)</f>
        <v>-757.052631578947</v>
      </c>
      <c r="G193" s="20" t="n">
        <f aca="false">IF(C193=0,"N/A",F193/C193)</f>
        <v>-0.283328080680744</v>
      </c>
      <c r="H193" s="19" t="n">
        <f aca="false">SUM(H9:H191)</f>
        <v>64554.59</v>
      </c>
      <c r="I193" s="19" t="n">
        <f aca="false">SUM(I9:I191)</f>
        <v>43116.44</v>
      </c>
      <c r="J193" s="19" t="n">
        <f aca="false">SUM(J9:J191)</f>
        <v>54462.8715789474</v>
      </c>
      <c r="K193" s="19" t="n">
        <f aca="false">SUM(K9:K191)</f>
        <v>-10091.7184210526</v>
      </c>
      <c r="L193" s="20" t="n">
        <f aca="false">IF(H193=0,"N/A",K193/H193)</f>
        <v>-0.156328441107792</v>
      </c>
      <c r="M193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1216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SUMPRODUCT(--(((C9:C212&lt;&gt;0)+(H9:H212&lt;&gt;0)&gt;0)*((D9:D212=0)*(I9:I212=0))))</f>
        <v>31</v>
      </c>
      <c r="C5" s="13" t="s">
        <v>64</v>
      </c>
      <c r="D5" s="14" t="n">
        <f aca="false">SUMPRODUCT(--(((D9:D212&lt;&gt;0)+(I9:I212&lt;&gt;0)&gt;0)*((C9:C212=0)*(H9:H212=0))))</f>
        <v>19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SUMPRODUCT(--(((C9:C212&lt;&gt;0)+(H9:H212&lt;&gt;0)&gt;0)*((D9:D212=0)*(I9:I212=0)))*C9:C212)</f>
        <v>347</v>
      </c>
      <c r="C6" s="13" t="s">
        <v>67</v>
      </c>
      <c r="D6" s="14" t="n">
        <f aca="false">SUMPRODUCT(--(((C9:C212&lt;&gt;0)+(H9:H212&lt;&gt;0)&gt;0)*((D9:D212=0)*(I9:I212=0)))*H9:H212)</f>
        <v>10736.31</v>
      </c>
      <c r="E6" s="13" t="s">
        <v>68</v>
      </c>
      <c r="F6" s="14" t="n">
        <f aca="false">SUMPRODUCT(--(((D9:D212&lt;&gt;0)+(I9:I212&lt;&gt;0)&gt;0)*((C9:C212=0)*(H9:H212=0)))*D9:D212)</f>
        <v>154</v>
      </c>
      <c r="G6" s="13" t="s">
        <v>69</v>
      </c>
      <c r="H6" s="14" t="n">
        <f aca="false">SUMPRODUCT(--(((D9:D212&lt;&gt;0)+(I9:I212&lt;&gt;0)&gt;0)*((C9:C212=0)*(H9:H212=0)))*I9:I212)</f>
        <v>3246.9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229</v>
      </c>
      <c r="B9" s="7" t="str">
        <f aca="false">IFERROR(INDEX('Source'!$C:$C,MATCH($A9,'Source'!$B:$B,0)),"")</f>
        <v>חגורת בטן קלה</v>
      </c>
      <c r="C9" s="8" t="n">
        <f aca="false">SUMIFS('Source'!$D:$D,'Source'!$A:$A,"204 - Sanaflex Anatomic GREECE",'Source'!$B:$B,$A9)</f>
        <v>390</v>
      </c>
      <c r="D9" s="8" t="n">
        <f aca="false">SUMIFS('Source'!$F:$F,'Source'!$A:$A,"204 - Sanaflex Anatomic GREECE",'Source'!$B:$B,$A9)</f>
        <v>210</v>
      </c>
      <c r="E9" s="8" t="n">
        <f aca="false">D9*$J$5</f>
        <v>265.263157894737</v>
      </c>
      <c r="F9" s="8" t="n">
        <f aca="false">E9-C9</f>
        <v>-124.736842105263</v>
      </c>
      <c r="G9" s="9" t="n">
        <f aca="false">IF(AND(C9=0,E9=0),0,IF(C9=0,"New",(E9-C9)/C9))</f>
        <v>-0.319838056680162</v>
      </c>
      <c r="H9" s="8" t="n">
        <f aca="false">SUMIFS('Source'!$E:$E,'Source'!$A:$A,"204 - Sanaflex Anatomic GREECE",'Source'!$B:$B,$A9)</f>
        <v>13356.8</v>
      </c>
      <c r="I9" s="8" t="n">
        <f aca="false">SUMIFS('Source'!$G:$G,'Source'!$A:$A,"204 - Sanaflex Anatomic GREECE",'Source'!$B:$B,$A9)</f>
        <v>6522.55</v>
      </c>
      <c r="J9" s="8" t="n">
        <f aca="false">I9*$J$5</f>
        <v>8239.01052631579</v>
      </c>
      <c r="K9" s="8" t="n">
        <f aca="false">J9-H9</f>
        <v>-5117.78947368421</v>
      </c>
      <c r="L9" s="9" t="n">
        <f aca="false">IF(AND(H9=0,J9=0),0,IF(H9=0,"New",(J9-H9)/H9))</f>
        <v>-0.383159849191738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107</v>
      </c>
      <c r="B10" s="7" t="str">
        <f aca="false">IFERROR(INDEX('Source'!$C:$C,MATCH($A10,'Source'!$B:$B,0)),"")</f>
        <v>חגורת גב עם תמיכות</v>
      </c>
      <c r="C10" s="8" t="n">
        <f aca="false">SUMIFS('Source'!$D:$D,'Source'!$A:$A,"204 - Sanaflex Anatomic GREECE",'Source'!$B:$B,$A10)</f>
        <v>750</v>
      </c>
      <c r="D10" s="8" t="n">
        <f aca="false">SUMIFS('Source'!$F:$F,'Source'!$A:$A,"204 - Sanaflex Anatomic GREECE",'Source'!$B:$B,$A10)</f>
        <v>640</v>
      </c>
      <c r="E10" s="8" t="n">
        <f aca="false">D10*$J$5</f>
        <v>808.421052631579</v>
      </c>
      <c r="F10" s="8" t="n">
        <f aca="false">E10-C10</f>
        <v>58.421052631579</v>
      </c>
      <c r="G10" s="9" t="n">
        <f aca="false">IF(AND(C10=0,E10=0),0,IF(C10=0,"New",(E10-C10)/C10))</f>
        <v>0.0778947368421053</v>
      </c>
      <c r="H10" s="8" t="n">
        <f aca="false">SUMIFS('Source'!$E:$E,'Source'!$A:$A,"204 - Sanaflex Anatomic GREECE",'Source'!$B:$B,$A10)</f>
        <v>29252.74</v>
      </c>
      <c r="I10" s="8" t="n">
        <f aca="false">SUMIFS('Source'!$G:$G,'Source'!$A:$A,"204 - Sanaflex Anatomic GREECE",'Source'!$B:$B,$A10)</f>
        <v>22807.96</v>
      </c>
      <c r="J10" s="8" t="n">
        <f aca="false">I10*$J$5</f>
        <v>28810.0547368421</v>
      </c>
      <c r="K10" s="8" t="n">
        <f aca="false">J10-H10</f>
        <v>-442.685263157895</v>
      </c>
      <c r="L10" s="9" t="n">
        <f aca="false">IF(AND(H10=0,J10=0),0,IF(H10=0,"New",(J10-H10)/H10))</f>
        <v>-0.0151331213130085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187</v>
      </c>
      <c r="B11" s="7" t="str">
        <f aca="false">IFERROR(INDEX('Source'!$C:$C,MATCH($A11,'Source'!$B:$B,0)),"")</f>
        <v>סד לתמיכה פרק כף יד ואגודל</v>
      </c>
      <c r="C11" s="8" t="n">
        <f aca="false">SUMIFS('Source'!$D:$D,'Source'!$A:$A,"204 - Sanaflex Anatomic GREECE",'Source'!$B:$B,$A11)</f>
        <v>400</v>
      </c>
      <c r="D11" s="8" t="n">
        <f aca="false">SUMIFS('Source'!$F:$F,'Source'!$A:$A,"204 - Sanaflex Anatomic GREECE",'Source'!$B:$B,$A11)</f>
        <v>280</v>
      </c>
      <c r="E11" s="8" t="n">
        <f aca="false">D11*$J$5</f>
        <v>353.684210526316</v>
      </c>
      <c r="F11" s="8" t="n">
        <f aca="false">E11-C11</f>
        <v>-46.3157894736842</v>
      </c>
      <c r="G11" s="9" t="n">
        <f aca="false">IF(AND(C11=0,E11=0),0,IF(C11=0,"New",(E11-C11)/C11))</f>
        <v>-0.115789473684211</v>
      </c>
      <c r="H11" s="8" t="n">
        <f aca="false">SUMIFS('Source'!$E:$E,'Source'!$A:$A,"204 - Sanaflex Anatomic GREECE",'Source'!$B:$B,$A11)</f>
        <v>13613.37</v>
      </c>
      <c r="I11" s="8" t="n">
        <f aca="false">SUMIFS('Source'!$G:$G,'Source'!$A:$A,"204 - Sanaflex Anatomic GREECE",'Source'!$B:$B,$A11)</f>
        <v>8584.17</v>
      </c>
      <c r="J11" s="8" t="n">
        <f aca="false">I11*$J$5</f>
        <v>10843.1621052632</v>
      </c>
      <c r="K11" s="8" t="n">
        <f aca="false">J11-H11</f>
        <v>-2770.20789473684</v>
      </c>
      <c r="L11" s="9" t="n">
        <f aca="false">IF(AND(H11=0,J11=0),0,IF(H11=0,"New",(J11-H11)/H11))</f>
        <v>-0.203491706663144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314</v>
      </c>
      <c r="B12" s="7" t="str">
        <f aca="false">IFERROR(INDEX('Source'!$C:$C,MATCH($A12,'Source'!$B:$B,0)),"")</f>
        <v>חגורת גב+סגירה כפולה</v>
      </c>
      <c r="C12" s="8" t="n">
        <f aca="false">SUMIFS('Source'!$D:$D,'Source'!$A:$A,"204 - Sanaflex Anatomic GREECE",'Source'!$B:$B,$A12)</f>
        <v>135</v>
      </c>
      <c r="D12" s="8" t="n">
        <f aca="false">SUMIFS('Source'!$F:$F,'Source'!$A:$A,"204 - Sanaflex Anatomic GREECE",'Source'!$B:$B,$A12)</f>
        <v>50</v>
      </c>
      <c r="E12" s="8" t="n">
        <f aca="false">D12*$J$5</f>
        <v>63.1578947368421</v>
      </c>
      <c r="F12" s="8" t="n">
        <f aca="false">E12-C12</f>
        <v>-71.8421052631579</v>
      </c>
      <c r="G12" s="9" t="n">
        <f aca="false">IF(AND(C12=0,E12=0),0,IF(C12=0,"New",(E12-C12)/C12))</f>
        <v>-0.532163742690058</v>
      </c>
      <c r="H12" s="8" t="n">
        <f aca="false">SUMIFS('Source'!$E:$E,'Source'!$A:$A,"204 - Sanaflex Anatomic GREECE",'Source'!$B:$B,$A12)</f>
        <v>7059.17</v>
      </c>
      <c r="I12" s="8" t="n">
        <f aca="false">SUMIFS('Source'!$G:$G,'Source'!$A:$A,"204 - Sanaflex Anatomic GREECE",'Source'!$B:$B,$A12)</f>
        <v>2377.24</v>
      </c>
      <c r="J12" s="8" t="n">
        <f aca="false">I12*$J$5</f>
        <v>3002.82947368421</v>
      </c>
      <c r="K12" s="8" t="n">
        <f aca="false">J12-H12</f>
        <v>-4056.34052631579</v>
      </c>
      <c r="L12" s="9" t="n">
        <f aca="false">IF(AND(H12=0,J12=0),0,IF(H12=0,"New",(J12-H12)/H12))</f>
        <v>-0.574620036961256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207</v>
      </c>
      <c r="B13" s="7" t="str">
        <f aca="false">IFERROR(INDEX('Source'!$C:$C,MATCH($A13,'Source'!$B:$B,0)),"")</f>
        <v>חגורת גב+סגירה כפולה</v>
      </c>
      <c r="C13" s="8" t="n">
        <f aca="false">SUMIFS('Source'!$D:$D,'Source'!$A:$A,"204 - Sanaflex Anatomic GREECE",'Source'!$B:$B,$A13)</f>
        <v>170</v>
      </c>
      <c r="D13" s="8" t="n">
        <f aca="false">SUMIFS('Source'!$F:$F,'Source'!$A:$A,"204 - Sanaflex Anatomic GREECE",'Source'!$B:$B,$A13)</f>
        <v>95</v>
      </c>
      <c r="E13" s="8" t="n">
        <f aca="false">D13*$J$5</f>
        <v>120</v>
      </c>
      <c r="F13" s="8" t="n">
        <f aca="false">E13-C13</f>
        <v>-50</v>
      </c>
      <c r="G13" s="9" t="n">
        <f aca="false">IF(AND(C13=0,E13=0),0,IF(C13=0,"New",(E13-C13)/C13))</f>
        <v>-0.294117647058824</v>
      </c>
      <c r="H13" s="8" t="n">
        <f aca="false">SUMIFS('Source'!$E:$E,'Source'!$A:$A,"204 - Sanaflex Anatomic GREECE",'Source'!$B:$B,$A13)</f>
        <v>8877.12</v>
      </c>
      <c r="I13" s="8" t="n">
        <f aca="false">SUMIFS('Source'!$G:$G,'Source'!$A:$A,"204 - Sanaflex Anatomic GREECE",'Source'!$B:$B,$A13)</f>
        <v>4491.57</v>
      </c>
      <c r="J13" s="8" t="n">
        <f aca="false">I13*$J$5</f>
        <v>5673.56210526316</v>
      </c>
      <c r="K13" s="8" t="n">
        <f aca="false">J13-H13</f>
        <v>-3203.55789473684</v>
      </c>
      <c r="L13" s="9" t="n">
        <f aca="false">IF(AND(H13=0,J13=0),0,IF(H13=0,"New",(J13-H13)/H13))</f>
        <v>-0.360878065716904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194</v>
      </c>
      <c r="B14" s="7" t="str">
        <f aca="false">IFERROR(INDEX('Source'!$C:$C,MATCH($A14,'Source'!$B:$B,0)),"")</f>
        <v>חגורת גב+סגירה כפולה</v>
      </c>
      <c r="C14" s="8" t="n">
        <f aca="false">SUMIFS('Source'!$D:$D,'Source'!$A:$A,"204 - Sanaflex Anatomic GREECE",'Source'!$B:$B,$A14)</f>
        <v>180</v>
      </c>
      <c r="D14" s="8" t="n">
        <f aca="false">SUMIFS('Source'!$F:$F,'Source'!$A:$A,"204 - Sanaflex Anatomic GREECE",'Source'!$B:$B,$A14)</f>
        <v>116</v>
      </c>
      <c r="E14" s="8" t="n">
        <f aca="false">D14*$J$5</f>
        <v>146.526315789474</v>
      </c>
      <c r="F14" s="8" t="n">
        <f aca="false">E14-C14</f>
        <v>-33.4736842105263</v>
      </c>
      <c r="G14" s="9" t="n">
        <f aca="false">IF(AND(C14=0,E14=0),0,IF(C14=0,"New",(E14-C14)/C14))</f>
        <v>-0.185964912280702</v>
      </c>
      <c r="H14" s="8" t="n">
        <f aca="false">SUMIFS('Source'!$E:$E,'Source'!$A:$A,"204 - Sanaflex Anatomic GREECE",'Source'!$B:$B,$A14)</f>
        <v>9339.88</v>
      </c>
      <c r="I14" s="8" t="n">
        <f aca="false">SUMIFS('Source'!$G:$G,'Source'!$A:$A,"204 - Sanaflex Anatomic GREECE",'Source'!$B:$B,$A14)</f>
        <v>5474</v>
      </c>
      <c r="J14" s="8" t="n">
        <f aca="false">I14*$J$5</f>
        <v>6914.52631578947</v>
      </c>
      <c r="K14" s="8" t="n">
        <f aca="false">J14-H14</f>
        <v>-2425.35368421053</v>
      </c>
      <c r="L14" s="9" t="n">
        <f aca="false">IF(AND(H14=0,J14=0),0,IF(H14=0,"New",(J14-H14)/H14))</f>
        <v>-0.259677178316052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308</v>
      </c>
      <c r="B15" s="7" t="str">
        <f aca="false">IFERROR(INDEX('Source'!$C:$C,MATCH($A15,'Source'!$B:$B,0)),"")</f>
        <v>מגן ברך + צירים</v>
      </c>
      <c r="C15" s="8" t="n">
        <f aca="false">SUMIFS('Source'!$D:$D,'Source'!$A:$A,"204 - Sanaflex Anatomic GREECE",'Source'!$B:$B,$A15)</f>
        <v>310</v>
      </c>
      <c r="D15" s="8" t="n">
        <f aca="false">SUMIFS('Source'!$F:$F,'Source'!$A:$A,"204 - Sanaflex Anatomic GREECE",'Source'!$B:$B,$A15)</f>
        <v>250</v>
      </c>
      <c r="E15" s="8" t="n">
        <f aca="false">D15*$J$5</f>
        <v>315.789473684211</v>
      </c>
      <c r="F15" s="8" t="n">
        <f aca="false">E15-C15</f>
        <v>5.78947368421052</v>
      </c>
      <c r="G15" s="9" t="n">
        <f aca="false">IF(AND(C15=0,E15=0),0,IF(C15=0,"New",(E15-C15)/C15))</f>
        <v>0.0186757215619694</v>
      </c>
      <c r="H15" s="8" t="n">
        <f aca="false">SUMIFS('Source'!$E:$E,'Source'!$A:$A,"204 - Sanaflex Anatomic GREECE",'Source'!$B:$B,$A15)</f>
        <v>13299.71</v>
      </c>
      <c r="I15" s="8" t="n">
        <f aca="false">SUMIFS('Source'!$G:$G,'Source'!$A:$A,"204 - Sanaflex Anatomic GREECE",'Source'!$B:$B,$A15)</f>
        <v>9809.78</v>
      </c>
      <c r="J15" s="8" t="n">
        <f aca="false">I15*$J$5</f>
        <v>12391.3010526316</v>
      </c>
      <c r="K15" s="8" t="n">
        <f aca="false">J15-H15</f>
        <v>-908.40894736842</v>
      </c>
      <c r="L15" s="9" t="n">
        <f aca="false">IF(AND(H15=0,J15=0),0,IF(H15=0,"New",(J15-H15)/H15))</f>
        <v>-0.0683029139258239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625</v>
      </c>
      <c r="B16" s="7" t="str">
        <f aca="false">IFERROR(INDEX('Source'!$C:$C,MATCH($A16,'Source'!$B:$B,0)),"")</f>
        <v>רפידת זיכרון 376</v>
      </c>
      <c r="C16" s="8" t="n">
        <f aca="false">SUMIFS('Source'!$D:$D,'Source'!$A:$A,"204 - Sanaflex Anatomic GREECE",'Source'!$B:$B,$A16)</f>
        <v>410</v>
      </c>
      <c r="D16" s="8" t="n">
        <f aca="false">SUMIFS('Source'!$F:$F,'Source'!$A:$A,"204 - Sanaflex Anatomic GREECE",'Source'!$B:$B,$A16)</f>
        <v>190</v>
      </c>
      <c r="E16" s="8" t="n">
        <f aca="false">D16*$J$5</f>
        <v>240</v>
      </c>
      <c r="F16" s="8" t="n">
        <f aca="false">E16-C16</f>
        <v>-170</v>
      </c>
      <c r="G16" s="9" t="n">
        <f aca="false">IF(AND(C16=0,E16=0),0,IF(C16=0,"New",(E16-C16)/C16))</f>
        <v>-0.414634146341463</v>
      </c>
      <c r="H16" s="8" t="n">
        <f aca="false">SUMIFS('Source'!$E:$E,'Source'!$A:$A,"204 - Sanaflex Anatomic GREECE",'Source'!$B:$B,$A16)</f>
        <v>5992.02</v>
      </c>
      <c r="I16" s="8" t="n">
        <f aca="false">SUMIFS('Source'!$G:$G,'Source'!$A:$A,"204 - Sanaflex Anatomic GREECE",'Source'!$B:$B,$A16)</f>
        <v>2504.54</v>
      </c>
      <c r="J16" s="8" t="n">
        <f aca="false">I16*$J$5</f>
        <v>3163.62947368421</v>
      </c>
      <c r="K16" s="8" t="n">
        <f aca="false">J16-H16</f>
        <v>-2828.39052631579</v>
      </c>
      <c r="L16" s="9" t="n">
        <f aca="false">IF(AND(H16=0,J16=0),0,IF(H16=0,"New",(J16-H16)/H16))</f>
        <v>-0.472026215919805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83</v>
      </c>
      <c r="B17" s="7" t="str">
        <f aca="false">IFERROR(INDEX('Source'!$C:$C,MATCH($A17,'Source'!$B:$B,0)),"")</f>
        <v>סד יד דו צדדי</v>
      </c>
      <c r="C17" s="8" t="n">
        <f aca="false">SUMIFS('Source'!$D:$D,'Source'!$A:$A,"204 - Sanaflex Anatomic GREECE",'Source'!$B:$B,$A17)</f>
        <v>630</v>
      </c>
      <c r="D17" s="8" t="n">
        <f aca="false">SUMIFS('Source'!$F:$F,'Source'!$A:$A,"204 - Sanaflex Anatomic GREECE",'Source'!$B:$B,$A17)</f>
        <v>540</v>
      </c>
      <c r="E17" s="8" t="n">
        <f aca="false">D17*$J$5</f>
        <v>682.105263157895</v>
      </c>
      <c r="F17" s="8" t="n">
        <f aca="false">E17-C17</f>
        <v>52.1052631578947</v>
      </c>
      <c r="G17" s="9" t="n">
        <f aca="false">IF(AND(C17=0,E17=0),0,IF(C17=0,"New",(E17-C17)/C17))</f>
        <v>0.0827067669172932</v>
      </c>
      <c r="H17" s="8" t="n">
        <f aca="false">SUMIFS('Source'!$E:$E,'Source'!$A:$A,"204 - Sanaflex Anatomic GREECE",'Source'!$B:$B,$A17)</f>
        <v>13891.34</v>
      </c>
      <c r="I17" s="8" t="n">
        <f aca="false">SUMIFS('Source'!$G:$G,'Source'!$A:$A,"204 - Sanaflex Anatomic GREECE",'Source'!$B:$B,$A17)</f>
        <v>10651.8</v>
      </c>
      <c r="J17" s="8" t="n">
        <f aca="false">I17*$J$5</f>
        <v>13454.9052631579</v>
      </c>
      <c r="K17" s="8" t="n">
        <f aca="false">J17-H17</f>
        <v>-436.434736842108</v>
      </c>
      <c r="L17" s="9" t="n">
        <f aca="false">IF(AND(H17=0,J17=0),0,IF(H17=0,"New",(J17-H17)/H17))</f>
        <v>-0.031417756446974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562</v>
      </c>
      <c r="B18" s="7" t="str">
        <f aca="false">IFERROR(INDEX('Source'!$C:$C,MATCH($A18,'Source'!$B:$B,0)),"")</f>
        <v>כרית שינה חלומית</v>
      </c>
      <c r="C18" s="8" t="n">
        <f aca="false">SUMIFS('Source'!$D:$D,'Source'!$A:$A,"204 - Sanaflex Anatomic GREECE",'Source'!$B:$B,$A18)</f>
        <v>31</v>
      </c>
      <c r="D18" s="8" t="n">
        <f aca="false">SUMIFS('Source'!$F:$F,'Source'!$A:$A,"204 - Sanaflex Anatomic GREECE",'Source'!$B:$B,$A18)</f>
        <v>0</v>
      </c>
      <c r="E18" s="8" t="n">
        <f aca="false">D18*$J$5</f>
        <v>0</v>
      </c>
      <c r="F18" s="8" t="n">
        <f aca="false">E18-C18</f>
        <v>-31</v>
      </c>
      <c r="G18" s="9" t="n">
        <f aca="false">IF(AND(C18=0,E18=0),0,IF(C18=0,"New",(E18-C18)/C18))</f>
        <v>-1</v>
      </c>
      <c r="H18" s="8" t="n">
        <f aca="false">SUMIFS('Source'!$E:$E,'Source'!$A:$A,"204 - Sanaflex Anatomic GREECE",'Source'!$B:$B,$A18)</f>
        <v>3006.36</v>
      </c>
      <c r="I18" s="8" t="n">
        <f aca="false">SUMIFS('Source'!$G:$G,'Source'!$A:$A,"204 - Sanaflex Anatomic GREECE",'Source'!$B:$B,$A18)</f>
        <v>0</v>
      </c>
      <c r="J18" s="8" t="n">
        <f aca="false">I18*$J$5</f>
        <v>0</v>
      </c>
      <c r="K18" s="8" t="n">
        <f aca="false">J18-H18</f>
        <v>-3006.36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175</v>
      </c>
      <c r="B19" s="7" t="str">
        <f aca="false">IFERROR(INDEX('Source'!$C:$C,MATCH($A19,'Source'!$B:$B,0)),"")</f>
        <v>חבק לשורש כף היד</v>
      </c>
      <c r="C19" s="8" t="n">
        <f aca="false">SUMIFS('Source'!$D:$D,'Source'!$A:$A,"204 - Sanaflex Anatomic GREECE",'Source'!$B:$B,$A19)</f>
        <v>1080</v>
      </c>
      <c r="D19" s="8" t="n">
        <f aca="false">SUMIFS('Source'!$F:$F,'Source'!$A:$A,"204 - Sanaflex Anatomic GREECE",'Source'!$B:$B,$A19)</f>
        <v>990</v>
      </c>
      <c r="E19" s="8" t="n">
        <f aca="false">D19*$J$5</f>
        <v>1250.52631578947</v>
      </c>
      <c r="F19" s="8" t="n">
        <f aca="false">E19-C19</f>
        <v>170.526315789474</v>
      </c>
      <c r="G19" s="9" t="n">
        <f aca="false">IF(AND(C19=0,E19=0),0,IF(C19=0,"New",(E19-C19)/C19))</f>
        <v>0.157894736842105</v>
      </c>
      <c r="H19" s="8" t="n">
        <f aca="false">SUMIFS('Source'!$E:$E,'Source'!$A:$A,"204 - Sanaflex Anatomic GREECE",'Source'!$B:$B,$A19)</f>
        <v>16006.91</v>
      </c>
      <c r="I19" s="8" t="n">
        <f aca="false">SUMIFS('Source'!$G:$G,'Source'!$A:$A,"204 - Sanaflex Anatomic GREECE",'Source'!$B:$B,$A19)</f>
        <v>13225.04</v>
      </c>
      <c r="J19" s="8" t="n">
        <f aca="false">I19*$J$5</f>
        <v>16705.3136842105</v>
      </c>
      <c r="K19" s="8" t="n">
        <f aca="false">J19-H19</f>
        <v>698.403684210527</v>
      </c>
      <c r="L19" s="9" t="n">
        <f aca="false">IF(AND(H19=0,J19=0),0,IF(H19=0,"New",(J19-H19)/H19))</f>
        <v>0.0436313869579155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119</v>
      </c>
      <c r="B20" s="7" t="str">
        <f aca="false">IFERROR(INDEX('Source'!$C:$C,MATCH($A20,'Source'!$B:$B,0)),"")</f>
        <v>סד יד דו צדדי</v>
      </c>
      <c r="C20" s="8" t="n">
        <f aca="false">SUMIFS('Source'!$D:$D,'Source'!$A:$A,"204 - Sanaflex Anatomic GREECE",'Source'!$B:$B,$A20)</f>
        <v>78</v>
      </c>
      <c r="D20" s="8" t="n">
        <f aca="false">SUMIFS('Source'!$F:$F,'Source'!$A:$A,"204 - Sanaflex Anatomic GREECE",'Source'!$B:$B,$A20)</f>
        <v>20</v>
      </c>
      <c r="E20" s="8" t="n">
        <f aca="false">D20*$J$5</f>
        <v>25.2631578947368</v>
      </c>
      <c r="F20" s="8" t="n">
        <f aca="false">E20-C20</f>
        <v>-52.7368421052632</v>
      </c>
      <c r="G20" s="9" t="n">
        <f aca="false">IF(AND(C20=0,E20=0),0,IF(C20=0,"New",(E20-C20)/C20))</f>
        <v>-0.676113360323887</v>
      </c>
      <c r="H20" s="8" t="n">
        <f aca="false">SUMIFS('Source'!$E:$E,'Source'!$A:$A,"204 - Sanaflex Anatomic GREECE",'Source'!$B:$B,$A20)</f>
        <v>3401.19</v>
      </c>
      <c r="I20" s="8" t="n">
        <f aca="false">SUMIFS('Source'!$G:$G,'Source'!$A:$A,"204 - Sanaflex Anatomic GREECE",'Source'!$B:$B,$A20)</f>
        <v>780.96</v>
      </c>
      <c r="J20" s="8" t="n">
        <f aca="false">I20*$J$5</f>
        <v>986.475789473684</v>
      </c>
      <c r="K20" s="8" t="n">
        <f aca="false">J20-H20</f>
        <v>-2414.71421052632</v>
      </c>
      <c r="L20" s="9" t="n">
        <f aca="false">IF(AND(H20=0,J20=0),0,IF(H20=0,"New",(J20-H20)/H20))</f>
        <v>-0.709961575368126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602</v>
      </c>
      <c r="B21" s="7" t="str">
        <f aca="false">IFERROR(INDEX('Source'!$C:$C,MATCH($A21,'Source'!$B:$B,0)),"")</f>
        <v>סופורטר</v>
      </c>
      <c r="C21" s="8" t="n">
        <f aca="false">SUMIFS('Source'!$D:$D,'Source'!$A:$A,"204 - Sanaflex Anatomic GREECE",'Source'!$B:$B,$A21)</f>
        <v>100</v>
      </c>
      <c r="D21" s="8" t="n">
        <f aca="false">SUMIFS('Source'!$F:$F,'Source'!$A:$A,"204 - Sanaflex Anatomic GREECE",'Source'!$B:$B,$A21)</f>
        <v>18</v>
      </c>
      <c r="E21" s="8" t="n">
        <f aca="false">D21*$J$5</f>
        <v>22.7368421052632</v>
      </c>
      <c r="F21" s="8" t="n">
        <f aca="false">E21-C21</f>
        <v>-77.2631578947369</v>
      </c>
      <c r="G21" s="9" t="n">
        <f aca="false">IF(AND(C21=0,E21=0),0,IF(C21=0,"New",(E21-C21)/C21))</f>
        <v>-0.772631578947368</v>
      </c>
      <c r="H21" s="8" t="n">
        <f aca="false">SUMIFS('Source'!$E:$E,'Source'!$A:$A,"204 - Sanaflex Anatomic GREECE",'Source'!$B:$B,$A21)</f>
        <v>3135.24</v>
      </c>
      <c r="I21" s="8" t="n">
        <f aca="false">SUMIFS('Source'!$G:$G,'Source'!$A:$A,"204 - Sanaflex Anatomic GREECE",'Source'!$B:$B,$A21)</f>
        <v>522.81</v>
      </c>
      <c r="J21" s="8" t="n">
        <f aca="false">I21*$J$5</f>
        <v>660.391578947368</v>
      </c>
      <c r="K21" s="8" t="n">
        <f aca="false">J21-H21</f>
        <v>-2474.84842105263</v>
      </c>
      <c r="L21" s="9" t="n">
        <f aca="false">IF(AND(H21=0,J21=0),0,IF(H21=0,"New",(J21-H21)/H21))</f>
        <v>-0.789364903820005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219</v>
      </c>
      <c r="B22" s="7" t="str">
        <f aca="false">IFERROR(INDEX('Source'!$C:$C,MATCH($A22,'Source'!$B:$B,0)),"")</f>
        <v>שרוול לגבס ארוך יד</v>
      </c>
      <c r="C22" s="8" t="n">
        <f aca="false">SUMIFS('Source'!$D:$D,'Source'!$A:$A,"204 - Sanaflex Anatomic GREECE",'Source'!$B:$B,$A22)</f>
        <v>325</v>
      </c>
      <c r="D22" s="8" t="n">
        <f aca="false">SUMIFS('Source'!$F:$F,'Source'!$A:$A,"204 - Sanaflex Anatomic GREECE",'Source'!$B:$B,$A22)</f>
        <v>220</v>
      </c>
      <c r="E22" s="8" t="n">
        <f aca="false">D22*$J$5</f>
        <v>277.894736842105</v>
      </c>
      <c r="F22" s="8" t="n">
        <f aca="false">E22-C22</f>
        <v>-47.1052631578947</v>
      </c>
      <c r="G22" s="9" t="n">
        <f aca="false">IF(AND(C22=0,E22=0),0,IF(C22=0,"New",(E22-C22)/C22))</f>
        <v>-0.144939271255061</v>
      </c>
      <c r="H22" s="8" t="n">
        <f aca="false">SUMIFS('Source'!$E:$E,'Source'!$A:$A,"204 - Sanaflex Anatomic GREECE",'Source'!$B:$B,$A22)</f>
        <v>6622.52</v>
      </c>
      <c r="I22" s="8" t="n">
        <f aca="false">SUMIFS('Source'!$G:$G,'Source'!$A:$A,"204 - Sanaflex Anatomic GREECE",'Source'!$B:$B,$A22)</f>
        <v>4021.87</v>
      </c>
      <c r="J22" s="8" t="n">
        <f aca="false">I22*$J$5</f>
        <v>5080.25684210526</v>
      </c>
      <c r="K22" s="8" t="n">
        <f aca="false">J22-H22</f>
        <v>-1542.26315789474</v>
      </c>
      <c r="L22" s="9" t="n">
        <f aca="false">IF(AND(H22=0,J22=0),0,IF(H22=0,"New",(J22-H22)/H22))</f>
        <v>-0.232881615743665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845</v>
      </c>
      <c r="B23" s="7" t="str">
        <f aca="false">IFERROR(INDEX('Source'!$C:$C,MATCH($A23,'Source'!$B:$B,0)),"")</f>
        <v>צוארון עממי</v>
      </c>
      <c r="C23" s="8" t="n">
        <f aca="false">SUMIFS('Source'!$D:$D,'Source'!$A:$A,"204 - Sanaflex Anatomic GREECE",'Source'!$B:$B,$A23)</f>
        <v>160</v>
      </c>
      <c r="D23" s="8" t="n">
        <f aca="false">SUMIFS('Source'!$F:$F,'Source'!$A:$A,"204 - Sanaflex Anatomic GREECE",'Source'!$B:$B,$A23)</f>
        <v>20</v>
      </c>
      <c r="E23" s="8" t="n">
        <f aca="false">D23*$J$5</f>
        <v>25.2631578947368</v>
      </c>
      <c r="F23" s="8" t="n">
        <f aca="false">E23-C23</f>
        <v>-134.736842105263</v>
      </c>
      <c r="G23" s="9" t="n">
        <f aca="false">IF(AND(C23=0,E23=0),0,IF(C23=0,"New",(E23-C23)/C23))</f>
        <v>-0.842105263157895</v>
      </c>
      <c r="H23" s="8" t="n">
        <f aca="false">SUMIFS('Source'!$E:$E,'Source'!$A:$A,"204 - Sanaflex Anatomic GREECE",'Source'!$B:$B,$A23)</f>
        <v>2814.71</v>
      </c>
      <c r="I23" s="8" t="n">
        <f aca="false">SUMIFS('Source'!$G:$G,'Source'!$A:$A,"204 - Sanaflex Anatomic GREECE",'Source'!$B:$B,$A23)</f>
        <v>316.93</v>
      </c>
      <c r="J23" s="8" t="n">
        <f aca="false">I23*$J$5</f>
        <v>400.332631578947</v>
      </c>
      <c r="K23" s="8" t="n">
        <f aca="false">J23-H23</f>
        <v>-2414.37736842105</v>
      </c>
      <c r="L23" s="9" t="n">
        <f aca="false">IF(AND(H23=0,J23=0),0,IF(H23=0,"New",(J23-H23)/H23))</f>
        <v>-0.857771268948152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234</v>
      </c>
      <c r="B24" s="7" t="str">
        <f aca="false">IFERROR(INDEX('Source'!$C:$C,MATCH($A24,'Source'!$B:$B,0)),"")</f>
        <v>שרוול לגבס ארוך רגל</v>
      </c>
      <c r="C24" s="8" t="n">
        <f aca="false">SUMIFS('Source'!$D:$D,'Source'!$A:$A,"204 - Sanaflex Anatomic GREECE",'Source'!$B:$B,$A24)</f>
        <v>240</v>
      </c>
      <c r="D24" s="8" t="n">
        <f aca="false">SUMIFS('Source'!$F:$F,'Source'!$A:$A,"204 - Sanaflex Anatomic GREECE",'Source'!$B:$B,$A24)</f>
        <v>170</v>
      </c>
      <c r="E24" s="8" t="n">
        <f aca="false">D24*$J$5</f>
        <v>214.736842105263</v>
      </c>
      <c r="F24" s="8" t="n">
        <f aca="false">E24-C24</f>
        <v>-25.2631578947369</v>
      </c>
      <c r="G24" s="9" t="n">
        <f aca="false">IF(AND(C24=0,E24=0),0,IF(C24=0,"New",(E24-C24)/C24))</f>
        <v>-0.105263157894737</v>
      </c>
      <c r="H24" s="8" t="n">
        <f aca="false">SUMIFS('Source'!$E:$E,'Source'!$A:$A,"204 - Sanaflex Anatomic GREECE",'Source'!$B:$B,$A24)</f>
        <v>6330.7</v>
      </c>
      <c r="I24" s="8" t="n">
        <f aca="false">SUMIFS('Source'!$G:$G,'Source'!$A:$A,"204 - Sanaflex Anatomic GREECE",'Source'!$B:$B,$A24)</f>
        <v>4025.84</v>
      </c>
      <c r="J24" s="8" t="n">
        <f aca="false">I24*$J$5</f>
        <v>5085.27157894737</v>
      </c>
      <c r="K24" s="8" t="n">
        <f aca="false">J24-H24</f>
        <v>-1245.42842105263</v>
      </c>
      <c r="L24" s="9" t="n">
        <f aca="false">IF(AND(H24=0,J24=0),0,IF(H24=0,"New",(J24-H24)/H24))</f>
        <v>-0.196728390391684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230</v>
      </c>
      <c r="B25" s="7" t="str">
        <f aca="false">IFERROR(INDEX('Source'!$C:$C,MATCH($A25,'Source'!$B:$B,0)),"")</f>
        <v>AC27</v>
      </c>
      <c r="C25" s="8" t="n">
        <f aca="false">SUMIFS('Source'!$D:$D,'Source'!$A:$A,"204 - Sanaflex Anatomic GREECE",'Source'!$B:$B,$A25)</f>
        <v>370</v>
      </c>
      <c r="D25" s="8" t="n">
        <f aca="false">SUMIFS('Source'!$F:$F,'Source'!$A:$A,"204 - Sanaflex Anatomic GREECE",'Source'!$B:$B,$A25)</f>
        <v>270</v>
      </c>
      <c r="E25" s="8" t="n">
        <f aca="false">D25*$J$5</f>
        <v>341.052631578947</v>
      </c>
      <c r="F25" s="8" t="n">
        <f aca="false">E25-C25</f>
        <v>-28.9473684210527</v>
      </c>
      <c r="G25" s="9" t="n">
        <f aca="false">IF(AND(C25=0,E25=0),0,IF(C25=0,"New",(E25-C25)/C25))</f>
        <v>-0.0782361308677099</v>
      </c>
      <c r="H25" s="8" t="n">
        <f aca="false">SUMIFS('Source'!$E:$E,'Source'!$A:$A,"204 - Sanaflex Anatomic GREECE",'Source'!$B:$B,$A25)</f>
        <v>6604.34</v>
      </c>
      <c r="I25" s="8" t="n">
        <f aca="false">SUMIFS('Source'!$G:$G,'Source'!$A:$A,"204 - Sanaflex Anatomic GREECE",'Source'!$B:$B,$A25)</f>
        <v>4382.22</v>
      </c>
      <c r="J25" s="8" t="n">
        <f aca="false">I25*$J$5</f>
        <v>5535.43578947368</v>
      </c>
      <c r="K25" s="8" t="n">
        <f aca="false">J25-H25</f>
        <v>-1068.90421052632</v>
      </c>
      <c r="L25" s="9" t="n">
        <f aca="false">IF(AND(H25=0,J25=0),0,IF(H25=0,"New",(J25-H25)/H25))</f>
        <v>-0.161848755595005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130</v>
      </c>
      <c r="B26" s="7" t="str">
        <f aca="false">IFERROR(INDEX('Source'!$C:$C,MATCH($A26,'Source'!$B:$B,0)),"")</f>
        <v>מתלה יד-כיס</v>
      </c>
      <c r="C26" s="8" t="n">
        <f aca="false">SUMIFS('Source'!$D:$D,'Source'!$A:$A,"204 - Sanaflex Anatomic GREECE",'Source'!$B:$B,$A26)</f>
        <v>280</v>
      </c>
      <c r="D26" s="8" t="n">
        <f aca="false">SUMIFS('Source'!$F:$F,'Source'!$A:$A,"204 - Sanaflex Anatomic GREECE",'Source'!$B:$B,$A26)</f>
        <v>190</v>
      </c>
      <c r="E26" s="8" t="n">
        <f aca="false">D26*$J$5</f>
        <v>240</v>
      </c>
      <c r="F26" s="8" t="n">
        <f aca="false">E26-C26</f>
        <v>-40</v>
      </c>
      <c r="G26" s="9" t="n">
        <f aca="false">IF(AND(C26=0,E26=0),0,IF(C26=0,"New",(E26-C26)/C26))</f>
        <v>-0.142857142857143</v>
      </c>
      <c r="H26" s="8" t="n">
        <f aca="false">SUMIFS('Source'!$E:$E,'Source'!$A:$A,"204 - Sanaflex Anatomic GREECE",'Source'!$B:$B,$A26)</f>
        <v>5355.16</v>
      </c>
      <c r="I26" s="8" t="n">
        <f aca="false">SUMIFS('Source'!$G:$G,'Source'!$A:$A,"204 - Sanaflex Anatomic GREECE",'Source'!$B:$B,$A26)</f>
        <v>3223.61</v>
      </c>
      <c r="J26" s="8" t="n">
        <f aca="false">I26*$J$5</f>
        <v>4071.92842105263</v>
      </c>
      <c r="K26" s="8" t="n">
        <f aca="false">J26-H26</f>
        <v>-1283.23157894737</v>
      </c>
      <c r="L26" s="9" t="n">
        <f aca="false">IF(AND(H26=0,J26=0),0,IF(H26=0,"New",(J26-H26)/H26))</f>
        <v>-0.239625254697781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1132</v>
      </c>
      <c r="B27" s="7" t="str">
        <f aca="false">IFERROR(INDEX('Source'!$C:$C,MATCH($A27,'Source'!$B:$B,0)),"")</f>
        <v>מתלה יד-ספוגי</v>
      </c>
      <c r="C27" s="8" t="n">
        <f aca="false">SUMIFS('Source'!$D:$D,'Source'!$A:$A,"204 - Sanaflex Anatomic GREECE",'Source'!$B:$B,$A27)</f>
        <v>170</v>
      </c>
      <c r="D27" s="8" t="n">
        <f aca="false">SUMIFS('Source'!$F:$F,'Source'!$A:$A,"204 - Sanaflex Anatomic GREECE",'Source'!$B:$B,$A27)</f>
        <v>110</v>
      </c>
      <c r="E27" s="8" t="n">
        <f aca="false">D27*$J$5</f>
        <v>138.947368421053</v>
      </c>
      <c r="F27" s="8" t="n">
        <f aca="false">E27-C27</f>
        <v>-31.0526315789474</v>
      </c>
      <c r="G27" s="9" t="n">
        <f aca="false">IF(AND(C27=0,E27=0),0,IF(C27=0,"New",(E27-C27)/C27))</f>
        <v>-0.18266253869969</v>
      </c>
      <c r="H27" s="8" t="n">
        <f aca="false">SUMIFS('Source'!$E:$E,'Source'!$A:$A,"204 - Sanaflex Anatomic GREECE",'Source'!$B:$B,$A27)</f>
        <v>4725.51</v>
      </c>
      <c r="I27" s="8" t="n">
        <f aca="false">SUMIFS('Source'!$G:$G,'Source'!$A:$A,"204 - Sanaflex Anatomic GREECE",'Source'!$B:$B,$A27)</f>
        <v>2678.71</v>
      </c>
      <c r="J27" s="8" t="n">
        <f aca="false">I27*$J$5</f>
        <v>3383.63368421053</v>
      </c>
      <c r="K27" s="8" t="n">
        <f aca="false">J27-H27</f>
        <v>-1341.87631578947</v>
      </c>
      <c r="L27" s="9" t="n">
        <f aca="false">IF(AND(H27=0,J27=0),0,IF(H27=0,"New",(J27-H27)/H27))</f>
        <v>-0.28396433734972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263</v>
      </c>
      <c r="B28" s="7" t="str">
        <f aca="false">IFERROR(INDEX('Source'!$C:$C,MATCH($A28,'Source'!$B:$B,0)),"")</f>
        <v>שרוול לגבס קצר רגל</v>
      </c>
      <c r="C28" s="8" t="n">
        <f aca="false">SUMIFS('Source'!$D:$D,'Source'!$A:$A,"204 - Sanaflex Anatomic GREECE",'Source'!$B:$B,$A28)</f>
        <v>220</v>
      </c>
      <c r="D28" s="8" t="n">
        <f aca="false">SUMIFS('Source'!$F:$F,'Source'!$A:$A,"204 - Sanaflex Anatomic GREECE",'Source'!$B:$B,$A28)</f>
        <v>160</v>
      </c>
      <c r="E28" s="8" t="n">
        <f aca="false">D28*$J$5</f>
        <v>202.105263157895</v>
      </c>
      <c r="F28" s="8" t="n">
        <f aca="false">E28-C28</f>
        <v>-17.8947368421053</v>
      </c>
      <c r="G28" s="9" t="n">
        <f aca="false">IF(AND(C28=0,E28=0),0,IF(C28=0,"New",(E28-C28)/C28))</f>
        <v>-0.0813397129186603</v>
      </c>
      <c r="H28" s="8" t="n">
        <f aca="false">SUMIFS('Source'!$E:$E,'Source'!$A:$A,"204 - Sanaflex Anatomic GREECE",'Source'!$B:$B,$A28)</f>
        <v>5456.05</v>
      </c>
      <c r="I28" s="8" t="n">
        <f aca="false">SUMIFS('Source'!$G:$G,'Source'!$A:$A,"204 - Sanaflex Anatomic GREECE",'Source'!$B:$B,$A28)</f>
        <v>3525.24</v>
      </c>
      <c r="J28" s="8" t="n">
        <f aca="false">I28*$J$5</f>
        <v>4452.93473684211</v>
      </c>
      <c r="K28" s="8" t="n">
        <f aca="false">J28-H28</f>
        <v>-1003.1152631579</v>
      </c>
      <c r="L28" s="9" t="n">
        <f aca="false">IF(AND(H28=0,J28=0),0,IF(H28=0,"New",(J28-H28)/H28))</f>
        <v>-0.183853751919043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115</v>
      </c>
      <c r="B29" s="7" t="str">
        <f aca="false">IFERROR(INDEX('Source'!$C:$C,MATCH($A29,'Source'!$B:$B,0)),"")</f>
        <v>סד יד דו צדדי</v>
      </c>
      <c r="C29" s="8" t="n">
        <f aca="false">SUMIFS('Source'!$D:$D,'Source'!$A:$A,"204 - Sanaflex Anatomic GREECE",'Source'!$B:$B,$A29)</f>
        <v>73</v>
      </c>
      <c r="D29" s="8" t="n">
        <f aca="false">SUMIFS('Source'!$F:$F,'Source'!$A:$A,"204 - Sanaflex Anatomic GREECE",'Source'!$B:$B,$A29)</f>
        <v>35</v>
      </c>
      <c r="E29" s="8" t="n">
        <f aca="false">D29*$J$5</f>
        <v>44.2105263157895</v>
      </c>
      <c r="F29" s="8" t="n">
        <f aca="false">E29-C29</f>
        <v>-28.7894736842105</v>
      </c>
      <c r="G29" s="9" t="n">
        <f aca="false">IF(AND(C29=0,E29=0),0,IF(C29=0,"New",(E29-C29)/C29))</f>
        <v>-0.3943763518385</v>
      </c>
      <c r="H29" s="8" t="n">
        <f aca="false">SUMIFS('Source'!$E:$E,'Source'!$A:$A,"204 - Sanaflex Anatomic GREECE",'Source'!$B:$B,$A29)</f>
        <v>3190.5</v>
      </c>
      <c r="I29" s="8" t="n">
        <f aca="false">SUMIFS('Source'!$G:$G,'Source'!$A:$A,"204 - Sanaflex Anatomic GREECE",'Source'!$B:$B,$A29)</f>
        <v>1372.39</v>
      </c>
      <c r="J29" s="8" t="n">
        <f aca="false">I29*$J$5</f>
        <v>1733.54526315789</v>
      </c>
      <c r="K29" s="8" t="n">
        <f aca="false">J29-H29</f>
        <v>-1456.95473684211</v>
      </c>
      <c r="L29" s="9" t="n">
        <f aca="false">IF(AND(H29=0,J29=0),0,IF(H29=0,"New",(J29-H29)/H29))</f>
        <v>-0.456654046965086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364</v>
      </c>
      <c r="B30" s="7" t="str">
        <f aca="false">IFERROR(INDEX('Source'!$C:$C,MATCH($A30,'Source'!$B:$B,0)),"")</f>
        <v>ח.בטן 25 ס'מ</v>
      </c>
      <c r="C30" s="8" t="n">
        <f aca="false">SUMIFS('Source'!$D:$D,'Source'!$A:$A,"204 - Sanaflex Anatomic GREECE",'Source'!$B:$B,$A30)</f>
        <v>40</v>
      </c>
      <c r="D30" s="8" t="n">
        <f aca="false">SUMIFS('Source'!$F:$F,'Source'!$A:$A,"204 - Sanaflex Anatomic GREECE",'Source'!$B:$B,$A30)</f>
        <v>0</v>
      </c>
      <c r="E30" s="8" t="n">
        <f aca="false">D30*$J$5</f>
        <v>0</v>
      </c>
      <c r="F30" s="8" t="n">
        <f aca="false">E30-C30</f>
        <v>-40</v>
      </c>
      <c r="G30" s="9" t="n">
        <f aca="false">IF(AND(C30=0,E30=0),0,IF(C30=0,"New",(E30-C30)/C30))</f>
        <v>-1</v>
      </c>
      <c r="H30" s="8" t="n">
        <f aca="false">SUMIFS('Source'!$E:$E,'Source'!$A:$A,"204 - Sanaflex Anatomic GREECE",'Source'!$B:$B,$A30)</f>
        <v>1764.75</v>
      </c>
      <c r="I30" s="8" t="n">
        <f aca="false">SUMIFS('Source'!$G:$G,'Source'!$A:$A,"204 - Sanaflex Anatomic GREECE",'Source'!$B:$B,$A30)</f>
        <v>0</v>
      </c>
      <c r="J30" s="8" t="n">
        <f aca="false">I30*$J$5</f>
        <v>0</v>
      </c>
      <c r="K30" s="8" t="n">
        <f aca="false">J30-H30</f>
        <v>-1764.75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235</v>
      </c>
      <c r="B31" s="7" t="str">
        <f aca="false">IFERROR(INDEX('Source'!$C:$C,MATCH($A31,'Source'!$B:$B,0)),"")</f>
        <v>חגורת גב+סגירה כפולה</v>
      </c>
      <c r="C31" s="8" t="n">
        <f aca="false">SUMIFS('Source'!$D:$D,'Source'!$A:$A,"204 - Sanaflex Anatomic GREECE",'Source'!$B:$B,$A31)</f>
        <v>76</v>
      </c>
      <c r="D31" s="8" t="n">
        <f aca="false">SUMIFS('Source'!$F:$F,'Source'!$A:$A,"204 - Sanaflex Anatomic GREECE",'Source'!$B:$B,$A31)</f>
        <v>46</v>
      </c>
      <c r="E31" s="8" t="n">
        <f aca="false">D31*$J$5</f>
        <v>58.1052631578947</v>
      </c>
      <c r="F31" s="8" t="n">
        <f aca="false">E31-C31</f>
        <v>-17.8947368421053</v>
      </c>
      <c r="G31" s="9" t="n">
        <f aca="false">IF(AND(C31=0,E31=0),0,IF(C31=0,"New",(E31-C31)/C31))</f>
        <v>-0.235457063711911</v>
      </c>
      <c r="H31" s="8" t="n">
        <f aca="false">SUMIFS('Source'!$E:$E,'Source'!$A:$A,"204 - Sanaflex Anatomic GREECE",'Source'!$B:$B,$A31)</f>
        <v>3931.49</v>
      </c>
      <c r="I31" s="8" t="n">
        <f aca="false">SUMIFS('Source'!$G:$G,'Source'!$A:$A,"204 - Sanaflex Anatomic GREECE",'Source'!$B:$B,$A31)</f>
        <v>2225.87</v>
      </c>
      <c r="J31" s="8" t="n">
        <f aca="false">I31*$J$5</f>
        <v>2811.62526315789</v>
      </c>
      <c r="K31" s="8" t="n">
        <f aca="false">J31-H31</f>
        <v>-1119.86473684211</v>
      </c>
      <c r="L31" s="9" t="n">
        <f aca="false">IF(AND(H31=0,J31=0),0,IF(H31=0,"New",(J31-H31)/H31))</f>
        <v>-0.284844864629468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170</v>
      </c>
      <c r="B32" s="7" t="str">
        <f aca="false">IFERROR(INDEX('Source'!$C:$C,MATCH($A32,'Source'!$B:$B,0)),"")</f>
        <v>מיישר בוניון-HALUX VALGUS</v>
      </c>
      <c r="C32" s="8" t="n">
        <f aca="false">SUMIFS('Source'!$D:$D,'Source'!$A:$A,"204 - Sanaflex Anatomic GREECE",'Source'!$B:$B,$A32)</f>
        <v>230</v>
      </c>
      <c r="D32" s="8" t="n">
        <f aca="false">SUMIFS('Source'!$F:$F,'Source'!$A:$A,"204 - Sanaflex Anatomic GREECE",'Source'!$B:$B,$A32)</f>
        <v>140</v>
      </c>
      <c r="E32" s="8" t="n">
        <f aca="false">D32*$J$5</f>
        <v>176.842105263158</v>
      </c>
      <c r="F32" s="8" t="n">
        <f aca="false">E32-C32</f>
        <v>-53.1578947368421</v>
      </c>
      <c r="G32" s="9" t="n">
        <f aca="false">IF(AND(C32=0,E32=0),0,IF(C32=0,"New",(E32-C32)/C32))</f>
        <v>-0.231121281464531</v>
      </c>
      <c r="H32" s="8" t="n">
        <f aca="false">SUMIFS('Source'!$E:$E,'Source'!$A:$A,"204 - Sanaflex Anatomic GREECE",'Source'!$B:$B,$A32)</f>
        <v>3782.49</v>
      </c>
      <c r="I32" s="8" t="n">
        <f aca="false">SUMIFS('Source'!$G:$G,'Source'!$A:$A,"204 - Sanaflex Anatomic GREECE",'Source'!$B:$B,$A32)</f>
        <v>2106.92</v>
      </c>
      <c r="J32" s="8" t="n">
        <f aca="false">I32*$J$5</f>
        <v>2661.37263157895</v>
      </c>
      <c r="K32" s="8" t="n">
        <f aca="false">J32-H32</f>
        <v>-1121.11736842105</v>
      </c>
      <c r="L32" s="9" t="n">
        <f aca="false">IF(AND(H32=0,J32=0),0,IF(H32=0,"New",(J32-H32)/H32))</f>
        <v>-0.296396650994729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265</v>
      </c>
      <c r="B33" s="7" t="str">
        <f aca="false">IFERROR(INDEX('Source'!$C:$C,MATCH($A33,'Source'!$B:$B,0)),"")</f>
        <v>מגן קרסול</v>
      </c>
      <c r="C33" s="8" t="n">
        <f aca="false">SUMIFS('Source'!$D:$D,'Source'!$A:$A,"204 - Sanaflex Anatomic GREECE",'Source'!$B:$B,$A33)</f>
        <v>380</v>
      </c>
      <c r="D33" s="8" t="n">
        <f aca="false">SUMIFS('Source'!$F:$F,'Source'!$A:$A,"204 - Sanaflex Anatomic GREECE",'Source'!$B:$B,$A33)</f>
        <v>530</v>
      </c>
      <c r="E33" s="8" t="n">
        <f aca="false">D33*$J$5</f>
        <v>669.473684210526</v>
      </c>
      <c r="F33" s="8" t="n">
        <f aca="false">E33-C33</f>
        <v>289.473684210526</v>
      </c>
      <c r="G33" s="9" t="n">
        <f aca="false">IF(AND(C33=0,E33=0),0,IF(C33=0,"New",(E33-C33)/C33))</f>
        <v>0.761772853185595</v>
      </c>
      <c r="H33" s="8" t="n">
        <f aca="false">SUMIFS('Source'!$E:$E,'Source'!$A:$A,"204 - Sanaflex Anatomic GREECE",'Source'!$B:$B,$A33)</f>
        <v>7011.67</v>
      </c>
      <c r="I33" s="8" t="n">
        <f aca="false">SUMIFS('Source'!$G:$G,'Source'!$A:$A,"204 - Sanaflex Anatomic GREECE",'Source'!$B:$B,$A33)</f>
        <v>8633.34</v>
      </c>
      <c r="J33" s="8" t="n">
        <f aca="false">I33*$J$5</f>
        <v>10905.2715789474</v>
      </c>
      <c r="K33" s="8" t="n">
        <f aca="false">J33-H33</f>
        <v>3893.60157894737</v>
      </c>
      <c r="L33" s="9" t="n">
        <f aca="false">IF(AND(H33=0,J33=0),0,IF(H33=0,"New",(J33-H33)/H33))</f>
        <v>0.555303027516607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339</v>
      </c>
      <c r="B34" s="7" t="str">
        <f aca="false">IFERROR(INDEX('Source'!$C:$C,MATCH($A34,'Source'!$B:$B,0)),"")</f>
        <v>ח.בטן 25 ס'מ</v>
      </c>
      <c r="C34" s="8" t="n">
        <f aca="false">SUMIFS('Source'!$D:$D,'Source'!$A:$A,"204 - Sanaflex Anatomic GREECE",'Source'!$B:$B,$A34)</f>
        <v>40</v>
      </c>
      <c r="D34" s="8" t="n">
        <f aca="false">SUMIFS('Source'!$F:$F,'Source'!$A:$A,"204 - Sanaflex Anatomic GREECE",'Source'!$B:$B,$A34)</f>
        <v>5</v>
      </c>
      <c r="E34" s="8" t="n">
        <f aca="false">D34*$J$5</f>
        <v>6.31578947368421</v>
      </c>
      <c r="F34" s="8" t="n">
        <f aca="false">E34-C34</f>
        <v>-33.6842105263158</v>
      </c>
      <c r="G34" s="9" t="n">
        <f aca="false">IF(AND(C34=0,E34=0),0,IF(C34=0,"New",(E34-C34)/C34))</f>
        <v>-0.842105263157895</v>
      </c>
      <c r="H34" s="8" t="n">
        <f aca="false">SUMIFS('Source'!$E:$E,'Source'!$A:$A,"204 - Sanaflex Anatomic GREECE",'Source'!$B:$B,$A34)</f>
        <v>1764.75</v>
      </c>
      <c r="I34" s="8" t="n">
        <f aca="false">SUMIFS('Source'!$G:$G,'Source'!$A:$A,"204 - Sanaflex Anatomic GREECE",'Source'!$B:$B,$A34)</f>
        <v>198.75</v>
      </c>
      <c r="J34" s="8" t="n">
        <f aca="false">I34*$J$5</f>
        <v>251.052631578947</v>
      </c>
      <c r="K34" s="8" t="n">
        <f aca="false">J34-H34</f>
        <v>-1513.69736842105</v>
      </c>
      <c r="L34" s="9" t="n">
        <f aca="false">IF(AND(H34=0,J34=0),0,IF(H34=0,"New",(J34-H34)/H34))</f>
        <v>-0.857740398595298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185</v>
      </c>
      <c r="B35" s="7" t="str">
        <f aca="false">IFERROR(INDEX('Source'!$C:$C,MATCH($A35,'Source'!$B:$B,0)),"")</f>
        <v>מגן ברך עם תמיכות</v>
      </c>
      <c r="C35" s="8" t="n">
        <f aca="false">SUMIFS('Source'!$D:$D,'Source'!$A:$A,"204 - Sanaflex Anatomic GREECE",'Source'!$B:$B,$A35)</f>
        <v>480</v>
      </c>
      <c r="D35" s="8" t="n">
        <f aca="false">SUMIFS('Source'!$F:$F,'Source'!$A:$A,"204 - Sanaflex Anatomic GREECE",'Source'!$B:$B,$A35)</f>
        <v>480</v>
      </c>
      <c r="E35" s="8" t="n">
        <f aca="false">D35*$J$5</f>
        <v>606.315789473684</v>
      </c>
      <c r="F35" s="8" t="n">
        <f aca="false">E35-C35</f>
        <v>126.315789473684</v>
      </c>
      <c r="G35" s="9" t="n">
        <f aca="false">IF(AND(C35=0,E35=0),0,IF(C35=0,"New",(E35-C35)/C35))</f>
        <v>0.263157894736842</v>
      </c>
      <c r="H35" s="8" t="n">
        <f aca="false">SUMIFS('Source'!$E:$E,'Source'!$A:$A,"204 - Sanaflex Anatomic GREECE",'Source'!$B:$B,$A35)</f>
        <v>16012.02</v>
      </c>
      <c r="I35" s="8" t="n">
        <f aca="false">SUMIFS('Source'!$G:$G,'Source'!$A:$A,"204 - Sanaflex Anatomic GREECE",'Source'!$B:$B,$A35)</f>
        <v>14459.98</v>
      </c>
      <c r="J35" s="8" t="n">
        <f aca="false">I35*$J$5</f>
        <v>18265.2378947368</v>
      </c>
      <c r="K35" s="8" t="n">
        <f aca="false">J35-H35</f>
        <v>2253.21789473684</v>
      </c>
      <c r="L35" s="9" t="n">
        <f aca="false">IF(AND(H35=0,J35=0),0,IF(H35=0,"New",(J35-H35)/H35))</f>
        <v>0.140720402218886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103</v>
      </c>
      <c r="B36" s="7" t="str">
        <f aca="false">IFERROR(INDEX('Source'!$C:$C,MATCH($A36,'Source'!$B:$B,0)),"")</f>
        <v>מיישר כתפיים</v>
      </c>
      <c r="C36" s="8" t="n">
        <f aca="false">SUMIFS('Source'!$D:$D,'Source'!$A:$A,"204 - Sanaflex Anatomic GREECE",'Source'!$B:$B,$A36)</f>
        <v>115</v>
      </c>
      <c r="D36" s="8" t="n">
        <f aca="false">SUMIFS('Source'!$F:$F,'Source'!$A:$A,"204 - Sanaflex Anatomic GREECE",'Source'!$B:$B,$A36)</f>
        <v>75</v>
      </c>
      <c r="E36" s="8" t="n">
        <f aca="false">D36*$J$5</f>
        <v>94.7368421052632</v>
      </c>
      <c r="F36" s="8" t="n">
        <f aca="false">E36-C36</f>
        <v>-20.2631578947369</v>
      </c>
      <c r="G36" s="9" t="n">
        <f aca="false">IF(AND(C36=0,E36=0),0,IF(C36=0,"New",(E36-C36)/C36))</f>
        <v>-0.176201372997712</v>
      </c>
      <c r="H36" s="8" t="n">
        <f aca="false">SUMIFS('Source'!$E:$E,'Source'!$A:$A,"204 - Sanaflex Anatomic GREECE",'Source'!$B:$B,$A36)</f>
        <v>3675.09</v>
      </c>
      <c r="I36" s="8" t="n">
        <f aca="false">SUMIFS('Source'!$G:$G,'Source'!$A:$A,"204 - Sanaflex Anatomic GREECE",'Source'!$B:$B,$A36)</f>
        <v>2150.11</v>
      </c>
      <c r="J36" s="8" t="n">
        <f aca="false">I36*$J$5</f>
        <v>2715.92842105263</v>
      </c>
      <c r="K36" s="8" t="n">
        <f aca="false">J36-H36</f>
        <v>-959.161578947369</v>
      </c>
      <c r="L36" s="9" t="n">
        <f aca="false">IF(AND(H36=0,J36=0),0,IF(H36=0,"New",(J36-H36)/H36))</f>
        <v>-0.26098995642212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259</v>
      </c>
      <c r="B37" s="7" t="str">
        <f aca="false">IFERROR(INDEX('Source'!$C:$C,MATCH($A37,'Source'!$B:$B,0)),"")</f>
        <v>מגן ברך שחור</v>
      </c>
      <c r="C37" s="8" t="n">
        <f aca="false">SUMIFS('Source'!$D:$D,'Source'!$A:$A,"204 - Sanaflex Anatomic GREECE",'Source'!$B:$B,$A37)</f>
        <v>270</v>
      </c>
      <c r="D37" s="8" t="n">
        <f aca="false">SUMIFS('Source'!$F:$F,'Source'!$A:$A,"204 - Sanaflex Anatomic GREECE",'Source'!$B:$B,$A37)</f>
        <v>140</v>
      </c>
      <c r="E37" s="8" t="n">
        <f aca="false">D37*$J$5</f>
        <v>176.842105263158</v>
      </c>
      <c r="F37" s="8" t="n">
        <f aca="false">E37-C37</f>
        <v>-93.1578947368421</v>
      </c>
      <c r="G37" s="9" t="n">
        <f aca="false">IF(AND(C37=0,E37=0),0,IF(C37=0,"New",(E37-C37)/C37))</f>
        <v>-0.345029239766082</v>
      </c>
      <c r="H37" s="8" t="n">
        <f aca="false">SUMIFS('Source'!$E:$E,'Source'!$A:$A,"204 - Sanaflex Anatomic GREECE",'Source'!$B:$B,$A37)</f>
        <v>2944.57</v>
      </c>
      <c r="I37" s="8" t="n">
        <f aca="false">SUMIFS('Source'!$G:$G,'Source'!$A:$A,"204 - Sanaflex Anatomic GREECE",'Source'!$B:$B,$A37)</f>
        <v>1425.23</v>
      </c>
      <c r="J37" s="8" t="n">
        <f aca="false">I37*$J$5</f>
        <v>1800.29052631579</v>
      </c>
      <c r="K37" s="8" t="n">
        <f aca="false">J37-H37</f>
        <v>-1144.27947368421</v>
      </c>
      <c r="L37" s="9" t="n">
        <f aca="false">IF(AND(H37=0,J37=0),0,IF(H37=0,"New",(J37-H37)/H37))</f>
        <v>-0.388606646703665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228</v>
      </c>
      <c r="B38" s="7" t="str">
        <f aca="false">IFERROR(INDEX('Source'!$C:$C,MATCH($A38,'Source'!$B:$B,0)),"")</f>
        <v>AC27</v>
      </c>
      <c r="C38" s="8" t="n">
        <f aca="false">SUMIFS('Source'!$D:$D,'Source'!$A:$A,"204 - Sanaflex Anatomic GREECE",'Source'!$B:$B,$A38)</f>
        <v>400</v>
      </c>
      <c r="D38" s="8" t="n">
        <f aca="false">SUMIFS('Source'!$F:$F,'Source'!$A:$A,"204 - Sanaflex Anatomic GREECE",'Source'!$B:$B,$A38)</f>
        <v>350</v>
      </c>
      <c r="E38" s="8" t="n">
        <f aca="false">D38*$J$5</f>
        <v>442.105263157895</v>
      </c>
      <c r="F38" s="8" t="n">
        <f aca="false">E38-C38</f>
        <v>42.1052631578947</v>
      </c>
      <c r="G38" s="9" t="n">
        <f aca="false">IF(AND(C38=0,E38=0),0,IF(C38=0,"New",(E38-C38)/C38))</f>
        <v>0.105263157894737</v>
      </c>
      <c r="H38" s="8" t="n">
        <f aca="false">SUMIFS('Source'!$E:$E,'Source'!$A:$A,"204 - Sanaflex Anatomic GREECE",'Source'!$B:$B,$A38)</f>
        <v>7141.27</v>
      </c>
      <c r="I38" s="8" t="n">
        <f aca="false">SUMIFS('Source'!$G:$G,'Source'!$A:$A,"204 - Sanaflex Anatomic GREECE",'Source'!$B:$B,$A38)</f>
        <v>5680.04</v>
      </c>
      <c r="J38" s="8" t="n">
        <f aca="false">I38*$J$5</f>
        <v>7174.78736842105</v>
      </c>
      <c r="K38" s="8" t="n">
        <f aca="false">J38-H38</f>
        <v>33.5173684210522</v>
      </c>
      <c r="L38" s="9" t="n">
        <f aca="false">IF(AND(H38=0,J38=0),0,IF(H38=0,"New",(J38-H38)/H38))</f>
        <v>0.00469347446897431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825</v>
      </c>
      <c r="B39" s="7" t="str">
        <f aca="false">IFERROR(INDEX('Source'!$C:$C,MATCH($A39,'Source'!$B:$B,0)),"")</f>
        <v>צוארון עממי</v>
      </c>
      <c r="C39" s="8" t="n">
        <f aca="false">SUMIFS('Source'!$D:$D,'Source'!$A:$A,"204 - Sanaflex Anatomic GREECE",'Source'!$B:$B,$A39)</f>
        <v>216</v>
      </c>
      <c r="D39" s="8" t="n">
        <f aca="false">SUMIFS('Source'!$F:$F,'Source'!$A:$A,"204 - Sanaflex Anatomic GREECE",'Source'!$B:$B,$A39)</f>
        <v>150</v>
      </c>
      <c r="E39" s="8" t="n">
        <f aca="false">D39*$J$5</f>
        <v>189.473684210526</v>
      </c>
      <c r="F39" s="8" t="n">
        <f aca="false">E39-C39</f>
        <v>-26.5263157894737</v>
      </c>
      <c r="G39" s="9" t="n">
        <f aca="false">IF(AND(C39=0,E39=0),0,IF(C39=0,"New",(E39-C39)/C39))</f>
        <v>-0.12280701754386</v>
      </c>
      <c r="H39" s="8" t="n">
        <f aca="false">SUMIFS('Source'!$E:$E,'Source'!$A:$A,"204 - Sanaflex Anatomic GREECE",'Source'!$B:$B,$A39)</f>
        <v>3814.23</v>
      </c>
      <c r="I39" s="8" t="n">
        <f aca="false">SUMIFS('Source'!$G:$G,'Source'!$A:$A,"204 - Sanaflex Anatomic GREECE",'Source'!$B:$B,$A39)</f>
        <v>2377.4</v>
      </c>
      <c r="J39" s="8" t="n">
        <f aca="false">I39*$J$5</f>
        <v>3003.03157894737</v>
      </c>
      <c r="K39" s="8" t="n">
        <f aca="false">J39-H39</f>
        <v>-811.198421052632</v>
      </c>
      <c r="L39" s="9" t="n">
        <f aca="false">IF(AND(H39=0,J39=0),0,IF(H39=0,"New",(J39-H39)/H39))</f>
        <v>-0.212676849862916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840</v>
      </c>
      <c r="B40" s="7" t="str">
        <f aca="false">IFERROR(INDEX('Source'!$C:$C,MATCH($A40,'Source'!$B:$B,0)),"")</f>
        <v>רפידת זיכרון 376</v>
      </c>
      <c r="C40" s="8" t="n">
        <f aca="false">SUMIFS('Source'!$D:$D,'Source'!$A:$A,"204 - Sanaflex Anatomic GREECE",'Source'!$B:$B,$A40)</f>
        <v>170</v>
      </c>
      <c r="D40" s="8" t="n">
        <f aca="false">SUMIFS('Source'!$F:$F,'Source'!$A:$A,"204 - Sanaflex Anatomic GREECE",'Source'!$B:$B,$A40)</f>
        <v>80</v>
      </c>
      <c r="E40" s="8" t="n">
        <f aca="false">D40*$J$5</f>
        <v>101.052631578947</v>
      </c>
      <c r="F40" s="8" t="n">
        <f aca="false">E40-C40</f>
        <v>-68.9473684210526</v>
      </c>
      <c r="G40" s="9" t="n">
        <f aca="false">IF(AND(C40=0,E40=0),0,IF(C40=0,"New",(E40-C40)/C40))</f>
        <v>-0.405572755417957</v>
      </c>
      <c r="H40" s="8" t="n">
        <f aca="false">SUMIFS('Source'!$E:$E,'Source'!$A:$A,"204 - Sanaflex Anatomic GREECE",'Source'!$B:$B,$A40)</f>
        <v>2479.51</v>
      </c>
      <c r="I40" s="8" t="n">
        <f aca="false">SUMIFS('Source'!$G:$G,'Source'!$A:$A,"204 - Sanaflex Anatomic GREECE",'Source'!$B:$B,$A40)</f>
        <v>1092.49</v>
      </c>
      <c r="J40" s="8" t="n">
        <f aca="false">I40*$J$5</f>
        <v>1379.98736842105</v>
      </c>
      <c r="K40" s="8" t="n">
        <f aca="false">J40-H40</f>
        <v>-1099.52263157895</v>
      </c>
      <c r="L40" s="9" t="n">
        <f aca="false">IF(AND(H40=0,J40=0),0,IF(H40=0,"New",(J40-H40)/H40))</f>
        <v>-0.443443515686143</v>
      </c>
      <c r="M40" s="7" t="str">
        <f aca="false">IF(AND(OR(C40&lt;&gt;0,H40&lt;&gt;0),D40=0,I40=0),"DROP",IF(AND(OR(D40&lt;&gt;0,I40&lt;&gt;0),C40=0,H40=0),"NEW",""))</f>
        <v/>
      </c>
    </row>
    <row r="41" customFormat="false" ht="15" hidden="false" customHeight="false" outlineLevel="0" collapsed="false">
      <c r="A41" s="7" t="s">
        <v>159</v>
      </c>
      <c r="B41" s="7" t="str">
        <f aca="false">IFERROR(INDEX('Source'!$C:$C,MATCH($A41,'Source'!$B:$B,0)),"")</f>
        <v>אצבעון מפלסטיק  ליד</v>
      </c>
      <c r="C41" s="8" t="n">
        <f aca="false">SUMIFS('Source'!$D:$D,'Source'!$A:$A,"204 - Sanaflex Anatomic GREECE",'Source'!$B:$B,$A41)</f>
        <v>550</v>
      </c>
      <c r="D41" s="8" t="n">
        <f aca="false">SUMIFS('Source'!$F:$F,'Source'!$A:$A,"204 - Sanaflex Anatomic GREECE",'Source'!$B:$B,$A41)</f>
        <v>430</v>
      </c>
      <c r="E41" s="8" t="n">
        <f aca="false">D41*$J$5</f>
        <v>543.157894736842</v>
      </c>
      <c r="F41" s="8" t="n">
        <f aca="false">E41-C41</f>
        <v>-6.84210526315792</v>
      </c>
      <c r="G41" s="9" t="n">
        <f aca="false">IF(AND(C41=0,E41=0),0,IF(C41=0,"New",(E41-C41)/C41))</f>
        <v>-0.0124401913875599</v>
      </c>
      <c r="H41" s="8" t="n">
        <f aca="false">SUMIFS('Source'!$E:$E,'Source'!$A:$A,"204 - Sanaflex Anatomic GREECE",'Source'!$B:$B,$A41)</f>
        <v>4642.59</v>
      </c>
      <c r="I41" s="8" t="n">
        <f aca="false">SUMIFS('Source'!$G:$G,'Source'!$A:$A,"204 - Sanaflex Anatomic GREECE",'Source'!$B:$B,$A41)</f>
        <v>3256.42</v>
      </c>
      <c r="J41" s="8" t="n">
        <f aca="false">I41*$J$5</f>
        <v>4113.37263157895</v>
      </c>
      <c r="K41" s="8" t="n">
        <f aca="false">J41-H41</f>
        <v>-529.217368421053</v>
      </c>
      <c r="L41" s="9" t="n">
        <f aca="false">IF(AND(H41=0,J41=0),0,IF(H41=0,"New",(J41-H41)/H41))</f>
        <v>-0.113991838267229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302</v>
      </c>
      <c r="B42" s="7" t="str">
        <f aca="false">IFERROR(INDEX('Source'!$C:$C,MATCH($A42,'Source'!$B:$B,0)),"")</f>
        <v>מיישר בוהן</v>
      </c>
      <c r="C42" s="8" t="n">
        <f aca="false">SUMIFS('Source'!$D:$D,'Source'!$A:$A,"204 - Sanaflex Anatomic GREECE",'Source'!$B:$B,$A42)</f>
        <v>300</v>
      </c>
      <c r="D42" s="8" t="n">
        <f aca="false">SUMIFS('Source'!$F:$F,'Source'!$A:$A,"204 - Sanaflex Anatomic GREECE",'Source'!$B:$B,$A42)</f>
        <v>40</v>
      </c>
      <c r="E42" s="8" t="n">
        <f aca="false">D42*$J$5</f>
        <v>50.5263157894737</v>
      </c>
      <c r="F42" s="8" t="n">
        <f aca="false">E42-C42</f>
        <v>-249.473684210526</v>
      </c>
      <c r="G42" s="9" t="n">
        <f aca="false">IF(AND(C42=0,E42=0),0,IF(C42=0,"New",(E42-C42)/C42))</f>
        <v>-0.831578947368421</v>
      </c>
      <c r="H42" s="8" t="n">
        <f aca="false">SUMIFS('Source'!$E:$E,'Source'!$A:$A,"204 - Sanaflex Anatomic GREECE",'Source'!$B:$B,$A42)</f>
        <v>1576.45</v>
      </c>
      <c r="I42" s="8" t="n">
        <f aca="false">SUMIFS('Source'!$G:$G,'Source'!$A:$A,"204 - Sanaflex Anatomic GREECE",'Source'!$B:$B,$A42)</f>
        <v>196.74</v>
      </c>
      <c r="J42" s="8" t="n">
        <f aca="false">I42*$J$5</f>
        <v>248.513684210526</v>
      </c>
      <c r="K42" s="8" t="n">
        <f aca="false">J42-H42</f>
        <v>-1327.93631578947</v>
      </c>
      <c r="L42" s="9" t="n">
        <f aca="false">IF(AND(H42=0,J42=0),0,IF(H42=0,"New",(J42-H42)/H42))</f>
        <v>-0.842358663953486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162</v>
      </c>
      <c r="B43" s="7" t="str">
        <f aca="false">IFERROR(INDEX('Source'!$C:$C,MATCH($A43,'Source'!$B:$B,0)),"")</f>
        <v>חבק טניס</v>
      </c>
      <c r="C43" s="8" t="n">
        <f aca="false">SUMIFS('Source'!$D:$D,'Source'!$A:$A,"204 - Sanaflex Anatomic GREECE",'Source'!$B:$B,$A43)</f>
        <v>430</v>
      </c>
      <c r="D43" s="8" t="n">
        <f aca="false">SUMIFS('Source'!$F:$F,'Source'!$A:$A,"204 - Sanaflex Anatomic GREECE",'Source'!$B:$B,$A43)</f>
        <v>380</v>
      </c>
      <c r="E43" s="8" t="n">
        <f aca="false">D43*$J$5</f>
        <v>480</v>
      </c>
      <c r="F43" s="8" t="n">
        <f aca="false">E43-C43</f>
        <v>50</v>
      </c>
      <c r="G43" s="9" t="n">
        <f aca="false">IF(AND(C43=0,E43=0),0,IF(C43=0,"New",(E43-C43)/C43))</f>
        <v>0.116279069767442</v>
      </c>
      <c r="H43" s="8" t="n">
        <f aca="false">SUMIFS('Source'!$E:$E,'Source'!$A:$A,"204 - Sanaflex Anatomic GREECE",'Source'!$B:$B,$A43)</f>
        <v>6711.58</v>
      </c>
      <c r="I43" s="8" t="n">
        <f aca="false">SUMIFS('Source'!$G:$G,'Source'!$A:$A,"204 - Sanaflex Anatomic GREECE",'Source'!$B:$B,$A43)</f>
        <v>5341.4</v>
      </c>
      <c r="J43" s="8" t="n">
        <f aca="false">I43*$J$5</f>
        <v>6747.03157894737</v>
      </c>
      <c r="K43" s="8" t="n">
        <f aca="false">J43-H43</f>
        <v>35.451578947368</v>
      </c>
      <c r="L43" s="9" t="n">
        <f aca="false">IF(AND(H43=0,J43=0),0,IF(H43=0,"New",(J43-H43)/H43))</f>
        <v>0.00528215099087965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192</v>
      </c>
      <c r="B44" s="7" t="str">
        <f aca="false">IFERROR(INDEX('Source'!$C:$C,MATCH($A44,'Source'!$B:$B,0)),"")</f>
        <v>סד לאגודל</v>
      </c>
      <c r="C44" s="8" t="n">
        <f aca="false">SUMIFS('Source'!$D:$D,'Source'!$A:$A,"204 - Sanaflex Anatomic GREECE",'Source'!$B:$B,$A44)</f>
        <v>700</v>
      </c>
      <c r="D44" s="8" t="n">
        <f aca="false">SUMIFS('Source'!$F:$F,'Source'!$A:$A,"204 - Sanaflex Anatomic GREECE",'Source'!$B:$B,$A44)</f>
        <v>870</v>
      </c>
      <c r="E44" s="8" t="n">
        <f aca="false">D44*$J$5</f>
        <v>1098.94736842105</v>
      </c>
      <c r="F44" s="8" t="n">
        <f aca="false">E44-C44</f>
        <v>398.947368421053</v>
      </c>
      <c r="G44" s="9" t="n">
        <f aca="false">IF(AND(C44=0,E44=0),0,IF(C44=0,"New",(E44-C44)/C44))</f>
        <v>0.569924812030075</v>
      </c>
      <c r="H44" s="8" t="n">
        <f aca="false">SUMIFS('Source'!$E:$E,'Source'!$A:$A,"204 - Sanaflex Anatomic GREECE",'Source'!$B:$B,$A44)</f>
        <v>10389.8</v>
      </c>
      <c r="I44" s="8" t="n">
        <f aca="false">SUMIFS('Source'!$G:$G,'Source'!$A:$A,"204 - Sanaflex Anatomic GREECE",'Source'!$B:$B,$A44)</f>
        <v>11685.59</v>
      </c>
      <c r="J44" s="8" t="n">
        <f aca="false">I44*$J$5</f>
        <v>14760.7452631579</v>
      </c>
      <c r="K44" s="8" t="n">
        <f aca="false">J44-H44</f>
        <v>4370.9452631579</v>
      </c>
      <c r="L44" s="9" t="n">
        <f aca="false">IF(AND(H44=0,J44=0),0,IF(H44=0,"New",(J44-H44)/H44))</f>
        <v>0.420695803880527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273</v>
      </c>
      <c r="B45" s="7" t="str">
        <f aca="false">IFERROR(INDEX('Source'!$C:$C,MATCH($A45,'Source'!$B:$B,0)),"")</f>
        <v>מגן ברך שחור</v>
      </c>
      <c r="C45" s="8" t="n">
        <f aca="false">SUMIFS('Source'!$D:$D,'Source'!$A:$A,"204 - Sanaflex Anatomic GREECE",'Source'!$B:$B,$A45)</f>
        <v>290</v>
      </c>
      <c r="D45" s="8" t="n">
        <f aca="false">SUMIFS('Source'!$F:$F,'Source'!$A:$A,"204 - Sanaflex Anatomic GREECE",'Source'!$B:$B,$A45)</f>
        <v>200</v>
      </c>
      <c r="E45" s="8" t="n">
        <f aca="false">D45*$J$5</f>
        <v>252.631578947368</v>
      </c>
      <c r="F45" s="8" t="n">
        <f aca="false">E45-C45</f>
        <v>-37.3684210526316</v>
      </c>
      <c r="G45" s="9" t="n">
        <f aca="false">IF(AND(C45=0,E45=0),0,IF(C45=0,"New",(E45-C45)/C45))</f>
        <v>-0.128856624319419</v>
      </c>
      <c r="H45" s="8" t="n">
        <f aca="false">SUMIFS('Source'!$E:$E,'Source'!$A:$A,"204 - Sanaflex Anatomic GREECE",'Source'!$B:$B,$A45)</f>
        <v>3236.39</v>
      </c>
      <c r="I45" s="8" t="n">
        <f aca="false">SUMIFS('Source'!$G:$G,'Source'!$A:$A,"204 - Sanaflex Anatomic GREECE",'Source'!$B:$B,$A45)</f>
        <v>1988.63</v>
      </c>
      <c r="J45" s="8" t="n">
        <f aca="false">I45*$J$5</f>
        <v>2511.95368421053</v>
      </c>
      <c r="K45" s="8" t="n">
        <f aca="false">J45-H45</f>
        <v>-724.436315789474</v>
      </c>
      <c r="L45" s="9" t="n">
        <f aca="false">IF(AND(H45=0,J45=0),0,IF(H45=0,"New",(J45-H45)/H45))</f>
        <v>-0.223840858422339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195</v>
      </c>
      <c r="B46" s="7" t="str">
        <f aca="false">IFERROR(INDEX('Source'!$C:$C,MATCH($A46,'Source'!$B:$B,0)),"")</f>
        <v>אצבעון מפלסטיק  ליד</v>
      </c>
      <c r="C46" s="8" t="n">
        <f aca="false">SUMIFS('Source'!$D:$D,'Source'!$A:$A,"204 - Sanaflex Anatomic GREECE",'Source'!$B:$B,$A46)</f>
        <v>380</v>
      </c>
      <c r="D46" s="8" t="n">
        <f aca="false">SUMIFS('Source'!$F:$F,'Source'!$A:$A,"204 - Sanaflex Anatomic GREECE",'Source'!$B:$B,$A46)</f>
        <v>260</v>
      </c>
      <c r="E46" s="8" t="n">
        <f aca="false">D46*$J$5</f>
        <v>328.421052631579</v>
      </c>
      <c r="F46" s="8" t="n">
        <f aca="false">E46-C46</f>
        <v>-51.5789473684211</v>
      </c>
      <c r="G46" s="9" t="n">
        <f aca="false">IF(AND(C46=0,E46=0),0,IF(C46=0,"New",(E46-C46)/C46))</f>
        <v>-0.135734072022161</v>
      </c>
      <c r="H46" s="8" t="n">
        <f aca="false">SUMIFS('Source'!$E:$E,'Source'!$A:$A,"204 - Sanaflex Anatomic GREECE",'Source'!$B:$B,$A46)</f>
        <v>3214.37</v>
      </c>
      <c r="I46" s="8" t="n">
        <f aca="false">SUMIFS('Source'!$G:$G,'Source'!$A:$A,"204 - Sanaflex Anatomic GREECE",'Source'!$B:$B,$A46)</f>
        <v>1967.67</v>
      </c>
      <c r="J46" s="8" t="n">
        <f aca="false">I46*$J$5</f>
        <v>2485.47789473684</v>
      </c>
      <c r="K46" s="8" t="n">
        <f aca="false">J46-H46</f>
        <v>-728.892105263158</v>
      </c>
      <c r="L46" s="9" t="n">
        <f aca="false">IF(AND(H46=0,J46=0),0,IF(H46=0,"New",(J46-H46)/H46))</f>
        <v>-0.226760486584668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101</v>
      </c>
      <c r="B47" s="7" t="str">
        <f aca="false">IFERROR(INDEX('Source'!$C:$C,MATCH($A47,'Source'!$B:$B,0)),"")</f>
        <v>מגן ברך חום</v>
      </c>
      <c r="C47" s="8" t="n">
        <f aca="false">SUMIFS('Source'!$D:$D,'Source'!$A:$A,"204 - Sanaflex Anatomic GREECE",'Source'!$B:$B,$A47)</f>
        <v>220</v>
      </c>
      <c r="D47" s="8" t="n">
        <f aca="false">SUMIFS('Source'!$F:$F,'Source'!$A:$A,"204 - Sanaflex Anatomic GREECE",'Source'!$B:$B,$A47)</f>
        <v>116</v>
      </c>
      <c r="E47" s="8" t="n">
        <f aca="false">D47*$J$5</f>
        <v>146.526315789474</v>
      </c>
      <c r="F47" s="8" t="n">
        <f aca="false">E47-C47</f>
        <v>-73.4736842105263</v>
      </c>
      <c r="G47" s="9" t="n">
        <f aca="false">IF(AND(C47=0,E47=0),0,IF(C47=0,"New",(E47-C47)/C47))</f>
        <v>-0.333971291866029</v>
      </c>
      <c r="H47" s="8" t="n">
        <f aca="false">SUMIFS('Source'!$E:$E,'Source'!$A:$A,"204 - Sanaflex Anatomic GREECE",'Source'!$B:$B,$A47)</f>
        <v>2259.62</v>
      </c>
      <c r="I47" s="8" t="n">
        <f aca="false">SUMIFS('Source'!$G:$G,'Source'!$A:$A,"204 - Sanaflex Anatomic GREECE",'Source'!$B:$B,$A47)</f>
        <v>1063.27</v>
      </c>
      <c r="J47" s="8" t="n">
        <f aca="false">I47*$J$5</f>
        <v>1343.07789473684</v>
      </c>
      <c r="K47" s="8" t="n">
        <f aca="false">J47-H47</f>
        <v>-916.542105263158</v>
      </c>
      <c r="L47" s="9" t="n">
        <f aca="false">IF(AND(H47=0,J47=0),0,IF(H47=0,"New",(J47-H47)/H47))</f>
        <v>-0.405617805322646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647</v>
      </c>
      <c r="B48" s="7" t="str">
        <f aca="false">IFERROR(INDEX('Source'!$C:$C,MATCH($A48,'Source'!$B:$B,0)),"")</f>
        <v>גרבי קיץ אנטיבקטריאלי שחור</v>
      </c>
      <c r="C48" s="8" t="n">
        <f aca="false">SUMIFS('Source'!$D:$D,'Source'!$A:$A,"204 - Sanaflex Anatomic GREECE",'Source'!$B:$B,$A48)</f>
        <v>1</v>
      </c>
      <c r="D48" s="8" t="n">
        <f aca="false">SUMIFS('Source'!$F:$F,'Source'!$A:$A,"204 - Sanaflex Anatomic GREECE",'Source'!$B:$B,$A48)</f>
        <v>60</v>
      </c>
      <c r="E48" s="8" t="n">
        <f aca="false">D48*$J$5</f>
        <v>75.7894736842105</v>
      </c>
      <c r="F48" s="8" t="n">
        <f aca="false">E48-C48</f>
        <v>74.7894736842105</v>
      </c>
      <c r="G48" s="9" t="n">
        <f aca="false">IF(AND(C48=0,E48=0),0,IF(C48=0,"New",(E48-C48)/C48))</f>
        <v>74.7894736842105</v>
      </c>
      <c r="H48" s="8" t="n">
        <f aca="false">SUMIFS('Source'!$E:$E,'Source'!$A:$A,"204 - Sanaflex Anatomic GREECE",'Source'!$B:$B,$A48)</f>
        <v>0.04</v>
      </c>
      <c r="I48" s="8" t="n">
        <f aca="false">SUMIFS('Source'!$G:$G,'Source'!$A:$A,"204 - Sanaflex Anatomic GREECE",'Source'!$B:$B,$A48)</f>
        <v>1191.33</v>
      </c>
      <c r="J48" s="8" t="n">
        <f aca="false">I48*$J$5</f>
        <v>1504.83789473684</v>
      </c>
      <c r="K48" s="8" t="n">
        <f aca="false">J48-H48</f>
        <v>1504.79789473684</v>
      </c>
      <c r="L48" s="9" t="n">
        <f aca="false">IF(AND(H48=0,J48=0),0,IF(H48=0,"New",(J48-H48)/H48))</f>
        <v>37619.947368421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280</v>
      </c>
      <c r="B49" s="7" t="str">
        <f aca="false">IFERROR(INDEX('Source'!$C:$C,MATCH($A49,'Source'!$B:$B,0)),"")</f>
        <v>מגן ברך שחור</v>
      </c>
      <c r="C49" s="8" t="n">
        <f aca="false">SUMIFS('Source'!$D:$D,'Source'!$A:$A,"204 - Sanaflex Anatomic GREECE",'Source'!$B:$B,$A49)</f>
        <v>200</v>
      </c>
      <c r="D49" s="8" t="n">
        <f aca="false">SUMIFS('Source'!$F:$F,'Source'!$A:$A,"204 - Sanaflex Anatomic GREECE",'Source'!$B:$B,$A49)</f>
        <v>105</v>
      </c>
      <c r="E49" s="8" t="n">
        <f aca="false">D49*$J$5</f>
        <v>132.631578947368</v>
      </c>
      <c r="F49" s="8" t="n">
        <f aca="false">E49-C49</f>
        <v>-67.3684210526316</v>
      </c>
      <c r="G49" s="9" t="n">
        <f aca="false">IF(AND(C49=0,E49=0),0,IF(C49=0,"New",(E49-C49)/C49))</f>
        <v>-0.336842105263158</v>
      </c>
      <c r="H49" s="8" t="n">
        <f aca="false">SUMIFS('Source'!$E:$E,'Source'!$A:$A,"204 - Sanaflex Anatomic GREECE",'Source'!$B:$B,$A49)</f>
        <v>2210.76</v>
      </c>
      <c r="I49" s="8" t="n">
        <f aca="false">SUMIFS('Source'!$G:$G,'Source'!$A:$A,"204 - Sanaflex Anatomic GREECE",'Source'!$B:$B,$A49)</f>
        <v>1041.07</v>
      </c>
      <c r="J49" s="8" t="n">
        <f aca="false">I49*$J$5</f>
        <v>1315.03578947368</v>
      </c>
      <c r="K49" s="8" t="n">
        <f aca="false">J49-H49</f>
        <v>-895.724210526316</v>
      </c>
      <c r="L49" s="9" t="n">
        <f aca="false">IF(AND(H49=0,J49=0),0,IF(H49=0,"New",(J49-H49)/H49))</f>
        <v>-0.405165739621811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296</v>
      </c>
      <c r="B50" s="7" t="str">
        <f aca="false">IFERROR(INDEX('Source'!$C:$C,MATCH($A50,'Source'!$B:$B,0)),"")</f>
        <v>סד לאצבע הדק</v>
      </c>
      <c r="C50" s="8" t="n">
        <f aca="false">SUMIFS('Source'!$D:$D,'Source'!$A:$A,"204 - Sanaflex Anatomic GREECE",'Source'!$B:$B,$A50)</f>
        <v>150</v>
      </c>
      <c r="D50" s="8" t="n">
        <f aca="false">SUMIFS('Source'!$F:$F,'Source'!$A:$A,"204 - Sanaflex Anatomic GREECE",'Source'!$B:$B,$A50)</f>
        <v>75</v>
      </c>
      <c r="E50" s="8" t="n">
        <f aca="false">D50*$J$5</f>
        <v>94.7368421052632</v>
      </c>
      <c r="F50" s="8" t="n">
        <f aca="false">E50-C50</f>
        <v>-55.2631578947369</v>
      </c>
      <c r="G50" s="9" t="n">
        <f aca="false">IF(AND(C50=0,E50=0),0,IF(C50=0,"New",(E50-C50)/C50))</f>
        <v>-0.368421052631579</v>
      </c>
      <c r="H50" s="8" t="n">
        <f aca="false">SUMIFS('Source'!$E:$E,'Source'!$A:$A,"204 - Sanaflex Anatomic GREECE",'Source'!$B:$B,$A50)</f>
        <v>2045.29</v>
      </c>
      <c r="I50" s="8" t="n">
        <f aca="false">SUMIFS('Source'!$G:$G,'Source'!$A:$A,"204 - Sanaflex Anatomic GREECE",'Source'!$B:$B,$A50)</f>
        <v>923.02</v>
      </c>
      <c r="J50" s="8" t="n">
        <f aca="false">I50*$J$5</f>
        <v>1165.92</v>
      </c>
      <c r="K50" s="8" t="n">
        <f aca="false">J50-H50</f>
        <v>-879.37</v>
      </c>
      <c r="L50" s="9" t="n">
        <f aca="false">IF(AND(H50=0,J50=0),0,IF(H50=0,"New",(J50-H50)/H50))</f>
        <v>-0.429948809215319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279</v>
      </c>
      <c r="B51" s="7" t="str">
        <f aca="false">IFERROR(INDEX('Source'!$C:$C,MATCH($A51,'Source'!$B:$B,0)),"")</f>
        <v>מגן מרפק</v>
      </c>
      <c r="C51" s="8" t="n">
        <f aca="false">SUMIFS('Source'!$D:$D,'Source'!$A:$A,"204 - Sanaflex Anatomic GREECE",'Source'!$B:$B,$A51)</f>
        <v>185</v>
      </c>
      <c r="D51" s="8" t="n">
        <f aca="false">SUMIFS('Source'!$F:$F,'Source'!$A:$A,"204 - Sanaflex Anatomic GREECE",'Source'!$B:$B,$A51)</f>
        <v>130</v>
      </c>
      <c r="E51" s="8" t="n">
        <f aca="false">D51*$J$5</f>
        <v>164.210526315789</v>
      </c>
      <c r="F51" s="8" t="n">
        <f aca="false">E51-C51</f>
        <v>-20.7894736842106</v>
      </c>
      <c r="G51" s="9" t="n">
        <f aca="false">IF(AND(C51=0,E51=0),0,IF(C51=0,"New",(E51-C51)/C51))</f>
        <v>-0.112375533428165</v>
      </c>
      <c r="H51" s="8" t="n">
        <f aca="false">SUMIFS('Source'!$E:$E,'Source'!$A:$A,"204 - Sanaflex Anatomic GREECE",'Source'!$B:$B,$A51)</f>
        <v>2958.23</v>
      </c>
      <c r="I51" s="8" t="n">
        <f aca="false">SUMIFS('Source'!$G:$G,'Source'!$A:$A,"204 - Sanaflex Anatomic GREECE",'Source'!$B:$B,$A51)</f>
        <v>1884.69</v>
      </c>
      <c r="J51" s="8" t="n">
        <f aca="false">I51*$J$5</f>
        <v>2380.66105263158</v>
      </c>
      <c r="K51" s="8" t="n">
        <f aca="false">J51-H51</f>
        <v>-577.568947368421</v>
      </c>
      <c r="L51" s="9" t="n">
        <f aca="false">IF(AND(H51=0,J51=0),0,IF(H51=0,"New",(J51-H51)/H51))</f>
        <v>-0.195241393457717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134</v>
      </c>
      <c r="B52" s="7" t="str">
        <f aca="false">IFERROR(INDEX('Source'!$C:$C,MATCH($A52,'Source'!$B:$B,0)),"")</f>
        <v>סד לאגודל</v>
      </c>
      <c r="C52" s="8" t="n">
        <f aca="false">SUMIFS('Source'!$D:$D,'Source'!$A:$A,"204 - Sanaflex Anatomic GREECE",'Source'!$B:$B,$A52)</f>
        <v>27</v>
      </c>
      <c r="D52" s="8" t="n">
        <f aca="false">SUMIFS('Source'!$F:$F,'Source'!$A:$A,"204 - Sanaflex Anatomic GREECE",'Source'!$B:$B,$A52)</f>
        <v>60</v>
      </c>
      <c r="E52" s="8" t="n">
        <f aca="false">D52*$J$5</f>
        <v>75.7894736842105</v>
      </c>
      <c r="F52" s="8" t="n">
        <f aca="false">E52-C52</f>
        <v>48.7894736842105</v>
      </c>
      <c r="G52" s="9" t="n">
        <f aca="false">IF(AND(C52=0,E52=0),0,IF(C52=0,"New",(E52-C52)/C52))</f>
        <v>1.80701754385965</v>
      </c>
      <c r="H52" s="8" t="n">
        <f aca="false">SUMIFS('Source'!$E:$E,'Source'!$A:$A,"204 - Sanaflex Anatomic GREECE",'Source'!$B:$B,$A52)</f>
        <v>967.81</v>
      </c>
      <c r="I52" s="8" t="n">
        <f aca="false">SUMIFS('Source'!$G:$G,'Source'!$A:$A,"204 - Sanaflex Anatomic GREECE",'Source'!$B:$B,$A52)</f>
        <v>1951.58</v>
      </c>
      <c r="J52" s="8" t="n">
        <f aca="false">I52*$J$5</f>
        <v>2465.15368421053</v>
      </c>
      <c r="K52" s="8" t="n">
        <f aca="false">J52-H52</f>
        <v>1497.34368421053</v>
      </c>
      <c r="L52" s="9" t="n">
        <f aca="false">IF(AND(H52=0,J52=0),0,IF(H52=0,"New",(J52-H52)/H52))</f>
        <v>1.54714632439273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300</v>
      </c>
      <c r="B53" s="7" t="str">
        <f aca="false">IFERROR(INDEX('Source'!$C:$C,MATCH($A53,'Source'!$B:$B,0)),"")</f>
        <v>ח.בטן 25 ס'מ</v>
      </c>
      <c r="C53" s="8" t="n">
        <f aca="false">SUMIFS('Source'!$D:$D,'Source'!$A:$A,"204 - Sanaflex Anatomic GREECE",'Source'!$B:$B,$A53)</f>
        <v>26</v>
      </c>
      <c r="D53" s="8" t="n">
        <f aca="false">SUMIFS('Source'!$F:$F,'Source'!$A:$A,"204 - Sanaflex Anatomic GREECE",'Source'!$B:$B,$A53)</f>
        <v>5</v>
      </c>
      <c r="E53" s="8" t="n">
        <f aca="false">D53*$J$5</f>
        <v>6.31578947368421</v>
      </c>
      <c r="F53" s="8" t="n">
        <f aca="false">E53-C53</f>
        <v>-19.6842105263158</v>
      </c>
      <c r="G53" s="9" t="n">
        <f aca="false">IF(AND(C53=0,E53=0),0,IF(C53=0,"New",(E53-C53)/C53))</f>
        <v>-0.757085020242915</v>
      </c>
      <c r="H53" s="8" t="n">
        <f aca="false">SUMIFS('Source'!$E:$E,'Source'!$A:$A,"204 - Sanaflex Anatomic GREECE",'Source'!$B:$B,$A53)</f>
        <v>1145.86</v>
      </c>
      <c r="I53" s="8" t="n">
        <f aca="false">SUMIFS('Source'!$G:$G,'Source'!$A:$A,"204 - Sanaflex Anatomic GREECE",'Source'!$B:$B,$A53)</f>
        <v>198.75</v>
      </c>
      <c r="J53" s="8" t="n">
        <f aca="false">I53*$J$5</f>
        <v>251.052631578947</v>
      </c>
      <c r="K53" s="8" t="n">
        <f aca="false">J53-H53</f>
        <v>-894.807368421053</v>
      </c>
      <c r="L53" s="9" t="n">
        <f aca="false">IF(AND(H53=0,J53=0),0,IF(H53=0,"New",(J53-H53)/H53))</f>
        <v>-0.780904620478115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812</v>
      </c>
      <c r="B54" s="7" t="str">
        <f aca="false">IFERROR(INDEX('Source'!$C:$C,MATCH($A54,'Source'!$B:$B,0)),"")</f>
        <v>מדרס מתכוונן</v>
      </c>
      <c r="C54" s="8" t="n">
        <f aca="false">SUMIFS('Source'!$D:$D,'Source'!$A:$A,"204 - Sanaflex Anatomic GREECE",'Source'!$B:$B,$A54)</f>
        <v>145</v>
      </c>
      <c r="D54" s="8" t="n">
        <f aca="false">SUMIFS('Source'!$F:$F,'Source'!$A:$A,"204 - Sanaflex Anatomic GREECE",'Source'!$B:$B,$A54)</f>
        <v>135</v>
      </c>
      <c r="E54" s="8" t="n">
        <f aca="false">D54*$J$5</f>
        <v>170.526315789474</v>
      </c>
      <c r="F54" s="8" t="n">
        <f aca="false">E54-C54</f>
        <v>25.5263157894737</v>
      </c>
      <c r="G54" s="9" t="n">
        <f aca="false">IF(AND(C54=0,E54=0),0,IF(C54=0,"New",(E54-C54)/C54))</f>
        <v>0.176043557168784</v>
      </c>
      <c r="H54" s="8" t="n">
        <f aca="false">SUMIFS('Source'!$E:$E,'Source'!$A:$A,"204 - Sanaflex Anatomic GREECE",'Source'!$B:$B,$A54)</f>
        <v>5142.41</v>
      </c>
      <c r="I54" s="8" t="n">
        <f aca="false">SUMIFS('Source'!$G:$G,'Source'!$A:$A,"204 - Sanaflex Anatomic GREECE",'Source'!$B:$B,$A54)</f>
        <v>4215.49</v>
      </c>
      <c r="J54" s="8" t="n">
        <f aca="false">I54*$J$5</f>
        <v>5324.82947368421</v>
      </c>
      <c r="K54" s="8" t="n">
        <f aca="false">J54-H54</f>
        <v>182.41947368421</v>
      </c>
      <c r="L54" s="9" t="n">
        <f aca="false">IF(AND(H54=0,J54=0),0,IF(H54=0,"New",(J54-H54)/H54))</f>
        <v>0.0354735374433797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135</v>
      </c>
      <c r="B55" s="7" t="str">
        <f aca="false">IFERROR(INDEX('Source'!$C:$C,MATCH($A55,'Source'!$B:$B,0)),"")</f>
        <v>מדרס מג'ל</v>
      </c>
      <c r="C55" s="8" t="n">
        <f aca="false">SUMIFS('Source'!$D:$D,'Source'!$A:$A,"204 - Sanaflex Anatomic GREECE",'Source'!$B:$B,$A55)</f>
        <v>120</v>
      </c>
      <c r="D55" s="8" t="n">
        <f aca="false">SUMIFS('Source'!$F:$F,'Source'!$A:$A,"204 - Sanaflex Anatomic GREECE",'Source'!$B:$B,$A55)</f>
        <v>170</v>
      </c>
      <c r="E55" s="8" t="n">
        <f aca="false">D55*$J$5</f>
        <v>214.736842105263</v>
      </c>
      <c r="F55" s="8" t="n">
        <f aca="false">E55-C55</f>
        <v>94.7368421052632</v>
      </c>
      <c r="G55" s="9" t="n">
        <f aca="false">IF(AND(C55=0,E55=0),0,IF(C55=0,"New",(E55-C55)/C55))</f>
        <v>0.789473684210526</v>
      </c>
      <c r="H55" s="8" t="n">
        <f aca="false">SUMIFS('Source'!$E:$E,'Source'!$A:$A,"204 - Sanaflex Anatomic GREECE",'Source'!$B:$B,$A55)</f>
        <v>3276.11</v>
      </c>
      <c r="I55" s="8" t="n">
        <f aca="false">SUMIFS('Source'!$G:$G,'Source'!$A:$A,"204 - Sanaflex Anatomic GREECE",'Source'!$B:$B,$A55)</f>
        <v>4142.63</v>
      </c>
      <c r="J55" s="8" t="n">
        <f aca="false">I55*$J$5</f>
        <v>5232.79578947368</v>
      </c>
      <c r="K55" s="8" t="n">
        <f aca="false">J55-H55</f>
        <v>1956.68578947368</v>
      </c>
      <c r="L55" s="9" t="n">
        <f aca="false">IF(AND(H55=0,J55=0),0,IF(H55=0,"New",(J55-H55)/H55))</f>
        <v>0.597258880035678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540</v>
      </c>
      <c r="B56" s="7" t="str">
        <f aca="false">IFERROR(INDEX('Source'!$C:$C,MATCH($A56,'Source'!$B:$B,0)),"")</f>
        <v>סופורטר</v>
      </c>
      <c r="C56" s="8" t="n">
        <f aca="false">SUMIFS('Source'!$D:$D,'Source'!$A:$A,"204 - Sanaflex Anatomic GREECE",'Source'!$B:$B,$A56)</f>
        <v>50</v>
      </c>
      <c r="D56" s="8" t="n">
        <f aca="false">SUMIFS('Source'!$F:$F,'Source'!$A:$A,"204 - Sanaflex Anatomic GREECE",'Source'!$B:$B,$A56)</f>
        <v>26</v>
      </c>
      <c r="E56" s="8" t="n">
        <f aca="false">D56*$J$5</f>
        <v>32.8421052631579</v>
      </c>
      <c r="F56" s="8" t="n">
        <f aca="false">E56-C56</f>
        <v>-17.1578947368421</v>
      </c>
      <c r="G56" s="9" t="n">
        <f aca="false">IF(AND(C56=0,E56=0),0,IF(C56=0,"New",(E56-C56)/C56))</f>
        <v>-0.343157894736842</v>
      </c>
      <c r="H56" s="8" t="n">
        <f aca="false">SUMIFS('Source'!$E:$E,'Source'!$A:$A,"204 - Sanaflex Anatomic GREECE",'Source'!$B:$B,$A56)</f>
        <v>1584.91</v>
      </c>
      <c r="I56" s="8" t="n">
        <f aca="false">SUMIFS('Source'!$G:$G,'Source'!$A:$A,"204 - Sanaflex Anatomic GREECE",'Source'!$B:$B,$A56)</f>
        <v>738.56</v>
      </c>
      <c r="J56" s="8" t="n">
        <f aca="false">I56*$J$5</f>
        <v>932.917894736842</v>
      </c>
      <c r="K56" s="8" t="n">
        <f aca="false">J56-H56</f>
        <v>-651.992105263158</v>
      </c>
      <c r="L56" s="9" t="n">
        <f aca="false">IF(AND(H56=0,J56=0),0,IF(H56=0,"New",(J56-H56)/H56))</f>
        <v>-0.411374844794441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256</v>
      </c>
      <c r="B57" s="7" t="str">
        <f aca="false">IFERROR(INDEX('Source'!$C:$C,MATCH($A57,'Source'!$B:$B,0)),"")</f>
        <v>שרוול לגבס קצר יד</v>
      </c>
      <c r="C57" s="8" t="n">
        <f aca="false">SUMIFS('Source'!$D:$D,'Source'!$A:$A,"204 - Sanaflex Anatomic GREECE",'Source'!$B:$B,$A57)</f>
        <v>176</v>
      </c>
      <c r="D57" s="8" t="n">
        <f aca="false">SUMIFS('Source'!$F:$F,'Source'!$A:$A,"204 - Sanaflex Anatomic GREECE",'Source'!$B:$B,$A57)</f>
        <v>145</v>
      </c>
      <c r="E57" s="8" t="n">
        <f aca="false">D57*$J$5</f>
        <v>183.157894736842</v>
      </c>
      <c r="F57" s="8" t="n">
        <f aca="false">E57-C57</f>
        <v>7.15789473684208</v>
      </c>
      <c r="G57" s="9" t="n">
        <f aca="false">IF(AND(C57=0,E57=0),0,IF(C57=0,"New",(E57-C57)/C57))</f>
        <v>0.04066985645933</v>
      </c>
      <c r="H57" s="8" t="n">
        <f aca="false">SUMIFS('Source'!$E:$E,'Source'!$A:$A,"204 - Sanaflex Anatomic GREECE",'Source'!$B:$B,$A57)</f>
        <v>3255.37</v>
      </c>
      <c r="I57" s="8" t="n">
        <f aca="false">SUMIFS('Source'!$G:$G,'Source'!$A:$A,"204 - Sanaflex Anatomic GREECE",'Source'!$B:$B,$A57)</f>
        <v>2420.38</v>
      </c>
      <c r="J57" s="8" t="n">
        <f aca="false">I57*$J$5</f>
        <v>3057.32210526316</v>
      </c>
      <c r="K57" s="8" t="n">
        <f aca="false">J57-H57</f>
        <v>-198.047894736842</v>
      </c>
      <c r="L57" s="9" t="n">
        <f aca="false">IF(AND(H57=0,J57=0),0,IF(H57=0,"New",(J57-H57)/H57))</f>
        <v>-0.0608372918398959</v>
      </c>
      <c r="M57" s="7" t="str">
        <f aca="false">IF(AND(OR(C57&lt;&gt;0,H57&lt;&gt;0),D57=0,I57=0),"DROP",IF(AND(OR(D57&lt;&gt;0,I57&lt;&gt;0),C57=0,H57=0),"NEW",""))</f>
        <v/>
      </c>
    </row>
    <row r="58" customFormat="false" ht="15" hidden="false" customHeight="false" outlineLevel="0" collapsed="false">
      <c r="A58" s="7" t="s">
        <v>136</v>
      </c>
      <c r="B58" s="7" t="str">
        <f aca="false">IFERROR(INDEX('Source'!$C:$C,MATCH($A58,'Source'!$B:$B,0)),"")</f>
        <v>סד יד דו צדדי</v>
      </c>
      <c r="C58" s="8" t="n">
        <f aca="false">SUMIFS('Source'!$D:$D,'Source'!$A:$A,"204 - Sanaflex Anatomic GREECE",'Source'!$B:$B,$A58)</f>
        <v>34</v>
      </c>
      <c r="D58" s="8" t="n">
        <f aca="false">SUMIFS('Source'!$F:$F,'Source'!$A:$A,"204 - Sanaflex Anatomic GREECE",'Source'!$B:$B,$A58)</f>
        <v>16</v>
      </c>
      <c r="E58" s="8" t="n">
        <f aca="false">D58*$J$5</f>
        <v>20.2105263157895</v>
      </c>
      <c r="F58" s="8" t="n">
        <f aca="false">E58-C58</f>
        <v>-13.7894736842105</v>
      </c>
      <c r="G58" s="9" t="n">
        <f aca="false">IF(AND(C58=0,E58=0),0,IF(C58=0,"New",(E58-C58)/C58))</f>
        <v>-0.405572755417957</v>
      </c>
      <c r="H58" s="8" t="n">
        <f aca="false">SUMIFS('Source'!$E:$E,'Source'!$A:$A,"204 - Sanaflex Anatomic GREECE",'Source'!$B:$B,$A58)</f>
        <v>1463.36</v>
      </c>
      <c r="I58" s="8" t="n">
        <f aca="false">SUMIFS('Source'!$G:$G,'Source'!$A:$A,"204 - Sanaflex Anatomic GREECE",'Source'!$B:$B,$A58)</f>
        <v>636.28</v>
      </c>
      <c r="J58" s="8" t="n">
        <f aca="false">I58*$J$5</f>
        <v>803.722105263158</v>
      </c>
      <c r="K58" s="8" t="n">
        <f aca="false">J58-H58</f>
        <v>-659.637894736842</v>
      </c>
      <c r="L58" s="9" t="n">
        <f aca="false">IF(AND(H58=0,J58=0),0,IF(H58=0,"New",(J58-H58)/H58))</f>
        <v>-0.450769390127407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118</v>
      </c>
      <c r="B59" s="7" t="str">
        <f aca="false">IFERROR(INDEX('Source'!$C:$C,MATCH($A59,'Source'!$B:$B,0)),"")</f>
        <v>מגן ברך חום</v>
      </c>
      <c r="C59" s="8" t="n">
        <f aca="false">SUMIFS('Source'!$D:$D,'Source'!$A:$A,"204 - Sanaflex Anatomic GREECE",'Source'!$B:$B,$A59)</f>
        <v>150</v>
      </c>
      <c r="D59" s="8" t="n">
        <f aca="false">SUMIFS('Source'!$F:$F,'Source'!$A:$A,"204 - Sanaflex Anatomic GREECE",'Source'!$B:$B,$A59)</f>
        <v>81</v>
      </c>
      <c r="E59" s="8" t="n">
        <f aca="false">D59*$J$5</f>
        <v>102.315789473684</v>
      </c>
      <c r="F59" s="8" t="n">
        <f aca="false">E59-C59</f>
        <v>-47.6842105263158</v>
      </c>
      <c r="G59" s="9" t="n">
        <f aca="false">IF(AND(C59=0,E59=0),0,IF(C59=0,"New",(E59-C59)/C59))</f>
        <v>-0.317894736842105</v>
      </c>
      <c r="H59" s="8" t="n">
        <f aca="false">SUMIFS('Source'!$E:$E,'Source'!$A:$A,"204 - Sanaflex Anatomic GREECE",'Source'!$B:$B,$A59)</f>
        <v>1559.48</v>
      </c>
      <c r="I59" s="8" t="n">
        <f aca="false">SUMIFS('Source'!$G:$G,'Source'!$A:$A,"204 - Sanaflex Anatomic GREECE",'Source'!$B:$B,$A59)</f>
        <v>744.03</v>
      </c>
      <c r="J59" s="8" t="n">
        <f aca="false">I59*$J$5</f>
        <v>939.827368421053</v>
      </c>
      <c r="K59" s="8" t="n">
        <f aca="false">J59-H59</f>
        <v>-619.652631578947</v>
      </c>
      <c r="L59" s="9" t="n">
        <f aca="false">IF(AND(H59=0,J59=0),0,IF(H59=0,"New",(J59-H59)/H59))</f>
        <v>-0.397345673929096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700</v>
      </c>
      <c r="B60" s="7" t="str">
        <f aca="false">IFERROR(INDEX('Source'!$C:$C,MATCH($A60,'Source'!$B:$B,0)),"")</f>
        <v>סד קרסול קל שחורL</v>
      </c>
      <c r="C60" s="8" t="n">
        <f aca="false">SUMIFS('Source'!$D:$D,'Source'!$A:$A,"204 - Sanaflex Anatomic GREECE",'Source'!$B:$B,$A60)</f>
        <v>13</v>
      </c>
      <c r="D60" s="8" t="n">
        <f aca="false">SUMIFS('Source'!$F:$F,'Source'!$A:$A,"204 - Sanaflex Anatomic GREECE",'Source'!$B:$B,$A60)</f>
        <v>0</v>
      </c>
      <c r="E60" s="8" t="n">
        <f aca="false">D60*$J$5</f>
        <v>0</v>
      </c>
      <c r="F60" s="8" t="n">
        <f aca="false">E60-C60</f>
        <v>-13</v>
      </c>
      <c r="G60" s="9" t="n">
        <f aca="false">IF(AND(C60=0,E60=0),0,IF(C60=0,"New",(E60-C60)/C60))</f>
        <v>-1</v>
      </c>
      <c r="H60" s="8" t="n">
        <f aca="false">SUMIFS('Source'!$E:$E,'Source'!$A:$A,"204 - Sanaflex Anatomic GREECE",'Source'!$B:$B,$A60)</f>
        <v>811.55</v>
      </c>
      <c r="I60" s="8" t="n">
        <f aca="false">SUMIFS('Source'!$G:$G,'Source'!$A:$A,"204 - Sanaflex Anatomic GREECE",'Source'!$B:$B,$A60)</f>
        <v>0</v>
      </c>
      <c r="J60" s="8" t="n">
        <f aca="false">I60*$J$5</f>
        <v>0</v>
      </c>
      <c r="K60" s="8" t="n">
        <f aca="false">J60-H60</f>
        <v>-811.55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590</v>
      </c>
      <c r="B61" s="7" t="str">
        <f aca="false">IFERROR(INDEX('Source'!$C:$C,MATCH($A61,'Source'!$B:$B,0)),"")</f>
        <v>רפידת זיכרון 376</v>
      </c>
      <c r="C61" s="8" t="n">
        <f aca="false">SUMIFS('Source'!$D:$D,'Source'!$A:$A,"204 - Sanaflex Anatomic GREECE",'Source'!$B:$B,$A61)</f>
        <v>80</v>
      </c>
      <c r="D61" s="8" t="n">
        <f aca="false">SUMIFS('Source'!$F:$F,'Source'!$A:$A,"204 - Sanaflex Anatomic GREECE",'Source'!$B:$B,$A61)</f>
        <v>30</v>
      </c>
      <c r="E61" s="8" t="n">
        <f aca="false">D61*$J$5</f>
        <v>37.8947368421053</v>
      </c>
      <c r="F61" s="8" t="n">
        <f aca="false">E61-C61</f>
        <v>-42.1052631578947</v>
      </c>
      <c r="G61" s="9" t="n">
        <f aca="false">IF(AND(C61=0,E61=0),0,IF(C61=0,"New",(E61-C61)/C61))</f>
        <v>-0.526315789473684</v>
      </c>
      <c r="H61" s="8" t="n">
        <f aca="false">SUMIFS('Source'!$E:$E,'Source'!$A:$A,"204 - Sanaflex Anatomic GREECE",'Source'!$B:$B,$A61)</f>
        <v>1160.89</v>
      </c>
      <c r="I61" s="8" t="n">
        <f aca="false">SUMIFS('Source'!$G:$G,'Source'!$A:$A,"204 - Sanaflex Anatomic GREECE",'Source'!$B:$B,$A61)</f>
        <v>385.97</v>
      </c>
      <c r="J61" s="8" t="n">
        <f aca="false">I61*$J$5</f>
        <v>487.541052631579</v>
      </c>
      <c r="K61" s="8" t="n">
        <f aca="false">J61-H61</f>
        <v>-673.348947368421</v>
      </c>
      <c r="L61" s="9" t="n">
        <f aca="false">IF(AND(H61=0,J61=0),0,IF(H61=0,"New",(J61-H61)/H61))</f>
        <v>-0.580028208847023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316</v>
      </c>
      <c r="B62" s="7" t="str">
        <f aca="false">IFERROR(INDEX('Source'!$C:$C,MATCH($A62,'Source'!$B:$B,0)),"")</f>
        <v>מגן קרסול שחור</v>
      </c>
      <c r="C62" s="8" t="n">
        <f aca="false">SUMIFS('Source'!$D:$D,'Source'!$A:$A,"204 - Sanaflex Anatomic GREECE",'Source'!$B:$B,$A62)</f>
        <v>155</v>
      </c>
      <c r="D62" s="8" t="n">
        <f aca="false">SUMIFS('Source'!$F:$F,'Source'!$A:$A,"204 - Sanaflex Anatomic GREECE",'Source'!$B:$B,$A62)</f>
        <v>95</v>
      </c>
      <c r="E62" s="8" t="n">
        <f aca="false">D62*$J$5</f>
        <v>120</v>
      </c>
      <c r="F62" s="8" t="n">
        <f aca="false">E62-C62</f>
        <v>-35</v>
      </c>
      <c r="G62" s="9" t="n">
        <f aca="false">IF(AND(C62=0,E62=0),0,IF(C62=0,"New",(E62-C62)/C62))</f>
        <v>-0.225806451612903</v>
      </c>
      <c r="H62" s="8" t="n">
        <f aca="false">SUMIFS('Source'!$E:$E,'Source'!$A:$A,"204 - Sanaflex Anatomic GREECE",'Source'!$B:$B,$A62)</f>
        <v>1691.59</v>
      </c>
      <c r="I62" s="8" t="n">
        <f aca="false">SUMIFS('Source'!$G:$G,'Source'!$A:$A,"204 - Sanaflex Anatomic GREECE",'Source'!$B:$B,$A62)</f>
        <v>922.1</v>
      </c>
      <c r="J62" s="8" t="n">
        <f aca="false">I62*$J$5</f>
        <v>1164.75789473684</v>
      </c>
      <c r="K62" s="8" t="n">
        <f aca="false">J62-H62</f>
        <v>-526.832105263158</v>
      </c>
      <c r="L62" s="9" t="n">
        <f aca="false">IF(AND(H62=0,J62=0),0,IF(H62=0,"New",(J62-H62)/H62))</f>
        <v>-0.311441960086757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127</v>
      </c>
      <c r="B63" s="7" t="str">
        <f aca="false">IFERROR(INDEX('Source'!$C:$C,MATCH($A63,'Source'!$B:$B,0)),"")</f>
        <v>סד לאגודל</v>
      </c>
      <c r="C63" s="8" t="n">
        <f aca="false">SUMIFS('Source'!$D:$D,'Source'!$A:$A,"204 - Sanaflex Anatomic GREECE",'Source'!$B:$B,$A63)</f>
        <v>61</v>
      </c>
      <c r="D63" s="8" t="n">
        <f aca="false">SUMIFS('Source'!$F:$F,'Source'!$A:$A,"204 - Sanaflex Anatomic GREECE",'Source'!$B:$B,$A63)</f>
        <v>45</v>
      </c>
      <c r="E63" s="8" t="n">
        <f aca="false">D63*$J$5</f>
        <v>56.8421052631579</v>
      </c>
      <c r="F63" s="8" t="n">
        <f aca="false">E63-C63</f>
        <v>-4.15789473684211</v>
      </c>
      <c r="G63" s="9" t="n">
        <f aca="false">IF(AND(C63=0,E63=0),0,IF(C63=0,"New",(E63-C63)/C63))</f>
        <v>-0.0681622088006903</v>
      </c>
      <c r="H63" s="8" t="n">
        <f aca="false">SUMIFS('Source'!$E:$E,'Source'!$A:$A,"204 - Sanaflex Anatomic GREECE",'Source'!$B:$B,$A63)</f>
        <v>2217.04</v>
      </c>
      <c r="I63" s="8" t="n">
        <f aca="false">SUMIFS('Source'!$G:$G,'Source'!$A:$A,"204 - Sanaflex Anatomic GREECE",'Source'!$B:$B,$A63)</f>
        <v>1453.13</v>
      </c>
      <c r="J63" s="8" t="n">
        <f aca="false">I63*$J$5</f>
        <v>1835.53263157895</v>
      </c>
      <c r="K63" s="8" t="n">
        <f aca="false">J63-H63</f>
        <v>-381.507368421053</v>
      </c>
      <c r="L63" s="9" t="n">
        <f aca="false">IF(AND(H63=0,J63=0),0,IF(H63=0,"New",(J63-H63)/H63))</f>
        <v>-0.172079605429335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113</v>
      </c>
      <c r="B64" s="7" t="str">
        <f aca="false">IFERROR(INDEX('Source'!$C:$C,MATCH($A64,'Source'!$B:$B,0)),"")</f>
        <v>מגן קרסול סגור</v>
      </c>
      <c r="C64" s="8" t="n">
        <f aca="false">SUMIFS('Source'!$D:$D,'Source'!$A:$A,"204 - Sanaflex Anatomic GREECE",'Source'!$B:$B,$A64)</f>
        <v>45</v>
      </c>
      <c r="D64" s="8" t="n">
        <f aca="false">SUMIFS('Source'!$F:$F,'Source'!$A:$A,"204 - Sanaflex Anatomic GREECE",'Source'!$B:$B,$A64)</f>
        <v>90</v>
      </c>
      <c r="E64" s="8" t="n">
        <f aca="false">D64*$J$5</f>
        <v>113.684210526316</v>
      </c>
      <c r="F64" s="8" t="n">
        <f aca="false">E64-C64</f>
        <v>68.6842105263158</v>
      </c>
      <c r="G64" s="9" t="n">
        <f aca="false">IF(AND(C64=0,E64=0),0,IF(C64=0,"New",(E64-C64)/C64))</f>
        <v>1.52631578947368</v>
      </c>
      <c r="H64" s="8" t="n">
        <f aca="false">SUMIFS('Source'!$E:$E,'Source'!$A:$A,"204 - Sanaflex Anatomic GREECE",'Source'!$B:$B,$A64)</f>
        <v>928.42</v>
      </c>
      <c r="I64" s="8" t="n">
        <f aca="false">SUMIFS('Source'!$G:$G,'Source'!$A:$A,"204 - Sanaflex Anatomic GREECE",'Source'!$B:$B,$A64)</f>
        <v>1692.29</v>
      </c>
      <c r="J64" s="8" t="n">
        <f aca="false">I64*$J$5</f>
        <v>2137.62947368421</v>
      </c>
      <c r="K64" s="8" t="n">
        <f aca="false">J64-H64</f>
        <v>1209.20947368421</v>
      </c>
      <c r="L64" s="9" t="n">
        <f aca="false">IF(AND(H64=0,J64=0),0,IF(H64=0,"New",(J64-H64)/H64))</f>
        <v>1.30243798462357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320</v>
      </c>
      <c r="B65" s="7" t="str">
        <f aca="false">IFERROR(INDEX('Source'!$C:$C,MATCH($A65,'Source'!$B:$B,0)),"")</f>
        <v>מגן מרפק שחור</v>
      </c>
      <c r="C65" s="8" t="n">
        <f aca="false">SUMIFS('Source'!$D:$D,'Source'!$A:$A,"204 - Sanaflex Anatomic GREECE",'Source'!$B:$B,$A65)</f>
        <v>145</v>
      </c>
      <c r="D65" s="8" t="n">
        <f aca="false">SUMIFS('Source'!$F:$F,'Source'!$A:$A,"204 - Sanaflex Anatomic GREECE",'Source'!$B:$B,$A65)</f>
        <v>85</v>
      </c>
      <c r="E65" s="8" t="n">
        <f aca="false">D65*$J$5</f>
        <v>107.368421052632</v>
      </c>
      <c r="F65" s="8" t="n">
        <f aca="false">E65-C65</f>
        <v>-37.6315789473684</v>
      </c>
      <c r="G65" s="9" t="n">
        <f aca="false">IF(AND(C65=0,E65=0),0,IF(C65=0,"New",(E65-C65)/C65))</f>
        <v>-0.259528130671506</v>
      </c>
      <c r="H65" s="8" t="n">
        <f aca="false">SUMIFS('Source'!$E:$E,'Source'!$A:$A,"204 - Sanaflex Anatomic GREECE",'Source'!$B:$B,$A65)</f>
        <v>1571.6</v>
      </c>
      <c r="I65" s="8" t="n">
        <f aca="false">SUMIFS('Source'!$G:$G,'Source'!$A:$A,"204 - Sanaflex Anatomic GREECE",'Source'!$B:$B,$A65)</f>
        <v>816.96</v>
      </c>
      <c r="J65" s="8" t="n">
        <f aca="false">I65*$J$5</f>
        <v>1031.94947368421</v>
      </c>
      <c r="K65" s="8" t="n">
        <f aca="false">J65-H65</f>
        <v>-539.65052631579</v>
      </c>
      <c r="L65" s="9" t="n">
        <f aca="false">IF(AND(H65=0,J65=0),0,IF(H65=0,"New",(J65-H65)/H65))</f>
        <v>-0.343376512036008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271</v>
      </c>
      <c r="B66" s="7" t="str">
        <f aca="false">IFERROR(INDEX('Source'!$C:$C,MATCH($A66,'Source'!$B:$B,0)),"")</f>
        <v>מגן קרסול שחור</v>
      </c>
      <c r="C66" s="8" t="n">
        <f aca="false">SUMIFS('Source'!$D:$D,'Source'!$A:$A,"204 - Sanaflex Anatomic GREECE",'Source'!$B:$B,$A66)</f>
        <v>230</v>
      </c>
      <c r="D66" s="8" t="n">
        <f aca="false">SUMIFS('Source'!$F:$F,'Source'!$A:$A,"204 - Sanaflex Anatomic GREECE",'Source'!$B:$B,$A66)</f>
        <v>180</v>
      </c>
      <c r="E66" s="8" t="n">
        <f aca="false">D66*$J$5</f>
        <v>227.368421052632</v>
      </c>
      <c r="F66" s="8" t="n">
        <f aca="false">E66-C66</f>
        <v>-2.63157894736844</v>
      </c>
      <c r="G66" s="9" t="n">
        <f aca="false">IF(AND(C66=0,E66=0),0,IF(C66=0,"New",(E66-C66)/C66))</f>
        <v>-0.0114416475972541</v>
      </c>
      <c r="H66" s="8" t="n">
        <f aca="false">SUMIFS('Source'!$E:$E,'Source'!$A:$A,"204 - Sanaflex Anatomic GREECE",'Source'!$B:$B,$A66)</f>
        <v>2506.49</v>
      </c>
      <c r="I66" s="8" t="n">
        <f aca="false">SUMIFS('Source'!$G:$G,'Source'!$A:$A,"204 - Sanaflex Anatomic GREECE",'Source'!$B:$B,$A66)</f>
        <v>1755.51</v>
      </c>
      <c r="J66" s="8" t="n">
        <f aca="false">I66*$J$5</f>
        <v>2217.48631578947</v>
      </c>
      <c r="K66" s="8" t="n">
        <f aca="false">J66-H66</f>
        <v>-289.003684210527</v>
      </c>
      <c r="L66" s="9" t="n">
        <f aca="false">IF(AND(H66=0,J66=0),0,IF(H66=0,"New",(J66-H66)/H66))</f>
        <v>-0.115302149304616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147</v>
      </c>
      <c r="B67" s="7" t="str">
        <f aca="false">IFERROR(INDEX('Source'!$C:$C,MATCH($A67,'Source'!$B:$B,0)),"")</f>
        <v>סד יד דו צדדי</v>
      </c>
      <c r="C67" s="8" t="n">
        <f aca="false">SUMIFS('Source'!$D:$D,'Source'!$A:$A,"204 - Sanaflex Anatomic GREECE",'Source'!$B:$B,$A67)</f>
        <v>21</v>
      </c>
      <c r="D67" s="8" t="n">
        <f aca="false">SUMIFS('Source'!$F:$F,'Source'!$A:$A,"204 - Sanaflex Anatomic GREECE",'Source'!$B:$B,$A67)</f>
        <v>6</v>
      </c>
      <c r="E67" s="8" t="n">
        <f aca="false">D67*$J$5</f>
        <v>7.57894736842105</v>
      </c>
      <c r="F67" s="8" t="n">
        <f aca="false">E67-C67</f>
        <v>-13.4210526315789</v>
      </c>
      <c r="G67" s="9" t="n">
        <f aca="false">IF(AND(C67=0,E67=0),0,IF(C67=0,"New",(E67-C67)/C67))</f>
        <v>-0.639097744360902</v>
      </c>
      <c r="H67" s="8" t="n">
        <f aca="false">SUMIFS('Source'!$E:$E,'Source'!$A:$A,"204 - Sanaflex Anatomic GREECE",'Source'!$B:$B,$A67)</f>
        <v>932.1</v>
      </c>
      <c r="I67" s="8" t="n">
        <f aca="false">SUMIFS('Source'!$G:$G,'Source'!$A:$A,"204 - Sanaflex Anatomic GREECE",'Source'!$B:$B,$A67)</f>
        <v>236.57</v>
      </c>
      <c r="J67" s="8" t="n">
        <f aca="false">I67*$J$5</f>
        <v>298.825263157895</v>
      </c>
      <c r="K67" s="8" t="n">
        <f aca="false">J67-H67</f>
        <v>-633.274736842105</v>
      </c>
      <c r="L67" s="9" t="n">
        <f aca="false">IF(AND(H67=0,J67=0),0,IF(H67=0,"New",(J67-H67)/H67))</f>
        <v>-0.679406433689631</v>
      </c>
      <c r="M67" s="7" t="str">
        <f aca="false">IF(AND(OR(C67&lt;&gt;0,H67&lt;&gt;0),D67=0,I67=0),"DROP",IF(AND(OR(D67&lt;&gt;0,I67&lt;&gt;0),C67=0,H67=0),"NEW",""))</f>
        <v/>
      </c>
    </row>
    <row r="68" customFormat="false" ht="15" hidden="false" customHeight="false" outlineLevel="0" collapsed="false">
      <c r="A68" s="7" t="s">
        <v>164</v>
      </c>
      <c r="B68" s="7" t="str">
        <f aca="false">IFERROR(INDEX('Source'!$C:$C,MATCH($A68,'Source'!$B:$B,0)),"")</f>
        <v>אצבעון מפלסטיק  ליד</v>
      </c>
      <c r="C68" s="8" t="n">
        <f aca="false">SUMIFS('Source'!$D:$D,'Source'!$A:$A,"204 - Sanaflex Anatomic GREECE",'Source'!$B:$B,$A68)</f>
        <v>440</v>
      </c>
      <c r="D68" s="8" t="n">
        <f aca="false">SUMIFS('Source'!$F:$F,'Source'!$A:$A,"204 - Sanaflex Anatomic GREECE",'Source'!$B:$B,$A68)</f>
        <v>400</v>
      </c>
      <c r="E68" s="8" t="n">
        <f aca="false">D68*$J$5</f>
        <v>505.263157894737</v>
      </c>
      <c r="F68" s="8" t="n">
        <f aca="false">E68-C68</f>
        <v>65.2631578947368</v>
      </c>
      <c r="G68" s="9" t="n">
        <f aca="false">IF(AND(C68=0,E68=0),0,IF(C68=0,"New",(E68-C68)/C68))</f>
        <v>0.148325358851675</v>
      </c>
      <c r="H68" s="8" t="n">
        <f aca="false">SUMIFS('Source'!$E:$E,'Source'!$A:$A,"204 - Sanaflex Anatomic GREECE",'Source'!$B:$B,$A68)</f>
        <v>3720.57</v>
      </c>
      <c r="I68" s="8" t="n">
        <f aca="false">SUMIFS('Source'!$G:$G,'Source'!$A:$A,"204 - Sanaflex Anatomic GREECE",'Source'!$B:$B,$A68)</f>
        <v>3036.38</v>
      </c>
      <c r="J68" s="8" t="n">
        <f aca="false">I68*$J$5</f>
        <v>3835.42736842105</v>
      </c>
      <c r="K68" s="8" t="n">
        <f aca="false">J68-H68</f>
        <v>114.857368421052</v>
      </c>
      <c r="L68" s="9" t="n">
        <f aca="false">IF(AND(H68=0,J68=0),0,IF(H68=0,"New",(J68-H68)/H68))</f>
        <v>0.0308709064527888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149</v>
      </c>
      <c r="B69" s="7" t="str">
        <f aca="false">IFERROR(INDEX('Source'!$C:$C,MATCH($A69,'Source'!$B:$B,0)),"")</f>
        <v>מגן קרסול סגור</v>
      </c>
      <c r="C69" s="8" t="n">
        <f aca="false">SUMIFS('Source'!$D:$D,'Source'!$A:$A,"204 - Sanaflex Anatomic GREECE",'Source'!$B:$B,$A69)</f>
        <v>16</v>
      </c>
      <c r="D69" s="8" t="n">
        <f aca="false">SUMIFS('Source'!$F:$F,'Source'!$A:$A,"204 - Sanaflex Anatomic GREECE",'Source'!$B:$B,$A69)</f>
        <v>53</v>
      </c>
      <c r="E69" s="8" t="n">
        <f aca="false">D69*$J$5</f>
        <v>66.9473684210526</v>
      </c>
      <c r="F69" s="8" t="n">
        <f aca="false">E69-C69</f>
        <v>50.9473684210526</v>
      </c>
      <c r="G69" s="9" t="n">
        <f aca="false">IF(AND(C69=0,E69=0),0,IF(C69=0,"New",(E69-C69)/C69))</f>
        <v>3.18421052631579</v>
      </c>
      <c r="H69" s="8" t="n">
        <f aca="false">SUMIFS('Source'!$E:$E,'Source'!$A:$A,"204 - Sanaflex Anatomic GREECE",'Source'!$B:$B,$A69)</f>
        <v>323.96</v>
      </c>
      <c r="I69" s="8" t="n">
        <f aca="false">SUMIFS('Source'!$G:$G,'Source'!$A:$A,"204 - Sanaflex Anatomic GREECE",'Source'!$B:$B,$A69)</f>
        <v>992.32</v>
      </c>
      <c r="J69" s="8" t="n">
        <f aca="false">I69*$J$5</f>
        <v>1253.45684210526</v>
      </c>
      <c r="K69" s="8" t="n">
        <f aca="false">J69-H69</f>
        <v>929.496842105263</v>
      </c>
      <c r="L69" s="9" t="n">
        <f aca="false">IF(AND(H69=0,J69=0),0,IF(H69=0,"New",(J69-H69)/H69))</f>
        <v>2.86917163262521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1038</v>
      </c>
      <c r="B70" s="7" t="str">
        <f aca="false">IFERROR(INDEX('Source'!$C:$C,MATCH($A70,'Source'!$B:$B,0)),"")</f>
        <v>מדרס מתכוונן</v>
      </c>
      <c r="C70" s="8" t="n">
        <f aca="false">SUMIFS('Source'!$D:$D,'Source'!$A:$A,"204 - Sanaflex Anatomic GREECE",'Source'!$B:$B,$A70)</f>
        <v>140</v>
      </c>
      <c r="D70" s="8" t="n">
        <f aca="false">SUMIFS('Source'!$F:$F,'Source'!$A:$A,"204 - Sanaflex Anatomic GREECE",'Source'!$B:$B,$A70)</f>
        <v>180</v>
      </c>
      <c r="E70" s="8" t="n">
        <f aca="false">D70*$J$5</f>
        <v>227.368421052632</v>
      </c>
      <c r="F70" s="8" t="n">
        <f aca="false">E70-C70</f>
        <v>87.3684210526316</v>
      </c>
      <c r="G70" s="9" t="n">
        <f aca="false">IF(AND(C70=0,E70=0),0,IF(C70=0,"New",(E70-C70)/C70))</f>
        <v>0.62406015037594</v>
      </c>
      <c r="H70" s="8" t="n">
        <f aca="false">SUMIFS('Source'!$E:$E,'Source'!$A:$A,"204 - Sanaflex Anatomic GREECE",'Source'!$B:$B,$A70)</f>
        <v>4983.37</v>
      </c>
      <c r="I70" s="8" t="n">
        <f aca="false">SUMIFS('Source'!$G:$G,'Source'!$A:$A,"204 - Sanaflex Anatomic GREECE",'Source'!$B:$B,$A70)</f>
        <v>5639.97</v>
      </c>
      <c r="J70" s="8" t="n">
        <f aca="false">I70*$J$5</f>
        <v>7124.17263157895</v>
      </c>
      <c r="K70" s="8" t="n">
        <f aca="false">J70-H70</f>
        <v>2140.80263157895</v>
      </c>
      <c r="L70" s="9" t="n">
        <f aca="false">IF(AND(H70=0,J70=0),0,IF(H70=0,"New",(J70-H70)/H70))</f>
        <v>0.429589340462167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346</v>
      </c>
      <c r="B71" s="7" t="str">
        <f aca="false">IFERROR(INDEX('Source'!$C:$C,MATCH($A71,'Source'!$B:$B,0)),"")</f>
        <v>גרבי נוחות חורף שחור</v>
      </c>
      <c r="C71" s="8" t="n">
        <f aca="false">SUMIFS('Source'!$D:$D,'Source'!$A:$A,"204 - Sanaflex Anatomic GREECE",'Source'!$B:$B,$A71)</f>
        <v>45</v>
      </c>
      <c r="D71" s="8" t="n">
        <f aca="false">SUMIFS('Source'!$F:$F,'Source'!$A:$A,"204 - Sanaflex Anatomic GREECE",'Source'!$B:$B,$A71)</f>
        <v>16</v>
      </c>
      <c r="E71" s="8" t="n">
        <f aca="false">D71*$J$5</f>
        <v>20.2105263157895</v>
      </c>
      <c r="F71" s="8" t="n">
        <f aca="false">E71-C71</f>
        <v>-24.7894736842105</v>
      </c>
      <c r="G71" s="9" t="n">
        <f aca="false">IF(AND(C71=0,E71=0),0,IF(C71=0,"New",(E71-C71)/C71))</f>
        <v>-0.550877192982456</v>
      </c>
      <c r="H71" s="8" t="n">
        <f aca="false">SUMIFS('Source'!$E:$E,'Source'!$A:$A,"204 - Sanaflex Anatomic GREECE",'Source'!$B:$B,$A71)</f>
        <v>982.73</v>
      </c>
      <c r="I71" s="8" t="n">
        <f aca="false">SUMIFS('Source'!$G:$G,'Source'!$A:$A,"204 - Sanaflex Anatomic GREECE",'Source'!$B:$B,$A71)</f>
        <v>327.76</v>
      </c>
      <c r="J71" s="8" t="n">
        <f aca="false">I71*$J$5</f>
        <v>414.012631578947</v>
      </c>
      <c r="K71" s="8" t="n">
        <f aca="false">J71-H71</f>
        <v>-568.717368421053</v>
      </c>
      <c r="L71" s="9" t="n">
        <f aca="false">IF(AND(H71=0,J71=0),0,IF(H71=0,"New",(J71-H71)/H71))</f>
        <v>-0.578711719822385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769</v>
      </c>
      <c r="B72" s="7" t="str">
        <f aca="false">IFERROR(INDEX('Source'!$C:$C,MATCH($A72,'Source'!$B:$B,0)),"")</f>
        <v>סופורטר</v>
      </c>
      <c r="C72" s="8" t="n">
        <f aca="false">SUMIFS('Source'!$D:$D,'Source'!$A:$A,"204 - Sanaflex Anatomic GREECE",'Source'!$B:$B,$A72)</f>
        <v>26</v>
      </c>
      <c r="D72" s="8" t="n">
        <f aca="false">SUMIFS('Source'!$F:$F,'Source'!$A:$A,"204 - Sanaflex Anatomic GREECE",'Source'!$B:$B,$A72)</f>
        <v>6</v>
      </c>
      <c r="E72" s="8" t="n">
        <f aca="false">D72*$J$5</f>
        <v>7.57894736842105</v>
      </c>
      <c r="F72" s="8" t="n">
        <f aca="false">E72-C72</f>
        <v>-18.421052631579</v>
      </c>
      <c r="G72" s="9" t="n">
        <f aca="false">IF(AND(C72=0,E72=0),0,IF(C72=0,"New",(E72-C72)/C72))</f>
        <v>-0.708502024291498</v>
      </c>
      <c r="H72" s="8" t="n">
        <f aca="false">SUMIFS('Source'!$E:$E,'Source'!$A:$A,"204 - Sanaflex Anatomic GREECE",'Source'!$B:$B,$A72)</f>
        <v>823.38</v>
      </c>
      <c r="I72" s="8" t="n">
        <f aca="false">SUMIFS('Source'!$G:$G,'Source'!$A:$A,"204 - Sanaflex Anatomic GREECE",'Source'!$B:$B,$A72)</f>
        <v>178.05</v>
      </c>
      <c r="J72" s="8" t="n">
        <f aca="false">I72*$J$5</f>
        <v>224.905263157895</v>
      </c>
      <c r="K72" s="8" t="n">
        <f aca="false">J72-H72</f>
        <v>-598.474736842105</v>
      </c>
      <c r="L72" s="9" t="n">
        <f aca="false">IF(AND(H72=0,J72=0),0,IF(H72=0,"New",(J72-H72)/H72))</f>
        <v>-0.726851194882199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900</v>
      </c>
      <c r="B73" s="7" t="str">
        <f aca="false">IFERROR(INDEX('Source'!$C:$C,MATCH($A73,'Source'!$B:$B,0)),"")</f>
        <v>מדרס מתכוונן</v>
      </c>
      <c r="C73" s="8" t="n">
        <f aca="false">SUMIFS('Source'!$D:$D,'Source'!$A:$A,"204 - Sanaflex Anatomic GREECE",'Source'!$B:$B,$A73)</f>
        <v>6</v>
      </c>
      <c r="D73" s="8" t="n">
        <f aca="false">SUMIFS('Source'!$F:$F,'Source'!$A:$A,"204 - Sanaflex Anatomic GREECE",'Source'!$B:$B,$A73)</f>
        <v>27</v>
      </c>
      <c r="E73" s="8" t="n">
        <f aca="false">D73*$J$5</f>
        <v>34.1052631578947</v>
      </c>
      <c r="F73" s="8" t="n">
        <f aca="false">E73-C73</f>
        <v>28.1052631578947</v>
      </c>
      <c r="G73" s="9" t="n">
        <f aca="false">IF(AND(C73=0,E73=0),0,IF(C73=0,"New",(E73-C73)/C73))</f>
        <v>4.68421052631579</v>
      </c>
      <c r="H73" s="8" t="n">
        <f aca="false">SUMIFS('Source'!$E:$E,'Source'!$A:$A,"204 - Sanaflex Anatomic GREECE",'Source'!$B:$B,$A73)</f>
        <v>200.98</v>
      </c>
      <c r="I73" s="8" t="n">
        <f aca="false">SUMIFS('Source'!$G:$G,'Source'!$A:$A,"204 - Sanaflex Anatomic GREECE",'Source'!$B:$B,$A73)</f>
        <v>841.11</v>
      </c>
      <c r="J73" s="8" t="n">
        <f aca="false">I73*$J$5</f>
        <v>1062.45473684211</v>
      </c>
      <c r="K73" s="8" t="n">
        <f aca="false">J73-H73</f>
        <v>861.474736842105</v>
      </c>
      <c r="L73" s="9" t="n">
        <f aca="false">IF(AND(H73=0,J73=0),0,IF(H73=0,"New",(J73-H73)/H73))</f>
        <v>4.28637046891285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152</v>
      </c>
      <c r="B74" s="7" t="str">
        <f aca="false">IFERROR(INDEX('Source'!$C:$C,MATCH($A74,'Source'!$B:$B,0)),"")</f>
        <v>מתלה יד-כיס</v>
      </c>
      <c r="C74" s="8" t="n">
        <f aca="false">SUMIFS('Source'!$D:$D,'Source'!$A:$A,"204 - Sanaflex Anatomic GREECE",'Source'!$B:$B,$A74)</f>
        <v>220</v>
      </c>
      <c r="D74" s="8" t="n">
        <f aca="false">SUMIFS('Source'!$F:$F,'Source'!$A:$A,"204 - Sanaflex Anatomic GREECE",'Source'!$B:$B,$A74)</f>
        <v>210</v>
      </c>
      <c r="E74" s="8" t="n">
        <f aca="false">D74*$J$5</f>
        <v>265.263157894737</v>
      </c>
      <c r="F74" s="8" t="n">
        <f aca="false">E74-C74</f>
        <v>45.2631578947368</v>
      </c>
      <c r="G74" s="9" t="n">
        <f aca="false">IF(AND(C74=0,E74=0),0,IF(C74=0,"New",(E74-C74)/C74))</f>
        <v>0.205741626794258</v>
      </c>
      <c r="H74" s="8" t="n">
        <f aca="false">SUMIFS('Source'!$E:$E,'Source'!$A:$A,"204 - Sanaflex Anatomic GREECE",'Source'!$B:$B,$A74)</f>
        <v>4207.96</v>
      </c>
      <c r="I74" s="8" t="n">
        <f aca="false">SUMIFS('Source'!$G:$G,'Source'!$A:$A,"204 - Sanaflex Anatomic GREECE",'Source'!$B:$B,$A74)</f>
        <v>3580.27</v>
      </c>
      <c r="J74" s="8" t="n">
        <f aca="false">I74*$J$5</f>
        <v>4522.44631578947</v>
      </c>
      <c r="K74" s="8" t="n">
        <f aca="false">J74-H74</f>
        <v>314.486315789473</v>
      </c>
      <c r="L74" s="9" t="n">
        <f aca="false">IF(AND(H74=0,J74=0),0,IF(H74=0,"New",(J74-H74)/H74))</f>
        <v>0.0747360516234644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746</v>
      </c>
      <c r="B75" s="7" t="str">
        <f aca="false">IFERROR(INDEX('Source'!$C:$C,MATCH($A75,'Source'!$B:$B,0)),"")</f>
        <v>סד קרסול קל שחור M</v>
      </c>
      <c r="C75" s="8" t="n">
        <f aca="false">SUMIFS('Source'!$D:$D,'Source'!$A:$A,"204 - Sanaflex Anatomic GREECE",'Source'!$B:$B,$A75)</f>
        <v>10</v>
      </c>
      <c r="D75" s="8" t="n">
        <f aca="false">SUMIFS('Source'!$F:$F,'Source'!$A:$A,"204 - Sanaflex Anatomic GREECE",'Source'!$B:$B,$A75)</f>
        <v>0</v>
      </c>
      <c r="E75" s="8" t="n">
        <f aca="false">D75*$J$5</f>
        <v>0</v>
      </c>
      <c r="F75" s="8" t="n">
        <f aca="false">E75-C75</f>
        <v>-10</v>
      </c>
      <c r="G75" s="9" t="n">
        <f aca="false">IF(AND(C75=0,E75=0),0,IF(C75=0,"New",(E75-C75)/C75))</f>
        <v>-1</v>
      </c>
      <c r="H75" s="8" t="n">
        <f aca="false">SUMIFS('Source'!$E:$E,'Source'!$A:$A,"204 - Sanaflex Anatomic GREECE",'Source'!$B:$B,$A75)</f>
        <v>623.26</v>
      </c>
      <c r="I75" s="8" t="n">
        <f aca="false">SUMIFS('Source'!$G:$G,'Source'!$A:$A,"204 - Sanaflex Anatomic GREECE",'Source'!$B:$B,$A75)</f>
        <v>0</v>
      </c>
      <c r="J75" s="8" t="n">
        <f aca="false">I75*$J$5</f>
        <v>0</v>
      </c>
      <c r="K75" s="8" t="n">
        <f aca="false">J75-H75</f>
        <v>-623.26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650</v>
      </c>
      <c r="B76" s="7" t="str">
        <f aca="false">IFERROR(INDEX('Source'!$C:$C,MATCH($A76,'Source'!$B:$B,0)),"")</f>
        <v>גרבי קיץ אנטיבקטריאלי שחור</v>
      </c>
      <c r="C76" s="8" t="n">
        <f aca="false">SUMIFS('Source'!$D:$D,'Source'!$A:$A,"204 - Sanaflex Anatomic GREECE",'Source'!$B:$B,$A76)</f>
        <v>0</v>
      </c>
      <c r="D76" s="8" t="n">
        <f aca="false">SUMIFS('Source'!$F:$F,'Source'!$A:$A,"204 - Sanaflex Anatomic GREECE",'Source'!$B:$B,$A76)</f>
        <v>30</v>
      </c>
      <c r="E76" s="8" t="n">
        <f aca="false">D76*$J$5</f>
        <v>37.8947368421053</v>
      </c>
      <c r="F76" s="8" t="n">
        <f aca="false">E76-C76</f>
        <v>37.8947368421053</v>
      </c>
      <c r="G76" s="9" t="str">
        <f aca="false">IF(AND(C76=0,E76=0),0,IF(C76=0,"New",(E76-C76)/C76))</f>
        <v>New</v>
      </c>
      <c r="H76" s="8" t="n">
        <f aca="false">SUMIFS('Source'!$E:$E,'Source'!$A:$A,"204 - Sanaflex Anatomic GREECE",'Source'!$B:$B,$A76)</f>
        <v>0</v>
      </c>
      <c r="I76" s="8" t="n">
        <f aca="false">SUMIFS('Source'!$G:$G,'Source'!$A:$A,"204 - Sanaflex Anatomic GREECE",'Source'!$B:$B,$A76)</f>
        <v>600.48</v>
      </c>
      <c r="J76" s="8" t="n">
        <f aca="false">I76*$J$5</f>
        <v>758.501052631579</v>
      </c>
      <c r="K76" s="8" t="n">
        <f aca="false">J76-H76</f>
        <v>758.501052631579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121</v>
      </c>
      <c r="B77" s="7" t="str">
        <f aca="false">IFERROR(INDEX('Source'!$C:$C,MATCH($A77,'Source'!$B:$B,0)),"")</f>
        <v>שרוול מטטרזלי מסיליקון</v>
      </c>
      <c r="C77" s="8" t="n">
        <f aca="false">SUMIFS('Source'!$D:$D,'Source'!$A:$A,"204 - Sanaflex Anatomic GREECE",'Source'!$B:$B,$A77)</f>
        <v>0</v>
      </c>
      <c r="D77" s="8" t="n">
        <f aca="false">SUMIFS('Source'!$F:$F,'Source'!$A:$A,"204 - Sanaflex Anatomic GREECE",'Source'!$B:$B,$A77)</f>
        <v>21</v>
      </c>
      <c r="E77" s="8" t="n">
        <f aca="false">D77*$J$5</f>
        <v>26.5263157894737</v>
      </c>
      <c r="F77" s="8" t="n">
        <f aca="false">E77-C77</f>
        <v>26.5263157894737</v>
      </c>
      <c r="G77" s="9" t="str">
        <f aca="false">IF(AND(C77=0,E77=0),0,IF(C77=0,"New",(E77-C77)/C77))</f>
        <v>New</v>
      </c>
      <c r="H77" s="8" t="n">
        <f aca="false">SUMIFS('Source'!$E:$E,'Source'!$A:$A,"204 - Sanaflex Anatomic GREECE",'Source'!$B:$B,$A77)</f>
        <v>0</v>
      </c>
      <c r="I77" s="8" t="n">
        <f aca="false">SUMIFS('Source'!$G:$G,'Source'!$A:$A,"204 - Sanaflex Anatomic GREECE",'Source'!$B:$B,$A77)</f>
        <v>587.6</v>
      </c>
      <c r="J77" s="8" t="n">
        <f aca="false">I77*$J$5</f>
        <v>742.231578947369</v>
      </c>
      <c r="K77" s="8" t="n">
        <f aca="false">J77-H77</f>
        <v>742.231578947369</v>
      </c>
      <c r="L77" s="9" t="str">
        <f aca="false">IF(AND(H77=0,J77=0),0,IF(H77=0,"New",(J77-H77)/H77))</f>
        <v>New</v>
      </c>
      <c r="M77" s="7" t="str">
        <f aca="false">IF(AND(OR(C77&lt;&gt;0,H77&lt;&gt;0),D77=0,I77=0),"DROP",IF(AND(OR(D77&lt;&gt;0,I77&lt;&gt;0),C77=0,H77=0),"NEW",""))</f>
        <v>NEW</v>
      </c>
    </row>
    <row r="78" customFormat="false" ht="15" hidden="false" customHeight="false" outlineLevel="0" collapsed="false">
      <c r="A78" s="7" t="s">
        <v>384</v>
      </c>
      <c r="B78" s="7" t="str">
        <f aca="false">IFERROR(INDEX('Source'!$C:$C,MATCH($A78,'Source'!$B:$B,0)),"")</f>
        <v>כרית חום וקור</v>
      </c>
      <c r="C78" s="8" t="n">
        <f aca="false">SUMIFS('Source'!$D:$D,'Source'!$A:$A,"204 - Sanaflex Anatomic GREECE",'Source'!$B:$B,$A78)</f>
        <v>51</v>
      </c>
      <c r="D78" s="8" t="n">
        <f aca="false">SUMIFS('Source'!$F:$F,'Source'!$A:$A,"204 - Sanaflex Anatomic GREECE",'Source'!$B:$B,$A78)</f>
        <v>31</v>
      </c>
      <c r="E78" s="8" t="n">
        <f aca="false">D78*$J$5</f>
        <v>39.1578947368421</v>
      </c>
      <c r="F78" s="8" t="n">
        <f aca="false">E78-C78</f>
        <v>-11.8421052631579</v>
      </c>
      <c r="G78" s="9" t="n">
        <f aca="false">IF(AND(C78=0,E78=0),0,IF(C78=0,"New",(E78-C78)/C78))</f>
        <v>-0.232198142414861</v>
      </c>
      <c r="H78" s="8" t="n">
        <f aca="false">SUMIFS('Source'!$E:$E,'Source'!$A:$A,"204 - Sanaflex Anatomic GREECE",'Source'!$B:$B,$A78)</f>
        <v>1198.79</v>
      </c>
      <c r="I78" s="8" t="n">
        <f aca="false">SUMIFS('Source'!$G:$G,'Source'!$A:$A,"204 - Sanaflex Anatomic GREECE",'Source'!$B:$B,$A78)</f>
        <v>645</v>
      </c>
      <c r="J78" s="8" t="n">
        <f aca="false">I78*$J$5</f>
        <v>814.736842105263</v>
      </c>
      <c r="K78" s="8" t="n">
        <f aca="false">J78-H78</f>
        <v>-384.053157894737</v>
      </c>
      <c r="L78" s="9" t="n">
        <f aca="false">IF(AND(H78=0,J78=0),0,IF(H78=0,"New",(J78-H78)/H78))</f>
        <v>-0.320367335308717</v>
      </c>
      <c r="M78" s="7" t="str">
        <f aca="false">IF(AND(OR(C78&lt;&gt;0,H78&lt;&gt;0),D78=0,I78=0),"DROP",IF(AND(OR(D78&lt;&gt;0,I78&lt;&gt;0),C78=0,H78=0),"NEW",""))</f>
        <v/>
      </c>
    </row>
    <row r="79" customFormat="false" ht="15" hidden="false" customHeight="false" outlineLevel="0" collapsed="false">
      <c r="A79" s="7" t="s">
        <v>186</v>
      </c>
      <c r="B79" s="7" t="str">
        <f aca="false">IFERROR(INDEX('Source'!$C:$C,MATCH($A79,'Source'!$B:$B,0)),"")</f>
        <v>צוארון ספוגי</v>
      </c>
      <c r="C79" s="8" t="n">
        <f aca="false">SUMIFS('Source'!$D:$D,'Source'!$A:$A,"204 - Sanaflex Anatomic GREECE",'Source'!$B:$B,$A79)</f>
        <v>50</v>
      </c>
      <c r="D79" s="8" t="n">
        <f aca="false">SUMIFS('Source'!$F:$F,'Source'!$A:$A,"204 - Sanaflex Anatomic GREECE",'Source'!$B:$B,$A79)</f>
        <v>28</v>
      </c>
      <c r="E79" s="8" t="n">
        <f aca="false">D79*$J$5</f>
        <v>35.3684210526316</v>
      </c>
      <c r="F79" s="8" t="n">
        <f aca="false">E79-C79</f>
        <v>-14.6315789473684</v>
      </c>
      <c r="G79" s="9" t="n">
        <f aca="false">IF(AND(C79=0,E79=0),0,IF(C79=0,"New",(E79-C79)/C79))</f>
        <v>-0.292631578947369</v>
      </c>
      <c r="H79" s="8" t="n">
        <f aca="false">SUMIFS('Source'!$E:$E,'Source'!$A:$A,"204 - Sanaflex Anatomic GREECE",'Source'!$B:$B,$A79)</f>
        <v>1127.64</v>
      </c>
      <c r="I79" s="8" t="n">
        <f aca="false">SUMIFS('Source'!$G:$G,'Source'!$A:$A,"204 - Sanaflex Anatomic GREECE",'Source'!$B:$B,$A79)</f>
        <v>576.06</v>
      </c>
      <c r="J79" s="8" t="n">
        <f aca="false">I79*$J$5</f>
        <v>727.654736842105</v>
      </c>
      <c r="K79" s="8" t="n">
        <f aca="false">J79-H79</f>
        <v>-399.985263157895</v>
      </c>
      <c r="L79" s="9" t="n">
        <f aca="false">IF(AND(H79=0,J79=0),0,IF(H79=0,"New",(J79-H79)/H79))</f>
        <v>-0.354710069843119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85</v>
      </c>
      <c r="B80" s="7" t="str">
        <f aca="false">IFERROR(INDEX('Source'!$C:$C,MATCH($A80,'Source'!$B:$B,0)),"")</f>
        <v>חבק יד אגודלי ימ</v>
      </c>
      <c r="C80" s="8" t="n">
        <f aca="false">SUMIFS('Source'!$D:$D,'Source'!$A:$A,"204 - Sanaflex Anatomic GREECE",'Source'!$B:$B,$A80)</f>
        <v>40</v>
      </c>
      <c r="D80" s="8" t="n">
        <f aca="false">SUMIFS('Source'!$F:$F,'Source'!$A:$A,"204 - Sanaflex Anatomic GREECE",'Source'!$B:$B,$A80)</f>
        <v>80</v>
      </c>
      <c r="E80" s="8" t="n">
        <f aca="false">D80*$J$5</f>
        <v>101.052631578947</v>
      </c>
      <c r="F80" s="8" t="n">
        <f aca="false">E80-C80</f>
        <v>61.0526315789474</v>
      </c>
      <c r="G80" s="9" t="n">
        <f aca="false">IF(AND(C80=0,E80=0),0,IF(C80=0,"New",(E80-C80)/C80))</f>
        <v>1.52631578947368</v>
      </c>
      <c r="H80" s="8" t="n">
        <f aca="false">SUMIFS('Source'!$E:$E,'Source'!$A:$A,"204 - Sanaflex Anatomic GREECE",'Source'!$B:$B,$A80)</f>
        <v>676.67</v>
      </c>
      <c r="I80" s="8" t="n">
        <f aca="false">SUMIFS('Source'!$G:$G,'Source'!$A:$A,"204 - Sanaflex Anatomic GREECE",'Source'!$B:$B,$A80)</f>
        <v>1214.63</v>
      </c>
      <c r="J80" s="8" t="n">
        <f aca="false">I80*$J$5</f>
        <v>1534.26947368421</v>
      </c>
      <c r="K80" s="8" t="n">
        <f aca="false">J80-H80</f>
        <v>857.59947368421</v>
      </c>
      <c r="L80" s="9" t="n">
        <f aca="false">IF(AND(H80=0,J80=0),0,IF(H80=0,"New",(J80-H80)/H80))</f>
        <v>1.26738214149321</v>
      </c>
      <c r="M80" s="7" t="str">
        <f aca="false">IF(AND(OR(C80&lt;&gt;0,H80&lt;&gt;0),D80=0,I80=0),"DROP",IF(AND(OR(D80&lt;&gt;0,I80&lt;&gt;0),C80=0,H80=0),"NEW",""))</f>
        <v/>
      </c>
    </row>
    <row r="81" customFormat="false" ht="15" hidden="false" customHeight="false" outlineLevel="0" collapsed="false">
      <c r="A81" s="7" t="s">
        <v>184</v>
      </c>
      <c r="B81" s="7" t="str">
        <f aca="false">IFERROR(INDEX('Source'!$C:$C,MATCH($A81,'Source'!$B:$B,0)),"")</f>
        <v>צוארון ספוגי</v>
      </c>
      <c r="C81" s="8" t="n">
        <f aca="false">SUMIFS('Source'!$D:$D,'Source'!$A:$A,"204 - Sanaflex Anatomic GREECE",'Source'!$B:$B,$A81)</f>
        <v>37</v>
      </c>
      <c r="D81" s="8" t="n">
        <f aca="false">SUMIFS('Source'!$F:$F,'Source'!$A:$A,"204 - Sanaflex Anatomic GREECE",'Source'!$B:$B,$A81)</f>
        <v>16</v>
      </c>
      <c r="E81" s="8" t="n">
        <f aca="false">D81*$J$5</f>
        <v>20.2105263157895</v>
      </c>
      <c r="F81" s="8" t="n">
        <f aca="false">E81-C81</f>
        <v>-16.7894736842105</v>
      </c>
      <c r="G81" s="9" t="n">
        <f aca="false">IF(AND(C81=0,E81=0),0,IF(C81=0,"New",(E81-C81)/C81))</f>
        <v>-0.453769559032717</v>
      </c>
      <c r="H81" s="8" t="n">
        <f aca="false">SUMIFS('Source'!$E:$E,'Source'!$A:$A,"204 - Sanaflex Anatomic GREECE",'Source'!$B:$B,$A81)</f>
        <v>844.36</v>
      </c>
      <c r="I81" s="8" t="n">
        <f aca="false">SUMIFS('Source'!$G:$G,'Source'!$A:$A,"204 - Sanaflex Anatomic GREECE",'Source'!$B:$B,$A81)</f>
        <v>321.22</v>
      </c>
      <c r="J81" s="8" t="n">
        <f aca="false">I81*$J$5</f>
        <v>405.751578947368</v>
      </c>
      <c r="K81" s="8" t="n">
        <f aca="false">J81-H81</f>
        <v>-438.608421052632</v>
      </c>
      <c r="L81" s="9" t="n">
        <f aca="false">IF(AND(H81=0,J81=0),0,IF(H81=0,"New",(J81-H81)/H81))</f>
        <v>-0.519456654806755</v>
      </c>
      <c r="M81" s="7" t="str">
        <f aca="false">IF(AND(OR(C81&lt;&gt;0,H81&lt;&gt;0),D81=0,I81=0),"DROP",IF(AND(OR(D81&lt;&gt;0,I81&lt;&gt;0),C81=0,H81=0),"NEW",""))</f>
        <v/>
      </c>
    </row>
    <row r="82" customFormat="false" ht="15" hidden="false" customHeight="false" outlineLevel="0" collapsed="false">
      <c r="A82" s="7" t="s">
        <v>180</v>
      </c>
      <c r="B82" s="7" t="str">
        <f aca="false">IFERROR(INDEX('Source'!$C:$C,MATCH($A82,'Source'!$B:$B,0)),"")</f>
        <v>שרוול לבוניון מסיליקון</v>
      </c>
      <c r="C82" s="8" t="n">
        <f aca="false">SUMIFS('Source'!$D:$D,'Source'!$A:$A,"204 - Sanaflex Anatomic GREECE",'Source'!$B:$B,$A82)</f>
        <v>16</v>
      </c>
      <c r="D82" s="8" t="n">
        <f aca="false">SUMIFS('Source'!$F:$F,'Source'!$A:$A,"204 - Sanaflex Anatomic GREECE",'Source'!$B:$B,$A82)</f>
        <v>46</v>
      </c>
      <c r="E82" s="8" t="n">
        <f aca="false">D82*$J$5</f>
        <v>58.1052631578947</v>
      </c>
      <c r="F82" s="8" t="n">
        <f aca="false">E82-C82</f>
        <v>42.1052631578947</v>
      </c>
      <c r="G82" s="9" t="n">
        <f aca="false">IF(AND(C82=0,E82=0),0,IF(C82=0,"New",(E82-C82)/C82))</f>
        <v>2.63157894736842</v>
      </c>
      <c r="H82" s="8" t="n">
        <f aca="false">SUMIFS('Source'!$E:$E,'Source'!$A:$A,"204 - Sanaflex Anatomic GREECE",'Source'!$B:$B,$A82)</f>
        <v>277.58</v>
      </c>
      <c r="I82" s="8" t="n">
        <f aca="false">SUMIFS('Source'!$G:$G,'Source'!$A:$A,"204 - Sanaflex Anatomic GREECE",'Source'!$B:$B,$A82)</f>
        <v>762.78</v>
      </c>
      <c r="J82" s="8" t="n">
        <f aca="false">I82*$J$5</f>
        <v>963.511578947368</v>
      </c>
      <c r="K82" s="8" t="n">
        <f aca="false">J82-H82</f>
        <v>685.931578947368</v>
      </c>
      <c r="L82" s="9" t="n">
        <f aca="false">IF(AND(H82=0,J82=0),0,IF(H82=0,"New",(J82-H82)/H82))</f>
        <v>2.47111311674965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716</v>
      </c>
      <c r="B83" s="7" t="str">
        <f aca="false">IFERROR(INDEX('Source'!$C:$C,MATCH($A83,'Source'!$B:$B,0)),"")</f>
        <v>מגן ברך חום</v>
      </c>
      <c r="C83" s="8" t="n">
        <f aca="false">SUMIFS('Source'!$D:$D,'Source'!$A:$A,"204 - Sanaflex Anatomic GREECE",'Source'!$B:$B,$A83)</f>
        <v>65</v>
      </c>
      <c r="D83" s="8" t="n">
        <f aca="false">SUMIFS('Source'!$F:$F,'Source'!$A:$A,"204 - Sanaflex Anatomic GREECE",'Source'!$B:$B,$A83)</f>
        <v>21</v>
      </c>
      <c r="E83" s="8" t="n">
        <f aca="false">D83*$J$5</f>
        <v>26.5263157894737</v>
      </c>
      <c r="F83" s="8" t="n">
        <f aca="false">E83-C83</f>
        <v>-38.4736842105263</v>
      </c>
      <c r="G83" s="9" t="n">
        <f aca="false">IF(AND(C83=0,E83=0),0,IF(C83=0,"New",(E83-C83)/C83))</f>
        <v>-0.591902834008097</v>
      </c>
      <c r="H83" s="8" t="n">
        <f aca="false">SUMIFS('Source'!$E:$E,'Source'!$A:$A,"204 - Sanaflex Anatomic GREECE",'Source'!$B:$B,$A83)</f>
        <v>681.17</v>
      </c>
      <c r="I83" s="8" t="n">
        <f aca="false">SUMIFS('Source'!$G:$G,'Source'!$A:$A,"204 - Sanaflex Anatomic GREECE",'Source'!$B:$B,$A83)</f>
        <v>199.44</v>
      </c>
      <c r="J83" s="8" t="n">
        <f aca="false">I83*$J$5</f>
        <v>251.924210526316</v>
      </c>
      <c r="K83" s="8" t="n">
        <f aca="false">J83-H83</f>
        <v>-429.245789473684</v>
      </c>
      <c r="L83" s="9" t="n">
        <f aca="false">IF(AND(H83=0,J83=0),0,IF(H83=0,"New",(J83-H83)/H83))</f>
        <v>-0.630159562919219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323</v>
      </c>
      <c r="B84" s="7" t="str">
        <f aca="false">IFERROR(INDEX('Source'!$C:$C,MATCH($A84,'Source'!$B:$B,0)),"")</f>
        <v>מגן זרת מסיליקון</v>
      </c>
      <c r="C84" s="8" t="n">
        <f aca="false">SUMIFS('Source'!$D:$D,'Source'!$A:$A,"204 - Sanaflex Anatomic GREECE",'Source'!$B:$B,$A84)</f>
        <v>0</v>
      </c>
      <c r="D84" s="8" t="n">
        <f aca="false">SUMIFS('Source'!$F:$F,'Source'!$A:$A,"204 - Sanaflex Anatomic GREECE",'Source'!$B:$B,$A84)</f>
        <v>38</v>
      </c>
      <c r="E84" s="8" t="n">
        <f aca="false">D84*$J$5</f>
        <v>48</v>
      </c>
      <c r="F84" s="8" t="n">
        <f aca="false">E84-C84</f>
        <v>48</v>
      </c>
      <c r="G84" s="9" t="str">
        <f aca="false">IF(AND(C84=0,E84=0),0,IF(C84=0,"New",(E84-C84)/C84))</f>
        <v>New</v>
      </c>
      <c r="H84" s="8" t="n">
        <f aca="false">SUMIFS('Source'!$E:$E,'Source'!$A:$A,"204 - Sanaflex Anatomic GREECE",'Source'!$B:$B,$A84)</f>
        <v>0</v>
      </c>
      <c r="I84" s="8" t="n">
        <f aca="false">SUMIFS('Source'!$G:$G,'Source'!$A:$A,"204 - Sanaflex Anatomic GREECE",'Source'!$B:$B,$A84)</f>
        <v>462.83</v>
      </c>
      <c r="J84" s="8" t="n">
        <f aca="false">I84*$J$5</f>
        <v>584.627368421053</v>
      </c>
      <c r="K84" s="8" t="n">
        <f aca="false">J84-H84</f>
        <v>584.627368421053</v>
      </c>
      <c r="L84" s="9" t="str">
        <f aca="false">IF(AND(H84=0,J84=0),0,IF(H84=0,"New",(J84-H84)/H84))</f>
        <v>New</v>
      </c>
      <c r="M84" s="7" t="str">
        <f aca="false">IF(AND(OR(C84&lt;&gt;0,H84&lt;&gt;0),D84=0,I84=0),"DROP",IF(AND(OR(D84&lt;&gt;0,I84&lt;&gt;0),C84=0,H84=0),"NEW",""))</f>
        <v>NEW</v>
      </c>
    </row>
    <row r="85" customFormat="false" ht="15" hidden="false" customHeight="false" outlineLevel="0" collapsed="false">
      <c r="A85" s="7" t="s">
        <v>366</v>
      </c>
      <c r="B85" s="7" t="str">
        <f aca="false">IFERROR(INDEX('Source'!$C:$C,MATCH($A85,'Source'!$B:$B,0)),"")</f>
        <v>מגן מרפק שחור</v>
      </c>
      <c r="C85" s="8" t="n">
        <f aca="false">SUMIFS('Source'!$D:$D,'Source'!$A:$A,"204 - Sanaflex Anatomic GREECE",'Source'!$B:$B,$A85)</f>
        <v>56</v>
      </c>
      <c r="D85" s="8" t="n">
        <f aca="false">SUMIFS('Source'!$F:$F,'Source'!$A:$A,"204 - Sanaflex Anatomic GREECE",'Source'!$B:$B,$A85)</f>
        <v>16</v>
      </c>
      <c r="E85" s="8" t="n">
        <f aca="false">D85*$J$5</f>
        <v>20.2105263157895</v>
      </c>
      <c r="F85" s="8" t="n">
        <f aca="false">E85-C85</f>
        <v>-35.7894736842105</v>
      </c>
      <c r="G85" s="9" t="n">
        <f aca="false">IF(AND(C85=0,E85=0),0,IF(C85=0,"New",(E85-C85)/C85))</f>
        <v>-0.639097744360902</v>
      </c>
      <c r="H85" s="8" t="n">
        <f aca="false">SUMIFS('Source'!$E:$E,'Source'!$A:$A,"204 - Sanaflex Anatomic GREECE",'Source'!$B:$B,$A85)</f>
        <v>616.21</v>
      </c>
      <c r="I85" s="8" t="n">
        <f aca="false">SUMIFS('Source'!$G:$G,'Source'!$A:$A,"204 - Sanaflex Anatomic GREECE",'Source'!$B:$B,$A85)</f>
        <v>158.76</v>
      </c>
      <c r="J85" s="8" t="n">
        <f aca="false">I85*$J$5</f>
        <v>200.538947368421</v>
      </c>
      <c r="K85" s="8" t="n">
        <f aca="false">J85-H85</f>
        <v>-415.671052631579</v>
      </c>
      <c r="L85" s="9" t="n">
        <f aca="false">IF(AND(H85=0,J85=0),0,IF(H85=0,"New",(J85-H85)/H85))</f>
        <v>-0.674560705979421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146</v>
      </c>
      <c r="B86" s="7" t="str">
        <f aca="false">IFERROR(INDEX('Source'!$C:$C,MATCH($A86,'Source'!$B:$B,0)),"")</f>
        <v>סד לאגודל</v>
      </c>
      <c r="C86" s="8" t="n">
        <f aca="false">SUMIFS('Source'!$D:$D,'Source'!$A:$A,"204 - Sanaflex Anatomic GREECE",'Source'!$B:$B,$A86)</f>
        <v>16</v>
      </c>
      <c r="D86" s="8" t="n">
        <f aca="false">SUMIFS('Source'!$F:$F,'Source'!$A:$A,"204 - Sanaflex Anatomic GREECE",'Source'!$B:$B,$A86)</f>
        <v>31</v>
      </c>
      <c r="E86" s="8" t="n">
        <f aca="false">D86*$J$5</f>
        <v>39.1578947368421</v>
      </c>
      <c r="F86" s="8" t="n">
        <f aca="false">E86-C86</f>
        <v>23.1578947368421</v>
      </c>
      <c r="G86" s="9" t="n">
        <f aca="false">IF(AND(C86=0,E86=0),0,IF(C86=0,"New",(E86-C86)/C86))</f>
        <v>1.44736842105263</v>
      </c>
      <c r="H86" s="8" t="n">
        <f aca="false">SUMIFS('Source'!$E:$E,'Source'!$A:$A,"204 - Sanaflex Anatomic GREECE",'Source'!$B:$B,$A86)</f>
        <v>555.17</v>
      </c>
      <c r="I86" s="8" t="n">
        <f aca="false">SUMIFS('Source'!$G:$G,'Source'!$A:$A,"204 - Sanaflex Anatomic GREECE",'Source'!$B:$B,$A86)</f>
        <v>1011.7</v>
      </c>
      <c r="J86" s="8" t="n">
        <f aca="false">I86*$J$5</f>
        <v>1277.93684210526</v>
      </c>
      <c r="K86" s="8" t="n">
        <f aca="false">J86-H86</f>
        <v>722.766842105263</v>
      </c>
      <c r="L86" s="9" t="n">
        <f aca="false">IF(AND(H86=0,J86=0),0,IF(H86=0,"New",(J86-H86)/H86))</f>
        <v>1.30188382316275</v>
      </c>
      <c r="M86" s="7" t="str">
        <f aca="false">IF(AND(OR(C86&lt;&gt;0,H86&lt;&gt;0),D86=0,I86=0),"DROP",IF(AND(OR(D86&lt;&gt;0,I86&lt;&gt;0),C86=0,H86=0),"NEW",""))</f>
        <v/>
      </c>
    </row>
    <row r="87" customFormat="false" ht="15" hidden="false" customHeight="false" outlineLevel="0" collapsed="false">
      <c r="A87" s="7" t="s">
        <v>295</v>
      </c>
      <c r="B87" s="7" t="str">
        <f aca="false">IFERROR(INDEX('Source'!$C:$C,MATCH($A87,'Source'!$B:$B,0)),"")</f>
        <v>גרביים עם עקב ג'ל</v>
      </c>
      <c r="C87" s="8" t="n">
        <f aca="false">SUMIFS('Source'!$D:$D,'Source'!$A:$A,"204 - Sanaflex Anatomic GREECE",'Source'!$B:$B,$A87)</f>
        <v>1</v>
      </c>
      <c r="D87" s="8" t="n">
        <f aca="false">SUMIFS('Source'!$F:$F,'Source'!$A:$A,"204 - Sanaflex Anatomic GREECE",'Source'!$B:$B,$A87)</f>
        <v>26</v>
      </c>
      <c r="E87" s="8" t="n">
        <f aca="false">D87*$J$5</f>
        <v>32.8421052631579</v>
      </c>
      <c r="F87" s="8" t="n">
        <f aca="false">E87-C87</f>
        <v>31.8421052631579</v>
      </c>
      <c r="G87" s="9" t="n">
        <f aca="false">IF(AND(C87=0,E87=0),0,IF(C87=0,"New",(E87-C87)/C87))</f>
        <v>31.8421052631579</v>
      </c>
      <c r="H87" s="8" t="n">
        <f aca="false">SUMIFS('Source'!$E:$E,'Source'!$A:$A,"204 - Sanaflex Anatomic GREECE",'Source'!$B:$B,$A87)</f>
        <v>0.04</v>
      </c>
      <c r="I87" s="8" t="n">
        <f aca="false">SUMIFS('Source'!$G:$G,'Source'!$A:$A,"204 - Sanaflex Anatomic GREECE",'Source'!$B:$B,$A87)</f>
        <v>448.72</v>
      </c>
      <c r="J87" s="8" t="n">
        <f aca="false">I87*$J$5</f>
        <v>566.804210526316</v>
      </c>
      <c r="K87" s="8" t="n">
        <f aca="false">J87-H87</f>
        <v>566.764210526316</v>
      </c>
      <c r="L87" s="9" t="n">
        <f aca="false">IF(AND(H87=0,J87=0),0,IF(H87=0,"New",(J87-H87)/H87))</f>
        <v>14169.1052631579</v>
      </c>
      <c r="M87" s="7" t="str">
        <f aca="false">IF(AND(OR(C87&lt;&gt;0,H87&lt;&gt;0),D87=0,I87=0),"DROP",IF(AND(OR(D87&lt;&gt;0,I87&lt;&gt;0),C87=0,H87=0),"NEW",""))</f>
        <v/>
      </c>
    </row>
    <row r="88" customFormat="false" ht="15" hidden="false" customHeight="false" outlineLevel="0" collapsed="false">
      <c r="A88" s="7" t="s">
        <v>613</v>
      </c>
      <c r="B88" s="7" t="str">
        <f aca="false">IFERROR(INDEX('Source'!$C:$C,MATCH($A88,'Source'!$B:$B,0)),"")</f>
        <v>מכשיר ליצוב הבוהן</v>
      </c>
      <c r="C88" s="8" t="n">
        <f aca="false">SUMIFS('Source'!$D:$D,'Source'!$A:$A,"204 - Sanaflex Anatomic GREECE",'Source'!$B:$B,$A88)</f>
        <v>0</v>
      </c>
      <c r="D88" s="8" t="n">
        <f aca="false">SUMIFS('Source'!$F:$F,'Source'!$A:$A,"204 - Sanaflex Anatomic GREECE",'Source'!$B:$B,$A88)</f>
        <v>15</v>
      </c>
      <c r="E88" s="8" t="n">
        <f aca="false">D88*$J$5</f>
        <v>18.9473684210526</v>
      </c>
      <c r="F88" s="8" t="n">
        <f aca="false">E88-C88</f>
        <v>18.9473684210526</v>
      </c>
      <c r="G88" s="9" t="str">
        <f aca="false">IF(AND(C88=0,E88=0),0,IF(C88=0,"New",(E88-C88)/C88))</f>
        <v>New</v>
      </c>
      <c r="H88" s="8" t="n">
        <f aca="false">SUMIFS('Source'!$E:$E,'Source'!$A:$A,"204 - Sanaflex Anatomic GREECE",'Source'!$B:$B,$A88)</f>
        <v>0</v>
      </c>
      <c r="I88" s="8" t="n">
        <f aca="false">SUMIFS('Source'!$G:$G,'Source'!$A:$A,"204 - Sanaflex Anatomic GREECE",'Source'!$B:$B,$A88)</f>
        <v>442.38</v>
      </c>
      <c r="J88" s="8" t="n">
        <f aca="false">I88*$J$5</f>
        <v>558.795789473684</v>
      </c>
      <c r="K88" s="8" t="n">
        <f aca="false">J88-H88</f>
        <v>558.795789473684</v>
      </c>
      <c r="L88" s="9" t="str">
        <f aca="false">IF(AND(H88=0,J88=0),0,IF(H88=0,"New",(J88-H88)/H88))</f>
        <v>New</v>
      </c>
      <c r="M88" s="7" t="str">
        <f aca="false">IF(AND(OR(C88&lt;&gt;0,H88&lt;&gt;0),D88=0,I88=0),"DROP",IF(AND(OR(D88&lt;&gt;0,I88&lt;&gt;0),C88=0,H88=0),"NEW",""))</f>
        <v>NEW</v>
      </c>
    </row>
    <row r="89" customFormat="false" ht="15" hidden="false" customHeight="false" outlineLevel="0" collapsed="false">
      <c r="A89" s="7" t="s">
        <v>398</v>
      </c>
      <c r="B89" s="7" t="str">
        <f aca="false">IFERROR(INDEX('Source'!$C:$C,MATCH($A89,'Source'!$B:$B,0)),"")</f>
        <v>ח.בטן 25 ס'מ</v>
      </c>
      <c r="C89" s="8" t="n">
        <f aca="false">SUMIFS('Source'!$D:$D,'Source'!$A:$A,"204 - Sanaflex Anatomic GREECE",'Source'!$B:$B,$A89)</f>
        <v>26</v>
      </c>
      <c r="D89" s="8" t="n">
        <f aca="false">SUMIFS('Source'!$F:$F,'Source'!$A:$A,"204 - Sanaflex Anatomic GREECE",'Source'!$B:$B,$A89)</f>
        <v>18</v>
      </c>
      <c r="E89" s="8" t="n">
        <f aca="false">D89*$J$5</f>
        <v>22.7368421052632</v>
      </c>
      <c r="F89" s="8" t="n">
        <f aca="false">E89-C89</f>
        <v>-3.26315789473684</v>
      </c>
      <c r="G89" s="9" t="n">
        <f aca="false">IF(AND(C89=0,E89=0),0,IF(C89=0,"New",(E89-C89)/C89))</f>
        <v>-0.125506072874494</v>
      </c>
      <c r="H89" s="8" t="n">
        <f aca="false">SUMIFS('Source'!$E:$E,'Source'!$A:$A,"204 - Sanaflex Anatomic GREECE",'Source'!$B:$B,$A89)</f>
        <v>1145.86</v>
      </c>
      <c r="I89" s="8" t="n">
        <f aca="false">SUMIFS('Source'!$G:$G,'Source'!$A:$A,"204 - Sanaflex Anatomic GREECE",'Source'!$B:$B,$A89)</f>
        <v>705.43</v>
      </c>
      <c r="J89" s="8" t="n">
        <f aca="false">I89*$J$5</f>
        <v>891.069473684211</v>
      </c>
      <c r="K89" s="8" t="n">
        <f aca="false">J89-H89</f>
        <v>-254.79052631579</v>
      </c>
      <c r="L89" s="9" t="n">
        <f aca="false">IF(AND(H89=0,J89=0),0,IF(H89=0,"New",(J89-H89)/H89))</f>
        <v>-0.222357466283656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106</v>
      </c>
      <c r="B90" s="7" t="str">
        <f aca="false">IFERROR(INDEX('Source'!$C:$C,MATCH($A90,'Source'!$B:$B,0)),"")</f>
        <v>מגן יד</v>
      </c>
      <c r="C90" s="8" t="n">
        <f aca="false">SUMIFS('Source'!$D:$D,'Source'!$A:$A,"204 - Sanaflex Anatomic GREECE",'Source'!$B:$B,$A90)</f>
        <v>160</v>
      </c>
      <c r="D90" s="8" t="n">
        <f aca="false">SUMIFS('Source'!$F:$F,'Source'!$A:$A,"204 - Sanaflex Anatomic GREECE",'Source'!$B:$B,$A90)</f>
        <v>150</v>
      </c>
      <c r="E90" s="8" t="n">
        <f aca="false">D90*$J$5</f>
        <v>189.473684210526</v>
      </c>
      <c r="F90" s="8" t="n">
        <f aca="false">E90-C90</f>
        <v>29.4736842105263</v>
      </c>
      <c r="G90" s="9" t="n">
        <f aca="false">IF(AND(C90=0,E90=0),0,IF(C90=0,"New",(E90-C90)/C90))</f>
        <v>0.184210526315789</v>
      </c>
      <c r="H90" s="8" t="n">
        <f aca="false">SUMIFS('Source'!$E:$E,'Source'!$A:$A,"204 - Sanaflex Anatomic GREECE",'Source'!$B:$B,$A90)</f>
        <v>2583.89</v>
      </c>
      <c r="I90" s="8" t="n">
        <f aca="false">SUMIFS('Source'!$G:$G,'Source'!$A:$A,"204 - Sanaflex Anatomic GREECE",'Source'!$B:$B,$A90)</f>
        <v>2150.27</v>
      </c>
      <c r="J90" s="8" t="n">
        <f aca="false">I90*$J$5</f>
        <v>2716.13052631579</v>
      </c>
      <c r="K90" s="8" t="n">
        <f aca="false">J90-H90</f>
        <v>132.240526315789</v>
      </c>
      <c r="L90" s="9" t="n">
        <f aca="false">IF(AND(H90=0,J90=0),0,IF(H90=0,"New",(J90-H90)/H90))</f>
        <v>0.0511788529371565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399</v>
      </c>
      <c r="B91" s="7" t="str">
        <f aca="false">IFERROR(INDEX('Source'!$C:$C,MATCH($A91,'Source'!$B:$B,0)),"")</f>
        <v>ריפוד סיליקון לכרית כף הרגל</v>
      </c>
      <c r="C91" s="8" t="n">
        <f aca="false">SUMIFS('Source'!$D:$D,'Source'!$A:$A,"204 - Sanaflex Anatomic GREECE",'Source'!$B:$B,$A91)</f>
        <v>180</v>
      </c>
      <c r="D91" s="8" t="n">
        <f aca="false">SUMIFS('Source'!$F:$F,'Source'!$A:$A,"204 - Sanaflex Anatomic GREECE",'Source'!$B:$B,$A91)</f>
        <v>145</v>
      </c>
      <c r="E91" s="8" t="n">
        <f aca="false">D91*$J$5</f>
        <v>183.157894736842</v>
      </c>
      <c r="F91" s="8" t="n">
        <f aca="false">E91-C91</f>
        <v>3.15789473684208</v>
      </c>
      <c r="G91" s="9" t="n">
        <f aca="false">IF(AND(C91=0,E91=0),0,IF(C91=0,"New",(E91-C91)/C91))</f>
        <v>0.0175438596491227</v>
      </c>
      <c r="H91" s="8" t="n">
        <f aca="false">SUMIFS('Source'!$E:$E,'Source'!$A:$A,"204 - Sanaflex Anatomic GREECE",'Source'!$B:$B,$A91)</f>
        <v>1646.79</v>
      </c>
      <c r="I91" s="8" t="n">
        <f aca="false">SUMIFS('Source'!$G:$G,'Source'!$A:$A,"204 - Sanaflex Anatomic GREECE",'Source'!$B:$B,$A91)</f>
        <v>1213.98</v>
      </c>
      <c r="J91" s="8" t="n">
        <f aca="false">I91*$J$5</f>
        <v>1533.44842105263</v>
      </c>
      <c r="K91" s="8" t="n">
        <f aca="false">J91-H91</f>
        <v>-113.341578947368</v>
      </c>
      <c r="L91" s="9" t="n">
        <f aca="false">IF(AND(H91=0,J91=0),0,IF(H91=0,"New",(J91-H91)/H91))</f>
        <v>-0.0688257634230038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223</v>
      </c>
      <c r="B92" s="7" t="str">
        <f aca="false">IFERROR(INDEX('Source'!$C:$C,MATCH($A92,'Source'!$B:$B,0)),"")</f>
        <v>חבק יד מתכוון</v>
      </c>
      <c r="C92" s="8" t="n">
        <f aca="false">SUMIFS('Source'!$D:$D,'Source'!$A:$A,"204 - Sanaflex Anatomic GREECE",'Source'!$B:$B,$A92)</f>
        <v>70</v>
      </c>
      <c r="D92" s="8" t="n">
        <f aca="false">SUMIFS('Source'!$F:$F,'Source'!$A:$A,"204 - Sanaflex Anatomic GREECE",'Source'!$B:$B,$A92)</f>
        <v>110</v>
      </c>
      <c r="E92" s="8" t="n">
        <f aca="false">D92*$J$5</f>
        <v>138.947368421053</v>
      </c>
      <c r="F92" s="8" t="n">
        <f aca="false">E92-C92</f>
        <v>68.9473684210526</v>
      </c>
      <c r="G92" s="9" t="n">
        <f aca="false">IF(AND(C92=0,E92=0),0,IF(C92=0,"New",(E92-C92)/C92))</f>
        <v>0.984962406015038</v>
      </c>
      <c r="H92" s="8" t="n">
        <f aca="false">SUMIFS('Source'!$E:$E,'Source'!$A:$A,"204 - Sanaflex Anatomic GREECE",'Source'!$B:$B,$A92)</f>
        <v>1087.06</v>
      </c>
      <c r="I92" s="8" t="n">
        <f aca="false">SUMIFS('Source'!$G:$G,'Source'!$A:$A,"204 - Sanaflex Anatomic GREECE",'Source'!$B:$B,$A92)</f>
        <v>1512.81</v>
      </c>
      <c r="J92" s="8" t="n">
        <f aca="false">I92*$J$5</f>
        <v>1910.91789473684</v>
      </c>
      <c r="K92" s="8" t="n">
        <f aca="false">J92-H92</f>
        <v>823.857894736842</v>
      </c>
      <c r="L92" s="9" t="n">
        <f aca="false">IF(AND(H92=0,J92=0),0,IF(H92=0,"New",(J92-H92)/H92))</f>
        <v>0.757877113256713</v>
      </c>
      <c r="M92" s="7" t="str">
        <f aca="false">IF(AND(OR(C92&lt;&gt;0,H92&lt;&gt;0),D92=0,I92=0),"DROP",IF(AND(OR(D92&lt;&gt;0,I92&lt;&gt;0),C92=0,H92=0),"NEW",""))</f>
        <v/>
      </c>
    </row>
    <row r="93" customFormat="false" ht="15" hidden="false" customHeight="false" outlineLevel="0" collapsed="false">
      <c r="A93" s="7" t="s">
        <v>282</v>
      </c>
      <c r="B93" s="7" t="str">
        <f aca="false">IFERROR(INDEX('Source'!$C:$C,MATCH($A93,'Source'!$B:$B,0)),"")</f>
        <v>סט פלסטרים הידרוקולואידים 313</v>
      </c>
      <c r="C93" s="8" t="n">
        <f aca="false">SUMIFS('Source'!$D:$D,'Source'!$A:$A,"204 - Sanaflex Anatomic GREECE",'Source'!$B:$B,$A93)</f>
        <v>35</v>
      </c>
      <c r="D93" s="8" t="n">
        <f aca="false">SUMIFS('Source'!$F:$F,'Source'!$A:$A,"204 - Sanaflex Anatomic GREECE",'Source'!$B:$B,$A93)</f>
        <v>0</v>
      </c>
      <c r="E93" s="8" t="n">
        <f aca="false">D93*$J$5</f>
        <v>0</v>
      </c>
      <c r="F93" s="8" t="n">
        <f aca="false">E93-C93</f>
        <v>-35</v>
      </c>
      <c r="G93" s="9" t="n">
        <f aca="false">IF(AND(C93=0,E93=0),0,IF(C93=0,"New",(E93-C93)/C93))</f>
        <v>-1</v>
      </c>
      <c r="H93" s="8" t="n">
        <f aca="false">SUMIFS('Source'!$E:$E,'Source'!$A:$A,"204 - Sanaflex Anatomic GREECE",'Source'!$B:$B,$A93)</f>
        <v>424.79</v>
      </c>
      <c r="I93" s="8" t="n">
        <f aca="false">SUMIFS('Source'!$G:$G,'Source'!$A:$A,"204 - Sanaflex Anatomic GREECE",'Source'!$B:$B,$A93)</f>
        <v>0</v>
      </c>
      <c r="J93" s="8" t="n">
        <f aca="false">I93*$J$5</f>
        <v>0</v>
      </c>
      <c r="K93" s="8" t="n">
        <f aca="false">J93-H93</f>
        <v>-424.79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253</v>
      </c>
      <c r="B94" s="7" t="str">
        <f aca="false">IFERROR(INDEX('Source'!$C:$C,MATCH($A94,'Source'!$B:$B,0)),"")</f>
        <v>חבק יד מתכוון</v>
      </c>
      <c r="C94" s="8" t="n">
        <f aca="false">SUMIFS('Source'!$D:$D,'Source'!$A:$A,"204 - Sanaflex Anatomic GREECE",'Source'!$B:$B,$A94)</f>
        <v>36</v>
      </c>
      <c r="D94" s="8" t="n">
        <f aca="false">SUMIFS('Source'!$F:$F,'Source'!$A:$A,"204 - Sanaflex Anatomic GREECE",'Source'!$B:$B,$A94)</f>
        <v>72</v>
      </c>
      <c r="E94" s="8" t="n">
        <f aca="false">D94*$J$5</f>
        <v>90.9473684210526</v>
      </c>
      <c r="F94" s="8" t="n">
        <f aca="false">E94-C94</f>
        <v>54.9473684210526</v>
      </c>
      <c r="G94" s="9" t="n">
        <f aca="false">IF(AND(C94=0,E94=0),0,IF(C94=0,"New",(E94-C94)/C94))</f>
        <v>1.52631578947368</v>
      </c>
      <c r="H94" s="8" t="n">
        <f aca="false">SUMIFS('Source'!$E:$E,'Source'!$A:$A,"204 - Sanaflex Anatomic GREECE",'Source'!$B:$B,$A94)</f>
        <v>569.47</v>
      </c>
      <c r="I94" s="8" t="n">
        <f aca="false">SUMIFS('Source'!$G:$G,'Source'!$A:$A,"204 - Sanaflex Anatomic GREECE",'Source'!$B:$B,$A94)</f>
        <v>987.74</v>
      </c>
      <c r="J94" s="8" t="n">
        <f aca="false">I94*$J$5</f>
        <v>1247.67157894737</v>
      </c>
      <c r="K94" s="8" t="n">
        <f aca="false">J94-H94</f>
        <v>678.201578947368</v>
      </c>
      <c r="L94" s="9" t="n">
        <f aca="false">IF(AND(H94=0,J94=0),0,IF(H94=0,"New",(J94-H94)/H94))</f>
        <v>1.19093469181409</v>
      </c>
      <c r="M94" s="7" t="str">
        <f aca="false">IF(AND(OR(C94&lt;&gt;0,H94&lt;&gt;0),D94=0,I94=0),"DROP",IF(AND(OR(D94&lt;&gt;0,I94&lt;&gt;0),C94=0,H94=0),"NEW",""))</f>
        <v/>
      </c>
    </row>
    <row r="95" customFormat="false" ht="15" hidden="false" customHeight="false" outlineLevel="0" collapsed="false">
      <c r="A95" s="7" t="s">
        <v>278</v>
      </c>
      <c r="B95" s="7" t="str">
        <f aca="false">IFERROR(INDEX('Source'!$C:$C,MATCH($A95,'Source'!$B:$B,0)),"")</f>
        <v>סד לילה לבוהן</v>
      </c>
      <c r="C95" s="8" t="n">
        <f aca="false">SUMIFS('Source'!$D:$D,'Source'!$A:$A,"204 - Sanaflex Anatomic GREECE",'Source'!$B:$B,$A95)</f>
        <v>50</v>
      </c>
      <c r="D95" s="8" t="n">
        <f aca="false">SUMIFS('Source'!$F:$F,'Source'!$A:$A,"204 - Sanaflex Anatomic GREECE",'Source'!$B:$B,$A95)</f>
        <v>42</v>
      </c>
      <c r="E95" s="8" t="n">
        <f aca="false">D95*$J$5</f>
        <v>53.0526315789474</v>
      </c>
      <c r="F95" s="8" t="n">
        <f aca="false">E95-C95</f>
        <v>3.05263157894736</v>
      </c>
      <c r="G95" s="9" t="n">
        <f aca="false">IF(AND(C95=0,E95=0),0,IF(C95=0,"New",(E95-C95)/C95))</f>
        <v>0.0610526315789473</v>
      </c>
      <c r="H95" s="8" t="n">
        <f aca="false">SUMIFS('Source'!$E:$E,'Source'!$A:$A,"204 - Sanaflex Anatomic GREECE",'Source'!$B:$B,$A95)</f>
        <v>1735.54</v>
      </c>
      <c r="I95" s="8" t="n">
        <f aca="false">SUMIFS('Source'!$G:$G,'Source'!$A:$A,"204 - Sanaflex Anatomic GREECE",'Source'!$B:$B,$A95)</f>
        <v>1329.32</v>
      </c>
      <c r="J95" s="8" t="n">
        <f aca="false">I95*$J$5</f>
        <v>1679.14105263158</v>
      </c>
      <c r="K95" s="8" t="n">
        <f aca="false">J95-H95</f>
        <v>-56.3989473684212</v>
      </c>
      <c r="L95" s="9" t="n">
        <f aca="false">IF(AND(H95=0,J95=0),0,IF(H95=0,"New",(J95-H95)/H95))</f>
        <v>-0.0324964837274976</v>
      </c>
      <c r="M95" s="7" t="str">
        <f aca="false">IF(AND(OR(C95&lt;&gt;0,H95&lt;&gt;0),D95=0,I95=0),"DROP",IF(AND(OR(D95&lt;&gt;0,I95&lt;&gt;0),C95=0,H95=0),"NEW",""))</f>
        <v/>
      </c>
    </row>
    <row r="96" customFormat="false" ht="15" hidden="false" customHeight="false" outlineLevel="0" collapsed="false">
      <c r="A96" s="7" t="s">
        <v>289</v>
      </c>
      <c r="B96" s="7" t="str">
        <f aca="false">IFERROR(INDEX('Source'!$C:$C,MATCH($A96,'Source'!$B:$B,0)),"")</f>
        <v>מגן קרסול שחור</v>
      </c>
      <c r="C96" s="8" t="n">
        <f aca="false">SUMIFS('Source'!$D:$D,'Source'!$A:$A,"204 - Sanaflex Anatomic GREECE",'Source'!$B:$B,$A96)</f>
        <v>200</v>
      </c>
      <c r="D96" s="8" t="n">
        <f aca="false">SUMIFS('Source'!$F:$F,'Source'!$A:$A,"204 - Sanaflex Anatomic GREECE",'Source'!$B:$B,$A96)</f>
        <v>180</v>
      </c>
      <c r="E96" s="8" t="n">
        <f aca="false">D96*$J$5</f>
        <v>227.368421052632</v>
      </c>
      <c r="F96" s="8" t="n">
        <f aca="false">E96-C96</f>
        <v>27.3684210526316</v>
      </c>
      <c r="G96" s="9" t="n">
        <f aca="false">IF(AND(C96=0,E96=0),0,IF(C96=0,"New",(E96-C96)/C96))</f>
        <v>0.136842105263158</v>
      </c>
      <c r="H96" s="8" t="n">
        <f aca="false">SUMIFS('Source'!$E:$E,'Source'!$A:$A,"204 - Sanaflex Anatomic GREECE",'Source'!$B:$B,$A96)</f>
        <v>2169.33</v>
      </c>
      <c r="I96" s="8" t="n">
        <f aca="false">SUMIFS('Source'!$G:$G,'Source'!$A:$A,"204 - Sanaflex Anatomic GREECE",'Source'!$B:$B,$A96)</f>
        <v>1767.66</v>
      </c>
      <c r="J96" s="8" t="n">
        <f aca="false">I96*$J$5</f>
        <v>2232.83368421053</v>
      </c>
      <c r="K96" s="8" t="n">
        <f aca="false">J96-H96</f>
        <v>63.503684210526</v>
      </c>
      <c r="L96" s="9" t="n">
        <f aca="false">IF(AND(H96=0,J96=0),0,IF(H96=0,"New",(J96-H96)/H96))</f>
        <v>0.0292734089375641</v>
      </c>
      <c r="M96" s="7" t="str">
        <f aca="false">IF(AND(OR(C96&lt;&gt;0,H96&lt;&gt;0),D96=0,I96=0),"DROP",IF(AND(OR(D96&lt;&gt;0,I96&lt;&gt;0),C96=0,H96=0),"NEW",""))</f>
        <v/>
      </c>
    </row>
    <row r="97" customFormat="false" ht="15" hidden="false" customHeight="false" outlineLevel="0" collapsed="false">
      <c r="A97" s="7" t="s">
        <v>327</v>
      </c>
      <c r="B97" s="7" t="str">
        <f aca="false">IFERROR(INDEX('Source'!$C:$C,MATCH($A97,'Source'!$B:$B,0)),"")</f>
        <v>מגן קרסול שחור</v>
      </c>
      <c r="C97" s="8" t="n">
        <f aca="false">SUMIFS('Source'!$D:$D,'Source'!$A:$A,"204 - Sanaflex Anatomic GREECE",'Source'!$B:$B,$A97)</f>
        <v>70</v>
      </c>
      <c r="D97" s="8" t="n">
        <f aca="false">SUMIFS('Source'!$F:$F,'Source'!$A:$A,"204 - Sanaflex Anatomic GREECE",'Source'!$B:$B,$A97)</f>
        <v>120</v>
      </c>
      <c r="E97" s="8" t="n">
        <f aca="false">D97*$J$5</f>
        <v>151.578947368421</v>
      </c>
      <c r="F97" s="8" t="n">
        <f aca="false">E97-C97</f>
        <v>81.578947368421</v>
      </c>
      <c r="G97" s="9" t="n">
        <f aca="false">IF(AND(C97=0,E97=0),0,IF(C97=0,"New",(E97-C97)/C97))</f>
        <v>1.16541353383459</v>
      </c>
      <c r="H97" s="8" t="n">
        <f aca="false">SUMIFS('Source'!$E:$E,'Source'!$A:$A,"204 - Sanaflex Anatomic GREECE",'Source'!$B:$B,$A97)</f>
        <v>760.4</v>
      </c>
      <c r="I97" s="8" t="n">
        <f aca="false">SUMIFS('Source'!$G:$G,'Source'!$A:$A,"204 - Sanaflex Anatomic GREECE",'Source'!$B:$B,$A97)</f>
        <v>1161.27</v>
      </c>
      <c r="J97" s="8" t="n">
        <f aca="false">I97*$J$5</f>
        <v>1466.86736842105</v>
      </c>
      <c r="K97" s="8" t="n">
        <f aca="false">J97-H97</f>
        <v>706.467368421053</v>
      </c>
      <c r="L97" s="9" t="n">
        <f aca="false">IF(AND(H97=0,J97=0),0,IF(H97=0,"New",(J97-H97)/H97))</f>
        <v>0.929073340900911</v>
      </c>
      <c r="M97" s="7" t="str">
        <f aca="false">IF(AND(OR(C97&lt;&gt;0,H97&lt;&gt;0),D97=0,I97=0),"DROP",IF(AND(OR(D97&lt;&gt;0,I97&lt;&gt;0),C97=0,H97=0),"NEW",""))</f>
        <v/>
      </c>
    </row>
    <row r="98" customFormat="false" ht="15" hidden="false" customHeight="false" outlineLevel="0" collapsed="false">
      <c r="A98" s="7" t="s">
        <v>191</v>
      </c>
      <c r="B98" s="7" t="str">
        <f aca="false">IFERROR(INDEX('Source'!$C:$C,MATCH($A98,'Source'!$B:$B,0)),"")</f>
        <v>מתלה יד-כיס</v>
      </c>
      <c r="C98" s="8" t="n">
        <f aca="false">SUMIFS('Source'!$D:$D,'Source'!$A:$A,"204 - Sanaflex Anatomic GREECE",'Source'!$B:$B,$A98)</f>
        <v>50</v>
      </c>
      <c r="D98" s="8" t="n">
        <f aca="false">SUMIFS('Source'!$F:$F,'Source'!$A:$A,"204 - Sanaflex Anatomic GREECE",'Source'!$B:$B,$A98)</f>
        <v>32</v>
      </c>
      <c r="E98" s="8" t="n">
        <f aca="false">D98*$J$5</f>
        <v>40.4210526315789</v>
      </c>
      <c r="F98" s="8" t="n">
        <f aca="false">E98-C98</f>
        <v>-9.57894736842106</v>
      </c>
      <c r="G98" s="9" t="n">
        <f aca="false">IF(AND(C98=0,E98=0),0,IF(C98=0,"New",(E98-C98)/C98))</f>
        <v>-0.191578947368421</v>
      </c>
      <c r="H98" s="8" t="n">
        <f aca="false">SUMIFS('Source'!$E:$E,'Source'!$A:$A,"204 - Sanaflex Anatomic GREECE",'Source'!$B:$B,$A98)</f>
        <v>949.7</v>
      </c>
      <c r="I98" s="8" t="n">
        <f aca="false">SUMIFS('Source'!$G:$G,'Source'!$A:$A,"204 - Sanaflex Anatomic GREECE",'Source'!$B:$B,$A98)</f>
        <v>554.24</v>
      </c>
      <c r="J98" s="8" t="n">
        <f aca="false">I98*$J$5</f>
        <v>700.092631578947</v>
      </c>
      <c r="K98" s="8" t="n">
        <f aca="false">J98-H98</f>
        <v>-249.607368421053</v>
      </c>
      <c r="L98" s="9" t="n">
        <f aca="false">IF(AND(H98=0,J98=0),0,IF(H98=0,"New",(J98-H98)/H98))</f>
        <v>-0.262827596526327</v>
      </c>
      <c r="M98" s="7" t="str">
        <f aca="false">IF(AND(OR(C98&lt;&gt;0,H98&lt;&gt;0),D98=0,I98=0),"DROP",IF(AND(OR(D98&lt;&gt;0,I98&lt;&gt;0),C98=0,H98=0),"NEW",""))</f>
        <v/>
      </c>
    </row>
    <row r="99" customFormat="false" ht="15" hidden="false" customHeight="false" outlineLevel="0" collapsed="false">
      <c r="A99" s="7" t="s">
        <v>210</v>
      </c>
      <c r="B99" s="7" t="str">
        <f aca="false">IFERROR(INDEX('Source'!$C:$C,MATCH($A99,'Source'!$B:$B,0)),"")</f>
        <v>סד לאגודל</v>
      </c>
      <c r="C99" s="8" t="n">
        <f aca="false">SUMIFS('Source'!$D:$D,'Source'!$A:$A,"204 - Sanaflex Anatomic GREECE",'Source'!$B:$B,$A99)</f>
        <v>0</v>
      </c>
      <c r="D99" s="8" t="n">
        <f aca="false">SUMIFS('Source'!$F:$F,'Source'!$A:$A,"204 - Sanaflex Anatomic GREECE",'Source'!$B:$B,$A99)</f>
        <v>12</v>
      </c>
      <c r="E99" s="8" t="n">
        <f aca="false">D99*$J$5</f>
        <v>15.1578947368421</v>
      </c>
      <c r="F99" s="8" t="n">
        <f aca="false">E99-C99</f>
        <v>15.1578947368421</v>
      </c>
      <c r="G99" s="9" t="str">
        <f aca="false">IF(AND(C99=0,E99=0),0,IF(C99=0,"New",(E99-C99)/C99))</f>
        <v>New</v>
      </c>
      <c r="H99" s="8" t="n">
        <f aca="false">SUMIFS('Source'!$E:$E,'Source'!$A:$A,"204 - Sanaflex Anatomic GREECE",'Source'!$B:$B,$A99)</f>
        <v>0</v>
      </c>
      <c r="I99" s="8" t="n">
        <f aca="false">SUMIFS('Source'!$G:$G,'Source'!$A:$A,"204 - Sanaflex Anatomic GREECE",'Source'!$B:$B,$A99)</f>
        <v>392.38</v>
      </c>
      <c r="J99" s="8" t="n">
        <f aca="false">I99*$J$5</f>
        <v>495.637894736842</v>
      </c>
      <c r="K99" s="8" t="n">
        <f aca="false">J99-H99</f>
        <v>495.637894736842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0" customFormat="false" ht="15" hidden="false" customHeight="false" outlineLevel="0" collapsed="false">
      <c r="A100" s="7" t="s">
        <v>831</v>
      </c>
      <c r="B100" s="7" t="str">
        <f aca="false">IFERROR(INDEX('Source'!$C:$C,MATCH($A100,'Source'!$B:$B,0)),"")</f>
        <v>רפידת זיכרון 376</v>
      </c>
      <c r="C100" s="8" t="n">
        <f aca="false">SUMIFS('Source'!$D:$D,'Source'!$A:$A,"204 - Sanaflex Anatomic GREECE",'Source'!$B:$B,$A100)</f>
        <v>180</v>
      </c>
      <c r="D100" s="8" t="n">
        <f aca="false">SUMIFS('Source'!$F:$F,'Source'!$A:$A,"204 - Sanaflex Anatomic GREECE",'Source'!$B:$B,$A100)</f>
        <v>170</v>
      </c>
      <c r="E100" s="8" t="n">
        <f aca="false">D100*$J$5</f>
        <v>214.736842105263</v>
      </c>
      <c r="F100" s="8" t="n">
        <f aca="false">E100-C100</f>
        <v>34.7368421052632</v>
      </c>
      <c r="G100" s="9" t="n">
        <f aca="false">IF(AND(C100=0,E100=0),0,IF(C100=0,"New",(E100-C100)/C100))</f>
        <v>0.192982456140351</v>
      </c>
      <c r="H100" s="8" t="n">
        <f aca="false">SUMIFS('Source'!$E:$E,'Source'!$A:$A,"204 - Sanaflex Anatomic GREECE",'Source'!$B:$B,$A100)</f>
        <v>2649.87</v>
      </c>
      <c r="I100" s="8" t="n">
        <f aca="false">SUMIFS('Source'!$G:$G,'Source'!$A:$A,"204 - Sanaflex Anatomic GREECE",'Source'!$B:$B,$A100)</f>
        <v>2259.45</v>
      </c>
      <c r="J100" s="8" t="n">
        <f aca="false">I100*$J$5</f>
        <v>2854.04210526316</v>
      </c>
      <c r="K100" s="8" t="n">
        <f aca="false">J100-H100</f>
        <v>204.172105263157</v>
      </c>
      <c r="L100" s="9" t="n">
        <f aca="false">IF(AND(H100=0,J100=0),0,IF(H100=0,"New",(J100-H100)/H100))</f>
        <v>0.0770498572621138</v>
      </c>
      <c r="M100" s="7" t="str">
        <f aca="false">IF(AND(OR(C100&lt;&gt;0,H100&lt;&gt;0),D100=0,I100=0),"DROP",IF(AND(OR(D100&lt;&gt;0,I100&lt;&gt;0),C100=0,H100=0),"NEW",""))</f>
        <v/>
      </c>
    </row>
    <row r="101" customFormat="false" ht="15" hidden="false" customHeight="false" outlineLevel="0" collapsed="false">
      <c r="A101" s="7" t="s">
        <v>1218</v>
      </c>
      <c r="B101" s="7" t="str">
        <f aca="false">IFERROR(INDEX('Source'!$C:$C,MATCH($A101,'Source'!$B:$B,0)),"")</f>
        <v>גרבי במבוק</v>
      </c>
      <c r="C101" s="8" t="n">
        <f aca="false">SUMIFS('Source'!$D:$D,'Source'!$A:$A,"204 - Sanaflex Anatomic GREECE",'Source'!$B:$B,$A101)</f>
        <v>20</v>
      </c>
      <c r="D101" s="8" t="n">
        <f aca="false">SUMIFS('Source'!$F:$F,'Source'!$A:$A,"204 - Sanaflex Anatomic GREECE",'Source'!$B:$B,$A101)</f>
        <v>0</v>
      </c>
      <c r="E101" s="8" t="n">
        <f aca="false">D101*$J$5</f>
        <v>0</v>
      </c>
      <c r="F101" s="8" t="n">
        <f aca="false">E101-C101</f>
        <v>-20</v>
      </c>
      <c r="G101" s="9" t="n">
        <f aca="false">IF(AND(C101=0,E101=0),0,IF(C101=0,"New",(E101-C101)/C101))</f>
        <v>-1</v>
      </c>
      <c r="H101" s="8" t="n">
        <f aca="false">SUMIFS('Source'!$E:$E,'Source'!$A:$A,"204 - Sanaflex Anatomic GREECE",'Source'!$B:$B,$A101)</f>
        <v>389.75</v>
      </c>
      <c r="I101" s="8" t="n">
        <f aca="false">SUMIFS('Source'!$G:$G,'Source'!$A:$A,"204 - Sanaflex Anatomic GREECE",'Source'!$B:$B,$A101)</f>
        <v>0</v>
      </c>
      <c r="J101" s="8" t="n">
        <f aca="false">I101*$J$5</f>
        <v>0</v>
      </c>
      <c r="K101" s="8" t="n">
        <f aca="false">J101-H101</f>
        <v>-389.75</v>
      </c>
      <c r="L101" s="9" t="n">
        <f aca="false">IF(AND(H101=0,J101=0),0,IF(H101=0,"New",(J101-H101)/H101))</f>
        <v>-1</v>
      </c>
      <c r="M101" s="7" t="str">
        <f aca="false">IF(AND(OR(C101&lt;&gt;0,H101&lt;&gt;0),D101=0,I101=0),"DROP",IF(AND(OR(D101&lt;&gt;0,I101&lt;&gt;0),C101=0,H101=0),"NEW",""))</f>
        <v>DROP</v>
      </c>
    </row>
    <row r="102" customFormat="false" ht="15" hidden="false" customHeight="false" outlineLevel="0" collapsed="false">
      <c r="A102" s="7" t="s">
        <v>1050</v>
      </c>
      <c r="B102" s="7" t="str">
        <f aca="false">IFERROR(INDEX('Source'!$C:$C,MATCH($A102,'Source'!$B:$B,0)),"")</f>
        <v>מדרס מתכוונן</v>
      </c>
      <c r="C102" s="8" t="n">
        <f aca="false">SUMIFS('Source'!$D:$D,'Source'!$A:$A,"204 - Sanaflex Anatomic GREECE",'Source'!$B:$B,$A102)</f>
        <v>140</v>
      </c>
      <c r="D102" s="8" t="n">
        <f aca="false">SUMIFS('Source'!$F:$F,'Source'!$A:$A,"204 - Sanaflex Anatomic GREECE",'Source'!$B:$B,$A102)</f>
        <v>145</v>
      </c>
      <c r="E102" s="8" t="n">
        <f aca="false">D102*$J$5</f>
        <v>183.157894736842</v>
      </c>
      <c r="F102" s="8" t="n">
        <f aca="false">E102-C102</f>
        <v>43.1578947368421</v>
      </c>
      <c r="G102" s="9" t="n">
        <f aca="false">IF(AND(C102=0,E102=0),0,IF(C102=0,"New",(E102-C102)/C102))</f>
        <v>0.308270676691729</v>
      </c>
      <c r="H102" s="8" t="n">
        <f aca="false">SUMIFS('Source'!$E:$E,'Source'!$A:$A,"204 - Sanaflex Anatomic GREECE",'Source'!$B:$B,$A102)</f>
        <v>4903.29</v>
      </c>
      <c r="I102" s="8" t="n">
        <f aca="false">SUMIFS('Source'!$G:$G,'Source'!$A:$A,"204 - Sanaflex Anatomic GREECE",'Source'!$B:$B,$A102)</f>
        <v>4520.43</v>
      </c>
      <c r="J102" s="8" t="n">
        <f aca="false">I102*$J$5</f>
        <v>5710.01684210526</v>
      </c>
      <c r="K102" s="8" t="n">
        <f aca="false">J102-H102</f>
        <v>806.726842105263</v>
      </c>
      <c r="L102" s="9" t="n">
        <f aca="false">IF(AND(H102=0,J102=0),0,IF(H102=0,"New",(J102-H102)/H102))</f>
        <v>0.164527662468519</v>
      </c>
      <c r="M102" s="7" t="str">
        <f aca="false">IF(AND(OR(C102&lt;&gt;0,H102&lt;&gt;0),D102=0,I102=0),"DROP",IF(AND(OR(D102&lt;&gt;0,I102&lt;&gt;0),C102=0,H102=0),"NEW",""))</f>
        <v/>
      </c>
    </row>
    <row r="103" customFormat="false" ht="15" hidden="false" customHeight="false" outlineLevel="0" collapsed="false">
      <c r="A103" s="7" t="s">
        <v>209</v>
      </c>
      <c r="B103" s="7" t="str">
        <f aca="false">IFERROR(INDEX('Source'!$C:$C,MATCH($A103,'Source'!$B:$B,0)),"")</f>
        <v>אצבעון מפלסטיק  ליד</v>
      </c>
      <c r="C103" s="8" t="n">
        <f aca="false">SUMIFS('Source'!$D:$D,'Source'!$A:$A,"204 - Sanaflex Anatomic GREECE",'Source'!$B:$B,$A103)</f>
        <v>135</v>
      </c>
      <c r="D103" s="8" t="n">
        <f aca="false">SUMIFS('Source'!$F:$F,'Source'!$A:$A,"204 - Sanaflex Anatomic GREECE",'Source'!$B:$B,$A103)</f>
        <v>100</v>
      </c>
      <c r="E103" s="8" t="n">
        <f aca="false">D103*$J$5</f>
        <v>126.315789473684</v>
      </c>
      <c r="F103" s="8" t="n">
        <f aca="false">E103-C103</f>
        <v>-8.6842105263158</v>
      </c>
      <c r="G103" s="9" t="n">
        <f aca="false">IF(AND(C103=0,E103=0),0,IF(C103=0,"New",(E103-C103)/C103))</f>
        <v>-0.064327485380117</v>
      </c>
      <c r="H103" s="8" t="n">
        <f aca="false">SUMIFS('Source'!$E:$E,'Source'!$A:$A,"204 - Sanaflex Anatomic GREECE",'Source'!$B:$B,$A103)</f>
        <v>1140.49</v>
      </c>
      <c r="I103" s="8" t="n">
        <f aca="false">SUMIFS('Source'!$G:$G,'Source'!$A:$A,"204 - Sanaflex Anatomic GREECE",'Source'!$B:$B,$A103)</f>
        <v>757.71</v>
      </c>
      <c r="J103" s="8" t="n">
        <f aca="false">I103*$J$5</f>
        <v>957.107368421053</v>
      </c>
      <c r="K103" s="8" t="n">
        <f aca="false">J103-H103</f>
        <v>-183.382631578947</v>
      </c>
      <c r="L103" s="9" t="n">
        <f aca="false">IF(AND(H103=0,J103=0),0,IF(H103=0,"New",(J103-H103)/H103))</f>
        <v>-0.160792844811395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198</v>
      </c>
      <c r="B104" s="7" t="str">
        <f aca="false">IFERROR(INDEX('Source'!$C:$C,MATCH($A104,'Source'!$B:$B,0)),"")</f>
        <v>מתלה יד-כיס</v>
      </c>
      <c r="C104" s="8" t="n">
        <f aca="false">SUMIFS('Source'!$D:$D,'Source'!$A:$A,"204 - Sanaflex Anatomic GREECE",'Source'!$B:$B,$A104)</f>
        <v>56</v>
      </c>
      <c r="D104" s="8" t="n">
        <f aca="false">SUMIFS('Source'!$F:$F,'Source'!$A:$A,"204 - Sanaflex Anatomic GREECE",'Source'!$B:$B,$A104)</f>
        <v>40</v>
      </c>
      <c r="E104" s="8" t="n">
        <f aca="false">D104*$J$5</f>
        <v>50.5263157894737</v>
      </c>
      <c r="F104" s="8" t="n">
        <f aca="false">E104-C104</f>
        <v>-5.47368421052632</v>
      </c>
      <c r="G104" s="9" t="n">
        <f aca="false">IF(AND(C104=0,E104=0),0,IF(C104=0,"New",(E104-C104)/C104))</f>
        <v>-0.0977443609022556</v>
      </c>
      <c r="H104" s="8" t="n">
        <f aca="false">SUMIFS('Source'!$E:$E,'Source'!$A:$A,"204 - Sanaflex Anatomic GREECE",'Source'!$B:$B,$A104)</f>
        <v>1065.21</v>
      </c>
      <c r="I104" s="8" t="n">
        <f aca="false">SUMIFS('Source'!$G:$G,'Source'!$A:$A,"204 - Sanaflex Anatomic GREECE",'Source'!$B:$B,$A104)</f>
        <v>686.15</v>
      </c>
      <c r="J104" s="8" t="n">
        <f aca="false">I104*$J$5</f>
        <v>866.715789473684</v>
      </c>
      <c r="K104" s="8" t="n">
        <f aca="false">J104-H104</f>
        <v>-198.494210526316</v>
      </c>
      <c r="L104" s="9" t="n">
        <f aca="false">IF(AND(H104=0,J104=0),0,IF(H104=0,"New",(J104-H104)/H104))</f>
        <v>-0.186342796750233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1049</v>
      </c>
      <c r="B105" s="7" t="str">
        <f aca="false">IFERROR(INDEX('Source'!$C:$C,MATCH($A105,'Source'!$B:$B,0)),"")</f>
        <v>מדרס מתכוונן</v>
      </c>
      <c r="C105" s="8" t="n">
        <f aca="false">SUMIFS('Source'!$D:$D,'Source'!$A:$A,"204 - Sanaflex Anatomic GREECE",'Source'!$B:$B,$A105)</f>
        <v>75</v>
      </c>
      <c r="D105" s="8" t="n">
        <f aca="false">SUMIFS('Source'!$F:$F,'Source'!$A:$A,"204 - Sanaflex Anatomic GREECE",'Source'!$B:$B,$A105)</f>
        <v>95</v>
      </c>
      <c r="E105" s="8" t="n">
        <f aca="false">D105*$J$5</f>
        <v>120</v>
      </c>
      <c r="F105" s="8" t="n">
        <f aca="false">E105-C105</f>
        <v>45</v>
      </c>
      <c r="G105" s="9" t="n">
        <f aca="false">IF(AND(C105=0,E105=0),0,IF(C105=0,"New",(E105-C105)/C105))</f>
        <v>0.6</v>
      </c>
      <c r="H105" s="8" t="n">
        <f aca="false">SUMIFS('Source'!$E:$E,'Source'!$A:$A,"204 - Sanaflex Anatomic GREECE",'Source'!$B:$B,$A105)</f>
        <v>2630.01</v>
      </c>
      <c r="I105" s="8" t="n">
        <f aca="false">SUMIFS('Source'!$G:$G,'Source'!$A:$A,"204 - Sanaflex Anatomic GREECE",'Source'!$B:$B,$A105)</f>
        <v>2994.23</v>
      </c>
      <c r="J105" s="8" t="n">
        <f aca="false">I105*$J$5</f>
        <v>3782.18526315789</v>
      </c>
      <c r="K105" s="8" t="n">
        <f aca="false">J105-H105</f>
        <v>1152.17526315789</v>
      </c>
      <c r="L105" s="9" t="n">
        <f aca="false">IF(AND(H105=0,J105=0),0,IF(H105=0,"New",(J105-H105)/H105))</f>
        <v>0.438087787939169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847</v>
      </c>
      <c r="B106" s="7" t="str">
        <f aca="false">IFERROR(INDEX('Source'!$C:$C,MATCH($A106,'Source'!$B:$B,0)),"")</f>
        <v>סופורטר</v>
      </c>
      <c r="C106" s="8" t="n">
        <f aca="false">SUMIFS('Source'!$D:$D,'Source'!$A:$A,"204 - Sanaflex Anatomic GREECE",'Source'!$B:$B,$A106)</f>
        <v>31</v>
      </c>
      <c r="D106" s="8" t="n">
        <f aca="false">SUMIFS('Source'!$F:$F,'Source'!$A:$A,"204 - Sanaflex Anatomic GREECE",'Source'!$B:$B,$A106)</f>
        <v>22</v>
      </c>
      <c r="E106" s="8" t="n">
        <f aca="false">D106*$J$5</f>
        <v>27.7894736842105</v>
      </c>
      <c r="F106" s="8" t="n">
        <f aca="false">E106-C106</f>
        <v>-3.21052631578948</v>
      </c>
      <c r="G106" s="9" t="n">
        <f aca="false">IF(AND(C106=0,E106=0),0,IF(C106=0,"New",(E106-C106)/C106))</f>
        <v>-0.103565365025467</v>
      </c>
      <c r="H106" s="8" t="n">
        <f aca="false">SUMIFS('Source'!$E:$E,'Source'!$A:$A,"204 - Sanaflex Anatomic GREECE",'Source'!$B:$B,$A106)</f>
        <v>991.17</v>
      </c>
      <c r="I106" s="8" t="n">
        <f aca="false">SUMIFS('Source'!$G:$G,'Source'!$A:$A,"204 - Sanaflex Anatomic GREECE",'Source'!$B:$B,$A106)</f>
        <v>637.54</v>
      </c>
      <c r="J106" s="8" t="n">
        <f aca="false">I106*$J$5</f>
        <v>805.313684210526</v>
      </c>
      <c r="K106" s="8" t="n">
        <f aca="false">J106-H106</f>
        <v>-185.856315789474</v>
      </c>
      <c r="L106" s="9" t="n">
        <f aca="false">IF(AND(H106=0,J106=0),0,IF(H106=0,"New",(J106-H106)/H106))</f>
        <v>-0.187512047165949</v>
      </c>
      <c r="M106" s="7" t="str">
        <f aca="false">IF(AND(OR(C106&lt;&gt;0,H106&lt;&gt;0),D106=0,I106=0),"DROP",IF(AND(OR(D106&lt;&gt;0,I106&lt;&gt;0),C106=0,H106=0),"NEW",""))</f>
        <v/>
      </c>
    </row>
    <row r="107" customFormat="false" ht="15" hidden="false" customHeight="false" outlineLevel="0" collapsed="false">
      <c r="A107" s="7" t="s">
        <v>224</v>
      </c>
      <c r="B107" s="7" t="str">
        <f aca="false">IFERROR(INDEX('Source'!$C:$C,MATCH($A107,'Source'!$B:$B,0)),"")</f>
        <v>צוארון ספוגי</v>
      </c>
      <c r="C107" s="8" t="n">
        <f aca="false">SUMIFS('Source'!$D:$D,'Source'!$A:$A,"204 - Sanaflex Anatomic GREECE",'Source'!$B:$B,$A107)</f>
        <v>26</v>
      </c>
      <c r="D107" s="8" t="n">
        <f aca="false">SUMIFS('Source'!$F:$F,'Source'!$A:$A,"204 - Sanaflex Anatomic GREECE",'Source'!$B:$B,$A107)</f>
        <v>12</v>
      </c>
      <c r="E107" s="8" t="n">
        <f aca="false">D107*$J$5</f>
        <v>15.1578947368421</v>
      </c>
      <c r="F107" s="8" t="n">
        <f aca="false">E107-C107</f>
        <v>-10.8421052631579</v>
      </c>
      <c r="G107" s="9" t="n">
        <f aca="false">IF(AND(C107=0,E107=0),0,IF(C107=0,"New",(E107-C107)/C107))</f>
        <v>-0.417004048582996</v>
      </c>
      <c r="H107" s="8" t="n">
        <f aca="false">SUMIFS('Source'!$E:$E,'Source'!$A:$A,"204 - Sanaflex Anatomic GREECE",'Source'!$B:$B,$A107)</f>
        <v>595.57</v>
      </c>
      <c r="I107" s="8" t="n">
        <f aca="false">SUMIFS('Source'!$G:$G,'Source'!$A:$A,"204 - Sanaflex Anatomic GREECE",'Source'!$B:$B,$A107)</f>
        <v>246.64</v>
      </c>
      <c r="J107" s="8" t="n">
        <f aca="false">I107*$J$5</f>
        <v>311.545263157895</v>
      </c>
      <c r="K107" s="8" t="n">
        <f aca="false">J107-H107</f>
        <v>-284.024736842105</v>
      </c>
      <c r="L107" s="9" t="n">
        <f aca="false">IF(AND(H107=0,J107=0),0,IF(H107=0,"New",(J107-H107)/H107))</f>
        <v>-0.476895640885379</v>
      </c>
      <c r="M107" s="7" t="str">
        <f aca="false">IF(AND(OR(C107&lt;&gt;0,H107&lt;&gt;0),D107=0,I107=0),"DROP",IF(AND(OR(D107&lt;&gt;0,I107&lt;&gt;0),C107=0,H107=0),"NEW",""))</f>
        <v/>
      </c>
    </row>
    <row r="108" customFormat="false" ht="15" hidden="false" customHeight="false" outlineLevel="0" collapsed="false">
      <c r="A108" s="7" t="s">
        <v>756</v>
      </c>
      <c r="B108" s="7" t="str">
        <f aca="false">IFERROR(INDEX('Source'!$C:$C,MATCH($A108,'Source'!$B:$B,0)),"")</f>
        <v>צוארון עממי</v>
      </c>
      <c r="C108" s="8" t="n">
        <f aca="false">SUMIFS('Source'!$D:$D,'Source'!$A:$A,"204 - Sanaflex Anatomic GREECE",'Source'!$B:$B,$A108)</f>
        <v>20</v>
      </c>
      <c r="D108" s="8" t="n">
        <f aca="false">SUMIFS('Source'!$F:$F,'Source'!$A:$A,"204 - Sanaflex Anatomic GREECE",'Source'!$B:$B,$A108)</f>
        <v>0</v>
      </c>
      <c r="E108" s="8" t="n">
        <f aca="false">D108*$J$5</f>
        <v>0</v>
      </c>
      <c r="F108" s="8" t="n">
        <f aca="false">E108-C108</f>
        <v>-20</v>
      </c>
      <c r="G108" s="9" t="n">
        <f aca="false">IF(AND(C108=0,E108=0),0,IF(C108=0,"New",(E108-C108)/C108))</f>
        <v>-1</v>
      </c>
      <c r="H108" s="8" t="n">
        <f aca="false">SUMIFS('Source'!$E:$E,'Source'!$A:$A,"204 - Sanaflex Anatomic GREECE",'Source'!$B:$B,$A108)</f>
        <v>346.83</v>
      </c>
      <c r="I108" s="8" t="n">
        <f aca="false">SUMIFS('Source'!$G:$G,'Source'!$A:$A,"204 - Sanaflex Anatomic GREECE",'Source'!$B:$B,$A108)</f>
        <v>0</v>
      </c>
      <c r="J108" s="8" t="n">
        <f aca="false">I108*$J$5</f>
        <v>0</v>
      </c>
      <c r="K108" s="8" t="n">
        <f aca="false">J108-H108</f>
        <v>-346.83</v>
      </c>
      <c r="L108" s="9" t="n">
        <f aca="false">IF(AND(H108=0,J108=0),0,IF(H108=0,"New",(J108-H108)/H108))</f>
        <v>-1</v>
      </c>
      <c r="M108" s="7" t="str">
        <f aca="false">IF(AND(OR(C108&lt;&gt;0,H108&lt;&gt;0),D108=0,I108=0),"DROP",IF(AND(OR(D108&lt;&gt;0,I108&lt;&gt;0),C108=0,H108=0),"NEW",""))</f>
        <v>DROP</v>
      </c>
    </row>
    <row r="109" customFormat="false" ht="15" hidden="false" customHeight="false" outlineLevel="0" collapsed="false">
      <c r="A109" s="7" t="s">
        <v>150</v>
      </c>
      <c r="B109" s="7" t="str">
        <f aca="false">IFERROR(INDEX('Source'!$C:$C,MATCH($A109,'Source'!$B:$B,0)),"")</f>
        <v>שרוול מסיליקון ל</v>
      </c>
      <c r="C109" s="8" t="n">
        <f aca="false">SUMIFS('Source'!$D:$D,'Source'!$A:$A,"204 - Sanaflex Anatomic GREECE",'Source'!$B:$B,$A109)</f>
        <v>290</v>
      </c>
      <c r="D109" s="8" t="n">
        <f aca="false">SUMIFS('Source'!$F:$F,'Source'!$A:$A,"204 - Sanaflex Anatomic GREECE",'Source'!$B:$B,$A109)</f>
        <v>370</v>
      </c>
      <c r="E109" s="8" t="n">
        <f aca="false">D109*$J$5</f>
        <v>467.368421052632</v>
      </c>
      <c r="F109" s="8" t="n">
        <f aca="false">E109-C109</f>
        <v>177.368421052632</v>
      </c>
      <c r="G109" s="9" t="n">
        <f aca="false">IF(AND(C109=0,E109=0),0,IF(C109=0,"New",(E109-C109)/C109))</f>
        <v>0.611615245009074</v>
      </c>
      <c r="H109" s="8" t="n">
        <f aca="false">SUMIFS('Source'!$E:$E,'Source'!$A:$A,"204 - Sanaflex Anatomic GREECE",'Source'!$B:$B,$A109)</f>
        <v>2483.87</v>
      </c>
      <c r="I109" s="8" t="n">
        <f aca="false">SUMIFS('Source'!$G:$G,'Source'!$A:$A,"204 - Sanaflex Anatomic GREECE",'Source'!$B:$B,$A109)</f>
        <v>2824.71</v>
      </c>
      <c r="J109" s="8" t="n">
        <f aca="false">I109*$J$5</f>
        <v>3568.05473684211</v>
      </c>
      <c r="K109" s="8" t="n">
        <f aca="false">J109-H109</f>
        <v>1084.18473684211</v>
      </c>
      <c r="L109" s="9" t="n">
        <f aca="false">IF(AND(H109=0,J109=0),0,IF(H109=0,"New",(J109-H109)/H109))</f>
        <v>0.436490129049469</v>
      </c>
      <c r="M109" s="7" t="str">
        <f aca="false">IF(AND(OR(C109&lt;&gt;0,H109&lt;&gt;0),D109=0,I109=0),"DROP",IF(AND(OR(D109&lt;&gt;0,I109&lt;&gt;0),C109=0,H109=0),"NEW",""))</f>
        <v/>
      </c>
    </row>
    <row r="110" customFormat="false" ht="15" hidden="false" customHeight="false" outlineLevel="0" collapsed="false">
      <c r="A110" s="7" t="s">
        <v>884</v>
      </c>
      <c r="B110" s="7" t="str">
        <f aca="false">IFERROR(INDEX('Source'!$C:$C,MATCH($A110,'Source'!$B:$B,0)),"")</f>
        <v>חגורת בטן קלה</v>
      </c>
      <c r="C110" s="8" t="n">
        <f aca="false">SUMIFS('Source'!$D:$D,'Source'!$A:$A,"204 - Sanaflex Anatomic GREECE",'Source'!$B:$B,$A110)</f>
        <v>13</v>
      </c>
      <c r="D110" s="8" t="n">
        <f aca="false">SUMIFS('Source'!$F:$F,'Source'!$A:$A,"204 - Sanaflex Anatomic GREECE",'Source'!$B:$B,$A110)</f>
        <v>0</v>
      </c>
      <c r="E110" s="8" t="n">
        <f aca="false">D110*$J$5</f>
        <v>0</v>
      </c>
      <c r="F110" s="8" t="n">
        <f aca="false">E110-C110</f>
        <v>-13</v>
      </c>
      <c r="G110" s="9" t="n">
        <f aca="false">IF(AND(C110=0,E110=0),0,IF(C110=0,"New",(E110-C110)/C110))</f>
        <v>-1</v>
      </c>
      <c r="H110" s="8" t="n">
        <f aca="false">SUMIFS('Source'!$E:$E,'Source'!$A:$A,"204 - Sanaflex Anatomic GREECE",'Source'!$B:$B,$A110)</f>
        <v>335.39</v>
      </c>
      <c r="I110" s="8" t="n">
        <f aca="false">SUMIFS('Source'!$G:$G,'Source'!$A:$A,"204 - Sanaflex Anatomic GREECE",'Source'!$B:$B,$A110)</f>
        <v>0</v>
      </c>
      <c r="J110" s="8" t="n">
        <f aca="false">I110*$J$5</f>
        <v>0</v>
      </c>
      <c r="K110" s="8" t="n">
        <f aca="false">J110-H110</f>
        <v>-335.39</v>
      </c>
      <c r="L110" s="9" t="n">
        <f aca="false">IF(AND(H110=0,J110=0),0,IF(H110=0,"New",(J110-H110)/H110))</f>
        <v>-1</v>
      </c>
      <c r="M110" s="7" t="str">
        <f aca="false">IF(AND(OR(C110&lt;&gt;0,H110&lt;&gt;0),D110=0,I110=0),"DROP",IF(AND(OR(D110&lt;&gt;0,I110&lt;&gt;0),C110=0,H110=0),"NEW",""))</f>
        <v>DROP</v>
      </c>
    </row>
    <row r="111" customFormat="false" ht="15" hidden="false" customHeight="false" outlineLevel="0" collapsed="false">
      <c r="A111" s="7" t="s">
        <v>796</v>
      </c>
      <c r="B111" s="7" t="str">
        <f aca="false">IFERROR(INDEX('Source'!$C:$C,MATCH($A111,'Source'!$B:$B,0)),"")</f>
        <v>צוארון עממי</v>
      </c>
      <c r="C111" s="8" t="n">
        <f aca="false">SUMIFS('Source'!$D:$D,'Source'!$A:$A,"204 - Sanaflex Anatomic GREECE",'Source'!$B:$B,$A111)</f>
        <v>95</v>
      </c>
      <c r="D111" s="8" t="n">
        <f aca="false">SUMIFS('Source'!$F:$F,'Source'!$A:$A,"204 - Sanaflex Anatomic GREECE",'Source'!$B:$B,$A111)</f>
        <v>85</v>
      </c>
      <c r="E111" s="8" t="n">
        <f aca="false">D111*$J$5</f>
        <v>107.368421052632</v>
      </c>
      <c r="F111" s="8" t="n">
        <f aca="false">E111-C111</f>
        <v>12.3684210526316</v>
      </c>
      <c r="G111" s="9" t="n">
        <f aca="false">IF(AND(C111=0,E111=0),0,IF(C111=0,"New",(E111-C111)/C111))</f>
        <v>0.130193905817174</v>
      </c>
      <c r="H111" s="8" t="n">
        <f aca="false">SUMIFS('Source'!$E:$E,'Source'!$A:$A,"204 - Sanaflex Anatomic GREECE",'Source'!$B:$B,$A111)</f>
        <v>1682.44</v>
      </c>
      <c r="I111" s="8" t="n">
        <f aca="false">SUMIFS('Source'!$G:$G,'Source'!$A:$A,"204 - Sanaflex Anatomic GREECE",'Source'!$B:$B,$A111)</f>
        <v>1348.67</v>
      </c>
      <c r="J111" s="8" t="n">
        <f aca="false">I111*$J$5</f>
        <v>1703.58315789474</v>
      </c>
      <c r="K111" s="8" t="n">
        <f aca="false">J111-H111</f>
        <v>21.1431578947368</v>
      </c>
      <c r="L111" s="9" t="n">
        <f aca="false">IF(AND(H111=0,J111=0),0,IF(H111=0,"New",(J111-H111)/H111))</f>
        <v>0.0125669610177699</v>
      </c>
      <c r="M111" s="7" t="str">
        <f aca="false">IF(AND(OR(C111&lt;&gt;0,H111&lt;&gt;0),D111=0,I111=0),"DROP",IF(AND(OR(D111&lt;&gt;0,I111&lt;&gt;0),C111=0,H111=0),"NEW",""))</f>
        <v/>
      </c>
    </row>
    <row r="112" customFormat="false" ht="15" hidden="false" customHeight="false" outlineLevel="0" collapsed="false">
      <c r="A112" s="7" t="s">
        <v>281</v>
      </c>
      <c r="B112" s="7" t="str">
        <f aca="false">IFERROR(INDEX('Source'!$C:$C,MATCH($A112,'Source'!$B:$B,0)),"")</f>
        <v>חגורת גב-לומבו</v>
      </c>
      <c r="C112" s="8" t="n">
        <f aca="false">SUMIFS('Source'!$D:$D,'Source'!$A:$A,"204 - Sanaflex Anatomic GREECE",'Source'!$B:$B,$A112)</f>
        <v>5</v>
      </c>
      <c r="D112" s="8" t="n">
        <f aca="false">SUMIFS('Source'!$F:$F,'Source'!$A:$A,"204 - Sanaflex Anatomic GREECE",'Source'!$B:$B,$A112)</f>
        <v>0</v>
      </c>
      <c r="E112" s="8" t="n">
        <f aca="false">D112*$J$5</f>
        <v>0</v>
      </c>
      <c r="F112" s="8" t="n">
        <f aca="false">E112-C112</f>
        <v>-5</v>
      </c>
      <c r="G112" s="9" t="n">
        <f aca="false">IF(AND(C112=0,E112=0),0,IF(C112=0,"New",(E112-C112)/C112))</f>
        <v>-1</v>
      </c>
      <c r="H112" s="8" t="n">
        <f aca="false">SUMIFS('Source'!$E:$E,'Source'!$A:$A,"204 - Sanaflex Anatomic GREECE",'Source'!$B:$B,$A112)</f>
        <v>329.27</v>
      </c>
      <c r="I112" s="8" t="n">
        <f aca="false">SUMIFS('Source'!$G:$G,'Source'!$A:$A,"204 - Sanaflex Anatomic GREECE",'Source'!$B:$B,$A112)</f>
        <v>0</v>
      </c>
      <c r="J112" s="8" t="n">
        <f aca="false">I112*$J$5</f>
        <v>0</v>
      </c>
      <c r="K112" s="8" t="n">
        <f aca="false">J112-H112</f>
        <v>-329.27</v>
      </c>
      <c r="L112" s="9" t="n">
        <f aca="false">IF(AND(H112=0,J112=0),0,IF(H112=0,"New",(J112-H112)/H112))</f>
        <v>-1</v>
      </c>
      <c r="M112" s="7" t="str">
        <f aca="false">IF(AND(OR(C112&lt;&gt;0,H112&lt;&gt;0),D112=0,I112=0),"DROP",IF(AND(OR(D112&lt;&gt;0,I112&lt;&gt;0),C112=0,H112=0),"NEW",""))</f>
        <v>DROP</v>
      </c>
    </row>
    <row r="113" customFormat="false" ht="15" hidden="false" customHeight="false" outlineLevel="0" collapsed="false">
      <c r="A113" s="7" t="s">
        <v>511</v>
      </c>
      <c r="B113" s="7" t="str">
        <f aca="false">IFERROR(INDEX('Source'!$C:$C,MATCH($A113,'Source'!$B:$B,0)),"")</f>
        <v>מדרס סיליקון לנעלי עקב</v>
      </c>
      <c r="C113" s="8" t="n">
        <f aca="false">SUMIFS('Source'!$D:$D,'Source'!$A:$A,"204 - Sanaflex Anatomic GREECE",'Source'!$B:$B,$A113)</f>
        <v>6</v>
      </c>
      <c r="D113" s="8" t="n">
        <f aca="false">SUMIFS('Source'!$F:$F,'Source'!$A:$A,"204 - Sanaflex Anatomic GREECE",'Source'!$B:$B,$A113)</f>
        <v>26</v>
      </c>
      <c r="E113" s="8" t="n">
        <f aca="false">D113*$J$5</f>
        <v>32.8421052631579</v>
      </c>
      <c r="F113" s="8" t="n">
        <f aca="false">E113-C113</f>
        <v>26.8421052631579</v>
      </c>
      <c r="G113" s="9" t="n">
        <f aca="false">IF(AND(C113=0,E113=0),0,IF(C113=0,"New",(E113-C113)/C113))</f>
        <v>4.47368421052632</v>
      </c>
      <c r="H113" s="8" t="n">
        <f aca="false">SUMIFS('Source'!$E:$E,'Source'!$A:$A,"204 - Sanaflex Anatomic GREECE",'Source'!$B:$B,$A113)</f>
        <v>108.86</v>
      </c>
      <c r="I113" s="8" t="n">
        <f aca="false">SUMIFS('Source'!$G:$G,'Source'!$A:$A,"204 - Sanaflex Anatomic GREECE",'Source'!$B:$B,$A113)</f>
        <v>437.93</v>
      </c>
      <c r="J113" s="8" t="n">
        <f aca="false">I113*$J$5</f>
        <v>553.174736842105</v>
      </c>
      <c r="K113" s="8" t="n">
        <f aca="false">J113-H113</f>
        <v>444.314736842105</v>
      </c>
      <c r="L113" s="9" t="n">
        <f aca="false">IF(AND(H113=0,J113=0),0,IF(H113=0,"New",(J113-H113)/H113))</f>
        <v>4.08152431418432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128</v>
      </c>
      <c r="B114" s="7" t="str">
        <f aca="false">IFERROR(INDEX('Source'!$C:$C,MATCH($A114,'Source'!$B:$B,0)),"")</f>
        <v>קינזיולוגי טייפ</v>
      </c>
      <c r="C114" s="8" t="n">
        <f aca="false">SUMIFS('Source'!$D:$D,'Source'!$A:$A,"204 - Sanaflex Anatomic GREECE",'Source'!$B:$B,$A114)</f>
        <v>20</v>
      </c>
      <c r="D114" s="8" t="n">
        <f aca="false">SUMIFS('Source'!$F:$F,'Source'!$A:$A,"204 - Sanaflex Anatomic GREECE",'Source'!$B:$B,$A114)</f>
        <v>50</v>
      </c>
      <c r="E114" s="8" t="n">
        <f aca="false">D114*$J$5</f>
        <v>63.1578947368421</v>
      </c>
      <c r="F114" s="8" t="n">
        <f aca="false">E114-C114</f>
        <v>43.1578947368421</v>
      </c>
      <c r="G114" s="9" t="n">
        <f aca="false">IF(AND(C114=0,E114=0),0,IF(C114=0,"New",(E114-C114)/C114))</f>
        <v>2.15789473684211</v>
      </c>
      <c r="H114" s="8" t="n">
        <f aca="false">SUMIFS('Source'!$E:$E,'Source'!$A:$A,"204 - Sanaflex Anatomic GREECE",'Source'!$B:$B,$A114)</f>
        <v>239.39</v>
      </c>
      <c r="I114" s="8" t="n">
        <f aca="false">SUMIFS('Source'!$G:$G,'Source'!$A:$A,"204 - Sanaflex Anatomic GREECE",'Source'!$B:$B,$A114)</f>
        <v>561.5</v>
      </c>
      <c r="J114" s="8" t="n">
        <f aca="false">I114*$J$5</f>
        <v>709.263157894737</v>
      </c>
      <c r="K114" s="8" t="n">
        <f aca="false">J114-H114</f>
        <v>469.873157894737</v>
      </c>
      <c r="L114" s="9" t="n">
        <f aca="false">IF(AND(H114=0,J114=0),0,IF(H114=0,"New",(J114-H114)/H114))</f>
        <v>1.96279359160674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102</v>
      </c>
      <c r="B115" s="7" t="str">
        <f aca="false">IFERROR(INDEX('Source'!$C:$C,MATCH($A115,'Source'!$B:$B,0)),"")</f>
        <v>מגן ברך חום</v>
      </c>
      <c r="C115" s="8" t="n">
        <f aca="false">SUMIFS('Source'!$D:$D,'Source'!$A:$A,"204 - Sanaflex Anatomic GREECE",'Source'!$B:$B,$A115)</f>
        <v>150</v>
      </c>
      <c r="D115" s="8" t="n">
        <f aca="false">SUMIFS('Source'!$F:$F,'Source'!$A:$A,"204 - Sanaflex Anatomic GREECE",'Source'!$B:$B,$A115)</f>
        <v>136</v>
      </c>
      <c r="E115" s="8" t="n">
        <f aca="false">D115*$J$5</f>
        <v>171.789473684211</v>
      </c>
      <c r="F115" s="8" t="n">
        <f aca="false">E115-C115</f>
        <v>21.7894736842105</v>
      </c>
      <c r="G115" s="9" t="n">
        <f aca="false">IF(AND(C115=0,E115=0),0,IF(C115=0,"New",(E115-C115)/C115))</f>
        <v>0.145263157894737</v>
      </c>
      <c r="H115" s="8" t="n">
        <f aca="false">SUMIFS('Source'!$E:$E,'Source'!$A:$A,"204 - Sanaflex Anatomic GREECE",'Source'!$B:$B,$A115)</f>
        <v>1555.13</v>
      </c>
      <c r="I115" s="8" t="n">
        <f aca="false">SUMIFS('Source'!$G:$G,'Source'!$A:$A,"204 - Sanaflex Anatomic GREECE",'Source'!$B:$B,$A115)</f>
        <v>1237.42</v>
      </c>
      <c r="J115" s="8" t="n">
        <f aca="false">I115*$J$5</f>
        <v>1563.05684210526</v>
      </c>
      <c r="K115" s="8" t="n">
        <f aca="false">J115-H115</f>
        <v>7.92684210526295</v>
      </c>
      <c r="L115" s="9" t="n">
        <f aca="false">IF(AND(H115=0,J115=0),0,IF(H115=0,"New",(J115-H115)/H115))</f>
        <v>0.00509722152184251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183</v>
      </c>
      <c r="B116" s="7" t="str">
        <f aca="false">IFERROR(INDEX('Source'!$C:$C,MATCH($A116,'Source'!$B:$B,0)),"")</f>
        <v>מגן בוניון עדין לנעל צרה</v>
      </c>
      <c r="C116" s="8" t="n">
        <f aca="false">SUMIFS('Source'!$D:$D,'Source'!$A:$A,"204 - Sanaflex Anatomic GREECE",'Source'!$B:$B,$A116)</f>
        <v>16</v>
      </c>
      <c r="D116" s="8" t="n">
        <f aca="false">SUMIFS('Source'!$F:$F,'Source'!$A:$A,"204 - Sanaflex Anatomic GREECE",'Source'!$B:$B,$A116)</f>
        <v>38</v>
      </c>
      <c r="E116" s="8" t="n">
        <f aca="false">D116*$J$5</f>
        <v>48</v>
      </c>
      <c r="F116" s="8" t="n">
        <f aca="false">E116-C116</f>
        <v>32</v>
      </c>
      <c r="G116" s="9" t="n">
        <f aca="false">IF(AND(C116=0,E116=0),0,IF(C116=0,"New",(E116-C116)/C116))</f>
        <v>2</v>
      </c>
      <c r="H116" s="8" t="n">
        <f aca="false">SUMIFS('Source'!$E:$E,'Source'!$A:$A,"204 - Sanaflex Anatomic GREECE",'Source'!$B:$B,$A116)</f>
        <v>245.68</v>
      </c>
      <c r="I116" s="8" t="n">
        <f aca="false">SUMIFS('Source'!$G:$G,'Source'!$A:$A,"204 - Sanaflex Anatomic GREECE",'Source'!$B:$B,$A116)</f>
        <v>547.34</v>
      </c>
      <c r="J116" s="8" t="n">
        <f aca="false">I116*$J$5</f>
        <v>691.376842105263</v>
      </c>
      <c r="K116" s="8" t="n">
        <f aca="false">J116-H116</f>
        <v>445.696842105263</v>
      </c>
      <c r="L116" s="9" t="n">
        <f aca="false">IF(AND(H116=0,J116=0),0,IF(H116=0,"New",(J116-H116)/H116))</f>
        <v>1.81413563214451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321</v>
      </c>
      <c r="B117" s="7" t="str">
        <f aca="false">IFERROR(INDEX('Source'!$C:$C,MATCH($A117,'Source'!$B:$B,0)),"")</f>
        <v>מגן קרסול מתכוון</v>
      </c>
      <c r="C117" s="8" t="n">
        <f aca="false">SUMIFS('Source'!$D:$D,'Source'!$A:$A,"204 - Sanaflex Anatomic GREECE",'Source'!$B:$B,$A117)</f>
        <v>10</v>
      </c>
      <c r="D117" s="8" t="n">
        <f aca="false">SUMIFS('Source'!$F:$F,'Source'!$A:$A,"204 - Sanaflex Anatomic GREECE",'Source'!$B:$B,$A117)</f>
        <v>0</v>
      </c>
      <c r="E117" s="8" t="n">
        <f aca="false">D117*$J$5</f>
        <v>0</v>
      </c>
      <c r="F117" s="8" t="n">
        <f aca="false">E117-C117</f>
        <v>-10</v>
      </c>
      <c r="G117" s="9" t="n">
        <f aca="false">IF(AND(C117=0,E117=0),0,IF(C117=0,"New",(E117-C117)/C117))</f>
        <v>-1</v>
      </c>
      <c r="H117" s="8" t="n">
        <f aca="false">SUMIFS('Source'!$E:$E,'Source'!$A:$A,"204 - Sanaflex Anatomic GREECE",'Source'!$B:$B,$A117)</f>
        <v>296.42</v>
      </c>
      <c r="I117" s="8" t="n">
        <f aca="false">SUMIFS('Source'!$G:$G,'Source'!$A:$A,"204 - Sanaflex Anatomic GREECE",'Source'!$B:$B,$A117)</f>
        <v>0</v>
      </c>
      <c r="J117" s="8" t="n">
        <f aca="false">I117*$J$5</f>
        <v>0</v>
      </c>
      <c r="K117" s="8" t="n">
        <f aca="false">J117-H117</f>
        <v>-296.42</v>
      </c>
      <c r="L117" s="9" t="n">
        <f aca="false">IF(AND(H117=0,J117=0),0,IF(H117=0,"New",(J117-H117)/H117))</f>
        <v>-1</v>
      </c>
      <c r="M117" s="7" t="str">
        <f aca="false">IF(AND(OR(C117&lt;&gt;0,H117&lt;&gt;0),D117=0,I117=0),"DROP",IF(AND(OR(D117&lt;&gt;0,I117&lt;&gt;0),C117=0,H117=0),"NEW",""))</f>
        <v>DROP</v>
      </c>
    </row>
    <row r="118" customFormat="false" ht="15" hidden="false" customHeight="false" outlineLevel="0" collapsed="false">
      <c r="A118" s="7" t="s">
        <v>322</v>
      </c>
      <c r="B118" s="7" t="str">
        <f aca="false">IFERROR(INDEX('Source'!$C:$C,MATCH($A118,'Source'!$B:$B,0)),"")</f>
        <v>מגן קרסול מתכוון</v>
      </c>
      <c r="C118" s="8" t="n">
        <f aca="false">SUMIFS('Source'!$D:$D,'Source'!$A:$A,"204 - Sanaflex Anatomic GREECE",'Source'!$B:$B,$A118)</f>
        <v>10</v>
      </c>
      <c r="D118" s="8" t="n">
        <f aca="false">SUMIFS('Source'!$F:$F,'Source'!$A:$A,"204 - Sanaflex Anatomic GREECE",'Source'!$B:$B,$A118)</f>
        <v>0</v>
      </c>
      <c r="E118" s="8" t="n">
        <f aca="false">D118*$J$5</f>
        <v>0</v>
      </c>
      <c r="F118" s="8" t="n">
        <f aca="false">E118-C118</f>
        <v>-10</v>
      </c>
      <c r="G118" s="9" t="n">
        <f aca="false">IF(AND(C118=0,E118=0),0,IF(C118=0,"New",(E118-C118)/C118))</f>
        <v>-1</v>
      </c>
      <c r="H118" s="8" t="n">
        <f aca="false">SUMIFS('Source'!$E:$E,'Source'!$A:$A,"204 - Sanaflex Anatomic GREECE",'Source'!$B:$B,$A118)</f>
        <v>296.42</v>
      </c>
      <c r="I118" s="8" t="n">
        <f aca="false">SUMIFS('Source'!$G:$G,'Source'!$A:$A,"204 - Sanaflex Anatomic GREECE",'Source'!$B:$B,$A118)</f>
        <v>0</v>
      </c>
      <c r="J118" s="8" t="n">
        <f aca="false">I118*$J$5</f>
        <v>0</v>
      </c>
      <c r="K118" s="8" t="n">
        <f aca="false">J118-H118</f>
        <v>-296.42</v>
      </c>
      <c r="L118" s="9" t="n">
        <f aca="false">IF(AND(H118=0,J118=0),0,IF(H118=0,"New",(J118-H118)/H118))</f>
        <v>-1</v>
      </c>
      <c r="M118" s="7" t="str">
        <f aca="false">IF(AND(OR(C118&lt;&gt;0,H118&lt;&gt;0),D118=0,I118=0),"DROP",IF(AND(OR(D118&lt;&gt;0,I118&lt;&gt;0),C118=0,H118=0),"NEW",""))</f>
        <v>DROP</v>
      </c>
    </row>
    <row r="119" customFormat="false" ht="15" hidden="false" customHeight="false" outlineLevel="0" collapsed="false">
      <c r="A119" s="7" t="s">
        <v>469</v>
      </c>
      <c r="B119" s="7" t="str">
        <f aca="false">IFERROR(INDEX('Source'!$C:$C,MATCH($A119,'Source'!$B:$B,0)),"")</f>
        <v>אטלטיק טייפ</v>
      </c>
      <c r="C119" s="8" t="n">
        <f aca="false">SUMIFS('Source'!$D:$D,'Source'!$A:$A,"204 - Sanaflex Anatomic GREECE",'Source'!$B:$B,$A119)</f>
        <v>55</v>
      </c>
      <c r="D119" s="8" t="n">
        <f aca="false">SUMIFS('Source'!$F:$F,'Source'!$A:$A,"204 - Sanaflex Anatomic GREECE",'Source'!$B:$B,$A119)</f>
        <v>97</v>
      </c>
      <c r="E119" s="8" t="n">
        <f aca="false">D119*$J$5</f>
        <v>122.526315789474</v>
      </c>
      <c r="F119" s="8" t="n">
        <f aca="false">E119-C119</f>
        <v>67.5263157894737</v>
      </c>
      <c r="G119" s="9" t="n">
        <f aca="false">IF(AND(C119=0,E119=0),0,IF(C119=0,"New",(E119-C119)/C119))</f>
        <v>1.22775119617225</v>
      </c>
      <c r="H119" s="8" t="n">
        <f aca="false">SUMIFS('Source'!$E:$E,'Source'!$A:$A,"204 - Sanaflex Anatomic GREECE",'Source'!$B:$B,$A119)</f>
        <v>490.11</v>
      </c>
      <c r="I119" s="8" t="n">
        <f aca="false">SUMIFS('Source'!$G:$G,'Source'!$A:$A,"204 - Sanaflex Anatomic GREECE",'Source'!$B:$B,$A119)</f>
        <v>778.63</v>
      </c>
      <c r="J119" s="8" t="n">
        <f aca="false">I119*$J$5</f>
        <v>983.532631578947</v>
      </c>
      <c r="K119" s="8" t="n">
        <f aca="false">J119-H119</f>
        <v>493.422631578947</v>
      </c>
      <c r="L119" s="9" t="n">
        <f aca="false">IF(AND(H119=0,J119=0),0,IF(H119=0,"New",(J119-H119)/H119))</f>
        <v>1.0067589552936</v>
      </c>
      <c r="M119" s="7" t="str">
        <f aca="false">IF(AND(OR(C119&lt;&gt;0,H119&lt;&gt;0),D119=0,I119=0),"DROP",IF(AND(OR(D119&lt;&gt;0,I119&lt;&gt;0),C119=0,H119=0),"NEW",""))</f>
        <v/>
      </c>
    </row>
    <row r="120" customFormat="false" ht="15" hidden="false" customHeight="false" outlineLevel="0" collapsed="false">
      <c r="A120" s="7" t="s">
        <v>482</v>
      </c>
      <c r="B120" s="7" t="str">
        <f aca="false">IFERROR(INDEX('Source'!$C:$C,MATCH($A120,'Source'!$B:$B,0)),"")</f>
        <v>ח.בטן 25 ס'מ</v>
      </c>
      <c r="C120" s="8" t="n">
        <f aca="false">SUMIFS('Source'!$D:$D,'Source'!$A:$A,"204 - Sanaflex Anatomic GREECE",'Source'!$B:$B,$A120)</f>
        <v>12</v>
      </c>
      <c r="D120" s="8" t="n">
        <f aca="false">SUMIFS('Source'!$F:$F,'Source'!$A:$A,"204 - Sanaflex Anatomic GREECE",'Source'!$B:$B,$A120)</f>
        <v>6</v>
      </c>
      <c r="E120" s="8" t="n">
        <f aca="false">D120*$J$5</f>
        <v>7.57894736842105</v>
      </c>
      <c r="F120" s="8" t="n">
        <f aca="false">E120-C120</f>
        <v>-4.42105263157895</v>
      </c>
      <c r="G120" s="9" t="n">
        <f aca="false">IF(AND(C120=0,E120=0),0,IF(C120=0,"New",(E120-C120)/C120))</f>
        <v>-0.368421052631579</v>
      </c>
      <c r="H120" s="8" t="n">
        <f aca="false">SUMIFS('Source'!$E:$E,'Source'!$A:$A,"204 - Sanaflex Anatomic GREECE",'Source'!$B:$B,$A120)</f>
        <v>524.8</v>
      </c>
      <c r="I120" s="8" t="n">
        <f aca="false">SUMIFS('Source'!$G:$G,'Source'!$A:$A,"204 - Sanaflex Anatomic GREECE",'Source'!$B:$B,$A120)</f>
        <v>238.5</v>
      </c>
      <c r="J120" s="8" t="n">
        <f aca="false">I120*$J$5</f>
        <v>301.263157894737</v>
      </c>
      <c r="K120" s="8" t="n">
        <f aca="false">J120-H120</f>
        <v>-223.536842105263</v>
      </c>
      <c r="L120" s="9" t="n">
        <f aca="false">IF(AND(H120=0,J120=0),0,IF(H120=0,"New",(J120-H120)/H120))</f>
        <v>-0.425946726572529</v>
      </c>
      <c r="M120" s="7" t="str">
        <f aca="false">IF(AND(OR(C120&lt;&gt;0,H120&lt;&gt;0),D120=0,I120=0),"DROP",IF(AND(OR(D120&lt;&gt;0,I120&lt;&gt;0),C120=0,H120=0),"NEW",""))</f>
        <v/>
      </c>
    </row>
    <row r="121" customFormat="false" ht="15" hidden="false" customHeight="false" outlineLevel="0" collapsed="false">
      <c r="A121" s="7" t="s">
        <v>347</v>
      </c>
      <c r="B121" s="7" t="str">
        <f aca="false">IFERROR(INDEX('Source'!$C:$C,MATCH($A121,'Source'!$B:$B,0)),"")</f>
        <v>מדרס מטטרזלי</v>
      </c>
      <c r="C121" s="8" t="n">
        <f aca="false">SUMIFS('Source'!$D:$D,'Source'!$A:$A,"204 - Sanaflex Anatomic GREECE",'Source'!$B:$B,$A121)</f>
        <v>190</v>
      </c>
      <c r="D121" s="8" t="n">
        <f aca="false">SUMIFS('Source'!$F:$F,'Source'!$A:$A,"204 - Sanaflex Anatomic GREECE",'Source'!$B:$B,$A121)</f>
        <v>180</v>
      </c>
      <c r="E121" s="8" t="n">
        <f aca="false">D121*$J$5</f>
        <v>227.368421052632</v>
      </c>
      <c r="F121" s="8" t="n">
        <f aca="false">E121-C121</f>
        <v>37.3684210526316</v>
      </c>
      <c r="G121" s="9" t="n">
        <f aca="false">IF(AND(C121=0,E121=0),0,IF(C121=0,"New",(E121-C121)/C121))</f>
        <v>0.196675900277008</v>
      </c>
      <c r="H121" s="8" t="n">
        <f aca="false">SUMIFS('Source'!$E:$E,'Source'!$A:$A,"204 - Sanaflex Anatomic GREECE",'Source'!$B:$B,$A121)</f>
        <v>2052.19</v>
      </c>
      <c r="I121" s="8" t="n">
        <f aca="false">SUMIFS('Source'!$G:$G,'Source'!$A:$A,"204 - Sanaflex Anatomic GREECE",'Source'!$B:$B,$A121)</f>
        <v>1767.58</v>
      </c>
      <c r="J121" s="8" t="n">
        <f aca="false">I121*$J$5</f>
        <v>2232.73263157895</v>
      </c>
      <c r="K121" s="8" t="n">
        <f aca="false">J121-H121</f>
        <v>180.542631578947</v>
      </c>
      <c r="L121" s="9" t="n">
        <f aca="false">IF(AND(H121=0,J121=0),0,IF(H121=0,"New",(J121-H121)/H121))</f>
        <v>0.0879755926980188</v>
      </c>
      <c r="M121" s="7" t="str">
        <f aca="false">IF(AND(OR(C121&lt;&gt;0,H121&lt;&gt;0),D121=0,I121=0),"DROP",IF(AND(OR(D121&lt;&gt;0,I121&lt;&gt;0),C121=0,H121=0),"NEW",""))</f>
        <v/>
      </c>
    </row>
    <row r="122" customFormat="false" ht="15" hidden="false" customHeight="false" outlineLevel="0" collapsed="false">
      <c r="A122" s="7" t="s">
        <v>268</v>
      </c>
      <c r="B122" s="7" t="str">
        <f aca="false">IFERROR(INDEX('Source'!$C:$C,MATCH($A122,'Source'!$B:$B,0)),"")</f>
        <v>סד לילה לבוהן</v>
      </c>
      <c r="C122" s="8" t="n">
        <f aca="false">SUMIFS('Source'!$D:$D,'Source'!$A:$A,"204 - Sanaflex Anatomic GREECE",'Source'!$B:$B,$A122)</f>
        <v>60</v>
      </c>
      <c r="D122" s="8" t="n">
        <f aca="false">SUMIFS('Source'!$F:$F,'Source'!$A:$A,"204 - Sanaflex Anatomic GREECE",'Source'!$B:$B,$A122)</f>
        <v>56</v>
      </c>
      <c r="E122" s="8" t="n">
        <f aca="false">D122*$J$5</f>
        <v>70.7368421052632</v>
      </c>
      <c r="F122" s="8" t="n">
        <f aca="false">E122-C122</f>
        <v>10.7368421052632</v>
      </c>
      <c r="G122" s="9" t="n">
        <f aca="false">IF(AND(C122=0,E122=0),0,IF(C122=0,"New",(E122-C122)/C122))</f>
        <v>0.178947368421053</v>
      </c>
      <c r="H122" s="8" t="n">
        <f aca="false">SUMIFS('Source'!$E:$E,'Source'!$A:$A,"204 - Sanaflex Anatomic GREECE",'Source'!$B:$B,$A122)</f>
        <v>2060.36</v>
      </c>
      <c r="I122" s="8" t="n">
        <f aca="false">SUMIFS('Source'!$G:$G,'Source'!$A:$A,"204 - Sanaflex Anatomic GREECE",'Source'!$B:$B,$A122)</f>
        <v>1777.05</v>
      </c>
      <c r="J122" s="8" t="n">
        <f aca="false">I122*$J$5</f>
        <v>2244.69473684211</v>
      </c>
      <c r="K122" s="8" t="n">
        <f aca="false">J122-H122</f>
        <v>184.334736842105</v>
      </c>
      <c r="L122" s="9" t="n">
        <f aca="false">IF(AND(H122=0,J122=0),0,IF(H122=0,"New",(J122-H122)/H122))</f>
        <v>0.089467246909329</v>
      </c>
      <c r="M122" s="7" t="str">
        <f aca="false">IF(AND(OR(C122&lt;&gt;0,H122&lt;&gt;0),D122=0,I122=0),"DROP",IF(AND(OR(D122&lt;&gt;0,I122&lt;&gt;0),C122=0,H122=0),"NEW",""))</f>
        <v/>
      </c>
    </row>
    <row r="123" customFormat="false" ht="15" hidden="false" customHeight="false" outlineLevel="0" collapsed="false">
      <c r="A123" s="7" t="s">
        <v>306</v>
      </c>
      <c r="B123" s="7" t="str">
        <f aca="false">IFERROR(INDEX('Source'!$C:$C,MATCH($A123,'Source'!$B:$B,0)),"")</f>
        <v>ICE &amp; GO</v>
      </c>
      <c r="C123" s="8" t="n">
        <f aca="false">SUMIFS('Source'!$D:$D,'Source'!$A:$A,"204 - Sanaflex Anatomic GREECE",'Source'!$B:$B,$A123)</f>
        <v>50</v>
      </c>
      <c r="D123" s="8" t="n">
        <f aca="false">SUMIFS('Source'!$F:$F,'Source'!$A:$A,"204 - Sanaflex Anatomic GREECE",'Source'!$B:$B,$A123)</f>
        <v>25</v>
      </c>
      <c r="E123" s="8" t="n">
        <f aca="false">D123*$J$5</f>
        <v>31.5789473684211</v>
      </c>
      <c r="F123" s="8" t="n">
        <f aca="false">E123-C123</f>
        <v>-18.421052631579</v>
      </c>
      <c r="G123" s="9" t="n">
        <f aca="false">IF(AND(C123=0,E123=0),0,IF(C123=0,"New",(E123-C123)/C123))</f>
        <v>-0.368421052631579</v>
      </c>
      <c r="H123" s="8" t="n">
        <f aca="false">SUMIFS('Source'!$E:$E,'Source'!$A:$A,"204 - Sanaflex Anatomic GREECE",'Source'!$B:$B,$A123)</f>
        <v>498.16</v>
      </c>
      <c r="I123" s="8" t="n">
        <f aca="false">SUMIFS('Source'!$G:$G,'Source'!$A:$A,"204 - Sanaflex Anatomic GREECE",'Source'!$B:$B,$A123)</f>
        <v>220.61</v>
      </c>
      <c r="J123" s="8" t="n">
        <f aca="false">I123*$J$5</f>
        <v>278.665263157895</v>
      </c>
      <c r="K123" s="8" t="n">
        <f aca="false">J123-H123</f>
        <v>-219.494736842105</v>
      </c>
      <c r="L123" s="9" t="n">
        <f aca="false">IF(AND(H123=0,J123=0),0,IF(H123=0,"New",(J123-H123)/H123))</f>
        <v>-0.440610921876717</v>
      </c>
      <c r="M123" s="7" t="str">
        <f aca="false">IF(AND(OR(C123&lt;&gt;0,H123&lt;&gt;0),D123=0,I123=0),"DROP",IF(AND(OR(D123&lt;&gt;0,I123&lt;&gt;0),C123=0,H123=0),"NEW",""))</f>
        <v/>
      </c>
    </row>
    <row r="124" customFormat="false" ht="15" hidden="false" customHeight="false" outlineLevel="0" collapsed="false">
      <c r="A124" s="7" t="s">
        <v>409</v>
      </c>
      <c r="B124" s="7" t="str">
        <f aca="false">IFERROR(INDEX('Source'!$C:$C,MATCH($A124,'Source'!$B:$B,0)),"")</f>
        <v>ריפוד סיליקון לעקב אחורי</v>
      </c>
      <c r="C124" s="8" t="n">
        <f aca="false">SUMIFS('Source'!$D:$D,'Source'!$A:$A,"204 - Sanaflex Anatomic GREECE",'Source'!$B:$B,$A124)</f>
        <v>40</v>
      </c>
      <c r="D124" s="8" t="n">
        <f aca="false">SUMIFS('Source'!$F:$F,'Source'!$A:$A,"204 - Sanaflex Anatomic GREECE",'Source'!$B:$B,$A124)</f>
        <v>90</v>
      </c>
      <c r="E124" s="8" t="n">
        <f aca="false">D124*$J$5</f>
        <v>113.684210526316</v>
      </c>
      <c r="F124" s="8" t="n">
        <f aca="false">E124-C124</f>
        <v>73.6842105263158</v>
      </c>
      <c r="G124" s="9" t="n">
        <f aca="false">IF(AND(C124=0,E124=0),0,IF(C124=0,"New",(E124-C124)/C124))</f>
        <v>1.84210526315789</v>
      </c>
      <c r="H124" s="8" t="n">
        <f aca="false">SUMIFS('Source'!$E:$E,'Source'!$A:$A,"204 - Sanaflex Anatomic GREECE",'Source'!$B:$B,$A124)</f>
        <v>245.41</v>
      </c>
      <c r="I124" s="8" t="n">
        <f aca="false">SUMIFS('Source'!$G:$G,'Source'!$A:$A,"204 - Sanaflex Anatomic GREECE",'Source'!$B:$B,$A124)</f>
        <v>519.51</v>
      </c>
      <c r="J124" s="8" t="n">
        <f aca="false">I124*$J$5</f>
        <v>656.223157894737</v>
      </c>
      <c r="K124" s="8" t="n">
        <f aca="false">J124-H124</f>
        <v>410.813157894737</v>
      </c>
      <c r="L124" s="9" t="n">
        <f aca="false">IF(AND(H124=0,J124=0),0,IF(H124=0,"New",(J124-H124)/H124))</f>
        <v>1.67398703351427</v>
      </c>
      <c r="M124" s="7" t="str">
        <f aca="false">IF(AND(OR(C124&lt;&gt;0,H124&lt;&gt;0),D124=0,I124=0),"DROP",IF(AND(OR(D124&lt;&gt;0,I124&lt;&gt;0),C124=0,H124=0),"NEW",""))</f>
        <v/>
      </c>
    </row>
    <row r="125" customFormat="false" ht="15" hidden="false" customHeight="false" outlineLevel="0" collapsed="false">
      <c r="A125" s="7" t="s">
        <v>909</v>
      </c>
      <c r="B125" s="7" t="str">
        <f aca="false">IFERROR(INDEX('Source'!$C:$C,MATCH($A125,'Source'!$B:$B,0)),"")</f>
        <v>חבק יד</v>
      </c>
      <c r="C125" s="8" t="n">
        <f aca="false">SUMIFS('Source'!$D:$D,'Source'!$A:$A,"204 - Sanaflex Anatomic GREECE",'Source'!$B:$B,$A125)</f>
        <v>390</v>
      </c>
      <c r="D125" s="8" t="n">
        <f aca="false">SUMIFS('Source'!$F:$F,'Source'!$A:$A,"204 - Sanaflex Anatomic GREECE",'Source'!$B:$B,$A125)</f>
        <v>410</v>
      </c>
      <c r="E125" s="8" t="n">
        <f aca="false">D125*$J$5</f>
        <v>517.894736842105</v>
      </c>
      <c r="F125" s="8" t="n">
        <f aca="false">E125-C125</f>
        <v>127.894736842105</v>
      </c>
      <c r="G125" s="9" t="n">
        <f aca="false">IF(AND(C125=0,E125=0),0,IF(C125=0,"New",(E125-C125)/C125))</f>
        <v>0.327935222672065</v>
      </c>
      <c r="H125" s="8" t="n">
        <f aca="false">SUMIFS('Source'!$E:$E,'Source'!$A:$A,"204 - Sanaflex Anatomic GREECE",'Source'!$B:$B,$A125)</f>
        <v>4106.96</v>
      </c>
      <c r="I125" s="8" t="n">
        <f aca="false">SUMIFS('Source'!$G:$G,'Source'!$A:$A,"204 - Sanaflex Anatomic GREECE",'Source'!$B:$B,$A125)</f>
        <v>3846.71</v>
      </c>
      <c r="J125" s="8" t="n">
        <f aca="false">I125*$J$5</f>
        <v>4859.00210526316</v>
      </c>
      <c r="K125" s="8" t="n">
        <f aca="false">J125-H125</f>
        <v>752.042105263157</v>
      </c>
      <c r="L125" s="9" t="n">
        <f aca="false">IF(AND(H125=0,J125=0),0,IF(H125=0,"New",(J125-H125)/H125))</f>
        <v>0.183114056446412</v>
      </c>
      <c r="M125" s="7" t="str">
        <f aca="false">IF(AND(OR(C125&lt;&gt;0,H125&lt;&gt;0),D125=0,I125=0),"DROP",IF(AND(OR(D125&lt;&gt;0,I125&lt;&gt;0),C125=0,H125=0),"NEW",""))</f>
        <v/>
      </c>
    </row>
    <row r="126" customFormat="false" ht="15" hidden="false" customHeight="false" outlineLevel="0" collapsed="false">
      <c r="A126" s="7" t="s">
        <v>892</v>
      </c>
      <c r="B126" s="7" t="str">
        <f aca="false">IFERROR(INDEX('Source'!$C:$C,MATCH($A126,'Source'!$B:$B,0)),"")</f>
        <v>רפידת זיכרון 376</v>
      </c>
      <c r="C126" s="8" t="n">
        <f aca="false">SUMIFS('Source'!$D:$D,'Source'!$A:$A,"204 - Sanaflex Anatomic GREECE",'Source'!$B:$B,$A126)</f>
        <v>72</v>
      </c>
      <c r="D126" s="8" t="n">
        <f aca="false">SUMIFS('Source'!$F:$F,'Source'!$A:$A,"204 - Sanaflex Anatomic GREECE",'Source'!$B:$B,$A126)</f>
        <v>60</v>
      </c>
      <c r="E126" s="8" t="n">
        <f aca="false">D126*$J$5</f>
        <v>75.7894736842105</v>
      </c>
      <c r="F126" s="8" t="n">
        <f aca="false">E126-C126</f>
        <v>3.78947368421052</v>
      </c>
      <c r="G126" s="9" t="n">
        <f aca="false">IF(AND(C126=0,E126=0),0,IF(C126=0,"New",(E126-C126)/C126))</f>
        <v>0.0526315789473683</v>
      </c>
      <c r="H126" s="8" t="n">
        <f aca="false">SUMIFS('Source'!$E:$E,'Source'!$A:$A,"204 - Sanaflex Anatomic GREECE",'Source'!$B:$B,$A126)</f>
        <v>1049.25</v>
      </c>
      <c r="I126" s="8" t="n">
        <f aca="false">SUMIFS('Source'!$G:$G,'Source'!$A:$A,"204 - Sanaflex Anatomic GREECE",'Source'!$B:$B,$A126)</f>
        <v>795.85</v>
      </c>
      <c r="J126" s="8" t="n">
        <f aca="false">I126*$J$5</f>
        <v>1005.28421052632</v>
      </c>
      <c r="K126" s="8" t="n">
        <f aca="false">J126-H126</f>
        <v>-43.9657894736844</v>
      </c>
      <c r="L126" s="9" t="n">
        <f aca="false">IF(AND(H126=0,J126=0),0,IF(H126=0,"New",(J126-H126)/H126))</f>
        <v>-0.041902110530078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139</v>
      </c>
      <c r="B127" s="7" t="str">
        <f aca="false">IFERROR(INDEX('Source'!$C:$C,MATCH($A127,'Source'!$B:$B,0)),"")</f>
        <v>מגן ברך רגיל</v>
      </c>
      <c r="C127" s="8" t="n">
        <f aca="false">SUMIFS('Source'!$D:$D,'Source'!$A:$A,"204 - Sanaflex Anatomic GREECE",'Source'!$B:$B,$A127)</f>
        <v>22</v>
      </c>
      <c r="D127" s="8" t="n">
        <f aca="false">SUMIFS('Source'!$F:$F,'Source'!$A:$A,"204 - Sanaflex Anatomic GREECE",'Source'!$B:$B,$A127)</f>
        <v>50</v>
      </c>
      <c r="E127" s="8" t="n">
        <f aca="false">D127*$J$5</f>
        <v>63.1578947368421</v>
      </c>
      <c r="F127" s="8" t="n">
        <f aca="false">E127-C127</f>
        <v>41.1578947368421</v>
      </c>
      <c r="G127" s="9" t="n">
        <f aca="false">IF(AND(C127=0,E127=0),0,IF(C127=0,"New",(E127-C127)/C127))</f>
        <v>1.87081339712919</v>
      </c>
      <c r="H127" s="8" t="n">
        <f aca="false">SUMIFS('Source'!$E:$E,'Source'!$A:$A,"204 - Sanaflex Anatomic GREECE",'Source'!$B:$B,$A127)</f>
        <v>221.1</v>
      </c>
      <c r="I127" s="8" t="n">
        <f aca="false">SUMIFS('Source'!$G:$G,'Source'!$A:$A,"204 - Sanaflex Anatomic GREECE",'Source'!$B:$B,$A127)</f>
        <v>472.83</v>
      </c>
      <c r="J127" s="8" t="n">
        <f aca="false">I127*$J$5</f>
        <v>597.258947368421</v>
      </c>
      <c r="K127" s="8" t="n">
        <f aca="false">J127-H127</f>
        <v>376.158947368421</v>
      </c>
      <c r="L127" s="9" t="n">
        <f aca="false">IF(AND(H127=0,J127=0),0,IF(H127=0,"New",(J127-H127)/H127))</f>
        <v>1.70130686281511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178</v>
      </c>
      <c r="B128" s="7" t="str">
        <f aca="false">IFERROR(INDEX('Source'!$C:$C,MATCH($A128,'Source'!$B:$B,0)),"")</f>
        <v>חבק טניס</v>
      </c>
      <c r="C128" s="8" t="n">
        <f aca="false">SUMIFS('Source'!$D:$D,'Source'!$A:$A,"204 - Sanaflex Anatomic GREECE",'Source'!$B:$B,$A128)</f>
        <v>0</v>
      </c>
      <c r="D128" s="8" t="n">
        <f aca="false">SUMIFS('Source'!$F:$F,'Source'!$A:$A,"204 - Sanaflex Anatomic GREECE",'Source'!$B:$B,$A128)</f>
        <v>8</v>
      </c>
      <c r="E128" s="8" t="n">
        <f aca="false">D128*$J$5</f>
        <v>10.1052631578947</v>
      </c>
      <c r="F128" s="8" t="n">
        <f aca="false">E128-C128</f>
        <v>10.1052631578947</v>
      </c>
      <c r="G128" s="9" t="str">
        <f aca="false">IF(AND(C128=0,E128=0),0,IF(C128=0,"New",(E128-C128)/C128))</f>
        <v>New</v>
      </c>
      <c r="H128" s="8" t="n">
        <f aca="false">SUMIFS('Source'!$E:$E,'Source'!$A:$A,"204 - Sanaflex Anatomic GREECE",'Source'!$B:$B,$A128)</f>
        <v>0</v>
      </c>
      <c r="I128" s="8" t="n">
        <f aca="false">SUMIFS('Source'!$G:$G,'Source'!$A:$A,"204 - Sanaflex Anatomic GREECE",'Source'!$B:$B,$A128)</f>
        <v>247.59</v>
      </c>
      <c r="J128" s="8" t="n">
        <f aca="false">I128*$J$5</f>
        <v>312.745263157895</v>
      </c>
      <c r="K128" s="8" t="n">
        <f aca="false">J128-H128</f>
        <v>312.745263157895</v>
      </c>
      <c r="L128" s="9" t="str">
        <f aca="false">IF(AND(H128=0,J128=0),0,IF(H128=0,"New",(J128-H128)/H128))</f>
        <v>New</v>
      </c>
      <c r="M128" s="7" t="str">
        <f aca="false">IF(AND(OR(C128&lt;&gt;0,H128&lt;&gt;0),D128=0,I128=0),"DROP",IF(AND(OR(D128&lt;&gt;0,I128&lt;&gt;0),C128=0,H128=0),"NEW",""))</f>
        <v>NEW</v>
      </c>
    </row>
    <row r="129" customFormat="false" ht="15" hidden="false" customHeight="false" outlineLevel="0" collapsed="false">
      <c r="A129" s="7" t="s">
        <v>126</v>
      </c>
      <c r="B129" s="7" t="str">
        <f aca="false">IFERROR(INDEX('Source'!$C:$C,MATCH($A129,'Source'!$B:$B,0)),"")</f>
        <v>קינזיולוגי טייפ</v>
      </c>
      <c r="C129" s="8" t="n">
        <f aca="false">SUMIFS('Source'!$D:$D,'Source'!$A:$A,"204 - Sanaflex Anatomic GREECE",'Source'!$B:$B,$A129)</f>
        <v>26</v>
      </c>
      <c r="D129" s="8" t="n">
        <f aca="false">SUMIFS('Source'!$F:$F,'Source'!$A:$A,"204 - Sanaflex Anatomic GREECE",'Source'!$B:$B,$A129)</f>
        <v>50</v>
      </c>
      <c r="E129" s="8" t="n">
        <f aca="false">D129*$J$5</f>
        <v>63.1578947368421</v>
      </c>
      <c r="F129" s="8" t="n">
        <f aca="false">E129-C129</f>
        <v>37.1578947368421</v>
      </c>
      <c r="G129" s="9" t="n">
        <f aca="false">IF(AND(C129=0,E129=0),0,IF(C129=0,"New",(E129-C129)/C129))</f>
        <v>1.42914979757085</v>
      </c>
      <c r="H129" s="8" t="n">
        <f aca="false">SUMIFS('Source'!$E:$E,'Source'!$A:$A,"204 - Sanaflex Anatomic GREECE",'Source'!$B:$B,$A129)</f>
        <v>322.75</v>
      </c>
      <c r="I129" s="8" t="n">
        <f aca="false">SUMIFS('Source'!$G:$G,'Source'!$A:$A,"204 - Sanaflex Anatomic GREECE",'Source'!$B:$B,$A129)</f>
        <v>564.09</v>
      </c>
      <c r="J129" s="8" t="n">
        <f aca="false">I129*$J$5</f>
        <v>712.534736842105</v>
      </c>
      <c r="K129" s="8" t="n">
        <f aca="false">J129-H129</f>
        <v>389.784736842105</v>
      </c>
      <c r="L129" s="9" t="n">
        <f aca="false">IF(AND(H129=0,J129=0),0,IF(H129=0,"New",(J129-H129)/H129))</f>
        <v>1.20769864242325</v>
      </c>
      <c r="M129" s="7" t="str">
        <f aca="false">IF(AND(OR(C129&lt;&gt;0,H129&lt;&gt;0),D129=0,I129=0),"DROP",IF(AND(OR(D129&lt;&gt;0,I129&lt;&gt;0),C129=0,H129=0),"NEW",""))</f>
        <v/>
      </c>
    </row>
    <row r="130" customFormat="false" ht="15" hidden="false" customHeight="false" outlineLevel="0" collapsed="false">
      <c r="A130" s="7" t="s">
        <v>402</v>
      </c>
      <c r="B130" s="7" t="str">
        <f aca="false">IFERROR(INDEX('Source'!$C:$C,MATCH($A130,'Source'!$B:$B,0)),"")</f>
        <v>מגן מרפק שחור</v>
      </c>
      <c r="C130" s="8" t="n">
        <f aca="false">SUMIFS('Source'!$D:$D,'Source'!$A:$A,"204 - Sanaflex Anatomic GREECE",'Source'!$B:$B,$A130)</f>
        <v>90</v>
      </c>
      <c r="D130" s="8" t="n">
        <f aca="false">SUMIFS('Source'!$F:$F,'Source'!$A:$A,"204 - Sanaflex Anatomic GREECE",'Source'!$B:$B,$A130)</f>
        <v>75</v>
      </c>
      <c r="E130" s="8" t="n">
        <f aca="false">D130*$J$5</f>
        <v>94.7368421052632</v>
      </c>
      <c r="F130" s="8" t="n">
        <f aca="false">E130-C130</f>
        <v>4.73684210526315</v>
      </c>
      <c r="G130" s="9" t="n">
        <f aca="false">IF(AND(C130=0,E130=0),0,IF(C130=0,"New",(E130-C130)/C130))</f>
        <v>0.0526315789473683</v>
      </c>
      <c r="H130" s="8" t="n">
        <f aca="false">SUMIFS('Source'!$E:$E,'Source'!$A:$A,"204 - Sanaflex Anatomic GREECE",'Source'!$B:$B,$A130)</f>
        <v>967.11</v>
      </c>
      <c r="I130" s="8" t="n">
        <f aca="false">SUMIFS('Source'!$G:$G,'Source'!$A:$A,"204 - Sanaflex Anatomic GREECE",'Source'!$B:$B,$A130)</f>
        <v>726.86</v>
      </c>
      <c r="J130" s="8" t="n">
        <f aca="false">I130*$J$5</f>
        <v>918.138947368421</v>
      </c>
      <c r="K130" s="8" t="n">
        <f aca="false">J130-H130</f>
        <v>-48.9710526315791</v>
      </c>
      <c r="L130" s="9" t="n">
        <f aca="false">IF(AND(H130=0,J130=0),0,IF(H130=0,"New",(J130-H130)/H130))</f>
        <v>-0.0506364866784328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173</v>
      </c>
      <c r="B131" s="7" t="str">
        <f aca="false">IFERROR(INDEX('Source'!$C:$C,MATCH($A131,'Source'!$B:$B,0)),"")</f>
        <v>מגן יד</v>
      </c>
      <c r="C131" s="8" t="n">
        <f aca="false">SUMIFS('Source'!$D:$D,'Source'!$A:$A,"204 - Sanaflex Anatomic GREECE",'Source'!$B:$B,$A131)</f>
        <v>30</v>
      </c>
      <c r="D131" s="8" t="n">
        <f aca="false">SUMIFS('Source'!$F:$F,'Source'!$A:$A,"204 - Sanaflex Anatomic GREECE",'Source'!$B:$B,$A131)</f>
        <v>16</v>
      </c>
      <c r="E131" s="8" t="n">
        <f aca="false">D131*$J$5</f>
        <v>20.2105263157895</v>
      </c>
      <c r="F131" s="8" t="n">
        <f aca="false">E131-C131</f>
        <v>-9.78947368421053</v>
      </c>
      <c r="G131" s="9" t="n">
        <f aca="false">IF(AND(C131=0,E131=0),0,IF(C131=0,"New",(E131-C131)/C131))</f>
        <v>-0.326315789473684</v>
      </c>
      <c r="H131" s="8" t="n">
        <f aca="false">SUMIFS('Source'!$E:$E,'Source'!$A:$A,"204 - Sanaflex Anatomic GREECE",'Source'!$B:$B,$A131)</f>
        <v>478.33</v>
      </c>
      <c r="I131" s="8" t="n">
        <f aca="false">SUMIFS('Source'!$G:$G,'Source'!$A:$A,"204 - Sanaflex Anatomic GREECE",'Source'!$B:$B,$A131)</f>
        <v>239.31</v>
      </c>
      <c r="J131" s="8" t="n">
        <f aca="false">I131*$J$5</f>
        <v>302.286315789474</v>
      </c>
      <c r="K131" s="8" t="n">
        <f aca="false">J131-H131</f>
        <v>-176.043684210526</v>
      </c>
      <c r="L131" s="9" t="n">
        <f aca="false">IF(AND(H131=0,J131=0),0,IF(H131=0,"New",(J131-H131)/H131))</f>
        <v>-0.36803814147247</v>
      </c>
      <c r="M131" s="7" t="str">
        <f aca="false">IF(AND(OR(C131&lt;&gt;0,H131&lt;&gt;0),D131=0,I131=0),"DROP",IF(AND(OR(D131&lt;&gt;0,I131&lt;&gt;0),C131=0,H131=0),"NEW",""))</f>
        <v/>
      </c>
    </row>
    <row r="132" customFormat="false" ht="15" hidden="false" customHeight="false" outlineLevel="0" collapsed="false">
      <c r="A132" s="7" t="s">
        <v>601</v>
      </c>
      <c r="B132" s="7" t="str">
        <f aca="false">IFERROR(INDEX('Source'!$C:$C,MATCH($A132,'Source'!$B:$B,0)),"")</f>
        <v>מדרס סיליקון לנעלי עקב</v>
      </c>
      <c r="C132" s="8" t="n">
        <f aca="false">SUMIFS('Source'!$D:$D,'Source'!$A:$A,"204 - Sanaflex Anatomic GREECE",'Source'!$B:$B,$A132)</f>
        <v>12</v>
      </c>
      <c r="D132" s="8" t="n">
        <f aca="false">SUMIFS('Source'!$F:$F,'Source'!$A:$A,"204 - Sanaflex Anatomic GREECE",'Source'!$B:$B,$A132)</f>
        <v>0</v>
      </c>
      <c r="E132" s="8" t="n">
        <f aca="false">D132*$J$5</f>
        <v>0</v>
      </c>
      <c r="F132" s="8" t="n">
        <f aca="false">E132-C132</f>
        <v>-12</v>
      </c>
      <c r="G132" s="9" t="n">
        <f aca="false">IF(AND(C132=0,E132=0),0,IF(C132=0,"New",(E132-C132)/C132))</f>
        <v>-1</v>
      </c>
      <c r="H132" s="8" t="n">
        <f aca="false">SUMIFS('Source'!$E:$E,'Source'!$A:$A,"204 - Sanaflex Anatomic GREECE",'Source'!$B:$B,$A132)</f>
        <v>233.8</v>
      </c>
      <c r="I132" s="8" t="n">
        <f aca="false">SUMIFS('Source'!$G:$G,'Source'!$A:$A,"204 - Sanaflex Anatomic GREECE",'Source'!$B:$B,$A132)</f>
        <v>0</v>
      </c>
      <c r="J132" s="8" t="n">
        <f aca="false">I132*$J$5</f>
        <v>0</v>
      </c>
      <c r="K132" s="8" t="n">
        <f aca="false">J132-H132</f>
        <v>-233.8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181</v>
      </c>
      <c r="B133" s="7" t="str">
        <f aca="false">IFERROR(INDEX('Source'!$C:$C,MATCH($A133,'Source'!$B:$B,0)),"")</f>
        <v>מגן ברך רגיל</v>
      </c>
      <c r="C133" s="8" t="n">
        <f aca="false">SUMIFS('Source'!$D:$D,'Source'!$A:$A,"204 - Sanaflex Anatomic GREECE",'Source'!$B:$B,$A133)</f>
        <v>22</v>
      </c>
      <c r="D133" s="8" t="n">
        <f aca="false">SUMIFS('Source'!$F:$F,'Source'!$A:$A,"204 - Sanaflex Anatomic GREECE",'Source'!$B:$B,$A133)</f>
        <v>0</v>
      </c>
      <c r="E133" s="8" t="n">
        <f aca="false">D133*$J$5</f>
        <v>0</v>
      </c>
      <c r="F133" s="8" t="n">
        <f aca="false">E133-C133</f>
        <v>-22</v>
      </c>
      <c r="G133" s="9" t="n">
        <f aca="false">IF(AND(C133=0,E133=0),0,IF(C133=0,"New",(E133-C133)/C133))</f>
        <v>-1</v>
      </c>
      <c r="H133" s="8" t="n">
        <f aca="false">SUMIFS('Source'!$E:$E,'Source'!$A:$A,"204 - Sanaflex Anatomic GREECE",'Source'!$B:$B,$A133)</f>
        <v>226.85</v>
      </c>
      <c r="I133" s="8" t="n">
        <f aca="false">SUMIFS('Source'!$G:$G,'Source'!$A:$A,"204 - Sanaflex Anatomic GREECE",'Source'!$B:$B,$A133)</f>
        <v>0</v>
      </c>
      <c r="J133" s="8" t="n">
        <f aca="false">I133*$J$5</f>
        <v>0</v>
      </c>
      <c r="K133" s="8" t="n">
        <f aca="false">J133-H133</f>
        <v>-226.85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231</v>
      </c>
      <c r="B134" s="7" t="str">
        <f aca="false">IFERROR(INDEX('Source'!$C:$C,MATCH($A134,'Source'!$B:$B,0)),"")</f>
        <v>כרית עם סרט אלסט</v>
      </c>
      <c r="C134" s="8" t="n">
        <f aca="false">SUMIFS('Source'!$D:$D,'Source'!$A:$A,"204 - Sanaflex Anatomic GREECE",'Source'!$B:$B,$A134)</f>
        <v>136</v>
      </c>
      <c r="D134" s="8" t="n">
        <f aca="false">SUMIFS('Source'!$F:$F,'Source'!$A:$A,"204 - Sanaflex Anatomic GREECE",'Source'!$B:$B,$A134)</f>
        <v>170</v>
      </c>
      <c r="E134" s="8" t="n">
        <f aca="false">D134*$J$5</f>
        <v>214.736842105263</v>
      </c>
      <c r="F134" s="8" t="n">
        <f aca="false">E134-C134</f>
        <v>78.7368421052632</v>
      </c>
      <c r="G134" s="9" t="n">
        <f aca="false">IF(AND(C134=0,E134=0),0,IF(C134=0,"New",(E134-C134)/C134))</f>
        <v>0.578947368421053</v>
      </c>
      <c r="H134" s="8" t="n">
        <f aca="false">SUMIFS('Source'!$E:$E,'Source'!$A:$A,"204 - Sanaflex Anatomic GREECE",'Source'!$B:$B,$A134)</f>
        <v>2135.79</v>
      </c>
      <c r="I134" s="8" t="n">
        <f aca="false">SUMIFS('Source'!$G:$G,'Source'!$A:$A,"204 - Sanaflex Anatomic GREECE",'Source'!$B:$B,$A134)</f>
        <v>2362.38</v>
      </c>
      <c r="J134" s="8" t="n">
        <f aca="false">I134*$J$5</f>
        <v>2984.05894736842</v>
      </c>
      <c r="K134" s="8" t="n">
        <f aca="false">J134-H134</f>
        <v>848.268947368421</v>
      </c>
      <c r="L134" s="9" t="n">
        <f aca="false">IF(AND(H134=0,J134=0),0,IF(H134=0,"New",(J134-H134)/H134))</f>
        <v>0.39716870449268</v>
      </c>
      <c r="M134" s="7" t="str">
        <f aca="false">IF(AND(OR(C134&lt;&gt;0,H134&lt;&gt;0),D134=0,I134=0),"DROP",IF(AND(OR(D134&lt;&gt;0,I134&lt;&gt;0),C134=0,H134=0),"NEW",""))</f>
        <v/>
      </c>
    </row>
    <row r="135" customFormat="false" ht="15" hidden="false" customHeight="false" outlineLevel="0" collapsed="false">
      <c r="A135" s="7" t="s">
        <v>317</v>
      </c>
      <c r="B135" s="7" t="str">
        <f aca="false">IFERROR(INDEX('Source'!$C:$C,MATCH($A135,'Source'!$B:$B,0)),"")</f>
        <v>חבק יד מתכוון</v>
      </c>
      <c r="C135" s="8" t="n">
        <f aca="false">SUMIFS('Source'!$D:$D,'Source'!$A:$A,"204 - Sanaflex Anatomic GREECE",'Source'!$B:$B,$A135)</f>
        <v>20</v>
      </c>
      <c r="D135" s="8" t="n">
        <f aca="false">SUMIFS('Source'!$F:$F,'Source'!$A:$A,"204 - Sanaflex Anatomic GREECE",'Source'!$B:$B,$A135)</f>
        <v>6</v>
      </c>
      <c r="E135" s="8" t="n">
        <f aca="false">D135*$J$5</f>
        <v>7.57894736842105</v>
      </c>
      <c r="F135" s="8" t="n">
        <f aca="false">E135-C135</f>
        <v>-12.4210526315789</v>
      </c>
      <c r="G135" s="9" t="n">
        <f aca="false">IF(AND(C135=0,E135=0),0,IF(C135=0,"New",(E135-C135)/C135))</f>
        <v>-0.621052631578947</v>
      </c>
      <c r="H135" s="8" t="n">
        <f aca="false">SUMIFS('Source'!$E:$E,'Source'!$A:$A,"204 - Sanaflex Anatomic GREECE",'Source'!$B:$B,$A135)</f>
        <v>302.18</v>
      </c>
      <c r="I135" s="8" t="n">
        <f aca="false">SUMIFS('Source'!$G:$G,'Source'!$A:$A,"204 - Sanaflex Anatomic GREECE",'Source'!$B:$B,$A135)</f>
        <v>86.56</v>
      </c>
      <c r="J135" s="8" t="n">
        <f aca="false">I135*$J$5</f>
        <v>109.338947368421</v>
      </c>
      <c r="K135" s="8" t="n">
        <f aca="false">J135-H135</f>
        <v>-192.841052631579</v>
      </c>
      <c r="L135" s="9" t="n">
        <f aca="false">IF(AND(H135=0,J135=0),0,IF(H135=0,"New",(J135-H135)/H135))</f>
        <v>-0.638166167951483</v>
      </c>
      <c r="M135" s="7" t="str">
        <f aca="false">IF(AND(OR(C135&lt;&gt;0,H135&lt;&gt;0),D135=0,I135=0),"DROP",IF(AND(OR(D135&lt;&gt;0,I135&lt;&gt;0),C135=0,H135=0),"NEW",""))</f>
        <v/>
      </c>
    </row>
    <row r="136" customFormat="false" ht="15" hidden="false" customHeight="false" outlineLevel="0" collapsed="false">
      <c r="A136" s="7" t="s">
        <v>114</v>
      </c>
      <c r="B136" s="7" t="str">
        <f aca="false">IFERROR(INDEX('Source'!$C:$C,MATCH($A136,'Source'!$B:$B,0)),"")</f>
        <v>מ. בוניון + מפריד אצבע</v>
      </c>
      <c r="C136" s="8" t="n">
        <f aca="false">SUMIFS('Source'!$D:$D,'Source'!$A:$A,"204 - Sanaflex Anatomic GREECE",'Source'!$B:$B,$A136)</f>
        <v>38</v>
      </c>
      <c r="D136" s="8" t="n">
        <f aca="false">SUMIFS('Source'!$F:$F,'Source'!$A:$A,"204 - Sanaflex Anatomic GREECE",'Source'!$B:$B,$A136)</f>
        <v>56</v>
      </c>
      <c r="E136" s="8" t="n">
        <f aca="false">D136*$J$5</f>
        <v>70.7368421052632</v>
      </c>
      <c r="F136" s="8" t="n">
        <f aca="false">E136-C136</f>
        <v>32.7368421052632</v>
      </c>
      <c r="G136" s="9" t="n">
        <f aca="false">IF(AND(C136=0,E136=0),0,IF(C136=0,"New",(E136-C136)/C136))</f>
        <v>0.861495844875346</v>
      </c>
      <c r="H136" s="8" t="n">
        <f aca="false">SUMIFS('Source'!$E:$E,'Source'!$A:$A,"204 - Sanaflex Anatomic GREECE",'Source'!$B:$B,$A136)</f>
        <v>608.77</v>
      </c>
      <c r="I136" s="8" t="n">
        <f aca="false">SUMIFS('Source'!$G:$G,'Source'!$A:$A,"204 - Sanaflex Anatomic GREECE",'Source'!$B:$B,$A136)</f>
        <v>820.4</v>
      </c>
      <c r="J136" s="8" t="n">
        <f aca="false">I136*$J$5</f>
        <v>1036.29473684211</v>
      </c>
      <c r="K136" s="8" t="n">
        <f aca="false">J136-H136</f>
        <v>427.524736842105</v>
      </c>
      <c r="L136" s="9" t="n">
        <f aca="false">IF(AND(H136=0,J136=0),0,IF(H136=0,"New",(J136-H136)/H136))</f>
        <v>0.702276289636653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345</v>
      </c>
      <c r="B137" s="7" t="str">
        <f aca="false">IFERROR(INDEX('Source'!$C:$C,MATCH($A137,'Source'!$B:$B,0)),"")</f>
        <v>מגן מרפק שחור</v>
      </c>
      <c r="C137" s="8" t="n">
        <f aca="false">SUMIFS('Source'!$D:$D,'Source'!$A:$A,"204 - Sanaflex Anatomic GREECE",'Source'!$B:$B,$A137)</f>
        <v>35</v>
      </c>
      <c r="D137" s="8" t="n">
        <f aca="false">SUMIFS('Source'!$F:$F,'Source'!$A:$A,"204 - Sanaflex Anatomic GREECE",'Source'!$B:$B,$A137)</f>
        <v>60</v>
      </c>
      <c r="E137" s="8" t="n">
        <f aca="false">D137*$J$5</f>
        <v>75.7894736842105</v>
      </c>
      <c r="F137" s="8" t="n">
        <f aca="false">E137-C137</f>
        <v>40.7894736842105</v>
      </c>
      <c r="G137" s="9" t="n">
        <f aca="false">IF(AND(C137=0,E137=0),0,IF(C137=0,"New",(E137-C137)/C137))</f>
        <v>1.16541353383459</v>
      </c>
      <c r="H137" s="8" t="n">
        <f aca="false">SUMIFS('Source'!$E:$E,'Source'!$A:$A,"204 - Sanaflex Anatomic GREECE",'Source'!$B:$B,$A137)</f>
        <v>372.89</v>
      </c>
      <c r="I137" s="8" t="n">
        <f aca="false">SUMIFS('Source'!$G:$G,'Source'!$A:$A,"204 - Sanaflex Anatomic GREECE",'Source'!$B:$B,$A137)</f>
        <v>580.87</v>
      </c>
      <c r="J137" s="8" t="n">
        <f aca="false">I137*$J$5</f>
        <v>733.73052631579</v>
      </c>
      <c r="K137" s="8" t="n">
        <f aca="false">J137-H137</f>
        <v>360.84052631579</v>
      </c>
      <c r="L137" s="9" t="n">
        <f aca="false">IF(AND(H137=0,J137=0),0,IF(H137=0,"New",(J137-H137)/H137))</f>
        <v>0.967686251483787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117</v>
      </c>
      <c r="B138" s="7" t="str">
        <f aca="false">IFERROR(INDEX('Source'!$C:$C,MATCH($A138,'Source'!$B:$B,0)),"")</f>
        <v>מגן קרסול חום</v>
      </c>
      <c r="C138" s="8" t="n">
        <f aca="false">SUMIFS('Source'!$D:$D,'Source'!$A:$A,"204 - Sanaflex Anatomic GREECE",'Source'!$B:$B,$A138)</f>
        <v>35</v>
      </c>
      <c r="D138" s="8" t="n">
        <f aca="false">SUMIFS('Source'!$F:$F,'Source'!$A:$A,"204 - Sanaflex Anatomic GREECE",'Source'!$B:$B,$A138)</f>
        <v>60</v>
      </c>
      <c r="E138" s="8" t="n">
        <f aca="false">D138*$J$5</f>
        <v>75.7894736842105</v>
      </c>
      <c r="F138" s="8" t="n">
        <f aca="false">E138-C138</f>
        <v>40.7894736842105</v>
      </c>
      <c r="G138" s="9" t="n">
        <f aca="false">IF(AND(C138=0,E138=0),0,IF(C138=0,"New",(E138-C138)/C138))</f>
        <v>1.16541353383459</v>
      </c>
      <c r="H138" s="8" t="n">
        <f aca="false">SUMIFS('Source'!$E:$E,'Source'!$A:$A,"204 - Sanaflex Anatomic GREECE",'Source'!$B:$B,$A138)</f>
        <v>352.64</v>
      </c>
      <c r="I138" s="8" t="n">
        <f aca="false">SUMIFS('Source'!$G:$G,'Source'!$A:$A,"204 - Sanaflex Anatomic GREECE",'Source'!$B:$B,$A138)</f>
        <v>557.42</v>
      </c>
      <c r="J138" s="8" t="n">
        <f aca="false">I138*$J$5</f>
        <v>704.109473684211</v>
      </c>
      <c r="K138" s="8" t="n">
        <f aca="false">J138-H138</f>
        <v>351.469473684211</v>
      </c>
      <c r="L138" s="9" t="n">
        <f aca="false">IF(AND(H138=0,J138=0),0,IF(H138=0,"New",(J138-H138)/H138))</f>
        <v>0.996680676282358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141</v>
      </c>
      <c r="B139" s="7" t="str">
        <f aca="false">IFERROR(INDEX('Source'!$C:$C,MATCH($A139,'Source'!$B:$B,0)),"")</f>
        <v>מגן קרסול פתוח</v>
      </c>
      <c r="C139" s="8" t="n">
        <f aca="false">SUMIFS('Source'!$D:$D,'Source'!$A:$A,"204 - Sanaflex Anatomic GREECE",'Source'!$B:$B,$A139)</f>
        <v>20</v>
      </c>
      <c r="D139" s="8" t="n">
        <f aca="false">SUMIFS('Source'!$F:$F,'Source'!$A:$A,"204 - Sanaflex Anatomic GREECE",'Source'!$B:$B,$A139)</f>
        <v>0</v>
      </c>
      <c r="E139" s="8" t="n">
        <f aca="false">D139*$J$5</f>
        <v>0</v>
      </c>
      <c r="F139" s="8" t="n">
        <f aca="false">E139-C139</f>
        <v>-20</v>
      </c>
      <c r="G139" s="9" t="n">
        <f aca="false">IF(AND(C139=0,E139=0),0,IF(C139=0,"New",(E139-C139)/C139))</f>
        <v>-1</v>
      </c>
      <c r="H139" s="8" t="n">
        <f aca="false">SUMIFS('Source'!$E:$E,'Source'!$A:$A,"204 - Sanaflex Anatomic GREECE",'Source'!$B:$B,$A139)</f>
        <v>199.82</v>
      </c>
      <c r="I139" s="8" t="n">
        <f aca="false">SUMIFS('Source'!$G:$G,'Source'!$A:$A,"204 - Sanaflex Anatomic GREECE",'Source'!$B:$B,$A139)</f>
        <v>0</v>
      </c>
      <c r="J139" s="8" t="n">
        <f aca="false">I139*$J$5</f>
        <v>0</v>
      </c>
      <c r="K139" s="8" t="n">
        <f aca="false">J139-H139</f>
        <v>-199.82</v>
      </c>
      <c r="L139" s="9" t="n">
        <f aca="false">IF(AND(H139=0,J139=0),0,IF(H139=0,"New",(J139-H139)/H139))</f>
        <v>-1</v>
      </c>
      <c r="M139" s="7" t="str">
        <f aca="false">IF(AND(OR(C139&lt;&gt;0,H139&lt;&gt;0),D139=0,I139=0),"DROP",IF(AND(OR(D139&lt;&gt;0,I139&lt;&gt;0),C139=0,H139=0),"NEW",""))</f>
        <v>DROP</v>
      </c>
    </row>
    <row r="140" customFormat="false" ht="15" hidden="false" customHeight="false" outlineLevel="0" collapsed="false">
      <c r="A140" s="7" t="s">
        <v>429</v>
      </c>
      <c r="B140" s="7" t="str">
        <f aca="false">IFERROR(INDEX('Source'!$C:$C,MATCH($A140,'Source'!$B:$B,0)),"")</f>
        <v>אטלטיק טייפ</v>
      </c>
      <c r="C140" s="8" t="n">
        <f aca="false">SUMIFS('Source'!$D:$D,'Source'!$A:$A,"204 - Sanaflex Anatomic GREECE",'Source'!$B:$B,$A140)</f>
        <v>95</v>
      </c>
      <c r="D140" s="8" t="n">
        <f aca="false">SUMIFS('Source'!$F:$F,'Source'!$A:$A,"204 - Sanaflex Anatomic GREECE",'Source'!$B:$B,$A140)</f>
        <v>130</v>
      </c>
      <c r="E140" s="8" t="n">
        <f aca="false">D140*$J$5</f>
        <v>164.210526315789</v>
      </c>
      <c r="F140" s="8" t="n">
        <f aca="false">E140-C140</f>
        <v>69.2105263157895</v>
      </c>
      <c r="G140" s="9" t="n">
        <f aca="false">IF(AND(C140=0,E140=0),0,IF(C140=0,"New",(E140-C140)/C140))</f>
        <v>0.728531855955679</v>
      </c>
      <c r="H140" s="8" t="n">
        <f aca="false">SUMIFS('Source'!$E:$E,'Source'!$A:$A,"204 - Sanaflex Anatomic GREECE",'Source'!$B:$B,$A140)</f>
        <v>840.36</v>
      </c>
      <c r="I140" s="8" t="n">
        <f aca="false">SUMIFS('Source'!$G:$G,'Source'!$A:$A,"204 - Sanaflex Anatomic GREECE",'Source'!$B:$B,$A140)</f>
        <v>1036.92</v>
      </c>
      <c r="J140" s="8" t="n">
        <f aca="false">I140*$J$5</f>
        <v>1309.79368421053</v>
      </c>
      <c r="K140" s="8" t="n">
        <f aca="false">J140-H140</f>
        <v>469.433684210526</v>
      </c>
      <c r="L140" s="9" t="n">
        <f aca="false">IF(AND(H140=0,J140=0),0,IF(H140=0,"New",(J140-H140)/H140))</f>
        <v>0.558610219680288</v>
      </c>
      <c r="M140" s="7" t="str">
        <f aca="false">IF(AND(OR(C140&lt;&gt;0,H140&lt;&gt;0),D140=0,I140=0),"DROP",IF(AND(OR(D140&lt;&gt;0,I140&lt;&gt;0),C140=0,H140=0),"NEW",""))</f>
        <v/>
      </c>
    </row>
    <row r="141" customFormat="false" ht="15" hidden="false" customHeight="false" outlineLevel="0" collapsed="false">
      <c r="A141" s="7" t="s">
        <v>836</v>
      </c>
      <c r="B141" s="7" t="str">
        <f aca="false">IFERROR(INDEX('Source'!$C:$C,MATCH($A141,'Source'!$B:$B,0)),"")</f>
        <v>גרבי במבוק</v>
      </c>
      <c r="C141" s="8" t="n">
        <f aca="false">SUMIFS('Source'!$D:$D,'Source'!$A:$A,"204 - Sanaflex Anatomic GREECE",'Source'!$B:$B,$A141)</f>
        <v>10</v>
      </c>
      <c r="D141" s="8" t="n">
        <f aca="false">SUMIFS('Source'!$F:$F,'Source'!$A:$A,"204 - Sanaflex Anatomic GREECE",'Source'!$B:$B,$A141)</f>
        <v>0</v>
      </c>
      <c r="E141" s="8" t="n">
        <f aca="false">D141*$J$5</f>
        <v>0</v>
      </c>
      <c r="F141" s="8" t="n">
        <f aca="false">E141-C141</f>
        <v>-10</v>
      </c>
      <c r="G141" s="9" t="n">
        <f aca="false">IF(AND(C141=0,E141=0),0,IF(C141=0,"New",(E141-C141)/C141))</f>
        <v>-1</v>
      </c>
      <c r="H141" s="8" t="n">
        <f aca="false">SUMIFS('Source'!$E:$E,'Source'!$A:$A,"204 - Sanaflex Anatomic GREECE",'Source'!$B:$B,$A141)</f>
        <v>194.88</v>
      </c>
      <c r="I141" s="8" t="n">
        <f aca="false">SUMIFS('Source'!$G:$G,'Source'!$A:$A,"204 - Sanaflex Anatomic GREECE",'Source'!$B:$B,$A141)</f>
        <v>0</v>
      </c>
      <c r="J141" s="8" t="n">
        <f aca="false">I141*$J$5</f>
        <v>0</v>
      </c>
      <c r="K141" s="8" t="n">
        <f aca="false">J141-H141</f>
        <v>-194.88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237</v>
      </c>
      <c r="B142" s="7" t="str">
        <f aca="false">IFERROR(INDEX('Source'!$C:$C,MATCH($A142,'Source'!$B:$B,0)),"")</f>
        <v>מישר כתפיים</v>
      </c>
      <c r="C142" s="8" t="n">
        <f aca="false">SUMIFS('Source'!$D:$D,'Source'!$A:$A,"204 - Sanaflex Anatomic GREECE",'Source'!$B:$B,$A142)</f>
        <v>3</v>
      </c>
      <c r="D142" s="8" t="n">
        <f aca="false">SUMIFS('Source'!$F:$F,'Source'!$A:$A,"204 - Sanaflex Anatomic GREECE",'Source'!$B:$B,$A142)</f>
        <v>0</v>
      </c>
      <c r="E142" s="8" t="n">
        <f aca="false">D142*$J$5</f>
        <v>0</v>
      </c>
      <c r="F142" s="8" t="n">
        <f aca="false">E142-C142</f>
        <v>-3</v>
      </c>
      <c r="G142" s="9" t="n">
        <f aca="false">IF(AND(C142=0,E142=0),0,IF(C142=0,"New",(E142-C142)/C142))</f>
        <v>-1</v>
      </c>
      <c r="H142" s="8" t="n">
        <f aca="false">SUMIFS('Source'!$E:$E,'Source'!$A:$A,"204 - Sanaflex Anatomic GREECE",'Source'!$B:$B,$A142)</f>
        <v>189.5</v>
      </c>
      <c r="I142" s="8" t="n">
        <f aca="false">SUMIFS('Source'!$G:$G,'Source'!$A:$A,"204 - Sanaflex Anatomic GREECE",'Source'!$B:$B,$A142)</f>
        <v>0</v>
      </c>
      <c r="J142" s="8" t="n">
        <f aca="false">I142*$J$5</f>
        <v>0</v>
      </c>
      <c r="K142" s="8" t="n">
        <f aca="false">J142-H142</f>
        <v>-189.5</v>
      </c>
      <c r="L142" s="9" t="n">
        <f aca="false">IF(AND(H142=0,J142=0),0,IF(H142=0,"New",(J142-H142)/H142))</f>
        <v>-1</v>
      </c>
      <c r="M142" s="7" t="str">
        <f aca="false">IF(AND(OR(C142&lt;&gt;0,H142&lt;&gt;0),D142=0,I142=0),"DROP",IF(AND(OR(D142&lt;&gt;0,I142&lt;&gt;0),C142=0,H142=0),"NEW",""))</f>
        <v>DROP</v>
      </c>
    </row>
    <row r="143" customFormat="false" ht="15" hidden="false" customHeight="false" outlineLevel="0" collapsed="false">
      <c r="A143" s="7" t="s">
        <v>369</v>
      </c>
      <c r="B143" s="7" t="str">
        <f aca="false">IFERROR(INDEX('Source'!$C:$C,MATCH($A143,'Source'!$B:$B,0)),"")</f>
        <v>מגן ברך שחור</v>
      </c>
      <c r="C143" s="8" t="n">
        <f aca="false">SUMIFS('Source'!$D:$D,'Source'!$A:$A,"204 - Sanaflex Anatomic GREECE",'Source'!$B:$B,$A143)</f>
        <v>80</v>
      </c>
      <c r="D143" s="8" t="n">
        <f aca="false">SUMIFS('Source'!$F:$F,'Source'!$A:$A,"204 - Sanaflex Anatomic GREECE",'Source'!$B:$B,$A143)</f>
        <v>73</v>
      </c>
      <c r="E143" s="8" t="n">
        <f aca="false">D143*$J$5</f>
        <v>92.2105263157895</v>
      </c>
      <c r="F143" s="8" t="n">
        <f aca="false">E143-C143</f>
        <v>12.2105263157895</v>
      </c>
      <c r="G143" s="9" t="n">
        <f aca="false">IF(AND(C143=0,E143=0),0,IF(C143=0,"New",(E143-C143)/C143))</f>
        <v>0.152631578947368</v>
      </c>
      <c r="H143" s="8" t="n">
        <f aca="false">SUMIFS('Source'!$E:$E,'Source'!$A:$A,"204 - Sanaflex Anatomic GREECE",'Source'!$B:$B,$A143)</f>
        <v>907.45</v>
      </c>
      <c r="I143" s="8" t="n">
        <f aca="false">SUMIFS('Source'!$G:$G,'Source'!$A:$A,"204 - Sanaflex Anatomic GREECE",'Source'!$B:$B,$A143)</f>
        <v>722.65</v>
      </c>
      <c r="J143" s="8" t="n">
        <f aca="false">I143*$J$5</f>
        <v>912.821052631579</v>
      </c>
      <c r="K143" s="8" t="n">
        <f aca="false">J143-H143</f>
        <v>5.37105263157878</v>
      </c>
      <c r="L143" s="9" t="n">
        <f aca="false">IF(AND(H143=0,J143=0),0,IF(H143=0,"New",(J143-H143)/H143))</f>
        <v>0.00591884140346992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387</v>
      </c>
      <c r="B144" s="7" t="str">
        <f aca="false">IFERROR(INDEX('Source'!$C:$C,MATCH($A144,'Source'!$B:$B,0)),"")</f>
        <v>רפידה לילדים אנטי ריח</v>
      </c>
      <c r="C144" s="8" t="n">
        <f aca="false">SUMIFS('Source'!$D:$D,'Source'!$A:$A,"204 - Sanaflex Anatomic GREECE",'Source'!$B:$B,$A144)</f>
        <v>45</v>
      </c>
      <c r="D144" s="8" t="n">
        <f aca="false">SUMIFS('Source'!$F:$F,'Source'!$A:$A,"204 - Sanaflex Anatomic GREECE",'Source'!$B:$B,$A144)</f>
        <v>80</v>
      </c>
      <c r="E144" s="8" t="n">
        <f aca="false">D144*$J$5</f>
        <v>101.052631578947</v>
      </c>
      <c r="F144" s="8" t="n">
        <f aca="false">E144-C144</f>
        <v>56.0526315789474</v>
      </c>
      <c r="G144" s="9" t="n">
        <f aca="false">IF(AND(C144=0,E144=0),0,IF(C144=0,"New",(E144-C144)/C144))</f>
        <v>1.24561403508772</v>
      </c>
      <c r="H144" s="8" t="n">
        <f aca="false">SUMIFS('Source'!$E:$E,'Source'!$A:$A,"204 - Sanaflex Anatomic GREECE",'Source'!$B:$B,$A144)</f>
        <v>291.19</v>
      </c>
      <c r="I144" s="8" t="n">
        <f aca="false">SUMIFS('Source'!$G:$G,'Source'!$A:$A,"204 - Sanaflex Anatomic GREECE",'Source'!$B:$B,$A144)</f>
        <v>475.96</v>
      </c>
      <c r="J144" s="8" t="n">
        <f aca="false">I144*$J$5</f>
        <v>601.212631578947</v>
      </c>
      <c r="K144" s="8" t="n">
        <f aca="false">J144-H144</f>
        <v>310.022631578947</v>
      </c>
      <c r="L144" s="9" t="n">
        <f aca="false">IF(AND(H144=0,J144=0),0,IF(H144=0,"New",(J144-H144)/H144))</f>
        <v>1.06467471952659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770</v>
      </c>
      <c r="B145" s="7" t="str">
        <f aca="false">IFERROR(INDEX('Source'!$C:$C,MATCH($A145,'Source'!$B:$B,0)),"")</f>
        <v>סופורטר</v>
      </c>
      <c r="C145" s="8" t="n">
        <f aca="false">SUMIFS('Source'!$D:$D,'Source'!$A:$A,"204 - Sanaflex Anatomic GREECE",'Source'!$B:$B,$A145)</f>
        <v>6</v>
      </c>
      <c r="D145" s="8" t="n">
        <f aca="false">SUMIFS('Source'!$F:$F,'Source'!$A:$A,"204 - Sanaflex Anatomic GREECE",'Source'!$B:$B,$A145)</f>
        <v>0</v>
      </c>
      <c r="E145" s="8" t="n">
        <f aca="false">D145*$J$5</f>
        <v>0</v>
      </c>
      <c r="F145" s="8" t="n">
        <f aca="false">E145-C145</f>
        <v>-6</v>
      </c>
      <c r="G145" s="9" t="n">
        <f aca="false">IF(AND(C145=0,E145=0),0,IF(C145=0,"New",(E145-C145)/C145))</f>
        <v>-1</v>
      </c>
      <c r="H145" s="8" t="n">
        <f aca="false">SUMIFS('Source'!$E:$E,'Source'!$A:$A,"204 - Sanaflex Anatomic GREECE",'Source'!$B:$B,$A145)</f>
        <v>183.73</v>
      </c>
      <c r="I145" s="8" t="n">
        <f aca="false">SUMIFS('Source'!$G:$G,'Source'!$A:$A,"204 - Sanaflex Anatomic GREECE",'Source'!$B:$B,$A145)</f>
        <v>0</v>
      </c>
      <c r="J145" s="8" t="n">
        <f aca="false">I145*$J$5</f>
        <v>0</v>
      </c>
      <c r="K145" s="8" t="n">
        <f aca="false">J145-H145</f>
        <v>-183.73</v>
      </c>
      <c r="L145" s="9" t="n">
        <f aca="false">IF(AND(H145=0,J145=0),0,IF(H145=0,"New",(J145-H145)/H145))</f>
        <v>-1</v>
      </c>
      <c r="M145" s="7" t="str">
        <f aca="false">IF(AND(OR(C145&lt;&gt;0,H145&lt;&gt;0),D145=0,I145=0),"DROP",IF(AND(OR(D145&lt;&gt;0,I145&lt;&gt;0),C145=0,H145=0),"NEW",""))</f>
        <v>DROP</v>
      </c>
    </row>
    <row r="146" customFormat="false" ht="15" hidden="false" customHeight="false" outlineLevel="0" collapsed="false">
      <c r="A146" s="7" t="s">
        <v>520</v>
      </c>
      <c r="B146" s="7" t="str">
        <f aca="false">IFERROR(INDEX('Source'!$C:$C,MATCH($A146,'Source'!$B:$B,0)),"")</f>
        <v>אטלטיק טייפ</v>
      </c>
      <c r="C146" s="8" t="n">
        <f aca="false">SUMIFS('Source'!$D:$D,'Source'!$A:$A,"204 - Sanaflex Anatomic GREECE",'Source'!$B:$B,$A146)</f>
        <v>62</v>
      </c>
      <c r="D146" s="8" t="n">
        <f aca="false">SUMIFS('Source'!$F:$F,'Source'!$A:$A,"204 - Sanaflex Anatomic GREECE",'Source'!$B:$B,$A146)</f>
        <v>90</v>
      </c>
      <c r="E146" s="8" t="n">
        <f aca="false">D146*$J$5</f>
        <v>113.684210526316</v>
      </c>
      <c r="F146" s="8" t="n">
        <f aca="false">E146-C146</f>
        <v>51.6842105263158</v>
      </c>
      <c r="G146" s="9" t="n">
        <f aca="false">IF(AND(C146=0,E146=0),0,IF(C146=0,"New",(E146-C146)/C146))</f>
        <v>0.833616298811545</v>
      </c>
      <c r="H146" s="8" t="n">
        <f aca="false">SUMIFS('Source'!$E:$E,'Source'!$A:$A,"204 - Sanaflex Anatomic GREECE",'Source'!$B:$B,$A146)</f>
        <v>537.87</v>
      </c>
      <c r="I146" s="8" t="n">
        <f aca="false">SUMIFS('Source'!$G:$G,'Source'!$A:$A,"204 - Sanaflex Anatomic GREECE",'Source'!$B:$B,$A146)</f>
        <v>717.64</v>
      </c>
      <c r="J146" s="8" t="n">
        <f aca="false">I146*$J$5</f>
        <v>906.492631578947</v>
      </c>
      <c r="K146" s="8" t="n">
        <f aca="false">J146-H146</f>
        <v>368.622631578947</v>
      </c>
      <c r="L146" s="9" t="n">
        <f aca="false">IF(AND(H146=0,J146=0),0,IF(H146=0,"New",(J146-H146)/H146))</f>
        <v>0.685337779721768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868</v>
      </c>
      <c r="B147" s="7" t="str">
        <f aca="false">IFERROR(INDEX('Source'!$C:$C,MATCH($A147,'Source'!$B:$B,0)),"")</f>
        <v>חבק יד</v>
      </c>
      <c r="C147" s="8" t="n">
        <f aca="false">SUMIFS('Source'!$D:$D,'Source'!$A:$A,"204 - Sanaflex Anatomic GREECE",'Source'!$B:$B,$A147)</f>
        <v>27</v>
      </c>
      <c r="D147" s="8" t="n">
        <f aca="false">SUMIFS('Source'!$F:$F,'Source'!$A:$A,"204 - Sanaflex Anatomic GREECE",'Source'!$B:$B,$A147)</f>
        <v>15</v>
      </c>
      <c r="E147" s="8" t="n">
        <f aca="false">D147*$J$5</f>
        <v>18.9473684210526</v>
      </c>
      <c r="F147" s="8" t="n">
        <f aca="false">E147-C147</f>
        <v>-8.05263157894737</v>
      </c>
      <c r="G147" s="9" t="n">
        <f aca="false">IF(AND(C147=0,E147=0),0,IF(C147=0,"New",(E147-C147)/C147))</f>
        <v>-0.298245614035088</v>
      </c>
      <c r="H147" s="8" t="n">
        <f aca="false">SUMIFS('Source'!$E:$E,'Source'!$A:$A,"204 - Sanaflex Anatomic GREECE",'Source'!$B:$B,$A147)</f>
        <v>359.77</v>
      </c>
      <c r="I147" s="8" t="n">
        <f aca="false">SUMIFS('Source'!$G:$G,'Source'!$A:$A,"204 - Sanaflex Anatomic GREECE",'Source'!$B:$B,$A147)</f>
        <v>180.31</v>
      </c>
      <c r="J147" s="8" t="n">
        <f aca="false">I147*$J$5</f>
        <v>227.76</v>
      </c>
      <c r="K147" s="8" t="n">
        <f aca="false">J147-H147</f>
        <v>-132.01</v>
      </c>
      <c r="L147" s="9" t="n">
        <f aca="false">IF(AND(H147=0,J147=0),0,IF(H147=0,"New",(J147-H147)/H147))</f>
        <v>-0.366928871223282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764</v>
      </c>
      <c r="B148" s="7" t="str">
        <f aca="false">IFERROR(INDEX('Source'!$C:$C,MATCH($A148,'Source'!$B:$B,0)),"")</f>
        <v>סד קרסול קל שחור XL</v>
      </c>
      <c r="C148" s="8" t="n">
        <f aca="false">SUMIFS('Source'!$D:$D,'Source'!$A:$A,"204 - Sanaflex Anatomic GREECE",'Source'!$B:$B,$A148)</f>
        <v>0</v>
      </c>
      <c r="D148" s="8" t="n">
        <f aca="false">SUMIFS('Source'!$F:$F,'Source'!$A:$A,"204 - Sanaflex Anatomic GREECE",'Source'!$B:$B,$A148)</f>
        <v>3</v>
      </c>
      <c r="E148" s="8" t="n">
        <f aca="false">D148*$J$5</f>
        <v>3.78947368421053</v>
      </c>
      <c r="F148" s="8" t="n">
        <f aca="false">E148-C148</f>
        <v>3.78947368421053</v>
      </c>
      <c r="G148" s="9" t="str">
        <f aca="false">IF(AND(C148=0,E148=0),0,IF(C148=0,"New",(E148-C148)/C148))</f>
        <v>New</v>
      </c>
      <c r="H148" s="8" t="n">
        <f aca="false">SUMIFS('Source'!$E:$E,'Source'!$A:$A,"204 - Sanaflex Anatomic GREECE",'Source'!$B:$B,$A148)</f>
        <v>0</v>
      </c>
      <c r="I148" s="8" t="n">
        <f aca="false">SUMIFS('Source'!$G:$G,'Source'!$A:$A,"204 - Sanaflex Anatomic GREECE",'Source'!$B:$B,$A148)</f>
        <v>178.39</v>
      </c>
      <c r="J148" s="8" t="n">
        <f aca="false">I148*$J$5</f>
        <v>225.334736842105</v>
      </c>
      <c r="K148" s="8" t="n">
        <f aca="false">J148-H148</f>
        <v>225.334736842105</v>
      </c>
      <c r="L148" s="9" t="str">
        <f aca="false">IF(AND(H148=0,J148=0),0,IF(H148=0,"New",(J148-H148)/H148))</f>
        <v>New</v>
      </c>
      <c r="M148" s="7" t="str">
        <f aca="false">IF(AND(OR(C148&lt;&gt;0,H148&lt;&gt;0),D148=0,I148=0),"DROP",IF(AND(OR(D148&lt;&gt;0,I148&lt;&gt;0),C148=0,H148=0),"NEW",""))</f>
        <v>NEW</v>
      </c>
    </row>
    <row r="149" customFormat="false" ht="15" hidden="false" customHeight="false" outlineLevel="0" collapsed="false">
      <c r="A149" s="7" t="s">
        <v>329</v>
      </c>
      <c r="B149" s="7" t="str">
        <f aca="false">IFERROR(INDEX('Source'!$C:$C,MATCH($A149,'Source'!$B:$B,0)),"")</f>
        <v>מגן קרסול מתכוון</v>
      </c>
      <c r="C149" s="8" t="n">
        <f aca="false">SUMIFS('Source'!$D:$D,'Source'!$A:$A,"204 - Sanaflex Anatomic GREECE",'Source'!$B:$B,$A149)</f>
        <v>6</v>
      </c>
      <c r="D149" s="8" t="n">
        <f aca="false">SUMIFS('Source'!$F:$F,'Source'!$A:$A,"204 - Sanaflex Anatomic GREECE",'Source'!$B:$B,$A149)</f>
        <v>0</v>
      </c>
      <c r="E149" s="8" t="n">
        <f aca="false">D149*$J$5</f>
        <v>0</v>
      </c>
      <c r="F149" s="8" t="n">
        <f aca="false">E149-C149</f>
        <v>-6</v>
      </c>
      <c r="G149" s="9" t="n">
        <f aca="false">IF(AND(C149=0,E149=0),0,IF(C149=0,"New",(E149-C149)/C149))</f>
        <v>-1</v>
      </c>
      <c r="H149" s="8" t="n">
        <f aca="false">SUMIFS('Source'!$E:$E,'Source'!$A:$A,"204 - Sanaflex Anatomic GREECE",'Source'!$B:$B,$A149)</f>
        <v>177.85</v>
      </c>
      <c r="I149" s="8" t="n">
        <f aca="false">SUMIFS('Source'!$G:$G,'Source'!$A:$A,"204 - Sanaflex Anatomic GREECE",'Source'!$B:$B,$A149)</f>
        <v>0</v>
      </c>
      <c r="J149" s="8" t="n">
        <f aca="false">I149*$J$5</f>
        <v>0</v>
      </c>
      <c r="K149" s="8" t="n">
        <f aca="false">J149-H149</f>
        <v>-177.85</v>
      </c>
      <c r="L149" s="9" t="n">
        <f aca="false">IF(AND(H149=0,J149=0),0,IF(H149=0,"New",(J149-H149)/H149))</f>
        <v>-1</v>
      </c>
      <c r="M149" s="7" t="str">
        <f aca="false">IF(AND(OR(C149&lt;&gt;0,H149&lt;&gt;0),D149=0,I149=0),"DROP",IF(AND(OR(D149&lt;&gt;0,I149&lt;&gt;0),C149=0,H149=0),"NEW",""))</f>
        <v>DROP</v>
      </c>
    </row>
    <row r="150" customFormat="false" ht="15" hidden="false" customHeight="false" outlineLevel="0" collapsed="false">
      <c r="A150" s="7" t="s">
        <v>626</v>
      </c>
      <c r="B150" s="7" t="str">
        <f aca="false">IFERROR(INDEX('Source'!$C:$C,MATCH($A150,'Source'!$B:$B,0)),"")</f>
        <v>מגן קרסול חום</v>
      </c>
      <c r="C150" s="8" t="n">
        <f aca="false">SUMIFS('Source'!$D:$D,'Source'!$A:$A,"204 - Sanaflex Anatomic GREECE",'Source'!$B:$B,$A150)</f>
        <v>6</v>
      </c>
      <c r="D150" s="8" t="n">
        <f aca="false">SUMIFS('Source'!$F:$F,'Source'!$A:$A,"204 - Sanaflex Anatomic GREECE",'Source'!$B:$B,$A150)</f>
        <v>24</v>
      </c>
      <c r="E150" s="8" t="n">
        <f aca="false">D150*$J$5</f>
        <v>30.3157894736842</v>
      </c>
      <c r="F150" s="8" t="n">
        <f aca="false">E150-C150</f>
        <v>24.3157894736842</v>
      </c>
      <c r="G150" s="9" t="n">
        <f aca="false">IF(AND(C150=0,E150=0),0,IF(C150=0,"New",(E150-C150)/C150))</f>
        <v>4.05263157894737</v>
      </c>
      <c r="H150" s="8" t="n">
        <f aca="false">SUMIFS('Source'!$E:$E,'Source'!$A:$A,"204 - Sanaflex Anatomic GREECE",'Source'!$B:$B,$A150)</f>
        <v>59.89</v>
      </c>
      <c r="I150" s="8" t="n">
        <f aca="false">SUMIFS('Source'!$G:$G,'Source'!$A:$A,"204 - Sanaflex Anatomic GREECE",'Source'!$B:$B,$A150)</f>
        <v>223.21</v>
      </c>
      <c r="J150" s="8" t="n">
        <f aca="false">I150*$J$5</f>
        <v>281.949473684211</v>
      </c>
      <c r="K150" s="8" t="n">
        <f aca="false">J150-H150</f>
        <v>222.059473684211</v>
      </c>
      <c r="L150" s="9" t="n">
        <f aca="false">IF(AND(H150=0,J150=0),0,IF(H150=0,"New",(J150-H150)/H150))</f>
        <v>3.70778884094524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249</v>
      </c>
      <c r="B151" s="7" t="str">
        <f aca="false">IFERROR(INDEX('Source'!$C:$C,MATCH($A151,'Source'!$B:$B,0)),"")</f>
        <v>חבק יד מתכוון</v>
      </c>
      <c r="C151" s="8" t="n">
        <f aca="false">SUMIFS('Source'!$D:$D,'Source'!$A:$A,"204 - Sanaflex Anatomic GREECE",'Source'!$B:$B,$A151)</f>
        <v>60</v>
      </c>
      <c r="D151" s="8" t="n">
        <f aca="false">SUMIFS('Source'!$F:$F,'Source'!$A:$A,"204 - Sanaflex Anatomic GREECE",'Source'!$B:$B,$A151)</f>
        <v>80</v>
      </c>
      <c r="E151" s="8" t="n">
        <f aca="false">D151*$J$5</f>
        <v>101.052631578947</v>
      </c>
      <c r="F151" s="8" t="n">
        <f aca="false">E151-C151</f>
        <v>41.0526315789474</v>
      </c>
      <c r="G151" s="9" t="n">
        <f aca="false">IF(AND(C151=0,E151=0),0,IF(C151=0,"New",(E151-C151)/C151))</f>
        <v>0.68421052631579</v>
      </c>
      <c r="H151" s="8" t="n">
        <f aca="false">SUMIFS('Source'!$E:$E,'Source'!$A:$A,"204 - Sanaflex Anatomic GREECE",'Source'!$B:$B,$A151)</f>
        <v>925.58</v>
      </c>
      <c r="I151" s="8" t="n">
        <f aca="false">SUMIFS('Source'!$G:$G,'Source'!$A:$A,"204 - Sanaflex Anatomic GREECE",'Source'!$B:$B,$A151)</f>
        <v>1088.06</v>
      </c>
      <c r="J151" s="8" t="n">
        <f aca="false">I151*$J$5</f>
        <v>1374.39157894737</v>
      </c>
      <c r="K151" s="8" t="n">
        <f aca="false">J151-H151</f>
        <v>448.811578947368</v>
      </c>
      <c r="L151" s="9" t="n">
        <f aca="false">IF(AND(H151=0,J151=0),0,IF(H151=0,"New",(J151-H151)/H151))</f>
        <v>0.484897663030066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203</v>
      </c>
      <c r="B152" s="7" t="str">
        <f aca="false">IFERROR(INDEX('Source'!$C:$C,MATCH($A152,'Source'!$B:$B,0)),"")</f>
        <v>תחבושת אלסטית נצמדת צבע ירוק</v>
      </c>
      <c r="C152" s="8" t="n">
        <f aca="false">SUMIFS('Source'!$D:$D,'Source'!$A:$A,"204 - Sanaflex Anatomic GREECE",'Source'!$B:$B,$A152)</f>
        <v>50</v>
      </c>
      <c r="D152" s="8" t="n">
        <f aca="false">SUMIFS('Source'!$F:$F,'Source'!$A:$A,"204 - Sanaflex Anatomic GREECE",'Source'!$B:$B,$A152)</f>
        <v>30</v>
      </c>
      <c r="E152" s="8" t="n">
        <f aca="false">D152*$J$5</f>
        <v>37.8947368421053</v>
      </c>
      <c r="F152" s="8" t="n">
        <f aca="false">E152-C152</f>
        <v>-12.1052631578947</v>
      </c>
      <c r="G152" s="9" t="n">
        <f aca="false">IF(AND(C152=0,E152=0),0,IF(C152=0,"New",(E152-C152)/C152))</f>
        <v>-0.242105263157895</v>
      </c>
      <c r="H152" s="8" t="n">
        <f aca="false">SUMIFS('Source'!$E:$E,'Source'!$A:$A,"204 - Sanaflex Anatomic GREECE",'Source'!$B:$B,$A152)</f>
        <v>318.44</v>
      </c>
      <c r="I152" s="8" t="n">
        <f aca="false">SUMIFS('Source'!$G:$G,'Source'!$A:$A,"204 - Sanaflex Anatomic GREECE",'Source'!$B:$B,$A152)</f>
        <v>169.3</v>
      </c>
      <c r="J152" s="8" t="n">
        <f aca="false">I152*$J$5</f>
        <v>213.852631578947</v>
      </c>
      <c r="K152" s="8" t="n">
        <f aca="false">J152-H152</f>
        <v>-104.587368421053</v>
      </c>
      <c r="L152" s="9" t="n">
        <f aca="false">IF(AND(H152=0,J152=0),0,IF(H152=0,"New",(J152-H152)/H152))</f>
        <v>-0.328436655008958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125</v>
      </c>
      <c r="B153" s="7" t="str">
        <f aca="false">IFERROR(INDEX('Source'!$C:$C,MATCH($A153,'Source'!$B:$B,0)),"")</f>
        <v>מגן קרסול פתוח</v>
      </c>
      <c r="C153" s="8" t="n">
        <f aca="false">SUMIFS('Source'!$D:$D,'Source'!$A:$A,"204 - Sanaflex Anatomic GREECE",'Source'!$B:$B,$A153)</f>
        <v>20</v>
      </c>
      <c r="D153" s="8" t="n">
        <f aca="false">SUMIFS('Source'!$F:$F,'Source'!$A:$A,"204 - Sanaflex Anatomic GREECE",'Source'!$B:$B,$A153)</f>
        <v>6</v>
      </c>
      <c r="E153" s="8" t="n">
        <f aca="false">D153*$J$5</f>
        <v>7.57894736842105</v>
      </c>
      <c r="F153" s="8" t="n">
        <f aca="false">E153-C153</f>
        <v>-12.4210526315789</v>
      </c>
      <c r="G153" s="9" t="n">
        <f aca="false">IF(AND(C153=0,E153=0),0,IF(C153=0,"New",(E153-C153)/C153))</f>
        <v>-0.621052631578947</v>
      </c>
      <c r="H153" s="8" t="n">
        <f aca="false">SUMIFS('Source'!$E:$E,'Source'!$A:$A,"204 - Sanaflex Anatomic GREECE",'Source'!$B:$B,$A153)</f>
        <v>199.82</v>
      </c>
      <c r="I153" s="8" t="n">
        <f aca="false">SUMIFS('Source'!$G:$G,'Source'!$A:$A,"204 - Sanaflex Anatomic GREECE",'Source'!$B:$B,$A153)</f>
        <v>53.18</v>
      </c>
      <c r="J153" s="8" t="n">
        <f aca="false">I153*$J$5</f>
        <v>67.1747368421053</v>
      </c>
      <c r="K153" s="8" t="n">
        <f aca="false">J153-H153</f>
        <v>-132.645263157895</v>
      </c>
      <c r="L153" s="9" t="n">
        <f aca="false">IF(AND(H153=0,J153=0),0,IF(H153=0,"New",(J153-H153)/H153))</f>
        <v>-0.663823757170928</v>
      </c>
      <c r="M153" s="7" t="str">
        <f aca="false">IF(AND(OR(C153&lt;&gt;0,H153&lt;&gt;0),D153=0,I153=0),"DROP",IF(AND(OR(D153&lt;&gt;0,I153&lt;&gt;0),C153=0,H153=0),"NEW",""))</f>
        <v/>
      </c>
    </row>
    <row r="154" customFormat="false" ht="15" hidden="false" customHeight="false" outlineLevel="0" collapsed="false">
      <c r="A154" s="7" t="s">
        <v>131</v>
      </c>
      <c r="B154" s="7" t="str">
        <f aca="false">IFERROR(INDEX('Source'!$C:$C,MATCH($A154,'Source'!$B:$B,0)),"")</f>
        <v>מגן קרסול חום</v>
      </c>
      <c r="C154" s="8" t="n">
        <f aca="false">SUMIFS('Source'!$D:$D,'Source'!$A:$A,"204 - Sanaflex Anatomic GREECE",'Source'!$B:$B,$A154)</f>
        <v>60</v>
      </c>
      <c r="D154" s="8" t="n">
        <f aca="false">SUMIFS('Source'!$F:$F,'Source'!$A:$A,"204 - Sanaflex Anatomic GREECE",'Source'!$B:$B,$A154)</f>
        <v>51</v>
      </c>
      <c r="E154" s="8" t="n">
        <f aca="false">D154*$J$5</f>
        <v>64.421052631579</v>
      </c>
      <c r="F154" s="8" t="n">
        <f aca="false">E154-C154</f>
        <v>4.42105263157895</v>
      </c>
      <c r="G154" s="9" t="n">
        <f aca="false">IF(AND(C154=0,E154=0),0,IF(C154=0,"New",(E154-C154)/C154))</f>
        <v>0.0736842105263158</v>
      </c>
      <c r="H154" s="8" t="n">
        <f aca="false">SUMIFS('Source'!$E:$E,'Source'!$A:$A,"204 - Sanaflex Anatomic GREECE",'Source'!$B:$B,$A154)</f>
        <v>616.44</v>
      </c>
      <c r="I154" s="8" t="n">
        <f aca="false">SUMIFS('Source'!$G:$G,'Source'!$A:$A,"204 - Sanaflex Anatomic GREECE",'Source'!$B:$B,$A154)</f>
        <v>469.84</v>
      </c>
      <c r="J154" s="8" t="n">
        <f aca="false">I154*$J$5</f>
        <v>593.482105263158</v>
      </c>
      <c r="K154" s="8" t="n">
        <f aca="false">J154-H154</f>
        <v>-22.9578947368423</v>
      </c>
      <c r="L154" s="9" t="n">
        <f aca="false">IF(AND(H154=0,J154=0),0,IF(H154=0,"New",(J154-H154)/H154))</f>
        <v>-0.0372427077036569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123</v>
      </c>
      <c r="B155" s="7" t="str">
        <f aca="false">IFERROR(INDEX('Source'!$C:$C,MATCH($A155,'Source'!$B:$B,0)),"")</f>
        <v>כרית מטטרזלי מס</v>
      </c>
      <c r="C155" s="8" t="n">
        <f aca="false">SUMIFS('Source'!$D:$D,'Source'!$A:$A,"204 - Sanaflex Anatomic GREECE",'Source'!$B:$B,$A155)</f>
        <v>6</v>
      </c>
      <c r="D155" s="8" t="n">
        <f aca="false">SUMIFS('Source'!$F:$F,'Source'!$A:$A,"204 - Sanaflex Anatomic GREECE",'Source'!$B:$B,$A155)</f>
        <v>18</v>
      </c>
      <c r="E155" s="8" t="n">
        <f aca="false">D155*$J$5</f>
        <v>22.7368421052632</v>
      </c>
      <c r="F155" s="8" t="n">
        <f aca="false">E155-C155</f>
        <v>16.7368421052632</v>
      </c>
      <c r="G155" s="9" t="n">
        <f aca="false">IF(AND(C155=0,E155=0),0,IF(C155=0,"New",(E155-C155)/C155))</f>
        <v>2.78947368421053</v>
      </c>
      <c r="H155" s="8" t="n">
        <f aca="false">SUMIFS('Source'!$E:$E,'Source'!$A:$A,"204 - Sanaflex Anatomic GREECE",'Source'!$B:$B,$A155)</f>
        <v>84.19</v>
      </c>
      <c r="I155" s="8" t="n">
        <f aca="false">SUMIFS('Source'!$G:$G,'Source'!$A:$A,"204 - Sanaflex Anatomic GREECE",'Source'!$B:$B,$A155)</f>
        <v>225.73</v>
      </c>
      <c r="J155" s="8" t="n">
        <f aca="false">I155*$J$5</f>
        <v>285.132631578947</v>
      </c>
      <c r="K155" s="8" t="n">
        <f aca="false">J155-H155</f>
        <v>200.942631578947</v>
      </c>
      <c r="L155" s="9" t="n">
        <f aca="false">IF(AND(H155=0,J155=0),0,IF(H155=0,"New",(J155-H155)/H155))</f>
        <v>2.38677552653459</v>
      </c>
      <c r="M155" s="7" t="str">
        <f aca="false">IF(AND(OR(C155&lt;&gt;0,H155&lt;&gt;0),D155=0,I155=0),"DROP",IF(AND(OR(D155&lt;&gt;0,I155&lt;&gt;0),C155=0,H155=0),"NEW",""))</f>
        <v/>
      </c>
    </row>
    <row r="156" customFormat="false" ht="15" hidden="false" customHeight="false" outlineLevel="0" collapsed="false">
      <c r="A156" s="7" t="s">
        <v>407</v>
      </c>
      <c r="B156" s="7" t="str">
        <f aca="false">IFERROR(INDEX('Source'!$C:$C,MATCH($A156,'Source'!$B:$B,0)),"")</f>
        <v>ריפוד סיליקון לעקב תחתון</v>
      </c>
      <c r="C156" s="8" t="n">
        <f aca="false">SUMIFS('Source'!$D:$D,'Source'!$A:$A,"204 - Sanaflex Anatomic GREECE",'Source'!$B:$B,$A156)</f>
        <v>41</v>
      </c>
      <c r="D156" s="8" t="n">
        <f aca="false">SUMIFS('Source'!$F:$F,'Source'!$A:$A,"204 - Sanaflex Anatomic GREECE",'Source'!$B:$B,$A156)</f>
        <v>30</v>
      </c>
      <c r="E156" s="8" t="n">
        <f aca="false">D156*$J$5</f>
        <v>37.8947368421053</v>
      </c>
      <c r="F156" s="8" t="n">
        <f aca="false">E156-C156</f>
        <v>-3.10526315789474</v>
      </c>
      <c r="G156" s="9" t="n">
        <f aca="false">IF(AND(C156=0,E156=0),0,IF(C156=0,"New",(E156-C156)/C156))</f>
        <v>-0.0757381258023107</v>
      </c>
      <c r="H156" s="8" t="n">
        <f aca="false">SUMIFS('Source'!$E:$E,'Source'!$A:$A,"204 - Sanaflex Anatomic GREECE",'Source'!$B:$B,$A156)</f>
        <v>430.3</v>
      </c>
      <c r="I156" s="8" t="n">
        <f aca="false">SUMIFS('Source'!$G:$G,'Source'!$A:$A,"204 - Sanaflex Anatomic GREECE",'Source'!$B:$B,$A156)</f>
        <v>289.19</v>
      </c>
      <c r="J156" s="8" t="n">
        <f aca="false">I156*$J$5</f>
        <v>365.292631578947</v>
      </c>
      <c r="K156" s="8" t="n">
        <f aca="false">J156-H156</f>
        <v>-65.0073684210527</v>
      </c>
      <c r="L156" s="9" t="n">
        <f aca="false">IF(AND(H156=0,J156=0),0,IF(H156=0,"New",(J156-H156)/H156))</f>
        <v>-0.151074525728684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1035</v>
      </c>
      <c r="B157" s="7" t="str">
        <f aca="false">IFERROR(INDEX('Source'!$C:$C,MATCH($A157,'Source'!$B:$B,0)),"")</f>
        <v>מדרס מתכוונן</v>
      </c>
      <c r="C157" s="8" t="n">
        <f aca="false">SUMIFS('Source'!$D:$D,'Source'!$A:$A,"204 - Sanaflex Anatomic GREECE",'Source'!$B:$B,$A157)</f>
        <v>165</v>
      </c>
      <c r="D157" s="8" t="n">
        <f aca="false">SUMIFS('Source'!$F:$F,'Source'!$A:$A,"204 - Sanaflex Anatomic GREECE",'Source'!$B:$B,$A157)</f>
        <v>180</v>
      </c>
      <c r="E157" s="8" t="n">
        <f aca="false">D157*$J$5</f>
        <v>227.368421052632</v>
      </c>
      <c r="F157" s="8" t="n">
        <f aca="false">E157-C157</f>
        <v>62.3684210526316</v>
      </c>
      <c r="G157" s="9" t="n">
        <f aca="false">IF(AND(C157=0,E157=0),0,IF(C157=0,"New",(E157-C157)/C157))</f>
        <v>0.37799043062201</v>
      </c>
      <c r="H157" s="8" t="n">
        <f aca="false">SUMIFS('Source'!$E:$E,'Source'!$A:$A,"204 - Sanaflex Anatomic GREECE",'Source'!$B:$B,$A157)</f>
        <v>5798.64</v>
      </c>
      <c r="I157" s="8" t="n">
        <f aca="false">SUMIFS('Source'!$G:$G,'Source'!$A:$A,"204 - Sanaflex Anatomic GREECE",'Source'!$B:$B,$A157)</f>
        <v>5658.26</v>
      </c>
      <c r="J157" s="8" t="n">
        <f aca="false">I157*$J$5</f>
        <v>7147.27578947368</v>
      </c>
      <c r="K157" s="8" t="n">
        <f aca="false">J157-H157</f>
        <v>1348.63578947368</v>
      </c>
      <c r="L157" s="9" t="n">
        <f aca="false">IF(AND(H157=0,J157=0),0,IF(H157=0,"New",(J157-H157)/H157))</f>
        <v>0.232577947496945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433</v>
      </c>
      <c r="B158" s="7" t="str">
        <f aca="false">IFERROR(INDEX('Source'!$C:$C,MATCH($A158,'Source'!$B:$B,0)),"")</f>
        <v>חגורת גב-לומבו</v>
      </c>
      <c r="C158" s="8" t="n">
        <f aca="false">SUMIFS('Source'!$D:$D,'Source'!$A:$A,"204 - Sanaflex Anatomic GREECE",'Source'!$B:$B,$A158)</f>
        <v>2</v>
      </c>
      <c r="D158" s="8" t="n">
        <f aca="false">SUMIFS('Source'!$F:$F,'Source'!$A:$A,"204 - Sanaflex Anatomic GREECE",'Source'!$B:$B,$A158)</f>
        <v>0</v>
      </c>
      <c r="E158" s="8" t="n">
        <f aca="false">D158*$J$5</f>
        <v>0</v>
      </c>
      <c r="F158" s="8" t="n">
        <f aca="false">E158-C158</f>
        <v>-2</v>
      </c>
      <c r="G158" s="9" t="n">
        <f aca="false">IF(AND(C158=0,E158=0),0,IF(C158=0,"New",(E158-C158)/C158))</f>
        <v>-1</v>
      </c>
      <c r="H158" s="8" t="n">
        <f aca="false">SUMIFS('Source'!$E:$E,'Source'!$A:$A,"204 - Sanaflex Anatomic GREECE",'Source'!$B:$B,$A158)</f>
        <v>131.71</v>
      </c>
      <c r="I158" s="8" t="n">
        <f aca="false">SUMIFS('Source'!$G:$G,'Source'!$A:$A,"204 - Sanaflex Anatomic GREECE",'Source'!$B:$B,$A158)</f>
        <v>0</v>
      </c>
      <c r="J158" s="8" t="n">
        <f aca="false">I158*$J$5</f>
        <v>0</v>
      </c>
      <c r="K158" s="8" t="n">
        <f aca="false">J158-H158</f>
        <v>-131.71</v>
      </c>
      <c r="L158" s="9" t="n">
        <f aca="false">IF(AND(H158=0,J158=0),0,IF(H158=0,"New",(J158-H158)/H158))</f>
        <v>-1</v>
      </c>
      <c r="M158" s="7" t="str">
        <f aca="false">IF(AND(OR(C158&lt;&gt;0,H158&lt;&gt;0),D158=0,I158=0),"DROP",IF(AND(OR(D158&lt;&gt;0,I158&lt;&gt;0),C158=0,H158=0),"NEW",""))</f>
        <v>DROP</v>
      </c>
    </row>
    <row r="159" customFormat="false" ht="15" hidden="false" customHeight="false" outlineLevel="0" collapsed="false">
      <c r="A159" s="7" t="s">
        <v>449</v>
      </c>
      <c r="B159" s="7" t="str">
        <f aca="false">IFERROR(INDEX('Source'!$C:$C,MATCH($A159,'Source'!$B:$B,0)),"")</f>
        <v>חגורת גב-לומבו</v>
      </c>
      <c r="C159" s="8" t="n">
        <f aca="false">SUMIFS('Source'!$D:$D,'Source'!$A:$A,"204 - Sanaflex Anatomic GREECE",'Source'!$B:$B,$A159)</f>
        <v>2</v>
      </c>
      <c r="D159" s="8" t="n">
        <f aca="false">SUMIFS('Source'!$F:$F,'Source'!$A:$A,"204 - Sanaflex Anatomic GREECE",'Source'!$B:$B,$A159)</f>
        <v>0</v>
      </c>
      <c r="E159" s="8" t="n">
        <f aca="false">D159*$J$5</f>
        <v>0</v>
      </c>
      <c r="F159" s="8" t="n">
        <f aca="false">E159-C159</f>
        <v>-2</v>
      </c>
      <c r="G159" s="9" t="n">
        <f aca="false">IF(AND(C159=0,E159=0),0,IF(C159=0,"New",(E159-C159)/C159))</f>
        <v>-1</v>
      </c>
      <c r="H159" s="8" t="n">
        <f aca="false">SUMIFS('Source'!$E:$E,'Source'!$A:$A,"204 - Sanaflex Anatomic GREECE",'Source'!$B:$B,$A159)</f>
        <v>131.71</v>
      </c>
      <c r="I159" s="8" t="n">
        <f aca="false">SUMIFS('Source'!$G:$G,'Source'!$A:$A,"204 - Sanaflex Anatomic GREECE",'Source'!$B:$B,$A159)</f>
        <v>0</v>
      </c>
      <c r="J159" s="8" t="n">
        <f aca="false">I159*$J$5</f>
        <v>0</v>
      </c>
      <c r="K159" s="8" t="n">
        <f aca="false">J159-H159</f>
        <v>-131.71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908</v>
      </c>
      <c r="B160" s="7" t="str">
        <f aca="false">IFERROR(INDEX('Source'!$C:$C,MATCH($A160,'Source'!$B:$B,0)),"")</f>
        <v>מגן ירך</v>
      </c>
      <c r="C160" s="8" t="n">
        <f aca="false">SUMIFS('Source'!$D:$D,'Source'!$A:$A,"204 - Sanaflex Anatomic GREECE",'Source'!$B:$B,$A160)</f>
        <v>28</v>
      </c>
      <c r="D160" s="8" t="n">
        <f aca="false">SUMIFS('Source'!$F:$F,'Source'!$A:$A,"204 - Sanaflex Anatomic GREECE",'Source'!$B:$B,$A160)</f>
        <v>22</v>
      </c>
      <c r="E160" s="8" t="n">
        <f aca="false">D160*$J$5</f>
        <v>27.7894736842105</v>
      </c>
      <c r="F160" s="8" t="n">
        <f aca="false">E160-C160</f>
        <v>-0.210526315789476</v>
      </c>
      <c r="G160" s="9" t="n">
        <f aca="false">IF(AND(C160=0,E160=0),0,IF(C160=0,"New",(E160-C160)/C160))</f>
        <v>-0.00751879699248129</v>
      </c>
      <c r="H160" s="8" t="n">
        <f aca="false">SUMIFS('Source'!$E:$E,'Source'!$A:$A,"204 - Sanaflex Anatomic GREECE",'Source'!$B:$B,$A160)</f>
        <v>454.61</v>
      </c>
      <c r="I160" s="8" t="n">
        <f aca="false">SUMIFS('Source'!$G:$G,'Source'!$A:$A,"204 - Sanaflex Anatomic GREECE",'Source'!$B:$B,$A160)</f>
        <v>322.96</v>
      </c>
      <c r="J160" s="8" t="n">
        <f aca="false">I160*$J$5</f>
        <v>407.949473684211</v>
      </c>
      <c r="K160" s="8" t="n">
        <f aca="false">J160-H160</f>
        <v>-46.6605263157895</v>
      </c>
      <c r="L160" s="9" t="n">
        <f aca="false">IF(AND(H160=0,J160=0),0,IF(H160=0,"New",(J160-H160)/H160))</f>
        <v>-0.10263858321592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189</v>
      </c>
      <c r="B161" s="7" t="str">
        <f aca="false">IFERROR(INDEX('Source'!$C:$C,MATCH($A161,'Source'!$B:$B,0)),"")</f>
        <v>מגן ברך רגיל</v>
      </c>
      <c r="C161" s="8" t="n">
        <f aca="false">SUMIFS('Source'!$D:$D,'Source'!$A:$A,"204 - Sanaflex Anatomic GREECE",'Source'!$B:$B,$A161)</f>
        <v>6</v>
      </c>
      <c r="D161" s="8" t="n">
        <f aca="false">SUMIFS('Source'!$F:$F,'Source'!$A:$A,"204 - Sanaflex Anatomic GREECE",'Source'!$B:$B,$A161)</f>
        <v>20</v>
      </c>
      <c r="E161" s="8" t="n">
        <f aca="false">D161*$J$5</f>
        <v>25.2631578947368</v>
      </c>
      <c r="F161" s="8" t="n">
        <f aca="false">E161-C161</f>
        <v>19.2631578947368</v>
      </c>
      <c r="G161" s="9" t="n">
        <f aca="false">IF(AND(C161=0,E161=0),0,IF(C161=0,"New",(E161-C161)/C161))</f>
        <v>3.21052631578947</v>
      </c>
      <c r="H161" s="8" t="n">
        <f aca="false">SUMIFS('Source'!$E:$E,'Source'!$A:$A,"204 - Sanaflex Anatomic GREECE",'Source'!$B:$B,$A161)</f>
        <v>59.89</v>
      </c>
      <c r="I161" s="8" t="n">
        <f aca="false">SUMIFS('Source'!$G:$G,'Source'!$A:$A,"204 - Sanaflex Anatomic GREECE",'Source'!$B:$B,$A161)</f>
        <v>189.13</v>
      </c>
      <c r="J161" s="8" t="n">
        <f aca="false">I161*$J$5</f>
        <v>238.901052631579</v>
      </c>
      <c r="K161" s="8" t="n">
        <f aca="false">J161-H161</f>
        <v>179.011052631579</v>
      </c>
      <c r="L161" s="9" t="n">
        <f aca="false">IF(AND(H161=0,J161=0),0,IF(H161=0,"New",(J161-H161)/H161))</f>
        <v>2.98899737237567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137</v>
      </c>
      <c r="B162" s="7" t="str">
        <f aca="false">IFERROR(INDEX('Source'!$C:$C,MATCH($A162,'Source'!$B:$B,0)),"")</f>
        <v>מגן ברך חום</v>
      </c>
      <c r="C162" s="8" t="n">
        <f aca="false">SUMIFS('Source'!$D:$D,'Source'!$A:$A,"204 - Sanaflex Anatomic GREECE",'Source'!$B:$B,$A162)</f>
        <v>42</v>
      </c>
      <c r="D162" s="8" t="n">
        <f aca="false">SUMIFS('Source'!$F:$F,'Source'!$A:$A,"204 - Sanaflex Anatomic GREECE",'Source'!$B:$B,$A162)</f>
        <v>33</v>
      </c>
      <c r="E162" s="8" t="n">
        <f aca="false">D162*$J$5</f>
        <v>41.6842105263158</v>
      </c>
      <c r="F162" s="8" t="n">
        <f aca="false">E162-C162</f>
        <v>-0.315789473684212</v>
      </c>
      <c r="G162" s="9" t="n">
        <f aca="false">IF(AND(C162=0,E162=0),0,IF(C162=0,"New",(E162-C162)/C162))</f>
        <v>-0.00751879699248125</v>
      </c>
      <c r="H162" s="8" t="n">
        <f aca="false">SUMIFS('Source'!$E:$E,'Source'!$A:$A,"204 - Sanaflex Anatomic GREECE",'Source'!$B:$B,$A162)</f>
        <v>431.24</v>
      </c>
      <c r="I162" s="8" t="n">
        <f aca="false">SUMIFS('Source'!$G:$G,'Source'!$A:$A,"204 - Sanaflex Anatomic GREECE",'Source'!$B:$B,$A162)</f>
        <v>305.83</v>
      </c>
      <c r="J162" s="8" t="n">
        <f aca="false">I162*$J$5</f>
        <v>386.311578947368</v>
      </c>
      <c r="K162" s="8" t="n">
        <f aca="false">J162-H162</f>
        <v>-44.9284210526316</v>
      </c>
      <c r="L162" s="9" t="n">
        <f aca="false">IF(AND(H162=0,J162=0),0,IF(H162=0,"New",(J162-H162)/H162))</f>
        <v>-0.104184261786086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140</v>
      </c>
      <c r="B163" s="7" t="str">
        <f aca="false">IFERROR(INDEX('Source'!$C:$C,MATCH($A163,'Source'!$B:$B,0)),"")</f>
        <v>'תחבושת אלסטית נצמדת צבע בז</v>
      </c>
      <c r="C163" s="8" t="n">
        <f aca="false">SUMIFS('Source'!$D:$D,'Source'!$A:$A,"204 - Sanaflex Anatomic GREECE",'Source'!$B:$B,$A163)</f>
        <v>110</v>
      </c>
      <c r="D163" s="8" t="n">
        <f aca="false">SUMIFS('Source'!$F:$F,'Source'!$A:$A,"204 - Sanaflex Anatomic GREECE",'Source'!$B:$B,$A163)</f>
        <v>100</v>
      </c>
      <c r="E163" s="8" t="n">
        <f aca="false">D163*$J$5</f>
        <v>126.315789473684</v>
      </c>
      <c r="F163" s="8" t="n">
        <f aca="false">E163-C163</f>
        <v>16.3157894736842</v>
      </c>
      <c r="G163" s="9" t="n">
        <f aca="false">IF(AND(C163=0,E163=0),0,IF(C163=0,"New",(E163-C163)/C163))</f>
        <v>0.148325358851675</v>
      </c>
      <c r="H163" s="8" t="n">
        <f aca="false">SUMIFS('Source'!$E:$E,'Source'!$A:$A,"204 - Sanaflex Anatomic GREECE",'Source'!$B:$B,$A163)</f>
        <v>688.33</v>
      </c>
      <c r="I163" s="8" t="n">
        <f aca="false">SUMIFS('Source'!$G:$G,'Source'!$A:$A,"204 - Sanaflex Anatomic GREECE",'Source'!$B:$B,$A163)</f>
        <v>564.01</v>
      </c>
      <c r="J163" s="8" t="n">
        <f aca="false">I163*$J$5</f>
        <v>712.433684210526</v>
      </c>
      <c r="K163" s="8" t="n">
        <f aca="false">J163-H163</f>
        <v>24.1036842105262</v>
      </c>
      <c r="L163" s="9" t="n">
        <f aca="false">IF(AND(H163=0,J163=0),0,IF(H163=0,"New",(J163-H163)/H163))</f>
        <v>0.0350176284783843</v>
      </c>
      <c r="M163" s="7" t="str">
        <f aca="false">IF(AND(OR(C163&lt;&gt;0,H163&lt;&gt;0),D163=0,I163=0),"DROP",IF(AND(OR(D163&lt;&gt;0,I163&lt;&gt;0),C163=0,H163=0),"NEW",""))</f>
        <v/>
      </c>
    </row>
    <row r="164" customFormat="false" ht="15" hidden="false" customHeight="false" outlineLevel="0" collapsed="false">
      <c r="A164" s="7" t="s">
        <v>168</v>
      </c>
      <c r="B164" s="7" t="str">
        <f aca="false">IFERROR(INDEX('Source'!$C:$C,MATCH($A164,'Source'!$B:$B,0)),"")</f>
        <v>בליסטר פלסטר</v>
      </c>
      <c r="C164" s="8" t="n">
        <f aca="false">SUMIFS('Source'!$D:$D,'Source'!$A:$A,"204 - Sanaflex Anatomic GREECE",'Source'!$B:$B,$A164)</f>
        <v>30</v>
      </c>
      <c r="D164" s="8" t="n">
        <f aca="false">SUMIFS('Source'!$F:$F,'Source'!$A:$A,"204 - Sanaflex Anatomic GREECE",'Source'!$B:$B,$A164)</f>
        <v>10</v>
      </c>
      <c r="E164" s="8" t="n">
        <f aca="false">D164*$J$5</f>
        <v>12.6315789473684</v>
      </c>
      <c r="F164" s="8" t="n">
        <f aca="false">E164-C164</f>
        <v>-17.3684210526316</v>
      </c>
      <c r="G164" s="9" t="n">
        <f aca="false">IF(AND(C164=0,E164=0),0,IF(C164=0,"New",(E164-C164)/C164))</f>
        <v>-0.578947368421053</v>
      </c>
      <c r="H164" s="8" t="n">
        <f aca="false">SUMIFS('Source'!$E:$E,'Source'!$A:$A,"204 - Sanaflex Anatomic GREECE",'Source'!$B:$B,$A164)</f>
        <v>181.54</v>
      </c>
      <c r="I164" s="8" t="n">
        <f aca="false">SUMIFS('Source'!$G:$G,'Source'!$A:$A,"204 - Sanaflex Anatomic GREECE",'Source'!$B:$B,$A164)</f>
        <v>57.38</v>
      </c>
      <c r="J164" s="8" t="n">
        <f aca="false">I164*$J$5</f>
        <v>72.48</v>
      </c>
      <c r="K164" s="8" t="n">
        <f aca="false">J164-H164</f>
        <v>-109.06</v>
      </c>
      <c r="L164" s="9" t="n">
        <f aca="false">IF(AND(H164=0,J164=0),0,IF(H164=0,"New",(J164-H164)/H164))</f>
        <v>-0.600749146193676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748</v>
      </c>
      <c r="B165" s="7" t="str">
        <f aca="false">IFERROR(INDEX('Source'!$C:$C,MATCH($A165,'Source'!$B:$B,0)),"")</f>
        <v>גרבי קיץ אנטיבקטריאלי שחור</v>
      </c>
      <c r="C165" s="8" t="n">
        <f aca="false">SUMIFS('Source'!$D:$D,'Source'!$A:$A,"204 - Sanaflex Anatomic GREECE",'Source'!$B:$B,$A165)</f>
        <v>0</v>
      </c>
      <c r="D165" s="8" t="n">
        <f aca="false">SUMIFS('Source'!$F:$F,'Source'!$A:$A,"204 - Sanaflex Anatomic GREECE",'Source'!$B:$B,$A165)</f>
        <v>6</v>
      </c>
      <c r="E165" s="8" t="n">
        <f aca="false">D165*$J$5</f>
        <v>7.57894736842105</v>
      </c>
      <c r="F165" s="8" t="n">
        <f aca="false">E165-C165</f>
        <v>7.57894736842105</v>
      </c>
      <c r="G165" s="9" t="str">
        <f aca="false">IF(AND(C165=0,E165=0),0,IF(C165=0,"New",(E165-C165)/C165))</f>
        <v>New</v>
      </c>
      <c r="H165" s="8" t="n">
        <f aca="false">SUMIFS('Source'!$E:$E,'Source'!$A:$A,"204 - Sanaflex Anatomic GREECE",'Source'!$B:$B,$A165)</f>
        <v>0</v>
      </c>
      <c r="I165" s="8" t="n">
        <f aca="false">SUMIFS('Source'!$G:$G,'Source'!$A:$A,"204 - Sanaflex Anatomic GREECE",'Source'!$B:$B,$A165)</f>
        <v>123.95</v>
      </c>
      <c r="J165" s="8" t="n">
        <f aca="false">I165*$J$5</f>
        <v>156.568421052632</v>
      </c>
      <c r="K165" s="8" t="n">
        <f aca="false">J165-H165</f>
        <v>156.568421052632</v>
      </c>
      <c r="L165" s="9" t="str">
        <f aca="false">IF(AND(H165=0,J165=0),0,IF(H165=0,"New",(J165-H165)/H165))</f>
        <v>New</v>
      </c>
      <c r="M165" s="7" t="str">
        <f aca="false">IF(AND(OR(C165&lt;&gt;0,H165&lt;&gt;0),D165=0,I165=0),"DROP",IF(AND(OR(D165&lt;&gt;0,I165&lt;&gt;0),C165=0,H165=0),"NEW",""))</f>
        <v>NEW</v>
      </c>
    </row>
    <row r="166" customFormat="false" ht="15" hidden="false" customHeight="false" outlineLevel="0" collapsed="false">
      <c r="A166" s="7" t="s">
        <v>148</v>
      </c>
      <c r="B166" s="7" t="str">
        <f aca="false">IFERROR(INDEX('Source'!$C:$C,MATCH($A166,'Source'!$B:$B,0)),"")</f>
        <v>מגן ברך רגיל</v>
      </c>
      <c r="C166" s="8" t="n">
        <f aca="false">SUMIFS('Source'!$D:$D,'Source'!$A:$A,"204 - Sanaflex Anatomic GREECE",'Source'!$B:$B,$A166)</f>
        <v>26</v>
      </c>
      <c r="D166" s="8" t="n">
        <f aca="false">SUMIFS('Source'!$F:$F,'Source'!$A:$A,"204 - Sanaflex Anatomic GREECE",'Source'!$B:$B,$A166)</f>
        <v>16</v>
      </c>
      <c r="E166" s="8" t="n">
        <f aca="false">D166*$J$5</f>
        <v>20.2105263157895</v>
      </c>
      <c r="F166" s="8" t="n">
        <f aca="false">E166-C166</f>
        <v>-5.78947368421053</v>
      </c>
      <c r="G166" s="9" t="n">
        <f aca="false">IF(AND(C166=0,E166=0),0,IF(C166=0,"New",(E166-C166)/C166))</f>
        <v>-0.222672064777328</v>
      </c>
      <c r="H166" s="8" t="n">
        <f aca="false">SUMIFS('Source'!$E:$E,'Source'!$A:$A,"204 - Sanaflex Anatomic GREECE",'Source'!$B:$B,$A166)</f>
        <v>268.92</v>
      </c>
      <c r="I166" s="8" t="n">
        <f aca="false">SUMIFS('Source'!$G:$G,'Source'!$A:$A,"204 - Sanaflex Anatomic GREECE",'Source'!$B:$B,$A166)</f>
        <v>151.3</v>
      </c>
      <c r="J166" s="8" t="n">
        <f aca="false">I166*$J$5</f>
        <v>191.115789473684</v>
      </c>
      <c r="K166" s="8" t="n">
        <f aca="false">J166-H166</f>
        <v>-77.8042105263158</v>
      </c>
      <c r="L166" s="9" t="n">
        <f aca="false">IF(AND(H166=0,J166=0),0,IF(H166=0,"New",(J166-H166)/H166))</f>
        <v>-0.289321026797248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167</v>
      </c>
      <c r="B167" s="7" t="str">
        <f aca="false">IFERROR(INDEX('Source'!$C:$C,MATCH($A167,'Source'!$B:$B,0)),"")</f>
        <v>מגן ברך ארוך</v>
      </c>
      <c r="C167" s="8" t="n">
        <f aca="false">SUMIFS('Source'!$D:$D,'Source'!$A:$A,"204 - Sanaflex Anatomic GREECE",'Source'!$B:$B,$A167)</f>
        <v>10</v>
      </c>
      <c r="D167" s="8" t="n">
        <f aca="false">SUMIFS('Source'!$F:$F,'Source'!$A:$A,"204 - Sanaflex Anatomic GREECE",'Source'!$B:$B,$A167)</f>
        <v>0</v>
      </c>
      <c r="E167" s="8" t="n">
        <f aca="false">D167*$J$5</f>
        <v>0</v>
      </c>
      <c r="F167" s="8" t="n">
        <f aca="false">E167-C167</f>
        <v>-10</v>
      </c>
      <c r="G167" s="9" t="n">
        <f aca="false">IF(AND(C167=0,E167=0),0,IF(C167=0,"New",(E167-C167)/C167))</f>
        <v>-1</v>
      </c>
      <c r="H167" s="8" t="n">
        <f aca="false">SUMIFS('Source'!$E:$E,'Source'!$A:$A,"204 - Sanaflex Anatomic GREECE",'Source'!$B:$B,$A167)</f>
        <v>116.51</v>
      </c>
      <c r="I167" s="8" t="n">
        <f aca="false">SUMIFS('Source'!$G:$G,'Source'!$A:$A,"204 - Sanaflex Anatomic GREECE",'Source'!$B:$B,$A167)</f>
        <v>0</v>
      </c>
      <c r="J167" s="8" t="n">
        <f aca="false">I167*$J$5</f>
        <v>0</v>
      </c>
      <c r="K167" s="8" t="n">
        <f aca="false">J167-H167</f>
        <v>-116.51</v>
      </c>
      <c r="L167" s="9" t="n">
        <f aca="false">IF(AND(H167=0,J167=0),0,IF(H167=0,"New",(J167-H167)/H167))</f>
        <v>-1</v>
      </c>
      <c r="M167" s="7" t="str">
        <f aca="false">IF(AND(OR(C167&lt;&gt;0,H167&lt;&gt;0),D167=0,I167=0),"DROP",IF(AND(OR(D167&lt;&gt;0,I167&lt;&gt;0),C167=0,H167=0),"NEW",""))</f>
        <v>DROP</v>
      </c>
    </row>
    <row r="168" customFormat="false" ht="15" hidden="false" customHeight="false" outlineLevel="0" collapsed="false">
      <c r="A168" s="7" t="s">
        <v>324</v>
      </c>
      <c r="B168" s="7" t="str">
        <f aca="false">IFERROR(INDEX('Source'!$C:$C,MATCH($A168,'Source'!$B:$B,0)),"")</f>
        <v>מגן ברך שחור</v>
      </c>
      <c r="C168" s="8" t="n">
        <f aca="false">SUMIFS('Source'!$D:$D,'Source'!$A:$A,"204 - Sanaflex Anatomic GREECE",'Source'!$B:$B,$A168)</f>
        <v>90</v>
      </c>
      <c r="D168" s="8" t="n">
        <f aca="false">SUMIFS('Source'!$F:$F,'Source'!$A:$A,"204 - Sanaflex Anatomic GREECE",'Source'!$B:$B,$A168)</f>
        <v>90</v>
      </c>
      <c r="E168" s="8" t="n">
        <f aca="false">D168*$J$5</f>
        <v>113.684210526316</v>
      </c>
      <c r="F168" s="8" t="n">
        <f aca="false">E168-C168</f>
        <v>23.6842105263158</v>
      </c>
      <c r="G168" s="9" t="n">
        <f aca="false">IF(AND(C168=0,E168=0),0,IF(C168=0,"New",(E168-C168)/C168))</f>
        <v>0.263157894736842</v>
      </c>
      <c r="H168" s="8" t="n">
        <f aca="false">SUMIFS('Source'!$E:$E,'Source'!$A:$A,"204 - Sanaflex Anatomic GREECE",'Source'!$B:$B,$A168)</f>
        <v>992.83</v>
      </c>
      <c r="I168" s="8" t="n">
        <f aca="false">SUMIFS('Source'!$G:$G,'Source'!$A:$A,"204 - Sanaflex Anatomic GREECE",'Source'!$B:$B,$A168)</f>
        <v>879.47</v>
      </c>
      <c r="J168" s="8" t="n">
        <f aca="false">I168*$J$5</f>
        <v>1110.90947368421</v>
      </c>
      <c r="K168" s="8" t="n">
        <f aca="false">J168-H168</f>
        <v>118.07947368421</v>
      </c>
      <c r="L168" s="9" t="n">
        <f aca="false">IF(AND(H168=0,J168=0),0,IF(H168=0,"New",(J168-H168)/H168))</f>
        <v>0.118932217685012</v>
      </c>
      <c r="M168" s="7" t="str">
        <f aca="false">IF(AND(OR(C168&lt;&gt;0,H168&lt;&gt;0),D168=0,I168=0),"DROP",IF(AND(OR(D168&lt;&gt;0,I168&lt;&gt;0),C168=0,H168=0),"NEW",""))</f>
        <v/>
      </c>
    </row>
    <row r="169" customFormat="false" ht="15" hidden="false" customHeight="false" outlineLevel="0" collapsed="false">
      <c r="A169" s="7" t="s">
        <v>425</v>
      </c>
      <c r="B169" s="7" t="str">
        <f aca="false">IFERROR(INDEX('Source'!$C:$C,MATCH($A169,'Source'!$B:$B,0)),"")</f>
        <v>גרבי נוחות חורף אפור</v>
      </c>
      <c r="C169" s="8" t="n">
        <f aca="false">SUMIFS('Source'!$D:$D,'Source'!$A:$A,"204 - Sanaflex Anatomic GREECE",'Source'!$B:$B,$A169)</f>
        <v>0</v>
      </c>
      <c r="D169" s="8" t="n">
        <f aca="false">SUMIFS('Source'!$F:$F,'Source'!$A:$A,"204 - Sanaflex Anatomic GREECE",'Source'!$B:$B,$A169)</f>
        <v>6</v>
      </c>
      <c r="E169" s="8" t="n">
        <f aca="false">D169*$J$5</f>
        <v>7.57894736842105</v>
      </c>
      <c r="F169" s="8" t="n">
        <f aca="false">E169-C169</f>
        <v>7.57894736842105</v>
      </c>
      <c r="G169" s="9" t="str">
        <f aca="false">IF(AND(C169=0,E169=0),0,IF(C169=0,"New",(E169-C169)/C169))</f>
        <v>New</v>
      </c>
      <c r="H169" s="8" t="n">
        <f aca="false">SUMIFS('Source'!$E:$E,'Source'!$A:$A,"204 - Sanaflex Anatomic GREECE",'Source'!$B:$B,$A169)</f>
        <v>0</v>
      </c>
      <c r="I169" s="8" t="n">
        <f aca="false">SUMIFS('Source'!$G:$G,'Source'!$A:$A,"204 - Sanaflex Anatomic GREECE",'Source'!$B:$B,$A169)</f>
        <v>111.55</v>
      </c>
      <c r="J169" s="8" t="n">
        <f aca="false">I169*$J$5</f>
        <v>140.905263157895</v>
      </c>
      <c r="K169" s="8" t="n">
        <f aca="false">J169-H169</f>
        <v>140.905263157895</v>
      </c>
      <c r="L169" s="9" t="str">
        <f aca="false">IF(AND(H169=0,J169=0),0,IF(H169=0,"New",(J169-H169)/H169))</f>
        <v>New</v>
      </c>
      <c r="M169" s="7" t="str">
        <f aca="false">IF(AND(OR(C169&lt;&gt;0,H169&lt;&gt;0),D169=0,I169=0),"DROP",IF(AND(OR(D169&lt;&gt;0,I169&lt;&gt;0),C169=0,H169=0),"NEW",""))</f>
        <v>NEW</v>
      </c>
    </row>
    <row r="170" customFormat="false" ht="15" hidden="false" customHeight="false" outlineLevel="0" collapsed="false">
      <c r="A170" s="7" t="s">
        <v>110</v>
      </c>
      <c r="B170" s="7" t="str">
        <f aca="false">IFERROR(INDEX('Source'!$C:$C,MATCH($A170,'Source'!$B:$B,0)),"")</f>
        <v>מגן יד</v>
      </c>
      <c r="C170" s="8" t="n">
        <f aca="false">SUMIFS('Source'!$D:$D,'Source'!$A:$A,"204 - Sanaflex Anatomic GREECE",'Source'!$B:$B,$A170)</f>
        <v>95</v>
      </c>
      <c r="D170" s="8" t="n">
        <f aca="false">SUMIFS('Source'!$F:$F,'Source'!$A:$A,"204 - Sanaflex Anatomic GREECE",'Source'!$B:$B,$A170)</f>
        <v>100</v>
      </c>
      <c r="E170" s="8" t="n">
        <f aca="false">D170*$J$5</f>
        <v>126.315789473684</v>
      </c>
      <c r="F170" s="8" t="n">
        <f aca="false">E170-C170</f>
        <v>31.3157894736842</v>
      </c>
      <c r="G170" s="9" t="n">
        <f aca="false">IF(AND(C170=0,E170=0),0,IF(C170=0,"New",(E170-C170)/C170))</f>
        <v>0.329639889196676</v>
      </c>
      <c r="H170" s="8" t="n">
        <f aca="false">SUMIFS('Source'!$E:$E,'Source'!$A:$A,"204 - Sanaflex Anatomic GREECE",'Source'!$B:$B,$A170)</f>
        <v>1530.75</v>
      </c>
      <c r="I170" s="8" t="n">
        <f aca="false">SUMIFS('Source'!$G:$G,'Source'!$A:$A,"204 - Sanaflex Anatomic GREECE",'Source'!$B:$B,$A170)</f>
        <v>1428.92</v>
      </c>
      <c r="J170" s="8" t="n">
        <f aca="false">I170*$J$5</f>
        <v>1804.95157894737</v>
      </c>
      <c r="K170" s="8" t="n">
        <f aca="false">J170-H170</f>
        <v>274.201578947369</v>
      </c>
      <c r="L170" s="9" t="n">
        <f aca="false">IF(AND(H170=0,J170=0),0,IF(H170=0,"New",(J170-H170)/H170))</f>
        <v>0.179128909977049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358</v>
      </c>
      <c r="B171" s="7" t="str">
        <f aca="false">IFERROR(INDEX('Source'!$C:$C,MATCH($A171,'Source'!$B:$B,0)),"")</f>
        <v>גרבי נוחות חורף שחור</v>
      </c>
      <c r="C171" s="8" t="n">
        <f aca="false">SUMIFS('Source'!$D:$D,'Source'!$A:$A,"204 - Sanaflex Anatomic GREECE",'Source'!$B:$B,$A171)</f>
        <v>10</v>
      </c>
      <c r="D171" s="8" t="n">
        <f aca="false">SUMIFS('Source'!$F:$F,'Source'!$A:$A,"204 - Sanaflex Anatomic GREECE",'Source'!$B:$B,$A171)</f>
        <v>16</v>
      </c>
      <c r="E171" s="8" t="n">
        <f aca="false">D171*$J$5</f>
        <v>20.2105263157895</v>
      </c>
      <c r="F171" s="8" t="n">
        <f aca="false">E171-C171</f>
        <v>10.2105263157895</v>
      </c>
      <c r="G171" s="9" t="n">
        <f aca="false">IF(AND(C171=0,E171=0),0,IF(C171=0,"New",(E171-C171)/C171))</f>
        <v>1.02105263157895</v>
      </c>
      <c r="H171" s="8" t="n">
        <f aca="false">SUMIFS('Source'!$E:$E,'Source'!$A:$A,"204 - Sanaflex Anatomic GREECE",'Source'!$B:$B,$A171)</f>
        <v>213.16</v>
      </c>
      <c r="I171" s="8" t="n">
        <f aca="false">SUMIFS('Source'!$G:$G,'Source'!$A:$A,"204 - Sanaflex Anatomic GREECE",'Source'!$B:$B,$A171)</f>
        <v>314.61</v>
      </c>
      <c r="J171" s="8" t="n">
        <f aca="false">I171*$J$5</f>
        <v>397.402105263158</v>
      </c>
      <c r="K171" s="8" t="n">
        <f aca="false">J171-H171</f>
        <v>184.242105263158</v>
      </c>
      <c r="L171" s="9" t="n">
        <f aca="false">IF(AND(H171=0,J171=0),0,IF(H171=0,"New",(J171-H171)/H171))</f>
        <v>0.864337142349211</v>
      </c>
      <c r="M171" s="7" t="str">
        <f aca="false">IF(AND(OR(C171&lt;&gt;0,H171&lt;&gt;0),D171=0,I171=0),"DROP",IF(AND(OR(D171&lt;&gt;0,I171&lt;&gt;0),C171=0,H171=0),"NEW",""))</f>
        <v/>
      </c>
    </row>
    <row r="172" customFormat="false" ht="15" hidden="false" customHeight="false" outlineLevel="0" collapsed="false">
      <c r="A172" s="7" t="s">
        <v>454</v>
      </c>
      <c r="B172" s="7" t="str">
        <f aca="false">IFERROR(INDEX('Source'!$C:$C,MATCH($A172,'Source'!$B:$B,0)),"")</f>
        <v>מדרס סיליקון לנעלי עקב</v>
      </c>
      <c r="C172" s="8" t="n">
        <f aca="false">SUMIFS('Source'!$D:$D,'Source'!$A:$A,"204 - Sanaflex Anatomic GREECE",'Source'!$B:$B,$A172)</f>
        <v>0</v>
      </c>
      <c r="D172" s="8" t="n">
        <f aca="false">SUMIFS('Source'!$F:$F,'Source'!$A:$A,"204 - Sanaflex Anatomic GREECE",'Source'!$B:$B,$A172)</f>
        <v>6</v>
      </c>
      <c r="E172" s="8" t="n">
        <f aca="false">D172*$J$5</f>
        <v>7.57894736842105</v>
      </c>
      <c r="F172" s="8" t="n">
        <f aca="false">E172-C172</f>
        <v>7.57894736842105</v>
      </c>
      <c r="G172" s="9" t="str">
        <f aca="false">IF(AND(C172=0,E172=0),0,IF(C172=0,"New",(E172-C172)/C172))</f>
        <v>New</v>
      </c>
      <c r="H172" s="8" t="n">
        <f aca="false">SUMIFS('Source'!$E:$E,'Source'!$A:$A,"204 - Sanaflex Anatomic GREECE",'Source'!$B:$B,$A172)</f>
        <v>0</v>
      </c>
      <c r="I172" s="8" t="n">
        <f aca="false">SUMIFS('Source'!$G:$G,'Source'!$A:$A,"204 - Sanaflex Anatomic GREECE",'Source'!$B:$B,$A172)</f>
        <v>99.48</v>
      </c>
      <c r="J172" s="8" t="n">
        <f aca="false">I172*$J$5</f>
        <v>125.658947368421</v>
      </c>
      <c r="K172" s="8" t="n">
        <f aca="false">J172-H172</f>
        <v>125.658947368421</v>
      </c>
      <c r="L172" s="9" t="str">
        <f aca="false">IF(AND(H172=0,J172=0),0,IF(H172=0,"New",(J172-H172)/H172))</f>
        <v>New</v>
      </c>
      <c r="M172" s="7" t="str">
        <f aca="false">IF(AND(OR(C172&lt;&gt;0,H172&lt;&gt;0),D172=0,I172=0),"DROP",IF(AND(OR(D172&lt;&gt;0,I172&lt;&gt;0),C172=0,H172=0),"NEW",""))</f>
        <v>NEW</v>
      </c>
    </row>
    <row r="173" customFormat="false" ht="15" hidden="false" customHeight="false" outlineLevel="0" collapsed="false">
      <c r="A173" s="7" t="s">
        <v>177</v>
      </c>
      <c r="B173" s="7" t="str">
        <f aca="false">IFERROR(INDEX('Source'!$C:$C,MATCH($A173,'Source'!$B:$B,0)),"")</f>
        <v>מגן קרסול פתוח</v>
      </c>
      <c r="C173" s="8" t="n">
        <f aca="false">SUMIFS('Source'!$D:$D,'Source'!$A:$A,"204 - Sanaflex Anatomic GREECE",'Source'!$B:$B,$A173)</f>
        <v>10</v>
      </c>
      <c r="D173" s="8" t="n">
        <f aca="false">SUMIFS('Source'!$F:$F,'Source'!$A:$A,"204 - Sanaflex Anatomic GREECE",'Source'!$B:$B,$A173)</f>
        <v>0</v>
      </c>
      <c r="E173" s="8" t="n">
        <f aca="false">D173*$J$5</f>
        <v>0</v>
      </c>
      <c r="F173" s="8" t="n">
        <f aca="false">E173-C173</f>
        <v>-10</v>
      </c>
      <c r="G173" s="9" t="n">
        <f aca="false">IF(AND(C173=0,E173=0),0,IF(C173=0,"New",(E173-C173)/C173))</f>
        <v>-1</v>
      </c>
      <c r="H173" s="8" t="n">
        <f aca="false">SUMIFS('Source'!$E:$E,'Source'!$A:$A,"204 - Sanaflex Anatomic GREECE",'Source'!$B:$B,$A173)</f>
        <v>97.43</v>
      </c>
      <c r="I173" s="8" t="n">
        <f aca="false">SUMIFS('Source'!$G:$G,'Source'!$A:$A,"204 - Sanaflex Anatomic GREECE",'Source'!$B:$B,$A173)</f>
        <v>0</v>
      </c>
      <c r="J173" s="8" t="n">
        <f aca="false">I173*$J$5</f>
        <v>0</v>
      </c>
      <c r="K173" s="8" t="n">
        <f aca="false">J173-H173</f>
        <v>-97.43</v>
      </c>
      <c r="L173" s="9" t="n">
        <f aca="false">IF(AND(H173=0,J173=0),0,IF(H173=0,"New",(J173-H173)/H173))</f>
        <v>-1</v>
      </c>
      <c r="M173" s="7" t="str">
        <f aca="false">IF(AND(OR(C173&lt;&gt;0,H173&lt;&gt;0),D173=0,I173=0),"DROP",IF(AND(OR(D173&lt;&gt;0,I173&lt;&gt;0),C173=0,H173=0),"NEW",""))</f>
        <v>DROP</v>
      </c>
    </row>
    <row r="174" customFormat="false" ht="15" hidden="false" customHeight="false" outlineLevel="0" collapsed="false">
      <c r="A174" s="7" t="s">
        <v>108</v>
      </c>
      <c r="B174" s="7" t="str">
        <f aca="false">IFERROR(INDEX('Source'!$C:$C,MATCH($A174,'Source'!$B:$B,0)),"")</f>
        <v>מגן קרסול חום</v>
      </c>
      <c r="C174" s="8" t="n">
        <f aca="false">SUMIFS('Source'!$D:$D,'Source'!$A:$A,"204 - Sanaflex Anatomic GREECE",'Source'!$B:$B,$A174)</f>
        <v>100</v>
      </c>
      <c r="D174" s="8" t="n">
        <f aca="false">SUMIFS('Source'!$F:$F,'Source'!$A:$A,"204 - Sanaflex Anatomic GREECE",'Source'!$B:$B,$A174)</f>
        <v>120</v>
      </c>
      <c r="E174" s="8" t="n">
        <f aca="false">D174*$J$5</f>
        <v>151.578947368421</v>
      </c>
      <c r="F174" s="8" t="n">
        <f aca="false">E174-C174</f>
        <v>51.578947368421</v>
      </c>
      <c r="G174" s="9" t="n">
        <f aca="false">IF(AND(C174=0,E174=0),0,IF(C174=0,"New",(E174-C174)/C174))</f>
        <v>0.51578947368421</v>
      </c>
      <c r="H174" s="8" t="n">
        <f aca="false">SUMIFS('Source'!$E:$E,'Source'!$A:$A,"204 - Sanaflex Anatomic GREECE",'Source'!$B:$B,$A174)</f>
        <v>1024.84</v>
      </c>
      <c r="I174" s="8" t="n">
        <f aca="false">SUMIFS('Source'!$G:$G,'Source'!$A:$A,"204 - Sanaflex Anatomic GREECE",'Source'!$B:$B,$A174)</f>
        <v>1120.49</v>
      </c>
      <c r="J174" s="8" t="n">
        <f aca="false">I174*$J$5</f>
        <v>1415.35578947368</v>
      </c>
      <c r="K174" s="8" t="n">
        <f aca="false">J174-H174</f>
        <v>390.515789473684</v>
      </c>
      <c r="L174" s="9" t="n">
        <f aca="false">IF(AND(H174=0,J174=0),0,IF(H174=0,"New",(J174-H174)/H174))</f>
        <v>0.381050495173573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236</v>
      </c>
      <c r="B175" s="7" t="str">
        <f aca="false">IFERROR(INDEX('Source'!$C:$C,MATCH($A175,'Source'!$B:$B,0)),"")</f>
        <v>רפידת אנטי-ריח</v>
      </c>
      <c r="C175" s="8" t="n">
        <f aca="false">SUMIFS('Source'!$D:$D,'Source'!$A:$A,"204 - Sanaflex Anatomic GREECE",'Source'!$B:$B,$A175)</f>
        <v>155</v>
      </c>
      <c r="D175" s="8" t="n">
        <f aca="false">SUMIFS('Source'!$F:$F,'Source'!$A:$A,"204 - Sanaflex Anatomic GREECE",'Source'!$B:$B,$A175)</f>
        <v>185</v>
      </c>
      <c r="E175" s="8" t="n">
        <f aca="false">D175*$J$5</f>
        <v>233.684210526316</v>
      </c>
      <c r="F175" s="8" t="n">
        <f aca="false">E175-C175</f>
        <v>78.6842105263158</v>
      </c>
      <c r="G175" s="9" t="n">
        <f aca="false">IF(AND(C175=0,E175=0),0,IF(C175=0,"New",(E175-C175)/C175))</f>
        <v>0.507640067911715</v>
      </c>
      <c r="H175" s="8" t="n">
        <f aca="false">SUMIFS('Source'!$E:$E,'Source'!$A:$A,"204 - Sanaflex Anatomic GREECE",'Source'!$B:$B,$A175)</f>
        <v>1090.36</v>
      </c>
      <c r="I175" s="8" t="n">
        <f aca="false">SUMIFS('Source'!$G:$G,'Source'!$A:$A,"204 - Sanaflex Anatomic GREECE",'Source'!$B:$B,$A175)</f>
        <v>1182.72</v>
      </c>
      <c r="J175" s="8" t="n">
        <f aca="false">I175*$J$5</f>
        <v>1493.96210526316</v>
      </c>
      <c r="K175" s="8" t="n">
        <f aca="false">J175-H175</f>
        <v>403.602105263158</v>
      </c>
      <c r="L175" s="9" t="n">
        <f aca="false">IF(AND(H175=0,J175=0),0,IF(H175=0,"New",(J175-H175)/H175))</f>
        <v>0.370154907794818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96</v>
      </c>
      <c r="B176" s="7" t="str">
        <f aca="false">IFERROR(INDEX('Source'!$C:$C,MATCH($A176,'Source'!$B:$B,0)),"")</f>
        <v>מגן יד</v>
      </c>
      <c r="C176" s="8" t="n">
        <f aca="false">SUMIFS('Source'!$D:$D,'Source'!$A:$A,"204 - Sanaflex Anatomic GREECE",'Source'!$B:$B,$A176)</f>
        <v>210</v>
      </c>
      <c r="D176" s="8" t="n">
        <f aca="false">SUMIFS('Source'!$F:$F,'Source'!$A:$A,"204 - Sanaflex Anatomic GREECE",'Source'!$B:$B,$A176)</f>
        <v>240</v>
      </c>
      <c r="E176" s="8" t="n">
        <f aca="false">D176*$J$5</f>
        <v>303.157894736842</v>
      </c>
      <c r="F176" s="8" t="n">
        <f aca="false">E176-C176</f>
        <v>93.1578947368421</v>
      </c>
      <c r="G176" s="9" t="n">
        <f aca="false">IF(AND(C176=0,E176=0),0,IF(C176=0,"New",(E176-C176)/C176))</f>
        <v>0.443609022556391</v>
      </c>
      <c r="H176" s="8" t="n">
        <f aca="false">SUMIFS('Source'!$E:$E,'Source'!$A:$A,"204 - Sanaflex Anatomic GREECE",'Source'!$B:$B,$A176)</f>
        <v>3379.54</v>
      </c>
      <c r="I176" s="8" t="n">
        <f aca="false">SUMIFS('Source'!$G:$G,'Source'!$A:$A,"204 - Sanaflex Anatomic GREECE",'Source'!$B:$B,$A176)</f>
        <v>3470.39</v>
      </c>
      <c r="J176" s="8" t="n">
        <f aca="false">I176*$J$5</f>
        <v>4383.65052631579</v>
      </c>
      <c r="K176" s="8" t="n">
        <f aca="false">J176-H176</f>
        <v>1004.11052631579</v>
      </c>
      <c r="L176" s="9" t="n">
        <f aca="false">IF(AND(H176=0,J176=0),0,IF(H176=0,"New",(J176-H176)/H176))</f>
        <v>0.297114555920566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142</v>
      </c>
      <c r="B177" s="7" t="str">
        <f aca="false">IFERROR(INDEX('Source'!$C:$C,MATCH($A177,'Source'!$B:$B,0)),"")</f>
        <v>קינזיולוגי טייפ</v>
      </c>
      <c r="C177" s="8" t="n">
        <f aca="false">SUMIFS('Source'!$D:$D,'Source'!$A:$A,"204 - Sanaflex Anatomic GREECE",'Source'!$B:$B,$A177)</f>
        <v>20</v>
      </c>
      <c r="D177" s="8" t="n">
        <f aca="false">SUMIFS('Source'!$F:$F,'Source'!$A:$A,"204 - Sanaflex Anatomic GREECE",'Source'!$B:$B,$A177)</f>
        <v>30</v>
      </c>
      <c r="E177" s="8" t="n">
        <f aca="false">D177*$J$5</f>
        <v>37.8947368421053</v>
      </c>
      <c r="F177" s="8" t="n">
        <f aca="false">E177-C177</f>
        <v>17.8947368421053</v>
      </c>
      <c r="G177" s="9" t="n">
        <f aca="false">IF(AND(C177=0,E177=0),0,IF(C177=0,"New",(E177-C177)/C177))</f>
        <v>0.894736842105263</v>
      </c>
      <c r="H177" s="8" t="n">
        <f aca="false">SUMIFS('Source'!$E:$E,'Source'!$A:$A,"204 - Sanaflex Anatomic GREECE",'Source'!$B:$B,$A177)</f>
        <v>250.68</v>
      </c>
      <c r="I177" s="8" t="n">
        <f aca="false">SUMIFS('Source'!$G:$G,'Source'!$A:$A,"204 - Sanaflex Anatomic GREECE",'Source'!$B:$B,$A177)</f>
        <v>339.2</v>
      </c>
      <c r="J177" s="8" t="n">
        <f aca="false">I177*$J$5</f>
        <v>428.463157894737</v>
      </c>
      <c r="K177" s="8" t="n">
        <f aca="false">J177-H177</f>
        <v>177.783157894737</v>
      </c>
      <c r="L177" s="9" t="n">
        <f aca="false">IF(AND(H177=0,J177=0),0,IF(H177=0,"New",(J177-H177)/H177))</f>
        <v>0.70920359779295</v>
      </c>
      <c r="M177" s="7" t="str">
        <f aca="false">IF(AND(OR(C177&lt;&gt;0,H177&lt;&gt;0),D177=0,I177=0),"DROP",IF(AND(OR(D177&lt;&gt;0,I177&lt;&gt;0),C177=0,H177=0),"NEW",""))</f>
        <v/>
      </c>
    </row>
    <row r="178" customFormat="false" ht="15" hidden="false" customHeight="false" outlineLevel="0" collapsed="false">
      <c r="A178" s="7" t="s">
        <v>220</v>
      </c>
      <c r="B178" s="7" t="str">
        <f aca="false">IFERROR(INDEX('Source'!$C:$C,MATCH($A178,'Source'!$B:$B,0)),"")</f>
        <v>תחבושת אלסטית נצמדת צבע וורוד</v>
      </c>
      <c r="C178" s="8" t="n">
        <f aca="false">SUMIFS('Source'!$D:$D,'Source'!$A:$A,"204 - Sanaflex Anatomic GREECE",'Source'!$B:$B,$A178)</f>
        <v>41</v>
      </c>
      <c r="D178" s="8" t="n">
        <f aca="false">SUMIFS('Source'!$F:$F,'Source'!$A:$A,"204 - Sanaflex Anatomic GREECE",'Source'!$B:$B,$A178)</f>
        <v>30</v>
      </c>
      <c r="E178" s="8" t="n">
        <f aca="false">D178*$J$5</f>
        <v>37.8947368421053</v>
      </c>
      <c r="F178" s="8" t="n">
        <f aca="false">E178-C178</f>
        <v>-3.10526315789474</v>
      </c>
      <c r="G178" s="9" t="n">
        <f aca="false">IF(AND(C178=0,E178=0),0,IF(C178=0,"New",(E178-C178)/C178))</f>
        <v>-0.0757381258023107</v>
      </c>
      <c r="H178" s="8" t="n">
        <f aca="false">SUMIFS('Source'!$E:$E,'Source'!$A:$A,"204 - Sanaflex Anatomic GREECE",'Source'!$B:$B,$A178)</f>
        <v>255.66</v>
      </c>
      <c r="I178" s="8" t="n">
        <f aca="false">SUMIFS('Source'!$G:$G,'Source'!$A:$A,"204 - Sanaflex Anatomic GREECE",'Source'!$B:$B,$A178)</f>
        <v>169.3</v>
      </c>
      <c r="J178" s="8" t="n">
        <f aca="false">I178*$J$5</f>
        <v>213.852631578947</v>
      </c>
      <c r="K178" s="8" t="n">
        <f aca="false">J178-H178</f>
        <v>-41.8073684210526</v>
      </c>
      <c r="L178" s="9" t="n">
        <f aca="false">IF(AND(H178=0,J178=0),0,IF(H178=0,"New",(J178-H178)/H178))</f>
        <v>-0.163527217480453</v>
      </c>
      <c r="M178" s="7" t="str">
        <f aca="false">IF(AND(OR(C178&lt;&gt;0,H178&lt;&gt;0),D178=0,I178=0),"DROP",IF(AND(OR(D178&lt;&gt;0,I178&lt;&gt;0),C178=0,H178=0),"NEW",""))</f>
        <v/>
      </c>
    </row>
    <row r="179" customFormat="false" ht="15" hidden="false" customHeight="false" outlineLevel="0" collapsed="false">
      <c r="A179" s="7" t="s">
        <v>122</v>
      </c>
      <c r="B179" s="7" t="str">
        <f aca="false">IFERROR(INDEX('Source'!$C:$C,MATCH($A179,'Source'!$B:$B,0)),"")</f>
        <v>קינזיולוגי טייפ</v>
      </c>
      <c r="C179" s="8" t="n">
        <f aca="false">SUMIFS('Source'!$D:$D,'Source'!$A:$A,"204 - Sanaflex Anatomic GREECE",'Source'!$B:$B,$A179)</f>
        <v>30</v>
      </c>
      <c r="D179" s="8" t="n">
        <f aca="false">SUMIFS('Source'!$F:$F,'Source'!$A:$A,"204 - Sanaflex Anatomic GREECE",'Source'!$B:$B,$A179)</f>
        <v>40</v>
      </c>
      <c r="E179" s="8" t="n">
        <f aca="false">D179*$J$5</f>
        <v>50.5263157894737</v>
      </c>
      <c r="F179" s="8" t="n">
        <f aca="false">E179-C179</f>
        <v>20.5263157894737</v>
      </c>
      <c r="G179" s="9" t="n">
        <f aca="false">IF(AND(C179=0,E179=0),0,IF(C179=0,"New",(E179-C179)/C179))</f>
        <v>0.68421052631579</v>
      </c>
      <c r="H179" s="8" t="n">
        <f aca="false">SUMIFS('Source'!$E:$E,'Source'!$A:$A,"204 - Sanaflex Anatomic GREECE",'Source'!$B:$B,$A179)</f>
        <v>359.51</v>
      </c>
      <c r="I179" s="8" t="n">
        <f aca="false">SUMIFS('Source'!$G:$G,'Source'!$A:$A,"204 - Sanaflex Anatomic GREECE",'Source'!$B:$B,$A179)</f>
        <v>445.09</v>
      </c>
      <c r="J179" s="8" t="n">
        <f aca="false">I179*$J$5</f>
        <v>562.218947368421</v>
      </c>
      <c r="K179" s="8" t="n">
        <f aca="false">J179-H179</f>
        <v>202.708947368421</v>
      </c>
      <c r="L179" s="9" t="n">
        <f aca="false">IF(AND(H179=0,J179=0),0,IF(H179=0,"New",(J179-H179)/H179))</f>
        <v>0.563847868956138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153</v>
      </c>
      <c r="B180" s="7" t="str">
        <f aca="false">IFERROR(INDEX('Source'!$C:$C,MATCH($A180,'Source'!$B:$B,0)),"")</f>
        <v>מגן קרסול סגור</v>
      </c>
      <c r="C180" s="8" t="n">
        <f aca="false">SUMIFS('Source'!$D:$D,'Source'!$A:$A,"204 - Sanaflex Anatomic GREECE",'Source'!$B:$B,$A180)</f>
        <v>16</v>
      </c>
      <c r="D180" s="8" t="n">
        <f aca="false">SUMIFS('Source'!$F:$F,'Source'!$A:$A,"204 - Sanaflex Anatomic GREECE",'Source'!$B:$B,$A180)</f>
        <v>22</v>
      </c>
      <c r="E180" s="8" t="n">
        <f aca="false">D180*$J$5</f>
        <v>27.7894736842105</v>
      </c>
      <c r="F180" s="8" t="n">
        <f aca="false">E180-C180</f>
        <v>11.7894736842105</v>
      </c>
      <c r="G180" s="9" t="n">
        <f aca="false">IF(AND(C180=0,E180=0),0,IF(C180=0,"New",(E180-C180)/C180))</f>
        <v>0.736842105263158</v>
      </c>
      <c r="H180" s="8" t="n">
        <f aca="false">SUMIFS('Source'!$E:$E,'Source'!$A:$A,"204 - Sanaflex Anatomic GREECE",'Source'!$B:$B,$A180)</f>
        <v>330.11</v>
      </c>
      <c r="I180" s="8" t="n">
        <f aca="false">SUMIFS('Source'!$G:$G,'Source'!$A:$A,"204 - Sanaflex Anatomic GREECE",'Source'!$B:$B,$A180)</f>
        <v>412.9</v>
      </c>
      <c r="J180" s="8" t="n">
        <f aca="false">I180*$J$5</f>
        <v>521.557894736842</v>
      </c>
      <c r="K180" s="8" t="n">
        <f aca="false">J180-H180</f>
        <v>191.447894736842</v>
      </c>
      <c r="L180" s="9" t="n">
        <f aca="false">IF(AND(H180=0,J180=0),0,IF(H180=0,"New",(J180-H180)/H180))</f>
        <v>0.579951818293424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111</v>
      </c>
      <c r="B181" s="7" t="str">
        <f aca="false">IFERROR(INDEX('Source'!$C:$C,MATCH($A181,'Source'!$B:$B,0)),"")</f>
        <v>מגן קרסול סגור</v>
      </c>
      <c r="C181" s="8" t="n">
        <f aca="false">SUMIFS('Source'!$D:$D,'Source'!$A:$A,"204 - Sanaflex Anatomic GREECE",'Source'!$B:$B,$A181)</f>
        <v>65</v>
      </c>
      <c r="D181" s="8" t="n">
        <f aca="false">SUMIFS('Source'!$F:$F,'Source'!$A:$A,"204 - Sanaflex Anatomic GREECE",'Source'!$B:$B,$A181)</f>
        <v>76</v>
      </c>
      <c r="E181" s="8" t="n">
        <f aca="false">D181*$J$5</f>
        <v>96</v>
      </c>
      <c r="F181" s="8" t="n">
        <f aca="false">E181-C181</f>
        <v>31</v>
      </c>
      <c r="G181" s="9" t="n">
        <f aca="false">IF(AND(C181=0,E181=0),0,IF(C181=0,"New",(E181-C181)/C181))</f>
        <v>0.476923076923077</v>
      </c>
      <c r="H181" s="8" t="n">
        <f aca="false">SUMIFS('Source'!$E:$E,'Source'!$A:$A,"204 - Sanaflex Anatomic GREECE",'Source'!$B:$B,$A181)</f>
        <v>1357.65</v>
      </c>
      <c r="I181" s="8" t="n">
        <f aca="false">SUMIFS('Source'!$G:$G,'Source'!$A:$A,"204 - Sanaflex Anatomic GREECE",'Source'!$B:$B,$A181)</f>
        <v>1434.7</v>
      </c>
      <c r="J181" s="8" t="n">
        <f aca="false">I181*$J$5</f>
        <v>1812.25263157895</v>
      </c>
      <c r="K181" s="8" t="n">
        <f aca="false">J181-H181</f>
        <v>454.602631578947</v>
      </c>
      <c r="L181" s="9" t="n">
        <f aca="false">IF(AND(H181=0,J181=0),0,IF(H181=0,"New",(J181-H181)/H181))</f>
        <v>0.334845233733987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410</v>
      </c>
      <c r="B182" s="7" t="str">
        <f aca="false">IFERROR(INDEX('Source'!$C:$C,MATCH($A182,'Source'!$B:$B,0)),"")</f>
        <v>מגן קרסול שחור</v>
      </c>
      <c r="C182" s="8" t="n">
        <f aca="false">SUMIFS('Source'!$D:$D,'Source'!$A:$A,"204 - Sanaflex Anatomic GREECE",'Source'!$B:$B,$A182)</f>
        <v>35</v>
      </c>
      <c r="D182" s="8" t="n">
        <f aca="false">SUMIFS('Source'!$F:$F,'Source'!$A:$A,"204 - Sanaflex Anatomic GREECE",'Source'!$B:$B,$A182)</f>
        <v>31</v>
      </c>
      <c r="E182" s="8" t="n">
        <f aca="false">D182*$J$5</f>
        <v>39.1578947368421</v>
      </c>
      <c r="F182" s="8" t="n">
        <f aca="false">E182-C182</f>
        <v>4.1578947368421</v>
      </c>
      <c r="G182" s="9" t="n">
        <f aca="false">IF(AND(C182=0,E182=0),0,IF(C182=0,"New",(E182-C182)/C182))</f>
        <v>0.118796992481203</v>
      </c>
      <c r="H182" s="8" t="n">
        <f aca="false">SUMIFS('Source'!$E:$E,'Source'!$A:$A,"204 - Sanaflex Anatomic GREECE",'Source'!$B:$B,$A182)</f>
        <v>385.93</v>
      </c>
      <c r="I182" s="8" t="n">
        <f aca="false">SUMIFS('Source'!$G:$G,'Source'!$A:$A,"204 - Sanaflex Anatomic GREECE",'Source'!$B:$B,$A182)</f>
        <v>308.96</v>
      </c>
      <c r="J182" s="8" t="n">
        <f aca="false">I182*$J$5</f>
        <v>390.265263157895</v>
      </c>
      <c r="K182" s="8" t="n">
        <f aca="false">J182-H182</f>
        <v>4.3352631578947</v>
      </c>
      <c r="L182" s="9" t="n">
        <f aca="false">IF(AND(H182=0,J182=0),0,IF(H182=0,"New",(J182-H182)/H182))</f>
        <v>0.0112332888293077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403</v>
      </c>
      <c r="B183" s="7" t="str">
        <f aca="false">IFERROR(INDEX('Source'!$C:$C,MATCH($A183,'Source'!$B:$B,0)),"")</f>
        <v>גרבי נוחות חורף אפור</v>
      </c>
      <c r="C183" s="8" t="n">
        <f aca="false">SUMIFS('Source'!$D:$D,'Source'!$A:$A,"204 - Sanaflex Anatomic GREECE",'Source'!$B:$B,$A183)</f>
        <v>12</v>
      </c>
      <c r="D183" s="8" t="n">
        <f aca="false">SUMIFS('Source'!$F:$F,'Source'!$A:$A,"204 - Sanaflex Anatomic GREECE",'Source'!$B:$B,$A183)</f>
        <v>10</v>
      </c>
      <c r="E183" s="8" t="n">
        <f aca="false">D183*$J$5</f>
        <v>12.6315789473684</v>
      </c>
      <c r="F183" s="8" t="n">
        <f aca="false">E183-C183</f>
        <v>0.631578947368421</v>
      </c>
      <c r="G183" s="9" t="n">
        <f aca="false">IF(AND(C183=0,E183=0),0,IF(C183=0,"New",(E183-C183)/C183))</f>
        <v>0.0526315789473684</v>
      </c>
      <c r="H183" s="8" t="n">
        <f aca="false">SUMIFS('Source'!$E:$E,'Source'!$A:$A,"204 - Sanaflex Anatomic GREECE",'Source'!$B:$B,$A183)</f>
        <v>251.12</v>
      </c>
      <c r="I183" s="8" t="n">
        <f aca="false">SUMIFS('Source'!$G:$G,'Source'!$A:$A,"204 - Sanaflex Anatomic GREECE",'Source'!$B:$B,$A183)</f>
        <v>178.07</v>
      </c>
      <c r="J183" s="8" t="n">
        <f aca="false">I183*$J$5</f>
        <v>224.930526315789</v>
      </c>
      <c r="K183" s="8" t="n">
        <f aca="false">J183-H183</f>
        <v>-26.1894736842106</v>
      </c>
      <c r="L183" s="9" t="n">
        <f aca="false">IF(AND(H183=0,J183=0),0,IF(H183=0,"New",(J183-H183)/H183))</f>
        <v>-0.104290672523935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336</v>
      </c>
      <c r="B184" s="7" t="str">
        <f aca="false">IFERROR(INDEX('Source'!$C:$C,MATCH($A184,'Source'!$B:$B,0)),"")</f>
        <v>חגורת גב+סגירה כפולה</v>
      </c>
      <c r="C184" s="8" t="n">
        <f aca="false">SUMIFS('Source'!$D:$D,'Source'!$A:$A,"204 - Sanaflex Anatomic GREECE",'Source'!$B:$B,$A184)</f>
        <v>21</v>
      </c>
      <c r="D184" s="8" t="n">
        <f aca="false">SUMIFS('Source'!$F:$F,'Source'!$A:$A,"204 - Sanaflex Anatomic GREECE",'Source'!$B:$B,$A184)</f>
        <v>21</v>
      </c>
      <c r="E184" s="8" t="n">
        <f aca="false">D184*$J$5</f>
        <v>26.5263157894737</v>
      </c>
      <c r="F184" s="8" t="n">
        <f aca="false">E184-C184</f>
        <v>5.52631578947368</v>
      </c>
      <c r="G184" s="9" t="n">
        <f aca="false">IF(AND(C184=0,E184=0),0,IF(C184=0,"New",(E184-C184)/C184))</f>
        <v>0.263157894736842</v>
      </c>
      <c r="H184" s="8" t="n">
        <f aca="false">SUMIFS('Source'!$E:$E,'Source'!$A:$A,"204 - Sanaflex Anatomic GREECE",'Source'!$B:$B,$A184)</f>
        <v>1091.73</v>
      </c>
      <c r="I184" s="8" t="n">
        <f aca="false">SUMIFS('Source'!$G:$G,'Source'!$A:$A,"204 - Sanaflex Anatomic GREECE",'Source'!$B:$B,$A184)</f>
        <v>1020.85</v>
      </c>
      <c r="J184" s="8" t="n">
        <f aca="false">I184*$J$5</f>
        <v>1289.49473684211</v>
      </c>
      <c r="K184" s="8" t="n">
        <f aca="false">J184-H184</f>
        <v>197.764736842105</v>
      </c>
      <c r="L184" s="9" t="n">
        <f aca="false">IF(AND(H184=0,J184=0),0,IF(H184=0,"New",(J184-H184)/H184))</f>
        <v>0.181148028214032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154</v>
      </c>
      <c r="B185" s="7" t="str">
        <f aca="false">IFERROR(INDEX('Source'!$C:$C,MATCH($A185,'Source'!$B:$B,0)),"")</f>
        <v>מגן ברך ארוך</v>
      </c>
      <c r="C185" s="8" t="n">
        <f aca="false">SUMIFS('Source'!$D:$D,'Source'!$A:$A,"204 - Sanaflex Anatomic GREECE",'Source'!$B:$B,$A185)</f>
        <v>6</v>
      </c>
      <c r="D185" s="8" t="n">
        <f aca="false">SUMIFS('Source'!$F:$F,'Source'!$A:$A,"204 - Sanaflex Anatomic GREECE",'Source'!$B:$B,$A185)</f>
        <v>0</v>
      </c>
      <c r="E185" s="8" t="n">
        <f aca="false">D185*$J$5</f>
        <v>0</v>
      </c>
      <c r="F185" s="8" t="n">
        <f aca="false">E185-C185</f>
        <v>-6</v>
      </c>
      <c r="G185" s="9" t="n">
        <f aca="false">IF(AND(C185=0,E185=0),0,IF(C185=0,"New",(E185-C185)/C185))</f>
        <v>-1</v>
      </c>
      <c r="H185" s="8" t="n">
        <f aca="false">SUMIFS('Source'!$E:$E,'Source'!$A:$A,"204 - Sanaflex Anatomic GREECE",'Source'!$B:$B,$A185)</f>
        <v>69.91</v>
      </c>
      <c r="I185" s="8" t="n">
        <f aca="false">SUMIFS('Source'!$G:$G,'Source'!$A:$A,"204 - Sanaflex Anatomic GREECE",'Source'!$B:$B,$A185)</f>
        <v>0</v>
      </c>
      <c r="J185" s="8" t="n">
        <f aca="false">I185*$J$5</f>
        <v>0</v>
      </c>
      <c r="K185" s="8" t="n">
        <f aca="false">J185-H185</f>
        <v>-69.91</v>
      </c>
      <c r="L185" s="9" t="n">
        <f aca="false">IF(AND(H185=0,J185=0),0,IF(H185=0,"New",(J185-H185)/H185))</f>
        <v>-1</v>
      </c>
      <c r="M185" s="7" t="str">
        <f aca="false">IF(AND(OR(C185&lt;&gt;0,H185&lt;&gt;0),D185=0,I185=0),"DROP",IF(AND(OR(D185&lt;&gt;0,I185&lt;&gt;0),C185=0,H185=0),"NEW",""))</f>
        <v>DROP</v>
      </c>
    </row>
    <row r="186" customFormat="false" ht="15" hidden="false" customHeight="false" outlineLevel="0" collapsed="false">
      <c r="A186" s="7" t="s">
        <v>133</v>
      </c>
      <c r="B186" s="7" t="str">
        <f aca="false">IFERROR(INDEX('Source'!$C:$C,MATCH($A186,'Source'!$B:$B,0)),"")</f>
        <v>מגן ברך ארוך</v>
      </c>
      <c r="C186" s="8" t="n">
        <f aca="false">SUMIFS('Source'!$D:$D,'Source'!$A:$A,"204 - Sanaflex Anatomic GREECE",'Source'!$B:$B,$A186)</f>
        <v>6</v>
      </c>
      <c r="D186" s="8" t="n">
        <f aca="false">SUMIFS('Source'!$F:$F,'Source'!$A:$A,"204 - Sanaflex Anatomic GREECE",'Source'!$B:$B,$A186)</f>
        <v>0</v>
      </c>
      <c r="E186" s="8" t="n">
        <f aca="false">D186*$J$5</f>
        <v>0</v>
      </c>
      <c r="F186" s="8" t="n">
        <f aca="false">E186-C186</f>
        <v>-6</v>
      </c>
      <c r="G186" s="9" t="n">
        <f aca="false">IF(AND(C186=0,E186=0),0,IF(C186=0,"New",(E186-C186)/C186))</f>
        <v>-1</v>
      </c>
      <c r="H186" s="8" t="n">
        <f aca="false">SUMIFS('Source'!$E:$E,'Source'!$A:$A,"204 - Sanaflex Anatomic GREECE",'Source'!$B:$B,$A186)</f>
        <v>69.91</v>
      </c>
      <c r="I186" s="8" t="n">
        <f aca="false">SUMIFS('Source'!$G:$G,'Source'!$A:$A,"204 - Sanaflex Anatomic GREECE",'Source'!$B:$B,$A186)</f>
        <v>0</v>
      </c>
      <c r="J186" s="8" t="n">
        <f aca="false">I186*$J$5</f>
        <v>0</v>
      </c>
      <c r="K186" s="8" t="n">
        <f aca="false">J186-H186</f>
        <v>-69.91</v>
      </c>
      <c r="L186" s="9" t="n">
        <f aca="false">IF(AND(H186=0,J186=0),0,IF(H186=0,"New",(J186-H186)/H186))</f>
        <v>-1</v>
      </c>
      <c r="M186" s="7" t="str">
        <f aca="false">IF(AND(OR(C186&lt;&gt;0,H186&lt;&gt;0),D186=0,I186=0),"DROP",IF(AND(OR(D186&lt;&gt;0,I186&lt;&gt;0),C186=0,H186=0),"NEW",""))</f>
        <v>DROP</v>
      </c>
    </row>
    <row r="187" customFormat="false" ht="15" hidden="false" customHeight="false" outlineLevel="0" collapsed="false">
      <c r="A187" s="7" t="s">
        <v>521</v>
      </c>
      <c r="B187" s="7" t="str">
        <f aca="false">IFERROR(INDEX('Source'!$C:$C,MATCH($A187,'Source'!$B:$B,0)),"")</f>
        <v>אטלטיק טייפ</v>
      </c>
      <c r="C187" s="8" t="n">
        <f aca="false">SUMIFS('Source'!$D:$D,'Source'!$A:$A,"204 - Sanaflex Anatomic GREECE",'Source'!$B:$B,$A187)</f>
        <v>56</v>
      </c>
      <c r="D187" s="8" t="n">
        <f aca="false">SUMIFS('Source'!$F:$F,'Source'!$A:$A,"204 - Sanaflex Anatomic GREECE",'Source'!$B:$B,$A187)</f>
        <v>70</v>
      </c>
      <c r="E187" s="8" t="n">
        <f aca="false">D187*$J$5</f>
        <v>88.421052631579</v>
      </c>
      <c r="F187" s="8" t="n">
        <f aca="false">E187-C187</f>
        <v>32.4210526315789</v>
      </c>
      <c r="G187" s="9" t="n">
        <f aca="false">IF(AND(C187=0,E187=0),0,IF(C187=0,"New",(E187-C187)/C187))</f>
        <v>0.578947368421053</v>
      </c>
      <c r="H187" s="8" t="n">
        <f aca="false">SUMIFS('Source'!$E:$E,'Source'!$A:$A,"204 - Sanaflex Anatomic GREECE",'Source'!$B:$B,$A187)</f>
        <v>501.97</v>
      </c>
      <c r="I187" s="8" t="n">
        <f aca="false">SUMIFS('Source'!$G:$G,'Source'!$A:$A,"204 - Sanaflex Anatomic GREECE",'Source'!$B:$B,$A187)</f>
        <v>557.96</v>
      </c>
      <c r="J187" s="8" t="n">
        <f aca="false">I187*$J$5</f>
        <v>704.791578947368</v>
      </c>
      <c r="K187" s="8" t="n">
        <f aca="false">J187-H187</f>
        <v>202.821578947368</v>
      </c>
      <c r="L187" s="9" t="n">
        <f aca="false">IF(AND(H187=0,J187=0),0,IF(H187=0,"New",(J187-H187)/H187))</f>
        <v>0.404051196181781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160</v>
      </c>
      <c r="B188" s="7" t="str">
        <f aca="false">IFERROR(INDEX('Source'!$C:$C,MATCH($A188,'Source'!$B:$B,0)),"")</f>
        <v>תחבושת אלסטית נצמדת צבע שחור</v>
      </c>
      <c r="C188" s="8" t="n">
        <f aca="false">SUMIFS('Source'!$D:$D,'Source'!$A:$A,"204 - Sanaflex Anatomic GREECE",'Source'!$B:$B,$A188)</f>
        <v>90</v>
      </c>
      <c r="D188" s="8" t="n">
        <f aca="false">SUMIFS('Source'!$F:$F,'Source'!$A:$A,"204 - Sanaflex Anatomic GREECE",'Source'!$B:$B,$A188)</f>
        <v>90</v>
      </c>
      <c r="E188" s="8" t="n">
        <f aca="false">D188*$J$5</f>
        <v>113.684210526316</v>
      </c>
      <c r="F188" s="8" t="n">
        <f aca="false">E188-C188</f>
        <v>23.6842105263158</v>
      </c>
      <c r="G188" s="9" t="n">
        <f aca="false">IF(AND(C188=0,E188=0),0,IF(C188=0,"New",(E188-C188)/C188))</f>
        <v>0.263157894736842</v>
      </c>
      <c r="H188" s="8" t="n">
        <f aca="false">SUMIFS('Source'!$E:$E,'Source'!$A:$A,"204 - Sanaflex Anatomic GREECE",'Source'!$B:$B,$A188)</f>
        <v>561.79</v>
      </c>
      <c r="I188" s="8" t="n">
        <f aca="false">SUMIFS('Source'!$G:$G,'Source'!$A:$A,"204 - Sanaflex Anatomic GREECE",'Source'!$B:$B,$A188)</f>
        <v>506.31</v>
      </c>
      <c r="J188" s="8" t="n">
        <f aca="false">I188*$J$5</f>
        <v>639.549473684211</v>
      </c>
      <c r="K188" s="8" t="n">
        <f aca="false">J188-H188</f>
        <v>77.7594736842106</v>
      </c>
      <c r="L188" s="9" t="n">
        <f aca="false">IF(AND(H188=0,J188=0),0,IF(H188=0,"New",(J188-H188)/H188))</f>
        <v>0.138413773267966</v>
      </c>
      <c r="M188" s="7" t="str">
        <f aca="false">IF(AND(OR(C188&lt;&gt;0,H188&lt;&gt;0),D188=0,I188=0),"DROP",IF(AND(OR(D188&lt;&gt;0,I188&lt;&gt;0),C188=0,H188=0),"NEW",""))</f>
        <v/>
      </c>
    </row>
    <row r="189" customFormat="false" ht="15" hidden="false" customHeight="false" outlineLevel="0" collapsed="false">
      <c r="A189" s="7" t="s">
        <v>906</v>
      </c>
      <c r="B189" s="7" t="str">
        <f aca="false">IFERROR(INDEX('Source'!$C:$C,MATCH($A189,'Source'!$B:$B,0)),"")</f>
        <v>מ.ברך</v>
      </c>
      <c r="C189" s="8" t="n">
        <f aca="false">SUMIFS('Source'!$D:$D,'Source'!$A:$A,"204 - Sanaflex Anatomic GREECE",'Source'!$B:$B,$A189)</f>
        <v>3</v>
      </c>
      <c r="D189" s="8" t="n">
        <f aca="false">SUMIFS('Source'!$F:$F,'Source'!$A:$A,"204 - Sanaflex Anatomic GREECE",'Source'!$B:$B,$A189)</f>
        <v>0</v>
      </c>
      <c r="E189" s="8" t="n">
        <f aca="false">D189*$J$5</f>
        <v>0</v>
      </c>
      <c r="F189" s="8" t="n">
        <f aca="false">E189-C189</f>
        <v>-3</v>
      </c>
      <c r="G189" s="9" t="n">
        <f aca="false">IF(AND(C189=0,E189=0),0,IF(C189=0,"New",(E189-C189)/C189))</f>
        <v>-1</v>
      </c>
      <c r="H189" s="8" t="n">
        <f aca="false">SUMIFS('Source'!$E:$E,'Source'!$A:$A,"204 - Sanaflex Anatomic GREECE",'Source'!$B:$B,$A189)</f>
        <v>51.57</v>
      </c>
      <c r="I189" s="8" t="n">
        <f aca="false">SUMIFS('Source'!$G:$G,'Source'!$A:$A,"204 - Sanaflex Anatomic GREECE",'Source'!$B:$B,$A189)</f>
        <v>0</v>
      </c>
      <c r="J189" s="8" t="n">
        <f aca="false">I189*$J$5</f>
        <v>0</v>
      </c>
      <c r="K189" s="8" t="n">
        <f aca="false">J189-H189</f>
        <v>-51.57</v>
      </c>
      <c r="L189" s="9" t="n">
        <f aca="false">IF(AND(H189=0,J189=0),0,IF(H189=0,"New",(J189-H189)/H189))</f>
        <v>-1</v>
      </c>
      <c r="M189" s="7" t="str">
        <f aca="false">IF(AND(OR(C189&lt;&gt;0,H189&lt;&gt;0),D189=0,I189=0),"DROP",IF(AND(OR(D189&lt;&gt;0,I189&lt;&gt;0),C189=0,H189=0),"NEW",""))</f>
        <v>DROP</v>
      </c>
    </row>
    <row r="190" customFormat="false" ht="15" hidden="false" customHeight="false" outlineLevel="0" collapsed="false">
      <c r="A190" s="7" t="s">
        <v>628</v>
      </c>
      <c r="B190" s="7" t="str">
        <f aca="false">IFERROR(INDEX('Source'!$C:$C,MATCH($A190,'Source'!$B:$B,0)),"")</f>
        <v>מגן מרפק שחור</v>
      </c>
      <c r="C190" s="8" t="n">
        <f aca="false">SUMIFS('Source'!$D:$D,'Source'!$A:$A,"204 - Sanaflex Anatomic GREECE",'Source'!$B:$B,$A190)</f>
        <v>6</v>
      </c>
      <c r="D190" s="8" t="n">
        <f aca="false">SUMIFS('Source'!$F:$F,'Source'!$A:$A,"204 - Sanaflex Anatomic GREECE",'Source'!$B:$B,$A190)</f>
        <v>12</v>
      </c>
      <c r="E190" s="8" t="n">
        <f aca="false">D190*$J$5</f>
        <v>15.1578947368421</v>
      </c>
      <c r="F190" s="8" t="n">
        <f aca="false">E190-C190</f>
        <v>9.1578947368421</v>
      </c>
      <c r="G190" s="9" t="n">
        <f aca="false">IF(AND(C190=0,E190=0),0,IF(C190=0,"New",(E190-C190)/C190))</f>
        <v>1.52631578947368</v>
      </c>
      <c r="H190" s="8" t="n">
        <f aca="false">SUMIFS('Source'!$E:$E,'Source'!$A:$A,"204 - Sanaflex Anatomic GREECE",'Source'!$B:$B,$A190)</f>
        <v>68.97</v>
      </c>
      <c r="I190" s="8" t="n">
        <f aca="false">SUMIFS('Source'!$G:$G,'Source'!$A:$A,"204 - Sanaflex Anatomic GREECE",'Source'!$B:$B,$A190)</f>
        <v>113.95</v>
      </c>
      <c r="J190" s="8" t="n">
        <f aca="false">I190*$J$5</f>
        <v>143.936842105263</v>
      </c>
      <c r="K190" s="8" t="n">
        <f aca="false">J190-H190</f>
        <v>74.9668421052632</v>
      </c>
      <c r="L190" s="9" t="n">
        <f aca="false">IF(AND(H190=0,J190=0),0,IF(H190=0,"New",(J190-H190)/H190))</f>
        <v>1.08694855886999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193</v>
      </c>
      <c r="B191" s="7" t="str">
        <f aca="false">IFERROR(INDEX('Source'!$C:$C,MATCH($A191,'Source'!$B:$B,0)),"")</f>
        <v>מדרס מג'ל</v>
      </c>
      <c r="C191" s="8" t="n">
        <f aca="false">SUMIFS('Source'!$D:$D,'Source'!$A:$A,"204 - Sanaflex Anatomic GREECE",'Source'!$B:$B,$A191)</f>
        <v>90</v>
      </c>
      <c r="D191" s="8" t="n">
        <f aca="false">SUMIFS('Source'!$F:$F,'Source'!$A:$A,"204 - Sanaflex Anatomic GREECE",'Source'!$B:$B,$A191)</f>
        <v>100</v>
      </c>
      <c r="E191" s="8" t="n">
        <f aca="false">D191*$J$5</f>
        <v>126.315789473684</v>
      </c>
      <c r="F191" s="8" t="n">
        <f aca="false">E191-C191</f>
        <v>36.3157894736842</v>
      </c>
      <c r="G191" s="9" t="n">
        <f aca="false">IF(AND(C191=0,E191=0),0,IF(C191=0,"New",(E191-C191)/C191))</f>
        <v>0.403508771929825</v>
      </c>
      <c r="H191" s="8" t="n">
        <f aca="false">SUMIFS('Source'!$E:$E,'Source'!$A:$A,"204 - Sanaflex Anatomic GREECE",'Source'!$B:$B,$A191)</f>
        <v>2320.98</v>
      </c>
      <c r="I191" s="8" t="n">
        <f aca="false">SUMIFS('Source'!$G:$G,'Source'!$A:$A,"204 - Sanaflex Anatomic GREECE",'Source'!$B:$B,$A191)</f>
        <v>2361.52</v>
      </c>
      <c r="J191" s="8" t="n">
        <f aca="false">I191*$J$5</f>
        <v>2982.97263157895</v>
      </c>
      <c r="K191" s="8" t="n">
        <f aca="false">J191-H191</f>
        <v>661.992631578947</v>
      </c>
      <c r="L191" s="9" t="n">
        <f aca="false">IF(AND(H191=0,J191=0),0,IF(H191=0,"New",(J191-H191)/H191))</f>
        <v>0.285221170186278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1133</v>
      </c>
      <c r="B192" s="7" t="str">
        <f aca="false">IFERROR(INDEX('Source'!$C:$C,MATCH($A192,'Source'!$B:$B,0)),"")</f>
        <v>מגן מרפק</v>
      </c>
      <c r="C192" s="8" t="n">
        <f aca="false">SUMIFS('Source'!$D:$D,'Source'!$A:$A,"204 - Sanaflex Anatomic GREECE",'Source'!$B:$B,$A192)</f>
        <v>2</v>
      </c>
      <c r="D192" s="8" t="n">
        <f aca="false">SUMIFS('Source'!$F:$F,'Source'!$A:$A,"204 - Sanaflex Anatomic GREECE",'Source'!$B:$B,$A192)</f>
        <v>0</v>
      </c>
      <c r="E192" s="8" t="n">
        <f aca="false">D192*$J$5</f>
        <v>0</v>
      </c>
      <c r="F192" s="8" t="n">
        <f aca="false">E192-C192</f>
        <v>-2</v>
      </c>
      <c r="G192" s="9" t="n">
        <f aca="false">IF(AND(C192=0,E192=0),0,IF(C192=0,"New",(E192-C192)/C192))</f>
        <v>-1</v>
      </c>
      <c r="H192" s="8" t="n">
        <f aca="false">SUMIFS('Source'!$E:$E,'Source'!$A:$A,"204 - Sanaflex Anatomic GREECE",'Source'!$B:$B,$A192)</f>
        <v>35.61</v>
      </c>
      <c r="I192" s="8" t="n">
        <f aca="false">SUMIFS('Source'!$G:$G,'Source'!$A:$A,"204 - Sanaflex Anatomic GREECE",'Source'!$B:$B,$A192)</f>
        <v>0</v>
      </c>
      <c r="J192" s="8" t="n">
        <f aca="false">I192*$J$5</f>
        <v>0</v>
      </c>
      <c r="K192" s="8" t="n">
        <f aca="false">J192-H192</f>
        <v>-35.61</v>
      </c>
      <c r="L192" s="9" t="n">
        <f aca="false">IF(AND(H192=0,J192=0),0,IF(H192=0,"New",(J192-H192)/H192))</f>
        <v>-1</v>
      </c>
      <c r="M192" s="7" t="str">
        <f aca="false">IF(AND(OR(C192&lt;&gt;0,H192&lt;&gt;0),D192=0,I192=0),"DROP",IF(AND(OR(D192&lt;&gt;0,I192&lt;&gt;0),C192=0,H192=0),"NEW",""))</f>
        <v>DROP</v>
      </c>
    </row>
    <row r="193" customFormat="false" ht="15" hidden="false" customHeight="false" outlineLevel="0" collapsed="false">
      <c r="A193" s="7" t="s">
        <v>547</v>
      </c>
      <c r="B193" s="7" t="str">
        <f aca="false">IFERROR(INDEX('Source'!$C:$C,MATCH($A193,'Source'!$B:$B,0)),"")</f>
        <v>ריפוד סיליקון לנעלי אצבע</v>
      </c>
      <c r="C193" s="8" t="n">
        <f aca="false">SUMIFS('Source'!$D:$D,'Source'!$A:$A,"204 - Sanaflex Anatomic GREECE",'Source'!$B:$B,$A193)</f>
        <v>6</v>
      </c>
      <c r="D193" s="8" t="n">
        <f aca="false">SUMIFS('Source'!$F:$F,'Source'!$A:$A,"204 - Sanaflex Anatomic GREECE",'Source'!$B:$B,$A193)</f>
        <v>10</v>
      </c>
      <c r="E193" s="8" t="n">
        <f aca="false">D193*$J$5</f>
        <v>12.6315789473684</v>
      </c>
      <c r="F193" s="8" t="n">
        <f aca="false">E193-C193</f>
        <v>6.63157894736842</v>
      </c>
      <c r="G193" s="9" t="n">
        <f aca="false">IF(AND(C193=0,E193=0),0,IF(C193=0,"New",(E193-C193)/C193))</f>
        <v>1.10526315789474</v>
      </c>
      <c r="H193" s="8" t="n">
        <f aca="false">SUMIFS('Source'!$E:$E,'Source'!$A:$A,"204 - Sanaflex Anatomic GREECE",'Source'!$B:$B,$A193)</f>
        <v>74.14</v>
      </c>
      <c r="I193" s="8" t="n">
        <f aca="false">SUMIFS('Source'!$G:$G,'Source'!$A:$A,"204 - Sanaflex Anatomic GREECE",'Source'!$B:$B,$A193)</f>
        <v>107.46</v>
      </c>
      <c r="J193" s="8" t="n">
        <f aca="false">I193*$J$5</f>
        <v>135.738947368421</v>
      </c>
      <c r="K193" s="8" t="n">
        <f aca="false">J193-H193</f>
        <v>61.598947368421</v>
      </c>
      <c r="L193" s="9" t="n">
        <f aca="false">IF(AND(H193=0,J193=0),0,IF(H193=0,"New",(J193-H193)/H193))</f>
        <v>0.830846336234435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100</v>
      </c>
      <c r="B194" s="7" t="str">
        <f aca="false">IFERROR(INDEX('Source'!$C:$C,MATCH($A194,'Source'!$B:$B,0)),"")</f>
        <v>מגן קרסול חום</v>
      </c>
      <c r="C194" s="8" t="n">
        <f aca="false">SUMIFS('Source'!$D:$D,'Source'!$A:$A,"204 - Sanaflex Anatomic GREECE",'Source'!$B:$B,$A194)</f>
        <v>135</v>
      </c>
      <c r="D194" s="8" t="n">
        <f aca="false">SUMIFS('Source'!$F:$F,'Source'!$A:$A,"204 - Sanaflex Anatomic GREECE",'Source'!$B:$B,$A194)</f>
        <v>150</v>
      </c>
      <c r="E194" s="8" t="n">
        <f aca="false">D194*$J$5</f>
        <v>189.473684210526</v>
      </c>
      <c r="F194" s="8" t="n">
        <f aca="false">E194-C194</f>
        <v>54.4736842105263</v>
      </c>
      <c r="G194" s="9" t="n">
        <f aca="false">IF(AND(C194=0,E194=0),0,IF(C194=0,"New",(E194-C194)/C194))</f>
        <v>0.403508771929824</v>
      </c>
      <c r="H194" s="8" t="n">
        <f aca="false">SUMIFS('Source'!$E:$E,'Source'!$A:$A,"204 - Sanaflex Anatomic GREECE",'Source'!$B:$B,$A194)</f>
        <v>1378.31</v>
      </c>
      <c r="I194" s="8" t="n">
        <f aca="false">SUMIFS('Source'!$G:$G,'Source'!$A:$A,"204 - Sanaflex Anatomic GREECE",'Source'!$B:$B,$A194)</f>
        <v>1404.19</v>
      </c>
      <c r="J194" s="8" t="n">
        <f aca="false">I194*$J$5</f>
        <v>1773.71368421053</v>
      </c>
      <c r="K194" s="8" t="n">
        <f aca="false">J194-H194</f>
        <v>395.403684210526</v>
      </c>
      <c r="L194" s="9" t="n">
        <f aca="false">IF(AND(H194=0,J194=0),0,IF(H194=0,"New",(J194-H194)/H194))</f>
        <v>0.286875727674127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363</v>
      </c>
      <c r="B195" s="7" t="str">
        <f aca="false">IFERROR(INDEX('Source'!$C:$C,MATCH($A195,'Source'!$B:$B,0)),"")</f>
        <v>רפידת מגבת כותנה</v>
      </c>
      <c r="C195" s="8" t="n">
        <f aca="false">SUMIFS('Source'!$D:$D,'Source'!$A:$A,"204 - Sanaflex Anatomic GREECE",'Source'!$B:$B,$A195)</f>
        <v>100</v>
      </c>
      <c r="D195" s="8" t="n">
        <f aca="false">SUMIFS('Source'!$F:$F,'Source'!$A:$A,"204 - Sanaflex Anatomic GREECE",'Source'!$B:$B,$A195)</f>
        <v>110</v>
      </c>
      <c r="E195" s="8" t="n">
        <f aca="false">D195*$J$5</f>
        <v>138.947368421053</v>
      </c>
      <c r="F195" s="8" t="n">
        <f aca="false">E195-C195</f>
        <v>38.9473684210526</v>
      </c>
      <c r="G195" s="9" t="n">
        <f aca="false">IF(AND(C195=0,E195=0),0,IF(C195=0,"New",(E195-C195)/C195))</f>
        <v>0.389473684210526</v>
      </c>
      <c r="H195" s="8" t="n">
        <f aca="false">SUMIFS('Source'!$E:$E,'Source'!$A:$A,"204 - Sanaflex Anatomic GREECE",'Source'!$B:$B,$A195)</f>
        <v>613.89</v>
      </c>
      <c r="I195" s="8" t="n">
        <f aca="false">SUMIFS('Source'!$G:$G,'Source'!$A:$A,"204 - Sanaflex Anatomic GREECE",'Source'!$B:$B,$A195)</f>
        <v>588.8</v>
      </c>
      <c r="J195" s="8" t="n">
        <f aca="false">I195*$J$5</f>
        <v>743.747368421053</v>
      </c>
      <c r="K195" s="8" t="n">
        <f aca="false">J195-H195</f>
        <v>129.857368421053</v>
      </c>
      <c r="L195" s="9" t="n">
        <f aca="false">IF(AND(H195=0,J195=0),0,IF(H195=0,"New",(J195-H195)/H195))</f>
        <v>0.211531981985458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326</v>
      </c>
      <c r="B196" s="7" t="str">
        <f aca="false">IFERROR(INDEX('Source'!$C:$C,MATCH($A196,'Source'!$B:$B,0)),"")</f>
        <v>מגן קרסול סגור</v>
      </c>
      <c r="C196" s="8" t="n">
        <f aca="false">SUMIFS('Source'!$D:$D,'Source'!$A:$A,"204 - Sanaflex Anatomic GREECE",'Source'!$B:$B,$A196)</f>
        <v>6</v>
      </c>
      <c r="D196" s="8" t="n">
        <f aca="false">SUMIFS('Source'!$F:$F,'Source'!$A:$A,"204 - Sanaflex Anatomic GREECE",'Source'!$B:$B,$A196)</f>
        <v>6</v>
      </c>
      <c r="E196" s="8" t="n">
        <f aca="false">D196*$J$5</f>
        <v>7.57894736842105</v>
      </c>
      <c r="F196" s="8" t="n">
        <f aca="false">E196-C196</f>
        <v>1.57894736842105</v>
      </c>
      <c r="G196" s="9" t="n">
        <f aca="false">IF(AND(C196=0,E196=0),0,IF(C196=0,"New",(E196-C196)/C196))</f>
        <v>0.263157894736842</v>
      </c>
      <c r="H196" s="8" t="n">
        <f aca="false">SUMIFS('Source'!$E:$E,'Source'!$A:$A,"204 - Sanaflex Anatomic GREECE",'Source'!$B:$B,$A196)</f>
        <v>133.49</v>
      </c>
      <c r="I196" s="8" t="n">
        <f aca="false">SUMIFS('Source'!$G:$G,'Source'!$A:$A,"204 - Sanaflex Anatomic GREECE",'Source'!$B:$B,$A196)</f>
        <v>115.4</v>
      </c>
      <c r="J196" s="8" t="n">
        <f aca="false">I196*$J$5</f>
        <v>145.768421052632</v>
      </c>
      <c r="K196" s="8" t="n">
        <f aca="false">J196-H196</f>
        <v>12.2784210526316</v>
      </c>
      <c r="L196" s="9" t="n">
        <f aca="false">IF(AND(H196=0,J196=0),0,IF(H196=0,"New",(J196-H196)/H196))</f>
        <v>0.0919800812992101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298</v>
      </c>
      <c r="B197" s="7" t="str">
        <f aca="false">IFERROR(INDEX('Source'!$C:$C,MATCH($A197,'Source'!$B:$B,0)),"")</f>
        <v>רפידה בולמת זעזועים</v>
      </c>
      <c r="C197" s="8" t="n">
        <f aca="false">SUMIFS('Source'!$D:$D,'Source'!$A:$A,"204 - Sanaflex Anatomic GREECE",'Source'!$B:$B,$A197)</f>
        <v>65</v>
      </c>
      <c r="D197" s="8" t="n">
        <f aca="false">SUMIFS('Source'!$F:$F,'Source'!$A:$A,"204 - Sanaflex Anatomic GREECE",'Source'!$B:$B,$A197)</f>
        <v>70</v>
      </c>
      <c r="E197" s="8" t="n">
        <f aca="false">D197*$J$5</f>
        <v>88.421052631579</v>
      </c>
      <c r="F197" s="8" t="n">
        <f aca="false">E197-C197</f>
        <v>23.4210526315789</v>
      </c>
      <c r="G197" s="9" t="n">
        <f aca="false">IF(AND(C197=0,E197=0),0,IF(C197=0,"New",(E197-C197)/C197))</f>
        <v>0.360323886639676</v>
      </c>
      <c r="H197" s="8" t="n">
        <f aca="false">SUMIFS('Source'!$E:$E,'Source'!$A:$A,"204 - Sanaflex Anatomic GREECE",'Source'!$B:$B,$A197)</f>
        <v>552.9</v>
      </c>
      <c r="I197" s="8" t="n">
        <f aca="false">SUMIFS('Source'!$G:$G,'Source'!$A:$A,"204 - Sanaflex Anatomic GREECE",'Source'!$B:$B,$A197)</f>
        <v>539.09</v>
      </c>
      <c r="J197" s="8" t="n">
        <f aca="false">I197*$J$5</f>
        <v>680.955789473684</v>
      </c>
      <c r="K197" s="8" t="n">
        <f aca="false">J197-H197</f>
        <v>128.055789473684</v>
      </c>
      <c r="L197" s="9" t="n">
        <f aca="false">IF(AND(H197=0,J197=0),0,IF(H197=0,"New",(J197-H197)/H197))</f>
        <v>0.231607504926178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275</v>
      </c>
      <c r="B198" s="7" t="str">
        <f aca="false">IFERROR(INDEX('Source'!$C:$C,MATCH($A198,'Source'!$B:$B,0)),"")</f>
        <v>רפידת נוחות</v>
      </c>
      <c r="C198" s="8" t="n">
        <f aca="false">SUMIFS('Source'!$D:$D,'Source'!$A:$A,"204 - Sanaflex Anatomic GREECE",'Source'!$B:$B,$A198)</f>
        <v>110</v>
      </c>
      <c r="D198" s="8" t="n">
        <f aca="false">SUMIFS('Source'!$F:$F,'Source'!$A:$A,"204 - Sanaflex Anatomic GREECE",'Source'!$B:$B,$A198)</f>
        <v>120</v>
      </c>
      <c r="E198" s="8" t="n">
        <f aca="false">D198*$J$5</f>
        <v>151.578947368421</v>
      </c>
      <c r="F198" s="8" t="n">
        <f aca="false">E198-C198</f>
        <v>41.578947368421</v>
      </c>
      <c r="G198" s="9" t="n">
        <f aca="false">IF(AND(C198=0,E198=0),0,IF(C198=0,"New",(E198-C198)/C198))</f>
        <v>0.37799043062201</v>
      </c>
      <c r="H198" s="8" t="n">
        <f aca="false">SUMIFS('Source'!$E:$E,'Source'!$A:$A,"204 - Sanaflex Anatomic GREECE",'Source'!$B:$B,$A198)</f>
        <v>682.52</v>
      </c>
      <c r="I198" s="8" t="n">
        <f aca="false">SUMIFS('Source'!$G:$G,'Source'!$A:$A,"204 - Sanaflex Anatomic GREECE",'Source'!$B:$B,$A198)</f>
        <v>675.87</v>
      </c>
      <c r="J198" s="8" t="n">
        <f aca="false">I198*$J$5</f>
        <v>853.73052631579</v>
      </c>
      <c r="K198" s="8" t="n">
        <f aca="false">J198-H198</f>
        <v>171.210526315789</v>
      </c>
      <c r="L198" s="9" t="n">
        <f aca="false">IF(AND(H198=0,J198=0),0,IF(H198=0,"New",(J198-H198)/H198))</f>
        <v>0.250850563083557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640</v>
      </c>
      <c r="B199" s="7" t="str">
        <f aca="false">IFERROR(INDEX('Source'!$C:$C,MATCH($A199,'Source'!$B:$B,0)),"")</f>
        <v>סטנד שחור URIEL  מתפרק גב</v>
      </c>
      <c r="C199" s="8" t="n">
        <f aca="false">SUMIFS('Source'!$D:$D,'Source'!$A:$A,"204 - Sanaflex Anatomic GREECE",'Source'!$B:$B,$A199)</f>
        <v>16</v>
      </c>
      <c r="D199" s="8" t="n">
        <f aca="false">SUMIFS('Source'!$F:$F,'Source'!$A:$A,"204 - Sanaflex Anatomic GREECE",'Source'!$B:$B,$A199)</f>
        <v>0</v>
      </c>
      <c r="E199" s="8" t="n">
        <f aca="false">D199*$J$5</f>
        <v>0</v>
      </c>
      <c r="F199" s="8" t="n">
        <f aca="false">E199-C199</f>
        <v>-16</v>
      </c>
      <c r="G199" s="9" t="n">
        <f aca="false">IF(AND(C199=0,E199=0),0,IF(C199=0,"New",(E199-C199)/C199))</f>
        <v>-1</v>
      </c>
      <c r="H199" s="8" t="n">
        <f aca="false">SUMIFS('Source'!$E:$E,'Source'!$A:$A,"204 - Sanaflex Anatomic GREECE",'Source'!$B:$B,$A199)</f>
        <v>0.57</v>
      </c>
      <c r="I199" s="8" t="n">
        <f aca="false">SUMIFS('Source'!$G:$G,'Source'!$A:$A,"204 - Sanaflex Anatomic GREECE",'Source'!$B:$B,$A199)</f>
        <v>0</v>
      </c>
      <c r="J199" s="8" t="n">
        <f aca="false">I199*$J$5</f>
        <v>0</v>
      </c>
      <c r="K199" s="8" t="n">
        <f aca="false">J199-H199</f>
        <v>-0.57</v>
      </c>
      <c r="L199" s="9" t="n">
        <f aca="false">IF(AND(H199=0,J199=0),0,IF(H199=0,"New",(J199-H199)/H199))</f>
        <v>-1</v>
      </c>
      <c r="M199" s="7" t="str">
        <f aca="false">IF(AND(OR(C199&lt;&gt;0,H199&lt;&gt;0),D199=0,I199=0),"DROP",IF(AND(OR(D199&lt;&gt;0,I199&lt;&gt;0),C199=0,H199=0),"NEW",""))</f>
        <v>DROP</v>
      </c>
    </row>
    <row r="200" customFormat="false" ht="15" hidden="false" customHeight="false" outlineLevel="0" collapsed="false">
      <c r="A200" s="7" t="s">
        <v>337</v>
      </c>
      <c r="B200" s="7" t="str">
        <f aca="false">IFERROR(INDEX('Source'!$C:$C,MATCH($A200,'Source'!$B:$B,0)),"")</f>
        <v>URIEL STRAP4U TR L-XL</v>
      </c>
      <c r="C200" s="8" t="n">
        <f aca="false">SUMIFS('Source'!$D:$D,'Source'!$A:$A,"204 - Sanaflex Anatomic GREECE",'Source'!$B:$B,$A200)</f>
        <v>1</v>
      </c>
      <c r="D200" s="8" t="n">
        <f aca="false">SUMIFS('Source'!$F:$F,'Source'!$A:$A,"204 - Sanaflex Anatomic GREECE",'Source'!$B:$B,$A200)</f>
        <v>0</v>
      </c>
      <c r="E200" s="8" t="n">
        <f aca="false">D200*$J$5</f>
        <v>0</v>
      </c>
      <c r="F200" s="8" t="n">
        <f aca="false">E200-C200</f>
        <v>-1</v>
      </c>
      <c r="G200" s="9" t="n">
        <f aca="false">IF(AND(C200=0,E200=0),0,IF(C200=0,"New",(E200-C200)/C200))</f>
        <v>-1</v>
      </c>
      <c r="H200" s="8" t="n">
        <f aca="false">SUMIFS('Source'!$E:$E,'Source'!$A:$A,"204 - Sanaflex Anatomic GREECE",'Source'!$B:$B,$A200)</f>
        <v>0.04</v>
      </c>
      <c r="I200" s="8" t="n">
        <f aca="false">SUMIFS('Source'!$G:$G,'Source'!$A:$A,"204 - Sanaflex Anatomic GREECE",'Source'!$B:$B,$A200)</f>
        <v>0</v>
      </c>
      <c r="J200" s="8" t="n">
        <f aca="false">I200*$J$5</f>
        <v>0</v>
      </c>
      <c r="K200" s="8" t="n">
        <f aca="false">J200-H200</f>
        <v>-0.04</v>
      </c>
      <c r="L200" s="9" t="n">
        <f aca="false">IF(AND(H200=0,J200=0),0,IF(H200=0,"New",(J200-H200)/H200))</f>
        <v>-1</v>
      </c>
      <c r="M200" s="7" t="str">
        <f aca="false">IF(AND(OR(C200&lt;&gt;0,H200&lt;&gt;0),D200=0,I200=0),"DROP",IF(AND(OR(D200&lt;&gt;0,I200&lt;&gt;0),C200=0,H200=0),"NEW",""))</f>
        <v>DROP</v>
      </c>
    </row>
    <row r="201" customFormat="false" ht="15" hidden="false" customHeight="false" outlineLevel="0" collapsed="false">
      <c r="A201" s="7" t="s">
        <v>915</v>
      </c>
      <c r="B201" s="7" t="str">
        <f aca="false">IFERROR(INDEX('Source'!$C:$C,MATCH($A201,'Source'!$B:$B,0)),"")</f>
        <v>גרבי חורף אנטיבקטריאלי לבן</v>
      </c>
      <c r="C201" s="8" t="n">
        <f aca="false">SUMIFS('Source'!$D:$D,'Source'!$A:$A,"204 - Sanaflex Anatomic GREECE",'Source'!$B:$B,$A201)</f>
        <v>1</v>
      </c>
      <c r="D201" s="8" t="n">
        <f aca="false">SUMIFS('Source'!$F:$F,'Source'!$A:$A,"204 - Sanaflex Anatomic GREECE",'Source'!$B:$B,$A201)</f>
        <v>0</v>
      </c>
      <c r="E201" s="8" t="n">
        <f aca="false">D201*$J$5</f>
        <v>0</v>
      </c>
      <c r="F201" s="8" t="n">
        <f aca="false">E201-C201</f>
        <v>-1</v>
      </c>
      <c r="G201" s="9" t="n">
        <f aca="false">IF(AND(C201=0,E201=0),0,IF(C201=0,"New",(E201-C201)/C201))</f>
        <v>-1</v>
      </c>
      <c r="H201" s="8" t="n">
        <f aca="false">SUMIFS('Source'!$E:$E,'Source'!$A:$A,"204 - Sanaflex Anatomic GREECE",'Source'!$B:$B,$A201)</f>
        <v>0.04</v>
      </c>
      <c r="I201" s="8" t="n">
        <f aca="false">SUMIFS('Source'!$G:$G,'Source'!$A:$A,"204 - Sanaflex Anatomic GREECE",'Source'!$B:$B,$A201)</f>
        <v>0</v>
      </c>
      <c r="J201" s="8" t="n">
        <f aca="false">I201*$J$5</f>
        <v>0</v>
      </c>
      <c r="K201" s="8" t="n">
        <f aca="false">J201-H201</f>
        <v>-0.04</v>
      </c>
      <c r="L201" s="9" t="n">
        <f aca="false">IF(AND(H201=0,J201=0),0,IF(H201=0,"New",(J201-H201)/H201))</f>
        <v>-1</v>
      </c>
      <c r="M201" s="7" t="str">
        <f aca="false">IF(AND(OR(C201&lt;&gt;0,H201&lt;&gt;0),D201=0,I201=0),"DROP",IF(AND(OR(D201&lt;&gt;0,I201&lt;&gt;0),C201=0,H201=0),"NEW",""))</f>
        <v>DROP</v>
      </c>
    </row>
    <row r="202" customFormat="false" ht="15" hidden="false" customHeight="false" outlineLevel="0" collapsed="false">
      <c r="A202" s="7" t="s">
        <v>657</v>
      </c>
      <c r="B202" s="7" t="str">
        <f aca="false">IFERROR(INDEX('Source'!$C:$C,MATCH($A202,'Source'!$B:$B,0)),"")</f>
        <v>גרבי נסיעות אנטיבקטריאלי</v>
      </c>
      <c r="C202" s="8" t="n">
        <f aca="false">SUMIFS('Source'!$D:$D,'Source'!$A:$A,"204 - Sanaflex Anatomic GREECE",'Source'!$B:$B,$A202)</f>
        <v>1</v>
      </c>
      <c r="D202" s="8" t="n">
        <f aca="false">SUMIFS('Source'!$F:$F,'Source'!$A:$A,"204 - Sanaflex Anatomic GREECE",'Source'!$B:$B,$A202)</f>
        <v>0</v>
      </c>
      <c r="E202" s="8" t="n">
        <f aca="false">D202*$J$5</f>
        <v>0</v>
      </c>
      <c r="F202" s="8" t="n">
        <f aca="false">E202-C202</f>
        <v>-1</v>
      </c>
      <c r="G202" s="9" t="n">
        <f aca="false">IF(AND(C202=0,E202=0),0,IF(C202=0,"New",(E202-C202)/C202))</f>
        <v>-1</v>
      </c>
      <c r="H202" s="8" t="n">
        <f aca="false">SUMIFS('Source'!$E:$E,'Source'!$A:$A,"204 - Sanaflex Anatomic GREECE",'Source'!$B:$B,$A202)</f>
        <v>0.04</v>
      </c>
      <c r="I202" s="8" t="n">
        <f aca="false">SUMIFS('Source'!$G:$G,'Source'!$A:$A,"204 - Sanaflex Anatomic GREECE",'Source'!$B:$B,$A202)</f>
        <v>0</v>
      </c>
      <c r="J202" s="8" t="n">
        <f aca="false">I202*$J$5</f>
        <v>0</v>
      </c>
      <c r="K202" s="8" t="n">
        <f aca="false">J202-H202</f>
        <v>-0.04</v>
      </c>
      <c r="L202" s="9" t="n">
        <f aca="false">IF(AND(H202=0,J202=0),0,IF(H202=0,"New",(J202-H202)/H202))</f>
        <v>-1</v>
      </c>
      <c r="M202" s="7" t="str">
        <f aca="false">IF(AND(OR(C202&lt;&gt;0,H202&lt;&gt;0),D202=0,I202=0),"DROP",IF(AND(OR(D202&lt;&gt;0,I202&lt;&gt;0),C202=0,H202=0),"NEW",""))</f>
        <v>DROP</v>
      </c>
    </row>
    <row r="203" customFormat="false" ht="15" hidden="false" customHeight="false" outlineLevel="0" collapsed="false">
      <c r="A203" s="7" t="s">
        <v>569</v>
      </c>
      <c r="B203" s="7" t="str">
        <f aca="false">IFERROR(INDEX('Source'!$C:$C,MATCH($A203,'Source'!$B:$B,0)),"")</f>
        <v>URIEL STRAP4U PINK S-M</v>
      </c>
      <c r="C203" s="8" t="n">
        <f aca="false">SUMIFS('Source'!$D:$D,'Source'!$A:$A,"204 - Sanaflex Anatomic GREECE",'Source'!$B:$B,$A203)</f>
        <v>1</v>
      </c>
      <c r="D203" s="8" t="n">
        <f aca="false">SUMIFS('Source'!$F:$F,'Source'!$A:$A,"204 - Sanaflex Anatomic GREECE",'Source'!$B:$B,$A203)</f>
        <v>0</v>
      </c>
      <c r="E203" s="8" t="n">
        <f aca="false">D203*$J$5</f>
        <v>0</v>
      </c>
      <c r="F203" s="8" t="n">
        <f aca="false">E203-C203</f>
        <v>-1</v>
      </c>
      <c r="G203" s="9" t="n">
        <f aca="false">IF(AND(C203=0,E203=0),0,IF(C203=0,"New",(E203-C203)/C203))</f>
        <v>-1</v>
      </c>
      <c r="H203" s="8" t="n">
        <f aca="false">SUMIFS('Source'!$E:$E,'Source'!$A:$A,"204 - Sanaflex Anatomic GREECE",'Source'!$B:$B,$A203)</f>
        <v>0.04</v>
      </c>
      <c r="I203" s="8" t="n">
        <f aca="false">SUMIFS('Source'!$G:$G,'Source'!$A:$A,"204 - Sanaflex Anatomic GREECE",'Source'!$B:$B,$A203)</f>
        <v>0</v>
      </c>
      <c r="J203" s="8" t="n">
        <f aca="false">I203*$J$5</f>
        <v>0</v>
      </c>
      <c r="K203" s="8" t="n">
        <f aca="false">J203-H203</f>
        <v>-0.04</v>
      </c>
      <c r="L203" s="9" t="n">
        <f aca="false">IF(AND(H203=0,J203=0),0,IF(H203=0,"New",(J203-H203)/H203))</f>
        <v>-1</v>
      </c>
      <c r="M203" s="7" t="str">
        <f aca="false">IF(AND(OR(C203&lt;&gt;0,H203&lt;&gt;0),D203=0,I203=0),"DROP",IF(AND(OR(D203&lt;&gt;0,I203&lt;&gt;0),C203=0,H203=0),"NEW",""))</f>
        <v>DROP</v>
      </c>
    </row>
    <row r="204" customFormat="false" ht="15" hidden="false" customHeight="false" outlineLevel="0" collapsed="false">
      <c r="A204" s="7" t="s">
        <v>156</v>
      </c>
      <c r="B204" s="7" t="str">
        <f aca="false">IFERROR(INDEX('Source'!$C:$C,MATCH($A204,'Source'!$B:$B,0)),"")</f>
        <v>חבק טניס שחור</v>
      </c>
      <c r="C204" s="8" t="n">
        <f aca="false">SUMIFS('Source'!$D:$D,'Source'!$A:$A,"204 - Sanaflex Anatomic GREECE",'Source'!$B:$B,$A204)</f>
        <v>0</v>
      </c>
      <c r="D204" s="8" t="n">
        <f aca="false">SUMIFS('Source'!$F:$F,'Source'!$A:$A,"204 - Sanaflex Anatomic GREECE",'Source'!$B:$B,$A204)</f>
        <v>1</v>
      </c>
      <c r="E204" s="8" t="n">
        <f aca="false">D204*$J$5</f>
        <v>1.26315789473684</v>
      </c>
      <c r="F204" s="8" t="n">
        <f aca="false">E204-C204</f>
        <v>1.26315789473684</v>
      </c>
      <c r="G204" s="9" t="str">
        <f aca="false">IF(AND(C204=0,E204=0),0,IF(C204=0,"New",(E204-C204)/C204))</f>
        <v>New</v>
      </c>
      <c r="H204" s="8" t="n">
        <f aca="false">SUMIFS('Source'!$E:$E,'Source'!$A:$A,"204 - Sanaflex Anatomic GREECE",'Source'!$B:$B,$A204)</f>
        <v>0</v>
      </c>
      <c r="I204" s="8" t="n">
        <f aca="false">SUMIFS('Source'!$G:$G,'Source'!$A:$A,"204 - Sanaflex Anatomic GREECE",'Source'!$B:$B,$A204)</f>
        <v>0.03</v>
      </c>
      <c r="J204" s="8" t="n">
        <f aca="false">I204*$J$5</f>
        <v>0.0378947368421053</v>
      </c>
      <c r="K204" s="8" t="n">
        <f aca="false">J204-H204</f>
        <v>0.0378947368421053</v>
      </c>
      <c r="L204" s="9" t="str">
        <f aca="false">IF(AND(H204=0,J204=0),0,IF(H204=0,"New",(J204-H204)/H204))</f>
        <v>New</v>
      </c>
      <c r="M204" s="7" t="str">
        <f aca="false">IF(AND(OR(C204&lt;&gt;0,H204&lt;&gt;0),D204=0,I204=0),"DROP",IF(AND(OR(D204&lt;&gt;0,I204&lt;&gt;0),C204=0,H204=0),"NEW",""))</f>
        <v>NEW</v>
      </c>
    </row>
    <row r="205" customFormat="false" ht="15" hidden="false" customHeight="false" outlineLevel="0" collapsed="false">
      <c r="A205" s="7" t="s">
        <v>681</v>
      </c>
      <c r="B205" s="7" t="str">
        <f aca="false">IFERROR(INDEX('Source'!$C:$C,MATCH($A205,'Source'!$B:$B,0)),"")</f>
        <v>תומך ברך גנושילד</v>
      </c>
      <c r="C205" s="8" t="n">
        <f aca="false">SUMIFS('Source'!$D:$D,'Source'!$A:$A,"204 - Sanaflex Anatomic GREECE",'Source'!$B:$B,$A205)</f>
        <v>0</v>
      </c>
      <c r="D205" s="8" t="n">
        <f aca="false">SUMIFS('Source'!$F:$F,'Source'!$A:$A,"204 - Sanaflex Anatomic GREECE",'Source'!$B:$B,$A205)</f>
        <v>1</v>
      </c>
      <c r="E205" s="8" t="n">
        <f aca="false">D205*$J$5</f>
        <v>1.26315789473684</v>
      </c>
      <c r="F205" s="8" t="n">
        <f aca="false">E205-C205</f>
        <v>1.26315789473684</v>
      </c>
      <c r="G205" s="9" t="str">
        <f aca="false">IF(AND(C205=0,E205=0),0,IF(C205=0,"New",(E205-C205)/C205))</f>
        <v>New</v>
      </c>
      <c r="H205" s="8" t="n">
        <f aca="false">SUMIFS('Source'!$E:$E,'Source'!$A:$A,"204 - Sanaflex Anatomic GREECE",'Source'!$B:$B,$A205)</f>
        <v>0</v>
      </c>
      <c r="I205" s="8" t="n">
        <f aca="false">SUMIFS('Source'!$G:$G,'Source'!$A:$A,"204 - Sanaflex Anatomic GREECE",'Source'!$B:$B,$A205)</f>
        <v>0.03</v>
      </c>
      <c r="J205" s="8" t="n">
        <f aca="false">I205*$J$5</f>
        <v>0.0378947368421053</v>
      </c>
      <c r="K205" s="8" t="n">
        <f aca="false">J205-H205</f>
        <v>0.0378947368421053</v>
      </c>
      <c r="L205" s="9" t="str">
        <f aca="false">IF(AND(H205=0,J205=0),0,IF(H205=0,"New",(J205-H205)/H205))</f>
        <v>New</v>
      </c>
      <c r="M205" s="7" t="str">
        <f aca="false">IF(AND(OR(C205&lt;&gt;0,H205&lt;&gt;0),D205=0,I205=0),"DROP",IF(AND(OR(D205&lt;&gt;0,I205&lt;&gt;0),C205=0,H205=0),"NEW",""))</f>
        <v>NEW</v>
      </c>
    </row>
    <row r="206" customFormat="false" ht="15" hidden="false" customHeight="false" outlineLevel="0" collapsed="false">
      <c r="A206" s="7" t="s">
        <v>676</v>
      </c>
      <c r="B206" s="7" t="str">
        <f aca="false">IFERROR(INDEX('Source'!$C:$C,MATCH($A206,'Source'!$B:$B,0)),"")</f>
        <v>כפפת CTS שמאל</v>
      </c>
      <c r="C206" s="8" t="n">
        <f aca="false">SUMIFS('Source'!$D:$D,'Source'!$A:$A,"204 - Sanaflex Anatomic GREECE",'Source'!$B:$B,$A206)</f>
        <v>0</v>
      </c>
      <c r="D206" s="8" t="n">
        <f aca="false">SUMIFS('Source'!$F:$F,'Source'!$A:$A,"204 - Sanaflex Anatomic GREECE",'Source'!$B:$B,$A206)</f>
        <v>1</v>
      </c>
      <c r="E206" s="8" t="n">
        <f aca="false">D206*$J$5</f>
        <v>1.26315789473684</v>
      </c>
      <c r="F206" s="8" t="n">
        <f aca="false">E206-C206</f>
        <v>1.26315789473684</v>
      </c>
      <c r="G206" s="9" t="str">
        <f aca="false">IF(AND(C206=0,E206=0),0,IF(C206=0,"New",(E206-C206)/C206))</f>
        <v>New</v>
      </c>
      <c r="H206" s="8" t="n">
        <f aca="false">SUMIFS('Source'!$E:$E,'Source'!$A:$A,"204 - Sanaflex Anatomic GREECE",'Source'!$B:$B,$A206)</f>
        <v>0</v>
      </c>
      <c r="I206" s="8" t="n">
        <f aca="false">SUMIFS('Source'!$G:$G,'Source'!$A:$A,"204 - Sanaflex Anatomic GREECE",'Source'!$B:$B,$A206)</f>
        <v>0.03</v>
      </c>
      <c r="J206" s="8" t="n">
        <f aca="false">I206*$J$5</f>
        <v>0.0378947368421053</v>
      </c>
      <c r="K206" s="8" t="n">
        <f aca="false">J206-H206</f>
        <v>0.0378947368421053</v>
      </c>
      <c r="L206" s="9" t="str">
        <f aca="false">IF(AND(H206=0,J206=0),0,IF(H206=0,"New",(J206-H206)/H206))</f>
        <v>New</v>
      </c>
      <c r="M206" s="7" t="str">
        <f aca="false">IF(AND(OR(C206&lt;&gt;0,H206&lt;&gt;0),D206=0,I206=0),"DROP",IF(AND(OR(D206&lt;&gt;0,I206&lt;&gt;0),C206=0,H206=0),"NEW",""))</f>
        <v>NEW</v>
      </c>
    </row>
    <row r="207" customFormat="false" ht="15" hidden="false" customHeight="false" outlineLevel="0" collapsed="false">
      <c r="A207" s="7" t="s">
        <v>668</v>
      </c>
      <c r="B207" s="7" t="str">
        <f aca="false">IFERROR(INDEX('Source'!$C:$C,MATCH($A207,'Source'!$B:$B,0)),"")</f>
        <v>TaluAirShield | מקבע קרסול</v>
      </c>
      <c r="C207" s="8" t="n">
        <f aca="false">SUMIFS('Source'!$D:$D,'Source'!$A:$A,"204 - Sanaflex Anatomic GREECE",'Source'!$B:$B,$A207)</f>
        <v>0</v>
      </c>
      <c r="D207" s="8" t="n">
        <f aca="false">SUMIFS('Source'!$F:$F,'Source'!$A:$A,"204 - Sanaflex Anatomic GREECE",'Source'!$B:$B,$A207)</f>
        <v>1</v>
      </c>
      <c r="E207" s="8" t="n">
        <f aca="false">D207*$J$5</f>
        <v>1.26315789473684</v>
      </c>
      <c r="F207" s="8" t="n">
        <f aca="false">E207-C207</f>
        <v>1.26315789473684</v>
      </c>
      <c r="G207" s="9" t="str">
        <f aca="false">IF(AND(C207=0,E207=0),0,IF(C207=0,"New",(E207-C207)/C207))</f>
        <v>New</v>
      </c>
      <c r="H207" s="8" t="n">
        <f aca="false">SUMIFS('Source'!$E:$E,'Source'!$A:$A,"204 - Sanaflex Anatomic GREECE",'Source'!$B:$B,$A207)</f>
        <v>0</v>
      </c>
      <c r="I207" s="8" t="n">
        <f aca="false">SUMIFS('Source'!$G:$G,'Source'!$A:$A,"204 - Sanaflex Anatomic GREECE",'Source'!$B:$B,$A207)</f>
        <v>0.03</v>
      </c>
      <c r="J207" s="8" t="n">
        <f aca="false">I207*$J$5</f>
        <v>0.0378947368421053</v>
      </c>
      <c r="K207" s="8" t="n">
        <f aca="false">J207-H207</f>
        <v>0.0378947368421053</v>
      </c>
      <c r="L207" s="9" t="str">
        <f aca="false">IF(AND(H207=0,J207=0),0,IF(H207=0,"New",(J207-H207)/H207))</f>
        <v>New</v>
      </c>
      <c r="M207" s="7" t="str">
        <f aca="false">IF(AND(OR(C207&lt;&gt;0,H207&lt;&gt;0),D207=0,I207=0),"DROP",IF(AND(OR(D207&lt;&gt;0,I207&lt;&gt;0),C207=0,H207=0),"NEW",""))</f>
        <v>NEW</v>
      </c>
    </row>
    <row r="208" customFormat="false" ht="15" hidden="false" customHeight="false" outlineLevel="0" collapsed="false">
      <c r="A208" s="7" t="s">
        <v>817</v>
      </c>
      <c r="B208" s="7" t="str">
        <f aca="false">IFERROR(INDEX('Source'!$C:$C,MATCH($A208,'Source'!$B:$B,0)),"")</f>
        <v>רצועה לפטלה עם כרית סיליקון</v>
      </c>
      <c r="C208" s="8" t="n">
        <f aca="false">SUMIFS('Source'!$D:$D,'Source'!$A:$A,"204 - Sanaflex Anatomic GREECE",'Source'!$B:$B,$A208)</f>
        <v>0</v>
      </c>
      <c r="D208" s="8" t="n">
        <f aca="false">SUMIFS('Source'!$F:$F,'Source'!$A:$A,"204 - Sanaflex Anatomic GREECE",'Source'!$B:$B,$A208)</f>
        <v>1</v>
      </c>
      <c r="E208" s="8" t="n">
        <f aca="false">D208*$J$5</f>
        <v>1.26315789473684</v>
      </c>
      <c r="F208" s="8" t="n">
        <f aca="false">E208-C208</f>
        <v>1.26315789473684</v>
      </c>
      <c r="G208" s="9" t="str">
        <f aca="false">IF(AND(C208=0,E208=0),0,IF(C208=0,"New",(E208-C208)/C208))</f>
        <v>New</v>
      </c>
      <c r="H208" s="8" t="n">
        <f aca="false">SUMIFS('Source'!$E:$E,'Source'!$A:$A,"204 - Sanaflex Anatomic GREECE",'Source'!$B:$B,$A208)</f>
        <v>0</v>
      </c>
      <c r="I208" s="8" t="n">
        <f aca="false">SUMIFS('Source'!$G:$G,'Source'!$A:$A,"204 - Sanaflex Anatomic GREECE",'Source'!$B:$B,$A208)</f>
        <v>0.03</v>
      </c>
      <c r="J208" s="8" t="n">
        <f aca="false">I208*$J$5</f>
        <v>0.0378947368421053</v>
      </c>
      <c r="K208" s="8" t="n">
        <f aca="false">J208-H208</f>
        <v>0.0378947368421053</v>
      </c>
      <c r="L208" s="9" t="str">
        <f aca="false">IF(AND(H208=0,J208=0),0,IF(H208=0,"New",(J208-H208)/H208))</f>
        <v>New</v>
      </c>
      <c r="M208" s="7" t="str">
        <f aca="false">IF(AND(OR(C208&lt;&gt;0,H208&lt;&gt;0),D208=0,I208=0),"DROP",IF(AND(OR(D208&lt;&gt;0,I208&lt;&gt;0),C208=0,H208=0),"NEW",""))</f>
        <v>NEW</v>
      </c>
    </row>
    <row r="209" customFormat="false" ht="15" hidden="false" customHeight="false" outlineLevel="0" collapsed="false">
      <c r="A209" s="7" t="s">
        <v>916</v>
      </c>
      <c r="B209" s="7" t="str">
        <f aca="false">IFERROR(INDEX('Source'!$C:$C,MATCH($A209,'Source'!$B:$B,0)),"")</f>
        <v>מפריד בוהן עם רצועה</v>
      </c>
      <c r="C209" s="8" t="n">
        <f aca="false">SUMIFS('Source'!$D:$D,'Source'!$A:$A,"204 - Sanaflex Anatomic GREECE",'Source'!$B:$B,$A209)</f>
        <v>0</v>
      </c>
      <c r="D209" s="8" t="n">
        <f aca="false">SUMIFS('Source'!$F:$F,'Source'!$A:$A,"204 - Sanaflex Anatomic GREECE",'Source'!$B:$B,$A209)</f>
        <v>1</v>
      </c>
      <c r="E209" s="8" t="n">
        <f aca="false">D209*$J$5</f>
        <v>1.26315789473684</v>
      </c>
      <c r="F209" s="8" t="n">
        <f aca="false">E209-C209</f>
        <v>1.26315789473684</v>
      </c>
      <c r="G209" s="9" t="str">
        <f aca="false">IF(AND(C209=0,E209=0),0,IF(C209=0,"New",(E209-C209)/C209))</f>
        <v>New</v>
      </c>
      <c r="H209" s="8" t="n">
        <f aca="false">SUMIFS('Source'!$E:$E,'Source'!$A:$A,"204 - Sanaflex Anatomic GREECE",'Source'!$B:$B,$A209)</f>
        <v>0</v>
      </c>
      <c r="I209" s="8" t="n">
        <f aca="false">SUMIFS('Source'!$G:$G,'Source'!$A:$A,"204 - Sanaflex Anatomic GREECE",'Source'!$B:$B,$A209)</f>
        <v>0.03</v>
      </c>
      <c r="J209" s="8" t="n">
        <f aca="false">I209*$J$5</f>
        <v>0.0378947368421053</v>
      </c>
      <c r="K209" s="8" t="n">
        <f aca="false">J209-H209</f>
        <v>0.0378947368421053</v>
      </c>
      <c r="L209" s="9" t="str">
        <f aca="false">IF(AND(H209=0,J209=0),0,IF(H209=0,"New",(J209-H209)/H209))</f>
        <v>New</v>
      </c>
      <c r="M209" s="7" t="str">
        <f aca="false">IF(AND(OR(C209&lt;&gt;0,H209&lt;&gt;0),D209=0,I209=0),"DROP",IF(AND(OR(D209&lt;&gt;0,I209&lt;&gt;0),C209=0,H209=0),"NEW",""))</f>
        <v>NEW</v>
      </c>
    </row>
    <row r="210" customFormat="false" ht="15" hidden="false" customHeight="false" outlineLevel="0" collapsed="false">
      <c r="A210" s="7" t="s">
        <v>728</v>
      </c>
      <c r="B210" s="7" t="str">
        <f aca="false">IFERROR(INDEX('Source'!$C:$C,MATCH($A210,'Source'!$B:$B,0)),"")</f>
        <v>WRISTO STRAP חבק יד</v>
      </c>
      <c r="C210" s="8" t="n">
        <f aca="false">SUMIFS('Source'!$D:$D,'Source'!$A:$A,"204 - Sanaflex Anatomic GREECE",'Source'!$B:$B,$A210)</f>
        <v>0</v>
      </c>
      <c r="D210" s="8" t="n">
        <f aca="false">SUMIFS('Source'!$F:$F,'Source'!$A:$A,"204 - Sanaflex Anatomic GREECE",'Source'!$B:$B,$A210)</f>
        <v>1</v>
      </c>
      <c r="E210" s="8" t="n">
        <f aca="false">D210*$J$5</f>
        <v>1.26315789473684</v>
      </c>
      <c r="F210" s="8" t="n">
        <f aca="false">E210-C210</f>
        <v>1.26315789473684</v>
      </c>
      <c r="G210" s="9" t="str">
        <f aca="false">IF(AND(C210=0,E210=0),0,IF(C210=0,"New",(E210-C210)/C210))</f>
        <v>New</v>
      </c>
      <c r="H210" s="8" t="n">
        <f aca="false">SUMIFS('Source'!$E:$E,'Source'!$A:$A,"204 - Sanaflex Anatomic GREECE",'Source'!$B:$B,$A210)</f>
        <v>0</v>
      </c>
      <c r="I210" s="8" t="n">
        <f aca="false">SUMIFS('Source'!$G:$G,'Source'!$A:$A,"204 - Sanaflex Anatomic GREECE",'Source'!$B:$B,$A210)</f>
        <v>0.03</v>
      </c>
      <c r="J210" s="8" t="n">
        <f aca="false">I210*$J$5</f>
        <v>0.0378947368421053</v>
      </c>
      <c r="K210" s="8" t="n">
        <f aca="false">J210-H210</f>
        <v>0.0378947368421053</v>
      </c>
      <c r="L210" s="9" t="str">
        <f aca="false">IF(AND(H210=0,J210=0),0,IF(H210=0,"New",(J210-H210)/H210))</f>
        <v>New</v>
      </c>
      <c r="M210" s="7" t="str">
        <f aca="false">IF(AND(OR(C210&lt;&gt;0,H210&lt;&gt;0),D210=0,I210=0),"DROP",IF(AND(OR(D210&lt;&gt;0,I210&lt;&gt;0),C210=0,H210=0),"NEW",""))</f>
        <v>NEW</v>
      </c>
    </row>
    <row r="211" customFormat="false" ht="15" hidden="false" customHeight="false" outlineLevel="0" collapsed="false">
      <c r="A211" s="7" t="s">
        <v>914</v>
      </c>
      <c r="B211" s="7" t="str">
        <f aca="false">IFERROR(INDEX('Source'!$C:$C,MATCH($A211,'Source'!$B:$B,0)),"")</f>
        <v>טייפ בסיס מקדים</v>
      </c>
      <c r="C211" s="8" t="n">
        <f aca="false">SUMIFS('Source'!$D:$D,'Source'!$A:$A,"204 - Sanaflex Anatomic GREECE",'Source'!$B:$B,$A211)</f>
        <v>0</v>
      </c>
      <c r="D211" s="8" t="n">
        <f aca="false">SUMIFS('Source'!$F:$F,'Source'!$A:$A,"204 - Sanaflex Anatomic GREECE",'Source'!$B:$B,$A211)</f>
        <v>1</v>
      </c>
      <c r="E211" s="8" t="n">
        <f aca="false">D211*$J$5</f>
        <v>1.26315789473684</v>
      </c>
      <c r="F211" s="8" t="n">
        <f aca="false">E211-C211</f>
        <v>1.26315789473684</v>
      </c>
      <c r="G211" s="9" t="str">
        <f aca="false">IF(AND(C211=0,E211=0),0,IF(C211=0,"New",(E211-C211)/C211))</f>
        <v>New</v>
      </c>
      <c r="H211" s="8" t="n">
        <f aca="false">SUMIFS('Source'!$E:$E,'Source'!$A:$A,"204 - Sanaflex Anatomic GREECE",'Source'!$B:$B,$A211)</f>
        <v>0</v>
      </c>
      <c r="I211" s="8" t="n">
        <f aca="false">SUMIFS('Source'!$G:$G,'Source'!$A:$A,"204 - Sanaflex Anatomic GREECE",'Source'!$B:$B,$A211)</f>
        <v>0.03</v>
      </c>
      <c r="J211" s="8" t="n">
        <f aca="false">I211*$J$5</f>
        <v>0.0378947368421053</v>
      </c>
      <c r="K211" s="8" t="n">
        <f aca="false">J211-H211</f>
        <v>0.0378947368421053</v>
      </c>
      <c r="L211" s="9" t="str">
        <f aca="false">IF(AND(H211=0,J211=0),0,IF(H211=0,"New",(J211-H211)/H211))</f>
        <v>New</v>
      </c>
      <c r="M211" s="7" t="str">
        <f aca="false">IF(AND(OR(C211&lt;&gt;0,H211&lt;&gt;0),D211=0,I211=0),"DROP",IF(AND(OR(D211&lt;&gt;0,I211&lt;&gt;0),C211=0,H211=0),"NEW",""))</f>
        <v>NEW</v>
      </c>
    </row>
    <row r="212" customFormat="false" ht="15" hidden="false" customHeight="false" outlineLevel="0" collapsed="false">
      <c r="A212" s="7" t="s">
        <v>674</v>
      </c>
      <c r="B212" s="7" t="str">
        <f aca="false">IFERROR(INDEX('Source'!$C:$C,MATCH($A212,'Source'!$B:$B,0)),"")</f>
        <v>כפפת CTS ימין</v>
      </c>
      <c r="C212" s="8" t="n">
        <f aca="false">SUMIFS('Source'!$D:$D,'Source'!$A:$A,"204 - Sanaflex Anatomic GREECE",'Source'!$B:$B,$A212)</f>
        <v>0</v>
      </c>
      <c r="D212" s="8" t="n">
        <f aca="false">SUMIFS('Source'!$F:$F,'Source'!$A:$A,"204 - Sanaflex Anatomic GREECE",'Source'!$B:$B,$A212)</f>
        <v>1</v>
      </c>
      <c r="E212" s="8" t="n">
        <f aca="false">D212*$J$5</f>
        <v>1.26315789473684</v>
      </c>
      <c r="F212" s="8" t="n">
        <f aca="false">E212-C212</f>
        <v>1.26315789473684</v>
      </c>
      <c r="G212" s="9" t="str">
        <f aca="false">IF(AND(C212=0,E212=0),0,IF(C212=0,"New",(E212-C212)/C212))</f>
        <v>New</v>
      </c>
      <c r="H212" s="8" t="n">
        <f aca="false">SUMIFS('Source'!$E:$E,'Source'!$A:$A,"204 - Sanaflex Anatomic GREECE",'Source'!$B:$B,$A212)</f>
        <v>0</v>
      </c>
      <c r="I212" s="8" t="n">
        <f aca="false">SUMIFS('Source'!$G:$G,'Source'!$A:$A,"204 - Sanaflex Anatomic GREECE",'Source'!$B:$B,$A212)</f>
        <v>0.03</v>
      </c>
      <c r="J212" s="8" t="n">
        <f aca="false">I212*$J$5</f>
        <v>0.0378947368421053</v>
      </c>
      <c r="K212" s="8" t="n">
        <f aca="false">J212-H212</f>
        <v>0.0378947368421053</v>
      </c>
      <c r="L212" s="9" t="str">
        <f aca="false">IF(AND(H212=0,J212=0),0,IF(H212=0,"New",(J212-H212)/H212))</f>
        <v>New</v>
      </c>
      <c r="M212" s="7" t="str">
        <f aca="false">IF(AND(OR(C212&lt;&gt;0,H212&lt;&gt;0),D212=0,I212=0),"DROP",IF(AND(OR(D212&lt;&gt;0,I212&lt;&gt;0),C212=0,H212=0),"NEW",""))</f>
        <v>NEW</v>
      </c>
    </row>
    <row r="214" customFormat="false" ht="15" hidden="false" customHeight="false" outlineLevel="0" collapsed="false">
      <c r="A214" s="17"/>
      <c r="B214" s="18" t="s">
        <v>642</v>
      </c>
      <c r="C214" s="19" t="n">
        <f aca="false">SUM(C9:C212)</f>
        <v>21177</v>
      </c>
      <c r="D214" s="19" t="n">
        <f aca="false">SUM(D9:D212)</f>
        <v>18128</v>
      </c>
      <c r="E214" s="19" t="n">
        <f aca="false">SUM(E9:E212)</f>
        <v>22898.5263157895</v>
      </c>
      <c r="F214" s="19" t="n">
        <f aca="false">SUM(F9:F212)</f>
        <v>1721.52631578947</v>
      </c>
      <c r="G214" s="20" t="n">
        <f aca="false">IF(C214=0,"N/A",F214/C214)</f>
        <v>0.0812922659389655</v>
      </c>
      <c r="H214" s="19" t="n">
        <f aca="false">SUM(H9:H212)</f>
        <v>414072.64</v>
      </c>
      <c r="I214" s="19" t="n">
        <f aca="false">SUM(I9:I212)</f>
        <v>307055.17</v>
      </c>
      <c r="J214" s="19" t="n">
        <f aca="false">SUM(J9:J212)</f>
        <v>387859.162105263</v>
      </c>
      <c r="K214" s="19" t="n">
        <f aca="false">SUM(K9:K212)</f>
        <v>-26213.4778947369</v>
      </c>
      <c r="L214" s="20" t="n">
        <f aca="false">IF(H214=0,"N/A",K214/H214)</f>
        <v>-0.0633064717696317</v>
      </c>
      <c r="M214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1219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SUMPRODUCT(--(((C9:C29&lt;&gt;0)+(H9:H29&lt;&gt;0)&gt;0)*((D9:D29=0)*(I9:I29=0))))</f>
        <v>5</v>
      </c>
      <c r="C5" s="13" t="s">
        <v>64</v>
      </c>
      <c r="D5" s="14" t="n">
        <f aca="false">SUMPRODUCT(--(((D9:D29&lt;&gt;0)+(I9:I29&lt;&gt;0)&gt;0)*((C9:C29=0)*(H9:H29=0))))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SUMPRODUCT(--(((C9:C29&lt;&gt;0)+(H9:H29&lt;&gt;0)&gt;0)*((D9:D29=0)*(I9:I29=0)))*C9:C29)</f>
        <v>23</v>
      </c>
      <c r="C6" s="13" t="s">
        <v>67</v>
      </c>
      <c r="D6" s="14" t="n">
        <f aca="false">SUMPRODUCT(--(((C9:C29&lt;&gt;0)+(H9:H29&lt;&gt;0)&gt;0)*((D9:D29=0)*(I9:I29=0)))*H9:H29)</f>
        <v>889.12</v>
      </c>
      <c r="E6" s="13" t="s">
        <v>68</v>
      </c>
      <c r="F6" s="14" t="n">
        <f aca="false">SUMPRODUCT(--(((D9:D29&lt;&gt;0)+(I9:I29&lt;&gt;0)&gt;0)*((C9:C29=0)*(H9:H29=0)))*D9:D29)</f>
        <v>0</v>
      </c>
      <c r="G6" s="13" t="s">
        <v>69</v>
      </c>
      <c r="H6" s="14" t="n">
        <f aca="false">SUMPRODUCT(--(((D9:D29&lt;&gt;0)+(I9:I29&lt;&gt;0)&gt;0)*((C9:C29=0)*(H9:H29=0)))*I9:I29)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185</v>
      </c>
      <c r="B9" s="7" t="str">
        <f aca="false">IFERROR(INDEX('Source'!$C:$C,MATCH($A9,'Source'!$B:$B,0)),"")</f>
        <v>מגן ברך עם תמיכות</v>
      </c>
      <c r="C9" s="8" t="n">
        <f aca="false">SUMIFS('Source'!$D:$D,'Source'!$A:$A,"214 - Alfred Gera&amp; Sons Ltd. MALTA",'Source'!$B:$B,$A9)</f>
        <v>515</v>
      </c>
      <c r="D9" s="8" t="n">
        <f aca="false">SUMIFS('Source'!$F:$F,'Source'!$A:$A,"214 - Alfred Gera&amp; Sons Ltd. MALTA",'Source'!$B:$B,$A9)</f>
        <v>22</v>
      </c>
      <c r="E9" s="8" t="n">
        <f aca="false">D9*$J$5</f>
        <v>27.7894736842105</v>
      </c>
      <c r="F9" s="8" t="n">
        <f aca="false">E9-C9</f>
        <v>-487.21052631579</v>
      </c>
      <c r="G9" s="9" t="n">
        <f aca="false">IF(AND(C9=0,E9=0),0,IF(C9=0,"New",(E9-C9)/C9))</f>
        <v>-0.946039856923863</v>
      </c>
      <c r="H9" s="8" t="n">
        <f aca="false">SUMIFS('Source'!$E:$E,'Source'!$A:$A,"214 - Alfred Gera&amp; Sons Ltd. MALTA",'Source'!$B:$B,$A9)</f>
        <v>19712.86</v>
      </c>
      <c r="I9" s="8" t="n">
        <f aca="false">SUMIFS('Source'!$G:$G,'Source'!$A:$A,"214 - Alfred Gera&amp; Sons Ltd. MALTA",'Source'!$B:$B,$A9)</f>
        <v>753.07</v>
      </c>
      <c r="J9" s="8" t="n">
        <f aca="false">I9*$J$5</f>
        <v>951.246315789474</v>
      </c>
      <c r="K9" s="8" t="n">
        <f aca="false">J9-H9</f>
        <v>-18761.6136842105</v>
      </c>
      <c r="L9" s="9" t="n">
        <f aca="false">IF(AND(H9=0,J9=0),0,IF(H9=0,"New",(J9-H9)/H9))</f>
        <v>-0.951744885532111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175</v>
      </c>
      <c r="B10" s="7" t="str">
        <f aca="false">IFERROR(INDEX('Source'!$C:$C,MATCH($A10,'Source'!$B:$B,0)),"")</f>
        <v>חבק לשורש כף היד</v>
      </c>
      <c r="C10" s="8" t="n">
        <f aca="false">SUMIFS('Source'!$D:$D,'Source'!$A:$A,"214 - Alfred Gera&amp; Sons Ltd. MALTA",'Source'!$B:$B,$A10)</f>
        <v>274</v>
      </c>
      <c r="D10" s="8" t="n">
        <f aca="false">SUMIFS('Source'!$F:$F,'Source'!$A:$A,"214 - Alfred Gera&amp; Sons Ltd. MALTA",'Source'!$B:$B,$A10)</f>
        <v>120</v>
      </c>
      <c r="E10" s="8" t="n">
        <f aca="false">D10*$J$5</f>
        <v>151.578947368421</v>
      </c>
      <c r="F10" s="8" t="n">
        <f aca="false">E10-C10</f>
        <v>-122.421052631579</v>
      </c>
      <c r="G10" s="9" t="n">
        <f aca="false">IF(AND(C10=0,E10=0),0,IF(C10=0,"New",(E10-C10)/C10))</f>
        <v>-0.446792162888974</v>
      </c>
      <c r="H10" s="8" t="n">
        <f aca="false">SUMIFS('Source'!$E:$E,'Source'!$A:$A,"214 - Alfred Gera&amp; Sons Ltd. MALTA",'Source'!$B:$B,$A10)</f>
        <v>4506.09</v>
      </c>
      <c r="I10" s="8" t="n">
        <f aca="false">SUMIFS('Source'!$G:$G,'Source'!$A:$A,"214 - Alfred Gera&amp; Sons Ltd. MALTA",'Source'!$B:$B,$A10)</f>
        <v>1829.88</v>
      </c>
      <c r="J10" s="8" t="n">
        <f aca="false">I10*$J$5</f>
        <v>2311.42736842105</v>
      </c>
      <c r="K10" s="8" t="n">
        <f aca="false">J10-H10</f>
        <v>-2194.66263157895</v>
      </c>
      <c r="L10" s="9" t="n">
        <f aca="false">IF(AND(H10=0,J10=0),0,IF(H10=0,"New",(J10-H10)/H10))</f>
        <v>-0.487043674577948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265</v>
      </c>
      <c r="B11" s="7" t="str">
        <f aca="false">IFERROR(INDEX('Source'!$C:$C,MATCH($A11,'Source'!$B:$B,0)),"")</f>
        <v>מגן קרסול</v>
      </c>
      <c r="C11" s="8" t="n">
        <f aca="false">SUMIFS('Source'!$D:$D,'Source'!$A:$A,"214 - Alfred Gera&amp; Sons Ltd. MALTA",'Source'!$B:$B,$A11)</f>
        <v>255</v>
      </c>
      <c r="D11" s="8" t="n">
        <f aca="false">SUMIFS('Source'!$F:$F,'Source'!$A:$A,"214 - Alfred Gera&amp; Sons Ltd. MALTA",'Source'!$B:$B,$A11)</f>
        <v>172</v>
      </c>
      <c r="E11" s="8" t="n">
        <f aca="false">D11*$J$5</f>
        <v>217.263157894737</v>
      </c>
      <c r="F11" s="8" t="n">
        <f aca="false">E11-C11</f>
        <v>-37.7368421052632</v>
      </c>
      <c r="G11" s="9" t="n">
        <f aca="false">IF(AND(C11=0,E11=0),0,IF(C11=0,"New",(E11-C11)/C11))</f>
        <v>-0.147987616099071</v>
      </c>
      <c r="H11" s="8" t="n">
        <f aca="false">SUMIFS('Source'!$E:$E,'Source'!$A:$A,"214 - Alfred Gera&amp; Sons Ltd. MALTA",'Source'!$B:$B,$A11)</f>
        <v>5430.64</v>
      </c>
      <c r="I11" s="8" t="n">
        <f aca="false">SUMIFS('Source'!$G:$G,'Source'!$A:$A,"214 - Alfred Gera&amp; Sons Ltd. MALTA",'Source'!$B:$B,$A11)</f>
        <v>3244.52</v>
      </c>
      <c r="J11" s="8" t="n">
        <f aca="false">I11*$J$5</f>
        <v>4098.34105263158</v>
      </c>
      <c r="K11" s="8" t="n">
        <f aca="false">J11-H11</f>
        <v>-1332.29894736842</v>
      </c>
      <c r="L11" s="9" t="n">
        <f aca="false">IF(AND(H11=0,J11=0),0,IF(H11=0,"New",(J11-H11)/H11))</f>
        <v>-0.245330006660066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192</v>
      </c>
      <c r="B12" s="7" t="str">
        <f aca="false">IFERROR(INDEX('Source'!$C:$C,MATCH($A12,'Source'!$B:$B,0)),"")</f>
        <v>סד לאגודל</v>
      </c>
      <c r="C12" s="8" t="n">
        <f aca="false">SUMIFS('Source'!$D:$D,'Source'!$A:$A,"214 - Alfred Gera&amp; Sons Ltd. MALTA",'Source'!$B:$B,$A12)</f>
        <v>160</v>
      </c>
      <c r="D12" s="8" t="n">
        <f aca="false">SUMIFS('Source'!$F:$F,'Source'!$A:$A,"214 - Alfred Gera&amp; Sons Ltd. MALTA",'Source'!$B:$B,$A12)</f>
        <v>100</v>
      </c>
      <c r="E12" s="8" t="n">
        <f aca="false">D12*$J$5</f>
        <v>126.315789473684</v>
      </c>
      <c r="F12" s="8" t="n">
        <f aca="false">E12-C12</f>
        <v>-33.6842105263158</v>
      </c>
      <c r="G12" s="9" t="n">
        <f aca="false">IF(AND(C12=0,E12=0),0,IF(C12=0,"New",(E12-C12)/C12))</f>
        <v>-0.210526315789474</v>
      </c>
      <c r="H12" s="8" t="n">
        <f aca="false">SUMIFS('Source'!$E:$E,'Source'!$A:$A,"214 - Alfred Gera&amp; Sons Ltd. MALTA",'Source'!$B:$B,$A12)</f>
        <v>3760.05</v>
      </c>
      <c r="I12" s="8" t="n">
        <f aca="false">SUMIFS('Source'!$G:$G,'Source'!$A:$A,"214 - Alfred Gera&amp; Sons Ltd. MALTA",'Source'!$B:$B,$A12)</f>
        <v>2111.4</v>
      </c>
      <c r="J12" s="8" t="n">
        <f aca="false">I12*$J$5</f>
        <v>2667.03157894737</v>
      </c>
      <c r="K12" s="8" t="n">
        <f aca="false">J12-H12</f>
        <v>-1093.01842105263</v>
      </c>
      <c r="L12" s="9" t="n">
        <f aca="false">IF(AND(H12=0,J12=0),0,IF(H12=0,"New",(J12-H12)/H12))</f>
        <v>-0.290692522985767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107</v>
      </c>
      <c r="B13" s="7" t="str">
        <f aca="false">IFERROR(INDEX('Source'!$C:$C,MATCH($A13,'Source'!$B:$B,0)),"")</f>
        <v>חגורת גב עם תמיכות</v>
      </c>
      <c r="C13" s="8" t="n">
        <f aca="false">SUMIFS('Source'!$D:$D,'Source'!$A:$A,"214 - Alfred Gera&amp; Sons Ltd. MALTA",'Source'!$B:$B,$A13)</f>
        <v>80</v>
      </c>
      <c r="D13" s="8" t="n">
        <f aca="false">SUMIFS('Source'!$F:$F,'Source'!$A:$A,"214 - Alfred Gera&amp; Sons Ltd. MALTA",'Source'!$B:$B,$A13)</f>
        <v>60</v>
      </c>
      <c r="E13" s="8" t="n">
        <f aca="false">D13*$J$5</f>
        <v>75.7894736842105</v>
      </c>
      <c r="F13" s="8" t="n">
        <f aca="false">E13-C13</f>
        <v>-4.21052631578948</v>
      </c>
      <c r="G13" s="9" t="n">
        <f aca="false">IF(AND(C13=0,E13=0),0,IF(C13=0,"New",(E13-C13)/C13))</f>
        <v>-0.0526315789473685</v>
      </c>
      <c r="H13" s="8" t="n">
        <f aca="false">SUMIFS('Source'!$E:$E,'Source'!$A:$A,"214 - Alfred Gera&amp; Sons Ltd. MALTA",'Source'!$B:$B,$A13)</f>
        <v>4565.43</v>
      </c>
      <c r="I13" s="8" t="n">
        <f aca="false">SUMIFS('Source'!$G:$G,'Source'!$A:$A,"214 - Alfred Gera&amp; Sons Ltd. MALTA",'Source'!$B:$B,$A13)</f>
        <v>3124.87</v>
      </c>
      <c r="J13" s="8" t="n">
        <f aca="false">I13*$J$5</f>
        <v>3947.20421052632</v>
      </c>
      <c r="K13" s="8" t="n">
        <f aca="false">J13-H13</f>
        <v>-618.225789473685</v>
      </c>
      <c r="L13" s="9" t="n">
        <f aca="false">IF(AND(H13=0,J13=0),0,IF(H13=0,"New",(J13-H13)/H13))</f>
        <v>-0.13541458076757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308</v>
      </c>
      <c r="B14" s="7" t="str">
        <f aca="false">IFERROR(INDEX('Source'!$C:$C,MATCH($A14,'Source'!$B:$B,0)),"")</f>
        <v>מגן ברך + צירים</v>
      </c>
      <c r="C14" s="8" t="n">
        <f aca="false">SUMIFS('Source'!$D:$D,'Source'!$A:$A,"214 - Alfred Gera&amp; Sons Ltd. MALTA",'Source'!$B:$B,$A14)</f>
        <v>70</v>
      </c>
      <c r="D14" s="8" t="n">
        <f aca="false">SUMIFS('Source'!$F:$F,'Source'!$A:$A,"214 - Alfred Gera&amp; Sons Ltd. MALTA",'Source'!$B:$B,$A14)</f>
        <v>60</v>
      </c>
      <c r="E14" s="8" t="n">
        <f aca="false">D14*$J$5</f>
        <v>75.7894736842105</v>
      </c>
      <c r="F14" s="8" t="n">
        <f aca="false">E14-C14</f>
        <v>5.78947368421052</v>
      </c>
      <c r="G14" s="9" t="n">
        <f aca="false">IF(AND(C14=0,E14=0),0,IF(C14=0,"New",(E14-C14)/C14))</f>
        <v>0.0827067669172932</v>
      </c>
      <c r="H14" s="8" t="n">
        <f aca="false">SUMIFS('Source'!$E:$E,'Source'!$A:$A,"214 - Alfred Gera&amp; Sons Ltd. MALTA",'Source'!$B:$B,$A14)</f>
        <v>4236.96</v>
      </c>
      <c r="I14" s="8" t="n">
        <f aca="false">SUMIFS('Source'!$G:$G,'Source'!$A:$A,"214 - Alfred Gera&amp; Sons Ltd. MALTA",'Source'!$B:$B,$A14)</f>
        <v>3378.24</v>
      </c>
      <c r="J14" s="8" t="n">
        <f aca="false">I14*$J$5</f>
        <v>4267.25052631579</v>
      </c>
      <c r="K14" s="8" t="n">
        <f aca="false">J14-H14</f>
        <v>30.2905263157891</v>
      </c>
      <c r="L14" s="9" t="n">
        <f aca="false">IF(AND(H14=0,J14=0),0,IF(H14=0,"New",(J14-H14)/H14))</f>
        <v>0.00714911783821161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228</v>
      </c>
      <c r="B15" s="7" t="str">
        <f aca="false">IFERROR(INDEX('Source'!$C:$C,MATCH($A15,'Source'!$B:$B,0)),"")</f>
        <v>AC27</v>
      </c>
      <c r="C15" s="8" t="n">
        <f aca="false">SUMIFS('Source'!$D:$D,'Source'!$A:$A,"214 - Alfred Gera&amp; Sons Ltd. MALTA",'Source'!$B:$B,$A15)</f>
        <v>100</v>
      </c>
      <c r="D15" s="8" t="n">
        <f aca="false">SUMIFS('Source'!$F:$F,'Source'!$A:$A,"214 - Alfred Gera&amp; Sons Ltd. MALTA",'Source'!$B:$B,$A15)</f>
        <v>80</v>
      </c>
      <c r="E15" s="8" t="n">
        <f aca="false">D15*$J$5</f>
        <v>101.052631578947</v>
      </c>
      <c r="F15" s="8" t="n">
        <f aca="false">E15-C15</f>
        <v>1.05263157894737</v>
      </c>
      <c r="G15" s="9" t="n">
        <f aca="false">IF(AND(C15=0,E15=0),0,IF(C15=0,"New",(E15-C15)/C15))</f>
        <v>0.0105263157894737</v>
      </c>
      <c r="H15" s="8" t="n">
        <f aca="false">SUMIFS('Source'!$E:$E,'Source'!$A:$A,"214 - Alfred Gera&amp; Sons Ltd. MALTA",'Source'!$B:$B,$A15)</f>
        <v>3073.08</v>
      </c>
      <c r="I15" s="8" t="n">
        <f aca="false">SUMIFS('Source'!$G:$G,'Source'!$A:$A,"214 - Alfred Gera&amp; Sons Ltd. MALTA",'Source'!$B:$B,$A15)</f>
        <v>2252.16</v>
      </c>
      <c r="J15" s="8" t="n">
        <f aca="false">I15*$J$5</f>
        <v>2844.83368421053</v>
      </c>
      <c r="K15" s="8" t="n">
        <f aca="false">J15-H15</f>
        <v>-228.246315789474</v>
      </c>
      <c r="L15" s="9" t="n">
        <f aca="false">IF(AND(H15=0,J15=0),0,IF(H15=0,"New",(J15-H15)/H15))</f>
        <v>-0.0742728193829884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162</v>
      </c>
      <c r="B16" s="7" t="str">
        <f aca="false">IFERROR(INDEX('Source'!$C:$C,MATCH($A16,'Source'!$B:$B,0)),"")</f>
        <v>חבק טניס</v>
      </c>
      <c r="C16" s="8" t="n">
        <f aca="false">SUMIFS('Source'!$D:$D,'Source'!$A:$A,"214 - Alfred Gera&amp; Sons Ltd. MALTA",'Source'!$B:$B,$A16)</f>
        <v>50</v>
      </c>
      <c r="D16" s="8" t="n">
        <f aca="false">SUMIFS('Source'!$F:$F,'Source'!$A:$A,"214 - Alfred Gera&amp; Sons Ltd. MALTA",'Source'!$B:$B,$A16)</f>
        <v>100</v>
      </c>
      <c r="E16" s="8" t="n">
        <f aca="false">D16*$J$5</f>
        <v>126.315789473684</v>
      </c>
      <c r="F16" s="8" t="n">
        <f aca="false">E16-C16</f>
        <v>76.3157894736842</v>
      </c>
      <c r="G16" s="9" t="n">
        <f aca="false">IF(AND(C16=0,E16=0),0,IF(C16=0,"New",(E16-C16)/C16))</f>
        <v>1.52631578947368</v>
      </c>
      <c r="H16" s="8" t="n">
        <f aca="false">SUMIFS('Source'!$E:$E,'Source'!$A:$A,"214 - Alfred Gera&amp; Sons Ltd. MALTA",'Source'!$B:$B,$A16)</f>
        <v>945.75</v>
      </c>
      <c r="I16" s="8" t="n">
        <f aca="false">SUMIFS('Source'!$G:$G,'Source'!$A:$A,"214 - Alfred Gera&amp; Sons Ltd. MALTA",'Source'!$B:$B,$A16)</f>
        <v>1759.5</v>
      </c>
      <c r="J16" s="8" t="n">
        <f aca="false">I16*$J$5</f>
        <v>2222.52631578947</v>
      </c>
      <c r="K16" s="8" t="n">
        <f aca="false">J16-H16</f>
        <v>1276.77631578947</v>
      </c>
      <c r="L16" s="9" t="n">
        <f aca="false">IF(AND(H16=0,J16=0),0,IF(H16=0,"New",(J16-H16)/H16))</f>
        <v>1.35001460828916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103</v>
      </c>
      <c r="B17" s="7" t="str">
        <f aca="false">IFERROR(INDEX('Source'!$C:$C,MATCH($A17,'Source'!$B:$B,0)),"")</f>
        <v>מיישר כתפיים</v>
      </c>
      <c r="C17" s="8" t="n">
        <f aca="false">SUMIFS('Source'!$D:$D,'Source'!$A:$A,"214 - Alfred Gera&amp; Sons Ltd. MALTA",'Source'!$B:$B,$A17)</f>
        <v>30</v>
      </c>
      <c r="D17" s="8" t="n">
        <f aca="false">SUMIFS('Source'!$F:$F,'Source'!$A:$A,"214 - Alfred Gera&amp; Sons Ltd. MALTA",'Source'!$B:$B,$A17)</f>
        <v>50</v>
      </c>
      <c r="E17" s="8" t="n">
        <f aca="false">D17*$J$5</f>
        <v>63.1578947368421</v>
      </c>
      <c r="F17" s="8" t="n">
        <f aca="false">E17-C17</f>
        <v>33.1578947368421</v>
      </c>
      <c r="G17" s="9" t="n">
        <f aca="false">IF(AND(C17=0,E17=0),0,IF(C17=0,"New",(E17-C17)/C17))</f>
        <v>1.10526315789474</v>
      </c>
      <c r="H17" s="8" t="n">
        <f aca="false">SUMIFS('Source'!$E:$E,'Source'!$A:$A,"214 - Alfred Gera&amp; Sons Ltd. MALTA",'Source'!$B:$B,$A17)</f>
        <v>1191.65</v>
      </c>
      <c r="I17" s="8" t="n">
        <f aca="false">SUMIFS('Source'!$G:$G,'Source'!$A:$A,"214 - Alfred Gera&amp; Sons Ltd. MALTA",'Source'!$B:$B,$A17)</f>
        <v>1847.48</v>
      </c>
      <c r="J17" s="8" t="n">
        <f aca="false">I17*$J$5</f>
        <v>2333.65894736842</v>
      </c>
      <c r="K17" s="8" t="n">
        <f aca="false">J17-H17</f>
        <v>1142.00894736842</v>
      </c>
      <c r="L17" s="9" t="n">
        <f aca="false">IF(AND(H17=0,J17=0),0,IF(H17=0,"New",(J17-H17)/H17))</f>
        <v>0.958342589995738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486</v>
      </c>
      <c r="B18" s="7" t="str">
        <f aca="false">IFERROR(INDEX('Source'!$C:$C,MATCH($A18,'Source'!$B:$B,0)),"")</f>
        <v>רצועה לפיקת הברך</v>
      </c>
      <c r="C18" s="8" t="n">
        <f aca="false">SUMIFS('Source'!$D:$D,'Source'!$A:$A,"214 - Alfred Gera&amp; Sons Ltd. MALTA",'Source'!$B:$B,$A18)</f>
        <v>30</v>
      </c>
      <c r="D18" s="8" t="n">
        <f aca="false">SUMIFS('Source'!$F:$F,'Source'!$A:$A,"214 - Alfred Gera&amp; Sons Ltd. MALTA",'Source'!$B:$B,$A18)</f>
        <v>50</v>
      </c>
      <c r="E18" s="8" t="n">
        <f aca="false">D18*$J$5</f>
        <v>63.1578947368421</v>
      </c>
      <c r="F18" s="8" t="n">
        <f aca="false">E18-C18</f>
        <v>33.1578947368421</v>
      </c>
      <c r="G18" s="9" t="n">
        <f aca="false">IF(AND(C18=0,E18=0),0,IF(C18=0,"New",(E18-C18)/C18))</f>
        <v>1.10526315789474</v>
      </c>
      <c r="H18" s="8" t="n">
        <f aca="false">SUMIFS('Source'!$E:$E,'Source'!$A:$A,"214 - Alfred Gera&amp; Sons Ltd. MALTA",'Source'!$B:$B,$A18)</f>
        <v>964.67</v>
      </c>
      <c r="I18" s="8" t="n">
        <f aca="false">SUMIFS('Source'!$G:$G,'Source'!$A:$A,"214 - Alfred Gera&amp; Sons Ltd. MALTA",'Source'!$B:$B,$A18)</f>
        <v>1495.58</v>
      </c>
      <c r="J18" s="8" t="n">
        <f aca="false">I18*$J$5</f>
        <v>1889.15368421053</v>
      </c>
      <c r="K18" s="8" t="n">
        <f aca="false">J18-H18</f>
        <v>924.483684210526</v>
      </c>
      <c r="L18" s="9" t="n">
        <f aca="false">IF(AND(H18=0,J18=0),0,IF(H18=0,"New",(J18-H18)/H18))</f>
        <v>0.958341903667084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692</v>
      </c>
      <c r="B19" s="7" t="str">
        <f aca="false">IFERROR(INDEX('Source'!$C:$C,MATCH($A19,'Source'!$B:$B,0)),"")</f>
        <v>כפפת CTS שמאל</v>
      </c>
      <c r="C19" s="8" t="n">
        <f aca="false">SUMIFS('Source'!$D:$D,'Source'!$A:$A,"214 - Alfred Gera&amp; Sons Ltd. MALTA",'Source'!$B:$B,$A19)</f>
        <v>10</v>
      </c>
      <c r="D19" s="8" t="n">
        <f aca="false">SUMIFS('Source'!$F:$F,'Source'!$A:$A,"214 - Alfred Gera&amp; Sons Ltd. MALTA",'Source'!$B:$B,$A19)</f>
        <v>0</v>
      </c>
      <c r="E19" s="8" t="n">
        <f aca="false">D19*$J$5</f>
        <v>0</v>
      </c>
      <c r="F19" s="8" t="n">
        <f aca="false">E19-C19</f>
        <v>-10</v>
      </c>
      <c r="G19" s="9" t="n">
        <f aca="false">IF(AND(C19=0,E19=0),0,IF(C19=0,"New",(E19-C19)/C19))</f>
        <v>-1</v>
      </c>
      <c r="H19" s="8" t="n">
        <f aca="false">SUMIFS('Source'!$E:$E,'Source'!$A:$A,"214 - Alfred Gera&amp; Sons Ltd. MALTA",'Source'!$B:$B,$A19)</f>
        <v>444.5</v>
      </c>
      <c r="I19" s="8" t="n">
        <f aca="false">SUMIFS('Source'!$G:$G,'Source'!$A:$A,"214 - Alfred Gera&amp; Sons Ltd. MALTA",'Source'!$B:$B,$A19)</f>
        <v>0</v>
      </c>
      <c r="J19" s="8" t="n">
        <f aca="false">I19*$J$5</f>
        <v>0</v>
      </c>
      <c r="K19" s="8" t="n">
        <f aca="false">J19-H19</f>
        <v>-444.5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711</v>
      </c>
      <c r="B20" s="7" t="str">
        <f aca="false">IFERROR(INDEX('Source'!$C:$C,MATCH($A20,'Source'!$B:$B,0)),"")</f>
        <v>כפפת CTS ימין</v>
      </c>
      <c r="C20" s="8" t="n">
        <f aca="false">SUMIFS('Source'!$D:$D,'Source'!$A:$A,"214 - Alfred Gera&amp; Sons Ltd. MALTA",'Source'!$B:$B,$A20)</f>
        <v>10</v>
      </c>
      <c r="D20" s="8" t="n">
        <f aca="false">SUMIFS('Source'!$F:$F,'Source'!$A:$A,"214 - Alfred Gera&amp; Sons Ltd. MALTA",'Source'!$B:$B,$A20)</f>
        <v>0</v>
      </c>
      <c r="E20" s="8" t="n">
        <f aca="false">D20*$J$5</f>
        <v>0</v>
      </c>
      <c r="F20" s="8" t="n">
        <f aca="false">E20-C20</f>
        <v>-10</v>
      </c>
      <c r="G20" s="9" t="n">
        <f aca="false">IF(AND(C20=0,E20=0),0,IF(C20=0,"New",(E20-C20)/C20))</f>
        <v>-1</v>
      </c>
      <c r="H20" s="8" t="n">
        <f aca="false">SUMIFS('Source'!$E:$E,'Source'!$A:$A,"214 - Alfred Gera&amp; Sons Ltd. MALTA",'Source'!$B:$B,$A20)</f>
        <v>444.5</v>
      </c>
      <c r="I20" s="8" t="n">
        <f aca="false">SUMIFS('Source'!$G:$G,'Source'!$A:$A,"214 - Alfred Gera&amp; Sons Ltd. MALTA",'Source'!$B:$B,$A20)</f>
        <v>0</v>
      </c>
      <c r="J20" s="8" t="n">
        <f aca="false">I20*$J$5</f>
        <v>0</v>
      </c>
      <c r="K20" s="8" t="n">
        <f aca="false">J20-H20</f>
        <v>-444.5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676</v>
      </c>
      <c r="B21" s="7" t="str">
        <f aca="false">IFERROR(INDEX('Source'!$C:$C,MATCH($A21,'Source'!$B:$B,0)),"")</f>
        <v>כפפת CTS שמאל</v>
      </c>
      <c r="C21" s="8" t="n">
        <f aca="false">SUMIFS('Source'!$D:$D,'Source'!$A:$A,"214 - Alfred Gera&amp; Sons Ltd. MALTA",'Source'!$B:$B,$A21)</f>
        <v>10</v>
      </c>
      <c r="D21" s="8" t="n">
        <f aca="false">SUMIFS('Source'!$F:$F,'Source'!$A:$A,"214 - Alfred Gera&amp; Sons Ltd. MALTA",'Source'!$B:$B,$A21)</f>
        <v>2</v>
      </c>
      <c r="E21" s="8" t="n">
        <f aca="false">D21*$J$5</f>
        <v>2.52631578947368</v>
      </c>
      <c r="F21" s="8" t="n">
        <f aca="false">E21-C21</f>
        <v>-7.47368421052632</v>
      </c>
      <c r="G21" s="9" t="n">
        <f aca="false">IF(AND(C21=0,E21=0),0,IF(C21=0,"New",(E21-C21)/C21))</f>
        <v>-0.747368421052632</v>
      </c>
      <c r="H21" s="8" t="n">
        <f aca="false">SUMIFS('Source'!$E:$E,'Source'!$A:$A,"214 - Alfred Gera&amp; Sons Ltd. MALTA",'Source'!$B:$B,$A21)</f>
        <v>444.5</v>
      </c>
      <c r="I21" s="8" t="n">
        <f aca="false">SUMIFS('Source'!$G:$G,'Source'!$A:$A,"214 - Alfred Gera&amp; Sons Ltd. MALTA",'Source'!$B:$B,$A21)</f>
        <v>82.7</v>
      </c>
      <c r="J21" s="8" t="n">
        <f aca="false">I21*$J$5</f>
        <v>104.463157894737</v>
      </c>
      <c r="K21" s="8" t="n">
        <f aca="false">J21-H21</f>
        <v>-340.036842105263</v>
      </c>
      <c r="L21" s="9" t="n">
        <f aca="false">IF(AND(H21=0,J21=0),0,IF(H21=0,"New",(J21-H21)/H21))</f>
        <v>-0.764987271327926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674</v>
      </c>
      <c r="B22" s="7" t="str">
        <f aca="false">IFERROR(INDEX('Source'!$C:$C,MATCH($A22,'Source'!$B:$B,0)),"")</f>
        <v>כפפת CTS ימין</v>
      </c>
      <c r="C22" s="8" t="n">
        <f aca="false">SUMIFS('Source'!$D:$D,'Source'!$A:$A,"214 - Alfred Gera&amp; Sons Ltd. MALTA",'Source'!$B:$B,$A22)</f>
        <v>10</v>
      </c>
      <c r="D22" s="8" t="n">
        <f aca="false">SUMIFS('Source'!$F:$F,'Source'!$A:$A,"214 - Alfred Gera&amp; Sons Ltd. MALTA",'Source'!$B:$B,$A22)</f>
        <v>2</v>
      </c>
      <c r="E22" s="8" t="n">
        <f aca="false">D22*$J$5</f>
        <v>2.52631578947368</v>
      </c>
      <c r="F22" s="8" t="n">
        <f aca="false">E22-C22</f>
        <v>-7.47368421052632</v>
      </c>
      <c r="G22" s="9" t="n">
        <f aca="false">IF(AND(C22=0,E22=0),0,IF(C22=0,"New",(E22-C22)/C22))</f>
        <v>-0.747368421052632</v>
      </c>
      <c r="H22" s="8" t="n">
        <f aca="false">SUMIFS('Source'!$E:$E,'Source'!$A:$A,"214 - Alfred Gera&amp; Sons Ltd. MALTA",'Source'!$B:$B,$A22)</f>
        <v>444.5</v>
      </c>
      <c r="I22" s="8" t="n">
        <f aca="false">SUMIFS('Source'!$G:$G,'Source'!$A:$A,"214 - Alfred Gera&amp; Sons Ltd. MALTA",'Source'!$B:$B,$A22)</f>
        <v>82.7</v>
      </c>
      <c r="J22" s="8" t="n">
        <f aca="false">I22*$J$5</f>
        <v>104.463157894737</v>
      </c>
      <c r="K22" s="8" t="n">
        <f aca="false">J22-H22</f>
        <v>-340.036842105263</v>
      </c>
      <c r="L22" s="9" t="n">
        <f aca="false">IF(AND(H22=0,J22=0),0,IF(H22=0,"New",(J22-H22)/H22))</f>
        <v>-0.764987271327926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279</v>
      </c>
      <c r="B23" s="7" t="str">
        <f aca="false">IFERROR(INDEX('Source'!$C:$C,MATCH($A23,'Source'!$B:$B,0)),"")</f>
        <v>מגן מרפק</v>
      </c>
      <c r="C23" s="8" t="n">
        <f aca="false">SUMIFS('Source'!$D:$D,'Source'!$A:$A,"214 - Alfred Gera&amp; Sons Ltd. MALTA",'Source'!$B:$B,$A23)</f>
        <v>50</v>
      </c>
      <c r="D23" s="8" t="n">
        <f aca="false">SUMIFS('Source'!$F:$F,'Source'!$A:$A,"214 - Alfred Gera&amp; Sons Ltd. MALTA",'Source'!$B:$B,$A23)</f>
        <v>70</v>
      </c>
      <c r="E23" s="8" t="n">
        <f aca="false">D23*$J$5</f>
        <v>88.421052631579</v>
      </c>
      <c r="F23" s="8" t="n">
        <f aca="false">E23-C23</f>
        <v>38.4210526315789</v>
      </c>
      <c r="G23" s="9" t="n">
        <f aca="false">IF(AND(C23=0,E23=0),0,IF(C23=0,"New",(E23-C23)/C23))</f>
        <v>0.768421052631579</v>
      </c>
      <c r="H23" s="8" t="n">
        <f aca="false">SUMIFS('Source'!$E:$E,'Source'!$A:$A,"214 - Alfred Gera&amp; Sons Ltd. MALTA",'Source'!$B:$B,$A23)</f>
        <v>1134.9</v>
      </c>
      <c r="I23" s="8" t="n">
        <f aca="false">SUMIFS('Source'!$G:$G,'Source'!$A:$A,"214 - Alfred Gera&amp; Sons Ltd. MALTA",'Source'!$B:$B,$A23)</f>
        <v>1477.98</v>
      </c>
      <c r="J23" s="8" t="n">
        <f aca="false">I23*$J$5</f>
        <v>1866.92210526316</v>
      </c>
      <c r="K23" s="8" t="n">
        <f aca="false">J23-H23</f>
        <v>732.022105263158</v>
      </c>
      <c r="L23" s="9" t="n">
        <f aca="false">IF(AND(H23=0,J23=0),0,IF(H23=0,"New",(J23-H23)/H23))</f>
        <v>0.645010225802412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230</v>
      </c>
      <c r="B24" s="7" t="str">
        <f aca="false">IFERROR(INDEX('Source'!$C:$C,MATCH($A24,'Source'!$B:$B,0)),"")</f>
        <v>AC27</v>
      </c>
      <c r="C24" s="8" t="n">
        <f aca="false">SUMIFS('Source'!$D:$D,'Source'!$A:$A,"214 - Alfred Gera&amp; Sons Ltd. MALTA",'Source'!$B:$B,$A24)</f>
        <v>70</v>
      </c>
      <c r="D24" s="8" t="n">
        <f aca="false">SUMIFS('Source'!$F:$F,'Source'!$A:$A,"214 - Alfred Gera&amp; Sons Ltd. MALTA",'Source'!$B:$B,$A24)</f>
        <v>80</v>
      </c>
      <c r="E24" s="8" t="n">
        <f aca="false">D24*$J$5</f>
        <v>101.052631578947</v>
      </c>
      <c r="F24" s="8" t="n">
        <f aca="false">E24-C24</f>
        <v>31.0526315789474</v>
      </c>
      <c r="G24" s="9" t="n">
        <f aca="false">IF(AND(C24=0,E24=0),0,IF(C24=0,"New",(E24-C24)/C24))</f>
        <v>0.443609022556391</v>
      </c>
      <c r="H24" s="8" t="n">
        <f aca="false">SUMIFS('Source'!$E:$E,'Source'!$A:$A,"214 - Alfred Gera&amp; Sons Ltd. MALTA",'Source'!$B:$B,$A24)</f>
        <v>2118.48</v>
      </c>
      <c r="I24" s="8" t="n">
        <f aca="false">SUMIFS('Source'!$G:$G,'Source'!$A:$A,"214 - Alfred Gera&amp; Sons Ltd. MALTA",'Source'!$B:$B,$A24)</f>
        <v>2252.16</v>
      </c>
      <c r="J24" s="8" t="n">
        <f aca="false">I24*$J$5</f>
        <v>2844.83368421053</v>
      </c>
      <c r="K24" s="8" t="n">
        <f aca="false">J24-H24</f>
        <v>726.353684210526</v>
      </c>
      <c r="L24" s="9" t="n">
        <f aca="false">IF(AND(H24=0,J24=0),0,IF(H24=0,"New",(J24-H24)/H24))</f>
        <v>0.342865490450949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667</v>
      </c>
      <c r="B25" s="7" t="str">
        <f aca="false">IFERROR(INDEX('Source'!$C:$C,MATCH($A25,'Source'!$B:$B,0)),"")</f>
        <v>כפפת CTS שמאל</v>
      </c>
      <c r="C25" s="8" t="n">
        <f aca="false">SUMIFS('Source'!$D:$D,'Source'!$A:$A,"214 - Alfred Gera&amp; Sons Ltd. MALTA",'Source'!$B:$B,$A25)</f>
        <v>5</v>
      </c>
      <c r="D25" s="8" t="n">
        <f aca="false">SUMIFS('Source'!$F:$F,'Source'!$A:$A,"214 - Alfred Gera&amp; Sons Ltd. MALTA",'Source'!$B:$B,$A25)</f>
        <v>5</v>
      </c>
      <c r="E25" s="8" t="n">
        <f aca="false">D25*$J$5</f>
        <v>6.31578947368421</v>
      </c>
      <c r="F25" s="8" t="n">
        <f aca="false">E25-C25</f>
        <v>1.31578947368421</v>
      </c>
      <c r="G25" s="9" t="n">
        <f aca="false">IF(AND(C25=0,E25=0),0,IF(C25=0,"New",(E25-C25)/C25))</f>
        <v>0.263157894736842</v>
      </c>
      <c r="H25" s="8" t="n">
        <f aca="false">SUMIFS('Source'!$E:$E,'Source'!$A:$A,"214 - Alfred Gera&amp; Sons Ltd. MALTA",'Source'!$B:$B,$A25)</f>
        <v>222.25</v>
      </c>
      <c r="I25" s="8" t="n">
        <f aca="false">SUMIFS('Source'!$G:$G,'Source'!$A:$A,"214 - Alfred Gera&amp; Sons Ltd. MALTA",'Source'!$B:$B,$A25)</f>
        <v>206.74</v>
      </c>
      <c r="J25" s="8" t="n">
        <f aca="false">I25*$J$5</f>
        <v>261.145263157895</v>
      </c>
      <c r="K25" s="8" t="n">
        <f aca="false">J25-H25</f>
        <v>38.8952631578948</v>
      </c>
      <c r="L25" s="9" t="n">
        <f aca="false">IF(AND(H25=0,J25=0),0,IF(H25=0,"New",(J25-H25)/H25))</f>
        <v>0.175006808359481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666</v>
      </c>
      <c r="B26" s="7" t="str">
        <f aca="false">IFERROR(INDEX('Source'!$C:$C,MATCH($A26,'Source'!$B:$B,0)),"")</f>
        <v>כפפת CTS ימין</v>
      </c>
      <c r="C26" s="8" t="n">
        <f aca="false">SUMIFS('Source'!$D:$D,'Source'!$A:$A,"214 - Alfred Gera&amp; Sons Ltd. MALTA",'Source'!$B:$B,$A26)</f>
        <v>5</v>
      </c>
      <c r="D26" s="8" t="n">
        <f aca="false">SUMIFS('Source'!$F:$F,'Source'!$A:$A,"214 - Alfred Gera&amp; Sons Ltd. MALTA",'Source'!$B:$B,$A26)</f>
        <v>5</v>
      </c>
      <c r="E26" s="8" t="n">
        <f aca="false">D26*$J$5</f>
        <v>6.31578947368421</v>
      </c>
      <c r="F26" s="8" t="n">
        <f aca="false">E26-C26</f>
        <v>1.31578947368421</v>
      </c>
      <c r="G26" s="9" t="n">
        <f aca="false">IF(AND(C26=0,E26=0),0,IF(C26=0,"New",(E26-C26)/C26))</f>
        <v>0.263157894736842</v>
      </c>
      <c r="H26" s="8" t="n">
        <f aca="false">SUMIFS('Source'!$E:$E,'Source'!$A:$A,"214 - Alfred Gera&amp; Sons Ltd. MALTA",'Source'!$B:$B,$A26)</f>
        <v>222.25</v>
      </c>
      <c r="I26" s="8" t="n">
        <f aca="false">SUMIFS('Source'!$G:$G,'Source'!$A:$A,"214 - Alfred Gera&amp; Sons Ltd. MALTA",'Source'!$B:$B,$A26)</f>
        <v>206.74</v>
      </c>
      <c r="J26" s="8" t="n">
        <f aca="false">I26*$J$5</f>
        <v>261.145263157895</v>
      </c>
      <c r="K26" s="8" t="n">
        <f aca="false">J26-H26</f>
        <v>38.8952631578948</v>
      </c>
      <c r="L26" s="9" t="n">
        <f aca="false">IF(AND(H26=0,J26=0),0,IF(H26=0,"New",(J26-H26)/H26))</f>
        <v>0.175006808359481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90</v>
      </c>
      <c r="B27" s="7" t="str">
        <f aca="false">IFERROR(INDEX('Source'!$C:$C,MATCH($A27,'Source'!$B:$B,0)),"")</f>
        <v>מדרסי ג'ל מולטי ספורט</v>
      </c>
      <c r="C27" s="8" t="n">
        <f aca="false">SUMIFS('Source'!$D:$D,'Source'!$A:$A,"214 - Alfred Gera&amp; Sons Ltd. MALTA",'Source'!$B:$B,$A27)</f>
        <v>1</v>
      </c>
      <c r="D27" s="8" t="n">
        <f aca="false">SUMIFS('Source'!$F:$F,'Source'!$A:$A,"214 - Alfred Gera&amp; Sons Ltd. MALTA",'Source'!$B:$B,$A27)</f>
        <v>0</v>
      </c>
      <c r="E27" s="8" t="n">
        <f aca="false">D27*$J$5</f>
        <v>0</v>
      </c>
      <c r="F27" s="8" t="n">
        <f aca="false">E27-C27</f>
        <v>-1</v>
      </c>
      <c r="G27" s="9" t="n">
        <f aca="false">IF(AND(C27=0,E27=0),0,IF(C27=0,"New",(E27-C27)/C27))</f>
        <v>-1</v>
      </c>
      <c r="H27" s="8" t="n">
        <f aca="false">SUMIFS('Source'!$E:$E,'Source'!$A:$A,"214 - Alfred Gera&amp; Sons Ltd. MALTA",'Source'!$B:$B,$A27)</f>
        <v>0.04</v>
      </c>
      <c r="I27" s="8" t="n">
        <f aca="false">SUMIFS('Source'!$G:$G,'Source'!$A:$A,"214 - Alfred Gera&amp; Sons Ltd. MALTA",'Source'!$B:$B,$A27)</f>
        <v>0</v>
      </c>
      <c r="J27" s="8" t="n">
        <f aca="false">I27*$J$5</f>
        <v>0</v>
      </c>
      <c r="K27" s="8" t="n">
        <f aca="false">J27-H27</f>
        <v>-0.04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97</v>
      </c>
      <c r="B28" s="7" t="str">
        <f aca="false">IFERROR(INDEX('Source'!$C:$C,MATCH($A28,'Source'!$B:$B,0)),"")</f>
        <v>מדרסי ג'ל מולטי ספורט</v>
      </c>
      <c r="C28" s="8" t="n">
        <f aca="false">SUMIFS('Source'!$D:$D,'Source'!$A:$A,"214 - Alfred Gera&amp; Sons Ltd. MALTA",'Source'!$B:$B,$A28)</f>
        <v>1</v>
      </c>
      <c r="D28" s="8" t="n">
        <f aca="false">SUMIFS('Source'!$F:$F,'Source'!$A:$A,"214 - Alfred Gera&amp; Sons Ltd. MALTA",'Source'!$B:$B,$A28)</f>
        <v>0</v>
      </c>
      <c r="E28" s="8" t="n">
        <f aca="false">D28*$J$5</f>
        <v>0</v>
      </c>
      <c r="F28" s="8" t="n">
        <f aca="false">E28-C28</f>
        <v>-1</v>
      </c>
      <c r="G28" s="9" t="n">
        <f aca="false">IF(AND(C28=0,E28=0),0,IF(C28=0,"New",(E28-C28)/C28))</f>
        <v>-1</v>
      </c>
      <c r="H28" s="8" t="n">
        <f aca="false">SUMIFS('Source'!$E:$E,'Source'!$A:$A,"214 - Alfred Gera&amp; Sons Ltd. MALTA",'Source'!$B:$B,$A28)</f>
        <v>0.04</v>
      </c>
      <c r="I28" s="8" t="n">
        <f aca="false">SUMIFS('Source'!$G:$G,'Source'!$A:$A,"214 - Alfred Gera&amp; Sons Ltd. MALTA",'Source'!$B:$B,$A28)</f>
        <v>0</v>
      </c>
      <c r="J28" s="8" t="n">
        <f aca="false">I28*$J$5</f>
        <v>0</v>
      </c>
      <c r="K28" s="8" t="n">
        <f aca="false">J28-H28</f>
        <v>-0.04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94</v>
      </c>
      <c r="B29" s="7" t="str">
        <f aca="false">IFERROR(INDEX('Source'!$C:$C,MATCH($A29,'Source'!$B:$B,0)),"")</f>
        <v>מדרסי ג'ל קומפורט</v>
      </c>
      <c r="C29" s="8" t="n">
        <f aca="false">SUMIFS('Source'!$D:$D,'Source'!$A:$A,"214 - Alfred Gera&amp; Sons Ltd. MALTA",'Source'!$B:$B,$A29)</f>
        <v>1</v>
      </c>
      <c r="D29" s="8" t="n">
        <f aca="false">SUMIFS('Source'!$F:$F,'Source'!$A:$A,"214 - Alfred Gera&amp; Sons Ltd. MALTA",'Source'!$B:$B,$A29)</f>
        <v>0</v>
      </c>
      <c r="E29" s="8" t="n">
        <f aca="false">D29*$J$5</f>
        <v>0</v>
      </c>
      <c r="F29" s="8" t="n">
        <f aca="false">E29-C29</f>
        <v>-1</v>
      </c>
      <c r="G29" s="9" t="n">
        <f aca="false">IF(AND(C29=0,E29=0),0,IF(C29=0,"New",(E29-C29)/C29))</f>
        <v>-1</v>
      </c>
      <c r="H29" s="8" t="n">
        <f aca="false">SUMIFS('Source'!$E:$E,'Source'!$A:$A,"214 - Alfred Gera&amp; Sons Ltd. MALTA",'Source'!$B:$B,$A29)</f>
        <v>0.04</v>
      </c>
      <c r="I29" s="8" t="n">
        <f aca="false">SUMIFS('Source'!$G:$G,'Source'!$A:$A,"214 - Alfred Gera&amp; Sons Ltd. MALTA",'Source'!$B:$B,$A29)</f>
        <v>0</v>
      </c>
      <c r="J29" s="8" t="n">
        <f aca="false">I29*$J$5</f>
        <v>0</v>
      </c>
      <c r="K29" s="8" t="n">
        <f aca="false">J29-H29</f>
        <v>-0.04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1" customFormat="false" ht="15" hidden="false" customHeight="false" outlineLevel="0" collapsed="false">
      <c r="A31" s="17"/>
      <c r="B31" s="18" t="s">
        <v>642</v>
      </c>
      <c r="C31" s="19" t="n">
        <f aca="false">SUM(C9:C29)</f>
        <v>1737</v>
      </c>
      <c r="D31" s="19" t="n">
        <f aca="false">SUM(D9:D29)</f>
        <v>978</v>
      </c>
      <c r="E31" s="19" t="n">
        <f aca="false">SUM(E9:E29)</f>
        <v>1235.36842105263</v>
      </c>
      <c r="F31" s="19" t="n">
        <f aca="false">SUM(F9:F29)</f>
        <v>-501.631578947369</v>
      </c>
      <c r="G31" s="20" t="n">
        <f aca="false">IF(C31=0,"N/A",F31/C31)</f>
        <v>-0.288791928006545</v>
      </c>
      <c r="H31" s="19" t="n">
        <f aca="false">SUM(H9:H29)</f>
        <v>53863.18</v>
      </c>
      <c r="I31" s="19" t="n">
        <f aca="false">SUM(I9:I29)</f>
        <v>26105.72</v>
      </c>
      <c r="J31" s="19" t="n">
        <f aca="false">SUM(J9:J29)</f>
        <v>32975.6463157895</v>
      </c>
      <c r="K31" s="19" t="n">
        <f aca="false">SUM(K9:K29)</f>
        <v>-20887.5336842105</v>
      </c>
      <c r="L31" s="20" t="n">
        <f aca="false">IF(H31=0,"N/A",K31/H31)</f>
        <v>-0.387788721056026</v>
      </c>
      <c r="M3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1221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SUMPRODUCT(--(((C9:C40&lt;&gt;0)+(H9:H40&lt;&gt;0)&gt;0)*((D9:D40=0)*(I9:I40=0))))</f>
        <v>23</v>
      </c>
      <c r="C5" s="13" t="s">
        <v>64</v>
      </c>
      <c r="D5" s="14" t="n">
        <f aca="false">SUMPRODUCT(--(((D9:D40&lt;&gt;0)+(I9:I40&lt;&gt;0)&gt;0)*((C9:C40=0)*(H9:H40=0))))</f>
        <v>1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SUMPRODUCT(--(((C9:C40&lt;&gt;0)+(H9:H40&lt;&gt;0)&gt;0)*((D9:D40=0)*(I9:I40=0)))*C9:C40)</f>
        <v>1650</v>
      </c>
      <c r="C6" s="13" t="s">
        <v>67</v>
      </c>
      <c r="D6" s="14" t="n">
        <f aca="false">SUMPRODUCT(--(((C9:C40&lt;&gt;0)+(H9:H40&lt;&gt;0)&gt;0)*((D9:D40=0)*(I9:I40=0)))*H9:H40)</f>
        <v>56507.31</v>
      </c>
      <c r="E6" s="13" t="s">
        <v>68</v>
      </c>
      <c r="F6" s="14" t="n">
        <f aca="false">SUMPRODUCT(--(((D9:D40&lt;&gt;0)+(I9:I40&lt;&gt;0)&gt;0)*((C9:C40=0)*(H9:H40=0)))*D9:D40)</f>
        <v>5</v>
      </c>
      <c r="G6" s="13" t="s">
        <v>69</v>
      </c>
      <c r="H6" s="14" t="n">
        <f aca="false">SUMPRODUCT(--(((D9:D40&lt;&gt;0)+(I9:I40&lt;&gt;0)&gt;0)*((C9:C40=0)*(H9:H40=0)))*I9:I40)</f>
        <v>86.54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308</v>
      </c>
      <c r="B9" s="7" t="str">
        <f aca="false">IFERROR(INDEX('Source'!$C:$C,MATCH($A9,'Source'!$B:$B,0)),"")</f>
        <v>מגן ברך + צירים</v>
      </c>
      <c r="C9" s="8" t="n">
        <f aca="false">SUMIFS('Source'!$D:$D,'Source'!$A:$A,"211 - Pharmag Lachmair Ges. Mbh AUSTRIA",'Source'!$B:$B,$A9)</f>
        <v>420</v>
      </c>
      <c r="D9" s="8" t="n">
        <f aca="false">SUMIFS('Source'!$F:$F,'Source'!$A:$A,"211 - Pharmag Lachmair Ges. Mbh AUSTRIA",'Source'!$B:$B,$A9)</f>
        <v>0</v>
      </c>
      <c r="E9" s="8" t="n">
        <f aca="false">D9*$J$5</f>
        <v>0</v>
      </c>
      <c r="F9" s="8" t="n">
        <f aca="false">E9-C9</f>
        <v>-420</v>
      </c>
      <c r="G9" s="9" t="n">
        <f aca="false">IF(AND(C9=0,E9=0),0,IF(C9=0,"New",(E9-C9)/C9))</f>
        <v>-1</v>
      </c>
      <c r="H9" s="8" t="n">
        <f aca="false">SUMIFS('Source'!$E:$E,'Source'!$A:$A,"211 - Pharmag Lachmair Ges. Mbh AUSTRIA",'Source'!$B:$B,$A9)</f>
        <v>20287.23</v>
      </c>
      <c r="I9" s="8" t="n">
        <f aca="false">SUMIFS('Source'!$G:$G,'Source'!$A:$A,"211 - Pharmag Lachmair Ges. Mbh AUSTRIA",'Source'!$B:$B,$A9)</f>
        <v>0</v>
      </c>
      <c r="J9" s="8" t="n">
        <f aca="false">I9*$J$5</f>
        <v>0</v>
      </c>
      <c r="K9" s="8" t="n">
        <f aca="false">J9-H9</f>
        <v>-20287.23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185</v>
      </c>
      <c r="B10" s="7" t="str">
        <f aca="false">IFERROR(INDEX('Source'!$C:$C,MATCH($A10,'Source'!$B:$B,0)),"")</f>
        <v>מגן ברך עם תמיכות</v>
      </c>
      <c r="C10" s="8" t="n">
        <f aca="false">SUMIFS('Source'!$D:$D,'Source'!$A:$A,"211 - Pharmag Lachmair Ges. Mbh AUSTRIA",'Source'!$B:$B,$A10)</f>
        <v>340</v>
      </c>
      <c r="D10" s="8" t="n">
        <f aca="false">SUMIFS('Source'!$F:$F,'Source'!$A:$A,"211 - Pharmag Lachmair Ges. Mbh AUSTRIA",'Source'!$B:$B,$A10)</f>
        <v>0</v>
      </c>
      <c r="E10" s="8" t="n">
        <f aca="false">D10*$J$5</f>
        <v>0</v>
      </c>
      <c r="F10" s="8" t="n">
        <f aca="false">E10-C10</f>
        <v>-340</v>
      </c>
      <c r="G10" s="9" t="n">
        <f aca="false">IF(AND(C10=0,E10=0),0,IF(C10=0,"New",(E10-C10)/C10))</f>
        <v>-1</v>
      </c>
      <c r="H10" s="8" t="n">
        <f aca="false">SUMIFS('Source'!$E:$E,'Source'!$A:$A,"211 - Pharmag Lachmair Ges. Mbh AUSTRIA",'Source'!$B:$B,$A10)</f>
        <v>12753.93</v>
      </c>
      <c r="I10" s="8" t="n">
        <f aca="false">SUMIFS('Source'!$G:$G,'Source'!$A:$A,"211 - Pharmag Lachmair Ges. Mbh AUSTRIA",'Source'!$B:$B,$A10)</f>
        <v>0</v>
      </c>
      <c r="J10" s="8" t="n">
        <f aca="false">I10*$J$5</f>
        <v>0</v>
      </c>
      <c r="K10" s="8" t="n">
        <f aca="false">J10-H10</f>
        <v>-12753.93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906</v>
      </c>
      <c r="B11" s="7" t="str">
        <f aca="false">IFERROR(INDEX('Source'!$C:$C,MATCH($A11,'Source'!$B:$B,0)),"")</f>
        <v>מ.ברך</v>
      </c>
      <c r="C11" s="8" t="n">
        <f aca="false">SUMIFS('Source'!$D:$D,'Source'!$A:$A,"211 - Pharmag Lachmair Ges. Mbh AUSTRIA",'Source'!$B:$B,$A11)</f>
        <v>470</v>
      </c>
      <c r="D11" s="8" t="n">
        <f aca="false">SUMIFS('Source'!$F:$F,'Source'!$A:$A,"211 - Pharmag Lachmair Ges. Mbh AUSTRIA",'Source'!$B:$B,$A11)</f>
        <v>50</v>
      </c>
      <c r="E11" s="8" t="n">
        <f aca="false">D11*$J$5</f>
        <v>63.1578947368421</v>
      </c>
      <c r="F11" s="8" t="n">
        <f aca="false">E11-C11</f>
        <v>-406.842105263158</v>
      </c>
      <c r="G11" s="9" t="n">
        <f aca="false">IF(AND(C11=0,E11=0),0,IF(C11=0,"New",(E11-C11)/C11))</f>
        <v>-0.865621500559911</v>
      </c>
      <c r="H11" s="8" t="n">
        <f aca="false">SUMIFS('Source'!$E:$E,'Source'!$A:$A,"211 - Pharmag Lachmair Ges. Mbh AUSTRIA",'Source'!$B:$B,$A11)</f>
        <v>9072.09</v>
      </c>
      <c r="I11" s="8" t="n">
        <f aca="false">SUMIFS('Source'!$G:$G,'Source'!$A:$A,"211 - Pharmag Lachmair Ges. Mbh AUSTRIA",'Source'!$B:$B,$A11)</f>
        <v>849.78</v>
      </c>
      <c r="J11" s="8" t="n">
        <f aca="false">I11*$J$5</f>
        <v>1073.40631578947</v>
      </c>
      <c r="K11" s="8" t="n">
        <f aca="false">J11-H11</f>
        <v>-7998.68368421053</v>
      </c>
      <c r="L11" s="9" t="n">
        <f aca="false">IF(AND(H11=0,J11=0),0,IF(H11=0,"New",(J11-H11)/H11))</f>
        <v>-0.881680371800823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1223</v>
      </c>
      <c r="B12" s="7" t="str">
        <f aca="false">IFERROR(INDEX('Source'!$C:$C,MATCH($A12,'Source'!$B:$B,0)),"")</f>
        <v>מגן ברך רגיל</v>
      </c>
      <c r="C12" s="8" t="n">
        <f aca="false">SUMIFS('Source'!$D:$D,'Source'!$A:$A,"211 - Pharmag Lachmair Ges. Mbh AUSTRIA",'Source'!$B:$B,$A12)</f>
        <v>60</v>
      </c>
      <c r="D12" s="8" t="n">
        <f aca="false">SUMIFS('Source'!$F:$F,'Source'!$A:$A,"211 - Pharmag Lachmair Ges. Mbh AUSTRIA",'Source'!$B:$B,$A12)</f>
        <v>0</v>
      </c>
      <c r="E12" s="8" t="n">
        <f aca="false">D12*$J$5</f>
        <v>0</v>
      </c>
      <c r="F12" s="8" t="n">
        <f aca="false">E12-C12</f>
        <v>-60</v>
      </c>
      <c r="G12" s="9" t="n">
        <f aca="false">IF(AND(C12=0,E12=0),0,IF(C12=0,"New",(E12-C12)/C12))</f>
        <v>-1</v>
      </c>
      <c r="H12" s="8" t="n">
        <f aca="false">SUMIFS('Source'!$E:$E,'Source'!$A:$A,"211 - Pharmag Lachmair Ges. Mbh AUSTRIA",'Source'!$B:$B,$A12)</f>
        <v>2875.95</v>
      </c>
      <c r="I12" s="8" t="n">
        <f aca="false">SUMIFS('Source'!$G:$G,'Source'!$A:$A,"211 - Pharmag Lachmair Ges. Mbh AUSTRIA",'Source'!$B:$B,$A12)</f>
        <v>0</v>
      </c>
      <c r="J12" s="8" t="n">
        <f aca="false">I12*$J$5</f>
        <v>0</v>
      </c>
      <c r="K12" s="8" t="n">
        <f aca="false">J12-H12</f>
        <v>-2875.95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1224</v>
      </c>
      <c r="B13" s="7" t="str">
        <f aca="false">IFERROR(INDEX('Source'!$C:$C,MATCH($A13,'Source'!$B:$B,0)),"")</f>
        <v>מגן ברך רגיל</v>
      </c>
      <c r="C13" s="8" t="n">
        <f aca="false">SUMIFS('Source'!$D:$D,'Source'!$A:$A,"211 - Pharmag Lachmair Ges. Mbh AUSTRIA",'Source'!$B:$B,$A13)</f>
        <v>60</v>
      </c>
      <c r="D13" s="8" t="n">
        <f aca="false">SUMIFS('Source'!$F:$F,'Source'!$A:$A,"211 - Pharmag Lachmair Ges. Mbh AUSTRIA",'Source'!$B:$B,$A13)</f>
        <v>0</v>
      </c>
      <c r="E13" s="8" t="n">
        <f aca="false">D13*$J$5</f>
        <v>0</v>
      </c>
      <c r="F13" s="8" t="n">
        <f aca="false">E13-C13</f>
        <v>-60</v>
      </c>
      <c r="G13" s="9" t="n">
        <f aca="false">IF(AND(C13=0,E13=0),0,IF(C13=0,"New",(E13-C13)/C13))</f>
        <v>-1</v>
      </c>
      <c r="H13" s="8" t="n">
        <f aca="false">SUMIFS('Source'!$E:$E,'Source'!$A:$A,"211 - Pharmag Lachmair Ges. Mbh AUSTRIA",'Source'!$B:$B,$A13)</f>
        <v>2875.95</v>
      </c>
      <c r="I13" s="8" t="n">
        <f aca="false">SUMIFS('Source'!$G:$G,'Source'!$A:$A,"211 - Pharmag Lachmair Ges. Mbh AUSTRIA",'Source'!$B:$B,$A13)</f>
        <v>0</v>
      </c>
      <c r="J13" s="8" t="n">
        <f aca="false">I13*$J$5</f>
        <v>0</v>
      </c>
      <c r="K13" s="8" t="n">
        <f aca="false">J13-H13</f>
        <v>-2875.95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889</v>
      </c>
      <c r="B14" s="7" t="str">
        <f aca="false">IFERROR(INDEX('Source'!$C:$C,MATCH($A14,'Source'!$B:$B,0)),"")</f>
        <v>מגן קרסול</v>
      </c>
      <c r="C14" s="8" t="n">
        <f aca="false">SUMIFS('Source'!$D:$D,'Source'!$A:$A,"211 - Pharmag Lachmair Ges. Mbh AUSTRIA",'Source'!$B:$B,$A14)</f>
        <v>220</v>
      </c>
      <c r="D14" s="8" t="n">
        <f aca="false">SUMIFS('Source'!$F:$F,'Source'!$A:$A,"211 - Pharmag Lachmair Ges. Mbh AUSTRIA",'Source'!$B:$B,$A14)</f>
        <v>70</v>
      </c>
      <c r="E14" s="8" t="n">
        <f aca="false">D14*$J$5</f>
        <v>88.421052631579</v>
      </c>
      <c r="F14" s="8" t="n">
        <f aca="false">E14-C14</f>
        <v>-131.578947368421</v>
      </c>
      <c r="G14" s="9" t="n">
        <f aca="false">IF(AND(C14=0,E14=0),0,IF(C14=0,"New",(E14-C14)/C14))</f>
        <v>-0.598086124401914</v>
      </c>
      <c r="H14" s="8" t="n">
        <f aca="false">SUMIFS('Source'!$E:$E,'Source'!$A:$A,"211 - Pharmag Lachmair Ges. Mbh AUSTRIA",'Source'!$B:$B,$A14)</f>
        <v>3805.52</v>
      </c>
      <c r="I14" s="8" t="n">
        <f aca="false">SUMIFS('Source'!$G:$G,'Source'!$A:$A,"211 - Pharmag Lachmair Ges. Mbh AUSTRIA",'Source'!$B:$B,$A14)</f>
        <v>1068.3</v>
      </c>
      <c r="J14" s="8" t="n">
        <f aca="false">I14*$J$5</f>
        <v>1349.43157894737</v>
      </c>
      <c r="K14" s="8" t="n">
        <f aca="false">J14-H14</f>
        <v>-2456.08842105263</v>
      </c>
      <c r="L14" s="9" t="n">
        <f aca="false">IF(AND(H14=0,J14=0),0,IF(H14=0,"New",(J14-H14)/H14))</f>
        <v>-0.645401527531752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266</v>
      </c>
      <c r="B15" s="7" t="str">
        <f aca="false">IFERROR(INDEX('Source'!$C:$C,MATCH($A15,'Source'!$B:$B,0)),"")</f>
        <v>מגן ברך רגיל</v>
      </c>
      <c r="C15" s="8" t="n">
        <f aca="false">SUMIFS('Source'!$D:$D,'Source'!$A:$A,"211 - Pharmag Lachmair Ges. Mbh AUSTRIA",'Source'!$B:$B,$A15)</f>
        <v>55</v>
      </c>
      <c r="D15" s="8" t="n">
        <f aca="false">SUMIFS('Source'!$F:$F,'Source'!$A:$A,"211 - Pharmag Lachmair Ges. Mbh AUSTRIA",'Source'!$B:$B,$A15)</f>
        <v>0</v>
      </c>
      <c r="E15" s="8" t="n">
        <f aca="false">D15*$J$5</f>
        <v>0</v>
      </c>
      <c r="F15" s="8" t="n">
        <f aca="false">E15-C15</f>
        <v>-55</v>
      </c>
      <c r="G15" s="9" t="n">
        <f aca="false">IF(AND(C15=0,E15=0),0,IF(C15=0,"New",(E15-C15)/C15))</f>
        <v>-1</v>
      </c>
      <c r="H15" s="8" t="n">
        <f aca="false">SUMIFS('Source'!$E:$E,'Source'!$A:$A,"211 - Pharmag Lachmair Ges. Mbh AUSTRIA",'Source'!$B:$B,$A15)</f>
        <v>2642.49</v>
      </c>
      <c r="I15" s="8" t="n">
        <f aca="false">SUMIFS('Source'!$G:$G,'Source'!$A:$A,"211 - Pharmag Lachmair Ges. Mbh AUSTRIA",'Source'!$B:$B,$A15)</f>
        <v>0</v>
      </c>
      <c r="J15" s="8" t="n">
        <f aca="false">I15*$J$5</f>
        <v>0</v>
      </c>
      <c r="K15" s="8" t="n">
        <f aca="false">J15-H15</f>
        <v>-2642.49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287</v>
      </c>
      <c r="B16" s="7" t="str">
        <f aca="false">IFERROR(INDEX('Source'!$C:$C,MATCH($A16,'Source'!$B:$B,0)),"")</f>
        <v>מגן ברך רגיל</v>
      </c>
      <c r="C16" s="8" t="n">
        <f aca="false">SUMIFS('Source'!$D:$D,'Source'!$A:$A,"211 - Pharmag Lachmair Ges. Mbh AUSTRIA",'Source'!$B:$B,$A16)</f>
        <v>50</v>
      </c>
      <c r="D16" s="8" t="n">
        <f aca="false">SUMIFS('Source'!$F:$F,'Source'!$A:$A,"211 - Pharmag Lachmair Ges. Mbh AUSTRIA",'Source'!$B:$B,$A16)</f>
        <v>0</v>
      </c>
      <c r="E16" s="8" t="n">
        <f aca="false">D16*$J$5</f>
        <v>0</v>
      </c>
      <c r="F16" s="8" t="n">
        <f aca="false">E16-C16</f>
        <v>-50</v>
      </c>
      <c r="G16" s="9" t="n">
        <f aca="false">IF(AND(C16=0,E16=0),0,IF(C16=0,"New",(E16-C16)/C16))</f>
        <v>-1</v>
      </c>
      <c r="H16" s="8" t="n">
        <f aca="false">SUMIFS('Source'!$E:$E,'Source'!$A:$A,"211 - Pharmag Lachmair Ges. Mbh AUSTRIA",'Source'!$B:$B,$A16)</f>
        <v>2404.15</v>
      </c>
      <c r="I16" s="8" t="n">
        <f aca="false">SUMIFS('Source'!$G:$G,'Source'!$A:$A,"211 - Pharmag Lachmair Ges. Mbh AUSTRIA",'Source'!$B:$B,$A16)</f>
        <v>0</v>
      </c>
      <c r="J16" s="8" t="n">
        <f aca="false">I16*$J$5</f>
        <v>0</v>
      </c>
      <c r="K16" s="8" t="n">
        <f aca="false">J16-H16</f>
        <v>-2404.15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1225</v>
      </c>
      <c r="B17" s="7" t="str">
        <f aca="false">IFERROR(INDEX('Source'!$C:$C,MATCH($A17,'Source'!$B:$B,0)),"")</f>
        <v>מגן ברך רגיל</v>
      </c>
      <c r="C17" s="8" t="n">
        <f aca="false">SUMIFS('Source'!$D:$D,'Source'!$A:$A,"211 - Pharmag Lachmair Ges. Mbh AUSTRIA",'Source'!$B:$B,$A17)</f>
        <v>45</v>
      </c>
      <c r="D17" s="8" t="n">
        <f aca="false">SUMIFS('Source'!$F:$F,'Source'!$A:$A,"211 - Pharmag Lachmair Ges. Mbh AUSTRIA",'Source'!$B:$B,$A17)</f>
        <v>0</v>
      </c>
      <c r="E17" s="8" t="n">
        <f aca="false">D17*$J$5</f>
        <v>0</v>
      </c>
      <c r="F17" s="8" t="n">
        <f aca="false">E17-C17</f>
        <v>-45</v>
      </c>
      <c r="G17" s="9" t="n">
        <f aca="false">IF(AND(C17=0,E17=0),0,IF(C17=0,"New",(E17-C17)/C17))</f>
        <v>-1</v>
      </c>
      <c r="H17" s="8" t="n">
        <f aca="false">SUMIFS('Source'!$E:$E,'Source'!$A:$A,"211 - Pharmag Lachmair Ges. Mbh AUSTRIA",'Source'!$B:$B,$A17)</f>
        <v>2156.97</v>
      </c>
      <c r="I17" s="8" t="n">
        <f aca="false">SUMIFS('Source'!$G:$G,'Source'!$A:$A,"211 - Pharmag Lachmair Ges. Mbh AUSTRIA",'Source'!$B:$B,$A17)</f>
        <v>0</v>
      </c>
      <c r="J17" s="8" t="n">
        <f aca="false">I17*$J$5</f>
        <v>0</v>
      </c>
      <c r="K17" s="8" t="n">
        <f aca="false">J17-H17</f>
        <v>-2156.97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905</v>
      </c>
      <c r="B18" s="7" t="str">
        <f aca="false">IFERROR(INDEX('Source'!$C:$C,MATCH($A18,'Source'!$B:$B,0)),"")</f>
        <v>סד יד</v>
      </c>
      <c r="C18" s="8" t="n">
        <f aca="false">SUMIFS('Source'!$D:$D,'Source'!$A:$A,"211 - Pharmag Lachmair Ges. Mbh AUSTRIA",'Source'!$B:$B,$A18)</f>
        <v>155</v>
      </c>
      <c r="D18" s="8" t="n">
        <f aca="false">SUMIFS('Source'!$F:$F,'Source'!$A:$A,"211 - Pharmag Lachmair Ges. Mbh AUSTRIA",'Source'!$B:$B,$A18)</f>
        <v>55</v>
      </c>
      <c r="E18" s="8" t="n">
        <f aca="false">D18*$J$5</f>
        <v>69.4736842105263</v>
      </c>
      <c r="F18" s="8" t="n">
        <f aca="false">E18-C18</f>
        <v>-85.5263157894737</v>
      </c>
      <c r="G18" s="9" t="n">
        <f aca="false">IF(AND(C18=0,E18=0),0,IF(C18=0,"New",(E18-C18)/C18))</f>
        <v>-0.551782682512733</v>
      </c>
      <c r="H18" s="8" t="n">
        <f aca="false">SUMIFS('Source'!$E:$E,'Source'!$A:$A,"211 - Pharmag Lachmair Ges. Mbh AUSTRIA",'Source'!$B:$B,$A18)</f>
        <v>2893</v>
      </c>
      <c r="I18" s="8" t="n">
        <f aca="false">SUMIFS('Source'!$G:$G,'Source'!$A:$A,"211 - Pharmag Lachmair Ges. Mbh AUSTRIA",'Source'!$B:$B,$A18)</f>
        <v>906.15</v>
      </c>
      <c r="J18" s="8" t="n">
        <f aca="false">I18*$J$5</f>
        <v>1144.61052631579</v>
      </c>
      <c r="K18" s="8" t="n">
        <f aca="false">J18-H18</f>
        <v>-1748.38947368421</v>
      </c>
      <c r="L18" s="9" t="n">
        <f aca="false">IF(AND(H18=0,J18=0),0,IF(H18=0,"New",(J18-H18)/H18))</f>
        <v>-0.604351701930249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1226</v>
      </c>
      <c r="B19" s="7" t="str">
        <f aca="false">IFERROR(INDEX('Source'!$C:$C,MATCH($A19,'Source'!$B:$B,0)),"")</f>
        <v>מגן ברך רגיל</v>
      </c>
      <c r="C19" s="8" t="n">
        <f aca="false">SUMIFS('Source'!$D:$D,'Source'!$A:$A,"211 - Pharmag Lachmair Ges. Mbh AUSTRIA",'Source'!$B:$B,$A19)</f>
        <v>35</v>
      </c>
      <c r="D19" s="8" t="n">
        <f aca="false">SUMIFS('Source'!$F:$F,'Source'!$A:$A,"211 - Pharmag Lachmair Ges. Mbh AUSTRIA",'Source'!$B:$B,$A19)</f>
        <v>0</v>
      </c>
      <c r="E19" s="8" t="n">
        <f aca="false">D19*$J$5</f>
        <v>0</v>
      </c>
      <c r="F19" s="8" t="n">
        <f aca="false">E19-C19</f>
        <v>-35</v>
      </c>
      <c r="G19" s="9" t="n">
        <f aca="false">IF(AND(C19=0,E19=0),0,IF(C19=0,"New",(E19-C19)/C19))</f>
        <v>-1</v>
      </c>
      <c r="H19" s="8" t="n">
        <f aca="false">SUMIFS('Source'!$E:$E,'Source'!$A:$A,"211 - Pharmag Lachmair Ges. Mbh AUSTRIA",'Source'!$B:$B,$A19)</f>
        <v>1677.64</v>
      </c>
      <c r="I19" s="8" t="n">
        <f aca="false">SUMIFS('Source'!$G:$G,'Source'!$A:$A,"211 - Pharmag Lachmair Ges. Mbh AUSTRIA",'Source'!$B:$B,$A19)</f>
        <v>0</v>
      </c>
      <c r="J19" s="8" t="n">
        <f aca="false">I19*$J$5</f>
        <v>0</v>
      </c>
      <c r="K19" s="8" t="n">
        <f aca="false">J19-H19</f>
        <v>-1677.64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139</v>
      </c>
      <c r="B20" s="7" t="str">
        <f aca="false">IFERROR(INDEX('Source'!$C:$C,MATCH($A20,'Source'!$B:$B,0)),"")</f>
        <v>מגן ברך רגיל</v>
      </c>
      <c r="C20" s="8" t="n">
        <f aca="false">SUMIFS('Source'!$D:$D,'Source'!$A:$A,"211 - Pharmag Lachmair Ges. Mbh AUSTRIA",'Source'!$B:$B,$A20)</f>
        <v>140</v>
      </c>
      <c r="D20" s="8" t="n">
        <f aca="false">SUMIFS('Source'!$F:$F,'Source'!$A:$A,"211 - Pharmag Lachmair Ges. Mbh AUSTRIA",'Source'!$B:$B,$A20)</f>
        <v>0</v>
      </c>
      <c r="E20" s="8" t="n">
        <f aca="false">D20*$J$5</f>
        <v>0</v>
      </c>
      <c r="F20" s="8" t="n">
        <f aca="false">E20-C20</f>
        <v>-140</v>
      </c>
      <c r="G20" s="9" t="n">
        <f aca="false">IF(AND(C20=0,E20=0),0,IF(C20=0,"New",(E20-C20)/C20))</f>
        <v>-1</v>
      </c>
      <c r="H20" s="8" t="n">
        <f aca="false">SUMIFS('Source'!$E:$E,'Source'!$A:$A,"211 - Pharmag Lachmair Ges. Mbh AUSTRIA",'Source'!$B:$B,$A20)</f>
        <v>1623.82</v>
      </c>
      <c r="I20" s="8" t="n">
        <f aca="false">SUMIFS('Source'!$G:$G,'Source'!$A:$A,"211 - Pharmag Lachmair Ges. Mbh AUSTRIA",'Source'!$B:$B,$A20)</f>
        <v>0</v>
      </c>
      <c r="J20" s="8" t="n">
        <f aca="false">I20*$J$5</f>
        <v>0</v>
      </c>
      <c r="K20" s="8" t="n">
        <f aca="false">J20-H20</f>
        <v>-1623.82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148</v>
      </c>
      <c r="B21" s="7" t="str">
        <f aca="false">IFERROR(INDEX('Source'!$C:$C,MATCH($A21,'Source'!$B:$B,0)),"")</f>
        <v>מגן ברך רגיל</v>
      </c>
      <c r="C21" s="8" t="n">
        <f aca="false">SUMIFS('Source'!$D:$D,'Source'!$A:$A,"211 - Pharmag Lachmair Ges. Mbh AUSTRIA",'Source'!$B:$B,$A21)</f>
        <v>130</v>
      </c>
      <c r="D21" s="8" t="n">
        <f aca="false">SUMIFS('Source'!$F:$F,'Source'!$A:$A,"211 - Pharmag Lachmair Ges. Mbh AUSTRIA",'Source'!$B:$B,$A21)</f>
        <v>0</v>
      </c>
      <c r="E21" s="8" t="n">
        <f aca="false">D21*$J$5</f>
        <v>0</v>
      </c>
      <c r="F21" s="8" t="n">
        <f aca="false">E21-C21</f>
        <v>-130</v>
      </c>
      <c r="G21" s="9" t="n">
        <f aca="false">IF(AND(C21=0,E21=0),0,IF(C21=0,"New",(E21-C21)/C21))</f>
        <v>-1</v>
      </c>
      <c r="H21" s="8" t="n">
        <f aca="false">SUMIFS('Source'!$E:$E,'Source'!$A:$A,"211 - Pharmag Lachmair Ges. Mbh AUSTRIA",'Source'!$B:$B,$A21)</f>
        <v>1507.92</v>
      </c>
      <c r="I21" s="8" t="n">
        <f aca="false">SUMIFS('Source'!$G:$G,'Source'!$A:$A,"211 - Pharmag Lachmair Ges. Mbh AUSTRIA",'Source'!$B:$B,$A21)</f>
        <v>0</v>
      </c>
      <c r="J21" s="8" t="n">
        <f aca="false">I21*$J$5</f>
        <v>0</v>
      </c>
      <c r="K21" s="8" t="n">
        <f aca="false">J21-H21</f>
        <v>-1507.92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240</v>
      </c>
      <c r="B22" s="7" t="str">
        <f aca="false">IFERROR(INDEX('Source'!$C:$C,MATCH($A22,'Source'!$B:$B,0)),"")</f>
        <v>מגן ברך רגיל</v>
      </c>
      <c r="C22" s="8" t="n">
        <f aca="false">SUMIFS('Source'!$D:$D,'Source'!$A:$A,"211 - Pharmag Lachmair Ges. Mbh AUSTRIA",'Source'!$B:$B,$A22)</f>
        <v>30</v>
      </c>
      <c r="D22" s="8" t="n">
        <f aca="false">SUMIFS('Source'!$F:$F,'Source'!$A:$A,"211 - Pharmag Lachmair Ges. Mbh AUSTRIA",'Source'!$B:$B,$A22)</f>
        <v>0</v>
      </c>
      <c r="E22" s="8" t="n">
        <f aca="false">D22*$J$5</f>
        <v>0</v>
      </c>
      <c r="F22" s="8" t="n">
        <f aca="false">E22-C22</f>
        <v>-30</v>
      </c>
      <c r="G22" s="9" t="n">
        <f aca="false">IF(AND(C22=0,E22=0),0,IF(C22=0,"New",(E22-C22)/C22))</f>
        <v>-1</v>
      </c>
      <c r="H22" s="8" t="n">
        <f aca="false">SUMIFS('Source'!$E:$E,'Source'!$A:$A,"211 - Pharmag Lachmair Ges. Mbh AUSTRIA",'Source'!$B:$B,$A22)</f>
        <v>1436.96</v>
      </c>
      <c r="I22" s="8" t="n">
        <f aca="false">SUMIFS('Source'!$G:$G,'Source'!$A:$A,"211 - Pharmag Lachmair Ges. Mbh AUSTRIA",'Source'!$B:$B,$A22)</f>
        <v>0</v>
      </c>
      <c r="J22" s="8" t="n">
        <f aca="false">I22*$J$5</f>
        <v>0</v>
      </c>
      <c r="K22" s="8" t="n">
        <f aca="false">J22-H22</f>
        <v>-1436.96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907</v>
      </c>
      <c r="B23" s="7" t="str">
        <f aca="false">IFERROR(INDEX('Source'!$C:$C,MATCH($A23,'Source'!$B:$B,0)),"")</f>
        <v>סד יד</v>
      </c>
      <c r="C23" s="8" t="n">
        <f aca="false">SUMIFS('Source'!$D:$D,'Source'!$A:$A,"211 - Pharmag Lachmair Ges. Mbh AUSTRIA",'Source'!$B:$B,$A23)</f>
        <v>120</v>
      </c>
      <c r="D23" s="8" t="n">
        <f aca="false">SUMIFS('Source'!$F:$F,'Source'!$A:$A,"211 - Pharmag Lachmair Ges. Mbh AUSTRIA",'Source'!$B:$B,$A23)</f>
        <v>60</v>
      </c>
      <c r="E23" s="8" t="n">
        <f aca="false">D23*$J$5</f>
        <v>75.7894736842105</v>
      </c>
      <c r="F23" s="8" t="n">
        <f aca="false">E23-C23</f>
        <v>-44.2105263157895</v>
      </c>
      <c r="G23" s="9" t="n">
        <f aca="false">IF(AND(C23=0,E23=0),0,IF(C23=0,"New",(E23-C23)/C23))</f>
        <v>-0.368421052631579</v>
      </c>
      <c r="H23" s="8" t="n">
        <f aca="false">SUMIFS('Source'!$E:$E,'Source'!$A:$A,"211 - Pharmag Lachmair Ges. Mbh AUSTRIA",'Source'!$B:$B,$A23)</f>
        <v>2242.4</v>
      </c>
      <c r="I23" s="8" t="n">
        <f aca="false">SUMIFS('Source'!$G:$G,'Source'!$A:$A,"211 - Pharmag Lachmair Ges. Mbh AUSTRIA",'Source'!$B:$B,$A23)</f>
        <v>988.52</v>
      </c>
      <c r="J23" s="8" t="n">
        <f aca="false">I23*$J$5</f>
        <v>1248.65684210526</v>
      </c>
      <c r="K23" s="8" t="n">
        <f aca="false">J23-H23</f>
        <v>-993.743157894737</v>
      </c>
      <c r="L23" s="9" t="n">
        <f aca="false">IF(AND(H23=0,J23=0),0,IF(H23=0,"New",(J23-H23)/H23))</f>
        <v>-0.443160523499258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189</v>
      </c>
      <c r="B24" s="7" t="str">
        <f aca="false">IFERROR(INDEX('Source'!$C:$C,MATCH($A24,'Source'!$B:$B,0)),"")</f>
        <v>מגן ברך רגיל</v>
      </c>
      <c r="C24" s="8" t="n">
        <f aca="false">SUMIFS('Source'!$D:$D,'Source'!$A:$A,"211 - Pharmag Lachmair Ges. Mbh AUSTRIA",'Source'!$B:$B,$A24)</f>
        <v>90</v>
      </c>
      <c r="D24" s="8" t="n">
        <f aca="false">SUMIFS('Source'!$F:$F,'Source'!$A:$A,"211 - Pharmag Lachmair Ges. Mbh AUSTRIA",'Source'!$B:$B,$A24)</f>
        <v>0</v>
      </c>
      <c r="E24" s="8" t="n">
        <f aca="false">D24*$J$5</f>
        <v>0</v>
      </c>
      <c r="F24" s="8" t="n">
        <f aca="false">E24-C24</f>
        <v>-90</v>
      </c>
      <c r="G24" s="9" t="n">
        <f aca="false">IF(AND(C24=0,E24=0),0,IF(C24=0,"New",(E24-C24)/C24))</f>
        <v>-1</v>
      </c>
      <c r="H24" s="8" t="n">
        <f aca="false">SUMIFS('Source'!$E:$E,'Source'!$A:$A,"211 - Pharmag Lachmair Ges. Mbh AUSTRIA",'Source'!$B:$B,$A24)</f>
        <v>1043.9</v>
      </c>
      <c r="I24" s="8" t="n">
        <f aca="false">SUMIFS('Source'!$G:$G,'Source'!$A:$A,"211 - Pharmag Lachmair Ges. Mbh AUSTRIA",'Source'!$B:$B,$A24)</f>
        <v>0</v>
      </c>
      <c r="J24" s="8" t="n">
        <f aca="false">I24*$J$5</f>
        <v>0</v>
      </c>
      <c r="K24" s="8" t="n">
        <f aca="false">J24-H24</f>
        <v>-1043.9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535</v>
      </c>
      <c r="B25" s="7" t="str">
        <f aca="false">IFERROR(INDEX('Source'!$C:$C,MATCH($A25,'Source'!$B:$B,0)),"")</f>
        <v>מגן ברך רגיל</v>
      </c>
      <c r="C25" s="8" t="n">
        <f aca="false">SUMIFS('Source'!$D:$D,'Source'!$A:$A,"211 - Pharmag Lachmair Ges. Mbh AUSTRIA",'Source'!$B:$B,$A25)</f>
        <v>20</v>
      </c>
      <c r="D25" s="8" t="n">
        <f aca="false">SUMIFS('Source'!$F:$F,'Source'!$A:$A,"211 - Pharmag Lachmair Ges. Mbh AUSTRIA",'Source'!$B:$B,$A25)</f>
        <v>0</v>
      </c>
      <c r="E25" s="8" t="n">
        <f aca="false">D25*$J$5</f>
        <v>0</v>
      </c>
      <c r="F25" s="8" t="n">
        <f aca="false">E25-C25</f>
        <v>-20</v>
      </c>
      <c r="G25" s="9" t="n">
        <f aca="false">IF(AND(C25=0,E25=0),0,IF(C25=0,"New",(E25-C25)/C25))</f>
        <v>-1</v>
      </c>
      <c r="H25" s="8" t="n">
        <f aca="false">SUMIFS('Source'!$E:$E,'Source'!$A:$A,"211 - Pharmag Lachmair Ges. Mbh AUSTRIA",'Source'!$B:$B,$A25)</f>
        <v>960.28</v>
      </c>
      <c r="I25" s="8" t="n">
        <f aca="false">SUMIFS('Source'!$G:$G,'Source'!$A:$A,"211 - Pharmag Lachmair Ges. Mbh AUSTRIA",'Source'!$B:$B,$A25)</f>
        <v>0</v>
      </c>
      <c r="J25" s="8" t="n">
        <f aca="false">I25*$J$5</f>
        <v>0</v>
      </c>
      <c r="K25" s="8" t="n">
        <f aca="false">J25-H25</f>
        <v>-960.28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306</v>
      </c>
      <c r="B26" s="7" t="str">
        <f aca="false">IFERROR(INDEX('Source'!$C:$C,MATCH($A26,'Source'!$B:$B,0)),"")</f>
        <v>ICE &amp; GO</v>
      </c>
      <c r="C26" s="8" t="n">
        <f aca="false">SUMIFS('Source'!$D:$D,'Source'!$A:$A,"211 - Pharmag Lachmair Ges. Mbh AUSTRIA",'Source'!$B:$B,$A26)</f>
        <v>75</v>
      </c>
      <c r="D26" s="8" t="n">
        <f aca="false">SUMIFS('Source'!$F:$F,'Source'!$A:$A,"211 - Pharmag Lachmair Ges. Mbh AUSTRIA",'Source'!$B:$B,$A26)</f>
        <v>0</v>
      </c>
      <c r="E26" s="8" t="n">
        <f aca="false">D26*$J$5</f>
        <v>0</v>
      </c>
      <c r="F26" s="8" t="n">
        <f aca="false">E26-C26</f>
        <v>-75</v>
      </c>
      <c r="G26" s="9" t="n">
        <f aca="false">IF(AND(C26=0,E26=0),0,IF(C26=0,"New",(E26-C26)/C26))</f>
        <v>-1</v>
      </c>
      <c r="H26" s="8" t="n">
        <f aca="false">SUMIFS('Source'!$E:$E,'Source'!$A:$A,"211 - Pharmag Lachmair Ges. Mbh AUSTRIA",'Source'!$B:$B,$A26)</f>
        <v>827.52</v>
      </c>
      <c r="I26" s="8" t="n">
        <f aca="false">SUMIFS('Source'!$G:$G,'Source'!$A:$A,"211 - Pharmag Lachmair Ges. Mbh AUSTRIA",'Source'!$B:$B,$A26)</f>
        <v>0</v>
      </c>
      <c r="J26" s="8" t="n">
        <f aca="false">I26*$J$5</f>
        <v>0</v>
      </c>
      <c r="K26" s="8" t="n">
        <f aca="false">J26-H26</f>
        <v>-827.52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181</v>
      </c>
      <c r="B27" s="7" t="str">
        <f aca="false">IFERROR(INDEX('Source'!$C:$C,MATCH($A27,'Source'!$B:$B,0)),"")</f>
        <v>מגן ברך רגיל</v>
      </c>
      <c r="C27" s="8" t="n">
        <f aca="false">SUMIFS('Source'!$D:$D,'Source'!$A:$A,"211 - Pharmag Lachmair Ges. Mbh AUSTRIA",'Source'!$B:$B,$A27)</f>
        <v>70</v>
      </c>
      <c r="D27" s="8" t="n">
        <f aca="false">SUMIFS('Source'!$F:$F,'Source'!$A:$A,"211 - Pharmag Lachmair Ges. Mbh AUSTRIA",'Source'!$B:$B,$A27)</f>
        <v>0</v>
      </c>
      <c r="E27" s="8" t="n">
        <f aca="false">D27*$J$5</f>
        <v>0</v>
      </c>
      <c r="F27" s="8" t="n">
        <f aca="false">E27-C27</f>
        <v>-70</v>
      </c>
      <c r="G27" s="9" t="n">
        <f aca="false">IF(AND(C27=0,E27=0),0,IF(C27=0,"New",(E27-C27)/C27))</f>
        <v>-1</v>
      </c>
      <c r="H27" s="8" t="n">
        <f aca="false">SUMIFS('Source'!$E:$E,'Source'!$A:$A,"211 - Pharmag Lachmair Ges. Mbh AUSTRIA",'Source'!$B:$B,$A27)</f>
        <v>811.07</v>
      </c>
      <c r="I27" s="8" t="n">
        <f aca="false">SUMIFS('Source'!$G:$G,'Source'!$A:$A,"211 - Pharmag Lachmair Ges. Mbh AUSTRIA",'Source'!$B:$B,$A27)</f>
        <v>0</v>
      </c>
      <c r="J27" s="8" t="n">
        <f aca="false">I27*$J$5</f>
        <v>0</v>
      </c>
      <c r="K27" s="8" t="n">
        <f aca="false">J27-H27</f>
        <v>-811.07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868</v>
      </c>
      <c r="B28" s="7" t="str">
        <f aca="false">IFERROR(INDEX('Source'!$C:$C,MATCH($A28,'Source'!$B:$B,0)),"")</f>
        <v>חבק יד</v>
      </c>
      <c r="C28" s="8" t="n">
        <f aca="false">SUMIFS('Source'!$D:$D,'Source'!$A:$A,"211 - Pharmag Lachmair Ges. Mbh AUSTRIA",'Source'!$B:$B,$A28)</f>
        <v>315</v>
      </c>
      <c r="D28" s="8" t="n">
        <f aca="false">SUMIFS('Source'!$F:$F,'Source'!$A:$A,"211 - Pharmag Lachmair Ges. Mbh AUSTRIA",'Source'!$B:$B,$A28)</f>
        <v>300</v>
      </c>
      <c r="E28" s="8" t="n">
        <f aca="false">D28*$J$5</f>
        <v>378.947368421053</v>
      </c>
      <c r="F28" s="8" t="n">
        <f aca="false">E28-C28</f>
        <v>63.9473684210526</v>
      </c>
      <c r="G28" s="9" t="n">
        <f aca="false">IF(AND(C28=0,E28=0),0,IF(C28=0,"New",(E28-C28)/C28))</f>
        <v>0.203007518796992</v>
      </c>
      <c r="H28" s="8" t="n">
        <f aca="false">SUMIFS('Source'!$E:$E,'Source'!$A:$A,"211 - Pharmag Lachmair Ges. Mbh AUSTRIA",'Source'!$B:$B,$A28)</f>
        <v>4650.86</v>
      </c>
      <c r="I28" s="8" t="n">
        <f aca="false">SUMIFS('Source'!$G:$G,'Source'!$A:$A,"211 - Pharmag Lachmair Ges. Mbh AUSTRIA",'Source'!$B:$B,$A28)</f>
        <v>3902.06</v>
      </c>
      <c r="J28" s="8" t="n">
        <f aca="false">I28*$J$5</f>
        <v>4928.91789473684</v>
      </c>
      <c r="K28" s="8" t="n">
        <f aca="false">J28-H28</f>
        <v>278.057894736841</v>
      </c>
      <c r="L28" s="9" t="n">
        <f aca="false">IF(AND(H28=0,J28=0),0,IF(H28=0,"New",(J28-H28)/H28))</f>
        <v>0.0597863394591197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1133</v>
      </c>
      <c r="B29" s="7" t="str">
        <f aca="false">IFERROR(INDEX('Source'!$C:$C,MATCH($A29,'Source'!$B:$B,0)),"")</f>
        <v>מגן מרפק</v>
      </c>
      <c r="C29" s="8" t="n">
        <f aca="false">SUMIFS('Source'!$D:$D,'Source'!$A:$A,"211 - Pharmag Lachmair Ges. Mbh AUSTRIA",'Source'!$B:$B,$A29)</f>
        <v>30</v>
      </c>
      <c r="D29" s="8" t="n">
        <f aca="false">SUMIFS('Source'!$F:$F,'Source'!$A:$A,"211 - Pharmag Lachmair Ges. Mbh AUSTRIA",'Source'!$B:$B,$A29)</f>
        <v>15</v>
      </c>
      <c r="E29" s="8" t="n">
        <f aca="false">D29*$J$5</f>
        <v>18.9473684210526</v>
      </c>
      <c r="F29" s="8" t="n">
        <f aca="false">E29-C29</f>
        <v>-11.0526315789474</v>
      </c>
      <c r="G29" s="9" t="n">
        <f aca="false">IF(AND(C29=0,E29=0),0,IF(C29=0,"New",(E29-C29)/C29))</f>
        <v>-0.368421052631579</v>
      </c>
      <c r="H29" s="8" t="n">
        <f aca="false">SUMIFS('Source'!$E:$E,'Source'!$A:$A,"211 - Pharmag Lachmair Ges. Mbh AUSTRIA",'Source'!$B:$B,$A29)</f>
        <v>626.55</v>
      </c>
      <c r="I29" s="8" t="n">
        <f aca="false">SUMIFS('Source'!$G:$G,'Source'!$A:$A,"211 - Pharmag Lachmair Ges. Mbh AUSTRIA",'Source'!$B:$B,$A29)</f>
        <v>275.75</v>
      </c>
      <c r="J29" s="8" t="n">
        <f aca="false">I29*$J$5</f>
        <v>348.315789473684</v>
      </c>
      <c r="K29" s="8" t="n">
        <f aca="false">J29-H29</f>
        <v>-278.234210526316</v>
      </c>
      <c r="L29" s="9" t="n">
        <f aca="false">IF(AND(H29=0,J29=0),0,IF(H29=0,"New",(J29-H29)/H29))</f>
        <v>-0.44407343472399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884</v>
      </c>
      <c r="B30" s="7" t="str">
        <f aca="false">IFERROR(INDEX('Source'!$C:$C,MATCH($A30,'Source'!$B:$B,0)),"")</f>
        <v>חגורת בטן קלה</v>
      </c>
      <c r="C30" s="8" t="n">
        <f aca="false">SUMIFS('Source'!$D:$D,'Source'!$A:$A,"211 - Pharmag Lachmair Ges. Mbh AUSTRIA",'Source'!$B:$B,$A30)</f>
        <v>11</v>
      </c>
      <c r="D30" s="8" t="n">
        <f aca="false">SUMIFS('Source'!$F:$F,'Source'!$A:$A,"211 - Pharmag Lachmair Ges. Mbh AUSTRIA",'Source'!$B:$B,$A30)</f>
        <v>0</v>
      </c>
      <c r="E30" s="8" t="n">
        <f aca="false">D30*$J$5</f>
        <v>0</v>
      </c>
      <c r="F30" s="8" t="n">
        <f aca="false">E30-C30</f>
        <v>-11</v>
      </c>
      <c r="G30" s="9" t="n">
        <f aca="false">IF(AND(C30=0,E30=0),0,IF(C30=0,"New",(E30-C30)/C30))</f>
        <v>-1</v>
      </c>
      <c r="H30" s="8" t="n">
        <f aca="false">SUMIFS('Source'!$E:$E,'Source'!$A:$A,"211 - Pharmag Lachmair Ges. Mbh AUSTRIA",'Source'!$B:$B,$A30)</f>
        <v>308.86</v>
      </c>
      <c r="I30" s="8" t="n">
        <f aca="false">SUMIFS('Source'!$G:$G,'Source'!$A:$A,"211 - Pharmag Lachmair Ges. Mbh AUSTRIA",'Source'!$B:$B,$A30)</f>
        <v>0</v>
      </c>
      <c r="J30" s="8" t="n">
        <f aca="false">I30*$J$5</f>
        <v>0</v>
      </c>
      <c r="K30" s="8" t="n">
        <f aca="false">J30-H30</f>
        <v>-308.86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554</v>
      </c>
      <c r="B31" s="7" t="str">
        <f aca="false">IFERROR(INDEX('Source'!$C:$C,MATCH($A31,'Source'!$B:$B,0)),"")</f>
        <v>חבק יד אגודלי</v>
      </c>
      <c r="C31" s="8" t="n">
        <f aca="false">SUMIFS('Source'!$D:$D,'Source'!$A:$A,"211 - Pharmag Lachmair Ges. Mbh AUSTRIA",'Source'!$B:$B,$A31)</f>
        <v>15</v>
      </c>
      <c r="D31" s="8" t="n">
        <f aca="false">SUMIFS('Source'!$F:$F,'Source'!$A:$A,"211 - Pharmag Lachmair Ges. Mbh AUSTRIA",'Source'!$B:$B,$A31)</f>
        <v>9</v>
      </c>
      <c r="E31" s="8" t="n">
        <f aca="false">D31*$J$5</f>
        <v>11.3684210526316</v>
      </c>
      <c r="F31" s="8" t="n">
        <f aca="false">E31-C31</f>
        <v>-3.63157894736842</v>
      </c>
      <c r="G31" s="9" t="n">
        <f aca="false">IF(AND(C31=0,E31=0),0,IF(C31=0,"New",(E31-C31)/C31))</f>
        <v>-0.242105263157895</v>
      </c>
      <c r="H31" s="8" t="n">
        <f aca="false">SUMIFS('Source'!$E:$E,'Source'!$A:$A,"211 - Pharmag Lachmair Ges. Mbh AUSTRIA",'Source'!$B:$B,$A31)</f>
        <v>496.51</v>
      </c>
      <c r="I31" s="8" t="n">
        <f aca="false">SUMIFS('Source'!$G:$G,'Source'!$A:$A,"211 - Pharmag Lachmair Ges. Mbh AUSTRIA",'Source'!$B:$B,$A31)</f>
        <v>262.22</v>
      </c>
      <c r="J31" s="8" t="n">
        <f aca="false">I31*$J$5</f>
        <v>331.225263157895</v>
      </c>
      <c r="K31" s="8" t="n">
        <f aca="false">J31-H31</f>
        <v>-165.284736842105</v>
      </c>
      <c r="L31" s="9" t="n">
        <f aca="false">IF(AND(H31=0,J31=0),0,IF(H31=0,"New",(J31-H31)/H31))</f>
        <v>-0.332893067293922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910</v>
      </c>
      <c r="B32" s="7" t="str">
        <f aca="false">IFERROR(INDEX('Source'!$C:$C,MATCH($A32,'Source'!$B:$B,0)),"")</f>
        <v>סד יד</v>
      </c>
      <c r="C32" s="8" t="n">
        <f aca="false">SUMIFS('Source'!$D:$D,'Source'!$A:$A,"211 - Pharmag Lachmair Ges. Mbh AUSTRIA",'Source'!$B:$B,$A32)</f>
        <v>85</v>
      </c>
      <c r="D32" s="8" t="n">
        <f aca="false">SUMIFS('Source'!$F:$F,'Source'!$A:$A,"211 - Pharmag Lachmair Ges. Mbh AUSTRIA",'Source'!$B:$B,$A32)</f>
        <v>110</v>
      </c>
      <c r="E32" s="8" t="n">
        <f aca="false">D32*$J$5</f>
        <v>138.947368421053</v>
      </c>
      <c r="F32" s="8" t="n">
        <f aca="false">E32-C32</f>
        <v>53.9473684210526</v>
      </c>
      <c r="G32" s="9" t="n">
        <f aca="false">IF(AND(C32=0,E32=0),0,IF(C32=0,"New",(E32-C32)/C32))</f>
        <v>0.634674922600619</v>
      </c>
      <c r="H32" s="8" t="n">
        <f aca="false">SUMIFS('Source'!$E:$E,'Source'!$A:$A,"211 - Pharmag Lachmair Ges. Mbh AUSTRIA",'Source'!$B:$B,$A32)</f>
        <v>1492.33</v>
      </c>
      <c r="I32" s="8" t="n">
        <f aca="false">SUMIFS('Source'!$G:$G,'Source'!$A:$A,"211 - Pharmag Lachmair Ges. Mbh AUSTRIA",'Source'!$B:$B,$A32)</f>
        <v>1697.83</v>
      </c>
      <c r="J32" s="8" t="n">
        <f aca="false">I32*$J$5</f>
        <v>2144.62736842105</v>
      </c>
      <c r="K32" s="8" t="n">
        <f aca="false">J32-H32</f>
        <v>652.297368421052</v>
      </c>
      <c r="L32" s="9" t="n">
        <f aca="false">IF(AND(H32=0,J32=0),0,IF(H32=0,"New",(J32-H32)/H32))</f>
        <v>0.437099950025164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312</v>
      </c>
      <c r="B33" s="7" t="str">
        <f aca="false">IFERROR(INDEX('Source'!$C:$C,MATCH($A33,'Source'!$B:$B,0)),"")</f>
        <v>מגן מרפק</v>
      </c>
      <c r="C33" s="8" t="n">
        <f aca="false">SUMIFS('Source'!$D:$D,'Source'!$A:$A,"211 - Pharmag Lachmair Ges. Mbh AUSTRIA",'Source'!$B:$B,$A33)</f>
        <v>9</v>
      </c>
      <c r="D33" s="8" t="n">
        <f aca="false">SUMIFS('Source'!$F:$F,'Source'!$A:$A,"211 - Pharmag Lachmair Ges. Mbh AUSTRIA",'Source'!$B:$B,$A33)</f>
        <v>0</v>
      </c>
      <c r="E33" s="8" t="n">
        <f aca="false">D33*$J$5</f>
        <v>0</v>
      </c>
      <c r="F33" s="8" t="n">
        <f aca="false">E33-C33</f>
        <v>-9</v>
      </c>
      <c r="G33" s="9" t="n">
        <f aca="false">IF(AND(C33=0,E33=0),0,IF(C33=0,"New",(E33-C33)/C33))</f>
        <v>-1</v>
      </c>
      <c r="H33" s="8" t="n">
        <f aca="false">SUMIFS('Source'!$E:$E,'Source'!$A:$A,"211 - Pharmag Lachmair Ges. Mbh AUSTRIA",'Source'!$B:$B,$A33)</f>
        <v>104.56</v>
      </c>
      <c r="I33" s="8" t="n">
        <f aca="false">SUMIFS('Source'!$G:$G,'Source'!$A:$A,"211 - Pharmag Lachmair Ges. Mbh AUSTRIA",'Source'!$B:$B,$A33)</f>
        <v>0</v>
      </c>
      <c r="J33" s="8" t="n">
        <f aca="false">I33*$J$5</f>
        <v>0</v>
      </c>
      <c r="K33" s="8" t="n">
        <f aca="false">J33-H33</f>
        <v>-104.56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397</v>
      </c>
      <c r="B34" s="7" t="str">
        <f aca="false">IFERROR(INDEX('Source'!$C:$C,MATCH($A34,'Source'!$B:$B,0)),"")</f>
        <v>חגורת שבר דו צדדית</v>
      </c>
      <c r="C34" s="8" t="n">
        <f aca="false">SUMIFS('Source'!$D:$D,'Source'!$A:$A,"211 - Pharmag Lachmair Ges. Mbh AUSTRIA",'Source'!$B:$B,$A34)</f>
        <v>1</v>
      </c>
      <c r="D34" s="8" t="n">
        <f aca="false">SUMIFS('Source'!$F:$F,'Source'!$A:$A,"211 - Pharmag Lachmair Ges. Mbh AUSTRIA",'Source'!$B:$B,$A34)</f>
        <v>0</v>
      </c>
      <c r="E34" s="8" t="n">
        <f aca="false">D34*$J$5</f>
        <v>0</v>
      </c>
      <c r="F34" s="8" t="n">
        <f aca="false">E34-C34</f>
        <v>-1</v>
      </c>
      <c r="G34" s="9" t="n">
        <f aca="false">IF(AND(C34=0,E34=0),0,IF(C34=0,"New",(E34-C34)/C34))</f>
        <v>-1</v>
      </c>
      <c r="H34" s="8" t="n">
        <f aca="false">SUMIFS('Source'!$E:$E,'Source'!$A:$A,"211 - Pharmag Lachmair Ges. Mbh AUSTRIA",'Source'!$B:$B,$A34)</f>
        <v>103.15</v>
      </c>
      <c r="I34" s="8" t="n">
        <f aca="false">SUMIFS('Source'!$G:$G,'Source'!$A:$A,"211 - Pharmag Lachmair Ges. Mbh AUSTRIA",'Source'!$B:$B,$A34)</f>
        <v>0</v>
      </c>
      <c r="J34" s="8" t="n">
        <f aca="false">I34*$J$5</f>
        <v>0</v>
      </c>
      <c r="K34" s="8" t="n">
        <f aca="false">J34-H34</f>
        <v>-103.15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908</v>
      </c>
      <c r="B35" s="7" t="str">
        <f aca="false">IFERROR(INDEX('Source'!$C:$C,MATCH($A35,'Source'!$B:$B,0)),"")</f>
        <v>מגן ירך</v>
      </c>
      <c r="C35" s="8" t="n">
        <f aca="false">SUMIFS('Source'!$D:$D,'Source'!$A:$A,"211 - Pharmag Lachmair Ges. Mbh AUSTRIA",'Source'!$B:$B,$A35)</f>
        <v>0</v>
      </c>
      <c r="D35" s="8" t="n">
        <f aca="false">SUMIFS('Source'!$F:$F,'Source'!$A:$A,"211 - Pharmag Lachmair Ges. Mbh AUSTRIA",'Source'!$B:$B,$A35)</f>
        <v>5</v>
      </c>
      <c r="E35" s="8" t="n">
        <f aca="false">D35*$J$5</f>
        <v>6.31578947368421</v>
      </c>
      <c r="F35" s="8" t="n">
        <f aca="false">E35-C35</f>
        <v>6.31578947368421</v>
      </c>
      <c r="G35" s="9" t="str">
        <f aca="false">IF(AND(C35=0,E35=0),0,IF(C35=0,"New",(E35-C35)/C35))</f>
        <v>New</v>
      </c>
      <c r="H35" s="8" t="n">
        <f aca="false">SUMIFS('Source'!$E:$E,'Source'!$A:$A,"211 - Pharmag Lachmair Ges. Mbh AUSTRIA",'Source'!$B:$B,$A35)</f>
        <v>0</v>
      </c>
      <c r="I35" s="8" t="n">
        <f aca="false">SUMIFS('Source'!$G:$G,'Source'!$A:$A,"211 - Pharmag Lachmair Ges. Mbh AUSTRIA",'Source'!$B:$B,$A35)</f>
        <v>86.54</v>
      </c>
      <c r="J35" s="8" t="n">
        <f aca="false">I35*$J$5</f>
        <v>109.313684210526</v>
      </c>
      <c r="K35" s="8" t="n">
        <f aca="false">J35-H35</f>
        <v>109.313684210526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212</v>
      </c>
      <c r="B36" s="7" t="str">
        <f aca="false">IFERROR(INDEX('Source'!$C:$C,MATCH($A36,'Source'!$B:$B,0)),"")</f>
        <v>מגן מרפק</v>
      </c>
      <c r="C36" s="8" t="n">
        <f aca="false">SUMIFS('Source'!$D:$D,'Source'!$A:$A,"211 - Pharmag Lachmair Ges. Mbh AUSTRIA",'Source'!$B:$B,$A36)</f>
        <v>5</v>
      </c>
      <c r="D36" s="8" t="n">
        <f aca="false">SUMIFS('Source'!$F:$F,'Source'!$A:$A,"211 - Pharmag Lachmair Ges. Mbh AUSTRIA",'Source'!$B:$B,$A36)</f>
        <v>0</v>
      </c>
      <c r="E36" s="8" t="n">
        <f aca="false">D36*$J$5</f>
        <v>0</v>
      </c>
      <c r="F36" s="8" t="n">
        <f aca="false">E36-C36</f>
        <v>-5</v>
      </c>
      <c r="G36" s="9" t="n">
        <f aca="false">IF(AND(C36=0,E36=0),0,IF(C36=0,"New",(E36-C36)/C36))</f>
        <v>-1</v>
      </c>
      <c r="H36" s="8" t="n">
        <f aca="false">SUMIFS('Source'!$E:$E,'Source'!$A:$A,"211 - Pharmag Lachmair Ges. Mbh AUSTRIA",'Source'!$B:$B,$A36)</f>
        <v>57.95</v>
      </c>
      <c r="I36" s="8" t="n">
        <f aca="false">SUMIFS('Source'!$G:$G,'Source'!$A:$A,"211 - Pharmag Lachmair Ges. Mbh AUSTRIA",'Source'!$B:$B,$A36)</f>
        <v>0</v>
      </c>
      <c r="J36" s="8" t="n">
        <f aca="false">I36*$J$5</f>
        <v>0</v>
      </c>
      <c r="K36" s="8" t="n">
        <f aca="false">J36-H36</f>
        <v>-57.95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575</v>
      </c>
      <c r="B37" s="7" t="str">
        <f aca="false">IFERROR(INDEX('Source'!$C:$C,MATCH($A37,'Source'!$B:$B,0)),"")</f>
        <v>מתלה</v>
      </c>
      <c r="C37" s="8" t="n">
        <f aca="false">SUMIFS('Source'!$D:$D,'Source'!$A:$A,"211 - Pharmag Lachmair Ges. Mbh AUSTRIA",'Source'!$B:$B,$A37)</f>
        <v>1</v>
      </c>
      <c r="D37" s="8" t="n">
        <f aca="false">SUMIFS('Source'!$F:$F,'Source'!$A:$A,"211 - Pharmag Lachmair Ges. Mbh AUSTRIA",'Source'!$B:$B,$A37)</f>
        <v>0</v>
      </c>
      <c r="E37" s="8" t="n">
        <f aca="false">D37*$J$5</f>
        <v>0</v>
      </c>
      <c r="F37" s="8" t="n">
        <f aca="false">E37-C37</f>
        <v>-1</v>
      </c>
      <c r="G37" s="9" t="n">
        <f aca="false">IF(AND(C37=0,E37=0),0,IF(C37=0,"New",(E37-C37)/C37))</f>
        <v>-1</v>
      </c>
      <c r="H37" s="8" t="n">
        <f aca="false">SUMIFS('Source'!$E:$E,'Source'!$A:$A,"211 - Pharmag Lachmair Ges. Mbh AUSTRIA",'Source'!$B:$B,$A37)</f>
        <v>46.89</v>
      </c>
      <c r="I37" s="8" t="n">
        <f aca="false">SUMIFS('Source'!$G:$G,'Source'!$A:$A,"211 - Pharmag Lachmair Ges. Mbh AUSTRIA",'Source'!$B:$B,$A37)</f>
        <v>0</v>
      </c>
      <c r="J37" s="8" t="n">
        <f aca="false">I37*$J$5</f>
        <v>0</v>
      </c>
      <c r="K37" s="8" t="n">
        <f aca="false">J37-H37</f>
        <v>-46.89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1065</v>
      </c>
      <c r="B38" s="7" t="str">
        <f aca="false">IFERROR(INDEX('Source'!$C:$C,MATCH($A38,'Source'!$B:$B,0)),"")</f>
        <v>גרבי חורף אנטיבקטריאלי שחור</v>
      </c>
      <c r="C38" s="8" t="n">
        <f aca="false">SUMIFS('Source'!$D:$D,'Source'!$A:$A,"211 - Pharmag Lachmair Ges. Mbh AUSTRIA",'Source'!$B:$B,$A38)</f>
        <v>1</v>
      </c>
      <c r="D38" s="8" t="n">
        <f aca="false">SUMIFS('Source'!$F:$F,'Source'!$A:$A,"211 - Pharmag Lachmair Ges. Mbh AUSTRIA",'Source'!$B:$B,$A38)</f>
        <v>0</v>
      </c>
      <c r="E38" s="8" t="n">
        <f aca="false">D38*$J$5</f>
        <v>0</v>
      </c>
      <c r="F38" s="8" t="n">
        <f aca="false">E38-C38</f>
        <v>-1</v>
      </c>
      <c r="G38" s="9" t="n">
        <f aca="false">IF(AND(C38=0,E38=0),0,IF(C38=0,"New",(E38-C38)/C38))</f>
        <v>-1</v>
      </c>
      <c r="H38" s="8" t="n">
        <f aca="false">SUMIFS('Source'!$E:$E,'Source'!$A:$A,"211 - Pharmag Lachmair Ges. Mbh AUSTRIA",'Source'!$B:$B,$A38)</f>
        <v>0.04</v>
      </c>
      <c r="I38" s="8" t="n">
        <f aca="false">SUMIFS('Source'!$G:$G,'Source'!$A:$A,"211 - Pharmag Lachmair Ges. Mbh AUSTRIA",'Source'!$B:$B,$A38)</f>
        <v>0</v>
      </c>
      <c r="J38" s="8" t="n">
        <f aca="false">I38*$J$5</f>
        <v>0</v>
      </c>
      <c r="K38" s="8" t="n">
        <f aca="false">J38-H38</f>
        <v>-0.04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653</v>
      </c>
      <c r="B39" s="7" t="str">
        <f aca="false">IFERROR(INDEX('Source'!$C:$C,MATCH($A39,'Source'!$B:$B,0)),"")</f>
        <v>גרבי נסיעות אנטיבקטריאלי</v>
      </c>
      <c r="C39" s="8" t="n">
        <f aca="false">SUMIFS('Source'!$D:$D,'Source'!$A:$A,"211 - Pharmag Lachmair Ges. Mbh AUSTRIA",'Source'!$B:$B,$A39)</f>
        <v>1</v>
      </c>
      <c r="D39" s="8" t="n">
        <f aca="false">SUMIFS('Source'!$F:$F,'Source'!$A:$A,"211 - Pharmag Lachmair Ges. Mbh AUSTRIA",'Source'!$B:$B,$A39)</f>
        <v>0</v>
      </c>
      <c r="E39" s="8" t="n">
        <f aca="false">D39*$J$5</f>
        <v>0</v>
      </c>
      <c r="F39" s="8" t="n">
        <f aca="false">E39-C39</f>
        <v>-1</v>
      </c>
      <c r="G39" s="9" t="n">
        <f aca="false">IF(AND(C39=0,E39=0),0,IF(C39=0,"New",(E39-C39)/C39))</f>
        <v>-1</v>
      </c>
      <c r="H39" s="8" t="n">
        <f aca="false">SUMIFS('Source'!$E:$E,'Source'!$A:$A,"211 - Pharmag Lachmair Ges. Mbh AUSTRIA",'Source'!$B:$B,$A39)</f>
        <v>0.04</v>
      </c>
      <c r="I39" s="8" t="n">
        <f aca="false">SUMIFS('Source'!$G:$G,'Source'!$A:$A,"211 - Pharmag Lachmair Ges. Mbh AUSTRIA",'Source'!$B:$B,$A39)</f>
        <v>0</v>
      </c>
      <c r="J39" s="8" t="n">
        <f aca="false">I39*$J$5</f>
        <v>0</v>
      </c>
      <c r="K39" s="8" t="n">
        <f aca="false">J39-H39</f>
        <v>-0.04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765</v>
      </c>
      <c r="B40" s="7" t="str">
        <f aca="false">IFERROR(INDEX('Source'!$C:$C,MATCH($A40,'Source'!$B:$B,0)),"")</f>
        <v>גרבי קיץ אנטיבקטריאלי לבן</v>
      </c>
      <c r="C40" s="8" t="n">
        <f aca="false">SUMIFS('Source'!$D:$D,'Source'!$A:$A,"211 - Pharmag Lachmair Ges. Mbh AUSTRIA",'Source'!$B:$B,$A40)</f>
        <v>1</v>
      </c>
      <c r="D40" s="8" t="n">
        <f aca="false">SUMIFS('Source'!$F:$F,'Source'!$A:$A,"211 - Pharmag Lachmair Ges. Mbh AUSTRIA",'Source'!$B:$B,$A40)</f>
        <v>0</v>
      </c>
      <c r="E40" s="8" t="n">
        <f aca="false">D40*$J$5</f>
        <v>0</v>
      </c>
      <c r="F40" s="8" t="n">
        <f aca="false">E40-C40</f>
        <v>-1</v>
      </c>
      <c r="G40" s="9" t="n">
        <f aca="false">IF(AND(C40=0,E40=0),0,IF(C40=0,"New",(E40-C40)/C40))</f>
        <v>-1</v>
      </c>
      <c r="H40" s="8" t="n">
        <f aca="false">SUMIFS('Source'!$E:$E,'Source'!$A:$A,"211 - Pharmag Lachmair Ges. Mbh AUSTRIA",'Source'!$B:$B,$A40)</f>
        <v>0.04</v>
      </c>
      <c r="I40" s="8" t="n">
        <f aca="false">SUMIFS('Source'!$G:$G,'Source'!$A:$A,"211 - Pharmag Lachmair Ges. Mbh AUSTRIA",'Source'!$B:$B,$A40)</f>
        <v>0</v>
      </c>
      <c r="J40" s="8" t="n">
        <f aca="false">I40*$J$5</f>
        <v>0</v>
      </c>
      <c r="K40" s="8" t="n">
        <f aca="false">J40-H40</f>
        <v>-0.04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2" customFormat="false" ht="15" hidden="false" customHeight="false" outlineLevel="0" collapsed="false">
      <c r="A42" s="17"/>
      <c r="B42" s="18" t="s">
        <v>642</v>
      </c>
      <c r="C42" s="19" t="n">
        <f aca="false">SUM(C9:C40)</f>
        <v>3060</v>
      </c>
      <c r="D42" s="19" t="n">
        <f aca="false">SUM(D9:D40)</f>
        <v>674</v>
      </c>
      <c r="E42" s="19" t="n">
        <f aca="false">SUM(E9:E40)</f>
        <v>851.368421052631</v>
      </c>
      <c r="F42" s="19" t="n">
        <f aca="false">SUM(F9:F40)</f>
        <v>-2208.63157894737</v>
      </c>
      <c r="G42" s="20" t="n">
        <f aca="false">IF(C42=0,"N/A",F42/C42)</f>
        <v>-0.721775025799794</v>
      </c>
      <c r="H42" s="19" t="n">
        <f aca="false">SUM(H9:H40)</f>
        <v>81786.57</v>
      </c>
      <c r="I42" s="19" t="n">
        <f aca="false">SUM(I9:I40)</f>
        <v>10037.15</v>
      </c>
      <c r="J42" s="19" t="n">
        <f aca="false">SUM(J9:J40)</f>
        <v>12678.5052631579</v>
      </c>
      <c r="K42" s="19" t="n">
        <f aca="false">SUM(K9:K40)</f>
        <v>-69108.0647368421</v>
      </c>
      <c r="L42" s="20" t="n">
        <f aca="false">IF(H42=0,"N/A",K42/H42)</f>
        <v>-0.844980596898025</v>
      </c>
      <c r="M42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1227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SUMPRODUCT(--(((C9:C53&lt;&gt;0)+(H9:H53&lt;&gt;0)&gt;0)*((D9:D53=0)*(I9:I53=0))))</f>
        <v>9</v>
      </c>
      <c r="C5" s="13" t="s">
        <v>64</v>
      </c>
      <c r="D5" s="14" t="n">
        <f aca="false">SUMPRODUCT(--(((D9:D53&lt;&gt;0)+(I9:I53&lt;&gt;0)&gt;0)*((C9:C53=0)*(H9:H53=0))))</f>
        <v>7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SUMPRODUCT(--(((C9:C53&lt;&gt;0)+(H9:H53&lt;&gt;0)&gt;0)*((D9:D53=0)*(I9:I53=0)))*C9:C53)</f>
        <v>45</v>
      </c>
      <c r="C6" s="13" t="s">
        <v>67</v>
      </c>
      <c r="D6" s="14" t="n">
        <f aca="false">SUMPRODUCT(--(((C9:C53&lt;&gt;0)+(H9:H53&lt;&gt;0)&gt;0)*((D9:D53=0)*(I9:I53=0)))*H9:H53)</f>
        <v>4777.25</v>
      </c>
      <c r="E6" s="13" t="s">
        <v>68</v>
      </c>
      <c r="F6" s="14" t="n">
        <f aca="false">SUMPRODUCT(--(((D9:D53&lt;&gt;0)+(I9:I53&lt;&gt;0)&gt;0)*((C9:C53=0)*(H9:H53=0)))*D9:D53)</f>
        <v>56</v>
      </c>
      <c r="G6" s="13" t="s">
        <v>69</v>
      </c>
      <c r="H6" s="14" t="n">
        <f aca="false">SUMPRODUCT(--(((D9:D53&lt;&gt;0)+(I9:I53&lt;&gt;0)&gt;0)*((C9:C53=0)*(H9:H53=0)))*I9:I53)</f>
        <v>1430.29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651</v>
      </c>
      <c r="B9" s="7" t="str">
        <f aca="false">IFERROR(INDEX('Source'!$C:$C,MATCH($A9,'Source'!$B:$B,0)),"")</f>
        <v>חגורת פאבליק (רצועות אבדוקציה)</v>
      </c>
      <c r="C9" s="8" t="n">
        <f aca="false">SUMIFS('Source'!$D:$D,'Source'!$A:$A,"213 - E.f.m.o. SPAIN",'Source'!$B:$B,$A9)</f>
        <v>22</v>
      </c>
      <c r="D9" s="8" t="n">
        <f aca="false">SUMIFS('Source'!$F:$F,'Source'!$A:$A,"213 - E.f.m.o. SPAIN",'Source'!$B:$B,$A9)</f>
        <v>0</v>
      </c>
      <c r="E9" s="8" t="n">
        <f aca="false">D9*$J$5</f>
        <v>0</v>
      </c>
      <c r="F9" s="8" t="n">
        <f aca="false">E9-C9</f>
        <v>-22</v>
      </c>
      <c r="G9" s="9" t="n">
        <f aca="false">IF(AND(C9=0,E9=0),0,IF(C9=0,"New",(E9-C9)/C9))</f>
        <v>-1</v>
      </c>
      <c r="H9" s="8" t="n">
        <f aca="false">SUMIFS('Source'!$E:$E,'Source'!$A:$A,"213 - E.f.m.o. SPAIN",'Source'!$B:$B,$A9)</f>
        <v>3429.22</v>
      </c>
      <c r="I9" s="8" t="n">
        <f aca="false">SUMIFS('Source'!$G:$G,'Source'!$A:$A,"213 - E.f.m.o. SPAIN",'Source'!$B:$B,$A9)</f>
        <v>0</v>
      </c>
      <c r="J9" s="8" t="n">
        <f aca="false">I9*$J$5</f>
        <v>0</v>
      </c>
      <c r="K9" s="8" t="n">
        <f aca="false">J9-H9</f>
        <v>-3429.22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1035</v>
      </c>
      <c r="B10" s="7" t="str">
        <f aca="false">IFERROR(INDEX('Source'!$C:$C,MATCH($A10,'Source'!$B:$B,0)),"")</f>
        <v>מדרס מתכוונן</v>
      </c>
      <c r="C10" s="8" t="n">
        <f aca="false">SUMIFS('Source'!$D:$D,'Source'!$A:$A,"213 - E.f.m.o. SPAIN",'Source'!$B:$B,$A10)</f>
        <v>140</v>
      </c>
      <c r="D10" s="8" t="n">
        <f aca="false">SUMIFS('Source'!$F:$F,'Source'!$A:$A,"213 - E.f.m.o. SPAIN",'Source'!$B:$B,$A10)</f>
        <v>180</v>
      </c>
      <c r="E10" s="8" t="n">
        <f aca="false">D10*$J$5</f>
        <v>227.368421052632</v>
      </c>
      <c r="F10" s="8" t="n">
        <f aca="false">E10-C10</f>
        <v>87.3684210526316</v>
      </c>
      <c r="G10" s="9" t="n">
        <f aca="false">IF(AND(C10=0,E10=0),0,IF(C10=0,"New",(E10-C10)/C10))</f>
        <v>0.62406015037594</v>
      </c>
      <c r="H10" s="8" t="n">
        <f aca="false">SUMIFS('Source'!$E:$E,'Source'!$A:$A,"213 - E.f.m.o. SPAIN",'Source'!$B:$B,$A10)</f>
        <v>5108.21</v>
      </c>
      <c r="I10" s="8" t="n">
        <f aca="false">SUMIFS('Source'!$G:$G,'Source'!$A:$A,"213 - E.f.m.o. SPAIN",'Source'!$B:$B,$A10)</f>
        <v>6040.01</v>
      </c>
      <c r="J10" s="8" t="n">
        <f aca="false">I10*$J$5</f>
        <v>7629.48631578947</v>
      </c>
      <c r="K10" s="8" t="n">
        <f aca="false">J10-H10</f>
        <v>2521.27631578947</v>
      </c>
      <c r="L10" s="9" t="n">
        <f aca="false">IF(AND(H10=0,J10=0),0,IF(H10=0,"New",(J10-H10)/H10))</f>
        <v>0.493573348744369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1049</v>
      </c>
      <c r="B11" s="7" t="str">
        <f aca="false">IFERROR(INDEX('Source'!$C:$C,MATCH($A11,'Source'!$B:$B,0)),"")</f>
        <v>מדרס מתכוונן</v>
      </c>
      <c r="C11" s="8" t="n">
        <f aca="false">SUMIFS('Source'!$D:$D,'Source'!$A:$A,"213 - E.f.m.o. SPAIN",'Source'!$B:$B,$A11)</f>
        <v>55</v>
      </c>
      <c r="D11" s="8" t="n">
        <f aca="false">SUMIFS('Source'!$F:$F,'Source'!$A:$A,"213 - E.f.m.o. SPAIN",'Source'!$B:$B,$A11)</f>
        <v>35</v>
      </c>
      <c r="E11" s="8" t="n">
        <f aca="false">D11*$J$5</f>
        <v>44.2105263157895</v>
      </c>
      <c r="F11" s="8" t="n">
        <f aca="false">E11-C11</f>
        <v>-10.7894736842105</v>
      </c>
      <c r="G11" s="9" t="n">
        <f aca="false">IF(AND(C11=0,E11=0),0,IF(C11=0,"New",(E11-C11)/C11))</f>
        <v>-0.196172248803828</v>
      </c>
      <c r="H11" s="8" t="n">
        <f aca="false">SUMIFS('Source'!$E:$E,'Source'!$A:$A,"213 - E.f.m.o. SPAIN",'Source'!$B:$B,$A11)</f>
        <v>2056.22</v>
      </c>
      <c r="I11" s="8" t="n">
        <f aca="false">SUMIFS('Source'!$G:$G,'Source'!$A:$A,"213 - E.f.m.o. SPAIN",'Source'!$B:$B,$A11)</f>
        <v>1158.52</v>
      </c>
      <c r="J11" s="8" t="n">
        <f aca="false">I11*$J$5</f>
        <v>1463.39368421053</v>
      </c>
      <c r="K11" s="8" t="n">
        <f aca="false">J11-H11</f>
        <v>-592.826315789474</v>
      </c>
      <c r="L11" s="9" t="n">
        <f aca="false">IF(AND(H11=0,J11=0),0,IF(H11=0,"New",(J11-H11)/H11))</f>
        <v>-0.28830879759436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868</v>
      </c>
      <c r="B12" s="7" t="str">
        <f aca="false">IFERROR(INDEX('Source'!$C:$C,MATCH($A12,'Source'!$B:$B,0)),"")</f>
        <v>חבק יד</v>
      </c>
      <c r="C12" s="8" t="n">
        <f aca="false">SUMIFS('Source'!$D:$D,'Source'!$A:$A,"213 - E.f.m.o. SPAIN",'Source'!$B:$B,$A12)</f>
        <v>170</v>
      </c>
      <c r="D12" s="8" t="n">
        <f aca="false">SUMIFS('Source'!$F:$F,'Source'!$A:$A,"213 - E.f.m.o. SPAIN",'Source'!$B:$B,$A12)</f>
        <v>240</v>
      </c>
      <c r="E12" s="8" t="n">
        <f aca="false">D12*$J$5</f>
        <v>303.157894736842</v>
      </c>
      <c r="F12" s="8" t="n">
        <f aca="false">E12-C12</f>
        <v>133.157894736842</v>
      </c>
      <c r="G12" s="9" t="n">
        <f aca="false">IF(AND(C12=0,E12=0),0,IF(C12=0,"New",(E12-C12)/C12))</f>
        <v>0.78328173374613</v>
      </c>
      <c r="H12" s="8" t="n">
        <f aca="false">SUMIFS('Source'!$E:$E,'Source'!$A:$A,"213 - E.f.m.o. SPAIN",'Source'!$B:$B,$A12)</f>
        <v>2243.06</v>
      </c>
      <c r="I12" s="8" t="n">
        <f aca="false">SUMIFS('Source'!$G:$G,'Source'!$A:$A,"213 - E.f.m.o. SPAIN",'Source'!$B:$B,$A12)</f>
        <v>3037.35</v>
      </c>
      <c r="J12" s="8" t="n">
        <f aca="false">I12*$J$5</f>
        <v>3836.65263157895</v>
      </c>
      <c r="K12" s="8" t="n">
        <f aca="false">J12-H12</f>
        <v>1593.59263157895</v>
      </c>
      <c r="L12" s="9" t="n">
        <f aca="false">IF(AND(H12=0,J12=0),0,IF(H12=0,"New",(J12-H12)/H12))</f>
        <v>0.710454750019593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812</v>
      </c>
      <c r="B13" s="7" t="str">
        <f aca="false">IFERROR(INDEX('Source'!$C:$C,MATCH($A13,'Source'!$B:$B,0)),"")</f>
        <v>מדרס מתכוונן</v>
      </c>
      <c r="C13" s="8" t="n">
        <f aca="false">SUMIFS('Source'!$D:$D,'Source'!$A:$A,"213 - E.f.m.o. SPAIN",'Source'!$B:$B,$A13)</f>
        <v>85</v>
      </c>
      <c r="D13" s="8" t="n">
        <f aca="false">SUMIFS('Source'!$F:$F,'Source'!$A:$A,"213 - E.f.m.o. SPAIN",'Source'!$B:$B,$A13)</f>
        <v>115</v>
      </c>
      <c r="E13" s="8" t="n">
        <f aca="false">D13*$J$5</f>
        <v>145.263157894737</v>
      </c>
      <c r="F13" s="8" t="n">
        <f aca="false">E13-C13</f>
        <v>60.2631578947368</v>
      </c>
      <c r="G13" s="9" t="n">
        <f aca="false">IF(AND(C13=0,E13=0),0,IF(C13=0,"New",(E13-C13)/C13))</f>
        <v>0.708978328173374</v>
      </c>
      <c r="H13" s="8" t="n">
        <f aca="false">SUMIFS('Source'!$E:$E,'Source'!$A:$A,"213 - E.f.m.o. SPAIN",'Source'!$B:$B,$A13)</f>
        <v>3113.49</v>
      </c>
      <c r="I13" s="8" t="n">
        <f aca="false">SUMIFS('Source'!$G:$G,'Source'!$A:$A,"213 - E.f.m.o. SPAIN",'Source'!$B:$B,$A13)</f>
        <v>3862.4</v>
      </c>
      <c r="J13" s="8" t="n">
        <f aca="false">I13*$J$5</f>
        <v>4878.82105263158</v>
      </c>
      <c r="K13" s="8" t="n">
        <f aca="false">J13-H13</f>
        <v>1765.33105263158</v>
      </c>
      <c r="L13" s="9" t="n">
        <f aca="false">IF(AND(H13=0,J13=0),0,IF(H13=0,"New",(J13-H13)/H13))</f>
        <v>0.566994290211814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162</v>
      </c>
      <c r="B14" s="7" t="str">
        <f aca="false">IFERROR(INDEX('Source'!$C:$C,MATCH($A14,'Source'!$B:$B,0)),"")</f>
        <v>חבק טניס</v>
      </c>
      <c r="C14" s="8" t="n">
        <f aca="false">SUMIFS('Source'!$D:$D,'Source'!$A:$A,"213 - E.f.m.o. SPAIN",'Source'!$B:$B,$A14)</f>
        <v>45</v>
      </c>
      <c r="D14" s="8" t="n">
        <f aca="false">SUMIFS('Source'!$F:$F,'Source'!$A:$A,"213 - E.f.m.o. SPAIN",'Source'!$B:$B,$A14)</f>
        <v>15</v>
      </c>
      <c r="E14" s="8" t="n">
        <f aca="false">D14*$J$5</f>
        <v>18.9473684210526</v>
      </c>
      <c r="F14" s="8" t="n">
        <f aca="false">E14-C14</f>
        <v>-26.0526315789474</v>
      </c>
      <c r="G14" s="9" t="n">
        <f aca="false">IF(AND(C14=0,E14=0),0,IF(C14=0,"New",(E14-C14)/C14))</f>
        <v>-0.578947368421053</v>
      </c>
      <c r="H14" s="8" t="n">
        <f aca="false">SUMIFS('Source'!$E:$E,'Source'!$A:$A,"213 - E.f.m.o. SPAIN",'Source'!$B:$B,$A14)</f>
        <v>745.8</v>
      </c>
      <c r="I14" s="8" t="n">
        <f aca="false">SUMIFS('Source'!$G:$G,'Source'!$A:$A,"213 - E.f.m.o. SPAIN",'Source'!$B:$B,$A14)</f>
        <v>223.18</v>
      </c>
      <c r="J14" s="8" t="n">
        <f aca="false">I14*$J$5</f>
        <v>281.911578947368</v>
      </c>
      <c r="K14" s="8" t="n">
        <f aca="false">J14-H14</f>
        <v>-463.888421052632</v>
      </c>
      <c r="L14" s="9" t="n">
        <f aca="false">IF(AND(H14=0,J14=0),0,IF(H14=0,"New",(J14-H14)/H14))</f>
        <v>-0.622001100901893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613</v>
      </c>
      <c r="B15" s="7" t="str">
        <f aca="false">IFERROR(INDEX('Source'!$C:$C,MATCH($A15,'Source'!$B:$B,0)),"")</f>
        <v>מכשיר ליצוב הבוהן</v>
      </c>
      <c r="C15" s="8" t="n">
        <f aca="false">SUMIFS('Source'!$D:$D,'Source'!$A:$A,"213 - E.f.m.o. SPAIN",'Source'!$B:$B,$A15)</f>
        <v>0</v>
      </c>
      <c r="D15" s="8" t="n">
        <f aca="false">SUMIFS('Source'!$F:$F,'Source'!$A:$A,"213 - E.f.m.o. SPAIN",'Source'!$B:$B,$A15)</f>
        <v>15</v>
      </c>
      <c r="E15" s="8" t="n">
        <f aca="false">D15*$J$5</f>
        <v>18.9473684210526</v>
      </c>
      <c r="F15" s="8" t="n">
        <f aca="false">E15-C15</f>
        <v>18.9473684210526</v>
      </c>
      <c r="G15" s="9" t="str">
        <f aca="false">IF(AND(C15=0,E15=0),0,IF(C15=0,"New",(E15-C15)/C15))</f>
        <v>New</v>
      </c>
      <c r="H15" s="8" t="n">
        <f aca="false">SUMIFS('Source'!$E:$E,'Source'!$A:$A,"213 - E.f.m.o. SPAIN",'Source'!$B:$B,$A15)</f>
        <v>0</v>
      </c>
      <c r="I15" s="8" t="n">
        <f aca="false">SUMIFS('Source'!$G:$G,'Source'!$A:$A,"213 - E.f.m.o. SPAIN",'Source'!$B:$B,$A15)</f>
        <v>461.4</v>
      </c>
      <c r="J15" s="8" t="n">
        <f aca="false">I15*$J$5</f>
        <v>582.821052631579</v>
      </c>
      <c r="K15" s="8" t="n">
        <f aca="false">J15-H15</f>
        <v>582.821052631579</v>
      </c>
      <c r="L15" s="9" t="str">
        <f aca="false">IF(AND(H15=0,J15=0),0,IF(H15=0,"New",(J15-H15)/H15))</f>
        <v>New</v>
      </c>
      <c r="M15" s="7" t="str">
        <f aca="false">IF(AND(OR(C15&lt;&gt;0,H15&lt;&gt;0),D15=0,I15=0),"DROP",IF(AND(OR(D15&lt;&gt;0,I15&lt;&gt;0),C15=0,H15=0),"NEW",""))</f>
        <v>NEW</v>
      </c>
    </row>
    <row r="16" customFormat="false" ht="15" hidden="false" customHeight="false" outlineLevel="0" collapsed="false">
      <c r="A16" s="7" t="s">
        <v>1038</v>
      </c>
      <c r="B16" s="7" t="str">
        <f aca="false">IFERROR(INDEX('Source'!$C:$C,MATCH($A16,'Source'!$B:$B,0)),"")</f>
        <v>מדרס מתכוונן</v>
      </c>
      <c r="C16" s="8" t="n">
        <f aca="false">SUMIFS('Source'!$D:$D,'Source'!$A:$A,"213 - E.f.m.o. SPAIN",'Source'!$B:$B,$A16)</f>
        <v>85</v>
      </c>
      <c r="D16" s="8" t="n">
        <f aca="false">SUMIFS('Source'!$F:$F,'Source'!$A:$A,"213 - E.f.m.o. SPAIN",'Source'!$B:$B,$A16)</f>
        <v>80</v>
      </c>
      <c r="E16" s="8" t="n">
        <f aca="false">D16*$J$5</f>
        <v>101.052631578947</v>
      </c>
      <c r="F16" s="8" t="n">
        <f aca="false">E16-C16</f>
        <v>16.0526315789474</v>
      </c>
      <c r="G16" s="9" t="n">
        <f aca="false">IF(AND(C16=0,E16=0),0,IF(C16=0,"New",(E16-C16)/C16))</f>
        <v>0.188854489164087</v>
      </c>
      <c r="H16" s="8" t="n">
        <f aca="false">SUMIFS('Source'!$E:$E,'Source'!$A:$A,"213 - E.f.m.o. SPAIN",'Source'!$B:$B,$A16)</f>
        <v>3115.64</v>
      </c>
      <c r="I16" s="8" t="n">
        <f aca="false">SUMIFS('Source'!$G:$G,'Source'!$A:$A,"213 - E.f.m.o. SPAIN",'Source'!$B:$B,$A16)</f>
        <v>2681.55</v>
      </c>
      <c r="J16" s="8" t="n">
        <f aca="false">I16*$J$5</f>
        <v>3387.22105263158</v>
      </c>
      <c r="K16" s="8" t="n">
        <f aca="false">J16-H16</f>
        <v>271.581052631579</v>
      </c>
      <c r="L16" s="9" t="n">
        <f aca="false">IF(AND(H16=0,J16=0),0,IF(H16=0,"New",(J16-H16)/H16))</f>
        <v>0.0871670194989084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107</v>
      </c>
      <c r="B17" s="7" t="str">
        <f aca="false">IFERROR(INDEX('Source'!$C:$C,MATCH($A17,'Source'!$B:$B,0)),"")</f>
        <v>חגורת גב עם תמיכות</v>
      </c>
      <c r="C17" s="8" t="n">
        <f aca="false">SUMIFS('Source'!$D:$D,'Source'!$A:$A,"213 - E.f.m.o. SPAIN",'Source'!$B:$B,$A17)</f>
        <v>0</v>
      </c>
      <c r="D17" s="8" t="n">
        <f aca="false">SUMIFS('Source'!$F:$F,'Source'!$A:$A,"213 - E.f.m.o. SPAIN",'Source'!$B:$B,$A17)</f>
        <v>10</v>
      </c>
      <c r="E17" s="8" t="n">
        <f aca="false">D17*$J$5</f>
        <v>12.6315789473684</v>
      </c>
      <c r="F17" s="8" t="n">
        <f aca="false">E17-C17</f>
        <v>12.6315789473684</v>
      </c>
      <c r="G17" s="9" t="str">
        <f aca="false">IF(AND(C17=0,E17=0),0,IF(C17=0,"New",(E17-C17)/C17))</f>
        <v>New</v>
      </c>
      <c r="H17" s="8" t="n">
        <f aca="false">SUMIFS('Source'!$E:$E,'Source'!$A:$A,"213 - E.f.m.o. SPAIN",'Source'!$B:$B,$A17)</f>
        <v>0</v>
      </c>
      <c r="I17" s="8" t="n">
        <f aca="false">SUMIFS('Source'!$G:$G,'Source'!$A:$A,"213 - E.f.m.o. SPAIN",'Source'!$B:$B,$A17)</f>
        <v>384.6</v>
      </c>
      <c r="J17" s="8" t="n">
        <f aca="false">I17*$J$5</f>
        <v>485.81052631579</v>
      </c>
      <c r="K17" s="8" t="n">
        <f aca="false">J17-H17</f>
        <v>485.81052631579</v>
      </c>
      <c r="L17" s="9" t="str">
        <f aca="false">IF(AND(H17=0,J17=0),0,IF(H17=0,"New",(J17-H17)/H17))</f>
        <v>New</v>
      </c>
      <c r="M17" s="7" t="str">
        <f aca="false">IF(AND(OR(C17&lt;&gt;0,H17&lt;&gt;0),D17=0,I17=0),"DROP",IF(AND(OR(D17&lt;&gt;0,I17&lt;&gt;0),C17=0,H17=0),"NEW",""))</f>
        <v>NEW</v>
      </c>
    </row>
    <row r="18" customFormat="false" ht="15" hidden="false" customHeight="false" outlineLevel="0" collapsed="false">
      <c r="A18" s="7" t="s">
        <v>389</v>
      </c>
      <c r="B18" s="7" t="str">
        <f aca="false">IFERROR(INDEX('Source'!$C:$C,MATCH($A18,'Source'!$B:$B,0)),"")</f>
        <v>מגן לכתף ימין/שמאל</v>
      </c>
      <c r="C18" s="8" t="n">
        <f aca="false">SUMIFS('Source'!$D:$D,'Source'!$A:$A,"213 - E.f.m.o. SPAIN",'Source'!$B:$B,$A18)</f>
        <v>5</v>
      </c>
      <c r="D18" s="8" t="n">
        <f aca="false">SUMIFS('Source'!$F:$F,'Source'!$A:$A,"213 - E.f.m.o. SPAIN",'Source'!$B:$B,$A18)</f>
        <v>0</v>
      </c>
      <c r="E18" s="8" t="n">
        <f aca="false">D18*$J$5</f>
        <v>0</v>
      </c>
      <c r="F18" s="8" t="n">
        <f aca="false">E18-C18</f>
        <v>-5</v>
      </c>
      <c r="G18" s="9" t="n">
        <f aca="false">IF(AND(C18=0,E18=0),0,IF(C18=0,"New",(E18-C18)/C18))</f>
        <v>-1</v>
      </c>
      <c r="H18" s="8" t="n">
        <f aca="false">SUMIFS('Source'!$E:$E,'Source'!$A:$A,"213 - E.f.m.o. SPAIN",'Source'!$B:$B,$A18)</f>
        <v>377.3</v>
      </c>
      <c r="I18" s="8" t="n">
        <f aca="false">SUMIFS('Source'!$G:$G,'Source'!$A:$A,"213 - E.f.m.o. SPAIN",'Source'!$B:$B,$A18)</f>
        <v>0</v>
      </c>
      <c r="J18" s="8" t="n">
        <f aca="false">I18*$J$5</f>
        <v>0</v>
      </c>
      <c r="K18" s="8" t="n">
        <f aca="false">J18-H18</f>
        <v>-377.3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889</v>
      </c>
      <c r="B19" s="7" t="str">
        <f aca="false">IFERROR(INDEX('Source'!$C:$C,MATCH($A19,'Source'!$B:$B,0)),"")</f>
        <v>מגן קרסול</v>
      </c>
      <c r="C19" s="8" t="n">
        <f aca="false">SUMIFS('Source'!$D:$D,'Source'!$A:$A,"213 - E.f.m.o. SPAIN",'Source'!$B:$B,$A19)</f>
        <v>0</v>
      </c>
      <c r="D19" s="8" t="n">
        <f aca="false">SUMIFS('Source'!$F:$F,'Source'!$A:$A,"213 - E.f.m.o. SPAIN",'Source'!$B:$B,$A19)</f>
        <v>25</v>
      </c>
      <c r="E19" s="8" t="n">
        <f aca="false">D19*$J$5</f>
        <v>31.5789473684211</v>
      </c>
      <c r="F19" s="8" t="n">
        <f aca="false">E19-C19</f>
        <v>31.5789473684211</v>
      </c>
      <c r="G19" s="9" t="str">
        <f aca="false">IF(AND(C19=0,E19=0),0,IF(C19=0,"New",(E19-C19)/C19))</f>
        <v>New</v>
      </c>
      <c r="H19" s="8" t="n">
        <f aca="false">SUMIFS('Source'!$E:$E,'Source'!$A:$A,"213 - E.f.m.o. SPAIN",'Source'!$B:$B,$A19)</f>
        <v>0</v>
      </c>
      <c r="I19" s="8" t="n">
        <f aca="false">SUMIFS('Source'!$G:$G,'Source'!$A:$A,"213 - E.f.m.o. SPAIN",'Source'!$B:$B,$A19)</f>
        <v>376.06</v>
      </c>
      <c r="J19" s="8" t="n">
        <f aca="false">I19*$J$5</f>
        <v>475.023157894737</v>
      </c>
      <c r="K19" s="8" t="n">
        <f aca="false">J19-H19</f>
        <v>475.023157894737</v>
      </c>
      <c r="L19" s="9" t="str">
        <f aca="false">IF(AND(H19=0,J19=0),0,IF(H19=0,"New",(J19-H19)/H19))</f>
        <v>New</v>
      </c>
      <c r="M19" s="7" t="str">
        <f aca="false">IF(AND(OR(C19&lt;&gt;0,H19&lt;&gt;0),D19=0,I19=0),"DROP",IF(AND(OR(D19&lt;&gt;0,I19&lt;&gt;0),C19=0,H19=0),"NEW",""))</f>
        <v>NEW</v>
      </c>
    </row>
    <row r="20" customFormat="false" ht="15" hidden="false" customHeight="false" outlineLevel="0" collapsed="false">
      <c r="A20" s="7" t="s">
        <v>185</v>
      </c>
      <c r="B20" s="7" t="str">
        <f aca="false">IFERROR(INDEX('Source'!$C:$C,MATCH($A20,'Source'!$B:$B,0)),"")</f>
        <v>מגן ברך עם תמיכות</v>
      </c>
      <c r="C20" s="8" t="n">
        <f aca="false">SUMIFS('Source'!$D:$D,'Source'!$A:$A,"213 - E.f.m.o. SPAIN",'Source'!$B:$B,$A20)</f>
        <v>60</v>
      </c>
      <c r="D20" s="8" t="n">
        <f aca="false">SUMIFS('Source'!$F:$F,'Source'!$A:$A,"213 - E.f.m.o. SPAIN",'Source'!$B:$B,$A20)</f>
        <v>75</v>
      </c>
      <c r="E20" s="8" t="n">
        <f aca="false">D20*$J$5</f>
        <v>94.7368421052632</v>
      </c>
      <c r="F20" s="8" t="n">
        <f aca="false">E20-C20</f>
        <v>34.7368421052632</v>
      </c>
      <c r="G20" s="9" t="n">
        <f aca="false">IF(AND(C20=0,E20=0),0,IF(C20=0,"New",(E20-C20)/C20))</f>
        <v>0.578947368421053</v>
      </c>
      <c r="H20" s="8" t="n">
        <f aca="false">SUMIFS('Source'!$E:$E,'Source'!$A:$A,"213 - E.f.m.o. SPAIN",'Source'!$B:$B,$A20)</f>
        <v>2052.22</v>
      </c>
      <c r="I20" s="8" t="n">
        <f aca="false">SUMIFS('Source'!$G:$G,'Source'!$A:$A,"213 - E.f.m.o. SPAIN",'Source'!$B:$B,$A20)</f>
        <v>2416.33</v>
      </c>
      <c r="J20" s="8" t="n">
        <f aca="false">I20*$J$5</f>
        <v>3052.20631578947</v>
      </c>
      <c r="K20" s="8" t="n">
        <f aca="false">J20-H20</f>
        <v>999.986315789474</v>
      </c>
      <c r="L20" s="9" t="n">
        <f aca="false">IF(AND(H20=0,J20=0),0,IF(H20=0,"New",(J20-H20)/H20))</f>
        <v>0.487270524500041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906</v>
      </c>
      <c r="B21" s="7" t="str">
        <f aca="false">IFERROR(INDEX('Source'!$C:$C,MATCH($A21,'Source'!$B:$B,0)),"")</f>
        <v>מ.ברך</v>
      </c>
      <c r="C21" s="8" t="n">
        <f aca="false">SUMIFS('Source'!$D:$D,'Source'!$A:$A,"213 - E.f.m.o. SPAIN",'Source'!$B:$B,$A21)</f>
        <v>135</v>
      </c>
      <c r="D21" s="8" t="n">
        <f aca="false">SUMIFS('Source'!$F:$F,'Source'!$A:$A,"213 - E.f.m.o. SPAIN",'Source'!$B:$B,$A21)</f>
        <v>155</v>
      </c>
      <c r="E21" s="8" t="n">
        <f aca="false">D21*$J$5</f>
        <v>195.789473684211</v>
      </c>
      <c r="F21" s="8" t="n">
        <f aca="false">E21-C21</f>
        <v>60.7894736842105</v>
      </c>
      <c r="G21" s="9" t="n">
        <f aca="false">IF(AND(C21=0,E21=0),0,IF(C21=0,"New",(E21-C21)/C21))</f>
        <v>0.450292397660819</v>
      </c>
      <c r="H21" s="8" t="n">
        <f aca="false">SUMIFS('Source'!$E:$E,'Source'!$A:$A,"213 - E.f.m.o. SPAIN",'Source'!$B:$B,$A21)</f>
        <v>2227.44</v>
      </c>
      <c r="I21" s="8" t="n">
        <f aca="false">SUMIFS('Source'!$G:$G,'Source'!$A:$A,"213 - E.f.m.o. SPAIN",'Source'!$B:$B,$A21)</f>
        <v>2579.92</v>
      </c>
      <c r="J21" s="8" t="n">
        <f aca="false">I21*$J$5</f>
        <v>3258.84631578947</v>
      </c>
      <c r="K21" s="8" t="n">
        <f aca="false">J21-H21</f>
        <v>1031.40631578947</v>
      </c>
      <c r="L21" s="9" t="n">
        <f aca="false">IF(AND(H21=0,J21=0),0,IF(H21=0,"New",(J21-H21)/H21))</f>
        <v>0.46304561101061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225</v>
      </c>
      <c r="B22" s="7" t="str">
        <f aca="false">IFERROR(INDEX('Source'!$C:$C,MATCH($A22,'Source'!$B:$B,0)),"")</f>
        <v>מגן קרסול+ עקב סגור+רצועות</v>
      </c>
      <c r="C22" s="8" t="n">
        <f aca="false">SUMIFS('Source'!$D:$D,'Source'!$A:$A,"213 - E.f.m.o. SPAIN",'Source'!$B:$B,$A22)</f>
        <v>29</v>
      </c>
      <c r="D22" s="8" t="n">
        <f aca="false">SUMIFS('Source'!$F:$F,'Source'!$A:$A,"213 - E.f.m.o. SPAIN",'Source'!$B:$B,$A22)</f>
        <v>20</v>
      </c>
      <c r="E22" s="8" t="n">
        <f aca="false">D22*$J$5</f>
        <v>25.2631578947368</v>
      </c>
      <c r="F22" s="8" t="n">
        <f aca="false">E22-C22</f>
        <v>-3.73684210526316</v>
      </c>
      <c r="G22" s="9" t="n">
        <f aca="false">IF(AND(C22=0,E22=0),0,IF(C22=0,"New",(E22-C22)/C22))</f>
        <v>-0.128856624319419</v>
      </c>
      <c r="H22" s="8" t="n">
        <f aca="false">SUMIFS('Source'!$E:$E,'Source'!$A:$A,"213 - E.f.m.o. SPAIN",'Source'!$B:$B,$A22)</f>
        <v>928.08</v>
      </c>
      <c r="I22" s="8" t="n">
        <f aca="false">SUMIFS('Source'!$G:$G,'Source'!$A:$A,"213 - E.f.m.o. SPAIN",'Source'!$B:$B,$A22)</f>
        <v>586.23</v>
      </c>
      <c r="J22" s="8" t="n">
        <f aca="false">I22*$J$5</f>
        <v>740.501052631579</v>
      </c>
      <c r="K22" s="8" t="n">
        <f aca="false">J22-H22</f>
        <v>-187.578947368421</v>
      </c>
      <c r="L22" s="9" t="n">
        <f aca="false">IF(AND(H22=0,J22=0),0,IF(H22=0,"New",(J22-H22)/H22))</f>
        <v>-0.202115062676085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192</v>
      </c>
      <c r="B23" s="7" t="str">
        <f aca="false">IFERROR(INDEX('Source'!$C:$C,MATCH($A23,'Source'!$B:$B,0)),"")</f>
        <v>סד לאגודל</v>
      </c>
      <c r="C23" s="8" t="n">
        <f aca="false">SUMIFS('Source'!$D:$D,'Source'!$A:$A,"213 - E.f.m.o. SPAIN",'Source'!$B:$B,$A23)</f>
        <v>35</v>
      </c>
      <c r="D23" s="8" t="n">
        <f aca="false">SUMIFS('Source'!$F:$F,'Source'!$A:$A,"213 - E.f.m.o. SPAIN",'Source'!$B:$B,$A23)</f>
        <v>60</v>
      </c>
      <c r="E23" s="8" t="n">
        <f aca="false">D23*$J$5</f>
        <v>75.7894736842105</v>
      </c>
      <c r="F23" s="8" t="n">
        <f aca="false">E23-C23</f>
        <v>40.7894736842105</v>
      </c>
      <c r="G23" s="9" t="n">
        <f aca="false">IF(AND(C23=0,E23=0),0,IF(C23=0,"New",(E23-C23)/C23))</f>
        <v>1.16541353383459</v>
      </c>
      <c r="H23" s="8" t="n">
        <f aca="false">SUMIFS('Source'!$E:$E,'Source'!$A:$A,"213 - E.f.m.o. SPAIN",'Source'!$B:$B,$A23)</f>
        <v>525.71</v>
      </c>
      <c r="I23" s="8" t="n">
        <f aca="false">SUMIFS('Source'!$G:$G,'Source'!$A:$A,"213 - E.f.m.o. SPAIN",'Source'!$B:$B,$A23)</f>
        <v>854.94</v>
      </c>
      <c r="J23" s="8" t="n">
        <f aca="false">I23*$J$5</f>
        <v>1079.92421052632</v>
      </c>
      <c r="K23" s="8" t="n">
        <f aca="false">J23-H23</f>
        <v>554.214210526316</v>
      </c>
      <c r="L23" s="9" t="n">
        <f aca="false">IF(AND(H23=0,J23=0),0,IF(H23=0,"New",(J23-H23)/H23))</f>
        <v>1.05422040768925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645</v>
      </c>
      <c r="B24" s="7" t="str">
        <f aca="false">IFERROR(INDEX('Source'!$C:$C,MATCH($A24,'Source'!$B:$B,0)),"")</f>
        <v>חגורת פאבליק (רצועות אבדוקציה)</v>
      </c>
      <c r="C24" s="8" t="n">
        <f aca="false">SUMIFS('Source'!$D:$D,'Source'!$A:$A,"213 - E.f.m.o. SPAIN",'Source'!$B:$B,$A24)</f>
        <v>2</v>
      </c>
      <c r="D24" s="8" t="n">
        <f aca="false">SUMIFS('Source'!$F:$F,'Source'!$A:$A,"213 - E.f.m.o. SPAIN",'Source'!$B:$B,$A24)</f>
        <v>0</v>
      </c>
      <c r="E24" s="8" t="n">
        <f aca="false">D24*$J$5</f>
        <v>0</v>
      </c>
      <c r="F24" s="8" t="n">
        <f aca="false">E24-C24</f>
        <v>-2</v>
      </c>
      <c r="G24" s="9" t="n">
        <f aca="false">IF(AND(C24=0,E24=0),0,IF(C24=0,"New",(E24-C24)/C24))</f>
        <v>-1</v>
      </c>
      <c r="H24" s="8" t="n">
        <f aca="false">SUMIFS('Source'!$E:$E,'Source'!$A:$A,"213 - E.f.m.o. SPAIN",'Source'!$B:$B,$A24)</f>
        <v>296.32</v>
      </c>
      <c r="I24" s="8" t="n">
        <f aca="false">SUMIFS('Source'!$G:$G,'Source'!$A:$A,"213 - E.f.m.o. SPAIN",'Source'!$B:$B,$A24)</f>
        <v>0</v>
      </c>
      <c r="J24" s="8" t="n">
        <f aca="false">I24*$J$5</f>
        <v>0</v>
      </c>
      <c r="K24" s="8" t="n">
        <f aca="false">J24-H24</f>
        <v>-296.32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558</v>
      </c>
      <c r="B25" s="7" t="str">
        <f aca="false">IFERROR(INDEX('Source'!$C:$C,MATCH($A25,'Source'!$B:$B,0)),"")</f>
        <v>סד לקרסול</v>
      </c>
      <c r="C25" s="8" t="n">
        <f aca="false">SUMIFS('Source'!$D:$D,'Source'!$A:$A,"213 - E.f.m.o. SPAIN",'Source'!$B:$B,$A25)</f>
        <v>4</v>
      </c>
      <c r="D25" s="8" t="n">
        <f aca="false">SUMIFS('Source'!$F:$F,'Source'!$A:$A,"213 - E.f.m.o. SPAIN",'Source'!$B:$B,$A25)</f>
        <v>0</v>
      </c>
      <c r="E25" s="8" t="n">
        <f aca="false">D25*$J$5</f>
        <v>0</v>
      </c>
      <c r="F25" s="8" t="n">
        <f aca="false">E25-C25</f>
        <v>-4</v>
      </c>
      <c r="G25" s="9" t="n">
        <f aca="false">IF(AND(C25=0,E25=0),0,IF(C25=0,"New",(E25-C25)/C25))</f>
        <v>-1</v>
      </c>
      <c r="H25" s="8" t="n">
        <f aca="false">SUMIFS('Source'!$E:$E,'Source'!$A:$A,"213 - E.f.m.o. SPAIN",'Source'!$B:$B,$A25)</f>
        <v>228.69</v>
      </c>
      <c r="I25" s="8" t="n">
        <f aca="false">SUMIFS('Source'!$G:$G,'Source'!$A:$A,"213 - E.f.m.o. SPAIN",'Source'!$B:$B,$A25)</f>
        <v>0</v>
      </c>
      <c r="J25" s="8" t="n">
        <f aca="false">I25*$J$5</f>
        <v>0</v>
      </c>
      <c r="K25" s="8" t="n">
        <f aca="false">J25-H25</f>
        <v>-228.69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899</v>
      </c>
      <c r="B26" s="7" t="str">
        <f aca="false">IFERROR(INDEX('Source'!$C:$C,MATCH($A26,'Source'!$B:$B,0)),"")</f>
        <v>חבק טניס</v>
      </c>
      <c r="C26" s="8" t="n">
        <f aca="false">SUMIFS('Source'!$D:$D,'Source'!$A:$A,"213 - E.f.m.o. SPAIN",'Source'!$B:$B,$A26)</f>
        <v>25</v>
      </c>
      <c r="D26" s="8" t="n">
        <f aca="false">SUMIFS('Source'!$F:$F,'Source'!$A:$A,"213 - E.f.m.o. SPAIN",'Source'!$B:$B,$A26)</f>
        <v>45</v>
      </c>
      <c r="E26" s="8" t="n">
        <f aca="false">D26*$J$5</f>
        <v>56.8421052631579</v>
      </c>
      <c r="F26" s="8" t="n">
        <f aca="false">E26-C26</f>
        <v>31.8421052631579</v>
      </c>
      <c r="G26" s="9" t="n">
        <f aca="false">IF(AND(C26=0,E26=0),0,IF(C26=0,"New",(E26-C26)/C26))</f>
        <v>1.27368421052632</v>
      </c>
      <c r="H26" s="8" t="n">
        <f aca="false">SUMIFS('Source'!$E:$E,'Source'!$A:$A,"213 - E.f.m.o. SPAIN",'Source'!$B:$B,$A26)</f>
        <v>426.07</v>
      </c>
      <c r="I26" s="8" t="n">
        <f aca="false">SUMIFS('Source'!$G:$G,'Source'!$A:$A,"213 - E.f.m.o. SPAIN",'Source'!$B:$B,$A26)</f>
        <v>650.63</v>
      </c>
      <c r="J26" s="8" t="n">
        <f aca="false">I26*$J$5</f>
        <v>821.848421052632</v>
      </c>
      <c r="K26" s="8" t="n">
        <f aca="false">J26-H26</f>
        <v>395.778421052632</v>
      </c>
      <c r="L26" s="9" t="n">
        <f aca="false">IF(AND(H26=0,J26=0),0,IF(H26=0,"New",(J26-H26)/H26))</f>
        <v>0.928904689493819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175</v>
      </c>
      <c r="B27" s="7" t="str">
        <f aca="false">IFERROR(INDEX('Source'!$C:$C,MATCH($A27,'Source'!$B:$B,0)),"")</f>
        <v>חבק לשורש כף היד</v>
      </c>
      <c r="C27" s="8" t="n">
        <f aca="false">SUMIFS('Source'!$D:$D,'Source'!$A:$A,"213 - E.f.m.o. SPAIN",'Source'!$B:$B,$A27)</f>
        <v>45</v>
      </c>
      <c r="D27" s="8" t="n">
        <f aca="false">SUMIFS('Source'!$F:$F,'Source'!$A:$A,"213 - E.f.m.o. SPAIN",'Source'!$B:$B,$A27)</f>
        <v>35</v>
      </c>
      <c r="E27" s="8" t="n">
        <f aca="false">D27*$J$5</f>
        <v>44.2105263157895</v>
      </c>
      <c r="F27" s="8" t="n">
        <f aca="false">E27-C27</f>
        <v>-0.789473684210527</v>
      </c>
      <c r="G27" s="9" t="n">
        <f aca="false">IF(AND(C27=0,E27=0),0,IF(C27=0,"New",(E27-C27)/C27))</f>
        <v>-0.0175438596491228</v>
      </c>
      <c r="H27" s="8" t="n">
        <f aca="false">SUMIFS('Source'!$E:$E,'Source'!$A:$A,"213 - E.f.m.o. SPAIN",'Source'!$B:$B,$A27)</f>
        <v>725.03</v>
      </c>
      <c r="I27" s="8" t="n">
        <f aca="false">SUMIFS('Source'!$G:$G,'Source'!$A:$A,"213 - E.f.m.o. SPAIN",'Source'!$B:$B,$A27)</f>
        <v>505.34</v>
      </c>
      <c r="J27" s="8" t="n">
        <f aca="false">I27*$J$5</f>
        <v>638.324210526316</v>
      </c>
      <c r="K27" s="8" t="n">
        <f aca="false">J27-H27</f>
        <v>-86.7057894736842</v>
      </c>
      <c r="L27" s="9" t="n">
        <f aca="false">IF(AND(H27=0,J27=0),0,IF(H27=0,"New",(J27-H27)/H27))</f>
        <v>-0.11958924385706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222</v>
      </c>
      <c r="B28" s="7" t="str">
        <f aca="false">IFERROR(INDEX('Source'!$C:$C,MATCH($A28,'Source'!$B:$B,0)),"")</f>
        <v>מגן קרסול+ עקב סגור+רצועות</v>
      </c>
      <c r="C28" s="8" t="n">
        <f aca="false">SUMIFS('Source'!$D:$D,'Source'!$A:$A,"213 - E.f.m.o. SPAIN",'Source'!$B:$B,$A28)</f>
        <v>27</v>
      </c>
      <c r="D28" s="8" t="n">
        <f aca="false">SUMIFS('Source'!$F:$F,'Source'!$A:$A,"213 - E.f.m.o. SPAIN",'Source'!$B:$B,$A28)</f>
        <v>22</v>
      </c>
      <c r="E28" s="8" t="n">
        <f aca="false">D28*$J$5</f>
        <v>27.7894736842105</v>
      </c>
      <c r="F28" s="8" t="n">
        <f aca="false">E28-C28</f>
        <v>0.789473684210524</v>
      </c>
      <c r="G28" s="9" t="n">
        <f aca="false">IF(AND(C28=0,E28=0),0,IF(C28=0,"New",(E28-C28)/C28))</f>
        <v>0.0292397660818713</v>
      </c>
      <c r="H28" s="8" t="n">
        <f aca="false">SUMIFS('Source'!$E:$E,'Source'!$A:$A,"213 - E.f.m.o. SPAIN",'Source'!$B:$B,$A28)</f>
        <v>858.7</v>
      </c>
      <c r="I28" s="8" t="n">
        <f aca="false">SUMIFS('Source'!$G:$G,'Source'!$A:$A,"213 - E.f.m.o. SPAIN",'Source'!$B:$B,$A28)</f>
        <v>645.37</v>
      </c>
      <c r="J28" s="8" t="n">
        <f aca="false">I28*$J$5</f>
        <v>815.204210526316</v>
      </c>
      <c r="K28" s="8" t="n">
        <f aca="false">J28-H28</f>
        <v>-43.4957894736843</v>
      </c>
      <c r="L28" s="9" t="n">
        <f aca="false">IF(AND(H28=0,J28=0),0,IF(H28=0,"New",(J28-H28)/H28))</f>
        <v>-0.0506530679791363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825</v>
      </c>
      <c r="B29" s="7" t="str">
        <f aca="false">IFERROR(INDEX('Source'!$C:$C,MATCH($A29,'Source'!$B:$B,0)),"")</f>
        <v>צוארון עממי</v>
      </c>
      <c r="C29" s="8" t="n">
        <f aca="false">SUMIFS('Source'!$D:$D,'Source'!$A:$A,"213 - E.f.m.o. SPAIN",'Source'!$B:$B,$A29)</f>
        <v>35</v>
      </c>
      <c r="D29" s="8" t="n">
        <f aca="false">SUMIFS('Source'!$F:$F,'Source'!$A:$A,"213 - E.f.m.o. SPAIN",'Source'!$B:$B,$A29)</f>
        <v>51</v>
      </c>
      <c r="E29" s="8" t="n">
        <f aca="false">D29*$J$5</f>
        <v>64.421052631579</v>
      </c>
      <c r="F29" s="8" t="n">
        <f aca="false">E29-C29</f>
        <v>29.4210526315789</v>
      </c>
      <c r="G29" s="9" t="n">
        <f aca="false">IF(AND(C29=0,E29=0),0,IF(C29=0,"New",(E29-C29)/C29))</f>
        <v>0.840601503759399</v>
      </c>
      <c r="H29" s="8" t="n">
        <f aca="false">SUMIFS('Source'!$E:$E,'Source'!$A:$A,"213 - E.f.m.o. SPAIN",'Source'!$B:$B,$A29)</f>
        <v>675.22</v>
      </c>
      <c r="I29" s="8" t="n">
        <f aca="false">SUMIFS('Source'!$G:$G,'Source'!$A:$A,"213 - E.f.m.o. SPAIN",'Source'!$B:$B,$A29)</f>
        <v>851.86</v>
      </c>
      <c r="J29" s="8" t="n">
        <f aca="false">I29*$J$5</f>
        <v>1076.03368421053</v>
      </c>
      <c r="K29" s="8" t="n">
        <f aca="false">J29-H29</f>
        <v>400.813684210526</v>
      </c>
      <c r="L29" s="9" t="n">
        <f aca="false">IF(AND(H29=0,J29=0),0,IF(H29=0,"New",(J29-H29)/H29))</f>
        <v>0.593604579560034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1133</v>
      </c>
      <c r="B30" s="7" t="str">
        <f aca="false">IFERROR(INDEX('Source'!$C:$C,MATCH($A30,'Source'!$B:$B,0)),"")</f>
        <v>מגן מרפק</v>
      </c>
      <c r="C30" s="8" t="n">
        <f aca="false">SUMIFS('Source'!$D:$D,'Source'!$A:$A,"213 - E.f.m.o. SPAIN",'Source'!$B:$B,$A30)</f>
        <v>25</v>
      </c>
      <c r="D30" s="8" t="n">
        <f aca="false">SUMIFS('Source'!$F:$F,'Source'!$A:$A,"213 - E.f.m.o. SPAIN",'Source'!$B:$B,$A30)</f>
        <v>15</v>
      </c>
      <c r="E30" s="8" t="n">
        <f aca="false">D30*$J$5</f>
        <v>18.9473684210526</v>
      </c>
      <c r="F30" s="8" t="n">
        <f aca="false">E30-C30</f>
        <v>-6.05263157894737</v>
      </c>
      <c r="G30" s="9" t="n">
        <f aca="false">IF(AND(C30=0,E30=0),0,IF(C30=0,"New",(E30-C30)/C30))</f>
        <v>-0.242105263157895</v>
      </c>
      <c r="H30" s="8" t="n">
        <f aca="false">SUMIFS('Source'!$E:$E,'Source'!$A:$A,"213 - E.f.m.o. SPAIN",'Source'!$B:$B,$A30)</f>
        <v>446.17</v>
      </c>
      <c r="I30" s="8" t="n">
        <f aca="false">SUMIFS('Source'!$G:$G,'Source'!$A:$A,"213 - E.f.m.o. SPAIN",'Source'!$B:$B,$A30)</f>
        <v>269.79</v>
      </c>
      <c r="J30" s="8" t="n">
        <f aca="false">I30*$J$5</f>
        <v>340.787368421053</v>
      </c>
      <c r="K30" s="8" t="n">
        <f aca="false">J30-H30</f>
        <v>-105.382631578947</v>
      </c>
      <c r="L30" s="9" t="n">
        <f aca="false">IF(AND(H30=0,J30=0),0,IF(H30=0,"New",(J30-H30)/H30))</f>
        <v>-0.236193898242704</v>
      </c>
      <c r="M30" s="7" t="str">
        <f aca="false">IF(AND(OR(C30&lt;&gt;0,H30&lt;&gt;0),D30=0,I30=0),"DROP",IF(AND(OR(D30&lt;&gt;0,I30&lt;&gt;0),C30=0,H30=0),"NEW",""))</f>
        <v/>
      </c>
    </row>
    <row r="31" customFormat="false" ht="15" hidden="false" customHeight="false" outlineLevel="0" collapsed="false">
      <c r="A31" s="7" t="s">
        <v>274</v>
      </c>
      <c r="B31" s="7" t="str">
        <f aca="false">IFERROR(INDEX('Source'!$C:$C,MATCH($A31,'Source'!$B:$B,0)),"")</f>
        <v>מגן לכתף ימין/שמאל</v>
      </c>
      <c r="C31" s="8" t="n">
        <f aca="false">SUMIFS('Source'!$D:$D,'Source'!$A:$A,"213 - E.f.m.o. SPAIN",'Source'!$B:$B,$A31)</f>
        <v>3</v>
      </c>
      <c r="D31" s="8" t="n">
        <f aca="false">SUMIFS('Source'!$F:$F,'Source'!$A:$A,"213 - E.f.m.o. SPAIN",'Source'!$B:$B,$A31)</f>
        <v>1</v>
      </c>
      <c r="E31" s="8" t="n">
        <f aca="false">D31*$J$5</f>
        <v>1.26315789473684</v>
      </c>
      <c r="F31" s="8" t="n">
        <f aca="false">E31-C31</f>
        <v>-1.73684210526316</v>
      </c>
      <c r="G31" s="9" t="n">
        <f aca="false">IF(AND(C31=0,E31=0),0,IF(C31=0,"New",(E31-C31)/C31))</f>
        <v>-0.578947368421053</v>
      </c>
      <c r="H31" s="8" t="n">
        <f aca="false">SUMIFS('Source'!$E:$E,'Source'!$A:$A,"213 - E.f.m.o. SPAIN",'Source'!$B:$B,$A31)</f>
        <v>230.03</v>
      </c>
      <c r="I31" s="8" t="n">
        <f aca="false">SUMIFS('Source'!$G:$G,'Source'!$A:$A,"213 - E.f.m.o. SPAIN",'Source'!$B:$B,$A31)</f>
        <v>67.54</v>
      </c>
      <c r="J31" s="8" t="n">
        <f aca="false">I31*$J$5</f>
        <v>85.3136842105263</v>
      </c>
      <c r="K31" s="8" t="n">
        <f aca="false">J31-H31</f>
        <v>-144.716315789474</v>
      </c>
      <c r="L31" s="9" t="n">
        <f aca="false">IF(AND(H31=0,J31=0),0,IF(H31=0,"New",(J31-H31)/H31))</f>
        <v>-0.629119313956761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796</v>
      </c>
      <c r="B32" s="7" t="str">
        <f aca="false">IFERROR(INDEX('Source'!$C:$C,MATCH($A32,'Source'!$B:$B,0)),"")</f>
        <v>צוארון עממי</v>
      </c>
      <c r="C32" s="8" t="n">
        <f aca="false">SUMIFS('Source'!$D:$D,'Source'!$A:$A,"213 - E.f.m.o. SPAIN",'Source'!$B:$B,$A32)</f>
        <v>5</v>
      </c>
      <c r="D32" s="8" t="n">
        <f aca="false">SUMIFS('Source'!$F:$F,'Source'!$A:$A,"213 - E.f.m.o. SPAIN",'Source'!$B:$B,$A32)</f>
        <v>15</v>
      </c>
      <c r="E32" s="8" t="n">
        <f aca="false">D32*$J$5</f>
        <v>18.9473684210526</v>
      </c>
      <c r="F32" s="8" t="n">
        <f aca="false">E32-C32</f>
        <v>13.9473684210526</v>
      </c>
      <c r="G32" s="9" t="n">
        <f aca="false">IF(AND(C32=0,E32=0),0,IF(C32=0,"New",(E32-C32)/C32))</f>
        <v>2.78947368421053</v>
      </c>
      <c r="H32" s="8" t="n">
        <f aca="false">SUMIFS('Source'!$E:$E,'Source'!$A:$A,"213 - E.f.m.o. SPAIN",'Source'!$B:$B,$A32)</f>
        <v>101.26</v>
      </c>
      <c r="I32" s="8" t="n">
        <f aca="false">SUMIFS('Source'!$G:$G,'Source'!$A:$A,"213 - E.f.m.o. SPAIN",'Source'!$B:$B,$A32)</f>
        <v>253.27</v>
      </c>
      <c r="J32" s="8" t="n">
        <f aca="false">I32*$J$5</f>
        <v>319.92</v>
      </c>
      <c r="K32" s="8" t="n">
        <f aca="false">J32-H32</f>
        <v>218.66</v>
      </c>
      <c r="L32" s="9" t="n">
        <f aca="false">IF(AND(H32=0,J32=0),0,IF(H32=0,"New",(J32-H32)/H32))</f>
        <v>2.15939166502074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85</v>
      </c>
      <c r="B33" s="7" t="str">
        <f aca="false">IFERROR(INDEX('Source'!$C:$C,MATCH($A33,'Source'!$B:$B,0)),"")</f>
        <v>חבק יד אגודלי ימ</v>
      </c>
      <c r="C33" s="8" t="n">
        <f aca="false">SUMIFS('Source'!$D:$D,'Source'!$A:$A,"213 - E.f.m.o. SPAIN",'Source'!$B:$B,$A33)</f>
        <v>40</v>
      </c>
      <c r="D33" s="8" t="n">
        <f aca="false">SUMIFS('Source'!$F:$F,'Source'!$A:$A,"213 - E.f.m.o. SPAIN",'Source'!$B:$B,$A33)</f>
        <v>33</v>
      </c>
      <c r="E33" s="8" t="n">
        <f aca="false">D33*$J$5</f>
        <v>41.6842105263158</v>
      </c>
      <c r="F33" s="8" t="n">
        <f aca="false">E33-C33</f>
        <v>1.68421052631579</v>
      </c>
      <c r="G33" s="9" t="n">
        <f aca="false">IF(AND(C33=0,E33=0),0,IF(C33=0,"New",(E33-C33)/C33))</f>
        <v>0.0421052631578947</v>
      </c>
      <c r="H33" s="8" t="n">
        <f aca="false">SUMIFS('Source'!$E:$E,'Source'!$A:$A,"213 - E.f.m.o. SPAIN",'Source'!$B:$B,$A33)</f>
        <v>691.48</v>
      </c>
      <c r="I33" s="8" t="n">
        <f aca="false">SUMIFS('Source'!$G:$G,'Source'!$A:$A,"213 - E.f.m.o. SPAIN",'Source'!$B:$B,$A33)</f>
        <v>543.59</v>
      </c>
      <c r="J33" s="8" t="n">
        <f aca="false">I33*$J$5</f>
        <v>686.64</v>
      </c>
      <c r="K33" s="8" t="n">
        <f aca="false">J33-H33</f>
        <v>-4.84000000000015</v>
      </c>
      <c r="L33" s="9" t="n">
        <f aca="false">IF(AND(H33=0,J33=0),0,IF(H33=0,"New",(J33-H33)/H33))</f>
        <v>-0.00699947937756717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279</v>
      </c>
      <c r="B34" s="7" t="str">
        <f aca="false">IFERROR(INDEX('Source'!$C:$C,MATCH($A34,'Source'!$B:$B,0)),"")</f>
        <v>מגן מרפק</v>
      </c>
      <c r="C34" s="8" t="n">
        <f aca="false">SUMIFS('Source'!$D:$D,'Source'!$A:$A,"213 - E.f.m.o. SPAIN",'Source'!$B:$B,$A34)</f>
        <v>12</v>
      </c>
      <c r="D34" s="8" t="n">
        <f aca="false">SUMIFS('Source'!$F:$F,'Source'!$A:$A,"213 - E.f.m.o. SPAIN",'Source'!$B:$B,$A34)</f>
        <v>5</v>
      </c>
      <c r="E34" s="8" t="n">
        <f aca="false">D34*$J$5</f>
        <v>6.31578947368421</v>
      </c>
      <c r="F34" s="8" t="n">
        <f aca="false">E34-C34</f>
        <v>-5.68421052631579</v>
      </c>
      <c r="G34" s="9" t="n">
        <f aca="false">IF(AND(C34=0,E34=0),0,IF(C34=0,"New",(E34-C34)/C34))</f>
        <v>-0.473684210526316</v>
      </c>
      <c r="H34" s="8" t="n">
        <f aca="false">SUMIFS('Source'!$E:$E,'Source'!$A:$A,"213 - E.f.m.o. SPAIN",'Source'!$B:$B,$A34)</f>
        <v>223.76</v>
      </c>
      <c r="I34" s="8" t="n">
        <f aca="false">SUMIFS('Source'!$G:$G,'Source'!$A:$A,"213 - E.f.m.o. SPAIN",'Source'!$B:$B,$A34)</f>
        <v>79.48</v>
      </c>
      <c r="J34" s="8" t="n">
        <f aca="false">I34*$J$5</f>
        <v>100.395789473684</v>
      </c>
      <c r="K34" s="8" t="n">
        <f aca="false">J34-H34</f>
        <v>-123.364210526316</v>
      </c>
      <c r="L34" s="9" t="n">
        <f aca="false">IF(AND(H34=0,J34=0),0,IF(H34=0,"New",(J34-H34)/H34))</f>
        <v>-0.551323786764014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462</v>
      </c>
      <c r="B35" s="7" t="str">
        <f aca="false">IFERROR(INDEX('Source'!$C:$C,MATCH($A35,'Source'!$B:$B,0)),"")</f>
        <v>סד לקרסול</v>
      </c>
      <c r="C35" s="8" t="n">
        <f aca="false">SUMIFS('Source'!$D:$D,'Source'!$A:$A,"213 - E.f.m.o. SPAIN",'Source'!$B:$B,$A35)</f>
        <v>2</v>
      </c>
      <c r="D35" s="8" t="n">
        <f aca="false">SUMIFS('Source'!$F:$F,'Source'!$A:$A,"213 - E.f.m.o. SPAIN",'Source'!$B:$B,$A35)</f>
        <v>0</v>
      </c>
      <c r="E35" s="8" t="n">
        <f aca="false">D35*$J$5</f>
        <v>0</v>
      </c>
      <c r="F35" s="8" t="n">
        <f aca="false">E35-C35</f>
        <v>-2</v>
      </c>
      <c r="G35" s="9" t="n">
        <f aca="false">IF(AND(C35=0,E35=0),0,IF(C35=0,"New",(E35-C35)/C35))</f>
        <v>-1</v>
      </c>
      <c r="H35" s="8" t="n">
        <f aca="false">SUMIFS('Source'!$E:$E,'Source'!$A:$A,"213 - E.f.m.o. SPAIN",'Source'!$B:$B,$A35)</f>
        <v>124.31</v>
      </c>
      <c r="I35" s="8" t="n">
        <f aca="false">SUMIFS('Source'!$G:$G,'Source'!$A:$A,"213 - E.f.m.o. SPAIN",'Source'!$B:$B,$A35)</f>
        <v>0</v>
      </c>
      <c r="J35" s="8" t="n">
        <f aca="false">I35*$J$5</f>
        <v>0</v>
      </c>
      <c r="K35" s="8" t="n">
        <f aca="false">J35-H35</f>
        <v>-124.31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277</v>
      </c>
      <c r="B36" s="7" t="str">
        <f aca="false">IFERROR(INDEX('Source'!$C:$C,MATCH($A36,'Source'!$B:$B,0)),"")</f>
        <v>מגן לכתף ימין/שמאל</v>
      </c>
      <c r="C36" s="8" t="n">
        <f aca="false">SUMIFS('Source'!$D:$D,'Source'!$A:$A,"213 - E.f.m.o. SPAIN",'Source'!$B:$B,$A36)</f>
        <v>4</v>
      </c>
      <c r="D36" s="8" t="n">
        <f aca="false">SUMIFS('Source'!$F:$F,'Source'!$A:$A,"213 - E.f.m.o. SPAIN",'Source'!$B:$B,$A36)</f>
        <v>3</v>
      </c>
      <c r="E36" s="8" t="n">
        <f aca="false">D36*$J$5</f>
        <v>3.78947368421053</v>
      </c>
      <c r="F36" s="8" t="n">
        <f aca="false">E36-C36</f>
        <v>-0.210526315789474</v>
      </c>
      <c r="G36" s="9" t="n">
        <f aca="false">IF(AND(C36=0,E36=0),0,IF(C36=0,"New",(E36-C36)/C36))</f>
        <v>-0.0526315789473685</v>
      </c>
      <c r="H36" s="8" t="n">
        <f aca="false">SUMIFS('Source'!$E:$E,'Source'!$A:$A,"213 - E.f.m.o. SPAIN",'Source'!$B:$B,$A36)</f>
        <v>311.03</v>
      </c>
      <c r="I36" s="8" t="n">
        <f aca="false">SUMIFS('Source'!$G:$G,'Source'!$A:$A,"213 - E.f.m.o. SPAIN",'Source'!$B:$B,$A36)</f>
        <v>202.62</v>
      </c>
      <c r="J36" s="8" t="n">
        <f aca="false">I36*$J$5</f>
        <v>255.941052631579</v>
      </c>
      <c r="K36" s="8" t="n">
        <f aca="false">J36-H36</f>
        <v>-55.088947368421</v>
      </c>
      <c r="L36" s="9" t="n">
        <f aca="false">IF(AND(H36=0,J36=0),0,IF(H36=0,"New",(J36-H36)/H36))</f>
        <v>-0.17711779368042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756</v>
      </c>
      <c r="B37" s="7" t="str">
        <f aca="false">IFERROR(INDEX('Source'!$C:$C,MATCH($A37,'Source'!$B:$B,0)),"")</f>
        <v>צוארון עממי</v>
      </c>
      <c r="C37" s="8" t="n">
        <f aca="false">SUMIFS('Source'!$D:$D,'Source'!$A:$A,"213 - E.f.m.o. SPAIN",'Source'!$B:$B,$A37)</f>
        <v>6</v>
      </c>
      <c r="D37" s="8" t="n">
        <f aca="false">SUMIFS('Source'!$F:$F,'Source'!$A:$A,"213 - E.f.m.o. SPAIN",'Source'!$B:$B,$A37)</f>
        <v>0</v>
      </c>
      <c r="E37" s="8" t="n">
        <f aca="false">D37*$J$5</f>
        <v>0</v>
      </c>
      <c r="F37" s="8" t="n">
        <f aca="false">E37-C37</f>
        <v>-6</v>
      </c>
      <c r="G37" s="9" t="n">
        <f aca="false">IF(AND(C37=0,E37=0),0,IF(C37=0,"New",(E37-C37)/C37))</f>
        <v>-1</v>
      </c>
      <c r="H37" s="8" t="n">
        <f aca="false">SUMIFS('Source'!$E:$E,'Source'!$A:$A,"213 - E.f.m.o. SPAIN",'Source'!$B:$B,$A37)</f>
        <v>102.02</v>
      </c>
      <c r="I37" s="8" t="n">
        <f aca="false">SUMIFS('Source'!$G:$G,'Source'!$A:$A,"213 - E.f.m.o. SPAIN",'Source'!$B:$B,$A37)</f>
        <v>0</v>
      </c>
      <c r="J37" s="8" t="n">
        <f aca="false">I37*$J$5</f>
        <v>0</v>
      </c>
      <c r="K37" s="8" t="n">
        <f aca="false">J37-H37</f>
        <v>-102.02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900</v>
      </c>
      <c r="B38" s="7" t="str">
        <f aca="false">IFERROR(INDEX('Source'!$C:$C,MATCH($A38,'Source'!$B:$B,0)),"")</f>
        <v>מדרס מתכוונן</v>
      </c>
      <c r="C38" s="8" t="n">
        <f aca="false">SUMIFS('Source'!$D:$D,'Source'!$A:$A,"213 - E.f.m.o. SPAIN",'Source'!$B:$B,$A38)</f>
        <v>0</v>
      </c>
      <c r="D38" s="8" t="n">
        <f aca="false">SUMIFS('Source'!$F:$F,'Source'!$A:$A,"213 - E.f.m.o. SPAIN",'Source'!$B:$B,$A38)</f>
        <v>3</v>
      </c>
      <c r="E38" s="8" t="n">
        <f aca="false">D38*$J$5</f>
        <v>3.78947368421053</v>
      </c>
      <c r="F38" s="8" t="n">
        <f aca="false">E38-C38</f>
        <v>3.78947368421053</v>
      </c>
      <c r="G38" s="9" t="str">
        <f aca="false">IF(AND(C38=0,E38=0),0,IF(C38=0,"New",(E38-C38)/C38))</f>
        <v>New</v>
      </c>
      <c r="H38" s="8" t="n">
        <f aca="false">SUMIFS('Source'!$E:$E,'Source'!$A:$A,"213 - E.f.m.o. SPAIN",'Source'!$B:$B,$A38)</f>
        <v>0</v>
      </c>
      <c r="I38" s="8" t="n">
        <f aca="false">SUMIFS('Source'!$G:$G,'Source'!$A:$A,"213 - E.f.m.o. SPAIN",'Source'!$B:$B,$A38)</f>
        <v>101.54</v>
      </c>
      <c r="J38" s="8" t="n">
        <f aca="false">I38*$J$5</f>
        <v>128.261052631579</v>
      </c>
      <c r="K38" s="8" t="n">
        <f aca="false">J38-H38</f>
        <v>128.261052631579</v>
      </c>
      <c r="L38" s="9" t="str">
        <f aca="false">IF(AND(H38=0,J38=0),0,IF(H38=0,"New",(J38-H38)/H38))</f>
        <v>New</v>
      </c>
      <c r="M38" s="7" t="str">
        <f aca="false">IF(AND(OR(C38&lt;&gt;0,H38&lt;&gt;0),D38=0,I38=0),"DROP",IF(AND(OR(D38&lt;&gt;0,I38&lt;&gt;0),C38=0,H38=0),"NEW",""))</f>
        <v>NEW</v>
      </c>
    </row>
    <row r="39" customFormat="false" ht="15" hidden="false" customHeight="false" outlineLevel="0" collapsed="false">
      <c r="A39" s="7" t="s">
        <v>308</v>
      </c>
      <c r="B39" s="7" t="str">
        <f aca="false">IFERROR(INDEX('Source'!$C:$C,MATCH($A39,'Source'!$B:$B,0)),"")</f>
        <v>מגן ברך + צירים</v>
      </c>
      <c r="C39" s="8" t="n">
        <f aca="false">SUMIFS('Source'!$D:$D,'Source'!$A:$A,"213 - E.f.m.o. SPAIN",'Source'!$B:$B,$A39)</f>
        <v>80</v>
      </c>
      <c r="D39" s="8" t="n">
        <f aca="false">SUMIFS('Source'!$F:$F,'Source'!$A:$A,"213 - E.f.m.o. SPAIN",'Source'!$B:$B,$A39)</f>
        <v>90</v>
      </c>
      <c r="E39" s="8" t="n">
        <f aca="false">D39*$J$5</f>
        <v>113.684210526316</v>
      </c>
      <c r="F39" s="8" t="n">
        <f aca="false">E39-C39</f>
        <v>33.6842105263158</v>
      </c>
      <c r="G39" s="9" t="n">
        <f aca="false">IF(AND(C39=0,E39=0),0,IF(C39=0,"New",(E39-C39)/C39))</f>
        <v>0.421052631578947</v>
      </c>
      <c r="H39" s="8" t="n">
        <f aca="false">SUMIFS('Source'!$E:$E,'Source'!$A:$A,"213 - E.f.m.o. SPAIN",'Source'!$B:$B,$A39)</f>
        <v>3629.66</v>
      </c>
      <c r="I39" s="8" t="n">
        <f aca="false">SUMIFS('Source'!$G:$G,'Source'!$A:$A,"213 - E.f.m.o. SPAIN",'Source'!$B:$B,$A39)</f>
        <v>3724.37</v>
      </c>
      <c r="J39" s="8" t="n">
        <f aca="false">I39*$J$5</f>
        <v>4704.46736842105</v>
      </c>
      <c r="K39" s="8" t="n">
        <f aca="false">J39-H39</f>
        <v>1074.80736842105</v>
      </c>
      <c r="L39" s="9" t="n">
        <f aca="false">IF(AND(H39=0,J39=0),0,IF(H39=0,"New",(J39-H39)/H39))</f>
        <v>0.296117919700758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744</v>
      </c>
      <c r="B40" s="7" t="str">
        <f aca="false">IFERROR(INDEX('Source'!$C:$C,MATCH($A40,'Source'!$B:$B,0)),"")</f>
        <v>מגן ברך +חור לפיקה</v>
      </c>
      <c r="C40" s="8" t="n">
        <f aca="false">SUMIFS('Source'!$D:$D,'Source'!$A:$A,"213 - E.f.m.o. SPAIN",'Source'!$B:$B,$A40)</f>
        <v>2</v>
      </c>
      <c r="D40" s="8" t="n">
        <f aca="false">SUMIFS('Source'!$F:$F,'Source'!$A:$A,"213 - E.f.m.o. SPAIN",'Source'!$B:$B,$A40)</f>
        <v>0</v>
      </c>
      <c r="E40" s="8" t="n">
        <f aca="false">D40*$J$5</f>
        <v>0</v>
      </c>
      <c r="F40" s="8" t="n">
        <f aca="false">E40-C40</f>
        <v>-2</v>
      </c>
      <c r="G40" s="9" t="n">
        <f aca="false">IF(AND(C40=0,E40=0),0,IF(C40=0,"New",(E40-C40)/C40))</f>
        <v>-1</v>
      </c>
      <c r="H40" s="8" t="n">
        <f aca="false">SUMIFS('Source'!$E:$E,'Source'!$A:$A,"213 - E.f.m.o. SPAIN",'Source'!$B:$B,$A40)</f>
        <v>92.26</v>
      </c>
      <c r="I40" s="8" t="n">
        <f aca="false">SUMIFS('Source'!$G:$G,'Source'!$A:$A,"213 - E.f.m.o. SPAIN",'Source'!$B:$B,$A40)</f>
        <v>0</v>
      </c>
      <c r="J40" s="8" t="n">
        <f aca="false">I40*$J$5</f>
        <v>0</v>
      </c>
      <c r="K40" s="8" t="n">
        <f aca="false">J40-H40</f>
        <v>-92.26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335</v>
      </c>
      <c r="B41" s="7" t="str">
        <f aca="false">IFERROR(INDEX('Source'!$C:$C,MATCH($A41,'Source'!$B:$B,0)),"")</f>
        <v>מגן קרסול+ עקב סגור+רצועות</v>
      </c>
      <c r="C41" s="8" t="n">
        <f aca="false">SUMIFS('Source'!$D:$D,'Source'!$A:$A,"213 - E.f.m.o. SPAIN",'Source'!$B:$B,$A41)</f>
        <v>10</v>
      </c>
      <c r="D41" s="8" t="n">
        <f aca="false">SUMIFS('Source'!$F:$F,'Source'!$A:$A,"213 - E.f.m.o. SPAIN",'Source'!$B:$B,$A41)</f>
        <v>14</v>
      </c>
      <c r="E41" s="8" t="n">
        <f aca="false">D41*$J$5</f>
        <v>17.6842105263158</v>
      </c>
      <c r="F41" s="8" t="n">
        <f aca="false">E41-C41</f>
        <v>7.68421052631579</v>
      </c>
      <c r="G41" s="9" t="n">
        <f aca="false">IF(AND(C41=0,E41=0),0,IF(C41=0,"New",(E41-C41)/C41))</f>
        <v>0.768421052631579</v>
      </c>
      <c r="H41" s="8" t="n">
        <f aca="false">SUMIFS('Source'!$E:$E,'Source'!$A:$A,"213 - E.f.m.o. SPAIN",'Source'!$B:$B,$A41)</f>
        <v>324.64</v>
      </c>
      <c r="I41" s="8" t="n">
        <f aca="false">SUMIFS('Source'!$G:$G,'Source'!$A:$A,"213 - E.f.m.o. SPAIN",'Source'!$B:$B,$A41)</f>
        <v>408.82</v>
      </c>
      <c r="J41" s="8" t="n">
        <f aca="false">I41*$J$5</f>
        <v>516.404210526316</v>
      </c>
      <c r="K41" s="8" t="n">
        <f aca="false">J41-H41</f>
        <v>191.764210526316</v>
      </c>
      <c r="L41" s="9" t="n">
        <f aca="false">IF(AND(H41=0,J41=0),0,IF(H41=0,"New",(J41-H41)/H41))</f>
        <v>0.590698036367409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332</v>
      </c>
      <c r="B42" s="7" t="str">
        <f aca="false">IFERROR(INDEX('Source'!$C:$C,MATCH($A42,'Source'!$B:$B,0)),"")</f>
        <v>מגן לכתף ימין/שמאל</v>
      </c>
      <c r="C42" s="8" t="n">
        <f aca="false">SUMIFS('Source'!$D:$D,'Source'!$A:$A,"213 - E.f.m.o. SPAIN",'Source'!$B:$B,$A42)</f>
        <v>1</v>
      </c>
      <c r="D42" s="8" t="n">
        <f aca="false">SUMIFS('Source'!$F:$F,'Source'!$A:$A,"213 - E.f.m.o. SPAIN",'Source'!$B:$B,$A42)</f>
        <v>0</v>
      </c>
      <c r="E42" s="8" t="n">
        <f aca="false">D42*$J$5</f>
        <v>0</v>
      </c>
      <c r="F42" s="8" t="n">
        <f aca="false">E42-C42</f>
        <v>-1</v>
      </c>
      <c r="G42" s="9" t="n">
        <f aca="false">IF(AND(C42=0,E42=0),0,IF(C42=0,"New",(E42-C42)/C42))</f>
        <v>-1</v>
      </c>
      <c r="H42" s="8" t="n">
        <f aca="false">SUMIFS('Source'!$E:$E,'Source'!$A:$A,"213 - E.f.m.o. SPAIN",'Source'!$B:$B,$A42)</f>
        <v>81</v>
      </c>
      <c r="I42" s="8" t="n">
        <f aca="false">SUMIFS('Source'!$G:$G,'Source'!$A:$A,"213 - E.f.m.o. SPAIN",'Source'!$B:$B,$A42)</f>
        <v>0</v>
      </c>
      <c r="J42" s="8" t="n">
        <f aca="false">I42*$J$5</f>
        <v>0</v>
      </c>
      <c r="K42" s="8" t="n">
        <f aca="false">J42-H42</f>
        <v>-81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248</v>
      </c>
      <c r="B43" s="7" t="str">
        <f aca="false">IFERROR(INDEX('Source'!$C:$C,MATCH($A43,'Source'!$B:$B,0)),"")</f>
        <v>מגן קרסול+ עקב סגור+רצועות</v>
      </c>
      <c r="C43" s="8" t="n">
        <f aca="false">SUMIFS('Source'!$D:$D,'Source'!$A:$A,"213 - E.f.m.o. SPAIN",'Source'!$B:$B,$A43)</f>
        <v>14</v>
      </c>
      <c r="D43" s="8" t="n">
        <f aca="false">SUMIFS('Source'!$F:$F,'Source'!$A:$A,"213 - E.f.m.o. SPAIN",'Source'!$B:$B,$A43)</f>
        <v>17</v>
      </c>
      <c r="E43" s="8" t="n">
        <f aca="false">D43*$J$5</f>
        <v>21.4736842105263</v>
      </c>
      <c r="F43" s="8" t="n">
        <f aca="false">E43-C43</f>
        <v>7.47368421052632</v>
      </c>
      <c r="G43" s="9" t="n">
        <f aca="false">IF(AND(C43=0,E43=0),0,IF(C43=0,"New",(E43-C43)/C43))</f>
        <v>0.533834586466165</v>
      </c>
      <c r="H43" s="8" t="n">
        <f aca="false">SUMIFS('Source'!$E:$E,'Source'!$A:$A,"213 - E.f.m.o. SPAIN",'Source'!$B:$B,$A43)</f>
        <v>428.16</v>
      </c>
      <c r="I43" s="8" t="n">
        <f aca="false">SUMIFS('Source'!$G:$G,'Source'!$A:$A,"213 - E.f.m.o. SPAIN",'Source'!$B:$B,$A43)</f>
        <v>499.46</v>
      </c>
      <c r="J43" s="8" t="n">
        <f aca="false">I43*$J$5</f>
        <v>630.896842105263</v>
      </c>
      <c r="K43" s="8" t="n">
        <f aca="false">J43-H43</f>
        <v>202.736842105263</v>
      </c>
      <c r="L43" s="9" t="n">
        <f aca="false">IF(AND(H43=0,J43=0),0,IF(H43=0,"New",(J43-H43)/H43))</f>
        <v>0.473507198489498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884</v>
      </c>
      <c r="B44" s="7" t="str">
        <f aca="false">IFERROR(INDEX('Source'!$C:$C,MATCH($A44,'Source'!$B:$B,0)),"")</f>
        <v>חגורת בטן קלה</v>
      </c>
      <c r="C44" s="8" t="n">
        <f aca="false">SUMIFS('Source'!$D:$D,'Source'!$A:$A,"213 - E.f.m.o. SPAIN",'Source'!$B:$B,$A44)</f>
        <v>100</v>
      </c>
      <c r="D44" s="8" t="n">
        <f aca="false">SUMIFS('Source'!$F:$F,'Source'!$A:$A,"213 - E.f.m.o. SPAIN",'Source'!$B:$B,$A44)</f>
        <v>105</v>
      </c>
      <c r="E44" s="8" t="n">
        <f aca="false">D44*$J$5</f>
        <v>132.631578947368</v>
      </c>
      <c r="F44" s="8" t="n">
        <f aca="false">E44-C44</f>
        <v>32.6315789473684</v>
      </c>
      <c r="G44" s="9" t="n">
        <f aca="false">IF(AND(C44=0,E44=0),0,IF(C44=0,"New",(E44-C44)/C44))</f>
        <v>0.326315789473684</v>
      </c>
      <c r="H44" s="8" t="n">
        <f aca="false">SUMIFS('Source'!$E:$E,'Source'!$A:$A,"213 - E.f.m.o. SPAIN",'Source'!$B:$B,$A44)</f>
        <v>2591.44</v>
      </c>
      <c r="I44" s="8" t="n">
        <f aca="false">SUMIFS('Source'!$G:$G,'Source'!$A:$A,"213 - E.f.m.o. SPAIN",'Source'!$B:$B,$A44)</f>
        <v>2526.26</v>
      </c>
      <c r="J44" s="8" t="n">
        <f aca="false">I44*$J$5</f>
        <v>3191.0652631579</v>
      </c>
      <c r="K44" s="8" t="n">
        <f aca="false">J44-H44</f>
        <v>599.625263157895</v>
      </c>
      <c r="L44" s="9" t="n">
        <f aca="false">IF(AND(H44=0,J44=0),0,IF(H44=0,"New",(J44-H44)/H44))</f>
        <v>0.23138689807902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737</v>
      </c>
      <c r="B45" s="7" t="str">
        <f aca="false">IFERROR(INDEX('Source'!$C:$C,MATCH($A45,'Source'!$B:$B,0)),"")</f>
        <v>חגורה למנותחי בטן</v>
      </c>
      <c r="C45" s="8" t="n">
        <f aca="false">SUMIFS('Source'!$D:$D,'Source'!$A:$A,"213 - E.f.m.o. SPAIN",'Source'!$B:$B,$A45)</f>
        <v>0</v>
      </c>
      <c r="D45" s="8" t="n">
        <f aca="false">SUMIFS('Source'!$F:$F,'Source'!$A:$A,"213 - E.f.m.o. SPAIN",'Source'!$B:$B,$A45)</f>
        <v>1</v>
      </c>
      <c r="E45" s="8" t="n">
        <f aca="false">D45*$J$5</f>
        <v>1.26315789473684</v>
      </c>
      <c r="F45" s="8" t="n">
        <f aca="false">E45-C45</f>
        <v>1.26315789473684</v>
      </c>
      <c r="G45" s="9" t="str">
        <f aca="false">IF(AND(C45=0,E45=0),0,IF(C45=0,"New",(E45-C45)/C45))</f>
        <v>New</v>
      </c>
      <c r="H45" s="8" t="n">
        <f aca="false">SUMIFS('Source'!$E:$E,'Source'!$A:$A,"213 - E.f.m.o. SPAIN",'Source'!$B:$B,$A45)</f>
        <v>0</v>
      </c>
      <c r="I45" s="8" t="n">
        <f aca="false">SUMIFS('Source'!$G:$G,'Source'!$A:$A,"213 - E.f.m.o. SPAIN",'Source'!$B:$B,$A45)</f>
        <v>53.33</v>
      </c>
      <c r="J45" s="8" t="n">
        <f aca="false">I45*$J$5</f>
        <v>67.3642105263158</v>
      </c>
      <c r="K45" s="8" t="n">
        <f aca="false">J45-H45</f>
        <v>67.3642105263158</v>
      </c>
      <c r="L45" s="9" t="str">
        <f aca="false">IF(AND(H45=0,J45=0),0,IF(H45=0,"New",(J45-H45)/H45))</f>
        <v>New</v>
      </c>
      <c r="M45" s="7" t="str">
        <f aca="false">IF(AND(OR(C45&lt;&gt;0,H45&lt;&gt;0),D45=0,I45=0),"DROP",IF(AND(OR(D45&lt;&gt;0,I45&lt;&gt;0),C45=0,H45=0),"NEW",""))</f>
        <v>NEW</v>
      </c>
    </row>
    <row r="46" customFormat="false" ht="15" hidden="false" customHeight="false" outlineLevel="0" collapsed="false">
      <c r="A46" s="7" t="s">
        <v>408</v>
      </c>
      <c r="B46" s="7" t="str">
        <f aca="false">IFERROR(INDEX('Source'!$C:$C,MATCH($A46,'Source'!$B:$B,0)),"")</f>
        <v>חגורה למנותחי בטן</v>
      </c>
      <c r="C46" s="8" t="n">
        <f aca="false">SUMIFS('Source'!$D:$D,'Source'!$A:$A,"213 - E.f.m.o. SPAIN",'Source'!$B:$B,$A46)</f>
        <v>0</v>
      </c>
      <c r="D46" s="8" t="n">
        <f aca="false">SUMIFS('Source'!$F:$F,'Source'!$A:$A,"213 - E.f.m.o. SPAIN",'Source'!$B:$B,$A46)</f>
        <v>1</v>
      </c>
      <c r="E46" s="8" t="n">
        <f aca="false">D46*$J$5</f>
        <v>1.26315789473684</v>
      </c>
      <c r="F46" s="8" t="n">
        <f aca="false">E46-C46</f>
        <v>1.26315789473684</v>
      </c>
      <c r="G46" s="9" t="str">
        <f aca="false">IF(AND(C46=0,E46=0),0,IF(C46=0,"New",(E46-C46)/C46))</f>
        <v>New</v>
      </c>
      <c r="H46" s="8" t="n">
        <f aca="false">SUMIFS('Source'!$E:$E,'Source'!$A:$A,"213 - E.f.m.o. SPAIN",'Source'!$B:$B,$A46)</f>
        <v>0</v>
      </c>
      <c r="I46" s="8" t="n">
        <f aca="false">SUMIFS('Source'!$G:$G,'Source'!$A:$A,"213 - E.f.m.o. SPAIN",'Source'!$B:$B,$A46)</f>
        <v>53.33</v>
      </c>
      <c r="J46" s="8" t="n">
        <f aca="false">I46*$J$5</f>
        <v>67.3642105263158</v>
      </c>
      <c r="K46" s="8" t="n">
        <f aca="false">J46-H46</f>
        <v>67.3642105263158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1050</v>
      </c>
      <c r="B47" s="7" t="str">
        <f aca="false">IFERROR(INDEX('Source'!$C:$C,MATCH($A47,'Source'!$B:$B,0)),"")</f>
        <v>מדרס מתכוונן</v>
      </c>
      <c r="C47" s="8" t="n">
        <f aca="false">SUMIFS('Source'!$D:$D,'Source'!$A:$A,"213 - E.f.m.o. SPAIN",'Source'!$B:$B,$A47)</f>
        <v>4</v>
      </c>
      <c r="D47" s="8" t="n">
        <f aca="false">SUMIFS('Source'!$F:$F,'Source'!$A:$A,"213 - E.f.m.o. SPAIN",'Source'!$B:$B,$A47)</f>
        <v>3</v>
      </c>
      <c r="E47" s="8" t="n">
        <f aca="false">D47*$J$5</f>
        <v>3.78947368421053</v>
      </c>
      <c r="F47" s="8" t="n">
        <f aca="false">E47-C47</f>
        <v>-0.210526315789474</v>
      </c>
      <c r="G47" s="9" t="n">
        <f aca="false">IF(AND(C47=0,E47=0),0,IF(C47=0,"New",(E47-C47)/C47))</f>
        <v>-0.0526315789473685</v>
      </c>
      <c r="H47" s="8" t="n">
        <f aca="false">SUMIFS('Source'!$E:$E,'Source'!$A:$A,"213 - E.f.m.o. SPAIN",'Source'!$B:$B,$A47)</f>
        <v>146.07</v>
      </c>
      <c r="I47" s="8" t="n">
        <f aca="false">SUMIFS('Source'!$G:$G,'Source'!$A:$A,"213 - E.f.m.o. SPAIN",'Source'!$B:$B,$A47)</f>
        <v>99.31</v>
      </c>
      <c r="J47" s="8" t="n">
        <f aca="false">I47*$J$5</f>
        <v>125.444210526316</v>
      </c>
      <c r="K47" s="8" t="n">
        <f aca="false">J47-H47</f>
        <v>-20.6257894736842</v>
      </c>
      <c r="L47" s="9" t="n">
        <f aca="false">IF(AND(H47=0,J47=0),0,IF(H47=0,"New",(J47-H47)/H47))</f>
        <v>-0.141204829695928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823</v>
      </c>
      <c r="B48" s="7" t="str">
        <f aca="false">IFERROR(INDEX('Source'!$C:$C,MATCH($A48,'Source'!$B:$B,0)),"")</f>
        <v>מגן ברך +חור לפיקה</v>
      </c>
      <c r="C48" s="8" t="n">
        <f aca="false">SUMIFS('Source'!$D:$D,'Source'!$A:$A,"213 - E.f.m.o. SPAIN",'Source'!$B:$B,$A48)</f>
        <v>1</v>
      </c>
      <c r="D48" s="8" t="n">
        <f aca="false">SUMIFS('Source'!$F:$F,'Source'!$A:$A,"213 - E.f.m.o. SPAIN",'Source'!$B:$B,$A48)</f>
        <v>0</v>
      </c>
      <c r="E48" s="8" t="n">
        <f aca="false">D48*$J$5</f>
        <v>0</v>
      </c>
      <c r="F48" s="8" t="n">
        <f aca="false">E48-C48</f>
        <v>-1</v>
      </c>
      <c r="G48" s="9" t="n">
        <f aca="false">IF(AND(C48=0,E48=0),0,IF(C48=0,"New",(E48-C48)/C48))</f>
        <v>-1</v>
      </c>
      <c r="H48" s="8" t="n">
        <f aca="false">SUMIFS('Source'!$E:$E,'Source'!$A:$A,"213 - E.f.m.o. SPAIN",'Source'!$B:$B,$A48)</f>
        <v>46.13</v>
      </c>
      <c r="I48" s="8" t="n">
        <f aca="false">SUMIFS('Source'!$G:$G,'Source'!$A:$A,"213 - E.f.m.o. SPAIN",'Source'!$B:$B,$A48)</f>
        <v>0</v>
      </c>
      <c r="J48" s="8" t="n">
        <f aca="false">I48*$J$5</f>
        <v>0</v>
      </c>
      <c r="K48" s="8" t="n">
        <f aca="false">J48-H48</f>
        <v>-46.13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908</v>
      </c>
      <c r="B49" s="7" t="str">
        <f aca="false">IFERROR(INDEX('Source'!$C:$C,MATCH($A49,'Source'!$B:$B,0)),"")</f>
        <v>מגן ירך</v>
      </c>
      <c r="C49" s="8" t="n">
        <f aca="false">SUMIFS('Source'!$D:$D,'Source'!$A:$A,"213 - E.f.m.o. SPAIN",'Source'!$B:$B,$A49)</f>
        <v>30</v>
      </c>
      <c r="D49" s="8" t="n">
        <f aca="false">SUMIFS('Source'!$F:$F,'Source'!$A:$A,"213 - E.f.m.o. SPAIN",'Source'!$B:$B,$A49)</f>
        <v>30</v>
      </c>
      <c r="E49" s="8" t="n">
        <f aca="false">D49*$J$5</f>
        <v>37.8947368421053</v>
      </c>
      <c r="F49" s="8" t="n">
        <f aca="false">E49-C49</f>
        <v>7.89473684210526</v>
      </c>
      <c r="G49" s="9" t="n">
        <f aca="false">IF(AND(C49=0,E49=0),0,IF(C49=0,"New",(E49-C49)/C49))</f>
        <v>0.263157894736842</v>
      </c>
      <c r="H49" s="8" t="n">
        <f aca="false">SUMIFS('Source'!$E:$E,'Source'!$A:$A,"213 - E.f.m.o. SPAIN",'Source'!$B:$B,$A49)</f>
        <v>520.1</v>
      </c>
      <c r="I49" s="8" t="n">
        <f aca="false">SUMIFS('Source'!$G:$G,'Source'!$A:$A,"213 - E.f.m.o. SPAIN",'Source'!$B:$B,$A49)</f>
        <v>476.74</v>
      </c>
      <c r="J49" s="8" t="n">
        <f aca="false">I49*$J$5</f>
        <v>602.197894736842</v>
      </c>
      <c r="K49" s="8" t="n">
        <f aca="false">J49-H49</f>
        <v>82.0978947368421</v>
      </c>
      <c r="L49" s="9" t="n">
        <f aca="false">IF(AND(H49=0,J49=0),0,IF(H49=0,"New",(J49-H49)/H49))</f>
        <v>0.157850210991813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845</v>
      </c>
      <c r="B50" s="7" t="str">
        <f aca="false">IFERROR(INDEX('Source'!$C:$C,MATCH($A50,'Source'!$B:$B,0)),"")</f>
        <v>צוארון עממי</v>
      </c>
      <c r="C50" s="8" t="n">
        <f aca="false">SUMIFS('Source'!$D:$D,'Source'!$A:$A,"213 - E.f.m.o. SPAIN",'Source'!$B:$B,$A50)</f>
        <v>12</v>
      </c>
      <c r="D50" s="8" t="n">
        <f aca="false">SUMIFS('Source'!$F:$F,'Source'!$A:$A,"213 - E.f.m.o. SPAIN",'Source'!$B:$B,$A50)</f>
        <v>12</v>
      </c>
      <c r="E50" s="8" t="n">
        <f aca="false">D50*$J$5</f>
        <v>15.1578947368421</v>
      </c>
      <c r="F50" s="8" t="n">
        <f aca="false">E50-C50</f>
        <v>3.1578947368421</v>
      </c>
      <c r="G50" s="9" t="n">
        <f aca="false">IF(AND(C50=0,E50=0),0,IF(C50=0,"New",(E50-C50)/C50))</f>
        <v>0.263157894736842</v>
      </c>
      <c r="H50" s="8" t="n">
        <f aca="false">SUMIFS('Source'!$E:$E,'Source'!$A:$A,"213 - E.f.m.o. SPAIN",'Source'!$B:$B,$A50)</f>
        <v>243.01</v>
      </c>
      <c r="I50" s="8" t="n">
        <f aca="false">SUMIFS('Source'!$G:$G,'Source'!$A:$A,"213 - E.f.m.o. SPAIN",'Source'!$B:$B,$A50)</f>
        <v>202.62</v>
      </c>
      <c r="J50" s="8" t="n">
        <f aca="false">I50*$J$5</f>
        <v>255.941052631579</v>
      </c>
      <c r="K50" s="8" t="n">
        <f aca="false">J50-H50</f>
        <v>12.931052631579</v>
      </c>
      <c r="L50" s="9" t="n">
        <f aca="false">IF(AND(H50=0,J50=0),0,IF(H50=0,"New",(J50-H50)/H50))</f>
        <v>0.0532120185654045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705</v>
      </c>
      <c r="B51" s="7" t="str">
        <f aca="false">IFERROR(INDEX('Source'!$C:$C,MATCH($A51,'Source'!$B:$B,0)),"")</f>
        <v>סד לקרסול</v>
      </c>
      <c r="C51" s="8" t="n">
        <f aca="false">SUMIFS('Source'!$D:$D,'Source'!$A:$A,"213 - E.f.m.o. SPAIN",'Source'!$B:$B,$A51)</f>
        <v>2</v>
      </c>
      <c r="D51" s="8" t="n">
        <f aca="false">SUMIFS('Source'!$F:$F,'Source'!$A:$A,"213 - E.f.m.o. SPAIN",'Source'!$B:$B,$A51)</f>
        <v>3</v>
      </c>
      <c r="E51" s="8" t="n">
        <f aca="false">D51*$J$5</f>
        <v>3.78947368421053</v>
      </c>
      <c r="F51" s="8" t="n">
        <f aca="false">E51-C51</f>
        <v>1.78947368421053</v>
      </c>
      <c r="G51" s="9" t="n">
        <f aca="false">IF(AND(C51=0,E51=0),0,IF(C51=0,"New",(E51-C51)/C51))</f>
        <v>0.894736842105263</v>
      </c>
      <c r="H51" s="8" t="n">
        <f aca="false">SUMIFS('Source'!$E:$E,'Source'!$A:$A,"213 - E.f.m.o. SPAIN",'Source'!$B:$B,$A51)</f>
        <v>124.31</v>
      </c>
      <c r="I51" s="8" t="n">
        <f aca="false">SUMIFS('Source'!$G:$G,'Source'!$A:$A,"213 - E.f.m.o. SPAIN",'Source'!$B:$B,$A51)</f>
        <v>158.97</v>
      </c>
      <c r="J51" s="8" t="n">
        <f aca="false">I51*$J$5</f>
        <v>200.804210526316</v>
      </c>
      <c r="K51" s="8" t="n">
        <f aca="false">J51-H51</f>
        <v>76.4942105263158</v>
      </c>
      <c r="L51" s="9" t="n">
        <f aca="false">IF(AND(H51=0,J51=0),0,IF(H51=0,"New",(J51-H51)/H51))</f>
        <v>0.615350418520761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514</v>
      </c>
      <c r="B52" s="7" t="str">
        <f aca="false">IFERROR(INDEX('Source'!$C:$C,MATCH($A52,'Source'!$B:$B,0)),"")</f>
        <v>סד לקרסול</v>
      </c>
      <c r="C52" s="8" t="n">
        <f aca="false">SUMIFS('Source'!$D:$D,'Source'!$A:$A,"213 - E.f.m.o. SPAIN",'Source'!$B:$B,$A52)</f>
        <v>2</v>
      </c>
      <c r="D52" s="8" t="n">
        <f aca="false">SUMIFS('Source'!$F:$F,'Source'!$A:$A,"213 - E.f.m.o. SPAIN",'Source'!$B:$B,$A52)</f>
        <v>2</v>
      </c>
      <c r="E52" s="8" t="n">
        <f aca="false">D52*$J$5</f>
        <v>2.52631578947368</v>
      </c>
      <c r="F52" s="8" t="n">
        <f aca="false">E52-C52</f>
        <v>0.526315789473684</v>
      </c>
      <c r="G52" s="9" t="n">
        <f aca="false">IF(AND(C52=0,E52=0),0,IF(C52=0,"New",(E52-C52)/C52))</f>
        <v>0.263157894736842</v>
      </c>
      <c r="H52" s="8" t="n">
        <f aca="false">SUMIFS('Source'!$E:$E,'Source'!$A:$A,"213 - E.f.m.o. SPAIN",'Source'!$B:$B,$A52)</f>
        <v>124.31</v>
      </c>
      <c r="I52" s="8" t="n">
        <f aca="false">SUMIFS('Source'!$G:$G,'Source'!$A:$A,"213 - E.f.m.o. SPAIN",'Source'!$B:$B,$A52)</f>
        <v>105.98</v>
      </c>
      <c r="J52" s="8" t="n">
        <f aca="false">I52*$J$5</f>
        <v>133.869473684211</v>
      </c>
      <c r="K52" s="8" t="n">
        <f aca="false">J52-H52</f>
        <v>9.55947368421053</v>
      </c>
      <c r="L52" s="9" t="n">
        <f aca="false">IF(AND(H52=0,J52=0),0,IF(H52=0,"New",(J52-H52)/H52))</f>
        <v>0.0769002790138406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919</v>
      </c>
      <c r="B53" s="7" t="str">
        <f aca="false">IFERROR(INDEX('Source'!$C:$C,MATCH($A53,'Source'!$B:$B,0)),"")</f>
        <v>Cervicallo Soft- צווארון ספוגי לתמיכה עדינה בצוואר - כחול</v>
      </c>
      <c r="C53" s="8" t="n">
        <f aca="false">SUMIFS('Source'!$D:$D,'Source'!$A:$A,"213 - E.f.m.o. SPAIN",'Source'!$B:$B,$A53)</f>
        <v>0</v>
      </c>
      <c r="D53" s="8" t="n">
        <f aca="false">SUMIFS('Source'!$F:$F,'Source'!$A:$A,"213 - E.f.m.o. SPAIN",'Source'!$B:$B,$A53)</f>
        <v>1</v>
      </c>
      <c r="E53" s="8" t="n">
        <f aca="false">D53*$J$5</f>
        <v>1.26315789473684</v>
      </c>
      <c r="F53" s="8" t="n">
        <f aca="false">E53-C53</f>
        <v>1.26315789473684</v>
      </c>
      <c r="G53" s="9" t="str">
        <f aca="false">IF(AND(C53=0,E53=0),0,IF(C53=0,"New",(E53-C53)/C53))</f>
        <v>New</v>
      </c>
      <c r="H53" s="8" t="n">
        <f aca="false">SUMIFS('Source'!$E:$E,'Source'!$A:$A,"213 - E.f.m.o. SPAIN",'Source'!$B:$B,$A53)</f>
        <v>0</v>
      </c>
      <c r="I53" s="8" t="n">
        <f aca="false">SUMIFS('Source'!$G:$G,'Source'!$A:$A,"213 - E.f.m.o. SPAIN",'Source'!$B:$B,$A53)</f>
        <v>0.03</v>
      </c>
      <c r="J53" s="8" t="n">
        <f aca="false">I53*$J$5</f>
        <v>0.0378947368421053</v>
      </c>
      <c r="K53" s="8" t="n">
        <f aca="false">J53-H53</f>
        <v>0.0378947368421053</v>
      </c>
      <c r="L53" s="9" t="str">
        <f aca="false">IF(AND(H53=0,J53=0),0,IF(H53=0,"New",(J53-H53)/H53))</f>
        <v>New</v>
      </c>
      <c r="M53" s="7" t="str">
        <f aca="false">IF(AND(OR(C53&lt;&gt;0,H53&lt;&gt;0),D53=0,I53=0),"DROP",IF(AND(OR(D53&lt;&gt;0,I53&lt;&gt;0),C53=0,H53=0),"NEW",""))</f>
        <v>NEW</v>
      </c>
    </row>
    <row r="55" customFormat="false" ht="15" hidden="false" customHeight="false" outlineLevel="0" collapsed="false">
      <c r="A55" s="17"/>
      <c r="B55" s="18" t="s">
        <v>642</v>
      </c>
      <c r="C55" s="19" t="n">
        <f aca="false">SUM(C9:C53)</f>
        <v>1359</v>
      </c>
      <c r="D55" s="19" t="n">
        <f aca="false">SUM(D9:D53)</f>
        <v>1532</v>
      </c>
      <c r="E55" s="19" t="n">
        <f aca="false">SUM(E9:E53)</f>
        <v>1935.15789473684</v>
      </c>
      <c r="F55" s="19" t="n">
        <f aca="false">SUM(F9:F53)</f>
        <v>576.157894736842</v>
      </c>
      <c r="G55" s="20" t="n">
        <f aca="false">IF(C55=0,"N/A",F55/C55)</f>
        <v>0.423957244103637</v>
      </c>
      <c r="H55" s="19" t="n">
        <f aca="false">SUM(H9:H53)</f>
        <v>39713.57</v>
      </c>
      <c r="I55" s="19" t="n">
        <f aca="false">SUM(I9:I53)</f>
        <v>37142.74</v>
      </c>
      <c r="J55" s="19" t="n">
        <f aca="false">SUM(J9:J53)</f>
        <v>46917.1452631579</v>
      </c>
      <c r="K55" s="19" t="n">
        <f aca="false">SUM(K9:K53)</f>
        <v>7203.57526315789</v>
      </c>
      <c r="L55" s="20" t="n">
        <f aca="false">IF(H55=0,"N/A",K55/H55)</f>
        <v>0.181388257544157</v>
      </c>
      <c r="M55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1229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SUMPRODUCT(--(((C9:C225&lt;&gt;0)+(H9:H225&lt;&gt;0)&gt;0)*((D9:D225=0)*(I9:I225=0))))</f>
        <v>66</v>
      </c>
      <c r="C5" s="13" t="s">
        <v>64</v>
      </c>
      <c r="D5" s="14" t="n">
        <f aca="false">SUMPRODUCT(--(((D9:D225&lt;&gt;0)+(I9:I225&lt;&gt;0)&gt;0)*((C9:C225=0)*(H9:H225=0))))</f>
        <v>22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SUMPRODUCT(--(((C9:C225&lt;&gt;0)+(H9:H225&lt;&gt;0)&gt;0)*((D9:D225=0)*(I9:I225=0)))*C9:C225)</f>
        <v>797</v>
      </c>
      <c r="C6" s="13" t="s">
        <v>67</v>
      </c>
      <c r="D6" s="14" t="n">
        <f aca="false">SUMPRODUCT(--(((C9:C225&lt;&gt;0)+(H9:H225&lt;&gt;0)&gt;0)*((D9:D225=0)*(I9:I225=0)))*H9:H225)</f>
        <v>28651.54</v>
      </c>
      <c r="E6" s="13" t="s">
        <v>68</v>
      </c>
      <c r="F6" s="14" t="n">
        <f aca="false">SUMPRODUCT(--(((D9:D225&lt;&gt;0)+(I9:I225&lt;&gt;0)&gt;0)*((C9:C225=0)*(H9:H225=0)))*D9:D225)</f>
        <v>991</v>
      </c>
      <c r="G6" s="13" t="s">
        <v>69</v>
      </c>
      <c r="H6" s="14" t="n">
        <f aca="false">SUMPRODUCT(--(((D9:D225&lt;&gt;0)+(I9:I225&lt;&gt;0)&gt;0)*((C9:C225=0)*(H9:H225=0)))*I9:I225)</f>
        <v>14625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884</v>
      </c>
      <c r="B9" s="7" t="str">
        <f aca="false">IFERROR(INDEX('Source'!$C:$C,MATCH($A9,'Source'!$B:$B,0)),"")</f>
        <v>חגורת בטן קלה</v>
      </c>
      <c r="C9" s="8" t="n">
        <f aca="false">SUMIFS('Source'!$D:$D,'Source'!$A:$A,"207 - Salus HUNGARY",'Source'!$B:$B,$A9)</f>
        <v>0</v>
      </c>
      <c r="D9" s="8" t="n">
        <f aca="false">SUMIFS('Source'!$F:$F,'Source'!$A:$A,"207 - Salus HUNGARY",'Source'!$B:$B,$A9)</f>
        <v>630</v>
      </c>
      <c r="E9" s="8" t="n">
        <f aca="false">D9*$J$5</f>
        <v>795.789473684211</v>
      </c>
      <c r="F9" s="8" t="n">
        <f aca="false">E9-C9</f>
        <v>795.789473684211</v>
      </c>
      <c r="G9" s="9" t="str">
        <f aca="false">IF(AND(C9=0,E9=0),0,IF(C9=0,"New",(E9-C9)/C9))</f>
        <v>New</v>
      </c>
      <c r="H9" s="8" t="n">
        <f aca="false">SUMIFS('Source'!$E:$E,'Source'!$A:$A,"207 - Salus HUNGARY",'Source'!$B:$B,$A9)</f>
        <v>0</v>
      </c>
      <c r="I9" s="8" t="n">
        <f aca="false">SUMIFS('Source'!$G:$G,'Source'!$A:$A,"207 - Salus HUNGARY",'Source'!$B:$B,$A9)</f>
        <v>28285.4</v>
      </c>
      <c r="J9" s="8" t="n">
        <f aca="false">I9*$J$5</f>
        <v>35728.9263157895</v>
      </c>
      <c r="K9" s="8" t="n">
        <f aca="false">J9-H9</f>
        <v>35728.9263157895</v>
      </c>
      <c r="L9" s="9" t="str">
        <f aca="false">IF(AND(H9=0,J9=0),0,IF(H9=0,"New",(J9-H9)/H9))</f>
        <v>New</v>
      </c>
      <c r="M9" s="7" t="str">
        <f aca="false">IF(AND(OR(C9&lt;&gt;0,H9&lt;&gt;0),D9=0,I9=0),"DROP",IF(AND(OR(D9&lt;&gt;0,I9&lt;&gt;0),C9=0,H9=0),"NEW",""))</f>
        <v>NEW</v>
      </c>
    </row>
    <row r="10" customFormat="false" ht="15" hidden="false" customHeight="false" outlineLevel="0" collapsed="false">
      <c r="A10" s="7" t="s">
        <v>1090</v>
      </c>
      <c r="B10" s="7" t="str">
        <f aca="false">IFERROR(INDEX('Source'!$C:$C,MATCH($A10,'Source'!$B:$B,0)),"")</f>
        <v>הנחות לקוחות</v>
      </c>
      <c r="C10" s="8" t="n">
        <f aca="false">SUMIFS('Source'!$D:$D,'Source'!$A:$A,"207 - Salus HUNGARY",'Source'!$B:$B,$A10)</f>
        <v>0</v>
      </c>
      <c r="D10" s="8" t="n">
        <f aca="false">SUMIFS('Source'!$F:$F,'Source'!$A:$A,"207 - Salus HUNGARY",'Source'!$B:$B,$A10)</f>
        <v>-1</v>
      </c>
      <c r="E10" s="8" t="n">
        <f aca="false">D10*$J$5</f>
        <v>-1.26315789473684</v>
      </c>
      <c r="F10" s="8" t="n">
        <f aca="false">E10-C10</f>
        <v>-1.26315789473684</v>
      </c>
      <c r="G10" s="9" t="str">
        <f aca="false">IF(AND(C10=0,E10=0),0,IF(C10=0,"New",(E10-C10)/C10))</f>
        <v>New</v>
      </c>
      <c r="H10" s="8" t="n">
        <f aca="false">SUMIFS('Source'!$E:$E,'Source'!$A:$A,"207 - Salus HUNGARY",'Source'!$B:$B,$A10)</f>
        <v>0</v>
      </c>
      <c r="I10" s="8" t="n">
        <f aca="false">SUMIFS('Source'!$G:$G,'Source'!$A:$A,"207 - Salus HUNGARY",'Source'!$B:$B,$A10)</f>
        <v>-22807.55</v>
      </c>
      <c r="J10" s="8" t="n">
        <f aca="false">I10*$J$5</f>
        <v>-28809.5368421053</v>
      </c>
      <c r="K10" s="8" t="n">
        <f aca="false">J10-H10</f>
        <v>-28809.5368421053</v>
      </c>
      <c r="L10" s="9" t="str">
        <f aca="false">IF(AND(H10=0,J10=0),0,IF(H10=0,"New",(J10-H10)/H10))</f>
        <v>New</v>
      </c>
      <c r="M10" s="7" t="str">
        <f aca="false">IF(AND(OR(C10&lt;&gt;0,H10&lt;&gt;0),D10=0,I10=0),"DROP",IF(AND(OR(D10&lt;&gt;0,I10&lt;&gt;0),C10=0,H10=0),"NEW",""))</f>
        <v>NEW</v>
      </c>
    </row>
    <row r="11" customFormat="false" ht="15" hidden="false" customHeight="false" outlineLevel="0" collapsed="false">
      <c r="A11" s="7" t="s">
        <v>906</v>
      </c>
      <c r="B11" s="7" t="str">
        <f aca="false">IFERROR(INDEX('Source'!$C:$C,MATCH($A11,'Source'!$B:$B,0)),"")</f>
        <v>מ.ברך</v>
      </c>
      <c r="C11" s="8" t="n">
        <f aca="false">SUMIFS('Source'!$D:$D,'Source'!$A:$A,"207 - Salus HUNGARY",'Source'!$B:$B,$A11)</f>
        <v>1550</v>
      </c>
      <c r="D11" s="8" t="n">
        <f aca="false">SUMIFS('Source'!$F:$F,'Source'!$A:$A,"207 - Salus HUNGARY",'Source'!$B:$B,$A11)</f>
        <v>2928</v>
      </c>
      <c r="E11" s="8" t="n">
        <f aca="false">D11*$J$5</f>
        <v>3698.52631578947</v>
      </c>
      <c r="F11" s="8" t="n">
        <f aca="false">E11-C11</f>
        <v>2148.52631578947</v>
      </c>
      <c r="G11" s="9" t="n">
        <f aca="false">IF(AND(C11=0,E11=0),0,IF(C11=0,"New",(E11-C11)/C11))</f>
        <v>1.38614601018676</v>
      </c>
      <c r="H11" s="8" t="n">
        <f aca="false">SUMIFS('Source'!$E:$E,'Source'!$A:$A,"207 - Salus HUNGARY",'Source'!$B:$B,$A11)</f>
        <v>27116.8</v>
      </c>
      <c r="I11" s="8" t="n">
        <f aca="false">SUMIFS('Source'!$G:$G,'Source'!$A:$A,"207 - Salus HUNGARY",'Source'!$B:$B,$A11)</f>
        <v>48283.04</v>
      </c>
      <c r="J11" s="8" t="n">
        <f aca="false">I11*$J$5</f>
        <v>60989.1031578947</v>
      </c>
      <c r="K11" s="8" t="n">
        <f aca="false">J11-H11</f>
        <v>33872.3031578947</v>
      </c>
      <c r="L11" s="9" t="n">
        <f aca="false">IF(AND(H11=0,J11=0),0,IF(H11=0,"New",(J11-H11)/H11))</f>
        <v>1.2491261195235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868</v>
      </c>
      <c r="B12" s="7" t="str">
        <f aca="false">IFERROR(INDEX('Source'!$C:$C,MATCH($A12,'Source'!$B:$B,0)),"")</f>
        <v>חבק יד</v>
      </c>
      <c r="C12" s="8" t="n">
        <f aca="false">SUMIFS('Source'!$D:$D,'Source'!$A:$A,"207 - Salus HUNGARY",'Source'!$B:$B,$A12)</f>
        <v>4800</v>
      </c>
      <c r="D12" s="8" t="n">
        <f aca="false">SUMIFS('Source'!$F:$F,'Source'!$A:$A,"207 - Salus HUNGARY",'Source'!$B:$B,$A12)</f>
        <v>5500</v>
      </c>
      <c r="E12" s="8" t="n">
        <f aca="false">D12*$J$5</f>
        <v>6947.36842105263</v>
      </c>
      <c r="F12" s="8" t="n">
        <f aca="false">E12-C12</f>
        <v>2147.36842105263</v>
      </c>
      <c r="G12" s="9" t="n">
        <f aca="false">IF(AND(C12=0,E12=0),0,IF(C12=0,"New",(E12-C12)/C12))</f>
        <v>0.447368421052631</v>
      </c>
      <c r="H12" s="8" t="n">
        <f aca="false">SUMIFS('Source'!$E:$E,'Source'!$A:$A,"207 - Salus HUNGARY",'Source'!$B:$B,$A12)</f>
        <v>66726.56</v>
      </c>
      <c r="I12" s="8" t="n">
        <f aca="false">SUMIFS('Source'!$G:$G,'Source'!$A:$A,"207 - Salus HUNGARY",'Source'!$B:$B,$A12)</f>
        <v>77415.73</v>
      </c>
      <c r="J12" s="8" t="n">
        <f aca="false">I12*$J$5</f>
        <v>97788.2905263158</v>
      </c>
      <c r="K12" s="8" t="n">
        <f aca="false">J12-H12</f>
        <v>31061.7305263158</v>
      </c>
      <c r="L12" s="9" t="n">
        <f aca="false">IF(AND(H12=0,J12=0),0,IF(H12=0,"New",(J12-H12)/H12))</f>
        <v>0.465507745735968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1231</v>
      </c>
      <c r="B13" s="7" t="str">
        <f aca="false">IFERROR(INDEX('Source'!$C:$C,MATCH($A13,'Source'!$B:$B,0)),"")</f>
        <v>מגן ברך מנאופרן 2 ממ שחור</v>
      </c>
      <c r="C13" s="8" t="n">
        <f aca="false">SUMIFS('Source'!$D:$D,'Source'!$A:$A,"207 - Salus HUNGARY",'Source'!$B:$B,$A13)</f>
        <v>15</v>
      </c>
      <c r="D13" s="8" t="n">
        <f aca="false">SUMIFS('Source'!$F:$F,'Source'!$A:$A,"207 - Salus HUNGARY",'Source'!$B:$B,$A13)</f>
        <v>90</v>
      </c>
      <c r="E13" s="8" t="n">
        <f aca="false">D13*$J$5</f>
        <v>113.684210526316</v>
      </c>
      <c r="F13" s="8" t="n">
        <f aca="false">E13-C13</f>
        <v>98.6842105263158</v>
      </c>
      <c r="G13" s="9" t="n">
        <f aca="false">IF(AND(C13=0,E13=0),0,IF(C13=0,"New",(E13-C13)/C13))</f>
        <v>6.57894736842105</v>
      </c>
      <c r="H13" s="8" t="n">
        <f aca="false">SUMIFS('Source'!$E:$E,'Source'!$A:$A,"207 - Salus HUNGARY",'Source'!$B:$B,$A13)</f>
        <v>1269.86</v>
      </c>
      <c r="I13" s="8" t="n">
        <f aca="false">SUMIFS('Source'!$G:$G,'Source'!$A:$A,"207 - Salus HUNGARY",'Source'!$B:$B,$A13)</f>
        <v>8030.02</v>
      </c>
      <c r="J13" s="8" t="n">
        <f aca="false">I13*$J$5</f>
        <v>10143.1831578947</v>
      </c>
      <c r="K13" s="8" t="n">
        <f aca="false">J13-H13</f>
        <v>8873.32315789474</v>
      </c>
      <c r="L13" s="9" t="n">
        <f aca="false">IF(AND(H13=0,J13=0),0,IF(H13=0,"New",(J13-H13)/H13))</f>
        <v>6.98763891916805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413</v>
      </c>
      <c r="B14" s="7" t="str">
        <f aca="false">IFERROR(INDEX('Source'!$C:$C,MATCH($A14,'Source'!$B:$B,0)),"")</f>
        <v>חגורה למנותחי בית חזה</v>
      </c>
      <c r="C14" s="8" t="n">
        <f aca="false">SUMIFS('Source'!$D:$D,'Source'!$A:$A,"207 - Salus HUNGARY",'Source'!$B:$B,$A14)</f>
        <v>185</v>
      </c>
      <c r="D14" s="8" t="n">
        <f aca="false">SUMIFS('Source'!$F:$F,'Source'!$A:$A,"207 - Salus HUNGARY",'Source'!$B:$B,$A14)</f>
        <v>280</v>
      </c>
      <c r="E14" s="8" t="n">
        <f aca="false">D14*$J$5</f>
        <v>353.684210526316</v>
      </c>
      <c r="F14" s="8" t="n">
        <f aca="false">E14-C14</f>
        <v>168.684210526316</v>
      </c>
      <c r="G14" s="9" t="n">
        <f aca="false">IF(AND(C14=0,E14=0),0,IF(C14=0,"New",(E14-C14)/C14))</f>
        <v>0.911806543385491</v>
      </c>
      <c r="H14" s="8" t="n">
        <f aca="false">SUMIFS('Source'!$E:$E,'Source'!$A:$A,"207 - Salus HUNGARY",'Source'!$B:$B,$A14)</f>
        <v>14791.19</v>
      </c>
      <c r="I14" s="8" t="n">
        <f aca="false">SUMIFS('Source'!$G:$G,'Source'!$A:$A,"207 - Salus HUNGARY",'Source'!$B:$B,$A14)</f>
        <v>21022.31</v>
      </c>
      <c r="J14" s="8" t="n">
        <f aca="false">I14*$J$5</f>
        <v>26554.4968421053</v>
      </c>
      <c r="K14" s="8" t="n">
        <f aca="false">J14-H14</f>
        <v>11763.3068421053</v>
      </c>
      <c r="L14" s="9" t="n">
        <f aca="false">IF(AND(H14=0,J14=0),0,IF(H14=0,"New",(J14-H14)/H14))</f>
        <v>0.795291443224329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308</v>
      </c>
      <c r="B15" s="7" t="str">
        <f aca="false">IFERROR(INDEX('Source'!$C:$C,MATCH($A15,'Source'!$B:$B,0)),"")</f>
        <v>מגן ברך + צירים</v>
      </c>
      <c r="C15" s="8" t="n">
        <f aca="false">SUMIFS('Source'!$D:$D,'Source'!$A:$A,"207 - Salus HUNGARY",'Source'!$B:$B,$A15)</f>
        <v>480</v>
      </c>
      <c r="D15" s="8" t="n">
        <f aca="false">SUMIFS('Source'!$F:$F,'Source'!$A:$A,"207 - Salus HUNGARY",'Source'!$B:$B,$A15)</f>
        <v>650</v>
      </c>
      <c r="E15" s="8" t="n">
        <f aca="false">D15*$J$5</f>
        <v>821.052631578947</v>
      </c>
      <c r="F15" s="8" t="n">
        <f aca="false">E15-C15</f>
        <v>341.052631578947</v>
      </c>
      <c r="G15" s="9" t="n">
        <f aca="false">IF(AND(C15=0,E15=0),0,IF(C15=0,"New",(E15-C15)/C15))</f>
        <v>0.710526315789474</v>
      </c>
      <c r="H15" s="8" t="n">
        <f aca="false">SUMIFS('Source'!$E:$E,'Source'!$A:$A,"207 - Salus HUNGARY",'Source'!$B:$B,$A15)</f>
        <v>20704.23</v>
      </c>
      <c r="I15" s="8" t="n">
        <f aca="false">SUMIFS('Source'!$G:$G,'Source'!$A:$A,"207 - Salus HUNGARY",'Source'!$B:$B,$A15)</f>
        <v>26769.41</v>
      </c>
      <c r="J15" s="8" t="n">
        <f aca="false">I15*$J$5</f>
        <v>33813.9915789474</v>
      </c>
      <c r="K15" s="8" t="n">
        <f aca="false">J15-H15</f>
        <v>13109.7615789474</v>
      </c>
      <c r="L15" s="9" t="n">
        <f aca="false">IF(AND(H15=0,J15=0),0,IF(H15=0,"New",(J15-H15)/H15))</f>
        <v>0.633192423912764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1232</v>
      </c>
      <c r="B16" s="7" t="str">
        <f aca="false">IFERROR(INDEX('Source'!$C:$C,MATCH($A16,'Source'!$B:$B,0)),"")</f>
        <v>מגן ברך מנאופרן 2 ממ שחור</v>
      </c>
      <c r="C16" s="8" t="n">
        <f aca="false">SUMIFS('Source'!$D:$D,'Source'!$A:$A,"207 - Salus HUNGARY",'Source'!$B:$B,$A16)</f>
        <v>35</v>
      </c>
      <c r="D16" s="8" t="n">
        <f aca="false">SUMIFS('Source'!$F:$F,'Source'!$A:$A,"207 - Salus HUNGARY",'Source'!$B:$B,$A16)</f>
        <v>100</v>
      </c>
      <c r="E16" s="8" t="n">
        <f aca="false">D16*$J$5</f>
        <v>126.315789473684</v>
      </c>
      <c r="F16" s="8" t="n">
        <f aca="false">E16-C16</f>
        <v>91.3157894736842</v>
      </c>
      <c r="G16" s="9" t="n">
        <f aca="false">IF(AND(C16=0,E16=0),0,IF(C16=0,"New",(E16-C16)/C16))</f>
        <v>2.60902255639098</v>
      </c>
      <c r="H16" s="8" t="n">
        <f aca="false">SUMIFS('Source'!$E:$E,'Source'!$A:$A,"207 - Salus HUNGARY",'Source'!$B:$B,$A16)</f>
        <v>2963</v>
      </c>
      <c r="I16" s="8" t="n">
        <f aca="false">SUMIFS('Source'!$G:$G,'Source'!$A:$A,"207 - Salus HUNGARY",'Source'!$B:$B,$A16)</f>
        <v>8841.47</v>
      </c>
      <c r="J16" s="8" t="n">
        <f aca="false">I16*$J$5</f>
        <v>11168.1726315789</v>
      </c>
      <c r="K16" s="8" t="n">
        <f aca="false">J16-H16</f>
        <v>8205.17263157895</v>
      </c>
      <c r="L16" s="9" t="n">
        <f aca="false">IF(AND(H16=0,J16=0),0,IF(H16=0,"New",(J16-H16)/H16))</f>
        <v>2.76921114801854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1233</v>
      </c>
      <c r="B17" s="7" t="str">
        <f aca="false">IFERROR(INDEX('Source'!$C:$C,MATCH($A17,'Source'!$B:$B,0)),"")</f>
        <v>מגן ברך מנאופרן 2 ממ שחור</v>
      </c>
      <c r="C17" s="8" t="n">
        <f aca="false">SUMIFS('Source'!$D:$D,'Source'!$A:$A,"207 - Salus HUNGARY",'Source'!$B:$B,$A17)</f>
        <v>20</v>
      </c>
      <c r="D17" s="8" t="n">
        <f aca="false">SUMIFS('Source'!$F:$F,'Source'!$A:$A,"207 - Salus HUNGARY",'Source'!$B:$B,$A17)</f>
        <v>75</v>
      </c>
      <c r="E17" s="8" t="n">
        <f aca="false">D17*$J$5</f>
        <v>94.7368421052632</v>
      </c>
      <c r="F17" s="8" t="n">
        <f aca="false">E17-C17</f>
        <v>74.7368421052632</v>
      </c>
      <c r="G17" s="9" t="n">
        <f aca="false">IF(AND(C17=0,E17=0),0,IF(C17=0,"New",(E17-C17)/C17))</f>
        <v>3.73684210526316</v>
      </c>
      <c r="H17" s="8" t="n">
        <f aca="false">SUMIFS('Source'!$E:$E,'Source'!$A:$A,"207 - Salus HUNGARY",'Source'!$B:$B,$A17)</f>
        <v>1693.14</v>
      </c>
      <c r="I17" s="8" t="n">
        <f aca="false">SUMIFS('Source'!$G:$G,'Source'!$A:$A,"207 - Salus HUNGARY",'Source'!$B:$B,$A17)</f>
        <v>6740.14</v>
      </c>
      <c r="J17" s="8" t="n">
        <f aca="false">I17*$J$5</f>
        <v>8513.86105263158</v>
      </c>
      <c r="K17" s="8" t="n">
        <f aca="false">J17-H17</f>
        <v>6820.72105263158</v>
      </c>
      <c r="L17" s="9" t="n">
        <f aca="false">IF(AND(H17=0,J17=0),0,IF(H17=0,"New",(J17-H17)/H17))</f>
        <v>4.02844481415097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226</v>
      </c>
      <c r="B18" s="7" t="str">
        <f aca="false">IFERROR(INDEX('Source'!$C:$C,MATCH($A18,'Source'!$B:$B,0)),"")</f>
        <v>מתלה ליד לילדים</v>
      </c>
      <c r="C18" s="8" t="n">
        <f aca="false">SUMIFS('Source'!$D:$D,'Source'!$A:$A,"207 - Salus HUNGARY",'Source'!$B:$B,$A18)</f>
        <v>150</v>
      </c>
      <c r="D18" s="8" t="n">
        <f aca="false">SUMIFS('Source'!$F:$F,'Source'!$A:$A,"207 - Salus HUNGARY",'Source'!$B:$B,$A18)</f>
        <v>0</v>
      </c>
      <c r="E18" s="8" t="n">
        <f aca="false">D18*$J$5</f>
        <v>0</v>
      </c>
      <c r="F18" s="8" t="n">
        <f aca="false">E18-C18</f>
        <v>-150</v>
      </c>
      <c r="G18" s="9" t="n">
        <f aca="false">IF(AND(C18=0,E18=0),0,IF(C18=0,"New",(E18-C18)/C18))</f>
        <v>-1</v>
      </c>
      <c r="H18" s="8" t="n">
        <f aca="false">SUMIFS('Source'!$E:$E,'Source'!$A:$A,"207 - Salus HUNGARY",'Source'!$B:$B,$A18)</f>
        <v>3994.45</v>
      </c>
      <c r="I18" s="8" t="n">
        <f aca="false">SUMIFS('Source'!$G:$G,'Source'!$A:$A,"207 - Salus HUNGARY",'Source'!$B:$B,$A18)</f>
        <v>0</v>
      </c>
      <c r="J18" s="8" t="n">
        <f aca="false">I18*$J$5</f>
        <v>0</v>
      </c>
      <c r="K18" s="8" t="n">
        <f aca="false">J18-H18</f>
        <v>-3994.45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1133</v>
      </c>
      <c r="B19" s="7" t="str">
        <f aca="false">IFERROR(INDEX('Source'!$C:$C,MATCH($A19,'Source'!$B:$B,0)),"")</f>
        <v>מגן מרפק</v>
      </c>
      <c r="C19" s="8" t="n">
        <f aca="false">SUMIFS('Source'!$D:$D,'Source'!$A:$A,"207 - Salus HUNGARY",'Source'!$B:$B,$A19)</f>
        <v>160</v>
      </c>
      <c r="D19" s="8" t="n">
        <f aca="false">SUMIFS('Source'!$F:$F,'Source'!$A:$A,"207 - Salus HUNGARY",'Source'!$B:$B,$A19)</f>
        <v>370</v>
      </c>
      <c r="E19" s="8" t="n">
        <f aca="false">D19*$J$5</f>
        <v>467.368421052632</v>
      </c>
      <c r="F19" s="8" t="n">
        <f aca="false">E19-C19</f>
        <v>307.368421052632</v>
      </c>
      <c r="G19" s="9" t="n">
        <f aca="false">IF(AND(C19=0,E19=0),0,IF(C19=0,"New",(E19-C19)/C19))</f>
        <v>1.92105263157895</v>
      </c>
      <c r="H19" s="8" t="n">
        <f aca="false">SUMIFS('Source'!$E:$E,'Source'!$A:$A,"207 - Salus HUNGARY",'Source'!$B:$B,$A19)</f>
        <v>2769.61</v>
      </c>
      <c r="I19" s="8" t="n">
        <f aca="false">SUMIFS('Source'!$G:$G,'Source'!$A:$A,"207 - Salus HUNGARY",'Source'!$B:$B,$A19)</f>
        <v>6466.05</v>
      </c>
      <c r="J19" s="8" t="n">
        <f aca="false">I19*$J$5</f>
        <v>8167.64210526316</v>
      </c>
      <c r="K19" s="8" t="n">
        <f aca="false">J19-H19</f>
        <v>5398.03210526316</v>
      </c>
      <c r="L19" s="9" t="n">
        <f aca="false">IF(AND(H19=0,J19=0),0,IF(H19=0,"New",(J19-H19)/H19))</f>
        <v>1.94902246354655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144</v>
      </c>
      <c r="B20" s="7" t="str">
        <f aca="false">IFERROR(INDEX('Source'!$C:$C,MATCH($A20,'Source'!$B:$B,0)),"")</f>
        <v>כרית סיליקון לעקב</v>
      </c>
      <c r="C20" s="8" t="n">
        <f aca="false">SUMIFS('Source'!$D:$D,'Source'!$A:$A,"207 - Salus HUNGARY",'Source'!$B:$B,$A20)</f>
        <v>55</v>
      </c>
      <c r="D20" s="8" t="n">
        <f aca="false">SUMIFS('Source'!$F:$F,'Source'!$A:$A,"207 - Salus HUNGARY",'Source'!$B:$B,$A20)</f>
        <v>138</v>
      </c>
      <c r="E20" s="8" t="n">
        <f aca="false">D20*$J$5</f>
        <v>174.315789473684</v>
      </c>
      <c r="F20" s="8" t="n">
        <f aca="false">E20-C20</f>
        <v>119.315789473684</v>
      </c>
      <c r="G20" s="9" t="n">
        <f aca="false">IF(AND(C20=0,E20=0),0,IF(C20=0,"New",(E20-C20)/C20))</f>
        <v>2.16937799043062</v>
      </c>
      <c r="H20" s="8" t="n">
        <f aca="false">SUMIFS('Source'!$E:$E,'Source'!$A:$A,"207 - Salus HUNGARY",'Source'!$B:$B,$A20)</f>
        <v>1420.65</v>
      </c>
      <c r="I20" s="8" t="n">
        <f aca="false">SUMIFS('Source'!$G:$G,'Source'!$A:$A,"207 - Salus HUNGARY",'Source'!$B:$B,$A20)</f>
        <v>3807.02</v>
      </c>
      <c r="J20" s="8" t="n">
        <f aca="false">I20*$J$5</f>
        <v>4808.86736842105</v>
      </c>
      <c r="K20" s="8" t="n">
        <f aca="false">J20-H20</f>
        <v>3388.21736842105</v>
      </c>
      <c r="L20" s="9" t="n">
        <f aca="false">IF(AND(H20=0,J20=0),0,IF(H20=0,"New",(J20-H20)/H20))</f>
        <v>2.38497685455323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107</v>
      </c>
      <c r="B21" s="7" t="str">
        <f aca="false">IFERROR(INDEX('Source'!$C:$C,MATCH($A21,'Source'!$B:$B,0)),"")</f>
        <v>חגורת גב עם תמיכות</v>
      </c>
      <c r="C21" s="8" t="n">
        <f aca="false">SUMIFS('Source'!$D:$D,'Source'!$A:$A,"207 - Salus HUNGARY",'Source'!$B:$B,$A21)</f>
        <v>63</v>
      </c>
      <c r="D21" s="8" t="n">
        <f aca="false">SUMIFS('Source'!$F:$F,'Source'!$A:$A,"207 - Salus HUNGARY",'Source'!$B:$B,$A21)</f>
        <v>130</v>
      </c>
      <c r="E21" s="8" t="n">
        <f aca="false">D21*$J$5</f>
        <v>164.210526315789</v>
      </c>
      <c r="F21" s="8" t="n">
        <f aca="false">E21-C21</f>
        <v>101.210526315789</v>
      </c>
      <c r="G21" s="9" t="n">
        <f aca="false">IF(AND(C21=0,E21=0),0,IF(C21=0,"New",(E21-C21)/C21))</f>
        <v>1.60651629072682</v>
      </c>
      <c r="H21" s="8" t="n">
        <f aca="false">SUMIFS('Source'!$E:$E,'Source'!$A:$A,"207 - Salus HUNGARY",'Source'!$B:$B,$A21)</f>
        <v>2525.28</v>
      </c>
      <c r="I21" s="8" t="n">
        <f aca="false">SUMIFS('Source'!$G:$G,'Source'!$A:$A,"207 - Salus HUNGARY",'Source'!$B:$B,$A21)</f>
        <v>4854.01</v>
      </c>
      <c r="J21" s="8" t="n">
        <f aca="false">I21*$J$5</f>
        <v>6131.38105263158</v>
      </c>
      <c r="K21" s="8" t="n">
        <f aca="false">J21-H21</f>
        <v>3606.10105263158</v>
      </c>
      <c r="L21" s="9" t="n">
        <f aca="false">IF(AND(H21=0,J21=0),0,IF(H21=0,"New",(J21-H21)/H21))</f>
        <v>1.42800048019688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907</v>
      </c>
      <c r="B22" s="7" t="str">
        <f aca="false">IFERROR(INDEX('Source'!$C:$C,MATCH($A22,'Source'!$B:$B,0)),"")</f>
        <v>סד יד</v>
      </c>
      <c r="C22" s="8" t="n">
        <f aca="false">SUMIFS('Source'!$D:$D,'Source'!$A:$A,"207 - Salus HUNGARY",'Source'!$B:$B,$A22)</f>
        <v>5</v>
      </c>
      <c r="D22" s="8" t="n">
        <f aca="false">SUMIFS('Source'!$F:$F,'Source'!$A:$A,"207 - Salus HUNGARY",'Source'!$B:$B,$A22)</f>
        <v>135</v>
      </c>
      <c r="E22" s="8" t="n">
        <f aca="false">D22*$J$5</f>
        <v>170.526315789474</v>
      </c>
      <c r="F22" s="8" t="n">
        <f aca="false">E22-C22</f>
        <v>165.526315789474</v>
      </c>
      <c r="G22" s="9" t="n">
        <f aca="false">IF(AND(C22=0,E22=0),0,IF(C22=0,"New",(E22-C22)/C22))</f>
        <v>33.1052631578947</v>
      </c>
      <c r="H22" s="8" t="n">
        <f aca="false">SUMIFS('Source'!$E:$E,'Source'!$A:$A,"207 - Salus HUNGARY",'Source'!$B:$B,$A22)</f>
        <v>78.44</v>
      </c>
      <c r="I22" s="8" t="n">
        <f aca="false">SUMIFS('Source'!$G:$G,'Source'!$A:$A,"207 - Salus HUNGARY",'Source'!$B:$B,$A22)</f>
        <v>2205.05</v>
      </c>
      <c r="J22" s="8" t="n">
        <f aca="false">I22*$J$5</f>
        <v>2785.32631578947</v>
      </c>
      <c r="K22" s="8" t="n">
        <f aca="false">J22-H22</f>
        <v>2706.88631578947</v>
      </c>
      <c r="L22" s="9" t="n">
        <f aca="false">IF(AND(H22=0,J22=0),0,IF(H22=0,"New",(J22-H22)/H22))</f>
        <v>34.5090045358169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231</v>
      </c>
      <c r="B23" s="7" t="str">
        <f aca="false">IFERROR(INDEX('Source'!$C:$C,MATCH($A23,'Source'!$B:$B,0)),"")</f>
        <v>כרית עם סרט אלסט</v>
      </c>
      <c r="C23" s="8" t="n">
        <f aca="false">SUMIFS('Source'!$D:$D,'Source'!$A:$A,"207 - Salus HUNGARY",'Source'!$B:$B,$A23)</f>
        <v>245</v>
      </c>
      <c r="D23" s="8" t="n">
        <f aca="false">SUMIFS('Source'!$F:$F,'Source'!$A:$A,"207 - Salus HUNGARY",'Source'!$B:$B,$A23)</f>
        <v>120</v>
      </c>
      <c r="E23" s="8" t="n">
        <f aca="false">D23*$J$5</f>
        <v>151.578947368421</v>
      </c>
      <c r="F23" s="8" t="n">
        <f aca="false">E23-C23</f>
        <v>-93.421052631579</v>
      </c>
      <c r="G23" s="9" t="n">
        <f aca="false">IF(AND(C23=0,E23=0),0,IF(C23=0,"New",(E23-C23)/C23))</f>
        <v>-0.381310418904404</v>
      </c>
      <c r="H23" s="8" t="n">
        <f aca="false">SUMIFS('Source'!$E:$E,'Source'!$A:$A,"207 - Salus HUNGARY",'Source'!$B:$B,$A23)</f>
        <v>3935.91</v>
      </c>
      <c r="I23" s="8" t="n">
        <f aca="false">SUMIFS('Source'!$G:$G,'Source'!$A:$A,"207 - Salus HUNGARY",'Source'!$B:$B,$A23)</f>
        <v>1863.2</v>
      </c>
      <c r="J23" s="8" t="n">
        <f aca="false">I23*$J$5</f>
        <v>2353.51578947368</v>
      </c>
      <c r="K23" s="8" t="n">
        <f aca="false">J23-H23</f>
        <v>-1582.39421052632</v>
      </c>
      <c r="L23" s="9" t="n">
        <f aca="false">IF(AND(H23=0,J23=0),0,IF(H23=0,"New",(J23-H23)/H23))</f>
        <v>-0.402040242415684</v>
      </c>
      <c r="M23" s="7" t="str">
        <f aca="false">IF(AND(OR(C23&lt;&gt;0,H23&lt;&gt;0),D23=0,I23=0),"DROP",IF(AND(OR(D23&lt;&gt;0,I23&lt;&gt;0),C23=0,H23=0),"NEW",""))</f>
        <v/>
      </c>
    </row>
    <row r="24" customFormat="false" ht="15" hidden="false" customHeight="false" outlineLevel="0" collapsed="false">
      <c r="A24" s="7" t="s">
        <v>175</v>
      </c>
      <c r="B24" s="7" t="str">
        <f aca="false">IFERROR(INDEX('Source'!$C:$C,MATCH($A24,'Source'!$B:$B,0)),"")</f>
        <v>חבק לשורש כף היד</v>
      </c>
      <c r="C24" s="8" t="n">
        <f aca="false">SUMIFS('Source'!$D:$D,'Source'!$A:$A,"207 - Salus HUNGARY",'Source'!$B:$B,$A24)</f>
        <v>1090</v>
      </c>
      <c r="D24" s="8" t="n">
        <f aca="false">SUMIFS('Source'!$F:$F,'Source'!$A:$A,"207 - Salus HUNGARY",'Source'!$B:$B,$A24)</f>
        <v>1000</v>
      </c>
      <c r="E24" s="8" t="n">
        <f aca="false">D24*$J$5</f>
        <v>1263.15789473684</v>
      </c>
      <c r="F24" s="8" t="n">
        <f aca="false">E24-C24</f>
        <v>173.157894736842</v>
      </c>
      <c r="G24" s="9" t="n">
        <f aca="false">IF(AND(C24=0,E24=0),0,IF(C24=0,"New",(E24-C24)/C24))</f>
        <v>0.158860453887011</v>
      </c>
      <c r="H24" s="8" t="n">
        <f aca="false">SUMIFS('Source'!$E:$E,'Source'!$A:$A,"207 - Salus HUNGARY",'Source'!$B:$B,$A24)</f>
        <v>16499.24</v>
      </c>
      <c r="I24" s="8" t="n">
        <f aca="false">SUMIFS('Source'!$G:$G,'Source'!$A:$A,"207 - Salus HUNGARY",'Source'!$B:$B,$A24)</f>
        <v>14547.47</v>
      </c>
      <c r="J24" s="8" t="n">
        <f aca="false">I24*$J$5</f>
        <v>18375.7515789474</v>
      </c>
      <c r="K24" s="8" t="n">
        <f aca="false">J24-H24</f>
        <v>1876.51157894736</v>
      </c>
      <c r="L24" s="9" t="n">
        <f aca="false">IF(AND(H24=0,J24=0),0,IF(H24=0,"New",(J24-H24)/H24))</f>
        <v>0.113733213102383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265</v>
      </c>
      <c r="B25" s="7" t="str">
        <f aca="false">IFERROR(INDEX('Source'!$C:$C,MATCH($A25,'Source'!$B:$B,0)),"")</f>
        <v>מגן קרסול</v>
      </c>
      <c r="C25" s="8" t="n">
        <f aca="false">SUMIFS('Source'!$D:$D,'Source'!$A:$A,"207 - Salus HUNGARY",'Source'!$B:$B,$A25)</f>
        <v>144</v>
      </c>
      <c r="D25" s="8" t="n">
        <f aca="false">SUMIFS('Source'!$F:$F,'Source'!$A:$A,"207 - Salus HUNGARY",'Source'!$B:$B,$A25)</f>
        <v>50</v>
      </c>
      <c r="E25" s="8" t="n">
        <f aca="false">D25*$J$5</f>
        <v>63.1578947368421</v>
      </c>
      <c r="F25" s="8" t="n">
        <f aca="false">E25-C25</f>
        <v>-80.8421052631579</v>
      </c>
      <c r="G25" s="9" t="n">
        <f aca="false">IF(AND(C25=0,E25=0),0,IF(C25=0,"New",(E25-C25)/C25))</f>
        <v>-0.56140350877193</v>
      </c>
      <c r="H25" s="8" t="n">
        <f aca="false">SUMIFS('Source'!$E:$E,'Source'!$A:$A,"207 - Salus HUNGARY",'Source'!$B:$B,$A25)</f>
        <v>2751.43</v>
      </c>
      <c r="I25" s="8" t="n">
        <f aca="false">SUMIFS('Source'!$G:$G,'Source'!$A:$A,"207 - Salus HUNGARY",'Source'!$B:$B,$A25)</f>
        <v>823.12</v>
      </c>
      <c r="J25" s="8" t="n">
        <f aca="false">I25*$J$5</f>
        <v>1039.73052631579</v>
      </c>
      <c r="K25" s="8" t="n">
        <f aca="false">J25-H25</f>
        <v>-1711.69947368421</v>
      </c>
      <c r="L25" s="9" t="n">
        <f aca="false">IF(AND(H25=0,J25=0),0,IF(H25=0,"New",(J25-H25)/H25))</f>
        <v>-0.622112673658501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889</v>
      </c>
      <c r="B26" s="7" t="str">
        <f aca="false">IFERROR(INDEX('Source'!$C:$C,MATCH($A26,'Source'!$B:$B,0)),"")</f>
        <v>מגן קרסול</v>
      </c>
      <c r="C26" s="8" t="n">
        <f aca="false">SUMIFS('Source'!$D:$D,'Source'!$A:$A,"207 - Salus HUNGARY",'Source'!$B:$B,$A26)</f>
        <v>550</v>
      </c>
      <c r="D26" s="8" t="n">
        <f aca="false">SUMIFS('Source'!$F:$F,'Source'!$A:$A,"207 - Salus HUNGARY",'Source'!$B:$B,$A26)</f>
        <v>490</v>
      </c>
      <c r="E26" s="8" t="n">
        <f aca="false">D26*$J$5</f>
        <v>618.947368421053</v>
      </c>
      <c r="F26" s="8" t="n">
        <f aca="false">E26-C26</f>
        <v>68.9473684210526</v>
      </c>
      <c r="G26" s="9" t="n">
        <f aca="false">IF(AND(C26=0,E26=0),0,IF(C26=0,"New",(E26-C26)/C26))</f>
        <v>0.125358851674641</v>
      </c>
      <c r="H26" s="8" t="n">
        <f aca="false">SUMIFS('Source'!$E:$E,'Source'!$A:$A,"207 - Salus HUNGARY",'Source'!$B:$B,$A26)</f>
        <v>8740.02</v>
      </c>
      <c r="I26" s="8" t="n">
        <f aca="false">SUMIFS('Source'!$G:$G,'Source'!$A:$A,"207 - Salus HUNGARY",'Source'!$B:$B,$A26)</f>
        <v>6920.5</v>
      </c>
      <c r="J26" s="8" t="n">
        <f aca="false">I26*$J$5</f>
        <v>8741.68421052632</v>
      </c>
      <c r="K26" s="8" t="n">
        <f aca="false">J26-H26</f>
        <v>1.66421052631449</v>
      </c>
      <c r="L26" s="9" t="n">
        <f aca="false">IF(AND(H26=0,J26=0),0,IF(H26=0,"New",(J26-H26)/H26))</f>
        <v>0.000190412667970381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879</v>
      </c>
      <c r="B27" s="7" t="str">
        <f aca="false">IFERROR(INDEX('Source'!$C:$C,MATCH($A27,'Source'!$B:$B,0)),"")</f>
        <v>סד קרסול</v>
      </c>
      <c r="C27" s="8" t="n">
        <f aca="false">SUMIFS('Source'!$D:$D,'Source'!$A:$A,"207 - Salus HUNGARY",'Source'!$B:$B,$A27)</f>
        <v>25</v>
      </c>
      <c r="D27" s="8" t="n">
        <f aca="false">SUMIFS('Source'!$F:$F,'Source'!$A:$A,"207 - Salus HUNGARY",'Source'!$B:$B,$A27)</f>
        <v>0</v>
      </c>
      <c r="E27" s="8" t="n">
        <f aca="false">D27*$J$5</f>
        <v>0</v>
      </c>
      <c r="F27" s="8" t="n">
        <f aca="false">E27-C27</f>
        <v>-25</v>
      </c>
      <c r="G27" s="9" t="n">
        <f aca="false">IF(AND(C27=0,E27=0),0,IF(C27=0,"New",(E27-C27)/C27))</f>
        <v>-1</v>
      </c>
      <c r="H27" s="8" t="n">
        <f aca="false">SUMIFS('Source'!$E:$E,'Source'!$A:$A,"207 - Salus HUNGARY",'Source'!$B:$B,$A27)</f>
        <v>1802.01</v>
      </c>
      <c r="I27" s="8" t="n">
        <f aca="false">SUMIFS('Source'!$G:$G,'Source'!$A:$A,"207 - Salus HUNGARY",'Source'!$B:$B,$A27)</f>
        <v>0</v>
      </c>
      <c r="J27" s="8" t="n">
        <f aca="false">I27*$J$5</f>
        <v>0</v>
      </c>
      <c r="K27" s="8" t="n">
        <f aca="false">J27-H27</f>
        <v>-1802.01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936</v>
      </c>
      <c r="B28" s="7" t="str">
        <f aca="false">IFERROR(INDEX('Source'!$C:$C,MATCH($A28,'Source'!$B:$B,0)),"")</f>
        <v>סד קרסול</v>
      </c>
      <c r="C28" s="8" t="n">
        <f aca="false">SUMIFS('Source'!$D:$D,'Source'!$A:$A,"207 - Salus HUNGARY",'Source'!$B:$B,$A28)</f>
        <v>22</v>
      </c>
      <c r="D28" s="8" t="n">
        <f aca="false">SUMIFS('Source'!$F:$F,'Source'!$A:$A,"207 - Salus HUNGARY",'Source'!$B:$B,$A28)</f>
        <v>0</v>
      </c>
      <c r="E28" s="8" t="n">
        <f aca="false">D28*$J$5</f>
        <v>0</v>
      </c>
      <c r="F28" s="8" t="n">
        <f aca="false">E28-C28</f>
        <v>-22</v>
      </c>
      <c r="G28" s="9" t="n">
        <f aca="false">IF(AND(C28=0,E28=0),0,IF(C28=0,"New",(E28-C28)/C28))</f>
        <v>-1</v>
      </c>
      <c r="H28" s="8" t="n">
        <f aca="false">SUMIFS('Source'!$E:$E,'Source'!$A:$A,"207 - Salus HUNGARY",'Source'!$B:$B,$A28)</f>
        <v>1683.08</v>
      </c>
      <c r="I28" s="8" t="n">
        <f aca="false">SUMIFS('Source'!$G:$G,'Source'!$A:$A,"207 - Salus HUNGARY",'Source'!$B:$B,$A28)</f>
        <v>0</v>
      </c>
      <c r="J28" s="8" t="n">
        <f aca="false">I28*$J$5</f>
        <v>0</v>
      </c>
      <c r="K28" s="8" t="n">
        <f aca="false">J28-H28</f>
        <v>-1683.08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613</v>
      </c>
      <c r="B29" s="7" t="str">
        <f aca="false">IFERROR(INDEX('Source'!$C:$C,MATCH($A29,'Source'!$B:$B,0)),"")</f>
        <v>מכשיר ליצוב הבוהן</v>
      </c>
      <c r="C29" s="8" t="n">
        <f aca="false">SUMIFS('Source'!$D:$D,'Source'!$A:$A,"207 - Salus HUNGARY",'Source'!$B:$B,$A29)</f>
        <v>20</v>
      </c>
      <c r="D29" s="8" t="n">
        <f aca="false">SUMIFS('Source'!$F:$F,'Source'!$A:$A,"207 - Salus HUNGARY",'Source'!$B:$B,$A29)</f>
        <v>75</v>
      </c>
      <c r="E29" s="8" t="n">
        <f aca="false">D29*$J$5</f>
        <v>94.7368421052632</v>
      </c>
      <c r="F29" s="8" t="n">
        <f aca="false">E29-C29</f>
        <v>74.7368421052632</v>
      </c>
      <c r="G29" s="9" t="n">
        <f aca="false">IF(AND(C29=0,E29=0),0,IF(C29=0,"New",(E29-C29)/C29))</f>
        <v>3.73684210526316</v>
      </c>
      <c r="H29" s="8" t="n">
        <f aca="false">SUMIFS('Source'!$E:$E,'Source'!$A:$A,"207 - Salus HUNGARY",'Source'!$B:$B,$A29)</f>
        <v>605.85</v>
      </c>
      <c r="I29" s="8" t="n">
        <f aca="false">SUMIFS('Source'!$G:$G,'Source'!$A:$A,"207 - Salus HUNGARY",'Source'!$B:$B,$A29)</f>
        <v>2281.75</v>
      </c>
      <c r="J29" s="8" t="n">
        <f aca="false">I29*$J$5</f>
        <v>2882.21052631579</v>
      </c>
      <c r="K29" s="8" t="n">
        <f aca="false">J29-H29</f>
        <v>2276.36052631579</v>
      </c>
      <c r="L29" s="9" t="n">
        <f aca="false">IF(AND(H29=0,J29=0),0,IF(H29=0,"New",(J29-H29)/H29))</f>
        <v>3.75730053035535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1234</v>
      </c>
      <c r="B30" s="7" t="str">
        <f aca="false">IFERROR(INDEX('Source'!$C:$C,MATCH($A30,'Source'!$B:$B,0)),"")</f>
        <v>חגורת גב + מוטות</v>
      </c>
      <c r="C30" s="8" t="n">
        <f aca="false">SUMIFS('Source'!$D:$D,'Source'!$A:$A,"207 - Salus HUNGARY",'Source'!$B:$B,$A30)</f>
        <v>30</v>
      </c>
      <c r="D30" s="8" t="n">
        <f aca="false">SUMIFS('Source'!$F:$F,'Source'!$A:$A,"207 - Salus HUNGARY",'Source'!$B:$B,$A30)</f>
        <v>0</v>
      </c>
      <c r="E30" s="8" t="n">
        <f aca="false">D30*$J$5</f>
        <v>0</v>
      </c>
      <c r="F30" s="8" t="n">
        <f aca="false">E30-C30</f>
        <v>-30</v>
      </c>
      <c r="G30" s="9" t="n">
        <f aca="false">IF(AND(C30=0,E30=0),0,IF(C30=0,"New",(E30-C30)/C30))</f>
        <v>-1</v>
      </c>
      <c r="H30" s="8" t="n">
        <f aca="false">SUMIFS('Source'!$E:$E,'Source'!$A:$A,"207 - Salus HUNGARY",'Source'!$B:$B,$A30)</f>
        <v>1557.91</v>
      </c>
      <c r="I30" s="8" t="n">
        <f aca="false">SUMIFS('Source'!$G:$G,'Source'!$A:$A,"207 - Salus HUNGARY",'Source'!$B:$B,$A30)</f>
        <v>0</v>
      </c>
      <c r="J30" s="8" t="n">
        <f aca="false">I30*$J$5</f>
        <v>0</v>
      </c>
      <c r="K30" s="8" t="n">
        <f aca="false">J30-H30</f>
        <v>-1557.91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274</v>
      </c>
      <c r="B31" s="7" t="str">
        <f aca="false">IFERROR(INDEX('Source'!$C:$C,MATCH($A31,'Source'!$B:$B,0)),"")</f>
        <v>מגן לכתף ימין/שמאל</v>
      </c>
      <c r="C31" s="8" t="n">
        <f aca="false">SUMIFS('Source'!$D:$D,'Source'!$A:$A,"207 - Salus HUNGARY",'Source'!$B:$B,$A31)</f>
        <v>0</v>
      </c>
      <c r="D31" s="8" t="n">
        <f aca="false">SUMIFS('Source'!$F:$F,'Source'!$A:$A,"207 - Salus HUNGARY",'Source'!$B:$B,$A31)</f>
        <v>20</v>
      </c>
      <c r="E31" s="8" t="n">
        <f aca="false">D31*$J$5</f>
        <v>25.2631578947368</v>
      </c>
      <c r="F31" s="8" t="n">
        <f aca="false">E31-C31</f>
        <v>25.2631578947368</v>
      </c>
      <c r="G31" s="9" t="str">
        <f aca="false">IF(AND(C31=0,E31=0),0,IF(C31=0,"New",(E31-C31)/C31))</f>
        <v>New</v>
      </c>
      <c r="H31" s="8" t="n">
        <f aca="false">SUMIFS('Source'!$E:$E,'Source'!$A:$A,"207 - Salus HUNGARY",'Source'!$B:$B,$A31)</f>
        <v>0</v>
      </c>
      <c r="I31" s="8" t="n">
        <f aca="false">SUMIFS('Source'!$G:$G,'Source'!$A:$A,"207 - Salus HUNGARY",'Source'!$B:$B,$A31)</f>
        <v>1491.45</v>
      </c>
      <c r="J31" s="8" t="n">
        <f aca="false">I31*$J$5</f>
        <v>1883.93684210526</v>
      </c>
      <c r="K31" s="8" t="n">
        <f aca="false">J31-H31</f>
        <v>1883.93684210526</v>
      </c>
      <c r="L31" s="9" t="str">
        <f aca="false">IF(AND(H31=0,J31=0),0,IF(H31=0,"New",(J31-H31)/H31))</f>
        <v>New</v>
      </c>
      <c r="M31" s="7" t="str">
        <f aca="false">IF(AND(OR(C31&lt;&gt;0,H31&lt;&gt;0),D31=0,I31=0),"DROP",IF(AND(OR(D31&lt;&gt;0,I31&lt;&gt;0),C31=0,H31=0),"NEW",""))</f>
        <v>NEW</v>
      </c>
    </row>
    <row r="32" customFormat="false" ht="15" hidden="false" customHeight="false" outlineLevel="0" collapsed="false">
      <c r="A32" s="7" t="s">
        <v>167</v>
      </c>
      <c r="B32" s="7" t="str">
        <f aca="false">IFERROR(INDEX('Source'!$C:$C,MATCH($A32,'Source'!$B:$B,0)),"")</f>
        <v>מגן ברך ארוך</v>
      </c>
      <c r="C32" s="8" t="n">
        <f aca="false">SUMIFS('Source'!$D:$D,'Source'!$A:$A,"207 - Salus HUNGARY",'Source'!$B:$B,$A32)</f>
        <v>0</v>
      </c>
      <c r="D32" s="8" t="n">
        <f aca="false">SUMIFS('Source'!$F:$F,'Source'!$A:$A,"207 - Salus HUNGARY",'Source'!$B:$B,$A32)</f>
        <v>130</v>
      </c>
      <c r="E32" s="8" t="n">
        <f aca="false">D32*$J$5</f>
        <v>164.210526315789</v>
      </c>
      <c r="F32" s="8" t="n">
        <f aca="false">E32-C32</f>
        <v>164.210526315789</v>
      </c>
      <c r="G32" s="9" t="str">
        <f aca="false">IF(AND(C32=0,E32=0),0,IF(C32=0,"New",(E32-C32)/C32))</f>
        <v>New</v>
      </c>
      <c r="H32" s="8" t="n">
        <f aca="false">SUMIFS('Source'!$E:$E,'Source'!$A:$A,"207 - Salus HUNGARY",'Source'!$B:$B,$A32)</f>
        <v>0</v>
      </c>
      <c r="I32" s="8" t="n">
        <f aca="false">SUMIFS('Source'!$G:$G,'Source'!$A:$A,"207 - Salus HUNGARY",'Source'!$B:$B,$A32)</f>
        <v>1364.96</v>
      </c>
      <c r="J32" s="8" t="n">
        <f aca="false">I32*$J$5</f>
        <v>1724.16</v>
      </c>
      <c r="K32" s="8" t="n">
        <f aca="false">J32-H32</f>
        <v>1724.16</v>
      </c>
      <c r="L32" s="9" t="str">
        <f aca="false">IF(AND(H32=0,J32=0),0,IF(H32=0,"New",(J32-H32)/H32))</f>
        <v>New</v>
      </c>
      <c r="M32" s="7" t="str">
        <f aca="false">IF(AND(OR(C32&lt;&gt;0,H32&lt;&gt;0),D32=0,I32=0),"DROP",IF(AND(OR(D32&lt;&gt;0,I32&lt;&gt;0),C32=0,H32=0),"NEW",""))</f>
        <v>NEW</v>
      </c>
    </row>
    <row r="33" customFormat="false" ht="15" hidden="false" customHeight="false" outlineLevel="0" collapsed="false">
      <c r="A33" s="7" t="s">
        <v>83</v>
      </c>
      <c r="B33" s="7" t="str">
        <f aca="false">IFERROR(INDEX('Source'!$C:$C,MATCH($A33,'Source'!$B:$B,0)),"")</f>
        <v>סד יד דו צדדי</v>
      </c>
      <c r="C33" s="8" t="n">
        <f aca="false">SUMIFS('Source'!$D:$D,'Source'!$A:$A,"207 - Salus HUNGARY",'Source'!$B:$B,$A33)</f>
        <v>310</v>
      </c>
      <c r="D33" s="8" t="n">
        <f aca="false">SUMIFS('Source'!$F:$F,'Source'!$A:$A,"207 - Salus HUNGARY",'Source'!$B:$B,$A33)</f>
        <v>250</v>
      </c>
      <c r="E33" s="8" t="n">
        <f aca="false">D33*$J$5</f>
        <v>315.789473684211</v>
      </c>
      <c r="F33" s="8" t="n">
        <f aca="false">E33-C33</f>
        <v>5.78947368421052</v>
      </c>
      <c r="G33" s="9" t="n">
        <f aca="false">IF(AND(C33=0,E33=0),0,IF(C33=0,"New",(E33-C33)/C33))</f>
        <v>0.0186757215619694</v>
      </c>
      <c r="H33" s="8" t="n">
        <f aca="false">SUMIFS('Source'!$E:$E,'Source'!$A:$A,"207 - Salus HUNGARY",'Source'!$B:$B,$A33)</f>
        <v>6833.21</v>
      </c>
      <c r="I33" s="8" t="n">
        <f aca="false">SUMIFS('Source'!$G:$G,'Source'!$A:$A,"207 - Salus HUNGARY",'Source'!$B:$B,$A33)</f>
        <v>5491.17</v>
      </c>
      <c r="J33" s="8" t="n">
        <f aca="false">I33*$J$5</f>
        <v>6936.21473684211</v>
      </c>
      <c r="K33" s="8" t="n">
        <f aca="false">J33-H33</f>
        <v>103.004736842104</v>
      </c>
      <c r="L33" s="9" t="n">
        <f aca="false">IF(AND(H33=0,J33=0),0,IF(H33=0,"New",(J33-H33)/H33))</f>
        <v>0.0150741359978844</v>
      </c>
      <c r="M33" s="7" t="str">
        <f aca="false">IF(AND(OR(C33&lt;&gt;0,H33&lt;&gt;0),D33=0,I33=0),"DROP",IF(AND(OR(D33&lt;&gt;0,I33&lt;&gt;0),C33=0,H33=0),"NEW",""))</f>
        <v/>
      </c>
    </row>
    <row r="34" customFormat="false" ht="15" hidden="false" customHeight="false" outlineLevel="0" collapsed="false">
      <c r="A34" s="7" t="s">
        <v>153</v>
      </c>
      <c r="B34" s="7" t="str">
        <f aca="false">IFERROR(INDEX('Source'!$C:$C,MATCH($A34,'Source'!$B:$B,0)),"")</f>
        <v>מגן קרסול סגור</v>
      </c>
      <c r="C34" s="8" t="n">
        <f aca="false">SUMIFS('Source'!$D:$D,'Source'!$A:$A,"207 - Salus HUNGARY",'Source'!$B:$B,$A34)</f>
        <v>60</v>
      </c>
      <c r="D34" s="8" t="n">
        <f aca="false">SUMIFS('Source'!$F:$F,'Source'!$A:$A,"207 - Salus HUNGARY",'Source'!$B:$B,$A34)</f>
        <v>0</v>
      </c>
      <c r="E34" s="8" t="n">
        <f aca="false">D34*$J$5</f>
        <v>0</v>
      </c>
      <c r="F34" s="8" t="n">
        <f aca="false">E34-C34</f>
        <v>-60</v>
      </c>
      <c r="G34" s="9" t="n">
        <f aca="false">IF(AND(C34=0,E34=0),0,IF(C34=0,"New",(E34-C34)/C34))</f>
        <v>-1</v>
      </c>
      <c r="H34" s="8" t="n">
        <f aca="false">SUMIFS('Source'!$E:$E,'Source'!$A:$A,"207 - Salus HUNGARY",'Source'!$B:$B,$A34)</f>
        <v>1308.91</v>
      </c>
      <c r="I34" s="8" t="n">
        <f aca="false">SUMIFS('Source'!$G:$G,'Source'!$A:$A,"207 - Salus HUNGARY",'Source'!$B:$B,$A34)</f>
        <v>0</v>
      </c>
      <c r="J34" s="8" t="n">
        <f aca="false">I34*$J$5</f>
        <v>0</v>
      </c>
      <c r="K34" s="8" t="n">
        <f aca="false">J34-H34</f>
        <v>-1308.91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1235</v>
      </c>
      <c r="B35" s="7" t="str">
        <f aca="false">IFERROR(INDEX('Source'!$C:$C,MATCH($A35,'Source'!$B:$B,0)),"")</f>
        <v>מגן ברך מנאופרן 2 ממ שחור</v>
      </c>
      <c r="C35" s="8" t="n">
        <f aca="false">SUMIFS('Source'!$D:$D,'Source'!$A:$A,"207 - Salus HUNGARY",'Source'!$B:$B,$A35)</f>
        <v>0</v>
      </c>
      <c r="D35" s="8" t="n">
        <f aca="false">SUMIFS('Source'!$F:$F,'Source'!$A:$A,"207 - Salus HUNGARY",'Source'!$B:$B,$A35)</f>
        <v>15</v>
      </c>
      <c r="E35" s="8" t="n">
        <f aca="false">D35*$J$5</f>
        <v>18.9473684210526</v>
      </c>
      <c r="F35" s="8" t="n">
        <f aca="false">E35-C35</f>
        <v>18.9473684210526</v>
      </c>
      <c r="G35" s="9" t="str">
        <f aca="false">IF(AND(C35=0,E35=0),0,IF(C35=0,"New",(E35-C35)/C35))</f>
        <v>New</v>
      </c>
      <c r="H35" s="8" t="n">
        <f aca="false">SUMIFS('Source'!$E:$E,'Source'!$A:$A,"207 - Salus HUNGARY",'Source'!$B:$B,$A35)</f>
        <v>0</v>
      </c>
      <c r="I35" s="8" t="n">
        <f aca="false">SUMIFS('Source'!$G:$G,'Source'!$A:$A,"207 - Salus HUNGARY",'Source'!$B:$B,$A35)</f>
        <v>1289.87</v>
      </c>
      <c r="J35" s="8" t="n">
        <f aca="false">I35*$J$5</f>
        <v>1629.30947368421</v>
      </c>
      <c r="K35" s="8" t="n">
        <f aca="false">J35-H35</f>
        <v>1629.30947368421</v>
      </c>
      <c r="L35" s="9" t="str">
        <f aca="false">IF(AND(H35=0,J35=0),0,IF(H35=0,"New",(J35-H35)/H35))</f>
        <v>New</v>
      </c>
      <c r="M35" s="7" t="str">
        <f aca="false">IF(AND(OR(C35&lt;&gt;0,H35&lt;&gt;0),D35=0,I35=0),"DROP",IF(AND(OR(D35&lt;&gt;0,I35&lt;&gt;0),C35=0,H35=0),"NEW",""))</f>
        <v>NEW</v>
      </c>
    </row>
    <row r="36" customFormat="false" ht="15" hidden="false" customHeight="false" outlineLevel="0" collapsed="false">
      <c r="A36" s="7" t="s">
        <v>135</v>
      </c>
      <c r="B36" s="7" t="str">
        <f aca="false">IFERROR(INDEX('Source'!$C:$C,MATCH($A36,'Source'!$B:$B,0)),"")</f>
        <v>מדרס מג'ל</v>
      </c>
      <c r="C36" s="8" t="n">
        <f aca="false">SUMIFS('Source'!$D:$D,'Source'!$A:$A,"207 - Salus HUNGARY",'Source'!$B:$B,$A36)</f>
        <v>24</v>
      </c>
      <c r="D36" s="8" t="n">
        <f aca="false">SUMIFS('Source'!$F:$F,'Source'!$A:$A,"207 - Salus HUNGARY",'Source'!$B:$B,$A36)</f>
        <v>73</v>
      </c>
      <c r="E36" s="8" t="n">
        <f aca="false">D36*$J$5</f>
        <v>92.2105263157895</v>
      </c>
      <c r="F36" s="8" t="n">
        <f aca="false">E36-C36</f>
        <v>68.2105263157895</v>
      </c>
      <c r="G36" s="9" t="n">
        <f aca="false">IF(AND(C36=0,E36=0),0,IF(C36=0,"New",(E36-C36)/C36))</f>
        <v>2.84210526315789</v>
      </c>
      <c r="H36" s="8" t="n">
        <f aca="false">SUMIFS('Source'!$E:$E,'Source'!$A:$A,"207 - Salus HUNGARY",'Source'!$B:$B,$A36)</f>
        <v>689.66</v>
      </c>
      <c r="I36" s="8" t="n">
        <f aca="false">SUMIFS('Source'!$G:$G,'Source'!$A:$A,"207 - Salus HUNGARY",'Source'!$B:$B,$A36)</f>
        <v>1953.75</v>
      </c>
      <c r="J36" s="8" t="n">
        <f aca="false">I36*$J$5</f>
        <v>2467.89473684211</v>
      </c>
      <c r="K36" s="8" t="n">
        <f aca="false">J36-H36</f>
        <v>1778.23473684211</v>
      </c>
      <c r="L36" s="9" t="n">
        <f aca="false">IF(AND(H36=0,J36=0),0,IF(H36=0,"New",(J36-H36)/H36))</f>
        <v>2.57842231946482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277</v>
      </c>
      <c r="B37" s="7" t="str">
        <f aca="false">IFERROR(INDEX('Source'!$C:$C,MATCH($A37,'Source'!$B:$B,0)),"")</f>
        <v>מגן לכתף ימין/שמאל</v>
      </c>
      <c r="C37" s="8" t="n">
        <f aca="false">SUMIFS('Source'!$D:$D,'Source'!$A:$A,"207 - Salus HUNGARY",'Source'!$B:$B,$A37)</f>
        <v>0</v>
      </c>
      <c r="D37" s="8" t="n">
        <f aca="false">SUMIFS('Source'!$F:$F,'Source'!$A:$A,"207 - Salus HUNGARY",'Source'!$B:$B,$A37)</f>
        <v>15</v>
      </c>
      <c r="E37" s="8" t="n">
        <f aca="false">D37*$J$5</f>
        <v>18.9473684210526</v>
      </c>
      <c r="F37" s="8" t="n">
        <f aca="false">E37-C37</f>
        <v>18.9473684210526</v>
      </c>
      <c r="G37" s="9" t="str">
        <f aca="false">IF(AND(C37=0,E37=0),0,IF(C37=0,"New",(E37-C37)/C37))</f>
        <v>New</v>
      </c>
      <c r="H37" s="8" t="n">
        <f aca="false">SUMIFS('Source'!$E:$E,'Source'!$A:$A,"207 - Salus HUNGARY",'Source'!$B:$B,$A37)</f>
        <v>0</v>
      </c>
      <c r="I37" s="8" t="n">
        <f aca="false">SUMIFS('Source'!$G:$G,'Source'!$A:$A,"207 - Salus HUNGARY",'Source'!$B:$B,$A37)</f>
        <v>1118.59</v>
      </c>
      <c r="J37" s="8" t="n">
        <f aca="false">I37*$J$5</f>
        <v>1412.95578947368</v>
      </c>
      <c r="K37" s="8" t="n">
        <f aca="false">J37-H37</f>
        <v>1412.95578947368</v>
      </c>
      <c r="L37" s="9" t="str">
        <f aca="false">IF(AND(H37=0,J37=0),0,IF(H37=0,"New",(J37-H37)/H37))</f>
        <v>New</v>
      </c>
      <c r="M37" s="7" t="str">
        <f aca="false">IF(AND(OR(C37&lt;&gt;0,H37&lt;&gt;0),D37=0,I37=0),"DROP",IF(AND(OR(D37&lt;&gt;0,I37&lt;&gt;0),C37=0,H37=0),"NEW",""))</f>
        <v>NEW</v>
      </c>
    </row>
    <row r="38" customFormat="false" ht="15" hidden="false" customHeight="false" outlineLevel="0" collapsed="false">
      <c r="A38" s="7" t="s">
        <v>192</v>
      </c>
      <c r="B38" s="7" t="str">
        <f aca="false">IFERROR(INDEX('Source'!$C:$C,MATCH($A38,'Source'!$B:$B,0)),"")</f>
        <v>סד לאגודל</v>
      </c>
      <c r="C38" s="8" t="n">
        <f aca="false">SUMIFS('Source'!$D:$D,'Source'!$A:$A,"207 - Salus HUNGARY",'Source'!$B:$B,$A38)</f>
        <v>180</v>
      </c>
      <c r="D38" s="8" t="n">
        <f aca="false">SUMIFS('Source'!$F:$F,'Source'!$A:$A,"207 - Salus HUNGARY",'Source'!$B:$B,$A38)</f>
        <v>250</v>
      </c>
      <c r="E38" s="8" t="n">
        <f aca="false">D38*$J$5</f>
        <v>315.789473684211</v>
      </c>
      <c r="F38" s="8" t="n">
        <f aca="false">E38-C38</f>
        <v>135.789473684211</v>
      </c>
      <c r="G38" s="9" t="n">
        <f aca="false">IF(AND(C38=0,E38=0),0,IF(C38=0,"New",(E38-C38)/C38))</f>
        <v>0.754385964912281</v>
      </c>
      <c r="H38" s="8" t="n">
        <f aca="false">SUMIFS('Source'!$E:$E,'Source'!$A:$A,"207 - Salus HUNGARY",'Source'!$B:$B,$A38)</f>
        <v>2502.39</v>
      </c>
      <c r="I38" s="8" t="n">
        <f aca="false">SUMIFS('Source'!$G:$G,'Source'!$A:$A,"207 - Salus HUNGARY",'Source'!$B:$B,$A38)</f>
        <v>3617.87</v>
      </c>
      <c r="J38" s="8" t="n">
        <f aca="false">I38*$J$5</f>
        <v>4569.94105263158</v>
      </c>
      <c r="K38" s="8" t="n">
        <f aca="false">J38-H38</f>
        <v>2067.55105263158</v>
      </c>
      <c r="L38" s="9" t="n">
        <f aca="false">IF(AND(H38=0,J38=0),0,IF(H38=0,"New",(J38-H38)/H38))</f>
        <v>0.826230544651944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141</v>
      </c>
      <c r="B39" s="7" t="str">
        <f aca="false">IFERROR(INDEX('Source'!$C:$C,MATCH($A39,'Source'!$B:$B,0)),"")</f>
        <v>מגן קרסול פתוח</v>
      </c>
      <c r="C39" s="8" t="n">
        <f aca="false">SUMIFS('Source'!$D:$D,'Source'!$A:$A,"207 - Salus HUNGARY",'Source'!$B:$B,$A39)</f>
        <v>180</v>
      </c>
      <c r="D39" s="8" t="n">
        <f aca="false">SUMIFS('Source'!$F:$F,'Source'!$A:$A,"207 - Salus HUNGARY",'Source'!$B:$B,$A39)</f>
        <v>79</v>
      </c>
      <c r="E39" s="8" t="n">
        <f aca="false">D39*$J$5</f>
        <v>99.7894736842105</v>
      </c>
      <c r="F39" s="8" t="n">
        <f aca="false">E39-C39</f>
        <v>-80.2105263157895</v>
      </c>
      <c r="G39" s="9" t="n">
        <f aca="false">IF(AND(C39=0,E39=0),0,IF(C39=0,"New",(E39-C39)/C39))</f>
        <v>-0.445614035087719</v>
      </c>
      <c r="H39" s="8" t="n">
        <f aca="false">SUMIFS('Source'!$E:$E,'Source'!$A:$A,"207 - Salus HUNGARY",'Source'!$B:$B,$A39)</f>
        <v>1962.61</v>
      </c>
      <c r="I39" s="8" t="n">
        <f aca="false">SUMIFS('Source'!$G:$G,'Source'!$A:$A,"207 - Salus HUNGARY",'Source'!$B:$B,$A39)</f>
        <v>870.8</v>
      </c>
      <c r="J39" s="8" t="n">
        <f aca="false">I39*$J$5</f>
        <v>1099.95789473684</v>
      </c>
      <c r="K39" s="8" t="n">
        <f aca="false">J39-H39</f>
        <v>-862.652105263158</v>
      </c>
      <c r="L39" s="9" t="n">
        <f aca="false">IF(AND(H39=0,J39=0),0,IF(H39=0,"New",(J39-H39)/H39))</f>
        <v>-0.439543314903704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887</v>
      </c>
      <c r="B40" s="7" t="str">
        <f aca="false">IFERROR(INDEX('Source'!$C:$C,MATCH($A40,'Source'!$B:$B,0)),"")</f>
        <v>רפידת ג'ל זיכרון M בז'</v>
      </c>
      <c r="C40" s="8" t="n">
        <f aca="false">SUMIFS('Source'!$D:$D,'Source'!$A:$A,"207 - Salus HUNGARY",'Source'!$B:$B,$A40)</f>
        <v>36</v>
      </c>
      <c r="D40" s="8" t="n">
        <f aca="false">SUMIFS('Source'!$F:$F,'Source'!$A:$A,"207 - Salus HUNGARY",'Source'!$B:$B,$A40)</f>
        <v>0</v>
      </c>
      <c r="E40" s="8" t="n">
        <f aca="false">D40*$J$5</f>
        <v>0</v>
      </c>
      <c r="F40" s="8" t="n">
        <f aca="false">E40-C40</f>
        <v>-36</v>
      </c>
      <c r="G40" s="9" t="n">
        <f aca="false">IF(AND(C40=0,E40=0),0,IF(C40=0,"New",(E40-C40)/C40))</f>
        <v>-1</v>
      </c>
      <c r="H40" s="8" t="n">
        <f aca="false">SUMIFS('Source'!$E:$E,'Source'!$A:$A,"207 - Salus HUNGARY",'Source'!$B:$B,$A40)</f>
        <v>1061.57</v>
      </c>
      <c r="I40" s="8" t="n">
        <f aca="false">SUMIFS('Source'!$G:$G,'Source'!$A:$A,"207 - Salus HUNGARY",'Source'!$B:$B,$A40)</f>
        <v>0</v>
      </c>
      <c r="J40" s="8" t="n">
        <f aca="false">I40*$J$5</f>
        <v>0</v>
      </c>
      <c r="K40" s="8" t="n">
        <f aca="false">J40-H40</f>
        <v>-1061.57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166</v>
      </c>
      <c r="B41" s="7" t="str">
        <f aca="false">IFERROR(INDEX('Source'!$C:$C,MATCH($A41,'Source'!$B:$B,0)),"")</f>
        <v>כרית סיליקון לעקב</v>
      </c>
      <c r="C41" s="8" t="n">
        <f aca="false">SUMIFS('Source'!$D:$D,'Source'!$A:$A,"207 - Salus HUNGARY",'Source'!$B:$B,$A41)</f>
        <v>25</v>
      </c>
      <c r="D41" s="8" t="n">
        <f aca="false">SUMIFS('Source'!$F:$F,'Source'!$A:$A,"207 - Salus HUNGARY",'Source'!$B:$B,$A41)</f>
        <v>59</v>
      </c>
      <c r="E41" s="8" t="n">
        <f aca="false">D41*$J$5</f>
        <v>74.5263157894737</v>
      </c>
      <c r="F41" s="8" t="n">
        <f aca="false">E41-C41</f>
        <v>49.5263157894737</v>
      </c>
      <c r="G41" s="9" t="n">
        <f aca="false">IF(AND(C41=0,E41=0),0,IF(C41=0,"New",(E41-C41)/C41))</f>
        <v>1.98105263157895</v>
      </c>
      <c r="H41" s="8" t="n">
        <f aca="false">SUMIFS('Source'!$E:$E,'Source'!$A:$A,"207 - Salus HUNGARY",'Source'!$B:$B,$A41)</f>
        <v>645.74</v>
      </c>
      <c r="I41" s="8" t="n">
        <f aca="false">SUMIFS('Source'!$G:$G,'Source'!$A:$A,"207 - Salus HUNGARY",'Source'!$B:$B,$A41)</f>
        <v>1611.57</v>
      </c>
      <c r="J41" s="8" t="n">
        <f aca="false">I41*$J$5</f>
        <v>2035.66736842105</v>
      </c>
      <c r="K41" s="8" t="n">
        <f aca="false">J41-H41</f>
        <v>1389.92736842105</v>
      </c>
      <c r="L41" s="9" t="n">
        <f aca="false">IF(AND(H41=0,J41=0),0,IF(H41=0,"New",(J41-H41)/H41))</f>
        <v>2.15245666742195</v>
      </c>
      <c r="M41" s="7" t="str">
        <f aca="false">IF(AND(OR(C41&lt;&gt;0,H41&lt;&gt;0),D41=0,I41=0),"DROP",IF(AND(OR(D41&lt;&gt;0,I41&lt;&gt;0),C41=0,H41=0),"NEW",""))</f>
        <v/>
      </c>
    </row>
    <row r="42" customFormat="false" ht="15" hidden="false" customHeight="false" outlineLevel="0" collapsed="false">
      <c r="A42" s="7" t="s">
        <v>130</v>
      </c>
      <c r="B42" s="7" t="str">
        <f aca="false">IFERROR(INDEX('Source'!$C:$C,MATCH($A42,'Source'!$B:$B,0)),"")</f>
        <v>מתלה יד-כיס</v>
      </c>
      <c r="C42" s="8" t="n">
        <f aca="false">SUMIFS('Source'!$D:$D,'Source'!$A:$A,"207 - Salus HUNGARY",'Source'!$B:$B,$A42)</f>
        <v>240</v>
      </c>
      <c r="D42" s="8" t="n">
        <f aca="false">SUMIFS('Source'!$F:$F,'Source'!$A:$A,"207 - Salus HUNGARY",'Source'!$B:$B,$A42)</f>
        <v>300</v>
      </c>
      <c r="E42" s="8" t="n">
        <f aca="false">D42*$J$5</f>
        <v>378.947368421053</v>
      </c>
      <c r="F42" s="8" t="n">
        <f aca="false">E42-C42</f>
        <v>138.947368421053</v>
      </c>
      <c r="G42" s="9" t="n">
        <f aca="false">IF(AND(C42=0,E42=0),0,IF(C42=0,"New",(E42-C42)/C42))</f>
        <v>0.578947368421053</v>
      </c>
      <c r="H42" s="8" t="n">
        <f aca="false">SUMIFS('Source'!$E:$E,'Source'!$A:$A,"207 - Salus HUNGARY",'Source'!$B:$B,$A42)</f>
        <v>4471.49</v>
      </c>
      <c r="I42" s="8" t="n">
        <f aca="false">SUMIFS('Source'!$G:$G,'Source'!$A:$A,"207 - Salus HUNGARY",'Source'!$B:$B,$A42)</f>
        <v>5428.77</v>
      </c>
      <c r="J42" s="8" t="n">
        <f aca="false">I42*$J$5</f>
        <v>6857.39368421053</v>
      </c>
      <c r="K42" s="8" t="n">
        <f aca="false">J42-H42</f>
        <v>2385.90368421053</v>
      </c>
      <c r="L42" s="9" t="n">
        <f aca="false">IF(AND(H42=0,J42=0),0,IF(H42=0,"New",(J42-H42)/H42))</f>
        <v>0.53358135301891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160</v>
      </c>
      <c r="B43" s="7" t="str">
        <f aca="false">IFERROR(INDEX('Source'!$C:$C,MATCH($A43,'Source'!$B:$B,0)),"")</f>
        <v>תחבושת אלסטית נצמדת צבע שחור</v>
      </c>
      <c r="C43" s="8" t="n">
        <f aca="false">SUMIFS('Source'!$D:$D,'Source'!$A:$A,"207 - Salus HUNGARY",'Source'!$B:$B,$A43)</f>
        <v>250</v>
      </c>
      <c r="D43" s="8" t="n">
        <f aca="false">SUMIFS('Source'!$F:$F,'Source'!$A:$A,"207 - Salus HUNGARY",'Source'!$B:$B,$A43)</f>
        <v>100</v>
      </c>
      <c r="E43" s="8" t="n">
        <f aca="false">D43*$J$5</f>
        <v>126.315789473684</v>
      </c>
      <c r="F43" s="8" t="n">
        <f aca="false">E43-C43</f>
        <v>-123.684210526316</v>
      </c>
      <c r="G43" s="9" t="n">
        <f aca="false">IF(AND(C43=0,E43=0),0,IF(C43=0,"New",(E43-C43)/C43))</f>
        <v>-0.494736842105263</v>
      </c>
      <c r="H43" s="8" t="n">
        <f aca="false">SUMIFS('Source'!$E:$E,'Source'!$A:$A,"207 - Salus HUNGARY",'Source'!$B:$B,$A43)</f>
        <v>1487.58</v>
      </c>
      <c r="I43" s="8" t="n">
        <f aca="false">SUMIFS('Source'!$G:$G,'Source'!$A:$A,"207 - Salus HUNGARY",'Source'!$B:$B,$A43)</f>
        <v>570.35</v>
      </c>
      <c r="J43" s="8" t="n">
        <f aca="false">I43*$J$5</f>
        <v>720.442105263158</v>
      </c>
      <c r="K43" s="8" t="n">
        <f aca="false">J43-H43</f>
        <v>-767.137894736842</v>
      </c>
      <c r="L43" s="9" t="n">
        <f aca="false">IF(AND(H43=0,J43=0),0,IF(H43=0,"New",(J43-H43)/H43))</f>
        <v>-0.515695219575984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306</v>
      </c>
      <c r="B44" s="7" t="str">
        <f aca="false">IFERROR(INDEX('Source'!$C:$C,MATCH($A44,'Source'!$B:$B,0)),"")</f>
        <v>ICE &amp; GO</v>
      </c>
      <c r="C44" s="8" t="n">
        <f aca="false">SUMIFS('Source'!$D:$D,'Source'!$A:$A,"207 - Salus HUNGARY",'Source'!$B:$B,$A44)</f>
        <v>230</v>
      </c>
      <c r="D44" s="8" t="n">
        <f aca="false">SUMIFS('Source'!$F:$F,'Source'!$A:$A,"207 - Salus HUNGARY",'Source'!$B:$B,$A44)</f>
        <v>130</v>
      </c>
      <c r="E44" s="8" t="n">
        <f aca="false">D44*$J$5</f>
        <v>164.210526315789</v>
      </c>
      <c r="F44" s="8" t="n">
        <f aca="false">E44-C44</f>
        <v>-65.7894736842106</v>
      </c>
      <c r="G44" s="9" t="n">
        <f aca="false">IF(AND(C44=0,E44=0),0,IF(C44=0,"New",(E44-C44)/C44))</f>
        <v>-0.28604118993135</v>
      </c>
      <c r="H44" s="8" t="n">
        <f aca="false">SUMIFS('Source'!$E:$E,'Source'!$A:$A,"207 - Salus HUNGARY",'Source'!$B:$B,$A44)</f>
        <v>2114.55</v>
      </c>
      <c r="I44" s="8" t="n">
        <f aca="false">SUMIFS('Source'!$G:$G,'Source'!$A:$A,"207 - Salus HUNGARY",'Source'!$B:$B,$A44)</f>
        <v>1206.84</v>
      </c>
      <c r="J44" s="8" t="n">
        <f aca="false">I44*$J$5</f>
        <v>1524.42947368421</v>
      </c>
      <c r="K44" s="8" t="n">
        <f aca="false">J44-H44</f>
        <v>-590.12052631579</v>
      </c>
      <c r="L44" s="9" t="n">
        <f aca="false">IF(AND(H44=0,J44=0),0,IF(H44=0,"New",(J44-H44)/H44))</f>
        <v>-0.279076175222052</v>
      </c>
      <c r="M44" s="7" t="str">
        <f aca="false">IF(AND(OR(C44&lt;&gt;0,H44&lt;&gt;0),D44=0,I44=0),"DROP",IF(AND(OR(D44&lt;&gt;0,I44&lt;&gt;0),C44=0,H44=0),"NEW",""))</f>
        <v/>
      </c>
    </row>
    <row r="45" customFormat="false" ht="15" hidden="false" customHeight="false" outlineLevel="0" collapsed="false">
      <c r="A45" s="7" t="s">
        <v>771</v>
      </c>
      <c r="B45" s="7" t="str">
        <f aca="false">IFERROR(INDEX('Source'!$C:$C,MATCH($A45,'Source'!$B:$B,0)),"")</f>
        <v>מגן ברך+ציר H</v>
      </c>
      <c r="C45" s="8" t="n">
        <f aca="false">SUMIFS('Source'!$D:$D,'Source'!$A:$A,"207 - Salus HUNGARY",'Source'!$B:$B,$A45)</f>
        <v>60</v>
      </c>
      <c r="D45" s="8" t="n">
        <f aca="false">SUMIFS('Source'!$F:$F,'Source'!$A:$A,"207 - Salus HUNGARY",'Source'!$B:$B,$A45)</f>
        <v>50</v>
      </c>
      <c r="E45" s="8" t="n">
        <f aca="false">D45*$J$5</f>
        <v>63.1578947368421</v>
      </c>
      <c r="F45" s="8" t="n">
        <f aca="false">E45-C45</f>
        <v>3.1578947368421</v>
      </c>
      <c r="G45" s="9" t="n">
        <f aca="false">IF(AND(C45=0,E45=0),0,IF(C45=0,"New",(E45-C45)/C45))</f>
        <v>0.0526315789473684</v>
      </c>
      <c r="H45" s="8" t="n">
        <f aca="false">SUMIFS('Source'!$E:$E,'Source'!$A:$A,"207 - Salus HUNGARY",'Source'!$B:$B,$A45)</f>
        <v>4107.28</v>
      </c>
      <c r="I45" s="8" t="n">
        <f aca="false">SUMIFS('Source'!$G:$G,'Source'!$A:$A,"207 - Salus HUNGARY",'Source'!$B:$B,$A45)</f>
        <v>3265.99</v>
      </c>
      <c r="J45" s="8" t="n">
        <f aca="false">I45*$J$5</f>
        <v>4125.46105263158</v>
      </c>
      <c r="K45" s="8" t="n">
        <f aca="false">J45-H45</f>
        <v>18.1810526315785</v>
      </c>
      <c r="L45" s="9" t="n">
        <f aca="false">IF(AND(H45=0,J45=0),0,IF(H45=0,"New",(J45-H45)/H45))</f>
        <v>0.00442654326746131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1035</v>
      </c>
      <c r="B46" s="7" t="str">
        <f aca="false">IFERROR(INDEX('Source'!$C:$C,MATCH($A46,'Source'!$B:$B,0)),"")</f>
        <v>מדרס מתכוונן</v>
      </c>
      <c r="C46" s="8" t="n">
        <f aca="false">SUMIFS('Source'!$D:$D,'Source'!$A:$A,"207 - Salus HUNGARY",'Source'!$B:$B,$A46)</f>
        <v>0</v>
      </c>
      <c r="D46" s="8" t="n">
        <f aca="false">SUMIFS('Source'!$F:$F,'Source'!$A:$A,"207 - Salus HUNGARY",'Source'!$B:$B,$A46)</f>
        <v>24</v>
      </c>
      <c r="E46" s="8" t="n">
        <f aca="false">D46*$J$5</f>
        <v>30.3157894736842</v>
      </c>
      <c r="F46" s="8" t="n">
        <f aca="false">E46-C46</f>
        <v>30.3157894736842</v>
      </c>
      <c r="G46" s="9" t="str">
        <f aca="false">IF(AND(C46=0,E46=0),0,IF(C46=0,"New",(E46-C46)/C46))</f>
        <v>New</v>
      </c>
      <c r="H46" s="8" t="n">
        <f aca="false">SUMIFS('Source'!$E:$E,'Source'!$A:$A,"207 - Salus HUNGARY",'Source'!$B:$B,$A46)</f>
        <v>0</v>
      </c>
      <c r="I46" s="8" t="n">
        <f aca="false">SUMIFS('Source'!$G:$G,'Source'!$A:$A,"207 - Salus HUNGARY",'Source'!$B:$B,$A46)</f>
        <v>828.12</v>
      </c>
      <c r="J46" s="8" t="n">
        <f aca="false">I46*$J$5</f>
        <v>1046.04631578947</v>
      </c>
      <c r="K46" s="8" t="n">
        <f aca="false">J46-H46</f>
        <v>1046.04631578947</v>
      </c>
      <c r="L46" s="9" t="str">
        <f aca="false">IF(AND(H46=0,J46=0),0,IF(H46=0,"New",(J46-H46)/H46))</f>
        <v>New</v>
      </c>
      <c r="M46" s="7" t="str">
        <f aca="false">IF(AND(OR(C46&lt;&gt;0,H46&lt;&gt;0),D46=0,I46=0),"DROP",IF(AND(OR(D46&lt;&gt;0,I46&lt;&gt;0),C46=0,H46=0),"NEW",""))</f>
        <v>NEW</v>
      </c>
    </row>
    <row r="47" customFormat="false" ht="15" hidden="false" customHeight="false" outlineLevel="0" collapsed="false">
      <c r="A47" s="7" t="s">
        <v>332</v>
      </c>
      <c r="B47" s="7" t="str">
        <f aca="false">IFERROR(INDEX('Source'!$C:$C,MATCH($A47,'Source'!$B:$B,0)),"")</f>
        <v>מגן לכתף ימין/שמאל</v>
      </c>
      <c r="C47" s="8" t="n">
        <f aca="false">SUMIFS('Source'!$D:$D,'Source'!$A:$A,"207 - Salus HUNGARY",'Source'!$B:$B,$A47)</f>
        <v>0</v>
      </c>
      <c r="D47" s="8" t="n">
        <f aca="false">SUMIFS('Source'!$F:$F,'Source'!$A:$A,"207 - Salus HUNGARY",'Source'!$B:$B,$A47)</f>
        <v>10</v>
      </c>
      <c r="E47" s="8" t="n">
        <f aca="false">D47*$J$5</f>
        <v>12.6315789473684</v>
      </c>
      <c r="F47" s="8" t="n">
        <f aca="false">E47-C47</f>
        <v>12.6315789473684</v>
      </c>
      <c r="G47" s="9" t="str">
        <f aca="false">IF(AND(C47=0,E47=0),0,IF(C47=0,"New",(E47-C47)/C47))</f>
        <v>New</v>
      </c>
      <c r="H47" s="8" t="n">
        <f aca="false">SUMIFS('Source'!$E:$E,'Source'!$A:$A,"207 - Salus HUNGARY",'Source'!$B:$B,$A47)</f>
        <v>0</v>
      </c>
      <c r="I47" s="8" t="n">
        <f aca="false">SUMIFS('Source'!$G:$G,'Source'!$A:$A,"207 - Salus HUNGARY",'Source'!$B:$B,$A47)</f>
        <v>745.73</v>
      </c>
      <c r="J47" s="8" t="n">
        <f aca="false">I47*$J$5</f>
        <v>941.974736842105</v>
      </c>
      <c r="K47" s="8" t="n">
        <f aca="false">J47-H47</f>
        <v>941.974736842105</v>
      </c>
      <c r="L47" s="9" t="str">
        <f aca="false">IF(AND(H47=0,J47=0),0,IF(H47=0,"New",(J47-H47)/H47))</f>
        <v>New</v>
      </c>
      <c r="M47" s="7" t="str">
        <f aca="false">IF(AND(OR(C47&lt;&gt;0,H47&lt;&gt;0),D47=0,I47=0),"DROP",IF(AND(OR(D47&lt;&gt;0,I47&lt;&gt;0),C47=0,H47=0),"NEW",""))</f>
        <v>NEW</v>
      </c>
    </row>
    <row r="48" customFormat="false" ht="15" hidden="false" customHeight="false" outlineLevel="0" collapsed="false">
      <c r="A48" s="7" t="s">
        <v>569</v>
      </c>
      <c r="B48" s="7" t="str">
        <f aca="false">IFERROR(INDEX('Source'!$C:$C,MATCH($A48,'Source'!$B:$B,0)),"")</f>
        <v>URIEL STRAP4U PINK S-M</v>
      </c>
      <c r="C48" s="8" t="n">
        <f aca="false">SUMIFS('Source'!$D:$D,'Source'!$A:$A,"207 - Salus HUNGARY",'Source'!$B:$B,$A48)</f>
        <v>0</v>
      </c>
      <c r="D48" s="8" t="n">
        <f aca="false">SUMIFS('Source'!$F:$F,'Source'!$A:$A,"207 - Salus HUNGARY",'Source'!$B:$B,$A48)</f>
        <v>70</v>
      </c>
      <c r="E48" s="8" t="n">
        <f aca="false">D48*$J$5</f>
        <v>88.421052631579</v>
      </c>
      <c r="F48" s="8" t="n">
        <f aca="false">E48-C48</f>
        <v>88.421052631579</v>
      </c>
      <c r="G48" s="9" t="str">
        <f aca="false">IF(AND(C48=0,E48=0),0,IF(C48=0,"New",(E48-C48)/C48))</f>
        <v>New</v>
      </c>
      <c r="H48" s="8" t="n">
        <f aca="false">SUMIFS('Source'!$E:$E,'Source'!$A:$A,"207 - Salus HUNGARY",'Source'!$B:$B,$A48)</f>
        <v>0</v>
      </c>
      <c r="I48" s="8" t="n">
        <f aca="false">SUMIFS('Source'!$G:$G,'Source'!$A:$A,"207 - Salus HUNGARY",'Source'!$B:$B,$A48)</f>
        <v>734.98</v>
      </c>
      <c r="J48" s="8" t="n">
        <f aca="false">I48*$J$5</f>
        <v>928.395789473684</v>
      </c>
      <c r="K48" s="8" t="n">
        <f aca="false">J48-H48</f>
        <v>928.395789473684</v>
      </c>
      <c r="L48" s="9" t="str">
        <f aca="false">IF(AND(H48=0,J48=0),0,IF(H48=0,"New",(J48-H48)/H48))</f>
        <v>New</v>
      </c>
      <c r="M48" s="7" t="str">
        <f aca="false">IF(AND(OR(C48&lt;&gt;0,H48&lt;&gt;0),D48=0,I48=0),"DROP",IF(AND(OR(D48&lt;&gt;0,I48&lt;&gt;0),C48=0,H48=0),"NEW",""))</f>
        <v>NEW</v>
      </c>
    </row>
    <row r="49" customFormat="false" ht="15" hidden="false" customHeight="false" outlineLevel="0" collapsed="false">
      <c r="A49" s="7" t="s">
        <v>156</v>
      </c>
      <c r="B49" s="7" t="str">
        <f aca="false">IFERROR(INDEX('Source'!$C:$C,MATCH($A49,'Source'!$B:$B,0)),"")</f>
        <v>חבק טניס שחור</v>
      </c>
      <c r="C49" s="8" t="n">
        <f aca="false">SUMIFS('Source'!$D:$D,'Source'!$A:$A,"207 - Salus HUNGARY",'Source'!$B:$B,$A49)</f>
        <v>1</v>
      </c>
      <c r="D49" s="8" t="n">
        <f aca="false">SUMIFS('Source'!$F:$F,'Source'!$A:$A,"207 - Salus HUNGARY",'Source'!$B:$B,$A49)</f>
        <v>20</v>
      </c>
      <c r="E49" s="8" t="n">
        <f aca="false">D49*$J$5</f>
        <v>25.2631578947368</v>
      </c>
      <c r="F49" s="8" t="n">
        <f aca="false">E49-C49</f>
        <v>24.2631578947368</v>
      </c>
      <c r="G49" s="9" t="n">
        <f aca="false">IF(AND(C49=0,E49=0),0,IF(C49=0,"New",(E49-C49)/C49))</f>
        <v>24.2631578947368</v>
      </c>
      <c r="H49" s="8" t="n">
        <f aca="false">SUMIFS('Source'!$E:$E,'Source'!$A:$A,"207 - Salus HUNGARY",'Source'!$B:$B,$A49)</f>
        <v>0.03</v>
      </c>
      <c r="I49" s="8" t="n">
        <f aca="false">SUMIFS('Source'!$G:$G,'Source'!$A:$A,"207 - Salus HUNGARY",'Source'!$B:$B,$A49)</f>
        <v>732</v>
      </c>
      <c r="J49" s="8" t="n">
        <f aca="false">I49*$J$5</f>
        <v>924.631578947368</v>
      </c>
      <c r="K49" s="8" t="n">
        <f aca="false">J49-H49</f>
        <v>924.601578947368</v>
      </c>
      <c r="L49" s="9" t="n">
        <f aca="false">IF(AND(H49=0,J49=0),0,IF(H49=0,"New",(J49-H49)/H49))</f>
        <v>30820.0526315789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152</v>
      </c>
      <c r="B50" s="7" t="str">
        <f aca="false">IFERROR(INDEX('Source'!$C:$C,MATCH($A50,'Source'!$B:$B,0)),"")</f>
        <v>מתלה יד-כיס</v>
      </c>
      <c r="C50" s="8" t="n">
        <f aca="false">SUMIFS('Source'!$D:$D,'Source'!$A:$A,"207 - Salus HUNGARY",'Source'!$B:$B,$A50)</f>
        <v>240</v>
      </c>
      <c r="D50" s="8" t="n">
        <f aca="false">SUMIFS('Source'!$F:$F,'Source'!$A:$A,"207 - Salus HUNGARY",'Source'!$B:$B,$A50)</f>
        <v>210</v>
      </c>
      <c r="E50" s="8" t="n">
        <f aca="false">D50*$J$5</f>
        <v>265.263157894737</v>
      </c>
      <c r="F50" s="8" t="n">
        <f aca="false">E50-C50</f>
        <v>25.2631578947368</v>
      </c>
      <c r="G50" s="9" t="n">
        <f aca="false">IF(AND(C50=0,E50=0),0,IF(C50=0,"New",(E50-C50)/C50))</f>
        <v>0.105263157894737</v>
      </c>
      <c r="H50" s="8" t="n">
        <f aca="false">SUMIFS('Source'!$E:$E,'Source'!$A:$A,"207 - Salus HUNGARY",'Source'!$B:$B,$A50)</f>
        <v>4471.49</v>
      </c>
      <c r="I50" s="8" t="n">
        <f aca="false">SUMIFS('Source'!$G:$G,'Source'!$A:$A,"207 - Salus HUNGARY",'Source'!$B:$B,$A50)</f>
        <v>3741.02</v>
      </c>
      <c r="J50" s="8" t="n">
        <f aca="false">I50*$J$5</f>
        <v>4725.49894736842</v>
      </c>
      <c r="K50" s="8" t="n">
        <f aca="false">J50-H50</f>
        <v>254.008947368421</v>
      </c>
      <c r="L50" s="9" t="n">
        <f aca="false">IF(AND(H50=0,J50=0),0,IF(H50=0,"New",(J50-H50)/H50))</f>
        <v>0.0568063324235146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910</v>
      </c>
      <c r="B51" s="7" t="str">
        <f aca="false">IFERROR(INDEX('Source'!$C:$C,MATCH($A51,'Source'!$B:$B,0)),"")</f>
        <v>סד יד</v>
      </c>
      <c r="C51" s="8" t="n">
        <f aca="false">SUMIFS('Source'!$D:$D,'Source'!$A:$A,"207 - Salus HUNGARY",'Source'!$B:$B,$A51)</f>
        <v>250</v>
      </c>
      <c r="D51" s="8" t="n">
        <f aca="false">SUMIFS('Source'!$F:$F,'Source'!$A:$A,"207 - Salus HUNGARY",'Source'!$B:$B,$A51)</f>
        <v>300</v>
      </c>
      <c r="E51" s="8" t="n">
        <f aca="false">D51*$J$5</f>
        <v>378.947368421053</v>
      </c>
      <c r="F51" s="8" t="n">
        <f aca="false">E51-C51</f>
        <v>128.947368421053</v>
      </c>
      <c r="G51" s="9" t="n">
        <f aca="false">IF(AND(C51=0,E51=0),0,IF(C51=0,"New",(E51-C51)/C51))</f>
        <v>0.51578947368421</v>
      </c>
      <c r="H51" s="8" t="n">
        <f aca="false">SUMIFS('Source'!$E:$E,'Source'!$A:$A,"207 - Salus HUNGARY",'Source'!$B:$B,$A51)</f>
        <v>3848.53</v>
      </c>
      <c r="I51" s="8" t="n">
        <f aca="false">SUMIFS('Source'!$G:$G,'Source'!$A:$A,"207 - Salus HUNGARY",'Source'!$B:$B,$A51)</f>
        <v>4576.1</v>
      </c>
      <c r="J51" s="8" t="n">
        <f aca="false">I51*$J$5</f>
        <v>5780.33684210526</v>
      </c>
      <c r="K51" s="8" t="n">
        <f aca="false">J51-H51</f>
        <v>1931.80684210526</v>
      </c>
      <c r="L51" s="9" t="n">
        <f aca="false">IF(AND(H51=0,J51=0),0,IF(H51=0,"New",(J51-H51)/H51))</f>
        <v>0.501959668264315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143</v>
      </c>
      <c r="B52" s="7" t="str">
        <f aca="false">IFERROR(INDEX('Source'!$C:$C,MATCH($A52,'Source'!$B:$B,0)),"")</f>
        <v>תרסיס דיאודורנט לכף הרגל</v>
      </c>
      <c r="C52" s="8" t="n">
        <f aca="false">SUMIFS('Source'!$D:$D,'Source'!$A:$A,"207 - Salus HUNGARY",'Source'!$B:$B,$A52)</f>
        <v>30</v>
      </c>
      <c r="D52" s="8" t="n">
        <f aca="false">SUMIFS('Source'!$F:$F,'Source'!$A:$A,"207 - Salus HUNGARY",'Source'!$B:$B,$A52)</f>
        <v>-30</v>
      </c>
      <c r="E52" s="8" t="n">
        <f aca="false">D52*$J$5</f>
        <v>-37.8947368421053</v>
      </c>
      <c r="F52" s="8" t="n">
        <f aca="false">E52-C52</f>
        <v>-67.8947368421053</v>
      </c>
      <c r="G52" s="9" t="n">
        <f aca="false">IF(AND(C52=0,E52=0),0,IF(C52=0,"New",(E52-C52)/C52))</f>
        <v>-2.26315789473684</v>
      </c>
      <c r="H52" s="8" t="n">
        <f aca="false">SUMIFS('Source'!$E:$E,'Source'!$A:$A,"207 - Salus HUNGARY",'Source'!$B:$B,$A52)</f>
        <v>310.25</v>
      </c>
      <c r="I52" s="8" t="n">
        <f aca="false">SUMIFS('Source'!$G:$G,'Source'!$A:$A,"207 - Salus HUNGARY",'Source'!$B:$B,$A52)</f>
        <v>-307.22</v>
      </c>
      <c r="J52" s="8" t="n">
        <f aca="false">I52*$J$5</f>
        <v>-388.067368421053</v>
      </c>
      <c r="K52" s="8" t="n">
        <f aca="false">J52-H52</f>
        <v>-698.317368421053</v>
      </c>
      <c r="L52" s="9" t="n">
        <f aca="false">IF(AND(H52=0,J52=0),0,IF(H52=0,"New",(J52-H52)/H52))</f>
        <v>-2.25082149370202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1236</v>
      </c>
      <c r="B53" s="7" t="str">
        <f aca="false">IFERROR(INDEX('Source'!$C:$C,MATCH($A53,'Source'!$B:$B,0)),"")</f>
        <v>מגן ברך מנאופרן 2 ממ שחור</v>
      </c>
      <c r="C53" s="8" t="n">
        <f aca="false">SUMIFS('Source'!$D:$D,'Source'!$A:$A,"207 - Salus HUNGARY",'Source'!$B:$B,$A53)</f>
        <v>25</v>
      </c>
      <c r="D53" s="8" t="n">
        <f aca="false">SUMIFS('Source'!$F:$F,'Source'!$A:$A,"207 - Salus HUNGARY",'Source'!$B:$B,$A53)</f>
        <v>30</v>
      </c>
      <c r="E53" s="8" t="n">
        <f aca="false">D53*$J$5</f>
        <v>37.8947368421053</v>
      </c>
      <c r="F53" s="8" t="n">
        <f aca="false">E53-C53</f>
        <v>12.8947368421053</v>
      </c>
      <c r="G53" s="9" t="n">
        <f aca="false">IF(AND(C53=0,E53=0),0,IF(C53=0,"New",(E53-C53)/C53))</f>
        <v>0.51578947368421</v>
      </c>
      <c r="H53" s="8" t="n">
        <f aca="false">SUMIFS('Source'!$E:$E,'Source'!$A:$A,"207 - Salus HUNGARY",'Source'!$B:$B,$A53)</f>
        <v>2116.43</v>
      </c>
      <c r="I53" s="8" t="n">
        <f aca="false">SUMIFS('Source'!$G:$G,'Source'!$A:$A,"207 - Salus HUNGARY",'Source'!$B:$B,$A53)</f>
        <v>2725.13</v>
      </c>
      <c r="J53" s="8" t="n">
        <f aca="false">I53*$J$5</f>
        <v>3442.26947368421</v>
      </c>
      <c r="K53" s="8" t="n">
        <f aca="false">J53-H53</f>
        <v>1325.83947368421</v>
      </c>
      <c r="L53" s="9" t="n">
        <f aca="false">IF(AND(H53=0,J53=0),0,IF(H53=0,"New",(J53-H53)/H53))</f>
        <v>0.626450897825211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285</v>
      </c>
      <c r="B54" s="7" t="str">
        <f aca="false">IFERROR(INDEX('Source'!$C:$C,MATCH($A54,'Source'!$B:$B,0)),"")</f>
        <v>מגן ברך ארוך</v>
      </c>
      <c r="C54" s="8" t="n">
        <f aca="false">SUMIFS('Source'!$D:$D,'Source'!$A:$A,"207 - Salus HUNGARY",'Source'!$B:$B,$A54)</f>
        <v>140</v>
      </c>
      <c r="D54" s="8" t="n">
        <f aca="false">SUMIFS('Source'!$F:$F,'Source'!$A:$A,"207 - Salus HUNGARY",'Source'!$B:$B,$A54)</f>
        <v>100</v>
      </c>
      <c r="E54" s="8" t="n">
        <f aca="false">D54*$J$5</f>
        <v>126.315789473684</v>
      </c>
      <c r="F54" s="8" t="n">
        <f aca="false">E54-C54</f>
        <v>-13.6842105263158</v>
      </c>
      <c r="G54" s="9" t="n">
        <f aca="false">IF(AND(C54=0,E54=0),0,IF(C54=0,"New",(E54-C54)/C54))</f>
        <v>-0.0977443609022557</v>
      </c>
      <c r="H54" s="8" t="n">
        <f aca="false">SUMIFS('Source'!$E:$E,'Source'!$A:$A,"207 - Salus HUNGARY",'Source'!$B:$B,$A54)</f>
        <v>1681.45</v>
      </c>
      <c r="I54" s="8" t="n">
        <f aca="false">SUMIFS('Source'!$G:$G,'Source'!$A:$A,"207 - Salus HUNGARY",'Source'!$B:$B,$A54)</f>
        <v>1106.41</v>
      </c>
      <c r="J54" s="8" t="n">
        <f aca="false">I54*$J$5</f>
        <v>1397.57052631579</v>
      </c>
      <c r="K54" s="8" t="n">
        <f aca="false">J54-H54</f>
        <v>-283.87947368421</v>
      </c>
      <c r="L54" s="9" t="n">
        <f aca="false">IF(AND(H54=0,J54=0),0,IF(H54=0,"New",(J54-H54)/H54))</f>
        <v>-0.168830160685248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296</v>
      </c>
      <c r="B55" s="7" t="str">
        <f aca="false">IFERROR(INDEX('Source'!$C:$C,MATCH($A55,'Source'!$B:$B,0)),"")</f>
        <v>סד לאצבע הדק</v>
      </c>
      <c r="C55" s="8" t="n">
        <f aca="false">SUMIFS('Source'!$D:$D,'Source'!$A:$A,"207 - Salus HUNGARY",'Source'!$B:$B,$A55)</f>
        <v>10</v>
      </c>
      <c r="D55" s="8" t="n">
        <f aca="false">SUMIFS('Source'!$F:$F,'Source'!$A:$A,"207 - Salus HUNGARY",'Source'!$B:$B,$A55)</f>
        <v>50</v>
      </c>
      <c r="E55" s="8" t="n">
        <f aca="false">D55*$J$5</f>
        <v>63.1578947368421</v>
      </c>
      <c r="F55" s="8" t="n">
        <f aca="false">E55-C55</f>
        <v>53.1578947368421</v>
      </c>
      <c r="G55" s="9" t="n">
        <f aca="false">IF(AND(C55=0,E55=0),0,IF(C55=0,"New",(E55-C55)/C55))</f>
        <v>5.31578947368421</v>
      </c>
      <c r="H55" s="8" t="n">
        <f aca="false">SUMIFS('Source'!$E:$E,'Source'!$A:$A,"207 - Salus HUNGARY",'Source'!$B:$B,$A55)</f>
        <v>147.96</v>
      </c>
      <c r="I55" s="8" t="n">
        <f aca="false">SUMIFS('Source'!$G:$G,'Source'!$A:$A,"207 - Salus HUNGARY",'Source'!$B:$B,$A55)</f>
        <v>709.13</v>
      </c>
      <c r="J55" s="8" t="n">
        <f aca="false">I55*$J$5</f>
        <v>895.743157894737</v>
      </c>
      <c r="K55" s="8" t="n">
        <f aca="false">J55-H55</f>
        <v>747.783157894737</v>
      </c>
      <c r="L55" s="9" t="n">
        <f aca="false">IF(AND(H55=0,J55=0),0,IF(H55=0,"New",(J55-H55)/H55))</f>
        <v>5.05395483843429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124</v>
      </c>
      <c r="B56" s="7" t="str">
        <f aca="false">IFERROR(INDEX('Source'!$C:$C,MATCH($A56,'Source'!$B:$B,0)),"")</f>
        <v>דאודורנט ספרי לנעל 100 מל</v>
      </c>
      <c r="C56" s="8" t="n">
        <f aca="false">SUMIFS('Source'!$D:$D,'Source'!$A:$A,"207 - Salus HUNGARY",'Source'!$B:$B,$A56)</f>
        <v>31</v>
      </c>
      <c r="D56" s="8" t="n">
        <f aca="false">SUMIFS('Source'!$F:$F,'Source'!$A:$A,"207 - Salus HUNGARY",'Source'!$B:$B,$A56)</f>
        <v>-30</v>
      </c>
      <c r="E56" s="8" t="n">
        <f aca="false">D56*$J$5</f>
        <v>-37.8947368421053</v>
      </c>
      <c r="F56" s="8" t="n">
        <f aca="false">E56-C56</f>
        <v>-68.8947368421053</v>
      </c>
      <c r="G56" s="9" t="n">
        <f aca="false">IF(AND(C56=0,E56=0),0,IF(C56=0,"New",(E56-C56)/C56))</f>
        <v>-2.22241086587436</v>
      </c>
      <c r="H56" s="8" t="n">
        <f aca="false">SUMIFS('Source'!$E:$E,'Source'!$A:$A,"207 - Salus HUNGARY",'Source'!$B:$B,$A56)</f>
        <v>281.64</v>
      </c>
      <c r="I56" s="8" t="n">
        <f aca="false">SUMIFS('Source'!$G:$G,'Source'!$A:$A,"207 - Salus HUNGARY",'Source'!$B:$B,$A56)</f>
        <v>-278.86</v>
      </c>
      <c r="J56" s="8" t="n">
        <f aca="false">I56*$J$5</f>
        <v>-352.244210526316</v>
      </c>
      <c r="K56" s="8" t="n">
        <f aca="false">J56-H56</f>
        <v>-633.884210526316</v>
      </c>
      <c r="L56" s="9" t="n">
        <f aca="false">IF(AND(H56=0,J56=0),0,IF(H56=0,"New",(J56-H56)/H56))</f>
        <v>-2.2506895701119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840</v>
      </c>
      <c r="B57" s="7" t="str">
        <f aca="false">IFERROR(INDEX('Source'!$C:$C,MATCH($A57,'Source'!$B:$B,0)),"")</f>
        <v>רפידת זיכרון 376</v>
      </c>
      <c r="C57" s="8" t="n">
        <f aca="false">SUMIFS('Source'!$D:$D,'Source'!$A:$A,"207 - Salus HUNGARY",'Source'!$B:$B,$A57)</f>
        <v>40</v>
      </c>
      <c r="D57" s="8" t="n">
        <f aca="false">SUMIFS('Source'!$F:$F,'Source'!$A:$A,"207 - Salus HUNGARY",'Source'!$B:$B,$A57)</f>
        <v>0</v>
      </c>
      <c r="E57" s="8" t="n">
        <f aca="false">D57*$J$5</f>
        <v>0</v>
      </c>
      <c r="F57" s="8" t="n">
        <f aca="false">E57-C57</f>
        <v>-40</v>
      </c>
      <c r="G57" s="9" t="n">
        <f aca="false">IF(AND(C57=0,E57=0),0,IF(C57=0,"New",(E57-C57)/C57))</f>
        <v>-1</v>
      </c>
      <c r="H57" s="8" t="n">
        <f aca="false">SUMIFS('Source'!$E:$E,'Source'!$A:$A,"207 - Salus HUNGARY",'Source'!$B:$B,$A57)</f>
        <v>551.76</v>
      </c>
      <c r="I57" s="8" t="n">
        <f aca="false">SUMIFS('Source'!$G:$G,'Source'!$A:$A,"207 - Salus HUNGARY",'Source'!$B:$B,$A57)</f>
        <v>0</v>
      </c>
      <c r="J57" s="8" t="n">
        <f aca="false">I57*$J$5</f>
        <v>0</v>
      </c>
      <c r="K57" s="8" t="n">
        <f aca="false">J57-H57</f>
        <v>-551.76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908</v>
      </c>
      <c r="B58" s="7" t="str">
        <f aca="false">IFERROR(INDEX('Source'!$C:$C,MATCH($A58,'Source'!$B:$B,0)),"")</f>
        <v>מגן ירך</v>
      </c>
      <c r="C58" s="8" t="n">
        <f aca="false">SUMIFS('Source'!$D:$D,'Source'!$A:$A,"207 - Salus HUNGARY",'Source'!$B:$B,$A58)</f>
        <v>75</v>
      </c>
      <c r="D58" s="8" t="n">
        <f aca="false">SUMIFS('Source'!$F:$F,'Source'!$A:$A,"207 - Salus HUNGARY",'Source'!$B:$B,$A58)</f>
        <v>115</v>
      </c>
      <c r="E58" s="8" t="n">
        <f aca="false">D58*$J$5</f>
        <v>145.263157894737</v>
      </c>
      <c r="F58" s="8" t="n">
        <f aca="false">E58-C58</f>
        <v>70.2631578947368</v>
      </c>
      <c r="G58" s="9" t="n">
        <f aca="false">IF(AND(C58=0,E58=0),0,IF(C58=0,"New",(E58-C58)/C58))</f>
        <v>0.936842105263158</v>
      </c>
      <c r="H58" s="8" t="n">
        <f aca="false">SUMIFS('Source'!$E:$E,'Source'!$A:$A,"207 - Salus HUNGARY",'Source'!$B:$B,$A58)</f>
        <v>1271.38</v>
      </c>
      <c r="I58" s="8" t="n">
        <f aca="false">SUMIFS('Source'!$G:$G,'Source'!$A:$A,"207 - Salus HUNGARY",'Source'!$B:$B,$A58)</f>
        <v>1821.12</v>
      </c>
      <c r="J58" s="8" t="n">
        <f aca="false">I58*$J$5</f>
        <v>2300.36210526316</v>
      </c>
      <c r="K58" s="8" t="n">
        <f aca="false">J58-H58</f>
        <v>1028.98210526316</v>
      </c>
      <c r="L58" s="9" t="n">
        <f aca="false">IF(AND(H58=0,J58=0),0,IF(H58=0,"New",(J58-H58)/H58))</f>
        <v>0.809342686893893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158</v>
      </c>
      <c r="B59" s="7" t="str">
        <f aca="false">IFERROR(INDEX('Source'!$C:$C,MATCH($A59,'Source'!$B:$B,0)),"")</f>
        <v>רצועות פיקה לברך</v>
      </c>
      <c r="C59" s="8" t="n">
        <f aca="false">SUMIFS('Source'!$D:$D,'Source'!$A:$A,"207 - Salus HUNGARY",'Source'!$B:$B,$A59)</f>
        <v>60</v>
      </c>
      <c r="D59" s="8" t="n">
        <f aca="false">SUMIFS('Source'!$F:$F,'Source'!$A:$A,"207 - Salus HUNGARY",'Source'!$B:$B,$A59)</f>
        <v>40</v>
      </c>
      <c r="E59" s="8" t="n">
        <f aca="false">D59*$J$5</f>
        <v>50.5263157894737</v>
      </c>
      <c r="F59" s="8" t="n">
        <f aca="false">E59-C59</f>
        <v>-9.47368421052632</v>
      </c>
      <c r="G59" s="9" t="n">
        <f aca="false">IF(AND(C59=0,E59=0),0,IF(C59=0,"New",(E59-C59)/C59))</f>
        <v>-0.157894736842105</v>
      </c>
      <c r="H59" s="8" t="n">
        <f aca="false">SUMIFS('Source'!$E:$E,'Source'!$A:$A,"207 - Salus HUNGARY",'Source'!$B:$B,$A59)</f>
        <v>1363.08</v>
      </c>
      <c r="I59" s="8" t="n">
        <f aca="false">SUMIFS('Source'!$G:$G,'Source'!$A:$A,"207 - Salus HUNGARY",'Source'!$B:$B,$A59)</f>
        <v>818.01</v>
      </c>
      <c r="J59" s="8" t="n">
        <f aca="false">I59*$J$5</f>
        <v>1033.27578947368</v>
      </c>
      <c r="K59" s="8" t="n">
        <f aca="false">J59-H59</f>
        <v>-329.804210526316</v>
      </c>
      <c r="L59" s="9" t="n">
        <f aca="false">IF(AND(H59=0,J59=0),0,IF(H59=0,"New",(J59-H59)/H59))</f>
        <v>-0.241955138749241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198</v>
      </c>
      <c r="B60" s="7" t="str">
        <f aca="false">IFERROR(INDEX('Source'!$C:$C,MATCH($A60,'Source'!$B:$B,0)),"")</f>
        <v>מתלה יד-כיס</v>
      </c>
      <c r="C60" s="8" t="n">
        <f aca="false">SUMIFS('Source'!$D:$D,'Source'!$A:$A,"207 - Salus HUNGARY",'Source'!$B:$B,$A60)</f>
        <v>116</v>
      </c>
      <c r="D60" s="8" t="n">
        <f aca="false">SUMIFS('Source'!$F:$F,'Source'!$A:$A,"207 - Salus HUNGARY",'Source'!$B:$B,$A60)</f>
        <v>90</v>
      </c>
      <c r="E60" s="8" t="n">
        <f aca="false">D60*$J$5</f>
        <v>113.684210526316</v>
      </c>
      <c r="F60" s="8" t="n">
        <f aca="false">E60-C60</f>
        <v>-2.31578947368422</v>
      </c>
      <c r="G60" s="9" t="n">
        <f aca="false">IF(AND(C60=0,E60=0),0,IF(C60=0,"New",(E60-C60)/C60))</f>
        <v>-0.0199637023593467</v>
      </c>
      <c r="H60" s="8" t="n">
        <f aca="false">SUMIFS('Source'!$E:$E,'Source'!$A:$A,"207 - Salus HUNGARY",'Source'!$B:$B,$A60)</f>
        <v>2175.49</v>
      </c>
      <c r="I60" s="8" t="n">
        <f aca="false">SUMIFS('Source'!$G:$G,'Source'!$A:$A,"207 - Salus HUNGARY",'Source'!$B:$B,$A60)</f>
        <v>1656.65</v>
      </c>
      <c r="J60" s="8" t="n">
        <f aca="false">I60*$J$5</f>
        <v>2092.61052631579</v>
      </c>
      <c r="K60" s="8" t="n">
        <f aca="false">J60-H60</f>
        <v>-82.8794736842101</v>
      </c>
      <c r="L60" s="9" t="n">
        <f aca="false">IF(AND(H60=0,J60=0),0,IF(H60=0,"New",(J60-H60)/H60))</f>
        <v>-0.038096922387237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116</v>
      </c>
      <c r="B61" s="7" t="str">
        <f aca="false">IFERROR(INDEX('Source'!$C:$C,MATCH($A61,'Source'!$B:$B,0)),"")</f>
        <v>סד מאורך לאגודל</v>
      </c>
      <c r="C61" s="8" t="n">
        <f aca="false">SUMIFS('Source'!$D:$D,'Source'!$A:$A,"207 - Salus HUNGARY",'Source'!$B:$B,$A61)</f>
        <v>0</v>
      </c>
      <c r="D61" s="8" t="n">
        <f aca="false">SUMIFS('Source'!$F:$F,'Source'!$A:$A,"207 - Salus HUNGARY",'Source'!$B:$B,$A61)</f>
        <v>20</v>
      </c>
      <c r="E61" s="8" t="n">
        <f aca="false">D61*$J$5</f>
        <v>25.2631578947368</v>
      </c>
      <c r="F61" s="8" t="n">
        <f aca="false">E61-C61</f>
        <v>25.2631578947368</v>
      </c>
      <c r="G61" s="9" t="str">
        <f aca="false">IF(AND(C61=0,E61=0),0,IF(C61=0,"New",(E61-C61)/C61))</f>
        <v>New</v>
      </c>
      <c r="H61" s="8" t="n">
        <f aca="false">SUMIFS('Source'!$E:$E,'Source'!$A:$A,"207 - Salus HUNGARY",'Source'!$B:$B,$A61)</f>
        <v>0</v>
      </c>
      <c r="I61" s="8" t="n">
        <f aca="false">SUMIFS('Source'!$G:$G,'Source'!$A:$A,"207 - Salus HUNGARY",'Source'!$B:$B,$A61)</f>
        <v>505.63</v>
      </c>
      <c r="J61" s="8" t="n">
        <f aca="false">I61*$J$5</f>
        <v>638.690526315789</v>
      </c>
      <c r="K61" s="8" t="n">
        <f aca="false">J61-H61</f>
        <v>638.690526315789</v>
      </c>
      <c r="L61" s="9" t="str">
        <f aca="false">IF(AND(H61=0,J61=0),0,IF(H61=0,"New",(J61-H61)/H61))</f>
        <v>New</v>
      </c>
      <c r="M61" s="7" t="str">
        <f aca="false">IF(AND(OR(C61&lt;&gt;0,H61&lt;&gt;0),D61=0,I61=0),"DROP",IF(AND(OR(D61&lt;&gt;0,I61&lt;&gt;0),C61=0,H61=0),"NEW",""))</f>
        <v>NEW</v>
      </c>
    </row>
    <row r="62" customFormat="false" ht="15" hidden="false" customHeight="false" outlineLevel="0" collapsed="false">
      <c r="A62" s="7" t="s">
        <v>125</v>
      </c>
      <c r="B62" s="7" t="str">
        <f aca="false">IFERROR(INDEX('Source'!$C:$C,MATCH($A62,'Source'!$B:$B,0)),"")</f>
        <v>מגן קרסול פתוח</v>
      </c>
      <c r="C62" s="8" t="n">
        <f aca="false">SUMIFS('Source'!$D:$D,'Source'!$A:$A,"207 - Salus HUNGARY",'Source'!$B:$B,$A62)</f>
        <v>150</v>
      </c>
      <c r="D62" s="8" t="n">
        <f aca="false">SUMIFS('Source'!$F:$F,'Source'!$A:$A,"207 - Salus HUNGARY",'Source'!$B:$B,$A62)</f>
        <v>107</v>
      </c>
      <c r="E62" s="8" t="n">
        <f aca="false">D62*$J$5</f>
        <v>135.157894736842</v>
      </c>
      <c r="F62" s="8" t="n">
        <f aca="false">E62-C62</f>
        <v>-14.8421052631579</v>
      </c>
      <c r="G62" s="9" t="n">
        <f aca="false">IF(AND(C62=0,E62=0),0,IF(C62=0,"New",(E62-C62)/C62))</f>
        <v>-0.0989473684210526</v>
      </c>
      <c r="H62" s="8" t="n">
        <f aca="false">SUMIFS('Source'!$E:$E,'Source'!$A:$A,"207 - Salus HUNGARY",'Source'!$B:$B,$A62)</f>
        <v>1589.86</v>
      </c>
      <c r="I62" s="8" t="n">
        <f aca="false">SUMIFS('Source'!$G:$G,'Source'!$A:$A,"207 - Salus HUNGARY",'Source'!$B:$B,$A62)</f>
        <v>1087.27</v>
      </c>
      <c r="J62" s="8" t="n">
        <f aca="false">I62*$J$5</f>
        <v>1373.39368421053</v>
      </c>
      <c r="K62" s="8" t="n">
        <f aca="false">J62-H62</f>
        <v>-216.466315789474</v>
      </c>
      <c r="L62" s="9" t="n">
        <f aca="false">IF(AND(H62=0,J62=0),0,IF(H62=0,"New",(J62-H62)/H62))</f>
        <v>-0.13615432540568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229</v>
      </c>
      <c r="B63" s="7" t="str">
        <f aca="false">IFERROR(INDEX('Source'!$C:$C,MATCH($A63,'Source'!$B:$B,0)),"")</f>
        <v>חגורת בטן קלה</v>
      </c>
      <c r="C63" s="8" t="n">
        <f aca="false">SUMIFS('Source'!$D:$D,'Source'!$A:$A,"207 - Salus HUNGARY",'Source'!$B:$B,$A63)</f>
        <v>50</v>
      </c>
      <c r="D63" s="8" t="n">
        <f aca="false">SUMIFS('Source'!$F:$F,'Source'!$A:$A,"207 - Salus HUNGARY",'Source'!$B:$B,$A63)</f>
        <v>35</v>
      </c>
      <c r="E63" s="8" t="n">
        <f aca="false">D63*$J$5</f>
        <v>44.2105263157895</v>
      </c>
      <c r="F63" s="8" t="n">
        <f aca="false">E63-C63</f>
        <v>-5.78947368421053</v>
      </c>
      <c r="G63" s="9" t="n">
        <f aca="false">IF(AND(C63=0,E63=0),0,IF(C63=0,"New",(E63-C63)/C63))</f>
        <v>-0.115789473684211</v>
      </c>
      <c r="H63" s="8" t="n">
        <f aca="false">SUMIFS('Source'!$E:$E,'Source'!$A:$A,"207 - Salus HUNGARY",'Source'!$B:$B,$A63)</f>
        <v>1609.3</v>
      </c>
      <c r="I63" s="8" t="n">
        <f aca="false">SUMIFS('Source'!$G:$G,'Source'!$A:$A,"207 - Salus HUNGARY",'Source'!$B:$B,$A63)</f>
        <v>1107.41</v>
      </c>
      <c r="J63" s="8" t="n">
        <f aca="false">I63*$J$5</f>
        <v>1398.83368421053</v>
      </c>
      <c r="K63" s="8" t="n">
        <f aca="false">J63-H63</f>
        <v>-210.466315789474</v>
      </c>
      <c r="L63" s="9" t="n">
        <f aca="false">IF(AND(H63=0,J63=0),0,IF(H63=0,"New",(J63-H63)/H63))</f>
        <v>-0.130781281171611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364</v>
      </c>
      <c r="B64" s="7" t="str">
        <f aca="false">IFERROR(INDEX('Source'!$C:$C,MATCH($A64,'Source'!$B:$B,0)),"")</f>
        <v>ח.בטן 25 ס'מ</v>
      </c>
      <c r="C64" s="8" t="n">
        <f aca="false">SUMIFS('Source'!$D:$D,'Source'!$A:$A,"207 - Salus HUNGARY",'Source'!$B:$B,$A64)</f>
        <v>10</v>
      </c>
      <c r="D64" s="8" t="n">
        <f aca="false">SUMIFS('Source'!$F:$F,'Source'!$A:$A,"207 - Salus HUNGARY",'Source'!$B:$B,$A64)</f>
        <v>0</v>
      </c>
      <c r="E64" s="8" t="n">
        <f aca="false">D64*$J$5</f>
        <v>0</v>
      </c>
      <c r="F64" s="8" t="n">
        <f aca="false">E64-C64</f>
        <v>-10</v>
      </c>
      <c r="G64" s="9" t="n">
        <f aca="false">IF(AND(C64=0,E64=0),0,IF(C64=0,"New",(E64-C64)/C64))</f>
        <v>-1</v>
      </c>
      <c r="H64" s="8" t="n">
        <f aca="false">SUMIFS('Source'!$E:$E,'Source'!$A:$A,"207 - Salus HUNGARY",'Source'!$B:$B,$A64)</f>
        <v>494.8</v>
      </c>
      <c r="I64" s="8" t="n">
        <f aca="false">SUMIFS('Source'!$G:$G,'Source'!$A:$A,"207 - Salus HUNGARY",'Source'!$B:$B,$A64)</f>
        <v>0</v>
      </c>
      <c r="J64" s="8" t="n">
        <f aca="false">I64*$J$5</f>
        <v>0</v>
      </c>
      <c r="K64" s="8" t="n">
        <f aca="false">J64-H64</f>
        <v>-494.8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339</v>
      </c>
      <c r="B65" s="7" t="str">
        <f aca="false">IFERROR(INDEX('Source'!$C:$C,MATCH($A65,'Source'!$B:$B,0)),"")</f>
        <v>ח.בטן 25 ס'מ</v>
      </c>
      <c r="C65" s="8" t="n">
        <f aca="false">SUMIFS('Source'!$D:$D,'Source'!$A:$A,"207 - Salus HUNGARY",'Source'!$B:$B,$A65)</f>
        <v>10</v>
      </c>
      <c r="D65" s="8" t="n">
        <f aca="false">SUMIFS('Source'!$F:$F,'Source'!$A:$A,"207 - Salus HUNGARY",'Source'!$B:$B,$A65)</f>
        <v>0</v>
      </c>
      <c r="E65" s="8" t="n">
        <f aca="false">D65*$J$5</f>
        <v>0</v>
      </c>
      <c r="F65" s="8" t="n">
        <f aca="false">E65-C65</f>
        <v>-10</v>
      </c>
      <c r="G65" s="9" t="n">
        <f aca="false">IF(AND(C65=0,E65=0),0,IF(C65=0,"New",(E65-C65)/C65))</f>
        <v>-1</v>
      </c>
      <c r="H65" s="8" t="n">
        <f aca="false">SUMIFS('Source'!$E:$E,'Source'!$A:$A,"207 - Salus HUNGARY",'Source'!$B:$B,$A65)</f>
        <v>494.8</v>
      </c>
      <c r="I65" s="8" t="n">
        <f aca="false">SUMIFS('Source'!$G:$G,'Source'!$A:$A,"207 - Salus HUNGARY",'Source'!$B:$B,$A65)</f>
        <v>0</v>
      </c>
      <c r="J65" s="8" t="n">
        <f aca="false">I65*$J$5</f>
        <v>0</v>
      </c>
      <c r="K65" s="8" t="n">
        <f aca="false">J65-H65</f>
        <v>-494.8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300</v>
      </c>
      <c r="B66" s="7" t="str">
        <f aca="false">IFERROR(INDEX('Source'!$C:$C,MATCH($A66,'Source'!$B:$B,0)),"")</f>
        <v>ח.בטן 25 ס'מ</v>
      </c>
      <c r="C66" s="8" t="n">
        <f aca="false">SUMIFS('Source'!$D:$D,'Source'!$A:$A,"207 - Salus HUNGARY",'Source'!$B:$B,$A66)</f>
        <v>10</v>
      </c>
      <c r="D66" s="8" t="n">
        <f aca="false">SUMIFS('Source'!$F:$F,'Source'!$A:$A,"207 - Salus HUNGARY",'Source'!$B:$B,$A66)</f>
        <v>0</v>
      </c>
      <c r="E66" s="8" t="n">
        <f aca="false">D66*$J$5</f>
        <v>0</v>
      </c>
      <c r="F66" s="8" t="n">
        <f aca="false">E66-C66</f>
        <v>-10</v>
      </c>
      <c r="G66" s="9" t="n">
        <f aca="false">IF(AND(C66=0,E66=0),0,IF(C66=0,"New",(E66-C66)/C66))</f>
        <v>-1</v>
      </c>
      <c r="H66" s="8" t="n">
        <f aca="false">SUMIFS('Source'!$E:$E,'Source'!$A:$A,"207 - Salus HUNGARY",'Source'!$B:$B,$A66)</f>
        <v>494.8</v>
      </c>
      <c r="I66" s="8" t="n">
        <f aca="false">SUMIFS('Source'!$G:$G,'Source'!$A:$A,"207 - Salus HUNGARY",'Source'!$B:$B,$A66)</f>
        <v>0</v>
      </c>
      <c r="J66" s="8" t="n">
        <f aca="false">I66*$J$5</f>
        <v>0</v>
      </c>
      <c r="K66" s="8" t="n">
        <f aca="false">J66-H66</f>
        <v>-494.8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398</v>
      </c>
      <c r="B67" s="7" t="str">
        <f aca="false">IFERROR(INDEX('Source'!$C:$C,MATCH($A67,'Source'!$B:$B,0)),"")</f>
        <v>ח.בטן 25 ס'מ</v>
      </c>
      <c r="C67" s="8" t="n">
        <f aca="false">SUMIFS('Source'!$D:$D,'Source'!$A:$A,"207 - Salus HUNGARY",'Source'!$B:$B,$A67)</f>
        <v>10</v>
      </c>
      <c r="D67" s="8" t="n">
        <f aca="false">SUMIFS('Source'!$F:$F,'Source'!$A:$A,"207 - Salus HUNGARY",'Source'!$B:$B,$A67)</f>
        <v>0</v>
      </c>
      <c r="E67" s="8" t="n">
        <f aca="false">D67*$J$5</f>
        <v>0</v>
      </c>
      <c r="F67" s="8" t="n">
        <f aca="false">E67-C67</f>
        <v>-10</v>
      </c>
      <c r="G67" s="9" t="n">
        <f aca="false">IF(AND(C67=0,E67=0),0,IF(C67=0,"New",(E67-C67)/C67))</f>
        <v>-1</v>
      </c>
      <c r="H67" s="8" t="n">
        <f aca="false">SUMIFS('Source'!$E:$E,'Source'!$A:$A,"207 - Salus HUNGARY",'Source'!$B:$B,$A67)</f>
        <v>494.8</v>
      </c>
      <c r="I67" s="8" t="n">
        <f aca="false">SUMIFS('Source'!$G:$G,'Source'!$A:$A,"207 - Salus HUNGARY",'Source'!$B:$B,$A67)</f>
        <v>0</v>
      </c>
      <c r="J67" s="8" t="n">
        <f aca="false">I67*$J$5</f>
        <v>0</v>
      </c>
      <c r="K67" s="8" t="n">
        <f aca="false">J67-H67</f>
        <v>-494.8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239</v>
      </c>
      <c r="B68" s="7" t="str">
        <f aca="false">IFERROR(INDEX('Source'!$C:$C,MATCH($A68,'Source'!$B:$B,0)),"")</f>
        <v>עקב סיליקון שטוח</v>
      </c>
      <c r="C68" s="8" t="n">
        <f aca="false">SUMIFS('Source'!$D:$D,'Source'!$A:$A,"207 - Salus HUNGARY",'Source'!$B:$B,$A68)</f>
        <v>39</v>
      </c>
      <c r="D68" s="8" t="n">
        <f aca="false">SUMIFS('Source'!$F:$F,'Source'!$A:$A,"207 - Salus HUNGARY",'Source'!$B:$B,$A68)</f>
        <v>20</v>
      </c>
      <c r="E68" s="8" t="n">
        <f aca="false">D68*$J$5</f>
        <v>25.2631578947368</v>
      </c>
      <c r="F68" s="8" t="n">
        <f aca="false">E68-C68</f>
        <v>-13.7368421052632</v>
      </c>
      <c r="G68" s="9" t="n">
        <f aca="false">IF(AND(C68=0,E68=0),0,IF(C68=0,"New",(E68-C68)/C68))</f>
        <v>-0.352226720647773</v>
      </c>
      <c r="H68" s="8" t="n">
        <f aca="false">SUMIFS('Source'!$E:$E,'Source'!$A:$A,"207 - Salus HUNGARY",'Source'!$B:$B,$A68)</f>
        <v>902.29</v>
      </c>
      <c r="I68" s="8" t="n">
        <f aca="false">SUMIFS('Source'!$G:$G,'Source'!$A:$A,"207 - Salus HUNGARY",'Source'!$B:$B,$A68)</f>
        <v>414.8</v>
      </c>
      <c r="J68" s="8" t="n">
        <f aca="false">I68*$J$5</f>
        <v>523.957894736842</v>
      </c>
      <c r="K68" s="8" t="n">
        <f aca="false">J68-H68</f>
        <v>-378.332105263158</v>
      </c>
      <c r="L68" s="9" t="n">
        <f aca="false">IF(AND(H68=0,J68=0),0,IF(H68=0,"New",(J68-H68)/H68))</f>
        <v>-0.419302114911124</v>
      </c>
      <c r="M68" s="7" t="str">
        <f aca="false">IF(AND(OR(C68&lt;&gt;0,H68&lt;&gt;0),D68=0,I68=0),"DROP",IF(AND(OR(D68&lt;&gt;0,I68&lt;&gt;0),C68=0,H68=0),"NEW",""))</f>
        <v/>
      </c>
    </row>
    <row r="69" customFormat="false" ht="15" hidden="false" customHeight="false" outlineLevel="0" collapsed="false">
      <c r="A69" s="7" t="s">
        <v>203</v>
      </c>
      <c r="B69" s="7" t="str">
        <f aca="false">IFERROR(INDEX('Source'!$C:$C,MATCH($A69,'Source'!$B:$B,0)),"")</f>
        <v>תחבושת אלסטית נצמדת צבע ירוק</v>
      </c>
      <c r="C69" s="8" t="n">
        <f aca="false">SUMIFS('Source'!$D:$D,'Source'!$A:$A,"207 - Salus HUNGARY",'Source'!$B:$B,$A69)</f>
        <v>220</v>
      </c>
      <c r="D69" s="8" t="n">
        <f aca="false">SUMIFS('Source'!$F:$F,'Source'!$A:$A,"207 - Salus HUNGARY",'Source'!$B:$B,$A69)</f>
        <v>150</v>
      </c>
      <c r="E69" s="8" t="n">
        <f aca="false">D69*$J$5</f>
        <v>189.473684210526</v>
      </c>
      <c r="F69" s="8" t="n">
        <f aca="false">E69-C69</f>
        <v>-30.5263157894737</v>
      </c>
      <c r="G69" s="9" t="n">
        <f aca="false">IF(AND(C69=0,E69=0),0,IF(C69=0,"New",(E69-C69)/C69))</f>
        <v>-0.138755980861244</v>
      </c>
      <c r="H69" s="8" t="n">
        <f aca="false">SUMIFS('Source'!$E:$E,'Source'!$A:$A,"207 - Salus HUNGARY",'Source'!$B:$B,$A69)</f>
        <v>1389.41</v>
      </c>
      <c r="I69" s="8" t="n">
        <f aca="false">SUMIFS('Source'!$G:$G,'Source'!$A:$A,"207 - Salus HUNGARY",'Source'!$B:$B,$A69)</f>
        <v>906.62</v>
      </c>
      <c r="J69" s="8" t="n">
        <f aca="false">I69*$J$5</f>
        <v>1145.20421052632</v>
      </c>
      <c r="K69" s="8" t="n">
        <f aca="false">J69-H69</f>
        <v>-244.205789473684</v>
      </c>
      <c r="L69" s="9" t="n">
        <f aca="false">IF(AND(H69=0,J69=0),0,IF(H69=0,"New",(J69-H69)/H69))</f>
        <v>-0.175762222435195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148</v>
      </c>
      <c r="B70" s="7" t="str">
        <f aca="false">IFERROR(INDEX('Source'!$C:$C,MATCH($A70,'Source'!$B:$B,0)),"")</f>
        <v>מגן ברך רגיל</v>
      </c>
      <c r="C70" s="8" t="n">
        <f aca="false">SUMIFS('Source'!$D:$D,'Source'!$A:$A,"207 - Salus HUNGARY",'Source'!$B:$B,$A70)</f>
        <v>200</v>
      </c>
      <c r="D70" s="8" t="n">
        <f aca="false">SUMIFS('Source'!$F:$F,'Source'!$A:$A,"207 - Salus HUNGARY",'Source'!$B:$B,$A70)</f>
        <v>160</v>
      </c>
      <c r="E70" s="8" t="n">
        <f aca="false">D70*$J$5</f>
        <v>202.105263157895</v>
      </c>
      <c r="F70" s="8" t="n">
        <f aca="false">E70-C70</f>
        <v>2.10526315789474</v>
      </c>
      <c r="G70" s="9" t="n">
        <f aca="false">IF(AND(C70=0,E70=0),0,IF(C70=0,"New",(E70-C70)/C70))</f>
        <v>0.0105263157894737</v>
      </c>
      <c r="H70" s="8" t="n">
        <f aca="false">SUMIFS('Source'!$E:$E,'Source'!$A:$A,"207 - Salus HUNGARY",'Source'!$B:$B,$A70)</f>
        <v>2096.99</v>
      </c>
      <c r="I70" s="8" t="n">
        <f aca="false">SUMIFS('Source'!$G:$G,'Source'!$A:$A,"207 - Salus HUNGARY",'Source'!$B:$B,$A70)</f>
        <v>1625.18</v>
      </c>
      <c r="J70" s="8" t="n">
        <f aca="false">I70*$J$5</f>
        <v>2052.85894736842</v>
      </c>
      <c r="K70" s="8" t="n">
        <f aca="false">J70-H70</f>
        <v>-44.1310526315788</v>
      </c>
      <c r="L70" s="9" t="n">
        <f aca="false">IF(AND(H70=0,J70=0),0,IF(H70=0,"New",(J70-H70)/H70))</f>
        <v>-0.0210449513977552</v>
      </c>
      <c r="M70" s="7" t="str">
        <f aca="false">IF(AND(OR(C70&lt;&gt;0,H70&lt;&gt;0),D70=0,I70=0),"DROP",IF(AND(OR(D70&lt;&gt;0,I70&lt;&gt;0),C70=0,H70=0),"NEW",""))</f>
        <v/>
      </c>
    </row>
    <row r="71" customFormat="false" ht="15" hidden="false" customHeight="false" outlineLevel="0" collapsed="false">
      <c r="A71" s="7" t="s">
        <v>193</v>
      </c>
      <c r="B71" s="7" t="str">
        <f aca="false">IFERROR(INDEX('Source'!$C:$C,MATCH($A71,'Source'!$B:$B,0)),"")</f>
        <v>מדרס מג'ל</v>
      </c>
      <c r="C71" s="8" t="n">
        <f aca="false">SUMIFS('Source'!$D:$D,'Source'!$A:$A,"207 - Salus HUNGARY",'Source'!$B:$B,$A71)</f>
        <v>10</v>
      </c>
      <c r="D71" s="8" t="n">
        <f aca="false">SUMIFS('Source'!$F:$F,'Source'!$A:$A,"207 - Salus HUNGARY",'Source'!$B:$B,$A71)</f>
        <v>29</v>
      </c>
      <c r="E71" s="8" t="n">
        <f aca="false">D71*$J$5</f>
        <v>36.6315789473684</v>
      </c>
      <c r="F71" s="8" t="n">
        <f aca="false">E71-C71</f>
        <v>26.6315789473684</v>
      </c>
      <c r="G71" s="9" t="n">
        <f aca="false">IF(AND(C71=0,E71=0),0,IF(C71=0,"New",(E71-C71)/C71))</f>
        <v>2.66315789473684</v>
      </c>
      <c r="H71" s="8" t="n">
        <f aca="false">SUMIFS('Source'!$E:$E,'Source'!$A:$A,"207 - Salus HUNGARY",'Source'!$B:$B,$A71)</f>
        <v>242.07</v>
      </c>
      <c r="I71" s="8" t="n">
        <f aca="false">SUMIFS('Source'!$G:$G,'Source'!$A:$A,"207 - Salus HUNGARY",'Source'!$B:$B,$A71)</f>
        <v>710.3</v>
      </c>
      <c r="J71" s="8" t="n">
        <f aca="false">I71*$J$5</f>
        <v>897.221052631579</v>
      </c>
      <c r="K71" s="8" t="n">
        <f aca="false">J71-H71</f>
        <v>655.151052631579</v>
      </c>
      <c r="L71" s="9" t="n">
        <f aca="false">IF(AND(H71=0,J71=0),0,IF(H71=0,"New",(J71-H71)/H71))</f>
        <v>2.70645289640013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761</v>
      </c>
      <c r="B72" s="7" t="str">
        <f aca="false">IFERROR(INDEX('Source'!$C:$C,MATCH($A72,'Source'!$B:$B,0)),"")</f>
        <v>חגורת שבר שחור</v>
      </c>
      <c r="C72" s="8" t="n">
        <f aca="false">SUMIFS('Source'!$D:$D,'Source'!$A:$A,"207 - Salus HUNGARY",'Source'!$B:$B,$A72)</f>
        <v>5</v>
      </c>
      <c r="D72" s="8" t="n">
        <f aca="false">SUMIFS('Source'!$F:$F,'Source'!$A:$A,"207 - Salus HUNGARY",'Source'!$B:$B,$A72)</f>
        <v>0</v>
      </c>
      <c r="E72" s="8" t="n">
        <f aca="false">D72*$J$5</f>
        <v>0</v>
      </c>
      <c r="F72" s="8" t="n">
        <f aca="false">E72-C72</f>
        <v>-5</v>
      </c>
      <c r="G72" s="9" t="n">
        <f aca="false">IF(AND(C72=0,E72=0),0,IF(C72=0,"New",(E72-C72)/C72))</f>
        <v>-1</v>
      </c>
      <c r="H72" s="8" t="n">
        <f aca="false">SUMIFS('Source'!$E:$E,'Source'!$A:$A,"207 - Salus HUNGARY",'Source'!$B:$B,$A72)</f>
        <v>445.48</v>
      </c>
      <c r="I72" s="8" t="n">
        <f aca="false">SUMIFS('Source'!$G:$G,'Source'!$A:$A,"207 - Salus HUNGARY",'Source'!$B:$B,$A72)</f>
        <v>0</v>
      </c>
      <c r="J72" s="8" t="n">
        <f aca="false">I72*$J$5</f>
        <v>0</v>
      </c>
      <c r="K72" s="8" t="n">
        <f aca="false">J72-H72</f>
        <v>-445.48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760</v>
      </c>
      <c r="B73" s="7" t="str">
        <f aca="false">IFERROR(INDEX('Source'!$C:$C,MATCH($A73,'Source'!$B:$B,0)),"")</f>
        <v>חגורת שבר שחור</v>
      </c>
      <c r="C73" s="8" t="n">
        <f aca="false">SUMIFS('Source'!$D:$D,'Source'!$A:$A,"207 - Salus HUNGARY",'Source'!$B:$B,$A73)</f>
        <v>5</v>
      </c>
      <c r="D73" s="8" t="n">
        <f aca="false">SUMIFS('Source'!$F:$F,'Source'!$A:$A,"207 - Salus HUNGARY",'Source'!$B:$B,$A73)</f>
        <v>0</v>
      </c>
      <c r="E73" s="8" t="n">
        <f aca="false">D73*$J$5</f>
        <v>0</v>
      </c>
      <c r="F73" s="8" t="n">
        <f aca="false">E73-C73</f>
        <v>-5</v>
      </c>
      <c r="G73" s="9" t="n">
        <f aca="false">IF(AND(C73=0,E73=0),0,IF(C73=0,"New",(E73-C73)/C73))</f>
        <v>-1</v>
      </c>
      <c r="H73" s="8" t="n">
        <f aca="false">SUMIFS('Source'!$E:$E,'Source'!$A:$A,"207 - Salus HUNGARY",'Source'!$B:$B,$A73)</f>
        <v>445.48</v>
      </c>
      <c r="I73" s="8" t="n">
        <f aca="false">SUMIFS('Source'!$G:$G,'Source'!$A:$A,"207 - Salus HUNGARY",'Source'!$B:$B,$A73)</f>
        <v>0</v>
      </c>
      <c r="J73" s="8" t="n">
        <f aca="false">I73*$J$5</f>
        <v>0</v>
      </c>
      <c r="K73" s="8" t="n">
        <f aca="false">J73-H73</f>
        <v>-445.48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1237</v>
      </c>
      <c r="B74" s="7" t="str">
        <f aca="false">IFERROR(INDEX('Source'!$C:$C,MATCH($A74,'Source'!$B:$B,0)),"")</f>
        <v>חגורת שבר שחור</v>
      </c>
      <c r="C74" s="8" t="n">
        <f aca="false">SUMIFS('Source'!$D:$D,'Source'!$A:$A,"207 - Salus HUNGARY",'Source'!$B:$B,$A74)</f>
        <v>5</v>
      </c>
      <c r="D74" s="8" t="n">
        <f aca="false">SUMIFS('Source'!$F:$F,'Source'!$A:$A,"207 - Salus HUNGARY",'Source'!$B:$B,$A74)</f>
        <v>0</v>
      </c>
      <c r="E74" s="8" t="n">
        <f aca="false">D74*$J$5</f>
        <v>0</v>
      </c>
      <c r="F74" s="8" t="n">
        <f aca="false">E74-C74</f>
        <v>-5</v>
      </c>
      <c r="G74" s="9" t="n">
        <f aca="false">IF(AND(C74=0,E74=0),0,IF(C74=0,"New",(E74-C74)/C74))</f>
        <v>-1</v>
      </c>
      <c r="H74" s="8" t="n">
        <f aca="false">SUMIFS('Source'!$E:$E,'Source'!$A:$A,"207 - Salus HUNGARY",'Source'!$B:$B,$A74)</f>
        <v>445.48</v>
      </c>
      <c r="I74" s="8" t="n">
        <f aca="false">SUMIFS('Source'!$G:$G,'Source'!$A:$A,"207 - Salus HUNGARY",'Source'!$B:$B,$A74)</f>
        <v>0</v>
      </c>
      <c r="J74" s="8" t="n">
        <f aca="false">I74*$J$5</f>
        <v>0</v>
      </c>
      <c r="K74" s="8" t="n">
        <f aca="false">J74-H74</f>
        <v>-445.48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1059</v>
      </c>
      <c r="B75" s="7" t="str">
        <f aca="false">IFERROR(INDEX('Source'!$C:$C,MATCH($A75,'Source'!$B:$B,0)),"")</f>
        <v>חגורת שבר שחור</v>
      </c>
      <c r="C75" s="8" t="n">
        <f aca="false">SUMIFS('Source'!$D:$D,'Source'!$A:$A,"207 - Salus HUNGARY",'Source'!$B:$B,$A75)</f>
        <v>5</v>
      </c>
      <c r="D75" s="8" t="n">
        <f aca="false">SUMIFS('Source'!$F:$F,'Source'!$A:$A,"207 - Salus HUNGARY",'Source'!$B:$B,$A75)</f>
        <v>0</v>
      </c>
      <c r="E75" s="8" t="n">
        <f aca="false">D75*$J$5</f>
        <v>0</v>
      </c>
      <c r="F75" s="8" t="n">
        <f aca="false">E75-C75</f>
        <v>-5</v>
      </c>
      <c r="G75" s="9" t="n">
        <f aca="false">IF(AND(C75=0,E75=0),0,IF(C75=0,"New",(E75-C75)/C75))</f>
        <v>-1</v>
      </c>
      <c r="H75" s="8" t="n">
        <f aca="false">SUMIFS('Source'!$E:$E,'Source'!$A:$A,"207 - Salus HUNGARY",'Source'!$B:$B,$A75)</f>
        <v>445.48</v>
      </c>
      <c r="I75" s="8" t="n">
        <f aca="false">SUMIFS('Source'!$G:$G,'Source'!$A:$A,"207 - Salus HUNGARY",'Source'!$B:$B,$A75)</f>
        <v>0</v>
      </c>
      <c r="J75" s="8" t="n">
        <f aca="false">I75*$J$5</f>
        <v>0</v>
      </c>
      <c r="K75" s="8" t="n">
        <f aca="false">J75-H75</f>
        <v>-445.48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1061</v>
      </c>
      <c r="B76" s="7" t="str">
        <f aca="false">IFERROR(INDEX('Source'!$C:$C,MATCH($A76,'Source'!$B:$B,0)),"")</f>
        <v>חגורת שבר שחור</v>
      </c>
      <c r="C76" s="8" t="n">
        <f aca="false">SUMIFS('Source'!$D:$D,'Source'!$A:$A,"207 - Salus HUNGARY",'Source'!$B:$B,$A76)</f>
        <v>5</v>
      </c>
      <c r="D76" s="8" t="n">
        <f aca="false">SUMIFS('Source'!$F:$F,'Source'!$A:$A,"207 - Salus HUNGARY",'Source'!$B:$B,$A76)</f>
        <v>0</v>
      </c>
      <c r="E76" s="8" t="n">
        <f aca="false">D76*$J$5</f>
        <v>0</v>
      </c>
      <c r="F76" s="8" t="n">
        <f aca="false">E76-C76</f>
        <v>-5</v>
      </c>
      <c r="G76" s="9" t="n">
        <f aca="false">IF(AND(C76=0,E76=0),0,IF(C76=0,"New",(E76-C76)/C76))</f>
        <v>-1</v>
      </c>
      <c r="H76" s="8" t="n">
        <f aca="false">SUMIFS('Source'!$E:$E,'Source'!$A:$A,"207 - Salus HUNGARY",'Source'!$B:$B,$A76)</f>
        <v>445.48</v>
      </c>
      <c r="I76" s="8" t="n">
        <f aca="false">SUMIFS('Source'!$G:$G,'Source'!$A:$A,"207 - Salus HUNGARY",'Source'!$B:$B,$A76)</f>
        <v>0</v>
      </c>
      <c r="J76" s="8" t="n">
        <f aca="false">I76*$J$5</f>
        <v>0</v>
      </c>
      <c r="K76" s="8" t="n">
        <f aca="false">J76-H76</f>
        <v>-445.48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195</v>
      </c>
      <c r="B77" s="7" t="str">
        <f aca="false">IFERROR(INDEX('Source'!$C:$C,MATCH($A77,'Source'!$B:$B,0)),"")</f>
        <v>אצבעון מפלסטיק  ליד</v>
      </c>
      <c r="C77" s="8" t="n">
        <f aca="false">SUMIFS('Source'!$D:$D,'Source'!$A:$A,"207 - Salus HUNGARY",'Source'!$B:$B,$A77)</f>
        <v>220</v>
      </c>
      <c r="D77" s="8" t="n">
        <f aca="false">SUMIFS('Source'!$F:$F,'Source'!$A:$A,"207 - Salus HUNGARY",'Source'!$B:$B,$A77)</f>
        <v>280</v>
      </c>
      <c r="E77" s="8" t="n">
        <f aca="false">D77*$J$5</f>
        <v>353.684210526316</v>
      </c>
      <c r="F77" s="8" t="n">
        <f aca="false">E77-C77</f>
        <v>133.684210526316</v>
      </c>
      <c r="G77" s="9" t="n">
        <f aca="false">IF(AND(C77=0,E77=0),0,IF(C77=0,"New",(E77-C77)/C77))</f>
        <v>0.607655502392344</v>
      </c>
      <c r="H77" s="8" t="n">
        <f aca="false">SUMIFS('Source'!$E:$E,'Source'!$A:$A,"207 - Salus HUNGARY",'Source'!$B:$B,$A77)</f>
        <v>1863.08</v>
      </c>
      <c r="I77" s="8" t="n">
        <f aca="false">SUMIFS('Source'!$G:$G,'Source'!$A:$A,"207 - Salus HUNGARY",'Source'!$B:$B,$A77)</f>
        <v>2305.84</v>
      </c>
      <c r="J77" s="8" t="n">
        <f aca="false">I77*$J$5</f>
        <v>2912.64</v>
      </c>
      <c r="K77" s="8" t="n">
        <f aca="false">J77-H77</f>
        <v>1049.56</v>
      </c>
      <c r="L77" s="9" t="n">
        <f aca="false">IF(AND(H77=0,J77=0),0,IF(H77=0,"New",(J77-H77)/H77))</f>
        <v>0.563346716190394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681</v>
      </c>
      <c r="B78" s="7" t="str">
        <f aca="false">IFERROR(INDEX('Source'!$C:$C,MATCH($A78,'Source'!$B:$B,0)),"")</f>
        <v>תומך ברך גנושילד</v>
      </c>
      <c r="C78" s="8" t="n">
        <f aca="false">SUMIFS('Source'!$D:$D,'Source'!$A:$A,"207 - Salus HUNGARY",'Source'!$B:$B,$A78)</f>
        <v>5</v>
      </c>
      <c r="D78" s="8" t="n">
        <f aca="false">SUMIFS('Source'!$F:$F,'Source'!$A:$A,"207 - Salus HUNGARY",'Source'!$B:$B,$A78)</f>
        <v>0</v>
      </c>
      <c r="E78" s="8" t="n">
        <f aca="false">D78*$J$5</f>
        <v>0</v>
      </c>
      <c r="F78" s="8" t="n">
        <f aca="false">E78-C78</f>
        <v>-5</v>
      </c>
      <c r="G78" s="9" t="n">
        <f aca="false">IF(AND(C78=0,E78=0),0,IF(C78=0,"New",(E78-C78)/C78))</f>
        <v>-1</v>
      </c>
      <c r="H78" s="8" t="n">
        <f aca="false">SUMIFS('Source'!$E:$E,'Source'!$A:$A,"207 - Salus HUNGARY",'Source'!$B:$B,$A78)</f>
        <v>426.39</v>
      </c>
      <c r="I78" s="8" t="n">
        <f aca="false">SUMIFS('Source'!$G:$G,'Source'!$A:$A,"207 - Salus HUNGARY",'Source'!$B:$B,$A78)</f>
        <v>0</v>
      </c>
      <c r="J78" s="8" t="n">
        <f aca="false">I78*$J$5</f>
        <v>0</v>
      </c>
      <c r="K78" s="8" t="n">
        <f aca="false">J78-H78</f>
        <v>-426.39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664</v>
      </c>
      <c r="B79" s="7" t="str">
        <f aca="false">IFERROR(INDEX('Source'!$C:$C,MATCH($A79,'Source'!$B:$B,0)),"")</f>
        <v>תומך ברך גנושילד</v>
      </c>
      <c r="C79" s="8" t="n">
        <f aca="false">SUMIFS('Source'!$D:$D,'Source'!$A:$A,"207 - Salus HUNGARY",'Source'!$B:$B,$A79)</f>
        <v>5</v>
      </c>
      <c r="D79" s="8" t="n">
        <f aca="false">SUMIFS('Source'!$F:$F,'Source'!$A:$A,"207 - Salus HUNGARY",'Source'!$B:$B,$A79)</f>
        <v>0</v>
      </c>
      <c r="E79" s="8" t="n">
        <f aca="false">D79*$J$5</f>
        <v>0</v>
      </c>
      <c r="F79" s="8" t="n">
        <f aca="false">E79-C79</f>
        <v>-5</v>
      </c>
      <c r="G79" s="9" t="n">
        <f aca="false">IF(AND(C79=0,E79=0),0,IF(C79=0,"New",(E79-C79)/C79))</f>
        <v>-1</v>
      </c>
      <c r="H79" s="8" t="n">
        <f aca="false">SUMIFS('Source'!$E:$E,'Source'!$A:$A,"207 - Salus HUNGARY",'Source'!$B:$B,$A79)</f>
        <v>426.39</v>
      </c>
      <c r="I79" s="8" t="n">
        <f aca="false">SUMIFS('Source'!$G:$G,'Source'!$A:$A,"207 - Salus HUNGARY",'Source'!$B:$B,$A79)</f>
        <v>0</v>
      </c>
      <c r="J79" s="8" t="n">
        <f aca="false">I79*$J$5</f>
        <v>0</v>
      </c>
      <c r="K79" s="8" t="n">
        <f aca="false">J79-H79</f>
        <v>-426.39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702</v>
      </c>
      <c r="B80" s="7" t="str">
        <f aca="false">IFERROR(INDEX('Source'!$C:$C,MATCH($A80,'Source'!$B:$B,0)),"")</f>
        <v>תומך ברך גנושילד</v>
      </c>
      <c r="C80" s="8" t="n">
        <f aca="false">SUMIFS('Source'!$D:$D,'Source'!$A:$A,"207 - Salus HUNGARY",'Source'!$B:$B,$A80)</f>
        <v>5</v>
      </c>
      <c r="D80" s="8" t="n">
        <f aca="false">SUMIFS('Source'!$F:$F,'Source'!$A:$A,"207 - Salus HUNGARY",'Source'!$B:$B,$A80)</f>
        <v>0</v>
      </c>
      <c r="E80" s="8" t="n">
        <f aca="false">D80*$J$5</f>
        <v>0</v>
      </c>
      <c r="F80" s="8" t="n">
        <f aca="false">E80-C80</f>
        <v>-5</v>
      </c>
      <c r="G80" s="9" t="n">
        <f aca="false">IF(AND(C80=0,E80=0),0,IF(C80=0,"New",(E80-C80)/C80))</f>
        <v>-1</v>
      </c>
      <c r="H80" s="8" t="n">
        <f aca="false">SUMIFS('Source'!$E:$E,'Source'!$A:$A,"207 - Salus HUNGARY",'Source'!$B:$B,$A80)</f>
        <v>426.39</v>
      </c>
      <c r="I80" s="8" t="n">
        <f aca="false">SUMIFS('Source'!$G:$G,'Source'!$A:$A,"207 - Salus HUNGARY",'Source'!$B:$B,$A80)</f>
        <v>0</v>
      </c>
      <c r="J80" s="8" t="n">
        <f aca="false">I80*$J$5</f>
        <v>0</v>
      </c>
      <c r="K80" s="8" t="n">
        <f aca="false">J80-H80</f>
        <v>-426.39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683</v>
      </c>
      <c r="B81" s="7" t="str">
        <f aca="false">IFERROR(INDEX('Source'!$C:$C,MATCH($A81,'Source'!$B:$B,0)),"")</f>
        <v>תומך ברך גנושילד</v>
      </c>
      <c r="C81" s="8" t="n">
        <f aca="false">SUMIFS('Source'!$D:$D,'Source'!$A:$A,"207 - Salus HUNGARY",'Source'!$B:$B,$A81)</f>
        <v>5</v>
      </c>
      <c r="D81" s="8" t="n">
        <f aca="false">SUMIFS('Source'!$F:$F,'Source'!$A:$A,"207 - Salus HUNGARY",'Source'!$B:$B,$A81)</f>
        <v>0</v>
      </c>
      <c r="E81" s="8" t="n">
        <f aca="false">D81*$J$5</f>
        <v>0</v>
      </c>
      <c r="F81" s="8" t="n">
        <f aca="false">E81-C81</f>
        <v>-5</v>
      </c>
      <c r="G81" s="9" t="n">
        <f aca="false">IF(AND(C81=0,E81=0),0,IF(C81=0,"New",(E81-C81)/C81))</f>
        <v>-1</v>
      </c>
      <c r="H81" s="8" t="n">
        <f aca="false">SUMIFS('Source'!$E:$E,'Source'!$A:$A,"207 - Salus HUNGARY",'Source'!$B:$B,$A81)</f>
        <v>426.39</v>
      </c>
      <c r="I81" s="8" t="n">
        <f aca="false">SUMIFS('Source'!$G:$G,'Source'!$A:$A,"207 - Salus HUNGARY",'Source'!$B:$B,$A81)</f>
        <v>0</v>
      </c>
      <c r="J81" s="8" t="n">
        <f aca="false">I81*$J$5</f>
        <v>0</v>
      </c>
      <c r="K81" s="8" t="n">
        <f aca="false">J81-H81</f>
        <v>-426.39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831</v>
      </c>
      <c r="B82" s="7" t="str">
        <f aca="false">IFERROR(INDEX('Source'!$C:$C,MATCH($A82,'Source'!$B:$B,0)),"")</f>
        <v>רפידת זיכרון 376</v>
      </c>
      <c r="C82" s="8" t="n">
        <f aca="false">SUMIFS('Source'!$D:$D,'Source'!$A:$A,"207 - Salus HUNGARY",'Source'!$B:$B,$A82)</f>
        <v>5</v>
      </c>
      <c r="D82" s="8" t="n">
        <f aca="false">SUMIFS('Source'!$F:$F,'Source'!$A:$A,"207 - Salus HUNGARY",'Source'!$B:$B,$A82)</f>
        <v>35</v>
      </c>
      <c r="E82" s="8" t="n">
        <f aca="false">D82*$J$5</f>
        <v>44.2105263157895</v>
      </c>
      <c r="F82" s="8" t="n">
        <f aca="false">E82-C82</f>
        <v>39.2105263157895</v>
      </c>
      <c r="G82" s="9" t="n">
        <f aca="false">IF(AND(C82=0,E82=0),0,IF(C82=0,"New",(E82-C82)/C82))</f>
        <v>7.8421052631579</v>
      </c>
      <c r="H82" s="8" t="n">
        <f aca="false">SUMIFS('Source'!$E:$E,'Source'!$A:$A,"207 - Salus HUNGARY",'Source'!$B:$B,$A82)</f>
        <v>68.97</v>
      </c>
      <c r="I82" s="8" t="n">
        <f aca="false">SUMIFS('Source'!$G:$G,'Source'!$A:$A,"207 - Salus HUNGARY",'Source'!$B:$B,$A82)</f>
        <v>486.46</v>
      </c>
      <c r="J82" s="8" t="n">
        <f aca="false">I82*$J$5</f>
        <v>614.475789473684</v>
      </c>
      <c r="K82" s="8" t="n">
        <f aca="false">J82-H82</f>
        <v>545.505789473684</v>
      </c>
      <c r="L82" s="9" t="n">
        <f aca="false">IF(AND(H82=0,J82=0),0,IF(H82=0,"New",(J82-H82)/H82))</f>
        <v>7.90931984157872</v>
      </c>
      <c r="M82" s="7" t="str">
        <f aca="false">IF(AND(OR(C82&lt;&gt;0,H82&lt;&gt;0),D82=0,I82=0),"DROP",IF(AND(OR(D82&lt;&gt;0,I82&lt;&gt;0),C82=0,H82=0),"NEW",""))</f>
        <v/>
      </c>
    </row>
    <row r="83" customFormat="false" ht="15" hidden="false" customHeight="false" outlineLevel="0" collapsed="false">
      <c r="A83" s="7" t="s">
        <v>150</v>
      </c>
      <c r="B83" s="7" t="str">
        <f aca="false">IFERROR(INDEX('Source'!$C:$C,MATCH($A83,'Source'!$B:$B,0)),"")</f>
        <v>שרוול מסיליקון ל</v>
      </c>
      <c r="C83" s="8" t="n">
        <f aca="false">SUMIFS('Source'!$D:$D,'Source'!$A:$A,"207 - Salus HUNGARY",'Source'!$B:$B,$A83)</f>
        <v>420</v>
      </c>
      <c r="D83" s="8" t="n">
        <f aca="false">SUMIFS('Source'!$F:$F,'Source'!$A:$A,"207 - Salus HUNGARY",'Source'!$B:$B,$A83)</f>
        <v>410</v>
      </c>
      <c r="E83" s="8" t="n">
        <f aca="false">D83*$J$5</f>
        <v>517.894736842105</v>
      </c>
      <c r="F83" s="8" t="n">
        <f aca="false">E83-C83</f>
        <v>97.8947368421052</v>
      </c>
      <c r="G83" s="9" t="n">
        <f aca="false">IF(AND(C83=0,E83=0),0,IF(C83=0,"New",(E83-C83)/C83))</f>
        <v>0.233082706766917</v>
      </c>
      <c r="H83" s="8" t="n">
        <f aca="false">SUMIFS('Source'!$E:$E,'Source'!$A:$A,"207 - Salus HUNGARY",'Source'!$B:$B,$A83)</f>
        <v>3674.31</v>
      </c>
      <c r="I83" s="8" t="n">
        <f aca="false">SUMIFS('Source'!$G:$G,'Source'!$A:$A,"207 - Salus HUNGARY",'Source'!$B:$B,$A83)</f>
        <v>3258.95</v>
      </c>
      <c r="J83" s="8" t="n">
        <f aca="false">I83*$J$5</f>
        <v>4116.56842105263</v>
      </c>
      <c r="K83" s="8" t="n">
        <f aca="false">J83-H83</f>
        <v>442.258421052632</v>
      </c>
      <c r="L83" s="9" t="n">
        <f aca="false">IF(AND(H83=0,J83=0),0,IF(H83=0,"New",(J83-H83)/H83))</f>
        <v>0.120365026645175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299</v>
      </c>
      <c r="B84" s="7" t="str">
        <f aca="false">IFERROR(INDEX('Source'!$C:$C,MATCH($A84,'Source'!$B:$B,0)),"")</f>
        <v>מישר כתפיים</v>
      </c>
      <c r="C84" s="8" t="n">
        <f aca="false">SUMIFS('Source'!$D:$D,'Source'!$A:$A,"207 - Salus HUNGARY",'Source'!$B:$B,$A84)</f>
        <v>6</v>
      </c>
      <c r="D84" s="8" t="n">
        <f aca="false">SUMIFS('Source'!$F:$F,'Source'!$A:$A,"207 - Salus HUNGARY",'Source'!$B:$B,$A84)</f>
        <v>0</v>
      </c>
      <c r="E84" s="8" t="n">
        <f aca="false">D84*$J$5</f>
        <v>0</v>
      </c>
      <c r="F84" s="8" t="n">
        <f aca="false">E84-C84</f>
        <v>-6</v>
      </c>
      <c r="G84" s="9" t="n">
        <f aca="false">IF(AND(C84=0,E84=0),0,IF(C84=0,"New",(E84-C84)/C84))</f>
        <v>-1</v>
      </c>
      <c r="H84" s="8" t="n">
        <f aca="false">SUMIFS('Source'!$E:$E,'Source'!$A:$A,"207 - Salus HUNGARY",'Source'!$B:$B,$A84)</f>
        <v>412.53</v>
      </c>
      <c r="I84" s="8" t="n">
        <f aca="false">SUMIFS('Source'!$G:$G,'Source'!$A:$A,"207 - Salus HUNGARY",'Source'!$B:$B,$A84)</f>
        <v>0</v>
      </c>
      <c r="J84" s="8" t="n">
        <f aca="false">I84*$J$5</f>
        <v>0</v>
      </c>
      <c r="K84" s="8" t="n">
        <f aca="false">J84-H84</f>
        <v>-412.53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111</v>
      </c>
      <c r="B85" s="7" t="str">
        <f aca="false">IFERROR(INDEX('Source'!$C:$C,MATCH($A85,'Source'!$B:$B,0)),"")</f>
        <v>מגן קרסול סגור</v>
      </c>
      <c r="C85" s="8" t="n">
        <f aca="false">SUMIFS('Source'!$D:$D,'Source'!$A:$A,"207 - Salus HUNGARY",'Source'!$B:$B,$A85)</f>
        <v>44</v>
      </c>
      <c r="D85" s="8" t="n">
        <f aca="false">SUMIFS('Source'!$F:$F,'Source'!$A:$A,"207 - Salus HUNGARY",'Source'!$B:$B,$A85)</f>
        <v>25</v>
      </c>
      <c r="E85" s="8" t="n">
        <f aca="false">D85*$J$5</f>
        <v>31.5789473684211</v>
      </c>
      <c r="F85" s="8" t="n">
        <f aca="false">E85-C85</f>
        <v>-12.4210526315789</v>
      </c>
      <c r="G85" s="9" t="n">
        <f aca="false">IF(AND(C85=0,E85=0),0,IF(C85=0,"New",(E85-C85)/C85))</f>
        <v>-0.282296650717703</v>
      </c>
      <c r="H85" s="8" t="n">
        <f aca="false">SUMIFS('Source'!$E:$E,'Source'!$A:$A,"207 - Salus HUNGARY",'Source'!$B:$B,$A85)</f>
        <v>915.75</v>
      </c>
      <c r="I85" s="8" t="n">
        <f aca="false">SUMIFS('Source'!$G:$G,'Source'!$A:$A,"207 - Salus HUNGARY",'Source'!$B:$B,$A85)</f>
        <v>503.57</v>
      </c>
      <c r="J85" s="8" t="n">
        <f aca="false">I85*$J$5</f>
        <v>636.088421052632</v>
      </c>
      <c r="K85" s="8" t="n">
        <f aca="false">J85-H85</f>
        <v>-279.661578947368</v>
      </c>
      <c r="L85" s="9" t="n">
        <f aca="false">IF(AND(H85=0,J85=0),0,IF(H85=0,"New",(J85-H85)/H85))</f>
        <v>-0.305390749601276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1238</v>
      </c>
      <c r="B86" s="7" t="str">
        <f aca="false">IFERROR(INDEX('Source'!$C:$C,MATCH($A86,'Source'!$B:$B,0)),"")</f>
        <v>חגורת שבר שחור</v>
      </c>
      <c r="C86" s="8" t="n">
        <f aca="false">SUMIFS('Source'!$D:$D,'Source'!$A:$A,"207 - Salus HUNGARY",'Source'!$B:$B,$A86)</f>
        <v>5</v>
      </c>
      <c r="D86" s="8" t="n">
        <f aca="false">SUMIFS('Source'!$F:$F,'Source'!$A:$A,"207 - Salus HUNGARY",'Source'!$B:$B,$A86)</f>
        <v>0</v>
      </c>
      <c r="E86" s="8" t="n">
        <f aca="false">D86*$J$5</f>
        <v>0</v>
      </c>
      <c r="F86" s="8" t="n">
        <f aca="false">E86-C86</f>
        <v>-5</v>
      </c>
      <c r="G86" s="9" t="n">
        <f aca="false">IF(AND(C86=0,E86=0),0,IF(C86=0,"New",(E86-C86)/C86))</f>
        <v>-1</v>
      </c>
      <c r="H86" s="8" t="n">
        <f aca="false">SUMIFS('Source'!$E:$E,'Source'!$A:$A,"207 - Salus HUNGARY",'Source'!$B:$B,$A86)</f>
        <v>405.71</v>
      </c>
      <c r="I86" s="8" t="n">
        <f aca="false">SUMIFS('Source'!$G:$G,'Source'!$A:$A,"207 - Salus HUNGARY",'Source'!$B:$B,$A86)</f>
        <v>0</v>
      </c>
      <c r="J86" s="8" t="n">
        <f aca="false">I86*$J$5</f>
        <v>0</v>
      </c>
      <c r="K86" s="8" t="n">
        <f aca="false">J86-H86</f>
        <v>-405.71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1239</v>
      </c>
      <c r="B87" s="7" t="str">
        <f aca="false">IFERROR(INDEX('Source'!$C:$C,MATCH($A87,'Source'!$B:$B,0)),"")</f>
        <v>חגורת שבר שחור</v>
      </c>
      <c r="C87" s="8" t="n">
        <f aca="false">SUMIFS('Source'!$D:$D,'Source'!$A:$A,"207 - Salus HUNGARY",'Source'!$B:$B,$A87)</f>
        <v>5</v>
      </c>
      <c r="D87" s="8" t="n">
        <f aca="false">SUMIFS('Source'!$F:$F,'Source'!$A:$A,"207 - Salus HUNGARY",'Source'!$B:$B,$A87)</f>
        <v>0</v>
      </c>
      <c r="E87" s="8" t="n">
        <f aca="false">D87*$J$5</f>
        <v>0</v>
      </c>
      <c r="F87" s="8" t="n">
        <f aca="false">E87-C87</f>
        <v>-5</v>
      </c>
      <c r="G87" s="9" t="n">
        <f aca="false">IF(AND(C87=0,E87=0),0,IF(C87=0,"New",(E87-C87)/C87))</f>
        <v>-1</v>
      </c>
      <c r="H87" s="8" t="n">
        <f aca="false">SUMIFS('Source'!$E:$E,'Source'!$A:$A,"207 - Salus HUNGARY",'Source'!$B:$B,$A87)</f>
        <v>405.71</v>
      </c>
      <c r="I87" s="8" t="n">
        <f aca="false">SUMIFS('Source'!$G:$G,'Source'!$A:$A,"207 - Salus HUNGARY",'Source'!$B:$B,$A87)</f>
        <v>0</v>
      </c>
      <c r="J87" s="8" t="n">
        <f aca="false">I87*$J$5</f>
        <v>0</v>
      </c>
      <c r="K87" s="8" t="n">
        <f aca="false">J87-H87</f>
        <v>-405.71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1240</v>
      </c>
      <c r="B88" s="7" t="str">
        <f aca="false">IFERROR(INDEX('Source'!$C:$C,MATCH($A88,'Source'!$B:$B,0)),"")</f>
        <v>חגורת שבר שחור</v>
      </c>
      <c r="C88" s="8" t="n">
        <f aca="false">SUMIFS('Source'!$D:$D,'Source'!$A:$A,"207 - Salus HUNGARY",'Source'!$B:$B,$A88)</f>
        <v>5</v>
      </c>
      <c r="D88" s="8" t="n">
        <f aca="false">SUMIFS('Source'!$F:$F,'Source'!$A:$A,"207 - Salus HUNGARY",'Source'!$B:$B,$A88)</f>
        <v>0</v>
      </c>
      <c r="E88" s="8" t="n">
        <f aca="false">D88*$J$5</f>
        <v>0</v>
      </c>
      <c r="F88" s="8" t="n">
        <f aca="false">E88-C88</f>
        <v>-5</v>
      </c>
      <c r="G88" s="9" t="n">
        <f aca="false">IF(AND(C88=0,E88=0),0,IF(C88=0,"New",(E88-C88)/C88))</f>
        <v>-1</v>
      </c>
      <c r="H88" s="8" t="n">
        <f aca="false">SUMIFS('Source'!$E:$E,'Source'!$A:$A,"207 - Salus HUNGARY",'Source'!$B:$B,$A88)</f>
        <v>405.71</v>
      </c>
      <c r="I88" s="8" t="n">
        <f aca="false">SUMIFS('Source'!$G:$G,'Source'!$A:$A,"207 - Salus HUNGARY",'Source'!$B:$B,$A88)</f>
        <v>0</v>
      </c>
      <c r="J88" s="8" t="n">
        <f aca="false">I88*$J$5</f>
        <v>0</v>
      </c>
      <c r="K88" s="8" t="n">
        <f aca="false">J88-H88</f>
        <v>-405.71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1072</v>
      </c>
      <c r="B89" s="7" t="str">
        <f aca="false">IFERROR(INDEX('Source'!$C:$C,MATCH($A89,'Source'!$B:$B,0)),"")</f>
        <v>חגורת שבר שחור</v>
      </c>
      <c r="C89" s="8" t="n">
        <f aca="false">SUMIFS('Source'!$D:$D,'Source'!$A:$A,"207 - Salus HUNGARY",'Source'!$B:$B,$A89)</f>
        <v>5</v>
      </c>
      <c r="D89" s="8" t="n">
        <f aca="false">SUMIFS('Source'!$F:$F,'Source'!$A:$A,"207 - Salus HUNGARY",'Source'!$B:$B,$A89)</f>
        <v>0</v>
      </c>
      <c r="E89" s="8" t="n">
        <f aca="false">D89*$J$5</f>
        <v>0</v>
      </c>
      <c r="F89" s="8" t="n">
        <f aca="false">E89-C89</f>
        <v>-5</v>
      </c>
      <c r="G89" s="9" t="n">
        <f aca="false">IF(AND(C89=0,E89=0),0,IF(C89=0,"New",(E89-C89)/C89))</f>
        <v>-1</v>
      </c>
      <c r="H89" s="8" t="n">
        <f aca="false">SUMIFS('Source'!$E:$E,'Source'!$A:$A,"207 - Salus HUNGARY",'Source'!$B:$B,$A89)</f>
        <v>405.71</v>
      </c>
      <c r="I89" s="8" t="n">
        <f aca="false">SUMIFS('Source'!$G:$G,'Source'!$A:$A,"207 - Salus HUNGARY",'Source'!$B:$B,$A89)</f>
        <v>0</v>
      </c>
      <c r="J89" s="8" t="n">
        <f aca="false">I89*$J$5</f>
        <v>0</v>
      </c>
      <c r="K89" s="8" t="n">
        <f aca="false">J89-H89</f>
        <v>-405.71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1241</v>
      </c>
      <c r="B90" s="7" t="str">
        <f aca="false">IFERROR(INDEX('Source'!$C:$C,MATCH($A90,'Source'!$B:$B,0)),"")</f>
        <v>חגורת שבר שחור</v>
      </c>
      <c r="C90" s="8" t="n">
        <f aca="false">SUMIFS('Source'!$D:$D,'Source'!$A:$A,"207 - Salus HUNGARY",'Source'!$B:$B,$A90)</f>
        <v>5</v>
      </c>
      <c r="D90" s="8" t="n">
        <f aca="false">SUMIFS('Source'!$F:$F,'Source'!$A:$A,"207 - Salus HUNGARY",'Source'!$B:$B,$A90)</f>
        <v>0</v>
      </c>
      <c r="E90" s="8" t="n">
        <f aca="false">D90*$J$5</f>
        <v>0</v>
      </c>
      <c r="F90" s="8" t="n">
        <f aca="false">E90-C90</f>
        <v>-5</v>
      </c>
      <c r="G90" s="9" t="n">
        <f aca="false">IF(AND(C90=0,E90=0),0,IF(C90=0,"New",(E90-C90)/C90))</f>
        <v>-1</v>
      </c>
      <c r="H90" s="8" t="n">
        <f aca="false">SUMIFS('Source'!$E:$E,'Source'!$A:$A,"207 - Salus HUNGARY",'Source'!$B:$B,$A90)</f>
        <v>405.71</v>
      </c>
      <c r="I90" s="8" t="n">
        <f aca="false">SUMIFS('Source'!$G:$G,'Source'!$A:$A,"207 - Salus HUNGARY",'Source'!$B:$B,$A90)</f>
        <v>0</v>
      </c>
      <c r="J90" s="8" t="n">
        <f aca="false">I90*$J$5</f>
        <v>0</v>
      </c>
      <c r="K90" s="8" t="n">
        <f aca="false">J90-H90</f>
        <v>-405.71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1079</v>
      </c>
      <c r="B91" s="7" t="str">
        <f aca="false">IFERROR(INDEX('Source'!$C:$C,MATCH($A91,'Source'!$B:$B,0)),"")</f>
        <v>חגורת שבר שחור</v>
      </c>
      <c r="C91" s="8" t="n">
        <f aca="false">SUMIFS('Source'!$D:$D,'Source'!$A:$A,"207 - Salus HUNGARY",'Source'!$B:$B,$A91)</f>
        <v>5</v>
      </c>
      <c r="D91" s="8" t="n">
        <f aca="false">SUMIFS('Source'!$F:$F,'Source'!$A:$A,"207 - Salus HUNGARY",'Source'!$B:$B,$A91)</f>
        <v>0</v>
      </c>
      <c r="E91" s="8" t="n">
        <f aca="false">D91*$J$5</f>
        <v>0</v>
      </c>
      <c r="F91" s="8" t="n">
        <f aca="false">E91-C91</f>
        <v>-5</v>
      </c>
      <c r="G91" s="9" t="n">
        <f aca="false">IF(AND(C91=0,E91=0),0,IF(C91=0,"New",(E91-C91)/C91))</f>
        <v>-1</v>
      </c>
      <c r="H91" s="8" t="n">
        <f aca="false">SUMIFS('Source'!$E:$E,'Source'!$A:$A,"207 - Salus HUNGARY",'Source'!$B:$B,$A91)</f>
        <v>405.71</v>
      </c>
      <c r="I91" s="8" t="n">
        <f aca="false">SUMIFS('Source'!$G:$G,'Source'!$A:$A,"207 - Salus HUNGARY",'Source'!$B:$B,$A91)</f>
        <v>0</v>
      </c>
      <c r="J91" s="8" t="n">
        <f aca="false">I91*$J$5</f>
        <v>0</v>
      </c>
      <c r="K91" s="8" t="n">
        <f aca="false">J91-H91</f>
        <v>-405.71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406</v>
      </c>
      <c r="B92" s="7" t="str">
        <f aca="false">IFERROR(INDEX('Source'!$C:$C,MATCH($A92,'Source'!$B:$B,0)),"")</f>
        <v>מגן ירך</v>
      </c>
      <c r="C92" s="8" t="n">
        <f aca="false">SUMIFS('Source'!$D:$D,'Source'!$A:$A,"207 - Salus HUNGARY",'Source'!$B:$B,$A92)</f>
        <v>12</v>
      </c>
      <c r="D92" s="8" t="n">
        <f aca="false">SUMIFS('Source'!$F:$F,'Source'!$A:$A,"207 - Salus HUNGARY",'Source'!$B:$B,$A92)</f>
        <v>0</v>
      </c>
      <c r="E92" s="8" t="n">
        <f aca="false">D92*$J$5</f>
        <v>0</v>
      </c>
      <c r="F92" s="8" t="n">
        <f aca="false">E92-C92</f>
        <v>-12</v>
      </c>
      <c r="G92" s="9" t="n">
        <f aca="false">IF(AND(C92=0,E92=0),0,IF(C92=0,"New",(E92-C92)/C92))</f>
        <v>-1</v>
      </c>
      <c r="H92" s="8" t="n">
        <f aca="false">SUMIFS('Source'!$E:$E,'Source'!$A:$A,"207 - Salus HUNGARY",'Source'!$B:$B,$A92)</f>
        <v>391.77</v>
      </c>
      <c r="I92" s="8" t="n">
        <f aca="false">SUMIFS('Source'!$G:$G,'Source'!$A:$A,"207 - Salus HUNGARY",'Source'!$B:$B,$A92)</f>
        <v>0</v>
      </c>
      <c r="J92" s="8" t="n">
        <f aca="false">I92*$J$5</f>
        <v>0</v>
      </c>
      <c r="K92" s="8" t="n">
        <f aca="false">J92-H92</f>
        <v>-391.77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791</v>
      </c>
      <c r="B93" s="7" t="str">
        <f aca="false">IFERROR(INDEX('Source'!$C:$C,MATCH($A93,'Source'!$B:$B,0)),"")</f>
        <v>סד קרסול</v>
      </c>
      <c r="C93" s="8" t="n">
        <f aca="false">SUMIFS('Source'!$D:$D,'Source'!$A:$A,"207 - Salus HUNGARY",'Source'!$B:$B,$A93)</f>
        <v>10</v>
      </c>
      <c r="D93" s="8" t="n">
        <f aca="false">SUMIFS('Source'!$F:$F,'Source'!$A:$A,"207 - Salus HUNGARY",'Source'!$B:$B,$A93)</f>
        <v>5</v>
      </c>
      <c r="E93" s="8" t="n">
        <f aca="false">D93*$J$5</f>
        <v>6.31578947368421</v>
      </c>
      <c r="F93" s="8" t="n">
        <f aca="false">E93-C93</f>
        <v>-3.68421052631579</v>
      </c>
      <c r="G93" s="9" t="n">
        <f aca="false">IF(AND(C93=0,E93=0),0,IF(C93=0,"New",(E93-C93)/C93))</f>
        <v>-0.368421052631579</v>
      </c>
      <c r="H93" s="8" t="n">
        <f aca="false">SUMIFS('Source'!$E:$E,'Source'!$A:$A,"207 - Salus HUNGARY",'Source'!$B:$B,$A93)</f>
        <v>720.8</v>
      </c>
      <c r="I93" s="8" t="n">
        <f aca="false">SUMIFS('Source'!$G:$G,'Source'!$A:$A,"207 - Salus HUNGARY",'Source'!$B:$B,$A93)</f>
        <v>345.45</v>
      </c>
      <c r="J93" s="8" t="n">
        <f aca="false">I93*$J$5</f>
        <v>436.357894736842</v>
      </c>
      <c r="K93" s="8" t="n">
        <f aca="false">J93-H93</f>
        <v>-284.442105263158</v>
      </c>
      <c r="L93" s="9" t="n">
        <f aca="false">IF(AND(H93=0,J93=0),0,IF(H93=0,"New",(J93-H93)/H93))</f>
        <v>-0.394620012851218</v>
      </c>
      <c r="M93" s="7" t="str">
        <f aca="false">IF(AND(OR(C93&lt;&gt;0,H93&lt;&gt;0),D93=0,I93=0),"DROP",IF(AND(OR(D93&lt;&gt;0,I93&lt;&gt;0),C93=0,H93=0),"NEW",""))</f>
        <v/>
      </c>
    </row>
    <row r="94" customFormat="false" ht="15" hidden="false" customHeight="false" outlineLevel="0" collapsed="false">
      <c r="A94" s="7" t="s">
        <v>692</v>
      </c>
      <c r="B94" s="7" t="str">
        <f aca="false">IFERROR(INDEX('Source'!$C:$C,MATCH($A94,'Source'!$B:$B,0)),"")</f>
        <v>כפפת CTS שמאל</v>
      </c>
      <c r="C94" s="8" t="n">
        <f aca="false">SUMIFS('Source'!$D:$D,'Source'!$A:$A,"207 - Salus HUNGARY",'Source'!$B:$B,$A94)</f>
        <v>10</v>
      </c>
      <c r="D94" s="8" t="n">
        <f aca="false">SUMIFS('Source'!$F:$F,'Source'!$A:$A,"207 - Salus HUNGARY",'Source'!$B:$B,$A94)</f>
        <v>0</v>
      </c>
      <c r="E94" s="8" t="n">
        <f aca="false">D94*$J$5</f>
        <v>0</v>
      </c>
      <c r="F94" s="8" t="n">
        <f aca="false">E94-C94</f>
        <v>-10</v>
      </c>
      <c r="G94" s="9" t="n">
        <f aca="false">IF(AND(C94=0,E94=0),0,IF(C94=0,"New",(E94-C94)/C94))</f>
        <v>-1</v>
      </c>
      <c r="H94" s="8" t="n">
        <f aca="false">SUMIFS('Source'!$E:$E,'Source'!$A:$A,"207 - Salus HUNGARY",'Source'!$B:$B,$A94)</f>
        <v>373.89</v>
      </c>
      <c r="I94" s="8" t="n">
        <f aca="false">SUMIFS('Source'!$G:$G,'Source'!$A:$A,"207 - Salus HUNGARY",'Source'!$B:$B,$A94)</f>
        <v>0</v>
      </c>
      <c r="J94" s="8" t="n">
        <f aca="false">I94*$J$5</f>
        <v>0</v>
      </c>
      <c r="K94" s="8" t="n">
        <f aca="false">J94-H94</f>
        <v>-373.89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676</v>
      </c>
      <c r="B95" s="7" t="str">
        <f aca="false">IFERROR(INDEX('Source'!$C:$C,MATCH($A95,'Source'!$B:$B,0)),"")</f>
        <v>כפפת CTS שמאל</v>
      </c>
      <c r="C95" s="8" t="n">
        <f aca="false">SUMIFS('Source'!$D:$D,'Source'!$A:$A,"207 - Salus HUNGARY",'Source'!$B:$B,$A95)</f>
        <v>10</v>
      </c>
      <c r="D95" s="8" t="n">
        <f aca="false">SUMIFS('Source'!$F:$F,'Source'!$A:$A,"207 - Salus HUNGARY",'Source'!$B:$B,$A95)</f>
        <v>0</v>
      </c>
      <c r="E95" s="8" t="n">
        <f aca="false">D95*$J$5</f>
        <v>0</v>
      </c>
      <c r="F95" s="8" t="n">
        <f aca="false">E95-C95</f>
        <v>-10</v>
      </c>
      <c r="G95" s="9" t="n">
        <f aca="false">IF(AND(C95=0,E95=0),0,IF(C95=0,"New",(E95-C95)/C95))</f>
        <v>-1</v>
      </c>
      <c r="H95" s="8" t="n">
        <f aca="false">SUMIFS('Source'!$E:$E,'Source'!$A:$A,"207 - Salus HUNGARY",'Source'!$B:$B,$A95)</f>
        <v>373.89</v>
      </c>
      <c r="I95" s="8" t="n">
        <f aca="false">SUMIFS('Source'!$G:$G,'Source'!$A:$A,"207 - Salus HUNGARY",'Source'!$B:$B,$A95)</f>
        <v>0</v>
      </c>
      <c r="J95" s="8" t="n">
        <f aca="false">I95*$J$5</f>
        <v>0</v>
      </c>
      <c r="K95" s="8" t="n">
        <f aca="false">J95-H95</f>
        <v>-373.89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711</v>
      </c>
      <c r="B96" s="7" t="str">
        <f aca="false">IFERROR(INDEX('Source'!$C:$C,MATCH($A96,'Source'!$B:$B,0)),"")</f>
        <v>כפפת CTS ימין</v>
      </c>
      <c r="C96" s="8" t="n">
        <f aca="false">SUMIFS('Source'!$D:$D,'Source'!$A:$A,"207 - Salus HUNGARY",'Source'!$B:$B,$A96)</f>
        <v>10</v>
      </c>
      <c r="D96" s="8" t="n">
        <f aca="false">SUMIFS('Source'!$F:$F,'Source'!$A:$A,"207 - Salus HUNGARY",'Source'!$B:$B,$A96)</f>
        <v>0</v>
      </c>
      <c r="E96" s="8" t="n">
        <f aca="false">D96*$J$5</f>
        <v>0</v>
      </c>
      <c r="F96" s="8" t="n">
        <f aca="false">E96-C96</f>
        <v>-10</v>
      </c>
      <c r="G96" s="9" t="n">
        <f aca="false">IF(AND(C96=0,E96=0),0,IF(C96=0,"New",(E96-C96)/C96))</f>
        <v>-1</v>
      </c>
      <c r="H96" s="8" t="n">
        <f aca="false">SUMIFS('Source'!$E:$E,'Source'!$A:$A,"207 - Salus HUNGARY",'Source'!$B:$B,$A96)</f>
        <v>373.89</v>
      </c>
      <c r="I96" s="8" t="n">
        <f aca="false">SUMIFS('Source'!$G:$G,'Source'!$A:$A,"207 - Salus HUNGARY",'Source'!$B:$B,$A96)</f>
        <v>0</v>
      </c>
      <c r="J96" s="8" t="n">
        <f aca="false">I96*$J$5</f>
        <v>0</v>
      </c>
      <c r="K96" s="8" t="n">
        <f aca="false">J96-H96</f>
        <v>-373.89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674</v>
      </c>
      <c r="B97" s="7" t="str">
        <f aca="false">IFERROR(INDEX('Source'!$C:$C,MATCH($A97,'Source'!$B:$B,0)),"")</f>
        <v>כפפת CTS ימין</v>
      </c>
      <c r="C97" s="8" t="n">
        <f aca="false">SUMIFS('Source'!$D:$D,'Source'!$A:$A,"207 - Salus HUNGARY",'Source'!$B:$B,$A97)</f>
        <v>10</v>
      </c>
      <c r="D97" s="8" t="n">
        <f aca="false">SUMIFS('Source'!$F:$F,'Source'!$A:$A,"207 - Salus HUNGARY",'Source'!$B:$B,$A97)</f>
        <v>0</v>
      </c>
      <c r="E97" s="8" t="n">
        <f aca="false">D97*$J$5</f>
        <v>0</v>
      </c>
      <c r="F97" s="8" t="n">
        <f aca="false">E97-C97</f>
        <v>-10</v>
      </c>
      <c r="G97" s="9" t="n">
        <f aca="false">IF(AND(C97=0,E97=0),0,IF(C97=0,"New",(E97-C97)/C97))</f>
        <v>-1</v>
      </c>
      <c r="H97" s="8" t="n">
        <f aca="false">SUMIFS('Source'!$E:$E,'Source'!$A:$A,"207 - Salus HUNGARY",'Source'!$B:$B,$A97)</f>
        <v>373.89</v>
      </c>
      <c r="I97" s="8" t="n">
        <f aca="false">SUMIFS('Source'!$G:$G,'Source'!$A:$A,"207 - Salus HUNGARY",'Source'!$B:$B,$A97)</f>
        <v>0</v>
      </c>
      <c r="J97" s="8" t="n">
        <f aca="false">I97*$J$5</f>
        <v>0</v>
      </c>
      <c r="K97" s="8" t="n">
        <f aca="false">J97-H97</f>
        <v>-373.89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670</v>
      </c>
      <c r="B98" s="7" t="str">
        <f aca="false">IFERROR(INDEX('Source'!$C:$C,MATCH($A98,'Source'!$B:$B,0)),"")</f>
        <v>מגן לכתף ימין/שמאל</v>
      </c>
      <c r="C98" s="8" t="n">
        <f aca="false">SUMIFS('Source'!$D:$D,'Source'!$A:$A,"207 - Salus HUNGARY",'Source'!$B:$B,$A98)</f>
        <v>0</v>
      </c>
      <c r="D98" s="8" t="n">
        <f aca="false">SUMIFS('Source'!$F:$F,'Source'!$A:$A,"207 - Salus HUNGARY",'Source'!$B:$B,$A98)</f>
        <v>5</v>
      </c>
      <c r="E98" s="8" t="n">
        <f aca="false">D98*$J$5</f>
        <v>6.31578947368421</v>
      </c>
      <c r="F98" s="8" t="n">
        <f aca="false">E98-C98</f>
        <v>6.31578947368421</v>
      </c>
      <c r="G98" s="9" t="str">
        <f aca="false">IF(AND(C98=0,E98=0),0,IF(C98=0,"New",(E98-C98)/C98))</f>
        <v>New</v>
      </c>
      <c r="H98" s="8" t="n">
        <f aca="false">SUMIFS('Source'!$E:$E,'Source'!$A:$A,"207 - Salus HUNGARY",'Source'!$B:$B,$A98)</f>
        <v>0</v>
      </c>
      <c r="I98" s="8" t="n">
        <f aca="false">SUMIFS('Source'!$G:$G,'Source'!$A:$A,"207 - Salus HUNGARY",'Source'!$B:$B,$A98)</f>
        <v>372.86</v>
      </c>
      <c r="J98" s="8" t="n">
        <f aca="false">I98*$J$5</f>
        <v>470.981052631579</v>
      </c>
      <c r="K98" s="8" t="n">
        <f aca="false">J98-H98</f>
        <v>470.981052631579</v>
      </c>
      <c r="L98" s="9" t="str">
        <f aca="false">IF(AND(H98=0,J98=0),0,IF(H98=0,"New",(J98-H98)/H98))</f>
        <v>New</v>
      </c>
      <c r="M98" s="7" t="str">
        <f aca="false">IF(AND(OR(C98&lt;&gt;0,H98&lt;&gt;0),D98=0,I98=0),"DROP",IF(AND(OR(D98&lt;&gt;0,I98&lt;&gt;0),C98=0,H98=0),"NEW",""))</f>
        <v>NEW</v>
      </c>
    </row>
    <row r="99" customFormat="false" ht="15" hidden="false" customHeight="false" outlineLevel="0" collapsed="false">
      <c r="A99" s="7" t="s">
        <v>335</v>
      </c>
      <c r="B99" s="7" t="str">
        <f aca="false">IFERROR(INDEX('Source'!$C:$C,MATCH($A99,'Source'!$B:$B,0)),"")</f>
        <v>מגן קרסול+ עקב סגור+רצועות</v>
      </c>
      <c r="C99" s="8" t="n">
        <f aca="false">SUMIFS('Source'!$D:$D,'Source'!$A:$A,"207 - Salus HUNGARY",'Source'!$B:$B,$A99)</f>
        <v>8</v>
      </c>
      <c r="D99" s="8" t="n">
        <f aca="false">SUMIFS('Source'!$F:$F,'Source'!$A:$A,"207 - Salus HUNGARY",'Source'!$B:$B,$A99)</f>
        <v>20</v>
      </c>
      <c r="E99" s="8" t="n">
        <f aca="false">D99*$J$5</f>
        <v>25.2631578947368</v>
      </c>
      <c r="F99" s="8" t="n">
        <f aca="false">E99-C99</f>
        <v>17.2631578947368</v>
      </c>
      <c r="G99" s="9" t="n">
        <f aca="false">IF(AND(C99=0,E99=0),0,IF(C99=0,"New",(E99-C99)/C99))</f>
        <v>2.15789473684211</v>
      </c>
      <c r="H99" s="8" t="n">
        <f aca="false">SUMIFS('Source'!$E:$E,'Source'!$A:$A,"207 - Salus HUNGARY",'Source'!$B:$B,$A99)</f>
        <v>227.2</v>
      </c>
      <c r="I99" s="8" t="n">
        <f aca="false">SUMIFS('Source'!$G:$G,'Source'!$A:$A,"207 - Salus HUNGARY",'Source'!$B:$B,$A99)</f>
        <v>593.2</v>
      </c>
      <c r="J99" s="8" t="n">
        <f aca="false">I99*$J$5</f>
        <v>749.305263157895</v>
      </c>
      <c r="K99" s="8" t="n">
        <f aca="false">J99-H99</f>
        <v>522.105263157895</v>
      </c>
      <c r="L99" s="9" t="n">
        <f aca="false">IF(AND(H99=0,J99=0),0,IF(H99=0,"New",(J99-H99)/H99))</f>
        <v>2.29799851742031</v>
      </c>
      <c r="M99" s="7" t="str">
        <f aca="false">IF(AND(OR(C99&lt;&gt;0,H99&lt;&gt;0),D99=0,I99=0),"DROP",IF(AND(OR(D99&lt;&gt;0,I99&lt;&gt;0),C99=0,H99=0),"NEW",""))</f>
        <v/>
      </c>
    </row>
    <row r="100" customFormat="false" ht="15" hidden="false" customHeight="false" outlineLevel="0" collapsed="false">
      <c r="A100" s="7" t="s">
        <v>134</v>
      </c>
      <c r="B100" s="7" t="str">
        <f aca="false">IFERROR(INDEX('Source'!$C:$C,MATCH($A100,'Source'!$B:$B,0)),"")</f>
        <v>סד לאגודל</v>
      </c>
      <c r="C100" s="8" t="n">
        <f aca="false">SUMIFS('Source'!$D:$D,'Source'!$A:$A,"207 - Salus HUNGARY",'Source'!$B:$B,$A100)</f>
        <v>10</v>
      </c>
      <c r="D100" s="8" t="n">
        <f aca="false">SUMIFS('Source'!$F:$F,'Source'!$A:$A,"207 - Salus HUNGARY",'Source'!$B:$B,$A100)</f>
        <v>0</v>
      </c>
      <c r="E100" s="8" t="n">
        <f aca="false">D100*$J$5</f>
        <v>0</v>
      </c>
      <c r="F100" s="8" t="n">
        <f aca="false">E100-C100</f>
        <v>-10</v>
      </c>
      <c r="G100" s="9" t="n">
        <f aca="false">IF(AND(C100=0,E100=0),0,IF(C100=0,"New",(E100-C100)/C100))</f>
        <v>-1</v>
      </c>
      <c r="H100" s="8" t="n">
        <f aca="false">SUMIFS('Source'!$E:$E,'Source'!$A:$A,"207 - Salus HUNGARY",'Source'!$B:$B,$A100)</f>
        <v>357.11</v>
      </c>
      <c r="I100" s="8" t="n">
        <f aca="false">SUMIFS('Source'!$G:$G,'Source'!$A:$A,"207 - Salus HUNGARY",'Source'!$B:$B,$A100)</f>
        <v>0</v>
      </c>
      <c r="J100" s="8" t="n">
        <f aca="false">I100*$J$5</f>
        <v>0</v>
      </c>
      <c r="K100" s="8" t="n">
        <f aca="false">J100-H100</f>
        <v>-357.11</v>
      </c>
      <c r="L100" s="9" t="n">
        <f aca="false">IF(AND(H100=0,J100=0),0,IF(H100=0,"New",(J100-H100)/H100))</f>
        <v>-1</v>
      </c>
      <c r="M100" s="7" t="str">
        <f aca="false">IF(AND(OR(C100&lt;&gt;0,H100&lt;&gt;0),D100=0,I100=0),"DROP",IF(AND(OR(D100&lt;&gt;0,I100&lt;&gt;0),C100=0,H100=0),"NEW",""))</f>
        <v>DROP</v>
      </c>
    </row>
    <row r="101" customFormat="false" ht="15" hidden="false" customHeight="false" outlineLevel="0" collapsed="false">
      <c r="A101" s="7" t="s">
        <v>189</v>
      </c>
      <c r="B101" s="7" t="str">
        <f aca="false">IFERROR(INDEX('Source'!$C:$C,MATCH($A101,'Source'!$B:$B,0)),"")</f>
        <v>מגן ברך רגיל</v>
      </c>
      <c r="C101" s="8" t="n">
        <f aca="false">SUMIFS('Source'!$D:$D,'Source'!$A:$A,"207 - Salus HUNGARY",'Source'!$B:$B,$A101)</f>
        <v>60</v>
      </c>
      <c r="D101" s="8" t="n">
        <f aca="false">SUMIFS('Source'!$F:$F,'Source'!$A:$A,"207 - Salus HUNGARY",'Source'!$B:$B,$A101)</f>
        <v>30</v>
      </c>
      <c r="E101" s="8" t="n">
        <f aca="false">D101*$J$5</f>
        <v>37.8947368421053</v>
      </c>
      <c r="F101" s="8" t="n">
        <f aca="false">E101-C101</f>
        <v>-22.1052631578947</v>
      </c>
      <c r="G101" s="9" t="n">
        <f aca="false">IF(AND(C101=0,E101=0),0,IF(C101=0,"New",(E101-C101)/C101))</f>
        <v>-0.368421052631579</v>
      </c>
      <c r="H101" s="8" t="n">
        <f aca="false">SUMIFS('Source'!$E:$E,'Source'!$A:$A,"207 - Salus HUNGARY",'Source'!$B:$B,$A101)</f>
        <v>677.02</v>
      </c>
      <c r="I101" s="8" t="n">
        <f aca="false">SUMIFS('Source'!$G:$G,'Source'!$A:$A,"207 - Salus HUNGARY",'Source'!$B:$B,$A101)</f>
        <v>326.5</v>
      </c>
      <c r="J101" s="8" t="n">
        <f aca="false">I101*$J$5</f>
        <v>412.421052631579</v>
      </c>
      <c r="K101" s="8" t="n">
        <f aca="false">J101-H101</f>
        <v>-264.598947368421</v>
      </c>
      <c r="L101" s="9" t="n">
        <f aca="false">IF(AND(H101=0,J101=0),0,IF(H101=0,"New",(J101-H101)/H101))</f>
        <v>-0.390828849027239</v>
      </c>
      <c r="M101" s="7" t="str">
        <f aca="false">IF(AND(OR(C101&lt;&gt;0,H101&lt;&gt;0),D101=0,I101=0),"DROP",IF(AND(OR(D101&lt;&gt;0,I101&lt;&gt;0),C101=0,H101=0),"NEW",""))</f>
        <v/>
      </c>
    </row>
    <row r="102" customFormat="false" ht="15" hidden="false" customHeight="false" outlineLevel="0" collapsed="false">
      <c r="A102" s="7" t="s">
        <v>817</v>
      </c>
      <c r="B102" s="7" t="str">
        <f aca="false">IFERROR(INDEX('Source'!$C:$C,MATCH($A102,'Source'!$B:$B,0)),"")</f>
        <v>רצועה לפטלה עם כרית סיליקון</v>
      </c>
      <c r="C102" s="8" t="n">
        <f aca="false">SUMIFS('Source'!$D:$D,'Source'!$A:$A,"207 - Salus HUNGARY",'Source'!$B:$B,$A102)</f>
        <v>0</v>
      </c>
      <c r="D102" s="8" t="n">
        <f aca="false">SUMIFS('Source'!$F:$F,'Source'!$A:$A,"207 - Salus HUNGARY",'Source'!$B:$B,$A102)</f>
        <v>10</v>
      </c>
      <c r="E102" s="8" t="n">
        <f aca="false">D102*$J$5</f>
        <v>12.6315789473684</v>
      </c>
      <c r="F102" s="8" t="n">
        <f aca="false">E102-C102</f>
        <v>12.6315789473684</v>
      </c>
      <c r="G102" s="9" t="str">
        <f aca="false">IF(AND(C102=0,E102=0),0,IF(C102=0,"New",(E102-C102)/C102))</f>
        <v>New</v>
      </c>
      <c r="H102" s="8" t="n">
        <f aca="false">SUMIFS('Source'!$E:$E,'Source'!$A:$A,"207 - Salus HUNGARY",'Source'!$B:$B,$A102)</f>
        <v>0</v>
      </c>
      <c r="I102" s="8" t="n">
        <f aca="false">SUMIFS('Source'!$G:$G,'Source'!$A:$A,"207 - Salus HUNGARY",'Source'!$B:$B,$A102)</f>
        <v>333.98</v>
      </c>
      <c r="J102" s="8" t="n">
        <f aca="false">I102*$J$5</f>
        <v>421.869473684211</v>
      </c>
      <c r="K102" s="8" t="n">
        <f aca="false">J102-H102</f>
        <v>421.869473684211</v>
      </c>
      <c r="L102" s="9" t="str">
        <f aca="false">IF(AND(H102=0,J102=0),0,IF(H102=0,"New",(J102-H102)/H102))</f>
        <v>New</v>
      </c>
      <c r="M102" s="7" t="str">
        <f aca="false">IF(AND(OR(C102&lt;&gt;0,H102&lt;&gt;0),D102=0,I102=0),"DROP",IF(AND(OR(D102&lt;&gt;0,I102&lt;&gt;0),C102=0,H102=0),"NEW",""))</f>
        <v>NEW</v>
      </c>
    </row>
    <row r="103" customFormat="false" ht="15" hidden="false" customHeight="false" outlineLevel="0" collapsed="false">
      <c r="A103" s="7" t="s">
        <v>169</v>
      </c>
      <c r="B103" s="7" t="str">
        <f aca="false">IFERROR(INDEX('Source'!$C:$C,MATCH($A103,'Source'!$B:$B,0)),"")</f>
        <v>מגן קרסול פתוח</v>
      </c>
      <c r="C103" s="8" t="n">
        <f aca="false">SUMIFS('Source'!$D:$D,'Source'!$A:$A,"207 - Salus HUNGARY",'Source'!$B:$B,$A103)</f>
        <v>79</v>
      </c>
      <c r="D103" s="8" t="n">
        <f aca="false">SUMIFS('Source'!$F:$F,'Source'!$A:$A,"207 - Salus HUNGARY",'Source'!$B:$B,$A103)</f>
        <v>50</v>
      </c>
      <c r="E103" s="8" t="n">
        <f aca="false">D103*$J$5</f>
        <v>63.1578947368421</v>
      </c>
      <c r="F103" s="8" t="n">
        <f aca="false">E103-C103</f>
        <v>-15.8421052631579</v>
      </c>
      <c r="G103" s="9" t="n">
        <f aca="false">IF(AND(C103=0,E103=0),0,IF(C103=0,"New",(E103-C103)/C103))</f>
        <v>-0.200532978014657</v>
      </c>
      <c r="H103" s="8" t="n">
        <f aca="false">SUMIFS('Source'!$E:$E,'Source'!$A:$A,"207 - Salus HUNGARY",'Source'!$B:$B,$A103)</f>
        <v>828.66</v>
      </c>
      <c r="I103" s="8" t="n">
        <f aca="false">SUMIFS('Source'!$G:$G,'Source'!$A:$A,"207 - Salus HUNGARY",'Source'!$B:$B,$A103)</f>
        <v>503.52</v>
      </c>
      <c r="J103" s="8" t="n">
        <f aca="false">I103*$J$5</f>
        <v>636.025263157895</v>
      </c>
      <c r="K103" s="8" t="n">
        <f aca="false">J103-H103</f>
        <v>-192.634736842105</v>
      </c>
      <c r="L103" s="9" t="n">
        <f aca="false">IF(AND(H103=0,J103=0),0,IF(H103=0,"New",(J103-H103)/H103))</f>
        <v>-0.232465349892725</v>
      </c>
      <c r="M103" s="7" t="str">
        <f aca="false">IF(AND(OR(C103&lt;&gt;0,H103&lt;&gt;0),D103=0,I103=0),"DROP",IF(AND(OR(D103&lt;&gt;0,I103&lt;&gt;0),C103=0,H103=0),"NEW",""))</f>
        <v/>
      </c>
    </row>
    <row r="104" customFormat="false" ht="15" hidden="false" customHeight="false" outlineLevel="0" collapsed="false">
      <c r="A104" s="7" t="s">
        <v>220</v>
      </c>
      <c r="B104" s="7" t="str">
        <f aca="false">IFERROR(INDEX('Source'!$C:$C,MATCH($A104,'Source'!$B:$B,0)),"")</f>
        <v>תחבושת אלסטית נצמדת צבע וורוד</v>
      </c>
      <c r="C104" s="8" t="n">
        <f aca="false">SUMIFS('Source'!$D:$D,'Source'!$A:$A,"207 - Salus HUNGARY",'Source'!$B:$B,$A104)</f>
        <v>150</v>
      </c>
      <c r="D104" s="8" t="n">
        <f aca="false">SUMIFS('Source'!$F:$F,'Source'!$A:$A,"207 - Salus HUNGARY",'Source'!$B:$B,$A104)</f>
        <v>100</v>
      </c>
      <c r="E104" s="8" t="n">
        <f aca="false">D104*$J$5</f>
        <v>126.315789473684</v>
      </c>
      <c r="F104" s="8" t="n">
        <f aca="false">E104-C104</f>
        <v>-23.6842105263158</v>
      </c>
      <c r="G104" s="9" t="n">
        <f aca="false">IF(AND(C104=0,E104=0),0,IF(C104=0,"New",(E104-C104)/C104))</f>
        <v>-0.157894736842105</v>
      </c>
      <c r="H104" s="8" t="n">
        <f aca="false">SUMIFS('Source'!$E:$E,'Source'!$A:$A,"207 - Salus HUNGARY",'Source'!$B:$B,$A104)</f>
        <v>892.55</v>
      </c>
      <c r="I104" s="8" t="n">
        <f aca="false">SUMIFS('Source'!$G:$G,'Source'!$A:$A,"207 - Salus HUNGARY",'Source'!$B:$B,$A104)</f>
        <v>570.35</v>
      </c>
      <c r="J104" s="8" t="n">
        <f aca="false">I104*$J$5</f>
        <v>720.442105263158</v>
      </c>
      <c r="K104" s="8" t="n">
        <f aca="false">J104-H104</f>
        <v>-172.107894736842</v>
      </c>
      <c r="L104" s="9" t="n">
        <f aca="false">IF(AND(H104=0,J104=0),0,IF(H104=0,"New",(J104-H104)/H104))</f>
        <v>-0.192827174653344</v>
      </c>
      <c r="M104" s="7" t="str">
        <f aca="false">IF(AND(OR(C104&lt;&gt;0,H104&lt;&gt;0),D104=0,I104=0),"DROP",IF(AND(OR(D104&lt;&gt;0,I104&lt;&gt;0),C104=0,H104=0),"NEW",""))</f>
        <v/>
      </c>
    </row>
    <row r="105" customFormat="false" ht="15" hidden="false" customHeight="false" outlineLevel="0" collapsed="false">
      <c r="A105" s="7" t="s">
        <v>899</v>
      </c>
      <c r="B105" s="7" t="str">
        <f aca="false">IFERROR(INDEX('Source'!$C:$C,MATCH($A105,'Source'!$B:$B,0)),"")</f>
        <v>חבק טניס</v>
      </c>
      <c r="C105" s="8" t="n">
        <f aca="false">SUMIFS('Source'!$D:$D,'Source'!$A:$A,"207 - Salus HUNGARY",'Source'!$B:$B,$A105)</f>
        <v>340</v>
      </c>
      <c r="D105" s="8" t="n">
        <f aca="false">SUMIFS('Source'!$F:$F,'Source'!$A:$A,"207 - Salus HUNGARY",'Source'!$B:$B,$A105)</f>
        <v>360</v>
      </c>
      <c r="E105" s="8" t="n">
        <f aca="false">D105*$J$5</f>
        <v>454.736842105263</v>
      </c>
      <c r="F105" s="8" t="n">
        <f aca="false">E105-C105</f>
        <v>114.736842105263</v>
      </c>
      <c r="G105" s="9" t="n">
        <f aca="false">IF(AND(C105=0,E105=0),0,IF(C105=0,"New",(E105-C105)/C105))</f>
        <v>0.337461300309597</v>
      </c>
      <c r="H105" s="8" t="n">
        <f aca="false">SUMIFS('Source'!$E:$E,'Source'!$A:$A,"207 - Salus HUNGARY",'Source'!$B:$B,$A105)</f>
        <v>4904.87</v>
      </c>
      <c r="I105" s="8" t="n">
        <f aca="false">SUMIFS('Source'!$G:$G,'Source'!$A:$A,"207 - Salus HUNGARY",'Source'!$B:$B,$A105)</f>
        <v>5216.74</v>
      </c>
      <c r="J105" s="8" t="n">
        <f aca="false">I105*$J$5</f>
        <v>6589.56631578947</v>
      </c>
      <c r="K105" s="8" t="n">
        <f aca="false">J105-H105</f>
        <v>1684.69631578947</v>
      </c>
      <c r="L105" s="9" t="n">
        <f aca="false">IF(AND(H105=0,J105=0),0,IF(H105=0,"New",(J105-H105)/H105))</f>
        <v>0.343474203350848</v>
      </c>
      <c r="M105" s="7" t="str">
        <f aca="false">IF(AND(OR(C105&lt;&gt;0,H105&lt;&gt;0),D105=0,I105=0),"DROP",IF(AND(OR(D105&lt;&gt;0,I105&lt;&gt;0),C105=0,H105=0),"NEW",""))</f>
        <v/>
      </c>
    </row>
    <row r="106" customFormat="false" ht="15" hidden="false" customHeight="false" outlineLevel="0" collapsed="false">
      <c r="A106" s="7" t="s">
        <v>344</v>
      </c>
      <c r="B106" s="7" t="str">
        <f aca="false">IFERROR(INDEX('Source'!$C:$C,MATCH($A106,'Source'!$B:$B,0)),"")</f>
        <v>מגן ברך מוצלב+מוטות</v>
      </c>
      <c r="C106" s="8" t="n">
        <f aca="false">SUMIFS('Source'!$D:$D,'Source'!$A:$A,"207 - Salus HUNGARY",'Source'!$B:$B,$A106)</f>
        <v>6</v>
      </c>
      <c r="D106" s="8" t="n">
        <f aca="false">SUMIFS('Source'!$F:$F,'Source'!$A:$A,"207 - Salus HUNGARY",'Source'!$B:$B,$A106)</f>
        <v>0</v>
      </c>
      <c r="E106" s="8" t="n">
        <f aca="false">D106*$J$5</f>
        <v>0</v>
      </c>
      <c r="F106" s="8" t="n">
        <f aca="false">E106-C106</f>
        <v>-6</v>
      </c>
      <c r="G106" s="9" t="n">
        <f aca="false">IF(AND(C106=0,E106=0),0,IF(C106=0,"New",(E106-C106)/C106))</f>
        <v>-1</v>
      </c>
      <c r="H106" s="8" t="n">
        <f aca="false">SUMIFS('Source'!$E:$E,'Source'!$A:$A,"207 - Salus HUNGARY",'Source'!$B:$B,$A106)</f>
        <v>305.12</v>
      </c>
      <c r="I106" s="8" t="n">
        <f aca="false">SUMIFS('Source'!$G:$G,'Source'!$A:$A,"207 - Salus HUNGARY",'Source'!$B:$B,$A106)</f>
        <v>0</v>
      </c>
      <c r="J106" s="8" t="n">
        <f aca="false">I106*$J$5</f>
        <v>0</v>
      </c>
      <c r="K106" s="8" t="n">
        <f aca="false">J106-H106</f>
        <v>-305.12</v>
      </c>
      <c r="L106" s="9" t="n">
        <f aca="false">IF(AND(H106=0,J106=0),0,IF(H106=0,"New",(J106-H106)/H106))</f>
        <v>-1</v>
      </c>
      <c r="M106" s="7" t="str">
        <f aca="false">IF(AND(OR(C106&lt;&gt;0,H106&lt;&gt;0),D106=0,I106=0),"DROP",IF(AND(OR(D106&lt;&gt;0,I106&lt;&gt;0),C106=0,H106=0),"NEW",""))</f>
        <v>DROP</v>
      </c>
    </row>
    <row r="107" customFormat="false" ht="15" hidden="false" customHeight="false" outlineLevel="0" collapsed="false">
      <c r="A107" s="7" t="s">
        <v>348</v>
      </c>
      <c r="B107" s="7" t="str">
        <f aca="false">IFERROR(INDEX('Source'!$C:$C,MATCH($A107,'Source'!$B:$B,0)),"")</f>
        <v>מגן ברך מוצלב+מוטות</v>
      </c>
      <c r="C107" s="8" t="n">
        <f aca="false">SUMIFS('Source'!$D:$D,'Source'!$A:$A,"207 - Salus HUNGARY",'Source'!$B:$B,$A107)</f>
        <v>6</v>
      </c>
      <c r="D107" s="8" t="n">
        <f aca="false">SUMIFS('Source'!$F:$F,'Source'!$A:$A,"207 - Salus HUNGARY",'Source'!$B:$B,$A107)</f>
        <v>0</v>
      </c>
      <c r="E107" s="8" t="n">
        <f aca="false">D107*$J$5</f>
        <v>0</v>
      </c>
      <c r="F107" s="8" t="n">
        <f aca="false">E107-C107</f>
        <v>-6</v>
      </c>
      <c r="G107" s="9" t="n">
        <f aca="false">IF(AND(C107=0,E107=0),0,IF(C107=0,"New",(E107-C107)/C107))</f>
        <v>-1</v>
      </c>
      <c r="H107" s="8" t="n">
        <f aca="false">SUMIFS('Source'!$E:$E,'Source'!$A:$A,"207 - Salus HUNGARY",'Source'!$B:$B,$A107)</f>
        <v>305.12</v>
      </c>
      <c r="I107" s="8" t="n">
        <f aca="false">SUMIFS('Source'!$G:$G,'Source'!$A:$A,"207 - Salus HUNGARY",'Source'!$B:$B,$A107)</f>
        <v>0</v>
      </c>
      <c r="J107" s="8" t="n">
        <f aca="false">I107*$J$5</f>
        <v>0</v>
      </c>
      <c r="K107" s="8" t="n">
        <f aca="false">J107-H107</f>
        <v>-305.12</v>
      </c>
      <c r="L107" s="9" t="n">
        <f aca="false">IF(AND(H107=0,J107=0),0,IF(H107=0,"New",(J107-H107)/H107))</f>
        <v>-1</v>
      </c>
      <c r="M107" s="7" t="str">
        <f aca="false">IF(AND(OR(C107&lt;&gt;0,H107&lt;&gt;0),D107=0,I107=0),"DROP",IF(AND(OR(D107&lt;&gt;0,I107&lt;&gt;0),C107=0,H107=0),"NEW",""))</f>
        <v>DROP</v>
      </c>
    </row>
    <row r="108" customFormat="false" ht="15" hidden="false" customHeight="false" outlineLevel="0" collapsed="false">
      <c r="A108" s="7" t="s">
        <v>181</v>
      </c>
      <c r="B108" s="7" t="str">
        <f aca="false">IFERROR(INDEX('Source'!$C:$C,MATCH($A108,'Source'!$B:$B,0)),"")</f>
        <v>מגן ברך רגיל</v>
      </c>
      <c r="C108" s="8" t="n">
        <f aca="false">SUMIFS('Source'!$D:$D,'Source'!$A:$A,"207 - Salus HUNGARY",'Source'!$B:$B,$A108)</f>
        <v>110</v>
      </c>
      <c r="D108" s="8" t="n">
        <f aca="false">SUMIFS('Source'!$F:$F,'Source'!$A:$A,"207 - Salus HUNGARY",'Source'!$B:$B,$A108)</f>
        <v>80</v>
      </c>
      <c r="E108" s="8" t="n">
        <f aca="false">D108*$J$5</f>
        <v>101.052631578947</v>
      </c>
      <c r="F108" s="8" t="n">
        <f aca="false">E108-C108</f>
        <v>-8.94736842105263</v>
      </c>
      <c r="G108" s="9" t="n">
        <f aca="false">IF(AND(C108=0,E108=0),0,IF(C108=0,"New",(E108-C108)/C108))</f>
        <v>-0.0813397129186603</v>
      </c>
      <c r="H108" s="8" t="n">
        <f aca="false">SUMIFS('Source'!$E:$E,'Source'!$A:$A,"207 - Salus HUNGARY",'Source'!$B:$B,$A108)</f>
        <v>1115.69</v>
      </c>
      <c r="I108" s="8" t="n">
        <f aca="false">SUMIFS('Source'!$G:$G,'Source'!$A:$A,"207 - Salus HUNGARY",'Source'!$B:$B,$A108)</f>
        <v>812.59</v>
      </c>
      <c r="J108" s="8" t="n">
        <f aca="false">I108*$J$5</f>
        <v>1026.42947368421</v>
      </c>
      <c r="K108" s="8" t="n">
        <f aca="false">J108-H108</f>
        <v>-89.2605263157898</v>
      </c>
      <c r="L108" s="9" t="n">
        <f aca="false">IF(AND(H108=0,J108=0),0,IF(H108=0,"New",(J108-H108)/H108))</f>
        <v>-0.0800047740105135</v>
      </c>
      <c r="M108" s="7" t="str">
        <f aca="false">IF(AND(OR(C108&lt;&gt;0,H108&lt;&gt;0),D108=0,I108=0),"DROP",IF(AND(OR(D108&lt;&gt;0,I108&lt;&gt;0),C108=0,H108=0),"NEW",""))</f>
        <v/>
      </c>
    </row>
    <row r="109" customFormat="false" ht="15" hidden="false" customHeight="false" outlineLevel="0" collapsed="false">
      <c r="A109" s="7" t="s">
        <v>121</v>
      </c>
      <c r="B109" s="7" t="str">
        <f aca="false">IFERROR(INDEX('Source'!$C:$C,MATCH($A109,'Source'!$B:$B,0)),"")</f>
        <v>שרוול מטטרזלי מסיליקון</v>
      </c>
      <c r="C109" s="8" t="n">
        <f aca="false">SUMIFS('Source'!$D:$D,'Source'!$A:$A,"207 - Salus HUNGARY",'Source'!$B:$B,$A109)</f>
        <v>10</v>
      </c>
      <c r="D109" s="8" t="n">
        <f aca="false">SUMIFS('Source'!$F:$F,'Source'!$A:$A,"207 - Salus HUNGARY",'Source'!$B:$B,$A109)</f>
        <v>0</v>
      </c>
      <c r="E109" s="8" t="n">
        <f aca="false">D109*$J$5</f>
        <v>0</v>
      </c>
      <c r="F109" s="8" t="n">
        <f aca="false">E109-C109</f>
        <v>-10</v>
      </c>
      <c r="G109" s="9" t="n">
        <f aca="false">IF(AND(C109=0,E109=0),0,IF(C109=0,"New",(E109-C109)/C109))</f>
        <v>-1</v>
      </c>
      <c r="H109" s="8" t="n">
        <f aca="false">SUMIFS('Source'!$E:$E,'Source'!$A:$A,"207 - Salus HUNGARY",'Source'!$B:$B,$A109)</f>
        <v>297.52</v>
      </c>
      <c r="I109" s="8" t="n">
        <f aca="false">SUMIFS('Source'!$G:$G,'Source'!$A:$A,"207 - Salus HUNGARY",'Source'!$B:$B,$A109)</f>
        <v>0</v>
      </c>
      <c r="J109" s="8" t="n">
        <f aca="false">I109*$J$5</f>
        <v>0</v>
      </c>
      <c r="K109" s="8" t="n">
        <f aca="false">J109-H109</f>
        <v>-297.52</v>
      </c>
      <c r="L109" s="9" t="n">
        <f aca="false">IF(AND(H109=0,J109=0),0,IF(H109=0,"New",(J109-H109)/H109))</f>
        <v>-1</v>
      </c>
      <c r="M109" s="7" t="str">
        <f aca="false">IF(AND(OR(C109&lt;&gt;0,H109&lt;&gt;0),D109=0,I109=0),"DROP",IF(AND(OR(D109&lt;&gt;0,I109&lt;&gt;0),C109=0,H109=0),"NEW",""))</f>
        <v>DROP</v>
      </c>
    </row>
    <row r="110" customFormat="false" ht="15" hidden="false" customHeight="false" outlineLevel="0" collapsed="false">
      <c r="A110" s="7" t="s">
        <v>249</v>
      </c>
      <c r="B110" s="7" t="str">
        <f aca="false">IFERROR(INDEX('Source'!$C:$C,MATCH($A110,'Source'!$B:$B,0)),"")</f>
        <v>חבק יד מתכוון</v>
      </c>
      <c r="C110" s="8" t="n">
        <f aca="false">SUMIFS('Source'!$D:$D,'Source'!$A:$A,"207 - Salus HUNGARY",'Source'!$B:$B,$A110)</f>
        <v>5</v>
      </c>
      <c r="D110" s="8" t="n">
        <f aca="false">SUMIFS('Source'!$F:$F,'Source'!$A:$A,"207 - Salus HUNGARY",'Source'!$B:$B,$A110)</f>
        <v>25</v>
      </c>
      <c r="E110" s="8" t="n">
        <f aca="false">D110*$J$5</f>
        <v>31.5789473684211</v>
      </c>
      <c r="F110" s="8" t="n">
        <f aca="false">E110-C110</f>
        <v>26.5789473684211</v>
      </c>
      <c r="G110" s="9" t="n">
        <f aca="false">IF(AND(C110=0,E110=0),0,IF(C110=0,"New",(E110-C110)/C110))</f>
        <v>5.31578947368421</v>
      </c>
      <c r="H110" s="8" t="n">
        <f aca="false">SUMIFS('Source'!$E:$E,'Source'!$A:$A,"207 - Salus HUNGARY",'Source'!$B:$B,$A110)</f>
        <v>71.67</v>
      </c>
      <c r="I110" s="8" t="n">
        <f aca="false">SUMIFS('Source'!$G:$G,'Source'!$A:$A,"207 - Salus HUNGARY",'Source'!$B:$B,$A110)</f>
        <v>368.13</v>
      </c>
      <c r="J110" s="8" t="n">
        <f aca="false">I110*$J$5</f>
        <v>465.006315789474</v>
      </c>
      <c r="K110" s="8" t="n">
        <f aca="false">J110-H110</f>
        <v>393.336315789474</v>
      </c>
      <c r="L110" s="9" t="n">
        <f aca="false">IF(AND(H110=0,J110=0),0,IF(H110=0,"New",(J110-H110)/H110))</f>
        <v>5.48815844550682</v>
      </c>
      <c r="M110" s="7" t="str">
        <f aca="false">IF(AND(OR(C110&lt;&gt;0,H110&lt;&gt;0),D110=0,I110=0),"DROP",IF(AND(OR(D110&lt;&gt;0,I110&lt;&gt;0),C110=0,H110=0),"NEW",""))</f>
        <v/>
      </c>
    </row>
    <row r="111" customFormat="false" ht="15" hidden="false" customHeight="false" outlineLevel="0" collapsed="false">
      <c r="A111" s="7" t="s">
        <v>201</v>
      </c>
      <c r="B111" s="7" t="str">
        <f aca="false">IFERROR(INDEX('Source'!$C:$C,MATCH($A111,'Source'!$B:$B,0)),"")</f>
        <v>כ.הפרדת אצבעות ס</v>
      </c>
      <c r="C111" s="8" t="n">
        <f aca="false">SUMIFS('Source'!$D:$D,'Source'!$A:$A,"207 - Salus HUNGARY",'Source'!$B:$B,$A111)</f>
        <v>48</v>
      </c>
      <c r="D111" s="8" t="n">
        <f aca="false">SUMIFS('Source'!$F:$F,'Source'!$A:$A,"207 - Salus HUNGARY",'Source'!$B:$B,$A111)</f>
        <v>0</v>
      </c>
      <c r="E111" s="8" t="n">
        <f aca="false">D111*$J$5</f>
        <v>0</v>
      </c>
      <c r="F111" s="8" t="n">
        <f aca="false">E111-C111</f>
        <v>-48</v>
      </c>
      <c r="G111" s="9" t="n">
        <f aca="false">IF(AND(C111=0,E111=0),0,IF(C111=0,"New",(E111-C111)/C111))</f>
        <v>-1</v>
      </c>
      <c r="H111" s="8" t="n">
        <f aca="false">SUMIFS('Source'!$E:$E,'Source'!$A:$A,"207 - Salus HUNGARY",'Source'!$B:$B,$A111)</f>
        <v>296.09</v>
      </c>
      <c r="I111" s="8" t="n">
        <f aca="false">SUMIFS('Source'!$G:$G,'Source'!$A:$A,"207 - Salus HUNGARY",'Source'!$B:$B,$A111)</f>
        <v>0</v>
      </c>
      <c r="J111" s="8" t="n">
        <f aca="false">I111*$J$5</f>
        <v>0</v>
      </c>
      <c r="K111" s="8" t="n">
        <f aca="false">J111-H111</f>
        <v>-296.09</v>
      </c>
      <c r="L111" s="9" t="n">
        <f aca="false">IF(AND(H111=0,J111=0),0,IF(H111=0,"New",(J111-H111)/H111))</f>
        <v>-1</v>
      </c>
      <c r="M111" s="7" t="str">
        <f aca="false">IF(AND(OR(C111&lt;&gt;0,H111&lt;&gt;0),D111=0,I111=0),"DROP",IF(AND(OR(D111&lt;&gt;0,I111&lt;&gt;0),C111=0,H111=0),"NEW",""))</f>
        <v>DROP</v>
      </c>
    </row>
    <row r="112" customFormat="false" ht="15" hidden="false" customHeight="false" outlineLevel="0" collapsed="false">
      <c r="A112" s="7" t="s">
        <v>625</v>
      </c>
      <c r="B112" s="7" t="str">
        <f aca="false">IFERROR(INDEX('Source'!$C:$C,MATCH($A112,'Source'!$B:$B,0)),"")</f>
        <v>רפידת זיכרון 376</v>
      </c>
      <c r="C112" s="8" t="n">
        <f aca="false">SUMIFS('Source'!$D:$D,'Source'!$A:$A,"207 - Salus HUNGARY",'Source'!$B:$B,$A112)</f>
        <v>50</v>
      </c>
      <c r="D112" s="8" t="n">
        <f aca="false">SUMIFS('Source'!$F:$F,'Source'!$A:$A,"207 - Salus HUNGARY",'Source'!$B:$B,$A112)</f>
        <v>30</v>
      </c>
      <c r="E112" s="8" t="n">
        <f aca="false">D112*$J$5</f>
        <v>37.8947368421053</v>
      </c>
      <c r="F112" s="8" t="n">
        <f aca="false">E112-C112</f>
        <v>-12.1052631578947</v>
      </c>
      <c r="G112" s="9" t="n">
        <f aca="false">IF(AND(C112=0,E112=0),0,IF(C112=0,"New",(E112-C112)/C112))</f>
        <v>-0.242105263157895</v>
      </c>
      <c r="H112" s="8" t="n">
        <f aca="false">SUMIFS('Source'!$E:$E,'Source'!$A:$A,"207 - Salus HUNGARY",'Source'!$B:$B,$A112)</f>
        <v>689.7</v>
      </c>
      <c r="I112" s="8" t="n">
        <f aca="false">SUMIFS('Source'!$G:$G,'Source'!$A:$A,"207 - Salus HUNGARY",'Source'!$B:$B,$A112)</f>
        <v>398.45</v>
      </c>
      <c r="J112" s="8" t="n">
        <f aca="false">I112*$J$5</f>
        <v>503.305263157895</v>
      </c>
      <c r="K112" s="8" t="n">
        <f aca="false">J112-H112</f>
        <v>-186.394736842105</v>
      </c>
      <c r="L112" s="9" t="n">
        <f aca="false">IF(AND(H112=0,J112=0),0,IF(H112=0,"New",(J112-H112)/H112))</f>
        <v>-0.270254801858932</v>
      </c>
      <c r="M112" s="7" t="str">
        <f aca="false">IF(AND(OR(C112&lt;&gt;0,H112&lt;&gt;0),D112=0,I112=0),"DROP",IF(AND(OR(D112&lt;&gt;0,I112&lt;&gt;0),C112=0,H112=0),"NEW",""))</f>
        <v/>
      </c>
    </row>
    <row r="113" customFormat="false" ht="15" hidden="false" customHeight="false" outlineLevel="0" collapsed="false">
      <c r="A113" s="7" t="s">
        <v>133</v>
      </c>
      <c r="B113" s="7" t="str">
        <f aca="false">IFERROR(INDEX('Source'!$C:$C,MATCH($A113,'Source'!$B:$B,0)),"")</f>
        <v>מגן ברך ארוך</v>
      </c>
      <c r="C113" s="8" t="n">
        <f aca="false">SUMIFS('Source'!$D:$D,'Source'!$A:$A,"207 - Salus HUNGARY",'Source'!$B:$B,$A113)</f>
        <v>75</v>
      </c>
      <c r="D113" s="8" t="n">
        <f aca="false">SUMIFS('Source'!$F:$F,'Source'!$A:$A,"207 - Salus HUNGARY",'Source'!$B:$B,$A113)</f>
        <v>100</v>
      </c>
      <c r="E113" s="8" t="n">
        <f aca="false">D113*$J$5</f>
        <v>126.315789473684</v>
      </c>
      <c r="F113" s="8" t="n">
        <f aca="false">E113-C113</f>
        <v>51.3157894736842</v>
      </c>
      <c r="G113" s="9" t="n">
        <f aca="false">IF(AND(C113=0,E113=0),0,IF(C113=0,"New",(E113-C113)/C113))</f>
        <v>0.684210526315789</v>
      </c>
      <c r="H113" s="8" t="n">
        <f aca="false">SUMIFS('Source'!$E:$E,'Source'!$A:$A,"207 - Salus HUNGARY",'Source'!$B:$B,$A113)</f>
        <v>821.55</v>
      </c>
      <c r="I113" s="8" t="n">
        <f aca="false">SUMIFS('Source'!$G:$G,'Source'!$A:$A,"207 - Salus HUNGARY",'Source'!$B:$B,$A113)</f>
        <v>1106.41</v>
      </c>
      <c r="J113" s="8" t="n">
        <f aca="false">I113*$J$5</f>
        <v>1397.57052631579</v>
      </c>
      <c r="K113" s="8" t="n">
        <f aca="false">J113-H113</f>
        <v>576.02052631579</v>
      </c>
      <c r="L113" s="9" t="n">
        <f aca="false">IF(AND(H113=0,J113=0),0,IF(H113=0,"New",(J113-H113)/H113))</f>
        <v>0.701138733267348</v>
      </c>
      <c r="M113" s="7" t="str">
        <f aca="false">IF(AND(OR(C113&lt;&gt;0,H113&lt;&gt;0),D113=0,I113=0),"DROP",IF(AND(OR(D113&lt;&gt;0,I113&lt;&gt;0),C113=0,H113=0),"NEW",""))</f>
        <v/>
      </c>
    </row>
    <row r="114" customFormat="false" ht="15" hidden="false" customHeight="false" outlineLevel="0" collapsed="false">
      <c r="A114" s="7" t="s">
        <v>523</v>
      </c>
      <c r="B114" s="7" t="str">
        <f aca="false">IFERROR(INDEX('Source'!$C:$C,MATCH($A114,'Source'!$B:$B,0)),"")</f>
        <v>סד קרסול</v>
      </c>
      <c r="C114" s="8" t="n">
        <f aca="false">SUMIFS('Source'!$D:$D,'Source'!$A:$A,"207 - Salus HUNGARY",'Source'!$B:$B,$A114)</f>
        <v>20</v>
      </c>
      <c r="D114" s="8" t="n">
        <f aca="false">SUMIFS('Source'!$F:$F,'Source'!$A:$A,"207 - Salus HUNGARY",'Source'!$B:$B,$A114)</f>
        <v>15</v>
      </c>
      <c r="E114" s="8" t="n">
        <f aca="false">D114*$J$5</f>
        <v>18.9473684210526</v>
      </c>
      <c r="F114" s="8" t="n">
        <f aca="false">E114-C114</f>
        <v>-1.05263157894737</v>
      </c>
      <c r="G114" s="9" t="n">
        <f aca="false">IF(AND(C114=0,E114=0),0,IF(C114=0,"New",(E114-C114)/C114))</f>
        <v>-0.0526315789473685</v>
      </c>
      <c r="H114" s="8" t="n">
        <f aca="false">SUMIFS('Source'!$E:$E,'Source'!$A:$A,"207 - Salus HUNGARY",'Source'!$B:$B,$A114)</f>
        <v>1441.61</v>
      </c>
      <c r="I114" s="8" t="n">
        <f aca="false">SUMIFS('Source'!$G:$G,'Source'!$A:$A,"207 - Salus HUNGARY",'Source'!$B:$B,$A114)</f>
        <v>1160.14</v>
      </c>
      <c r="J114" s="8" t="n">
        <f aca="false">I114*$J$5</f>
        <v>1465.44</v>
      </c>
      <c r="K114" s="8" t="n">
        <f aca="false">J114-H114</f>
        <v>23.8300000000002</v>
      </c>
      <c r="L114" s="9" t="n">
        <f aca="false">IF(AND(H114=0,J114=0),0,IF(H114=0,"New",(J114-H114)/H114))</f>
        <v>0.0165301295079808</v>
      </c>
      <c r="M114" s="7" t="str">
        <f aca="false">IF(AND(OR(C114&lt;&gt;0,H114&lt;&gt;0),D114=0,I114=0),"DROP",IF(AND(OR(D114&lt;&gt;0,I114&lt;&gt;0),C114=0,H114=0),"NEW",""))</f>
        <v/>
      </c>
    </row>
    <row r="115" customFormat="false" ht="15" hidden="false" customHeight="false" outlineLevel="0" collapsed="false">
      <c r="A115" s="7" t="s">
        <v>223</v>
      </c>
      <c r="B115" s="7" t="str">
        <f aca="false">IFERROR(INDEX('Source'!$C:$C,MATCH($A115,'Source'!$B:$B,0)),"")</f>
        <v>חבק יד מתכוון</v>
      </c>
      <c r="C115" s="8" t="n">
        <f aca="false">SUMIFS('Source'!$D:$D,'Source'!$A:$A,"207 - Salus HUNGARY",'Source'!$B:$B,$A115)</f>
        <v>15</v>
      </c>
      <c r="D115" s="8" t="n">
        <f aca="false">SUMIFS('Source'!$F:$F,'Source'!$A:$A,"207 - Salus HUNGARY",'Source'!$B:$B,$A115)</f>
        <v>35</v>
      </c>
      <c r="E115" s="8" t="n">
        <f aca="false">D115*$J$5</f>
        <v>44.2105263157895</v>
      </c>
      <c r="F115" s="8" t="n">
        <f aca="false">E115-C115</f>
        <v>29.2105263157895</v>
      </c>
      <c r="G115" s="9" t="n">
        <f aca="false">IF(AND(C115=0,E115=0),0,IF(C115=0,"New",(E115-C115)/C115))</f>
        <v>1.94736842105263</v>
      </c>
      <c r="H115" s="8" t="n">
        <f aca="false">SUMIFS('Source'!$E:$E,'Source'!$A:$A,"207 - Salus HUNGARY",'Source'!$B:$B,$A115)</f>
        <v>215.02</v>
      </c>
      <c r="I115" s="8" t="n">
        <f aca="false">SUMIFS('Source'!$G:$G,'Source'!$A:$A,"207 - Salus HUNGARY",'Source'!$B:$B,$A115)</f>
        <v>493.22</v>
      </c>
      <c r="J115" s="8" t="n">
        <f aca="false">I115*$J$5</f>
        <v>623.014736842105</v>
      </c>
      <c r="K115" s="8" t="n">
        <f aca="false">J115-H115</f>
        <v>407.994736842105</v>
      </c>
      <c r="L115" s="9" t="n">
        <f aca="false">IF(AND(H115=0,J115=0),0,IF(H115=0,"New",(J115-H115)/H115))</f>
        <v>1.89747342964424</v>
      </c>
      <c r="M115" s="7" t="str">
        <f aca="false">IF(AND(OR(C115&lt;&gt;0,H115&lt;&gt;0),D115=0,I115=0),"DROP",IF(AND(OR(D115&lt;&gt;0,I115&lt;&gt;0),C115=0,H115=0),"NEW",""))</f>
        <v/>
      </c>
    </row>
    <row r="116" customFormat="false" ht="15" hidden="false" customHeight="false" outlineLevel="0" collapsed="false">
      <c r="A116" s="7" t="s">
        <v>227</v>
      </c>
      <c r="B116" s="7" t="str">
        <f aca="false">IFERROR(INDEX('Source'!$C:$C,MATCH($A116,'Source'!$B:$B,0)),"")</f>
        <v>מגן מרפק</v>
      </c>
      <c r="C116" s="8" t="n">
        <f aca="false">SUMIFS('Source'!$D:$D,'Source'!$A:$A,"207 - Salus HUNGARY",'Source'!$B:$B,$A116)</f>
        <v>34</v>
      </c>
      <c r="D116" s="8" t="n">
        <f aca="false">SUMIFS('Source'!$F:$F,'Source'!$A:$A,"207 - Salus HUNGARY",'Source'!$B:$B,$A116)</f>
        <v>10</v>
      </c>
      <c r="E116" s="8" t="n">
        <f aca="false">D116*$J$5</f>
        <v>12.6315789473684</v>
      </c>
      <c r="F116" s="8" t="n">
        <f aca="false">E116-C116</f>
        <v>-21.3684210526316</v>
      </c>
      <c r="G116" s="9" t="n">
        <f aca="false">IF(AND(C116=0,E116=0),0,IF(C116=0,"New",(E116-C116)/C116))</f>
        <v>-0.628482972136223</v>
      </c>
      <c r="H116" s="8" t="n">
        <f aca="false">SUMIFS('Source'!$E:$E,'Source'!$A:$A,"207 - Salus HUNGARY",'Source'!$B:$B,$A116)</f>
        <v>372.24</v>
      </c>
      <c r="I116" s="8" t="n">
        <f aca="false">SUMIFS('Source'!$G:$G,'Source'!$A:$A,"207 - Salus HUNGARY",'Source'!$B:$B,$A116)</f>
        <v>97.22</v>
      </c>
      <c r="J116" s="8" t="n">
        <f aca="false">I116*$J$5</f>
        <v>122.804210526316</v>
      </c>
      <c r="K116" s="8" t="n">
        <f aca="false">J116-H116</f>
        <v>-249.435789473684</v>
      </c>
      <c r="L116" s="9" t="n">
        <f aca="false">IF(AND(H116=0,J116=0),0,IF(H116=0,"New",(J116-H116)/H116))</f>
        <v>-0.670093997081679</v>
      </c>
      <c r="M116" s="7" t="str">
        <f aca="false">IF(AND(OR(C116&lt;&gt;0,H116&lt;&gt;0),D116=0,I116=0),"DROP",IF(AND(OR(D116&lt;&gt;0,I116&lt;&gt;0),C116=0,H116=0),"NEW",""))</f>
        <v/>
      </c>
    </row>
    <row r="117" customFormat="false" ht="15" hidden="false" customHeight="false" outlineLevel="0" collapsed="false">
      <c r="A117" s="7" t="s">
        <v>892</v>
      </c>
      <c r="B117" s="7" t="str">
        <f aca="false">IFERROR(INDEX('Source'!$C:$C,MATCH($A117,'Source'!$B:$B,0)),"")</f>
        <v>רפידת זיכרון 376</v>
      </c>
      <c r="C117" s="8" t="n">
        <f aca="false">SUMIFS('Source'!$D:$D,'Source'!$A:$A,"207 - Salus HUNGARY",'Source'!$B:$B,$A117)</f>
        <v>0</v>
      </c>
      <c r="D117" s="8" t="n">
        <f aca="false">SUMIFS('Source'!$F:$F,'Source'!$A:$A,"207 - Salus HUNGARY",'Source'!$B:$B,$A117)</f>
        <v>20</v>
      </c>
      <c r="E117" s="8" t="n">
        <f aca="false">D117*$J$5</f>
        <v>25.2631578947368</v>
      </c>
      <c r="F117" s="8" t="n">
        <f aca="false">E117-C117</f>
        <v>25.2631578947368</v>
      </c>
      <c r="G117" s="9" t="str">
        <f aca="false">IF(AND(C117=0,E117=0),0,IF(C117=0,"New",(E117-C117)/C117))</f>
        <v>New</v>
      </c>
      <c r="H117" s="8" t="n">
        <f aca="false">SUMIFS('Source'!$E:$E,'Source'!$A:$A,"207 - Salus HUNGARY",'Source'!$B:$B,$A117)</f>
        <v>0</v>
      </c>
      <c r="I117" s="8" t="n">
        <f aca="false">SUMIFS('Source'!$G:$G,'Source'!$A:$A,"207 - Salus HUNGARY",'Source'!$B:$B,$A117)</f>
        <v>264.44</v>
      </c>
      <c r="J117" s="8" t="n">
        <f aca="false">I117*$J$5</f>
        <v>334.029473684211</v>
      </c>
      <c r="K117" s="8" t="n">
        <f aca="false">J117-H117</f>
        <v>334.029473684211</v>
      </c>
      <c r="L117" s="9" t="str">
        <f aca="false">IF(AND(H117=0,J117=0),0,IF(H117=0,"New",(J117-H117)/H117))</f>
        <v>New</v>
      </c>
      <c r="M117" s="7" t="str">
        <f aca="false">IF(AND(OR(C117&lt;&gt;0,H117&lt;&gt;0),D117=0,I117=0),"DROP",IF(AND(OR(D117&lt;&gt;0,I117&lt;&gt;0),C117=0,H117=0),"NEW",""))</f>
        <v>NEW</v>
      </c>
    </row>
    <row r="118" customFormat="false" ht="15" hidden="false" customHeight="false" outlineLevel="0" collapsed="false">
      <c r="A118" s="7" t="s">
        <v>177</v>
      </c>
      <c r="B118" s="7" t="str">
        <f aca="false">IFERROR(INDEX('Source'!$C:$C,MATCH($A118,'Source'!$B:$B,0)),"")</f>
        <v>מגן קרסול פתוח</v>
      </c>
      <c r="C118" s="8" t="n">
        <f aca="false">SUMIFS('Source'!$D:$D,'Source'!$A:$A,"207 - Salus HUNGARY",'Source'!$B:$B,$A118)</f>
        <v>105</v>
      </c>
      <c r="D118" s="8" t="n">
        <f aca="false">SUMIFS('Source'!$F:$F,'Source'!$A:$A,"207 - Salus HUNGARY",'Source'!$B:$B,$A118)</f>
        <v>85</v>
      </c>
      <c r="E118" s="8" t="n">
        <f aca="false">D118*$J$5</f>
        <v>107.368421052632</v>
      </c>
      <c r="F118" s="8" t="n">
        <f aca="false">E118-C118</f>
        <v>2.36842105263158</v>
      </c>
      <c r="G118" s="9" t="n">
        <f aca="false">IF(AND(C118=0,E118=0),0,IF(C118=0,"New",(E118-C118)/C118))</f>
        <v>0.0225563909774436</v>
      </c>
      <c r="H118" s="8" t="n">
        <f aca="false">SUMIFS('Source'!$E:$E,'Source'!$A:$A,"207 - Salus HUNGARY",'Source'!$B:$B,$A118)</f>
        <v>1133.44</v>
      </c>
      <c r="I118" s="8" t="n">
        <f aca="false">SUMIFS('Source'!$G:$G,'Source'!$A:$A,"207 - Salus HUNGARY",'Source'!$B:$B,$A118)</f>
        <v>869.9</v>
      </c>
      <c r="J118" s="8" t="n">
        <f aca="false">I118*$J$5</f>
        <v>1098.82105263158</v>
      </c>
      <c r="K118" s="8" t="n">
        <f aca="false">J118-H118</f>
        <v>-34.6189473684212</v>
      </c>
      <c r="L118" s="9" t="n">
        <f aca="false">IF(AND(H118=0,J118=0),0,IF(H118=0,"New",(J118-H118)/H118))</f>
        <v>-0.0305432553716308</v>
      </c>
      <c r="M118" s="7" t="str">
        <f aca="false">IF(AND(OR(C118&lt;&gt;0,H118&lt;&gt;0),D118=0,I118=0),"DROP",IF(AND(OR(D118&lt;&gt;0,I118&lt;&gt;0),C118=0,H118=0),"NEW",""))</f>
        <v/>
      </c>
    </row>
    <row r="119" customFormat="false" ht="15" hidden="false" customHeight="false" outlineLevel="0" collapsed="false">
      <c r="A119" s="7" t="s">
        <v>235</v>
      </c>
      <c r="B119" s="7" t="str">
        <f aca="false">IFERROR(INDEX('Source'!$C:$C,MATCH($A119,'Source'!$B:$B,0)),"")</f>
        <v>חגורת גב+סגירה כפולה</v>
      </c>
      <c r="C119" s="8" t="n">
        <f aca="false">SUMIFS('Source'!$D:$D,'Source'!$A:$A,"207 - Salus HUNGARY",'Source'!$B:$B,$A119)</f>
        <v>5</v>
      </c>
      <c r="D119" s="8" t="n">
        <f aca="false">SUMIFS('Source'!$F:$F,'Source'!$A:$A,"207 - Salus HUNGARY",'Source'!$B:$B,$A119)</f>
        <v>0</v>
      </c>
      <c r="E119" s="8" t="n">
        <f aca="false">D119*$J$5</f>
        <v>0</v>
      </c>
      <c r="F119" s="8" t="n">
        <f aca="false">E119-C119</f>
        <v>-5</v>
      </c>
      <c r="G119" s="9" t="n">
        <f aca="false">IF(AND(C119=0,E119=0),0,IF(C119=0,"New",(E119-C119)/C119))</f>
        <v>-1</v>
      </c>
      <c r="H119" s="8" t="n">
        <f aca="false">SUMIFS('Source'!$E:$E,'Source'!$A:$A,"207 - Salus HUNGARY",'Source'!$B:$B,$A119)</f>
        <v>262.52</v>
      </c>
      <c r="I119" s="8" t="n">
        <f aca="false">SUMIFS('Source'!$G:$G,'Source'!$A:$A,"207 - Salus HUNGARY",'Source'!$B:$B,$A119)</f>
        <v>0</v>
      </c>
      <c r="J119" s="8" t="n">
        <f aca="false">I119*$J$5</f>
        <v>0</v>
      </c>
      <c r="K119" s="8" t="n">
        <f aca="false">J119-H119</f>
        <v>-262.52</v>
      </c>
      <c r="L119" s="9" t="n">
        <f aca="false">IF(AND(H119=0,J119=0),0,IF(H119=0,"New",(J119-H119)/H119))</f>
        <v>-1</v>
      </c>
      <c r="M119" s="7" t="str">
        <f aca="false">IF(AND(OR(C119&lt;&gt;0,H119&lt;&gt;0),D119=0,I119=0),"DROP",IF(AND(OR(D119&lt;&gt;0,I119&lt;&gt;0),C119=0,H119=0),"NEW",""))</f>
        <v>DROP</v>
      </c>
    </row>
    <row r="120" customFormat="false" ht="15" hidden="false" customHeight="false" outlineLevel="0" collapsed="false">
      <c r="A120" s="7" t="s">
        <v>314</v>
      </c>
      <c r="B120" s="7" t="str">
        <f aca="false">IFERROR(INDEX('Source'!$C:$C,MATCH($A120,'Source'!$B:$B,0)),"")</f>
        <v>חגורת גב+סגירה כפולה</v>
      </c>
      <c r="C120" s="8" t="n">
        <f aca="false">SUMIFS('Source'!$D:$D,'Source'!$A:$A,"207 - Salus HUNGARY",'Source'!$B:$B,$A120)</f>
        <v>5</v>
      </c>
      <c r="D120" s="8" t="n">
        <f aca="false">SUMIFS('Source'!$F:$F,'Source'!$A:$A,"207 - Salus HUNGARY",'Source'!$B:$B,$A120)</f>
        <v>0</v>
      </c>
      <c r="E120" s="8" t="n">
        <f aca="false">D120*$J$5</f>
        <v>0</v>
      </c>
      <c r="F120" s="8" t="n">
        <f aca="false">E120-C120</f>
        <v>-5</v>
      </c>
      <c r="G120" s="9" t="n">
        <f aca="false">IF(AND(C120=0,E120=0),0,IF(C120=0,"New",(E120-C120)/C120))</f>
        <v>-1</v>
      </c>
      <c r="H120" s="8" t="n">
        <f aca="false">SUMIFS('Source'!$E:$E,'Source'!$A:$A,"207 - Salus HUNGARY",'Source'!$B:$B,$A120)</f>
        <v>262.52</v>
      </c>
      <c r="I120" s="8" t="n">
        <f aca="false">SUMIFS('Source'!$G:$G,'Source'!$A:$A,"207 - Salus HUNGARY",'Source'!$B:$B,$A120)</f>
        <v>0</v>
      </c>
      <c r="J120" s="8" t="n">
        <f aca="false">I120*$J$5</f>
        <v>0</v>
      </c>
      <c r="K120" s="8" t="n">
        <f aca="false">J120-H120</f>
        <v>-262.52</v>
      </c>
      <c r="L120" s="9" t="n">
        <f aca="false">IF(AND(H120=0,J120=0),0,IF(H120=0,"New",(J120-H120)/H120))</f>
        <v>-1</v>
      </c>
      <c r="M120" s="7" t="str">
        <f aca="false">IF(AND(OR(C120&lt;&gt;0,H120&lt;&gt;0),D120=0,I120=0),"DROP",IF(AND(OR(D120&lt;&gt;0,I120&lt;&gt;0),C120=0,H120=0),"NEW",""))</f>
        <v>DROP</v>
      </c>
    </row>
    <row r="121" customFormat="false" ht="15" hidden="false" customHeight="false" outlineLevel="0" collapsed="false">
      <c r="A121" s="7" t="s">
        <v>207</v>
      </c>
      <c r="B121" s="7" t="str">
        <f aca="false">IFERROR(INDEX('Source'!$C:$C,MATCH($A121,'Source'!$B:$B,0)),"")</f>
        <v>חגורת גב+סגירה כפולה</v>
      </c>
      <c r="C121" s="8" t="n">
        <f aca="false">SUMIFS('Source'!$D:$D,'Source'!$A:$A,"207 - Salus HUNGARY",'Source'!$B:$B,$A121)</f>
        <v>5</v>
      </c>
      <c r="D121" s="8" t="n">
        <f aca="false">SUMIFS('Source'!$F:$F,'Source'!$A:$A,"207 - Salus HUNGARY",'Source'!$B:$B,$A121)</f>
        <v>0</v>
      </c>
      <c r="E121" s="8" t="n">
        <f aca="false">D121*$J$5</f>
        <v>0</v>
      </c>
      <c r="F121" s="8" t="n">
        <f aca="false">E121-C121</f>
        <v>-5</v>
      </c>
      <c r="G121" s="9" t="n">
        <f aca="false">IF(AND(C121=0,E121=0),0,IF(C121=0,"New",(E121-C121)/C121))</f>
        <v>-1</v>
      </c>
      <c r="H121" s="8" t="n">
        <f aca="false">SUMIFS('Source'!$E:$E,'Source'!$A:$A,"207 - Salus HUNGARY",'Source'!$B:$B,$A121)</f>
        <v>262.52</v>
      </c>
      <c r="I121" s="8" t="n">
        <f aca="false">SUMIFS('Source'!$G:$G,'Source'!$A:$A,"207 - Salus HUNGARY",'Source'!$B:$B,$A121)</f>
        <v>0</v>
      </c>
      <c r="J121" s="8" t="n">
        <f aca="false">I121*$J$5</f>
        <v>0</v>
      </c>
      <c r="K121" s="8" t="n">
        <f aca="false">J121-H121</f>
        <v>-262.52</v>
      </c>
      <c r="L121" s="9" t="n">
        <f aca="false">IF(AND(H121=0,J121=0),0,IF(H121=0,"New",(J121-H121)/H121))</f>
        <v>-1</v>
      </c>
      <c r="M121" s="7" t="str">
        <f aca="false">IF(AND(OR(C121&lt;&gt;0,H121&lt;&gt;0),D121=0,I121=0),"DROP",IF(AND(OR(D121&lt;&gt;0,I121&lt;&gt;0),C121=0,H121=0),"NEW",""))</f>
        <v>DROP</v>
      </c>
    </row>
    <row r="122" customFormat="false" ht="15" hidden="false" customHeight="false" outlineLevel="0" collapsed="false">
      <c r="A122" s="7" t="s">
        <v>684</v>
      </c>
      <c r="B122" s="7" t="str">
        <f aca="false">IFERROR(INDEX('Source'!$C:$C,MATCH($A122,'Source'!$B:$B,0)),"")</f>
        <v>תומך ברך גנושילד</v>
      </c>
      <c r="C122" s="8" t="n">
        <f aca="false">SUMIFS('Source'!$D:$D,'Source'!$A:$A,"207 - Salus HUNGARY",'Source'!$B:$B,$A122)</f>
        <v>3</v>
      </c>
      <c r="D122" s="8" t="n">
        <f aca="false">SUMIFS('Source'!$F:$F,'Source'!$A:$A,"207 - Salus HUNGARY",'Source'!$B:$B,$A122)</f>
        <v>0</v>
      </c>
      <c r="E122" s="8" t="n">
        <f aca="false">D122*$J$5</f>
        <v>0</v>
      </c>
      <c r="F122" s="8" t="n">
        <f aca="false">E122-C122</f>
        <v>-3</v>
      </c>
      <c r="G122" s="9" t="n">
        <f aca="false">IF(AND(C122=0,E122=0),0,IF(C122=0,"New",(E122-C122)/C122))</f>
        <v>-1</v>
      </c>
      <c r="H122" s="8" t="n">
        <f aca="false">SUMIFS('Source'!$E:$E,'Source'!$A:$A,"207 - Salus HUNGARY",'Source'!$B:$B,$A122)</f>
        <v>255.83</v>
      </c>
      <c r="I122" s="8" t="n">
        <f aca="false">SUMIFS('Source'!$G:$G,'Source'!$A:$A,"207 - Salus HUNGARY",'Source'!$B:$B,$A122)</f>
        <v>0</v>
      </c>
      <c r="J122" s="8" t="n">
        <f aca="false">I122*$J$5</f>
        <v>0</v>
      </c>
      <c r="K122" s="8" t="n">
        <f aca="false">J122-H122</f>
        <v>-255.83</v>
      </c>
      <c r="L122" s="9" t="n">
        <f aca="false">IF(AND(H122=0,J122=0),0,IF(H122=0,"New",(J122-H122)/H122))</f>
        <v>-1</v>
      </c>
      <c r="M122" s="7" t="str">
        <f aca="false">IF(AND(OR(C122&lt;&gt;0,H122&lt;&gt;0),D122=0,I122=0),"DROP",IF(AND(OR(D122&lt;&gt;0,I122&lt;&gt;0),C122=0,H122=0),"NEW",""))</f>
        <v>DROP</v>
      </c>
    </row>
    <row r="123" customFormat="false" ht="15" hidden="false" customHeight="false" outlineLevel="0" collapsed="false">
      <c r="A123" s="7" t="s">
        <v>94</v>
      </c>
      <c r="B123" s="7" t="str">
        <f aca="false">IFERROR(INDEX('Source'!$C:$C,MATCH($A123,'Source'!$B:$B,0)),"")</f>
        <v>מדרסי ג'ל קומפורט</v>
      </c>
      <c r="C123" s="8" t="n">
        <f aca="false">SUMIFS('Source'!$D:$D,'Source'!$A:$A,"207 - Salus HUNGARY",'Source'!$B:$B,$A123)</f>
        <v>6</v>
      </c>
      <c r="D123" s="8" t="n">
        <f aca="false">SUMIFS('Source'!$F:$F,'Source'!$A:$A,"207 - Salus HUNGARY",'Source'!$B:$B,$A123)</f>
        <v>0</v>
      </c>
      <c r="E123" s="8" t="n">
        <f aca="false">D123*$J$5</f>
        <v>0</v>
      </c>
      <c r="F123" s="8" t="n">
        <f aca="false">E123-C123</f>
        <v>-6</v>
      </c>
      <c r="G123" s="9" t="n">
        <f aca="false">IF(AND(C123=0,E123=0),0,IF(C123=0,"New",(E123-C123)/C123))</f>
        <v>-1</v>
      </c>
      <c r="H123" s="8" t="n">
        <f aca="false">SUMIFS('Source'!$E:$E,'Source'!$A:$A,"207 - Salus HUNGARY",'Source'!$B:$B,$A123)</f>
        <v>249.57</v>
      </c>
      <c r="I123" s="8" t="n">
        <f aca="false">SUMIFS('Source'!$G:$G,'Source'!$A:$A,"207 - Salus HUNGARY",'Source'!$B:$B,$A123)</f>
        <v>0</v>
      </c>
      <c r="J123" s="8" t="n">
        <f aca="false">I123*$J$5</f>
        <v>0</v>
      </c>
      <c r="K123" s="8" t="n">
        <f aca="false">J123-H123</f>
        <v>-249.57</v>
      </c>
      <c r="L123" s="9" t="n">
        <f aca="false">IF(AND(H123=0,J123=0),0,IF(H123=0,"New",(J123-H123)/H123))</f>
        <v>-1</v>
      </c>
      <c r="M123" s="7" t="str">
        <f aca="false">IF(AND(OR(C123&lt;&gt;0,H123&lt;&gt;0),D123=0,I123=0),"DROP",IF(AND(OR(D123&lt;&gt;0,I123&lt;&gt;0),C123=0,H123=0),"NEW",""))</f>
        <v>DROP</v>
      </c>
    </row>
    <row r="124" customFormat="false" ht="15" hidden="false" customHeight="false" outlineLevel="0" collapsed="false">
      <c r="A124" s="7" t="s">
        <v>97</v>
      </c>
      <c r="B124" s="7" t="str">
        <f aca="false">IFERROR(INDEX('Source'!$C:$C,MATCH($A124,'Source'!$B:$B,0)),"")</f>
        <v>מדרסי ג'ל מולטי ספורט</v>
      </c>
      <c r="C124" s="8" t="n">
        <f aca="false">SUMIFS('Source'!$D:$D,'Source'!$A:$A,"207 - Salus HUNGARY",'Source'!$B:$B,$A124)</f>
        <v>6</v>
      </c>
      <c r="D124" s="8" t="n">
        <f aca="false">SUMIFS('Source'!$F:$F,'Source'!$A:$A,"207 - Salus HUNGARY",'Source'!$B:$B,$A124)</f>
        <v>0</v>
      </c>
      <c r="E124" s="8" t="n">
        <f aca="false">D124*$J$5</f>
        <v>0</v>
      </c>
      <c r="F124" s="8" t="n">
        <f aca="false">E124-C124</f>
        <v>-6</v>
      </c>
      <c r="G124" s="9" t="n">
        <f aca="false">IF(AND(C124=0,E124=0),0,IF(C124=0,"New",(E124-C124)/C124))</f>
        <v>-1</v>
      </c>
      <c r="H124" s="8" t="n">
        <f aca="false">SUMIFS('Source'!$E:$E,'Source'!$A:$A,"207 - Salus HUNGARY",'Source'!$B:$B,$A124)</f>
        <v>249.57</v>
      </c>
      <c r="I124" s="8" t="n">
        <f aca="false">SUMIFS('Source'!$G:$G,'Source'!$A:$A,"207 - Salus HUNGARY",'Source'!$B:$B,$A124)</f>
        <v>0</v>
      </c>
      <c r="J124" s="8" t="n">
        <f aca="false">I124*$J$5</f>
        <v>0</v>
      </c>
      <c r="K124" s="8" t="n">
        <f aca="false">J124-H124</f>
        <v>-249.57</v>
      </c>
      <c r="L124" s="9" t="n">
        <f aca="false">IF(AND(H124=0,J124=0),0,IF(H124=0,"New",(J124-H124)/H124))</f>
        <v>-1</v>
      </c>
      <c r="M124" s="7" t="str">
        <f aca="false">IF(AND(OR(C124&lt;&gt;0,H124&lt;&gt;0),D124=0,I124=0),"DROP",IF(AND(OR(D124&lt;&gt;0,I124&lt;&gt;0),C124=0,H124=0),"NEW",""))</f>
        <v>DROP</v>
      </c>
    </row>
    <row r="125" customFormat="false" ht="15" hidden="false" customHeight="false" outlineLevel="0" collapsed="false">
      <c r="A125" s="7" t="s">
        <v>482</v>
      </c>
      <c r="B125" s="7" t="str">
        <f aca="false">IFERROR(INDEX('Source'!$C:$C,MATCH($A125,'Source'!$B:$B,0)),"")</f>
        <v>ח.בטן 25 ס'מ</v>
      </c>
      <c r="C125" s="8" t="n">
        <f aca="false">SUMIFS('Source'!$D:$D,'Source'!$A:$A,"207 - Salus HUNGARY",'Source'!$B:$B,$A125)</f>
        <v>5</v>
      </c>
      <c r="D125" s="8" t="n">
        <f aca="false">SUMIFS('Source'!$F:$F,'Source'!$A:$A,"207 - Salus HUNGARY",'Source'!$B:$B,$A125)</f>
        <v>0</v>
      </c>
      <c r="E125" s="8" t="n">
        <f aca="false">D125*$J$5</f>
        <v>0</v>
      </c>
      <c r="F125" s="8" t="n">
        <f aca="false">E125-C125</f>
        <v>-5</v>
      </c>
      <c r="G125" s="9" t="n">
        <f aca="false">IF(AND(C125=0,E125=0),0,IF(C125=0,"New",(E125-C125)/C125))</f>
        <v>-1</v>
      </c>
      <c r="H125" s="8" t="n">
        <f aca="false">SUMIFS('Source'!$E:$E,'Source'!$A:$A,"207 - Salus HUNGARY",'Source'!$B:$B,$A125)</f>
        <v>247.4</v>
      </c>
      <c r="I125" s="8" t="n">
        <f aca="false">SUMIFS('Source'!$G:$G,'Source'!$A:$A,"207 - Salus HUNGARY",'Source'!$B:$B,$A125)</f>
        <v>0</v>
      </c>
      <c r="J125" s="8" t="n">
        <f aca="false">I125*$J$5</f>
        <v>0</v>
      </c>
      <c r="K125" s="8" t="n">
        <f aca="false">J125-H125</f>
        <v>-247.4</v>
      </c>
      <c r="L125" s="9" t="n">
        <f aca="false">IF(AND(H125=0,J125=0),0,IF(H125=0,"New",(J125-H125)/H125))</f>
        <v>-1</v>
      </c>
      <c r="M125" s="7" t="str">
        <f aca="false">IF(AND(OR(C125&lt;&gt;0,H125&lt;&gt;0),D125=0,I125=0),"DROP",IF(AND(OR(D125&lt;&gt;0,I125&lt;&gt;0),C125=0,H125=0),"NEW",""))</f>
        <v>DROP</v>
      </c>
    </row>
    <row r="126" customFormat="false" ht="15" hidden="false" customHeight="false" outlineLevel="0" collapsed="false">
      <c r="A126" s="7" t="s">
        <v>87</v>
      </c>
      <c r="B126" s="7" t="str">
        <f aca="false">IFERROR(INDEX('Source'!$C:$C,MATCH($A126,'Source'!$B:$B,0)),"")</f>
        <v>מדרסי ג'ל וורק</v>
      </c>
      <c r="C126" s="8" t="n">
        <f aca="false">SUMIFS('Source'!$D:$D,'Source'!$A:$A,"207 - Salus HUNGARY",'Source'!$B:$B,$A126)</f>
        <v>3</v>
      </c>
      <c r="D126" s="8" t="n">
        <f aca="false">SUMIFS('Source'!$F:$F,'Source'!$A:$A,"207 - Salus HUNGARY",'Source'!$B:$B,$A126)</f>
        <v>10</v>
      </c>
      <c r="E126" s="8" t="n">
        <f aca="false">D126*$J$5</f>
        <v>12.6315789473684</v>
      </c>
      <c r="F126" s="8" t="n">
        <f aca="false">E126-C126</f>
        <v>9.63157894736842</v>
      </c>
      <c r="G126" s="9" t="n">
        <f aca="false">IF(AND(C126=0,E126=0),0,IF(C126=0,"New",(E126-C126)/C126))</f>
        <v>3.21052631578947</v>
      </c>
      <c r="H126" s="8" t="n">
        <f aca="false">SUMIFS('Source'!$E:$E,'Source'!$A:$A,"207 - Salus HUNGARY",'Source'!$B:$B,$A126)</f>
        <v>124.79</v>
      </c>
      <c r="I126" s="8" t="n">
        <f aca="false">SUMIFS('Source'!$G:$G,'Source'!$A:$A,"207 - Salus HUNGARY",'Source'!$B:$B,$A126)</f>
        <v>358.38</v>
      </c>
      <c r="J126" s="8" t="n">
        <f aca="false">I126*$J$5</f>
        <v>452.690526315789</v>
      </c>
      <c r="K126" s="8" t="n">
        <f aca="false">J126-H126</f>
        <v>327.900526315789</v>
      </c>
      <c r="L126" s="9" t="n">
        <f aca="false">IF(AND(H126=0,J126=0),0,IF(H126=0,"New",(J126-H126)/H126))</f>
        <v>2.62761860979076</v>
      </c>
      <c r="M126" s="7" t="str">
        <f aca="false">IF(AND(OR(C126&lt;&gt;0,H126&lt;&gt;0),D126=0,I126=0),"DROP",IF(AND(OR(D126&lt;&gt;0,I126&lt;&gt;0),C126=0,H126=0),"NEW",""))</f>
        <v/>
      </c>
    </row>
    <row r="127" customFormat="false" ht="15" hidden="false" customHeight="false" outlineLevel="0" collapsed="false">
      <c r="A127" s="7" t="s">
        <v>91</v>
      </c>
      <c r="B127" s="7" t="str">
        <f aca="false">IFERROR(INDEX('Source'!$C:$C,MATCH($A127,'Source'!$B:$B,0)),"")</f>
        <v>מדרסי ג'ל קומפורט</v>
      </c>
      <c r="C127" s="8" t="n">
        <f aca="false">SUMIFS('Source'!$D:$D,'Source'!$A:$A,"207 - Salus HUNGARY",'Source'!$B:$B,$A127)</f>
        <v>3</v>
      </c>
      <c r="D127" s="8" t="n">
        <f aca="false">SUMIFS('Source'!$F:$F,'Source'!$A:$A,"207 - Salus HUNGARY",'Source'!$B:$B,$A127)</f>
        <v>10</v>
      </c>
      <c r="E127" s="8" t="n">
        <f aca="false">D127*$J$5</f>
        <v>12.6315789473684</v>
      </c>
      <c r="F127" s="8" t="n">
        <f aca="false">E127-C127</f>
        <v>9.63157894736842</v>
      </c>
      <c r="G127" s="9" t="n">
        <f aca="false">IF(AND(C127=0,E127=0),0,IF(C127=0,"New",(E127-C127)/C127))</f>
        <v>3.21052631578947</v>
      </c>
      <c r="H127" s="8" t="n">
        <f aca="false">SUMIFS('Source'!$E:$E,'Source'!$A:$A,"207 - Salus HUNGARY",'Source'!$B:$B,$A127)</f>
        <v>124.79</v>
      </c>
      <c r="I127" s="8" t="n">
        <f aca="false">SUMIFS('Source'!$G:$G,'Source'!$A:$A,"207 - Salus HUNGARY",'Source'!$B:$B,$A127)</f>
        <v>358.38</v>
      </c>
      <c r="J127" s="8" t="n">
        <f aca="false">I127*$J$5</f>
        <v>452.690526315789</v>
      </c>
      <c r="K127" s="8" t="n">
        <f aca="false">J127-H127</f>
        <v>327.900526315789</v>
      </c>
      <c r="L127" s="9" t="n">
        <f aca="false">IF(AND(H127=0,J127=0),0,IF(H127=0,"New",(J127-H127)/H127))</f>
        <v>2.62761860979076</v>
      </c>
      <c r="M127" s="7" t="str">
        <f aca="false">IF(AND(OR(C127&lt;&gt;0,H127&lt;&gt;0),D127=0,I127=0),"DROP",IF(AND(OR(D127&lt;&gt;0,I127&lt;&gt;0),C127=0,H127=0),"NEW",""))</f>
        <v/>
      </c>
    </row>
    <row r="128" customFormat="false" ht="15" hidden="false" customHeight="false" outlineLevel="0" collapsed="false">
      <c r="A128" s="7" t="s">
        <v>179</v>
      </c>
      <c r="B128" s="7" t="str">
        <f aca="false">IFERROR(INDEX('Source'!$C:$C,MATCH($A128,'Source'!$B:$B,0)),"")</f>
        <v>אצבעון מסיליקון</v>
      </c>
      <c r="C128" s="8" t="n">
        <f aca="false">SUMIFS('Source'!$D:$D,'Source'!$A:$A,"207 - Salus HUNGARY",'Source'!$B:$B,$A128)</f>
        <v>54</v>
      </c>
      <c r="D128" s="8" t="n">
        <f aca="false">SUMIFS('Source'!$F:$F,'Source'!$A:$A,"207 - Salus HUNGARY",'Source'!$B:$B,$A128)</f>
        <v>30</v>
      </c>
      <c r="E128" s="8" t="n">
        <f aca="false">D128*$J$5</f>
        <v>37.8947368421053</v>
      </c>
      <c r="F128" s="8" t="n">
        <f aca="false">E128-C128</f>
        <v>-16.1052631578947</v>
      </c>
      <c r="G128" s="9" t="n">
        <f aca="false">IF(AND(C128=0,E128=0),0,IF(C128=0,"New",(E128-C128)/C128))</f>
        <v>-0.298245614035088</v>
      </c>
      <c r="H128" s="8" t="n">
        <f aca="false">SUMIFS('Source'!$E:$E,'Source'!$A:$A,"207 - Salus HUNGARY",'Source'!$B:$B,$A128)</f>
        <v>498.41</v>
      </c>
      <c r="I128" s="8" t="n">
        <f aca="false">SUMIFS('Source'!$G:$G,'Source'!$A:$A,"207 - Salus HUNGARY",'Source'!$B:$B,$A128)</f>
        <v>267.86</v>
      </c>
      <c r="J128" s="8" t="n">
        <f aca="false">I128*$J$5</f>
        <v>338.349473684211</v>
      </c>
      <c r="K128" s="8" t="n">
        <f aca="false">J128-H128</f>
        <v>-160.060526315789</v>
      </c>
      <c r="L128" s="9" t="n">
        <f aca="false">IF(AND(H128=0,J128=0),0,IF(H128=0,"New",(J128-H128)/H128))</f>
        <v>-0.321142285098191</v>
      </c>
      <c r="M128" s="7" t="str">
        <f aca="false">IF(AND(OR(C128&lt;&gt;0,H128&lt;&gt;0),D128=0,I128=0),"DROP",IF(AND(OR(D128&lt;&gt;0,I128&lt;&gt;0),C128=0,H128=0),"NEW",""))</f>
        <v/>
      </c>
    </row>
    <row r="129" customFormat="false" ht="15" hidden="false" customHeight="false" outlineLevel="0" collapsed="false">
      <c r="A129" s="7" t="s">
        <v>146</v>
      </c>
      <c r="B129" s="7" t="str">
        <f aca="false">IFERROR(INDEX('Source'!$C:$C,MATCH($A129,'Source'!$B:$B,0)),"")</f>
        <v>סד לאגודל</v>
      </c>
      <c r="C129" s="8" t="n">
        <f aca="false">SUMIFS('Source'!$D:$D,'Source'!$A:$A,"207 - Salus HUNGARY",'Source'!$B:$B,$A129)</f>
        <v>6</v>
      </c>
      <c r="D129" s="8" t="n">
        <f aca="false">SUMIFS('Source'!$F:$F,'Source'!$A:$A,"207 - Salus HUNGARY",'Source'!$B:$B,$A129)</f>
        <v>0</v>
      </c>
      <c r="E129" s="8" t="n">
        <f aca="false">D129*$J$5</f>
        <v>0</v>
      </c>
      <c r="F129" s="8" t="n">
        <f aca="false">E129-C129</f>
        <v>-6</v>
      </c>
      <c r="G129" s="9" t="n">
        <f aca="false">IF(AND(C129=0,E129=0),0,IF(C129=0,"New",(E129-C129)/C129))</f>
        <v>-1</v>
      </c>
      <c r="H129" s="8" t="n">
        <f aca="false">SUMIFS('Source'!$E:$E,'Source'!$A:$A,"207 - Salus HUNGARY",'Source'!$B:$B,$A129)</f>
        <v>225.67</v>
      </c>
      <c r="I129" s="8" t="n">
        <f aca="false">SUMIFS('Source'!$G:$G,'Source'!$A:$A,"207 - Salus HUNGARY",'Source'!$B:$B,$A129)</f>
        <v>0</v>
      </c>
      <c r="J129" s="8" t="n">
        <f aca="false">I129*$J$5</f>
        <v>0</v>
      </c>
      <c r="K129" s="8" t="n">
        <f aca="false">J129-H129</f>
        <v>-225.67</v>
      </c>
      <c r="L129" s="9" t="n">
        <f aca="false">IF(AND(H129=0,J129=0),0,IF(H129=0,"New",(J129-H129)/H129))</f>
        <v>-1</v>
      </c>
      <c r="M129" s="7" t="str">
        <f aca="false">IF(AND(OR(C129&lt;&gt;0,H129&lt;&gt;0),D129=0,I129=0),"DROP",IF(AND(OR(D129&lt;&gt;0,I129&lt;&gt;0),C129=0,H129=0),"NEW",""))</f>
        <v>DROP</v>
      </c>
    </row>
    <row r="130" customFormat="false" ht="15" hidden="false" customHeight="false" outlineLevel="0" collapsed="false">
      <c r="A130" s="7" t="s">
        <v>312</v>
      </c>
      <c r="B130" s="7" t="str">
        <f aca="false">IFERROR(INDEX('Source'!$C:$C,MATCH($A130,'Source'!$B:$B,0)),"")</f>
        <v>מגן מרפק</v>
      </c>
      <c r="C130" s="8" t="n">
        <f aca="false">SUMIFS('Source'!$D:$D,'Source'!$A:$A,"207 - Salus HUNGARY",'Source'!$B:$B,$A130)</f>
        <v>24</v>
      </c>
      <c r="D130" s="8" t="n">
        <f aca="false">SUMIFS('Source'!$F:$F,'Source'!$A:$A,"207 - Salus HUNGARY",'Source'!$B:$B,$A130)</f>
        <v>5</v>
      </c>
      <c r="E130" s="8" t="n">
        <f aca="false">D130*$J$5</f>
        <v>6.31578947368421</v>
      </c>
      <c r="F130" s="8" t="n">
        <f aca="false">E130-C130</f>
        <v>-17.6842105263158</v>
      </c>
      <c r="G130" s="9" t="n">
        <f aca="false">IF(AND(C130=0,E130=0),0,IF(C130=0,"New",(E130-C130)/C130))</f>
        <v>-0.736842105263158</v>
      </c>
      <c r="H130" s="8" t="n">
        <f aca="false">SUMIFS('Source'!$E:$E,'Source'!$A:$A,"207 - Salus HUNGARY",'Source'!$B:$B,$A130)</f>
        <v>270.81</v>
      </c>
      <c r="I130" s="8" t="n">
        <f aca="false">SUMIFS('Source'!$G:$G,'Source'!$A:$A,"207 - Salus HUNGARY",'Source'!$B:$B,$A130)</f>
        <v>48.61</v>
      </c>
      <c r="J130" s="8" t="n">
        <f aca="false">I130*$J$5</f>
        <v>61.4021052631579</v>
      </c>
      <c r="K130" s="8" t="n">
        <f aca="false">J130-H130</f>
        <v>-209.407894736842</v>
      </c>
      <c r="L130" s="9" t="n">
        <f aca="false">IF(AND(H130=0,J130=0),0,IF(H130=0,"New",(J130-H130)/H130))</f>
        <v>-0.773265000320675</v>
      </c>
      <c r="M130" s="7" t="str">
        <f aca="false">IF(AND(OR(C130&lt;&gt;0,H130&lt;&gt;0),D130=0,I130=0),"DROP",IF(AND(OR(D130&lt;&gt;0,I130&lt;&gt;0),C130=0,H130=0),"NEW",""))</f>
        <v/>
      </c>
    </row>
    <row r="131" customFormat="false" ht="15" hidden="false" customHeight="false" outlineLevel="0" collapsed="false">
      <c r="A131" s="7" t="s">
        <v>591</v>
      </c>
      <c r="B131" s="7" t="str">
        <f aca="false">IFERROR(INDEX('Source'!$C:$C,MATCH($A131,'Source'!$B:$B,0)),"")</f>
        <v>מיצב פיקה</v>
      </c>
      <c r="C131" s="8" t="n">
        <f aca="false">SUMIFS('Source'!$D:$D,'Source'!$A:$A,"207 - Salus HUNGARY",'Source'!$B:$B,$A131)</f>
        <v>5</v>
      </c>
      <c r="D131" s="8" t="n">
        <f aca="false">SUMIFS('Source'!$F:$F,'Source'!$A:$A,"207 - Salus HUNGARY",'Source'!$B:$B,$A131)</f>
        <v>0</v>
      </c>
      <c r="E131" s="8" t="n">
        <f aca="false">D131*$J$5</f>
        <v>0</v>
      </c>
      <c r="F131" s="8" t="n">
        <f aca="false">E131-C131</f>
        <v>-5</v>
      </c>
      <c r="G131" s="9" t="n">
        <f aca="false">IF(AND(C131=0,E131=0),0,IF(C131=0,"New",(E131-C131)/C131))</f>
        <v>-1</v>
      </c>
      <c r="H131" s="8" t="n">
        <f aca="false">SUMIFS('Source'!$E:$E,'Source'!$A:$A,"207 - Salus HUNGARY",'Source'!$B:$B,$A131)</f>
        <v>218.76</v>
      </c>
      <c r="I131" s="8" t="n">
        <f aca="false">SUMIFS('Source'!$G:$G,'Source'!$A:$A,"207 - Salus HUNGARY",'Source'!$B:$B,$A131)</f>
        <v>0</v>
      </c>
      <c r="J131" s="8" t="n">
        <f aca="false">I131*$J$5</f>
        <v>0</v>
      </c>
      <c r="K131" s="8" t="n">
        <f aca="false">J131-H131</f>
        <v>-218.76</v>
      </c>
      <c r="L131" s="9" t="n">
        <f aca="false">IF(AND(H131=0,J131=0),0,IF(H131=0,"New",(J131-H131)/H131))</f>
        <v>-1</v>
      </c>
      <c r="M131" s="7" t="str">
        <f aca="false">IF(AND(OR(C131&lt;&gt;0,H131&lt;&gt;0),D131=0,I131=0),"DROP",IF(AND(OR(D131&lt;&gt;0,I131&lt;&gt;0),C131=0,H131=0),"NEW",""))</f>
        <v>DROP</v>
      </c>
    </row>
    <row r="132" customFormat="false" ht="15" hidden="false" customHeight="false" outlineLevel="0" collapsed="false">
      <c r="A132" s="7" t="s">
        <v>473</v>
      </c>
      <c r="B132" s="7" t="str">
        <f aca="false">IFERROR(INDEX('Source'!$C:$C,MATCH($A132,'Source'!$B:$B,0)),"")</f>
        <v>מיצב פיקה</v>
      </c>
      <c r="C132" s="8" t="n">
        <f aca="false">SUMIFS('Source'!$D:$D,'Source'!$A:$A,"207 - Salus HUNGARY",'Source'!$B:$B,$A132)</f>
        <v>5</v>
      </c>
      <c r="D132" s="8" t="n">
        <f aca="false">SUMIFS('Source'!$F:$F,'Source'!$A:$A,"207 - Salus HUNGARY",'Source'!$B:$B,$A132)</f>
        <v>0</v>
      </c>
      <c r="E132" s="8" t="n">
        <f aca="false">D132*$J$5</f>
        <v>0</v>
      </c>
      <c r="F132" s="8" t="n">
        <f aca="false">E132-C132</f>
        <v>-5</v>
      </c>
      <c r="G132" s="9" t="n">
        <f aca="false">IF(AND(C132=0,E132=0),0,IF(C132=0,"New",(E132-C132)/C132))</f>
        <v>-1</v>
      </c>
      <c r="H132" s="8" t="n">
        <f aca="false">SUMIFS('Source'!$E:$E,'Source'!$A:$A,"207 - Salus HUNGARY",'Source'!$B:$B,$A132)</f>
        <v>218.76</v>
      </c>
      <c r="I132" s="8" t="n">
        <f aca="false">SUMIFS('Source'!$G:$G,'Source'!$A:$A,"207 - Salus HUNGARY",'Source'!$B:$B,$A132)</f>
        <v>0</v>
      </c>
      <c r="J132" s="8" t="n">
        <f aca="false">I132*$J$5</f>
        <v>0</v>
      </c>
      <c r="K132" s="8" t="n">
        <f aca="false">J132-H132</f>
        <v>-218.76</v>
      </c>
      <c r="L132" s="9" t="n">
        <f aca="false">IF(AND(H132=0,J132=0),0,IF(H132=0,"New",(J132-H132)/H132))</f>
        <v>-1</v>
      </c>
      <c r="M132" s="7" t="str">
        <f aca="false">IF(AND(OR(C132&lt;&gt;0,H132&lt;&gt;0),D132=0,I132=0),"DROP",IF(AND(OR(D132&lt;&gt;0,I132&lt;&gt;0),C132=0,H132=0),"NEW",""))</f>
        <v>DROP</v>
      </c>
    </row>
    <row r="133" customFormat="false" ht="15" hidden="false" customHeight="false" outlineLevel="0" collapsed="false">
      <c r="A133" s="7" t="s">
        <v>588</v>
      </c>
      <c r="B133" s="7" t="str">
        <f aca="false">IFERROR(INDEX('Source'!$C:$C,MATCH($A133,'Source'!$B:$B,0)),"")</f>
        <v>מיצב פיקה</v>
      </c>
      <c r="C133" s="8" t="n">
        <f aca="false">SUMIFS('Source'!$D:$D,'Source'!$A:$A,"207 - Salus HUNGARY",'Source'!$B:$B,$A133)</f>
        <v>5</v>
      </c>
      <c r="D133" s="8" t="n">
        <f aca="false">SUMIFS('Source'!$F:$F,'Source'!$A:$A,"207 - Salus HUNGARY",'Source'!$B:$B,$A133)</f>
        <v>0</v>
      </c>
      <c r="E133" s="8" t="n">
        <f aca="false">D133*$J$5</f>
        <v>0</v>
      </c>
      <c r="F133" s="8" t="n">
        <f aca="false">E133-C133</f>
        <v>-5</v>
      </c>
      <c r="G133" s="9" t="n">
        <f aca="false">IF(AND(C133=0,E133=0),0,IF(C133=0,"New",(E133-C133)/C133))</f>
        <v>-1</v>
      </c>
      <c r="H133" s="8" t="n">
        <f aca="false">SUMIFS('Source'!$E:$E,'Source'!$A:$A,"207 - Salus HUNGARY",'Source'!$B:$B,$A133)</f>
        <v>218.76</v>
      </c>
      <c r="I133" s="8" t="n">
        <f aca="false">SUMIFS('Source'!$G:$G,'Source'!$A:$A,"207 - Salus HUNGARY",'Source'!$B:$B,$A133)</f>
        <v>0</v>
      </c>
      <c r="J133" s="8" t="n">
        <f aca="false">I133*$J$5</f>
        <v>0</v>
      </c>
      <c r="K133" s="8" t="n">
        <f aca="false">J133-H133</f>
        <v>-218.76</v>
      </c>
      <c r="L133" s="9" t="n">
        <f aca="false">IF(AND(H133=0,J133=0),0,IF(H133=0,"New",(J133-H133)/H133))</f>
        <v>-1</v>
      </c>
      <c r="M133" s="7" t="str">
        <f aca="false">IF(AND(OR(C133&lt;&gt;0,H133&lt;&gt;0),D133=0,I133=0),"DROP",IF(AND(OR(D133&lt;&gt;0,I133&lt;&gt;0),C133=0,H133=0),"NEW",""))</f>
        <v>DROP</v>
      </c>
    </row>
    <row r="134" customFormat="false" ht="15" hidden="false" customHeight="false" outlineLevel="0" collapsed="false">
      <c r="A134" s="7" t="s">
        <v>603</v>
      </c>
      <c r="B134" s="7" t="str">
        <f aca="false">IFERROR(INDEX('Source'!$C:$C,MATCH($A134,'Source'!$B:$B,0)),"")</f>
        <v>מיצב פיקה</v>
      </c>
      <c r="C134" s="8" t="n">
        <f aca="false">SUMIFS('Source'!$D:$D,'Source'!$A:$A,"207 - Salus HUNGARY",'Source'!$B:$B,$A134)</f>
        <v>5</v>
      </c>
      <c r="D134" s="8" t="n">
        <f aca="false">SUMIFS('Source'!$F:$F,'Source'!$A:$A,"207 - Salus HUNGARY",'Source'!$B:$B,$A134)</f>
        <v>0</v>
      </c>
      <c r="E134" s="8" t="n">
        <f aca="false">D134*$J$5</f>
        <v>0</v>
      </c>
      <c r="F134" s="8" t="n">
        <f aca="false">E134-C134</f>
        <v>-5</v>
      </c>
      <c r="G134" s="9" t="n">
        <f aca="false">IF(AND(C134=0,E134=0),0,IF(C134=0,"New",(E134-C134)/C134))</f>
        <v>-1</v>
      </c>
      <c r="H134" s="8" t="n">
        <f aca="false">SUMIFS('Source'!$E:$E,'Source'!$A:$A,"207 - Salus HUNGARY",'Source'!$B:$B,$A134)</f>
        <v>218.76</v>
      </c>
      <c r="I134" s="8" t="n">
        <f aca="false">SUMIFS('Source'!$G:$G,'Source'!$A:$A,"207 - Salus HUNGARY",'Source'!$B:$B,$A134)</f>
        <v>0</v>
      </c>
      <c r="J134" s="8" t="n">
        <f aca="false">I134*$J$5</f>
        <v>0</v>
      </c>
      <c r="K134" s="8" t="n">
        <f aca="false">J134-H134</f>
        <v>-218.76</v>
      </c>
      <c r="L134" s="9" t="n">
        <f aca="false">IF(AND(H134=0,J134=0),0,IF(H134=0,"New",(J134-H134)/H134))</f>
        <v>-1</v>
      </c>
      <c r="M134" s="7" t="str">
        <f aca="false">IF(AND(OR(C134&lt;&gt;0,H134&lt;&gt;0),D134=0,I134=0),"DROP",IF(AND(OR(D134&lt;&gt;0,I134&lt;&gt;0),C134=0,H134=0),"NEW",""))</f>
        <v>DROP</v>
      </c>
    </row>
    <row r="135" customFormat="false" ht="15" hidden="false" customHeight="false" outlineLevel="0" collapsed="false">
      <c r="A135" s="7" t="s">
        <v>477</v>
      </c>
      <c r="B135" s="7" t="str">
        <f aca="false">IFERROR(INDEX('Source'!$C:$C,MATCH($A135,'Source'!$B:$B,0)),"")</f>
        <v>מיצב פיקה</v>
      </c>
      <c r="C135" s="8" t="n">
        <f aca="false">SUMIFS('Source'!$D:$D,'Source'!$A:$A,"207 - Salus HUNGARY",'Source'!$B:$B,$A135)</f>
        <v>5</v>
      </c>
      <c r="D135" s="8" t="n">
        <f aca="false">SUMIFS('Source'!$F:$F,'Source'!$A:$A,"207 - Salus HUNGARY",'Source'!$B:$B,$A135)</f>
        <v>0</v>
      </c>
      <c r="E135" s="8" t="n">
        <f aca="false">D135*$J$5</f>
        <v>0</v>
      </c>
      <c r="F135" s="8" t="n">
        <f aca="false">E135-C135</f>
        <v>-5</v>
      </c>
      <c r="G135" s="9" t="n">
        <f aca="false">IF(AND(C135=0,E135=0),0,IF(C135=0,"New",(E135-C135)/C135))</f>
        <v>-1</v>
      </c>
      <c r="H135" s="8" t="n">
        <f aca="false">SUMIFS('Source'!$E:$E,'Source'!$A:$A,"207 - Salus HUNGARY",'Source'!$B:$B,$A135)</f>
        <v>218.76</v>
      </c>
      <c r="I135" s="8" t="n">
        <f aca="false">SUMIFS('Source'!$G:$G,'Source'!$A:$A,"207 - Salus HUNGARY",'Source'!$B:$B,$A135)</f>
        <v>0</v>
      </c>
      <c r="J135" s="8" t="n">
        <f aca="false">I135*$J$5</f>
        <v>0</v>
      </c>
      <c r="K135" s="8" t="n">
        <f aca="false">J135-H135</f>
        <v>-218.76</v>
      </c>
      <c r="L135" s="9" t="n">
        <f aca="false">IF(AND(H135=0,J135=0),0,IF(H135=0,"New",(J135-H135)/H135))</f>
        <v>-1</v>
      </c>
      <c r="M135" s="7" t="str">
        <f aca="false">IF(AND(OR(C135&lt;&gt;0,H135&lt;&gt;0),D135=0,I135=0),"DROP",IF(AND(OR(D135&lt;&gt;0,I135&lt;&gt;0),C135=0,H135=0),"NEW",""))</f>
        <v>DROP</v>
      </c>
    </row>
    <row r="136" customFormat="false" ht="15" hidden="false" customHeight="false" outlineLevel="0" collapsed="false">
      <c r="A136" s="7" t="s">
        <v>140</v>
      </c>
      <c r="B136" s="7" t="str">
        <f aca="false">IFERROR(INDEX('Source'!$C:$C,MATCH($A136,'Source'!$B:$B,0)),"")</f>
        <v>'תחבושת אלסטית נצמדת צבע בז</v>
      </c>
      <c r="C136" s="8" t="n">
        <f aca="false">SUMIFS('Source'!$D:$D,'Source'!$A:$A,"207 - Salus HUNGARY",'Source'!$B:$B,$A136)</f>
        <v>240</v>
      </c>
      <c r="D136" s="8" t="n">
        <f aca="false">SUMIFS('Source'!$F:$F,'Source'!$A:$A,"207 - Salus HUNGARY",'Source'!$B:$B,$A136)</f>
        <v>220</v>
      </c>
      <c r="E136" s="8" t="n">
        <f aca="false">D136*$J$5</f>
        <v>277.894736842105</v>
      </c>
      <c r="F136" s="8" t="n">
        <f aca="false">E136-C136</f>
        <v>37.8947368421053</v>
      </c>
      <c r="G136" s="9" t="n">
        <f aca="false">IF(AND(C136=0,E136=0),0,IF(C136=0,"New",(E136-C136)/C136))</f>
        <v>0.157894736842105</v>
      </c>
      <c r="H136" s="8" t="n">
        <f aca="false">SUMIFS('Source'!$E:$E,'Source'!$A:$A,"207 - Salus HUNGARY",'Source'!$B:$B,$A136)</f>
        <v>1588.75</v>
      </c>
      <c r="I136" s="8" t="n">
        <f aca="false">SUMIFS('Source'!$G:$G,'Source'!$A:$A,"207 - Salus HUNGARY",'Source'!$B:$B,$A136)</f>
        <v>1377.4</v>
      </c>
      <c r="J136" s="8" t="n">
        <f aca="false">I136*$J$5</f>
        <v>1739.87368421053</v>
      </c>
      <c r="K136" s="8" t="n">
        <f aca="false">J136-H136</f>
        <v>151.123684210526</v>
      </c>
      <c r="L136" s="9" t="n">
        <f aca="false">IF(AND(H136=0,J136=0),0,IF(H136=0,"New",(J136-H136)/H136))</f>
        <v>0.0951211230278687</v>
      </c>
      <c r="M136" s="7" t="str">
        <f aca="false">IF(AND(OR(C136&lt;&gt;0,H136&lt;&gt;0),D136=0,I136=0),"DROP",IF(AND(OR(D136&lt;&gt;0,I136&lt;&gt;0),C136=0,H136=0),"NEW",""))</f>
        <v/>
      </c>
    </row>
    <row r="137" customFormat="false" ht="15" hidden="false" customHeight="false" outlineLevel="0" collapsed="false">
      <c r="A137" s="7" t="s">
        <v>127</v>
      </c>
      <c r="B137" s="7" t="str">
        <f aca="false">IFERROR(INDEX('Source'!$C:$C,MATCH($A137,'Source'!$B:$B,0)),"")</f>
        <v>סד לאגודל</v>
      </c>
      <c r="C137" s="8" t="n">
        <f aca="false">SUMIFS('Source'!$D:$D,'Source'!$A:$A,"207 - Salus HUNGARY",'Source'!$B:$B,$A137)</f>
        <v>11</v>
      </c>
      <c r="D137" s="8" t="n">
        <f aca="false">SUMIFS('Source'!$F:$F,'Source'!$A:$A,"207 - Salus HUNGARY",'Source'!$B:$B,$A137)</f>
        <v>5</v>
      </c>
      <c r="E137" s="8" t="n">
        <f aca="false">D137*$J$5</f>
        <v>6.31578947368421</v>
      </c>
      <c r="F137" s="8" t="n">
        <f aca="false">E137-C137</f>
        <v>-4.68421052631579</v>
      </c>
      <c r="G137" s="9" t="n">
        <f aca="false">IF(AND(C137=0,E137=0),0,IF(C137=0,"New",(E137-C137)/C137))</f>
        <v>-0.425837320574163</v>
      </c>
      <c r="H137" s="8" t="n">
        <f aca="false">SUMIFS('Source'!$E:$E,'Source'!$A:$A,"207 - Salus HUNGARY",'Source'!$B:$B,$A137)</f>
        <v>394.72</v>
      </c>
      <c r="I137" s="8" t="n">
        <f aca="false">SUMIFS('Source'!$G:$G,'Source'!$A:$A,"207 - Salus HUNGARY",'Source'!$B:$B,$A137)</f>
        <v>191.06</v>
      </c>
      <c r="J137" s="8" t="n">
        <f aca="false">I137*$J$5</f>
        <v>241.338947368421</v>
      </c>
      <c r="K137" s="8" t="n">
        <f aca="false">J137-H137</f>
        <v>-153.381052631579</v>
      </c>
      <c r="L137" s="9" t="n">
        <f aca="false">IF(AND(H137=0,J137=0),0,IF(H137=0,"New",(J137-H137)/H137))</f>
        <v>-0.388581912828281</v>
      </c>
      <c r="M137" s="7" t="str">
        <f aca="false">IF(AND(OR(C137&lt;&gt;0,H137&lt;&gt;0),D137=0,I137=0),"DROP",IF(AND(OR(D137&lt;&gt;0,I137&lt;&gt;0),C137=0,H137=0),"NEW",""))</f>
        <v/>
      </c>
    </row>
    <row r="138" customFormat="false" ht="15" hidden="false" customHeight="false" outlineLevel="0" collapsed="false">
      <c r="A138" s="7" t="s">
        <v>149</v>
      </c>
      <c r="B138" s="7" t="str">
        <f aca="false">IFERROR(INDEX('Source'!$C:$C,MATCH($A138,'Source'!$B:$B,0)),"")</f>
        <v>מגן קרסול סגור</v>
      </c>
      <c r="C138" s="8" t="n">
        <f aca="false">SUMIFS('Source'!$D:$D,'Source'!$A:$A,"207 - Salus HUNGARY",'Source'!$B:$B,$A138)</f>
        <v>15</v>
      </c>
      <c r="D138" s="8" t="n">
        <f aca="false">SUMIFS('Source'!$F:$F,'Source'!$A:$A,"207 - Salus HUNGARY",'Source'!$B:$B,$A138)</f>
        <v>5</v>
      </c>
      <c r="E138" s="8" t="n">
        <f aca="false">D138*$J$5</f>
        <v>6.31578947368421</v>
      </c>
      <c r="F138" s="8" t="n">
        <f aca="false">E138-C138</f>
        <v>-8.68421052631579</v>
      </c>
      <c r="G138" s="9" t="n">
        <f aca="false">IF(AND(C138=0,E138=0),0,IF(C138=0,"New",(E138-C138)/C138))</f>
        <v>-0.578947368421053</v>
      </c>
      <c r="H138" s="8" t="n">
        <f aca="false">SUMIFS('Source'!$E:$E,'Source'!$A:$A,"207 - Salus HUNGARY",'Source'!$B:$B,$A138)</f>
        <v>294.13</v>
      </c>
      <c r="I138" s="8" t="n">
        <f aca="false">SUMIFS('Source'!$G:$G,'Source'!$A:$A,"207 - Salus HUNGARY",'Source'!$B:$B,$A138)</f>
        <v>93.98</v>
      </c>
      <c r="J138" s="8" t="n">
        <f aca="false">I138*$J$5</f>
        <v>118.711578947368</v>
      </c>
      <c r="K138" s="8" t="n">
        <f aca="false">J138-H138</f>
        <v>-175.418421052632</v>
      </c>
      <c r="L138" s="9" t="n">
        <f aca="false">IF(AND(H138=0,J138=0),0,IF(H138=0,"New",(J138-H138)/H138))</f>
        <v>-0.596397582880466</v>
      </c>
      <c r="M138" s="7" t="str">
        <f aca="false">IF(AND(OR(C138&lt;&gt;0,H138&lt;&gt;0),D138=0,I138=0),"DROP",IF(AND(OR(D138&lt;&gt;0,I138&lt;&gt;0),C138=0,H138=0),"NEW",""))</f>
        <v/>
      </c>
    </row>
    <row r="139" customFormat="false" ht="15" hidden="false" customHeight="false" outlineLevel="0" collapsed="false">
      <c r="A139" s="7" t="s">
        <v>894</v>
      </c>
      <c r="B139" s="7" t="str">
        <f aca="false">IFERROR(INDEX('Source'!$C:$C,MATCH($A139,'Source'!$B:$B,0)),"")</f>
        <v>מגן ברך עם כרית ג'ל</v>
      </c>
      <c r="C139" s="8" t="n">
        <f aca="false">SUMIFS('Source'!$D:$D,'Source'!$A:$A,"207 - Salus HUNGARY",'Source'!$B:$B,$A139)</f>
        <v>20</v>
      </c>
      <c r="D139" s="8" t="n">
        <f aca="false">SUMIFS('Source'!$F:$F,'Source'!$A:$A,"207 - Salus HUNGARY",'Source'!$B:$B,$A139)</f>
        <v>25</v>
      </c>
      <c r="E139" s="8" t="n">
        <f aca="false">D139*$J$5</f>
        <v>31.5789473684211</v>
      </c>
      <c r="F139" s="8" t="n">
        <f aca="false">E139-C139</f>
        <v>11.5789473684211</v>
      </c>
      <c r="G139" s="9" t="n">
        <f aca="false">IF(AND(C139=0,E139=0),0,IF(C139=0,"New",(E139-C139)/C139))</f>
        <v>0.578947368421053</v>
      </c>
      <c r="H139" s="8" t="n">
        <f aca="false">SUMIFS('Source'!$E:$E,'Source'!$A:$A,"207 - Salus HUNGARY",'Source'!$B:$B,$A139)</f>
        <v>586.92</v>
      </c>
      <c r="I139" s="8" t="n">
        <f aca="false">SUMIFS('Source'!$G:$G,'Source'!$A:$A,"207 - Salus HUNGARY",'Source'!$B:$B,$A139)</f>
        <v>778.82</v>
      </c>
      <c r="J139" s="8" t="n">
        <f aca="false">I139*$J$5</f>
        <v>983.772631578947</v>
      </c>
      <c r="K139" s="8" t="n">
        <f aca="false">J139-H139</f>
        <v>396.852631578947</v>
      </c>
      <c r="L139" s="9" t="n">
        <f aca="false">IF(AND(H139=0,J139=0),0,IF(H139=0,"New",(J139-H139)/H139))</f>
        <v>0.676161370508668</v>
      </c>
      <c r="M139" s="7" t="str">
        <f aca="false">IF(AND(OR(C139&lt;&gt;0,H139&lt;&gt;0),D139=0,I139=0),"DROP",IF(AND(OR(D139&lt;&gt;0,I139&lt;&gt;0),C139=0,H139=0),"NEW",""))</f>
        <v/>
      </c>
    </row>
    <row r="140" customFormat="false" ht="15" hidden="false" customHeight="false" outlineLevel="0" collapsed="false">
      <c r="A140" s="7" t="s">
        <v>666</v>
      </c>
      <c r="B140" s="7" t="str">
        <f aca="false">IFERROR(INDEX('Source'!$C:$C,MATCH($A140,'Source'!$B:$B,0)),"")</f>
        <v>כפפת CTS ימין</v>
      </c>
      <c r="C140" s="8" t="n">
        <f aca="false">SUMIFS('Source'!$D:$D,'Source'!$A:$A,"207 - Salus HUNGARY",'Source'!$B:$B,$A140)</f>
        <v>5</v>
      </c>
      <c r="D140" s="8" t="n">
        <f aca="false">SUMIFS('Source'!$F:$F,'Source'!$A:$A,"207 - Salus HUNGARY",'Source'!$B:$B,$A140)</f>
        <v>0</v>
      </c>
      <c r="E140" s="8" t="n">
        <f aca="false">D140*$J$5</f>
        <v>0</v>
      </c>
      <c r="F140" s="8" t="n">
        <f aca="false">E140-C140</f>
        <v>-5</v>
      </c>
      <c r="G140" s="9" t="n">
        <f aca="false">IF(AND(C140=0,E140=0),0,IF(C140=0,"New",(E140-C140)/C140))</f>
        <v>-1</v>
      </c>
      <c r="H140" s="8" t="n">
        <f aca="false">SUMIFS('Source'!$E:$E,'Source'!$A:$A,"207 - Salus HUNGARY",'Source'!$B:$B,$A140)</f>
        <v>186.94</v>
      </c>
      <c r="I140" s="8" t="n">
        <f aca="false">SUMIFS('Source'!$G:$G,'Source'!$A:$A,"207 - Salus HUNGARY",'Source'!$B:$B,$A140)</f>
        <v>0</v>
      </c>
      <c r="J140" s="8" t="n">
        <f aca="false">I140*$J$5</f>
        <v>0</v>
      </c>
      <c r="K140" s="8" t="n">
        <f aca="false">J140-H140</f>
        <v>-186.94</v>
      </c>
      <c r="L140" s="9" t="n">
        <f aca="false">IF(AND(H140=0,J140=0),0,IF(H140=0,"New",(J140-H140)/H140))</f>
        <v>-1</v>
      </c>
      <c r="M140" s="7" t="str">
        <f aca="false">IF(AND(OR(C140&lt;&gt;0,H140&lt;&gt;0),D140=0,I140=0),"DROP",IF(AND(OR(D140&lt;&gt;0,I140&lt;&gt;0),C140=0,H140=0),"NEW",""))</f>
        <v>DROP</v>
      </c>
    </row>
    <row r="141" customFormat="false" ht="15" hidden="false" customHeight="false" outlineLevel="0" collapsed="false">
      <c r="A141" s="7" t="s">
        <v>667</v>
      </c>
      <c r="B141" s="7" t="str">
        <f aca="false">IFERROR(INDEX('Source'!$C:$C,MATCH($A141,'Source'!$B:$B,0)),"")</f>
        <v>כפפת CTS שמאל</v>
      </c>
      <c r="C141" s="8" t="n">
        <f aca="false">SUMIFS('Source'!$D:$D,'Source'!$A:$A,"207 - Salus HUNGARY",'Source'!$B:$B,$A141)</f>
        <v>5</v>
      </c>
      <c r="D141" s="8" t="n">
        <f aca="false">SUMIFS('Source'!$F:$F,'Source'!$A:$A,"207 - Salus HUNGARY",'Source'!$B:$B,$A141)</f>
        <v>0</v>
      </c>
      <c r="E141" s="8" t="n">
        <f aca="false">D141*$J$5</f>
        <v>0</v>
      </c>
      <c r="F141" s="8" t="n">
        <f aca="false">E141-C141</f>
        <v>-5</v>
      </c>
      <c r="G141" s="9" t="n">
        <f aca="false">IF(AND(C141=0,E141=0),0,IF(C141=0,"New",(E141-C141)/C141))</f>
        <v>-1</v>
      </c>
      <c r="H141" s="8" t="n">
        <f aca="false">SUMIFS('Source'!$E:$E,'Source'!$A:$A,"207 - Salus HUNGARY",'Source'!$B:$B,$A141)</f>
        <v>186.94</v>
      </c>
      <c r="I141" s="8" t="n">
        <f aca="false">SUMIFS('Source'!$G:$G,'Source'!$A:$A,"207 - Salus HUNGARY",'Source'!$B:$B,$A141)</f>
        <v>0</v>
      </c>
      <c r="J141" s="8" t="n">
        <f aca="false">I141*$J$5</f>
        <v>0</v>
      </c>
      <c r="K141" s="8" t="n">
        <f aca="false">J141-H141</f>
        <v>-186.94</v>
      </c>
      <c r="L141" s="9" t="n">
        <f aca="false">IF(AND(H141=0,J141=0),0,IF(H141=0,"New",(J141-H141)/H141))</f>
        <v>-1</v>
      </c>
      <c r="M141" s="7" t="str">
        <f aca="false">IF(AND(OR(C141&lt;&gt;0,H141&lt;&gt;0),D141=0,I141=0),"DROP",IF(AND(OR(D141&lt;&gt;0,I141&lt;&gt;0),C141=0,H141=0),"NEW",""))</f>
        <v>DROP</v>
      </c>
    </row>
    <row r="142" customFormat="false" ht="15" hidden="false" customHeight="false" outlineLevel="0" collapsed="false">
      <c r="A142" s="7" t="s">
        <v>191</v>
      </c>
      <c r="B142" s="7" t="str">
        <f aca="false">IFERROR(INDEX('Source'!$C:$C,MATCH($A142,'Source'!$B:$B,0)),"")</f>
        <v>מתלה יד-כיס</v>
      </c>
      <c r="C142" s="8" t="n">
        <f aca="false">SUMIFS('Source'!$D:$D,'Source'!$A:$A,"207 - Salus HUNGARY",'Source'!$B:$B,$A142)</f>
        <v>136</v>
      </c>
      <c r="D142" s="8" t="n">
        <f aca="false">SUMIFS('Source'!$F:$F,'Source'!$A:$A,"207 - Salus HUNGARY",'Source'!$B:$B,$A142)</f>
        <v>130</v>
      </c>
      <c r="E142" s="8" t="n">
        <f aca="false">D142*$J$5</f>
        <v>164.210526315789</v>
      </c>
      <c r="F142" s="8" t="n">
        <f aca="false">E142-C142</f>
        <v>28.2105263157895</v>
      </c>
      <c r="G142" s="9" t="n">
        <f aca="false">IF(AND(C142=0,E142=0),0,IF(C142=0,"New",(E142-C142)/C142))</f>
        <v>0.207430340557275</v>
      </c>
      <c r="H142" s="8" t="n">
        <f aca="false">SUMIFS('Source'!$E:$E,'Source'!$A:$A,"207 - Salus HUNGARY",'Source'!$B:$B,$A142)</f>
        <v>2537.92</v>
      </c>
      <c r="I142" s="8" t="n">
        <f aca="false">SUMIFS('Source'!$G:$G,'Source'!$A:$A,"207 - Salus HUNGARY",'Source'!$B:$B,$A142)</f>
        <v>2351.44</v>
      </c>
      <c r="J142" s="8" t="n">
        <f aca="false">I142*$J$5</f>
        <v>2970.24</v>
      </c>
      <c r="K142" s="8" t="n">
        <f aca="false">J142-H142</f>
        <v>432.32</v>
      </c>
      <c r="L142" s="9" t="n">
        <f aca="false">IF(AND(H142=0,J142=0),0,IF(H142=0,"New",(J142-H142)/H142))</f>
        <v>0.170344218887908</v>
      </c>
      <c r="M142" s="7" t="str">
        <f aca="false">IF(AND(OR(C142&lt;&gt;0,H142&lt;&gt;0),D142=0,I142=0),"DROP",IF(AND(OR(D142&lt;&gt;0,I142&lt;&gt;0),C142=0,H142=0),"NEW",""))</f>
        <v/>
      </c>
    </row>
    <row r="143" customFormat="false" ht="15" hidden="false" customHeight="false" outlineLevel="0" collapsed="false">
      <c r="A143" s="7" t="s">
        <v>154</v>
      </c>
      <c r="B143" s="7" t="str">
        <f aca="false">IFERROR(INDEX('Source'!$C:$C,MATCH($A143,'Source'!$B:$B,0)),"")</f>
        <v>מגן ברך ארוך</v>
      </c>
      <c r="C143" s="8" t="n">
        <f aca="false">SUMIFS('Source'!$D:$D,'Source'!$A:$A,"207 - Salus HUNGARY",'Source'!$B:$B,$A143)</f>
        <v>50</v>
      </c>
      <c r="D143" s="8" t="n">
        <f aca="false">SUMIFS('Source'!$F:$F,'Source'!$A:$A,"207 - Salus HUNGARY",'Source'!$B:$B,$A143)</f>
        <v>65</v>
      </c>
      <c r="E143" s="8" t="n">
        <f aca="false">D143*$J$5</f>
        <v>82.1052631578947</v>
      </c>
      <c r="F143" s="8" t="n">
        <f aca="false">E143-C143</f>
        <v>32.1052631578947</v>
      </c>
      <c r="G143" s="9" t="n">
        <f aca="false">IF(AND(C143=0,E143=0),0,IF(C143=0,"New",(E143-C143)/C143))</f>
        <v>0.642105263157895</v>
      </c>
      <c r="H143" s="8" t="n">
        <f aca="false">SUMIFS('Source'!$E:$E,'Source'!$A:$A,"207 - Salus HUNGARY",'Source'!$B:$B,$A143)</f>
        <v>547.71</v>
      </c>
      <c r="I143" s="8" t="n">
        <f aca="false">SUMIFS('Source'!$G:$G,'Source'!$A:$A,"207 - Salus HUNGARY",'Source'!$B:$B,$A143)</f>
        <v>729.51</v>
      </c>
      <c r="J143" s="8" t="n">
        <f aca="false">I143*$J$5</f>
        <v>921.486315789474</v>
      </c>
      <c r="K143" s="8" t="n">
        <f aca="false">J143-H143</f>
        <v>373.776315789474</v>
      </c>
      <c r="L143" s="9" t="n">
        <f aca="false">IF(AND(H143=0,J143=0),0,IF(H143=0,"New",(J143-H143)/H143))</f>
        <v>0.682434711415664</v>
      </c>
      <c r="M143" s="7" t="str">
        <f aca="false">IF(AND(OR(C143&lt;&gt;0,H143&lt;&gt;0),D143=0,I143=0),"DROP",IF(AND(OR(D143&lt;&gt;0,I143&lt;&gt;0),C143=0,H143=0),"NEW",""))</f>
        <v/>
      </c>
    </row>
    <row r="144" customFormat="false" ht="15" hidden="false" customHeight="false" outlineLevel="0" collapsed="false">
      <c r="A144" s="7" t="s">
        <v>361</v>
      </c>
      <c r="B144" s="7" t="str">
        <f aca="false">IFERROR(INDEX('Source'!$C:$C,MATCH($A144,'Source'!$B:$B,0)),"")</f>
        <v>מגן ירך</v>
      </c>
      <c r="C144" s="8" t="n">
        <f aca="false">SUMIFS('Source'!$D:$D,'Source'!$A:$A,"207 - Salus HUNGARY",'Source'!$B:$B,$A144)</f>
        <v>24</v>
      </c>
      <c r="D144" s="8" t="n">
        <f aca="false">SUMIFS('Source'!$F:$F,'Source'!$A:$A,"207 - Salus HUNGARY",'Source'!$B:$B,$A144)</f>
        <v>10</v>
      </c>
      <c r="E144" s="8" t="n">
        <f aca="false">D144*$J$5</f>
        <v>12.6315789473684</v>
      </c>
      <c r="F144" s="8" t="n">
        <f aca="false">E144-C144</f>
        <v>-11.3684210526316</v>
      </c>
      <c r="G144" s="9" t="n">
        <f aca="false">IF(AND(C144=0,E144=0),0,IF(C144=0,"New",(E144-C144)/C144))</f>
        <v>-0.473684210526316</v>
      </c>
      <c r="H144" s="8" t="n">
        <f aca="false">SUMIFS('Source'!$E:$E,'Source'!$A:$A,"207 - Salus HUNGARY",'Source'!$B:$B,$A144)</f>
        <v>278.03</v>
      </c>
      <c r="I144" s="8" t="n">
        <f aca="false">SUMIFS('Source'!$G:$G,'Source'!$A:$A,"207 - Salus HUNGARY",'Source'!$B:$B,$A144)</f>
        <v>99.82</v>
      </c>
      <c r="J144" s="8" t="n">
        <f aca="false">I144*$J$5</f>
        <v>126.088421052632</v>
      </c>
      <c r="K144" s="8" t="n">
        <f aca="false">J144-H144</f>
        <v>-151.941578947368</v>
      </c>
      <c r="L144" s="9" t="n">
        <f aca="false">IF(AND(H144=0,J144=0),0,IF(H144=0,"New",(J144-H144)/H144))</f>
        <v>-0.546493468141454</v>
      </c>
      <c r="M144" s="7" t="str">
        <f aca="false">IF(AND(OR(C144&lt;&gt;0,H144&lt;&gt;0),D144=0,I144=0),"DROP",IF(AND(OR(D144&lt;&gt;0,I144&lt;&gt;0),C144=0,H144=0),"NEW",""))</f>
        <v/>
      </c>
    </row>
    <row r="145" customFormat="false" ht="15" hidden="false" customHeight="false" outlineLevel="0" collapsed="false">
      <c r="A145" s="7" t="s">
        <v>279</v>
      </c>
      <c r="B145" s="7" t="str">
        <f aca="false">IFERROR(INDEX('Source'!$C:$C,MATCH($A145,'Source'!$B:$B,0)),"")</f>
        <v>מגן מרפק</v>
      </c>
      <c r="C145" s="8" t="n">
        <f aca="false">SUMIFS('Source'!$D:$D,'Source'!$A:$A,"207 - Salus HUNGARY",'Source'!$B:$B,$A145)</f>
        <v>160</v>
      </c>
      <c r="D145" s="8" t="n">
        <f aca="false">SUMIFS('Source'!$F:$F,'Source'!$A:$A,"207 - Salus HUNGARY",'Source'!$B:$B,$A145)</f>
        <v>160</v>
      </c>
      <c r="E145" s="8" t="n">
        <f aca="false">D145*$J$5</f>
        <v>202.105263157895</v>
      </c>
      <c r="F145" s="8" t="n">
        <f aca="false">E145-C145</f>
        <v>42.1052631578947</v>
      </c>
      <c r="G145" s="9" t="n">
        <f aca="false">IF(AND(C145=0,E145=0),0,IF(C145=0,"New",(E145-C145)/C145))</f>
        <v>0.263157894736842</v>
      </c>
      <c r="H145" s="8" t="n">
        <f aca="false">SUMIFS('Source'!$E:$E,'Source'!$A:$A,"207 - Salus HUNGARY",'Source'!$B:$B,$A145)</f>
        <v>2674.83</v>
      </c>
      <c r="I145" s="8" t="n">
        <f aca="false">SUMIFS('Source'!$G:$G,'Source'!$A:$A,"207 - Salus HUNGARY",'Source'!$B:$B,$A145)</f>
        <v>2496.75</v>
      </c>
      <c r="J145" s="8" t="n">
        <f aca="false">I145*$J$5</f>
        <v>3153.78947368421</v>
      </c>
      <c r="K145" s="8" t="n">
        <f aca="false">J145-H145</f>
        <v>478.959473684211</v>
      </c>
      <c r="L145" s="9" t="n">
        <f aca="false">IF(AND(H145=0,J145=0),0,IF(H145=0,"New",(J145-H145)/H145))</f>
        <v>0.179061650155042</v>
      </c>
      <c r="M145" s="7" t="str">
        <f aca="false">IF(AND(OR(C145&lt;&gt;0,H145&lt;&gt;0),D145=0,I145=0),"DROP",IF(AND(OR(D145&lt;&gt;0,I145&lt;&gt;0),C145=0,H145=0),"NEW",""))</f>
        <v/>
      </c>
    </row>
    <row r="146" customFormat="false" ht="15" hidden="false" customHeight="false" outlineLevel="0" collapsed="false">
      <c r="A146" s="7" t="s">
        <v>113</v>
      </c>
      <c r="B146" s="7" t="str">
        <f aca="false">IFERROR(INDEX('Source'!$C:$C,MATCH($A146,'Source'!$B:$B,0)),"")</f>
        <v>מגן קרסול סגור</v>
      </c>
      <c r="C146" s="8" t="n">
        <f aca="false">SUMIFS('Source'!$D:$D,'Source'!$A:$A,"207 - Salus HUNGARY",'Source'!$B:$B,$A146)</f>
        <v>34</v>
      </c>
      <c r="D146" s="8" t="n">
        <f aca="false">SUMIFS('Source'!$F:$F,'Source'!$A:$A,"207 - Salus HUNGARY",'Source'!$B:$B,$A146)</f>
        <v>26</v>
      </c>
      <c r="E146" s="8" t="n">
        <f aca="false">D146*$J$5</f>
        <v>32.8421052631579</v>
      </c>
      <c r="F146" s="8" t="n">
        <f aca="false">E146-C146</f>
        <v>-1.15789473684211</v>
      </c>
      <c r="G146" s="9" t="n">
        <f aca="false">IF(AND(C146=0,E146=0),0,IF(C146=0,"New",(E146-C146)/C146))</f>
        <v>-0.0340557275541797</v>
      </c>
      <c r="H146" s="8" t="n">
        <f aca="false">SUMIFS('Source'!$E:$E,'Source'!$A:$A,"207 - Salus HUNGARY",'Source'!$B:$B,$A146)</f>
        <v>719.66</v>
      </c>
      <c r="I146" s="8" t="n">
        <f aca="false">SUMIFS('Source'!$G:$G,'Source'!$A:$A,"207 - Salus HUNGARY",'Source'!$B:$B,$A146)</f>
        <v>542.57</v>
      </c>
      <c r="J146" s="8" t="n">
        <f aca="false">I146*$J$5</f>
        <v>685.351578947369</v>
      </c>
      <c r="K146" s="8" t="n">
        <f aca="false">J146-H146</f>
        <v>-34.3084210526316</v>
      </c>
      <c r="L146" s="9" t="n">
        <f aca="false">IF(AND(H146=0,J146=0),0,IF(H146=0,"New",(J146-H146)/H146))</f>
        <v>-0.0476730970911703</v>
      </c>
      <c r="M146" s="7" t="str">
        <f aca="false">IF(AND(OR(C146&lt;&gt;0,H146&lt;&gt;0),D146=0,I146=0),"DROP",IF(AND(OR(D146&lt;&gt;0,I146&lt;&gt;0),C146=0,H146=0),"NEW",""))</f>
        <v/>
      </c>
    </row>
    <row r="147" customFormat="false" ht="15" hidden="false" customHeight="false" outlineLevel="0" collapsed="false">
      <c r="A147" s="7" t="s">
        <v>1037</v>
      </c>
      <c r="B147" s="7" t="str">
        <f aca="false">IFERROR(INDEX('Source'!$C:$C,MATCH($A147,'Source'!$B:$B,0)),"")</f>
        <v>חגורת שבר שחור</v>
      </c>
      <c r="C147" s="8" t="n">
        <f aca="false">SUMIFS('Source'!$D:$D,'Source'!$A:$A,"207 - Salus HUNGARY",'Source'!$B:$B,$A147)</f>
        <v>5</v>
      </c>
      <c r="D147" s="8" t="n">
        <f aca="false">SUMIFS('Source'!$F:$F,'Source'!$A:$A,"207 - Salus HUNGARY",'Source'!$B:$B,$A147)</f>
        <v>3</v>
      </c>
      <c r="E147" s="8" t="n">
        <f aca="false">D147*$J$5</f>
        <v>3.78947368421053</v>
      </c>
      <c r="F147" s="8" t="n">
        <f aca="false">E147-C147</f>
        <v>-1.21052631578947</v>
      </c>
      <c r="G147" s="9" t="n">
        <f aca="false">IF(AND(C147=0,E147=0),0,IF(C147=0,"New",(E147-C147)/C147))</f>
        <v>-0.242105263157895</v>
      </c>
      <c r="H147" s="8" t="n">
        <f aca="false">SUMIFS('Source'!$E:$E,'Source'!$A:$A,"207 - Salus HUNGARY",'Source'!$B:$B,$A147)</f>
        <v>405.71</v>
      </c>
      <c r="I147" s="8" t="n">
        <f aca="false">SUMIFS('Source'!$G:$G,'Source'!$A:$A,"207 - Salus HUNGARY",'Source'!$B:$B,$A147)</f>
        <v>233.33</v>
      </c>
      <c r="J147" s="8" t="n">
        <f aca="false">I147*$J$5</f>
        <v>294.732631578947</v>
      </c>
      <c r="K147" s="8" t="n">
        <f aca="false">J147-H147</f>
        <v>-110.977368421053</v>
      </c>
      <c r="L147" s="9" t="n">
        <f aca="false">IF(AND(H147=0,J147=0),0,IF(H147=0,"New",(J147-H147)/H147))</f>
        <v>-0.273538656727842</v>
      </c>
      <c r="M147" s="7" t="str">
        <f aca="false">IF(AND(OR(C147&lt;&gt;0,H147&lt;&gt;0),D147=0,I147=0),"DROP",IF(AND(OR(D147&lt;&gt;0,I147&lt;&gt;0),C147=0,H147=0),"NEW",""))</f>
        <v/>
      </c>
    </row>
    <row r="148" customFormat="false" ht="15" hidden="false" customHeight="false" outlineLevel="0" collapsed="false">
      <c r="A148" s="7" t="s">
        <v>882</v>
      </c>
      <c r="B148" s="7" t="str">
        <f aca="false">IFERROR(INDEX('Source'!$C:$C,MATCH($A148,'Source'!$B:$B,0)),"")</f>
        <v>חגורת שבר שחור</v>
      </c>
      <c r="C148" s="8" t="n">
        <f aca="false">SUMIFS('Source'!$D:$D,'Source'!$A:$A,"207 - Salus HUNGARY",'Source'!$B:$B,$A148)</f>
        <v>5</v>
      </c>
      <c r="D148" s="8" t="n">
        <f aca="false">SUMIFS('Source'!$F:$F,'Source'!$A:$A,"207 - Salus HUNGARY",'Source'!$B:$B,$A148)</f>
        <v>3</v>
      </c>
      <c r="E148" s="8" t="n">
        <f aca="false">D148*$J$5</f>
        <v>3.78947368421053</v>
      </c>
      <c r="F148" s="8" t="n">
        <f aca="false">E148-C148</f>
        <v>-1.21052631578947</v>
      </c>
      <c r="G148" s="9" t="n">
        <f aca="false">IF(AND(C148=0,E148=0),0,IF(C148=0,"New",(E148-C148)/C148))</f>
        <v>-0.242105263157895</v>
      </c>
      <c r="H148" s="8" t="n">
        <f aca="false">SUMIFS('Source'!$E:$E,'Source'!$A:$A,"207 - Salus HUNGARY",'Source'!$B:$B,$A148)</f>
        <v>405.71</v>
      </c>
      <c r="I148" s="8" t="n">
        <f aca="false">SUMIFS('Source'!$G:$G,'Source'!$A:$A,"207 - Salus HUNGARY",'Source'!$B:$B,$A148)</f>
        <v>233.33</v>
      </c>
      <c r="J148" s="8" t="n">
        <f aca="false">I148*$J$5</f>
        <v>294.732631578947</v>
      </c>
      <c r="K148" s="8" t="n">
        <f aca="false">J148-H148</f>
        <v>-110.977368421053</v>
      </c>
      <c r="L148" s="9" t="n">
        <f aca="false">IF(AND(H148=0,J148=0),0,IF(H148=0,"New",(J148-H148)/H148))</f>
        <v>-0.273538656727842</v>
      </c>
      <c r="M148" s="7" t="str">
        <f aca="false">IF(AND(OR(C148&lt;&gt;0,H148&lt;&gt;0),D148=0,I148=0),"DROP",IF(AND(OR(D148&lt;&gt;0,I148&lt;&gt;0),C148=0,H148=0),"NEW",""))</f>
        <v/>
      </c>
    </row>
    <row r="149" customFormat="false" ht="15" hidden="false" customHeight="false" outlineLevel="0" collapsed="false">
      <c r="A149" s="7" t="s">
        <v>1051</v>
      </c>
      <c r="B149" s="7" t="str">
        <f aca="false">IFERROR(INDEX('Source'!$C:$C,MATCH($A149,'Source'!$B:$B,0)),"")</f>
        <v>חגורת שבר שחור</v>
      </c>
      <c r="C149" s="8" t="n">
        <f aca="false">SUMIFS('Source'!$D:$D,'Source'!$A:$A,"207 - Salus HUNGARY",'Source'!$B:$B,$A149)</f>
        <v>5</v>
      </c>
      <c r="D149" s="8" t="n">
        <f aca="false">SUMIFS('Source'!$F:$F,'Source'!$A:$A,"207 - Salus HUNGARY",'Source'!$B:$B,$A149)</f>
        <v>3</v>
      </c>
      <c r="E149" s="8" t="n">
        <f aca="false">D149*$J$5</f>
        <v>3.78947368421053</v>
      </c>
      <c r="F149" s="8" t="n">
        <f aca="false">E149-C149</f>
        <v>-1.21052631578947</v>
      </c>
      <c r="G149" s="9" t="n">
        <f aca="false">IF(AND(C149=0,E149=0),0,IF(C149=0,"New",(E149-C149)/C149))</f>
        <v>-0.242105263157895</v>
      </c>
      <c r="H149" s="8" t="n">
        <f aca="false">SUMIFS('Source'!$E:$E,'Source'!$A:$A,"207 - Salus HUNGARY",'Source'!$B:$B,$A149)</f>
        <v>405.71</v>
      </c>
      <c r="I149" s="8" t="n">
        <f aca="false">SUMIFS('Source'!$G:$G,'Source'!$A:$A,"207 - Salus HUNGARY",'Source'!$B:$B,$A149)</f>
        <v>233.33</v>
      </c>
      <c r="J149" s="8" t="n">
        <f aca="false">I149*$J$5</f>
        <v>294.732631578947</v>
      </c>
      <c r="K149" s="8" t="n">
        <f aca="false">J149-H149</f>
        <v>-110.977368421053</v>
      </c>
      <c r="L149" s="9" t="n">
        <f aca="false">IF(AND(H149=0,J149=0),0,IF(H149=0,"New",(J149-H149)/H149))</f>
        <v>-0.273538656727842</v>
      </c>
      <c r="M149" s="7" t="str">
        <f aca="false">IF(AND(OR(C149&lt;&gt;0,H149&lt;&gt;0),D149=0,I149=0),"DROP",IF(AND(OR(D149&lt;&gt;0,I149&lt;&gt;0),C149=0,H149=0),"NEW",""))</f>
        <v/>
      </c>
    </row>
    <row r="150" customFormat="false" ht="15" hidden="false" customHeight="false" outlineLevel="0" collapsed="false">
      <c r="A150" s="7" t="s">
        <v>1040</v>
      </c>
      <c r="B150" s="7" t="str">
        <f aca="false">IFERROR(INDEX('Source'!$C:$C,MATCH($A150,'Source'!$B:$B,0)),"")</f>
        <v>חגורת שבר שחור</v>
      </c>
      <c r="C150" s="8" t="n">
        <f aca="false">SUMIFS('Source'!$D:$D,'Source'!$A:$A,"207 - Salus HUNGARY",'Source'!$B:$B,$A150)</f>
        <v>5</v>
      </c>
      <c r="D150" s="8" t="n">
        <f aca="false">SUMIFS('Source'!$F:$F,'Source'!$A:$A,"207 - Salus HUNGARY",'Source'!$B:$B,$A150)</f>
        <v>3</v>
      </c>
      <c r="E150" s="8" t="n">
        <f aca="false">D150*$J$5</f>
        <v>3.78947368421053</v>
      </c>
      <c r="F150" s="8" t="n">
        <f aca="false">E150-C150</f>
        <v>-1.21052631578947</v>
      </c>
      <c r="G150" s="9" t="n">
        <f aca="false">IF(AND(C150=0,E150=0),0,IF(C150=0,"New",(E150-C150)/C150))</f>
        <v>-0.242105263157895</v>
      </c>
      <c r="H150" s="8" t="n">
        <f aca="false">SUMIFS('Source'!$E:$E,'Source'!$A:$A,"207 - Salus HUNGARY",'Source'!$B:$B,$A150)</f>
        <v>405.71</v>
      </c>
      <c r="I150" s="8" t="n">
        <f aca="false">SUMIFS('Source'!$G:$G,'Source'!$A:$A,"207 - Salus HUNGARY",'Source'!$B:$B,$A150)</f>
        <v>233.33</v>
      </c>
      <c r="J150" s="8" t="n">
        <f aca="false">I150*$J$5</f>
        <v>294.732631578947</v>
      </c>
      <c r="K150" s="8" t="n">
        <f aca="false">J150-H150</f>
        <v>-110.977368421053</v>
      </c>
      <c r="L150" s="9" t="n">
        <f aca="false">IF(AND(H150=0,J150=0),0,IF(H150=0,"New",(J150-H150)/H150))</f>
        <v>-0.273538656727842</v>
      </c>
      <c r="M150" s="7" t="str">
        <f aca="false">IF(AND(OR(C150&lt;&gt;0,H150&lt;&gt;0),D150=0,I150=0),"DROP",IF(AND(OR(D150&lt;&gt;0,I150&lt;&gt;0),C150=0,H150=0),"NEW",""))</f>
        <v/>
      </c>
    </row>
    <row r="151" customFormat="false" ht="15" hidden="false" customHeight="false" outlineLevel="0" collapsed="false">
      <c r="A151" s="7" t="s">
        <v>812</v>
      </c>
      <c r="B151" s="7" t="str">
        <f aca="false">IFERROR(INDEX('Source'!$C:$C,MATCH($A151,'Source'!$B:$B,0)),"")</f>
        <v>מדרס מתכוונן</v>
      </c>
      <c r="C151" s="8" t="n">
        <f aca="false">SUMIFS('Source'!$D:$D,'Source'!$A:$A,"207 - Salus HUNGARY",'Source'!$B:$B,$A151)</f>
        <v>10</v>
      </c>
      <c r="D151" s="8" t="n">
        <f aca="false">SUMIFS('Source'!$F:$F,'Source'!$A:$A,"207 - Salus HUNGARY",'Source'!$B:$B,$A151)</f>
        <v>15</v>
      </c>
      <c r="E151" s="8" t="n">
        <f aca="false">D151*$J$5</f>
        <v>18.9473684210526</v>
      </c>
      <c r="F151" s="8" t="n">
        <f aca="false">E151-C151</f>
        <v>8.94736842105263</v>
      </c>
      <c r="G151" s="9" t="n">
        <f aca="false">IF(AND(C151=0,E151=0),0,IF(C151=0,"New",(E151-C151)/C151))</f>
        <v>0.894736842105263</v>
      </c>
      <c r="H151" s="8" t="n">
        <f aca="false">SUMIFS('Source'!$E:$E,'Source'!$A:$A,"207 - Salus HUNGARY",'Source'!$B:$B,$A151)</f>
        <v>325.92</v>
      </c>
      <c r="I151" s="8" t="n">
        <f aca="false">SUMIFS('Source'!$G:$G,'Source'!$A:$A,"207 - Salus HUNGARY",'Source'!$B:$B,$A151)</f>
        <v>496.58</v>
      </c>
      <c r="J151" s="8" t="n">
        <f aca="false">I151*$J$5</f>
        <v>627.258947368421</v>
      </c>
      <c r="K151" s="8" t="n">
        <f aca="false">J151-H151</f>
        <v>301.338947368421</v>
      </c>
      <c r="L151" s="9" t="n">
        <f aca="false">IF(AND(H151=0,J151=0),0,IF(H151=0,"New",(J151-H151)/H151))</f>
        <v>0.924579489962018</v>
      </c>
      <c r="M151" s="7" t="str">
        <f aca="false">IF(AND(OR(C151&lt;&gt;0,H151&lt;&gt;0),D151=0,I151=0),"DROP",IF(AND(OR(D151&lt;&gt;0,I151&lt;&gt;0),C151=0,H151=0),"NEW",""))</f>
        <v/>
      </c>
    </row>
    <row r="152" customFormat="false" ht="15" hidden="false" customHeight="false" outlineLevel="0" collapsed="false">
      <c r="A152" s="7" t="s">
        <v>330</v>
      </c>
      <c r="B152" s="7" t="str">
        <f aca="false">IFERROR(INDEX('Source'!$C:$C,MATCH($A152,'Source'!$B:$B,0)),"")</f>
        <v>מגן ירך</v>
      </c>
      <c r="C152" s="8" t="n">
        <f aca="false">SUMIFS('Source'!$D:$D,'Source'!$A:$A,"207 - Salus HUNGARY",'Source'!$B:$B,$A152)</f>
        <v>44</v>
      </c>
      <c r="D152" s="8" t="n">
        <f aca="false">SUMIFS('Source'!$F:$F,'Source'!$A:$A,"207 - Salus HUNGARY",'Source'!$B:$B,$A152)</f>
        <v>30</v>
      </c>
      <c r="E152" s="8" t="n">
        <f aca="false">D152*$J$5</f>
        <v>37.8947368421053</v>
      </c>
      <c r="F152" s="8" t="n">
        <f aca="false">E152-C152</f>
        <v>-6.10526315789474</v>
      </c>
      <c r="G152" s="9" t="n">
        <f aca="false">IF(AND(C152=0,E152=0),0,IF(C152=0,"New",(E152-C152)/C152))</f>
        <v>-0.138755980861244</v>
      </c>
      <c r="H152" s="8" t="n">
        <f aca="false">SUMIFS('Source'!$E:$E,'Source'!$A:$A,"207 - Salus HUNGARY",'Source'!$B:$B,$A152)</f>
        <v>486.29</v>
      </c>
      <c r="I152" s="8" t="n">
        <f aca="false">SUMIFS('Source'!$G:$G,'Source'!$A:$A,"207 - Salus HUNGARY",'Source'!$B:$B,$A152)</f>
        <v>317.31</v>
      </c>
      <c r="J152" s="8" t="n">
        <f aca="false">I152*$J$5</f>
        <v>400.812631578947</v>
      </c>
      <c r="K152" s="8" t="n">
        <f aca="false">J152-H152</f>
        <v>-85.4773684210526</v>
      </c>
      <c r="L152" s="9" t="n">
        <f aca="false">IF(AND(H152=0,J152=0),0,IF(H152=0,"New",(J152-H152)/H152))</f>
        <v>-0.175774472888714</v>
      </c>
      <c r="M152" s="7" t="str">
        <f aca="false">IF(AND(OR(C152&lt;&gt;0,H152&lt;&gt;0),D152=0,I152=0),"DROP",IF(AND(OR(D152&lt;&gt;0,I152&lt;&gt;0),C152=0,H152=0),"NEW",""))</f>
        <v/>
      </c>
    </row>
    <row r="153" customFormat="false" ht="15" hidden="false" customHeight="false" outlineLevel="0" collapsed="false">
      <c r="A153" s="7" t="s">
        <v>228</v>
      </c>
      <c r="B153" s="7" t="str">
        <f aca="false">IFERROR(INDEX('Source'!$C:$C,MATCH($A153,'Source'!$B:$B,0)),"")</f>
        <v>AC27</v>
      </c>
      <c r="C153" s="8" t="n">
        <f aca="false">SUMIFS('Source'!$D:$D,'Source'!$A:$A,"207 - Salus HUNGARY",'Source'!$B:$B,$A153)</f>
        <v>10</v>
      </c>
      <c r="D153" s="8" t="n">
        <f aca="false">SUMIFS('Source'!$F:$F,'Source'!$A:$A,"207 - Salus HUNGARY",'Source'!$B:$B,$A153)</f>
        <v>0</v>
      </c>
      <c r="E153" s="8" t="n">
        <f aca="false">D153*$J$5</f>
        <v>0</v>
      </c>
      <c r="F153" s="8" t="n">
        <f aca="false">E153-C153</f>
        <v>-10</v>
      </c>
      <c r="G153" s="9" t="n">
        <f aca="false">IF(AND(C153=0,E153=0),0,IF(C153=0,"New",(E153-C153)/C153))</f>
        <v>-1</v>
      </c>
      <c r="H153" s="8" t="n">
        <f aca="false">SUMIFS('Source'!$E:$E,'Source'!$A:$A,"207 - Salus HUNGARY",'Source'!$B:$B,$A153)</f>
        <v>167.69</v>
      </c>
      <c r="I153" s="8" t="n">
        <f aca="false">SUMIFS('Source'!$G:$G,'Source'!$A:$A,"207 - Salus HUNGARY",'Source'!$B:$B,$A153)</f>
        <v>0</v>
      </c>
      <c r="J153" s="8" t="n">
        <f aca="false">I153*$J$5</f>
        <v>0</v>
      </c>
      <c r="K153" s="8" t="n">
        <f aca="false">J153-H153</f>
        <v>-167.69</v>
      </c>
      <c r="L153" s="9" t="n">
        <f aca="false">IF(AND(H153=0,J153=0),0,IF(H153=0,"New",(J153-H153)/H153))</f>
        <v>-1</v>
      </c>
      <c r="M153" s="7" t="str">
        <f aca="false">IF(AND(OR(C153&lt;&gt;0,H153&lt;&gt;0),D153=0,I153=0),"DROP",IF(AND(OR(D153&lt;&gt;0,I153&lt;&gt;0),C153=0,H153=0),"NEW",""))</f>
        <v>DROP</v>
      </c>
    </row>
    <row r="154" customFormat="false" ht="15" hidden="false" customHeight="false" outlineLevel="0" collapsed="false">
      <c r="A154" s="7" t="s">
        <v>222</v>
      </c>
      <c r="B154" s="7" t="str">
        <f aca="false">IFERROR(INDEX('Source'!$C:$C,MATCH($A154,'Source'!$B:$B,0)),"")</f>
        <v>מגן קרסול+ עקב סגור+רצועות</v>
      </c>
      <c r="C154" s="8" t="n">
        <f aca="false">SUMIFS('Source'!$D:$D,'Source'!$A:$A,"207 - Salus HUNGARY",'Source'!$B:$B,$A154)</f>
        <v>25</v>
      </c>
      <c r="D154" s="8" t="n">
        <f aca="false">SUMIFS('Source'!$F:$F,'Source'!$A:$A,"207 - Salus HUNGARY",'Source'!$B:$B,$A154)</f>
        <v>20</v>
      </c>
      <c r="E154" s="8" t="n">
        <f aca="false">D154*$J$5</f>
        <v>25.2631578947368</v>
      </c>
      <c r="F154" s="8" t="n">
        <f aca="false">E154-C154</f>
        <v>0.263157894736843</v>
      </c>
      <c r="G154" s="9" t="n">
        <f aca="false">IF(AND(C154=0,E154=0),0,IF(C154=0,"New",(E154-C154)/C154))</f>
        <v>0.0105263157894737</v>
      </c>
      <c r="H154" s="8" t="n">
        <f aca="false">SUMIFS('Source'!$E:$E,'Source'!$A:$A,"207 - Salus HUNGARY",'Source'!$B:$B,$A154)</f>
        <v>709.99</v>
      </c>
      <c r="I154" s="8" t="n">
        <f aca="false">SUMIFS('Source'!$G:$G,'Source'!$A:$A,"207 - Salus HUNGARY",'Source'!$B:$B,$A154)</f>
        <v>544.43</v>
      </c>
      <c r="J154" s="8" t="n">
        <f aca="false">I154*$J$5</f>
        <v>687.701052631579</v>
      </c>
      <c r="K154" s="8" t="n">
        <f aca="false">J154-H154</f>
        <v>-22.2889473684212</v>
      </c>
      <c r="L154" s="9" t="n">
        <f aca="false">IF(AND(H154=0,J154=0),0,IF(H154=0,"New",(J154-H154)/H154))</f>
        <v>-0.0313933257770126</v>
      </c>
      <c r="M154" s="7" t="str">
        <f aca="false">IF(AND(OR(C154&lt;&gt;0,H154&lt;&gt;0),D154=0,I154=0),"DROP",IF(AND(OR(D154&lt;&gt;0,I154&lt;&gt;0),C154=0,H154=0),"NEW",""))</f>
        <v/>
      </c>
    </row>
    <row r="155" customFormat="false" ht="15" hidden="false" customHeight="false" outlineLevel="0" collapsed="false">
      <c r="A155" s="7" t="s">
        <v>168</v>
      </c>
      <c r="B155" s="7" t="str">
        <f aca="false">IFERROR(INDEX('Source'!$C:$C,MATCH($A155,'Source'!$B:$B,0)),"")</f>
        <v>בליסטר פלסטר</v>
      </c>
      <c r="C155" s="8" t="n">
        <f aca="false">SUMIFS('Source'!$D:$D,'Source'!$A:$A,"207 - Salus HUNGARY",'Source'!$B:$B,$A155)</f>
        <v>24</v>
      </c>
      <c r="D155" s="8" t="n">
        <f aca="false">SUMIFS('Source'!$F:$F,'Source'!$A:$A,"207 - Salus HUNGARY",'Source'!$B:$B,$A155)</f>
        <v>0</v>
      </c>
      <c r="E155" s="8" t="n">
        <f aca="false">D155*$J$5</f>
        <v>0</v>
      </c>
      <c r="F155" s="8" t="n">
        <f aca="false">E155-C155</f>
        <v>-24</v>
      </c>
      <c r="G155" s="9" t="n">
        <f aca="false">IF(AND(C155=0,E155=0),0,IF(C155=0,"New",(E155-C155)/C155))</f>
        <v>-1</v>
      </c>
      <c r="H155" s="8" t="n">
        <f aca="false">SUMIFS('Source'!$E:$E,'Source'!$A:$A,"207 - Salus HUNGARY",'Source'!$B:$B,$A155)</f>
        <v>155.32</v>
      </c>
      <c r="I155" s="8" t="n">
        <f aca="false">SUMIFS('Source'!$G:$G,'Source'!$A:$A,"207 - Salus HUNGARY",'Source'!$B:$B,$A155)</f>
        <v>0</v>
      </c>
      <c r="J155" s="8" t="n">
        <f aca="false">I155*$J$5</f>
        <v>0</v>
      </c>
      <c r="K155" s="8" t="n">
        <f aca="false">J155-H155</f>
        <v>-155.32</v>
      </c>
      <c r="L155" s="9" t="n">
        <f aca="false">IF(AND(H155=0,J155=0),0,IF(H155=0,"New",(J155-H155)/H155))</f>
        <v>-1</v>
      </c>
      <c r="M155" s="7" t="str">
        <f aca="false">IF(AND(OR(C155&lt;&gt;0,H155&lt;&gt;0),D155=0,I155=0),"DROP",IF(AND(OR(D155&lt;&gt;0,I155&lt;&gt;0),C155=0,H155=0),"NEW",""))</f>
        <v>DROP</v>
      </c>
    </row>
    <row r="156" customFormat="false" ht="15" hidden="false" customHeight="false" outlineLevel="0" collapsed="false">
      <c r="A156" s="7" t="s">
        <v>170</v>
      </c>
      <c r="B156" s="7" t="str">
        <f aca="false">IFERROR(INDEX('Source'!$C:$C,MATCH($A156,'Source'!$B:$B,0)),"")</f>
        <v>מיישר בוניון-HALUX VALGUS</v>
      </c>
      <c r="C156" s="8" t="n">
        <f aca="false">SUMIFS('Source'!$D:$D,'Source'!$A:$A,"207 - Salus HUNGARY",'Source'!$B:$B,$A156)</f>
        <v>54</v>
      </c>
      <c r="D156" s="8" t="n">
        <f aca="false">SUMIFS('Source'!$F:$F,'Source'!$A:$A,"207 - Salus HUNGARY",'Source'!$B:$B,$A156)</f>
        <v>46</v>
      </c>
      <c r="E156" s="8" t="n">
        <f aca="false">D156*$J$5</f>
        <v>58.1052631578947</v>
      </c>
      <c r="F156" s="8" t="n">
        <f aca="false">E156-C156</f>
        <v>4.10526315789473</v>
      </c>
      <c r="G156" s="9" t="n">
        <f aca="false">IF(AND(C156=0,E156=0),0,IF(C156=0,"New",(E156-C156)/C156))</f>
        <v>0.0760233918128654</v>
      </c>
      <c r="H156" s="8" t="n">
        <f aca="false">SUMIFS('Source'!$E:$E,'Source'!$A:$A,"207 - Salus HUNGARY",'Source'!$B:$B,$A156)</f>
        <v>874.13</v>
      </c>
      <c r="I156" s="8" t="n">
        <f aca="false">SUMIFS('Source'!$G:$G,'Source'!$A:$A,"207 - Salus HUNGARY",'Source'!$B:$B,$A156)</f>
        <v>722.12</v>
      </c>
      <c r="J156" s="8" t="n">
        <f aca="false">I156*$J$5</f>
        <v>912.151578947368</v>
      </c>
      <c r="K156" s="8" t="n">
        <f aca="false">J156-H156</f>
        <v>38.0215789473684</v>
      </c>
      <c r="L156" s="9" t="n">
        <f aca="false">IF(AND(H156=0,J156=0),0,IF(H156=0,"New",(J156-H156)/H156))</f>
        <v>0.0434964810123991</v>
      </c>
      <c r="M156" s="7" t="str">
        <f aca="false">IF(AND(OR(C156&lt;&gt;0,H156&lt;&gt;0),D156=0,I156=0),"DROP",IF(AND(OR(D156&lt;&gt;0,I156&lt;&gt;0),C156=0,H156=0),"NEW",""))</f>
        <v/>
      </c>
    </row>
    <row r="157" customFormat="false" ht="15" hidden="false" customHeight="false" outlineLevel="0" collapsed="false">
      <c r="A157" s="7" t="s">
        <v>93</v>
      </c>
      <c r="B157" s="7" t="str">
        <f aca="false">IFERROR(INDEX('Source'!$C:$C,MATCH($A157,'Source'!$B:$B,0)),"")</f>
        <v>מדרסי ג'ל מולטי ספורט</v>
      </c>
      <c r="C157" s="8" t="n">
        <f aca="false">SUMIFS('Source'!$D:$D,'Source'!$A:$A,"207 - Salus HUNGARY",'Source'!$B:$B,$A157)</f>
        <v>6</v>
      </c>
      <c r="D157" s="8" t="n">
        <f aca="false">SUMIFS('Source'!$F:$F,'Source'!$A:$A,"207 - Salus HUNGARY",'Source'!$B:$B,$A157)</f>
        <v>3</v>
      </c>
      <c r="E157" s="8" t="n">
        <f aca="false">D157*$J$5</f>
        <v>3.78947368421053</v>
      </c>
      <c r="F157" s="8" t="n">
        <f aca="false">E157-C157</f>
        <v>-2.21052631578947</v>
      </c>
      <c r="G157" s="9" t="n">
        <f aca="false">IF(AND(C157=0,E157=0),0,IF(C157=0,"New",(E157-C157)/C157))</f>
        <v>-0.368421052631579</v>
      </c>
      <c r="H157" s="8" t="n">
        <f aca="false">SUMIFS('Source'!$E:$E,'Source'!$A:$A,"207 - Salus HUNGARY",'Source'!$B:$B,$A157)</f>
        <v>249.57</v>
      </c>
      <c r="I157" s="8" t="n">
        <f aca="false">SUMIFS('Source'!$G:$G,'Source'!$A:$A,"207 - Salus HUNGARY",'Source'!$B:$B,$A157)</f>
        <v>107.51</v>
      </c>
      <c r="J157" s="8" t="n">
        <f aca="false">I157*$J$5</f>
        <v>135.802105263158</v>
      </c>
      <c r="K157" s="8" t="n">
        <f aca="false">J157-H157</f>
        <v>-113.767894736842</v>
      </c>
      <c r="L157" s="9" t="n">
        <f aca="false">IF(AND(H157=0,J157=0),0,IF(H157=0,"New",(J157-H157)/H157))</f>
        <v>-0.455855650666515</v>
      </c>
      <c r="M157" s="7" t="str">
        <f aca="false">IF(AND(OR(C157&lt;&gt;0,H157&lt;&gt;0),D157=0,I157=0),"DROP",IF(AND(OR(D157&lt;&gt;0,I157&lt;&gt;0),C157=0,H157=0),"NEW",""))</f>
        <v/>
      </c>
    </row>
    <row r="158" customFormat="false" ht="15" hidden="false" customHeight="false" outlineLevel="0" collapsed="false">
      <c r="A158" s="7" t="s">
        <v>1050</v>
      </c>
      <c r="B158" s="7" t="str">
        <f aca="false">IFERROR(INDEX('Source'!$C:$C,MATCH($A158,'Source'!$B:$B,0)),"")</f>
        <v>מדרס מתכוונן</v>
      </c>
      <c r="C158" s="8" t="n">
        <f aca="false">SUMIFS('Source'!$D:$D,'Source'!$A:$A,"207 - Salus HUNGARY",'Source'!$B:$B,$A158)</f>
        <v>5</v>
      </c>
      <c r="D158" s="8" t="n">
        <f aca="false">SUMIFS('Source'!$F:$F,'Source'!$A:$A,"207 - Salus HUNGARY",'Source'!$B:$B,$A158)</f>
        <v>9</v>
      </c>
      <c r="E158" s="8" t="n">
        <f aca="false">D158*$J$5</f>
        <v>11.3684210526316</v>
      </c>
      <c r="F158" s="8" t="n">
        <f aca="false">E158-C158</f>
        <v>6.36842105263158</v>
      </c>
      <c r="G158" s="9" t="n">
        <f aca="false">IF(AND(C158=0,E158=0),0,IF(C158=0,"New",(E158-C158)/C158))</f>
        <v>1.27368421052632</v>
      </c>
      <c r="H158" s="8" t="n">
        <f aca="false">SUMIFS('Source'!$E:$E,'Source'!$A:$A,"207 - Salus HUNGARY",'Source'!$B:$B,$A158)</f>
        <v>162.96</v>
      </c>
      <c r="I158" s="8" t="n">
        <f aca="false">SUMIFS('Source'!$G:$G,'Source'!$A:$A,"207 - Salus HUNGARY",'Source'!$B:$B,$A158)</f>
        <v>303.55</v>
      </c>
      <c r="J158" s="8" t="n">
        <f aca="false">I158*$J$5</f>
        <v>383.431578947368</v>
      </c>
      <c r="K158" s="8" t="n">
        <f aca="false">J158-H158</f>
        <v>220.471578947368</v>
      </c>
      <c r="L158" s="9" t="n">
        <f aca="false">IF(AND(H158=0,J158=0),0,IF(H158=0,"New",(J158-H158)/H158))</f>
        <v>1.35291837842028</v>
      </c>
      <c r="M158" s="7" t="str">
        <f aca="false">IF(AND(OR(C158&lt;&gt;0,H158&lt;&gt;0),D158=0,I158=0),"DROP",IF(AND(OR(D158&lt;&gt;0,I158&lt;&gt;0),C158=0,H158=0),"NEW",""))</f>
        <v/>
      </c>
    </row>
    <row r="159" customFormat="false" ht="15" hidden="false" customHeight="false" outlineLevel="0" collapsed="false">
      <c r="A159" s="7" t="s">
        <v>282</v>
      </c>
      <c r="B159" s="7" t="str">
        <f aca="false">IFERROR(INDEX('Source'!$C:$C,MATCH($A159,'Source'!$B:$B,0)),"")</f>
        <v>סט פלסטרים הידרוקולואידים 313</v>
      </c>
      <c r="C159" s="8" t="n">
        <f aca="false">SUMIFS('Source'!$D:$D,'Source'!$A:$A,"207 - Salus HUNGARY",'Source'!$B:$B,$A159)</f>
        <v>10</v>
      </c>
      <c r="D159" s="8" t="n">
        <f aca="false">SUMIFS('Source'!$F:$F,'Source'!$A:$A,"207 - Salus HUNGARY",'Source'!$B:$B,$A159)</f>
        <v>0</v>
      </c>
      <c r="E159" s="8" t="n">
        <f aca="false">D159*$J$5</f>
        <v>0</v>
      </c>
      <c r="F159" s="8" t="n">
        <f aca="false">E159-C159</f>
        <v>-10</v>
      </c>
      <c r="G159" s="9" t="n">
        <f aca="false">IF(AND(C159=0,E159=0),0,IF(C159=0,"New",(E159-C159)/C159))</f>
        <v>-1</v>
      </c>
      <c r="H159" s="8" t="n">
        <f aca="false">SUMIFS('Source'!$E:$E,'Source'!$A:$A,"207 - Salus HUNGARY",'Source'!$B:$B,$A159)</f>
        <v>135.24</v>
      </c>
      <c r="I159" s="8" t="n">
        <f aca="false">SUMIFS('Source'!$G:$G,'Source'!$A:$A,"207 - Salus HUNGARY",'Source'!$B:$B,$A159)</f>
        <v>0</v>
      </c>
      <c r="J159" s="8" t="n">
        <f aca="false">I159*$J$5</f>
        <v>0</v>
      </c>
      <c r="K159" s="8" t="n">
        <f aca="false">J159-H159</f>
        <v>-135.24</v>
      </c>
      <c r="L159" s="9" t="n">
        <f aca="false">IF(AND(H159=0,J159=0),0,IF(H159=0,"New",(J159-H159)/H159))</f>
        <v>-1</v>
      </c>
      <c r="M159" s="7" t="str">
        <f aca="false">IF(AND(OR(C159&lt;&gt;0,H159&lt;&gt;0),D159=0,I159=0),"DROP",IF(AND(OR(D159&lt;&gt;0,I159&lt;&gt;0),C159=0,H159=0),"NEW",""))</f>
        <v>DROP</v>
      </c>
    </row>
    <row r="160" customFormat="false" ht="15" hidden="false" customHeight="false" outlineLevel="0" collapsed="false">
      <c r="A160" s="7" t="s">
        <v>248</v>
      </c>
      <c r="B160" s="7" t="str">
        <f aca="false">IFERROR(INDEX('Source'!$C:$C,MATCH($A160,'Source'!$B:$B,0)),"")</f>
        <v>מגן קרסול+ עקב סגור+רצועות</v>
      </c>
      <c r="C160" s="8" t="n">
        <f aca="false">SUMIFS('Source'!$D:$D,'Source'!$A:$A,"207 - Salus HUNGARY",'Source'!$B:$B,$A160)</f>
        <v>5</v>
      </c>
      <c r="D160" s="8" t="n">
        <f aca="false">SUMIFS('Source'!$F:$F,'Source'!$A:$A,"207 - Salus HUNGARY",'Source'!$B:$B,$A160)</f>
        <v>10</v>
      </c>
      <c r="E160" s="8" t="n">
        <f aca="false">D160*$J$5</f>
        <v>12.6315789473684</v>
      </c>
      <c r="F160" s="8" t="n">
        <f aca="false">E160-C160</f>
        <v>7.63157894736842</v>
      </c>
      <c r="G160" s="9" t="n">
        <f aca="false">IF(AND(C160=0,E160=0),0,IF(C160=0,"New",(E160-C160)/C160))</f>
        <v>1.52631578947368</v>
      </c>
      <c r="H160" s="8" t="n">
        <f aca="false">SUMIFS('Source'!$E:$E,'Source'!$A:$A,"207 - Salus HUNGARY",'Source'!$B:$B,$A160)</f>
        <v>142</v>
      </c>
      <c r="I160" s="8" t="n">
        <f aca="false">SUMIFS('Source'!$G:$G,'Source'!$A:$A,"207 - Salus HUNGARY",'Source'!$B:$B,$A160)</f>
        <v>272.21</v>
      </c>
      <c r="J160" s="8" t="n">
        <f aca="false">I160*$J$5</f>
        <v>343.844210526316</v>
      </c>
      <c r="K160" s="8" t="n">
        <f aca="false">J160-H160</f>
        <v>201.844210526316</v>
      </c>
      <c r="L160" s="9" t="n">
        <f aca="false">IF(AND(H160=0,J160=0),0,IF(H160=0,"New",(J160-H160)/H160))</f>
        <v>1.421438102298</v>
      </c>
      <c r="M160" s="7" t="str">
        <f aca="false">IF(AND(OR(C160&lt;&gt;0,H160&lt;&gt;0),D160=0,I160=0),"DROP",IF(AND(OR(D160&lt;&gt;0,I160&lt;&gt;0),C160=0,H160=0),"NEW",""))</f>
        <v/>
      </c>
    </row>
    <row r="161" customFormat="false" ht="15" hidden="false" customHeight="false" outlineLevel="0" collapsed="false">
      <c r="A161" s="7" t="s">
        <v>830</v>
      </c>
      <c r="B161" s="7" t="str">
        <f aca="false">IFERROR(INDEX('Source'!$C:$C,MATCH($A161,'Source'!$B:$B,0)),"")</f>
        <v>מגן קרסול+ עקב סגור+רצועות</v>
      </c>
      <c r="C161" s="8" t="n">
        <f aca="false">SUMIFS('Source'!$D:$D,'Source'!$A:$A,"207 - Salus HUNGARY",'Source'!$B:$B,$A161)</f>
        <v>5</v>
      </c>
      <c r="D161" s="8" t="n">
        <f aca="false">SUMIFS('Source'!$F:$F,'Source'!$A:$A,"207 - Salus HUNGARY",'Source'!$B:$B,$A161)</f>
        <v>10</v>
      </c>
      <c r="E161" s="8" t="n">
        <f aca="false">D161*$J$5</f>
        <v>12.6315789473684</v>
      </c>
      <c r="F161" s="8" t="n">
        <f aca="false">E161-C161</f>
        <v>7.63157894736842</v>
      </c>
      <c r="G161" s="9" t="n">
        <f aca="false">IF(AND(C161=0,E161=0),0,IF(C161=0,"New",(E161-C161)/C161))</f>
        <v>1.52631578947368</v>
      </c>
      <c r="H161" s="8" t="n">
        <f aca="false">SUMIFS('Source'!$E:$E,'Source'!$A:$A,"207 - Salus HUNGARY",'Source'!$B:$B,$A161)</f>
        <v>142</v>
      </c>
      <c r="I161" s="8" t="n">
        <f aca="false">SUMIFS('Source'!$G:$G,'Source'!$A:$A,"207 - Salus HUNGARY",'Source'!$B:$B,$A161)</f>
        <v>272.21</v>
      </c>
      <c r="J161" s="8" t="n">
        <f aca="false">I161*$J$5</f>
        <v>343.844210526316</v>
      </c>
      <c r="K161" s="8" t="n">
        <f aca="false">J161-H161</f>
        <v>201.844210526316</v>
      </c>
      <c r="L161" s="9" t="n">
        <f aca="false">IF(AND(H161=0,J161=0),0,IF(H161=0,"New",(J161-H161)/H161))</f>
        <v>1.421438102298</v>
      </c>
      <c r="M161" s="7" t="str">
        <f aca="false">IF(AND(OR(C161&lt;&gt;0,H161&lt;&gt;0),D161=0,I161=0),"DROP",IF(AND(OR(D161&lt;&gt;0,I161&lt;&gt;0),C161=0,H161=0),"NEW",""))</f>
        <v/>
      </c>
    </row>
    <row r="162" customFormat="false" ht="15" hidden="false" customHeight="false" outlineLevel="0" collapsed="false">
      <c r="A162" s="7" t="s">
        <v>243</v>
      </c>
      <c r="B162" s="7" t="str">
        <f aca="false">IFERROR(INDEX('Source'!$C:$C,MATCH($A162,'Source'!$B:$B,0)),"")</f>
        <v>עקב סיליקון שטוח</v>
      </c>
      <c r="C162" s="8" t="n">
        <f aca="false">SUMIFS('Source'!$D:$D,'Source'!$A:$A,"207 - Salus HUNGARY",'Source'!$B:$B,$A162)</f>
        <v>12</v>
      </c>
      <c r="D162" s="8" t="n">
        <f aca="false">SUMIFS('Source'!$F:$F,'Source'!$A:$A,"207 - Salus HUNGARY",'Source'!$B:$B,$A162)</f>
        <v>20</v>
      </c>
      <c r="E162" s="8" t="n">
        <f aca="false">D162*$J$5</f>
        <v>25.2631578947368</v>
      </c>
      <c r="F162" s="8" t="n">
        <f aca="false">E162-C162</f>
        <v>13.2631578947368</v>
      </c>
      <c r="G162" s="9" t="n">
        <f aca="false">IF(AND(C162=0,E162=0),0,IF(C162=0,"New",(E162-C162)/C162))</f>
        <v>1.10526315789474</v>
      </c>
      <c r="H162" s="8" t="n">
        <f aca="false">SUMIFS('Source'!$E:$E,'Source'!$A:$A,"207 - Salus HUNGARY",'Source'!$B:$B,$A162)</f>
        <v>288.86</v>
      </c>
      <c r="I162" s="8" t="n">
        <f aca="false">SUMIFS('Source'!$G:$G,'Source'!$A:$A,"207 - Salus HUNGARY",'Source'!$B:$B,$A162)</f>
        <v>414.8</v>
      </c>
      <c r="J162" s="8" t="n">
        <f aca="false">I162*$J$5</f>
        <v>523.957894736842</v>
      </c>
      <c r="K162" s="8" t="n">
        <f aca="false">J162-H162</f>
        <v>235.097894736842</v>
      </c>
      <c r="L162" s="9" t="n">
        <f aca="false">IF(AND(H162=0,J162=0),0,IF(H162=0,"New",(J162-H162)/H162))</f>
        <v>0.813881793037603</v>
      </c>
      <c r="M162" s="7" t="str">
        <f aca="false">IF(AND(OR(C162&lt;&gt;0,H162&lt;&gt;0),D162=0,I162=0),"DROP",IF(AND(OR(D162&lt;&gt;0,I162&lt;&gt;0),C162=0,H162=0),"NEW",""))</f>
        <v/>
      </c>
    </row>
    <row r="163" customFormat="false" ht="15" hidden="false" customHeight="false" outlineLevel="0" collapsed="false">
      <c r="A163" s="7" t="s">
        <v>302</v>
      </c>
      <c r="B163" s="7" t="str">
        <f aca="false">IFERROR(INDEX('Source'!$C:$C,MATCH($A163,'Source'!$B:$B,0)),"")</f>
        <v>מיישר בוהן</v>
      </c>
      <c r="C163" s="8" t="n">
        <f aca="false">SUMIFS('Source'!$D:$D,'Source'!$A:$A,"207 - Salus HUNGARY",'Source'!$B:$B,$A163)</f>
        <v>15</v>
      </c>
      <c r="D163" s="8" t="n">
        <f aca="false">SUMIFS('Source'!$F:$F,'Source'!$A:$A,"207 - Salus HUNGARY",'Source'!$B:$B,$A163)</f>
        <v>0</v>
      </c>
      <c r="E163" s="8" t="n">
        <f aca="false">D163*$J$5</f>
        <v>0</v>
      </c>
      <c r="F163" s="8" t="n">
        <f aca="false">E163-C163</f>
        <v>-15</v>
      </c>
      <c r="G163" s="9" t="n">
        <f aca="false">IF(AND(C163=0,E163=0),0,IF(C163=0,"New",(E163-C163)/C163))</f>
        <v>-1</v>
      </c>
      <c r="H163" s="8" t="n">
        <f aca="false">SUMIFS('Source'!$E:$E,'Source'!$A:$A,"207 - Salus HUNGARY",'Source'!$B:$B,$A163)</f>
        <v>119.33</v>
      </c>
      <c r="I163" s="8" t="n">
        <f aca="false">SUMIFS('Source'!$G:$G,'Source'!$A:$A,"207 - Salus HUNGARY",'Source'!$B:$B,$A163)</f>
        <v>0</v>
      </c>
      <c r="J163" s="8" t="n">
        <f aca="false">I163*$J$5</f>
        <v>0</v>
      </c>
      <c r="K163" s="8" t="n">
        <f aca="false">J163-H163</f>
        <v>-119.33</v>
      </c>
      <c r="L163" s="9" t="n">
        <f aca="false">IF(AND(H163=0,J163=0),0,IF(H163=0,"New",(J163-H163)/H163))</f>
        <v>-1</v>
      </c>
      <c r="M163" s="7" t="str">
        <f aca="false">IF(AND(OR(C163&lt;&gt;0,H163&lt;&gt;0),D163=0,I163=0),"DROP",IF(AND(OR(D163&lt;&gt;0,I163&lt;&gt;0),C163=0,H163=0),"NEW",""))</f>
        <v>DROP</v>
      </c>
    </row>
    <row r="164" customFormat="false" ht="15" hidden="false" customHeight="false" outlineLevel="0" collapsed="false">
      <c r="A164" s="7" t="s">
        <v>138</v>
      </c>
      <c r="B164" s="7" t="str">
        <f aca="false">IFERROR(INDEX('Source'!$C:$C,MATCH($A164,'Source'!$B:$B,0)),"")</f>
        <v>כרית סיליקון לעקב</v>
      </c>
      <c r="C164" s="8" t="n">
        <f aca="false">SUMIFS('Source'!$D:$D,'Source'!$A:$A,"207 - Salus HUNGARY",'Source'!$B:$B,$A164)</f>
        <v>105</v>
      </c>
      <c r="D164" s="8" t="n">
        <f aca="false">SUMIFS('Source'!$F:$F,'Source'!$A:$A,"207 - Salus HUNGARY",'Source'!$B:$B,$A164)</f>
        <v>100</v>
      </c>
      <c r="E164" s="8" t="n">
        <f aca="false">D164*$J$5</f>
        <v>126.315789473684</v>
      </c>
      <c r="F164" s="8" t="n">
        <f aca="false">E164-C164</f>
        <v>21.3157894736842</v>
      </c>
      <c r="G164" s="9" t="n">
        <f aca="false">IF(AND(C164=0,E164=0),0,IF(C164=0,"New",(E164-C164)/C164))</f>
        <v>0.203007518796992</v>
      </c>
      <c r="H164" s="8" t="n">
        <f aca="false">SUMIFS('Source'!$E:$E,'Source'!$A:$A,"207 - Salus HUNGARY",'Source'!$B:$B,$A164)</f>
        <v>2712.14</v>
      </c>
      <c r="I164" s="8" t="n">
        <f aca="false">SUMIFS('Source'!$G:$G,'Source'!$A:$A,"207 - Salus HUNGARY",'Source'!$B:$B,$A164)</f>
        <v>2830.72</v>
      </c>
      <c r="J164" s="8" t="n">
        <f aca="false">I164*$J$5</f>
        <v>3575.64631578947</v>
      </c>
      <c r="K164" s="8" t="n">
        <f aca="false">J164-H164</f>
        <v>863.506315789474</v>
      </c>
      <c r="L164" s="9" t="n">
        <f aca="false">IF(AND(H164=0,J164=0),0,IF(H164=0,"New",(J164-H164)/H164))</f>
        <v>0.318385598010971</v>
      </c>
      <c r="M164" s="7" t="str">
        <f aca="false">IF(AND(OR(C164&lt;&gt;0,H164&lt;&gt;0),D164=0,I164=0),"DROP",IF(AND(OR(D164&lt;&gt;0,I164&lt;&gt;0),C164=0,H164=0),"NEW",""))</f>
        <v/>
      </c>
    </row>
    <row r="165" customFormat="false" ht="15" hidden="false" customHeight="false" outlineLevel="0" collapsed="false">
      <c r="A165" s="7" t="s">
        <v>164</v>
      </c>
      <c r="B165" s="7" t="str">
        <f aca="false">IFERROR(INDEX('Source'!$C:$C,MATCH($A165,'Source'!$B:$B,0)),"")</f>
        <v>אצבעון מפלסטיק  ליד</v>
      </c>
      <c r="C165" s="8" t="n">
        <f aca="false">SUMIFS('Source'!$D:$D,'Source'!$A:$A,"207 - Salus HUNGARY",'Source'!$B:$B,$A165)</f>
        <v>320</v>
      </c>
      <c r="D165" s="8" t="n">
        <f aca="false">SUMIFS('Source'!$F:$F,'Source'!$A:$A,"207 - Salus HUNGARY",'Source'!$B:$B,$A165)</f>
        <v>320</v>
      </c>
      <c r="E165" s="8" t="n">
        <f aca="false">D165*$J$5</f>
        <v>404.21052631579</v>
      </c>
      <c r="F165" s="8" t="n">
        <f aca="false">E165-C165</f>
        <v>84.2105263157895</v>
      </c>
      <c r="G165" s="9" t="n">
        <f aca="false">IF(AND(C165=0,E165=0),0,IF(C165=0,"New",(E165-C165)/C165))</f>
        <v>0.263157894736842</v>
      </c>
      <c r="H165" s="8" t="n">
        <f aca="false">SUMIFS('Source'!$E:$E,'Source'!$A:$A,"207 - Salus HUNGARY",'Source'!$B:$B,$A165)</f>
        <v>2768.68</v>
      </c>
      <c r="I165" s="8" t="n">
        <f aca="false">SUMIFS('Source'!$G:$G,'Source'!$A:$A,"207 - Salus HUNGARY",'Source'!$B:$B,$A165)</f>
        <v>2652.86</v>
      </c>
      <c r="J165" s="8" t="n">
        <f aca="false">I165*$J$5</f>
        <v>3350.98105263158</v>
      </c>
      <c r="K165" s="8" t="n">
        <f aca="false">J165-H165</f>
        <v>582.301052631579</v>
      </c>
      <c r="L165" s="9" t="n">
        <f aca="false">IF(AND(H165=0,J165=0),0,IF(H165=0,"New",(J165-H165)/H165))</f>
        <v>0.210317209873145</v>
      </c>
      <c r="M165" s="7" t="str">
        <f aca="false">IF(AND(OR(C165&lt;&gt;0,H165&lt;&gt;0),D165=0,I165=0),"DROP",IF(AND(OR(D165&lt;&gt;0,I165&lt;&gt;0),C165=0,H165=0),"NEW",""))</f>
        <v/>
      </c>
    </row>
    <row r="166" customFormat="false" ht="15" hidden="false" customHeight="false" outlineLevel="0" collapsed="false">
      <c r="A166" s="7" t="s">
        <v>905</v>
      </c>
      <c r="B166" s="7" t="str">
        <f aca="false">IFERROR(INDEX('Source'!$C:$C,MATCH($A166,'Source'!$B:$B,0)),"")</f>
        <v>סד יד</v>
      </c>
      <c r="C166" s="8" t="n">
        <f aca="false">SUMIFS('Source'!$D:$D,'Source'!$A:$A,"207 - Salus HUNGARY",'Source'!$B:$B,$A166)</f>
        <v>159</v>
      </c>
      <c r="D166" s="8" t="n">
        <f aca="false">SUMIFS('Source'!$F:$F,'Source'!$A:$A,"207 - Salus HUNGARY",'Source'!$B:$B,$A166)</f>
        <v>155</v>
      </c>
      <c r="E166" s="8" t="n">
        <f aca="false">D166*$J$5</f>
        <v>195.789473684211</v>
      </c>
      <c r="F166" s="8" t="n">
        <f aca="false">E166-C166</f>
        <v>36.7894736842105</v>
      </c>
      <c r="G166" s="9" t="n">
        <f aca="false">IF(AND(C166=0,E166=0),0,IF(C166=0,"New",(E166-C166)/C166))</f>
        <v>0.231380337636544</v>
      </c>
      <c r="H166" s="8" t="n">
        <f aca="false">SUMIFS('Source'!$E:$E,'Source'!$A:$A,"207 - Salus HUNGARY",'Source'!$B:$B,$A166)</f>
        <v>2642.53</v>
      </c>
      <c r="I166" s="8" t="n">
        <f aca="false">SUMIFS('Source'!$G:$G,'Source'!$A:$A,"207 - Salus HUNGARY",'Source'!$B:$B,$A166)</f>
        <v>2532.72</v>
      </c>
      <c r="J166" s="8" t="n">
        <f aca="false">I166*$J$5</f>
        <v>3199.2252631579</v>
      </c>
      <c r="K166" s="8" t="n">
        <f aca="false">J166-H166</f>
        <v>556.695263157895</v>
      </c>
      <c r="L166" s="9" t="n">
        <f aca="false">IF(AND(H166=0,J166=0),0,IF(H166=0,"New",(J166-H166)/H166))</f>
        <v>0.210667528148364</v>
      </c>
      <c r="M166" s="7" t="str">
        <f aca="false">IF(AND(OR(C166&lt;&gt;0,H166&lt;&gt;0),D166=0,I166=0),"DROP",IF(AND(OR(D166&lt;&gt;0,I166&lt;&gt;0),C166=0,H166=0),"NEW",""))</f>
        <v/>
      </c>
    </row>
    <row r="167" customFormat="false" ht="15" hidden="false" customHeight="false" outlineLevel="0" collapsed="false">
      <c r="A167" s="7" t="s">
        <v>89</v>
      </c>
      <c r="B167" s="7" t="str">
        <f aca="false">IFERROR(INDEX('Source'!$C:$C,MATCH($A167,'Source'!$B:$B,0)),"")</f>
        <v>מדרסי ג'ל וורק</v>
      </c>
      <c r="C167" s="8" t="n">
        <f aca="false">SUMIFS('Source'!$D:$D,'Source'!$A:$A,"207 - Salus HUNGARY",'Source'!$B:$B,$A167)</f>
        <v>7</v>
      </c>
      <c r="D167" s="8" t="n">
        <f aca="false">SUMIFS('Source'!$F:$F,'Source'!$A:$A,"207 - Salus HUNGARY",'Source'!$B:$B,$A167)</f>
        <v>10</v>
      </c>
      <c r="E167" s="8" t="n">
        <f aca="false">D167*$J$5</f>
        <v>12.6315789473684</v>
      </c>
      <c r="F167" s="8" t="n">
        <f aca="false">E167-C167</f>
        <v>5.63157894736842</v>
      </c>
      <c r="G167" s="9" t="n">
        <f aca="false">IF(AND(C167=0,E167=0),0,IF(C167=0,"New",(E167-C167)/C167))</f>
        <v>0.804511278195489</v>
      </c>
      <c r="H167" s="8" t="n">
        <f aca="false">SUMIFS('Source'!$E:$E,'Source'!$A:$A,"207 - Salus HUNGARY",'Source'!$B:$B,$A167)</f>
        <v>249.6</v>
      </c>
      <c r="I167" s="8" t="n">
        <f aca="false">SUMIFS('Source'!$G:$G,'Source'!$A:$A,"207 - Salus HUNGARY",'Source'!$B:$B,$A167)</f>
        <v>358.38</v>
      </c>
      <c r="J167" s="8" t="n">
        <f aca="false">I167*$J$5</f>
        <v>452.690526315789</v>
      </c>
      <c r="K167" s="8" t="n">
        <f aca="false">J167-H167</f>
        <v>203.090526315789</v>
      </c>
      <c r="L167" s="9" t="n">
        <f aca="false">IF(AND(H167=0,J167=0),0,IF(H167=0,"New",(J167-H167)/H167))</f>
        <v>0.813663967611336</v>
      </c>
      <c r="M167" s="7" t="str">
        <f aca="false">IF(AND(OR(C167&lt;&gt;0,H167&lt;&gt;0),D167=0,I167=0),"DROP",IF(AND(OR(D167&lt;&gt;0,I167&lt;&gt;0),C167=0,H167=0),"NEW",""))</f>
        <v/>
      </c>
    </row>
    <row r="168" customFormat="false" ht="15" hidden="false" customHeight="false" outlineLevel="0" collapsed="false">
      <c r="A168" s="7" t="s">
        <v>236</v>
      </c>
      <c r="B168" s="7" t="str">
        <f aca="false">IFERROR(INDEX('Source'!$C:$C,MATCH($A168,'Source'!$B:$B,0)),"")</f>
        <v>רפידת אנטי-ריח</v>
      </c>
      <c r="C168" s="8" t="n">
        <f aca="false">SUMIFS('Source'!$D:$D,'Source'!$A:$A,"207 - Salus HUNGARY",'Source'!$B:$B,$A168)</f>
        <v>10</v>
      </c>
      <c r="D168" s="8" t="n">
        <f aca="false">SUMIFS('Source'!$F:$F,'Source'!$A:$A,"207 - Salus HUNGARY",'Source'!$B:$B,$A168)</f>
        <v>0</v>
      </c>
      <c r="E168" s="8" t="n">
        <f aca="false">D168*$J$5</f>
        <v>0</v>
      </c>
      <c r="F168" s="8" t="n">
        <f aca="false">E168-C168</f>
        <v>-10</v>
      </c>
      <c r="G168" s="9" t="n">
        <f aca="false">IF(AND(C168=0,E168=0),0,IF(C168=0,"New",(E168-C168)/C168))</f>
        <v>-1</v>
      </c>
      <c r="H168" s="8" t="n">
        <f aca="false">SUMIFS('Source'!$E:$E,'Source'!$A:$A,"207 - Salus HUNGARY",'Source'!$B:$B,$A168)</f>
        <v>98.64</v>
      </c>
      <c r="I168" s="8" t="n">
        <f aca="false">SUMIFS('Source'!$G:$G,'Source'!$A:$A,"207 - Salus HUNGARY",'Source'!$B:$B,$A168)</f>
        <v>0</v>
      </c>
      <c r="J168" s="8" t="n">
        <f aca="false">I168*$J$5</f>
        <v>0</v>
      </c>
      <c r="K168" s="8" t="n">
        <f aca="false">J168-H168</f>
        <v>-98.64</v>
      </c>
      <c r="L168" s="9" t="n">
        <f aca="false">IF(AND(H168=0,J168=0),0,IF(H168=0,"New",(J168-H168)/H168))</f>
        <v>-1</v>
      </c>
      <c r="M168" s="7" t="str">
        <f aca="false">IF(AND(OR(C168&lt;&gt;0,H168&lt;&gt;0),D168=0,I168=0),"DROP",IF(AND(OR(D168&lt;&gt;0,I168&lt;&gt;0),C168=0,H168=0),"NEW",""))</f>
        <v>DROP</v>
      </c>
    </row>
    <row r="169" customFormat="false" ht="15" hidden="false" customHeight="false" outlineLevel="0" collapsed="false">
      <c r="A169" s="7" t="s">
        <v>298</v>
      </c>
      <c r="B169" s="7" t="str">
        <f aca="false">IFERROR(INDEX('Source'!$C:$C,MATCH($A169,'Source'!$B:$B,0)),"")</f>
        <v>רפידה בולמת זעזועים</v>
      </c>
      <c r="C169" s="8" t="n">
        <f aca="false">SUMIFS('Source'!$D:$D,'Source'!$A:$A,"207 - Salus HUNGARY",'Source'!$B:$B,$A169)</f>
        <v>10</v>
      </c>
      <c r="D169" s="8" t="n">
        <f aca="false">SUMIFS('Source'!$F:$F,'Source'!$A:$A,"207 - Salus HUNGARY",'Source'!$B:$B,$A169)</f>
        <v>0</v>
      </c>
      <c r="E169" s="8" t="n">
        <f aca="false">D169*$J$5</f>
        <v>0</v>
      </c>
      <c r="F169" s="8" t="n">
        <f aca="false">E169-C169</f>
        <v>-10</v>
      </c>
      <c r="G169" s="9" t="n">
        <f aca="false">IF(AND(C169=0,E169=0),0,IF(C169=0,"New",(E169-C169)/C169))</f>
        <v>-1</v>
      </c>
      <c r="H169" s="8" t="n">
        <f aca="false">SUMIFS('Source'!$E:$E,'Source'!$A:$A,"207 - Salus HUNGARY",'Source'!$B:$B,$A169)</f>
        <v>98.64</v>
      </c>
      <c r="I169" s="8" t="n">
        <f aca="false">SUMIFS('Source'!$G:$G,'Source'!$A:$A,"207 - Salus HUNGARY",'Source'!$B:$B,$A169)</f>
        <v>0</v>
      </c>
      <c r="J169" s="8" t="n">
        <f aca="false">I169*$J$5</f>
        <v>0</v>
      </c>
      <c r="K169" s="8" t="n">
        <f aca="false">J169-H169</f>
        <v>-98.64</v>
      </c>
      <c r="L169" s="9" t="n">
        <f aca="false">IF(AND(H169=0,J169=0),0,IF(H169=0,"New",(J169-H169)/H169))</f>
        <v>-1</v>
      </c>
      <c r="M169" s="7" t="str">
        <f aca="false">IF(AND(OR(C169&lt;&gt;0,H169&lt;&gt;0),D169=0,I169=0),"DROP",IF(AND(OR(D169&lt;&gt;0,I169&lt;&gt;0),C169=0,H169=0),"NEW",""))</f>
        <v>DROP</v>
      </c>
    </row>
    <row r="170" customFormat="false" ht="15" hidden="false" customHeight="false" outlineLevel="0" collapsed="false">
      <c r="A170" s="7" t="s">
        <v>365</v>
      </c>
      <c r="B170" s="7" t="str">
        <f aca="false">IFERROR(INDEX('Source'!$C:$C,MATCH($A170,'Source'!$B:$B,0)),"")</f>
        <v>מגן ירך</v>
      </c>
      <c r="C170" s="8" t="n">
        <f aca="false">SUMIFS('Source'!$D:$D,'Source'!$A:$A,"207 - Salus HUNGARY",'Source'!$B:$B,$A170)</f>
        <v>34</v>
      </c>
      <c r="D170" s="8" t="n">
        <f aca="false">SUMIFS('Source'!$F:$F,'Source'!$A:$A,"207 - Salus HUNGARY",'Source'!$B:$B,$A170)</f>
        <v>25</v>
      </c>
      <c r="E170" s="8" t="n">
        <f aca="false">D170*$J$5</f>
        <v>31.5789473684211</v>
      </c>
      <c r="F170" s="8" t="n">
        <f aca="false">E170-C170</f>
        <v>-2.42105263157895</v>
      </c>
      <c r="G170" s="9" t="n">
        <f aca="false">IF(AND(C170=0,E170=0),0,IF(C170=0,"New",(E170-C170)/C170))</f>
        <v>-0.0712074303405573</v>
      </c>
      <c r="H170" s="8" t="n">
        <f aca="false">SUMIFS('Source'!$E:$E,'Source'!$A:$A,"207 - Salus HUNGARY",'Source'!$B:$B,$A170)</f>
        <v>382.16</v>
      </c>
      <c r="I170" s="8" t="n">
        <f aca="false">SUMIFS('Source'!$G:$G,'Source'!$A:$A,"207 - Salus HUNGARY",'Source'!$B:$B,$A170)</f>
        <v>285.29</v>
      </c>
      <c r="J170" s="8" t="n">
        <f aca="false">I170*$J$5</f>
        <v>360.366315789474</v>
      </c>
      <c r="K170" s="8" t="n">
        <f aca="false">J170-H170</f>
        <v>-21.7936842105264</v>
      </c>
      <c r="L170" s="9" t="n">
        <f aca="false">IF(AND(H170=0,J170=0),0,IF(H170=0,"New",(J170-H170)/H170))</f>
        <v>-0.0570276434229808</v>
      </c>
      <c r="M170" s="7" t="str">
        <f aca="false">IF(AND(OR(C170&lt;&gt;0,H170&lt;&gt;0),D170=0,I170=0),"DROP",IF(AND(OR(D170&lt;&gt;0,I170&lt;&gt;0),C170=0,H170=0),"NEW",""))</f>
        <v/>
      </c>
    </row>
    <row r="171" customFormat="false" ht="15" hidden="false" customHeight="false" outlineLevel="0" collapsed="false">
      <c r="A171" s="7" t="s">
        <v>297</v>
      </c>
      <c r="B171" s="7" t="str">
        <f aca="false">IFERROR(INDEX('Source'!$C:$C,MATCH($A171,'Source'!$B:$B,0)),"")</f>
        <v>טבעת אלסטית מסיליקון</v>
      </c>
      <c r="C171" s="8" t="n">
        <f aca="false">SUMIFS('Source'!$D:$D,'Source'!$A:$A,"207 - Salus HUNGARY",'Source'!$B:$B,$A171)</f>
        <v>0</v>
      </c>
      <c r="D171" s="8" t="n">
        <f aca="false">SUMIFS('Source'!$F:$F,'Source'!$A:$A,"207 - Salus HUNGARY",'Source'!$B:$B,$A171)</f>
        <v>15</v>
      </c>
      <c r="E171" s="8" t="n">
        <f aca="false">D171*$J$5</f>
        <v>18.9473684210526</v>
      </c>
      <c r="F171" s="8" t="n">
        <f aca="false">E171-C171</f>
        <v>18.9473684210526</v>
      </c>
      <c r="G171" s="9" t="str">
        <f aca="false">IF(AND(C171=0,E171=0),0,IF(C171=0,"New",(E171-C171)/C171))</f>
        <v>New</v>
      </c>
      <c r="H171" s="8" t="n">
        <f aca="false">SUMIFS('Source'!$E:$E,'Source'!$A:$A,"207 - Salus HUNGARY",'Source'!$B:$B,$A171)</f>
        <v>0</v>
      </c>
      <c r="I171" s="8" t="n">
        <f aca="false">SUMIFS('Source'!$G:$G,'Source'!$A:$A,"207 - Salus HUNGARY",'Source'!$B:$B,$A171)</f>
        <v>96.3</v>
      </c>
      <c r="J171" s="8" t="n">
        <f aca="false">I171*$J$5</f>
        <v>121.642105263158</v>
      </c>
      <c r="K171" s="8" t="n">
        <f aca="false">J171-H171</f>
        <v>121.642105263158</v>
      </c>
      <c r="L171" s="9" t="str">
        <f aca="false">IF(AND(H171=0,J171=0),0,IF(H171=0,"New",(J171-H171)/H171))</f>
        <v>New</v>
      </c>
      <c r="M171" s="7" t="str">
        <f aca="false">IF(AND(OR(C171&lt;&gt;0,H171&lt;&gt;0),D171=0,I171=0),"DROP",IF(AND(OR(D171&lt;&gt;0,I171&lt;&gt;0),C171=0,H171=0),"NEW",""))</f>
        <v>NEW</v>
      </c>
    </row>
    <row r="172" customFormat="false" ht="15" hidden="false" customHeight="false" outlineLevel="0" collapsed="false">
      <c r="A172" s="7" t="s">
        <v>225</v>
      </c>
      <c r="B172" s="7" t="str">
        <f aca="false">IFERROR(INDEX('Source'!$C:$C,MATCH($A172,'Source'!$B:$B,0)),"")</f>
        <v>מגן קרסול+ עקב סגור+רצועות</v>
      </c>
      <c r="C172" s="8" t="n">
        <f aca="false">SUMIFS('Source'!$D:$D,'Source'!$A:$A,"207 - Salus HUNGARY",'Source'!$B:$B,$A172)</f>
        <v>39</v>
      </c>
      <c r="D172" s="8" t="n">
        <f aca="false">SUMIFS('Source'!$F:$F,'Source'!$A:$A,"207 - Salus HUNGARY",'Source'!$B:$B,$A172)</f>
        <v>40</v>
      </c>
      <c r="E172" s="8" t="n">
        <f aca="false">D172*$J$5</f>
        <v>50.5263157894737</v>
      </c>
      <c r="F172" s="8" t="n">
        <f aca="false">E172-C172</f>
        <v>11.5263157894737</v>
      </c>
      <c r="G172" s="9" t="n">
        <f aca="false">IF(AND(C172=0,E172=0),0,IF(C172=0,"New",(E172-C172)/C172))</f>
        <v>0.295546558704453</v>
      </c>
      <c r="H172" s="8" t="n">
        <f aca="false">SUMIFS('Source'!$E:$E,'Source'!$A:$A,"207 - Salus HUNGARY",'Source'!$B:$B,$A172)</f>
        <v>1184.26</v>
      </c>
      <c r="I172" s="8" t="n">
        <f aca="false">SUMIFS('Source'!$G:$G,'Source'!$A:$A,"207 - Salus HUNGARY",'Source'!$B:$B,$A172)</f>
        <v>1088.85</v>
      </c>
      <c r="J172" s="8" t="n">
        <f aca="false">I172*$J$5</f>
        <v>1375.38947368421</v>
      </c>
      <c r="K172" s="8" t="n">
        <f aca="false">J172-H172</f>
        <v>191.12947368421</v>
      </c>
      <c r="L172" s="9" t="n">
        <f aca="false">IF(AND(H172=0,J172=0),0,IF(H172=0,"New",(J172-H172)/H172))</f>
        <v>0.16139147964485</v>
      </c>
      <c r="M172" s="7" t="str">
        <f aca="false">IF(AND(OR(C172&lt;&gt;0,H172&lt;&gt;0),D172=0,I172=0),"DROP",IF(AND(OR(D172&lt;&gt;0,I172&lt;&gt;0),C172=0,H172=0),"NEW",""))</f>
        <v/>
      </c>
    </row>
    <row r="173" customFormat="false" ht="15" hidden="false" customHeight="false" outlineLevel="0" collapsed="false">
      <c r="A173" s="7" t="s">
        <v>232</v>
      </c>
      <c r="B173" s="7" t="str">
        <f aca="false">IFERROR(INDEX('Source'!$C:$C,MATCH($A173,'Source'!$B:$B,0)),"")</f>
        <v>מגן מרפק</v>
      </c>
      <c r="C173" s="8" t="n">
        <f aca="false">SUMIFS('Source'!$D:$D,'Source'!$A:$A,"207 - Salus HUNGARY",'Source'!$B:$B,$A173)</f>
        <v>5</v>
      </c>
      <c r="D173" s="8" t="n">
        <f aca="false">SUMIFS('Source'!$F:$F,'Source'!$A:$A,"207 - Salus HUNGARY",'Source'!$B:$B,$A173)</f>
        <v>15</v>
      </c>
      <c r="E173" s="8" t="n">
        <f aca="false">D173*$J$5</f>
        <v>18.9473684210526</v>
      </c>
      <c r="F173" s="8" t="n">
        <f aca="false">E173-C173</f>
        <v>13.9473684210526</v>
      </c>
      <c r="G173" s="9" t="n">
        <f aca="false">IF(AND(C173=0,E173=0),0,IF(C173=0,"New",(E173-C173)/C173))</f>
        <v>2.78947368421053</v>
      </c>
      <c r="H173" s="8" t="n">
        <f aca="false">SUMIFS('Source'!$E:$E,'Source'!$A:$A,"207 - Salus HUNGARY",'Source'!$B:$B,$A173)</f>
        <v>50.71</v>
      </c>
      <c r="I173" s="8" t="n">
        <f aca="false">SUMIFS('Source'!$G:$G,'Source'!$A:$A,"207 - Salus HUNGARY",'Source'!$B:$B,$A173)</f>
        <v>145.83</v>
      </c>
      <c r="J173" s="8" t="n">
        <f aca="false">I173*$J$5</f>
        <v>184.206315789474</v>
      </c>
      <c r="K173" s="8" t="n">
        <f aca="false">J173-H173</f>
        <v>133.496315789474</v>
      </c>
      <c r="L173" s="9" t="n">
        <f aca="false">IF(AND(H173=0,J173=0),0,IF(H173=0,"New",(J173-H173)/H173))</f>
        <v>2.63254418831539</v>
      </c>
      <c r="M173" s="7" t="str">
        <f aca="false">IF(AND(OR(C173&lt;&gt;0,H173&lt;&gt;0),D173=0,I173=0),"DROP",IF(AND(OR(D173&lt;&gt;0,I173&lt;&gt;0),C173=0,H173=0),"NEW",""))</f>
        <v/>
      </c>
    </row>
    <row r="174" customFormat="false" ht="15" hidden="false" customHeight="false" outlineLevel="0" collapsed="false">
      <c r="A174" s="7" t="s">
        <v>139</v>
      </c>
      <c r="B174" s="7" t="str">
        <f aca="false">IFERROR(INDEX('Source'!$C:$C,MATCH($A174,'Source'!$B:$B,0)),"")</f>
        <v>מגן ברך רגיל</v>
      </c>
      <c r="C174" s="8" t="n">
        <f aca="false">SUMIFS('Source'!$D:$D,'Source'!$A:$A,"207 - Salus HUNGARY",'Source'!$B:$B,$A174)</f>
        <v>126</v>
      </c>
      <c r="D174" s="8" t="n">
        <f aca="false">SUMIFS('Source'!$F:$F,'Source'!$A:$A,"207 - Salus HUNGARY",'Source'!$B:$B,$A174)</f>
        <v>137</v>
      </c>
      <c r="E174" s="8" t="n">
        <f aca="false">D174*$J$5</f>
        <v>173.052631578947</v>
      </c>
      <c r="F174" s="8" t="n">
        <f aca="false">E174-C174</f>
        <v>47.0526315789474</v>
      </c>
      <c r="G174" s="9" t="n">
        <f aca="false">IF(AND(C174=0,E174=0),0,IF(C174=0,"New",(E174-C174)/C174))</f>
        <v>0.3734335839599</v>
      </c>
      <c r="H174" s="8" t="n">
        <f aca="false">SUMIFS('Source'!$E:$E,'Source'!$A:$A,"207 - Salus HUNGARY",'Source'!$B:$B,$A174)</f>
        <v>1319.05</v>
      </c>
      <c r="I174" s="8" t="n">
        <f aca="false">SUMIFS('Source'!$G:$G,'Source'!$A:$A,"207 - Salus HUNGARY",'Source'!$B:$B,$A174)</f>
        <v>1413.77</v>
      </c>
      <c r="J174" s="8" t="n">
        <f aca="false">I174*$J$5</f>
        <v>1785.81473684211</v>
      </c>
      <c r="K174" s="8" t="n">
        <f aca="false">J174-H174</f>
        <v>466.764736842105</v>
      </c>
      <c r="L174" s="9" t="n">
        <f aca="false">IF(AND(H174=0,J174=0),0,IF(H174=0,"New",(J174-H174)/H174))</f>
        <v>0.353864324204621</v>
      </c>
      <c r="M174" s="7" t="str">
        <f aca="false">IF(AND(OR(C174&lt;&gt;0,H174&lt;&gt;0),D174=0,I174=0),"DROP",IF(AND(OR(D174&lt;&gt;0,I174&lt;&gt;0),C174=0,H174=0),"NEW",""))</f>
        <v/>
      </c>
    </row>
    <row r="175" customFormat="false" ht="15" hidden="false" customHeight="false" outlineLevel="0" collapsed="false">
      <c r="A175" s="7" t="s">
        <v>185</v>
      </c>
      <c r="B175" s="7" t="str">
        <f aca="false">IFERROR(INDEX('Source'!$C:$C,MATCH($A175,'Source'!$B:$B,0)),"")</f>
        <v>מגן ברך עם תמיכות</v>
      </c>
      <c r="C175" s="8" t="n">
        <f aca="false">SUMIFS('Source'!$D:$D,'Source'!$A:$A,"207 - Salus HUNGARY",'Source'!$B:$B,$A175)</f>
        <v>55</v>
      </c>
      <c r="D175" s="8" t="n">
        <f aca="false">SUMIFS('Source'!$F:$F,'Source'!$A:$A,"207 - Salus HUNGARY",'Source'!$B:$B,$A175)</f>
        <v>55</v>
      </c>
      <c r="E175" s="8" t="n">
        <f aca="false">D175*$J$5</f>
        <v>69.4736842105263</v>
      </c>
      <c r="F175" s="8" t="n">
        <f aca="false">E175-C175</f>
        <v>14.4736842105263</v>
      </c>
      <c r="G175" s="9" t="n">
        <f aca="false">IF(AND(C175=0,E175=0),0,IF(C175=0,"New",(E175-C175)/C175))</f>
        <v>0.263157894736842</v>
      </c>
      <c r="H175" s="8" t="n">
        <f aca="false">SUMIFS('Source'!$E:$E,'Source'!$A:$A,"207 - Salus HUNGARY",'Source'!$B:$B,$A175)</f>
        <v>1725.6</v>
      </c>
      <c r="I175" s="8" t="n">
        <f aca="false">SUMIFS('Source'!$G:$G,'Source'!$A:$A,"207 - Salus HUNGARY",'Source'!$B:$B,$A175)</f>
        <v>1815.67</v>
      </c>
      <c r="J175" s="8" t="n">
        <f aca="false">I175*$J$5</f>
        <v>2293.47789473684</v>
      </c>
      <c r="K175" s="8" t="n">
        <f aca="false">J175-H175</f>
        <v>567.877894736842</v>
      </c>
      <c r="L175" s="9" t="n">
        <f aca="false">IF(AND(H175=0,J175=0),0,IF(H175=0,"New",(J175-H175)/H175))</f>
        <v>0.329090110533636</v>
      </c>
      <c r="M175" s="7" t="str">
        <f aca="false">IF(AND(OR(C175&lt;&gt;0,H175&lt;&gt;0),D175=0,I175=0),"DROP",IF(AND(OR(D175&lt;&gt;0,I175&lt;&gt;0),C175=0,H175=0),"NEW",""))</f>
        <v/>
      </c>
    </row>
    <row r="176" customFormat="false" ht="15" hidden="false" customHeight="false" outlineLevel="0" collapsed="false">
      <c r="A176" s="7" t="s">
        <v>328</v>
      </c>
      <c r="B176" s="7" t="str">
        <f aca="false">IFERROR(INDEX('Source'!$C:$C,MATCH($A176,'Source'!$B:$B,0)),"")</f>
        <v>מישר כתפיים</v>
      </c>
      <c r="C176" s="8" t="n">
        <f aca="false">SUMIFS('Source'!$D:$D,'Source'!$A:$A,"207 - Salus HUNGARY",'Source'!$B:$B,$A176)</f>
        <v>2</v>
      </c>
      <c r="D176" s="8" t="n">
        <f aca="false">SUMIFS('Source'!$F:$F,'Source'!$A:$A,"207 - Salus HUNGARY",'Source'!$B:$B,$A176)</f>
        <v>3</v>
      </c>
      <c r="E176" s="8" t="n">
        <f aca="false">D176*$J$5</f>
        <v>3.78947368421053</v>
      </c>
      <c r="F176" s="8" t="n">
        <f aca="false">E176-C176</f>
        <v>1.78947368421053</v>
      </c>
      <c r="G176" s="9" t="n">
        <f aca="false">IF(AND(C176=0,E176=0),0,IF(C176=0,"New",(E176-C176)/C176))</f>
        <v>0.894736842105263</v>
      </c>
      <c r="H176" s="8" t="n">
        <f aca="false">SUMIFS('Source'!$E:$E,'Source'!$A:$A,"207 - Salus HUNGARY",'Source'!$B:$B,$A176)</f>
        <v>123.61</v>
      </c>
      <c r="I176" s="8" t="n">
        <f aca="false">SUMIFS('Source'!$G:$G,'Source'!$A:$A,"207 - Salus HUNGARY",'Source'!$B:$B,$A176)</f>
        <v>209.56</v>
      </c>
      <c r="J176" s="8" t="n">
        <f aca="false">I176*$J$5</f>
        <v>264.707368421053</v>
      </c>
      <c r="K176" s="8" t="n">
        <f aca="false">J176-H176</f>
        <v>141.097368421053</v>
      </c>
      <c r="L176" s="9" t="n">
        <f aca="false">IF(AND(H176=0,J176=0),0,IF(H176=0,"New",(J176-H176)/H176))</f>
        <v>1.14147211731294</v>
      </c>
      <c r="M176" s="7" t="str">
        <f aca="false">IF(AND(OR(C176&lt;&gt;0,H176&lt;&gt;0),D176=0,I176=0),"DROP",IF(AND(OR(D176&lt;&gt;0,I176&lt;&gt;0),C176=0,H176=0),"NEW",""))</f>
        <v/>
      </c>
    </row>
    <row r="177" customFormat="false" ht="15" hidden="false" customHeight="false" outlineLevel="0" collapsed="false">
      <c r="A177" s="7" t="s">
        <v>275</v>
      </c>
      <c r="B177" s="7" t="str">
        <f aca="false">IFERROR(INDEX('Source'!$C:$C,MATCH($A177,'Source'!$B:$B,0)),"")</f>
        <v>רפידת נוחות</v>
      </c>
      <c r="C177" s="8" t="n">
        <f aca="false">SUMIFS('Source'!$D:$D,'Source'!$A:$A,"207 - Salus HUNGARY",'Source'!$B:$B,$A177)</f>
        <v>10</v>
      </c>
      <c r="D177" s="8" t="n">
        <f aca="false">SUMIFS('Source'!$F:$F,'Source'!$A:$A,"207 - Salus HUNGARY",'Source'!$B:$B,$A177)</f>
        <v>0</v>
      </c>
      <c r="E177" s="8" t="n">
        <f aca="false">D177*$J$5</f>
        <v>0</v>
      </c>
      <c r="F177" s="8" t="n">
        <f aca="false">E177-C177</f>
        <v>-10</v>
      </c>
      <c r="G177" s="9" t="n">
        <f aca="false">IF(AND(C177=0,E177=0),0,IF(C177=0,"New",(E177-C177)/C177))</f>
        <v>-1</v>
      </c>
      <c r="H177" s="8" t="n">
        <f aca="false">SUMIFS('Source'!$E:$E,'Source'!$A:$A,"207 - Salus HUNGARY",'Source'!$B:$B,$A177)</f>
        <v>82.73</v>
      </c>
      <c r="I177" s="8" t="n">
        <f aca="false">SUMIFS('Source'!$G:$G,'Source'!$A:$A,"207 - Salus HUNGARY",'Source'!$B:$B,$A177)</f>
        <v>0</v>
      </c>
      <c r="J177" s="8" t="n">
        <f aca="false">I177*$J$5</f>
        <v>0</v>
      </c>
      <c r="K177" s="8" t="n">
        <f aca="false">J177-H177</f>
        <v>-82.73</v>
      </c>
      <c r="L177" s="9" t="n">
        <f aca="false">IF(AND(H177=0,J177=0),0,IF(H177=0,"New",(J177-H177)/H177))</f>
        <v>-1</v>
      </c>
      <c r="M177" s="7" t="str">
        <f aca="false">IF(AND(OR(C177&lt;&gt;0,H177&lt;&gt;0),D177=0,I177=0),"DROP",IF(AND(OR(D177&lt;&gt;0,I177&lt;&gt;0),C177=0,H177=0),"NEW",""))</f>
        <v>DROP</v>
      </c>
    </row>
    <row r="178" customFormat="false" ht="15" hidden="false" customHeight="false" outlineLevel="0" collapsed="false">
      <c r="A178" s="7" t="s">
        <v>363</v>
      </c>
      <c r="B178" s="7" t="str">
        <f aca="false">IFERROR(INDEX('Source'!$C:$C,MATCH($A178,'Source'!$B:$B,0)),"")</f>
        <v>רפידת מגבת כותנה</v>
      </c>
      <c r="C178" s="8" t="n">
        <f aca="false">SUMIFS('Source'!$D:$D,'Source'!$A:$A,"207 - Salus HUNGARY",'Source'!$B:$B,$A178)</f>
        <v>10</v>
      </c>
      <c r="D178" s="8" t="n">
        <f aca="false">SUMIFS('Source'!$F:$F,'Source'!$A:$A,"207 - Salus HUNGARY",'Source'!$B:$B,$A178)</f>
        <v>0</v>
      </c>
      <c r="E178" s="8" t="n">
        <f aca="false">D178*$J$5</f>
        <v>0</v>
      </c>
      <c r="F178" s="8" t="n">
        <f aca="false">E178-C178</f>
        <v>-10</v>
      </c>
      <c r="G178" s="9" t="n">
        <f aca="false">IF(AND(C178=0,E178=0),0,IF(C178=0,"New",(E178-C178)/C178))</f>
        <v>-1</v>
      </c>
      <c r="H178" s="8" t="n">
        <f aca="false">SUMIFS('Source'!$E:$E,'Source'!$A:$A,"207 - Salus HUNGARY",'Source'!$B:$B,$A178)</f>
        <v>82.73</v>
      </c>
      <c r="I178" s="8" t="n">
        <f aca="false">SUMIFS('Source'!$G:$G,'Source'!$A:$A,"207 - Salus HUNGARY",'Source'!$B:$B,$A178)</f>
        <v>0</v>
      </c>
      <c r="J178" s="8" t="n">
        <f aca="false">I178*$J$5</f>
        <v>0</v>
      </c>
      <c r="K178" s="8" t="n">
        <f aca="false">J178-H178</f>
        <v>-82.73</v>
      </c>
      <c r="L178" s="9" t="n">
        <f aca="false">IF(AND(H178=0,J178=0),0,IF(H178=0,"New",(J178-H178)/H178))</f>
        <v>-1</v>
      </c>
      <c r="M178" s="7" t="str">
        <f aca="false">IF(AND(OR(C178&lt;&gt;0,H178&lt;&gt;0),D178=0,I178=0),"DROP",IF(AND(OR(D178&lt;&gt;0,I178&lt;&gt;0),C178=0,H178=0),"NEW",""))</f>
        <v>DROP</v>
      </c>
    </row>
    <row r="179" customFormat="false" ht="15" hidden="false" customHeight="false" outlineLevel="0" collapsed="false">
      <c r="A179" s="7" t="s">
        <v>237</v>
      </c>
      <c r="B179" s="7" t="str">
        <f aca="false">IFERROR(INDEX('Source'!$C:$C,MATCH($A179,'Source'!$B:$B,0)),"")</f>
        <v>מישר כתפיים</v>
      </c>
      <c r="C179" s="8" t="n">
        <f aca="false">SUMIFS('Source'!$D:$D,'Source'!$A:$A,"207 - Salus HUNGARY",'Source'!$B:$B,$A179)</f>
        <v>6</v>
      </c>
      <c r="D179" s="8" t="n">
        <f aca="false">SUMIFS('Source'!$F:$F,'Source'!$A:$A,"207 - Salus HUNGARY",'Source'!$B:$B,$A179)</f>
        <v>7</v>
      </c>
      <c r="E179" s="8" t="n">
        <f aca="false">D179*$J$5</f>
        <v>8.84210526315789</v>
      </c>
      <c r="F179" s="8" t="n">
        <f aca="false">E179-C179</f>
        <v>2.84210526315789</v>
      </c>
      <c r="G179" s="9" t="n">
        <f aca="false">IF(AND(C179=0,E179=0),0,IF(C179=0,"New",(E179-C179)/C179))</f>
        <v>0.473684210526316</v>
      </c>
      <c r="H179" s="8" t="n">
        <f aca="false">SUMIFS('Source'!$E:$E,'Source'!$A:$A,"207 - Salus HUNGARY",'Source'!$B:$B,$A179)</f>
        <v>412.53</v>
      </c>
      <c r="I179" s="8" t="n">
        <f aca="false">SUMIFS('Source'!$G:$G,'Source'!$A:$A,"207 - Salus HUNGARY",'Source'!$B:$B,$A179)</f>
        <v>488.97</v>
      </c>
      <c r="J179" s="8" t="n">
        <f aca="false">I179*$J$5</f>
        <v>617.646315789474</v>
      </c>
      <c r="K179" s="8" t="n">
        <f aca="false">J179-H179</f>
        <v>205.116315789474</v>
      </c>
      <c r="L179" s="9" t="n">
        <f aca="false">IF(AND(H179=0,J179=0),0,IF(H179=0,"New",(J179-H179)/H179))</f>
        <v>0.497215513512893</v>
      </c>
      <c r="M179" s="7" t="str">
        <f aca="false">IF(AND(OR(C179&lt;&gt;0,H179&lt;&gt;0),D179=0,I179=0),"DROP",IF(AND(OR(D179&lt;&gt;0,I179&lt;&gt;0),C179=0,H179=0),"NEW",""))</f>
        <v/>
      </c>
    </row>
    <row r="180" customFormat="false" ht="15" hidden="false" customHeight="false" outlineLevel="0" collapsed="false">
      <c r="A180" s="7" t="s">
        <v>114</v>
      </c>
      <c r="B180" s="7" t="str">
        <f aca="false">IFERROR(INDEX('Source'!$C:$C,MATCH($A180,'Source'!$B:$B,0)),"")</f>
        <v>מ. בוניון + מפריד אצבע</v>
      </c>
      <c r="C180" s="8" t="n">
        <f aca="false">SUMIFS('Source'!$D:$D,'Source'!$A:$A,"207 - Salus HUNGARY",'Source'!$B:$B,$A180)</f>
        <v>40</v>
      </c>
      <c r="D180" s="8" t="n">
        <f aca="false">SUMIFS('Source'!$F:$F,'Source'!$A:$A,"207 - Salus HUNGARY",'Source'!$B:$B,$A180)</f>
        <v>35</v>
      </c>
      <c r="E180" s="8" t="n">
        <f aca="false">D180*$J$5</f>
        <v>44.2105263157895</v>
      </c>
      <c r="F180" s="8" t="n">
        <f aca="false">E180-C180</f>
        <v>4.21052631578947</v>
      </c>
      <c r="G180" s="9" t="n">
        <f aca="false">IF(AND(C180=0,E180=0),0,IF(C180=0,"New",(E180-C180)/C180))</f>
        <v>0.105263157894737</v>
      </c>
      <c r="H180" s="8" t="n">
        <f aca="false">SUMIFS('Source'!$E:$E,'Source'!$A:$A,"207 - Salus HUNGARY",'Source'!$B:$B,$A180)</f>
        <v>611.26</v>
      </c>
      <c r="I180" s="8" t="n">
        <f aca="false">SUMIFS('Source'!$G:$G,'Source'!$A:$A,"207 - Salus HUNGARY",'Source'!$B:$B,$A180)</f>
        <v>538.91</v>
      </c>
      <c r="J180" s="8" t="n">
        <f aca="false">I180*$J$5</f>
        <v>680.728421052632</v>
      </c>
      <c r="K180" s="8" t="n">
        <f aca="false">J180-H180</f>
        <v>69.4684210526315</v>
      </c>
      <c r="L180" s="9" t="n">
        <f aca="false">IF(AND(H180=0,J180=0),0,IF(H180=0,"New",(J180-H180)/H180))</f>
        <v>0.113647909322762</v>
      </c>
      <c r="M180" s="7" t="str">
        <f aca="false">IF(AND(OR(C180&lt;&gt;0,H180&lt;&gt;0),D180=0,I180=0),"DROP",IF(AND(OR(D180&lt;&gt;0,I180&lt;&gt;0),C180=0,H180=0),"NEW",""))</f>
        <v/>
      </c>
    </row>
    <row r="181" customFormat="false" ht="15" hidden="false" customHeight="false" outlineLevel="0" collapsed="false">
      <c r="A181" s="7" t="s">
        <v>310</v>
      </c>
      <c r="B181" s="7" t="str">
        <f aca="false">IFERROR(INDEX('Source'!$C:$C,MATCH($A181,'Source'!$B:$B,0)),"")</f>
        <v>מגן קרסול פתוח</v>
      </c>
      <c r="C181" s="8" t="n">
        <f aca="false">SUMIFS('Source'!$D:$D,'Source'!$A:$A,"207 - Salus HUNGARY",'Source'!$B:$B,$A181)</f>
        <v>54</v>
      </c>
      <c r="D181" s="8" t="n">
        <f aca="false">SUMIFS('Source'!$F:$F,'Source'!$A:$A,"207 - Salus HUNGARY",'Source'!$B:$B,$A181)</f>
        <v>50</v>
      </c>
      <c r="E181" s="8" t="n">
        <f aca="false">D181*$J$5</f>
        <v>63.1578947368421</v>
      </c>
      <c r="F181" s="8" t="n">
        <f aca="false">E181-C181</f>
        <v>9.1578947368421</v>
      </c>
      <c r="G181" s="9" t="n">
        <f aca="false">IF(AND(C181=0,E181=0),0,IF(C181=0,"New",(E181-C181)/C181))</f>
        <v>0.169590643274854</v>
      </c>
      <c r="H181" s="8" t="n">
        <f aca="false">SUMIFS('Source'!$E:$E,'Source'!$A:$A,"207 - Salus HUNGARY",'Source'!$B:$B,$A181)</f>
        <v>575.09</v>
      </c>
      <c r="I181" s="8" t="n">
        <f aca="false">SUMIFS('Source'!$G:$G,'Source'!$A:$A,"207 - Salus HUNGARY",'Source'!$B:$B,$A181)</f>
        <v>503.52</v>
      </c>
      <c r="J181" s="8" t="n">
        <f aca="false">I181*$J$5</f>
        <v>636.025263157895</v>
      </c>
      <c r="K181" s="8" t="n">
        <f aca="false">J181-H181</f>
        <v>60.9352631578947</v>
      </c>
      <c r="L181" s="9" t="n">
        <f aca="false">IF(AND(H181=0,J181=0),0,IF(H181=0,"New",(J181-H181)/H181))</f>
        <v>0.105957786012441</v>
      </c>
      <c r="M181" s="7" t="str">
        <f aca="false">IF(AND(OR(C181&lt;&gt;0,H181&lt;&gt;0),D181=0,I181=0),"DROP",IF(AND(OR(D181&lt;&gt;0,I181&lt;&gt;0),C181=0,H181=0),"NEW",""))</f>
        <v/>
      </c>
    </row>
    <row r="182" customFormat="false" ht="15" hidden="false" customHeight="false" outlineLevel="0" collapsed="false">
      <c r="A182" s="7" t="s">
        <v>92</v>
      </c>
      <c r="B182" s="7" t="str">
        <f aca="false">IFERROR(INDEX('Source'!$C:$C,MATCH($A182,'Source'!$B:$B,0)),"")</f>
        <v>מדרסי ג'ל קומפורט</v>
      </c>
      <c r="C182" s="8" t="n">
        <f aca="false">SUMIFS('Source'!$D:$D,'Source'!$A:$A,"207 - Salus HUNGARY",'Source'!$B:$B,$A182)</f>
        <v>7</v>
      </c>
      <c r="D182" s="8" t="n">
        <f aca="false">SUMIFS('Source'!$F:$F,'Source'!$A:$A,"207 - Salus HUNGARY",'Source'!$B:$B,$A182)</f>
        <v>5</v>
      </c>
      <c r="E182" s="8" t="n">
        <f aca="false">D182*$J$5</f>
        <v>6.31578947368421</v>
      </c>
      <c r="F182" s="8" t="n">
        <f aca="false">E182-C182</f>
        <v>-0.684210526315789</v>
      </c>
      <c r="G182" s="9" t="n">
        <f aca="false">IF(AND(C182=0,E182=0),0,IF(C182=0,"New",(E182-C182)/C182))</f>
        <v>-0.0977443609022556</v>
      </c>
      <c r="H182" s="8" t="n">
        <f aca="false">SUMIFS('Source'!$E:$E,'Source'!$A:$A,"207 - Salus HUNGARY",'Source'!$B:$B,$A182)</f>
        <v>249.6</v>
      </c>
      <c r="I182" s="8" t="n">
        <f aca="false">SUMIFS('Source'!$G:$G,'Source'!$A:$A,"207 - Salus HUNGARY",'Source'!$B:$B,$A182)</f>
        <v>179.19</v>
      </c>
      <c r="J182" s="8" t="n">
        <f aca="false">I182*$J$5</f>
        <v>226.345263157895</v>
      </c>
      <c r="K182" s="8" t="n">
        <f aca="false">J182-H182</f>
        <v>-23.2547368421053</v>
      </c>
      <c r="L182" s="9" t="n">
        <f aca="false">IF(AND(H182=0,J182=0),0,IF(H182=0,"New",(J182-H182)/H182))</f>
        <v>-0.093168016194332</v>
      </c>
      <c r="M182" s="7" t="str">
        <f aca="false">IF(AND(OR(C182&lt;&gt;0,H182&lt;&gt;0),D182=0,I182=0),"DROP",IF(AND(OR(D182&lt;&gt;0,I182&lt;&gt;0),C182=0,H182=0),"NEW",""))</f>
        <v/>
      </c>
    </row>
    <row r="183" customFormat="false" ht="15" hidden="false" customHeight="false" outlineLevel="0" collapsed="false">
      <c r="A183" s="7" t="s">
        <v>95</v>
      </c>
      <c r="B183" s="7" t="str">
        <f aca="false">IFERROR(INDEX('Source'!$C:$C,MATCH($A183,'Source'!$B:$B,0)),"")</f>
        <v>מדרסי ג'ל וורק</v>
      </c>
      <c r="C183" s="8" t="n">
        <f aca="false">SUMIFS('Source'!$D:$D,'Source'!$A:$A,"207 - Salus HUNGARY",'Source'!$B:$B,$A183)</f>
        <v>6</v>
      </c>
      <c r="D183" s="8" t="n">
        <f aca="false">SUMIFS('Source'!$F:$F,'Source'!$A:$A,"207 - Salus HUNGARY",'Source'!$B:$B,$A183)</f>
        <v>5</v>
      </c>
      <c r="E183" s="8" t="n">
        <f aca="false">D183*$J$5</f>
        <v>6.31578947368421</v>
      </c>
      <c r="F183" s="8" t="n">
        <f aca="false">E183-C183</f>
        <v>0.315789473684211</v>
      </c>
      <c r="G183" s="9" t="n">
        <f aca="false">IF(AND(C183=0,E183=0),0,IF(C183=0,"New",(E183-C183)/C183))</f>
        <v>0.0526315789473684</v>
      </c>
      <c r="H183" s="8" t="n">
        <f aca="false">SUMIFS('Source'!$E:$E,'Source'!$A:$A,"207 - Salus HUNGARY",'Source'!$B:$B,$A183)</f>
        <v>249.57</v>
      </c>
      <c r="I183" s="8" t="n">
        <f aca="false">SUMIFS('Source'!$G:$G,'Source'!$A:$A,"207 - Salus HUNGARY",'Source'!$B:$B,$A183)</f>
        <v>179.19</v>
      </c>
      <c r="J183" s="8" t="n">
        <f aca="false">I183*$J$5</f>
        <v>226.345263157895</v>
      </c>
      <c r="K183" s="8" t="n">
        <f aca="false">J183-H183</f>
        <v>-23.2247368421053</v>
      </c>
      <c r="L183" s="9" t="n">
        <f aca="false">IF(AND(H183=0,J183=0),0,IF(H183=0,"New",(J183-H183)/H183))</f>
        <v>-0.0930590088636666</v>
      </c>
      <c r="M183" s="7" t="str">
        <f aca="false">IF(AND(OR(C183&lt;&gt;0,H183&lt;&gt;0),D183=0,I183=0),"DROP",IF(AND(OR(D183&lt;&gt;0,I183&lt;&gt;0),C183=0,H183=0),"NEW",""))</f>
        <v/>
      </c>
    </row>
    <row r="184" customFormat="false" ht="15" hidden="false" customHeight="false" outlineLevel="0" collapsed="false">
      <c r="A184" s="7" t="s">
        <v>270</v>
      </c>
      <c r="B184" s="7" t="str">
        <f aca="false">IFERROR(INDEX('Source'!$C:$C,MATCH($A184,'Source'!$B:$B,0)),"")</f>
        <v>בננה לתמכת אצבעו</v>
      </c>
      <c r="C184" s="8" t="n">
        <f aca="false">SUMIFS('Source'!$D:$D,'Source'!$A:$A,"207 - Salus HUNGARY",'Source'!$B:$B,$A184)</f>
        <v>70</v>
      </c>
      <c r="D184" s="8" t="n">
        <f aca="false">SUMIFS('Source'!$F:$F,'Source'!$A:$A,"207 - Salus HUNGARY",'Source'!$B:$B,$A184)</f>
        <v>70</v>
      </c>
      <c r="E184" s="8" t="n">
        <f aca="false">D184*$J$5</f>
        <v>88.421052631579</v>
      </c>
      <c r="F184" s="8" t="n">
        <f aca="false">E184-C184</f>
        <v>18.4210526315789</v>
      </c>
      <c r="G184" s="9" t="n">
        <f aca="false">IF(AND(C184=0,E184=0),0,IF(C184=0,"New",(E184-C184)/C184))</f>
        <v>0.263157894736842</v>
      </c>
      <c r="H184" s="8" t="n">
        <f aca="false">SUMIFS('Source'!$E:$E,'Source'!$A:$A,"207 - Salus HUNGARY",'Source'!$B:$B,$A184)</f>
        <v>830.35</v>
      </c>
      <c r="I184" s="8" t="n">
        <f aca="false">SUMIFS('Source'!$G:$G,'Source'!$A:$A,"207 - Salus HUNGARY",'Source'!$B:$B,$A184)</f>
        <v>763.06</v>
      </c>
      <c r="J184" s="8" t="n">
        <f aca="false">I184*$J$5</f>
        <v>963.865263157895</v>
      </c>
      <c r="K184" s="8" t="n">
        <f aca="false">J184-H184</f>
        <v>133.515263157895</v>
      </c>
      <c r="L184" s="9" t="n">
        <f aca="false">IF(AND(H184=0,J184=0),0,IF(H184=0,"New",(J184-H184)/H184))</f>
        <v>0.160793958159685</v>
      </c>
      <c r="M184" s="7" t="str">
        <f aca="false">IF(AND(OR(C184&lt;&gt;0,H184&lt;&gt;0),D184=0,I184=0),"DROP",IF(AND(OR(D184&lt;&gt;0,I184&lt;&gt;0),C184=0,H184=0),"NEW",""))</f>
        <v/>
      </c>
    </row>
    <row r="185" customFormat="false" ht="15" hidden="false" customHeight="false" outlineLevel="0" collapsed="false">
      <c r="A185" s="7" t="s">
        <v>323</v>
      </c>
      <c r="B185" s="7" t="str">
        <f aca="false">IFERROR(INDEX('Source'!$C:$C,MATCH($A185,'Source'!$B:$B,0)),"")</f>
        <v>מגן זרת מסיליקון</v>
      </c>
      <c r="C185" s="8" t="n">
        <f aca="false">SUMIFS('Source'!$D:$D,'Source'!$A:$A,"207 - Salus HUNGARY",'Source'!$B:$B,$A185)</f>
        <v>25</v>
      </c>
      <c r="D185" s="8" t="n">
        <f aca="false">SUMIFS('Source'!$F:$F,'Source'!$A:$A,"207 - Salus HUNGARY",'Source'!$B:$B,$A185)</f>
        <v>20</v>
      </c>
      <c r="E185" s="8" t="n">
        <f aca="false">D185*$J$5</f>
        <v>25.2631578947368</v>
      </c>
      <c r="F185" s="8" t="n">
        <f aca="false">E185-C185</f>
        <v>0.263157894736843</v>
      </c>
      <c r="G185" s="9" t="n">
        <f aca="false">IF(AND(C185=0,E185=0),0,IF(C185=0,"New",(E185-C185)/C185))</f>
        <v>0.0105263157894737</v>
      </c>
      <c r="H185" s="8" t="n">
        <f aca="false">SUMIFS('Source'!$E:$E,'Source'!$A:$A,"207 - Salus HUNGARY",'Source'!$B:$B,$A185)</f>
        <v>314.42</v>
      </c>
      <c r="I185" s="8" t="n">
        <f aca="false">SUMIFS('Source'!$G:$G,'Source'!$A:$A,"207 - Salus HUNGARY",'Source'!$B:$B,$A185)</f>
        <v>251.91</v>
      </c>
      <c r="J185" s="8" t="n">
        <f aca="false">I185*$J$5</f>
        <v>318.202105263158</v>
      </c>
      <c r="K185" s="8" t="n">
        <f aca="false">J185-H185</f>
        <v>3.78210526315792</v>
      </c>
      <c r="L185" s="9" t="n">
        <f aca="false">IF(AND(H185=0,J185=0),0,IF(H185=0,"New",(J185-H185)/H185))</f>
        <v>0.0120288317001397</v>
      </c>
      <c r="M185" s="7" t="str">
        <f aca="false">IF(AND(OR(C185&lt;&gt;0,H185&lt;&gt;0),D185=0,I185=0),"DROP",IF(AND(OR(D185&lt;&gt;0,I185&lt;&gt;0),C185=0,H185=0),"NEW",""))</f>
        <v/>
      </c>
    </row>
    <row r="186" customFormat="false" ht="15" hidden="false" customHeight="false" outlineLevel="0" collapsed="false">
      <c r="A186" s="7" t="s">
        <v>216</v>
      </c>
      <c r="B186" s="7" t="str">
        <f aca="false">IFERROR(INDEX('Source'!$C:$C,MATCH($A186,'Source'!$B:$B,0)),"")</f>
        <v>מגן ברך ארוך</v>
      </c>
      <c r="C186" s="8" t="n">
        <f aca="false">SUMIFS('Source'!$D:$D,'Source'!$A:$A,"207 - Salus HUNGARY",'Source'!$B:$B,$A186)</f>
        <v>20</v>
      </c>
      <c r="D186" s="8" t="n">
        <f aca="false">SUMIFS('Source'!$F:$F,'Source'!$A:$A,"207 - Salus HUNGARY",'Source'!$B:$B,$A186)</f>
        <v>25</v>
      </c>
      <c r="E186" s="8" t="n">
        <f aca="false">D186*$J$5</f>
        <v>31.5789473684211</v>
      </c>
      <c r="F186" s="8" t="n">
        <f aca="false">E186-C186</f>
        <v>11.5789473684211</v>
      </c>
      <c r="G186" s="9" t="n">
        <f aca="false">IF(AND(C186=0,E186=0),0,IF(C186=0,"New",(E186-C186)/C186))</f>
        <v>0.578947368421053</v>
      </c>
      <c r="H186" s="8" t="n">
        <f aca="false">SUMIFS('Source'!$E:$E,'Source'!$A:$A,"207 - Salus HUNGARY",'Source'!$B:$B,$A186)</f>
        <v>219.08</v>
      </c>
      <c r="I186" s="8" t="n">
        <f aca="false">SUMIFS('Source'!$G:$G,'Source'!$A:$A,"207 - Salus HUNGARY",'Source'!$B:$B,$A186)</f>
        <v>281.31</v>
      </c>
      <c r="J186" s="8" t="n">
        <f aca="false">I186*$J$5</f>
        <v>355.338947368421</v>
      </c>
      <c r="K186" s="8" t="n">
        <f aca="false">J186-H186</f>
        <v>136.258947368421</v>
      </c>
      <c r="L186" s="9" t="n">
        <f aca="false">IF(AND(H186=0,J186=0),0,IF(H186=0,"New",(J186-H186)/H186))</f>
        <v>0.62195977436745</v>
      </c>
      <c r="M186" s="7" t="str">
        <f aca="false">IF(AND(OR(C186&lt;&gt;0,H186&lt;&gt;0),D186=0,I186=0),"DROP",IF(AND(OR(D186&lt;&gt;0,I186&lt;&gt;0),C186=0,H186=0),"NEW",""))</f>
        <v/>
      </c>
    </row>
    <row r="187" customFormat="false" ht="15" hidden="false" customHeight="false" outlineLevel="0" collapsed="false">
      <c r="A187" s="7" t="s">
        <v>218</v>
      </c>
      <c r="B187" s="7" t="str">
        <f aca="false">IFERROR(INDEX('Source'!$C:$C,MATCH($A187,'Source'!$B:$B,0)),"")</f>
        <v>כרית סיליקון לעקב</v>
      </c>
      <c r="C187" s="8" t="n">
        <f aca="false">SUMIFS('Source'!$D:$D,'Source'!$A:$A,"207 - Salus HUNGARY",'Source'!$B:$B,$A187)</f>
        <v>25</v>
      </c>
      <c r="D187" s="8" t="n">
        <f aca="false">SUMIFS('Source'!$F:$F,'Source'!$A:$A,"207 - Salus HUNGARY",'Source'!$B:$B,$A187)</f>
        <v>20</v>
      </c>
      <c r="E187" s="8" t="n">
        <f aca="false">D187*$J$5</f>
        <v>25.2631578947368</v>
      </c>
      <c r="F187" s="8" t="n">
        <f aca="false">E187-C187</f>
        <v>0.263157894736843</v>
      </c>
      <c r="G187" s="9" t="n">
        <f aca="false">IF(AND(C187=0,E187=0),0,IF(C187=0,"New",(E187-C187)/C187))</f>
        <v>0.0105263157894737</v>
      </c>
      <c r="H187" s="8" t="n">
        <f aca="false">SUMIFS('Source'!$E:$E,'Source'!$A:$A,"207 - Salus HUNGARY",'Source'!$B:$B,$A187)</f>
        <v>645.74</v>
      </c>
      <c r="I187" s="8" t="n">
        <f aca="false">SUMIFS('Source'!$G:$G,'Source'!$A:$A,"207 - Salus HUNGARY",'Source'!$B:$B,$A187)</f>
        <v>583.89</v>
      </c>
      <c r="J187" s="8" t="n">
        <f aca="false">I187*$J$5</f>
        <v>737.545263157895</v>
      </c>
      <c r="K187" s="8" t="n">
        <f aca="false">J187-H187</f>
        <v>91.8052631578946</v>
      </c>
      <c r="L187" s="9" t="n">
        <f aca="false">IF(AND(H187=0,J187=0),0,IF(H187=0,"New",(J187-H187)/H187))</f>
        <v>0.142170630838874</v>
      </c>
      <c r="M187" s="7" t="str">
        <f aca="false">IF(AND(OR(C187&lt;&gt;0,H187&lt;&gt;0),D187=0,I187=0),"DROP",IF(AND(OR(D187&lt;&gt;0,I187&lt;&gt;0),C187=0,H187=0),"NEW",""))</f>
        <v/>
      </c>
    </row>
    <row r="188" customFormat="false" ht="15" hidden="false" customHeight="false" outlineLevel="0" collapsed="false">
      <c r="A188" s="7" t="s">
        <v>764</v>
      </c>
      <c r="B188" s="7" t="str">
        <f aca="false">IFERROR(INDEX('Source'!$C:$C,MATCH($A188,'Source'!$B:$B,0)),"")</f>
        <v>סד קרסול קל שחור XL</v>
      </c>
      <c r="C188" s="8" t="n">
        <f aca="false">SUMIFS('Source'!$D:$D,'Source'!$A:$A,"207 - Salus HUNGARY",'Source'!$B:$B,$A188)</f>
        <v>1</v>
      </c>
      <c r="D188" s="8" t="n">
        <f aca="false">SUMIFS('Source'!$F:$F,'Source'!$A:$A,"207 - Salus HUNGARY",'Source'!$B:$B,$A188)</f>
        <v>0</v>
      </c>
      <c r="E188" s="8" t="n">
        <f aca="false">D188*$J$5</f>
        <v>0</v>
      </c>
      <c r="F188" s="8" t="n">
        <f aca="false">E188-C188</f>
        <v>-1</v>
      </c>
      <c r="G188" s="9" t="n">
        <f aca="false">IF(AND(C188=0,E188=0),0,IF(C188=0,"New",(E188-C188)/C188))</f>
        <v>-1</v>
      </c>
      <c r="H188" s="8" t="n">
        <f aca="false">SUMIFS('Source'!$E:$E,'Source'!$A:$A,"207 - Salus HUNGARY",'Source'!$B:$B,$A188)</f>
        <v>60.86</v>
      </c>
      <c r="I188" s="8" t="n">
        <f aca="false">SUMIFS('Source'!$G:$G,'Source'!$A:$A,"207 - Salus HUNGARY",'Source'!$B:$B,$A188)</f>
        <v>0</v>
      </c>
      <c r="J188" s="8" t="n">
        <f aca="false">I188*$J$5</f>
        <v>0</v>
      </c>
      <c r="K188" s="8" t="n">
        <f aca="false">J188-H188</f>
        <v>-60.86</v>
      </c>
      <c r="L188" s="9" t="n">
        <f aca="false">IF(AND(H188=0,J188=0),0,IF(H188=0,"New",(J188-H188)/H188))</f>
        <v>-1</v>
      </c>
      <c r="M188" s="7" t="str">
        <f aca="false">IF(AND(OR(C188&lt;&gt;0,H188&lt;&gt;0),D188=0,I188=0),"DROP",IF(AND(OR(D188&lt;&gt;0,I188&lt;&gt;0),C188=0,H188=0),"NEW",""))</f>
        <v>DROP</v>
      </c>
    </row>
    <row r="189" customFormat="false" ht="15" hidden="false" customHeight="false" outlineLevel="0" collapsed="false">
      <c r="A189" s="7" t="s">
        <v>555</v>
      </c>
      <c r="B189" s="7" t="str">
        <f aca="false">IFERROR(INDEX('Source'!$C:$C,MATCH($A189,'Source'!$B:$B,0)),"")</f>
        <v>מגן ירך</v>
      </c>
      <c r="C189" s="8" t="n">
        <f aca="false">SUMIFS('Source'!$D:$D,'Source'!$A:$A,"207 - Salus HUNGARY",'Source'!$B:$B,$A189)</f>
        <v>27</v>
      </c>
      <c r="D189" s="8" t="n">
        <f aca="false">SUMIFS('Source'!$F:$F,'Source'!$A:$A,"207 - Salus HUNGARY",'Source'!$B:$B,$A189)</f>
        <v>20</v>
      </c>
      <c r="E189" s="8" t="n">
        <f aca="false">D189*$J$5</f>
        <v>25.2631578947368</v>
      </c>
      <c r="F189" s="8" t="n">
        <f aca="false">E189-C189</f>
        <v>-1.73684210526316</v>
      </c>
      <c r="G189" s="9" t="n">
        <f aca="false">IF(AND(C189=0,E189=0),0,IF(C189=0,"New",(E189-C189)/C189))</f>
        <v>-0.0643274853801169</v>
      </c>
      <c r="H189" s="8" t="n">
        <f aca="false">SUMIFS('Source'!$E:$E,'Source'!$A:$A,"207 - Salus HUNGARY",'Source'!$B:$B,$A189)</f>
        <v>295.22</v>
      </c>
      <c r="I189" s="8" t="n">
        <f aca="false">SUMIFS('Source'!$G:$G,'Source'!$A:$A,"207 - Salus HUNGARY",'Source'!$B:$B,$A189)</f>
        <v>235.39</v>
      </c>
      <c r="J189" s="8" t="n">
        <f aca="false">I189*$J$5</f>
        <v>297.334736842105</v>
      </c>
      <c r="K189" s="8" t="n">
        <f aca="false">J189-H189</f>
        <v>2.11473684210517</v>
      </c>
      <c r="L189" s="9" t="n">
        <f aca="false">IF(AND(H189=0,J189=0),0,IF(H189=0,"New",(J189-H189)/H189))</f>
        <v>0.0071632573745179</v>
      </c>
      <c r="M189" s="7" t="str">
        <f aca="false">IF(AND(OR(C189&lt;&gt;0,H189&lt;&gt;0),D189=0,I189=0),"DROP",IF(AND(OR(D189&lt;&gt;0,I189&lt;&gt;0),C189=0,H189=0),"NEW",""))</f>
        <v/>
      </c>
    </row>
    <row r="190" customFormat="false" ht="15" hidden="false" customHeight="false" outlineLevel="0" collapsed="false">
      <c r="A190" s="7" t="s">
        <v>573</v>
      </c>
      <c r="B190" s="7" t="str">
        <f aca="false">IFERROR(INDEX('Source'!$C:$C,MATCH($A190,'Source'!$B:$B,0)),"")</f>
        <v>מגן ברך רגיל</v>
      </c>
      <c r="C190" s="8" t="n">
        <f aca="false">SUMIFS('Source'!$D:$D,'Source'!$A:$A,"207 - Salus HUNGARY",'Source'!$B:$B,$A190)</f>
        <v>10</v>
      </c>
      <c r="D190" s="8" t="n">
        <f aca="false">SUMIFS('Source'!$F:$F,'Source'!$A:$A,"207 - Salus HUNGARY",'Source'!$B:$B,$A190)</f>
        <v>5</v>
      </c>
      <c r="E190" s="8" t="n">
        <f aca="false">D190*$J$5</f>
        <v>6.31578947368421</v>
      </c>
      <c r="F190" s="8" t="n">
        <f aca="false">E190-C190</f>
        <v>-3.68421052631579</v>
      </c>
      <c r="G190" s="9" t="n">
        <f aca="false">IF(AND(C190=0,E190=0),0,IF(C190=0,"New",(E190-C190)/C190))</f>
        <v>-0.368421052631579</v>
      </c>
      <c r="H190" s="8" t="n">
        <f aca="false">SUMIFS('Source'!$E:$E,'Source'!$A:$A,"207 - Salus HUNGARY",'Source'!$B:$B,$A190)</f>
        <v>101.43</v>
      </c>
      <c r="I190" s="8" t="n">
        <f aca="false">SUMIFS('Source'!$G:$G,'Source'!$A:$A,"207 - Salus HUNGARY",'Source'!$B:$B,$A190)</f>
        <v>48.61</v>
      </c>
      <c r="J190" s="8" t="n">
        <f aca="false">I190*$J$5</f>
        <v>61.4021052631579</v>
      </c>
      <c r="K190" s="8" t="n">
        <f aca="false">J190-H190</f>
        <v>-40.0278947368421</v>
      </c>
      <c r="L190" s="9" t="n">
        <f aca="false">IF(AND(H190=0,J190=0),0,IF(H190=0,"New",(J190-H190)/H190))</f>
        <v>-0.394635657466648</v>
      </c>
      <c r="M190" s="7" t="str">
        <f aca="false">IF(AND(OR(C190&lt;&gt;0,H190&lt;&gt;0),D190=0,I190=0),"DROP",IF(AND(OR(D190&lt;&gt;0,I190&lt;&gt;0),C190=0,H190=0),"NEW",""))</f>
        <v/>
      </c>
    </row>
    <row r="191" customFormat="false" ht="15" hidden="false" customHeight="false" outlineLevel="0" collapsed="false">
      <c r="A191" s="7" t="s">
        <v>99</v>
      </c>
      <c r="B191" s="7" t="str">
        <f aca="false">IFERROR(INDEX('Source'!$C:$C,MATCH($A191,'Source'!$B:$B,0)),"")</f>
        <v>סד מאורך לאגודל</v>
      </c>
      <c r="C191" s="8" t="n">
        <f aca="false">SUMIFS('Source'!$D:$D,'Source'!$A:$A,"207 - Salus HUNGARY",'Source'!$B:$B,$A191)</f>
        <v>22</v>
      </c>
      <c r="D191" s="8" t="n">
        <f aca="false">SUMIFS('Source'!$F:$F,'Source'!$A:$A,"207 - Salus HUNGARY",'Source'!$B:$B,$A191)</f>
        <v>25</v>
      </c>
      <c r="E191" s="8" t="n">
        <f aca="false">D191*$J$5</f>
        <v>31.5789473684211</v>
      </c>
      <c r="F191" s="8" t="n">
        <f aca="false">E191-C191</f>
        <v>9.57894736842105</v>
      </c>
      <c r="G191" s="9" t="n">
        <f aca="false">IF(AND(C191=0,E191=0),0,IF(C191=0,"New",(E191-C191)/C191))</f>
        <v>0.435406698564593</v>
      </c>
      <c r="H191" s="8" t="n">
        <f aca="false">SUMIFS('Source'!$E:$E,'Source'!$A:$A,"207 - Salus HUNGARY",'Source'!$B:$B,$A191)</f>
        <v>565.24</v>
      </c>
      <c r="I191" s="8" t="n">
        <f aca="false">SUMIFS('Source'!$G:$G,'Source'!$A:$A,"207 - Salus HUNGARY",'Source'!$B:$B,$A191)</f>
        <v>600.86</v>
      </c>
      <c r="J191" s="8" t="n">
        <f aca="false">I191*$J$5</f>
        <v>758.981052631579</v>
      </c>
      <c r="K191" s="8" t="n">
        <f aca="false">J191-H191</f>
        <v>193.741052631579</v>
      </c>
      <c r="L191" s="9" t="n">
        <f aca="false">IF(AND(H191=0,J191=0),0,IF(H191=0,"New",(J191-H191)/H191))</f>
        <v>0.342758921222098</v>
      </c>
      <c r="M191" s="7" t="str">
        <f aca="false">IF(AND(OR(C191&lt;&gt;0,H191&lt;&gt;0),D191=0,I191=0),"DROP",IF(AND(OR(D191&lt;&gt;0,I191&lt;&gt;0),C191=0,H191=0),"NEW",""))</f>
        <v/>
      </c>
    </row>
    <row r="192" customFormat="false" ht="15" hidden="false" customHeight="false" outlineLevel="0" collapsed="false">
      <c r="A192" s="7" t="s">
        <v>162</v>
      </c>
      <c r="B192" s="7" t="str">
        <f aca="false">IFERROR(INDEX('Source'!$C:$C,MATCH($A192,'Source'!$B:$B,0)),"")</f>
        <v>חבק טניס</v>
      </c>
      <c r="C192" s="8" t="n">
        <f aca="false">SUMIFS('Source'!$D:$D,'Source'!$A:$A,"207 - Salus HUNGARY",'Source'!$B:$B,$A192)</f>
        <v>180</v>
      </c>
      <c r="D192" s="8" t="n">
        <f aca="false">SUMIFS('Source'!$F:$F,'Source'!$A:$A,"207 - Salus HUNGARY",'Source'!$B:$B,$A192)</f>
        <v>180</v>
      </c>
      <c r="E192" s="8" t="n">
        <f aca="false">D192*$J$5</f>
        <v>227.368421052632</v>
      </c>
      <c r="F192" s="8" t="n">
        <f aca="false">E192-C192</f>
        <v>47.3684210526316</v>
      </c>
      <c r="G192" s="9" t="n">
        <f aca="false">IF(AND(C192=0,E192=0),0,IF(C192=0,"New",(E192-C192)/C192))</f>
        <v>0.263157894736842</v>
      </c>
      <c r="H192" s="8" t="n">
        <f aca="false">SUMIFS('Source'!$E:$E,'Source'!$A:$A,"207 - Salus HUNGARY",'Source'!$B:$B,$A192)</f>
        <v>2628.96</v>
      </c>
      <c r="I192" s="8" t="n">
        <f aca="false">SUMIFS('Source'!$G:$G,'Source'!$A:$A,"207 - Salus HUNGARY",'Source'!$B:$B,$A192)</f>
        <v>2595.16</v>
      </c>
      <c r="J192" s="8" t="n">
        <f aca="false">I192*$J$5</f>
        <v>3278.09684210526</v>
      </c>
      <c r="K192" s="8" t="n">
        <f aca="false">J192-H192</f>
        <v>649.136842105263</v>
      </c>
      <c r="L192" s="9" t="n">
        <f aca="false">IF(AND(H192=0,J192=0),0,IF(H192=0,"New",(J192-H192)/H192))</f>
        <v>0.246917732527411</v>
      </c>
      <c r="M192" s="7" t="str">
        <f aca="false">IF(AND(OR(C192&lt;&gt;0,H192&lt;&gt;0),D192=0,I192=0),"DROP",IF(AND(OR(D192&lt;&gt;0,I192&lt;&gt;0),C192=0,H192=0),"NEW",""))</f>
        <v/>
      </c>
    </row>
    <row r="193" customFormat="false" ht="15" hidden="false" customHeight="false" outlineLevel="0" collapsed="false">
      <c r="A193" s="7" t="s">
        <v>246</v>
      </c>
      <c r="B193" s="7" t="str">
        <f aca="false">IFERROR(INDEX('Source'!$C:$C,MATCH($A193,'Source'!$B:$B,0)),"")</f>
        <v>מפריד אצבע</v>
      </c>
      <c r="C193" s="8" t="n">
        <f aca="false">SUMIFS('Source'!$D:$D,'Source'!$A:$A,"207 - Salus HUNGARY",'Source'!$B:$B,$A193)</f>
        <v>12</v>
      </c>
      <c r="D193" s="8" t="n">
        <f aca="false">SUMIFS('Source'!$F:$F,'Source'!$A:$A,"207 - Salus HUNGARY",'Source'!$B:$B,$A193)</f>
        <v>6</v>
      </c>
      <c r="E193" s="8" t="n">
        <f aca="false">D193*$J$5</f>
        <v>7.57894736842105</v>
      </c>
      <c r="F193" s="8" t="n">
        <f aca="false">E193-C193</f>
        <v>-4.42105263157895</v>
      </c>
      <c r="G193" s="9" t="n">
        <f aca="false">IF(AND(C193=0,E193=0),0,IF(C193=0,"New",(E193-C193)/C193))</f>
        <v>-0.368421052631579</v>
      </c>
      <c r="H193" s="8" t="n">
        <f aca="false">SUMIFS('Source'!$E:$E,'Source'!$A:$A,"207 - Salus HUNGARY",'Source'!$B:$B,$A193)</f>
        <v>57.77</v>
      </c>
      <c r="I193" s="8" t="n">
        <f aca="false">SUMIFS('Source'!$G:$G,'Source'!$A:$A,"207 - Salus HUNGARY",'Source'!$B:$B,$A193)</f>
        <v>24.49</v>
      </c>
      <c r="J193" s="8" t="n">
        <f aca="false">I193*$J$5</f>
        <v>30.9347368421053</v>
      </c>
      <c r="K193" s="8" t="n">
        <f aca="false">J193-H193</f>
        <v>-26.8352631578947</v>
      </c>
      <c r="L193" s="9" t="n">
        <f aca="false">IF(AND(H193=0,J193=0),0,IF(H193=0,"New",(J193-H193)/H193))</f>
        <v>-0.46451900913787</v>
      </c>
      <c r="M193" s="7" t="str">
        <f aca="false">IF(AND(OR(C193&lt;&gt;0,H193&lt;&gt;0),D193=0,I193=0),"DROP",IF(AND(OR(D193&lt;&gt;0,I193&lt;&gt;0),C193=0,H193=0),"NEW",""))</f>
        <v/>
      </c>
    </row>
    <row r="194" customFormat="false" ht="15" hidden="false" customHeight="false" outlineLevel="0" collapsed="false">
      <c r="A194" s="7" t="s">
        <v>311</v>
      </c>
      <c r="B194" s="7" t="str">
        <f aca="false">IFERROR(INDEX('Source'!$C:$C,MATCH($A194,'Source'!$B:$B,0)),"")</f>
        <v>מדבקה רב פעמית ל</v>
      </c>
      <c r="C194" s="8" t="n">
        <f aca="false">SUMIFS('Source'!$D:$D,'Source'!$A:$A,"207 - Salus HUNGARY",'Source'!$B:$B,$A194)</f>
        <v>10</v>
      </c>
      <c r="D194" s="8" t="n">
        <f aca="false">SUMIFS('Source'!$F:$F,'Source'!$A:$A,"207 - Salus HUNGARY",'Source'!$B:$B,$A194)</f>
        <v>15</v>
      </c>
      <c r="E194" s="8" t="n">
        <f aca="false">D194*$J$5</f>
        <v>18.9473684210526</v>
      </c>
      <c r="F194" s="8" t="n">
        <f aca="false">E194-C194</f>
        <v>8.94736842105263</v>
      </c>
      <c r="G194" s="9" t="n">
        <f aca="false">IF(AND(C194=0,E194=0),0,IF(C194=0,"New",(E194-C194)/C194))</f>
        <v>0.894736842105263</v>
      </c>
      <c r="H194" s="8" t="n">
        <f aca="false">SUMIFS('Source'!$E:$E,'Source'!$A:$A,"207 - Salus HUNGARY",'Source'!$B:$B,$A194)</f>
        <v>68.97</v>
      </c>
      <c r="I194" s="8" t="n">
        <f aca="false">SUMIFS('Source'!$G:$G,'Source'!$A:$A,"207 - Salus HUNGARY",'Source'!$B:$B,$A194)</f>
        <v>99.16</v>
      </c>
      <c r="J194" s="8" t="n">
        <f aca="false">I194*$J$5</f>
        <v>125.254736842105</v>
      </c>
      <c r="K194" s="8" t="n">
        <f aca="false">J194-H194</f>
        <v>56.2847368421053</v>
      </c>
      <c r="L194" s="9" t="n">
        <f aca="false">IF(AND(H194=0,J194=0),0,IF(H194=0,"New",(J194-H194)/H194))</f>
        <v>0.816075639293972</v>
      </c>
      <c r="M194" s="7" t="str">
        <f aca="false">IF(AND(OR(C194&lt;&gt;0,H194&lt;&gt;0),D194=0,I194=0),"DROP",IF(AND(OR(D194&lt;&gt;0,I194&lt;&gt;0),C194=0,H194=0),"NEW",""))</f>
        <v/>
      </c>
    </row>
    <row r="195" customFormat="false" ht="15" hidden="false" customHeight="false" outlineLevel="0" collapsed="false">
      <c r="A195" s="7" t="s">
        <v>264</v>
      </c>
      <c r="B195" s="7" t="str">
        <f aca="false">IFERROR(INDEX('Source'!$C:$C,MATCH($A195,'Source'!$B:$B,0)),"")</f>
        <v>טבעת אלסטית מסי</v>
      </c>
      <c r="C195" s="8" t="n">
        <f aca="false">SUMIFS('Source'!$D:$D,'Source'!$A:$A,"207 - Salus HUNGARY",'Source'!$B:$B,$A195)</f>
        <v>60</v>
      </c>
      <c r="D195" s="8" t="n">
        <f aca="false">SUMIFS('Source'!$F:$F,'Source'!$A:$A,"207 - Salus HUNGARY",'Source'!$B:$B,$A195)</f>
        <v>75</v>
      </c>
      <c r="E195" s="8" t="n">
        <f aca="false">D195*$J$5</f>
        <v>94.7368421052632</v>
      </c>
      <c r="F195" s="8" t="n">
        <f aca="false">E195-C195</f>
        <v>34.7368421052632</v>
      </c>
      <c r="G195" s="9" t="n">
        <f aca="false">IF(AND(C195=0,E195=0),0,IF(C195=0,"New",(E195-C195)/C195))</f>
        <v>0.578947368421053</v>
      </c>
      <c r="H195" s="8" t="n">
        <f aca="false">SUMIFS('Source'!$E:$E,'Source'!$A:$A,"207 - Salus HUNGARY",'Source'!$B:$B,$A195)</f>
        <v>388.16</v>
      </c>
      <c r="I195" s="8" t="n">
        <f aca="false">SUMIFS('Source'!$G:$G,'Source'!$A:$A,"207 - Salus HUNGARY",'Source'!$B:$B,$A195)</f>
        <v>417.96</v>
      </c>
      <c r="J195" s="8" t="n">
        <f aca="false">I195*$J$5</f>
        <v>527.949473684211</v>
      </c>
      <c r="K195" s="8" t="n">
        <f aca="false">J195-H195</f>
        <v>139.78947368421</v>
      </c>
      <c r="L195" s="9" t="n">
        <f aca="false">IF(AND(H195=0,J195=0),0,IF(H195=0,"New",(J195-H195)/H195))</f>
        <v>0.360133639953139</v>
      </c>
      <c r="M195" s="7" t="str">
        <f aca="false">IF(AND(OR(C195&lt;&gt;0,H195&lt;&gt;0),D195=0,I195=0),"DROP",IF(AND(OR(D195&lt;&gt;0,I195&lt;&gt;0),C195=0,H195=0),"NEW",""))</f>
        <v/>
      </c>
    </row>
    <row r="196" customFormat="false" ht="15" hidden="false" customHeight="false" outlineLevel="0" collapsed="false">
      <c r="A196" s="7" t="s">
        <v>209</v>
      </c>
      <c r="B196" s="7" t="str">
        <f aca="false">IFERROR(INDEX('Source'!$C:$C,MATCH($A196,'Source'!$B:$B,0)),"")</f>
        <v>אצבעון מפלסטיק  ליד</v>
      </c>
      <c r="C196" s="8" t="n">
        <f aca="false">SUMIFS('Source'!$D:$D,'Source'!$A:$A,"207 - Salus HUNGARY",'Source'!$B:$B,$A196)</f>
        <v>200</v>
      </c>
      <c r="D196" s="8" t="n">
        <f aca="false">SUMIFS('Source'!$F:$F,'Source'!$A:$A,"207 - Salus HUNGARY",'Source'!$B:$B,$A196)</f>
        <v>210</v>
      </c>
      <c r="E196" s="8" t="n">
        <f aca="false">D196*$J$5</f>
        <v>265.263157894737</v>
      </c>
      <c r="F196" s="8" t="n">
        <f aca="false">E196-C196</f>
        <v>65.2631578947368</v>
      </c>
      <c r="G196" s="9" t="n">
        <f aca="false">IF(AND(C196=0,E196=0),0,IF(C196=0,"New",(E196-C196)/C196))</f>
        <v>0.326315789473684</v>
      </c>
      <c r="H196" s="8" t="n">
        <f aca="false">SUMIFS('Source'!$E:$E,'Source'!$A:$A,"207 - Salus HUNGARY",'Source'!$B:$B,$A196)</f>
        <v>1703.5</v>
      </c>
      <c r="I196" s="8" t="n">
        <f aca="false">SUMIFS('Source'!$G:$G,'Source'!$A:$A,"207 - Salus HUNGARY",'Source'!$B:$B,$A196)</f>
        <v>1729.38</v>
      </c>
      <c r="J196" s="8" t="n">
        <f aca="false">I196*$J$5</f>
        <v>2184.48</v>
      </c>
      <c r="K196" s="8" t="n">
        <f aca="false">J196-H196</f>
        <v>480.98</v>
      </c>
      <c r="L196" s="9" t="n">
        <f aca="false">IF(AND(H196=0,J196=0),0,IF(H196=0,"New",(J196-H196)/H196))</f>
        <v>0.282348106838861</v>
      </c>
      <c r="M196" s="7" t="str">
        <f aca="false">IF(AND(OR(C196&lt;&gt;0,H196&lt;&gt;0),D196=0,I196=0),"DROP",IF(AND(OR(D196&lt;&gt;0,I196&lt;&gt;0),C196=0,H196=0),"NEW",""))</f>
        <v/>
      </c>
    </row>
    <row r="197" customFormat="false" ht="15" hidden="false" customHeight="false" outlineLevel="0" collapsed="false">
      <c r="A197" s="7" t="s">
        <v>295</v>
      </c>
      <c r="B197" s="7" t="str">
        <f aca="false">IFERROR(INDEX('Source'!$C:$C,MATCH($A197,'Source'!$B:$B,0)),"")</f>
        <v>גרביים עם עקב ג'ל</v>
      </c>
      <c r="C197" s="8" t="n">
        <f aca="false">SUMIFS('Source'!$D:$D,'Source'!$A:$A,"207 - Salus HUNGARY",'Source'!$B:$B,$A197)</f>
        <v>11</v>
      </c>
      <c r="D197" s="8" t="n">
        <f aca="false">SUMIFS('Source'!$F:$F,'Source'!$A:$A,"207 - Salus HUNGARY",'Source'!$B:$B,$A197)</f>
        <v>10</v>
      </c>
      <c r="E197" s="8" t="n">
        <f aca="false">D197*$J$5</f>
        <v>12.6315789473684</v>
      </c>
      <c r="F197" s="8" t="n">
        <f aca="false">E197-C197</f>
        <v>1.63157894736842</v>
      </c>
      <c r="G197" s="9" t="n">
        <f aca="false">IF(AND(C197=0,E197=0),0,IF(C197=0,"New",(E197-C197)/C197))</f>
        <v>0.148325358851675</v>
      </c>
      <c r="H197" s="8" t="n">
        <f aca="false">SUMIFS('Source'!$E:$E,'Source'!$A:$A,"207 - Salus HUNGARY",'Source'!$B:$B,$A197)</f>
        <v>171.72</v>
      </c>
      <c r="I197" s="8" t="n">
        <f aca="false">SUMIFS('Source'!$G:$G,'Source'!$A:$A,"207 - Salus HUNGARY",'Source'!$B:$B,$A197)</f>
        <v>148.26</v>
      </c>
      <c r="J197" s="8" t="n">
        <f aca="false">I197*$J$5</f>
        <v>187.275789473684</v>
      </c>
      <c r="K197" s="8" t="n">
        <f aca="false">J197-H197</f>
        <v>15.5557894736842</v>
      </c>
      <c r="L197" s="9" t="n">
        <f aca="false">IF(AND(H197=0,J197=0),0,IF(H197=0,"New",(J197-H197)/H197))</f>
        <v>0.0905881054838353</v>
      </c>
      <c r="M197" s="7" t="str">
        <f aca="false">IF(AND(OR(C197&lt;&gt;0,H197&lt;&gt;0),D197=0,I197=0),"DROP",IF(AND(OR(D197&lt;&gt;0,I197&lt;&gt;0),C197=0,H197=0),"NEW",""))</f>
        <v/>
      </c>
    </row>
    <row r="198" customFormat="false" ht="15" hidden="false" customHeight="false" outlineLevel="0" collapsed="false">
      <c r="A198" s="7" t="s">
        <v>163</v>
      </c>
      <c r="B198" s="7" t="str">
        <f aca="false">IFERROR(INDEX('Source'!$C:$C,MATCH($A198,'Source'!$B:$B,0)),"")</f>
        <v>אצבעון מסיליקון</v>
      </c>
      <c r="C198" s="8" t="n">
        <f aca="false">SUMIFS('Source'!$D:$D,'Source'!$A:$A,"207 - Salus HUNGARY",'Source'!$B:$B,$A198)</f>
        <v>36</v>
      </c>
      <c r="D198" s="8" t="n">
        <f aca="false">SUMIFS('Source'!$F:$F,'Source'!$A:$A,"207 - Salus HUNGARY",'Source'!$B:$B,$A198)</f>
        <v>35</v>
      </c>
      <c r="E198" s="8" t="n">
        <f aca="false">D198*$J$5</f>
        <v>44.2105263157895</v>
      </c>
      <c r="F198" s="8" t="n">
        <f aca="false">E198-C198</f>
        <v>8.21052631578947</v>
      </c>
      <c r="G198" s="9" t="n">
        <f aca="false">IF(AND(C198=0,E198=0),0,IF(C198=0,"New",(E198-C198)/C198))</f>
        <v>0.228070175438596</v>
      </c>
      <c r="H198" s="8" t="n">
        <f aca="false">SUMIFS('Source'!$E:$E,'Source'!$A:$A,"207 - Salus HUNGARY",'Source'!$B:$B,$A198)</f>
        <v>395.39</v>
      </c>
      <c r="I198" s="8" t="n">
        <f aca="false">SUMIFS('Source'!$G:$G,'Source'!$A:$A,"207 - Salus HUNGARY",'Source'!$B:$B,$A198)</f>
        <v>373.58</v>
      </c>
      <c r="J198" s="8" t="n">
        <f aca="false">I198*$J$5</f>
        <v>471.890526315789</v>
      </c>
      <c r="K198" s="8" t="n">
        <f aca="false">J198-H198</f>
        <v>76.5005263157894</v>
      </c>
      <c r="L198" s="9" t="n">
        <f aca="false">IF(AND(H198=0,J198=0),0,IF(H198=0,"New",(J198-H198)/H198))</f>
        <v>0.193481186463465</v>
      </c>
      <c r="M198" s="7" t="str">
        <f aca="false">IF(AND(OR(C198&lt;&gt;0,H198&lt;&gt;0),D198=0,I198=0),"DROP",IF(AND(OR(D198&lt;&gt;0,I198&lt;&gt;0),C198=0,H198=0),"NEW",""))</f>
        <v/>
      </c>
    </row>
    <row r="199" customFormat="false" ht="15" hidden="false" customHeight="false" outlineLevel="0" collapsed="false">
      <c r="A199" s="7" t="s">
        <v>159</v>
      </c>
      <c r="B199" s="7" t="str">
        <f aca="false">IFERROR(INDEX('Source'!$C:$C,MATCH($A199,'Source'!$B:$B,0)),"")</f>
        <v>אצבעון מפלסטיק  ליד</v>
      </c>
      <c r="C199" s="8" t="n">
        <f aca="false">SUMIFS('Source'!$D:$D,'Source'!$A:$A,"207 - Salus HUNGARY",'Source'!$B:$B,$A199)</f>
        <v>390</v>
      </c>
      <c r="D199" s="8" t="n">
        <f aca="false">SUMIFS('Source'!$F:$F,'Source'!$A:$A,"207 - Salus HUNGARY",'Source'!$B:$B,$A199)</f>
        <v>400</v>
      </c>
      <c r="E199" s="8" t="n">
        <f aca="false">D199*$J$5</f>
        <v>505.263157894737</v>
      </c>
      <c r="F199" s="8" t="n">
        <f aca="false">E199-C199</f>
        <v>115.263157894737</v>
      </c>
      <c r="G199" s="9" t="n">
        <f aca="false">IF(AND(C199=0,E199=0),0,IF(C199=0,"New",(E199-C199)/C199))</f>
        <v>0.295546558704453</v>
      </c>
      <c r="H199" s="8" t="n">
        <f aca="false">SUMIFS('Source'!$E:$E,'Source'!$A:$A,"207 - Salus HUNGARY",'Source'!$B:$B,$A199)</f>
        <v>3327.2</v>
      </c>
      <c r="I199" s="8" t="n">
        <f aca="false">SUMIFS('Source'!$G:$G,'Source'!$A:$A,"207 - Salus HUNGARY",'Source'!$B:$B,$A199)</f>
        <v>3305.8</v>
      </c>
      <c r="J199" s="8" t="n">
        <f aca="false">I199*$J$5</f>
        <v>4175.74736842105</v>
      </c>
      <c r="K199" s="8" t="n">
        <f aca="false">J199-H199</f>
        <v>848.547368421053</v>
      </c>
      <c r="L199" s="9" t="n">
        <f aca="false">IF(AND(H199=0,J199=0),0,IF(H199=0,"New",(J199-H199)/H199))</f>
        <v>0.255033472115008</v>
      </c>
      <c r="M199" s="7" t="str">
        <f aca="false">IF(AND(OR(C199&lt;&gt;0,H199&lt;&gt;0),D199=0,I199=0),"DROP",IF(AND(OR(D199&lt;&gt;0,I199&lt;&gt;0),C199=0,H199=0),"NEW",""))</f>
        <v/>
      </c>
    </row>
    <row r="200" customFormat="false" ht="15" hidden="false" customHeight="false" outlineLevel="0" collapsed="false">
      <c r="A200" s="7" t="s">
        <v>90</v>
      </c>
      <c r="B200" s="7" t="str">
        <f aca="false">IFERROR(INDEX('Source'!$C:$C,MATCH($A200,'Source'!$B:$B,0)),"")</f>
        <v>מדרסי ג'ל מולטי ספורט</v>
      </c>
      <c r="C200" s="8" t="n">
        <f aca="false">SUMIFS('Source'!$D:$D,'Source'!$A:$A,"207 - Salus HUNGARY",'Source'!$B:$B,$A200)</f>
        <v>4</v>
      </c>
      <c r="D200" s="8" t="n">
        <f aca="false">SUMIFS('Source'!$F:$F,'Source'!$A:$A,"207 - Salus HUNGARY",'Source'!$B:$B,$A200)</f>
        <v>3</v>
      </c>
      <c r="E200" s="8" t="n">
        <f aca="false">D200*$J$5</f>
        <v>3.78947368421053</v>
      </c>
      <c r="F200" s="8" t="n">
        <f aca="false">E200-C200</f>
        <v>-0.210526315789474</v>
      </c>
      <c r="G200" s="9" t="n">
        <f aca="false">IF(AND(C200=0,E200=0),0,IF(C200=0,"New",(E200-C200)/C200))</f>
        <v>-0.0526315789473685</v>
      </c>
      <c r="H200" s="8" t="n">
        <f aca="false">SUMIFS('Source'!$E:$E,'Source'!$A:$A,"207 - Salus HUNGARY",'Source'!$B:$B,$A200)</f>
        <v>124.82</v>
      </c>
      <c r="I200" s="8" t="n">
        <f aca="false">SUMIFS('Source'!$G:$G,'Source'!$A:$A,"207 - Salus HUNGARY",'Source'!$B:$B,$A200)</f>
        <v>107.51</v>
      </c>
      <c r="J200" s="8" t="n">
        <f aca="false">I200*$J$5</f>
        <v>135.802105263158</v>
      </c>
      <c r="K200" s="8" t="n">
        <f aca="false">J200-H200</f>
        <v>10.9821052631579</v>
      </c>
      <c r="L200" s="9" t="n">
        <f aca="false">IF(AND(H200=0,J200=0),0,IF(H200=0,"New",(J200-H200)/H200))</f>
        <v>0.0879835384005599</v>
      </c>
      <c r="M200" s="7" t="str">
        <f aca="false">IF(AND(OR(C200&lt;&gt;0,H200&lt;&gt;0),D200=0,I200=0),"DROP",IF(AND(OR(D200&lt;&gt;0,I200&lt;&gt;0),C200=0,H200=0),"NEW",""))</f>
        <v/>
      </c>
    </row>
    <row r="201" customFormat="false" ht="15" hidden="false" customHeight="false" outlineLevel="0" collapsed="false">
      <c r="A201" s="7" t="s">
        <v>253</v>
      </c>
      <c r="B201" s="7" t="str">
        <f aca="false">IFERROR(INDEX('Source'!$C:$C,MATCH($A201,'Source'!$B:$B,0)),"")</f>
        <v>חבק יד מתכוון</v>
      </c>
      <c r="C201" s="8" t="n">
        <f aca="false">SUMIFS('Source'!$D:$D,'Source'!$A:$A,"207 - Salus HUNGARY",'Source'!$B:$B,$A201)</f>
        <v>12</v>
      </c>
      <c r="D201" s="8" t="n">
        <f aca="false">SUMIFS('Source'!$F:$F,'Source'!$A:$A,"207 - Salus HUNGARY",'Source'!$B:$B,$A201)</f>
        <v>15</v>
      </c>
      <c r="E201" s="8" t="n">
        <f aca="false">D201*$J$5</f>
        <v>18.9473684210526</v>
      </c>
      <c r="F201" s="8" t="n">
        <f aca="false">E201-C201</f>
        <v>6.94736842105263</v>
      </c>
      <c r="G201" s="9" t="n">
        <f aca="false">IF(AND(C201=0,E201=0),0,IF(C201=0,"New",(E201-C201)/C201))</f>
        <v>0.578947368421053</v>
      </c>
      <c r="H201" s="8" t="n">
        <f aca="false">SUMIFS('Source'!$E:$E,'Source'!$A:$A,"207 - Salus HUNGARY",'Source'!$B:$B,$A201)</f>
        <v>191.37</v>
      </c>
      <c r="I201" s="8" t="n">
        <f aca="false">SUMIFS('Source'!$G:$G,'Source'!$A:$A,"207 - Salus HUNGARY",'Source'!$B:$B,$A201)</f>
        <v>206.11</v>
      </c>
      <c r="J201" s="8" t="n">
        <f aca="false">I201*$J$5</f>
        <v>260.349473684211</v>
      </c>
      <c r="K201" s="8" t="n">
        <f aca="false">J201-H201</f>
        <v>68.9794736842105</v>
      </c>
      <c r="L201" s="9" t="n">
        <f aca="false">IF(AND(H201=0,J201=0),0,IF(H201=0,"New",(J201-H201)/H201))</f>
        <v>0.36045082136286</v>
      </c>
      <c r="M201" s="7" t="str">
        <f aca="false">IF(AND(OR(C201&lt;&gt;0,H201&lt;&gt;0),D201=0,I201=0),"DROP",IF(AND(OR(D201&lt;&gt;0,I201&lt;&gt;0),C201=0,H201=0),"NEW",""))</f>
        <v/>
      </c>
    </row>
    <row r="202" customFormat="false" ht="15" hidden="false" customHeight="false" outlineLevel="0" collapsed="false">
      <c r="A202" s="7" t="s">
        <v>234</v>
      </c>
      <c r="B202" s="7" t="str">
        <f aca="false">IFERROR(INDEX('Source'!$C:$C,MATCH($A202,'Source'!$B:$B,0)),"")</f>
        <v>שרוול לגבס ארוך רגל</v>
      </c>
      <c r="C202" s="8" t="n">
        <f aca="false">SUMIFS('Source'!$D:$D,'Source'!$A:$A,"207 - Salus HUNGARY",'Source'!$B:$B,$A202)</f>
        <v>10</v>
      </c>
      <c r="D202" s="8" t="n">
        <f aca="false">SUMIFS('Source'!$F:$F,'Source'!$A:$A,"207 - Salus HUNGARY",'Source'!$B:$B,$A202)</f>
        <v>10</v>
      </c>
      <c r="E202" s="8" t="n">
        <f aca="false">D202*$J$5</f>
        <v>12.6315789473684</v>
      </c>
      <c r="F202" s="8" t="n">
        <f aca="false">E202-C202</f>
        <v>2.63157894736842</v>
      </c>
      <c r="G202" s="9" t="n">
        <f aca="false">IF(AND(C202=0,E202=0),0,IF(C202=0,"New",(E202-C202)/C202))</f>
        <v>0.263157894736842</v>
      </c>
      <c r="H202" s="8" t="n">
        <f aca="false">SUMIFS('Source'!$E:$E,'Source'!$A:$A,"207 - Salus HUNGARY",'Source'!$B:$B,$A202)</f>
        <v>291.15</v>
      </c>
      <c r="I202" s="8" t="n">
        <f aca="false">SUMIFS('Source'!$G:$G,'Source'!$A:$A,"207 - Salus HUNGARY",'Source'!$B:$B,$A202)</f>
        <v>279.08</v>
      </c>
      <c r="J202" s="8" t="n">
        <f aca="false">I202*$J$5</f>
        <v>352.522105263158</v>
      </c>
      <c r="K202" s="8" t="n">
        <f aca="false">J202-H202</f>
        <v>61.3721052631579</v>
      </c>
      <c r="L202" s="9" t="n">
        <f aca="false">IF(AND(H202=0,J202=0),0,IF(H202=0,"New",(J202-H202)/H202))</f>
        <v>0.210792049675967</v>
      </c>
      <c r="M202" s="7" t="str">
        <f aca="false">IF(AND(OR(C202&lt;&gt;0,H202&lt;&gt;0),D202=0,I202=0),"DROP",IF(AND(OR(D202&lt;&gt;0,I202&lt;&gt;0),C202=0,H202=0),"NEW",""))</f>
        <v/>
      </c>
    </row>
    <row r="203" customFormat="false" ht="15" hidden="false" customHeight="false" outlineLevel="0" collapsed="false">
      <c r="A203" s="7" t="s">
        <v>263</v>
      </c>
      <c r="B203" s="7" t="str">
        <f aca="false">IFERROR(INDEX('Source'!$C:$C,MATCH($A203,'Source'!$B:$B,0)),"")</f>
        <v>שרוול לגבס קצר רגל</v>
      </c>
      <c r="C203" s="8" t="n">
        <f aca="false">SUMIFS('Source'!$D:$D,'Source'!$A:$A,"207 - Salus HUNGARY",'Source'!$B:$B,$A203)</f>
        <v>10</v>
      </c>
      <c r="D203" s="8" t="n">
        <f aca="false">SUMIFS('Source'!$F:$F,'Source'!$A:$A,"207 - Salus HUNGARY",'Source'!$B:$B,$A203)</f>
        <v>10</v>
      </c>
      <c r="E203" s="8" t="n">
        <f aca="false">D203*$J$5</f>
        <v>12.6315789473684</v>
      </c>
      <c r="F203" s="8" t="n">
        <f aca="false">E203-C203</f>
        <v>2.63157894736842</v>
      </c>
      <c r="G203" s="9" t="n">
        <f aca="false">IF(AND(C203=0,E203=0),0,IF(C203=0,"New",(E203-C203)/C203))</f>
        <v>0.263157894736842</v>
      </c>
      <c r="H203" s="8" t="n">
        <f aca="false">SUMIFS('Source'!$E:$E,'Source'!$A:$A,"207 - Salus HUNGARY",'Source'!$B:$B,$A203)</f>
        <v>275.24</v>
      </c>
      <c r="I203" s="8" t="n">
        <f aca="false">SUMIFS('Source'!$G:$G,'Source'!$A:$A,"207 - Salus HUNGARY",'Source'!$B:$B,$A203)</f>
        <v>263.83</v>
      </c>
      <c r="J203" s="8" t="n">
        <f aca="false">I203*$J$5</f>
        <v>333.258947368421</v>
      </c>
      <c r="K203" s="8" t="n">
        <f aca="false">J203-H203</f>
        <v>58.018947368421</v>
      </c>
      <c r="L203" s="9" t="n">
        <f aca="false">IF(AND(H203=0,J203=0),0,IF(H203=0,"New",(J203-H203)/H203))</f>
        <v>0.210794024736306</v>
      </c>
      <c r="M203" s="7" t="str">
        <f aca="false">IF(AND(OR(C203&lt;&gt;0,H203&lt;&gt;0),D203=0,I203=0),"DROP",IF(AND(OR(D203&lt;&gt;0,I203&lt;&gt;0),C203=0,H203=0),"NEW",""))</f>
        <v/>
      </c>
    </row>
    <row r="204" customFormat="false" ht="15" hidden="false" customHeight="false" outlineLevel="0" collapsed="false">
      <c r="A204" s="7" t="s">
        <v>194</v>
      </c>
      <c r="B204" s="7" t="str">
        <f aca="false">IFERROR(INDEX('Source'!$C:$C,MATCH($A204,'Source'!$B:$B,0)),"")</f>
        <v>חגורת גב+סגירה כפולה</v>
      </c>
      <c r="C204" s="8" t="n">
        <f aca="false">SUMIFS('Source'!$D:$D,'Source'!$A:$A,"207 - Salus HUNGARY",'Source'!$B:$B,$A204)</f>
        <v>5</v>
      </c>
      <c r="D204" s="8" t="n">
        <f aca="false">SUMIFS('Source'!$F:$F,'Source'!$A:$A,"207 - Salus HUNGARY",'Source'!$B:$B,$A204)</f>
        <v>5</v>
      </c>
      <c r="E204" s="8" t="n">
        <f aca="false">D204*$J$5</f>
        <v>6.31578947368421</v>
      </c>
      <c r="F204" s="8" t="n">
        <f aca="false">E204-C204</f>
        <v>1.31578947368421</v>
      </c>
      <c r="G204" s="9" t="n">
        <f aca="false">IF(AND(C204=0,E204=0),0,IF(C204=0,"New",(E204-C204)/C204))</f>
        <v>0.263157894736842</v>
      </c>
      <c r="H204" s="8" t="n">
        <f aca="false">SUMIFS('Source'!$E:$E,'Source'!$A:$A,"207 - Salus HUNGARY",'Source'!$B:$B,$A204)</f>
        <v>262.52</v>
      </c>
      <c r="I204" s="8" t="n">
        <f aca="false">SUMIFS('Source'!$G:$G,'Source'!$A:$A,"207 - Salus HUNGARY",'Source'!$B:$B,$A204)</f>
        <v>251.63</v>
      </c>
      <c r="J204" s="8" t="n">
        <f aca="false">I204*$J$5</f>
        <v>317.848421052632</v>
      </c>
      <c r="K204" s="8" t="n">
        <f aca="false">J204-H204</f>
        <v>55.3284210526316</v>
      </c>
      <c r="L204" s="9" t="n">
        <f aca="false">IF(AND(H204=0,J204=0),0,IF(H204=0,"New",(J204-H204)/H204))</f>
        <v>0.210758879523966</v>
      </c>
      <c r="M204" s="7" t="str">
        <f aca="false">IF(AND(OR(C204&lt;&gt;0,H204&lt;&gt;0),D204=0,I204=0),"DROP",IF(AND(OR(D204&lt;&gt;0,I204&lt;&gt;0),C204=0,H204=0),"NEW",""))</f>
        <v/>
      </c>
    </row>
    <row r="205" customFormat="false" ht="15" hidden="false" customHeight="false" outlineLevel="0" collapsed="false">
      <c r="A205" s="7" t="s">
        <v>342</v>
      </c>
      <c r="B205" s="7" t="str">
        <f aca="false">IFERROR(INDEX('Source'!$C:$C,MATCH($A205,'Source'!$B:$B,0)),"")</f>
        <v>מדבקה לשחרור לחץ</v>
      </c>
      <c r="C205" s="8" t="n">
        <f aca="false">SUMIFS('Source'!$D:$D,'Source'!$A:$A,"207 - Salus HUNGARY",'Source'!$B:$B,$A205)</f>
        <v>17</v>
      </c>
      <c r="D205" s="8" t="n">
        <f aca="false">SUMIFS('Source'!$F:$F,'Source'!$A:$A,"207 - Salus HUNGARY",'Source'!$B:$B,$A205)</f>
        <v>20</v>
      </c>
      <c r="E205" s="8" t="n">
        <f aca="false">D205*$J$5</f>
        <v>25.2631578947368</v>
      </c>
      <c r="F205" s="8" t="n">
        <f aca="false">E205-C205</f>
        <v>8.26315789473684</v>
      </c>
      <c r="G205" s="9" t="n">
        <f aca="false">IF(AND(C205=0,E205=0),0,IF(C205=0,"New",(E205-C205)/C205))</f>
        <v>0.486068111455108</v>
      </c>
      <c r="H205" s="8" t="n">
        <f aca="false">SUMIFS('Source'!$E:$E,'Source'!$A:$A,"207 - Salus HUNGARY",'Source'!$B:$B,$A205)</f>
        <v>168.8</v>
      </c>
      <c r="I205" s="8" t="n">
        <f aca="false">SUMIFS('Source'!$G:$G,'Source'!$A:$A,"207 - Salus HUNGARY",'Source'!$B:$B,$A205)</f>
        <v>178.77</v>
      </c>
      <c r="J205" s="8" t="n">
        <f aca="false">I205*$J$5</f>
        <v>225.814736842105</v>
      </c>
      <c r="K205" s="8" t="n">
        <f aca="false">J205-H205</f>
        <v>57.0147368421053</v>
      </c>
      <c r="L205" s="9" t="n">
        <f aca="false">IF(AND(H205=0,J205=0),0,IF(H205=0,"New",(J205-H205)/H205))</f>
        <v>0.337765028685458</v>
      </c>
      <c r="M205" s="7" t="str">
        <f aca="false">IF(AND(OR(C205&lt;&gt;0,H205&lt;&gt;0),D205=0,I205=0),"DROP",IF(AND(OR(D205&lt;&gt;0,I205&lt;&gt;0),C205=0,H205=0),"NEW",""))</f>
        <v/>
      </c>
    </row>
    <row r="206" customFormat="false" ht="15" hidden="false" customHeight="false" outlineLevel="0" collapsed="false">
      <c r="A206" s="7" t="s">
        <v>219</v>
      </c>
      <c r="B206" s="7" t="str">
        <f aca="false">IFERROR(INDEX('Source'!$C:$C,MATCH($A206,'Source'!$B:$B,0)),"")</f>
        <v>שרוול לגבס ארוך יד</v>
      </c>
      <c r="C206" s="8" t="n">
        <f aca="false">SUMIFS('Source'!$D:$D,'Source'!$A:$A,"207 - Salus HUNGARY",'Source'!$B:$B,$A206)</f>
        <v>10</v>
      </c>
      <c r="D206" s="8" t="n">
        <f aca="false">SUMIFS('Source'!$F:$F,'Source'!$A:$A,"207 - Salus HUNGARY",'Source'!$B:$B,$A206)</f>
        <v>10</v>
      </c>
      <c r="E206" s="8" t="n">
        <f aca="false">D206*$J$5</f>
        <v>12.6315789473684</v>
      </c>
      <c r="F206" s="8" t="n">
        <f aca="false">E206-C206</f>
        <v>2.63157894736842</v>
      </c>
      <c r="G206" s="9" t="n">
        <f aca="false">IF(AND(C206=0,E206=0),0,IF(C206=0,"New",(E206-C206)/C206))</f>
        <v>0.263157894736842</v>
      </c>
      <c r="H206" s="8" t="n">
        <f aca="false">SUMIFS('Source'!$E:$E,'Source'!$A:$A,"207 - Salus HUNGARY",'Source'!$B:$B,$A206)</f>
        <v>238.65</v>
      </c>
      <c r="I206" s="8" t="n">
        <f aca="false">SUMIFS('Source'!$G:$G,'Source'!$A:$A,"207 - Salus HUNGARY",'Source'!$B:$B,$A206)</f>
        <v>228.75</v>
      </c>
      <c r="J206" s="8" t="n">
        <f aca="false">I206*$J$5</f>
        <v>288.947368421053</v>
      </c>
      <c r="K206" s="8" t="n">
        <f aca="false">J206-H206</f>
        <v>50.2973684210526</v>
      </c>
      <c r="L206" s="9" t="n">
        <f aca="false">IF(AND(H206=0,J206=0),0,IF(H206=0,"New",(J206-H206)/H206))</f>
        <v>0.210757881504515</v>
      </c>
      <c r="M206" s="7" t="str">
        <f aca="false">IF(AND(OR(C206&lt;&gt;0,H206&lt;&gt;0),D206=0,I206=0),"DROP",IF(AND(OR(D206&lt;&gt;0,I206&lt;&gt;0),C206=0,H206=0),"NEW",""))</f>
        <v/>
      </c>
    </row>
    <row r="207" customFormat="false" ht="15" hidden="false" customHeight="false" outlineLevel="0" collapsed="false">
      <c r="A207" s="7" t="s">
        <v>317</v>
      </c>
      <c r="B207" s="7" t="str">
        <f aca="false">IFERROR(INDEX('Source'!$C:$C,MATCH($A207,'Source'!$B:$B,0)),"")</f>
        <v>חבק יד מתכוון</v>
      </c>
      <c r="C207" s="8" t="n">
        <f aca="false">SUMIFS('Source'!$D:$D,'Source'!$A:$A,"207 - Salus HUNGARY",'Source'!$B:$B,$A207)</f>
        <v>5</v>
      </c>
      <c r="D207" s="8" t="n">
        <f aca="false">SUMIFS('Source'!$F:$F,'Source'!$A:$A,"207 - Salus HUNGARY",'Source'!$B:$B,$A207)</f>
        <v>5</v>
      </c>
      <c r="E207" s="8" t="n">
        <f aca="false">D207*$J$5</f>
        <v>6.31578947368421</v>
      </c>
      <c r="F207" s="8" t="n">
        <f aca="false">E207-C207</f>
        <v>1.31578947368421</v>
      </c>
      <c r="G207" s="9" t="n">
        <f aca="false">IF(AND(C207=0,E207=0),0,IF(C207=0,"New",(E207-C207)/C207))</f>
        <v>0.263157894736842</v>
      </c>
      <c r="H207" s="8" t="n">
        <f aca="false">SUMIFS('Source'!$E:$E,'Source'!$A:$A,"207 - Salus HUNGARY",'Source'!$B:$B,$A207)</f>
        <v>71.67</v>
      </c>
      <c r="I207" s="8" t="n">
        <f aca="false">SUMIFS('Source'!$G:$G,'Source'!$A:$A,"207 - Salus HUNGARY",'Source'!$B:$B,$A207)</f>
        <v>81.01</v>
      </c>
      <c r="J207" s="8" t="n">
        <f aca="false">I207*$J$5</f>
        <v>102.328421052632</v>
      </c>
      <c r="K207" s="8" t="n">
        <f aca="false">J207-H207</f>
        <v>30.6584210526316</v>
      </c>
      <c r="L207" s="9" t="n">
        <f aca="false">IF(AND(H207=0,J207=0),0,IF(H207=0,"New",(J207-H207)/H207))</f>
        <v>0.427772025291357</v>
      </c>
      <c r="M207" s="7" t="str">
        <f aca="false">IF(AND(OR(C207&lt;&gt;0,H207&lt;&gt;0),D207=0,I207=0),"DROP",IF(AND(OR(D207&lt;&gt;0,I207&lt;&gt;0),C207=0,H207=0),"NEW",""))</f>
        <v/>
      </c>
    </row>
    <row r="208" customFormat="false" ht="15" hidden="false" customHeight="false" outlineLevel="0" collapsed="false">
      <c r="A208" s="7" t="s">
        <v>256</v>
      </c>
      <c r="B208" s="7" t="str">
        <f aca="false">IFERROR(INDEX('Source'!$C:$C,MATCH($A208,'Source'!$B:$B,0)),"")</f>
        <v>שרוול לגבס קצר יד</v>
      </c>
      <c r="C208" s="8" t="n">
        <f aca="false">SUMIFS('Source'!$D:$D,'Source'!$A:$A,"207 - Salus HUNGARY",'Source'!$B:$B,$A208)</f>
        <v>10</v>
      </c>
      <c r="D208" s="8" t="n">
        <f aca="false">SUMIFS('Source'!$F:$F,'Source'!$A:$A,"207 - Salus HUNGARY",'Source'!$B:$B,$A208)</f>
        <v>10</v>
      </c>
      <c r="E208" s="8" t="n">
        <f aca="false">D208*$J$5</f>
        <v>12.6315789473684</v>
      </c>
      <c r="F208" s="8" t="n">
        <f aca="false">E208-C208</f>
        <v>2.63157894736842</v>
      </c>
      <c r="G208" s="9" t="n">
        <f aca="false">IF(AND(C208=0,E208=0),0,IF(C208=0,"New",(E208-C208)/C208))</f>
        <v>0.263157894736842</v>
      </c>
      <c r="H208" s="8" t="n">
        <f aca="false">SUMIFS('Source'!$E:$E,'Source'!$A:$A,"207 - Salus HUNGARY",'Source'!$B:$B,$A208)</f>
        <v>210.01</v>
      </c>
      <c r="I208" s="8" t="n">
        <f aca="false">SUMIFS('Source'!$G:$G,'Source'!$A:$A,"207 - Salus HUNGARY",'Source'!$B:$B,$A208)</f>
        <v>201.3</v>
      </c>
      <c r="J208" s="8" t="n">
        <f aca="false">I208*$J$5</f>
        <v>254.273684210526</v>
      </c>
      <c r="K208" s="8" t="n">
        <f aca="false">J208-H208</f>
        <v>44.2636842105263</v>
      </c>
      <c r="L208" s="9" t="n">
        <f aca="false">IF(AND(H208=0,J208=0),0,IF(H208=0,"New",(J208-H208)/H208))</f>
        <v>0.210769411982888</v>
      </c>
      <c r="M208" s="7" t="str">
        <f aca="false">IF(AND(OR(C208&lt;&gt;0,H208&lt;&gt;0),D208=0,I208=0),"DROP",IF(AND(OR(D208&lt;&gt;0,I208&lt;&gt;0),C208=0,H208=0),"NEW",""))</f>
        <v/>
      </c>
    </row>
    <row r="209" customFormat="false" ht="15" hidden="false" customHeight="false" outlineLevel="0" collapsed="false">
      <c r="A209" s="7" t="s">
        <v>478</v>
      </c>
      <c r="B209" s="7" t="str">
        <f aca="false">IFERROR(INDEX('Source'!$C:$C,MATCH($A209,'Source'!$B:$B,0)),"")</f>
        <v>מגן קרסול סגור</v>
      </c>
      <c r="C209" s="8" t="n">
        <f aca="false">SUMIFS('Source'!$D:$D,'Source'!$A:$A,"207 - Salus HUNGARY",'Source'!$B:$B,$A209)</f>
        <v>6</v>
      </c>
      <c r="D209" s="8" t="n">
        <f aca="false">SUMIFS('Source'!$F:$F,'Source'!$A:$A,"207 - Salus HUNGARY",'Source'!$B:$B,$A209)</f>
        <v>5</v>
      </c>
      <c r="E209" s="8" t="n">
        <f aca="false">D209*$J$5</f>
        <v>6.31578947368421</v>
      </c>
      <c r="F209" s="8" t="n">
        <f aca="false">E209-C209</f>
        <v>0.315789473684211</v>
      </c>
      <c r="G209" s="9" t="n">
        <f aca="false">IF(AND(C209=0,E209=0),0,IF(C209=0,"New",(E209-C209)/C209))</f>
        <v>0.0526315789473684</v>
      </c>
      <c r="H209" s="8" t="n">
        <f aca="false">SUMIFS('Source'!$E:$E,'Source'!$A:$A,"207 - Salus HUNGARY",'Source'!$B:$B,$A209)</f>
        <v>117.66</v>
      </c>
      <c r="I209" s="8" t="n">
        <f aca="false">SUMIFS('Source'!$G:$G,'Source'!$A:$A,"207 - Salus HUNGARY",'Source'!$B:$B,$A209)</f>
        <v>110.82</v>
      </c>
      <c r="J209" s="8" t="n">
        <f aca="false">I209*$J$5</f>
        <v>139.983157894737</v>
      </c>
      <c r="K209" s="8" t="n">
        <f aca="false">J209-H209</f>
        <v>22.3231578947368</v>
      </c>
      <c r="L209" s="9" t="n">
        <f aca="false">IF(AND(H209=0,J209=0),0,IF(H209=0,"New",(J209-H209)/H209))</f>
        <v>0.189725972248316</v>
      </c>
      <c r="M209" s="7" t="str">
        <f aca="false">IF(AND(OR(C209&lt;&gt;0,H209&lt;&gt;0),D209=0,I209=0),"DROP",IF(AND(OR(D209&lt;&gt;0,I209&lt;&gt;0),C209=0,H209=0),"NEW",""))</f>
        <v/>
      </c>
    </row>
    <row r="210" customFormat="false" ht="15" hidden="false" customHeight="false" outlineLevel="0" collapsed="false">
      <c r="A210" s="7" t="s">
        <v>244</v>
      </c>
      <c r="B210" s="7" t="str">
        <f aca="false">IFERROR(INDEX('Source'!$C:$C,MATCH($A210,'Source'!$B:$B,0)),"")</f>
        <v>מישר כתפיים</v>
      </c>
      <c r="C210" s="8" t="n">
        <f aca="false">SUMIFS('Source'!$D:$D,'Source'!$A:$A,"207 - Salus HUNGARY",'Source'!$B:$B,$A210)</f>
        <v>5</v>
      </c>
      <c r="D210" s="8" t="n">
        <f aca="false">SUMIFS('Source'!$F:$F,'Source'!$A:$A,"207 - Salus HUNGARY",'Source'!$B:$B,$A210)</f>
        <v>5</v>
      </c>
      <c r="E210" s="8" t="n">
        <f aca="false">D210*$J$5</f>
        <v>6.31578947368421</v>
      </c>
      <c r="F210" s="8" t="n">
        <f aca="false">E210-C210</f>
        <v>1.31578947368421</v>
      </c>
      <c r="G210" s="9" t="n">
        <f aca="false">IF(AND(C210=0,E210=0),0,IF(C210=0,"New",(E210-C210)/C210))</f>
        <v>0.263157894736842</v>
      </c>
      <c r="H210" s="8" t="n">
        <f aca="false">SUMIFS('Source'!$E:$E,'Source'!$A:$A,"207 - Salus HUNGARY",'Source'!$B:$B,$A210)</f>
        <v>343.78</v>
      </c>
      <c r="I210" s="8" t="n">
        <f aca="false">SUMIFS('Source'!$G:$G,'Source'!$A:$A,"207 - Salus HUNGARY",'Source'!$B:$B,$A210)</f>
        <v>349.26</v>
      </c>
      <c r="J210" s="8" t="n">
        <f aca="false">I210*$J$5</f>
        <v>441.170526315789</v>
      </c>
      <c r="K210" s="8" t="n">
        <f aca="false">J210-H210</f>
        <v>97.3905263157895</v>
      </c>
      <c r="L210" s="9" t="n">
        <f aca="false">IF(AND(H210=0,J210=0),0,IF(H210=0,"New",(J210-H210)/H210))</f>
        <v>0.283293170969194</v>
      </c>
      <c r="M210" s="7" t="str">
        <f aca="false">IF(AND(OR(C210&lt;&gt;0,H210&lt;&gt;0),D210=0,I210=0),"DROP",IF(AND(OR(D210&lt;&gt;0,I210&lt;&gt;0),C210=0,H210=0),"NEW",""))</f>
        <v/>
      </c>
    </row>
    <row r="211" customFormat="false" ht="15" hidden="false" customHeight="false" outlineLevel="0" collapsed="false">
      <c r="A211" s="7" t="s">
        <v>396</v>
      </c>
      <c r="B211" s="7" t="str">
        <f aca="false">IFERROR(INDEX('Source'!$C:$C,MATCH($A211,'Source'!$B:$B,0)),"")</f>
        <v>מגן ירך</v>
      </c>
      <c r="C211" s="8" t="n">
        <f aca="false">SUMIFS('Source'!$D:$D,'Source'!$A:$A,"207 - Salus HUNGARY",'Source'!$B:$B,$A211)</f>
        <v>5</v>
      </c>
      <c r="D211" s="8" t="n">
        <f aca="false">SUMIFS('Source'!$F:$F,'Source'!$A:$A,"207 - Salus HUNGARY",'Source'!$B:$B,$A211)</f>
        <v>5</v>
      </c>
      <c r="E211" s="8" t="n">
        <f aca="false">D211*$J$5</f>
        <v>6.31578947368421</v>
      </c>
      <c r="F211" s="8" t="n">
        <f aca="false">E211-C211</f>
        <v>1.31578947368421</v>
      </c>
      <c r="G211" s="9" t="n">
        <f aca="false">IF(AND(C211=0,E211=0),0,IF(C211=0,"New",(E211-C211)/C211))</f>
        <v>0.263157894736842</v>
      </c>
      <c r="H211" s="8" t="n">
        <f aca="false">SUMIFS('Source'!$E:$E,'Source'!$A:$A,"207 - Salus HUNGARY",'Source'!$B:$B,$A211)</f>
        <v>52.06</v>
      </c>
      <c r="I211" s="8" t="n">
        <f aca="false">SUMIFS('Source'!$G:$G,'Source'!$A:$A,"207 - Salus HUNGARY",'Source'!$B:$B,$A211)</f>
        <v>49.9</v>
      </c>
      <c r="J211" s="8" t="n">
        <f aca="false">I211*$J$5</f>
        <v>63.0315789473684</v>
      </c>
      <c r="K211" s="8" t="n">
        <f aca="false">J211-H211</f>
        <v>10.9715789473684</v>
      </c>
      <c r="L211" s="9" t="n">
        <f aca="false">IF(AND(H211=0,J211=0),0,IF(H211=0,"New",(J211-H211)/H211))</f>
        <v>0.210748731221061</v>
      </c>
      <c r="M211" s="7" t="str">
        <f aca="false">IF(AND(OR(C211&lt;&gt;0,H211&lt;&gt;0),D211=0,I211=0),"DROP",IF(AND(OR(D211&lt;&gt;0,I211&lt;&gt;0),C211=0,H211=0),"NEW",""))</f>
        <v/>
      </c>
    </row>
    <row r="212" customFormat="false" ht="15" hidden="false" customHeight="false" outlineLevel="0" collapsed="false">
      <c r="A212" s="7" t="s">
        <v>212</v>
      </c>
      <c r="B212" s="7" t="str">
        <f aca="false">IFERROR(INDEX('Source'!$C:$C,MATCH($A212,'Source'!$B:$B,0)),"")</f>
        <v>מגן מרפק</v>
      </c>
      <c r="C212" s="8" t="n">
        <f aca="false">SUMIFS('Source'!$D:$D,'Source'!$A:$A,"207 - Salus HUNGARY",'Source'!$B:$B,$A212)</f>
        <v>36</v>
      </c>
      <c r="D212" s="8" t="n">
        <f aca="false">SUMIFS('Source'!$F:$F,'Source'!$A:$A,"207 - Salus HUNGARY",'Source'!$B:$B,$A212)</f>
        <v>40</v>
      </c>
      <c r="E212" s="8" t="n">
        <f aca="false">D212*$J$5</f>
        <v>50.5263157894737</v>
      </c>
      <c r="F212" s="8" t="n">
        <f aca="false">E212-C212</f>
        <v>14.5263157894737</v>
      </c>
      <c r="G212" s="9" t="n">
        <f aca="false">IF(AND(C212=0,E212=0),0,IF(C212=0,"New",(E212-C212)/C212))</f>
        <v>0.403508771929825</v>
      </c>
      <c r="H212" s="8" t="n">
        <f aca="false">SUMIFS('Source'!$E:$E,'Source'!$A:$A,"207 - Salus HUNGARY",'Source'!$B:$B,$A212)</f>
        <v>406.21</v>
      </c>
      <c r="I212" s="8" t="n">
        <f aca="false">SUMIFS('Source'!$G:$G,'Source'!$A:$A,"207 - Salus HUNGARY",'Source'!$B:$B,$A212)</f>
        <v>406.3</v>
      </c>
      <c r="J212" s="8" t="n">
        <f aca="false">I212*$J$5</f>
        <v>513.221052631579</v>
      </c>
      <c r="K212" s="8" t="n">
        <f aca="false">J212-H212</f>
        <v>107.011052631579</v>
      </c>
      <c r="L212" s="9" t="n">
        <f aca="false">IF(AND(H212=0,J212=0),0,IF(H212=0,"New",(J212-H212)/H212))</f>
        <v>0.263437760349521</v>
      </c>
      <c r="M212" s="7" t="str">
        <f aca="false">IF(AND(OR(C212&lt;&gt;0,H212&lt;&gt;0),D212=0,I212=0),"DROP",IF(AND(OR(D212&lt;&gt;0,I212&lt;&gt;0),C212=0,H212=0),"NEW",""))</f>
        <v/>
      </c>
    </row>
    <row r="213" customFormat="false" ht="15" hidden="false" customHeight="false" outlineLevel="0" collapsed="false">
      <c r="A213" s="7" t="s">
        <v>935</v>
      </c>
      <c r="B213" s="7" t="str">
        <f aca="false">IFERROR(INDEX('Source'!$C:$C,MATCH($A213,'Source'!$B:$B,0)),"")</f>
        <v>ThermaSpine חגורת גב תרמית לתמיכה</v>
      </c>
      <c r="C213" s="8" t="n">
        <f aca="false">SUMIFS('Source'!$D:$D,'Source'!$A:$A,"207 - Salus HUNGARY",'Source'!$B:$B,$A213)</f>
        <v>0</v>
      </c>
      <c r="D213" s="8" t="n">
        <f aca="false">SUMIFS('Source'!$F:$F,'Source'!$A:$A,"207 - Salus HUNGARY",'Source'!$B:$B,$A213)</f>
        <v>1</v>
      </c>
      <c r="E213" s="8" t="n">
        <f aca="false">D213*$J$5</f>
        <v>1.26315789473684</v>
      </c>
      <c r="F213" s="8" t="n">
        <f aca="false">E213-C213</f>
        <v>1.26315789473684</v>
      </c>
      <c r="G213" s="9" t="str">
        <f aca="false">IF(AND(C213=0,E213=0),0,IF(C213=0,"New",(E213-C213)/C213))</f>
        <v>New</v>
      </c>
      <c r="H213" s="8" t="n">
        <f aca="false">SUMIFS('Source'!$E:$E,'Source'!$A:$A,"207 - Salus HUNGARY",'Source'!$B:$B,$A213)</f>
        <v>0</v>
      </c>
      <c r="I213" s="8" t="n">
        <f aca="false">SUMIFS('Source'!$G:$G,'Source'!$A:$A,"207 - Salus HUNGARY",'Source'!$B:$B,$A213)</f>
        <v>0.03</v>
      </c>
      <c r="J213" s="8" t="n">
        <f aca="false">I213*$J$5</f>
        <v>0.0378947368421053</v>
      </c>
      <c r="K213" s="8" t="n">
        <f aca="false">J213-H213</f>
        <v>0.0378947368421053</v>
      </c>
      <c r="L213" s="9" t="str">
        <f aca="false">IF(AND(H213=0,J213=0),0,IF(H213=0,"New",(J213-H213)/H213))</f>
        <v>New</v>
      </c>
      <c r="M213" s="7" t="str">
        <f aca="false">IF(AND(OR(C213&lt;&gt;0,H213&lt;&gt;0),D213=0,I213=0),"DROP",IF(AND(OR(D213&lt;&gt;0,I213&lt;&gt;0),C213=0,H213=0),"NEW",""))</f>
        <v>NEW</v>
      </c>
    </row>
    <row r="214" customFormat="false" ht="15" hidden="false" customHeight="false" outlineLevel="0" collapsed="false">
      <c r="A214" s="7" t="s">
        <v>1242</v>
      </c>
      <c r="B214" s="7" t="str">
        <f aca="false">IFERROR(INDEX('Source'!$C:$C,MATCH($A214,'Source'!$B:$B,0)),"")</f>
        <v>MalleoShield תומך קרסול עם כריות ג'ל</v>
      </c>
      <c r="C214" s="8" t="n">
        <f aca="false">SUMIFS('Source'!$D:$D,'Source'!$A:$A,"207 - Salus HUNGARY",'Source'!$B:$B,$A214)</f>
        <v>0</v>
      </c>
      <c r="D214" s="8" t="n">
        <f aca="false">SUMIFS('Source'!$F:$F,'Source'!$A:$A,"207 - Salus HUNGARY",'Source'!$B:$B,$A214)</f>
        <v>1</v>
      </c>
      <c r="E214" s="8" t="n">
        <f aca="false">D214*$J$5</f>
        <v>1.26315789473684</v>
      </c>
      <c r="F214" s="8" t="n">
        <f aca="false">E214-C214</f>
        <v>1.26315789473684</v>
      </c>
      <c r="G214" s="9" t="str">
        <f aca="false">IF(AND(C214=0,E214=0),0,IF(C214=0,"New",(E214-C214)/C214))</f>
        <v>New</v>
      </c>
      <c r="H214" s="8" t="n">
        <f aca="false">SUMIFS('Source'!$E:$E,'Source'!$A:$A,"207 - Salus HUNGARY",'Source'!$B:$B,$A214)</f>
        <v>0</v>
      </c>
      <c r="I214" s="8" t="n">
        <f aca="false">SUMIFS('Source'!$G:$G,'Source'!$A:$A,"207 - Salus HUNGARY",'Source'!$B:$B,$A214)</f>
        <v>0.03</v>
      </c>
      <c r="J214" s="8" t="n">
        <f aca="false">I214*$J$5</f>
        <v>0.0378947368421053</v>
      </c>
      <c r="K214" s="8" t="n">
        <f aca="false">J214-H214</f>
        <v>0.0378947368421053</v>
      </c>
      <c r="L214" s="9" t="str">
        <f aca="false">IF(AND(H214=0,J214=0),0,IF(H214=0,"New",(J214-H214)/H214))</f>
        <v>New</v>
      </c>
      <c r="M214" s="7" t="str">
        <f aca="false">IF(AND(OR(C214&lt;&gt;0,H214&lt;&gt;0),D214=0,I214=0),"DROP",IF(AND(OR(D214&lt;&gt;0,I214&lt;&gt;0),C214=0,H214=0),"NEW",""))</f>
        <v>NEW</v>
      </c>
    </row>
    <row r="215" customFormat="false" ht="15" hidden="false" customHeight="false" outlineLevel="0" collapsed="false">
      <c r="A215" s="7" t="s">
        <v>278</v>
      </c>
      <c r="B215" s="7" t="str">
        <f aca="false">IFERROR(INDEX('Source'!$C:$C,MATCH($A215,'Source'!$B:$B,0)),"")</f>
        <v>סד לילה לבוהן</v>
      </c>
      <c r="C215" s="8" t="n">
        <f aca="false">SUMIFS('Source'!$D:$D,'Source'!$A:$A,"207 - Salus HUNGARY",'Source'!$B:$B,$A215)</f>
        <v>1</v>
      </c>
      <c r="D215" s="8" t="n">
        <f aca="false">SUMIFS('Source'!$F:$F,'Source'!$A:$A,"207 - Salus HUNGARY",'Source'!$B:$B,$A215)</f>
        <v>0</v>
      </c>
      <c r="E215" s="8" t="n">
        <f aca="false">D215*$J$5</f>
        <v>0</v>
      </c>
      <c r="F215" s="8" t="n">
        <f aca="false">E215-C215</f>
        <v>-1</v>
      </c>
      <c r="G215" s="9" t="n">
        <f aca="false">IF(AND(C215=0,E215=0),0,IF(C215=0,"New",(E215-C215)/C215))</f>
        <v>-1</v>
      </c>
      <c r="H215" s="8" t="n">
        <f aca="false">SUMIFS('Source'!$E:$E,'Source'!$A:$A,"207 - Salus HUNGARY",'Source'!$B:$B,$A215)</f>
        <v>0.03</v>
      </c>
      <c r="I215" s="8" t="n">
        <f aca="false">SUMIFS('Source'!$G:$G,'Source'!$A:$A,"207 - Salus HUNGARY",'Source'!$B:$B,$A215)</f>
        <v>0</v>
      </c>
      <c r="J215" s="8" t="n">
        <f aca="false">I215*$J$5</f>
        <v>0</v>
      </c>
      <c r="K215" s="8" t="n">
        <f aca="false">J215-H215</f>
        <v>-0.03</v>
      </c>
      <c r="L215" s="9" t="n">
        <f aca="false">IF(AND(H215=0,J215=0),0,IF(H215=0,"New",(J215-H215)/H215))</f>
        <v>-1</v>
      </c>
      <c r="M215" s="7" t="str">
        <f aca="false">IF(AND(OR(C215&lt;&gt;0,H215&lt;&gt;0),D215=0,I215=0),"DROP",IF(AND(OR(D215&lt;&gt;0,I215&lt;&gt;0),C215=0,H215=0),"NEW",""))</f>
        <v>DROP</v>
      </c>
    </row>
    <row r="216" customFormat="false" ht="15" hidden="false" customHeight="false" outlineLevel="0" collapsed="false">
      <c r="A216" s="7" t="s">
        <v>1243</v>
      </c>
      <c r="B216" s="7" t="str">
        <f aca="false">IFERROR(INDEX('Source'!$C:$C,MATCH($A216,'Source'!$B:$B,0)),"")</f>
        <v>גינושילד פרו מייצב ברך עם צירים- שמאל</v>
      </c>
      <c r="C216" s="8" t="n">
        <f aca="false">SUMIFS('Source'!$D:$D,'Source'!$A:$A,"207 - Salus HUNGARY",'Source'!$B:$B,$A216)</f>
        <v>0</v>
      </c>
      <c r="D216" s="8" t="n">
        <f aca="false">SUMIFS('Source'!$F:$F,'Source'!$A:$A,"207 - Salus HUNGARY",'Source'!$B:$B,$A216)</f>
        <v>1</v>
      </c>
      <c r="E216" s="8" t="n">
        <f aca="false">D216*$J$5</f>
        <v>1.26315789473684</v>
      </c>
      <c r="F216" s="8" t="n">
        <f aca="false">E216-C216</f>
        <v>1.26315789473684</v>
      </c>
      <c r="G216" s="9" t="str">
        <f aca="false">IF(AND(C216=0,E216=0),0,IF(C216=0,"New",(E216-C216)/C216))</f>
        <v>New</v>
      </c>
      <c r="H216" s="8" t="n">
        <f aca="false">SUMIFS('Source'!$E:$E,'Source'!$A:$A,"207 - Salus HUNGARY",'Source'!$B:$B,$A216)</f>
        <v>0</v>
      </c>
      <c r="I216" s="8" t="n">
        <f aca="false">SUMIFS('Source'!$G:$G,'Source'!$A:$A,"207 - Salus HUNGARY",'Source'!$B:$B,$A216)</f>
        <v>0.03</v>
      </c>
      <c r="J216" s="8" t="n">
        <f aca="false">I216*$J$5</f>
        <v>0.0378947368421053</v>
      </c>
      <c r="K216" s="8" t="n">
        <f aca="false">J216-H216</f>
        <v>0.0378947368421053</v>
      </c>
      <c r="L216" s="9" t="str">
        <f aca="false">IF(AND(H216=0,J216=0),0,IF(H216=0,"New",(J216-H216)/H216))</f>
        <v>New</v>
      </c>
      <c r="M216" s="7" t="str">
        <f aca="false">IF(AND(OR(C216&lt;&gt;0,H216&lt;&gt;0),D216=0,I216=0),"DROP",IF(AND(OR(D216&lt;&gt;0,I216&lt;&gt;0),C216=0,H216=0),"NEW",""))</f>
        <v>NEW</v>
      </c>
    </row>
    <row r="217" customFormat="false" ht="15" hidden="false" customHeight="false" outlineLevel="0" collapsed="false">
      <c r="A217" s="7" t="s">
        <v>1102</v>
      </c>
      <c r="B217" s="7" t="str">
        <f aca="false">IFERROR(INDEX('Source'!$C:$C,MATCH($A217,'Source'!$B:$B,0)),"")</f>
        <v>גרבי חורף אנטיבקטריאלי לבן</v>
      </c>
      <c r="C217" s="8" t="n">
        <f aca="false">SUMIFS('Source'!$D:$D,'Source'!$A:$A,"207 - Salus HUNGARY",'Source'!$B:$B,$A217)</f>
        <v>1</v>
      </c>
      <c r="D217" s="8" t="n">
        <f aca="false">SUMIFS('Source'!$F:$F,'Source'!$A:$A,"207 - Salus HUNGARY",'Source'!$B:$B,$A217)</f>
        <v>0</v>
      </c>
      <c r="E217" s="8" t="n">
        <f aca="false">D217*$J$5</f>
        <v>0</v>
      </c>
      <c r="F217" s="8" t="n">
        <f aca="false">E217-C217</f>
        <v>-1</v>
      </c>
      <c r="G217" s="9" t="n">
        <f aca="false">IF(AND(C217=0,E217=0),0,IF(C217=0,"New",(E217-C217)/C217))</f>
        <v>-1</v>
      </c>
      <c r="H217" s="8" t="n">
        <f aca="false">SUMIFS('Source'!$E:$E,'Source'!$A:$A,"207 - Salus HUNGARY",'Source'!$B:$B,$A217)</f>
        <v>0.03</v>
      </c>
      <c r="I217" s="8" t="n">
        <f aca="false">SUMIFS('Source'!$G:$G,'Source'!$A:$A,"207 - Salus HUNGARY",'Source'!$B:$B,$A217)</f>
        <v>0</v>
      </c>
      <c r="J217" s="8" t="n">
        <f aca="false">I217*$J$5</f>
        <v>0</v>
      </c>
      <c r="K217" s="8" t="n">
        <f aca="false">J217-H217</f>
        <v>-0.03</v>
      </c>
      <c r="L217" s="9" t="n">
        <f aca="false">IF(AND(H217=0,J217=0),0,IF(H217=0,"New",(J217-H217)/H217))</f>
        <v>-1</v>
      </c>
      <c r="M217" s="7" t="str">
        <f aca="false">IF(AND(OR(C217&lt;&gt;0,H217&lt;&gt;0),D217=0,I217=0),"DROP",IF(AND(OR(D217&lt;&gt;0,I217&lt;&gt;0),C217=0,H217=0),"NEW",""))</f>
        <v>DROP</v>
      </c>
    </row>
    <row r="218" customFormat="false" ht="15" hidden="false" customHeight="false" outlineLevel="0" collapsed="false">
      <c r="A218" s="7" t="s">
        <v>921</v>
      </c>
      <c r="B218" s="7" t="str">
        <f aca="false">IFERROR(INDEX('Source'!$C:$C,MATCH($A218,'Source'!$B:$B,0)),"")</f>
        <v>תרמה קרסול</v>
      </c>
      <c r="C218" s="8" t="n">
        <f aca="false">SUMIFS('Source'!$D:$D,'Source'!$A:$A,"207 - Salus HUNGARY",'Source'!$B:$B,$A218)</f>
        <v>0</v>
      </c>
      <c r="D218" s="8" t="n">
        <f aca="false">SUMIFS('Source'!$F:$F,'Source'!$A:$A,"207 - Salus HUNGARY",'Source'!$B:$B,$A218)</f>
        <v>1</v>
      </c>
      <c r="E218" s="8" t="n">
        <f aca="false">D218*$J$5</f>
        <v>1.26315789473684</v>
      </c>
      <c r="F218" s="8" t="n">
        <f aca="false">E218-C218</f>
        <v>1.26315789473684</v>
      </c>
      <c r="G218" s="9" t="str">
        <f aca="false">IF(AND(C218=0,E218=0),0,IF(C218=0,"New",(E218-C218)/C218))</f>
        <v>New</v>
      </c>
      <c r="H218" s="8" t="n">
        <f aca="false">SUMIFS('Source'!$E:$E,'Source'!$A:$A,"207 - Salus HUNGARY",'Source'!$B:$B,$A218)</f>
        <v>0</v>
      </c>
      <c r="I218" s="8" t="n">
        <f aca="false">SUMIFS('Source'!$G:$G,'Source'!$A:$A,"207 - Salus HUNGARY",'Source'!$B:$B,$A218)</f>
        <v>0.03</v>
      </c>
      <c r="J218" s="8" t="n">
        <f aca="false">I218*$J$5</f>
        <v>0.0378947368421053</v>
      </c>
      <c r="K218" s="8" t="n">
        <f aca="false">J218-H218</f>
        <v>0.0378947368421053</v>
      </c>
      <c r="L218" s="9" t="str">
        <f aca="false">IF(AND(H218=0,J218=0),0,IF(H218=0,"New",(J218-H218)/H218))</f>
        <v>New</v>
      </c>
      <c r="M218" s="7" t="str">
        <f aca="false">IF(AND(OR(C218&lt;&gt;0,H218&lt;&gt;0),D218=0,I218=0),"DROP",IF(AND(OR(D218&lt;&gt;0,I218&lt;&gt;0),C218=0,H218=0),"NEW",""))</f>
        <v>NEW</v>
      </c>
    </row>
    <row r="219" customFormat="false" ht="15" hidden="false" customHeight="false" outlineLevel="0" collapsed="false">
      <c r="A219" s="7" t="s">
        <v>658</v>
      </c>
      <c r="B219" s="7" t="str">
        <f aca="false">IFERROR(INDEX('Source'!$C:$C,MATCH($A219,'Source'!$B:$B,0)),"")</f>
        <v>גרבי נסיעות אנטיבקטריאלי</v>
      </c>
      <c r="C219" s="8" t="n">
        <f aca="false">SUMIFS('Source'!$D:$D,'Source'!$A:$A,"207 - Salus HUNGARY",'Source'!$B:$B,$A219)</f>
        <v>1</v>
      </c>
      <c r="D219" s="8" t="n">
        <f aca="false">SUMIFS('Source'!$F:$F,'Source'!$A:$A,"207 - Salus HUNGARY",'Source'!$B:$B,$A219)</f>
        <v>0</v>
      </c>
      <c r="E219" s="8" t="n">
        <f aca="false">D219*$J$5</f>
        <v>0</v>
      </c>
      <c r="F219" s="8" t="n">
        <f aca="false">E219-C219</f>
        <v>-1</v>
      </c>
      <c r="G219" s="9" t="n">
        <f aca="false">IF(AND(C219=0,E219=0),0,IF(C219=0,"New",(E219-C219)/C219))</f>
        <v>-1</v>
      </c>
      <c r="H219" s="8" t="n">
        <f aca="false">SUMIFS('Source'!$E:$E,'Source'!$A:$A,"207 - Salus HUNGARY",'Source'!$B:$B,$A219)</f>
        <v>0.03</v>
      </c>
      <c r="I219" s="8" t="n">
        <f aca="false">SUMIFS('Source'!$G:$G,'Source'!$A:$A,"207 - Salus HUNGARY",'Source'!$B:$B,$A219)</f>
        <v>0</v>
      </c>
      <c r="J219" s="8" t="n">
        <f aca="false">I219*$J$5</f>
        <v>0</v>
      </c>
      <c r="K219" s="8" t="n">
        <f aca="false">J219-H219</f>
        <v>-0.03</v>
      </c>
      <c r="L219" s="9" t="n">
        <f aca="false">IF(AND(H219=0,J219=0),0,IF(H219=0,"New",(J219-H219)/H219))</f>
        <v>-1</v>
      </c>
      <c r="M219" s="7" t="str">
        <f aca="false">IF(AND(OR(C219&lt;&gt;0,H219&lt;&gt;0),D219=0,I219=0),"DROP",IF(AND(OR(D219&lt;&gt;0,I219&lt;&gt;0),C219=0,H219=0),"NEW",""))</f>
        <v>DROP</v>
      </c>
    </row>
    <row r="220" customFormat="false" ht="15" hidden="false" customHeight="false" outlineLevel="0" collapsed="false">
      <c r="A220" s="7" t="s">
        <v>953</v>
      </c>
      <c r="B220" s="7" t="str">
        <f aca="false">IFERROR(INDEX('Source'!$C:$C,MATCH($A220,'Source'!$B:$B,0)),"")</f>
        <v>תרמה ברך</v>
      </c>
      <c r="C220" s="8" t="n">
        <f aca="false">SUMIFS('Source'!$D:$D,'Source'!$A:$A,"207 - Salus HUNGARY",'Source'!$B:$B,$A220)</f>
        <v>0</v>
      </c>
      <c r="D220" s="8" t="n">
        <f aca="false">SUMIFS('Source'!$F:$F,'Source'!$A:$A,"207 - Salus HUNGARY",'Source'!$B:$B,$A220)</f>
        <v>1</v>
      </c>
      <c r="E220" s="8" t="n">
        <f aca="false">D220*$J$5</f>
        <v>1.26315789473684</v>
      </c>
      <c r="F220" s="8" t="n">
        <f aca="false">E220-C220</f>
        <v>1.26315789473684</v>
      </c>
      <c r="G220" s="9" t="str">
        <f aca="false">IF(AND(C220=0,E220=0),0,IF(C220=0,"New",(E220-C220)/C220))</f>
        <v>New</v>
      </c>
      <c r="H220" s="8" t="n">
        <f aca="false">SUMIFS('Source'!$E:$E,'Source'!$A:$A,"207 - Salus HUNGARY",'Source'!$B:$B,$A220)</f>
        <v>0</v>
      </c>
      <c r="I220" s="8" t="n">
        <f aca="false">SUMIFS('Source'!$G:$G,'Source'!$A:$A,"207 - Salus HUNGARY",'Source'!$B:$B,$A220)</f>
        <v>0.03</v>
      </c>
      <c r="J220" s="8" t="n">
        <f aca="false">I220*$J$5</f>
        <v>0.0378947368421053</v>
      </c>
      <c r="K220" s="8" t="n">
        <f aca="false">J220-H220</f>
        <v>0.0378947368421053</v>
      </c>
      <c r="L220" s="9" t="str">
        <f aca="false">IF(AND(H220=0,J220=0),0,IF(H220=0,"New",(J220-H220)/H220))</f>
        <v>New</v>
      </c>
      <c r="M220" s="7" t="str">
        <f aca="false">IF(AND(OR(C220&lt;&gt;0,H220&lt;&gt;0),D220=0,I220=0),"DROP",IF(AND(OR(D220&lt;&gt;0,I220&lt;&gt;0),C220=0,H220=0),"NEW",""))</f>
        <v>NEW</v>
      </c>
    </row>
    <row r="221" customFormat="false" ht="15" hidden="false" customHeight="false" outlineLevel="0" collapsed="false">
      <c r="A221" s="7" t="s">
        <v>268</v>
      </c>
      <c r="B221" s="7" t="str">
        <f aca="false">IFERROR(INDEX('Source'!$C:$C,MATCH($A221,'Source'!$B:$B,0)),"")</f>
        <v>סד לילה לבוהן</v>
      </c>
      <c r="C221" s="8" t="n">
        <f aca="false">SUMIFS('Source'!$D:$D,'Source'!$A:$A,"207 - Salus HUNGARY",'Source'!$B:$B,$A221)</f>
        <v>1</v>
      </c>
      <c r="D221" s="8" t="n">
        <f aca="false">SUMIFS('Source'!$F:$F,'Source'!$A:$A,"207 - Salus HUNGARY",'Source'!$B:$B,$A221)</f>
        <v>0</v>
      </c>
      <c r="E221" s="8" t="n">
        <f aca="false">D221*$J$5</f>
        <v>0</v>
      </c>
      <c r="F221" s="8" t="n">
        <f aca="false">E221-C221</f>
        <v>-1</v>
      </c>
      <c r="G221" s="9" t="n">
        <f aca="false">IF(AND(C221=0,E221=0),0,IF(C221=0,"New",(E221-C221)/C221))</f>
        <v>-1</v>
      </c>
      <c r="H221" s="8" t="n">
        <f aca="false">SUMIFS('Source'!$E:$E,'Source'!$A:$A,"207 - Salus HUNGARY",'Source'!$B:$B,$A221)</f>
        <v>0.03</v>
      </c>
      <c r="I221" s="8" t="n">
        <f aca="false">SUMIFS('Source'!$G:$G,'Source'!$A:$A,"207 - Salus HUNGARY",'Source'!$B:$B,$A221)</f>
        <v>0</v>
      </c>
      <c r="J221" s="8" t="n">
        <f aca="false">I221*$J$5</f>
        <v>0</v>
      </c>
      <c r="K221" s="8" t="n">
        <f aca="false">J221-H221</f>
        <v>-0.03</v>
      </c>
      <c r="L221" s="9" t="n">
        <f aca="false">IF(AND(H221=0,J221=0),0,IF(H221=0,"New",(J221-H221)/H221))</f>
        <v>-1</v>
      </c>
      <c r="M221" s="7" t="str">
        <f aca="false">IF(AND(OR(C221&lt;&gt;0,H221&lt;&gt;0),D221=0,I221=0),"DROP",IF(AND(OR(D221&lt;&gt;0,I221&lt;&gt;0),C221=0,H221=0),"NEW",""))</f>
        <v>DROP</v>
      </c>
    </row>
    <row r="222" customFormat="false" ht="15" hidden="false" customHeight="false" outlineLevel="0" collapsed="false">
      <c r="A222" s="7" t="s">
        <v>825</v>
      </c>
      <c r="B222" s="7" t="str">
        <f aca="false">IFERROR(INDEX('Source'!$C:$C,MATCH($A222,'Source'!$B:$B,0)),"")</f>
        <v>צוארון עממי</v>
      </c>
      <c r="C222" s="8" t="n">
        <f aca="false">SUMIFS('Source'!$D:$D,'Source'!$A:$A,"207 - Salus HUNGARY",'Source'!$B:$B,$A222)</f>
        <v>0</v>
      </c>
      <c r="D222" s="8" t="n">
        <f aca="false">SUMIFS('Source'!$F:$F,'Source'!$A:$A,"207 - Salus HUNGARY",'Source'!$B:$B,$A222)</f>
        <v>1</v>
      </c>
      <c r="E222" s="8" t="n">
        <f aca="false">D222*$J$5</f>
        <v>1.26315789473684</v>
      </c>
      <c r="F222" s="8" t="n">
        <f aca="false">E222-C222</f>
        <v>1.26315789473684</v>
      </c>
      <c r="G222" s="9" t="str">
        <f aca="false">IF(AND(C222=0,E222=0),0,IF(C222=0,"New",(E222-C222)/C222))</f>
        <v>New</v>
      </c>
      <c r="H222" s="8" t="n">
        <f aca="false">SUMIFS('Source'!$E:$E,'Source'!$A:$A,"207 - Salus HUNGARY",'Source'!$B:$B,$A222)</f>
        <v>0</v>
      </c>
      <c r="I222" s="8" t="n">
        <f aca="false">SUMIFS('Source'!$G:$G,'Source'!$A:$A,"207 - Salus HUNGARY",'Source'!$B:$B,$A222)</f>
        <v>0.03</v>
      </c>
      <c r="J222" s="8" t="n">
        <f aca="false">I222*$J$5</f>
        <v>0.0378947368421053</v>
      </c>
      <c r="K222" s="8" t="n">
        <f aca="false">J222-H222</f>
        <v>0.0378947368421053</v>
      </c>
      <c r="L222" s="9" t="str">
        <f aca="false">IF(AND(H222=0,J222=0),0,IF(H222=0,"New",(J222-H222)/H222))</f>
        <v>New</v>
      </c>
      <c r="M222" s="7" t="str">
        <f aca="false">IF(AND(OR(C222&lt;&gt;0,H222&lt;&gt;0),D222=0,I222=0),"DROP",IF(AND(OR(D222&lt;&gt;0,I222&lt;&gt;0),C222=0,H222=0),"NEW",""))</f>
        <v>NEW</v>
      </c>
    </row>
    <row r="223" customFormat="false" ht="15" hidden="false" customHeight="false" outlineLevel="0" collapsed="false">
      <c r="A223" s="7" t="s">
        <v>728</v>
      </c>
      <c r="B223" s="7" t="str">
        <f aca="false">IFERROR(INDEX('Source'!$C:$C,MATCH($A223,'Source'!$B:$B,0)),"")</f>
        <v>WRISTO STRAP חבק יד</v>
      </c>
      <c r="C223" s="8" t="n">
        <f aca="false">SUMIFS('Source'!$D:$D,'Source'!$A:$A,"207 - Salus HUNGARY",'Source'!$B:$B,$A223)</f>
        <v>0</v>
      </c>
      <c r="D223" s="8" t="n">
        <f aca="false">SUMIFS('Source'!$F:$F,'Source'!$A:$A,"207 - Salus HUNGARY",'Source'!$B:$B,$A223)</f>
        <v>1</v>
      </c>
      <c r="E223" s="8" t="n">
        <f aca="false">D223*$J$5</f>
        <v>1.26315789473684</v>
      </c>
      <c r="F223" s="8" t="n">
        <f aca="false">E223-C223</f>
        <v>1.26315789473684</v>
      </c>
      <c r="G223" s="9" t="str">
        <f aca="false">IF(AND(C223=0,E223=0),0,IF(C223=0,"New",(E223-C223)/C223))</f>
        <v>New</v>
      </c>
      <c r="H223" s="8" t="n">
        <f aca="false">SUMIFS('Source'!$E:$E,'Source'!$A:$A,"207 - Salus HUNGARY",'Source'!$B:$B,$A223)</f>
        <v>0</v>
      </c>
      <c r="I223" s="8" t="n">
        <f aca="false">SUMIFS('Source'!$G:$G,'Source'!$A:$A,"207 - Salus HUNGARY",'Source'!$B:$B,$A223)</f>
        <v>0.03</v>
      </c>
      <c r="J223" s="8" t="n">
        <f aca="false">I223*$J$5</f>
        <v>0.0378947368421053</v>
      </c>
      <c r="K223" s="8" t="n">
        <f aca="false">J223-H223</f>
        <v>0.0378947368421053</v>
      </c>
      <c r="L223" s="9" t="str">
        <f aca="false">IF(AND(H223=0,J223=0),0,IF(H223=0,"New",(J223-H223)/H223))</f>
        <v>New</v>
      </c>
      <c r="M223" s="7" t="str">
        <f aca="false">IF(AND(OR(C223&lt;&gt;0,H223&lt;&gt;0),D223=0,I223=0),"DROP",IF(AND(OR(D223&lt;&gt;0,I223&lt;&gt;0),C223=0,H223=0),"NEW",""))</f>
        <v>NEW</v>
      </c>
    </row>
    <row r="224" customFormat="false" ht="15" hidden="false" customHeight="false" outlineLevel="0" collapsed="false">
      <c r="A224" s="7" t="s">
        <v>914</v>
      </c>
      <c r="B224" s="7" t="str">
        <f aca="false">IFERROR(INDEX('Source'!$C:$C,MATCH($A224,'Source'!$B:$B,0)),"")</f>
        <v>טייפ בסיס מקדים</v>
      </c>
      <c r="C224" s="8" t="n">
        <f aca="false">SUMIFS('Source'!$D:$D,'Source'!$A:$A,"207 - Salus HUNGARY",'Source'!$B:$B,$A224)</f>
        <v>0</v>
      </c>
      <c r="D224" s="8" t="n">
        <f aca="false">SUMIFS('Source'!$F:$F,'Source'!$A:$A,"207 - Salus HUNGARY",'Source'!$B:$B,$A224)</f>
        <v>1</v>
      </c>
      <c r="E224" s="8" t="n">
        <f aca="false">D224*$J$5</f>
        <v>1.26315789473684</v>
      </c>
      <c r="F224" s="8" t="n">
        <f aca="false">E224-C224</f>
        <v>1.26315789473684</v>
      </c>
      <c r="G224" s="9" t="str">
        <f aca="false">IF(AND(C224=0,E224=0),0,IF(C224=0,"New",(E224-C224)/C224))</f>
        <v>New</v>
      </c>
      <c r="H224" s="8" t="n">
        <f aca="false">SUMIFS('Source'!$E:$E,'Source'!$A:$A,"207 - Salus HUNGARY",'Source'!$B:$B,$A224)</f>
        <v>0</v>
      </c>
      <c r="I224" s="8" t="n">
        <f aca="false">SUMIFS('Source'!$G:$G,'Source'!$A:$A,"207 - Salus HUNGARY",'Source'!$B:$B,$A224)</f>
        <v>0.03</v>
      </c>
      <c r="J224" s="8" t="n">
        <f aca="false">I224*$J$5</f>
        <v>0.0378947368421053</v>
      </c>
      <c r="K224" s="8" t="n">
        <f aca="false">J224-H224</f>
        <v>0.0378947368421053</v>
      </c>
      <c r="L224" s="9" t="str">
        <f aca="false">IF(AND(H224=0,J224=0),0,IF(H224=0,"New",(J224-H224)/H224))</f>
        <v>New</v>
      </c>
      <c r="M224" s="7" t="str">
        <f aca="false">IF(AND(OR(C224&lt;&gt;0,H224&lt;&gt;0),D224=0,I224=0),"DROP",IF(AND(OR(D224&lt;&gt;0,I224&lt;&gt;0),C224=0,H224=0),"NEW",""))</f>
        <v>NEW</v>
      </c>
    </row>
    <row r="225" customFormat="false" ht="15" hidden="false" customHeight="false" outlineLevel="0" collapsed="false">
      <c r="A225" s="7" t="s">
        <v>647</v>
      </c>
      <c r="B225" s="7" t="str">
        <f aca="false">IFERROR(INDEX('Source'!$C:$C,MATCH($A225,'Source'!$B:$B,0)),"")</f>
        <v>גרבי קיץ אנטיבקטריאלי שחור</v>
      </c>
      <c r="C225" s="8" t="n">
        <f aca="false">SUMIFS('Source'!$D:$D,'Source'!$A:$A,"207 - Salus HUNGARY",'Source'!$B:$B,$A225)</f>
        <v>1</v>
      </c>
      <c r="D225" s="8" t="n">
        <f aca="false">SUMIFS('Source'!$F:$F,'Source'!$A:$A,"207 - Salus HUNGARY",'Source'!$B:$B,$A225)</f>
        <v>0</v>
      </c>
      <c r="E225" s="8" t="n">
        <f aca="false">D225*$J$5</f>
        <v>0</v>
      </c>
      <c r="F225" s="8" t="n">
        <f aca="false">E225-C225</f>
        <v>-1</v>
      </c>
      <c r="G225" s="9" t="n">
        <f aca="false">IF(AND(C225=0,E225=0),0,IF(C225=0,"New",(E225-C225)/C225))</f>
        <v>-1</v>
      </c>
      <c r="H225" s="8" t="n">
        <f aca="false">SUMIFS('Source'!$E:$E,'Source'!$A:$A,"207 - Salus HUNGARY",'Source'!$B:$B,$A225)</f>
        <v>0.03</v>
      </c>
      <c r="I225" s="8" t="n">
        <f aca="false">SUMIFS('Source'!$G:$G,'Source'!$A:$A,"207 - Salus HUNGARY",'Source'!$B:$B,$A225)</f>
        <v>0</v>
      </c>
      <c r="J225" s="8" t="n">
        <f aca="false">I225*$J$5</f>
        <v>0</v>
      </c>
      <c r="K225" s="8" t="n">
        <f aca="false">J225-H225</f>
        <v>-0.03</v>
      </c>
      <c r="L225" s="9" t="n">
        <f aca="false">IF(AND(H225=0,J225=0),0,IF(H225=0,"New",(J225-H225)/H225))</f>
        <v>-1</v>
      </c>
      <c r="M225" s="7" t="str">
        <f aca="false">IF(AND(OR(C225&lt;&gt;0,H225&lt;&gt;0),D225=0,I225=0),"DROP",IF(AND(OR(D225&lt;&gt;0,I225&lt;&gt;0),C225=0,H225=0),"NEW",""))</f>
        <v>DROP</v>
      </c>
    </row>
    <row r="227" customFormat="false" ht="15" hidden="false" customHeight="false" outlineLevel="0" collapsed="false">
      <c r="A227" s="17"/>
      <c r="B227" s="18" t="s">
        <v>642</v>
      </c>
      <c r="C227" s="19" t="n">
        <f aca="false">SUM(C9:C225)</f>
        <v>18268</v>
      </c>
      <c r="D227" s="19" t="n">
        <f aca="false">SUM(D9:D225)</f>
        <v>20601</v>
      </c>
      <c r="E227" s="19" t="n">
        <f aca="false">SUM(E9:E225)</f>
        <v>26022.3157894737</v>
      </c>
      <c r="F227" s="19" t="n">
        <f aca="false">SUM(F9:F225)</f>
        <v>7754.31578947368</v>
      </c>
      <c r="G227" s="20" t="n">
        <f aca="false">IF(C227=0,"N/A",F227/C227)</f>
        <v>0.424475355237228</v>
      </c>
      <c r="H227" s="19" t="n">
        <f aca="false">SUM(H9:H225)</f>
        <v>319558.55</v>
      </c>
      <c r="I227" s="19" t="n">
        <f aca="false">SUM(I9:I225)</f>
        <v>365555.25</v>
      </c>
      <c r="J227" s="19" t="n">
        <f aca="false">SUM(J9:J225)</f>
        <v>461754</v>
      </c>
      <c r="K227" s="19" t="n">
        <f aca="false">SUM(K9:K225)</f>
        <v>142195.45</v>
      </c>
      <c r="L227" s="20" t="n">
        <f aca="false">IF(H227=0,"N/A",K227/H227)</f>
        <v>0.44497463766812</v>
      </c>
      <c r="M227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1244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1245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SUMPRODUCT(--(((C9:C98&lt;&gt;0)+(H9:H98&lt;&gt;0)&gt;0)*((D9:D98=0)*(I9:I98=0))))</f>
        <v>90</v>
      </c>
      <c r="C5" s="13" t="s">
        <v>64</v>
      </c>
      <c r="D5" s="14" t="n">
        <f aca="false">SUMPRODUCT(--(((D9:D98&lt;&gt;0)+(I9:I98&lt;&gt;0)&gt;0)*((C9:C98=0)*(H9:H98=0))))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SUMPRODUCT(--(((C9:C98&lt;&gt;0)+(H9:H98&lt;&gt;0)&gt;0)*((D9:D98=0)*(I9:I98=0)))*C9:C98)</f>
        <v>6687</v>
      </c>
      <c r="C6" s="13" t="s">
        <v>67</v>
      </c>
      <c r="D6" s="14" t="n">
        <f aca="false">SUMPRODUCT(--(((C9:C98&lt;&gt;0)+(H9:H98&lt;&gt;0)&gt;0)*((D9:D98=0)*(I9:I98=0)))*H9:H98)</f>
        <v>256772.1</v>
      </c>
      <c r="E6" s="13" t="s">
        <v>68</v>
      </c>
      <c r="F6" s="14" t="n">
        <f aca="false">SUMPRODUCT(--(((D9:D98&lt;&gt;0)+(I9:I98&lt;&gt;0)&gt;0)*((C9:C98=0)*(H9:H98=0)))*D9:D98)</f>
        <v>0</v>
      </c>
      <c r="G6" s="13" t="s">
        <v>69</v>
      </c>
      <c r="H6" s="14" t="n">
        <f aca="false">SUMPRODUCT(--(((D9:D98&lt;&gt;0)+(I9:I98&lt;&gt;0)&gt;0)*((C9:C98=0)*(H9:H98=0)))*I9:I98)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645</v>
      </c>
      <c r="B9" s="7" t="str">
        <f aca="false">IFERROR(INDEX('Source'!$C:$C,MATCH($A9,'Source'!$B:$B,0)),"")</f>
        <v>חגורת פאבליק (רצועות אבדוקציה)</v>
      </c>
      <c r="C9" s="8" t="n">
        <f aca="false">SUMIFS('Source'!$D:$D,'Source'!$A:$A,"208 - Medipal Company NABLUS",'Source'!$B:$B,$A9)</f>
        <v>200</v>
      </c>
      <c r="D9" s="8" t="n">
        <f aca="false">SUMIFS('Source'!$F:$F,'Source'!$A:$A,"208 - Medipal Company NABLUS",'Source'!$B:$B,$A9)</f>
        <v>0</v>
      </c>
      <c r="E9" s="8" t="n">
        <f aca="false">D9*$J$5</f>
        <v>0</v>
      </c>
      <c r="F9" s="8" t="n">
        <f aca="false">E9-C9</f>
        <v>-200</v>
      </c>
      <c r="G9" s="9" t="n">
        <f aca="false">IF(AND(C9=0,E9=0),0,IF(C9=0,"New",(E9-C9)/C9))</f>
        <v>-1</v>
      </c>
      <c r="H9" s="8" t="n">
        <f aca="false">SUMIFS('Source'!$E:$E,'Source'!$A:$A,"208 - Medipal Company NABLUS",'Source'!$B:$B,$A9)</f>
        <v>32424.43</v>
      </c>
      <c r="I9" s="8" t="n">
        <f aca="false">SUMIFS('Source'!$G:$G,'Source'!$A:$A,"208 - Medipal Company NABLUS",'Source'!$B:$B,$A9)</f>
        <v>0</v>
      </c>
      <c r="J9" s="8" t="n">
        <f aca="false">I9*$J$5</f>
        <v>0</v>
      </c>
      <c r="K9" s="8" t="n">
        <f aca="false">J9-H9</f>
        <v>-32424.43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651</v>
      </c>
      <c r="B10" s="7" t="str">
        <f aca="false">IFERROR(INDEX('Source'!$C:$C,MATCH($A10,'Source'!$B:$B,0)),"")</f>
        <v>חגורת פאבליק (רצועות אבדוקציה)</v>
      </c>
      <c r="C10" s="8" t="n">
        <f aca="false">SUMIFS('Source'!$D:$D,'Source'!$A:$A,"208 - Medipal Company NABLUS",'Source'!$B:$B,$A10)</f>
        <v>200</v>
      </c>
      <c r="D10" s="8" t="n">
        <f aca="false">SUMIFS('Source'!$F:$F,'Source'!$A:$A,"208 - Medipal Company NABLUS",'Source'!$B:$B,$A10)</f>
        <v>0</v>
      </c>
      <c r="E10" s="8" t="n">
        <f aca="false">D10*$J$5</f>
        <v>0</v>
      </c>
      <c r="F10" s="8" t="n">
        <f aca="false">E10-C10</f>
        <v>-200</v>
      </c>
      <c r="G10" s="9" t="n">
        <f aca="false">IF(AND(C10=0,E10=0),0,IF(C10=0,"New",(E10-C10)/C10))</f>
        <v>-1</v>
      </c>
      <c r="H10" s="8" t="n">
        <f aca="false">SUMIFS('Source'!$E:$E,'Source'!$A:$A,"208 - Medipal Company NABLUS",'Source'!$B:$B,$A10)</f>
        <v>32424.43</v>
      </c>
      <c r="I10" s="8" t="n">
        <f aca="false">SUMIFS('Source'!$G:$G,'Source'!$A:$A,"208 - Medipal Company NABLUS",'Source'!$B:$B,$A10)</f>
        <v>0</v>
      </c>
      <c r="J10" s="8" t="n">
        <f aca="false">I10*$J$5</f>
        <v>0</v>
      </c>
      <c r="K10" s="8" t="n">
        <f aca="false">J10-H10</f>
        <v>-32424.43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107</v>
      </c>
      <c r="B11" s="7" t="str">
        <f aca="false">IFERROR(INDEX('Source'!$C:$C,MATCH($A11,'Source'!$B:$B,0)),"")</f>
        <v>חגורת גב עם תמיכות</v>
      </c>
      <c r="C11" s="8" t="n">
        <f aca="false">SUMIFS('Source'!$D:$D,'Source'!$A:$A,"208 - Medipal Company NABLUS",'Source'!$B:$B,$A11)</f>
        <v>550</v>
      </c>
      <c r="D11" s="8" t="n">
        <f aca="false">SUMIFS('Source'!$F:$F,'Source'!$A:$A,"208 - Medipal Company NABLUS",'Source'!$B:$B,$A11)</f>
        <v>0</v>
      </c>
      <c r="E11" s="8" t="n">
        <f aca="false">D11*$J$5</f>
        <v>0</v>
      </c>
      <c r="F11" s="8" t="n">
        <f aca="false">E11-C11</f>
        <v>-550</v>
      </c>
      <c r="G11" s="9" t="n">
        <f aca="false">IF(AND(C11=0,E11=0),0,IF(C11=0,"New",(E11-C11)/C11))</f>
        <v>-1</v>
      </c>
      <c r="H11" s="8" t="n">
        <f aca="false">SUMIFS('Source'!$E:$E,'Source'!$A:$A,"208 - Medipal Company NABLUS",'Source'!$B:$B,$A11)</f>
        <v>25232.79</v>
      </c>
      <c r="I11" s="8" t="n">
        <f aca="false">SUMIFS('Source'!$G:$G,'Source'!$A:$A,"208 - Medipal Company NABLUS",'Source'!$B:$B,$A11)</f>
        <v>0</v>
      </c>
      <c r="J11" s="8" t="n">
        <f aca="false">I11*$J$5</f>
        <v>0</v>
      </c>
      <c r="K11" s="8" t="n">
        <f aca="false">J11-H11</f>
        <v>-25232.79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665</v>
      </c>
      <c r="B12" s="7" t="str">
        <f aca="false">IFERROR(INDEX('Source'!$C:$C,MATCH($A12,'Source'!$B:$B,0)),"")</f>
        <v>חגורת פאבליק (רצועות אבדוקציה)</v>
      </c>
      <c r="C12" s="8" t="n">
        <f aca="false">SUMIFS('Source'!$D:$D,'Source'!$A:$A,"208 - Medipal Company NABLUS",'Source'!$B:$B,$A12)</f>
        <v>100</v>
      </c>
      <c r="D12" s="8" t="n">
        <f aca="false">SUMIFS('Source'!$F:$F,'Source'!$A:$A,"208 - Medipal Company NABLUS",'Source'!$B:$B,$A12)</f>
        <v>0</v>
      </c>
      <c r="E12" s="8" t="n">
        <f aca="false">D12*$J$5</f>
        <v>0</v>
      </c>
      <c r="F12" s="8" t="n">
        <f aca="false">E12-C12</f>
        <v>-100</v>
      </c>
      <c r="G12" s="9" t="n">
        <f aca="false">IF(AND(C12=0,E12=0),0,IF(C12=0,"New",(E12-C12)/C12))</f>
        <v>-1</v>
      </c>
      <c r="H12" s="8" t="n">
        <f aca="false">SUMIFS('Source'!$E:$E,'Source'!$A:$A,"208 - Medipal Company NABLUS",'Source'!$B:$B,$A12)</f>
        <v>16212.21</v>
      </c>
      <c r="I12" s="8" t="n">
        <f aca="false">SUMIFS('Source'!$G:$G,'Source'!$A:$A,"208 - Medipal Company NABLUS",'Source'!$B:$B,$A12)</f>
        <v>0</v>
      </c>
      <c r="J12" s="8" t="n">
        <f aca="false">I12*$J$5</f>
        <v>0</v>
      </c>
      <c r="K12" s="8" t="n">
        <f aca="false">J12-H12</f>
        <v>-16212.21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308</v>
      </c>
      <c r="B13" s="7" t="str">
        <f aca="false">IFERROR(INDEX('Source'!$C:$C,MATCH($A13,'Source'!$B:$B,0)),"")</f>
        <v>מגן ברך + צירים</v>
      </c>
      <c r="C13" s="8" t="n">
        <f aca="false">SUMIFS('Source'!$D:$D,'Source'!$A:$A,"208 - Medipal Company NABLUS",'Source'!$B:$B,$A13)</f>
        <v>330</v>
      </c>
      <c r="D13" s="8" t="n">
        <f aca="false">SUMIFS('Source'!$F:$F,'Source'!$A:$A,"208 - Medipal Company NABLUS",'Source'!$B:$B,$A13)</f>
        <v>0</v>
      </c>
      <c r="E13" s="8" t="n">
        <f aca="false">D13*$J$5</f>
        <v>0</v>
      </c>
      <c r="F13" s="8" t="n">
        <f aca="false">E13-C13</f>
        <v>-330</v>
      </c>
      <c r="G13" s="9" t="n">
        <f aca="false">IF(AND(C13=0,E13=0),0,IF(C13=0,"New",(E13-C13)/C13))</f>
        <v>-1</v>
      </c>
      <c r="H13" s="8" t="n">
        <f aca="false">SUMIFS('Source'!$E:$E,'Source'!$A:$A,"208 - Medipal Company NABLUS",'Source'!$B:$B,$A13)</f>
        <v>15083.9</v>
      </c>
      <c r="I13" s="8" t="n">
        <f aca="false">SUMIFS('Source'!$G:$G,'Source'!$A:$A,"208 - Medipal Company NABLUS",'Source'!$B:$B,$A13)</f>
        <v>0</v>
      </c>
      <c r="J13" s="8" t="n">
        <f aca="false">I13*$J$5</f>
        <v>0</v>
      </c>
      <c r="K13" s="8" t="n">
        <f aca="false">J13-H13</f>
        <v>-15083.9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562</v>
      </c>
      <c r="B14" s="7" t="str">
        <f aca="false">IFERROR(INDEX('Source'!$C:$C,MATCH($A14,'Source'!$B:$B,0)),"")</f>
        <v>כרית שינה חלומית</v>
      </c>
      <c r="C14" s="8" t="n">
        <f aca="false">SUMIFS('Source'!$D:$D,'Source'!$A:$A,"208 - Medipal Company NABLUS",'Source'!$B:$B,$A14)</f>
        <v>142</v>
      </c>
      <c r="D14" s="8" t="n">
        <f aca="false">SUMIFS('Source'!$F:$F,'Source'!$A:$A,"208 - Medipal Company NABLUS",'Source'!$B:$B,$A14)</f>
        <v>0</v>
      </c>
      <c r="E14" s="8" t="n">
        <f aca="false">D14*$J$5</f>
        <v>0</v>
      </c>
      <c r="F14" s="8" t="n">
        <f aca="false">E14-C14</f>
        <v>-142</v>
      </c>
      <c r="G14" s="9" t="n">
        <f aca="false">IF(AND(C14=0,E14=0),0,IF(C14=0,"New",(E14-C14)/C14))</f>
        <v>-1</v>
      </c>
      <c r="H14" s="8" t="n">
        <f aca="false">SUMIFS('Source'!$E:$E,'Source'!$A:$A,"208 - Medipal Company NABLUS",'Source'!$B:$B,$A14)</f>
        <v>14683.56</v>
      </c>
      <c r="I14" s="8" t="n">
        <f aca="false">SUMIFS('Source'!$G:$G,'Source'!$A:$A,"208 - Medipal Company NABLUS",'Source'!$B:$B,$A14)</f>
        <v>0</v>
      </c>
      <c r="J14" s="8" t="n">
        <f aca="false">I14*$J$5</f>
        <v>0</v>
      </c>
      <c r="K14" s="8" t="n">
        <f aca="false">J14-H14</f>
        <v>-14683.56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185</v>
      </c>
      <c r="B15" s="7" t="str">
        <f aca="false">IFERROR(INDEX('Source'!$C:$C,MATCH($A15,'Source'!$B:$B,0)),"")</f>
        <v>מגן ברך עם תמיכות</v>
      </c>
      <c r="C15" s="8" t="n">
        <f aca="false">SUMIFS('Source'!$D:$D,'Source'!$A:$A,"208 - Medipal Company NABLUS",'Source'!$B:$B,$A15)</f>
        <v>330</v>
      </c>
      <c r="D15" s="8" t="n">
        <f aca="false">SUMIFS('Source'!$F:$F,'Source'!$A:$A,"208 - Medipal Company NABLUS",'Source'!$B:$B,$A15)</f>
        <v>0</v>
      </c>
      <c r="E15" s="8" t="n">
        <f aca="false">D15*$J$5</f>
        <v>0</v>
      </c>
      <c r="F15" s="8" t="n">
        <f aca="false">E15-C15</f>
        <v>-330</v>
      </c>
      <c r="G15" s="9" t="n">
        <f aca="false">IF(AND(C15=0,E15=0),0,IF(C15=0,"New",(E15-C15)/C15))</f>
        <v>-1</v>
      </c>
      <c r="H15" s="8" t="n">
        <f aca="false">SUMIFS('Source'!$E:$E,'Source'!$A:$A,"208 - Medipal Company NABLUS",'Source'!$B:$B,$A15)</f>
        <v>10155.14</v>
      </c>
      <c r="I15" s="8" t="n">
        <f aca="false">SUMIFS('Source'!$G:$G,'Source'!$A:$A,"208 - Medipal Company NABLUS",'Source'!$B:$B,$A15)</f>
        <v>0</v>
      </c>
      <c r="J15" s="8" t="n">
        <f aca="false">I15*$J$5</f>
        <v>0</v>
      </c>
      <c r="K15" s="8" t="n">
        <f aca="false">J15-H15</f>
        <v>-10155.14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812</v>
      </c>
      <c r="B16" s="7" t="str">
        <f aca="false">IFERROR(INDEX('Source'!$C:$C,MATCH($A16,'Source'!$B:$B,0)),"")</f>
        <v>מדרס מתכוונן</v>
      </c>
      <c r="C16" s="8" t="n">
        <f aca="false">SUMIFS('Source'!$D:$D,'Source'!$A:$A,"208 - Medipal Company NABLUS",'Source'!$B:$B,$A16)</f>
        <v>300</v>
      </c>
      <c r="D16" s="8" t="n">
        <f aca="false">SUMIFS('Source'!$F:$F,'Source'!$A:$A,"208 - Medipal Company NABLUS",'Source'!$B:$B,$A16)</f>
        <v>0</v>
      </c>
      <c r="E16" s="8" t="n">
        <f aca="false">D16*$J$5</f>
        <v>0</v>
      </c>
      <c r="F16" s="8" t="n">
        <f aca="false">E16-C16</f>
        <v>-300</v>
      </c>
      <c r="G16" s="9" t="n">
        <f aca="false">IF(AND(C16=0,E16=0),0,IF(C16=0,"New",(E16-C16)/C16))</f>
        <v>-1</v>
      </c>
      <c r="H16" s="8" t="n">
        <f aca="false">SUMIFS('Source'!$E:$E,'Source'!$A:$A,"208 - Medipal Company NABLUS",'Source'!$B:$B,$A16)</f>
        <v>9625.04</v>
      </c>
      <c r="I16" s="8" t="n">
        <f aca="false">SUMIFS('Source'!$G:$G,'Source'!$A:$A,"208 - Medipal Company NABLUS",'Source'!$B:$B,$A16)</f>
        <v>0</v>
      </c>
      <c r="J16" s="8" t="n">
        <f aca="false">I16*$J$5</f>
        <v>0</v>
      </c>
      <c r="K16" s="8" t="n">
        <f aca="false">J16-H16</f>
        <v>-9625.04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1035</v>
      </c>
      <c r="B17" s="7" t="str">
        <f aca="false">IFERROR(INDEX('Source'!$C:$C,MATCH($A17,'Source'!$B:$B,0)),"")</f>
        <v>מדרס מתכוונן</v>
      </c>
      <c r="C17" s="8" t="n">
        <f aca="false">SUMIFS('Source'!$D:$D,'Source'!$A:$A,"208 - Medipal Company NABLUS",'Source'!$B:$B,$A17)</f>
        <v>300</v>
      </c>
      <c r="D17" s="8" t="n">
        <f aca="false">SUMIFS('Source'!$F:$F,'Source'!$A:$A,"208 - Medipal Company NABLUS",'Source'!$B:$B,$A17)</f>
        <v>0</v>
      </c>
      <c r="E17" s="8" t="n">
        <f aca="false">D17*$J$5</f>
        <v>0</v>
      </c>
      <c r="F17" s="8" t="n">
        <f aca="false">E17-C17</f>
        <v>-300</v>
      </c>
      <c r="G17" s="9" t="n">
        <f aca="false">IF(AND(C17=0,E17=0),0,IF(C17=0,"New",(E17-C17)/C17))</f>
        <v>-1</v>
      </c>
      <c r="H17" s="8" t="n">
        <f aca="false">SUMIFS('Source'!$E:$E,'Source'!$A:$A,"208 - Medipal Company NABLUS",'Source'!$B:$B,$A17)</f>
        <v>9625.03</v>
      </c>
      <c r="I17" s="8" t="n">
        <f aca="false">SUMIFS('Source'!$G:$G,'Source'!$A:$A,"208 - Medipal Company NABLUS",'Source'!$B:$B,$A17)</f>
        <v>0</v>
      </c>
      <c r="J17" s="8" t="n">
        <f aca="false">I17*$J$5</f>
        <v>0</v>
      </c>
      <c r="K17" s="8" t="n">
        <f aca="false">J17-H17</f>
        <v>-9625.03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103</v>
      </c>
      <c r="B18" s="7" t="str">
        <f aca="false">IFERROR(INDEX('Source'!$C:$C,MATCH($A18,'Source'!$B:$B,0)),"")</f>
        <v>מיישר כתפיים</v>
      </c>
      <c r="C18" s="8" t="n">
        <f aca="false">SUMIFS('Source'!$D:$D,'Source'!$A:$A,"208 - Medipal Company NABLUS",'Source'!$B:$B,$A18)</f>
        <v>330</v>
      </c>
      <c r="D18" s="8" t="n">
        <f aca="false">SUMIFS('Source'!$F:$F,'Source'!$A:$A,"208 - Medipal Company NABLUS",'Source'!$B:$B,$A18)</f>
        <v>0</v>
      </c>
      <c r="E18" s="8" t="n">
        <f aca="false">D18*$J$5</f>
        <v>0</v>
      </c>
      <c r="F18" s="8" t="n">
        <f aca="false">E18-C18</f>
        <v>-330</v>
      </c>
      <c r="G18" s="9" t="n">
        <f aca="false">IF(AND(C18=0,E18=0),0,IF(C18=0,"New",(E18-C18)/C18))</f>
        <v>-1</v>
      </c>
      <c r="H18" s="8" t="n">
        <f aca="false">SUMIFS('Source'!$E:$E,'Source'!$A:$A,"208 - Medipal Company NABLUS",'Source'!$B:$B,$A18)</f>
        <v>8648.61</v>
      </c>
      <c r="I18" s="8" t="n">
        <f aca="false">SUMIFS('Source'!$G:$G,'Source'!$A:$A,"208 - Medipal Company NABLUS",'Source'!$B:$B,$A18)</f>
        <v>0</v>
      </c>
      <c r="J18" s="8" t="n">
        <f aca="false">I18*$J$5</f>
        <v>0</v>
      </c>
      <c r="K18" s="8" t="n">
        <f aca="false">J18-H18</f>
        <v>-8648.61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192</v>
      </c>
      <c r="B19" s="7" t="str">
        <f aca="false">IFERROR(INDEX('Source'!$C:$C,MATCH($A19,'Source'!$B:$B,0)),"")</f>
        <v>סד לאגודל</v>
      </c>
      <c r="C19" s="8" t="n">
        <f aca="false">SUMIFS('Source'!$D:$D,'Source'!$A:$A,"208 - Medipal Company NABLUS",'Source'!$B:$B,$A19)</f>
        <v>550</v>
      </c>
      <c r="D19" s="8" t="n">
        <f aca="false">SUMIFS('Source'!$F:$F,'Source'!$A:$A,"208 - Medipal Company NABLUS",'Source'!$B:$B,$A19)</f>
        <v>0</v>
      </c>
      <c r="E19" s="8" t="n">
        <f aca="false">D19*$J$5</f>
        <v>0</v>
      </c>
      <c r="F19" s="8" t="n">
        <f aca="false">E19-C19</f>
        <v>-550</v>
      </c>
      <c r="G19" s="9" t="n">
        <f aca="false">IF(AND(C19=0,E19=0),0,IF(C19=0,"New",(E19-C19)/C19))</f>
        <v>-1</v>
      </c>
      <c r="H19" s="8" t="n">
        <f aca="false">SUMIFS('Source'!$E:$E,'Source'!$A:$A,"208 - Medipal Company NABLUS",'Source'!$B:$B,$A19)</f>
        <v>7501.67</v>
      </c>
      <c r="I19" s="8" t="n">
        <f aca="false">SUMIFS('Source'!$G:$G,'Source'!$A:$A,"208 - Medipal Company NABLUS",'Source'!$B:$B,$A19)</f>
        <v>0</v>
      </c>
      <c r="J19" s="8" t="n">
        <f aca="false">I19*$J$5</f>
        <v>0</v>
      </c>
      <c r="K19" s="8" t="n">
        <f aca="false">J19-H19</f>
        <v>-7501.67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228</v>
      </c>
      <c r="B20" s="7" t="str">
        <f aca="false">IFERROR(INDEX('Source'!$C:$C,MATCH($A20,'Source'!$B:$B,0)),"")</f>
        <v>AC27</v>
      </c>
      <c r="C20" s="8" t="n">
        <f aca="false">SUMIFS('Source'!$D:$D,'Source'!$A:$A,"208 - Medipal Company NABLUS",'Source'!$B:$B,$A20)</f>
        <v>330</v>
      </c>
      <c r="D20" s="8" t="n">
        <f aca="false">SUMIFS('Source'!$F:$F,'Source'!$A:$A,"208 - Medipal Company NABLUS",'Source'!$B:$B,$A20)</f>
        <v>0</v>
      </c>
      <c r="E20" s="8" t="n">
        <f aca="false">D20*$J$5</f>
        <v>0</v>
      </c>
      <c r="F20" s="8" t="n">
        <f aca="false">E20-C20</f>
        <v>-330</v>
      </c>
      <c r="G20" s="9" t="n">
        <f aca="false">IF(AND(C20=0,E20=0),0,IF(C20=0,"New",(E20-C20)/C20))</f>
        <v>-1</v>
      </c>
      <c r="H20" s="8" t="n">
        <f aca="false">SUMIFS('Source'!$E:$E,'Source'!$A:$A,"208 - Medipal Company NABLUS",'Source'!$B:$B,$A20)</f>
        <v>6453.92</v>
      </c>
      <c r="I20" s="8" t="n">
        <f aca="false">SUMIFS('Source'!$G:$G,'Source'!$A:$A,"208 - Medipal Company NABLUS",'Source'!$B:$B,$A20)</f>
        <v>0</v>
      </c>
      <c r="J20" s="8" t="n">
        <f aca="false">I20*$J$5</f>
        <v>0</v>
      </c>
      <c r="K20" s="8" t="n">
        <f aca="false">J20-H20</f>
        <v>-6453.92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230</v>
      </c>
      <c r="B21" s="7" t="str">
        <f aca="false">IFERROR(INDEX('Source'!$C:$C,MATCH($A21,'Source'!$B:$B,0)),"")</f>
        <v>AC27</v>
      </c>
      <c r="C21" s="8" t="n">
        <f aca="false">SUMIFS('Source'!$D:$D,'Source'!$A:$A,"208 - Medipal Company NABLUS",'Source'!$B:$B,$A21)</f>
        <v>330</v>
      </c>
      <c r="D21" s="8" t="n">
        <f aca="false">SUMIFS('Source'!$F:$F,'Source'!$A:$A,"208 - Medipal Company NABLUS",'Source'!$B:$B,$A21)</f>
        <v>0</v>
      </c>
      <c r="E21" s="8" t="n">
        <f aca="false">D21*$J$5</f>
        <v>0</v>
      </c>
      <c r="F21" s="8" t="n">
        <f aca="false">E21-C21</f>
        <v>-330</v>
      </c>
      <c r="G21" s="9" t="n">
        <f aca="false">IF(AND(C21=0,E21=0),0,IF(C21=0,"New",(E21-C21)/C21))</f>
        <v>-1</v>
      </c>
      <c r="H21" s="8" t="n">
        <f aca="false">SUMIFS('Source'!$E:$E,'Source'!$A:$A,"208 - Medipal Company NABLUS",'Source'!$B:$B,$A21)</f>
        <v>6453.92</v>
      </c>
      <c r="I21" s="8" t="n">
        <f aca="false">SUMIFS('Source'!$G:$G,'Source'!$A:$A,"208 - Medipal Company NABLUS",'Source'!$B:$B,$A21)</f>
        <v>0</v>
      </c>
      <c r="J21" s="8" t="n">
        <f aca="false">I21*$J$5</f>
        <v>0</v>
      </c>
      <c r="K21" s="8" t="n">
        <f aca="false">J21-H21</f>
        <v>-6453.92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1038</v>
      </c>
      <c r="B22" s="7" t="str">
        <f aca="false">IFERROR(INDEX('Source'!$C:$C,MATCH($A22,'Source'!$B:$B,0)),"")</f>
        <v>מדרס מתכוונן</v>
      </c>
      <c r="C22" s="8" t="n">
        <f aca="false">SUMIFS('Source'!$D:$D,'Source'!$A:$A,"208 - Medipal Company NABLUS",'Source'!$B:$B,$A22)</f>
        <v>200</v>
      </c>
      <c r="D22" s="8" t="n">
        <f aca="false">SUMIFS('Source'!$F:$F,'Source'!$A:$A,"208 - Medipal Company NABLUS",'Source'!$B:$B,$A22)</f>
        <v>0</v>
      </c>
      <c r="E22" s="8" t="n">
        <f aca="false">D22*$J$5</f>
        <v>0</v>
      </c>
      <c r="F22" s="8" t="n">
        <f aca="false">E22-C22</f>
        <v>-200</v>
      </c>
      <c r="G22" s="9" t="n">
        <f aca="false">IF(AND(C22=0,E22=0),0,IF(C22=0,"New",(E22-C22)/C22))</f>
        <v>-1</v>
      </c>
      <c r="H22" s="8" t="n">
        <f aca="false">SUMIFS('Source'!$E:$E,'Source'!$A:$A,"208 - Medipal Company NABLUS",'Source'!$B:$B,$A22)</f>
        <v>6416.69</v>
      </c>
      <c r="I22" s="8" t="n">
        <f aca="false">SUMIFS('Source'!$G:$G,'Source'!$A:$A,"208 - Medipal Company NABLUS",'Source'!$B:$B,$A22)</f>
        <v>0</v>
      </c>
      <c r="J22" s="8" t="n">
        <f aca="false">I22*$J$5</f>
        <v>0</v>
      </c>
      <c r="K22" s="8" t="n">
        <f aca="false">J22-H22</f>
        <v>-6416.69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162</v>
      </c>
      <c r="B23" s="7" t="str">
        <f aca="false">IFERROR(INDEX('Source'!$C:$C,MATCH($A23,'Source'!$B:$B,0)),"")</f>
        <v>חבק טניס</v>
      </c>
      <c r="C23" s="8" t="n">
        <f aca="false">SUMIFS('Source'!$D:$D,'Source'!$A:$A,"208 - Medipal Company NABLUS",'Source'!$B:$B,$A23)</f>
        <v>341</v>
      </c>
      <c r="D23" s="8" t="n">
        <f aca="false">SUMIFS('Source'!$F:$F,'Source'!$A:$A,"208 - Medipal Company NABLUS",'Source'!$B:$B,$A23)</f>
        <v>0</v>
      </c>
      <c r="E23" s="8" t="n">
        <f aca="false">D23*$J$5</f>
        <v>0</v>
      </c>
      <c r="F23" s="8" t="n">
        <f aca="false">E23-C23</f>
        <v>-341</v>
      </c>
      <c r="G23" s="9" t="n">
        <f aca="false">IF(AND(C23=0,E23=0),0,IF(C23=0,"New",(E23-C23)/C23))</f>
        <v>-1</v>
      </c>
      <c r="H23" s="8" t="n">
        <f aca="false">SUMIFS('Source'!$E:$E,'Source'!$A:$A,"208 - Medipal Company NABLUS",'Source'!$B:$B,$A23)</f>
        <v>4612.63</v>
      </c>
      <c r="I23" s="8" t="n">
        <f aca="false">SUMIFS('Source'!$G:$G,'Source'!$A:$A,"208 - Medipal Company NABLUS",'Source'!$B:$B,$A23)</f>
        <v>0</v>
      </c>
      <c r="J23" s="8" t="n">
        <f aca="false">I23*$J$5</f>
        <v>0</v>
      </c>
      <c r="K23" s="8" t="n">
        <f aca="false">J23-H23</f>
        <v>-4612.63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413</v>
      </c>
      <c r="B24" s="7" t="str">
        <f aca="false">IFERROR(INDEX('Source'!$C:$C,MATCH($A24,'Source'!$B:$B,0)),"")</f>
        <v>חגורה למנותחי בית חזה</v>
      </c>
      <c r="C24" s="8" t="n">
        <f aca="false">SUMIFS('Source'!$D:$D,'Source'!$A:$A,"208 - Medipal Company NABLUS",'Source'!$B:$B,$A24)</f>
        <v>55</v>
      </c>
      <c r="D24" s="8" t="n">
        <f aca="false">SUMIFS('Source'!$F:$F,'Source'!$A:$A,"208 - Medipal Company NABLUS",'Source'!$B:$B,$A24)</f>
        <v>0</v>
      </c>
      <c r="E24" s="8" t="n">
        <f aca="false">D24*$J$5</f>
        <v>0</v>
      </c>
      <c r="F24" s="8" t="n">
        <f aca="false">E24-C24</f>
        <v>-55</v>
      </c>
      <c r="G24" s="9" t="n">
        <f aca="false">IF(AND(C24=0,E24=0),0,IF(C24=0,"New",(E24-C24)/C24))</f>
        <v>-1</v>
      </c>
      <c r="H24" s="8" t="n">
        <f aca="false">SUMIFS('Source'!$E:$E,'Source'!$A:$A,"208 - Medipal Company NABLUS",'Source'!$B:$B,$A24)</f>
        <v>3595.85</v>
      </c>
      <c r="I24" s="8" t="n">
        <f aca="false">SUMIFS('Source'!$G:$G,'Source'!$A:$A,"208 - Medipal Company NABLUS",'Source'!$B:$B,$A24)</f>
        <v>0</v>
      </c>
      <c r="J24" s="8" t="n">
        <f aca="false">I24*$J$5</f>
        <v>0</v>
      </c>
      <c r="K24" s="8" t="n">
        <f aca="false">J24-H24</f>
        <v>-3595.85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1246</v>
      </c>
      <c r="B25" s="7" t="str">
        <f aca="false">IFERROR(INDEX('Source'!$C:$C,MATCH($A25,'Source'!$B:$B,0)),"")</f>
        <v>ח.גב אורירית (30)</v>
      </c>
      <c r="C25" s="8" t="n">
        <f aca="false">SUMIFS('Source'!$D:$D,'Source'!$A:$A,"208 - Medipal Company NABLUS",'Source'!$B:$B,$A25)</f>
        <v>20</v>
      </c>
      <c r="D25" s="8" t="n">
        <f aca="false">SUMIFS('Source'!$F:$F,'Source'!$A:$A,"208 - Medipal Company NABLUS",'Source'!$B:$B,$A25)</f>
        <v>0</v>
      </c>
      <c r="E25" s="8" t="n">
        <f aca="false">D25*$J$5</f>
        <v>0</v>
      </c>
      <c r="F25" s="8" t="n">
        <f aca="false">E25-C25</f>
        <v>-20</v>
      </c>
      <c r="G25" s="9" t="n">
        <f aca="false">IF(AND(C25=0,E25=0),0,IF(C25=0,"New",(E25-C25)/C25))</f>
        <v>-1</v>
      </c>
      <c r="H25" s="8" t="n">
        <f aca="false">SUMIFS('Source'!$E:$E,'Source'!$A:$A,"208 - Medipal Company NABLUS",'Source'!$B:$B,$A25)</f>
        <v>3513.36</v>
      </c>
      <c r="I25" s="8" t="n">
        <f aca="false">SUMIFS('Source'!$G:$G,'Source'!$A:$A,"208 - Medipal Company NABLUS",'Source'!$B:$B,$A25)</f>
        <v>0</v>
      </c>
      <c r="J25" s="8" t="n">
        <f aca="false">I25*$J$5</f>
        <v>0</v>
      </c>
      <c r="K25" s="8" t="n">
        <f aca="false">J25-H25</f>
        <v>-3513.36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265</v>
      </c>
      <c r="B26" s="7" t="str">
        <f aca="false">IFERROR(INDEX('Source'!$C:$C,MATCH($A26,'Source'!$B:$B,0)),"")</f>
        <v>מגן קרסול</v>
      </c>
      <c r="C26" s="8" t="n">
        <f aca="false">SUMIFS('Source'!$D:$D,'Source'!$A:$A,"208 - Medipal Company NABLUS",'Source'!$B:$B,$A26)</f>
        <v>220</v>
      </c>
      <c r="D26" s="8" t="n">
        <f aca="false">SUMIFS('Source'!$F:$F,'Source'!$A:$A,"208 - Medipal Company NABLUS",'Source'!$B:$B,$A26)</f>
        <v>0</v>
      </c>
      <c r="E26" s="8" t="n">
        <f aca="false">D26*$J$5</f>
        <v>0</v>
      </c>
      <c r="F26" s="8" t="n">
        <f aca="false">E26-C26</f>
        <v>-220</v>
      </c>
      <c r="G26" s="9" t="n">
        <f aca="false">IF(AND(C26=0,E26=0),0,IF(C26=0,"New",(E26-C26)/C26))</f>
        <v>-1</v>
      </c>
      <c r="H26" s="8" t="n">
        <f aca="false">SUMIFS('Source'!$E:$E,'Source'!$A:$A,"208 - Medipal Company NABLUS",'Source'!$B:$B,$A26)</f>
        <v>3409.86</v>
      </c>
      <c r="I26" s="8" t="n">
        <f aca="false">SUMIFS('Source'!$G:$G,'Source'!$A:$A,"208 - Medipal Company NABLUS",'Source'!$B:$B,$A26)</f>
        <v>0</v>
      </c>
      <c r="J26" s="8" t="n">
        <f aca="false">I26*$J$5</f>
        <v>0</v>
      </c>
      <c r="K26" s="8" t="n">
        <f aca="false">J26-H26</f>
        <v>-3409.86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175</v>
      </c>
      <c r="B27" s="7" t="str">
        <f aca="false">IFERROR(INDEX('Source'!$C:$C,MATCH($A27,'Source'!$B:$B,0)),"")</f>
        <v>חבק לשורש כף היד</v>
      </c>
      <c r="C27" s="8" t="n">
        <f aca="false">SUMIFS('Source'!$D:$D,'Source'!$A:$A,"208 - Medipal Company NABLUS",'Source'!$B:$B,$A27)</f>
        <v>220</v>
      </c>
      <c r="D27" s="8" t="n">
        <f aca="false">SUMIFS('Source'!$F:$F,'Source'!$A:$A,"208 - Medipal Company NABLUS",'Source'!$B:$B,$A27)</f>
        <v>0</v>
      </c>
      <c r="E27" s="8" t="n">
        <f aca="false">D27*$J$5</f>
        <v>0</v>
      </c>
      <c r="F27" s="8" t="n">
        <f aca="false">E27-C27</f>
        <v>-220</v>
      </c>
      <c r="G27" s="9" t="n">
        <f aca="false">IF(AND(C27=0,E27=0),0,IF(C27=0,"New",(E27-C27)/C27))</f>
        <v>-1</v>
      </c>
      <c r="H27" s="8" t="n">
        <f aca="false">SUMIFS('Source'!$E:$E,'Source'!$A:$A,"208 - Medipal Company NABLUS",'Source'!$B:$B,$A27)</f>
        <v>3254.87</v>
      </c>
      <c r="I27" s="8" t="n">
        <f aca="false">SUMIFS('Source'!$G:$G,'Source'!$A:$A,"208 - Medipal Company NABLUS",'Source'!$B:$B,$A27)</f>
        <v>0</v>
      </c>
      <c r="J27" s="8" t="n">
        <f aca="false">I27*$J$5</f>
        <v>0</v>
      </c>
      <c r="K27" s="8" t="n">
        <f aca="false">J27-H27</f>
        <v>-3254.87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900</v>
      </c>
      <c r="B28" s="7" t="str">
        <f aca="false">IFERROR(INDEX('Source'!$C:$C,MATCH($A28,'Source'!$B:$B,0)),"")</f>
        <v>מדרס מתכוונן</v>
      </c>
      <c r="C28" s="8" t="n">
        <f aca="false">SUMIFS('Source'!$D:$D,'Source'!$A:$A,"208 - Medipal Company NABLUS",'Source'!$B:$B,$A28)</f>
        <v>100</v>
      </c>
      <c r="D28" s="8" t="n">
        <f aca="false">SUMIFS('Source'!$F:$F,'Source'!$A:$A,"208 - Medipal Company NABLUS",'Source'!$B:$B,$A28)</f>
        <v>0</v>
      </c>
      <c r="E28" s="8" t="n">
        <f aca="false">D28*$J$5</f>
        <v>0</v>
      </c>
      <c r="F28" s="8" t="n">
        <f aca="false">E28-C28</f>
        <v>-100</v>
      </c>
      <c r="G28" s="9" t="n">
        <f aca="false">IF(AND(C28=0,E28=0),0,IF(C28=0,"New",(E28-C28)/C28))</f>
        <v>-1</v>
      </c>
      <c r="H28" s="8" t="n">
        <f aca="false">SUMIFS('Source'!$E:$E,'Source'!$A:$A,"208 - Medipal Company NABLUS",'Source'!$B:$B,$A28)</f>
        <v>3208.35</v>
      </c>
      <c r="I28" s="8" t="n">
        <f aca="false">SUMIFS('Source'!$G:$G,'Source'!$A:$A,"208 - Medipal Company NABLUS",'Source'!$B:$B,$A28)</f>
        <v>0</v>
      </c>
      <c r="J28" s="8" t="n">
        <f aca="false">I28*$J$5</f>
        <v>0</v>
      </c>
      <c r="K28" s="8" t="n">
        <f aca="false">J28-H28</f>
        <v>-3208.35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1049</v>
      </c>
      <c r="B29" s="7" t="str">
        <f aca="false">IFERROR(INDEX('Source'!$C:$C,MATCH($A29,'Source'!$B:$B,0)),"")</f>
        <v>מדרס מתכוונן</v>
      </c>
      <c r="C29" s="8" t="n">
        <f aca="false">SUMIFS('Source'!$D:$D,'Source'!$A:$A,"208 - Medipal Company NABLUS",'Source'!$B:$B,$A29)</f>
        <v>100</v>
      </c>
      <c r="D29" s="8" t="n">
        <f aca="false">SUMIFS('Source'!$F:$F,'Source'!$A:$A,"208 - Medipal Company NABLUS",'Source'!$B:$B,$A29)</f>
        <v>0</v>
      </c>
      <c r="E29" s="8" t="n">
        <f aca="false">D29*$J$5</f>
        <v>0</v>
      </c>
      <c r="F29" s="8" t="n">
        <f aca="false">E29-C29</f>
        <v>-100</v>
      </c>
      <c r="G29" s="9" t="n">
        <f aca="false">IF(AND(C29=0,E29=0),0,IF(C29=0,"New",(E29-C29)/C29))</f>
        <v>-1</v>
      </c>
      <c r="H29" s="8" t="n">
        <f aca="false">SUMIFS('Source'!$E:$E,'Source'!$A:$A,"208 - Medipal Company NABLUS",'Source'!$B:$B,$A29)</f>
        <v>3208.35</v>
      </c>
      <c r="I29" s="8" t="n">
        <f aca="false">SUMIFS('Source'!$G:$G,'Source'!$A:$A,"208 - Medipal Company NABLUS",'Source'!$B:$B,$A29)</f>
        <v>0</v>
      </c>
      <c r="J29" s="8" t="n">
        <f aca="false">I29*$J$5</f>
        <v>0</v>
      </c>
      <c r="K29" s="8" t="n">
        <f aca="false">J29-H29</f>
        <v>-3208.35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279</v>
      </c>
      <c r="B30" s="7" t="str">
        <f aca="false">IFERROR(INDEX('Source'!$C:$C,MATCH($A30,'Source'!$B:$B,0)),"")</f>
        <v>מגן מרפק</v>
      </c>
      <c r="C30" s="8" t="n">
        <f aca="false">SUMIFS('Source'!$D:$D,'Source'!$A:$A,"208 - Medipal Company NABLUS",'Source'!$B:$B,$A30)</f>
        <v>176</v>
      </c>
      <c r="D30" s="8" t="n">
        <f aca="false">SUMIFS('Source'!$F:$F,'Source'!$A:$A,"208 - Medipal Company NABLUS",'Source'!$B:$B,$A30)</f>
        <v>0</v>
      </c>
      <c r="E30" s="8" t="n">
        <f aca="false">D30*$J$5</f>
        <v>0</v>
      </c>
      <c r="F30" s="8" t="n">
        <f aca="false">E30-C30</f>
        <v>-176</v>
      </c>
      <c r="G30" s="9" t="n">
        <f aca="false">IF(AND(C30=0,E30=0),0,IF(C30=0,"New",(E30-C30)/C30))</f>
        <v>-1</v>
      </c>
      <c r="H30" s="8" t="n">
        <f aca="false">SUMIFS('Source'!$E:$E,'Source'!$A:$A,"208 - Medipal Company NABLUS",'Source'!$B:$B,$A30)</f>
        <v>3119.76</v>
      </c>
      <c r="I30" s="8" t="n">
        <f aca="false">SUMIFS('Source'!$G:$G,'Source'!$A:$A,"208 - Medipal Company NABLUS",'Source'!$B:$B,$A30)</f>
        <v>0</v>
      </c>
      <c r="J30" s="8" t="n">
        <f aca="false">I30*$J$5</f>
        <v>0</v>
      </c>
      <c r="K30" s="8" t="n">
        <f aca="false">J30-H30</f>
        <v>-3119.76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1247</v>
      </c>
      <c r="B31" s="7" t="str">
        <f aca="false">IFERROR(INDEX('Source'!$C:$C,MATCH($A31,'Source'!$B:$B,0)),"")</f>
        <v>ח.גב אורירית (30)</v>
      </c>
      <c r="C31" s="8" t="n">
        <f aca="false">SUMIFS('Source'!$D:$D,'Source'!$A:$A,"208 - Medipal Company NABLUS",'Source'!$B:$B,$A31)</f>
        <v>10</v>
      </c>
      <c r="D31" s="8" t="n">
        <f aca="false">SUMIFS('Source'!$F:$F,'Source'!$A:$A,"208 - Medipal Company NABLUS",'Source'!$B:$B,$A31)</f>
        <v>0</v>
      </c>
      <c r="E31" s="8" t="n">
        <f aca="false">D31*$J$5</f>
        <v>0</v>
      </c>
      <c r="F31" s="8" t="n">
        <f aca="false">E31-C31</f>
        <v>-10</v>
      </c>
      <c r="G31" s="9" t="n">
        <f aca="false">IF(AND(C31=0,E31=0),0,IF(C31=0,"New",(E31-C31)/C31))</f>
        <v>-1</v>
      </c>
      <c r="H31" s="8" t="n">
        <f aca="false">SUMIFS('Source'!$E:$E,'Source'!$A:$A,"208 - Medipal Company NABLUS",'Source'!$B:$B,$A31)</f>
        <v>1756.68</v>
      </c>
      <c r="I31" s="8" t="n">
        <f aca="false">SUMIFS('Source'!$G:$G,'Source'!$A:$A,"208 - Medipal Company NABLUS",'Source'!$B:$B,$A31)</f>
        <v>0</v>
      </c>
      <c r="J31" s="8" t="n">
        <f aca="false">I31*$J$5</f>
        <v>0</v>
      </c>
      <c r="K31" s="8" t="n">
        <f aca="false">J31-H31</f>
        <v>-1756.68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1248</v>
      </c>
      <c r="B32" s="7" t="str">
        <f aca="false">IFERROR(INDEX('Source'!$C:$C,MATCH($A32,'Source'!$B:$B,0)),"")</f>
        <v>ח.גב אורירית (30)</v>
      </c>
      <c r="C32" s="8" t="n">
        <f aca="false">SUMIFS('Source'!$D:$D,'Source'!$A:$A,"208 - Medipal Company NABLUS",'Source'!$B:$B,$A32)</f>
        <v>10</v>
      </c>
      <c r="D32" s="8" t="n">
        <f aca="false">SUMIFS('Source'!$F:$F,'Source'!$A:$A,"208 - Medipal Company NABLUS",'Source'!$B:$B,$A32)</f>
        <v>0</v>
      </c>
      <c r="E32" s="8" t="n">
        <f aca="false">D32*$J$5</f>
        <v>0</v>
      </c>
      <c r="F32" s="8" t="n">
        <f aca="false">E32-C32</f>
        <v>-10</v>
      </c>
      <c r="G32" s="9" t="n">
        <f aca="false">IF(AND(C32=0,E32=0),0,IF(C32=0,"New",(E32-C32)/C32))</f>
        <v>-1</v>
      </c>
      <c r="H32" s="8" t="n">
        <f aca="false">SUMIFS('Source'!$E:$E,'Source'!$A:$A,"208 - Medipal Company NABLUS",'Source'!$B:$B,$A32)</f>
        <v>1756.68</v>
      </c>
      <c r="I32" s="8" t="n">
        <f aca="false">SUMIFS('Source'!$G:$G,'Source'!$A:$A,"208 - Medipal Company NABLUS",'Source'!$B:$B,$A32)</f>
        <v>0</v>
      </c>
      <c r="J32" s="8" t="n">
        <f aca="false">I32*$J$5</f>
        <v>0</v>
      </c>
      <c r="K32" s="8" t="n">
        <f aca="false">J32-H32</f>
        <v>-1756.68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433</v>
      </c>
      <c r="B33" s="7" t="str">
        <f aca="false">IFERROR(INDEX('Source'!$C:$C,MATCH($A33,'Source'!$B:$B,0)),"")</f>
        <v>חגורת גב-לומבו</v>
      </c>
      <c r="C33" s="8" t="n">
        <f aca="false">SUMIFS('Source'!$D:$D,'Source'!$A:$A,"208 - Medipal Company NABLUS",'Source'!$B:$B,$A33)</f>
        <v>20</v>
      </c>
      <c r="D33" s="8" t="n">
        <f aca="false">SUMIFS('Source'!$F:$F,'Source'!$A:$A,"208 - Medipal Company NABLUS",'Source'!$B:$B,$A33)</f>
        <v>0</v>
      </c>
      <c r="E33" s="8" t="n">
        <f aca="false">D33*$J$5</f>
        <v>0</v>
      </c>
      <c r="F33" s="8" t="n">
        <f aca="false">E33-C33</f>
        <v>-20</v>
      </c>
      <c r="G33" s="9" t="n">
        <f aca="false">IF(AND(C33=0,E33=0),0,IF(C33=0,"New",(E33-C33)/C33))</f>
        <v>-1</v>
      </c>
      <c r="H33" s="8" t="n">
        <f aca="false">SUMIFS('Source'!$E:$E,'Source'!$A:$A,"208 - Medipal Company NABLUS",'Source'!$B:$B,$A33)</f>
        <v>1598.91</v>
      </c>
      <c r="I33" s="8" t="n">
        <f aca="false">SUMIFS('Source'!$G:$G,'Source'!$A:$A,"208 - Medipal Company NABLUS",'Source'!$B:$B,$A33)</f>
        <v>0</v>
      </c>
      <c r="J33" s="8" t="n">
        <f aca="false">I33*$J$5</f>
        <v>0</v>
      </c>
      <c r="K33" s="8" t="n">
        <f aca="false">J33-H33</f>
        <v>-1598.91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121</v>
      </c>
      <c r="B34" s="7" t="str">
        <f aca="false">IFERROR(INDEX('Source'!$C:$C,MATCH($A34,'Source'!$B:$B,0)),"")</f>
        <v>שרוול מטטרזלי מסיליקון</v>
      </c>
      <c r="C34" s="8" t="n">
        <f aca="false">SUMIFS('Source'!$D:$D,'Source'!$A:$A,"208 - Medipal Company NABLUS",'Source'!$B:$B,$A34)</f>
        <v>55</v>
      </c>
      <c r="D34" s="8" t="n">
        <f aca="false">SUMIFS('Source'!$F:$F,'Source'!$A:$A,"208 - Medipal Company NABLUS",'Source'!$B:$B,$A34)</f>
        <v>0</v>
      </c>
      <c r="E34" s="8" t="n">
        <f aca="false">D34*$J$5</f>
        <v>0</v>
      </c>
      <c r="F34" s="8" t="n">
        <f aca="false">E34-C34</f>
        <v>-55</v>
      </c>
      <c r="G34" s="9" t="n">
        <f aca="false">IF(AND(C34=0,E34=0),0,IF(C34=0,"New",(E34-C34)/C34))</f>
        <v>-1</v>
      </c>
      <c r="H34" s="8" t="n">
        <f aca="false">SUMIFS('Source'!$E:$E,'Source'!$A:$A,"208 - Medipal Company NABLUS",'Source'!$B:$B,$A34)</f>
        <v>1450.76</v>
      </c>
      <c r="I34" s="8" t="n">
        <f aca="false">SUMIFS('Source'!$G:$G,'Source'!$A:$A,"208 - Medipal Company NABLUS",'Source'!$B:$B,$A34)</f>
        <v>0</v>
      </c>
      <c r="J34" s="8" t="n">
        <f aca="false">I34*$J$5</f>
        <v>0</v>
      </c>
      <c r="K34" s="8" t="n">
        <f aca="false">J34-H34</f>
        <v>-1450.76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193</v>
      </c>
      <c r="B35" s="7" t="str">
        <f aca="false">IFERROR(INDEX('Source'!$C:$C,MATCH($A35,'Source'!$B:$B,0)),"")</f>
        <v>מדרס מג'ל</v>
      </c>
      <c r="C35" s="8" t="n">
        <f aca="false">SUMIFS('Source'!$D:$D,'Source'!$A:$A,"208 - Medipal Company NABLUS",'Source'!$B:$B,$A35)</f>
        <v>55</v>
      </c>
      <c r="D35" s="8" t="n">
        <f aca="false">SUMIFS('Source'!$F:$F,'Source'!$A:$A,"208 - Medipal Company NABLUS",'Source'!$B:$B,$A35)</f>
        <v>0</v>
      </c>
      <c r="E35" s="8" t="n">
        <f aca="false">D35*$J$5</f>
        <v>0</v>
      </c>
      <c r="F35" s="8" t="n">
        <f aca="false">E35-C35</f>
        <v>-55</v>
      </c>
      <c r="G35" s="9" t="n">
        <f aca="false">IF(AND(C35=0,E35=0),0,IF(C35=0,"New",(E35-C35)/C35))</f>
        <v>-1</v>
      </c>
      <c r="H35" s="8" t="n">
        <f aca="false">SUMIFS('Source'!$E:$E,'Source'!$A:$A,"208 - Medipal Company NABLUS",'Source'!$B:$B,$A35)</f>
        <v>1317.47</v>
      </c>
      <c r="I35" s="8" t="n">
        <f aca="false">SUMIFS('Source'!$G:$G,'Source'!$A:$A,"208 - Medipal Company NABLUS",'Source'!$B:$B,$A35)</f>
        <v>0</v>
      </c>
      <c r="J35" s="8" t="n">
        <f aca="false">I35*$J$5</f>
        <v>0</v>
      </c>
      <c r="K35" s="8" t="n">
        <f aca="false">J35-H35</f>
        <v>-1317.47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500</v>
      </c>
      <c r="B36" s="7" t="str">
        <f aca="false">IFERROR(INDEX('Source'!$C:$C,MATCH($A36,'Source'!$B:$B,0)),"")</f>
        <v>חגורת צלעות לגבר</v>
      </c>
      <c r="C36" s="8" t="n">
        <f aca="false">SUMIFS('Source'!$D:$D,'Source'!$A:$A,"208 - Medipal Company NABLUS",'Source'!$B:$B,$A36)</f>
        <v>22</v>
      </c>
      <c r="D36" s="8" t="n">
        <f aca="false">SUMIFS('Source'!$F:$F,'Source'!$A:$A,"208 - Medipal Company NABLUS",'Source'!$B:$B,$A36)</f>
        <v>0</v>
      </c>
      <c r="E36" s="8" t="n">
        <f aca="false">D36*$J$5</f>
        <v>0</v>
      </c>
      <c r="F36" s="8" t="n">
        <f aca="false">E36-C36</f>
        <v>-22</v>
      </c>
      <c r="G36" s="9" t="n">
        <f aca="false">IF(AND(C36=0,E36=0),0,IF(C36=0,"New",(E36-C36)/C36))</f>
        <v>-1</v>
      </c>
      <c r="H36" s="8" t="n">
        <f aca="false">SUMIFS('Source'!$E:$E,'Source'!$A:$A,"208 - Medipal Company NABLUS",'Source'!$B:$B,$A36)</f>
        <v>1060.18</v>
      </c>
      <c r="I36" s="8" t="n">
        <f aca="false">SUMIFS('Source'!$G:$G,'Source'!$A:$A,"208 - Medipal Company NABLUS",'Source'!$B:$B,$A36)</f>
        <v>0</v>
      </c>
      <c r="J36" s="8" t="n">
        <f aca="false">I36*$J$5</f>
        <v>0</v>
      </c>
      <c r="K36" s="8" t="n">
        <f aca="false">J36-H36</f>
        <v>-1060.18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783</v>
      </c>
      <c r="B37" s="7" t="str">
        <f aca="false">IFERROR(INDEX('Source'!$C:$C,MATCH($A37,'Source'!$B:$B,0)),"")</f>
        <v>חגורת צלעות לאשה</v>
      </c>
      <c r="C37" s="8" t="n">
        <f aca="false">SUMIFS('Source'!$D:$D,'Source'!$A:$A,"208 - Medipal Company NABLUS",'Source'!$B:$B,$A37)</f>
        <v>22</v>
      </c>
      <c r="D37" s="8" t="n">
        <f aca="false">SUMIFS('Source'!$F:$F,'Source'!$A:$A,"208 - Medipal Company NABLUS",'Source'!$B:$B,$A37)</f>
        <v>0</v>
      </c>
      <c r="E37" s="8" t="n">
        <f aca="false">D37*$J$5</f>
        <v>0</v>
      </c>
      <c r="F37" s="8" t="n">
        <f aca="false">E37-C37</f>
        <v>-22</v>
      </c>
      <c r="G37" s="9" t="n">
        <f aca="false">IF(AND(C37=0,E37=0),0,IF(C37=0,"New",(E37-C37)/C37))</f>
        <v>-1</v>
      </c>
      <c r="H37" s="8" t="n">
        <f aca="false">SUMIFS('Source'!$E:$E,'Source'!$A:$A,"208 - Medipal Company NABLUS",'Source'!$B:$B,$A37)</f>
        <v>976.49</v>
      </c>
      <c r="I37" s="8" t="n">
        <f aca="false">SUMIFS('Source'!$G:$G,'Source'!$A:$A,"208 - Medipal Company NABLUS",'Source'!$B:$B,$A37)</f>
        <v>0</v>
      </c>
      <c r="J37" s="8" t="n">
        <f aca="false">I37*$J$5</f>
        <v>0</v>
      </c>
      <c r="K37" s="8" t="n">
        <f aca="false">J37-H37</f>
        <v>-976.49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575</v>
      </c>
      <c r="B38" s="7" t="str">
        <f aca="false">IFERROR(INDEX('Source'!$C:$C,MATCH($A38,'Source'!$B:$B,0)),"")</f>
        <v>מתלה</v>
      </c>
      <c r="C38" s="8" t="n">
        <f aca="false">SUMIFS('Source'!$D:$D,'Source'!$A:$A,"208 - Medipal Company NABLUS",'Source'!$B:$B,$A38)</f>
        <v>20</v>
      </c>
      <c r="D38" s="8" t="n">
        <f aca="false">SUMIFS('Source'!$F:$F,'Source'!$A:$A,"208 - Medipal Company NABLUS",'Source'!$B:$B,$A38)</f>
        <v>0</v>
      </c>
      <c r="E38" s="8" t="n">
        <f aca="false">D38*$J$5</f>
        <v>0</v>
      </c>
      <c r="F38" s="8" t="n">
        <f aca="false">E38-C38</f>
        <v>-20</v>
      </c>
      <c r="G38" s="9" t="n">
        <f aca="false">IF(AND(C38=0,E38=0),0,IF(C38=0,"New",(E38-C38)/C38))</f>
        <v>-1</v>
      </c>
      <c r="H38" s="8" t="n">
        <f aca="false">SUMIFS('Source'!$E:$E,'Source'!$A:$A,"208 - Medipal Company NABLUS",'Source'!$B:$B,$A38)</f>
        <v>905.16</v>
      </c>
      <c r="I38" s="8" t="n">
        <f aca="false">SUMIFS('Source'!$G:$G,'Source'!$A:$A,"208 - Medipal Company NABLUS",'Source'!$B:$B,$A38)</f>
        <v>0</v>
      </c>
      <c r="J38" s="8" t="n">
        <f aca="false">I38*$J$5</f>
        <v>0</v>
      </c>
      <c r="K38" s="8" t="n">
        <f aca="false">J38-H38</f>
        <v>-905.16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1249</v>
      </c>
      <c r="B39" s="7" t="str">
        <f aca="false">IFERROR(INDEX('Source'!$C:$C,MATCH($A39,'Source'!$B:$B,0)),"")</f>
        <v>ח.גב אורירית (30)</v>
      </c>
      <c r="C39" s="8" t="n">
        <f aca="false">SUMIFS('Source'!$D:$D,'Source'!$A:$A,"208 - Medipal Company NABLUS",'Source'!$B:$B,$A39)</f>
        <v>5</v>
      </c>
      <c r="D39" s="8" t="n">
        <f aca="false">SUMIFS('Source'!$F:$F,'Source'!$A:$A,"208 - Medipal Company NABLUS",'Source'!$B:$B,$A39)</f>
        <v>0</v>
      </c>
      <c r="E39" s="8" t="n">
        <f aca="false">D39*$J$5</f>
        <v>0</v>
      </c>
      <c r="F39" s="8" t="n">
        <f aca="false">E39-C39</f>
        <v>-5</v>
      </c>
      <c r="G39" s="9" t="n">
        <f aca="false">IF(AND(C39=0,E39=0),0,IF(C39=0,"New",(E39-C39)/C39))</f>
        <v>-1</v>
      </c>
      <c r="H39" s="8" t="n">
        <f aca="false">SUMIFS('Source'!$E:$E,'Source'!$A:$A,"208 - Medipal Company NABLUS",'Source'!$B:$B,$A39)</f>
        <v>878.34</v>
      </c>
      <c r="I39" s="8" t="n">
        <f aca="false">SUMIFS('Source'!$G:$G,'Source'!$A:$A,"208 - Medipal Company NABLUS",'Source'!$B:$B,$A39)</f>
        <v>0</v>
      </c>
      <c r="J39" s="8" t="n">
        <f aca="false">I39*$J$5</f>
        <v>0</v>
      </c>
      <c r="K39" s="8" t="n">
        <f aca="false">J39-H39</f>
        <v>-878.34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0" customFormat="false" ht="15" hidden="false" customHeight="false" outlineLevel="0" collapsed="false">
      <c r="A40" s="7" t="s">
        <v>114</v>
      </c>
      <c r="B40" s="7" t="str">
        <f aca="false">IFERROR(INDEX('Source'!$C:$C,MATCH($A40,'Source'!$B:$B,0)),"")</f>
        <v>מ. בוניון + מפריד אצבע</v>
      </c>
      <c r="C40" s="8" t="n">
        <f aca="false">SUMIFS('Source'!$D:$D,'Source'!$A:$A,"208 - Medipal Company NABLUS",'Source'!$B:$B,$A40)</f>
        <v>55</v>
      </c>
      <c r="D40" s="8" t="n">
        <f aca="false">SUMIFS('Source'!$F:$F,'Source'!$A:$A,"208 - Medipal Company NABLUS",'Source'!$B:$B,$A40)</f>
        <v>0</v>
      </c>
      <c r="E40" s="8" t="n">
        <f aca="false">D40*$J$5</f>
        <v>0</v>
      </c>
      <c r="F40" s="8" t="n">
        <f aca="false">E40-C40</f>
        <v>-55</v>
      </c>
      <c r="G40" s="9" t="n">
        <f aca="false">IF(AND(C40=0,E40=0),0,IF(C40=0,"New",(E40-C40)/C40))</f>
        <v>-1</v>
      </c>
      <c r="H40" s="8" t="n">
        <f aca="false">SUMIFS('Source'!$E:$E,'Source'!$A:$A,"208 - Medipal Company NABLUS",'Source'!$B:$B,$A40)</f>
        <v>805.99</v>
      </c>
      <c r="I40" s="8" t="n">
        <f aca="false">SUMIFS('Source'!$G:$G,'Source'!$A:$A,"208 - Medipal Company NABLUS",'Source'!$B:$B,$A40)</f>
        <v>0</v>
      </c>
      <c r="J40" s="8" t="n">
        <f aca="false">I40*$J$5</f>
        <v>0</v>
      </c>
      <c r="K40" s="8" t="n">
        <f aca="false">J40-H40</f>
        <v>-805.99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272</v>
      </c>
      <c r="B41" s="7" t="str">
        <f aca="false">IFERROR(INDEX('Source'!$C:$C,MATCH($A41,'Source'!$B:$B,0)),"")</f>
        <v>חגורת גב-לומבו</v>
      </c>
      <c r="C41" s="8" t="n">
        <f aca="false">SUMIFS('Source'!$D:$D,'Source'!$A:$A,"208 - Medipal Company NABLUS",'Source'!$B:$B,$A41)</f>
        <v>10</v>
      </c>
      <c r="D41" s="8" t="n">
        <f aca="false">SUMIFS('Source'!$F:$F,'Source'!$A:$A,"208 - Medipal Company NABLUS",'Source'!$B:$B,$A41)</f>
        <v>0</v>
      </c>
      <c r="E41" s="8" t="n">
        <f aca="false">D41*$J$5</f>
        <v>0</v>
      </c>
      <c r="F41" s="8" t="n">
        <f aca="false">E41-C41</f>
        <v>-10</v>
      </c>
      <c r="G41" s="9" t="n">
        <f aca="false">IF(AND(C41=0,E41=0),0,IF(C41=0,"New",(E41-C41)/C41))</f>
        <v>-1</v>
      </c>
      <c r="H41" s="8" t="n">
        <f aca="false">SUMIFS('Source'!$E:$E,'Source'!$A:$A,"208 - Medipal Company NABLUS",'Source'!$B:$B,$A41)</f>
        <v>799.45</v>
      </c>
      <c r="I41" s="8" t="n">
        <f aca="false">SUMIFS('Source'!$G:$G,'Source'!$A:$A,"208 - Medipal Company NABLUS",'Source'!$B:$B,$A41)</f>
        <v>0</v>
      </c>
      <c r="J41" s="8" t="n">
        <f aca="false">I41*$J$5</f>
        <v>0</v>
      </c>
      <c r="K41" s="8" t="n">
        <f aca="false">J41-H41</f>
        <v>-799.45</v>
      </c>
      <c r="L41" s="9" t="n">
        <f aca="false">IF(AND(H41=0,J41=0),0,IF(H41=0,"New",(J41-H41)/H41))</f>
        <v>-1</v>
      </c>
      <c r="M41" s="7" t="str">
        <f aca="false">IF(AND(OR(C41&lt;&gt;0,H41&lt;&gt;0),D41=0,I41=0),"DROP",IF(AND(OR(D41&lt;&gt;0,I41&lt;&gt;0),C41=0,H41=0),"NEW",""))</f>
        <v>DROP</v>
      </c>
    </row>
    <row r="42" customFormat="false" ht="15" hidden="false" customHeight="false" outlineLevel="0" collapsed="false">
      <c r="A42" s="7" t="s">
        <v>222</v>
      </c>
      <c r="B42" s="7" t="str">
        <f aca="false">IFERROR(INDEX('Source'!$C:$C,MATCH($A42,'Source'!$B:$B,0)),"")</f>
        <v>מגן קרסול+ עקב סגור+רצועות</v>
      </c>
      <c r="C42" s="8" t="n">
        <f aca="false">SUMIFS('Source'!$D:$D,'Source'!$A:$A,"208 - Medipal Company NABLUS",'Source'!$B:$B,$A42)</f>
        <v>20</v>
      </c>
      <c r="D42" s="8" t="n">
        <f aca="false">SUMIFS('Source'!$F:$F,'Source'!$A:$A,"208 - Medipal Company NABLUS",'Source'!$B:$B,$A42)</f>
        <v>0</v>
      </c>
      <c r="E42" s="8" t="n">
        <f aca="false">D42*$J$5</f>
        <v>0</v>
      </c>
      <c r="F42" s="8" t="n">
        <f aca="false">E42-C42</f>
        <v>-20</v>
      </c>
      <c r="G42" s="9" t="n">
        <f aca="false">IF(AND(C42=0,E42=0),0,IF(C42=0,"New",(E42-C42)/C42))</f>
        <v>-1</v>
      </c>
      <c r="H42" s="8" t="n">
        <f aca="false">SUMIFS('Source'!$E:$E,'Source'!$A:$A,"208 - Medipal Company NABLUS",'Source'!$B:$B,$A42)</f>
        <v>647.87</v>
      </c>
      <c r="I42" s="8" t="n">
        <f aca="false">SUMIFS('Source'!$G:$G,'Source'!$A:$A,"208 - Medipal Company NABLUS",'Source'!$B:$B,$A42)</f>
        <v>0</v>
      </c>
      <c r="J42" s="8" t="n">
        <f aca="false">I42*$J$5</f>
        <v>0</v>
      </c>
      <c r="K42" s="8" t="n">
        <f aca="false">J42-H42</f>
        <v>-647.87</v>
      </c>
      <c r="L42" s="9" t="n">
        <f aca="false">IF(AND(H42=0,J42=0),0,IF(H42=0,"New",(J42-H42)/H42))</f>
        <v>-1</v>
      </c>
      <c r="M42" s="7" t="str">
        <f aca="false">IF(AND(OR(C42&lt;&gt;0,H42&lt;&gt;0),D42=0,I42=0),"DROP",IF(AND(OR(D42&lt;&gt;0,I42&lt;&gt;0),C42=0,H42=0),"NEW",""))</f>
        <v>DROP</v>
      </c>
    </row>
    <row r="43" customFormat="false" ht="15" hidden="false" customHeight="false" outlineLevel="0" collapsed="false">
      <c r="A43" s="7" t="s">
        <v>225</v>
      </c>
      <c r="B43" s="7" t="str">
        <f aca="false">IFERROR(INDEX('Source'!$C:$C,MATCH($A43,'Source'!$B:$B,0)),"")</f>
        <v>מגן קרסול+ עקב סגור+רצועות</v>
      </c>
      <c r="C43" s="8" t="n">
        <f aca="false">SUMIFS('Source'!$D:$D,'Source'!$A:$A,"208 - Medipal Company NABLUS",'Source'!$B:$B,$A43)</f>
        <v>20</v>
      </c>
      <c r="D43" s="8" t="n">
        <f aca="false">SUMIFS('Source'!$F:$F,'Source'!$A:$A,"208 - Medipal Company NABLUS",'Source'!$B:$B,$A43)</f>
        <v>0</v>
      </c>
      <c r="E43" s="8" t="n">
        <f aca="false">D43*$J$5</f>
        <v>0</v>
      </c>
      <c r="F43" s="8" t="n">
        <f aca="false">E43-C43</f>
        <v>-20</v>
      </c>
      <c r="G43" s="9" t="n">
        <f aca="false">IF(AND(C43=0,E43=0),0,IF(C43=0,"New",(E43-C43)/C43))</f>
        <v>-1</v>
      </c>
      <c r="H43" s="8" t="n">
        <f aca="false">SUMIFS('Source'!$E:$E,'Source'!$A:$A,"208 - Medipal Company NABLUS",'Source'!$B:$B,$A43)</f>
        <v>647.87</v>
      </c>
      <c r="I43" s="8" t="n">
        <f aca="false">SUMIFS('Source'!$G:$G,'Source'!$A:$A,"208 - Medipal Company NABLUS",'Source'!$B:$B,$A43)</f>
        <v>0</v>
      </c>
      <c r="J43" s="8" t="n">
        <f aca="false">I43*$J$5</f>
        <v>0</v>
      </c>
      <c r="K43" s="8" t="n">
        <f aca="false">J43-H43</f>
        <v>-647.87</v>
      </c>
      <c r="L43" s="9" t="n">
        <f aca="false">IF(AND(H43=0,J43=0),0,IF(H43=0,"New",(J43-H43)/H43))</f>
        <v>-1</v>
      </c>
      <c r="M43" s="7" t="str">
        <f aca="false">IF(AND(OR(C43&lt;&gt;0,H43&lt;&gt;0),D43=0,I43=0),"DROP",IF(AND(OR(D43&lt;&gt;0,I43&lt;&gt;0),C43=0,H43=0),"NEW",""))</f>
        <v>DROP</v>
      </c>
    </row>
    <row r="44" customFormat="false" ht="15" hidden="false" customHeight="false" outlineLevel="0" collapsed="false">
      <c r="A44" s="7" t="s">
        <v>184</v>
      </c>
      <c r="B44" s="7" t="str">
        <f aca="false">IFERROR(INDEX('Source'!$C:$C,MATCH($A44,'Source'!$B:$B,0)),"")</f>
        <v>צוארון ספוגי</v>
      </c>
      <c r="C44" s="8" t="n">
        <f aca="false">SUMIFS('Source'!$D:$D,'Source'!$A:$A,"208 - Medipal Company NABLUS",'Source'!$B:$B,$A44)</f>
        <v>20</v>
      </c>
      <c r="D44" s="8" t="n">
        <f aca="false">SUMIFS('Source'!$F:$F,'Source'!$A:$A,"208 - Medipal Company NABLUS",'Source'!$B:$B,$A44)</f>
        <v>0</v>
      </c>
      <c r="E44" s="8" t="n">
        <f aca="false">D44*$J$5</f>
        <v>0</v>
      </c>
      <c r="F44" s="8" t="n">
        <f aca="false">E44-C44</f>
        <v>-20</v>
      </c>
      <c r="G44" s="9" t="n">
        <f aca="false">IF(AND(C44=0,E44=0),0,IF(C44=0,"New",(E44-C44)/C44))</f>
        <v>-1</v>
      </c>
      <c r="H44" s="8" t="n">
        <f aca="false">SUMIFS('Source'!$E:$E,'Source'!$A:$A,"208 - Medipal Company NABLUS",'Source'!$B:$B,$A44)</f>
        <v>554.25</v>
      </c>
      <c r="I44" s="8" t="n">
        <f aca="false">SUMIFS('Source'!$G:$G,'Source'!$A:$A,"208 - Medipal Company NABLUS",'Source'!$B:$B,$A44)</f>
        <v>0</v>
      </c>
      <c r="J44" s="8" t="n">
        <f aca="false">I44*$J$5</f>
        <v>0</v>
      </c>
      <c r="K44" s="8" t="n">
        <f aca="false">J44-H44</f>
        <v>-554.25</v>
      </c>
      <c r="L44" s="9" t="n">
        <f aca="false">IF(AND(H44=0,J44=0),0,IF(H44=0,"New",(J44-H44)/H44))</f>
        <v>-1</v>
      </c>
      <c r="M44" s="7" t="str">
        <f aca="false">IF(AND(OR(C44&lt;&gt;0,H44&lt;&gt;0),D44=0,I44=0),"DROP",IF(AND(OR(D44&lt;&gt;0,I44&lt;&gt;0),C44=0,H44=0),"NEW",""))</f>
        <v>DROP</v>
      </c>
    </row>
    <row r="45" customFormat="false" ht="15" hidden="false" customHeight="false" outlineLevel="0" collapsed="false">
      <c r="A45" s="7" t="s">
        <v>767</v>
      </c>
      <c r="B45" s="7" t="str">
        <f aca="false">IFERROR(INDEX('Source'!$C:$C,MATCH($A45,'Source'!$B:$B,0)),"")</f>
        <v>חגורת צלעות לגבר</v>
      </c>
      <c r="C45" s="8" t="n">
        <f aca="false">SUMIFS('Source'!$D:$D,'Source'!$A:$A,"208 - Medipal Company NABLUS",'Source'!$B:$B,$A45)</f>
        <v>12</v>
      </c>
      <c r="D45" s="8" t="n">
        <f aca="false">SUMIFS('Source'!$F:$F,'Source'!$A:$A,"208 - Medipal Company NABLUS",'Source'!$B:$B,$A45)</f>
        <v>0</v>
      </c>
      <c r="E45" s="8" t="n">
        <f aca="false">D45*$J$5</f>
        <v>0</v>
      </c>
      <c r="F45" s="8" t="n">
        <f aca="false">E45-C45</f>
        <v>-12</v>
      </c>
      <c r="G45" s="9" t="n">
        <f aca="false">IF(AND(C45=0,E45=0),0,IF(C45=0,"New",(E45-C45)/C45))</f>
        <v>-1</v>
      </c>
      <c r="H45" s="8" t="n">
        <f aca="false">SUMIFS('Source'!$E:$E,'Source'!$A:$A,"208 - Medipal Company NABLUS",'Source'!$B:$B,$A45)</f>
        <v>530.1</v>
      </c>
      <c r="I45" s="8" t="n">
        <f aca="false">SUMIFS('Source'!$G:$G,'Source'!$A:$A,"208 - Medipal Company NABLUS",'Source'!$B:$B,$A45)</f>
        <v>0</v>
      </c>
      <c r="J45" s="8" t="n">
        <f aca="false">I45*$J$5</f>
        <v>0</v>
      </c>
      <c r="K45" s="8" t="n">
        <f aca="false">J45-H45</f>
        <v>-530.1</v>
      </c>
      <c r="L45" s="9" t="n">
        <f aca="false">IF(AND(H45=0,J45=0),0,IF(H45=0,"New",(J45-H45)/H45))</f>
        <v>-1</v>
      </c>
      <c r="M45" s="7" t="str">
        <f aca="false">IF(AND(OR(C45&lt;&gt;0,H45&lt;&gt;0),D45=0,I45=0),"DROP",IF(AND(OR(D45&lt;&gt;0,I45&lt;&gt;0),C45=0,H45=0),"NEW",""))</f>
        <v>DROP</v>
      </c>
    </row>
    <row r="46" customFormat="false" ht="15" hidden="false" customHeight="false" outlineLevel="0" collapsed="false">
      <c r="A46" s="7" t="s">
        <v>766</v>
      </c>
      <c r="B46" s="7" t="str">
        <f aca="false">IFERROR(INDEX('Source'!$C:$C,MATCH($A46,'Source'!$B:$B,0)),"")</f>
        <v>חגורת צלעות לגבר</v>
      </c>
      <c r="C46" s="8" t="n">
        <f aca="false">SUMIFS('Source'!$D:$D,'Source'!$A:$A,"208 - Medipal Company NABLUS",'Source'!$B:$B,$A46)</f>
        <v>12</v>
      </c>
      <c r="D46" s="8" t="n">
        <f aca="false">SUMIFS('Source'!$F:$F,'Source'!$A:$A,"208 - Medipal Company NABLUS",'Source'!$B:$B,$A46)</f>
        <v>0</v>
      </c>
      <c r="E46" s="8" t="n">
        <f aca="false">D46*$J$5</f>
        <v>0</v>
      </c>
      <c r="F46" s="8" t="n">
        <f aca="false">E46-C46</f>
        <v>-12</v>
      </c>
      <c r="G46" s="9" t="n">
        <f aca="false">IF(AND(C46=0,E46=0),0,IF(C46=0,"New",(E46-C46)/C46))</f>
        <v>-1</v>
      </c>
      <c r="H46" s="8" t="n">
        <f aca="false">SUMIFS('Source'!$E:$E,'Source'!$A:$A,"208 - Medipal Company NABLUS",'Source'!$B:$B,$A46)</f>
        <v>530.1</v>
      </c>
      <c r="I46" s="8" t="n">
        <f aca="false">SUMIFS('Source'!$G:$G,'Source'!$A:$A,"208 - Medipal Company NABLUS",'Source'!$B:$B,$A46)</f>
        <v>0</v>
      </c>
      <c r="J46" s="8" t="n">
        <f aca="false">I46*$J$5</f>
        <v>0</v>
      </c>
      <c r="K46" s="8" t="n">
        <f aca="false">J46-H46</f>
        <v>-530.1</v>
      </c>
      <c r="L46" s="9" t="n">
        <f aca="false">IF(AND(H46=0,J46=0),0,IF(H46=0,"New",(J46-H46)/H46))</f>
        <v>-1</v>
      </c>
      <c r="M46" s="7" t="str">
        <f aca="false">IF(AND(OR(C46&lt;&gt;0,H46&lt;&gt;0),D46=0,I46=0),"DROP",IF(AND(OR(D46&lt;&gt;0,I46&lt;&gt;0),C46=0,H46=0),"NEW",""))</f>
        <v>DROP</v>
      </c>
    </row>
    <row r="47" customFormat="false" ht="15" hidden="false" customHeight="false" outlineLevel="0" collapsed="false">
      <c r="A47" s="7" t="s">
        <v>138</v>
      </c>
      <c r="B47" s="7" t="str">
        <f aca="false">IFERROR(INDEX('Source'!$C:$C,MATCH($A47,'Source'!$B:$B,0)),"")</f>
        <v>כרית סיליקון לעקב</v>
      </c>
      <c r="C47" s="8" t="n">
        <f aca="false">SUMIFS('Source'!$D:$D,'Source'!$A:$A,"208 - Medipal Company NABLUS",'Source'!$B:$B,$A47)</f>
        <v>20</v>
      </c>
      <c r="D47" s="8" t="n">
        <f aca="false">SUMIFS('Source'!$F:$F,'Source'!$A:$A,"208 - Medipal Company NABLUS",'Source'!$B:$B,$A47)</f>
        <v>0</v>
      </c>
      <c r="E47" s="8" t="n">
        <f aca="false">D47*$J$5</f>
        <v>0</v>
      </c>
      <c r="F47" s="8" t="n">
        <f aca="false">E47-C47</f>
        <v>-20</v>
      </c>
      <c r="G47" s="9" t="n">
        <f aca="false">IF(AND(C47=0,E47=0),0,IF(C47=0,"New",(E47-C47)/C47))</f>
        <v>-1</v>
      </c>
      <c r="H47" s="8" t="n">
        <f aca="false">SUMIFS('Source'!$E:$E,'Source'!$A:$A,"208 - Medipal Company NABLUS",'Source'!$B:$B,$A47)</f>
        <v>489.77</v>
      </c>
      <c r="I47" s="8" t="n">
        <f aca="false">SUMIFS('Source'!$G:$G,'Source'!$A:$A,"208 - Medipal Company NABLUS",'Source'!$B:$B,$A47)</f>
        <v>0</v>
      </c>
      <c r="J47" s="8" t="n">
        <f aca="false">I47*$J$5</f>
        <v>0</v>
      </c>
      <c r="K47" s="8" t="n">
        <f aca="false">J47-H47</f>
        <v>-489.77</v>
      </c>
      <c r="L47" s="9" t="n">
        <f aca="false">IF(AND(H47=0,J47=0),0,IF(H47=0,"New",(J47-H47)/H47))</f>
        <v>-1</v>
      </c>
      <c r="M47" s="7" t="str">
        <f aca="false">IF(AND(OR(C47&lt;&gt;0,H47&lt;&gt;0),D47=0,I47=0),"DROP",IF(AND(OR(D47&lt;&gt;0,I47&lt;&gt;0),C47=0,H47=0),"NEW",""))</f>
        <v>DROP</v>
      </c>
    </row>
    <row r="48" customFormat="false" ht="15" hidden="false" customHeight="false" outlineLevel="0" collapsed="false">
      <c r="A48" s="7" t="s">
        <v>218</v>
      </c>
      <c r="B48" s="7" t="str">
        <f aca="false">IFERROR(INDEX('Source'!$C:$C,MATCH($A48,'Source'!$B:$B,0)),"")</f>
        <v>כרית סיליקון לעקב</v>
      </c>
      <c r="C48" s="8" t="n">
        <f aca="false">SUMIFS('Source'!$D:$D,'Source'!$A:$A,"208 - Medipal Company NABLUS",'Source'!$B:$B,$A48)</f>
        <v>20</v>
      </c>
      <c r="D48" s="8" t="n">
        <f aca="false">SUMIFS('Source'!$F:$F,'Source'!$A:$A,"208 - Medipal Company NABLUS",'Source'!$B:$B,$A48)</f>
        <v>0</v>
      </c>
      <c r="E48" s="8" t="n">
        <f aca="false">D48*$J$5</f>
        <v>0</v>
      </c>
      <c r="F48" s="8" t="n">
        <f aca="false">E48-C48</f>
        <v>-20</v>
      </c>
      <c r="G48" s="9" t="n">
        <f aca="false">IF(AND(C48=0,E48=0),0,IF(C48=0,"New",(E48-C48)/C48))</f>
        <v>-1</v>
      </c>
      <c r="H48" s="8" t="n">
        <f aca="false">SUMIFS('Source'!$E:$E,'Source'!$A:$A,"208 - Medipal Company NABLUS",'Source'!$B:$B,$A48)</f>
        <v>489.77</v>
      </c>
      <c r="I48" s="8" t="n">
        <f aca="false">SUMIFS('Source'!$G:$G,'Source'!$A:$A,"208 - Medipal Company NABLUS",'Source'!$B:$B,$A48)</f>
        <v>0</v>
      </c>
      <c r="J48" s="8" t="n">
        <f aca="false">I48*$J$5</f>
        <v>0</v>
      </c>
      <c r="K48" s="8" t="n">
        <f aca="false">J48-H48</f>
        <v>-489.77</v>
      </c>
      <c r="L48" s="9" t="n">
        <f aca="false">IF(AND(H48=0,J48=0),0,IF(H48=0,"New",(J48-H48)/H48))</f>
        <v>-1</v>
      </c>
      <c r="M48" s="7" t="str">
        <f aca="false">IF(AND(OR(C48&lt;&gt;0,H48&lt;&gt;0),D48=0,I48=0),"DROP",IF(AND(OR(D48&lt;&gt;0,I48&lt;&gt;0),C48=0,H48=0),"NEW",""))</f>
        <v>DROP</v>
      </c>
    </row>
    <row r="49" customFormat="false" ht="15" hidden="false" customHeight="false" outlineLevel="0" collapsed="false">
      <c r="A49" s="7" t="s">
        <v>784</v>
      </c>
      <c r="B49" s="7" t="str">
        <f aca="false">IFERROR(INDEX('Source'!$C:$C,MATCH($A49,'Source'!$B:$B,0)),"")</f>
        <v>חגורת צלעות לאשה</v>
      </c>
      <c r="C49" s="8" t="n">
        <f aca="false">SUMIFS('Source'!$D:$D,'Source'!$A:$A,"208 - Medipal Company NABLUS",'Source'!$B:$B,$A49)</f>
        <v>10</v>
      </c>
      <c r="D49" s="8" t="n">
        <f aca="false">SUMIFS('Source'!$F:$F,'Source'!$A:$A,"208 - Medipal Company NABLUS",'Source'!$B:$B,$A49)</f>
        <v>0</v>
      </c>
      <c r="E49" s="8" t="n">
        <f aca="false">D49*$J$5</f>
        <v>0</v>
      </c>
      <c r="F49" s="8" t="n">
        <f aca="false">E49-C49</f>
        <v>-10</v>
      </c>
      <c r="G49" s="9" t="n">
        <f aca="false">IF(AND(C49=0,E49=0),0,IF(C49=0,"New",(E49-C49)/C49))</f>
        <v>-1</v>
      </c>
      <c r="H49" s="8" t="n">
        <f aca="false">SUMIFS('Source'!$E:$E,'Source'!$A:$A,"208 - Medipal Company NABLUS",'Source'!$B:$B,$A49)</f>
        <v>488.22</v>
      </c>
      <c r="I49" s="8" t="n">
        <f aca="false">SUMIFS('Source'!$G:$G,'Source'!$A:$A,"208 - Medipal Company NABLUS",'Source'!$B:$B,$A49)</f>
        <v>0</v>
      </c>
      <c r="J49" s="8" t="n">
        <f aca="false">I49*$J$5</f>
        <v>0</v>
      </c>
      <c r="K49" s="8" t="n">
        <f aca="false">J49-H49</f>
        <v>-488.22</v>
      </c>
      <c r="L49" s="9" t="n">
        <f aca="false">IF(AND(H49=0,J49=0),0,IF(H49=0,"New",(J49-H49)/H49))</f>
        <v>-1</v>
      </c>
      <c r="M49" s="7" t="str">
        <f aca="false">IF(AND(OR(C49&lt;&gt;0,H49&lt;&gt;0),D49=0,I49=0),"DROP",IF(AND(OR(D49&lt;&gt;0,I49&lt;&gt;0),C49=0,H49=0),"NEW",""))</f>
        <v>DROP</v>
      </c>
    </row>
    <row r="50" customFormat="false" ht="15" hidden="false" customHeight="false" outlineLevel="0" collapsed="false">
      <c r="A50" s="7" t="s">
        <v>553</v>
      </c>
      <c r="B50" s="7" t="str">
        <f aca="false">IFERROR(INDEX('Source'!$C:$C,MATCH($A50,'Source'!$B:$B,0)),"")</f>
        <v>חגורת צלעות לאשה</v>
      </c>
      <c r="C50" s="8" t="n">
        <f aca="false">SUMIFS('Source'!$D:$D,'Source'!$A:$A,"208 - Medipal Company NABLUS",'Source'!$B:$B,$A50)</f>
        <v>11</v>
      </c>
      <c r="D50" s="8" t="n">
        <f aca="false">SUMIFS('Source'!$F:$F,'Source'!$A:$A,"208 - Medipal Company NABLUS",'Source'!$B:$B,$A50)</f>
        <v>0</v>
      </c>
      <c r="E50" s="8" t="n">
        <f aca="false">D50*$J$5</f>
        <v>0</v>
      </c>
      <c r="F50" s="8" t="n">
        <f aca="false">E50-C50</f>
        <v>-11</v>
      </c>
      <c r="G50" s="9" t="n">
        <f aca="false">IF(AND(C50=0,E50=0),0,IF(C50=0,"New",(E50-C50)/C50))</f>
        <v>-1</v>
      </c>
      <c r="H50" s="8" t="n">
        <f aca="false">SUMIFS('Source'!$E:$E,'Source'!$A:$A,"208 - Medipal Company NABLUS",'Source'!$B:$B,$A50)</f>
        <v>488.22</v>
      </c>
      <c r="I50" s="8" t="n">
        <f aca="false">SUMIFS('Source'!$G:$G,'Source'!$A:$A,"208 - Medipal Company NABLUS",'Source'!$B:$B,$A50)</f>
        <v>0</v>
      </c>
      <c r="J50" s="8" t="n">
        <f aca="false">I50*$J$5</f>
        <v>0</v>
      </c>
      <c r="K50" s="8" t="n">
        <f aca="false">J50-H50</f>
        <v>-488.22</v>
      </c>
      <c r="L50" s="9" t="n">
        <f aca="false">IF(AND(H50=0,J50=0),0,IF(H50=0,"New",(J50-H50)/H50))</f>
        <v>-1</v>
      </c>
      <c r="M50" s="7" t="str">
        <f aca="false">IF(AND(OR(C50&lt;&gt;0,H50&lt;&gt;0),D50=0,I50=0),"DROP",IF(AND(OR(D50&lt;&gt;0,I50&lt;&gt;0),C50=0,H50=0),"NEW",""))</f>
        <v>DROP</v>
      </c>
    </row>
    <row r="51" customFormat="false" ht="15" hidden="false" customHeight="false" outlineLevel="0" collapsed="false">
      <c r="A51" s="7" t="s">
        <v>111</v>
      </c>
      <c r="B51" s="7" t="str">
        <f aca="false">IFERROR(INDEX('Source'!$C:$C,MATCH($A51,'Source'!$B:$B,0)),"")</f>
        <v>מגן קרסול סגור</v>
      </c>
      <c r="C51" s="8" t="n">
        <f aca="false">SUMIFS('Source'!$D:$D,'Source'!$A:$A,"208 - Medipal Company NABLUS",'Source'!$B:$B,$A51)</f>
        <v>20</v>
      </c>
      <c r="D51" s="8" t="n">
        <f aca="false">SUMIFS('Source'!$F:$F,'Source'!$A:$A,"208 - Medipal Company NABLUS",'Source'!$B:$B,$A51)</f>
        <v>0</v>
      </c>
      <c r="E51" s="8" t="n">
        <f aca="false">D51*$J$5</f>
        <v>0</v>
      </c>
      <c r="F51" s="8" t="n">
        <f aca="false">E51-C51</f>
        <v>-20</v>
      </c>
      <c r="G51" s="9" t="n">
        <f aca="false">IF(AND(C51=0,E51=0),0,IF(C51=0,"New",(E51-C51)/C51))</f>
        <v>-1</v>
      </c>
      <c r="H51" s="8" t="n">
        <f aca="false">SUMIFS('Source'!$E:$E,'Source'!$A:$A,"208 - Medipal Company NABLUS",'Source'!$B:$B,$A51)</f>
        <v>483.58</v>
      </c>
      <c r="I51" s="8" t="n">
        <f aca="false">SUMIFS('Source'!$G:$G,'Source'!$A:$A,"208 - Medipal Company NABLUS",'Source'!$B:$B,$A51)</f>
        <v>0</v>
      </c>
      <c r="J51" s="8" t="n">
        <f aca="false">I51*$J$5</f>
        <v>0</v>
      </c>
      <c r="K51" s="8" t="n">
        <f aca="false">J51-H51</f>
        <v>-483.58</v>
      </c>
      <c r="L51" s="9" t="n">
        <f aca="false">IF(AND(H51=0,J51=0),0,IF(H51=0,"New",(J51-H51)/H51))</f>
        <v>-1</v>
      </c>
      <c r="M51" s="7" t="str">
        <f aca="false">IF(AND(OR(C51&lt;&gt;0,H51&lt;&gt;0),D51=0,I51=0),"DROP",IF(AND(OR(D51&lt;&gt;0,I51&lt;&gt;0),C51=0,H51=0),"NEW",""))</f>
        <v>DROP</v>
      </c>
    </row>
    <row r="52" customFormat="false" ht="15" hidden="false" customHeight="false" outlineLevel="0" collapsed="false">
      <c r="A52" s="7" t="s">
        <v>484</v>
      </c>
      <c r="B52" s="7" t="str">
        <f aca="false">IFERROR(INDEX('Source'!$C:$C,MATCH($A52,'Source'!$B:$B,0)),"")</f>
        <v>מתלה</v>
      </c>
      <c r="C52" s="8" t="n">
        <f aca="false">SUMIFS('Source'!$D:$D,'Source'!$A:$A,"208 - Medipal Company NABLUS",'Source'!$B:$B,$A52)</f>
        <v>10</v>
      </c>
      <c r="D52" s="8" t="n">
        <f aca="false">SUMIFS('Source'!$F:$F,'Source'!$A:$A,"208 - Medipal Company NABLUS",'Source'!$B:$B,$A52)</f>
        <v>0</v>
      </c>
      <c r="E52" s="8" t="n">
        <f aca="false">D52*$J$5</f>
        <v>0</v>
      </c>
      <c r="F52" s="8" t="n">
        <f aca="false">E52-C52</f>
        <v>-10</v>
      </c>
      <c r="G52" s="9" t="n">
        <f aca="false">IF(AND(C52=0,E52=0),0,IF(C52=0,"New",(E52-C52)/C52))</f>
        <v>-1</v>
      </c>
      <c r="H52" s="8" t="n">
        <f aca="false">SUMIFS('Source'!$E:$E,'Source'!$A:$A,"208 - Medipal Company NABLUS",'Source'!$B:$B,$A52)</f>
        <v>452.58</v>
      </c>
      <c r="I52" s="8" t="n">
        <f aca="false">SUMIFS('Source'!$G:$G,'Source'!$A:$A,"208 - Medipal Company NABLUS",'Source'!$B:$B,$A52)</f>
        <v>0</v>
      </c>
      <c r="J52" s="8" t="n">
        <f aca="false">I52*$J$5</f>
        <v>0</v>
      </c>
      <c r="K52" s="8" t="n">
        <f aca="false">J52-H52</f>
        <v>-452.58</v>
      </c>
      <c r="L52" s="9" t="n">
        <f aca="false">IF(AND(H52=0,J52=0),0,IF(H52=0,"New",(J52-H52)/H52))</f>
        <v>-1</v>
      </c>
      <c r="M52" s="7" t="str">
        <f aca="false">IF(AND(OR(C52&lt;&gt;0,H52&lt;&gt;0),D52=0,I52=0),"DROP",IF(AND(OR(D52&lt;&gt;0,I52&lt;&gt;0),C52=0,H52=0),"NEW",""))</f>
        <v>DROP</v>
      </c>
    </row>
    <row r="53" customFormat="false" ht="15" hidden="false" customHeight="false" outlineLevel="0" collapsed="false">
      <c r="A53" s="7" t="s">
        <v>444</v>
      </c>
      <c r="B53" s="7" t="str">
        <f aca="false">IFERROR(INDEX('Source'!$C:$C,MATCH($A53,'Source'!$B:$B,0)),"")</f>
        <v>מתלה</v>
      </c>
      <c r="C53" s="8" t="n">
        <f aca="false">SUMIFS('Source'!$D:$D,'Source'!$A:$A,"208 - Medipal Company NABLUS",'Source'!$B:$B,$A53)</f>
        <v>10</v>
      </c>
      <c r="D53" s="8" t="n">
        <f aca="false">SUMIFS('Source'!$F:$F,'Source'!$A:$A,"208 - Medipal Company NABLUS",'Source'!$B:$B,$A53)</f>
        <v>0</v>
      </c>
      <c r="E53" s="8" t="n">
        <f aca="false">D53*$J$5</f>
        <v>0</v>
      </c>
      <c r="F53" s="8" t="n">
        <f aca="false">E53-C53</f>
        <v>-10</v>
      </c>
      <c r="G53" s="9" t="n">
        <f aca="false">IF(AND(C53=0,E53=0),0,IF(C53=0,"New",(E53-C53)/C53))</f>
        <v>-1</v>
      </c>
      <c r="H53" s="8" t="n">
        <f aca="false">SUMIFS('Source'!$E:$E,'Source'!$A:$A,"208 - Medipal Company NABLUS",'Source'!$B:$B,$A53)</f>
        <v>452.58</v>
      </c>
      <c r="I53" s="8" t="n">
        <f aca="false">SUMIFS('Source'!$G:$G,'Source'!$A:$A,"208 - Medipal Company NABLUS",'Source'!$B:$B,$A53)</f>
        <v>0</v>
      </c>
      <c r="J53" s="8" t="n">
        <f aca="false">I53*$J$5</f>
        <v>0</v>
      </c>
      <c r="K53" s="8" t="n">
        <f aca="false">J53-H53</f>
        <v>-452.58</v>
      </c>
      <c r="L53" s="9" t="n">
        <f aca="false">IF(AND(H53=0,J53=0),0,IF(H53=0,"New",(J53-H53)/H53))</f>
        <v>-1</v>
      </c>
      <c r="M53" s="7" t="str">
        <f aca="false">IF(AND(OR(C53&lt;&gt;0,H53&lt;&gt;0),D53=0,I53=0),"DROP",IF(AND(OR(D53&lt;&gt;0,I53&lt;&gt;0),C53=0,H53=0),"NEW",""))</f>
        <v>DROP</v>
      </c>
    </row>
    <row r="54" customFormat="false" ht="15" hidden="false" customHeight="false" outlineLevel="0" collapsed="false">
      <c r="A54" s="7" t="s">
        <v>150</v>
      </c>
      <c r="B54" s="7" t="str">
        <f aca="false">IFERROR(INDEX('Source'!$C:$C,MATCH($A54,'Source'!$B:$B,0)),"")</f>
        <v>שרוול מסיליקון ל</v>
      </c>
      <c r="C54" s="8" t="n">
        <f aca="false">SUMIFS('Source'!$D:$D,'Source'!$A:$A,"208 - Medipal Company NABLUS",'Source'!$B:$B,$A54)</f>
        <v>55</v>
      </c>
      <c r="D54" s="8" t="n">
        <f aca="false">SUMIFS('Source'!$F:$F,'Source'!$A:$A,"208 - Medipal Company NABLUS",'Source'!$B:$B,$A54)</f>
        <v>0</v>
      </c>
      <c r="E54" s="8" t="n">
        <f aca="false">D54*$J$5</f>
        <v>0</v>
      </c>
      <c r="F54" s="8" t="n">
        <f aca="false">E54-C54</f>
        <v>-55</v>
      </c>
      <c r="G54" s="9" t="n">
        <f aca="false">IF(AND(C54=0,E54=0),0,IF(C54=0,"New",(E54-C54)/C54))</f>
        <v>-1</v>
      </c>
      <c r="H54" s="8" t="n">
        <f aca="false">SUMIFS('Source'!$E:$E,'Source'!$A:$A,"208 - Medipal Company NABLUS",'Source'!$B:$B,$A54)</f>
        <v>403.01</v>
      </c>
      <c r="I54" s="8" t="n">
        <f aca="false">SUMIFS('Source'!$G:$G,'Source'!$A:$A,"208 - Medipal Company NABLUS",'Source'!$B:$B,$A54)</f>
        <v>0</v>
      </c>
      <c r="J54" s="8" t="n">
        <f aca="false">I54*$J$5</f>
        <v>0</v>
      </c>
      <c r="K54" s="8" t="n">
        <f aca="false">J54-H54</f>
        <v>-403.01</v>
      </c>
      <c r="L54" s="9" t="n">
        <f aca="false">IF(AND(H54=0,J54=0),0,IF(H54=0,"New",(J54-H54)/H54))</f>
        <v>-1</v>
      </c>
      <c r="M54" s="7" t="str">
        <f aca="false">IF(AND(OR(C54&lt;&gt;0,H54&lt;&gt;0),D54=0,I54=0),"DROP",IF(AND(OR(D54&lt;&gt;0,I54&lt;&gt;0),C54=0,H54=0),"NEW",""))</f>
        <v>DROP</v>
      </c>
    </row>
    <row r="55" customFormat="false" ht="15" hidden="false" customHeight="false" outlineLevel="0" collapsed="false">
      <c r="A55" s="7" t="s">
        <v>1250</v>
      </c>
      <c r="B55" s="7" t="str">
        <f aca="false">IFERROR(INDEX('Source'!$C:$C,MATCH($A55,'Source'!$B:$B,0)),"")</f>
        <v>חגורת גב-לומבו</v>
      </c>
      <c r="C55" s="8" t="n">
        <f aca="false">SUMIFS('Source'!$D:$D,'Source'!$A:$A,"208 - Medipal Company NABLUS",'Source'!$B:$B,$A55)</f>
        <v>5</v>
      </c>
      <c r="D55" s="8" t="n">
        <f aca="false">SUMIFS('Source'!$F:$F,'Source'!$A:$A,"208 - Medipal Company NABLUS",'Source'!$B:$B,$A55)</f>
        <v>0</v>
      </c>
      <c r="E55" s="8" t="n">
        <f aca="false">D55*$J$5</f>
        <v>0</v>
      </c>
      <c r="F55" s="8" t="n">
        <f aca="false">E55-C55</f>
        <v>-5</v>
      </c>
      <c r="G55" s="9" t="n">
        <f aca="false">IF(AND(C55=0,E55=0),0,IF(C55=0,"New",(E55-C55)/C55))</f>
        <v>-1</v>
      </c>
      <c r="H55" s="8" t="n">
        <f aca="false">SUMIFS('Source'!$E:$E,'Source'!$A:$A,"208 - Medipal Company NABLUS",'Source'!$B:$B,$A55)</f>
        <v>399.72</v>
      </c>
      <c r="I55" s="8" t="n">
        <f aca="false">SUMIFS('Source'!$G:$G,'Source'!$A:$A,"208 - Medipal Company NABLUS",'Source'!$B:$B,$A55)</f>
        <v>0</v>
      </c>
      <c r="J55" s="8" t="n">
        <f aca="false">I55*$J$5</f>
        <v>0</v>
      </c>
      <c r="K55" s="8" t="n">
        <f aca="false">J55-H55</f>
        <v>-399.72</v>
      </c>
      <c r="L55" s="9" t="n">
        <f aca="false">IF(AND(H55=0,J55=0),0,IF(H55=0,"New",(J55-H55)/H55))</f>
        <v>-1</v>
      </c>
      <c r="M55" s="7" t="str">
        <f aca="false">IF(AND(OR(C55&lt;&gt;0,H55&lt;&gt;0),D55=0,I55=0),"DROP",IF(AND(OR(D55&lt;&gt;0,I55&lt;&gt;0),C55=0,H55=0),"NEW",""))</f>
        <v>DROP</v>
      </c>
    </row>
    <row r="56" customFormat="false" ht="15" hidden="false" customHeight="false" outlineLevel="0" collapsed="false">
      <c r="A56" s="7" t="s">
        <v>449</v>
      </c>
      <c r="B56" s="7" t="str">
        <f aca="false">IFERROR(INDEX('Source'!$C:$C,MATCH($A56,'Source'!$B:$B,0)),"")</f>
        <v>חגורת גב-לומבו</v>
      </c>
      <c r="C56" s="8" t="n">
        <f aca="false">SUMIFS('Source'!$D:$D,'Source'!$A:$A,"208 - Medipal Company NABLUS",'Source'!$B:$B,$A56)</f>
        <v>5</v>
      </c>
      <c r="D56" s="8" t="n">
        <f aca="false">SUMIFS('Source'!$F:$F,'Source'!$A:$A,"208 - Medipal Company NABLUS",'Source'!$B:$B,$A56)</f>
        <v>0</v>
      </c>
      <c r="E56" s="8" t="n">
        <f aca="false">D56*$J$5</f>
        <v>0</v>
      </c>
      <c r="F56" s="8" t="n">
        <f aca="false">E56-C56</f>
        <v>-5</v>
      </c>
      <c r="G56" s="9" t="n">
        <f aca="false">IF(AND(C56=0,E56=0),0,IF(C56=0,"New",(E56-C56)/C56))</f>
        <v>-1</v>
      </c>
      <c r="H56" s="8" t="n">
        <f aca="false">SUMIFS('Source'!$E:$E,'Source'!$A:$A,"208 - Medipal Company NABLUS",'Source'!$B:$B,$A56)</f>
        <v>399.72</v>
      </c>
      <c r="I56" s="8" t="n">
        <f aca="false">SUMIFS('Source'!$G:$G,'Source'!$A:$A,"208 - Medipal Company NABLUS",'Source'!$B:$B,$A56)</f>
        <v>0</v>
      </c>
      <c r="J56" s="8" t="n">
        <f aca="false">I56*$J$5</f>
        <v>0</v>
      </c>
      <c r="K56" s="8" t="n">
        <f aca="false">J56-H56</f>
        <v>-399.72</v>
      </c>
      <c r="L56" s="9" t="n">
        <f aca="false">IF(AND(H56=0,J56=0),0,IF(H56=0,"New",(J56-H56)/H56))</f>
        <v>-1</v>
      </c>
      <c r="M56" s="7" t="str">
        <f aca="false">IF(AND(OR(C56&lt;&gt;0,H56&lt;&gt;0),D56=0,I56=0),"DROP",IF(AND(OR(D56&lt;&gt;0,I56&lt;&gt;0),C56=0,H56=0),"NEW",""))</f>
        <v>DROP</v>
      </c>
    </row>
    <row r="57" customFormat="false" ht="15" hidden="false" customHeight="false" outlineLevel="0" collapsed="false">
      <c r="A57" s="7" t="s">
        <v>281</v>
      </c>
      <c r="B57" s="7" t="str">
        <f aca="false">IFERROR(INDEX('Source'!$C:$C,MATCH($A57,'Source'!$B:$B,0)),"")</f>
        <v>חגורת גב-לומבו</v>
      </c>
      <c r="C57" s="8" t="n">
        <f aca="false">SUMIFS('Source'!$D:$D,'Source'!$A:$A,"208 - Medipal Company NABLUS",'Source'!$B:$B,$A57)</f>
        <v>5</v>
      </c>
      <c r="D57" s="8" t="n">
        <f aca="false">SUMIFS('Source'!$F:$F,'Source'!$A:$A,"208 - Medipal Company NABLUS",'Source'!$B:$B,$A57)</f>
        <v>0</v>
      </c>
      <c r="E57" s="8" t="n">
        <f aca="false">D57*$J$5</f>
        <v>0</v>
      </c>
      <c r="F57" s="8" t="n">
        <f aca="false">E57-C57</f>
        <v>-5</v>
      </c>
      <c r="G57" s="9" t="n">
        <f aca="false">IF(AND(C57=0,E57=0),0,IF(C57=0,"New",(E57-C57)/C57))</f>
        <v>-1</v>
      </c>
      <c r="H57" s="8" t="n">
        <f aca="false">SUMIFS('Source'!$E:$E,'Source'!$A:$A,"208 - Medipal Company NABLUS",'Source'!$B:$B,$A57)</f>
        <v>399.72</v>
      </c>
      <c r="I57" s="8" t="n">
        <f aca="false">SUMIFS('Source'!$G:$G,'Source'!$A:$A,"208 - Medipal Company NABLUS",'Source'!$B:$B,$A57)</f>
        <v>0</v>
      </c>
      <c r="J57" s="8" t="n">
        <f aca="false">I57*$J$5</f>
        <v>0</v>
      </c>
      <c r="K57" s="8" t="n">
        <f aca="false">J57-H57</f>
        <v>-399.72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291</v>
      </c>
      <c r="B58" s="7" t="str">
        <f aca="false">IFERROR(INDEX('Source'!$C:$C,MATCH($A58,'Source'!$B:$B,0)),"")</f>
        <v>מדבקה גדולה מסיליקון</v>
      </c>
      <c r="C58" s="8" t="n">
        <f aca="false">SUMIFS('Source'!$D:$D,'Source'!$A:$A,"208 - Medipal Company NABLUS",'Source'!$B:$B,$A58)</f>
        <v>55</v>
      </c>
      <c r="D58" s="8" t="n">
        <f aca="false">SUMIFS('Source'!$F:$F,'Source'!$A:$A,"208 - Medipal Company NABLUS",'Source'!$B:$B,$A58)</f>
        <v>0</v>
      </c>
      <c r="E58" s="8" t="n">
        <f aca="false">D58*$J$5</f>
        <v>0</v>
      </c>
      <c r="F58" s="8" t="n">
        <f aca="false">E58-C58</f>
        <v>-55</v>
      </c>
      <c r="G58" s="9" t="n">
        <f aca="false">IF(AND(C58=0,E58=0),0,IF(C58=0,"New",(E58-C58)/C58))</f>
        <v>-1</v>
      </c>
      <c r="H58" s="8" t="n">
        <f aca="false">SUMIFS('Source'!$E:$E,'Source'!$A:$A,"208 - Medipal Company NABLUS",'Source'!$B:$B,$A58)</f>
        <v>387.52</v>
      </c>
      <c r="I58" s="8" t="n">
        <f aca="false">SUMIFS('Source'!$G:$G,'Source'!$A:$A,"208 - Medipal Company NABLUS",'Source'!$B:$B,$A58)</f>
        <v>0</v>
      </c>
      <c r="J58" s="8" t="n">
        <f aca="false">I58*$J$5</f>
        <v>0</v>
      </c>
      <c r="K58" s="8" t="n">
        <f aca="false">J58-H58</f>
        <v>-387.52</v>
      </c>
      <c r="L58" s="9" t="n">
        <f aca="false">IF(AND(H58=0,J58=0),0,IF(H58=0,"New",(J58-H58)/H58))</f>
        <v>-1</v>
      </c>
      <c r="M58" s="7" t="str">
        <f aca="false">IF(AND(OR(C58&lt;&gt;0,H58&lt;&gt;0),D58=0,I58=0),"DROP",IF(AND(OR(D58&lt;&gt;0,I58&lt;&gt;0),C58=0,H58=0),"NEW",""))</f>
        <v>DROP</v>
      </c>
    </row>
    <row r="59" customFormat="false" ht="15" hidden="false" customHeight="false" outlineLevel="0" collapsed="false">
      <c r="A59" s="7" t="s">
        <v>298</v>
      </c>
      <c r="B59" s="7" t="str">
        <f aca="false">IFERROR(INDEX('Source'!$C:$C,MATCH($A59,'Source'!$B:$B,0)),"")</f>
        <v>רפידה בולמת זעזועים</v>
      </c>
      <c r="C59" s="8" t="n">
        <f aca="false">SUMIFS('Source'!$D:$D,'Source'!$A:$A,"208 - Medipal Company NABLUS",'Source'!$B:$B,$A59)</f>
        <v>55</v>
      </c>
      <c r="D59" s="8" t="n">
        <f aca="false">SUMIFS('Source'!$F:$F,'Source'!$A:$A,"208 - Medipal Company NABLUS",'Source'!$B:$B,$A59)</f>
        <v>0</v>
      </c>
      <c r="E59" s="8" t="n">
        <f aca="false">D59*$J$5</f>
        <v>0</v>
      </c>
      <c r="F59" s="8" t="n">
        <f aca="false">E59-C59</f>
        <v>-55</v>
      </c>
      <c r="G59" s="9" t="n">
        <f aca="false">IF(AND(C59=0,E59=0),0,IF(C59=0,"New",(E59-C59)/C59))</f>
        <v>-1</v>
      </c>
      <c r="H59" s="8" t="n">
        <f aca="false">SUMIFS('Source'!$E:$E,'Source'!$A:$A,"208 - Medipal Company NABLUS",'Source'!$B:$B,$A59)</f>
        <v>379.76</v>
      </c>
      <c r="I59" s="8" t="n">
        <f aca="false">SUMIFS('Source'!$G:$G,'Source'!$A:$A,"208 - Medipal Company NABLUS",'Source'!$B:$B,$A59)</f>
        <v>0</v>
      </c>
      <c r="J59" s="8" t="n">
        <f aca="false">I59*$J$5</f>
        <v>0</v>
      </c>
      <c r="K59" s="8" t="n">
        <f aca="false">J59-H59</f>
        <v>-379.76</v>
      </c>
      <c r="L59" s="9" t="n">
        <f aca="false">IF(AND(H59=0,J59=0),0,IF(H59=0,"New",(J59-H59)/H59))</f>
        <v>-1</v>
      </c>
      <c r="M59" s="7" t="str">
        <f aca="false">IF(AND(OR(C59&lt;&gt;0,H59&lt;&gt;0),D59=0,I59=0),"DROP",IF(AND(OR(D59&lt;&gt;0,I59&lt;&gt;0),C59=0,H59=0),"NEW",""))</f>
        <v>DROP</v>
      </c>
    </row>
    <row r="60" customFormat="false" ht="15" hidden="false" customHeight="false" outlineLevel="0" collapsed="false">
      <c r="A60" s="7" t="s">
        <v>552</v>
      </c>
      <c r="B60" s="7" t="str">
        <f aca="false">IFERROR(INDEX('Source'!$C:$C,MATCH($A60,'Source'!$B:$B,0)),"")</f>
        <v>חגורת צלעות לגבר</v>
      </c>
      <c r="C60" s="8" t="n">
        <f aca="false">SUMIFS('Source'!$D:$D,'Source'!$A:$A,"208 - Medipal Company NABLUS",'Source'!$B:$B,$A60)</f>
        <v>6</v>
      </c>
      <c r="D60" s="8" t="n">
        <f aca="false">SUMIFS('Source'!$F:$F,'Source'!$A:$A,"208 - Medipal Company NABLUS",'Source'!$B:$B,$A60)</f>
        <v>0</v>
      </c>
      <c r="E60" s="8" t="n">
        <f aca="false">D60*$J$5</f>
        <v>0</v>
      </c>
      <c r="F60" s="8" t="n">
        <f aca="false">E60-C60</f>
        <v>-6</v>
      </c>
      <c r="G60" s="9" t="n">
        <f aca="false">IF(AND(C60=0,E60=0),0,IF(C60=0,"New",(E60-C60)/C60))</f>
        <v>-1</v>
      </c>
      <c r="H60" s="8" t="n">
        <f aca="false">SUMIFS('Source'!$E:$E,'Source'!$A:$A,"208 - Medipal Company NABLUS",'Source'!$B:$B,$A60)</f>
        <v>318.04</v>
      </c>
      <c r="I60" s="8" t="n">
        <f aca="false">SUMIFS('Source'!$G:$G,'Source'!$A:$A,"208 - Medipal Company NABLUS",'Source'!$B:$B,$A60)</f>
        <v>0</v>
      </c>
      <c r="J60" s="8" t="n">
        <f aca="false">I60*$J$5</f>
        <v>0</v>
      </c>
      <c r="K60" s="8" t="n">
        <f aca="false">J60-H60</f>
        <v>-318.04</v>
      </c>
      <c r="L60" s="9" t="n">
        <f aca="false">IF(AND(H60=0,J60=0),0,IF(H60=0,"New",(J60-H60)/H60))</f>
        <v>-1</v>
      </c>
      <c r="M60" s="7" t="str">
        <f aca="false">IF(AND(OR(C60&lt;&gt;0,H60&lt;&gt;0),D60=0,I60=0),"DROP",IF(AND(OR(D60&lt;&gt;0,I60&lt;&gt;0),C60=0,H60=0),"NEW",""))</f>
        <v>DROP</v>
      </c>
    </row>
    <row r="61" customFormat="false" ht="15" hidden="false" customHeight="false" outlineLevel="0" collapsed="false">
      <c r="A61" s="7" t="s">
        <v>275</v>
      </c>
      <c r="B61" s="7" t="str">
        <f aca="false">IFERROR(INDEX('Source'!$C:$C,MATCH($A61,'Source'!$B:$B,0)),"")</f>
        <v>רפידת נוחות</v>
      </c>
      <c r="C61" s="8" t="n">
        <f aca="false">SUMIFS('Source'!$D:$D,'Source'!$A:$A,"208 - Medipal Company NABLUS",'Source'!$B:$B,$A61)</f>
        <v>55</v>
      </c>
      <c r="D61" s="8" t="n">
        <f aca="false">SUMIFS('Source'!$F:$F,'Source'!$A:$A,"208 - Medipal Company NABLUS",'Source'!$B:$B,$A61)</f>
        <v>0</v>
      </c>
      <c r="E61" s="8" t="n">
        <f aca="false">D61*$J$5</f>
        <v>0</v>
      </c>
      <c r="F61" s="8" t="n">
        <f aca="false">E61-C61</f>
        <v>-55</v>
      </c>
      <c r="G61" s="9" t="n">
        <f aca="false">IF(AND(C61=0,E61=0),0,IF(C61=0,"New",(E61-C61)/C61))</f>
        <v>-1</v>
      </c>
      <c r="H61" s="8" t="n">
        <f aca="false">SUMIFS('Source'!$E:$E,'Source'!$A:$A,"208 - Medipal Company NABLUS",'Source'!$B:$B,$A61)</f>
        <v>279.02</v>
      </c>
      <c r="I61" s="8" t="n">
        <f aca="false">SUMIFS('Source'!$G:$G,'Source'!$A:$A,"208 - Medipal Company NABLUS",'Source'!$B:$B,$A61)</f>
        <v>0</v>
      </c>
      <c r="J61" s="8" t="n">
        <f aca="false">I61*$J$5</f>
        <v>0</v>
      </c>
      <c r="K61" s="8" t="n">
        <f aca="false">J61-H61</f>
        <v>-279.02</v>
      </c>
      <c r="L61" s="9" t="n">
        <f aca="false">IF(AND(H61=0,J61=0),0,IF(H61=0,"New",(J61-H61)/H61))</f>
        <v>-1</v>
      </c>
      <c r="M61" s="7" t="str">
        <f aca="false">IF(AND(OR(C61&lt;&gt;0,H61&lt;&gt;0),D61=0,I61=0),"DROP",IF(AND(OR(D61&lt;&gt;0,I61&lt;&gt;0),C61=0,H61=0),"NEW",""))</f>
        <v>DROP</v>
      </c>
    </row>
    <row r="62" customFormat="false" ht="15" hidden="false" customHeight="false" outlineLevel="0" collapsed="false">
      <c r="A62" s="7" t="s">
        <v>200</v>
      </c>
      <c r="B62" s="7" t="str">
        <f aca="false">IFERROR(INDEX('Source'!$C:$C,MATCH($A62,'Source'!$B:$B,0)),"")</f>
        <v>צוארון ספוגי</v>
      </c>
      <c r="C62" s="8" t="n">
        <f aca="false">SUMIFS('Source'!$D:$D,'Source'!$A:$A,"208 - Medipal Company NABLUS",'Source'!$B:$B,$A62)</f>
        <v>10</v>
      </c>
      <c r="D62" s="8" t="n">
        <f aca="false">SUMIFS('Source'!$F:$F,'Source'!$A:$A,"208 - Medipal Company NABLUS",'Source'!$B:$B,$A62)</f>
        <v>0</v>
      </c>
      <c r="E62" s="8" t="n">
        <f aca="false">D62*$J$5</f>
        <v>0</v>
      </c>
      <c r="F62" s="8" t="n">
        <f aca="false">E62-C62</f>
        <v>-10</v>
      </c>
      <c r="G62" s="9" t="n">
        <f aca="false">IF(AND(C62=0,E62=0),0,IF(C62=0,"New",(E62-C62)/C62))</f>
        <v>-1</v>
      </c>
      <c r="H62" s="8" t="n">
        <f aca="false">SUMIFS('Source'!$E:$E,'Source'!$A:$A,"208 - Medipal Company NABLUS",'Source'!$B:$B,$A62)</f>
        <v>277.12</v>
      </c>
      <c r="I62" s="8" t="n">
        <f aca="false">SUMIFS('Source'!$G:$G,'Source'!$A:$A,"208 - Medipal Company NABLUS",'Source'!$B:$B,$A62)</f>
        <v>0</v>
      </c>
      <c r="J62" s="8" t="n">
        <f aca="false">I62*$J$5</f>
        <v>0</v>
      </c>
      <c r="K62" s="8" t="n">
        <f aca="false">J62-H62</f>
        <v>-277.12</v>
      </c>
      <c r="L62" s="9" t="n">
        <f aca="false">IF(AND(H62=0,J62=0),0,IF(H62=0,"New",(J62-H62)/H62))</f>
        <v>-1</v>
      </c>
      <c r="M62" s="7" t="str">
        <f aca="false">IF(AND(OR(C62&lt;&gt;0,H62&lt;&gt;0),D62=0,I62=0),"DROP",IF(AND(OR(D62&lt;&gt;0,I62&lt;&gt;0),C62=0,H62=0),"NEW",""))</f>
        <v>DROP</v>
      </c>
    </row>
    <row r="63" customFormat="false" ht="15" hidden="false" customHeight="false" outlineLevel="0" collapsed="false">
      <c r="A63" s="7" t="s">
        <v>186</v>
      </c>
      <c r="B63" s="7" t="str">
        <f aca="false">IFERROR(INDEX('Source'!$C:$C,MATCH($A63,'Source'!$B:$B,0)),"")</f>
        <v>צוארון ספוגי</v>
      </c>
      <c r="C63" s="8" t="n">
        <f aca="false">SUMIFS('Source'!$D:$D,'Source'!$A:$A,"208 - Medipal Company NABLUS",'Source'!$B:$B,$A63)</f>
        <v>10</v>
      </c>
      <c r="D63" s="8" t="n">
        <f aca="false">SUMIFS('Source'!$F:$F,'Source'!$A:$A,"208 - Medipal Company NABLUS",'Source'!$B:$B,$A63)</f>
        <v>0</v>
      </c>
      <c r="E63" s="8" t="n">
        <f aca="false">D63*$J$5</f>
        <v>0</v>
      </c>
      <c r="F63" s="8" t="n">
        <f aca="false">E63-C63</f>
        <v>-10</v>
      </c>
      <c r="G63" s="9" t="n">
        <f aca="false">IF(AND(C63=0,E63=0),0,IF(C63=0,"New",(E63-C63)/C63))</f>
        <v>-1</v>
      </c>
      <c r="H63" s="8" t="n">
        <f aca="false">SUMIFS('Source'!$E:$E,'Source'!$A:$A,"208 - Medipal Company NABLUS",'Source'!$B:$B,$A63)</f>
        <v>277.12</v>
      </c>
      <c r="I63" s="8" t="n">
        <f aca="false">SUMIFS('Source'!$G:$G,'Source'!$A:$A,"208 - Medipal Company NABLUS",'Source'!$B:$B,$A63)</f>
        <v>0</v>
      </c>
      <c r="J63" s="8" t="n">
        <f aca="false">I63*$J$5</f>
        <v>0</v>
      </c>
      <c r="K63" s="8" t="n">
        <f aca="false">J63-H63</f>
        <v>-277.12</v>
      </c>
      <c r="L63" s="9" t="n">
        <f aca="false">IF(AND(H63=0,J63=0),0,IF(H63=0,"New",(J63-H63)/H63))</f>
        <v>-1</v>
      </c>
      <c r="M63" s="7" t="str">
        <f aca="false">IF(AND(OR(C63&lt;&gt;0,H63&lt;&gt;0),D63=0,I63=0),"DROP",IF(AND(OR(D63&lt;&gt;0,I63&lt;&gt;0),C63=0,H63=0),"NEW",""))</f>
        <v>DROP</v>
      </c>
    </row>
    <row r="64" customFormat="false" ht="15" hidden="false" customHeight="false" outlineLevel="0" collapsed="false">
      <c r="A64" s="7" t="s">
        <v>154</v>
      </c>
      <c r="B64" s="7" t="str">
        <f aca="false">IFERROR(INDEX('Source'!$C:$C,MATCH($A64,'Source'!$B:$B,0)),"")</f>
        <v>מגן ברך ארוך</v>
      </c>
      <c r="C64" s="8" t="n">
        <f aca="false">SUMIFS('Source'!$D:$D,'Source'!$A:$A,"208 - Medipal Company NABLUS",'Source'!$B:$B,$A64)</f>
        <v>20</v>
      </c>
      <c r="D64" s="8" t="n">
        <f aca="false">SUMIFS('Source'!$F:$F,'Source'!$A:$A,"208 - Medipal Company NABLUS",'Source'!$B:$B,$A64)</f>
        <v>0</v>
      </c>
      <c r="E64" s="8" t="n">
        <f aca="false">D64*$J$5</f>
        <v>0</v>
      </c>
      <c r="F64" s="8" t="n">
        <f aca="false">E64-C64</f>
        <v>-20</v>
      </c>
      <c r="G64" s="9" t="n">
        <f aca="false">IF(AND(C64=0,E64=0),0,IF(C64=0,"New",(E64-C64)/C64))</f>
        <v>-1</v>
      </c>
      <c r="H64" s="8" t="n">
        <f aca="false">SUMIFS('Source'!$E:$E,'Source'!$A:$A,"208 - Medipal Company NABLUS",'Source'!$B:$B,$A64)</f>
        <v>270.93</v>
      </c>
      <c r="I64" s="8" t="n">
        <f aca="false">SUMIFS('Source'!$G:$G,'Source'!$A:$A,"208 - Medipal Company NABLUS",'Source'!$B:$B,$A64)</f>
        <v>0</v>
      </c>
      <c r="J64" s="8" t="n">
        <f aca="false">I64*$J$5</f>
        <v>0</v>
      </c>
      <c r="K64" s="8" t="n">
        <f aca="false">J64-H64</f>
        <v>-270.93</v>
      </c>
      <c r="L64" s="9" t="n">
        <f aca="false">IF(AND(H64=0,J64=0),0,IF(H64=0,"New",(J64-H64)/H64))</f>
        <v>-1</v>
      </c>
      <c r="M64" s="7" t="str">
        <f aca="false">IF(AND(OR(C64&lt;&gt;0,H64&lt;&gt;0),D64=0,I64=0),"DROP",IF(AND(OR(D64&lt;&gt;0,I64&lt;&gt;0),C64=0,H64=0),"NEW",""))</f>
        <v>DROP</v>
      </c>
    </row>
    <row r="65" customFormat="false" ht="15" hidden="false" customHeight="false" outlineLevel="0" collapsed="false">
      <c r="A65" s="7" t="s">
        <v>133</v>
      </c>
      <c r="B65" s="7" t="str">
        <f aca="false">IFERROR(INDEX('Source'!$C:$C,MATCH($A65,'Source'!$B:$B,0)),"")</f>
        <v>מגן ברך ארוך</v>
      </c>
      <c r="C65" s="8" t="n">
        <f aca="false">SUMIFS('Source'!$D:$D,'Source'!$A:$A,"208 - Medipal Company NABLUS",'Source'!$B:$B,$A65)</f>
        <v>20</v>
      </c>
      <c r="D65" s="8" t="n">
        <f aca="false">SUMIFS('Source'!$F:$F,'Source'!$A:$A,"208 - Medipal Company NABLUS",'Source'!$B:$B,$A65)</f>
        <v>0</v>
      </c>
      <c r="E65" s="8" t="n">
        <f aca="false">D65*$J$5</f>
        <v>0</v>
      </c>
      <c r="F65" s="8" t="n">
        <f aca="false">E65-C65</f>
        <v>-20</v>
      </c>
      <c r="G65" s="9" t="n">
        <f aca="false">IF(AND(C65=0,E65=0),0,IF(C65=0,"New",(E65-C65)/C65))</f>
        <v>-1</v>
      </c>
      <c r="H65" s="8" t="n">
        <f aca="false">SUMIFS('Source'!$E:$E,'Source'!$A:$A,"208 - Medipal Company NABLUS",'Source'!$B:$B,$A65)</f>
        <v>270.93</v>
      </c>
      <c r="I65" s="8" t="n">
        <f aca="false">SUMIFS('Source'!$G:$G,'Source'!$A:$A,"208 - Medipal Company NABLUS",'Source'!$B:$B,$A65)</f>
        <v>0</v>
      </c>
      <c r="J65" s="8" t="n">
        <f aca="false">I65*$J$5</f>
        <v>0</v>
      </c>
      <c r="K65" s="8" t="n">
        <f aca="false">J65-H65</f>
        <v>-270.93</v>
      </c>
      <c r="L65" s="9" t="n">
        <f aca="false">IF(AND(H65=0,J65=0),0,IF(H65=0,"New",(J65-H65)/H65))</f>
        <v>-1</v>
      </c>
      <c r="M65" s="7" t="str">
        <f aca="false">IF(AND(OR(C65&lt;&gt;0,H65&lt;&gt;0),D65=0,I65=0),"DROP",IF(AND(OR(D65&lt;&gt;0,I65&lt;&gt;0),C65=0,H65=0),"NEW",""))</f>
        <v>DROP</v>
      </c>
    </row>
    <row r="66" customFormat="false" ht="15" hidden="false" customHeight="false" outlineLevel="0" collapsed="false">
      <c r="A66" s="7" t="s">
        <v>302</v>
      </c>
      <c r="B66" s="7" t="str">
        <f aca="false">IFERROR(INDEX('Source'!$C:$C,MATCH($A66,'Source'!$B:$B,0)),"")</f>
        <v>מיישר בוהן</v>
      </c>
      <c r="C66" s="8" t="n">
        <f aca="false">SUMIFS('Source'!$D:$D,'Source'!$A:$A,"208 - Medipal Company NABLUS",'Source'!$B:$B,$A66)</f>
        <v>55</v>
      </c>
      <c r="D66" s="8" t="n">
        <f aca="false">SUMIFS('Source'!$F:$F,'Source'!$A:$A,"208 - Medipal Company NABLUS",'Source'!$B:$B,$A66)</f>
        <v>0</v>
      </c>
      <c r="E66" s="8" t="n">
        <f aca="false">D66*$J$5</f>
        <v>0</v>
      </c>
      <c r="F66" s="8" t="n">
        <f aca="false">E66-C66</f>
        <v>-55</v>
      </c>
      <c r="G66" s="9" t="n">
        <f aca="false">IF(AND(C66=0,E66=0),0,IF(C66=0,"New",(E66-C66)/C66))</f>
        <v>-1</v>
      </c>
      <c r="H66" s="8" t="n">
        <f aca="false">SUMIFS('Source'!$E:$E,'Source'!$A:$A,"208 - Medipal Company NABLUS",'Source'!$B:$B,$A66)</f>
        <v>248.02</v>
      </c>
      <c r="I66" s="8" t="n">
        <f aca="false">SUMIFS('Source'!$G:$G,'Source'!$A:$A,"208 - Medipal Company NABLUS",'Source'!$B:$B,$A66)</f>
        <v>0</v>
      </c>
      <c r="J66" s="8" t="n">
        <f aca="false">I66*$J$5</f>
        <v>0</v>
      </c>
      <c r="K66" s="8" t="n">
        <f aca="false">J66-H66</f>
        <v>-248.02</v>
      </c>
      <c r="L66" s="9" t="n">
        <f aca="false">IF(AND(H66=0,J66=0),0,IF(H66=0,"New",(J66-H66)/H66))</f>
        <v>-1</v>
      </c>
      <c r="M66" s="7" t="str">
        <f aca="false">IF(AND(OR(C66&lt;&gt;0,H66&lt;&gt;0),D66=0,I66=0),"DROP",IF(AND(OR(D66&lt;&gt;0,I66&lt;&gt;0),C66=0,H66=0),"NEW",""))</f>
        <v>DROP</v>
      </c>
    </row>
    <row r="67" customFormat="false" ht="15" hidden="false" customHeight="false" outlineLevel="0" collapsed="false">
      <c r="A67" s="7" t="s">
        <v>144</v>
      </c>
      <c r="B67" s="7" t="str">
        <f aca="false">IFERROR(INDEX('Source'!$C:$C,MATCH($A67,'Source'!$B:$B,0)),"")</f>
        <v>כרית סיליקון לעקב</v>
      </c>
      <c r="C67" s="8" t="n">
        <f aca="false">SUMIFS('Source'!$D:$D,'Source'!$A:$A,"208 - Medipal Company NABLUS",'Source'!$B:$B,$A67)</f>
        <v>10</v>
      </c>
      <c r="D67" s="8" t="n">
        <f aca="false">SUMIFS('Source'!$F:$F,'Source'!$A:$A,"208 - Medipal Company NABLUS",'Source'!$B:$B,$A67)</f>
        <v>0</v>
      </c>
      <c r="E67" s="8" t="n">
        <f aca="false">D67*$J$5</f>
        <v>0</v>
      </c>
      <c r="F67" s="8" t="n">
        <f aca="false">E67-C67</f>
        <v>-10</v>
      </c>
      <c r="G67" s="9" t="n">
        <f aca="false">IF(AND(C67=0,E67=0),0,IF(C67=0,"New",(E67-C67)/C67))</f>
        <v>-1</v>
      </c>
      <c r="H67" s="8" t="n">
        <f aca="false">SUMIFS('Source'!$E:$E,'Source'!$A:$A,"208 - Medipal Company NABLUS",'Source'!$B:$B,$A67)</f>
        <v>244.89</v>
      </c>
      <c r="I67" s="8" t="n">
        <f aca="false">SUMIFS('Source'!$G:$G,'Source'!$A:$A,"208 - Medipal Company NABLUS",'Source'!$B:$B,$A67)</f>
        <v>0</v>
      </c>
      <c r="J67" s="8" t="n">
        <f aca="false">I67*$J$5</f>
        <v>0</v>
      </c>
      <c r="K67" s="8" t="n">
        <f aca="false">J67-H67</f>
        <v>-244.89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819</v>
      </c>
      <c r="B68" s="7" t="str">
        <f aca="false">IFERROR(INDEX('Source'!$C:$C,MATCH($A68,'Source'!$B:$B,0)),"")</f>
        <v>חגורת צלעות לאשה</v>
      </c>
      <c r="C68" s="8" t="n">
        <f aca="false">SUMIFS('Source'!$D:$D,'Source'!$A:$A,"208 - Medipal Company NABLUS",'Source'!$B:$B,$A68)</f>
        <v>7</v>
      </c>
      <c r="D68" s="8" t="n">
        <f aca="false">SUMIFS('Source'!$F:$F,'Source'!$A:$A,"208 - Medipal Company NABLUS",'Source'!$B:$B,$A68)</f>
        <v>0</v>
      </c>
      <c r="E68" s="8" t="n">
        <f aca="false">D68*$J$5</f>
        <v>0</v>
      </c>
      <c r="F68" s="8" t="n">
        <f aca="false">E68-C68</f>
        <v>-7</v>
      </c>
      <c r="G68" s="9" t="n">
        <f aca="false">IF(AND(C68=0,E68=0),0,IF(C68=0,"New",(E68-C68)/C68))</f>
        <v>-1</v>
      </c>
      <c r="H68" s="8" t="n">
        <f aca="false">SUMIFS('Source'!$E:$E,'Source'!$A:$A,"208 - Medipal Company NABLUS",'Source'!$B:$B,$A68)</f>
        <v>244.14</v>
      </c>
      <c r="I68" s="8" t="n">
        <f aca="false">SUMIFS('Source'!$G:$G,'Source'!$A:$A,"208 - Medipal Company NABLUS",'Source'!$B:$B,$A68)</f>
        <v>0</v>
      </c>
      <c r="J68" s="8" t="n">
        <f aca="false">I68*$J$5</f>
        <v>0</v>
      </c>
      <c r="K68" s="8" t="n">
        <f aca="false">J68-H68</f>
        <v>-244.14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782</v>
      </c>
      <c r="B69" s="7" t="str">
        <f aca="false">IFERROR(INDEX('Source'!$C:$C,MATCH($A69,'Source'!$B:$B,0)),"")</f>
        <v>חגורת צלעות לאשה</v>
      </c>
      <c r="C69" s="8" t="n">
        <f aca="false">SUMIFS('Source'!$D:$D,'Source'!$A:$A,"208 - Medipal Company NABLUS",'Source'!$B:$B,$A69)</f>
        <v>5</v>
      </c>
      <c r="D69" s="8" t="n">
        <f aca="false">SUMIFS('Source'!$F:$F,'Source'!$A:$A,"208 - Medipal Company NABLUS",'Source'!$B:$B,$A69)</f>
        <v>0</v>
      </c>
      <c r="E69" s="8" t="n">
        <f aca="false">D69*$J$5</f>
        <v>0</v>
      </c>
      <c r="F69" s="8" t="n">
        <f aca="false">E69-C69</f>
        <v>-5</v>
      </c>
      <c r="G69" s="9" t="n">
        <f aca="false">IF(AND(C69=0,E69=0),0,IF(C69=0,"New",(E69-C69)/C69))</f>
        <v>-1</v>
      </c>
      <c r="H69" s="8" t="n">
        <f aca="false">SUMIFS('Source'!$E:$E,'Source'!$A:$A,"208 - Medipal Company NABLUS",'Source'!$B:$B,$A69)</f>
        <v>244.11</v>
      </c>
      <c r="I69" s="8" t="n">
        <f aca="false">SUMIFS('Source'!$G:$G,'Source'!$A:$A,"208 - Medipal Company NABLUS",'Source'!$B:$B,$A69)</f>
        <v>0</v>
      </c>
      <c r="J69" s="8" t="n">
        <f aca="false">I69*$J$5</f>
        <v>0</v>
      </c>
      <c r="K69" s="8" t="n">
        <f aca="false">J69-H69</f>
        <v>-244.11</v>
      </c>
      <c r="L69" s="9" t="n">
        <f aca="false">IF(AND(H69=0,J69=0),0,IF(H69=0,"New",(J69-H69)/H69))</f>
        <v>-1</v>
      </c>
      <c r="M69" s="7" t="str">
        <f aca="false">IF(AND(OR(C69&lt;&gt;0,H69&lt;&gt;0),D69=0,I69=0),"DROP",IF(AND(OR(D69&lt;&gt;0,I69&lt;&gt;0),C69=0,H69=0),"NEW",""))</f>
        <v>DROP</v>
      </c>
    </row>
    <row r="70" customFormat="false" ht="15" hidden="false" customHeight="false" outlineLevel="0" collapsed="false">
      <c r="A70" s="7" t="s">
        <v>164</v>
      </c>
      <c r="B70" s="7" t="str">
        <f aca="false">IFERROR(INDEX('Source'!$C:$C,MATCH($A70,'Source'!$B:$B,0)),"")</f>
        <v>אצבעון מפלסטיק  ליד</v>
      </c>
      <c r="C70" s="8" t="n">
        <f aca="false">SUMIFS('Source'!$D:$D,'Source'!$A:$A,"208 - Medipal Company NABLUS",'Source'!$B:$B,$A70)</f>
        <v>33</v>
      </c>
      <c r="D70" s="8" t="n">
        <f aca="false">SUMIFS('Source'!$F:$F,'Source'!$A:$A,"208 - Medipal Company NABLUS",'Source'!$B:$B,$A70)</f>
        <v>0</v>
      </c>
      <c r="E70" s="8" t="n">
        <f aca="false">D70*$J$5</f>
        <v>0</v>
      </c>
      <c r="F70" s="8" t="n">
        <f aca="false">E70-C70</f>
        <v>-33</v>
      </c>
      <c r="G70" s="9" t="n">
        <f aca="false">IF(AND(C70=0,E70=0),0,IF(C70=0,"New",(E70-C70)/C70))</f>
        <v>-1</v>
      </c>
      <c r="H70" s="8" t="n">
        <f aca="false">SUMIFS('Source'!$E:$E,'Source'!$A:$A,"208 - Medipal Company NABLUS",'Source'!$B:$B,$A70)</f>
        <v>241.81</v>
      </c>
      <c r="I70" s="8" t="n">
        <f aca="false">SUMIFS('Source'!$G:$G,'Source'!$A:$A,"208 - Medipal Company NABLUS",'Source'!$B:$B,$A70)</f>
        <v>0</v>
      </c>
      <c r="J70" s="8" t="n">
        <f aca="false">I70*$J$5</f>
        <v>0</v>
      </c>
      <c r="K70" s="8" t="n">
        <f aca="false">J70-H70</f>
        <v>-241.81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195</v>
      </c>
      <c r="B71" s="7" t="str">
        <f aca="false">IFERROR(INDEX('Source'!$C:$C,MATCH($A71,'Source'!$B:$B,0)),"")</f>
        <v>אצבעון מפלסטיק  ליד</v>
      </c>
      <c r="C71" s="8" t="n">
        <f aca="false">SUMIFS('Source'!$D:$D,'Source'!$A:$A,"208 - Medipal Company NABLUS",'Source'!$B:$B,$A71)</f>
        <v>33</v>
      </c>
      <c r="D71" s="8" t="n">
        <f aca="false">SUMIFS('Source'!$F:$F,'Source'!$A:$A,"208 - Medipal Company NABLUS",'Source'!$B:$B,$A71)</f>
        <v>0</v>
      </c>
      <c r="E71" s="8" t="n">
        <f aca="false">D71*$J$5</f>
        <v>0</v>
      </c>
      <c r="F71" s="8" t="n">
        <f aca="false">E71-C71</f>
        <v>-33</v>
      </c>
      <c r="G71" s="9" t="n">
        <f aca="false">IF(AND(C71=0,E71=0),0,IF(C71=0,"New",(E71-C71)/C71))</f>
        <v>-1</v>
      </c>
      <c r="H71" s="8" t="n">
        <f aca="false">SUMIFS('Source'!$E:$E,'Source'!$A:$A,"208 - Medipal Company NABLUS",'Source'!$B:$B,$A71)</f>
        <v>241.8</v>
      </c>
      <c r="I71" s="8" t="n">
        <f aca="false">SUMIFS('Source'!$G:$G,'Source'!$A:$A,"208 - Medipal Company NABLUS",'Source'!$B:$B,$A71)</f>
        <v>0</v>
      </c>
      <c r="J71" s="8" t="n">
        <f aca="false">I71*$J$5</f>
        <v>0</v>
      </c>
      <c r="K71" s="8" t="n">
        <f aca="false">J71-H71</f>
        <v>-241.8</v>
      </c>
      <c r="L71" s="9" t="n">
        <f aca="false">IF(AND(H71=0,J71=0),0,IF(H71=0,"New",(J71-H71)/H71))</f>
        <v>-1</v>
      </c>
      <c r="M71" s="7" t="str">
        <f aca="false">IF(AND(OR(C71&lt;&gt;0,H71&lt;&gt;0),D71=0,I71=0),"DROP",IF(AND(OR(D71&lt;&gt;0,I71&lt;&gt;0),C71=0,H71=0),"NEW",""))</f>
        <v>DROP</v>
      </c>
    </row>
    <row r="72" customFormat="false" ht="15" hidden="false" customHeight="false" outlineLevel="0" collapsed="false">
      <c r="A72" s="7" t="s">
        <v>149</v>
      </c>
      <c r="B72" s="7" t="str">
        <f aca="false">IFERROR(INDEX('Source'!$C:$C,MATCH($A72,'Source'!$B:$B,0)),"")</f>
        <v>מגן קרסול סגור</v>
      </c>
      <c r="C72" s="8" t="n">
        <f aca="false">SUMIFS('Source'!$D:$D,'Source'!$A:$A,"208 - Medipal Company NABLUS",'Source'!$B:$B,$A72)</f>
        <v>10</v>
      </c>
      <c r="D72" s="8" t="n">
        <f aca="false">SUMIFS('Source'!$F:$F,'Source'!$A:$A,"208 - Medipal Company NABLUS",'Source'!$B:$B,$A72)</f>
        <v>0</v>
      </c>
      <c r="E72" s="8" t="n">
        <f aca="false">D72*$J$5</f>
        <v>0</v>
      </c>
      <c r="F72" s="8" t="n">
        <f aca="false">E72-C72</f>
        <v>-10</v>
      </c>
      <c r="G72" s="9" t="n">
        <f aca="false">IF(AND(C72=0,E72=0),0,IF(C72=0,"New",(E72-C72)/C72))</f>
        <v>-1</v>
      </c>
      <c r="H72" s="8" t="n">
        <f aca="false">SUMIFS('Source'!$E:$E,'Source'!$A:$A,"208 - Medipal Company NABLUS",'Source'!$B:$B,$A72)</f>
        <v>241.78</v>
      </c>
      <c r="I72" s="8" t="n">
        <f aca="false">SUMIFS('Source'!$G:$G,'Source'!$A:$A,"208 - Medipal Company NABLUS",'Source'!$B:$B,$A72)</f>
        <v>0</v>
      </c>
      <c r="J72" s="8" t="n">
        <f aca="false">I72*$J$5</f>
        <v>0</v>
      </c>
      <c r="K72" s="8" t="n">
        <f aca="false">J72-H72</f>
        <v>-241.78</v>
      </c>
      <c r="L72" s="9" t="n">
        <f aca="false">IF(AND(H72=0,J72=0),0,IF(H72=0,"New",(J72-H72)/H72))</f>
        <v>-1</v>
      </c>
      <c r="M72" s="7" t="str">
        <f aca="false">IF(AND(OR(C72&lt;&gt;0,H72&lt;&gt;0),D72=0,I72=0),"DROP",IF(AND(OR(D72&lt;&gt;0,I72&lt;&gt;0),C72=0,H72=0),"NEW",""))</f>
        <v>DROP</v>
      </c>
    </row>
    <row r="73" customFormat="false" ht="15" hidden="false" customHeight="false" outlineLevel="0" collapsed="false">
      <c r="A73" s="7" t="s">
        <v>153</v>
      </c>
      <c r="B73" s="7" t="str">
        <f aca="false">IFERROR(INDEX('Source'!$C:$C,MATCH($A73,'Source'!$B:$B,0)),"")</f>
        <v>מגן קרסול סגור</v>
      </c>
      <c r="C73" s="8" t="n">
        <f aca="false">SUMIFS('Source'!$D:$D,'Source'!$A:$A,"208 - Medipal Company NABLUS",'Source'!$B:$B,$A73)</f>
        <v>10</v>
      </c>
      <c r="D73" s="8" t="n">
        <f aca="false">SUMIFS('Source'!$F:$F,'Source'!$A:$A,"208 - Medipal Company NABLUS",'Source'!$B:$B,$A73)</f>
        <v>0</v>
      </c>
      <c r="E73" s="8" t="n">
        <f aca="false">D73*$J$5</f>
        <v>0</v>
      </c>
      <c r="F73" s="8" t="n">
        <f aca="false">E73-C73</f>
        <v>-10</v>
      </c>
      <c r="G73" s="9" t="n">
        <f aca="false">IF(AND(C73=0,E73=0),0,IF(C73=0,"New",(E73-C73)/C73))</f>
        <v>-1</v>
      </c>
      <c r="H73" s="8" t="n">
        <f aca="false">SUMIFS('Source'!$E:$E,'Source'!$A:$A,"208 - Medipal Company NABLUS",'Source'!$B:$B,$A73)</f>
        <v>241.78</v>
      </c>
      <c r="I73" s="8" t="n">
        <f aca="false">SUMIFS('Source'!$G:$G,'Source'!$A:$A,"208 - Medipal Company NABLUS",'Source'!$B:$B,$A73)</f>
        <v>0</v>
      </c>
      <c r="J73" s="8" t="n">
        <f aca="false">I73*$J$5</f>
        <v>0</v>
      </c>
      <c r="K73" s="8" t="n">
        <f aca="false">J73-H73</f>
        <v>-241.78</v>
      </c>
      <c r="L73" s="9" t="n">
        <f aca="false">IF(AND(H73=0,J73=0),0,IF(H73=0,"New",(J73-H73)/H73))</f>
        <v>-1</v>
      </c>
      <c r="M73" s="7" t="str">
        <f aca="false">IF(AND(OR(C73&lt;&gt;0,H73&lt;&gt;0),D73=0,I73=0),"DROP",IF(AND(OR(D73&lt;&gt;0,I73&lt;&gt;0),C73=0,H73=0),"NEW",""))</f>
        <v>DROP</v>
      </c>
    </row>
    <row r="74" customFormat="false" ht="15" hidden="false" customHeight="false" outlineLevel="0" collapsed="false">
      <c r="A74" s="7" t="s">
        <v>113</v>
      </c>
      <c r="B74" s="7" t="str">
        <f aca="false">IFERROR(INDEX('Source'!$C:$C,MATCH($A74,'Source'!$B:$B,0)),"")</f>
        <v>מגן קרסול סגור</v>
      </c>
      <c r="C74" s="8" t="n">
        <f aca="false">SUMIFS('Source'!$D:$D,'Source'!$A:$A,"208 - Medipal Company NABLUS",'Source'!$B:$B,$A74)</f>
        <v>10</v>
      </c>
      <c r="D74" s="8" t="n">
        <f aca="false">SUMIFS('Source'!$F:$F,'Source'!$A:$A,"208 - Medipal Company NABLUS",'Source'!$B:$B,$A74)</f>
        <v>0</v>
      </c>
      <c r="E74" s="8" t="n">
        <f aca="false">D74*$J$5</f>
        <v>0</v>
      </c>
      <c r="F74" s="8" t="n">
        <f aca="false">E74-C74</f>
        <v>-10</v>
      </c>
      <c r="G74" s="9" t="n">
        <f aca="false">IF(AND(C74=0,E74=0),0,IF(C74=0,"New",(E74-C74)/C74))</f>
        <v>-1</v>
      </c>
      <c r="H74" s="8" t="n">
        <f aca="false">SUMIFS('Source'!$E:$E,'Source'!$A:$A,"208 - Medipal Company NABLUS",'Source'!$B:$B,$A74)</f>
        <v>241.78</v>
      </c>
      <c r="I74" s="8" t="n">
        <f aca="false">SUMIFS('Source'!$G:$G,'Source'!$A:$A,"208 - Medipal Company NABLUS",'Source'!$B:$B,$A74)</f>
        <v>0</v>
      </c>
      <c r="J74" s="8" t="n">
        <f aca="false">I74*$J$5</f>
        <v>0</v>
      </c>
      <c r="K74" s="8" t="n">
        <f aca="false">J74-H74</f>
        <v>-241.78</v>
      </c>
      <c r="L74" s="9" t="n">
        <f aca="false">IF(AND(H74=0,J74=0),0,IF(H74=0,"New",(J74-H74)/H74))</f>
        <v>-1</v>
      </c>
      <c r="M74" s="7" t="str">
        <f aca="false">IF(AND(OR(C74&lt;&gt;0,H74&lt;&gt;0),D74=0,I74=0),"DROP",IF(AND(OR(D74&lt;&gt;0,I74&lt;&gt;0),C74=0,H74=0),"NEW",""))</f>
        <v>DROP</v>
      </c>
    </row>
    <row r="75" customFormat="false" ht="15" hidden="false" customHeight="false" outlineLevel="0" collapsed="false">
      <c r="A75" s="7" t="s">
        <v>713</v>
      </c>
      <c r="B75" s="7" t="str">
        <f aca="false">IFERROR(INDEX('Source'!$C:$C,MATCH($A75,'Source'!$B:$B,0)),"")</f>
        <v>מתלה</v>
      </c>
      <c r="C75" s="8" t="n">
        <f aca="false">SUMIFS('Source'!$D:$D,'Source'!$A:$A,"208 - Medipal Company NABLUS",'Source'!$B:$B,$A75)</f>
        <v>5</v>
      </c>
      <c r="D75" s="8" t="n">
        <f aca="false">SUMIFS('Source'!$F:$F,'Source'!$A:$A,"208 - Medipal Company NABLUS",'Source'!$B:$B,$A75)</f>
        <v>0</v>
      </c>
      <c r="E75" s="8" t="n">
        <f aca="false">D75*$J$5</f>
        <v>0</v>
      </c>
      <c r="F75" s="8" t="n">
        <f aca="false">E75-C75</f>
        <v>-5</v>
      </c>
      <c r="G75" s="9" t="n">
        <f aca="false">IF(AND(C75=0,E75=0),0,IF(C75=0,"New",(E75-C75)/C75))</f>
        <v>-1</v>
      </c>
      <c r="H75" s="8" t="n">
        <f aca="false">SUMIFS('Source'!$E:$E,'Source'!$A:$A,"208 - Medipal Company NABLUS",'Source'!$B:$B,$A75)</f>
        <v>226.29</v>
      </c>
      <c r="I75" s="8" t="n">
        <f aca="false">SUMIFS('Source'!$G:$G,'Source'!$A:$A,"208 - Medipal Company NABLUS",'Source'!$B:$B,$A75)</f>
        <v>0</v>
      </c>
      <c r="J75" s="8" t="n">
        <f aca="false">I75*$J$5</f>
        <v>0</v>
      </c>
      <c r="K75" s="8" t="n">
        <f aca="false">J75-H75</f>
        <v>-226.29</v>
      </c>
      <c r="L75" s="9" t="n">
        <f aca="false">IF(AND(H75=0,J75=0),0,IF(H75=0,"New",(J75-H75)/H75))</f>
        <v>-1</v>
      </c>
      <c r="M75" s="7" t="str">
        <f aca="false">IF(AND(OR(C75&lt;&gt;0,H75&lt;&gt;0),D75=0,I75=0),"DROP",IF(AND(OR(D75&lt;&gt;0,I75&lt;&gt;0),C75=0,H75=0),"NEW",""))</f>
        <v>DROP</v>
      </c>
    </row>
    <row r="76" customFormat="false" ht="15" hidden="false" customHeight="false" outlineLevel="0" collapsed="false">
      <c r="A76" s="7" t="s">
        <v>736</v>
      </c>
      <c r="B76" s="7" t="str">
        <f aca="false">IFERROR(INDEX('Source'!$C:$C,MATCH($A76,'Source'!$B:$B,0)),"")</f>
        <v>חגורת צלעות לגבר</v>
      </c>
      <c r="C76" s="8" t="n">
        <f aca="false">SUMIFS('Source'!$D:$D,'Source'!$A:$A,"208 - Medipal Company NABLUS",'Source'!$B:$B,$A76)</f>
        <v>5</v>
      </c>
      <c r="D76" s="8" t="n">
        <f aca="false">SUMIFS('Source'!$F:$F,'Source'!$A:$A,"208 - Medipal Company NABLUS",'Source'!$B:$B,$A76)</f>
        <v>0</v>
      </c>
      <c r="E76" s="8" t="n">
        <f aca="false">D76*$J$5</f>
        <v>0</v>
      </c>
      <c r="F76" s="8" t="n">
        <f aca="false">E76-C76</f>
        <v>-5</v>
      </c>
      <c r="G76" s="9" t="n">
        <f aca="false">IF(AND(C76=0,E76=0),0,IF(C76=0,"New",(E76-C76)/C76))</f>
        <v>-1</v>
      </c>
      <c r="H76" s="8" t="n">
        <f aca="false">SUMIFS('Source'!$E:$E,'Source'!$A:$A,"208 - Medipal Company NABLUS",'Source'!$B:$B,$A76)</f>
        <v>212.06</v>
      </c>
      <c r="I76" s="8" t="n">
        <f aca="false">SUMIFS('Source'!$G:$G,'Source'!$A:$A,"208 - Medipal Company NABLUS",'Source'!$B:$B,$A76)</f>
        <v>0</v>
      </c>
      <c r="J76" s="8" t="n">
        <f aca="false">I76*$J$5</f>
        <v>0</v>
      </c>
      <c r="K76" s="8" t="n">
        <f aca="false">J76-H76</f>
        <v>-212.06</v>
      </c>
      <c r="L76" s="9" t="n">
        <f aca="false">IF(AND(H76=0,J76=0),0,IF(H76=0,"New",(J76-H76)/H76))</f>
        <v>-1</v>
      </c>
      <c r="M76" s="7" t="str">
        <f aca="false">IF(AND(OR(C76&lt;&gt;0,H76&lt;&gt;0),D76=0,I76=0),"DROP",IF(AND(OR(D76&lt;&gt;0,I76&lt;&gt;0),C76=0,H76=0),"NEW",""))</f>
        <v>DROP</v>
      </c>
    </row>
    <row r="77" customFormat="false" ht="15" hidden="false" customHeight="false" outlineLevel="0" collapsed="false">
      <c r="A77" s="7" t="s">
        <v>106</v>
      </c>
      <c r="B77" s="7" t="str">
        <f aca="false">IFERROR(INDEX('Source'!$C:$C,MATCH($A77,'Source'!$B:$B,0)),"")</f>
        <v>מגן יד</v>
      </c>
      <c r="C77" s="8" t="n">
        <f aca="false">SUMIFS('Source'!$D:$D,'Source'!$A:$A,"208 - Medipal Company NABLUS",'Source'!$B:$B,$A77)</f>
        <v>10</v>
      </c>
      <c r="D77" s="8" t="n">
        <f aca="false">SUMIFS('Source'!$F:$F,'Source'!$A:$A,"208 - Medipal Company NABLUS",'Source'!$B:$B,$A77)</f>
        <v>0</v>
      </c>
      <c r="E77" s="8" t="n">
        <f aca="false">D77*$J$5</f>
        <v>0</v>
      </c>
      <c r="F77" s="8" t="n">
        <f aca="false">E77-C77</f>
        <v>-10</v>
      </c>
      <c r="G77" s="9" t="n">
        <f aca="false">IF(AND(C77=0,E77=0),0,IF(C77=0,"New",(E77-C77)/C77))</f>
        <v>-1</v>
      </c>
      <c r="H77" s="8" t="n">
        <f aca="false">SUMIFS('Source'!$E:$E,'Source'!$A:$A,"208 - Medipal Company NABLUS",'Source'!$B:$B,$A77)</f>
        <v>177.62</v>
      </c>
      <c r="I77" s="8" t="n">
        <f aca="false">SUMIFS('Source'!$G:$G,'Source'!$A:$A,"208 - Medipal Company NABLUS",'Source'!$B:$B,$A77)</f>
        <v>0</v>
      </c>
      <c r="J77" s="8" t="n">
        <f aca="false">I77*$J$5</f>
        <v>0</v>
      </c>
      <c r="K77" s="8" t="n">
        <f aca="false">J77-H77</f>
        <v>-177.62</v>
      </c>
      <c r="L77" s="9" t="n">
        <f aca="false">IF(AND(H77=0,J77=0),0,IF(H77=0,"New",(J77-H77)/H77))</f>
        <v>-1</v>
      </c>
      <c r="M77" s="7" t="str">
        <f aca="false">IF(AND(OR(C77&lt;&gt;0,H77&lt;&gt;0),D77=0,I77=0),"DROP",IF(AND(OR(D77&lt;&gt;0,I77&lt;&gt;0),C77=0,H77=0),"NEW",""))</f>
        <v>DROP</v>
      </c>
    </row>
    <row r="78" customFormat="false" ht="15" hidden="false" customHeight="false" outlineLevel="0" collapsed="false">
      <c r="A78" s="7" t="s">
        <v>248</v>
      </c>
      <c r="B78" s="7" t="str">
        <f aca="false">IFERROR(INDEX('Source'!$C:$C,MATCH($A78,'Source'!$B:$B,0)),"")</f>
        <v>מגן קרסול+ עקב סגור+רצועות</v>
      </c>
      <c r="C78" s="8" t="n">
        <f aca="false">SUMIFS('Source'!$D:$D,'Source'!$A:$A,"208 - Medipal Company NABLUS",'Source'!$B:$B,$A78)</f>
        <v>5</v>
      </c>
      <c r="D78" s="8" t="n">
        <f aca="false">SUMIFS('Source'!$F:$F,'Source'!$A:$A,"208 - Medipal Company NABLUS",'Source'!$B:$B,$A78)</f>
        <v>0</v>
      </c>
      <c r="E78" s="8" t="n">
        <f aca="false">D78*$J$5</f>
        <v>0</v>
      </c>
      <c r="F78" s="8" t="n">
        <f aca="false">E78-C78</f>
        <v>-5</v>
      </c>
      <c r="G78" s="9" t="n">
        <f aca="false">IF(AND(C78=0,E78=0),0,IF(C78=0,"New",(E78-C78)/C78))</f>
        <v>-1</v>
      </c>
      <c r="H78" s="8" t="n">
        <f aca="false">SUMIFS('Source'!$E:$E,'Source'!$A:$A,"208 - Medipal Company NABLUS",'Source'!$B:$B,$A78)</f>
        <v>161.97</v>
      </c>
      <c r="I78" s="8" t="n">
        <f aca="false">SUMIFS('Source'!$G:$G,'Source'!$A:$A,"208 - Medipal Company NABLUS",'Source'!$B:$B,$A78)</f>
        <v>0</v>
      </c>
      <c r="J78" s="8" t="n">
        <f aca="false">I78*$J$5</f>
        <v>0</v>
      </c>
      <c r="K78" s="8" t="n">
        <f aca="false">J78-H78</f>
        <v>-161.97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499</v>
      </c>
      <c r="B79" s="7" t="str">
        <f aca="false">IFERROR(INDEX('Source'!$C:$C,MATCH($A79,'Source'!$B:$B,0)),"")</f>
        <v>מגן קרסול+ עקב סגור+רצועות</v>
      </c>
      <c r="C79" s="8" t="n">
        <f aca="false">SUMIFS('Source'!$D:$D,'Source'!$A:$A,"208 - Medipal Company NABLUS",'Source'!$B:$B,$A79)</f>
        <v>5</v>
      </c>
      <c r="D79" s="8" t="n">
        <f aca="false">SUMIFS('Source'!$F:$F,'Source'!$A:$A,"208 - Medipal Company NABLUS",'Source'!$B:$B,$A79)</f>
        <v>0</v>
      </c>
      <c r="E79" s="8" t="n">
        <f aca="false">D79*$J$5</f>
        <v>0</v>
      </c>
      <c r="F79" s="8" t="n">
        <f aca="false">E79-C79</f>
        <v>-5</v>
      </c>
      <c r="G79" s="9" t="n">
        <f aca="false">IF(AND(C79=0,E79=0),0,IF(C79=0,"New",(E79-C79)/C79))</f>
        <v>-1</v>
      </c>
      <c r="H79" s="8" t="n">
        <f aca="false">SUMIFS('Source'!$E:$E,'Source'!$A:$A,"208 - Medipal Company NABLUS",'Source'!$B:$B,$A79)</f>
        <v>161.97</v>
      </c>
      <c r="I79" s="8" t="n">
        <f aca="false">SUMIFS('Source'!$G:$G,'Source'!$A:$A,"208 - Medipal Company NABLUS",'Source'!$B:$B,$A79)</f>
        <v>0</v>
      </c>
      <c r="J79" s="8" t="n">
        <f aca="false">I79*$J$5</f>
        <v>0</v>
      </c>
      <c r="K79" s="8" t="n">
        <f aca="false">J79-H79</f>
        <v>-161.97</v>
      </c>
      <c r="L79" s="9" t="n">
        <f aca="false">IF(AND(H79=0,J79=0),0,IF(H79=0,"New",(J79-H79)/H79))</f>
        <v>-1</v>
      </c>
      <c r="M79" s="7" t="str">
        <f aca="false">IF(AND(OR(C79&lt;&gt;0,H79&lt;&gt;0),D79=0,I79=0),"DROP",IF(AND(OR(D79&lt;&gt;0,I79&lt;&gt;0),C79=0,H79=0),"NEW",""))</f>
        <v>DROP</v>
      </c>
    </row>
    <row r="80" customFormat="false" ht="15" hidden="false" customHeight="false" outlineLevel="0" collapsed="false">
      <c r="A80" s="7" t="s">
        <v>209</v>
      </c>
      <c r="B80" s="7" t="str">
        <f aca="false">IFERROR(INDEX('Source'!$C:$C,MATCH($A80,'Source'!$B:$B,0)),"")</f>
        <v>אצבעון מפלסטיק  ליד</v>
      </c>
      <c r="C80" s="8" t="n">
        <f aca="false">SUMIFS('Source'!$D:$D,'Source'!$A:$A,"208 - Medipal Company NABLUS",'Source'!$B:$B,$A80)</f>
        <v>22</v>
      </c>
      <c r="D80" s="8" t="n">
        <f aca="false">SUMIFS('Source'!$F:$F,'Source'!$A:$A,"208 - Medipal Company NABLUS",'Source'!$B:$B,$A80)</f>
        <v>0</v>
      </c>
      <c r="E80" s="8" t="n">
        <f aca="false">D80*$J$5</f>
        <v>0</v>
      </c>
      <c r="F80" s="8" t="n">
        <f aca="false">E80-C80</f>
        <v>-22</v>
      </c>
      <c r="G80" s="9" t="n">
        <f aca="false">IF(AND(C80=0,E80=0),0,IF(C80=0,"New",(E80-C80)/C80))</f>
        <v>-1</v>
      </c>
      <c r="H80" s="8" t="n">
        <f aca="false">SUMIFS('Source'!$E:$E,'Source'!$A:$A,"208 - Medipal Company NABLUS",'Source'!$B:$B,$A80)</f>
        <v>161.23</v>
      </c>
      <c r="I80" s="8" t="n">
        <f aca="false">SUMIFS('Source'!$G:$G,'Source'!$A:$A,"208 - Medipal Company NABLUS",'Source'!$B:$B,$A80)</f>
        <v>0</v>
      </c>
      <c r="J80" s="8" t="n">
        <f aca="false">I80*$J$5</f>
        <v>0</v>
      </c>
      <c r="K80" s="8" t="n">
        <f aca="false">J80-H80</f>
        <v>-161.23</v>
      </c>
      <c r="L80" s="9" t="n">
        <f aca="false">IF(AND(H80=0,J80=0),0,IF(H80=0,"New",(J80-H80)/H80))</f>
        <v>-1</v>
      </c>
      <c r="M80" s="7" t="str">
        <f aca="false">IF(AND(OR(C80&lt;&gt;0,H80&lt;&gt;0),D80=0,I80=0),"DROP",IF(AND(OR(D80&lt;&gt;0,I80&lt;&gt;0),C80=0,H80=0),"NEW",""))</f>
        <v>DROP</v>
      </c>
    </row>
    <row r="81" customFormat="false" ht="15" hidden="false" customHeight="false" outlineLevel="0" collapsed="false">
      <c r="A81" s="7" t="s">
        <v>159</v>
      </c>
      <c r="B81" s="7" t="str">
        <f aca="false">IFERROR(INDEX('Source'!$C:$C,MATCH($A81,'Source'!$B:$B,0)),"")</f>
        <v>אצבעון מפלסטיק  ליד</v>
      </c>
      <c r="C81" s="8" t="n">
        <f aca="false">SUMIFS('Source'!$D:$D,'Source'!$A:$A,"208 - Medipal Company NABLUS",'Source'!$B:$B,$A81)</f>
        <v>22</v>
      </c>
      <c r="D81" s="8" t="n">
        <f aca="false">SUMIFS('Source'!$F:$F,'Source'!$A:$A,"208 - Medipal Company NABLUS",'Source'!$B:$B,$A81)</f>
        <v>0</v>
      </c>
      <c r="E81" s="8" t="n">
        <f aca="false">D81*$J$5</f>
        <v>0</v>
      </c>
      <c r="F81" s="8" t="n">
        <f aca="false">E81-C81</f>
        <v>-22</v>
      </c>
      <c r="G81" s="9" t="n">
        <f aca="false">IF(AND(C81=0,E81=0),0,IF(C81=0,"New",(E81-C81)/C81))</f>
        <v>-1</v>
      </c>
      <c r="H81" s="8" t="n">
        <f aca="false">SUMIFS('Source'!$E:$E,'Source'!$A:$A,"208 - Medipal Company NABLUS",'Source'!$B:$B,$A81)</f>
        <v>161.23</v>
      </c>
      <c r="I81" s="8" t="n">
        <f aca="false">SUMIFS('Source'!$G:$G,'Source'!$A:$A,"208 - Medipal Company NABLUS",'Source'!$B:$B,$A81)</f>
        <v>0</v>
      </c>
      <c r="J81" s="8" t="n">
        <f aca="false">I81*$J$5</f>
        <v>0</v>
      </c>
      <c r="K81" s="8" t="n">
        <f aca="false">J81-H81</f>
        <v>-161.23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570</v>
      </c>
      <c r="B82" s="7" t="str">
        <f aca="false">IFERROR(INDEX('Source'!$C:$C,MATCH($A82,'Source'!$B:$B,0)),"")</f>
        <v>חבק יד מתכוון</v>
      </c>
      <c r="C82" s="8" t="n">
        <f aca="false">SUMIFS('Source'!$D:$D,'Source'!$A:$A,"208 - Medipal Company NABLUS",'Source'!$B:$B,$A82)</f>
        <v>10</v>
      </c>
      <c r="D82" s="8" t="n">
        <f aca="false">SUMIFS('Source'!$F:$F,'Source'!$A:$A,"208 - Medipal Company NABLUS",'Source'!$B:$B,$A82)</f>
        <v>0</v>
      </c>
      <c r="E82" s="8" t="n">
        <f aca="false">D82*$J$5</f>
        <v>0</v>
      </c>
      <c r="F82" s="8" t="n">
        <f aca="false">E82-C82</f>
        <v>-10</v>
      </c>
      <c r="G82" s="9" t="n">
        <f aca="false">IF(AND(C82=0,E82=0),0,IF(C82=0,"New",(E82-C82)/C82))</f>
        <v>-1</v>
      </c>
      <c r="H82" s="8" t="n">
        <f aca="false">SUMIFS('Source'!$E:$E,'Source'!$A:$A,"208 - Medipal Company NABLUS",'Source'!$B:$B,$A82)</f>
        <v>139.5</v>
      </c>
      <c r="I82" s="8" t="n">
        <f aca="false">SUMIFS('Source'!$G:$G,'Source'!$A:$A,"208 - Medipal Company NABLUS",'Source'!$B:$B,$A82)</f>
        <v>0</v>
      </c>
      <c r="J82" s="8" t="n">
        <f aca="false">I82*$J$5</f>
        <v>0</v>
      </c>
      <c r="K82" s="8" t="n">
        <f aca="false">J82-H82</f>
        <v>-139.5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249</v>
      </c>
      <c r="B83" s="7" t="str">
        <f aca="false">IFERROR(INDEX('Source'!$C:$C,MATCH($A83,'Source'!$B:$B,0)),"")</f>
        <v>חבק יד מתכוון</v>
      </c>
      <c r="C83" s="8" t="n">
        <f aca="false">SUMIFS('Source'!$D:$D,'Source'!$A:$A,"208 - Medipal Company NABLUS",'Source'!$B:$B,$A83)</f>
        <v>10</v>
      </c>
      <c r="D83" s="8" t="n">
        <f aca="false">SUMIFS('Source'!$F:$F,'Source'!$A:$A,"208 - Medipal Company NABLUS",'Source'!$B:$B,$A83)</f>
        <v>0</v>
      </c>
      <c r="E83" s="8" t="n">
        <f aca="false">D83*$J$5</f>
        <v>0</v>
      </c>
      <c r="F83" s="8" t="n">
        <f aca="false">E83-C83</f>
        <v>-10</v>
      </c>
      <c r="G83" s="9" t="n">
        <f aca="false">IF(AND(C83=0,E83=0),0,IF(C83=0,"New",(E83-C83)/C83))</f>
        <v>-1</v>
      </c>
      <c r="H83" s="8" t="n">
        <f aca="false">SUMIFS('Source'!$E:$E,'Source'!$A:$A,"208 - Medipal Company NABLUS",'Source'!$B:$B,$A83)</f>
        <v>139.5</v>
      </c>
      <c r="I83" s="8" t="n">
        <f aca="false">SUMIFS('Source'!$G:$G,'Source'!$A:$A,"208 - Medipal Company NABLUS",'Source'!$B:$B,$A83)</f>
        <v>0</v>
      </c>
      <c r="J83" s="8" t="n">
        <f aca="false">I83*$J$5</f>
        <v>0</v>
      </c>
      <c r="K83" s="8" t="n">
        <f aca="false">J83-H83</f>
        <v>-139.5</v>
      </c>
      <c r="L83" s="9" t="n">
        <f aca="false">IF(AND(H83=0,J83=0),0,IF(H83=0,"New",(J83-H83)/H83))</f>
        <v>-1</v>
      </c>
      <c r="M83" s="7" t="str">
        <f aca="false">IF(AND(OR(C83&lt;&gt;0,H83&lt;&gt;0),D83=0,I83=0),"DROP",IF(AND(OR(D83&lt;&gt;0,I83&lt;&gt;0),C83=0,H83=0),"NEW",""))</f>
        <v>DROP</v>
      </c>
    </row>
    <row r="84" customFormat="false" ht="15" hidden="false" customHeight="false" outlineLevel="0" collapsed="false">
      <c r="A84" s="7" t="s">
        <v>317</v>
      </c>
      <c r="B84" s="7" t="str">
        <f aca="false">IFERROR(INDEX('Source'!$C:$C,MATCH($A84,'Source'!$B:$B,0)),"")</f>
        <v>חבק יד מתכוון</v>
      </c>
      <c r="C84" s="8" t="n">
        <f aca="false">SUMIFS('Source'!$D:$D,'Source'!$A:$A,"208 - Medipal Company NABLUS",'Source'!$B:$B,$A84)</f>
        <v>10</v>
      </c>
      <c r="D84" s="8" t="n">
        <f aca="false">SUMIFS('Source'!$F:$F,'Source'!$A:$A,"208 - Medipal Company NABLUS",'Source'!$B:$B,$A84)</f>
        <v>0</v>
      </c>
      <c r="E84" s="8" t="n">
        <f aca="false">D84*$J$5</f>
        <v>0</v>
      </c>
      <c r="F84" s="8" t="n">
        <f aca="false">E84-C84</f>
        <v>-10</v>
      </c>
      <c r="G84" s="9" t="n">
        <f aca="false">IF(AND(C84=0,E84=0),0,IF(C84=0,"New",(E84-C84)/C84))</f>
        <v>-1</v>
      </c>
      <c r="H84" s="8" t="n">
        <f aca="false">SUMIFS('Source'!$E:$E,'Source'!$A:$A,"208 - Medipal Company NABLUS",'Source'!$B:$B,$A84)</f>
        <v>139.5</v>
      </c>
      <c r="I84" s="8" t="n">
        <f aca="false">SUMIFS('Source'!$G:$G,'Source'!$A:$A,"208 - Medipal Company NABLUS",'Source'!$B:$B,$A84)</f>
        <v>0</v>
      </c>
      <c r="J84" s="8" t="n">
        <f aca="false">I84*$J$5</f>
        <v>0</v>
      </c>
      <c r="K84" s="8" t="n">
        <f aca="false">J84-H84</f>
        <v>-139.5</v>
      </c>
      <c r="L84" s="9" t="n">
        <f aca="false">IF(AND(H84=0,J84=0),0,IF(H84=0,"New",(J84-H84)/H84))</f>
        <v>-1</v>
      </c>
      <c r="M84" s="7" t="str">
        <f aca="false">IF(AND(OR(C84&lt;&gt;0,H84&lt;&gt;0),D84=0,I84=0),"DROP",IF(AND(OR(D84&lt;&gt;0,I84&lt;&gt;0),C84=0,H84=0),"NEW",""))</f>
        <v>DROP</v>
      </c>
    </row>
    <row r="85" customFormat="false" ht="15" hidden="false" customHeight="false" outlineLevel="0" collapsed="false">
      <c r="A85" s="7" t="s">
        <v>565</v>
      </c>
      <c r="B85" s="7" t="str">
        <f aca="false">IFERROR(INDEX('Source'!$C:$C,MATCH($A85,'Source'!$B:$B,0)),"")</f>
        <v>צוארון ספוגי</v>
      </c>
      <c r="C85" s="8" t="n">
        <f aca="false">SUMIFS('Source'!$D:$D,'Source'!$A:$A,"208 - Medipal Company NABLUS",'Source'!$B:$B,$A85)</f>
        <v>5</v>
      </c>
      <c r="D85" s="8" t="n">
        <f aca="false">SUMIFS('Source'!$F:$F,'Source'!$A:$A,"208 - Medipal Company NABLUS",'Source'!$B:$B,$A85)</f>
        <v>0</v>
      </c>
      <c r="E85" s="8" t="n">
        <f aca="false">D85*$J$5</f>
        <v>0</v>
      </c>
      <c r="F85" s="8" t="n">
        <f aca="false">E85-C85</f>
        <v>-5</v>
      </c>
      <c r="G85" s="9" t="n">
        <f aca="false">IF(AND(C85=0,E85=0),0,IF(C85=0,"New",(E85-C85)/C85))</f>
        <v>-1</v>
      </c>
      <c r="H85" s="8" t="n">
        <f aca="false">SUMIFS('Source'!$E:$E,'Source'!$A:$A,"208 - Medipal Company NABLUS",'Source'!$B:$B,$A85)</f>
        <v>138.57</v>
      </c>
      <c r="I85" s="8" t="n">
        <f aca="false">SUMIFS('Source'!$G:$G,'Source'!$A:$A,"208 - Medipal Company NABLUS",'Source'!$B:$B,$A85)</f>
        <v>0</v>
      </c>
      <c r="J85" s="8" t="n">
        <f aca="false">I85*$J$5</f>
        <v>0</v>
      </c>
      <c r="K85" s="8" t="n">
        <f aca="false">J85-H85</f>
        <v>-138.57</v>
      </c>
      <c r="L85" s="9" t="n">
        <f aca="false">IF(AND(H85=0,J85=0),0,IF(H85=0,"New",(J85-H85)/H85))</f>
        <v>-1</v>
      </c>
      <c r="M85" s="7" t="str">
        <f aca="false">IF(AND(OR(C85&lt;&gt;0,H85&lt;&gt;0),D85=0,I85=0),"DROP",IF(AND(OR(D85&lt;&gt;0,I85&lt;&gt;0),C85=0,H85=0),"NEW",""))</f>
        <v>DROP</v>
      </c>
    </row>
    <row r="86" customFormat="false" ht="15" hidden="false" customHeight="false" outlineLevel="0" collapsed="false">
      <c r="A86" s="7" t="s">
        <v>224</v>
      </c>
      <c r="B86" s="7" t="str">
        <f aca="false">IFERROR(INDEX('Source'!$C:$C,MATCH($A86,'Source'!$B:$B,0)),"")</f>
        <v>צוארון ספוגי</v>
      </c>
      <c r="C86" s="8" t="n">
        <f aca="false">SUMIFS('Source'!$D:$D,'Source'!$A:$A,"208 - Medipal Company NABLUS",'Source'!$B:$B,$A86)</f>
        <v>5</v>
      </c>
      <c r="D86" s="8" t="n">
        <f aca="false">SUMIFS('Source'!$F:$F,'Source'!$A:$A,"208 - Medipal Company NABLUS",'Source'!$B:$B,$A86)</f>
        <v>0</v>
      </c>
      <c r="E86" s="8" t="n">
        <f aca="false">D86*$J$5</f>
        <v>0</v>
      </c>
      <c r="F86" s="8" t="n">
        <f aca="false">E86-C86</f>
        <v>-5</v>
      </c>
      <c r="G86" s="9" t="n">
        <f aca="false">IF(AND(C86=0,E86=0),0,IF(C86=0,"New",(E86-C86)/C86))</f>
        <v>-1</v>
      </c>
      <c r="H86" s="8" t="n">
        <f aca="false">SUMIFS('Source'!$E:$E,'Source'!$A:$A,"208 - Medipal Company NABLUS",'Source'!$B:$B,$A86)</f>
        <v>138.57</v>
      </c>
      <c r="I86" s="8" t="n">
        <f aca="false">SUMIFS('Source'!$G:$G,'Source'!$A:$A,"208 - Medipal Company NABLUS",'Source'!$B:$B,$A86)</f>
        <v>0</v>
      </c>
      <c r="J86" s="8" t="n">
        <f aca="false">I86*$J$5</f>
        <v>0</v>
      </c>
      <c r="K86" s="8" t="n">
        <f aca="false">J86-H86</f>
        <v>-138.57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167</v>
      </c>
      <c r="B87" s="7" t="str">
        <f aca="false">IFERROR(INDEX('Source'!$C:$C,MATCH($A87,'Source'!$B:$B,0)),"")</f>
        <v>מגן ברך ארוך</v>
      </c>
      <c r="C87" s="8" t="n">
        <f aca="false">SUMIFS('Source'!$D:$D,'Source'!$A:$A,"208 - Medipal Company NABLUS",'Source'!$B:$B,$A87)</f>
        <v>15</v>
      </c>
      <c r="D87" s="8" t="n">
        <f aca="false">SUMIFS('Source'!$F:$F,'Source'!$A:$A,"208 - Medipal Company NABLUS",'Source'!$B:$B,$A87)</f>
        <v>0</v>
      </c>
      <c r="E87" s="8" t="n">
        <f aca="false">D87*$J$5</f>
        <v>0</v>
      </c>
      <c r="F87" s="8" t="n">
        <f aca="false">E87-C87</f>
        <v>-15</v>
      </c>
      <c r="G87" s="9" t="n">
        <f aca="false">IF(AND(C87=0,E87=0),0,IF(C87=0,"New",(E87-C87)/C87))</f>
        <v>-1</v>
      </c>
      <c r="H87" s="8" t="n">
        <f aca="false">SUMIFS('Source'!$E:$E,'Source'!$A:$A,"208 - Medipal Company NABLUS",'Source'!$B:$B,$A87)</f>
        <v>135.49</v>
      </c>
      <c r="I87" s="8" t="n">
        <f aca="false">SUMIFS('Source'!$G:$G,'Source'!$A:$A,"208 - Medipal Company NABLUS",'Source'!$B:$B,$A87)</f>
        <v>0</v>
      </c>
      <c r="J87" s="8" t="n">
        <f aca="false">I87*$J$5</f>
        <v>0</v>
      </c>
      <c r="K87" s="8" t="n">
        <f aca="false">J87-H87</f>
        <v>-135.49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1251</v>
      </c>
      <c r="B88" s="7" t="str">
        <f aca="false">IFERROR(INDEX('Source'!$C:$C,MATCH($A88,'Source'!$B:$B,0)),"")</f>
        <v>סטנד כף רגל מסתובב חדש</v>
      </c>
      <c r="C88" s="8" t="n">
        <f aca="false">SUMIFS('Source'!$D:$D,'Source'!$A:$A,"208 - Medipal Company NABLUS",'Source'!$B:$B,$A88)</f>
        <v>5</v>
      </c>
      <c r="D88" s="8" t="n">
        <f aca="false">SUMIFS('Source'!$F:$F,'Source'!$A:$A,"208 - Medipal Company NABLUS",'Source'!$B:$B,$A88)</f>
        <v>0</v>
      </c>
      <c r="E88" s="8" t="n">
        <f aca="false">D88*$J$5</f>
        <v>0</v>
      </c>
      <c r="F88" s="8" t="n">
        <f aca="false">E88-C88</f>
        <v>-5</v>
      </c>
      <c r="G88" s="9" t="n">
        <f aca="false">IF(AND(C88=0,E88=0),0,IF(C88=0,"New",(E88-C88)/C88))</f>
        <v>-1</v>
      </c>
      <c r="H88" s="8" t="n">
        <f aca="false">SUMIFS('Source'!$E:$E,'Source'!$A:$A,"208 - Medipal Company NABLUS",'Source'!$B:$B,$A88)</f>
        <v>0.18</v>
      </c>
      <c r="I88" s="8" t="n">
        <f aca="false">SUMIFS('Source'!$G:$G,'Source'!$A:$A,"208 - Medipal Company NABLUS",'Source'!$B:$B,$A88)</f>
        <v>0</v>
      </c>
      <c r="J88" s="8" t="n">
        <f aca="false">I88*$J$5</f>
        <v>0</v>
      </c>
      <c r="K88" s="8" t="n">
        <f aca="false">J88-H88</f>
        <v>-0.18</v>
      </c>
      <c r="L88" s="9" t="n">
        <f aca="false">IF(AND(H88=0,J88=0),0,IF(H88=0,"New",(J88-H88)/H88))</f>
        <v>-1</v>
      </c>
      <c r="M88" s="7" t="str">
        <f aca="false">IF(AND(OR(C88&lt;&gt;0,H88&lt;&gt;0),D88=0,I88=0),"DROP",IF(AND(OR(D88&lt;&gt;0,I88&lt;&gt;0),C88=0,H88=0),"NEW",""))</f>
        <v>DROP</v>
      </c>
    </row>
    <row r="89" customFormat="false" ht="15" hidden="false" customHeight="false" outlineLevel="0" collapsed="false">
      <c r="A89" s="7" t="s">
        <v>687</v>
      </c>
      <c r="B89" s="7" t="str">
        <f aca="false">IFERROR(INDEX('Source'!$C:$C,MATCH($A89,'Source'!$B:$B,0)),"")</f>
        <v>חגורת פיסוק פאבליק</v>
      </c>
      <c r="C89" s="8" t="n">
        <f aca="false">SUMIFS('Source'!$D:$D,'Source'!$A:$A,"208 - Medipal Company NABLUS",'Source'!$B:$B,$A89)</f>
        <v>1</v>
      </c>
      <c r="D89" s="8" t="n">
        <f aca="false">SUMIFS('Source'!$F:$F,'Source'!$A:$A,"208 - Medipal Company NABLUS",'Source'!$B:$B,$A89)</f>
        <v>0</v>
      </c>
      <c r="E89" s="8" t="n">
        <f aca="false">D89*$J$5</f>
        <v>0</v>
      </c>
      <c r="F89" s="8" t="n">
        <f aca="false">E89-C89</f>
        <v>-1</v>
      </c>
      <c r="G89" s="9" t="n">
        <f aca="false">IF(AND(C89=0,E89=0),0,IF(C89=0,"New",(E89-C89)/C89))</f>
        <v>-1</v>
      </c>
      <c r="H89" s="8" t="n">
        <f aca="false">SUMIFS('Source'!$E:$E,'Source'!$A:$A,"208 - Medipal Company NABLUS",'Source'!$B:$B,$A89)</f>
        <v>0.04</v>
      </c>
      <c r="I89" s="8" t="n">
        <f aca="false">SUMIFS('Source'!$G:$G,'Source'!$A:$A,"208 - Medipal Company NABLUS",'Source'!$B:$B,$A89)</f>
        <v>0</v>
      </c>
      <c r="J89" s="8" t="n">
        <f aca="false">I89*$J$5</f>
        <v>0</v>
      </c>
      <c r="K89" s="8" t="n">
        <f aca="false">J89-H89</f>
        <v>-0.04</v>
      </c>
      <c r="L89" s="9" t="n">
        <f aca="false">IF(AND(H89=0,J89=0),0,IF(H89=0,"New",(J89-H89)/H89))</f>
        <v>-1</v>
      </c>
      <c r="M89" s="7" t="str">
        <f aca="false">IF(AND(OR(C89&lt;&gt;0,H89&lt;&gt;0),D89=0,I89=0),"DROP",IF(AND(OR(D89&lt;&gt;0,I89&lt;&gt;0),C89=0,H89=0),"NEW",""))</f>
        <v>DROP</v>
      </c>
    </row>
    <row r="90" customFormat="false" ht="15" hidden="false" customHeight="false" outlineLevel="0" collapsed="false">
      <c r="A90" s="7" t="s">
        <v>1050</v>
      </c>
      <c r="B90" s="7" t="str">
        <f aca="false">IFERROR(INDEX('Source'!$C:$C,MATCH($A90,'Source'!$B:$B,0)),"")</f>
        <v>מדרס מתכוונן</v>
      </c>
      <c r="C90" s="8" t="n">
        <f aca="false">SUMIFS('Source'!$D:$D,'Source'!$A:$A,"208 - Medipal Company NABLUS",'Source'!$B:$B,$A90)</f>
        <v>100</v>
      </c>
      <c r="D90" s="8" t="n">
        <f aca="false">SUMIFS('Source'!$F:$F,'Source'!$A:$A,"208 - Medipal Company NABLUS",'Source'!$B:$B,$A90)</f>
        <v>0</v>
      </c>
      <c r="E90" s="8" t="n">
        <f aca="false">D90*$J$5</f>
        <v>0</v>
      </c>
      <c r="F90" s="8" t="n">
        <f aca="false">E90-C90</f>
        <v>-100</v>
      </c>
      <c r="G90" s="9" t="n">
        <f aca="false">IF(AND(C90=0,E90=0),0,IF(C90=0,"New",(E90-C90)/C90))</f>
        <v>-1</v>
      </c>
      <c r="H90" s="8" t="n">
        <f aca="false">SUMIFS('Source'!$E:$E,'Source'!$A:$A,"208 - Medipal Company NABLUS",'Source'!$B:$B,$A90)</f>
        <v>0.03</v>
      </c>
      <c r="I90" s="8" t="n">
        <f aca="false">SUMIFS('Source'!$G:$G,'Source'!$A:$A,"208 - Medipal Company NABLUS",'Source'!$B:$B,$A90)</f>
        <v>0</v>
      </c>
      <c r="J90" s="8" t="n">
        <f aca="false">I90*$J$5</f>
        <v>0</v>
      </c>
      <c r="K90" s="8" t="n">
        <f aca="false">J90-H90</f>
        <v>-0.03</v>
      </c>
      <c r="L90" s="9" t="n">
        <f aca="false">IF(AND(H90=0,J90=0),0,IF(H90=0,"New",(J90-H90)/H90))</f>
        <v>-1</v>
      </c>
      <c r="M90" s="7" t="str">
        <f aca="false">IF(AND(OR(C90&lt;&gt;0,H90&lt;&gt;0),D90=0,I90=0),"DROP",IF(AND(OR(D90&lt;&gt;0,I90&lt;&gt;0),C90=0,H90=0),"NEW",""))</f>
        <v>DROP</v>
      </c>
    </row>
    <row r="91" customFormat="false" ht="15" hidden="false" customHeight="false" outlineLevel="0" collapsed="false">
      <c r="A91" s="7" t="s">
        <v>501</v>
      </c>
      <c r="B91" s="7" t="str">
        <f aca="false">IFERROR(INDEX('Source'!$C:$C,MATCH($A91,'Source'!$B:$B,0)),"")</f>
        <v>מתלה</v>
      </c>
      <c r="C91" s="8" t="n">
        <f aca="false">SUMIFS('Source'!$D:$D,'Source'!$A:$A,"208 - Medipal Company NABLUS",'Source'!$B:$B,$A91)</f>
        <v>5</v>
      </c>
      <c r="D91" s="8" t="n">
        <f aca="false">SUMIFS('Source'!$F:$F,'Source'!$A:$A,"208 - Medipal Company NABLUS",'Source'!$B:$B,$A91)</f>
        <v>0</v>
      </c>
      <c r="E91" s="8" t="n">
        <f aca="false">D91*$J$5</f>
        <v>0</v>
      </c>
      <c r="F91" s="8" t="n">
        <f aca="false">E91-C91</f>
        <v>-5</v>
      </c>
      <c r="G91" s="9" t="n">
        <f aca="false">IF(AND(C91=0,E91=0),0,IF(C91=0,"New",(E91-C91)/C91))</f>
        <v>-1</v>
      </c>
      <c r="H91" s="8" t="n">
        <f aca="false">SUMIFS('Source'!$E:$E,'Source'!$A:$A,"208 - Medipal Company NABLUS",'Source'!$B:$B,$A91)</f>
        <v>0.03</v>
      </c>
      <c r="I91" s="8" t="n">
        <f aca="false">SUMIFS('Source'!$G:$G,'Source'!$A:$A,"208 - Medipal Company NABLUS",'Source'!$B:$B,$A91)</f>
        <v>0</v>
      </c>
      <c r="J91" s="8" t="n">
        <f aca="false">I91*$J$5</f>
        <v>0</v>
      </c>
      <c r="K91" s="8" t="n">
        <f aca="false">J91-H91</f>
        <v>-0.03</v>
      </c>
      <c r="L91" s="9" t="n">
        <f aca="false">IF(AND(H91=0,J91=0),0,IF(H91=0,"New",(J91-H91)/H91))</f>
        <v>-1</v>
      </c>
      <c r="M91" s="7" t="str">
        <f aca="false">IF(AND(OR(C91&lt;&gt;0,H91&lt;&gt;0),D91=0,I91=0),"DROP",IF(AND(OR(D91&lt;&gt;0,I91&lt;&gt;0),C91=0,H91=0),"NEW",""))</f>
        <v>DROP</v>
      </c>
    </row>
    <row r="92" customFormat="false" ht="15" hidden="false" customHeight="false" outlineLevel="0" collapsed="false">
      <c r="A92" s="7" t="s">
        <v>335</v>
      </c>
      <c r="B92" s="7" t="str">
        <f aca="false">IFERROR(INDEX('Source'!$C:$C,MATCH($A92,'Source'!$B:$B,0)),"")</f>
        <v>מגן קרסול+ עקב סגור+רצועות</v>
      </c>
      <c r="C92" s="8" t="n">
        <f aca="false">SUMIFS('Source'!$D:$D,'Source'!$A:$A,"208 - Medipal Company NABLUS",'Source'!$B:$B,$A92)</f>
        <v>5</v>
      </c>
      <c r="D92" s="8" t="n">
        <f aca="false">SUMIFS('Source'!$F:$F,'Source'!$A:$A,"208 - Medipal Company NABLUS",'Source'!$B:$B,$A92)</f>
        <v>0</v>
      </c>
      <c r="E92" s="8" t="n">
        <f aca="false">D92*$J$5</f>
        <v>0</v>
      </c>
      <c r="F92" s="8" t="n">
        <f aca="false">E92-C92</f>
        <v>-5</v>
      </c>
      <c r="G92" s="9" t="n">
        <f aca="false">IF(AND(C92=0,E92=0),0,IF(C92=0,"New",(E92-C92)/C92))</f>
        <v>-1</v>
      </c>
      <c r="H92" s="8" t="n">
        <f aca="false">SUMIFS('Source'!$E:$E,'Source'!$A:$A,"208 - Medipal Company NABLUS",'Source'!$B:$B,$A92)</f>
        <v>0.03</v>
      </c>
      <c r="I92" s="8" t="n">
        <f aca="false">SUMIFS('Source'!$G:$G,'Source'!$A:$A,"208 - Medipal Company NABLUS",'Source'!$B:$B,$A92)</f>
        <v>0</v>
      </c>
      <c r="J92" s="8" t="n">
        <f aca="false">I92*$J$5</f>
        <v>0</v>
      </c>
      <c r="K92" s="8" t="n">
        <f aca="false">J92-H92</f>
        <v>-0.03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703</v>
      </c>
      <c r="B93" s="7" t="str">
        <f aca="false">IFERROR(INDEX('Source'!$C:$C,MATCH($A93,'Source'!$B:$B,0)),"")</f>
        <v>חגורת פאבליק (רצועות אבדוקציה)</v>
      </c>
      <c r="C93" s="8" t="n">
        <f aca="false">SUMIFS('Source'!$D:$D,'Source'!$A:$A,"208 - Medipal Company NABLUS",'Source'!$B:$B,$A93)</f>
        <v>50</v>
      </c>
      <c r="D93" s="8" t="n">
        <f aca="false">SUMIFS('Source'!$F:$F,'Source'!$A:$A,"208 - Medipal Company NABLUS",'Source'!$B:$B,$A93)</f>
        <v>0</v>
      </c>
      <c r="E93" s="8" t="n">
        <f aca="false">D93*$J$5</f>
        <v>0</v>
      </c>
      <c r="F93" s="8" t="n">
        <f aca="false">E93-C93</f>
        <v>-50</v>
      </c>
      <c r="G93" s="9" t="n">
        <f aca="false">IF(AND(C93=0,E93=0),0,IF(C93=0,"New",(E93-C93)/C93))</f>
        <v>-1</v>
      </c>
      <c r="H93" s="8" t="n">
        <f aca="false">SUMIFS('Source'!$E:$E,'Source'!$A:$A,"208 - Medipal Company NABLUS",'Source'!$B:$B,$A93)</f>
        <v>0.03</v>
      </c>
      <c r="I93" s="8" t="n">
        <f aca="false">SUMIFS('Source'!$G:$G,'Source'!$A:$A,"208 - Medipal Company NABLUS",'Source'!$B:$B,$A93)</f>
        <v>0</v>
      </c>
      <c r="J93" s="8" t="n">
        <f aca="false">I93*$J$5</f>
        <v>0</v>
      </c>
      <c r="K93" s="8" t="n">
        <f aca="false">J93-H93</f>
        <v>-0.03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326</v>
      </c>
      <c r="B94" s="7" t="str">
        <f aca="false">IFERROR(INDEX('Source'!$C:$C,MATCH($A94,'Source'!$B:$B,0)),"")</f>
        <v>מגן קרסול סגור</v>
      </c>
      <c r="C94" s="8" t="n">
        <f aca="false">SUMIFS('Source'!$D:$D,'Source'!$A:$A,"208 - Medipal Company NABLUS",'Source'!$B:$B,$A94)</f>
        <v>5</v>
      </c>
      <c r="D94" s="8" t="n">
        <f aca="false">SUMIFS('Source'!$F:$F,'Source'!$A:$A,"208 - Medipal Company NABLUS",'Source'!$B:$B,$A94)</f>
        <v>0</v>
      </c>
      <c r="E94" s="8" t="n">
        <f aca="false">D94*$J$5</f>
        <v>0</v>
      </c>
      <c r="F94" s="8" t="n">
        <f aca="false">E94-C94</f>
        <v>-5</v>
      </c>
      <c r="G94" s="9" t="n">
        <f aca="false">IF(AND(C94=0,E94=0),0,IF(C94=0,"New",(E94-C94)/C94))</f>
        <v>-1</v>
      </c>
      <c r="H94" s="8" t="n">
        <f aca="false">SUMIFS('Source'!$E:$E,'Source'!$A:$A,"208 - Medipal Company NABLUS",'Source'!$B:$B,$A94)</f>
        <v>0.03</v>
      </c>
      <c r="I94" s="8" t="n">
        <f aca="false">SUMIFS('Source'!$G:$G,'Source'!$A:$A,"208 - Medipal Company NABLUS",'Source'!$B:$B,$A94)</f>
        <v>0</v>
      </c>
      <c r="J94" s="8" t="n">
        <f aca="false">I94*$J$5</f>
        <v>0</v>
      </c>
      <c r="K94" s="8" t="n">
        <f aca="false">J94-H94</f>
        <v>-0.03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166</v>
      </c>
      <c r="B95" s="7" t="str">
        <f aca="false">IFERROR(INDEX('Source'!$C:$C,MATCH($A95,'Source'!$B:$B,0)),"")</f>
        <v>כרית סיליקון לעקב</v>
      </c>
      <c r="C95" s="8" t="n">
        <f aca="false">SUMIFS('Source'!$D:$D,'Source'!$A:$A,"208 - Medipal Company NABLUS",'Source'!$B:$B,$A95)</f>
        <v>5</v>
      </c>
      <c r="D95" s="8" t="n">
        <f aca="false">SUMIFS('Source'!$F:$F,'Source'!$A:$A,"208 - Medipal Company NABLUS",'Source'!$B:$B,$A95)</f>
        <v>0</v>
      </c>
      <c r="E95" s="8" t="n">
        <f aca="false">D95*$J$5</f>
        <v>0</v>
      </c>
      <c r="F95" s="8" t="n">
        <f aca="false">E95-C95</f>
        <v>-5</v>
      </c>
      <c r="G95" s="9" t="n">
        <f aca="false">IF(AND(C95=0,E95=0),0,IF(C95=0,"New",(E95-C95)/C95))</f>
        <v>-1</v>
      </c>
      <c r="H95" s="8" t="n">
        <f aca="false">SUMIFS('Source'!$E:$E,'Source'!$A:$A,"208 - Medipal Company NABLUS",'Source'!$B:$B,$A95)</f>
        <v>0.03</v>
      </c>
      <c r="I95" s="8" t="n">
        <f aca="false">SUMIFS('Source'!$G:$G,'Source'!$A:$A,"208 - Medipal Company NABLUS",'Source'!$B:$B,$A95)</f>
        <v>0</v>
      </c>
      <c r="J95" s="8" t="n">
        <f aca="false">I95*$J$5</f>
        <v>0</v>
      </c>
      <c r="K95" s="8" t="n">
        <f aca="false">J95-H95</f>
        <v>-0.03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781</v>
      </c>
      <c r="B96" s="7" t="str">
        <f aca="false">IFERROR(INDEX('Source'!$C:$C,MATCH($A96,'Source'!$B:$B,0)),"")</f>
        <v>צוארון ספוגי</v>
      </c>
      <c r="C96" s="8" t="n">
        <f aca="false">SUMIFS('Source'!$D:$D,'Source'!$A:$A,"208 - Medipal Company NABLUS",'Source'!$B:$B,$A96)</f>
        <v>5</v>
      </c>
      <c r="D96" s="8" t="n">
        <f aca="false">SUMIFS('Source'!$F:$F,'Source'!$A:$A,"208 - Medipal Company NABLUS",'Source'!$B:$B,$A96)</f>
        <v>0</v>
      </c>
      <c r="E96" s="8" t="n">
        <f aca="false">D96*$J$5</f>
        <v>0</v>
      </c>
      <c r="F96" s="8" t="n">
        <f aca="false">E96-C96</f>
        <v>-5</v>
      </c>
      <c r="G96" s="9" t="n">
        <f aca="false">IF(AND(C96=0,E96=0),0,IF(C96=0,"New",(E96-C96)/C96))</f>
        <v>-1</v>
      </c>
      <c r="H96" s="8" t="n">
        <f aca="false">SUMIFS('Source'!$E:$E,'Source'!$A:$A,"208 - Medipal Company NABLUS",'Source'!$B:$B,$A96)</f>
        <v>0.03</v>
      </c>
      <c r="I96" s="8" t="n">
        <f aca="false">SUMIFS('Source'!$G:$G,'Source'!$A:$A,"208 - Medipal Company NABLUS",'Source'!$B:$B,$A96)</f>
        <v>0</v>
      </c>
      <c r="J96" s="8" t="n">
        <f aca="false">I96*$J$5</f>
        <v>0</v>
      </c>
      <c r="K96" s="8" t="n">
        <f aca="false">J96-H96</f>
        <v>-0.03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718</v>
      </c>
      <c r="B97" s="7" t="str">
        <f aca="false">IFERROR(INDEX('Source'!$C:$C,MATCH($A97,'Source'!$B:$B,0)),"")</f>
        <v>ח.גב אורירית (30)</v>
      </c>
      <c r="C97" s="8" t="n">
        <f aca="false">SUMIFS('Source'!$D:$D,'Source'!$A:$A,"208 - Medipal Company NABLUS",'Source'!$B:$B,$A97)</f>
        <v>5</v>
      </c>
      <c r="D97" s="8" t="n">
        <f aca="false">SUMIFS('Source'!$F:$F,'Source'!$A:$A,"208 - Medipal Company NABLUS",'Source'!$B:$B,$A97)</f>
        <v>0</v>
      </c>
      <c r="E97" s="8" t="n">
        <f aca="false">D97*$J$5</f>
        <v>0</v>
      </c>
      <c r="F97" s="8" t="n">
        <f aca="false">E97-C97</f>
        <v>-5</v>
      </c>
      <c r="G97" s="9" t="n">
        <f aca="false">IF(AND(C97=0,E97=0),0,IF(C97=0,"New",(E97-C97)/C97))</f>
        <v>-1</v>
      </c>
      <c r="H97" s="8" t="n">
        <f aca="false">SUMIFS('Source'!$E:$E,'Source'!$A:$A,"208 - Medipal Company NABLUS",'Source'!$B:$B,$A97)</f>
        <v>0.03</v>
      </c>
      <c r="I97" s="8" t="n">
        <f aca="false">SUMIFS('Source'!$G:$G,'Source'!$A:$A,"208 - Medipal Company NABLUS",'Source'!$B:$B,$A97)</f>
        <v>0</v>
      </c>
      <c r="J97" s="8" t="n">
        <f aca="false">I97*$J$5</f>
        <v>0</v>
      </c>
      <c r="K97" s="8" t="n">
        <f aca="false">J97-H97</f>
        <v>-0.03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250</v>
      </c>
      <c r="B98" s="7" t="str">
        <f aca="false">IFERROR(INDEX('Source'!$C:$C,MATCH($A98,'Source'!$B:$B,0)),"")</f>
        <v>חגורת גב-לומבו</v>
      </c>
      <c r="C98" s="8" t="n">
        <f aca="false">SUMIFS('Source'!$D:$D,'Source'!$A:$A,"208 - Medipal Company NABLUS",'Source'!$B:$B,$A98)</f>
        <v>5</v>
      </c>
      <c r="D98" s="8" t="n">
        <f aca="false">SUMIFS('Source'!$F:$F,'Source'!$A:$A,"208 - Medipal Company NABLUS",'Source'!$B:$B,$A98)</f>
        <v>0</v>
      </c>
      <c r="E98" s="8" t="n">
        <f aca="false">D98*$J$5</f>
        <v>0</v>
      </c>
      <c r="F98" s="8" t="n">
        <f aca="false">E98-C98</f>
        <v>-5</v>
      </c>
      <c r="G98" s="9" t="n">
        <f aca="false">IF(AND(C98=0,E98=0),0,IF(C98=0,"New",(E98-C98)/C98))</f>
        <v>-1</v>
      </c>
      <c r="H98" s="8" t="n">
        <f aca="false">SUMIFS('Source'!$E:$E,'Source'!$A:$A,"208 - Medipal Company NABLUS",'Source'!$B:$B,$A98)</f>
        <v>0.03</v>
      </c>
      <c r="I98" s="8" t="n">
        <f aca="false">SUMIFS('Source'!$G:$G,'Source'!$A:$A,"208 - Medipal Company NABLUS",'Source'!$B:$B,$A98)</f>
        <v>0</v>
      </c>
      <c r="J98" s="8" t="n">
        <f aca="false">I98*$J$5</f>
        <v>0</v>
      </c>
      <c r="K98" s="8" t="n">
        <f aca="false">J98-H98</f>
        <v>-0.03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100" customFormat="false" ht="15" hidden="false" customHeight="false" outlineLevel="0" collapsed="false">
      <c r="A100" s="17"/>
      <c r="B100" s="18" t="s">
        <v>642</v>
      </c>
      <c r="C100" s="19" t="n">
        <f aca="false">SUM(C9:C98)</f>
        <v>6687</v>
      </c>
      <c r="D100" s="19" t="n">
        <f aca="false">SUM(D9:D98)</f>
        <v>0</v>
      </c>
      <c r="E100" s="19" t="n">
        <f aca="false">SUM(E9:E98)</f>
        <v>0</v>
      </c>
      <c r="F100" s="19" t="n">
        <f aca="false">SUM(F9:F98)</f>
        <v>-6687</v>
      </c>
      <c r="G100" s="20" t="n">
        <f aca="false">IF(C100=0,"N/A",F100/C100)</f>
        <v>-1</v>
      </c>
      <c r="H100" s="19" t="n">
        <f aca="false">SUM(H9:H98)</f>
        <v>256772.1</v>
      </c>
      <c r="I100" s="19" t="n">
        <f aca="false">SUM(I9:I98)</f>
        <v>0</v>
      </c>
      <c r="J100" s="19" t="n">
        <f aca="false">SUM(J9:J98)</f>
        <v>0</v>
      </c>
      <c r="K100" s="19" t="n">
        <f aca="false">SUM(K9:K98)</f>
        <v>-256772.1</v>
      </c>
      <c r="L100" s="20" t="n">
        <f aca="false">IF(H100=0,"N/A",K100/H100)</f>
        <v>-1</v>
      </c>
      <c r="M100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1252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1253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SUMPRODUCT(--(((C9:C99&lt;&gt;0)+(H9:H99&lt;&gt;0)&gt;0)*((D9:D99=0)*(I9:I99=0))))</f>
        <v>17</v>
      </c>
      <c r="C5" s="13" t="s">
        <v>64</v>
      </c>
      <c r="D5" s="14" t="n">
        <f aca="false">SUMPRODUCT(--(((D9:D99&lt;&gt;0)+(I9:I99&lt;&gt;0)&gt;0)*((C9:C99=0)*(H9:H99=0))))</f>
        <v>8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SUMPRODUCT(--(((C9:C99&lt;&gt;0)+(H9:H99&lt;&gt;0)&gt;0)*((D9:D99=0)*(I9:I99=0)))*C9:C99)</f>
        <v>184</v>
      </c>
      <c r="C6" s="13" t="s">
        <v>67</v>
      </c>
      <c r="D6" s="14" t="n">
        <f aca="false">SUMPRODUCT(--(((C9:C99&lt;&gt;0)+(H9:H99&lt;&gt;0)&gt;0)*((D9:D99=0)*(I9:I99=0)))*H9:H99)</f>
        <v>2098.73</v>
      </c>
      <c r="E6" s="13" t="s">
        <v>68</v>
      </c>
      <c r="F6" s="14" t="n">
        <f aca="false">SUMPRODUCT(--(((D9:D99&lt;&gt;0)+(I9:I99&lt;&gt;0)&gt;0)*((C9:C99=0)*(H9:H99=0)))*D9:D99)</f>
        <v>147</v>
      </c>
      <c r="G6" s="13" t="s">
        <v>69</v>
      </c>
      <c r="H6" s="14" t="n">
        <f aca="false">SUMPRODUCT(--(((D9:D99&lt;&gt;0)+(I9:I99&lt;&gt;0)&gt;0)*((C9:C99=0)*(H9:H99=0)))*I9:I99)</f>
        <v>6167.14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413</v>
      </c>
      <c r="B9" s="7" t="str">
        <f aca="false">IFERROR(INDEX('Source'!$C:$C,MATCH($A9,'Source'!$B:$B,0)),"")</f>
        <v>חגורה למנותחי בית חזה</v>
      </c>
      <c r="C9" s="8" t="n">
        <f aca="false">SUMIFS('Source'!$D:$D,'Source'!$A:$A,"209 - Ortoprofil Prod ROMANIA",'Source'!$B:$B,$A9)</f>
        <v>1215</v>
      </c>
      <c r="D9" s="8" t="n">
        <f aca="false">SUMIFS('Source'!$F:$F,'Source'!$A:$A,"209 - Ortoprofil Prod ROMANIA",'Source'!$B:$B,$A9)</f>
        <v>915</v>
      </c>
      <c r="E9" s="8" t="n">
        <f aca="false">D9*$J$5</f>
        <v>1155.78947368421</v>
      </c>
      <c r="F9" s="8" t="n">
        <f aca="false">E9-C9</f>
        <v>-59.2105263157896</v>
      </c>
      <c r="G9" s="9" t="n">
        <f aca="false">IF(AND(C9=0,E9=0),0,IF(C9=0,"New",(E9-C9)/C9))</f>
        <v>-0.0487329434697857</v>
      </c>
      <c r="H9" s="8" t="n">
        <f aca="false">SUMIFS('Source'!$E:$E,'Source'!$A:$A,"209 - Ortoprofil Prod ROMANIA",'Source'!$B:$B,$A9)</f>
        <v>97417.62</v>
      </c>
      <c r="I9" s="8" t="n">
        <f aca="false">SUMIFS('Source'!$G:$G,'Source'!$A:$A,"209 - Ortoprofil Prod ROMANIA",'Source'!$B:$B,$A9)</f>
        <v>73196.96</v>
      </c>
      <c r="J9" s="8" t="n">
        <f aca="false">I9*$J$5</f>
        <v>92459.3178947368</v>
      </c>
      <c r="K9" s="8" t="n">
        <f aca="false">J9-H9</f>
        <v>-4958.30210526317</v>
      </c>
      <c r="L9" s="9" t="n">
        <f aca="false">IF(AND(H9=0,J9=0),0,IF(H9=0,"New",(J9-H9)/H9))</f>
        <v>-0.0508973849418942</v>
      </c>
      <c r="M9" s="7" t="str">
        <f aca="false">IF(AND(OR(C9&lt;&gt;0,H9&lt;&gt;0),D9=0,I9=0),"DROP",IF(AND(OR(D9&lt;&gt;0,I9&lt;&gt;0),C9=0,H9=0),"NEW",""))</f>
        <v/>
      </c>
    </row>
    <row r="10" customFormat="false" ht="15" hidden="false" customHeight="false" outlineLevel="0" collapsed="false">
      <c r="A10" s="7" t="s">
        <v>549</v>
      </c>
      <c r="B10" s="7" t="str">
        <f aca="false">IFERROR(INDEX('Source'!$C:$C,MATCH($A10,'Source'!$B:$B,0)),"")</f>
        <v>חגורה אחרי ניתוח</v>
      </c>
      <c r="C10" s="8" t="n">
        <f aca="false">SUMIFS('Source'!$D:$D,'Source'!$A:$A,"209 - Ortoprofil Prod ROMANIA",'Source'!$B:$B,$A10)</f>
        <v>373</v>
      </c>
      <c r="D10" s="8" t="n">
        <f aca="false">SUMIFS('Source'!$F:$F,'Source'!$A:$A,"209 - Ortoprofil Prod ROMANIA",'Source'!$B:$B,$A10)</f>
        <v>250</v>
      </c>
      <c r="E10" s="8" t="n">
        <f aca="false">D10*$J$5</f>
        <v>315.789473684211</v>
      </c>
      <c r="F10" s="8" t="n">
        <f aca="false">E10-C10</f>
        <v>-57.2105263157895</v>
      </c>
      <c r="G10" s="9" t="n">
        <f aca="false">IF(AND(C10=0,E10=0),0,IF(C10=0,"New",(E10-C10)/C10))</f>
        <v>-0.153379427120079</v>
      </c>
      <c r="H10" s="8" t="n">
        <f aca="false">SUMIFS('Source'!$E:$E,'Source'!$A:$A,"209 - Ortoprofil Prod ROMANIA",'Source'!$B:$B,$A10)</f>
        <v>22938.97</v>
      </c>
      <c r="I10" s="8" t="n">
        <f aca="false">SUMIFS('Source'!$G:$G,'Source'!$A:$A,"209 - Ortoprofil Prod ROMANIA",'Source'!$B:$B,$A10)</f>
        <v>15564.33</v>
      </c>
      <c r="J10" s="8" t="n">
        <f aca="false">I10*$J$5</f>
        <v>19660.2063157895</v>
      </c>
      <c r="K10" s="8" t="n">
        <f aca="false">J10-H10</f>
        <v>-3278.76368421053</v>
      </c>
      <c r="L10" s="9" t="n">
        <f aca="false">IF(AND(H10=0,J10=0),0,IF(H10=0,"New",(J10-H10)/H10))</f>
        <v>-0.142934215625659</v>
      </c>
      <c r="M10" s="7" t="str">
        <f aca="false">IF(AND(OR(C10&lt;&gt;0,H10&lt;&gt;0),D10=0,I10=0),"DROP",IF(AND(OR(D10&lt;&gt;0,I10&lt;&gt;0),C10=0,H10=0),"NEW",""))</f>
        <v/>
      </c>
    </row>
    <row r="11" customFormat="false" ht="15" hidden="false" customHeight="false" outlineLevel="0" collapsed="false">
      <c r="A11" s="7" t="s">
        <v>661</v>
      </c>
      <c r="B11" s="7" t="str">
        <f aca="false">IFERROR(INDEX('Source'!$C:$C,MATCH($A11,'Source'!$B:$B,0)),"")</f>
        <v>חגורה אחרי ניתוח</v>
      </c>
      <c r="C11" s="8" t="n">
        <f aca="false">SUMIFS('Source'!$D:$D,'Source'!$A:$A,"209 - Ortoprofil Prod ROMANIA",'Source'!$B:$B,$A11)</f>
        <v>227</v>
      </c>
      <c r="D11" s="8" t="n">
        <f aca="false">SUMIFS('Source'!$F:$F,'Source'!$A:$A,"209 - Ortoprofil Prod ROMANIA",'Source'!$B:$B,$A11)</f>
        <v>107</v>
      </c>
      <c r="E11" s="8" t="n">
        <f aca="false">D11*$J$5</f>
        <v>135.157894736842</v>
      </c>
      <c r="F11" s="8" t="n">
        <f aca="false">E11-C11</f>
        <v>-91.8421052631579</v>
      </c>
      <c r="G11" s="9" t="n">
        <f aca="false">IF(AND(C11=0,E11=0),0,IF(C11=0,"New",(E11-C11)/C11))</f>
        <v>-0.404590772084396</v>
      </c>
      <c r="H11" s="8" t="n">
        <f aca="false">SUMIFS('Source'!$E:$E,'Source'!$A:$A,"209 - Ortoprofil Prod ROMANIA",'Source'!$B:$B,$A11)</f>
        <v>13992.86</v>
      </c>
      <c r="I11" s="8" t="n">
        <f aca="false">SUMIFS('Source'!$G:$G,'Source'!$A:$A,"209 - Ortoprofil Prod ROMANIA",'Source'!$B:$B,$A11)</f>
        <v>6670.85</v>
      </c>
      <c r="J11" s="8" t="n">
        <f aca="false">I11*$J$5</f>
        <v>8426.33684210526</v>
      </c>
      <c r="K11" s="8" t="n">
        <f aca="false">J11-H11</f>
        <v>-5566.52315789474</v>
      </c>
      <c r="L11" s="9" t="n">
        <f aca="false">IF(AND(H11=0,J11=0),0,IF(H11=0,"New",(J11-H11)/H11))</f>
        <v>-0.397811680949766</v>
      </c>
      <c r="M11" s="7" t="str">
        <f aca="false">IF(AND(OR(C11&lt;&gt;0,H11&lt;&gt;0),D11=0,I11=0),"DROP",IF(AND(OR(D11&lt;&gt;0,I11&lt;&gt;0),C11=0,H11=0),"NEW",""))</f>
        <v/>
      </c>
    </row>
    <row r="12" customFormat="false" ht="15" hidden="false" customHeight="false" outlineLevel="0" collapsed="false">
      <c r="A12" s="7" t="s">
        <v>679</v>
      </c>
      <c r="B12" s="7" t="str">
        <f aca="false">IFERROR(INDEX('Source'!$C:$C,MATCH($A12,'Source'!$B:$B,0)),"")</f>
        <v>חגורה אחרי ניתוח</v>
      </c>
      <c r="C12" s="8" t="n">
        <f aca="false">SUMIFS('Source'!$D:$D,'Source'!$A:$A,"209 - Ortoprofil Prod ROMANIA",'Source'!$B:$B,$A12)</f>
        <v>495</v>
      </c>
      <c r="D12" s="8" t="n">
        <f aca="false">SUMIFS('Source'!$F:$F,'Source'!$A:$A,"209 - Ortoprofil Prod ROMANIA",'Source'!$B:$B,$A12)</f>
        <v>397</v>
      </c>
      <c r="E12" s="8" t="n">
        <f aca="false">D12*$J$5</f>
        <v>501.473684210526</v>
      </c>
      <c r="F12" s="8" t="n">
        <f aca="false">E12-C12</f>
        <v>6.4736842105263</v>
      </c>
      <c r="G12" s="9" t="n">
        <f aca="false">IF(AND(C12=0,E12=0),0,IF(C12=0,"New",(E12-C12)/C12))</f>
        <v>0.0130781499202552</v>
      </c>
      <c r="H12" s="8" t="n">
        <f aca="false">SUMIFS('Source'!$E:$E,'Source'!$A:$A,"209 - Ortoprofil Prod ROMANIA",'Source'!$B:$B,$A12)</f>
        <v>30513.16</v>
      </c>
      <c r="I12" s="8" t="n">
        <f aca="false">SUMIFS('Source'!$G:$G,'Source'!$A:$A,"209 - Ortoprofil Prod ROMANIA",'Source'!$B:$B,$A12)</f>
        <v>24523.1</v>
      </c>
      <c r="J12" s="8" t="n">
        <f aca="false">I12*$J$5</f>
        <v>30976.5473684211</v>
      </c>
      <c r="K12" s="8" t="n">
        <f aca="false">J12-H12</f>
        <v>463.387368421048</v>
      </c>
      <c r="L12" s="9" t="n">
        <f aca="false">IF(AND(H12=0,J12=0),0,IF(H12=0,"New",(J12-H12)/H12))</f>
        <v>0.0151864758819161</v>
      </c>
      <c r="M12" s="7" t="str">
        <f aca="false">IF(AND(OR(C12&lt;&gt;0,H12&lt;&gt;0),D12=0,I12=0),"DROP",IF(AND(OR(D12&lt;&gt;0,I12&lt;&gt;0),C12=0,H12=0),"NEW",""))</f>
        <v/>
      </c>
    </row>
    <row r="13" customFormat="false" ht="15" hidden="false" customHeight="false" outlineLevel="0" collapsed="false">
      <c r="A13" s="7" t="s">
        <v>659</v>
      </c>
      <c r="B13" s="7" t="str">
        <f aca="false">IFERROR(INDEX('Source'!$C:$C,MATCH($A13,'Source'!$B:$B,0)),"")</f>
        <v>חגורה אחרי ניתוח</v>
      </c>
      <c r="C13" s="8" t="n">
        <f aca="false">SUMIFS('Source'!$D:$D,'Source'!$A:$A,"209 - Ortoprofil Prod ROMANIA",'Source'!$B:$B,$A13)</f>
        <v>350</v>
      </c>
      <c r="D13" s="8" t="n">
        <f aca="false">SUMIFS('Source'!$F:$F,'Source'!$A:$A,"209 - Ortoprofil Prod ROMANIA",'Source'!$B:$B,$A13)</f>
        <v>255</v>
      </c>
      <c r="E13" s="8" t="n">
        <f aca="false">D13*$J$5</f>
        <v>322.105263157895</v>
      </c>
      <c r="F13" s="8" t="n">
        <f aca="false">E13-C13</f>
        <v>-27.8947368421053</v>
      </c>
      <c r="G13" s="9" t="n">
        <f aca="false">IF(AND(C13=0,E13=0),0,IF(C13=0,"New",(E13-C13)/C13))</f>
        <v>-0.0796992481203007</v>
      </c>
      <c r="H13" s="8" t="n">
        <f aca="false">SUMIFS('Source'!$E:$E,'Source'!$A:$A,"209 - Ortoprofil Prod ROMANIA",'Source'!$B:$B,$A13)</f>
        <v>21625.17</v>
      </c>
      <c r="I13" s="8" t="n">
        <f aca="false">SUMIFS('Source'!$G:$G,'Source'!$A:$A,"209 - Ortoprofil Prod ROMANIA",'Source'!$B:$B,$A13)</f>
        <v>15856.84</v>
      </c>
      <c r="J13" s="8" t="n">
        <f aca="false">I13*$J$5</f>
        <v>20029.6926315789</v>
      </c>
      <c r="K13" s="8" t="n">
        <f aca="false">J13-H13</f>
        <v>-1595.47736842106</v>
      </c>
      <c r="L13" s="9" t="n">
        <f aca="false">IF(AND(H13=0,J13=0),0,IF(H13=0,"New",(J13-H13)/H13))</f>
        <v>-0.073778720279242</v>
      </c>
      <c r="M13" s="7" t="str">
        <f aca="false">IF(AND(OR(C13&lt;&gt;0,H13&lt;&gt;0),D13=0,I13=0),"DROP",IF(AND(OR(D13&lt;&gt;0,I13&lt;&gt;0),C13=0,H13=0),"NEW",""))</f>
        <v/>
      </c>
    </row>
    <row r="14" customFormat="false" ht="15" hidden="false" customHeight="false" outlineLevel="0" collapsed="false">
      <c r="A14" s="7" t="s">
        <v>1049</v>
      </c>
      <c r="B14" s="7" t="str">
        <f aca="false">IFERROR(INDEX('Source'!$C:$C,MATCH($A14,'Source'!$B:$B,0)),"")</f>
        <v>מדרס מתכוונן</v>
      </c>
      <c r="C14" s="8" t="n">
        <f aca="false">SUMIFS('Source'!$D:$D,'Source'!$A:$A,"209 - Ortoprofil Prod ROMANIA",'Source'!$B:$B,$A14)</f>
        <v>382</v>
      </c>
      <c r="D14" s="8" t="n">
        <f aca="false">SUMIFS('Source'!$F:$F,'Source'!$A:$A,"209 - Ortoprofil Prod ROMANIA",'Source'!$B:$B,$A14)</f>
        <v>238</v>
      </c>
      <c r="E14" s="8" t="n">
        <f aca="false">D14*$J$5</f>
        <v>300.631578947368</v>
      </c>
      <c r="F14" s="8" t="n">
        <f aca="false">E14-C14</f>
        <v>-81.3684210526316</v>
      </c>
      <c r="G14" s="9" t="n">
        <f aca="false">IF(AND(C14=0,E14=0),0,IF(C14=0,"New",(E14-C14)/C14))</f>
        <v>-0.213006337834114</v>
      </c>
      <c r="H14" s="8" t="n">
        <f aca="false">SUMIFS('Source'!$E:$E,'Source'!$A:$A,"209 - Ortoprofil Prod ROMANIA",'Source'!$B:$B,$A14)</f>
        <v>13310.26</v>
      </c>
      <c r="I14" s="8" t="n">
        <f aca="false">SUMIFS('Source'!$G:$G,'Source'!$A:$A,"209 - Ortoprofil Prod ROMANIA",'Source'!$B:$B,$A14)</f>
        <v>8295.91</v>
      </c>
      <c r="J14" s="8" t="n">
        <f aca="false">I14*$J$5</f>
        <v>10479.0442105263</v>
      </c>
      <c r="K14" s="8" t="n">
        <f aca="false">J14-H14</f>
        <v>-2831.21578947368</v>
      </c>
      <c r="L14" s="9" t="n">
        <f aca="false">IF(AND(H14=0,J14=0),0,IF(H14=0,"New",(J14-H14)/H14))</f>
        <v>-0.21270927761544</v>
      </c>
      <c r="M14" s="7" t="str">
        <f aca="false">IF(AND(OR(C14&lt;&gt;0,H14&lt;&gt;0),D14=0,I14=0),"DROP",IF(AND(OR(D14&lt;&gt;0,I14&lt;&gt;0),C14=0,H14=0),"NEW",""))</f>
        <v/>
      </c>
    </row>
    <row r="15" customFormat="false" ht="15" hidden="false" customHeight="false" outlineLevel="0" collapsed="false">
      <c r="A15" s="7" t="s">
        <v>278</v>
      </c>
      <c r="B15" s="7" t="str">
        <f aca="false">IFERROR(INDEX('Source'!$C:$C,MATCH($A15,'Source'!$B:$B,0)),"")</f>
        <v>סד לילה לבוהן</v>
      </c>
      <c r="C15" s="8" t="n">
        <f aca="false">SUMIFS('Source'!$D:$D,'Source'!$A:$A,"209 - Ortoprofil Prod ROMANIA",'Source'!$B:$B,$A15)</f>
        <v>337</v>
      </c>
      <c r="D15" s="8" t="n">
        <f aca="false">SUMIFS('Source'!$F:$F,'Source'!$A:$A,"209 - Ortoprofil Prod ROMANIA",'Source'!$B:$B,$A15)</f>
        <v>239</v>
      </c>
      <c r="E15" s="8" t="n">
        <f aca="false">D15*$J$5</f>
        <v>301.894736842105</v>
      </c>
      <c r="F15" s="8" t="n">
        <f aca="false">E15-C15</f>
        <v>-35.1052631578947</v>
      </c>
      <c r="G15" s="9" t="n">
        <f aca="false">IF(AND(C15=0,E15=0),0,IF(C15=0,"New",(E15-C15)/C15))</f>
        <v>-0.104169920349836</v>
      </c>
      <c r="H15" s="8" t="n">
        <f aca="false">SUMIFS('Source'!$E:$E,'Source'!$A:$A,"209 - Ortoprofil Prod ROMANIA",'Source'!$B:$B,$A15)</f>
        <v>11873.87</v>
      </c>
      <c r="I15" s="8" t="n">
        <f aca="false">SUMIFS('Source'!$G:$G,'Source'!$A:$A,"209 - Ortoprofil Prod ROMANIA",'Source'!$B:$B,$A15)</f>
        <v>7470.49</v>
      </c>
      <c r="J15" s="8" t="n">
        <f aca="false">I15*$J$5</f>
        <v>9436.40842105263</v>
      </c>
      <c r="K15" s="8" t="n">
        <f aca="false">J15-H15</f>
        <v>-2437.46157894737</v>
      </c>
      <c r="L15" s="9" t="n">
        <f aca="false">IF(AND(H15=0,J15=0),0,IF(H15=0,"New",(J15-H15)/H15))</f>
        <v>-0.205279456398577</v>
      </c>
      <c r="M15" s="7" t="str">
        <f aca="false">IF(AND(OR(C15&lt;&gt;0,H15&lt;&gt;0),D15=0,I15=0),"DROP",IF(AND(OR(D15&lt;&gt;0,I15&lt;&gt;0),C15=0,H15=0),"NEW",""))</f>
        <v/>
      </c>
    </row>
    <row r="16" customFormat="false" ht="15" hidden="false" customHeight="false" outlineLevel="0" collapsed="false">
      <c r="A16" s="7" t="s">
        <v>92</v>
      </c>
      <c r="B16" s="7" t="str">
        <f aca="false">IFERROR(INDEX('Source'!$C:$C,MATCH($A16,'Source'!$B:$B,0)),"")</f>
        <v>מדרסי ג'ל קומפורט</v>
      </c>
      <c r="C16" s="8" t="n">
        <f aca="false">SUMIFS('Source'!$D:$D,'Source'!$A:$A,"209 - Ortoprofil Prod ROMANIA",'Source'!$B:$B,$A16)</f>
        <v>125</v>
      </c>
      <c r="D16" s="8" t="n">
        <f aca="false">SUMIFS('Source'!$F:$F,'Source'!$A:$A,"209 - Ortoprofil Prod ROMANIA",'Source'!$B:$B,$A16)</f>
        <v>37</v>
      </c>
      <c r="E16" s="8" t="n">
        <f aca="false">D16*$J$5</f>
        <v>46.7368421052632</v>
      </c>
      <c r="F16" s="8" t="n">
        <f aca="false">E16-C16</f>
        <v>-78.2631578947369</v>
      </c>
      <c r="G16" s="9" t="n">
        <f aca="false">IF(AND(C16=0,E16=0),0,IF(C16=0,"New",(E16-C16)/C16))</f>
        <v>-0.626105263157895</v>
      </c>
      <c r="H16" s="8" t="n">
        <f aca="false">SUMIFS('Source'!$E:$E,'Source'!$A:$A,"209 - Ortoprofil Prod ROMANIA",'Source'!$B:$B,$A16)</f>
        <v>5731.88</v>
      </c>
      <c r="I16" s="8" t="n">
        <f aca="false">SUMIFS('Source'!$G:$G,'Source'!$A:$A,"209 - Ortoprofil Prod ROMANIA",'Source'!$B:$B,$A16)</f>
        <v>1497.79</v>
      </c>
      <c r="J16" s="8" t="n">
        <f aca="false">I16*$J$5</f>
        <v>1891.94526315789</v>
      </c>
      <c r="K16" s="8" t="n">
        <f aca="false">J16-H16</f>
        <v>-3839.93473684211</v>
      </c>
      <c r="L16" s="9" t="n">
        <f aca="false">IF(AND(H16=0,J16=0),0,IF(H16=0,"New",(J16-H16)/H16))</f>
        <v>-0.669925877171557</v>
      </c>
      <c r="M16" s="7" t="str">
        <f aca="false">IF(AND(OR(C16&lt;&gt;0,H16&lt;&gt;0),D16=0,I16=0),"DROP",IF(AND(OR(D16&lt;&gt;0,I16&lt;&gt;0),C16=0,H16=0),"NEW",""))</f>
        <v/>
      </c>
    </row>
    <row r="17" customFormat="false" ht="15" hidden="false" customHeight="false" outlineLevel="0" collapsed="false">
      <c r="A17" s="7" t="s">
        <v>91</v>
      </c>
      <c r="B17" s="7" t="str">
        <f aca="false">IFERROR(INDEX('Source'!$C:$C,MATCH($A17,'Source'!$B:$B,0)),"")</f>
        <v>מדרסי ג'ל קומפורט</v>
      </c>
      <c r="C17" s="8" t="n">
        <f aca="false">SUMIFS('Source'!$D:$D,'Source'!$A:$A,"209 - Ortoprofil Prod ROMANIA",'Source'!$B:$B,$A17)</f>
        <v>101</v>
      </c>
      <c r="D17" s="8" t="n">
        <f aca="false">SUMIFS('Source'!$F:$F,'Source'!$A:$A,"209 - Ortoprofil Prod ROMANIA",'Source'!$B:$B,$A17)</f>
        <v>11</v>
      </c>
      <c r="E17" s="8" t="n">
        <f aca="false">D17*$J$5</f>
        <v>13.8947368421053</v>
      </c>
      <c r="F17" s="8" t="n">
        <f aca="false">E17-C17</f>
        <v>-87.1052631578947</v>
      </c>
      <c r="G17" s="9" t="n">
        <f aca="false">IF(AND(C17=0,E17=0),0,IF(C17=0,"New",(E17-C17)/C17))</f>
        <v>-0.862428348097968</v>
      </c>
      <c r="H17" s="8" t="n">
        <f aca="false">SUMIFS('Source'!$E:$E,'Source'!$A:$A,"209 - Ortoprofil Prod ROMANIA",'Source'!$B:$B,$A17)</f>
        <v>4660.82</v>
      </c>
      <c r="I17" s="8" t="n">
        <f aca="false">SUMIFS('Source'!$G:$G,'Source'!$A:$A,"209 - Ortoprofil Prod ROMANIA",'Source'!$B:$B,$A17)</f>
        <v>445.19</v>
      </c>
      <c r="J17" s="8" t="n">
        <f aca="false">I17*$J$5</f>
        <v>562.345263157895</v>
      </c>
      <c r="K17" s="8" t="n">
        <f aca="false">J17-H17</f>
        <v>-4098.47473684211</v>
      </c>
      <c r="L17" s="9" t="n">
        <f aca="false">IF(AND(H17=0,J17=0),0,IF(H17=0,"New",(J17-H17)/H17))</f>
        <v>-0.879346281736284</v>
      </c>
      <c r="M17" s="7" t="str">
        <f aca="false">IF(AND(OR(C17&lt;&gt;0,H17&lt;&gt;0),D17=0,I17=0),"DROP",IF(AND(OR(D17&lt;&gt;0,I17&lt;&gt;0),C17=0,H17=0),"NEW",""))</f>
        <v/>
      </c>
    </row>
    <row r="18" customFormat="false" ht="15" hidden="false" customHeight="false" outlineLevel="0" collapsed="false">
      <c r="A18" s="7" t="s">
        <v>268</v>
      </c>
      <c r="B18" s="7" t="str">
        <f aca="false">IFERROR(INDEX('Source'!$C:$C,MATCH($A18,'Source'!$B:$B,0)),"")</f>
        <v>סד לילה לבוהן</v>
      </c>
      <c r="C18" s="8" t="n">
        <f aca="false">SUMIFS('Source'!$D:$D,'Source'!$A:$A,"209 - Ortoprofil Prod ROMANIA",'Source'!$B:$B,$A18)</f>
        <v>336</v>
      </c>
      <c r="D18" s="8" t="n">
        <f aca="false">SUMIFS('Source'!$F:$F,'Source'!$A:$A,"209 - Ortoprofil Prod ROMANIA",'Source'!$B:$B,$A18)</f>
        <v>259</v>
      </c>
      <c r="E18" s="8" t="n">
        <f aca="false">D18*$J$5</f>
        <v>327.157894736842</v>
      </c>
      <c r="F18" s="8" t="n">
        <f aca="false">E18-C18</f>
        <v>-8.84210526315792</v>
      </c>
      <c r="G18" s="9" t="n">
        <f aca="false">IF(AND(C18=0,E18=0),0,IF(C18=0,"New",(E18-C18)/C18))</f>
        <v>-0.0263157894736843</v>
      </c>
      <c r="H18" s="8" t="n">
        <f aca="false">SUMIFS('Source'!$E:$E,'Source'!$A:$A,"209 - Ortoprofil Prod ROMANIA",'Source'!$B:$B,$A18)</f>
        <v>11888.73</v>
      </c>
      <c r="I18" s="8" t="n">
        <f aca="false">SUMIFS('Source'!$G:$G,'Source'!$A:$A,"209 - Ortoprofil Prod ROMANIA",'Source'!$B:$B,$A18)</f>
        <v>8116.07</v>
      </c>
      <c r="J18" s="8" t="n">
        <f aca="false">I18*$J$5</f>
        <v>10251.8778947368</v>
      </c>
      <c r="K18" s="8" t="n">
        <f aca="false">J18-H18</f>
        <v>-1636.85210526316</v>
      </c>
      <c r="L18" s="9" t="n">
        <f aca="false">IF(AND(H18=0,J18=0),0,IF(H18=0,"New",(J18-H18)/H18))</f>
        <v>-0.137680989076475</v>
      </c>
      <c r="M18" s="7" t="str">
        <f aca="false">IF(AND(OR(C18&lt;&gt;0,H18&lt;&gt;0),D18=0,I18=0),"DROP",IF(AND(OR(D18&lt;&gt;0,I18&lt;&gt;0),C18=0,H18=0),"NEW",""))</f>
        <v/>
      </c>
    </row>
    <row r="19" customFormat="false" ht="15" hidden="false" customHeight="false" outlineLevel="0" collapsed="false">
      <c r="A19" s="7" t="s">
        <v>94</v>
      </c>
      <c r="B19" s="7" t="str">
        <f aca="false">IFERROR(INDEX('Source'!$C:$C,MATCH($A19,'Source'!$B:$B,0)),"")</f>
        <v>מדרסי ג'ל קומפורט</v>
      </c>
      <c r="C19" s="8" t="n">
        <f aca="false">SUMIFS('Source'!$D:$D,'Source'!$A:$A,"209 - Ortoprofil Prod ROMANIA",'Source'!$B:$B,$A19)</f>
        <v>105</v>
      </c>
      <c r="D19" s="8" t="n">
        <f aca="false">SUMIFS('Source'!$F:$F,'Source'!$A:$A,"209 - Ortoprofil Prod ROMANIA",'Source'!$B:$B,$A19)</f>
        <v>46</v>
      </c>
      <c r="E19" s="8" t="n">
        <f aca="false">D19*$J$5</f>
        <v>58.1052631578947</v>
      </c>
      <c r="F19" s="8" t="n">
        <f aca="false">E19-C19</f>
        <v>-46.8947368421053</v>
      </c>
      <c r="G19" s="9" t="n">
        <f aca="false">IF(AND(C19=0,E19=0),0,IF(C19=0,"New",(E19-C19)/C19))</f>
        <v>-0.446616541353384</v>
      </c>
      <c r="H19" s="8" t="n">
        <f aca="false">SUMIFS('Source'!$E:$E,'Source'!$A:$A,"209 - Ortoprofil Prod ROMANIA",'Source'!$B:$B,$A19)</f>
        <v>4839.78</v>
      </c>
      <c r="I19" s="8" t="n">
        <f aca="false">SUMIFS('Source'!$G:$G,'Source'!$A:$A,"209 - Ortoprofil Prod ROMANIA",'Source'!$B:$B,$A19)</f>
        <v>1854.41</v>
      </c>
      <c r="J19" s="8" t="n">
        <f aca="false">I19*$J$5</f>
        <v>2342.41263157895</v>
      </c>
      <c r="K19" s="8" t="n">
        <f aca="false">J19-H19</f>
        <v>-2497.36736842105</v>
      </c>
      <c r="L19" s="9" t="n">
        <f aca="false">IF(AND(H19=0,J19=0),0,IF(H19=0,"New",(J19-H19)/H19))</f>
        <v>-0.516008448404897</v>
      </c>
      <c r="M19" s="7" t="str">
        <f aca="false">IF(AND(OR(C19&lt;&gt;0,H19&lt;&gt;0),D19=0,I19=0),"DROP",IF(AND(OR(D19&lt;&gt;0,I19&lt;&gt;0),C19=0,H19=0),"NEW",""))</f>
        <v/>
      </c>
    </row>
    <row r="20" customFormat="false" ht="15" hidden="false" customHeight="false" outlineLevel="0" collapsed="false">
      <c r="A20" s="7" t="s">
        <v>715</v>
      </c>
      <c r="B20" s="7" t="str">
        <f aca="false">IFERROR(INDEX('Source'!$C:$C,MATCH($A20,'Source'!$B:$B,0)),"")</f>
        <v>חגורה אחרי ניתוח</v>
      </c>
      <c r="C20" s="8" t="n">
        <f aca="false">SUMIFS('Source'!$D:$D,'Source'!$A:$A,"209 - Ortoprofil Prod ROMANIA",'Source'!$B:$B,$A20)</f>
        <v>82</v>
      </c>
      <c r="D20" s="8" t="n">
        <f aca="false">SUMIFS('Source'!$F:$F,'Source'!$A:$A,"209 - Ortoprofil Prod ROMANIA",'Source'!$B:$B,$A20)</f>
        <v>37</v>
      </c>
      <c r="E20" s="8" t="n">
        <f aca="false">D20*$J$5</f>
        <v>46.7368421052632</v>
      </c>
      <c r="F20" s="8" t="n">
        <f aca="false">E20-C20</f>
        <v>-35.2631578947368</v>
      </c>
      <c r="G20" s="9" t="n">
        <f aca="false">IF(AND(C20=0,E20=0),0,IF(C20=0,"New",(E20-C20)/C20))</f>
        <v>-0.430038510911425</v>
      </c>
      <c r="H20" s="8" t="n">
        <f aca="false">SUMIFS('Source'!$E:$E,'Source'!$A:$A,"209 - Ortoprofil Prod ROMANIA",'Source'!$B:$B,$A20)</f>
        <v>5125.13</v>
      </c>
      <c r="I20" s="8" t="n">
        <f aca="false">SUMIFS('Source'!$G:$G,'Source'!$A:$A,"209 - Ortoprofil Prod ROMANIA",'Source'!$B:$B,$A20)</f>
        <v>2282.87</v>
      </c>
      <c r="J20" s="8" t="n">
        <f aca="false">I20*$J$5</f>
        <v>2883.62526315789</v>
      </c>
      <c r="K20" s="8" t="n">
        <f aca="false">J20-H20</f>
        <v>-2241.50473684211</v>
      </c>
      <c r="L20" s="9" t="n">
        <f aca="false">IF(AND(H20=0,J20=0),0,IF(H20=0,"New",(J20-H20)/H20))</f>
        <v>-0.437355684020133</v>
      </c>
      <c r="M20" s="7" t="str">
        <f aca="false">IF(AND(OR(C20&lt;&gt;0,H20&lt;&gt;0),D20=0,I20=0),"DROP",IF(AND(OR(D20&lt;&gt;0,I20&lt;&gt;0),C20=0,H20=0),"NEW",""))</f>
        <v/>
      </c>
    </row>
    <row r="21" customFormat="false" ht="15" hidden="false" customHeight="false" outlineLevel="0" collapsed="false">
      <c r="A21" s="7" t="s">
        <v>1050</v>
      </c>
      <c r="B21" s="7" t="str">
        <f aca="false">IFERROR(INDEX('Source'!$C:$C,MATCH($A21,'Source'!$B:$B,0)),"")</f>
        <v>מדרס מתכוונן</v>
      </c>
      <c r="C21" s="8" t="n">
        <f aca="false">SUMIFS('Source'!$D:$D,'Source'!$A:$A,"209 - Ortoprofil Prod ROMANIA",'Source'!$B:$B,$A21)</f>
        <v>259</v>
      </c>
      <c r="D21" s="8" t="n">
        <f aca="false">SUMIFS('Source'!$F:$F,'Source'!$A:$A,"209 - Ortoprofil Prod ROMANIA",'Source'!$B:$B,$A21)</f>
        <v>178</v>
      </c>
      <c r="E21" s="8" t="n">
        <f aca="false">D21*$J$5</f>
        <v>224.842105263158</v>
      </c>
      <c r="F21" s="8" t="n">
        <f aca="false">E21-C21</f>
        <v>-34.1578947368421</v>
      </c>
      <c r="G21" s="9" t="n">
        <f aca="false">IF(AND(C21=0,E21=0),0,IF(C21=0,"New",(E21-C21)/C21))</f>
        <v>-0.131883763462711</v>
      </c>
      <c r="H21" s="8" t="n">
        <f aca="false">SUMIFS('Source'!$E:$E,'Source'!$A:$A,"209 - Ortoprofil Prod ROMANIA",'Source'!$B:$B,$A21)</f>
        <v>9007.37</v>
      </c>
      <c r="I21" s="8" t="n">
        <f aca="false">SUMIFS('Source'!$G:$G,'Source'!$A:$A,"209 - Ortoprofil Prod ROMANIA",'Source'!$B:$B,$A21)</f>
        <v>6187.91</v>
      </c>
      <c r="J21" s="8" t="n">
        <f aca="false">I21*$J$5</f>
        <v>7816.30736842105</v>
      </c>
      <c r="K21" s="8" t="n">
        <f aca="false">J21-H21</f>
        <v>-1191.06263157895</v>
      </c>
      <c r="L21" s="9" t="n">
        <f aca="false">IF(AND(H21=0,J21=0),0,IF(H21=0,"New",(J21-H21)/H21))</f>
        <v>-0.132232009074674</v>
      </c>
      <c r="M21" s="7" t="str">
        <f aca="false">IF(AND(OR(C21&lt;&gt;0,H21&lt;&gt;0),D21=0,I21=0),"DROP",IF(AND(OR(D21&lt;&gt;0,I21&lt;&gt;0),C21=0,H21=0),"NEW",""))</f>
        <v/>
      </c>
    </row>
    <row r="22" customFormat="false" ht="15" hidden="false" customHeight="false" outlineLevel="0" collapsed="false">
      <c r="A22" s="7" t="s">
        <v>138</v>
      </c>
      <c r="B22" s="7" t="str">
        <f aca="false">IFERROR(INDEX('Source'!$C:$C,MATCH($A22,'Source'!$B:$B,0)),"")</f>
        <v>כרית סיליקון לעקב</v>
      </c>
      <c r="C22" s="8" t="n">
        <f aca="false">SUMIFS('Source'!$D:$D,'Source'!$A:$A,"209 - Ortoprofil Prod ROMANIA",'Source'!$B:$B,$A22)</f>
        <v>530</v>
      </c>
      <c r="D22" s="8" t="n">
        <f aca="false">SUMIFS('Source'!$F:$F,'Source'!$A:$A,"209 - Ortoprofil Prod ROMANIA",'Source'!$B:$B,$A22)</f>
        <v>440</v>
      </c>
      <c r="E22" s="8" t="n">
        <f aca="false">D22*$J$5</f>
        <v>555.789473684211</v>
      </c>
      <c r="F22" s="8" t="n">
        <f aca="false">E22-C22</f>
        <v>25.7894736842105</v>
      </c>
      <c r="G22" s="9" t="n">
        <f aca="false">IF(AND(C22=0,E22=0),0,IF(C22=0,"New",(E22-C22)/C22))</f>
        <v>0.0486593843098312</v>
      </c>
      <c r="H22" s="8" t="n">
        <f aca="false">SUMIFS('Source'!$E:$E,'Source'!$A:$A,"209 - Ortoprofil Prod ROMANIA",'Source'!$B:$B,$A22)</f>
        <v>14586.27</v>
      </c>
      <c r="I22" s="8" t="n">
        <f aca="false">SUMIFS('Source'!$G:$G,'Source'!$A:$A,"209 - Ortoprofil Prod ROMANIA",'Source'!$B:$B,$A22)</f>
        <v>12128.46</v>
      </c>
      <c r="J22" s="8" t="n">
        <f aca="false">I22*$J$5</f>
        <v>15320.16</v>
      </c>
      <c r="K22" s="8" t="n">
        <f aca="false">J22-H22</f>
        <v>733.889999999998</v>
      </c>
      <c r="L22" s="9" t="n">
        <f aca="false">IF(AND(H22=0,J22=0),0,IF(H22=0,"New",(J22-H22)/H22))</f>
        <v>0.0503137539617735</v>
      </c>
      <c r="M22" s="7" t="str">
        <f aca="false">IF(AND(OR(C22&lt;&gt;0,H22&lt;&gt;0),D22=0,I22=0),"DROP",IF(AND(OR(D22&lt;&gt;0,I22&lt;&gt;0),C22=0,H22=0),"NEW",""))</f>
        <v/>
      </c>
    </row>
    <row r="23" customFormat="false" ht="15" hidden="false" customHeight="false" outlineLevel="0" collapsed="false">
      <c r="A23" s="7" t="s">
        <v>676</v>
      </c>
      <c r="B23" s="7" t="str">
        <f aca="false">IFERROR(INDEX('Source'!$C:$C,MATCH($A23,'Source'!$B:$B,0)),"")</f>
        <v>כפפת CTS שמאל</v>
      </c>
      <c r="C23" s="8" t="n">
        <f aca="false">SUMIFS('Source'!$D:$D,'Source'!$A:$A,"209 - Ortoprofil Prod ROMANIA",'Source'!$B:$B,$A23)</f>
        <v>0</v>
      </c>
      <c r="D23" s="8" t="n">
        <f aca="false">SUMIFS('Source'!$F:$F,'Source'!$A:$A,"209 - Ortoprofil Prod ROMANIA",'Source'!$B:$B,$A23)</f>
        <v>44</v>
      </c>
      <c r="E23" s="8" t="n">
        <f aca="false">D23*$J$5</f>
        <v>55.5789473684211</v>
      </c>
      <c r="F23" s="8" t="n">
        <f aca="false">E23-C23</f>
        <v>55.5789473684211</v>
      </c>
      <c r="G23" s="9" t="str">
        <f aca="false">IF(AND(C23=0,E23=0),0,IF(C23=0,"New",(E23-C23)/C23))</f>
        <v>New</v>
      </c>
      <c r="H23" s="8" t="n">
        <f aca="false">SUMIFS('Source'!$E:$E,'Source'!$A:$A,"209 - Ortoprofil Prod ROMANIA",'Source'!$B:$B,$A23)</f>
        <v>0</v>
      </c>
      <c r="I23" s="8" t="n">
        <f aca="false">SUMIFS('Source'!$G:$G,'Source'!$A:$A,"209 - Ortoprofil Prod ROMANIA",'Source'!$B:$B,$A23)</f>
        <v>1909.32</v>
      </c>
      <c r="J23" s="8" t="n">
        <f aca="false">I23*$J$5</f>
        <v>2411.77263157895</v>
      </c>
      <c r="K23" s="8" t="n">
        <f aca="false">J23-H23</f>
        <v>2411.77263157895</v>
      </c>
      <c r="L23" s="9" t="str">
        <f aca="false">IF(AND(H23=0,J23=0),0,IF(H23=0,"New",(J23-H23)/H23))</f>
        <v>New</v>
      </c>
      <c r="M23" s="7" t="str">
        <f aca="false">IF(AND(OR(C23&lt;&gt;0,H23&lt;&gt;0),D23=0,I23=0),"DROP",IF(AND(OR(D23&lt;&gt;0,I23&lt;&gt;0),C23=0,H23=0),"NEW",""))</f>
        <v>NEW</v>
      </c>
    </row>
    <row r="24" customFormat="false" ht="15" hidden="false" customHeight="false" outlineLevel="0" collapsed="false">
      <c r="A24" s="7" t="s">
        <v>103</v>
      </c>
      <c r="B24" s="7" t="str">
        <f aca="false">IFERROR(INDEX('Source'!$C:$C,MATCH($A24,'Source'!$B:$B,0)),"")</f>
        <v>מיישר כתפיים</v>
      </c>
      <c r="C24" s="8" t="n">
        <f aca="false">SUMIFS('Source'!$D:$D,'Source'!$A:$A,"209 - Ortoprofil Prod ROMANIA",'Source'!$B:$B,$A24)</f>
        <v>148</v>
      </c>
      <c r="D24" s="8" t="n">
        <f aca="false">SUMIFS('Source'!$F:$F,'Source'!$A:$A,"209 - Ortoprofil Prod ROMANIA",'Source'!$B:$B,$A24)</f>
        <v>89</v>
      </c>
      <c r="E24" s="8" t="n">
        <f aca="false">D24*$J$5</f>
        <v>112.421052631579</v>
      </c>
      <c r="F24" s="8" t="n">
        <f aca="false">E24-C24</f>
        <v>-35.5789473684211</v>
      </c>
      <c r="G24" s="9" t="n">
        <f aca="false">IF(AND(C24=0,E24=0),0,IF(C24=0,"New",(E24-C24)/C24))</f>
        <v>-0.240398293029872</v>
      </c>
      <c r="H24" s="8" t="n">
        <f aca="false">SUMIFS('Source'!$E:$E,'Source'!$A:$A,"209 - Ortoprofil Prod ROMANIA",'Source'!$B:$B,$A24)</f>
        <v>4740.72</v>
      </c>
      <c r="I24" s="8" t="n">
        <f aca="false">SUMIFS('Source'!$G:$G,'Source'!$A:$A,"209 - Ortoprofil Prod ROMANIA",'Source'!$B:$B,$A24)</f>
        <v>2850.39</v>
      </c>
      <c r="J24" s="8" t="n">
        <f aca="false">I24*$J$5</f>
        <v>3600.49263157895</v>
      </c>
      <c r="K24" s="8" t="n">
        <f aca="false">J24-H24</f>
        <v>-1140.22736842105</v>
      </c>
      <c r="L24" s="9" t="n">
        <f aca="false">IF(AND(H24=0,J24=0),0,IF(H24=0,"New",(J24-H24)/H24))</f>
        <v>-0.240517762791528</v>
      </c>
      <c r="M24" s="7" t="str">
        <f aca="false">IF(AND(OR(C24&lt;&gt;0,H24&lt;&gt;0),D24=0,I24=0),"DROP",IF(AND(OR(D24&lt;&gt;0,I24&lt;&gt;0),C24=0,H24=0),"NEW",""))</f>
        <v/>
      </c>
    </row>
    <row r="25" customFormat="false" ht="15" hidden="false" customHeight="false" outlineLevel="0" collapsed="false">
      <c r="A25" s="7" t="s">
        <v>674</v>
      </c>
      <c r="B25" s="7" t="str">
        <f aca="false">IFERROR(INDEX('Source'!$C:$C,MATCH($A25,'Source'!$B:$B,0)),"")</f>
        <v>כפפת CTS ימין</v>
      </c>
      <c r="C25" s="8" t="n">
        <f aca="false">SUMIFS('Source'!$D:$D,'Source'!$A:$A,"209 - Ortoprofil Prod ROMANIA",'Source'!$B:$B,$A25)</f>
        <v>1</v>
      </c>
      <c r="D25" s="8" t="n">
        <f aca="false">SUMIFS('Source'!$F:$F,'Source'!$A:$A,"209 - Ortoprofil Prod ROMANIA",'Source'!$B:$B,$A25)</f>
        <v>40</v>
      </c>
      <c r="E25" s="8" t="n">
        <f aca="false">D25*$J$5</f>
        <v>50.5263157894737</v>
      </c>
      <c r="F25" s="8" t="n">
        <f aca="false">E25-C25</f>
        <v>49.5263157894737</v>
      </c>
      <c r="G25" s="9" t="n">
        <f aca="false">IF(AND(C25=0,E25=0),0,IF(C25=0,"New",(E25-C25)/C25))</f>
        <v>49.5263157894737</v>
      </c>
      <c r="H25" s="8" t="n">
        <f aca="false">SUMIFS('Source'!$E:$E,'Source'!$A:$A,"209 - Ortoprofil Prod ROMANIA",'Source'!$B:$B,$A25)</f>
        <v>0.04</v>
      </c>
      <c r="I25" s="8" t="n">
        <f aca="false">SUMIFS('Source'!$G:$G,'Source'!$A:$A,"209 - Ortoprofil Prod ROMANIA",'Source'!$B:$B,$A25)</f>
        <v>1746.05</v>
      </c>
      <c r="J25" s="8" t="n">
        <f aca="false">I25*$J$5</f>
        <v>2205.53684210526</v>
      </c>
      <c r="K25" s="8" t="n">
        <f aca="false">J25-H25</f>
        <v>2205.49684210526</v>
      </c>
      <c r="L25" s="9" t="n">
        <f aca="false">IF(AND(H25=0,J25=0),0,IF(H25=0,"New",(J25-H25)/H25))</f>
        <v>55137.4210526316</v>
      </c>
      <c r="M25" s="7" t="str">
        <f aca="false">IF(AND(OR(C25&lt;&gt;0,H25&lt;&gt;0),D25=0,I25=0),"DROP",IF(AND(OR(D25&lt;&gt;0,I25&lt;&gt;0),C25=0,H25=0),"NEW",""))</f>
        <v/>
      </c>
    </row>
    <row r="26" customFormat="false" ht="15" hidden="false" customHeight="false" outlineLevel="0" collapsed="false">
      <c r="A26" s="7" t="s">
        <v>114</v>
      </c>
      <c r="B26" s="7" t="str">
        <f aca="false">IFERROR(INDEX('Source'!$C:$C,MATCH($A26,'Source'!$B:$B,0)),"")</f>
        <v>מ. בוניון + מפריד אצבע</v>
      </c>
      <c r="C26" s="8" t="n">
        <f aca="false">SUMIFS('Source'!$D:$D,'Source'!$A:$A,"209 - Ortoprofil Prod ROMANIA",'Source'!$B:$B,$A26)</f>
        <v>490</v>
      </c>
      <c r="D26" s="8" t="n">
        <f aca="false">SUMIFS('Source'!$F:$F,'Source'!$A:$A,"209 - Ortoprofil Prod ROMANIA",'Source'!$B:$B,$A26)</f>
        <v>397</v>
      </c>
      <c r="E26" s="8" t="n">
        <f aca="false">D26*$J$5</f>
        <v>501.473684210526</v>
      </c>
      <c r="F26" s="8" t="n">
        <f aca="false">E26-C26</f>
        <v>11.4736842105263</v>
      </c>
      <c r="G26" s="9" t="n">
        <f aca="false">IF(AND(C26=0,E26=0),0,IF(C26=0,"New",(E26-C26)/C26))</f>
        <v>0.0234156820622986</v>
      </c>
      <c r="H26" s="8" t="n">
        <f aca="false">SUMIFS('Source'!$E:$E,'Source'!$A:$A,"209 - Ortoprofil Prod ROMANIA",'Source'!$B:$B,$A26)</f>
        <v>8035.34</v>
      </c>
      <c r="I26" s="8" t="n">
        <f aca="false">SUMIFS('Source'!$G:$G,'Source'!$A:$A,"209 - Ortoprofil Prod ROMANIA",'Source'!$B:$B,$A26)</f>
        <v>6398.51</v>
      </c>
      <c r="J26" s="8" t="n">
        <f aca="false">I26*$J$5</f>
        <v>8082.32842105263</v>
      </c>
      <c r="K26" s="8" t="n">
        <f aca="false">J26-H26</f>
        <v>46.9884210526316</v>
      </c>
      <c r="L26" s="9" t="n">
        <f aca="false">IF(AND(H26=0,J26=0),0,IF(H26=0,"New",(J26-H26)/H26))</f>
        <v>0.00584772032703427</v>
      </c>
      <c r="M26" s="7" t="str">
        <f aca="false">IF(AND(OR(C26&lt;&gt;0,H26&lt;&gt;0),D26=0,I26=0),"DROP",IF(AND(OR(D26&lt;&gt;0,I26&lt;&gt;0),C26=0,H26=0),"NEW",""))</f>
        <v/>
      </c>
    </row>
    <row r="27" customFormat="false" ht="15" hidden="false" customHeight="false" outlineLevel="0" collapsed="false">
      <c r="A27" s="7" t="s">
        <v>246</v>
      </c>
      <c r="B27" s="7" t="str">
        <f aca="false">IFERROR(INDEX('Source'!$C:$C,MATCH($A27,'Source'!$B:$B,0)),"")</f>
        <v>מפריד אצבע</v>
      </c>
      <c r="C27" s="8" t="n">
        <f aca="false">SUMIFS('Source'!$D:$D,'Source'!$A:$A,"209 - Ortoprofil Prod ROMANIA",'Source'!$B:$B,$A27)</f>
        <v>970</v>
      </c>
      <c r="D27" s="8" t="n">
        <f aca="false">SUMIFS('Source'!$F:$F,'Source'!$A:$A,"209 - Ortoprofil Prod ROMANIA",'Source'!$B:$B,$A27)</f>
        <v>620</v>
      </c>
      <c r="E27" s="8" t="n">
        <f aca="false">D27*$J$5</f>
        <v>783.157894736842</v>
      </c>
      <c r="F27" s="8" t="n">
        <f aca="false">E27-C27</f>
        <v>-186.842105263158</v>
      </c>
      <c r="G27" s="9" t="n">
        <f aca="false">IF(AND(C27=0,E27=0),0,IF(C27=0,"New",(E27-C27)/C27))</f>
        <v>-0.192620727075421</v>
      </c>
      <c r="H27" s="8" t="n">
        <f aca="false">SUMIFS('Source'!$E:$E,'Source'!$A:$A,"209 - Ortoprofil Prod ROMANIA",'Source'!$B:$B,$A27)</f>
        <v>4429.69</v>
      </c>
      <c r="I27" s="8" t="n">
        <f aca="false">SUMIFS('Source'!$G:$G,'Source'!$A:$A,"209 - Ortoprofil Prod ROMANIA",'Source'!$B:$B,$A27)</f>
        <v>2815.93</v>
      </c>
      <c r="J27" s="8" t="n">
        <f aca="false">I27*$J$5</f>
        <v>3556.96421052632</v>
      </c>
      <c r="K27" s="8" t="n">
        <f aca="false">J27-H27</f>
        <v>-872.725789473685</v>
      </c>
      <c r="L27" s="9" t="n">
        <f aca="false">IF(AND(H27=0,J27=0),0,IF(H27=0,"New",(J27-H27)/H27))</f>
        <v>-0.197017350982503</v>
      </c>
      <c r="M27" s="7" t="str">
        <f aca="false">IF(AND(OR(C27&lt;&gt;0,H27&lt;&gt;0),D27=0,I27=0),"DROP",IF(AND(OR(D27&lt;&gt;0,I27&lt;&gt;0),C27=0,H27=0),"NEW",""))</f>
        <v/>
      </c>
    </row>
    <row r="28" customFormat="false" ht="15" hidden="false" customHeight="false" outlineLevel="0" collapsed="false">
      <c r="A28" s="7" t="s">
        <v>201</v>
      </c>
      <c r="B28" s="7" t="str">
        <f aca="false">IFERROR(INDEX('Source'!$C:$C,MATCH($A28,'Source'!$B:$B,0)),"")</f>
        <v>כ.הפרדת אצבעות ס</v>
      </c>
      <c r="C28" s="8" t="n">
        <f aca="false">SUMIFS('Source'!$D:$D,'Source'!$A:$A,"209 - Ortoprofil Prod ROMANIA",'Source'!$B:$B,$A28)</f>
        <v>335</v>
      </c>
      <c r="D28" s="8" t="n">
        <f aca="false">SUMIFS('Source'!$F:$F,'Source'!$A:$A,"209 - Ortoprofil Prod ROMANIA",'Source'!$B:$B,$A28)</f>
        <v>95</v>
      </c>
      <c r="E28" s="8" t="n">
        <f aca="false">D28*$J$5</f>
        <v>120</v>
      </c>
      <c r="F28" s="8" t="n">
        <f aca="false">E28-C28</f>
        <v>-215</v>
      </c>
      <c r="G28" s="9" t="n">
        <f aca="false">IF(AND(C28=0,E28=0),0,IF(C28=0,"New",(E28-C28)/C28))</f>
        <v>-0.641791044776119</v>
      </c>
      <c r="H28" s="8" t="n">
        <f aca="false">SUMIFS('Source'!$E:$E,'Source'!$A:$A,"209 - Ortoprofil Prod ROMANIA",'Source'!$B:$B,$A28)</f>
        <v>2009.52</v>
      </c>
      <c r="I28" s="8" t="n">
        <f aca="false">SUMIFS('Source'!$G:$G,'Source'!$A:$A,"209 - Ortoprofil Prod ROMANIA",'Source'!$B:$B,$A28)</f>
        <v>577.79</v>
      </c>
      <c r="J28" s="8" t="n">
        <f aca="false">I28*$J$5</f>
        <v>729.84</v>
      </c>
      <c r="K28" s="8" t="n">
        <f aca="false">J28-H28</f>
        <v>-1279.68</v>
      </c>
      <c r="L28" s="9" t="n">
        <f aca="false">IF(AND(H28=0,J28=0),0,IF(H28=0,"New",(J28-H28)/H28))</f>
        <v>-0.636808790158844</v>
      </c>
      <c r="M28" s="7" t="str">
        <f aca="false">IF(AND(OR(C28&lt;&gt;0,H28&lt;&gt;0),D28=0,I28=0),"DROP",IF(AND(OR(D28&lt;&gt;0,I28&lt;&gt;0),C28=0,H28=0),"NEW",""))</f>
        <v/>
      </c>
    </row>
    <row r="29" customFormat="false" ht="15" hidden="false" customHeight="false" outlineLevel="0" collapsed="false">
      <c r="A29" s="7" t="s">
        <v>166</v>
      </c>
      <c r="B29" s="7" t="str">
        <f aca="false">IFERROR(INDEX('Source'!$C:$C,MATCH($A29,'Source'!$B:$B,0)),"")</f>
        <v>כרית סיליקון לעקב</v>
      </c>
      <c r="C29" s="8" t="n">
        <f aca="false">SUMIFS('Source'!$D:$D,'Source'!$A:$A,"209 - Ortoprofil Prod ROMANIA",'Source'!$B:$B,$A29)</f>
        <v>187</v>
      </c>
      <c r="D29" s="8" t="n">
        <f aca="false">SUMIFS('Source'!$F:$F,'Source'!$A:$A,"209 - Ortoprofil Prod ROMANIA",'Source'!$B:$B,$A29)</f>
        <v>136</v>
      </c>
      <c r="E29" s="8" t="n">
        <f aca="false">D29*$J$5</f>
        <v>171.789473684211</v>
      </c>
      <c r="F29" s="8" t="n">
        <f aca="false">E29-C29</f>
        <v>-15.2105263157895</v>
      </c>
      <c r="G29" s="9" t="n">
        <f aca="false">IF(AND(C29=0,E29=0),0,IF(C29=0,"New",(E29-C29)/C29))</f>
        <v>-0.0813397129186603</v>
      </c>
      <c r="H29" s="8" t="n">
        <f aca="false">SUMIFS('Source'!$E:$E,'Source'!$A:$A,"209 - Ortoprofil Prod ROMANIA",'Source'!$B:$B,$A29)</f>
        <v>5139.16</v>
      </c>
      <c r="I29" s="8" t="n">
        <f aca="false">SUMIFS('Source'!$G:$G,'Source'!$A:$A,"209 - Ortoprofil Prod ROMANIA",'Source'!$B:$B,$A29)</f>
        <v>3715.9</v>
      </c>
      <c r="J29" s="8" t="n">
        <f aca="false">I29*$J$5</f>
        <v>4693.76842105263</v>
      </c>
      <c r="K29" s="8" t="n">
        <f aca="false">J29-H29</f>
        <v>-445.391578947369</v>
      </c>
      <c r="L29" s="9" t="n">
        <f aca="false">IF(AND(H29=0,J29=0),0,IF(H29=0,"New",(J29-H29)/H29))</f>
        <v>-0.0866662215123422</v>
      </c>
      <c r="M29" s="7" t="str">
        <f aca="false">IF(AND(OR(C29&lt;&gt;0,H29&lt;&gt;0),D29=0,I29=0),"DROP",IF(AND(OR(D29&lt;&gt;0,I29&lt;&gt;0),C29=0,H29=0),"NEW",""))</f>
        <v/>
      </c>
    </row>
    <row r="30" customFormat="false" ht="15" hidden="false" customHeight="false" outlineLevel="0" collapsed="false">
      <c r="A30" s="7" t="s">
        <v>692</v>
      </c>
      <c r="B30" s="7" t="str">
        <f aca="false">IFERROR(INDEX('Source'!$C:$C,MATCH($A30,'Source'!$B:$B,0)),"")</f>
        <v>כפפת CTS שמאל</v>
      </c>
      <c r="C30" s="8" t="n">
        <f aca="false">SUMIFS('Source'!$D:$D,'Source'!$A:$A,"209 - Ortoprofil Prod ROMANIA",'Source'!$B:$B,$A30)</f>
        <v>0</v>
      </c>
      <c r="D30" s="8" t="n">
        <f aca="false">SUMIFS('Source'!$F:$F,'Source'!$A:$A,"209 - Ortoprofil Prod ROMANIA",'Source'!$B:$B,$A30)</f>
        <v>27</v>
      </c>
      <c r="E30" s="8" t="n">
        <f aca="false">D30*$J$5</f>
        <v>34.1052631578947</v>
      </c>
      <c r="F30" s="8" t="n">
        <f aca="false">E30-C30</f>
        <v>34.1052631578947</v>
      </c>
      <c r="G30" s="9" t="str">
        <f aca="false">IF(AND(C30=0,E30=0),0,IF(C30=0,"New",(E30-C30)/C30))</f>
        <v>New</v>
      </c>
      <c r="H30" s="8" t="n">
        <f aca="false">SUMIFS('Source'!$E:$E,'Source'!$A:$A,"209 - Ortoprofil Prod ROMANIA",'Source'!$B:$B,$A30)</f>
        <v>0</v>
      </c>
      <c r="I30" s="8" t="n">
        <f aca="false">SUMIFS('Source'!$G:$G,'Source'!$A:$A,"209 - Ortoprofil Prod ROMANIA",'Source'!$B:$B,$A30)</f>
        <v>1171.62</v>
      </c>
      <c r="J30" s="8" t="n">
        <f aca="false">I30*$J$5</f>
        <v>1479.94105263158</v>
      </c>
      <c r="K30" s="8" t="n">
        <f aca="false">J30-H30</f>
        <v>1479.94105263158</v>
      </c>
      <c r="L30" s="9" t="str">
        <f aca="false">IF(AND(H30=0,J30=0),0,IF(H30=0,"New",(J30-H30)/H30))</f>
        <v>New</v>
      </c>
      <c r="M30" s="7" t="str">
        <f aca="false">IF(AND(OR(C30&lt;&gt;0,H30&lt;&gt;0),D30=0,I30=0),"DROP",IF(AND(OR(D30&lt;&gt;0,I30&lt;&gt;0),C30=0,H30=0),"NEW",""))</f>
        <v>NEW</v>
      </c>
    </row>
    <row r="31" customFormat="false" ht="15" hidden="false" customHeight="false" outlineLevel="0" collapsed="false">
      <c r="A31" s="7" t="s">
        <v>257</v>
      </c>
      <c r="B31" s="7" t="str">
        <f aca="false">IFERROR(INDEX('Source'!$C:$C,MATCH($A31,'Source'!$B:$B,0)),"")</f>
        <v>מגן ברך רגיל</v>
      </c>
      <c r="C31" s="8" t="n">
        <f aca="false">SUMIFS('Source'!$D:$D,'Source'!$A:$A,"209 - Ortoprofil Prod ROMANIA",'Source'!$B:$B,$A31)</f>
        <v>145</v>
      </c>
      <c r="D31" s="8" t="n">
        <f aca="false">SUMIFS('Source'!$F:$F,'Source'!$A:$A,"209 - Ortoprofil Prod ROMANIA",'Source'!$B:$B,$A31)</f>
        <v>36</v>
      </c>
      <c r="E31" s="8" t="n">
        <f aca="false">D31*$J$5</f>
        <v>45.4736842105263</v>
      </c>
      <c r="F31" s="8" t="n">
        <f aca="false">E31-C31</f>
        <v>-99.5263157894737</v>
      </c>
      <c r="G31" s="9" t="n">
        <f aca="false">IF(AND(C31=0,E31=0),0,IF(C31=0,"New",(E31-C31)/C31))</f>
        <v>-0.686388384754991</v>
      </c>
      <c r="H31" s="8" t="n">
        <f aca="false">SUMIFS('Source'!$E:$E,'Source'!$A:$A,"209 - Ortoprofil Prod ROMANIA",'Source'!$B:$B,$A31)</f>
        <v>1506.46</v>
      </c>
      <c r="I31" s="8" t="n">
        <f aca="false">SUMIFS('Source'!$G:$G,'Source'!$A:$A,"209 - Ortoprofil Prod ROMANIA",'Source'!$B:$B,$A31)</f>
        <v>369.87</v>
      </c>
      <c r="J31" s="8" t="n">
        <f aca="false">I31*$J$5</f>
        <v>467.204210526316</v>
      </c>
      <c r="K31" s="8" t="n">
        <f aca="false">J31-H31</f>
        <v>-1039.25578947368</v>
      </c>
      <c r="L31" s="9" t="n">
        <f aca="false">IF(AND(H31=0,J31=0),0,IF(H31=0,"New",(J31-H31)/H31))</f>
        <v>-0.689866169346471</v>
      </c>
      <c r="M31" s="7" t="str">
        <f aca="false">IF(AND(OR(C31&lt;&gt;0,H31&lt;&gt;0),D31=0,I31=0),"DROP",IF(AND(OR(D31&lt;&gt;0,I31&lt;&gt;0),C31=0,H31=0),"NEW",""))</f>
        <v/>
      </c>
    </row>
    <row r="32" customFormat="false" ht="15" hidden="false" customHeight="false" outlineLevel="0" collapsed="false">
      <c r="A32" s="7" t="s">
        <v>900</v>
      </c>
      <c r="B32" s="7" t="str">
        <f aca="false">IFERROR(INDEX('Source'!$C:$C,MATCH($A32,'Source'!$B:$B,0)),"")</f>
        <v>מדרס מתכוונן</v>
      </c>
      <c r="C32" s="8" t="n">
        <f aca="false">SUMIFS('Source'!$D:$D,'Source'!$A:$A,"209 - Ortoprofil Prod ROMANIA",'Source'!$B:$B,$A32)</f>
        <v>86</v>
      </c>
      <c r="D32" s="8" t="n">
        <f aca="false">SUMIFS('Source'!$F:$F,'Source'!$A:$A,"209 - Ortoprofil Prod ROMANIA",'Source'!$B:$B,$A32)</f>
        <v>54</v>
      </c>
      <c r="E32" s="8" t="n">
        <f aca="false">D32*$J$5</f>
        <v>68.2105263157895</v>
      </c>
      <c r="F32" s="8" t="n">
        <f aca="false">E32-C32</f>
        <v>-17.7894736842105</v>
      </c>
      <c r="G32" s="9" t="n">
        <f aca="false">IF(AND(C32=0,E32=0),0,IF(C32=0,"New",(E32-C32)/C32))</f>
        <v>-0.206854345165239</v>
      </c>
      <c r="H32" s="8" t="n">
        <f aca="false">SUMIFS('Source'!$E:$E,'Source'!$A:$A,"209 - Ortoprofil Prod ROMANIA",'Source'!$B:$B,$A32)</f>
        <v>3010.82</v>
      </c>
      <c r="I32" s="8" t="n">
        <f aca="false">SUMIFS('Source'!$G:$G,'Source'!$A:$A,"209 - Ortoprofil Prod ROMANIA",'Source'!$B:$B,$A32)</f>
        <v>1881.45</v>
      </c>
      <c r="J32" s="8" t="n">
        <f aca="false">I32*$J$5</f>
        <v>2376.56842105263</v>
      </c>
      <c r="K32" s="8" t="n">
        <f aca="false">J32-H32</f>
        <v>-634.251578947369</v>
      </c>
      <c r="L32" s="9" t="n">
        <f aca="false">IF(AND(H32=0,J32=0),0,IF(H32=0,"New",(J32-H32)/H32))</f>
        <v>-0.210657421880873</v>
      </c>
      <c r="M32" s="7" t="str">
        <f aca="false">IF(AND(OR(C32&lt;&gt;0,H32&lt;&gt;0),D32=0,I32=0),"DROP",IF(AND(OR(D32&lt;&gt;0,I32&lt;&gt;0),C32=0,H32=0),"NEW",""))</f>
        <v/>
      </c>
    </row>
    <row r="33" customFormat="false" ht="15" hidden="false" customHeight="false" outlineLevel="0" collapsed="false">
      <c r="A33" s="7" t="s">
        <v>711</v>
      </c>
      <c r="B33" s="7" t="str">
        <f aca="false">IFERROR(INDEX('Source'!$C:$C,MATCH($A33,'Source'!$B:$B,0)),"")</f>
        <v>כפפת CTS ימין</v>
      </c>
      <c r="C33" s="8" t="n">
        <f aca="false">SUMIFS('Source'!$D:$D,'Source'!$A:$A,"209 - Ortoprofil Prod ROMANIA",'Source'!$B:$B,$A33)</f>
        <v>0</v>
      </c>
      <c r="D33" s="8" t="n">
        <f aca="false">SUMIFS('Source'!$F:$F,'Source'!$A:$A,"209 - Ortoprofil Prod ROMANIA",'Source'!$B:$B,$A33)</f>
        <v>25</v>
      </c>
      <c r="E33" s="8" t="n">
        <f aca="false">D33*$J$5</f>
        <v>31.5789473684211</v>
      </c>
      <c r="F33" s="8" t="n">
        <f aca="false">E33-C33</f>
        <v>31.5789473684211</v>
      </c>
      <c r="G33" s="9" t="str">
        <f aca="false">IF(AND(C33=0,E33=0),0,IF(C33=0,"New",(E33-C33)/C33))</f>
        <v>New</v>
      </c>
      <c r="H33" s="8" t="n">
        <f aca="false">SUMIFS('Source'!$E:$E,'Source'!$A:$A,"209 - Ortoprofil Prod ROMANIA",'Source'!$B:$B,$A33)</f>
        <v>0</v>
      </c>
      <c r="I33" s="8" t="n">
        <f aca="false">SUMIFS('Source'!$G:$G,'Source'!$A:$A,"209 - Ortoprofil Prod ROMANIA",'Source'!$B:$B,$A33)</f>
        <v>1091.28</v>
      </c>
      <c r="J33" s="8" t="n">
        <f aca="false">I33*$J$5</f>
        <v>1378.45894736842</v>
      </c>
      <c r="K33" s="8" t="n">
        <f aca="false">J33-H33</f>
        <v>1378.45894736842</v>
      </c>
      <c r="L33" s="9" t="str">
        <f aca="false">IF(AND(H33=0,J33=0),0,IF(H33=0,"New",(J33-H33)/H33))</f>
        <v>New</v>
      </c>
      <c r="M33" s="7" t="str">
        <f aca="false">IF(AND(OR(C33&lt;&gt;0,H33&lt;&gt;0),D33=0,I33=0),"DROP",IF(AND(OR(D33&lt;&gt;0,I33&lt;&gt;0),C33=0,H33=0),"NEW",""))</f>
        <v>NEW</v>
      </c>
    </row>
    <row r="34" customFormat="false" ht="15" hidden="false" customHeight="false" outlineLevel="0" collapsed="false">
      <c r="A34" s="7" t="s">
        <v>163</v>
      </c>
      <c r="B34" s="7" t="str">
        <f aca="false">IFERROR(INDEX('Source'!$C:$C,MATCH($A34,'Source'!$B:$B,0)),"")</f>
        <v>אצבעון מסיליקון</v>
      </c>
      <c r="C34" s="8" t="n">
        <f aca="false">SUMIFS('Source'!$D:$D,'Source'!$A:$A,"209 - Ortoprofil Prod ROMANIA",'Source'!$B:$B,$A34)</f>
        <v>225</v>
      </c>
      <c r="D34" s="8" t="n">
        <f aca="false">SUMIFS('Source'!$F:$F,'Source'!$A:$A,"209 - Ortoprofil Prod ROMANIA",'Source'!$B:$B,$A34)</f>
        <v>121</v>
      </c>
      <c r="E34" s="8" t="n">
        <f aca="false">D34*$J$5</f>
        <v>152.842105263158</v>
      </c>
      <c r="F34" s="8" t="n">
        <f aca="false">E34-C34</f>
        <v>-72.1578947368421</v>
      </c>
      <c r="G34" s="9" t="n">
        <f aca="false">IF(AND(C34=0,E34=0),0,IF(C34=0,"New",(E34-C34)/C34))</f>
        <v>-0.320701754385965</v>
      </c>
      <c r="H34" s="8" t="n">
        <f aca="false">SUMIFS('Source'!$E:$E,'Source'!$A:$A,"209 - Ortoprofil Prod ROMANIA",'Source'!$B:$B,$A34)</f>
        <v>2338.67</v>
      </c>
      <c r="I34" s="8" t="n">
        <f aca="false">SUMIFS('Source'!$G:$G,'Source'!$A:$A,"209 - Ortoprofil Prod ROMANIA",'Source'!$B:$B,$A34)</f>
        <v>1257.76</v>
      </c>
      <c r="J34" s="8" t="n">
        <f aca="false">I34*$J$5</f>
        <v>1588.74947368421</v>
      </c>
      <c r="K34" s="8" t="n">
        <f aca="false">J34-H34</f>
        <v>-749.92052631579</v>
      </c>
      <c r="L34" s="9" t="n">
        <f aca="false">IF(AND(H34=0,J34=0),0,IF(H34=0,"New",(J34-H34)/H34))</f>
        <v>-0.320661113502884</v>
      </c>
      <c r="M34" s="7" t="str">
        <f aca="false">IF(AND(OR(C34&lt;&gt;0,H34&lt;&gt;0),D34=0,I34=0),"DROP",IF(AND(OR(D34&lt;&gt;0,I34&lt;&gt;0),C34=0,H34=0),"NEW",""))</f>
        <v/>
      </c>
    </row>
    <row r="35" customFormat="false" ht="15" hidden="false" customHeight="false" outlineLevel="0" collapsed="false">
      <c r="A35" s="7" t="s">
        <v>1038</v>
      </c>
      <c r="B35" s="7" t="str">
        <f aca="false">IFERROR(INDEX('Source'!$C:$C,MATCH($A35,'Source'!$B:$B,0)),"")</f>
        <v>מדרס מתכוונן</v>
      </c>
      <c r="C35" s="8" t="n">
        <f aca="false">SUMIFS('Source'!$D:$D,'Source'!$A:$A,"209 - Ortoprofil Prod ROMANIA",'Source'!$B:$B,$A35)</f>
        <v>455</v>
      </c>
      <c r="D35" s="8" t="n">
        <f aca="false">SUMIFS('Source'!$F:$F,'Source'!$A:$A,"209 - Ortoprofil Prod ROMANIA",'Source'!$B:$B,$A35)</f>
        <v>422</v>
      </c>
      <c r="E35" s="8" t="n">
        <f aca="false">D35*$J$5</f>
        <v>533.052631578947</v>
      </c>
      <c r="F35" s="8" t="n">
        <f aca="false">E35-C35</f>
        <v>78.0526315789473</v>
      </c>
      <c r="G35" s="9" t="n">
        <f aca="false">IF(AND(C35=0,E35=0),0,IF(C35=0,"New",(E35-C35)/C35))</f>
        <v>0.171544245228456</v>
      </c>
      <c r="H35" s="8" t="n">
        <f aca="false">SUMIFS('Source'!$E:$E,'Source'!$A:$A,"209 - Ortoprofil Prod ROMANIA",'Source'!$B:$B,$A35)</f>
        <v>15741.91</v>
      </c>
      <c r="I35" s="8" t="n">
        <f aca="false">SUMIFS('Source'!$G:$G,'Source'!$A:$A,"209 - Ortoprofil Prod ROMANIA",'Source'!$B:$B,$A35)</f>
        <v>14665.96</v>
      </c>
      <c r="J35" s="8" t="n">
        <f aca="false">I35*$J$5</f>
        <v>18525.4231578947</v>
      </c>
      <c r="K35" s="8" t="n">
        <f aca="false">J35-H35</f>
        <v>2783.51315789474</v>
      </c>
      <c r="L35" s="9" t="n">
        <f aca="false">IF(AND(H35=0,J35=0),0,IF(H35=0,"New",(J35-H35)/H35))</f>
        <v>0.176821818819618</v>
      </c>
      <c r="M35" s="7" t="str">
        <f aca="false">IF(AND(OR(C35&lt;&gt;0,H35&lt;&gt;0),D35=0,I35=0),"DROP",IF(AND(OR(D35&lt;&gt;0,I35&lt;&gt;0),C35=0,H35=0),"NEW",""))</f>
        <v/>
      </c>
    </row>
    <row r="36" customFormat="false" ht="15" hidden="false" customHeight="false" outlineLevel="0" collapsed="false">
      <c r="A36" s="7" t="s">
        <v>148</v>
      </c>
      <c r="B36" s="7" t="str">
        <f aca="false">IFERROR(INDEX('Source'!$C:$C,MATCH($A36,'Source'!$B:$B,0)),"")</f>
        <v>מגן ברך רגיל</v>
      </c>
      <c r="C36" s="8" t="n">
        <f aca="false">SUMIFS('Source'!$D:$D,'Source'!$A:$A,"209 - Ortoprofil Prod ROMANIA",'Source'!$B:$B,$A36)</f>
        <v>130</v>
      </c>
      <c r="D36" s="8" t="n">
        <f aca="false">SUMIFS('Source'!$F:$F,'Source'!$A:$A,"209 - Ortoprofil Prod ROMANIA",'Source'!$B:$B,$A36)</f>
        <v>29</v>
      </c>
      <c r="E36" s="8" t="n">
        <f aca="false">D36*$J$5</f>
        <v>36.6315789473684</v>
      </c>
      <c r="F36" s="8" t="n">
        <f aca="false">E36-C36</f>
        <v>-93.3684210526316</v>
      </c>
      <c r="G36" s="9" t="n">
        <f aca="false">IF(AND(C36=0,E36=0),0,IF(C36=0,"New",(E36-C36)/C36))</f>
        <v>-0.718218623481781</v>
      </c>
      <c r="H36" s="8" t="n">
        <f aca="false">SUMIFS('Source'!$E:$E,'Source'!$A:$A,"209 - Ortoprofil Prod ROMANIA",'Source'!$B:$B,$A36)</f>
        <v>1341.97</v>
      </c>
      <c r="I36" s="8" t="n">
        <f aca="false">SUMIFS('Source'!$G:$G,'Source'!$A:$A,"209 - Ortoprofil Prod ROMANIA",'Source'!$B:$B,$A36)</f>
        <v>294.18</v>
      </c>
      <c r="J36" s="8" t="n">
        <f aca="false">I36*$J$5</f>
        <v>371.595789473684</v>
      </c>
      <c r="K36" s="8" t="n">
        <f aca="false">J36-H36</f>
        <v>-970.374210526316</v>
      </c>
      <c r="L36" s="9" t="n">
        <f aca="false">IF(AND(H36=0,J36=0),0,IF(H36=0,"New",(J36-H36)/H36))</f>
        <v>-0.72309679838321</v>
      </c>
      <c r="M36" s="7" t="str">
        <f aca="false">IF(AND(OR(C36&lt;&gt;0,H36&lt;&gt;0),D36=0,I36=0),"DROP",IF(AND(OR(D36&lt;&gt;0,I36&lt;&gt;0),C36=0,H36=0),"NEW",""))</f>
        <v/>
      </c>
    </row>
    <row r="37" customFormat="false" ht="15" hidden="false" customHeight="false" outlineLevel="0" collapsed="false">
      <c r="A37" s="7" t="s">
        <v>179</v>
      </c>
      <c r="B37" s="7" t="str">
        <f aca="false">IFERROR(INDEX('Source'!$C:$C,MATCH($A37,'Source'!$B:$B,0)),"")</f>
        <v>אצבעון מסיליקון</v>
      </c>
      <c r="C37" s="8" t="n">
        <f aca="false">SUMIFS('Source'!$D:$D,'Source'!$A:$A,"209 - Ortoprofil Prod ROMANIA",'Source'!$B:$B,$A37)</f>
        <v>255</v>
      </c>
      <c r="D37" s="8" t="n">
        <f aca="false">SUMIFS('Source'!$F:$F,'Source'!$A:$A,"209 - Ortoprofil Prod ROMANIA",'Source'!$B:$B,$A37)</f>
        <v>147</v>
      </c>
      <c r="E37" s="8" t="n">
        <f aca="false">D37*$J$5</f>
        <v>185.684210526316</v>
      </c>
      <c r="F37" s="8" t="n">
        <f aca="false">E37-C37</f>
        <v>-69.3157894736842</v>
      </c>
      <c r="G37" s="9" t="n">
        <f aca="false">IF(AND(C37=0,E37=0),0,IF(C37=0,"New",(E37-C37)/C37))</f>
        <v>-0.271826625386997</v>
      </c>
      <c r="H37" s="8" t="n">
        <f aca="false">SUMIFS('Source'!$E:$E,'Source'!$A:$A,"209 - Ortoprofil Prod ROMANIA",'Source'!$B:$B,$A37)</f>
        <v>2425.57</v>
      </c>
      <c r="I37" s="8" t="n">
        <f aca="false">SUMIFS('Source'!$G:$G,'Source'!$A:$A,"209 - Ortoprofil Prod ROMANIA",'Source'!$B:$B,$A37)</f>
        <v>1384.07</v>
      </c>
      <c r="J37" s="8" t="n">
        <f aca="false">I37*$J$5</f>
        <v>1748.29894736842</v>
      </c>
      <c r="K37" s="8" t="n">
        <f aca="false">J37-H37</f>
        <v>-677.271052631579</v>
      </c>
      <c r="L37" s="9" t="n">
        <f aca="false">IF(AND(H37=0,J37=0),0,IF(H37=0,"New",(J37-H37)/H37))</f>
        <v>-0.279221400591028</v>
      </c>
      <c r="M37" s="7" t="str">
        <f aca="false">IF(AND(OR(C37&lt;&gt;0,H37&lt;&gt;0),D37=0,I37=0),"DROP",IF(AND(OR(D37&lt;&gt;0,I37&lt;&gt;0),C37=0,H37=0),"NEW",""))</f>
        <v/>
      </c>
    </row>
    <row r="38" customFormat="false" ht="15" hidden="false" customHeight="false" outlineLevel="0" collapsed="false">
      <c r="A38" s="7" t="s">
        <v>1035</v>
      </c>
      <c r="B38" s="7" t="str">
        <f aca="false">IFERROR(INDEX('Source'!$C:$C,MATCH($A38,'Source'!$B:$B,0)),"")</f>
        <v>מדרס מתכוונן</v>
      </c>
      <c r="C38" s="8" t="n">
        <f aca="false">SUMIFS('Source'!$D:$D,'Source'!$A:$A,"209 - Ortoprofil Prod ROMANIA",'Source'!$B:$B,$A38)</f>
        <v>429</v>
      </c>
      <c r="D38" s="8" t="n">
        <f aca="false">SUMIFS('Source'!$F:$F,'Source'!$A:$A,"209 - Ortoprofil Prod ROMANIA",'Source'!$B:$B,$A38)</f>
        <v>400</v>
      </c>
      <c r="E38" s="8" t="n">
        <f aca="false">D38*$J$5</f>
        <v>505.263157894737</v>
      </c>
      <c r="F38" s="8" t="n">
        <f aca="false">E38-C38</f>
        <v>76.2631578947368</v>
      </c>
      <c r="G38" s="9" t="n">
        <f aca="false">IF(AND(C38=0,E38=0),0,IF(C38=0,"New",(E38-C38)/C38))</f>
        <v>0.17776959882223</v>
      </c>
      <c r="H38" s="8" t="n">
        <f aca="false">SUMIFS('Source'!$E:$E,'Source'!$A:$A,"209 - Ortoprofil Prod ROMANIA",'Source'!$B:$B,$A38)</f>
        <v>14899.33</v>
      </c>
      <c r="I38" s="8" t="n">
        <f aca="false">SUMIFS('Source'!$G:$G,'Source'!$A:$A,"209 - Ortoprofil Prod ROMANIA",'Source'!$B:$B,$A38)</f>
        <v>13866.48</v>
      </c>
      <c r="J38" s="8" t="n">
        <f aca="false">I38*$J$5</f>
        <v>17515.5536842105</v>
      </c>
      <c r="K38" s="8" t="n">
        <f aca="false">J38-H38</f>
        <v>2616.22368421053</v>
      </c>
      <c r="L38" s="9" t="n">
        <f aca="false">IF(AND(H38=0,J38=0),0,IF(H38=0,"New",(J38-H38)/H38))</f>
        <v>0.175593377971394</v>
      </c>
      <c r="M38" s="7" t="str">
        <f aca="false">IF(AND(OR(C38&lt;&gt;0,H38&lt;&gt;0),D38=0,I38=0),"DROP",IF(AND(OR(D38&lt;&gt;0,I38&lt;&gt;0),C38=0,H38=0),"NEW",""))</f>
        <v/>
      </c>
    </row>
    <row r="39" customFormat="false" ht="15" hidden="false" customHeight="false" outlineLevel="0" collapsed="false">
      <c r="A39" s="7" t="s">
        <v>325</v>
      </c>
      <c r="B39" s="7" t="str">
        <f aca="false">IFERROR(INDEX('Source'!$C:$C,MATCH($A39,'Source'!$B:$B,0)),"")</f>
        <v>מפריד הלוקס עם כרית</v>
      </c>
      <c r="C39" s="8" t="n">
        <f aca="false">SUMIFS('Source'!$D:$D,'Source'!$A:$A,"209 - Ortoprofil Prod ROMANIA",'Source'!$B:$B,$A39)</f>
        <v>111</v>
      </c>
      <c r="D39" s="8" t="n">
        <f aca="false">SUMIFS('Source'!$F:$F,'Source'!$A:$A,"209 - Ortoprofil Prod ROMANIA",'Source'!$B:$B,$A39)</f>
        <v>58</v>
      </c>
      <c r="E39" s="8" t="n">
        <f aca="false">D39*$J$5</f>
        <v>73.2631578947368</v>
      </c>
      <c r="F39" s="8" t="n">
        <f aca="false">E39-C39</f>
        <v>-37.7368421052632</v>
      </c>
      <c r="G39" s="9" t="n">
        <f aca="false">IF(AND(C39=0,E39=0),0,IF(C39=0,"New",(E39-C39)/C39))</f>
        <v>-0.339971550497866</v>
      </c>
      <c r="H39" s="8" t="n">
        <f aca="false">SUMIFS('Source'!$E:$E,'Source'!$A:$A,"209 - Ortoprofil Prod ROMANIA",'Source'!$B:$B,$A39)</f>
        <v>2082.05</v>
      </c>
      <c r="I39" s="8" t="n">
        <f aca="false">SUMIFS('Source'!$G:$G,'Source'!$A:$A,"209 - Ortoprofil Prod ROMANIA",'Source'!$B:$B,$A39)</f>
        <v>1083.2</v>
      </c>
      <c r="J39" s="8" t="n">
        <f aca="false">I39*$J$5</f>
        <v>1368.25263157895</v>
      </c>
      <c r="K39" s="8" t="n">
        <f aca="false">J39-H39</f>
        <v>-713.797368421053</v>
      </c>
      <c r="L39" s="9" t="n">
        <f aca="false">IF(AND(H39=0,J39=0),0,IF(H39=0,"New",(J39-H39)/H39))</f>
        <v>-0.342833922538389</v>
      </c>
      <c r="M39" s="7" t="str">
        <f aca="false">IF(AND(OR(C39&lt;&gt;0,H39&lt;&gt;0),D39=0,I39=0),"DROP",IF(AND(OR(D39&lt;&gt;0,I39&lt;&gt;0),C39=0,H39=0),"NEW",""))</f>
        <v/>
      </c>
    </row>
    <row r="40" customFormat="false" ht="15" hidden="false" customHeight="false" outlineLevel="0" collapsed="false">
      <c r="A40" s="7" t="s">
        <v>125</v>
      </c>
      <c r="B40" s="7" t="str">
        <f aca="false">IFERROR(INDEX('Source'!$C:$C,MATCH($A40,'Source'!$B:$B,0)),"")</f>
        <v>מגן קרסול פתוח</v>
      </c>
      <c r="C40" s="8" t="n">
        <f aca="false">SUMIFS('Source'!$D:$D,'Source'!$A:$A,"209 - Ortoprofil Prod ROMANIA",'Source'!$B:$B,$A40)</f>
        <v>96</v>
      </c>
      <c r="D40" s="8" t="n">
        <f aca="false">SUMIFS('Source'!$F:$F,'Source'!$A:$A,"209 - Ortoprofil Prod ROMANIA",'Source'!$B:$B,$A40)</f>
        <v>0</v>
      </c>
      <c r="E40" s="8" t="n">
        <f aca="false">D40*$J$5</f>
        <v>0</v>
      </c>
      <c r="F40" s="8" t="n">
        <f aca="false">E40-C40</f>
        <v>-96</v>
      </c>
      <c r="G40" s="9" t="n">
        <f aca="false">IF(AND(C40=0,E40=0),0,IF(C40=0,"New",(E40-C40)/C40))</f>
        <v>-1</v>
      </c>
      <c r="H40" s="8" t="n">
        <f aca="false">SUMIFS('Source'!$E:$E,'Source'!$A:$A,"209 - Ortoprofil Prod ROMANIA",'Source'!$B:$B,$A40)</f>
        <v>960.18</v>
      </c>
      <c r="I40" s="8" t="n">
        <f aca="false">SUMIFS('Source'!$G:$G,'Source'!$A:$A,"209 - Ortoprofil Prod ROMANIA",'Source'!$B:$B,$A40)</f>
        <v>0</v>
      </c>
      <c r="J40" s="8" t="n">
        <f aca="false">I40*$J$5</f>
        <v>0</v>
      </c>
      <c r="K40" s="8" t="n">
        <f aca="false">J40-H40</f>
        <v>-960.18</v>
      </c>
      <c r="L40" s="9" t="n">
        <f aca="false">IF(AND(H40=0,J40=0),0,IF(H40=0,"New",(J40-H40)/H40))</f>
        <v>-1</v>
      </c>
      <c r="M40" s="7" t="str">
        <f aca="false">IF(AND(OR(C40&lt;&gt;0,H40&lt;&gt;0),D40=0,I40=0),"DROP",IF(AND(OR(D40&lt;&gt;0,I40&lt;&gt;0),C40=0,H40=0),"NEW",""))</f>
        <v>DROP</v>
      </c>
    </row>
    <row r="41" customFormat="false" ht="15" hidden="false" customHeight="false" outlineLevel="0" collapsed="false">
      <c r="A41" s="7" t="s">
        <v>666</v>
      </c>
      <c r="B41" s="7" t="str">
        <f aca="false">IFERROR(INDEX('Source'!$C:$C,MATCH($A41,'Source'!$B:$B,0)),"")</f>
        <v>כפפת CTS ימין</v>
      </c>
      <c r="C41" s="8" t="n">
        <f aca="false">SUMIFS('Source'!$D:$D,'Source'!$A:$A,"209 - Ortoprofil Prod ROMANIA",'Source'!$B:$B,$A41)</f>
        <v>0</v>
      </c>
      <c r="D41" s="8" t="n">
        <f aca="false">SUMIFS('Source'!$F:$F,'Source'!$A:$A,"209 - Ortoprofil Prod ROMANIA",'Source'!$B:$B,$A41)</f>
        <v>22</v>
      </c>
      <c r="E41" s="8" t="n">
        <f aca="false">D41*$J$5</f>
        <v>27.7894736842105</v>
      </c>
      <c r="F41" s="8" t="n">
        <f aca="false">E41-C41</f>
        <v>27.7894736842105</v>
      </c>
      <c r="G41" s="9" t="str">
        <f aca="false">IF(AND(C41=0,E41=0),0,IF(C41=0,"New",(E41-C41)/C41))</f>
        <v>New</v>
      </c>
      <c r="H41" s="8" t="n">
        <f aca="false">SUMIFS('Source'!$E:$E,'Source'!$A:$A,"209 - Ortoprofil Prod ROMANIA",'Source'!$B:$B,$A41)</f>
        <v>0</v>
      </c>
      <c r="I41" s="8" t="n">
        <f aca="false">SUMIFS('Source'!$G:$G,'Source'!$A:$A,"209 - Ortoprofil Prod ROMANIA",'Source'!$B:$B,$A41)</f>
        <v>954.85</v>
      </c>
      <c r="J41" s="8" t="n">
        <f aca="false">I41*$J$5</f>
        <v>1206.12631578947</v>
      </c>
      <c r="K41" s="8" t="n">
        <f aca="false">J41-H41</f>
        <v>1206.12631578947</v>
      </c>
      <c r="L41" s="9" t="str">
        <f aca="false">IF(AND(H41=0,J41=0),0,IF(H41=0,"New",(J41-H41)/H41))</f>
        <v>New</v>
      </c>
      <c r="M41" s="7" t="str">
        <f aca="false">IF(AND(OR(C41&lt;&gt;0,H41&lt;&gt;0),D41=0,I41=0),"DROP",IF(AND(OR(D41&lt;&gt;0,I41&lt;&gt;0),C41=0,H41=0),"NEW",""))</f>
        <v>NEW</v>
      </c>
    </row>
    <row r="42" customFormat="false" ht="15" hidden="false" customHeight="false" outlineLevel="0" collapsed="false">
      <c r="A42" s="7" t="s">
        <v>181</v>
      </c>
      <c r="B42" s="7" t="str">
        <f aca="false">IFERROR(INDEX('Source'!$C:$C,MATCH($A42,'Source'!$B:$B,0)),"")</f>
        <v>מגן ברך רגיל</v>
      </c>
      <c r="C42" s="8" t="n">
        <f aca="false">SUMIFS('Source'!$D:$D,'Source'!$A:$A,"209 - Ortoprofil Prod ROMANIA",'Source'!$B:$B,$A42)</f>
        <v>148</v>
      </c>
      <c r="D42" s="8" t="n">
        <f aca="false">SUMIFS('Source'!$F:$F,'Source'!$A:$A,"209 - Ortoprofil Prod ROMANIA",'Source'!$B:$B,$A42)</f>
        <v>59</v>
      </c>
      <c r="E42" s="8" t="n">
        <f aca="false">D42*$J$5</f>
        <v>74.5263157894737</v>
      </c>
      <c r="F42" s="8" t="n">
        <f aca="false">E42-C42</f>
        <v>-73.4736842105263</v>
      </c>
      <c r="G42" s="9" t="n">
        <f aca="false">IF(AND(C42=0,E42=0),0,IF(C42=0,"New",(E42-C42)/C42))</f>
        <v>-0.496443812233286</v>
      </c>
      <c r="H42" s="8" t="n">
        <f aca="false">SUMIFS('Source'!$E:$E,'Source'!$A:$A,"209 - Ortoprofil Prod ROMANIA",'Source'!$B:$B,$A42)</f>
        <v>1528.86</v>
      </c>
      <c r="I42" s="8" t="n">
        <f aca="false">SUMIFS('Source'!$G:$G,'Source'!$A:$A,"209 - Ortoprofil Prod ROMANIA",'Source'!$B:$B,$A42)</f>
        <v>610.1</v>
      </c>
      <c r="J42" s="8" t="n">
        <f aca="false">I42*$J$5</f>
        <v>770.652631578947</v>
      </c>
      <c r="K42" s="8" t="n">
        <f aca="false">J42-H42</f>
        <v>-758.207368421053</v>
      </c>
      <c r="L42" s="9" t="n">
        <f aca="false">IF(AND(H42=0,J42=0),0,IF(H42=0,"New",(J42-H42)/H42))</f>
        <v>-0.495929887904094</v>
      </c>
      <c r="M42" s="7" t="str">
        <f aca="false">IF(AND(OR(C42&lt;&gt;0,H42&lt;&gt;0),D42=0,I42=0),"DROP",IF(AND(OR(D42&lt;&gt;0,I42&lt;&gt;0),C42=0,H42=0),"NEW",""))</f>
        <v/>
      </c>
    </row>
    <row r="43" customFormat="false" ht="15" hidden="false" customHeight="false" outlineLevel="0" collapsed="false">
      <c r="A43" s="7" t="s">
        <v>144</v>
      </c>
      <c r="B43" s="7" t="str">
        <f aca="false">IFERROR(INDEX('Source'!$C:$C,MATCH($A43,'Source'!$B:$B,0)),"")</f>
        <v>כרית סיליקון לעקב</v>
      </c>
      <c r="C43" s="8" t="n">
        <f aca="false">SUMIFS('Source'!$D:$D,'Source'!$A:$A,"209 - Ortoprofil Prod ROMANIA",'Source'!$B:$B,$A43)</f>
        <v>496</v>
      </c>
      <c r="D43" s="8" t="n">
        <f aca="false">SUMIFS('Source'!$F:$F,'Source'!$A:$A,"209 - Ortoprofil Prod ROMANIA",'Source'!$B:$B,$A43)</f>
        <v>465</v>
      </c>
      <c r="E43" s="8" t="n">
        <f aca="false">D43*$J$5</f>
        <v>587.368421052632</v>
      </c>
      <c r="F43" s="8" t="n">
        <f aca="false">E43-C43</f>
        <v>91.3684210526316</v>
      </c>
      <c r="G43" s="9" t="n">
        <f aca="false">IF(AND(C43=0,E43=0),0,IF(C43=0,"New",(E43-C43)/C43))</f>
        <v>0.184210526315789</v>
      </c>
      <c r="H43" s="8" t="n">
        <f aca="false">SUMIFS('Source'!$E:$E,'Source'!$A:$A,"209 - Ortoprofil Prod ROMANIA",'Source'!$B:$B,$A43)</f>
        <v>13689.07</v>
      </c>
      <c r="I43" s="8" t="n">
        <f aca="false">SUMIFS('Source'!$G:$G,'Source'!$A:$A,"209 - Ortoprofil Prod ROMANIA",'Source'!$B:$B,$A43)</f>
        <v>12809.29</v>
      </c>
      <c r="J43" s="8" t="n">
        <f aca="false">I43*$J$5</f>
        <v>16180.1557894737</v>
      </c>
      <c r="K43" s="8" t="n">
        <f aca="false">J43-H43</f>
        <v>2491.08578947368</v>
      </c>
      <c r="L43" s="9" t="n">
        <f aca="false">IF(AND(H43=0,J43=0),0,IF(H43=0,"New",(J43-H43)/H43))</f>
        <v>0.181976262045097</v>
      </c>
      <c r="M43" s="7" t="str">
        <f aca="false">IF(AND(OR(C43&lt;&gt;0,H43&lt;&gt;0),D43=0,I43=0),"DROP",IF(AND(OR(D43&lt;&gt;0,I43&lt;&gt;0),C43=0,H43=0),"NEW",""))</f>
        <v/>
      </c>
    </row>
    <row r="44" customFormat="false" ht="15" hidden="false" customHeight="false" outlineLevel="0" collapsed="false">
      <c r="A44" s="7" t="s">
        <v>667</v>
      </c>
      <c r="B44" s="7" t="str">
        <f aca="false">IFERROR(INDEX('Source'!$C:$C,MATCH($A44,'Source'!$B:$B,0)),"")</f>
        <v>כפפת CTS שמאל</v>
      </c>
      <c r="C44" s="8" t="n">
        <f aca="false">SUMIFS('Source'!$D:$D,'Source'!$A:$A,"209 - Ortoprofil Prod ROMANIA",'Source'!$B:$B,$A44)</f>
        <v>0</v>
      </c>
      <c r="D44" s="8" t="n">
        <f aca="false">SUMIFS('Source'!$F:$F,'Source'!$A:$A,"209 - Ortoprofil Prod ROMANIA",'Source'!$B:$B,$A44)</f>
        <v>20</v>
      </c>
      <c r="E44" s="8" t="n">
        <f aca="false">D44*$J$5</f>
        <v>25.2631578947368</v>
      </c>
      <c r="F44" s="8" t="n">
        <f aca="false">E44-C44</f>
        <v>25.2631578947368</v>
      </c>
      <c r="G44" s="9" t="str">
        <f aca="false">IF(AND(C44=0,E44=0),0,IF(C44=0,"New",(E44-C44)/C44))</f>
        <v>New</v>
      </c>
      <c r="H44" s="8" t="n">
        <f aca="false">SUMIFS('Source'!$E:$E,'Source'!$A:$A,"209 - Ortoprofil Prod ROMANIA",'Source'!$B:$B,$A44)</f>
        <v>0</v>
      </c>
      <c r="I44" s="8" t="n">
        <f aca="false">SUMIFS('Source'!$G:$G,'Source'!$A:$A,"209 - Ortoprofil Prod ROMANIA",'Source'!$B:$B,$A44)</f>
        <v>873.03</v>
      </c>
      <c r="J44" s="8" t="n">
        <f aca="false">I44*$J$5</f>
        <v>1102.77473684211</v>
      </c>
      <c r="K44" s="8" t="n">
        <f aca="false">J44-H44</f>
        <v>1102.77473684211</v>
      </c>
      <c r="L44" s="9" t="str">
        <f aca="false">IF(AND(H44=0,J44=0),0,IF(H44=0,"New",(J44-H44)/H44))</f>
        <v>New</v>
      </c>
      <c r="M44" s="7" t="str">
        <f aca="false">IF(AND(OR(C44&lt;&gt;0,H44&lt;&gt;0),D44=0,I44=0),"DROP",IF(AND(OR(D44&lt;&gt;0,I44&lt;&gt;0),C44=0,H44=0),"NEW",""))</f>
        <v>NEW</v>
      </c>
    </row>
    <row r="45" customFormat="false" ht="15" hidden="false" customHeight="false" outlineLevel="0" collapsed="false">
      <c r="A45" s="7" t="s">
        <v>218</v>
      </c>
      <c r="B45" s="7" t="str">
        <f aca="false">IFERROR(INDEX('Source'!$C:$C,MATCH($A45,'Source'!$B:$B,0)),"")</f>
        <v>כרית סיליקון לעקב</v>
      </c>
      <c r="C45" s="8" t="n">
        <f aca="false">SUMIFS('Source'!$D:$D,'Source'!$A:$A,"209 - Ortoprofil Prod ROMANIA",'Source'!$B:$B,$A45)</f>
        <v>146</v>
      </c>
      <c r="D45" s="8" t="n">
        <f aca="false">SUMIFS('Source'!$F:$F,'Source'!$A:$A,"209 - Ortoprofil Prod ROMANIA",'Source'!$B:$B,$A45)</f>
        <v>116</v>
      </c>
      <c r="E45" s="8" t="n">
        <f aca="false">D45*$J$5</f>
        <v>146.526315789474</v>
      </c>
      <c r="F45" s="8" t="n">
        <f aca="false">E45-C45</f>
        <v>0.526315789473671</v>
      </c>
      <c r="G45" s="9" t="n">
        <f aca="false">IF(AND(C45=0,E45=0),0,IF(C45=0,"New",(E45-C45)/C45))</f>
        <v>0.00360490266762788</v>
      </c>
      <c r="H45" s="8" t="n">
        <f aca="false">SUMIFS('Source'!$E:$E,'Source'!$A:$A,"209 - Ortoprofil Prod ROMANIA",'Source'!$B:$B,$A45)</f>
        <v>4033.74</v>
      </c>
      <c r="I45" s="8" t="n">
        <f aca="false">SUMIFS('Source'!$G:$G,'Source'!$A:$A,"209 - Ortoprofil Prod ROMANIA",'Source'!$B:$B,$A45)</f>
        <v>3193.09</v>
      </c>
      <c r="J45" s="8" t="n">
        <f aca="false">I45*$J$5</f>
        <v>4033.37684210526</v>
      </c>
      <c r="K45" s="8" t="n">
        <f aca="false">J45-H45</f>
        <v>-0.36315789473656</v>
      </c>
      <c r="L45" s="9" t="n">
        <f aca="false">IF(AND(H45=0,J45=0),0,IF(H45=0,"New",(J45-H45)/H45))</f>
        <v>-9.00300700433245E-005</v>
      </c>
      <c r="M45" s="7" t="str">
        <f aca="false">IF(AND(OR(C45&lt;&gt;0,H45&lt;&gt;0),D45=0,I45=0),"DROP",IF(AND(OR(D45&lt;&gt;0,I45&lt;&gt;0),C45=0,H45=0),"NEW",""))</f>
        <v/>
      </c>
    </row>
    <row r="46" customFormat="false" ht="15" hidden="false" customHeight="false" outlineLevel="0" collapsed="false">
      <c r="A46" s="7" t="s">
        <v>173</v>
      </c>
      <c r="B46" s="7" t="str">
        <f aca="false">IFERROR(INDEX('Source'!$C:$C,MATCH($A46,'Source'!$B:$B,0)),"")</f>
        <v>מגן יד</v>
      </c>
      <c r="C46" s="8" t="n">
        <f aca="false">SUMIFS('Source'!$D:$D,'Source'!$A:$A,"209 - Ortoprofil Prod ROMANIA",'Source'!$B:$B,$A46)</f>
        <v>95</v>
      </c>
      <c r="D46" s="8" t="n">
        <f aca="false">SUMIFS('Source'!$F:$F,'Source'!$A:$A,"209 - Ortoprofil Prod ROMANIA",'Source'!$B:$B,$A46)</f>
        <v>45</v>
      </c>
      <c r="E46" s="8" t="n">
        <f aca="false">D46*$J$5</f>
        <v>56.8421052631579</v>
      </c>
      <c r="F46" s="8" t="n">
        <f aca="false">E46-C46</f>
        <v>-38.1578947368421</v>
      </c>
      <c r="G46" s="9" t="n">
        <f aca="false">IF(AND(C46=0,E46=0),0,IF(C46=0,"New",(E46-C46)/C46))</f>
        <v>-0.401662049861496</v>
      </c>
      <c r="H46" s="8" t="n">
        <f aca="false">SUMIFS('Source'!$E:$E,'Source'!$A:$A,"209 - Ortoprofil Prod ROMANIA",'Source'!$B:$B,$A46)</f>
        <v>1530.29</v>
      </c>
      <c r="I46" s="8" t="n">
        <f aca="false">SUMIFS('Source'!$G:$G,'Source'!$A:$A,"209 - Ortoprofil Prod ROMANIA",'Source'!$B:$B,$A46)</f>
        <v>730.21</v>
      </c>
      <c r="J46" s="8" t="n">
        <f aca="false">I46*$J$5</f>
        <v>922.370526315789</v>
      </c>
      <c r="K46" s="8" t="n">
        <f aca="false">J46-H46</f>
        <v>-607.919473684211</v>
      </c>
      <c r="L46" s="9" t="n">
        <f aca="false">IF(AND(H46=0,J46=0),0,IF(H46=0,"New",(J46-H46)/H46))</f>
        <v>-0.397257692126467</v>
      </c>
      <c r="M46" s="7" t="str">
        <f aca="false">IF(AND(OR(C46&lt;&gt;0,H46&lt;&gt;0),D46=0,I46=0),"DROP",IF(AND(OR(D46&lt;&gt;0,I46&lt;&gt;0),C46=0,H46=0),"NEW",""))</f>
        <v/>
      </c>
    </row>
    <row r="47" customFormat="false" ht="15" hidden="false" customHeight="false" outlineLevel="0" collapsed="false">
      <c r="A47" s="7" t="s">
        <v>110</v>
      </c>
      <c r="B47" s="7" t="str">
        <f aca="false">IFERROR(INDEX('Source'!$C:$C,MATCH($A47,'Source'!$B:$B,0)),"")</f>
        <v>מגן יד</v>
      </c>
      <c r="C47" s="8" t="n">
        <f aca="false">SUMIFS('Source'!$D:$D,'Source'!$A:$A,"209 - Ortoprofil Prod ROMANIA",'Source'!$B:$B,$A47)</f>
        <v>83</v>
      </c>
      <c r="D47" s="8" t="n">
        <f aca="false">SUMIFS('Source'!$F:$F,'Source'!$A:$A,"209 - Ortoprofil Prod ROMANIA",'Source'!$B:$B,$A47)</f>
        <v>34</v>
      </c>
      <c r="E47" s="8" t="n">
        <f aca="false">D47*$J$5</f>
        <v>42.9473684210526</v>
      </c>
      <c r="F47" s="8" t="n">
        <f aca="false">E47-C47</f>
        <v>-40.0526315789474</v>
      </c>
      <c r="G47" s="9" t="n">
        <f aca="false">IF(AND(C47=0,E47=0),0,IF(C47=0,"New",(E47-C47)/C47))</f>
        <v>-0.482561826252378</v>
      </c>
      <c r="H47" s="8" t="n">
        <f aca="false">SUMIFS('Source'!$E:$E,'Source'!$A:$A,"209 - Ortoprofil Prod ROMANIA",'Source'!$B:$B,$A47)</f>
        <v>1334.38</v>
      </c>
      <c r="I47" s="8" t="n">
        <f aca="false">SUMIFS('Source'!$G:$G,'Source'!$A:$A,"209 - Ortoprofil Prod ROMANIA",'Source'!$B:$B,$A47)</f>
        <v>555.62</v>
      </c>
      <c r="J47" s="8" t="n">
        <f aca="false">I47*$J$5</f>
        <v>701.835789473684</v>
      </c>
      <c r="K47" s="8" t="n">
        <f aca="false">J47-H47</f>
        <v>-632.544210526316</v>
      </c>
      <c r="L47" s="9" t="n">
        <f aca="false">IF(AND(H47=0,J47=0),0,IF(H47=0,"New",(J47-H47)/H47))</f>
        <v>-0.474036039603648</v>
      </c>
      <c r="M47" s="7" t="str">
        <f aca="false">IF(AND(OR(C47&lt;&gt;0,H47&lt;&gt;0),D47=0,I47=0),"DROP",IF(AND(OR(D47&lt;&gt;0,I47&lt;&gt;0),C47=0,H47=0),"NEW",""))</f>
        <v/>
      </c>
    </row>
    <row r="48" customFormat="false" ht="15" hidden="false" customHeight="false" outlineLevel="0" collapsed="false">
      <c r="A48" s="7" t="s">
        <v>123</v>
      </c>
      <c r="B48" s="7" t="str">
        <f aca="false">IFERROR(INDEX('Source'!$C:$C,MATCH($A48,'Source'!$B:$B,0)),"")</f>
        <v>כרית מטטרזלי מס</v>
      </c>
      <c r="C48" s="8" t="n">
        <f aca="false">SUMIFS('Source'!$D:$D,'Source'!$A:$A,"209 - Ortoprofil Prod ROMANIA",'Source'!$B:$B,$A48)</f>
        <v>137</v>
      </c>
      <c r="D48" s="8" t="n">
        <f aca="false">SUMIFS('Source'!$F:$F,'Source'!$A:$A,"209 - Ortoprofil Prod ROMANIA",'Source'!$B:$B,$A48)</f>
        <v>85</v>
      </c>
      <c r="E48" s="8" t="n">
        <f aca="false">D48*$J$5</f>
        <v>107.368421052632</v>
      </c>
      <c r="F48" s="8" t="n">
        <f aca="false">E48-C48</f>
        <v>-29.6315789473684</v>
      </c>
      <c r="G48" s="9" t="n">
        <f aca="false">IF(AND(C48=0,E48=0),0,IF(C48=0,"New",(E48-C48)/C48))</f>
        <v>-0.216288897426047</v>
      </c>
      <c r="H48" s="8" t="n">
        <f aca="false">SUMIFS('Source'!$E:$E,'Source'!$A:$A,"209 - Ortoprofil Prod ROMANIA",'Source'!$B:$B,$A48)</f>
        <v>1950.54</v>
      </c>
      <c r="I48" s="8" t="n">
        <f aca="false">SUMIFS('Source'!$G:$G,'Source'!$A:$A,"209 - Ortoprofil Prod ROMANIA",'Source'!$B:$B,$A48)</f>
        <v>1188.7</v>
      </c>
      <c r="J48" s="8" t="n">
        <f aca="false">I48*$J$5</f>
        <v>1501.51578947368</v>
      </c>
      <c r="K48" s="8" t="n">
        <f aca="false">J48-H48</f>
        <v>-449.024210526316</v>
      </c>
      <c r="L48" s="9" t="n">
        <f aca="false">IF(AND(H48=0,J48=0),0,IF(H48=0,"New",(J48-H48)/H48))</f>
        <v>-0.230205076812737</v>
      </c>
      <c r="M48" s="7" t="str">
        <f aca="false">IF(AND(OR(C48&lt;&gt;0,H48&lt;&gt;0),D48=0,I48=0),"DROP",IF(AND(OR(D48&lt;&gt;0,I48&lt;&gt;0),C48=0,H48=0),"NEW",""))</f>
        <v/>
      </c>
    </row>
    <row r="49" customFormat="false" ht="15" hidden="false" customHeight="false" outlineLevel="0" collapsed="false">
      <c r="A49" s="7" t="s">
        <v>177</v>
      </c>
      <c r="B49" s="7" t="str">
        <f aca="false">IFERROR(INDEX('Source'!$C:$C,MATCH($A49,'Source'!$B:$B,0)),"")</f>
        <v>מגן קרסול פתוח</v>
      </c>
      <c r="C49" s="8" t="n">
        <f aca="false">SUMIFS('Source'!$D:$D,'Source'!$A:$A,"209 - Ortoprofil Prod ROMANIA",'Source'!$B:$B,$A49)</f>
        <v>91</v>
      </c>
      <c r="D49" s="8" t="n">
        <f aca="false">SUMIFS('Source'!$F:$F,'Source'!$A:$A,"209 - Ortoprofil Prod ROMANIA",'Source'!$B:$B,$A49)</f>
        <v>20</v>
      </c>
      <c r="E49" s="8" t="n">
        <f aca="false">D49*$J$5</f>
        <v>25.2631578947368</v>
      </c>
      <c r="F49" s="8" t="n">
        <f aca="false">E49-C49</f>
        <v>-65.7368421052632</v>
      </c>
      <c r="G49" s="9" t="n">
        <f aca="false">IF(AND(C49=0,E49=0),0,IF(C49=0,"New",(E49-C49)/C49))</f>
        <v>-0.722382880277617</v>
      </c>
      <c r="H49" s="8" t="n">
        <f aca="false">SUMIFS('Source'!$E:$E,'Source'!$A:$A,"209 - Ortoprofil Prod ROMANIA",'Source'!$B:$B,$A49)</f>
        <v>929.22</v>
      </c>
      <c r="I49" s="8" t="n">
        <f aca="false">SUMIFS('Source'!$G:$G,'Source'!$A:$A,"209 - Ortoprofil Prod ROMANIA",'Source'!$B:$B,$A49)</f>
        <v>200.33</v>
      </c>
      <c r="J49" s="8" t="n">
        <f aca="false">I49*$J$5</f>
        <v>253.048421052632</v>
      </c>
      <c r="K49" s="8" t="n">
        <f aca="false">J49-H49</f>
        <v>-676.171578947369</v>
      </c>
      <c r="L49" s="9" t="n">
        <f aca="false">IF(AND(H49=0,J49=0),0,IF(H49=0,"New",(J49-H49)/H49))</f>
        <v>-0.727676523263994</v>
      </c>
      <c r="M49" s="7" t="str">
        <f aca="false">IF(AND(OR(C49&lt;&gt;0,H49&lt;&gt;0),D49=0,I49=0),"DROP",IF(AND(OR(D49&lt;&gt;0,I49&lt;&gt;0),C49=0,H49=0),"NEW",""))</f>
        <v/>
      </c>
    </row>
    <row r="50" customFormat="false" ht="15" hidden="false" customHeight="false" outlineLevel="0" collapsed="false">
      <c r="A50" s="7" t="s">
        <v>141</v>
      </c>
      <c r="B50" s="7" t="str">
        <f aca="false">IFERROR(INDEX('Source'!$C:$C,MATCH($A50,'Source'!$B:$B,0)),"")</f>
        <v>מגן קרסול פתוח</v>
      </c>
      <c r="C50" s="8" t="n">
        <f aca="false">SUMIFS('Source'!$D:$D,'Source'!$A:$A,"209 - Ortoprofil Prod ROMANIA",'Source'!$B:$B,$A50)</f>
        <v>93</v>
      </c>
      <c r="D50" s="8" t="n">
        <f aca="false">SUMIFS('Source'!$F:$F,'Source'!$A:$A,"209 - Ortoprofil Prod ROMANIA",'Source'!$B:$B,$A50)</f>
        <v>34</v>
      </c>
      <c r="E50" s="8" t="n">
        <f aca="false">D50*$J$5</f>
        <v>42.9473684210526</v>
      </c>
      <c r="F50" s="8" t="n">
        <f aca="false">E50-C50</f>
        <v>-50.0526315789474</v>
      </c>
      <c r="G50" s="9" t="n">
        <f aca="false">IF(AND(C50=0,E50=0),0,IF(C50=0,"New",(E50-C50)/C50))</f>
        <v>-0.538200339558574</v>
      </c>
      <c r="H50" s="8" t="n">
        <f aca="false">SUMIFS('Source'!$E:$E,'Source'!$A:$A,"209 - Ortoprofil Prod ROMANIA",'Source'!$B:$B,$A50)</f>
        <v>948.26</v>
      </c>
      <c r="I50" s="8" t="n">
        <f aca="false">SUMIFS('Source'!$G:$G,'Source'!$A:$A,"209 - Ortoprofil Prod ROMANIA",'Source'!$B:$B,$A50)</f>
        <v>337.87</v>
      </c>
      <c r="J50" s="8" t="n">
        <f aca="false">I50*$J$5</f>
        <v>426.783157894737</v>
      </c>
      <c r="K50" s="8" t="n">
        <f aca="false">J50-H50</f>
        <v>-521.476842105263</v>
      </c>
      <c r="L50" s="9" t="n">
        <f aca="false">IF(AND(H50=0,J50=0),0,IF(H50=0,"New",(J50-H50)/H50))</f>
        <v>-0.5499302323258</v>
      </c>
      <c r="M50" s="7" t="str">
        <f aca="false">IF(AND(OR(C50&lt;&gt;0,H50&lt;&gt;0),D50=0,I50=0),"DROP",IF(AND(OR(D50&lt;&gt;0,I50&lt;&gt;0),C50=0,H50=0),"NEW",""))</f>
        <v/>
      </c>
    </row>
    <row r="51" customFormat="false" ht="15" hidden="false" customHeight="false" outlineLevel="0" collapsed="false">
      <c r="A51" s="7" t="s">
        <v>142</v>
      </c>
      <c r="B51" s="7" t="str">
        <f aca="false">IFERROR(INDEX('Source'!$C:$C,MATCH($A51,'Source'!$B:$B,0)),"")</f>
        <v>קינזיולוגי טייפ</v>
      </c>
      <c r="C51" s="8" t="n">
        <f aca="false">SUMIFS('Source'!$D:$D,'Source'!$A:$A,"209 - Ortoprofil Prod ROMANIA",'Source'!$B:$B,$A51)</f>
        <v>96</v>
      </c>
      <c r="D51" s="8" t="n">
        <f aca="false">SUMIFS('Source'!$F:$F,'Source'!$A:$A,"209 - Ortoprofil Prod ROMANIA",'Source'!$B:$B,$A51)</f>
        <v>48</v>
      </c>
      <c r="E51" s="8" t="n">
        <f aca="false">D51*$J$5</f>
        <v>60.6315789473684</v>
      </c>
      <c r="F51" s="8" t="n">
        <f aca="false">E51-C51</f>
        <v>-35.3684210526316</v>
      </c>
      <c r="G51" s="9" t="n">
        <f aca="false">IF(AND(C51=0,E51=0),0,IF(C51=0,"New",(E51-C51)/C51))</f>
        <v>-0.368421052631579</v>
      </c>
      <c r="H51" s="8" t="n">
        <f aca="false">SUMIFS('Source'!$E:$E,'Source'!$A:$A,"209 - Ortoprofil Prod ROMANIA",'Source'!$B:$B,$A51)</f>
        <v>1190.84</v>
      </c>
      <c r="I51" s="8" t="n">
        <f aca="false">SUMIFS('Source'!$G:$G,'Source'!$A:$A,"209 - Ortoprofil Prod ROMANIA",'Source'!$B:$B,$A51)</f>
        <v>588.26</v>
      </c>
      <c r="J51" s="8" t="n">
        <f aca="false">I51*$J$5</f>
        <v>743.065263157895</v>
      </c>
      <c r="K51" s="8" t="n">
        <f aca="false">J51-H51</f>
        <v>-447.774736842105</v>
      </c>
      <c r="L51" s="9" t="n">
        <f aca="false">IF(AND(H51=0,J51=0),0,IF(H51=0,"New",(J51-H51)/H51))</f>
        <v>-0.376015868497956</v>
      </c>
      <c r="M51" s="7" t="str">
        <f aca="false">IF(AND(OR(C51&lt;&gt;0,H51&lt;&gt;0),D51=0,I51=0),"DROP",IF(AND(OR(D51&lt;&gt;0,I51&lt;&gt;0),C51=0,H51=0),"NEW",""))</f>
        <v/>
      </c>
    </row>
    <row r="52" customFormat="false" ht="15" hidden="false" customHeight="false" outlineLevel="0" collapsed="false">
      <c r="A52" s="7" t="s">
        <v>128</v>
      </c>
      <c r="B52" s="7" t="str">
        <f aca="false">IFERROR(INDEX('Source'!$C:$C,MATCH($A52,'Source'!$B:$B,0)),"")</f>
        <v>קינזיולוגי טייפ</v>
      </c>
      <c r="C52" s="8" t="n">
        <f aca="false">SUMIFS('Source'!$D:$D,'Source'!$A:$A,"209 - Ortoprofil Prod ROMANIA",'Source'!$B:$B,$A52)</f>
        <v>120</v>
      </c>
      <c r="D52" s="8" t="n">
        <f aca="false">SUMIFS('Source'!$F:$F,'Source'!$A:$A,"209 - Ortoprofil Prod ROMANIA",'Source'!$B:$B,$A52)</f>
        <v>72</v>
      </c>
      <c r="E52" s="8" t="n">
        <f aca="false">D52*$J$5</f>
        <v>90.9473684210526</v>
      </c>
      <c r="F52" s="8" t="n">
        <f aca="false">E52-C52</f>
        <v>-29.0526315789474</v>
      </c>
      <c r="G52" s="9" t="n">
        <f aca="false">IF(AND(C52=0,E52=0),0,IF(C52=0,"New",(E52-C52)/C52))</f>
        <v>-0.242105263157895</v>
      </c>
      <c r="H52" s="8" t="n">
        <f aca="false">SUMIFS('Source'!$E:$E,'Source'!$A:$A,"209 - Ortoprofil Prod ROMANIA",'Source'!$B:$B,$A52)</f>
        <v>1473.88</v>
      </c>
      <c r="I52" s="8" t="n">
        <f aca="false">SUMIFS('Source'!$G:$G,'Source'!$A:$A,"209 - Ortoprofil Prod ROMANIA",'Source'!$B:$B,$A52)</f>
        <v>886.11</v>
      </c>
      <c r="J52" s="8" t="n">
        <f aca="false">I52*$J$5</f>
        <v>1119.29684210526</v>
      </c>
      <c r="K52" s="8" t="n">
        <f aca="false">J52-H52</f>
        <v>-354.583157894737</v>
      </c>
      <c r="L52" s="9" t="n">
        <f aca="false">IF(AND(H52=0,J52=0),0,IF(H52=0,"New",(J52-H52)/H52))</f>
        <v>-0.240578037489305</v>
      </c>
      <c r="M52" s="7" t="str">
        <f aca="false">IF(AND(OR(C52&lt;&gt;0,H52&lt;&gt;0),D52=0,I52=0),"DROP",IF(AND(OR(D52&lt;&gt;0,I52&lt;&gt;0),C52=0,H52=0),"NEW",""))</f>
        <v/>
      </c>
    </row>
    <row r="53" customFormat="false" ht="15" hidden="false" customHeight="false" outlineLevel="0" collapsed="false">
      <c r="A53" s="7" t="s">
        <v>347</v>
      </c>
      <c r="B53" s="7" t="str">
        <f aca="false">IFERROR(INDEX('Source'!$C:$C,MATCH($A53,'Source'!$B:$B,0)),"")</f>
        <v>מדרס מטטרזלי</v>
      </c>
      <c r="C53" s="8" t="n">
        <f aca="false">SUMIFS('Source'!$D:$D,'Source'!$A:$A,"209 - Ortoprofil Prod ROMANIA",'Source'!$B:$B,$A53)</f>
        <v>98</v>
      </c>
      <c r="D53" s="8" t="n">
        <f aca="false">SUMIFS('Source'!$F:$F,'Source'!$A:$A,"209 - Ortoprofil Prod ROMANIA",'Source'!$B:$B,$A53)</f>
        <v>48</v>
      </c>
      <c r="E53" s="8" t="n">
        <f aca="false">D53*$J$5</f>
        <v>60.6315789473684</v>
      </c>
      <c r="F53" s="8" t="n">
        <f aca="false">E53-C53</f>
        <v>-37.3684210526316</v>
      </c>
      <c r="G53" s="9" t="n">
        <f aca="false">IF(AND(C53=0,E53=0),0,IF(C53=0,"New",(E53-C53)/C53))</f>
        <v>-0.381310418904404</v>
      </c>
      <c r="H53" s="8" t="n">
        <f aca="false">SUMIFS('Source'!$E:$E,'Source'!$A:$A,"209 - Ortoprofil Prod ROMANIA",'Source'!$B:$B,$A53)</f>
        <v>1072.66</v>
      </c>
      <c r="I53" s="8" t="n">
        <f aca="false">SUMIFS('Source'!$G:$G,'Source'!$A:$A,"209 - Ortoprofil Prod ROMANIA",'Source'!$B:$B,$A53)</f>
        <v>513.87</v>
      </c>
      <c r="J53" s="8" t="n">
        <f aca="false">I53*$J$5</f>
        <v>649.098947368421</v>
      </c>
      <c r="K53" s="8" t="n">
        <f aca="false">J53-H53</f>
        <v>-423.561052631579</v>
      </c>
      <c r="L53" s="9" t="n">
        <f aca="false">IF(AND(H53=0,J53=0),0,IF(H53=0,"New",(J53-H53)/H53))</f>
        <v>-0.39486981208545</v>
      </c>
      <c r="M53" s="7" t="str">
        <f aca="false">IF(AND(OR(C53&lt;&gt;0,H53&lt;&gt;0),D53=0,I53=0),"DROP",IF(AND(OR(D53&lt;&gt;0,I53&lt;&gt;0),C53=0,H53=0),"NEW",""))</f>
        <v/>
      </c>
    </row>
    <row r="54" customFormat="false" ht="15" hidden="false" customHeight="false" outlineLevel="0" collapsed="false">
      <c r="A54" s="7" t="s">
        <v>106</v>
      </c>
      <c r="B54" s="7" t="str">
        <f aca="false">IFERROR(INDEX('Source'!$C:$C,MATCH($A54,'Source'!$B:$B,0)),"")</f>
        <v>מגן יד</v>
      </c>
      <c r="C54" s="8" t="n">
        <f aca="false">SUMIFS('Source'!$D:$D,'Source'!$A:$A,"209 - Ortoprofil Prod ROMANIA",'Source'!$B:$B,$A54)</f>
        <v>150</v>
      </c>
      <c r="D54" s="8" t="n">
        <f aca="false">SUMIFS('Source'!$F:$F,'Source'!$A:$A,"209 - Ortoprofil Prod ROMANIA",'Source'!$B:$B,$A54)</f>
        <v>115</v>
      </c>
      <c r="E54" s="8" t="n">
        <f aca="false">D54*$J$5</f>
        <v>145.263157894737</v>
      </c>
      <c r="F54" s="8" t="n">
        <f aca="false">E54-C54</f>
        <v>-4.73684210526318</v>
      </c>
      <c r="G54" s="9" t="n">
        <f aca="false">IF(AND(C54=0,E54=0),0,IF(C54=0,"New",(E54-C54)/C54))</f>
        <v>-0.0315789473684212</v>
      </c>
      <c r="H54" s="8" t="n">
        <f aca="false">SUMIFS('Source'!$E:$E,'Source'!$A:$A,"209 - Ortoprofil Prod ROMANIA",'Source'!$B:$B,$A54)</f>
        <v>2408.67</v>
      </c>
      <c r="I54" s="8" t="n">
        <f aca="false">SUMIFS('Source'!$G:$G,'Source'!$A:$A,"209 - Ortoprofil Prod ROMANIA",'Source'!$B:$B,$A54)</f>
        <v>1865.16</v>
      </c>
      <c r="J54" s="8" t="n">
        <f aca="false">I54*$J$5</f>
        <v>2355.99157894737</v>
      </c>
      <c r="K54" s="8" t="n">
        <f aca="false">J54-H54</f>
        <v>-52.6784210526321</v>
      </c>
      <c r="L54" s="9" t="n">
        <f aca="false">IF(AND(H54=0,J54=0),0,IF(H54=0,"New",(J54-H54)/H54))</f>
        <v>-0.0218703355182039</v>
      </c>
      <c r="M54" s="7" t="str">
        <f aca="false">IF(AND(OR(C54&lt;&gt;0,H54&lt;&gt;0),D54=0,I54=0),"DROP",IF(AND(OR(D54&lt;&gt;0,I54&lt;&gt;0),C54=0,H54=0),"NEW",""))</f>
        <v/>
      </c>
    </row>
    <row r="55" customFormat="false" ht="15" hidden="false" customHeight="false" outlineLevel="0" collapsed="false">
      <c r="A55" s="7" t="s">
        <v>139</v>
      </c>
      <c r="B55" s="7" t="str">
        <f aca="false">IFERROR(INDEX('Source'!$C:$C,MATCH($A55,'Source'!$B:$B,0)),"")</f>
        <v>מגן ברך רגיל</v>
      </c>
      <c r="C55" s="8" t="n">
        <f aca="false">SUMIFS('Source'!$D:$D,'Source'!$A:$A,"209 - Ortoprofil Prod ROMANIA",'Source'!$B:$B,$A55)</f>
        <v>82</v>
      </c>
      <c r="D55" s="8" t="n">
        <f aca="false">SUMIFS('Source'!$F:$F,'Source'!$A:$A,"209 - Ortoprofil Prod ROMANIA",'Source'!$B:$B,$A55)</f>
        <v>33</v>
      </c>
      <c r="E55" s="8" t="n">
        <f aca="false">D55*$J$5</f>
        <v>41.6842105263158</v>
      </c>
      <c r="F55" s="8" t="n">
        <f aca="false">E55-C55</f>
        <v>-40.3157894736842</v>
      </c>
      <c r="G55" s="9" t="n">
        <f aca="false">IF(AND(C55=0,E55=0),0,IF(C55=0,"New",(E55-C55)/C55))</f>
        <v>-0.491655969191271</v>
      </c>
      <c r="H55" s="8" t="n">
        <f aca="false">SUMIFS('Source'!$E:$E,'Source'!$A:$A,"209 - Ortoprofil Prod ROMANIA",'Source'!$B:$B,$A55)</f>
        <v>856.66</v>
      </c>
      <c r="I55" s="8" t="n">
        <f aca="false">SUMIFS('Source'!$G:$G,'Source'!$A:$A,"209 - Ortoprofil Prod ROMANIA",'Source'!$B:$B,$A55)</f>
        <v>338.39</v>
      </c>
      <c r="J55" s="8" t="n">
        <f aca="false">I55*$J$5</f>
        <v>427.44</v>
      </c>
      <c r="K55" s="8" t="n">
        <f aca="false">J55-H55</f>
        <v>-429.22</v>
      </c>
      <c r="L55" s="9" t="n">
        <f aca="false">IF(AND(H55=0,J55=0),0,IF(H55=0,"New",(J55-H55)/H55))</f>
        <v>-0.501038918590806</v>
      </c>
      <c r="M55" s="7" t="str">
        <f aca="false">IF(AND(OR(C55&lt;&gt;0,H55&lt;&gt;0),D55=0,I55=0),"DROP",IF(AND(OR(D55&lt;&gt;0,I55&lt;&gt;0),C55=0,H55=0),"NEW",""))</f>
        <v/>
      </c>
    </row>
    <row r="56" customFormat="false" ht="15" hidden="false" customHeight="false" outlineLevel="0" collapsed="false">
      <c r="A56" s="7" t="s">
        <v>96</v>
      </c>
      <c r="B56" s="7" t="str">
        <f aca="false">IFERROR(INDEX('Source'!$C:$C,MATCH($A56,'Source'!$B:$B,0)),"")</f>
        <v>מגן יד</v>
      </c>
      <c r="C56" s="8" t="n">
        <f aca="false">SUMIFS('Source'!$D:$D,'Source'!$A:$A,"209 - Ortoprofil Prod ROMANIA",'Source'!$B:$B,$A56)</f>
        <v>150</v>
      </c>
      <c r="D56" s="8" t="n">
        <f aca="false">SUMIFS('Source'!$F:$F,'Source'!$A:$A,"209 - Ortoprofil Prod ROMANIA",'Source'!$B:$B,$A56)</f>
        <v>124</v>
      </c>
      <c r="E56" s="8" t="n">
        <f aca="false">D56*$J$5</f>
        <v>156.631578947368</v>
      </c>
      <c r="F56" s="8" t="n">
        <f aca="false">E56-C56</f>
        <v>6.63157894736841</v>
      </c>
      <c r="G56" s="9" t="n">
        <f aca="false">IF(AND(C56=0,E56=0),0,IF(C56=0,"New",(E56-C56)/C56))</f>
        <v>0.0442105263157894</v>
      </c>
      <c r="H56" s="8" t="n">
        <f aca="false">SUMIFS('Source'!$E:$E,'Source'!$A:$A,"209 - Ortoprofil Prod ROMANIA",'Source'!$B:$B,$A56)</f>
        <v>2420.36</v>
      </c>
      <c r="I56" s="8" t="n">
        <f aca="false">SUMIFS('Source'!$G:$G,'Source'!$A:$A,"209 - Ortoprofil Prod ROMANIA",'Source'!$B:$B,$A56)</f>
        <v>2023.08</v>
      </c>
      <c r="J56" s="8" t="n">
        <f aca="false">I56*$J$5</f>
        <v>2555.46947368421</v>
      </c>
      <c r="K56" s="8" t="n">
        <f aca="false">J56-H56</f>
        <v>135.10947368421</v>
      </c>
      <c r="L56" s="9" t="n">
        <f aca="false">IF(AND(H56=0,J56=0),0,IF(H56=0,"New",(J56-H56)/H56))</f>
        <v>0.0558220569188923</v>
      </c>
      <c r="M56" s="7" t="str">
        <f aca="false">IF(AND(OR(C56&lt;&gt;0,H56&lt;&gt;0),D56=0,I56=0),"DROP",IF(AND(OR(D56&lt;&gt;0,I56&lt;&gt;0),C56=0,H56=0),"NEW",""))</f>
        <v/>
      </c>
    </row>
    <row r="57" customFormat="false" ht="15" hidden="false" customHeight="false" outlineLevel="0" collapsed="false">
      <c r="A57" s="7" t="s">
        <v>121</v>
      </c>
      <c r="B57" s="7" t="str">
        <f aca="false">IFERROR(INDEX('Source'!$C:$C,MATCH($A57,'Source'!$B:$B,0)),"")</f>
        <v>שרוול מטטרזלי מסיליקון</v>
      </c>
      <c r="C57" s="8" t="n">
        <f aca="false">SUMIFS('Source'!$D:$D,'Source'!$A:$A,"209 - Ortoprofil Prod ROMANIA",'Source'!$B:$B,$A57)</f>
        <v>11</v>
      </c>
      <c r="D57" s="8" t="n">
        <f aca="false">SUMIFS('Source'!$F:$F,'Source'!$A:$A,"209 - Ortoprofil Prod ROMANIA",'Source'!$B:$B,$A57)</f>
        <v>0</v>
      </c>
      <c r="E57" s="8" t="n">
        <f aca="false">D57*$J$5</f>
        <v>0</v>
      </c>
      <c r="F57" s="8" t="n">
        <f aca="false">E57-C57</f>
        <v>-11</v>
      </c>
      <c r="G57" s="9" t="n">
        <f aca="false">IF(AND(C57=0,E57=0),0,IF(C57=0,"New",(E57-C57)/C57))</f>
        <v>-1</v>
      </c>
      <c r="H57" s="8" t="n">
        <f aca="false">SUMIFS('Source'!$E:$E,'Source'!$A:$A,"209 - Ortoprofil Prod ROMANIA",'Source'!$B:$B,$A57)</f>
        <v>357.72</v>
      </c>
      <c r="I57" s="8" t="n">
        <f aca="false">SUMIFS('Source'!$G:$G,'Source'!$A:$A,"209 - Ortoprofil Prod ROMANIA",'Source'!$B:$B,$A57)</f>
        <v>0</v>
      </c>
      <c r="J57" s="8" t="n">
        <f aca="false">I57*$J$5</f>
        <v>0</v>
      </c>
      <c r="K57" s="8" t="n">
        <f aca="false">J57-H57</f>
        <v>-357.72</v>
      </c>
      <c r="L57" s="9" t="n">
        <f aca="false">IF(AND(H57=0,J57=0),0,IF(H57=0,"New",(J57-H57)/H57))</f>
        <v>-1</v>
      </c>
      <c r="M57" s="7" t="str">
        <f aca="false">IF(AND(OR(C57&lt;&gt;0,H57&lt;&gt;0),D57=0,I57=0),"DROP",IF(AND(OR(D57&lt;&gt;0,I57&lt;&gt;0),C57=0,H57=0),"NEW",""))</f>
        <v>DROP</v>
      </c>
    </row>
    <row r="58" customFormat="false" ht="15" hidden="false" customHeight="false" outlineLevel="0" collapsed="false">
      <c r="A58" s="7" t="s">
        <v>812</v>
      </c>
      <c r="B58" s="7" t="str">
        <f aca="false">IFERROR(INDEX('Source'!$C:$C,MATCH($A58,'Source'!$B:$B,0)),"")</f>
        <v>מדרס מתכוונן</v>
      </c>
      <c r="C58" s="8" t="n">
        <f aca="false">SUMIFS('Source'!$D:$D,'Source'!$A:$A,"209 - Ortoprofil Prod ROMANIA",'Source'!$B:$B,$A58)</f>
        <v>415</v>
      </c>
      <c r="D58" s="8" t="n">
        <f aca="false">SUMIFS('Source'!$F:$F,'Source'!$A:$A,"209 - Ortoprofil Prod ROMANIA",'Source'!$B:$B,$A58)</f>
        <v>403</v>
      </c>
      <c r="E58" s="8" t="n">
        <f aca="false">D58*$J$5</f>
        <v>509.052631578947</v>
      </c>
      <c r="F58" s="8" t="n">
        <f aca="false">E58-C58</f>
        <v>94.0526315789473</v>
      </c>
      <c r="G58" s="9" t="n">
        <f aca="false">IF(AND(C58=0,E58=0),0,IF(C58=0,"New",(E58-C58)/C58))</f>
        <v>0.226632847178186</v>
      </c>
      <c r="H58" s="8" t="n">
        <f aca="false">SUMIFS('Source'!$E:$E,'Source'!$A:$A,"209 - Ortoprofil Prod ROMANIA",'Source'!$B:$B,$A58)</f>
        <v>14378.42</v>
      </c>
      <c r="I58" s="8" t="n">
        <f aca="false">SUMIFS('Source'!$G:$G,'Source'!$A:$A,"209 - Ortoprofil Prod ROMANIA",'Source'!$B:$B,$A58)</f>
        <v>14031.05</v>
      </c>
      <c r="J58" s="8" t="n">
        <f aca="false">I58*$J$5</f>
        <v>17723.4315789474</v>
      </c>
      <c r="K58" s="8" t="n">
        <f aca="false">J58-H58</f>
        <v>3345.01157894737</v>
      </c>
      <c r="L58" s="9" t="n">
        <f aca="false">IF(AND(H58=0,J58=0),0,IF(H58=0,"New",(J58-H58)/H58))</f>
        <v>0.232641109311549</v>
      </c>
      <c r="M58" s="7" t="str">
        <f aca="false">IF(AND(OR(C58&lt;&gt;0,H58&lt;&gt;0),D58=0,I58=0),"DROP",IF(AND(OR(D58&lt;&gt;0,I58&lt;&gt;0),C58=0,H58=0),"NEW",""))</f>
        <v/>
      </c>
    </row>
    <row r="59" customFormat="false" ht="15" hidden="false" customHeight="false" outlineLevel="0" collapsed="false">
      <c r="A59" s="7" t="s">
        <v>393</v>
      </c>
      <c r="B59" s="7" t="str">
        <f aca="false">IFERROR(INDEX('Source'!$C:$C,MATCH($A59,'Source'!$B:$B,0)),"")</f>
        <v>URIEL STRAP4U BLACK S-M</v>
      </c>
      <c r="C59" s="8" t="n">
        <f aca="false">SUMIFS('Source'!$D:$D,'Source'!$A:$A,"209 - Ortoprofil Prod ROMANIA",'Source'!$B:$B,$A59)</f>
        <v>27</v>
      </c>
      <c r="D59" s="8" t="n">
        <f aca="false">SUMIFS('Source'!$F:$F,'Source'!$A:$A,"209 - Ortoprofil Prod ROMANIA",'Source'!$B:$B,$A59)</f>
        <v>5</v>
      </c>
      <c r="E59" s="8" t="n">
        <f aca="false">D59*$J$5</f>
        <v>6.31578947368421</v>
      </c>
      <c r="F59" s="8" t="n">
        <f aca="false">E59-C59</f>
        <v>-20.6842105263158</v>
      </c>
      <c r="G59" s="9" t="n">
        <f aca="false">IF(AND(C59=0,E59=0),0,IF(C59=0,"New",(E59-C59)/C59))</f>
        <v>-0.766081871345029</v>
      </c>
      <c r="H59" s="8" t="n">
        <f aca="false">SUMIFS('Source'!$E:$E,'Source'!$A:$A,"209 - Ortoprofil Prod ROMANIA",'Source'!$B:$B,$A59)</f>
        <v>413.35</v>
      </c>
      <c r="I59" s="8" t="n">
        <f aca="false">SUMIFS('Source'!$G:$G,'Source'!$A:$A,"209 - Ortoprofil Prod ROMANIA",'Source'!$B:$B,$A59)</f>
        <v>70.5</v>
      </c>
      <c r="J59" s="8" t="n">
        <f aca="false">I59*$J$5</f>
        <v>89.0526315789474</v>
      </c>
      <c r="K59" s="8" t="n">
        <f aca="false">J59-H59</f>
        <v>-324.297368421053</v>
      </c>
      <c r="L59" s="9" t="n">
        <f aca="false">IF(AND(H59=0,J59=0),0,IF(H59=0,"New",(J59-H59)/H59))</f>
        <v>-0.784558772035932</v>
      </c>
      <c r="M59" s="7" t="str">
        <f aca="false">IF(AND(OR(C59&lt;&gt;0,H59&lt;&gt;0),D59=0,I59=0),"DROP",IF(AND(OR(D59&lt;&gt;0,I59&lt;&gt;0),C59=0,H59=0),"NEW",""))</f>
        <v/>
      </c>
    </row>
    <row r="60" customFormat="false" ht="15" hidden="false" customHeight="false" outlineLevel="0" collapsed="false">
      <c r="A60" s="7" t="s">
        <v>212</v>
      </c>
      <c r="B60" s="7" t="str">
        <f aca="false">IFERROR(INDEX('Source'!$C:$C,MATCH($A60,'Source'!$B:$B,0)),"")</f>
        <v>מגן מרפק</v>
      </c>
      <c r="C60" s="8" t="n">
        <f aca="false">SUMIFS('Source'!$D:$D,'Source'!$A:$A,"209 - Ortoprofil Prod ROMANIA",'Source'!$B:$B,$A60)</f>
        <v>65</v>
      </c>
      <c r="D60" s="8" t="n">
        <f aca="false">SUMIFS('Source'!$F:$F,'Source'!$A:$A,"209 - Ortoprofil Prod ROMANIA",'Source'!$B:$B,$A60)</f>
        <v>35</v>
      </c>
      <c r="E60" s="8" t="n">
        <f aca="false">D60*$J$5</f>
        <v>44.2105263157895</v>
      </c>
      <c r="F60" s="8" t="n">
        <f aca="false">E60-C60</f>
        <v>-20.7894736842105</v>
      </c>
      <c r="G60" s="9" t="n">
        <f aca="false">IF(AND(C60=0,E60=0),0,IF(C60=0,"New",(E60-C60)/C60))</f>
        <v>-0.319838056680162</v>
      </c>
      <c r="H60" s="8" t="n">
        <f aca="false">SUMIFS('Source'!$E:$E,'Source'!$A:$A,"209 - Ortoprofil Prod ROMANIA",'Source'!$B:$B,$A60)</f>
        <v>667.38</v>
      </c>
      <c r="I60" s="8" t="n">
        <f aca="false">SUMIFS('Source'!$G:$G,'Source'!$A:$A,"209 - Ortoprofil Prod ROMANIA",'Source'!$B:$B,$A60)</f>
        <v>354.62</v>
      </c>
      <c r="J60" s="8" t="n">
        <f aca="false">I60*$J$5</f>
        <v>447.941052631579</v>
      </c>
      <c r="K60" s="8" t="n">
        <f aca="false">J60-H60</f>
        <v>-219.438947368421</v>
      </c>
      <c r="L60" s="9" t="n">
        <f aca="false">IF(AND(H60=0,J60=0),0,IF(H60=0,"New",(J60-H60)/H60))</f>
        <v>-0.328806597992779</v>
      </c>
      <c r="M60" s="7" t="str">
        <f aca="false">IF(AND(OR(C60&lt;&gt;0,H60&lt;&gt;0),D60=0,I60=0),"DROP",IF(AND(OR(D60&lt;&gt;0,I60&lt;&gt;0),C60=0,H60=0),"NEW",""))</f>
        <v/>
      </c>
    </row>
    <row r="61" customFormat="false" ht="15" hidden="false" customHeight="false" outlineLevel="0" collapsed="false">
      <c r="A61" s="7" t="s">
        <v>164</v>
      </c>
      <c r="B61" s="7" t="str">
        <f aca="false">IFERROR(INDEX('Source'!$C:$C,MATCH($A61,'Source'!$B:$B,0)),"")</f>
        <v>אצבעון מפלסטיק  ליד</v>
      </c>
      <c r="C61" s="8" t="n">
        <f aca="false">SUMIFS('Source'!$D:$D,'Source'!$A:$A,"209 - Ortoprofil Prod ROMANIA",'Source'!$B:$B,$A61)</f>
        <v>320</v>
      </c>
      <c r="D61" s="8" t="n">
        <f aca="false">SUMIFS('Source'!$F:$F,'Source'!$A:$A,"209 - Ortoprofil Prod ROMANIA",'Source'!$B:$B,$A61)</f>
        <v>285</v>
      </c>
      <c r="E61" s="8" t="n">
        <f aca="false">D61*$J$5</f>
        <v>360</v>
      </c>
      <c r="F61" s="8" t="n">
        <f aca="false">E61-C61</f>
        <v>40</v>
      </c>
      <c r="G61" s="9" t="n">
        <f aca="false">IF(AND(C61=0,E61=0),0,IF(C61=0,"New",(E61-C61)/C61))</f>
        <v>0.125</v>
      </c>
      <c r="H61" s="8" t="n">
        <f aca="false">SUMIFS('Source'!$E:$E,'Source'!$A:$A,"209 - Ortoprofil Prod ROMANIA",'Source'!$B:$B,$A61)</f>
        <v>2685.05</v>
      </c>
      <c r="I61" s="8" t="n">
        <f aca="false">SUMIFS('Source'!$G:$G,'Source'!$A:$A,"209 - Ortoprofil Prod ROMANIA",'Source'!$B:$B,$A61)</f>
        <v>2402.49</v>
      </c>
      <c r="J61" s="8" t="n">
        <f aca="false">I61*$J$5</f>
        <v>3034.72421052632</v>
      </c>
      <c r="K61" s="8" t="n">
        <f aca="false">J61-H61</f>
        <v>349.674210526315</v>
      </c>
      <c r="L61" s="9" t="n">
        <f aca="false">IF(AND(H61=0,J61=0),0,IF(H61=0,"New",(J61-H61)/H61))</f>
        <v>0.13023005550225</v>
      </c>
      <c r="M61" s="7" t="str">
        <f aca="false">IF(AND(OR(C61&lt;&gt;0,H61&lt;&gt;0),D61=0,I61=0),"DROP",IF(AND(OR(D61&lt;&gt;0,I61&lt;&gt;0),C61=0,H61=0),"NEW",""))</f>
        <v/>
      </c>
    </row>
    <row r="62" customFormat="false" ht="15" hidden="false" customHeight="false" outlineLevel="0" collapsed="false">
      <c r="A62" s="7" t="s">
        <v>122</v>
      </c>
      <c r="B62" s="7" t="str">
        <f aca="false">IFERROR(INDEX('Source'!$C:$C,MATCH($A62,'Source'!$B:$B,0)),"")</f>
        <v>קינזיולוגי טייפ</v>
      </c>
      <c r="C62" s="8" t="n">
        <f aca="false">SUMIFS('Source'!$D:$D,'Source'!$A:$A,"209 - Ortoprofil Prod ROMANIA",'Source'!$B:$B,$A62)</f>
        <v>132</v>
      </c>
      <c r="D62" s="8" t="n">
        <f aca="false">SUMIFS('Source'!$F:$F,'Source'!$A:$A,"209 - Ortoprofil Prod ROMANIA",'Source'!$B:$B,$A62)</f>
        <v>111</v>
      </c>
      <c r="E62" s="8" t="n">
        <f aca="false">D62*$J$5</f>
        <v>140.210526315789</v>
      </c>
      <c r="F62" s="8" t="n">
        <f aca="false">E62-C62</f>
        <v>8.21052631578948</v>
      </c>
      <c r="G62" s="9" t="n">
        <f aca="false">IF(AND(C62=0,E62=0),0,IF(C62=0,"New",(E62-C62)/C62))</f>
        <v>0.0622009569377991</v>
      </c>
      <c r="H62" s="8" t="n">
        <f aca="false">SUMIFS('Source'!$E:$E,'Source'!$A:$A,"209 - Ortoprofil Prod ROMANIA",'Source'!$B:$B,$A62)</f>
        <v>1652.51</v>
      </c>
      <c r="I62" s="8" t="n">
        <f aca="false">SUMIFS('Source'!$G:$G,'Source'!$A:$A,"209 - Ortoprofil Prod ROMANIA",'Source'!$B:$B,$A62)</f>
        <v>1379.88</v>
      </c>
      <c r="J62" s="8" t="n">
        <f aca="false">I62*$J$5</f>
        <v>1743.00631578947</v>
      </c>
      <c r="K62" s="8" t="n">
        <f aca="false">J62-H62</f>
        <v>90.4963157894736</v>
      </c>
      <c r="L62" s="9" t="n">
        <f aca="false">IF(AND(H62=0,J62=0),0,IF(H62=0,"New",(J62-H62)/H62))</f>
        <v>0.0547629459364685</v>
      </c>
      <c r="M62" s="7" t="str">
        <f aca="false">IF(AND(OR(C62&lt;&gt;0,H62&lt;&gt;0),D62=0,I62=0),"DROP",IF(AND(OR(D62&lt;&gt;0,I62&lt;&gt;0),C62=0,H62=0),"NEW",""))</f>
        <v/>
      </c>
    </row>
    <row r="63" customFormat="false" ht="15" hidden="false" customHeight="false" outlineLevel="0" collapsed="false">
      <c r="A63" s="7" t="s">
        <v>270</v>
      </c>
      <c r="B63" s="7" t="str">
        <f aca="false">IFERROR(INDEX('Source'!$C:$C,MATCH($A63,'Source'!$B:$B,0)),"")</f>
        <v>בננה לתמכת אצבעו</v>
      </c>
      <c r="C63" s="8" t="n">
        <f aca="false">SUMIFS('Source'!$D:$D,'Source'!$A:$A,"209 - Ortoprofil Prod ROMANIA",'Source'!$B:$B,$A63)</f>
        <v>73</v>
      </c>
      <c r="D63" s="8" t="n">
        <f aca="false">SUMIFS('Source'!$F:$F,'Source'!$A:$A,"209 - Ortoprofil Prod ROMANIA",'Source'!$B:$B,$A63)</f>
        <v>50</v>
      </c>
      <c r="E63" s="8" t="n">
        <f aca="false">D63*$J$5</f>
        <v>63.1578947368421</v>
      </c>
      <c r="F63" s="8" t="n">
        <f aca="false">E63-C63</f>
        <v>-9.8421052631579</v>
      </c>
      <c r="G63" s="9" t="n">
        <f aca="false">IF(AND(C63=0,E63=0),0,IF(C63=0,"New",(E63-C63)/C63))</f>
        <v>-0.134823359769286</v>
      </c>
      <c r="H63" s="8" t="n">
        <f aca="false">SUMIFS('Source'!$E:$E,'Source'!$A:$A,"209 - Ortoprofil Prod ROMANIA",'Source'!$B:$B,$A63)</f>
        <v>851.85</v>
      </c>
      <c r="I63" s="8" t="n">
        <f aca="false">SUMIFS('Source'!$G:$G,'Source'!$A:$A,"209 - Ortoprofil Prod ROMANIA",'Source'!$B:$B,$A63)</f>
        <v>584.03</v>
      </c>
      <c r="J63" s="8" t="n">
        <f aca="false">I63*$J$5</f>
        <v>737.722105263158</v>
      </c>
      <c r="K63" s="8" t="n">
        <f aca="false">J63-H63</f>
        <v>-114.127894736842</v>
      </c>
      <c r="L63" s="9" t="n">
        <f aca="false">IF(AND(H63=0,J63=0),0,IF(H63=0,"New",(J63-H63)/H63))</f>
        <v>-0.133976515509588</v>
      </c>
      <c r="M63" s="7" t="str">
        <f aca="false">IF(AND(OR(C63&lt;&gt;0,H63&lt;&gt;0),D63=0,I63=0),"DROP",IF(AND(OR(D63&lt;&gt;0,I63&lt;&gt;0),C63=0,H63=0),"NEW",""))</f>
        <v/>
      </c>
    </row>
    <row r="64" customFormat="false" ht="15" hidden="false" customHeight="false" outlineLevel="0" collapsed="false">
      <c r="A64" s="7" t="s">
        <v>169</v>
      </c>
      <c r="B64" s="7" t="str">
        <f aca="false">IFERROR(INDEX('Source'!$C:$C,MATCH($A64,'Source'!$B:$B,0)),"")</f>
        <v>מגן קרסול פתוח</v>
      </c>
      <c r="C64" s="8" t="n">
        <f aca="false">SUMIFS('Source'!$D:$D,'Source'!$A:$A,"209 - Ortoprofil Prod ROMANIA",'Source'!$B:$B,$A64)</f>
        <v>31</v>
      </c>
      <c r="D64" s="8" t="n">
        <f aca="false">SUMIFS('Source'!$F:$F,'Source'!$A:$A,"209 - Ortoprofil Prod ROMANIA",'Source'!$B:$B,$A64)</f>
        <v>6</v>
      </c>
      <c r="E64" s="8" t="n">
        <f aca="false">D64*$J$5</f>
        <v>7.57894736842105</v>
      </c>
      <c r="F64" s="8" t="n">
        <f aca="false">E64-C64</f>
        <v>-23.421052631579</v>
      </c>
      <c r="G64" s="9" t="n">
        <f aca="false">IF(AND(C64=0,E64=0),0,IF(C64=0,"New",(E64-C64)/C64))</f>
        <v>-0.755517826825127</v>
      </c>
      <c r="H64" s="8" t="n">
        <f aca="false">SUMIFS('Source'!$E:$E,'Source'!$A:$A,"209 - Ortoprofil Prod ROMANIA",'Source'!$B:$B,$A64)</f>
        <v>318.6</v>
      </c>
      <c r="I64" s="8" t="n">
        <f aca="false">SUMIFS('Source'!$G:$G,'Source'!$A:$A,"209 - Ortoprofil Prod ROMANIA",'Source'!$B:$B,$A64)</f>
        <v>59.09</v>
      </c>
      <c r="J64" s="8" t="n">
        <f aca="false">I64*$J$5</f>
        <v>74.64</v>
      </c>
      <c r="K64" s="8" t="n">
        <f aca="false">J64-H64</f>
        <v>-243.96</v>
      </c>
      <c r="L64" s="9" t="n">
        <f aca="false">IF(AND(H64=0,J64=0),0,IF(H64=0,"New",(J64-H64)/H64))</f>
        <v>-0.765725047080979</v>
      </c>
      <c r="M64" s="7" t="str">
        <f aca="false">IF(AND(OR(C64&lt;&gt;0,H64&lt;&gt;0),D64=0,I64=0),"DROP",IF(AND(OR(D64&lt;&gt;0,I64&lt;&gt;0),C64=0,H64=0),"NEW",""))</f>
        <v/>
      </c>
    </row>
    <row r="65" customFormat="false" ht="15" hidden="false" customHeight="false" outlineLevel="0" collapsed="false">
      <c r="A65" s="7" t="s">
        <v>183</v>
      </c>
      <c r="B65" s="7" t="str">
        <f aca="false">IFERROR(INDEX('Source'!$C:$C,MATCH($A65,'Source'!$B:$B,0)),"")</f>
        <v>מגן בוניון עדין לנעל צרה</v>
      </c>
      <c r="C65" s="8" t="n">
        <f aca="false">SUMIFS('Source'!$D:$D,'Source'!$A:$A,"209 - Ortoprofil Prod ROMANIA",'Source'!$B:$B,$A65)</f>
        <v>64</v>
      </c>
      <c r="D65" s="8" t="n">
        <f aca="false">SUMIFS('Source'!$F:$F,'Source'!$A:$A,"209 - Ortoprofil Prod ROMANIA",'Source'!$B:$B,$A65)</f>
        <v>47</v>
      </c>
      <c r="E65" s="8" t="n">
        <f aca="false">D65*$J$5</f>
        <v>59.3684210526316</v>
      </c>
      <c r="F65" s="8" t="n">
        <f aca="false">E65-C65</f>
        <v>-4.63157894736843</v>
      </c>
      <c r="G65" s="9" t="n">
        <f aca="false">IF(AND(C65=0,E65=0),0,IF(C65=0,"New",(E65-C65)/C65))</f>
        <v>-0.0723684210526316</v>
      </c>
      <c r="H65" s="8" t="n">
        <f aca="false">SUMIFS('Source'!$E:$E,'Source'!$A:$A,"209 - Ortoprofil Prod ROMANIA",'Source'!$B:$B,$A65)</f>
        <v>991.77</v>
      </c>
      <c r="I65" s="8" t="n">
        <f aca="false">SUMIFS('Source'!$G:$G,'Source'!$A:$A,"209 - Ortoprofil Prod ROMANIA",'Source'!$B:$B,$A65)</f>
        <v>736.27</v>
      </c>
      <c r="J65" s="8" t="n">
        <f aca="false">I65*$J$5</f>
        <v>930.025263157895</v>
      </c>
      <c r="K65" s="8" t="n">
        <f aca="false">J65-H65</f>
        <v>-61.7447368421053</v>
      </c>
      <c r="L65" s="9" t="n">
        <f aca="false">IF(AND(H65=0,J65=0),0,IF(H65=0,"New",(J65-H65)/H65))</f>
        <v>-0.0622571128811169</v>
      </c>
      <c r="M65" s="7" t="str">
        <f aca="false">IF(AND(OR(C65&lt;&gt;0,H65&lt;&gt;0),D65=0,I65=0),"DROP",IF(AND(OR(D65&lt;&gt;0,I65&lt;&gt;0),C65=0,H65=0),"NEW",""))</f>
        <v/>
      </c>
    </row>
    <row r="66" customFormat="false" ht="15" hidden="false" customHeight="false" outlineLevel="0" collapsed="false">
      <c r="A66" s="7" t="s">
        <v>227</v>
      </c>
      <c r="B66" s="7" t="str">
        <f aca="false">IFERROR(INDEX('Source'!$C:$C,MATCH($A66,'Source'!$B:$B,0)),"")</f>
        <v>מגן מרפק</v>
      </c>
      <c r="C66" s="8" t="n">
        <f aca="false">SUMIFS('Source'!$D:$D,'Source'!$A:$A,"209 - Ortoprofil Prod ROMANIA",'Source'!$B:$B,$A66)</f>
        <v>59</v>
      </c>
      <c r="D66" s="8" t="n">
        <f aca="false">SUMIFS('Source'!$F:$F,'Source'!$A:$A,"209 - Ortoprofil Prod ROMANIA",'Source'!$B:$B,$A66)</f>
        <v>37</v>
      </c>
      <c r="E66" s="8" t="n">
        <f aca="false">D66*$J$5</f>
        <v>46.7368421052632</v>
      </c>
      <c r="F66" s="8" t="n">
        <f aca="false">E66-C66</f>
        <v>-12.2631578947368</v>
      </c>
      <c r="G66" s="9" t="n">
        <f aca="false">IF(AND(C66=0,E66=0),0,IF(C66=0,"New",(E66-C66)/C66))</f>
        <v>-0.207850133809099</v>
      </c>
      <c r="H66" s="8" t="n">
        <f aca="false">SUMIFS('Source'!$E:$E,'Source'!$A:$A,"209 - Ortoprofil Prod ROMANIA",'Source'!$B:$B,$A66)</f>
        <v>613.19</v>
      </c>
      <c r="I66" s="8" t="n">
        <f aca="false">SUMIFS('Source'!$G:$G,'Source'!$A:$A,"209 - Ortoprofil Prod ROMANIA",'Source'!$B:$B,$A66)</f>
        <v>378.12</v>
      </c>
      <c r="J66" s="8" t="n">
        <f aca="false">I66*$J$5</f>
        <v>477.625263157895</v>
      </c>
      <c r="K66" s="8" t="n">
        <f aca="false">J66-H66</f>
        <v>-135.564736842105</v>
      </c>
      <c r="L66" s="9" t="n">
        <f aca="false">IF(AND(H66=0,J66=0),0,IF(H66=0,"New",(J66-H66)/H66))</f>
        <v>-0.221081127940941</v>
      </c>
      <c r="M66" s="7" t="str">
        <f aca="false">IF(AND(OR(C66&lt;&gt;0,H66&lt;&gt;0),D66=0,I66=0),"DROP",IF(AND(OR(D66&lt;&gt;0,I66&lt;&gt;0),C66=0,H66=0),"NEW",""))</f>
        <v/>
      </c>
    </row>
    <row r="67" customFormat="false" ht="15" hidden="false" customHeight="false" outlineLevel="0" collapsed="false">
      <c r="A67" s="7" t="s">
        <v>416</v>
      </c>
      <c r="B67" s="7" t="str">
        <f aca="false">IFERROR(INDEX('Source'!$C:$C,MATCH($A67,'Source'!$B:$B,0)),"")</f>
        <v>מגן מרפק</v>
      </c>
      <c r="C67" s="8" t="n">
        <f aca="false">SUMIFS('Source'!$D:$D,'Source'!$A:$A,"209 - Ortoprofil Prod ROMANIA",'Source'!$B:$B,$A67)</f>
        <v>20</v>
      </c>
      <c r="D67" s="8" t="n">
        <f aca="false">SUMIFS('Source'!$F:$F,'Source'!$A:$A,"209 - Ortoprofil Prod ROMANIA",'Source'!$B:$B,$A67)</f>
        <v>0</v>
      </c>
      <c r="E67" s="8" t="n">
        <f aca="false">D67*$J$5</f>
        <v>0</v>
      </c>
      <c r="F67" s="8" t="n">
        <f aca="false">E67-C67</f>
        <v>-20</v>
      </c>
      <c r="G67" s="9" t="n">
        <f aca="false">IF(AND(C67=0,E67=0),0,IF(C67=0,"New",(E67-C67)/C67))</f>
        <v>-1</v>
      </c>
      <c r="H67" s="8" t="n">
        <f aca="false">SUMIFS('Source'!$E:$E,'Source'!$A:$A,"209 - Ortoprofil Prod ROMANIA",'Source'!$B:$B,$A67)</f>
        <v>205.48</v>
      </c>
      <c r="I67" s="8" t="n">
        <f aca="false">SUMIFS('Source'!$G:$G,'Source'!$A:$A,"209 - Ortoprofil Prod ROMANIA",'Source'!$B:$B,$A67)</f>
        <v>0</v>
      </c>
      <c r="J67" s="8" t="n">
        <f aca="false">I67*$J$5</f>
        <v>0</v>
      </c>
      <c r="K67" s="8" t="n">
        <f aca="false">J67-H67</f>
        <v>-205.48</v>
      </c>
      <c r="L67" s="9" t="n">
        <f aca="false">IF(AND(H67=0,J67=0),0,IF(H67=0,"New",(J67-H67)/H67))</f>
        <v>-1</v>
      </c>
      <c r="M67" s="7" t="str">
        <f aca="false">IF(AND(OR(C67&lt;&gt;0,H67&lt;&gt;0),D67=0,I67=0),"DROP",IF(AND(OR(D67&lt;&gt;0,I67&lt;&gt;0),C67=0,H67=0),"NEW",""))</f>
        <v>DROP</v>
      </c>
    </row>
    <row r="68" customFormat="false" ht="15" hidden="false" customHeight="false" outlineLevel="0" collapsed="false">
      <c r="A68" s="7" t="s">
        <v>889</v>
      </c>
      <c r="B68" s="7" t="str">
        <f aca="false">IFERROR(INDEX('Source'!$C:$C,MATCH($A68,'Source'!$B:$B,0)),"")</f>
        <v>מגן קרסול</v>
      </c>
      <c r="C68" s="8" t="n">
        <f aca="false">SUMIFS('Source'!$D:$D,'Source'!$A:$A,"209 - Ortoprofil Prod ROMANIA",'Source'!$B:$B,$A68)</f>
        <v>10</v>
      </c>
      <c r="D68" s="8" t="n">
        <f aca="false">SUMIFS('Source'!$F:$F,'Source'!$A:$A,"209 - Ortoprofil Prod ROMANIA",'Source'!$B:$B,$A68)</f>
        <v>0</v>
      </c>
      <c r="E68" s="8" t="n">
        <f aca="false">D68*$J$5</f>
        <v>0</v>
      </c>
      <c r="F68" s="8" t="n">
        <f aca="false">E68-C68</f>
        <v>-10</v>
      </c>
      <c r="G68" s="9" t="n">
        <f aca="false">IF(AND(C68=0,E68=0),0,IF(C68=0,"New",(E68-C68)/C68))</f>
        <v>-1</v>
      </c>
      <c r="H68" s="8" t="n">
        <f aca="false">SUMIFS('Source'!$E:$E,'Source'!$A:$A,"209 - Ortoprofil Prod ROMANIA",'Source'!$B:$B,$A68)</f>
        <v>162.83</v>
      </c>
      <c r="I68" s="8" t="n">
        <f aca="false">SUMIFS('Source'!$G:$G,'Source'!$A:$A,"209 - Ortoprofil Prod ROMANIA",'Source'!$B:$B,$A68)</f>
        <v>0</v>
      </c>
      <c r="J68" s="8" t="n">
        <f aca="false">I68*$J$5</f>
        <v>0</v>
      </c>
      <c r="K68" s="8" t="n">
        <f aca="false">J68-H68</f>
        <v>-162.83</v>
      </c>
      <c r="L68" s="9" t="n">
        <f aca="false">IF(AND(H68=0,J68=0),0,IF(H68=0,"New",(J68-H68)/H68))</f>
        <v>-1</v>
      </c>
      <c r="M68" s="7" t="str">
        <f aca="false">IF(AND(OR(C68&lt;&gt;0,H68&lt;&gt;0),D68=0,I68=0),"DROP",IF(AND(OR(D68&lt;&gt;0,I68&lt;&gt;0),C68=0,H68=0),"NEW",""))</f>
        <v>DROP</v>
      </c>
    </row>
    <row r="69" customFormat="false" ht="15" hidden="false" customHeight="false" outlineLevel="0" collapsed="false">
      <c r="A69" s="7" t="s">
        <v>126</v>
      </c>
      <c r="B69" s="7" t="str">
        <f aca="false">IFERROR(INDEX('Source'!$C:$C,MATCH($A69,'Source'!$B:$B,0)),"")</f>
        <v>קינזיולוגי טייפ</v>
      </c>
      <c r="C69" s="8" t="n">
        <f aca="false">SUMIFS('Source'!$D:$D,'Source'!$A:$A,"209 - Ortoprofil Prod ROMANIA",'Source'!$B:$B,$A69)</f>
        <v>84</v>
      </c>
      <c r="D69" s="8" t="n">
        <f aca="false">SUMIFS('Source'!$F:$F,'Source'!$A:$A,"209 - Ortoprofil Prod ROMANIA",'Source'!$B:$B,$A69)</f>
        <v>72</v>
      </c>
      <c r="E69" s="8" t="n">
        <f aca="false">D69*$J$5</f>
        <v>90.9473684210526</v>
      </c>
      <c r="F69" s="8" t="n">
        <f aca="false">E69-C69</f>
        <v>6.94736842105263</v>
      </c>
      <c r="G69" s="9" t="n">
        <f aca="false">IF(AND(C69=0,E69=0),0,IF(C69=0,"New",(E69-C69)/C69))</f>
        <v>0.0827067669172932</v>
      </c>
      <c r="H69" s="8" t="n">
        <f aca="false">SUMIFS('Source'!$E:$E,'Source'!$A:$A,"209 - Ortoprofil Prod ROMANIA",'Source'!$B:$B,$A69)</f>
        <v>1050.43</v>
      </c>
      <c r="I69" s="8" t="n">
        <f aca="false">SUMIFS('Source'!$G:$G,'Source'!$A:$A,"209 - Ortoprofil Prod ROMANIA",'Source'!$B:$B,$A69)</f>
        <v>896.35</v>
      </c>
      <c r="J69" s="8" t="n">
        <f aca="false">I69*$J$5</f>
        <v>1132.23157894737</v>
      </c>
      <c r="K69" s="8" t="n">
        <f aca="false">J69-H69</f>
        <v>81.8015789473684</v>
      </c>
      <c r="L69" s="9" t="n">
        <f aca="false">IF(AND(H69=0,J69=0),0,IF(H69=0,"New",(J69-H69)/H69))</f>
        <v>0.0778743742537517</v>
      </c>
      <c r="M69" s="7" t="str">
        <f aca="false">IF(AND(OR(C69&lt;&gt;0,H69&lt;&gt;0),D69=0,I69=0),"DROP",IF(AND(OR(D69&lt;&gt;0,I69&lt;&gt;0),C69=0,H69=0),"NEW",""))</f>
        <v/>
      </c>
    </row>
    <row r="70" customFormat="false" ht="15" hidden="false" customHeight="false" outlineLevel="0" collapsed="false">
      <c r="A70" s="7" t="s">
        <v>180</v>
      </c>
      <c r="B70" s="7" t="str">
        <f aca="false">IFERROR(INDEX('Source'!$C:$C,MATCH($A70,'Source'!$B:$B,0)),"")</f>
        <v>שרוול לבוניון מסיליקון</v>
      </c>
      <c r="C70" s="8" t="n">
        <f aca="false">SUMIFS('Source'!$D:$D,'Source'!$A:$A,"209 - Ortoprofil Prod ROMANIA",'Source'!$B:$B,$A70)</f>
        <v>8</v>
      </c>
      <c r="D70" s="8" t="n">
        <f aca="false">SUMIFS('Source'!$F:$F,'Source'!$A:$A,"209 - Ortoprofil Prod ROMANIA",'Source'!$B:$B,$A70)</f>
        <v>0</v>
      </c>
      <c r="E70" s="8" t="n">
        <f aca="false">D70*$J$5</f>
        <v>0</v>
      </c>
      <c r="F70" s="8" t="n">
        <f aca="false">E70-C70</f>
        <v>-8</v>
      </c>
      <c r="G70" s="9" t="n">
        <f aca="false">IF(AND(C70=0,E70=0),0,IF(C70=0,"New",(E70-C70)/C70))</f>
        <v>-1</v>
      </c>
      <c r="H70" s="8" t="n">
        <f aca="false">SUMIFS('Source'!$E:$E,'Source'!$A:$A,"209 - Ortoprofil Prod ROMANIA",'Source'!$B:$B,$A70)</f>
        <v>149.96</v>
      </c>
      <c r="I70" s="8" t="n">
        <f aca="false">SUMIFS('Source'!$G:$G,'Source'!$A:$A,"209 - Ortoprofil Prod ROMANIA",'Source'!$B:$B,$A70)</f>
        <v>0</v>
      </c>
      <c r="J70" s="8" t="n">
        <f aca="false">I70*$J$5</f>
        <v>0</v>
      </c>
      <c r="K70" s="8" t="n">
        <f aca="false">J70-H70</f>
        <v>-149.96</v>
      </c>
      <c r="L70" s="9" t="n">
        <f aca="false">IF(AND(H70=0,J70=0),0,IF(H70=0,"New",(J70-H70)/H70))</f>
        <v>-1</v>
      </c>
      <c r="M70" s="7" t="str">
        <f aca="false">IF(AND(OR(C70&lt;&gt;0,H70&lt;&gt;0),D70=0,I70=0),"DROP",IF(AND(OR(D70&lt;&gt;0,I70&lt;&gt;0),C70=0,H70=0),"NEW",""))</f>
        <v>DROP</v>
      </c>
    </row>
    <row r="71" customFormat="false" ht="15" hidden="false" customHeight="false" outlineLevel="0" collapsed="false">
      <c r="A71" s="7" t="s">
        <v>306</v>
      </c>
      <c r="B71" s="7" t="str">
        <f aca="false">IFERROR(INDEX('Source'!$C:$C,MATCH($A71,'Source'!$B:$B,0)),"")</f>
        <v>ICE &amp; GO</v>
      </c>
      <c r="C71" s="8" t="n">
        <f aca="false">SUMIFS('Source'!$D:$D,'Source'!$A:$A,"209 - Ortoprofil Prod ROMANIA",'Source'!$B:$B,$A71)</f>
        <v>40</v>
      </c>
      <c r="D71" s="8" t="n">
        <f aca="false">SUMIFS('Source'!$F:$F,'Source'!$A:$A,"209 - Ortoprofil Prod ROMANIA",'Source'!$B:$B,$A71)</f>
        <v>55</v>
      </c>
      <c r="E71" s="8" t="n">
        <f aca="false">D71*$J$5</f>
        <v>69.4736842105263</v>
      </c>
      <c r="F71" s="8" t="n">
        <f aca="false">E71-C71</f>
        <v>29.4736842105263</v>
      </c>
      <c r="G71" s="9" t="n">
        <f aca="false">IF(AND(C71=0,E71=0),0,IF(C71=0,"New",(E71-C71)/C71))</f>
        <v>0.736842105263158</v>
      </c>
      <c r="H71" s="8" t="n">
        <f aca="false">SUMIFS('Source'!$E:$E,'Source'!$A:$A,"209 - Ortoprofil Prod ROMANIA",'Source'!$B:$B,$A71)</f>
        <v>389.19</v>
      </c>
      <c r="I71" s="8" t="n">
        <f aca="false">SUMIFS('Source'!$G:$G,'Source'!$A:$A,"209 - Ortoprofil Prod ROMANIA",'Source'!$B:$B,$A71)</f>
        <v>532.29</v>
      </c>
      <c r="J71" s="8" t="n">
        <f aca="false">I71*$J$5</f>
        <v>672.366315789474</v>
      </c>
      <c r="K71" s="8" t="n">
        <f aca="false">J71-H71</f>
        <v>283.176315789474</v>
      </c>
      <c r="L71" s="9" t="n">
        <f aca="false">IF(AND(H71=0,J71=0),0,IF(H71=0,"New",(J71-H71)/H71))</f>
        <v>0.727604295561226</v>
      </c>
      <c r="M71" s="7" t="str">
        <f aca="false">IF(AND(OR(C71&lt;&gt;0,H71&lt;&gt;0),D71=0,I71=0),"DROP",IF(AND(OR(D71&lt;&gt;0,I71&lt;&gt;0),C71=0,H71=0),"NEW",""))</f>
        <v/>
      </c>
    </row>
    <row r="72" customFormat="false" ht="15" hidden="false" customHeight="false" outlineLevel="0" collapsed="false">
      <c r="A72" s="7" t="s">
        <v>232</v>
      </c>
      <c r="B72" s="7" t="str">
        <f aca="false">IFERROR(INDEX('Source'!$C:$C,MATCH($A72,'Source'!$B:$B,0)),"")</f>
        <v>מגן מרפק</v>
      </c>
      <c r="C72" s="8" t="n">
        <f aca="false">SUMIFS('Source'!$D:$D,'Source'!$A:$A,"209 - Ortoprofil Prod ROMANIA",'Source'!$B:$B,$A72)</f>
        <v>40</v>
      </c>
      <c r="D72" s="8" t="n">
        <f aca="false">SUMIFS('Source'!$F:$F,'Source'!$A:$A,"209 - Ortoprofil Prod ROMANIA",'Source'!$B:$B,$A72)</f>
        <v>27</v>
      </c>
      <c r="E72" s="8" t="n">
        <f aca="false">D72*$J$5</f>
        <v>34.1052631578947</v>
      </c>
      <c r="F72" s="8" t="n">
        <f aca="false">E72-C72</f>
        <v>-5.89473684210527</v>
      </c>
      <c r="G72" s="9" t="n">
        <f aca="false">IF(AND(C72=0,E72=0),0,IF(C72=0,"New",(E72-C72)/C72))</f>
        <v>-0.147368421052632</v>
      </c>
      <c r="H72" s="8" t="n">
        <f aca="false">SUMIFS('Source'!$E:$E,'Source'!$A:$A,"209 - Ortoprofil Prod ROMANIA",'Source'!$B:$B,$A72)</f>
        <v>417.89</v>
      </c>
      <c r="I72" s="8" t="n">
        <f aca="false">SUMIFS('Source'!$G:$G,'Source'!$A:$A,"209 - Ortoprofil Prod ROMANIA",'Source'!$B:$B,$A72)</f>
        <v>279.78</v>
      </c>
      <c r="J72" s="8" t="n">
        <f aca="false">I72*$J$5</f>
        <v>353.406315789474</v>
      </c>
      <c r="K72" s="8" t="n">
        <f aca="false">J72-H72</f>
        <v>-64.4836842105263</v>
      </c>
      <c r="L72" s="9" t="n">
        <f aca="false">IF(AND(H72=0,J72=0),0,IF(H72=0,"New",(J72-H72)/H72))</f>
        <v>-0.154307794420844</v>
      </c>
      <c r="M72" s="7" t="str">
        <f aca="false">IF(AND(OR(C72&lt;&gt;0,H72&lt;&gt;0),D72=0,I72=0),"DROP",IF(AND(OR(D72&lt;&gt;0,I72&lt;&gt;0),C72=0,H72=0),"NEW",""))</f>
        <v/>
      </c>
    </row>
    <row r="73" customFormat="false" ht="15" hidden="false" customHeight="false" outlineLevel="0" collapsed="false">
      <c r="A73" s="7" t="s">
        <v>159</v>
      </c>
      <c r="B73" s="7" t="str">
        <f aca="false">IFERROR(INDEX('Source'!$C:$C,MATCH($A73,'Source'!$B:$B,0)),"")</f>
        <v>אצבעון מפלסטיק  ליד</v>
      </c>
      <c r="C73" s="8" t="n">
        <f aca="false">SUMIFS('Source'!$D:$D,'Source'!$A:$A,"209 - Ortoprofil Prod ROMANIA",'Source'!$B:$B,$A73)</f>
        <v>277</v>
      </c>
      <c r="D73" s="8" t="n">
        <f aca="false">SUMIFS('Source'!$F:$F,'Source'!$A:$A,"209 - Ortoprofil Prod ROMANIA",'Source'!$B:$B,$A73)</f>
        <v>260</v>
      </c>
      <c r="E73" s="8" t="n">
        <f aca="false">D73*$J$5</f>
        <v>328.421052631579</v>
      </c>
      <c r="F73" s="8" t="n">
        <f aca="false">E73-C73</f>
        <v>51.4210526315789</v>
      </c>
      <c r="G73" s="9" t="n">
        <f aca="false">IF(AND(C73=0,E73=0),0,IF(C73=0,"New",(E73-C73)/C73))</f>
        <v>0.185635569067072</v>
      </c>
      <c r="H73" s="8" t="n">
        <f aca="false">SUMIFS('Source'!$E:$E,'Source'!$A:$A,"209 - Ortoprofil Prod ROMANIA",'Source'!$B:$B,$A73)</f>
        <v>2322.18</v>
      </c>
      <c r="I73" s="8" t="n">
        <f aca="false">SUMIFS('Source'!$G:$G,'Source'!$A:$A,"209 - Ortoprofil Prod ROMANIA",'Source'!$B:$B,$A73)</f>
        <v>2193.63</v>
      </c>
      <c r="J73" s="8" t="n">
        <f aca="false">I73*$J$5</f>
        <v>2770.90105263158</v>
      </c>
      <c r="K73" s="8" t="n">
        <f aca="false">J73-H73</f>
        <v>448.721052631579</v>
      </c>
      <c r="L73" s="9" t="n">
        <f aca="false">IF(AND(H73=0,J73=0),0,IF(H73=0,"New",(J73-H73)/H73))</f>
        <v>0.193232674741656</v>
      </c>
      <c r="M73" s="7" t="str">
        <f aca="false">IF(AND(OR(C73&lt;&gt;0,H73&lt;&gt;0),D73=0,I73=0),"DROP",IF(AND(OR(D73&lt;&gt;0,I73&lt;&gt;0),C73=0,H73=0),"NEW",""))</f>
        <v/>
      </c>
    </row>
    <row r="74" customFormat="false" ht="15" hidden="false" customHeight="false" outlineLevel="0" collapsed="false">
      <c r="A74" s="7" t="s">
        <v>296</v>
      </c>
      <c r="B74" s="7" t="str">
        <f aca="false">IFERROR(INDEX('Source'!$C:$C,MATCH($A74,'Source'!$B:$B,0)),"")</f>
        <v>סד לאצבע הדק</v>
      </c>
      <c r="C74" s="8" t="n">
        <f aca="false">SUMIFS('Source'!$D:$D,'Source'!$A:$A,"209 - Ortoprofil Prod ROMANIA",'Source'!$B:$B,$A74)</f>
        <v>111</v>
      </c>
      <c r="D74" s="8" t="n">
        <f aca="false">SUMIFS('Source'!$F:$F,'Source'!$A:$A,"209 - Ortoprofil Prod ROMANIA",'Source'!$B:$B,$A74)</f>
        <v>120</v>
      </c>
      <c r="E74" s="8" t="n">
        <f aca="false">D74*$J$5</f>
        <v>151.578947368421</v>
      </c>
      <c r="F74" s="8" t="n">
        <f aca="false">E74-C74</f>
        <v>40.578947368421</v>
      </c>
      <c r="G74" s="9" t="n">
        <f aca="false">IF(AND(C74=0,E74=0),0,IF(C74=0,"New",(E74-C74)/C74))</f>
        <v>0.365576102418208</v>
      </c>
      <c r="H74" s="8" t="n">
        <f aca="false">SUMIFS('Source'!$E:$E,'Source'!$A:$A,"209 - Ortoprofil Prod ROMANIA",'Source'!$B:$B,$A74)</f>
        <v>1511.29</v>
      </c>
      <c r="I74" s="8" t="n">
        <f aca="false">SUMIFS('Source'!$G:$G,'Source'!$A:$A,"209 - Ortoprofil Prod ROMANIA",'Source'!$B:$B,$A74)</f>
        <v>1638.91</v>
      </c>
      <c r="J74" s="8" t="n">
        <f aca="false">I74*$J$5</f>
        <v>2070.20210526316</v>
      </c>
      <c r="K74" s="8" t="n">
        <f aca="false">J74-H74</f>
        <v>558.912105263158</v>
      </c>
      <c r="L74" s="9" t="n">
        <f aca="false">IF(AND(H74=0,J74=0),0,IF(H74=0,"New",(J74-H74)/H74))</f>
        <v>0.369824524256203</v>
      </c>
      <c r="M74" s="7" t="str">
        <f aca="false">IF(AND(OR(C74&lt;&gt;0,H74&lt;&gt;0),D74=0,I74=0),"DROP",IF(AND(OR(D74&lt;&gt;0,I74&lt;&gt;0),C74=0,H74=0),"NEW",""))</f>
        <v/>
      </c>
    </row>
    <row r="75" customFormat="false" ht="15" hidden="false" customHeight="false" outlineLevel="0" collapsed="false">
      <c r="A75" s="7" t="s">
        <v>150</v>
      </c>
      <c r="B75" s="7" t="str">
        <f aca="false">IFERROR(INDEX('Source'!$C:$C,MATCH($A75,'Source'!$B:$B,0)),"")</f>
        <v>שרוול מסיליקון ל</v>
      </c>
      <c r="C75" s="8" t="n">
        <f aca="false">SUMIFS('Source'!$D:$D,'Source'!$A:$A,"209 - Ortoprofil Prod ROMANIA",'Source'!$B:$B,$A75)</f>
        <v>180</v>
      </c>
      <c r="D75" s="8" t="n">
        <f aca="false">SUMIFS('Source'!$F:$F,'Source'!$A:$A,"209 - Ortoprofil Prod ROMANIA",'Source'!$B:$B,$A75)</f>
        <v>168</v>
      </c>
      <c r="E75" s="8" t="n">
        <f aca="false">D75*$J$5</f>
        <v>212.210526315789</v>
      </c>
      <c r="F75" s="8" t="n">
        <f aca="false">E75-C75</f>
        <v>32.2105263157895</v>
      </c>
      <c r="G75" s="9" t="n">
        <f aca="false">IF(AND(C75=0,E75=0),0,IF(C75=0,"New",(E75-C75)/C75))</f>
        <v>0.178947368421053</v>
      </c>
      <c r="H75" s="8" t="n">
        <f aca="false">SUMIFS('Source'!$E:$E,'Source'!$A:$A,"209 - Ortoprofil Prod ROMANIA",'Source'!$B:$B,$A75)</f>
        <v>1530.52</v>
      </c>
      <c r="I75" s="8" t="n">
        <f aca="false">SUMIFS('Source'!$G:$G,'Source'!$A:$A,"209 - Ortoprofil Prod ROMANIA",'Source'!$B:$B,$A75)</f>
        <v>1416.58</v>
      </c>
      <c r="J75" s="8" t="n">
        <f aca="false">I75*$J$5</f>
        <v>1789.36421052632</v>
      </c>
      <c r="K75" s="8" t="n">
        <f aca="false">J75-H75</f>
        <v>258.844210526316</v>
      </c>
      <c r="L75" s="9" t="n">
        <f aca="false">IF(AND(H75=0,J75=0),0,IF(H75=0,"New",(J75-H75)/H75))</f>
        <v>0.169121743280921</v>
      </c>
      <c r="M75" s="7" t="str">
        <f aca="false">IF(AND(OR(C75&lt;&gt;0,H75&lt;&gt;0),D75=0,I75=0),"DROP",IF(AND(OR(D75&lt;&gt;0,I75&lt;&gt;0),C75=0,H75=0),"NEW",""))</f>
        <v/>
      </c>
    </row>
    <row r="76" customFormat="false" ht="15" hidden="false" customHeight="false" outlineLevel="0" collapsed="false">
      <c r="A76" s="7" t="s">
        <v>371</v>
      </c>
      <c r="B76" s="7" t="str">
        <f aca="false">IFERROR(INDEX('Source'!$C:$C,MATCH($A76,'Source'!$B:$B,0)),"")</f>
        <v>URIEL STRAP4U BLACK L-XL</v>
      </c>
      <c r="C76" s="8" t="n">
        <f aca="false">SUMIFS('Source'!$D:$D,'Source'!$A:$A,"209 - Ortoprofil Prod ROMANIA",'Source'!$B:$B,$A76)</f>
        <v>0</v>
      </c>
      <c r="D76" s="8" t="n">
        <f aca="false">SUMIFS('Source'!$F:$F,'Source'!$A:$A,"209 - Ortoprofil Prod ROMANIA",'Source'!$B:$B,$A76)</f>
        <v>2</v>
      </c>
      <c r="E76" s="8" t="n">
        <f aca="false">D76*$J$5</f>
        <v>2.52631578947368</v>
      </c>
      <c r="F76" s="8" t="n">
        <f aca="false">E76-C76</f>
        <v>2.52631578947368</v>
      </c>
      <c r="G76" s="9" t="str">
        <f aca="false">IF(AND(C76=0,E76=0),0,IF(C76=0,"New",(E76-C76)/C76))</f>
        <v>New</v>
      </c>
      <c r="H76" s="8" t="n">
        <f aca="false">SUMIFS('Source'!$E:$E,'Source'!$A:$A,"209 - Ortoprofil Prod ROMANIA",'Source'!$B:$B,$A76)</f>
        <v>0</v>
      </c>
      <c r="I76" s="8" t="n">
        <f aca="false">SUMIFS('Source'!$G:$G,'Source'!$A:$A,"209 - Ortoprofil Prod ROMANIA",'Source'!$B:$B,$A76)</f>
        <v>104.57</v>
      </c>
      <c r="J76" s="8" t="n">
        <f aca="false">I76*$J$5</f>
        <v>132.088421052632</v>
      </c>
      <c r="K76" s="8" t="n">
        <f aca="false">J76-H76</f>
        <v>132.088421052632</v>
      </c>
      <c r="L76" s="9" t="str">
        <f aca="false">IF(AND(H76=0,J76=0),0,IF(H76=0,"New",(J76-H76)/H76))</f>
        <v>New</v>
      </c>
      <c r="M76" s="7" t="str">
        <f aca="false">IF(AND(OR(C76&lt;&gt;0,H76&lt;&gt;0),D76=0,I76=0),"DROP",IF(AND(OR(D76&lt;&gt;0,I76&lt;&gt;0),C76=0,H76=0),"NEW",""))</f>
        <v>NEW</v>
      </c>
    </row>
    <row r="77" customFormat="false" ht="15" hidden="false" customHeight="false" outlineLevel="0" collapsed="false">
      <c r="A77" s="7" t="s">
        <v>189</v>
      </c>
      <c r="B77" s="7" t="str">
        <f aca="false">IFERROR(INDEX('Source'!$C:$C,MATCH($A77,'Source'!$B:$B,0)),"")</f>
        <v>מגן ברך רגיל</v>
      </c>
      <c r="C77" s="8" t="n">
        <f aca="false">SUMIFS('Source'!$D:$D,'Source'!$A:$A,"209 - Ortoprofil Prod ROMANIA",'Source'!$B:$B,$A77)</f>
        <v>26</v>
      </c>
      <c r="D77" s="8" t="n">
        <f aca="false">SUMIFS('Source'!$F:$F,'Source'!$A:$A,"209 - Ortoprofil Prod ROMANIA",'Source'!$B:$B,$A77)</f>
        <v>36</v>
      </c>
      <c r="E77" s="8" t="n">
        <f aca="false">D77*$J$5</f>
        <v>45.4736842105263</v>
      </c>
      <c r="F77" s="8" t="n">
        <f aca="false">E77-C77</f>
        <v>19.4736842105263</v>
      </c>
      <c r="G77" s="9" t="n">
        <f aca="false">IF(AND(C77=0,E77=0),0,IF(C77=0,"New",(E77-C77)/C77))</f>
        <v>0.748987854251012</v>
      </c>
      <c r="H77" s="8" t="n">
        <f aca="false">SUMIFS('Source'!$E:$E,'Source'!$A:$A,"209 - Ortoprofil Prod ROMANIA",'Source'!$B:$B,$A77)</f>
        <v>269.78</v>
      </c>
      <c r="I77" s="8" t="n">
        <f aca="false">SUMIFS('Source'!$G:$G,'Source'!$A:$A,"209 - Ortoprofil Prod ROMANIA",'Source'!$B:$B,$A77)</f>
        <v>370.51</v>
      </c>
      <c r="J77" s="8" t="n">
        <f aca="false">I77*$J$5</f>
        <v>468.012631578947</v>
      </c>
      <c r="K77" s="8" t="n">
        <f aca="false">J77-H77</f>
        <v>198.232631578947</v>
      </c>
      <c r="L77" s="9" t="n">
        <f aca="false">IF(AND(H77=0,J77=0),0,IF(H77=0,"New",(J77-H77)/H77))</f>
        <v>0.734793652527791</v>
      </c>
      <c r="M77" s="7" t="str">
        <f aca="false">IF(AND(OR(C77&lt;&gt;0,H77&lt;&gt;0),D77=0,I77=0),"DROP",IF(AND(OR(D77&lt;&gt;0,I77&lt;&gt;0),C77=0,H77=0),"NEW",""))</f>
        <v/>
      </c>
    </row>
    <row r="78" customFormat="false" ht="15" hidden="false" customHeight="false" outlineLevel="0" collapsed="false">
      <c r="A78" s="7" t="s">
        <v>297</v>
      </c>
      <c r="B78" s="7" t="str">
        <f aca="false">IFERROR(INDEX('Source'!$C:$C,MATCH($A78,'Source'!$B:$B,0)),"")</f>
        <v>טבעת אלסטית מסיליקון</v>
      </c>
      <c r="C78" s="8" t="n">
        <f aca="false">SUMIFS('Source'!$D:$D,'Source'!$A:$A,"209 - Ortoprofil Prod ROMANIA",'Source'!$B:$B,$A78)</f>
        <v>19</v>
      </c>
      <c r="D78" s="8" t="n">
        <f aca="false">SUMIFS('Source'!$F:$F,'Source'!$A:$A,"209 - Ortoprofil Prod ROMANIA",'Source'!$B:$B,$A78)</f>
        <v>0</v>
      </c>
      <c r="E78" s="8" t="n">
        <f aca="false">D78*$J$5</f>
        <v>0</v>
      </c>
      <c r="F78" s="8" t="n">
        <f aca="false">E78-C78</f>
        <v>-19</v>
      </c>
      <c r="G78" s="9" t="n">
        <f aca="false">IF(AND(C78=0,E78=0),0,IF(C78=0,"New",(E78-C78)/C78))</f>
        <v>-1</v>
      </c>
      <c r="H78" s="8" t="n">
        <f aca="false">SUMIFS('Source'!$E:$E,'Source'!$A:$A,"209 - Ortoprofil Prod ROMANIA",'Source'!$B:$B,$A78)</f>
        <v>99.8</v>
      </c>
      <c r="I78" s="8" t="n">
        <f aca="false">SUMIFS('Source'!$G:$G,'Source'!$A:$A,"209 - Ortoprofil Prod ROMANIA",'Source'!$B:$B,$A78)</f>
        <v>0</v>
      </c>
      <c r="J78" s="8" t="n">
        <f aca="false">I78*$J$5</f>
        <v>0</v>
      </c>
      <c r="K78" s="8" t="n">
        <f aca="false">J78-H78</f>
        <v>-99.8</v>
      </c>
      <c r="L78" s="9" t="n">
        <f aca="false">IF(AND(H78=0,J78=0),0,IF(H78=0,"New",(J78-H78)/H78))</f>
        <v>-1</v>
      </c>
      <c r="M78" s="7" t="str">
        <f aca="false">IF(AND(OR(C78&lt;&gt;0,H78&lt;&gt;0),D78=0,I78=0),"DROP",IF(AND(OR(D78&lt;&gt;0,I78&lt;&gt;0),C78=0,H78=0),"NEW",""))</f>
        <v>DROP</v>
      </c>
    </row>
    <row r="79" customFormat="false" ht="15" hidden="false" customHeight="false" outlineLevel="0" collapsed="false">
      <c r="A79" s="7" t="s">
        <v>566</v>
      </c>
      <c r="B79" s="7" t="str">
        <f aca="false">IFERROR(INDEX('Source'!$C:$C,MATCH($A79,'Source'!$B:$B,0)),"")</f>
        <v>מגן מרפק</v>
      </c>
      <c r="C79" s="8" t="n">
        <f aca="false">SUMIFS('Source'!$D:$D,'Source'!$A:$A,"209 - Ortoprofil Prod ROMANIA",'Source'!$B:$B,$A79)</f>
        <v>12</v>
      </c>
      <c r="D79" s="8" t="n">
        <f aca="false">SUMIFS('Source'!$F:$F,'Source'!$A:$A,"209 - Ortoprofil Prod ROMANIA",'Source'!$B:$B,$A79)</f>
        <v>4</v>
      </c>
      <c r="E79" s="8" t="n">
        <f aca="false">D79*$J$5</f>
        <v>5.05263157894737</v>
      </c>
      <c r="F79" s="8" t="n">
        <f aca="false">E79-C79</f>
        <v>-6.94736842105263</v>
      </c>
      <c r="G79" s="9" t="n">
        <f aca="false">IF(AND(C79=0,E79=0),0,IF(C79=0,"New",(E79-C79)/C79))</f>
        <v>-0.578947368421053</v>
      </c>
      <c r="H79" s="8" t="n">
        <f aca="false">SUMIFS('Source'!$E:$E,'Source'!$A:$A,"209 - Ortoprofil Prod ROMANIA",'Source'!$B:$B,$A79)</f>
        <v>123.47</v>
      </c>
      <c r="I79" s="8" t="n">
        <f aca="false">SUMIFS('Source'!$G:$G,'Source'!$A:$A,"209 - Ortoprofil Prod ROMANIA",'Source'!$B:$B,$A79)</f>
        <v>41.9</v>
      </c>
      <c r="J79" s="8" t="n">
        <f aca="false">I79*$J$5</f>
        <v>52.9263157894737</v>
      </c>
      <c r="K79" s="8" t="n">
        <f aca="false">J79-H79</f>
        <v>-70.5436842105263</v>
      </c>
      <c r="L79" s="9" t="n">
        <f aca="false">IF(AND(H79=0,J79=0),0,IF(H79=0,"New",(J79-H79)/H79))</f>
        <v>-0.571342708435461</v>
      </c>
      <c r="M79" s="7" t="str">
        <f aca="false">IF(AND(OR(C79&lt;&gt;0,H79&lt;&gt;0),D79=0,I79=0),"DROP",IF(AND(OR(D79&lt;&gt;0,I79&lt;&gt;0),C79=0,H79=0),"NEW",""))</f>
        <v/>
      </c>
    </row>
    <row r="80" customFormat="false" ht="15" hidden="false" customHeight="false" outlineLevel="0" collapsed="false">
      <c r="A80" s="7" t="s">
        <v>573</v>
      </c>
      <c r="B80" s="7" t="str">
        <f aca="false">IFERROR(INDEX('Source'!$C:$C,MATCH($A80,'Source'!$B:$B,0)),"")</f>
        <v>מגן ברך רגיל</v>
      </c>
      <c r="C80" s="8" t="n">
        <f aca="false">SUMIFS('Source'!$D:$D,'Source'!$A:$A,"209 - Ortoprofil Prod ROMANIA",'Source'!$B:$B,$A80)</f>
        <v>0</v>
      </c>
      <c r="D80" s="8" t="n">
        <f aca="false">SUMIFS('Source'!$F:$F,'Source'!$A:$A,"209 - Ortoprofil Prod ROMANIA",'Source'!$B:$B,$A80)</f>
        <v>6</v>
      </c>
      <c r="E80" s="8" t="n">
        <f aca="false">D80*$J$5</f>
        <v>7.57894736842105</v>
      </c>
      <c r="F80" s="8" t="n">
        <f aca="false">E80-C80</f>
        <v>7.57894736842105</v>
      </c>
      <c r="G80" s="9" t="str">
        <f aca="false">IF(AND(C80=0,E80=0),0,IF(C80=0,"New",(E80-C80)/C80))</f>
        <v>New</v>
      </c>
      <c r="H80" s="8" t="n">
        <f aca="false">SUMIFS('Source'!$E:$E,'Source'!$A:$A,"209 - Ortoprofil Prod ROMANIA",'Source'!$B:$B,$A80)</f>
        <v>0</v>
      </c>
      <c r="I80" s="8" t="n">
        <f aca="false">SUMIFS('Source'!$G:$G,'Source'!$A:$A,"209 - Ortoprofil Prod ROMANIA",'Source'!$B:$B,$A80)</f>
        <v>62.44</v>
      </c>
      <c r="J80" s="8" t="n">
        <f aca="false">I80*$J$5</f>
        <v>78.8715789473684</v>
      </c>
      <c r="K80" s="8" t="n">
        <f aca="false">J80-H80</f>
        <v>78.8715789473684</v>
      </c>
      <c r="L80" s="9" t="str">
        <f aca="false">IF(AND(H80=0,J80=0),0,IF(H80=0,"New",(J80-H80)/H80))</f>
        <v>New</v>
      </c>
      <c r="M80" s="7" t="str">
        <f aca="false">IF(AND(OR(C80&lt;&gt;0,H80&lt;&gt;0),D80=0,I80=0),"DROP",IF(AND(OR(D80&lt;&gt;0,I80&lt;&gt;0),C80=0,H80=0),"NEW",""))</f>
        <v>NEW</v>
      </c>
    </row>
    <row r="81" customFormat="false" ht="15" hidden="false" customHeight="false" outlineLevel="0" collapsed="false">
      <c r="A81" s="7" t="s">
        <v>323</v>
      </c>
      <c r="B81" s="7" t="str">
        <f aca="false">IFERROR(INDEX('Source'!$C:$C,MATCH($A81,'Source'!$B:$B,0)),"")</f>
        <v>מגן זרת מסיליקון</v>
      </c>
      <c r="C81" s="8" t="n">
        <f aca="false">SUMIFS('Source'!$D:$D,'Source'!$A:$A,"209 - Ortoprofil Prod ROMANIA",'Source'!$B:$B,$A81)</f>
        <v>4</v>
      </c>
      <c r="D81" s="8" t="n">
        <f aca="false">SUMIFS('Source'!$F:$F,'Source'!$A:$A,"209 - Ortoprofil Prod ROMANIA",'Source'!$B:$B,$A81)</f>
        <v>0</v>
      </c>
      <c r="E81" s="8" t="n">
        <f aca="false">D81*$J$5</f>
        <v>0</v>
      </c>
      <c r="F81" s="8" t="n">
        <f aca="false">E81-C81</f>
        <v>-4</v>
      </c>
      <c r="G81" s="9" t="n">
        <f aca="false">IF(AND(C81=0,E81=0),0,IF(C81=0,"New",(E81-C81)/C81))</f>
        <v>-1</v>
      </c>
      <c r="H81" s="8" t="n">
        <f aca="false">SUMIFS('Source'!$E:$E,'Source'!$A:$A,"209 - Ortoprofil Prod ROMANIA",'Source'!$B:$B,$A81)</f>
        <v>55.9</v>
      </c>
      <c r="I81" s="8" t="n">
        <f aca="false">SUMIFS('Source'!$G:$G,'Source'!$A:$A,"209 - Ortoprofil Prod ROMANIA",'Source'!$B:$B,$A81)</f>
        <v>0</v>
      </c>
      <c r="J81" s="8" t="n">
        <f aca="false">I81*$J$5</f>
        <v>0</v>
      </c>
      <c r="K81" s="8" t="n">
        <f aca="false">J81-H81</f>
        <v>-55.9</v>
      </c>
      <c r="L81" s="9" t="n">
        <f aca="false">IF(AND(H81=0,J81=0),0,IF(H81=0,"New",(J81-H81)/H81))</f>
        <v>-1</v>
      </c>
      <c r="M81" s="7" t="str">
        <f aca="false">IF(AND(OR(C81&lt;&gt;0,H81&lt;&gt;0),D81=0,I81=0),"DROP",IF(AND(OR(D81&lt;&gt;0,I81&lt;&gt;0),C81=0,H81=0),"NEW",""))</f>
        <v>DROP</v>
      </c>
    </row>
    <row r="82" customFormat="false" ht="15" hidden="false" customHeight="false" outlineLevel="0" collapsed="false">
      <c r="A82" s="7" t="s">
        <v>314</v>
      </c>
      <c r="B82" s="7" t="str">
        <f aca="false">IFERROR(INDEX('Source'!$C:$C,MATCH($A82,'Source'!$B:$B,0)),"")</f>
        <v>חגורת גב+סגירה כפולה</v>
      </c>
      <c r="C82" s="8" t="n">
        <f aca="false">SUMIFS('Source'!$D:$D,'Source'!$A:$A,"209 - Ortoprofil Prod ROMANIA",'Source'!$B:$B,$A82)</f>
        <v>1</v>
      </c>
      <c r="D82" s="8" t="n">
        <f aca="false">SUMIFS('Source'!$F:$F,'Source'!$A:$A,"209 - Ortoprofil Prod ROMANIA",'Source'!$B:$B,$A82)</f>
        <v>0</v>
      </c>
      <c r="E82" s="8" t="n">
        <f aca="false">D82*$J$5</f>
        <v>0</v>
      </c>
      <c r="F82" s="8" t="n">
        <f aca="false">E82-C82</f>
        <v>-1</v>
      </c>
      <c r="G82" s="9" t="n">
        <f aca="false">IF(AND(C82=0,E82=0),0,IF(C82=0,"New",(E82-C82)/C82))</f>
        <v>-1</v>
      </c>
      <c r="H82" s="8" t="n">
        <f aca="false">SUMIFS('Source'!$E:$E,'Source'!$A:$A,"209 - Ortoprofil Prod ROMANIA",'Source'!$B:$B,$A82)</f>
        <v>53.62</v>
      </c>
      <c r="I82" s="8" t="n">
        <f aca="false">SUMIFS('Source'!$G:$G,'Source'!$A:$A,"209 - Ortoprofil Prod ROMANIA",'Source'!$B:$B,$A82)</f>
        <v>0</v>
      </c>
      <c r="J82" s="8" t="n">
        <f aca="false">I82*$J$5</f>
        <v>0</v>
      </c>
      <c r="K82" s="8" t="n">
        <f aca="false">J82-H82</f>
        <v>-53.62</v>
      </c>
      <c r="L82" s="9" t="n">
        <f aca="false">IF(AND(H82=0,J82=0),0,IF(H82=0,"New",(J82-H82)/H82))</f>
        <v>-1</v>
      </c>
      <c r="M82" s="7" t="str">
        <f aca="false">IF(AND(OR(C82&lt;&gt;0,H82&lt;&gt;0),D82=0,I82=0),"DROP",IF(AND(OR(D82&lt;&gt;0,I82&lt;&gt;0),C82=0,H82=0),"NEW",""))</f>
        <v>DROP</v>
      </c>
    </row>
    <row r="83" customFormat="false" ht="15" hidden="false" customHeight="false" outlineLevel="0" collapsed="false">
      <c r="A83" s="7" t="s">
        <v>312</v>
      </c>
      <c r="B83" s="7" t="str">
        <f aca="false">IFERROR(INDEX('Source'!$C:$C,MATCH($A83,'Source'!$B:$B,0)),"")</f>
        <v>מגן מרפק</v>
      </c>
      <c r="C83" s="8" t="n">
        <f aca="false">SUMIFS('Source'!$D:$D,'Source'!$A:$A,"209 - Ortoprofil Prod ROMANIA",'Source'!$B:$B,$A83)</f>
        <v>22</v>
      </c>
      <c r="D83" s="8" t="n">
        <f aca="false">SUMIFS('Source'!$F:$F,'Source'!$A:$A,"209 - Ortoprofil Prod ROMANIA",'Source'!$B:$B,$A83)</f>
        <v>17</v>
      </c>
      <c r="E83" s="8" t="n">
        <f aca="false">D83*$J$5</f>
        <v>21.4736842105263</v>
      </c>
      <c r="F83" s="8" t="n">
        <f aca="false">E83-C83</f>
        <v>-0.526315789473685</v>
      </c>
      <c r="G83" s="9" t="n">
        <f aca="false">IF(AND(C83=0,E83=0),0,IF(C83=0,"New",(E83-C83)/C83))</f>
        <v>-0.0239234449760766</v>
      </c>
      <c r="H83" s="8" t="n">
        <f aca="false">SUMIFS('Source'!$E:$E,'Source'!$A:$A,"209 - Ortoprofil Prod ROMANIA",'Source'!$B:$B,$A83)</f>
        <v>226.6</v>
      </c>
      <c r="I83" s="8" t="n">
        <f aca="false">SUMIFS('Source'!$G:$G,'Source'!$A:$A,"209 - Ortoprofil Prod ROMANIA",'Source'!$B:$B,$A83)</f>
        <v>173.34</v>
      </c>
      <c r="J83" s="8" t="n">
        <f aca="false">I83*$J$5</f>
        <v>218.955789473684</v>
      </c>
      <c r="K83" s="8" t="n">
        <f aca="false">J83-H83</f>
        <v>-7.64421052631579</v>
      </c>
      <c r="L83" s="9" t="n">
        <f aca="false">IF(AND(H83=0,J83=0),0,IF(H83=0,"New",(J83-H83)/H83))</f>
        <v>-0.0337343800808287</v>
      </c>
      <c r="M83" s="7" t="str">
        <f aca="false">IF(AND(OR(C83&lt;&gt;0,H83&lt;&gt;0),D83=0,I83=0),"DROP",IF(AND(OR(D83&lt;&gt;0,I83&lt;&gt;0),C83=0,H83=0),"NEW",""))</f>
        <v/>
      </c>
    </row>
    <row r="84" customFormat="false" ht="15" hidden="false" customHeight="false" outlineLevel="0" collapsed="false">
      <c r="A84" s="7" t="s">
        <v>342</v>
      </c>
      <c r="B84" s="7" t="str">
        <f aca="false">IFERROR(INDEX('Source'!$C:$C,MATCH($A84,'Source'!$B:$B,0)),"")</f>
        <v>מדבקה לשחרור לחץ</v>
      </c>
      <c r="C84" s="8" t="n">
        <f aca="false">SUMIFS('Source'!$D:$D,'Source'!$A:$A,"209 - Ortoprofil Prod ROMANIA",'Source'!$B:$B,$A84)</f>
        <v>11</v>
      </c>
      <c r="D84" s="8" t="n">
        <f aca="false">SUMIFS('Source'!$F:$F,'Source'!$A:$A,"209 - Ortoprofil Prod ROMANIA",'Source'!$B:$B,$A84)</f>
        <v>17</v>
      </c>
      <c r="E84" s="8" t="n">
        <f aca="false">D84*$J$5</f>
        <v>21.4736842105263</v>
      </c>
      <c r="F84" s="8" t="n">
        <f aca="false">E84-C84</f>
        <v>10.4736842105263</v>
      </c>
      <c r="G84" s="9" t="n">
        <f aca="false">IF(AND(C84=0,E84=0),0,IF(C84=0,"New",(E84-C84)/C84))</f>
        <v>0.952153110047847</v>
      </c>
      <c r="H84" s="8" t="n">
        <f aca="false">SUMIFS('Source'!$E:$E,'Source'!$A:$A,"209 - Ortoprofil Prod ROMANIA",'Source'!$B:$B,$A84)</f>
        <v>107.18</v>
      </c>
      <c r="I84" s="8" t="n">
        <f aca="false">SUMIFS('Source'!$G:$G,'Source'!$A:$A,"209 - Ortoprofil Prod ROMANIA",'Source'!$B:$B,$A84)</f>
        <v>160.42</v>
      </c>
      <c r="J84" s="8" t="n">
        <f aca="false">I84*$J$5</f>
        <v>202.635789473684</v>
      </c>
      <c r="K84" s="8" t="n">
        <f aca="false">J84-H84</f>
        <v>95.4557894736842</v>
      </c>
      <c r="L84" s="9" t="n">
        <f aca="false">IF(AND(H84=0,J84=0),0,IF(H84=0,"New",(J84-H84)/H84))</f>
        <v>0.89061195627621</v>
      </c>
      <c r="M84" s="7" t="str">
        <f aca="false">IF(AND(OR(C84&lt;&gt;0,H84&lt;&gt;0),D84=0,I84=0),"DROP",IF(AND(OR(D84&lt;&gt;0,I84&lt;&gt;0),C84=0,H84=0),"NEW",""))</f>
        <v/>
      </c>
    </row>
    <row r="85" customFormat="false" ht="15" hidden="false" customHeight="false" outlineLevel="0" collapsed="false">
      <c r="A85" s="7" t="s">
        <v>195</v>
      </c>
      <c r="B85" s="7" t="str">
        <f aca="false">IFERROR(INDEX('Source'!$C:$C,MATCH($A85,'Source'!$B:$B,0)),"")</f>
        <v>אצבעון מפלסטיק  ליד</v>
      </c>
      <c r="C85" s="8" t="n">
        <f aca="false">SUMIFS('Source'!$D:$D,'Source'!$A:$A,"209 - Ortoprofil Prod ROMANIA",'Source'!$B:$B,$A85)</f>
        <v>200</v>
      </c>
      <c r="D85" s="8" t="n">
        <f aca="false">SUMIFS('Source'!$F:$F,'Source'!$A:$A,"209 - Ortoprofil Prod ROMANIA",'Source'!$B:$B,$A85)</f>
        <v>205</v>
      </c>
      <c r="E85" s="8" t="n">
        <f aca="false">D85*$J$5</f>
        <v>258.947368421053</v>
      </c>
      <c r="F85" s="8" t="n">
        <f aca="false">E85-C85</f>
        <v>58.9473684210526</v>
      </c>
      <c r="G85" s="9" t="n">
        <f aca="false">IF(AND(C85=0,E85=0),0,IF(C85=0,"New",(E85-C85)/C85))</f>
        <v>0.294736842105263</v>
      </c>
      <c r="H85" s="8" t="n">
        <f aca="false">SUMIFS('Source'!$E:$E,'Source'!$A:$A,"209 - Ortoprofil Prod ROMANIA",'Source'!$B:$B,$A85)</f>
        <v>1676.51</v>
      </c>
      <c r="I85" s="8" t="n">
        <f aca="false">SUMIFS('Source'!$G:$G,'Source'!$A:$A,"209 - Ortoprofil Prod ROMANIA",'Source'!$B:$B,$A85)</f>
        <v>1720.27</v>
      </c>
      <c r="J85" s="8" t="n">
        <f aca="false">I85*$J$5</f>
        <v>2172.97263157895</v>
      </c>
      <c r="K85" s="8" t="n">
        <f aca="false">J85-H85</f>
        <v>496.462631578947</v>
      </c>
      <c r="L85" s="9" t="n">
        <f aca="false">IF(AND(H85=0,J85=0),0,IF(H85=0,"New",(J85-H85)/H85))</f>
        <v>0.296128643180743</v>
      </c>
      <c r="M85" s="7" t="str">
        <f aca="false">IF(AND(OR(C85&lt;&gt;0,H85&lt;&gt;0),D85=0,I85=0),"DROP",IF(AND(OR(D85&lt;&gt;0,I85&lt;&gt;0),C85=0,H85=0),"NEW",""))</f>
        <v/>
      </c>
    </row>
    <row r="86" customFormat="false" ht="15" hidden="false" customHeight="false" outlineLevel="0" collapsed="false">
      <c r="A86" s="7" t="s">
        <v>264</v>
      </c>
      <c r="B86" s="7" t="str">
        <f aca="false">IFERROR(INDEX('Source'!$C:$C,MATCH($A86,'Source'!$B:$B,0)),"")</f>
        <v>טבעת אלסטית מסי</v>
      </c>
      <c r="C86" s="8" t="n">
        <f aca="false">SUMIFS('Source'!$D:$D,'Source'!$A:$A,"209 - Ortoprofil Prod ROMANIA",'Source'!$B:$B,$A86)</f>
        <v>4</v>
      </c>
      <c r="D86" s="8" t="n">
        <f aca="false">SUMIFS('Source'!$F:$F,'Source'!$A:$A,"209 - Ortoprofil Prod ROMANIA",'Source'!$B:$B,$A86)</f>
        <v>0</v>
      </c>
      <c r="E86" s="8" t="n">
        <f aca="false">D86*$J$5</f>
        <v>0</v>
      </c>
      <c r="F86" s="8" t="n">
        <f aca="false">E86-C86</f>
        <v>-4</v>
      </c>
      <c r="G86" s="9" t="n">
        <f aca="false">IF(AND(C86=0,E86=0),0,IF(C86=0,"New",(E86-C86)/C86))</f>
        <v>-1</v>
      </c>
      <c r="H86" s="8" t="n">
        <f aca="false">SUMIFS('Source'!$E:$E,'Source'!$A:$A,"209 - Ortoprofil Prod ROMANIA",'Source'!$B:$B,$A86)</f>
        <v>26.48</v>
      </c>
      <c r="I86" s="8" t="n">
        <f aca="false">SUMIFS('Source'!$G:$G,'Source'!$A:$A,"209 - Ortoprofil Prod ROMANIA",'Source'!$B:$B,$A86)</f>
        <v>0</v>
      </c>
      <c r="J86" s="8" t="n">
        <f aca="false">I86*$J$5</f>
        <v>0</v>
      </c>
      <c r="K86" s="8" t="n">
        <f aca="false">J86-H86</f>
        <v>-26.48</v>
      </c>
      <c r="L86" s="9" t="n">
        <f aca="false">IF(AND(H86=0,J86=0),0,IF(H86=0,"New",(J86-H86)/H86))</f>
        <v>-1</v>
      </c>
      <c r="M86" s="7" t="str">
        <f aca="false">IF(AND(OR(C86&lt;&gt;0,H86&lt;&gt;0),D86=0,I86=0),"DROP",IF(AND(OR(D86&lt;&gt;0,I86&lt;&gt;0),C86=0,H86=0),"NEW",""))</f>
        <v>DROP</v>
      </c>
    </row>
    <row r="87" customFormat="false" ht="15" hidden="false" customHeight="false" outlineLevel="0" collapsed="false">
      <c r="A87" s="7" t="s">
        <v>302</v>
      </c>
      <c r="B87" s="7" t="str">
        <f aca="false">IFERROR(INDEX('Source'!$C:$C,MATCH($A87,'Source'!$B:$B,0)),"")</f>
        <v>מיישר בוהן</v>
      </c>
      <c r="C87" s="8" t="n">
        <f aca="false">SUMIFS('Source'!$D:$D,'Source'!$A:$A,"209 - Ortoprofil Prod ROMANIA",'Source'!$B:$B,$A87)</f>
        <v>4</v>
      </c>
      <c r="D87" s="8" t="n">
        <f aca="false">SUMIFS('Source'!$F:$F,'Source'!$A:$A,"209 - Ortoprofil Prod ROMANIA",'Source'!$B:$B,$A87)</f>
        <v>0</v>
      </c>
      <c r="E87" s="8" t="n">
        <f aca="false">D87*$J$5</f>
        <v>0</v>
      </c>
      <c r="F87" s="8" t="n">
        <f aca="false">E87-C87</f>
        <v>-4</v>
      </c>
      <c r="G87" s="9" t="n">
        <f aca="false">IF(AND(C87=0,E87=0),0,IF(C87=0,"New",(E87-C87)/C87))</f>
        <v>-1</v>
      </c>
      <c r="H87" s="8" t="n">
        <f aca="false">SUMIFS('Source'!$E:$E,'Source'!$A:$A,"209 - Ortoprofil Prod ROMANIA",'Source'!$B:$B,$A87)</f>
        <v>26.48</v>
      </c>
      <c r="I87" s="8" t="n">
        <f aca="false">SUMIFS('Source'!$G:$G,'Source'!$A:$A,"209 - Ortoprofil Prod ROMANIA",'Source'!$B:$B,$A87)</f>
        <v>0</v>
      </c>
      <c r="J87" s="8" t="n">
        <f aca="false">I87*$J$5</f>
        <v>0</v>
      </c>
      <c r="K87" s="8" t="n">
        <f aca="false">J87-H87</f>
        <v>-26.48</v>
      </c>
      <c r="L87" s="9" t="n">
        <f aca="false">IF(AND(H87=0,J87=0),0,IF(H87=0,"New",(J87-H87)/H87))</f>
        <v>-1</v>
      </c>
      <c r="M87" s="7" t="str">
        <f aca="false">IF(AND(OR(C87&lt;&gt;0,H87&lt;&gt;0),D87=0,I87=0),"DROP",IF(AND(OR(D87&lt;&gt;0,I87&lt;&gt;0),C87=0,H87=0),"NEW",""))</f>
        <v>DROP</v>
      </c>
    </row>
    <row r="88" customFormat="false" ht="15" hidden="false" customHeight="false" outlineLevel="0" collapsed="false">
      <c r="A88" s="7" t="s">
        <v>311</v>
      </c>
      <c r="B88" s="7" t="str">
        <f aca="false">IFERROR(INDEX('Source'!$C:$C,MATCH($A88,'Source'!$B:$B,0)),"")</f>
        <v>מדבקה רב פעמית ל</v>
      </c>
      <c r="C88" s="8" t="n">
        <f aca="false">SUMIFS('Source'!$D:$D,'Source'!$A:$A,"209 - Ortoprofil Prod ROMANIA",'Source'!$B:$B,$A88)</f>
        <v>9</v>
      </c>
      <c r="D88" s="8" t="n">
        <f aca="false">SUMIFS('Source'!$F:$F,'Source'!$A:$A,"209 - Ortoprofil Prod ROMANIA",'Source'!$B:$B,$A88)</f>
        <v>12</v>
      </c>
      <c r="E88" s="8" t="n">
        <f aca="false">D88*$J$5</f>
        <v>15.1578947368421</v>
      </c>
      <c r="F88" s="8" t="n">
        <f aca="false">E88-C88</f>
        <v>6.1578947368421</v>
      </c>
      <c r="G88" s="9" t="n">
        <f aca="false">IF(AND(C88=0,E88=0),0,IF(C88=0,"New",(E88-C88)/C88))</f>
        <v>0.684210526315789</v>
      </c>
      <c r="H88" s="8" t="n">
        <f aca="false">SUMIFS('Source'!$E:$E,'Source'!$A:$A,"209 - Ortoprofil Prod ROMANIA",'Source'!$B:$B,$A88)</f>
        <v>65.79</v>
      </c>
      <c r="I88" s="8" t="n">
        <f aca="false">SUMIFS('Source'!$G:$G,'Source'!$A:$A,"209 - Ortoprofil Prod ROMANIA",'Source'!$B:$B,$A88)</f>
        <v>90.98</v>
      </c>
      <c r="J88" s="8" t="n">
        <f aca="false">I88*$J$5</f>
        <v>114.922105263158</v>
      </c>
      <c r="K88" s="8" t="n">
        <f aca="false">J88-H88</f>
        <v>49.1321052631579</v>
      </c>
      <c r="L88" s="9" t="n">
        <f aca="false">IF(AND(H88=0,J88=0),0,IF(H88=0,"New",(J88-H88)/H88))</f>
        <v>0.746802025583796</v>
      </c>
      <c r="M88" s="7" t="str">
        <f aca="false">IF(AND(OR(C88&lt;&gt;0,H88&lt;&gt;0),D88=0,I88=0),"DROP",IF(AND(OR(D88&lt;&gt;0,I88&lt;&gt;0),C88=0,H88=0),"NEW",""))</f>
        <v/>
      </c>
    </row>
    <row r="89" customFormat="false" ht="15" hidden="false" customHeight="false" outlineLevel="0" collapsed="false">
      <c r="A89" s="7" t="s">
        <v>209</v>
      </c>
      <c r="B89" s="7" t="str">
        <f aca="false">IFERROR(INDEX('Source'!$C:$C,MATCH($A89,'Source'!$B:$B,0)),"")</f>
        <v>אצבעון מפלסטיק  ליד</v>
      </c>
      <c r="C89" s="8" t="n">
        <f aca="false">SUMIFS('Source'!$D:$D,'Source'!$A:$A,"209 - Ortoprofil Prod ROMANIA",'Source'!$B:$B,$A89)</f>
        <v>177</v>
      </c>
      <c r="D89" s="8" t="n">
        <f aca="false">SUMIFS('Source'!$F:$F,'Source'!$A:$A,"209 - Ortoprofil Prod ROMANIA",'Source'!$B:$B,$A89)</f>
        <v>180</v>
      </c>
      <c r="E89" s="8" t="n">
        <f aca="false">D89*$J$5</f>
        <v>227.368421052632</v>
      </c>
      <c r="F89" s="8" t="n">
        <f aca="false">E89-C89</f>
        <v>50.3684210526316</v>
      </c>
      <c r="G89" s="9" t="n">
        <f aca="false">IF(AND(C89=0,E89=0),0,IF(C89=0,"New",(E89-C89)/C89))</f>
        <v>0.284567350579839</v>
      </c>
      <c r="H89" s="8" t="n">
        <f aca="false">SUMIFS('Source'!$E:$E,'Source'!$A:$A,"209 - Ortoprofil Prod ROMANIA",'Source'!$B:$B,$A89)</f>
        <v>1496.47</v>
      </c>
      <c r="I89" s="8" t="n">
        <f aca="false">SUMIFS('Source'!$G:$G,'Source'!$A:$A,"209 - Ortoprofil Prod ROMANIA",'Source'!$B:$B,$A89)</f>
        <v>1520.43</v>
      </c>
      <c r="J89" s="8" t="n">
        <f aca="false">I89*$J$5</f>
        <v>1920.54315789474</v>
      </c>
      <c r="K89" s="8" t="n">
        <f aca="false">J89-H89</f>
        <v>424.073157894737</v>
      </c>
      <c r="L89" s="9" t="n">
        <f aca="false">IF(AND(H89=0,J89=0),0,IF(H89=0,"New",(J89-H89)/H89))</f>
        <v>0.28338233168372</v>
      </c>
      <c r="M89" s="7" t="str">
        <f aca="false">IF(AND(OR(C89&lt;&gt;0,H89&lt;&gt;0),D89=0,I89=0),"DROP",IF(AND(OR(D89&lt;&gt;0,I89&lt;&gt;0),C89=0,H89=0),"NEW",""))</f>
        <v/>
      </c>
    </row>
    <row r="90" customFormat="false" ht="15" hidden="false" customHeight="false" outlineLevel="0" collapsed="false">
      <c r="A90" s="7" t="s">
        <v>132</v>
      </c>
      <c r="B90" s="7" t="str">
        <f aca="false">IFERROR(INDEX('Source'!$C:$C,MATCH($A90,'Source'!$B:$B,0)),"")</f>
        <v>מדבקה ג'ל למניעת יבלות</v>
      </c>
      <c r="C90" s="8" t="n">
        <f aca="false">SUMIFS('Source'!$D:$D,'Source'!$A:$A,"209 - Ortoprofil Prod ROMANIA",'Source'!$B:$B,$A90)</f>
        <v>2</v>
      </c>
      <c r="D90" s="8" t="n">
        <f aca="false">SUMIFS('Source'!$F:$F,'Source'!$A:$A,"209 - Ortoprofil Prod ROMANIA",'Source'!$B:$B,$A90)</f>
        <v>3</v>
      </c>
      <c r="E90" s="8" t="n">
        <f aca="false">D90*$J$5</f>
        <v>3.78947368421053</v>
      </c>
      <c r="F90" s="8" t="n">
        <f aca="false">E90-C90</f>
        <v>1.78947368421053</v>
      </c>
      <c r="G90" s="9" t="n">
        <f aca="false">IF(AND(C90=0,E90=0),0,IF(C90=0,"New",(E90-C90)/C90))</f>
        <v>0.894736842105263</v>
      </c>
      <c r="H90" s="8" t="n">
        <f aca="false">SUMIFS('Source'!$E:$E,'Source'!$A:$A,"209 - Ortoprofil Prod ROMANIA",'Source'!$B:$B,$A90)</f>
        <v>20.05</v>
      </c>
      <c r="I90" s="8" t="n">
        <f aca="false">SUMIFS('Source'!$G:$G,'Source'!$A:$A,"209 - Ortoprofil Prod ROMANIA",'Source'!$B:$B,$A90)</f>
        <v>29.23</v>
      </c>
      <c r="J90" s="8" t="n">
        <f aca="false">I90*$J$5</f>
        <v>36.9221052631579</v>
      </c>
      <c r="K90" s="8" t="n">
        <f aca="false">J90-H90</f>
        <v>16.8721052631579</v>
      </c>
      <c r="L90" s="9" t="n">
        <f aca="false">IF(AND(H90=0,J90=0),0,IF(H90=0,"New",(J90-H90)/H90))</f>
        <v>0.841501509384434</v>
      </c>
      <c r="M90" s="7" t="str">
        <f aca="false">IF(AND(OR(C90&lt;&gt;0,H90&lt;&gt;0),D90=0,I90=0),"DROP",IF(AND(OR(D90&lt;&gt;0,I90&lt;&gt;0),C90=0,H90=0),"NEW",""))</f>
        <v/>
      </c>
    </row>
    <row r="91" customFormat="false" ht="15" hidden="false" customHeight="false" outlineLevel="0" collapsed="false">
      <c r="A91" s="7" t="s">
        <v>231</v>
      </c>
      <c r="B91" s="7" t="str">
        <f aca="false">IFERROR(INDEX('Source'!$C:$C,MATCH($A91,'Source'!$B:$B,0)),"")</f>
        <v>כרית עם סרט אלסט</v>
      </c>
      <c r="C91" s="8" t="n">
        <f aca="false">SUMIFS('Source'!$D:$D,'Source'!$A:$A,"209 - Ortoprofil Prod ROMANIA",'Source'!$B:$B,$A91)</f>
        <v>49</v>
      </c>
      <c r="D91" s="8" t="n">
        <f aca="false">SUMIFS('Source'!$F:$F,'Source'!$A:$A,"209 - Ortoprofil Prod ROMANIA",'Source'!$B:$B,$A91)</f>
        <v>50</v>
      </c>
      <c r="E91" s="8" t="n">
        <f aca="false">D91*$J$5</f>
        <v>63.1578947368421</v>
      </c>
      <c r="F91" s="8" t="n">
        <f aca="false">E91-C91</f>
        <v>14.1578947368421</v>
      </c>
      <c r="G91" s="9" t="n">
        <f aca="false">IF(AND(C91=0,E91=0),0,IF(C91=0,"New",(E91-C91)/C91))</f>
        <v>0.288936627282492</v>
      </c>
      <c r="H91" s="8" t="n">
        <f aca="false">SUMIFS('Source'!$E:$E,'Source'!$A:$A,"209 - Ortoprofil Prod ROMANIA",'Source'!$B:$B,$A91)</f>
        <v>775.84</v>
      </c>
      <c r="I91" s="8" t="n">
        <f aca="false">SUMIFS('Source'!$G:$G,'Source'!$A:$A,"209 - Ortoprofil Prod ROMANIA",'Source'!$B:$B,$A91)</f>
        <v>768.58</v>
      </c>
      <c r="J91" s="8" t="n">
        <f aca="false">I91*$J$5</f>
        <v>970.837894736842</v>
      </c>
      <c r="K91" s="8" t="n">
        <f aca="false">J91-H91</f>
        <v>194.997894736842</v>
      </c>
      <c r="L91" s="9" t="n">
        <f aca="false">IF(AND(H91=0,J91=0),0,IF(H91=0,"New",(J91-H91)/H91))</f>
        <v>0.251337769046249</v>
      </c>
      <c r="M91" s="7" t="str">
        <f aca="false">IF(AND(OR(C91&lt;&gt;0,H91&lt;&gt;0),D91=0,I91=0),"DROP",IF(AND(OR(D91&lt;&gt;0,I91&lt;&gt;0),C91=0,H91=0),"NEW",""))</f>
        <v/>
      </c>
    </row>
    <row r="92" customFormat="false" ht="15" hidden="false" customHeight="false" outlineLevel="0" collapsed="false">
      <c r="A92" s="7" t="s">
        <v>235</v>
      </c>
      <c r="B92" s="7" t="str">
        <f aca="false">IFERROR(INDEX('Source'!$C:$C,MATCH($A92,'Source'!$B:$B,0)),"")</f>
        <v>חגורת גב+סגירה כפולה</v>
      </c>
      <c r="C92" s="8" t="n">
        <f aca="false">SUMIFS('Source'!$D:$D,'Source'!$A:$A,"209 - Ortoprofil Prod ROMANIA",'Source'!$B:$B,$A92)</f>
        <v>1</v>
      </c>
      <c r="D92" s="8" t="n">
        <f aca="false">SUMIFS('Source'!$F:$F,'Source'!$A:$A,"209 - Ortoprofil Prod ROMANIA",'Source'!$B:$B,$A92)</f>
        <v>0</v>
      </c>
      <c r="E92" s="8" t="n">
        <f aca="false">D92*$J$5</f>
        <v>0</v>
      </c>
      <c r="F92" s="8" t="n">
        <f aca="false">E92-C92</f>
        <v>-1</v>
      </c>
      <c r="G92" s="9" t="n">
        <f aca="false">IF(AND(C92=0,E92=0),0,IF(C92=0,"New",(E92-C92)/C92))</f>
        <v>-1</v>
      </c>
      <c r="H92" s="8" t="n">
        <f aca="false">SUMIFS('Source'!$E:$E,'Source'!$A:$A,"209 - Ortoprofil Prod ROMANIA",'Source'!$B:$B,$A92)</f>
        <v>0.04</v>
      </c>
      <c r="I92" s="8" t="n">
        <f aca="false">SUMIFS('Source'!$G:$G,'Source'!$A:$A,"209 - Ortoprofil Prod ROMANIA",'Source'!$B:$B,$A92)</f>
        <v>0</v>
      </c>
      <c r="J92" s="8" t="n">
        <f aca="false">I92*$J$5</f>
        <v>0</v>
      </c>
      <c r="K92" s="8" t="n">
        <f aca="false">J92-H92</f>
        <v>-0.04</v>
      </c>
      <c r="L92" s="9" t="n">
        <f aca="false">IF(AND(H92=0,J92=0),0,IF(H92=0,"New",(J92-H92)/H92))</f>
        <v>-1</v>
      </c>
      <c r="M92" s="7" t="str">
        <f aca="false">IF(AND(OR(C92&lt;&gt;0,H92&lt;&gt;0),D92=0,I92=0),"DROP",IF(AND(OR(D92&lt;&gt;0,I92&lt;&gt;0),C92=0,H92=0),"NEW",""))</f>
        <v>DROP</v>
      </c>
    </row>
    <row r="93" customFormat="false" ht="15" hidden="false" customHeight="false" outlineLevel="0" collapsed="false">
      <c r="A93" s="7" t="s">
        <v>657</v>
      </c>
      <c r="B93" s="7" t="str">
        <f aca="false">IFERROR(INDEX('Source'!$C:$C,MATCH($A93,'Source'!$B:$B,0)),"")</f>
        <v>גרבי נסיעות אנטיבקטריאלי</v>
      </c>
      <c r="C93" s="8" t="n">
        <f aca="false">SUMIFS('Source'!$D:$D,'Source'!$A:$A,"209 - Ortoprofil Prod ROMANIA",'Source'!$B:$B,$A93)</f>
        <v>1</v>
      </c>
      <c r="D93" s="8" t="n">
        <f aca="false">SUMIFS('Source'!$F:$F,'Source'!$A:$A,"209 - Ortoprofil Prod ROMANIA",'Source'!$B:$B,$A93)</f>
        <v>0</v>
      </c>
      <c r="E93" s="8" t="n">
        <f aca="false">D93*$J$5</f>
        <v>0</v>
      </c>
      <c r="F93" s="8" t="n">
        <f aca="false">E93-C93</f>
        <v>-1</v>
      </c>
      <c r="G93" s="9" t="n">
        <f aca="false">IF(AND(C93=0,E93=0),0,IF(C93=0,"New",(E93-C93)/C93))</f>
        <v>-1</v>
      </c>
      <c r="H93" s="8" t="n">
        <f aca="false">SUMIFS('Source'!$E:$E,'Source'!$A:$A,"209 - Ortoprofil Prod ROMANIA",'Source'!$B:$B,$A93)</f>
        <v>0.04</v>
      </c>
      <c r="I93" s="8" t="n">
        <f aca="false">SUMIFS('Source'!$G:$G,'Source'!$A:$A,"209 - Ortoprofil Prod ROMANIA",'Source'!$B:$B,$A93)</f>
        <v>0</v>
      </c>
      <c r="J93" s="8" t="n">
        <f aca="false">I93*$J$5</f>
        <v>0</v>
      </c>
      <c r="K93" s="8" t="n">
        <f aca="false">J93-H93</f>
        <v>-0.04</v>
      </c>
      <c r="L93" s="9" t="n">
        <f aca="false">IF(AND(H93=0,J93=0),0,IF(H93=0,"New",(J93-H93)/H93))</f>
        <v>-1</v>
      </c>
      <c r="M93" s="7" t="str">
        <f aca="false">IF(AND(OR(C93&lt;&gt;0,H93&lt;&gt;0),D93=0,I93=0),"DROP",IF(AND(OR(D93&lt;&gt;0,I93&lt;&gt;0),C93=0,H93=0),"NEW",""))</f>
        <v>DROP</v>
      </c>
    </row>
    <row r="94" customFormat="false" ht="15" hidden="false" customHeight="false" outlineLevel="0" collapsed="false">
      <c r="A94" s="7" t="s">
        <v>93</v>
      </c>
      <c r="B94" s="7" t="str">
        <f aca="false">IFERROR(INDEX('Source'!$C:$C,MATCH($A94,'Source'!$B:$B,0)),"")</f>
        <v>מדרסי ג'ל מולטי ספורט</v>
      </c>
      <c r="C94" s="8" t="n">
        <f aca="false">SUMIFS('Source'!$D:$D,'Source'!$A:$A,"209 - Ortoprofil Prod ROMANIA",'Source'!$B:$B,$A94)</f>
        <v>1</v>
      </c>
      <c r="D94" s="8" t="n">
        <f aca="false">SUMIFS('Source'!$F:$F,'Source'!$A:$A,"209 - Ortoprofil Prod ROMANIA",'Source'!$B:$B,$A94)</f>
        <v>0</v>
      </c>
      <c r="E94" s="8" t="n">
        <f aca="false">D94*$J$5</f>
        <v>0</v>
      </c>
      <c r="F94" s="8" t="n">
        <f aca="false">E94-C94</f>
        <v>-1</v>
      </c>
      <c r="G94" s="9" t="n">
        <f aca="false">IF(AND(C94=0,E94=0),0,IF(C94=0,"New",(E94-C94)/C94))</f>
        <v>-1</v>
      </c>
      <c r="H94" s="8" t="n">
        <f aca="false">SUMIFS('Source'!$E:$E,'Source'!$A:$A,"209 - Ortoprofil Prod ROMANIA",'Source'!$B:$B,$A94)</f>
        <v>0.04</v>
      </c>
      <c r="I94" s="8" t="n">
        <f aca="false">SUMIFS('Source'!$G:$G,'Source'!$A:$A,"209 - Ortoprofil Prod ROMANIA",'Source'!$B:$B,$A94)</f>
        <v>0</v>
      </c>
      <c r="J94" s="8" t="n">
        <f aca="false">I94*$J$5</f>
        <v>0</v>
      </c>
      <c r="K94" s="8" t="n">
        <f aca="false">J94-H94</f>
        <v>-0.04</v>
      </c>
      <c r="L94" s="9" t="n">
        <f aca="false">IF(AND(H94=0,J94=0),0,IF(H94=0,"New",(J94-H94)/H94))</f>
        <v>-1</v>
      </c>
      <c r="M94" s="7" t="str">
        <f aca="false">IF(AND(OR(C94&lt;&gt;0,H94&lt;&gt;0),D94=0,I94=0),"DROP",IF(AND(OR(D94&lt;&gt;0,I94&lt;&gt;0),C94=0,H94=0),"NEW",""))</f>
        <v>DROP</v>
      </c>
    </row>
    <row r="95" customFormat="false" ht="15" hidden="false" customHeight="false" outlineLevel="0" collapsed="false">
      <c r="A95" s="7" t="s">
        <v>915</v>
      </c>
      <c r="B95" s="7" t="str">
        <f aca="false">IFERROR(INDEX('Source'!$C:$C,MATCH($A95,'Source'!$B:$B,0)),"")</f>
        <v>גרבי חורף אנטיבקטריאלי לבן</v>
      </c>
      <c r="C95" s="8" t="n">
        <f aca="false">SUMIFS('Source'!$D:$D,'Source'!$A:$A,"209 - Ortoprofil Prod ROMANIA",'Source'!$B:$B,$A95)</f>
        <v>1</v>
      </c>
      <c r="D95" s="8" t="n">
        <f aca="false">SUMIFS('Source'!$F:$F,'Source'!$A:$A,"209 - Ortoprofil Prod ROMANIA",'Source'!$B:$B,$A95)</f>
        <v>0</v>
      </c>
      <c r="E95" s="8" t="n">
        <f aca="false">D95*$J$5</f>
        <v>0</v>
      </c>
      <c r="F95" s="8" t="n">
        <f aca="false">E95-C95</f>
        <v>-1</v>
      </c>
      <c r="G95" s="9" t="n">
        <f aca="false">IF(AND(C95=0,E95=0),0,IF(C95=0,"New",(E95-C95)/C95))</f>
        <v>-1</v>
      </c>
      <c r="H95" s="8" t="n">
        <f aca="false">SUMIFS('Source'!$E:$E,'Source'!$A:$A,"209 - Ortoprofil Prod ROMANIA",'Source'!$B:$B,$A95)</f>
        <v>0.04</v>
      </c>
      <c r="I95" s="8" t="n">
        <f aca="false">SUMIFS('Source'!$G:$G,'Source'!$A:$A,"209 - Ortoprofil Prod ROMANIA",'Source'!$B:$B,$A95)</f>
        <v>0</v>
      </c>
      <c r="J95" s="8" t="n">
        <f aca="false">I95*$J$5</f>
        <v>0</v>
      </c>
      <c r="K95" s="8" t="n">
        <f aca="false">J95-H95</f>
        <v>-0.04</v>
      </c>
      <c r="L95" s="9" t="n">
        <f aca="false">IF(AND(H95=0,J95=0),0,IF(H95=0,"New",(J95-H95)/H95))</f>
        <v>-1</v>
      </c>
      <c r="M95" s="7" t="str">
        <f aca="false">IF(AND(OR(C95&lt;&gt;0,H95&lt;&gt;0),D95=0,I95=0),"DROP",IF(AND(OR(D95&lt;&gt;0,I95&lt;&gt;0),C95=0,H95=0),"NEW",""))</f>
        <v>DROP</v>
      </c>
    </row>
    <row r="96" customFormat="false" ht="15" hidden="false" customHeight="false" outlineLevel="0" collapsed="false">
      <c r="A96" s="7" t="s">
        <v>683</v>
      </c>
      <c r="B96" s="7" t="str">
        <f aca="false">IFERROR(INDEX('Source'!$C:$C,MATCH($A96,'Source'!$B:$B,0)),"")</f>
        <v>תומך ברך גנושילד</v>
      </c>
      <c r="C96" s="8" t="n">
        <f aca="false">SUMIFS('Source'!$D:$D,'Source'!$A:$A,"209 - Ortoprofil Prod ROMANIA",'Source'!$B:$B,$A96)</f>
        <v>1</v>
      </c>
      <c r="D96" s="8" t="n">
        <f aca="false">SUMIFS('Source'!$F:$F,'Source'!$A:$A,"209 - Ortoprofil Prod ROMANIA",'Source'!$B:$B,$A96)</f>
        <v>0</v>
      </c>
      <c r="E96" s="8" t="n">
        <f aca="false">D96*$J$5</f>
        <v>0</v>
      </c>
      <c r="F96" s="8" t="n">
        <f aca="false">E96-C96</f>
        <v>-1</v>
      </c>
      <c r="G96" s="9" t="n">
        <f aca="false">IF(AND(C96=0,E96=0),0,IF(C96=0,"New",(E96-C96)/C96))</f>
        <v>-1</v>
      </c>
      <c r="H96" s="8" t="n">
        <f aca="false">SUMIFS('Source'!$E:$E,'Source'!$A:$A,"209 - Ortoprofil Prod ROMANIA",'Source'!$B:$B,$A96)</f>
        <v>0.04</v>
      </c>
      <c r="I96" s="8" t="n">
        <f aca="false">SUMIFS('Source'!$G:$G,'Source'!$A:$A,"209 - Ortoprofil Prod ROMANIA",'Source'!$B:$B,$A96)</f>
        <v>0</v>
      </c>
      <c r="J96" s="8" t="n">
        <f aca="false">I96*$J$5</f>
        <v>0</v>
      </c>
      <c r="K96" s="8" t="n">
        <f aca="false">J96-H96</f>
        <v>-0.04</v>
      </c>
      <c r="L96" s="9" t="n">
        <f aca="false">IF(AND(H96=0,J96=0),0,IF(H96=0,"New",(J96-H96)/H96))</f>
        <v>-1</v>
      </c>
      <c r="M96" s="7" t="str">
        <f aca="false">IF(AND(OR(C96&lt;&gt;0,H96&lt;&gt;0),D96=0,I96=0),"DROP",IF(AND(OR(D96&lt;&gt;0,I96&lt;&gt;0),C96=0,H96=0),"NEW",""))</f>
        <v>DROP</v>
      </c>
    </row>
    <row r="97" customFormat="false" ht="15" hidden="false" customHeight="false" outlineLevel="0" collapsed="false">
      <c r="A97" s="7" t="s">
        <v>651</v>
      </c>
      <c r="B97" s="7" t="str">
        <f aca="false">IFERROR(INDEX('Source'!$C:$C,MATCH($A97,'Source'!$B:$B,0)),"")</f>
        <v>חגורת פאבליק (רצועות אבדוקציה)</v>
      </c>
      <c r="C97" s="8" t="n">
        <f aca="false">SUMIFS('Source'!$D:$D,'Source'!$A:$A,"209 - Ortoprofil Prod ROMANIA",'Source'!$B:$B,$A97)</f>
        <v>1</v>
      </c>
      <c r="D97" s="8" t="n">
        <f aca="false">SUMIFS('Source'!$F:$F,'Source'!$A:$A,"209 - Ortoprofil Prod ROMANIA",'Source'!$B:$B,$A97)</f>
        <v>0</v>
      </c>
      <c r="E97" s="8" t="n">
        <f aca="false">D97*$J$5</f>
        <v>0</v>
      </c>
      <c r="F97" s="8" t="n">
        <f aca="false">E97-C97</f>
        <v>-1</v>
      </c>
      <c r="G97" s="9" t="n">
        <f aca="false">IF(AND(C97=0,E97=0),0,IF(C97=0,"New",(E97-C97)/C97))</f>
        <v>-1</v>
      </c>
      <c r="H97" s="8" t="n">
        <f aca="false">SUMIFS('Source'!$E:$E,'Source'!$A:$A,"209 - Ortoprofil Prod ROMANIA",'Source'!$B:$B,$A97)</f>
        <v>0.04</v>
      </c>
      <c r="I97" s="8" t="n">
        <f aca="false">SUMIFS('Source'!$G:$G,'Source'!$A:$A,"209 - Ortoprofil Prod ROMANIA",'Source'!$B:$B,$A97)</f>
        <v>0</v>
      </c>
      <c r="J97" s="8" t="n">
        <f aca="false">I97*$J$5</f>
        <v>0</v>
      </c>
      <c r="K97" s="8" t="n">
        <f aca="false">J97-H97</f>
        <v>-0.04</v>
      </c>
      <c r="L97" s="9" t="n">
        <f aca="false">IF(AND(H97=0,J97=0),0,IF(H97=0,"New",(J97-H97)/H97))</f>
        <v>-1</v>
      </c>
      <c r="M97" s="7" t="str">
        <f aca="false">IF(AND(OR(C97&lt;&gt;0,H97&lt;&gt;0),D97=0,I97=0),"DROP",IF(AND(OR(D97&lt;&gt;0,I97&lt;&gt;0),C97=0,H97=0),"NEW",""))</f>
        <v>DROP</v>
      </c>
    </row>
    <row r="98" customFormat="false" ht="15" hidden="false" customHeight="false" outlineLevel="0" collapsed="false">
      <c r="A98" s="7" t="s">
        <v>647</v>
      </c>
      <c r="B98" s="7" t="str">
        <f aca="false">IFERROR(INDEX('Source'!$C:$C,MATCH($A98,'Source'!$B:$B,0)),"")</f>
        <v>גרבי קיץ אנטיבקטריאלי שחור</v>
      </c>
      <c r="C98" s="8" t="n">
        <f aca="false">SUMIFS('Source'!$D:$D,'Source'!$A:$A,"209 - Ortoprofil Prod ROMANIA",'Source'!$B:$B,$A98)</f>
        <v>1</v>
      </c>
      <c r="D98" s="8" t="n">
        <f aca="false">SUMIFS('Source'!$F:$F,'Source'!$A:$A,"209 - Ortoprofil Prod ROMANIA",'Source'!$B:$B,$A98)</f>
        <v>0</v>
      </c>
      <c r="E98" s="8" t="n">
        <f aca="false">D98*$J$5</f>
        <v>0</v>
      </c>
      <c r="F98" s="8" t="n">
        <f aca="false">E98-C98</f>
        <v>-1</v>
      </c>
      <c r="G98" s="9" t="n">
        <f aca="false">IF(AND(C98=0,E98=0),0,IF(C98=0,"New",(E98-C98)/C98))</f>
        <v>-1</v>
      </c>
      <c r="H98" s="8" t="n">
        <f aca="false">SUMIFS('Source'!$E:$E,'Source'!$A:$A,"209 - Ortoprofil Prod ROMANIA",'Source'!$B:$B,$A98)</f>
        <v>0.04</v>
      </c>
      <c r="I98" s="8" t="n">
        <f aca="false">SUMIFS('Source'!$G:$G,'Source'!$A:$A,"209 - Ortoprofil Prod ROMANIA",'Source'!$B:$B,$A98)</f>
        <v>0</v>
      </c>
      <c r="J98" s="8" t="n">
        <f aca="false">I98*$J$5</f>
        <v>0</v>
      </c>
      <c r="K98" s="8" t="n">
        <f aca="false">J98-H98</f>
        <v>-0.04</v>
      </c>
      <c r="L98" s="9" t="n">
        <f aca="false">IF(AND(H98=0,J98=0),0,IF(H98=0,"New",(J98-H98)/H98))</f>
        <v>-1</v>
      </c>
      <c r="M98" s="7" t="str">
        <f aca="false">IF(AND(OR(C98&lt;&gt;0,H98&lt;&gt;0),D98=0,I98=0),"DROP",IF(AND(OR(D98&lt;&gt;0,I98&lt;&gt;0),C98=0,H98=0),"NEW",""))</f>
        <v>DROP</v>
      </c>
    </row>
    <row r="99" customFormat="false" ht="15" hidden="false" customHeight="false" outlineLevel="0" collapsed="false">
      <c r="A99" s="7" t="s">
        <v>569</v>
      </c>
      <c r="B99" s="7" t="str">
        <f aca="false">IFERROR(INDEX('Source'!$C:$C,MATCH($A99,'Source'!$B:$B,0)),"")</f>
        <v>URIEL STRAP4U PINK S-M</v>
      </c>
      <c r="C99" s="8" t="n">
        <f aca="false">SUMIFS('Source'!$D:$D,'Source'!$A:$A,"209 - Ortoprofil Prod ROMANIA",'Source'!$B:$B,$A99)</f>
        <v>0</v>
      </c>
      <c r="D99" s="8" t="n">
        <f aca="false">SUMIFS('Source'!$F:$F,'Source'!$A:$A,"209 - Ortoprofil Prod ROMANIA",'Source'!$B:$B,$A99)</f>
        <v>1</v>
      </c>
      <c r="E99" s="8" t="n">
        <f aca="false">D99*$J$5</f>
        <v>1.26315789473684</v>
      </c>
      <c r="F99" s="8" t="n">
        <f aca="false">E99-C99</f>
        <v>1.26315789473684</v>
      </c>
      <c r="G99" s="9" t="str">
        <f aca="false">IF(AND(C99=0,E99=0),0,IF(C99=0,"New",(E99-C99)/C99))</f>
        <v>New</v>
      </c>
      <c r="H99" s="8" t="n">
        <f aca="false">SUMIFS('Source'!$E:$E,'Source'!$A:$A,"209 - Ortoprofil Prod ROMANIA",'Source'!$B:$B,$A99)</f>
        <v>0</v>
      </c>
      <c r="I99" s="8" t="n">
        <f aca="false">SUMIFS('Source'!$G:$G,'Source'!$A:$A,"209 - Ortoprofil Prod ROMANIA",'Source'!$B:$B,$A99)</f>
        <v>0.03</v>
      </c>
      <c r="J99" s="8" t="n">
        <f aca="false">I99*$J$5</f>
        <v>0.0378947368421053</v>
      </c>
      <c r="K99" s="8" t="n">
        <f aca="false">J99-H99</f>
        <v>0.0378947368421053</v>
      </c>
      <c r="L99" s="9" t="str">
        <f aca="false">IF(AND(H99=0,J99=0),0,IF(H99=0,"New",(J99-H99)/H99))</f>
        <v>New</v>
      </c>
      <c r="M99" s="7" t="str">
        <f aca="false">IF(AND(OR(C99&lt;&gt;0,H99&lt;&gt;0),D99=0,I99=0),"DROP",IF(AND(OR(D99&lt;&gt;0,I99&lt;&gt;0),C99=0,H99=0),"NEW",""))</f>
        <v>NEW</v>
      </c>
    </row>
    <row r="101" customFormat="false" ht="15" hidden="false" customHeight="false" outlineLevel="0" collapsed="false">
      <c r="A101" s="17"/>
      <c r="B101" s="18" t="s">
        <v>642</v>
      </c>
      <c r="C101" s="19" t="n">
        <f aca="false">SUM(C9:C99)</f>
        <v>13479</v>
      </c>
      <c r="D101" s="19" t="n">
        <f aca="false">SUM(D9:D99)</f>
        <v>9703</v>
      </c>
      <c r="E101" s="19" t="n">
        <f aca="false">SUM(E9:E99)</f>
        <v>12256.4210526316</v>
      </c>
      <c r="F101" s="19" t="n">
        <f aca="false">SUM(F9:F99)</f>
        <v>-1222.57894736842</v>
      </c>
      <c r="G101" s="20" t="n">
        <f aca="false">IF(C101=0,"N/A",F101/C101)</f>
        <v>-0.0907024962807643</v>
      </c>
      <c r="H101" s="19" t="n">
        <f aca="false">SUM(H9:H99)</f>
        <v>407234.61</v>
      </c>
      <c r="I101" s="19" t="n">
        <f aca="false">SUM(I9:I99)</f>
        <v>300835.19</v>
      </c>
      <c r="J101" s="19" t="n">
        <f aca="false">SUM(J9:J99)</f>
        <v>380002.345263158</v>
      </c>
      <c r="K101" s="19" t="n">
        <f aca="false">SUM(K9:K99)</f>
        <v>-27232.2647368421</v>
      </c>
      <c r="L101" s="20" t="n">
        <f aca="false">IF(H101=0,"N/A",K101/H101)</f>
        <v>-0.0668711943143589</v>
      </c>
      <c r="M10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6" min="4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5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1254</v>
      </c>
    </row>
    <row r="2" customFormat="false" ht="15" hidden="false" customHeight="false" outlineLevel="0" collapsed="false">
      <c r="A2" s="2" t="s">
        <v>1</v>
      </c>
      <c r="B2" s="3" t="n">
        <v>46284</v>
      </c>
    </row>
    <row r="3" customFormat="false" ht="109.5" hidden="false" customHeight="true" outlineLevel="0" collapsed="false">
      <c r="A3" s="4" t="s">
        <v>1255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54.75" hidden="false" customHeight="true" outlineLevel="0" collapsed="false">
      <c r="A4" s="4" t="s">
        <v>60</v>
      </c>
      <c r="B4" s="4"/>
      <c r="C4" s="4"/>
      <c r="D4" s="4"/>
      <c r="E4" s="4"/>
      <c r="F4" s="4"/>
      <c r="G4" s="4"/>
      <c r="H4" s="4"/>
      <c r="I4" s="10" t="s">
        <v>61</v>
      </c>
      <c r="J4" s="11" t="n">
        <v>12</v>
      </c>
      <c r="K4" s="12" t="s">
        <v>62</v>
      </c>
      <c r="L4" s="11" t="n">
        <v>9.5</v>
      </c>
    </row>
    <row r="5" customFormat="false" ht="30" hidden="false" customHeight="true" outlineLevel="0" collapsed="false">
      <c r="A5" s="13" t="s">
        <v>63</v>
      </c>
      <c r="B5" s="14" t="n">
        <f aca="false">SUMPRODUCT(--(((C9:C39&lt;&gt;0)+(H9:H39&lt;&gt;0)&gt;0)*((D9:D39=0)*(I9:I39=0))))</f>
        <v>31</v>
      </c>
      <c r="C5" s="13" t="s">
        <v>64</v>
      </c>
      <c r="D5" s="14" t="n">
        <f aca="false">SUMPRODUCT(--(((D9:D39&lt;&gt;0)+(I9:I39&lt;&gt;0)&gt;0)*((C9:C39=0)*(H9:H39=0))))</f>
        <v>0</v>
      </c>
      <c r="I5" s="13" t="s">
        <v>65</v>
      </c>
      <c r="J5" s="15" t="n">
        <f aca="false">J4/L4</f>
        <v>1.26315789473684</v>
      </c>
    </row>
    <row r="6" customFormat="false" ht="30" hidden="false" customHeight="true" outlineLevel="0" collapsed="false">
      <c r="A6" s="13" t="s">
        <v>66</v>
      </c>
      <c r="B6" s="14" t="n">
        <f aca="false">SUMPRODUCT(--(((C9:C39&lt;&gt;0)+(H9:H39&lt;&gt;0)&gt;0)*((D9:D39=0)*(I9:I39=0)))*C9:C39)</f>
        <v>833</v>
      </c>
      <c r="C6" s="13" t="s">
        <v>67</v>
      </c>
      <c r="D6" s="14" t="n">
        <f aca="false">SUMPRODUCT(--(((C9:C39&lt;&gt;0)+(H9:H39&lt;&gt;0)&gt;0)*((D9:D39=0)*(I9:I39=0)))*H9:H39)</f>
        <v>19065.38</v>
      </c>
      <c r="E6" s="13" t="s">
        <v>68</v>
      </c>
      <c r="F6" s="14" t="n">
        <f aca="false">SUMPRODUCT(--(((D9:D39&lt;&gt;0)+(I9:I39&lt;&gt;0)&gt;0)*((C9:C39=0)*(H9:H39=0)))*D9:D39)</f>
        <v>0</v>
      </c>
      <c r="G6" s="13" t="s">
        <v>69</v>
      </c>
      <c r="H6" s="14" t="n">
        <f aca="false">SUMPRODUCT(--(((D9:D39&lt;&gt;0)+(I9:I39&lt;&gt;0)&gt;0)*((C9:C39=0)*(H9:H39=0)))*I9:I39)</f>
        <v>0</v>
      </c>
    </row>
    <row r="8" customFormat="false" ht="43.5" hidden="false" customHeight="true" outlineLevel="0" collapsed="false">
      <c r="A8" s="5" t="s">
        <v>70</v>
      </c>
      <c r="B8" s="5" t="s">
        <v>71</v>
      </c>
      <c r="C8" s="5" t="s">
        <v>15</v>
      </c>
      <c r="D8" s="16" t="s">
        <v>72</v>
      </c>
      <c r="E8" s="5" t="s">
        <v>73</v>
      </c>
      <c r="F8" s="5" t="s">
        <v>74</v>
      </c>
      <c r="G8" s="5" t="s">
        <v>75</v>
      </c>
      <c r="H8" s="5" t="s">
        <v>18</v>
      </c>
      <c r="I8" s="16" t="s">
        <v>76</v>
      </c>
      <c r="J8" s="5" t="s">
        <v>77</v>
      </c>
      <c r="K8" s="5" t="s">
        <v>78</v>
      </c>
      <c r="L8" s="5" t="s">
        <v>79</v>
      </c>
      <c r="M8" s="5" t="s">
        <v>80</v>
      </c>
    </row>
    <row r="9" customFormat="false" ht="15" hidden="false" customHeight="false" outlineLevel="0" collapsed="false">
      <c r="A9" s="7" t="s">
        <v>135</v>
      </c>
      <c r="B9" s="7" t="str">
        <f aca="false">IFERROR(INDEX('Source'!$C:$C,MATCH($A9,'Source'!$B:$B,0)),"")</f>
        <v>מדרס מג'ל</v>
      </c>
      <c r="C9" s="8" t="n">
        <f aca="false">SUMIFS('Source'!$D:$D,'Source'!$A:$A,"108 - Shoe Stores",'Source'!$B:$B,$A9)</f>
        <v>48</v>
      </c>
      <c r="D9" s="8" t="n">
        <f aca="false">SUMIFS('Source'!$F:$F,'Source'!$A:$A,"108 - Shoe Stores",'Source'!$B:$B,$A9)</f>
        <v>0</v>
      </c>
      <c r="E9" s="8" t="n">
        <f aca="false">D9*$J$5</f>
        <v>0</v>
      </c>
      <c r="F9" s="8" t="n">
        <f aca="false">E9-C9</f>
        <v>-48</v>
      </c>
      <c r="G9" s="9" t="n">
        <f aca="false">IF(AND(C9=0,E9=0),0,IF(C9=0,"New",(E9-C9)/C9))</f>
        <v>-1</v>
      </c>
      <c r="H9" s="8" t="n">
        <f aca="false">SUMIFS('Source'!$E:$E,'Source'!$A:$A,"108 - Shoe Stores",'Source'!$B:$B,$A9)</f>
        <v>2880</v>
      </c>
      <c r="I9" s="8" t="n">
        <f aca="false">SUMIFS('Source'!$G:$G,'Source'!$A:$A,"108 - Shoe Stores",'Source'!$B:$B,$A9)</f>
        <v>0</v>
      </c>
      <c r="J9" s="8" t="n">
        <f aca="false">I9*$J$5</f>
        <v>0</v>
      </c>
      <c r="K9" s="8" t="n">
        <f aca="false">J9-H9</f>
        <v>-2880</v>
      </c>
      <c r="L9" s="9" t="n">
        <f aca="false">IF(AND(H9=0,J9=0),0,IF(H9=0,"New",(J9-H9)/H9))</f>
        <v>-1</v>
      </c>
      <c r="M9" s="7" t="str">
        <f aca="false">IF(AND(OR(C9&lt;&gt;0,H9&lt;&gt;0),D9=0,I9=0),"DROP",IF(AND(OR(D9&lt;&gt;0,I9&lt;&gt;0),C9=0,H9=0),"NEW",""))</f>
        <v>DROP</v>
      </c>
    </row>
    <row r="10" customFormat="false" ht="15" hidden="false" customHeight="false" outlineLevel="0" collapsed="false">
      <c r="A10" s="7" t="s">
        <v>193</v>
      </c>
      <c r="B10" s="7" t="str">
        <f aca="false">IFERROR(INDEX('Source'!$C:$C,MATCH($A10,'Source'!$B:$B,0)),"")</f>
        <v>מדרס מג'ל</v>
      </c>
      <c r="C10" s="8" t="n">
        <f aca="false">SUMIFS('Source'!$D:$D,'Source'!$A:$A,"108 - Shoe Stores",'Source'!$B:$B,$A10)</f>
        <v>40</v>
      </c>
      <c r="D10" s="8" t="n">
        <f aca="false">SUMIFS('Source'!$F:$F,'Source'!$A:$A,"108 - Shoe Stores",'Source'!$B:$B,$A10)</f>
        <v>0</v>
      </c>
      <c r="E10" s="8" t="n">
        <f aca="false">D10*$J$5</f>
        <v>0</v>
      </c>
      <c r="F10" s="8" t="n">
        <f aca="false">E10-C10</f>
        <v>-40</v>
      </c>
      <c r="G10" s="9" t="n">
        <f aca="false">IF(AND(C10=0,E10=0),0,IF(C10=0,"New",(E10-C10)/C10))</f>
        <v>-1</v>
      </c>
      <c r="H10" s="8" t="n">
        <f aca="false">SUMIFS('Source'!$E:$E,'Source'!$A:$A,"108 - Shoe Stores",'Source'!$B:$B,$A10)</f>
        <v>2400</v>
      </c>
      <c r="I10" s="8" t="n">
        <f aca="false">SUMIFS('Source'!$G:$G,'Source'!$A:$A,"108 - Shoe Stores",'Source'!$B:$B,$A10)</f>
        <v>0</v>
      </c>
      <c r="J10" s="8" t="n">
        <f aca="false">I10*$J$5</f>
        <v>0</v>
      </c>
      <c r="K10" s="8" t="n">
        <f aca="false">J10-H10</f>
        <v>-2400</v>
      </c>
      <c r="L10" s="9" t="n">
        <f aca="false">IF(AND(H10=0,J10=0),0,IF(H10=0,"New",(J10-H10)/H10))</f>
        <v>-1</v>
      </c>
      <c r="M10" s="7" t="str">
        <f aca="false">IF(AND(OR(C10&lt;&gt;0,H10&lt;&gt;0),D10=0,I10=0),"DROP",IF(AND(OR(D10&lt;&gt;0,I10&lt;&gt;0),C10=0,H10=0),"NEW",""))</f>
        <v>DROP</v>
      </c>
    </row>
    <row r="11" customFormat="false" ht="15" hidden="false" customHeight="false" outlineLevel="0" collapsed="false">
      <c r="A11" s="7" t="s">
        <v>1256</v>
      </c>
      <c r="B11" s="7" t="str">
        <f aca="false">IFERROR(INDEX('Source'!$C:$C,MATCH($A11,'Source'!$B:$B,0)),"")</f>
        <v>גרביים טרמיות</v>
      </c>
      <c r="C11" s="8" t="n">
        <f aca="false">SUMIFS('Source'!$D:$D,'Source'!$A:$A,"108 - Shoe Stores",'Source'!$B:$B,$A11)</f>
        <v>179</v>
      </c>
      <c r="D11" s="8" t="n">
        <f aca="false">SUMIFS('Source'!$F:$F,'Source'!$A:$A,"108 - Shoe Stores",'Source'!$B:$B,$A11)</f>
        <v>0</v>
      </c>
      <c r="E11" s="8" t="n">
        <f aca="false">D11*$J$5</f>
        <v>0</v>
      </c>
      <c r="F11" s="8" t="n">
        <f aca="false">E11-C11</f>
        <v>-179</v>
      </c>
      <c r="G11" s="9" t="n">
        <f aca="false">IF(AND(C11=0,E11=0),0,IF(C11=0,"New",(E11-C11)/C11))</f>
        <v>-1</v>
      </c>
      <c r="H11" s="8" t="n">
        <f aca="false">SUMIFS('Source'!$E:$E,'Source'!$A:$A,"108 - Shoe Stores",'Source'!$B:$B,$A11)</f>
        <v>1790</v>
      </c>
      <c r="I11" s="8" t="n">
        <f aca="false">SUMIFS('Source'!$G:$G,'Source'!$A:$A,"108 - Shoe Stores",'Source'!$B:$B,$A11)</f>
        <v>0</v>
      </c>
      <c r="J11" s="8" t="n">
        <f aca="false">I11*$J$5</f>
        <v>0</v>
      </c>
      <c r="K11" s="8" t="n">
        <f aca="false">J11-H11</f>
        <v>-1790</v>
      </c>
      <c r="L11" s="9" t="n">
        <f aca="false">IF(AND(H11=0,J11=0),0,IF(H11=0,"New",(J11-H11)/H11))</f>
        <v>-1</v>
      </c>
      <c r="M11" s="7" t="str">
        <f aca="false">IF(AND(OR(C11&lt;&gt;0,H11&lt;&gt;0),D11=0,I11=0),"DROP",IF(AND(OR(D11&lt;&gt;0,I11&lt;&gt;0),C11=0,H11=0),"NEW",""))</f>
        <v>DROP</v>
      </c>
    </row>
    <row r="12" customFormat="false" ht="15" hidden="false" customHeight="false" outlineLevel="0" collapsed="false">
      <c r="A12" s="7" t="s">
        <v>1257</v>
      </c>
      <c r="B12" s="7" t="str">
        <f aca="false">IFERROR(INDEX('Source'!$C:$C,MATCH($A12,'Source'!$B:$B,0)),"")</f>
        <v>גרבי במבוק</v>
      </c>
      <c r="C12" s="8" t="n">
        <f aca="false">SUMIFS('Source'!$D:$D,'Source'!$A:$A,"108 - Shoe Stores",'Source'!$B:$B,$A12)</f>
        <v>60</v>
      </c>
      <c r="D12" s="8" t="n">
        <f aca="false">SUMIFS('Source'!$F:$F,'Source'!$A:$A,"108 - Shoe Stores",'Source'!$B:$B,$A12)</f>
        <v>0</v>
      </c>
      <c r="E12" s="8" t="n">
        <f aca="false">D12*$J$5</f>
        <v>0</v>
      </c>
      <c r="F12" s="8" t="n">
        <f aca="false">E12-C12</f>
        <v>-60</v>
      </c>
      <c r="G12" s="9" t="n">
        <f aca="false">IF(AND(C12=0,E12=0),0,IF(C12=0,"New",(E12-C12)/C12))</f>
        <v>-1</v>
      </c>
      <c r="H12" s="8" t="n">
        <f aca="false">SUMIFS('Source'!$E:$E,'Source'!$A:$A,"108 - Shoe Stores",'Source'!$B:$B,$A12)</f>
        <v>1020</v>
      </c>
      <c r="I12" s="8" t="n">
        <f aca="false">SUMIFS('Source'!$G:$G,'Source'!$A:$A,"108 - Shoe Stores",'Source'!$B:$B,$A12)</f>
        <v>0</v>
      </c>
      <c r="J12" s="8" t="n">
        <f aca="false">I12*$J$5</f>
        <v>0</v>
      </c>
      <c r="K12" s="8" t="n">
        <f aca="false">J12-H12</f>
        <v>-1020</v>
      </c>
      <c r="L12" s="9" t="n">
        <f aca="false">IF(AND(H12=0,J12=0),0,IF(H12=0,"New",(J12-H12)/H12))</f>
        <v>-1</v>
      </c>
      <c r="M12" s="7" t="str">
        <f aca="false">IF(AND(OR(C12&lt;&gt;0,H12&lt;&gt;0),D12=0,I12=0),"DROP",IF(AND(OR(D12&lt;&gt;0,I12&lt;&gt;0),C12=0,H12=0),"NEW",""))</f>
        <v>DROP</v>
      </c>
    </row>
    <row r="13" customFormat="false" ht="15" hidden="false" customHeight="false" outlineLevel="0" collapsed="false">
      <c r="A13" s="7" t="s">
        <v>836</v>
      </c>
      <c r="B13" s="7" t="str">
        <f aca="false">IFERROR(INDEX('Source'!$C:$C,MATCH($A13,'Source'!$B:$B,0)),"")</f>
        <v>גרבי במבוק</v>
      </c>
      <c r="C13" s="8" t="n">
        <f aca="false">SUMIFS('Source'!$D:$D,'Source'!$A:$A,"108 - Shoe Stores",'Source'!$B:$B,$A13)</f>
        <v>57</v>
      </c>
      <c r="D13" s="8" t="n">
        <f aca="false">SUMIFS('Source'!$F:$F,'Source'!$A:$A,"108 - Shoe Stores",'Source'!$B:$B,$A13)</f>
        <v>0</v>
      </c>
      <c r="E13" s="8" t="n">
        <f aca="false">D13*$J$5</f>
        <v>0</v>
      </c>
      <c r="F13" s="8" t="n">
        <f aca="false">E13-C13</f>
        <v>-57</v>
      </c>
      <c r="G13" s="9" t="n">
        <f aca="false">IF(AND(C13=0,E13=0),0,IF(C13=0,"New",(E13-C13)/C13))</f>
        <v>-1</v>
      </c>
      <c r="H13" s="8" t="n">
        <f aca="false">SUMIFS('Source'!$E:$E,'Source'!$A:$A,"108 - Shoe Stores",'Source'!$B:$B,$A13)</f>
        <v>952.01</v>
      </c>
      <c r="I13" s="8" t="n">
        <f aca="false">SUMIFS('Source'!$G:$G,'Source'!$A:$A,"108 - Shoe Stores",'Source'!$B:$B,$A13)</f>
        <v>0</v>
      </c>
      <c r="J13" s="8" t="n">
        <f aca="false">I13*$J$5</f>
        <v>0</v>
      </c>
      <c r="K13" s="8" t="n">
        <f aca="false">J13-H13</f>
        <v>-952.01</v>
      </c>
      <c r="L13" s="9" t="n">
        <f aca="false">IF(AND(H13=0,J13=0),0,IF(H13=0,"New",(J13-H13)/H13))</f>
        <v>-1</v>
      </c>
      <c r="M13" s="7" t="str">
        <f aca="false">IF(AND(OR(C13&lt;&gt;0,H13&lt;&gt;0),D13=0,I13=0),"DROP",IF(AND(OR(D13&lt;&gt;0,I13&lt;&gt;0),C13=0,H13=0),"NEW",""))</f>
        <v>DROP</v>
      </c>
    </row>
    <row r="14" customFormat="false" ht="15" hidden="false" customHeight="false" outlineLevel="0" collapsed="false">
      <c r="A14" s="7" t="s">
        <v>837</v>
      </c>
      <c r="B14" s="7" t="str">
        <f aca="false">IFERROR(INDEX('Source'!$C:$C,MATCH($A14,'Source'!$B:$B,0)),"")</f>
        <v>גרבי במבוק</v>
      </c>
      <c r="C14" s="8" t="n">
        <f aca="false">SUMIFS('Source'!$D:$D,'Source'!$A:$A,"108 - Shoe Stores",'Source'!$B:$B,$A14)</f>
        <v>50</v>
      </c>
      <c r="D14" s="8" t="n">
        <f aca="false">SUMIFS('Source'!$F:$F,'Source'!$A:$A,"108 - Shoe Stores",'Source'!$B:$B,$A14)</f>
        <v>0</v>
      </c>
      <c r="E14" s="8" t="n">
        <f aca="false">D14*$J$5</f>
        <v>0</v>
      </c>
      <c r="F14" s="8" t="n">
        <f aca="false">E14-C14</f>
        <v>-50</v>
      </c>
      <c r="G14" s="9" t="n">
        <f aca="false">IF(AND(C14=0,E14=0),0,IF(C14=0,"New",(E14-C14)/C14))</f>
        <v>-1</v>
      </c>
      <c r="H14" s="8" t="n">
        <f aca="false">SUMIFS('Source'!$E:$E,'Source'!$A:$A,"108 - Shoe Stores",'Source'!$B:$B,$A14)</f>
        <v>850</v>
      </c>
      <c r="I14" s="8" t="n">
        <f aca="false">SUMIFS('Source'!$G:$G,'Source'!$A:$A,"108 - Shoe Stores",'Source'!$B:$B,$A14)</f>
        <v>0</v>
      </c>
      <c r="J14" s="8" t="n">
        <f aca="false">I14*$J$5</f>
        <v>0</v>
      </c>
      <c r="K14" s="8" t="n">
        <f aca="false">J14-H14</f>
        <v>-850</v>
      </c>
      <c r="L14" s="9" t="n">
        <f aca="false">IF(AND(H14=0,J14=0),0,IF(H14=0,"New",(J14-H14)/H14))</f>
        <v>-1</v>
      </c>
      <c r="M14" s="7" t="str">
        <f aca="false">IF(AND(OR(C14&lt;&gt;0,H14&lt;&gt;0),D14=0,I14=0),"DROP",IF(AND(OR(D14&lt;&gt;0,I14&lt;&gt;0),C14=0,H14=0),"NEW",""))</f>
        <v>DROP</v>
      </c>
    </row>
    <row r="15" customFormat="false" ht="15" hidden="false" customHeight="false" outlineLevel="0" collapsed="false">
      <c r="A15" s="7" t="s">
        <v>121</v>
      </c>
      <c r="B15" s="7" t="str">
        <f aca="false">IFERROR(INDEX('Source'!$C:$C,MATCH($A15,'Source'!$B:$B,0)),"")</f>
        <v>שרוול מטטרזלי מסיליקון</v>
      </c>
      <c r="C15" s="8" t="n">
        <f aca="false">SUMIFS('Source'!$D:$D,'Source'!$A:$A,"108 - Shoe Stores",'Source'!$B:$B,$A15)</f>
        <v>14</v>
      </c>
      <c r="D15" s="8" t="n">
        <f aca="false">SUMIFS('Source'!$F:$F,'Source'!$A:$A,"108 - Shoe Stores",'Source'!$B:$B,$A15)</f>
        <v>0</v>
      </c>
      <c r="E15" s="8" t="n">
        <f aca="false">D15*$J$5</f>
        <v>0</v>
      </c>
      <c r="F15" s="8" t="n">
        <f aca="false">E15-C15</f>
        <v>-14</v>
      </c>
      <c r="G15" s="9" t="n">
        <f aca="false">IF(AND(C15=0,E15=0),0,IF(C15=0,"New",(E15-C15)/C15))</f>
        <v>-1</v>
      </c>
      <c r="H15" s="8" t="n">
        <f aca="false">SUMIFS('Source'!$E:$E,'Source'!$A:$A,"108 - Shoe Stores",'Source'!$B:$B,$A15)</f>
        <v>845.38</v>
      </c>
      <c r="I15" s="8" t="n">
        <f aca="false">SUMIFS('Source'!$G:$G,'Source'!$A:$A,"108 - Shoe Stores",'Source'!$B:$B,$A15)</f>
        <v>0</v>
      </c>
      <c r="J15" s="8" t="n">
        <f aca="false">I15*$J$5</f>
        <v>0</v>
      </c>
      <c r="K15" s="8" t="n">
        <f aca="false">J15-H15</f>
        <v>-845.38</v>
      </c>
      <c r="L15" s="9" t="n">
        <f aca="false">IF(AND(H15=0,J15=0),0,IF(H15=0,"New",(J15-H15)/H15))</f>
        <v>-1</v>
      </c>
      <c r="M15" s="7" t="str">
        <f aca="false">IF(AND(OR(C15&lt;&gt;0,H15&lt;&gt;0),D15=0,I15=0),"DROP",IF(AND(OR(D15&lt;&gt;0,I15&lt;&gt;0),C15=0,H15=0),"NEW",""))</f>
        <v>DROP</v>
      </c>
    </row>
    <row r="16" customFormat="false" ht="15" hidden="false" customHeight="false" outlineLevel="0" collapsed="false">
      <c r="A16" s="7" t="s">
        <v>347</v>
      </c>
      <c r="B16" s="7" t="str">
        <f aca="false">IFERROR(INDEX('Source'!$C:$C,MATCH($A16,'Source'!$B:$B,0)),"")</f>
        <v>מדרס מטטרזלי</v>
      </c>
      <c r="C16" s="8" t="n">
        <f aca="false">SUMIFS('Source'!$D:$D,'Source'!$A:$A,"108 - Shoe Stores",'Source'!$B:$B,$A16)</f>
        <v>30</v>
      </c>
      <c r="D16" s="8" t="n">
        <f aca="false">SUMIFS('Source'!$F:$F,'Source'!$A:$A,"108 - Shoe Stores",'Source'!$B:$B,$A16)</f>
        <v>0</v>
      </c>
      <c r="E16" s="8" t="n">
        <f aca="false">D16*$J$5</f>
        <v>0</v>
      </c>
      <c r="F16" s="8" t="n">
        <f aca="false">E16-C16</f>
        <v>-30</v>
      </c>
      <c r="G16" s="9" t="n">
        <f aca="false">IF(AND(C16=0,E16=0),0,IF(C16=0,"New",(E16-C16)/C16))</f>
        <v>-1</v>
      </c>
      <c r="H16" s="8" t="n">
        <f aca="false">SUMIFS('Source'!$E:$E,'Source'!$A:$A,"108 - Shoe Stores",'Source'!$B:$B,$A16)</f>
        <v>712.47</v>
      </c>
      <c r="I16" s="8" t="n">
        <f aca="false">SUMIFS('Source'!$G:$G,'Source'!$A:$A,"108 - Shoe Stores",'Source'!$B:$B,$A16)</f>
        <v>0</v>
      </c>
      <c r="J16" s="8" t="n">
        <f aca="false">I16*$J$5</f>
        <v>0</v>
      </c>
      <c r="K16" s="8" t="n">
        <f aca="false">J16-H16</f>
        <v>-712.47</v>
      </c>
      <c r="L16" s="9" t="n">
        <f aca="false">IF(AND(H16=0,J16=0),0,IF(H16=0,"New",(J16-H16)/H16))</f>
        <v>-1</v>
      </c>
      <c r="M16" s="7" t="str">
        <f aca="false">IF(AND(OR(C16&lt;&gt;0,H16&lt;&gt;0),D16=0,I16=0),"DROP",IF(AND(OR(D16&lt;&gt;0,I16&lt;&gt;0),C16=0,H16=0),"NEW",""))</f>
        <v>DROP</v>
      </c>
    </row>
    <row r="17" customFormat="false" ht="15" hidden="false" customHeight="false" outlineLevel="0" collapsed="false">
      <c r="A17" s="7" t="s">
        <v>409</v>
      </c>
      <c r="B17" s="7" t="str">
        <f aca="false">IFERROR(INDEX('Source'!$C:$C,MATCH($A17,'Source'!$B:$B,0)),"")</f>
        <v>ריפוד סיליקון לעקב אחורי</v>
      </c>
      <c r="C17" s="8" t="n">
        <f aca="false">SUMIFS('Source'!$D:$D,'Source'!$A:$A,"108 - Shoe Stores",'Source'!$B:$B,$A17)</f>
        <v>30</v>
      </c>
      <c r="D17" s="8" t="n">
        <f aca="false">SUMIFS('Source'!$F:$F,'Source'!$A:$A,"108 - Shoe Stores",'Source'!$B:$B,$A17)</f>
        <v>0</v>
      </c>
      <c r="E17" s="8" t="n">
        <f aca="false">D17*$J$5</f>
        <v>0</v>
      </c>
      <c r="F17" s="8" t="n">
        <f aca="false">E17-C17</f>
        <v>-30</v>
      </c>
      <c r="G17" s="9" t="n">
        <f aca="false">IF(AND(C17=0,E17=0),0,IF(C17=0,"New",(E17-C17)/C17))</f>
        <v>-1</v>
      </c>
      <c r="H17" s="8" t="n">
        <f aca="false">SUMIFS('Source'!$E:$E,'Source'!$A:$A,"108 - Shoe Stores",'Source'!$B:$B,$A17)</f>
        <v>712.47</v>
      </c>
      <c r="I17" s="8" t="n">
        <f aca="false">SUMIFS('Source'!$G:$G,'Source'!$A:$A,"108 - Shoe Stores",'Source'!$B:$B,$A17)</f>
        <v>0</v>
      </c>
      <c r="J17" s="8" t="n">
        <f aca="false">I17*$J$5</f>
        <v>0</v>
      </c>
      <c r="K17" s="8" t="n">
        <f aca="false">J17-H17</f>
        <v>-712.47</v>
      </c>
      <c r="L17" s="9" t="n">
        <f aca="false">IF(AND(H17=0,J17=0),0,IF(H17=0,"New",(J17-H17)/H17))</f>
        <v>-1</v>
      </c>
      <c r="M17" s="7" t="str">
        <f aca="false">IF(AND(OR(C17&lt;&gt;0,H17&lt;&gt;0),D17=0,I17=0),"DROP",IF(AND(OR(D17&lt;&gt;0,I17&lt;&gt;0),C17=0,H17=0),"NEW",""))</f>
        <v>DROP</v>
      </c>
    </row>
    <row r="18" customFormat="false" ht="15" hidden="false" customHeight="false" outlineLevel="0" collapsed="false">
      <c r="A18" s="7" t="s">
        <v>399</v>
      </c>
      <c r="B18" s="7" t="str">
        <f aca="false">IFERROR(INDEX('Source'!$C:$C,MATCH($A18,'Source'!$B:$B,0)),"")</f>
        <v>ריפוד סיליקון לכרית כף הרגל</v>
      </c>
      <c r="C18" s="8" t="n">
        <f aca="false">SUMIFS('Source'!$D:$D,'Source'!$A:$A,"108 - Shoe Stores",'Source'!$B:$B,$A18)</f>
        <v>30</v>
      </c>
      <c r="D18" s="8" t="n">
        <f aca="false">SUMIFS('Source'!$F:$F,'Source'!$A:$A,"108 - Shoe Stores",'Source'!$B:$B,$A18)</f>
        <v>0</v>
      </c>
      <c r="E18" s="8" t="n">
        <f aca="false">D18*$J$5</f>
        <v>0</v>
      </c>
      <c r="F18" s="8" t="n">
        <f aca="false">E18-C18</f>
        <v>-30</v>
      </c>
      <c r="G18" s="9" t="n">
        <f aca="false">IF(AND(C18=0,E18=0),0,IF(C18=0,"New",(E18-C18)/C18))</f>
        <v>-1</v>
      </c>
      <c r="H18" s="8" t="n">
        <f aca="false">SUMIFS('Source'!$E:$E,'Source'!$A:$A,"108 - Shoe Stores",'Source'!$B:$B,$A18)</f>
        <v>642.01</v>
      </c>
      <c r="I18" s="8" t="n">
        <f aca="false">SUMIFS('Source'!$G:$G,'Source'!$A:$A,"108 - Shoe Stores",'Source'!$B:$B,$A18)</f>
        <v>0</v>
      </c>
      <c r="J18" s="8" t="n">
        <f aca="false">I18*$J$5</f>
        <v>0</v>
      </c>
      <c r="K18" s="8" t="n">
        <f aca="false">J18-H18</f>
        <v>-642.01</v>
      </c>
      <c r="L18" s="9" t="n">
        <f aca="false">IF(AND(H18=0,J18=0),0,IF(H18=0,"New",(J18-H18)/H18))</f>
        <v>-1</v>
      </c>
      <c r="M18" s="7" t="str">
        <f aca="false">IF(AND(OR(C18&lt;&gt;0,H18&lt;&gt;0),D18=0,I18=0),"DROP",IF(AND(OR(D18&lt;&gt;0,I18&lt;&gt;0),C18=0,H18=0),"NEW",""))</f>
        <v>DROP</v>
      </c>
    </row>
    <row r="19" customFormat="false" ht="15" hidden="false" customHeight="false" outlineLevel="0" collapsed="false">
      <c r="A19" s="7" t="s">
        <v>1218</v>
      </c>
      <c r="B19" s="7" t="str">
        <f aca="false">IFERROR(INDEX('Source'!$C:$C,MATCH($A19,'Source'!$B:$B,0)),"")</f>
        <v>גרבי במבוק</v>
      </c>
      <c r="C19" s="8" t="n">
        <f aca="false">SUMIFS('Source'!$D:$D,'Source'!$A:$A,"108 - Shoe Stores",'Source'!$B:$B,$A19)</f>
        <v>34</v>
      </c>
      <c r="D19" s="8" t="n">
        <f aca="false">SUMIFS('Source'!$F:$F,'Source'!$A:$A,"108 - Shoe Stores",'Source'!$B:$B,$A19)</f>
        <v>0</v>
      </c>
      <c r="E19" s="8" t="n">
        <f aca="false">D19*$J$5</f>
        <v>0</v>
      </c>
      <c r="F19" s="8" t="n">
        <f aca="false">E19-C19</f>
        <v>-34</v>
      </c>
      <c r="G19" s="9" t="n">
        <f aca="false">IF(AND(C19=0,E19=0),0,IF(C19=0,"New",(E19-C19)/C19))</f>
        <v>-1</v>
      </c>
      <c r="H19" s="8" t="n">
        <f aca="false">SUMIFS('Source'!$E:$E,'Source'!$A:$A,"108 - Shoe Stores",'Source'!$B:$B,$A19)</f>
        <v>578</v>
      </c>
      <c r="I19" s="8" t="n">
        <f aca="false">SUMIFS('Source'!$G:$G,'Source'!$A:$A,"108 - Shoe Stores",'Source'!$B:$B,$A19)</f>
        <v>0</v>
      </c>
      <c r="J19" s="8" t="n">
        <f aca="false">I19*$J$5</f>
        <v>0</v>
      </c>
      <c r="K19" s="8" t="n">
        <f aca="false">J19-H19</f>
        <v>-578</v>
      </c>
      <c r="L19" s="9" t="n">
        <f aca="false">IF(AND(H19=0,J19=0),0,IF(H19=0,"New",(J19-H19)/H19))</f>
        <v>-1</v>
      </c>
      <c r="M19" s="7" t="str">
        <f aca="false">IF(AND(OR(C19&lt;&gt;0,H19&lt;&gt;0),D19=0,I19=0),"DROP",IF(AND(OR(D19&lt;&gt;0,I19&lt;&gt;0),C19=0,H19=0),"NEW",""))</f>
        <v>DROP</v>
      </c>
    </row>
    <row r="20" customFormat="false" ht="15" hidden="false" customHeight="false" outlineLevel="0" collapsed="false">
      <c r="A20" s="7" t="s">
        <v>407</v>
      </c>
      <c r="B20" s="7" t="str">
        <f aca="false">IFERROR(INDEX('Source'!$C:$C,MATCH($A20,'Source'!$B:$B,0)),"")</f>
        <v>ריפוד סיליקון לעקב תחתון</v>
      </c>
      <c r="C20" s="8" t="n">
        <f aca="false">SUMIFS('Source'!$D:$D,'Source'!$A:$A,"108 - Shoe Stores",'Source'!$B:$B,$A20)</f>
        <v>24</v>
      </c>
      <c r="D20" s="8" t="n">
        <f aca="false">SUMIFS('Source'!$F:$F,'Source'!$A:$A,"108 - Shoe Stores",'Source'!$B:$B,$A20)</f>
        <v>0</v>
      </c>
      <c r="E20" s="8" t="n">
        <f aca="false">D20*$J$5</f>
        <v>0</v>
      </c>
      <c r="F20" s="8" t="n">
        <f aca="false">E20-C20</f>
        <v>-24</v>
      </c>
      <c r="G20" s="9" t="n">
        <f aca="false">IF(AND(C20=0,E20=0),0,IF(C20=0,"New",(E20-C20)/C20))</f>
        <v>-1</v>
      </c>
      <c r="H20" s="8" t="n">
        <f aca="false">SUMIFS('Source'!$E:$E,'Source'!$A:$A,"108 - Shoe Stores",'Source'!$B:$B,$A20)</f>
        <v>569.32</v>
      </c>
      <c r="I20" s="8" t="n">
        <f aca="false">SUMIFS('Source'!$G:$G,'Source'!$A:$A,"108 - Shoe Stores",'Source'!$B:$B,$A20)</f>
        <v>0</v>
      </c>
      <c r="J20" s="8" t="n">
        <f aca="false">I20*$J$5</f>
        <v>0</v>
      </c>
      <c r="K20" s="8" t="n">
        <f aca="false">J20-H20</f>
        <v>-569.32</v>
      </c>
      <c r="L20" s="9" t="n">
        <f aca="false">IF(AND(H20=0,J20=0),0,IF(H20=0,"New",(J20-H20)/H20))</f>
        <v>-1</v>
      </c>
      <c r="M20" s="7" t="str">
        <f aca="false">IF(AND(OR(C20&lt;&gt;0,H20&lt;&gt;0),D20=0,I20=0),"DROP",IF(AND(OR(D20&lt;&gt;0,I20&lt;&gt;0),C20=0,H20=0),"NEW",""))</f>
        <v>DROP</v>
      </c>
    </row>
    <row r="21" customFormat="false" ht="15" hidden="false" customHeight="false" outlineLevel="0" collapsed="false">
      <c r="A21" s="7" t="s">
        <v>547</v>
      </c>
      <c r="B21" s="7" t="str">
        <f aca="false">IFERROR(INDEX('Source'!$C:$C,MATCH($A21,'Source'!$B:$B,0)),"")</f>
        <v>ריפוד סיליקון לנעלי אצבע</v>
      </c>
      <c r="C21" s="8" t="n">
        <f aca="false">SUMIFS('Source'!$D:$D,'Source'!$A:$A,"108 - Shoe Stores",'Source'!$B:$B,$A21)</f>
        <v>18</v>
      </c>
      <c r="D21" s="8" t="n">
        <f aca="false">SUMIFS('Source'!$F:$F,'Source'!$A:$A,"108 - Shoe Stores",'Source'!$B:$B,$A21)</f>
        <v>0</v>
      </c>
      <c r="E21" s="8" t="n">
        <f aca="false">D21*$J$5</f>
        <v>0</v>
      </c>
      <c r="F21" s="8" t="n">
        <f aca="false">E21-C21</f>
        <v>-18</v>
      </c>
      <c r="G21" s="9" t="n">
        <f aca="false">IF(AND(C21=0,E21=0),0,IF(C21=0,"New",(E21-C21)/C21))</f>
        <v>-1</v>
      </c>
      <c r="H21" s="8" t="n">
        <f aca="false">SUMIFS('Source'!$E:$E,'Source'!$A:$A,"108 - Shoe Stores",'Source'!$B:$B,$A21)</f>
        <v>511.11</v>
      </c>
      <c r="I21" s="8" t="n">
        <f aca="false">SUMIFS('Source'!$G:$G,'Source'!$A:$A,"108 - Shoe Stores",'Source'!$B:$B,$A21)</f>
        <v>0</v>
      </c>
      <c r="J21" s="8" t="n">
        <f aca="false">I21*$J$5</f>
        <v>0</v>
      </c>
      <c r="K21" s="8" t="n">
        <f aca="false">J21-H21</f>
        <v>-511.11</v>
      </c>
      <c r="L21" s="9" t="n">
        <f aca="false">IF(AND(H21=0,J21=0),0,IF(H21=0,"New",(J21-H21)/H21))</f>
        <v>-1</v>
      </c>
      <c r="M21" s="7" t="str">
        <f aca="false">IF(AND(OR(C21&lt;&gt;0,H21&lt;&gt;0),D21=0,I21=0),"DROP",IF(AND(OR(D21&lt;&gt;0,I21&lt;&gt;0),C21=0,H21=0),"NEW",""))</f>
        <v>DROP</v>
      </c>
    </row>
    <row r="22" customFormat="false" ht="15" hidden="false" customHeight="false" outlineLevel="0" collapsed="false">
      <c r="A22" s="7" t="s">
        <v>143</v>
      </c>
      <c r="B22" s="7" t="str">
        <f aca="false">IFERROR(INDEX('Source'!$C:$C,MATCH($A22,'Source'!$B:$B,0)),"")</f>
        <v>תרסיס דיאודורנט לכף הרגל</v>
      </c>
      <c r="C22" s="8" t="n">
        <f aca="false">SUMIFS('Source'!$D:$D,'Source'!$A:$A,"108 - Shoe Stores",'Source'!$B:$B,$A22)</f>
        <v>24</v>
      </c>
      <c r="D22" s="8" t="n">
        <f aca="false">SUMIFS('Source'!$F:$F,'Source'!$A:$A,"108 - Shoe Stores",'Source'!$B:$B,$A22)</f>
        <v>0</v>
      </c>
      <c r="E22" s="8" t="n">
        <f aca="false">D22*$J$5</f>
        <v>0</v>
      </c>
      <c r="F22" s="8" t="n">
        <f aca="false">E22-C22</f>
        <v>-24</v>
      </c>
      <c r="G22" s="9" t="n">
        <f aca="false">IF(AND(C22=0,E22=0),0,IF(C22=0,"New",(E22-C22)/C22))</f>
        <v>-1</v>
      </c>
      <c r="H22" s="8" t="n">
        <f aca="false">SUMIFS('Source'!$E:$E,'Source'!$A:$A,"108 - Shoe Stores",'Source'!$B:$B,$A22)</f>
        <v>468.03</v>
      </c>
      <c r="I22" s="8" t="n">
        <f aca="false">SUMIFS('Source'!$G:$G,'Source'!$A:$A,"108 - Shoe Stores",'Source'!$B:$B,$A22)</f>
        <v>0</v>
      </c>
      <c r="J22" s="8" t="n">
        <f aca="false">I22*$J$5</f>
        <v>0</v>
      </c>
      <c r="K22" s="8" t="n">
        <f aca="false">J22-H22</f>
        <v>-468.03</v>
      </c>
      <c r="L22" s="9" t="n">
        <f aca="false">IF(AND(H22=0,J22=0),0,IF(H22=0,"New",(J22-H22)/H22))</f>
        <v>-1</v>
      </c>
      <c r="M22" s="7" t="str">
        <f aca="false">IF(AND(OR(C22&lt;&gt;0,H22&lt;&gt;0),D22=0,I22=0),"DROP",IF(AND(OR(D22&lt;&gt;0,I22&lt;&gt;0),C22=0,H22=0),"NEW",""))</f>
        <v>DROP</v>
      </c>
    </row>
    <row r="23" customFormat="false" ht="15" hidden="false" customHeight="false" outlineLevel="0" collapsed="false">
      <c r="A23" s="7" t="s">
        <v>105</v>
      </c>
      <c r="B23" s="7" t="str">
        <f aca="false">IFERROR(INDEX('Source'!$C:$C,MATCH($A23,'Source'!$B:$B,0)),"")</f>
        <v>נוזל לריכוך ציפורן חודרנית</v>
      </c>
      <c r="C23" s="8" t="n">
        <f aca="false">SUMIFS('Source'!$D:$D,'Source'!$A:$A,"108 - Shoe Stores",'Source'!$B:$B,$A23)</f>
        <v>12</v>
      </c>
      <c r="D23" s="8" t="n">
        <f aca="false">SUMIFS('Source'!$F:$F,'Source'!$A:$A,"108 - Shoe Stores",'Source'!$B:$B,$A23)</f>
        <v>0</v>
      </c>
      <c r="E23" s="8" t="n">
        <f aca="false">D23*$J$5</f>
        <v>0</v>
      </c>
      <c r="F23" s="8" t="n">
        <f aca="false">E23-C23</f>
        <v>-12</v>
      </c>
      <c r="G23" s="9" t="n">
        <f aca="false">IF(AND(C23=0,E23=0),0,IF(C23=0,"New",(E23-C23)/C23))</f>
        <v>-1</v>
      </c>
      <c r="H23" s="8" t="n">
        <f aca="false">SUMIFS('Source'!$E:$E,'Source'!$A:$A,"108 - Shoe Stores",'Source'!$B:$B,$A23)</f>
        <v>436.89</v>
      </c>
      <c r="I23" s="8" t="n">
        <f aca="false">SUMIFS('Source'!$G:$G,'Source'!$A:$A,"108 - Shoe Stores",'Source'!$B:$B,$A23)</f>
        <v>0</v>
      </c>
      <c r="J23" s="8" t="n">
        <f aca="false">I23*$J$5</f>
        <v>0</v>
      </c>
      <c r="K23" s="8" t="n">
        <f aca="false">J23-H23</f>
        <v>-436.89</v>
      </c>
      <c r="L23" s="9" t="n">
        <f aca="false">IF(AND(H23=0,J23=0),0,IF(H23=0,"New",(J23-H23)/H23))</f>
        <v>-1</v>
      </c>
      <c r="M23" s="7" t="str">
        <f aca="false">IF(AND(OR(C23&lt;&gt;0,H23&lt;&gt;0),D23=0,I23=0),"DROP",IF(AND(OR(D23&lt;&gt;0,I23&lt;&gt;0),C23=0,H23=0),"NEW",""))</f>
        <v>DROP</v>
      </c>
    </row>
    <row r="24" customFormat="false" ht="15" hidden="false" customHeight="false" outlineLevel="0" collapsed="false">
      <c r="A24" s="7" t="s">
        <v>124</v>
      </c>
      <c r="B24" s="7" t="str">
        <f aca="false">IFERROR(INDEX('Source'!$C:$C,MATCH($A24,'Source'!$B:$B,0)),"")</f>
        <v>דאודורנט ספרי לנעל 100 מל</v>
      </c>
      <c r="C24" s="8" t="n">
        <f aca="false">SUMIFS('Source'!$D:$D,'Source'!$A:$A,"108 - Shoe Stores",'Source'!$B:$B,$A24)</f>
        <v>24</v>
      </c>
      <c r="D24" s="8" t="n">
        <f aca="false">SUMIFS('Source'!$F:$F,'Source'!$A:$A,"108 - Shoe Stores",'Source'!$B:$B,$A24)</f>
        <v>0</v>
      </c>
      <c r="E24" s="8" t="n">
        <f aca="false">D24*$J$5</f>
        <v>0</v>
      </c>
      <c r="F24" s="8" t="n">
        <f aca="false">E24-C24</f>
        <v>-24</v>
      </c>
      <c r="G24" s="9" t="n">
        <f aca="false">IF(AND(C24=0,E24=0),0,IF(C24=0,"New",(E24-C24)/C24))</f>
        <v>-1</v>
      </c>
      <c r="H24" s="8" t="n">
        <f aca="false">SUMIFS('Source'!$E:$E,'Source'!$A:$A,"108 - Shoe Stores",'Source'!$B:$B,$A24)</f>
        <v>430.38</v>
      </c>
      <c r="I24" s="8" t="n">
        <f aca="false">SUMIFS('Source'!$G:$G,'Source'!$A:$A,"108 - Shoe Stores",'Source'!$B:$B,$A24)</f>
        <v>0</v>
      </c>
      <c r="J24" s="8" t="n">
        <f aca="false">I24*$J$5</f>
        <v>0</v>
      </c>
      <c r="K24" s="8" t="n">
        <f aca="false">J24-H24</f>
        <v>-430.38</v>
      </c>
      <c r="L24" s="9" t="n">
        <f aca="false">IF(AND(H24=0,J24=0),0,IF(H24=0,"New",(J24-H24)/H24))</f>
        <v>-1</v>
      </c>
      <c r="M24" s="7" t="str">
        <f aca="false">IF(AND(OR(C24&lt;&gt;0,H24&lt;&gt;0),D24=0,I24=0),"DROP",IF(AND(OR(D24&lt;&gt;0,I24&lt;&gt;0),C24=0,H24=0),"NEW",""))</f>
        <v>DROP</v>
      </c>
    </row>
    <row r="25" customFormat="false" ht="15" hidden="false" customHeight="false" outlineLevel="0" collapsed="false">
      <c r="A25" s="7" t="s">
        <v>163</v>
      </c>
      <c r="B25" s="7" t="str">
        <f aca="false">IFERROR(INDEX('Source'!$C:$C,MATCH($A25,'Source'!$B:$B,0)),"")</f>
        <v>אצבעון מסיליקון</v>
      </c>
      <c r="C25" s="8" t="n">
        <f aca="false">SUMIFS('Source'!$D:$D,'Source'!$A:$A,"108 - Shoe Stores",'Source'!$B:$B,$A25)</f>
        <v>14</v>
      </c>
      <c r="D25" s="8" t="n">
        <f aca="false">SUMIFS('Source'!$F:$F,'Source'!$A:$A,"108 - Shoe Stores",'Source'!$B:$B,$A25)</f>
        <v>0</v>
      </c>
      <c r="E25" s="8" t="n">
        <f aca="false">D25*$J$5</f>
        <v>0</v>
      </c>
      <c r="F25" s="8" t="n">
        <f aca="false">E25-C25</f>
        <v>-14</v>
      </c>
      <c r="G25" s="9" t="n">
        <f aca="false">IF(AND(C25=0,E25=0),0,IF(C25=0,"New",(E25-C25)/C25))</f>
        <v>-1</v>
      </c>
      <c r="H25" s="8" t="n">
        <f aca="false">SUMIFS('Source'!$E:$E,'Source'!$A:$A,"108 - Shoe Stores",'Source'!$B:$B,$A25)</f>
        <v>364.78</v>
      </c>
      <c r="I25" s="8" t="n">
        <f aca="false">SUMIFS('Source'!$G:$G,'Source'!$A:$A,"108 - Shoe Stores",'Source'!$B:$B,$A25)</f>
        <v>0</v>
      </c>
      <c r="J25" s="8" t="n">
        <f aca="false">I25*$J$5</f>
        <v>0</v>
      </c>
      <c r="K25" s="8" t="n">
        <f aca="false">J25-H25</f>
        <v>-364.78</v>
      </c>
      <c r="L25" s="9" t="n">
        <f aca="false">IF(AND(H25=0,J25=0),0,IF(H25=0,"New",(J25-H25)/H25))</f>
        <v>-1</v>
      </c>
      <c r="M25" s="7" t="str">
        <f aca="false">IF(AND(OR(C25&lt;&gt;0,H25&lt;&gt;0),D25=0,I25=0),"DROP",IF(AND(OR(D25&lt;&gt;0,I25&lt;&gt;0),C25=0,H25=0),"NEW",""))</f>
        <v>DROP</v>
      </c>
    </row>
    <row r="26" customFormat="false" ht="15" hidden="false" customHeight="false" outlineLevel="0" collapsed="false">
      <c r="A26" s="7" t="s">
        <v>179</v>
      </c>
      <c r="B26" s="7" t="str">
        <f aca="false">IFERROR(INDEX('Source'!$C:$C,MATCH($A26,'Source'!$B:$B,0)),"")</f>
        <v>אצבעון מסיליקון</v>
      </c>
      <c r="C26" s="8" t="n">
        <f aca="false">SUMIFS('Source'!$D:$D,'Source'!$A:$A,"108 - Shoe Stores",'Source'!$B:$B,$A26)</f>
        <v>14</v>
      </c>
      <c r="D26" s="8" t="n">
        <f aca="false">SUMIFS('Source'!$F:$F,'Source'!$A:$A,"108 - Shoe Stores",'Source'!$B:$B,$A26)</f>
        <v>0</v>
      </c>
      <c r="E26" s="8" t="n">
        <f aca="false">D26*$J$5</f>
        <v>0</v>
      </c>
      <c r="F26" s="8" t="n">
        <f aca="false">E26-C26</f>
        <v>-14</v>
      </c>
      <c r="G26" s="9" t="n">
        <f aca="false">IF(AND(C26=0,E26=0),0,IF(C26=0,"New",(E26-C26)/C26))</f>
        <v>-1</v>
      </c>
      <c r="H26" s="8" t="n">
        <f aca="false">SUMIFS('Source'!$E:$E,'Source'!$A:$A,"108 - Shoe Stores",'Source'!$B:$B,$A26)</f>
        <v>331.84</v>
      </c>
      <c r="I26" s="8" t="n">
        <f aca="false">SUMIFS('Source'!$G:$G,'Source'!$A:$A,"108 - Shoe Stores",'Source'!$B:$B,$A26)</f>
        <v>0</v>
      </c>
      <c r="J26" s="8" t="n">
        <f aca="false">I26*$J$5</f>
        <v>0</v>
      </c>
      <c r="K26" s="8" t="n">
        <f aca="false">J26-H26</f>
        <v>-331.84</v>
      </c>
      <c r="L26" s="9" t="n">
        <f aca="false">IF(AND(H26=0,J26=0),0,IF(H26=0,"New",(J26-H26)/H26))</f>
        <v>-1</v>
      </c>
      <c r="M26" s="7" t="str">
        <f aca="false">IF(AND(OR(C26&lt;&gt;0,H26&lt;&gt;0),D26=0,I26=0),"DROP",IF(AND(OR(D26&lt;&gt;0,I26&lt;&gt;0),C26=0,H26=0),"NEW",""))</f>
        <v>DROP</v>
      </c>
    </row>
    <row r="27" customFormat="false" ht="15" hidden="false" customHeight="false" outlineLevel="0" collapsed="false">
      <c r="A27" s="7" t="s">
        <v>282</v>
      </c>
      <c r="B27" s="7" t="str">
        <f aca="false">IFERROR(INDEX('Source'!$C:$C,MATCH($A27,'Source'!$B:$B,0)),"")</f>
        <v>סט פלסטרים הידרוקולואידים 313</v>
      </c>
      <c r="C27" s="8" t="n">
        <f aca="false">SUMIFS('Source'!$D:$D,'Source'!$A:$A,"108 - Shoe Stores",'Source'!$B:$B,$A27)</f>
        <v>14</v>
      </c>
      <c r="D27" s="8" t="n">
        <f aca="false">SUMIFS('Source'!$F:$F,'Source'!$A:$A,"108 - Shoe Stores",'Source'!$B:$B,$A27)</f>
        <v>0</v>
      </c>
      <c r="E27" s="8" t="n">
        <f aca="false">D27*$J$5</f>
        <v>0</v>
      </c>
      <c r="F27" s="8" t="n">
        <f aca="false">E27-C27</f>
        <v>-14</v>
      </c>
      <c r="G27" s="9" t="n">
        <f aca="false">IF(AND(C27=0,E27=0),0,IF(C27=0,"New",(E27-C27)/C27))</f>
        <v>-1</v>
      </c>
      <c r="H27" s="8" t="n">
        <f aca="false">SUMIFS('Source'!$E:$E,'Source'!$A:$A,"108 - Shoe Stores",'Source'!$B:$B,$A27)</f>
        <v>331.84</v>
      </c>
      <c r="I27" s="8" t="n">
        <f aca="false">SUMIFS('Source'!$G:$G,'Source'!$A:$A,"108 - Shoe Stores",'Source'!$B:$B,$A27)</f>
        <v>0</v>
      </c>
      <c r="J27" s="8" t="n">
        <f aca="false">I27*$J$5</f>
        <v>0</v>
      </c>
      <c r="K27" s="8" t="n">
        <f aca="false">J27-H27</f>
        <v>-331.84</v>
      </c>
      <c r="L27" s="9" t="n">
        <f aca="false">IF(AND(H27=0,J27=0),0,IF(H27=0,"New",(J27-H27)/H27))</f>
        <v>-1</v>
      </c>
      <c r="M27" s="7" t="str">
        <f aca="false">IF(AND(OR(C27&lt;&gt;0,H27&lt;&gt;0),D27=0,I27=0),"DROP",IF(AND(OR(D27&lt;&gt;0,I27&lt;&gt;0),C27=0,H27=0),"NEW",""))</f>
        <v>DROP</v>
      </c>
    </row>
    <row r="28" customFormat="false" ht="15" hidden="false" customHeight="false" outlineLevel="0" collapsed="false">
      <c r="A28" s="7" t="s">
        <v>403</v>
      </c>
      <c r="B28" s="7" t="str">
        <f aca="false">IFERROR(INDEX('Source'!$C:$C,MATCH($A28,'Source'!$B:$B,0)),"")</f>
        <v>גרבי נוחות חורף אפור</v>
      </c>
      <c r="C28" s="8" t="n">
        <f aca="false">SUMIFS('Source'!$D:$D,'Source'!$A:$A,"108 - Shoe Stores",'Source'!$B:$B,$A28)</f>
        <v>10</v>
      </c>
      <c r="D28" s="8" t="n">
        <f aca="false">SUMIFS('Source'!$F:$F,'Source'!$A:$A,"108 - Shoe Stores",'Source'!$B:$B,$A28)</f>
        <v>0</v>
      </c>
      <c r="E28" s="8" t="n">
        <f aca="false">D28*$J$5</f>
        <v>0</v>
      </c>
      <c r="F28" s="8" t="n">
        <f aca="false">E28-C28</f>
        <v>-10</v>
      </c>
      <c r="G28" s="9" t="n">
        <f aca="false">IF(AND(C28=0,E28=0),0,IF(C28=0,"New",(E28-C28)/C28))</f>
        <v>-1</v>
      </c>
      <c r="H28" s="8" t="n">
        <f aca="false">SUMIFS('Source'!$E:$E,'Source'!$A:$A,"108 - Shoe Stores",'Source'!$B:$B,$A28)</f>
        <v>270</v>
      </c>
      <c r="I28" s="8" t="n">
        <f aca="false">SUMIFS('Source'!$G:$G,'Source'!$A:$A,"108 - Shoe Stores",'Source'!$B:$B,$A28)</f>
        <v>0</v>
      </c>
      <c r="J28" s="8" t="n">
        <f aca="false">I28*$J$5</f>
        <v>0</v>
      </c>
      <c r="K28" s="8" t="n">
        <f aca="false">J28-H28</f>
        <v>-270</v>
      </c>
      <c r="L28" s="9" t="n">
        <f aca="false">IF(AND(H28=0,J28=0),0,IF(H28=0,"New",(J28-H28)/H28))</f>
        <v>-1</v>
      </c>
      <c r="M28" s="7" t="str">
        <f aca="false">IF(AND(OR(C28&lt;&gt;0,H28&lt;&gt;0),D28=0,I28=0),"DROP",IF(AND(OR(D28&lt;&gt;0,I28&lt;&gt;0),C28=0,H28=0),"NEW",""))</f>
        <v>DROP</v>
      </c>
    </row>
    <row r="29" customFormat="false" ht="15" hidden="false" customHeight="false" outlineLevel="0" collapsed="false">
      <c r="A29" s="7" t="s">
        <v>346</v>
      </c>
      <c r="B29" s="7" t="str">
        <f aca="false">IFERROR(INDEX('Source'!$C:$C,MATCH($A29,'Source'!$B:$B,0)),"")</f>
        <v>גרבי נוחות חורף שחור</v>
      </c>
      <c r="C29" s="8" t="n">
        <f aca="false">SUMIFS('Source'!$D:$D,'Source'!$A:$A,"108 - Shoe Stores",'Source'!$B:$B,$A29)</f>
        <v>10</v>
      </c>
      <c r="D29" s="8" t="n">
        <f aca="false">SUMIFS('Source'!$F:$F,'Source'!$A:$A,"108 - Shoe Stores",'Source'!$B:$B,$A29)</f>
        <v>0</v>
      </c>
      <c r="E29" s="8" t="n">
        <f aca="false">D29*$J$5</f>
        <v>0</v>
      </c>
      <c r="F29" s="8" t="n">
        <f aca="false">E29-C29</f>
        <v>-10</v>
      </c>
      <c r="G29" s="9" t="n">
        <f aca="false">IF(AND(C29=0,E29=0),0,IF(C29=0,"New",(E29-C29)/C29))</f>
        <v>-1</v>
      </c>
      <c r="H29" s="8" t="n">
        <f aca="false">SUMIFS('Source'!$E:$E,'Source'!$A:$A,"108 - Shoe Stores",'Source'!$B:$B,$A29)</f>
        <v>270</v>
      </c>
      <c r="I29" s="8" t="n">
        <f aca="false">SUMIFS('Source'!$G:$G,'Source'!$A:$A,"108 - Shoe Stores",'Source'!$B:$B,$A29)</f>
        <v>0</v>
      </c>
      <c r="J29" s="8" t="n">
        <f aca="false">I29*$J$5</f>
        <v>0</v>
      </c>
      <c r="K29" s="8" t="n">
        <f aca="false">J29-H29</f>
        <v>-270</v>
      </c>
      <c r="L29" s="9" t="n">
        <f aca="false">IF(AND(H29=0,J29=0),0,IF(H29=0,"New",(J29-H29)/H29))</f>
        <v>-1</v>
      </c>
      <c r="M29" s="7" t="str">
        <f aca="false">IF(AND(OR(C29&lt;&gt;0,H29&lt;&gt;0),D29=0,I29=0),"DROP",IF(AND(OR(D29&lt;&gt;0,I29&lt;&gt;0),C29=0,H29=0),"NEW",""))</f>
        <v>DROP</v>
      </c>
    </row>
    <row r="30" customFormat="false" ht="15" hidden="false" customHeight="false" outlineLevel="0" collapsed="false">
      <c r="A30" s="7" t="s">
        <v>425</v>
      </c>
      <c r="B30" s="7" t="str">
        <f aca="false">IFERROR(INDEX('Source'!$C:$C,MATCH($A30,'Source'!$B:$B,0)),"")</f>
        <v>גרבי נוחות חורף אפור</v>
      </c>
      <c r="C30" s="8" t="n">
        <f aca="false">SUMIFS('Source'!$D:$D,'Source'!$A:$A,"108 - Shoe Stores",'Source'!$B:$B,$A30)</f>
        <v>10</v>
      </c>
      <c r="D30" s="8" t="n">
        <f aca="false">SUMIFS('Source'!$F:$F,'Source'!$A:$A,"108 - Shoe Stores",'Source'!$B:$B,$A30)</f>
        <v>0</v>
      </c>
      <c r="E30" s="8" t="n">
        <f aca="false">D30*$J$5</f>
        <v>0</v>
      </c>
      <c r="F30" s="8" t="n">
        <f aca="false">E30-C30</f>
        <v>-10</v>
      </c>
      <c r="G30" s="9" t="n">
        <f aca="false">IF(AND(C30=0,E30=0),0,IF(C30=0,"New",(E30-C30)/C30))</f>
        <v>-1</v>
      </c>
      <c r="H30" s="8" t="n">
        <f aca="false">SUMIFS('Source'!$E:$E,'Source'!$A:$A,"108 - Shoe Stores",'Source'!$B:$B,$A30)</f>
        <v>270</v>
      </c>
      <c r="I30" s="8" t="n">
        <f aca="false">SUMIFS('Source'!$G:$G,'Source'!$A:$A,"108 - Shoe Stores",'Source'!$B:$B,$A30)</f>
        <v>0</v>
      </c>
      <c r="J30" s="8" t="n">
        <f aca="false">I30*$J$5</f>
        <v>0</v>
      </c>
      <c r="K30" s="8" t="n">
        <f aca="false">J30-H30</f>
        <v>-270</v>
      </c>
      <c r="L30" s="9" t="n">
        <f aca="false">IF(AND(H30=0,J30=0),0,IF(H30=0,"New",(J30-H30)/H30))</f>
        <v>-1</v>
      </c>
      <c r="M30" s="7" t="str">
        <f aca="false">IF(AND(OR(C30&lt;&gt;0,H30&lt;&gt;0),D30=0,I30=0),"DROP",IF(AND(OR(D30&lt;&gt;0,I30&lt;&gt;0),C30=0,H30=0),"NEW",""))</f>
        <v>DROP</v>
      </c>
    </row>
    <row r="31" customFormat="false" ht="15" hidden="false" customHeight="false" outlineLevel="0" collapsed="false">
      <c r="A31" s="7" t="s">
        <v>358</v>
      </c>
      <c r="B31" s="7" t="str">
        <f aca="false">IFERROR(INDEX('Source'!$C:$C,MATCH($A31,'Source'!$B:$B,0)),"")</f>
        <v>גרבי נוחות חורף שחור</v>
      </c>
      <c r="C31" s="8" t="n">
        <f aca="false">SUMIFS('Source'!$D:$D,'Source'!$A:$A,"108 - Shoe Stores",'Source'!$B:$B,$A31)</f>
        <v>10</v>
      </c>
      <c r="D31" s="8" t="n">
        <f aca="false">SUMIFS('Source'!$F:$F,'Source'!$A:$A,"108 - Shoe Stores",'Source'!$B:$B,$A31)</f>
        <v>0</v>
      </c>
      <c r="E31" s="8" t="n">
        <f aca="false">D31*$J$5</f>
        <v>0</v>
      </c>
      <c r="F31" s="8" t="n">
        <f aca="false">E31-C31</f>
        <v>-10</v>
      </c>
      <c r="G31" s="9" t="n">
        <f aca="false">IF(AND(C31=0,E31=0),0,IF(C31=0,"New",(E31-C31)/C31))</f>
        <v>-1</v>
      </c>
      <c r="H31" s="8" t="n">
        <f aca="false">SUMIFS('Source'!$E:$E,'Source'!$A:$A,"108 - Shoe Stores",'Source'!$B:$B,$A31)</f>
        <v>270</v>
      </c>
      <c r="I31" s="8" t="n">
        <f aca="false">SUMIFS('Source'!$G:$G,'Source'!$A:$A,"108 - Shoe Stores",'Source'!$B:$B,$A31)</f>
        <v>0</v>
      </c>
      <c r="J31" s="8" t="n">
        <f aca="false">I31*$J$5</f>
        <v>0</v>
      </c>
      <c r="K31" s="8" t="n">
        <f aca="false">J31-H31</f>
        <v>-270</v>
      </c>
      <c r="L31" s="9" t="n">
        <f aca="false">IF(AND(H31=0,J31=0),0,IF(H31=0,"New",(J31-H31)/H31))</f>
        <v>-1</v>
      </c>
      <c r="M31" s="7" t="str">
        <f aca="false">IF(AND(OR(C31&lt;&gt;0,H31&lt;&gt;0),D31=0,I31=0),"DROP",IF(AND(OR(D31&lt;&gt;0,I31&lt;&gt;0),C31=0,H31=0),"NEW",""))</f>
        <v>DROP</v>
      </c>
    </row>
    <row r="32" customFormat="false" ht="15" hidden="false" customHeight="false" outlineLevel="0" collapsed="false">
      <c r="A32" s="7" t="s">
        <v>168</v>
      </c>
      <c r="B32" s="7" t="str">
        <f aca="false">IFERROR(INDEX('Source'!$C:$C,MATCH($A32,'Source'!$B:$B,0)),"")</f>
        <v>בליסטר פלסטר</v>
      </c>
      <c r="C32" s="8" t="n">
        <f aca="false">SUMIFS('Source'!$D:$D,'Source'!$A:$A,"108 - Shoe Stores",'Source'!$B:$B,$A32)</f>
        <v>14</v>
      </c>
      <c r="D32" s="8" t="n">
        <f aca="false">SUMIFS('Source'!$F:$F,'Source'!$A:$A,"108 - Shoe Stores",'Source'!$B:$B,$A32)</f>
        <v>0</v>
      </c>
      <c r="E32" s="8" t="n">
        <f aca="false">D32*$J$5</f>
        <v>0</v>
      </c>
      <c r="F32" s="8" t="n">
        <f aca="false">E32-C32</f>
        <v>-14</v>
      </c>
      <c r="G32" s="9" t="n">
        <f aca="false">IF(AND(C32=0,E32=0),0,IF(C32=0,"New",(E32-C32)/C32))</f>
        <v>-1</v>
      </c>
      <c r="H32" s="8" t="n">
        <f aca="false">SUMIFS('Source'!$E:$E,'Source'!$A:$A,"108 - Shoe Stores",'Source'!$B:$B,$A32)</f>
        <v>268.75</v>
      </c>
      <c r="I32" s="8" t="n">
        <f aca="false">SUMIFS('Source'!$G:$G,'Source'!$A:$A,"108 - Shoe Stores",'Source'!$B:$B,$A32)</f>
        <v>0</v>
      </c>
      <c r="J32" s="8" t="n">
        <f aca="false">I32*$J$5</f>
        <v>0</v>
      </c>
      <c r="K32" s="8" t="n">
        <f aca="false">J32-H32</f>
        <v>-268.75</v>
      </c>
      <c r="L32" s="9" t="n">
        <f aca="false">IF(AND(H32=0,J32=0),0,IF(H32=0,"New",(J32-H32)/H32))</f>
        <v>-1</v>
      </c>
      <c r="M32" s="7" t="str">
        <f aca="false">IF(AND(OR(C32&lt;&gt;0,H32&lt;&gt;0),D32=0,I32=0),"DROP",IF(AND(OR(D32&lt;&gt;0,I32&lt;&gt;0),C32=0,H32=0),"NEW",""))</f>
        <v>DROP</v>
      </c>
    </row>
    <row r="33" customFormat="false" ht="15" hidden="false" customHeight="false" outlineLevel="0" collapsed="false">
      <c r="A33" s="7" t="s">
        <v>132</v>
      </c>
      <c r="B33" s="7" t="str">
        <f aca="false">IFERROR(INDEX('Source'!$C:$C,MATCH($A33,'Source'!$B:$B,0)),"")</f>
        <v>מדבקה ג'ל למניעת יבלות</v>
      </c>
      <c r="C33" s="8" t="n">
        <f aca="false">SUMIFS('Source'!$D:$D,'Source'!$A:$A,"108 - Shoe Stores",'Source'!$B:$B,$A33)</f>
        <v>14</v>
      </c>
      <c r="D33" s="8" t="n">
        <f aca="false">SUMIFS('Source'!$F:$F,'Source'!$A:$A,"108 - Shoe Stores",'Source'!$B:$B,$A33)</f>
        <v>0</v>
      </c>
      <c r="E33" s="8" t="n">
        <f aca="false">D33*$J$5</f>
        <v>0</v>
      </c>
      <c r="F33" s="8" t="n">
        <f aca="false">E33-C33</f>
        <v>-14</v>
      </c>
      <c r="G33" s="9" t="n">
        <f aca="false">IF(AND(C33=0,E33=0),0,IF(C33=0,"New",(E33-C33)/C33))</f>
        <v>-1</v>
      </c>
      <c r="H33" s="8" t="n">
        <f aca="false">SUMIFS('Source'!$E:$E,'Source'!$A:$A,"108 - Shoe Stores",'Source'!$B:$B,$A33)</f>
        <v>226.59</v>
      </c>
      <c r="I33" s="8" t="n">
        <f aca="false">SUMIFS('Source'!$G:$G,'Source'!$A:$A,"108 - Shoe Stores",'Source'!$B:$B,$A33)</f>
        <v>0</v>
      </c>
      <c r="J33" s="8" t="n">
        <f aca="false">I33*$J$5</f>
        <v>0</v>
      </c>
      <c r="K33" s="8" t="n">
        <f aca="false">J33-H33</f>
        <v>-226.59</v>
      </c>
      <c r="L33" s="9" t="n">
        <f aca="false">IF(AND(H33=0,J33=0),0,IF(H33=0,"New",(J33-H33)/H33))</f>
        <v>-1</v>
      </c>
      <c r="M33" s="7" t="str">
        <f aca="false">IF(AND(OR(C33&lt;&gt;0,H33&lt;&gt;0),D33=0,I33=0),"DROP",IF(AND(OR(D33&lt;&gt;0,I33&lt;&gt;0),C33=0,H33=0),"NEW",""))</f>
        <v>DROP</v>
      </c>
    </row>
    <row r="34" customFormat="false" ht="15" hidden="false" customHeight="false" outlineLevel="0" collapsed="false">
      <c r="A34" s="7" t="s">
        <v>201</v>
      </c>
      <c r="B34" s="7" t="str">
        <f aca="false">IFERROR(INDEX('Source'!$C:$C,MATCH($A34,'Source'!$B:$B,0)),"")</f>
        <v>כ.הפרדת אצבעות ס</v>
      </c>
      <c r="C34" s="8" t="n">
        <f aca="false">SUMIFS('Source'!$D:$D,'Source'!$A:$A,"108 - Shoe Stores",'Source'!$B:$B,$A34)</f>
        <v>14</v>
      </c>
      <c r="D34" s="8" t="n">
        <f aca="false">SUMIFS('Source'!$F:$F,'Source'!$A:$A,"108 - Shoe Stores",'Source'!$B:$B,$A34)</f>
        <v>0</v>
      </c>
      <c r="E34" s="8" t="n">
        <f aca="false">D34*$J$5</f>
        <v>0</v>
      </c>
      <c r="F34" s="8" t="n">
        <f aca="false">E34-C34</f>
        <v>-14</v>
      </c>
      <c r="G34" s="9" t="n">
        <f aca="false">IF(AND(C34=0,E34=0),0,IF(C34=0,"New",(E34-C34)/C34))</f>
        <v>-1</v>
      </c>
      <c r="H34" s="8" t="n">
        <f aca="false">SUMIFS('Source'!$E:$E,'Source'!$A:$A,"108 - Shoe Stores",'Source'!$B:$B,$A34)</f>
        <v>199.99</v>
      </c>
      <c r="I34" s="8" t="n">
        <f aca="false">SUMIFS('Source'!$G:$G,'Source'!$A:$A,"108 - Shoe Stores",'Source'!$B:$B,$A34)</f>
        <v>0</v>
      </c>
      <c r="J34" s="8" t="n">
        <f aca="false">I34*$J$5</f>
        <v>0</v>
      </c>
      <c r="K34" s="8" t="n">
        <f aca="false">J34-H34</f>
        <v>-199.99</v>
      </c>
      <c r="L34" s="9" t="n">
        <f aca="false">IF(AND(H34=0,J34=0),0,IF(H34=0,"New",(J34-H34)/H34))</f>
        <v>-1</v>
      </c>
      <c r="M34" s="7" t="str">
        <f aca="false">IF(AND(OR(C34&lt;&gt;0,H34&lt;&gt;0),D34=0,I34=0),"DROP",IF(AND(OR(D34&lt;&gt;0,I34&lt;&gt;0),C34=0,H34=0),"NEW",""))</f>
        <v>DROP</v>
      </c>
    </row>
    <row r="35" customFormat="false" ht="15" hidden="false" customHeight="false" outlineLevel="0" collapsed="false">
      <c r="A35" s="7" t="s">
        <v>246</v>
      </c>
      <c r="B35" s="7" t="str">
        <f aca="false">IFERROR(INDEX('Source'!$C:$C,MATCH($A35,'Source'!$B:$B,0)),"")</f>
        <v>מפריד אצבע</v>
      </c>
      <c r="C35" s="8" t="n">
        <f aca="false">SUMIFS('Source'!$D:$D,'Source'!$A:$A,"108 - Shoe Stores",'Source'!$B:$B,$A35)</f>
        <v>14</v>
      </c>
      <c r="D35" s="8" t="n">
        <f aca="false">SUMIFS('Source'!$F:$F,'Source'!$A:$A,"108 - Shoe Stores",'Source'!$B:$B,$A35)</f>
        <v>0</v>
      </c>
      <c r="E35" s="8" t="n">
        <f aca="false">D35*$J$5</f>
        <v>0</v>
      </c>
      <c r="F35" s="8" t="n">
        <f aca="false">E35-C35</f>
        <v>-14</v>
      </c>
      <c r="G35" s="9" t="n">
        <f aca="false">IF(AND(C35=0,E35=0),0,IF(C35=0,"New",(E35-C35)/C35))</f>
        <v>-1</v>
      </c>
      <c r="H35" s="8" t="n">
        <f aca="false">SUMIFS('Source'!$E:$E,'Source'!$A:$A,"108 - Shoe Stores",'Source'!$B:$B,$A35)</f>
        <v>199.99</v>
      </c>
      <c r="I35" s="8" t="n">
        <f aca="false">SUMIFS('Source'!$G:$G,'Source'!$A:$A,"108 - Shoe Stores",'Source'!$B:$B,$A35)</f>
        <v>0</v>
      </c>
      <c r="J35" s="8" t="n">
        <f aca="false">I35*$J$5</f>
        <v>0</v>
      </c>
      <c r="K35" s="8" t="n">
        <f aca="false">J35-H35</f>
        <v>-199.99</v>
      </c>
      <c r="L35" s="9" t="n">
        <f aca="false">IF(AND(H35=0,J35=0),0,IF(H35=0,"New",(J35-H35)/H35))</f>
        <v>-1</v>
      </c>
      <c r="M35" s="7" t="str">
        <f aca="false">IF(AND(OR(C35&lt;&gt;0,H35&lt;&gt;0),D35=0,I35=0),"DROP",IF(AND(OR(D35&lt;&gt;0,I35&lt;&gt;0),C35=0,H35=0),"NEW",""))</f>
        <v>DROP</v>
      </c>
    </row>
    <row r="36" customFormat="false" ht="15" hidden="false" customHeight="false" outlineLevel="0" collapsed="false">
      <c r="A36" s="7" t="s">
        <v>236</v>
      </c>
      <c r="B36" s="7" t="str">
        <f aca="false">IFERROR(INDEX('Source'!$C:$C,MATCH($A36,'Source'!$B:$B,0)),"")</f>
        <v>רפידת אנטי-ריח</v>
      </c>
      <c r="C36" s="8" t="n">
        <f aca="false">SUMIFS('Source'!$D:$D,'Source'!$A:$A,"108 - Shoe Stores",'Source'!$B:$B,$A36)</f>
        <v>6</v>
      </c>
      <c r="D36" s="8" t="n">
        <f aca="false">SUMIFS('Source'!$F:$F,'Source'!$A:$A,"108 - Shoe Stores",'Source'!$B:$B,$A36)</f>
        <v>0</v>
      </c>
      <c r="E36" s="8" t="n">
        <f aca="false">D36*$J$5</f>
        <v>0</v>
      </c>
      <c r="F36" s="8" t="n">
        <f aca="false">E36-C36</f>
        <v>-6</v>
      </c>
      <c r="G36" s="9" t="n">
        <f aca="false">IF(AND(C36=0,E36=0),0,IF(C36=0,"New",(E36-C36)/C36))</f>
        <v>-1</v>
      </c>
      <c r="H36" s="8" t="n">
        <f aca="false">SUMIFS('Source'!$E:$E,'Source'!$A:$A,"108 - Shoe Stores",'Source'!$B:$B,$A36)</f>
        <v>92.52</v>
      </c>
      <c r="I36" s="8" t="n">
        <f aca="false">SUMIFS('Source'!$G:$G,'Source'!$A:$A,"108 - Shoe Stores",'Source'!$B:$B,$A36)</f>
        <v>0</v>
      </c>
      <c r="J36" s="8" t="n">
        <f aca="false">I36*$J$5</f>
        <v>0</v>
      </c>
      <c r="K36" s="8" t="n">
        <f aca="false">J36-H36</f>
        <v>-92.52</v>
      </c>
      <c r="L36" s="9" t="n">
        <f aca="false">IF(AND(H36=0,J36=0),0,IF(H36=0,"New",(J36-H36)/H36))</f>
        <v>-1</v>
      </c>
      <c r="M36" s="7" t="str">
        <f aca="false">IF(AND(OR(C36&lt;&gt;0,H36&lt;&gt;0),D36=0,I36=0),"DROP",IF(AND(OR(D36&lt;&gt;0,I36&lt;&gt;0),C36=0,H36=0),"NEW",""))</f>
        <v>DROP</v>
      </c>
    </row>
    <row r="37" customFormat="false" ht="15" hidden="false" customHeight="false" outlineLevel="0" collapsed="false">
      <c r="A37" s="7" t="s">
        <v>298</v>
      </c>
      <c r="B37" s="7" t="str">
        <f aca="false">IFERROR(INDEX('Source'!$C:$C,MATCH($A37,'Source'!$B:$B,0)),"")</f>
        <v>רפידה בולמת זעזועים</v>
      </c>
      <c r="C37" s="8" t="n">
        <f aca="false">SUMIFS('Source'!$D:$D,'Source'!$A:$A,"108 - Shoe Stores",'Source'!$B:$B,$A37)</f>
        <v>6</v>
      </c>
      <c r="D37" s="8" t="n">
        <f aca="false">SUMIFS('Source'!$F:$F,'Source'!$A:$A,"108 - Shoe Stores",'Source'!$B:$B,$A37)</f>
        <v>0</v>
      </c>
      <c r="E37" s="8" t="n">
        <f aca="false">D37*$J$5</f>
        <v>0</v>
      </c>
      <c r="F37" s="8" t="n">
        <f aca="false">E37-C37</f>
        <v>-6</v>
      </c>
      <c r="G37" s="9" t="n">
        <f aca="false">IF(AND(C37=0,E37=0),0,IF(C37=0,"New",(E37-C37)/C37))</f>
        <v>-1</v>
      </c>
      <c r="H37" s="8" t="n">
        <f aca="false">SUMIFS('Source'!$E:$E,'Source'!$A:$A,"108 - Shoe Stores",'Source'!$B:$B,$A37)</f>
        <v>92.52</v>
      </c>
      <c r="I37" s="8" t="n">
        <f aca="false">SUMIFS('Source'!$G:$G,'Source'!$A:$A,"108 - Shoe Stores",'Source'!$B:$B,$A37)</f>
        <v>0</v>
      </c>
      <c r="J37" s="8" t="n">
        <f aca="false">I37*$J$5</f>
        <v>0</v>
      </c>
      <c r="K37" s="8" t="n">
        <f aca="false">J37-H37</f>
        <v>-92.52</v>
      </c>
      <c r="L37" s="9" t="n">
        <f aca="false">IF(AND(H37=0,J37=0),0,IF(H37=0,"New",(J37-H37)/H37))</f>
        <v>-1</v>
      </c>
      <c r="M37" s="7" t="str">
        <f aca="false">IF(AND(OR(C37&lt;&gt;0,H37&lt;&gt;0),D37=0,I37=0),"DROP",IF(AND(OR(D37&lt;&gt;0,I37&lt;&gt;0),C37=0,H37=0),"NEW",""))</f>
        <v>DROP</v>
      </c>
    </row>
    <row r="38" customFormat="false" ht="15" hidden="false" customHeight="false" outlineLevel="0" collapsed="false">
      <c r="A38" s="7" t="s">
        <v>275</v>
      </c>
      <c r="B38" s="7" t="str">
        <f aca="false">IFERROR(INDEX('Source'!$C:$C,MATCH($A38,'Source'!$B:$B,0)),"")</f>
        <v>רפידת נוחות</v>
      </c>
      <c r="C38" s="8" t="n">
        <f aca="false">SUMIFS('Source'!$D:$D,'Source'!$A:$A,"108 - Shoe Stores",'Source'!$B:$B,$A38)</f>
        <v>6</v>
      </c>
      <c r="D38" s="8" t="n">
        <f aca="false">SUMIFS('Source'!$F:$F,'Source'!$A:$A,"108 - Shoe Stores",'Source'!$B:$B,$A38)</f>
        <v>0</v>
      </c>
      <c r="E38" s="8" t="n">
        <f aca="false">D38*$J$5</f>
        <v>0</v>
      </c>
      <c r="F38" s="8" t="n">
        <f aca="false">E38-C38</f>
        <v>-6</v>
      </c>
      <c r="G38" s="9" t="n">
        <f aca="false">IF(AND(C38=0,E38=0),0,IF(C38=0,"New",(E38-C38)/C38))</f>
        <v>-1</v>
      </c>
      <c r="H38" s="8" t="n">
        <f aca="false">SUMIFS('Source'!$E:$E,'Source'!$A:$A,"108 - Shoe Stores",'Source'!$B:$B,$A38)</f>
        <v>78.48</v>
      </c>
      <c r="I38" s="8" t="n">
        <f aca="false">SUMIFS('Source'!$G:$G,'Source'!$A:$A,"108 - Shoe Stores",'Source'!$B:$B,$A38)</f>
        <v>0</v>
      </c>
      <c r="J38" s="8" t="n">
        <f aca="false">I38*$J$5</f>
        <v>0</v>
      </c>
      <c r="K38" s="8" t="n">
        <f aca="false">J38-H38</f>
        <v>-78.48</v>
      </c>
      <c r="L38" s="9" t="n">
        <f aca="false">IF(AND(H38=0,J38=0),0,IF(H38=0,"New",(J38-H38)/H38))</f>
        <v>-1</v>
      </c>
      <c r="M38" s="7" t="str">
        <f aca="false">IF(AND(OR(C38&lt;&gt;0,H38&lt;&gt;0),D38=0,I38=0),"DROP",IF(AND(OR(D38&lt;&gt;0,I38&lt;&gt;0),C38=0,H38=0),"NEW",""))</f>
        <v>DROP</v>
      </c>
    </row>
    <row r="39" customFormat="false" ht="15" hidden="false" customHeight="false" outlineLevel="0" collapsed="false">
      <c r="A39" s="7" t="s">
        <v>641</v>
      </c>
      <c r="B39" s="7" t="str">
        <f aca="false">IFERROR(INDEX('Source'!$C:$C,MATCH($A39,'Source'!$B:$B,0)),"")</f>
        <v>סטנד URIEL שחור מסתובב מתכת 35 ס''מ לבתי מרקחת</v>
      </c>
      <c r="C39" s="8" t="n">
        <f aca="false">SUMIFS('Source'!$D:$D,'Source'!$A:$A,"108 - Shoe Stores",'Source'!$B:$B,$A39)</f>
        <v>3</v>
      </c>
      <c r="D39" s="8" t="n">
        <f aca="false">SUMIFS('Source'!$F:$F,'Source'!$A:$A,"108 - Shoe Stores",'Source'!$B:$B,$A39)</f>
        <v>0</v>
      </c>
      <c r="E39" s="8" t="n">
        <f aca="false">D39*$J$5</f>
        <v>0</v>
      </c>
      <c r="F39" s="8" t="n">
        <f aca="false">E39-C39</f>
        <v>-3</v>
      </c>
      <c r="G39" s="9" t="n">
        <f aca="false">IF(AND(C39=0,E39=0),0,IF(C39=0,"New",(E39-C39)/C39))</f>
        <v>-1</v>
      </c>
      <c r="H39" s="8" t="n">
        <f aca="false">SUMIFS('Source'!$E:$E,'Source'!$A:$A,"108 - Shoe Stores",'Source'!$B:$B,$A39)</f>
        <v>0.01</v>
      </c>
      <c r="I39" s="8" t="n">
        <f aca="false">SUMIFS('Source'!$G:$G,'Source'!$A:$A,"108 - Shoe Stores",'Source'!$B:$B,$A39)</f>
        <v>0</v>
      </c>
      <c r="J39" s="8" t="n">
        <f aca="false">I39*$J$5</f>
        <v>0</v>
      </c>
      <c r="K39" s="8" t="n">
        <f aca="false">J39-H39</f>
        <v>-0.01</v>
      </c>
      <c r="L39" s="9" t="n">
        <f aca="false">IF(AND(H39=0,J39=0),0,IF(H39=0,"New",(J39-H39)/H39))</f>
        <v>-1</v>
      </c>
      <c r="M39" s="7" t="str">
        <f aca="false">IF(AND(OR(C39&lt;&gt;0,H39&lt;&gt;0),D39=0,I39=0),"DROP",IF(AND(OR(D39&lt;&gt;0,I39&lt;&gt;0),C39=0,H39=0),"NEW",""))</f>
        <v>DROP</v>
      </c>
    </row>
    <row r="41" customFormat="false" ht="15" hidden="false" customHeight="false" outlineLevel="0" collapsed="false">
      <c r="A41" s="17"/>
      <c r="B41" s="18" t="s">
        <v>642</v>
      </c>
      <c r="C41" s="19" t="n">
        <f aca="false">SUM(C9:C39)</f>
        <v>833</v>
      </c>
      <c r="D41" s="19" t="n">
        <f aca="false">SUM(D9:D39)</f>
        <v>0</v>
      </c>
      <c r="E41" s="19" t="n">
        <f aca="false">SUM(E9:E39)</f>
        <v>0</v>
      </c>
      <c r="F41" s="19" t="n">
        <f aca="false">SUM(F9:F39)</f>
        <v>-833</v>
      </c>
      <c r="G41" s="20" t="n">
        <f aca="false">IF(C41=0,"N/A",F41/C41)</f>
        <v>-1</v>
      </c>
      <c r="H41" s="19" t="n">
        <f aca="false">SUM(H9:H39)</f>
        <v>19065.38</v>
      </c>
      <c r="I41" s="19" t="n">
        <f aca="false">SUM(I9:I39)</f>
        <v>0</v>
      </c>
      <c r="J41" s="19" t="n">
        <f aca="false">SUM(J9:J39)</f>
        <v>0</v>
      </c>
      <c r="K41" s="19" t="n">
        <f aca="false">SUM(K9:K39)</f>
        <v>-19065.38</v>
      </c>
      <c r="L41" s="20" t="n">
        <f aca="false">IF(H41=0,"N/A",K41/H41)</f>
        <v>-1</v>
      </c>
      <c r="M41" s="17"/>
    </row>
  </sheetData>
  <mergeCells count="2">
    <mergeCell ref="A3:M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0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6"/>
  </cols>
  <sheetData>
    <row r="1" customFormat="false" ht="15" hidden="false" customHeight="false" outlineLevel="0" collapsed="false">
      <c r="A1" s="21" t="s">
        <v>1258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1259</v>
      </c>
      <c r="B2" s="22" t="s">
        <v>1260</v>
      </c>
      <c r="C2" s="22" t="s">
        <v>1261</v>
      </c>
      <c r="D2" s="22" t="s">
        <v>15</v>
      </c>
      <c r="E2" s="22" t="s">
        <v>1262</v>
      </c>
      <c r="F2" s="22" t="s">
        <v>16</v>
      </c>
      <c r="G2" s="22" t="s">
        <v>1263</v>
      </c>
    </row>
    <row r="3" customFormat="false" ht="15" hidden="false" customHeight="false" outlineLevel="0" collapsed="false">
      <c r="A3" s="7" t="s">
        <v>21</v>
      </c>
      <c r="B3" s="7" t="s">
        <v>982</v>
      </c>
      <c r="C3" s="7" t="s">
        <v>1264</v>
      </c>
      <c r="D3" s="7" t="n">
        <v>0</v>
      </c>
      <c r="E3" s="7" t="n">
        <v>0</v>
      </c>
      <c r="F3" s="7" t="n">
        <v>0</v>
      </c>
      <c r="G3" s="7" t="n">
        <v>0</v>
      </c>
    </row>
    <row r="4" customFormat="false" ht="15" hidden="false" customHeight="false" outlineLevel="0" collapsed="false">
      <c r="A4" s="7" t="s">
        <v>21</v>
      </c>
      <c r="B4" s="7" t="s">
        <v>541</v>
      </c>
      <c r="C4" s="7" t="s">
        <v>1265</v>
      </c>
      <c r="D4" s="7" t="n">
        <v>-1</v>
      </c>
      <c r="E4" s="7" t="n">
        <v>-158.8</v>
      </c>
      <c r="F4" s="7" t="n">
        <v>0</v>
      </c>
      <c r="G4" s="7" t="n">
        <v>0</v>
      </c>
    </row>
    <row r="5" customFormat="false" ht="15" hidden="false" customHeight="false" outlineLevel="0" collapsed="false">
      <c r="A5" s="7" t="s">
        <v>21</v>
      </c>
      <c r="B5" s="7" t="s">
        <v>537</v>
      </c>
      <c r="C5" s="7" t="s">
        <v>1265</v>
      </c>
      <c r="D5" s="7" t="n">
        <v>-1</v>
      </c>
      <c r="E5" s="7" t="n">
        <v>-170.14</v>
      </c>
      <c r="F5" s="7" t="n">
        <v>0</v>
      </c>
      <c r="G5" s="7" t="n">
        <v>0</v>
      </c>
    </row>
    <row r="6" customFormat="false" ht="15" hidden="false" customHeight="false" outlineLevel="0" collapsed="false">
      <c r="A6" s="7" t="s">
        <v>21</v>
      </c>
      <c r="B6" s="7" t="s">
        <v>536</v>
      </c>
      <c r="C6" s="7" t="s">
        <v>1265</v>
      </c>
      <c r="D6" s="7" t="n">
        <v>1</v>
      </c>
      <c r="E6" s="7" t="n">
        <v>170.14</v>
      </c>
      <c r="F6" s="7" t="n">
        <v>0</v>
      </c>
      <c r="G6" s="7" t="n">
        <v>0</v>
      </c>
    </row>
    <row r="7" customFormat="false" ht="15" hidden="false" customHeight="false" outlineLevel="0" collapsed="false">
      <c r="A7" s="7" t="s">
        <v>21</v>
      </c>
      <c r="B7" s="7" t="s">
        <v>546</v>
      </c>
      <c r="C7" s="7" t="s">
        <v>1265</v>
      </c>
      <c r="D7" s="7" t="n">
        <v>-1</v>
      </c>
      <c r="E7" s="7" t="n">
        <v>-147.44</v>
      </c>
      <c r="F7" s="7" t="n">
        <v>0</v>
      </c>
      <c r="G7" s="7" t="n">
        <v>0</v>
      </c>
    </row>
    <row r="8" customFormat="false" ht="15" hidden="false" customHeight="false" outlineLevel="0" collapsed="false">
      <c r="A8" s="7" t="s">
        <v>21</v>
      </c>
      <c r="B8" s="7" t="s">
        <v>497</v>
      </c>
      <c r="C8" s="7" t="s">
        <v>1266</v>
      </c>
      <c r="D8" s="7" t="n">
        <v>2</v>
      </c>
      <c r="E8" s="7" t="n">
        <v>281.14</v>
      </c>
      <c r="F8" s="7" t="n">
        <v>0</v>
      </c>
      <c r="G8" s="7" t="n">
        <v>0</v>
      </c>
    </row>
    <row r="9" customFormat="false" ht="15" hidden="false" customHeight="false" outlineLevel="0" collapsed="false">
      <c r="A9" s="7" t="s">
        <v>21</v>
      </c>
      <c r="B9" s="7" t="s">
        <v>498</v>
      </c>
      <c r="C9" s="7" t="s">
        <v>1266</v>
      </c>
      <c r="D9" s="7" t="n">
        <v>2</v>
      </c>
      <c r="E9" s="7" t="n">
        <v>281.14</v>
      </c>
      <c r="F9" s="7" t="n">
        <v>0</v>
      </c>
      <c r="G9" s="7" t="n">
        <v>0</v>
      </c>
    </row>
    <row r="10" customFormat="false" ht="15" hidden="false" customHeight="false" outlineLevel="0" collapsed="false">
      <c r="A10" s="7" t="s">
        <v>21</v>
      </c>
      <c r="B10" s="7" t="s">
        <v>545</v>
      </c>
      <c r="C10" s="7" t="s">
        <v>1267</v>
      </c>
      <c r="D10" s="7" t="n">
        <v>1</v>
      </c>
      <c r="E10" s="7" t="n">
        <v>154.39</v>
      </c>
      <c r="F10" s="7" t="n">
        <v>0</v>
      </c>
      <c r="G10" s="7" t="n">
        <v>0</v>
      </c>
    </row>
    <row r="11" customFormat="false" ht="15" hidden="false" customHeight="false" outlineLevel="0" collapsed="false">
      <c r="A11" s="7" t="s">
        <v>21</v>
      </c>
      <c r="B11" s="7" t="s">
        <v>443</v>
      </c>
      <c r="C11" s="7" t="s">
        <v>1268</v>
      </c>
      <c r="D11" s="7" t="n">
        <v>1</v>
      </c>
      <c r="E11" s="7" t="n">
        <v>156.04</v>
      </c>
      <c r="F11" s="7" t="n">
        <v>0</v>
      </c>
      <c r="G11" s="7" t="n">
        <v>0</v>
      </c>
    </row>
    <row r="12" customFormat="false" ht="15" hidden="false" customHeight="false" outlineLevel="0" collapsed="false">
      <c r="A12" s="7" t="s">
        <v>21</v>
      </c>
      <c r="B12" s="7" t="s">
        <v>443</v>
      </c>
      <c r="C12" s="7" t="s">
        <v>1268</v>
      </c>
      <c r="D12" s="7" t="n">
        <v>1</v>
      </c>
      <c r="E12" s="7" t="n">
        <v>124.76</v>
      </c>
      <c r="F12" s="7" t="n">
        <v>0</v>
      </c>
      <c r="G12" s="7" t="n">
        <v>0</v>
      </c>
    </row>
    <row r="13" customFormat="false" ht="15" hidden="false" customHeight="false" outlineLevel="0" collapsed="false">
      <c r="A13" s="7" t="s">
        <v>21</v>
      </c>
      <c r="B13" s="7" t="s">
        <v>443</v>
      </c>
      <c r="C13" s="7" t="s">
        <v>1268</v>
      </c>
      <c r="D13" s="7" t="n">
        <v>1</v>
      </c>
      <c r="E13" s="7" t="n">
        <v>145.64</v>
      </c>
      <c r="F13" s="7" t="n">
        <v>0</v>
      </c>
      <c r="G13" s="7" t="n">
        <v>0</v>
      </c>
    </row>
    <row r="14" customFormat="false" ht="15" hidden="false" customHeight="false" outlineLevel="0" collapsed="false">
      <c r="A14" s="7" t="s">
        <v>21</v>
      </c>
      <c r="B14" s="7" t="s">
        <v>443</v>
      </c>
      <c r="C14" s="7" t="s">
        <v>1268</v>
      </c>
      <c r="D14" s="7" t="n">
        <v>1</v>
      </c>
      <c r="E14" s="7" t="n">
        <v>124.83</v>
      </c>
      <c r="F14" s="7" t="n">
        <v>0</v>
      </c>
      <c r="G14" s="7" t="n">
        <v>0</v>
      </c>
    </row>
    <row r="15" customFormat="false" ht="15" hidden="false" customHeight="false" outlineLevel="0" collapsed="false">
      <c r="A15" s="7" t="s">
        <v>21</v>
      </c>
      <c r="B15" s="7" t="s">
        <v>351</v>
      </c>
      <c r="C15" s="7" t="s">
        <v>1268</v>
      </c>
      <c r="D15" s="7" t="n">
        <v>3</v>
      </c>
      <c r="E15" s="7" t="n">
        <v>468.12</v>
      </c>
      <c r="F15" s="7" t="n">
        <v>0</v>
      </c>
      <c r="G15" s="7" t="n">
        <v>0</v>
      </c>
    </row>
    <row r="16" customFormat="false" ht="15" hidden="false" customHeight="false" outlineLevel="0" collapsed="false">
      <c r="A16" s="7" t="s">
        <v>21</v>
      </c>
      <c r="B16" s="7" t="s">
        <v>351</v>
      </c>
      <c r="C16" s="7" t="s">
        <v>1268</v>
      </c>
      <c r="D16" s="7" t="n">
        <v>7</v>
      </c>
      <c r="E16" s="7" t="n">
        <v>873.35</v>
      </c>
      <c r="F16" s="7" t="n">
        <v>0</v>
      </c>
      <c r="G16" s="7" t="n">
        <v>0</v>
      </c>
    </row>
    <row r="17" customFormat="false" ht="15" hidden="false" customHeight="false" outlineLevel="0" collapsed="false">
      <c r="A17" s="7" t="s">
        <v>21</v>
      </c>
      <c r="B17" s="7" t="s">
        <v>351</v>
      </c>
      <c r="C17" s="7" t="s">
        <v>1268</v>
      </c>
      <c r="D17" s="7" t="n">
        <v>1</v>
      </c>
      <c r="E17" s="7" t="n">
        <v>149.8</v>
      </c>
      <c r="F17" s="7" t="n">
        <v>0</v>
      </c>
      <c r="G17" s="7" t="n">
        <v>0</v>
      </c>
    </row>
    <row r="18" customFormat="false" ht="15" hidden="false" customHeight="false" outlineLevel="0" collapsed="false">
      <c r="A18" s="7" t="s">
        <v>21</v>
      </c>
      <c r="B18" s="7" t="s">
        <v>351</v>
      </c>
      <c r="C18" s="7" t="s">
        <v>1268</v>
      </c>
      <c r="D18" s="7" t="n">
        <v>2</v>
      </c>
      <c r="E18" s="7" t="n">
        <v>249.66</v>
      </c>
      <c r="F18" s="7" t="n">
        <v>0</v>
      </c>
      <c r="G18" s="7" t="n">
        <v>0</v>
      </c>
    </row>
    <row r="19" customFormat="false" ht="15" hidden="false" customHeight="false" outlineLevel="0" collapsed="false">
      <c r="A19" s="7" t="s">
        <v>21</v>
      </c>
      <c r="B19" s="7" t="s">
        <v>351</v>
      </c>
      <c r="C19" s="7" t="s">
        <v>1268</v>
      </c>
      <c r="D19" s="7" t="n">
        <v>2</v>
      </c>
      <c r="E19" s="7" t="n">
        <v>311.92</v>
      </c>
      <c r="F19" s="7" t="n">
        <v>0</v>
      </c>
      <c r="G19" s="7" t="n">
        <v>0</v>
      </c>
    </row>
    <row r="20" customFormat="false" ht="15" hidden="false" customHeight="false" outlineLevel="0" collapsed="false">
      <c r="A20" s="7" t="s">
        <v>21</v>
      </c>
      <c r="B20" s="7" t="s">
        <v>459</v>
      </c>
      <c r="C20" s="7" t="s">
        <v>1268</v>
      </c>
      <c r="D20" s="7" t="n">
        <v>1</v>
      </c>
      <c r="E20" s="7" t="n">
        <v>149.8</v>
      </c>
      <c r="F20" s="7" t="n">
        <v>0</v>
      </c>
      <c r="G20" s="7" t="n">
        <v>0</v>
      </c>
    </row>
    <row r="21" customFormat="false" ht="15" hidden="false" customHeight="false" outlineLevel="0" collapsed="false">
      <c r="A21" s="7" t="s">
        <v>21</v>
      </c>
      <c r="B21" s="7" t="s">
        <v>459</v>
      </c>
      <c r="C21" s="7" t="s">
        <v>1268</v>
      </c>
      <c r="D21" s="7" t="n">
        <v>2</v>
      </c>
      <c r="E21" s="7" t="n">
        <v>312.08</v>
      </c>
      <c r="F21" s="7" t="n">
        <v>0</v>
      </c>
      <c r="G21" s="7" t="n">
        <v>0</v>
      </c>
    </row>
    <row r="22" customFormat="false" ht="15" hidden="false" customHeight="false" outlineLevel="0" collapsed="false">
      <c r="A22" s="7" t="s">
        <v>21</v>
      </c>
      <c r="B22" s="7" t="s">
        <v>194</v>
      </c>
      <c r="C22" s="7" t="s">
        <v>1269</v>
      </c>
      <c r="D22" s="7" t="n">
        <v>15</v>
      </c>
      <c r="E22" s="7" t="n">
        <v>1302</v>
      </c>
      <c r="F22" s="7" t="n">
        <v>0</v>
      </c>
      <c r="G22" s="7" t="n">
        <v>0</v>
      </c>
    </row>
    <row r="23" customFormat="false" ht="15" hidden="false" customHeight="false" outlineLevel="0" collapsed="false">
      <c r="A23" s="7" t="s">
        <v>21</v>
      </c>
      <c r="B23" s="7" t="s">
        <v>194</v>
      </c>
      <c r="C23" s="7" t="s">
        <v>1269</v>
      </c>
      <c r="D23" s="7" t="n">
        <v>6</v>
      </c>
      <c r="E23" s="7" t="n">
        <v>609.12</v>
      </c>
      <c r="F23" s="7" t="n">
        <v>0</v>
      </c>
      <c r="G23" s="7" t="n">
        <v>0</v>
      </c>
    </row>
    <row r="24" customFormat="false" ht="15" hidden="false" customHeight="false" outlineLevel="0" collapsed="false">
      <c r="A24" s="7" t="s">
        <v>21</v>
      </c>
      <c r="B24" s="7" t="s">
        <v>194</v>
      </c>
      <c r="C24" s="7" t="s">
        <v>1269</v>
      </c>
      <c r="D24" s="7" t="n">
        <v>1</v>
      </c>
      <c r="E24" s="7" t="n">
        <v>101.52</v>
      </c>
      <c r="F24" s="7" t="n">
        <v>0</v>
      </c>
      <c r="G24" s="7" t="n">
        <v>0</v>
      </c>
    </row>
    <row r="25" customFormat="false" ht="15" hidden="false" customHeight="false" outlineLevel="0" collapsed="false">
      <c r="A25" s="7" t="s">
        <v>21</v>
      </c>
      <c r="B25" s="7" t="s">
        <v>194</v>
      </c>
      <c r="C25" s="7" t="s">
        <v>1269</v>
      </c>
      <c r="D25" s="7" t="n">
        <v>2</v>
      </c>
      <c r="E25" s="7" t="n">
        <v>173.89</v>
      </c>
      <c r="F25" s="7" t="n">
        <v>0</v>
      </c>
      <c r="G25" s="7" t="n">
        <v>0</v>
      </c>
    </row>
    <row r="26" customFormat="false" ht="15" hidden="false" customHeight="false" outlineLevel="0" collapsed="false">
      <c r="A26" s="7" t="s">
        <v>21</v>
      </c>
      <c r="B26" s="7" t="s">
        <v>194</v>
      </c>
      <c r="C26" s="7" t="s">
        <v>1269</v>
      </c>
      <c r="D26" s="7" t="n">
        <v>7</v>
      </c>
      <c r="E26" s="7" t="n">
        <v>765.29</v>
      </c>
      <c r="F26" s="7" t="n">
        <v>0</v>
      </c>
      <c r="G26" s="7" t="n">
        <v>0</v>
      </c>
    </row>
    <row r="27" customFormat="false" ht="15" hidden="false" customHeight="false" outlineLevel="0" collapsed="false">
      <c r="A27" s="7" t="s">
        <v>21</v>
      </c>
      <c r="B27" s="7" t="s">
        <v>194</v>
      </c>
      <c r="C27" s="7" t="s">
        <v>1269</v>
      </c>
      <c r="D27" s="7" t="n">
        <v>1</v>
      </c>
      <c r="E27" s="7" t="n">
        <v>94.19</v>
      </c>
      <c r="F27" s="7" t="n">
        <v>0</v>
      </c>
      <c r="G27" s="7" t="n">
        <v>0</v>
      </c>
    </row>
    <row r="28" customFormat="false" ht="15" hidden="false" customHeight="false" outlineLevel="0" collapsed="false">
      <c r="A28" s="7" t="s">
        <v>21</v>
      </c>
      <c r="B28" s="7" t="s">
        <v>194</v>
      </c>
      <c r="C28" s="7" t="s">
        <v>1269</v>
      </c>
      <c r="D28" s="7" t="n">
        <v>9</v>
      </c>
      <c r="E28" s="7" t="n">
        <v>860.77</v>
      </c>
      <c r="F28" s="7" t="n">
        <v>0</v>
      </c>
      <c r="G28" s="7" t="n">
        <v>0</v>
      </c>
    </row>
    <row r="29" customFormat="false" ht="15" hidden="false" customHeight="false" outlineLevel="0" collapsed="false">
      <c r="A29" s="7" t="s">
        <v>21</v>
      </c>
      <c r="B29" s="7" t="s">
        <v>194</v>
      </c>
      <c r="C29" s="7" t="s">
        <v>1269</v>
      </c>
      <c r="D29" s="7" t="n">
        <v>2</v>
      </c>
      <c r="E29" s="7" t="n">
        <v>208.68</v>
      </c>
      <c r="F29" s="7" t="n">
        <v>0</v>
      </c>
      <c r="G29" s="7" t="n">
        <v>0</v>
      </c>
    </row>
    <row r="30" customFormat="false" ht="15" hidden="false" customHeight="false" outlineLevel="0" collapsed="false">
      <c r="A30" s="7" t="s">
        <v>21</v>
      </c>
      <c r="B30" s="7" t="s">
        <v>194</v>
      </c>
      <c r="C30" s="7" t="s">
        <v>1269</v>
      </c>
      <c r="D30" s="7" t="n">
        <v>17</v>
      </c>
      <c r="E30" s="7" t="n">
        <v>1847.57</v>
      </c>
      <c r="F30" s="7" t="n">
        <v>0</v>
      </c>
      <c r="G30" s="7" t="n">
        <v>0</v>
      </c>
    </row>
    <row r="31" customFormat="false" ht="15" hidden="false" customHeight="false" outlineLevel="0" collapsed="false">
      <c r="A31" s="7" t="s">
        <v>21</v>
      </c>
      <c r="B31" s="7" t="s">
        <v>194</v>
      </c>
      <c r="C31" s="7" t="s">
        <v>1269</v>
      </c>
      <c r="D31" s="7" t="n">
        <v>35</v>
      </c>
      <c r="E31" s="7" t="n">
        <v>4099.87</v>
      </c>
      <c r="F31" s="7" t="n">
        <v>0</v>
      </c>
      <c r="G31" s="7" t="n">
        <v>0</v>
      </c>
    </row>
    <row r="32" customFormat="false" ht="15" hidden="false" customHeight="false" outlineLevel="0" collapsed="false">
      <c r="A32" s="7" t="s">
        <v>21</v>
      </c>
      <c r="B32" s="7" t="s">
        <v>194</v>
      </c>
      <c r="C32" s="7" t="s">
        <v>1269</v>
      </c>
      <c r="D32" s="7" t="n">
        <v>3</v>
      </c>
      <c r="E32" s="7" t="n">
        <v>337.35</v>
      </c>
      <c r="F32" s="7" t="n">
        <v>0</v>
      </c>
      <c r="G32" s="7" t="n">
        <v>0</v>
      </c>
    </row>
    <row r="33" customFormat="false" ht="15" hidden="false" customHeight="false" outlineLevel="0" collapsed="false">
      <c r="A33" s="7" t="s">
        <v>21</v>
      </c>
      <c r="B33" s="7" t="s">
        <v>194</v>
      </c>
      <c r="C33" s="7" t="s">
        <v>1269</v>
      </c>
      <c r="D33" s="7" t="n">
        <v>68</v>
      </c>
      <c r="E33" s="7" t="n">
        <v>6213.16</v>
      </c>
      <c r="F33" s="7" t="n">
        <v>0</v>
      </c>
      <c r="G33" s="7" t="n">
        <v>0</v>
      </c>
    </row>
    <row r="34" customFormat="false" ht="15" hidden="false" customHeight="false" outlineLevel="0" collapsed="false">
      <c r="A34" s="7" t="s">
        <v>21</v>
      </c>
      <c r="B34" s="7" t="s">
        <v>235</v>
      </c>
      <c r="C34" s="7" t="s">
        <v>1269</v>
      </c>
      <c r="D34" s="7" t="n">
        <v>20</v>
      </c>
      <c r="E34" s="7" t="n">
        <v>2342.8</v>
      </c>
      <c r="F34" s="7" t="n">
        <v>0</v>
      </c>
      <c r="G34" s="7" t="n">
        <v>0</v>
      </c>
    </row>
    <row r="35" customFormat="false" ht="15" hidden="false" customHeight="false" outlineLevel="0" collapsed="false">
      <c r="A35" s="7" t="s">
        <v>21</v>
      </c>
      <c r="B35" s="7" t="s">
        <v>235</v>
      </c>
      <c r="C35" s="7" t="s">
        <v>1269</v>
      </c>
      <c r="D35" s="7" t="n">
        <v>33</v>
      </c>
      <c r="E35" s="7" t="n">
        <v>3015.21</v>
      </c>
      <c r="F35" s="7" t="n">
        <v>0</v>
      </c>
      <c r="G35" s="7" t="n">
        <v>0</v>
      </c>
    </row>
    <row r="36" customFormat="false" ht="15" hidden="false" customHeight="false" outlineLevel="0" collapsed="false">
      <c r="A36" s="7" t="s">
        <v>21</v>
      </c>
      <c r="B36" s="7" t="s">
        <v>235</v>
      </c>
      <c r="C36" s="7" t="s">
        <v>1269</v>
      </c>
      <c r="D36" s="7" t="n">
        <v>3</v>
      </c>
      <c r="E36" s="7" t="n">
        <v>337.35</v>
      </c>
      <c r="F36" s="7" t="n">
        <v>0</v>
      </c>
      <c r="G36" s="7" t="n">
        <v>0</v>
      </c>
    </row>
    <row r="37" customFormat="false" ht="15" hidden="false" customHeight="false" outlineLevel="0" collapsed="false">
      <c r="A37" s="7" t="s">
        <v>21</v>
      </c>
      <c r="B37" s="7" t="s">
        <v>235</v>
      </c>
      <c r="C37" s="7" t="s">
        <v>1269</v>
      </c>
      <c r="D37" s="7" t="n">
        <v>1</v>
      </c>
      <c r="E37" s="7" t="n">
        <v>86.8</v>
      </c>
      <c r="F37" s="7" t="n">
        <v>0</v>
      </c>
      <c r="G37" s="7" t="n">
        <v>0</v>
      </c>
    </row>
    <row r="38" customFormat="false" ht="15" hidden="false" customHeight="false" outlineLevel="0" collapsed="false">
      <c r="A38" s="7" t="s">
        <v>21</v>
      </c>
      <c r="B38" s="7" t="s">
        <v>235</v>
      </c>
      <c r="C38" s="7" t="s">
        <v>1269</v>
      </c>
      <c r="D38" s="7" t="n">
        <v>5</v>
      </c>
      <c r="E38" s="7" t="n">
        <v>478.2</v>
      </c>
      <c r="F38" s="7" t="n">
        <v>0</v>
      </c>
      <c r="G38" s="7" t="n">
        <v>0</v>
      </c>
    </row>
    <row r="39" customFormat="false" ht="15" hidden="false" customHeight="false" outlineLevel="0" collapsed="false">
      <c r="A39" s="7" t="s">
        <v>21</v>
      </c>
      <c r="B39" s="7" t="s">
        <v>235</v>
      </c>
      <c r="C39" s="7" t="s">
        <v>1269</v>
      </c>
      <c r="D39" s="7" t="n">
        <v>7</v>
      </c>
      <c r="E39" s="7" t="n">
        <v>765.29</v>
      </c>
      <c r="F39" s="7" t="n">
        <v>0</v>
      </c>
      <c r="G39" s="7" t="n">
        <v>0</v>
      </c>
    </row>
    <row r="40" customFormat="false" ht="15" hidden="false" customHeight="false" outlineLevel="0" collapsed="false">
      <c r="A40" s="7" t="s">
        <v>21</v>
      </c>
      <c r="B40" s="7" t="s">
        <v>235</v>
      </c>
      <c r="C40" s="7" t="s">
        <v>1269</v>
      </c>
      <c r="D40" s="7" t="n">
        <v>9</v>
      </c>
      <c r="E40" s="7" t="n">
        <v>978.12</v>
      </c>
      <c r="F40" s="7" t="n">
        <v>0</v>
      </c>
      <c r="G40" s="7" t="n">
        <v>0</v>
      </c>
    </row>
    <row r="41" customFormat="false" ht="15" hidden="false" customHeight="false" outlineLevel="0" collapsed="false">
      <c r="A41" s="7" t="s">
        <v>21</v>
      </c>
      <c r="B41" s="7" t="s">
        <v>235</v>
      </c>
      <c r="C41" s="7" t="s">
        <v>1269</v>
      </c>
      <c r="D41" s="7" t="n">
        <v>7</v>
      </c>
      <c r="E41" s="7" t="n">
        <v>710.64</v>
      </c>
      <c r="F41" s="7" t="n">
        <v>0</v>
      </c>
      <c r="G41" s="7" t="n">
        <v>0</v>
      </c>
    </row>
    <row r="42" customFormat="false" ht="15" hidden="false" customHeight="false" outlineLevel="0" collapsed="false">
      <c r="A42" s="7" t="s">
        <v>21</v>
      </c>
      <c r="B42" s="7" t="s">
        <v>336</v>
      </c>
      <c r="C42" s="7" t="s">
        <v>1269</v>
      </c>
      <c r="D42" s="7" t="n">
        <v>2</v>
      </c>
      <c r="E42" s="7" t="n">
        <v>191.28</v>
      </c>
      <c r="F42" s="7" t="n">
        <v>0</v>
      </c>
      <c r="G42" s="7" t="n">
        <v>0</v>
      </c>
    </row>
    <row r="43" customFormat="false" ht="15" hidden="false" customHeight="false" outlineLevel="0" collapsed="false">
      <c r="A43" s="7" t="s">
        <v>21</v>
      </c>
      <c r="B43" s="7" t="s">
        <v>336</v>
      </c>
      <c r="C43" s="7" t="s">
        <v>1269</v>
      </c>
      <c r="D43" s="7" t="n">
        <v>7</v>
      </c>
      <c r="E43" s="7" t="n">
        <v>819.98</v>
      </c>
      <c r="F43" s="7" t="n">
        <v>0</v>
      </c>
      <c r="G43" s="7" t="n">
        <v>0</v>
      </c>
    </row>
    <row r="44" customFormat="false" ht="15" hidden="false" customHeight="false" outlineLevel="0" collapsed="false">
      <c r="A44" s="7" t="s">
        <v>21</v>
      </c>
      <c r="B44" s="7" t="s">
        <v>336</v>
      </c>
      <c r="C44" s="7" t="s">
        <v>1269</v>
      </c>
      <c r="D44" s="7" t="n">
        <v>4</v>
      </c>
      <c r="E44" s="7" t="n">
        <v>406.07</v>
      </c>
      <c r="F44" s="7" t="n">
        <v>0</v>
      </c>
      <c r="G44" s="7" t="n">
        <v>0</v>
      </c>
    </row>
    <row r="45" customFormat="false" ht="15" hidden="false" customHeight="false" outlineLevel="0" collapsed="false">
      <c r="A45" s="7" t="s">
        <v>21</v>
      </c>
      <c r="B45" s="7" t="s">
        <v>336</v>
      </c>
      <c r="C45" s="7" t="s">
        <v>1269</v>
      </c>
      <c r="D45" s="7" t="n">
        <v>8</v>
      </c>
      <c r="E45" s="7" t="n">
        <v>730.96</v>
      </c>
      <c r="F45" s="7" t="n">
        <v>0</v>
      </c>
      <c r="G45" s="7" t="n">
        <v>0</v>
      </c>
    </row>
    <row r="46" customFormat="false" ht="15" hidden="false" customHeight="false" outlineLevel="0" collapsed="false">
      <c r="A46" s="7" t="s">
        <v>21</v>
      </c>
      <c r="B46" s="7" t="s">
        <v>336</v>
      </c>
      <c r="C46" s="7" t="s">
        <v>1269</v>
      </c>
      <c r="D46" s="7" t="n">
        <v>1</v>
      </c>
      <c r="E46" s="7" t="n">
        <v>108.68</v>
      </c>
      <c r="F46" s="7" t="n">
        <v>0</v>
      </c>
      <c r="G46" s="7" t="n">
        <v>0</v>
      </c>
    </row>
    <row r="47" customFormat="false" ht="15" hidden="false" customHeight="false" outlineLevel="0" collapsed="false">
      <c r="A47" s="7" t="s">
        <v>21</v>
      </c>
      <c r="B47" s="7" t="s">
        <v>336</v>
      </c>
      <c r="C47" s="7" t="s">
        <v>1269</v>
      </c>
      <c r="D47" s="7" t="n">
        <v>2</v>
      </c>
      <c r="E47" s="7" t="n">
        <v>218.65</v>
      </c>
      <c r="F47" s="7" t="n">
        <v>0</v>
      </c>
      <c r="G47" s="7" t="n">
        <v>0</v>
      </c>
    </row>
    <row r="48" customFormat="false" ht="15" hidden="false" customHeight="false" outlineLevel="0" collapsed="false">
      <c r="A48" s="7" t="s">
        <v>21</v>
      </c>
      <c r="B48" s="7" t="s">
        <v>207</v>
      </c>
      <c r="C48" s="7" t="s">
        <v>1269</v>
      </c>
      <c r="D48" s="7" t="n">
        <v>13</v>
      </c>
      <c r="E48" s="7" t="n">
        <v>1128.4</v>
      </c>
      <c r="F48" s="7" t="n">
        <v>0</v>
      </c>
      <c r="G48" s="7" t="n">
        <v>0</v>
      </c>
    </row>
    <row r="49" customFormat="false" ht="15" hidden="false" customHeight="false" outlineLevel="0" collapsed="false">
      <c r="A49" s="7" t="s">
        <v>21</v>
      </c>
      <c r="B49" s="7" t="s">
        <v>207</v>
      </c>
      <c r="C49" s="7" t="s">
        <v>1269</v>
      </c>
      <c r="D49" s="7" t="n">
        <v>2</v>
      </c>
      <c r="E49" s="7" t="n">
        <v>208.67</v>
      </c>
      <c r="F49" s="7" t="n">
        <v>0</v>
      </c>
      <c r="G49" s="7" t="n">
        <v>0</v>
      </c>
    </row>
    <row r="50" customFormat="false" ht="15" hidden="false" customHeight="false" outlineLevel="0" collapsed="false">
      <c r="A50" s="7" t="s">
        <v>21</v>
      </c>
      <c r="B50" s="7" t="s">
        <v>207</v>
      </c>
      <c r="C50" s="7" t="s">
        <v>1269</v>
      </c>
      <c r="D50" s="7" t="n">
        <v>35</v>
      </c>
      <c r="E50" s="7" t="n">
        <v>4099.88</v>
      </c>
      <c r="F50" s="7" t="n">
        <v>0</v>
      </c>
      <c r="G50" s="7" t="n">
        <v>0</v>
      </c>
    </row>
    <row r="51" customFormat="false" ht="15" hidden="false" customHeight="false" outlineLevel="0" collapsed="false">
      <c r="A51" s="7" t="s">
        <v>21</v>
      </c>
      <c r="B51" s="7" t="s">
        <v>207</v>
      </c>
      <c r="C51" s="7" t="s">
        <v>1269</v>
      </c>
      <c r="D51" s="7" t="n">
        <v>10</v>
      </c>
      <c r="E51" s="7" t="n">
        <v>1015.19</v>
      </c>
      <c r="F51" s="7" t="n">
        <v>0</v>
      </c>
      <c r="G51" s="7" t="n">
        <v>0</v>
      </c>
    </row>
    <row r="52" customFormat="false" ht="15" hidden="false" customHeight="false" outlineLevel="0" collapsed="false">
      <c r="A52" s="7" t="s">
        <v>21</v>
      </c>
      <c r="B52" s="7" t="s">
        <v>207</v>
      </c>
      <c r="C52" s="7" t="s">
        <v>1269</v>
      </c>
      <c r="D52" s="7" t="n">
        <v>1</v>
      </c>
      <c r="E52" s="7" t="n">
        <v>112.45</v>
      </c>
      <c r="F52" s="7" t="n">
        <v>0</v>
      </c>
      <c r="G52" s="7" t="n">
        <v>0</v>
      </c>
    </row>
    <row r="53" customFormat="false" ht="15" hidden="false" customHeight="false" outlineLevel="0" collapsed="false">
      <c r="A53" s="7" t="s">
        <v>21</v>
      </c>
      <c r="B53" s="7" t="s">
        <v>207</v>
      </c>
      <c r="C53" s="7" t="s">
        <v>1269</v>
      </c>
      <c r="D53" s="7" t="n">
        <v>1</v>
      </c>
      <c r="E53" s="7" t="n">
        <v>101.52</v>
      </c>
      <c r="F53" s="7" t="n">
        <v>0</v>
      </c>
      <c r="G53" s="7" t="n">
        <v>0</v>
      </c>
    </row>
    <row r="54" customFormat="false" ht="15" hidden="false" customHeight="false" outlineLevel="0" collapsed="false">
      <c r="A54" s="7" t="s">
        <v>21</v>
      </c>
      <c r="B54" s="7" t="s">
        <v>207</v>
      </c>
      <c r="C54" s="7" t="s">
        <v>1269</v>
      </c>
      <c r="D54" s="7" t="n">
        <v>3</v>
      </c>
      <c r="E54" s="7" t="n">
        <v>282.57</v>
      </c>
      <c r="F54" s="7" t="n">
        <v>0</v>
      </c>
      <c r="G54" s="7" t="n">
        <v>0</v>
      </c>
    </row>
    <row r="55" customFormat="false" ht="15" hidden="false" customHeight="false" outlineLevel="0" collapsed="false">
      <c r="A55" s="7" t="s">
        <v>21</v>
      </c>
      <c r="B55" s="7" t="s">
        <v>207</v>
      </c>
      <c r="C55" s="7" t="s">
        <v>1269</v>
      </c>
      <c r="D55" s="7" t="n">
        <v>11</v>
      </c>
      <c r="E55" s="7" t="n">
        <v>1195.48</v>
      </c>
      <c r="F55" s="7" t="n">
        <v>0</v>
      </c>
      <c r="G55" s="7" t="n">
        <v>0</v>
      </c>
    </row>
    <row r="56" customFormat="false" ht="15" hidden="false" customHeight="false" outlineLevel="0" collapsed="false">
      <c r="A56" s="7" t="s">
        <v>21</v>
      </c>
      <c r="B56" s="7" t="s">
        <v>207</v>
      </c>
      <c r="C56" s="7" t="s">
        <v>1269</v>
      </c>
      <c r="D56" s="7" t="n">
        <v>6</v>
      </c>
      <c r="E56" s="7" t="n">
        <v>655.97</v>
      </c>
      <c r="F56" s="7" t="n">
        <v>0</v>
      </c>
      <c r="G56" s="7" t="n">
        <v>0</v>
      </c>
    </row>
    <row r="57" customFormat="false" ht="15" hidden="false" customHeight="false" outlineLevel="0" collapsed="false">
      <c r="A57" s="7" t="s">
        <v>21</v>
      </c>
      <c r="B57" s="7" t="s">
        <v>207</v>
      </c>
      <c r="C57" s="7" t="s">
        <v>1269</v>
      </c>
      <c r="D57" s="7" t="n">
        <v>9</v>
      </c>
      <c r="E57" s="7" t="n">
        <v>860.77</v>
      </c>
      <c r="F57" s="7" t="n">
        <v>0</v>
      </c>
      <c r="G57" s="7" t="n">
        <v>0</v>
      </c>
    </row>
    <row r="58" customFormat="false" ht="15" hidden="false" customHeight="false" outlineLevel="0" collapsed="false">
      <c r="A58" s="7" t="s">
        <v>21</v>
      </c>
      <c r="B58" s="7" t="s">
        <v>207</v>
      </c>
      <c r="C58" s="7" t="s">
        <v>1269</v>
      </c>
      <c r="D58" s="7" t="n">
        <v>55</v>
      </c>
      <c r="E58" s="7" t="n">
        <v>5025.35</v>
      </c>
      <c r="F58" s="7" t="n">
        <v>0</v>
      </c>
      <c r="G58" s="7" t="n">
        <v>0</v>
      </c>
    </row>
    <row r="59" customFormat="false" ht="15" hidden="false" customHeight="false" outlineLevel="0" collapsed="false">
      <c r="A59" s="7" t="s">
        <v>21</v>
      </c>
      <c r="B59" s="7" t="s">
        <v>314</v>
      </c>
      <c r="C59" s="7" t="s">
        <v>1269</v>
      </c>
      <c r="D59" s="7" t="n">
        <v>12</v>
      </c>
      <c r="E59" s="7" t="n">
        <v>1304.17</v>
      </c>
      <c r="F59" s="7" t="n">
        <v>0</v>
      </c>
      <c r="G59" s="7" t="n">
        <v>0</v>
      </c>
    </row>
    <row r="60" customFormat="false" ht="15" hidden="false" customHeight="false" outlineLevel="0" collapsed="false">
      <c r="A60" s="7" t="s">
        <v>21</v>
      </c>
      <c r="B60" s="7" t="s">
        <v>314</v>
      </c>
      <c r="C60" s="7" t="s">
        <v>1269</v>
      </c>
      <c r="D60" s="7" t="n">
        <v>5</v>
      </c>
      <c r="E60" s="7" t="n">
        <v>470.95</v>
      </c>
      <c r="F60" s="7" t="n">
        <v>0</v>
      </c>
      <c r="G60" s="7" t="n">
        <v>0</v>
      </c>
    </row>
    <row r="61" customFormat="false" ht="15" hidden="false" customHeight="false" outlineLevel="0" collapsed="false">
      <c r="A61" s="7" t="s">
        <v>21</v>
      </c>
      <c r="B61" s="7" t="s">
        <v>314</v>
      </c>
      <c r="C61" s="7" t="s">
        <v>1269</v>
      </c>
      <c r="D61" s="7" t="n">
        <v>1</v>
      </c>
      <c r="E61" s="7" t="n">
        <v>86.8</v>
      </c>
      <c r="F61" s="7" t="n">
        <v>0</v>
      </c>
      <c r="G61" s="7" t="n">
        <v>0</v>
      </c>
    </row>
    <row r="62" customFormat="false" ht="15" hidden="false" customHeight="false" outlineLevel="0" collapsed="false">
      <c r="A62" s="7" t="s">
        <v>21</v>
      </c>
      <c r="B62" s="7" t="s">
        <v>314</v>
      </c>
      <c r="C62" s="7" t="s">
        <v>1269</v>
      </c>
      <c r="D62" s="7" t="n">
        <v>18</v>
      </c>
      <c r="E62" s="7" t="n">
        <v>1644.66</v>
      </c>
      <c r="F62" s="7" t="n">
        <v>0</v>
      </c>
      <c r="G62" s="7" t="n">
        <v>0</v>
      </c>
    </row>
    <row r="63" customFormat="false" ht="15" hidden="false" customHeight="false" outlineLevel="0" collapsed="false">
      <c r="A63" s="7" t="s">
        <v>21</v>
      </c>
      <c r="B63" s="7" t="s">
        <v>314</v>
      </c>
      <c r="C63" s="7" t="s">
        <v>1269</v>
      </c>
      <c r="D63" s="7" t="n">
        <v>1</v>
      </c>
      <c r="E63" s="7" t="n">
        <v>101.44</v>
      </c>
      <c r="F63" s="7" t="n">
        <v>0</v>
      </c>
      <c r="G63" s="7" t="n">
        <v>0</v>
      </c>
    </row>
    <row r="64" customFormat="false" ht="15" hidden="false" customHeight="false" outlineLevel="0" collapsed="false">
      <c r="A64" s="7" t="s">
        <v>21</v>
      </c>
      <c r="B64" s="7" t="s">
        <v>600</v>
      </c>
      <c r="C64" s="7" t="s">
        <v>1270</v>
      </c>
      <c r="D64" s="7" t="n">
        <v>-1</v>
      </c>
      <c r="E64" s="7" t="n">
        <v>-85.69</v>
      </c>
      <c r="F64" s="7" t="n">
        <v>0</v>
      </c>
      <c r="G64" s="7" t="n">
        <v>0</v>
      </c>
    </row>
    <row r="65" customFormat="false" ht="15" hidden="false" customHeight="false" outlineLevel="0" collapsed="false">
      <c r="A65" s="7" t="s">
        <v>21</v>
      </c>
      <c r="B65" s="7" t="s">
        <v>450</v>
      </c>
      <c r="C65" s="7" t="s">
        <v>1270</v>
      </c>
      <c r="D65" s="7" t="n">
        <v>-3</v>
      </c>
      <c r="E65" s="7" t="n">
        <v>-297.69</v>
      </c>
      <c r="F65" s="7" t="n">
        <v>0</v>
      </c>
      <c r="G65" s="7" t="n">
        <v>0</v>
      </c>
    </row>
    <row r="66" customFormat="false" ht="15" hidden="false" customHeight="false" outlineLevel="0" collapsed="false">
      <c r="A66" s="7" t="s">
        <v>21</v>
      </c>
      <c r="B66" s="7" t="s">
        <v>450</v>
      </c>
      <c r="C66" s="7" t="s">
        <v>1270</v>
      </c>
      <c r="D66" s="7" t="n">
        <v>-1</v>
      </c>
      <c r="E66" s="7" t="n">
        <v>-96.24</v>
      </c>
      <c r="F66" s="7" t="n">
        <v>0</v>
      </c>
      <c r="G66" s="7" t="n">
        <v>0</v>
      </c>
    </row>
    <row r="67" customFormat="false" ht="15" hidden="false" customHeight="false" outlineLevel="0" collapsed="false">
      <c r="A67" s="7" t="s">
        <v>21</v>
      </c>
      <c r="B67" s="7" t="s">
        <v>450</v>
      </c>
      <c r="C67" s="7" t="s">
        <v>1270</v>
      </c>
      <c r="D67" s="7" t="n">
        <v>-1</v>
      </c>
      <c r="E67" s="7" t="n">
        <v>-148.06</v>
      </c>
      <c r="F67" s="7" t="n">
        <v>0</v>
      </c>
      <c r="G67" s="7" t="n">
        <v>0</v>
      </c>
    </row>
    <row r="68" customFormat="false" ht="15" hidden="false" customHeight="false" outlineLevel="0" collapsed="false">
      <c r="A68" s="7" t="s">
        <v>21</v>
      </c>
      <c r="B68" s="7" t="s">
        <v>450</v>
      </c>
      <c r="C68" s="7" t="s">
        <v>1270</v>
      </c>
      <c r="D68" s="7" t="n">
        <v>1</v>
      </c>
      <c r="E68" s="7" t="n">
        <v>111.05</v>
      </c>
      <c r="F68" s="7" t="n">
        <v>0</v>
      </c>
      <c r="G68" s="7" t="n">
        <v>0</v>
      </c>
    </row>
    <row r="69" customFormat="false" ht="15" hidden="false" customHeight="false" outlineLevel="0" collapsed="false">
      <c r="A69" s="7" t="s">
        <v>21</v>
      </c>
      <c r="B69" s="7" t="s">
        <v>450</v>
      </c>
      <c r="C69" s="7" t="s">
        <v>1270</v>
      </c>
      <c r="D69" s="7" t="n">
        <v>-1</v>
      </c>
      <c r="E69" s="7" t="n">
        <v>-92.14</v>
      </c>
      <c r="F69" s="7" t="n">
        <v>0</v>
      </c>
      <c r="G69" s="7" t="n">
        <v>0</v>
      </c>
    </row>
    <row r="70" customFormat="false" ht="15" hidden="false" customHeight="false" outlineLevel="0" collapsed="false">
      <c r="A70" s="7" t="s">
        <v>21</v>
      </c>
      <c r="B70" s="7" t="s">
        <v>471</v>
      </c>
      <c r="C70" s="7" t="s">
        <v>1270</v>
      </c>
      <c r="D70" s="7" t="n">
        <v>-1</v>
      </c>
      <c r="E70" s="7" t="n">
        <v>-99.23</v>
      </c>
      <c r="F70" s="7" t="n">
        <v>0</v>
      </c>
      <c r="G70" s="7" t="n">
        <v>0</v>
      </c>
    </row>
    <row r="71" customFormat="false" ht="15" hidden="false" customHeight="false" outlineLevel="0" collapsed="false">
      <c r="A71" s="7" t="s">
        <v>21</v>
      </c>
      <c r="B71" s="7" t="s">
        <v>471</v>
      </c>
      <c r="C71" s="7" t="s">
        <v>1270</v>
      </c>
      <c r="D71" s="7" t="n">
        <v>-3</v>
      </c>
      <c r="E71" s="7" t="n">
        <v>-276.42</v>
      </c>
      <c r="F71" s="7" t="n">
        <v>0</v>
      </c>
      <c r="G71" s="7" t="n">
        <v>0</v>
      </c>
    </row>
    <row r="72" customFormat="false" ht="15" hidden="false" customHeight="false" outlineLevel="0" collapsed="false">
      <c r="A72" s="7" t="s">
        <v>21</v>
      </c>
      <c r="B72" s="7" t="s">
        <v>589</v>
      </c>
      <c r="C72" s="7" t="s">
        <v>1270</v>
      </c>
      <c r="D72" s="7" t="n">
        <v>-1</v>
      </c>
      <c r="E72" s="7" t="n">
        <v>-99.23</v>
      </c>
      <c r="F72" s="7" t="n">
        <v>0</v>
      </c>
      <c r="G72" s="7" t="n">
        <v>0</v>
      </c>
    </row>
    <row r="73" customFormat="false" ht="15" hidden="false" customHeight="false" outlineLevel="0" collapsed="false">
      <c r="A73" s="7" t="s">
        <v>21</v>
      </c>
      <c r="B73" s="7" t="s">
        <v>86</v>
      </c>
      <c r="C73" s="7" t="s">
        <v>1271</v>
      </c>
      <c r="D73" s="7" t="n">
        <v>12</v>
      </c>
      <c r="E73" s="7" t="n">
        <v>1304.17</v>
      </c>
      <c r="F73" s="7" t="n">
        <v>0</v>
      </c>
      <c r="G73" s="7" t="n">
        <v>0</v>
      </c>
    </row>
    <row r="74" customFormat="false" ht="15" hidden="false" customHeight="false" outlineLevel="0" collapsed="false">
      <c r="A74" s="7" t="s">
        <v>21</v>
      </c>
      <c r="B74" s="7" t="s">
        <v>86</v>
      </c>
      <c r="C74" s="7" t="s">
        <v>1271</v>
      </c>
      <c r="D74" s="7" t="n">
        <v>1</v>
      </c>
      <c r="E74" s="7" t="n">
        <v>101.52</v>
      </c>
      <c r="F74" s="7" t="n">
        <v>0</v>
      </c>
      <c r="G74" s="7" t="n">
        <v>0</v>
      </c>
    </row>
    <row r="75" customFormat="false" ht="15" hidden="false" customHeight="false" outlineLevel="0" collapsed="false">
      <c r="A75" s="7" t="s">
        <v>21</v>
      </c>
      <c r="B75" s="7" t="s">
        <v>86</v>
      </c>
      <c r="C75" s="7" t="s">
        <v>1271</v>
      </c>
      <c r="D75" s="7" t="n">
        <v>20</v>
      </c>
      <c r="E75" s="7" t="n">
        <v>2342.78</v>
      </c>
      <c r="F75" s="7" t="n">
        <v>0</v>
      </c>
      <c r="G75" s="7" t="n">
        <v>0</v>
      </c>
    </row>
    <row r="76" customFormat="false" ht="15" hidden="false" customHeight="false" outlineLevel="0" collapsed="false">
      <c r="A76" s="7" t="s">
        <v>21</v>
      </c>
      <c r="B76" s="7" t="s">
        <v>86</v>
      </c>
      <c r="C76" s="7" t="s">
        <v>1271</v>
      </c>
      <c r="D76" s="7" t="n">
        <v>1</v>
      </c>
      <c r="E76" s="7" t="n">
        <v>109.33</v>
      </c>
      <c r="F76" s="7" t="n">
        <v>0</v>
      </c>
      <c r="G76" s="7" t="n">
        <v>0</v>
      </c>
    </row>
    <row r="77" customFormat="false" ht="15" hidden="false" customHeight="false" outlineLevel="0" collapsed="false">
      <c r="A77" s="7" t="s">
        <v>21</v>
      </c>
      <c r="B77" s="7" t="s">
        <v>86</v>
      </c>
      <c r="C77" s="7" t="s">
        <v>1271</v>
      </c>
      <c r="D77" s="7" t="n">
        <v>-2</v>
      </c>
      <c r="E77" s="7" t="n">
        <v>-171.38</v>
      </c>
      <c r="F77" s="7" t="n">
        <v>0</v>
      </c>
      <c r="G77" s="7" t="n">
        <v>0</v>
      </c>
    </row>
    <row r="78" customFormat="false" ht="15" hidden="false" customHeight="false" outlineLevel="0" collapsed="false">
      <c r="A78" s="7" t="s">
        <v>21</v>
      </c>
      <c r="B78" s="7" t="s">
        <v>86</v>
      </c>
      <c r="C78" s="7" t="s">
        <v>1271</v>
      </c>
      <c r="D78" s="7" t="n">
        <v>-1</v>
      </c>
      <c r="E78" s="7" t="n">
        <v>-108.68</v>
      </c>
      <c r="F78" s="7" t="n">
        <v>0</v>
      </c>
      <c r="G78" s="7" t="n">
        <v>0</v>
      </c>
    </row>
    <row r="79" customFormat="false" ht="15" hidden="false" customHeight="false" outlineLevel="0" collapsed="false">
      <c r="A79" s="7" t="s">
        <v>21</v>
      </c>
      <c r="B79" s="7" t="s">
        <v>86</v>
      </c>
      <c r="C79" s="7" t="s">
        <v>1271</v>
      </c>
      <c r="D79" s="7" t="n">
        <v>980</v>
      </c>
      <c r="E79" s="7" t="n">
        <v>90297.2</v>
      </c>
      <c r="F79" s="7" t="n">
        <v>0</v>
      </c>
      <c r="G79" s="7" t="n">
        <v>0</v>
      </c>
    </row>
    <row r="80" customFormat="false" ht="15" hidden="false" customHeight="false" outlineLevel="0" collapsed="false">
      <c r="A80" s="7" t="s">
        <v>21</v>
      </c>
      <c r="B80" s="7" t="s">
        <v>86</v>
      </c>
      <c r="C80" s="7" t="s">
        <v>1271</v>
      </c>
      <c r="D80" s="7" t="n">
        <v>2</v>
      </c>
      <c r="E80" s="7" t="n">
        <v>202.88</v>
      </c>
      <c r="F80" s="7" t="n">
        <v>0</v>
      </c>
      <c r="G80" s="7" t="n">
        <v>0</v>
      </c>
    </row>
    <row r="81" customFormat="false" ht="15" hidden="false" customHeight="false" outlineLevel="0" collapsed="false">
      <c r="A81" s="7" t="s">
        <v>21</v>
      </c>
      <c r="B81" s="7" t="s">
        <v>86</v>
      </c>
      <c r="C81" s="7" t="s">
        <v>1271</v>
      </c>
      <c r="D81" s="7" t="n">
        <v>71</v>
      </c>
      <c r="E81" s="7" t="n">
        <v>7045.33</v>
      </c>
      <c r="F81" s="7" t="n">
        <v>0</v>
      </c>
      <c r="G81" s="7" t="n">
        <v>0</v>
      </c>
    </row>
    <row r="82" customFormat="false" ht="15" hidden="false" customHeight="false" outlineLevel="0" collapsed="false">
      <c r="A82" s="7" t="s">
        <v>21</v>
      </c>
      <c r="B82" s="7" t="s">
        <v>86</v>
      </c>
      <c r="C82" s="7" t="s">
        <v>1271</v>
      </c>
      <c r="D82" s="7" t="n">
        <v>26</v>
      </c>
      <c r="E82" s="7" t="n">
        <v>2275.78</v>
      </c>
      <c r="F82" s="7" t="n">
        <v>0</v>
      </c>
      <c r="G82" s="7" t="n">
        <v>0</v>
      </c>
    </row>
    <row r="83" customFormat="false" ht="15" hidden="false" customHeight="false" outlineLevel="0" collapsed="false">
      <c r="A83" s="7" t="s">
        <v>21</v>
      </c>
      <c r="B83" s="7" t="s">
        <v>86</v>
      </c>
      <c r="C83" s="7" t="s">
        <v>1271</v>
      </c>
      <c r="D83" s="7" t="n">
        <v>1</v>
      </c>
      <c r="E83" s="7" t="n">
        <v>112.45</v>
      </c>
      <c r="F83" s="7" t="n">
        <v>0</v>
      </c>
      <c r="G83" s="7" t="n">
        <v>0</v>
      </c>
    </row>
    <row r="84" customFormat="false" ht="15" hidden="false" customHeight="false" outlineLevel="0" collapsed="false">
      <c r="A84" s="7" t="s">
        <v>21</v>
      </c>
      <c r="B84" s="7" t="s">
        <v>98</v>
      </c>
      <c r="C84" s="7" t="s">
        <v>1271</v>
      </c>
      <c r="D84" s="7" t="n">
        <v>9</v>
      </c>
      <c r="E84" s="7" t="n">
        <v>978.13</v>
      </c>
      <c r="F84" s="7" t="n">
        <v>0</v>
      </c>
      <c r="G84" s="7" t="n">
        <v>0</v>
      </c>
    </row>
    <row r="85" customFormat="false" ht="15" hidden="false" customHeight="false" outlineLevel="0" collapsed="false">
      <c r="A85" s="7" t="s">
        <v>21</v>
      </c>
      <c r="B85" s="7" t="s">
        <v>98</v>
      </c>
      <c r="C85" s="7" t="s">
        <v>1271</v>
      </c>
      <c r="D85" s="7" t="n">
        <v>43</v>
      </c>
      <c r="E85" s="7" t="n">
        <v>4266.89</v>
      </c>
      <c r="F85" s="7" t="n">
        <v>0</v>
      </c>
      <c r="G85" s="7" t="n">
        <v>0</v>
      </c>
    </row>
    <row r="86" customFormat="false" ht="15" hidden="false" customHeight="false" outlineLevel="0" collapsed="false">
      <c r="A86" s="7" t="s">
        <v>21</v>
      </c>
      <c r="B86" s="7" t="s">
        <v>98</v>
      </c>
      <c r="C86" s="7" t="s">
        <v>1271</v>
      </c>
      <c r="D86" s="7" t="n">
        <v>-1</v>
      </c>
      <c r="E86" s="7" t="n">
        <v>-85.69</v>
      </c>
      <c r="F86" s="7" t="n">
        <v>0</v>
      </c>
      <c r="G86" s="7" t="n">
        <v>0</v>
      </c>
    </row>
    <row r="87" customFormat="false" ht="15" hidden="false" customHeight="false" outlineLevel="0" collapsed="false">
      <c r="A87" s="7" t="s">
        <v>21</v>
      </c>
      <c r="B87" s="7" t="s">
        <v>98</v>
      </c>
      <c r="C87" s="7" t="s">
        <v>1271</v>
      </c>
      <c r="D87" s="7" t="n">
        <v>1</v>
      </c>
      <c r="E87" s="7" t="n">
        <v>101.44</v>
      </c>
      <c r="F87" s="7" t="n">
        <v>0</v>
      </c>
      <c r="G87" s="7" t="n">
        <v>0</v>
      </c>
    </row>
    <row r="88" customFormat="false" ht="15" hidden="false" customHeight="false" outlineLevel="0" collapsed="false">
      <c r="A88" s="7" t="s">
        <v>21</v>
      </c>
      <c r="B88" s="7" t="s">
        <v>98</v>
      </c>
      <c r="C88" s="7" t="s">
        <v>1271</v>
      </c>
      <c r="D88" s="7" t="n">
        <v>-1</v>
      </c>
      <c r="E88" s="7" t="n">
        <v>-108.68</v>
      </c>
      <c r="F88" s="7" t="n">
        <v>0</v>
      </c>
      <c r="G88" s="7" t="n">
        <v>0</v>
      </c>
    </row>
    <row r="89" customFormat="false" ht="15" hidden="false" customHeight="false" outlineLevel="0" collapsed="false">
      <c r="A89" s="7" t="s">
        <v>21</v>
      </c>
      <c r="B89" s="7" t="s">
        <v>98</v>
      </c>
      <c r="C89" s="7" t="s">
        <v>1271</v>
      </c>
      <c r="D89" s="7" t="n">
        <v>690</v>
      </c>
      <c r="E89" s="7" t="n">
        <v>63576.6</v>
      </c>
      <c r="F89" s="7" t="n">
        <v>0</v>
      </c>
      <c r="G89" s="7" t="n">
        <v>0</v>
      </c>
    </row>
    <row r="90" customFormat="false" ht="15" hidden="false" customHeight="false" outlineLevel="0" collapsed="false">
      <c r="A90" s="7" t="s">
        <v>21</v>
      </c>
      <c r="B90" s="7" t="s">
        <v>98</v>
      </c>
      <c r="C90" s="7" t="s">
        <v>1271</v>
      </c>
      <c r="D90" s="7" t="n">
        <v>5</v>
      </c>
      <c r="E90" s="7" t="n">
        <v>585.7</v>
      </c>
      <c r="F90" s="7" t="n">
        <v>0</v>
      </c>
      <c r="G90" s="7" t="n">
        <v>0</v>
      </c>
    </row>
    <row r="91" customFormat="false" ht="15" hidden="false" customHeight="false" outlineLevel="0" collapsed="false">
      <c r="A91" s="7" t="s">
        <v>21</v>
      </c>
      <c r="B91" s="7" t="s">
        <v>98</v>
      </c>
      <c r="C91" s="7" t="s">
        <v>1271</v>
      </c>
      <c r="D91" s="7" t="n">
        <v>4</v>
      </c>
      <c r="E91" s="7" t="n">
        <v>406.08</v>
      </c>
      <c r="F91" s="7" t="n">
        <v>0</v>
      </c>
      <c r="G91" s="7" t="n">
        <v>0</v>
      </c>
    </row>
    <row r="92" customFormat="false" ht="15" hidden="false" customHeight="false" outlineLevel="0" collapsed="false">
      <c r="A92" s="7" t="s">
        <v>21</v>
      </c>
      <c r="B92" s="7" t="s">
        <v>98</v>
      </c>
      <c r="C92" s="7" t="s">
        <v>1271</v>
      </c>
      <c r="D92" s="7" t="n">
        <v>1</v>
      </c>
      <c r="E92" s="7" t="n">
        <v>109.33</v>
      </c>
      <c r="F92" s="7" t="n">
        <v>0</v>
      </c>
      <c r="G92" s="7" t="n">
        <v>0</v>
      </c>
    </row>
    <row r="93" customFormat="false" ht="15" hidden="false" customHeight="false" outlineLevel="0" collapsed="false">
      <c r="A93" s="7" t="s">
        <v>21</v>
      </c>
      <c r="B93" s="7" t="s">
        <v>98</v>
      </c>
      <c r="C93" s="7" t="s">
        <v>1271</v>
      </c>
      <c r="D93" s="7" t="n">
        <v>23</v>
      </c>
      <c r="E93" s="7" t="n">
        <v>2013.19</v>
      </c>
      <c r="F93" s="7" t="n">
        <v>0</v>
      </c>
      <c r="G93" s="7" t="n">
        <v>0</v>
      </c>
    </row>
    <row r="94" customFormat="false" ht="15" hidden="false" customHeight="false" outlineLevel="0" collapsed="false">
      <c r="A94" s="7" t="s">
        <v>21</v>
      </c>
      <c r="B94" s="7" t="s">
        <v>182</v>
      </c>
      <c r="C94" s="7" t="s">
        <v>1271</v>
      </c>
      <c r="D94" s="7" t="n">
        <v>3</v>
      </c>
      <c r="E94" s="7" t="n">
        <v>351.42</v>
      </c>
      <c r="F94" s="7" t="n">
        <v>0</v>
      </c>
      <c r="G94" s="7" t="n">
        <v>0</v>
      </c>
    </row>
    <row r="95" customFormat="false" ht="15" hidden="false" customHeight="false" outlineLevel="0" collapsed="false">
      <c r="A95" s="7" t="s">
        <v>21</v>
      </c>
      <c r="B95" s="7" t="s">
        <v>182</v>
      </c>
      <c r="C95" s="7" t="s">
        <v>1271</v>
      </c>
      <c r="D95" s="7" t="n">
        <v>1</v>
      </c>
      <c r="E95" s="7" t="n">
        <v>87.53</v>
      </c>
      <c r="F95" s="7" t="n">
        <v>0</v>
      </c>
      <c r="G95" s="7" t="n">
        <v>0</v>
      </c>
    </row>
    <row r="96" customFormat="false" ht="15" hidden="false" customHeight="false" outlineLevel="0" collapsed="false">
      <c r="A96" s="7" t="s">
        <v>21</v>
      </c>
      <c r="B96" s="7" t="s">
        <v>182</v>
      </c>
      <c r="C96" s="7" t="s">
        <v>1271</v>
      </c>
      <c r="D96" s="7" t="n">
        <v>214</v>
      </c>
      <c r="E96" s="7" t="n">
        <v>19717.96</v>
      </c>
      <c r="F96" s="7" t="n">
        <v>0</v>
      </c>
      <c r="G96" s="7" t="n">
        <v>0</v>
      </c>
    </row>
    <row r="97" customFormat="false" ht="15" hidden="false" customHeight="false" outlineLevel="0" collapsed="false">
      <c r="A97" s="7" t="s">
        <v>21</v>
      </c>
      <c r="B97" s="7" t="s">
        <v>182</v>
      </c>
      <c r="C97" s="7" t="s">
        <v>1271</v>
      </c>
      <c r="D97" s="7" t="n">
        <v>-4</v>
      </c>
      <c r="E97" s="7" t="n">
        <v>-579.64</v>
      </c>
      <c r="F97" s="7" t="n">
        <v>0</v>
      </c>
      <c r="G97" s="7" t="n">
        <v>0</v>
      </c>
    </row>
    <row r="98" customFormat="false" ht="15" hidden="false" customHeight="false" outlineLevel="0" collapsed="false">
      <c r="A98" s="7" t="s">
        <v>21</v>
      </c>
      <c r="B98" s="7" t="s">
        <v>182</v>
      </c>
      <c r="C98" s="7" t="s">
        <v>1271</v>
      </c>
      <c r="D98" s="7" t="n">
        <v>1</v>
      </c>
      <c r="E98" s="7" t="n">
        <v>109.33</v>
      </c>
      <c r="F98" s="7" t="n">
        <v>0</v>
      </c>
      <c r="G98" s="7" t="n">
        <v>0</v>
      </c>
    </row>
    <row r="99" customFormat="false" ht="15" hidden="false" customHeight="false" outlineLevel="0" collapsed="false">
      <c r="A99" s="7" t="s">
        <v>21</v>
      </c>
      <c r="B99" s="7" t="s">
        <v>182</v>
      </c>
      <c r="C99" s="7" t="s">
        <v>1271</v>
      </c>
      <c r="D99" s="7" t="n">
        <v>5</v>
      </c>
      <c r="E99" s="7" t="n">
        <v>496.15</v>
      </c>
      <c r="F99" s="7" t="n">
        <v>0</v>
      </c>
      <c r="G99" s="7" t="n">
        <v>0</v>
      </c>
    </row>
    <row r="100" customFormat="false" ht="15" hidden="false" customHeight="false" outlineLevel="0" collapsed="false">
      <c r="A100" s="7" t="s">
        <v>21</v>
      </c>
      <c r="B100" s="7" t="s">
        <v>88</v>
      </c>
      <c r="C100" s="7" t="s">
        <v>1271</v>
      </c>
      <c r="D100" s="7" t="n">
        <v>1</v>
      </c>
      <c r="E100" s="7" t="n">
        <v>112.45</v>
      </c>
      <c r="F100" s="7" t="n">
        <v>0</v>
      </c>
      <c r="G100" s="7" t="n">
        <v>0</v>
      </c>
    </row>
    <row r="101" customFormat="false" ht="15" hidden="false" customHeight="false" outlineLevel="0" collapsed="false">
      <c r="A101" s="7" t="s">
        <v>21</v>
      </c>
      <c r="B101" s="7" t="s">
        <v>88</v>
      </c>
      <c r="C101" s="7" t="s">
        <v>1271</v>
      </c>
      <c r="D101" s="7" t="n">
        <v>3</v>
      </c>
      <c r="E101" s="7" t="n">
        <v>281.13</v>
      </c>
      <c r="F101" s="7" t="n">
        <v>0</v>
      </c>
      <c r="G101" s="7" t="n">
        <v>0</v>
      </c>
    </row>
    <row r="102" customFormat="false" ht="15" hidden="false" customHeight="false" outlineLevel="0" collapsed="false">
      <c r="A102" s="7" t="s">
        <v>21</v>
      </c>
      <c r="B102" s="7" t="s">
        <v>88</v>
      </c>
      <c r="C102" s="7" t="s">
        <v>1271</v>
      </c>
      <c r="D102" s="7" t="n">
        <v>26</v>
      </c>
      <c r="E102" s="7" t="n">
        <v>2275.78</v>
      </c>
      <c r="F102" s="7" t="n">
        <v>0</v>
      </c>
      <c r="G102" s="7" t="n">
        <v>0</v>
      </c>
    </row>
    <row r="103" customFormat="false" ht="15" hidden="false" customHeight="false" outlineLevel="0" collapsed="false">
      <c r="A103" s="7" t="s">
        <v>21</v>
      </c>
      <c r="B103" s="7" t="s">
        <v>88</v>
      </c>
      <c r="C103" s="7" t="s">
        <v>1271</v>
      </c>
      <c r="D103" s="7" t="n">
        <v>4</v>
      </c>
      <c r="E103" s="7" t="n">
        <v>406.07</v>
      </c>
      <c r="F103" s="7" t="n">
        <v>0</v>
      </c>
      <c r="G103" s="7" t="n">
        <v>0</v>
      </c>
    </row>
    <row r="104" customFormat="false" ht="15" hidden="false" customHeight="false" outlineLevel="0" collapsed="false">
      <c r="A104" s="7" t="s">
        <v>21</v>
      </c>
      <c r="B104" s="7" t="s">
        <v>88</v>
      </c>
      <c r="C104" s="7" t="s">
        <v>1271</v>
      </c>
      <c r="D104" s="7" t="n">
        <v>1</v>
      </c>
      <c r="E104" s="7" t="n">
        <v>109.33</v>
      </c>
      <c r="F104" s="7" t="n">
        <v>0</v>
      </c>
      <c r="G104" s="7" t="n">
        <v>0</v>
      </c>
    </row>
    <row r="105" customFormat="false" ht="15" hidden="false" customHeight="false" outlineLevel="0" collapsed="false">
      <c r="A105" s="7" t="s">
        <v>21</v>
      </c>
      <c r="B105" s="7" t="s">
        <v>88</v>
      </c>
      <c r="C105" s="7" t="s">
        <v>1271</v>
      </c>
      <c r="D105" s="7" t="n">
        <v>17</v>
      </c>
      <c r="E105" s="7" t="n">
        <v>1991.36</v>
      </c>
      <c r="F105" s="7" t="n">
        <v>0</v>
      </c>
      <c r="G105" s="7" t="n">
        <v>0</v>
      </c>
    </row>
    <row r="106" customFormat="false" ht="15" hidden="false" customHeight="false" outlineLevel="0" collapsed="false">
      <c r="A106" s="7" t="s">
        <v>21</v>
      </c>
      <c r="B106" s="7" t="s">
        <v>88</v>
      </c>
      <c r="C106" s="7" t="s">
        <v>1271</v>
      </c>
      <c r="D106" s="7" t="n">
        <v>-1</v>
      </c>
      <c r="E106" s="7" t="n">
        <v>-85.69</v>
      </c>
      <c r="F106" s="7" t="n">
        <v>0</v>
      </c>
      <c r="G106" s="7" t="n">
        <v>0</v>
      </c>
    </row>
    <row r="107" customFormat="false" ht="15" hidden="false" customHeight="false" outlineLevel="0" collapsed="false">
      <c r="A107" s="7" t="s">
        <v>21</v>
      </c>
      <c r="B107" s="7" t="s">
        <v>88</v>
      </c>
      <c r="C107" s="7" t="s">
        <v>1271</v>
      </c>
      <c r="D107" s="7" t="n">
        <v>884</v>
      </c>
      <c r="E107" s="7" t="n">
        <v>81451.76</v>
      </c>
      <c r="F107" s="7" t="n">
        <v>0</v>
      </c>
      <c r="G107" s="7" t="n">
        <v>0</v>
      </c>
    </row>
    <row r="108" customFormat="false" ht="15" hidden="false" customHeight="false" outlineLevel="0" collapsed="false">
      <c r="A108" s="7" t="s">
        <v>21</v>
      </c>
      <c r="B108" s="7" t="s">
        <v>88</v>
      </c>
      <c r="C108" s="7" t="s">
        <v>1271</v>
      </c>
      <c r="D108" s="7" t="n">
        <v>11</v>
      </c>
      <c r="E108" s="7" t="n">
        <v>1195.49</v>
      </c>
      <c r="F108" s="7" t="n">
        <v>0</v>
      </c>
      <c r="G108" s="7" t="n">
        <v>0</v>
      </c>
    </row>
    <row r="109" customFormat="false" ht="15" hidden="false" customHeight="false" outlineLevel="0" collapsed="false">
      <c r="A109" s="7" t="s">
        <v>21</v>
      </c>
      <c r="B109" s="7" t="s">
        <v>88</v>
      </c>
      <c r="C109" s="7" t="s">
        <v>1271</v>
      </c>
      <c r="D109" s="7" t="n">
        <v>40</v>
      </c>
      <c r="E109" s="7" t="n">
        <v>3969.2</v>
      </c>
      <c r="F109" s="7" t="n">
        <v>0</v>
      </c>
      <c r="G109" s="7" t="n">
        <v>0</v>
      </c>
    </row>
    <row r="110" customFormat="false" ht="15" hidden="false" customHeight="false" outlineLevel="0" collapsed="false">
      <c r="A110" s="7" t="s">
        <v>21</v>
      </c>
      <c r="B110" s="7" t="s">
        <v>206</v>
      </c>
      <c r="C110" s="7" t="s">
        <v>1271</v>
      </c>
      <c r="D110" s="7" t="n">
        <v>12</v>
      </c>
      <c r="E110" s="7" t="n">
        <v>1304.17</v>
      </c>
      <c r="F110" s="7" t="n">
        <v>0</v>
      </c>
      <c r="G110" s="7" t="n">
        <v>0</v>
      </c>
    </row>
    <row r="111" customFormat="false" ht="15" hidden="false" customHeight="false" outlineLevel="0" collapsed="false">
      <c r="A111" s="7" t="s">
        <v>21</v>
      </c>
      <c r="B111" s="7" t="s">
        <v>206</v>
      </c>
      <c r="C111" s="7" t="s">
        <v>1271</v>
      </c>
      <c r="D111" s="7" t="n">
        <v>3</v>
      </c>
      <c r="E111" s="7" t="n">
        <v>304.31</v>
      </c>
      <c r="F111" s="7" t="n">
        <v>0</v>
      </c>
      <c r="G111" s="7" t="n">
        <v>0</v>
      </c>
    </row>
    <row r="112" customFormat="false" ht="15" hidden="false" customHeight="false" outlineLevel="0" collapsed="false">
      <c r="A112" s="7" t="s">
        <v>21</v>
      </c>
      <c r="B112" s="7" t="s">
        <v>206</v>
      </c>
      <c r="C112" s="7" t="s">
        <v>1271</v>
      </c>
      <c r="D112" s="7" t="n">
        <v>9</v>
      </c>
      <c r="E112" s="7" t="n">
        <v>787.77</v>
      </c>
      <c r="F112" s="7" t="n">
        <v>0</v>
      </c>
      <c r="G112" s="7" t="n">
        <v>0</v>
      </c>
    </row>
    <row r="113" customFormat="false" ht="15" hidden="false" customHeight="false" outlineLevel="0" collapsed="false">
      <c r="A113" s="7" t="s">
        <v>21</v>
      </c>
      <c r="B113" s="7" t="s">
        <v>206</v>
      </c>
      <c r="C113" s="7" t="s">
        <v>1271</v>
      </c>
      <c r="D113" s="7" t="n">
        <v>85</v>
      </c>
      <c r="E113" s="7" t="n">
        <v>7831.9</v>
      </c>
      <c r="F113" s="7" t="n">
        <v>0</v>
      </c>
      <c r="G113" s="7" t="n">
        <v>0</v>
      </c>
    </row>
    <row r="114" customFormat="false" ht="15" hidden="false" customHeight="false" outlineLevel="0" collapsed="false">
      <c r="A114" s="7" t="s">
        <v>21</v>
      </c>
      <c r="B114" s="7" t="s">
        <v>206</v>
      </c>
      <c r="C114" s="7" t="s">
        <v>1271</v>
      </c>
      <c r="D114" s="7" t="n">
        <v>1</v>
      </c>
      <c r="E114" s="7" t="n">
        <v>101.52</v>
      </c>
      <c r="F114" s="7" t="n">
        <v>0</v>
      </c>
      <c r="G114" s="7" t="n">
        <v>0</v>
      </c>
    </row>
    <row r="115" customFormat="false" ht="15" hidden="false" customHeight="false" outlineLevel="0" collapsed="false">
      <c r="A115" s="7" t="s">
        <v>21</v>
      </c>
      <c r="B115" s="7" t="s">
        <v>206</v>
      </c>
      <c r="C115" s="7" t="s">
        <v>1271</v>
      </c>
      <c r="D115" s="7" t="n">
        <v>-1</v>
      </c>
      <c r="E115" s="7" t="n">
        <v>-156.18</v>
      </c>
      <c r="F115" s="7" t="n">
        <v>0</v>
      </c>
      <c r="G115" s="7" t="n">
        <v>0</v>
      </c>
    </row>
    <row r="116" customFormat="false" ht="15" hidden="false" customHeight="false" outlineLevel="0" collapsed="false">
      <c r="A116" s="7" t="s">
        <v>21</v>
      </c>
      <c r="B116" s="7" t="s">
        <v>206</v>
      </c>
      <c r="C116" s="7" t="s">
        <v>1271</v>
      </c>
      <c r="D116" s="7" t="n">
        <v>12</v>
      </c>
      <c r="E116" s="7" t="n">
        <v>1405.66</v>
      </c>
      <c r="F116" s="7" t="n">
        <v>0</v>
      </c>
      <c r="G116" s="7" t="n">
        <v>0</v>
      </c>
    </row>
    <row r="117" customFormat="false" ht="15" hidden="false" customHeight="false" outlineLevel="0" collapsed="false">
      <c r="A117" s="7" t="s">
        <v>21</v>
      </c>
      <c r="B117" s="7" t="s">
        <v>206</v>
      </c>
      <c r="C117" s="7" t="s">
        <v>1271</v>
      </c>
      <c r="D117" s="7" t="n">
        <v>1</v>
      </c>
      <c r="E117" s="7" t="n">
        <v>93.71</v>
      </c>
      <c r="F117" s="7" t="n">
        <v>0</v>
      </c>
      <c r="G117" s="7" t="n">
        <v>0</v>
      </c>
    </row>
    <row r="118" customFormat="false" ht="15" hidden="false" customHeight="false" outlineLevel="0" collapsed="false">
      <c r="A118" s="7" t="s">
        <v>21</v>
      </c>
      <c r="B118" s="7" t="s">
        <v>206</v>
      </c>
      <c r="C118" s="7" t="s">
        <v>1271</v>
      </c>
      <c r="D118" s="7" t="n">
        <v>2</v>
      </c>
      <c r="E118" s="7" t="n">
        <v>218.66</v>
      </c>
      <c r="F118" s="7" t="n">
        <v>0</v>
      </c>
      <c r="G118" s="7" t="n">
        <v>0</v>
      </c>
    </row>
    <row r="119" customFormat="false" ht="15" hidden="false" customHeight="false" outlineLevel="0" collapsed="false">
      <c r="A119" s="7" t="s">
        <v>21</v>
      </c>
      <c r="B119" s="7" t="s">
        <v>206</v>
      </c>
      <c r="C119" s="7" t="s">
        <v>1271</v>
      </c>
      <c r="D119" s="7" t="n">
        <v>1</v>
      </c>
      <c r="E119" s="7" t="n">
        <v>86.95</v>
      </c>
      <c r="F119" s="7" t="n">
        <v>0</v>
      </c>
      <c r="G119" s="7" t="n">
        <v>0</v>
      </c>
    </row>
    <row r="120" customFormat="false" ht="15" hidden="false" customHeight="false" outlineLevel="0" collapsed="false">
      <c r="A120" s="7" t="s">
        <v>21</v>
      </c>
      <c r="B120" s="7" t="s">
        <v>206</v>
      </c>
      <c r="C120" s="7" t="s">
        <v>1271</v>
      </c>
      <c r="D120" s="7" t="n">
        <v>30</v>
      </c>
      <c r="E120" s="7" t="n">
        <v>2976.9</v>
      </c>
      <c r="F120" s="7" t="n">
        <v>0</v>
      </c>
      <c r="G120" s="7" t="n">
        <v>0</v>
      </c>
    </row>
    <row r="121" customFormat="false" ht="15" hidden="false" customHeight="false" outlineLevel="0" collapsed="false">
      <c r="A121" s="7" t="s">
        <v>21</v>
      </c>
      <c r="B121" s="7" t="s">
        <v>206</v>
      </c>
      <c r="C121" s="7" t="s">
        <v>1271</v>
      </c>
      <c r="D121" s="7" t="n">
        <v>-1</v>
      </c>
      <c r="E121" s="7" t="n">
        <v>-85.69</v>
      </c>
      <c r="F121" s="7" t="n">
        <v>0</v>
      </c>
      <c r="G121" s="7" t="n">
        <v>0</v>
      </c>
    </row>
    <row r="122" customFormat="false" ht="15" hidden="false" customHeight="false" outlineLevel="0" collapsed="false">
      <c r="A122" s="7" t="s">
        <v>21</v>
      </c>
      <c r="B122" s="7" t="s">
        <v>206</v>
      </c>
      <c r="C122" s="7" t="s">
        <v>1271</v>
      </c>
      <c r="D122" s="7" t="n">
        <v>1</v>
      </c>
      <c r="E122" s="7" t="n">
        <v>94.19</v>
      </c>
      <c r="F122" s="7" t="n">
        <v>0</v>
      </c>
      <c r="G122" s="7" t="n">
        <v>0</v>
      </c>
    </row>
    <row r="123" customFormat="false" ht="15" hidden="false" customHeight="false" outlineLevel="0" collapsed="false">
      <c r="A123" s="7" t="s">
        <v>21</v>
      </c>
      <c r="B123" s="7" t="s">
        <v>636</v>
      </c>
      <c r="C123" s="7" t="s">
        <v>1272</v>
      </c>
      <c r="D123" s="7" t="n">
        <v>1</v>
      </c>
      <c r="E123" s="7" t="n">
        <v>92.14</v>
      </c>
      <c r="F123" s="7" t="n">
        <v>0</v>
      </c>
      <c r="G123" s="7" t="n">
        <v>0</v>
      </c>
    </row>
    <row r="124" customFormat="false" ht="15" hidden="false" customHeight="false" outlineLevel="0" collapsed="false">
      <c r="A124" s="7" t="s">
        <v>21</v>
      </c>
      <c r="B124" s="7" t="s">
        <v>636</v>
      </c>
      <c r="C124" s="7" t="s">
        <v>1272</v>
      </c>
      <c r="D124" s="7" t="n">
        <v>1</v>
      </c>
      <c r="E124" s="7" t="n">
        <v>108.7</v>
      </c>
      <c r="F124" s="7" t="n">
        <v>0</v>
      </c>
      <c r="G124" s="7" t="n">
        <v>0</v>
      </c>
    </row>
    <row r="125" customFormat="false" ht="15" hidden="false" customHeight="false" outlineLevel="0" collapsed="false">
      <c r="A125" s="7" t="s">
        <v>21</v>
      </c>
      <c r="B125" s="7" t="s">
        <v>636</v>
      </c>
      <c r="C125" s="7" t="s">
        <v>1272</v>
      </c>
      <c r="D125" s="7" t="n">
        <v>2</v>
      </c>
      <c r="E125" s="7" t="n">
        <v>202.88</v>
      </c>
      <c r="F125" s="7" t="n">
        <v>0</v>
      </c>
      <c r="G125" s="7" t="n">
        <v>0</v>
      </c>
    </row>
    <row r="126" customFormat="false" ht="15" hidden="false" customHeight="false" outlineLevel="0" collapsed="false">
      <c r="A126" s="7" t="s">
        <v>21</v>
      </c>
      <c r="B126" s="7" t="s">
        <v>636</v>
      </c>
      <c r="C126" s="7" t="s">
        <v>1272</v>
      </c>
      <c r="D126" s="7" t="n">
        <v>1</v>
      </c>
      <c r="E126" s="7" t="n">
        <v>101.45</v>
      </c>
      <c r="F126" s="7" t="n">
        <v>0</v>
      </c>
      <c r="G126" s="7" t="n">
        <v>0</v>
      </c>
    </row>
    <row r="127" customFormat="false" ht="15" hidden="false" customHeight="false" outlineLevel="0" collapsed="false">
      <c r="A127" s="7" t="s">
        <v>21</v>
      </c>
      <c r="B127" s="7" t="s">
        <v>636</v>
      </c>
      <c r="C127" s="7" t="s">
        <v>1272</v>
      </c>
      <c r="D127" s="7" t="n">
        <v>-2</v>
      </c>
      <c r="E127" s="7" t="n">
        <v>-217.36</v>
      </c>
      <c r="F127" s="7" t="n">
        <v>0</v>
      </c>
      <c r="G127" s="7" t="n">
        <v>0</v>
      </c>
    </row>
    <row r="128" customFormat="false" ht="15" hidden="false" customHeight="false" outlineLevel="0" collapsed="false">
      <c r="A128" s="7" t="s">
        <v>21</v>
      </c>
      <c r="B128" s="7" t="s">
        <v>636</v>
      </c>
      <c r="C128" s="7" t="s">
        <v>1272</v>
      </c>
      <c r="D128" s="7" t="n">
        <v>-3</v>
      </c>
      <c r="E128" s="7" t="n">
        <v>-297.69</v>
      </c>
      <c r="F128" s="7" t="n">
        <v>0</v>
      </c>
      <c r="G128" s="7" t="n">
        <v>0</v>
      </c>
    </row>
    <row r="129" customFormat="false" ht="15" hidden="false" customHeight="false" outlineLevel="0" collapsed="false">
      <c r="A129" s="7" t="s">
        <v>21</v>
      </c>
      <c r="B129" s="7" t="s">
        <v>434</v>
      </c>
      <c r="C129" s="7" t="s">
        <v>1272</v>
      </c>
      <c r="D129" s="7" t="n">
        <v>2</v>
      </c>
      <c r="E129" s="7" t="n">
        <v>217.36</v>
      </c>
      <c r="F129" s="7" t="n">
        <v>0</v>
      </c>
      <c r="G129" s="7" t="n">
        <v>0</v>
      </c>
    </row>
    <row r="130" customFormat="false" ht="15" hidden="false" customHeight="false" outlineLevel="0" collapsed="false">
      <c r="A130" s="7" t="s">
        <v>21</v>
      </c>
      <c r="B130" s="7" t="s">
        <v>434</v>
      </c>
      <c r="C130" s="7" t="s">
        <v>1272</v>
      </c>
      <c r="D130" s="7" t="n">
        <v>-1</v>
      </c>
      <c r="E130" s="7" t="n">
        <v>-87.53</v>
      </c>
      <c r="F130" s="7" t="n">
        <v>0</v>
      </c>
      <c r="G130" s="7" t="n">
        <v>0</v>
      </c>
    </row>
    <row r="131" customFormat="false" ht="15" hidden="false" customHeight="false" outlineLevel="0" collapsed="false">
      <c r="A131" s="7" t="s">
        <v>21</v>
      </c>
      <c r="B131" s="7" t="s">
        <v>434</v>
      </c>
      <c r="C131" s="7" t="s">
        <v>1272</v>
      </c>
      <c r="D131" s="7" t="n">
        <v>4</v>
      </c>
      <c r="E131" s="7" t="n">
        <v>368.56</v>
      </c>
      <c r="F131" s="7" t="n">
        <v>0</v>
      </c>
      <c r="G131" s="7" t="n">
        <v>0</v>
      </c>
    </row>
    <row r="132" customFormat="false" ht="15" hidden="false" customHeight="false" outlineLevel="0" collapsed="false">
      <c r="A132" s="7" t="s">
        <v>21</v>
      </c>
      <c r="B132" s="7" t="s">
        <v>434</v>
      </c>
      <c r="C132" s="7" t="s">
        <v>1272</v>
      </c>
      <c r="D132" s="7" t="n">
        <v>-1</v>
      </c>
      <c r="E132" s="7" t="n">
        <v>-144.93</v>
      </c>
      <c r="F132" s="7" t="n">
        <v>0</v>
      </c>
      <c r="G132" s="7" t="n">
        <v>0</v>
      </c>
    </row>
    <row r="133" customFormat="false" ht="15" hidden="false" customHeight="false" outlineLevel="0" collapsed="false">
      <c r="A133" s="7" t="s">
        <v>21</v>
      </c>
      <c r="B133" s="7" t="s">
        <v>434</v>
      </c>
      <c r="C133" s="7" t="s">
        <v>1272</v>
      </c>
      <c r="D133" s="7" t="n">
        <v>2</v>
      </c>
      <c r="E133" s="7" t="n">
        <v>198.46</v>
      </c>
      <c r="F133" s="7" t="n">
        <v>0</v>
      </c>
      <c r="G133" s="7" t="n">
        <v>0</v>
      </c>
    </row>
    <row r="134" customFormat="false" ht="15" hidden="false" customHeight="false" outlineLevel="0" collapsed="false">
      <c r="A134" s="7" t="s">
        <v>21</v>
      </c>
      <c r="B134" s="7" t="s">
        <v>434</v>
      </c>
      <c r="C134" s="7" t="s">
        <v>1272</v>
      </c>
      <c r="D134" s="7" t="n">
        <v>1</v>
      </c>
      <c r="E134" s="7" t="n">
        <v>101.44</v>
      </c>
      <c r="F134" s="7" t="n">
        <v>0</v>
      </c>
      <c r="G134" s="7" t="n">
        <v>0</v>
      </c>
    </row>
    <row r="135" customFormat="false" ht="15" hidden="false" customHeight="false" outlineLevel="0" collapsed="false">
      <c r="A135" s="7" t="s">
        <v>21</v>
      </c>
      <c r="B135" s="7" t="s">
        <v>434</v>
      </c>
      <c r="C135" s="7" t="s">
        <v>1272</v>
      </c>
      <c r="D135" s="7" t="n">
        <v>1</v>
      </c>
      <c r="E135" s="7" t="n">
        <v>94.19</v>
      </c>
      <c r="F135" s="7" t="n">
        <v>0</v>
      </c>
      <c r="G135" s="7" t="n">
        <v>0</v>
      </c>
    </row>
    <row r="136" customFormat="false" ht="15" hidden="false" customHeight="false" outlineLevel="0" collapsed="false">
      <c r="A136" s="7" t="s">
        <v>21</v>
      </c>
      <c r="B136" s="7" t="s">
        <v>434</v>
      </c>
      <c r="C136" s="7" t="s">
        <v>1272</v>
      </c>
      <c r="D136" s="7" t="n">
        <v>-1</v>
      </c>
      <c r="E136" s="7" t="n">
        <v>-108.68</v>
      </c>
      <c r="F136" s="7" t="n">
        <v>0</v>
      </c>
      <c r="G136" s="7" t="n">
        <v>0</v>
      </c>
    </row>
    <row r="137" customFormat="false" ht="15" hidden="false" customHeight="false" outlineLevel="0" collapsed="false">
      <c r="A137" s="7" t="s">
        <v>21</v>
      </c>
      <c r="B137" s="7" t="s">
        <v>434</v>
      </c>
      <c r="C137" s="7" t="s">
        <v>1272</v>
      </c>
      <c r="D137" s="7" t="n">
        <v>-1</v>
      </c>
      <c r="E137" s="7" t="n">
        <v>-85.69</v>
      </c>
      <c r="F137" s="7" t="n">
        <v>0</v>
      </c>
      <c r="G137" s="7" t="n">
        <v>0</v>
      </c>
    </row>
    <row r="138" customFormat="false" ht="15" hidden="false" customHeight="false" outlineLevel="0" collapsed="false">
      <c r="A138" s="7" t="s">
        <v>21</v>
      </c>
      <c r="B138" s="7" t="s">
        <v>434</v>
      </c>
      <c r="C138" s="7" t="s">
        <v>1272</v>
      </c>
      <c r="D138" s="7" t="n">
        <v>1</v>
      </c>
      <c r="E138" s="7" t="n">
        <v>108.7</v>
      </c>
      <c r="F138" s="7" t="n">
        <v>0</v>
      </c>
      <c r="G138" s="7" t="n">
        <v>0</v>
      </c>
    </row>
    <row r="139" customFormat="false" ht="15" hidden="false" customHeight="false" outlineLevel="0" collapsed="false">
      <c r="A139" s="7" t="s">
        <v>21</v>
      </c>
      <c r="B139" s="7" t="s">
        <v>388</v>
      </c>
      <c r="C139" s="7" t="s">
        <v>1272</v>
      </c>
      <c r="D139" s="7" t="n">
        <v>6</v>
      </c>
      <c r="E139" s="7" t="n">
        <v>552.84</v>
      </c>
      <c r="F139" s="7" t="n">
        <v>0</v>
      </c>
      <c r="G139" s="7" t="n">
        <v>0</v>
      </c>
    </row>
    <row r="140" customFormat="false" ht="15" hidden="false" customHeight="false" outlineLevel="0" collapsed="false">
      <c r="A140" s="7" t="s">
        <v>21</v>
      </c>
      <c r="B140" s="7" t="s">
        <v>388</v>
      </c>
      <c r="C140" s="7" t="s">
        <v>1272</v>
      </c>
      <c r="D140" s="7" t="n">
        <v>2</v>
      </c>
      <c r="E140" s="7" t="n">
        <v>202.9</v>
      </c>
      <c r="F140" s="7" t="n">
        <v>0</v>
      </c>
      <c r="G140" s="7" t="n">
        <v>0</v>
      </c>
    </row>
    <row r="141" customFormat="false" ht="15" hidden="false" customHeight="false" outlineLevel="0" collapsed="false">
      <c r="A141" s="7" t="s">
        <v>21</v>
      </c>
      <c r="B141" s="7" t="s">
        <v>388</v>
      </c>
      <c r="C141" s="7" t="s">
        <v>1272</v>
      </c>
      <c r="D141" s="7" t="n">
        <v>-1</v>
      </c>
      <c r="E141" s="7" t="n">
        <v>-144.93</v>
      </c>
      <c r="F141" s="7" t="n">
        <v>0</v>
      </c>
      <c r="G141" s="7" t="n">
        <v>0</v>
      </c>
    </row>
    <row r="142" customFormat="false" ht="15" hidden="false" customHeight="false" outlineLevel="0" collapsed="false">
      <c r="A142" s="7" t="s">
        <v>21</v>
      </c>
      <c r="B142" s="7" t="s">
        <v>388</v>
      </c>
      <c r="C142" s="7" t="s">
        <v>1272</v>
      </c>
      <c r="D142" s="7" t="n">
        <v>6</v>
      </c>
      <c r="E142" s="7" t="n">
        <v>595.38</v>
      </c>
      <c r="F142" s="7" t="n">
        <v>0</v>
      </c>
      <c r="G142" s="7" t="n">
        <v>0</v>
      </c>
    </row>
    <row r="143" customFormat="false" ht="15" hidden="false" customHeight="false" outlineLevel="0" collapsed="false">
      <c r="A143" s="7" t="s">
        <v>21</v>
      </c>
      <c r="B143" s="7" t="s">
        <v>388</v>
      </c>
      <c r="C143" s="7" t="s">
        <v>1272</v>
      </c>
      <c r="D143" s="7" t="n">
        <v>1</v>
      </c>
      <c r="E143" s="7" t="n">
        <v>94.2</v>
      </c>
      <c r="F143" s="7" t="n">
        <v>0</v>
      </c>
      <c r="G143" s="7" t="n">
        <v>0</v>
      </c>
    </row>
    <row r="144" customFormat="false" ht="15" hidden="false" customHeight="false" outlineLevel="0" collapsed="false">
      <c r="A144" s="7" t="s">
        <v>21</v>
      </c>
      <c r="B144" s="7" t="s">
        <v>426</v>
      </c>
      <c r="C144" s="7" t="s">
        <v>1272</v>
      </c>
      <c r="D144" s="7" t="n">
        <v>3</v>
      </c>
      <c r="E144" s="7" t="n">
        <v>276.42</v>
      </c>
      <c r="F144" s="7" t="n">
        <v>0</v>
      </c>
      <c r="G144" s="7" t="n">
        <v>0</v>
      </c>
    </row>
    <row r="145" customFormat="false" ht="15" hidden="false" customHeight="false" outlineLevel="0" collapsed="false">
      <c r="A145" s="7" t="s">
        <v>21</v>
      </c>
      <c r="B145" s="7" t="s">
        <v>426</v>
      </c>
      <c r="C145" s="7" t="s">
        <v>1272</v>
      </c>
      <c r="D145" s="7" t="n">
        <v>2</v>
      </c>
      <c r="E145" s="7" t="n">
        <v>217.36</v>
      </c>
      <c r="F145" s="7" t="n">
        <v>0</v>
      </c>
      <c r="G145" s="7" t="n">
        <v>0</v>
      </c>
    </row>
    <row r="146" customFormat="false" ht="15" hidden="false" customHeight="false" outlineLevel="0" collapsed="false">
      <c r="A146" s="7" t="s">
        <v>21</v>
      </c>
      <c r="B146" s="7" t="s">
        <v>426</v>
      </c>
      <c r="C146" s="7" t="s">
        <v>1272</v>
      </c>
      <c r="D146" s="7" t="n">
        <v>2</v>
      </c>
      <c r="E146" s="7" t="n">
        <v>217.4</v>
      </c>
      <c r="F146" s="7" t="n">
        <v>0</v>
      </c>
      <c r="G146" s="7" t="n">
        <v>0</v>
      </c>
    </row>
    <row r="147" customFormat="false" ht="15" hidden="false" customHeight="false" outlineLevel="0" collapsed="false">
      <c r="A147" s="7" t="s">
        <v>21</v>
      </c>
      <c r="B147" s="7" t="s">
        <v>426</v>
      </c>
      <c r="C147" s="7" t="s">
        <v>1272</v>
      </c>
      <c r="D147" s="7" t="n">
        <v>1</v>
      </c>
      <c r="E147" s="7" t="n">
        <v>94.19</v>
      </c>
      <c r="F147" s="7" t="n">
        <v>0</v>
      </c>
      <c r="G147" s="7" t="n">
        <v>0</v>
      </c>
    </row>
    <row r="148" customFormat="false" ht="15" hidden="false" customHeight="false" outlineLevel="0" collapsed="false">
      <c r="A148" s="7" t="s">
        <v>21</v>
      </c>
      <c r="B148" s="7" t="s">
        <v>426</v>
      </c>
      <c r="C148" s="7" t="s">
        <v>1272</v>
      </c>
      <c r="D148" s="7" t="n">
        <v>1</v>
      </c>
      <c r="E148" s="7" t="n">
        <v>104.34</v>
      </c>
      <c r="F148" s="7" t="n">
        <v>0</v>
      </c>
      <c r="G148" s="7" t="n">
        <v>0</v>
      </c>
    </row>
    <row r="149" customFormat="false" ht="15" hidden="false" customHeight="false" outlineLevel="0" collapsed="false">
      <c r="A149" s="7" t="s">
        <v>21</v>
      </c>
      <c r="B149" s="7" t="s">
        <v>426</v>
      </c>
      <c r="C149" s="7" t="s">
        <v>1272</v>
      </c>
      <c r="D149" s="7" t="n">
        <v>-2</v>
      </c>
      <c r="E149" s="7" t="n">
        <v>-171.38</v>
      </c>
      <c r="F149" s="7" t="n">
        <v>0</v>
      </c>
      <c r="G149" s="7" t="n">
        <v>0</v>
      </c>
    </row>
    <row r="150" customFormat="false" ht="15" hidden="false" customHeight="false" outlineLevel="0" collapsed="false">
      <c r="A150" s="7" t="s">
        <v>21</v>
      </c>
      <c r="B150" s="7" t="s">
        <v>426</v>
      </c>
      <c r="C150" s="7" t="s">
        <v>1272</v>
      </c>
      <c r="D150" s="7" t="n">
        <v>-1</v>
      </c>
      <c r="E150" s="7" t="n">
        <v>-99.23</v>
      </c>
      <c r="F150" s="7" t="n">
        <v>0</v>
      </c>
      <c r="G150" s="7" t="n">
        <v>0</v>
      </c>
    </row>
    <row r="151" customFormat="false" ht="15" hidden="false" customHeight="false" outlineLevel="0" collapsed="false">
      <c r="A151" s="7" t="s">
        <v>21</v>
      </c>
      <c r="B151" s="7" t="s">
        <v>426</v>
      </c>
      <c r="C151" s="7" t="s">
        <v>1272</v>
      </c>
      <c r="D151" s="7" t="n">
        <v>1</v>
      </c>
      <c r="E151" s="7" t="n">
        <v>86.95</v>
      </c>
      <c r="F151" s="7" t="n">
        <v>0</v>
      </c>
      <c r="G151" s="7" t="n">
        <v>0</v>
      </c>
    </row>
    <row r="152" customFormat="false" ht="15" hidden="false" customHeight="false" outlineLevel="0" collapsed="false">
      <c r="A152" s="7" t="s">
        <v>21</v>
      </c>
      <c r="B152" s="7" t="s">
        <v>417</v>
      </c>
      <c r="C152" s="7" t="s">
        <v>1272</v>
      </c>
      <c r="D152" s="7" t="n">
        <v>2</v>
      </c>
      <c r="E152" s="7" t="n">
        <v>217.36</v>
      </c>
      <c r="F152" s="7" t="n">
        <v>0</v>
      </c>
      <c r="G152" s="7" t="n">
        <v>0</v>
      </c>
    </row>
    <row r="153" customFormat="false" ht="15" hidden="false" customHeight="false" outlineLevel="0" collapsed="false">
      <c r="A153" s="7" t="s">
        <v>21</v>
      </c>
      <c r="B153" s="7" t="s">
        <v>417</v>
      </c>
      <c r="C153" s="7" t="s">
        <v>1272</v>
      </c>
      <c r="D153" s="7" t="n">
        <v>1</v>
      </c>
      <c r="E153" s="7" t="n">
        <v>99.23</v>
      </c>
      <c r="F153" s="7" t="n">
        <v>0</v>
      </c>
      <c r="G153" s="7" t="n">
        <v>0</v>
      </c>
    </row>
    <row r="154" customFormat="false" ht="15" hidden="false" customHeight="false" outlineLevel="0" collapsed="false">
      <c r="A154" s="7" t="s">
        <v>21</v>
      </c>
      <c r="B154" s="7" t="s">
        <v>417</v>
      </c>
      <c r="C154" s="7" t="s">
        <v>1272</v>
      </c>
      <c r="D154" s="7" t="n">
        <v>3</v>
      </c>
      <c r="E154" s="7" t="n">
        <v>304.31</v>
      </c>
      <c r="F154" s="7" t="n">
        <v>0</v>
      </c>
      <c r="G154" s="7" t="n">
        <v>0</v>
      </c>
    </row>
    <row r="155" customFormat="false" ht="15" hidden="false" customHeight="false" outlineLevel="0" collapsed="false">
      <c r="A155" s="7" t="s">
        <v>21</v>
      </c>
      <c r="B155" s="7" t="s">
        <v>417</v>
      </c>
      <c r="C155" s="7" t="s">
        <v>1272</v>
      </c>
      <c r="D155" s="7" t="n">
        <v>-1</v>
      </c>
      <c r="E155" s="7" t="n">
        <v>-144.93</v>
      </c>
      <c r="F155" s="7" t="n">
        <v>0</v>
      </c>
      <c r="G155" s="7" t="n">
        <v>0</v>
      </c>
    </row>
    <row r="156" customFormat="false" ht="15" hidden="false" customHeight="false" outlineLevel="0" collapsed="false">
      <c r="A156" s="7" t="s">
        <v>21</v>
      </c>
      <c r="B156" s="7" t="s">
        <v>417</v>
      </c>
      <c r="C156" s="7" t="s">
        <v>1272</v>
      </c>
      <c r="D156" s="7" t="n">
        <v>1</v>
      </c>
      <c r="E156" s="7" t="n">
        <v>94.19</v>
      </c>
      <c r="F156" s="7" t="n">
        <v>0</v>
      </c>
      <c r="G156" s="7" t="n">
        <v>0</v>
      </c>
    </row>
    <row r="157" customFormat="false" ht="15" hidden="false" customHeight="false" outlineLevel="0" collapsed="false">
      <c r="A157" s="7" t="s">
        <v>21</v>
      </c>
      <c r="B157" s="7" t="s">
        <v>417</v>
      </c>
      <c r="C157" s="7" t="s">
        <v>1272</v>
      </c>
      <c r="D157" s="7" t="n">
        <v>4</v>
      </c>
      <c r="E157" s="7" t="n">
        <v>368.56</v>
      </c>
      <c r="F157" s="7" t="n">
        <v>0</v>
      </c>
      <c r="G157" s="7" t="n">
        <v>0</v>
      </c>
    </row>
    <row r="158" customFormat="false" ht="15" hidden="false" customHeight="false" outlineLevel="0" collapsed="false">
      <c r="A158" s="7" t="s">
        <v>21</v>
      </c>
      <c r="B158" s="7" t="s">
        <v>395</v>
      </c>
      <c r="C158" s="7" t="s">
        <v>1273</v>
      </c>
      <c r="D158" s="7" t="n">
        <v>2</v>
      </c>
      <c r="E158" s="7" t="n">
        <v>488.4</v>
      </c>
      <c r="F158" s="7" t="n">
        <v>0</v>
      </c>
      <c r="G158" s="7" t="n">
        <v>0</v>
      </c>
    </row>
    <row r="159" customFormat="false" ht="15" hidden="false" customHeight="false" outlineLevel="0" collapsed="false">
      <c r="A159" s="7" t="s">
        <v>21</v>
      </c>
      <c r="B159" s="7" t="s">
        <v>395</v>
      </c>
      <c r="C159" s="7" t="s">
        <v>1273</v>
      </c>
      <c r="D159" s="7" t="n">
        <v>1</v>
      </c>
      <c r="E159" s="7" t="n">
        <v>225.3</v>
      </c>
      <c r="F159" s="7" t="n">
        <v>0</v>
      </c>
      <c r="G159" s="7" t="n">
        <v>0</v>
      </c>
    </row>
    <row r="160" customFormat="false" ht="15" hidden="false" customHeight="false" outlineLevel="0" collapsed="false">
      <c r="A160" s="7" t="s">
        <v>21</v>
      </c>
      <c r="B160" s="7" t="s">
        <v>395</v>
      </c>
      <c r="C160" s="7" t="s">
        <v>1273</v>
      </c>
      <c r="D160" s="7" t="n">
        <v>1</v>
      </c>
      <c r="E160" s="7" t="n">
        <v>262.44</v>
      </c>
      <c r="F160" s="7" t="n">
        <v>0</v>
      </c>
      <c r="G160" s="7" t="n">
        <v>0</v>
      </c>
    </row>
    <row r="161" customFormat="false" ht="15" hidden="false" customHeight="false" outlineLevel="0" collapsed="false">
      <c r="A161" s="7" t="s">
        <v>21</v>
      </c>
      <c r="B161" s="7" t="s">
        <v>395</v>
      </c>
      <c r="C161" s="7" t="s">
        <v>1273</v>
      </c>
      <c r="D161" s="7" t="n">
        <v>1</v>
      </c>
      <c r="E161" s="7" t="n">
        <v>259.96</v>
      </c>
      <c r="F161" s="7" t="n">
        <v>0</v>
      </c>
      <c r="G161" s="7" t="n">
        <v>0</v>
      </c>
    </row>
    <row r="162" customFormat="false" ht="15" hidden="false" customHeight="false" outlineLevel="0" collapsed="false">
      <c r="A162" s="7" t="s">
        <v>21</v>
      </c>
      <c r="B162" s="7" t="s">
        <v>512</v>
      </c>
      <c r="C162" s="7" t="s">
        <v>1273</v>
      </c>
      <c r="D162" s="7" t="n">
        <v>2</v>
      </c>
      <c r="E162" s="7" t="n">
        <v>488.4</v>
      </c>
      <c r="F162" s="7" t="n">
        <v>0</v>
      </c>
      <c r="G162" s="7" t="n">
        <v>0</v>
      </c>
    </row>
    <row r="163" customFormat="false" ht="15" hidden="false" customHeight="false" outlineLevel="0" collapsed="false">
      <c r="A163" s="7" t="s">
        <v>21</v>
      </c>
      <c r="B163" s="7" t="s">
        <v>512</v>
      </c>
      <c r="C163" s="7" t="s">
        <v>1273</v>
      </c>
      <c r="D163" s="7" t="n">
        <v>-1</v>
      </c>
      <c r="E163" s="7" t="n">
        <v>-259.96</v>
      </c>
      <c r="F163" s="7" t="n">
        <v>0</v>
      </c>
      <c r="G163" s="7" t="n">
        <v>0</v>
      </c>
    </row>
    <row r="164" customFormat="false" ht="15" hidden="false" customHeight="false" outlineLevel="0" collapsed="false">
      <c r="A164" s="7" t="s">
        <v>21</v>
      </c>
      <c r="B164" s="7" t="s">
        <v>502</v>
      </c>
      <c r="C164" s="7" t="s">
        <v>1273</v>
      </c>
      <c r="D164" s="7" t="n">
        <v>1</v>
      </c>
      <c r="E164" s="7" t="n">
        <v>262.44</v>
      </c>
      <c r="F164" s="7" t="n">
        <v>0</v>
      </c>
      <c r="G164" s="7" t="n">
        <v>0</v>
      </c>
    </row>
    <row r="165" customFormat="false" ht="15" hidden="false" customHeight="false" outlineLevel="0" collapsed="false">
      <c r="A165" s="7" t="s">
        <v>21</v>
      </c>
      <c r="B165" s="7" t="s">
        <v>447</v>
      </c>
      <c r="C165" s="7" t="s">
        <v>1273</v>
      </c>
      <c r="D165" s="7" t="n">
        <v>1</v>
      </c>
      <c r="E165" s="7" t="n">
        <v>262.44</v>
      </c>
      <c r="F165" s="7" t="n">
        <v>0</v>
      </c>
      <c r="G165" s="7" t="n">
        <v>0</v>
      </c>
    </row>
    <row r="166" customFormat="false" ht="15" hidden="false" customHeight="false" outlineLevel="0" collapsed="false">
      <c r="A166" s="7" t="s">
        <v>21</v>
      </c>
      <c r="B166" s="7" t="s">
        <v>447</v>
      </c>
      <c r="C166" s="7" t="s">
        <v>1273</v>
      </c>
      <c r="D166" s="7" t="n">
        <v>-1</v>
      </c>
      <c r="E166" s="7" t="n">
        <v>-215.41</v>
      </c>
      <c r="F166" s="7" t="n">
        <v>0</v>
      </c>
      <c r="G166" s="7" t="n">
        <v>0</v>
      </c>
    </row>
    <row r="167" customFormat="false" ht="15" hidden="false" customHeight="false" outlineLevel="0" collapsed="false">
      <c r="A167" s="7" t="s">
        <v>21</v>
      </c>
      <c r="B167" s="7" t="s">
        <v>447</v>
      </c>
      <c r="C167" s="7" t="s">
        <v>1273</v>
      </c>
      <c r="D167" s="7" t="n">
        <v>1</v>
      </c>
      <c r="E167" s="7" t="n">
        <v>225.3</v>
      </c>
      <c r="F167" s="7" t="n">
        <v>0</v>
      </c>
      <c r="G167" s="7" t="n">
        <v>0</v>
      </c>
    </row>
    <row r="168" customFormat="false" ht="15" hidden="false" customHeight="false" outlineLevel="0" collapsed="false">
      <c r="A168" s="7" t="s">
        <v>21</v>
      </c>
      <c r="B168" s="7" t="s">
        <v>447</v>
      </c>
      <c r="C168" s="7" t="s">
        <v>1273</v>
      </c>
      <c r="D168" s="7" t="n">
        <v>1</v>
      </c>
      <c r="E168" s="7" t="n">
        <v>259.96</v>
      </c>
      <c r="F168" s="7" t="n">
        <v>0</v>
      </c>
      <c r="G168" s="7" t="n">
        <v>0</v>
      </c>
    </row>
    <row r="169" customFormat="false" ht="15" hidden="false" customHeight="false" outlineLevel="0" collapsed="false">
      <c r="A169" s="7" t="s">
        <v>21</v>
      </c>
      <c r="B169" s="7" t="s">
        <v>632</v>
      </c>
      <c r="C169" s="7" t="s">
        <v>1273</v>
      </c>
      <c r="D169" s="7" t="n">
        <v>-1</v>
      </c>
      <c r="E169" s="7" t="n">
        <v>-242.63</v>
      </c>
      <c r="F169" s="7" t="n">
        <v>0</v>
      </c>
      <c r="G169" s="7" t="n">
        <v>0</v>
      </c>
    </row>
    <row r="170" customFormat="false" ht="15" hidden="false" customHeight="false" outlineLevel="0" collapsed="false">
      <c r="A170" s="7" t="s">
        <v>21</v>
      </c>
      <c r="B170" s="7" t="s">
        <v>632</v>
      </c>
      <c r="C170" s="7" t="s">
        <v>1273</v>
      </c>
      <c r="D170" s="7" t="n">
        <v>1</v>
      </c>
      <c r="E170" s="7" t="n">
        <v>262.44</v>
      </c>
      <c r="F170" s="7" t="n">
        <v>0</v>
      </c>
      <c r="G170" s="7" t="n">
        <v>0</v>
      </c>
    </row>
    <row r="171" customFormat="false" ht="15" hidden="false" customHeight="false" outlineLevel="0" collapsed="false">
      <c r="A171" s="7" t="s">
        <v>21</v>
      </c>
      <c r="B171" s="7" t="s">
        <v>510</v>
      </c>
      <c r="C171" s="7" t="s">
        <v>1274</v>
      </c>
      <c r="D171" s="7" t="n">
        <v>1</v>
      </c>
      <c r="E171" s="7" t="n">
        <v>231.59</v>
      </c>
      <c r="F171" s="7" t="n">
        <v>0</v>
      </c>
      <c r="G171" s="7" t="n">
        <v>0</v>
      </c>
    </row>
    <row r="172" customFormat="false" ht="15" hidden="false" customHeight="false" outlineLevel="0" collapsed="false">
      <c r="A172" s="7" t="s">
        <v>21</v>
      </c>
      <c r="B172" s="7" t="s">
        <v>281</v>
      </c>
      <c r="C172" s="7" t="s">
        <v>1275</v>
      </c>
      <c r="D172" s="7" t="n">
        <v>4</v>
      </c>
      <c r="E172" s="7" t="n">
        <v>498.08</v>
      </c>
      <c r="F172" s="7" t="n">
        <v>0</v>
      </c>
      <c r="G172" s="7" t="n">
        <v>0</v>
      </c>
    </row>
    <row r="173" customFormat="false" ht="15" hidden="false" customHeight="false" outlineLevel="0" collapsed="false">
      <c r="A173" s="7" t="s">
        <v>21</v>
      </c>
      <c r="B173" s="7" t="s">
        <v>281</v>
      </c>
      <c r="C173" s="7" t="s">
        <v>1275</v>
      </c>
      <c r="D173" s="7" t="n">
        <v>1</v>
      </c>
      <c r="E173" s="7" t="n">
        <v>131.07</v>
      </c>
      <c r="F173" s="7" t="n">
        <v>0</v>
      </c>
      <c r="G173" s="7" t="n">
        <v>0</v>
      </c>
    </row>
    <row r="174" customFormat="false" ht="15" hidden="false" customHeight="false" outlineLevel="0" collapsed="false">
      <c r="A174" s="7" t="s">
        <v>21</v>
      </c>
      <c r="B174" s="7" t="s">
        <v>281</v>
      </c>
      <c r="C174" s="7" t="s">
        <v>1275</v>
      </c>
      <c r="D174" s="7" t="n">
        <v>2</v>
      </c>
      <c r="E174" s="7" t="n">
        <v>282.3</v>
      </c>
      <c r="F174" s="7" t="n">
        <v>0</v>
      </c>
      <c r="G174" s="7" t="n">
        <v>0</v>
      </c>
    </row>
    <row r="175" customFormat="false" ht="15" hidden="false" customHeight="false" outlineLevel="0" collapsed="false">
      <c r="A175" s="7" t="s">
        <v>21</v>
      </c>
      <c r="B175" s="7" t="s">
        <v>281</v>
      </c>
      <c r="C175" s="7" t="s">
        <v>1275</v>
      </c>
      <c r="D175" s="7" t="n">
        <v>1</v>
      </c>
      <c r="E175" s="7" t="n">
        <v>154.64</v>
      </c>
      <c r="F175" s="7" t="n">
        <v>0</v>
      </c>
      <c r="G175" s="7" t="n">
        <v>0</v>
      </c>
    </row>
    <row r="176" customFormat="false" ht="15" hidden="false" customHeight="false" outlineLevel="0" collapsed="false">
      <c r="A176" s="7" t="s">
        <v>21</v>
      </c>
      <c r="B176" s="7" t="s">
        <v>281</v>
      </c>
      <c r="C176" s="7" t="s">
        <v>1275</v>
      </c>
      <c r="D176" s="7" t="n">
        <v>29</v>
      </c>
      <c r="E176" s="7" t="n">
        <v>3801.03</v>
      </c>
      <c r="F176" s="7" t="n">
        <v>0</v>
      </c>
      <c r="G176" s="7" t="n">
        <v>0</v>
      </c>
    </row>
    <row r="177" customFormat="false" ht="15" hidden="false" customHeight="false" outlineLevel="0" collapsed="false">
      <c r="A177" s="7" t="s">
        <v>21</v>
      </c>
      <c r="B177" s="7" t="s">
        <v>281</v>
      </c>
      <c r="C177" s="7" t="s">
        <v>1275</v>
      </c>
      <c r="D177" s="7" t="n">
        <v>2</v>
      </c>
      <c r="E177" s="7" t="n">
        <v>302.46</v>
      </c>
      <c r="F177" s="7" t="n">
        <v>0</v>
      </c>
      <c r="G177" s="7" t="n">
        <v>0</v>
      </c>
    </row>
    <row r="178" customFormat="false" ht="15" hidden="false" customHeight="false" outlineLevel="0" collapsed="false">
      <c r="A178" s="7" t="s">
        <v>21</v>
      </c>
      <c r="B178" s="7" t="s">
        <v>272</v>
      </c>
      <c r="C178" s="7" t="s">
        <v>1275</v>
      </c>
      <c r="D178" s="7" t="n">
        <v>10</v>
      </c>
      <c r="E178" s="7" t="n">
        <v>1411.48</v>
      </c>
      <c r="F178" s="7" t="n">
        <v>0</v>
      </c>
      <c r="G178" s="7" t="n">
        <v>0</v>
      </c>
    </row>
    <row r="179" customFormat="false" ht="15" hidden="false" customHeight="false" outlineLevel="0" collapsed="false">
      <c r="A179" s="7" t="s">
        <v>21</v>
      </c>
      <c r="B179" s="7" t="s">
        <v>272</v>
      </c>
      <c r="C179" s="7" t="s">
        <v>1275</v>
      </c>
      <c r="D179" s="7" t="n">
        <v>27</v>
      </c>
      <c r="E179" s="7" t="n">
        <v>3538.89</v>
      </c>
      <c r="F179" s="7" t="n">
        <v>0</v>
      </c>
      <c r="G179" s="7" t="n">
        <v>0</v>
      </c>
    </row>
    <row r="180" customFormat="false" ht="15" hidden="false" customHeight="false" outlineLevel="0" collapsed="false">
      <c r="A180" s="7" t="s">
        <v>21</v>
      </c>
      <c r="B180" s="7" t="s">
        <v>272</v>
      </c>
      <c r="C180" s="7" t="s">
        <v>1275</v>
      </c>
      <c r="D180" s="7" t="n">
        <v>2</v>
      </c>
      <c r="E180" s="7" t="n">
        <v>290.36</v>
      </c>
      <c r="F180" s="7" t="n">
        <v>0</v>
      </c>
      <c r="G180" s="7" t="n">
        <v>0</v>
      </c>
    </row>
    <row r="181" customFormat="false" ht="15" hidden="false" customHeight="false" outlineLevel="0" collapsed="false">
      <c r="A181" s="7" t="s">
        <v>21</v>
      </c>
      <c r="B181" s="7" t="s">
        <v>272</v>
      </c>
      <c r="C181" s="7" t="s">
        <v>1275</v>
      </c>
      <c r="D181" s="7" t="n">
        <v>3</v>
      </c>
      <c r="E181" s="7" t="n">
        <v>423.45</v>
      </c>
      <c r="F181" s="7" t="n">
        <v>0</v>
      </c>
      <c r="G181" s="7" t="n">
        <v>0</v>
      </c>
    </row>
    <row r="182" customFormat="false" ht="15" hidden="false" customHeight="false" outlineLevel="0" collapsed="false">
      <c r="A182" s="7" t="s">
        <v>21</v>
      </c>
      <c r="B182" s="7" t="s">
        <v>272</v>
      </c>
      <c r="C182" s="7" t="s">
        <v>1275</v>
      </c>
      <c r="D182" s="7" t="n">
        <v>-2</v>
      </c>
      <c r="E182" s="7" t="n">
        <v>-249.04</v>
      </c>
      <c r="F182" s="7" t="n">
        <v>0</v>
      </c>
      <c r="G182" s="7" t="n">
        <v>0</v>
      </c>
    </row>
    <row r="183" customFormat="false" ht="15" hidden="false" customHeight="false" outlineLevel="0" collapsed="false">
      <c r="A183" s="7" t="s">
        <v>21</v>
      </c>
      <c r="B183" s="7" t="s">
        <v>272</v>
      </c>
      <c r="C183" s="7" t="s">
        <v>1275</v>
      </c>
      <c r="D183" s="7" t="n">
        <v>1</v>
      </c>
      <c r="E183" s="7" t="n">
        <v>154.64</v>
      </c>
      <c r="F183" s="7" t="n">
        <v>0</v>
      </c>
      <c r="G183" s="7" t="n">
        <v>0</v>
      </c>
    </row>
    <row r="184" customFormat="false" ht="15" hidden="false" customHeight="false" outlineLevel="0" collapsed="false">
      <c r="A184" s="7" t="s">
        <v>21</v>
      </c>
      <c r="B184" s="7" t="s">
        <v>449</v>
      </c>
      <c r="C184" s="7" t="s">
        <v>1275</v>
      </c>
      <c r="D184" s="7" t="n">
        <v>4</v>
      </c>
      <c r="E184" s="7" t="n">
        <v>524.24</v>
      </c>
      <c r="F184" s="7" t="n">
        <v>0</v>
      </c>
      <c r="G184" s="7" t="n">
        <v>0</v>
      </c>
    </row>
    <row r="185" customFormat="false" ht="15" hidden="false" customHeight="false" outlineLevel="0" collapsed="false">
      <c r="A185" s="7" t="s">
        <v>21</v>
      </c>
      <c r="B185" s="7" t="s">
        <v>250</v>
      </c>
      <c r="C185" s="7" t="s">
        <v>1275</v>
      </c>
      <c r="D185" s="7" t="n">
        <v>2</v>
      </c>
      <c r="E185" s="7" t="n">
        <v>282.3</v>
      </c>
      <c r="F185" s="7" t="n">
        <v>0</v>
      </c>
      <c r="G185" s="7" t="n">
        <v>0</v>
      </c>
    </row>
    <row r="186" customFormat="false" ht="15" hidden="false" customHeight="false" outlineLevel="0" collapsed="false">
      <c r="A186" s="7" t="s">
        <v>21</v>
      </c>
      <c r="B186" s="7" t="s">
        <v>250</v>
      </c>
      <c r="C186" s="7" t="s">
        <v>1275</v>
      </c>
      <c r="D186" s="7" t="n">
        <v>4</v>
      </c>
      <c r="E186" s="7" t="n">
        <v>618.56</v>
      </c>
      <c r="F186" s="7" t="n">
        <v>0</v>
      </c>
      <c r="G186" s="7" t="n">
        <v>0</v>
      </c>
    </row>
    <row r="187" customFormat="false" ht="15" hidden="false" customHeight="false" outlineLevel="0" collapsed="false">
      <c r="A187" s="7" t="s">
        <v>21</v>
      </c>
      <c r="B187" s="7" t="s">
        <v>250</v>
      </c>
      <c r="C187" s="7" t="s">
        <v>1275</v>
      </c>
      <c r="D187" s="7" t="n">
        <v>2</v>
      </c>
      <c r="E187" s="7" t="n">
        <v>302.46</v>
      </c>
      <c r="F187" s="7" t="n">
        <v>0</v>
      </c>
      <c r="G187" s="7" t="n">
        <v>0</v>
      </c>
    </row>
    <row r="188" customFormat="false" ht="15" hidden="false" customHeight="false" outlineLevel="0" collapsed="false">
      <c r="A188" s="7" t="s">
        <v>21</v>
      </c>
      <c r="B188" s="7" t="s">
        <v>250</v>
      </c>
      <c r="C188" s="7" t="s">
        <v>1275</v>
      </c>
      <c r="D188" s="7" t="n">
        <v>1</v>
      </c>
      <c r="E188" s="7" t="n">
        <v>148.45</v>
      </c>
      <c r="F188" s="7" t="n">
        <v>0</v>
      </c>
      <c r="G188" s="7" t="n">
        <v>0</v>
      </c>
    </row>
    <row r="189" customFormat="false" ht="15" hidden="false" customHeight="false" outlineLevel="0" collapsed="false">
      <c r="A189" s="7" t="s">
        <v>21</v>
      </c>
      <c r="B189" s="7" t="s">
        <v>250</v>
      </c>
      <c r="C189" s="7" t="s">
        <v>1275</v>
      </c>
      <c r="D189" s="7" t="n">
        <v>45</v>
      </c>
      <c r="E189" s="7" t="n">
        <v>5898.15</v>
      </c>
      <c r="F189" s="7" t="n">
        <v>0</v>
      </c>
      <c r="G189" s="7" t="n">
        <v>0</v>
      </c>
    </row>
    <row r="190" customFormat="false" ht="15" hidden="false" customHeight="false" outlineLevel="0" collapsed="false">
      <c r="A190" s="7" t="s">
        <v>21</v>
      </c>
      <c r="B190" s="7" t="s">
        <v>250</v>
      </c>
      <c r="C190" s="7" t="s">
        <v>1275</v>
      </c>
      <c r="D190" s="7" t="n">
        <v>1</v>
      </c>
      <c r="E190" s="7" t="n">
        <v>134.02</v>
      </c>
      <c r="F190" s="7" t="n">
        <v>0</v>
      </c>
      <c r="G190" s="7" t="n">
        <v>0</v>
      </c>
    </row>
    <row r="191" customFormat="false" ht="15" hidden="false" customHeight="false" outlineLevel="0" collapsed="false">
      <c r="A191" s="7" t="s">
        <v>21</v>
      </c>
      <c r="B191" s="7" t="s">
        <v>250</v>
      </c>
      <c r="C191" s="7" t="s">
        <v>1275</v>
      </c>
      <c r="D191" s="7" t="n">
        <v>1</v>
      </c>
      <c r="E191" s="7" t="n">
        <v>124.52</v>
      </c>
      <c r="F191" s="7" t="n">
        <v>0</v>
      </c>
      <c r="G191" s="7" t="n">
        <v>0</v>
      </c>
    </row>
    <row r="192" customFormat="false" ht="15" hidden="false" customHeight="false" outlineLevel="0" collapsed="false">
      <c r="A192" s="7" t="s">
        <v>21</v>
      </c>
      <c r="B192" s="7" t="s">
        <v>433</v>
      </c>
      <c r="C192" s="7" t="s">
        <v>1275</v>
      </c>
      <c r="D192" s="7" t="n">
        <v>4</v>
      </c>
      <c r="E192" s="7" t="n">
        <v>524.24</v>
      </c>
      <c r="F192" s="7" t="n">
        <v>0</v>
      </c>
      <c r="G192" s="7" t="n">
        <v>0</v>
      </c>
    </row>
    <row r="193" customFormat="false" ht="15" hidden="false" customHeight="false" outlineLevel="0" collapsed="false">
      <c r="A193" s="7" t="s">
        <v>21</v>
      </c>
      <c r="B193" s="7" t="s">
        <v>433</v>
      </c>
      <c r="C193" s="7" t="s">
        <v>1275</v>
      </c>
      <c r="D193" s="7" t="n">
        <v>1</v>
      </c>
      <c r="E193" s="7" t="n">
        <v>145.18</v>
      </c>
      <c r="F193" s="7" t="n">
        <v>0</v>
      </c>
      <c r="G193" s="7" t="n">
        <v>0</v>
      </c>
    </row>
    <row r="194" customFormat="false" ht="15" hidden="false" customHeight="false" outlineLevel="0" collapsed="false">
      <c r="A194" s="7" t="s">
        <v>21</v>
      </c>
      <c r="B194" s="7" t="s">
        <v>151</v>
      </c>
      <c r="C194" s="7" t="s">
        <v>1276</v>
      </c>
      <c r="D194" s="7" t="n">
        <v>9</v>
      </c>
      <c r="E194" s="7" t="n">
        <v>935.64</v>
      </c>
      <c r="F194" s="7" t="n">
        <v>0</v>
      </c>
      <c r="G194" s="7" t="n">
        <v>0</v>
      </c>
    </row>
    <row r="195" customFormat="false" ht="15" hidden="false" customHeight="false" outlineLevel="0" collapsed="false">
      <c r="A195" s="7" t="s">
        <v>21</v>
      </c>
      <c r="B195" s="7" t="s">
        <v>151</v>
      </c>
      <c r="C195" s="7" t="s">
        <v>1276</v>
      </c>
      <c r="D195" s="7" t="n">
        <v>-4</v>
      </c>
      <c r="E195" s="7" t="n">
        <v>-335.16</v>
      </c>
      <c r="F195" s="7" t="n">
        <v>0</v>
      </c>
      <c r="G195" s="7" t="n">
        <v>0</v>
      </c>
    </row>
    <row r="196" customFormat="false" ht="15" hidden="false" customHeight="false" outlineLevel="0" collapsed="false">
      <c r="A196" s="7" t="s">
        <v>21</v>
      </c>
      <c r="B196" s="7" t="s">
        <v>151</v>
      </c>
      <c r="C196" s="7" t="s">
        <v>1276</v>
      </c>
      <c r="D196" s="7" t="n">
        <v>41</v>
      </c>
      <c r="E196" s="7" t="n">
        <v>3978.23</v>
      </c>
      <c r="F196" s="7" t="n">
        <v>0</v>
      </c>
      <c r="G196" s="7" t="n">
        <v>0</v>
      </c>
    </row>
    <row r="197" customFormat="false" ht="15" hidden="false" customHeight="false" outlineLevel="0" collapsed="false">
      <c r="A197" s="7" t="s">
        <v>21</v>
      </c>
      <c r="B197" s="7" t="s">
        <v>151</v>
      </c>
      <c r="C197" s="7" t="s">
        <v>1276</v>
      </c>
      <c r="D197" s="7" t="n">
        <v>-1</v>
      </c>
      <c r="E197" s="7" t="n">
        <v>-143.68</v>
      </c>
      <c r="F197" s="7" t="n">
        <v>0</v>
      </c>
      <c r="G197" s="7" t="n">
        <v>0</v>
      </c>
    </row>
    <row r="198" customFormat="false" ht="15" hidden="false" customHeight="false" outlineLevel="0" collapsed="false">
      <c r="A198" s="7" t="s">
        <v>21</v>
      </c>
      <c r="B198" s="7" t="s">
        <v>151</v>
      </c>
      <c r="C198" s="7" t="s">
        <v>1276</v>
      </c>
      <c r="D198" s="7" t="n">
        <v>236</v>
      </c>
      <c r="E198" s="7" t="n">
        <v>21263.6</v>
      </c>
      <c r="F198" s="7" t="n">
        <v>0</v>
      </c>
      <c r="G198" s="7" t="n">
        <v>0</v>
      </c>
    </row>
    <row r="199" customFormat="false" ht="15" hidden="false" customHeight="false" outlineLevel="0" collapsed="false">
      <c r="A199" s="7" t="s">
        <v>21</v>
      </c>
      <c r="B199" s="7" t="s">
        <v>151</v>
      </c>
      <c r="C199" s="7" t="s">
        <v>1276</v>
      </c>
      <c r="D199" s="7" t="n">
        <v>3</v>
      </c>
      <c r="E199" s="7" t="n">
        <v>291.09</v>
      </c>
      <c r="F199" s="7" t="n">
        <v>0</v>
      </c>
      <c r="G199" s="7" t="n">
        <v>0</v>
      </c>
    </row>
    <row r="200" customFormat="false" ht="15" hidden="false" customHeight="false" outlineLevel="0" collapsed="false">
      <c r="A200" s="7" t="s">
        <v>21</v>
      </c>
      <c r="B200" s="7" t="s">
        <v>151</v>
      </c>
      <c r="C200" s="7" t="s">
        <v>1276</v>
      </c>
      <c r="D200" s="7" t="n">
        <v>20</v>
      </c>
      <c r="E200" s="7" t="n">
        <v>1712</v>
      </c>
      <c r="F200" s="7" t="n">
        <v>0</v>
      </c>
      <c r="G200" s="7" t="n">
        <v>0</v>
      </c>
    </row>
    <row r="201" customFormat="false" ht="15" hidden="false" customHeight="false" outlineLevel="0" collapsed="false">
      <c r="A201" s="7" t="s">
        <v>21</v>
      </c>
      <c r="B201" s="7" t="s">
        <v>151</v>
      </c>
      <c r="C201" s="7" t="s">
        <v>1276</v>
      </c>
      <c r="D201" s="7" t="n">
        <v>17</v>
      </c>
      <c r="E201" s="7" t="n">
        <v>1831.92</v>
      </c>
      <c r="F201" s="7" t="n">
        <v>0</v>
      </c>
      <c r="G201" s="7" t="n">
        <v>0</v>
      </c>
    </row>
    <row r="202" customFormat="false" ht="15" hidden="false" customHeight="false" outlineLevel="0" collapsed="false">
      <c r="A202" s="7" t="s">
        <v>21</v>
      </c>
      <c r="B202" s="7" t="s">
        <v>151</v>
      </c>
      <c r="C202" s="7" t="s">
        <v>1276</v>
      </c>
      <c r="D202" s="7" t="n">
        <v>2</v>
      </c>
      <c r="E202" s="7" t="n">
        <v>186.78</v>
      </c>
      <c r="F202" s="7" t="n">
        <v>0</v>
      </c>
      <c r="G202" s="7" t="n">
        <v>0</v>
      </c>
    </row>
    <row r="203" customFormat="false" ht="15" hidden="false" customHeight="false" outlineLevel="0" collapsed="false">
      <c r="A203" s="7" t="s">
        <v>21</v>
      </c>
      <c r="B203" s="7" t="s">
        <v>151</v>
      </c>
      <c r="C203" s="7" t="s">
        <v>1276</v>
      </c>
      <c r="D203" s="7" t="n">
        <v>-1</v>
      </c>
      <c r="E203" s="7" t="n">
        <v>-103.96</v>
      </c>
      <c r="F203" s="7" t="n">
        <v>0</v>
      </c>
      <c r="G203" s="7" t="n">
        <v>0</v>
      </c>
    </row>
    <row r="204" customFormat="false" ht="15" hidden="false" customHeight="false" outlineLevel="0" collapsed="false">
      <c r="A204" s="7" t="s">
        <v>21</v>
      </c>
      <c r="B204" s="7" t="s">
        <v>172</v>
      </c>
      <c r="C204" s="7" t="s">
        <v>1276</v>
      </c>
      <c r="D204" s="7" t="n">
        <v>31</v>
      </c>
      <c r="E204" s="7" t="n">
        <v>3007.93</v>
      </c>
      <c r="F204" s="7" t="n">
        <v>0</v>
      </c>
      <c r="G204" s="7" t="n">
        <v>0</v>
      </c>
    </row>
    <row r="205" customFormat="false" ht="15" hidden="false" customHeight="false" outlineLevel="0" collapsed="false">
      <c r="A205" s="7" t="s">
        <v>21</v>
      </c>
      <c r="B205" s="7" t="s">
        <v>172</v>
      </c>
      <c r="C205" s="7" t="s">
        <v>1276</v>
      </c>
      <c r="D205" s="7" t="n">
        <v>2</v>
      </c>
      <c r="E205" s="7" t="n">
        <v>201.16</v>
      </c>
      <c r="F205" s="7" t="n">
        <v>0</v>
      </c>
      <c r="G205" s="7" t="n">
        <v>0</v>
      </c>
    </row>
    <row r="206" customFormat="false" ht="15" hidden="false" customHeight="false" outlineLevel="0" collapsed="false">
      <c r="A206" s="7" t="s">
        <v>21</v>
      </c>
      <c r="B206" s="7" t="s">
        <v>172</v>
      </c>
      <c r="C206" s="7" t="s">
        <v>1276</v>
      </c>
      <c r="D206" s="7" t="n">
        <v>19</v>
      </c>
      <c r="E206" s="7" t="n">
        <v>2047.44</v>
      </c>
      <c r="F206" s="7" t="n">
        <v>0</v>
      </c>
      <c r="G206" s="7" t="n">
        <v>0</v>
      </c>
    </row>
    <row r="207" customFormat="false" ht="15" hidden="false" customHeight="false" outlineLevel="0" collapsed="false">
      <c r="A207" s="7" t="s">
        <v>21</v>
      </c>
      <c r="B207" s="7" t="s">
        <v>172</v>
      </c>
      <c r="C207" s="7" t="s">
        <v>1276</v>
      </c>
      <c r="D207" s="7" t="n">
        <v>2</v>
      </c>
      <c r="E207" s="7" t="n">
        <v>194.06</v>
      </c>
      <c r="F207" s="7" t="n">
        <v>0</v>
      </c>
      <c r="G207" s="7" t="n">
        <v>0</v>
      </c>
    </row>
    <row r="208" customFormat="false" ht="15" hidden="false" customHeight="false" outlineLevel="0" collapsed="false">
      <c r="A208" s="7" t="s">
        <v>21</v>
      </c>
      <c r="B208" s="7" t="s">
        <v>172</v>
      </c>
      <c r="C208" s="7" t="s">
        <v>1276</v>
      </c>
      <c r="D208" s="7" t="n">
        <v>-4</v>
      </c>
      <c r="E208" s="7" t="n">
        <v>-554.44</v>
      </c>
      <c r="F208" s="7" t="n">
        <v>0</v>
      </c>
      <c r="G208" s="7" t="n">
        <v>0</v>
      </c>
    </row>
    <row r="209" customFormat="false" ht="15" hidden="false" customHeight="false" outlineLevel="0" collapsed="false">
      <c r="A209" s="7" t="s">
        <v>21</v>
      </c>
      <c r="B209" s="7" t="s">
        <v>172</v>
      </c>
      <c r="C209" s="7" t="s">
        <v>1276</v>
      </c>
      <c r="D209" s="7" t="n">
        <v>17</v>
      </c>
      <c r="E209" s="7" t="n">
        <v>1455.2</v>
      </c>
      <c r="F209" s="7" t="n">
        <v>0</v>
      </c>
      <c r="G209" s="7" t="n">
        <v>0</v>
      </c>
    </row>
    <row r="210" customFormat="false" ht="15" hidden="false" customHeight="false" outlineLevel="0" collapsed="false">
      <c r="A210" s="7" t="s">
        <v>21</v>
      </c>
      <c r="B210" s="7" t="s">
        <v>172</v>
      </c>
      <c r="C210" s="7" t="s">
        <v>1276</v>
      </c>
      <c r="D210" s="7" t="n">
        <v>2</v>
      </c>
      <c r="E210" s="7" t="n">
        <v>186.78</v>
      </c>
      <c r="F210" s="7" t="n">
        <v>0</v>
      </c>
      <c r="G210" s="7" t="n">
        <v>0</v>
      </c>
    </row>
    <row r="211" customFormat="false" ht="15" hidden="false" customHeight="false" outlineLevel="0" collapsed="false">
      <c r="A211" s="7" t="s">
        <v>21</v>
      </c>
      <c r="B211" s="7" t="s">
        <v>172</v>
      </c>
      <c r="C211" s="7" t="s">
        <v>1276</v>
      </c>
      <c r="D211" s="7" t="n">
        <v>171</v>
      </c>
      <c r="E211" s="7" t="n">
        <v>15407.1</v>
      </c>
      <c r="F211" s="7" t="n">
        <v>0</v>
      </c>
      <c r="G211" s="7" t="n">
        <v>0</v>
      </c>
    </row>
    <row r="212" customFormat="false" ht="15" hidden="false" customHeight="false" outlineLevel="0" collapsed="false">
      <c r="A212" s="7" t="s">
        <v>21</v>
      </c>
      <c r="B212" s="7" t="s">
        <v>172</v>
      </c>
      <c r="C212" s="7" t="s">
        <v>1276</v>
      </c>
      <c r="D212" s="7" t="n">
        <v>6</v>
      </c>
      <c r="E212" s="7" t="n">
        <v>623.76</v>
      </c>
      <c r="F212" s="7" t="n">
        <v>0</v>
      </c>
      <c r="G212" s="7" t="n">
        <v>0</v>
      </c>
    </row>
    <row r="213" customFormat="false" ht="15" hidden="false" customHeight="false" outlineLevel="0" collapsed="false">
      <c r="A213" s="7" t="s">
        <v>21</v>
      </c>
      <c r="B213" s="7" t="s">
        <v>241</v>
      </c>
      <c r="C213" s="7" t="s">
        <v>1276</v>
      </c>
      <c r="D213" s="7" t="n">
        <v>1</v>
      </c>
      <c r="E213" s="7" t="n">
        <v>103.96</v>
      </c>
      <c r="F213" s="7" t="n">
        <v>0</v>
      </c>
      <c r="G213" s="7" t="n">
        <v>0</v>
      </c>
    </row>
    <row r="214" customFormat="false" ht="15" hidden="false" customHeight="false" outlineLevel="0" collapsed="false">
      <c r="A214" s="7" t="s">
        <v>21</v>
      </c>
      <c r="B214" s="7" t="s">
        <v>241</v>
      </c>
      <c r="C214" s="7" t="s">
        <v>1276</v>
      </c>
      <c r="D214" s="7" t="n">
        <v>12</v>
      </c>
      <c r="E214" s="7" t="n">
        <v>1164.36</v>
      </c>
      <c r="F214" s="7" t="n">
        <v>0</v>
      </c>
      <c r="G214" s="7" t="n">
        <v>0</v>
      </c>
    </row>
    <row r="215" customFormat="false" ht="15" hidden="false" customHeight="false" outlineLevel="0" collapsed="false">
      <c r="A215" s="7" t="s">
        <v>21</v>
      </c>
      <c r="B215" s="7" t="s">
        <v>241</v>
      </c>
      <c r="C215" s="7" t="s">
        <v>1276</v>
      </c>
      <c r="D215" s="7" t="n">
        <v>-7</v>
      </c>
      <c r="E215" s="7" t="n">
        <v>-599.2</v>
      </c>
      <c r="F215" s="7" t="n">
        <v>0</v>
      </c>
      <c r="G215" s="7" t="n">
        <v>0</v>
      </c>
    </row>
    <row r="216" customFormat="false" ht="15" hidden="false" customHeight="false" outlineLevel="0" collapsed="false">
      <c r="A216" s="7" t="s">
        <v>21</v>
      </c>
      <c r="B216" s="7" t="s">
        <v>241</v>
      </c>
      <c r="C216" s="7" t="s">
        <v>1276</v>
      </c>
      <c r="D216" s="7" t="n">
        <v>4</v>
      </c>
      <c r="E216" s="7" t="n">
        <v>431.04</v>
      </c>
      <c r="F216" s="7" t="n">
        <v>0</v>
      </c>
      <c r="G216" s="7" t="n">
        <v>0</v>
      </c>
    </row>
    <row r="217" customFormat="false" ht="15" hidden="false" customHeight="false" outlineLevel="0" collapsed="false">
      <c r="A217" s="7" t="s">
        <v>21</v>
      </c>
      <c r="B217" s="7" t="s">
        <v>241</v>
      </c>
      <c r="C217" s="7" t="s">
        <v>1276</v>
      </c>
      <c r="D217" s="7" t="n">
        <v>82</v>
      </c>
      <c r="E217" s="7" t="n">
        <v>7388.2</v>
      </c>
      <c r="F217" s="7" t="n">
        <v>0</v>
      </c>
      <c r="G217" s="7" t="n">
        <v>0</v>
      </c>
    </row>
    <row r="218" customFormat="false" ht="15" hidden="false" customHeight="false" outlineLevel="0" collapsed="false">
      <c r="A218" s="7" t="s">
        <v>21</v>
      </c>
      <c r="B218" s="7" t="s">
        <v>241</v>
      </c>
      <c r="C218" s="7" t="s">
        <v>1276</v>
      </c>
      <c r="D218" s="7" t="n">
        <v>-1</v>
      </c>
      <c r="E218" s="7" t="n">
        <v>-110.89</v>
      </c>
      <c r="F218" s="7" t="n">
        <v>0</v>
      </c>
      <c r="G218" s="7" t="n">
        <v>0</v>
      </c>
    </row>
    <row r="219" customFormat="false" ht="15" hidden="false" customHeight="false" outlineLevel="0" collapsed="false">
      <c r="A219" s="7" t="s">
        <v>21</v>
      </c>
      <c r="B219" s="7" t="s">
        <v>241</v>
      </c>
      <c r="C219" s="7" t="s">
        <v>1276</v>
      </c>
      <c r="D219" s="7" t="n">
        <v>-1</v>
      </c>
      <c r="E219" s="7" t="n">
        <v>-143.68</v>
      </c>
      <c r="F219" s="7" t="n">
        <v>0</v>
      </c>
      <c r="G219" s="7" t="n">
        <v>0</v>
      </c>
    </row>
    <row r="220" customFormat="false" ht="15" hidden="false" customHeight="false" outlineLevel="0" collapsed="false">
      <c r="A220" s="7" t="s">
        <v>21</v>
      </c>
      <c r="B220" s="7" t="s">
        <v>157</v>
      </c>
      <c r="C220" s="7" t="s">
        <v>1276</v>
      </c>
      <c r="D220" s="7" t="n">
        <v>241</v>
      </c>
      <c r="E220" s="7" t="n">
        <v>21714.1</v>
      </c>
      <c r="F220" s="7" t="n">
        <v>0</v>
      </c>
      <c r="G220" s="7" t="n">
        <v>0</v>
      </c>
    </row>
    <row r="221" customFormat="false" ht="15" hidden="false" customHeight="false" outlineLevel="0" collapsed="false">
      <c r="A221" s="7" t="s">
        <v>21</v>
      </c>
      <c r="B221" s="7" t="s">
        <v>157</v>
      </c>
      <c r="C221" s="7" t="s">
        <v>1276</v>
      </c>
      <c r="D221" s="7" t="n">
        <v>17</v>
      </c>
      <c r="E221" s="7" t="n">
        <v>1455.2</v>
      </c>
      <c r="F221" s="7" t="n">
        <v>0</v>
      </c>
      <c r="G221" s="7" t="n">
        <v>0</v>
      </c>
    </row>
    <row r="222" customFormat="false" ht="15" hidden="false" customHeight="false" outlineLevel="0" collapsed="false">
      <c r="A222" s="7" t="s">
        <v>21</v>
      </c>
      <c r="B222" s="7" t="s">
        <v>157</v>
      </c>
      <c r="C222" s="7" t="s">
        <v>1276</v>
      </c>
      <c r="D222" s="7" t="n">
        <v>15</v>
      </c>
      <c r="E222" s="7" t="n">
        <v>1616.4</v>
      </c>
      <c r="F222" s="7" t="n">
        <v>0</v>
      </c>
      <c r="G222" s="7" t="n">
        <v>0</v>
      </c>
    </row>
    <row r="223" customFormat="false" ht="15" hidden="false" customHeight="false" outlineLevel="0" collapsed="false">
      <c r="A223" s="7" t="s">
        <v>21</v>
      </c>
      <c r="B223" s="7" t="s">
        <v>157</v>
      </c>
      <c r="C223" s="7" t="s">
        <v>1276</v>
      </c>
      <c r="D223" s="7" t="n">
        <v>-2</v>
      </c>
      <c r="E223" s="7" t="n">
        <v>-287.36</v>
      </c>
      <c r="F223" s="7" t="n">
        <v>0</v>
      </c>
      <c r="G223" s="7" t="n">
        <v>0</v>
      </c>
    </row>
    <row r="224" customFormat="false" ht="15" hidden="false" customHeight="false" outlineLevel="0" collapsed="false">
      <c r="A224" s="7" t="s">
        <v>21</v>
      </c>
      <c r="B224" s="7" t="s">
        <v>157</v>
      </c>
      <c r="C224" s="7" t="s">
        <v>1276</v>
      </c>
      <c r="D224" s="7" t="n">
        <v>2</v>
      </c>
      <c r="E224" s="7" t="n">
        <v>180.19</v>
      </c>
      <c r="F224" s="7" t="n">
        <v>0</v>
      </c>
      <c r="G224" s="7" t="n">
        <v>0</v>
      </c>
    </row>
    <row r="225" customFormat="false" ht="15" hidden="false" customHeight="false" outlineLevel="0" collapsed="false">
      <c r="A225" s="7" t="s">
        <v>21</v>
      </c>
      <c r="B225" s="7" t="s">
        <v>157</v>
      </c>
      <c r="C225" s="7" t="s">
        <v>1276</v>
      </c>
      <c r="D225" s="7" t="n">
        <v>11</v>
      </c>
      <c r="E225" s="7" t="n">
        <v>1143.56</v>
      </c>
      <c r="F225" s="7" t="n">
        <v>0</v>
      </c>
      <c r="G225" s="7" t="n">
        <v>0</v>
      </c>
    </row>
    <row r="226" customFormat="false" ht="15" hidden="false" customHeight="false" outlineLevel="0" collapsed="false">
      <c r="A226" s="7" t="s">
        <v>21</v>
      </c>
      <c r="B226" s="7" t="s">
        <v>157</v>
      </c>
      <c r="C226" s="7" t="s">
        <v>1276</v>
      </c>
      <c r="D226" s="7" t="n">
        <v>30</v>
      </c>
      <c r="E226" s="7" t="n">
        <v>2910.9</v>
      </c>
      <c r="F226" s="7" t="n">
        <v>0</v>
      </c>
      <c r="G226" s="7" t="n">
        <v>0</v>
      </c>
    </row>
    <row r="227" customFormat="false" ht="15" hidden="false" customHeight="false" outlineLevel="0" collapsed="false">
      <c r="A227" s="7" t="s">
        <v>21</v>
      </c>
      <c r="B227" s="7" t="s">
        <v>157</v>
      </c>
      <c r="C227" s="7" t="s">
        <v>1276</v>
      </c>
      <c r="D227" s="7" t="n">
        <v>1</v>
      </c>
      <c r="E227" s="7" t="n">
        <v>100.58</v>
      </c>
      <c r="F227" s="7" t="n">
        <v>0</v>
      </c>
      <c r="G227" s="7" t="n">
        <v>0</v>
      </c>
    </row>
    <row r="228" customFormat="false" ht="15" hidden="false" customHeight="false" outlineLevel="0" collapsed="false">
      <c r="A228" s="7" t="s">
        <v>21</v>
      </c>
      <c r="B228" s="7" t="s">
        <v>157</v>
      </c>
      <c r="C228" s="7" t="s">
        <v>1276</v>
      </c>
      <c r="D228" s="7" t="n">
        <v>-6</v>
      </c>
      <c r="E228" s="7" t="n">
        <v>-502.74</v>
      </c>
      <c r="F228" s="7" t="n">
        <v>0</v>
      </c>
      <c r="G228" s="7" t="n">
        <v>0</v>
      </c>
    </row>
    <row r="229" customFormat="false" ht="15" hidden="false" customHeight="false" outlineLevel="0" collapsed="false">
      <c r="A229" s="7" t="s">
        <v>21</v>
      </c>
      <c r="B229" s="7" t="s">
        <v>518</v>
      </c>
      <c r="C229" s="7" t="s">
        <v>1276</v>
      </c>
      <c r="D229" s="7" t="n">
        <v>1</v>
      </c>
      <c r="E229" s="7" t="n">
        <v>107.76</v>
      </c>
      <c r="F229" s="7" t="n">
        <v>0</v>
      </c>
      <c r="G229" s="7" t="n">
        <v>0</v>
      </c>
    </row>
    <row r="230" customFormat="false" ht="15" hidden="false" customHeight="false" outlineLevel="0" collapsed="false">
      <c r="A230" s="7" t="s">
        <v>21</v>
      </c>
      <c r="B230" s="7" t="s">
        <v>518</v>
      </c>
      <c r="C230" s="7" t="s">
        <v>1276</v>
      </c>
      <c r="D230" s="7" t="n">
        <v>1</v>
      </c>
      <c r="E230" s="7" t="n">
        <v>103.96</v>
      </c>
      <c r="F230" s="7" t="n">
        <v>0</v>
      </c>
      <c r="G230" s="7" t="n">
        <v>0</v>
      </c>
    </row>
    <row r="231" customFormat="false" ht="15" hidden="false" customHeight="false" outlineLevel="0" collapsed="false">
      <c r="A231" s="7" t="s">
        <v>21</v>
      </c>
      <c r="B231" s="7" t="s">
        <v>258</v>
      </c>
      <c r="C231" s="7" t="s">
        <v>1276</v>
      </c>
      <c r="D231" s="7" t="n">
        <v>8</v>
      </c>
      <c r="E231" s="7" t="n">
        <v>831.68</v>
      </c>
      <c r="F231" s="7" t="n">
        <v>0</v>
      </c>
      <c r="G231" s="7" t="n">
        <v>0</v>
      </c>
    </row>
    <row r="232" customFormat="false" ht="15" hidden="false" customHeight="false" outlineLevel="0" collapsed="false">
      <c r="A232" s="7" t="s">
        <v>21</v>
      </c>
      <c r="B232" s="7" t="s">
        <v>258</v>
      </c>
      <c r="C232" s="7" t="s">
        <v>1276</v>
      </c>
      <c r="D232" s="7" t="n">
        <v>17</v>
      </c>
      <c r="E232" s="7" t="n">
        <v>1649.51</v>
      </c>
      <c r="F232" s="7" t="n">
        <v>0</v>
      </c>
      <c r="G232" s="7" t="n">
        <v>0</v>
      </c>
    </row>
    <row r="233" customFormat="false" ht="15" hidden="false" customHeight="false" outlineLevel="0" collapsed="false">
      <c r="A233" s="7" t="s">
        <v>21</v>
      </c>
      <c r="B233" s="7" t="s">
        <v>258</v>
      </c>
      <c r="C233" s="7" t="s">
        <v>1276</v>
      </c>
      <c r="D233" s="7" t="n">
        <v>-1</v>
      </c>
      <c r="E233" s="7" t="n">
        <v>-143.68</v>
      </c>
      <c r="F233" s="7" t="n">
        <v>0</v>
      </c>
      <c r="G233" s="7" t="n">
        <v>0</v>
      </c>
    </row>
    <row r="234" customFormat="false" ht="15" hidden="false" customHeight="false" outlineLevel="0" collapsed="false">
      <c r="A234" s="7" t="s">
        <v>21</v>
      </c>
      <c r="B234" s="7" t="s">
        <v>258</v>
      </c>
      <c r="C234" s="7" t="s">
        <v>1276</v>
      </c>
      <c r="D234" s="7" t="n">
        <v>-4</v>
      </c>
      <c r="E234" s="7" t="n">
        <v>-554.44</v>
      </c>
      <c r="F234" s="7" t="n">
        <v>0</v>
      </c>
      <c r="G234" s="7" t="n">
        <v>0</v>
      </c>
    </row>
    <row r="235" customFormat="false" ht="15" hidden="false" customHeight="false" outlineLevel="0" collapsed="false">
      <c r="A235" s="7" t="s">
        <v>21</v>
      </c>
      <c r="B235" s="7" t="s">
        <v>258</v>
      </c>
      <c r="C235" s="7" t="s">
        <v>1276</v>
      </c>
      <c r="D235" s="7" t="n">
        <v>37</v>
      </c>
      <c r="E235" s="7" t="n">
        <v>3333.7</v>
      </c>
      <c r="F235" s="7" t="n">
        <v>0</v>
      </c>
      <c r="G235" s="7" t="n">
        <v>0</v>
      </c>
    </row>
    <row r="236" customFormat="false" ht="15" hidden="false" customHeight="false" outlineLevel="0" collapsed="false">
      <c r="A236" s="7" t="s">
        <v>21</v>
      </c>
      <c r="B236" s="7" t="s">
        <v>258</v>
      </c>
      <c r="C236" s="7" t="s">
        <v>1276</v>
      </c>
      <c r="D236" s="7" t="n">
        <v>9</v>
      </c>
      <c r="E236" s="7" t="n">
        <v>770.4</v>
      </c>
      <c r="F236" s="7" t="n">
        <v>0</v>
      </c>
      <c r="G236" s="7" t="n">
        <v>0</v>
      </c>
    </row>
    <row r="237" customFormat="false" ht="15" hidden="false" customHeight="false" outlineLevel="0" collapsed="false">
      <c r="A237" s="7" t="s">
        <v>21</v>
      </c>
      <c r="B237" s="7" t="s">
        <v>258</v>
      </c>
      <c r="C237" s="7" t="s">
        <v>1276</v>
      </c>
      <c r="D237" s="7" t="n">
        <v>9</v>
      </c>
      <c r="E237" s="7" t="n">
        <v>969.84</v>
      </c>
      <c r="F237" s="7" t="n">
        <v>0</v>
      </c>
      <c r="G237" s="7" t="n">
        <v>0</v>
      </c>
    </row>
    <row r="238" customFormat="false" ht="15" hidden="false" customHeight="false" outlineLevel="0" collapsed="false">
      <c r="A238" s="7" t="s">
        <v>21</v>
      </c>
      <c r="B238" s="7" t="s">
        <v>258</v>
      </c>
      <c r="C238" s="7" t="s">
        <v>1276</v>
      </c>
      <c r="D238" s="7" t="n">
        <v>2</v>
      </c>
      <c r="E238" s="7" t="n">
        <v>199.6</v>
      </c>
      <c r="F238" s="7" t="n">
        <v>0</v>
      </c>
      <c r="G238" s="7" t="n">
        <v>0</v>
      </c>
    </row>
    <row r="239" customFormat="false" ht="15" hidden="false" customHeight="false" outlineLevel="0" collapsed="false">
      <c r="A239" s="7" t="s">
        <v>21</v>
      </c>
      <c r="B239" s="7" t="s">
        <v>364</v>
      </c>
      <c r="C239" s="7" t="s">
        <v>1277</v>
      </c>
      <c r="D239" s="7" t="n">
        <v>1</v>
      </c>
      <c r="E239" s="7" t="n">
        <v>88.09</v>
      </c>
      <c r="F239" s="7" t="n">
        <v>0</v>
      </c>
      <c r="G239" s="7" t="n">
        <v>0</v>
      </c>
    </row>
    <row r="240" customFormat="false" ht="15" hidden="false" customHeight="false" outlineLevel="0" collapsed="false">
      <c r="A240" s="7" t="s">
        <v>21</v>
      </c>
      <c r="B240" s="7" t="s">
        <v>364</v>
      </c>
      <c r="C240" s="7" t="s">
        <v>1277</v>
      </c>
      <c r="D240" s="7" t="n">
        <v>1</v>
      </c>
      <c r="E240" s="7" t="n">
        <v>95.43</v>
      </c>
      <c r="F240" s="7" t="n">
        <v>0</v>
      </c>
      <c r="G240" s="7" t="n">
        <v>0</v>
      </c>
    </row>
    <row r="241" customFormat="false" ht="15" hidden="false" customHeight="false" outlineLevel="0" collapsed="false">
      <c r="A241" s="7" t="s">
        <v>21</v>
      </c>
      <c r="B241" s="7" t="s">
        <v>364</v>
      </c>
      <c r="C241" s="7" t="s">
        <v>1277</v>
      </c>
      <c r="D241" s="7" t="n">
        <v>3</v>
      </c>
      <c r="E241" s="7" t="n">
        <v>291.09</v>
      </c>
      <c r="F241" s="7" t="n">
        <v>0</v>
      </c>
      <c r="G241" s="7" t="n">
        <v>0</v>
      </c>
    </row>
    <row r="242" customFormat="false" ht="15" hidden="false" customHeight="false" outlineLevel="0" collapsed="false">
      <c r="A242" s="7" t="s">
        <v>21</v>
      </c>
      <c r="B242" s="7" t="s">
        <v>364</v>
      </c>
      <c r="C242" s="7" t="s">
        <v>1277</v>
      </c>
      <c r="D242" s="7" t="n">
        <v>6</v>
      </c>
      <c r="E242" s="7" t="n">
        <v>623.76</v>
      </c>
      <c r="F242" s="7" t="n">
        <v>0</v>
      </c>
      <c r="G242" s="7" t="n">
        <v>0</v>
      </c>
    </row>
    <row r="243" customFormat="false" ht="15" hidden="false" customHeight="false" outlineLevel="0" collapsed="false">
      <c r="A243" s="7" t="s">
        <v>21</v>
      </c>
      <c r="B243" s="7" t="s">
        <v>364</v>
      </c>
      <c r="C243" s="7" t="s">
        <v>1277</v>
      </c>
      <c r="D243" s="7" t="n">
        <v>6</v>
      </c>
      <c r="E243" s="7" t="n">
        <v>660.66</v>
      </c>
      <c r="F243" s="7" t="n">
        <v>0</v>
      </c>
      <c r="G243" s="7" t="n">
        <v>0</v>
      </c>
    </row>
    <row r="244" customFormat="false" ht="15" hidden="false" customHeight="false" outlineLevel="0" collapsed="false">
      <c r="A244" s="7" t="s">
        <v>21</v>
      </c>
      <c r="B244" s="7" t="s">
        <v>398</v>
      </c>
      <c r="C244" s="7" t="s">
        <v>1277</v>
      </c>
      <c r="D244" s="7" t="n">
        <v>1</v>
      </c>
      <c r="E244" s="7" t="n">
        <v>103.96</v>
      </c>
      <c r="F244" s="7" t="n">
        <v>0</v>
      </c>
      <c r="G244" s="7" t="n">
        <v>0</v>
      </c>
    </row>
    <row r="245" customFormat="false" ht="15" hidden="false" customHeight="false" outlineLevel="0" collapsed="false">
      <c r="A245" s="7" t="s">
        <v>21</v>
      </c>
      <c r="B245" s="7" t="s">
        <v>398</v>
      </c>
      <c r="C245" s="7" t="s">
        <v>1277</v>
      </c>
      <c r="D245" s="7" t="n">
        <v>1</v>
      </c>
      <c r="E245" s="7" t="n">
        <v>90.1</v>
      </c>
      <c r="F245" s="7" t="n">
        <v>0</v>
      </c>
      <c r="G245" s="7" t="n">
        <v>0</v>
      </c>
    </row>
    <row r="246" customFormat="false" ht="15" hidden="false" customHeight="false" outlineLevel="0" collapsed="false">
      <c r="A246" s="7" t="s">
        <v>21</v>
      </c>
      <c r="B246" s="7" t="s">
        <v>398</v>
      </c>
      <c r="C246" s="7" t="s">
        <v>1277</v>
      </c>
      <c r="D246" s="7" t="n">
        <v>5</v>
      </c>
      <c r="E246" s="7" t="n">
        <v>450.45</v>
      </c>
      <c r="F246" s="7" t="n">
        <v>0</v>
      </c>
      <c r="G246" s="7" t="n">
        <v>0</v>
      </c>
    </row>
    <row r="247" customFormat="false" ht="15" hidden="false" customHeight="false" outlineLevel="0" collapsed="false">
      <c r="A247" s="7" t="s">
        <v>21</v>
      </c>
      <c r="B247" s="7" t="s">
        <v>398</v>
      </c>
      <c r="C247" s="7" t="s">
        <v>1277</v>
      </c>
      <c r="D247" s="7" t="n">
        <v>5</v>
      </c>
      <c r="E247" s="7" t="n">
        <v>550.55</v>
      </c>
      <c r="F247" s="7" t="n">
        <v>0</v>
      </c>
      <c r="G247" s="7" t="n">
        <v>0</v>
      </c>
    </row>
    <row r="248" customFormat="false" ht="15" hidden="false" customHeight="false" outlineLevel="0" collapsed="false">
      <c r="A248" s="7" t="s">
        <v>21</v>
      </c>
      <c r="B248" s="7" t="s">
        <v>482</v>
      </c>
      <c r="C248" s="7" t="s">
        <v>1277</v>
      </c>
      <c r="D248" s="7" t="n">
        <v>2</v>
      </c>
      <c r="E248" s="7" t="n">
        <v>220.22</v>
      </c>
      <c r="F248" s="7" t="n">
        <v>0</v>
      </c>
      <c r="G248" s="7" t="n">
        <v>0</v>
      </c>
    </row>
    <row r="249" customFormat="false" ht="15" hidden="false" customHeight="false" outlineLevel="0" collapsed="false">
      <c r="A249" s="7" t="s">
        <v>21</v>
      </c>
      <c r="B249" s="7" t="s">
        <v>482</v>
      </c>
      <c r="C249" s="7" t="s">
        <v>1277</v>
      </c>
      <c r="D249" s="7" t="n">
        <v>1</v>
      </c>
      <c r="E249" s="7" t="n">
        <v>103.96</v>
      </c>
      <c r="F249" s="7" t="n">
        <v>0</v>
      </c>
      <c r="G249" s="7" t="n">
        <v>0</v>
      </c>
    </row>
    <row r="250" customFormat="false" ht="15" hidden="false" customHeight="false" outlineLevel="0" collapsed="false">
      <c r="A250" s="7" t="s">
        <v>21</v>
      </c>
      <c r="B250" s="7" t="s">
        <v>339</v>
      </c>
      <c r="C250" s="7" t="s">
        <v>1277</v>
      </c>
      <c r="D250" s="7" t="n">
        <v>9</v>
      </c>
      <c r="E250" s="7" t="n">
        <v>935.64</v>
      </c>
      <c r="F250" s="7" t="n">
        <v>0</v>
      </c>
      <c r="G250" s="7" t="n">
        <v>0</v>
      </c>
    </row>
    <row r="251" customFormat="false" ht="15" hidden="false" customHeight="false" outlineLevel="0" collapsed="false">
      <c r="A251" s="7" t="s">
        <v>21</v>
      </c>
      <c r="B251" s="7" t="s">
        <v>339</v>
      </c>
      <c r="C251" s="7" t="s">
        <v>1277</v>
      </c>
      <c r="D251" s="7" t="n">
        <v>3</v>
      </c>
      <c r="E251" s="7" t="n">
        <v>270.3</v>
      </c>
      <c r="F251" s="7" t="n">
        <v>0</v>
      </c>
      <c r="G251" s="7" t="n">
        <v>0</v>
      </c>
    </row>
    <row r="252" customFormat="false" ht="15" hidden="false" customHeight="false" outlineLevel="0" collapsed="false">
      <c r="A252" s="7" t="s">
        <v>21</v>
      </c>
      <c r="B252" s="7" t="s">
        <v>339</v>
      </c>
      <c r="C252" s="7" t="s">
        <v>1277</v>
      </c>
      <c r="D252" s="7" t="n">
        <v>4</v>
      </c>
      <c r="E252" s="7" t="n">
        <v>381.72</v>
      </c>
      <c r="F252" s="7" t="n">
        <v>0</v>
      </c>
      <c r="G252" s="7" t="n">
        <v>0</v>
      </c>
    </row>
    <row r="253" customFormat="false" ht="15" hidden="false" customHeight="false" outlineLevel="0" collapsed="false">
      <c r="A253" s="7" t="s">
        <v>21</v>
      </c>
      <c r="B253" s="7" t="s">
        <v>339</v>
      </c>
      <c r="C253" s="7" t="s">
        <v>1277</v>
      </c>
      <c r="D253" s="7" t="n">
        <v>7</v>
      </c>
      <c r="E253" s="7" t="n">
        <v>770.77</v>
      </c>
      <c r="F253" s="7" t="n">
        <v>0</v>
      </c>
      <c r="G253" s="7" t="n">
        <v>0</v>
      </c>
    </row>
    <row r="254" customFormat="false" ht="15" hidden="false" customHeight="false" outlineLevel="0" collapsed="false">
      <c r="A254" s="7" t="s">
        <v>21</v>
      </c>
      <c r="B254" s="7" t="s">
        <v>300</v>
      </c>
      <c r="C254" s="7" t="s">
        <v>1277</v>
      </c>
      <c r="D254" s="7" t="n">
        <v>7</v>
      </c>
      <c r="E254" s="7" t="n">
        <v>727.72</v>
      </c>
      <c r="F254" s="7" t="n">
        <v>0</v>
      </c>
      <c r="G254" s="7" t="n">
        <v>0</v>
      </c>
    </row>
    <row r="255" customFormat="false" ht="15" hidden="false" customHeight="false" outlineLevel="0" collapsed="false">
      <c r="A255" s="7" t="s">
        <v>21</v>
      </c>
      <c r="B255" s="7" t="s">
        <v>300</v>
      </c>
      <c r="C255" s="7" t="s">
        <v>1277</v>
      </c>
      <c r="D255" s="7" t="n">
        <v>4</v>
      </c>
      <c r="E255" s="7" t="n">
        <v>360.4</v>
      </c>
      <c r="F255" s="7" t="n">
        <v>0</v>
      </c>
      <c r="G255" s="7" t="n">
        <v>0</v>
      </c>
    </row>
    <row r="256" customFormat="false" ht="15" hidden="false" customHeight="false" outlineLevel="0" collapsed="false">
      <c r="A256" s="7" t="s">
        <v>21</v>
      </c>
      <c r="B256" s="7" t="s">
        <v>300</v>
      </c>
      <c r="C256" s="7" t="s">
        <v>1277</v>
      </c>
      <c r="D256" s="7" t="n">
        <v>5</v>
      </c>
      <c r="E256" s="7" t="n">
        <v>550.55</v>
      </c>
      <c r="F256" s="7" t="n">
        <v>0</v>
      </c>
      <c r="G256" s="7" t="n">
        <v>0</v>
      </c>
    </row>
    <row r="257" customFormat="false" ht="15" hidden="false" customHeight="false" outlineLevel="0" collapsed="false">
      <c r="A257" s="7" t="s">
        <v>21</v>
      </c>
      <c r="B257" s="7" t="s">
        <v>300</v>
      </c>
      <c r="C257" s="7" t="s">
        <v>1277</v>
      </c>
      <c r="D257" s="7" t="n">
        <v>30</v>
      </c>
      <c r="E257" s="7" t="n">
        <v>2880</v>
      </c>
      <c r="F257" s="7" t="n">
        <v>0</v>
      </c>
      <c r="G257" s="7" t="n">
        <v>0</v>
      </c>
    </row>
    <row r="258" customFormat="false" ht="15" hidden="false" customHeight="false" outlineLevel="0" collapsed="false">
      <c r="A258" s="7" t="s">
        <v>21</v>
      </c>
      <c r="B258" s="7" t="s">
        <v>464</v>
      </c>
      <c r="C258" s="7" t="s">
        <v>1278</v>
      </c>
      <c r="D258" s="7" t="n">
        <v>-1</v>
      </c>
      <c r="E258" s="7" t="n">
        <v>-127.59</v>
      </c>
      <c r="F258" s="7" t="n">
        <v>0</v>
      </c>
      <c r="G258" s="7" t="n">
        <v>0</v>
      </c>
    </row>
    <row r="259" customFormat="false" ht="15" hidden="false" customHeight="false" outlineLevel="0" collapsed="false">
      <c r="A259" s="7" t="s">
        <v>21</v>
      </c>
      <c r="B259" s="7" t="s">
        <v>464</v>
      </c>
      <c r="C259" s="7" t="s">
        <v>1278</v>
      </c>
      <c r="D259" s="7" t="n">
        <v>3</v>
      </c>
      <c r="E259" s="7" t="n">
        <v>315.15</v>
      </c>
      <c r="F259" s="7" t="n">
        <v>0</v>
      </c>
      <c r="G259" s="7" t="n">
        <v>0</v>
      </c>
    </row>
    <row r="260" customFormat="false" ht="15" hidden="false" customHeight="false" outlineLevel="0" collapsed="false">
      <c r="A260" s="7" t="s">
        <v>21</v>
      </c>
      <c r="B260" s="7" t="s">
        <v>464</v>
      </c>
      <c r="C260" s="7" t="s">
        <v>1278</v>
      </c>
      <c r="D260" s="7" t="n">
        <v>2</v>
      </c>
      <c r="E260" s="7" t="n">
        <v>238.17</v>
      </c>
      <c r="F260" s="7" t="n">
        <v>0</v>
      </c>
      <c r="G260" s="7" t="n">
        <v>0</v>
      </c>
    </row>
    <row r="261" customFormat="false" ht="15" hidden="false" customHeight="false" outlineLevel="0" collapsed="false">
      <c r="A261" s="7" t="s">
        <v>21</v>
      </c>
      <c r="B261" s="7" t="s">
        <v>571</v>
      </c>
      <c r="C261" s="7" t="s">
        <v>1278</v>
      </c>
      <c r="D261" s="7" t="n">
        <v>-1</v>
      </c>
      <c r="E261" s="7" t="n">
        <v>-118.64</v>
      </c>
      <c r="F261" s="7" t="n">
        <v>0</v>
      </c>
      <c r="G261" s="7" t="n">
        <v>0</v>
      </c>
    </row>
    <row r="262" customFormat="false" ht="15" hidden="false" customHeight="false" outlineLevel="0" collapsed="false">
      <c r="A262" s="7" t="s">
        <v>21</v>
      </c>
      <c r="B262" s="7" t="s">
        <v>408</v>
      </c>
      <c r="C262" s="7" t="s">
        <v>1278</v>
      </c>
      <c r="D262" s="7" t="n">
        <v>1</v>
      </c>
      <c r="E262" s="7" t="n">
        <v>119.08</v>
      </c>
      <c r="F262" s="7" t="n">
        <v>0</v>
      </c>
      <c r="G262" s="7" t="n">
        <v>0</v>
      </c>
    </row>
    <row r="263" customFormat="false" ht="15" hidden="false" customHeight="false" outlineLevel="0" collapsed="false">
      <c r="A263" s="7" t="s">
        <v>21</v>
      </c>
      <c r="B263" s="7" t="s">
        <v>408</v>
      </c>
      <c r="C263" s="7" t="s">
        <v>1278</v>
      </c>
      <c r="D263" s="7" t="n">
        <v>1</v>
      </c>
      <c r="E263" s="7" t="n">
        <v>135.89</v>
      </c>
      <c r="F263" s="7" t="n">
        <v>0</v>
      </c>
      <c r="G263" s="7" t="n">
        <v>0</v>
      </c>
    </row>
    <row r="264" customFormat="false" ht="15" hidden="false" customHeight="false" outlineLevel="0" collapsed="false">
      <c r="A264" s="7" t="s">
        <v>21</v>
      </c>
      <c r="B264" s="7" t="s">
        <v>408</v>
      </c>
      <c r="C264" s="7" t="s">
        <v>1278</v>
      </c>
      <c r="D264" s="7" t="n">
        <v>-1</v>
      </c>
      <c r="E264" s="7" t="n">
        <v>-127.59</v>
      </c>
      <c r="F264" s="7" t="n">
        <v>0</v>
      </c>
      <c r="G264" s="7" t="n">
        <v>0</v>
      </c>
    </row>
    <row r="265" customFormat="false" ht="15" hidden="false" customHeight="false" outlineLevel="0" collapsed="false">
      <c r="A265" s="7" t="s">
        <v>21</v>
      </c>
      <c r="B265" s="7" t="s">
        <v>408</v>
      </c>
      <c r="C265" s="7" t="s">
        <v>1278</v>
      </c>
      <c r="D265" s="7" t="n">
        <v>2</v>
      </c>
      <c r="E265" s="7" t="n">
        <v>210.1</v>
      </c>
      <c r="F265" s="7" t="n">
        <v>0</v>
      </c>
      <c r="G265" s="7" t="n">
        <v>0</v>
      </c>
    </row>
    <row r="266" customFormat="false" ht="15" hidden="false" customHeight="false" outlineLevel="0" collapsed="false">
      <c r="A266" s="7" t="s">
        <v>21</v>
      </c>
      <c r="B266" s="7" t="s">
        <v>408</v>
      </c>
      <c r="C266" s="7" t="s">
        <v>1278</v>
      </c>
      <c r="D266" s="7" t="n">
        <v>6</v>
      </c>
      <c r="E266" s="7" t="n">
        <v>711.84</v>
      </c>
      <c r="F266" s="7" t="n">
        <v>0</v>
      </c>
      <c r="G266" s="7" t="n">
        <v>0</v>
      </c>
    </row>
    <row r="267" customFormat="false" ht="15" hidden="false" customHeight="false" outlineLevel="0" collapsed="false">
      <c r="A267" s="7" t="s">
        <v>21</v>
      </c>
      <c r="B267" s="7" t="s">
        <v>386</v>
      </c>
      <c r="C267" s="7" t="s">
        <v>1278</v>
      </c>
      <c r="D267" s="7" t="n">
        <v>12</v>
      </c>
      <c r="E267" s="7" t="n">
        <v>1423.68</v>
      </c>
      <c r="F267" s="7" t="n">
        <v>0</v>
      </c>
      <c r="G267" s="7" t="n">
        <v>0</v>
      </c>
    </row>
    <row r="268" customFormat="false" ht="15" hidden="false" customHeight="false" outlineLevel="0" collapsed="false">
      <c r="A268" s="7" t="s">
        <v>21</v>
      </c>
      <c r="B268" s="7" t="s">
        <v>549</v>
      </c>
      <c r="C268" s="7" t="s">
        <v>1279</v>
      </c>
      <c r="D268" s="7" t="n">
        <v>1</v>
      </c>
      <c r="E268" s="7" t="n">
        <v>144.17</v>
      </c>
      <c r="F268" s="7" t="n">
        <v>0</v>
      </c>
      <c r="G268" s="7" t="n">
        <v>0</v>
      </c>
    </row>
    <row r="269" customFormat="false" ht="15" hidden="false" customHeight="false" outlineLevel="0" collapsed="false">
      <c r="A269" s="7" t="s">
        <v>21</v>
      </c>
      <c r="B269" s="7" t="s">
        <v>307</v>
      </c>
      <c r="C269" s="7" t="s">
        <v>1280</v>
      </c>
      <c r="D269" s="7" t="n">
        <v>3</v>
      </c>
      <c r="E269" s="7" t="n">
        <v>405.48</v>
      </c>
      <c r="F269" s="7" t="n">
        <v>0</v>
      </c>
      <c r="G269" s="7" t="n">
        <v>0</v>
      </c>
    </row>
    <row r="270" customFormat="false" ht="15" hidden="false" customHeight="false" outlineLevel="0" collapsed="false">
      <c r="A270" s="7" t="s">
        <v>21</v>
      </c>
      <c r="B270" s="7" t="s">
        <v>307</v>
      </c>
      <c r="C270" s="7" t="s">
        <v>1280</v>
      </c>
      <c r="D270" s="7" t="n">
        <v>-1</v>
      </c>
      <c r="E270" s="7" t="n">
        <v>-155.96</v>
      </c>
      <c r="F270" s="7" t="n">
        <v>0</v>
      </c>
      <c r="G270" s="7" t="n">
        <v>0</v>
      </c>
    </row>
    <row r="271" customFormat="false" ht="15" hidden="false" customHeight="false" outlineLevel="0" collapsed="false">
      <c r="A271" s="7" t="s">
        <v>21</v>
      </c>
      <c r="B271" s="7" t="s">
        <v>307</v>
      </c>
      <c r="C271" s="7" t="s">
        <v>1280</v>
      </c>
      <c r="D271" s="7" t="n">
        <v>-4</v>
      </c>
      <c r="E271" s="7" t="n">
        <v>-831.76</v>
      </c>
      <c r="F271" s="7" t="n">
        <v>0</v>
      </c>
      <c r="G271" s="7" t="n">
        <v>0</v>
      </c>
    </row>
    <row r="272" customFormat="false" ht="15" hidden="false" customHeight="false" outlineLevel="0" collapsed="false">
      <c r="A272" s="7" t="s">
        <v>21</v>
      </c>
      <c r="B272" s="7" t="s">
        <v>307</v>
      </c>
      <c r="C272" s="7" t="s">
        <v>1280</v>
      </c>
      <c r="D272" s="7" t="n">
        <v>24</v>
      </c>
      <c r="E272" s="7" t="n">
        <v>3493.44</v>
      </c>
      <c r="F272" s="7" t="n">
        <v>0</v>
      </c>
      <c r="G272" s="7" t="n">
        <v>0</v>
      </c>
    </row>
    <row r="273" customFormat="false" ht="15" hidden="false" customHeight="false" outlineLevel="0" collapsed="false">
      <c r="A273" s="7" t="s">
        <v>21</v>
      </c>
      <c r="B273" s="7" t="s">
        <v>307</v>
      </c>
      <c r="C273" s="7" t="s">
        <v>1280</v>
      </c>
      <c r="D273" s="7" t="n">
        <v>5</v>
      </c>
      <c r="E273" s="7" t="n">
        <v>642</v>
      </c>
      <c r="F273" s="7" t="n">
        <v>0</v>
      </c>
      <c r="G273" s="7" t="n">
        <v>0</v>
      </c>
    </row>
    <row r="274" customFormat="false" ht="15" hidden="false" customHeight="false" outlineLevel="0" collapsed="false">
      <c r="A274" s="7" t="s">
        <v>21</v>
      </c>
      <c r="B274" s="7" t="s">
        <v>307</v>
      </c>
      <c r="C274" s="7" t="s">
        <v>1280</v>
      </c>
      <c r="D274" s="7" t="n">
        <v>1</v>
      </c>
      <c r="E274" s="7" t="n">
        <v>155.96</v>
      </c>
      <c r="F274" s="7" t="n">
        <v>0</v>
      </c>
      <c r="G274" s="7" t="n">
        <v>0</v>
      </c>
    </row>
    <row r="275" customFormat="false" ht="15" hidden="false" customHeight="false" outlineLevel="0" collapsed="false">
      <c r="A275" s="7" t="s">
        <v>21</v>
      </c>
      <c r="B275" s="7" t="s">
        <v>307</v>
      </c>
      <c r="C275" s="7" t="s">
        <v>1280</v>
      </c>
      <c r="D275" s="7" t="n">
        <v>3</v>
      </c>
      <c r="E275" s="7" t="n">
        <v>470.94</v>
      </c>
      <c r="F275" s="7" t="n">
        <v>0</v>
      </c>
      <c r="G275" s="7" t="n">
        <v>0</v>
      </c>
    </row>
    <row r="276" customFormat="false" ht="15" hidden="false" customHeight="false" outlineLevel="0" collapsed="false">
      <c r="A276" s="7" t="s">
        <v>21</v>
      </c>
      <c r="B276" s="7" t="s">
        <v>307</v>
      </c>
      <c r="C276" s="7" t="s">
        <v>1280</v>
      </c>
      <c r="D276" s="7" t="n">
        <v>1</v>
      </c>
      <c r="E276" s="7" t="n">
        <v>124.76</v>
      </c>
      <c r="F276" s="7" t="n">
        <v>0</v>
      </c>
      <c r="G276" s="7" t="n">
        <v>0</v>
      </c>
    </row>
    <row r="277" customFormat="false" ht="15" hidden="false" customHeight="false" outlineLevel="0" collapsed="false">
      <c r="A277" s="7" t="s">
        <v>21</v>
      </c>
      <c r="B277" s="7" t="s">
        <v>307</v>
      </c>
      <c r="C277" s="7" t="s">
        <v>1280</v>
      </c>
      <c r="D277" s="7" t="n">
        <v>-1</v>
      </c>
      <c r="E277" s="7" t="n">
        <v>-209.3</v>
      </c>
      <c r="F277" s="7" t="n">
        <v>0</v>
      </c>
      <c r="G277" s="7" t="n">
        <v>0</v>
      </c>
    </row>
    <row r="278" customFormat="false" ht="15" hidden="false" customHeight="false" outlineLevel="0" collapsed="false">
      <c r="A278" s="7" t="s">
        <v>21</v>
      </c>
      <c r="B278" s="7" t="s">
        <v>356</v>
      </c>
      <c r="C278" s="7" t="s">
        <v>1280</v>
      </c>
      <c r="D278" s="7" t="n">
        <v>1</v>
      </c>
      <c r="E278" s="7" t="n">
        <v>125.58</v>
      </c>
      <c r="F278" s="7" t="n">
        <v>0</v>
      </c>
      <c r="G278" s="7" t="n">
        <v>0</v>
      </c>
    </row>
    <row r="279" customFormat="false" ht="15" hidden="false" customHeight="false" outlineLevel="0" collapsed="false">
      <c r="A279" s="7" t="s">
        <v>21</v>
      </c>
      <c r="B279" s="7" t="s">
        <v>356</v>
      </c>
      <c r="C279" s="7" t="s">
        <v>1280</v>
      </c>
      <c r="D279" s="7" t="n">
        <v>2</v>
      </c>
      <c r="E279" s="7" t="n">
        <v>256.8</v>
      </c>
      <c r="F279" s="7" t="n">
        <v>0</v>
      </c>
      <c r="G279" s="7" t="n">
        <v>0</v>
      </c>
    </row>
    <row r="280" customFormat="false" ht="15" hidden="false" customHeight="false" outlineLevel="0" collapsed="false">
      <c r="A280" s="7" t="s">
        <v>21</v>
      </c>
      <c r="B280" s="7" t="s">
        <v>356</v>
      </c>
      <c r="C280" s="7" t="s">
        <v>1280</v>
      </c>
      <c r="D280" s="7" t="n">
        <v>-4</v>
      </c>
      <c r="E280" s="7" t="n">
        <v>-831.76</v>
      </c>
      <c r="F280" s="7" t="n">
        <v>0</v>
      </c>
      <c r="G280" s="7" t="n">
        <v>0</v>
      </c>
    </row>
    <row r="281" customFormat="false" ht="15" hidden="false" customHeight="false" outlineLevel="0" collapsed="false">
      <c r="A281" s="7" t="s">
        <v>21</v>
      </c>
      <c r="B281" s="7" t="s">
        <v>356</v>
      </c>
      <c r="C281" s="7" t="s">
        <v>1280</v>
      </c>
      <c r="D281" s="7" t="n">
        <v>4</v>
      </c>
      <c r="E281" s="7" t="n">
        <v>540.64</v>
      </c>
      <c r="F281" s="7" t="n">
        <v>0</v>
      </c>
      <c r="G281" s="7" t="n">
        <v>0</v>
      </c>
    </row>
    <row r="282" customFormat="false" ht="15" hidden="false" customHeight="false" outlineLevel="0" collapsed="false">
      <c r="A282" s="7" t="s">
        <v>21</v>
      </c>
      <c r="B282" s="7" t="s">
        <v>356</v>
      </c>
      <c r="C282" s="7" t="s">
        <v>1280</v>
      </c>
      <c r="D282" s="7" t="n">
        <v>1</v>
      </c>
      <c r="E282" s="7" t="n">
        <v>156.98</v>
      </c>
      <c r="F282" s="7" t="n">
        <v>0</v>
      </c>
      <c r="G282" s="7" t="n">
        <v>0</v>
      </c>
    </row>
    <row r="283" customFormat="false" ht="15" hidden="false" customHeight="false" outlineLevel="0" collapsed="false">
      <c r="A283" s="7" t="s">
        <v>21</v>
      </c>
      <c r="B283" s="7" t="s">
        <v>356</v>
      </c>
      <c r="C283" s="7" t="s">
        <v>1280</v>
      </c>
      <c r="D283" s="7" t="n">
        <v>12</v>
      </c>
      <c r="E283" s="7" t="n">
        <v>1746.72</v>
      </c>
      <c r="F283" s="7" t="n">
        <v>0</v>
      </c>
      <c r="G283" s="7" t="n">
        <v>0</v>
      </c>
    </row>
    <row r="284" customFormat="false" ht="15" hidden="false" customHeight="false" outlineLevel="0" collapsed="false">
      <c r="A284" s="7" t="s">
        <v>21</v>
      </c>
      <c r="B284" s="7" t="s">
        <v>617</v>
      </c>
      <c r="C284" s="7" t="s">
        <v>1280</v>
      </c>
      <c r="D284" s="7" t="n">
        <v>1</v>
      </c>
      <c r="E284" s="7" t="n">
        <v>145.56</v>
      </c>
      <c r="F284" s="7" t="n">
        <v>0</v>
      </c>
      <c r="G284" s="7" t="n">
        <v>0</v>
      </c>
    </row>
    <row r="285" customFormat="false" ht="15" hidden="false" customHeight="false" outlineLevel="0" collapsed="false">
      <c r="A285" s="7" t="s">
        <v>21</v>
      </c>
      <c r="B285" s="7" t="s">
        <v>617</v>
      </c>
      <c r="C285" s="7" t="s">
        <v>1280</v>
      </c>
      <c r="D285" s="7" t="n">
        <v>-1</v>
      </c>
      <c r="E285" s="7" t="n">
        <v>-209.3</v>
      </c>
      <c r="F285" s="7" t="n">
        <v>0</v>
      </c>
      <c r="G285" s="7" t="n">
        <v>0</v>
      </c>
    </row>
    <row r="286" customFormat="false" ht="15" hidden="false" customHeight="false" outlineLevel="0" collapsed="false">
      <c r="A286" s="7" t="s">
        <v>21</v>
      </c>
      <c r="B286" s="7" t="s">
        <v>247</v>
      </c>
      <c r="C286" s="7" t="s">
        <v>1280</v>
      </c>
      <c r="D286" s="7" t="n">
        <v>4</v>
      </c>
      <c r="E286" s="7" t="n">
        <v>627.91</v>
      </c>
      <c r="F286" s="7" t="n">
        <v>0</v>
      </c>
      <c r="G286" s="7" t="n">
        <v>0</v>
      </c>
    </row>
    <row r="287" customFormat="false" ht="15" hidden="false" customHeight="false" outlineLevel="0" collapsed="false">
      <c r="A287" s="7" t="s">
        <v>21</v>
      </c>
      <c r="B287" s="7" t="s">
        <v>247</v>
      </c>
      <c r="C287" s="7" t="s">
        <v>1280</v>
      </c>
      <c r="D287" s="7" t="n">
        <v>1</v>
      </c>
      <c r="E287" s="7" t="n">
        <v>136.05</v>
      </c>
      <c r="F287" s="7" t="n">
        <v>0</v>
      </c>
      <c r="G287" s="7" t="n">
        <v>0</v>
      </c>
    </row>
    <row r="288" customFormat="false" ht="15" hidden="false" customHeight="false" outlineLevel="0" collapsed="false">
      <c r="A288" s="7" t="s">
        <v>21</v>
      </c>
      <c r="B288" s="7" t="s">
        <v>247</v>
      </c>
      <c r="C288" s="7" t="s">
        <v>1280</v>
      </c>
      <c r="D288" s="7" t="n">
        <v>4</v>
      </c>
      <c r="E288" s="7" t="n">
        <v>540.64</v>
      </c>
      <c r="F288" s="7" t="n">
        <v>0</v>
      </c>
      <c r="G288" s="7" t="n">
        <v>0</v>
      </c>
    </row>
    <row r="289" customFormat="false" ht="15" hidden="false" customHeight="false" outlineLevel="0" collapsed="false">
      <c r="A289" s="7" t="s">
        <v>21</v>
      </c>
      <c r="B289" s="7" t="s">
        <v>247</v>
      </c>
      <c r="C289" s="7" t="s">
        <v>1280</v>
      </c>
      <c r="D289" s="7" t="n">
        <v>36</v>
      </c>
      <c r="E289" s="7" t="n">
        <v>5240.16</v>
      </c>
      <c r="F289" s="7" t="n">
        <v>0</v>
      </c>
      <c r="G289" s="7" t="n">
        <v>0</v>
      </c>
    </row>
    <row r="290" customFormat="false" ht="15" hidden="false" customHeight="false" outlineLevel="0" collapsed="false">
      <c r="A290" s="7" t="s">
        <v>21</v>
      </c>
      <c r="B290" s="7" t="s">
        <v>247</v>
      </c>
      <c r="C290" s="7" t="s">
        <v>1280</v>
      </c>
      <c r="D290" s="7" t="n">
        <v>7</v>
      </c>
      <c r="E290" s="7" t="n">
        <v>898.8</v>
      </c>
      <c r="F290" s="7" t="n">
        <v>0</v>
      </c>
      <c r="G290" s="7" t="n">
        <v>0</v>
      </c>
    </row>
    <row r="291" customFormat="false" ht="15" hidden="false" customHeight="false" outlineLevel="0" collapsed="false">
      <c r="A291" s="7" t="s">
        <v>21</v>
      </c>
      <c r="B291" s="7" t="s">
        <v>247</v>
      </c>
      <c r="C291" s="7" t="s">
        <v>1280</v>
      </c>
      <c r="D291" s="7" t="n">
        <v>1</v>
      </c>
      <c r="E291" s="7" t="n">
        <v>135.16</v>
      </c>
      <c r="F291" s="7" t="n">
        <v>0</v>
      </c>
      <c r="G291" s="7" t="n">
        <v>0</v>
      </c>
    </row>
    <row r="292" customFormat="false" ht="15" hidden="false" customHeight="false" outlineLevel="0" collapsed="false">
      <c r="A292" s="7" t="s">
        <v>21</v>
      </c>
      <c r="B292" s="7" t="s">
        <v>247</v>
      </c>
      <c r="C292" s="7" t="s">
        <v>1280</v>
      </c>
      <c r="D292" s="7" t="n">
        <v>1</v>
      </c>
      <c r="E292" s="7" t="n">
        <v>155.96</v>
      </c>
      <c r="F292" s="7" t="n">
        <v>0</v>
      </c>
      <c r="G292" s="7" t="n">
        <v>0</v>
      </c>
    </row>
    <row r="293" customFormat="false" ht="15" hidden="false" customHeight="false" outlineLevel="0" collapsed="false">
      <c r="A293" s="7" t="s">
        <v>21</v>
      </c>
      <c r="B293" s="7" t="s">
        <v>255</v>
      </c>
      <c r="C293" s="7" t="s">
        <v>1280</v>
      </c>
      <c r="D293" s="7" t="n">
        <v>39</v>
      </c>
      <c r="E293" s="7" t="n">
        <v>5676.84</v>
      </c>
      <c r="F293" s="7" t="n">
        <v>0</v>
      </c>
      <c r="G293" s="7" t="n">
        <v>0</v>
      </c>
    </row>
    <row r="294" customFormat="false" ht="15" hidden="false" customHeight="false" outlineLevel="0" collapsed="false">
      <c r="A294" s="7" t="s">
        <v>21</v>
      </c>
      <c r="B294" s="7" t="s">
        <v>255</v>
      </c>
      <c r="C294" s="7" t="s">
        <v>1280</v>
      </c>
      <c r="D294" s="7" t="n">
        <v>5</v>
      </c>
      <c r="E294" s="7" t="n">
        <v>675.8</v>
      </c>
      <c r="F294" s="7" t="n">
        <v>0</v>
      </c>
      <c r="G294" s="7" t="n">
        <v>0</v>
      </c>
    </row>
    <row r="295" customFormat="false" ht="15" hidden="false" customHeight="false" outlineLevel="0" collapsed="false">
      <c r="A295" s="7" t="s">
        <v>21</v>
      </c>
      <c r="B295" s="7" t="s">
        <v>255</v>
      </c>
      <c r="C295" s="7" t="s">
        <v>1280</v>
      </c>
      <c r="D295" s="7" t="n">
        <v>6</v>
      </c>
      <c r="E295" s="7" t="n">
        <v>770.4</v>
      </c>
      <c r="F295" s="7" t="n">
        <v>0</v>
      </c>
      <c r="G295" s="7" t="n">
        <v>0</v>
      </c>
    </row>
    <row r="296" customFormat="false" ht="15" hidden="false" customHeight="false" outlineLevel="0" collapsed="false">
      <c r="A296" s="7" t="s">
        <v>21</v>
      </c>
      <c r="B296" s="7" t="s">
        <v>255</v>
      </c>
      <c r="C296" s="7" t="s">
        <v>1280</v>
      </c>
      <c r="D296" s="7" t="n">
        <v>1</v>
      </c>
      <c r="E296" s="7" t="n">
        <v>156.98</v>
      </c>
      <c r="F296" s="7" t="n">
        <v>0</v>
      </c>
      <c r="G296" s="7" t="n">
        <v>0</v>
      </c>
    </row>
    <row r="297" customFormat="false" ht="15" hidden="false" customHeight="false" outlineLevel="0" collapsed="false">
      <c r="A297" s="7" t="s">
        <v>21</v>
      </c>
      <c r="B297" s="7" t="s">
        <v>255</v>
      </c>
      <c r="C297" s="7" t="s">
        <v>1280</v>
      </c>
      <c r="D297" s="7" t="n">
        <v>1</v>
      </c>
      <c r="E297" s="7" t="n">
        <v>135.16</v>
      </c>
      <c r="F297" s="7" t="n">
        <v>0</v>
      </c>
      <c r="G297" s="7" t="n">
        <v>0</v>
      </c>
    </row>
    <row r="298" customFormat="false" ht="15" hidden="false" customHeight="false" outlineLevel="0" collapsed="false">
      <c r="A298" s="7" t="s">
        <v>21</v>
      </c>
      <c r="B298" s="7" t="s">
        <v>255</v>
      </c>
      <c r="C298" s="7" t="s">
        <v>1280</v>
      </c>
      <c r="D298" s="7" t="n">
        <v>-1</v>
      </c>
      <c r="E298" s="7" t="n">
        <v>-209.3</v>
      </c>
      <c r="F298" s="7" t="n">
        <v>0</v>
      </c>
      <c r="G298" s="7" t="n">
        <v>0</v>
      </c>
    </row>
    <row r="299" customFormat="false" ht="15" hidden="false" customHeight="false" outlineLevel="0" collapsed="false">
      <c r="A299" s="7" t="s">
        <v>21</v>
      </c>
      <c r="B299" s="7" t="s">
        <v>331</v>
      </c>
      <c r="C299" s="7" t="s">
        <v>1281</v>
      </c>
      <c r="D299" s="7" t="n">
        <v>27</v>
      </c>
      <c r="E299" s="7" t="n">
        <v>2171.61</v>
      </c>
      <c r="F299" s="7" t="n">
        <v>0</v>
      </c>
      <c r="G299" s="7" t="n">
        <v>0</v>
      </c>
    </row>
    <row r="300" customFormat="false" ht="15" hidden="false" customHeight="false" outlineLevel="0" collapsed="false">
      <c r="A300" s="7" t="s">
        <v>21</v>
      </c>
      <c r="B300" s="7" t="s">
        <v>331</v>
      </c>
      <c r="C300" s="7" t="s">
        <v>1281</v>
      </c>
      <c r="D300" s="7" t="n">
        <v>1</v>
      </c>
      <c r="E300" s="7" t="n">
        <v>103.07</v>
      </c>
      <c r="F300" s="7" t="n">
        <v>0</v>
      </c>
      <c r="G300" s="7" t="n">
        <v>0</v>
      </c>
    </row>
    <row r="301" customFormat="false" ht="15" hidden="false" customHeight="false" outlineLevel="0" collapsed="false">
      <c r="A301" s="7" t="s">
        <v>21</v>
      </c>
      <c r="B301" s="7" t="s">
        <v>331</v>
      </c>
      <c r="C301" s="7" t="s">
        <v>1281</v>
      </c>
      <c r="D301" s="7" t="n">
        <v>4</v>
      </c>
      <c r="E301" s="7" t="n">
        <v>305.64</v>
      </c>
      <c r="F301" s="7" t="n">
        <v>0</v>
      </c>
      <c r="G301" s="7" t="n">
        <v>0</v>
      </c>
    </row>
    <row r="302" customFormat="false" ht="15" hidden="false" customHeight="false" outlineLevel="0" collapsed="false">
      <c r="A302" s="7" t="s">
        <v>21</v>
      </c>
      <c r="B302" s="7" t="s">
        <v>360</v>
      </c>
      <c r="C302" s="7" t="s">
        <v>1281</v>
      </c>
      <c r="D302" s="7" t="n">
        <v>18</v>
      </c>
      <c r="E302" s="7" t="n">
        <v>1447.74</v>
      </c>
      <c r="F302" s="7" t="n">
        <v>0</v>
      </c>
      <c r="G302" s="7" t="n">
        <v>0</v>
      </c>
    </row>
    <row r="303" customFormat="false" ht="15" hidden="false" customHeight="false" outlineLevel="0" collapsed="false">
      <c r="A303" s="7" t="s">
        <v>21</v>
      </c>
      <c r="B303" s="7" t="s">
        <v>360</v>
      </c>
      <c r="C303" s="7" t="s">
        <v>1281</v>
      </c>
      <c r="D303" s="7" t="n">
        <v>2</v>
      </c>
      <c r="E303" s="7" t="n">
        <v>152.82</v>
      </c>
      <c r="F303" s="7" t="n">
        <v>0</v>
      </c>
      <c r="G303" s="7" t="n">
        <v>0</v>
      </c>
    </row>
    <row r="304" customFormat="false" ht="15" hidden="false" customHeight="false" outlineLevel="0" collapsed="false">
      <c r="A304" s="7" t="s">
        <v>21</v>
      </c>
      <c r="B304" s="7" t="s">
        <v>360</v>
      </c>
      <c r="C304" s="7" t="s">
        <v>1281</v>
      </c>
      <c r="D304" s="7" t="n">
        <v>2</v>
      </c>
      <c r="E304" s="7" t="n">
        <v>185.61</v>
      </c>
      <c r="F304" s="7" t="n">
        <v>0</v>
      </c>
      <c r="G304" s="7" t="n">
        <v>0</v>
      </c>
    </row>
    <row r="305" customFormat="false" ht="15" hidden="false" customHeight="false" outlineLevel="0" collapsed="false">
      <c r="A305" s="7" t="s">
        <v>21</v>
      </c>
      <c r="B305" s="7" t="s">
        <v>360</v>
      </c>
      <c r="C305" s="7" t="s">
        <v>1281</v>
      </c>
      <c r="D305" s="7" t="n">
        <v>1</v>
      </c>
      <c r="E305" s="7" t="n">
        <v>103.07</v>
      </c>
      <c r="F305" s="7" t="n">
        <v>0</v>
      </c>
      <c r="G305" s="7" t="n">
        <v>0</v>
      </c>
    </row>
    <row r="306" customFormat="false" ht="15" hidden="false" customHeight="false" outlineLevel="0" collapsed="false">
      <c r="A306" s="7" t="s">
        <v>21</v>
      </c>
      <c r="B306" s="7" t="s">
        <v>422</v>
      </c>
      <c r="C306" s="7" t="s">
        <v>1281</v>
      </c>
      <c r="D306" s="7" t="n">
        <v>11</v>
      </c>
      <c r="E306" s="7" t="n">
        <v>884.73</v>
      </c>
      <c r="F306" s="7" t="n">
        <v>0</v>
      </c>
      <c r="G306" s="7" t="n">
        <v>0</v>
      </c>
    </row>
    <row r="307" customFormat="false" ht="15" hidden="false" customHeight="false" outlineLevel="0" collapsed="false">
      <c r="A307" s="7" t="s">
        <v>21</v>
      </c>
      <c r="B307" s="7" t="s">
        <v>355</v>
      </c>
      <c r="C307" s="7" t="s">
        <v>1281</v>
      </c>
      <c r="D307" s="7" t="n">
        <v>5</v>
      </c>
      <c r="E307" s="7" t="n">
        <v>382.05</v>
      </c>
      <c r="F307" s="7" t="n">
        <v>0</v>
      </c>
      <c r="G307" s="7" t="n">
        <v>0</v>
      </c>
    </row>
    <row r="308" customFormat="false" ht="15" hidden="false" customHeight="false" outlineLevel="0" collapsed="false">
      <c r="A308" s="7" t="s">
        <v>21</v>
      </c>
      <c r="B308" s="7" t="s">
        <v>355</v>
      </c>
      <c r="C308" s="7" t="s">
        <v>1281</v>
      </c>
      <c r="D308" s="7" t="n">
        <v>1</v>
      </c>
      <c r="E308" s="7" t="n">
        <v>103.07</v>
      </c>
      <c r="F308" s="7" t="n">
        <v>0</v>
      </c>
      <c r="G308" s="7" t="n">
        <v>0</v>
      </c>
    </row>
    <row r="309" customFormat="false" ht="15" hidden="false" customHeight="false" outlineLevel="0" collapsed="false">
      <c r="A309" s="7" t="s">
        <v>21</v>
      </c>
      <c r="B309" s="7" t="s">
        <v>355</v>
      </c>
      <c r="C309" s="7" t="s">
        <v>1281</v>
      </c>
      <c r="D309" s="7" t="n">
        <v>19</v>
      </c>
      <c r="E309" s="7" t="n">
        <v>1528.17</v>
      </c>
      <c r="F309" s="7" t="n">
        <v>0</v>
      </c>
      <c r="G309" s="7" t="n">
        <v>0</v>
      </c>
    </row>
    <row r="310" customFormat="false" ht="15" hidden="false" customHeight="false" outlineLevel="0" collapsed="false">
      <c r="A310" s="7" t="s">
        <v>21</v>
      </c>
      <c r="B310" s="7" t="s">
        <v>439</v>
      </c>
      <c r="C310" s="7" t="s">
        <v>1281</v>
      </c>
      <c r="D310" s="7" t="n">
        <v>4</v>
      </c>
      <c r="E310" s="7" t="n">
        <v>321.72</v>
      </c>
      <c r="F310" s="7" t="n">
        <v>0</v>
      </c>
      <c r="G310" s="7" t="n">
        <v>0</v>
      </c>
    </row>
    <row r="311" customFormat="false" ht="15" hidden="false" customHeight="false" outlineLevel="0" collapsed="false">
      <c r="A311" s="7" t="s">
        <v>21</v>
      </c>
      <c r="B311" s="7" t="s">
        <v>439</v>
      </c>
      <c r="C311" s="7" t="s">
        <v>1281</v>
      </c>
      <c r="D311" s="7" t="n">
        <v>1</v>
      </c>
      <c r="E311" s="7" t="n">
        <v>103.07</v>
      </c>
      <c r="F311" s="7" t="n">
        <v>0</v>
      </c>
      <c r="G311" s="7" t="n">
        <v>0</v>
      </c>
    </row>
    <row r="312" customFormat="false" ht="15" hidden="false" customHeight="false" outlineLevel="0" collapsed="false">
      <c r="A312" s="7" t="s">
        <v>21</v>
      </c>
      <c r="B312" s="7" t="s">
        <v>439</v>
      </c>
      <c r="C312" s="7" t="s">
        <v>1281</v>
      </c>
      <c r="D312" s="7" t="n">
        <v>2</v>
      </c>
      <c r="E312" s="7" t="n">
        <v>152.82</v>
      </c>
      <c r="F312" s="7" t="n">
        <v>0</v>
      </c>
      <c r="G312" s="7" t="n">
        <v>0</v>
      </c>
    </row>
    <row r="313" customFormat="false" ht="15" hidden="false" customHeight="false" outlineLevel="0" collapsed="false">
      <c r="A313" s="7" t="s">
        <v>21</v>
      </c>
      <c r="B313" s="7" t="s">
        <v>532</v>
      </c>
      <c r="C313" s="7" t="s">
        <v>1282</v>
      </c>
      <c r="D313" s="7" t="n">
        <v>-1</v>
      </c>
      <c r="E313" s="7" t="n">
        <v>-178.59</v>
      </c>
      <c r="F313" s="7" t="n">
        <v>0</v>
      </c>
      <c r="G313" s="7" t="n">
        <v>0</v>
      </c>
    </row>
    <row r="314" customFormat="false" ht="15" hidden="false" customHeight="false" outlineLevel="0" collapsed="false">
      <c r="A314" s="7" t="s">
        <v>21</v>
      </c>
      <c r="B314" s="7" t="s">
        <v>559</v>
      </c>
      <c r="C314" s="7" t="s">
        <v>1283</v>
      </c>
      <c r="D314" s="7" t="n">
        <v>-1</v>
      </c>
      <c r="E314" s="7" t="n">
        <v>-134.96</v>
      </c>
      <c r="F314" s="7" t="n">
        <v>0</v>
      </c>
      <c r="G314" s="7" t="n">
        <v>0</v>
      </c>
    </row>
    <row r="315" customFormat="false" ht="15" hidden="false" customHeight="false" outlineLevel="0" collapsed="false">
      <c r="A315" s="7" t="s">
        <v>21</v>
      </c>
      <c r="B315" s="7" t="s">
        <v>543</v>
      </c>
      <c r="C315" s="7" t="s">
        <v>1283</v>
      </c>
      <c r="D315" s="7" t="n">
        <v>1</v>
      </c>
      <c r="E315" s="7" t="n">
        <v>156.98</v>
      </c>
      <c r="F315" s="7" t="n">
        <v>0</v>
      </c>
      <c r="G315" s="7" t="n">
        <v>0</v>
      </c>
    </row>
    <row r="316" customFormat="false" ht="15" hidden="false" customHeight="false" outlineLevel="0" collapsed="false">
      <c r="A316" s="7" t="s">
        <v>21</v>
      </c>
      <c r="B316" s="7" t="s">
        <v>489</v>
      </c>
      <c r="C316" s="7" t="s">
        <v>1283</v>
      </c>
      <c r="D316" s="7" t="n">
        <v>2</v>
      </c>
      <c r="E316" s="7" t="n">
        <v>311.92</v>
      </c>
      <c r="F316" s="7" t="n">
        <v>0</v>
      </c>
      <c r="G316" s="7" t="n">
        <v>0</v>
      </c>
    </row>
    <row r="317" customFormat="false" ht="15" hidden="false" customHeight="false" outlineLevel="0" collapsed="false">
      <c r="A317" s="7" t="s">
        <v>21</v>
      </c>
      <c r="B317" s="7" t="s">
        <v>489</v>
      </c>
      <c r="C317" s="7" t="s">
        <v>1283</v>
      </c>
      <c r="D317" s="7" t="n">
        <v>1</v>
      </c>
      <c r="E317" s="7" t="n">
        <v>156.98</v>
      </c>
      <c r="F317" s="7" t="n">
        <v>0</v>
      </c>
      <c r="G317" s="7" t="n">
        <v>0</v>
      </c>
    </row>
    <row r="318" customFormat="false" ht="15" hidden="false" customHeight="false" outlineLevel="0" collapsed="false">
      <c r="A318" s="7" t="s">
        <v>21</v>
      </c>
      <c r="B318" s="7" t="s">
        <v>489</v>
      </c>
      <c r="C318" s="7" t="s">
        <v>1283</v>
      </c>
      <c r="D318" s="7" t="n">
        <v>-1</v>
      </c>
      <c r="E318" s="7" t="n">
        <v>-156.98</v>
      </c>
      <c r="F318" s="7" t="n">
        <v>0</v>
      </c>
      <c r="G318" s="7" t="n">
        <v>0</v>
      </c>
    </row>
    <row r="319" customFormat="false" ht="15" hidden="false" customHeight="false" outlineLevel="0" collapsed="false">
      <c r="A319" s="7" t="s">
        <v>21</v>
      </c>
      <c r="B319" s="7" t="s">
        <v>463</v>
      </c>
      <c r="C319" s="7" t="s">
        <v>1283</v>
      </c>
      <c r="D319" s="7" t="n">
        <v>1</v>
      </c>
      <c r="E319" s="7" t="n">
        <v>125.58</v>
      </c>
      <c r="F319" s="7" t="n">
        <v>0</v>
      </c>
      <c r="G319" s="7" t="n">
        <v>0</v>
      </c>
    </row>
    <row r="320" customFormat="false" ht="15" hidden="false" customHeight="false" outlineLevel="0" collapsed="false">
      <c r="A320" s="7" t="s">
        <v>21</v>
      </c>
      <c r="B320" s="7" t="s">
        <v>463</v>
      </c>
      <c r="C320" s="7" t="s">
        <v>1283</v>
      </c>
      <c r="D320" s="7" t="n">
        <v>1</v>
      </c>
      <c r="E320" s="7" t="n">
        <v>146.51</v>
      </c>
      <c r="F320" s="7" t="n">
        <v>0</v>
      </c>
      <c r="G320" s="7" t="n">
        <v>0</v>
      </c>
    </row>
    <row r="321" customFormat="false" ht="15" hidden="false" customHeight="false" outlineLevel="0" collapsed="false">
      <c r="A321" s="7" t="s">
        <v>21</v>
      </c>
      <c r="B321" s="7" t="s">
        <v>463</v>
      </c>
      <c r="C321" s="7" t="s">
        <v>1283</v>
      </c>
      <c r="D321" s="7" t="n">
        <v>1</v>
      </c>
      <c r="E321" s="7" t="n">
        <v>156.98</v>
      </c>
      <c r="F321" s="7" t="n">
        <v>0</v>
      </c>
      <c r="G321" s="7" t="n">
        <v>0</v>
      </c>
    </row>
    <row r="322" customFormat="false" ht="15" hidden="false" customHeight="false" outlineLevel="0" collapsed="false">
      <c r="A322" s="7" t="s">
        <v>21</v>
      </c>
      <c r="B322" s="7" t="s">
        <v>413</v>
      </c>
      <c r="C322" s="7" t="s">
        <v>1284</v>
      </c>
      <c r="D322" s="7" t="n">
        <v>1</v>
      </c>
      <c r="E322" s="7" t="n">
        <v>225.3</v>
      </c>
      <c r="F322" s="7" t="n">
        <v>0</v>
      </c>
      <c r="G322" s="7" t="n">
        <v>0</v>
      </c>
    </row>
    <row r="323" customFormat="false" ht="15" hidden="false" customHeight="false" outlineLevel="0" collapsed="false">
      <c r="A323" s="7" t="s">
        <v>21</v>
      </c>
      <c r="B323" s="7" t="s">
        <v>413</v>
      </c>
      <c r="C323" s="7" t="s">
        <v>1284</v>
      </c>
      <c r="D323" s="7" t="n">
        <v>2</v>
      </c>
      <c r="E323" s="7" t="n">
        <v>524.88</v>
      </c>
      <c r="F323" s="7" t="n">
        <v>0</v>
      </c>
      <c r="G323" s="7" t="n">
        <v>0</v>
      </c>
    </row>
    <row r="324" customFormat="false" ht="15" hidden="false" customHeight="false" outlineLevel="0" collapsed="false">
      <c r="A324" s="7" t="s">
        <v>21</v>
      </c>
      <c r="B324" s="7" t="s">
        <v>413</v>
      </c>
      <c r="C324" s="7" t="s">
        <v>1284</v>
      </c>
      <c r="D324" s="7" t="n">
        <v>1</v>
      </c>
      <c r="E324" s="7" t="n">
        <v>226.73</v>
      </c>
      <c r="F324" s="7" t="n">
        <v>0</v>
      </c>
      <c r="G324" s="7" t="n">
        <v>0</v>
      </c>
    </row>
    <row r="325" customFormat="false" ht="15" hidden="false" customHeight="false" outlineLevel="0" collapsed="false">
      <c r="A325" s="7" t="s">
        <v>21</v>
      </c>
      <c r="B325" s="7" t="s">
        <v>500</v>
      </c>
      <c r="C325" s="7" t="s">
        <v>1285</v>
      </c>
      <c r="D325" s="7" t="n">
        <v>1</v>
      </c>
      <c r="E325" s="7" t="n">
        <v>140.57</v>
      </c>
      <c r="F325" s="7" t="n">
        <v>0</v>
      </c>
      <c r="G325" s="7" t="n">
        <v>0</v>
      </c>
    </row>
    <row r="326" customFormat="false" ht="15" hidden="false" customHeight="false" outlineLevel="0" collapsed="false">
      <c r="A326" s="7" t="s">
        <v>21</v>
      </c>
      <c r="B326" s="7" t="s">
        <v>500</v>
      </c>
      <c r="C326" s="7" t="s">
        <v>1285</v>
      </c>
      <c r="D326" s="7" t="n">
        <v>1</v>
      </c>
      <c r="E326" s="7" t="n">
        <v>132.32</v>
      </c>
      <c r="F326" s="7" t="n">
        <v>0</v>
      </c>
      <c r="G326" s="7" t="n">
        <v>0</v>
      </c>
    </row>
    <row r="327" customFormat="false" ht="15" hidden="false" customHeight="false" outlineLevel="0" collapsed="false">
      <c r="A327" s="7" t="s">
        <v>21</v>
      </c>
      <c r="B327" s="7" t="s">
        <v>552</v>
      </c>
      <c r="C327" s="7" t="s">
        <v>1285</v>
      </c>
      <c r="D327" s="7" t="n">
        <v>1</v>
      </c>
      <c r="E327" s="7" t="n">
        <v>140.57</v>
      </c>
      <c r="F327" s="7" t="n">
        <v>0</v>
      </c>
      <c r="G327" s="7" t="n">
        <v>0</v>
      </c>
    </row>
    <row r="328" customFormat="false" ht="15" hidden="false" customHeight="false" outlineLevel="0" collapsed="false">
      <c r="A328" s="7" t="s">
        <v>21</v>
      </c>
      <c r="B328" s="7" t="s">
        <v>553</v>
      </c>
      <c r="C328" s="7" t="s">
        <v>1286</v>
      </c>
      <c r="D328" s="7" t="n">
        <v>1</v>
      </c>
      <c r="E328" s="7" t="n">
        <v>140.57</v>
      </c>
      <c r="F328" s="7" t="n">
        <v>0</v>
      </c>
      <c r="G328" s="7" t="n">
        <v>0</v>
      </c>
    </row>
    <row r="329" customFormat="false" ht="15" hidden="false" customHeight="false" outlineLevel="0" collapsed="false">
      <c r="A329" s="7" t="s">
        <v>21</v>
      </c>
      <c r="B329" s="7" t="s">
        <v>638</v>
      </c>
      <c r="C329" s="7" t="s">
        <v>1287</v>
      </c>
      <c r="D329" s="7" t="n">
        <v>1</v>
      </c>
      <c r="E329" s="7" t="n">
        <v>109.64</v>
      </c>
      <c r="F329" s="7" t="n">
        <v>0</v>
      </c>
      <c r="G329" s="7" t="n">
        <v>0</v>
      </c>
    </row>
    <row r="330" customFormat="false" ht="15" hidden="false" customHeight="false" outlineLevel="0" collapsed="false">
      <c r="A330" s="7" t="s">
        <v>21</v>
      </c>
      <c r="B330" s="7" t="s">
        <v>638</v>
      </c>
      <c r="C330" s="7" t="s">
        <v>1287</v>
      </c>
      <c r="D330" s="7" t="n">
        <v>-1</v>
      </c>
      <c r="E330" s="7" t="n">
        <v>-101.14</v>
      </c>
      <c r="F330" s="7" t="n">
        <v>0</v>
      </c>
      <c r="G330" s="7" t="n">
        <v>0</v>
      </c>
    </row>
    <row r="331" customFormat="false" ht="15" hidden="false" customHeight="false" outlineLevel="0" collapsed="false">
      <c r="A331" s="7" t="s">
        <v>21</v>
      </c>
      <c r="B331" s="7" t="s">
        <v>313</v>
      </c>
      <c r="C331" s="7" t="s">
        <v>1287</v>
      </c>
      <c r="D331" s="7" t="n">
        <v>2</v>
      </c>
      <c r="E331" s="7" t="n">
        <v>219.28</v>
      </c>
      <c r="F331" s="7" t="n">
        <v>0</v>
      </c>
      <c r="G331" s="7" t="n">
        <v>0</v>
      </c>
    </row>
    <row r="332" customFormat="false" ht="15" hidden="false" customHeight="false" outlineLevel="0" collapsed="false">
      <c r="A332" s="7" t="s">
        <v>21</v>
      </c>
      <c r="B332" s="7" t="s">
        <v>313</v>
      </c>
      <c r="C332" s="7" t="s">
        <v>1287</v>
      </c>
      <c r="D332" s="7" t="n">
        <v>22</v>
      </c>
      <c r="E332" s="7" t="n">
        <v>2225.3</v>
      </c>
      <c r="F332" s="7" t="n">
        <v>0</v>
      </c>
      <c r="G332" s="7" t="n">
        <v>0</v>
      </c>
    </row>
    <row r="333" customFormat="false" ht="15" hidden="false" customHeight="false" outlineLevel="0" collapsed="false">
      <c r="A333" s="7" t="s">
        <v>21</v>
      </c>
      <c r="B333" s="7" t="s">
        <v>313</v>
      </c>
      <c r="C333" s="7" t="s">
        <v>1287</v>
      </c>
      <c r="D333" s="7" t="n">
        <v>2</v>
      </c>
      <c r="E333" s="7" t="n">
        <v>216.1</v>
      </c>
      <c r="F333" s="7" t="n">
        <v>0</v>
      </c>
      <c r="G333" s="7" t="n">
        <v>0</v>
      </c>
    </row>
    <row r="334" customFormat="false" ht="15" hidden="false" customHeight="false" outlineLevel="0" collapsed="false">
      <c r="A334" s="7" t="s">
        <v>21</v>
      </c>
      <c r="B334" s="7" t="s">
        <v>313</v>
      </c>
      <c r="C334" s="7" t="s">
        <v>1287</v>
      </c>
      <c r="D334" s="7" t="n">
        <v>-1</v>
      </c>
      <c r="E334" s="7" t="n">
        <v>-96.09</v>
      </c>
      <c r="F334" s="7" t="n">
        <v>0</v>
      </c>
      <c r="G334" s="7" t="n">
        <v>0</v>
      </c>
    </row>
    <row r="335" customFormat="false" ht="15" hidden="false" customHeight="false" outlineLevel="0" collapsed="false">
      <c r="A335" s="7" t="s">
        <v>21</v>
      </c>
      <c r="B335" s="7" t="s">
        <v>313</v>
      </c>
      <c r="C335" s="7" t="s">
        <v>1287</v>
      </c>
      <c r="D335" s="7" t="n">
        <v>1</v>
      </c>
      <c r="E335" s="7" t="n">
        <v>118.08</v>
      </c>
      <c r="F335" s="7" t="n">
        <v>0</v>
      </c>
      <c r="G335" s="7" t="n">
        <v>0</v>
      </c>
    </row>
    <row r="336" customFormat="false" ht="15" hidden="false" customHeight="false" outlineLevel="0" collapsed="false">
      <c r="A336" s="7" t="s">
        <v>21</v>
      </c>
      <c r="B336" s="7" t="s">
        <v>313</v>
      </c>
      <c r="C336" s="7" t="s">
        <v>1287</v>
      </c>
      <c r="D336" s="7" t="n">
        <v>3</v>
      </c>
      <c r="E336" s="7" t="n">
        <v>326.79</v>
      </c>
      <c r="F336" s="7" t="n">
        <v>0</v>
      </c>
      <c r="G336" s="7" t="n">
        <v>0</v>
      </c>
    </row>
    <row r="337" customFormat="false" ht="15" hidden="false" customHeight="false" outlineLevel="0" collapsed="false">
      <c r="A337" s="7" t="s">
        <v>21</v>
      </c>
      <c r="B337" s="7" t="s">
        <v>313</v>
      </c>
      <c r="C337" s="7" t="s">
        <v>1287</v>
      </c>
      <c r="D337" s="7" t="n">
        <v>4</v>
      </c>
      <c r="E337" s="7" t="n">
        <v>506.04</v>
      </c>
      <c r="F337" s="7" t="n">
        <v>0</v>
      </c>
      <c r="G337" s="7" t="n">
        <v>0</v>
      </c>
    </row>
    <row r="338" customFormat="false" ht="15" hidden="false" customHeight="false" outlineLevel="0" collapsed="false">
      <c r="A338" s="7" t="s">
        <v>21</v>
      </c>
      <c r="B338" s="7" t="s">
        <v>313</v>
      </c>
      <c r="C338" s="7" t="s">
        <v>1287</v>
      </c>
      <c r="D338" s="7" t="n">
        <v>2</v>
      </c>
      <c r="E338" s="7" t="n">
        <v>231.54</v>
      </c>
      <c r="F338" s="7" t="n">
        <v>0</v>
      </c>
      <c r="G338" s="7" t="n">
        <v>0</v>
      </c>
    </row>
    <row r="339" customFormat="false" ht="15" hidden="false" customHeight="false" outlineLevel="0" collapsed="false">
      <c r="A339" s="7" t="s">
        <v>21</v>
      </c>
      <c r="B339" s="7" t="s">
        <v>391</v>
      </c>
      <c r="C339" s="7" t="s">
        <v>1287</v>
      </c>
      <c r="D339" s="7" t="n">
        <v>7</v>
      </c>
      <c r="E339" s="7" t="n">
        <v>708.05</v>
      </c>
      <c r="F339" s="7" t="n">
        <v>0</v>
      </c>
      <c r="G339" s="7" t="n">
        <v>0</v>
      </c>
    </row>
    <row r="340" customFormat="false" ht="15" hidden="false" customHeight="false" outlineLevel="0" collapsed="false">
      <c r="A340" s="7" t="s">
        <v>21</v>
      </c>
      <c r="B340" s="7" t="s">
        <v>391</v>
      </c>
      <c r="C340" s="7" t="s">
        <v>1287</v>
      </c>
      <c r="D340" s="7" t="n">
        <v>-1</v>
      </c>
      <c r="E340" s="7" t="n">
        <v>-96.09</v>
      </c>
      <c r="F340" s="7" t="n">
        <v>0</v>
      </c>
      <c r="G340" s="7" t="n">
        <v>0</v>
      </c>
    </row>
    <row r="341" customFormat="false" ht="15" hidden="false" customHeight="false" outlineLevel="0" collapsed="false">
      <c r="A341" s="7" t="s">
        <v>21</v>
      </c>
      <c r="B341" s="7" t="s">
        <v>391</v>
      </c>
      <c r="C341" s="7" t="s">
        <v>1287</v>
      </c>
      <c r="D341" s="7" t="n">
        <v>3</v>
      </c>
      <c r="E341" s="7" t="n">
        <v>326.79</v>
      </c>
      <c r="F341" s="7" t="n">
        <v>0</v>
      </c>
      <c r="G341" s="7" t="n">
        <v>0</v>
      </c>
    </row>
    <row r="342" customFormat="false" ht="15" hidden="false" customHeight="false" outlineLevel="0" collapsed="false">
      <c r="A342" s="7" t="s">
        <v>21</v>
      </c>
      <c r="B342" s="7" t="s">
        <v>391</v>
      </c>
      <c r="C342" s="7" t="s">
        <v>1287</v>
      </c>
      <c r="D342" s="7" t="n">
        <v>1</v>
      </c>
      <c r="E342" s="7" t="n">
        <v>108.05</v>
      </c>
      <c r="F342" s="7" t="n">
        <v>0</v>
      </c>
      <c r="G342" s="7" t="n">
        <v>0</v>
      </c>
    </row>
    <row r="343" customFormat="false" ht="15" hidden="false" customHeight="false" outlineLevel="0" collapsed="false">
      <c r="A343" s="7" t="s">
        <v>21</v>
      </c>
      <c r="B343" s="7" t="s">
        <v>391</v>
      </c>
      <c r="C343" s="7" t="s">
        <v>1287</v>
      </c>
      <c r="D343" s="7" t="n">
        <v>2</v>
      </c>
      <c r="E343" s="7" t="n">
        <v>231.54</v>
      </c>
      <c r="F343" s="7" t="n">
        <v>0</v>
      </c>
      <c r="G343" s="7" t="n">
        <v>0</v>
      </c>
    </row>
    <row r="344" customFormat="false" ht="15" hidden="false" customHeight="false" outlineLevel="0" collapsed="false">
      <c r="A344" s="7" t="s">
        <v>21</v>
      </c>
      <c r="B344" s="7" t="s">
        <v>490</v>
      </c>
      <c r="C344" s="7" t="s">
        <v>1288</v>
      </c>
      <c r="D344" s="7" t="n">
        <v>-1</v>
      </c>
      <c r="E344" s="7" t="n">
        <v>-307.23</v>
      </c>
      <c r="F344" s="7" t="n">
        <v>0</v>
      </c>
      <c r="G344" s="7" t="n">
        <v>0</v>
      </c>
    </row>
    <row r="345" customFormat="false" ht="15" hidden="false" customHeight="false" outlineLevel="0" collapsed="false">
      <c r="A345" s="7" t="s">
        <v>21</v>
      </c>
      <c r="B345" s="7" t="s">
        <v>440</v>
      </c>
      <c r="C345" s="7" t="s">
        <v>1288</v>
      </c>
      <c r="D345" s="7" t="n">
        <v>2</v>
      </c>
      <c r="E345" s="7" t="n">
        <v>573.5</v>
      </c>
      <c r="F345" s="7" t="n">
        <v>0</v>
      </c>
      <c r="G345" s="7" t="n">
        <v>0</v>
      </c>
    </row>
    <row r="346" customFormat="false" ht="15" hidden="false" customHeight="false" outlineLevel="0" collapsed="false">
      <c r="A346" s="7" t="s">
        <v>21</v>
      </c>
      <c r="B346" s="7" t="s">
        <v>517</v>
      </c>
      <c r="C346" s="7" t="s">
        <v>1289</v>
      </c>
      <c r="D346" s="7" t="n">
        <v>1</v>
      </c>
      <c r="E346" s="7" t="n">
        <v>213.01</v>
      </c>
      <c r="F346" s="7" t="n">
        <v>0</v>
      </c>
      <c r="G346" s="7" t="n">
        <v>0</v>
      </c>
    </row>
    <row r="347" customFormat="false" ht="15" hidden="false" customHeight="false" outlineLevel="0" collapsed="false">
      <c r="A347" s="7" t="s">
        <v>21</v>
      </c>
      <c r="B347" s="7" t="s">
        <v>249</v>
      </c>
      <c r="C347" s="7" t="s">
        <v>1290</v>
      </c>
      <c r="D347" s="7" t="n">
        <v>76</v>
      </c>
      <c r="E347" s="7" t="n">
        <v>2525.63</v>
      </c>
      <c r="F347" s="7" t="n">
        <v>0</v>
      </c>
      <c r="G347" s="7" t="n">
        <v>0</v>
      </c>
    </row>
    <row r="348" customFormat="false" ht="15" hidden="false" customHeight="false" outlineLevel="0" collapsed="false">
      <c r="A348" s="7" t="s">
        <v>21</v>
      </c>
      <c r="B348" s="7" t="s">
        <v>249</v>
      </c>
      <c r="C348" s="7" t="s">
        <v>1290</v>
      </c>
      <c r="D348" s="7" t="n">
        <v>20</v>
      </c>
      <c r="E348" s="7" t="n">
        <v>660.93</v>
      </c>
      <c r="F348" s="7" t="n">
        <v>0</v>
      </c>
      <c r="G348" s="7" t="n">
        <v>0</v>
      </c>
    </row>
    <row r="349" customFormat="false" ht="15" hidden="false" customHeight="false" outlineLevel="0" collapsed="false">
      <c r="A349" s="7" t="s">
        <v>21</v>
      </c>
      <c r="B349" s="7" t="s">
        <v>249</v>
      </c>
      <c r="C349" s="7" t="s">
        <v>1290</v>
      </c>
      <c r="D349" s="7" t="n">
        <v>1</v>
      </c>
      <c r="E349" s="7" t="n">
        <v>30.84</v>
      </c>
      <c r="F349" s="7" t="n">
        <v>0</v>
      </c>
      <c r="G349" s="7" t="n">
        <v>0</v>
      </c>
    </row>
    <row r="350" customFormat="false" ht="15" hidden="false" customHeight="false" outlineLevel="0" collapsed="false">
      <c r="A350" s="7" t="s">
        <v>21</v>
      </c>
      <c r="B350" s="7" t="s">
        <v>249</v>
      </c>
      <c r="C350" s="7" t="s">
        <v>1290</v>
      </c>
      <c r="D350" s="7" t="n">
        <v>2</v>
      </c>
      <c r="E350" s="7" t="n">
        <v>57.28</v>
      </c>
      <c r="F350" s="7" t="n">
        <v>0</v>
      </c>
      <c r="G350" s="7" t="n">
        <v>0</v>
      </c>
    </row>
    <row r="351" customFormat="false" ht="15" hidden="false" customHeight="false" outlineLevel="0" collapsed="false">
      <c r="A351" s="7" t="s">
        <v>21</v>
      </c>
      <c r="B351" s="7" t="s">
        <v>249</v>
      </c>
      <c r="C351" s="7" t="s">
        <v>1290</v>
      </c>
      <c r="D351" s="7" t="n">
        <v>49</v>
      </c>
      <c r="E351" s="7" t="n">
        <v>1329.37</v>
      </c>
      <c r="F351" s="7" t="n">
        <v>0</v>
      </c>
      <c r="G351" s="7" t="n">
        <v>0</v>
      </c>
    </row>
    <row r="352" customFormat="false" ht="15" hidden="false" customHeight="false" outlineLevel="0" collapsed="false">
      <c r="A352" s="7" t="s">
        <v>21</v>
      </c>
      <c r="B352" s="7" t="s">
        <v>249</v>
      </c>
      <c r="C352" s="7" t="s">
        <v>1290</v>
      </c>
      <c r="D352" s="7" t="n">
        <v>8</v>
      </c>
      <c r="E352" s="7" t="n">
        <v>230.4</v>
      </c>
      <c r="F352" s="7" t="n">
        <v>0</v>
      </c>
      <c r="G352" s="7" t="n">
        <v>0</v>
      </c>
    </row>
    <row r="353" customFormat="false" ht="15" hidden="false" customHeight="false" outlineLevel="0" collapsed="false">
      <c r="A353" s="7" t="s">
        <v>21</v>
      </c>
      <c r="B353" s="7" t="s">
        <v>249</v>
      </c>
      <c r="C353" s="7" t="s">
        <v>1290</v>
      </c>
      <c r="D353" s="7" t="n">
        <v>95</v>
      </c>
      <c r="E353" s="7" t="n">
        <v>2393.05</v>
      </c>
      <c r="F353" s="7" t="n">
        <v>0</v>
      </c>
      <c r="G353" s="7" t="n">
        <v>0</v>
      </c>
    </row>
    <row r="354" customFormat="false" ht="15" hidden="false" customHeight="false" outlineLevel="0" collapsed="false">
      <c r="A354" s="7" t="s">
        <v>21</v>
      </c>
      <c r="B354" s="7" t="s">
        <v>249</v>
      </c>
      <c r="C354" s="7" t="s">
        <v>1290</v>
      </c>
      <c r="D354" s="7" t="n">
        <v>5</v>
      </c>
      <c r="E354" s="7" t="n">
        <v>119.65</v>
      </c>
      <c r="F354" s="7" t="n">
        <v>0</v>
      </c>
      <c r="G354" s="7" t="n">
        <v>0</v>
      </c>
    </row>
    <row r="355" customFormat="false" ht="15" hidden="false" customHeight="false" outlineLevel="0" collapsed="false">
      <c r="A355" s="7" t="s">
        <v>21</v>
      </c>
      <c r="B355" s="7" t="s">
        <v>249</v>
      </c>
      <c r="C355" s="7" t="s">
        <v>1290</v>
      </c>
      <c r="D355" s="7" t="n">
        <v>1</v>
      </c>
      <c r="E355" s="7" t="n">
        <v>31.9</v>
      </c>
      <c r="F355" s="7" t="n">
        <v>0</v>
      </c>
      <c r="G355" s="7" t="n">
        <v>0</v>
      </c>
    </row>
    <row r="356" customFormat="false" ht="15" hidden="false" customHeight="false" outlineLevel="0" collapsed="false">
      <c r="A356" s="7" t="s">
        <v>21</v>
      </c>
      <c r="B356" s="7" t="s">
        <v>249</v>
      </c>
      <c r="C356" s="7" t="s">
        <v>1290</v>
      </c>
      <c r="D356" s="7" t="n">
        <v>9</v>
      </c>
      <c r="E356" s="7" t="n">
        <v>279.16</v>
      </c>
      <c r="F356" s="7" t="n">
        <v>0</v>
      </c>
      <c r="G356" s="7" t="n">
        <v>0</v>
      </c>
    </row>
    <row r="357" customFormat="false" ht="15" hidden="false" customHeight="false" outlineLevel="0" collapsed="false">
      <c r="A357" s="7" t="s">
        <v>21</v>
      </c>
      <c r="B357" s="7" t="s">
        <v>223</v>
      </c>
      <c r="C357" s="7" t="s">
        <v>1290</v>
      </c>
      <c r="D357" s="7" t="n">
        <v>3</v>
      </c>
      <c r="E357" s="7" t="n">
        <v>85.92</v>
      </c>
      <c r="F357" s="7" t="n">
        <v>0</v>
      </c>
      <c r="G357" s="7" t="n">
        <v>0</v>
      </c>
    </row>
    <row r="358" customFormat="false" ht="15" hidden="false" customHeight="false" outlineLevel="0" collapsed="false">
      <c r="A358" s="7" t="s">
        <v>21</v>
      </c>
      <c r="B358" s="7" t="s">
        <v>223</v>
      </c>
      <c r="C358" s="7" t="s">
        <v>1290</v>
      </c>
      <c r="D358" s="7" t="n">
        <v>21</v>
      </c>
      <c r="E358" s="7" t="n">
        <v>694.01</v>
      </c>
      <c r="F358" s="7" t="n">
        <v>0</v>
      </c>
      <c r="G358" s="7" t="n">
        <v>0</v>
      </c>
    </row>
    <row r="359" customFormat="false" ht="15" hidden="false" customHeight="false" outlineLevel="0" collapsed="false">
      <c r="A359" s="7" t="s">
        <v>21</v>
      </c>
      <c r="B359" s="7" t="s">
        <v>223</v>
      </c>
      <c r="C359" s="7" t="s">
        <v>1290</v>
      </c>
      <c r="D359" s="7" t="n">
        <v>1</v>
      </c>
      <c r="E359" s="7" t="n">
        <v>31.72</v>
      </c>
      <c r="F359" s="7" t="n">
        <v>0</v>
      </c>
      <c r="G359" s="7" t="n">
        <v>0</v>
      </c>
    </row>
    <row r="360" customFormat="false" ht="15" hidden="false" customHeight="false" outlineLevel="0" collapsed="false">
      <c r="A360" s="7" t="s">
        <v>21</v>
      </c>
      <c r="B360" s="7" t="s">
        <v>223</v>
      </c>
      <c r="C360" s="7" t="s">
        <v>1290</v>
      </c>
      <c r="D360" s="7" t="n">
        <v>87</v>
      </c>
      <c r="E360" s="7" t="n">
        <v>2891.17</v>
      </c>
      <c r="F360" s="7" t="n">
        <v>0</v>
      </c>
      <c r="G360" s="7" t="n">
        <v>0</v>
      </c>
    </row>
    <row r="361" customFormat="false" ht="15" hidden="false" customHeight="false" outlineLevel="0" collapsed="false">
      <c r="A361" s="7" t="s">
        <v>21</v>
      </c>
      <c r="B361" s="7" t="s">
        <v>223</v>
      </c>
      <c r="C361" s="7" t="s">
        <v>1290</v>
      </c>
      <c r="D361" s="7" t="n">
        <v>2</v>
      </c>
      <c r="E361" s="7" t="n">
        <v>53.18</v>
      </c>
      <c r="F361" s="7" t="n">
        <v>0</v>
      </c>
      <c r="G361" s="7" t="n">
        <v>0</v>
      </c>
    </row>
    <row r="362" customFormat="false" ht="15" hidden="false" customHeight="false" outlineLevel="0" collapsed="false">
      <c r="A362" s="7" t="s">
        <v>21</v>
      </c>
      <c r="B362" s="7" t="s">
        <v>223</v>
      </c>
      <c r="C362" s="7" t="s">
        <v>1290</v>
      </c>
      <c r="D362" s="7" t="n">
        <v>1</v>
      </c>
      <c r="E362" s="7" t="n">
        <v>31.9</v>
      </c>
      <c r="F362" s="7" t="n">
        <v>0</v>
      </c>
      <c r="G362" s="7" t="n">
        <v>0</v>
      </c>
    </row>
    <row r="363" customFormat="false" ht="15" hidden="false" customHeight="false" outlineLevel="0" collapsed="false">
      <c r="A363" s="7" t="s">
        <v>21</v>
      </c>
      <c r="B363" s="7" t="s">
        <v>223</v>
      </c>
      <c r="C363" s="7" t="s">
        <v>1290</v>
      </c>
      <c r="D363" s="7" t="n">
        <v>5</v>
      </c>
      <c r="E363" s="7" t="n">
        <v>155.09</v>
      </c>
      <c r="F363" s="7" t="n">
        <v>0</v>
      </c>
      <c r="G363" s="7" t="n">
        <v>0</v>
      </c>
    </row>
    <row r="364" customFormat="false" ht="15" hidden="false" customHeight="false" outlineLevel="0" collapsed="false">
      <c r="A364" s="7" t="s">
        <v>21</v>
      </c>
      <c r="B364" s="7" t="s">
        <v>223</v>
      </c>
      <c r="C364" s="7" t="s">
        <v>1290</v>
      </c>
      <c r="D364" s="7" t="n">
        <v>6</v>
      </c>
      <c r="E364" s="7" t="n">
        <v>143.58</v>
      </c>
      <c r="F364" s="7" t="n">
        <v>0</v>
      </c>
      <c r="G364" s="7" t="n">
        <v>0</v>
      </c>
    </row>
    <row r="365" customFormat="false" ht="15" hidden="false" customHeight="false" outlineLevel="0" collapsed="false">
      <c r="A365" s="7" t="s">
        <v>21</v>
      </c>
      <c r="B365" s="7" t="s">
        <v>223</v>
      </c>
      <c r="C365" s="7" t="s">
        <v>1290</v>
      </c>
      <c r="D365" s="7" t="n">
        <v>1</v>
      </c>
      <c r="E365" s="7" t="n">
        <v>26.44</v>
      </c>
      <c r="F365" s="7" t="n">
        <v>0</v>
      </c>
      <c r="G365" s="7" t="n">
        <v>0</v>
      </c>
    </row>
    <row r="366" customFormat="false" ht="15" hidden="false" customHeight="false" outlineLevel="0" collapsed="false">
      <c r="A366" s="7" t="s">
        <v>21</v>
      </c>
      <c r="B366" s="7" t="s">
        <v>223</v>
      </c>
      <c r="C366" s="7" t="s">
        <v>1290</v>
      </c>
      <c r="D366" s="7" t="n">
        <v>11</v>
      </c>
      <c r="E366" s="7" t="n">
        <v>316.8</v>
      </c>
      <c r="F366" s="7" t="n">
        <v>0</v>
      </c>
      <c r="G366" s="7" t="n">
        <v>0</v>
      </c>
    </row>
    <row r="367" customFormat="false" ht="15" hidden="false" customHeight="false" outlineLevel="0" collapsed="false">
      <c r="A367" s="7" t="s">
        <v>21</v>
      </c>
      <c r="B367" s="7" t="s">
        <v>223</v>
      </c>
      <c r="C367" s="7" t="s">
        <v>1290</v>
      </c>
      <c r="D367" s="7" t="n">
        <v>48</v>
      </c>
      <c r="E367" s="7" t="n">
        <v>1302.24</v>
      </c>
      <c r="F367" s="7" t="n">
        <v>0</v>
      </c>
      <c r="G367" s="7" t="n">
        <v>0</v>
      </c>
    </row>
    <row r="368" customFormat="false" ht="15" hidden="false" customHeight="false" outlineLevel="0" collapsed="false">
      <c r="A368" s="7" t="s">
        <v>21</v>
      </c>
      <c r="B368" s="7" t="s">
        <v>223</v>
      </c>
      <c r="C368" s="7" t="s">
        <v>1290</v>
      </c>
      <c r="D368" s="7" t="n">
        <v>182</v>
      </c>
      <c r="E368" s="7" t="n">
        <v>4584.58</v>
      </c>
      <c r="F368" s="7" t="n">
        <v>0</v>
      </c>
      <c r="G368" s="7" t="n">
        <v>0</v>
      </c>
    </row>
    <row r="369" customFormat="false" ht="15" hidden="false" customHeight="false" outlineLevel="0" collapsed="false">
      <c r="A369" s="7" t="s">
        <v>21</v>
      </c>
      <c r="B369" s="7" t="s">
        <v>253</v>
      </c>
      <c r="C369" s="7" t="s">
        <v>1290</v>
      </c>
      <c r="D369" s="7" t="n">
        <v>-1</v>
      </c>
      <c r="E369" s="7" t="n">
        <v>-28.31</v>
      </c>
      <c r="F369" s="7" t="n">
        <v>0</v>
      </c>
      <c r="G369" s="7" t="n">
        <v>0</v>
      </c>
    </row>
    <row r="370" customFormat="false" ht="15" hidden="false" customHeight="false" outlineLevel="0" collapsed="false">
      <c r="A370" s="7" t="s">
        <v>21</v>
      </c>
      <c r="B370" s="7" t="s">
        <v>253</v>
      </c>
      <c r="C370" s="7" t="s">
        <v>1290</v>
      </c>
      <c r="D370" s="7" t="n">
        <v>18</v>
      </c>
      <c r="E370" s="7" t="n">
        <v>594.86</v>
      </c>
      <c r="F370" s="7" t="n">
        <v>0</v>
      </c>
      <c r="G370" s="7" t="n">
        <v>0</v>
      </c>
    </row>
    <row r="371" customFormat="false" ht="15" hidden="false" customHeight="false" outlineLevel="0" collapsed="false">
      <c r="A371" s="7" t="s">
        <v>21</v>
      </c>
      <c r="B371" s="7" t="s">
        <v>253</v>
      </c>
      <c r="C371" s="7" t="s">
        <v>1290</v>
      </c>
      <c r="D371" s="7" t="n">
        <v>54</v>
      </c>
      <c r="E371" s="7" t="n">
        <v>1465.02</v>
      </c>
      <c r="F371" s="7" t="n">
        <v>0</v>
      </c>
      <c r="G371" s="7" t="n">
        <v>0</v>
      </c>
    </row>
    <row r="372" customFormat="false" ht="15" hidden="false" customHeight="false" outlineLevel="0" collapsed="false">
      <c r="A372" s="7" t="s">
        <v>21</v>
      </c>
      <c r="B372" s="7" t="s">
        <v>253</v>
      </c>
      <c r="C372" s="7" t="s">
        <v>1290</v>
      </c>
      <c r="D372" s="7" t="n">
        <v>63</v>
      </c>
      <c r="E372" s="7" t="n">
        <v>2093.57</v>
      </c>
      <c r="F372" s="7" t="n">
        <v>0</v>
      </c>
      <c r="G372" s="7" t="n">
        <v>0</v>
      </c>
    </row>
    <row r="373" customFormat="false" ht="15" hidden="false" customHeight="false" outlineLevel="0" collapsed="false">
      <c r="A373" s="7" t="s">
        <v>21</v>
      </c>
      <c r="B373" s="7" t="s">
        <v>253</v>
      </c>
      <c r="C373" s="7" t="s">
        <v>1290</v>
      </c>
      <c r="D373" s="7" t="n">
        <v>5</v>
      </c>
      <c r="E373" s="7" t="n">
        <v>155.1</v>
      </c>
      <c r="F373" s="7" t="n">
        <v>0</v>
      </c>
      <c r="G373" s="7" t="n">
        <v>0</v>
      </c>
    </row>
    <row r="374" customFormat="false" ht="15" hidden="false" customHeight="false" outlineLevel="0" collapsed="false">
      <c r="A374" s="7" t="s">
        <v>21</v>
      </c>
      <c r="B374" s="7" t="s">
        <v>253</v>
      </c>
      <c r="C374" s="7" t="s">
        <v>1290</v>
      </c>
      <c r="D374" s="7" t="n">
        <v>8</v>
      </c>
      <c r="E374" s="7" t="n">
        <v>230.4</v>
      </c>
      <c r="F374" s="7" t="n">
        <v>0</v>
      </c>
      <c r="G374" s="7" t="n">
        <v>0</v>
      </c>
    </row>
    <row r="375" customFormat="false" ht="15" hidden="false" customHeight="false" outlineLevel="0" collapsed="false">
      <c r="A375" s="7" t="s">
        <v>21</v>
      </c>
      <c r="B375" s="7" t="s">
        <v>253</v>
      </c>
      <c r="C375" s="7" t="s">
        <v>1290</v>
      </c>
      <c r="D375" s="7" t="n">
        <v>7</v>
      </c>
      <c r="E375" s="7" t="n">
        <v>167.51</v>
      </c>
      <c r="F375" s="7" t="n">
        <v>0</v>
      </c>
      <c r="G375" s="7" t="n">
        <v>0</v>
      </c>
    </row>
    <row r="376" customFormat="false" ht="15" hidden="false" customHeight="false" outlineLevel="0" collapsed="false">
      <c r="A376" s="7" t="s">
        <v>21</v>
      </c>
      <c r="B376" s="7" t="s">
        <v>253</v>
      </c>
      <c r="C376" s="7" t="s">
        <v>1290</v>
      </c>
      <c r="D376" s="7" t="n">
        <v>2</v>
      </c>
      <c r="E376" s="7" t="n">
        <v>63.81</v>
      </c>
      <c r="F376" s="7" t="n">
        <v>0</v>
      </c>
      <c r="G376" s="7" t="n">
        <v>0</v>
      </c>
    </row>
    <row r="377" customFormat="false" ht="15" hidden="false" customHeight="false" outlineLevel="0" collapsed="false">
      <c r="A377" s="7" t="s">
        <v>21</v>
      </c>
      <c r="B377" s="7" t="s">
        <v>253</v>
      </c>
      <c r="C377" s="7" t="s">
        <v>1290</v>
      </c>
      <c r="D377" s="7" t="n">
        <v>-1</v>
      </c>
      <c r="E377" s="7" t="n">
        <v>-29.07</v>
      </c>
      <c r="F377" s="7" t="n">
        <v>0</v>
      </c>
      <c r="G377" s="7" t="n">
        <v>0</v>
      </c>
    </row>
    <row r="378" customFormat="false" ht="15" hidden="false" customHeight="false" outlineLevel="0" collapsed="false">
      <c r="A378" s="7" t="s">
        <v>21</v>
      </c>
      <c r="B378" s="7" t="s">
        <v>253</v>
      </c>
      <c r="C378" s="7" t="s">
        <v>1290</v>
      </c>
      <c r="D378" s="7" t="n">
        <v>106</v>
      </c>
      <c r="E378" s="7" t="n">
        <v>2670.14</v>
      </c>
      <c r="F378" s="7" t="n">
        <v>0</v>
      </c>
      <c r="G378" s="7" t="n">
        <v>0</v>
      </c>
    </row>
    <row r="379" customFormat="false" ht="15" hidden="false" customHeight="false" outlineLevel="0" collapsed="false">
      <c r="A379" s="7" t="s">
        <v>21</v>
      </c>
      <c r="B379" s="7" t="s">
        <v>317</v>
      </c>
      <c r="C379" s="7" t="s">
        <v>1290</v>
      </c>
      <c r="D379" s="7" t="n">
        <v>1</v>
      </c>
      <c r="E379" s="7" t="n">
        <v>30.84</v>
      </c>
      <c r="F379" s="7" t="n">
        <v>0</v>
      </c>
      <c r="G379" s="7" t="n">
        <v>0</v>
      </c>
    </row>
    <row r="380" customFormat="false" ht="15" hidden="false" customHeight="false" outlineLevel="0" collapsed="false">
      <c r="A380" s="7" t="s">
        <v>21</v>
      </c>
      <c r="B380" s="7" t="s">
        <v>317</v>
      </c>
      <c r="C380" s="7" t="s">
        <v>1290</v>
      </c>
      <c r="D380" s="7" t="n">
        <v>7</v>
      </c>
      <c r="E380" s="7" t="n">
        <v>201.6</v>
      </c>
      <c r="F380" s="7" t="n">
        <v>0</v>
      </c>
      <c r="G380" s="7" t="n">
        <v>0</v>
      </c>
    </row>
    <row r="381" customFormat="false" ht="15" hidden="false" customHeight="false" outlineLevel="0" collapsed="false">
      <c r="A381" s="7" t="s">
        <v>21</v>
      </c>
      <c r="B381" s="7" t="s">
        <v>317</v>
      </c>
      <c r="C381" s="7" t="s">
        <v>1290</v>
      </c>
      <c r="D381" s="7" t="n">
        <v>-2</v>
      </c>
      <c r="E381" s="7" t="n">
        <v>-66.1</v>
      </c>
      <c r="F381" s="7" t="n">
        <v>0</v>
      </c>
      <c r="G381" s="7" t="n">
        <v>0</v>
      </c>
    </row>
    <row r="382" customFormat="false" ht="15" hidden="false" customHeight="false" outlineLevel="0" collapsed="false">
      <c r="A382" s="7" t="s">
        <v>21</v>
      </c>
      <c r="B382" s="7" t="s">
        <v>317</v>
      </c>
      <c r="C382" s="7" t="s">
        <v>1290</v>
      </c>
      <c r="D382" s="7" t="n">
        <v>9</v>
      </c>
      <c r="E382" s="7" t="n">
        <v>297.42</v>
      </c>
      <c r="F382" s="7" t="n">
        <v>0</v>
      </c>
      <c r="G382" s="7" t="n">
        <v>0</v>
      </c>
    </row>
    <row r="383" customFormat="false" ht="15" hidden="false" customHeight="false" outlineLevel="0" collapsed="false">
      <c r="A383" s="7" t="s">
        <v>21</v>
      </c>
      <c r="B383" s="7" t="s">
        <v>317</v>
      </c>
      <c r="C383" s="7" t="s">
        <v>1290</v>
      </c>
      <c r="D383" s="7" t="n">
        <v>3</v>
      </c>
      <c r="E383" s="7" t="n">
        <v>71.79</v>
      </c>
      <c r="F383" s="7" t="n">
        <v>0</v>
      </c>
      <c r="G383" s="7" t="n">
        <v>0</v>
      </c>
    </row>
    <row r="384" customFormat="false" ht="15" hidden="false" customHeight="false" outlineLevel="0" collapsed="false">
      <c r="A384" s="7" t="s">
        <v>21</v>
      </c>
      <c r="B384" s="7" t="s">
        <v>317</v>
      </c>
      <c r="C384" s="7" t="s">
        <v>1290</v>
      </c>
      <c r="D384" s="7" t="n">
        <v>18</v>
      </c>
      <c r="E384" s="7" t="n">
        <v>488.34</v>
      </c>
      <c r="F384" s="7" t="n">
        <v>0</v>
      </c>
      <c r="G384" s="7" t="n">
        <v>0</v>
      </c>
    </row>
    <row r="385" customFormat="false" ht="15" hidden="false" customHeight="false" outlineLevel="0" collapsed="false">
      <c r="A385" s="7" t="s">
        <v>21</v>
      </c>
      <c r="B385" s="7" t="s">
        <v>317</v>
      </c>
      <c r="C385" s="7" t="s">
        <v>1290</v>
      </c>
      <c r="D385" s="7" t="n">
        <v>41</v>
      </c>
      <c r="E385" s="7" t="n">
        <v>1362.5</v>
      </c>
      <c r="F385" s="7" t="n">
        <v>0</v>
      </c>
      <c r="G385" s="7" t="n">
        <v>0</v>
      </c>
    </row>
    <row r="386" customFormat="false" ht="15" hidden="false" customHeight="false" outlineLevel="0" collapsed="false">
      <c r="A386" s="7" t="s">
        <v>21</v>
      </c>
      <c r="B386" s="7" t="s">
        <v>317</v>
      </c>
      <c r="C386" s="7" t="s">
        <v>1290</v>
      </c>
      <c r="D386" s="7" t="n">
        <v>2</v>
      </c>
      <c r="E386" s="7" t="n">
        <v>62.04</v>
      </c>
      <c r="F386" s="7" t="n">
        <v>0</v>
      </c>
      <c r="G386" s="7" t="n">
        <v>0</v>
      </c>
    </row>
    <row r="387" customFormat="false" ht="15" hidden="false" customHeight="false" outlineLevel="0" collapsed="false">
      <c r="A387" s="7" t="s">
        <v>21</v>
      </c>
      <c r="B387" s="7" t="s">
        <v>317</v>
      </c>
      <c r="C387" s="7" t="s">
        <v>1290</v>
      </c>
      <c r="D387" s="7" t="n">
        <v>1</v>
      </c>
      <c r="E387" s="7" t="n">
        <v>29.07</v>
      </c>
      <c r="F387" s="7" t="n">
        <v>0</v>
      </c>
      <c r="G387" s="7" t="n">
        <v>0</v>
      </c>
    </row>
    <row r="388" customFormat="false" ht="15" hidden="false" customHeight="false" outlineLevel="0" collapsed="false">
      <c r="A388" s="7" t="s">
        <v>21</v>
      </c>
      <c r="B388" s="7" t="s">
        <v>317</v>
      </c>
      <c r="C388" s="7" t="s">
        <v>1290</v>
      </c>
      <c r="D388" s="7" t="n">
        <v>38</v>
      </c>
      <c r="E388" s="7" t="n">
        <v>957.22</v>
      </c>
      <c r="F388" s="7" t="n">
        <v>0</v>
      </c>
      <c r="G388" s="7" t="n">
        <v>0</v>
      </c>
    </row>
    <row r="389" customFormat="false" ht="15" hidden="false" customHeight="false" outlineLevel="0" collapsed="false">
      <c r="A389" s="7" t="s">
        <v>21</v>
      </c>
      <c r="B389" s="7" t="s">
        <v>570</v>
      </c>
      <c r="C389" s="7" t="s">
        <v>1290</v>
      </c>
      <c r="D389" s="7" t="n">
        <v>1</v>
      </c>
      <c r="E389" s="7" t="n">
        <v>31.02</v>
      </c>
      <c r="F389" s="7" t="n">
        <v>0</v>
      </c>
      <c r="G389" s="7" t="n">
        <v>0</v>
      </c>
    </row>
    <row r="390" customFormat="false" ht="15" hidden="false" customHeight="false" outlineLevel="0" collapsed="false">
      <c r="A390" s="7" t="s">
        <v>21</v>
      </c>
      <c r="B390" s="7" t="s">
        <v>570</v>
      </c>
      <c r="C390" s="7" t="s">
        <v>1290</v>
      </c>
      <c r="D390" s="7" t="n">
        <v>1</v>
      </c>
      <c r="E390" s="7" t="n">
        <v>25.19</v>
      </c>
      <c r="F390" s="7" t="n">
        <v>0</v>
      </c>
      <c r="G390" s="7" t="n">
        <v>0</v>
      </c>
    </row>
    <row r="391" customFormat="false" ht="15" hidden="false" customHeight="false" outlineLevel="0" collapsed="false">
      <c r="A391" s="7" t="s">
        <v>21</v>
      </c>
      <c r="B391" s="7" t="s">
        <v>570</v>
      </c>
      <c r="C391" s="7" t="s">
        <v>1290</v>
      </c>
      <c r="D391" s="7" t="n">
        <v>2</v>
      </c>
      <c r="E391" s="7" t="n">
        <v>66.46</v>
      </c>
      <c r="F391" s="7" t="n">
        <v>0</v>
      </c>
      <c r="G391" s="7" t="n">
        <v>0</v>
      </c>
    </row>
    <row r="392" customFormat="false" ht="15" hidden="false" customHeight="false" outlineLevel="0" collapsed="false">
      <c r="A392" s="7" t="s">
        <v>21</v>
      </c>
      <c r="B392" s="7" t="s">
        <v>106</v>
      </c>
      <c r="C392" s="7" t="s">
        <v>1291</v>
      </c>
      <c r="D392" s="7" t="n">
        <v>18</v>
      </c>
      <c r="E392" s="7" t="n">
        <v>589.19</v>
      </c>
      <c r="F392" s="7" t="n">
        <v>0</v>
      </c>
      <c r="G392" s="7" t="n">
        <v>0</v>
      </c>
    </row>
    <row r="393" customFormat="false" ht="15" hidden="false" customHeight="false" outlineLevel="0" collapsed="false">
      <c r="A393" s="7" t="s">
        <v>21</v>
      </c>
      <c r="B393" s="7" t="s">
        <v>106</v>
      </c>
      <c r="C393" s="7" t="s">
        <v>1291</v>
      </c>
      <c r="D393" s="7" t="n">
        <v>14</v>
      </c>
      <c r="E393" s="7" t="n">
        <v>493.51</v>
      </c>
      <c r="F393" s="7" t="n">
        <v>0</v>
      </c>
      <c r="G393" s="7" t="n">
        <v>0</v>
      </c>
    </row>
    <row r="394" customFormat="false" ht="15" hidden="false" customHeight="false" outlineLevel="0" collapsed="false">
      <c r="A394" s="7" t="s">
        <v>21</v>
      </c>
      <c r="B394" s="7" t="s">
        <v>106</v>
      </c>
      <c r="C394" s="7" t="s">
        <v>1291</v>
      </c>
      <c r="D394" s="7" t="n">
        <v>-1</v>
      </c>
      <c r="E394" s="7" t="n">
        <v>-30.44</v>
      </c>
      <c r="F394" s="7" t="n">
        <v>0</v>
      </c>
      <c r="G394" s="7" t="n">
        <v>0</v>
      </c>
    </row>
    <row r="395" customFormat="false" ht="15" hidden="false" customHeight="false" outlineLevel="0" collapsed="false">
      <c r="A395" s="7" t="s">
        <v>21</v>
      </c>
      <c r="B395" s="7" t="s">
        <v>106</v>
      </c>
      <c r="C395" s="7" t="s">
        <v>1291</v>
      </c>
      <c r="D395" s="7" t="n">
        <v>206</v>
      </c>
      <c r="E395" s="7" t="n">
        <v>8198.25</v>
      </c>
      <c r="F395" s="7" t="n">
        <v>0</v>
      </c>
      <c r="G395" s="7" t="n">
        <v>0</v>
      </c>
    </row>
    <row r="396" customFormat="false" ht="15" hidden="false" customHeight="false" outlineLevel="0" collapsed="false">
      <c r="A396" s="7" t="s">
        <v>21</v>
      </c>
      <c r="B396" s="7" t="s">
        <v>106</v>
      </c>
      <c r="C396" s="7" t="s">
        <v>1291</v>
      </c>
      <c r="D396" s="7" t="n">
        <v>3</v>
      </c>
      <c r="E396" s="7" t="n">
        <v>95.52</v>
      </c>
      <c r="F396" s="7" t="n">
        <v>0</v>
      </c>
      <c r="G396" s="7" t="n">
        <v>0</v>
      </c>
    </row>
    <row r="397" customFormat="false" ht="15" hidden="false" customHeight="false" outlineLevel="0" collapsed="false">
      <c r="A397" s="7" t="s">
        <v>21</v>
      </c>
      <c r="B397" s="7" t="s">
        <v>106</v>
      </c>
      <c r="C397" s="7" t="s">
        <v>1291</v>
      </c>
      <c r="D397" s="7" t="n">
        <v>117</v>
      </c>
      <c r="E397" s="7" t="n">
        <v>4124.25</v>
      </c>
      <c r="F397" s="7" t="n">
        <v>0</v>
      </c>
      <c r="G397" s="7" t="n">
        <v>0</v>
      </c>
    </row>
    <row r="398" customFormat="false" ht="15" hidden="false" customHeight="false" outlineLevel="0" collapsed="false">
      <c r="A398" s="7" t="s">
        <v>21</v>
      </c>
      <c r="B398" s="7" t="s">
        <v>106</v>
      </c>
      <c r="C398" s="7" t="s">
        <v>1291</v>
      </c>
      <c r="D398" s="7" t="n">
        <v>1</v>
      </c>
      <c r="E398" s="7" t="n">
        <v>30.22</v>
      </c>
      <c r="F398" s="7" t="n">
        <v>0</v>
      </c>
      <c r="G398" s="7" t="n">
        <v>0</v>
      </c>
    </row>
    <row r="399" customFormat="false" ht="15" hidden="false" customHeight="false" outlineLevel="0" collapsed="false">
      <c r="A399" s="7" t="s">
        <v>21</v>
      </c>
      <c r="B399" s="7" t="s">
        <v>106</v>
      </c>
      <c r="C399" s="7" t="s">
        <v>1291</v>
      </c>
      <c r="D399" s="7" t="n">
        <v>96</v>
      </c>
      <c r="E399" s="7" t="n">
        <v>3625.92</v>
      </c>
      <c r="F399" s="7" t="n">
        <v>0</v>
      </c>
      <c r="G399" s="7" t="n">
        <v>0</v>
      </c>
    </row>
    <row r="400" customFormat="false" ht="15" hidden="false" customHeight="false" outlineLevel="0" collapsed="false">
      <c r="A400" s="7" t="s">
        <v>21</v>
      </c>
      <c r="B400" s="7" t="s">
        <v>106</v>
      </c>
      <c r="C400" s="7" t="s">
        <v>1291</v>
      </c>
      <c r="D400" s="7" t="n">
        <v>24</v>
      </c>
      <c r="E400" s="7" t="n">
        <v>827.76</v>
      </c>
      <c r="F400" s="7" t="n">
        <v>0</v>
      </c>
      <c r="G400" s="7" t="n">
        <v>0</v>
      </c>
    </row>
    <row r="401" customFormat="false" ht="15" hidden="false" customHeight="false" outlineLevel="0" collapsed="false">
      <c r="A401" s="7" t="s">
        <v>21</v>
      </c>
      <c r="B401" s="7" t="s">
        <v>106</v>
      </c>
      <c r="C401" s="7" t="s">
        <v>1291</v>
      </c>
      <c r="D401" s="7" t="n">
        <v>1212</v>
      </c>
      <c r="E401" s="7" t="n">
        <v>39668.76</v>
      </c>
      <c r="F401" s="7" t="n">
        <v>0</v>
      </c>
      <c r="G401" s="7" t="n">
        <v>0</v>
      </c>
    </row>
    <row r="402" customFormat="false" ht="15" hidden="false" customHeight="false" outlineLevel="0" collapsed="false">
      <c r="A402" s="7" t="s">
        <v>21</v>
      </c>
      <c r="B402" s="7" t="s">
        <v>106</v>
      </c>
      <c r="C402" s="7" t="s">
        <v>1291</v>
      </c>
      <c r="D402" s="7" t="n">
        <v>28</v>
      </c>
      <c r="E402" s="7" t="n">
        <v>870.52</v>
      </c>
      <c r="F402" s="7" t="n">
        <v>0</v>
      </c>
      <c r="G402" s="7" t="n">
        <v>0</v>
      </c>
    </row>
    <row r="403" customFormat="false" ht="15" hidden="false" customHeight="false" outlineLevel="0" collapsed="false">
      <c r="A403" s="7" t="s">
        <v>21</v>
      </c>
      <c r="B403" s="7" t="s">
        <v>106</v>
      </c>
      <c r="C403" s="7" t="s">
        <v>1291</v>
      </c>
      <c r="D403" s="7" t="n">
        <v>13</v>
      </c>
      <c r="E403" s="7" t="n">
        <v>482.82</v>
      </c>
      <c r="F403" s="7" t="n">
        <v>0</v>
      </c>
      <c r="G403" s="7" t="n">
        <v>0</v>
      </c>
    </row>
    <row r="404" customFormat="false" ht="15" hidden="false" customHeight="false" outlineLevel="0" collapsed="false">
      <c r="A404" s="7" t="s">
        <v>21</v>
      </c>
      <c r="B404" s="7" t="s">
        <v>106</v>
      </c>
      <c r="C404" s="7" t="s">
        <v>1291</v>
      </c>
      <c r="D404" s="7" t="n">
        <v>2</v>
      </c>
      <c r="E404" s="7" t="n">
        <v>76.4</v>
      </c>
      <c r="F404" s="7" t="n">
        <v>0</v>
      </c>
      <c r="G404" s="7" t="n">
        <v>0</v>
      </c>
    </row>
    <row r="405" customFormat="false" ht="15" hidden="false" customHeight="false" outlineLevel="0" collapsed="false">
      <c r="A405" s="7" t="s">
        <v>21</v>
      </c>
      <c r="B405" s="7" t="s">
        <v>96</v>
      </c>
      <c r="C405" s="7" t="s">
        <v>1291</v>
      </c>
      <c r="D405" s="7" t="n">
        <v>11</v>
      </c>
      <c r="E405" s="7" t="n">
        <v>387.75</v>
      </c>
      <c r="F405" s="7" t="n">
        <v>0</v>
      </c>
      <c r="G405" s="7" t="n">
        <v>0</v>
      </c>
    </row>
    <row r="406" customFormat="false" ht="15" hidden="false" customHeight="false" outlineLevel="0" collapsed="false">
      <c r="A406" s="7" t="s">
        <v>21</v>
      </c>
      <c r="B406" s="7" t="s">
        <v>96</v>
      </c>
      <c r="C406" s="7" t="s">
        <v>1291</v>
      </c>
      <c r="D406" s="7" t="n">
        <v>-2</v>
      </c>
      <c r="E406" s="7" t="n">
        <v>-60.88</v>
      </c>
      <c r="F406" s="7" t="n">
        <v>0</v>
      </c>
      <c r="G406" s="7" t="n">
        <v>0</v>
      </c>
    </row>
    <row r="407" customFormat="false" ht="15" hidden="false" customHeight="false" outlineLevel="0" collapsed="false">
      <c r="A407" s="7" t="s">
        <v>21</v>
      </c>
      <c r="B407" s="7" t="s">
        <v>96</v>
      </c>
      <c r="C407" s="7" t="s">
        <v>1291</v>
      </c>
      <c r="D407" s="7" t="n">
        <v>229</v>
      </c>
      <c r="E407" s="7" t="n">
        <v>9113.6</v>
      </c>
      <c r="F407" s="7" t="n">
        <v>0</v>
      </c>
      <c r="G407" s="7" t="n">
        <v>0</v>
      </c>
    </row>
    <row r="408" customFormat="false" ht="15" hidden="false" customHeight="false" outlineLevel="0" collapsed="false">
      <c r="A408" s="7" t="s">
        <v>21</v>
      </c>
      <c r="B408" s="7" t="s">
        <v>96</v>
      </c>
      <c r="C408" s="7" t="s">
        <v>1291</v>
      </c>
      <c r="D408" s="7" t="n">
        <v>30</v>
      </c>
      <c r="E408" s="7" t="n">
        <v>1114.2</v>
      </c>
      <c r="F408" s="7" t="n">
        <v>0</v>
      </c>
      <c r="G408" s="7" t="n">
        <v>0</v>
      </c>
    </row>
    <row r="409" customFormat="false" ht="15" hidden="false" customHeight="false" outlineLevel="0" collapsed="false">
      <c r="A409" s="7" t="s">
        <v>21</v>
      </c>
      <c r="B409" s="7" t="s">
        <v>96</v>
      </c>
      <c r="C409" s="7" t="s">
        <v>1291</v>
      </c>
      <c r="D409" s="7" t="n">
        <v>15</v>
      </c>
      <c r="E409" s="7" t="n">
        <v>517.35</v>
      </c>
      <c r="F409" s="7" t="n">
        <v>0</v>
      </c>
      <c r="G409" s="7" t="n">
        <v>0</v>
      </c>
    </row>
    <row r="410" customFormat="false" ht="15" hidden="false" customHeight="false" outlineLevel="0" collapsed="false">
      <c r="A410" s="7" t="s">
        <v>21</v>
      </c>
      <c r="B410" s="7" t="s">
        <v>96</v>
      </c>
      <c r="C410" s="7" t="s">
        <v>1291</v>
      </c>
      <c r="D410" s="7" t="n">
        <v>3</v>
      </c>
      <c r="E410" s="7" t="n">
        <v>114.61</v>
      </c>
      <c r="F410" s="7" t="n">
        <v>0</v>
      </c>
      <c r="G410" s="7" t="n">
        <v>0</v>
      </c>
    </row>
    <row r="411" customFormat="false" ht="15" hidden="false" customHeight="false" outlineLevel="0" collapsed="false">
      <c r="A411" s="7" t="s">
        <v>21</v>
      </c>
      <c r="B411" s="7" t="s">
        <v>96</v>
      </c>
      <c r="C411" s="7" t="s">
        <v>1291</v>
      </c>
      <c r="D411" s="7" t="n">
        <v>39</v>
      </c>
      <c r="E411" s="7" t="n">
        <v>1212.51</v>
      </c>
      <c r="F411" s="7" t="n">
        <v>0</v>
      </c>
      <c r="G411" s="7" t="n">
        <v>0</v>
      </c>
    </row>
    <row r="412" customFormat="false" ht="15" hidden="false" customHeight="false" outlineLevel="0" collapsed="false">
      <c r="A412" s="7" t="s">
        <v>21</v>
      </c>
      <c r="B412" s="7" t="s">
        <v>96</v>
      </c>
      <c r="C412" s="7" t="s">
        <v>1291</v>
      </c>
      <c r="D412" s="7" t="n">
        <v>8</v>
      </c>
      <c r="E412" s="7" t="n">
        <v>261.86</v>
      </c>
      <c r="F412" s="7" t="n">
        <v>0</v>
      </c>
      <c r="G412" s="7" t="n">
        <v>0</v>
      </c>
    </row>
    <row r="413" customFormat="false" ht="15" hidden="false" customHeight="false" outlineLevel="0" collapsed="false">
      <c r="A413" s="7" t="s">
        <v>21</v>
      </c>
      <c r="B413" s="7" t="s">
        <v>96</v>
      </c>
      <c r="C413" s="7" t="s">
        <v>1291</v>
      </c>
      <c r="D413" s="7" t="n">
        <v>1745</v>
      </c>
      <c r="E413" s="7" t="n">
        <v>57113.85</v>
      </c>
      <c r="F413" s="7" t="n">
        <v>0</v>
      </c>
      <c r="G413" s="7" t="n">
        <v>0</v>
      </c>
    </row>
    <row r="414" customFormat="false" ht="15" hidden="false" customHeight="false" outlineLevel="0" collapsed="false">
      <c r="A414" s="7" t="s">
        <v>21</v>
      </c>
      <c r="B414" s="7" t="s">
        <v>96</v>
      </c>
      <c r="C414" s="7" t="s">
        <v>1291</v>
      </c>
      <c r="D414" s="7" t="n">
        <v>118</v>
      </c>
      <c r="E414" s="7" t="n">
        <v>4456.86</v>
      </c>
      <c r="F414" s="7" t="n">
        <v>0</v>
      </c>
      <c r="G414" s="7" t="n">
        <v>0</v>
      </c>
    </row>
    <row r="415" customFormat="false" ht="15" hidden="false" customHeight="false" outlineLevel="0" collapsed="false">
      <c r="A415" s="7" t="s">
        <v>21</v>
      </c>
      <c r="B415" s="7" t="s">
        <v>96</v>
      </c>
      <c r="C415" s="7" t="s">
        <v>1291</v>
      </c>
      <c r="D415" s="7" t="n">
        <v>153</v>
      </c>
      <c r="E415" s="7" t="n">
        <v>5393.25</v>
      </c>
      <c r="F415" s="7" t="n">
        <v>0</v>
      </c>
      <c r="G415" s="7" t="n">
        <v>0</v>
      </c>
    </row>
    <row r="416" customFormat="false" ht="15" hidden="false" customHeight="false" outlineLevel="0" collapsed="false">
      <c r="A416" s="7" t="s">
        <v>21</v>
      </c>
      <c r="B416" s="7" t="s">
        <v>110</v>
      </c>
      <c r="C416" s="7" t="s">
        <v>1291</v>
      </c>
      <c r="D416" s="7" t="n">
        <v>13</v>
      </c>
      <c r="E416" s="7" t="n">
        <v>482.82</v>
      </c>
      <c r="F416" s="7" t="n">
        <v>0</v>
      </c>
      <c r="G416" s="7" t="n">
        <v>0</v>
      </c>
    </row>
    <row r="417" customFormat="false" ht="15" hidden="false" customHeight="false" outlineLevel="0" collapsed="false">
      <c r="A417" s="7" t="s">
        <v>21</v>
      </c>
      <c r="B417" s="7" t="s">
        <v>110</v>
      </c>
      <c r="C417" s="7" t="s">
        <v>1291</v>
      </c>
      <c r="D417" s="7" t="n">
        <v>6</v>
      </c>
      <c r="E417" s="7" t="n">
        <v>211.5</v>
      </c>
      <c r="F417" s="7" t="n">
        <v>0</v>
      </c>
      <c r="G417" s="7" t="n">
        <v>0</v>
      </c>
    </row>
    <row r="418" customFormat="false" ht="15" hidden="false" customHeight="false" outlineLevel="0" collapsed="false">
      <c r="A418" s="7" t="s">
        <v>21</v>
      </c>
      <c r="B418" s="7" t="s">
        <v>110</v>
      </c>
      <c r="C418" s="7" t="s">
        <v>1291</v>
      </c>
      <c r="D418" s="7" t="n">
        <v>9</v>
      </c>
      <c r="E418" s="7" t="n">
        <v>310.41</v>
      </c>
      <c r="F418" s="7" t="n">
        <v>0</v>
      </c>
      <c r="G418" s="7" t="n">
        <v>0</v>
      </c>
    </row>
    <row r="419" customFormat="false" ht="15" hidden="false" customHeight="false" outlineLevel="0" collapsed="false">
      <c r="A419" s="7" t="s">
        <v>21</v>
      </c>
      <c r="B419" s="7" t="s">
        <v>110</v>
      </c>
      <c r="C419" s="7" t="s">
        <v>1291</v>
      </c>
      <c r="D419" s="7" t="n">
        <v>91</v>
      </c>
      <c r="E419" s="7" t="n">
        <v>3207.75</v>
      </c>
      <c r="F419" s="7" t="n">
        <v>0</v>
      </c>
      <c r="G419" s="7" t="n">
        <v>0</v>
      </c>
    </row>
    <row r="420" customFormat="false" ht="15" hidden="false" customHeight="false" outlineLevel="0" collapsed="false">
      <c r="A420" s="7" t="s">
        <v>21</v>
      </c>
      <c r="B420" s="7" t="s">
        <v>110</v>
      </c>
      <c r="C420" s="7" t="s">
        <v>1291</v>
      </c>
      <c r="D420" s="7" t="n">
        <v>131</v>
      </c>
      <c r="E420" s="7" t="n">
        <v>5213.48</v>
      </c>
      <c r="F420" s="7" t="n">
        <v>0</v>
      </c>
      <c r="G420" s="7" t="n">
        <v>0</v>
      </c>
    </row>
    <row r="421" customFormat="false" ht="15" hidden="false" customHeight="false" outlineLevel="0" collapsed="false">
      <c r="A421" s="7" t="s">
        <v>21</v>
      </c>
      <c r="B421" s="7" t="s">
        <v>110</v>
      </c>
      <c r="C421" s="7" t="s">
        <v>1291</v>
      </c>
      <c r="D421" s="7" t="n">
        <v>30</v>
      </c>
      <c r="E421" s="7" t="n">
        <v>932.7</v>
      </c>
      <c r="F421" s="7" t="n">
        <v>0</v>
      </c>
      <c r="G421" s="7" t="n">
        <v>0</v>
      </c>
    </row>
    <row r="422" customFormat="false" ht="15" hidden="false" customHeight="false" outlineLevel="0" collapsed="false">
      <c r="A422" s="7" t="s">
        <v>21</v>
      </c>
      <c r="B422" s="7" t="s">
        <v>110</v>
      </c>
      <c r="C422" s="7" t="s">
        <v>1291</v>
      </c>
      <c r="D422" s="7" t="n">
        <v>-1</v>
      </c>
      <c r="E422" s="7" t="n">
        <v>-30.44</v>
      </c>
      <c r="F422" s="7" t="n">
        <v>0</v>
      </c>
      <c r="G422" s="7" t="n">
        <v>0</v>
      </c>
    </row>
    <row r="423" customFormat="false" ht="15" hidden="false" customHeight="false" outlineLevel="0" collapsed="false">
      <c r="A423" s="7" t="s">
        <v>21</v>
      </c>
      <c r="B423" s="7" t="s">
        <v>110</v>
      </c>
      <c r="C423" s="7" t="s">
        <v>1291</v>
      </c>
      <c r="D423" s="7" t="n">
        <v>1388</v>
      </c>
      <c r="E423" s="7" t="n">
        <v>45429.24</v>
      </c>
      <c r="F423" s="7" t="n">
        <v>0</v>
      </c>
      <c r="G423" s="7" t="n">
        <v>0</v>
      </c>
    </row>
    <row r="424" customFormat="false" ht="15" hidden="false" customHeight="false" outlineLevel="0" collapsed="false">
      <c r="A424" s="7" t="s">
        <v>21</v>
      </c>
      <c r="B424" s="7" t="s">
        <v>110</v>
      </c>
      <c r="C424" s="7" t="s">
        <v>1291</v>
      </c>
      <c r="D424" s="7" t="n">
        <v>1</v>
      </c>
      <c r="E424" s="7" t="n">
        <v>38.2</v>
      </c>
      <c r="F424" s="7" t="n">
        <v>0</v>
      </c>
      <c r="G424" s="7" t="n">
        <v>0</v>
      </c>
    </row>
    <row r="425" customFormat="false" ht="15" hidden="false" customHeight="false" outlineLevel="0" collapsed="false">
      <c r="A425" s="7" t="s">
        <v>21</v>
      </c>
      <c r="B425" s="7" t="s">
        <v>110</v>
      </c>
      <c r="C425" s="7" t="s">
        <v>1291</v>
      </c>
      <c r="D425" s="7" t="n">
        <v>61</v>
      </c>
      <c r="E425" s="7" t="n">
        <v>2303.97</v>
      </c>
      <c r="F425" s="7" t="n">
        <v>0</v>
      </c>
      <c r="G425" s="7" t="n">
        <v>0</v>
      </c>
    </row>
    <row r="426" customFormat="false" ht="15" hidden="false" customHeight="false" outlineLevel="0" collapsed="false">
      <c r="A426" s="7" t="s">
        <v>21</v>
      </c>
      <c r="B426" s="7" t="s">
        <v>110</v>
      </c>
      <c r="C426" s="7" t="s">
        <v>1291</v>
      </c>
      <c r="D426" s="7" t="n">
        <v>5</v>
      </c>
      <c r="E426" s="7" t="n">
        <v>163.66</v>
      </c>
      <c r="F426" s="7" t="n">
        <v>0</v>
      </c>
      <c r="G426" s="7" t="n">
        <v>0</v>
      </c>
    </row>
    <row r="427" customFormat="false" ht="15" hidden="false" customHeight="false" outlineLevel="0" collapsed="false">
      <c r="A427" s="7" t="s">
        <v>21</v>
      </c>
      <c r="B427" s="7" t="s">
        <v>173</v>
      </c>
      <c r="C427" s="7" t="s">
        <v>1291</v>
      </c>
      <c r="D427" s="7" t="n">
        <v>7</v>
      </c>
      <c r="E427" s="7" t="n">
        <v>246.75</v>
      </c>
      <c r="F427" s="7" t="n">
        <v>0</v>
      </c>
      <c r="G427" s="7" t="n">
        <v>0</v>
      </c>
    </row>
    <row r="428" customFormat="false" ht="15" hidden="false" customHeight="false" outlineLevel="0" collapsed="false">
      <c r="A428" s="7" t="s">
        <v>21</v>
      </c>
      <c r="B428" s="7" t="s">
        <v>173</v>
      </c>
      <c r="C428" s="7" t="s">
        <v>1291</v>
      </c>
      <c r="D428" s="7" t="n">
        <v>33</v>
      </c>
      <c r="E428" s="7" t="n">
        <v>1163.25</v>
      </c>
      <c r="F428" s="7" t="n">
        <v>0</v>
      </c>
      <c r="G428" s="7" t="n">
        <v>0</v>
      </c>
    </row>
    <row r="429" customFormat="false" ht="15" hidden="false" customHeight="false" outlineLevel="0" collapsed="false">
      <c r="A429" s="7" t="s">
        <v>21</v>
      </c>
      <c r="B429" s="7" t="s">
        <v>173</v>
      </c>
      <c r="C429" s="7" t="s">
        <v>1291</v>
      </c>
      <c r="D429" s="7" t="n">
        <v>30</v>
      </c>
      <c r="E429" s="7" t="n">
        <v>1133.1</v>
      </c>
      <c r="F429" s="7" t="n">
        <v>0</v>
      </c>
      <c r="G429" s="7" t="n">
        <v>0</v>
      </c>
    </row>
    <row r="430" customFormat="false" ht="15" hidden="false" customHeight="false" outlineLevel="0" collapsed="false">
      <c r="A430" s="7" t="s">
        <v>21</v>
      </c>
      <c r="B430" s="7" t="s">
        <v>173</v>
      </c>
      <c r="C430" s="7" t="s">
        <v>1291</v>
      </c>
      <c r="D430" s="7" t="n">
        <v>6</v>
      </c>
      <c r="E430" s="7" t="n">
        <v>206.94</v>
      </c>
      <c r="F430" s="7" t="n">
        <v>0</v>
      </c>
      <c r="G430" s="7" t="n">
        <v>0</v>
      </c>
    </row>
    <row r="431" customFormat="false" ht="15" hidden="false" customHeight="false" outlineLevel="0" collapsed="false">
      <c r="A431" s="7" t="s">
        <v>21</v>
      </c>
      <c r="B431" s="7" t="s">
        <v>173</v>
      </c>
      <c r="C431" s="7" t="s">
        <v>1291</v>
      </c>
      <c r="D431" s="7" t="n">
        <v>18</v>
      </c>
      <c r="E431" s="7" t="n">
        <v>559.62</v>
      </c>
      <c r="F431" s="7" t="n">
        <v>0</v>
      </c>
      <c r="G431" s="7" t="n">
        <v>0</v>
      </c>
    </row>
    <row r="432" customFormat="false" ht="15" hidden="false" customHeight="false" outlineLevel="0" collapsed="false">
      <c r="A432" s="7" t="s">
        <v>21</v>
      </c>
      <c r="B432" s="7" t="s">
        <v>173</v>
      </c>
      <c r="C432" s="7" t="s">
        <v>1291</v>
      </c>
      <c r="D432" s="7" t="n">
        <v>-1</v>
      </c>
      <c r="E432" s="7" t="n">
        <v>-30.44</v>
      </c>
      <c r="F432" s="7" t="n">
        <v>0</v>
      </c>
      <c r="G432" s="7" t="n">
        <v>0</v>
      </c>
    </row>
    <row r="433" customFormat="false" ht="15" hidden="false" customHeight="false" outlineLevel="0" collapsed="false">
      <c r="A433" s="7" t="s">
        <v>21</v>
      </c>
      <c r="B433" s="7" t="s">
        <v>173</v>
      </c>
      <c r="C433" s="7" t="s">
        <v>1291</v>
      </c>
      <c r="D433" s="7" t="n">
        <v>7</v>
      </c>
      <c r="E433" s="7" t="n">
        <v>229.12</v>
      </c>
      <c r="F433" s="7" t="n">
        <v>0</v>
      </c>
      <c r="G433" s="7" t="n">
        <v>0</v>
      </c>
    </row>
    <row r="434" customFormat="false" ht="15" hidden="false" customHeight="false" outlineLevel="0" collapsed="false">
      <c r="A434" s="7" t="s">
        <v>21</v>
      </c>
      <c r="B434" s="7" t="s">
        <v>173</v>
      </c>
      <c r="C434" s="7" t="s">
        <v>1291</v>
      </c>
      <c r="D434" s="7" t="n">
        <v>4</v>
      </c>
      <c r="E434" s="7" t="n">
        <v>148.56</v>
      </c>
      <c r="F434" s="7" t="n">
        <v>0</v>
      </c>
      <c r="G434" s="7" t="n">
        <v>0</v>
      </c>
    </row>
    <row r="435" customFormat="false" ht="15" hidden="false" customHeight="false" outlineLevel="0" collapsed="false">
      <c r="A435" s="7" t="s">
        <v>21</v>
      </c>
      <c r="B435" s="7" t="s">
        <v>173</v>
      </c>
      <c r="C435" s="7" t="s">
        <v>1291</v>
      </c>
      <c r="D435" s="7" t="n">
        <v>442</v>
      </c>
      <c r="E435" s="7" t="n">
        <v>14466.66</v>
      </c>
      <c r="F435" s="7" t="n">
        <v>0</v>
      </c>
      <c r="G435" s="7" t="n">
        <v>0</v>
      </c>
    </row>
    <row r="436" customFormat="false" ht="15" hidden="false" customHeight="false" outlineLevel="0" collapsed="false">
      <c r="A436" s="7" t="s">
        <v>21</v>
      </c>
      <c r="B436" s="7" t="s">
        <v>173</v>
      </c>
      <c r="C436" s="7" t="s">
        <v>1291</v>
      </c>
      <c r="D436" s="7" t="n">
        <v>103</v>
      </c>
      <c r="E436" s="7" t="n">
        <v>4099.19</v>
      </c>
      <c r="F436" s="7" t="n">
        <v>0</v>
      </c>
      <c r="G436" s="7" t="n">
        <v>0</v>
      </c>
    </row>
    <row r="437" customFormat="false" ht="15" hidden="false" customHeight="false" outlineLevel="0" collapsed="false">
      <c r="A437" s="7" t="s">
        <v>21</v>
      </c>
      <c r="B437" s="7" t="s">
        <v>173</v>
      </c>
      <c r="C437" s="7" t="s">
        <v>1291</v>
      </c>
      <c r="D437" s="7" t="n">
        <v>4</v>
      </c>
      <c r="E437" s="7" t="n">
        <v>127.36</v>
      </c>
      <c r="F437" s="7" t="n">
        <v>0</v>
      </c>
      <c r="G437" s="7" t="n">
        <v>0</v>
      </c>
    </row>
    <row r="438" customFormat="false" ht="15" hidden="false" customHeight="false" outlineLevel="0" collapsed="false">
      <c r="A438" s="7" t="s">
        <v>21</v>
      </c>
      <c r="B438" s="7" t="s">
        <v>319</v>
      </c>
      <c r="C438" s="7" t="s">
        <v>1292</v>
      </c>
      <c r="D438" s="7" t="n">
        <v>7</v>
      </c>
      <c r="E438" s="7" t="n">
        <v>262.22</v>
      </c>
      <c r="F438" s="7" t="n">
        <v>0</v>
      </c>
      <c r="G438" s="7" t="n">
        <v>0</v>
      </c>
    </row>
    <row r="439" customFormat="false" ht="15" hidden="false" customHeight="false" outlineLevel="0" collapsed="false">
      <c r="A439" s="7" t="s">
        <v>21</v>
      </c>
      <c r="B439" s="7" t="s">
        <v>319</v>
      </c>
      <c r="C439" s="7" t="s">
        <v>1292</v>
      </c>
      <c r="D439" s="7" t="n">
        <v>81</v>
      </c>
      <c r="E439" s="7" t="n">
        <v>2319.84</v>
      </c>
      <c r="F439" s="7" t="n">
        <v>0</v>
      </c>
      <c r="G439" s="7" t="n">
        <v>0</v>
      </c>
    </row>
    <row r="440" customFormat="false" ht="15" hidden="false" customHeight="false" outlineLevel="0" collapsed="false">
      <c r="A440" s="7" t="s">
        <v>21</v>
      </c>
      <c r="B440" s="7" t="s">
        <v>319</v>
      </c>
      <c r="C440" s="7" t="s">
        <v>1292</v>
      </c>
      <c r="D440" s="7" t="n">
        <v>2</v>
      </c>
      <c r="E440" s="7" t="n">
        <v>57.28</v>
      </c>
      <c r="F440" s="7" t="n">
        <v>0</v>
      </c>
      <c r="G440" s="7" t="n">
        <v>0</v>
      </c>
    </row>
    <row r="441" customFormat="false" ht="15" hidden="false" customHeight="false" outlineLevel="0" collapsed="false">
      <c r="A441" s="7" t="s">
        <v>21</v>
      </c>
      <c r="B441" s="7" t="s">
        <v>319</v>
      </c>
      <c r="C441" s="7" t="s">
        <v>1292</v>
      </c>
      <c r="D441" s="7" t="n">
        <v>-1</v>
      </c>
      <c r="E441" s="7" t="n">
        <v>-33.05</v>
      </c>
      <c r="F441" s="7" t="n">
        <v>0</v>
      </c>
      <c r="G441" s="7" t="n">
        <v>0</v>
      </c>
    </row>
    <row r="442" customFormat="false" ht="15" hidden="false" customHeight="false" outlineLevel="0" collapsed="false">
      <c r="A442" s="7" t="s">
        <v>21</v>
      </c>
      <c r="B442" s="7" t="s">
        <v>319</v>
      </c>
      <c r="C442" s="7" t="s">
        <v>1292</v>
      </c>
      <c r="D442" s="7" t="n">
        <v>16</v>
      </c>
      <c r="E442" s="7" t="n">
        <v>435.36</v>
      </c>
      <c r="F442" s="7" t="n">
        <v>0</v>
      </c>
      <c r="G442" s="7" t="n">
        <v>0</v>
      </c>
    </row>
    <row r="443" customFormat="false" ht="15" hidden="false" customHeight="false" outlineLevel="0" collapsed="false">
      <c r="A443" s="7" t="s">
        <v>21</v>
      </c>
      <c r="B443" s="7" t="s">
        <v>319</v>
      </c>
      <c r="C443" s="7" t="s">
        <v>1292</v>
      </c>
      <c r="D443" s="7" t="n">
        <v>3</v>
      </c>
      <c r="E443" s="7" t="n">
        <v>97.38</v>
      </c>
      <c r="F443" s="7" t="n">
        <v>0</v>
      </c>
      <c r="G443" s="7" t="n">
        <v>0</v>
      </c>
    </row>
    <row r="444" customFormat="false" ht="15" hidden="false" customHeight="false" outlineLevel="0" collapsed="false">
      <c r="A444" s="7" t="s">
        <v>21</v>
      </c>
      <c r="B444" s="7" t="s">
        <v>319</v>
      </c>
      <c r="C444" s="7" t="s">
        <v>1292</v>
      </c>
      <c r="D444" s="7" t="n">
        <v>3</v>
      </c>
      <c r="E444" s="7" t="n">
        <v>99.15</v>
      </c>
      <c r="F444" s="7" t="n">
        <v>0</v>
      </c>
      <c r="G444" s="7" t="n">
        <v>0</v>
      </c>
    </row>
    <row r="445" customFormat="false" ht="15" hidden="false" customHeight="false" outlineLevel="0" collapsed="false">
      <c r="A445" s="7" t="s">
        <v>21</v>
      </c>
      <c r="B445" s="7" t="s">
        <v>319</v>
      </c>
      <c r="C445" s="7" t="s">
        <v>1292</v>
      </c>
      <c r="D445" s="7" t="n">
        <v>1</v>
      </c>
      <c r="E445" s="7" t="n">
        <v>34.96</v>
      </c>
      <c r="F445" s="7" t="n">
        <v>0</v>
      </c>
      <c r="G445" s="7" t="n">
        <v>0</v>
      </c>
    </row>
    <row r="446" customFormat="false" ht="15" hidden="false" customHeight="false" outlineLevel="0" collapsed="false">
      <c r="A446" s="7" t="s">
        <v>21</v>
      </c>
      <c r="B446" s="7" t="s">
        <v>290</v>
      </c>
      <c r="C446" s="7" t="s">
        <v>1292</v>
      </c>
      <c r="D446" s="7" t="n">
        <v>15</v>
      </c>
      <c r="E446" s="7" t="n">
        <v>408.15</v>
      </c>
      <c r="F446" s="7" t="n">
        <v>0</v>
      </c>
      <c r="G446" s="7" t="n">
        <v>0</v>
      </c>
    </row>
    <row r="447" customFormat="false" ht="15" hidden="false" customHeight="false" outlineLevel="0" collapsed="false">
      <c r="A447" s="7" t="s">
        <v>21</v>
      </c>
      <c r="B447" s="7" t="s">
        <v>290</v>
      </c>
      <c r="C447" s="7" t="s">
        <v>1292</v>
      </c>
      <c r="D447" s="7" t="n">
        <v>4</v>
      </c>
      <c r="E447" s="7" t="n">
        <v>129.84</v>
      </c>
      <c r="F447" s="7" t="n">
        <v>0</v>
      </c>
      <c r="G447" s="7" t="n">
        <v>0</v>
      </c>
    </row>
    <row r="448" customFormat="false" ht="15" hidden="false" customHeight="false" outlineLevel="0" collapsed="false">
      <c r="A448" s="7" t="s">
        <v>21</v>
      </c>
      <c r="B448" s="7" t="s">
        <v>290</v>
      </c>
      <c r="C448" s="7" t="s">
        <v>1292</v>
      </c>
      <c r="D448" s="7" t="n">
        <v>1</v>
      </c>
      <c r="E448" s="7" t="n">
        <v>34.96</v>
      </c>
      <c r="F448" s="7" t="n">
        <v>0</v>
      </c>
      <c r="G448" s="7" t="n">
        <v>0</v>
      </c>
    </row>
    <row r="449" customFormat="false" ht="15" hidden="false" customHeight="false" outlineLevel="0" collapsed="false">
      <c r="A449" s="7" t="s">
        <v>21</v>
      </c>
      <c r="B449" s="7" t="s">
        <v>290</v>
      </c>
      <c r="C449" s="7" t="s">
        <v>1292</v>
      </c>
      <c r="D449" s="7" t="n">
        <v>2</v>
      </c>
      <c r="E449" s="7" t="n">
        <v>66.1</v>
      </c>
      <c r="F449" s="7" t="n">
        <v>0</v>
      </c>
      <c r="G449" s="7" t="n">
        <v>0</v>
      </c>
    </row>
    <row r="450" customFormat="false" ht="15" hidden="false" customHeight="false" outlineLevel="0" collapsed="false">
      <c r="A450" s="7" t="s">
        <v>21</v>
      </c>
      <c r="B450" s="7" t="s">
        <v>290</v>
      </c>
      <c r="C450" s="7" t="s">
        <v>1292</v>
      </c>
      <c r="D450" s="7" t="n">
        <v>11</v>
      </c>
      <c r="E450" s="7" t="n">
        <v>412.05</v>
      </c>
      <c r="F450" s="7" t="n">
        <v>0</v>
      </c>
      <c r="G450" s="7" t="n">
        <v>0</v>
      </c>
    </row>
    <row r="451" customFormat="false" ht="15" hidden="false" customHeight="false" outlineLevel="0" collapsed="false">
      <c r="A451" s="7" t="s">
        <v>21</v>
      </c>
      <c r="B451" s="7" t="s">
        <v>290</v>
      </c>
      <c r="C451" s="7" t="s">
        <v>1292</v>
      </c>
      <c r="D451" s="7" t="n">
        <v>140</v>
      </c>
      <c r="E451" s="7" t="n">
        <v>4009.6</v>
      </c>
      <c r="F451" s="7" t="n">
        <v>0</v>
      </c>
      <c r="G451" s="7" t="n">
        <v>0</v>
      </c>
    </row>
    <row r="452" customFormat="false" ht="15" hidden="false" customHeight="false" outlineLevel="0" collapsed="false">
      <c r="A452" s="7" t="s">
        <v>21</v>
      </c>
      <c r="B452" s="7" t="s">
        <v>294</v>
      </c>
      <c r="C452" s="7" t="s">
        <v>1292</v>
      </c>
      <c r="D452" s="7" t="n">
        <v>2</v>
      </c>
      <c r="E452" s="7" t="n">
        <v>57.28</v>
      </c>
      <c r="F452" s="7" t="n">
        <v>0</v>
      </c>
      <c r="G452" s="7" t="n">
        <v>0</v>
      </c>
    </row>
    <row r="453" customFormat="false" ht="15" hidden="false" customHeight="false" outlineLevel="0" collapsed="false">
      <c r="A453" s="7" t="s">
        <v>21</v>
      </c>
      <c r="B453" s="7" t="s">
        <v>294</v>
      </c>
      <c r="C453" s="7" t="s">
        <v>1292</v>
      </c>
      <c r="D453" s="7" t="n">
        <v>-3</v>
      </c>
      <c r="E453" s="7" t="n">
        <v>-99.15</v>
      </c>
      <c r="F453" s="7" t="n">
        <v>0</v>
      </c>
      <c r="G453" s="7" t="n">
        <v>0</v>
      </c>
    </row>
    <row r="454" customFormat="false" ht="15" hidden="false" customHeight="false" outlineLevel="0" collapsed="false">
      <c r="A454" s="7" t="s">
        <v>21</v>
      </c>
      <c r="B454" s="7" t="s">
        <v>294</v>
      </c>
      <c r="C454" s="7" t="s">
        <v>1292</v>
      </c>
      <c r="D454" s="7" t="n">
        <v>1</v>
      </c>
      <c r="E454" s="7" t="n">
        <v>34.96</v>
      </c>
      <c r="F454" s="7" t="n">
        <v>0</v>
      </c>
      <c r="G454" s="7" t="n">
        <v>0</v>
      </c>
    </row>
    <row r="455" customFormat="false" ht="15" hidden="false" customHeight="false" outlineLevel="0" collapsed="false">
      <c r="A455" s="7" t="s">
        <v>21</v>
      </c>
      <c r="B455" s="7" t="s">
        <v>294</v>
      </c>
      <c r="C455" s="7" t="s">
        <v>1292</v>
      </c>
      <c r="D455" s="7" t="n">
        <v>3</v>
      </c>
      <c r="E455" s="7" t="n">
        <v>99.15</v>
      </c>
      <c r="F455" s="7" t="n">
        <v>0</v>
      </c>
      <c r="G455" s="7" t="n">
        <v>0</v>
      </c>
    </row>
    <row r="456" customFormat="false" ht="15" hidden="false" customHeight="false" outlineLevel="0" collapsed="false">
      <c r="A456" s="7" t="s">
        <v>21</v>
      </c>
      <c r="B456" s="7" t="s">
        <v>294</v>
      </c>
      <c r="C456" s="7" t="s">
        <v>1292</v>
      </c>
      <c r="D456" s="7" t="n">
        <v>3</v>
      </c>
      <c r="E456" s="7" t="n">
        <v>97.38</v>
      </c>
      <c r="F456" s="7" t="n">
        <v>0</v>
      </c>
      <c r="G456" s="7" t="n">
        <v>0</v>
      </c>
    </row>
    <row r="457" customFormat="false" ht="15" hidden="false" customHeight="false" outlineLevel="0" collapsed="false">
      <c r="A457" s="7" t="s">
        <v>21</v>
      </c>
      <c r="B457" s="7" t="s">
        <v>294</v>
      </c>
      <c r="C457" s="7" t="s">
        <v>1292</v>
      </c>
      <c r="D457" s="7" t="n">
        <v>137</v>
      </c>
      <c r="E457" s="7" t="n">
        <v>3923.68</v>
      </c>
      <c r="F457" s="7" t="n">
        <v>0</v>
      </c>
      <c r="G457" s="7" t="n">
        <v>0</v>
      </c>
    </row>
    <row r="458" customFormat="false" ht="15" hidden="false" customHeight="false" outlineLevel="0" collapsed="false">
      <c r="A458" s="7" t="s">
        <v>21</v>
      </c>
      <c r="B458" s="7" t="s">
        <v>294</v>
      </c>
      <c r="C458" s="7" t="s">
        <v>1292</v>
      </c>
      <c r="D458" s="7" t="n">
        <v>19</v>
      </c>
      <c r="E458" s="7" t="n">
        <v>516.99</v>
      </c>
      <c r="F458" s="7" t="n">
        <v>0</v>
      </c>
      <c r="G458" s="7" t="n">
        <v>0</v>
      </c>
    </row>
    <row r="459" customFormat="false" ht="15" hidden="false" customHeight="false" outlineLevel="0" collapsed="false">
      <c r="A459" s="7" t="s">
        <v>21</v>
      </c>
      <c r="B459" s="7" t="s">
        <v>294</v>
      </c>
      <c r="C459" s="7" t="s">
        <v>1292</v>
      </c>
      <c r="D459" s="7" t="n">
        <v>7</v>
      </c>
      <c r="E459" s="7" t="n">
        <v>262.22</v>
      </c>
      <c r="F459" s="7" t="n">
        <v>0</v>
      </c>
      <c r="G459" s="7" t="n">
        <v>0</v>
      </c>
    </row>
    <row r="460" customFormat="false" ht="15" hidden="false" customHeight="false" outlineLevel="0" collapsed="false">
      <c r="A460" s="7" t="s">
        <v>21</v>
      </c>
      <c r="B460" s="7" t="s">
        <v>294</v>
      </c>
      <c r="C460" s="7" t="s">
        <v>1292</v>
      </c>
      <c r="D460" s="7" t="n">
        <v>1</v>
      </c>
      <c r="E460" s="7" t="n">
        <v>30.84</v>
      </c>
      <c r="F460" s="7" t="n">
        <v>0</v>
      </c>
      <c r="G460" s="7" t="n">
        <v>0</v>
      </c>
    </row>
    <row r="461" customFormat="false" ht="15" hidden="false" customHeight="false" outlineLevel="0" collapsed="false">
      <c r="A461" s="7" t="s">
        <v>21</v>
      </c>
      <c r="B461" s="7" t="s">
        <v>370</v>
      </c>
      <c r="C461" s="7" t="s">
        <v>1292</v>
      </c>
      <c r="D461" s="7" t="n">
        <v>1</v>
      </c>
      <c r="E461" s="7" t="n">
        <v>33.05</v>
      </c>
      <c r="F461" s="7" t="n">
        <v>0</v>
      </c>
      <c r="G461" s="7" t="n">
        <v>0</v>
      </c>
    </row>
    <row r="462" customFormat="false" ht="15" hidden="false" customHeight="false" outlineLevel="0" collapsed="false">
      <c r="A462" s="7" t="s">
        <v>21</v>
      </c>
      <c r="B462" s="7" t="s">
        <v>370</v>
      </c>
      <c r="C462" s="7" t="s">
        <v>1292</v>
      </c>
      <c r="D462" s="7" t="n">
        <v>42</v>
      </c>
      <c r="E462" s="7" t="n">
        <v>1202.88</v>
      </c>
      <c r="F462" s="7" t="n">
        <v>0</v>
      </c>
      <c r="G462" s="7" t="n">
        <v>0</v>
      </c>
    </row>
    <row r="463" customFormat="false" ht="15" hidden="false" customHeight="false" outlineLevel="0" collapsed="false">
      <c r="A463" s="7" t="s">
        <v>21</v>
      </c>
      <c r="B463" s="7" t="s">
        <v>370</v>
      </c>
      <c r="C463" s="7" t="s">
        <v>1292</v>
      </c>
      <c r="D463" s="7" t="n">
        <v>1</v>
      </c>
      <c r="E463" s="7" t="n">
        <v>34.96</v>
      </c>
      <c r="F463" s="7" t="n">
        <v>0</v>
      </c>
      <c r="G463" s="7" t="n">
        <v>0</v>
      </c>
    </row>
    <row r="464" customFormat="false" ht="15" hidden="false" customHeight="false" outlineLevel="0" collapsed="false">
      <c r="A464" s="7" t="s">
        <v>21</v>
      </c>
      <c r="B464" s="7" t="s">
        <v>370</v>
      </c>
      <c r="C464" s="7" t="s">
        <v>1292</v>
      </c>
      <c r="D464" s="7" t="n">
        <v>3</v>
      </c>
      <c r="E464" s="7" t="n">
        <v>97.38</v>
      </c>
      <c r="F464" s="7" t="n">
        <v>0</v>
      </c>
      <c r="G464" s="7" t="n">
        <v>0</v>
      </c>
    </row>
    <row r="465" customFormat="false" ht="15" hidden="false" customHeight="false" outlineLevel="0" collapsed="false">
      <c r="A465" s="7" t="s">
        <v>21</v>
      </c>
      <c r="B465" s="7" t="s">
        <v>370</v>
      </c>
      <c r="C465" s="7" t="s">
        <v>1292</v>
      </c>
      <c r="D465" s="7" t="n">
        <v>3</v>
      </c>
      <c r="E465" s="7" t="n">
        <v>112.38</v>
      </c>
      <c r="F465" s="7" t="n">
        <v>0</v>
      </c>
      <c r="G465" s="7" t="n">
        <v>0</v>
      </c>
    </row>
    <row r="466" customFormat="false" ht="15" hidden="false" customHeight="false" outlineLevel="0" collapsed="false">
      <c r="A466" s="7" t="s">
        <v>21</v>
      </c>
      <c r="B466" s="7" t="s">
        <v>370</v>
      </c>
      <c r="C466" s="7" t="s">
        <v>1292</v>
      </c>
      <c r="D466" s="7" t="n">
        <v>-1</v>
      </c>
      <c r="E466" s="7" t="n">
        <v>-33.05</v>
      </c>
      <c r="F466" s="7" t="n">
        <v>0</v>
      </c>
      <c r="G466" s="7" t="n">
        <v>0</v>
      </c>
    </row>
    <row r="467" customFormat="false" ht="15" hidden="false" customHeight="false" outlineLevel="0" collapsed="false">
      <c r="A467" s="7" t="s">
        <v>21</v>
      </c>
      <c r="B467" s="7" t="s">
        <v>370</v>
      </c>
      <c r="C467" s="7" t="s">
        <v>1292</v>
      </c>
      <c r="D467" s="7" t="n">
        <v>7</v>
      </c>
      <c r="E467" s="7" t="n">
        <v>190.47</v>
      </c>
      <c r="F467" s="7" t="n">
        <v>0</v>
      </c>
      <c r="G467" s="7" t="n">
        <v>0</v>
      </c>
    </row>
    <row r="468" customFormat="false" ht="15" hidden="false" customHeight="false" outlineLevel="0" collapsed="false">
      <c r="A468" s="7" t="s">
        <v>21</v>
      </c>
      <c r="B468" s="7" t="s">
        <v>301</v>
      </c>
      <c r="C468" s="7" t="s">
        <v>1293</v>
      </c>
      <c r="D468" s="7" t="n">
        <v>4</v>
      </c>
      <c r="E468" s="7" t="n">
        <v>137.96</v>
      </c>
      <c r="F468" s="7" t="n">
        <v>0</v>
      </c>
      <c r="G468" s="7" t="n">
        <v>0</v>
      </c>
    </row>
    <row r="469" customFormat="false" ht="15" hidden="false" customHeight="false" outlineLevel="0" collapsed="false">
      <c r="A469" s="7" t="s">
        <v>21</v>
      </c>
      <c r="B469" s="7" t="s">
        <v>301</v>
      </c>
      <c r="C469" s="7" t="s">
        <v>1293</v>
      </c>
      <c r="D469" s="7" t="n">
        <v>13</v>
      </c>
      <c r="E469" s="7" t="n">
        <v>517.38</v>
      </c>
      <c r="F469" s="7" t="n">
        <v>0</v>
      </c>
      <c r="G469" s="7" t="n">
        <v>0</v>
      </c>
    </row>
    <row r="470" customFormat="false" ht="15" hidden="false" customHeight="false" outlineLevel="0" collapsed="false">
      <c r="A470" s="7" t="s">
        <v>21</v>
      </c>
      <c r="B470" s="7" t="s">
        <v>301</v>
      </c>
      <c r="C470" s="7" t="s">
        <v>1293</v>
      </c>
      <c r="D470" s="7" t="n">
        <v>2</v>
      </c>
      <c r="E470" s="7" t="n">
        <v>70.82</v>
      </c>
      <c r="F470" s="7" t="n">
        <v>0</v>
      </c>
      <c r="G470" s="7" t="n">
        <v>0</v>
      </c>
    </row>
    <row r="471" customFormat="false" ht="15" hidden="false" customHeight="false" outlineLevel="0" collapsed="false">
      <c r="A471" s="7" t="s">
        <v>21</v>
      </c>
      <c r="B471" s="7" t="s">
        <v>301</v>
      </c>
      <c r="C471" s="7" t="s">
        <v>1293</v>
      </c>
      <c r="D471" s="7" t="n">
        <v>115</v>
      </c>
      <c r="E471" s="7" t="n">
        <v>3293.6</v>
      </c>
      <c r="F471" s="7" t="n">
        <v>0</v>
      </c>
      <c r="G471" s="7" t="n">
        <v>0</v>
      </c>
    </row>
    <row r="472" customFormat="false" ht="15" hidden="false" customHeight="false" outlineLevel="0" collapsed="false">
      <c r="A472" s="7" t="s">
        <v>21</v>
      </c>
      <c r="B472" s="7" t="s">
        <v>301</v>
      </c>
      <c r="C472" s="7" t="s">
        <v>1293</v>
      </c>
      <c r="D472" s="7" t="n">
        <v>16</v>
      </c>
      <c r="E472" s="7" t="n">
        <v>435.36</v>
      </c>
      <c r="F472" s="7" t="n">
        <v>0</v>
      </c>
      <c r="G472" s="7" t="n">
        <v>0</v>
      </c>
    </row>
    <row r="473" customFormat="false" ht="15" hidden="false" customHeight="false" outlineLevel="0" collapsed="false">
      <c r="A473" s="7" t="s">
        <v>21</v>
      </c>
      <c r="B473" s="7" t="s">
        <v>251</v>
      </c>
      <c r="C473" s="7" t="s">
        <v>1293</v>
      </c>
      <c r="D473" s="7" t="n">
        <v>27</v>
      </c>
      <c r="E473" s="7" t="n">
        <v>734.67</v>
      </c>
      <c r="F473" s="7" t="n">
        <v>0</v>
      </c>
      <c r="G473" s="7" t="n">
        <v>0</v>
      </c>
    </row>
    <row r="474" customFormat="false" ht="15" hidden="false" customHeight="false" outlineLevel="0" collapsed="false">
      <c r="A474" s="7" t="s">
        <v>21</v>
      </c>
      <c r="B474" s="7" t="s">
        <v>251</v>
      </c>
      <c r="C474" s="7" t="s">
        <v>1293</v>
      </c>
      <c r="D474" s="7" t="n">
        <v>5</v>
      </c>
      <c r="E474" s="7" t="n">
        <v>177.05</v>
      </c>
      <c r="F474" s="7" t="n">
        <v>0</v>
      </c>
      <c r="G474" s="7" t="n">
        <v>0</v>
      </c>
    </row>
    <row r="475" customFormat="false" ht="15" hidden="false" customHeight="false" outlineLevel="0" collapsed="false">
      <c r="A475" s="7" t="s">
        <v>21</v>
      </c>
      <c r="B475" s="7" t="s">
        <v>251</v>
      </c>
      <c r="C475" s="7" t="s">
        <v>1293</v>
      </c>
      <c r="D475" s="7" t="n">
        <v>16</v>
      </c>
      <c r="E475" s="7" t="n">
        <v>636.77</v>
      </c>
      <c r="F475" s="7" t="n">
        <v>0</v>
      </c>
      <c r="G475" s="7" t="n">
        <v>0</v>
      </c>
    </row>
    <row r="476" customFormat="false" ht="15" hidden="false" customHeight="false" outlineLevel="0" collapsed="false">
      <c r="A476" s="7" t="s">
        <v>21</v>
      </c>
      <c r="B476" s="7" t="s">
        <v>251</v>
      </c>
      <c r="C476" s="7" t="s">
        <v>1293</v>
      </c>
      <c r="D476" s="7" t="n">
        <v>3</v>
      </c>
      <c r="E476" s="7" t="n">
        <v>103.47</v>
      </c>
      <c r="F476" s="7" t="n">
        <v>0</v>
      </c>
      <c r="G476" s="7" t="n">
        <v>0</v>
      </c>
    </row>
    <row r="477" customFormat="false" ht="15" hidden="false" customHeight="false" outlineLevel="0" collapsed="false">
      <c r="A477" s="7" t="s">
        <v>21</v>
      </c>
      <c r="B477" s="7" t="s">
        <v>251</v>
      </c>
      <c r="C477" s="7" t="s">
        <v>1293</v>
      </c>
      <c r="D477" s="7" t="n">
        <v>204</v>
      </c>
      <c r="E477" s="7" t="n">
        <v>5842.56</v>
      </c>
      <c r="F477" s="7" t="n">
        <v>0</v>
      </c>
      <c r="G477" s="7" t="n">
        <v>0</v>
      </c>
    </row>
    <row r="478" customFormat="false" ht="15" hidden="false" customHeight="false" outlineLevel="0" collapsed="false">
      <c r="A478" s="7" t="s">
        <v>21</v>
      </c>
      <c r="B478" s="7" t="s">
        <v>260</v>
      </c>
      <c r="C478" s="7" t="s">
        <v>1293</v>
      </c>
      <c r="D478" s="7" t="n">
        <v>19</v>
      </c>
      <c r="E478" s="7" t="n">
        <v>516.99</v>
      </c>
      <c r="F478" s="7" t="n">
        <v>0</v>
      </c>
      <c r="G478" s="7" t="n">
        <v>0</v>
      </c>
    </row>
    <row r="479" customFormat="false" ht="15" hidden="false" customHeight="false" outlineLevel="0" collapsed="false">
      <c r="A479" s="7" t="s">
        <v>21</v>
      </c>
      <c r="B479" s="7" t="s">
        <v>260</v>
      </c>
      <c r="C479" s="7" t="s">
        <v>1293</v>
      </c>
      <c r="D479" s="7" t="n">
        <v>203</v>
      </c>
      <c r="E479" s="7" t="n">
        <v>5813.92</v>
      </c>
      <c r="F479" s="7" t="n">
        <v>0</v>
      </c>
      <c r="G479" s="7" t="n">
        <v>0</v>
      </c>
    </row>
    <row r="480" customFormat="false" ht="15" hidden="false" customHeight="false" outlineLevel="0" collapsed="false">
      <c r="A480" s="7" t="s">
        <v>21</v>
      </c>
      <c r="B480" s="7" t="s">
        <v>260</v>
      </c>
      <c r="C480" s="7" t="s">
        <v>1293</v>
      </c>
      <c r="D480" s="7" t="n">
        <v>6</v>
      </c>
      <c r="E480" s="7" t="n">
        <v>212.46</v>
      </c>
      <c r="F480" s="7" t="n">
        <v>0</v>
      </c>
      <c r="G480" s="7" t="n">
        <v>0</v>
      </c>
    </row>
    <row r="481" customFormat="false" ht="15" hidden="false" customHeight="false" outlineLevel="0" collapsed="false">
      <c r="A481" s="7" t="s">
        <v>21</v>
      </c>
      <c r="B481" s="7" t="s">
        <v>260</v>
      </c>
      <c r="C481" s="7" t="s">
        <v>1293</v>
      </c>
      <c r="D481" s="7" t="n">
        <v>2</v>
      </c>
      <c r="E481" s="7" t="n">
        <v>66.09</v>
      </c>
      <c r="F481" s="7" t="n">
        <v>0</v>
      </c>
      <c r="G481" s="7" t="n">
        <v>0</v>
      </c>
    </row>
    <row r="482" customFormat="false" ht="15" hidden="false" customHeight="false" outlineLevel="0" collapsed="false">
      <c r="A482" s="7" t="s">
        <v>21</v>
      </c>
      <c r="B482" s="7" t="s">
        <v>260</v>
      </c>
      <c r="C482" s="7" t="s">
        <v>1293</v>
      </c>
      <c r="D482" s="7" t="n">
        <v>2</v>
      </c>
      <c r="E482" s="7" t="n">
        <v>68.98</v>
      </c>
      <c r="F482" s="7" t="n">
        <v>0</v>
      </c>
      <c r="G482" s="7" t="n">
        <v>0</v>
      </c>
    </row>
    <row r="483" customFormat="false" ht="15" hidden="false" customHeight="false" outlineLevel="0" collapsed="false">
      <c r="A483" s="7" t="s">
        <v>21</v>
      </c>
      <c r="B483" s="7" t="s">
        <v>260</v>
      </c>
      <c r="C483" s="7" t="s">
        <v>1293</v>
      </c>
      <c r="D483" s="7" t="n">
        <v>8</v>
      </c>
      <c r="E483" s="7" t="n">
        <v>318.38</v>
      </c>
      <c r="F483" s="7" t="n">
        <v>0</v>
      </c>
      <c r="G483" s="7" t="n">
        <v>0</v>
      </c>
    </row>
    <row r="484" customFormat="false" ht="15" hidden="false" customHeight="false" outlineLevel="0" collapsed="false">
      <c r="A484" s="7" t="s">
        <v>21</v>
      </c>
      <c r="B484" s="7" t="s">
        <v>377</v>
      </c>
      <c r="C484" s="7" t="s">
        <v>1293</v>
      </c>
      <c r="D484" s="7" t="n">
        <v>4</v>
      </c>
      <c r="E484" s="7" t="n">
        <v>137.96</v>
      </c>
      <c r="F484" s="7" t="n">
        <v>0</v>
      </c>
      <c r="G484" s="7" t="n">
        <v>0</v>
      </c>
    </row>
    <row r="485" customFormat="false" ht="15" hidden="false" customHeight="false" outlineLevel="0" collapsed="false">
      <c r="A485" s="7" t="s">
        <v>21</v>
      </c>
      <c r="B485" s="7" t="s">
        <v>377</v>
      </c>
      <c r="C485" s="7" t="s">
        <v>1293</v>
      </c>
      <c r="D485" s="7" t="n">
        <v>1</v>
      </c>
      <c r="E485" s="7" t="n">
        <v>35.41</v>
      </c>
      <c r="F485" s="7" t="n">
        <v>0</v>
      </c>
      <c r="G485" s="7" t="n">
        <v>0</v>
      </c>
    </row>
    <row r="486" customFormat="false" ht="15" hidden="false" customHeight="false" outlineLevel="0" collapsed="false">
      <c r="A486" s="7" t="s">
        <v>21</v>
      </c>
      <c r="B486" s="7" t="s">
        <v>377</v>
      </c>
      <c r="C486" s="7" t="s">
        <v>1293</v>
      </c>
      <c r="D486" s="7" t="n">
        <v>36</v>
      </c>
      <c r="E486" s="7" t="n">
        <v>1031.04</v>
      </c>
      <c r="F486" s="7" t="n">
        <v>0</v>
      </c>
      <c r="G486" s="7" t="n">
        <v>0</v>
      </c>
    </row>
    <row r="487" customFormat="false" ht="15" hidden="false" customHeight="false" outlineLevel="0" collapsed="false">
      <c r="A487" s="7" t="s">
        <v>21</v>
      </c>
      <c r="B487" s="7" t="s">
        <v>377</v>
      </c>
      <c r="C487" s="7" t="s">
        <v>1293</v>
      </c>
      <c r="D487" s="7" t="n">
        <v>3</v>
      </c>
      <c r="E487" s="7" t="n">
        <v>81.63</v>
      </c>
      <c r="F487" s="7" t="n">
        <v>0</v>
      </c>
      <c r="G487" s="7" t="n">
        <v>0</v>
      </c>
    </row>
    <row r="488" customFormat="false" ht="15" hidden="false" customHeight="false" outlineLevel="0" collapsed="false">
      <c r="A488" s="7" t="s">
        <v>21</v>
      </c>
      <c r="B488" s="7" t="s">
        <v>377</v>
      </c>
      <c r="C488" s="7" t="s">
        <v>1293</v>
      </c>
      <c r="D488" s="7" t="n">
        <v>6</v>
      </c>
      <c r="E488" s="7" t="n">
        <v>238.8</v>
      </c>
      <c r="F488" s="7" t="n">
        <v>0</v>
      </c>
      <c r="G488" s="7" t="n">
        <v>0</v>
      </c>
    </row>
    <row r="489" customFormat="false" ht="15" hidden="false" customHeight="false" outlineLevel="0" collapsed="false">
      <c r="A489" s="7" t="s">
        <v>21</v>
      </c>
      <c r="B489" s="7" t="s">
        <v>296</v>
      </c>
      <c r="C489" s="7" t="s">
        <v>1294</v>
      </c>
      <c r="D489" s="7" t="n">
        <v>2</v>
      </c>
      <c r="E489" s="7" t="n">
        <v>56.78</v>
      </c>
      <c r="F489" s="7" t="n">
        <v>0</v>
      </c>
      <c r="G489" s="7" t="n">
        <v>0</v>
      </c>
    </row>
    <row r="490" customFormat="false" ht="15" hidden="false" customHeight="false" outlineLevel="0" collapsed="false">
      <c r="A490" s="7" t="s">
        <v>21</v>
      </c>
      <c r="B490" s="7" t="s">
        <v>296</v>
      </c>
      <c r="C490" s="7" t="s">
        <v>1294</v>
      </c>
      <c r="D490" s="7" t="n">
        <v>1</v>
      </c>
      <c r="E490" s="7" t="n">
        <v>24.54</v>
      </c>
      <c r="F490" s="7" t="n">
        <v>0</v>
      </c>
      <c r="G490" s="7" t="n">
        <v>0</v>
      </c>
    </row>
    <row r="491" customFormat="false" ht="15" hidden="false" customHeight="false" outlineLevel="0" collapsed="false">
      <c r="A491" s="7" t="s">
        <v>21</v>
      </c>
      <c r="B491" s="7" t="s">
        <v>296</v>
      </c>
      <c r="C491" s="7" t="s">
        <v>1294</v>
      </c>
      <c r="D491" s="7" t="n">
        <v>2</v>
      </c>
      <c r="E491" s="7" t="n">
        <v>52.72</v>
      </c>
      <c r="F491" s="7" t="n">
        <v>0</v>
      </c>
      <c r="G491" s="7" t="n">
        <v>0</v>
      </c>
    </row>
    <row r="492" customFormat="false" ht="15" hidden="false" customHeight="false" outlineLevel="0" collapsed="false">
      <c r="A492" s="7" t="s">
        <v>21</v>
      </c>
      <c r="B492" s="7" t="s">
        <v>296</v>
      </c>
      <c r="C492" s="7" t="s">
        <v>1294</v>
      </c>
      <c r="D492" s="7" t="n">
        <v>113</v>
      </c>
      <c r="E492" s="7" t="n">
        <v>2773.02</v>
      </c>
      <c r="F492" s="7" t="n">
        <v>0</v>
      </c>
      <c r="G492" s="7" t="n">
        <v>0</v>
      </c>
    </row>
    <row r="493" customFormat="false" ht="15" hidden="false" customHeight="false" outlineLevel="0" collapsed="false">
      <c r="A493" s="7" t="s">
        <v>21</v>
      </c>
      <c r="B493" s="7" t="s">
        <v>296</v>
      </c>
      <c r="C493" s="7" t="s">
        <v>1294</v>
      </c>
      <c r="D493" s="7" t="n">
        <v>2</v>
      </c>
      <c r="E493" s="7" t="n">
        <v>52.86</v>
      </c>
      <c r="F493" s="7" t="n">
        <v>0</v>
      </c>
      <c r="G493" s="7" t="n">
        <v>0</v>
      </c>
    </row>
    <row r="494" customFormat="false" ht="15" hidden="false" customHeight="false" outlineLevel="0" collapsed="false">
      <c r="A494" s="7" t="s">
        <v>21</v>
      </c>
      <c r="B494" s="7" t="s">
        <v>296</v>
      </c>
      <c r="C494" s="7" t="s">
        <v>1294</v>
      </c>
      <c r="D494" s="7" t="n">
        <v>10</v>
      </c>
      <c r="E494" s="7" t="n">
        <v>405.6</v>
      </c>
      <c r="F494" s="7" t="n">
        <v>0</v>
      </c>
      <c r="G494" s="7" t="n">
        <v>0</v>
      </c>
    </row>
    <row r="495" customFormat="false" ht="15" hidden="false" customHeight="false" outlineLevel="0" collapsed="false">
      <c r="A495" s="7" t="s">
        <v>21</v>
      </c>
      <c r="B495" s="7" t="s">
        <v>296</v>
      </c>
      <c r="C495" s="7" t="s">
        <v>1294</v>
      </c>
      <c r="D495" s="7" t="n">
        <v>14</v>
      </c>
      <c r="E495" s="7" t="n">
        <v>326.34</v>
      </c>
      <c r="F495" s="7" t="n">
        <v>0</v>
      </c>
      <c r="G495" s="7" t="n">
        <v>0</v>
      </c>
    </row>
    <row r="496" customFormat="false" ht="15" hidden="false" customHeight="false" outlineLevel="0" collapsed="false">
      <c r="A496" s="7" t="s">
        <v>21</v>
      </c>
      <c r="B496" s="7" t="s">
        <v>296</v>
      </c>
      <c r="C496" s="7" t="s">
        <v>1294</v>
      </c>
      <c r="D496" s="7" t="n">
        <v>5</v>
      </c>
      <c r="E496" s="7" t="n">
        <v>141.6</v>
      </c>
      <c r="F496" s="7" t="n">
        <v>0</v>
      </c>
      <c r="G496" s="7" t="n">
        <v>0</v>
      </c>
    </row>
    <row r="497" customFormat="false" ht="15" hidden="false" customHeight="false" outlineLevel="0" collapsed="false">
      <c r="A497" s="7" t="s">
        <v>21</v>
      </c>
      <c r="B497" s="7" t="s">
        <v>296</v>
      </c>
      <c r="C497" s="7" t="s">
        <v>1294</v>
      </c>
      <c r="D497" s="7" t="n">
        <v>28</v>
      </c>
      <c r="E497" s="7" t="n">
        <v>851.76</v>
      </c>
      <c r="F497" s="7" t="n">
        <v>0</v>
      </c>
      <c r="G497" s="7" t="n">
        <v>0</v>
      </c>
    </row>
    <row r="498" customFormat="false" ht="15" hidden="false" customHeight="false" outlineLevel="0" collapsed="false">
      <c r="A498" s="7" t="s">
        <v>21</v>
      </c>
      <c r="B498" s="7" t="s">
        <v>164</v>
      </c>
      <c r="C498" s="7" t="s">
        <v>1295</v>
      </c>
      <c r="D498" s="7" t="n">
        <v>115</v>
      </c>
      <c r="E498" s="7" t="n">
        <v>2312.59</v>
      </c>
      <c r="F498" s="7" t="n">
        <v>0</v>
      </c>
      <c r="G498" s="7" t="n">
        <v>0</v>
      </c>
    </row>
    <row r="499" customFormat="false" ht="15" hidden="false" customHeight="false" outlineLevel="0" collapsed="false">
      <c r="A499" s="7" t="s">
        <v>21</v>
      </c>
      <c r="B499" s="7" t="s">
        <v>164</v>
      </c>
      <c r="C499" s="7" t="s">
        <v>1295</v>
      </c>
      <c r="D499" s="7" t="n">
        <v>7</v>
      </c>
      <c r="E499" s="7" t="n">
        <v>117.06</v>
      </c>
      <c r="F499" s="7" t="n">
        <v>0</v>
      </c>
      <c r="G499" s="7" t="n">
        <v>0</v>
      </c>
    </row>
    <row r="500" customFormat="false" ht="15" hidden="false" customHeight="false" outlineLevel="0" collapsed="false">
      <c r="A500" s="7" t="s">
        <v>21</v>
      </c>
      <c r="B500" s="7" t="s">
        <v>164</v>
      </c>
      <c r="C500" s="7" t="s">
        <v>1295</v>
      </c>
      <c r="D500" s="7" t="n">
        <v>375</v>
      </c>
      <c r="E500" s="7" t="n">
        <v>5775</v>
      </c>
      <c r="F500" s="7" t="n">
        <v>0</v>
      </c>
      <c r="G500" s="7" t="n">
        <v>0</v>
      </c>
    </row>
    <row r="501" customFormat="false" ht="15" hidden="false" customHeight="false" outlineLevel="0" collapsed="false">
      <c r="A501" s="7" t="s">
        <v>21</v>
      </c>
      <c r="B501" s="7" t="s">
        <v>164</v>
      </c>
      <c r="C501" s="7" t="s">
        <v>1295</v>
      </c>
      <c r="D501" s="7" t="n">
        <v>946</v>
      </c>
      <c r="E501" s="7" t="n">
        <v>13527.8</v>
      </c>
      <c r="F501" s="7" t="n">
        <v>0</v>
      </c>
      <c r="G501" s="7" t="n">
        <v>0</v>
      </c>
    </row>
    <row r="502" customFormat="false" ht="15" hidden="false" customHeight="false" outlineLevel="0" collapsed="false">
      <c r="A502" s="7" t="s">
        <v>21</v>
      </c>
      <c r="B502" s="7" t="s">
        <v>164</v>
      </c>
      <c r="C502" s="7" t="s">
        <v>1295</v>
      </c>
      <c r="D502" s="7" t="n">
        <v>63</v>
      </c>
      <c r="E502" s="7" t="n">
        <v>1128.91</v>
      </c>
      <c r="F502" s="7" t="n">
        <v>0</v>
      </c>
      <c r="G502" s="7" t="n">
        <v>0</v>
      </c>
    </row>
    <row r="503" customFormat="false" ht="15" hidden="false" customHeight="false" outlineLevel="0" collapsed="false">
      <c r="A503" s="7" t="s">
        <v>21</v>
      </c>
      <c r="B503" s="7" t="s">
        <v>164</v>
      </c>
      <c r="C503" s="7" t="s">
        <v>1295</v>
      </c>
      <c r="D503" s="7" t="n">
        <v>-1</v>
      </c>
      <c r="E503" s="7" t="n">
        <v>-17.92</v>
      </c>
      <c r="F503" s="7" t="n">
        <v>0</v>
      </c>
      <c r="G503" s="7" t="n">
        <v>0</v>
      </c>
    </row>
    <row r="504" customFormat="false" ht="15" hidden="false" customHeight="false" outlineLevel="0" collapsed="false">
      <c r="A504" s="7" t="s">
        <v>21</v>
      </c>
      <c r="B504" s="7" t="s">
        <v>164</v>
      </c>
      <c r="C504" s="7" t="s">
        <v>1295</v>
      </c>
      <c r="D504" s="7" t="n">
        <v>1</v>
      </c>
      <c r="E504" s="7" t="n">
        <v>14.33</v>
      </c>
      <c r="F504" s="7" t="n">
        <v>0</v>
      </c>
      <c r="G504" s="7" t="n">
        <v>0</v>
      </c>
    </row>
    <row r="505" customFormat="false" ht="15" hidden="false" customHeight="false" outlineLevel="0" collapsed="false">
      <c r="A505" s="7" t="s">
        <v>21</v>
      </c>
      <c r="B505" s="7" t="s">
        <v>164</v>
      </c>
      <c r="C505" s="7" t="s">
        <v>1295</v>
      </c>
      <c r="D505" s="7" t="n">
        <v>5</v>
      </c>
      <c r="E505" s="7" t="n">
        <v>77.65</v>
      </c>
      <c r="F505" s="7" t="n">
        <v>0</v>
      </c>
      <c r="G505" s="7" t="n">
        <v>0</v>
      </c>
    </row>
    <row r="506" customFormat="false" ht="15" hidden="false" customHeight="false" outlineLevel="0" collapsed="false">
      <c r="A506" s="7" t="s">
        <v>21</v>
      </c>
      <c r="B506" s="7" t="s">
        <v>164</v>
      </c>
      <c r="C506" s="7" t="s">
        <v>1295</v>
      </c>
      <c r="D506" s="7" t="n">
        <v>16</v>
      </c>
      <c r="E506" s="7" t="n">
        <v>278.84</v>
      </c>
      <c r="F506" s="7" t="n">
        <v>0</v>
      </c>
      <c r="G506" s="7" t="n">
        <v>0</v>
      </c>
    </row>
    <row r="507" customFormat="false" ht="15" hidden="false" customHeight="false" outlineLevel="0" collapsed="false">
      <c r="A507" s="7" t="s">
        <v>21</v>
      </c>
      <c r="B507" s="7" t="s">
        <v>164</v>
      </c>
      <c r="C507" s="7" t="s">
        <v>1295</v>
      </c>
      <c r="D507" s="7" t="n">
        <v>49</v>
      </c>
      <c r="E507" s="7" t="n">
        <v>665.91</v>
      </c>
      <c r="F507" s="7" t="n">
        <v>0</v>
      </c>
      <c r="G507" s="7" t="n">
        <v>0</v>
      </c>
    </row>
    <row r="508" customFormat="false" ht="15" hidden="false" customHeight="false" outlineLevel="0" collapsed="false">
      <c r="A508" s="7" t="s">
        <v>21</v>
      </c>
      <c r="B508" s="7" t="s">
        <v>164</v>
      </c>
      <c r="C508" s="7" t="s">
        <v>1295</v>
      </c>
      <c r="D508" s="7" t="n">
        <v>21</v>
      </c>
      <c r="E508" s="7" t="n">
        <v>394.11</v>
      </c>
      <c r="F508" s="7" t="n">
        <v>0</v>
      </c>
      <c r="G508" s="7" t="n">
        <v>0</v>
      </c>
    </row>
    <row r="509" customFormat="false" ht="15" hidden="false" customHeight="false" outlineLevel="0" collapsed="false">
      <c r="A509" s="7" t="s">
        <v>21</v>
      </c>
      <c r="B509" s="7" t="s">
        <v>159</v>
      </c>
      <c r="C509" s="7" t="s">
        <v>1295</v>
      </c>
      <c r="D509" s="7" t="n">
        <v>58</v>
      </c>
      <c r="E509" s="7" t="n">
        <v>1039.31</v>
      </c>
      <c r="F509" s="7" t="n">
        <v>0</v>
      </c>
      <c r="G509" s="7" t="n">
        <v>0</v>
      </c>
    </row>
    <row r="510" customFormat="false" ht="15" hidden="false" customHeight="false" outlineLevel="0" collapsed="false">
      <c r="A510" s="7" t="s">
        <v>21</v>
      </c>
      <c r="B510" s="7" t="s">
        <v>159</v>
      </c>
      <c r="C510" s="7" t="s">
        <v>1295</v>
      </c>
      <c r="D510" s="7" t="n">
        <v>1078</v>
      </c>
      <c r="E510" s="7" t="n">
        <v>15415.4</v>
      </c>
      <c r="F510" s="7" t="n">
        <v>0</v>
      </c>
      <c r="G510" s="7" t="n">
        <v>0</v>
      </c>
    </row>
    <row r="511" customFormat="false" ht="15" hidden="false" customHeight="false" outlineLevel="0" collapsed="false">
      <c r="A511" s="7" t="s">
        <v>21</v>
      </c>
      <c r="B511" s="7" t="s">
        <v>159</v>
      </c>
      <c r="C511" s="7" t="s">
        <v>1295</v>
      </c>
      <c r="D511" s="7" t="n">
        <v>14</v>
      </c>
      <c r="E511" s="7" t="n">
        <v>243.98</v>
      </c>
      <c r="F511" s="7" t="n">
        <v>0</v>
      </c>
      <c r="G511" s="7" t="n">
        <v>0</v>
      </c>
    </row>
    <row r="512" customFormat="false" ht="15" hidden="false" customHeight="false" outlineLevel="0" collapsed="false">
      <c r="A512" s="7" t="s">
        <v>21</v>
      </c>
      <c r="B512" s="7" t="s">
        <v>159</v>
      </c>
      <c r="C512" s="7" t="s">
        <v>1295</v>
      </c>
      <c r="D512" s="7" t="n">
        <v>3</v>
      </c>
      <c r="E512" s="7" t="n">
        <v>43</v>
      </c>
      <c r="F512" s="7" t="n">
        <v>0</v>
      </c>
      <c r="G512" s="7" t="n">
        <v>0</v>
      </c>
    </row>
    <row r="513" customFormat="false" ht="15" hidden="false" customHeight="false" outlineLevel="0" collapsed="false">
      <c r="A513" s="7" t="s">
        <v>21</v>
      </c>
      <c r="B513" s="7" t="s">
        <v>159</v>
      </c>
      <c r="C513" s="7" t="s">
        <v>1295</v>
      </c>
      <c r="D513" s="7" t="n">
        <v>3</v>
      </c>
      <c r="E513" s="7" t="n">
        <v>48.26</v>
      </c>
      <c r="F513" s="7" t="n">
        <v>0</v>
      </c>
      <c r="G513" s="7" t="n">
        <v>0</v>
      </c>
    </row>
    <row r="514" customFormat="false" ht="15" hidden="false" customHeight="false" outlineLevel="0" collapsed="false">
      <c r="A514" s="7" t="s">
        <v>21</v>
      </c>
      <c r="B514" s="7" t="s">
        <v>159</v>
      </c>
      <c r="C514" s="7" t="s">
        <v>1295</v>
      </c>
      <c r="D514" s="7" t="n">
        <v>362</v>
      </c>
      <c r="E514" s="7" t="n">
        <v>5574.8</v>
      </c>
      <c r="F514" s="7" t="n">
        <v>0</v>
      </c>
      <c r="G514" s="7" t="n">
        <v>0</v>
      </c>
    </row>
    <row r="515" customFormat="false" ht="15" hidden="false" customHeight="false" outlineLevel="0" collapsed="false">
      <c r="A515" s="7" t="s">
        <v>21</v>
      </c>
      <c r="B515" s="7" t="s">
        <v>159</v>
      </c>
      <c r="C515" s="7" t="s">
        <v>1295</v>
      </c>
      <c r="D515" s="7" t="n">
        <v>2</v>
      </c>
      <c r="E515" s="7" t="n">
        <v>31.06</v>
      </c>
      <c r="F515" s="7" t="n">
        <v>0</v>
      </c>
      <c r="G515" s="7" t="n">
        <v>0</v>
      </c>
    </row>
    <row r="516" customFormat="false" ht="15" hidden="false" customHeight="false" outlineLevel="0" collapsed="false">
      <c r="A516" s="7" t="s">
        <v>21</v>
      </c>
      <c r="B516" s="7" t="s">
        <v>159</v>
      </c>
      <c r="C516" s="7" t="s">
        <v>1295</v>
      </c>
      <c r="D516" s="7" t="n">
        <v>39</v>
      </c>
      <c r="E516" s="7" t="n">
        <v>530.01</v>
      </c>
      <c r="F516" s="7" t="n">
        <v>0</v>
      </c>
      <c r="G516" s="7" t="n">
        <v>0</v>
      </c>
    </row>
    <row r="517" customFormat="false" ht="15" hidden="false" customHeight="false" outlineLevel="0" collapsed="false">
      <c r="A517" s="7" t="s">
        <v>21</v>
      </c>
      <c r="B517" s="7" t="s">
        <v>159</v>
      </c>
      <c r="C517" s="7" t="s">
        <v>1295</v>
      </c>
      <c r="D517" s="7" t="n">
        <v>-3</v>
      </c>
      <c r="E517" s="7" t="n">
        <v>-53.76</v>
      </c>
      <c r="F517" s="7" t="n">
        <v>0</v>
      </c>
      <c r="G517" s="7" t="n">
        <v>0</v>
      </c>
    </row>
    <row r="518" customFormat="false" ht="15" hidden="false" customHeight="false" outlineLevel="0" collapsed="false">
      <c r="A518" s="7" t="s">
        <v>21</v>
      </c>
      <c r="B518" s="7" t="s">
        <v>159</v>
      </c>
      <c r="C518" s="7" t="s">
        <v>1295</v>
      </c>
      <c r="D518" s="7" t="n">
        <v>36</v>
      </c>
      <c r="E518" s="7" t="n">
        <v>675.59</v>
      </c>
      <c r="F518" s="7" t="n">
        <v>0</v>
      </c>
      <c r="G518" s="7" t="n">
        <v>0</v>
      </c>
    </row>
    <row r="519" customFormat="false" ht="15" hidden="false" customHeight="false" outlineLevel="0" collapsed="false">
      <c r="A519" s="7" t="s">
        <v>21</v>
      </c>
      <c r="B519" s="7" t="s">
        <v>159</v>
      </c>
      <c r="C519" s="7" t="s">
        <v>1295</v>
      </c>
      <c r="D519" s="7" t="n">
        <v>23</v>
      </c>
      <c r="E519" s="7" t="n">
        <v>384.63</v>
      </c>
      <c r="F519" s="7" t="n">
        <v>0</v>
      </c>
      <c r="G519" s="7" t="n">
        <v>0</v>
      </c>
    </row>
    <row r="520" customFormat="false" ht="15" hidden="false" customHeight="false" outlineLevel="0" collapsed="false">
      <c r="A520" s="7" t="s">
        <v>21</v>
      </c>
      <c r="B520" s="7" t="s">
        <v>159</v>
      </c>
      <c r="C520" s="7" t="s">
        <v>1295</v>
      </c>
      <c r="D520" s="7" t="n">
        <v>109</v>
      </c>
      <c r="E520" s="7" t="n">
        <v>2191.94</v>
      </c>
      <c r="F520" s="7" t="n">
        <v>0</v>
      </c>
      <c r="G520" s="7" t="n">
        <v>0</v>
      </c>
    </row>
    <row r="521" customFormat="false" ht="15" hidden="false" customHeight="false" outlineLevel="0" collapsed="false">
      <c r="A521" s="7" t="s">
        <v>21</v>
      </c>
      <c r="B521" s="7" t="s">
        <v>195</v>
      </c>
      <c r="C521" s="7" t="s">
        <v>1295</v>
      </c>
      <c r="D521" s="7" t="n">
        <v>40</v>
      </c>
      <c r="E521" s="7" t="n">
        <v>750.66</v>
      </c>
      <c r="F521" s="7" t="n">
        <v>0</v>
      </c>
      <c r="G521" s="7" t="n">
        <v>0</v>
      </c>
    </row>
    <row r="522" customFormat="false" ht="15" hidden="false" customHeight="false" outlineLevel="0" collapsed="false">
      <c r="A522" s="7" t="s">
        <v>21</v>
      </c>
      <c r="B522" s="7" t="s">
        <v>195</v>
      </c>
      <c r="C522" s="7" t="s">
        <v>1295</v>
      </c>
      <c r="D522" s="7" t="n">
        <v>-3</v>
      </c>
      <c r="E522" s="7" t="n">
        <v>-53.76</v>
      </c>
      <c r="F522" s="7" t="n">
        <v>0</v>
      </c>
      <c r="G522" s="7" t="n">
        <v>0</v>
      </c>
    </row>
    <row r="523" customFormat="false" ht="15" hidden="false" customHeight="false" outlineLevel="0" collapsed="false">
      <c r="A523" s="7" t="s">
        <v>21</v>
      </c>
      <c r="B523" s="7" t="s">
        <v>195</v>
      </c>
      <c r="C523" s="7" t="s">
        <v>1295</v>
      </c>
      <c r="D523" s="7" t="n">
        <v>3</v>
      </c>
      <c r="E523" s="7" t="n">
        <v>46.59</v>
      </c>
      <c r="F523" s="7" t="n">
        <v>0</v>
      </c>
      <c r="G523" s="7" t="n">
        <v>0</v>
      </c>
    </row>
    <row r="524" customFormat="false" ht="15" hidden="false" customHeight="false" outlineLevel="0" collapsed="false">
      <c r="A524" s="7" t="s">
        <v>21</v>
      </c>
      <c r="B524" s="7" t="s">
        <v>195</v>
      </c>
      <c r="C524" s="7" t="s">
        <v>1295</v>
      </c>
      <c r="D524" s="7" t="n">
        <v>64</v>
      </c>
      <c r="E524" s="7" t="n">
        <v>1287.03</v>
      </c>
      <c r="F524" s="7" t="n">
        <v>0</v>
      </c>
      <c r="G524" s="7" t="n">
        <v>0</v>
      </c>
    </row>
    <row r="525" customFormat="false" ht="15" hidden="false" customHeight="false" outlineLevel="0" collapsed="false">
      <c r="A525" s="7" t="s">
        <v>21</v>
      </c>
      <c r="B525" s="7" t="s">
        <v>195</v>
      </c>
      <c r="C525" s="7" t="s">
        <v>1295</v>
      </c>
      <c r="D525" s="7" t="n">
        <v>42</v>
      </c>
      <c r="E525" s="7" t="n">
        <v>752.59</v>
      </c>
      <c r="F525" s="7" t="n">
        <v>0</v>
      </c>
      <c r="G525" s="7" t="n">
        <v>0</v>
      </c>
    </row>
    <row r="526" customFormat="false" ht="15" hidden="false" customHeight="false" outlineLevel="0" collapsed="false">
      <c r="A526" s="7" t="s">
        <v>21</v>
      </c>
      <c r="B526" s="7" t="s">
        <v>195</v>
      </c>
      <c r="C526" s="7" t="s">
        <v>1295</v>
      </c>
      <c r="D526" s="7" t="n">
        <v>639</v>
      </c>
      <c r="E526" s="7" t="n">
        <v>9137.7</v>
      </c>
      <c r="F526" s="7" t="n">
        <v>0</v>
      </c>
      <c r="G526" s="7" t="n">
        <v>0</v>
      </c>
    </row>
    <row r="527" customFormat="false" ht="15" hidden="false" customHeight="false" outlineLevel="0" collapsed="false">
      <c r="A527" s="7" t="s">
        <v>21</v>
      </c>
      <c r="B527" s="7" t="s">
        <v>195</v>
      </c>
      <c r="C527" s="7" t="s">
        <v>1295</v>
      </c>
      <c r="D527" s="7" t="n">
        <v>4</v>
      </c>
      <c r="E527" s="7" t="n">
        <v>64.35</v>
      </c>
      <c r="F527" s="7" t="n">
        <v>0</v>
      </c>
      <c r="G527" s="7" t="n">
        <v>0</v>
      </c>
    </row>
    <row r="528" customFormat="false" ht="15" hidden="false" customHeight="false" outlineLevel="0" collapsed="false">
      <c r="A528" s="7" t="s">
        <v>21</v>
      </c>
      <c r="B528" s="7" t="s">
        <v>195</v>
      </c>
      <c r="C528" s="7" t="s">
        <v>1295</v>
      </c>
      <c r="D528" s="7" t="n">
        <v>13</v>
      </c>
      <c r="E528" s="7" t="n">
        <v>217.41</v>
      </c>
      <c r="F528" s="7" t="n">
        <v>0</v>
      </c>
      <c r="G528" s="7" t="n">
        <v>0</v>
      </c>
    </row>
    <row r="529" customFormat="false" ht="15" hidden="false" customHeight="false" outlineLevel="0" collapsed="false">
      <c r="A529" s="7" t="s">
        <v>21</v>
      </c>
      <c r="B529" s="7" t="s">
        <v>195</v>
      </c>
      <c r="C529" s="7" t="s">
        <v>1295</v>
      </c>
      <c r="D529" s="7" t="n">
        <v>10</v>
      </c>
      <c r="E529" s="7" t="n">
        <v>174.28</v>
      </c>
      <c r="F529" s="7" t="n">
        <v>0</v>
      </c>
      <c r="G529" s="7" t="n">
        <v>0</v>
      </c>
    </row>
    <row r="530" customFormat="false" ht="15" hidden="false" customHeight="false" outlineLevel="0" collapsed="false">
      <c r="A530" s="7" t="s">
        <v>21</v>
      </c>
      <c r="B530" s="7" t="s">
        <v>195</v>
      </c>
      <c r="C530" s="7" t="s">
        <v>1295</v>
      </c>
      <c r="D530" s="7" t="n">
        <v>246</v>
      </c>
      <c r="E530" s="7" t="n">
        <v>3788.4</v>
      </c>
      <c r="F530" s="7" t="n">
        <v>0</v>
      </c>
      <c r="G530" s="7" t="n">
        <v>0</v>
      </c>
    </row>
    <row r="531" customFormat="false" ht="15" hidden="false" customHeight="false" outlineLevel="0" collapsed="false">
      <c r="A531" s="7" t="s">
        <v>21</v>
      </c>
      <c r="B531" s="7" t="s">
        <v>195</v>
      </c>
      <c r="C531" s="7" t="s">
        <v>1295</v>
      </c>
      <c r="D531" s="7" t="n">
        <v>26</v>
      </c>
      <c r="E531" s="7" t="n">
        <v>353.34</v>
      </c>
      <c r="F531" s="7" t="n">
        <v>0</v>
      </c>
      <c r="G531" s="7" t="n">
        <v>0</v>
      </c>
    </row>
    <row r="532" customFormat="false" ht="15" hidden="false" customHeight="false" outlineLevel="0" collapsed="false">
      <c r="A532" s="7" t="s">
        <v>21</v>
      </c>
      <c r="B532" s="7" t="s">
        <v>209</v>
      </c>
      <c r="C532" s="7" t="s">
        <v>1295</v>
      </c>
      <c r="D532" s="7" t="n">
        <v>5</v>
      </c>
      <c r="E532" s="7" t="n">
        <v>77.65</v>
      </c>
      <c r="F532" s="7" t="n">
        <v>0</v>
      </c>
      <c r="G532" s="7" t="n">
        <v>0</v>
      </c>
    </row>
    <row r="533" customFormat="false" ht="15" hidden="false" customHeight="false" outlineLevel="0" collapsed="false">
      <c r="A533" s="7" t="s">
        <v>21</v>
      </c>
      <c r="B533" s="7" t="s">
        <v>209</v>
      </c>
      <c r="C533" s="7" t="s">
        <v>1295</v>
      </c>
      <c r="D533" s="7" t="n">
        <v>39</v>
      </c>
      <c r="E533" s="7" t="n">
        <v>698.84</v>
      </c>
      <c r="F533" s="7" t="n">
        <v>0</v>
      </c>
      <c r="G533" s="7" t="n">
        <v>0</v>
      </c>
    </row>
    <row r="534" customFormat="false" ht="15" hidden="false" customHeight="false" outlineLevel="0" collapsed="false">
      <c r="A534" s="7" t="s">
        <v>21</v>
      </c>
      <c r="B534" s="7" t="s">
        <v>209</v>
      </c>
      <c r="C534" s="7" t="s">
        <v>1295</v>
      </c>
      <c r="D534" s="7" t="n">
        <v>1</v>
      </c>
      <c r="E534" s="7" t="n">
        <v>14.33</v>
      </c>
      <c r="F534" s="7" t="n">
        <v>0</v>
      </c>
      <c r="G534" s="7" t="n">
        <v>0</v>
      </c>
    </row>
    <row r="535" customFormat="false" ht="15" hidden="false" customHeight="false" outlineLevel="0" collapsed="false">
      <c r="A535" s="7" t="s">
        <v>21</v>
      </c>
      <c r="B535" s="7" t="s">
        <v>209</v>
      </c>
      <c r="C535" s="7" t="s">
        <v>1295</v>
      </c>
      <c r="D535" s="7" t="n">
        <v>3</v>
      </c>
      <c r="E535" s="7" t="n">
        <v>50.17</v>
      </c>
      <c r="F535" s="7" t="n">
        <v>0</v>
      </c>
      <c r="G535" s="7" t="n">
        <v>0</v>
      </c>
    </row>
    <row r="536" customFormat="false" ht="15" hidden="false" customHeight="false" outlineLevel="0" collapsed="false">
      <c r="A536" s="7" t="s">
        <v>21</v>
      </c>
      <c r="B536" s="7" t="s">
        <v>209</v>
      </c>
      <c r="C536" s="7" t="s">
        <v>1295</v>
      </c>
      <c r="D536" s="7" t="n">
        <v>608</v>
      </c>
      <c r="E536" s="7" t="n">
        <v>8694.4</v>
      </c>
      <c r="F536" s="7" t="n">
        <v>0</v>
      </c>
      <c r="G536" s="7" t="n">
        <v>0</v>
      </c>
    </row>
    <row r="537" customFormat="false" ht="15" hidden="false" customHeight="false" outlineLevel="0" collapsed="false">
      <c r="A537" s="7" t="s">
        <v>21</v>
      </c>
      <c r="B537" s="7" t="s">
        <v>209</v>
      </c>
      <c r="C537" s="7" t="s">
        <v>1295</v>
      </c>
      <c r="D537" s="7" t="n">
        <v>9</v>
      </c>
      <c r="E537" s="7" t="n">
        <v>168.92</v>
      </c>
      <c r="F537" s="7" t="n">
        <v>0</v>
      </c>
      <c r="G537" s="7" t="n">
        <v>0</v>
      </c>
    </row>
    <row r="538" customFormat="false" ht="15" hidden="false" customHeight="false" outlineLevel="0" collapsed="false">
      <c r="A538" s="7" t="s">
        <v>21</v>
      </c>
      <c r="B538" s="7" t="s">
        <v>209</v>
      </c>
      <c r="C538" s="7" t="s">
        <v>1295</v>
      </c>
      <c r="D538" s="7" t="n">
        <v>65</v>
      </c>
      <c r="E538" s="7" t="n">
        <v>1307.12</v>
      </c>
      <c r="F538" s="7" t="n">
        <v>0</v>
      </c>
      <c r="G538" s="7" t="n">
        <v>0</v>
      </c>
    </row>
    <row r="539" customFormat="false" ht="15" hidden="false" customHeight="false" outlineLevel="0" collapsed="false">
      <c r="A539" s="7" t="s">
        <v>21</v>
      </c>
      <c r="B539" s="7" t="s">
        <v>209</v>
      </c>
      <c r="C539" s="7" t="s">
        <v>1295</v>
      </c>
      <c r="D539" s="7" t="n">
        <v>34</v>
      </c>
      <c r="E539" s="7" t="n">
        <v>462.06</v>
      </c>
      <c r="F539" s="7" t="n">
        <v>0</v>
      </c>
      <c r="G539" s="7" t="n">
        <v>0</v>
      </c>
    </row>
    <row r="540" customFormat="false" ht="15" hidden="false" customHeight="false" outlineLevel="0" collapsed="false">
      <c r="A540" s="7" t="s">
        <v>21</v>
      </c>
      <c r="B540" s="7" t="s">
        <v>209</v>
      </c>
      <c r="C540" s="7" t="s">
        <v>1295</v>
      </c>
      <c r="D540" s="7" t="n">
        <v>-1</v>
      </c>
      <c r="E540" s="7" t="n">
        <v>-13.3</v>
      </c>
      <c r="F540" s="7" t="n">
        <v>0</v>
      </c>
      <c r="G540" s="7" t="n">
        <v>0</v>
      </c>
    </row>
    <row r="541" customFormat="false" ht="15" hidden="false" customHeight="false" outlineLevel="0" collapsed="false">
      <c r="A541" s="7" t="s">
        <v>21</v>
      </c>
      <c r="B541" s="7" t="s">
        <v>209</v>
      </c>
      <c r="C541" s="7" t="s">
        <v>1295</v>
      </c>
      <c r="D541" s="7" t="n">
        <v>-3</v>
      </c>
      <c r="E541" s="7" t="n">
        <v>-53.76</v>
      </c>
      <c r="F541" s="7" t="n">
        <v>0</v>
      </c>
      <c r="G541" s="7" t="n">
        <v>0</v>
      </c>
    </row>
    <row r="542" customFormat="false" ht="15" hidden="false" customHeight="false" outlineLevel="0" collapsed="false">
      <c r="A542" s="7" t="s">
        <v>21</v>
      </c>
      <c r="B542" s="7" t="s">
        <v>209</v>
      </c>
      <c r="C542" s="7" t="s">
        <v>1295</v>
      </c>
      <c r="D542" s="7" t="n">
        <v>157</v>
      </c>
      <c r="E542" s="7" t="n">
        <v>2417.8</v>
      </c>
      <c r="F542" s="7" t="n">
        <v>0</v>
      </c>
      <c r="G542" s="7" t="n">
        <v>0</v>
      </c>
    </row>
    <row r="543" customFormat="false" ht="15" hidden="false" customHeight="false" outlineLevel="0" collapsed="false">
      <c r="A543" s="7" t="s">
        <v>21</v>
      </c>
      <c r="B543" s="7" t="s">
        <v>209</v>
      </c>
      <c r="C543" s="7" t="s">
        <v>1295</v>
      </c>
      <c r="D543" s="7" t="n">
        <v>7</v>
      </c>
      <c r="E543" s="7" t="n">
        <v>122</v>
      </c>
      <c r="F543" s="7" t="n">
        <v>0</v>
      </c>
      <c r="G543" s="7" t="n">
        <v>0</v>
      </c>
    </row>
    <row r="544" customFormat="false" ht="15" hidden="false" customHeight="false" outlineLevel="0" collapsed="false">
      <c r="A544" s="7" t="s">
        <v>21</v>
      </c>
      <c r="B544" s="7" t="s">
        <v>371</v>
      </c>
      <c r="C544" s="7" t="s">
        <v>1296</v>
      </c>
      <c r="D544" s="7" t="n">
        <v>-7</v>
      </c>
      <c r="E544" s="7" t="n">
        <v>-106.47</v>
      </c>
      <c r="F544" s="7" t="n">
        <v>0</v>
      </c>
      <c r="G544" s="7" t="n">
        <v>0</v>
      </c>
    </row>
    <row r="545" customFormat="false" ht="15" hidden="false" customHeight="false" outlineLevel="0" collapsed="false">
      <c r="A545" s="7" t="s">
        <v>21</v>
      </c>
      <c r="B545" s="7" t="s">
        <v>371</v>
      </c>
      <c r="C545" s="7" t="s">
        <v>1296</v>
      </c>
      <c r="D545" s="7" t="n">
        <v>-6</v>
      </c>
      <c r="E545" s="7" t="n">
        <v>-105.66</v>
      </c>
      <c r="F545" s="7" t="n">
        <v>0</v>
      </c>
      <c r="G545" s="7" t="n">
        <v>0</v>
      </c>
    </row>
    <row r="546" customFormat="false" ht="15" hidden="false" customHeight="false" outlineLevel="0" collapsed="false">
      <c r="A546" s="7" t="s">
        <v>21</v>
      </c>
      <c r="B546" s="7" t="s">
        <v>371</v>
      </c>
      <c r="C546" s="7" t="s">
        <v>1296</v>
      </c>
      <c r="D546" s="7" t="n">
        <v>160</v>
      </c>
      <c r="E546" s="7" t="n">
        <v>2616</v>
      </c>
      <c r="F546" s="7" t="n">
        <v>0</v>
      </c>
      <c r="G546" s="7" t="n">
        <v>0</v>
      </c>
    </row>
    <row r="547" customFormat="false" ht="15" hidden="false" customHeight="false" outlineLevel="0" collapsed="false">
      <c r="A547" s="7" t="s">
        <v>21</v>
      </c>
      <c r="B547" s="7" t="s">
        <v>371</v>
      </c>
      <c r="C547" s="7" t="s">
        <v>1296</v>
      </c>
      <c r="D547" s="7" t="n">
        <v>6</v>
      </c>
      <c r="E547" s="7" t="n">
        <v>113.18</v>
      </c>
      <c r="F547" s="7" t="n">
        <v>0</v>
      </c>
      <c r="G547" s="7" t="n">
        <v>0</v>
      </c>
    </row>
    <row r="548" customFormat="false" ht="15" hidden="false" customHeight="false" outlineLevel="0" collapsed="false">
      <c r="A548" s="7" t="s">
        <v>21</v>
      </c>
      <c r="B548" s="7" t="s">
        <v>371</v>
      </c>
      <c r="C548" s="7" t="s">
        <v>1296</v>
      </c>
      <c r="D548" s="7" t="n">
        <v>-58</v>
      </c>
      <c r="E548" s="7" t="n">
        <v>-900.74</v>
      </c>
      <c r="F548" s="7" t="n">
        <v>0</v>
      </c>
      <c r="G548" s="7" t="n">
        <v>0</v>
      </c>
    </row>
    <row r="549" customFormat="false" ht="15" hidden="false" customHeight="false" outlineLevel="0" collapsed="false">
      <c r="A549" s="7" t="s">
        <v>21</v>
      </c>
      <c r="B549" s="7" t="s">
        <v>393</v>
      </c>
      <c r="C549" s="7" t="s">
        <v>1297</v>
      </c>
      <c r="D549" s="7" t="n">
        <v>-73</v>
      </c>
      <c r="E549" s="7" t="n">
        <v>-1133.69</v>
      </c>
      <c r="F549" s="7" t="n">
        <v>0</v>
      </c>
      <c r="G549" s="7" t="n">
        <v>0</v>
      </c>
    </row>
    <row r="550" customFormat="false" ht="15" hidden="false" customHeight="false" outlineLevel="0" collapsed="false">
      <c r="A550" s="7" t="s">
        <v>21</v>
      </c>
      <c r="B550" s="7" t="s">
        <v>393</v>
      </c>
      <c r="C550" s="7" t="s">
        <v>1297</v>
      </c>
      <c r="D550" s="7" t="n">
        <v>152</v>
      </c>
      <c r="E550" s="7" t="n">
        <v>2485.2</v>
      </c>
      <c r="F550" s="7" t="n">
        <v>0</v>
      </c>
      <c r="G550" s="7" t="n">
        <v>0</v>
      </c>
    </row>
    <row r="551" customFormat="false" ht="15" hidden="false" customHeight="false" outlineLevel="0" collapsed="false">
      <c r="A551" s="7" t="s">
        <v>21</v>
      </c>
      <c r="B551" s="7" t="s">
        <v>393</v>
      </c>
      <c r="C551" s="7" t="s">
        <v>1297</v>
      </c>
      <c r="D551" s="7" t="n">
        <v>-5</v>
      </c>
      <c r="E551" s="7" t="n">
        <v>-88.05</v>
      </c>
      <c r="F551" s="7" t="n">
        <v>0</v>
      </c>
      <c r="G551" s="7" t="n">
        <v>0</v>
      </c>
    </row>
    <row r="552" customFormat="false" ht="15" hidden="false" customHeight="false" outlineLevel="0" collapsed="false">
      <c r="A552" s="7" t="s">
        <v>21</v>
      </c>
      <c r="B552" s="7" t="s">
        <v>569</v>
      </c>
      <c r="C552" s="7" t="s">
        <v>1298</v>
      </c>
      <c r="D552" s="7" t="n">
        <v>97</v>
      </c>
      <c r="E552" s="7" t="n">
        <v>1585.95</v>
      </c>
      <c r="F552" s="7" t="n">
        <v>0</v>
      </c>
      <c r="G552" s="7" t="n">
        <v>0</v>
      </c>
    </row>
    <row r="553" customFormat="false" ht="15" hidden="false" customHeight="false" outlineLevel="0" collapsed="false">
      <c r="A553" s="7" t="s">
        <v>21</v>
      </c>
      <c r="B553" s="7" t="s">
        <v>569</v>
      </c>
      <c r="C553" s="7" t="s">
        <v>1298</v>
      </c>
      <c r="D553" s="7" t="n">
        <v>6</v>
      </c>
      <c r="E553" s="7" t="n">
        <v>115.02</v>
      </c>
      <c r="F553" s="7" t="n">
        <v>0</v>
      </c>
      <c r="G553" s="7" t="n">
        <v>0</v>
      </c>
    </row>
    <row r="554" customFormat="false" ht="15" hidden="false" customHeight="false" outlineLevel="0" collapsed="false">
      <c r="A554" s="7" t="s">
        <v>21</v>
      </c>
      <c r="B554" s="7" t="s">
        <v>569</v>
      </c>
      <c r="C554" s="7" t="s">
        <v>1298</v>
      </c>
      <c r="D554" s="7" t="n">
        <v>-97</v>
      </c>
      <c r="E554" s="7" t="n">
        <v>-1506.41</v>
      </c>
      <c r="F554" s="7" t="n">
        <v>0</v>
      </c>
      <c r="G554" s="7" t="n">
        <v>0</v>
      </c>
    </row>
    <row r="555" customFormat="false" ht="15" hidden="false" customHeight="false" outlineLevel="0" collapsed="false">
      <c r="A555" s="7" t="s">
        <v>21</v>
      </c>
      <c r="B555" s="7" t="s">
        <v>569</v>
      </c>
      <c r="C555" s="7" t="s">
        <v>1298</v>
      </c>
      <c r="D555" s="7" t="n">
        <v>-4</v>
      </c>
      <c r="E555" s="7" t="n">
        <v>-70.44</v>
      </c>
      <c r="F555" s="7" t="n">
        <v>0</v>
      </c>
      <c r="G555" s="7" t="n">
        <v>0</v>
      </c>
    </row>
    <row r="556" customFormat="false" ht="15" hidden="false" customHeight="false" outlineLevel="0" collapsed="false">
      <c r="A556" s="7" t="s">
        <v>21</v>
      </c>
      <c r="B556" s="7" t="s">
        <v>337</v>
      </c>
      <c r="C556" s="7" t="s">
        <v>1299</v>
      </c>
      <c r="D556" s="7" t="n">
        <v>-6</v>
      </c>
      <c r="E556" s="7" t="n">
        <v>-91.26</v>
      </c>
      <c r="F556" s="7" t="n">
        <v>0</v>
      </c>
      <c r="G556" s="7" t="n">
        <v>0</v>
      </c>
    </row>
    <row r="557" customFormat="false" ht="15" hidden="false" customHeight="false" outlineLevel="0" collapsed="false">
      <c r="A557" s="7" t="s">
        <v>21</v>
      </c>
      <c r="B557" s="7" t="s">
        <v>337</v>
      </c>
      <c r="C557" s="7" t="s">
        <v>1299</v>
      </c>
      <c r="D557" s="7" t="n">
        <v>-4</v>
      </c>
      <c r="E557" s="7" t="n">
        <v>-70.44</v>
      </c>
      <c r="F557" s="7" t="n">
        <v>0</v>
      </c>
      <c r="G557" s="7" t="n">
        <v>0</v>
      </c>
    </row>
    <row r="558" customFormat="false" ht="15" hidden="false" customHeight="false" outlineLevel="0" collapsed="false">
      <c r="A558" s="7" t="s">
        <v>21</v>
      </c>
      <c r="B558" s="7" t="s">
        <v>337</v>
      </c>
      <c r="C558" s="7" t="s">
        <v>1299</v>
      </c>
      <c r="D558" s="7" t="n">
        <v>-60</v>
      </c>
      <c r="E558" s="7" t="n">
        <v>-931.8</v>
      </c>
      <c r="F558" s="7" t="n">
        <v>0</v>
      </c>
      <c r="G558" s="7" t="n">
        <v>0</v>
      </c>
    </row>
    <row r="559" customFormat="false" ht="15" hidden="false" customHeight="false" outlineLevel="0" collapsed="false">
      <c r="A559" s="7" t="s">
        <v>21</v>
      </c>
      <c r="B559" s="7" t="s">
        <v>337</v>
      </c>
      <c r="C559" s="7" t="s">
        <v>1299</v>
      </c>
      <c r="D559" s="7" t="n">
        <v>6</v>
      </c>
      <c r="E559" s="7" t="n">
        <v>113.18</v>
      </c>
      <c r="F559" s="7" t="n">
        <v>0</v>
      </c>
      <c r="G559" s="7" t="n">
        <v>0</v>
      </c>
    </row>
    <row r="560" customFormat="false" ht="15" hidden="false" customHeight="false" outlineLevel="0" collapsed="false">
      <c r="A560" s="7" t="s">
        <v>21</v>
      </c>
      <c r="B560" s="7" t="s">
        <v>337</v>
      </c>
      <c r="C560" s="7" t="s">
        <v>1299</v>
      </c>
      <c r="D560" s="7" t="n">
        <v>211</v>
      </c>
      <c r="E560" s="7" t="n">
        <v>3449.85</v>
      </c>
      <c r="F560" s="7" t="n">
        <v>0</v>
      </c>
      <c r="G560" s="7" t="n">
        <v>0</v>
      </c>
    </row>
    <row r="561" customFormat="false" ht="15" hidden="false" customHeight="false" outlineLevel="0" collapsed="false">
      <c r="A561" s="7" t="s">
        <v>21</v>
      </c>
      <c r="B561" s="7" t="s">
        <v>503</v>
      </c>
      <c r="C561" s="7" t="s">
        <v>1300</v>
      </c>
      <c r="D561" s="7" t="n">
        <v>1</v>
      </c>
      <c r="E561" s="7" t="n">
        <v>66.51</v>
      </c>
      <c r="F561" s="7" t="n">
        <v>0</v>
      </c>
      <c r="G561" s="7" t="n">
        <v>0</v>
      </c>
    </row>
    <row r="562" customFormat="false" ht="15" hidden="false" customHeight="false" outlineLevel="0" collapsed="false">
      <c r="A562" s="7" t="s">
        <v>21</v>
      </c>
      <c r="B562" s="7" t="s">
        <v>503</v>
      </c>
      <c r="C562" s="7" t="s">
        <v>1300</v>
      </c>
      <c r="D562" s="7" t="n">
        <v>-2</v>
      </c>
      <c r="E562" s="7" t="n">
        <v>-137.04</v>
      </c>
      <c r="F562" s="7" t="n">
        <v>0</v>
      </c>
      <c r="G562" s="7" t="n">
        <v>0</v>
      </c>
    </row>
    <row r="563" customFormat="false" ht="15" hidden="false" customHeight="false" outlineLevel="0" collapsed="false">
      <c r="A563" s="7" t="s">
        <v>21</v>
      </c>
      <c r="B563" s="7" t="s">
        <v>503</v>
      </c>
      <c r="C563" s="7" t="s">
        <v>1300</v>
      </c>
      <c r="D563" s="7" t="n">
        <v>-4</v>
      </c>
      <c r="E563" s="7" t="n">
        <v>-254.48</v>
      </c>
      <c r="F563" s="7" t="n">
        <v>0</v>
      </c>
      <c r="G563" s="7" t="n">
        <v>0</v>
      </c>
    </row>
    <row r="564" customFormat="false" ht="15" hidden="false" customHeight="false" outlineLevel="0" collapsed="false">
      <c r="A564" s="7" t="s">
        <v>21</v>
      </c>
      <c r="B564" s="7" t="s">
        <v>503</v>
      </c>
      <c r="C564" s="7" t="s">
        <v>1300</v>
      </c>
      <c r="D564" s="7" t="n">
        <v>1</v>
      </c>
      <c r="E564" s="7" t="n">
        <v>66.14</v>
      </c>
      <c r="F564" s="7" t="n">
        <v>0</v>
      </c>
      <c r="G564" s="7" t="n">
        <v>0</v>
      </c>
    </row>
    <row r="565" customFormat="false" ht="15" hidden="false" customHeight="false" outlineLevel="0" collapsed="false">
      <c r="A565" s="7" t="s">
        <v>21</v>
      </c>
      <c r="B565" s="7" t="s">
        <v>554</v>
      </c>
      <c r="C565" s="7" t="s">
        <v>1300</v>
      </c>
      <c r="D565" s="7" t="n">
        <v>-1</v>
      </c>
      <c r="E565" s="7" t="n">
        <v>-63.62</v>
      </c>
      <c r="F565" s="7" t="n">
        <v>0</v>
      </c>
      <c r="G565" s="7" t="n">
        <v>0</v>
      </c>
    </row>
    <row r="566" customFormat="false" ht="15" hidden="false" customHeight="false" outlineLevel="0" collapsed="false">
      <c r="A566" s="7" t="s">
        <v>21</v>
      </c>
      <c r="B566" s="7" t="s">
        <v>554</v>
      </c>
      <c r="C566" s="7" t="s">
        <v>1300</v>
      </c>
      <c r="D566" s="7" t="n">
        <v>2</v>
      </c>
      <c r="E566" s="7" t="n">
        <v>137.04</v>
      </c>
      <c r="F566" s="7" t="n">
        <v>0</v>
      </c>
      <c r="G566" s="7" t="n">
        <v>0</v>
      </c>
    </row>
    <row r="567" customFormat="false" ht="15" hidden="false" customHeight="false" outlineLevel="0" collapsed="false">
      <c r="A567" s="7" t="s">
        <v>21</v>
      </c>
      <c r="B567" s="7" t="s">
        <v>554</v>
      </c>
      <c r="C567" s="7" t="s">
        <v>1300</v>
      </c>
      <c r="D567" s="7" t="n">
        <v>1</v>
      </c>
      <c r="E567" s="7" t="n">
        <v>66.51</v>
      </c>
      <c r="F567" s="7" t="n">
        <v>0</v>
      </c>
      <c r="G567" s="7" t="n">
        <v>0</v>
      </c>
    </row>
    <row r="568" customFormat="false" ht="15" hidden="false" customHeight="false" outlineLevel="0" collapsed="false">
      <c r="A568" s="7" t="s">
        <v>21</v>
      </c>
      <c r="B568" s="7" t="s">
        <v>614</v>
      </c>
      <c r="C568" s="7" t="s">
        <v>1300</v>
      </c>
      <c r="D568" s="7" t="n">
        <v>1</v>
      </c>
      <c r="E568" s="7" t="n">
        <v>66.51</v>
      </c>
      <c r="F568" s="7" t="n">
        <v>0</v>
      </c>
      <c r="G568" s="7" t="n">
        <v>0</v>
      </c>
    </row>
    <row r="569" customFormat="false" ht="15" hidden="false" customHeight="false" outlineLevel="0" collapsed="false">
      <c r="A569" s="7" t="s">
        <v>21</v>
      </c>
      <c r="B569" s="7" t="s">
        <v>614</v>
      </c>
      <c r="C569" s="7" t="s">
        <v>1300</v>
      </c>
      <c r="D569" s="7" t="n">
        <v>-1</v>
      </c>
      <c r="E569" s="7" t="n">
        <v>-65.09</v>
      </c>
      <c r="F569" s="7" t="n">
        <v>0</v>
      </c>
      <c r="G569" s="7" t="n">
        <v>0</v>
      </c>
    </row>
    <row r="570" customFormat="false" ht="15" hidden="false" customHeight="false" outlineLevel="0" collapsed="false">
      <c r="A570" s="7" t="s">
        <v>21</v>
      </c>
      <c r="B570" s="7" t="s">
        <v>614</v>
      </c>
      <c r="C570" s="7" t="s">
        <v>1300</v>
      </c>
      <c r="D570" s="7" t="n">
        <v>-1</v>
      </c>
      <c r="E570" s="7" t="n">
        <v>-68.52</v>
      </c>
      <c r="F570" s="7" t="n">
        <v>0</v>
      </c>
      <c r="G570" s="7" t="n">
        <v>0</v>
      </c>
    </row>
    <row r="571" customFormat="false" ht="15" hidden="false" customHeight="false" outlineLevel="0" collapsed="false">
      <c r="A571" s="7" t="s">
        <v>21</v>
      </c>
      <c r="B571" s="7" t="s">
        <v>572</v>
      </c>
      <c r="C571" s="7" t="s">
        <v>1300</v>
      </c>
      <c r="D571" s="7" t="n">
        <v>2</v>
      </c>
      <c r="E571" s="7" t="n">
        <v>132.27</v>
      </c>
      <c r="F571" s="7" t="n">
        <v>0</v>
      </c>
      <c r="G571" s="7" t="n">
        <v>0</v>
      </c>
    </row>
    <row r="572" customFormat="false" ht="15" hidden="false" customHeight="false" outlineLevel="0" collapsed="false">
      <c r="A572" s="7" t="s">
        <v>21</v>
      </c>
      <c r="B572" s="7" t="s">
        <v>572</v>
      </c>
      <c r="C572" s="7" t="s">
        <v>1300</v>
      </c>
      <c r="D572" s="7" t="n">
        <v>-5</v>
      </c>
      <c r="E572" s="7" t="n">
        <v>-318.1</v>
      </c>
      <c r="F572" s="7" t="n">
        <v>0</v>
      </c>
      <c r="G572" s="7" t="n">
        <v>0</v>
      </c>
    </row>
    <row r="573" customFormat="false" ht="15" hidden="false" customHeight="false" outlineLevel="0" collapsed="false">
      <c r="A573" s="7" t="s">
        <v>21</v>
      </c>
      <c r="B573" s="7" t="s">
        <v>572</v>
      </c>
      <c r="C573" s="7" t="s">
        <v>1300</v>
      </c>
      <c r="D573" s="7" t="n">
        <v>1</v>
      </c>
      <c r="E573" s="7" t="n">
        <v>68.52</v>
      </c>
      <c r="F573" s="7" t="n">
        <v>0</v>
      </c>
      <c r="G573" s="7" t="n">
        <v>0</v>
      </c>
    </row>
    <row r="574" customFormat="false" ht="15" hidden="false" customHeight="false" outlineLevel="0" collapsed="false">
      <c r="A574" s="7" t="s">
        <v>21</v>
      </c>
      <c r="B574" s="7" t="s">
        <v>256</v>
      </c>
      <c r="C574" s="7" t="s">
        <v>1301</v>
      </c>
      <c r="D574" s="7" t="n">
        <v>7</v>
      </c>
      <c r="E574" s="7" t="n">
        <v>259.99</v>
      </c>
      <c r="F574" s="7" t="n">
        <v>0</v>
      </c>
      <c r="G574" s="7" t="n">
        <v>0</v>
      </c>
    </row>
    <row r="575" customFormat="false" ht="15" hidden="false" customHeight="false" outlineLevel="0" collapsed="false">
      <c r="A575" s="7" t="s">
        <v>21</v>
      </c>
      <c r="B575" s="7" t="s">
        <v>256</v>
      </c>
      <c r="C575" s="7" t="s">
        <v>1301</v>
      </c>
      <c r="D575" s="7" t="n">
        <v>5</v>
      </c>
      <c r="E575" s="7" t="n">
        <v>165.25</v>
      </c>
      <c r="F575" s="7" t="n">
        <v>0</v>
      </c>
      <c r="G575" s="7" t="n">
        <v>0</v>
      </c>
    </row>
    <row r="576" customFormat="false" ht="15" hidden="false" customHeight="false" outlineLevel="0" collapsed="false">
      <c r="A576" s="7" t="s">
        <v>21</v>
      </c>
      <c r="B576" s="7" t="s">
        <v>256</v>
      </c>
      <c r="C576" s="7" t="s">
        <v>1301</v>
      </c>
      <c r="D576" s="7" t="n">
        <v>-1</v>
      </c>
      <c r="E576" s="7" t="n">
        <v>-33.05</v>
      </c>
      <c r="F576" s="7" t="n">
        <v>0</v>
      </c>
      <c r="G576" s="7" t="n">
        <v>0</v>
      </c>
    </row>
    <row r="577" customFormat="false" ht="15" hidden="false" customHeight="false" outlineLevel="0" collapsed="false">
      <c r="A577" s="7" t="s">
        <v>21</v>
      </c>
      <c r="B577" s="7" t="s">
        <v>256</v>
      </c>
      <c r="C577" s="7" t="s">
        <v>1301</v>
      </c>
      <c r="D577" s="7" t="n">
        <v>6</v>
      </c>
      <c r="E577" s="7" t="n">
        <v>171.84</v>
      </c>
      <c r="F577" s="7" t="n">
        <v>0</v>
      </c>
      <c r="G577" s="7" t="n">
        <v>0</v>
      </c>
    </row>
    <row r="578" customFormat="false" ht="15" hidden="false" customHeight="false" outlineLevel="0" collapsed="false">
      <c r="A578" s="7" t="s">
        <v>21</v>
      </c>
      <c r="B578" s="7" t="s">
        <v>256</v>
      </c>
      <c r="C578" s="7" t="s">
        <v>1301</v>
      </c>
      <c r="D578" s="7" t="n">
        <v>183</v>
      </c>
      <c r="E578" s="7" t="n">
        <v>5241.12</v>
      </c>
      <c r="F578" s="7" t="n">
        <v>0</v>
      </c>
      <c r="G578" s="7" t="n">
        <v>0</v>
      </c>
    </row>
    <row r="579" customFormat="false" ht="15" hidden="false" customHeight="false" outlineLevel="0" collapsed="false">
      <c r="A579" s="7" t="s">
        <v>21</v>
      </c>
      <c r="B579" s="7" t="s">
        <v>256</v>
      </c>
      <c r="C579" s="7" t="s">
        <v>1301</v>
      </c>
      <c r="D579" s="7" t="n">
        <v>7</v>
      </c>
      <c r="E579" s="7" t="n">
        <v>215.88</v>
      </c>
      <c r="F579" s="7" t="n">
        <v>0</v>
      </c>
      <c r="G579" s="7" t="n">
        <v>0</v>
      </c>
    </row>
    <row r="580" customFormat="false" ht="15" hidden="false" customHeight="false" outlineLevel="0" collapsed="false">
      <c r="A580" s="7" t="s">
        <v>21</v>
      </c>
      <c r="B580" s="7" t="s">
        <v>256</v>
      </c>
      <c r="C580" s="7" t="s">
        <v>1301</v>
      </c>
      <c r="D580" s="7" t="n">
        <v>9</v>
      </c>
      <c r="E580" s="7" t="n">
        <v>244.89</v>
      </c>
      <c r="F580" s="7" t="n">
        <v>0</v>
      </c>
      <c r="G580" s="7" t="n">
        <v>0</v>
      </c>
    </row>
    <row r="581" customFormat="false" ht="15" hidden="false" customHeight="false" outlineLevel="0" collapsed="false">
      <c r="A581" s="7" t="s">
        <v>21</v>
      </c>
      <c r="B581" s="7" t="s">
        <v>256</v>
      </c>
      <c r="C581" s="7" t="s">
        <v>1301</v>
      </c>
      <c r="D581" s="7" t="n">
        <v>6</v>
      </c>
      <c r="E581" s="7" t="n">
        <v>206.94</v>
      </c>
      <c r="F581" s="7" t="n">
        <v>0</v>
      </c>
      <c r="G581" s="7" t="n">
        <v>0</v>
      </c>
    </row>
    <row r="582" customFormat="false" ht="15" hidden="false" customHeight="false" outlineLevel="0" collapsed="false">
      <c r="A582" s="7" t="s">
        <v>21</v>
      </c>
      <c r="B582" s="7" t="s">
        <v>256</v>
      </c>
      <c r="C582" s="7" t="s">
        <v>1301</v>
      </c>
      <c r="D582" s="7" t="n">
        <v>17</v>
      </c>
      <c r="E582" s="7" t="n">
        <v>676.58</v>
      </c>
      <c r="F582" s="7" t="n">
        <v>0</v>
      </c>
      <c r="G582" s="7" t="n">
        <v>0</v>
      </c>
    </row>
    <row r="583" customFormat="false" ht="15" hidden="false" customHeight="false" outlineLevel="0" collapsed="false">
      <c r="A583" s="7" t="s">
        <v>21</v>
      </c>
      <c r="B583" s="7" t="s">
        <v>219</v>
      </c>
      <c r="C583" s="7" t="s">
        <v>1302</v>
      </c>
      <c r="D583" s="7" t="n">
        <v>11</v>
      </c>
      <c r="E583" s="7" t="n">
        <v>401.69</v>
      </c>
      <c r="F583" s="7" t="n">
        <v>0</v>
      </c>
      <c r="G583" s="7" t="n">
        <v>0</v>
      </c>
    </row>
    <row r="584" customFormat="false" ht="15" hidden="false" customHeight="false" outlineLevel="0" collapsed="false">
      <c r="A584" s="7" t="s">
        <v>21</v>
      </c>
      <c r="B584" s="7" t="s">
        <v>219</v>
      </c>
      <c r="C584" s="7" t="s">
        <v>1302</v>
      </c>
      <c r="D584" s="7" t="n">
        <v>39</v>
      </c>
      <c r="E584" s="7" t="n">
        <v>1643.4</v>
      </c>
      <c r="F584" s="7" t="n">
        <v>0</v>
      </c>
      <c r="G584" s="7" t="n">
        <v>0</v>
      </c>
    </row>
    <row r="585" customFormat="false" ht="15" hidden="false" customHeight="false" outlineLevel="0" collapsed="false">
      <c r="A585" s="7" t="s">
        <v>21</v>
      </c>
      <c r="B585" s="7" t="s">
        <v>219</v>
      </c>
      <c r="C585" s="7" t="s">
        <v>1302</v>
      </c>
      <c r="D585" s="7" t="n">
        <v>-2</v>
      </c>
      <c r="E585" s="7" t="n">
        <v>-55.98</v>
      </c>
      <c r="F585" s="7" t="n">
        <v>0</v>
      </c>
      <c r="G585" s="7" t="n">
        <v>0</v>
      </c>
    </row>
    <row r="586" customFormat="false" ht="15" hidden="false" customHeight="false" outlineLevel="0" collapsed="false">
      <c r="A586" s="7" t="s">
        <v>21</v>
      </c>
      <c r="B586" s="7" t="s">
        <v>219</v>
      </c>
      <c r="C586" s="7" t="s">
        <v>1302</v>
      </c>
      <c r="D586" s="7" t="n">
        <v>230</v>
      </c>
      <c r="E586" s="7" t="n">
        <v>7153</v>
      </c>
      <c r="F586" s="7" t="n">
        <v>0</v>
      </c>
      <c r="G586" s="7" t="n">
        <v>0</v>
      </c>
    </row>
    <row r="587" customFormat="false" ht="15" hidden="false" customHeight="false" outlineLevel="0" collapsed="false">
      <c r="A587" s="7" t="s">
        <v>21</v>
      </c>
      <c r="B587" s="7" t="s">
        <v>219</v>
      </c>
      <c r="C587" s="7" t="s">
        <v>1302</v>
      </c>
      <c r="D587" s="7" t="n">
        <v>17</v>
      </c>
      <c r="E587" s="7" t="n">
        <v>668.56</v>
      </c>
      <c r="F587" s="7" t="n">
        <v>0</v>
      </c>
      <c r="G587" s="7" t="n">
        <v>0</v>
      </c>
    </row>
    <row r="588" customFormat="false" ht="15" hidden="false" customHeight="false" outlineLevel="0" collapsed="false">
      <c r="A588" s="7" t="s">
        <v>21</v>
      </c>
      <c r="B588" s="7" t="s">
        <v>219</v>
      </c>
      <c r="C588" s="7" t="s">
        <v>1302</v>
      </c>
      <c r="D588" s="7" t="n">
        <v>3</v>
      </c>
      <c r="E588" s="7" t="n">
        <v>100.49</v>
      </c>
      <c r="F588" s="7" t="n">
        <v>0</v>
      </c>
      <c r="G588" s="7" t="n">
        <v>0</v>
      </c>
    </row>
    <row r="589" customFormat="false" ht="15" hidden="false" customHeight="false" outlineLevel="0" collapsed="false">
      <c r="A589" s="7" t="s">
        <v>21</v>
      </c>
      <c r="B589" s="7" t="s">
        <v>219</v>
      </c>
      <c r="C589" s="7" t="s">
        <v>1302</v>
      </c>
      <c r="D589" s="7" t="n">
        <v>8</v>
      </c>
      <c r="E589" s="7" t="n">
        <v>287.12</v>
      </c>
      <c r="F589" s="7" t="n">
        <v>0</v>
      </c>
      <c r="G589" s="7" t="n">
        <v>0</v>
      </c>
    </row>
    <row r="590" customFormat="false" ht="15" hidden="false" customHeight="false" outlineLevel="0" collapsed="false">
      <c r="A590" s="7" t="s">
        <v>21</v>
      </c>
      <c r="B590" s="7" t="s">
        <v>219</v>
      </c>
      <c r="C590" s="7" t="s">
        <v>1302</v>
      </c>
      <c r="D590" s="7" t="n">
        <v>1</v>
      </c>
      <c r="E590" s="7" t="n">
        <v>31.1</v>
      </c>
      <c r="F590" s="7" t="n">
        <v>0</v>
      </c>
      <c r="G590" s="7" t="n">
        <v>0</v>
      </c>
    </row>
    <row r="591" customFormat="false" ht="15" hidden="false" customHeight="false" outlineLevel="0" collapsed="false">
      <c r="A591" s="7" t="s">
        <v>21</v>
      </c>
      <c r="B591" s="7" t="s">
        <v>219</v>
      </c>
      <c r="C591" s="7" t="s">
        <v>1302</v>
      </c>
      <c r="D591" s="7" t="n">
        <v>22</v>
      </c>
      <c r="E591" s="7" t="n">
        <v>650.1</v>
      </c>
      <c r="F591" s="7" t="n">
        <v>0</v>
      </c>
      <c r="G591" s="7" t="n">
        <v>0</v>
      </c>
    </row>
    <row r="592" customFormat="false" ht="15" hidden="false" customHeight="false" outlineLevel="0" collapsed="false">
      <c r="A592" s="7" t="s">
        <v>21</v>
      </c>
      <c r="B592" s="7" t="s">
        <v>119</v>
      </c>
      <c r="C592" s="7" t="s">
        <v>1303</v>
      </c>
      <c r="D592" s="7" t="n">
        <v>36</v>
      </c>
      <c r="E592" s="7" t="n">
        <v>3175.2</v>
      </c>
      <c r="F592" s="7" t="n">
        <v>0</v>
      </c>
      <c r="G592" s="7" t="n">
        <v>0</v>
      </c>
    </row>
    <row r="593" customFormat="false" ht="15" hidden="false" customHeight="false" outlineLevel="0" collapsed="false">
      <c r="A593" s="7" t="s">
        <v>21</v>
      </c>
      <c r="B593" s="7" t="s">
        <v>119</v>
      </c>
      <c r="C593" s="7" t="s">
        <v>1303</v>
      </c>
      <c r="D593" s="7" t="n">
        <v>-2</v>
      </c>
      <c r="E593" s="7" t="n">
        <v>-252</v>
      </c>
      <c r="F593" s="7" t="n">
        <v>0</v>
      </c>
      <c r="G593" s="7" t="n">
        <v>0</v>
      </c>
    </row>
    <row r="594" customFormat="false" ht="15" hidden="false" customHeight="false" outlineLevel="0" collapsed="false">
      <c r="A594" s="7" t="s">
        <v>21</v>
      </c>
      <c r="B594" s="7" t="s">
        <v>119</v>
      </c>
      <c r="C594" s="7" t="s">
        <v>1303</v>
      </c>
      <c r="D594" s="7" t="n">
        <v>36</v>
      </c>
      <c r="E594" s="7" t="n">
        <v>3710.54</v>
      </c>
      <c r="F594" s="7" t="n">
        <v>0</v>
      </c>
      <c r="G594" s="7" t="n">
        <v>0</v>
      </c>
    </row>
    <row r="595" customFormat="false" ht="15" hidden="false" customHeight="false" outlineLevel="0" collapsed="false">
      <c r="A595" s="7" t="s">
        <v>21</v>
      </c>
      <c r="B595" s="7" t="s">
        <v>119</v>
      </c>
      <c r="C595" s="7" t="s">
        <v>1303</v>
      </c>
      <c r="D595" s="7" t="n">
        <v>389</v>
      </c>
      <c r="E595" s="7" t="n">
        <v>31859.1</v>
      </c>
      <c r="F595" s="7" t="n">
        <v>0</v>
      </c>
      <c r="G595" s="7" t="n">
        <v>0</v>
      </c>
    </row>
    <row r="596" customFormat="false" ht="15" hidden="false" customHeight="false" outlineLevel="0" collapsed="false">
      <c r="A596" s="7" t="s">
        <v>21</v>
      </c>
      <c r="B596" s="7" t="s">
        <v>119</v>
      </c>
      <c r="C596" s="7" t="s">
        <v>1303</v>
      </c>
      <c r="D596" s="7" t="n">
        <v>13</v>
      </c>
      <c r="E596" s="7" t="n">
        <v>1011.53</v>
      </c>
      <c r="F596" s="7" t="n">
        <v>0</v>
      </c>
      <c r="G596" s="7" t="n">
        <v>0</v>
      </c>
    </row>
    <row r="597" customFormat="false" ht="15" hidden="false" customHeight="false" outlineLevel="0" collapsed="false">
      <c r="A597" s="7" t="s">
        <v>21</v>
      </c>
      <c r="B597" s="7" t="s">
        <v>119</v>
      </c>
      <c r="C597" s="7" t="s">
        <v>1303</v>
      </c>
      <c r="D597" s="7" t="n">
        <v>1</v>
      </c>
      <c r="E597" s="7" t="n">
        <v>98.95</v>
      </c>
      <c r="F597" s="7" t="n">
        <v>0</v>
      </c>
      <c r="G597" s="7" t="n">
        <v>0</v>
      </c>
    </row>
    <row r="598" customFormat="false" ht="15" hidden="false" customHeight="false" outlineLevel="0" collapsed="false">
      <c r="A598" s="7" t="s">
        <v>21</v>
      </c>
      <c r="B598" s="7" t="s">
        <v>119</v>
      </c>
      <c r="C598" s="7" t="s">
        <v>1303</v>
      </c>
      <c r="D598" s="7" t="n">
        <v>-1</v>
      </c>
      <c r="E598" s="7" t="n">
        <v>-89.33</v>
      </c>
      <c r="F598" s="7" t="n">
        <v>0</v>
      </c>
      <c r="G598" s="7" t="n">
        <v>0</v>
      </c>
    </row>
    <row r="599" customFormat="false" ht="15" hidden="false" customHeight="false" outlineLevel="0" collapsed="false">
      <c r="A599" s="7" t="s">
        <v>21</v>
      </c>
      <c r="B599" s="7" t="s">
        <v>119</v>
      </c>
      <c r="C599" s="7" t="s">
        <v>1303</v>
      </c>
      <c r="D599" s="7" t="n">
        <v>7</v>
      </c>
      <c r="E599" s="7" t="n">
        <v>625.31</v>
      </c>
      <c r="F599" s="7" t="n">
        <v>0</v>
      </c>
      <c r="G599" s="7" t="n">
        <v>0</v>
      </c>
    </row>
    <row r="600" customFormat="false" ht="15" hidden="false" customHeight="false" outlineLevel="0" collapsed="false">
      <c r="A600" s="7" t="s">
        <v>21</v>
      </c>
      <c r="B600" s="7" t="s">
        <v>119</v>
      </c>
      <c r="C600" s="7" t="s">
        <v>1303</v>
      </c>
      <c r="D600" s="7" t="n">
        <v>7</v>
      </c>
      <c r="E600" s="7" t="n">
        <v>673.4</v>
      </c>
      <c r="F600" s="7" t="n">
        <v>0</v>
      </c>
      <c r="G600" s="7" t="n">
        <v>0</v>
      </c>
    </row>
    <row r="601" customFormat="false" ht="15" hidden="false" customHeight="false" outlineLevel="0" collapsed="false">
      <c r="A601" s="7" t="s">
        <v>21</v>
      </c>
      <c r="B601" s="7" t="s">
        <v>119</v>
      </c>
      <c r="C601" s="7" t="s">
        <v>1303</v>
      </c>
      <c r="D601" s="7" t="n">
        <v>12</v>
      </c>
      <c r="E601" s="7" t="n">
        <v>1134</v>
      </c>
      <c r="F601" s="7" t="n">
        <v>0</v>
      </c>
      <c r="G601" s="7" t="n">
        <v>0</v>
      </c>
    </row>
    <row r="602" customFormat="false" ht="15" hidden="false" customHeight="false" outlineLevel="0" collapsed="false">
      <c r="A602" s="7" t="s">
        <v>21</v>
      </c>
      <c r="B602" s="7" t="s">
        <v>115</v>
      </c>
      <c r="C602" s="7" t="s">
        <v>1303</v>
      </c>
      <c r="D602" s="7" t="n">
        <v>30</v>
      </c>
      <c r="E602" s="7" t="n">
        <v>3092.11</v>
      </c>
      <c r="F602" s="7" t="n">
        <v>0</v>
      </c>
      <c r="G602" s="7" t="n">
        <v>0</v>
      </c>
    </row>
    <row r="603" customFormat="false" ht="15" hidden="false" customHeight="false" outlineLevel="0" collapsed="false">
      <c r="A603" s="7" t="s">
        <v>21</v>
      </c>
      <c r="B603" s="7" t="s">
        <v>115</v>
      </c>
      <c r="C603" s="7" t="s">
        <v>1303</v>
      </c>
      <c r="D603" s="7" t="n">
        <v>9</v>
      </c>
      <c r="E603" s="7" t="n">
        <v>700.29</v>
      </c>
      <c r="F603" s="7" t="n">
        <v>0</v>
      </c>
      <c r="G603" s="7" t="n">
        <v>0</v>
      </c>
    </row>
    <row r="604" customFormat="false" ht="15" hidden="false" customHeight="false" outlineLevel="0" collapsed="false">
      <c r="A604" s="7" t="s">
        <v>21</v>
      </c>
      <c r="B604" s="7" t="s">
        <v>115</v>
      </c>
      <c r="C604" s="7" t="s">
        <v>1303</v>
      </c>
      <c r="D604" s="7" t="n">
        <v>4</v>
      </c>
      <c r="E604" s="7" t="n">
        <v>357.32</v>
      </c>
      <c r="F604" s="7" t="n">
        <v>0</v>
      </c>
      <c r="G604" s="7" t="n">
        <v>0</v>
      </c>
    </row>
    <row r="605" customFormat="false" ht="15" hidden="false" customHeight="false" outlineLevel="0" collapsed="false">
      <c r="A605" s="7" t="s">
        <v>21</v>
      </c>
      <c r="B605" s="7" t="s">
        <v>115</v>
      </c>
      <c r="C605" s="7" t="s">
        <v>1303</v>
      </c>
      <c r="D605" s="7" t="n">
        <v>-1</v>
      </c>
      <c r="E605" s="7" t="n">
        <v>-103.07</v>
      </c>
      <c r="F605" s="7" t="n">
        <v>0</v>
      </c>
      <c r="G605" s="7" t="n">
        <v>0</v>
      </c>
    </row>
    <row r="606" customFormat="false" ht="15" hidden="false" customHeight="false" outlineLevel="0" collapsed="false">
      <c r="A606" s="7" t="s">
        <v>21</v>
      </c>
      <c r="B606" s="7" t="s">
        <v>115</v>
      </c>
      <c r="C606" s="7" t="s">
        <v>1303</v>
      </c>
      <c r="D606" s="7" t="n">
        <v>31</v>
      </c>
      <c r="E606" s="7" t="n">
        <v>2734.2</v>
      </c>
      <c r="F606" s="7" t="n">
        <v>0</v>
      </c>
      <c r="G606" s="7" t="n">
        <v>0</v>
      </c>
    </row>
    <row r="607" customFormat="false" ht="15" hidden="false" customHeight="false" outlineLevel="0" collapsed="false">
      <c r="A607" s="7" t="s">
        <v>21</v>
      </c>
      <c r="B607" s="7" t="s">
        <v>115</v>
      </c>
      <c r="C607" s="7" t="s">
        <v>1303</v>
      </c>
      <c r="D607" s="7" t="n">
        <v>1</v>
      </c>
      <c r="E607" s="7" t="n">
        <v>82.46</v>
      </c>
      <c r="F607" s="7" t="n">
        <v>0</v>
      </c>
      <c r="G607" s="7" t="n">
        <v>0</v>
      </c>
    </row>
    <row r="608" customFormat="false" ht="15" hidden="false" customHeight="false" outlineLevel="0" collapsed="false">
      <c r="A608" s="7" t="s">
        <v>21</v>
      </c>
      <c r="B608" s="7" t="s">
        <v>115</v>
      </c>
      <c r="C608" s="7" t="s">
        <v>1303</v>
      </c>
      <c r="D608" s="7" t="n">
        <v>458</v>
      </c>
      <c r="E608" s="7" t="n">
        <v>37510.2</v>
      </c>
      <c r="F608" s="7" t="n">
        <v>0</v>
      </c>
      <c r="G608" s="7" t="n">
        <v>0</v>
      </c>
    </row>
    <row r="609" customFormat="false" ht="15" hidden="false" customHeight="false" outlineLevel="0" collapsed="false">
      <c r="A609" s="7" t="s">
        <v>21</v>
      </c>
      <c r="B609" s="7" t="s">
        <v>115</v>
      </c>
      <c r="C609" s="7" t="s">
        <v>1303</v>
      </c>
      <c r="D609" s="7" t="n">
        <v>8</v>
      </c>
      <c r="E609" s="7" t="n">
        <v>756</v>
      </c>
      <c r="F609" s="7" t="n">
        <v>0</v>
      </c>
      <c r="G609" s="7" t="n">
        <v>0</v>
      </c>
    </row>
    <row r="610" customFormat="false" ht="15" hidden="false" customHeight="false" outlineLevel="0" collapsed="false">
      <c r="A610" s="7" t="s">
        <v>21</v>
      </c>
      <c r="B610" s="7" t="s">
        <v>115</v>
      </c>
      <c r="C610" s="7" t="s">
        <v>1303</v>
      </c>
      <c r="D610" s="7" t="n">
        <v>10</v>
      </c>
      <c r="E610" s="7" t="n">
        <v>962</v>
      </c>
      <c r="F610" s="7" t="n">
        <v>0</v>
      </c>
      <c r="G610" s="7" t="n">
        <v>0</v>
      </c>
    </row>
    <row r="611" customFormat="false" ht="15" hidden="false" customHeight="false" outlineLevel="0" collapsed="false">
      <c r="A611" s="7" t="s">
        <v>21</v>
      </c>
      <c r="B611" s="7" t="s">
        <v>136</v>
      </c>
      <c r="C611" s="7" t="s">
        <v>1303</v>
      </c>
      <c r="D611" s="7" t="n">
        <v>3</v>
      </c>
      <c r="E611" s="7" t="n">
        <v>247.38</v>
      </c>
      <c r="F611" s="7" t="n">
        <v>0</v>
      </c>
      <c r="G611" s="7" t="n">
        <v>0</v>
      </c>
    </row>
    <row r="612" customFormat="false" ht="15" hidden="false" customHeight="false" outlineLevel="0" collapsed="false">
      <c r="A612" s="7" t="s">
        <v>21</v>
      </c>
      <c r="B612" s="7" t="s">
        <v>136</v>
      </c>
      <c r="C612" s="7" t="s">
        <v>1303</v>
      </c>
      <c r="D612" s="7" t="n">
        <v>18</v>
      </c>
      <c r="E612" s="7" t="n">
        <v>1855.26</v>
      </c>
      <c r="F612" s="7" t="n">
        <v>0</v>
      </c>
      <c r="G612" s="7" t="n">
        <v>0</v>
      </c>
    </row>
    <row r="613" customFormat="false" ht="15" hidden="false" customHeight="false" outlineLevel="0" collapsed="false">
      <c r="A613" s="7" t="s">
        <v>21</v>
      </c>
      <c r="B613" s="7" t="s">
        <v>136</v>
      </c>
      <c r="C613" s="7" t="s">
        <v>1303</v>
      </c>
      <c r="D613" s="7" t="n">
        <v>8</v>
      </c>
      <c r="E613" s="7" t="n">
        <v>622.48</v>
      </c>
      <c r="F613" s="7" t="n">
        <v>0</v>
      </c>
      <c r="G613" s="7" t="n">
        <v>0</v>
      </c>
    </row>
    <row r="614" customFormat="false" ht="15" hidden="false" customHeight="false" outlineLevel="0" collapsed="false">
      <c r="A614" s="7" t="s">
        <v>21</v>
      </c>
      <c r="B614" s="7" t="s">
        <v>136</v>
      </c>
      <c r="C614" s="7" t="s">
        <v>1303</v>
      </c>
      <c r="D614" s="7" t="n">
        <v>-1</v>
      </c>
      <c r="E614" s="7" t="n">
        <v>-103.07</v>
      </c>
      <c r="F614" s="7" t="n">
        <v>0</v>
      </c>
      <c r="G614" s="7" t="n">
        <v>0</v>
      </c>
    </row>
    <row r="615" customFormat="false" ht="15" hidden="false" customHeight="false" outlineLevel="0" collapsed="false">
      <c r="A615" s="7" t="s">
        <v>21</v>
      </c>
      <c r="B615" s="7" t="s">
        <v>136</v>
      </c>
      <c r="C615" s="7" t="s">
        <v>1303</v>
      </c>
      <c r="D615" s="7" t="n">
        <v>35</v>
      </c>
      <c r="E615" s="7" t="n">
        <v>3087</v>
      </c>
      <c r="F615" s="7" t="n">
        <v>0</v>
      </c>
      <c r="G615" s="7" t="n">
        <v>0</v>
      </c>
    </row>
    <row r="616" customFormat="false" ht="15" hidden="false" customHeight="false" outlineLevel="0" collapsed="false">
      <c r="A616" s="7" t="s">
        <v>21</v>
      </c>
      <c r="B616" s="7" t="s">
        <v>136</v>
      </c>
      <c r="C616" s="7" t="s">
        <v>1303</v>
      </c>
      <c r="D616" s="7" t="n">
        <v>2</v>
      </c>
      <c r="E616" s="7" t="n">
        <v>151.2</v>
      </c>
      <c r="F616" s="7" t="n">
        <v>0</v>
      </c>
      <c r="G616" s="7" t="n">
        <v>0</v>
      </c>
    </row>
    <row r="617" customFormat="false" ht="15" hidden="false" customHeight="false" outlineLevel="0" collapsed="false">
      <c r="A617" s="7" t="s">
        <v>21</v>
      </c>
      <c r="B617" s="7" t="s">
        <v>136</v>
      </c>
      <c r="C617" s="7" t="s">
        <v>1303</v>
      </c>
      <c r="D617" s="7" t="n">
        <v>1</v>
      </c>
      <c r="E617" s="7" t="n">
        <v>89.33</v>
      </c>
      <c r="F617" s="7" t="n">
        <v>0</v>
      </c>
      <c r="G617" s="7" t="n">
        <v>0</v>
      </c>
    </row>
    <row r="618" customFormat="false" ht="15" hidden="false" customHeight="false" outlineLevel="0" collapsed="false">
      <c r="A618" s="7" t="s">
        <v>21</v>
      </c>
      <c r="B618" s="7" t="s">
        <v>136</v>
      </c>
      <c r="C618" s="7" t="s">
        <v>1303</v>
      </c>
      <c r="D618" s="7" t="n">
        <v>327</v>
      </c>
      <c r="E618" s="7" t="n">
        <v>26781.3</v>
      </c>
      <c r="F618" s="7" t="n">
        <v>0</v>
      </c>
      <c r="G618" s="7" t="n">
        <v>0</v>
      </c>
    </row>
    <row r="619" customFormat="false" ht="15" hidden="false" customHeight="false" outlineLevel="0" collapsed="false">
      <c r="A619" s="7" t="s">
        <v>21</v>
      </c>
      <c r="B619" s="7" t="s">
        <v>136</v>
      </c>
      <c r="C619" s="7" t="s">
        <v>1303</v>
      </c>
      <c r="D619" s="7" t="n">
        <v>-2</v>
      </c>
      <c r="E619" s="7" t="n">
        <v>-152.34</v>
      </c>
      <c r="F619" s="7" t="n">
        <v>0</v>
      </c>
      <c r="G619" s="7" t="n">
        <v>0</v>
      </c>
    </row>
    <row r="620" customFormat="false" ht="15" hidden="false" customHeight="false" outlineLevel="0" collapsed="false">
      <c r="A620" s="7" t="s">
        <v>21</v>
      </c>
      <c r="B620" s="7" t="s">
        <v>136</v>
      </c>
      <c r="C620" s="7" t="s">
        <v>1303</v>
      </c>
      <c r="D620" s="7" t="n">
        <v>7</v>
      </c>
      <c r="E620" s="7" t="n">
        <v>661.5</v>
      </c>
      <c r="F620" s="7" t="n">
        <v>0</v>
      </c>
      <c r="G620" s="7" t="n">
        <v>0</v>
      </c>
    </row>
    <row r="621" customFormat="false" ht="15" hidden="false" customHeight="false" outlineLevel="0" collapsed="false">
      <c r="A621" s="7" t="s">
        <v>21</v>
      </c>
      <c r="B621" s="7" t="s">
        <v>136</v>
      </c>
      <c r="C621" s="7" t="s">
        <v>1303</v>
      </c>
      <c r="D621" s="7" t="n">
        <v>9</v>
      </c>
      <c r="E621" s="7" t="n">
        <v>865.8</v>
      </c>
      <c r="F621" s="7" t="n">
        <v>0</v>
      </c>
      <c r="G621" s="7" t="n">
        <v>0</v>
      </c>
    </row>
    <row r="622" customFormat="false" ht="15" hidden="false" customHeight="false" outlineLevel="0" collapsed="false">
      <c r="A622" s="7" t="s">
        <v>21</v>
      </c>
      <c r="B622" s="7" t="s">
        <v>147</v>
      </c>
      <c r="C622" s="7" t="s">
        <v>1303</v>
      </c>
      <c r="D622" s="7" t="n">
        <v>19</v>
      </c>
      <c r="E622" s="7" t="n">
        <v>1675.8</v>
      </c>
      <c r="F622" s="7" t="n">
        <v>0</v>
      </c>
      <c r="G622" s="7" t="n">
        <v>0</v>
      </c>
    </row>
    <row r="623" customFormat="false" ht="15" hidden="false" customHeight="false" outlineLevel="0" collapsed="false">
      <c r="A623" s="7" t="s">
        <v>21</v>
      </c>
      <c r="B623" s="7" t="s">
        <v>147</v>
      </c>
      <c r="C623" s="7" t="s">
        <v>1303</v>
      </c>
      <c r="D623" s="7" t="n">
        <v>310</v>
      </c>
      <c r="E623" s="7" t="n">
        <v>25389</v>
      </c>
      <c r="F623" s="7" t="n">
        <v>0</v>
      </c>
      <c r="G623" s="7" t="n">
        <v>0</v>
      </c>
    </row>
    <row r="624" customFormat="false" ht="15" hidden="false" customHeight="false" outlineLevel="0" collapsed="false">
      <c r="A624" s="7" t="s">
        <v>21</v>
      </c>
      <c r="B624" s="7" t="s">
        <v>147</v>
      </c>
      <c r="C624" s="7" t="s">
        <v>1303</v>
      </c>
      <c r="D624" s="7" t="n">
        <v>7</v>
      </c>
      <c r="E624" s="7" t="n">
        <v>544.67</v>
      </c>
      <c r="F624" s="7" t="n">
        <v>0</v>
      </c>
      <c r="G624" s="7" t="n">
        <v>0</v>
      </c>
    </row>
    <row r="625" customFormat="false" ht="15" hidden="false" customHeight="false" outlineLevel="0" collapsed="false">
      <c r="A625" s="7" t="s">
        <v>21</v>
      </c>
      <c r="B625" s="7" t="s">
        <v>147</v>
      </c>
      <c r="C625" s="7" t="s">
        <v>1303</v>
      </c>
      <c r="D625" s="7" t="n">
        <v>1</v>
      </c>
      <c r="E625" s="7" t="n">
        <v>98.95</v>
      </c>
      <c r="F625" s="7" t="n">
        <v>0</v>
      </c>
      <c r="G625" s="7" t="n">
        <v>0</v>
      </c>
    </row>
    <row r="626" customFormat="false" ht="15" hidden="false" customHeight="false" outlineLevel="0" collapsed="false">
      <c r="A626" s="7" t="s">
        <v>21</v>
      </c>
      <c r="B626" s="7" t="s">
        <v>147</v>
      </c>
      <c r="C626" s="7" t="s">
        <v>1303</v>
      </c>
      <c r="D626" s="7" t="n">
        <v>11</v>
      </c>
      <c r="E626" s="7" t="n">
        <v>1039.5</v>
      </c>
      <c r="F626" s="7" t="n">
        <v>0</v>
      </c>
      <c r="G626" s="7" t="n">
        <v>0</v>
      </c>
    </row>
    <row r="627" customFormat="false" ht="15" hidden="false" customHeight="false" outlineLevel="0" collapsed="false">
      <c r="A627" s="7" t="s">
        <v>21</v>
      </c>
      <c r="B627" s="7" t="s">
        <v>147</v>
      </c>
      <c r="C627" s="7" t="s">
        <v>1303</v>
      </c>
      <c r="D627" s="7" t="n">
        <v>9</v>
      </c>
      <c r="E627" s="7" t="n">
        <v>803.97</v>
      </c>
      <c r="F627" s="7" t="n">
        <v>0</v>
      </c>
      <c r="G627" s="7" t="n">
        <v>0</v>
      </c>
    </row>
    <row r="628" customFormat="false" ht="15" hidden="false" customHeight="false" outlineLevel="0" collapsed="false">
      <c r="A628" s="7" t="s">
        <v>21</v>
      </c>
      <c r="B628" s="7" t="s">
        <v>147</v>
      </c>
      <c r="C628" s="7" t="s">
        <v>1303</v>
      </c>
      <c r="D628" s="7" t="n">
        <v>-1</v>
      </c>
      <c r="E628" s="7" t="n">
        <v>-103.07</v>
      </c>
      <c r="F628" s="7" t="n">
        <v>0</v>
      </c>
      <c r="G628" s="7" t="n">
        <v>0</v>
      </c>
    </row>
    <row r="629" customFormat="false" ht="15" hidden="false" customHeight="false" outlineLevel="0" collapsed="false">
      <c r="A629" s="7" t="s">
        <v>21</v>
      </c>
      <c r="B629" s="7" t="s">
        <v>147</v>
      </c>
      <c r="C629" s="7" t="s">
        <v>1303</v>
      </c>
      <c r="D629" s="7" t="n">
        <v>1</v>
      </c>
      <c r="E629" s="7" t="n">
        <v>96.2</v>
      </c>
      <c r="F629" s="7" t="n">
        <v>0</v>
      </c>
      <c r="G629" s="7" t="n">
        <v>0</v>
      </c>
    </row>
    <row r="630" customFormat="false" ht="15" hidden="false" customHeight="false" outlineLevel="0" collapsed="false">
      <c r="A630" s="7" t="s">
        <v>21</v>
      </c>
      <c r="B630" s="7" t="s">
        <v>147</v>
      </c>
      <c r="C630" s="7" t="s">
        <v>1303</v>
      </c>
      <c r="D630" s="7" t="n">
        <v>20</v>
      </c>
      <c r="E630" s="7" t="n">
        <v>2061.41</v>
      </c>
      <c r="F630" s="7" t="n">
        <v>0</v>
      </c>
      <c r="G630" s="7" t="n">
        <v>0</v>
      </c>
    </row>
    <row r="631" customFormat="false" ht="15" hidden="false" customHeight="false" outlineLevel="0" collapsed="false">
      <c r="A631" s="7" t="s">
        <v>21</v>
      </c>
      <c r="B631" s="7" t="s">
        <v>538</v>
      </c>
      <c r="C631" s="7" t="s">
        <v>1303</v>
      </c>
      <c r="D631" s="7" t="n">
        <v>-1</v>
      </c>
      <c r="E631" s="7" t="n">
        <v>-166.55</v>
      </c>
      <c r="F631" s="7" t="n">
        <v>0</v>
      </c>
      <c r="G631" s="7" t="n">
        <v>0</v>
      </c>
    </row>
    <row r="632" customFormat="false" ht="15" hidden="false" customHeight="false" outlineLevel="0" collapsed="false">
      <c r="A632" s="7" t="s">
        <v>21</v>
      </c>
      <c r="B632" s="7" t="s">
        <v>442</v>
      </c>
      <c r="C632" s="7" t="s">
        <v>1303</v>
      </c>
      <c r="D632" s="7" t="n">
        <v>2</v>
      </c>
      <c r="E632" s="7" t="n">
        <v>163.8</v>
      </c>
      <c r="F632" s="7" t="n">
        <v>0</v>
      </c>
      <c r="G632" s="7" t="n">
        <v>0</v>
      </c>
    </row>
    <row r="633" customFormat="false" ht="15" hidden="false" customHeight="false" outlineLevel="0" collapsed="false">
      <c r="A633" s="7" t="s">
        <v>21</v>
      </c>
      <c r="B633" s="7" t="s">
        <v>442</v>
      </c>
      <c r="C633" s="7" t="s">
        <v>1303</v>
      </c>
      <c r="D633" s="7" t="n">
        <v>3</v>
      </c>
      <c r="E633" s="7" t="n">
        <v>309.22</v>
      </c>
      <c r="F633" s="7" t="n">
        <v>0</v>
      </c>
      <c r="G633" s="7" t="n">
        <v>0</v>
      </c>
    </row>
    <row r="634" customFormat="false" ht="15" hidden="false" customHeight="false" outlineLevel="0" collapsed="false">
      <c r="A634" s="7" t="s">
        <v>21</v>
      </c>
      <c r="B634" s="7" t="s">
        <v>442</v>
      </c>
      <c r="C634" s="7" t="s">
        <v>1303</v>
      </c>
      <c r="D634" s="7" t="n">
        <v>1</v>
      </c>
      <c r="E634" s="7" t="n">
        <v>88.2</v>
      </c>
      <c r="F634" s="7" t="n">
        <v>0</v>
      </c>
      <c r="G634" s="7" t="n">
        <v>0</v>
      </c>
    </row>
    <row r="635" customFormat="false" ht="15" hidden="false" customHeight="false" outlineLevel="0" collapsed="false">
      <c r="A635" s="7" t="s">
        <v>21</v>
      </c>
      <c r="B635" s="7" t="s">
        <v>83</v>
      </c>
      <c r="C635" s="7" t="s">
        <v>1303</v>
      </c>
      <c r="D635" s="7" t="n">
        <v>-3</v>
      </c>
      <c r="E635" s="7" t="n">
        <v>-233.88</v>
      </c>
      <c r="F635" s="7" t="n">
        <v>0</v>
      </c>
      <c r="G635" s="7" t="n">
        <v>0</v>
      </c>
    </row>
    <row r="636" customFormat="false" ht="15" hidden="false" customHeight="false" outlineLevel="0" collapsed="false">
      <c r="A636" s="7" t="s">
        <v>21</v>
      </c>
      <c r="B636" s="7" t="s">
        <v>83</v>
      </c>
      <c r="C636" s="7" t="s">
        <v>1303</v>
      </c>
      <c r="D636" s="7" t="n">
        <v>217</v>
      </c>
      <c r="E636" s="7" t="n">
        <v>15788.92</v>
      </c>
      <c r="F636" s="7" t="n">
        <v>0</v>
      </c>
      <c r="G636" s="7" t="n">
        <v>0</v>
      </c>
    </row>
    <row r="637" customFormat="false" ht="15" hidden="false" customHeight="false" outlineLevel="0" collapsed="false">
      <c r="A637" s="7" t="s">
        <v>21</v>
      </c>
      <c r="B637" s="7" t="s">
        <v>83</v>
      </c>
      <c r="C637" s="7" t="s">
        <v>1303</v>
      </c>
      <c r="D637" s="7" t="n">
        <v>2470</v>
      </c>
      <c r="E637" s="7" t="n">
        <v>166873.2</v>
      </c>
      <c r="F637" s="7" t="n">
        <v>0</v>
      </c>
      <c r="G637" s="7" t="n">
        <v>0</v>
      </c>
    </row>
    <row r="638" customFormat="false" ht="15" hidden="false" customHeight="false" outlineLevel="0" collapsed="false">
      <c r="A638" s="7" t="s">
        <v>21</v>
      </c>
      <c r="B638" s="7" t="s">
        <v>83</v>
      </c>
      <c r="C638" s="7" t="s">
        <v>1303</v>
      </c>
      <c r="D638" s="7" t="n">
        <v>12</v>
      </c>
      <c r="E638" s="7" t="n">
        <v>873.12</v>
      </c>
      <c r="F638" s="7" t="n">
        <v>0</v>
      </c>
      <c r="G638" s="7" t="n">
        <v>0</v>
      </c>
    </row>
    <row r="639" customFormat="false" ht="15" hidden="false" customHeight="false" outlineLevel="0" collapsed="false">
      <c r="A639" s="7" t="s">
        <v>21</v>
      </c>
      <c r="B639" s="7" t="s">
        <v>83</v>
      </c>
      <c r="C639" s="7" t="s">
        <v>1303</v>
      </c>
      <c r="D639" s="7" t="n">
        <v>2</v>
      </c>
      <c r="E639" s="7" t="n">
        <v>152.9</v>
      </c>
      <c r="F639" s="7" t="n">
        <v>0</v>
      </c>
      <c r="G639" s="7" t="n">
        <v>0</v>
      </c>
    </row>
    <row r="640" customFormat="false" ht="15" hidden="false" customHeight="false" outlineLevel="0" collapsed="false">
      <c r="A640" s="7" t="s">
        <v>21</v>
      </c>
      <c r="B640" s="7" t="s">
        <v>83</v>
      </c>
      <c r="C640" s="7" t="s">
        <v>1303</v>
      </c>
      <c r="D640" s="7" t="n">
        <v>134</v>
      </c>
      <c r="E640" s="7" t="n">
        <v>10671.32</v>
      </c>
      <c r="F640" s="7" t="n">
        <v>0</v>
      </c>
      <c r="G640" s="7" t="n">
        <v>0</v>
      </c>
    </row>
    <row r="641" customFormat="false" ht="15" hidden="false" customHeight="false" outlineLevel="0" collapsed="false">
      <c r="A641" s="7" t="s">
        <v>21</v>
      </c>
      <c r="B641" s="7" t="s">
        <v>83</v>
      </c>
      <c r="C641" s="7" t="s">
        <v>1303</v>
      </c>
      <c r="D641" s="7" t="n">
        <v>37</v>
      </c>
      <c r="E641" s="7" t="n">
        <v>2750.07</v>
      </c>
      <c r="F641" s="7" t="n">
        <v>0</v>
      </c>
      <c r="G641" s="7" t="n">
        <v>0</v>
      </c>
    </row>
    <row r="642" customFormat="false" ht="15" hidden="false" customHeight="false" outlineLevel="0" collapsed="false">
      <c r="A642" s="7" t="s">
        <v>21</v>
      </c>
      <c r="B642" s="7" t="s">
        <v>83</v>
      </c>
      <c r="C642" s="7" t="s">
        <v>1303</v>
      </c>
      <c r="D642" s="7" t="n">
        <v>6</v>
      </c>
      <c r="E642" s="7" t="n">
        <v>405.36</v>
      </c>
      <c r="F642" s="7" t="n">
        <v>0</v>
      </c>
      <c r="G642" s="7" t="n">
        <v>0</v>
      </c>
    </row>
    <row r="643" customFormat="false" ht="15" hidden="false" customHeight="false" outlineLevel="0" collapsed="false">
      <c r="A643" s="7" t="s">
        <v>21</v>
      </c>
      <c r="B643" s="7" t="s">
        <v>83</v>
      </c>
      <c r="C643" s="7" t="s">
        <v>1303</v>
      </c>
      <c r="D643" s="7" t="n">
        <v>77</v>
      </c>
      <c r="E643" s="7" t="n">
        <v>6002.67</v>
      </c>
      <c r="F643" s="7" t="n">
        <v>0</v>
      </c>
      <c r="G643" s="7" t="n">
        <v>0</v>
      </c>
    </row>
    <row r="644" customFormat="false" ht="15" hidden="false" customHeight="false" outlineLevel="0" collapsed="false">
      <c r="A644" s="7" t="s">
        <v>21</v>
      </c>
      <c r="B644" s="7" t="s">
        <v>83</v>
      </c>
      <c r="C644" s="7" t="s">
        <v>1303</v>
      </c>
      <c r="D644" s="7" t="n">
        <v>107</v>
      </c>
      <c r="E644" s="7" t="n">
        <v>6867.26</v>
      </c>
      <c r="F644" s="7" t="n">
        <v>0</v>
      </c>
      <c r="G644" s="7" t="n">
        <v>0</v>
      </c>
    </row>
    <row r="645" customFormat="false" ht="15" hidden="false" customHeight="false" outlineLevel="0" collapsed="false">
      <c r="A645" s="7" t="s">
        <v>21</v>
      </c>
      <c r="B645" s="7" t="s">
        <v>83</v>
      </c>
      <c r="C645" s="7" t="s">
        <v>1303</v>
      </c>
      <c r="D645" s="7" t="n">
        <v>-2</v>
      </c>
      <c r="E645" s="7" t="n">
        <v>-125.66</v>
      </c>
      <c r="F645" s="7" t="n">
        <v>0</v>
      </c>
      <c r="G645" s="7" t="n">
        <v>0</v>
      </c>
    </row>
    <row r="646" customFormat="false" ht="15" hidden="false" customHeight="false" outlineLevel="0" collapsed="false">
      <c r="A646" s="7" t="s">
        <v>21</v>
      </c>
      <c r="B646" s="7" t="s">
        <v>83</v>
      </c>
      <c r="C646" s="7" t="s">
        <v>1303</v>
      </c>
      <c r="D646" s="7" t="n">
        <v>21</v>
      </c>
      <c r="E646" s="7" t="n">
        <v>1449.36</v>
      </c>
      <c r="F646" s="7" t="n">
        <v>0</v>
      </c>
      <c r="G646" s="7" t="n">
        <v>0</v>
      </c>
    </row>
    <row r="647" customFormat="false" ht="15" hidden="false" customHeight="false" outlineLevel="0" collapsed="false">
      <c r="A647" s="7" t="s">
        <v>21</v>
      </c>
      <c r="B647" s="7" t="s">
        <v>580</v>
      </c>
      <c r="C647" s="7" t="s">
        <v>1304</v>
      </c>
      <c r="D647" s="7" t="n">
        <v>1</v>
      </c>
      <c r="E647" s="7" t="n">
        <v>108.68</v>
      </c>
      <c r="F647" s="7" t="n">
        <v>0</v>
      </c>
      <c r="G647" s="7" t="n">
        <v>0</v>
      </c>
    </row>
    <row r="648" customFormat="false" ht="15" hidden="false" customHeight="false" outlineLevel="0" collapsed="false">
      <c r="A648" s="7" t="s">
        <v>21</v>
      </c>
      <c r="B648" s="7" t="s">
        <v>581</v>
      </c>
      <c r="C648" s="7" t="s">
        <v>1304</v>
      </c>
      <c r="D648" s="7" t="n">
        <v>1</v>
      </c>
      <c r="E648" s="7" t="n">
        <v>108.68</v>
      </c>
      <c r="F648" s="7" t="n">
        <v>0</v>
      </c>
      <c r="G648" s="7" t="n">
        <v>0</v>
      </c>
    </row>
    <row r="649" customFormat="false" ht="15" hidden="false" customHeight="false" outlineLevel="0" collapsed="false">
      <c r="A649" s="7" t="s">
        <v>21</v>
      </c>
      <c r="B649" s="7" t="s">
        <v>577</v>
      </c>
      <c r="C649" s="7" t="s">
        <v>1305</v>
      </c>
      <c r="D649" s="7" t="n">
        <v>1</v>
      </c>
      <c r="E649" s="7" t="n">
        <v>108.68</v>
      </c>
      <c r="F649" s="7" t="n">
        <v>0</v>
      </c>
      <c r="G649" s="7" t="n">
        <v>0</v>
      </c>
    </row>
    <row r="650" customFormat="false" ht="15" hidden="false" customHeight="false" outlineLevel="0" collapsed="false">
      <c r="A650" s="7" t="s">
        <v>21</v>
      </c>
      <c r="B650" s="7" t="s">
        <v>576</v>
      </c>
      <c r="C650" s="7" t="s">
        <v>1305</v>
      </c>
      <c r="D650" s="7" t="n">
        <v>1</v>
      </c>
      <c r="E650" s="7" t="n">
        <v>108.68</v>
      </c>
      <c r="F650" s="7" t="n">
        <v>0</v>
      </c>
      <c r="G650" s="7" t="n">
        <v>0</v>
      </c>
    </row>
    <row r="651" customFormat="false" ht="15" hidden="false" customHeight="false" outlineLevel="0" collapsed="false">
      <c r="A651" s="7" t="s">
        <v>21</v>
      </c>
      <c r="B651" s="7" t="s">
        <v>583</v>
      </c>
      <c r="C651" s="7" t="s">
        <v>1306</v>
      </c>
      <c r="D651" s="7" t="n">
        <v>1</v>
      </c>
      <c r="E651" s="7" t="n">
        <v>108.68</v>
      </c>
      <c r="F651" s="7" t="n">
        <v>0</v>
      </c>
      <c r="G651" s="7" t="n">
        <v>0</v>
      </c>
    </row>
    <row r="652" customFormat="false" ht="15" hidden="false" customHeight="false" outlineLevel="0" collapsed="false">
      <c r="A652" s="7" t="s">
        <v>21</v>
      </c>
      <c r="B652" s="7" t="s">
        <v>582</v>
      </c>
      <c r="C652" s="7" t="s">
        <v>1307</v>
      </c>
      <c r="D652" s="7" t="n">
        <v>1</v>
      </c>
      <c r="E652" s="7" t="n">
        <v>108.68</v>
      </c>
      <c r="F652" s="7" t="n">
        <v>0</v>
      </c>
      <c r="G652" s="7" t="n">
        <v>0</v>
      </c>
    </row>
    <row r="653" customFormat="false" ht="15" hidden="false" customHeight="false" outlineLevel="0" collapsed="false">
      <c r="A653" s="7" t="s">
        <v>21</v>
      </c>
      <c r="B653" s="7" t="s">
        <v>579</v>
      </c>
      <c r="C653" s="7" t="s">
        <v>1308</v>
      </c>
      <c r="D653" s="7" t="n">
        <v>1</v>
      </c>
      <c r="E653" s="7" t="n">
        <v>108.68</v>
      </c>
      <c r="F653" s="7" t="n">
        <v>0</v>
      </c>
      <c r="G653" s="7" t="n">
        <v>0</v>
      </c>
    </row>
    <row r="654" customFormat="false" ht="15" hidden="false" customHeight="false" outlineLevel="0" collapsed="false">
      <c r="A654" s="7" t="s">
        <v>21</v>
      </c>
      <c r="B654" s="7" t="s">
        <v>578</v>
      </c>
      <c r="C654" s="7" t="s">
        <v>1308</v>
      </c>
      <c r="D654" s="7" t="n">
        <v>1</v>
      </c>
      <c r="E654" s="7" t="n">
        <v>108.68</v>
      </c>
      <c r="F654" s="7" t="n">
        <v>0</v>
      </c>
      <c r="G654" s="7" t="n">
        <v>0</v>
      </c>
    </row>
    <row r="655" customFormat="false" ht="15" hidden="false" customHeight="false" outlineLevel="0" collapsed="false">
      <c r="A655" s="7" t="s">
        <v>21</v>
      </c>
      <c r="B655" s="7" t="s">
        <v>187</v>
      </c>
      <c r="C655" s="7" t="s">
        <v>1309</v>
      </c>
      <c r="D655" s="7" t="n">
        <v>11</v>
      </c>
      <c r="E655" s="7" t="n">
        <v>1139.01</v>
      </c>
      <c r="F655" s="7" t="n">
        <v>0</v>
      </c>
      <c r="G655" s="7" t="n">
        <v>0</v>
      </c>
    </row>
    <row r="656" customFormat="false" ht="15" hidden="false" customHeight="false" outlineLevel="0" collapsed="false">
      <c r="A656" s="7" t="s">
        <v>21</v>
      </c>
      <c r="B656" s="7" t="s">
        <v>187</v>
      </c>
      <c r="C656" s="7" t="s">
        <v>1309</v>
      </c>
      <c r="D656" s="7" t="n">
        <v>5</v>
      </c>
      <c r="E656" s="7" t="n">
        <v>557.55</v>
      </c>
      <c r="F656" s="7" t="n">
        <v>0</v>
      </c>
      <c r="G656" s="7" t="n">
        <v>0</v>
      </c>
    </row>
    <row r="657" customFormat="false" ht="15" hidden="false" customHeight="false" outlineLevel="0" collapsed="false">
      <c r="A657" s="7" t="s">
        <v>21</v>
      </c>
      <c r="B657" s="7" t="s">
        <v>187</v>
      </c>
      <c r="C657" s="7" t="s">
        <v>1309</v>
      </c>
      <c r="D657" s="7" t="n">
        <v>5</v>
      </c>
      <c r="E657" s="7" t="n">
        <v>486.3</v>
      </c>
      <c r="F657" s="7" t="n">
        <v>0</v>
      </c>
      <c r="G657" s="7" t="n">
        <v>0</v>
      </c>
    </row>
    <row r="658" customFormat="false" ht="15" hidden="false" customHeight="false" outlineLevel="0" collapsed="false">
      <c r="A658" s="7" t="s">
        <v>21</v>
      </c>
      <c r="B658" s="7" t="s">
        <v>187</v>
      </c>
      <c r="C658" s="7" t="s">
        <v>1309</v>
      </c>
      <c r="D658" s="7" t="n">
        <v>2</v>
      </c>
      <c r="E658" s="7" t="n">
        <v>229.39</v>
      </c>
      <c r="F658" s="7" t="n">
        <v>0</v>
      </c>
      <c r="G658" s="7" t="n">
        <v>0</v>
      </c>
    </row>
    <row r="659" customFormat="false" ht="15" hidden="false" customHeight="false" outlineLevel="0" collapsed="false">
      <c r="A659" s="7" t="s">
        <v>21</v>
      </c>
      <c r="B659" s="7" t="s">
        <v>187</v>
      </c>
      <c r="C659" s="7" t="s">
        <v>1309</v>
      </c>
      <c r="D659" s="7" t="n">
        <v>2</v>
      </c>
      <c r="E659" s="7" t="n">
        <v>204.76</v>
      </c>
      <c r="F659" s="7" t="n">
        <v>0</v>
      </c>
      <c r="G659" s="7" t="n">
        <v>0</v>
      </c>
    </row>
    <row r="660" customFormat="false" ht="15" hidden="false" customHeight="false" outlineLevel="0" collapsed="false">
      <c r="A660" s="7" t="s">
        <v>21</v>
      </c>
      <c r="B660" s="7" t="s">
        <v>187</v>
      </c>
      <c r="C660" s="7" t="s">
        <v>1309</v>
      </c>
      <c r="D660" s="7" t="n">
        <v>65</v>
      </c>
      <c r="E660" s="7" t="n">
        <v>6654.7</v>
      </c>
      <c r="F660" s="7" t="n">
        <v>0</v>
      </c>
      <c r="G660" s="7" t="n">
        <v>0</v>
      </c>
    </row>
    <row r="661" customFormat="false" ht="15" hidden="false" customHeight="false" outlineLevel="0" collapsed="false">
      <c r="A661" s="7" t="s">
        <v>21</v>
      </c>
      <c r="B661" s="7" t="s">
        <v>187</v>
      </c>
      <c r="C661" s="7" t="s">
        <v>1309</v>
      </c>
      <c r="D661" s="7" t="n">
        <v>39</v>
      </c>
      <c r="E661" s="7" t="n">
        <v>4659.65</v>
      </c>
      <c r="F661" s="7" t="n">
        <v>0</v>
      </c>
      <c r="G661" s="7" t="n">
        <v>0</v>
      </c>
    </row>
    <row r="662" customFormat="false" ht="15" hidden="false" customHeight="false" outlineLevel="0" collapsed="false">
      <c r="A662" s="7" t="s">
        <v>21</v>
      </c>
      <c r="B662" s="7" t="s">
        <v>187</v>
      </c>
      <c r="C662" s="7" t="s">
        <v>1309</v>
      </c>
      <c r="D662" s="7" t="n">
        <v>18</v>
      </c>
      <c r="E662" s="7" t="n">
        <v>2126.39</v>
      </c>
      <c r="F662" s="7" t="n">
        <v>0</v>
      </c>
      <c r="G662" s="7" t="n">
        <v>0</v>
      </c>
    </row>
    <row r="663" customFormat="false" ht="15" hidden="false" customHeight="false" outlineLevel="0" collapsed="false">
      <c r="A663" s="7" t="s">
        <v>21</v>
      </c>
      <c r="B663" s="7" t="s">
        <v>187</v>
      </c>
      <c r="C663" s="7" t="s">
        <v>1309</v>
      </c>
      <c r="D663" s="7" t="n">
        <v>29</v>
      </c>
      <c r="E663" s="7" t="n">
        <v>3197.46</v>
      </c>
      <c r="F663" s="7" t="n">
        <v>0</v>
      </c>
      <c r="G663" s="7" t="n">
        <v>0</v>
      </c>
    </row>
    <row r="664" customFormat="false" ht="15" hidden="false" customHeight="false" outlineLevel="0" collapsed="false">
      <c r="A664" s="7" t="s">
        <v>21</v>
      </c>
      <c r="B664" s="7" t="s">
        <v>187</v>
      </c>
      <c r="C664" s="7" t="s">
        <v>1309</v>
      </c>
      <c r="D664" s="7" t="n">
        <v>-3</v>
      </c>
      <c r="E664" s="7" t="n">
        <v>-354.39</v>
      </c>
      <c r="F664" s="7" t="n">
        <v>0</v>
      </c>
      <c r="G664" s="7" t="n">
        <v>0</v>
      </c>
    </row>
    <row r="665" customFormat="false" ht="15" hidden="false" customHeight="false" outlineLevel="0" collapsed="false">
      <c r="A665" s="7" t="s">
        <v>21</v>
      </c>
      <c r="B665" s="7" t="s">
        <v>596</v>
      </c>
      <c r="C665" s="7" t="s">
        <v>1310</v>
      </c>
      <c r="D665" s="7" t="n">
        <v>1</v>
      </c>
      <c r="E665" s="7" t="n">
        <v>90.1</v>
      </c>
      <c r="F665" s="7" t="n">
        <v>0</v>
      </c>
      <c r="G665" s="7" t="n">
        <v>0</v>
      </c>
    </row>
    <row r="666" customFormat="false" ht="15" hidden="false" customHeight="false" outlineLevel="0" collapsed="false">
      <c r="A666" s="7" t="s">
        <v>21</v>
      </c>
      <c r="B666" s="7" t="s">
        <v>597</v>
      </c>
      <c r="C666" s="7" t="s">
        <v>1310</v>
      </c>
      <c r="D666" s="7" t="n">
        <v>1</v>
      </c>
      <c r="E666" s="7" t="n">
        <v>90.1</v>
      </c>
      <c r="F666" s="7" t="n">
        <v>0</v>
      </c>
      <c r="G666" s="7" t="n">
        <v>0</v>
      </c>
    </row>
    <row r="667" customFormat="false" ht="15" hidden="false" customHeight="false" outlineLevel="0" collapsed="false">
      <c r="A667" s="7" t="s">
        <v>21</v>
      </c>
      <c r="B667" s="7" t="s">
        <v>146</v>
      </c>
      <c r="C667" s="7" t="s">
        <v>1311</v>
      </c>
      <c r="D667" s="7" t="n">
        <v>2</v>
      </c>
      <c r="E667" s="7" t="n">
        <v>197.9</v>
      </c>
      <c r="F667" s="7" t="n">
        <v>0</v>
      </c>
      <c r="G667" s="7" t="n">
        <v>0</v>
      </c>
    </row>
    <row r="668" customFormat="false" ht="15" hidden="false" customHeight="false" outlineLevel="0" collapsed="false">
      <c r="A668" s="7" t="s">
        <v>21</v>
      </c>
      <c r="B668" s="7" t="s">
        <v>146</v>
      </c>
      <c r="C668" s="7" t="s">
        <v>1311</v>
      </c>
      <c r="D668" s="7" t="n">
        <v>1</v>
      </c>
      <c r="E668" s="7" t="n">
        <v>89.33</v>
      </c>
      <c r="F668" s="7" t="n">
        <v>0</v>
      </c>
      <c r="G668" s="7" t="n">
        <v>0</v>
      </c>
    </row>
    <row r="669" customFormat="false" ht="15" hidden="false" customHeight="false" outlineLevel="0" collapsed="false">
      <c r="A669" s="7" t="s">
        <v>21</v>
      </c>
      <c r="B669" s="7" t="s">
        <v>146</v>
      </c>
      <c r="C669" s="7" t="s">
        <v>1311</v>
      </c>
      <c r="D669" s="7" t="n">
        <v>22</v>
      </c>
      <c r="E669" s="7" t="n">
        <v>1940.4</v>
      </c>
      <c r="F669" s="7" t="n">
        <v>0</v>
      </c>
      <c r="G669" s="7" t="n">
        <v>0</v>
      </c>
    </row>
    <row r="670" customFormat="false" ht="15" hidden="false" customHeight="false" outlineLevel="0" collapsed="false">
      <c r="A670" s="7" t="s">
        <v>21</v>
      </c>
      <c r="B670" s="7" t="s">
        <v>146</v>
      </c>
      <c r="C670" s="7" t="s">
        <v>1311</v>
      </c>
      <c r="D670" s="7" t="n">
        <v>-1</v>
      </c>
      <c r="E670" s="7" t="n">
        <v>-126</v>
      </c>
      <c r="F670" s="7" t="n">
        <v>0</v>
      </c>
      <c r="G670" s="7" t="n">
        <v>0</v>
      </c>
    </row>
    <row r="671" customFormat="false" ht="15" hidden="false" customHeight="false" outlineLevel="0" collapsed="false">
      <c r="A671" s="7" t="s">
        <v>21</v>
      </c>
      <c r="B671" s="7" t="s">
        <v>146</v>
      </c>
      <c r="C671" s="7" t="s">
        <v>1311</v>
      </c>
      <c r="D671" s="7" t="n">
        <v>-1</v>
      </c>
      <c r="E671" s="7" t="n">
        <v>-103.07</v>
      </c>
      <c r="F671" s="7" t="n">
        <v>0</v>
      </c>
      <c r="G671" s="7" t="n">
        <v>0</v>
      </c>
    </row>
    <row r="672" customFormat="false" ht="15" hidden="false" customHeight="false" outlineLevel="0" collapsed="false">
      <c r="A672" s="7" t="s">
        <v>21</v>
      </c>
      <c r="B672" s="7" t="s">
        <v>146</v>
      </c>
      <c r="C672" s="7" t="s">
        <v>1311</v>
      </c>
      <c r="D672" s="7" t="n">
        <v>-3</v>
      </c>
      <c r="E672" s="7" t="n">
        <v>-228.51</v>
      </c>
      <c r="F672" s="7" t="n">
        <v>0</v>
      </c>
      <c r="G672" s="7" t="n">
        <v>0</v>
      </c>
    </row>
    <row r="673" customFormat="false" ht="15" hidden="false" customHeight="false" outlineLevel="0" collapsed="false">
      <c r="A673" s="7" t="s">
        <v>21</v>
      </c>
      <c r="B673" s="7" t="s">
        <v>146</v>
      </c>
      <c r="C673" s="7" t="s">
        <v>1311</v>
      </c>
      <c r="D673" s="7" t="n">
        <v>12</v>
      </c>
      <c r="E673" s="7" t="n">
        <v>933.72</v>
      </c>
      <c r="F673" s="7" t="n">
        <v>0</v>
      </c>
      <c r="G673" s="7" t="n">
        <v>0</v>
      </c>
    </row>
    <row r="674" customFormat="false" ht="15" hidden="false" customHeight="false" outlineLevel="0" collapsed="false">
      <c r="A674" s="7" t="s">
        <v>21</v>
      </c>
      <c r="B674" s="7" t="s">
        <v>146</v>
      </c>
      <c r="C674" s="7" t="s">
        <v>1311</v>
      </c>
      <c r="D674" s="7" t="n">
        <v>1</v>
      </c>
      <c r="E674" s="7" t="n">
        <v>96.2</v>
      </c>
      <c r="F674" s="7" t="n">
        <v>0</v>
      </c>
      <c r="G674" s="7" t="n">
        <v>0</v>
      </c>
    </row>
    <row r="675" customFormat="false" ht="15" hidden="false" customHeight="false" outlineLevel="0" collapsed="false">
      <c r="A675" s="7" t="s">
        <v>21</v>
      </c>
      <c r="B675" s="7" t="s">
        <v>146</v>
      </c>
      <c r="C675" s="7" t="s">
        <v>1311</v>
      </c>
      <c r="D675" s="7" t="n">
        <v>310</v>
      </c>
      <c r="E675" s="7" t="n">
        <v>25389</v>
      </c>
      <c r="F675" s="7" t="n">
        <v>0</v>
      </c>
      <c r="G675" s="7" t="n">
        <v>0</v>
      </c>
    </row>
    <row r="676" customFormat="false" ht="15" hidden="false" customHeight="false" outlineLevel="0" collapsed="false">
      <c r="A676" s="7" t="s">
        <v>21</v>
      </c>
      <c r="B676" s="7" t="s">
        <v>146</v>
      </c>
      <c r="C676" s="7" t="s">
        <v>1311</v>
      </c>
      <c r="D676" s="7" t="n">
        <v>25</v>
      </c>
      <c r="E676" s="7" t="n">
        <v>2576.76</v>
      </c>
      <c r="F676" s="7" t="n">
        <v>0</v>
      </c>
      <c r="G676" s="7" t="n">
        <v>0</v>
      </c>
    </row>
    <row r="677" customFormat="false" ht="15" hidden="false" customHeight="false" outlineLevel="0" collapsed="false">
      <c r="A677" s="7" t="s">
        <v>21</v>
      </c>
      <c r="B677" s="7" t="s">
        <v>146</v>
      </c>
      <c r="C677" s="7" t="s">
        <v>1311</v>
      </c>
      <c r="D677" s="7" t="n">
        <v>9</v>
      </c>
      <c r="E677" s="7" t="n">
        <v>850.5</v>
      </c>
      <c r="F677" s="7" t="n">
        <v>0</v>
      </c>
      <c r="G677" s="7" t="n">
        <v>0</v>
      </c>
    </row>
    <row r="678" customFormat="false" ht="15" hidden="false" customHeight="false" outlineLevel="0" collapsed="false">
      <c r="A678" s="7" t="s">
        <v>21</v>
      </c>
      <c r="B678" s="7" t="s">
        <v>127</v>
      </c>
      <c r="C678" s="7" t="s">
        <v>1311</v>
      </c>
      <c r="D678" s="7" t="n">
        <v>1</v>
      </c>
      <c r="E678" s="7" t="n">
        <v>96.2</v>
      </c>
      <c r="F678" s="7" t="n">
        <v>0</v>
      </c>
      <c r="G678" s="7" t="n">
        <v>0</v>
      </c>
    </row>
    <row r="679" customFormat="false" ht="15" hidden="false" customHeight="false" outlineLevel="0" collapsed="false">
      <c r="A679" s="7" t="s">
        <v>21</v>
      </c>
      <c r="B679" s="7" t="s">
        <v>127</v>
      </c>
      <c r="C679" s="7" t="s">
        <v>1311</v>
      </c>
      <c r="D679" s="7" t="n">
        <v>22</v>
      </c>
      <c r="E679" s="7" t="n">
        <v>2267.54</v>
      </c>
      <c r="F679" s="7" t="n">
        <v>0</v>
      </c>
      <c r="G679" s="7" t="n">
        <v>0</v>
      </c>
    </row>
    <row r="680" customFormat="false" ht="15" hidden="false" customHeight="false" outlineLevel="0" collapsed="false">
      <c r="A680" s="7" t="s">
        <v>21</v>
      </c>
      <c r="B680" s="7" t="s">
        <v>127</v>
      </c>
      <c r="C680" s="7" t="s">
        <v>1311</v>
      </c>
      <c r="D680" s="7" t="n">
        <v>9</v>
      </c>
      <c r="E680" s="7" t="n">
        <v>850.5</v>
      </c>
      <c r="F680" s="7" t="n">
        <v>0</v>
      </c>
      <c r="G680" s="7" t="n">
        <v>0</v>
      </c>
    </row>
    <row r="681" customFormat="false" ht="15" hidden="false" customHeight="false" outlineLevel="0" collapsed="false">
      <c r="A681" s="7" t="s">
        <v>21</v>
      </c>
      <c r="B681" s="7" t="s">
        <v>127</v>
      </c>
      <c r="C681" s="7" t="s">
        <v>1311</v>
      </c>
      <c r="D681" s="7" t="n">
        <v>368</v>
      </c>
      <c r="E681" s="7" t="n">
        <v>30139.2</v>
      </c>
      <c r="F681" s="7" t="n">
        <v>0</v>
      </c>
      <c r="G681" s="7" t="n">
        <v>0</v>
      </c>
    </row>
    <row r="682" customFormat="false" ht="15" hidden="false" customHeight="false" outlineLevel="0" collapsed="false">
      <c r="A682" s="7" t="s">
        <v>21</v>
      </c>
      <c r="B682" s="7" t="s">
        <v>127</v>
      </c>
      <c r="C682" s="7" t="s">
        <v>1311</v>
      </c>
      <c r="D682" s="7" t="n">
        <v>28</v>
      </c>
      <c r="E682" s="7" t="n">
        <v>2469.6</v>
      </c>
      <c r="F682" s="7" t="n">
        <v>0</v>
      </c>
      <c r="G682" s="7" t="n">
        <v>0</v>
      </c>
    </row>
    <row r="683" customFormat="false" ht="15" hidden="false" customHeight="false" outlineLevel="0" collapsed="false">
      <c r="A683" s="7" t="s">
        <v>21</v>
      </c>
      <c r="B683" s="7" t="s">
        <v>127</v>
      </c>
      <c r="C683" s="7" t="s">
        <v>1311</v>
      </c>
      <c r="D683" s="7" t="n">
        <v>7</v>
      </c>
      <c r="E683" s="7" t="n">
        <v>544.67</v>
      </c>
      <c r="F683" s="7" t="n">
        <v>0</v>
      </c>
      <c r="G683" s="7" t="n">
        <v>0</v>
      </c>
    </row>
    <row r="684" customFormat="false" ht="15" hidden="false" customHeight="false" outlineLevel="0" collapsed="false">
      <c r="A684" s="7" t="s">
        <v>21</v>
      </c>
      <c r="B684" s="7" t="s">
        <v>127</v>
      </c>
      <c r="C684" s="7" t="s">
        <v>1311</v>
      </c>
      <c r="D684" s="7" t="n">
        <v>2</v>
      </c>
      <c r="E684" s="7" t="n">
        <v>164.92</v>
      </c>
      <c r="F684" s="7" t="n">
        <v>0</v>
      </c>
      <c r="G684" s="7" t="n">
        <v>0</v>
      </c>
    </row>
    <row r="685" customFormat="false" ht="15" hidden="false" customHeight="false" outlineLevel="0" collapsed="false">
      <c r="A685" s="7" t="s">
        <v>21</v>
      </c>
      <c r="B685" s="7" t="s">
        <v>127</v>
      </c>
      <c r="C685" s="7" t="s">
        <v>1311</v>
      </c>
      <c r="D685" s="7" t="n">
        <v>3</v>
      </c>
      <c r="E685" s="7" t="n">
        <v>267.99</v>
      </c>
      <c r="F685" s="7" t="n">
        <v>0</v>
      </c>
      <c r="G685" s="7" t="n">
        <v>0</v>
      </c>
    </row>
    <row r="686" customFormat="false" ht="15" hidden="false" customHeight="false" outlineLevel="0" collapsed="false">
      <c r="A686" s="7" t="s">
        <v>21</v>
      </c>
      <c r="B686" s="7" t="s">
        <v>127</v>
      </c>
      <c r="C686" s="7" t="s">
        <v>1311</v>
      </c>
      <c r="D686" s="7" t="n">
        <v>-3</v>
      </c>
      <c r="E686" s="7" t="n">
        <v>-228.51</v>
      </c>
      <c r="F686" s="7" t="n">
        <v>0</v>
      </c>
      <c r="G686" s="7" t="n">
        <v>0</v>
      </c>
    </row>
    <row r="687" customFormat="false" ht="15" hidden="false" customHeight="false" outlineLevel="0" collapsed="false">
      <c r="A687" s="7" t="s">
        <v>21</v>
      </c>
      <c r="B687" s="7" t="s">
        <v>127</v>
      </c>
      <c r="C687" s="7" t="s">
        <v>1311</v>
      </c>
      <c r="D687" s="7" t="n">
        <v>1</v>
      </c>
      <c r="E687" s="7" t="n">
        <v>98.95</v>
      </c>
      <c r="F687" s="7" t="n">
        <v>0</v>
      </c>
      <c r="G687" s="7" t="n">
        <v>0</v>
      </c>
    </row>
    <row r="688" customFormat="false" ht="15" hidden="false" customHeight="false" outlineLevel="0" collapsed="false">
      <c r="A688" s="7" t="s">
        <v>21</v>
      </c>
      <c r="B688" s="7" t="s">
        <v>134</v>
      </c>
      <c r="C688" s="7" t="s">
        <v>1311</v>
      </c>
      <c r="D688" s="7" t="n">
        <v>48</v>
      </c>
      <c r="E688" s="7" t="n">
        <v>4233.6</v>
      </c>
      <c r="F688" s="7" t="n">
        <v>0</v>
      </c>
      <c r="G688" s="7" t="n">
        <v>0</v>
      </c>
    </row>
    <row r="689" customFormat="false" ht="15" hidden="false" customHeight="false" outlineLevel="0" collapsed="false">
      <c r="A689" s="7" t="s">
        <v>21</v>
      </c>
      <c r="B689" s="7" t="s">
        <v>134</v>
      </c>
      <c r="C689" s="7" t="s">
        <v>1311</v>
      </c>
      <c r="D689" s="7" t="n">
        <v>14</v>
      </c>
      <c r="E689" s="7" t="n">
        <v>1442.98</v>
      </c>
      <c r="F689" s="7" t="n">
        <v>0</v>
      </c>
      <c r="G689" s="7" t="n">
        <v>0</v>
      </c>
    </row>
    <row r="690" customFormat="false" ht="15" hidden="false" customHeight="false" outlineLevel="0" collapsed="false">
      <c r="A690" s="7" t="s">
        <v>21</v>
      </c>
      <c r="B690" s="7" t="s">
        <v>134</v>
      </c>
      <c r="C690" s="7" t="s">
        <v>1311</v>
      </c>
      <c r="D690" s="7" t="n">
        <v>3</v>
      </c>
      <c r="E690" s="7" t="n">
        <v>233.43</v>
      </c>
      <c r="F690" s="7" t="n">
        <v>0</v>
      </c>
      <c r="G690" s="7" t="n">
        <v>0</v>
      </c>
    </row>
    <row r="691" customFormat="false" ht="15" hidden="false" customHeight="false" outlineLevel="0" collapsed="false">
      <c r="A691" s="7" t="s">
        <v>21</v>
      </c>
      <c r="B691" s="7" t="s">
        <v>134</v>
      </c>
      <c r="C691" s="7" t="s">
        <v>1311</v>
      </c>
      <c r="D691" s="7" t="n">
        <v>-1</v>
      </c>
      <c r="E691" s="7" t="n">
        <v>-126</v>
      </c>
      <c r="F691" s="7" t="n">
        <v>0</v>
      </c>
      <c r="G691" s="7" t="n">
        <v>0</v>
      </c>
    </row>
    <row r="692" customFormat="false" ht="15" hidden="false" customHeight="false" outlineLevel="0" collapsed="false">
      <c r="A692" s="7" t="s">
        <v>21</v>
      </c>
      <c r="B692" s="7" t="s">
        <v>134</v>
      </c>
      <c r="C692" s="7" t="s">
        <v>1311</v>
      </c>
      <c r="D692" s="7" t="n">
        <v>4</v>
      </c>
      <c r="E692" s="7" t="n">
        <v>357.32</v>
      </c>
      <c r="F692" s="7" t="n">
        <v>0</v>
      </c>
      <c r="G692" s="7" t="n">
        <v>0</v>
      </c>
    </row>
    <row r="693" customFormat="false" ht="15" hidden="false" customHeight="false" outlineLevel="0" collapsed="false">
      <c r="A693" s="7" t="s">
        <v>21</v>
      </c>
      <c r="B693" s="7" t="s">
        <v>134</v>
      </c>
      <c r="C693" s="7" t="s">
        <v>1311</v>
      </c>
      <c r="D693" s="7" t="n">
        <v>10</v>
      </c>
      <c r="E693" s="7" t="n">
        <v>945</v>
      </c>
      <c r="F693" s="7" t="n">
        <v>0</v>
      </c>
      <c r="G693" s="7" t="n">
        <v>0</v>
      </c>
    </row>
    <row r="694" customFormat="false" ht="15" hidden="false" customHeight="false" outlineLevel="0" collapsed="false">
      <c r="A694" s="7" t="s">
        <v>21</v>
      </c>
      <c r="B694" s="7" t="s">
        <v>134</v>
      </c>
      <c r="C694" s="7" t="s">
        <v>1311</v>
      </c>
      <c r="D694" s="7" t="n">
        <v>2</v>
      </c>
      <c r="E694" s="7" t="n">
        <v>192.4</v>
      </c>
      <c r="F694" s="7" t="n">
        <v>0</v>
      </c>
      <c r="G694" s="7" t="n">
        <v>0</v>
      </c>
    </row>
    <row r="695" customFormat="false" ht="15" hidden="false" customHeight="false" outlineLevel="0" collapsed="false">
      <c r="A695" s="7" t="s">
        <v>21</v>
      </c>
      <c r="B695" s="7" t="s">
        <v>134</v>
      </c>
      <c r="C695" s="7" t="s">
        <v>1311</v>
      </c>
      <c r="D695" s="7" t="n">
        <v>329</v>
      </c>
      <c r="E695" s="7" t="n">
        <v>26945.1</v>
      </c>
      <c r="F695" s="7" t="n">
        <v>0</v>
      </c>
      <c r="G695" s="7" t="n">
        <v>0</v>
      </c>
    </row>
    <row r="696" customFormat="false" ht="15" hidden="false" customHeight="false" outlineLevel="0" collapsed="false">
      <c r="A696" s="7" t="s">
        <v>21</v>
      </c>
      <c r="B696" s="7" t="s">
        <v>134</v>
      </c>
      <c r="C696" s="7" t="s">
        <v>1311</v>
      </c>
      <c r="D696" s="7" t="n">
        <v>1</v>
      </c>
      <c r="E696" s="7" t="n">
        <v>98.95</v>
      </c>
      <c r="F696" s="7" t="n">
        <v>0</v>
      </c>
      <c r="G696" s="7" t="n">
        <v>0</v>
      </c>
    </row>
    <row r="697" customFormat="false" ht="15" hidden="false" customHeight="false" outlineLevel="0" collapsed="false">
      <c r="A697" s="7" t="s">
        <v>21</v>
      </c>
      <c r="B697" s="7" t="s">
        <v>210</v>
      </c>
      <c r="C697" s="7" t="s">
        <v>1311</v>
      </c>
      <c r="D697" s="7" t="n">
        <v>3</v>
      </c>
      <c r="E697" s="7" t="n">
        <v>267.99</v>
      </c>
      <c r="F697" s="7" t="n">
        <v>0</v>
      </c>
      <c r="G697" s="7" t="n">
        <v>0</v>
      </c>
    </row>
    <row r="698" customFormat="false" ht="15" hidden="false" customHeight="false" outlineLevel="0" collapsed="false">
      <c r="A698" s="7" t="s">
        <v>21</v>
      </c>
      <c r="B698" s="7" t="s">
        <v>210</v>
      </c>
      <c r="C698" s="7" t="s">
        <v>1311</v>
      </c>
      <c r="D698" s="7" t="n">
        <v>-1</v>
      </c>
      <c r="E698" s="7" t="n">
        <v>-103.07</v>
      </c>
      <c r="F698" s="7" t="n">
        <v>0</v>
      </c>
      <c r="G698" s="7" t="n">
        <v>0</v>
      </c>
    </row>
    <row r="699" customFormat="false" ht="15" hidden="false" customHeight="false" outlineLevel="0" collapsed="false">
      <c r="A699" s="7" t="s">
        <v>21</v>
      </c>
      <c r="B699" s="7" t="s">
        <v>210</v>
      </c>
      <c r="C699" s="7" t="s">
        <v>1311</v>
      </c>
      <c r="D699" s="7" t="n">
        <v>15</v>
      </c>
      <c r="E699" s="7" t="n">
        <v>1546.06</v>
      </c>
      <c r="F699" s="7" t="n">
        <v>0</v>
      </c>
      <c r="G699" s="7" t="n">
        <v>0</v>
      </c>
    </row>
    <row r="700" customFormat="false" ht="15" hidden="false" customHeight="false" outlineLevel="0" collapsed="false">
      <c r="A700" s="7" t="s">
        <v>21</v>
      </c>
      <c r="B700" s="7" t="s">
        <v>210</v>
      </c>
      <c r="C700" s="7" t="s">
        <v>1311</v>
      </c>
      <c r="D700" s="7" t="n">
        <v>10</v>
      </c>
      <c r="E700" s="7" t="n">
        <v>882</v>
      </c>
      <c r="F700" s="7" t="n">
        <v>0</v>
      </c>
      <c r="G700" s="7" t="n">
        <v>0</v>
      </c>
    </row>
    <row r="701" customFormat="false" ht="15" hidden="false" customHeight="false" outlineLevel="0" collapsed="false">
      <c r="A701" s="7" t="s">
        <v>21</v>
      </c>
      <c r="B701" s="7" t="s">
        <v>210</v>
      </c>
      <c r="C701" s="7" t="s">
        <v>1311</v>
      </c>
      <c r="D701" s="7" t="n">
        <v>2</v>
      </c>
      <c r="E701" s="7" t="n">
        <v>197.9</v>
      </c>
      <c r="F701" s="7" t="n">
        <v>0</v>
      </c>
      <c r="G701" s="7" t="n">
        <v>0</v>
      </c>
    </row>
    <row r="702" customFormat="false" ht="15" hidden="false" customHeight="false" outlineLevel="0" collapsed="false">
      <c r="A702" s="7" t="s">
        <v>21</v>
      </c>
      <c r="B702" s="7" t="s">
        <v>210</v>
      </c>
      <c r="C702" s="7" t="s">
        <v>1311</v>
      </c>
      <c r="D702" s="7" t="n">
        <v>-1</v>
      </c>
      <c r="E702" s="7" t="n">
        <v>-126</v>
      </c>
      <c r="F702" s="7" t="n">
        <v>0</v>
      </c>
      <c r="G702" s="7" t="n">
        <v>0</v>
      </c>
    </row>
    <row r="703" customFormat="false" ht="15" hidden="false" customHeight="false" outlineLevel="0" collapsed="false">
      <c r="A703" s="7" t="s">
        <v>21</v>
      </c>
      <c r="B703" s="7" t="s">
        <v>210</v>
      </c>
      <c r="C703" s="7" t="s">
        <v>1311</v>
      </c>
      <c r="D703" s="7" t="n">
        <v>2</v>
      </c>
      <c r="E703" s="7" t="n">
        <v>192.4</v>
      </c>
      <c r="F703" s="7" t="n">
        <v>0</v>
      </c>
      <c r="G703" s="7" t="n">
        <v>0</v>
      </c>
    </row>
    <row r="704" customFormat="false" ht="15" hidden="false" customHeight="false" outlineLevel="0" collapsed="false">
      <c r="A704" s="7" t="s">
        <v>21</v>
      </c>
      <c r="B704" s="7" t="s">
        <v>210</v>
      </c>
      <c r="C704" s="7" t="s">
        <v>1311</v>
      </c>
      <c r="D704" s="7" t="n">
        <v>132</v>
      </c>
      <c r="E704" s="7" t="n">
        <v>10810.8</v>
      </c>
      <c r="F704" s="7" t="n">
        <v>0</v>
      </c>
      <c r="G704" s="7" t="n">
        <v>0</v>
      </c>
    </row>
    <row r="705" customFormat="false" ht="15" hidden="false" customHeight="false" outlineLevel="0" collapsed="false">
      <c r="A705" s="7" t="s">
        <v>21</v>
      </c>
      <c r="B705" s="7" t="s">
        <v>210</v>
      </c>
      <c r="C705" s="7" t="s">
        <v>1311</v>
      </c>
      <c r="D705" s="7" t="n">
        <v>-3</v>
      </c>
      <c r="E705" s="7" t="n">
        <v>-233.43</v>
      </c>
      <c r="F705" s="7" t="n">
        <v>0</v>
      </c>
      <c r="G705" s="7" t="n">
        <v>0</v>
      </c>
    </row>
    <row r="706" customFormat="false" ht="15" hidden="false" customHeight="false" outlineLevel="0" collapsed="false">
      <c r="A706" s="7" t="s">
        <v>21</v>
      </c>
      <c r="B706" s="7" t="s">
        <v>210</v>
      </c>
      <c r="C706" s="7" t="s">
        <v>1311</v>
      </c>
      <c r="D706" s="7" t="n">
        <v>5</v>
      </c>
      <c r="E706" s="7" t="n">
        <v>472.5</v>
      </c>
      <c r="F706" s="7" t="n">
        <v>0</v>
      </c>
      <c r="G706" s="7" t="n">
        <v>0</v>
      </c>
    </row>
    <row r="707" customFormat="false" ht="15" hidden="false" customHeight="false" outlineLevel="0" collapsed="false">
      <c r="A707" s="7" t="s">
        <v>21</v>
      </c>
      <c r="B707" s="7" t="s">
        <v>495</v>
      </c>
      <c r="C707" s="7" t="s">
        <v>1311</v>
      </c>
      <c r="D707" s="7" t="n">
        <v>1</v>
      </c>
      <c r="E707" s="7" t="n">
        <v>96.2</v>
      </c>
      <c r="F707" s="7" t="n">
        <v>0</v>
      </c>
      <c r="G707" s="7" t="n">
        <v>0</v>
      </c>
    </row>
    <row r="708" customFormat="false" ht="15" hidden="false" customHeight="false" outlineLevel="0" collapsed="false">
      <c r="A708" s="7" t="s">
        <v>21</v>
      </c>
      <c r="B708" s="7" t="s">
        <v>495</v>
      </c>
      <c r="C708" s="7" t="s">
        <v>1311</v>
      </c>
      <c r="D708" s="7" t="n">
        <v>1</v>
      </c>
      <c r="E708" s="7" t="n">
        <v>103.07</v>
      </c>
      <c r="F708" s="7" t="n">
        <v>0</v>
      </c>
      <c r="G708" s="7" t="n">
        <v>0</v>
      </c>
    </row>
    <row r="709" customFormat="false" ht="15" hidden="false" customHeight="false" outlineLevel="0" collapsed="false">
      <c r="A709" s="7" t="s">
        <v>21</v>
      </c>
      <c r="B709" s="7" t="s">
        <v>495</v>
      </c>
      <c r="C709" s="7" t="s">
        <v>1311</v>
      </c>
      <c r="D709" s="7" t="n">
        <v>1</v>
      </c>
      <c r="E709" s="7" t="n">
        <v>88.2</v>
      </c>
      <c r="F709" s="7" t="n">
        <v>0</v>
      </c>
      <c r="G709" s="7" t="n">
        <v>0</v>
      </c>
    </row>
    <row r="710" customFormat="false" ht="15" hidden="false" customHeight="false" outlineLevel="0" collapsed="false">
      <c r="A710" s="7" t="s">
        <v>21</v>
      </c>
      <c r="B710" s="7" t="s">
        <v>322</v>
      </c>
      <c r="C710" s="7" t="s">
        <v>1312</v>
      </c>
      <c r="D710" s="7" t="n">
        <v>1</v>
      </c>
      <c r="E710" s="7" t="n">
        <v>63.49</v>
      </c>
      <c r="F710" s="7" t="n">
        <v>0</v>
      </c>
      <c r="G710" s="7" t="n">
        <v>0</v>
      </c>
    </row>
    <row r="711" customFormat="false" ht="15" hidden="false" customHeight="false" outlineLevel="0" collapsed="false">
      <c r="A711" s="7" t="s">
        <v>21</v>
      </c>
      <c r="B711" s="7" t="s">
        <v>322</v>
      </c>
      <c r="C711" s="7" t="s">
        <v>1312</v>
      </c>
      <c r="D711" s="7" t="n">
        <v>-6</v>
      </c>
      <c r="E711" s="7" t="n">
        <v>-326.7</v>
      </c>
      <c r="F711" s="7" t="n">
        <v>0</v>
      </c>
      <c r="G711" s="7" t="n">
        <v>0</v>
      </c>
    </row>
    <row r="712" customFormat="false" ht="15" hidden="false" customHeight="false" outlineLevel="0" collapsed="false">
      <c r="A712" s="7" t="s">
        <v>21</v>
      </c>
      <c r="B712" s="7" t="s">
        <v>322</v>
      </c>
      <c r="C712" s="7" t="s">
        <v>1312</v>
      </c>
      <c r="D712" s="7" t="n">
        <v>2</v>
      </c>
      <c r="E712" s="7" t="n">
        <v>124.16</v>
      </c>
      <c r="F712" s="7" t="n">
        <v>0</v>
      </c>
      <c r="G712" s="7" t="n">
        <v>0</v>
      </c>
    </row>
    <row r="713" customFormat="false" ht="15" hidden="false" customHeight="false" outlineLevel="0" collapsed="false">
      <c r="A713" s="7" t="s">
        <v>21</v>
      </c>
      <c r="B713" s="7" t="s">
        <v>322</v>
      </c>
      <c r="C713" s="7" t="s">
        <v>1312</v>
      </c>
      <c r="D713" s="7" t="n">
        <v>3</v>
      </c>
      <c r="E713" s="7" t="n">
        <v>185.19</v>
      </c>
      <c r="F713" s="7" t="n">
        <v>0</v>
      </c>
      <c r="G713" s="7" t="n">
        <v>0</v>
      </c>
    </row>
    <row r="714" customFormat="false" ht="15" hidden="false" customHeight="false" outlineLevel="0" collapsed="false">
      <c r="A714" s="7" t="s">
        <v>21</v>
      </c>
      <c r="B714" s="7" t="s">
        <v>322</v>
      </c>
      <c r="C714" s="7" t="s">
        <v>1312</v>
      </c>
      <c r="D714" s="7" t="n">
        <v>6</v>
      </c>
      <c r="E714" s="7" t="n">
        <v>396.84</v>
      </c>
      <c r="F714" s="7" t="n">
        <v>0</v>
      </c>
      <c r="G714" s="7" t="n">
        <v>0</v>
      </c>
    </row>
    <row r="715" customFormat="false" ht="15" hidden="false" customHeight="false" outlineLevel="0" collapsed="false">
      <c r="A715" s="7" t="s">
        <v>21</v>
      </c>
      <c r="B715" s="7" t="s">
        <v>322</v>
      </c>
      <c r="C715" s="7" t="s">
        <v>1312</v>
      </c>
      <c r="D715" s="7" t="n">
        <v>42</v>
      </c>
      <c r="E715" s="7" t="n">
        <v>2407.44</v>
      </c>
      <c r="F715" s="7" t="n">
        <v>0</v>
      </c>
      <c r="G715" s="7" t="n">
        <v>0</v>
      </c>
    </row>
    <row r="716" customFormat="false" ht="15" hidden="false" customHeight="false" outlineLevel="0" collapsed="false">
      <c r="A716" s="7" t="s">
        <v>21</v>
      </c>
      <c r="B716" s="7" t="s">
        <v>322</v>
      </c>
      <c r="C716" s="7" t="s">
        <v>1312</v>
      </c>
      <c r="D716" s="7" t="n">
        <v>5</v>
      </c>
      <c r="E716" s="7" t="n">
        <v>332.55</v>
      </c>
      <c r="F716" s="7" t="n">
        <v>0</v>
      </c>
      <c r="G716" s="7" t="n">
        <v>0</v>
      </c>
    </row>
    <row r="717" customFormat="false" ht="15" hidden="false" customHeight="false" outlineLevel="0" collapsed="false">
      <c r="A717" s="7" t="s">
        <v>21</v>
      </c>
      <c r="B717" s="7" t="s">
        <v>322</v>
      </c>
      <c r="C717" s="7" t="s">
        <v>1312</v>
      </c>
      <c r="D717" s="7" t="n">
        <v>-1</v>
      </c>
      <c r="E717" s="7" t="n">
        <v>-53.31</v>
      </c>
      <c r="F717" s="7" t="n">
        <v>0</v>
      </c>
      <c r="G717" s="7" t="n">
        <v>0</v>
      </c>
    </row>
    <row r="718" customFormat="false" ht="15" hidden="false" customHeight="false" outlineLevel="0" collapsed="false">
      <c r="A718" s="7" t="s">
        <v>21</v>
      </c>
      <c r="B718" s="7" t="s">
        <v>321</v>
      </c>
      <c r="C718" s="7" t="s">
        <v>1312</v>
      </c>
      <c r="D718" s="7" t="n">
        <v>19</v>
      </c>
      <c r="E718" s="7" t="n">
        <v>1172.87</v>
      </c>
      <c r="F718" s="7" t="n">
        <v>0</v>
      </c>
      <c r="G718" s="7" t="n">
        <v>0</v>
      </c>
    </row>
    <row r="719" customFormat="false" ht="15" hidden="false" customHeight="false" outlineLevel="0" collapsed="false">
      <c r="A719" s="7" t="s">
        <v>21</v>
      </c>
      <c r="B719" s="7" t="s">
        <v>321</v>
      </c>
      <c r="C719" s="7" t="s">
        <v>1312</v>
      </c>
      <c r="D719" s="7" t="n">
        <v>1</v>
      </c>
      <c r="E719" s="7" t="n">
        <v>54.45</v>
      </c>
      <c r="F719" s="7" t="n">
        <v>0</v>
      </c>
      <c r="G719" s="7" t="n">
        <v>0</v>
      </c>
    </row>
    <row r="720" customFormat="false" ht="15" hidden="false" customHeight="false" outlineLevel="0" collapsed="false">
      <c r="A720" s="7" t="s">
        <v>21</v>
      </c>
      <c r="B720" s="7" t="s">
        <v>321</v>
      </c>
      <c r="C720" s="7" t="s">
        <v>1312</v>
      </c>
      <c r="D720" s="7" t="n">
        <v>-5</v>
      </c>
      <c r="E720" s="7" t="n">
        <v>-266.55</v>
      </c>
      <c r="F720" s="7" t="n">
        <v>0</v>
      </c>
      <c r="G720" s="7" t="n">
        <v>0</v>
      </c>
    </row>
    <row r="721" customFormat="false" ht="15" hidden="false" customHeight="false" outlineLevel="0" collapsed="false">
      <c r="A721" s="7" t="s">
        <v>21</v>
      </c>
      <c r="B721" s="7" t="s">
        <v>321</v>
      </c>
      <c r="C721" s="7" t="s">
        <v>1312</v>
      </c>
      <c r="D721" s="7" t="n">
        <v>1</v>
      </c>
      <c r="E721" s="7" t="n">
        <v>66.14</v>
      </c>
      <c r="F721" s="7" t="n">
        <v>0</v>
      </c>
      <c r="G721" s="7" t="n">
        <v>0</v>
      </c>
    </row>
    <row r="722" customFormat="false" ht="15" hidden="false" customHeight="false" outlineLevel="0" collapsed="false">
      <c r="A722" s="7" t="s">
        <v>21</v>
      </c>
      <c r="B722" s="7" t="s">
        <v>321</v>
      </c>
      <c r="C722" s="7" t="s">
        <v>1312</v>
      </c>
      <c r="D722" s="7" t="n">
        <v>1</v>
      </c>
      <c r="E722" s="7" t="n">
        <v>62.08</v>
      </c>
      <c r="F722" s="7" t="n">
        <v>0</v>
      </c>
      <c r="G722" s="7" t="n">
        <v>0</v>
      </c>
    </row>
    <row r="723" customFormat="false" ht="15" hidden="false" customHeight="false" outlineLevel="0" collapsed="false">
      <c r="A723" s="7" t="s">
        <v>21</v>
      </c>
      <c r="B723" s="7" t="s">
        <v>321</v>
      </c>
      <c r="C723" s="7" t="s">
        <v>1312</v>
      </c>
      <c r="D723" s="7" t="n">
        <v>1</v>
      </c>
      <c r="E723" s="7" t="n">
        <v>63.85</v>
      </c>
      <c r="F723" s="7" t="n">
        <v>0</v>
      </c>
      <c r="G723" s="7" t="n">
        <v>0</v>
      </c>
    </row>
    <row r="724" customFormat="false" ht="15" hidden="false" customHeight="false" outlineLevel="0" collapsed="false">
      <c r="A724" s="7" t="s">
        <v>21</v>
      </c>
      <c r="B724" s="7" t="s">
        <v>321</v>
      </c>
      <c r="C724" s="7" t="s">
        <v>1312</v>
      </c>
      <c r="D724" s="7" t="n">
        <v>2</v>
      </c>
      <c r="E724" s="7" t="n">
        <v>123.46</v>
      </c>
      <c r="F724" s="7" t="n">
        <v>0</v>
      </c>
      <c r="G724" s="7" t="n">
        <v>0</v>
      </c>
    </row>
    <row r="725" customFormat="false" ht="15" hidden="false" customHeight="false" outlineLevel="0" collapsed="false">
      <c r="A725" s="7" t="s">
        <v>21</v>
      </c>
      <c r="B725" s="7" t="s">
        <v>321</v>
      </c>
      <c r="C725" s="7" t="s">
        <v>1312</v>
      </c>
      <c r="D725" s="7" t="n">
        <v>-4</v>
      </c>
      <c r="E725" s="7" t="n">
        <v>-352.72</v>
      </c>
      <c r="F725" s="7" t="n">
        <v>0</v>
      </c>
      <c r="G725" s="7" t="n">
        <v>0</v>
      </c>
    </row>
    <row r="726" customFormat="false" ht="15" hidden="false" customHeight="false" outlineLevel="0" collapsed="false">
      <c r="A726" s="7" t="s">
        <v>21</v>
      </c>
      <c r="B726" s="7" t="s">
        <v>321</v>
      </c>
      <c r="C726" s="7" t="s">
        <v>1312</v>
      </c>
      <c r="D726" s="7" t="n">
        <v>1</v>
      </c>
      <c r="E726" s="7" t="n">
        <v>57.64</v>
      </c>
      <c r="F726" s="7" t="n">
        <v>0</v>
      </c>
      <c r="G726" s="7" t="n">
        <v>0</v>
      </c>
    </row>
    <row r="727" customFormat="false" ht="15" hidden="false" customHeight="false" outlineLevel="0" collapsed="false">
      <c r="A727" s="7" t="s">
        <v>21</v>
      </c>
      <c r="B727" s="7" t="s">
        <v>321</v>
      </c>
      <c r="C727" s="7" t="s">
        <v>1312</v>
      </c>
      <c r="D727" s="7" t="n">
        <v>38</v>
      </c>
      <c r="E727" s="7" t="n">
        <v>2178.16</v>
      </c>
      <c r="F727" s="7" t="n">
        <v>0</v>
      </c>
      <c r="G727" s="7" t="n">
        <v>0</v>
      </c>
    </row>
    <row r="728" customFormat="false" ht="15" hidden="false" customHeight="false" outlineLevel="0" collapsed="false">
      <c r="A728" s="7" t="s">
        <v>21</v>
      </c>
      <c r="B728" s="7" t="s">
        <v>329</v>
      </c>
      <c r="C728" s="7" t="s">
        <v>1312</v>
      </c>
      <c r="D728" s="7" t="n">
        <v>4</v>
      </c>
      <c r="E728" s="7" t="n">
        <v>264.55</v>
      </c>
      <c r="F728" s="7" t="n">
        <v>0</v>
      </c>
      <c r="G728" s="7" t="n">
        <v>0</v>
      </c>
    </row>
    <row r="729" customFormat="false" ht="15" hidden="false" customHeight="false" outlineLevel="0" collapsed="false">
      <c r="A729" s="7" t="s">
        <v>21</v>
      </c>
      <c r="B729" s="7" t="s">
        <v>329</v>
      </c>
      <c r="C729" s="7" t="s">
        <v>1312</v>
      </c>
      <c r="D729" s="7" t="n">
        <v>-3</v>
      </c>
      <c r="E729" s="7" t="n">
        <v>-163.35</v>
      </c>
      <c r="F729" s="7" t="n">
        <v>0</v>
      </c>
      <c r="G729" s="7" t="n">
        <v>0</v>
      </c>
    </row>
    <row r="730" customFormat="false" ht="15" hidden="false" customHeight="false" outlineLevel="0" collapsed="false">
      <c r="A730" s="7" t="s">
        <v>21</v>
      </c>
      <c r="B730" s="7" t="s">
        <v>329</v>
      </c>
      <c r="C730" s="7" t="s">
        <v>1312</v>
      </c>
      <c r="D730" s="7" t="n">
        <v>1</v>
      </c>
      <c r="E730" s="7" t="n">
        <v>66.51</v>
      </c>
      <c r="F730" s="7" t="n">
        <v>0</v>
      </c>
      <c r="G730" s="7" t="n">
        <v>0</v>
      </c>
    </row>
    <row r="731" customFormat="false" ht="15" hidden="false" customHeight="false" outlineLevel="0" collapsed="false">
      <c r="A731" s="7" t="s">
        <v>21</v>
      </c>
      <c r="B731" s="7" t="s">
        <v>329</v>
      </c>
      <c r="C731" s="7" t="s">
        <v>1312</v>
      </c>
      <c r="D731" s="7" t="n">
        <v>1</v>
      </c>
      <c r="E731" s="7" t="n">
        <v>57.64</v>
      </c>
      <c r="F731" s="7" t="n">
        <v>0</v>
      </c>
      <c r="G731" s="7" t="n">
        <v>0</v>
      </c>
    </row>
    <row r="732" customFormat="false" ht="15" hidden="false" customHeight="false" outlineLevel="0" collapsed="false">
      <c r="A732" s="7" t="s">
        <v>21</v>
      </c>
      <c r="B732" s="7" t="s">
        <v>329</v>
      </c>
      <c r="C732" s="7" t="s">
        <v>1312</v>
      </c>
      <c r="D732" s="7" t="n">
        <v>9</v>
      </c>
      <c r="E732" s="7" t="n">
        <v>555.57</v>
      </c>
      <c r="F732" s="7" t="n">
        <v>0</v>
      </c>
      <c r="G732" s="7" t="n">
        <v>0</v>
      </c>
    </row>
    <row r="733" customFormat="false" ht="15" hidden="false" customHeight="false" outlineLevel="0" collapsed="false">
      <c r="A733" s="7" t="s">
        <v>21</v>
      </c>
      <c r="B733" s="7" t="s">
        <v>329</v>
      </c>
      <c r="C733" s="7" t="s">
        <v>1312</v>
      </c>
      <c r="D733" s="7" t="n">
        <v>32</v>
      </c>
      <c r="E733" s="7" t="n">
        <v>1834.24</v>
      </c>
      <c r="F733" s="7" t="n">
        <v>0</v>
      </c>
      <c r="G733" s="7" t="n">
        <v>0</v>
      </c>
    </row>
    <row r="734" customFormat="false" ht="15" hidden="false" customHeight="false" outlineLevel="0" collapsed="false">
      <c r="A734" s="7" t="s">
        <v>21</v>
      </c>
      <c r="B734" s="7" t="s">
        <v>334</v>
      </c>
      <c r="C734" s="7" t="s">
        <v>1312</v>
      </c>
      <c r="D734" s="7" t="n">
        <v>2</v>
      </c>
      <c r="E734" s="7" t="n">
        <v>132.28</v>
      </c>
      <c r="F734" s="7" t="n">
        <v>0</v>
      </c>
      <c r="G734" s="7" t="n">
        <v>0</v>
      </c>
    </row>
    <row r="735" customFormat="false" ht="15" hidden="false" customHeight="false" outlineLevel="0" collapsed="false">
      <c r="A735" s="7" t="s">
        <v>21</v>
      </c>
      <c r="B735" s="7" t="s">
        <v>334</v>
      </c>
      <c r="C735" s="7" t="s">
        <v>1312</v>
      </c>
      <c r="D735" s="7" t="n">
        <v>5</v>
      </c>
      <c r="E735" s="7" t="n">
        <v>332.55</v>
      </c>
      <c r="F735" s="7" t="n">
        <v>0</v>
      </c>
      <c r="G735" s="7" t="n">
        <v>0</v>
      </c>
    </row>
    <row r="736" customFormat="false" ht="15" hidden="false" customHeight="false" outlineLevel="0" collapsed="false">
      <c r="A736" s="7" t="s">
        <v>21</v>
      </c>
      <c r="B736" s="7" t="s">
        <v>334</v>
      </c>
      <c r="C736" s="7" t="s">
        <v>1312</v>
      </c>
      <c r="D736" s="7" t="n">
        <v>-7</v>
      </c>
      <c r="E736" s="7" t="n">
        <v>-381.15</v>
      </c>
      <c r="F736" s="7" t="n">
        <v>0</v>
      </c>
      <c r="G736" s="7" t="n">
        <v>0</v>
      </c>
    </row>
    <row r="737" customFormat="false" ht="15" hidden="false" customHeight="false" outlineLevel="0" collapsed="false">
      <c r="A737" s="7" t="s">
        <v>21</v>
      </c>
      <c r="B737" s="7" t="s">
        <v>334</v>
      </c>
      <c r="C737" s="7" t="s">
        <v>1312</v>
      </c>
      <c r="D737" s="7" t="n">
        <v>2</v>
      </c>
      <c r="E737" s="7" t="n">
        <v>127.7</v>
      </c>
      <c r="F737" s="7" t="n">
        <v>0</v>
      </c>
      <c r="G737" s="7" t="n">
        <v>0</v>
      </c>
    </row>
    <row r="738" customFormat="false" ht="15" hidden="false" customHeight="false" outlineLevel="0" collapsed="false">
      <c r="A738" s="7" t="s">
        <v>21</v>
      </c>
      <c r="B738" s="7" t="s">
        <v>334</v>
      </c>
      <c r="C738" s="7" t="s">
        <v>1312</v>
      </c>
      <c r="D738" s="7" t="n">
        <v>26</v>
      </c>
      <c r="E738" s="7" t="n">
        <v>1490.32</v>
      </c>
      <c r="F738" s="7" t="n">
        <v>0</v>
      </c>
      <c r="G738" s="7" t="n">
        <v>0</v>
      </c>
    </row>
    <row r="739" customFormat="false" ht="15" hidden="false" customHeight="false" outlineLevel="0" collapsed="false">
      <c r="A739" s="7" t="s">
        <v>21</v>
      </c>
      <c r="B739" s="7" t="s">
        <v>334</v>
      </c>
      <c r="C739" s="7" t="s">
        <v>1312</v>
      </c>
      <c r="D739" s="7" t="n">
        <v>10</v>
      </c>
      <c r="E739" s="7" t="n">
        <v>617.3</v>
      </c>
      <c r="F739" s="7" t="n">
        <v>0</v>
      </c>
      <c r="G739" s="7" t="n">
        <v>0</v>
      </c>
    </row>
    <row r="740" customFormat="false" ht="15" hidden="false" customHeight="false" outlineLevel="0" collapsed="false">
      <c r="A740" s="7" t="s">
        <v>21</v>
      </c>
      <c r="B740" s="7" t="s">
        <v>334</v>
      </c>
      <c r="C740" s="7" t="s">
        <v>1312</v>
      </c>
      <c r="D740" s="7" t="n">
        <v>3</v>
      </c>
      <c r="E740" s="7" t="n">
        <v>185.18</v>
      </c>
      <c r="F740" s="7" t="n">
        <v>0</v>
      </c>
      <c r="G740" s="7" t="n">
        <v>0</v>
      </c>
    </row>
    <row r="741" customFormat="false" ht="15" hidden="false" customHeight="false" outlineLevel="0" collapsed="false">
      <c r="A741" s="7" t="s">
        <v>21</v>
      </c>
      <c r="B741" s="7" t="s">
        <v>557</v>
      </c>
      <c r="C741" s="7" t="s">
        <v>1312</v>
      </c>
      <c r="D741" s="7" t="n">
        <v>1</v>
      </c>
      <c r="E741" s="7" t="n">
        <v>66.51</v>
      </c>
      <c r="F741" s="7" t="n">
        <v>0</v>
      </c>
      <c r="G741" s="7" t="n">
        <v>0</v>
      </c>
    </row>
    <row r="742" customFormat="false" ht="15" hidden="false" customHeight="false" outlineLevel="0" collapsed="false">
      <c r="A742" s="7" t="s">
        <v>21</v>
      </c>
      <c r="B742" s="7" t="s">
        <v>557</v>
      </c>
      <c r="C742" s="7" t="s">
        <v>1312</v>
      </c>
      <c r="D742" s="7" t="n">
        <v>-1</v>
      </c>
      <c r="E742" s="7" t="n">
        <v>-54.45</v>
      </c>
      <c r="F742" s="7" t="n">
        <v>0</v>
      </c>
      <c r="G742" s="7" t="n">
        <v>0</v>
      </c>
    </row>
    <row r="743" customFormat="false" ht="15" hidden="false" customHeight="false" outlineLevel="0" collapsed="false">
      <c r="A743" s="7" t="s">
        <v>21</v>
      </c>
      <c r="B743" s="7" t="s">
        <v>557</v>
      </c>
      <c r="C743" s="7" t="s">
        <v>1312</v>
      </c>
      <c r="D743" s="7" t="n">
        <v>1</v>
      </c>
      <c r="E743" s="7" t="n">
        <v>63.85</v>
      </c>
      <c r="F743" s="7" t="n">
        <v>0</v>
      </c>
      <c r="G743" s="7" t="n">
        <v>0</v>
      </c>
    </row>
    <row r="744" customFormat="false" ht="15" hidden="false" customHeight="false" outlineLevel="0" collapsed="false">
      <c r="A744" s="7" t="s">
        <v>21</v>
      </c>
      <c r="B744" s="7" t="s">
        <v>557</v>
      </c>
      <c r="C744" s="7" t="s">
        <v>1312</v>
      </c>
      <c r="D744" s="7" t="n">
        <v>1</v>
      </c>
      <c r="E744" s="7" t="n">
        <v>61.73</v>
      </c>
      <c r="F744" s="7" t="n">
        <v>0</v>
      </c>
      <c r="G744" s="7" t="n">
        <v>0</v>
      </c>
    </row>
    <row r="745" customFormat="false" ht="15" hidden="false" customHeight="false" outlineLevel="0" collapsed="false">
      <c r="A745" s="7" t="s">
        <v>21</v>
      </c>
      <c r="B745" s="7" t="s">
        <v>526</v>
      </c>
      <c r="C745" s="7" t="s">
        <v>1313</v>
      </c>
      <c r="D745" s="7" t="n">
        <v>-2</v>
      </c>
      <c r="E745" s="7" t="n">
        <v>-193.46</v>
      </c>
      <c r="F745" s="7" t="n">
        <v>0</v>
      </c>
      <c r="G745" s="7" t="n">
        <v>0</v>
      </c>
    </row>
    <row r="746" customFormat="false" ht="15" hidden="false" customHeight="false" outlineLevel="0" collapsed="false">
      <c r="A746" s="7" t="s">
        <v>21</v>
      </c>
      <c r="B746" s="7" t="s">
        <v>527</v>
      </c>
      <c r="C746" s="7" t="s">
        <v>1314</v>
      </c>
      <c r="D746" s="7" t="n">
        <v>-2</v>
      </c>
      <c r="E746" s="7" t="n">
        <v>-193.46</v>
      </c>
      <c r="F746" s="7" t="n">
        <v>0</v>
      </c>
      <c r="G746" s="7" t="n">
        <v>0</v>
      </c>
    </row>
    <row r="747" customFormat="false" ht="15" hidden="false" customHeight="false" outlineLevel="0" collapsed="false">
      <c r="A747" s="7" t="s">
        <v>21</v>
      </c>
      <c r="B747" s="7" t="s">
        <v>639</v>
      </c>
      <c r="C747" s="7" t="s">
        <v>1315</v>
      </c>
      <c r="D747" s="7" t="n">
        <v>3</v>
      </c>
      <c r="E747" s="7" t="n">
        <v>212.58</v>
      </c>
      <c r="F747" s="7" t="n">
        <v>0</v>
      </c>
      <c r="G747" s="7" t="n">
        <v>0</v>
      </c>
    </row>
    <row r="748" customFormat="false" ht="15" hidden="false" customHeight="false" outlineLevel="0" collapsed="false">
      <c r="A748" s="7" t="s">
        <v>21</v>
      </c>
      <c r="B748" s="7" t="s">
        <v>639</v>
      </c>
      <c r="C748" s="7" t="s">
        <v>1315</v>
      </c>
      <c r="D748" s="7" t="n">
        <v>-3</v>
      </c>
      <c r="E748" s="7" t="n">
        <v>-219.81</v>
      </c>
      <c r="F748" s="7" t="n">
        <v>0</v>
      </c>
      <c r="G748" s="7" t="n">
        <v>0</v>
      </c>
    </row>
    <row r="749" customFormat="false" ht="15" hidden="false" customHeight="false" outlineLevel="0" collapsed="false">
      <c r="A749" s="7" t="s">
        <v>21</v>
      </c>
      <c r="B749" s="7" t="s">
        <v>135</v>
      </c>
      <c r="C749" s="7" t="s">
        <v>1316</v>
      </c>
      <c r="D749" s="7" t="n">
        <v>2</v>
      </c>
      <c r="E749" s="7" t="n">
        <v>113.38</v>
      </c>
      <c r="F749" s="7" t="n">
        <v>0</v>
      </c>
      <c r="G749" s="7" t="n">
        <v>0</v>
      </c>
    </row>
    <row r="750" customFormat="false" ht="15" hidden="false" customHeight="false" outlineLevel="0" collapsed="false">
      <c r="A750" s="7" t="s">
        <v>21</v>
      </c>
      <c r="B750" s="7" t="s">
        <v>135</v>
      </c>
      <c r="C750" s="7" t="s">
        <v>1316</v>
      </c>
      <c r="D750" s="7" t="n">
        <v>-1</v>
      </c>
      <c r="E750" s="7" t="n">
        <v>-56.96</v>
      </c>
      <c r="F750" s="7" t="n">
        <v>0</v>
      </c>
      <c r="G750" s="7" t="n">
        <v>0</v>
      </c>
    </row>
    <row r="751" customFormat="false" ht="15" hidden="false" customHeight="false" outlineLevel="0" collapsed="false">
      <c r="A751" s="7" t="s">
        <v>21</v>
      </c>
      <c r="B751" s="7" t="s">
        <v>135</v>
      </c>
      <c r="C751" s="7" t="s">
        <v>1316</v>
      </c>
      <c r="D751" s="7" t="n">
        <v>8</v>
      </c>
      <c r="E751" s="7" t="n">
        <v>493.62</v>
      </c>
      <c r="F751" s="7" t="n">
        <v>0</v>
      </c>
      <c r="G751" s="7" t="n">
        <v>0</v>
      </c>
    </row>
    <row r="752" customFormat="false" ht="15" hidden="false" customHeight="false" outlineLevel="0" collapsed="false">
      <c r="A752" s="7" t="s">
        <v>21</v>
      </c>
      <c r="B752" s="7" t="s">
        <v>135</v>
      </c>
      <c r="C752" s="7" t="s">
        <v>1316</v>
      </c>
      <c r="D752" s="7" t="n">
        <v>71</v>
      </c>
      <c r="E752" s="7" t="n">
        <v>4293.15</v>
      </c>
      <c r="F752" s="7" t="n">
        <v>0</v>
      </c>
      <c r="G752" s="7" t="n">
        <v>0</v>
      </c>
    </row>
    <row r="753" customFormat="false" ht="15" hidden="false" customHeight="false" outlineLevel="0" collapsed="false">
      <c r="A753" s="7" t="s">
        <v>21</v>
      </c>
      <c r="B753" s="7" t="s">
        <v>135</v>
      </c>
      <c r="C753" s="7" t="s">
        <v>1316</v>
      </c>
      <c r="D753" s="7" t="n">
        <v>23</v>
      </c>
      <c r="E753" s="7" t="n">
        <v>1629.78</v>
      </c>
      <c r="F753" s="7" t="n">
        <v>0</v>
      </c>
      <c r="G753" s="7" t="n">
        <v>0</v>
      </c>
    </row>
    <row r="754" customFormat="false" ht="15" hidden="false" customHeight="false" outlineLevel="0" collapsed="false">
      <c r="A754" s="7" t="s">
        <v>21</v>
      </c>
      <c r="B754" s="7" t="s">
        <v>135</v>
      </c>
      <c r="C754" s="7" t="s">
        <v>1316</v>
      </c>
      <c r="D754" s="7" t="n">
        <v>6</v>
      </c>
      <c r="E754" s="7" t="n">
        <v>396.82</v>
      </c>
      <c r="F754" s="7" t="n">
        <v>0</v>
      </c>
      <c r="G754" s="7" t="n">
        <v>0</v>
      </c>
    </row>
    <row r="755" customFormat="false" ht="15" hidden="false" customHeight="false" outlineLevel="0" collapsed="false">
      <c r="A755" s="7" t="s">
        <v>21</v>
      </c>
      <c r="B755" s="7" t="s">
        <v>135</v>
      </c>
      <c r="C755" s="7" t="s">
        <v>1316</v>
      </c>
      <c r="D755" s="7" t="n">
        <v>197</v>
      </c>
      <c r="E755" s="7" t="n">
        <v>10846.82</v>
      </c>
      <c r="F755" s="7" t="n">
        <v>0</v>
      </c>
      <c r="G755" s="7" t="n">
        <v>0</v>
      </c>
    </row>
    <row r="756" customFormat="false" ht="15" hidden="false" customHeight="false" outlineLevel="0" collapsed="false">
      <c r="A756" s="7" t="s">
        <v>21</v>
      </c>
      <c r="B756" s="7" t="s">
        <v>135</v>
      </c>
      <c r="C756" s="7" t="s">
        <v>1316</v>
      </c>
      <c r="D756" s="7" t="n">
        <v>-6</v>
      </c>
      <c r="E756" s="7" t="n">
        <v>-566.88</v>
      </c>
      <c r="F756" s="7" t="n">
        <v>0</v>
      </c>
      <c r="G756" s="7" t="n">
        <v>0</v>
      </c>
    </row>
    <row r="757" customFormat="false" ht="15" hidden="false" customHeight="false" outlineLevel="0" collapsed="false">
      <c r="A757" s="7" t="s">
        <v>21</v>
      </c>
      <c r="B757" s="7" t="s">
        <v>135</v>
      </c>
      <c r="C757" s="7" t="s">
        <v>1316</v>
      </c>
      <c r="D757" s="7" t="n">
        <v>1</v>
      </c>
      <c r="E757" s="7" t="n">
        <v>68.35</v>
      </c>
      <c r="F757" s="7" t="n">
        <v>0</v>
      </c>
      <c r="G757" s="7" t="n">
        <v>0</v>
      </c>
    </row>
    <row r="758" customFormat="false" ht="15" hidden="false" customHeight="false" outlineLevel="0" collapsed="false">
      <c r="A758" s="7" t="s">
        <v>21</v>
      </c>
      <c r="B758" s="7" t="s">
        <v>135</v>
      </c>
      <c r="C758" s="7" t="s">
        <v>1316</v>
      </c>
      <c r="D758" s="7" t="n">
        <v>15</v>
      </c>
      <c r="E758" s="7" t="n">
        <v>825</v>
      </c>
      <c r="F758" s="7" t="n">
        <v>0</v>
      </c>
      <c r="G758" s="7" t="n">
        <v>0</v>
      </c>
    </row>
    <row r="759" customFormat="false" ht="15" hidden="false" customHeight="false" outlineLevel="0" collapsed="false">
      <c r="A759" s="7" t="s">
        <v>21</v>
      </c>
      <c r="B759" s="7" t="s">
        <v>135</v>
      </c>
      <c r="C759" s="7" t="s">
        <v>1316</v>
      </c>
      <c r="D759" s="7" t="n">
        <v>36</v>
      </c>
      <c r="E759" s="7" t="n">
        <v>2563.17</v>
      </c>
      <c r="F759" s="7" t="n">
        <v>0</v>
      </c>
      <c r="G759" s="7" t="n">
        <v>0</v>
      </c>
    </row>
    <row r="760" customFormat="false" ht="15" hidden="false" customHeight="false" outlineLevel="0" collapsed="false">
      <c r="A760" s="7" t="s">
        <v>21</v>
      </c>
      <c r="B760" s="7" t="s">
        <v>135</v>
      </c>
      <c r="C760" s="7" t="s">
        <v>1316</v>
      </c>
      <c r="D760" s="7" t="n">
        <v>121</v>
      </c>
      <c r="E760" s="7" t="n">
        <v>7941.23</v>
      </c>
      <c r="F760" s="7" t="n">
        <v>0</v>
      </c>
      <c r="G760" s="7" t="n">
        <v>0</v>
      </c>
    </row>
    <row r="761" customFormat="false" ht="15" hidden="false" customHeight="false" outlineLevel="0" collapsed="false">
      <c r="A761" s="7" t="s">
        <v>21</v>
      </c>
      <c r="B761" s="7" t="s">
        <v>135</v>
      </c>
      <c r="C761" s="7" t="s">
        <v>1316</v>
      </c>
      <c r="D761" s="7" t="n">
        <v>1</v>
      </c>
      <c r="E761" s="7" t="n">
        <v>56.96</v>
      </c>
      <c r="F761" s="7" t="n">
        <v>0</v>
      </c>
      <c r="G761" s="7" t="n">
        <v>0</v>
      </c>
    </row>
    <row r="762" customFormat="false" ht="15" hidden="false" customHeight="false" outlineLevel="0" collapsed="false">
      <c r="A762" s="7" t="s">
        <v>21</v>
      </c>
      <c r="B762" s="7" t="s">
        <v>135</v>
      </c>
      <c r="C762" s="7" t="s">
        <v>1316</v>
      </c>
      <c r="D762" s="7" t="n">
        <v>-3</v>
      </c>
      <c r="E762" s="7" t="n">
        <v>-284.79</v>
      </c>
      <c r="F762" s="7" t="n">
        <v>0</v>
      </c>
      <c r="G762" s="7" t="n">
        <v>0</v>
      </c>
    </row>
    <row r="763" customFormat="false" ht="15" hidden="false" customHeight="false" outlineLevel="0" collapsed="false">
      <c r="A763" s="7" t="s">
        <v>21</v>
      </c>
      <c r="B763" s="7" t="s">
        <v>135</v>
      </c>
      <c r="C763" s="7" t="s">
        <v>1316</v>
      </c>
      <c r="D763" s="7" t="n">
        <v>96</v>
      </c>
      <c r="E763" s="7" t="n">
        <v>5741.42</v>
      </c>
      <c r="F763" s="7" t="n">
        <v>0</v>
      </c>
      <c r="G763" s="7" t="n">
        <v>0</v>
      </c>
    </row>
    <row r="764" customFormat="false" ht="15" hidden="false" customHeight="false" outlineLevel="0" collapsed="false">
      <c r="A764" s="7" t="s">
        <v>21</v>
      </c>
      <c r="B764" s="7" t="s">
        <v>135</v>
      </c>
      <c r="C764" s="7" t="s">
        <v>1316</v>
      </c>
      <c r="D764" s="7" t="n">
        <v>6</v>
      </c>
      <c r="E764" s="7" t="n">
        <v>368.46</v>
      </c>
      <c r="F764" s="7" t="n">
        <v>0</v>
      </c>
      <c r="G764" s="7" t="n">
        <v>0</v>
      </c>
    </row>
    <row r="765" customFormat="false" ht="15" hidden="false" customHeight="false" outlineLevel="0" collapsed="false">
      <c r="A765" s="7" t="s">
        <v>21</v>
      </c>
      <c r="B765" s="7" t="s">
        <v>135</v>
      </c>
      <c r="C765" s="7" t="s">
        <v>1316</v>
      </c>
      <c r="D765" s="7" t="n">
        <v>-3</v>
      </c>
      <c r="E765" s="7" t="n">
        <v>-165.03</v>
      </c>
      <c r="F765" s="7" t="n">
        <v>0</v>
      </c>
      <c r="G765" s="7" t="n">
        <v>0</v>
      </c>
    </row>
    <row r="766" customFormat="false" ht="15" hidden="false" customHeight="false" outlineLevel="0" collapsed="false">
      <c r="A766" s="7" t="s">
        <v>21</v>
      </c>
      <c r="B766" s="7" t="s">
        <v>135</v>
      </c>
      <c r="C766" s="7" t="s">
        <v>1316</v>
      </c>
      <c r="D766" s="7" t="n">
        <v>-2</v>
      </c>
      <c r="E766" s="7" t="n">
        <v>-120</v>
      </c>
      <c r="F766" s="7" t="n">
        <v>0</v>
      </c>
      <c r="G766" s="7" t="n">
        <v>0</v>
      </c>
    </row>
    <row r="767" customFormat="false" ht="15" hidden="false" customHeight="false" outlineLevel="0" collapsed="false">
      <c r="A767" s="7" t="s">
        <v>21</v>
      </c>
      <c r="B767" s="7" t="s">
        <v>193</v>
      </c>
      <c r="C767" s="7" t="s">
        <v>1316</v>
      </c>
      <c r="D767" s="7" t="n">
        <v>16</v>
      </c>
      <c r="E767" s="7" t="n">
        <v>967.46</v>
      </c>
      <c r="F767" s="7" t="n">
        <v>0</v>
      </c>
      <c r="G767" s="7" t="n">
        <v>0</v>
      </c>
    </row>
    <row r="768" customFormat="false" ht="15" hidden="false" customHeight="false" outlineLevel="0" collapsed="false">
      <c r="A768" s="7" t="s">
        <v>21</v>
      </c>
      <c r="B768" s="7" t="s">
        <v>193</v>
      </c>
      <c r="C768" s="7" t="s">
        <v>1316</v>
      </c>
      <c r="D768" s="7" t="n">
        <v>-1</v>
      </c>
      <c r="E768" s="7" t="n">
        <v>-55.01</v>
      </c>
      <c r="F768" s="7" t="n">
        <v>0</v>
      </c>
      <c r="G768" s="7" t="n">
        <v>0</v>
      </c>
    </row>
    <row r="769" customFormat="false" ht="15" hidden="false" customHeight="false" outlineLevel="0" collapsed="false">
      <c r="A769" s="7" t="s">
        <v>21</v>
      </c>
      <c r="B769" s="7" t="s">
        <v>193</v>
      </c>
      <c r="C769" s="7" t="s">
        <v>1316</v>
      </c>
      <c r="D769" s="7" t="n">
        <v>-4</v>
      </c>
      <c r="E769" s="7" t="n">
        <v>-377.92</v>
      </c>
      <c r="F769" s="7" t="n">
        <v>0</v>
      </c>
      <c r="G769" s="7" t="n">
        <v>0</v>
      </c>
    </row>
    <row r="770" customFormat="false" ht="15" hidden="false" customHeight="false" outlineLevel="0" collapsed="false">
      <c r="A770" s="7" t="s">
        <v>21</v>
      </c>
      <c r="B770" s="7" t="s">
        <v>193</v>
      </c>
      <c r="C770" s="7" t="s">
        <v>1316</v>
      </c>
      <c r="D770" s="7" t="n">
        <v>1</v>
      </c>
      <c r="E770" s="7" t="n">
        <v>68.35</v>
      </c>
      <c r="F770" s="7" t="n">
        <v>0</v>
      </c>
      <c r="G770" s="7" t="n">
        <v>0</v>
      </c>
    </row>
    <row r="771" customFormat="false" ht="15" hidden="false" customHeight="false" outlineLevel="0" collapsed="false">
      <c r="A771" s="7" t="s">
        <v>21</v>
      </c>
      <c r="B771" s="7" t="s">
        <v>193</v>
      </c>
      <c r="C771" s="7" t="s">
        <v>1316</v>
      </c>
      <c r="D771" s="7" t="n">
        <v>115</v>
      </c>
      <c r="E771" s="7" t="n">
        <v>6331.9</v>
      </c>
      <c r="F771" s="7" t="n">
        <v>0</v>
      </c>
      <c r="G771" s="7" t="n">
        <v>0</v>
      </c>
    </row>
    <row r="772" customFormat="false" ht="15" hidden="false" customHeight="false" outlineLevel="0" collapsed="false">
      <c r="A772" s="7" t="s">
        <v>21</v>
      </c>
      <c r="B772" s="7" t="s">
        <v>193</v>
      </c>
      <c r="C772" s="7" t="s">
        <v>1316</v>
      </c>
      <c r="D772" s="7" t="n">
        <v>6</v>
      </c>
      <c r="E772" s="7" t="n">
        <v>328.79</v>
      </c>
      <c r="F772" s="7" t="n">
        <v>0</v>
      </c>
      <c r="G772" s="7" t="n">
        <v>0</v>
      </c>
    </row>
    <row r="773" customFormat="false" ht="15" hidden="false" customHeight="false" outlineLevel="0" collapsed="false">
      <c r="A773" s="7" t="s">
        <v>21</v>
      </c>
      <c r="B773" s="7" t="s">
        <v>193</v>
      </c>
      <c r="C773" s="7" t="s">
        <v>1316</v>
      </c>
      <c r="D773" s="7" t="n">
        <v>9</v>
      </c>
      <c r="E773" s="7" t="n">
        <v>495</v>
      </c>
      <c r="F773" s="7" t="n">
        <v>0</v>
      </c>
      <c r="G773" s="7" t="n">
        <v>0</v>
      </c>
    </row>
    <row r="774" customFormat="false" ht="15" hidden="false" customHeight="false" outlineLevel="0" collapsed="false">
      <c r="A774" s="7" t="s">
        <v>21</v>
      </c>
      <c r="B774" s="7" t="s">
        <v>193</v>
      </c>
      <c r="C774" s="7" t="s">
        <v>1316</v>
      </c>
      <c r="D774" s="7" t="n">
        <v>40</v>
      </c>
      <c r="E774" s="7" t="n">
        <v>2392.26</v>
      </c>
      <c r="F774" s="7" t="n">
        <v>0</v>
      </c>
      <c r="G774" s="7" t="n">
        <v>0</v>
      </c>
    </row>
    <row r="775" customFormat="false" ht="15" hidden="false" customHeight="false" outlineLevel="0" collapsed="false">
      <c r="A775" s="7" t="s">
        <v>21</v>
      </c>
      <c r="B775" s="7" t="s">
        <v>193</v>
      </c>
      <c r="C775" s="7" t="s">
        <v>1316</v>
      </c>
      <c r="D775" s="7" t="n">
        <v>-3</v>
      </c>
      <c r="E775" s="7" t="n">
        <v>-184.23</v>
      </c>
      <c r="F775" s="7" t="n">
        <v>0</v>
      </c>
      <c r="G775" s="7" t="n">
        <v>0</v>
      </c>
    </row>
    <row r="776" customFormat="false" ht="15" hidden="false" customHeight="false" outlineLevel="0" collapsed="false">
      <c r="A776" s="7" t="s">
        <v>21</v>
      </c>
      <c r="B776" s="7" t="s">
        <v>193</v>
      </c>
      <c r="C776" s="7" t="s">
        <v>1316</v>
      </c>
      <c r="D776" s="7" t="n">
        <v>3</v>
      </c>
      <c r="E776" s="7" t="n">
        <v>185.11</v>
      </c>
      <c r="F776" s="7" t="n">
        <v>0</v>
      </c>
      <c r="G776" s="7" t="n">
        <v>0</v>
      </c>
    </row>
    <row r="777" customFormat="false" ht="15" hidden="false" customHeight="false" outlineLevel="0" collapsed="false">
      <c r="A777" s="7" t="s">
        <v>21</v>
      </c>
      <c r="B777" s="7" t="s">
        <v>193</v>
      </c>
      <c r="C777" s="7" t="s">
        <v>1316</v>
      </c>
      <c r="D777" s="7" t="n">
        <v>4</v>
      </c>
      <c r="E777" s="7" t="n">
        <v>245.64</v>
      </c>
      <c r="F777" s="7" t="n">
        <v>0</v>
      </c>
      <c r="G777" s="7" t="n">
        <v>0</v>
      </c>
    </row>
    <row r="778" customFormat="false" ht="15" hidden="false" customHeight="false" outlineLevel="0" collapsed="false">
      <c r="A778" s="7" t="s">
        <v>21</v>
      </c>
      <c r="B778" s="7" t="s">
        <v>193</v>
      </c>
      <c r="C778" s="7" t="s">
        <v>1316</v>
      </c>
      <c r="D778" s="7" t="n">
        <v>17</v>
      </c>
      <c r="E778" s="7" t="n">
        <v>1210.4</v>
      </c>
      <c r="F778" s="7" t="n">
        <v>0</v>
      </c>
      <c r="G778" s="7" t="n">
        <v>0</v>
      </c>
    </row>
    <row r="779" customFormat="false" ht="15" hidden="false" customHeight="false" outlineLevel="0" collapsed="false">
      <c r="A779" s="7" t="s">
        <v>21</v>
      </c>
      <c r="B779" s="7" t="s">
        <v>193</v>
      </c>
      <c r="C779" s="7" t="s">
        <v>1316</v>
      </c>
      <c r="D779" s="7" t="n">
        <v>20</v>
      </c>
      <c r="E779" s="7" t="n">
        <v>1417.2</v>
      </c>
      <c r="F779" s="7" t="n">
        <v>0</v>
      </c>
      <c r="G779" s="7" t="n">
        <v>0</v>
      </c>
    </row>
    <row r="780" customFormat="false" ht="15" hidden="false" customHeight="false" outlineLevel="0" collapsed="false">
      <c r="A780" s="7" t="s">
        <v>21</v>
      </c>
      <c r="B780" s="7" t="s">
        <v>193</v>
      </c>
      <c r="C780" s="7" t="s">
        <v>1316</v>
      </c>
      <c r="D780" s="7" t="n">
        <v>1</v>
      </c>
      <c r="E780" s="7" t="n">
        <v>94.93</v>
      </c>
      <c r="F780" s="7" t="n">
        <v>0</v>
      </c>
      <c r="G780" s="7" t="n">
        <v>0</v>
      </c>
    </row>
    <row r="781" customFormat="false" ht="15" hidden="false" customHeight="false" outlineLevel="0" collapsed="false">
      <c r="A781" s="7" t="s">
        <v>21</v>
      </c>
      <c r="B781" s="7" t="s">
        <v>193</v>
      </c>
      <c r="C781" s="7" t="s">
        <v>1316</v>
      </c>
      <c r="D781" s="7" t="n">
        <v>58</v>
      </c>
      <c r="E781" s="7" t="n">
        <v>3806.54</v>
      </c>
      <c r="F781" s="7" t="n">
        <v>0</v>
      </c>
      <c r="G781" s="7" t="n">
        <v>0</v>
      </c>
    </row>
    <row r="782" customFormat="false" ht="15" hidden="false" customHeight="false" outlineLevel="0" collapsed="false">
      <c r="A782" s="7" t="s">
        <v>21</v>
      </c>
      <c r="B782" s="7" t="s">
        <v>481</v>
      </c>
      <c r="C782" s="7" t="s">
        <v>1317</v>
      </c>
      <c r="D782" s="7" t="n">
        <v>3</v>
      </c>
      <c r="E782" s="7" t="n">
        <v>331.46</v>
      </c>
      <c r="F782" s="7" t="n">
        <v>0</v>
      </c>
      <c r="G782" s="7" t="n">
        <v>0</v>
      </c>
    </row>
    <row r="783" customFormat="false" ht="15" hidden="false" customHeight="false" outlineLevel="0" collapsed="false">
      <c r="A783" s="7" t="s">
        <v>21</v>
      </c>
      <c r="B783" s="7" t="s">
        <v>516</v>
      </c>
      <c r="C783" s="7" t="s">
        <v>1317</v>
      </c>
      <c r="D783" s="7" t="n">
        <v>1</v>
      </c>
      <c r="E783" s="7" t="n">
        <v>0</v>
      </c>
      <c r="F783" s="7" t="n">
        <v>0</v>
      </c>
      <c r="G783" s="7" t="n">
        <v>0</v>
      </c>
    </row>
    <row r="784" customFormat="false" ht="15" hidden="false" customHeight="false" outlineLevel="0" collapsed="false">
      <c r="A784" s="7" t="s">
        <v>21</v>
      </c>
      <c r="B784" s="7" t="s">
        <v>516</v>
      </c>
      <c r="C784" s="7" t="s">
        <v>1317</v>
      </c>
      <c r="D784" s="7" t="n">
        <v>2</v>
      </c>
      <c r="E784" s="7" t="n">
        <v>220.98</v>
      </c>
      <c r="F784" s="7" t="n">
        <v>0</v>
      </c>
      <c r="G784" s="7" t="n">
        <v>0</v>
      </c>
    </row>
    <row r="785" customFormat="false" ht="15" hidden="false" customHeight="false" outlineLevel="0" collapsed="false">
      <c r="A785" s="7" t="s">
        <v>21</v>
      </c>
      <c r="B785" s="7" t="s">
        <v>431</v>
      </c>
      <c r="C785" s="7" t="s">
        <v>1317</v>
      </c>
      <c r="D785" s="7" t="n">
        <v>3</v>
      </c>
      <c r="E785" s="7" t="n">
        <v>355.61</v>
      </c>
      <c r="F785" s="7" t="n">
        <v>0</v>
      </c>
      <c r="G785" s="7" t="n">
        <v>0</v>
      </c>
    </row>
    <row r="786" customFormat="false" ht="15" hidden="false" customHeight="false" outlineLevel="0" collapsed="false">
      <c r="A786" s="7" t="s">
        <v>21</v>
      </c>
      <c r="B786" s="7" t="s">
        <v>431</v>
      </c>
      <c r="C786" s="7" t="s">
        <v>1317</v>
      </c>
      <c r="D786" s="7" t="n">
        <v>3</v>
      </c>
      <c r="E786" s="7" t="n">
        <v>331.47</v>
      </c>
      <c r="F786" s="7" t="n">
        <v>0</v>
      </c>
      <c r="G786" s="7" t="n">
        <v>0</v>
      </c>
    </row>
    <row r="787" customFormat="false" ht="15" hidden="false" customHeight="false" outlineLevel="0" collapsed="false">
      <c r="A787" s="7" t="s">
        <v>21</v>
      </c>
      <c r="B787" s="7" t="s">
        <v>515</v>
      </c>
      <c r="C787" s="7" t="s">
        <v>1317</v>
      </c>
      <c r="D787" s="7" t="n">
        <v>1</v>
      </c>
      <c r="E787" s="7" t="n">
        <v>102.73</v>
      </c>
      <c r="F787" s="7" t="n">
        <v>0</v>
      </c>
      <c r="G787" s="7" t="n">
        <v>0</v>
      </c>
    </row>
    <row r="788" customFormat="false" ht="15" hidden="false" customHeight="false" outlineLevel="0" collapsed="false">
      <c r="A788" s="7" t="s">
        <v>21</v>
      </c>
      <c r="B788" s="7" t="s">
        <v>515</v>
      </c>
      <c r="C788" s="7" t="s">
        <v>1317</v>
      </c>
      <c r="D788" s="7" t="n">
        <v>1</v>
      </c>
      <c r="E788" s="7" t="n">
        <v>118.39</v>
      </c>
      <c r="F788" s="7" t="n">
        <v>0</v>
      </c>
      <c r="G788" s="7" t="n">
        <v>0</v>
      </c>
    </row>
    <row r="789" customFormat="false" ht="15" hidden="false" customHeight="false" outlineLevel="0" collapsed="false">
      <c r="A789" s="7" t="s">
        <v>21</v>
      </c>
      <c r="B789" s="7" t="s">
        <v>635</v>
      </c>
      <c r="C789" s="7" t="s">
        <v>1317</v>
      </c>
      <c r="D789" s="7" t="n">
        <v>-1</v>
      </c>
      <c r="E789" s="7" t="n">
        <v>-102.59</v>
      </c>
      <c r="F789" s="7" t="n">
        <v>0</v>
      </c>
      <c r="G789" s="7" t="n">
        <v>0</v>
      </c>
    </row>
    <row r="790" customFormat="false" ht="15" hidden="false" customHeight="false" outlineLevel="0" collapsed="false">
      <c r="A790" s="7" t="s">
        <v>21</v>
      </c>
      <c r="B790" s="7" t="s">
        <v>635</v>
      </c>
      <c r="C790" s="7" t="s">
        <v>1317</v>
      </c>
      <c r="D790" s="7" t="n">
        <v>1</v>
      </c>
      <c r="E790" s="7" t="n">
        <v>113.65</v>
      </c>
      <c r="F790" s="7" t="n">
        <v>0</v>
      </c>
      <c r="G790" s="7" t="n">
        <v>0</v>
      </c>
    </row>
    <row r="791" customFormat="false" ht="15" hidden="false" customHeight="false" outlineLevel="0" collapsed="false">
      <c r="A791" s="7" t="s">
        <v>21</v>
      </c>
      <c r="B791" s="7" t="s">
        <v>574</v>
      </c>
      <c r="C791" s="7" t="s">
        <v>1318</v>
      </c>
      <c r="D791" s="7" t="n">
        <v>1</v>
      </c>
      <c r="E791" s="7" t="n">
        <v>113.65</v>
      </c>
      <c r="F791" s="7" t="n">
        <v>0</v>
      </c>
      <c r="G791" s="7" t="n">
        <v>0</v>
      </c>
    </row>
    <row r="792" customFormat="false" ht="15" hidden="false" customHeight="false" outlineLevel="0" collapsed="false">
      <c r="A792" s="7" t="s">
        <v>21</v>
      </c>
      <c r="B792" s="7" t="s">
        <v>288</v>
      </c>
      <c r="C792" s="7" t="s">
        <v>1319</v>
      </c>
      <c r="D792" s="7" t="n">
        <v>1</v>
      </c>
      <c r="E792" s="7" t="n">
        <v>69.96</v>
      </c>
      <c r="F792" s="7" t="n">
        <v>0</v>
      </c>
      <c r="G792" s="7" t="n">
        <v>0</v>
      </c>
    </row>
    <row r="793" customFormat="false" ht="15" hidden="false" customHeight="false" outlineLevel="0" collapsed="false">
      <c r="A793" s="7" t="s">
        <v>21</v>
      </c>
      <c r="B793" s="7" t="s">
        <v>288</v>
      </c>
      <c r="C793" s="7" t="s">
        <v>1319</v>
      </c>
      <c r="D793" s="7" t="n">
        <v>-3</v>
      </c>
      <c r="E793" s="7" t="n">
        <v>-368.55</v>
      </c>
      <c r="F793" s="7" t="n">
        <v>0</v>
      </c>
      <c r="G793" s="7" t="n">
        <v>0</v>
      </c>
    </row>
    <row r="794" customFormat="false" ht="15" hidden="false" customHeight="false" outlineLevel="0" collapsed="false">
      <c r="A794" s="7" t="s">
        <v>21</v>
      </c>
      <c r="B794" s="7" t="s">
        <v>288</v>
      </c>
      <c r="C794" s="7" t="s">
        <v>1319</v>
      </c>
      <c r="D794" s="7" t="n">
        <v>-1</v>
      </c>
      <c r="E794" s="7" t="n">
        <v>-64.95</v>
      </c>
      <c r="F794" s="7" t="n">
        <v>0</v>
      </c>
      <c r="G794" s="7" t="n">
        <v>0</v>
      </c>
    </row>
    <row r="795" customFormat="false" ht="15" hidden="false" customHeight="false" outlineLevel="0" collapsed="false">
      <c r="A795" s="7" t="s">
        <v>21</v>
      </c>
      <c r="B795" s="7" t="s">
        <v>288</v>
      </c>
      <c r="C795" s="7" t="s">
        <v>1319</v>
      </c>
      <c r="D795" s="7" t="n">
        <v>3</v>
      </c>
      <c r="E795" s="7" t="n">
        <v>276.42</v>
      </c>
      <c r="F795" s="7" t="n">
        <v>0</v>
      </c>
      <c r="G795" s="7" t="n">
        <v>0</v>
      </c>
    </row>
    <row r="796" customFormat="false" ht="15" hidden="false" customHeight="false" outlineLevel="0" collapsed="false">
      <c r="A796" s="7" t="s">
        <v>21</v>
      </c>
      <c r="B796" s="7" t="s">
        <v>288</v>
      </c>
      <c r="C796" s="7" t="s">
        <v>1319</v>
      </c>
      <c r="D796" s="7" t="n">
        <v>-85</v>
      </c>
      <c r="E796" s="7" t="n">
        <v>-5244.5</v>
      </c>
      <c r="F796" s="7" t="n">
        <v>0</v>
      </c>
      <c r="G796" s="7" t="n">
        <v>0</v>
      </c>
    </row>
    <row r="797" customFormat="false" ht="15" hidden="false" customHeight="false" outlineLevel="0" collapsed="false">
      <c r="A797" s="7" t="s">
        <v>21</v>
      </c>
      <c r="B797" s="7" t="s">
        <v>288</v>
      </c>
      <c r="C797" s="7" t="s">
        <v>1319</v>
      </c>
      <c r="D797" s="7" t="n">
        <v>2</v>
      </c>
      <c r="E797" s="7" t="n">
        <v>159.7</v>
      </c>
      <c r="F797" s="7" t="n">
        <v>0</v>
      </c>
      <c r="G797" s="7" t="n">
        <v>0</v>
      </c>
    </row>
    <row r="798" customFormat="false" ht="15" hidden="false" customHeight="false" outlineLevel="0" collapsed="false">
      <c r="A798" s="7" t="s">
        <v>21</v>
      </c>
      <c r="B798" s="7" t="s">
        <v>288</v>
      </c>
      <c r="C798" s="7" t="s">
        <v>1319</v>
      </c>
      <c r="D798" s="7" t="n">
        <v>3</v>
      </c>
      <c r="E798" s="7" t="n">
        <v>209.85</v>
      </c>
      <c r="F798" s="7" t="n">
        <v>0</v>
      </c>
      <c r="G798" s="7" t="n">
        <v>0</v>
      </c>
    </row>
    <row r="799" customFormat="false" ht="15" hidden="false" customHeight="false" outlineLevel="0" collapsed="false">
      <c r="A799" s="7" t="s">
        <v>21</v>
      </c>
      <c r="B799" s="7" t="s">
        <v>288</v>
      </c>
      <c r="C799" s="7" t="s">
        <v>1319</v>
      </c>
      <c r="D799" s="7" t="n">
        <v>-2</v>
      </c>
      <c r="E799" s="7" t="n">
        <v>-120.8</v>
      </c>
      <c r="F799" s="7" t="n">
        <v>0</v>
      </c>
      <c r="G799" s="7" t="n">
        <v>0</v>
      </c>
    </row>
    <row r="800" customFormat="false" ht="15" hidden="false" customHeight="false" outlineLevel="0" collapsed="false">
      <c r="A800" s="7" t="s">
        <v>21</v>
      </c>
      <c r="B800" s="7" t="s">
        <v>629</v>
      </c>
      <c r="C800" s="7" t="s">
        <v>1319</v>
      </c>
      <c r="D800" s="7" t="n">
        <v>1</v>
      </c>
      <c r="E800" s="7" t="n">
        <v>69.96</v>
      </c>
      <c r="F800" s="7" t="n">
        <v>0</v>
      </c>
      <c r="G800" s="7" t="n">
        <v>0</v>
      </c>
    </row>
    <row r="801" customFormat="false" ht="15" hidden="false" customHeight="false" outlineLevel="0" collapsed="false">
      <c r="A801" s="7" t="s">
        <v>21</v>
      </c>
      <c r="B801" s="7" t="s">
        <v>629</v>
      </c>
      <c r="C801" s="7" t="s">
        <v>1319</v>
      </c>
      <c r="D801" s="7" t="n">
        <v>-47</v>
      </c>
      <c r="E801" s="7" t="n">
        <v>-2899.9</v>
      </c>
      <c r="F801" s="7" t="n">
        <v>0</v>
      </c>
      <c r="G801" s="7" t="n">
        <v>0</v>
      </c>
    </row>
    <row r="802" customFormat="false" ht="15" hidden="false" customHeight="false" outlineLevel="0" collapsed="false">
      <c r="A802" s="7" t="s">
        <v>21</v>
      </c>
      <c r="B802" s="7" t="s">
        <v>629</v>
      </c>
      <c r="C802" s="7" t="s">
        <v>1319</v>
      </c>
      <c r="D802" s="7" t="n">
        <v>4</v>
      </c>
      <c r="E802" s="7" t="n">
        <v>279.8</v>
      </c>
      <c r="F802" s="7" t="n">
        <v>0</v>
      </c>
      <c r="G802" s="7" t="n">
        <v>0</v>
      </c>
    </row>
    <row r="803" customFormat="false" ht="15" hidden="false" customHeight="false" outlineLevel="0" collapsed="false">
      <c r="A803" s="7" t="s">
        <v>21</v>
      </c>
      <c r="B803" s="7" t="s">
        <v>629</v>
      </c>
      <c r="C803" s="7" t="s">
        <v>1319</v>
      </c>
      <c r="D803" s="7" t="n">
        <v>1</v>
      </c>
      <c r="E803" s="7" t="n">
        <v>88.45</v>
      </c>
      <c r="F803" s="7" t="n">
        <v>0</v>
      </c>
      <c r="G803" s="7" t="n">
        <v>0</v>
      </c>
    </row>
    <row r="804" customFormat="false" ht="15" hidden="false" customHeight="false" outlineLevel="0" collapsed="false">
      <c r="A804" s="7" t="s">
        <v>21</v>
      </c>
      <c r="B804" s="7" t="s">
        <v>629</v>
      </c>
      <c r="C804" s="7" t="s">
        <v>1319</v>
      </c>
      <c r="D804" s="7" t="n">
        <v>1</v>
      </c>
      <c r="E804" s="7" t="n">
        <v>93.7</v>
      </c>
      <c r="F804" s="7" t="n">
        <v>0</v>
      </c>
      <c r="G804" s="7" t="n">
        <v>0</v>
      </c>
    </row>
    <row r="805" customFormat="false" ht="15" hidden="false" customHeight="false" outlineLevel="0" collapsed="false">
      <c r="A805" s="7" t="s">
        <v>21</v>
      </c>
      <c r="B805" s="7" t="s">
        <v>629</v>
      </c>
      <c r="C805" s="7" t="s">
        <v>1319</v>
      </c>
      <c r="D805" s="7" t="n">
        <v>-3</v>
      </c>
      <c r="E805" s="7" t="n">
        <v>-181.2</v>
      </c>
      <c r="F805" s="7" t="n">
        <v>0</v>
      </c>
      <c r="G805" s="7" t="n">
        <v>0</v>
      </c>
    </row>
    <row r="806" customFormat="false" ht="15" hidden="false" customHeight="false" outlineLevel="0" collapsed="false">
      <c r="A806" s="7" t="s">
        <v>21</v>
      </c>
      <c r="B806" s="7" t="s">
        <v>629</v>
      </c>
      <c r="C806" s="7" t="s">
        <v>1319</v>
      </c>
      <c r="D806" s="7" t="n">
        <v>36</v>
      </c>
      <c r="E806" s="7" t="n">
        <v>2338.2</v>
      </c>
      <c r="F806" s="7" t="n">
        <v>0</v>
      </c>
      <c r="G806" s="7" t="n">
        <v>0</v>
      </c>
    </row>
    <row r="807" customFormat="false" ht="15" hidden="false" customHeight="false" outlineLevel="0" collapsed="false">
      <c r="A807" s="7" t="s">
        <v>21</v>
      </c>
      <c r="B807" s="7" t="s">
        <v>629</v>
      </c>
      <c r="C807" s="7" t="s">
        <v>1319</v>
      </c>
      <c r="D807" s="7" t="n">
        <v>2</v>
      </c>
      <c r="E807" s="7" t="n">
        <v>184.28</v>
      </c>
      <c r="F807" s="7" t="n">
        <v>0</v>
      </c>
      <c r="G807" s="7" t="n">
        <v>0</v>
      </c>
    </row>
    <row r="808" customFormat="false" ht="15" hidden="false" customHeight="false" outlineLevel="0" collapsed="false">
      <c r="A808" s="7" t="s">
        <v>21</v>
      </c>
      <c r="B808" s="7" t="s">
        <v>333</v>
      </c>
      <c r="C808" s="7" t="s">
        <v>1319</v>
      </c>
      <c r="D808" s="7" t="n">
        <v>7</v>
      </c>
      <c r="E808" s="7" t="n">
        <v>644.98</v>
      </c>
      <c r="F808" s="7" t="n">
        <v>0</v>
      </c>
      <c r="G808" s="7" t="n">
        <v>0</v>
      </c>
    </row>
    <row r="809" customFormat="false" ht="15" hidden="false" customHeight="false" outlineLevel="0" collapsed="false">
      <c r="A809" s="7" t="s">
        <v>21</v>
      </c>
      <c r="B809" s="7" t="s">
        <v>333</v>
      </c>
      <c r="C809" s="7" t="s">
        <v>1319</v>
      </c>
      <c r="D809" s="7" t="n">
        <v>9</v>
      </c>
      <c r="E809" s="7" t="n">
        <v>629.55</v>
      </c>
      <c r="F809" s="7" t="n">
        <v>0</v>
      </c>
      <c r="G809" s="7" t="n">
        <v>0</v>
      </c>
    </row>
    <row r="810" customFormat="false" ht="15" hidden="false" customHeight="false" outlineLevel="0" collapsed="false">
      <c r="A810" s="7" t="s">
        <v>21</v>
      </c>
      <c r="B810" s="7" t="s">
        <v>333</v>
      </c>
      <c r="C810" s="7" t="s">
        <v>1319</v>
      </c>
      <c r="D810" s="7" t="n">
        <v>-1</v>
      </c>
      <c r="E810" s="7" t="n">
        <v>-122.85</v>
      </c>
      <c r="F810" s="7" t="n">
        <v>0</v>
      </c>
      <c r="G810" s="7" t="n">
        <v>0</v>
      </c>
    </row>
    <row r="811" customFormat="false" ht="15" hidden="false" customHeight="false" outlineLevel="0" collapsed="false">
      <c r="A811" s="7" t="s">
        <v>21</v>
      </c>
      <c r="B811" s="7" t="s">
        <v>333</v>
      </c>
      <c r="C811" s="7" t="s">
        <v>1319</v>
      </c>
      <c r="D811" s="7" t="n">
        <v>5</v>
      </c>
      <c r="E811" s="7" t="n">
        <v>468.5</v>
      </c>
      <c r="F811" s="7" t="n">
        <v>0</v>
      </c>
      <c r="G811" s="7" t="n">
        <v>0</v>
      </c>
    </row>
    <row r="812" customFormat="false" ht="15" hidden="false" customHeight="false" outlineLevel="0" collapsed="false">
      <c r="A812" s="7" t="s">
        <v>21</v>
      </c>
      <c r="B812" s="7" t="s">
        <v>333</v>
      </c>
      <c r="C812" s="7" t="s">
        <v>1319</v>
      </c>
      <c r="D812" s="7" t="n">
        <v>55</v>
      </c>
      <c r="E812" s="7" t="n">
        <v>3572.25</v>
      </c>
      <c r="F812" s="7" t="n">
        <v>0</v>
      </c>
      <c r="G812" s="7" t="n">
        <v>0</v>
      </c>
    </row>
    <row r="813" customFormat="false" ht="15" hidden="false" customHeight="false" outlineLevel="0" collapsed="false">
      <c r="A813" s="7" t="s">
        <v>21</v>
      </c>
      <c r="B813" s="7" t="s">
        <v>333</v>
      </c>
      <c r="C813" s="7" t="s">
        <v>1319</v>
      </c>
      <c r="D813" s="7" t="n">
        <v>-1</v>
      </c>
      <c r="E813" s="7" t="n">
        <v>-124.93</v>
      </c>
      <c r="F813" s="7" t="n">
        <v>0</v>
      </c>
      <c r="G813" s="7" t="n">
        <v>0</v>
      </c>
    </row>
    <row r="814" customFormat="false" ht="15" hidden="false" customHeight="false" outlineLevel="0" collapsed="false">
      <c r="A814" s="7" t="s">
        <v>21</v>
      </c>
      <c r="B814" s="7" t="s">
        <v>333</v>
      </c>
      <c r="C814" s="7" t="s">
        <v>1319</v>
      </c>
      <c r="D814" s="7" t="n">
        <v>3</v>
      </c>
      <c r="E814" s="7" t="n">
        <v>257.99</v>
      </c>
      <c r="F814" s="7" t="n">
        <v>0</v>
      </c>
      <c r="G814" s="7" t="n">
        <v>0</v>
      </c>
    </row>
    <row r="815" customFormat="false" ht="15" hidden="false" customHeight="false" outlineLevel="0" collapsed="false">
      <c r="A815" s="7" t="s">
        <v>21</v>
      </c>
      <c r="B815" s="7" t="s">
        <v>333</v>
      </c>
      <c r="C815" s="7" t="s">
        <v>1319</v>
      </c>
      <c r="D815" s="7" t="n">
        <v>3</v>
      </c>
      <c r="E815" s="7" t="n">
        <v>209.88</v>
      </c>
      <c r="F815" s="7" t="n">
        <v>0</v>
      </c>
      <c r="G815" s="7" t="n">
        <v>0</v>
      </c>
    </row>
    <row r="816" customFormat="false" ht="15" hidden="false" customHeight="false" outlineLevel="0" collapsed="false">
      <c r="A816" s="7" t="s">
        <v>21</v>
      </c>
      <c r="B816" s="7" t="s">
        <v>333</v>
      </c>
      <c r="C816" s="7" t="s">
        <v>1319</v>
      </c>
      <c r="D816" s="7" t="n">
        <v>-1</v>
      </c>
      <c r="E816" s="7" t="n">
        <v>-92.14</v>
      </c>
      <c r="F816" s="7" t="n">
        <v>0</v>
      </c>
      <c r="G816" s="7" t="n">
        <v>0</v>
      </c>
    </row>
    <row r="817" customFormat="false" ht="15" hidden="false" customHeight="false" outlineLevel="0" collapsed="false">
      <c r="A817" s="7" t="s">
        <v>21</v>
      </c>
      <c r="B817" s="7" t="s">
        <v>333</v>
      </c>
      <c r="C817" s="7" t="s">
        <v>1319</v>
      </c>
      <c r="D817" s="7" t="n">
        <v>-48</v>
      </c>
      <c r="E817" s="7" t="n">
        <v>-2899.2</v>
      </c>
      <c r="F817" s="7" t="n">
        <v>0</v>
      </c>
      <c r="G817" s="7" t="n">
        <v>0</v>
      </c>
    </row>
    <row r="818" customFormat="false" ht="15" hidden="false" customHeight="false" outlineLevel="0" collapsed="false">
      <c r="A818" s="7" t="s">
        <v>21</v>
      </c>
      <c r="B818" s="7" t="s">
        <v>221</v>
      </c>
      <c r="C818" s="7" t="s">
        <v>1319</v>
      </c>
      <c r="D818" s="7" t="n">
        <v>-5</v>
      </c>
      <c r="E818" s="7" t="n">
        <v>-302</v>
      </c>
      <c r="F818" s="7" t="n">
        <v>0</v>
      </c>
      <c r="G818" s="7" t="n">
        <v>0</v>
      </c>
    </row>
    <row r="819" customFormat="false" ht="15" hidden="false" customHeight="false" outlineLevel="0" collapsed="false">
      <c r="A819" s="7" t="s">
        <v>21</v>
      </c>
      <c r="B819" s="7" t="s">
        <v>221</v>
      </c>
      <c r="C819" s="7" t="s">
        <v>1319</v>
      </c>
      <c r="D819" s="7" t="n">
        <v>11</v>
      </c>
      <c r="E819" s="7" t="n">
        <v>1013.54</v>
      </c>
      <c r="F819" s="7" t="n">
        <v>0</v>
      </c>
      <c r="G819" s="7" t="n">
        <v>0</v>
      </c>
    </row>
    <row r="820" customFormat="false" ht="15" hidden="false" customHeight="false" outlineLevel="0" collapsed="false">
      <c r="A820" s="7" t="s">
        <v>21</v>
      </c>
      <c r="B820" s="7" t="s">
        <v>221</v>
      </c>
      <c r="C820" s="7" t="s">
        <v>1319</v>
      </c>
      <c r="D820" s="7" t="n">
        <v>105</v>
      </c>
      <c r="E820" s="7" t="n">
        <v>6819.75</v>
      </c>
      <c r="F820" s="7" t="n">
        <v>0</v>
      </c>
      <c r="G820" s="7" t="n">
        <v>0</v>
      </c>
    </row>
    <row r="821" customFormat="false" ht="15" hidden="false" customHeight="false" outlineLevel="0" collapsed="false">
      <c r="A821" s="7" t="s">
        <v>21</v>
      </c>
      <c r="B821" s="7" t="s">
        <v>221</v>
      </c>
      <c r="C821" s="7" t="s">
        <v>1319</v>
      </c>
      <c r="D821" s="7" t="n">
        <v>4</v>
      </c>
      <c r="E821" s="7" t="n">
        <v>374.8</v>
      </c>
      <c r="F821" s="7" t="n">
        <v>0</v>
      </c>
      <c r="G821" s="7" t="n">
        <v>0</v>
      </c>
    </row>
    <row r="822" customFormat="false" ht="15" hidden="false" customHeight="false" outlineLevel="0" collapsed="false">
      <c r="A822" s="7" t="s">
        <v>21</v>
      </c>
      <c r="B822" s="7" t="s">
        <v>221</v>
      </c>
      <c r="C822" s="7" t="s">
        <v>1319</v>
      </c>
      <c r="D822" s="7" t="n">
        <v>2</v>
      </c>
      <c r="E822" s="7" t="n">
        <v>174.9</v>
      </c>
      <c r="F822" s="7" t="n">
        <v>0</v>
      </c>
      <c r="G822" s="7" t="n">
        <v>0</v>
      </c>
    </row>
    <row r="823" customFormat="false" ht="15" hidden="false" customHeight="false" outlineLevel="0" collapsed="false">
      <c r="A823" s="7" t="s">
        <v>21</v>
      </c>
      <c r="B823" s="7" t="s">
        <v>221</v>
      </c>
      <c r="C823" s="7" t="s">
        <v>1319</v>
      </c>
      <c r="D823" s="7" t="n">
        <v>1</v>
      </c>
      <c r="E823" s="7" t="n">
        <v>79.85</v>
      </c>
      <c r="F823" s="7" t="n">
        <v>0</v>
      </c>
      <c r="G823" s="7" t="n">
        <v>0</v>
      </c>
    </row>
    <row r="824" customFormat="false" ht="15" hidden="false" customHeight="false" outlineLevel="0" collapsed="false">
      <c r="A824" s="7" t="s">
        <v>21</v>
      </c>
      <c r="B824" s="7" t="s">
        <v>221</v>
      </c>
      <c r="C824" s="7" t="s">
        <v>1319</v>
      </c>
      <c r="D824" s="7" t="n">
        <v>21</v>
      </c>
      <c r="E824" s="7" t="n">
        <v>1468.95</v>
      </c>
      <c r="F824" s="7" t="n">
        <v>0</v>
      </c>
      <c r="G824" s="7" t="n">
        <v>0</v>
      </c>
    </row>
    <row r="825" customFormat="false" ht="15" hidden="false" customHeight="false" outlineLevel="0" collapsed="false">
      <c r="A825" s="7" t="s">
        <v>21</v>
      </c>
      <c r="B825" s="7" t="s">
        <v>221</v>
      </c>
      <c r="C825" s="7" t="s">
        <v>1319</v>
      </c>
      <c r="D825" s="7" t="n">
        <v>5</v>
      </c>
      <c r="E825" s="7" t="n">
        <v>308.5</v>
      </c>
      <c r="F825" s="7" t="n">
        <v>0</v>
      </c>
      <c r="G825" s="7" t="n">
        <v>0</v>
      </c>
    </row>
    <row r="826" customFormat="false" ht="15" hidden="false" customHeight="false" outlineLevel="0" collapsed="false">
      <c r="A826" s="7" t="s">
        <v>21</v>
      </c>
      <c r="B826" s="7" t="s">
        <v>221</v>
      </c>
      <c r="C826" s="7" t="s">
        <v>1319</v>
      </c>
      <c r="D826" s="7" t="n">
        <v>10</v>
      </c>
      <c r="E826" s="7" t="n">
        <v>699.6</v>
      </c>
      <c r="F826" s="7" t="n">
        <v>0</v>
      </c>
      <c r="G826" s="7" t="n">
        <v>0</v>
      </c>
    </row>
    <row r="827" customFormat="false" ht="15" hidden="false" customHeight="false" outlineLevel="0" collapsed="false">
      <c r="A827" s="7" t="s">
        <v>21</v>
      </c>
      <c r="B827" s="7" t="s">
        <v>205</v>
      </c>
      <c r="C827" s="7" t="s">
        <v>1319</v>
      </c>
      <c r="D827" s="7" t="n">
        <v>13</v>
      </c>
      <c r="E827" s="7" t="n">
        <v>909.48</v>
      </c>
      <c r="F827" s="7" t="n">
        <v>0</v>
      </c>
      <c r="G827" s="7" t="n">
        <v>0</v>
      </c>
    </row>
    <row r="828" customFormat="false" ht="15" hidden="false" customHeight="false" outlineLevel="0" collapsed="false">
      <c r="A828" s="7" t="s">
        <v>21</v>
      </c>
      <c r="B828" s="7" t="s">
        <v>205</v>
      </c>
      <c r="C828" s="7" t="s">
        <v>1319</v>
      </c>
      <c r="D828" s="7" t="n">
        <v>12</v>
      </c>
      <c r="E828" s="7" t="n">
        <v>1105.67</v>
      </c>
      <c r="F828" s="7" t="n">
        <v>0</v>
      </c>
      <c r="G828" s="7" t="n">
        <v>0</v>
      </c>
    </row>
    <row r="829" customFormat="false" ht="15" hidden="false" customHeight="false" outlineLevel="0" collapsed="false">
      <c r="A829" s="7" t="s">
        <v>21</v>
      </c>
      <c r="B829" s="7" t="s">
        <v>205</v>
      </c>
      <c r="C829" s="7" t="s">
        <v>1319</v>
      </c>
      <c r="D829" s="7" t="n">
        <v>154</v>
      </c>
      <c r="E829" s="7" t="n">
        <v>10002.3</v>
      </c>
      <c r="F829" s="7" t="n">
        <v>0</v>
      </c>
      <c r="G829" s="7" t="n">
        <v>0</v>
      </c>
    </row>
    <row r="830" customFormat="false" ht="15" hidden="false" customHeight="false" outlineLevel="0" collapsed="false">
      <c r="A830" s="7" t="s">
        <v>21</v>
      </c>
      <c r="B830" s="7" t="s">
        <v>205</v>
      </c>
      <c r="C830" s="7" t="s">
        <v>1319</v>
      </c>
      <c r="D830" s="7" t="n">
        <v>1</v>
      </c>
      <c r="E830" s="7" t="n">
        <v>81.2</v>
      </c>
      <c r="F830" s="7" t="n">
        <v>0</v>
      </c>
      <c r="G830" s="7" t="n">
        <v>0</v>
      </c>
    </row>
    <row r="831" customFormat="false" ht="15" hidden="false" customHeight="false" outlineLevel="0" collapsed="false">
      <c r="A831" s="7" t="s">
        <v>21</v>
      </c>
      <c r="B831" s="7" t="s">
        <v>205</v>
      </c>
      <c r="C831" s="7" t="s">
        <v>1319</v>
      </c>
      <c r="D831" s="7" t="n">
        <v>17</v>
      </c>
      <c r="E831" s="7" t="n">
        <v>1592.85</v>
      </c>
      <c r="F831" s="7" t="n">
        <v>0</v>
      </c>
      <c r="G831" s="7" t="n">
        <v>0</v>
      </c>
    </row>
    <row r="832" customFormat="false" ht="15" hidden="false" customHeight="false" outlineLevel="0" collapsed="false">
      <c r="A832" s="7" t="s">
        <v>21</v>
      </c>
      <c r="B832" s="7" t="s">
        <v>205</v>
      </c>
      <c r="C832" s="7" t="s">
        <v>1319</v>
      </c>
      <c r="D832" s="7" t="n">
        <v>17</v>
      </c>
      <c r="E832" s="7" t="n">
        <v>1189.15</v>
      </c>
      <c r="F832" s="7" t="n">
        <v>0</v>
      </c>
      <c r="G832" s="7" t="n">
        <v>0</v>
      </c>
    </row>
    <row r="833" customFormat="false" ht="15" hidden="false" customHeight="false" outlineLevel="0" collapsed="false">
      <c r="A833" s="7" t="s">
        <v>21</v>
      </c>
      <c r="B833" s="7" t="s">
        <v>205</v>
      </c>
      <c r="C833" s="7" t="s">
        <v>1319</v>
      </c>
      <c r="D833" s="7" t="n">
        <v>5</v>
      </c>
      <c r="E833" s="7" t="n">
        <v>308.5</v>
      </c>
      <c r="F833" s="7" t="n">
        <v>0</v>
      </c>
      <c r="G833" s="7" t="n">
        <v>0</v>
      </c>
    </row>
    <row r="834" customFormat="false" ht="15" hidden="false" customHeight="false" outlineLevel="0" collapsed="false">
      <c r="A834" s="7" t="s">
        <v>21</v>
      </c>
      <c r="B834" s="7" t="s">
        <v>205</v>
      </c>
      <c r="C834" s="7" t="s">
        <v>1319</v>
      </c>
      <c r="D834" s="7" t="n">
        <v>-1</v>
      </c>
      <c r="E834" s="7" t="n">
        <v>-92.14</v>
      </c>
      <c r="F834" s="7" t="n">
        <v>0</v>
      </c>
      <c r="G834" s="7" t="n">
        <v>0</v>
      </c>
    </row>
    <row r="835" customFormat="false" ht="15" hidden="false" customHeight="false" outlineLevel="0" collapsed="false">
      <c r="A835" s="7" t="s">
        <v>21</v>
      </c>
      <c r="B835" s="7" t="s">
        <v>205</v>
      </c>
      <c r="C835" s="7" t="s">
        <v>1319</v>
      </c>
      <c r="D835" s="7" t="n">
        <v>1</v>
      </c>
      <c r="E835" s="7" t="n">
        <v>87.45</v>
      </c>
      <c r="F835" s="7" t="n">
        <v>0</v>
      </c>
      <c r="G835" s="7" t="n">
        <v>0</v>
      </c>
    </row>
    <row r="836" customFormat="false" ht="15" hidden="false" customHeight="false" outlineLevel="0" collapsed="false">
      <c r="A836" s="7" t="s">
        <v>21</v>
      </c>
      <c r="B836" s="7" t="s">
        <v>205</v>
      </c>
      <c r="C836" s="7" t="s">
        <v>1319</v>
      </c>
      <c r="D836" s="7" t="n">
        <v>-9</v>
      </c>
      <c r="E836" s="7" t="n">
        <v>-543.6</v>
      </c>
      <c r="F836" s="7" t="n">
        <v>0</v>
      </c>
      <c r="G836" s="7" t="n">
        <v>0</v>
      </c>
    </row>
    <row r="837" customFormat="false" ht="15" hidden="false" customHeight="false" outlineLevel="0" collapsed="false">
      <c r="A837" s="7" t="s">
        <v>21</v>
      </c>
      <c r="B837" s="7" t="s">
        <v>205</v>
      </c>
      <c r="C837" s="7" t="s">
        <v>1319</v>
      </c>
      <c r="D837" s="7" t="n">
        <v>2</v>
      </c>
      <c r="E837" s="7" t="n">
        <v>176.9</v>
      </c>
      <c r="F837" s="7" t="n">
        <v>0</v>
      </c>
      <c r="G837" s="7" t="n">
        <v>0</v>
      </c>
    </row>
    <row r="838" customFormat="false" ht="15" hidden="false" customHeight="false" outlineLevel="0" collapsed="false">
      <c r="A838" s="7" t="s">
        <v>21</v>
      </c>
      <c r="B838" s="7" t="s">
        <v>205</v>
      </c>
      <c r="C838" s="7" t="s">
        <v>1319</v>
      </c>
      <c r="D838" s="7" t="n">
        <v>2</v>
      </c>
      <c r="E838" s="7" t="n">
        <v>147.42</v>
      </c>
      <c r="F838" s="7" t="n">
        <v>0</v>
      </c>
      <c r="G838" s="7" t="n">
        <v>0</v>
      </c>
    </row>
    <row r="839" customFormat="false" ht="15" hidden="false" customHeight="false" outlineLevel="0" collapsed="false">
      <c r="A839" s="7" t="s">
        <v>21</v>
      </c>
      <c r="B839" s="7" t="s">
        <v>205</v>
      </c>
      <c r="C839" s="7" t="s">
        <v>1319</v>
      </c>
      <c r="D839" s="7" t="n">
        <v>1</v>
      </c>
      <c r="E839" s="7" t="n">
        <v>74.96</v>
      </c>
      <c r="F839" s="7" t="n">
        <v>0</v>
      </c>
      <c r="G839" s="7" t="n">
        <v>0</v>
      </c>
    </row>
    <row r="840" customFormat="false" ht="15" hidden="false" customHeight="false" outlineLevel="0" collapsed="false">
      <c r="A840" s="7" t="s">
        <v>21</v>
      </c>
      <c r="B840" s="7" t="s">
        <v>233</v>
      </c>
      <c r="C840" s="7" t="s">
        <v>1319</v>
      </c>
      <c r="D840" s="7" t="n">
        <v>2</v>
      </c>
      <c r="E840" s="7" t="n">
        <v>176.9</v>
      </c>
      <c r="F840" s="7" t="n">
        <v>0</v>
      </c>
      <c r="G840" s="7" t="n">
        <v>0</v>
      </c>
    </row>
    <row r="841" customFormat="false" ht="15" hidden="false" customHeight="false" outlineLevel="0" collapsed="false">
      <c r="A841" s="7" t="s">
        <v>21</v>
      </c>
      <c r="B841" s="7" t="s">
        <v>233</v>
      </c>
      <c r="C841" s="7" t="s">
        <v>1319</v>
      </c>
      <c r="D841" s="7" t="n">
        <v>2</v>
      </c>
      <c r="E841" s="7" t="n">
        <v>149.92</v>
      </c>
      <c r="F841" s="7" t="n">
        <v>0</v>
      </c>
      <c r="G841" s="7" t="n">
        <v>0</v>
      </c>
    </row>
    <row r="842" customFormat="false" ht="15" hidden="false" customHeight="false" outlineLevel="0" collapsed="false">
      <c r="A842" s="7" t="s">
        <v>21</v>
      </c>
      <c r="B842" s="7" t="s">
        <v>233</v>
      </c>
      <c r="C842" s="7" t="s">
        <v>1319</v>
      </c>
      <c r="D842" s="7" t="n">
        <v>9</v>
      </c>
      <c r="E842" s="7" t="n">
        <v>829.25</v>
      </c>
      <c r="F842" s="7" t="n">
        <v>0</v>
      </c>
      <c r="G842" s="7" t="n">
        <v>0</v>
      </c>
    </row>
    <row r="843" customFormat="false" ht="15" hidden="false" customHeight="false" outlineLevel="0" collapsed="false">
      <c r="A843" s="7" t="s">
        <v>21</v>
      </c>
      <c r="B843" s="7" t="s">
        <v>233</v>
      </c>
      <c r="C843" s="7" t="s">
        <v>1319</v>
      </c>
      <c r="D843" s="7" t="n">
        <v>1</v>
      </c>
      <c r="E843" s="7" t="n">
        <v>79.85</v>
      </c>
      <c r="F843" s="7" t="n">
        <v>0</v>
      </c>
      <c r="G843" s="7" t="n">
        <v>0</v>
      </c>
    </row>
    <row r="844" customFormat="false" ht="15" hidden="false" customHeight="false" outlineLevel="0" collapsed="false">
      <c r="A844" s="7" t="s">
        <v>21</v>
      </c>
      <c r="B844" s="7" t="s">
        <v>233</v>
      </c>
      <c r="C844" s="7" t="s">
        <v>1319</v>
      </c>
      <c r="D844" s="7" t="n">
        <v>5</v>
      </c>
      <c r="E844" s="7" t="n">
        <v>308.5</v>
      </c>
      <c r="F844" s="7" t="n">
        <v>0</v>
      </c>
      <c r="G844" s="7" t="n">
        <v>0</v>
      </c>
    </row>
    <row r="845" customFormat="false" ht="15" hidden="false" customHeight="false" outlineLevel="0" collapsed="false">
      <c r="A845" s="7" t="s">
        <v>21</v>
      </c>
      <c r="B845" s="7" t="s">
        <v>233</v>
      </c>
      <c r="C845" s="7" t="s">
        <v>1319</v>
      </c>
      <c r="D845" s="7" t="n">
        <v>103</v>
      </c>
      <c r="E845" s="7" t="n">
        <v>6689.85</v>
      </c>
      <c r="F845" s="7" t="n">
        <v>0</v>
      </c>
      <c r="G845" s="7" t="n">
        <v>0</v>
      </c>
    </row>
    <row r="846" customFormat="false" ht="15" hidden="false" customHeight="false" outlineLevel="0" collapsed="false">
      <c r="A846" s="7" t="s">
        <v>21</v>
      </c>
      <c r="B846" s="7" t="s">
        <v>233</v>
      </c>
      <c r="C846" s="7" t="s">
        <v>1319</v>
      </c>
      <c r="D846" s="7" t="n">
        <v>3</v>
      </c>
      <c r="E846" s="7" t="n">
        <v>262.35</v>
      </c>
      <c r="F846" s="7" t="n">
        <v>0</v>
      </c>
      <c r="G846" s="7" t="n">
        <v>0</v>
      </c>
    </row>
    <row r="847" customFormat="false" ht="15" hidden="false" customHeight="false" outlineLevel="0" collapsed="false">
      <c r="A847" s="7" t="s">
        <v>21</v>
      </c>
      <c r="B847" s="7" t="s">
        <v>233</v>
      </c>
      <c r="C847" s="7" t="s">
        <v>1319</v>
      </c>
      <c r="D847" s="7" t="n">
        <v>11</v>
      </c>
      <c r="E847" s="7" t="n">
        <v>769.45</v>
      </c>
      <c r="F847" s="7" t="n">
        <v>0</v>
      </c>
      <c r="G847" s="7" t="n">
        <v>0</v>
      </c>
    </row>
    <row r="848" customFormat="false" ht="15" hidden="false" customHeight="false" outlineLevel="0" collapsed="false">
      <c r="A848" s="7" t="s">
        <v>21</v>
      </c>
      <c r="B848" s="7" t="s">
        <v>233</v>
      </c>
      <c r="C848" s="7" t="s">
        <v>1319</v>
      </c>
      <c r="D848" s="7" t="n">
        <v>5</v>
      </c>
      <c r="E848" s="7" t="n">
        <v>349.8</v>
      </c>
      <c r="F848" s="7" t="n">
        <v>0</v>
      </c>
      <c r="G848" s="7" t="n">
        <v>0</v>
      </c>
    </row>
    <row r="849" customFormat="false" ht="15" hidden="false" customHeight="false" outlineLevel="0" collapsed="false">
      <c r="A849" s="7" t="s">
        <v>21</v>
      </c>
      <c r="B849" s="7" t="s">
        <v>233</v>
      </c>
      <c r="C849" s="7" t="s">
        <v>1319</v>
      </c>
      <c r="D849" s="7" t="n">
        <v>-18</v>
      </c>
      <c r="E849" s="7" t="n">
        <v>-1087.2</v>
      </c>
      <c r="F849" s="7" t="n">
        <v>0</v>
      </c>
      <c r="G849" s="7" t="n">
        <v>0</v>
      </c>
    </row>
    <row r="850" customFormat="false" ht="15" hidden="false" customHeight="false" outlineLevel="0" collapsed="false">
      <c r="A850" s="7" t="s">
        <v>21</v>
      </c>
      <c r="B850" s="7" t="s">
        <v>233</v>
      </c>
      <c r="C850" s="7" t="s">
        <v>1319</v>
      </c>
      <c r="D850" s="7" t="n">
        <v>2</v>
      </c>
      <c r="E850" s="7" t="n">
        <v>147.42</v>
      </c>
      <c r="F850" s="7" t="n">
        <v>0</v>
      </c>
      <c r="G850" s="7" t="n">
        <v>0</v>
      </c>
    </row>
    <row r="851" customFormat="false" ht="15" hidden="false" customHeight="false" outlineLevel="0" collapsed="false">
      <c r="A851" s="7" t="s">
        <v>21</v>
      </c>
      <c r="B851" s="7" t="s">
        <v>233</v>
      </c>
      <c r="C851" s="7" t="s">
        <v>1319</v>
      </c>
      <c r="D851" s="7" t="n">
        <v>3</v>
      </c>
      <c r="E851" s="7" t="n">
        <v>281.1</v>
      </c>
      <c r="F851" s="7" t="n">
        <v>0</v>
      </c>
      <c r="G851" s="7" t="n">
        <v>0</v>
      </c>
    </row>
    <row r="852" customFormat="false" ht="15" hidden="false" customHeight="false" outlineLevel="0" collapsed="false">
      <c r="A852" s="7" t="s">
        <v>21</v>
      </c>
      <c r="B852" s="7" t="s">
        <v>144</v>
      </c>
      <c r="C852" s="7" t="s">
        <v>1320</v>
      </c>
      <c r="D852" s="7" t="n">
        <v>49</v>
      </c>
      <c r="E852" s="7" t="n">
        <v>4285.05</v>
      </c>
      <c r="F852" s="7" t="n">
        <v>0</v>
      </c>
      <c r="G852" s="7" t="n">
        <v>0</v>
      </c>
    </row>
    <row r="853" customFormat="false" ht="15" hidden="false" customHeight="false" outlineLevel="0" collapsed="false">
      <c r="A853" s="7" t="s">
        <v>21</v>
      </c>
      <c r="B853" s="7" t="s">
        <v>144</v>
      </c>
      <c r="C853" s="7" t="s">
        <v>1320</v>
      </c>
      <c r="D853" s="7" t="n">
        <v>-1</v>
      </c>
      <c r="E853" s="7" t="n">
        <v>-93.7</v>
      </c>
      <c r="F853" s="7" t="n">
        <v>0</v>
      </c>
      <c r="G853" s="7" t="n">
        <v>0</v>
      </c>
    </row>
    <row r="854" customFormat="false" ht="15" hidden="false" customHeight="false" outlineLevel="0" collapsed="false">
      <c r="A854" s="7" t="s">
        <v>21</v>
      </c>
      <c r="B854" s="7" t="s">
        <v>144</v>
      </c>
      <c r="C854" s="7" t="s">
        <v>1320</v>
      </c>
      <c r="D854" s="7" t="n">
        <v>3</v>
      </c>
      <c r="E854" s="7" t="n">
        <v>143.98</v>
      </c>
      <c r="F854" s="7" t="n">
        <v>0</v>
      </c>
      <c r="G854" s="7" t="n">
        <v>0</v>
      </c>
    </row>
    <row r="855" customFormat="false" ht="15" hidden="false" customHeight="false" outlineLevel="0" collapsed="false">
      <c r="A855" s="7" t="s">
        <v>21</v>
      </c>
      <c r="B855" s="7" t="s">
        <v>144</v>
      </c>
      <c r="C855" s="7" t="s">
        <v>1320</v>
      </c>
      <c r="D855" s="7" t="n">
        <v>3</v>
      </c>
      <c r="E855" s="7" t="n">
        <v>258</v>
      </c>
      <c r="F855" s="7" t="n">
        <v>0</v>
      </c>
      <c r="G855" s="7" t="n">
        <v>0</v>
      </c>
    </row>
    <row r="856" customFormat="false" ht="15" hidden="false" customHeight="false" outlineLevel="0" collapsed="false">
      <c r="A856" s="7" t="s">
        <v>21</v>
      </c>
      <c r="B856" s="7" t="s">
        <v>144</v>
      </c>
      <c r="C856" s="7" t="s">
        <v>1320</v>
      </c>
      <c r="D856" s="7" t="n">
        <v>3</v>
      </c>
      <c r="E856" s="7" t="n">
        <v>239.55</v>
      </c>
      <c r="F856" s="7" t="n">
        <v>0</v>
      </c>
      <c r="G856" s="7" t="n">
        <v>0</v>
      </c>
    </row>
    <row r="857" customFormat="false" ht="15" hidden="false" customHeight="false" outlineLevel="0" collapsed="false">
      <c r="A857" s="7" t="s">
        <v>21</v>
      </c>
      <c r="B857" s="7" t="s">
        <v>144</v>
      </c>
      <c r="C857" s="7" t="s">
        <v>1320</v>
      </c>
      <c r="D857" s="7" t="n">
        <v>5</v>
      </c>
      <c r="E857" s="7" t="n">
        <v>399.95</v>
      </c>
      <c r="F857" s="7" t="n">
        <v>0</v>
      </c>
      <c r="G857" s="7" t="n">
        <v>0</v>
      </c>
    </row>
    <row r="858" customFormat="false" ht="15" hidden="false" customHeight="false" outlineLevel="0" collapsed="false">
      <c r="A858" s="7" t="s">
        <v>21</v>
      </c>
      <c r="B858" s="7" t="s">
        <v>144</v>
      </c>
      <c r="C858" s="7" t="s">
        <v>1320</v>
      </c>
      <c r="D858" s="7" t="n">
        <v>5</v>
      </c>
      <c r="E858" s="7" t="n">
        <v>326.11</v>
      </c>
      <c r="F858" s="7" t="n">
        <v>0</v>
      </c>
      <c r="G858" s="7" t="n">
        <v>0</v>
      </c>
    </row>
    <row r="859" customFormat="false" ht="15" hidden="false" customHeight="false" outlineLevel="0" collapsed="false">
      <c r="A859" s="7" t="s">
        <v>21</v>
      </c>
      <c r="B859" s="7" t="s">
        <v>144</v>
      </c>
      <c r="C859" s="7" t="s">
        <v>1320</v>
      </c>
      <c r="D859" s="7" t="n">
        <v>248</v>
      </c>
      <c r="E859" s="7" t="n">
        <v>20137.6</v>
      </c>
      <c r="F859" s="7" t="n">
        <v>0</v>
      </c>
      <c r="G859" s="7" t="n">
        <v>0</v>
      </c>
    </row>
    <row r="860" customFormat="false" ht="15" hidden="false" customHeight="false" outlineLevel="0" collapsed="false">
      <c r="A860" s="7" t="s">
        <v>21</v>
      </c>
      <c r="B860" s="7" t="s">
        <v>144</v>
      </c>
      <c r="C860" s="7" t="s">
        <v>1320</v>
      </c>
      <c r="D860" s="7" t="n">
        <v>29</v>
      </c>
      <c r="E860" s="7" t="n">
        <v>2676.66</v>
      </c>
      <c r="F860" s="7" t="n">
        <v>0</v>
      </c>
      <c r="G860" s="7" t="n">
        <v>0</v>
      </c>
    </row>
    <row r="861" customFormat="false" ht="15" hidden="false" customHeight="false" outlineLevel="0" collapsed="false">
      <c r="A861" s="7" t="s">
        <v>21</v>
      </c>
      <c r="B861" s="7" t="s">
        <v>144</v>
      </c>
      <c r="C861" s="7" t="s">
        <v>1320</v>
      </c>
      <c r="D861" s="7" t="n">
        <v>2</v>
      </c>
      <c r="E861" s="7" t="n">
        <v>172.28</v>
      </c>
      <c r="F861" s="7" t="n">
        <v>0</v>
      </c>
      <c r="G861" s="7" t="n">
        <v>0</v>
      </c>
    </row>
    <row r="862" customFormat="false" ht="15" hidden="false" customHeight="false" outlineLevel="0" collapsed="false">
      <c r="A862" s="7" t="s">
        <v>21</v>
      </c>
      <c r="B862" s="7" t="s">
        <v>144</v>
      </c>
      <c r="C862" s="7" t="s">
        <v>1320</v>
      </c>
      <c r="D862" s="7" t="n">
        <v>22</v>
      </c>
      <c r="E862" s="7" t="n">
        <v>1326.6</v>
      </c>
      <c r="F862" s="7" t="n">
        <v>0</v>
      </c>
      <c r="G862" s="7" t="n">
        <v>0</v>
      </c>
    </row>
    <row r="863" customFormat="false" ht="15" hidden="false" customHeight="false" outlineLevel="0" collapsed="false">
      <c r="A863" s="7" t="s">
        <v>21</v>
      </c>
      <c r="B863" s="7" t="s">
        <v>144</v>
      </c>
      <c r="C863" s="7" t="s">
        <v>1320</v>
      </c>
      <c r="D863" s="7" t="n">
        <v>-1</v>
      </c>
      <c r="E863" s="7" t="n">
        <v>-77.14</v>
      </c>
      <c r="F863" s="7" t="n">
        <v>0</v>
      </c>
      <c r="G863" s="7" t="n">
        <v>0</v>
      </c>
    </row>
    <row r="864" customFormat="false" ht="15" hidden="false" customHeight="false" outlineLevel="0" collapsed="false">
      <c r="A864" s="7" t="s">
        <v>21</v>
      </c>
      <c r="B864" s="7" t="s">
        <v>144</v>
      </c>
      <c r="C864" s="7" t="s">
        <v>1320</v>
      </c>
      <c r="D864" s="7" t="n">
        <v>1</v>
      </c>
      <c r="E864" s="7" t="n">
        <v>101.41</v>
      </c>
      <c r="F864" s="7" t="n">
        <v>0</v>
      </c>
      <c r="G864" s="7" t="n">
        <v>0</v>
      </c>
    </row>
    <row r="865" customFormat="false" ht="15" hidden="false" customHeight="false" outlineLevel="0" collapsed="false">
      <c r="A865" s="7" t="s">
        <v>21</v>
      </c>
      <c r="B865" s="7" t="s">
        <v>144</v>
      </c>
      <c r="C865" s="7" t="s">
        <v>1320</v>
      </c>
      <c r="D865" s="7" t="n">
        <v>20</v>
      </c>
      <c r="E865" s="7" t="n">
        <v>1842.8</v>
      </c>
      <c r="F865" s="7" t="n">
        <v>0</v>
      </c>
      <c r="G865" s="7" t="n">
        <v>0</v>
      </c>
    </row>
    <row r="866" customFormat="false" ht="15" hidden="false" customHeight="false" outlineLevel="0" collapsed="false">
      <c r="A866" s="7" t="s">
        <v>21</v>
      </c>
      <c r="B866" s="7" t="s">
        <v>144</v>
      </c>
      <c r="C866" s="7" t="s">
        <v>1320</v>
      </c>
      <c r="D866" s="7" t="n">
        <v>1</v>
      </c>
      <c r="E866" s="7" t="n">
        <v>73.71</v>
      </c>
      <c r="F866" s="7" t="n">
        <v>0</v>
      </c>
      <c r="G866" s="7" t="n">
        <v>0</v>
      </c>
    </row>
    <row r="867" customFormat="false" ht="15" hidden="false" customHeight="false" outlineLevel="0" collapsed="false">
      <c r="A867" s="7" t="s">
        <v>21</v>
      </c>
      <c r="B867" s="7" t="s">
        <v>144</v>
      </c>
      <c r="C867" s="7" t="s">
        <v>1320</v>
      </c>
      <c r="D867" s="7" t="n">
        <v>2</v>
      </c>
      <c r="E867" s="7" t="n">
        <v>147.68</v>
      </c>
      <c r="F867" s="7" t="n">
        <v>0</v>
      </c>
      <c r="G867" s="7" t="n">
        <v>0</v>
      </c>
    </row>
    <row r="868" customFormat="false" ht="15" hidden="false" customHeight="false" outlineLevel="0" collapsed="false">
      <c r="A868" s="7" t="s">
        <v>21</v>
      </c>
      <c r="B868" s="7" t="s">
        <v>138</v>
      </c>
      <c r="C868" s="7" t="s">
        <v>1320</v>
      </c>
      <c r="D868" s="7" t="n">
        <v>4</v>
      </c>
      <c r="E868" s="7" t="n">
        <v>319.96</v>
      </c>
      <c r="F868" s="7" t="n">
        <v>0</v>
      </c>
      <c r="G868" s="7" t="n">
        <v>0</v>
      </c>
    </row>
    <row r="869" customFormat="false" ht="15" hidden="false" customHeight="false" outlineLevel="0" collapsed="false">
      <c r="A869" s="7" t="s">
        <v>21</v>
      </c>
      <c r="B869" s="7" t="s">
        <v>138</v>
      </c>
      <c r="C869" s="7" t="s">
        <v>1320</v>
      </c>
      <c r="D869" s="7" t="n">
        <v>2</v>
      </c>
      <c r="E869" s="7" t="n">
        <v>147.68</v>
      </c>
      <c r="F869" s="7" t="n">
        <v>0</v>
      </c>
      <c r="G869" s="7" t="n">
        <v>0</v>
      </c>
    </row>
    <row r="870" customFormat="false" ht="15" hidden="false" customHeight="false" outlineLevel="0" collapsed="false">
      <c r="A870" s="7" t="s">
        <v>21</v>
      </c>
      <c r="B870" s="7" t="s">
        <v>138</v>
      </c>
      <c r="C870" s="7" t="s">
        <v>1320</v>
      </c>
      <c r="D870" s="7" t="n">
        <v>-4</v>
      </c>
      <c r="E870" s="7" t="n">
        <v>-302.08</v>
      </c>
      <c r="F870" s="7" t="n">
        <v>0</v>
      </c>
      <c r="G870" s="7" t="n">
        <v>0</v>
      </c>
    </row>
    <row r="871" customFormat="false" ht="15" hidden="false" customHeight="false" outlineLevel="0" collapsed="false">
      <c r="A871" s="7" t="s">
        <v>21</v>
      </c>
      <c r="B871" s="7" t="s">
        <v>138</v>
      </c>
      <c r="C871" s="7" t="s">
        <v>1320</v>
      </c>
      <c r="D871" s="7" t="n">
        <v>16</v>
      </c>
      <c r="E871" s="7" t="n">
        <v>1474.24</v>
      </c>
      <c r="F871" s="7" t="n">
        <v>0</v>
      </c>
      <c r="G871" s="7" t="n">
        <v>0</v>
      </c>
    </row>
    <row r="872" customFormat="false" ht="15" hidden="false" customHeight="false" outlineLevel="0" collapsed="false">
      <c r="A872" s="7" t="s">
        <v>21</v>
      </c>
      <c r="B872" s="7" t="s">
        <v>138</v>
      </c>
      <c r="C872" s="7" t="s">
        <v>1320</v>
      </c>
      <c r="D872" s="7" t="n">
        <v>1</v>
      </c>
      <c r="E872" s="7" t="n">
        <v>88.6</v>
      </c>
      <c r="F872" s="7" t="n">
        <v>0</v>
      </c>
      <c r="G872" s="7" t="n">
        <v>0</v>
      </c>
    </row>
    <row r="873" customFormat="false" ht="15" hidden="false" customHeight="false" outlineLevel="0" collapsed="false">
      <c r="A873" s="7" t="s">
        <v>21</v>
      </c>
      <c r="B873" s="7" t="s">
        <v>138</v>
      </c>
      <c r="C873" s="7" t="s">
        <v>1320</v>
      </c>
      <c r="D873" s="7" t="n">
        <v>21</v>
      </c>
      <c r="E873" s="7" t="n">
        <v>1619.94</v>
      </c>
      <c r="F873" s="7" t="n">
        <v>0</v>
      </c>
      <c r="G873" s="7" t="n">
        <v>0</v>
      </c>
    </row>
    <row r="874" customFormat="false" ht="15" hidden="false" customHeight="false" outlineLevel="0" collapsed="false">
      <c r="A874" s="7" t="s">
        <v>21</v>
      </c>
      <c r="B874" s="7" t="s">
        <v>138</v>
      </c>
      <c r="C874" s="7" t="s">
        <v>1320</v>
      </c>
      <c r="D874" s="7" t="n">
        <v>2</v>
      </c>
      <c r="E874" s="7" t="n">
        <v>202.82</v>
      </c>
      <c r="F874" s="7" t="n">
        <v>0</v>
      </c>
      <c r="G874" s="7" t="n">
        <v>0</v>
      </c>
    </row>
    <row r="875" customFormat="false" ht="15" hidden="false" customHeight="false" outlineLevel="0" collapsed="false">
      <c r="A875" s="7" t="s">
        <v>21</v>
      </c>
      <c r="B875" s="7" t="s">
        <v>138</v>
      </c>
      <c r="C875" s="7" t="s">
        <v>1320</v>
      </c>
      <c r="D875" s="7" t="n">
        <v>2</v>
      </c>
      <c r="E875" s="7" t="n">
        <v>95.99</v>
      </c>
      <c r="F875" s="7" t="n">
        <v>0</v>
      </c>
      <c r="G875" s="7" t="n">
        <v>0</v>
      </c>
    </row>
    <row r="876" customFormat="false" ht="15" hidden="false" customHeight="false" outlineLevel="0" collapsed="false">
      <c r="A876" s="7" t="s">
        <v>21</v>
      </c>
      <c r="B876" s="7" t="s">
        <v>138</v>
      </c>
      <c r="C876" s="7" t="s">
        <v>1320</v>
      </c>
      <c r="D876" s="7" t="n">
        <v>56</v>
      </c>
      <c r="E876" s="7" t="n">
        <v>4897.2</v>
      </c>
      <c r="F876" s="7" t="n">
        <v>0</v>
      </c>
      <c r="G876" s="7" t="n">
        <v>0</v>
      </c>
    </row>
    <row r="877" customFormat="false" ht="15" hidden="false" customHeight="false" outlineLevel="0" collapsed="false">
      <c r="A877" s="7" t="s">
        <v>21</v>
      </c>
      <c r="B877" s="7" t="s">
        <v>138</v>
      </c>
      <c r="C877" s="7" t="s">
        <v>1320</v>
      </c>
      <c r="D877" s="7" t="n">
        <v>-1</v>
      </c>
      <c r="E877" s="7" t="n">
        <v>-101.41</v>
      </c>
      <c r="F877" s="7" t="n">
        <v>0</v>
      </c>
      <c r="G877" s="7" t="n">
        <v>0</v>
      </c>
    </row>
    <row r="878" customFormat="false" ht="15" hidden="false" customHeight="false" outlineLevel="0" collapsed="false">
      <c r="A878" s="7" t="s">
        <v>21</v>
      </c>
      <c r="B878" s="7" t="s">
        <v>138</v>
      </c>
      <c r="C878" s="7" t="s">
        <v>1320</v>
      </c>
      <c r="D878" s="7" t="n">
        <v>8</v>
      </c>
      <c r="E878" s="7" t="n">
        <v>689.12</v>
      </c>
      <c r="F878" s="7" t="n">
        <v>0</v>
      </c>
      <c r="G878" s="7" t="n">
        <v>0</v>
      </c>
    </row>
    <row r="879" customFormat="false" ht="15" hidden="false" customHeight="false" outlineLevel="0" collapsed="false">
      <c r="A879" s="7" t="s">
        <v>21</v>
      </c>
      <c r="B879" s="7" t="s">
        <v>138</v>
      </c>
      <c r="C879" s="7" t="s">
        <v>1320</v>
      </c>
      <c r="D879" s="7" t="n">
        <v>26</v>
      </c>
      <c r="E879" s="7" t="n">
        <v>2399.77</v>
      </c>
      <c r="F879" s="7" t="n">
        <v>0</v>
      </c>
      <c r="G879" s="7" t="n">
        <v>0</v>
      </c>
    </row>
    <row r="880" customFormat="false" ht="15" hidden="false" customHeight="false" outlineLevel="0" collapsed="false">
      <c r="A880" s="7" t="s">
        <v>21</v>
      </c>
      <c r="B880" s="7" t="s">
        <v>138</v>
      </c>
      <c r="C880" s="7" t="s">
        <v>1320</v>
      </c>
      <c r="D880" s="7" t="n">
        <v>4</v>
      </c>
      <c r="E880" s="7" t="n">
        <v>319.41</v>
      </c>
      <c r="F880" s="7" t="n">
        <v>0</v>
      </c>
      <c r="G880" s="7" t="n">
        <v>0</v>
      </c>
    </row>
    <row r="881" customFormat="false" ht="15" hidden="false" customHeight="false" outlineLevel="0" collapsed="false">
      <c r="A881" s="7" t="s">
        <v>21</v>
      </c>
      <c r="B881" s="7" t="s">
        <v>138</v>
      </c>
      <c r="C881" s="7" t="s">
        <v>1320</v>
      </c>
      <c r="D881" s="7" t="n">
        <v>8</v>
      </c>
      <c r="E881" s="7" t="n">
        <v>687.98</v>
      </c>
      <c r="F881" s="7" t="n">
        <v>0</v>
      </c>
      <c r="G881" s="7" t="n">
        <v>0</v>
      </c>
    </row>
    <row r="882" customFormat="false" ht="15" hidden="false" customHeight="false" outlineLevel="0" collapsed="false">
      <c r="A882" s="7" t="s">
        <v>21</v>
      </c>
      <c r="B882" s="7" t="s">
        <v>138</v>
      </c>
      <c r="C882" s="7" t="s">
        <v>1320</v>
      </c>
      <c r="D882" s="7" t="n">
        <v>27</v>
      </c>
      <c r="E882" s="7" t="n">
        <v>1628.1</v>
      </c>
      <c r="F882" s="7" t="n">
        <v>0</v>
      </c>
      <c r="G882" s="7" t="n">
        <v>0</v>
      </c>
    </row>
    <row r="883" customFormat="false" ht="15" hidden="false" customHeight="false" outlineLevel="0" collapsed="false">
      <c r="A883" s="7" t="s">
        <v>21</v>
      </c>
      <c r="B883" s="7" t="s">
        <v>138</v>
      </c>
      <c r="C883" s="7" t="s">
        <v>1320</v>
      </c>
      <c r="D883" s="7" t="n">
        <v>3</v>
      </c>
      <c r="E883" s="7" t="n">
        <v>195.66</v>
      </c>
      <c r="F883" s="7" t="n">
        <v>0</v>
      </c>
      <c r="G883" s="7" t="n">
        <v>0</v>
      </c>
    </row>
    <row r="884" customFormat="false" ht="15" hidden="false" customHeight="false" outlineLevel="0" collapsed="false">
      <c r="A884" s="7" t="s">
        <v>21</v>
      </c>
      <c r="B884" s="7" t="s">
        <v>138</v>
      </c>
      <c r="C884" s="7" t="s">
        <v>1320</v>
      </c>
      <c r="D884" s="7" t="n">
        <v>234</v>
      </c>
      <c r="E884" s="7" t="n">
        <v>19000.8</v>
      </c>
      <c r="F884" s="7" t="n">
        <v>0</v>
      </c>
      <c r="G884" s="7" t="n">
        <v>0</v>
      </c>
    </row>
    <row r="885" customFormat="false" ht="15" hidden="false" customHeight="false" outlineLevel="0" collapsed="false">
      <c r="A885" s="7" t="s">
        <v>21</v>
      </c>
      <c r="B885" s="7" t="s">
        <v>138</v>
      </c>
      <c r="C885" s="7" t="s">
        <v>1320</v>
      </c>
      <c r="D885" s="7" t="n">
        <v>1</v>
      </c>
      <c r="E885" s="7" t="n">
        <v>73.71</v>
      </c>
      <c r="F885" s="7" t="n">
        <v>0</v>
      </c>
      <c r="G885" s="7" t="n">
        <v>0</v>
      </c>
    </row>
    <row r="886" customFormat="false" ht="15" hidden="false" customHeight="false" outlineLevel="0" collapsed="false">
      <c r="A886" s="7" t="s">
        <v>21</v>
      </c>
      <c r="B886" s="7" t="s">
        <v>218</v>
      </c>
      <c r="C886" s="7" t="s">
        <v>1320</v>
      </c>
      <c r="D886" s="7" t="n">
        <v>-2</v>
      </c>
      <c r="E886" s="7" t="n">
        <v>-151.04</v>
      </c>
      <c r="F886" s="7" t="n">
        <v>0</v>
      </c>
      <c r="G886" s="7" t="n">
        <v>0</v>
      </c>
    </row>
    <row r="887" customFormat="false" ht="15" hidden="false" customHeight="false" outlineLevel="0" collapsed="false">
      <c r="A887" s="7" t="s">
        <v>21</v>
      </c>
      <c r="B887" s="7" t="s">
        <v>218</v>
      </c>
      <c r="C887" s="7" t="s">
        <v>1320</v>
      </c>
      <c r="D887" s="7" t="n">
        <v>13</v>
      </c>
      <c r="E887" s="7" t="n">
        <v>783.9</v>
      </c>
      <c r="F887" s="7" t="n">
        <v>0</v>
      </c>
      <c r="G887" s="7" t="n">
        <v>0</v>
      </c>
    </row>
    <row r="888" customFormat="false" ht="15" hidden="false" customHeight="false" outlineLevel="0" collapsed="false">
      <c r="A888" s="7" t="s">
        <v>21</v>
      </c>
      <c r="B888" s="7" t="s">
        <v>218</v>
      </c>
      <c r="C888" s="7" t="s">
        <v>1320</v>
      </c>
      <c r="D888" s="7" t="n">
        <v>2</v>
      </c>
      <c r="E888" s="7" t="n">
        <v>184.28</v>
      </c>
      <c r="F888" s="7" t="n">
        <v>0</v>
      </c>
      <c r="G888" s="7" t="n">
        <v>0</v>
      </c>
    </row>
    <row r="889" customFormat="false" ht="15" hidden="false" customHeight="false" outlineLevel="0" collapsed="false">
      <c r="A889" s="7" t="s">
        <v>21</v>
      </c>
      <c r="B889" s="7" t="s">
        <v>218</v>
      </c>
      <c r="C889" s="7" t="s">
        <v>1320</v>
      </c>
      <c r="D889" s="7" t="n">
        <v>-3</v>
      </c>
      <c r="E889" s="7" t="n">
        <v>-368.55</v>
      </c>
      <c r="F889" s="7" t="n">
        <v>0</v>
      </c>
      <c r="G889" s="7" t="n">
        <v>0</v>
      </c>
    </row>
    <row r="890" customFormat="false" ht="15" hidden="false" customHeight="false" outlineLevel="0" collapsed="false">
      <c r="A890" s="7" t="s">
        <v>21</v>
      </c>
      <c r="B890" s="7" t="s">
        <v>218</v>
      </c>
      <c r="C890" s="7" t="s">
        <v>1320</v>
      </c>
      <c r="D890" s="7" t="n">
        <v>6</v>
      </c>
      <c r="E890" s="7" t="n">
        <v>552.84</v>
      </c>
      <c r="F890" s="7" t="n">
        <v>0</v>
      </c>
      <c r="G890" s="7" t="n">
        <v>0</v>
      </c>
    </row>
    <row r="891" customFormat="false" ht="15" hidden="false" customHeight="false" outlineLevel="0" collapsed="false">
      <c r="A891" s="7" t="s">
        <v>21</v>
      </c>
      <c r="B891" s="7" t="s">
        <v>218</v>
      </c>
      <c r="C891" s="7" t="s">
        <v>1320</v>
      </c>
      <c r="D891" s="7" t="n">
        <v>3</v>
      </c>
      <c r="E891" s="7" t="n">
        <v>239.97</v>
      </c>
      <c r="F891" s="7" t="n">
        <v>0</v>
      </c>
      <c r="G891" s="7" t="n">
        <v>0</v>
      </c>
    </row>
    <row r="892" customFormat="false" ht="15" hidden="false" customHeight="false" outlineLevel="0" collapsed="false">
      <c r="A892" s="7" t="s">
        <v>21</v>
      </c>
      <c r="B892" s="7" t="s">
        <v>218</v>
      </c>
      <c r="C892" s="7" t="s">
        <v>1320</v>
      </c>
      <c r="D892" s="7" t="n">
        <v>2</v>
      </c>
      <c r="E892" s="7" t="n">
        <v>172.28</v>
      </c>
      <c r="F892" s="7" t="n">
        <v>0</v>
      </c>
      <c r="G892" s="7" t="n">
        <v>0</v>
      </c>
    </row>
    <row r="893" customFormat="false" ht="15" hidden="false" customHeight="false" outlineLevel="0" collapsed="false">
      <c r="A893" s="7" t="s">
        <v>21</v>
      </c>
      <c r="B893" s="7" t="s">
        <v>218</v>
      </c>
      <c r="C893" s="7" t="s">
        <v>1320</v>
      </c>
      <c r="D893" s="7" t="n">
        <v>6</v>
      </c>
      <c r="E893" s="7" t="n">
        <v>462.84</v>
      </c>
      <c r="F893" s="7" t="n">
        <v>0</v>
      </c>
      <c r="G893" s="7" t="n">
        <v>0</v>
      </c>
    </row>
    <row r="894" customFormat="false" ht="15" hidden="false" customHeight="false" outlineLevel="0" collapsed="false">
      <c r="A894" s="7" t="s">
        <v>21</v>
      </c>
      <c r="B894" s="7" t="s">
        <v>218</v>
      </c>
      <c r="C894" s="7" t="s">
        <v>1320</v>
      </c>
      <c r="D894" s="7" t="n">
        <v>1</v>
      </c>
      <c r="E894" s="7" t="n">
        <v>86</v>
      </c>
      <c r="F894" s="7" t="n">
        <v>0</v>
      </c>
      <c r="G894" s="7" t="n">
        <v>0</v>
      </c>
    </row>
    <row r="895" customFormat="false" ht="15" hidden="false" customHeight="false" outlineLevel="0" collapsed="false">
      <c r="A895" s="7" t="s">
        <v>21</v>
      </c>
      <c r="B895" s="7" t="s">
        <v>218</v>
      </c>
      <c r="C895" s="7" t="s">
        <v>1320</v>
      </c>
      <c r="D895" s="7" t="n">
        <v>87</v>
      </c>
      <c r="E895" s="7" t="n">
        <v>7064.4</v>
      </c>
      <c r="F895" s="7" t="n">
        <v>0</v>
      </c>
      <c r="G895" s="7" t="n">
        <v>0</v>
      </c>
    </row>
    <row r="896" customFormat="false" ht="15" hidden="false" customHeight="false" outlineLevel="0" collapsed="false">
      <c r="A896" s="7" t="s">
        <v>21</v>
      </c>
      <c r="B896" s="7" t="s">
        <v>218</v>
      </c>
      <c r="C896" s="7" t="s">
        <v>1320</v>
      </c>
      <c r="D896" s="7" t="n">
        <v>17</v>
      </c>
      <c r="E896" s="7" t="n">
        <v>1486.65</v>
      </c>
      <c r="F896" s="7" t="n">
        <v>0</v>
      </c>
      <c r="G896" s="7" t="n">
        <v>0</v>
      </c>
    </row>
    <row r="897" customFormat="false" ht="15" hidden="false" customHeight="false" outlineLevel="0" collapsed="false">
      <c r="A897" s="7" t="s">
        <v>21</v>
      </c>
      <c r="B897" s="7" t="s">
        <v>218</v>
      </c>
      <c r="C897" s="7" t="s">
        <v>1320</v>
      </c>
      <c r="D897" s="7" t="n">
        <v>1</v>
      </c>
      <c r="E897" s="7" t="n">
        <v>47.99</v>
      </c>
      <c r="F897" s="7" t="n">
        <v>0</v>
      </c>
      <c r="G897" s="7" t="n">
        <v>0</v>
      </c>
    </row>
    <row r="898" customFormat="false" ht="15" hidden="false" customHeight="false" outlineLevel="0" collapsed="false">
      <c r="A898" s="7" t="s">
        <v>21</v>
      </c>
      <c r="B898" s="7" t="s">
        <v>218</v>
      </c>
      <c r="C898" s="7" t="s">
        <v>1320</v>
      </c>
      <c r="D898" s="7" t="n">
        <v>5</v>
      </c>
      <c r="E898" s="7" t="n">
        <v>461.5</v>
      </c>
      <c r="F898" s="7" t="n">
        <v>0</v>
      </c>
      <c r="G898" s="7" t="n">
        <v>0</v>
      </c>
    </row>
    <row r="899" customFormat="false" ht="15" hidden="false" customHeight="false" outlineLevel="0" collapsed="false">
      <c r="A899" s="7" t="s">
        <v>21</v>
      </c>
      <c r="B899" s="7" t="s">
        <v>166</v>
      </c>
      <c r="C899" s="7" t="s">
        <v>1320</v>
      </c>
      <c r="D899" s="7" t="n">
        <v>1</v>
      </c>
      <c r="E899" s="7" t="n">
        <v>73.84</v>
      </c>
      <c r="F899" s="7" t="n">
        <v>0</v>
      </c>
      <c r="G899" s="7" t="n">
        <v>0</v>
      </c>
    </row>
    <row r="900" customFormat="false" ht="15" hidden="false" customHeight="false" outlineLevel="0" collapsed="false">
      <c r="A900" s="7" t="s">
        <v>21</v>
      </c>
      <c r="B900" s="7" t="s">
        <v>166</v>
      </c>
      <c r="C900" s="7" t="s">
        <v>1320</v>
      </c>
      <c r="D900" s="7" t="n">
        <v>2</v>
      </c>
      <c r="E900" s="7" t="n">
        <v>159.98</v>
      </c>
      <c r="F900" s="7" t="n">
        <v>0</v>
      </c>
      <c r="G900" s="7" t="n">
        <v>0</v>
      </c>
    </row>
    <row r="901" customFormat="false" ht="15" hidden="false" customHeight="false" outlineLevel="0" collapsed="false">
      <c r="A901" s="7" t="s">
        <v>21</v>
      </c>
      <c r="B901" s="7" t="s">
        <v>166</v>
      </c>
      <c r="C901" s="7" t="s">
        <v>1320</v>
      </c>
      <c r="D901" s="7" t="n">
        <v>-6</v>
      </c>
      <c r="E901" s="7" t="n">
        <v>-453.12</v>
      </c>
      <c r="F901" s="7" t="n">
        <v>0</v>
      </c>
      <c r="G901" s="7" t="n">
        <v>0</v>
      </c>
    </row>
    <row r="902" customFormat="false" ht="15" hidden="false" customHeight="false" outlineLevel="0" collapsed="false">
      <c r="A902" s="7" t="s">
        <v>21</v>
      </c>
      <c r="B902" s="7" t="s">
        <v>166</v>
      </c>
      <c r="C902" s="7" t="s">
        <v>1320</v>
      </c>
      <c r="D902" s="7" t="n">
        <v>4</v>
      </c>
      <c r="E902" s="7" t="n">
        <v>260.88</v>
      </c>
      <c r="F902" s="7" t="n">
        <v>0</v>
      </c>
      <c r="G902" s="7" t="n">
        <v>0</v>
      </c>
    </row>
    <row r="903" customFormat="false" ht="15" hidden="false" customHeight="false" outlineLevel="0" collapsed="false">
      <c r="A903" s="7" t="s">
        <v>21</v>
      </c>
      <c r="B903" s="7" t="s">
        <v>166</v>
      </c>
      <c r="C903" s="7" t="s">
        <v>1320</v>
      </c>
      <c r="D903" s="7" t="n">
        <v>49</v>
      </c>
      <c r="E903" s="7" t="n">
        <v>4285.05</v>
      </c>
      <c r="F903" s="7" t="n">
        <v>0</v>
      </c>
      <c r="G903" s="7" t="n">
        <v>0</v>
      </c>
    </row>
    <row r="904" customFormat="false" ht="15" hidden="false" customHeight="false" outlineLevel="0" collapsed="false">
      <c r="A904" s="7" t="s">
        <v>21</v>
      </c>
      <c r="B904" s="7" t="s">
        <v>166</v>
      </c>
      <c r="C904" s="7" t="s">
        <v>1320</v>
      </c>
      <c r="D904" s="7" t="n">
        <v>25</v>
      </c>
      <c r="E904" s="7" t="n">
        <v>1507.5</v>
      </c>
      <c r="F904" s="7" t="n">
        <v>0</v>
      </c>
      <c r="G904" s="7" t="n">
        <v>0</v>
      </c>
    </row>
    <row r="905" customFormat="false" ht="15" hidden="false" customHeight="false" outlineLevel="0" collapsed="false">
      <c r="A905" s="7" t="s">
        <v>21</v>
      </c>
      <c r="B905" s="7" t="s">
        <v>166</v>
      </c>
      <c r="C905" s="7" t="s">
        <v>1320</v>
      </c>
      <c r="D905" s="7" t="n">
        <v>2</v>
      </c>
      <c r="E905" s="7" t="n">
        <v>95.98</v>
      </c>
      <c r="F905" s="7" t="n">
        <v>0</v>
      </c>
      <c r="G905" s="7" t="n">
        <v>0</v>
      </c>
    </row>
    <row r="906" customFormat="false" ht="15" hidden="false" customHeight="false" outlineLevel="0" collapsed="false">
      <c r="A906" s="7" t="s">
        <v>21</v>
      </c>
      <c r="B906" s="7" t="s">
        <v>166</v>
      </c>
      <c r="C906" s="7" t="s">
        <v>1320</v>
      </c>
      <c r="D906" s="7" t="n">
        <v>-1</v>
      </c>
      <c r="E906" s="7" t="n">
        <v>-122.85</v>
      </c>
      <c r="F906" s="7" t="n">
        <v>0</v>
      </c>
      <c r="G906" s="7" t="n">
        <v>0</v>
      </c>
    </row>
    <row r="907" customFormat="false" ht="15" hidden="false" customHeight="false" outlineLevel="0" collapsed="false">
      <c r="A907" s="7" t="s">
        <v>21</v>
      </c>
      <c r="B907" s="7" t="s">
        <v>166</v>
      </c>
      <c r="C907" s="7" t="s">
        <v>1320</v>
      </c>
      <c r="D907" s="7" t="n">
        <v>5</v>
      </c>
      <c r="E907" s="7" t="n">
        <v>385.7</v>
      </c>
      <c r="F907" s="7" t="n">
        <v>0</v>
      </c>
      <c r="G907" s="7" t="n">
        <v>0</v>
      </c>
    </row>
    <row r="908" customFormat="false" ht="15" hidden="false" customHeight="false" outlineLevel="0" collapsed="false">
      <c r="A908" s="7" t="s">
        <v>21</v>
      </c>
      <c r="B908" s="7" t="s">
        <v>166</v>
      </c>
      <c r="C908" s="7" t="s">
        <v>1320</v>
      </c>
      <c r="D908" s="7" t="n">
        <v>177</v>
      </c>
      <c r="E908" s="7" t="n">
        <v>14372.4</v>
      </c>
      <c r="F908" s="7" t="n">
        <v>0</v>
      </c>
      <c r="G908" s="7" t="n">
        <v>0</v>
      </c>
    </row>
    <row r="909" customFormat="false" ht="15" hidden="false" customHeight="false" outlineLevel="0" collapsed="false">
      <c r="A909" s="7" t="s">
        <v>21</v>
      </c>
      <c r="B909" s="7" t="s">
        <v>166</v>
      </c>
      <c r="C909" s="7" t="s">
        <v>1320</v>
      </c>
      <c r="D909" s="7" t="n">
        <v>3</v>
      </c>
      <c r="E909" s="7" t="n">
        <v>258</v>
      </c>
      <c r="F909" s="7" t="n">
        <v>0</v>
      </c>
      <c r="G909" s="7" t="n">
        <v>0</v>
      </c>
    </row>
    <row r="910" customFormat="false" ht="15" hidden="false" customHeight="false" outlineLevel="0" collapsed="false">
      <c r="A910" s="7" t="s">
        <v>21</v>
      </c>
      <c r="B910" s="7" t="s">
        <v>166</v>
      </c>
      <c r="C910" s="7" t="s">
        <v>1320</v>
      </c>
      <c r="D910" s="7" t="n">
        <v>5</v>
      </c>
      <c r="E910" s="7" t="n">
        <v>430.7</v>
      </c>
      <c r="F910" s="7" t="n">
        <v>0</v>
      </c>
      <c r="G910" s="7" t="n">
        <v>0</v>
      </c>
    </row>
    <row r="911" customFormat="false" ht="15" hidden="false" customHeight="false" outlineLevel="0" collapsed="false">
      <c r="A911" s="7" t="s">
        <v>21</v>
      </c>
      <c r="B911" s="7" t="s">
        <v>166</v>
      </c>
      <c r="C911" s="7" t="s">
        <v>1320</v>
      </c>
      <c r="D911" s="7" t="n">
        <v>14</v>
      </c>
      <c r="E911" s="7" t="n">
        <v>1292.19</v>
      </c>
      <c r="F911" s="7" t="n">
        <v>0</v>
      </c>
      <c r="G911" s="7" t="n">
        <v>0</v>
      </c>
    </row>
    <row r="912" customFormat="false" ht="15" hidden="false" customHeight="false" outlineLevel="0" collapsed="false">
      <c r="A912" s="7" t="s">
        <v>21</v>
      </c>
      <c r="B912" s="7" t="s">
        <v>166</v>
      </c>
      <c r="C912" s="7" t="s">
        <v>1320</v>
      </c>
      <c r="D912" s="7" t="n">
        <v>12</v>
      </c>
      <c r="E912" s="7" t="n">
        <v>1105.68</v>
      </c>
      <c r="F912" s="7" t="n">
        <v>0</v>
      </c>
      <c r="G912" s="7" t="n">
        <v>0</v>
      </c>
    </row>
    <row r="913" customFormat="false" ht="15" hidden="false" customHeight="false" outlineLevel="0" collapsed="false">
      <c r="A913" s="7" t="s">
        <v>21</v>
      </c>
      <c r="B913" s="7" t="s">
        <v>166</v>
      </c>
      <c r="C913" s="7" t="s">
        <v>1320</v>
      </c>
      <c r="D913" s="7" t="n">
        <v>4</v>
      </c>
      <c r="E913" s="7" t="n">
        <v>319.4</v>
      </c>
      <c r="F913" s="7" t="n">
        <v>0</v>
      </c>
      <c r="G913" s="7" t="n">
        <v>0</v>
      </c>
    </row>
    <row r="914" customFormat="false" ht="15" hidden="false" customHeight="false" outlineLevel="0" collapsed="false">
      <c r="A914" s="7" t="s">
        <v>21</v>
      </c>
      <c r="B914" s="7" t="s">
        <v>243</v>
      </c>
      <c r="C914" s="7" t="s">
        <v>1321</v>
      </c>
      <c r="D914" s="7" t="n">
        <v>2</v>
      </c>
      <c r="E914" s="7" t="n">
        <v>101.54</v>
      </c>
      <c r="F914" s="7" t="n">
        <v>0</v>
      </c>
      <c r="G914" s="7" t="n">
        <v>0</v>
      </c>
    </row>
    <row r="915" customFormat="false" ht="15" hidden="false" customHeight="false" outlineLevel="0" collapsed="false">
      <c r="A915" s="7" t="s">
        <v>21</v>
      </c>
      <c r="B915" s="7" t="s">
        <v>243</v>
      </c>
      <c r="C915" s="7" t="s">
        <v>1321</v>
      </c>
      <c r="D915" s="7" t="n">
        <v>68</v>
      </c>
      <c r="E915" s="7" t="n">
        <v>3707.51</v>
      </c>
      <c r="F915" s="7" t="n">
        <v>0</v>
      </c>
      <c r="G915" s="7" t="n">
        <v>0</v>
      </c>
    </row>
    <row r="916" customFormat="false" ht="15" hidden="false" customHeight="false" outlineLevel="0" collapsed="false">
      <c r="A916" s="7" t="s">
        <v>21</v>
      </c>
      <c r="B916" s="7" t="s">
        <v>243</v>
      </c>
      <c r="C916" s="7" t="s">
        <v>1321</v>
      </c>
      <c r="D916" s="7" t="n">
        <v>15</v>
      </c>
      <c r="E916" s="7" t="n">
        <v>669.75</v>
      </c>
      <c r="F916" s="7" t="n">
        <v>0</v>
      </c>
      <c r="G916" s="7" t="n">
        <v>0</v>
      </c>
    </row>
    <row r="917" customFormat="false" ht="15" hidden="false" customHeight="false" outlineLevel="0" collapsed="false">
      <c r="A917" s="7" t="s">
        <v>21</v>
      </c>
      <c r="B917" s="7" t="s">
        <v>243</v>
      </c>
      <c r="C917" s="7" t="s">
        <v>1321</v>
      </c>
      <c r="D917" s="7" t="n">
        <v>13</v>
      </c>
      <c r="E917" s="7" t="n">
        <v>685.97</v>
      </c>
      <c r="F917" s="7" t="n">
        <v>0</v>
      </c>
      <c r="G917" s="7" t="n">
        <v>0</v>
      </c>
    </row>
    <row r="918" customFormat="false" ht="15" hidden="false" customHeight="false" outlineLevel="0" collapsed="false">
      <c r="A918" s="7" t="s">
        <v>21</v>
      </c>
      <c r="B918" s="7" t="s">
        <v>243</v>
      </c>
      <c r="C918" s="7" t="s">
        <v>1321</v>
      </c>
      <c r="D918" s="7" t="n">
        <v>9</v>
      </c>
      <c r="E918" s="7" t="n">
        <v>527.2</v>
      </c>
      <c r="F918" s="7" t="n">
        <v>0</v>
      </c>
      <c r="G918" s="7" t="n">
        <v>0</v>
      </c>
    </row>
    <row r="919" customFormat="false" ht="15" hidden="false" customHeight="false" outlineLevel="0" collapsed="false">
      <c r="A919" s="7" t="s">
        <v>21</v>
      </c>
      <c r="B919" s="7" t="s">
        <v>243</v>
      </c>
      <c r="C919" s="7" t="s">
        <v>1321</v>
      </c>
      <c r="D919" s="7" t="n">
        <v>2</v>
      </c>
      <c r="E919" s="7" t="n">
        <v>97.42</v>
      </c>
      <c r="F919" s="7" t="n">
        <v>0</v>
      </c>
      <c r="G919" s="7" t="n">
        <v>0</v>
      </c>
    </row>
    <row r="920" customFormat="false" ht="15" hidden="false" customHeight="false" outlineLevel="0" collapsed="false">
      <c r="A920" s="7" t="s">
        <v>21</v>
      </c>
      <c r="B920" s="7" t="s">
        <v>243</v>
      </c>
      <c r="C920" s="7" t="s">
        <v>1321</v>
      </c>
      <c r="D920" s="7" t="n">
        <v>2</v>
      </c>
      <c r="E920" s="7" t="n">
        <v>90</v>
      </c>
      <c r="F920" s="7" t="n">
        <v>0</v>
      </c>
      <c r="G920" s="7" t="n">
        <v>0</v>
      </c>
    </row>
    <row r="921" customFormat="false" ht="15" hidden="false" customHeight="false" outlineLevel="0" collapsed="false">
      <c r="A921" s="7" t="s">
        <v>21</v>
      </c>
      <c r="B921" s="7" t="s">
        <v>243</v>
      </c>
      <c r="C921" s="7" t="s">
        <v>1321</v>
      </c>
      <c r="D921" s="7" t="n">
        <v>25</v>
      </c>
      <c r="E921" s="7" t="n">
        <v>1522.19</v>
      </c>
      <c r="F921" s="7" t="n">
        <v>0</v>
      </c>
      <c r="G921" s="7" t="n">
        <v>0</v>
      </c>
    </row>
    <row r="922" customFormat="false" ht="15" hidden="false" customHeight="false" outlineLevel="0" collapsed="false">
      <c r="A922" s="7" t="s">
        <v>21</v>
      </c>
      <c r="B922" s="7" t="s">
        <v>243</v>
      </c>
      <c r="C922" s="7" t="s">
        <v>1321</v>
      </c>
      <c r="D922" s="7" t="n">
        <v>2</v>
      </c>
      <c r="E922" s="7" t="n">
        <v>109.34</v>
      </c>
      <c r="F922" s="7" t="n">
        <v>0</v>
      </c>
      <c r="G922" s="7" t="n">
        <v>0</v>
      </c>
    </row>
    <row r="923" customFormat="false" ht="15" hidden="false" customHeight="false" outlineLevel="0" collapsed="false">
      <c r="A923" s="7" t="s">
        <v>21</v>
      </c>
      <c r="B923" s="7" t="s">
        <v>243</v>
      </c>
      <c r="C923" s="7" t="s">
        <v>1321</v>
      </c>
      <c r="D923" s="7" t="n">
        <v>4</v>
      </c>
      <c r="E923" s="7" t="n">
        <v>181.84</v>
      </c>
      <c r="F923" s="7" t="n">
        <v>0</v>
      </c>
      <c r="G923" s="7" t="n">
        <v>0</v>
      </c>
    </row>
    <row r="924" customFormat="false" ht="15" hidden="false" customHeight="false" outlineLevel="0" collapsed="false">
      <c r="A924" s="7" t="s">
        <v>21</v>
      </c>
      <c r="B924" s="7" t="s">
        <v>243</v>
      </c>
      <c r="C924" s="7" t="s">
        <v>1321</v>
      </c>
      <c r="D924" s="7" t="n">
        <v>7</v>
      </c>
      <c r="E924" s="7" t="n">
        <v>352.31</v>
      </c>
      <c r="F924" s="7" t="n">
        <v>0</v>
      </c>
      <c r="G924" s="7" t="n">
        <v>0</v>
      </c>
    </row>
    <row r="925" customFormat="false" ht="15" hidden="false" customHeight="false" outlineLevel="0" collapsed="false">
      <c r="A925" s="7" t="s">
        <v>21</v>
      </c>
      <c r="B925" s="7" t="s">
        <v>243</v>
      </c>
      <c r="C925" s="7" t="s">
        <v>1321</v>
      </c>
      <c r="D925" s="7" t="n">
        <v>-4</v>
      </c>
      <c r="E925" s="7" t="n">
        <v>-218.08</v>
      </c>
      <c r="F925" s="7" t="n">
        <v>0</v>
      </c>
      <c r="G925" s="7" t="n">
        <v>0</v>
      </c>
    </row>
    <row r="926" customFormat="false" ht="15" hidden="false" customHeight="false" outlineLevel="0" collapsed="false">
      <c r="A926" s="7" t="s">
        <v>21</v>
      </c>
      <c r="B926" s="7" t="s">
        <v>243</v>
      </c>
      <c r="C926" s="7" t="s">
        <v>1321</v>
      </c>
      <c r="D926" s="7" t="n">
        <v>6</v>
      </c>
      <c r="E926" s="7" t="n">
        <v>340.96</v>
      </c>
      <c r="F926" s="7" t="n">
        <v>0</v>
      </c>
      <c r="G926" s="7" t="n">
        <v>0</v>
      </c>
    </row>
    <row r="927" customFormat="false" ht="15" hidden="false" customHeight="false" outlineLevel="0" collapsed="false">
      <c r="A927" s="7" t="s">
        <v>21</v>
      </c>
      <c r="B927" s="7" t="s">
        <v>239</v>
      </c>
      <c r="C927" s="7" t="s">
        <v>1321</v>
      </c>
      <c r="D927" s="7" t="n">
        <v>6</v>
      </c>
      <c r="E927" s="7" t="n">
        <v>340.96</v>
      </c>
      <c r="F927" s="7" t="n">
        <v>0</v>
      </c>
      <c r="G927" s="7" t="n">
        <v>0</v>
      </c>
    </row>
    <row r="928" customFormat="false" ht="15" hidden="false" customHeight="false" outlineLevel="0" collapsed="false">
      <c r="A928" s="7" t="s">
        <v>21</v>
      </c>
      <c r="B928" s="7" t="s">
        <v>239</v>
      </c>
      <c r="C928" s="7" t="s">
        <v>1321</v>
      </c>
      <c r="D928" s="7" t="n">
        <v>13</v>
      </c>
      <c r="E928" s="7" t="n">
        <v>761.52</v>
      </c>
      <c r="F928" s="7" t="n">
        <v>0</v>
      </c>
      <c r="G928" s="7" t="n">
        <v>0</v>
      </c>
    </row>
    <row r="929" customFormat="false" ht="15" hidden="false" customHeight="false" outlineLevel="0" collapsed="false">
      <c r="A929" s="7" t="s">
        <v>21</v>
      </c>
      <c r="B929" s="7" t="s">
        <v>239</v>
      </c>
      <c r="C929" s="7" t="s">
        <v>1321</v>
      </c>
      <c r="D929" s="7" t="n">
        <v>-3</v>
      </c>
      <c r="E929" s="7" t="n">
        <v>-163.56</v>
      </c>
      <c r="F929" s="7" t="n">
        <v>0</v>
      </c>
      <c r="G929" s="7" t="n">
        <v>0</v>
      </c>
    </row>
    <row r="930" customFormat="false" ht="15" hidden="false" customHeight="false" outlineLevel="0" collapsed="false">
      <c r="A930" s="7" t="s">
        <v>21</v>
      </c>
      <c r="B930" s="7" t="s">
        <v>239</v>
      </c>
      <c r="C930" s="7" t="s">
        <v>1321</v>
      </c>
      <c r="D930" s="7" t="n">
        <v>4</v>
      </c>
      <c r="E930" s="7" t="n">
        <v>181.84</v>
      </c>
      <c r="F930" s="7" t="n">
        <v>0</v>
      </c>
      <c r="G930" s="7" t="n">
        <v>0</v>
      </c>
    </row>
    <row r="931" customFormat="false" ht="15" hidden="false" customHeight="false" outlineLevel="0" collapsed="false">
      <c r="A931" s="7" t="s">
        <v>21</v>
      </c>
      <c r="B931" s="7" t="s">
        <v>239</v>
      </c>
      <c r="C931" s="7" t="s">
        <v>1321</v>
      </c>
      <c r="D931" s="7" t="n">
        <v>2</v>
      </c>
      <c r="E931" s="7" t="n">
        <v>101.53</v>
      </c>
      <c r="F931" s="7" t="n">
        <v>0</v>
      </c>
      <c r="G931" s="7" t="n">
        <v>0</v>
      </c>
    </row>
    <row r="932" customFormat="false" ht="15" hidden="false" customHeight="false" outlineLevel="0" collapsed="false">
      <c r="A932" s="7" t="s">
        <v>21</v>
      </c>
      <c r="B932" s="7" t="s">
        <v>239</v>
      </c>
      <c r="C932" s="7" t="s">
        <v>1321</v>
      </c>
      <c r="D932" s="7" t="n">
        <v>72</v>
      </c>
      <c r="E932" s="7" t="n">
        <v>3925.55</v>
      </c>
      <c r="F932" s="7" t="n">
        <v>0</v>
      </c>
      <c r="G932" s="7" t="n">
        <v>0</v>
      </c>
    </row>
    <row r="933" customFormat="false" ht="15" hidden="false" customHeight="false" outlineLevel="0" collapsed="false">
      <c r="A933" s="7" t="s">
        <v>21</v>
      </c>
      <c r="B933" s="7" t="s">
        <v>239</v>
      </c>
      <c r="C933" s="7" t="s">
        <v>1321</v>
      </c>
      <c r="D933" s="7" t="n">
        <v>27</v>
      </c>
      <c r="E933" s="7" t="n">
        <v>1643.99</v>
      </c>
      <c r="F933" s="7" t="n">
        <v>0</v>
      </c>
      <c r="G933" s="7" t="n">
        <v>0</v>
      </c>
    </row>
    <row r="934" customFormat="false" ht="15" hidden="false" customHeight="false" outlineLevel="0" collapsed="false">
      <c r="A934" s="7" t="s">
        <v>21</v>
      </c>
      <c r="B934" s="7" t="s">
        <v>239</v>
      </c>
      <c r="C934" s="7" t="s">
        <v>1321</v>
      </c>
      <c r="D934" s="7" t="n">
        <v>4</v>
      </c>
      <c r="E934" s="7" t="n">
        <v>201.32</v>
      </c>
      <c r="F934" s="7" t="n">
        <v>0</v>
      </c>
      <c r="G934" s="7" t="n">
        <v>0</v>
      </c>
    </row>
    <row r="935" customFormat="false" ht="15" hidden="false" customHeight="false" outlineLevel="0" collapsed="false">
      <c r="A935" s="7" t="s">
        <v>21</v>
      </c>
      <c r="B935" s="7" t="s">
        <v>239</v>
      </c>
      <c r="C935" s="7" t="s">
        <v>1321</v>
      </c>
      <c r="D935" s="7" t="n">
        <v>23</v>
      </c>
      <c r="E935" s="7" t="n">
        <v>1026.95</v>
      </c>
      <c r="F935" s="7" t="n">
        <v>0</v>
      </c>
      <c r="G935" s="7" t="n">
        <v>0</v>
      </c>
    </row>
    <row r="936" customFormat="false" ht="15" hidden="false" customHeight="false" outlineLevel="0" collapsed="false">
      <c r="A936" s="7" t="s">
        <v>21</v>
      </c>
      <c r="B936" s="7" t="s">
        <v>239</v>
      </c>
      <c r="C936" s="7" t="s">
        <v>1321</v>
      </c>
      <c r="D936" s="7" t="n">
        <v>3</v>
      </c>
      <c r="E936" s="7" t="n">
        <v>158.3</v>
      </c>
      <c r="F936" s="7" t="n">
        <v>0</v>
      </c>
      <c r="G936" s="7" t="n">
        <v>0</v>
      </c>
    </row>
    <row r="937" customFormat="false" ht="15" hidden="false" customHeight="false" outlineLevel="0" collapsed="false">
      <c r="A937" s="7" t="s">
        <v>21</v>
      </c>
      <c r="B937" s="7" t="s">
        <v>239</v>
      </c>
      <c r="C937" s="7" t="s">
        <v>1321</v>
      </c>
      <c r="D937" s="7" t="n">
        <v>1</v>
      </c>
      <c r="E937" s="7" t="n">
        <v>77.89</v>
      </c>
      <c r="F937" s="7" t="n">
        <v>0</v>
      </c>
      <c r="G937" s="7" t="n">
        <v>0</v>
      </c>
    </row>
    <row r="938" customFormat="false" ht="15" hidden="false" customHeight="false" outlineLevel="0" collapsed="false">
      <c r="A938" s="7" t="s">
        <v>21</v>
      </c>
      <c r="B938" s="7" t="s">
        <v>239</v>
      </c>
      <c r="C938" s="7" t="s">
        <v>1321</v>
      </c>
      <c r="D938" s="7" t="n">
        <v>1</v>
      </c>
      <c r="E938" s="7" t="n">
        <v>58.45</v>
      </c>
      <c r="F938" s="7" t="n">
        <v>0</v>
      </c>
      <c r="G938" s="7" t="n">
        <v>0</v>
      </c>
    </row>
    <row r="939" customFormat="false" ht="15" hidden="false" customHeight="false" outlineLevel="0" collapsed="false">
      <c r="A939" s="7" t="s">
        <v>21</v>
      </c>
      <c r="B939" s="7" t="s">
        <v>239</v>
      </c>
      <c r="C939" s="7" t="s">
        <v>1321</v>
      </c>
      <c r="D939" s="7" t="n">
        <v>1</v>
      </c>
      <c r="E939" s="7" t="n">
        <v>54.67</v>
      </c>
      <c r="F939" s="7" t="n">
        <v>0</v>
      </c>
      <c r="G939" s="7" t="n">
        <v>0</v>
      </c>
    </row>
    <row r="940" customFormat="false" ht="15" hidden="false" customHeight="false" outlineLevel="0" collapsed="false">
      <c r="A940" s="7" t="s">
        <v>21</v>
      </c>
      <c r="B940" s="7" t="s">
        <v>506</v>
      </c>
      <c r="C940" s="7" t="s">
        <v>1321</v>
      </c>
      <c r="D940" s="7" t="n">
        <v>-3</v>
      </c>
      <c r="E940" s="7" t="n">
        <v>-163.56</v>
      </c>
      <c r="F940" s="7" t="n">
        <v>0</v>
      </c>
      <c r="G940" s="7" t="n">
        <v>0</v>
      </c>
    </row>
    <row r="941" customFormat="false" ht="15" hidden="false" customHeight="false" outlineLevel="0" collapsed="false">
      <c r="A941" s="7" t="s">
        <v>21</v>
      </c>
      <c r="B941" s="7" t="s">
        <v>506</v>
      </c>
      <c r="C941" s="7" t="s">
        <v>1321</v>
      </c>
      <c r="D941" s="7" t="n">
        <v>-3</v>
      </c>
      <c r="E941" s="7" t="n">
        <v>-144.3</v>
      </c>
      <c r="F941" s="7" t="n">
        <v>0</v>
      </c>
      <c r="G941" s="7" t="n">
        <v>0</v>
      </c>
    </row>
    <row r="942" customFormat="false" ht="15" hidden="false" customHeight="false" outlineLevel="0" collapsed="false">
      <c r="A942" s="7" t="s">
        <v>21</v>
      </c>
      <c r="B942" s="7" t="s">
        <v>506</v>
      </c>
      <c r="C942" s="7" t="s">
        <v>1321</v>
      </c>
      <c r="D942" s="7" t="n">
        <v>-2</v>
      </c>
      <c r="E942" s="7" t="n">
        <v>-101.26</v>
      </c>
      <c r="F942" s="7" t="n">
        <v>0</v>
      </c>
      <c r="G942" s="7" t="n">
        <v>0</v>
      </c>
    </row>
    <row r="943" customFormat="false" ht="15" hidden="false" customHeight="false" outlineLevel="0" collapsed="false">
      <c r="A943" s="7" t="s">
        <v>21</v>
      </c>
      <c r="B943" s="7" t="s">
        <v>506</v>
      </c>
      <c r="C943" s="7" t="s">
        <v>1321</v>
      </c>
      <c r="D943" s="7" t="n">
        <v>3</v>
      </c>
      <c r="E943" s="7" t="n">
        <v>163.56</v>
      </c>
      <c r="F943" s="7" t="n">
        <v>0</v>
      </c>
      <c r="G943" s="7" t="n">
        <v>0</v>
      </c>
    </row>
    <row r="944" customFormat="false" ht="15" hidden="false" customHeight="false" outlineLevel="0" collapsed="false">
      <c r="A944" s="7" t="s">
        <v>21</v>
      </c>
      <c r="B944" s="7" t="s">
        <v>132</v>
      </c>
      <c r="C944" s="7" t="s">
        <v>1322</v>
      </c>
      <c r="D944" s="7" t="n">
        <v>52</v>
      </c>
      <c r="E944" s="7" t="n">
        <v>907.83</v>
      </c>
      <c r="F944" s="7" t="n">
        <v>0</v>
      </c>
      <c r="G944" s="7" t="n">
        <v>0</v>
      </c>
    </row>
    <row r="945" customFormat="false" ht="15" hidden="false" customHeight="false" outlineLevel="0" collapsed="false">
      <c r="A945" s="7" t="s">
        <v>21</v>
      </c>
      <c r="B945" s="7" t="s">
        <v>132</v>
      </c>
      <c r="C945" s="7" t="s">
        <v>1322</v>
      </c>
      <c r="D945" s="7" t="n">
        <v>-6</v>
      </c>
      <c r="E945" s="7" t="n">
        <v>-80.04</v>
      </c>
      <c r="F945" s="7" t="n">
        <v>0</v>
      </c>
      <c r="G945" s="7" t="n">
        <v>0</v>
      </c>
    </row>
    <row r="946" customFormat="false" ht="15" hidden="false" customHeight="false" outlineLevel="0" collapsed="false">
      <c r="A946" s="7" t="s">
        <v>21</v>
      </c>
      <c r="B946" s="7" t="s">
        <v>132</v>
      </c>
      <c r="C946" s="7" t="s">
        <v>1322</v>
      </c>
      <c r="D946" s="7" t="n">
        <v>-4</v>
      </c>
      <c r="E946" s="7" t="n">
        <v>-76.24</v>
      </c>
      <c r="F946" s="7" t="n">
        <v>0</v>
      </c>
      <c r="G946" s="7" t="n">
        <v>0</v>
      </c>
    </row>
    <row r="947" customFormat="false" ht="15" hidden="false" customHeight="false" outlineLevel="0" collapsed="false">
      <c r="A947" s="7" t="s">
        <v>21</v>
      </c>
      <c r="B947" s="7" t="s">
        <v>132</v>
      </c>
      <c r="C947" s="7" t="s">
        <v>1322</v>
      </c>
      <c r="D947" s="7" t="n">
        <v>168</v>
      </c>
      <c r="E947" s="7" t="n">
        <v>3142.62</v>
      </c>
      <c r="F947" s="7" t="n">
        <v>0</v>
      </c>
      <c r="G947" s="7" t="n">
        <v>0</v>
      </c>
    </row>
    <row r="948" customFormat="false" ht="15" hidden="false" customHeight="false" outlineLevel="0" collapsed="false">
      <c r="A948" s="7" t="s">
        <v>21</v>
      </c>
      <c r="B948" s="7" t="s">
        <v>132</v>
      </c>
      <c r="C948" s="7" t="s">
        <v>1322</v>
      </c>
      <c r="D948" s="7" t="n">
        <v>1904</v>
      </c>
      <c r="E948" s="7" t="n">
        <v>23590.56</v>
      </c>
      <c r="F948" s="7" t="n">
        <v>0</v>
      </c>
      <c r="G948" s="7" t="n">
        <v>0</v>
      </c>
    </row>
    <row r="949" customFormat="false" ht="15" hidden="false" customHeight="false" outlineLevel="0" collapsed="false">
      <c r="A949" s="7" t="s">
        <v>21</v>
      </c>
      <c r="B949" s="7" t="s">
        <v>132</v>
      </c>
      <c r="C949" s="7" t="s">
        <v>1322</v>
      </c>
      <c r="D949" s="7" t="n">
        <v>3</v>
      </c>
      <c r="E949" s="7" t="n">
        <v>41.17</v>
      </c>
      <c r="F949" s="7" t="n">
        <v>0</v>
      </c>
      <c r="G949" s="7" t="n">
        <v>0</v>
      </c>
    </row>
    <row r="950" customFormat="false" ht="15" hidden="false" customHeight="false" outlineLevel="0" collapsed="false">
      <c r="A950" s="7" t="s">
        <v>21</v>
      </c>
      <c r="B950" s="7" t="s">
        <v>132</v>
      </c>
      <c r="C950" s="7" t="s">
        <v>1322</v>
      </c>
      <c r="D950" s="7" t="n">
        <v>5</v>
      </c>
      <c r="E950" s="7" t="n">
        <v>57.18</v>
      </c>
      <c r="F950" s="7" t="n">
        <v>0</v>
      </c>
      <c r="G950" s="7" t="n">
        <v>0</v>
      </c>
    </row>
    <row r="951" customFormat="false" ht="15" hidden="false" customHeight="false" outlineLevel="0" collapsed="false">
      <c r="A951" s="7" t="s">
        <v>21</v>
      </c>
      <c r="B951" s="7" t="s">
        <v>132</v>
      </c>
      <c r="C951" s="7" t="s">
        <v>1322</v>
      </c>
      <c r="D951" s="7" t="n">
        <v>353</v>
      </c>
      <c r="E951" s="7" t="n">
        <v>4709.62</v>
      </c>
      <c r="F951" s="7" t="n">
        <v>0</v>
      </c>
      <c r="G951" s="7" t="n">
        <v>0</v>
      </c>
    </row>
    <row r="952" customFormat="false" ht="15" hidden="false" customHeight="false" outlineLevel="0" collapsed="false">
      <c r="A952" s="7" t="s">
        <v>21</v>
      </c>
      <c r="B952" s="7" t="s">
        <v>132</v>
      </c>
      <c r="C952" s="7" t="s">
        <v>1322</v>
      </c>
      <c r="D952" s="7" t="n">
        <v>5</v>
      </c>
      <c r="E952" s="7" t="n">
        <v>74.82</v>
      </c>
      <c r="F952" s="7" t="n">
        <v>0</v>
      </c>
      <c r="G952" s="7" t="n">
        <v>0</v>
      </c>
    </row>
    <row r="953" customFormat="false" ht="15" hidden="false" customHeight="false" outlineLevel="0" collapsed="false">
      <c r="A953" s="7" t="s">
        <v>21</v>
      </c>
      <c r="B953" s="7" t="s">
        <v>132</v>
      </c>
      <c r="C953" s="7" t="s">
        <v>1322</v>
      </c>
      <c r="D953" s="7" t="n">
        <v>52</v>
      </c>
      <c r="E953" s="7" t="n">
        <v>842.94</v>
      </c>
      <c r="F953" s="7" t="n">
        <v>0</v>
      </c>
      <c r="G953" s="7" t="n">
        <v>0</v>
      </c>
    </row>
    <row r="954" customFormat="false" ht="15" hidden="false" customHeight="false" outlineLevel="0" collapsed="false">
      <c r="A954" s="7" t="s">
        <v>21</v>
      </c>
      <c r="B954" s="7" t="s">
        <v>132</v>
      </c>
      <c r="C954" s="7" t="s">
        <v>1322</v>
      </c>
      <c r="D954" s="7" t="n">
        <v>40</v>
      </c>
      <c r="E954" s="7" t="n">
        <v>571.83</v>
      </c>
      <c r="F954" s="7" t="n">
        <v>0</v>
      </c>
      <c r="G954" s="7" t="n">
        <v>0</v>
      </c>
    </row>
    <row r="955" customFormat="false" ht="15" hidden="false" customHeight="false" outlineLevel="0" collapsed="false">
      <c r="A955" s="7" t="s">
        <v>21</v>
      </c>
      <c r="B955" s="7" t="s">
        <v>132</v>
      </c>
      <c r="C955" s="7" t="s">
        <v>1322</v>
      </c>
      <c r="D955" s="7" t="n">
        <v>8</v>
      </c>
      <c r="E955" s="7" t="n">
        <v>121.71</v>
      </c>
      <c r="F955" s="7" t="n">
        <v>0</v>
      </c>
      <c r="G955" s="7" t="n">
        <v>0</v>
      </c>
    </row>
    <row r="956" customFormat="false" ht="15" hidden="false" customHeight="false" outlineLevel="0" collapsed="false">
      <c r="A956" s="7" t="s">
        <v>21</v>
      </c>
      <c r="B956" s="7" t="s">
        <v>132</v>
      </c>
      <c r="C956" s="7" t="s">
        <v>1322</v>
      </c>
      <c r="D956" s="7" t="n">
        <v>27</v>
      </c>
      <c r="E956" s="7" t="n">
        <v>334.51</v>
      </c>
      <c r="F956" s="7" t="n">
        <v>0</v>
      </c>
      <c r="G956" s="7" t="n">
        <v>0</v>
      </c>
    </row>
    <row r="957" customFormat="false" ht="15" hidden="false" customHeight="false" outlineLevel="0" collapsed="false">
      <c r="A957" s="7" t="s">
        <v>21</v>
      </c>
      <c r="B957" s="7" t="s">
        <v>132</v>
      </c>
      <c r="C957" s="7" t="s">
        <v>1322</v>
      </c>
      <c r="D957" s="7" t="n">
        <v>2</v>
      </c>
      <c r="E957" s="7" t="n">
        <v>35.92</v>
      </c>
      <c r="F957" s="7" t="n">
        <v>0</v>
      </c>
      <c r="G957" s="7" t="n">
        <v>0</v>
      </c>
    </row>
    <row r="958" customFormat="false" ht="15" hidden="false" customHeight="false" outlineLevel="0" collapsed="false">
      <c r="A958" s="7" t="s">
        <v>21</v>
      </c>
      <c r="B958" s="7" t="s">
        <v>132</v>
      </c>
      <c r="C958" s="7" t="s">
        <v>1322</v>
      </c>
      <c r="D958" s="7" t="n">
        <v>53</v>
      </c>
      <c r="E958" s="7" t="n">
        <v>623.81</v>
      </c>
      <c r="F958" s="7" t="n">
        <v>0</v>
      </c>
      <c r="G958" s="7" t="n">
        <v>0</v>
      </c>
    </row>
    <row r="959" customFormat="false" ht="15" hidden="false" customHeight="false" outlineLevel="0" collapsed="false">
      <c r="A959" s="7" t="s">
        <v>21</v>
      </c>
      <c r="B959" s="7" t="s">
        <v>291</v>
      </c>
      <c r="C959" s="7" t="s">
        <v>1323</v>
      </c>
      <c r="D959" s="7" t="n">
        <v>2</v>
      </c>
      <c r="E959" s="7" t="n">
        <v>35.18</v>
      </c>
      <c r="F959" s="7" t="n">
        <v>0</v>
      </c>
      <c r="G959" s="7" t="n">
        <v>0</v>
      </c>
    </row>
    <row r="960" customFormat="false" ht="15" hidden="false" customHeight="false" outlineLevel="0" collapsed="false">
      <c r="A960" s="7" t="s">
        <v>21</v>
      </c>
      <c r="B960" s="7" t="s">
        <v>291</v>
      </c>
      <c r="C960" s="7" t="s">
        <v>1323</v>
      </c>
      <c r="D960" s="7" t="n">
        <v>2</v>
      </c>
      <c r="E960" s="7" t="n">
        <v>39.62</v>
      </c>
      <c r="F960" s="7" t="n">
        <v>0</v>
      </c>
      <c r="G960" s="7" t="n">
        <v>0</v>
      </c>
    </row>
    <row r="961" customFormat="false" ht="15" hidden="false" customHeight="false" outlineLevel="0" collapsed="false">
      <c r="A961" s="7" t="s">
        <v>21</v>
      </c>
      <c r="B961" s="7" t="s">
        <v>291</v>
      </c>
      <c r="C961" s="7" t="s">
        <v>1323</v>
      </c>
      <c r="D961" s="7" t="n">
        <v>2</v>
      </c>
      <c r="E961" s="7" t="n">
        <v>36.79</v>
      </c>
      <c r="F961" s="7" t="n">
        <v>0</v>
      </c>
      <c r="G961" s="7" t="n">
        <v>0</v>
      </c>
    </row>
    <row r="962" customFormat="false" ht="15" hidden="false" customHeight="false" outlineLevel="0" collapsed="false">
      <c r="A962" s="7" t="s">
        <v>21</v>
      </c>
      <c r="B962" s="7" t="s">
        <v>291</v>
      </c>
      <c r="C962" s="7" t="s">
        <v>1323</v>
      </c>
      <c r="D962" s="7" t="n">
        <v>17</v>
      </c>
      <c r="E962" s="7" t="n">
        <v>320.11</v>
      </c>
      <c r="F962" s="7" t="n">
        <v>0</v>
      </c>
      <c r="G962" s="7" t="n">
        <v>0</v>
      </c>
    </row>
    <row r="963" customFormat="false" ht="15" hidden="false" customHeight="false" outlineLevel="0" collapsed="false">
      <c r="A963" s="7" t="s">
        <v>21</v>
      </c>
      <c r="B963" s="7" t="s">
        <v>291</v>
      </c>
      <c r="C963" s="7" t="s">
        <v>1323</v>
      </c>
      <c r="D963" s="7" t="n">
        <v>-3</v>
      </c>
      <c r="E963" s="7" t="n">
        <v>-64.02</v>
      </c>
      <c r="F963" s="7" t="n">
        <v>0</v>
      </c>
      <c r="G963" s="7" t="n">
        <v>0</v>
      </c>
    </row>
    <row r="964" customFormat="false" ht="15" hidden="false" customHeight="false" outlineLevel="0" collapsed="false">
      <c r="A964" s="7" t="s">
        <v>21</v>
      </c>
      <c r="B964" s="7" t="s">
        <v>291</v>
      </c>
      <c r="C964" s="7" t="s">
        <v>1323</v>
      </c>
      <c r="D964" s="7" t="n">
        <v>-1</v>
      </c>
      <c r="E964" s="7" t="n">
        <v>-18.39</v>
      </c>
      <c r="F964" s="7" t="n">
        <v>0</v>
      </c>
      <c r="G964" s="7" t="n">
        <v>0</v>
      </c>
    </row>
    <row r="965" customFormat="false" ht="15" hidden="false" customHeight="false" outlineLevel="0" collapsed="false">
      <c r="A965" s="7" t="s">
        <v>21</v>
      </c>
      <c r="B965" s="7" t="s">
        <v>291</v>
      </c>
      <c r="C965" s="7" t="s">
        <v>1323</v>
      </c>
      <c r="D965" s="7" t="n">
        <v>16</v>
      </c>
      <c r="E965" s="7" t="n">
        <v>328.27</v>
      </c>
      <c r="F965" s="7" t="n">
        <v>0</v>
      </c>
      <c r="G965" s="7" t="n">
        <v>0</v>
      </c>
    </row>
    <row r="966" customFormat="false" ht="15" hidden="false" customHeight="false" outlineLevel="0" collapsed="false">
      <c r="A966" s="7" t="s">
        <v>21</v>
      </c>
      <c r="B966" s="7" t="s">
        <v>291</v>
      </c>
      <c r="C966" s="7" t="s">
        <v>1323</v>
      </c>
      <c r="D966" s="7" t="n">
        <v>-2</v>
      </c>
      <c r="E966" s="7" t="n">
        <v>-45.74</v>
      </c>
      <c r="F966" s="7" t="n">
        <v>0</v>
      </c>
      <c r="G966" s="7" t="n">
        <v>0</v>
      </c>
    </row>
    <row r="967" customFormat="false" ht="15" hidden="false" customHeight="false" outlineLevel="0" collapsed="false">
      <c r="A967" s="7" t="s">
        <v>21</v>
      </c>
      <c r="B967" s="7" t="s">
        <v>291</v>
      </c>
      <c r="C967" s="7" t="s">
        <v>1323</v>
      </c>
      <c r="D967" s="7" t="n">
        <v>39</v>
      </c>
      <c r="E967" s="7" t="n">
        <v>857.34</v>
      </c>
      <c r="F967" s="7" t="n">
        <v>0</v>
      </c>
      <c r="G967" s="7" t="n">
        <v>0</v>
      </c>
    </row>
    <row r="968" customFormat="false" ht="15" hidden="false" customHeight="false" outlineLevel="0" collapsed="false">
      <c r="A968" s="7" t="s">
        <v>21</v>
      </c>
      <c r="B968" s="7" t="s">
        <v>291</v>
      </c>
      <c r="C968" s="7" t="s">
        <v>1323</v>
      </c>
      <c r="D968" s="7" t="n">
        <v>12</v>
      </c>
      <c r="E968" s="7" t="n">
        <v>254.7</v>
      </c>
      <c r="F968" s="7" t="n">
        <v>0</v>
      </c>
      <c r="G968" s="7" t="n">
        <v>0</v>
      </c>
    </row>
    <row r="969" customFormat="false" ht="15" hidden="false" customHeight="false" outlineLevel="0" collapsed="false">
      <c r="A969" s="7" t="s">
        <v>21</v>
      </c>
      <c r="B969" s="7" t="s">
        <v>291</v>
      </c>
      <c r="C969" s="7" t="s">
        <v>1323</v>
      </c>
      <c r="D969" s="7" t="n">
        <v>12</v>
      </c>
      <c r="E969" s="7" t="n">
        <v>228.6</v>
      </c>
      <c r="F969" s="7" t="n">
        <v>0</v>
      </c>
      <c r="G969" s="7" t="n">
        <v>0</v>
      </c>
    </row>
    <row r="970" customFormat="false" ht="15" hidden="false" customHeight="false" outlineLevel="0" collapsed="false">
      <c r="A970" s="7" t="s">
        <v>21</v>
      </c>
      <c r="B970" s="7" t="s">
        <v>291</v>
      </c>
      <c r="C970" s="7" t="s">
        <v>1323</v>
      </c>
      <c r="D970" s="7" t="n">
        <v>-4</v>
      </c>
      <c r="E970" s="7" t="n">
        <v>-73.6</v>
      </c>
      <c r="F970" s="7" t="n">
        <v>0</v>
      </c>
      <c r="G970" s="7" t="n">
        <v>0</v>
      </c>
    </row>
    <row r="971" customFormat="false" ht="15" hidden="false" customHeight="false" outlineLevel="0" collapsed="false">
      <c r="A971" s="7" t="s">
        <v>21</v>
      </c>
      <c r="B971" s="7" t="s">
        <v>291</v>
      </c>
      <c r="C971" s="7" t="s">
        <v>1323</v>
      </c>
      <c r="D971" s="7" t="n">
        <v>35</v>
      </c>
      <c r="E971" s="7" t="n">
        <v>747</v>
      </c>
      <c r="F971" s="7" t="n">
        <v>0</v>
      </c>
      <c r="G971" s="7" t="n">
        <v>0</v>
      </c>
    </row>
    <row r="972" customFormat="false" ht="15" hidden="false" customHeight="false" outlineLevel="0" collapsed="false">
      <c r="A972" s="7" t="s">
        <v>21</v>
      </c>
      <c r="B972" s="7" t="s">
        <v>291</v>
      </c>
      <c r="C972" s="7" t="s">
        <v>1323</v>
      </c>
      <c r="D972" s="7" t="n">
        <v>120</v>
      </c>
      <c r="E972" s="7" t="n">
        <v>2378.4</v>
      </c>
      <c r="F972" s="7" t="n">
        <v>0</v>
      </c>
      <c r="G972" s="7" t="n">
        <v>0</v>
      </c>
    </row>
    <row r="973" customFormat="false" ht="15" hidden="false" customHeight="false" outlineLevel="0" collapsed="false">
      <c r="A973" s="7" t="s">
        <v>21</v>
      </c>
      <c r="B973" s="7" t="s">
        <v>282</v>
      </c>
      <c r="C973" s="7" t="s">
        <v>1324</v>
      </c>
      <c r="D973" s="7" t="n">
        <v>36</v>
      </c>
      <c r="E973" s="7" t="n">
        <v>792.55</v>
      </c>
      <c r="F973" s="7" t="n">
        <v>0</v>
      </c>
      <c r="G973" s="7" t="n">
        <v>0</v>
      </c>
    </row>
    <row r="974" customFormat="false" ht="15" hidden="false" customHeight="false" outlineLevel="0" collapsed="false">
      <c r="A974" s="7" t="s">
        <v>21</v>
      </c>
      <c r="B974" s="7" t="s">
        <v>282</v>
      </c>
      <c r="C974" s="7" t="s">
        <v>1324</v>
      </c>
      <c r="D974" s="7" t="n">
        <v>24</v>
      </c>
      <c r="E974" s="7" t="n">
        <v>534.41</v>
      </c>
      <c r="F974" s="7" t="n">
        <v>0</v>
      </c>
      <c r="G974" s="7" t="n">
        <v>0</v>
      </c>
    </row>
    <row r="975" customFormat="false" ht="15" hidden="false" customHeight="false" outlineLevel="0" collapsed="false">
      <c r="A975" s="7" t="s">
        <v>21</v>
      </c>
      <c r="B975" s="7" t="s">
        <v>282</v>
      </c>
      <c r="C975" s="7" t="s">
        <v>1324</v>
      </c>
      <c r="D975" s="7" t="n">
        <v>10</v>
      </c>
      <c r="E975" s="7" t="n">
        <v>201.28</v>
      </c>
      <c r="F975" s="7" t="n">
        <v>0</v>
      </c>
      <c r="G975" s="7" t="n">
        <v>0</v>
      </c>
    </row>
    <row r="976" customFormat="false" ht="15" hidden="false" customHeight="false" outlineLevel="0" collapsed="false">
      <c r="A976" s="7" t="s">
        <v>21</v>
      </c>
      <c r="B976" s="7" t="s">
        <v>282</v>
      </c>
      <c r="C976" s="7" t="s">
        <v>1324</v>
      </c>
      <c r="D976" s="7" t="n">
        <v>-4</v>
      </c>
      <c r="E976" s="7" t="n">
        <v>-81.76</v>
      </c>
      <c r="F976" s="7" t="n">
        <v>0</v>
      </c>
      <c r="G976" s="7" t="n">
        <v>0</v>
      </c>
    </row>
    <row r="977" customFormat="false" ht="15" hidden="false" customHeight="false" outlineLevel="0" collapsed="false">
      <c r="A977" s="7" t="s">
        <v>21</v>
      </c>
      <c r="B977" s="7" t="s">
        <v>282</v>
      </c>
      <c r="C977" s="7" t="s">
        <v>1324</v>
      </c>
      <c r="D977" s="7" t="n">
        <v>30</v>
      </c>
      <c r="E977" s="7" t="n">
        <v>707.63</v>
      </c>
      <c r="F977" s="7" t="n">
        <v>0</v>
      </c>
      <c r="G977" s="7" t="n">
        <v>0</v>
      </c>
    </row>
    <row r="978" customFormat="false" ht="15" hidden="false" customHeight="false" outlineLevel="0" collapsed="false">
      <c r="A978" s="7" t="s">
        <v>21</v>
      </c>
      <c r="B978" s="7" t="s">
        <v>282</v>
      </c>
      <c r="C978" s="7" t="s">
        <v>1324</v>
      </c>
      <c r="D978" s="7" t="n">
        <v>49</v>
      </c>
      <c r="E978" s="7" t="n">
        <v>1013.16</v>
      </c>
      <c r="F978" s="7" t="n">
        <v>0</v>
      </c>
      <c r="G978" s="7" t="n">
        <v>0</v>
      </c>
    </row>
    <row r="979" customFormat="false" ht="15" hidden="false" customHeight="false" outlineLevel="0" collapsed="false">
      <c r="A979" s="7" t="s">
        <v>21</v>
      </c>
      <c r="B979" s="7" t="s">
        <v>282</v>
      </c>
      <c r="C979" s="7" t="s">
        <v>1324</v>
      </c>
      <c r="D979" s="7" t="n">
        <v>9</v>
      </c>
      <c r="E979" s="7" t="n">
        <v>174.63</v>
      </c>
      <c r="F979" s="7" t="n">
        <v>0</v>
      </c>
      <c r="G979" s="7" t="n">
        <v>0</v>
      </c>
    </row>
    <row r="980" customFormat="false" ht="15" hidden="false" customHeight="false" outlineLevel="0" collapsed="false">
      <c r="A980" s="7" t="s">
        <v>21</v>
      </c>
      <c r="B980" s="7" t="s">
        <v>282</v>
      </c>
      <c r="C980" s="7" t="s">
        <v>1324</v>
      </c>
      <c r="D980" s="7" t="n">
        <v>6</v>
      </c>
      <c r="E980" s="7" t="n">
        <v>122.66</v>
      </c>
      <c r="F980" s="7" t="n">
        <v>0</v>
      </c>
      <c r="G980" s="7" t="n">
        <v>0</v>
      </c>
    </row>
    <row r="981" customFormat="false" ht="15" hidden="false" customHeight="false" outlineLevel="0" collapsed="false">
      <c r="A981" s="7" t="s">
        <v>21</v>
      </c>
      <c r="B981" s="7" t="s">
        <v>282</v>
      </c>
      <c r="C981" s="7" t="s">
        <v>1324</v>
      </c>
      <c r="D981" s="7" t="n">
        <v>71</v>
      </c>
      <c r="E981" s="7" t="n">
        <v>1693.95</v>
      </c>
      <c r="F981" s="7" t="n">
        <v>0</v>
      </c>
      <c r="G981" s="7" t="n">
        <v>0</v>
      </c>
    </row>
    <row r="982" customFormat="false" ht="15" hidden="false" customHeight="false" outlineLevel="0" collapsed="false">
      <c r="A982" s="7" t="s">
        <v>21</v>
      </c>
      <c r="B982" s="7" t="s">
        <v>523</v>
      </c>
      <c r="C982" s="7" t="s">
        <v>1325</v>
      </c>
      <c r="D982" s="7" t="n">
        <v>1</v>
      </c>
      <c r="E982" s="7" t="n">
        <v>198.57</v>
      </c>
      <c r="F982" s="7" t="n">
        <v>0</v>
      </c>
      <c r="G982" s="7" t="n">
        <v>0</v>
      </c>
    </row>
    <row r="983" customFormat="false" ht="15" hidden="false" customHeight="false" outlineLevel="0" collapsed="false">
      <c r="A983" s="7" t="s">
        <v>21</v>
      </c>
      <c r="B983" s="7" t="s">
        <v>168</v>
      </c>
      <c r="C983" s="7" t="s">
        <v>1326</v>
      </c>
      <c r="D983" s="7" t="n">
        <v>-2</v>
      </c>
      <c r="E983" s="7" t="n">
        <v>-37.72</v>
      </c>
      <c r="F983" s="7" t="n">
        <v>0</v>
      </c>
      <c r="G983" s="7" t="n">
        <v>0</v>
      </c>
    </row>
    <row r="984" customFormat="false" ht="15" hidden="false" customHeight="false" outlineLevel="0" collapsed="false">
      <c r="A984" s="7" t="s">
        <v>21</v>
      </c>
      <c r="B984" s="7" t="s">
        <v>168</v>
      </c>
      <c r="C984" s="7" t="s">
        <v>1326</v>
      </c>
      <c r="D984" s="7" t="n">
        <v>29</v>
      </c>
      <c r="E984" s="7" t="n">
        <v>531.67</v>
      </c>
      <c r="F984" s="7" t="n">
        <v>0</v>
      </c>
      <c r="G984" s="7" t="n">
        <v>0</v>
      </c>
    </row>
    <row r="985" customFormat="false" ht="15" hidden="false" customHeight="false" outlineLevel="0" collapsed="false">
      <c r="A985" s="7" t="s">
        <v>21</v>
      </c>
      <c r="B985" s="7" t="s">
        <v>168</v>
      </c>
      <c r="C985" s="7" t="s">
        <v>1326</v>
      </c>
      <c r="D985" s="7" t="n">
        <v>98</v>
      </c>
      <c r="E985" s="7" t="n">
        <v>1878.99</v>
      </c>
      <c r="F985" s="7" t="n">
        <v>0</v>
      </c>
      <c r="G985" s="7" t="n">
        <v>0</v>
      </c>
    </row>
    <row r="986" customFormat="false" ht="15" hidden="false" customHeight="false" outlineLevel="0" collapsed="false">
      <c r="A986" s="7" t="s">
        <v>21</v>
      </c>
      <c r="B986" s="7" t="s">
        <v>168</v>
      </c>
      <c r="C986" s="7" t="s">
        <v>1326</v>
      </c>
      <c r="D986" s="7" t="n">
        <v>4</v>
      </c>
      <c r="E986" s="7" t="n">
        <v>72.24</v>
      </c>
      <c r="F986" s="7" t="n">
        <v>0</v>
      </c>
      <c r="G986" s="7" t="n">
        <v>0</v>
      </c>
    </row>
    <row r="987" customFormat="false" ht="15" hidden="false" customHeight="false" outlineLevel="0" collapsed="false">
      <c r="A987" s="7" t="s">
        <v>21</v>
      </c>
      <c r="B987" s="7" t="s">
        <v>168</v>
      </c>
      <c r="C987" s="7" t="s">
        <v>1326</v>
      </c>
      <c r="D987" s="7" t="n">
        <v>-4</v>
      </c>
      <c r="E987" s="7" t="n">
        <v>-100.6</v>
      </c>
      <c r="F987" s="7" t="n">
        <v>0</v>
      </c>
      <c r="G987" s="7" t="n">
        <v>0</v>
      </c>
    </row>
    <row r="988" customFormat="false" ht="15" hidden="false" customHeight="false" outlineLevel="0" collapsed="false">
      <c r="A988" s="7" t="s">
        <v>21</v>
      </c>
      <c r="B988" s="7" t="s">
        <v>168</v>
      </c>
      <c r="C988" s="7" t="s">
        <v>1326</v>
      </c>
      <c r="D988" s="7" t="n">
        <v>6</v>
      </c>
      <c r="E988" s="7" t="n">
        <v>105.63</v>
      </c>
      <c r="F988" s="7" t="n">
        <v>0</v>
      </c>
      <c r="G988" s="7" t="n">
        <v>0</v>
      </c>
    </row>
    <row r="989" customFormat="false" ht="15" hidden="false" customHeight="false" outlineLevel="0" collapsed="false">
      <c r="A989" s="7" t="s">
        <v>21</v>
      </c>
      <c r="B989" s="7" t="s">
        <v>168</v>
      </c>
      <c r="C989" s="7" t="s">
        <v>1326</v>
      </c>
      <c r="D989" s="7" t="n">
        <v>-4</v>
      </c>
      <c r="E989" s="7" t="n">
        <v>-76.68</v>
      </c>
      <c r="F989" s="7" t="n">
        <v>0</v>
      </c>
      <c r="G989" s="7" t="n">
        <v>0</v>
      </c>
    </row>
    <row r="990" customFormat="false" ht="15" hidden="false" customHeight="false" outlineLevel="0" collapsed="false">
      <c r="A990" s="7" t="s">
        <v>21</v>
      </c>
      <c r="B990" s="7" t="s">
        <v>168</v>
      </c>
      <c r="C990" s="7" t="s">
        <v>1326</v>
      </c>
      <c r="D990" s="7" t="n">
        <v>3</v>
      </c>
      <c r="E990" s="7" t="n">
        <v>47.93</v>
      </c>
      <c r="F990" s="7" t="n">
        <v>0</v>
      </c>
      <c r="G990" s="7" t="n">
        <v>0</v>
      </c>
    </row>
    <row r="991" customFormat="false" ht="15" hidden="false" customHeight="false" outlineLevel="0" collapsed="false">
      <c r="A991" s="7" t="s">
        <v>21</v>
      </c>
      <c r="B991" s="7" t="s">
        <v>168</v>
      </c>
      <c r="C991" s="7" t="s">
        <v>1326</v>
      </c>
      <c r="D991" s="7" t="n">
        <v>36</v>
      </c>
      <c r="E991" s="7" t="n">
        <v>679.07</v>
      </c>
      <c r="F991" s="7" t="n">
        <v>0</v>
      </c>
      <c r="G991" s="7" t="n">
        <v>0</v>
      </c>
    </row>
    <row r="992" customFormat="false" ht="15" hidden="false" customHeight="false" outlineLevel="0" collapsed="false">
      <c r="A992" s="7" t="s">
        <v>21</v>
      </c>
      <c r="B992" s="7" t="s">
        <v>168</v>
      </c>
      <c r="C992" s="7" t="s">
        <v>1326</v>
      </c>
      <c r="D992" s="7" t="n">
        <v>955</v>
      </c>
      <c r="E992" s="7" t="n">
        <v>16999</v>
      </c>
      <c r="F992" s="7" t="n">
        <v>0</v>
      </c>
      <c r="G992" s="7" t="n">
        <v>0</v>
      </c>
    </row>
    <row r="993" customFormat="false" ht="15" hidden="false" customHeight="false" outlineLevel="0" collapsed="false">
      <c r="A993" s="7" t="s">
        <v>21</v>
      </c>
      <c r="B993" s="7" t="s">
        <v>168</v>
      </c>
      <c r="C993" s="7" t="s">
        <v>1326</v>
      </c>
      <c r="D993" s="7" t="n">
        <v>71</v>
      </c>
      <c r="E993" s="7" t="n">
        <v>1394.69</v>
      </c>
      <c r="F993" s="7" t="n">
        <v>0</v>
      </c>
      <c r="G993" s="7" t="n">
        <v>0</v>
      </c>
    </row>
    <row r="994" customFormat="false" ht="15" hidden="false" customHeight="false" outlineLevel="0" collapsed="false">
      <c r="A994" s="7" t="s">
        <v>21</v>
      </c>
      <c r="B994" s="7" t="s">
        <v>168</v>
      </c>
      <c r="C994" s="7" t="s">
        <v>1326</v>
      </c>
      <c r="D994" s="7" t="n">
        <v>-1</v>
      </c>
      <c r="E994" s="7" t="n">
        <v>-16.35</v>
      </c>
      <c r="F994" s="7" t="n">
        <v>0</v>
      </c>
      <c r="G994" s="7" t="n">
        <v>0</v>
      </c>
    </row>
    <row r="995" customFormat="false" ht="15" hidden="false" customHeight="false" outlineLevel="0" collapsed="false">
      <c r="A995" s="7" t="s">
        <v>21</v>
      </c>
      <c r="B995" s="7" t="s">
        <v>168</v>
      </c>
      <c r="C995" s="7" t="s">
        <v>1326</v>
      </c>
      <c r="D995" s="7" t="n">
        <v>2</v>
      </c>
      <c r="E995" s="7" t="n">
        <v>31.43</v>
      </c>
      <c r="F995" s="7" t="n">
        <v>0</v>
      </c>
      <c r="G995" s="7" t="n">
        <v>0</v>
      </c>
    </row>
    <row r="996" customFormat="false" ht="15" hidden="false" customHeight="false" outlineLevel="0" collapsed="false">
      <c r="A996" s="7" t="s">
        <v>21</v>
      </c>
      <c r="B996" s="7" t="s">
        <v>168</v>
      </c>
      <c r="C996" s="7" t="s">
        <v>1326</v>
      </c>
      <c r="D996" s="7" t="n">
        <v>20</v>
      </c>
      <c r="E996" s="7" t="n">
        <v>326.95</v>
      </c>
      <c r="F996" s="7" t="n">
        <v>0</v>
      </c>
      <c r="G996" s="7" t="n">
        <v>0</v>
      </c>
    </row>
    <row r="997" customFormat="false" ht="15" hidden="false" customHeight="false" outlineLevel="0" collapsed="false">
      <c r="A997" s="7" t="s">
        <v>21</v>
      </c>
      <c r="B997" s="7" t="s">
        <v>168</v>
      </c>
      <c r="C997" s="7" t="s">
        <v>1326</v>
      </c>
      <c r="D997" s="7" t="n">
        <v>59</v>
      </c>
      <c r="E997" s="7" t="n">
        <v>1004.38</v>
      </c>
      <c r="F997" s="7" t="n">
        <v>0</v>
      </c>
      <c r="G997" s="7" t="n">
        <v>0</v>
      </c>
    </row>
    <row r="998" customFormat="false" ht="15" hidden="false" customHeight="false" outlineLevel="0" collapsed="false">
      <c r="A998" s="7" t="s">
        <v>21</v>
      </c>
      <c r="B998" s="7" t="s">
        <v>168</v>
      </c>
      <c r="C998" s="7" t="s">
        <v>1326</v>
      </c>
      <c r="D998" s="7" t="n">
        <v>-2</v>
      </c>
      <c r="E998" s="7" t="n">
        <v>-33.1</v>
      </c>
      <c r="F998" s="7" t="n">
        <v>0</v>
      </c>
      <c r="G998" s="7" t="n">
        <v>0</v>
      </c>
    </row>
    <row r="999" customFormat="false" ht="15" hidden="false" customHeight="false" outlineLevel="0" collapsed="false">
      <c r="A999" s="7" t="s">
        <v>21</v>
      </c>
      <c r="B999" s="7" t="s">
        <v>168</v>
      </c>
      <c r="C999" s="7" t="s">
        <v>1326</v>
      </c>
      <c r="D999" s="7" t="n">
        <v>42</v>
      </c>
      <c r="E999" s="7" t="n">
        <v>710.22</v>
      </c>
      <c r="F999" s="7" t="n">
        <v>0</v>
      </c>
      <c r="G999" s="7" t="n">
        <v>0</v>
      </c>
    </row>
    <row r="1000" customFormat="false" ht="15" hidden="false" customHeight="false" outlineLevel="0" collapsed="false">
      <c r="A1000" s="7" t="s">
        <v>21</v>
      </c>
      <c r="B1000" s="7" t="s">
        <v>563</v>
      </c>
      <c r="C1000" s="7" t="s">
        <v>1327</v>
      </c>
      <c r="D1000" s="7" t="n">
        <v>-1</v>
      </c>
      <c r="E1000" s="7" t="n">
        <v>-131.06</v>
      </c>
      <c r="F1000" s="7" t="n">
        <v>0</v>
      </c>
      <c r="G1000" s="7" t="n">
        <v>0</v>
      </c>
    </row>
    <row r="1001" customFormat="false" ht="15" hidden="false" customHeight="false" outlineLevel="0" collapsed="false">
      <c r="A1001" s="7" t="s">
        <v>21</v>
      </c>
      <c r="B1001" s="7" t="s">
        <v>567</v>
      </c>
      <c r="C1001" s="7" t="s">
        <v>1327</v>
      </c>
      <c r="D1001" s="7" t="n">
        <v>1</v>
      </c>
      <c r="E1001" s="7" t="n">
        <v>127.59</v>
      </c>
      <c r="F1001" s="7" t="n">
        <v>0</v>
      </c>
      <c r="G1001" s="7" t="n">
        <v>0</v>
      </c>
    </row>
    <row r="1002" customFormat="false" ht="15" hidden="false" customHeight="false" outlineLevel="0" collapsed="false">
      <c r="A1002" s="7" t="s">
        <v>21</v>
      </c>
      <c r="B1002" s="7" t="s">
        <v>564</v>
      </c>
      <c r="C1002" s="7" t="s">
        <v>1327</v>
      </c>
      <c r="D1002" s="7" t="n">
        <v>-1</v>
      </c>
      <c r="E1002" s="7" t="n">
        <v>-131.06</v>
      </c>
      <c r="F1002" s="7" t="n">
        <v>0</v>
      </c>
      <c r="G1002" s="7" t="n">
        <v>0</v>
      </c>
    </row>
    <row r="1003" customFormat="false" ht="15" hidden="false" customHeight="false" outlineLevel="0" collapsed="false">
      <c r="A1003" s="7" t="s">
        <v>21</v>
      </c>
      <c r="B1003" s="7" t="s">
        <v>504</v>
      </c>
      <c r="C1003" s="7" t="s">
        <v>1327</v>
      </c>
      <c r="D1003" s="7" t="n">
        <v>1</v>
      </c>
      <c r="E1003" s="7" t="n">
        <v>127.91</v>
      </c>
      <c r="F1003" s="7" t="n">
        <v>0</v>
      </c>
      <c r="G1003" s="7" t="n">
        <v>0</v>
      </c>
    </row>
    <row r="1004" customFormat="false" ht="15" hidden="false" customHeight="false" outlineLevel="0" collapsed="false">
      <c r="A1004" s="7" t="s">
        <v>21</v>
      </c>
      <c r="B1004" s="7" t="s">
        <v>504</v>
      </c>
      <c r="C1004" s="7" t="s">
        <v>1327</v>
      </c>
      <c r="D1004" s="7" t="n">
        <v>1</v>
      </c>
      <c r="E1004" s="7" t="n">
        <v>127.59</v>
      </c>
      <c r="F1004" s="7" t="n">
        <v>0</v>
      </c>
      <c r="G1004" s="7" t="n">
        <v>0</v>
      </c>
    </row>
    <row r="1005" customFormat="false" ht="15" hidden="false" customHeight="false" outlineLevel="0" collapsed="false">
      <c r="A1005" s="7" t="s">
        <v>21</v>
      </c>
      <c r="B1005" s="7" t="s">
        <v>586</v>
      </c>
      <c r="C1005" s="7" t="s">
        <v>1328</v>
      </c>
      <c r="D1005" s="7" t="n">
        <v>-1</v>
      </c>
      <c r="E1005" s="7" t="n">
        <v>-106.48</v>
      </c>
      <c r="F1005" s="7" t="n">
        <v>0</v>
      </c>
      <c r="G1005" s="7" t="n">
        <v>0</v>
      </c>
    </row>
    <row r="1006" customFormat="false" ht="15" hidden="false" customHeight="false" outlineLevel="0" collapsed="false">
      <c r="A1006" s="7" t="s">
        <v>21</v>
      </c>
      <c r="B1006" s="7" t="s">
        <v>466</v>
      </c>
      <c r="C1006" s="7" t="s">
        <v>1329</v>
      </c>
      <c r="D1006" s="7" t="n">
        <v>1</v>
      </c>
      <c r="E1006" s="7" t="n">
        <v>132.32</v>
      </c>
      <c r="F1006" s="7" t="n">
        <v>0</v>
      </c>
      <c r="G1006" s="7" t="n">
        <v>0</v>
      </c>
    </row>
    <row r="1007" customFormat="false" ht="15" hidden="false" customHeight="false" outlineLevel="0" collapsed="false">
      <c r="A1007" s="7" t="s">
        <v>21</v>
      </c>
      <c r="B1007" s="7" t="s">
        <v>466</v>
      </c>
      <c r="C1007" s="7" t="s">
        <v>1329</v>
      </c>
      <c r="D1007" s="7" t="n">
        <v>2</v>
      </c>
      <c r="E1007" s="7" t="n">
        <v>265.02</v>
      </c>
      <c r="F1007" s="7" t="n">
        <v>0</v>
      </c>
      <c r="G1007" s="7" t="n">
        <v>0</v>
      </c>
    </row>
    <row r="1008" customFormat="false" ht="15" hidden="false" customHeight="false" outlineLevel="0" collapsed="false">
      <c r="A1008" s="7" t="s">
        <v>21</v>
      </c>
      <c r="B1008" s="7" t="s">
        <v>113</v>
      </c>
      <c r="C1008" s="7" t="s">
        <v>1330</v>
      </c>
      <c r="D1008" s="7" t="n">
        <v>63</v>
      </c>
      <c r="E1008" s="7" t="n">
        <v>2949.81</v>
      </c>
      <c r="F1008" s="7" t="n">
        <v>0</v>
      </c>
      <c r="G1008" s="7" t="n">
        <v>0</v>
      </c>
    </row>
    <row r="1009" customFormat="false" ht="15" hidden="false" customHeight="false" outlineLevel="0" collapsed="false">
      <c r="A1009" s="7" t="s">
        <v>21</v>
      </c>
      <c r="B1009" s="7" t="s">
        <v>113</v>
      </c>
      <c r="C1009" s="7" t="s">
        <v>1330</v>
      </c>
      <c r="D1009" s="7" t="n">
        <v>2</v>
      </c>
      <c r="E1009" s="7" t="n">
        <v>73.66</v>
      </c>
      <c r="F1009" s="7" t="n">
        <v>0</v>
      </c>
      <c r="G1009" s="7" t="n">
        <v>0</v>
      </c>
    </row>
    <row r="1010" customFormat="false" ht="15" hidden="false" customHeight="false" outlineLevel="0" collapsed="false">
      <c r="A1010" s="7" t="s">
        <v>21</v>
      </c>
      <c r="B1010" s="7" t="s">
        <v>113</v>
      </c>
      <c r="C1010" s="7" t="s">
        <v>1330</v>
      </c>
      <c r="D1010" s="7" t="n">
        <v>1</v>
      </c>
      <c r="E1010" s="7" t="n">
        <v>37.46</v>
      </c>
      <c r="F1010" s="7" t="n">
        <v>0</v>
      </c>
      <c r="G1010" s="7" t="n">
        <v>0</v>
      </c>
    </row>
    <row r="1011" customFormat="false" ht="15" hidden="false" customHeight="false" outlineLevel="0" collapsed="false">
      <c r="A1011" s="7" t="s">
        <v>21</v>
      </c>
      <c r="B1011" s="7" t="s">
        <v>113</v>
      </c>
      <c r="C1011" s="7" t="s">
        <v>1330</v>
      </c>
      <c r="D1011" s="7" t="n">
        <v>954</v>
      </c>
      <c r="E1011" s="7" t="n">
        <v>35870.4</v>
      </c>
      <c r="F1011" s="7" t="n">
        <v>0</v>
      </c>
      <c r="G1011" s="7" t="n">
        <v>0</v>
      </c>
    </row>
    <row r="1012" customFormat="false" ht="15" hidden="false" customHeight="false" outlineLevel="0" collapsed="false">
      <c r="A1012" s="7" t="s">
        <v>21</v>
      </c>
      <c r="B1012" s="7" t="s">
        <v>113</v>
      </c>
      <c r="C1012" s="7" t="s">
        <v>1330</v>
      </c>
      <c r="D1012" s="7" t="n">
        <v>3</v>
      </c>
      <c r="E1012" s="7" t="n">
        <v>118.98</v>
      </c>
      <c r="F1012" s="7" t="n">
        <v>0</v>
      </c>
      <c r="G1012" s="7" t="n">
        <v>0</v>
      </c>
    </row>
    <row r="1013" customFormat="false" ht="15" hidden="false" customHeight="false" outlineLevel="0" collapsed="false">
      <c r="A1013" s="7" t="s">
        <v>21</v>
      </c>
      <c r="B1013" s="7" t="s">
        <v>113</v>
      </c>
      <c r="C1013" s="7" t="s">
        <v>1330</v>
      </c>
      <c r="D1013" s="7" t="n">
        <v>34</v>
      </c>
      <c r="E1013" s="7" t="n">
        <v>1214.48</v>
      </c>
      <c r="F1013" s="7" t="n">
        <v>0</v>
      </c>
      <c r="G1013" s="7" t="n">
        <v>0</v>
      </c>
    </row>
    <row r="1014" customFormat="false" ht="15" hidden="false" customHeight="false" outlineLevel="0" collapsed="false">
      <c r="A1014" s="7" t="s">
        <v>21</v>
      </c>
      <c r="B1014" s="7" t="s">
        <v>113</v>
      </c>
      <c r="C1014" s="7" t="s">
        <v>1330</v>
      </c>
      <c r="D1014" s="7" t="n">
        <v>107</v>
      </c>
      <c r="E1014" s="7" t="n">
        <v>4333.5</v>
      </c>
      <c r="F1014" s="7" t="n">
        <v>0</v>
      </c>
      <c r="G1014" s="7" t="n">
        <v>0</v>
      </c>
    </row>
    <row r="1015" customFormat="false" ht="15" hidden="false" customHeight="false" outlineLevel="0" collapsed="false">
      <c r="A1015" s="7" t="s">
        <v>21</v>
      </c>
      <c r="B1015" s="7" t="s">
        <v>113</v>
      </c>
      <c r="C1015" s="7" t="s">
        <v>1330</v>
      </c>
      <c r="D1015" s="7" t="n">
        <v>4</v>
      </c>
      <c r="E1015" s="7" t="n">
        <v>162.32</v>
      </c>
      <c r="F1015" s="7" t="n">
        <v>0</v>
      </c>
      <c r="G1015" s="7" t="n">
        <v>0</v>
      </c>
    </row>
    <row r="1016" customFormat="false" ht="15" hidden="false" customHeight="false" outlineLevel="0" collapsed="false">
      <c r="A1016" s="7" t="s">
        <v>21</v>
      </c>
      <c r="B1016" s="7" t="s">
        <v>113</v>
      </c>
      <c r="C1016" s="7" t="s">
        <v>1330</v>
      </c>
      <c r="D1016" s="7" t="n">
        <v>8</v>
      </c>
      <c r="E1016" s="7" t="n">
        <v>349.6</v>
      </c>
      <c r="F1016" s="7" t="n">
        <v>0</v>
      </c>
      <c r="G1016" s="7" t="n">
        <v>0</v>
      </c>
    </row>
    <row r="1017" customFormat="false" ht="15" hidden="false" customHeight="false" outlineLevel="0" collapsed="false">
      <c r="A1017" s="7" t="s">
        <v>21</v>
      </c>
      <c r="B1017" s="7" t="s">
        <v>113</v>
      </c>
      <c r="C1017" s="7" t="s">
        <v>1330</v>
      </c>
      <c r="D1017" s="7" t="n">
        <v>31</v>
      </c>
      <c r="E1017" s="7" t="n">
        <v>1317.41</v>
      </c>
      <c r="F1017" s="7" t="n">
        <v>0</v>
      </c>
      <c r="G1017" s="7" t="n">
        <v>0</v>
      </c>
    </row>
    <row r="1018" customFormat="false" ht="15" hidden="false" customHeight="false" outlineLevel="0" collapsed="false">
      <c r="A1018" s="7" t="s">
        <v>21</v>
      </c>
      <c r="B1018" s="7" t="s">
        <v>111</v>
      </c>
      <c r="C1018" s="7" t="s">
        <v>1330</v>
      </c>
      <c r="D1018" s="7" t="n">
        <v>107</v>
      </c>
      <c r="E1018" s="7" t="n">
        <v>4333.5</v>
      </c>
      <c r="F1018" s="7" t="n">
        <v>0</v>
      </c>
      <c r="G1018" s="7" t="n">
        <v>0</v>
      </c>
    </row>
    <row r="1019" customFormat="false" ht="15" hidden="false" customHeight="false" outlineLevel="0" collapsed="false">
      <c r="A1019" s="7" t="s">
        <v>21</v>
      </c>
      <c r="B1019" s="7" t="s">
        <v>111</v>
      </c>
      <c r="C1019" s="7" t="s">
        <v>1330</v>
      </c>
      <c r="D1019" s="7" t="n">
        <v>-3</v>
      </c>
      <c r="E1019" s="7" t="n">
        <v>-104.91</v>
      </c>
      <c r="F1019" s="7" t="n">
        <v>0</v>
      </c>
      <c r="G1019" s="7" t="n">
        <v>0</v>
      </c>
    </row>
    <row r="1020" customFormat="false" ht="15" hidden="false" customHeight="false" outlineLevel="0" collapsed="false">
      <c r="A1020" s="7" t="s">
        <v>21</v>
      </c>
      <c r="B1020" s="7" t="s">
        <v>111</v>
      </c>
      <c r="C1020" s="7" t="s">
        <v>1330</v>
      </c>
      <c r="D1020" s="7" t="n">
        <v>1</v>
      </c>
      <c r="E1020" s="7" t="n">
        <v>43.39</v>
      </c>
      <c r="F1020" s="7" t="n">
        <v>0</v>
      </c>
      <c r="G1020" s="7" t="n">
        <v>0</v>
      </c>
    </row>
    <row r="1021" customFormat="false" ht="15" hidden="false" customHeight="false" outlineLevel="0" collapsed="false">
      <c r="A1021" s="7" t="s">
        <v>21</v>
      </c>
      <c r="B1021" s="7" t="s">
        <v>111</v>
      </c>
      <c r="C1021" s="7" t="s">
        <v>1330</v>
      </c>
      <c r="D1021" s="7" t="n">
        <v>-1</v>
      </c>
      <c r="E1021" s="7" t="n">
        <v>-62.43</v>
      </c>
      <c r="F1021" s="7" t="n">
        <v>0</v>
      </c>
      <c r="G1021" s="7" t="n">
        <v>0</v>
      </c>
    </row>
    <row r="1022" customFormat="false" ht="15" hidden="false" customHeight="false" outlineLevel="0" collapsed="false">
      <c r="A1022" s="7" t="s">
        <v>21</v>
      </c>
      <c r="B1022" s="7" t="s">
        <v>111</v>
      </c>
      <c r="C1022" s="7" t="s">
        <v>1330</v>
      </c>
      <c r="D1022" s="7" t="n">
        <v>3</v>
      </c>
      <c r="E1022" s="7" t="n">
        <v>110.49</v>
      </c>
      <c r="F1022" s="7" t="n">
        <v>0</v>
      </c>
      <c r="G1022" s="7" t="n">
        <v>0</v>
      </c>
    </row>
    <row r="1023" customFormat="false" ht="15" hidden="false" customHeight="false" outlineLevel="0" collapsed="false">
      <c r="A1023" s="7" t="s">
        <v>21</v>
      </c>
      <c r="B1023" s="7" t="s">
        <v>111</v>
      </c>
      <c r="C1023" s="7" t="s">
        <v>1330</v>
      </c>
      <c r="D1023" s="7" t="n">
        <v>6</v>
      </c>
      <c r="E1023" s="7" t="n">
        <v>243.48</v>
      </c>
      <c r="F1023" s="7" t="n">
        <v>0</v>
      </c>
      <c r="G1023" s="7" t="n">
        <v>0</v>
      </c>
    </row>
    <row r="1024" customFormat="false" ht="15" hidden="false" customHeight="false" outlineLevel="0" collapsed="false">
      <c r="A1024" s="7" t="s">
        <v>21</v>
      </c>
      <c r="B1024" s="7" t="s">
        <v>111</v>
      </c>
      <c r="C1024" s="7" t="s">
        <v>1330</v>
      </c>
      <c r="D1024" s="7" t="n">
        <v>1050</v>
      </c>
      <c r="E1024" s="7" t="n">
        <v>39480</v>
      </c>
      <c r="F1024" s="7" t="n">
        <v>0</v>
      </c>
      <c r="G1024" s="7" t="n">
        <v>0</v>
      </c>
    </row>
    <row r="1025" customFormat="false" ht="15" hidden="false" customHeight="false" outlineLevel="0" collapsed="false">
      <c r="A1025" s="7" t="s">
        <v>21</v>
      </c>
      <c r="B1025" s="7" t="s">
        <v>111</v>
      </c>
      <c r="C1025" s="7" t="s">
        <v>1330</v>
      </c>
      <c r="D1025" s="7" t="n">
        <v>2</v>
      </c>
      <c r="E1025" s="7" t="n">
        <v>68</v>
      </c>
      <c r="F1025" s="7" t="n">
        <v>0</v>
      </c>
      <c r="G1025" s="7" t="n">
        <v>0</v>
      </c>
    </row>
    <row r="1026" customFormat="false" ht="15" hidden="false" customHeight="false" outlineLevel="0" collapsed="false">
      <c r="A1026" s="7" t="s">
        <v>21</v>
      </c>
      <c r="B1026" s="7" t="s">
        <v>111</v>
      </c>
      <c r="C1026" s="7" t="s">
        <v>1330</v>
      </c>
      <c r="D1026" s="7" t="n">
        <v>-1</v>
      </c>
      <c r="E1026" s="7" t="n">
        <v>-43.39</v>
      </c>
      <c r="F1026" s="7" t="n">
        <v>0</v>
      </c>
      <c r="G1026" s="7" t="n">
        <v>0</v>
      </c>
    </row>
    <row r="1027" customFormat="false" ht="15" hidden="false" customHeight="false" outlineLevel="0" collapsed="false">
      <c r="A1027" s="7" t="s">
        <v>21</v>
      </c>
      <c r="B1027" s="7" t="s">
        <v>111</v>
      </c>
      <c r="C1027" s="7" t="s">
        <v>1330</v>
      </c>
      <c r="D1027" s="7" t="n">
        <v>14</v>
      </c>
      <c r="E1027" s="7" t="n">
        <v>611.8</v>
      </c>
      <c r="F1027" s="7" t="n">
        <v>0</v>
      </c>
      <c r="G1027" s="7" t="n">
        <v>0</v>
      </c>
    </row>
    <row r="1028" customFormat="false" ht="15" hidden="false" customHeight="false" outlineLevel="0" collapsed="false">
      <c r="A1028" s="7" t="s">
        <v>21</v>
      </c>
      <c r="B1028" s="7" t="s">
        <v>111</v>
      </c>
      <c r="C1028" s="7" t="s">
        <v>1330</v>
      </c>
      <c r="D1028" s="7" t="n">
        <v>27</v>
      </c>
      <c r="E1028" s="7" t="n">
        <v>1147.42</v>
      </c>
      <c r="F1028" s="7" t="n">
        <v>0</v>
      </c>
      <c r="G1028" s="7" t="n">
        <v>0</v>
      </c>
    </row>
    <row r="1029" customFormat="false" ht="15" hidden="false" customHeight="false" outlineLevel="0" collapsed="false">
      <c r="A1029" s="7" t="s">
        <v>21</v>
      </c>
      <c r="B1029" s="7" t="s">
        <v>111</v>
      </c>
      <c r="C1029" s="7" t="s">
        <v>1330</v>
      </c>
      <c r="D1029" s="7" t="n">
        <v>56</v>
      </c>
      <c r="E1029" s="7" t="n">
        <v>2622.01</v>
      </c>
      <c r="F1029" s="7" t="n">
        <v>0</v>
      </c>
      <c r="G1029" s="7" t="n">
        <v>0</v>
      </c>
    </row>
    <row r="1030" customFormat="false" ht="15" hidden="false" customHeight="false" outlineLevel="0" collapsed="false">
      <c r="A1030" s="7" t="s">
        <v>21</v>
      </c>
      <c r="B1030" s="7" t="s">
        <v>111</v>
      </c>
      <c r="C1030" s="7" t="s">
        <v>1330</v>
      </c>
      <c r="D1030" s="7" t="n">
        <v>3</v>
      </c>
      <c r="E1030" s="7" t="n">
        <v>134.85</v>
      </c>
      <c r="F1030" s="7" t="n">
        <v>0</v>
      </c>
      <c r="G1030" s="7" t="n">
        <v>0</v>
      </c>
    </row>
    <row r="1031" customFormat="false" ht="15" hidden="false" customHeight="false" outlineLevel="0" collapsed="false">
      <c r="A1031" s="7" t="s">
        <v>21</v>
      </c>
      <c r="B1031" s="7" t="s">
        <v>111</v>
      </c>
      <c r="C1031" s="7" t="s">
        <v>1330</v>
      </c>
      <c r="D1031" s="7" t="n">
        <v>32</v>
      </c>
      <c r="E1031" s="7" t="n">
        <v>1143.04</v>
      </c>
      <c r="F1031" s="7" t="n">
        <v>0</v>
      </c>
      <c r="G1031" s="7" t="n">
        <v>0</v>
      </c>
    </row>
    <row r="1032" customFormat="false" ht="15" hidden="false" customHeight="false" outlineLevel="0" collapsed="false">
      <c r="A1032" s="7" t="s">
        <v>21</v>
      </c>
      <c r="B1032" s="7" t="s">
        <v>111</v>
      </c>
      <c r="C1032" s="7" t="s">
        <v>1330</v>
      </c>
      <c r="D1032" s="7" t="n">
        <v>8</v>
      </c>
      <c r="E1032" s="7" t="n">
        <v>317.28</v>
      </c>
      <c r="F1032" s="7" t="n">
        <v>0</v>
      </c>
      <c r="G1032" s="7" t="n">
        <v>0</v>
      </c>
    </row>
    <row r="1033" customFormat="false" ht="15" hidden="false" customHeight="false" outlineLevel="0" collapsed="false">
      <c r="A1033" s="7" t="s">
        <v>21</v>
      </c>
      <c r="B1033" s="7" t="s">
        <v>111</v>
      </c>
      <c r="C1033" s="7" t="s">
        <v>1330</v>
      </c>
      <c r="D1033" s="7" t="n">
        <v>4</v>
      </c>
      <c r="E1033" s="7" t="n">
        <v>149.84</v>
      </c>
      <c r="F1033" s="7" t="n">
        <v>0</v>
      </c>
      <c r="G1033" s="7" t="n">
        <v>0</v>
      </c>
    </row>
    <row r="1034" customFormat="false" ht="15" hidden="false" customHeight="false" outlineLevel="0" collapsed="false">
      <c r="A1034" s="7" t="s">
        <v>21</v>
      </c>
      <c r="B1034" s="7" t="s">
        <v>149</v>
      </c>
      <c r="C1034" s="7" t="s">
        <v>1330</v>
      </c>
      <c r="D1034" s="7" t="n">
        <v>12</v>
      </c>
      <c r="E1034" s="7" t="n">
        <v>509.98</v>
      </c>
      <c r="F1034" s="7" t="n">
        <v>0</v>
      </c>
      <c r="G1034" s="7" t="n">
        <v>0</v>
      </c>
    </row>
    <row r="1035" customFormat="false" ht="15" hidden="false" customHeight="false" outlineLevel="0" collapsed="false">
      <c r="A1035" s="7" t="s">
        <v>21</v>
      </c>
      <c r="B1035" s="7" t="s">
        <v>149</v>
      </c>
      <c r="C1035" s="7" t="s">
        <v>1330</v>
      </c>
      <c r="D1035" s="7" t="n">
        <v>5</v>
      </c>
      <c r="E1035" s="7" t="n">
        <v>218.5</v>
      </c>
      <c r="F1035" s="7" t="n">
        <v>0</v>
      </c>
      <c r="G1035" s="7" t="n">
        <v>0</v>
      </c>
    </row>
    <row r="1036" customFormat="false" ht="15" hidden="false" customHeight="false" outlineLevel="0" collapsed="false">
      <c r="A1036" s="7" t="s">
        <v>21</v>
      </c>
      <c r="B1036" s="7" t="s">
        <v>149</v>
      </c>
      <c r="C1036" s="7" t="s">
        <v>1330</v>
      </c>
      <c r="D1036" s="7" t="n">
        <v>9</v>
      </c>
      <c r="E1036" s="7" t="n">
        <v>356.95</v>
      </c>
      <c r="F1036" s="7" t="n">
        <v>0</v>
      </c>
      <c r="G1036" s="7" t="n">
        <v>0</v>
      </c>
    </row>
    <row r="1037" customFormat="false" ht="15" hidden="false" customHeight="false" outlineLevel="0" collapsed="false">
      <c r="A1037" s="7" t="s">
        <v>21</v>
      </c>
      <c r="B1037" s="7" t="s">
        <v>149</v>
      </c>
      <c r="C1037" s="7" t="s">
        <v>1330</v>
      </c>
      <c r="D1037" s="7" t="n">
        <v>3</v>
      </c>
      <c r="E1037" s="7" t="n">
        <v>121.74</v>
      </c>
      <c r="F1037" s="7" t="n">
        <v>0</v>
      </c>
      <c r="G1037" s="7" t="n">
        <v>0</v>
      </c>
    </row>
    <row r="1038" customFormat="false" ht="15" hidden="false" customHeight="false" outlineLevel="0" collapsed="false">
      <c r="A1038" s="7" t="s">
        <v>21</v>
      </c>
      <c r="B1038" s="7" t="s">
        <v>149</v>
      </c>
      <c r="C1038" s="7" t="s">
        <v>1330</v>
      </c>
      <c r="D1038" s="7" t="n">
        <v>-1</v>
      </c>
      <c r="E1038" s="7" t="n">
        <v>-42.5</v>
      </c>
      <c r="F1038" s="7" t="n">
        <v>0</v>
      </c>
      <c r="G1038" s="7" t="n">
        <v>0</v>
      </c>
    </row>
    <row r="1039" customFormat="false" ht="15" hidden="false" customHeight="false" outlineLevel="0" collapsed="false">
      <c r="A1039" s="7" t="s">
        <v>21</v>
      </c>
      <c r="B1039" s="7" t="s">
        <v>149</v>
      </c>
      <c r="C1039" s="7" t="s">
        <v>1330</v>
      </c>
      <c r="D1039" s="7" t="n">
        <v>1</v>
      </c>
      <c r="E1039" s="7" t="n">
        <v>37.46</v>
      </c>
      <c r="F1039" s="7" t="n">
        <v>0</v>
      </c>
      <c r="G1039" s="7" t="n">
        <v>0</v>
      </c>
    </row>
    <row r="1040" customFormat="false" ht="15" hidden="false" customHeight="false" outlineLevel="0" collapsed="false">
      <c r="A1040" s="7" t="s">
        <v>21</v>
      </c>
      <c r="B1040" s="7" t="s">
        <v>149</v>
      </c>
      <c r="C1040" s="7" t="s">
        <v>1330</v>
      </c>
      <c r="D1040" s="7" t="n">
        <v>23</v>
      </c>
      <c r="E1040" s="7" t="n">
        <v>821.56</v>
      </c>
      <c r="F1040" s="7" t="n">
        <v>0</v>
      </c>
      <c r="G1040" s="7" t="n">
        <v>0</v>
      </c>
    </row>
    <row r="1041" customFormat="false" ht="15" hidden="false" customHeight="false" outlineLevel="0" collapsed="false">
      <c r="A1041" s="7" t="s">
        <v>21</v>
      </c>
      <c r="B1041" s="7" t="s">
        <v>149</v>
      </c>
      <c r="C1041" s="7" t="s">
        <v>1330</v>
      </c>
      <c r="D1041" s="7" t="n">
        <v>4</v>
      </c>
      <c r="E1041" s="7" t="n">
        <v>147.32</v>
      </c>
      <c r="F1041" s="7" t="n">
        <v>0</v>
      </c>
      <c r="G1041" s="7" t="n">
        <v>0</v>
      </c>
    </row>
    <row r="1042" customFormat="false" ht="15" hidden="false" customHeight="false" outlineLevel="0" collapsed="false">
      <c r="A1042" s="7" t="s">
        <v>21</v>
      </c>
      <c r="B1042" s="7" t="s">
        <v>149</v>
      </c>
      <c r="C1042" s="7" t="s">
        <v>1330</v>
      </c>
      <c r="D1042" s="7" t="n">
        <v>646</v>
      </c>
      <c r="E1042" s="7" t="n">
        <v>24289.6</v>
      </c>
      <c r="F1042" s="7" t="n">
        <v>0</v>
      </c>
      <c r="G1042" s="7" t="n">
        <v>0</v>
      </c>
    </row>
    <row r="1043" customFormat="false" ht="15" hidden="false" customHeight="false" outlineLevel="0" collapsed="false">
      <c r="A1043" s="7" t="s">
        <v>21</v>
      </c>
      <c r="B1043" s="7" t="s">
        <v>149</v>
      </c>
      <c r="C1043" s="7" t="s">
        <v>1330</v>
      </c>
      <c r="D1043" s="7" t="n">
        <v>71</v>
      </c>
      <c r="E1043" s="7" t="n">
        <v>2875.5</v>
      </c>
      <c r="F1043" s="7" t="n">
        <v>0</v>
      </c>
      <c r="G1043" s="7" t="n">
        <v>0</v>
      </c>
    </row>
    <row r="1044" customFormat="false" ht="15" hidden="false" customHeight="false" outlineLevel="0" collapsed="false">
      <c r="A1044" s="7" t="s">
        <v>21</v>
      </c>
      <c r="B1044" s="7" t="s">
        <v>149</v>
      </c>
      <c r="C1044" s="7" t="s">
        <v>1330</v>
      </c>
      <c r="D1044" s="7" t="n">
        <v>-2</v>
      </c>
      <c r="E1044" s="7" t="n">
        <v>-124.86</v>
      </c>
      <c r="F1044" s="7" t="n">
        <v>0</v>
      </c>
      <c r="G1044" s="7" t="n">
        <v>0</v>
      </c>
    </row>
    <row r="1045" customFormat="false" ht="15" hidden="false" customHeight="false" outlineLevel="0" collapsed="false">
      <c r="A1045" s="7" t="s">
        <v>21</v>
      </c>
      <c r="B1045" s="7" t="s">
        <v>149</v>
      </c>
      <c r="C1045" s="7" t="s">
        <v>1330</v>
      </c>
      <c r="D1045" s="7" t="n">
        <v>29</v>
      </c>
      <c r="E1045" s="7" t="n">
        <v>1357.83</v>
      </c>
      <c r="F1045" s="7" t="n">
        <v>0</v>
      </c>
      <c r="G1045" s="7" t="n">
        <v>0</v>
      </c>
    </row>
    <row r="1046" customFormat="false" ht="15" hidden="false" customHeight="false" outlineLevel="0" collapsed="false">
      <c r="A1046" s="7" t="s">
        <v>21</v>
      </c>
      <c r="B1046" s="7" t="s">
        <v>153</v>
      </c>
      <c r="C1046" s="7" t="s">
        <v>1330</v>
      </c>
      <c r="D1046" s="7" t="n">
        <v>618</v>
      </c>
      <c r="E1046" s="7" t="n">
        <v>23236.8</v>
      </c>
      <c r="F1046" s="7" t="n">
        <v>0</v>
      </c>
      <c r="G1046" s="7" t="n">
        <v>0</v>
      </c>
    </row>
    <row r="1047" customFormat="false" ht="15" hidden="false" customHeight="false" outlineLevel="0" collapsed="false">
      <c r="A1047" s="7" t="s">
        <v>21</v>
      </c>
      <c r="B1047" s="7" t="s">
        <v>153</v>
      </c>
      <c r="C1047" s="7" t="s">
        <v>1330</v>
      </c>
      <c r="D1047" s="7" t="n">
        <v>1</v>
      </c>
      <c r="E1047" s="7" t="n">
        <v>39.66</v>
      </c>
      <c r="F1047" s="7" t="n">
        <v>0</v>
      </c>
      <c r="G1047" s="7" t="n">
        <v>0</v>
      </c>
    </row>
    <row r="1048" customFormat="false" ht="15" hidden="false" customHeight="false" outlineLevel="0" collapsed="false">
      <c r="A1048" s="7" t="s">
        <v>21</v>
      </c>
      <c r="B1048" s="7" t="s">
        <v>153</v>
      </c>
      <c r="C1048" s="7" t="s">
        <v>1330</v>
      </c>
      <c r="D1048" s="7" t="n">
        <v>1</v>
      </c>
      <c r="E1048" s="7" t="n">
        <v>34</v>
      </c>
      <c r="F1048" s="7" t="n">
        <v>0</v>
      </c>
      <c r="G1048" s="7" t="n">
        <v>0</v>
      </c>
    </row>
    <row r="1049" customFormat="false" ht="15" hidden="false" customHeight="false" outlineLevel="0" collapsed="false">
      <c r="A1049" s="7" t="s">
        <v>21</v>
      </c>
      <c r="B1049" s="7" t="s">
        <v>153</v>
      </c>
      <c r="C1049" s="7" t="s">
        <v>1330</v>
      </c>
      <c r="D1049" s="7" t="n">
        <v>1</v>
      </c>
      <c r="E1049" s="7" t="n">
        <v>37.46</v>
      </c>
      <c r="F1049" s="7" t="n">
        <v>0</v>
      </c>
      <c r="G1049" s="7" t="n">
        <v>0</v>
      </c>
    </row>
    <row r="1050" customFormat="false" ht="15" hidden="false" customHeight="false" outlineLevel="0" collapsed="false">
      <c r="A1050" s="7" t="s">
        <v>21</v>
      </c>
      <c r="B1050" s="7" t="s">
        <v>153</v>
      </c>
      <c r="C1050" s="7" t="s">
        <v>1330</v>
      </c>
      <c r="D1050" s="7" t="n">
        <v>1</v>
      </c>
      <c r="E1050" s="7" t="n">
        <v>43.39</v>
      </c>
      <c r="F1050" s="7" t="n">
        <v>0</v>
      </c>
      <c r="G1050" s="7" t="n">
        <v>0</v>
      </c>
    </row>
    <row r="1051" customFormat="false" ht="15" hidden="false" customHeight="false" outlineLevel="0" collapsed="false">
      <c r="A1051" s="7" t="s">
        <v>21</v>
      </c>
      <c r="B1051" s="7" t="s">
        <v>153</v>
      </c>
      <c r="C1051" s="7" t="s">
        <v>1330</v>
      </c>
      <c r="D1051" s="7" t="n">
        <v>33</v>
      </c>
      <c r="E1051" s="7" t="n">
        <v>1178.76</v>
      </c>
      <c r="F1051" s="7" t="n">
        <v>0</v>
      </c>
      <c r="G1051" s="7" t="n">
        <v>0</v>
      </c>
    </row>
    <row r="1052" customFormat="false" ht="15" hidden="false" customHeight="false" outlineLevel="0" collapsed="false">
      <c r="A1052" s="7" t="s">
        <v>21</v>
      </c>
      <c r="B1052" s="7" t="s">
        <v>153</v>
      </c>
      <c r="C1052" s="7" t="s">
        <v>1330</v>
      </c>
      <c r="D1052" s="7" t="n">
        <v>50</v>
      </c>
      <c r="E1052" s="7" t="n">
        <v>2025</v>
      </c>
      <c r="F1052" s="7" t="n">
        <v>0</v>
      </c>
      <c r="G1052" s="7" t="n">
        <v>0</v>
      </c>
    </row>
    <row r="1053" customFormat="false" ht="15" hidden="false" customHeight="false" outlineLevel="0" collapsed="false">
      <c r="A1053" s="7" t="s">
        <v>21</v>
      </c>
      <c r="B1053" s="7" t="s">
        <v>153</v>
      </c>
      <c r="C1053" s="7" t="s">
        <v>1330</v>
      </c>
      <c r="D1053" s="7" t="n">
        <v>1</v>
      </c>
      <c r="E1053" s="7" t="n">
        <v>44.95</v>
      </c>
      <c r="F1053" s="7" t="n">
        <v>0</v>
      </c>
      <c r="G1053" s="7" t="n">
        <v>0</v>
      </c>
    </row>
    <row r="1054" customFormat="false" ht="15" hidden="false" customHeight="false" outlineLevel="0" collapsed="false">
      <c r="A1054" s="7" t="s">
        <v>21</v>
      </c>
      <c r="B1054" s="7" t="s">
        <v>153</v>
      </c>
      <c r="C1054" s="7" t="s">
        <v>1330</v>
      </c>
      <c r="D1054" s="7" t="n">
        <v>2</v>
      </c>
      <c r="E1054" s="7" t="n">
        <v>73.66</v>
      </c>
      <c r="F1054" s="7" t="n">
        <v>0</v>
      </c>
      <c r="G1054" s="7" t="n">
        <v>0</v>
      </c>
    </row>
    <row r="1055" customFormat="false" ht="15" hidden="false" customHeight="false" outlineLevel="0" collapsed="false">
      <c r="A1055" s="7" t="s">
        <v>21</v>
      </c>
      <c r="B1055" s="7" t="s">
        <v>153</v>
      </c>
      <c r="C1055" s="7" t="s">
        <v>1330</v>
      </c>
      <c r="D1055" s="7" t="n">
        <v>4</v>
      </c>
      <c r="E1055" s="7" t="n">
        <v>174.8</v>
      </c>
      <c r="F1055" s="7" t="n">
        <v>0</v>
      </c>
      <c r="G1055" s="7" t="n">
        <v>0</v>
      </c>
    </row>
    <row r="1056" customFormat="false" ht="15" hidden="false" customHeight="false" outlineLevel="0" collapsed="false">
      <c r="A1056" s="7" t="s">
        <v>21</v>
      </c>
      <c r="B1056" s="7" t="s">
        <v>153</v>
      </c>
      <c r="C1056" s="7" t="s">
        <v>1330</v>
      </c>
      <c r="D1056" s="7" t="n">
        <v>-1</v>
      </c>
      <c r="E1056" s="7" t="n">
        <v>-62.43</v>
      </c>
      <c r="F1056" s="7" t="n">
        <v>0</v>
      </c>
      <c r="G1056" s="7" t="n">
        <v>0</v>
      </c>
    </row>
    <row r="1057" customFormat="false" ht="15" hidden="false" customHeight="false" outlineLevel="0" collapsed="false">
      <c r="A1057" s="7" t="s">
        <v>21</v>
      </c>
      <c r="B1057" s="7" t="s">
        <v>153</v>
      </c>
      <c r="C1057" s="7" t="s">
        <v>1330</v>
      </c>
      <c r="D1057" s="7" t="n">
        <v>32</v>
      </c>
      <c r="E1057" s="7" t="n">
        <v>1498.29</v>
      </c>
      <c r="F1057" s="7" t="n">
        <v>0</v>
      </c>
      <c r="G1057" s="7" t="n">
        <v>0</v>
      </c>
    </row>
    <row r="1058" customFormat="false" ht="15" hidden="false" customHeight="false" outlineLevel="0" collapsed="false">
      <c r="A1058" s="7" t="s">
        <v>21</v>
      </c>
      <c r="B1058" s="7" t="s">
        <v>153</v>
      </c>
      <c r="C1058" s="7" t="s">
        <v>1330</v>
      </c>
      <c r="D1058" s="7" t="n">
        <v>3</v>
      </c>
      <c r="E1058" s="7" t="n">
        <v>121.74</v>
      </c>
      <c r="F1058" s="7" t="n">
        <v>0</v>
      </c>
      <c r="G1058" s="7" t="n">
        <v>0</v>
      </c>
    </row>
    <row r="1059" customFormat="false" ht="15" hidden="false" customHeight="false" outlineLevel="0" collapsed="false">
      <c r="A1059" s="7" t="s">
        <v>21</v>
      </c>
      <c r="B1059" s="7" t="s">
        <v>153</v>
      </c>
      <c r="C1059" s="7" t="s">
        <v>1330</v>
      </c>
      <c r="D1059" s="7" t="n">
        <v>-1</v>
      </c>
      <c r="E1059" s="7" t="n">
        <v>-34.97</v>
      </c>
      <c r="F1059" s="7" t="n">
        <v>0</v>
      </c>
      <c r="G1059" s="7" t="n">
        <v>0</v>
      </c>
    </row>
    <row r="1060" customFormat="false" ht="15" hidden="false" customHeight="false" outlineLevel="0" collapsed="false">
      <c r="A1060" s="7" t="s">
        <v>21</v>
      </c>
      <c r="B1060" s="7" t="s">
        <v>153</v>
      </c>
      <c r="C1060" s="7" t="s">
        <v>1330</v>
      </c>
      <c r="D1060" s="7" t="n">
        <v>24</v>
      </c>
      <c r="E1060" s="7" t="n">
        <v>1019.94</v>
      </c>
      <c r="F1060" s="7" t="n">
        <v>0</v>
      </c>
      <c r="G1060" s="7" t="n">
        <v>0</v>
      </c>
    </row>
    <row r="1061" customFormat="false" ht="15" hidden="false" customHeight="false" outlineLevel="0" collapsed="false">
      <c r="A1061" s="7" t="s">
        <v>21</v>
      </c>
      <c r="B1061" s="7" t="s">
        <v>478</v>
      </c>
      <c r="C1061" s="7" t="s">
        <v>1330</v>
      </c>
      <c r="D1061" s="7" t="n">
        <v>2</v>
      </c>
      <c r="E1061" s="7" t="n">
        <v>93.64</v>
      </c>
      <c r="F1061" s="7" t="n">
        <v>0</v>
      </c>
      <c r="G1061" s="7" t="n">
        <v>0</v>
      </c>
    </row>
    <row r="1062" customFormat="false" ht="15" hidden="false" customHeight="false" outlineLevel="0" collapsed="false">
      <c r="A1062" s="7" t="s">
        <v>21</v>
      </c>
      <c r="B1062" s="7" t="s">
        <v>478</v>
      </c>
      <c r="C1062" s="7" t="s">
        <v>1330</v>
      </c>
      <c r="D1062" s="7" t="n">
        <v>5</v>
      </c>
      <c r="E1062" s="7" t="n">
        <v>218.5</v>
      </c>
      <c r="F1062" s="7" t="n">
        <v>0</v>
      </c>
      <c r="G1062" s="7" t="n">
        <v>0</v>
      </c>
    </row>
    <row r="1063" customFormat="false" ht="15" hidden="false" customHeight="false" outlineLevel="0" collapsed="false">
      <c r="A1063" s="7" t="s">
        <v>21</v>
      </c>
      <c r="B1063" s="7" t="s">
        <v>478</v>
      </c>
      <c r="C1063" s="7" t="s">
        <v>1330</v>
      </c>
      <c r="D1063" s="7" t="n">
        <v>1</v>
      </c>
      <c r="E1063" s="7" t="n">
        <v>39.66</v>
      </c>
      <c r="F1063" s="7" t="n">
        <v>0</v>
      </c>
      <c r="G1063" s="7" t="n">
        <v>0</v>
      </c>
    </row>
    <row r="1064" customFormat="false" ht="15" hidden="false" customHeight="false" outlineLevel="0" collapsed="false">
      <c r="A1064" s="7" t="s">
        <v>21</v>
      </c>
      <c r="B1064" s="7" t="s">
        <v>326</v>
      </c>
      <c r="C1064" s="7" t="s">
        <v>1330</v>
      </c>
      <c r="D1064" s="7" t="n">
        <v>8</v>
      </c>
      <c r="E1064" s="7" t="n">
        <v>374.57</v>
      </c>
      <c r="F1064" s="7" t="n">
        <v>0</v>
      </c>
      <c r="G1064" s="7" t="n">
        <v>0</v>
      </c>
    </row>
    <row r="1065" customFormat="false" ht="15" hidden="false" customHeight="false" outlineLevel="0" collapsed="false">
      <c r="A1065" s="7" t="s">
        <v>21</v>
      </c>
      <c r="B1065" s="7" t="s">
        <v>326</v>
      </c>
      <c r="C1065" s="7" t="s">
        <v>1330</v>
      </c>
      <c r="D1065" s="7" t="n">
        <v>4</v>
      </c>
      <c r="E1065" s="7" t="n">
        <v>170</v>
      </c>
      <c r="F1065" s="7" t="n">
        <v>0</v>
      </c>
      <c r="G1065" s="7" t="n">
        <v>0</v>
      </c>
    </row>
    <row r="1066" customFormat="false" ht="15" hidden="false" customHeight="false" outlineLevel="0" collapsed="false">
      <c r="A1066" s="7" t="s">
        <v>21</v>
      </c>
      <c r="B1066" s="7" t="s">
        <v>326</v>
      </c>
      <c r="C1066" s="7" t="s">
        <v>1330</v>
      </c>
      <c r="D1066" s="7" t="n">
        <v>29</v>
      </c>
      <c r="E1066" s="7" t="n">
        <v>1174.5</v>
      </c>
      <c r="F1066" s="7" t="n">
        <v>0</v>
      </c>
      <c r="G1066" s="7" t="n">
        <v>0</v>
      </c>
    </row>
    <row r="1067" customFormat="false" ht="15" hidden="false" customHeight="false" outlineLevel="0" collapsed="false">
      <c r="A1067" s="7" t="s">
        <v>21</v>
      </c>
      <c r="B1067" s="7" t="s">
        <v>326</v>
      </c>
      <c r="C1067" s="7" t="s">
        <v>1330</v>
      </c>
      <c r="D1067" s="7" t="n">
        <v>2</v>
      </c>
      <c r="E1067" s="7" t="n">
        <v>81.16</v>
      </c>
      <c r="F1067" s="7" t="n">
        <v>0</v>
      </c>
      <c r="G1067" s="7" t="n">
        <v>0</v>
      </c>
    </row>
    <row r="1068" customFormat="false" ht="15" hidden="false" customHeight="false" outlineLevel="0" collapsed="false">
      <c r="A1068" s="7" t="s">
        <v>21</v>
      </c>
      <c r="B1068" s="7" t="s">
        <v>326</v>
      </c>
      <c r="C1068" s="7" t="s">
        <v>1330</v>
      </c>
      <c r="D1068" s="7" t="n">
        <v>25</v>
      </c>
      <c r="E1068" s="7" t="n">
        <v>940</v>
      </c>
      <c r="F1068" s="7" t="n">
        <v>0</v>
      </c>
      <c r="G1068" s="7" t="n">
        <v>0</v>
      </c>
    </row>
    <row r="1069" customFormat="false" ht="15" hidden="false" customHeight="false" outlineLevel="0" collapsed="false">
      <c r="A1069" s="7" t="s">
        <v>21</v>
      </c>
      <c r="B1069" s="7" t="s">
        <v>222</v>
      </c>
      <c r="C1069" s="7" t="s">
        <v>1331</v>
      </c>
      <c r="D1069" s="7" t="n">
        <v>5</v>
      </c>
      <c r="E1069" s="7" t="n">
        <v>252.8</v>
      </c>
      <c r="F1069" s="7" t="n">
        <v>0</v>
      </c>
      <c r="G1069" s="7" t="n">
        <v>0</v>
      </c>
    </row>
    <row r="1070" customFormat="false" ht="15" hidden="false" customHeight="false" outlineLevel="0" collapsed="false">
      <c r="A1070" s="7" t="s">
        <v>21</v>
      </c>
      <c r="B1070" s="7" t="s">
        <v>222</v>
      </c>
      <c r="C1070" s="7" t="s">
        <v>1331</v>
      </c>
      <c r="D1070" s="7" t="n">
        <v>1</v>
      </c>
      <c r="E1070" s="7" t="n">
        <v>49.13</v>
      </c>
      <c r="F1070" s="7" t="n">
        <v>0</v>
      </c>
      <c r="G1070" s="7" t="n">
        <v>0</v>
      </c>
    </row>
    <row r="1071" customFormat="false" ht="15" hidden="false" customHeight="false" outlineLevel="0" collapsed="false">
      <c r="A1071" s="7" t="s">
        <v>21</v>
      </c>
      <c r="B1071" s="7" t="s">
        <v>222</v>
      </c>
      <c r="C1071" s="7" t="s">
        <v>1331</v>
      </c>
      <c r="D1071" s="7" t="n">
        <v>6</v>
      </c>
      <c r="E1071" s="7" t="n">
        <v>343.89</v>
      </c>
      <c r="F1071" s="7" t="n">
        <v>0</v>
      </c>
      <c r="G1071" s="7" t="n">
        <v>0</v>
      </c>
    </row>
    <row r="1072" customFormat="false" ht="15" hidden="false" customHeight="false" outlineLevel="0" collapsed="false">
      <c r="A1072" s="7" t="s">
        <v>21</v>
      </c>
      <c r="B1072" s="7" t="s">
        <v>222</v>
      </c>
      <c r="C1072" s="7" t="s">
        <v>1331</v>
      </c>
      <c r="D1072" s="7" t="n">
        <v>84</v>
      </c>
      <c r="E1072" s="7" t="n">
        <v>4814.04</v>
      </c>
      <c r="F1072" s="7" t="n">
        <v>0</v>
      </c>
      <c r="G1072" s="7" t="n">
        <v>0</v>
      </c>
    </row>
    <row r="1073" customFormat="false" ht="15" hidden="false" customHeight="false" outlineLevel="0" collapsed="false">
      <c r="A1073" s="7" t="s">
        <v>21</v>
      </c>
      <c r="B1073" s="7" t="s">
        <v>222</v>
      </c>
      <c r="C1073" s="7" t="s">
        <v>1331</v>
      </c>
      <c r="D1073" s="7" t="n">
        <v>11</v>
      </c>
      <c r="E1073" s="7" t="n">
        <v>675.51</v>
      </c>
      <c r="F1073" s="7" t="n">
        <v>0</v>
      </c>
      <c r="G1073" s="7" t="n">
        <v>0</v>
      </c>
    </row>
    <row r="1074" customFormat="false" ht="15" hidden="false" customHeight="false" outlineLevel="0" collapsed="false">
      <c r="A1074" s="7" t="s">
        <v>21</v>
      </c>
      <c r="B1074" s="7" t="s">
        <v>222</v>
      </c>
      <c r="C1074" s="7" t="s">
        <v>1331</v>
      </c>
      <c r="D1074" s="7" t="n">
        <v>49</v>
      </c>
      <c r="E1074" s="7" t="n">
        <v>2607.78</v>
      </c>
      <c r="F1074" s="7" t="n">
        <v>0</v>
      </c>
      <c r="G1074" s="7" t="n">
        <v>0</v>
      </c>
    </row>
    <row r="1075" customFormat="false" ht="15" hidden="false" customHeight="false" outlineLevel="0" collapsed="false">
      <c r="A1075" s="7" t="s">
        <v>21</v>
      </c>
      <c r="B1075" s="7" t="s">
        <v>222</v>
      </c>
      <c r="C1075" s="7" t="s">
        <v>1331</v>
      </c>
      <c r="D1075" s="7" t="n">
        <v>12</v>
      </c>
      <c r="E1075" s="7" t="n">
        <v>843.12</v>
      </c>
      <c r="F1075" s="7" t="n">
        <v>0</v>
      </c>
      <c r="G1075" s="7" t="n">
        <v>0</v>
      </c>
    </row>
    <row r="1076" customFormat="false" ht="15" hidden="false" customHeight="false" outlineLevel="0" collapsed="false">
      <c r="A1076" s="7" t="s">
        <v>21</v>
      </c>
      <c r="B1076" s="7" t="s">
        <v>222</v>
      </c>
      <c r="C1076" s="7" t="s">
        <v>1331</v>
      </c>
      <c r="D1076" s="7" t="n">
        <v>2</v>
      </c>
      <c r="E1076" s="7" t="n">
        <v>112.42</v>
      </c>
      <c r="F1076" s="7" t="n">
        <v>0</v>
      </c>
      <c r="G1076" s="7" t="n">
        <v>0</v>
      </c>
    </row>
    <row r="1077" customFormat="false" ht="15" hidden="false" customHeight="false" outlineLevel="0" collapsed="false">
      <c r="A1077" s="7" t="s">
        <v>21</v>
      </c>
      <c r="B1077" s="7" t="s">
        <v>222</v>
      </c>
      <c r="C1077" s="7" t="s">
        <v>1331</v>
      </c>
      <c r="D1077" s="7" t="n">
        <v>1</v>
      </c>
      <c r="E1077" s="7" t="n">
        <v>53.22</v>
      </c>
      <c r="F1077" s="7" t="n">
        <v>0</v>
      </c>
      <c r="G1077" s="7" t="n">
        <v>0</v>
      </c>
    </row>
    <row r="1078" customFormat="false" ht="15" hidden="false" customHeight="false" outlineLevel="0" collapsed="false">
      <c r="A1078" s="7" t="s">
        <v>21</v>
      </c>
      <c r="B1078" s="7" t="s">
        <v>222</v>
      </c>
      <c r="C1078" s="7" t="s">
        <v>1331</v>
      </c>
      <c r="D1078" s="7" t="n">
        <v>10</v>
      </c>
      <c r="E1078" s="7" t="n">
        <v>655.79</v>
      </c>
      <c r="F1078" s="7" t="n">
        <v>0</v>
      </c>
      <c r="G1078" s="7" t="n">
        <v>0</v>
      </c>
    </row>
    <row r="1079" customFormat="false" ht="15" hidden="false" customHeight="false" outlineLevel="0" collapsed="false">
      <c r="A1079" s="7" t="s">
        <v>21</v>
      </c>
      <c r="B1079" s="7" t="s">
        <v>225</v>
      </c>
      <c r="C1079" s="7" t="s">
        <v>1331</v>
      </c>
      <c r="D1079" s="7" t="n">
        <v>2</v>
      </c>
      <c r="E1079" s="7" t="n">
        <v>121.78</v>
      </c>
      <c r="F1079" s="7" t="n">
        <v>0</v>
      </c>
      <c r="G1079" s="7" t="n">
        <v>0</v>
      </c>
    </row>
    <row r="1080" customFormat="false" ht="15" hidden="false" customHeight="false" outlineLevel="0" collapsed="false">
      <c r="A1080" s="7" t="s">
        <v>21</v>
      </c>
      <c r="B1080" s="7" t="s">
        <v>225</v>
      </c>
      <c r="C1080" s="7" t="s">
        <v>1331</v>
      </c>
      <c r="D1080" s="7" t="n">
        <v>46</v>
      </c>
      <c r="E1080" s="7" t="n">
        <v>2448.12</v>
      </c>
      <c r="F1080" s="7" t="n">
        <v>0</v>
      </c>
      <c r="G1080" s="7" t="n">
        <v>0</v>
      </c>
    </row>
    <row r="1081" customFormat="false" ht="15" hidden="false" customHeight="false" outlineLevel="0" collapsed="false">
      <c r="A1081" s="7" t="s">
        <v>21</v>
      </c>
      <c r="B1081" s="7" t="s">
        <v>225</v>
      </c>
      <c r="C1081" s="7" t="s">
        <v>1331</v>
      </c>
      <c r="D1081" s="7" t="n">
        <v>13</v>
      </c>
      <c r="E1081" s="7" t="n">
        <v>657.28</v>
      </c>
      <c r="F1081" s="7" t="n">
        <v>0</v>
      </c>
      <c r="G1081" s="7" t="n">
        <v>0</v>
      </c>
    </row>
    <row r="1082" customFormat="false" ht="15" hidden="false" customHeight="false" outlineLevel="0" collapsed="false">
      <c r="A1082" s="7" t="s">
        <v>21</v>
      </c>
      <c r="B1082" s="7" t="s">
        <v>225</v>
      </c>
      <c r="C1082" s="7" t="s">
        <v>1331</v>
      </c>
      <c r="D1082" s="7" t="n">
        <v>8</v>
      </c>
      <c r="E1082" s="7" t="n">
        <v>562.08</v>
      </c>
      <c r="F1082" s="7" t="n">
        <v>0</v>
      </c>
      <c r="G1082" s="7" t="n">
        <v>0</v>
      </c>
    </row>
    <row r="1083" customFormat="false" ht="15" hidden="false" customHeight="false" outlineLevel="0" collapsed="false">
      <c r="A1083" s="7" t="s">
        <v>21</v>
      </c>
      <c r="B1083" s="7" t="s">
        <v>225</v>
      </c>
      <c r="C1083" s="7" t="s">
        <v>1331</v>
      </c>
      <c r="D1083" s="7" t="n">
        <v>9</v>
      </c>
      <c r="E1083" s="7" t="n">
        <v>515.86</v>
      </c>
      <c r="F1083" s="7" t="n">
        <v>0</v>
      </c>
      <c r="G1083" s="7" t="n">
        <v>0</v>
      </c>
    </row>
    <row r="1084" customFormat="false" ht="15" hidden="false" customHeight="false" outlineLevel="0" collapsed="false">
      <c r="A1084" s="7" t="s">
        <v>21</v>
      </c>
      <c r="B1084" s="7" t="s">
        <v>225</v>
      </c>
      <c r="C1084" s="7" t="s">
        <v>1331</v>
      </c>
      <c r="D1084" s="7" t="n">
        <v>6</v>
      </c>
      <c r="E1084" s="7" t="n">
        <v>368.46</v>
      </c>
      <c r="F1084" s="7" t="n">
        <v>0</v>
      </c>
      <c r="G1084" s="7" t="n">
        <v>0</v>
      </c>
    </row>
    <row r="1085" customFormat="false" ht="15" hidden="false" customHeight="false" outlineLevel="0" collapsed="false">
      <c r="A1085" s="7" t="s">
        <v>21</v>
      </c>
      <c r="B1085" s="7" t="s">
        <v>225</v>
      </c>
      <c r="C1085" s="7" t="s">
        <v>1331</v>
      </c>
      <c r="D1085" s="7" t="n">
        <v>84</v>
      </c>
      <c r="E1085" s="7" t="n">
        <v>4814.04</v>
      </c>
      <c r="F1085" s="7" t="n">
        <v>0</v>
      </c>
      <c r="G1085" s="7" t="n">
        <v>0</v>
      </c>
    </row>
    <row r="1086" customFormat="false" ht="15" hidden="false" customHeight="false" outlineLevel="0" collapsed="false">
      <c r="A1086" s="7" t="s">
        <v>21</v>
      </c>
      <c r="B1086" s="7" t="s">
        <v>225</v>
      </c>
      <c r="C1086" s="7" t="s">
        <v>1331</v>
      </c>
      <c r="D1086" s="7" t="n">
        <v>11</v>
      </c>
      <c r="E1086" s="7" t="n">
        <v>721.36</v>
      </c>
      <c r="F1086" s="7" t="n">
        <v>0</v>
      </c>
      <c r="G1086" s="7" t="n">
        <v>0</v>
      </c>
    </row>
    <row r="1087" customFormat="false" ht="15" hidden="false" customHeight="false" outlineLevel="0" collapsed="false">
      <c r="A1087" s="7" t="s">
        <v>21</v>
      </c>
      <c r="B1087" s="7" t="s">
        <v>335</v>
      </c>
      <c r="C1087" s="7" t="s">
        <v>1331</v>
      </c>
      <c r="D1087" s="7" t="n">
        <v>1</v>
      </c>
      <c r="E1087" s="7" t="n">
        <v>57.32</v>
      </c>
      <c r="F1087" s="7" t="n">
        <v>0</v>
      </c>
      <c r="G1087" s="7" t="n">
        <v>0</v>
      </c>
    </row>
    <row r="1088" customFormat="false" ht="15" hidden="false" customHeight="false" outlineLevel="0" collapsed="false">
      <c r="A1088" s="7" t="s">
        <v>21</v>
      </c>
      <c r="B1088" s="7" t="s">
        <v>335</v>
      </c>
      <c r="C1088" s="7" t="s">
        <v>1331</v>
      </c>
      <c r="D1088" s="7" t="n">
        <v>2</v>
      </c>
      <c r="E1088" s="7" t="n">
        <v>131.16</v>
      </c>
      <c r="F1088" s="7" t="n">
        <v>0</v>
      </c>
      <c r="G1088" s="7" t="n">
        <v>0</v>
      </c>
    </row>
    <row r="1089" customFormat="false" ht="15" hidden="false" customHeight="false" outlineLevel="0" collapsed="false">
      <c r="A1089" s="7" t="s">
        <v>21</v>
      </c>
      <c r="B1089" s="7" t="s">
        <v>335</v>
      </c>
      <c r="C1089" s="7" t="s">
        <v>1331</v>
      </c>
      <c r="D1089" s="7" t="n">
        <v>10</v>
      </c>
      <c r="E1089" s="7" t="n">
        <v>702.6</v>
      </c>
      <c r="F1089" s="7" t="n">
        <v>0</v>
      </c>
      <c r="G1089" s="7" t="n">
        <v>0</v>
      </c>
    </row>
    <row r="1090" customFormat="false" ht="15" hidden="false" customHeight="false" outlineLevel="0" collapsed="false">
      <c r="A1090" s="7" t="s">
        <v>21</v>
      </c>
      <c r="B1090" s="7" t="s">
        <v>335</v>
      </c>
      <c r="C1090" s="7" t="s">
        <v>1331</v>
      </c>
      <c r="D1090" s="7" t="n">
        <v>24</v>
      </c>
      <c r="E1090" s="7" t="n">
        <v>1277.28</v>
      </c>
      <c r="F1090" s="7" t="n">
        <v>0</v>
      </c>
      <c r="G1090" s="7" t="n">
        <v>0</v>
      </c>
    </row>
    <row r="1091" customFormat="false" ht="15" hidden="false" customHeight="false" outlineLevel="0" collapsed="false">
      <c r="A1091" s="7" t="s">
        <v>21</v>
      </c>
      <c r="B1091" s="7" t="s">
        <v>335</v>
      </c>
      <c r="C1091" s="7" t="s">
        <v>1331</v>
      </c>
      <c r="D1091" s="7" t="n">
        <v>1</v>
      </c>
      <c r="E1091" s="7" t="n">
        <v>61.41</v>
      </c>
      <c r="F1091" s="7" t="n">
        <v>0</v>
      </c>
      <c r="G1091" s="7" t="n">
        <v>0</v>
      </c>
    </row>
    <row r="1092" customFormat="false" ht="15" hidden="false" customHeight="false" outlineLevel="0" collapsed="false">
      <c r="A1092" s="7" t="s">
        <v>21</v>
      </c>
      <c r="B1092" s="7" t="s">
        <v>335</v>
      </c>
      <c r="C1092" s="7" t="s">
        <v>1331</v>
      </c>
      <c r="D1092" s="7" t="n">
        <v>5</v>
      </c>
      <c r="E1092" s="7" t="n">
        <v>252.8</v>
      </c>
      <c r="F1092" s="7" t="n">
        <v>0</v>
      </c>
      <c r="G1092" s="7" t="n">
        <v>0</v>
      </c>
    </row>
    <row r="1093" customFormat="false" ht="15" hidden="false" customHeight="false" outlineLevel="0" collapsed="false">
      <c r="A1093" s="7" t="s">
        <v>21</v>
      </c>
      <c r="B1093" s="7" t="s">
        <v>248</v>
      </c>
      <c r="C1093" s="7" t="s">
        <v>1331</v>
      </c>
      <c r="D1093" s="7" t="n">
        <v>10</v>
      </c>
      <c r="E1093" s="7" t="n">
        <v>702.6</v>
      </c>
      <c r="F1093" s="7" t="n">
        <v>0</v>
      </c>
      <c r="G1093" s="7" t="n">
        <v>0</v>
      </c>
    </row>
    <row r="1094" customFormat="false" ht="15" hidden="false" customHeight="false" outlineLevel="0" collapsed="false">
      <c r="A1094" s="7" t="s">
        <v>21</v>
      </c>
      <c r="B1094" s="7" t="s">
        <v>248</v>
      </c>
      <c r="C1094" s="7" t="s">
        <v>1331</v>
      </c>
      <c r="D1094" s="7" t="n">
        <v>5</v>
      </c>
      <c r="E1094" s="7" t="n">
        <v>327.89</v>
      </c>
      <c r="F1094" s="7" t="n">
        <v>0</v>
      </c>
      <c r="G1094" s="7" t="n">
        <v>0</v>
      </c>
    </row>
    <row r="1095" customFormat="false" ht="15" hidden="false" customHeight="false" outlineLevel="0" collapsed="false">
      <c r="A1095" s="7" t="s">
        <v>21</v>
      </c>
      <c r="B1095" s="7" t="s">
        <v>248</v>
      </c>
      <c r="C1095" s="7" t="s">
        <v>1331</v>
      </c>
      <c r="D1095" s="7" t="n">
        <v>1</v>
      </c>
      <c r="E1095" s="7" t="n">
        <v>57.32</v>
      </c>
      <c r="F1095" s="7" t="n">
        <v>0</v>
      </c>
      <c r="G1095" s="7" t="n">
        <v>0</v>
      </c>
    </row>
    <row r="1096" customFormat="false" ht="15" hidden="false" customHeight="false" outlineLevel="0" collapsed="false">
      <c r="A1096" s="7" t="s">
        <v>21</v>
      </c>
      <c r="B1096" s="7" t="s">
        <v>248</v>
      </c>
      <c r="C1096" s="7" t="s">
        <v>1331</v>
      </c>
      <c r="D1096" s="7" t="n">
        <v>1</v>
      </c>
      <c r="E1096" s="7" t="n">
        <v>53.22</v>
      </c>
      <c r="F1096" s="7" t="n">
        <v>0</v>
      </c>
      <c r="G1096" s="7" t="n">
        <v>0</v>
      </c>
    </row>
    <row r="1097" customFormat="false" ht="15" hidden="false" customHeight="false" outlineLevel="0" collapsed="false">
      <c r="A1097" s="7" t="s">
        <v>21</v>
      </c>
      <c r="B1097" s="7" t="s">
        <v>248</v>
      </c>
      <c r="C1097" s="7" t="s">
        <v>1331</v>
      </c>
      <c r="D1097" s="7" t="n">
        <v>32</v>
      </c>
      <c r="E1097" s="7" t="n">
        <v>1703.04</v>
      </c>
      <c r="F1097" s="7" t="n">
        <v>0</v>
      </c>
      <c r="G1097" s="7" t="n">
        <v>0</v>
      </c>
    </row>
    <row r="1098" customFormat="false" ht="15" hidden="false" customHeight="false" outlineLevel="0" collapsed="false">
      <c r="A1098" s="7" t="s">
        <v>21</v>
      </c>
      <c r="B1098" s="7" t="s">
        <v>248</v>
      </c>
      <c r="C1098" s="7" t="s">
        <v>1331</v>
      </c>
      <c r="D1098" s="7" t="n">
        <v>75</v>
      </c>
      <c r="E1098" s="7" t="n">
        <v>4298.25</v>
      </c>
      <c r="F1098" s="7" t="n">
        <v>0</v>
      </c>
      <c r="G1098" s="7" t="n">
        <v>0</v>
      </c>
    </row>
    <row r="1099" customFormat="false" ht="15" hidden="false" customHeight="false" outlineLevel="0" collapsed="false">
      <c r="A1099" s="7" t="s">
        <v>21</v>
      </c>
      <c r="B1099" s="7" t="s">
        <v>248</v>
      </c>
      <c r="C1099" s="7" t="s">
        <v>1331</v>
      </c>
      <c r="D1099" s="7" t="n">
        <v>5</v>
      </c>
      <c r="E1099" s="7" t="n">
        <v>307.05</v>
      </c>
      <c r="F1099" s="7" t="n">
        <v>0</v>
      </c>
      <c r="G1099" s="7" t="n">
        <v>0</v>
      </c>
    </row>
    <row r="1100" customFormat="false" ht="15" hidden="false" customHeight="false" outlineLevel="0" collapsed="false">
      <c r="A1100" s="7" t="s">
        <v>21</v>
      </c>
      <c r="B1100" s="7" t="s">
        <v>248</v>
      </c>
      <c r="C1100" s="7" t="s">
        <v>1331</v>
      </c>
      <c r="D1100" s="7" t="n">
        <v>5</v>
      </c>
      <c r="E1100" s="7" t="n">
        <v>252.8</v>
      </c>
      <c r="F1100" s="7" t="n">
        <v>0</v>
      </c>
      <c r="G1100" s="7" t="n">
        <v>0</v>
      </c>
    </row>
    <row r="1101" customFormat="false" ht="15" hidden="false" customHeight="false" outlineLevel="0" collapsed="false">
      <c r="A1101" s="7" t="s">
        <v>21</v>
      </c>
      <c r="B1101" s="7" t="s">
        <v>499</v>
      </c>
      <c r="C1101" s="7" t="s">
        <v>1331</v>
      </c>
      <c r="D1101" s="7" t="n">
        <v>3</v>
      </c>
      <c r="E1101" s="7" t="n">
        <v>210.78</v>
      </c>
      <c r="F1101" s="7" t="n">
        <v>0</v>
      </c>
      <c r="G1101" s="7" t="n">
        <v>0</v>
      </c>
    </row>
    <row r="1102" customFormat="false" ht="15" hidden="false" customHeight="false" outlineLevel="0" collapsed="false">
      <c r="A1102" s="7" t="s">
        <v>21</v>
      </c>
      <c r="B1102" s="7" t="s">
        <v>499</v>
      </c>
      <c r="C1102" s="7" t="s">
        <v>1331</v>
      </c>
      <c r="D1102" s="7" t="n">
        <v>1</v>
      </c>
      <c r="E1102" s="7" t="n">
        <v>65.58</v>
      </c>
      <c r="F1102" s="7" t="n">
        <v>0</v>
      </c>
      <c r="G1102" s="7" t="n">
        <v>0</v>
      </c>
    </row>
    <row r="1103" customFormat="false" ht="15" hidden="false" customHeight="false" outlineLevel="0" collapsed="false">
      <c r="A1103" s="7" t="s">
        <v>21</v>
      </c>
      <c r="B1103" s="7" t="s">
        <v>627</v>
      </c>
      <c r="C1103" s="7" t="s">
        <v>1332</v>
      </c>
      <c r="D1103" s="7" t="n">
        <v>-1</v>
      </c>
      <c r="E1103" s="7" t="n">
        <v>-28.4</v>
      </c>
      <c r="F1103" s="7" t="n">
        <v>0</v>
      </c>
      <c r="G1103" s="7" t="n">
        <v>0</v>
      </c>
    </row>
    <row r="1104" customFormat="false" ht="15" hidden="false" customHeight="false" outlineLevel="0" collapsed="false">
      <c r="A1104" s="7" t="s">
        <v>21</v>
      </c>
      <c r="B1104" s="7" t="s">
        <v>295</v>
      </c>
      <c r="C1104" s="7" t="s">
        <v>1333</v>
      </c>
      <c r="D1104" s="7" t="n">
        <v>70</v>
      </c>
      <c r="E1104" s="7" t="n">
        <v>2619.81</v>
      </c>
      <c r="F1104" s="7" t="n">
        <v>0</v>
      </c>
      <c r="G1104" s="7" t="n">
        <v>0</v>
      </c>
    </row>
    <row r="1105" customFormat="false" ht="15" hidden="false" customHeight="false" outlineLevel="0" collapsed="false">
      <c r="A1105" s="7" t="s">
        <v>21</v>
      </c>
      <c r="B1105" s="7" t="s">
        <v>295</v>
      </c>
      <c r="C1105" s="7" t="s">
        <v>1333</v>
      </c>
      <c r="D1105" s="7" t="n">
        <v>7</v>
      </c>
      <c r="E1105" s="7" t="n">
        <v>244.51</v>
      </c>
      <c r="F1105" s="7" t="n">
        <v>0</v>
      </c>
      <c r="G1105" s="7" t="n">
        <v>0</v>
      </c>
    </row>
    <row r="1106" customFormat="false" ht="15" hidden="false" customHeight="false" outlineLevel="0" collapsed="false">
      <c r="A1106" s="7" t="s">
        <v>21</v>
      </c>
      <c r="B1106" s="7" t="s">
        <v>295</v>
      </c>
      <c r="C1106" s="7" t="s">
        <v>1333</v>
      </c>
      <c r="D1106" s="7" t="n">
        <v>47</v>
      </c>
      <c r="E1106" s="7" t="n">
        <v>1372.4</v>
      </c>
      <c r="F1106" s="7" t="n">
        <v>0</v>
      </c>
      <c r="G1106" s="7" t="n">
        <v>0</v>
      </c>
    </row>
    <row r="1107" customFormat="false" ht="15" hidden="false" customHeight="false" outlineLevel="0" collapsed="false">
      <c r="A1107" s="7" t="s">
        <v>21</v>
      </c>
      <c r="B1107" s="7" t="s">
        <v>295</v>
      </c>
      <c r="C1107" s="7" t="s">
        <v>1333</v>
      </c>
      <c r="D1107" s="7" t="n">
        <v>4</v>
      </c>
      <c r="E1107" s="7" t="n">
        <v>110.96</v>
      </c>
      <c r="F1107" s="7" t="n">
        <v>0</v>
      </c>
      <c r="G1107" s="7" t="n">
        <v>0</v>
      </c>
    </row>
    <row r="1108" customFormat="false" ht="15" hidden="false" customHeight="false" outlineLevel="0" collapsed="false">
      <c r="A1108" s="7" t="s">
        <v>21</v>
      </c>
      <c r="B1108" s="7" t="s">
        <v>295</v>
      </c>
      <c r="C1108" s="7" t="s">
        <v>1333</v>
      </c>
      <c r="D1108" s="7" t="n">
        <v>17</v>
      </c>
      <c r="E1108" s="7" t="n">
        <v>551.4</v>
      </c>
      <c r="F1108" s="7" t="n">
        <v>0</v>
      </c>
      <c r="G1108" s="7" t="n">
        <v>0</v>
      </c>
    </row>
    <row r="1109" customFormat="false" ht="15" hidden="false" customHeight="false" outlineLevel="0" collapsed="false">
      <c r="A1109" s="7" t="s">
        <v>21</v>
      </c>
      <c r="B1109" s="7" t="s">
        <v>141</v>
      </c>
      <c r="C1109" s="7" t="s">
        <v>1334</v>
      </c>
      <c r="D1109" s="7" t="n">
        <v>1</v>
      </c>
      <c r="E1109" s="7" t="n">
        <v>29.66</v>
      </c>
      <c r="F1109" s="7" t="n">
        <v>0</v>
      </c>
      <c r="G1109" s="7" t="n">
        <v>0</v>
      </c>
    </row>
    <row r="1110" customFormat="false" ht="15" hidden="false" customHeight="false" outlineLevel="0" collapsed="false">
      <c r="A1110" s="7" t="s">
        <v>21</v>
      </c>
      <c r="B1110" s="7" t="s">
        <v>141</v>
      </c>
      <c r="C1110" s="7" t="s">
        <v>1334</v>
      </c>
      <c r="D1110" s="7" t="n">
        <v>1</v>
      </c>
      <c r="E1110" s="7" t="n">
        <v>24.71</v>
      </c>
      <c r="F1110" s="7" t="n">
        <v>0</v>
      </c>
      <c r="G1110" s="7" t="n">
        <v>0</v>
      </c>
    </row>
    <row r="1111" customFormat="false" ht="15" hidden="false" customHeight="false" outlineLevel="0" collapsed="false">
      <c r="A1111" s="7" t="s">
        <v>21</v>
      </c>
      <c r="B1111" s="7" t="s">
        <v>141</v>
      </c>
      <c r="C1111" s="7" t="s">
        <v>1334</v>
      </c>
      <c r="D1111" s="7" t="n">
        <v>891</v>
      </c>
      <c r="E1111" s="7" t="n">
        <v>22961.07</v>
      </c>
      <c r="F1111" s="7" t="n">
        <v>0</v>
      </c>
      <c r="G1111" s="7" t="n">
        <v>0</v>
      </c>
    </row>
    <row r="1112" customFormat="false" ht="15" hidden="false" customHeight="false" outlineLevel="0" collapsed="false">
      <c r="A1112" s="7" t="s">
        <v>21</v>
      </c>
      <c r="B1112" s="7" t="s">
        <v>141</v>
      </c>
      <c r="C1112" s="7" t="s">
        <v>1334</v>
      </c>
      <c r="D1112" s="7" t="n">
        <v>11</v>
      </c>
      <c r="E1112" s="7" t="n">
        <v>317.16</v>
      </c>
      <c r="F1112" s="7" t="n">
        <v>0</v>
      </c>
      <c r="G1112" s="7" t="n">
        <v>0</v>
      </c>
    </row>
    <row r="1113" customFormat="false" ht="15" hidden="false" customHeight="false" outlineLevel="0" collapsed="false">
      <c r="A1113" s="7" t="s">
        <v>21</v>
      </c>
      <c r="B1113" s="7" t="s">
        <v>141</v>
      </c>
      <c r="C1113" s="7" t="s">
        <v>1334</v>
      </c>
      <c r="D1113" s="7" t="n">
        <v>16</v>
      </c>
      <c r="E1113" s="7" t="n">
        <v>428.36</v>
      </c>
      <c r="F1113" s="7" t="n">
        <v>0</v>
      </c>
      <c r="G1113" s="7" t="n">
        <v>0</v>
      </c>
    </row>
    <row r="1114" customFormat="false" ht="15" hidden="false" customHeight="false" outlineLevel="0" collapsed="false">
      <c r="A1114" s="7" t="s">
        <v>21</v>
      </c>
      <c r="B1114" s="7" t="s">
        <v>141</v>
      </c>
      <c r="C1114" s="7" t="s">
        <v>1334</v>
      </c>
      <c r="D1114" s="7" t="n">
        <v>48</v>
      </c>
      <c r="E1114" s="7" t="n">
        <v>1175.04</v>
      </c>
      <c r="F1114" s="7" t="n">
        <v>0</v>
      </c>
      <c r="G1114" s="7" t="n">
        <v>0</v>
      </c>
    </row>
    <row r="1115" customFormat="false" ht="15" hidden="false" customHeight="false" outlineLevel="0" collapsed="false">
      <c r="A1115" s="7" t="s">
        <v>21</v>
      </c>
      <c r="B1115" s="7" t="s">
        <v>141</v>
      </c>
      <c r="C1115" s="7" t="s">
        <v>1334</v>
      </c>
      <c r="D1115" s="7" t="n">
        <v>141</v>
      </c>
      <c r="E1115" s="7" t="n">
        <v>3914.16</v>
      </c>
      <c r="F1115" s="7" t="n">
        <v>0</v>
      </c>
      <c r="G1115" s="7" t="n">
        <v>0</v>
      </c>
    </row>
    <row r="1116" customFormat="false" ht="15" hidden="false" customHeight="false" outlineLevel="0" collapsed="false">
      <c r="A1116" s="7" t="s">
        <v>21</v>
      </c>
      <c r="B1116" s="7" t="s">
        <v>141</v>
      </c>
      <c r="C1116" s="7" t="s">
        <v>1334</v>
      </c>
      <c r="D1116" s="7" t="n">
        <v>6</v>
      </c>
      <c r="E1116" s="7" t="n">
        <v>154.63</v>
      </c>
      <c r="F1116" s="7" t="n">
        <v>0</v>
      </c>
      <c r="G1116" s="7" t="n">
        <v>0</v>
      </c>
    </row>
    <row r="1117" customFormat="false" ht="15" hidden="false" customHeight="false" outlineLevel="0" collapsed="false">
      <c r="A1117" s="7" t="s">
        <v>21</v>
      </c>
      <c r="B1117" s="7" t="s">
        <v>141</v>
      </c>
      <c r="C1117" s="7" t="s">
        <v>1334</v>
      </c>
      <c r="D1117" s="7" t="n">
        <v>5</v>
      </c>
      <c r="E1117" s="7" t="n">
        <v>138.79</v>
      </c>
      <c r="F1117" s="7" t="n">
        <v>0</v>
      </c>
      <c r="G1117" s="7" t="n">
        <v>0</v>
      </c>
    </row>
    <row r="1118" customFormat="false" ht="15" hidden="false" customHeight="false" outlineLevel="0" collapsed="false">
      <c r="A1118" s="7" t="s">
        <v>21</v>
      </c>
      <c r="B1118" s="7" t="s">
        <v>141</v>
      </c>
      <c r="C1118" s="7" t="s">
        <v>1334</v>
      </c>
      <c r="D1118" s="7" t="n">
        <v>2</v>
      </c>
      <c r="E1118" s="7" t="n">
        <v>47.58</v>
      </c>
      <c r="F1118" s="7" t="n">
        <v>0</v>
      </c>
      <c r="G1118" s="7" t="n">
        <v>0</v>
      </c>
    </row>
    <row r="1119" customFormat="false" ht="15" hidden="false" customHeight="false" outlineLevel="0" collapsed="false">
      <c r="A1119" s="7" t="s">
        <v>21</v>
      </c>
      <c r="B1119" s="7" t="s">
        <v>141</v>
      </c>
      <c r="C1119" s="7" t="s">
        <v>1334</v>
      </c>
      <c r="D1119" s="7" t="n">
        <v>-5</v>
      </c>
      <c r="E1119" s="7" t="n">
        <v>-148.7</v>
      </c>
      <c r="F1119" s="7" t="n">
        <v>0</v>
      </c>
      <c r="G1119" s="7" t="n">
        <v>0</v>
      </c>
    </row>
    <row r="1120" customFormat="false" ht="15" hidden="false" customHeight="false" outlineLevel="0" collapsed="false">
      <c r="A1120" s="7" t="s">
        <v>21</v>
      </c>
      <c r="B1120" s="7" t="s">
        <v>141</v>
      </c>
      <c r="C1120" s="7" t="s">
        <v>1334</v>
      </c>
      <c r="D1120" s="7" t="n">
        <v>29</v>
      </c>
      <c r="E1120" s="7" t="n">
        <v>862.46</v>
      </c>
      <c r="F1120" s="7" t="n">
        <v>0</v>
      </c>
      <c r="G1120" s="7" t="n">
        <v>0</v>
      </c>
    </row>
    <row r="1121" customFormat="false" ht="15" hidden="false" customHeight="false" outlineLevel="0" collapsed="false">
      <c r="A1121" s="7" t="s">
        <v>21</v>
      </c>
      <c r="B1121" s="7" t="s">
        <v>141</v>
      </c>
      <c r="C1121" s="7" t="s">
        <v>1334</v>
      </c>
      <c r="D1121" s="7" t="n">
        <v>81</v>
      </c>
      <c r="E1121" s="7" t="n">
        <v>2502.3</v>
      </c>
      <c r="F1121" s="7" t="n">
        <v>0</v>
      </c>
      <c r="G1121" s="7" t="n">
        <v>0</v>
      </c>
    </row>
    <row r="1122" customFormat="false" ht="15" hidden="false" customHeight="false" outlineLevel="0" collapsed="false">
      <c r="A1122" s="7" t="s">
        <v>21</v>
      </c>
      <c r="B1122" s="7" t="s">
        <v>125</v>
      </c>
      <c r="C1122" s="7" t="s">
        <v>1334</v>
      </c>
      <c r="D1122" s="7" t="n">
        <v>1085</v>
      </c>
      <c r="E1122" s="7" t="n">
        <v>27960.45</v>
      </c>
      <c r="F1122" s="7" t="n">
        <v>0</v>
      </c>
      <c r="G1122" s="7" t="n">
        <v>0</v>
      </c>
    </row>
    <row r="1123" customFormat="false" ht="15" hidden="false" customHeight="false" outlineLevel="0" collapsed="false">
      <c r="A1123" s="7" t="s">
        <v>21</v>
      </c>
      <c r="B1123" s="7" t="s">
        <v>125</v>
      </c>
      <c r="C1123" s="7" t="s">
        <v>1334</v>
      </c>
      <c r="D1123" s="7" t="n">
        <v>1</v>
      </c>
      <c r="E1123" s="7" t="n">
        <v>29.66</v>
      </c>
      <c r="F1123" s="7" t="n">
        <v>0</v>
      </c>
      <c r="G1123" s="7" t="n">
        <v>0</v>
      </c>
    </row>
    <row r="1124" customFormat="false" ht="15" hidden="false" customHeight="false" outlineLevel="0" collapsed="false">
      <c r="A1124" s="7" t="s">
        <v>21</v>
      </c>
      <c r="B1124" s="7" t="s">
        <v>125</v>
      </c>
      <c r="C1124" s="7" t="s">
        <v>1334</v>
      </c>
      <c r="D1124" s="7" t="n">
        <v>7</v>
      </c>
      <c r="E1124" s="7" t="n">
        <v>201.82</v>
      </c>
      <c r="F1124" s="7" t="n">
        <v>0</v>
      </c>
      <c r="G1124" s="7" t="n">
        <v>0</v>
      </c>
    </row>
    <row r="1125" customFormat="false" ht="15" hidden="false" customHeight="false" outlineLevel="0" collapsed="false">
      <c r="A1125" s="7" t="s">
        <v>21</v>
      </c>
      <c r="B1125" s="7" t="s">
        <v>125</v>
      </c>
      <c r="C1125" s="7" t="s">
        <v>1334</v>
      </c>
      <c r="D1125" s="7" t="n">
        <v>-2</v>
      </c>
      <c r="E1125" s="7" t="n">
        <v>-59.48</v>
      </c>
      <c r="F1125" s="7" t="n">
        <v>0</v>
      </c>
      <c r="G1125" s="7" t="n">
        <v>0</v>
      </c>
    </row>
    <row r="1126" customFormat="false" ht="15" hidden="false" customHeight="false" outlineLevel="0" collapsed="false">
      <c r="A1126" s="7" t="s">
        <v>21</v>
      </c>
      <c r="B1126" s="7" t="s">
        <v>125</v>
      </c>
      <c r="C1126" s="7" t="s">
        <v>1334</v>
      </c>
      <c r="D1126" s="7" t="n">
        <v>2</v>
      </c>
      <c r="E1126" s="7" t="n">
        <v>49.42</v>
      </c>
      <c r="F1126" s="7" t="n">
        <v>0</v>
      </c>
      <c r="G1126" s="7" t="n">
        <v>0</v>
      </c>
    </row>
    <row r="1127" customFormat="false" ht="15" hidden="false" customHeight="false" outlineLevel="0" collapsed="false">
      <c r="A1127" s="7" t="s">
        <v>21</v>
      </c>
      <c r="B1127" s="7" t="s">
        <v>125</v>
      </c>
      <c r="C1127" s="7" t="s">
        <v>1334</v>
      </c>
      <c r="D1127" s="7" t="n">
        <v>139</v>
      </c>
      <c r="E1127" s="7" t="n">
        <v>3858.64</v>
      </c>
      <c r="F1127" s="7" t="n">
        <v>0</v>
      </c>
      <c r="G1127" s="7" t="n">
        <v>0</v>
      </c>
    </row>
    <row r="1128" customFormat="false" ht="15" hidden="false" customHeight="false" outlineLevel="0" collapsed="false">
      <c r="A1128" s="7" t="s">
        <v>21</v>
      </c>
      <c r="B1128" s="7" t="s">
        <v>125</v>
      </c>
      <c r="C1128" s="7" t="s">
        <v>1334</v>
      </c>
      <c r="D1128" s="7" t="n">
        <v>29</v>
      </c>
      <c r="E1128" s="7" t="n">
        <v>862.46</v>
      </c>
      <c r="F1128" s="7" t="n">
        <v>0</v>
      </c>
      <c r="G1128" s="7" t="n">
        <v>0</v>
      </c>
    </row>
    <row r="1129" customFormat="false" ht="15" hidden="false" customHeight="false" outlineLevel="0" collapsed="false">
      <c r="A1129" s="7" t="s">
        <v>21</v>
      </c>
      <c r="B1129" s="7" t="s">
        <v>125</v>
      </c>
      <c r="C1129" s="7" t="s">
        <v>1334</v>
      </c>
      <c r="D1129" s="7" t="n">
        <v>3</v>
      </c>
      <c r="E1129" s="7" t="n">
        <v>83.27</v>
      </c>
      <c r="F1129" s="7" t="n">
        <v>0</v>
      </c>
      <c r="G1129" s="7" t="n">
        <v>0</v>
      </c>
    </row>
    <row r="1130" customFormat="false" ht="15" hidden="false" customHeight="false" outlineLevel="0" collapsed="false">
      <c r="A1130" s="7" t="s">
        <v>21</v>
      </c>
      <c r="B1130" s="7" t="s">
        <v>125</v>
      </c>
      <c r="C1130" s="7" t="s">
        <v>1334</v>
      </c>
      <c r="D1130" s="7" t="n">
        <v>22</v>
      </c>
      <c r="E1130" s="7" t="n">
        <v>589</v>
      </c>
      <c r="F1130" s="7" t="n">
        <v>0</v>
      </c>
      <c r="G1130" s="7" t="n">
        <v>0</v>
      </c>
    </row>
    <row r="1131" customFormat="false" ht="15" hidden="false" customHeight="false" outlineLevel="0" collapsed="false">
      <c r="A1131" s="7" t="s">
        <v>21</v>
      </c>
      <c r="B1131" s="7" t="s">
        <v>125</v>
      </c>
      <c r="C1131" s="7" t="s">
        <v>1334</v>
      </c>
      <c r="D1131" s="7" t="n">
        <v>-2</v>
      </c>
      <c r="E1131" s="7" t="n">
        <v>-47.94</v>
      </c>
      <c r="F1131" s="7" t="n">
        <v>0</v>
      </c>
      <c r="G1131" s="7" t="n">
        <v>0</v>
      </c>
    </row>
    <row r="1132" customFormat="false" ht="15" hidden="false" customHeight="false" outlineLevel="0" collapsed="false">
      <c r="A1132" s="7" t="s">
        <v>21</v>
      </c>
      <c r="B1132" s="7" t="s">
        <v>125</v>
      </c>
      <c r="C1132" s="7" t="s">
        <v>1334</v>
      </c>
      <c r="D1132" s="7" t="n">
        <v>8</v>
      </c>
      <c r="E1132" s="7" t="n">
        <v>206.18</v>
      </c>
      <c r="F1132" s="7" t="n">
        <v>0</v>
      </c>
      <c r="G1132" s="7" t="n">
        <v>0</v>
      </c>
    </row>
    <row r="1133" customFormat="false" ht="15" hidden="false" customHeight="false" outlineLevel="0" collapsed="false">
      <c r="A1133" s="7" t="s">
        <v>21</v>
      </c>
      <c r="B1133" s="7" t="s">
        <v>125</v>
      </c>
      <c r="C1133" s="7" t="s">
        <v>1334</v>
      </c>
      <c r="D1133" s="7" t="n">
        <v>75</v>
      </c>
      <c r="E1133" s="7" t="n">
        <v>2316.93</v>
      </c>
      <c r="F1133" s="7" t="n">
        <v>0</v>
      </c>
      <c r="G1133" s="7" t="n">
        <v>0</v>
      </c>
    </row>
    <row r="1134" customFormat="false" ht="15" hidden="false" customHeight="false" outlineLevel="0" collapsed="false">
      <c r="A1134" s="7" t="s">
        <v>21</v>
      </c>
      <c r="B1134" s="7" t="s">
        <v>125</v>
      </c>
      <c r="C1134" s="7" t="s">
        <v>1334</v>
      </c>
      <c r="D1134" s="7" t="n">
        <v>33</v>
      </c>
      <c r="E1134" s="7" t="n">
        <v>807.84</v>
      </c>
      <c r="F1134" s="7" t="n">
        <v>0</v>
      </c>
      <c r="G1134" s="7" t="n">
        <v>0</v>
      </c>
    </row>
    <row r="1135" customFormat="false" ht="15" hidden="false" customHeight="false" outlineLevel="0" collapsed="false">
      <c r="A1135" s="7" t="s">
        <v>21</v>
      </c>
      <c r="B1135" s="7" t="s">
        <v>169</v>
      </c>
      <c r="C1135" s="7" t="s">
        <v>1334</v>
      </c>
      <c r="D1135" s="7" t="n">
        <v>6</v>
      </c>
      <c r="E1135" s="7" t="n">
        <v>173</v>
      </c>
      <c r="F1135" s="7" t="n">
        <v>0</v>
      </c>
      <c r="G1135" s="7" t="n">
        <v>0</v>
      </c>
    </row>
    <row r="1136" customFormat="false" ht="15" hidden="false" customHeight="false" outlineLevel="0" collapsed="false">
      <c r="A1136" s="7" t="s">
        <v>21</v>
      </c>
      <c r="B1136" s="7" t="s">
        <v>169</v>
      </c>
      <c r="C1136" s="7" t="s">
        <v>1334</v>
      </c>
      <c r="D1136" s="7" t="n">
        <v>104</v>
      </c>
      <c r="E1136" s="7" t="n">
        <v>2887.04</v>
      </c>
      <c r="F1136" s="7" t="n">
        <v>0</v>
      </c>
      <c r="G1136" s="7" t="n">
        <v>0</v>
      </c>
    </row>
    <row r="1137" customFormat="false" ht="15" hidden="false" customHeight="false" outlineLevel="0" collapsed="false">
      <c r="A1137" s="7" t="s">
        <v>21</v>
      </c>
      <c r="B1137" s="7" t="s">
        <v>169</v>
      </c>
      <c r="C1137" s="7" t="s">
        <v>1334</v>
      </c>
      <c r="D1137" s="7" t="n">
        <v>47</v>
      </c>
      <c r="E1137" s="7" t="n">
        <v>1451.92</v>
      </c>
      <c r="F1137" s="7" t="n">
        <v>0</v>
      </c>
      <c r="G1137" s="7" t="n">
        <v>0</v>
      </c>
    </row>
    <row r="1138" customFormat="false" ht="15" hidden="false" customHeight="false" outlineLevel="0" collapsed="false">
      <c r="A1138" s="7" t="s">
        <v>21</v>
      </c>
      <c r="B1138" s="7" t="s">
        <v>169</v>
      </c>
      <c r="C1138" s="7" t="s">
        <v>1334</v>
      </c>
      <c r="D1138" s="7" t="n">
        <v>11</v>
      </c>
      <c r="E1138" s="7" t="n">
        <v>327.14</v>
      </c>
      <c r="F1138" s="7" t="n">
        <v>0</v>
      </c>
      <c r="G1138" s="7" t="n">
        <v>0</v>
      </c>
    </row>
    <row r="1139" customFormat="false" ht="15" hidden="false" customHeight="false" outlineLevel="0" collapsed="false">
      <c r="A1139" s="7" t="s">
        <v>21</v>
      </c>
      <c r="B1139" s="7" t="s">
        <v>169</v>
      </c>
      <c r="C1139" s="7" t="s">
        <v>1334</v>
      </c>
      <c r="D1139" s="7" t="n">
        <v>-3</v>
      </c>
      <c r="E1139" s="7" t="n">
        <v>-71.91</v>
      </c>
      <c r="F1139" s="7" t="n">
        <v>0</v>
      </c>
      <c r="G1139" s="7" t="n">
        <v>0</v>
      </c>
    </row>
    <row r="1140" customFormat="false" ht="15" hidden="false" customHeight="false" outlineLevel="0" collapsed="false">
      <c r="A1140" s="7" t="s">
        <v>21</v>
      </c>
      <c r="B1140" s="7" t="s">
        <v>169</v>
      </c>
      <c r="C1140" s="7" t="s">
        <v>1334</v>
      </c>
      <c r="D1140" s="7" t="n">
        <v>31</v>
      </c>
      <c r="E1140" s="7" t="n">
        <v>758.88</v>
      </c>
      <c r="F1140" s="7" t="n">
        <v>0</v>
      </c>
      <c r="G1140" s="7" t="n">
        <v>0</v>
      </c>
    </row>
    <row r="1141" customFormat="false" ht="15" hidden="false" customHeight="false" outlineLevel="0" collapsed="false">
      <c r="A1141" s="7" t="s">
        <v>21</v>
      </c>
      <c r="B1141" s="7" t="s">
        <v>169</v>
      </c>
      <c r="C1141" s="7" t="s">
        <v>1334</v>
      </c>
      <c r="D1141" s="7" t="n">
        <v>7</v>
      </c>
      <c r="E1141" s="7" t="n">
        <v>194.3</v>
      </c>
      <c r="F1141" s="7" t="n">
        <v>0</v>
      </c>
      <c r="G1141" s="7" t="n">
        <v>0</v>
      </c>
    </row>
    <row r="1142" customFormat="false" ht="15" hidden="false" customHeight="false" outlineLevel="0" collapsed="false">
      <c r="A1142" s="7" t="s">
        <v>21</v>
      </c>
      <c r="B1142" s="7" t="s">
        <v>169</v>
      </c>
      <c r="C1142" s="7" t="s">
        <v>1334</v>
      </c>
      <c r="D1142" s="7" t="n">
        <v>684</v>
      </c>
      <c r="E1142" s="7" t="n">
        <v>17626.68</v>
      </c>
      <c r="F1142" s="7" t="n">
        <v>0</v>
      </c>
      <c r="G1142" s="7" t="n">
        <v>0</v>
      </c>
    </row>
    <row r="1143" customFormat="false" ht="15" hidden="false" customHeight="false" outlineLevel="0" collapsed="false">
      <c r="A1143" s="7" t="s">
        <v>21</v>
      </c>
      <c r="B1143" s="7" t="s">
        <v>169</v>
      </c>
      <c r="C1143" s="7" t="s">
        <v>1334</v>
      </c>
      <c r="D1143" s="7" t="n">
        <v>4</v>
      </c>
      <c r="E1143" s="7" t="n">
        <v>107.08</v>
      </c>
      <c r="F1143" s="7" t="n">
        <v>0</v>
      </c>
      <c r="G1143" s="7" t="n">
        <v>0</v>
      </c>
    </row>
    <row r="1144" customFormat="false" ht="15" hidden="false" customHeight="false" outlineLevel="0" collapsed="false">
      <c r="A1144" s="7" t="s">
        <v>21</v>
      </c>
      <c r="B1144" s="7" t="s">
        <v>169</v>
      </c>
      <c r="C1144" s="7" t="s">
        <v>1334</v>
      </c>
      <c r="D1144" s="7" t="n">
        <v>1</v>
      </c>
      <c r="E1144" s="7" t="n">
        <v>29.66</v>
      </c>
      <c r="F1144" s="7" t="n">
        <v>0</v>
      </c>
      <c r="G1144" s="7" t="n">
        <v>0</v>
      </c>
    </row>
    <row r="1145" customFormat="false" ht="15" hidden="false" customHeight="false" outlineLevel="0" collapsed="false">
      <c r="A1145" s="7" t="s">
        <v>21</v>
      </c>
      <c r="B1145" s="7" t="s">
        <v>169</v>
      </c>
      <c r="C1145" s="7" t="s">
        <v>1334</v>
      </c>
      <c r="D1145" s="7" t="n">
        <v>-3</v>
      </c>
      <c r="E1145" s="7" t="n">
        <v>-89.22</v>
      </c>
      <c r="F1145" s="7" t="n">
        <v>0</v>
      </c>
      <c r="G1145" s="7" t="n">
        <v>0</v>
      </c>
    </row>
    <row r="1146" customFormat="false" ht="15" hidden="false" customHeight="false" outlineLevel="0" collapsed="false">
      <c r="A1146" s="7" t="s">
        <v>21</v>
      </c>
      <c r="B1146" s="7" t="s">
        <v>177</v>
      </c>
      <c r="C1146" s="7" t="s">
        <v>1334</v>
      </c>
      <c r="D1146" s="7" t="n">
        <v>3</v>
      </c>
      <c r="E1146" s="7" t="n">
        <v>86.49</v>
      </c>
      <c r="F1146" s="7" t="n">
        <v>0</v>
      </c>
      <c r="G1146" s="7" t="n">
        <v>0</v>
      </c>
    </row>
    <row r="1147" customFormat="false" ht="15" hidden="false" customHeight="false" outlineLevel="0" collapsed="false">
      <c r="A1147" s="7" t="s">
        <v>21</v>
      </c>
      <c r="B1147" s="7" t="s">
        <v>177</v>
      </c>
      <c r="C1147" s="7" t="s">
        <v>1334</v>
      </c>
      <c r="D1147" s="7" t="n">
        <v>78</v>
      </c>
      <c r="E1147" s="7" t="n">
        <v>2165.28</v>
      </c>
      <c r="F1147" s="7" t="n">
        <v>0</v>
      </c>
      <c r="G1147" s="7" t="n">
        <v>0</v>
      </c>
    </row>
    <row r="1148" customFormat="false" ht="15" hidden="false" customHeight="false" outlineLevel="0" collapsed="false">
      <c r="A1148" s="7" t="s">
        <v>21</v>
      </c>
      <c r="B1148" s="7" t="s">
        <v>177</v>
      </c>
      <c r="C1148" s="7" t="s">
        <v>1334</v>
      </c>
      <c r="D1148" s="7" t="n">
        <v>5</v>
      </c>
      <c r="E1148" s="7" t="n">
        <v>133.86</v>
      </c>
      <c r="F1148" s="7" t="n">
        <v>0</v>
      </c>
      <c r="G1148" s="7" t="n">
        <v>0</v>
      </c>
    </row>
    <row r="1149" customFormat="false" ht="15" hidden="false" customHeight="false" outlineLevel="0" collapsed="false">
      <c r="A1149" s="7" t="s">
        <v>21</v>
      </c>
      <c r="B1149" s="7" t="s">
        <v>177</v>
      </c>
      <c r="C1149" s="7" t="s">
        <v>1334</v>
      </c>
      <c r="D1149" s="7" t="n">
        <v>3</v>
      </c>
      <c r="E1149" s="7" t="n">
        <v>77.31</v>
      </c>
      <c r="F1149" s="7" t="n">
        <v>0</v>
      </c>
      <c r="G1149" s="7" t="n">
        <v>0</v>
      </c>
    </row>
    <row r="1150" customFormat="false" ht="15" hidden="false" customHeight="false" outlineLevel="0" collapsed="false">
      <c r="A1150" s="7" t="s">
        <v>21</v>
      </c>
      <c r="B1150" s="7" t="s">
        <v>177</v>
      </c>
      <c r="C1150" s="7" t="s">
        <v>1334</v>
      </c>
      <c r="D1150" s="7" t="n">
        <v>4</v>
      </c>
      <c r="E1150" s="7" t="n">
        <v>111.02</v>
      </c>
      <c r="F1150" s="7" t="n">
        <v>0</v>
      </c>
      <c r="G1150" s="7" t="n">
        <v>0</v>
      </c>
    </row>
    <row r="1151" customFormat="false" ht="15" hidden="false" customHeight="false" outlineLevel="0" collapsed="false">
      <c r="A1151" s="7" t="s">
        <v>21</v>
      </c>
      <c r="B1151" s="7" t="s">
        <v>177</v>
      </c>
      <c r="C1151" s="7" t="s">
        <v>1334</v>
      </c>
      <c r="D1151" s="7" t="n">
        <v>-3</v>
      </c>
      <c r="E1151" s="7" t="n">
        <v>-89.22</v>
      </c>
      <c r="F1151" s="7" t="n">
        <v>0</v>
      </c>
      <c r="G1151" s="7" t="n">
        <v>0</v>
      </c>
    </row>
    <row r="1152" customFormat="false" ht="15" hidden="false" customHeight="false" outlineLevel="0" collapsed="false">
      <c r="A1152" s="7" t="s">
        <v>21</v>
      </c>
      <c r="B1152" s="7" t="s">
        <v>177</v>
      </c>
      <c r="C1152" s="7" t="s">
        <v>1334</v>
      </c>
      <c r="D1152" s="7" t="n">
        <v>49</v>
      </c>
      <c r="E1152" s="7" t="n">
        <v>1513.72</v>
      </c>
      <c r="F1152" s="7" t="n">
        <v>0</v>
      </c>
      <c r="G1152" s="7" t="n">
        <v>0</v>
      </c>
    </row>
    <row r="1153" customFormat="false" ht="15" hidden="false" customHeight="false" outlineLevel="0" collapsed="false">
      <c r="A1153" s="7" t="s">
        <v>21</v>
      </c>
      <c r="B1153" s="7" t="s">
        <v>177</v>
      </c>
      <c r="C1153" s="7" t="s">
        <v>1334</v>
      </c>
      <c r="D1153" s="7" t="n">
        <v>23</v>
      </c>
      <c r="E1153" s="7" t="n">
        <v>684.02</v>
      </c>
      <c r="F1153" s="7" t="n">
        <v>0</v>
      </c>
      <c r="G1153" s="7" t="n">
        <v>0</v>
      </c>
    </row>
    <row r="1154" customFormat="false" ht="15" hidden="false" customHeight="false" outlineLevel="0" collapsed="false">
      <c r="A1154" s="7" t="s">
        <v>21</v>
      </c>
      <c r="B1154" s="7" t="s">
        <v>177</v>
      </c>
      <c r="C1154" s="7" t="s">
        <v>1334</v>
      </c>
      <c r="D1154" s="7" t="n">
        <v>631</v>
      </c>
      <c r="E1154" s="7" t="n">
        <v>16260.87</v>
      </c>
      <c r="F1154" s="7" t="n">
        <v>0</v>
      </c>
      <c r="G1154" s="7" t="n">
        <v>0</v>
      </c>
    </row>
    <row r="1155" customFormat="false" ht="15" hidden="false" customHeight="false" outlineLevel="0" collapsed="false">
      <c r="A1155" s="7" t="s">
        <v>21</v>
      </c>
      <c r="B1155" s="7" t="s">
        <v>177</v>
      </c>
      <c r="C1155" s="7" t="s">
        <v>1334</v>
      </c>
      <c r="D1155" s="7" t="n">
        <v>26</v>
      </c>
      <c r="E1155" s="7" t="n">
        <v>636.48</v>
      </c>
      <c r="F1155" s="7" t="n">
        <v>0</v>
      </c>
      <c r="G1155" s="7" t="n">
        <v>0</v>
      </c>
    </row>
    <row r="1156" customFormat="false" ht="15" hidden="false" customHeight="false" outlineLevel="0" collapsed="false">
      <c r="A1156" s="7" t="s">
        <v>21</v>
      </c>
      <c r="B1156" s="7" t="s">
        <v>507</v>
      </c>
      <c r="C1156" s="7" t="s">
        <v>1334</v>
      </c>
      <c r="D1156" s="7" t="n">
        <v>1</v>
      </c>
      <c r="E1156" s="7" t="n">
        <v>26.77</v>
      </c>
      <c r="F1156" s="7" t="n">
        <v>0</v>
      </c>
      <c r="G1156" s="7" t="n">
        <v>0</v>
      </c>
    </row>
    <row r="1157" customFormat="false" ht="15" hidden="false" customHeight="false" outlineLevel="0" collapsed="false">
      <c r="A1157" s="7" t="s">
        <v>21</v>
      </c>
      <c r="B1157" s="7" t="s">
        <v>507</v>
      </c>
      <c r="C1157" s="7" t="s">
        <v>1334</v>
      </c>
      <c r="D1157" s="7" t="n">
        <v>6</v>
      </c>
      <c r="E1157" s="7" t="n">
        <v>185.35</v>
      </c>
      <c r="F1157" s="7" t="n">
        <v>0</v>
      </c>
      <c r="G1157" s="7" t="n">
        <v>0</v>
      </c>
    </row>
    <row r="1158" customFormat="false" ht="15" hidden="false" customHeight="false" outlineLevel="0" collapsed="false">
      <c r="A1158" s="7" t="s">
        <v>21</v>
      </c>
      <c r="B1158" s="7" t="s">
        <v>507</v>
      </c>
      <c r="C1158" s="7" t="s">
        <v>1334</v>
      </c>
      <c r="D1158" s="7" t="n">
        <v>1</v>
      </c>
      <c r="E1158" s="7" t="n">
        <v>28.83</v>
      </c>
      <c r="F1158" s="7" t="n">
        <v>0</v>
      </c>
      <c r="G1158" s="7" t="n">
        <v>0</v>
      </c>
    </row>
    <row r="1159" customFormat="false" ht="15" hidden="false" customHeight="false" outlineLevel="0" collapsed="false">
      <c r="A1159" s="7" t="s">
        <v>21</v>
      </c>
      <c r="B1159" s="7" t="s">
        <v>310</v>
      </c>
      <c r="C1159" s="7" t="s">
        <v>1334</v>
      </c>
      <c r="D1159" s="7" t="n">
        <v>41</v>
      </c>
      <c r="E1159" s="7" t="n">
        <v>1138.16</v>
      </c>
      <c r="F1159" s="7" t="n">
        <v>0</v>
      </c>
      <c r="G1159" s="7" t="n">
        <v>0</v>
      </c>
    </row>
    <row r="1160" customFormat="false" ht="15" hidden="false" customHeight="false" outlineLevel="0" collapsed="false">
      <c r="A1160" s="7" t="s">
        <v>21</v>
      </c>
      <c r="B1160" s="7" t="s">
        <v>310</v>
      </c>
      <c r="C1160" s="7" t="s">
        <v>1334</v>
      </c>
      <c r="D1160" s="7" t="n">
        <v>1</v>
      </c>
      <c r="E1160" s="7" t="n">
        <v>25.77</v>
      </c>
      <c r="F1160" s="7" t="n">
        <v>0</v>
      </c>
      <c r="G1160" s="7" t="n">
        <v>0</v>
      </c>
    </row>
    <row r="1161" customFormat="false" ht="15" hidden="false" customHeight="false" outlineLevel="0" collapsed="false">
      <c r="A1161" s="7" t="s">
        <v>21</v>
      </c>
      <c r="B1161" s="7" t="s">
        <v>310</v>
      </c>
      <c r="C1161" s="7" t="s">
        <v>1334</v>
      </c>
      <c r="D1161" s="7" t="n">
        <v>1</v>
      </c>
      <c r="E1161" s="7" t="n">
        <v>28.83</v>
      </c>
      <c r="F1161" s="7" t="n">
        <v>0</v>
      </c>
      <c r="G1161" s="7" t="n">
        <v>0</v>
      </c>
    </row>
    <row r="1162" customFormat="false" ht="15" hidden="false" customHeight="false" outlineLevel="0" collapsed="false">
      <c r="A1162" s="7" t="s">
        <v>21</v>
      </c>
      <c r="B1162" s="7" t="s">
        <v>310</v>
      </c>
      <c r="C1162" s="7" t="s">
        <v>1334</v>
      </c>
      <c r="D1162" s="7" t="n">
        <v>4</v>
      </c>
      <c r="E1162" s="7" t="n">
        <v>107.09</v>
      </c>
      <c r="F1162" s="7" t="n">
        <v>0</v>
      </c>
      <c r="G1162" s="7" t="n">
        <v>0</v>
      </c>
    </row>
    <row r="1163" customFormat="false" ht="15" hidden="false" customHeight="false" outlineLevel="0" collapsed="false">
      <c r="A1163" s="7" t="s">
        <v>21</v>
      </c>
      <c r="B1163" s="7" t="s">
        <v>310</v>
      </c>
      <c r="C1163" s="7" t="s">
        <v>1334</v>
      </c>
      <c r="D1163" s="7" t="n">
        <v>54</v>
      </c>
      <c r="E1163" s="7" t="n">
        <v>1391.58</v>
      </c>
      <c r="F1163" s="7" t="n">
        <v>0</v>
      </c>
      <c r="G1163" s="7" t="n">
        <v>0</v>
      </c>
    </row>
    <row r="1164" customFormat="false" ht="15" hidden="false" customHeight="false" outlineLevel="0" collapsed="false">
      <c r="A1164" s="7" t="s">
        <v>21</v>
      </c>
      <c r="B1164" s="7" t="s">
        <v>310</v>
      </c>
      <c r="C1164" s="7" t="s">
        <v>1334</v>
      </c>
      <c r="D1164" s="7" t="n">
        <v>2</v>
      </c>
      <c r="E1164" s="7" t="n">
        <v>55.51</v>
      </c>
      <c r="F1164" s="7" t="n">
        <v>0</v>
      </c>
      <c r="G1164" s="7" t="n">
        <v>0</v>
      </c>
    </row>
    <row r="1165" customFormat="false" ht="15" hidden="false" customHeight="false" outlineLevel="0" collapsed="false">
      <c r="A1165" s="7" t="s">
        <v>21</v>
      </c>
      <c r="B1165" s="7" t="s">
        <v>310</v>
      </c>
      <c r="C1165" s="7" t="s">
        <v>1334</v>
      </c>
      <c r="D1165" s="7" t="n">
        <v>10</v>
      </c>
      <c r="E1165" s="7" t="n">
        <v>297.4</v>
      </c>
      <c r="F1165" s="7" t="n">
        <v>0</v>
      </c>
      <c r="G1165" s="7" t="n">
        <v>0</v>
      </c>
    </row>
    <row r="1166" customFormat="false" ht="15" hidden="false" customHeight="false" outlineLevel="0" collapsed="false">
      <c r="A1166" s="7" t="s">
        <v>21</v>
      </c>
      <c r="B1166" s="7" t="s">
        <v>310</v>
      </c>
      <c r="C1166" s="7" t="s">
        <v>1334</v>
      </c>
      <c r="D1166" s="7" t="n">
        <v>2</v>
      </c>
      <c r="E1166" s="7" t="n">
        <v>48.96</v>
      </c>
      <c r="F1166" s="7" t="n">
        <v>0</v>
      </c>
      <c r="G1166" s="7" t="n">
        <v>0</v>
      </c>
    </row>
    <row r="1167" customFormat="false" ht="15" hidden="false" customHeight="false" outlineLevel="0" collapsed="false">
      <c r="A1167" s="7" t="s">
        <v>21</v>
      </c>
      <c r="B1167" s="7" t="s">
        <v>310</v>
      </c>
      <c r="C1167" s="7" t="s">
        <v>1334</v>
      </c>
      <c r="D1167" s="7" t="n">
        <v>30</v>
      </c>
      <c r="E1167" s="7" t="n">
        <v>926.77</v>
      </c>
      <c r="F1167" s="7" t="n">
        <v>0</v>
      </c>
      <c r="G1167" s="7" t="n">
        <v>0</v>
      </c>
    </row>
    <row r="1168" customFormat="false" ht="15" hidden="false" customHeight="false" outlineLevel="0" collapsed="false">
      <c r="A1168" s="7" t="s">
        <v>21</v>
      </c>
      <c r="B1168" s="7" t="s">
        <v>271</v>
      </c>
      <c r="C1168" s="7" t="s">
        <v>1335</v>
      </c>
      <c r="D1168" s="7" t="n">
        <v>8</v>
      </c>
      <c r="E1168" s="7" t="n">
        <v>230.66</v>
      </c>
      <c r="F1168" s="7" t="n">
        <v>0</v>
      </c>
      <c r="G1168" s="7" t="n">
        <v>0</v>
      </c>
    </row>
    <row r="1169" customFormat="false" ht="15" hidden="false" customHeight="false" outlineLevel="0" collapsed="false">
      <c r="A1169" s="7" t="s">
        <v>21</v>
      </c>
      <c r="B1169" s="7" t="s">
        <v>271</v>
      </c>
      <c r="C1169" s="7" t="s">
        <v>1335</v>
      </c>
      <c r="D1169" s="7" t="n">
        <v>68</v>
      </c>
      <c r="E1169" s="7" t="n">
        <v>2022.28</v>
      </c>
      <c r="F1169" s="7" t="n">
        <v>0</v>
      </c>
      <c r="G1169" s="7" t="n">
        <v>0</v>
      </c>
    </row>
    <row r="1170" customFormat="false" ht="15" hidden="false" customHeight="false" outlineLevel="0" collapsed="false">
      <c r="A1170" s="7" t="s">
        <v>21</v>
      </c>
      <c r="B1170" s="7" t="s">
        <v>271</v>
      </c>
      <c r="C1170" s="7" t="s">
        <v>1335</v>
      </c>
      <c r="D1170" s="7" t="n">
        <v>8</v>
      </c>
      <c r="E1170" s="7" t="n">
        <v>214.18</v>
      </c>
      <c r="F1170" s="7" t="n">
        <v>0</v>
      </c>
      <c r="G1170" s="7" t="n">
        <v>0</v>
      </c>
    </row>
    <row r="1171" customFormat="false" ht="15" hidden="false" customHeight="false" outlineLevel="0" collapsed="false">
      <c r="A1171" s="7" t="s">
        <v>21</v>
      </c>
      <c r="B1171" s="7" t="s">
        <v>271</v>
      </c>
      <c r="C1171" s="7" t="s">
        <v>1335</v>
      </c>
      <c r="D1171" s="7" t="n">
        <v>106</v>
      </c>
      <c r="E1171" s="7" t="n">
        <v>3274.62</v>
      </c>
      <c r="F1171" s="7" t="n">
        <v>0</v>
      </c>
      <c r="G1171" s="7" t="n">
        <v>0</v>
      </c>
    </row>
    <row r="1172" customFormat="false" ht="15" hidden="false" customHeight="false" outlineLevel="0" collapsed="false">
      <c r="A1172" s="7" t="s">
        <v>21</v>
      </c>
      <c r="B1172" s="7" t="s">
        <v>289</v>
      </c>
      <c r="C1172" s="7" t="s">
        <v>1335</v>
      </c>
      <c r="D1172" s="7" t="n">
        <v>9</v>
      </c>
      <c r="E1172" s="7" t="n">
        <v>259.5</v>
      </c>
      <c r="F1172" s="7" t="n">
        <v>0</v>
      </c>
      <c r="G1172" s="7" t="n">
        <v>0</v>
      </c>
    </row>
    <row r="1173" customFormat="false" ht="15" hidden="false" customHeight="false" outlineLevel="0" collapsed="false">
      <c r="A1173" s="7" t="s">
        <v>21</v>
      </c>
      <c r="B1173" s="7" t="s">
        <v>289</v>
      </c>
      <c r="C1173" s="7" t="s">
        <v>1335</v>
      </c>
      <c r="D1173" s="7" t="n">
        <v>5</v>
      </c>
      <c r="E1173" s="7" t="n">
        <v>133.86</v>
      </c>
      <c r="F1173" s="7" t="n">
        <v>0</v>
      </c>
      <c r="G1173" s="7" t="n">
        <v>0</v>
      </c>
    </row>
    <row r="1174" customFormat="false" ht="15" hidden="false" customHeight="false" outlineLevel="0" collapsed="false">
      <c r="A1174" s="7" t="s">
        <v>21</v>
      </c>
      <c r="B1174" s="7" t="s">
        <v>289</v>
      </c>
      <c r="C1174" s="7" t="s">
        <v>1335</v>
      </c>
      <c r="D1174" s="7" t="n">
        <v>95</v>
      </c>
      <c r="E1174" s="7" t="n">
        <v>2934.79</v>
      </c>
      <c r="F1174" s="7" t="n">
        <v>0</v>
      </c>
      <c r="G1174" s="7" t="n">
        <v>0</v>
      </c>
    </row>
    <row r="1175" customFormat="false" ht="15" hidden="false" customHeight="false" outlineLevel="0" collapsed="false">
      <c r="A1175" s="7" t="s">
        <v>21</v>
      </c>
      <c r="B1175" s="7" t="s">
        <v>289</v>
      </c>
      <c r="C1175" s="7" t="s">
        <v>1335</v>
      </c>
      <c r="D1175" s="7" t="n">
        <v>-1</v>
      </c>
      <c r="E1175" s="7" t="n">
        <v>-29.74</v>
      </c>
      <c r="F1175" s="7" t="n">
        <v>0</v>
      </c>
      <c r="G1175" s="7" t="n">
        <v>0</v>
      </c>
    </row>
    <row r="1176" customFormat="false" ht="15" hidden="false" customHeight="false" outlineLevel="0" collapsed="false">
      <c r="A1176" s="7" t="s">
        <v>21</v>
      </c>
      <c r="B1176" s="7" t="s">
        <v>289</v>
      </c>
      <c r="C1176" s="7" t="s">
        <v>1335</v>
      </c>
      <c r="D1176" s="7" t="n">
        <v>60</v>
      </c>
      <c r="E1176" s="7" t="n">
        <v>1784.36</v>
      </c>
      <c r="F1176" s="7" t="n">
        <v>0</v>
      </c>
      <c r="G1176" s="7" t="n">
        <v>0</v>
      </c>
    </row>
    <row r="1177" customFormat="false" ht="15" hidden="false" customHeight="false" outlineLevel="0" collapsed="false">
      <c r="A1177" s="7" t="s">
        <v>21</v>
      </c>
      <c r="B1177" s="7" t="s">
        <v>327</v>
      </c>
      <c r="C1177" s="7" t="s">
        <v>1335</v>
      </c>
      <c r="D1177" s="7" t="n">
        <v>-2</v>
      </c>
      <c r="E1177" s="7" t="n">
        <v>-59.48</v>
      </c>
      <c r="F1177" s="7" t="n">
        <v>0</v>
      </c>
      <c r="G1177" s="7" t="n">
        <v>0</v>
      </c>
    </row>
    <row r="1178" customFormat="false" ht="15" hidden="false" customHeight="false" outlineLevel="0" collapsed="false">
      <c r="A1178" s="7" t="s">
        <v>21</v>
      </c>
      <c r="B1178" s="7" t="s">
        <v>327</v>
      </c>
      <c r="C1178" s="7" t="s">
        <v>1335</v>
      </c>
      <c r="D1178" s="7" t="n">
        <v>2</v>
      </c>
      <c r="E1178" s="7" t="n">
        <v>53.54</v>
      </c>
      <c r="F1178" s="7" t="n">
        <v>0</v>
      </c>
      <c r="G1178" s="7" t="n">
        <v>0</v>
      </c>
    </row>
    <row r="1179" customFormat="false" ht="15" hidden="false" customHeight="false" outlineLevel="0" collapsed="false">
      <c r="A1179" s="7" t="s">
        <v>21</v>
      </c>
      <c r="B1179" s="7" t="s">
        <v>327</v>
      </c>
      <c r="C1179" s="7" t="s">
        <v>1335</v>
      </c>
      <c r="D1179" s="7" t="n">
        <v>59</v>
      </c>
      <c r="E1179" s="7" t="n">
        <v>1822.64</v>
      </c>
      <c r="F1179" s="7" t="n">
        <v>0</v>
      </c>
      <c r="G1179" s="7" t="n">
        <v>0</v>
      </c>
    </row>
    <row r="1180" customFormat="false" ht="15" hidden="false" customHeight="false" outlineLevel="0" collapsed="false">
      <c r="A1180" s="7" t="s">
        <v>21</v>
      </c>
      <c r="B1180" s="7" t="s">
        <v>327</v>
      </c>
      <c r="C1180" s="7" t="s">
        <v>1335</v>
      </c>
      <c r="D1180" s="7" t="n">
        <v>26</v>
      </c>
      <c r="E1180" s="7" t="n">
        <v>773.24</v>
      </c>
      <c r="F1180" s="7" t="n">
        <v>0</v>
      </c>
      <c r="G1180" s="7" t="n">
        <v>0</v>
      </c>
    </row>
    <row r="1181" customFormat="false" ht="15" hidden="false" customHeight="false" outlineLevel="0" collapsed="false">
      <c r="A1181" s="7" t="s">
        <v>21</v>
      </c>
      <c r="B1181" s="7" t="s">
        <v>327</v>
      </c>
      <c r="C1181" s="7" t="s">
        <v>1335</v>
      </c>
      <c r="D1181" s="7" t="n">
        <v>5</v>
      </c>
      <c r="E1181" s="7" t="n">
        <v>144.16</v>
      </c>
      <c r="F1181" s="7" t="n">
        <v>0</v>
      </c>
      <c r="G1181" s="7" t="n">
        <v>0</v>
      </c>
    </row>
    <row r="1182" customFormat="false" ht="15" hidden="false" customHeight="false" outlineLevel="0" collapsed="false">
      <c r="A1182" s="7" t="s">
        <v>21</v>
      </c>
      <c r="B1182" s="7" t="s">
        <v>316</v>
      </c>
      <c r="C1182" s="7" t="s">
        <v>1335</v>
      </c>
      <c r="D1182" s="7" t="n">
        <v>5</v>
      </c>
      <c r="E1182" s="7" t="n">
        <v>138.78</v>
      </c>
      <c r="F1182" s="7" t="n">
        <v>0</v>
      </c>
      <c r="G1182" s="7" t="n">
        <v>0</v>
      </c>
    </row>
    <row r="1183" customFormat="false" ht="15" hidden="false" customHeight="false" outlineLevel="0" collapsed="false">
      <c r="A1183" s="7" t="s">
        <v>21</v>
      </c>
      <c r="B1183" s="7" t="s">
        <v>316</v>
      </c>
      <c r="C1183" s="7" t="s">
        <v>1335</v>
      </c>
      <c r="D1183" s="7" t="n">
        <v>-2</v>
      </c>
      <c r="E1183" s="7" t="n">
        <v>-59.48</v>
      </c>
      <c r="F1183" s="7" t="n">
        <v>0</v>
      </c>
      <c r="G1183" s="7" t="n">
        <v>0</v>
      </c>
    </row>
    <row r="1184" customFormat="false" ht="15" hidden="false" customHeight="false" outlineLevel="0" collapsed="false">
      <c r="A1184" s="7" t="s">
        <v>21</v>
      </c>
      <c r="B1184" s="7" t="s">
        <v>316</v>
      </c>
      <c r="C1184" s="7" t="s">
        <v>1335</v>
      </c>
      <c r="D1184" s="7" t="n">
        <v>6</v>
      </c>
      <c r="E1184" s="7" t="n">
        <v>160.63</v>
      </c>
      <c r="F1184" s="7" t="n">
        <v>0</v>
      </c>
      <c r="G1184" s="7" t="n">
        <v>0</v>
      </c>
    </row>
    <row r="1185" customFormat="false" ht="15" hidden="false" customHeight="false" outlineLevel="0" collapsed="false">
      <c r="A1185" s="7" t="s">
        <v>21</v>
      </c>
      <c r="B1185" s="7" t="s">
        <v>316</v>
      </c>
      <c r="C1185" s="7" t="s">
        <v>1335</v>
      </c>
      <c r="D1185" s="7" t="n">
        <v>71</v>
      </c>
      <c r="E1185" s="7" t="n">
        <v>2193.37</v>
      </c>
      <c r="F1185" s="7" t="n">
        <v>0</v>
      </c>
      <c r="G1185" s="7" t="n">
        <v>0</v>
      </c>
    </row>
    <row r="1186" customFormat="false" ht="15" hidden="false" customHeight="false" outlineLevel="0" collapsed="false">
      <c r="A1186" s="7" t="s">
        <v>21</v>
      </c>
      <c r="B1186" s="7" t="s">
        <v>316</v>
      </c>
      <c r="C1186" s="7" t="s">
        <v>1335</v>
      </c>
      <c r="D1186" s="7" t="n">
        <v>33</v>
      </c>
      <c r="E1186" s="7" t="n">
        <v>981.42</v>
      </c>
      <c r="F1186" s="7" t="n">
        <v>0</v>
      </c>
      <c r="G1186" s="7" t="n">
        <v>0</v>
      </c>
    </row>
    <row r="1187" customFormat="false" ht="15" hidden="false" customHeight="false" outlineLevel="0" collapsed="false">
      <c r="A1187" s="7" t="s">
        <v>21</v>
      </c>
      <c r="B1187" s="7" t="s">
        <v>316</v>
      </c>
      <c r="C1187" s="7" t="s">
        <v>1335</v>
      </c>
      <c r="D1187" s="7" t="n">
        <v>4</v>
      </c>
      <c r="E1187" s="7" t="n">
        <v>115.33</v>
      </c>
      <c r="F1187" s="7" t="n">
        <v>0</v>
      </c>
      <c r="G1187" s="7" t="n">
        <v>0</v>
      </c>
    </row>
    <row r="1188" customFormat="false" ht="15" hidden="false" customHeight="false" outlineLevel="0" collapsed="false">
      <c r="A1188" s="7" t="s">
        <v>21</v>
      </c>
      <c r="B1188" s="7" t="s">
        <v>410</v>
      </c>
      <c r="C1188" s="7" t="s">
        <v>1335</v>
      </c>
      <c r="D1188" s="7" t="n">
        <v>1</v>
      </c>
      <c r="E1188" s="7" t="n">
        <v>27.76</v>
      </c>
      <c r="F1188" s="7" t="n">
        <v>0</v>
      </c>
      <c r="G1188" s="7" t="n">
        <v>0</v>
      </c>
    </row>
    <row r="1189" customFormat="false" ht="15" hidden="false" customHeight="false" outlineLevel="0" collapsed="false">
      <c r="A1189" s="7" t="s">
        <v>21</v>
      </c>
      <c r="B1189" s="7" t="s">
        <v>410</v>
      </c>
      <c r="C1189" s="7" t="s">
        <v>1335</v>
      </c>
      <c r="D1189" s="7" t="n">
        <v>4</v>
      </c>
      <c r="E1189" s="7" t="n">
        <v>115.33</v>
      </c>
      <c r="F1189" s="7" t="n">
        <v>0</v>
      </c>
      <c r="G1189" s="7" t="n">
        <v>0</v>
      </c>
    </row>
    <row r="1190" customFormat="false" ht="15" hidden="false" customHeight="false" outlineLevel="0" collapsed="false">
      <c r="A1190" s="7" t="s">
        <v>21</v>
      </c>
      <c r="B1190" s="7" t="s">
        <v>410</v>
      </c>
      <c r="C1190" s="7" t="s">
        <v>1335</v>
      </c>
      <c r="D1190" s="7" t="n">
        <v>8</v>
      </c>
      <c r="E1190" s="7" t="n">
        <v>237.91</v>
      </c>
      <c r="F1190" s="7" t="n">
        <v>0</v>
      </c>
      <c r="G1190" s="7" t="n">
        <v>0</v>
      </c>
    </row>
    <row r="1191" customFormat="false" ht="15" hidden="false" customHeight="false" outlineLevel="0" collapsed="false">
      <c r="A1191" s="7" t="s">
        <v>21</v>
      </c>
      <c r="B1191" s="7" t="s">
        <v>410</v>
      </c>
      <c r="C1191" s="7" t="s">
        <v>1335</v>
      </c>
      <c r="D1191" s="7" t="n">
        <v>1</v>
      </c>
      <c r="E1191" s="7" t="n">
        <v>26.77</v>
      </c>
      <c r="F1191" s="7" t="n">
        <v>0</v>
      </c>
      <c r="G1191" s="7" t="n">
        <v>0</v>
      </c>
    </row>
    <row r="1192" customFormat="false" ht="15" hidden="false" customHeight="false" outlineLevel="0" collapsed="false">
      <c r="A1192" s="7" t="s">
        <v>21</v>
      </c>
      <c r="B1192" s="7" t="s">
        <v>410</v>
      </c>
      <c r="C1192" s="7" t="s">
        <v>1335</v>
      </c>
      <c r="D1192" s="7" t="n">
        <v>20</v>
      </c>
      <c r="E1192" s="7" t="n">
        <v>617.82</v>
      </c>
      <c r="F1192" s="7" t="n">
        <v>0</v>
      </c>
      <c r="G1192" s="7" t="n">
        <v>0</v>
      </c>
    </row>
    <row r="1193" customFormat="false" ht="15" hidden="false" customHeight="false" outlineLevel="0" collapsed="false">
      <c r="A1193" s="7" t="s">
        <v>21</v>
      </c>
      <c r="B1193" s="7" t="s">
        <v>108</v>
      </c>
      <c r="C1193" s="7" t="s">
        <v>1336</v>
      </c>
      <c r="D1193" s="7" t="n">
        <v>139</v>
      </c>
      <c r="E1193" s="7" t="n">
        <v>3858.64</v>
      </c>
      <c r="F1193" s="7" t="n">
        <v>0</v>
      </c>
      <c r="G1193" s="7" t="n">
        <v>0</v>
      </c>
    </row>
    <row r="1194" customFormat="false" ht="15" hidden="false" customHeight="false" outlineLevel="0" collapsed="false">
      <c r="A1194" s="7" t="s">
        <v>21</v>
      </c>
      <c r="B1194" s="7" t="s">
        <v>108</v>
      </c>
      <c r="C1194" s="7" t="s">
        <v>1336</v>
      </c>
      <c r="D1194" s="7" t="n">
        <v>-1</v>
      </c>
      <c r="E1194" s="7" t="n">
        <v>-29.74</v>
      </c>
      <c r="F1194" s="7" t="n">
        <v>0</v>
      </c>
      <c r="G1194" s="7" t="n">
        <v>0</v>
      </c>
    </row>
    <row r="1195" customFormat="false" ht="15" hidden="false" customHeight="false" outlineLevel="0" collapsed="false">
      <c r="A1195" s="7" t="s">
        <v>21</v>
      </c>
      <c r="B1195" s="7" t="s">
        <v>108</v>
      </c>
      <c r="C1195" s="7" t="s">
        <v>1336</v>
      </c>
      <c r="D1195" s="7" t="n">
        <v>-1</v>
      </c>
      <c r="E1195" s="7" t="n">
        <v>-30.89</v>
      </c>
      <c r="F1195" s="7" t="n">
        <v>0</v>
      </c>
      <c r="G1195" s="7" t="n">
        <v>0</v>
      </c>
    </row>
    <row r="1196" customFormat="false" ht="15" hidden="false" customHeight="false" outlineLevel="0" collapsed="false">
      <c r="A1196" s="7" t="s">
        <v>21</v>
      </c>
      <c r="B1196" s="7" t="s">
        <v>108</v>
      </c>
      <c r="C1196" s="7" t="s">
        <v>1336</v>
      </c>
      <c r="D1196" s="7" t="n">
        <v>7</v>
      </c>
      <c r="E1196" s="7" t="n">
        <v>194.3</v>
      </c>
      <c r="F1196" s="7" t="n">
        <v>0</v>
      </c>
      <c r="G1196" s="7" t="n">
        <v>0</v>
      </c>
    </row>
    <row r="1197" customFormat="false" ht="15" hidden="false" customHeight="false" outlineLevel="0" collapsed="false">
      <c r="A1197" s="7" t="s">
        <v>21</v>
      </c>
      <c r="B1197" s="7" t="s">
        <v>108</v>
      </c>
      <c r="C1197" s="7" t="s">
        <v>1336</v>
      </c>
      <c r="D1197" s="7" t="n">
        <v>10</v>
      </c>
      <c r="E1197" s="7" t="n">
        <v>267.71</v>
      </c>
      <c r="F1197" s="7" t="n">
        <v>0</v>
      </c>
      <c r="G1197" s="7" t="n">
        <v>0</v>
      </c>
    </row>
    <row r="1198" customFormat="false" ht="15" hidden="false" customHeight="false" outlineLevel="0" collapsed="false">
      <c r="A1198" s="7" t="s">
        <v>21</v>
      </c>
      <c r="B1198" s="7" t="s">
        <v>108</v>
      </c>
      <c r="C1198" s="7" t="s">
        <v>1336</v>
      </c>
      <c r="D1198" s="7" t="n">
        <v>5</v>
      </c>
      <c r="E1198" s="7" t="n">
        <v>128.87</v>
      </c>
      <c r="F1198" s="7" t="n">
        <v>0</v>
      </c>
      <c r="G1198" s="7" t="n">
        <v>0</v>
      </c>
    </row>
    <row r="1199" customFormat="false" ht="15" hidden="false" customHeight="false" outlineLevel="0" collapsed="false">
      <c r="A1199" s="7" t="s">
        <v>21</v>
      </c>
      <c r="B1199" s="7" t="s">
        <v>108</v>
      </c>
      <c r="C1199" s="7" t="s">
        <v>1336</v>
      </c>
      <c r="D1199" s="7" t="n">
        <v>5</v>
      </c>
      <c r="E1199" s="7" t="n">
        <v>123.55</v>
      </c>
      <c r="F1199" s="7" t="n">
        <v>0</v>
      </c>
      <c r="G1199" s="7" t="n">
        <v>0</v>
      </c>
    </row>
    <row r="1200" customFormat="false" ht="15" hidden="false" customHeight="false" outlineLevel="0" collapsed="false">
      <c r="A1200" s="7" t="s">
        <v>21</v>
      </c>
      <c r="B1200" s="7" t="s">
        <v>108</v>
      </c>
      <c r="C1200" s="7" t="s">
        <v>1336</v>
      </c>
      <c r="D1200" s="7" t="n">
        <v>1</v>
      </c>
      <c r="E1200" s="7" t="n">
        <v>29.66</v>
      </c>
      <c r="F1200" s="7" t="n">
        <v>0</v>
      </c>
      <c r="G1200" s="7" t="n">
        <v>0</v>
      </c>
    </row>
    <row r="1201" customFormat="false" ht="15" hidden="false" customHeight="false" outlineLevel="0" collapsed="false">
      <c r="A1201" s="7" t="s">
        <v>21</v>
      </c>
      <c r="B1201" s="7" t="s">
        <v>108</v>
      </c>
      <c r="C1201" s="7" t="s">
        <v>1336</v>
      </c>
      <c r="D1201" s="7" t="n">
        <v>48</v>
      </c>
      <c r="E1201" s="7" t="n">
        <v>1175.04</v>
      </c>
      <c r="F1201" s="7" t="n">
        <v>0</v>
      </c>
      <c r="G1201" s="7" t="n">
        <v>0</v>
      </c>
    </row>
    <row r="1202" customFormat="false" ht="15" hidden="false" customHeight="false" outlineLevel="0" collapsed="false">
      <c r="A1202" s="7" t="s">
        <v>21</v>
      </c>
      <c r="B1202" s="7" t="s">
        <v>108</v>
      </c>
      <c r="C1202" s="7" t="s">
        <v>1336</v>
      </c>
      <c r="D1202" s="7" t="n">
        <v>72</v>
      </c>
      <c r="E1202" s="7" t="n">
        <v>2141.22</v>
      </c>
      <c r="F1202" s="7" t="n">
        <v>0</v>
      </c>
      <c r="G1202" s="7" t="n">
        <v>0</v>
      </c>
    </row>
    <row r="1203" customFormat="false" ht="15" hidden="false" customHeight="false" outlineLevel="0" collapsed="false">
      <c r="A1203" s="7" t="s">
        <v>21</v>
      </c>
      <c r="B1203" s="7" t="s">
        <v>108</v>
      </c>
      <c r="C1203" s="7" t="s">
        <v>1336</v>
      </c>
      <c r="D1203" s="7" t="n">
        <v>3</v>
      </c>
      <c r="E1203" s="7" t="n">
        <v>71.37</v>
      </c>
      <c r="F1203" s="7" t="n">
        <v>0</v>
      </c>
      <c r="G1203" s="7" t="n">
        <v>0</v>
      </c>
    </row>
    <row r="1204" customFormat="false" ht="15" hidden="false" customHeight="false" outlineLevel="0" collapsed="false">
      <c r="A1204" s="7" t="s">
        <v>21</v>
      </c>
      <c r="B1204" s="7" t="s">
        <v>108</v>
      </c>
      <c r="C1204" s="7" t="s">
        <v>1336</v>
      </c>
      <c r="D1204" s="7" t="n">
        <v>124</v>
      </c>
      <c r="E1204" s="7" t="n">
        <v>3830.68</v>
      </c>
      <c r="F1204" s="7" t="n">
        <v>0</v>
      </c>
      <c r="G1204" s="7" t="n">
        <v>0</v>
      </c>
    </row>
    <row r="1205" customFormat="false" ht="15" hidden="false" customHeight="false" outlineLevel="0" collapsed="false">
      <c r="A1205" s="7" t="s">
        <v>21</v>
      </c>
      <c r="B1205" s="7" t="s">
        <v>108</v>
      </c>
      <c r="C1205" s="7" t="s">
        <v>1336</v>
      </c>
      <c r="D1205" s="7" t="n">
        <v>1801</v>
      </c>
      <c r="E1205" s="7" t="n">
        <v>46411.77</v>
      </c>
      <c r="F1205" s="7" t="n">
        <v>0</v>
      </c>
      <c r="G1205" s="7" t="n">
        <v>0</v>
      </c>
    </row>
    <row r="1206" customFormat="false" ht="15" hidden="false" customHeight="false" outlineLevel="0" collapsed="false">
      <c r="A1206" s="7" t="s">
        <v>21</v>
      </c>
      <c r="B1206" s="7" t="s">
        <v>108</v>
      </c>
      <c r="C1206" s="7" t="s">
        <v>1336</v>
      </c>
      <c r="D1206" s="7" t="n">
        <v>16</v>
      </c>
      <c r="E1206" s="7" t="n">
        <v>461.34</v>
      </c>
      <c r="F1206" s="7" t="n">
        <v>0</v>
      </c>
      <c r="G1206" s="7" t="n">
        <v>0</v>
      </c>
    </row>
    <row r="1207" customFormat="false" ht="15" hidden="false" customHeight="false" outlineLevel="0" collapsed="false">
      <c r="A1207" s="7" t="s">
        <v>21</v>
      </c>
      <c r="B1207" s="7" t="s">
        <v>100</v>
      </c>
      <c r="C1207" s="7" t="s">
        <v>1336</v>
      </c>
      <c r="D1207" s="7" t="n">
        <v>116</v>
      </c>
      <c r="E1207" s="7" t="n">
        <v>3583.56</v>
      </c>
      <c r="F1207" s="7" t="n">
        <v>0</v>
      </c>
      <c r="G1207" s="7" t="n">
        <v>0</v>
      </c>
    </row>
    <row r="1208" customFormat="false" ht="15" hidden="false" customHeight="false" outlineLevel="0" collapsed="false">
      <c r="A1208" s="7" t="s">
        <v>21</v>
      </c>
      <c r="B1208" s="7" t="s">
        <v>100</v>
      </c>
      <c r="C1208" s="7" t="s">
        <v>1336</v>
      </c>
      <c r="D1208" s="7" t="n">
        <v>1</v>
      </c>
      <c r="E1208" s="7" t="n">
        <v>23.97</v>
      </c>
      <c r="F1208" s="7" t="n">
        <v>0</v>
      </c>
      <c r="G1208" s="7" t="n">
        <v>0</v>
      </c>
    </row>
    <row r="1209" customFormat="false" ht="15" hidden="false" customHeight="false" outlineLevel="0" collapsed="false">
      <c r="A1209" s="7" t="s">
        <v>21</v>
      </c>
      <c r="B1209" s="7" t="s">
        <v>100</v>
      </c>
      <c r="C1209" s="7" t="s">
        <v>1336</v>
      </c>
      <c r="D1209" s="7" t="n">
        <v>64</v>
      </c>
      <c r="E1209" s="7" t="n">
        <v>1903.32</v>
      </c>
      <c r="F1209" s="7" t="n">
        <v>0</v>
      </c>
      <c r="G1209" s="7" t="n">
        <v>0</v>
      </c>
    </row>
    <row r="1210" customFormat="false" ht="15" hidden="false" customHeight="false" outlineLevel="0" collapsed="false">
      <c r="A1210" s="7" t="s">
        <v>21</v>
      </c>
      <c r="B1210" s="7" t="s">
        <v>100</v>
      </c>
      <c r="C1210" s="7" t="s">
        <v>1336</v>
      </c>
      <c r="D1210" s="7" t="n">
        <v>-4</v>
      </c>
      <c r="E1210" s="7" t="n">
        <v>-118.96</v>
      </c>
      <c r="F1210" s="7" t="n">
        <v>0</v>
      </c>
      <c r="G1210" s="7" t="n">
        <v>0</v>
      </c>
    </row>
    <row r="1211" customFormat="false" ht="15" hidden="false" customHeight="false" outlineLevel="0" collapsed="false">
      <c r="A1211" s="7" t="s">
        <v>21</v>
      </c>
      <c r="B1211" s="7" t="s">
        <v>100</v>
      </c>
      <c r="C1211" s="7" t="s">
        <v>1336</v>
      </c>
      <c r="D1211" s="7" t="n">
        <v>10</v>
      </c>
      <c r="E1211" s="7" t="n">
        <v>257.72</v>
      </c>
      <c r="F1211" s="7" t="n">
        <v>0</v>
      </c>
      <c r="G1211" s="7" t="n">
        <v>0</v>
      </c>
    </row>
    <row r="1212" customFormat="false" ht="15" hidden="false" customHeight="false" outlineLevel="0" collapsed="false">
      <c r="A1212" s="7" t="s">
        <v>21</v>
      </c>
      <c r="B1212" s="7" t="s">
        <v>100</v>
      </c>
      <c r="C1212" s="7" t="s">
        <v>1336</v>
      </c>
      <c r="D1212" s="7" t="n">
        <v>1</v>
      </c>
      <c r="E1212" s="7" t="n">
        <v>23.79</v>
      </c>
      <c r="F1212" s="7" t="n">
        <v>0</v>
      </c>
      <c r="G1212" s="7" t="n">
        <v>0</v>
      </c>
    </row>
    <row r="1213" customFormat="false" ht="15" hidden="false" customHeight="false" outlineLevel="0" collapsed="false">
      <c r="A1213" s="7" t="s">
        <v>21</v>
      </c>
      <c r="B1213" s="7" t="s">
        <v>100</v>
      </c>
      <c r="C1213" s="7" t="s">
        <v>1336</v>
      </c>
      <c r="D1213" s="7" t="n">
        <v>12</v>
      </c>
      <c r="E1213" s="7" t="n">
        <v>321.27</v>
      </c>
      <c r="F1213" s="7" t="n">
        <v>0</v>
      </c>
      <c r="G1213" s="7" t="n">
        <v>0</v>
      </c>
    </row>
    <row r="1214" customFormat="false" ht="15" hidden="false" customHeight="false" outlineLevel="0" collapsed="false">
      <c r="A1214" s="7" t="s">
        <v>21</v>
      </c>
      <c r="B1214" s="7" t="s">
        <v>100</v>
      </c>
      <c r="C1214" s="7" t="s">
        <v>1336</v>
      </c>
      <c r="D1214" s="7" t="n">
        <v>19</v>
      </c>
      <c r="E1214" s="7" t="n">
        <v>547.85</v>
      </c>
      <c r="F1214" s="7" t="n">
        <v>0</v>
      </c>
      <c r="G1214" s="7" t="n">
        <v>0</v>
      </c>
    </row>
    <row r="1215" customFormat="false" ht="15" hidden="false" customHeight="false" outlineLevel="0" collapsed="false">
      <c r="A1215" s="7" t="s">
        <v>21</v>
      </c>
      <c r="B1215" s="7" t="s">
        <v>100</v>
      </c>
      <c r="C1215" s="7" t="s">
        <v>1336</v>
      </c>
      <c r="D1215" s="7" t="n">
        <v>2</v>
      </c>
      <c r="E1215" s="7" t="n">
        <v>59.31</v>
      </c>
      <c r="F1215" s="7" t="n">
        <v>0</v>
      </c>
      <c r="G1215" s="7" t="n">
        <v>0</v>
      </c>
    </row>
    <row r="1216" customFormat="false" ht="15" hidden="false" customHeight="false" outlineLevel="0" collapsed="false">
      <c r="A1216" s="7" t="s">
        <v>21</v>
      </c>
      <c r="B1216" s="7" t="s">
        <v>100</v>
      </c>
      <c r="C1216" s="7" t="s">
        <v>1336</v>
      </c>
      <c r="D1216" s="7" t="n">
        <v>185</v>
      </c>
      <c r="E1216" s="7" t="n">
        <v>5135.6</v>
      </c>
      <c r="F1216" s="7" t="n">
        <v>0</v>
      </c>
      <c r="G1216" s="7" t="n">
        <v>0</v>
      </c>
    </row>
    <row r="1217" customFormat="false" ht="15" hidden="false" customHeight="false" outlineLevel="0" collapsed="false">
      <c r="A1217" s="7" t="s">
        <v>21</v>
      </c>
      <c r="B1217" s="7" t="s">
        <v>100</v>
      </c>
      <c r="C1217" s="7" t="s">
        <v>1336</v>
      </c>
      <c r="D1217" s="7" t="n">
        <v>59</v>
      </c>
      <c r="E1217" s="7" t="n">
        <v>1444.32</v>
      </c>
      <c r="F1217" s="7" t="n">
        <v>0</v>
      </c>
      <c r="G1217" s="7" t="n">
        <v>0</v>
      </c>
    </row>
    <row r="1218" customFormat="false" ht="15" hidden="false" customHeight="false" outlineLevel="0" collapsed="false">
      <c r="A1218" s="7" t="s">
        <v>21</v>
      </c>
      <c r="B1218" s="7" t="s">
        <v>100</v>
      </c>
      <c r="C1218" s="7" t="s">
        <v>1336</v>
      </c>
      <c r="D1218" s="7" t="n">
        <v>1927</v>
      </c>
      <c r="E1218" s="7" t="n">
        <v>49658.79</v>
      </c>
      <c r="F1218" s="7" t="n">
        <v>0</v>
      </c>
      <c r="G1218" s="7" t="n">
        <v>0</v>
      </c>
    </row>
    <row r="1219" customFormat="false" ht="15" hidden="false" customHeight="false" outlineLevel="0" collapsed="false">
      <c r="A1219" s="7" t="s">
        <v>21</v>
      </c>
      <c r="B1219" s="7" t="s">
        <v>100</v>
      </c>
      <c r="C1219" s="7" t="s">
        <v>1336</v>
      </c>
      <c r="D1219" s="7" t="n">
        <v>2</v>
      </c>
      <c r="E1219" s="7" t="n">
        <v>49.43</v>
      </c>
      <c r="F1219" s="7" t="n">
        <v>0</v>
      </c>
      <c r="G1219" s="7" t="n">
        <v>0</v>
      </c>
    </row>
    <row r="1220" customFormat="false" ht="15" hidden="false" customHeight="false" outlineLevel="0" collapsed="false">
      <c r="A1220" s="7" t="s">
        <v>21</v>
      </c>
      <c r="B1220" s="7" t="s">
        <v>100</v>
      </c>
      <c r="C1220" s="7" t="s">
        <v>1336</v>
      </c>
      <c r="D1220" s="7" t="n">
        <v>13</v>
      </c>
      <c r="E1220" s="7" t="n">
        <v>360.84</v>
      </c>
      <c r="F1220" s="7" t="n">
        <v>0</v>
      </c>
      <c r="G1220" s="7" t="n">
        <v>0</v>
      </c>
    </row>
    <row r="1221" customFormat="false" ht="15" hidden="false" customHeight="false" outlineLevel="0" collapsed="false">
      <c r="A1221" s="7" t="s">
        <v>21</v>
      </c>
      <c r="B1221" s="7" t="s">
        <v>117</v>
      </c>
      <c r="C1221" s="7" t="s">
        <v>1336</v>
      </c>
      <c r="D1221" s="7" t="n">
        <v>-1</v>
      </c>
      <c r="E1221" s="7" t="n">
        <v>-41.19</v>
      </c>
      <c r="F1221" s="7" t="n">
        <v>0</v>
      </c>
      <c r="G1221" s="7" t="n">
        <v>0</v>
      </c>
    </row>
    <row r="1222" customFormat="false" ht="15" hidden="false" customHeight="false" outlineLevel="0" collapsed="false">
      <c r="A1222" s="7" t="s">
        <v>21</v>
      </c>
      <c r="B1222" s="7" t="s">
        <v>117</v>
      </c>
      <c r="C1222" s="7" t="s">
        <v>1336</v>
      </c>
      <c r="D1222" s="7" t="n">
        <v>2</v>
      </c>
      <c r="E1222" s="7" t="n">
        <v>59.31</v>
      </c>
      <c r="F1222" s="7" t="n">
        <v>0</v>
      </c>
      <c r="G1222" s="7" t="n">
        <v>0</v>
      </c>
    </row>
    <row r="1223" customFormat="false" ht="15" hidden="false" customHeight="false" outlineLevel="0" collapsed="false">
      <c r="A1223" s="7" t="s">
        <v>21</v>
      </c>
      <c r="B1223" s="7" t="s">
        <v>117</v>
      </c>
      <c r="C1223" s="7" t="s">
        <v>1336</v>
      </c>
      <c r="D1223" s="7" t="n">
        <v>20</v>
      </c>
      <c r="E1223" s="7" t="n">
        <v>576.64</v>
      </c>
      <c r="F1223" s="7" t="n">
        <v>0</v>
      </c>
      <c r="G1223" s="7" t="n">
        <v>0</v>
      </c>
    </row>
    <row r="1224" customFormat="false" ht="15" hidden="false" customHeight="false" outlineLevel="0" collapsed="false">
      <c r="A1224" s="7" t="s">
        <v>21</v>
      </c>
      <c r="B1224" s="7" t="s">
        <v>117</v>
      </c>
      <c r="C1224" s="7" t="s">
        <v>1336</v>
      </c>
      <c r="D1224" s="7" t="n">
        <v>39</v>
      </c>
      <c r="E1224" s="7" t="n">
        <v>1159.84</v>
      </c>
      <c r="F1224" s="7" t="n">
        <v>0</v>
      </c>
      <c r="G1224" s="7" t="n">
        <v>0</v>
      </c>
    </row>
    <row r="1225" customFormat="false" ht="15" hidden="false" customHeight="false" outlineLevel="0" collapsed="false">
      <c r="A1225" s="7" t="s">
        <v>21</v>
      </c>
      <c r="B1225" s="7" t="s">
        <v>117</v>
      </c>
      <c r="C1225" s="7" t="s">
        <v>1336</v>
      </c>
      <c r="D1225" s="7" t="n">
        <v>35</v>
      </c>
      <c r="E1225" s="7" t="n">
        <v>856.8</v>
      </c>
      <c r="F1225" s="7" t="n">
        <v>0</v>
      </c>
      <c r="G1225" s="7" t="n">
        <v>0</v>
      </c>
    </row>
    <row r="1226" customFormat="false" ht="15" hidden="false" customHeight="false" outlineLevel="0" collapsed="false">
      <c r="A1226" s="7" t="s">
        <v>21</v>
      </c>
      <c r="B1226" s="7" t="s">
        <v>117</v>
      </c>
      <c r="C1226" s="7" t="s">
        <v>1336</v>
      </c>
      <c r="D1226" s="7" t="n">
        <v>9</v>
      </c>
      <c r="E1226" s="7" t="n">
        <v>240.95</v>
      </c>
      <c r="F1226" s="7" t="n">
        <v>0</v>
      </c>
      <c r="G1226" s="7" t="n">
        <v>0</v>
      </c>
    </row>
    <row r="1227" customFormat="false" ht="15" hidden="false" customHeight="false" outlineLevel="0" collapsed="false">
      <c r="A1227" s="7" t="s">
        <v>21</v>
      </c>
      <c r="B1227" s="7" t="s">
        <v>117</v>
      </c>
      <c r="C1227" s="7" t="s">
        <v>1336</v>
      </c>
      <c r="D1227" s="7" t="n">
        <v>11</v>
      </c>
      <c r="E1227" s="7" t="n">
        <v>305.32</v>
      </c>
      <c r="F1227" s="7" t="n">
        <v>0</v>
      </c>
      <c r="G1227" s="7" t="n">
        <v>0</v>
      </c>
    </row>
    <row r="1228" customFormat="false" ht="15" hidden="false" customHeight="false" outlineLevel="0" collapsed="false">
      <c r="A1228" s="7" t="s">
        <v>21</v>
      </c>
      <c r="B1228" s="7" t="s">
        <v>117</v>
      </c>
      <c r="C1228" s="7" t="s">
        <v>1336</v>
      </c>
      <c r="D1228" s="7" t="n">
        <v>3</v>
      </c>
      <c r="E1228" s="7" t="n">
        <v>77.31</v>
      </c>
      <c r="F1228" s="7" t="n">
        <v>0</v>
      </c>
      <c r="G1228" s="7" t="n">
        <v>0</v>
      </c>
    </row>
    <row r="1229" customFormat="false" ht="15" hidden="false" customHeight="false" outlineLevel="0" collapsed="false">
      <c r="A1229" s="7" t="s">
        <v>21</v>
      </c>
      <c r="B1229" s="7" t="s">
        <v>117</v>
      </c>
      <c r="C1229" s="7" t="s">
        <v>1336</v>
      </c>
      <c r="D1229" s="7" t="n">
        <v>1429</v>
      </c>
      <c r="E1229" s="7" t="n">
        <v>36825.33</v>
      </c>
      <c r="F1229" s="7" t="n">
        <v>0</v>
      </c>
      <c r="G1229" s="7" t="n">
        <v>0</v>
      </c>
    </row>
    <row r="1230" customFormat="false" ht="15" hidden="false" customHeight="false" outlineLevel="0" collapsed="false">
      <c r="A1230" s="7" t="s">
        <v>21</v>
      </c>
      <c r="B1230" s="7" t="s">
        <v>117</v>
      </c>
      <c r="C1230" s="7" t="s">
        <v>1336</v>
      </c>
      <c r="D1230" s="7" t="n">
        <v>70</v>
      </c>
      <c r="E1230" s="7" t="n">
        <v>2162.45</v>
      </c>
      <c r="F1230" s="7" t="n">
        <v>0</v>
      </c>
      <c r="G1230" s="7" t="n">
        <v>0</v>
      </c>
    </row>
    <row r="1231" customFormat="false" ht="15" hidden="false" customHeight="false" outlineLevel="0" collapsed="false">
      <c r="A1231" s="7" t="s">
        <v>21</v>
      </c>
      <c r="B1231" s="7" t="s">
        <v>117</v>
      </c>
      <c r="C1231" s="7" t="s">
        <v>1336</v>
      </c>
      <c r="D1231" s="7" t="n">
        <v>3</v>
      </c>
      <c r="E1231" s="7" t="n">
        <v>74.13</v>
      </c>
      <c r="F1231" s="7" t="n">
        <v>0</v>
      </c>
      <c r="G1231" s="7" t="n">
        <v>0</v>
      </c>
    </row>
    <row r="1232" customFormat="false" ht="15" hidden="false" customHeight="false" outlineLevel="0" collapsed="false">
      <c r="A1232" s="7" t="s">
        <v>21</v>
      </c>
      <c r="B1232" s="7" t="s">
        <v>117</v>
      </c>
      <c r="C1232" s="7" t="s">
        <v>1336</v>
      </c>
      <c r="D1232" s="7" t="n">
        <v>-2</v>
      </c>
      <c r="E1232" s="7" t="n">
        <v>-59.48</v>
      </c>
      <c r="F1232" s="7" t="n">
        <v>0</v>
      </c>
      <c r="G1232" s="7" t="n">
        <v>0</v>
      </c>
    </row>
    <row r="1233" customFormat="false" ht="15" hidden="false" customHeight="false" outlineLevel="0" collapsed="false">
      <c r="A1233" s="7" t="s">
        <v>21</v>
      </c>
      <c r="B1233" s="7" t="s">
        <v>117</v>
      </c>
      <c r="C1233" s="7" t="s">
        <v>1336</v>
      </c>
      <c r="D1233" s="7" t="n">
        <v>109</v>
      </c>
      <c r="E1233" s="7" t="n">
        <v>3025.84</v>
      </c>
      <c r="F1233" s="7" t="n">
        <v>0</v>
      </c>
      <c r="G1233" s="7" t="n">
        <v>0</v>
      </c>
    </row>
    <row r="1234" customFormat="false" ht="15" hidden="false" customHeight="false" outlineLevel="0" collapsed="false">
      <c r="A1234" s="7" t="s">
        <v>21</v>
      </c>
      <c r="B1234" s="7" t="s">
        <v>117</v>
      </c>
      <c r="C1234" s="7" t="s">
        <v>1336</v>
      </c>
      <c r="D1234" s="7" t="n">
        <v>-1</v>
      </c>
      <c r="E1234" s="7" t="n">
        <v>-23.97</v>
      </c>
      <c r="F1234" s="7" t="n">
        <v>0</v>
      </c>
      <c r="G1234" s="7" t="n">
        <v>0</v>
      </c>
    </row>
    <row r="1235" customFormat="false" ht="15" hidden="false" customHeight="false" outlineLevel="0" collapsed="false">
      <c r="A1235" s="7" t="s">
        <v>21</v>
      </c>
      <c r="B1235" s="7" t="s">
        <v>131</v>
      </c>
      <c r="C1235" s="7" t="s">
        <v>1336</v>
      </c>
      <c r="D1235" s="7" t="n">
        <v>119</v>
      </c>
      <c r="E1235" s="7" t="n">
        <v>3303.44</v>
      </c>
      <c r="F1235" s="7" t="n">
        <v>0</v>
      </c>
      <c r="G1235" s="7" t="n">
        <v>0</v>
      </c>
    </row>
    <row r="1236" customFormat="false" ht="15" hidden="false" customHeight="false" outlineLevel="0" collapsed="false">
      <c r="A1236" s="7" t="s">
        <v>21</v>
      </c>
      <c r="B1236" s="7" t="s">
        <v>131</v>
      </c>
      <c r="C1236" s="7" t="s">
        <v>1336</v>
      </c>
      <c r="D1236" s="7" t="n">
        <v>1018</v>
      </c>
      <c r="E1236" s="7" t="n">
        <v>26233.86</v>
      </c>
      <c r="F1236" s="7" t="n">
        <v>0</v>
      </c>
      <c r="G1236" s="7" t="n">
        <v>0</v>
      </c>
    </row>
    <row r="1237" customFormat="false" ht="15" hidden="false" customHeight="false" outlineLevel="0" collapsed="false">
      <c r="A1237" s="7" t="s">
        <v>21</v>
      </c>
      <c r="B1237" s="7" t="s">
        <v>131</v>
      </c>
      <c r="C1237" s="7" t="s">
        <v>1336</v>
      </c>
      <c r="D1237" s="7" t="n">
        <v>3</v>
      </c>
      <c r="E1237" s="7" t="n">
        <v>74.13</v>
      </c>
      <c r="F1237" s="7" t="n">
        <v>0</v>
      </c>
      <c r="G1237" s="7" t="n">
        <v>0</v>
      </c>
    </row>
    <row r="1238" customFormat="false" ht="15" hidden="false" customHeight="false" outlineLevel="0" collapsed="false">
      <c r="A1238" s="7" t="s">
        <v>21</v>
      </c>
      <c r="B1238" s="7" t="s">
        <v>131</v>
      </c>
      <c r="C1238" s="7" t="s">
        <v>1336</v>
      </c>
      <c r="D1238" s="7" t="n">
        <v>-1</v>
      </c>
      <c r="E1238" s="7" t="n">
        <v>-41.19</v>
      </c>
      <c r="F1238" s="7" t="n">
        <v>0</v>
      </c>
      <c r="G1238" s="7" t="n">
        <v>0</v>
      </c>
    </row>
    <row r="1239" customFormat="false" ht="15" hidden="false" customHeight="false" outlineLevel="0" collapsed="false">
      <c r="A1239" s="7" t="s">
        <v>21</v>
      </c>
      <c r="B1239" s="7" t="s">
        <v>131</v>
      </c>
      <c r="C1239" s="7" t="s">
        <v>1336</v>
      </c>
      <c r="D1239" s="7" t="n">
        <v>41</v>
      </c>
      <c r="E1239" s="7" t="n">
        <v>1003.68</v>
      </c>
      <c r="F1239" s="7" t="n">
        <v>0</v>
      </c>
      <c r="G1239" s="7" t="n">
        <v>0</v>
      </c>
    </row>
    <row r="1240" customFormat="false" ht="15" hidden="false" customHeight="false" outlineLevel="0" collapsed="false">
      <c r="A1240" s="7" t="s">
        <v>21</v>
      </c>
      <c r="B1240" s="7" t="s">
        <v>131</v>
      </c>
      <c r="C1240" s="7" t="s">
        <v>1336</v>
      </c>
      <c r="D1240" s="7" t="n">
        <v>-4</v>
      </c>
      <c r="E1240" s="7" t="n">
        <v>-118.96</v>
      </c>
      <c r="F1240" s="7" t="n">
        <v>0</v>
      </c>
      <c r="G1240" s="7" t="n">
        <v>0</v>
      </c>
    </row>
    <row r="1241" customFormat="false" ht="15" hidden="false" customHeight="false" outlineLevel="0" collapsed="false">
      <c r="A1241" s="7" t="s">
        <v>21</v>
      </c>
      <c r="B1241" s="7" t="s">
        <v>131</v>
      </c>
      <c r="C1241" s="7" t="s">
        <v>1336</v>
      </c>
      <c r="D1241" s="7" t="n">
        <v>12</v>
      </c>
      <c r="E1241" s="7" t="n">
        <v>345.98</v>
      </c>
      <c r="F1241" s="7" t="n">
        <v>0</v>
      </c>
      <c r="G1241" s="7" t="n">
        <v>0</v>
      </c>
    </row>
    <row r="1242" customFormat="false" ht="15" hidden="false" customHeight="false" outlineLevel="0" collapsed="false">
      <c r="A1242" s="7" t="s">
        <v>21</v>
      </c>
      <c r="B1242" s="7" t="s">
        <v>131</v>
      </c>
      <c r="C1242" s="7" t="s">
        <v>1336</v>
      </c>
      <c r="D1242" s="7" t="n">
        <v>48</v>
      </c>
      <c r="E1242" s="7" t="n">
        <v>1427.48</v>
      </c>
      <c r="F1242" s="7" t="n">
        <v>0</v>
      </c>
      <c r="G1242" s="7" t="n">
        <v>0</v>
      </c>
    </row>
    <row r="1243" customFormat="false" ht="15" hidden="false" customHeight="false" outlineLevel="0" collapsed="false">
      <c r="A1243" s="7" t="s">
        <v>21</v>
      </c>
      <c r="B1243" s="7" t="s">
        <v>131</v>
      </c>
      <c r="C1243" s="7" t="s">
        <v>1336</v>
      </c>
      <c r="D1243" s="7" t="n">
        <v>1</v>
      </c>
      <c r="E1243" s="7" t="n">
        <v>29.66</v>
      </c>
      <c r="F1243" s="7" t="n">
        <v>0</v>
      </c>
      <c r="G1243" s="7" t="n">
        <v>0</v>
      </c>
    </row>
    <row r="1244" customFormat="false" ht="15" hidden="false" customHeight="false" outlineLevel="0" collapsed="false">
      <c r="A1244" s="7" t="s">
        <v>21</v>
      </c>
      <c r="B1244" s="7" t="s">
        <v>131</v>
      </c>
      <c r="C1244" s="7" t="s">
        <v>1336</v>
      </c>
      <c r="D1244" s="7" t="n">
        <v>2</v>
      </c>
      <c r="E1244" s="7" t="n">
        <v>47.58</v>
      </c>
      <c r="F1244" s="7" t="n">
        <v>0</v>
      </c>
      <c r="G1244" s="7" t="n">
        <v>0</v>
      </c>
    </row>
    <row r="1245" customFormat="false" ht="15" hidden="false" customHeight="false" outlineLevel="0" collapsed="false">
      <c r="A1245" s="7" t="s">
        <v>21</v>
      </c>
      <c r="B1245" s="7" t="s">
        <v>131</v>
      </c>
      <c r="C1245" s="7" t="s">
        <v>1336</v>
      </c>
      <c r="D1245" s="7" t="n">
        <v>78</v>
      </c>
      <c r="E1245" s="7" t="n">
        <v>2409.6</v>
      </c>
      <c r="F1245" s="7" t="n">
        <v>0</v>
      </c>
      <c r="G1245" s="7" t="n">
        <v>0</v>
      </c>
    </row>
    <row r="1246" customFormat="false" ht="15" hidden="false" customHeight="false" outlineLevel="0" collapsed="false">
      <c r="A1246" s="7" t="s">
        <v>21</v>
      </c>
      <c r="B1246" s="7" t="s">
        <v>131</v>
      </c>
      <c r="C1246" s="7" t="s">
        <v>1336</v>
      </c>
      <c r="D1246" s="7" t="n">
        <v>6</v>
      </c>
      <c r="E1246" s="7" t="n">
        <v>160.63</v>
      </c>
      <c r="F1246" s="7" t="n">
        <v>0</v>
      </c>
      <c r="G1246" s="7" t="n">
        <v>0</v>
      </c>
    </row>
    <row r="1247" customFormat="false" ht="15" hidden="false" customHeight="false" outlineLevel="0" collapsed="false">
      <c r="A1247" s="7" t="s">
        <v>21</v>
      </c>
      <c r="B1247" s="7" t="s">
        <v>131</v>
      </c>
      <c r="C1247" s="7" t="s">
        <v>1336</v>
      </c>
      <c r="D1247" s="7" t="n">
        <v>6</v>
      </c>
      <c r="E1247" s="7" t="n">
        <v>154.64</v>
      </c>
      <c r="F1247" s="7" t="n">
        <v>0</v>
      </c>
      <c r="G1247" s="7" t="n">
        <v>0</v>
      </c>
    </row>
    <row r="1248" customFormat="false" ht="15" hidden="false" customHeight="false" outlineLevel="0" collapsed="false">
      <c r="A1248" s="7" t="s">
        <v>21</v>
      </c>
      <c r="B1248" s="7" t="s">
        <v>131</v>
      </c>
      <c r="C1248" s="7" t="s">
        <v>1336</v>
      </c>
      <c r="D1248" s="7" t="n">
        <v>-1</v>
      </c>
      <c r="E1248" s="7" t="n">
        <v>-30.89</v>
      </c>
      <c r="F1248" s="7" t="n">
        <v>0</v>
      </c>
      <c r="G1248" s="7" t="n">
        <v>0</v>
      </c>
    </row>
    <row r="1249" customFormat="false" ht="15" hidden="false" customHeight="false" outlineLevel="0" collapsed="false">
      <c r="A1249" s="7" t="s">
        <v>21</v>
      </c>
      <c r="B1249" s="7" t="s">
        <v>131</v>
      </c>
      <c r="C1249" s="7" t="s">
        <v>1336</v>
      </c>
      <c r="D1249" s="7" t="n">
        <v>1</v>
      </c>
      <c r="E1249" s="7" t="n">
        <v>27.76</v>
      </c>
      <c r="F1249" s="7" t="n">
        <v>0</v>
      </c>
      <c r="G1249" s="7" t="n">
        <v>0</v>
      </c>
    </row>
    <row r="1250" customFormat="false" ht="15" hidden="false" customHeight="false" outlineLevel="0" collapsed="false">
      <c r="A1250" s="7" t="s">
        <v>21</v>
      </c>
      <c r="B1250" s="7" t="s">
        <v>626</v>
      </c>
      <c r="C1250" s="7" t="s">
        <v>1336</v>
      </c>
      <c r="D1250" s="7" t="n">
        <v>1</v>
      </c>
      <c r="E1250" s="7" t="n">
        <v>28.83</v>
      </c>
      <c r="F1250" s="7" t="n">
        <v>0</v>
      </c>
      <c r="G1250" s="7" t="n">
        <v>0</v>
      </c>
    </row>
    <row r="1251" customFormat="false" ht="15" hidden="false" customHeight="false" outlineLevel="0" collapsed="false">
      <c r="A1251" s="7" t="s">
        <v>21</v>
      </c>
      <c r="B1251" s="7" t="s">
        <v>263</v>
      </c>
      <c r="C1251" s="7" t="s">
        <v>1337</v>
      </c>
      <c r="D1251" s="7" t="n">
        <v>4</v>
      </c>
      <c r="E1251" s="7" t="n">
        <v>155.8</v>
      </c>
      <c r="F1251" s="7" t="n">
        <v>0</v>
      </c>
      <c r="G1251" s="7" t="n">
        <v>0</v>
      </c>
    </row>
    <row r="1252" customFormat="false" ht="15" hidden="false" customHeight="false" outlineLevel="0" collapsed="false">
      <c r="A1252" s="7" t="s">
        <v>21</v>
      </c>
      <c r="B1252" s="7" t="s">
        <v>263</v>
      </c>
      <c r="C1252" s="7" t="s">
        <v>1337</v>
      </c>
      <c r="D1252" s="7" t="n">
        <v>-1</v>
      </c>
      <c r="E1252" s="7" t="n">
        <v>-42.5</v>
      </c>
      <c r="F1252" s="7" t="n">
        <v>0</v>
      </c>
      <c r="G1252" s="7" t="n">
        <v>0</v>
      </c>
    </row>
    <row r="1253" customFormat="false" ht="15" hidden="false" customHeight="false" outlineLevel="0" collapsed="false">
      <c r="A1253" s="7" t="s">
        <v>21</v>
      </c>
      <c r="B1253" s="7" t="s">
        <v>263</v>
      </c>
      <c r="C1253" s="7" t="s">
        <v>1337</v>
      </c>
      <c r="D1253" s="7" t="n">
        <v>9</v>
      </c>
      <c r="E1253" s="7" t="n">
        <v>382.5</v>
      </c>
      <c r="F1253" s="7" t="n">
        <v>0</v>
      </c>
      <c r="G1253" s="7" t="n">
        <v>0</v>
      </c>
    </row>
    <row r="1254" customFormat="false" ht="15" hidden="false" customHeight="false" outlineLevel="0" collapsed="false">
      <c r="A1254" s="7" t="s">
        <v>21</v>
      </c>
      <c r="B1254" s="7" t="s">
        <v>263</v>
      </c>
      <c r="C1254" s="7" t="s">
        <v>1337</v>
      </c>
      <c r="D1254" s="7" t="n">
        <v>10</v>
      </c>
      <c r="E1254" s="7" t="n">
        <v>419.5</v>
      </c>
      <c r="F1254" s="7" t="n">
        <v>0</v>
      </c>
      <c r="G1254" s="7" t="n">
        <v>0</v>
      </c>
    </row>
    <row r="1255" customFormat="false" ht="15" hidden="false" customHeight="false" outlineLevel="0" collapsed="false">
      <c r="A1255" s="7" t="s">
        <v>21</v>
      </c>
      <c r="B1255" s="7" t="s">
        <v>263</v>
      </c>
      <c r="C1255" s="7" t="s">
        <v>1337</v>
      </c>
      <c r="D1255" s="7" t="n">
        <v>125</v>
      </c>
      <c r="E1255" s="7" t="n">
        <v>4603.75</v>
      </c>
      <c r="F1255" s="7" t="n">
        <v>0</v>
      </c>
      <c r="G1255" s="7" t="n">
        <v>0</v>
      </c>
    </row>
    <row r="1256" customFormat="false" ht="15" hidden="false" customHeight="false" outlineLevel="0" collapsed="false">
      <c r="A1256" s="7" t="s">
        <v>21</v>
      </c>
      <c r="B1256" s="7" t="s">
        <v>263</v>
      </c>
      <c r="C1256" s="7" t="s">
        <v>1337</v>
      </c>
      <c r="D1256" s="7" t="n">
        <v>6</v>
      </c>
      <c r="E1256" s="7" t="n">
        <v>209.94</v>
      </c>
      <c r="F1256" s="7" t="n">
        <v>0</v>
      </c>
      <c r="G1256" s="7" t="n">
        <v>0</v>
      </c>
    </row>
    <row r="1257" customFormat="false" ht="15" hidden="false" customHeight="false" outlineLevel="0" collapsed="false">
      <c r="A1257" s="7" t="s">
        <v>21</v>
      </c>
      <c r="B1257" s="7" t="s">
        <v>263</v>
      </c>
      <c r="C1257" s="7" t="s">
        <v>1337</v>
      </c>
      <c r="D1257" s="7" t="n">
        <v>1</v>
      </c>
      <c r="E1257" s="7" t="n">
        <v>39.66</v>
      </c>
      <c r="F1257" s="7" t="n">
        <v>0</v>
      </c>
      <c r="G1257" s="7" t="n">
        <v>0</v>
      </c>
    </row>
    <row r="1258" customFormat="false" ht="15" hidden="false" customHeight="false" outlineLevel="0" collapsed="false">
      <c r="A1258" s="7" t="s">
        <v>21</v>
      </c>
      <c r="B1258" s="7" t="s">
        <v>263</v>
      </c>
      <c r="C1258" s="7" t="s">
        <v>1337</v>
      </c>
      <c r="D1258" s="7" t="n">
        <v>23</v>
      </c>
      <c r="E1258" s="7" t="n">
        <v>1033.85</v>
      </c>
      <c r="F1258" s="7" t="n">
        <v>0</v>
      </c>
      <c r="G1258" s="7" t="n">
        <v>0</v>
      </c>
    </row>
    <row r="1259" customFormat="false" ht="15" hidden="false" customHeight="false" outlineLevel="0" collapsed="false">
      <c r="A1259" s="7" t="s">
        <v>21</v>
      </c>
      <c r="B1259" s="7" t="s">
        <v>263</v>
      </c>
      <c r="C1259" s="7" t="s">
        <v>1337</v>
      </c>
      <c r="D1259" s="7" t="n">
        <v>1</v>
      </c>
      <c r="E1259" s="7" t="n">
        <v>36.83</v>
      </c>
      <c r="F1259" s="7" t="n">
        <v>0</v>
      </c>
      <c r="G1259" s="7" t="n">
        <v>0</v>
      </c>
    </row>
    <row r="1260" customFormat="false" ht="15" hidden="false" customHeight="false" outlineLevel="0" collapsed="false">
      <c r="A1260" s="7" t="s">
        <v>21</v>
      </c>
      <c r="B1260" s="7" t="s">
        <v>234</v>
      </c>
      <c r="C1260" s="7" t="s">
        <v>1338</v>
      </c>
      <c r="D1260" s="7" t="n">
        <v>-1</v>
      </c>
      <c r="E1260" s="7" t="n">
        <v>-44.87</v>
      </c>
      <c r="F1260" s="7" t="n">
        <v>0</v>
      </c>
      <c r="G1260" s="7" t="n">
        <v>0</v>
      </c>
    </row>
    <row r="1261" customFormat="false" ht="15" hidden="false" customHeight="false" outlineLevel="0" collapsed="false">
      <c r="A1261" s="7" t="s">
        <v>21</v>
      </c>
      <c r="B1261" s="7" t="s">
        <v>234</v>
      </c>
      <c r="C1261" s="7" t="s">
        <v>1338</v>
      </c>
      <c r="D1261" s="7" t="n">
        <v>4</v>
      </c>
      <c r="E1261" s="7" t="n">
        <v>162.32</v>
      </c>
      <c r="F1261" s="7" t="n">
        <v>0</v>
      </c>
      <c r="G1261" s="7" t="n">
        <v>0</v>
      </c>
    </row>
    <row r="1262" customFormat="false" ht="15" hidden="false" customHeight="false" outlineLevel="0" collapsed="false">
      <c r="A1262" s="7" t="s">
        <v>21</v>
      </c>
      <c r="B1262" s="7" t="s">
        <v>234</v>
      </c>
      <c r="C1262" s="7" t="s">
        <v>1338</v>
      </c>
      <c r="D1262" s="7" t="n">
        <v>10</v>
      </c>
      <c r="E1262" s="7" t="n">
        <v>448.68</v>
      </c>
      <c r="F1262" s="7" t="n">
        <v>0</v>
      </c>
      <c r="G1262" s="7" t="n">
        <v>0</v>
      </c>
    </row>
    <row r="1263" customFormat="false" ht="15" hidden="false" customHeight="false" outlineLevel="0" collapsed="false">
      <c r="A1263" s="7" t="s">
        <v>21</v>
      </c>
      <c r="B1263" s="7" t="s">
        <v>234</v>
      </c>
      <c r="C1263" s="7" t="s">
        <v>1338</v>
      </c>
      <c r="D1263" s="7" t="n">
        <v>14</v>
      </c>
      <c r="E1263" s="7" t="n">
        <v>517.16</v>
      </c>
      <c r="F1263" s="7" t="n">
        <v>0</v>
      </c>
      <c r="G1263" s="7" t="n">
        <v>0</v>
      </c>
    </row>
    <row r="1264" customFormat="false" ht="15" hidden="false" customHeight="false" outlineLevel="0" collapsed="false">
      <c r="A1264" s="7" t="s">
        <v>21</v>
      </c>
      <c r="B1264" s="7" t="s">
        <v>234</v>
      </c>
      <c r="C1264" s="7" t="s">
        <v>1338</v>
      </c>
      <c r="D1264" s="7" t="n">
        <v>156</v>
      </c>
      <c r="E1264" s="7" t="n">
        <v>6065.28</v>
      </c>
      <c r="F1264" s="7" t="n">
        <v>0</v>
      </c>
      <c r="G1264" s="7" t="n">
        <v>0</v>
      </c>
    </row>
    <row r="1265" customFormat="false" ht="15" hidden="false" customHeight="false" outlineLevel="0" collapsed="false">
      <c r="A1265" s="7" t="s">
        <v>21</v>
      </c>
      <c r="B1265" s="7" t="s">
        <v>234</v>
      </c>
      <c r="C1265" s="7" t="s">
        <v>1338</v>
      </c>
      <c r="D1265" s="7" t="n">
        <v>7</v>
      </c>
      <c r="E1265" s="7" t="n">
        <v>305.9</v>
      </c>
      <c r="F1265" s="7" t="n">
        <v>0</v>
      </c>
      <c r="G1265" s="7" t="n">
        <v>0</v>
      </c>
    </row>
    <row r="1266" customFormat="false" ht="15" hidden="false" customHeight="false" outlineLevel="0" collapsed="false">
      <c r="A1266" s="7" t="s">
        <v>21</v>
      </c>
      <c r="B1266" s="7" t="s">
        <v>234</v>
      </c>
      <c r="C1266" s="7" t="s">
        <v>1338</v>
      </c>
      <c r="D1266" s="7" t="n">
        <v>7</v>
      </c>
      <c r="E1266" s="7" t="n">
        <v>293.12</v>
      </c>
      <c r="F1266" s="7" t="n">
        <v>0</v>
      </c>
      <c r="G1266" s="7" t="n">
        <v>0</v>
      </c>
    </row>
    <row r="1267" customFormat="false" ht="15" hidden="false" customHeight="false" outlineLevel="0" collapsed="false">
      <c r="A1267" s="7" t="s">
        <v>21</v>
      </c>
      <c r="B1267" s="7" t="s">
        <v>234</v>
      </c>
      <c r="C1267" s="7" t="s">
        <v>1338</v>
      </c>
      <c r="D1267" s="7" t="n">
        <v>23</v>
      </c>
      <c r="E1267" s="7" t="n">
        <v>1076.88</v>
      </c>
      <c r="F1267" s="7" t="n">
        <v>0</v>
      </c>
      <c r="G1267" s="7" t="n">
        <v>0</v>
      </c>
    </row>
    <row r="1268" customFormat="false" ht="15" hidden="false" customHeight="false" outlineLevel="0" collapsed="false">
      <c r="A1268" s="7" t="s">
        <v>21</v>
      </c>
      <c r="B1268" s="7" t="s">
        <v>121</v>
      </c>
      <c r="C1268" s="7" t="s">
        <v>1339</v>
      </c>
      <c r="D1268" s="7" t="n">
        <v>47</v>
      </c>
      <c r="E1268" s="7" t="n">
        <v>2632</v>
      </c>
      <c r="F1268" s="7" t="n">
        <v>0</v>
      </c>
      <c r="G1268" s="7" t="n">
        <v>0</v>
      </c>
    </row>
    <row r="1269" customFormat="false" ht="15" hidden="false" customHeight="false" outlineLevel="0" collapsed="false">
      <c r="A1269" s="7" t="s">
        <v>21</v>
      </c>
      <c r="B1269" s="7" t="s">
        <v>121</v>
      </c>
      <c r="C1269" s="7" t="s">
        <v>1339</v>
      </c>
      <c r="D1269" s="7" t="n">
        <v>21</v>
      </c>
      <c r="E1269" s="7" t="n">
        <v>1037.4</v>
      </c>
      <c r="F1269" s="7" t="n">
        <v>0</v>
      </c>
      <c r="G1269" s="7" t="n">
        <v>0</v>
      </c>
    </row>
    <row r="1270" customFormat="false" ht="15" hidden="false" customHeight="false" outlineLevel="0" collapsed="false">
      <c r="A1270" s="7" t="s">
        <v>21</v>
      </c>
      <c r="B1270" s="7" t="s">
        <v>121</v>
      </c>
      <c r="C1270" s="7" t="s">
        <v>1339</v>
      </c>
      <c r="D1270" s="7" t="n">
        <v>19</v>
      </c>
      <c r="E1270" s="7" t="n">
        <v>1002.57</v>
      </c>
      <c r="F1270" s="7" t="n">
        <v>0</v>
      </c>
      <c r="G1270" s="7" t="n">
        <v>0</v>
      </c>
    </row>
    <row r="1271" customFormat="false" ht="15" hidden="false" customHeight="false" outlineLevel="0" collapsed="false">
      <c r="A1271" s="7" t="s">
        <v>21</v>
      </c>
      <c r="B1271" s="7" t="s">
        <v>121</v>
      </c>
      <c r="C1271" s="7" t="s">
        <v>1339</v>
      </c>
      <c r="D1271" s="7" t="n">
        <v>1</v>
      </c>
      <c r="E1271" s="7" t="n">
        <v>48.71</v>
      </c>
      <c r="F1271" s="7" t="n">
        <v>0</v>
      </c>
      <c r="G1271" s="7" t="n">
        <v>0</v>
      </c>
    </row>
    <row r="1272" customFormat="false" ht="15" hidden="false" customHeight="false" outlineLevel="0" collapsed="false">
      <c r="A1272" s="7" t="s">
        <v>21</v>
      </c>
      <c r="B1272" s="7" t="s">
        <v>121</v>
      </c>
      <c r="C1272" s="7" t="s">
        <v>1339</v>
      </c>
      <c r="D1272" s="7" t="n">
        <v>-3</v>
      </c>
      <c r="E1272" s="7" t="n">
        <v>-240</v>
      </c>
      <c r="F1272" s="7" t="n">
        <v>0</v>
      </c>
      <c r="G1272" s="7" t="n">
        <v>0</v>
      </c>
    </row>
    <row r="1273" customFormat="false" ht="15" hidden="false" customHeight="false" outlineLevel="0" collapsed="false">
      <c r="A1273" s="7" t="s">
        <v>21</v>
      </c>
      <c r="B1273" s="7" t="s">
        <v>121</v>
      </c>
      <c r="C1273" s="7" t="s">
        <v>1339</v>
      </c>
      <c r="D1273" s="7" t="n">
        <v>36</v>
      </c>
      <c r="E1273" s="7" t="n">
        <v>2191.92</v>
      </c>
      <c r="F1273" s="7" t="n">
        <v>0</v>
      </c>
      <c r="G1273" s="7" t="n">
        <v>0</v>
      </c>
    </row>
    <row r="1274" customFormat="false" ht="15" hidden="false" customHeight="false" outlineLevel="0" collapsed="false">
      <c r="A1274" s="7" t="s">
        <v>21</v>
      </c>
      <c r="B1274" s="7" t="s">
        <v>121</v>
      </c>
      <c r="C1274" s="7" t="s">
        <v>1339</v>
      </c>
      <c r="D1274" s="7" t="n">
        <v>5</v>
      </c>
      <c r="E1274" s="7" t="n">
        <v>284.14</v>
      </c>
      <c r="F1274" s="7" t="n">
        <v>0</v>
      </c>
      <c r="G1274" s="7" t="n">
        <v>0</v>
      </c>
    </row>
    <row r="1275" customFormat="false" ht="15" hidden="false" customHeight="false" outlineLevel="0" collapsed="false">
      <c r="A1275" s="7" t="s">
        <v>21</v>
      </c>
      <c r="B1275" s="7" t="s">
        <v>121</v>
      </c>
      <c r="C1275" s="7" t="s">
        <v>1339</v>
      </c>
      <c r="D1275" s="7" t="n">
        <v>632</v>
      </c>
      <c r="E1275" s="7" t="n">
        <v>32864</v>
      </c>
      <c r="F1275" s="7" t="n">
        <v>0</v>
      </c>
      <c r="G1275" s="7" t="n">
        <v>0</v>
      </c>
    </row>
    <row r="1276" customFormat="false" ht="15" hidden="false" customHeight="false" outlineLevel="0" collapsed="false">
      <c r="A1276" s="7" t="s">
        <v>21</v>
      </c>
      <c r="B1276" s="7" t="s">
        <v>121</v>
      </c>
      <c r="C1276" s="7" t="s">
        <v>1339</v>
      </c>
      <c r="D1276" s="7" t="n">
        <v>2</v>
      </c>
      <c r="E1276" s="7" t="n">
        <v>115.2</v>
      </c>
      <c r="F1276" s="7" t="n">
        <v>0</v>
      </c>
      <c r="G1276" s="7" t="n">
        <v>0</v>
      </c>
    </row>
    <row r="1277" customFormat="false" ht="15" hidden="false" customHeight="false" outlineLevel="0" collapsed="false">
      <c r="A1277" s="7" t="s">
        <v>21</v>
      </c>
      <c r="B1277" s="7" t="s">
        <v>121</v>
      </c>
      <c r="C1277" s="7" t="s">
        <v>1339</v>
      </c>
      <c r="D1277" s="7" t="n">
        <v>4</v>
      </c>
      <c r="E1277" s="7" t="n">
        <v>198.08</v>
      </c>
      <c r="F1277" s="7" t="n">
        <v>0</v>
      </c>
      <c r="G1277" s="7" t="n">
        <v>0</v>
      </c>
    </row>
    <row r="1278" customFormat="false" ht="15" hidden="false" customHeight="false" outlineLevel="0" collapsed="false">
      <c r="A1278" s="7" t="s">
        <v>21</v>
      </c>
      <c r="B1278" s="7" t="s">
        <v>121</v>
      </c>
      <c r="C1278" s="7" t="s">
        <v>1339</v>
      </c>
      <c r="D1278" s="7" t="n">
        <v>18</v>
      </c>
      <c r="E1278" s="7" t="n">
        <v>1080</v>
      </c>
      <c r="F1278" s="7" t="n">
        <v>0</v>
      </c>
      <c r="G1278" s="7" t="n">
        <v>0</v>
      </c>
    </row>
    <row r="1279" customFormat="false" ht="15" hidden="false" customHeight="false" outlineLevel="0" collapsed="false">
      <c r="A1279" s="7" t="s">
        <v>21</v>
      </c>
      <c r="B1279" s="7" t="s">
        <v>123</v>
      </c>
      <c r="C1279" s="7" t="s">
        <v>1340</v>
      </c>
      <c r="D1279" s="7" t="n">
        <v>29</v>
      </c>
      <c r="E1279" s="7" t="n">
        <v>764.53</v>
      </c>
      <c r="F1279" s="7" t="n">
        <v>0</v>
      </c>
      <c r="G1279" s="7" t="n">
        <v>0</v>
      </c>
    </row>
    <row r="1280" customFormat="false" ht="15" hidden="false" customHeight="false" outlineLevel="0" collapsed="false">
      <c r="A1280" s="7" t="s">
        <v>21</v>
      </c>
      <c r="B1280" s="7" t="s">
        <v>123</v>
      </c>
      <c r="C1280" s="7" t="s">
        <v>1340</v>
      </c>
      <c r="D1280" s="7" t="n">
        <v>7</v>
      </c>
      <c r="E1280" s="7" t="n">
        <v>170.36</v>
      </c>
      <c r="F1280" s="7" t="n">
        <v>0</v>
      </c>
      <c r="G1280" s="7" t="n">
        <v>0</v>
      </c>
    </row>
    <row r="1281" customFormat="false" ht="15" hidden="false" customHeight="false" outlineLevel="0" collapsed="false">
      <c r="A1281" s="7" t="s">
        <v>21</v>
      </c>
      <c r="B1281" s="7" t="s">
        <v>123</v>
      </c>
      <c r="C1281" s="7" t="s">
        <v>1340</v>
      </c>
      <c r="D1281" s="7" t="n">
        <v>2</v>
      </c>
      <c r="E1281" s="7" t="n">
        <v>51.6</v>
      </c>
      <c r="F1281" s="7" t="n">
        <v>0</v>
      </c>
      <c r="G1281" s="7" t="n">
        <v>0</v>
      </c>
    </row>
    <row r="1282" customFormat="false" ht="15" hidden="false" customHeight="false" outlineLevel="0" collapsed="false">
      <c r="A1282" s="7" t="s">
        <v>21</v>
      </c>
      <c r="B1282" s="7" t="s">
        <v>123</v>
      </c>
      <c r="C1282" s="7" t="s">
        <v>1340</v>
      </c>
      <c r="D1282" s="7" t="n">
        <v>4</v>
      </c>
      <c r="E1282" s="7" t="n">
        <v>93.16</v>
      </c>
      <c r="F1282" s="7" t="n">
        <v>0</v>
      </c>
      <c r="G1282" s="7" t="n">
        <v>0</v>
      </c>
    </row>
    <row r="1283" customFormat="false" ht="15" hidden="false" customHeight="false" outlineLevel="0" collapsed="false">
      <c r="A1283" s="7" t="s">
        <v>21</v>
      </c>
      <c r="B1283" s="7" t="s">
        <v>123</v>
      </c>
      <c r="C1283" s="7" t="s">
        <v>1340</v>
      </c>
      <c r="D1283" s="7" t="n">
        <v>5</v>
      </c>
      <c r="E1283" s="7" t="n">
        <v>123.7</v>
      </c>
      <c r="F1283" s="7" t="n">
        <v>0</v>
      </c>
      <c r="G1283" s="7" t="n">
        <v>0</v>
      </c>
    </row>
    <row r="1284" customFormat="false" ht="15" hidden="false" customHeight="false" outlineLevel="0" collapsed="false">
      <c r="A1284" s="7" t="s">
        <v>21</v>
      </c>
      <c r="B1284" s="7" t="s">
        <v>123</v>
      </c>
      <c r="C1284" s="7" t="s">
        <v>1340</v>
      </c>
      <c r="D1284" s="7" t="n">
        <v>80</v>
      </c>
      <c r="E1284" s="7" t="n">
        <v>2002.4</v>
      </c>
      <c r="F1284" s="7" t="n">
        <v>0</v>
      </c>
      <c r="G1284" s="7" t="n">
        <v>0</v>
      </c>
    </row>
    <row r="1285" customFormat="false" ht="15" hidden="false" customHeight="false" outlineLevel="0" collapsed="false">
      <c r="A1285" s="7" t="s">
        <v>21</v>
      </c>
      <c r="B1285" s="7" t="s">
        <v>123</v>
      </c>
      <c r="C1285" s="7" t="s">
        <v>1340</v>
      </c>
      <c r="D1285" s="7" t="n">
        <v>26</v>
      </c>
      <c r="E1285" s="7" t="n">
        <v>738.18</v>
      </c>
      <c r="F1285" s="7" t="n">
        <v>0</v>
      </c>
      <c r="G1285" s="7" t="n">
        <v>0</v>
      </c>
    </row>
    <row r="1286" customFormat="false" ht="15" hidden="false" customHeight="false" outlineLevel="0" collapsed="false">
      <c r="A1286" s="7" t="s">
        <v>21</v>
      </c>
      <c r="B1286" s="7" t="s">
        <v>123</v>
      </c>
      <c r="C1286" s="7" t="s">
        <v>1340</v>
      </c>
      <c r="D1286" s="7" t="n">
        <v>71</v>
      </c>
      <c r="E1286" s="7" t="n">
        <v>2159.82</v>
      </c>
      <c r="F1286" s="7" t="n">
        <v>0</v>
      </c>
      <c r="G1286" s="7" t="n">
        <v>0</v>
      </c>
    </row>
    <row r="1287" customFormat="false" ht="15" hidden="false" customHeight="false" outlineLevel="0" collapsed="false">
      <c r="A1287" s="7" t="s">
        <v>21</v>
      </c>
      <c r="B1287" s="7" t="s">
        <v>123</v>
      </c>
      <c r="C1287" s="7" t="s">
        <v>1340</v>
      </c>
      <c r="D1287" s="7" t="n">
        <v>37</v>
      </c>
      <c r="E1287" s="7" t="n">
        <v>994.28</v>
      </c>
      <c r="F1287" s="7" t="n">
        <v>0</v>
      </c>
      <c r="G1287" s="7" t="n">
        <v>0</v>
      </c>
    </row>
    <row r="1288" customFormat="false" ht="15" hidden="false" customHeight="false" outlineLevel="0" collapsed="false">
      <c r="A1288" s="7" t="s">
        <v>21</v>
      </c>
      <c r="B1288" s="7" t="s">
        <v>123</v>
      </c>
      <c r="C1288" s="7" t="s">
        <v>1340</v>
      </c>
      <c r="D1288" s="7" t="n">
        <v>47</v>
      </c>
      <c r="E1288" s="7" t="n">
        <v>1037.76</v>
      </c>
      <c r="F1288" s="7" t="n">
        <v>0</v>
      </c>
      <c r="G1288" s="7" t="n">
        <v>0</v>
      </c>
    </row>
    <row r="1289" customFormat="false" ht="15" hidden="false" customHeight="false" outlineLevel="0" collapsed="false">
      <c r="A1289" s="7" t="s">
        <v>21</v>
      </c>
      <c r="B1289" s="7" t="s">
        <v>123</v>
      </c>
      <c r="C1289" s="7" t="s">
        <v>1340</v>
      </c>
      <c r="D1289" s="7" t="n">
        <v>1256</v>
      </c>
      <c r="E1289" s="7" t="n">
        <v>29189.44</v>
      </c>
      <c r="F1289" s="7" t="n">
        <v>0</v>
      </c>
      <c r="G1289" s="7" t="n">
        <v>0</v>
      </c>
    </row>
    <row r="1290" customFormat="false" ht="15" hidden="false" customHeight="false" outlineLevel="0" collapsed="false">
      <c r="A1290" s="7" t="s">
        <v>21</v>
      </c>
      <c r="B1290" s="7" t="s">
        <v>123</v>
      </c>
      <c r="C1290" s="7" t="s">
        <v>1340</v>
      </c>
      <c r="D1290" s="7" t="n">
        <v>-1</v>
      </c>
      <c r="E1290" s="7" t="n">
        <v>-26.87</v>
      </c>
      <c r="F1290" s="7" t="n">
        <v>0</v>
      </c>
      <c r="G1290" s="7" t="n">
        <v>0</v>
      </c>
    </row>
    <row r="1291" customFormat="false" ht="15" hidden="false" customHeight="false" outlineLevel="0" collapsed="false">
      <c r="A1291" s="7" t="s">
        <v>21</v>
      </c>
      <c r="B1291" s="7" t="s">
        <v>123</v>
      </c>
      <c r="C1291" s="7" t="s">
        <v>1340</v>
      </c>
      <c r="D1291" s="7" t="n">
        <v>21</v>
      </c>
      <c r="E1291" s="7" t="n">
        <v>526.68</v>
      </c>
      <c r="F1291" s="7" t="n">
        <v>0</v>
      </c>
      <c r="G1291" s="7" t="n">
        <v>0</v>
      </c>
    </row>
    <row r="1292" customFormat="false" ht="15" hidden="false" customHeight="false" outlineLevel="0" collapsed="false">
      <c r="A1292" s="7" t="s">
        <v>21</v>
      </c>
      <c r="B1292" s="7" t="s">
        <v>123</v>
      </c>
      <c r="C1292" s="7" t="s">
        <v>1340</v>
      </c>
      <c r="D1292" s="7" t="n">
        <v>4</v>
      </c>
      <c r="E1292" s="7" t="n">
        <v>86</v>
      </c>
      <c r="F1292" s="7" t="n">
        <v>0</v>
      </c>
      <c r="G1292" s="7" t="n">
        <v>0</v>
      </c>
    </row>
    <row r="1293" customFormat="false" ht="15" hidden="false" customHeight="false" outlineLevel="0" collapsed="false">
      <c r="A1293" s="7" t="s">
        <v>21</v>
      </c>
      <c r="B1293" s="7" t="s">
        <v>211</v>
      </c>
      <c r="C1293" s="7" t="s">
        <v>1341</v>
      </c>
      <c r="D1293" s="7" t="n">
        <v>25</v>
      </c>
      <c r="E1293" s="7" t="n">
        <v>819.24</v>
      </c>
      <c r="F1293" s="7" t="n">
        <v>0</v>
      </c>
      <c r="G1293" s="7" t="n">
        <v>0</v>
      </c>
    </row>
    <row r="1294" customFormat="false" ht="15" hidden="false" customHeight="false" outlineLevel="0" collapsed="false">
      <c r="A1294" s="7" t="s">
        <v>21</v>
      </c>
      <c r="B1294" s="7" t="s">
        <v>211</v>
      </c>
      <c r="C1294" s="7" t="s">
        <v>1341</v>
      </c>
      <c r="D1294" s="7" t="n">
        <v>22</v>
      </c>
      <c r="E1294" s="7" t="n">
        <v>624.79</v>
      </c>
      <c r="F1294" s="7" t="n">
        <v>0</v>
      </c>
      <c r="G1294" s="7" t="n">
        <v>0</v>
      </c>
    </row>
    <row r="1295" customFormat="false" ht="15" hidden="false" customHeight="false" outlineLevel="0" collapsed="false">
      <c r="A1295" s="7" t="s">
        <v>21</v>
      </c>
      <c r="B1295" s="7" t="s">
        <v>211</v>
      </c>
      <c r="C1295" s="7" t="s">
        <v>1341</v>
      </c>
      <c r="D1295" s="7" t="n">
        <v>-2</v>
      </c>
      <c r="E1295" s="7" t="n">
        <v>-82.5</v>
      </c>
      <c r="F1295" s="7" t="n">
        <v>0</v>
      </c>
      <c r="G1295" s="7" t="n">
        <v>0</v>
      </c>
    </row>
    <row r="1296" customFormat="false" ht="15" hidden="false" customHeight="false" outlineLevel="0" collapsed="false">
      <c r="A1296" s="7" t="s">
        <v>21</v>
      </c>
      <c r="B1296" s="7" t="s">
        <v>211</v>
      </c>
      <c r="C1296" s="7" t="s">
        <v>1341</v>
      </c>
      <c r="D1296" s="7" t="n">
        <v>4</v>
      </c>
      <c r="E1296" s="7" t="n">
        <v>107.26</v>
      </c>
      <c r="F1296" s="7" t="n">
        <v>0</v>
      </c>
      <c r="G1296" s="7" t="n">
        <v>0</v>
      </c>
    </row>
    <row r="1297" customFormat="false" ht="15" hidden="false" customHeight="false" outlineLevel="0" collapsed="false">
      <c r="A1297" s="7" t="s">
        <v>21</v>
      </c>
      <c r="B1297" s="7" t="s">
        <v>211</v>
      </c>
      <c r="C1297" s="7" t="s">
        <v>1341</v>
      </c>
      <c r="D1297" s="7" t="n">
        <v>7</v>
      </c>
      <c r="E1297" s="7" t="n">
        <v>186.55</v>
      </c>
      <c r="F1297" s="7" t="n">
        <v>0</v>
      </c>
      <c r="G1297" s="7" t="n">
        <v>0</v>
      </c>
    </row>
    <row r="1298" customFormat="false" ht="15" hidden="false" customHeight="false" outlineLevel="0" collapsed="false">
      <c r="A1298" s="7" t="s">
        <v>21</v>
      </c>
      <c r="B1298" s="7" t="s">
        <v>211</v>
      </c>
      <c r="C1298" s="7" t="s">
        <v>1341</v>
      </c>
      <c r="D1298" s="7" t="n">
        <v>2</v>
      </c>
      <c r="E1298" s="7" t="n">
        <v>61.88</v>
      </c>
      <c r="F1298" s="7" t="n">
        <v>0</v>
      </c>
      <c r="G1298" s="7" t="n">
        <v>0</v>
      </c>
    </row>
    <row r="1299" customFormat="false" ht="15" hidden="false" customHeight="false" outlineLevel="0" collapsed="false">
      <c r="A1299" s="7" t="s">
        <v>21</v>
      </c>
      <c r="B1299" s="7" t="s">
        <v>211</v>
      </c>
      <c r="C1299" s="7" t="s">
        <v>1341</v>
      </c>
      <c r="D1299" s="7" t="n">
        <v>2</v>
      </c>
      <c r="E1299" s="7" t="n">
        <v>59.4</v>
      </c>
      <c r="F1299" s="7" t="n">
        <v>0</v>
      </c>
      <c r="G1299" s="7" t="n">
        <v>0</v>
      </c>
    </row>
    <row r="1300" customFormat="false" ht="15" hidden="false" customHeight="false" outlineLevel="0" collapsed="false">
      <c r="A1300" s="7" t="s">
        <v>21</v>
      </c>
      <c r="B1300" s="7" t="s">
        <v>211</v>
      </c>
      <c r="C1300" s="7" t="s">
        <v>1341</v>
      </c>
      <c r="D1300" s="7" t="n">
        <v>66</v>
      </c>
      <c r="E1300" s="7" t="n">
        <v>1905.88</v>
      </c>
      <c r="F1300" s="7" t="n">
        <v>0</v>
      </c>
      <c r="G1300" s="7" t="n">
        <v>0</v>
      </c>
    </row>
    <row r="1301" customFormat="false" ht="15" hidden="false" customHeight="false" outlineLevel="0" collapsed="false">
      <c r="A1301" s="7" t="s">
        <v>21</v>
      </c>
      <c r="B1301" s="7" t="s">
        <v>211</v>
      </c>
      <c r="C1301" s="7" t="s">
        <v>1341</v>
      </c>
      <c r="D1301" s="7" t="n">
        <v>5</v>
      </c>
      <c r="E1301" s="7" t="n">
        <v>154.7</v>
      </c>
      <c r="F1301" s="7" t="n">
        <v>0</v>
      </c>
      <c r="G1301" s="7" t="n">
        <v>0</v>
      </c>
    </row>
    <row r="1302" customFormat="false" ht="15" hidden="false" customHeight="false" outlineLevel="0" collapsed="false">
      <c r="A1302" s="7" t="s">
        <v>21</v>
      </c>
      <c r="B1302" s="7" t="s">
        <v>211</v>
      </c>
      <c r="C1302" s="7" t="s">
        <v>1341</v>
      </c>
      <c r="D1302" s="7" t="n">
        <v>370</v>
      </c>
      <c r="E1302" s="7" t="n">
        <v>9919.7</v>
      </c>
      <c r="F1302" s="7" t="n">
        <v>0</v>
      </c>
      <c r="G1302" s="7" t="n">
        <v>0</v>
      </c>
    </row>
    <row r="1303" customFormat="false" ht="15" hidden="false" customHeight="false" outlineLevel="0" collapsed="false">
      <c r="A1303" s="7" t="s">
        <v>21</v>
      </c>
      <c r="B1303" s="7" t="s">
        <v>211</v>
      </c>
      <c r="C1303" s="7" t="s">
        <v>1341</v>
      </c>
      <c r="D1303" s="7" t="n">
        <v>-8</v>
      </c>
      <c r="E1303" s="7" t="n">
        <v>-203.76</v>
      </c>
      <c r="F1303" s="7" t="n">
        <v>0</v>
      </c>
      <c r="G1303" s="7" t="n">
        <v>0</v>
      </c>
    </row>
    <row r="1304" customFormat="false" ht="15" hidden="false" customHeight="false" outlineLevel="0" collapsed="false">
      <c r="A1304" s="7" t="s">
        <v>21</v>
      </c>
      <c r="B1304" s="7" t="s">
        <v>211</v>
      </c>
      <c r="C1304" s="7" t="s">
        <v>1341</v>
      </c>
      <c r="D1304" s="7" t="n">
        <v>4</v>
      </c>
      <c r="E1304" s="7" t="n">
        <v>122.33</v>
      </c>
      <c r="F1304" s="7" t="n">
        <v>0</v>
      </c>
      <c r="G1304" s="7" t="n">
        <v>0</v>
      </c>
    </row>
    <row r="1305" customFormat="false" ht="15" hidden="false" customHeight="false" outlineLevel="0" collapsed="false">
      <c r="A1305" s="7" t="s">
        <v>21</v>
      </c>
      <c r="B1305" s="7" t="s">
        <v>211</v>
      </c>
      <c r="C1305" s="7" t="s">
        <v>1341</v>
      </c>
      <c r="D1305" s="7" t="n">
        <v>1</v>
      </c>
      <c r="E1305" s="7" t="n">
        <v>26.21</v>
      </c>
      <c r="F1305" s="7" t="n">
        <v>0</v>
      </c>
      <c r="G1305" s="7" t="n">
        <v>0</v>
      </c>
    </row>
    <row r="1306" customFormat="false" ht="15" hidden="false" customHeight="false" outlineLevel="0" collapsed="false">
      <c r="A1306" s="7" t="s">
        <v>21</v>
      </c>
      <c r="B1306" s="7" t="s">
        <v>211</v>
      </c>
      <c r="C1306" s="7" t="s">
        <v>1341</v>
      </c>
      <c r="D1306" s="7" t="n">
        <v>-2</v>
      </c>
      <c r="E1306" s="7" t="n">
        <v>-49.86</v>
      </c>
      <c r="F1306" s="7" t="n">
        <v>0</v>
      </c>
      <c r="G1306" s="7" t="n">
        <v>0</v>
      </c>
    </row>
    <row r="1307" customFormat="false" ht="15" hidden="false" customHeight="false" outlineLevel="0" collapsed="false">
      <c r="A1307" s="7" t="s">
        <v>21</v>
      </c>
      <c r="B1307" s="7" t="s">
        <v>211</v>
      </c>
      <c r="C1307" s="7" t="s">
        <v>1341</v>
      </c>
      <c r="D1307" s="7" t="n">
        <v>-4</v>
      </c>
      <c r="E1307" s="7" t="n">
        <v>-115.52</v>
      </c>
      <c r="F1307" s="7" t="n">
        <v>0</v>
      </c>
      <c r="G1307" s="7" t="n">
        <v>0</v>
      </c>
    </row>
    <row r="1308" customFormat="false" ht="15" hidden="false" customHeight="false" outlineLevel="0" collapsed="false">
      <c r="A1308" s="7" t="s">
        <v>21</v>
      </c>
      <c r="B1308" s="7" t="s">
        <v>231</v>
      </c>
      <c r="C1308" s="7" t="s">
        <v>1342</v>
      </c>
      <c r="D1308" s="7" t="n">
        <v>39</v>
      </c>
      <c r="E1308" s="7" t="n">
        <v>1022.19</v>
      </c>
      <c r="F1308" s="7" t="n">
        <v>0</v>
      </c>
      <c r="G1308" s="7" t="n">
        <v>0</v>
      </c>
    </row>
    <row r="1309" customFormat="false" ht="15" hidden="false" customHeight="false" outlineLevel="0" collapsed="false">
      <c r="A1309" s="7" t="s">
        <v>21</v>
      </c>
      <c r="B1309" s="7" t="s">
        <v>231</v>
      </c>
      <c r="C1309" s="7" t="s">
        <v>1342</v>
      </c>
      <c r="D1309" s="7" t="n">
        <v>2</v>
      </c>
      <c r="E1309" s="7" t="n">
        <v>44.92</v>
      </c>
      <c r="F1309" s="7" t="n">
        <v>0</v>
      </c>
      <c r="G1309" s="7" t="n">
        <v>0</v>
      </c>
    </row>
    <row r="1310" customFormat="false" ht="15" hidden="false" customHeight="false" outlineLevel="0" collapsed="false">
      <c r="A1310" s="7" t="s">
        <v>21</v>
      </c>
      <c r="B1310" s="7" t="s">
        <v>231</v>
      </c>
      <c r="C1310" s="7" t="s">
        <v>1342</v>
      </c>
      <c r="D1310" s="7" t="n">
        <v>-1</v>
      </c>
      <c r="E1310" s="7" t="n">
        <v>-28.81</v>
      </c>
      <c r="F1310" s="7" t="n">
        <v>0</v>
      </c>
      <c r="G1310" s="7" t="n">
        <v>0</v>
      </c>
    </row>
    <row r="1311" customFormat="false" ht="15" hidden="false" customHeight="false" outlineLevel="0" collapsed="false">
      <c r="A1311" s="7" t="s">
        <v>21</v>
      </c>
      <c r="B1311" s="7" t="s">
        <v>231</v>
      </c>
      <c r="C1311" s="7" t="s">
        <v>1342</v>
      </c>
      <c r="D1311" s="7" t="n">
        <v>33</v>
      </c>
      <c r="E1311" s="7" t="n">
        <v>816.38</v>
      </c>
      <c r="F1311" s="7" t="n">
        <v>0</v>
      </c>
      <c r="G1311" s="7" t="n">
        <v>0</v>
      </c>
    </row>
    <row r="1312" customFormat="false" ht="15" hidden="false" customHeight="false" outlineLevel="0" collapsed="false">
      <c r="A1312" s="7" t="s">
        <v>21</v>
      </c>
      <c r="B1312" s="7" t="s">
        <v>231</v>
      </c>
      <c r="C1312" s="7" t="s">
        <v>1342</v>
      </c>
      <c r="D1312" s="7" t="n">
        <v>16</v>
      </c>
      <c r="E1312" s="7" t="n">
        <v>419.33</v>
      </c>
      <c r="F1312" s="7" t="n">
        <v>0</v>
      </c>
      <c r="G1312" s="7" t="n">
        <v>0</v>
      </c>
    </row>
    <row r="1313" customFormat="false" ht="15" hidden="false" customHeight="false" outlineLevel="0" collapsed="false">
      <c r="A1313" s="7" t="s">
        <v>21</v>
      </c>
      <c r="B1313" s="7" t="s">
        <v>231</v>
      </c>
      <c r="C1313" s="7" t="s">
        <v>1342</v>
      </c>
      <c r="D1313" s="7" t="n">
        <v>21</v>
      </c>
      <c r="E1313" s="7" t="n">
        <v>589.68</v>
      </c>
      <c r="F1313" s="7" t="n">
        <v>0</v>
      </c>
      <c r="G1313" s="7" t="n">
        <v>0</v>
      </c>
    </row>
    <row r="1314" customFormat="false" ht="15" hidden="false" customHeight="false" outlineLevel="0" collapsed="false">
      <c r="A1314" s="7" t="s">
        <v>21</v>
      </c>
      <c r="B1314" s="7" t="s">
        <v>231</v>
      </c>
      <c r="C1314" s="7" t="s">
        <v>1342</v>
      </c>
      <c r="D1314" s="7" t="n">
        <v>1</v>
      </c>
      <c r="E1314" s="7" t="n">
        <v>27.4</v>
      </c>
      <c r="F1314" s="7" t="n">
        <v>0</v>
      </c>
      <c r="G1314" s="7" t="n">
        <v>0</v>
      </c>
    </row>
    <row r="1315" customFormat="false" ht="15" hidden="false" customHeight="false" outlineLevel="0" collapsed="false">
      <c r="A1315" s="7" t="s">
        <v>21</v>
      </c>
      <c r="B1315" s="7" t="s">
        <v>231</v>
      </c>
      <c r="C1315" s="7" t="s">
        <v>1342</v>
      </c>
      <c r="D1315" s="7" t="n">
        <v>4</v>
      </c>
      <c r="E1315" s="7" t="n">
        <v>91.35</v>
      </c>
      <c r="F1315" s="7" t="n">
        <v>0</v>
      </c>
      <c r="G1315" s="7" t="n">
        <v>0</v>
      </c>
    </row>
    <row r="1316" customFormat="false" ht="15" hidden="false" customHeight="false" outlineLevel="0" collapsed="false">
      <c r="A1316" s="7" t="s">
        <v>21</v>
      </c>
      <c r="B1316" s="7" t="s">
        <v>231</v>
      </c>
      <c r="C1316" s="7" t="s">
        <v>1342</v>
      </c>
      <c r="D1316" s="7" t="n">
        <v>3</v>
      </c>
      <c r="E1316" s="7" t="n">
        <v>69.36</v>
      </c>
      <c r="F1316" s="7" t="n">
        <v>0</v>
      </c>
      <c r="G1316" s="7" t="n">
        <v>0</v>
      </c>
    </row>
    <row r="1317" customFormat="false" ht="15" hidden="false" customHeight="false" outlineLevel="0" collapsed="false">
      <c r="A1317" s="7" t="s">
        <v>21</v>
      </c>
      <c r="B1317" s="7" t="s">
        <v>231</v>
      </c>
      <c r="C1317" s="7" t="s">
        <v>1342</v>
      </c>
      <c r="D1317" s="7" t="n">
        <v>148</v>
      </c>
      <c r="E1317" s="7" t="n">
        <v>3602.32</v>
      </c>
      <c r="F1317" s="7" t="n">
        <v>0</v>
      </c>
      <c r="G1317" s="7" t="n">
        <v>0</v>
      </c>
    </row>
    <row r="1318" customFormat="false" ht="15" hidden="false" customHeight="false" outlineLevel="0" collapsed="false">
      <c r="A1318" s="7" t="s">
        <v>21</v>
      </c>
      <c r="B1318" s="7" t="s">
        <v>231</v>
      </c>
      <c r="C1318" s="7" t="s">
        <v>1342</v>
      </c>
      <c r="D1318" s="7" t="n">
        <v>37</v>
      </c>
      <c r="E1318" s="7" t="n">
        <v>1056.22</v>
      </c>
      <c r="F1318" s="7" t="n">
        <v>0</v>
      </c>
      <c r="G1318" s="7" t="n">
        <v>0</v>
      </c>
    </row>
    <row r="1319" customFormat="false" ht="15" hidden="false" customHeight="false" outlineLevel="0" collapsed="false">
      <c r="A1319" s="7" t="s">
        <v>21</v>
      </c>
      <c r="B1319" s="7" t="s">
        <v>231</v>
      </c>
      <c r="C1319" s="7" t="s">
        <v>1342</v>
      </c>
      <c r="D1319" s="7" t="n">
        <v>15</v>
      </c>
      <c r="E1319" s="7" t="n">
        <v>348.24</v>
      </c>
      <c r="F1319" s="7" t="n">
        <v>0</v>
      </c>
      <c r="G1319" s="7" t="n">
        <v>0</v>
      </c>
    </row>
    <row r="1320" customFormat="false" ht="15" hidden="false" customHeight="false" outlineLevel="0" collapsed="false">
      <c r="A1320" s="7" t="s">
        <v>21</v>
      </c>
      <c r="B1320" s="7" t="s">
        <v>231</v>
      </c>
      <c r="C1320" s="7" t="s">
        <v>1342</v>
      </c>
      <c r="D1320" s="7" t="n">
        <v>21</v>
      </c>
      <c r="E1320" s="7" t="n">
        <v>511.06</v>
      </c>
      <c r="F1320" s="7" t="n">
        <v>0</v>
      </c>
      <c r="G1320" s="7" t="n">
        <v>0</v>
      </c>
    </row>
    <row r="1321" customFormat="false" ht="15" hidden="false" customHeight="false" outlineLevel="0" collapsed="false">
      <c r="A1321" s="7" t="s">
        <v>21</v>
      </c>
      <c r="B1321" s="7" t="s">
        <v>231</v>
      </c>
      <c r="C1321" s="7" t="s">
        <v>1342</v>
      </c>
      <c r="D1321" s="7" t="n">
        <v>19</v>
      </c>
      <c r="E1321" s="7" t="n">
        <v>506.2</v>
      </c>
      <c r="F1321" s="7" t="n">
        <v>0</v>
      </c>
      <c r="G1321" s="7" t="n">
        <v>0</v>
      </c>
    </row>
    <row r="1322" customFormat="false" ht="15" hidden="false" customHeight="false" outlineLevel="0" collapsed="false">
      <c r="A1322" s="7" t="s">
        <v>21</v>
      </c>
      <c r="B1322" s="7" t="s">
        <v>270</v>
      </c>
      <c r="C1322" s="7" t="s">
        <v>1343</v>
      </c>
      <c r="D1322" s="7" t="n">
        <v>1</v>
      </c>
      <c r="E1322" s="7" t="n">
        <v>20.76</v>
      </c>
      <c r="F1322" s="7" t="n">
        <v>0</v>
      </c>
      <c r="G1322" s="7" t="n">
        <v>0</v>
      </c>
    </row>
    <row r="1323" customFormat="false" ht="15" hidden="false" customHeight="false" outlineLevel="0" collapsed="false">
      <c r="A1323" s="7" t="s">
        <v>21</v>
      </c>
      <c r="B1323" s="7" t="s">
        <v>270</v>
      </c>
      <c r="C1323" s="7" t="s">
        <v>1343</v>
      </c>
      <c r="D1323" s="7" t="n">
        <v>3</v>
      </c>
      <c r="E1323" s="7" t="n">
        <v>67.47</v>
      </c>
      <c r="F1323" s="7" t="n">
        <v>0</v>
      </c>
      <c r="G1323" s="7" t="n">
        <v>0</v>
      </c>
    </row>
    <row r="1324" customFormat="false" ht="15" hidden="false" customHeight="false" outlineLevel="0" collapsed="false">
      <c r="A1324" s="7" t="s">
        <v>21</v>
      </c>
      <c r="B1324" s="7" t="s">
        <v>270</v>
      </c>
      <c r="C1324" s="7" t="s">
        <v>1343</v>
      </c>
      <c r="D1324" s="7" t="n">
        <v>21</v>
      </c>
      <c r="E1324" s="7" t="n">
        <v>511.07</v>
      </c>
      <c r="F1324" s="7" t="n">
        <v>0</v>
      </c>
      <c r="G1324" s="7" t="n">
        <v>0</v>
      </c>
    </row>
    <row r="1325" customFormat="false" ht="15" hidden="false" customHeight="false" outlineLevel="0" collapsed="false">
      <c r="A1325" s="7" t="s">
        <v>21</v>
      </c>
      <c r="B1325" s="7" t="s">
        <v>270</v>
      </c>
      <c r="C1325" s="7" t="s">
        <v>1343</v>
      </c>
      <c r="D1325" s="7" t="n">
        <v>25</v>
      </c>
      <c r="E1325" s="7" t="n">
        <v>589.5</v>
      </c>
      <c r="F1325" s="7" t="n">
        <v>0</v>
      </c>
      <c r="G1325" s="7" t="n">
        <v>0</v>
      </c>
    </row>
    <row r="1326" customFormat="false" ht="15" hidden="false" customHeight="false" outlineLevel="0" collapsed="false">
      <c r="A1326" s="7" t="s">
        <v>21</v>
      </c>
      <c r="B1326" s="7" t="s">
        <v>270</v>
      </c>
      <c r="C1326" s="7" t="s">
        <v>1343</v>
      </c>
      <c r="D1326" s="7" t="n">
        <v>-1</v>
      </c>
      <c r="E1326" s="7" t="n">
        <v>-20.37</v>
      </c>
      <c r="F1326" s="7" t="n">
        <v>0</v>
      </c>
      <c r="G1326" s="7" t="n">
        <v>0</v>
      </c>
    </row>
    <row r="1327" customFormat="false" ht="15" hidden="false" customHeight="false" outlineLevel="0" collapsed="false">
      <c r="A1327" s="7" t="s">
        <v>21</v>
      </c>
      <c r="B1327" s="7" t="s">
        <v>270</v>
      </c>
      <c r="C1327" s="7" t="s">
        <v>1343</v>
      </c>
      <c r="D1327" s="7" t="n">
        <v>24</v>
      </c>
      <c r="E1327" s="7" t="n">
        <v>499.44</v>
      </c>
      <c r="F1327" s="7" t="n">
        <v>0</v>
      </c>
      <c r="G1327" s="7" t="n">
        <v>0</v>
      </c>
    </row>
    <row r="1328" customFormat="false" ht="15" hidden="false" customHeight="false" outlineLevel="0" collapsed="false">
      <c r="A1328" s="7" t="s">
        <v>21</v>
      </c>
      <c r="B1328" s="7" t="s">
        <v>270</v>
      </c>
      <c r="C1328" s="7" t="s">
        <v>1343</v>
      </c>
      <c r="D1328" s="7" t="n">
        <v>38</v>
      </c>
      <c r="E1328" s="7" t="n">
        <v>1067.04</v>
      </c>
      <c r="F1328" s="7" t="n">
        <v>0</v>
      </c>
      <c r="G1328" s="7" t="n">
        <v>0</v>
      </c>
    </row>
    <row r="1329" customFormat="false" ht="15" hidden="false" customHeight="false" outlineLevel="0" collapsed="false">
      <c r="A1329" s="7" t="s">
        <v>21</v>
      </c>
      <c r="B1329" s="7" t="s">
        <v>270</v>
      </c>
      <c r="C1329" s="7" t="s">
        <v>1343</v>
      </c>
      <c r="D1329" s="7" t="n">
        <v>-3</v>
      </c>
      <c r="E1329" s="7" t="n">
        <v>-103.8</v>
      </c>
      <c r="F1329" s="7" t="n">
        <v>0</v>
      </c>
      <c r="G1329" s="7" t="n">
        <v>0</v>
      </c>
    </row>
    <row r="1330" customFormat="false" ht="15" hidden="false" customHeight="false" outlineLevel="0" collapsed="false">
      <c r="A1330" s="7" t="s">
        <v>21</v>
      </c>
      <c r="B1330" s="7" t="s">
        <v>270</v>
      </c>
      <c r="C1330" s="7" t="s">
        <v>1343</v>
      </c>
      <c r="D1330" s="7" t="n">
        <v>95</v>
      </c>
      <c r="E1330" s="7" t="n">
        <v>2080.5</v>
      </c>
      <c r="F1330" s="7" t="n">
        <v>0</v>
      </c>
      <c r="G1330" s="7" t="n">
        <v>0</v>
      </c>
    </row>
    <row r="1331" customFormat="false" ht="15" hidden="false" customHeight="false" outlineLevel="0" collapsed="false">
      <c r="A1331" s="7" t="s">
        <v>21</v>
      </c>
      <c r="B1331" s="7" t="s">
        <v>270</v>
      </c>
      <c r="C1331" s="7" t="s">
        <v>1343</v>
      </c>
      <c r="D1331" s="7" t="n">
        <v>8</v>
      </c>
      <c r="E1331" s="7" t="n">
        <v>182.71</v>
      </c>
      <c r="F1331" s="7" t="n">
        <v>0</v>
      </c>
      <c r="G1331" s="7" t="n">
        <v>0</v>
      </c>
    </row>
    <row r="1332" customFormat="false" ht="15" hidden="false" customHeight="false" outlineLevel="0" collapsed="false">
      <c r="A1332" s="7" t="s">
        <v>21</v>
      </c>
      <c r="B1332" s="7" t="s">
        <v>270</v>
      </c>
      <c r="C1332" s="7" t="s">
        <v>1343</v>
      </c>
      <c r="D1332" s="7" t="n">
        <v>14</v>
      </c>
      <c r="E1332" s="7" t="n">
        <v>366.92</v>
      </c>
      <c r="F1332" s="7" t="n">
        <v>0</v>
      </c>
      <c r="G1332" s="7" t="n">
        <v>0</v>
      </c>
    </row>
    <row r="1333" customFormat="false" ht="15" hidden="false" customHeight="false" outlineLevel="0" collapsed="false">
      <c r="A1333" s="7" t="s">
        <v>21</v>
      </c>
      <c r="B1333" s="7" t="s">
        <v>270</v>
      </c>
      <c r="C1333" s="7" t="s">
        <v>1343</v>
      </c>
      <c r="D1333" s="7" t="n">
        <v>16</v>
      </c>
      <c r="E1333" s="7" t="n">
        <v>415.2</v>
      </c>
      <c r="F1333" s="7" t="n">
        <v>0</v>
      </c>
      <c r="G1333" s="7" t="n">
        <v>0</v>
      </c>
    </row>
    <row r="1334" customFormat="false" ht="15" hidden="false" customHeight="false" outlineLevel="0" collapsed="false">
      <c r="A1334" s="7" t="s">
        <v>21</v>
      </c>
      <c r="B1334" s="7" t="s">
        <v>270</v>
      </c>
      <c r="C1334" s="7" t="s">
        <v>1343</v>
      </c>
      <c r="D1334" s="7" t="n">
        <v>3</v>
      </c>
      <c r="E1334" s="7" t="n">
        <v>72.66</v>
      </c>
      <c r="F1334" s="7" t="n">
        <v>0</v>
      </c>
      <c r="G1334" s="7" t="n">
        <v>0</v>
      </c>
    </row>
    <row r="1335" customFormat="false" ht="15" hidden="false" customHeight="false" outlineLevel="0" collapsed="false">
      <c r="A1335" s="7" t="s">
        <v>21</v>
      </c>
      <c r="B1335" s="7" t="s">
        <v>201</v>
      </c>
      <c r="C1335" s="7" t="s">
        <v>1344</v>
      </c>
      <c r="D1335" s="7" t="n">
        <v>42</v>
      </c>
      <c r="E1335" s="7" t="n">
        <v>567.72</v>
      </c>
      <c r="F1335" s="7" t="n">
        <v>0</v>
      </c>
      <c r="G1335" s="7" t="n">
        <v>0</v>
      </c>
    </row>
    <row r="1336" customFormat="false" ht="15" hidden="false" customHeight="false" outlineLevel="0" collapsed="false">
      <c r="A1336" s="7" t="s">
        <v>21</v>
      </c>
      <c r="B1336" s="7" t="s">
        <v>201</v>
      </c>
      <c r="C1336" s="7" t="s">
        <v>1344</v>
      </c>
      <c r="D1336" s="7" t="n">
        <v>37</v>
      </c>
      <c r="E1336" s="7" t="n">
        <v>453.36</v>
      </c>
      <c r="F1336" s="7" t="n">
        <v>0</v>
      </c>
      <c r="G1336" s="7" t="n">
        <v>0</v>
      </c>
    </row>
    <row r="1337" customFormat="false" ht="15" hidden="false" customHeight="false" outlineLevel="0" collapsed="false">
      <c r="A1337" s="7" t="s">
        <v>21</v>
      </c>
      <c r="B1337" s="7" t="s">
        <v>201</v>
      </c>
      <c r="C1337" s="7" t="s">
        <v>1344</v>
      </c>
      <c r="D1337" s="7" t="n">
        <v>-11</v>
      </c>
      <c r="E1337" s="7" t="n">
        <v>-207.35</v>
      </c>
      <c r="F1337" s="7" t="n">
        <v>0</v>
      </c>
      <c r="G1337" s="7" t="n">
        <v>0</v>
      </c>
    </row>
    <row r="1338" customFormat="false" ht="15" hidden="false" customHeight="false" outlineLevel="0" collapsed="false">
      <c r="A1338" s="7" t="s">
        <v>21</v>
      </c>
      <c r="B1338" s="7" t="s">
        <v>201</v>
      </c>
      <c r="C1338" s="7" t="s">
        <v>1344</v>
      </c>
      <c r="D1338" s="7" t="n">
        <v>11</v>
      </c>
      <c r="E1338" s="7" t="n">
        <v>155.54</v>
      </c>
      <c r="F1338" s="7" t="n">
        <v>0</v>
      </c>
      <c r="G1338" s="7" t="n">
        <v>0</v>
      </c>
    </row>
    <row r="1339" customFormat="false" ht="15" hidden="false" customHeight="false" outlineLevel="0" collapsed="false">
      <c r="A1339" s="7" t="s">
        <v>21</v>
      </c>
      <c r="B1339" s="7" t="s">
        <v>201</v>
      </c>
      <c r="C1339" s="7" t="s">
        <v>1344</v>
      </c>
      <c r="D1339" s="7" t="n">
        <v>165</v>
      </c>
      <c r="E1339" s="7" t="n">
        <v>2332.85</v>
      </c>
      <c r="F1339" s="7" t="n">
        <v>0</v>
      </c>
      <c r="G1339" s="7" t="n">
        <v>0</v>
      </c>
    </row>
    <row r="1340" customFormat="false" ht="15" hidden="false" customHeight="false" outlineLevel="0" collapsed="false">
      <c r="A1340" s="7" t="s">
        <v>21</v>
      </c>
      <c r="B1340" s="7" t="s">
        <v>201</v>
      </c>
      <c r="C1340" s="7" t="s">
        <v>1344</v>
      </c>
      <c r="D1340" s="7" t="n">
        <v>16</v>
      </c>
      <c r="E1340" s="7" t="n">
        <v>188.47</v>
      </c>
      <c r="F1340" s="7" t="n">
        <v>0</v>
      </c>
      <c r="G1340" s="7" t="n">
        <v>0</v>
      </c>
    </row>
    <row r="1341" customFormat="false" ht="15" hidden="false" customHeight="false" outlineLevel="0" collapsed="false">
      <c r="A1341" s="7" t="s">
        <v>21</v>
      </c>
      <c r="B1341" s="7" t="s">
        <v>201</v>
      </c>
      <c r="C1341" s="7" t="s">
        <v>1344</v>
      </c>
      <c r="D1341" s="7" t="n">
        <v>8</v>
      </c>
      <c r="E1341" s="7" t="n">
        <v>111.23</v>
      </c>
      <c r="F1341" s="7" t="n">
        <v>0</v>
      </c>
      <c r="G1341" s="7" t="n">
        <v>0</v>
      </c>
    </row>
    <row r="1342" customFormat="false" ht="15" hidden="false" customHeight="false" outlineLevel="0" collapsed="false">
      <c r="A1342" s="7" t="s">
        <v>21</v>
      </c>
      <c r="B1342" s="7" t="s">
        <v>201</v>
      </c>
      <c r="C1342" s="7" t="s">
        <v>1344</v>
      </c>
      <c r="D1342" s="7" t="n">
        <v>430</v>
      </c>
      <c r="E1342" s="7" t="n">
        <v>5813.6</v>
      </c>
      <c r="F1342" s="7" t="n">
        <v>0</v>
      </c>
      <c r="G1342" s="7" t="n">
        <v>0</v>
      </c>
    </row>
    <row r="1343" customFormat="false" ht="15" hidden="false" customHeight="false" outlineLevel="0" collapsed="false">
      <c r="A1343" s="7" t="s">
        <v>21</v>
      </c>
      <c r="B1343" s="7" t="s">
        <v>201</v>
      </c>
      <c r="C1343" s="7" t="s">
        <v>1344</v>
      </c>
      <c r="D1343" s="7" t="n">
        <v>247</v>
      </c>
      <c r="E1343" s="7" t="n">
        <v>3577.37</v>
      </c>
      <c r="F1343" s="7" t="n">
        <v>0</v>
      </c>
      <c r="G1343" s="7" t="n">
        <v>0</v>
      </c>
    </row>
    <row r="1344" customFormat="false" ht="15" hidden="false" customHeight="false" outlineLevel="0" collapsed="false">
      <c r="A1344" s="7" t="s">
        <v>21</v>
      </c>
      <c r="B1344" s="7" t="s">
        <v>201</v>
      </c>
      <c r="C1344" s="7" t="s">
        <v>1344</v>
      </c>
      <c r="D1344" s="7" t="n">
        <v>10</v>
      </c>
      <c r="E1344" s="7" t="n">
        <v>113.1</v>
      </c>
      <c r="F1344" s="7" t="n">
        <v>0</v>
      </c>
      <c r="G1344" s="7" t="n">
        <v>0</v>
      </c>
    </row>
    <row r="1345" customFormat="false" ht="15" hidden="false" customHeight="false" outlineLevel="0" collapsed="false">
      <c r="A1345" s="7" t="s">
        <v>21</v>
      </c>
      <c r="B1345" s="7" t="s">
        <v>201</v>
      </c>
      <c r="C1345" s="7" t="s">
        <v>1344</v>
      </c>
      <c r="D1345" s="7" t="n">
        <v>-1</v>
      </c>
      <c r="E1345" s="7" t="n">
        <v>-9.43</v>
      </c>
      <c r="F1345" s="7" t="n">
        <v>0</v>
      </c>
      <c r="G1345" s="7" t="n">
        <v>0</v>
      </c>
    </row>
    <row r="1346" customFormat="false" ht="15" hidden="false" customHeight="false" outlineLevel="0" collapsed="false">
      <c r="A1346" s="7" t="s">
        <v>21</v>
      </c>
      <c r="B1346" s="7" t="s">
        <v>201</v>
      </c>
      <c r="C1346" s="7" t="s">
        <v>1344</v>
      </c>
      <c r="D1346" s="7" t="n">
        <v>128</v>
      </c>
      <c r="E1346" s="7" t="n">
        <v>1606.58</v>
      </c>
      <c r="F1346" s="7" t="n">
        <v>0</v>
      </c>
      <c r="G1346" s="7" t="n">
        <v>0</v>
      </c>
    </row>
    <row r="1347" customFormat="false" ht="15" hidden="false" customHeight="false" outlineLevel="0" collapsed="false">
      <c r="A1347" s="7" t="s">
        <v>21</v>
      </c>
      <c r="B1347" s="7" t="s">
        <v>201</v>
      </c>
      <c r="C1347" s="7" t="s">
        <v>1344</v>
      </c>
      <c r="D1347" s="7" t="n">
        <v>29</v>
      </c>
      <c r="E1347" s="7" t="n">
        <v>382.69</v>
      </c>
      <c r="F1347" s="7" t="n">
        <v>0</v>
      </c>
      <c r="G1347" s="7" t="n">
        <v>0</v>
      </c>
    </row>
    <row r="1348" customFormat="false" ht="15" hidden="false" customHeight="false" outlineLevel="0" collapsed="false">
      <c r="A1348" s="7" t="s">
        <v>21</v>
      </c>
      <c r="B1348" s="7" t="s">
        <v>201</v>
      </c>
      <c r="C1348" s="7" t="s">
        <v>1344</v>
      </c>
      <c r="D1348" s="7" t="n">
        <v>-5</v>
      </c>
      <c r="E1348" s="7" t="n">
        <v>-74.7</v>
      </c>
      <c r="F1348" s="7" t="n">
        <v>0</v>
      </c>
      <c r="G1348" s="7" t="n">
        <v>0</v>
      </c>
    </row>
    <row r="1349" customFormat="false" ht="15" hidden="false" customHeight="false" outlineLevel="0" collapsed="false">
      <c r="A1349" s="7" t="s">
        <v>21</v>
      </c>
      <c r="B1349" s="7" t="s">
        <v>201</v>
      </c>
      <c r="C1349" s="7" t="s">
        <v>1344</v>
      </c>
      <c r="D1349" s="7" t="n">
        <v>17</v>
      </c>
      <c r="E1349" s="7" t="n">
        <v>196.96</v>
      </c>
      <c r="F1349" s="7" t="n">
        <v>0</v>
      </c>
      <c r="G1349" s="7" t="n">
        <v>0</v>
      </c>
    </row>
    <row r="1350" customFormat="false" ht="15" hidden="false" customHeight="false" outlineLevel="0" collapsed="false">
      <c r="A1350" s="7" t="s">
        <v>21</v>
      </c>
      <c r="B1350" s="7" t="s">
        <v>201</v>
      </c>
      <c r="C1350" s="7" t="s">
        <v>1344</v>
      </c>
      <c r="D1350" s="7" t="n">
        <v>3</v>
      </c>
      <c r="E1350" s="7" t="n">
        <v>40.72</v>
      </c>
      <c r="F1350" s="7" t="n">
        <v>0</v>
      </c>
      <c r="G1350" s="7" t="n">
        <v>0</v>
      </c>
    </row>
    <row r="1351" customFormat="false" ht="15" hidden="false" customHeight="false" outlineLevel="0" collapsed="false">
      <c r="A1351" s="7" t="s">
        <v>21</v>
      </c>
      <c r="B1351" s="7" t="s">
        <v>201</v>
      </c>
      <c r="C1351" s="7" t="s">
        <v>1344</v>
      </c>
      <c r="D1351" s="7" t="n">
        <v>2</v>
      </c>
      <c r="E1351" s="7" t="n">
        <v>32.83</v>
      </c>
      <c r="F1351" s="7" t="n">
        <v>0</v>
      </c>
      <c r="G1351" s="7" t="n">
        <v>0</v>
      </c>
    </row>
    <row r="1352" customFormat="false" ht="15" hidden="false" customHeight="false" outlineLevel="0" collapsed="false">
      <c r="A1352" s="7" t="s">
        <v>21</v>
      </c>
      <c r="B1352" s="7" t="s">
        <v>246</v>
      </c>
      <c r="C1352" s="7" t="s">
        <v>1345</v>
      </c>
      <c r="D1352" s="7" t="n">
        <v>77</v>
      </c>
      <c r="E1352" s="7" t="n">
        <v>966.45</v>
      </c>
      <c r="F1352" s="7" t="n">
        <v>0</v>
      </c>
      <c r="G1352" s="7" t="n">
        <v>0</v>
      </c>
    </row>
    <row r="1353" customFormat="false" ht="15" hidden="false" customHeight="false" outlineLevel="0" collapsed="false">
      <c r="A1353" s="7" t="s">
        <v>21</v>
      </c>
      <c r="B1353" s="7" t="s">
        <v>246</v>
      </c>
      <c r="C1353" s="7" t="s">
        <v>1345</v>
      </c>
      <c r="D1353" s="7" t="n">
        <v>66</v>
      </c>
      <c r="E1353" s="7" t="n">
        <v>933.16</v>
      </c>
      <c r="F1353" s="7" t="n">
        <v>0</v>
      </c>
      <c r="G1353" s="7" t="n">
        <v>0</v>
      </c>
    </row>
    <row r="1354" customFormat="false" ht="15" hidden="false" customHeight="false" outlineLevel="0" collapsed="false">
      <c r="A1354" s="7" t="s">
        <v>21</v>
      </c>
      <c r="B1354" s="7" t="s">
        <v>246</v>
      </c>
      <c r="C1354" s="7" t="s">
        <v>1345</v>
      </c>
      <c r="D1354" s="7" t="n">
        <v>4</v>
      </c>
      <c r="E1354" s="7" t="n">
        <v>59.76</v>
      </c>
      <c r="F1354" s="7" t="n">
        <v>0</v>
      </c>
      <c r="G1354" s="7" t="n">
        <v>0</v>
      </c>
    </row>
    <row r="1355" customFormat="false" ht="15" hidden="false" customHeight="false" outlineLevel="0" collapsed="false">
      <c r="A1355" s="7" t="s">
        <v>21</v>
      </c>
      <c r="B1355" s="7" t="s">
        <v>246</v>
      </c>
      <c r="C1355" s="7" t="s">
        <v>1345</v>
      </c>
      <c r="D1355" s="7" t="n">
        <v>5</v>
      </c>
      <c r="E1355" s="7" t="n">
        <v>69.51</v>
      </c>
      <c r="F1355" s="7" t="n">
        <v>0</v>
      </c>
      <c r="G1355" s="7" t="n">
        <v>0</v>
      </c>
    </row>
    <row r="1356" customFormat="false" ht="15" hidden="false" customHeight="false" outlineLevel="0" collapsed="false">
      <c r="A1356" s="7" t="s">
        <v>21</v>
      </c>
      <c r="B1356" s="7" t="s">
        <v>246</v>
      </c>
      <c r="C1356" s="7" t="s">
        <v>1345</v>
      </c>
      <c r="D1356" s="7" t="n">
        <v>3</v>
      </c>
      <c r="E1356" s="7" t="n">
        <v>33.93</v>
      </c>
      <c r="F1356" s="7" t="n">
        <v>0</v>
      </c>
      <c r="G1356" s="7" t="n">
        <v>0</v>
      </c>
    </row>
    <row r="1357" customFormat="false" ht="15" hidden="false" customHeight="false" outlineLevel="0" collapsed="false">
      <c r="A1357" s="7" t="s">
        <v>21</v>
      </c>
      <c r="B1357" s="7" t="s">
        <v>246</v>
      </c>
      <c r="C1357" s="7" t="s">
        <v>1345</v>
      </c>
      <c r="D1357" s="7" t="n">
        <v>39</v>
      </c>
      <c r="E1357" s="7" t="n">
        <v>527.17</v>
      </c>
      <c r="F1357" s="7" t="n">
        <v>0</v>
      </c>
      <c r="G1357" s="7" t="n">
        <v>0</v>
      </c>
    </row>
    <row r="1358" customFormat="false" ht="15" hidden="false" customHeight="false" outlineLevel="0" collapsed="false">
      <c r="A1358" s="7" t="s">
        <v>21</v>
      </c>
      <c r="B1358" s="7" t="s">
        <v>246</v>
      </c>
      <c r="C1358" s="7" t="s">
        <v>1345</v>
      </c>
      <c r="D1358" s="7" t="n">
        <v>2</v>
      </c>
      <c r="E1358" s="7" t="n">
        <v>32.83</v>
      </c>
      <c r="F1358" s="7" t="n">
        <v>0</v>
      </c>
      <c r="G1358" s="7" t="n">
        <v>0</v>
      </c>
    </row>
    <row r="1359" customFormat="false" ht="15" hidden="false" customHeight="false" outlineLevel="0" collapsed="false">
      <c r="A1359" s="7" t="s">
        <v>21</v>
      </c>
      <c r="B1359" s="7" t="s">
        <v>246</v>
      </c>
      <c r="C1359" s="7" t="s">
        <v>1345</v>
      </c>
      <c r="D1359" s="7" t="n">
        <v>-1</v>
      </c>
      <c r="E1359" s="7" t="n">
        <v>-14.14</v>
      </c>
      <c r="F1359" s="7" t="n">
        <v>0</v>
      </c>
      <c r="G1359" s="7" t="n">
        <v>0</v>
      </c>
    </row>
    <row r="1360" customFormat="false" ht="15" hidden="false" customHeight="false" outlineLevel="0" collapsed="false">
      <c r="A1360" s="7" t="s">
        <v>21</v>
      </c>
      <c r="B1360" s="7" t="s">
        <v>246</v>
      </c>
      <c r="C1360" s="7" t="s">
        <v>1345</v>
      </c>
      <c r="D1360" s="7" t="n">
        <v>27</v>
      </c>
      <c r="E1360" s="7" t="n">
        <v>356.29</v>
      </c>
      <c r="F1360" s="7" t="n">
        <v>0</v>
      </c>
      <c r="G1360" s="7" t="n">
        <v>0</v>
      </c>
    </row>
    <row r="1361" customFormat="false" ht="15" hidden="false" customHeight="false" outlineLevel="0" collapsed="false">
      <c r="A1361" s="7" t="s">
        <v>21</v>
      </c>
      <c r="B1361" s="7" t="s">
        <v>246</v>
      </c>
      <c r="C1361" s="7" t="s">
        <v>1345</v>
      </c>
      <c r="D1361" s="7" t="n">
        <v>-4</v>
      </c>
      <c r="E1361" s="7" t="n">
        <v>-59.76</v>
      </c>
      <c r="F1361" s="7" t="n">
        <v>0</v>
      </c>
      <c r="G1361" s="7" t="n">
        <v>0</v>
      </c>
    </row>
    <row r="1362" customFormat="false" ht="15" hidden="false" customHeight="false" outlineLevel="0" collapsed="false">
      <c r="A1362" s="7" t="s">
        <v>21</v>
      </c>
      <c r="B1362" s="7" t="s">
        <v>246</v>
      </c>
      <c r="C1362" s="7" t="s">
        <v>1345</v>
      </c>
      <c r="D1362" s="7" t="n">
        <v>-3</v>
      </c>
      <c r="E1362" s="7" t="n">
        <v>-56.55</v>
      </c>
      <c r="F1362" s="7" t="n">
        <v>0</v>
      </c>
      <c r="G1362" s="7" t="n">
        <v>0</v>
      </c>
    </row>
    <row r="1363" customFormat="false" ht="15" hidden="false" customHeight="false" outlineLevel="0" collapsed="false">
      <c r="A1363" s="7" t="s">
        <v>21</v>
      </c>
      <c r="B1363" s="7" t="s">
        <v>246</v>
      </c>
      <c r="C1363" s="7" t="s">
        <v>1345</v>
      </c>
      <c r="D1363" s="7" t="n">
        <v>198</v>
      </c>
      <c r="E1363" s="7" t="n">
        <v>2676.96</v>
      </c>
      <c r="F1363" s="7" t="n">
        <v>0</v>
      </c>
      <c r="G1363" s="7" t="n">
        <v>0</v>
      </c>
    </row>
    <row r="1364" customFormat="false" ht="15" hidden="false" customHeight="false" outlineLevel="0" collapsed="false">
      <c r="A1364" s="7" t="s">
        <v>21</v>
      </c>
      <c r="B1364" s="7" t="s">
        <v>246</v>
      </c>
      <c r="C1364" s="7" t="s">
        <v>1345</v>
      </c>
      <c r="D1364" s="7" t="n">
        <v>6</v>
      </c>
      <c r="E1364" s="7" t="n">
        <v>73.52</v>
      </c>
      <c r="F1364" s="7" t="n">
        <v>0</v>
      </c>
      <c r="G1364" s="7" t="n">
        <v>0</v>
      </c>
    </row>
    <row r="1365" customFormat="false" ht="15" hidden="false" customHeight="false" outlineLevel="0" collapsed="false">
      <c r="A1365" s="7" t="s">
        <v>21</v>
      </c>
      <c r="B1365" s="7" t="s">
        <v>246</v>
      </c>
      <c r="C1365" s="7" t="s">
        <v>1345</v>
      </c>
      <c r="D1365" s="7" t="n">
        <v>10</v>
      </c>
      <c r="E1365" s="7" t="n">
        <v>115.88</v>
      </c>
      <c r="F1365" s="7" t="n">
        <v>0</v>
      </c>
      <c r="G1365" s="7" t="n">
        <v>0</v>
      </c>
    </row>
    <row r="1366" customFormat="false" ht="15" hidden="false" customHeight="false" outlineLevel="0" collapsed="false">
      <c r="A1366" s="7" t="s">
        <v>21</v>
      </c>
      <c r="B1366" s="7" t="s">
        <v>246</v>
      </c>
      <c r="C1366" s="7" t="s">
        <v>1345</v>
      </c>
      <c r="D1366" s="7" t="n">
        <v>136</v>
      </c>
      <c r="E1366" s="7" t="n">
        <v>1969.68</v>
      </c>
      <c r="F1366" s="7" t="n">
        <v>0</v>
      </c>
      <c r="G1366" s="7" t="n">
        <v>0</v>
      </c>
    </row>
    <row r="1367" customFormat="false" ht="15" hidden="false" customHeight="false" outlineLevel="0" collapsed="false">
      <c r="A1367" s="7" t="s">
        <v>21</v>
      </c>
      <c r="B1367" s="7" t="s">
        <v>246</v>
      </c>
      <c r="C1367" s="7" t="s">
        <v>1345</v>
      </c>
      <c r="D1367" s="7" t="n">
        <v>14</v>
      </c>
      <c r="E1367" s="7" t="n">
        <v>164.91</v>
      </c>
      <c r="F1367" s="7" t="n">
        <v>0</v>
      </c>
      <c r="G1367" s="7" t="n">
        <v>0</v>
      </c>
    </row>
    <row r="1368" customFormat="false" ht="15" hidden="false" customHeight="false" outlineLevel="0" collapsed="false">
      <c r="A1368" s="7" t="s">
        <v>21</v>
      </c>
      <c r="B1368" s="7" t="s">
        <v>302</v>
      </c>
      <c r="C1368" s="7" t="s">
        <v>1346</v>
      </c>
      <c r="D1368" s="7" t="n">
        <v>20</v>
      </c>
      <c r="E1368" s="7" t="n">
        <v>392.83</v>
      </c>
      <c r="F1368" s="7" t="n">
        <v>0</v>
      </c>
      <c r="G1368" s="7" t="n">
        <v>0</v>
      </c>
    </row>
    <row r="1369" customFormat="false" ht="15" hidden="false" customHeight="false" outlineLevel="0" collapsed="false">
      <c r="A1369" s="7" t="s">
        <v>21</v>
      </c>
      <c r="B1369" s="7" t="s">
        <v>302</v>
      </c>
      <c r="C1369" s="7" t="s">
        <v>1346</v>
      </c>
      <c r="D1369" s="7" t="n">
        <v>30</v>
      </c>
      <c r="E1369" s="7" t="n">
        <v>547.2</v>
      </c>
      <c r="F1369" s="7" t="n">
        <v>0</v>
      </c>
      <c r="G1369" s="7" t="n">
        <v>0</v>
      </c>
    </row>
    <row r="1370" customFormat="false" ht="15" hidden="false" customHeight="false" outlineLevel="0" collapsed="false">
      <c r="A1370" s="7" t="s">
        <v>21</v>
      </c>
      <c r="B1370" s="7" t="s">
        <v>302</v>
      </c>
      <c r="C1370" s="7" t="s">
        <v>1346</v>
      </c>
      <c r="D1370" s="7" t="n">
        <v>20</v>
      </c>
      <c r="E1370" s="7" t="n">
        <v>415.05</v>
      </c>
      <c r="F1370" s="7" t="n">
        <v>0</v>
      </c>
      <c r="G1370" s="7" t="n">
        <v>0</v>
      </c>
    </row>
    <row r="1371" customFormat="false" ht="15" hidden="false" customHeight="false" outlineLevel="0" collapsed="false">
      <c r="A1371" s="7" t="s">
        <v>21</v>
      </c>
      <c r="B1371" s="7" t="s">
        <v>302</v>
      </c>
      <c r="C1371" s="7" t="s">
        <v>1346</v>
      </c>
      <c r="D1371" s="7" t="n">
        <v>103</v>
      </c>
      <c r="E1371" s="7" t="n">
        <v>2033.99</v>
      </c>
      <c r="F1371" s="7" t="n">
        <v>0</v>
      </c>
      <c r="G1371" s="7" t="n">
        <v>0</v>
      </c>
    </row>
    <row r="1372" customFormat="false" ht="15" hidden="false" customHeight="false" outlineLevel="0" collapsed="false">
      <c r="A1372" s="7" t="s">
        <v>21</v>
      </c>
      <c r="B1372" s="7" t="s">
        <v>302</v>
      </c>
      <c r="C1372" s="7" t="s">
        <v>1346</v>
      </c>
      <c r="D1372" s="7" t="n">
        <v>1</v>
      </c>
      <c r="E1372" s="7" t="n">
        <v>27.67</v>
      </c>
      <c r="F1372" s="7" t="n">
        <v>0</v>
      </c>
      <c r="G1372" s="7" t="n">
        <v>0</v>
      </c>
    </row>
    <row r="1373" customFormat="false" ht="15" hidden="false" customHeight="false" outlineLevel="0" collapsed="false">
      <c r="A1373" s="7" t="s">
        <v>21</v>
      </c>
      <c r="B1373" s="7" t="s">
        <v>302</v>
      </c>
      <c r="C1373" s="7" t="s">
        <v>1346</v>
      </c>
      <c r="D1373" s="7" t="n">
        <v>1</v>
      </c>
      <c r="E1373" s="7" t="n">
        <v>28.21</v>
      </c>
      <c r="F1373" s="7" t="n">
        <v>0</v>
      </c>
      <c r="G1373" s="7" t="n">
        <v>0</v>
      </c>
    </row>
    <row r="1374" customFormat="false" ht="15" hidden="false" customHeight="false" outlineLevel="0" collapsed="false">
      <c r="A1374" s="7" t="s">
        <v>21</v>
      </c>
      <c r="B1374" s="7" t="s">
        <v>302</v>
      </c>
      <c r="C1374" s="7" t="s">
        <v>1346</v>
      </c>
      <c r="D1374" s="7" t="n">
        <v>6</v>
      </c>
      <c r="E1374" s="7" t="n">
        <v>116.22</v>
      </c>
      <c r="F1374" s="7" t="n">
        <v>0</v>
      </c>
      <c r="G1374" s="7" t="n">
        <v>0</v>
      </c>
    </row>
    <row r="1375" customFormat="false" ht="15" hidden="false" customHeight="false" outlineLevel="0" collapsed="false">
      <c r="A1375" s="7" t="s">
        <v>21</v>
      </c>
      <c r="B1375" s="7" t="s">
        <v>302</v>
      </c>
      <c r="C1375" s="7" t="s">
        <v>1346</v>
      </c>
      <c r="D1375" s="7" t="n">
        <v>34</v>
      </c>
      <c r="E1375" s="7" t="n">
        <v>715.61</v>
      </c>
      <c r="F1375" s="7" t="n">
        <v>0</v>
      </c>
      <c r="G1375" s="7" t="n">
        <v>0</v>
      </c>
    </row>
    <row r="1376" customFormat="false" ht="15" hidden="false" customHeight="false" outlineLevel="0" collapsed="false">
      <c r="A1376" s="7" t="s">
        <v>21</v>
      </c>
      <c r="B1376" s="7" t="s">
        <v>302</v>
      </c>
      <c r="C1376" s="7" t="s">
        <v>1346</v>
      </c>
      <c r="D1376" s="7" t="n">
        <v>3</v>
      </c>
      <c r="E1376" s="7" t="n">
        <v>50.52</v>
      </c>
      <c r="F1376" s="7" t="n">
        <v>0</v>
      </c>
      <c r="G1376" s="7" t="n">
        <v>0</v>
      </c>
    </row>
    <row r="1377" customFormat="false" ht="15" hidden="false" customHeight="false" outlineLevel="0" collapsed="false">
      <c r="A1377" s="7" t="s">
        <v>21</v>
      </c>
      <c r="B1377" s="7" t="s">
        <v>302</v>
      </c>
      <c r="C1377" s="7" t="s">
        <v>1346</v>
      </c>
      <c r="D1377" s="7" t="n">
        <v>4</v>
      </c>
      <c r="E1377" s="7" t="n">
        <v>71.94</v>
      </c>
      <c r="F1377" s="7" t="n">
        <v>0</v>
      </c>
      <c r="G1377" s="7" t="n">
        <v>0</v>
      </c>
    </row>
    <row r="1378" customFormat="false" ht="15" hidden="false" customHeight="false" outlineLevel="0" collapsed="false">
      <c r="A1378" s="7" t="s">
        <v>21</v>
      </c>
      <c r="B1378" s="7" t="s">
        <v>264</v>
      </c>
      <c r="C1378" s="7" t="s">
        <v>1347</v>
      </c>
      <c r="D1378" s="7" t="n">
        <v>8</v>
      </c>
      <c r="E1378" s="7" t="n">
        <v>98.02</v>
      </c>
      <c r="F1378" s="7" t="n">
        <v>0</v>
      </c>
      <c r="G1378" s="7" t="n">
        <v>0</v>
      </c>
    </row>
    <row r="1379" customFormat="false" ht="15" hidden="false" customHeight="false" outlineLevel="0" collapsed="false">
      <c r="A1379" s="7" t="s">
        <v>21</v>
      </c>
      <c r="B1379" s="7" t="s">
        <v>264</v>
      </c>
      <c r="C1379" s="7" t="s">
        <v>1347</v>
      </c>
      <c r="D1379" s="7" t="n">
        <v>61</v>
      </c>
      <c r="E1379" s="7" t="n">
        <v>765.6</v>
      </c>
      <c r="F1379" s="7" t="n">
        <v>0</v>
      </c>
      <c r="G1379" s="7" t="n">
        <v>0</v>
      </c>
    </row>
    <row r="1380" customFormat="false" ht="15" hidden="false" customHeight="false" outlineLevel="0" collapsed="false">
      <c r="A1380" s="7" t="s">
        <v>21</v>
      </c>
      <c r="B1380" s="7" t="s">
        <v>264</v>
      </c>
      <c r="C1380" s="7" t="s">
        <v>1347</v>
      </c>
      <c r="D1380" s="7" t="n">
        <v>4</v>
      </c>
      <c r="E1380" s="7" t="n">
        <v>46.35</v>
      </c>
      <c r="F1380" s="7" t="n">
        <v>0</v>
      </c>
      <c r="G1380" s="7" t="n">
        <v>0</v>
      </c>
    </row>
    <row r="1381" customFormat="false" ht="15" hidden="false" customHeight="false" outlineLevel="0" collapsed="false">
      <c r="A1381" s="7" t="s">
        <v>21</v>
      </c>
      <c r="B1381" s="7" t="s">
        <v>264</v>
      </c>
      <c r="C1381" s="7" t="s">
        <v>1347</v>
      </c>
      <c r="D1381" s="7" t="n">
        <v>14</v>
      </c>
      <c r="E1381" s="7" t="n">
        <v>164.92</v>
      </c>
      <c r="F1381" s="7" t="n">
        <v>0</v>
      </c>
      <c r="G1381" s="7" t="n">
        <v>0</v>
      </c>
    </row>
    <row r="1382" customFormat="false" ht="15" hidden="false" customHeight="false" outlineLevel="0" collapsed="false">
      <c r="A1382" s="7" t="s">
        <v>21</v>
      </c>
      <c r="B1382" s="7" t="s">
        <v>264</v>
      </c>
      <c r="C1382" s="7" t="s">
        <v>1347</v>
      </c>
      <c r="D1382" s="7" t="n">
        <v>21</v>
      </c>
      <c r="E1382" s="7" t="n">
        <v>277.12</v>
      </c>
      <c r="F1382" s="7" t="n">
        <v>0</v>
      </c>
      <c r="G1382" s="7" t="n">
        <v>0</v>
      </c>
    </row>
    <row r="1383" customFormat="false" ht="15" hidden="false" customHeight="false" outlineLevel="0" collapsed="false">
      <c r="A1383" s="7" t="s">
        <v>21</v>
      </c>
      <c r="B1383" s="7" t="s">
        <v>264</v>
      </c>
      <c r="C1383" s="7" t="s">
        <v>1347</v>
      </c>
      <c r="D1383" s="7" t="n">
        <v>127</v>
      </c>
      <c r="E1383" s="7" t="n">
        <v>1839.36</v>
      </c>
      <c r="F1383" s="7" t="n">
        <v>0</v>
      </c>
      <c r="G1383" s="7" t="n">
        <v>0</v>
      </c>
    </row>
    <row r="1384" customFormat="false" ht="15" hidden="false" customHeight="false" outlineLevel="0" collapsed="false">
      <c r="A1384" s="7" t="s">
        <v>21</v>
      </c>
      <c r="B1384" s="7" t="s">
        <v>264</v>
      </c>
      <c r="C1384" s="7" t="s">
        <v>1347</v>
      </c>
      <c r="D1384" s="7" t="n">
        <v>-4</v>
      </c>
      <c r="E1384" s="7" t="n">
        <v>-75.4</v>
      </c>
      <c r="F1384" s="7" t="n">
        <v>0</v>
      </c>
      <c r="G1384" s="7" t="n">
        <v>0</v>
      </c>
    </row>
    <row r="1385" customFormat="false" ht="15" hidden="false" customHeight="false" outlineLevel="0" collapsed="false">
      <c r="A1385" s="7" t="s">
        <v>21</v>
      </c>
      <c r="B1385" s="7" t="s">
        <v>264</v>
      </c>
      <c r="C1385" s="7" t="s">
        <v>1347</v>
      </c>
      <c r="D1385" s="7" t="n">
        <v>7</v>
      </c>
      <c r="E1385" s="7" t="n">
        <v>79.17</v>
      </c>
      <c r="F1385" s="7" t="n">
        <v>0</v>
      </c>
      <c r="G1385" s="7" t="n">
        <v>0</v>
      </c>
    </row>
    <row r="1386" customFormat="false" ht="15" hidden="false" customHeight="false" outlineLevel="0" collapsed="false">
      <c r="A1386" s="7" t="s">
        <v>21</v>
      </c>
      <c r="B1386" s="7" t="s">
        <v>264</v>
      </c>
      <c r="C1386" s="7" t="s">
        <v>1347</v>
      </c>
      <c r="D1386" s="7" t="n">
        <v>4</v>
      </c>
      <c r="E1386" s="7" t="n">
        <v>56.56</v>
      </c>
      <c r="F1386" s="7" t="n">
        <v>0</v>
      </c>
      <c r="G1386" s="7" t="n">
        <v>0</v>
      </c>
    </row>
    <row r="1387" customFormat="false" ht="15" hidden="false" customHeight="false" outlineLevel="0" collapsed="false">
      <c r="A1387" s="7" t="s">
        <v>21</v>
      </c>
      <c r="B1387" s="7" t="s">
        <v>264</v>
      </c>
      <c r="C1387" s="7" t="s">
        <v>1347</v>
      </c>
      <c r="D1387" s="7" t="n">
        <v>42</v>
      </c>
      <c r="E1387" s="7" t="n">
        <v>593.83</v>
      </c>
      <c r="F1387" s="7" t="n">
        <v>0</v>
      </c>
      <c r="G1387" s="7" t="n">
        <v>0</v>
      </c>
    </row>
    <row r="1388" customFormat="false" ht="15" hidden="false" customHeight="false" outlineLevel="0" collapsed="false">
      <c r="A1388" s="7" t="s">
        <v>21</v>
      </c>
      <c r="B1388" s="7" t="s">
        <v>264</v>
      </c>
      <c r="C1388" s="7" t="s">
        <v>1347</v>
      </c>
      <c r="D1388" s="7" t="n">
        <v>8</v>
      </c>
      <c r="E1388" s="7" t="n">
        <v>123.81</v>
      </c>
      <c r="F1388" s="7" t="n">
        <v>0</v>
      </c>
      <c r="G1388" s="7" t="n">
        <v>0</v>
      </c>
    </row>
    <row r="1389" customFormat="false" ht="15" hidden="false" customHeight="false" outlineLevel="0" collapsed="false">
      <c r="A1389" s="7" t="s">
        <v>21</v>
      </c>
      <c r="B1389" s="7" t="s">
        <v>264</v>
      </c>
      <c r="C1389" s="7" t="s">
        <v>1347</v>
      </c>
      <c r="D1389" s="7" t="n">
        <v>22</v>
      </c>
      <c r="E1389" s="7" t="n">
        <v>297.37</v>
      </c>
      <c r="F1389" s="7" t="n">
        <v>0</v>
      </c>
      <c r="G1389" s="7" t="n">
        <v>0</v>
      </c>
    </row>
    <row r="1390" customFormat="false" ht="15" hidden="false" customHeight="false" outlineLevel="0" collapsed="false">
      <c r="A1390" s="7" t="s">
        <v>21</v>
      </c>
      <c r="B1390" s="7" t="s">
        <v>264</v>
      </c>
      <c r="C1390" s="7" t="s">
        <v>1347</v>
      </c>
      <c r="D1390" s="7" t="n">
        <v>195</v>
      </c>
      <c r="E1390" s="7" t="n">
        <v>2550.6</v>
      </c>
      <c r="F1390" s="7" t="n">
        <v>0</v>
      </c>
      <c r="G1390" s="7" t="n">
        <v>0</v>
      </c>
    </row>
    <row r="1391" customFormat="false" ht="15" hidden="false" customHeight="false" outlineLevel="0" collapsed="false">
      <c r="A1391" s="7" t="s">
        <v>21</v>
      </c>
      <c r="B1391" s="7" t="s">
        <v>297</v>
      </c>
      <c r="C1391" s="7" t="s">
        <v>1348</v>
      </c>
      <c r="D1391" s="7" t="n">
        <v>4</v>
      </c>
      <c r="E1391" s="7" t="n">
        <v>40.8</v>
      </c>
      <c r="F1391" s="7" t="n">
        <v>0</v>
      </c>
      <c r="G1391" s="7" t="n">
        <v>0</v>
      </c>
    </row>
    <row r="1392" customFormat="false" ht="15" hidden="false" customHeight="false" outlineLevel="0" collapsed="false">
      <c r="A1392" s="7" t="s">
        <v>21</v>
      </c>
      <c r="B1392" s="7" t="s">
        <v>297</v>
      </c>
      <c r="C1392" s="7" t="s">
        <v>1348</v>
      </c>
      <c r="D1392" s="7" t="n">
        <v>2</v>
      </c>
      <c r="E1392" s="7" t="n">
        <v>22.59</v>
      </c>
      <c r="F1392" s="7" t="n">
        <v>0</v>
      </c>
      <c r="G1392" s="7" t="n">
        <v>0</v>
      </c>
    </row>
    <row r="1393" customFormat="false" ht="15" hidden="false" customHeight="false" outlineLevel="0" collapsed="false">
      <c r="A1393" s="7" t="s">
        <v>21</v>
      </c>
      <c r="B1393" s="7" t="s">
        <v>297</v>
      </c>
      <c r="C1393" s="7" t="s">
        <v>1348</v>
      </c>
      <c r="D1393" s="7" t="n">
        <v>4</v>
      </c>
      <c r="E1393" s="7" t="n">
        <v>44.85</v>
      </c>
      <c r="F1393" s="7" t="n">
        <v>0</v>
      </c>
      <c r="G1393" s="7" t="n">
        <v>0</v>
      </c>
    </row>
    <row r="1394" customFormat="false" ht="15" hidden="false" customHeight="false" outlineLevel="0" collapsed="false">
      <c r="A1394" s="7" t="s">
        <v>21</v>
      </c>
      <c r="B1394" s="7" t="s">
        <v>297</v>
      </c>
      <c r="C1394" s="7" t="s">
        <v>1348</v>
      </c>
      <c r="D1394" s="7" t="n">
        <v>68</v>
      </c>
      <c r="E1394" s="7" t="n">
        <v>761.6</v>
      </c>
      <c r="F1394" s="7" t="n">
        <v>0</v>
      </c>
      <c r="G1394" s="7" t="n">
        <v>0</v>
      </c>
    </row>
    <row r="1395" customFormat="false" ht="15" hidden="false" customHeight="false" outlineLevel="0" collapsed="false">
      <c r="A1395" s="7" t="s">
        <v>21</v>
      </c>
      <c r="B1395" s="7" t="s">
        <v>297</v>
      </c>
      <c r="C1395" s="7" t="s">
        <v>1348</v>
      </c>
      <c r="D1395" s="7" t="n">
        <v>128</v>
      </c>
      <c r="E1395" s="7" t="n">
        <v>1331.2</v>
      </c>
      <c r="F1395" s="7" t="n">
        <v>0</v>
      </c>
      <c r="G1395" s="7" t="n">
        <v>0</v>
      </c>
    </row>
    <row r="1396" customFormat="false" ht="15" hidden="false" customHeight="false" outlineLevel="0" collapsed="false">
      <c r="A1396" s="7" t="s">
        <v>21</v>
      </c>
      <c r="B1396" s="7" t="s">
        <v>297</v>
      </c>
      <c r="C1396" s="7" t="s">
        <v>1348</v>
      </c>
      <c r="D1396" s="7" t="n">
        <v>9</v>
      </c>
      <c r="E1396" s="7" t="n">
        <v>98.86</v>
      </c>
      <c r="F1396" s="7" t="n">
        <v>0</v>
      </c>
      <c r="G1396" s="7" t="n">
        <v>0</v>
      </c>
    </row>
    <row r="1397" customFormat="false" ht="15" hidden="false" customHeight="false" outlineLevel="0" collapsed="false">
      <c r="A1397" s="7" t="s">
        <v>21</v>
      </c>
      <c r="B1397" s="7" t="s">
        <v>297</v>
      </c>
      <c r="C1397" s="7" t="s">
        <v>1348</v>
      </c>
      <c r="D1397" s="7" t="n">
        <v>9</v>
      </c>
      <c r="E1397" s="7" t="n">
        <v>102.6</v>
      </c>
      <c r="F1397" s="7" t="n">
        <v>0</v>
      </c>
      <c r="G1397" s="7" t="n">
        <v>0</v>
      </c>
    </row>
    <row r="1398" customFormat="false" ht="15" hidden="false" customHeight="false" outlineLevel="0" collapsed="false">
      <c r="A1398" s="7" t="s">
        <v>21</v>
      </c>
      <c r="B1398" s="7" t="s">
        <v>297</v>
      </c>
      <c r="C1398" s="7" t="s">
        <v>1348</v>
      </c>
      <c r="D1398" s="7" t="n">
        <v>14</v>
      </c>
      <c r="E1398" s="7" t="n">
        <v>164.76</v>
      </c>
      <c r="F1398" s="7" t="n">
        <v>0</v>
      </c>
      <c r="G1398" s="7" t="n">
        <v>0</v>
      </c>
    </row>
    <row r="1399" customFormat="false" ht="15" hidden="false" customHeight="false" outlineLevel="0" collapsed="false">
      <c r="A1399" s="7" t="s">
        <v>21</v>
      </c>
      <c r="B1399" s="7" t="s">
        <v>297</v>
      </c>
      <c r="C1399" s="7" t="s">
        <v>1348</v>
      </c>
      <c r="D1399" s="7" t="n">
        <v>90</v>
      </c>
      <c r="E1399" s="7" t="n">
        <v>1261.71</v>
      </c>
      <c r="F1399" s="7" t="n">
        <v>0</v>
      </c>
      <c r="G1399" s="7" t="n">
        <v>0</v>
      </c>
    </row>
    <row r="1400" customFormat="false" ht="15" hidden="false" customHeight="false" outlineLevel="0" collapsed="false">
      <c r="A1400" s="7" t="s">
        <v>21</v>
      </c>
      <c r="B1400" s="7" t="s">
        <v>297</v>
      </c>
      <c r="C1400" s="7" t="s">
        <v>1348</v>
      </c>
      <c r="D1400" s="7" t="n">
        <v>13</v>
      </c>
      <c r="E1400" s="7" t="n">
        <v>170.08</v>
      </c>
      <c r="F1400" s="7" t="n">
        <v>0</v>
      </c>
      <c r="G1400" s="7" t="n">
        <v>0</v>
      </c>
    </row>
    <row r="1401" customFormat="false" ht="15" hidden="false" customHeight="false" outlineLevel="0" collapsed="false">
      <c r="A1401" s="7" t="s">
        <v>21</v>
      </c>
      <c r="B1401" s="7" t="s">
        <v>297</v>
      </c>
      <c r="C1401" s="7" t="s">
        <v>1348</v>
      </c>
      <c r="D1401" s="7" t="n">
        <v>11</v>
      </c>
      <c r="E1401" s="7" t="n">
        <v>108.68</v>
      </c>
      <c r="F1401" s="7" t="n">
        <v>0</v>
      </c>
      <c r="G1401" s="7" t="n">
        <v>0</v>
      </c>
    </row>
    <row r="1402" customFormat="false" ht="15" hidden="false" customHeight="false" outlineLevel="0" collapsed="false">
      <c r="A1402" s="7" t="s">
        <v>21</v>
      </c>
      <c r="B1402" s="7" t="s">
        <v>297</v>
      </c>
      <c r="C1402" s="7" t="s">
        <v>1348</v>
      </c>
      <c r="D1402" s="7" t="n">
        <v>1</v>
      </c>
      <c r="E1402" s="7" t="n">
        <v>9.41</v>
      </c>
      <c r="F1402" s="7" t="n">
        <v>0</v>
      </c>
      <c r="G1402" s="7" t="n">
        <v>0</v>
      </c>
    </row>
    <row r="1403" customFormat="false" ht="15" hidden="false" customHeight="false" outlineLevel="0" collapsed="false">
      <c r="A1403" s="7" t="s">
        <v>21</v>
      </c>
      <c r="B1403" s="7" t="s">
        <v>297</v>
      </c>
      <c r="C1403" s="7" t="s">
        <v>1348</v>
      </c>
      <c r="D1403" s="7" t="n">
        <v>44</v>
      </c>
      <c r="E1403" s="7" t="n">
        <v>534.56</v>
      </c>
      <c r="F1403" s="7" t="n">
        <v>0</v>
      </c>
      <c r="G1403" s="7" t="n">
        <v>0</v>
      </c>
    </row>
    <row r="1404" customFormat="false" ht="15" hidden="false" customHeight="false" outlineLevel="0" collapsed="false">
      <c r="A1404" s="7" t="s">
        <v>21</v>
      </c>
      <c r="B1404" s="7" t="s">
        <v>150</v>
      </c>
      <c r="C1404" s="7" t="s">
        <v>1349</v>
      </c>
      <c r="D1404" s="7" t="n">
        <v>-16</v>
      </c>
      <c r="E1404" s="7" t="n">
        <v>-382.24</v>
      </c>
      <c r="F1404" s="7" t="n">
        <v>0</v>
      </c>
      <c r="G1404" s="7" t="n">
        <v>0</v>
      </c>
    </row>
    <row r="1405" customFormat="false" ht="15" hidden="false" customHeight="false" outlineLevel="0" collapsed="false">
      <c r="A1405" s="7" t="s">
        <v>21</v>
      </c>
      <c r="B1405" s="7" t="s">
        <v>150</v>
      </c>
      <c r="C1405" s="7" t="s">
        <v>1349</v>
      </c>
      <c r="D1405" s="7" t="n">
        <v>228</v>
      </c>
      <c r="E1405" s="7" t="n">
        <v>3696.11</v>
      </c>
      <c r="F1405" s="7" t="n">
        <v>0</v>
      </c>
      <c r="G1405" s="7" t="n">
        <v>0</v>
      </c>
    </row>
    <row r="1406" customFormat="false" ht="15" hidden="false" customHeight="false" outlineLevel="0" collapsed="false">
      <c r="A1406" s="7" t="s">
        <v>21</v>
      </c>
      <c r="B1406" s="7" t="s">
        <v>150</v>
      </c>
      <c r="C1406" s="7" t="s">
        <v>1349</v>
      </c>
      <c r="D1406" s="7" t="n">
        <v>14</v>
      </c>
      <c r="E1406" s="7" t="n">
        <v>209.5</v>
      </c>
      <c r="F1406" s="7" t="n">
        <v>0</v>
      </c>
      <c r="G1406" s="7" t="n">
        <v>0</v>
      </c>
    </row>
    <row r="1407" customFormat="false" ht="15" hidden="false" customHeight="false" outlineLevel="0" collapsed="false">
      <c r="A1407" s="7" t="s">
        <v>21</v>
      </c>
      <c r="B1407" s="7" t="s">
        <v>150</v>
      </c>
      <c r="C1407" s="7" t="s">
        <v>1349</v>
      </c>
      <c r="D1407" s="7" t="n">
        <v>30</v>
      </c>
      <c r="E1407" s="7" t="n">
        <v>465.86</v>
      </c>
      <c r="F1407" s="7" t="n">
        <v>0</v>
      </c>
      <c r="G1407" s="7" t="n">
        <v>0</v>
      </c>
    </row>
    <row r="1408" customFormat="false" ht="15" hidden="false" customHeight="false" outlineLevel="0" collapsed="false">
      <c r="A1408" s="7" t="s">
        <v>21</v>
      </c>
      <c r="B1408" s="7" t="s">
        <v>150</v>
      </c>
      <c r="C1408" s="7" t="s">
        <v>1349</v>
      </c>
      <c r="D1408" s="7" t="n">
        <v>8</v>
      </c>
      <c r="E1408" s="7" t="n">
        <v>143.66</v>
      </c>
      <c r="F1408" s="7" t="n">
        <v>0</v>
      </c>
      <c r="G1408" s="7" t="n">
        <v>0</v>
      </c>
    </row>
    <row r="1409" customFormat="false" ht="15" hidden="false" customHeight="false" outlineLevel="0" collapsed="false">
      <c r="A1409" s="7" t="s">
        <v>21</v>
      </c>
      <c r="B1409" s="7" t="s">
        <v>150</v>
      </c>
      <c r="C1409" s="7" t="s">
        <v>1349</v>
      </c>
      <c r="D1409" s="7" t="n">
        <v>3</v>
      </c>
      <c r="E1409" s="7" t="n">
        <v>57.34</v>
      </c>
      <c r="F1409" s="7" t="n">
        <v>0</v>
      </c>
      <c r="G1409" s="7" t="n">
        <v>0</v>
      </c>
    </row>
    <row r="1410" customFormat="false" ht="15" hidden="false" customHeight="false" outlineLevel="0" collapsed="false">
      <c r="A1410" s="7" t="s">
        <v>21</v>
      </c>
      <c r="B1410" s="7" t="s">
        <v>150</v>
      </c>
      <c r="C1410" s="7" t="s">
        <v>1349</v>
      </c>
      <c r="D1410" s="7" t="n">
        <v>18</v>
      </c>
      <c r="E1410" s="7" t="n">
        <v>468.54</v>
      </c>
      <c r="F1410" s="7" t="n">
        <v>0</v>
      </c>
      <c r="G1410" s="7" t="n">
        <v>0</v>
      </c>
    </row>
    <row r="1411" customFormat="false" ht="15" hidden="false" customHeight="false" outlineLevel="0" collapsed="false">
      <c r="A1411" s="7" t="s">
        <v>21</v>
      </c>
      <c r="B1411" s="7" t="s">
        <v>150</v>
      </c>
      <c r="C1411" s="7" t="s">
        <v>1349</v>
      </c>
      <c r="D1411" s="7" t="n">
        <v>253</v>
      </c>
      <c r="E1411" s="7" t="n">
        <v>4533.29</v>
      </c>
      <c r="F1411" s="7" t="n">
        <v>0</v>
      </c>
      <c r="G1411" s="7" t="n">
        <v>0</v>
      </c>
    </row>
    <row r="1412" customFormat="false" ht="15" hidden="false" customHeight="false" outlineLevel="0" collapsed="false">
      <c r="A1412" s="7" t="s">
        <v>21</v>
      </c>
      <c r="B1412" s="7" t="s">
        <v>150</v>
      </c>
      <c r="C1412" s="7" t="s">
        <v>1349</v>
      </c>
      <c r="D1412" s="7" t="n">
        <v>568</v>
      </c>
      <c r="E1412" s="7" t="n">
        <v>9417.44</v>
      </c>
      <c r="F1412" s="7" t="n">
        <v>0</v>
      </c>
      <c r="G1412" s="7" t="n">
        <v>0</v>
      </c>
    </row>
    <row r="1413" customFormat="false" ht="15" hidden="false" customHeight="false" outlineLevel="0" collapsed="false">
      <c r="A1413" s="7" t="s">
        <v>21</v>
      </c>
      <c r="B1413" s="7" t="s">
        <v>150</v>
      </c>
      <c r="C1413" s="7" t="s">
        <v>1349</v>
      </c>
      <c r="D1413" s="7" t="n">
        <v>445</v>
      </c>
      <c r="E1413" s="7" t="n">
        <v>8324.25</v>
      </c>
      <c r="F1413" s="7" t="n">
        <v>0</v>
      </c>
      <c r="G1413" s="7" t="n">
        <v>0</v>
      </c>
    </row>
    <row r="1414" customFormat="false" ht="15" hidden="false" customHeight="false" outlineLevel="0" collapsed="false">
      <c r="A1414" s="7" t="s">
        <v>21</v>
      </c>
      <c r="B1414" s="7" t="s">
        <v>150</v>
      </c>
      <c r="C1414" s="7" t="s">
        <v>1349</v>
      </c>
      <c r="D1414" s="7" t="n">
        <v>33</v>
      </c>
      <c r="E1414" s="7" t="n">
        <v>502.04</v>
      </c>
      <c r="F1414" s="7" t="n">
        <v>0</v>
      </c>
      <c r="G1414" s="7" t="n">
        <v>0</v>
      </c>
    </row>
    <row r="1415" customFormat="false" ht="15" hidden="false" customHeight="false" outlineLevel="0" collapsed="false">
      <c r="A1415" s="7" t="s">
        <v>21</v>
      </c>
      <c r="B1415" s="7" t="s">
        <v>150</v>
      </c>
      <c r="C1415" s="7" t="s">
        <v>1349</v>
      </c>
      <c r="D1415" s="7" t="n">
        <v>94</v>
      </c>
      <c r="E1415" s="7" t="n">
        <v>1641.08</v>
      </c>
      <c r="F1415" s="7" t="n">
        <v>0</v>
      </c>
      <c r="G1415" s="7" t="n">
        <v>0</v>
      </c>
    </row>
    <row r="1416" customFormat="false" ht="15" hidden="false" customHeight="false" outlineLevel="0" collapsed="false">
      <c r="A1416" s="7" t="s">
        <v>21</v>
      </c>
      <c r="B1416" s="7" t="s">
        <v>150</v>
      </c>
      <c r="C1416" s="7" t="s">
        <v>1349</v>
      </c>
      <c r="D1416" s="7" t="n">
        <v>6</v>
      </c>
      <c r="E1416" s="7" t="n">
        <v>103.2</v>
      </c>
      <c r="F1416" s="7" t="n">
        <v>0</v>
      </c>
      <c r="G1416" s="7" t="n">
        <v>0</v>
      </c>
    </row>
    <row r="1417" customFormat="false" ht="15" hidden="false" customHeight="false" outlineLevel="0" collapsed="false">
      <c r="A1417" s="7" t="s">
        <v>21</v>
      </c>
      <c r="B1417" s="7" t="s">
        <v>150</v>
      </c>
      <c r="C1417" s="7" t="s">
        <v>1349</v>
      </c>
      <c r="D1417" s="7" t="n">
        <v>54</v>
      </c>
      <c r="E1417" s="7" t="n">
        <v>903.07</v>
      </c>
      <c r="F1417" s="7" t="n">
        <v>0</v>
      </c>
      <c r="G1417" s="7" t="n">
        <v>0</v>
      </c>
    </row>
    <row r="1418" customFormat="false" ht="15" hidden="false" customHeight="false" outlineLevel="0" collapsed="false">
      <c r="A1418" s="7" t="s">
        <v>21</v>
      </c>
      <c r="B1418" s="7" t="s">
        <v>150</v>
      </c>
      <c r="C1418" s="7" t="s">
        <v>1349</v>
      </c>
      <c r="D1418" s="7" t="n">
        <v>6</v>
      </c>
      <c r="E1418" s="7" t="n">
        <v>149.64</v>
      </c>
      <c r="F1418" s="7" t="n">
        <v>0</v>
      </c>
      <c r="G1418" s="7" t="n">
        <v>0</v>
      </c>
    </row>
    <row r="1419" customFormat="false" ht="15" hidden="false" customHeight="false" outlineLevel="0" collapsed="false">
      <c r="A1419" s="7" t="s">
        <v>21</v>
      </c>
      <c r="B1419" s="7" t="s">
        <v>150</v>
      </c>
      <c r="C1419" s="7" t="s">
        <v>1349</v>
      </c>
      <c r="D1419" s="7" t="n">
        <v>-10</v>
      </c>
      <c r="E1419" s="7" t="n">
        <v>-179.1</v>
      </c>
      <c r="F1419" s="7" t="n">
        <v>0</v>
      </c>
      <c r="G1419" s="7" t="n">
        <v>0</v>
      </c>
    </row>
    <row r="1420" customFormat="false" ht="15" hidden="false" customHeight="false" outlineLevel="0" collapsed="false">
      <c r="A1420" s="7" t="s">
        <v>21</v>
      </c>
      <c r="B1420" s="7" t="s">
        <v>150</v>
      </c>
      <c r="C1420" s="7" t="s">
        <v>1349</v>
      </c>
      <c r="D1420" s="7" t="n">
        <v>16</v>
      </c>
      <c r="E1420" s="7" t="n">
        <v>229.34</v>
      </c>
      <c r="F1420" s="7" t="n">
        <v>0</v>
      </c>
      <c r="G1420" s="7" t="n">
        <v>0</v>
      </c>
    </row>
    <row r="1421" customFormat="false" ht="15" hidden="false" customHeight="false" outlineLevel="0" collapsed="false">
      <c r="A1421" s="7" t="s">
        <v>21</v>
      </c>
      <c r="B1421" s="7" t="s">
        <v>150</v>
      </c>
      <c r="C1421" s="7" t="s">
        <v>1349</v>
      </c>
      <c r="D1421" s="7" t="n">
        <v>11</v>
      </c>
      <c r="E1421" s="7" t="n">
        <v>197.12</v>
      </c>
      <c r="F1421" s="7" t="n">
        <v>0</v>
      </c>
      <c r="G1421" s="7" t="n">
        <v>0</v>
      </c>
    </row>
    <row r="1422" customFormat="false" ht="15" hidden="false" customHeight="false" outlineLevel="0" collapsed="false">
      <c r="A1422" s="7" t="s">
        <v>21</v>
      </c>
      <c r="B1422" s="7" t="s">
        <v>325</v>
      </c>
      <c r="C1422" s="7" t="s">
        <v>1350</v>
      </c>
      <c r="D1422" s="7" t="n">
        <v>2</v>
      </c>
      <c r="E1422" s="7" t="n">
        <v>124.16</v>
      </c>
      <c r="F1422" s="7" t="n">
        <v>0</v>
      </c>
      <c r="G1422" s="7" t="n">
        <v>0</v>
      </c>
    </row>
    <row r="1423" customFormat="false" ht="15" hidden="false" customHeight="false" outlineLevel="0" collapsed="false">
      <c r="A1423" s="7" t="s">
        <v>21</v>
      </c>
      <c r="B1423" s="7" t="s">
        <v>325</v>
      </c>
      <c r="C1423" s="7" t="s">
        <v>1350</v>
      </c>
      <c r="D1423" s="7" t="n">
        <v>-1</v>
      </c>
      <c r="E1423" s="7" t="n">
        <v>-44.09</v>
      </c>
      <c r="F1423" s="7" t="n">
        <v>0</v>
      </c>
      <c r="G1423" s="7" t="n">
        <v>0</v>
      </c>
    </row>
    <row r="1424" customFormat="false" ht="15" hidden="false" customHeight="false" outlineLevel="0" collapsed="false">
      <c r="A1424" s="7" t="s">
        <v>21</v>
      </c>
      <c r="B1424" s="7" t="s">
        <v>325</v>
      </c>
      <c r="C1424" s="7" t="s">
        <v>1350</v>
      </c>
      <c r="D1424" s="7" t="n">
        <v>-2</v>
      </c>
      <c r="E1424" s="7" t="n">
        <v>-77.1</v>
      </c>
      <c r="F1424" s="7" t="n">
        <v>0</v>
      </c>
      <c r="G1424" s="7" t="n">
        <v>0</v>
      </c>
    </row>
    <row r="1425" customFormat="false" ht="15" hidden="false" customHeight="false" outlineLevel="0" collapsed="false">
      <c r="A1425" s="7" t="s">
        <v>21</v>
      </c>
      <c r="B1425" s="7" t="s">
        <v>325</v>
      </c>
      <c r="C1425" s="7" t="s">
        <v>1350</v>
      </c>
      <c r="D1425" s="7" t="n">
        <v>3</v>
      </c>
      <c r="E1425" s="7" t="n">
        <v>38.16</v>
      </c>
      <c r="F1425" s="7" t="n">
        <v>0</v>
      </c>
      <c r="G1425" s="7" t="n">
        <v>0</v>
      </c>
    </row>
    <row r="1426" customFormat="false" ht="15" hidden="false" customHeight="false" outlineLevel="0" collapsed="false">
      <c r="A1426" s="7" t="s">
        <v>21</v>
      </c>
      <c r="B1426" s="7" t="s">
        <v>325</v>
      </c>
      <c r="C1426" s="7" t="s">
        <v>1350</v>
      </c>
      <c r="D1426" s="7" t="n">
        <v>53</v>
      </c>
      <c r="E1426" s="7" t="n">
        <v>2150.74</v>
      </c>
      <c r="F1426" s="7" t="n">
        <v>0</v>
      </c>
      <c r="G1426" s="7" t="n">
        <v>0</v>
      </c>
    </row>
    <row r="1427" customFormat="false" ht="15" hidden="false" customHeight="false" outlineLevel="0" collapsed="false">
      <c r="A1427" s="7" t="s">
        <v>21</v>
      </c>
      <c r="B1427" s="7" t="s">
        <v>325</v>
      </c>
      <c r="C1427" s="7" t="s">
        <v>1350</v>
      </c>
      <c r="D1427" s="7" t="n">
        <v>-1</v>
      </c>
      <c r="E1427" s="7" t="n">
        <v>-37.74</v>
      </c>
      <c r="F1427" s="7" t="n">
        <v>0</v>
      </c>
      <c r="G1427" s="7" t="n">
        <v>0</v>
      </c>
    </row>
    <row r="1428" customFormat="false" ht="15" hidden="false" customHeight="false" outlineLevel="0" collapsed="false">
      <c r="A1428" s="7" t="s">
        <v>21</v>
      </c>
      <c r="B1428" s="7" t="s">
        <v>325</v>
      </c>
      <c r="C1428" s="7" t="s">
        <v>1350</v>
      </c>
      <c r="D1428" s="7" t="n">
        <v>2</v>
      </c>
      <c r="E1428" s="7" t="n">
        <v>108.19</v>
      </c>
      <c r="F1428" s="7" t="n">
        <v>0</v>
      </c>
      <c r="G1428" s="7" t="n">
        <v>0</v>
      </c>
    </row>
    <row r="1429" customFormat="false" ht="15" hidden="false" customHeight="false" outlineLevel="0" collapsed="false">
      <c r="A1429" s="7" t="s">
        <v>21</v>
      </c>
      <c r="B1429" s="7" t="s">
        <v>325</v>
      </c>
      <c r="C1429" s="7" t="s">
        <v>1350</v>
      </c>
      <c r="D1429" s="7" t="n">
        <v>11</v>
      </c>
      <c r="E1429" s="7" t="n">
        <v>480.7</v>
      </c>
      <c r="F1429" s="7" t="n">
        <v>0</v>
      </c>
      <c r="G1429" s="7" t="n">
        <v>0</v>
      </c>
    </row>
    <row r="1430" customFormat="false" ht="15" hidden="false" customHeight="false" outlineLevel="0" collapsed="false">
      <c r="A1430" s="7" t="s">
        <v>21</v>
      </c>
      <c r="B1430" s="7" t="s">
        <v>183</v>
      </c>
      <c r="C1430" s="7" t="s">
        <v>1351</v>
      </c>
      <c r="D1430" s="7" t="n">
        <v>2</v>
      </c>
      <c r="E1430" s="7" t="n">
        <v>65.46</v>
      </c>
      <c r="F1430" s="7" t="n">
        <v>0</v>
      </c>
      <c r="G1430" s="7" t="n">
        <v>0</v>
      </c>
    </row>
    <row r="1431" customFormat="false" ht="15" hidden="false" customHeight="false" outlineLevel="0" collapsed="false">
      <c r="A1431" s="7" t="s">
        <v>21</v>
      </c>
      <c r="B1431" s="7" t="s">
        <v>183</v>
      </c>
      <c r="C1431" s="7" t="s">
        <v>1351</v>
      </c>
      <c r="D1431" s="7" t="n">
        <v>13</v>
      </c>
      <c r="E1431" s="7" t="n">
        <v>397.58</v>
      </c>
      <c r="F1431" s="7" t="n">
        <v>0</v>
      </c>
      <c r="G1431" s="7" t="n">
        <v>0</v>
      </c>
    </row>
    <row r="1432" customFormat="false" ht="15" hidden="false" customHeight="false" outlineLevel="0" collapsed="false">
      <c r="A1432" s="7" t="s">
        <v>21</v>
      </c>
      <c r="B1432" s="7" t="s">
        <v>183</v>
      </c>
      <c r="C1432" s="7" t="s">
        <v>1351</v>
      </c>
      <c r="D1432" s="7" t="n">
        <v>2</v>
      </c>
      <c r="E1432" s="7" t="n">
        <v>59.31</v>
      </c>
      <c r="F1432" s="7" t="n">
        <v>0</v>
      </c>
      <c r="G1432" s="7" t="n">
        <v>0</v>
      </c>
    </row>
    <row r="1433" customFormat="false" ht="15" hidden="false" customHeight="false" outlineLevel="0" collapsed="false">
      <c r="A1433" s="7" t="s">
        <v>21</v>
      </c>
      <c r="B1433" s="7" t="s">
        <v>183</v>
      </c>
      <c r="C1433" s="7" t="s">
        <v>1351</v>
      </c>
      <c r="D1433" s="7" t="n">
        <v>5</v>
      </c>
      <c r="E1433" s="7" t="n">
        <v>123.57</v>
      </c>
      <c r="F1433" s="7" t="n">
        <v>0</v>
      </c>
      <c r="G1433" s="7" t="n">
        <v>0</v>
      </c>
    </row>
    <row r="1434" customFormat="false" ht="15" hidden="false" customHeight="false" outlineLevel="0" collapsed="false">
      <c r="A1434" s="7" t="s">
        <v>21</v>
      </c>
      <c r="B1434" s="7" t="s">
        <v>183</v>
      </c>
      <c r="C1434" s="7" t="s">
        <v>1351</v>
      </c>
      <c r="D1434" s="7" t="n">
        <v>46</v>
      </c>
      <c r="E1434" s="7" t="n">
        <v>1326.18</v>
      </c>
      <c r="F1434" s="7" t="n">
        <v>0</v>
      </c>
      <c r="G1434" s="7" t="n">
        <v>0</v>
      </c>
    </row>
    <row r="1435" customFormat="false" ht="15" hidden="false" customHeight="false" outlineLevel="0" collapsed="false">
      <c r="A1435" s="7" t="s">
        <v>21</v>
      </c>
      <c r="B1435" s="7" t="s">
        <v>183</v>
      </c>
      <c r="C1435" s="7" t="s">
        <v>1351</v>
      </c>
      <c r="D1435" s="7" t="n">
        <v>5</v>
      </c>
      <c r="E1435" s="7" t="n">
        <v>133.87</v>
      </c>
      <c r="F1435" s="7" t="n">
        <v>0</v>
      </c>
      <c r="G1435" s="7" t="n">
        <v>0</v>
      </c>
    </row>
    <row r="1436" customFormat="false" ht="15" hidden="false" customHeight="false" outlineLevel="0" collapsed="false">
      <c r="A1436" s="7" t="s">
        <v>21</v>
      </c>
      <c r="B1436" s="7" t="s">
        <v>183</v>
      </c>
      <c r="C1436" s="7" t="s">
        <v>1351</v>
      </c>
      <c r="D1436" s="7" t="n">
        <v>6</v>
      </c>
      <c r="E1436" s="7" t="n">
        <v>152.58</v>
      </c>
      <c r="F1436" s="7" t="n">
        <v>0</v>
      </c>
      <c r="G1436" s="7" t="n">
        <v>0</v>
      </c>
    </row>
    <row r="1437" customFormat="false" ht="15" hidden="false" customHeight="false" outlineLevel="0" collapsed="false">
      <c r="A1437" s="7" t="s">
        <v>21</v>
      </c>
      <c r="B1437" s="7" t="s">
        <v>183</v>
      </c>
      <c r="C1437" s="7" t="s">
        <v>1351</v>
      </c>
      <c r="D1437" s="7" t="n">
        <v>28</v>
      </c>
      <c r="E1437" s="7" t="n">
        <v>917.52</v>
      </c>
      <c r="F1437" s="7" t="n">
        <v>0</v>
      </c>
      <c r="G1437" s="7" t="n">
        <v>0</v>
      </c>
    </row>
    <row r="1438" customFormat="false" ht="15" hidden="false" customHeight="false" outlineLevel="0" collapsed="false">
      <c r="A1438" s="7" t="s">
        <v>21</v>
      </c>
      <c r="B1438" s="7" t="s">
        <v>183</v>
      </c>
      <c r="C1438" s="7" t="s">
        <v>1351</v>
      </c>
      <c r="D1438" s="7" t="n">
        <v>6</v>
      </c>
      <c r="E1438" s="7" t="n">
        <v>159.9</v>
      </c>
      <c r="F1438" s="7" t="n">
        <v>0</v>
      </c>
      <c r="G1438" s="7" t="n">
        <v>0</v>
      </c>
    </row>
    <row r="1439" customFormat="false" ht="15" hidden="false" customHeight="false" outlineLevel="0" collapsed="false">
      <c r="A1439" s="7" t="s">
        <v>21</v>
      </c>
      <c r="B1439" s="7" t="s">
        <v>183</v>
      </c>
      <c r="C1439" s="7" t="s">
        <v>1351</v>
      </c>
      <c r="D1439" s="7" t="n">
        <v>10</v>
      </c>
      <c r="E1439" s="7" t="n">
        <v>288.34</v>
      </c>
      <c r="F1439" s="7" t="n">
        <v>0</v>
      </c>
      <c r="G1439" s="7" t="n">
        <v>0</v>
      </c>
    </row>
    <row r="1440" customFormat="false" ht="15" hidden="false" customHeight="false" outlineLevel="0" collapsed="false">
      <c r="A1440" s="7" t="s">
        <v>21</v>
      </c>
      <c r="B1440" s="7" t="s">
        <v>183</v>
      </c>
      <c r="C1440" s="7" t="s">
        <v>1351</v>
      </c>
      <c r="D1440" s="7" t="n">
        <v>21</v>
      </c>
      <c r="E1440" s="7" t="n">
        <v>648.74</v>
      </c>
      <c r="F1440" s="7" t="n">
        <v>0</v>
      </c>
      <c r="G1440" s="7" t="n">
        <v>0</v>
      </c>
    </row>
    <row r="1441" customFormat="false" ht="15" hidden="false" customHeight="false" outlineLevel="0" collapsed="false">
      <c r="A1441" s="7" t="s">
        <v>21</v>
      </c>
      <c r="B1441" s="7" t="s">
        <v>183</v>
      </c>
      <c r="C1441" s="7" t="s">
        <v>1351</v>
      </c>
      <c r="D1441" s="7" t="n">
        <v>-2</v>
      </c>
      <c r="E1441" s="7" t="n">
        <v>-82.38</v>
      </c>
      <c r="F1441" s="7" t="n">
        <v>0</v>
      </c>
      <c r="G1441" s="7" t="n">
        <v>0</v>
      </c>
    </row>
    <row r="1442" customFormat="false" ht="15" hidden="false" customHeight="false" outlineLevel="0" collapsed="false">
      <c r="A1442" s="7" t="s">
        <v>21</v>
      </c>
      <c r="B1442" s="7" t="s">
        <v>183</v>
      </c>
      <c r="C1442" s="7" t="s">
        <v>1351</v>
      </c>
      <c r="D1442" s="7" t="n">
        <v>-1</v>
      </c>
      <c r="E1442" s="7" t="n">
        <v>-24.9</v>
      </c>
      <c r="F1442" s="7" t="n">
        <v>0</v>
      </c>
      <c r="G1442" s="7" t="n">
        <v>0</v>
      </c>
    </row>
    <row r="1443" customFormat="false" ht="15" hidden="false" customHeight="false" outlineLevel="0" collapsed="false">
      <c r="A1443" s="7" t="s">
        <v>21</v>
      </c>
      <c r="B1443" s="7" t="s">
        <v>183</v>
      </c>
      <c r="C1443" s="7" t="s">
        <v>1351</v>
      </c>
      <c r="D1443" s="7" t="n">
        <v>585</v>
      </c>
      <c r="E1443" s="7" t="n">
        <v>15660.45</v>
      </c>
      <c r="F1443" s="7" t="n">
        <v>0</v>
      </c>
      <c r="G1443" s="7" t="n">
        <v>0</v>
      </c>
    </row>
    <row r="1444" customFormat="false" ht="15" hidden="false" customHeight="false" outlineLevel="0" collapsed="false">
      <c r="A1444" s="7" t="s">
        <v>21</v>
      </c>
      <c r="B1444" s="7" t="s">
        <v>183</v>
      </c>
      <c r="C1444" s="7" t="s">
        <v>1351</v>
      </c>
      <c r="D1444" s="7" t="n">
        <v>4</v>
      </c>
      <c r="E1444" s="7" t="n">
        <v>113.6</v>
      </c>
      <c r="F1444" s="7" t="n">
        <v>0</v>
      </c>
      <c r="G1444" s="7" t="n">
        <v>0</v>
      </c>
    </row>
    <row r="1445" customFormat="false" ht="15" hidden="false" customHeight="false" outlineLevel="0" collapsed="false">
      <c r="A1445" s="7" t="s">
        <v>21</v>
      </c>
      <c r="B1445" s="7" t="s">
        <v>311</v>
      </c>
      <c r="C1445" s="7" t="s">
        <v>1352</v>
      </c>
      <c r="D1445" s="7" t="n">
        <v>50</v>
      </c>
      <c r="E1445" s="7" t="n">
        <v>841.17</v>
      </c>
      <c r="F1445" s="7" t="n">
        <v>0</v>
      </c>
      <c r="G1445" s="7" t="n">
        <v>0</v>
      </c>
    </row>
    <row r="1446" customFormat="false" ht="15" hidden="false" customHeight="false" outlineLevel="0" collapsed="false">
      <c r="A1446" s="7" t="s">
        <v>21</v>
      </c>
      <c r="B1446" s="7" t="s">
        <v>311</v>
      </c>
      <c r="C1446" s="7" t="s">
        <v>1352</v>
      </c>
      <c r="D1446" s="7" t="n">
        <v>-2</v>
      </c>
      <c r="E1446" s="7" t="n">
        <v>-29.88</v>
      </c>
      <c r="F1446" s="7" t="n">
        <v>0</v>
      </c>
      <c r="G1446" s="7" t="n">
        <v>0</v>
      </c>
    </row>
    <row r="1447" customFormat="false" ht="15" hidden="false" customHeight="false" outlineLevel="0" collapsed="false">
      <c r="A1447" s="7" t="s">
        <v>21</v>
      </c>
      <c r="B1447" s="7" t="s">
        <v>311</v>
      </c>
      <c r="C1447" s="7" t="s">
        <v>1352</v>
      </c>
      <c r="D1447" s="7" t="n">
        <v>1</v>
      </c>
      <c r="E1447" s="7" t="n">
        <v>14.94</v>
      </c>
      <c r="F1447" s="7" t="n">
        <v>0</v>
      </c>
      <c r="G1447" s="7" t="n">
        <v>0</v>
      </c>
    </row>
    <row r="1448" customFormat="false" ht="15" hidden="false" customHeight="false" outlineLevel="0" collapsed="false">
      <c r="A1448" s="7" t="s">
        <v>21</v>
      </c>
      <c r="B1448" s="7" t="s">
        <v>311</v>
      </c>
      <c r="C1448" s="7" t="s">
        <v>1352</v>
      </c>
      <c r="D1448" s="7" t="n">
        <v>22</v>
      </c>
      <c r="E1448" s="7" t="n">
        <v>345.4</v>
      </c>
      <c r="F1448" s="7" t="n">
        <v>0</v>
      </c>
      <c r="G1448" s="7" t="n">
        <v>0</v>
      </c>
    </row>
    <row r="1449" customFormat="false" ht="15" hidden="false" customHeight="false" outlineLevel="0" collapsed="false">
      <c r="A1449" s="7" t="s">
        <v>21</v>
      </c>
      <c r="B1449" s="7" t="s">
        <v>311</v>
      </c>
      <c r="C1449" s="7" t="s">
        <v>1352</v>
      </c>
      <c r="D1449" s="7" t="n">
        <v>5</v>
      </c>
      <c r="E1449" s="7" t="n">
        <v>71.5</v>
      </c>
      <c r="F1449" s="7" t="n">
        <v>0</v>
      </c>
      <c r="G1449" s="7" t="n">
        <v>0</v>
      </c>
    </row>
    <row r="1450" customFormat="false" ht="15" hidden="false" customHeight="false" outlineLevel="0" collapsed="false">
      <c r="A1450" s="7" t="s">
        <v>21</v>
      </c>
      <c r="B1450" s="7" t="s">
        <v>311</v>
      </c>
      <c r="C1450" s="7" t="s">
        <v>1352</v>
      </c>
      <c r="D1450" s="7" t="n">
        <v>22</v>
      </c>
      <c r="E1450" s="7" t="n">
        <v>363</v>
      </c>
      <c r="F1450" s="7" t="n">
        <v>0</v>
      </c>
      <c r="G1450" s="7" t="n">
        <v>0</v>
      </c>
    </row>
    <row r="1451" customFormat="false" ht="15" hidden="false" customHeight="false" outlineLevel="0" collapsed="false">
      <c r="A1451" s="7" t="s">
        <v>21</v>
      </c>
      <c r="B1451" s="7" t="s">
        <v>311</v>
      </c>
      <c r="C1451" s="7" t="s">
        <v>1352</v>
      </c>
      <c r="D1451" s="7" t="n">
        <v>36</v>
      </c>
      <c r="E1451" s="7" t="n">
        <v>554.4</v>
      </c>
      <c r="F1451" s="7" t="n">
        <v>0</v>
      </c>
      <c r="G1451" s="7" t="n">
        <v>0</v>
      </c>
    </row>
    <row r="1452" customFormat="false" ht="15" hidden="false" customHeight="false" outlineLevel="0" collapsed="false">
      <c r="A1452" s="7" t="s">
        <v>21</v>
      </c>
      <c r="B1452" s="7" t="s">
        <v>311</v>
      </c>
      <c r="C1452" s="7" t="s">
        <v>1352</v>
      </c>
      <c r="D1452" s="7" t="n">
        <v>-3</v>
      </c>
      <c r="E1452" s="7" t="n">
        <v>-66</v>
      </c>
      <c r="F1452" s="7" t="n">
        <v>0</v>
      </c>
      <c r="G1452" s="7" t="n">
        <v>0</v>
      </c>
    </row>
    <row r="1453" customFormat="false" ht="15" hidden="false" customHeight="false" outlineLevel="0" collapsed="false">
      <c r="A1453" s="7" t="s">
        <v>21</v>
      </c>
      <c r="B1453" s="7" t="s">
        <v>311</v>
      </c>
      <c r="C1453" s="7" t="s">
        <v>1352</v>
      </c>
      <c r="D1453" s="7" t="n">
        <v>2</v>
      </c>
      <c r="E1453" s="7" t="n">
        <v>35.2</v>
      </c>
      <c r="F1453" s="7" t="n">
        <v>0</v>
      </c>
      <c r="G1453" s="7" t="n">
        <v>0</v>
      </c>
    </row>
    <row r="1454" customFormat="false" ht="15" hidden="false" customHeight="false" outlineLevel="0" collapsed="false">
      <c r="A1454" s="7" t="s">
        <v>21</v>
      </c>
      <c r="B1454" s="7" t="s">
        <v>311</v>
      </c>
      <c r="C1454" s="7" t="s">
        <v>1352</v>
      </c>
      <c r="D1454" s="7" t="n">
        <v>67</v>
      </c>
      <c r="E1454" s="7" t="n">
        <v>876.36</v>
      </c>
      <c r="F1454" s="7" t="n">
        <v>0</v>
      </c>
      <c r="G1454" s="7" t="n">
        <v>0</v>
      </c>
    </row>
    <row r="1455" customFormat="false" ht="15" hidden="false" customHeight="false" outlineLevel="0" collapsed="false">
      <c r="A1455" s="7" t="s">
        <v>21</v>
      </c>
      <c r="B1455" s="7" t="s">
        <v>311</v>
      </c>
      <c r="C1455" s="7" t="s">
        <v>1352</v>
      </c>
      <c r="D1455" s="7" t="n">
        <v>56</v>
      </c>
      <c r="E1455" s="7" t="n">
        <v>816.48</v>
      </c>
      <c r="F1455" s="7" t="n">
        <v>0</v>
      </c>
      <c r="G1455" s="7" t="n">
        <v>0</v>
      </c>
    </row>
    <row r="1456" customFormat="false" ht="15" hidden="false" customHeight="false" outlineLevel="0" collapsed="false">
      <c r="A1456" s="7" t="s">
        <v>21</v>
      </c>
      <c r="B1456" s="7" t="s">
        <v>311</v>
      </c>
      <c r="C1456" s="7" t="s">
        <v>1352</v>
      </c>
      <c r="D1456" s="7" t="n">
        <v>2</v>
      </c>
      <c r="E1456" s="7" t="n">
        <v>32.3</v>
      </c>
      <c r="F1456" s="7" t="n">
        <v>0</v>
      </c>
      <c r="G1456" s="7" t="n">
        <v>0</v>
      </c>
    </row>
    <row r="1457" customFormat="false" ht="15" hidden="false" customHeight="false" outlineLevel="0" collapsed="false">
      <c r="A1457" s="7" t="s">
        <v>21</v>
      </c>
      <c r="B1457" s="7" t="s">
        <v>180</v>
      </c>
      <c r="C1457" s="7" t="s">
        <v>1353</v>
      </c>
      <c r="D1457" s="7" t="n">
        <v>64</v>
      </c>
      <c r="E1457" s="7" t="n">
        <v>1991.68</v>
      </c>
      <c r="F1457" s="7" t="n">
        <v>0</v>
      </c>
      <c r="G1457" s="7" t="n">
        <v>0</v>
      </c>
    </row>
    <row r="1458" customFormat="false" ht="15" hidden="false" customHeight="false" outlineLevel="0" collapsed="false">
      <c r="A1458" s="7" t="s">
        <v>21</v>
      </c>
      <c r="B1458" s="7" t="s">
        <v>180</v>
      </c>
      <c r="C1458" s="7" t="s">
        <v>1353</v>
      </c>
      <c r="D1458" s="7" t="n">
        <v>3</v>
      </c>
      <c r="E1458" s="7" t="n">
        <v>80.03</v>
      </c>
      <c r="F1458" s="7" t="n">
        <v>0</v>
      </c>
      <c r="G1458" s="7" t="n">
        <v>0</v>
      </c>
    </row>
    <row r="1459" customFormat="false" ht="15" hidden="false" customHeight="false" outlineLevel="0" collapsed="false">
      <c r="A1459" s="7" t="s">
        <v>21</v>
      </c>
      <c r="B1459" s="7" t="s">
        <v>180</v>
      </c>
      <c r="C1459" s="7" t="s">
        <v>1353</v>
      </c>
      <c r="D1459" s="7" t="n">
        <v>-4</v>
      </c>
      <c r="E1459" s="7" t="n">
        <v>-115.6</v>
      </c>
      <c r="F1459" s="7" t="n">
        <v>0</v>
      </c>
      <c r="G1459" s="7" t="n">
        <v>0</v>
      </c>
    </row>
    <row r="1460" customFormat="false" ht="15" hidden="false" customHeight="false" outlineLevel="0" collapsed="false">
      <c r="A1460" s="7" t="s">
        <v>21</v>
      </c>
      <c r="B1460" s="7" t="s">
        <v>180</v>
      </c>
      <c r="C1460" s="7" t="s">
        <v>1353</v>
      </c>
      <c r="D1460" s="7" t="n">
        <v>5</v>
      </c>
      <c r="E1460" s="7" t="n">
        <v>155.61</v>
      </c>
      <c r="F1460" s="7" t="n">
        <v>0</v>
      </c>
      <c r="G1460" s="7" t="n">
        <v>0</v>
      </c>
    </row>
    <row r="1461" customFormat="false" ht="15" hidden="false" customHeight="false" outlineLevel="0" collapsed="false">
      <c r="A1461" s="7" t="s">
        <v>21</v>
      </c>
      <c r="B1461" s="7" t="s">
        <v>180</v>
      </c>
      <c r="C1461" s="7" t="s">
        <v>1353</v>
      </c>
      <c r="D1461" s="7" t="n">
        <v>527</v>
      </c>
      <c r="E1461" s="7" t="n">
        <v>15093.28</v>
      </c>
      <c r="F1461" s="7" t="n">
        <v>0</v>
      </c>
      <c r="G1461" s="7" t="n">
        <v>0</v>
      </c>
    </row>
    <row r="1462" customFormat="false" ht="15" hidden="false" customHeight="false" outlineLevel="0" collapsed="false">
      <c r="A1462" s="7" t="s">
        <v>21</v>
      </c>
      <c r="B1462" s="7" t="s">
        <v>180</v>
      </c>
      <c r="C1462" s="7" t="s">
        <v>1353</v>
      </c>
      <c r="D1462" s="7" t="n">
        <v>5</v>
      </c>
      <c r="E1462" s="7" t="n">
        <v>162.3</v>
      </c>
      <c r="F1462" s="7" t="n">
        <v>0</v>
      </c>
      <c r="G1462" s="7" t="n">
        <v>0</v>
      </c>
    </row>
    <row r="1463" customFormat="false" ht="15" hidden="false" customHeight="false" outlineLevel="0" collapsed="false">
      <c r="A1463" s="7" t="s">
        <v>21</v>
      </c>
      <c r="B1463" s="7" t="s">
        <v>180</v>
      </c>
      <c r="C1463" s="7" t="s">
        <v>1353</v>
      </c>
      <c r="D1463" s="7" t="n">
        <v>31</v>
      </c>
      <c r="E1463" s="7" t="n">
        <v>1161.15</v>
      </c>
      <c r="F1463" s="7" t="n">
        <v>0</v>
      </c>
      <c r="G1463" s="7" t="n">
        <v>0</v>
      </c>
    </row>
    <row r="1464" customFormat="false" ht="15" hidden="false" customHeight="false" outlineLevel="0" collapsed="false">
      <c r="A1464" s="7" t="s">
        <v>21</v>
      </c>
      <c r="B1464" s="7" t="s">
        <v>180</v>
      </c>
      <c r="C1464" s="7" t="s">
        <v>1353</v>
      </c>
      <c r="D1464" s="7" t="n">
        <v>6</v>
      </c>
      <c r="E1464" s="7" t="n">
        <v>173.4</v>
      </c>
      <c r="F1464" s="7" t="n">
        <v>0</v>
      </c>
      <c r="G1464" s="7" t="n">
        <v>0</v>
      </c>
    </row>
    <row r="1465" customFormat="false" ht="15" hidden="false" customHeight="false" outlineLevel="0" collapsed="false">
      <c r="A1465" s="7" t="s">
        <v>21</v>
      </c>
      <c r="B1465" s="7" t="s">
        <v>180</v>
      </c>
      <c r="C1465" s="7" t="s">
        <v>1353</v>
      </c>
      <c r="D1465" s="7" t="n">
        <v>9</v>
      </c>
      <c r="E1465" s="7" t="n">
        <v>300.13</v>
      </c>
      <c r="F1465" s="7" t="n">
        <v>0</v>
      </c>
      <c r="G1465" s="7" t="n">
        <v>0</v>
      </c>
    </row>
    <row r="1466" customFormat="false" ht="15" hidden="false" customHeight="false" outlineLevel="0" collapsed="false">
      <c r="A1466" s="7" t="s">
        <v>21</v>
      </c>
      <c r="B1466" s="7" t="s">
        <v>180</v>
      </c>
      <c r="C1466" s="7" t="s">
        <v>1353</v>
      </c>
      <c r="D1466" s="7" t="n">
        <v>2</v>
      </c>
      <c r="E1466" s="7" t="n">
        <v>64.02</v>
      </c>
      <c r="F1466" s="7" t="n">
        <v>0</v>
      </c>
      <c r="G1466" s="7" t="n">
        <v>0</v>
      </c>
    </row>
    <row r="1467" customFormat="false" ht="15" hidden="false" customHeight="false" outlineLevel="0" collapsed="false">
      <c r="A1467" s="7" t="s">
        <v>21</v>
      </c>
      <c r="B1467" s="7" t="s">
        <v>180</v>
      </c>
      <c r="C1467" s="7" t="s">
        <v>1353</v>
      </c>
      <c r="D1467" s="7" t="n">
        <v>25</v>
      </c>
      <c r="E1467" s="7" t="n">
        <v>680.25</v>
      </c>
      <c r="F1467" s="7" t="n">
        <v>0</v>
      </c>
      <c r="G1467" s="7" t="n">
        <v>0</v>
      </c>
    </row>
    <row r="1468" customFormat="false" ht="15" hidden="false" customHeight="false" outlineLevel="0" collapsed="false">
      <c r="A1468" s="7" t="s">
        <v>21</v>
      </c>
      <c r="B1468" s="7" t="s">
        <v>180</v>
      </c>
      <c r="C1468" s="7" t="s">
        <v>1353</v>
      </c>
      <c r="D1468" s="7" t="n">
        <v>4</v>
      </c>
      <c r="E1468" s="7" t="n">
        <v>139.84</v>
      </c>
      <c r="F1468" s="7" t="n">
        <v>0</v>
      </c>
      <c r="G1468" s="7" t="n">
        <v>0</v>
      </c>
    </row>
    <row r="1469" customFormat="false" ht="15" hidden="false" customHeight="false" outlineLevel="0" collapsed="false">
      <c r="A1469" s="7" t="s">
        <v>21</v>
      </c>
      <c r="B1469" s="7" t="s">
        <v>180</v>
      </c>
      <c r="C1469" s="7" t="s">
        <v>1353</v>
      </c>
      <c r="D1469" s="7" t="n">
        <v>10</v>
      </c>
      <c r="E1469" s="7" t="n">
        <v>304.64</v>
      </c>
      <c r="F1469" s="7" t="n">
        <v>0</v>
      </c>
      <c r="G1469" s="7" t="n">
        <v>0</v>
      </c>
    </row>
    <row r="1470" customFormat="false" ht="15" hidden="false" customHeight="false" outlineLevel="0" collapsed="false">
      <c r="A1470" s="7" t="s">
        <v>21</v>
      </c>
      <c r="B1470" s="7" t="s">
        <v>180</v>
      </c>
      <c r="C1470" s="7" t="s">
        <v>1353</v>
      </c>
      <c r="D1470" s="7" t="n">
        <v>1</v>
      </c>
      <c r="E1470" s="7" t="n">
        <v>42.45</v>
      </c>
      <c r="F1470" s="7" t="n">
        <v>0</v>
      </c>
      <c r="G1470" s="7" t="n">
        <v>0</v>
      </c>
    </row>
    <row r="1471" customFormat="false" ht="15" hidden="false" customHeight="false" outlineLevel="0" collapsed="false">
      <c r="A1471" s="7" t="s">
        <v>21</v>
      </c>
      <c r="B1471" s="7" t="s">
        <v>180</v>
      </c>
      <c r="C1471" s="7" t="s">
        <v>1353</v>
      </c>
      <c r="D1471" s="7" t="n">
        <v>3</v>
      </c>
      <c r="E1471" s="7" t="n">
        <v>89.88</v>
      </c>
      <c r="F1471" s="7" t="n">
        <v>0</v>
      </c>
      <c r="G1471" s="7" t="n">
        <v>0</v>
      </c>
    </row>
    <row r="1472" customFormat="false" ht="15" hidden="false" customHeight="false" outlineLevel="0" collapsed="false">
      <c r="A1472" s="7" t="s">
        <v>21</v>
      </c>
      <c r="B1472" s="7" t="s">
        <v>114</v>
      </c>
      <c r="C1472" s="7" t="s">
        <v>1354</v>
      </c>
      <c r="D1472" s="7" t="n">
        <v>25</v>
      </c>
      <c r="E1472" s="7" t="n">
        <v>936.43</v>
      </c>
      <c r="F1472" s="7" t="n">
        <v>0</v>
      </c>
      <c r="G1472" s="7" t="n">
        <v>0</v>
      </c>
    </row>
    <row r="1473" customFormat="false" ht="15" hidden="false" customHeight="false" outlineLevel="0" collapsed="false">
      <c r="A1473" s="7" t="s">
        <v>21</v>
      </c>
      <c r="B1473" s="7" t="s">
        <v>114</v>
      </c>
      <c r="C1473" s="7" t="s">
        <v>1354</v>
      </c>
      <c r="D1473" s="7" t="n">
        <v>25</v>
      </c>
      <c r="E1473" s="7" t="n">
        <v>872.49</v>
      </c>
      <c r="F1473" s="7" t="n">
        <v>0</v>
      </c>
      <c r="G1473" s="7" t="n">
        <v>0</v>
      </c>
    </row>
    <row r="1474" customFormat="false" ht="15" hidden="false" customHeight="false" outlineLevel="0" collapsed="false">
      <c r="A1474" s="7" t="s">
        <v>21</v>
      </c>
      <c r="B1474" s="7" t="s">
        <v>114</v>
      </c>
      <c r="C1474" s="7" t="s">
        <v>1354</v>
      </c>
      <c r="D1474" s="7" t="n">
        <v>18</v>
      </c>
      <c r="E1474" s="7" t="n">
        <v>626.06</v>
      </c>
      <c r="F1474" s="7" t="n">
        <v>0</v>
      </c>
      <c r="G1474" s="7" t="n">
        <v>0</v>
      </c>
    </row>
    <row r="1475" customFormat="false" ht="15" hidden="false" customHeight="false" outlineLevel="0" collapsed="false">
      <c r="A1475" s="7" t="s">
        <v>21</v>
      </c>
      <c r="B1475" s="7" t="s">
        <v>114</v>
      </c>
      <c r="C1475" s="7" t="s">
        <v>1354</v>
      </c>
      <c r="D1475" s="7" t="n">
        <v>4</v>
      </c>
      <c r="E1475" s="7" t="n">
        <v>154.1</v>
      </c>
      <c r="F1475" s="7" t="n">
        <v>0</v>
      </c>
      <c r="G1475" s="7" t="n">
        <v>0</v>
      </c>
    </row>
    <row r="1476" customFormat="false" ht="15" hidden="false" customHeight="false" outlineLevel="0" collapsed="false">
      <c r="A1476" s="7" t="s">
        <v>21</v>
      </c>
      <c r="B1476" s="7" t="s">
        <v>114</v>
      </c>
      <c r="C1476" s="7" t="s">
        <v>1354</v>
      </c>
      <c r="D1476" s="7" t="n">
        <v>1002</v>
      </c>
      <c r="E1476" s="7" t="n">
        <v>34799.46</v>
      </c>
      <c r="F1476" s="7" t="n">
        <v>0</v>
      </c>
      <c r="G1476" s="7" t="n">
        <v>0</v>
      </c>
    </row>
    <row r="1477" customFormat="false" ht="15" hidden="false" customHeight="false" outlineLevel="0" collapsed="false">
      <c r="A1477" s="7" t="s">
        <v>21</v>
      </c>
      <c r="B1477" s="7" t="s">
        <v>114</v>
      </c>
      <c r="C1477" s="7" t="s">
        <v>1354</v>
      </c>
      <c r="D1477" s="7" t="n">
        <v>13</v>
      </c>
      <c r="E1477" s="7" t="n">
        <v>425.75</v>
      </c>
      <c r="F1477" s="7" t="n">
        <v>0</v>
      </c>
      <c r="G1477" s="7" t="n">
        <v>0</v>
      </c>
    </row>
    <row r="1478" customFormat="false" ht="15" hidden="false" customHeight="false" outlineLevel="0" collapsed="false">
      <c r="A1478" s="7" t="s">
        <v>21</v>
      </c>
      <c r="B1478" s="7" t="s">
        <v>114</v>
      </c>
      <c r="C1478" s="7" t="s">
        <v>1354</v>
      </c>
      <c r="D1478" s="7" t="n">
        <v>33</v>
      </c>
      <c r="E1478" s="7" t="n">
        <v>1088.67</v>
      </c>
      <c r="F1478" s="7" t="n">
        <v>0</v>
      </c>
      <c r="G1478" s="7" t="n">
        <v>0</v>
      </c>
    </row>
    <row r="1479" customFormat="false" ht="15" hidden="false" customHeight="false" outlineLevel="0" collapsed="false">
      <c r="A1479" s="7" t="s">
        <v>21</v>
      </c>
      <c r="B1479" s="7" t="s">
        <v>114</v>
      </c>
      <c r="C1479" s="7" t="s">
        <v>1354</v>
      </c>
      <c r="D1479" s="7" t="n">
        <v>6</v>
      </c>
      <c r="E1479" s="7" t="n">
        <v>193.28</v>
      </c>
      <c r="F1479" s="7" t="n">
        <v>0</v>
      </c>
      <c r="G1479" s="7" t="n">
        <v>0</v>
      </c>
    </row>
    <row r="1480" customFormat="false" ht="15" hidden="false" customHeight="false" outlineLevel="0" collapsed="false">
      <c r="A1480" s="7" t="s">
        <v>21</v>
      </c>
      <c r="B1480" s="7" t="s">
        <v>114</v>
      </c>
      <c r="C1480" s="7" t="s">
        <v>1354</v>
      </c>
      <c r="D1480" s="7" t="n">
        <v>-3</v>
      </c>
      <c r="E1480" s="7" t="n">
        <v>-120.39</v>
      </c>
      <c r="F1480" s="7" t="n">
        <v>0</v>
      </c>
      <c r="G1480" s="7" t="n">
        <v>0</v>
      </c>
    </row>
    <row r="1481" customFormat="false" ht="15" hidden="false" customHeight="false" outlineLevel="0" collapsed="false">
      <c r="A1481" s="7" t="s">
        <v>21</v>
      </c>
      <c r="B1481" s="7" t="s">
        <v>114</v>
      </c>
      <c r="C1481" s="7" t="s">
        <v>1354</v>
      </c>
      <c r="D1481" s="7" t="n">
        <v>89</v>
      </c>
      <c r="E1481" s="7" t="n">
        <v>3328.6</v>
      </c>
      <c r="F1481" s="7" t="n">
        <v>0</v>
      </c>
      <c r="G1481" s="7" t="n">
        <v>0</v>
      </c>
    </row>
    <row r="1482" customFormat="false" ht="15" hidden="false" customHeight="false" outlineLevel="0" collapsed="false">
      <c r="A1482" s="7" t="s">
        <v>21</v>
      </c>
      <c r="B1482" s="7" t="s">
        <v>114</v>
      </c>
      <c r="C1482" s="7" t="s">
        <v>1354</v>
      </c>
      <c r="D1482" s="7" t="n">
        <v>48</v>
      </c>
      <c r="E1482" s="7" t="n">
        <v>1926.38</v>
      </c>
      <c r="F1482" s="7" t="n">
        <v>0</v>
      </c>
      <c r="G1482" s="7" t="n">
        <v>0</v>
      </c>
    </row>
    <row r="1483" customFormat="false" ht="15" hidden="false" customHeight="false" outlineLevel="0" collapsed="false">
      <c r="A1483" s="7" t="s">
        <v>21</v>
      </c>
      <c r="B1483" s="7" t="s">
        <v>114</v>
      </c>
      <c r="C1483" s="7" t="s">
        <v>1354</v>
      </c>
      <c r="D1483" s="7" t="n">
        <v>4</v>
      </c>
      <c r="E1483" s="7" t="n">
        <v>160.28</v>
      </c>
      <c r="F1483" s="7" t="n">
        <v>0</v>
      </c>
      <c r="G1483" s="7" t="n">
        <v>0</v>
      </c>
    </row>
    <row r="1484" customFormat="false" ht="15" hidden="false" customHeight="false" outlineLevel="0" collapsed="false">
      <c r="A1484" s="7" t="s">
        <v>21</v>
      </c>
      <c r="B1484" s="7" t="s">
        <v>114</v>
      </c>
      <c r="C1484" s="7" t="s">
        <v>1354</v>
      </c>
      <c r="D1484" s="7" t="n">
        <v>34</v>
      </c>
      <c r="E1484" s="7" t="n">
        <v>1369.18</v>
      </c>
      <c r="F1484" s="7" t="n">
        <v>0</v>
      </c>
      <c r="G1484" s="7" t="n">
        <v>0</v>
      </c>
    </row>
    <row r="1485" customFormat="false" ht="15" hidden="false" customHeight="false" outlineLevel="0" collapsed="false">
      <c r="A1485" s="7" t="s">
        <v>21</v>
      </c>
      <c r="B1485" s="7" t="s">
        <v>114</v>
      </c>
      <c r="C1485" s="7" t="s">
        <v>1354</v>
      </c>
      <c r="D1485" s="7" t="n">
        <v>15</v>
      </c>
      <c r="E1485" s="7" t="n">
        <v>563.75</v>
      </c>
      <c r="F1485" s="7" t="n">
        <v>0</v>
      </c>
      <c r="G1485" s="7" t="n">
        <v>0</v>
      </c>
    </row>
    <row r="1486" customFormat="false" ht="15" hidden="false" customHeight="false" outlineLevel="0" collapsed="false">
      <c r="A1486" s="7" t="s">
        <v>21</v>
      </c>
      <c r="B1486" s="7" t="s">
        <v>114</v>
      </c>
      <c r="C1486" s="7" t="s">
        <v>1354</v>
      </c>
      <c r="D1486" s="7" t="n">
        <v>1</v>
      </c>
      <c r="E1486" s="7" t="n">
        <v>38.66</v>
      </c>
      <c r="F1486" s="7" t="n">
        <v>0</v>
      </c>
      <c r="G1486" s="7" t="n">
        <v>0</v>
      </c>
    </row>
    <row r="1487" customFormat="false" ht="15" hidden="false" customHeight="false" outlineLevel="0" collapsed="false">
      <c r="A1487" s="7" t="s">
        <v>21</v>
      </c>
      <c r="B1487" s="7" t="s">
        <v>323</v>
      </c>
      <c r="C1487" s="7" t="s">
        <v>1355</v>
      </c>
      <c r="D1487" s="7" t="n">
        <v>-2</v>
      </c>
      <c r="E1487" s="7" t="n">
        <v>-48.54</v>
      </c>
      <c r="F1487" s="7" t="n">
        <v>0</v>
      </c>
      <c r="G1487" s="7" t="n">
        <v>0</v>
      </c>
    </row>
    <row r="1488" customFormat="false" ht="15" hidden="false" customHeight="false" outlineLevel="0" collapsed="false">
      <c r="A1488" s="7" t="s">
        <v>21</v>
      </c>
      <c r="B1488" s="7" t="s">
        <v>323</v>
      </c>
      <c r="C1488" s="7" t="s">
        <v>1355</v>
      </c>
      <c r="D1488" s="7" t="n">
        <v>4</v>
      </c>
      <c r="E1488" s="7" t="n">
        <v>110.07</v>
      </c>
      <c r="F1488" s="7" t="n">
        <v>0</v>
      </c>
      <c r="G1488" s="7" t="n">
        <v>0</v>
      </c>
    </row>
    <row r="1489" customFormat="false" ht="15" hidden="false" customHeight="false" outlineLevel="0" collapsed="false">
      <c r="A1489" s="7" t="s">
        <v>21</v>
      </c>
      <c r="B1489" s="7" t="s">
        <v>323</v>
      </c>
      <c r="C1489" s="7" t="s">
        <v>1355</v>
      </c>
      <c r="D1489" s="7" t="n">
        <v>15</v>
      </c>
      <c r="E1489" s="7" t="n">
        <v>456.3</v>
      </c>
      <c r="F1489" s="7" t="n">
        <v>0</v>
      </c>
      <c r="G1489" s="7" t="n">
        <v>0</v>
      </c>
    </row>
    <row r="1490" customFormat="false" ht="15" hidden="false" customHeight="false" outlineLevel="0" collapsed="false">
      <c r="A1490" s="7" t="s">
        <v>21</v>
      </c>
      <c r="B1490" s="7" t="s">
        <v>323</v>
      </c>
      <c r="C1490" s="7" t="s">
        <v>1355</v>
      </c>
      <c r="D1490" s="7" t="n">
        <v>1</v>
      </c>
      <c r="E1490" s="7" t="n">
        <v>28.39</v>
      </c>
      <c r="F1490" s="7" t="n">
        <v>0</v>
      </c>
      <c r="G1490" s="7" t="n">
        <v>0</v>
      </c>
    </row>
    <row r="1491" customFormat="false" ht="15" hidden="false" customHeight="false" outlineLevel="0" collapsed="false">
      <c r="A1491" s="7" t="s">
        <v>21</v>
      </c>
      <c r="B1491" s="7" t="s">
        <v>323</v>
      </c>
      <c r="C1491" s="7" t="s">
        <v>1355</v>
      </c>
      <c r="D1491" s="7" t="n">
        <v>8</v>
      </c>
      <c r="E1491" s="7" t="n">
        <v>220.16</v>
      </c>
      <c r="F1491" s="7" t="n">
        <v>0</v>
      </c>
      <c r="G1491" s="7" t="n">
        <v>0</v>
      </c>
    </row>
    <row r="1492" customFormat="false" ht="15" hidden="false" customHeight="false" outlineLevel="0" collapsed="false">
      <c r="A1492" s="7" t="s">
        <v>21</v>
      </c>
      <c r="B1492" s="7" t="s">
        <v>323</v>
      </c>
      <c r="C1492" s="7" t="s">
        <v>1355</v>
      </c>
      <c r="D1492" s="7" t="n">
        <v>68</v>
      </c>
      <c r="E1492" s="7" t="n">
        <v>1737.4</v>
      </c>
      <c r="F1492" s="7" t="n">
        <v>0</v>
      </c>
      <c r="G1492" s="7" t="n">
        <v>0</v>
      </c>
    </row>
    <row r="1493" customFormat="false" ht="15" hidden="false" customHeight="false" outlineLevel="0" collapsed="false">
      <c r="A1493" s="7" t="s">
        <v>21</v>
      </c>
      <c r="B1493" s="7" t="s">
        <v>323</v>
      </c>
      <c r="C1493" s="7" t="s">
        <v>1355</v>
      </c>
      <c r="D1493" s="7" t="n">
        <v>3</v>
      </c>
      <c r="E1493" s="7" t="n">
        <v>84.91</v>
      </c>
      <c r="F1493" s="7" t="n">
        <v>0</v>
      </c>
      <c r="G1493" s="7" t="n">
        <v>0</v>
      </c>
    </row>
    <row r="1494" customFormat="false" ht="15" hidden="false" customHeight="false" outlineLevel="0" collapsed="false">
      <c r="A1494" s="7" t="s">
        <v>21</v>
      </c>
      <c r="B1494" s="7" t="s">
        <v>323</v>
      </c>
      <c r="C1494" s="7" t="s">
        <v>1355</v>
      </c>
      <c r="D1494" s="7" t="n">
        <v>11</v>
      </c>
      <c r="E1494" s="7" t="n">
        <v>324.32</v>
      </c>
      <c r="F1494" s="7" t="n">
        <v>0</v>
      </c>
      <c r="G1494" s="7" t="n">
        <v>0</v>
      </c>
    </row>
    <row r="1495" customFormat="false" ht="15" hidden="false" customHeight="false" outlineLevel="0" collapsed="false">
      <c r="A1495" s="7" t="s">
        <v>21</v>
      </c>
      <c r="B1495" s="7" t="s">
        <v>323</v>
      </c>
      <c r="C1495" s="7" t="s">
        <v>1355</v>
      </c>
      <c r="D1495" s="7" t="n">
        <v>1</v>
      </c>
      <c r="E1495" s="7" t="n">
        <v>31.45</v>
      </c>
      <c r="F1495" s="7" t="n">
        <v>0</v>
      </c>
      <c r="G1495" s="7" t="n">
        <v>0</v>
      </c>
    </row>
    <row r="1496" customFormat="false" ht="15" hidden="false" customHeight="false" outlineLevel="0" collapsed="false">
      <c r="A1496" s="7" t="s">
        <v>21</v>
      </c>
      <c r="B1496" s="7" t="s">
        <v>323</v>
      </c>
      <c r="C1496" s="7" t="s">
        <v>1355</v>
      </c>
      <c r="D1496" s="7" t="n">
        <v>4</v>
      </c>
      <c r="E1496" s="7" t="n">
        <v>98.96</v>
      </c>
      <c r="F1496" s="7" t="n">
        <v>0</v>
      </c>
      <c r="G1496" s="7" t="n">
        <v>0</v>
      </c>
    </row>
    <row r="1497" customFormat="false" ht="15" hidden="false" customHeight="false" outlineLevel="0" collapsed="false">
      <c r="A1497" s="7" t="s">
        <v>21</v>
      </c>
      <c r="B1497" s="7" t="s">
        <v>342</v>
      </c>
      <c r="C1497" s="7" t="s">
        <v>1356</v>
      </c>
      <c r="D1497" s="7" t="n">
        <v>-2</v>
      </c>
      <c r="E1497" s="7" t="n">
        <v>-40.3</v>
      </c>
      <c r="F1497" s="7" t="n">
        <v>0</v>
      </c>
      <c r="G1497" s="7" t="n">
        <v>0</v>
      </c>
    </row>
    <row r="1498" customFormat="false" ht="15" hidden="false" customHeight="false" outlineLevel="0" collapsed="false">
      <c r="A1498" s="7" t="s">
        <v>21</v>
      </c>
      <c r="B1498" s="7" t="s">
        <v>342</v>
      </c>
      <c r="C1498" s="7" t="s">
        <v>1356</v>
      </c>
      <c r="D1498" s="7" t="n">
        <v>-2</v>
      </c>
      <c r="E1498" s="7" t="n">
        <v>-53.74</v>
      </c>
      <c r="F1498" s="7" t="n">
        <v>0</v>
      </c>
      <c r="G1498" s="7" t="n">
        <v>0</v>
      </c>
    </row>
    <row r="1499" customFormat="false" ht="15" hidden="false" customHeight="false" outlineLevel="0" collapsed="false">
      <c r="A1499" s="7" t="s">
        <v>21</v>
      </c>
      <c r="B1499" s="7" t="s">
        <v>342</v>
      </c>
      <c r="C1499" s="7" t="s">
        <v>1356</v>
      </c>
      <c r="D1499" s="7" t="n">
        <v>1</v>
      </c>
      <c r="E1499" s="7" t="n">
        <v>16.46</v>
      </c>
      <c r="F1499" s="7" t="n">
        <v>0</v>
      </c>
      <c r="G1499" s="7" t="n">
        <v>0</v>
      </c>
    </row>
    <row r="1500" customFormat="false" ht="15" hidden="false" customHeight="false" outlineLevel="0" collapsed="false">
      <c r="A1500" s="7" t="s">
        <v>21</v>
      </c>
      <c r="B1500" s="7" t="s">
        <v>342</v>
      </c>
      <c r="C1500" s="7" t="s">
        <v>1356</v>
      </c>
      <c r="D1500" s="7" t="n">
        <v>17</v>
      </c>
      <c r="E1500" s="7" t="n">
        <v>284.44</v>
      </c>
      <c r="F1500" s="7" t="n">
        <v>0</v>
      </c>
      <c r="G1500" s="7" t="n">
        <v>0</v>
      </c>
    </row>
    <row r="1501" customFormat="false" ht="15" hidden="false" customHeight="false" outlineLevel="0" collapsed="false">
      <c r="A1501" s="7" t="s">
        <v>21</v>
      </c>
      <c r="B1501" s="7" t="s">
        <v>342</v>
      </c>
      <c r="C1501" s="7" t="s">
        <v>1356</v>
      </c>
      <c r="D1501" s="7" t="n">
        <v>-7</v>
      </c>
      <c r="E1501" s="7" t="n">
        <v>-131.67</v>
      </c>
      <c r="F1501" s="7" t="n">
        <v>0</v>
      </c>
      <c r="G1501" s="7" t="n">
        <v>0</v>
      </c>
    </row>
    <row r="1502" customFormat="false" ht="15" hidden="false" customHeight="false" outlineLevel="0" collapsed="false">
      <c r="A1502" s="7" t="s">
        <v>21</v>
      </c>
      <c r="B1502" s="7" t="s">
        <v>342</v>
      </c>
      <c r="C1502" s="7" t="s">
        <v>1356</v>
      </c>
      <c r="D1502" s="7" t="n">
        <v>50</v>
      </c>
      <c r="E1502" s="7" t="n">
        <v>940.49</v>
      </c>
      <c r="F1502" s="7" t="n">
        <v>0</v>
      </c>
      <c r="G1502" s="7" t="n">
        <v>0</v>
      </c>
    </row>
    <row r="1503" customFormat="false" ht="15" hidden="false" customHeight="false" outlineLevel="0" collapsed="false">
      <c r="A1503" s="7" t="s">
        <v>21</v>
      </c>
      <c r="B1503" s="7" t="s">
        <v>342</v>
      </c>
      <c r="C1503" s="7" t="s">
        <v>1356</v>
      </c>
      <c r="D1503" s="7" t="n">
        <v>1</v>
      </c>
      <c r="E1503" s="7" t="n">
        <v>19.75</v>
      </c>
      <c r="F1503" s="7" t="n">
        <v>0</v>
      </c>
      <c r="G1503" s="7" t="n">
        <v>0</v>
      </c>
    </row>
    <row r="1504" customFormat="false" ht="15" hidden="false" customHeight="false" outlineLevel="0" collapsed="false">
      <c r="A1504" s="7" t="s">
        <v>21</v>
      </c>
      <c r="B1504" s="7" t="s">
        <v>342</v>
      </c>
      <c r="C1504" s="7" t="s">
        <v>1356</v>
      </c>
      <c r="D1504" s="7" t="n">
        <v>31</v>
      </c>
      <c r="E1504" s="7" t="n">
        <v>637.76</v>
      </c>
      <c r="F1504" s="7" t="n">
        <v>0</v>
      </c>
      <c r="G1504" s="7" t="n">
        <v>0</v>
      </c>
    </row>
    <row r="1505" customFormat="false" ht="15" hidden="false" customHeight="false" outlineLevel="0" collapsed="false">
      <c r="A1505" s="7" t="s">
        <v>21</v>
      </c>
      <c r="B1505" s="7" t="s">
        <v>342</v>
      </c>
      <c r="C1505" s="7" t="s">
        <v>1356</v>
      </c>
      <c r="D1505" s="7" t="n">
        <v>1</v>
      </c>
      <c r="E1505" s="7" t="n">
        <v>16.12</v>
      </c>
      <c r="F1505" s="7" t="n">
        <v>0</v>
      </c>
      <c r="G1505" s="7" t="n">
        <v>0</v>
      </c>
    </row>
    <row r="1506" customFormat="false" ht="15" hidden="false" customHeight="false" outlineLevel="0" collapsed="false">
      <c r="A1506" s="7" t="s">
        <v>21</v>
      </c>
      <c r="B1506" s="7" t="s">
        <v>342</v>
      </c>
      <c r="C1506" s="7" t="s">
        <v>1356</v>
      </c>
      <c r="D1506" s="7" t="n">
        <v>16</v>
      </c>
      <c r="E1506" s="7" t="n">
        <v>285.28</v>
      </c>
      <c r="F1506" s="7" t="n">
        <v>0</v>
      </c>
      <c r="G1506" s="7" t="n">
        <v>0</v>
      </c>
    </row>
    <row r="1507" customFormat="false" ht="15" hidden="false" customHeight="false" outlineLevel="0" collapsed="false">
      <c r="A1507" s="7" t="s">
        <v>21</v>
      </c>
      <c r="B1507" s="7" t="s">
        <v>342</v>
      </c>
      <c r="C1507" s="7" t="s">
        <v>1356</v>
      </c>
      <c r="D1507" s="7" t="n">
        <v>9</v>
      </c>
      <c r="E1507" s="7" t="n">
        <v>172.8</v>
      </c>
      <c r="F1507" s="7" t="n">
        <v>0</v>
      </c>
      <c r="G1507" s="7" t="n">
        <v>0</v>
      </c>
    </row>
    <row r="1508" customFormat="false" ht="15" hidden="false" customHeight="false" outlineLevel="0" collapsed="false">
      <c r="A1508" s="7" t="s">
        <v>21</v>
      </c>
      <c r="B1508" s="7" t="s">
        <v>342</v>
      </c>
      <c r="C1508" s="7" t="s">
        <v>1356</v>
      </c>
      <c r="D1508" s="7" t="n">
        <v>7</v>
      </c>
      <c r="E1508" s="7" t="n">
        <v>141.08</v>
      </c>
      <c r="F1508" s="7" t="n">
        <v>0</v>
      </c>
      <c r="G1508" s="7" t="n">
        <v>0</v>
      </c>
    </row>
    <row r="1509" customFormat="false" ht="15" hidden="false" customHeight="false" outlineLevel="0" collapsed="false">
      <c r="A1509" s="7" t="s">
        <v>21</v>
      </c>
      <c r="B1509" s="7" t="s">
        <v>179</v>
      </c>
      <c r="C1509" s="7" t="s">
        <v>1357</v>
      </c>
      <c r="D1509" s="7" t="n">
        <v>603</v>
      </c>
      <c r="E1509" s="7" t="n">
        <v>13145.4</v>
      </c>
      <c r="F1509" s="7" t="n">
        <v>0</v>
      </c>
      <c r="G1509" s="7" t="n">
        <v>0</v>
      </c>
    </row>
    <row r="1510" customFormat="false" ht="15" hidden="false" customHeight="false" outlineLevel="0" collapsed="false">
      <c r="A1510" s="7" t="s">
        <v>21</v>
      </c>
      <c r="B1510" s="7" t="s">
        <v>179</v>
      </c>
      <c r="C1510" s="7" t="s">
        <v>1357</v>
      </c>
      <c r="D1510" s="7" t="n">
        <v>-3</v>
      </c>
      <c r="E1510" s="7" t="n">
        <v>-70.44</v>
      </c>
      <c r="F1510" s="7" t="n">
        <v>0</v>
      </c>
      <c r="G1510" s="7" t="n">
        <v>0</v>
      </c>
    </row>
    <row r="1511" customFormat="false" ht="15" hidden="false" customHeight="false" outlineLevel="0" collapsed="false">
      <c r="A1511" s="7" t="s">
        <v>21</v>
      </c>
      <c r="B1511" s="7" t="s">
        <v>179</v>
      </c>
      <c r="C1511" s="7" t="s">
        <v>1357</v>
      </c>
      <c r="D1511" s="7" t="n">
        <v>-3</v>
      </c>
      <c r="E1511" s="7" t="n">
        <v>-94.35</v>
      </c>
      <c r="F1511" s="7" t="n">
        <v>0</v>
      </c>
      <c r="G1511" s="7" t="n">
        <v>0</v>
      </c>
    </row>
    <row r="1512" customFormat="false" ht="15" hidden="false" customHeight="false" outlineLevel="0" collapsed="false">
      <c r="A1512" s="7" t="s">
        <v>21</v>
      </c>
      <c r="B1512" s="7" t="s">
        <v>179</v>
      </c>
      <c r="C1512" s="7" t="s">
        <v>1357</v>
      </c>
      <c r="D1512" s="7" t="n">
        <v>22</v>
      </c>
      <c r="E1512" s="7" t="n">
        <v>426.89</v>
      </c>
      <c r="F1512" s="7" t="n">
        <v>0</v>
      </c>
      <c r="G1512" s="7" t="n">
        <v>0</v>
      </c>
    </row>
    <row r="1513" customFormat="false" ht="15" hidden="false" customHeight="false" outlineLevel="0" collapsed="false">
      <c r="A1513" s="7" t="s">
        <v>21</v>
      </c>
      <c r="B1513" s="7" t="s">
        <v>179</v>
      </c>
      <c r="C1513" s="7" t="s">
        <v>1357</v>
      </c>
      <c r="D1513" s="7" t="n">
        <v>81</v>
      </c>
      <c r="E1513" s="7" t="n">
        <v>1932.62</v>
      </c>
      <c r="F1513" s="7" t="n">
        <v>0</v>
      </c>
      <c r="G1513" s="7" t="n">
        <v>0</v>
      </c>
    </row>
    <row r="1514" customFormat="false" ht="15" hidden="false" customHeight="false" outlineLevel="0" collapsed="false">
      <c r="A1514" s="7" t="s">
        <v>21</v>
      </c>
      <c r="B1514" s="7" t="s">
        <v>179</v>
      </c>
      <c r="C1514" s="7" t="s">
        <v>1357</v>
      </c>
      <c r="D1514" s="7" t="n">
        <v>39</v>
      </c>
      <c r="E1514" s="7" t="n">
        <v>807.69</v>
      </c>
      <c r="F1514" s="7" t="n">
        <v>0</v>
      </c>
      <c r="G1514" s="7" t="n">
        <v>0</v>
      </c>
    </row>
    <row r="1515" customFormat="false" ht="15" hidden="false" customHeight="false" outlineLevel="0" collapsed="false">
      <c r="A1515" s="7" t="s">
        <v>21</v>
      </c>
      <c r="B1515" s="7" t="s">
        <v>179</v>
      </c>
      <c r="C1515" s="7" t="s">
        <v>1357</v>
      </c>
      <c r="D1515" s="7" t="n">
        <v>15</v>
      </c>
      <c r="E1515" s="7" t="n">
        <v>334.01</v>
      </c>
      <c r="F1515" s="7" t="n">
        <v>0</v>
      </c>
      <c r="G1515" s="7" t="n">
        <v>0</v>
      </c>
    </row>
    <row r="1516" customFormat="false" ht="15" hidden="false" customHeight="false" outlineLevel="0" collapsed="false">
      <c r="A1516" s="7" t="s">
        <v>21</v>
      </c>
      <c r="B1516" s="7" t="s">
        <v>179</v>
      </c>
      <c r="C1516" s="7" t="s">
        <v>1357</v>
      </c>
      <c r="D1516" s="7" t="n">
        <v>51</v>
      </c>
      <c r="E1516" s="7" t="n">
        <v>1203.01</v>
      </c>
      <c r="F1516" s="7" t="n">
        <v>0</v>
      </c>
      <c r="G1516" s="7" t="n">
        <v>0</v>
      </c>
    </row>
    <row r="1517" customFormat="false" ht="15" hidden="false" customHeight="false" outlineLevel="0" collapsed="false">
      <c r="A1517" s="7" t="s">
        <v>21</v>
      </c>
      <c r="B1517" s="7" t="s">
        <v>179</v>
      </c>
      <c r="C1517" s="7" t="s">
        <v>1357</v>
      </c>
      <c r="D1517" s="7" t="n">
        <v>10</v>
      </c>
      <c r="E1517" s="7" t="n">
        <v>220.16</v>
      </c>
      <c r="F1517" s="7" t="n">
        <v>0</v>
      </c>
      <c r="G1517" s="7" t="n">
        <v>0</v>
      </c>
    </row>
    <row r="1518" customFormat="false" ht="15" hidden="false" customHeight="false" outlineLevel="0" collapsed="false">
      <c r="A1518" s="7" t="s">
        <v>21</v>
      </c>
      <c r="B1518" s="7" t="s">
        <v>179</v>
      </c>
      <c r="C1518" s="7" t="s">
        <v>1357</v>
      </c>
      <c r="D1518" s="7" t="n">
        <v>-3</v>
      </c>
      <c r="E1518" s="7" t="n">
        <v>-61.32</v>
      </c>
      <c r="F1518" s="7" t="n">
        <v>0</v>
      </c>
      <c r="G1518" s="7" t="n">
        <v>0</v>
      </c>
    </row>
    <row r="1519" customFormat="false" ht="15" hidden="false" customHeight="false" outlineLevel="0" collapsed="false">
      <c r="A1519" s="7" t="s">
        <v>21</v>
      </c>
      <c r="B1519" s="7" t="s">
        <v>179</v>
      </c>
      <c r="C1519" s="7" t="s">
        <v>1357</v>
      </c>
      <c r="D1519" s="7" t="n">
        <v>86</v>
      </c>
      <c r="E1519" s="7" t="n">
        <v>1747.52</v>
      </c>
      <c r="F1519" s="7" t="n">
        <v>0</v>
      </c>
      <c r="G1519" s="7" t="n">
        <v>0</v>
      </c>
    </row>
    <row r="1520" customFormat="false" ht="15" hidden="false" customHeight="false" outlineLevel="0" collapsed="false">
      <c r="A1520" s="7" t="s">
        <v>21</v>
      </c>
      <c r="B1520" s="7" t="s">
        <v>179</v>
      </c>
      <c r="C1520" s="7" t="s">
        <v>1357</v>
      </c>
      <c r="D1520" s="7" t="n">
        <v>4</v>
      </c>
      <c r="E1520" s="7" t="n">
        <v>81.78</v>
      </c>
      <c r="F1520" s="7" t="n">
        <v>0</v>
      </c>
      <c r="G1520" s="7" t="n">
        <v>0</v>
      </c>
    </row>
    <row r="1521" customFormat="false" ht="15" hidden="false" customHeight="false" outlineLevel="0" collapsed="false">
      <c r="A1521" s="7" t="s">
        <v>21</v>
      </c>
      <c r="B1521" s="7" t="s">
        <v>179</v>
      </c>
      <c r="C1521" s="7" t="s">
        <v>1357</v>
      </c>
      <c r="D1521" s="7" t="n">
        <v>1</v>
      </c>
      <c r="E1521" s="7" t="n">
        <v>22.9</v>
      </c>
      <c r="F1521" s="7" t="n">
        <v>0</v>
      </c>
      <c r="G1521" s="7" t="n">
        <v>0</v>
      </c>
    </row>
    <row r="1522" customFormat="false" ht="15" hidden="false" customHeight="false" outlineLevel="0" collapsed="false">
      <c r="A1522" s="7" t="s">
        <v>21</v>
      </c>
      <c r="B1522" s="7" t="s">
        <v>179</v>
      </c>
      <c r="C1522" s="7" t="s">
        <v>1357</v>
      </c>
      <c r="D1522" s="7" t="n">
        <v>3</v>
      </c>
      <c r="E1522" s="7" t="n">
        <v>57.26</v>
      </c>
      <c r="F1522" s="7" t="n">
        <v>0</v>
      </c>
      <c r="G1522" s="7" t="n">
        <v>0</v>
      </c>
    </row>
    <row r="1523" customFormat="false" ht="15" hidden="false" customHeight="false" outlineLevel="0" collapsed="false">
      <c r="A1523" s="7" t="s">
        <v>21</v>
      </c>
      <c r="B1523" s="7" t="s">
        <v>179</v>
      </c>
      <c r="C1523" s="7" t="s">
        <v>1357</v>
      </c>
      <c r="D1523" s="7" t="n">
        <v>39</v>
      </c>
      <c r="E1523" s="7" t="n">
        <v>806.39</v>
      </c>
      <c r="F1523" s="7" t="n">
        <v>0</v>
      </c>
      <c r="G1523" s="7" t="n">
        <v>0</v>
      </c>
    </row>
    <row r="1524" customFormat="false" ht="15" hidden="false" customHeight="false" outlineLevel="0" collapsed="false">
      <c r="A1524" s="7" t="s">
        <v>21</v>
      </c>
      <c r="B1524" s="7" t="s">
        <v>163</v>
      </c>
      <c r="C1524" s="7" t="s">
        <v>1357</v>
      </c>
      <c r="D1524" s="7" t="n">
        <v>646</v>
      </c>
      <c r="E1524" s="7" t="n">
        <v>14728.8</v>
      </c>
      <c r="F1524" s="7" t="n">
        <v>0</v>
      </c>
      <c r="G1524" s="7" t="n">
        <v>0</v>
      </c>
    </row>
    <row r="1525" customFormat="false" ht="15" hidden="false" customHeight="false" outlineLevel="0" collapsed="false">
      <c r="A1525" s="7" t="s">
        <v>21</v>
      </c>
      <c r="B1525" s="7" t="s">
        <v>163</v>
      </c>
      <c r="C1525" s="7" t="s">
        <v>1357</v>
      </c>
      <c r="D1525" s="7" t="n">
        <v>-6</v>
      </c>
      <c r="E1525" s="7" t="n">
        <v>-207.6</v>
      </c>
      <c r="F1525" s="7" t="n">
        <v>0</v>
      </c>
      <c r="G1525" s="7" t="n">
        <v>0</v>
      </c>
    </row>
    <row r="1526" customFormat="false" ht="15" hidden="false" customHeight="false" outlineLevel="0" collapsed="false">
      <c r="A1526" s="7" t="s">
        <v>21</v>
      </c>
      <c r="B1526" s="7" t="s">
        <v>163</v>
      </c>
      <c r="C1526" s="7" t="s">
        <v>1357</v>
      </c>
      <c r="D1526" s="7" t="n">
        <v>-7</v>
      </c>
      <c r="E1526" s="7" t="n">
        <v>-171.85</v>
      </c>
      <c r="F1526" s="7" t="n">
        <v>0</v>
      </c>
      <c r="G1526" s="7" t="n">
        <v>0</v>
      </c>
    </row>
    <row r="1527" customFormat="false" ht="15" hidden="false" customHeight="false" outlineLevel="0" collapsed="false">
      <c r="A1527" s="7" t="s">
        <v>21</v>
      </c>
      <c r="B1527" s="7" t="s">
        <v>163</v>
      </c>
      <c r="C1527" s="7" t="s">
        <v>1357</v>
      </c>
      <c r="D1527" s="7" t="n">
        <v>10</v>
      </c>
      <c r="E1527" s="7" t="n">
        <v>245.5</v>
      </c>
      <c r="F1527" s="7" t="n">
        <v>0</v>
      </c>
      <c r="G1527" s="7" t="n">
        <v>0</v>
      </c>
    </row>
    <row r="1528" customFormat="false" ht="15" hidden="false" customHeight="false" outlineLevel="0" collapsed="false">
      <c r="A1528" s="7" t="s">
        <v>21</v>
      </c>
      <c r="B1528" s="7" t="s">
        <v>163</v>
      </c>
      <c r="C1528" s="7" t="s">
        <v>1357</v>
      </c>
      <c r="D1528" s="7" t="n">
        <v>20</v>
      </c>
      <c r="E1528" s="7" t="n">
        <v>426.13</v>
      </c>
      <c r="F1528" s="7" t="n">
        <v>0</v>
      </c>
      <c r="G1528" s="7" t="n">
        <v>0</v>
      </c>
    </row>
    <row r="1529" customFormat="false" ht="15" hidden="false" customHeight="false" outlineLevel="0" collapsed="false">
      <c r="A1529" s="7" t="s">
        <v>21</v>
      </c>
      <c r="B1529" s="7" t="s">
        <v>163</v>
      </c>
      <c r="C1529" s="7" t="s">
        <v>1357</v>
      </c>
      <c r="D1529" s="7" t="n">
        <v>99</v>
      </c>
      <c r="E1529" s="7" t="n">
        <v>2593.71</v>
      </c>
      <c r="F1529" s="7" t="n">
        <v>0</v>
      </c>
      <c r="G1529" s="7" t="n">
        <v>0</v>
      </c>
    </row>
    <row r="1530" customFormat="false" ht="15" hidden="false" customHeight="false" outlineLevel="0" collapsed="false">
      <c r="A1530" s="7" t="s">
        <v>21</v>
      </c>
      <c r="B1530" s="7" t="s">
        <v>163</v>
      </c>
      <c r="C1530" s="7" t="s">
        <v>1357</v>
      </c>
      <c r="D1530" s="7" t="n">
        <v>20</v>
      </c>
      <c r="E1530" s="7" t="n">
        <v>489</v>
      </c>
      <c r="F1530" s="7" t="n">
        <v>0</v>
      </c>
      <c r="G1530" s="7" t="n">
        <v>0</v>
      </c>
    </row>
    <row r="1531" customFormat="false" ht="15" hidden="false" customHeight="false" outlineLevel="0" collapsed="false">
      <c r="A1531" s="7" t="s">
        <v>21</v>
      </c>
      <c r="B1531" s="7" t="s">
        <v>163</v>
      </c>
      <c r="C1531" s="7" t="s">
        <v>1357</v>
      </c>
      <c r="D1531" s="7" t="n">
        <v>7</v>
      </c>
      <c r="E1531" s="7" t="n">
        <v>169.54</v>
      </c>
      <c r="F1531" s="7" t="n">
        <v>0</v>
      </c>
      <c r="G1531" s="7" t="n">
        <v>0</v>
      </c>
    </row>
    <row r="1532" customFormat="false" ht="15" hidden="false" customHeight="false" outlineLevel="0" collapsed="false">
      <c r="A1532" s="7" t="s">
        <v>21</v>
      </c>
      <c r="B1532" s="7" t="s">
        <v>163</v>
      </c>
      <c r="C1532" s="7" t="s">
        <v>1357</v>
      </c>
      <c r="D1532" s="7" t="n">
        <v>61</v>
      </c>
      <c r="E1532" s="7" t="n">
        <v>1582.95</v>
      </c>
      <c r="F1532" s="7" t="n">
        <v>0</v>
      </c>
      <c r="G1532" s="7" t="n">
        <v>0</v>
      </c>
    </row>
    <row r="1533" customFormat="false" ht="15" hidden="false" customHeight="false" outlineLevel="0" collapsed="false">
      <c r="A1533" s="7" t="s">
        <v>21</v>
      </c>
      <c r="B1533" s="7" t="s">
        <v>163</v>
      </c>
      <c r="C1533" s="7" t="s">
        <v>1357</v>
      </c>
      <c r="D1533" s="7" t="n">
        <v>102</v>
      </c>
      <c r="E1533" s="7" t="n">
        <v>2226.66</v>
      </c>
      <c r="F1533" s="7" t="n">
        <v>0</v>
      </c>
      <c r="G1533" s="7" t="n">
        <v>0</v>
      </c>
    </row>
    <row r="1534" customFormat="false" ht="15" hidden="false" customHeight="false" outlineLevel="0" collapsed="false">
      <c r="A1534" s="7" t="s">
        <v>21</v>
      </c>
      <c r="B1534" s="7" t="s">
        <v>163</v>
      </c>
      <c r="C1534" s="7" t="s">
        <v>1357</v>
      </c>
      <c r="D1534" s="7" t="n">
        <v>-3</v>
      </c>
      <c r="E1534" s="7" t="n">
        <v>-63.6</v>
      </c>
      <c r="F1534" s="7" t="n">
        <v>0</v>
      </c>
      <c r="G1534" s="7" t="n">
        <v>0</v>
      </c>
    </row>
    <row r="1535" customFormat="false" ht="15" hidden="false" customHeight="false" outlineLevel="0" collapsed="false">
      <c r="A1535" s="7" t="s">
        <v>21</v>
      </c>
      <c r="B1535" s="7" t="s">
        <v>163</v>
      </c>
      <c r="C1535" s="7" t="s">
        <v>1357</v>
      </c>
      <c r="D1535" s="7" t="n">
        <v>2</v>
      </c>
      <c r="E1535" s="7" t="n">
        <v>50.3</v>
      </c>
      <c r="F1535" s="7" t="n">
        <v>0</v>
      </c>
      <c r="G1535" s="7" t="n">
        <v>0</v>
      </c>
    </row>
    <row r="1536" customFormat="false" ht="15" hidden="false" customHeight="false" outlineLevel="0" collapsed="false">
      <c r="A1536" s="7" t="s">
        <v>21</v>
      </c>
      <c r="B1536" s="7" t="s">
        <v>163</v>
      </c>
      <c r="C1536" s="7" t="s">
        <v>1357</v>
      </c>
      <c r="D1536" s="7" t="n">
        <v>12</v>
      </c>
      <c r="E1536" s="7" t="n">
        <v>269.88</v>
      </c>
      <c r="F1536" s="7" t="n">
        <v>0</v>
      </c>
      <c r="G1536" s="7" t="n">
        <v>0</v>
      </c>
    </row>
    <row r="1537" customFormat="false" ht="15" hidden="false" customHeight="false" outlineLevel="0" collapsed="false">
      <c r="A1537" s="7" t="s">
        <v>21</v>
      </c>
      <c r="B1537" s="7" t="s">
        <v>163</v>
      </c>
      <c r="C1537" s="7" t="s">
        <v>1357</v>
      </c>
      <c r="D1537" s="7" t="n">
        <v>3</v>
      </c>
      <c r="E1537" s="7" t="n">
        <v>62.87</v>
      </c>
      <c r="F1537" s="7" t="n">
        <v>0</v>
      </c>
      <c r="G1537" s="7" t="n">
        <v>0</v>
      </c>
    </row>
    <row r="1538" customFormat="false" ht="15" hidden="false" customHeight="false" outlineLevel="0" collapsed="false">
      <c r="A1538" s="7" t="s">
        <v>21</v>
      </c>
      <c r="B1538" s="7" t="s">
        <v>163</v>
      </c>
      <c r="C1538" s="7" t="s">
        <v>1357</v>
      </c>
      <c r="D1538" s="7" t="n">
        <v>56</v>
      </c>
      <c r="E1538" s="7" t="n">
        <v>1271.41</v>
      </c>
      <c r="F1538" s="7" t="n">
        <v>0</v>
      </c>
      <c r="G1538" s="7" t="n">
        <v>0</v>
      </c>
    </row>
    <row r="1539" customFormat="false" ht="15" hidden="false" customHeight="false" outlineLevel="0" collapsed="false">
      <c r="A1539" s="7" t="s">
        <v>21</v>
      </c>
      <c r="B1539" s="7" t="s">
        <v>163</v>
      </c>
      <c r="C1539" s="7" t="s">
        <v>1357</v>
      </c>
      <c r="D1539" s="7" t="n">
        <v>32</v>
      </c>
      <c r="E1539" s="7" t="n">
        <v>693.12</v>
      </c>
      <c r="F1539" s="7" t="n">
        <v>0</v>
      </c>
      <c r="G1539" s="7" t="n">
        <v>0</v>
      </c>
    </row>
    <row r="1540" customFormat="false" ht="15" hidden="false" customHeight="false" outlineLevel="0" collapsed="false">
      <c r="A1540" s="7" t="s">
        <v>21</v>
      </c>
      <c r="B1540" s="7" t="s">
        <v>275</v>
      </c>
      <c r="C1540" s="7" t="s">
        <v>1358</v>
      </c>
      <c r="D1540" s="7" t="n">
        <v>5</v>
      </c>
      <c r="E1540" s="7" t="n">
        <v>54.9</v>
      </c>
      <c r="F1540" s="7" t="n">
        <v>0</v>
      </c>
      <c r="G1540" s="7" t="n">
        <v>0</v>
      </c>
    </row>
    <row r="1541" customFormat="false" ht="15" hidden="false" customHeight="false" outlineLevel="0" collapsed="false">
      <c r="A1541" s="7" t="s">
        <v>21</v>
      </c>
      <c r="B1541" s="7" t="s">
        <v>275</v>
      </c>
      <c r="C1541" s="7" t="s">
        <v>1358</v>
      </c>
      <c r="D1541" s="7" t="n">
        <v>32</v>
      </c>
      <c r="E1541" s="7" t="n">
        <v>390.67</v>
      </c>
      <c r="F1541" s="7" t="n">
        <v>0</v>
      </c>
      <c r="G1541" s="7" t="n">
        <v>0</v>
      </c>
    </row>
    <row r="1542" customFormat="false" ht="15" hidden="false" customHeight="false" outlineLevel="0" collapsed="false">
      <c r="A1542" s="7" t="s">
        <v>21</v>
      </c>
      <c r="B1542" s="7" t="s">
        <v>275</v>
      </c>
      <c r="C1542" s="7" t="s">
        <v>1358</v>
      </c>
      <c r="D1542" s="7" t="n">
        <v>93</v>
      </c>
      <c r="E1542" s="7" t="n">
        <v>1216.44</v>
      </c>
      <c r="F1542" s="7" t="n">
        <v>0</v>
      </c>
      <c r="G1542" s="7" t="n">
        <v>0</v>
      </c>
    </row>
    <row r="1543" customFormat="false" ht="15" hidden="false" customHeight="false" outlineLevel="0" collapsed="false">
      <c r="A1543" s="7" t="s">
        <v>21</v>
      </c>
      <c r="B1543" s="7" t="s">
        <v>275</v>
      </c>
      <c r="C1543" s="7" t="s">
        <v>1358</v>
      </c>
      <c r="D1543" s="7" t="n">
        <v>21</v>
      </c>
      <c r="E1543" s="7" t="n">
        <v>208.18</v>
      </c>
      <c r="F1543" s="7" t="n">
        <v>0</v>
      </c>
      <c r="G1543" s="7" t="n">
        <v>0</v>
      </c>
    </row>
    <row r="1544" customFormat="false" ht="15" hidden="false" customHeight="false" outlineLevel="0" collapsed="false">
      <c r="A1544" s="7" t="s">
        <v>21</v>
      </c>
      <c r="B1544" s="7" t="s">
        <v>275</v>
      </c>
      <c r="C1544" s="7" t="s">
        <v>1358</v>
      </c>
      <c r="D1544" s="7" t="n">
        <v>48</v>
      </c>
      <c r="E1544" s="7" t="n">
        <v>544.14</v>
      </c>
      <c r="F1544" s="7" t="n">
        <v>0</v>
      </c>
      <c r="G1544" s="7" t="n">
        <v>0</v>
      </c>
    </row>
    <row r="1545" customFormat="false" ht="15" hidden="false" customHeight="false" outlineLevel="0" collapsed="false">
      <c r="A1545" s="7" t="s">
        <v>21</v>
      </c>
      <c r="B1545" s="7" t="s">
        <v>275</v>
      </c>
      <c r="C1545" s="7" t="s">
        <v>1358</v>
      </c>
      <c r="D1545" s="7" t="n">
        <v>29</v>
      </c>
      <c r="E1545" s="7" t="n">
        <v>309.6</v>
      </c>
      <c r="F1545" s="7" t="n">
        <v>0</v>
      </c>
      <c r="G1545" s="7" t="n">
        <v>0</v>
      </c>
    </row>
    <row r="1546" customFormat="false" ht="15" hidden="false" customHeight="false" outlineLevel="0" collapsed="false">
      <c r="A1546" s="7" t="s">
        <v>21</v>
      </c>
      <c r="B1546" s="7" t="s">
        <v>275</v>
      </c>
      <c r="C1546" s="7" t="s">
        <v>1358</v>
      </c>
      <c r="D1546" s="7" t="n">
        <v>-24</v>
      </c>
      <c r="E1546" s="7" t="n">
        <v>-366</v>
      </c>
      <c r="F1546" s="7" t="n">
        <v>0</v>
      </c>
      <c r="G1546" s="7" t="n">
        <v>0</v>
      </c>
    </row>
    <row r="1547" customFormat="false" ht="15" hidden="false" customHeight="false" outlineLevel="0" collapsed="false">
      <c r="A1547" s="7" t="s">
        <v>21</v>
      </c>
      <c r="B1547" s="7" t="s">
        <v>275</v>
      </c>
      <c r="C1547" s="7" t="s">
        <v>1358</v>
      </c>
      <c r="D1547" s="7" t="n">
        <v>51</v>
      </c>
      <c r="E1547" s="7" t="n">
        <v>583.36</v>
      </c>
      <c r="F1547" s="7" t="n">
        <v>0</v>
      </c>
      <c r="G1547" s="7" t="n">
        <v>0</v>
      </c>
    </row>
    <row r="1548" customFormat="false" ht="15" hidden="false" customHeight="false" outlineLevel="0" collapsed="false">
      <c r="A1548" s="7" t="s">
        <v>21</v>
      </c>
      <c r="B1548" s="7" t="s">
        <v>275</v>
      </c>
      <c r="C1548" s="7" t="s">
        <v>1358</v>
      </c>
      <c r="D1548" s="7" t="n">
        <v>206</v>
      </c>
      <c r="E1548" s="7" t="n">
        <v>2200.08</v>
      </c>
      <c r="F1548" s="7" t="n">
        <v>0</v>
      </c>
      <c r="G1548" s="7" t="n">
        <v>0</v>
      </c>
    </row>
    <row r="1549" customFormat="false" ht="15" hidden="false" customHeight="false" outlineLevel="0" collapsed="false">
      <c r="A1549" s="7" t="s">
        <v>21</v>
      </c>
      <c r="B1549" s="7" t="s">
        <v>275</v>
      </c>
      <c r="C1549" s="7" t="s">
        <v>1358</v>
      </c>
      <c r="D1549" s="7" t="n">
        <v>3</v>
      </c>
      <c r="E1549" s="7" t="n">
        <v>27.45</v>
      </c>
      <c r="F1549" s="7" t="n">
        <v>0</v>
      </c>
      <c r="G1549" s="7" t="n">
        <v>0</v>
      </c>
    </row>
    <row r="1550" customFormat="false" ht="15" hidden="false" customHeight="false" outlineLevel="0" collapsed="false">
      <c r="A1550" s="7" t="s">
        <v>21</v>
      </c>
      <c r="B1550" s="7" t="s">
        <v>275</v>
      </c>
      <c r="C1550" s="7" t="s">
        <v>1358</v>
      </c>
      <c r="D1550" s="7" t="n">
        <v>2</v>
      </c>
      <c r="E1550" s="7" t="n">
        <v>25.11</v>
      </c>
      <c r="F1550" s="7" t="n">
        <v>0</v>
      </c>
      <c r="G1550" s="7" t="n">
        <v>0</v>
      </c>
    </row>
    <row r="1551" customFormat="false" ht="15" hidden="false" customHeight="false" outlineLevel="0" collapsed="false">
      <c r="A1551" s="7" t="s">
        <v>21</v>
      </c>
      <c r="B1551" s="7" t="s">
        <v>275</v>
      </c>
      <c r="C1551" s="7" t="s">
        <v>1358</v>
      </c>
      <c r="D1551" s="7" t="n">
        <v>24</v>
      </c>
      <c r="E1551" s="7" t="n">
        <v>274.56</v>
      </c>
      <c r="F1551" s="7" t="n">
        <v>0</v>
      </c>
      <c r="G1551" s="7" t="n">
        <v>0</v>
      </c>
    </row>
    <row r="1552" customFormat="false" ht="15" hidden="false" customHeight="false" outlineLevel="0" collapsed="false">
      <c r="A1552" s="7" t="s">
        <v>21</v>
      </c>
      <c r="B1552" s="7" t="s">
        <v>387</v>
      </c>
      <c r="C1552" s="7" t="s">
        <v>1359</v>
      </c>
      <c r="D1552" s="7" t="n">
        <v>8</v>
      </c>
      <c r="E1552" s="7" t="n">
        <v>94.15</v>
      </c>
      <c r="F1552" s="7" t="n">
        <v>0</v>
      </c>
      <c r="G1552" s="7" t="n">
        <v>0</v>
      </c>
    </row>
    <row r="1553" customFormat="false" ht="15" hidden="false" customHeight="false" outlineLevel="0" collapsed="false">
      <c r="A1553" s="7" t="s">
        <v>21</v>
      </c>
      <c r="B1553" s="7" t="s">
        <v>387</v>
      </c>
      <c r="C1553" s="7" t="s">
        <v>1359</v>
      </c>
      <c r="D1553" s="7" t="n">
        <v>3</v>
      </c>
      <c r="E1553" s="7" t="n">
        <v>32.95</v>
      </c>
      <c r="F1553" s="7" t="n">
        <v>0</v>
      </c>
      <c r="G1553" s="7" t="n">
        <v>0</v>
      </c>
    </row>
    <row r="1554" customFormat="false" ht="15" hidden="false" customHeight="false" outlineLevel="0" collapsed="false">
      <c r="A1554" s="7" t="s">
        <v>21</v>
      </c>
      <c r="B1554" s="7" t="s">
        <v>387</v>
      </c>
      <c r="C1554" s="7" t="s">
        <v>1359</v>
      </c>
      <c r="D1554" s="7" t="n">
        <v>9</v>
      </c>
      <c r="E1554" s="7" t="n">
        <v>102.03</v>
      </c>
      <c r="F1554" s="7" t="n">
        <v>0</v>
      </c>
      <c r="G1554" s="7" t="n">
        <v>0</v>
      </c>
    </row>
    <row r="1555" customFormat="false" ht="15" hidden="false" customHeight="false" outlineLevel="0" collapsed="false">
      <c r="A1555" s="7" t="s">
        <v>21</v>
      </c>
      <c r="B1555" s="7" t="s">
        <v>387</v>
      </c>
      <c r="C1555" s="7" t="s">
        <v>1359</v>
      </c>
      <c r="D1555" s="7" t="n">
        <v>9</v>
      </c>
      <c r="E1555" s="7" t="n">
        <v>109.88</v>
      </c>
      <c r="F1555" s="7" t="n">
        <v>0</v>
      </c>
      <c r="G1555" s="7" t="n">
        <v>0</v>
      </c>
    </row>
    <row r="1556" customFormat="false" ht="15" hidden="false" customHeight="false" outlineLevel="0" collapsed="false">
      <c r="A1556" s="7" t="s">
        <v>21</v>
      </c>
      <c r="B1556" s="7" t="s">
        <v>387</v>
      </c>
      <c r="C1556" s="7" t="s">
        <v>1359</v>
      </c>
      <c r="D1556" s="7" t="n">
        <v>88</v>
      </c>
      <c r="E1556" s="7" t="n">
        <v>901.12</v>
      </c>
      <c r="F1556" s="7" t="n">
        <v>0</v>
      </c>
      <c r="G1556" s="7" t="n">
        <v>0</v>
      </c>
    </row>
    <row r="1557" customFormat="false" ht="15" hidden="false" customHeight="false" outlineLevel="0" collapsed="false">
      <c r="A1557" s="7" t="s">
        <v>21</v>
      </c>
      <c r="B1557" s="7" t="s">
        <v>387</v>
      </c>
      <c r="C1557" s="7" t="s">
        <v>1359</v>
      </c>
      <c r="D1557" s="7" t="n">
        <v>-2</v>
      </c>
      <c r="E1557" s="7" t="n">
        <v>-23.64</v>
      </c>
      <c r="F1557" s="7" t="n">
        <v>0</v>
      </c>
      <c r="G1557" s="7" t="n">
        <v>0</v>
      </c>
    </row>
    <row r="1558" customFormat="false" ht="15" hidden="false" customHeight="false" outlineLevel="0" collapsed="false">
      <c r="A1558" s="7" t="s">
        <v>21</v>
      </c>
      <c r="B1558" s="7" t="s">
        <v>387</v>
      </c>
      <c r="C1558" s="7" t="s">
        <v>1359</v>
      </c>
      <c r="D1558" s="7" t="n">
        <v>3</v>
      </c>
      <c r="E1558" s="7" t="n">
        <v>30.6</v>
      </c>
      <c r="F1558" s="7" t="n">
        <v>0</v>
      </c>
      <c r="G1558" s="7" t="n">
        <v>0</v>
      </c>
    </row>
    <row r="1559" customFormat="false" ht="15" hidden="false" customHeight="false" outlineLevel="0" collapsed="false">
      <c r="A1559" s="7" t="s">
        <v>21</v>
      </c>
      <c r="B1559" s="7" t="s">
        <v>387</v>
      </c>
      <c r="C1559" s="7" t="s">
        <v>1359</v>
      </c>
      <c r="D1559" s="7" t="n">
        <v>6</v>
      </c>
      <c r="E1559" s="7" t="n">
        <v>78.48</v>
      </c>
      <c r="F1559" s="7" t="n">
        <v>0</v>
      </c>
      <c r="G1559" s="7" t="n">
        <v>0</v>
      </c>
    </row>
    <row r="1560" customFormat="false" ht="15" hidden="false" customHeight="false" outlineLevel="0" collapsed="false">
      <c r="A1560" s="7" t="s">
        <v>21</v>
      </c>
      <c r="B1560" s="7" t="s">
        <v>387</v>
      </c>
      <c r="C1560" s="7" t="s">
        <v>1359</v>
      </c>
      <c r="D1560" s="7" t="n">
        <v>-1</v>
      </c>
      <c r="E1560" s="7" t="n">
        <v>-9.73</v>
      </c>
      <c r="F1560" s="7" t="n">
        <v>0</v>
      </c>
      <c r="G1560" s="7" t="n">
        <v>0</v>
      </c>
    </row>
    <row r="1561" customFormat="false" ht="15" hidden="false" customHeight="false" outlineLevel="0" collapsed="false">
      <c r="A1561" s="7" t="s">
        <v>21</v>
      </c>
      <c r="B1561" s="7" t="s">
        <v>363</v>
      </c>
      <c r="C1561" s="7" t="s">
        <v>1360</v>
      </c>
      <c r="D1561" s="7" t="n">
        <v>6</v>
      </c>
      <c r="E1561" s="7" t="n">
        <v>59.47</v>
      </c>
      <c r="F1561" s="7" t="n">
        <v>0</v>
      </c>
      <c r="G1561" s="7" t="n">
        <v>0</v>
      </c>
    </row>
    <row r="1562" customFormat="false" ht="15" hidden="false" customHeight="false" outlineLevel="0" collapsed="false">
      <c r="A1562" s="7" t="s">
        <v>21</v>
      </c>
      <c r="B1562" s="7" t="s">
        <v>363</v>
      </c>
      <c r="C1562" s="7" t="s">
        <v>1360</v>
      </c>
      <c r="D1562" s="7" t="n">
        <v>15</v>
      </c>
      <c r="E1562" s="7" t="n">
        <v>157.85</v>
      </c>
      <c r="F1562" s="7" t="n">
        <v>0</v>
      </c>
      <c r="G1562" s="7" t="n">
        <v>0</v>
      </c>
    </row>
    <row r="1563" customFormat="false" ht="15" hidden="false" customHeight="false" outlineLevel="0" collapsed="false">
      <c r="A1563" s="7" t="s">
        <v>21</v>
      </c>
      <c r="B1563" s="7" t="s">
        <v>363</v>
      </c>
      <c r="C1563" s="7" t="s">
        <v>1360</v>
      </c>
      <c r="D1563" s="7" t="n">
        <v>19</v>
      </c>
      <c r="E1563" s="7" t="n">
        <v>188.29</v>
      </c>
      <c r="F1563" s="7" t="n">
        <v>0</v>
      </c>
      <c r="G1563" s="7" t="n">
        <v>0</v>
      </c>
    </row>
    <row r="1564" customFormat="false" ht="15" hidden="false" customHeight="false" outlineLevel="0" collapsed="false">
      <c r="A1564" s="7" t="s">
        <v>21</v>
      </c>
      <c r="B1564" s="7" t="s">
        <v>363</v>
      </c>
      <c r="C1564" s="7" t="s">
        <v>1360</v>
      </c>
      <c r="D1564" s="7" t="n">
        <v>2</v>
      </c>
      <c r="E1564" s="7" t="n">
        <v>22.67</v>
      </c>
      <c r="F1564" s="7" t="n">
        <v>0</v>
      </c>
      <c r="G1564" s="7" t="n">
        <v>0</v>
      </c>
    </row>
    <row r="1565" customFormat="false" ht="15" hidden="false" customHeight="false" outlineLevel="0" collapsed="false">
      <c r="A1565" s="7" t="s">
        <v>21</v>
      </c>
      <c r="B1565" s="7" t="s">
        <v>363</v>
      </c>
      <c r="C1565" s="7" t="s">
        <v>1360</v>
      </c>
      <c r="D1565" s="7" t="n">
        <v>37</v>
      </c>
      <c r="E1565" s="7" t="n">
        <v>395.16</v>
      </c>
      <c r="F1565" s="7" t="n">
        <v>0</v>
      </c>
      <c r="G1565" s="7" t="n">
        <v>0</v>
      </c>
    </row>
    <row r="1566" customFormat="false" ht="15" hidden="false" customHeight="false" outlineLevel="0" collapsed="false">
      <c r="A1566" s="7" t="s">
        <v>21</v>
      </c>
      <c r="B1566" s="7" t="s">
        <v>363</v>
      </c>
      <c r="C1566" s="7" t="s">
        <v>1360</v>
      </c>
      <c r="D1566" s="7" t="n">
        <v>1</v>
      </c>
      <c r="E1566" s="7" t="n">
        <v>10.68</v>
      </c>
      <c r="F1566" s="7" t="n">
        <v>0</v>
      </c>
      <c r="G1566" s="7" t="n">
        <v>0</v>
      </c>
    </row>
    <row r="1567" customFormat="false" ht="15" hidden="false" customHeight="false" outlineLevel="0" collapsed="false">
      <c r="A1567" s="7" t="s">
        <v>21</v>
      </c>
      <c r="B1567" s="7" t="s">
        <v>363</v>
      </c>
      <c r="C1567" s="7" t="s">
        <v>1360</v>
      </c>
      <c r="D1567" s="7" t="n">
        <v>-6</v>
      </c>
      <c r="E1567" s="7" t="n">
        <v>-91.5</v>
      </c>
      <c r="F1567" s="7" t="n">
        <v>0</v>
      </c>
      <c r="G1567" s="7" t="n">
        <v>0</v>
      </c>
    </row>
    <row r="1568" customFormat="false" ht="15" hidden="false" customHeight="false" outlineLevel="0" collapsed="false">
      <c r="A1568" s="7" t="s">
        <v>21</v>
      </c>
      <c r="B1568" s="7" t="s">
        <v>363</v>
      </c>
      <c r="C1568" s="7" t="s">
        <v>1360</v>
      </c>
      <c r="D1568" s="7" t="n">
        <v>22</v>
      </c>
      <c r="E1568" s="7" t="n">
        <v>187.88</v>
      </c>
      <c r="F1568" s="7" t="n">
        <v>0</v>
      </c>
      <c r="G1568" s="7" t="n">
        <v>0</v>
      </c>
    </row>
    <row r="1569" customFormat="false" ht="15" hidden="false" customHeight="false" outlineLevel="0" collapsed="false">
      <c r="A1569" s="7" t="s">
        <v>21</v>
      </c>
      <c r="B1569" s="7" t="s">
        <v>363</v>
      </c>
      <c r="C1569" s="7" t="s">
        <v>1360</v>
      </c>
      <c r="D1569" s="7" t="n">
        <v>6</v>
      </c>
      <c r="E1569" s="7" t="n">
        <v>68.64</v>
      </c>
      <c r="F1569" s="7" t="n">
        <v>0</v>
      </c>
      <c r="G1569" s="7" t="n">
        <v>0</v>
      </c>
    </row>
    <row r="1570" customFormat="false" ht="15" hidden="false" customHeight="false" outlineLevel="0" collapsed="false">
      <c r="A1570" s="7" t="s">
        <v>21</v>
      </c>
      <c r="B1570" s="7" t="s">
        <v>363</v>
      </c>
      <c r="C1570" s="7" t="s">
        <v>1360</v>
      </c>
      <c r="D1570" s="7" t="n">
        <v>18</v>
      </c>
      <c r="E1570" s="7" t="n">
        <v>205.89</v>
      </c>
      <c r="F1570" s="7" t="n">
        <v>0</v>
      </c>
      <c r="G1570" s="7" t="n">
        <v>0</v>
      </c>
    </row>
    <row r="1571" customFormat="false" ht="15" hidden="false" customHeight="false" outlineLevel="0" collapsed="false">
      <c r="A1571" s="7" t="s">
        <v>21</v>
      </c>
      <c r="B1571" s="7" t="s">
        <v>363</v>
      </c>
      <c r="C1571" s="7" t="s">
        <v>1360</v>
      </c>
      <c r="D1571" s="7" t="n">
        <v>51</v>
      </c>
      <c r="E1571" s="7" t="n">
        <v>619.33</v>
      </c>
      <c r="F1571" s="7" t="n">
        <v>0</v>
      </c>
      <c r="G1571" s="7" t="n">
        <v>0</v>
      </c>
    </row>
    <row r="1572" customFormat="false" ht="15" hidden="false" customHeight="false" outlineLevel="0" collapsed="false">
      <c r="A1572" s="7" t="s">
        <v>21</v>
      </c>
      <c r="B1572" s="7" t="s">
        <v>236</v>
      </c>
      <c r="C1572" s="7" t="s">
        <v>1361</v>
      </c>
      <c r="D1572" s="7" t="n">
        <v>52</v>
      </c>
      <c r="E1572" s="7" t="n">
        <v>748.36</v>
      </c>
      <c r="F1572" s="7" t="n">
        <v>0</v>
      </c>
      <c r="G1572" s="7" t="n">
        <v>0</v>
      </c>
    </row>
    <row r="1573" customFormat="false" ht="15" hidden="false" customHeight="false" outlineLevel="0" collapsed="false">
      <c r="A1573" s="7" t="s">
        <v>21</v>
      </c>
      <c r="B1573" s="7" t="s">
        <v>236</v>
      </c>
      <c r="C1573" s="7" t="s">
        <v>1361</v>
      </c>
      <c r="D1573" s="7" t="n">
        <v>3</v>
      </c>
      <c r="E1573" s="7" t="n">
        <v>44.41</v>
      </c>
      <c r="F1573" s="7" t="n">
        <v>0</v>
      </c>
      <c r="G1573" s="7" t="n">
        <v>0</v>
      </c>
    </row>
    <row r="1574" customFormat="false" ht="15" hidden="false" customHeight="false" outlineLevel="0" collapsed="false">
      <c r="A1574" s="7" t="s">
        <v>21</v>
      </c>
      <c r="B1574" s="7" t="s">
        <v>236</v>
      </c>
      <c r="C1574" s="7" t="s">
        <v>1361</v>
      </c>
      <c r="D1574" s="7" t="n">
        <v>26</v>
      </c>
      <c r="E1574" s="7" t="n">
        <v>346.89</v>
      </c>
      <c r="F1574" s="7" t="n">
        <v>0</v>
      </c>
      <c r="G1574" s="7" t="n">
        <v>0</v>
      </c>
    </row>
    <row r="1575" customFormat="false" ht="15" hidden="false" customHeight="false" outlineLevel="0" collapsed="false">
      <c r="A1575" s="7" t="s">
        <v>21</v>
      </c>
      <c r="B1575" s="7" t="s">
        <v>236</v>
      </c>
      <c r="C1575" s="7" t="s">
        <v>1361</v>
      </c>
      <c r="D1575" s="7" t="n">
        <v>178</v>
      </c>
      <c r="E1575" s="7" t="n">
        <v>2413.68</v>
      </c>
      <c r="F1575" s="7" t="n">
        <v>0</v>
      </c>
      <c r="G1575" s="7" t="n">
        <v>0</v>
      </c>
    </row>
    <row r="1576" customFormat="false" ht="15" hidden="false" customHeight="false" outlineLevel="0" collapsed="false">
      <c r="A1576" s="7" t="s">
        <v>21</v>
      </c>
      <c r="B1576" s="7" t="s">
        <v>236</v>
      </c>
      <c r="C1576" s="7" t="s">
        <v>1361</v>
      </c>
      <c r="D1576" s="7" t="n">
        <v>64</v>
      </c>
      <c r="E1576" s="7" t="n">
        <v>914.9</v>
      </c>
      <c r="F1576" s="7" t="n">
        <v>0</v>
      </c>
      <c r="G1576" s="7" t="n">
        <v>0</v>
      </c>
    </row>
    <row r="1577" customFormat="false" ht="15" hidden="false" customHeight="false" outlineLevel="0" collapsed="false">
      <c r="A1577" s="7" t="s">
        <v>21</v>
      </c>
      <c r="B1577" s="7" t="s">
        <v>236</v>
      </c>
      <c r="C1577" s="7" t="s">
        <v>1361</v>
      </c>
      <c r="D1577" s="7" t="n">
        <v>5</v>
      </c>
      <c r="E1577" s="7" t="n">
        <v>68.62</v>
      </c>
      <c r="F1577" s="7" t="n">
        <v>0</v>
      </c>
      <c r="G1577" s="7" t="n">
        <v>0</v>
      </c>
    </row>
    <row r="1578" customFormat="false" ht="15" hidden="false" customHeight="false" outlineLevel="0" collapsed="false">
      <c r="A1578" s="7" t="s">
        <v>21</v>
      </c>
      <c r="B1578" s="7" t="s">
        <v>236</v>
      </c>
      <c r="C1578" s="7" t="s">
        <v>1361</v>
      </c>
      <c r="D1578" s="7" t="n">
        <v>12</v>
      </c>
      <c r="E1578" s="7" t="n">
        <v>171.6</v>
      </c>
      <c r="F1578" s="7" t="n">
        <v>0</v>
      </c>
      <c r="G1578" s="7" t="n">
        <v>0</v>
      </c>
    </row>
    <row r="1579" customFormat="false" ht="15" hidden="false" customHeight="false" outlineLevel="0" collapsed="false">
      <c r="A1579" s="7" t="s">
        <v>21</v>
      </c>
      <c r="B1579" s="7" t="s">
        <v>236</v>
      </c>
      <c r="C1579" s="7" t="s">
        <v>1361</v>
      </c>
      <c r="D1579" s="7" t="n">
        <v>7</v>
      </c>
      <c r="E1579" s="7" t="n">
        <v>86.73</v>
      </c>
      <c r="F1579" s="7" t="n">
        <v>0</v>
      </c>
      <c r="G1579" s="7" t="n">
        <v>0</v>
      </c>
    </row>
    <row r="1580" customFormat="false" ht="15" hidden="false" customHeight="false" outlineLevel="0" collapsed="false">
      <c r="A1580" s="7" t="s">
        <v>21</v>
      </c>
      <c r="B1580" s="7" t="s">
        <v>236</v>
      </c>
      <c r="C1580" s="7" t="s">
        <v>1361</v>
      </c>
      <c r="D1580" s="7" t="n">
        <v>109</v>
      </c>
      <c r="E1580" s="7" t="n">
        <v>1456.65</v>
      </c>
      <c r="F1580" s="7" t="n">
        <v>0</v>
      </c>
      <c r="G1580" s="7" t="n">
        <v>0</v>
      </c>
    </row>
    <row r="1581" customFormat="false" ht="15" hidden="false" customHeight="false" outlineLevel="0" collapsed="false">
      <c r="A1581" s="7" t="s">
        <v>21</v>
      </c>
      <c r="B1581" s="7" t="s">
        <v>236</v>
      </c>
      <c r="C1581" s="7" t="s">
        <v>1361</v>
      </c>
      <c r="D1581" s="7" t="n">
        <v>-12</v>
      </c>
      <c r="E1581" s="7" t="n">
        <v>-228.72</v>
      </c>
      <c r="F1581" s="7" t="n">
        <v>0</v>
      </c>
      <c r="G1581" s="7" t="n">
        <v>0</v>
      </c>
    </row>
    <row r="1582" customFormat="false" ht="15" hidden="false" customHeight="false" outlineLevel="0" collapsed="false">
      <c r="A1582" s="7" t="s">
        <v>21</v>
      </c>
      <c r="B1582" s="7" t="s">
        <v>236</v>
      </c>
      <c r="C1582" s="7" t="s">
        <v>1361</v>
      </c>
      <c r="D1582" s="7" t="n">
        <v>170</v>
      </c>
      <c r="E1582" s="7" t="n">
        <v>2621.4</v>
      </c>
      <c r="F1582" s="7" t="n">
        <v>0</v>
      </c>
      <c r="G1582" s="7" t="n">
        <v>0</v>
      </c>
    </row>
    <row r="1583" customFormat="false" ht="15" hidden="false" customHeight="false" outlineLevel="0" collapsed="false">
      <c r="A1583" s="7" t="s">
        <v>21</v>
      </c>
      <c r="B1583" s="7" t="s">
        <v>236</v>
      </c>
      <c r="C1583" s="7" t="s">
        <v>1361</v>
      </c>
      <c r="D1583" s="7" t="n">
        <v>5</v>
      </c>
      <c r="E1583" s="7" t="n">
        <v>61.68</v>
      </c>
      <c r="F1583" s="7" t="n">
        <v>0</v>
      </c>
      <c r="G1583" s="7" t="n">
        <v>0</v>
      </c>
    </row>
    <row r="1584" customFormat="false" ht="15" hidden="false" customHeight="false" outlineLevel="0" collapsed="false">
      <c r="A1584" s="7" t="s">
        <v>21</v>
      </c>
      <c r="B1584" s="7" t="s">
        <v>298</v>
      </c>
      <c r="C1584" s="7" t="s">
        <v>1362</v>
      </c>
      <c r="D1584" s="7" t="n">
        <v>25</v>
      </c>
      <c r="E1584" s="7" t="n">
        <v>359.8</v>
      </c>
      <c r="F1584" s="7" t="n">
        <v>0</v>
      </c>
      <c r="G1584" s="7" t="n">
        <v>0</v>
      </c>
    </row>
    <row r="1585" customFormat="false" ht="15" hidden="false" customHeight="false" outlineLevel="0" collapsed="false">
      <c r="A1585" s="7" t="s">
        <v>21</v>
      </c>
      <c r="B1585" s="7" t="s">
        <v>298</v>
      </c>
      <c r="C1585" s="7" t="s">
        <v>1362</v>
      </c>
      <c r="D1585" s="7" t="n">
        <v>-3</v>
      </c>
      <c r="E1585" s="7" t="n">
        <v>-40.02</v>
      </c>
      <c r="F1585" s="7" t="n">
        <v>0</v>
      </c>
      <c r="G1585" s="7" t="n">
        <v>0</v>
      </c>
    </row>
    <row r="1586" customFormat="false" ht="15" hidden="false" customHeight="false" outlineLevel="0" collapsed="false">
      <c r="A1586" s="7" t="s">
        <v>21</v>
      </c>
      <c r="B1586" s="7" t="s">
        <v>298</v>
      </c>
      <c r="C1586" s="7" t="s">
        <v>1362</v>
      </c>
      <c r="D1586" s="7" t="n">
        <v>-23</v>
      </c>
      <c r="E1586" s="7" t="n">
        <v>-438.38</v>
      </c>
      <c r="F1586" s="7" t="n">
        <v>0</v>
      </c>
      <c r="G1586" s="7" t="n">
        <v>0</v>
      </c>
    </row>
    <row r="1587" customFormat="false" ht="15" hidden="false" customHeight="false" outlineLevel="0" collapsed="false">
      <c r="A1587" s="7" t="s">
        <v>21</v>
      </c>
      <c r="B1587" s="7" t="s">
        <v>298</v>
      </c>
      <c r="C1587" s="7" t="s">
        <v>1362</v>
      </c>
      <c r="D1587" s="7" t="n">
        <v>34</v>
      </c>
      <c r="E1587" s="7" t="n">
        <v>454.37</v>
      </c>
      <c r="F1587" s="7" t="n">
        <v>0</v>
      </c>
      <c r="G1587" s="7" t="n">
        <v>0</v>
      </c>
    </row>
    <row r="1588" customFormat="false" ht="15" hidden="false" customHeight="false" outlineLevel="0" collapsed="false">
      <c r="A1588" s="7" t="s">
        <v>21</v>
      </c>
      <c r="B1588" s="7" t="s">
        <v>298</v>
      </c>
      <c r="C1588" s="7" t="s">
        <v>1362</v>
      </c>
      <c r="D1588" s="7" t="n">
        <v>8</v>
      </c>
      <c r="E1588" s="7" t="n">
        <v>98.69</v>
      </c>
      <c r="F1588" s="7" t="n">
        <v>0</v>
      </c>
      <c r="G1588" s="7" t="n">
        <v>0</v>
      </c>
    </row>
    <row r="1589" customFormat="false" ht="15" hidden="false" customHeight="false" outlineLevel="0" collapsed="false">
      <c r="A1589" s="7" t="s">
        <v>21</v>
      </c>
      <c r="B1589" s="7" t="s">
        <v>298</v>
      </c>
      <c r="C1589" s="7" t="s">
        <v>1362</v>
      </c>
      <c r="D1589" s="7" t="n">
        <v>16</v>
      </c>
      <c r="E1589" s="7" t="n">
        <v>198.23</v>
      </c>
      <c r="F1589" s="7" t="n">
        <v>0</v>
      </c>
      <c r="G1589" s="7" t="n">
        <v>0</v>
      </c>
    </row>
    <row r="1590" customFormat="false" ht="15" hidden="false" customHeight="false" outlineLevel="0" collapsed="false">
      <c r="A1590" s="7" t="s">
        <v>21</v>
      </c>
      <c r="B1590" s="7" t="s">
        <v>298</v>
      </c>
      <c r="C1590" s="7" t="s">
        <v>1362</v>
      </c>
      <c r="D1590" s="7" t="n">
        <v>6</v>
      </c>
      <c r="E1590" s="7" t="n">
        <v>68.62</v>
      </c>
      <c r="F1590" s="7" t="n">
        <v>0</v>
      </c>
      <c r="G1590" s="7" t="n">
        <v>0</v>
      </c>
    </row>
    <row r="1591" customFormat="false" ht="15" hidden="false" customHeight="false" outlineLevel="0" collapsed="false">
      <c r="A1591" s="7" t="s">
        <v>21</v>
      </c>
      <c r="B1591" s="7" t="s">
        <v>298</v>
      </c>
      <c r="C1591" s="7" t="s">
        <v>1362</v>
      </c>
      <c r="D1591" s="7" t="n">
        <v>24</v>
      </c>
      <c r="E1591" s="7" t="n">
        <v>343.2</v>
      </c>
      <c r="F1591" s="7" t="n">
        <v>0</v>
      </c>
      <c r="G1591" s="7" t="n">
        <v>0</v>
      </c>
    </row>
    <row r="1592" customFormat="false" ht="15" hidden="false" customHeight="false" outlineLevel="0" collapsed="false">
      <c r="A1592" s="7" t="s">
        <v>21</v>
      </c>
      <c r="B1592" s="7" t="s">
        <v>298</v>
      </c>
      <c r="C1592" s="7" t="s">
        <v>1362</v>
      </c>
      <c r="D1592" s="7" t="n">
        <v>131</v>
      </c>
      <c r="E1592" s="7" t="n">
        <v>1747.65</v>
      </c>
      <c r="F1592" s="7" t="n">
        <v>0</v>
      </c>
      <c r="G1592" s="7" t="n">
        <v>0</v>
      </c>
    </row>
    <row r="1593" customFormat="false" ht="15" hidden="false" customHeight="false" outlineLevel="0" collapsed="false">
      <c r="A1593" s="7" t="s">
        <v>21</v>
      </c>
      <c r="B1593" s="7" t="s">
        <v>298</v>
      </c>
      <c r="C1593" s="7" t="s">
        <v>1362</v>
      </c>
      <c r="D1593" s="7" t="n">
        <v>5</v>
      </c>
      <c r="E1593" s="7" t="n">
        <v>68.62</v>
      </c>
      <c r="F1593" s="7" t="n">
        <v>0</v>
      </c>
      <c r="G1593" s="7" t="n">
        <v>0</v>
      </c>
    </row>
    <row r="1594" customFormat="false" ht="15" hidden="false" customHeight="false" outlineLevel="0" collapsed="false">
      <c r="A1594" s="7" t="s">
        <v>21</v>
      </c>
      <c r="B1594" s="7" t="s">
        <v>298</v>
      </c>
      <c r="C1594" s="7" t="s">
        <v>1362</v>
      </c>
      <c r="D1594" s="7" t="n">
        <v>44</v>
      </c>
      <c r="E1594" s="7" t="n">
        <v>629.01</v>
      </c>
      <c r="F1594" s="7" t="n">
        <v>0</v>
      </c>
      <c r="G1594" s="7" t="n">
        <v>0</v>
      </c>
    </row>
    <row r="1595" customFormat="false" ht="15" hidden="false" customHeight="false" outlineLevel="0" collapsed="false">
      <c r="A1595" s="7" t="s">
        <v>21</v>
      </c>
      <c r="B1595" s="7" t="s">
        <v>298</v>
      </c>
      <c r="C1595" s="7" t="s">
        <v>1362</v>
      </c>
      <c r="D1595" s="7" t="n">
        <v>70</v>
      </c>
      <c r="E1595" s="7" t="n">
        <v>1079.4</v>
      </c>
      <c r="F1595" s="7" t="n">
        <v>0</v>
      </c>
      <c r="G1595" s="7" t="n">
        <v>0</v>
      </c>
    </row>
    <row r="1596" customFormat="false" ht="15" hidden="false" customHeight="false" outlineLevel="0" collapsed="false">
      <c r="A1596" s="7" t="s">
        <v>21</v>
      </c>
      <c r="B1596" s="7" t="s">
        <v>625</v>
      </c>
      <c r="C1596" s="7" t="s">
        <v>1363</v>
      </c>
      <c r="D1596" s="7" t="n">
        <v>1</v>
      </c>
      <c r="E1596" s="7" t="n">
        <v>33.05</v>
      </c>
      <c r="F1596" s="7" t="n">
        <v>0</v>
      </c>
      <c r="G1596" s="7" t="n">
        <v>0</v>
      </c>
    </row>
    <row r="1597" customFormat="false" ht="15" hidden="false" customHeight="false" outlineLevel="0" collapsed="false">
      <c r="A1597" s="7" t="s">
        <v>21</v>
      </c>
      <c r="B1597" s="7" t="s">
        <v>590</v>
      </c>
      <c r="C1597" s="7" t="s">
        <v>1363</v>
      </c>
      <c r="D1597" s="7" t="n">
        <v>1</v>
      </c>
      <c r="E1597" s="7" t="n">
        <v>35.11</v>
      </c>
      <c r="F1597" s="7" t="n">
        <v>0</v>
      </c>
      <c r="G1597" s="7" t="n">
        <v>0</v>
      </c>
    </row>
    <row r="1598" customFormat="false" ht="15" hidden="false" customHeight="false" outlineLevel="0" collapsed="false">
      <c r="A1598" s="7" t="s">
        <v>21</v>
      </c>
      <c r="B1598" s="7" t="s">
        <v>590</v>
      </c>
      <c r="C1598" s="7" t="s">
        <v>1363</v>
      </c>
      <c r="D1598" s="7" t="n">
        <v>2</v>
      </c>
      <c r="E1598" s="7" t="n">
        <v>63.45</v>
      </c>
      <c r="F1598" s="7" t="n">
        <v>0</v>
      </c>
      <c r="G1598" s="7" t="n">
        <v>0</v>
      </c>
    </row>
    <row r="1599" customFormat="false" ht="15" hidden="false" customHeight="false" outlineLevel="0" collapsed="false">
      <c r="A1599" s="7" t="s">
        <v>21</v>
      </c>
      <c r="B1599" s="7" t="s">
        <v>508</v>
      </c>
      <c r="C1599" s="7" t="s">
        <v>1364</v>
      </c>
      <c r="D1599" s="7" t="n">
        <v>-6</v>
      </c>
      <c r="E1599" s="7" t="n">
        <v>-337.08</v>
      </c>
      <c r="F1599" s="7" t="n">
        <v>0</v>
      </c>
      <c r="G1599" s="7" t="n">
        <v>0</v>
      </c>
    </row>
    <row r="1600" customFormat="false" ht="15" hidden="false" customHeight="false" outlineLevel="0" collapsed="false">
      <c r="A1600" s="7" t="s">
        <v>21</v>
      </c>
      <c r="B1600" s="7" t="s">
        <v>508</v>
      </c>
      <c r="C1600" s="7" t="s">
        <v>1364</v>
      </c>
      <c r="D1600" s="7" t="n">
        <v>5</v>
      </c>
      <c r="E1600" s="7" t="n">
        <v>196.65</v>
      </c>
      <c r="F1600" s="7" t="n">
        <v>0</v>
      </c>
      <c r="G1600" s="7" t="n">
        <v>0</v>
      </c>
    </row>
    <row r="1601" customFormat="false" ht="15" hidden="false" customHeight="false" outlineLevel="0" collapsed="false">
      <c r="A1601" s="7" t="s">
        <v>21</v>
      </c>
      <c r="B1601" s="7" t="s">
        <v>508</v>
      </c>
      <c r="C1601" s="7" t="s">
        <v>1364</v>
      </c>
      <c r="D1601" s="7" t="n">
        <v>2</v>
      </c>
      <c r="E1601" s="7" t="n">
        <v>84.28</v>
      </c>
      <c r="F1601" s="7" t="n">
        <v>0</v>
      </c>
      <c r="G1601" s="7" t="n">
        <v>0</v>
      </c>
    </row>
    <row r="1602" customFormat="false" ht="15" hidden="false" customHeight="false" outlineLevel="0" collapsed="false">
      <c r="A1602" s="7" t="s">
        <v>21</v>
      </c>
      <c r="B1602" s="7" t="s">
        <v>508</v>
      </c>
      <c r="C1602" s="7" t="s">
        <v>1364</v>
      </c>
      <c r="D1602" s="7" t="n">
        <v>6</v>
      </c>
      <c r="E1602" s="7" t="n">
        <v>252.84</v>
      </c>
      <c r="F1602" s="7" t="n">
        <v>0</v>
      </c>
      <c r="G1602" s="7" t="n">
        <v>0</v>
      </c>
    </row>
    <row r="1603" customFormat="false" ht="15" hidden="false" customHeight="false" outlineLevel="0" collapsed="false">
      <c r="A1603" s="7" t="s">
        <v>21</v>
      </c>
      <c r="B1603" s="7" t="s">
        <v>508</v>
      </c>
      <c r="C1603" s="7" t="s">
        <v>1364</v>
      </c>
      <c r="D1603" s="7" t="n">
        <v>1</v>
      </c>
      <c r="E1603" s="7" t="n">
        <v>42.61</v>
      </c>
      <c r="F1603" s="7" t="n">
        <v>0</v>
      </c>
      <c r="G1603" s="7" t="n">
        <v>0</v>
      </c>
    </row>
    <row r="1604" customFormat="false" ht="15" hidden="false" customHeight="false" outlineLevel="0" collapsed="false">
      <c r="A1604" s="7" t="s">
        <v>21</v>
      </c>
      <c r="B1604" s="7" t="s">
        <v>475</v>
      </c>
      <c r="C1604" s="7" t="s">
        <v>1364</v>
      </c>
      <c r="D1604" s="7" t="n">
        <v>5</v>
      </c>
      <c r="E1604" s="7" t="n">
        <v>182.6</v>
      </c>
      <c r="F1604" s="7" t="n">
        <v>0</v>
      </c>
      <c r="G1604" s="7" t="n">
        <v>0</v>
      </c>
    </row>
    <row r="1605" customFormat="false" ht="15" hidden="false" customHeight="false" outlineLevel="0" collapsed="false">
      <c r="A1605" s="7" t="s">
        <v>21</v>
      </c>
      <c r="B1605" s="7" t="s">
        <v>475</v>
      </c>
      <c r="C1605" s="7" t="s">
        <v>1364</v>
      </c>
      <c r="D1605" s="7" t="n">
        <v>4</v>
      </c>
      <c r="E1605" s="7" t="n">
        <v>157.32</v>
      </c>
      <c r="F1605" s="7" t="n">
        <v>0</v>
      </c>
      <c r="G1605" s="7" t="n">
        <v>0</v>
      </c>
    </row>
    <row r="1606" customFormat="false" ht="15" hidden="false" customHeight="false" outlineLevel="0" collapsed="false">
      <c r="A1606" s="7" t="s">
        <v>21</v>
      </c>
      <c r="B1606" s="7" t="s">
        <v>475</v>
      </c>
      <c r="C1606" s="7" t="s">
        <v>1364</v>
      </c>
      <c r="D1606" s="7" t="n">
        <v>2</v>
      </c>
      <c r="E1606" s="7" t="n">
        <v>85.22</v>
      </c>
      <c r="F1606" s="7" t="n">
        <v>0</v>
      </c>
      <c r="G1606" s="7" t="n">
        <v>0</v>
      </c>
    </row>
    <row r="1607" customFormat="false" ht="15" hidden="false" customHeight="false" outlineLevel="0" collapsed="false">
      <c r="A1607" s="7" t="s">
        <v>21</v>
      </c>
      <c r="B1607" s="7" t="s">
        <v>475</v>
      </c>
      <c r="C1607" s="7" t="s">
        <v>1364</v>
      </c>
      <c r="D1607" s="7" t="n">
        <v>1</v>
      </c>
      <c r="E1607" s="7" t="n">
        <v>39.77</v>
      </c>
      <c r="F1607" s="7" t="n">
        <v>0</v>
      </c>
      <c r="G1607" s="7" t="n">
        <v>0</v>
      </c>
    </row>
    <row r="1608" customFormat="false" ht="15" hidden="false" customHeight="false" outlineLevel="0" collapsed="false">
      <c r="A1608" s="7" t="s">
        <v>21</v>
      </c>
      <c r="B1608" s="7" t="s">
        <v>475</v>
      </c>
      <c r="C1608" s="7" t="s">
        <v>1364</v>
      </c>
      <c r="D1608" s="7" t="n">
        <v>-3</v>
      </c>
      <c r="E1608" s="7" t="n">
        <v>-101.88</v>
      </c>
      <c r="F1608" s="7" t="n">
        <v>0</v>
      </c>
      <c r="G1608" s="7" t="n">
        <v>0</v>
      </c>
    </row>
    <row r="1609" customFormat="false" ht="15" hidden="false" customHeight="false" outlineLevel="0" collapsed="false">
      <c r="A1609" s="7" t="s">
        <v>21</v>
      </c>
      <c r="B1609" s="7" t="s">
        <v>623</v>
      </c>
      <c r="C1609" s="7" t="s">
        <v>1365</v>
      </c>
      <c r="D1609" s="7" t="n">
        <v>1</v>
      </c>
      <c r="E1609" s="7" t="n">
        <v>39.33</v>
      </c>
      <c r="F1609" s="7" t="n">
        <v>0</v>
      </c>
      <c r="G1609" s="7" t="n">
        <v>0</v>
      </c>
    </row>
    <row r="1610" customFormat="false" ht="15" hidden="false" customHeight="false" outlineLevel="0" collapsed="false">
      <c r="A1610" s="7" t="s">
        <v>21</v>
      </c>
      <c r="B1610" s="7" t="s">
        <v>494</v>
      </c>
      <c r="C1610" s="7" t="s">
        <v>1364</v>
      </c>
      <c r="D1610" s="7" t="n">
        <v>-2</v>
      </c>
      <c r="E1610" s="7" t="n">
        <v>-86.62</v>
      </c>
      <c r="F1610" s="7" t="n">
        <v>0</v>
      </c>
      <c r="G1610" s="7" t="n">
        <v>0</v>
      </c>
    </row>
    <row r="1611" customFormat="false" ht="15" hidden="false" customHeight="false" outlineLevel="0" collapsed="false">
      <c r="A1611" s="7" t="s">
        <v>21</v>
      </c>
      <c r="B1611" s="7" t="s">
        <v>494</v>
      </c>
      <c r="C1611" s="7" t="s">
        <v>1364</v>
      </c>
      <c r="D1611" s="7" t="n">
        <v>7</v>
      </c>
      <c r="E1611" s="7" t="n">
        <v>255.64</v>
      </c>
      <c r="F1611" s="7" t="n">
        <v>0</v>
      </c>
      <c r="G1611" s="7" t="n">
        <v>0</v>
      </c>
    </row>
    <row r="1612" customFormat="false" ht="15" hidden="false" customHeight="false" outlineLevel="0" collapsed="false">
      <c r="A1612" s="7" t="s">
        <v>21</v>
      </c>
      <c r="B1612" s="7" t="s">
        <v>494</v>
      </c>
      <c r="C1612" s="7" t="s">
        <v>1364</v>
      </c>
      <c r="D1612" s="7" t="n">
        <v>1</v>
      </c>
      <c r="E1612" s="7" t="n">
        <v>39.33</v>
      </c>
      <c r="F1612" s="7" t="n">
        <v>0</v>
      </c>
      <c r="G1612" s="7" t="n">
        <v>0</v>
      </c>
    </row>
    <row r="1613" customFormat="false" ht="15" hidden="false" customHeight="false" outlineLevel="0" collapsed="false">
      <c r="A1613" s="7" t="s">
        <v>21</v>
      </c>
      <c r="B1613" s="7" t="s">
        <v>494</v>
      </c>
      <c r="C1613" s="7" t="s">
        <v>1364</v>
      </c>
      <c r="D1613" s="7" t="n">
        <v>1</v>
      </c>
      <c r="E1613" s="7" t="n">
        <v>39.33</v>
      </c>
      <c r="F1613" s="7" t="n">
        <v>0</v>
      </c>
      <c r="G1613" s="7" t="n">
        <v>0</v>
      </c>
    </row>
    <row r="1614" customFormat="false" ht="15" hidden="false" customHeight="false" outlineLevel="0" collapsed="false">
      <c r="A1614" s="7" t="s">
        <v>21</v>
      </c>
      <c r="B1614" s="7" t="s">
        <v>494</v>
      </c>
      <c r="C1614" s="7" t="s">
        <v>1364</v>
      </c>
      <c r="D1614" s="7" t="n">
        <v>1</v>
      </c>
      <c r="E1614" s="7" t="n">
        <v>42.14</v>
      </c>
      <c r="F1614" s="7" t="n">
        <v>0</v>
      </c>
      <c r="G1614" s="7" t="n">
        <v>0</v>
      </c>
    </row>
    <row r="1615" customFormat="false" ht="15" hidden="false" customHeight="false" outlineLevel="0" collapsed="false">
      <c r="A1615" s="7" t="s">
        <v>21</v>
      </c>
      <c r="B1615" s="7" t="s">
        <v>479</v>
      </c>
      <c r="C1615" s="7" t="s">
        <v>1365</v>
      </c>
      <c r="D1615" s="7" t="n">
        <v>4</v>
      </c>
      <c r="E1615" s="7" t="n">
        <v>157.32</v>
      </c>
      <c r="F1615" s="7" t="n">
        <v>0</v>
      </c>
      <c r="G1615" s="7" t="n">
        <v>0</v>
      </c>
    </row>
    <row r="1616" customFormat="false" ht="15" hidden="false" customHeight="false" outlineLevel="0" collapsed="false">
      <c r="A1616" s="7" t="s">
        <v>21</v>
      </c>
      <c r="B1616" s="7" t="s">
        <v>479</v>
      </c>
      <c r="C1616" s="7" t="s">
        <v>1365</v>
      </c>
      <c r="D1616" s="7" t="n">
        <v>3</v>
      </c>
      <c r="E1616" s="7" t="n">
        <v>109.56</v>
      </c>
      <c r="F1616" s="7" t="n">
        <v>0</v>
      </c>
      <c r="G1616" s="7" t="n">
        <v>0</v>
      </c>
    </row>
    <row r="1617" customFormat="false" ht="15" hidden="false" customHeight="false" outlineLevel="0" collapsed="false">
      <c r="A1617" s="7" t="s">
        <v>21</v>
      </c>
      <c r="B1617" s="7" t="s">
        <v>479</v>
      </c>
      <c r="C1617" s="7" t="s">
        <v>1365</v>
      </c>
      <c r="D1617" s="7" t="n">
        <v>2</v>
      </c>
      <c r="E1617" s="7" t="n">
        <v>84.27</v>
      </c>
      <c r="F1617" s="7" t="n">
        <v>0</v>
      </c>
      <c r="G1617" s="7" t="n">
        <v>0</v>
      </c>
    </row>
    <row r="1618" customFormat="false" ht="15" hidden="false" customHeight="false" outlineLevel="0" collapsed="false">
      <c r="A1618" s="7" t="s">
        <v>21</v>
      </c>
      <c r="B1618" s="7" t="s">
        <v>476</v>
      </c>
      <c r="C1618" s="7" t="s">
        <v>1364</v>
      </c>
      <c r="D1618" s="7" t="n">
        <v>1</v>
      </c>
      <c r="E1618" s="7" t="n">
        <v>39.77</v>
      </c>
      <c r="F1618" s="7" t="n">
        <v>0</v>
      </c>
      <c r="G1618" s="7" t="n">
        <v>0</v>
      </c>
    </row>
    <row r="1619" customFormat="false" ht="15" hidden="false" customHeight="false" outlineLevel="0" collapsed="false">
      <c r="A1619" s="7" t="s">
        <v>21</v>
      </c>
      <c r="B1619" s="7" t="s">
        <v>476</v>
      </c>
      <c r="C1619" s="7" t="s">
        <v>1364</v>
      </c>
      <c r="D1619" s="7" t="n">
        <v>2</v>
      </c>
      <c r="E1619" s="7" t="n">
        <v>78.66</v>
      </c>
      <c r="F1619" s="7" t="n">
        <v>0</v>
      </c>
      <c r="G1619" s="7" t="n">
        <v>0</v>
      </c>
    </row>
    <row r="1620" customFormat="false" ht="15" hidden="false" customHeight="false" outlineLevel="0" collapsed="false">
      <c r="A1620" s="7" t="s">
        <v>21</v>
      </c>
      <c r="B1620" s="7" t="s">
        <v>476</v>
      </c>
      <c r="C1620" s="7" t="s">
        <v>1364</v>
      </c>
      <c r="D1620" s="7" t="n">
        <v>4</v>
      </c>
      <c r="E1620" s="7" t="n">
        <v>170.44</v>
      </c>
      <c r="F1620" s="7" t="n">
        <v>0</v>
      </c>
      <c r="G1620" s="7" t="n">
        <v>0</v>
      </c>
    </row>
    <row r="1621" customFormat="false" ht="15" hidden="false" customHeight="false" outlineLevel="0" collapsed="false">
      <c r="A1621" s="7" t="s">
        <v>21</v>
      </c>
      <c r="B1621" s="7" t="s">
        <v>476</v>
      </c>
      <c r="C1621" s="7" t="s">
        <v>1364</v>
      </c>
      <c r="D1621" s="7" t="n">
        <v>1</v>
      </c>
      <c r="E1621" s="7" t="n">
        <v>36.52</v>
      </c>
      <c r="F1621" s="7" t="n">
        <v>0</v>
      </c>
      <c r="G1621" s="7" t="n">
        <v>0</v>
      </c>
    </row>
    <row r="1622" customFormat="false" ht="15" hidden="false" customHeight="false" outlineLevel="0" collapsed="false">
      <c r="A1622" s="7" t="s">
        <v>21</v>
      </c>
      <c r="B1622" s="7" t="s">
        <v>476</v>
      </c>
      <c r="C1622" s="7" t="s">
        <v>1364</v>
      </c>
      <c r="D1622" s="7" t="n">
        <v>1</v>
      </c>
      <c r="E1622" s="7" t="n">
        <v>36.93</v>
      </c>
      <c r="F1622" s="7" t="n">
        <v>0</v>
      </c>
      <c r="G1622" s="7" t="n">
        <v>0</v>
      </c>
    </row>
    <row r="1623" customFormat="false" ht="15" hidden="false" customHeight="false" outlineLevel="0" collapsed="false">
      <c r="A1623" s="7" t="s">
        <v>21</v>
      </c>
      <c r="B1623" s="7" t="s">
        <v>605</v>
      </c>
      <c r="C1623" s="7" t="s">
        <v>1365</v>
      </c>
      <c r="D1623" s="7" t="n">
        <v>2</v>
      </c>
      <c r="E1623" s="7" t="n">
        <v>78.66</v>
      </c>
      <c r="F1623" s="7" t="n">
        <v>0</v>
      </c>
      <c r="G1623" s="7" t="n">
        <v>0</v>
      </c>
    </row>
    <row r="1624" customFormat="false" ht="15" hidden="false" customHeight="false" outlineLevel="0" collapsed="false">
      <c r="A1624" s="7" t="s">
        <v>21</v>
      </c>
      <c r="B1624" s="7" t="s">
        <v>619</v>
      </c>
      <c r="C1624" s="7" t="s">
        <v>1365</v>
      </c>
      <c r="D1624" s="7" t="n">
        <v>-4</v>
      </c>
      <c r="E1624" s="7" t="n">
        <v>-173.24</v>
      </c>
      <c r="F1624" s="7" t="n">
        <v>0</v>
      </c>
      <c r="G1624" s="7" t="n">
        <v>0</v>
      </c>
    </row>
    <row r="1625" customFormat="false" ht="15" hidden="false" customHeight="false" outlineLevel="0" collapsed="false">
      <c r="A1625" s="7" t="s">
        <v>21</v>
      </c>
      <c r="B1625" s="7" t="s">
        <v>619</v>
      </c>
      <c r="C1625" s="7" t="s">
        <v>1365</v>
      </c>
      <c r="D1625" s="7" t="n">
        <v>3</v>
      </c>
      <c r="E1625" s="7" t="n">
        <v>109.56</v>
      </c>
      <c r="F1625" s="7" t="n">
        <v>0</v>
      </c>
      <c r="G1625" s="7" t="n">
        <v>0</v>
      </c>
    </row>
    <row r="1626" customFormat="false" ht="15" hidden="false" customHeight="false" outlineLevel="0" collapsed="false">
      <c r="A1626" s="7" t="s">
        <v>21</v>
      </c>
      <c r="B1626" s="7" t="s">
        <v>619</v>
      </c>
      <c r="C1626" s="7" t="s">
        <v>1365</v>
      </c>
      <c r="D1626" s="7" t="n">
        <v>3</v>
      </c>
      <c r="E1626" s="7" t="n">
        <v>117.99</v>
      </c>
      <c r="F1626" s="7" t="n">
        <v>0</v>
      </c>
      <c r="G1626" s="7" t="n">
        <v>0</v>
      </c>
    </row>
    <row r="1627" customFormat="false" ht="15" hidden="false" customHeight="false" outlineLevel="0" collapsed="false">
      <c r="A1627" s="7" t="s">
        <v>21</v>
      </c>
      <c r="B1627" s="7" t="s">
        <v>622</v>
      </c>
      <c r="C1627" s="7" t="s">
        <v>1365</v>
      </c>
      <c r="D1627" s="7" t="n">
        <v>1</v>
      </c>
      <c r="E1627" s="7" t="n">
        <v>39.33</v>
      </c>
      <c r="F1627" s="7" t="n">
        <v>0</v>
      </c>
      <c r="G1627" s="7" t="n">
        <v>0</v>
      </c>
    </row>
    <row r="1628" customFormat="false" ht="15" hidden="false" customHeight="false" outlineLevel="0" collapsed="false">
      <c r="A1628" s="7" t="s">
        <v>21</v>
      </c>
      <c r="B1628" s="7" t="s">
        <v>622</v>
      </c>
      <c r="C1628" s="7" t="s">
        <v>1365</v>
      </c>
      <c r="D1628" s="7" t="n">
        <v>-2</v>
      </c>
      <c r="E1628" s="7" t="n">
        <v>-69.38</v>
      </c>
      <c r="F1628" s="7" t="n">
        <v>0</v>
      </c>
      <c r="G1628" s="7" t="n">
        <v>0</v>
      </c>
    </row>
    <row r="1629" customFormat="false" ht="15" hidden="false" customHeight="false" outlineLevel="0" collapsed="false">
      <c r="A1629" s="7" t="s">
        <v>21</v>
      </c>
      <c r="B1629" s="7" t="s">
        <v>622</v>
      </c>
      <c r="C1629" s="7" t="s">
        <v>1365</v>
      </c>
      <c r="D1629" s="7" t="n">
        <v>2</v>
      </c>
      <c r="E1629" s="7" t="n">
        <v>73.04</v>
      </c>
      <c r="F1629" s="7" t="n">
        <v>0</v>
      </c>
      <c r="G1629" s="7" t="n">
        <v>0</v>
      </c>
    </row>
    <row r="1630" customFormat="false" ht="15" hidden="false" customHeight="false" outlineLevel="0" collapsed="false">
      <c r="A1630" s="7" t="s">
        <v>21</v>
      </c>
      <c r="B1630" s="7" t="s">
        <v>529</v>
      </c>
      <c r="C1630" s="7" t="s">
        <v>1364</v>
      </c>
      <c r="D1630" s="7" t="n">
        <v>-5</v>
      </c>
      <c r="E1630" s="7" t="n">
        <v>-182.6</v>
      </c>
      <c r="F1630" s="7" t="n">
        <v>0</v>
      </c>
      <c r="G1630" s="7" t="n">
        <v>0</v>
      </c>
    </row>
    <row r="1631" customFormat="false" ht="15" hidden="false" customHeight="false" outlineLevel="0" collapsed="false">
      <c r="A1631" s="7" t="s">
        <v>21</v>
      </c>
      <c r="B1631" s="7" t="s">
        <v>610</v>
      </c>
      <c r="C1631" s="7" t="s">
        <v>1365</v>
      </c>
      <c r="D1631" s="7" t="n">
        <v>-2</v>
      </c>
      <c r="E1631" s="7" t="n">
        <v>-73.04</v>
      </c>
      <c r="F1631" s="7" t="n">
        <v>0</v>
      </c>
      <c r="G1631" s="7" t="n">
        <v>0</v>
      </c>
    </row>
    <row r="1632" customFormat="false" ht="15" hidden="false" customHeight="false" outlineLevel="0" collapsed="false">
      <c r="A1632" s="7" t="s">
        <v>21</v>
      </c>
      <c r="B1632" s="7" t="s">
        <v>94</v>
      </c>
      <c r="C1632" s="7" t="s">
        <v>1366</v>
      </c>
      <c r="D1632" s="7" t="n">
        <v>3</v>
      </c>
      <c r="E1632" s="7" t="n">
        <v>262.59</v>
      </c>
      <c r="F1632" s="7" t="n">
        <v>0</v>
      </c>
      <c r="G1632" s="7" t="n">
        <v>0</v>
      </c>
    </row>
    <row r="1633" customFormat="false" ht="15" hidden="false" customHeight="false" outlineLevel="0" collapsed="false">
      <c r="A1633" s="7" t="s">
        <v>21</v>
      </c>
      <c r="B1633" s="7" t="s">
        <v>94</v>
      </c>
      <c r="C1633" s="7" t="s">
        <v>1366</v>
      </c>
      <c r="D1633" s="7" t="n">
        <v>3</v>
      </c>
      <c r="E1633" s="7" t="n">
        <v>291.78</v>
      </c>
      <c r="F1633" s="7" t="n">
        <v>0</v>
      </c>
      <c r="G1633" s="7" t="n">
        <v>0</v>
      </c>
    </row>
    <row r="1634" customFormat="false" ht="15" hidden="false" customHeight="false" outlineLevel="0" collapsed="false">
      <c r="A1634" s="7" t="s">
        <v>21</v>
      </c>
      <c r="B1634" s="7" t="s">
        <v>94</v>
      </c>
      <c r="C1634" s="7" t="s">
        <v>1366</v>
      </c>
      <c r="D1634" s="7" t="n">
        <v>875</v>
      </c>
      <c r="E1634" s="7" t="n">
        <v>80622.5</v>
      </c>
      <c r="F1634" s="7" t="n">
        <v>0</v>
      </c>
      <c r="G1634" s="7" t="n">
        <v>0</v>
      </c>
    </row>
    <row r="1635" customFormat="false" ht="15" hidden="false" customHeight="false" outlineLevel="0" collapsed="false">
      <c r="A1635" s="7" t="s">
        <v>21</v>
      </c>
      <c r="B1635" s="7" t="s">
        <v>94</v>
      </c>
      <c r="C1635" s="7" t="s">
        <v>1366</v>
      </c>
      <c r="D1635" s="7" t="n">
        <v>11</v>
      </c>
      <c r="E1635" s="7" t="n">
        <v>1126.18</v>
      </c>
      <c r="F1635" s="7" t="n">
        <v>0</v>
      </c>
      <c r="G1635" s="7" t="n">
        <v>0</v>
      </c>
    </row>
    <row r="1636" customFormat="false" ht="15" hidden="false" customHeight="false" outlineLevel="0" collapsed="false">
      <c r="A1636" s="7" t="s">
        <v>21</v>
      </c>
      <c r="B1636" s="7" t="s">
        <v>92</v>
      </c>
      <c r="C1636" s="7" t="s">
        <v>1366</v>
      </c>
      <c r="D1636" s="7" t="n">
        <v>3</v>
      </c>
      <c r="E1636" s="7" t="n">
        <v>291.78</v>
      </c>
      <c r="F1636" s="7" t="n">
        <v>0</v>
      </c>
      <c r="G1636" s="7" t="n">
        <v>0</v>
      </c>
    </row>
    <row r="1637" customFormat="false" ht="15" hidden="false" customHeight="false" outlineLevel="0" collapsed="false">
      <c r="A1637" s="7" t="s">
        <v>21</v>
      </c>
      <c r="B1637" s="7" t="s">
        <v>92</v>
      </c>
      <c r="C1637" s="7" t="s">
        <v>1366</v>
      </c>
      <c r="D1637" s="7" t="n">
        <v>-2</v>
      </c>
      <c r="E1637" s="7" t="n">
        <v>-175.06</v>
      </c>
      <c r="F1637" s="7" t="n">
        <v>0</v>
      </c>
      <c r="G1637" s="7" t="n">
        <v>0</v>
      </c>
    </row>
    <row r="1638" customFormat="false" ht="15" hidden="false" customHeight="false" outlineLevel="0" collapsed="false">
      <c r="A1638" s="7" t="s">
        <v>21</v>
      </c>
      <c r="B1638" s="7" t="s">
        <v>92</v>
      </c>
      <c r="C1638" s="7" t="s">
        <v>1366</v>
      </c>
      <c r="D1638" s="7" t="n">
        <v>15</v>
      </c>
      <c r="E1638" s="7" t="n">
        <v>1535.7</v>
      </c>
      <c r="F1638" s="7" t="n">
        <v>0</v>
      </c>
      <c r="G1638" s="7" t="n">
        <v>0</v>
      </c>
    </row>
    <row r="1639" customFormat="false" ht="15" hidden="false" customHeight="false" outlineLevel="0" collapsed="false">
      <c r="A1639" s="7" t="s">
        <v>21</v>
      </c>
      <c r="B1639" s="7" t="s">
        <v>92</v>
      </c>
      <c r="C1639" s="7" t="s">
        <v>1366</v>
      </c>
      <c r="D1639" s="7" t="n">
        <v>893</v>
      </c>
      <c r="E1639" s="7" t="n">
        <v>82281.02</v>
      </c>
      <c r="F1639" s="7" t="n">
        <v>0</v>
      </c>
      <c r="G1639" s="7" t="n">
        <v>0</v>
      </c>
    </row>
    <row r="1640" customFormat="false" ht="15" hidden="false" customHeight="false" outlineLevel="0" collapsed="false">
      <c r="A1640" s="7" t="s">
        <v>21</v>
      </c>
      <c r="B1640" s="7" t="s">
        <v>91</v>
      </c>
      <c r="C1640" s="7" t="s">
        <v>1366</v>
      </c>
      <c r="D1640" s="7" t="n">
        <v>14</v>
      </c>
      <c r="E1640" s="7" t="n">
        <v>1433.32</v>
      </c>
      <c r="F1640" s="7" t="n">
        <v>0</v>
      </c>
      <c r="G1640" s="7" t="n">
        <v>0</v>
      </c>
    </row>
    <row r="1641" customFormat="false" ht="15" hidden="false" customHeight="false" outlineLevel="0" collapsed="false">
      <c r="A1641" s="7" t="s">
        <v>21</v>
      </c>
      <c r="B1641" s="7" t="s">
        <v>91</v>
      </c>
      <c r="C1641" s="7" t="s">
        <v>1366</v>
      </c>
      <c r="D1641" s="7" t="n">
        <v>-3</v>
      </c>
      <c r="E1641" s="7" t="n">
        <v>-262.59</v>
      </c>
      <c r="F1641" s="7" t="n">
        <v>0</v>
      </c>
      <c r="G1641" s="7" t="n">
        <v>0</v>
      </c>
    </row>
    <row r="1642" customFormat="false" ht="15" hidden="false" customHeight="false" outlineLevel="0" collapsed="false">
      <c r="A1642" s="7" t="s">
        <v>21</v>
      </c>
      <c r="B1642" s="7" t="s">
        <v>91</v>
      </c>
      <c r="C1642" s="7" t="s">
        <v>1366</v>
      </c>
      <c r="D1642" s="7" t="n">
        <v>912</v>
      </c>
      <c r="E1642" s="7" t="n">
        <v>84031.68</v>
      </c>
      <c r="F1642" s="7" t="n">
        <v>0</v>
      </c>
      <c r="G1642" s="7" t="n">
        <v>0</v>
      </c>
    </row>
    <row r="1643" customFormat="false" ht="15" hidden="false" customHeight="false" outlineLevel="0" collapsed="false">
      <c r="A1643" s="7" t="s">
        <v>21</v>
      </c>
      <c r="B1643" s="7" t="s">
        <v>97</v>
      </c>
      <c r="C1643" s="7" t="s">
        <v>1367</v>
      </c>
      <c r="D1643" s="7" t="n">
        <v>12</v>
      </c>
      <c r="E1643" s="7" t="n">
        <v>1228.56</v>
      </c>
      <c r="F1643" s="7" t="n">
        <v>0</v>
      </c>
      <c r="G1643" s="7" t="n">
        <v>0</v>
      </c>
    </row>
    <row r="1644" customFormat="false" ht="15" hidden="false" customHeight="false" outlineLevel="0" collapsed="false">
      <c r="A1644" s="7" t="s">
        <v>21</v>
      </c>
      <c r="B1644" s="7" t="s">
        <v>97</v>
      </c>
      <c r="C1644" s="7" t="s">
        <v>1367</v>
      </c>
      <c r="D1644" s="7" t="n">
        <v>-12</v>
      </c>
      <c r="E1644" s="7" t="n">
        <v>-1050.36</v>
      </c>
      <c r="F1644" s="7" t="n">
        <v>0</v>
      </c>
      <c r="G1644" s="7" t="n">
        <v>0</v>
      </c>
    </row>
    <row r="1645" customFormat="false" ht="15" hidden="false" customHeight="false" outlineLevel="0" collapsed="false">
      <c r="A1645" s="7" t="s">
        <v>21</v>
      </c>
      <c r="B1645" s="7" t="s">
        <v>97</v>
      </c>
      <c r="C1645" s="7" t="s">
        <v>1367</v>
      </c>
      <c r="D1645" s="7" t="n">
        <v>852</v>
      </c>
      <c r="E1645" s="7" t="n">
        <v>78503.28</v>
      </c>
      <c r="F1645" s="7" t="n">
        <v>0</v>
      </c>
      <c r="G1645" s="7" t="n">
        <v>0</v>
      </c>
    </row>
    <row r="1646" customFormat="false" ht="15" hidden="false" customHeight="false" outlineLevel="0" collapsed="false">
      <c r="A1646" s="7" t="s">
        <v>21</v>
      </c>
      <c r="B1646" s="7" t="s">
        <v>93</v>
      </c>
      <c r="C1646" s="7" t="s">
        <v>1367</v>
      </c>
      <c r="D1646" s="7" t="n">
        <v>6</v>
      </c>
      <c r="E1646" s="7" t="n">
        <v>525.18</v>
      </c>
      <c r="F1646" s="7" t="n">
        <v>0</v>
      </c>
      <c r="G1646" s="7" t="n">
        <v>0</v>
      </c>
    </row>
    <row r="1647" customFormat="false" ht="15" hidden="false" customHeight="false" outlineLevel="0" collapsed="false">
      <c r="A1647" s="7" t="s">
        <v>21</v>
      </c>
      <c r="B1647" s="7" t="s">
        <v>93</v>
      </c>
      <c r="C1647" s="7" t="s">
        <v>1367</v>
      </c>
      <c r="D1647" s="7" t="n">
        <v>26</v>
      </c>
      <c r="E1647" s="7" t="n">
        <v>2661.88</v>
      </c>
      <c r="F1647" s="7" t="n">
        <v>0</v>
      </c>
      <c r="G1647" s="7" t="n">
        <v>0</v>
      </c>
    </row>
    <row r="1648" customFormat="false" ht="15" hidden="false" customHeight="false" outlineLevel="0" collapsed="false">
      <c r="A1648" s="7" t="s">
        <v>21</v>
      </c>
      <c r="B1648" s="7" t="s">
        <v>93</v>
      </c>
      <c r="C1648" s="7" t="s">
        <v>1367</v>
      </c>
      <c r="D1648" s="7" t="n">
        <v>1</v>
      </c>
      <c r="E1648" s="7" t="n">
        <v>97.26</v>
      </c>
      <c r="F1648" s="7" t="n">
        <v>0</v>
      </c>
      <c r="G1648" s="7" t="n">
        <v>0</v>
      </c>
    </row>
    <row r="1649" customFormat="false" ht="15" hidden="false" customHeight="false" outlineLevel="0" collapsed="false">
      <c r="A1649" s="7" t="s">
        <v>21</v>
      </c>
      <c r="B1649" s="7" t="s">
        <v>93</v>
      </c>
      <c r="C1649" s="7" t="s">
        <v>1367</v>
      </c>
      <c r="D1649" s="7" t="n">
        <v>859</v>
      </c>
      <c r="E1649" s="7" t="n">
        <v>79148.26</v>
      </c>
      <c r="F1649" s="7" t="n">
        <v>0</v>
      </c>
      <c r="G1649" s="7" t="n">
        <v>0</v>
      </c>
    </row>
    <row r="1650" customFormat="false" ht="15" hidden="false" customHeight="false" outlineLevel="0" collapsed="false">
      <c r="A1650" s="7" t="s">
        <v>21</v>
      </c>
      <c r="B1650" s="7" t="s">
        <v>90</v>
      </c>
      <c r="C1650" s="7" t="s">
        <v>1367</v>
      </c>
      <c r="D1650" s="7" t="n">
        <v>921</v>
      </c>
      <c r="E1650" s="7" t="n">
        <v>84860.94</v>
      </c>
      <c r="F1650" s="7" t="n">
        <v>0</v>
      </c>
      <c r="G1650" s="7" t="n">
        <v>0</v>
      </c>
    </row>
    <row r="1651" customFormat="false" ht="15" hidden="false" customHeight="false" outlineLevel="0" collapsed="false">
      <c r="A1651" s="7" t="s">
        <v>21</v>
      </c>
      <c r="B1651" s="7" t="s">
        <v>90</v>
      </c>
      <c r="C1651" s="7" t="s">
        <v>1367</v>
      </c>
      <c r="D1651" s="7" t="n">
        <v>8</v>
      </c>
      <c r="E1651" s="7" t="n">
        <v>700.24</v>
      </c>
      <c r="F1651" s="7" t="n">
        <v>0</v>
      </c>
      <c r="G1651" s="7" t="n">
        <v>0</v>
      </c>
    </row>
    <row r="1652" customFormat="false" ht="15" hidden="false" customHeight="false" outlineLevel="0" collapsed="false">
      <c r="A1652" s="7" t="s">
        <v>21</v>
      </c>
      <c r="B1652" s="7" t="s">
        <v>90</v>
      </c>
      <c r="C1652" s="7" t="s">
        <v>1367</v>
      </c>
      <c r="D1652" s="7" t="n">
        <v>31</v>
      </c>
      <c r="E1652" s="7" t="n">
        <v>3173.78</v>
      </c>
      <c r="F1652" s="7" t="n">
        <v>0</v>
      </c>
      <c r="G1652" s="7" t="n">
        <v>0</v>
      </c>
    </row>
    <row r="1653" customFormat="false" ht="15" hidden="false" customHeight="false" outlineLevel="0" collapsed="false">
      <c r="A1653" s="7" t="s">
        <v>21</v>
      </c>
      <c r="B1653" s="7" t="s">
        <v>95</v>
      </c>
      <c r="C1653" s="7" t="s">
        <v>1368</v>
      </c>
      <c r="D1653" s="7" t="n">
        <v>12</v>
      </c>
      <c r="E1653" s="7" t="n">
        <v>1228.56</v>
      </c>
      <c r="F1653" s="7" t="n">
        <v>0</v>
      </c>
      <c r="G1653" s="7" t="n">
        <v>0</v>
      </c>
    </row>
    <row r="1654" customFormat="false" ht="15" hidden="false" customHeight="false" outlineLevel="0" collapsed="false">
      <c r="A1654" s="7" t="s">
        <v>21</v>
      </c>
      <c r="B1654" s="7" t="s">
        <v>95</v>
      </c>
      <c r="C1654" s="7" t="s">
        <v>1368</v>
      </c>
      <c r="D1654" s="7" t="n">
        <v>857</v>
      </c>
      <c r="E1654" s="7" t="n">
        <v>78963.98</v>
      </c>
      <c r="F1654" s="7" t="n">
        <v>0</v>
      </c>
      <c r="G1654" s="7" t="n">
        <v>0</v>
      </c>
    </row>
    <row r="1655" customFormat="false" ht="15" hidden="false" customHeight="false" outlineLevel="0" collapsed="false">
      <c r="A1655" s="7" t="s">
        <v>21</v>
      </c>
      <c r="B1655" s="7" t="s">
        <v>95</v>
      </c>
      <c r="C1655" s="7" t="s">
        <v>1368</v>
      </c>
      <c r="D1655" s="7" t="n">
        <v>3</v>
      </c>
      <c r="E1655" s="7" t="n">
        <v>291.78</v>
      </c>
      <c r="F1655" s="7" t="n">
        <v>0</v>
      </c>
      <c r="G1655" s="7" t="n">
        <v>0</v>
      </c>
    </row>
    <row r="1656" customFormat="false" ht="15" hidden="false" customHeight="false" outlineLevel="0" collapsed="false">
      <c r="A1656" s="7" t="s">
        <v>21</v>
      </c>
      <c r="B1656" s="7" t="s">
        <v>89</v>
      </c>
      <c r="C1656" s="7" t="s">
        <v>1368</v>
      </c>
      <c r="D1656" s="7" t="n">
        <v>3</v>
      </c>
      <c r="E1656" s="7" t="n">
        <v>291.78</v>
      </c>
      <c r="F1656" s="7" t="n">
        <v>0</v>
      </c>
      <c r="G1656" s="7" t="n">
        <v>0</v>
      </c>
    </row>
    <row r="1657" customFormat="false" ht="15" hidden="false" customHeight="false" outlineLevel="0" collapsed="false">
      <c r="A1657" s="7" t="s">
        <v>21</v>
      </c>
      <c r="B1657" s="7" t="s">
        <v>89</v>
      </c>
      <c r="C1657" s="7" t="s">
        <v>1368</v>
      </c>
      <c r="D1657" s="7" t="n">
        <v>12</v>
      </c>
      <c r="E1657" s="7" t="n">
        <v>1050.36</v>
      </c>
      <c r="F1657" s="7" t="n">
        <v>0</v>
      </c>
      <c r="G1657" s="7" t="n">
        <v>0</v>
      </c>
    </row>
    <row r="1658" customFormat="false" ht="15" hidden="false" customHeight="false" outlineLevel="0" collapsed="false">
      <c r="A1658" s="7" t="s">
        <v>21</v>
      </c>
      <c r="B1658" s="7" t="s">
        <v>89</v>
      </c>
      <c r="C1658" s="7" t="s">
        <v>1368</v>
      </c>
      <c r="D1658" s="7" t="n">
        <v>27</v>
      </c>
      <c r="E1658" s="7" t="n">
        <v>2764.26</v>
      </c>
      <c r="F1658" s="7" t="n">
        <v>0</v>
      </c>
      <c r="G1658" s="7" t="n">
        <v>0</v>
      </c>
    </row>
    <row r="1659" customFormat="false" ht="15" hidden="false" customHeight="false" outlineLevel="0" collapsed="false">
      <c r="A1659" s="7" t="s">
        <v>21</v>
      </c>
      <c r="B1659" s="7" t="s">
        <v>89</v>
      </c>
      <c r="C1659" s="7" t="s">
        <v>1368</v>
      </c>
      <c r="D1659" s="7" t="n">
        <v>930</v>
      </c>
      <c r="E1659" s="7" t="n">
        <v>85690.2</v>
      </c>
      <c r="F1659" s="7" t="n">
        <v>0</v>
      </c>
      <c r="G1659" s="7" t="n">
        <v>0</v>
      </c>
    </row>
    <row r="1660" customFormat="false" ht="15" hidden="false" customHeight="false" outlineLevel="0" collapsed="false">
      <c r="A1660" s="7" t="s">
        <v>21</v>
      </c>
      <c r="B1660" s="7" t="s">
        <v>87</v>
      </c>
      <c r="C1660" s="7" t="s">
        <v>1368</v>
      </c>
      <c r="D1660" s="7" t="n">
        <v>3</v>
      </c>
      <c r="E1660" s="7" t="n">
        <v>262.59</v>
      </c>
      <c r="F1660" s="7" t="n">
        <v>0</v>
      </c>
      <c r="G1660" s="7" t="n">
        <v>0</v>
      </c>
    </row>
    <row r="1661" customFormat="false" ht="15" hidden="false" customHeight="false" outlineLevel="0" collapsed="false">
      <c r="A1661" s="7" t="s">
        <v>21</v>
      </c>
      <c r="B1661" s="7" t="s">
        <v>87</v>
      </c>
      <c r="C1661" s="7" t="s">
        <v>1368</v>
      </c>
      <c r="D1661" s="7" t="n">
        <v>996</v>
      </c>
      <c r="E1661" s="7" t="n">
        <v>91771.44</v>
      </c>
      <c r="F1661" s="7" t="n">
        <v>0</v>
      </c>
      <c r="G1661" s="7" t="n">
        <v>0</v>
      </c>
    </row>
    <row r="1662" customFormat="false" ht="15" hidden="false" customHeight="false" outlineLevel="0" collapsed="false">
      <c r="A1662" s="7" t="s">
        <v>21</v>
      </c>
      <c r="B1662" s="7" t="s">
        <v>613</v>
      </c>
      <c r="C1662" s="7" t="s">
        <v>1369</v>
      </c>
      <c r="D1662" s="7" t="n">
        <v>-1</v>
      </c>
      <c r="E1662" s="7" t="n">
        <v>-68.16</v>
      </c>
      <c r="F1662" s="7" t="n">
        <v>0</v>
      </c>
      <c r="G1662" s="7" t="n">
        <v>0</v>
      </c>
    </row>
    <row r="1663" customFormat="false" ht="15" hidden="false" customHeight="false" outlineLevel="0" collapsed="false">
      <c r="A1663" s="7" t="s">
        <v>21</v>
      </c>
      <c r="B1663" s="7" t="s">
        <v>606</v>
      </c>
      <c r="C1663" s="7" t="s">
        <v>1370</v>
      </c>
      <c r="D1663" s="7" t="n">
        <v>2</v>
      </c>
      <c r="E1663" s="7" t="n">
        <v>75.54</v>
      </c>
      <c r="F1663" s="7" t="n">
        <v>0</v>
      </c>
      <c r="G1663" s="7" t="n">
        <v>0</v>
      </c>
    </row>
    <row r="1664" customFormat="false" ht="15" hidden="false" customHeight="false" outlineLevel="0" collapsed="false">
      <c r="A1664" s="7" t="s">
        <v>21</v>
      </c>
      <c r="B1664" s="7" t="s">
        <v>170</v>
      </c>
      <c r="C1664" s="7" t="s">
        <v>1371</v>
      </c>
      <c r="D1664" s="7" t="n">
        <v>1</v>
      </c>
      <c r="E1664" s="7" t="n">
        <v>40.99</v>
      </c>
      <c r="F1664" s="7" t="n">
        <v>0</v>
      </c>
      <c r="G1664" s="7" t="n">
        <v>0</v>
      </c>
    </row>
    <row r="1665" customFormat="false" ht="15" hidden="false" customHeight="false" outlineLevel="0" collapsed="false">
      <c r="A1665" s="7" t="s">
        <v>21</v>
      </c>
      <c r="B1665" s="7" t="s">
        <v>170</v>
      </c>
      <c r="C1665" s="7" t="s">
        <v>1371</v>
      </c>
      <c r="D1665" s="7" t="n">
        <v>18</v>
      </c>
      <c r="E1665" s="7" t="n">
        <v>793.44</v>
      </c>
      <c r="F1665" s="7" t="n">
        <v>0</v>
      </c>
      <c r="G1665" s="7" t="n">
        <v>0</v>
      </c>
    </row>
    <row r="1666" customFormat="false" ht="15" hidden="false" customHeight="false" outlineLevel="0" collapsed="false">
      <c r="A1666" s="7" t="s">
        <v>21</v>
      </c>
      <c r="B1666" s="7" t="s">
        <v>170</v>
      </c>
      <c r="C1666" s="7" t="s">
        <v>1371</v>
      </c>
      <c r="D1666" s="7" t="n">
        <v>2</v>
      </c>
      <c r="E1666" s="7" t="n">
        <v>75.56</v>
      </c>
      <c r="F1666" s="7" t="n">
        <v>0</v>
      </c>
      <c r="G1666" s="7" t="n">
        <v>0</v>
      </c>
    </row>
    <row r="1667" customFormat="false" ht="15" hidden="false" customHeight="false" outlineLevel="0" collapsed="false">
      <c r="A1667" s="7" t="s">
        <v>21</v>
      </c>
      <c r="B1667" s="7" t="s">
        <v>170</v>
      </c>
      <c r="C1667" s="7" t="s">
        <v>1371</v>
      </c>
      <c r="D1667" s="7" t="n">
        <v>-26</v>
      </c>
      <c r="E1667" s="7" t="n">
        <v>-989.56</v>
      </c>
      <c r="F1667" s="7" t="n">
        <v>0</v>
      </c>
      <c r="G1667" s="7" t="n">
        <v>0</v>
      </c>
    </row>
    <row r="1668" customFormat="false" ht="15" hidden="false" customHeight="false" outlineLevel="0" collapsed="false">
      <c r="A1668" s="7" t="s">
        <v>21</v>
      </c>
      <c r="B1668" s="7" t="s">
        <v>170</v>
      </c>
      <c r="C1668" s="7" t="s">
        <v>1371</v>
      </c>
      <c r="D1668" s="7" t="n">
        <v>16</v>
      </c>
      <c r="E1668" s="7" t="n">
        <v>755.67</v>
      </c>
      <c r="F1668" s="7" t="n">
        <v>0</v>
      </c>
      <c r="G1668" s="7" t="n">
        <v>0</v>
      </c>
    </row>
    <row r="1669" customFormat="false" ht="15" hidden="false" customHeight="false" outlineLevel="0" collapsed="false">
      <c r="A1669" s="7" t="s">
        <v>21</v>
      </c>
      <c r="B1669" s="7" t="s">
        <v>170</v>
      </c>
      <c r="C1669" s="7" t="s">
        <v>1371</v>
      </c>
      <c r="D1669" s="7" t="n">
        <v>18</v>
      </c>
      <c r="E1669" s="7" t="n">
        <v>699.84</v>
      </c>
      <c r="F1669" s="7" t="n">
        <v>0</v>
      </c>
      <c r="G1669" s="7" t="n">
        <v>0</v>
      </c>
    </row>
    <row r="1670" customFormat="false" ht="15" hidden="false" customHeight="false" outlineLevel="0" collapsed="false">
      <c r="A1670" s="7" t="s">
        <v>21</v>
      </c>
      <c r="B1670" s="7" t="s">
        <v>170</v>
      </c>
      <c r="C1670" s="7" t="s">
        <v>1371</v>
      </c>
      <c r="D1670" s="7" t="n">
        <v>19</v>
      </c>
      <c r="E1670" s="7" t="n">
        <v>898.66</v>
      </c>
      <c r="F1670" s="7" t="n">
        <v>0</v>
      </c>
      <c r="G1670" s="7" t="n">
        <v>0</v>
      </c>
    </row>
    <row r="1671" customFormat="false" ht="15" hidden="false" customHeight="false" outlineLevel="0" collapsed="false">
      <c r="A1671" s="7" t="s">
        <v>21</v>
      </c>
      <c r="B1671" s="7" t="s">
        <v>170</v>
      </c>
      <c r="C1671" s="7" t="s">
        <v>1371</v>
      </c>
      <c r="D1671" s="7" t="n">
        <v>515</v>
      </c>
      <c r="E1671" s="7" t="n">
        <v>21078.95</v>
      </c>
      <c r="F1671" s="7" t="n">
        <v>0</v>
      </c>
      <c r="G1671" s="7" t="n">
        <v>0</v>
      </c>
    </row>
    <row r="1672" customFormat="false" ht="15" hidden="false" customHeight="false" outlineLevel="0" collapsed="false">
      <c r="A1672" s="7" t="s">
        <v>21</v>
      </c>
      <c r="B1672" s="7" t="s">
        <v>445</v>
      </c>
      <c r="C1672" s="7" t="s">
        <v>1372</v>
      </c>
      <c r="D1672" s="7" t="n">
        <v>-1</v>
      </c>
      <c r="E1672" s="7" t="n">
        <v>-78.11</v>
      </c>
      <c r="F1672" s="7" t="n">
        <v>0</v>
      </c>
      <c r="G1672" s="7" t="n">
        <v>0</v>
      </c>
    </row>
    <row r="1673" customFormat="false" ht="15" hidden="false" customHeight="false" outlineLevel="0" collapsed="false">
      <c r="A1673" s="7" t="s">
        <v>21</v>
      </c>
      <c r="B1673" s="7" t="s">
        <v>445</v>
      </c>
      <c r="C1673" s="7" t="s">
        <v>1372</v>
      </c>
      <c r="D1673" s="7" t="n">
        <v>-1</v>
      </c>
      <c r="E1673" s="7" t="n">
        <v>-74.03</v>
      </c>
      <c r="F1673" s="7" t="n">
        <v>0</v>
      </c>
      <c r="G1673" s="7" t="n">
        <v>0</v>
      </c>
    </row>
    <row r="1674" customFormat="false" ht="15" hidden="false" customHeight="false" outlineLevel="0" collapsed="false">
      <c r="A1674" s="7" t="s">
        <v>21</v>
      </c>
      <c r="B1674" s="7" t="s">
        <v>445</v>
      </c>
      <c r="C1674" s="7" t="s">
        <v>1372</v>
      </c>
      <c r="D1674" s="7" t="n">
        <v>-6</v>
      </c>
      <c r="E1674" s="7" t="n">
        <v>-384.96</v>
      </c>
      <c r="F1674" s="7" t="n">
        <v>0</v>
      </c>
      <c r="G1674" s="7" t="n">
        <v>0</v>
      </c>
    </row>
    <row r="1675" customFormat="false" ht="15" hidden="false" customHeight="false" outlineLevel="0" collapsed="false">
      <c r="A1675" s="7" t="s">
        <v>21</v>
      </c>
      <c r="B1675" s="7" t="s">
        <v>556</v>
      </c>
      <c r="C1675" s="7" t="s">
        <v>1372</v>
      </c>
      <c r="D1675" s="7" t="n">
        <v>-1</v>
      </c>
      <c r="E1675" s="7" t="n">
        <v>-64.16</v>
      </c>
      <c r="F1675" s="7" t="n">
        <v>0</v>
      </c>
      <c r="G1675" s="7" t="n">
        <v>0</v>
      </c>
    </row>
    <row r="1676" customFormat="false" ht="15" hidden="false" customHeight="false" outlineLevel="0" collapsed="false">
      <c r="A1676" s="7" t="s">
        <v>21</v>
      </c>
      <c r="B1676" s="7" t="s">
        <v>556</v>
      </c>
      <c r="C1676" s="7" t="s">
        <v>1372</v>
      </c>
      <c r="D1676" s="7" t="n">
        <v>-1</v>
      </c>
      <c r="E1676" s="7" t="n">
        <v>-74.03</v>
      </c>
      <c r="F1676" s="7" t="n">
        <v>0</v>
      </c>
      <c r="G1676" s="7" t="n">
        <v>0</v>
      </c>
    </row>
    <row r="1677" customFormat="false" ht="15" hidden="false" customHeight="false" outlineLevel="0" collapsed="false">
      <c r="A1677" s="7" t="s">
        <v>21</v>
      </c>
      <c r="B1677" s="7" t="s">
        <v>278</v>
      </c>
      <c r="C1677" s="7" t="s">
        <v>1372</v>
      </c>
      <c r="D1677" s="7" t="n">
        <v>2</v>
      </c>
      <c r="E1677" s="7" t="n">
        <v>137.28</v>
      </c>
      <c r="F1677" s="7" t="n">
        <v>0</v>
      </c>
      <c r="G1677" s="7" t="n">
        <v>0</v>
      </c>
    </row>
    <row r="1678" customFormat="false" ht="15" hidden="false" customHeight="false" outlineLevel="0" collapsed="false">
      <c r="A1678" s="7" t="s">
        <v>21</v>
      </c>
      <c r="B1678" s="7" t="s">
        <v>278</v>
      </c>
      <c r="C1678" s="7" t="s">
        <v>1372</v>
      </c>
      <c r="D1678" s="7" t="n">
        <v>1</v>
      </c>
      <c r="E1678" s="7" t="n">
        <v>63.47</v>
      </c>
      <c r="F1678" s="7" t="n">
        <v>0</v>
      </c>
      <c r="G1678" s="7" t="n">
        <v>0</v>
      </c>
    </row>
    <row r="1679" customFormat="false" ht="15" hidden="false" customHeight="false" outlineLevel="0" collapsed="false">
      <c r="A1679" s="7" t="s">
        <v>21</v>
      </c>
      <c r="B1679" s="7" t="s">
        <v>278</v>
      </c>
      <c r="C1679" s="7" t="s">
        <v>1372</v>
      </c>
      <c r="D1679" s="7" t="n">
        <v>14</v>
      </c>
      <c r="E1679" s="7" t="n">
        <v>1029.67</v>
      </c>
      <c r="F1679" s="7" t="n">
        <v>0</v>
      </c>
      <c r="G1679" s="7" t="n">
        <v>0</v>
      </c>
    </row>
    <row r="1680" customFormat="false" ht="15" hidden="false" customHeight="false" outlineLevel="0" collapsed="false">
      <c r="A1680" s="7" t="s">
        <v>21</v>
      </c>
      <c r="B1680" s="7" t="s">
        <v>278</v>
      </c>
      <c r="C1680" s="7" t="s">
        <v>1372</v>
      </c>
      <c r="D1680" s="7" t="n">
        <v>2</v>
      </c>
      <c r="E1680" s="7" t="n">
        <v>109</v>
      </c>
      <c r="F1680" s="7" t="n">
        <v>0</v>
      </c>
      <c r="G1680" s="7" t="n">
        <v>0</v>
      </c>
    </row>
    <row r="1681" customFormat="false" ht="15" hidden="false" customHeight="false" outlineLevel="0" collapsed="false">
      <c r="A1681" s="7" t="s">
        <v>21</v>
      </c>
      <c r="B1681" s="7" t="s">
        <v>278</v>
      </c>
      <c r="C1681" s="7" t="s">
        <v>1372</v>
      </c>
      <c r="D1681" s="7" t="n">
        <v>5</v>
      </c>
      <c r="E1681" s="7" t="n">
        <v>318.7</v>
      </c>
      <c r="F1681" s="7" t="n">
        <v>0</v>
      </c>
      <c r="G1681" s="7" t="n">
        <v>0</v>
      </c>
    </row>
    <row r="1682" customFormat="false" ht="15" hidden="false" customHeight="false" outlineLevel="0" collapsed="false">
      <c r="A1682" s="7" t="s">
        <v>21</v>
      </c>
      <c r="B1682" s="7" t="s">
        <v>278</v>
      </c>
      <c r="C1682" s="7" t="s">
        <v>1372</v>
      </c>
      <c r="D1682" s="7" t="n">
        <v>3</v>
      </c>
      <c r="E1682" s="7" t="n">
        <v>210.9</v>
      </c>
      <c r="F1682" s="7" t="n">
        <v>0</v>
      </c>
      <c r="G1682" s="7" t="n">
        <v>0</v>
      </c>
    </row>
    <row r="1683" customFormat="false" ht="15" hidden="false" customHeight="false" outlineLevel="0" collapsed="false">
      <c r="A1683" s="7" t="s">
        <v>21</v>
      </c>
      <c r="B1683" s="7" t="s">
        <v>278</v>
      </c>
      <c r="C1683" s="7" t="s">
        <v>1372</v>
      </c>
      <c r="D1683" s="7" t="n">
        <v>25</v>
      </c>
      <c r="E1683" s="7" t="n">
        <v>1434.25</v>
      </c>
      <c r="F1683" s="7" t="n">
        <v>0</v>
      </c>
      <c r="G1683" s="7" t="n">
        <v>0</v>
      </c>
    </row>
    <row r="1684" customFormat="false" ht="15" hidden="false" customHeight="false" outlineLevel="0" collapsed="false">
      <c r="A1684" s="7" t="s">
        <v>21</v>
      </c>
      <c r="B1684" s="7" t="s">
        <v>278</v>
      </c>
      <c r="C1684" s="7" t="s">
        <v>1372</v>
      </c>
      <c r="D1684" s="7" t="n">
        <v>3</v>
      </c>
      <c r="E1684" s="7" t="n">
        <v>175.75</v>
      </c>
      <c r="F1684" s="7" t="n">
        <v>0</v>
      </c>
      <c r="G1684" s="7" t="n">
        <v>0</v>
      </c>
    </row>
    <row r="1685" customFormat="false" ht="15" hidden="false" customHeight="false" outlineLevel="0" collapsed="false">
      <c r="A1685" s="7" t="s">
        <v>21</v>
      </c>
      <c r="B1685" s="7" t="s">
        <v>278</v>
      </c>
      <c r="C1685" s="7" t="s">
        <v>1372</v>
      </c>
      <c r="D1685" s="7" t="n">
        <v>25</v>
      </c>
      <c r="E1685" s="7" t="n">
        <v>1830.75</v>
      </c>
      <c r="F1685" s="7" t="n">
        <v>0</v>
      </c>
      <c r="G1685" s="7" t="n">
        <v>0</v>
      </c>
    </row>
    <row r="1686" customFormat="false" ht="15" hidden="false" customHeight="false" outlineLevel="0" collapsed="false">
      <c r="A1686" s="7" t="s">
        <v>21</v>
      </c>
      <c r="B1686" s="7" t="s">
        <v>268</v>
      </c>
      <c r="C1686" s="7" t="s">
        <v>1372</v>
      </c>
      <c r="D1686" s="7" t="n">
        <v>17</v>
      </c>
      <c r="E1686" s="7" t="n">
        <v>1250.32</v>
      </c>
      <c r="F1686" s="7" t="n">
        <v>0</v>
      </c>
      <c r="G1686" s="7" t="n">
        <v>0</v>
      </c>
    </row>
    <row r="1687" customFormat="false" ht="15" hidden="false" customHeight="false" outlineLevel="0" collapsed="false">
      <c r="A1687" s="7" t="s">
        <v>21</v>
      </c>
      <c r="B1687" s="7" t="s">
        <v>268</v>
      </c>
      <c r="C1687" s="7" t="s">
        <v>1372</v>
      </c>
      <c r="D1687" s="7" t="n">
        <v>8</v>
      </c>
      <c r="E1687" s="7" t="n">
        <v>509.92</v>
      </c>
      <c r="F1687" s="7" t="n">
        <v>0</v>
      </c>
      <c r="G1687" s="7" t="n">
        <v>0</v>
      </c>
    </row>
    <row r="1688" customFormat="false" ht="15" hidden="false" customHeight="false" outlineLevel="0" collapsed="false">
      <c r="A1688" s="7" t="s">
        <v>21</v>
      </c>
      <c r="B1688" s="7" t="s">
        <v>268</v>
      </c>
      <c r="C1688" s="7" t="s">
        <v>1372</v>
      </c>
      <c r="D1688" s="7" t="n">
        <v>3</v>
      </c>
      <c r="E1688" s="7" t="n">
        <v>163.5</v>
      </c>
      <c r="F1688" s="7" t="n">
        <v>0</v>
      </c>
      <c r="G1688" s="7" t="n">
        <v>0</v>
      </c>
    </row>
    <row r="1689" customFormat="false" ht="15" hidden="false" customHeight="false" outlineLevel="0" collapsed="false">
      <c r="A1689" s="7" t="s">
        <v>21</v>
      </c>
      <c r="B1689" s="7" t="s">
        <v>268</v>
      </c>
      <c r="C1689" s="7" t="s">
        <v>1372</v>
      </c>
      <c r="D1689" s="7" t="n">
        <v>2</v>
      </c>
      <c r="E1689" s="7" t="n">
        <v>126.94</v>
      </c>
      <c r="F1689" s="7" t="n">
        <v>0</v>
      </c>
      <c r="G1689" s="7" t="n">
        <v>0</v>
      </c>
    </row>
    <row r="1690" customFormat="false" ht="15" hidden="false" customHeight="false" outlineLevel="0" collapsed="false">
      <c r="A1690" s="7" t="s">
        <v>21</v>
      </c>
      <c r="B1690" s="7" t="s">
        <v>268</v>
      </c>
      <c r="C1690" s="7" t="s">
        <v>1372</v>
      </c>
      <c r="D1690" s="7" t="n">
        <v>3</v>
      </c>
      <c r="E1690" s="7" t="n">
        <v>175.75</v>
      </c>
      <c r="F1690" s="7" t="n">
        <v>0</v>
      </c>
      <c r="G1690" s="7" t="n">
        <v>0</v>
      </c>
    </row>
    <row r="1691" customFormat="false" ht="15" hidden="false" customHeight="false" outlineLevel="0" collapsed="false">
      <c r="A1691" s="7" t="s">
        <v>21</v>
      </c>
      <c r="B1691" s="7" t="s">
        <v>268</v>
      </c>
      <c r="C1691" s="7" t="s">
        <v>1372</v>
      </c>
      <c r="D1691" s="7" t="n">
        <v>5</v>
      </c>
      <c r="E1691" s="7" t="n">
        <v>343.2</v>
      </c>
      <c r="F1691" s="7" t="n">
        <v>0</v>
      </c>
      <c r="G1691" s="7" t="n">
        <v>0</v>
      </c>
    </row>
    <row r="1692" customFormat="false" ht="15" hidden="false" customHeight="false" outlineLevel="0" collapsed="false">
      <c r="A1692" s="7" t="s">
        <v>21</v>
      </c>
      <c r="B1692" s="7" t="s">
        <v>268</v>
      </c>
      <c r="C1692" s="7" t="s">
        <v>1372</v>
      </c>
      <c r="D1692" s="7" t="n">
        <v>26</v>
      </c>
      <c r="E1692" s="7" t="n">
        <v>1903.98</v>
      </c>
      <c r="F1692" s="7" t="n">
        <v>0</v>
      </c>
      <c r="G1692" s="7" t="n">
        <v>0</v>
      </c>
    </row>
    <row r="1693" customFormat="false" ht="15" hidden="false" customHeight="false" outlineLevel="0" collapsed="false">
      <c r="A1693" s="7" t="s">
        <v>21</v>
      </c>
      <c r="B1693" s="7" t="s">
        <v>268</v>
      </c>
      <c r="C1693" s="7" t="s">
        <v>1372</v>
      </c>
      <c r="D1693" s="7" t="n">
        <v>27</v>
      </c>
      <c r="E1693" s="7" t="n">
        <v>1548.99</v>
      </c>
      <c r="F1693" s="7" t="n">
        <v>0</v>
      </c>
      <c r="G1693" s="7" t="n">
        <v>0</v>
      </c>
    </row>
    <row r="1694" customFormat="false" ht="15" hidden="false" customHeight="false" outlineLevel="0" collapsed="false">
      <c r="A1694" s="7" t="s">
        <v>21</v>
      </c>
      <c r="B1694" s="7" t="s">
        <v>420</v>
      </c>
      <c r="C1694" s="7" t="s">
        <v>1373</v>
      </c>
      <c r="D1694" s="7" t="n">
        <v>-4</v>
      </c>
      <c r="E1694" s="7" t="n">
        <v>-111</v>
      </c>
      <c r="F1694" s="7" t="n">
        <v>0</v>
      </c>
      <c r="G1694" s="7" t="n">
        <v>0</v>
      </c>
    </row>
    <row r="1695" customFormat="false" ht="15" hidden="false" customHeight="false" outlineLevel="0" collapsed="false">
      <c r="A1695" s="7" t="s">
        <v>21</v>
      </c>
      <c r="B1695" s="7" t="s">
        <v>420</v>
      </c>
      <c r="C1695" s="7" t="s">
        <v>1373</v>
      </c>
      <c r="D1695" s="7" t="n">
        <v>2</v>
      </c>
      <c r="E1695" s="7" t="n">
        <v>67.41</v>
      </c>
      <c r="F1695" s="7" t="n">
        <v>0</v>
      </c>
      <c r="G1695" s="7" t="n">
        <v>0</v>
      </c>
    </row>
    <row r="1696" customFormat="false" ht="15" hidden="false" customHeight="false" outlineLevel="0" collapsed="false">
      <c r="A1696" s="7" t="s">
        <v>21</v>
      </c>
      <c r="B1696" s="7" t="s">
        <v>420</v>
      </c>
      <c r="C1696" s="7" t="s">
        <v>1373</v>
      </c>
      <c r="D1696" s="7" t="n">
        <v>2</v>
      </c>
      <c r="E1696" s="7" t="n">
        <v>62.92</v>
      </c>
      <c r="F1696" s="7" t="n">
        <v>0</v>
      </c>
      <c r="G1696" s="7" t="n">
        <v>0</v>
      </c>
    </row>
    <row r="1697" customFormat="false" ht="15" hidden="false" customHeight="false" outlineLevel="0" collapsed="false">
      <c r="A1697" s="7" t="s">
        <v>21</v>
      </c>
      <c r="B1697" s="7" t="s">
        <v>420</v>
      </c>
      <c r="C1697" s="7" t="s">
        <v>1373</v>
      </c>
      <c r="D1697" s="7" t="n">
        <v>1</v>
      </c>
      <c r="E1697" s="7" t="n">
        <v>35.11</v>
      </c>
      <c r="F1697" s="7" t="n">
        <v>0</v>
      </c>
      <c r="G1697" s="7" t="n">
        <v>0</v>
      </c>
    </row>
    <row r="1698" customFormat="false" ht="15" hidden="false" customHeight="false" outlineLevel="0" collapsed="false">
      <c r="A1698" s="7" t="s">
        <v>21</v>
      </c>
      <c r="B1698" s="7" t="s">
        <v>420</v>
      </c>
      <c r="C1698" s="7" t="s">
        <v>1373</v>
      </c>
      <c r="D1698" s="7" t="n">
        <v>1</v>
      </c>
      <c r="E1698" s="7" t="n">
        <v>32.77</v>
      </c>
      <c r="F1698" s="7" t="n">
        <v>0</v>
      </c>
      <c r="G1698" s="7" t="n">
        <v>0</v>
      </c>
    </row>
    <row r="1699" customFormat="false" ht="15" hidden="false" customHeight="false" outlineLevel="0" collapsed="false">
      <c r="A1699" s="7" t="s">
        <v>21</v>
      </c>
      <c r="B1699" s="7" t="s">
        <v>420</v>
      </c>
      <c r="C1699" s="7" t="s">
        <v>1373</v>
      </c>
      <c r="D1699" s="7" t="n">
        <v>27</v>
      </c>
      <c r="E1699" s="7" t="n">
        <v>788.67</v>
      </c>
      <c r="F1699" s="7" t="n">
        <v>0</v>
      </c>
      <c r="G1699" s="7" t="n">
        <v>0</v>
      </c>
    </row>
    <row r="1700" customFormat="false" ht="15" hidden="false" customHeight="false" outlineLevel="0" collapsed="false">
      <c r="A1700" s="7" t="s">
        <v>21</v>
      </c>
      <c r="B1700" s="7" t="s">
        <v>420</v>
      </c>
      <c r="C1700" s="7" t="s">
        <v>1373</v>
      </c>
      <c r="D1700" s="7" t="n">
        <v>-1</v>
      </c>
      <c r="E1700" s="7" t="n">
        <v>-33.71</v>
      </c>
      <c r="F1700" s="7" t="n">
        <v>0</v>
      </c>
      <c r="G1700" s="7" t="n">
        <v>0</v>
      </c>
    </row>
    <row r="1701" customFormat="false" ht="15" hidden="false" customHeight="false" outlineLevel="0" collapsed="false">
      <c r="A1701" s="7" t="s">
        <v>21</v>
      </c>
      <c r="B1701" s="7" t="s">
        <v>420</v>
      </c>
      <c r="C1701" s="7" t="s">
        <v>1373</v>
      </c>
      <c r="D1701" s="7" t="n">
        <v>2</v>
      </c>
      <c r="E1701" s="7" t="n">
        <v>60.86</v>
      </c>
      <c r="F1701" s="7" t="n">
        <v>0</v>
      </c>
      <c r="G1701" s="7" t="n">
        <v>0</v>
      </c>
    </row>
    <row r="1702" customFormat="false" ht="15" hidden="false" customHeight="false" outlineLevel="0" collapsed="false">
      <c r="A1702" s="7" t="s">
        <v>21</v>
      </c>
      <c r="B1702" s="7" t="s">
        <v>358</v>
      </c>
      <c r="C1702" s="7" t="s">
        <v>1373</v>
      </c>
      <c r="D1702" s="7" t="n">
        <v>2</v>
      </c>
      <c r="E1702" s="7" t="n">
        <v>67.41</v>
      </c>
      <c r="F1702" s="7" t="n">
        <v>0</v>
      </c>
      <c r="G1702" s="7" t="n">
        <v>0</v>
      </c>
    </row>
    <row r="1703" customFormat="false" ht="15" hidden="false" customHeight="false" outlineLevel="0" collapsed="false">
      <c r="A1703" s="7" t="s">
        <v>21</v>
      </c>
      <c r="B1703" s="7" t="s">
        <v>358</v>
      </c>
      <c r="C1703" s="7" t="s">
        <v>1373</v>
      </c>
      <c r="D1703" s="7" t="n">
        <v>13</v>
      </c>
      <c r="E1703" s="7" t="n">
        <v>408.98</v>
      </c>
      <c r="F1703" s="7" t="n">
        <v>0</v>
      </c>
      <c r="G1703" s="7" t="n">
        <v>0</v>
      </c>
    </row>
    <row r="1704" customFormat="false" ht="15" hidden="false" customHeight="false" outlineLevel="0" collapsed="false">
      <c r="A1704" s="7" t="s">
        <v>21</v>
      </c>
      <c r="B1704" s="7" t="s">
        <v>358</v>
      </c>
      <c r="C1704" s="7" t="s">
        <v>1373</v>
      </c>
      <c r="D1704" s="7" t="n">
        <v>3</v>
      </c>
      <c r="E1704" s="7" t="n">
        <v>91.29</v>
      </c>
      <c r="F1704" s="7" t="n">
        <v>0</v>
      </c>
      <c r="G1704" s="7" t="n">
        <v>0</v>
      </c>
    </row>
    <row r="1705" customFormat="false" ht="15" hidden="false" customHeight="false" outlineLevel="0" collapsed="false">
      <c r="A1705" s="7" t="s">
        <v>21</v>
      </c>
      <c r="B1705" s="7" t="s">
        <v>358</v>
      </c>
      <c r="C1705" s="7" t="s">
        <v>1373</v>
      </c>
      <c r="D1705" s="7" t="n">
        <v>3</v>
      </c>
      <c r="E1705" s="7" t="n">
        <v>84.26</v>
      </c>
      <c r="F1705" s="7" t="n">
        <v>0</v>
      </c>
      <c r="G1705" s="7" t="n">
        <v>0</v>
      </c>
    </row>
    <row r="1706" customFormat="false" ht="15" hidden="false" customHeight="false" outlineLevel="0" collapsed="false">
      <c r="A1706" s="7" t="s">
        <v>21</v>
      </c>
      <c r="B1706" s="7" t="s">
        <v>358</v>
      </c>
      <c r="C1706" s="7" t="s">
        <v>1373</v>
      </c>
      <c r="D1706" s="7" t="n">
        <v>1</v>
      </c>
      <c r="E1706" s="7" t="n">
        <v>32.77</v>
      </c>
      <c r="F1706" s="7" t="n">
        <v>0</v>
      </c>
      <c r="G1706" s="7" t="n">
        <v>0</v>
      </c>
    </row>
    <row r="1707" customFormat="false" ht="15" hidden="false" customHeight="false" outlineLevel="0" collapsed="false">
      <c r="A1707" s="7" t="s">
        <v>21</v>
      </c>
      <c r="B1707" s="7" t="s">
        <v>358</v>
      </c>
      <c r="C1707" s="7" t="s">
        <v>1373</v>
      </c>
      <c r="D1707" s="7" t="n">
        <v>42</v>
      </c>
      <c r="E1707" s="7" t="n">
        <v>1226.82</v>
      </c>
      <c r="F1707" s="7" t="n">
        <v>0</v>
      </c>
      <c r="G1707" s="7" t="n">
        <v>0</v>
      </c>
    </row>
    <row r="1708" customFormat="false" ht="15" hidden="false" customHeight="false" outlineLevel="0" collapsed="false">
      <c r="A1708" s="7" t="s">
        <v>21</v>
      </c>
      <c r="B1708" s="7" t="s">
        <v>358</v>
      </c>
      <c r="C1708" s="7" t="s">
        <v>1373</v>
      </c>
      <c r="D1708" s="7" t="n">
        <v>1</v>
      </c>
      <c r="E1708" s="7" t="n">
        <v>35.11</v>
      </c>
      <c r="F1708" s="7" t="n">
        <v>0</v>
      </c>
      <c r="G1708" s="7" t="n">
        <v>0</v>
      </c>
    </row>
    <row r="1709" customFormat="false" ht="15" hidden="false" customHeight="false" outlineLevel="0" collapsed="false">
      <c r="A1709" s="7" t="s">
        <v>21</v>
      </c>
      <c r="B1709" s="7" t="s">
        <v>346</v>
      </c>
      <c r="C1709" s="7" t="s">
        <v>1373</v>
      </c>
      <c r="D1709" s="7" t="n">
        <v>-1</v>
      </c>
      <c r="E1709" s="7" t="n">
        <v>-27.17</v>
      </c>
      <c r="F1709" s="7" t="n">
        <v>0</v>
      </c>
      <c r="G1709" s="7" t="n">
        <v>0</v>
      </c>
    </row>
    <row r="1710" customFormat="false" ht="15" hidden="false" customHeight="false" outlineLevel="0" collapsed="false">
      <c r="A1710" s="7" t="s">
        <v>21</v>
      </c>
      <c r="B1710" s="7" t="s">
        <v>346</v>
      </c>
      <c r="C1710" s="7" t="s">
        <v>1373</v>
      </c>
      <c r="D1710" s="7" t="n">
        <v>7</v>
      </c>
      <c r="E1710" s="7" t="n">
        <v>229.37</v>
      </c>
      <c r="F1710" s="7" t="n">
        <v>0</v>
      </c>
      <c r="G1710" s="7" t="n">
        <v>0</v>
      </c>
    </row>
    <row r="1711" customFormat="false" ht="15" hidden="false" customHeight="false" outlineLevel="0" collapsed="false">
      <c r="A1711" s="7" t="s">
        <v>21</v>
      </c>
      <c r="B1711" s="7" t="s">
        <v>346</v>
      </c>
      <c r="C1711" s="7" t="s">
        <v>1373</v>
      </c>
      <c r="D1711" s="7" t="n">
        <v>2</v>
      </c>
      <c r="E1711" s="7" t="n">
        <v>60.85</v>
      </c>
      <c r="F1711" s="7" t="n">
        <v>0</v>
      </c>
      <c r="G1711" s="7" t="n">
        <v>0</v>
      </c>
    </row>
    <row r="1712" customFormat="false" ht="15" hidden="false" customHeight="false" outlineLevel="0" collapsed="false">
      <c r="A1712" s="7" t="s">
        <v>21</v>
      </c>
      <c r="B1712" s="7" t="s">
        <v>346</v>
      </c>
      <c r="C1712" s="7" t="s">
        <v>1373</v>
      </c>
      <c r="D1712" s="7" t="n">
        <v>5</v>
      </c>
      <c r="E1712" s="7" t="n">
        <v>157.3</v>
      </c>
      <c r="F1712" s="7" t="n">
        <v>0</v>
      </c>
      <c r="G1712" s="7" t="n">
        <v>0</v>
      </c>
    </row>
    <row r="1713" customFormat="false" ht="15" hidden="false" customHeight="false" outlineLevel="0" collapsed="false">
      <c r="A1713" s="7" t="s">
        <v>21</v>
      </c>
      <c r="B1713" s="7" t="s">
        <v>346</v>
      </c>
      <c r="C1713" s="7" t="s">
        <v>1373</v>
      </c>
      <c r="D1713" s="7" t="n">
        <v>5</v>
      </c>
      <c r="E1713" s="7" t="n">
        <v>168.53</v>
      </c>
      <c r="F1713" s="7" t="n">
        <v>0</v>
      </c>
      <c r="G1713" s="7" t="n">
        <v>0</v>
      </c>
    </row>
    <row r="1714" customFormat="false" ht="15" hidden="false" customHeight="false" outlineLevel="0" collapsed="false">
      <c r="A1714" s="7" t="s">
        <v>21</v>
      </c>
      <c r="B1714" s="7" t="s">
        <v>346</v>
      </c>
      <c r="C1714" s="7" t="s">
        <v>1373</v>
      </c>
      <c r="D1714" s="7" t="n">
        <v>38</v>
      </c>
      <c r="E1714" s="7" t="n">
        <v>1109.98</v>
      </c>
      <c r="F1714" s="7" t="n">
        <v>0</v>
      </c>
      <c r="G1714" s="7" t="n">
        <v>0</v>
      </c>
    </row>
    <row r="1715" customFormat="false" ht="15" hidden="false" customHeight="false" outlineLevel="0" collapsed="false">
      <c r="A1715" s="7" t="s">
        <v>21</v>
      </c>
      <c r="B1715" s="7" t="s">
        <v>346</v>
      </c>
      <c r="C1715" s="7" t="s">
        <v>1373</v>
      </c>
      <c r="D1715" s="7" t="n">
        <v>2</v>
      </c>
      <c r="E1715" s="7" t="n">
        <v>53.93</v>
      </c>
      <c r="F1715" s="7" t="n">
        <v>0</v>
      </c>
      <c r="G1715" s="7" t="n">
        <v>0</v>
      </c>
    </row>
    <row r="1716" customFormat="false" ht="15" hidden="false" customHeight="false" outlineLevel="0" collapsed="false">
      <c r="A1716" s="7" t="s">
        <v>21</v>
      </c>
      <c r="B1716" s="7" t="s">
        <v>346</v>
      </c>
      <c r="C1716" s="7" t="s">
        <v>1373</v>
      </c>
      <c r="D1716" s="7" t="n">
        <v>9</v>
      </c>
      <c r="E1716" s="7" t="n">
        <v>315.98</v>
      </c>
      <c r="F1716" s="7" t="n">
        <v>0</v>
      </c>
      <c r="G1716" s="7" t="n">
        <v>0</v>
      </c>
    </row>
    <row r="1717" customFormat="false" ht="15" hidden="false" customHeight="false" outlineLevel="0" collapsed="false">
      <c r="A1717" s="7" t="s">
        <v>21</v>
      </c>
      <c r="B1717" s="7" t="s">
        <v>346</v>
      </c>
      <c r="C1717" s="7" t="s">
        <v>1373</v>
      </c>
      <c r="D1717" s="7" t="n">
        <v>3</v>
      </c>
      <c r="E1717" s="7" t="n">
        <v>84.26</v>
      </c>
      <c r="F1717" s="7" t="n">
        <v>0</v>
      </c>
      <c r="G1717" s="7" t="n">
        <v>0</v>
      </c>
    </row>
    <row r="1718" customFormat="false" ht="15" hidden="false" customHeight="false" outlineLevel="0" collapsed="false">
      <c r="A1718" s="7" t="s">
        <v>21</v>
      </c>
      <c r="B1718" s="7" t="s">
        <v>346</v>
      </c>
      <c r="C1718" s="7" t="s">
        <v>1373</v>
      </c>
      <c r="D1718" s="7" t="n">
        <v>3</v>
      </c>
      <c r="E1718" s="7" t="n">
        <v>83.25</v>
      </c>
      <c r="F1718" s="7" t="n">
        <v>0</v>
      </c>
      <c r="G1718" s="7" t="n">
        <v>0</v>
      </c>
    </row>
    <row r="1719" customFormat="false" ht="15" hidden="false" customHeight="false" outlineLevel="0" collapsed="false">
      <c r="A1719" s="7" t="s">
        <v>21</v>
      </c>
      <c r="B1719" s="7" t="s">
        <v>437</v>
      </c>
      <c r="C1719" s="7" t="s">
        <v>1374</v>
      </c>
      <c r="D1719" s="7" t="n">
        <v>16</v>
      </c>
      <c r="E1719" s="7" t="n">
        <v>467.36</v>
      </c>
      <c r="F1719" s="7" t="n">
        <v>0</v>
      </c>
      <c r="G1719" s="7" t="n">
        <v>0</v>
      </c>
    </row>
    <row r="1720" customFormat="false" ht="15" hidden="false" customHeight="false" outlineLevel="0" collapsed="false">
      <c r="A1720" s="7" t="s">
        <v>21</v>
      </c>
      <c r="B1720" s="7" t="s">
        <v>437</v>
      </c>
      <c r="C1720" s="7" t="s">
        <v>1374</v>
      </c>
      <c r="D1720" s="7" t="n">
        <v>1</v>
      </c>
      <c r="E1720" s="7" t="n">
        <v>30.43</v>
      </c>
      <c r="F1720" s="7" t="n">
        <v>0</v>
      </c>
      <c r="G1720" s="7" t="n">
        <v>0</v>
      </c>
    </row>
    <row r="1721" customFormat="false" ht="15" hidden="false" customHeight="false" outlineLevel="0" collapsed="false">
      <c r="A1721" s="7" t="s">
        <v>21</v>
      </c>
      <c r="B1721" s="7" t="s">
        <v>437</v>
      </c>
      <c r="C1721" s="7" t="s">
        <v>1374</v>
      </c>
      <c r="D1721" s="7" t="n">
        <v>1</v>
      </c>
      <c r="E1721" s="7" t="n">
        <v>27.75</v>
      </c>
      <c r="F1721" s="7" t="n">
        <v>0</v>
      </c>
      <c r="G1721" s="7" t="n">
        <v>0</v>
      </c>
    </row>
    <row r="1722" customFormat="false" ht="15" hidden="false" customHeight="false" outlineLevel="0" collapsed="false">
      <c r="A1722" s="7" t="s">
        <v>21</v>
      </c>
      <c r="B1722" s="7" t="s">
        <v>437</v>
      </c>
      <c r="C1722" s="7" t="s">
        <v>1374</v>
      </c>
      <c r="D1722" s="7" t="n">
        <v>2</v>
      </c>
      <c r="E1722" s="7" t="n">
        <v>67.41</v>
      </c>
      <c r="F1722" s="7" t="n">
        <v>0</v>
      </c>
      <c r="G1722" s="7" t="n">
        <v>0</v>
      </c>
    </row>
    <row r="1723" customFormat="false" ht="15" hidden="false" customHeight="false" outlineLevel="0" collapsed="false">
      <c r="A1723" s="7" t="s">
        <v>21</v>
      </c>
      <c r="B1723" s="7" t="s">
        <v>437</v>
      </c>
      <c r="C1723" s="7" t="s">
        <v>1374</v>
      </c>
      <c r="D1723" s="7" t="n">
        <v>2</v>
      </c>
      <c r="E1723" s="7" t="n">
        <v>65.53</v>
      </c>
      <c r="F1723" s="7" t="n">
        <v>0</v>
      </c>
      <c r="G1723" s="7" t="n">
        <v>0</v>
      </c>
    </row>
    <row r="1724" customFormat="false" ht="15" hidden="false" customHeight="false" outlineLevel="0" collapsed="false">
      <c r="A1724" s="7" t="s">
        <v>21</v>
      </c>
      <c r="B1724" s="7" t="s">
        <v>437</v>
      </c>
      <c r="C1724" s="7" t="s">
        <v>1374</v>
      </c>
      <c r="D1724" s="7" t="n">
        <v>2</v>
      </c>
      <c r="E1724" s="7" t="n">
        <v>62.92</v>
      </c>
      <c r="F1724" s="7" t="n">
        <v>0</v>
      </c>
      <c r="G1724" s="7" t="n">
        <v>0</v>
      </c>
    </row>
    <row r="1725" customFormat="false" ht="15" hidden="false" customHeight="false" outlineLevel="0" collapsed="false">
      <c r="A1725" s="7" t="s">
        <v>21</v>
      </c>
      <c r="B1725" s="7" t="s">
        <v>437</v>
      </c>
      <c r="C1725" s="7" t="s">
        <v>1374</v>
      </c>
      <c r="D1725" s="7" t="n">
        <v>-2</v>
      </c>
      <c r="E1725" s="7" t="n">
        <v>-67.42</v>
      </c>
      <c r="F1725" s="7" t="n">
        <v>0</v>
      </c>
      <c r="G1725" s="7" t="n">
        <v>0</v>
      </c>
    </row>
    <row r="1726" customFormat="false" ht="15" hidden="false" customHeight="false" outlineLevel="0" collapsed="false">
      <c r="A1726" s="7" t="s">
        <v>21</v>
      </c>
      <c r="B1726" s="7" t="s">
        <v>437</v>
      </c>
      <c r="C1726" s="7" t="s">
        <v>1374</v>
      </c>
      <c r="D1726" s="7" t="n">
        <v>-1</v>
      </c>
      <c r="E1726" s="7" t="n">
        <v>-44.94</v>
      </c>
      <c r="F1726" s="7" t="n">
        <v>0</v>
      </c>
      <c r="G1726" s="7" t="n">
        <v>0</v>
      </c>
    </row>
    <row r="1727" customFormat="false" ht="15" hidden="false" customHeight="false" outlineLevel="0" collapsed="false">
      <c r="A1727" s="7" t="s">
        <v>21</v>
      </c>
      <c r="B1727" s="7" t="s">
        <v>403</v>
      </c>
      <c r="C1727" s="7" t="s">
        <v>1374</v>
      </c>
      <c r="D1727" s="7" t="n">
        <v>1</v>
      </c>
      <c r="E1727" s="7" t="n">
        <v>27.75</v>
      </c>
      <c r="F1727" s="7" t="n">
        <v>0</v>
      </c>
      <c r="G1727" s="7" t="n">
        <v>0</v>
      </c>
    </row>
    <row r="1728" customFormat="false" ht="15" hidden="false" customHeight="false" outlineLevel="0" collapsed="false">
      <c r="A1728" s="7" t="s">
        <v>21</v>
      </c>
      <c r="B1728" s="7" t="s">
        <v>403</v>
      </c>
      <c r="C1728" s="7" t="s">
        <v>1374</v>
      </c>
      <c r="D1728" s="7" t="n">
        <v>2</v>
      </c>
      <c r="E1728" s="7" t="n">
        <v>60.85</v>
      </c>
      <c r="F1728" s="7" t="n">
        <v>0</v>
      </c>
      <c r="G1728" s="7" t="n">
        <v>0</v>
      </c>
    </row>
    <row r="1729" customFormat="false" ht="15" hidden="false" customHeight="false" outlineLevel="0" collapsed="false">
      <c r="A1729" s="7" t="s">
        <v>21</v>
      </c>
      <c r="B1729" s="7" t="s">
        <v>403</v>
      </c>
      <c r="C1729" s="7" t="s">
        <v>1374</v>
      </c>
      <c r="D1729" s="7" t="n">
        <v>3</v>
      </c>
      <c r="E1729" s="7" t="n">
        <v>94.38</v>
      </c>
      <c r="F1729" s="7" t="n">
        <v>0</v>
      </c>
      <c r="G1729" s="7" t="n">
        <v>0</v>
      </c>
    </row>
    <row r="1730" customFormat="false" ht="15" hidden="false" customHeight="false" outlineLevel="0" collapsed="false">
      <c r="A1730" s="7" t="s">
        <v>21</v>
      </c>
      <c r="B1730" s="7" t="s">
        <v>403</v>
      </c>
      <c r="C1730" s="7" t="s">
        <v>1374</v>
      </c>
      <c r="D1730" s="7" t="n">
        <v>31</v>
      </c>
      <c r="E1730" s="7" t="n">
        <v>905.51</v>
      </c>
      <c r="F1730" s="7" t="n">
        <v>0</v>
      </c>
      <c r="G1730" s="7" t="n">
        <v>0</v>
      </c>
    </row>
    <row r="1731" customFormat="false" ht="15" hidden="false" customHeight="false" outlineLevel="0" collapsed="false">
      <c r="A1731" s="7" t="s">
        <v>21</v>
      </c>
      <c r="B1731" s="7" t="s">
        <v>403</v>
      </c>
      <c r="C1731" s="7" t="s">
        <v>1374</v>
      </c>
      <c r="D1731" s="7" t="n">
        <v>2</v>
      </c>
      <c r="E1731" s="7" t="n">
        <v>67.41</v>
      </c>
      <c r="F1731" s="7" t="n">
        <v>0</v>
      </c>
      <c r="G1731" s="7" t="n">
        <v>0</v>
      </c>
    </row>
    <row r="1732" customFormat="false" ht="15" hidden="false" customHeight="false" outlineLevel="0" collapsed="false">
      <c r="A1732" s="7" t="s">
        <v>21</v>
      </c>
      <c r="B1732" s="7" t="s">
        <v>425</v>
      </c>
      <c r="C1732" s="7" t="s">
        <v>1374</v>
      </c>
      <c r="D1732" s="7" t="n">
        <v>-1</v>
      </c>
      <c r="E1732" s="7" t="n">
        <v>-46.81</v>
      </c>
      <c r="F1732" s="7" t="n">
        <v>0</v>
      </c>
      <c r="G1732" s="7" t="n">
        <v>0</v>
      </c>
    </row>
    <row r="1733" customFormat="false" ht="15" hidden="false" customHeight="false" outlineLevel="0" collapsed="false">
      <c r="A1733" s="7" t="s">
        <v>21</v>
      </c>
      <c r="B1733" s="7" t="s">
        <v>425</v>
      </c>
      <c r="C1733" s="7" t="s">
        <v>1374</v>
      </c>
      <c r="D1733" s="7" t="n">
        <v>3</v>
      </c>
      <c r="E1733" s="7" t="n">
        <v>94.37</v>
      </c>
      <c r="F1733" s="7" t="n">
        <v>0</v>
      </c>
      <c r="G1733" s="7" t="n">
        <v>0</v>
      </c>
    </row>
    <row r="1734" customFormat="false" ht="15" hidden="false" customHeight="false" outlineLevel="0" collapsed="false">
      <c r="A1734" s="7" t="s">
        <v>21</v>
      </c>
      <c r="B1734" s="7" t="s">
        <v>425</v>
      </c>
      <c r="C1734" s="7" t="s">
        <v>1374</v>
      </c>
      <c r="D1734" s="7" t="n">
        <v>16</v>
      </c>
      <c r="E1734" s="7" t="n">
        <v>467.36</v>
      </c>
      <c r="F1734" s="7" t="n">
        <v>0</v>
      </c>
      <c r="G1734" s="7" t="n">
        <v>0</v>
      </c>
    </row>
    <row r="1735" customFormat="false" ht="15" hidden="false" customHeight="false" outlineLevel="0" collapsed="false">
      <c r="A1735" s="7" t="s">
        <v>21</v>
      </c>
      <c r="B1735" s="7" t="s">
        <v>425</v>
      </c>
      <c r="C1735" s="7" t="s">
        <v>1374</v>
      </c>
      <c r="D1735" s="7" t="n">
        <v>-5</v>
      </c>
      <c r="E1735" s="7" t="n">
        <v>-135.85</v>
      </c>
      <c r="F1735" s="7" t="n">
        <v>0</v>
      </c>
      <c r="G1735" s="7" t="n">
        <v>0</v>
      </c>
    </row>
    <row r="1736" customFormat="false" ht="15" hidden="false" customHeight="false" outlineLevel="0" collapsed="false">
      <c r="A1736" s="7" t="s">
        <v>21</v>
      </c>
      <c r="B1736" s="7" t="s">
        <v>425</v>
      </c>
      <c r="C1736" s="7" t="s">
        <v>1374</v>
      </c>
      <c r="D1736" s="7" t="n">
        <v>5</v>
      </c>
      <c r="E1736" s="7" t="n">
        <v>157.3</v>
      </c>
      <c r="F1736" s="7" t="n">
        <v>0</v>
      </c>
      <c r="G1736" s="7" t="n">
        <v>0</v>
      </c>
    </row>
    <row r="1737" customFormat="false" ht="15" hidden="false" customHeight="false" outlineLevel="0" collapsed="false">
      <c r="A1737" s="7" t="s">
        <v>21</v>
      </c>
      <c r="B1737" s="7" t="s">
        <v>425</v>
      </c>
      <c r="C1737" s="7" t="s">
        <v>1374</v>
      </c>
      <c r="D1737" s="7" t="n">
        <v>2</v>
      </c>
      <c r="E1737" s="7" t="n">
        <v>67.41</v>
      </c>
      <c r="F1737" s="7" t="n">
        <v>0</v>
      </c>
      <c r="G1737" s="7" t="n">
        <v>0</v>
      </c>
    </row>
    <row r="1738" customFormat="false" ht="15" hidden="false" customHeight="false" outlineLevel="0" collapsed="false">
      <c r="A1738" s="7" t="s">
        <v>21</v>
      </c>
      <c r="B1738" s="7" t="s">
        <v>425</v>
      </c>
      <c r="C1738" s="7" t="s">
        <v>1374</v>
      </c>
      <c r="D1738" s="7" t="n">
        <v>5</v>
      </c>
      <c r="E1738" s="7" t="n">
        <v>152.13</v>
      </c>
      <c r="F1738" s="7" t="n">
        <v>0</v>
      </c>
      <c r="G1738" s="7" t="n">
        <v>0</v>
      </c>
    </row>
    <row r="1739" customFormat="false" ht="15" hidden="false" customHeight="false" outlineLevel="0" collapsed="false">
      <c r="A1739" s="7" t="s">
        <v>21</v>
      </c>
      <c r="B1739" s="7" t="s">
        <v>438</v>
      </c>
      <c r="C1739" s="7" t="s">
        <v>1375</v>
      </c>
      <c r="D1739" s="7" t="n">
        <v>13</v>
      </c>
      <c r="E1739" s="7" t="n">
        <v>379.73</v>
      </c>
      <c r="F1739" s="7" t="n">
        <v>0</v>
      </c>
      <c r="G1739" s="7" t="n">
        <v>0</v>
      </c>
    </row>
    <row r="1740" customFormat="false" ht="15" hidden="false" customHeight="false" outlineLevel="0" collapsed="false">
      <c r="A1740" s="7" t="s">
        <v>21</v>
      </c>
      <c r="B1740" s="7" t="s">
        <v>438</v>
      </c>
      <c r="C1740" s="7" t="s">
        <v>1375</v>
      </c>
      <c r="D1740" s="7" t="n">
        <v>4</v>
      </c>
      <c r="E1740" s="7" t="n">
        <v>125.84</v>
      </c>
      <c r="F1740" s="7" t="n">
        <v>0</v>
      </c>
      <c r="G1740" s="7" t="n">
        <v>0</v>
      </c>
    </row>
    <row r="1741" customFormat="false" ht="15" hidden="false" customHeight="false" outlineLevel="0" collapsed="false">
      <c r="A1741" s="7" t="s">
        <v>21</v>
      </c>
      <c r="B1741" s="7" t="s">
        <v>438</v>
      </c>
      <c r="C1741" s="7" t="s">
        <v>1375</v>
      </c>
      <c r="D1741" s="7" t="n">
        <v>-1</v>
      </c>
      <c r="E1741" s="7" t="n">
        <v>-27.75</v>
      </c>
      <c r="F1741" s="7" t="n">
        <v>0</v>
      </c>
      <c r="G1741" s="7" t="n">
        <v>0</v>
      </c>
    </row>
    <row r="1742" customFormat="false" ht="15" hidden="false" customHeight="false" outlineLevel="0" collapsed="false">
      <c r="A1742" s="7" t="s">
        <v>21</v>
      </c>
      <c r="B1742" s="7" t="s">
        <v>438</v>
      </c>
      <c r="C1742" s="7" t="s">
        <v>1375</v>
      </c>
      <c r="D1742" s="7" t="n">
        <v>3</v>
      </c>
      <c r="E1742" s="7" t="n">
        <v>84.26</v>
      </c>
      <c r="F1742" s="7" t="n">
        <v>0</v>
      </c>
      <c r="G1742" s="7" t="n">
        <v>0</v>
      </c>
    </row>
    <row r="1743" customFormat="false" ht="15" hidden="false" customHeight="false" outlineLevel="0" collapsed="false">
      <c r="A1743" s="7" t="s">
        <v>21</v>
      </c>
      <c r="B1743" s="7" t="s">
        <v>438</v>
      </c>
      <c r="C1743" s="7" t="s">
        <v>1375</v>
      </c>
      <c r="D1743" s="7" t="n">
        <v>-2</v>
      </c>
      <c r="E1743" s="7" t="n">
        <v>-89.88</v>
      </c>
      <c r="F1743" s="7" t="n">
        <v>0</v>
      </c>
      <c r="G1743" s="7" t="n">
        <v>0</v>
      </c>
    </row>
    <row r="1744" customFormat="false" ht="15" hidden="false" customHeight="false" outlineLevel="0" collapsed="false">
      <c r="A1744" s="7" t="s">
        <v>21</v>
      </c>
      <c r="B1744" s="7" t="s">
        <v>438</v>
      </c>
      <c r="C1744" s="7" t="s">
        <v>1375</v>
      </c>
      <c r="D1744" s="7" t="n">
        <v>-2</v>
      </c>
      <c r="E1744" s="7" t="n">
        <v>-67.42</v>
      </c>
      <c r="F1744" s="7" t="n">
        <v>0</v>
      </c>
      <c r="G1744" s="7" t="n">
        <v>0</v>
      </c>
    </row>
    <row r="1745" customFormat="false" ht="15" hidden="false" customHeight="false" outlineLevel="0" collapsed="false">
      <c r="A1745" s="7" t="s">
        <v>21</v>
      </c>
      <c r="B1745" s="7" t="s">
        <v>438</v>
      </c>
      <c r="C1745" s="7" t="s">
        <v>1375</v>
      </c>
      <c r="D1745" s="7" t="n">
        <v>2</v>
      </c>
      <c r="E1745" s="7" t="n">
        <v>67.4</v>
      </c>
      <c r="F1745" s="7" t="n">
        <v>0</v>
      </c>
      <c r="G1745" s="7" t="n">
        <v>0</v>
      </c>
    </row>
    <row r="1746" customFormat="false" ht="15" hidden="false" customHeight="false" outlineLevel="0" collapsed="false">
      <c r="A1746" s="7" t="s">
        <v>21</v>
      </c>
      <c r="B1746" s="7" t="s">
        <v>438</v>
      </c>
      <c r="C1746" s="7" t="s">
        <v>1375</v>
      </c>
      <c r="D1746" s="7" t="n">
        <v>4</v>
      </c>
      <c r="E1746" s="7" t="n">
        <v>134.82</v>
      </c>
      <c r="F1746" s="7" t="n">
        <v>0</v>
      </c>
      <c r="G1746" s="7" t="n">
        <v>0</v>
      </c>
    </row>
    <row r="1747" customFormat="false" ht="15" hidden="false" customHeight="false" outlineLevel="0" collapsed="false">
      <c r="A1747" s="7" t="s">
        <v>21</v>
      </c>
      <c r="B1747" s="7" t="s">
        <v>404</v>
      </c>
      <c r="C1747" s="7" t="s">
        <v>1375</v>
      </c>
      <c r="D1747" s="7" t="n">
        <v>16</v>
      </c>
      <c r="E1747" s="7" t="n">
        <v>467.36</v>
      </c>
      <c r="F1747" s="7" t="n">
        <v>0</v>
      </c>
      <c r="G1747" s="7" t="n">
        <v>0</v>
      </c>
    </row>
    <row r="1748" customFormat="false" ht="15" hidden="false" customHeight="false" outlineLevel="0" collapsed="false">
      <c r="A1748" s="7" t="s">
        <v>21</v>
      </c>
      <c r="B1748" s="7" t="s">
        <v>404</v>
      </c>
      <c r="C1748" s="7" t="s">
        <v>1375</v>
      </c>
      <c r="D1748" s="7" t="n">
        <v>2</v>
      </c>
      <c r="E1748" s="7" t="n">
        <v>53.93</v>
      </c>
      <c r="F1748" s="7" t="n">
        <v>0</v>
      </c>
      <c r="G1748" s="7" t="n">
        <v>0</v>
      </c>
    </row>
    <row r="1749" customFormat="false" ht="15" hidden="false" customHeight="false" outlineLevel="0" collapsed="false">
      <c r="A1749" s="7" t="s">
        <v>21</v>
      </c>
      <c r="B1749" s="7" t="s">
        <v>404</v>
      </c>
      <c r="C1749" s="7" t="s">
        <v>1375</v>
      </c>
      <c r="D1749" s="7" t="n">
        <v>-1</v>
      </c>
      <c r="E1749" s="7" t="n">
        <v>-34.84</v>
      </c>
      <c r="F1749" s="7" t="n">
        <v>0</v>
      </c>
      <c r="G1749" s="7" t="n">
        <v>0</v>
      </c>
    </row>
    <row r="1750" customFormat="false" ht="15" hidden="false" customHeight="false" outlineLevel="0" collapsed="false">
      <c r="A1750" s="7" t="s">
        <v>21</v>
      </c>
      <c r="B1750" s="7" t="s">
        <v>404</v>
      </c>
      <c r="C1750" s="7" t="s">
        <v>1375</v>
      </c>
      <c r="D1750" s="7" t="n">
        <v>11</v>
      </c>
      <c r="E1750" s="7" t="n">
        <v>346.06</v>
      </c>
      <c r="F1750" s="7" t="n">
        <v>0</v>
      </c>
      <c r="G1750" s="7" t="n">
        <v>0</v>
      </c>
    </row>
    <row r="1751" customFormat="false" ht="15" hidden="false" customHeight="false" outlineLevel="0" collapsed="false">
      <c r="A1751" s="7" t="s">
        <v>21</v>
      </c>
      <c r="B1751" s="7" t="s">
        <v>404</v>
      </c>
      <c r="C1751" s="7" t="s">
        <v>1375</v>
      </c>
      <c r="D1751" s="7" t="n">
        <v>8</v>
      </c>
      <c r="E1751" s="7" t="n">
        <v>269.64</v>
      </c>
      <c r="F1751" s="7" t="n">
        <v>0</v>
      </c>
      <c r="G1751" s="7" t="n">
        <v>0</v>
      </c>
    </row>
    <row r="1752" customFormat="false" ht="15" hidden="false" customHeight="false" outlineLevel="0" collapsed="false">
      <c r="A1752" s="7" t="s">
        <v>21</v>
      </c>
      <c r="B1752" s="7" t="s">
        <v>404</v>
      </c>
      <c r="C1752" s="7" t="s">
        <v>1375</v>
      </c>
      <c r="D1752" s="7" t="n">
        <v>1</v>
      </c>
      <c r="E1752" s="7" t="n">
        <v>30.43</v>
      </c>
      <c r="F1752" s="7" t="n">
        <v>0</v>
      </c>
      <c r="G1752" s="7" t="n">
        <v>0</v>
      </c>
    </row>
    <row r="1753" customFormat="false" ht="15" hidden="false" customHeight="false" outlineLevel="0" collapsed="false">
      <c r="A1753" s="7" t="s">
        <v>21</v>
      </c>
      <c r="B1753" s="7" t="s">
        <v>421</v>
      </c>
      <c r="C1753" s="7" t="s">
        <v>1375</v>
      </c>
      <c r="D1753" s="7" t="n">
        <v>17</v>
      </c>
      <c r="E1753" s="7" t="n">
        <v>496.57</v>
      </c>
      <c r="F1753" s="7" t="n">
        <v>0</v>
      </c>
      <c r="G1753" s="7" t="n">
        <v>0</v>
      </c>
    </row>
    <row r="1754" customFormat="false" ht="15" hidden="false" customHeight="false" outlineLevel="0" collapsed="false">
      <c r="A1754" s="7" t="s">
        <v>21</v>
      </c>
      <c r="B1754" s="7" t="s">
        <v>421</v>
      </c>
      <c r="C1754" s="7" t="s">
        <v>1375</v>
      </c>
      <c r="D1754" s="7" t="n">
        <v>-1</v>
      </c>
      <c r="E1754" s="7" t="n">
        <v>-35.11</v>
      </c>
      <c r="F1754" s="7" t="n">
        <v>0</v>
      </c>
      <c r="G1754" s="7" t="n">
        <v>0</v>
      </c>
    </row>
    <row r="1755" customFormat="false" ht="15" hidden="false" customHeight="false" outlineLevel="0" collapsed="false">
      <c r="A1755" s="7" t="s">
        <v>21</v>
      </c>
      <c r="B1755" s="7" t="s">
        <v>421</v>
      </c>
      <c r="C1755" s="7" t="s">
        <v>1375</v>
      </c>
      <c r="D1755" s="7" t="n">
        <v>3</v>
      </c>
      <c r="E1755" s="7" t="n">
        <v>84.26</v>
      </c>
      <c r="F1755" s="7" t="n">
        <v>0</v>
      </c>
      <c r="G1755" s="7" t="n">
        <v>0</v>
      </c>
    </row>
    <row r="1756" customFormat="false" ht="15" hidden="false" customHeight="false" outlineLevel="0" collapsed="false">
      <c r="A1756" s="7" t="s">
        <v>21</v>
      </c>
      <c r="B1756" s="7" t="s">
        <v>421</v>
      </c>
      <c r="C1756" s="7" t="s">
        <v>1375</v>
      </c>
      <c r="D1756" s="7" t="n">
        <v>2</v>
      </c>
      <c r="E1756" s="7" t="n">
        <v>67.41</v>
      </c>
      <c r="F1756" s="7" t="n">
        <v>0</v>
      </c>
      <c r="G1756" s="7" t="n">
        <v>0</v>
      </c>
    </row>
    <row r="1757" customFormat="false" ht="15" hidden="false" customHeight="false" outlineLevel="0" collapsed="false">
      <c r="A1757" s="7" t="s">
        <v>21</v>
      </c>
      <c r="B1757" s="7" t="s">
        <v>421</v>
      </c>
      <c r="C1757" s="7" t="s">
        <v>1375</v>
      </c>
      <c r="D1757" s="7" t="n">
        <v>2</v>
      </c>
      <c r="E1757" s="7" t="n">
        <v>70.22</v>
      </c>
      <c r="F1757" s="7" t="n">
        <v>0</v>
      </c>
      <c r="G1757" s="7" t="n">
        <v>0</v>
      </c>
    </row>
    <row r="1758" customFormat="false" ht="15" hidden="false" customHeight="false" outlineLevel="0" collapsed="false">
      <c r="A1758" s="7" t="s">
        <v>21</v>
      </c>
      <c r="B1758" s="7" t="s">
        <v>421</v>
      </c>
      <c r="C1758" s="7" t="s">
        <v>1375</v>
      </c>
      <c r="D1758" s="7" t="n">
        <v>-1</v>
      </c>
      <c r="E1758" s="7" t="n">
        <v>-27.17</v>
      </c>
      <c r="F1758" s="7" t="n">
        <v>0</v>
      </c>
      <c r="G1758" s="7" t="n">
        <v>0</v>
      </c>
    </row>
    <row r="1759" customFormat="false" ht="15" hidden="false" customHeight="false" outlineLevel="0" collapsed="false">
      <c r="A1759" s="7" t="s">
        <v>21</v>
      </c>
      <c r="B1759" s="7" t="s">
        <v>421</v>
      </c>
      <c r="C1759" s="7" t="s">
        <v>1375</v>
      </c>
      <c r="D1759" s="7" t="n">
        <v>1</v>
      </c>
      <c r="E1759" s="7" t="n">
        <v>27.75</v>
      </c>
      <c r="F1759" s="7" t="n">
        <v>0</v>
      </c>
      <c r="G1759" s="7" t="n">
        <v>0</v>
      </c>
    </row>
    <row r="1760" customFormat="false" ht="15" hidden="false" customHeight="false" outlineLevel="0" collapsed="false">
      <c r="A1760" s="7" t="s">
        <v>21</v>
      </c>
      <c r="B1760" s="7" t="s">
        <v>421</v>
      </c>
      <c r="C1760" s="7" t="s">
        <v>1375</v>
      </c>
      <c r="D1760" s="7" t="n">
        <v>2</v>
      </c>
      <c r="E1760" s="7" t="n">
        <v>53.93</v>
      </c>
      <c r="F1760" s="7" t="n">
        <v>0</v>
      </c>
      <c r="G1760" s="7" t="n">
        <v>0</v>
      </c>
    </row>
    <row r="1761" customFormat="false" ht="15" hidden="false" customHeight="false" outlineLevel="0" collapsed="false">
      <c r="A1761" s="7" t="s">
        <v>21</v>
      </c>
      <c r="B1761" s="7" t="s">
        <v>421</v>
      </c>
      <c r="C1761" s="7" t="s">
        <v>1375</v>
      </c>
      <c r="D1761" s="7" t="n">
        <v>1</v>
      </c>
      <c r="E1761" s="7" t="n">
        <v>32.77</v>
      </c>
      <c r="F1761" s="7" t="n">
        <v>0</v>
      </c>
      <c r="G1761" s="7" t="n">
        <v>0</v>
      </c>
    </row>
    <row r="1762" customFormat="false" ht="15" hidden="false" customHeight="false" outlineLevel="0" collapsed="false">
      <c r="A1762" s="7" t="s">
        <v>21</v>
      </c>
      <c r="B1762" s="7" t="s">
        <v>421</v>
      </c>
      <c r="C1762" s="7" t="s">
        <v>1375</v>
      </c>
      <c r="D1762" s="7" t="n">
        <v>4</v>
      </c>
      <c r="E1762" s="7" t="n">
        <v>121.71</v>
      </c>
      <c r="F1762" s="7" t="n">
        <v>0</v>
      </c>
      <c r="G1762" s="7" t="n">
        <v>0</v>
      </c>
    </row>
    <row r="1763" customFormat="false" ht="15" hidden="false" customHeight="false" outlineLevel="0" collapsed="false">
      <c r="A1763" s="7" t="s">
        <v>21</v>
      </c>
      <c r="B1763" s="7" t="s">
        <v>343</v>
      </c>
      <c r="C1763" s="7" t="s">
        <v>1376</v>
      </c>
      <c r="D1763" s="7" t="n">
        <v>21</v>
      </c>
      <c r="E1763" s="7" t="n">
        <v>550.37</v>
      </c>
      <c r="F1763" s="7" t="n">
        <v>0</v>
      </c>
      <c r="G1763" s="7" t="n">
        <v>0</v>
      </c>
    </row>
    <row r="1764" customFormat="false" ht="15" hidden="false" customHeight="false" outlineLevel="0" collapsed="false">
      <c r="A1764" s="7" t="s">
        <v>21</v>
      </c>
      <c r="B1764" s="7" t="s">
        <v>343</v>
      </c>
      <c r="C1764" s="7" t="s">
        <v>1376</v>
      </c>
      <c r="D1764" s="7" t="n">
        <v>50</v>
      </c>
      <c r="E1764" s="7" t="n">
        <v>1115</v>
      </c>
      <c r="F1764" s="7" t="n">
        <v>0</v>
      </c>
      <c r="G1764" s="7" t="n">
        <v>0</v>
      </c>
    </row>
    <row r="1765" customFormat="false" ht="15" hidden="false" customHeight="false" outlineLevel="0" collapsed="false">
      <c r="A1765" s="7" t="s">
        <v>21</v>
      </c>
      <c r="B1765" s="7" t="s">
        <v>343</v>
      </c>
      <c r="C1765" s="7" t="s">
        <v>1376</v>
      </c>
      <c r="D1765" s="7" t="n">
        <v>2</v>
      </c>
      <c r="E1765" s="7" t="n">
        <v>48.68</v>
      </c>
      <c r="F1765" s="7" t="n">
        <v>0</v>
      </c>
      <c r="G1765" s="7" t="n">
        <v>0</v>
      </c>
    </row>
    <row r="1766" customFormat="false" ht="15" hidden="false" customHeight="false" outlineLevel="0" collapsed="false">
      <c r="A1766" s="7" t="s">
        <v>21</v>
      </c>
      <c r="B1766" s="7" t="s">
        <v>343</v>
      </c>
      <c r="C1766" s="7" t="s">
        <v>1376</v>
      </c>
      <c r="D1766" s="7" t="n">
        <v>-2</v>
      </c>
      <c r="E1766" s="7" t="n">
        <v>-42.38</v>
      </c>
      <c r="F1766" s="7" t="n">
        <v>0</v>
      </c>
      <c r="G1766" s="7" t="n">
        <v>0</v>
      </c>
    </row>
    <row r="1767" customFormat="false" ht="15" hidden="false" customHeight="false" outlineLevel="0" collapsed="false">
      <c r="A1767" s="7" t="s">
        <v>21</v>
      </c>
      <c r="B1767" s="7" t="s">
        <v>343</v>
      </c>
      <c r="C1767" s="7" t="s">
        <v>1376</v>
      </c>
      <c r="D1767" s="7" t="n">
        <v>8</v>
      </c>
      <c r="E1767" s="7" t="n">
        <v>224.64</v>
      </c>
      <c r="F1767" s="7" t="n">
        <v>0</v>
      </c>
      <c r="G1767" s="7" t="n">
        <v>0</v>
      </c>
    </row>
    <row r="1768" customFormat="false" ht="15" hidden="false" customHeight="false" outlineLevel="0" collapsed="false">
      <c r="A1768" s="7" t="s">
        <v>21</v>
      </c>
      <c r="B1768" s="7" t="s">
        <v>343</v>
      </c>
      <c r="C1768" s="7" t="s">
        <v>1376</v>
      </c>
      <c r="D1768" s="7" t="n">
        <v>10</v>
      </c>
      <c r="E1768" s="7" t="n">
        <v>257.33</v>
      </c>
      <c r="F1768" s="7" t="n">
        <v>0</v>
      </c>
      <c r="G1768" s="7" t="n">
        <v>0</v>
      </c>
    </row>
    <row r="1769" customFormat="false" ht="15" hidden="false" customHeight="false" outlineLevel="0" collapsed="false">
      <c r="A1769" s="7" t="s">
        <v>21</v>
      </c>
      <c r="B1769" s="7" t="s">
        <v>343</v>
      </c>
      <c r="C1769" s="7" t="s">
        <v>1376</v>
      </c>
      <c r="D1769" s="7" t="n">
        <v>-1</v>
      </c>
      <c r="E1769" s="7" t="n">
        <v>-34.31</v>
      </c>
      <c r="F1769" s="7" t="n">
        <v>0</v>
      </c>
      <c r="G1769" s="7" t="n">
        <v>0</v>
      </c>
    </row>
    <row r="1770" customFormat="false" ht="15" hidden="false" customHeight="false" outlineLevel="0" collapsed="false">
      <c r="A1770" s="7" t="s">
        <v>21</v>
      </c>
      <c r="B1770" s="7" t="s">
        <v>343</v>
      </c>
      <c r="C1770" s="7" t="s">
        <v>1376</v>
      </c>
      <c r="D1770" s="7" t="n">
        <v>7</v>
      </c>
      <c r="E1770" s="7" t="n">
        <v>157.24</v>
      </c>
      <c r="F1770" s="7" t="n">
        <v>0</v>
      </c>
      <c r="G1770" s="7" t="n">
        <v>0</v>
      </c>
    </row>
    <row r="1771" customFormat="false" ht="15" hidden="false" customHeight="false" outlineLevel="0" collapsed="false">
      <c r="A1771" s="7" t="s">
        <v>21</v>
      </c>
      <c r="B1771" s="7" t="s">
        <v>303</v>
      </c>
      <c r="C1771" s="7" t="s">
        <v>1376</v>
      </c>
      <c r="D1771" s="7" t="n">
        <v>6</v>
      </c>
      <c r="E1771" s="7" t="n">
        <v>154.4</v>
      </c>
      <c r="F1771" s="7" t="n">
        <v>0</v>
      </c>
      <c r="G1771" s="7" t="n">
        <v>0</v>
      </c>
    </row>
    <row r="1772" customFormat="false" ht="15" hidden="false" customHeight="false" outlineLevel="0" collapsed="false">
      <c r="A1772" s="7" t="s">
        <v>21</v>
      </c>
      <c r="B1772" s="7" t="s">
        <v>303</v>
      </c>
      <c r="C1772" s="7" t="s">
        <v>1376</v>
      </c>
      <c r="D1772" s="7" t="n">
        <v>16</v>
      </c>
      <c r="E1772" s="7" t="n">
        <v>449.28</v>
      </c>
      <c r="F1772" s="7" t="n">
        <v>0</v>
      </c>
      <c r="G1772" s="7" t="n">
        <v>0</v>
      </c>
    </row>
    <row r="1773" customFormat="false" ht="15" hidden="false" customHeight="false" outlineLevel="0" collapsed="false">
      <c r="A1773" s="7" t="s">
        <v>21</v>
      </c>
      <c r="B1773" s="7" t="s">
        <v>303</v>
      </c>
      <c r="C1773" s="7" t="s">
        <v>1376</v>
      </c>
      <c r="D1773" s="7" t="n">
        <v>16</v>
      </c>
      <c r="E1773" s="7" t="n">
        <v>419.33</v>
      </c>
      <c r="F1773" s="7" t="n">
        <v>0</v>
      </c>
      <c r="G1773" s="7" t="n">
        <v>0</v>
      </c>
    </row>
    <row r="1774" customFormat="false" ht="15" hidden="false" customHeight="false" outlineLevel="0" collapsed="false">
      <c r="A1774" s="7" t="s">
        <v>21</v>
      </c>
      <c r="B1774" s="7" t="s">
        <v>303</v>
      </c>
      <c r="C1774" s="7" t="s">
        <v>1376</v>
      </c>
      <c r="D1774" s="7" t="n">
        <v>-1</v>
      </c>
      <c r="E1774" s="7" t="n">
        <v>-20.74</v>
      </c>
      <c r="F1774" s="7" t="n">
        <v>0</v>
      </c>
      <c r="G1774" s="7" t="n">
        <v>0</v>
      </c>
    </row>
    <row r="1775" customFormat="false" ht="15" hidden="false" customHeight="false" outlineLevel="0" collapsed="false">
      <c r="A1775" s="7" t="s">
        <v>21</v>
      </c>
      <c r="B1775" s="7" t="s">
        <v>303</v>
      </c>
      <c r="C1775" s="7" t="s">
        <v>1376</v>
      </c>
      <c r="D1775" s="7" t="n">
        <v>12</v>
      </c>
      <c r="E1775" s="7" t="n">
        <v>269.56</v>
      </c>
      <c r="F1775" s="7" t="n">
        <v>0</v>
      </c>
      <c r="G1775" s="7" t="n">
        <v>0</v>
      </c>
    </row>
    <row r="1776" customFormat="false" ht="15" hidden="false" customHeight="false" outlineLevel="0" collapsed="false">
      <c r="A1776" s="7" t="s">
        <v>21</v>
      </c>
      <c r="B1776" s="7" t="s">
        <v>303</v>
      </c>
      <c r="C1776" s="7" t="s">
        <v>1376</v>
      </c>
      <c r="D1776" s="7" t="n">
        <v>4</v>
      </c>
      <c r="E1776" s="7" t="n">
        <v>96.06</v>
      </c>
      <c r="F1776" s="7" t="n">
        <v>0</v>
      </c>
      <c r="G1776" s="7" t="n">
        <v>0</v>
      </c>
    </row>
    <row r="1777" customFormat="false" ht="15" hidden="false" customHeight="false" outlineLevel="0" collapsed="false">
      <c r="A1777" s="7" t="s">
        <v>21</v>
      </c>
      <c r="B1777" s="7" t="s">
        <v>303</v>
      </c>
      <c r="C1777" s="7" t="s">
        <v>1376</v>
      </c>
      <c r="D1777" s="7" t="n">
        <v>2</v>
      </c>
      <c r="E1777" s="7" t="n">
        <v>44.6</v>
      </c>
      <c r="F1777" s="7" t="n">
        <v>0</v>
      </c>
      <c r="G1777" s="7" t="n">
        <v>0</v>
      </c>
    </row>
    <row r="1778" customFormat="false" ht="15" hidden="false" customHeight="false" outlineLevel="0" collapsed="false">
      <c r="A1778" s="7" t="s">
        <v>21</v>
      </c>
      <c r="B1778" s="7" t="s">
        <v>303</v>
      </c>
      <c r="C1778" s="7" t="s">
        <v>1376</v>
      </c>
      <c r="D1778" s="7" t="n">
        <v>20</v>
      </c>
      <c r="E1778" s="7" t="n">
        <v>486.73</v>
      </c>
      <c r="F1778" s="7" t="n">
        <v>0</v>
      </c>
      <c r="G1778" s="7" t="n">
        <v>0</v>
      </c>
    </row>
    <row r="1779" customFormat="false" ht="15" hidden="false" customHeight="false" outlineLevel="0" collapsed="false">
      <c r="A1779" s="7" t="s">
        <v>21</v>
      </c>
      <c r="B1779" s="7" t="s">
        <v>303</v>
      </c>
      <c r="C1779" s="7" t="s">
        <v>1376</v>
      </c>
      <c r="D1779" s="7" t="n">
        <v>3</v>
      </c>
      <c r="E1779" s="7" t="n">
        <v>63.57</v>
      </c>
      <c r="F1779" s="7" t="n">
        <v>0</v>
      </c>
      <c r="G1779" s="7" t="n">
        <v>0</v>
      </c>
    </row>
    <row r="1780" customFormat="false" ht="15" hidden="false" customHeight="false" outlineLevel="0" collapsed="false">
      <c r="A1780" s="7" t="s">
        <v>21</v>
      </c>
      <c r="B1780" s="7" t="s">
        <v>303</v>
      </c>
      <c r="C1780" s="7" t="s">
        <v>1376</v>
      </c>
      <c r="D1780" s="7" t="n">
        <v>84</v>
      </c>
      <c r="E1780" s="7" t="n">
        <v>1873.2</v>
      </c>
      <c r="F1780" s="7" t="n">
        <v>0</v>
      </c>
      <c r="G1780" s="7" t="n">
        <v>0</v>
      </c>
    </row>
    <row r="1781" customFormat="false" ht="15" hidden="false" customHeight="false" outlineLevel="0" collapsed="false">
      <c r="A1781" s="7" t="s">
        <v>21</v>
      </c>
      <c r="B1781" s="7" t="s">
        <v>303</v>
      </c>
      <c r="C1781" s="7" t="s">
        <v>1376</v>
      </c>
      <c r="D1781" s="7" t="n">
        <v>16</v>
      </c>
      <c r="E1781" s="7" t="n">
        <v>384.32</v>
      </c>
      <c r="F1781" s="7" t="n">
        <v>0</v>
      </c>
      <c r="G1781" s="7" t="n">
        <v>0</v>
      </c>
    </row>
    <row r="1782" customFormat="false" ht="15" hidden="false" customHeight="false" outlineLevel="0" collapsed="false">
      <c r="A1782" s="7" t="s">
        <v>21</v>
      </c>
      <c r="B1782" s="7" t="s">
        <v>303</v>
      </c>
      <c r="C1782" s="7" t="s">
        <v>1376</v>
      </c>
      <c r="D1782" s="7" t="n">
        <v>4</v>
      </c>
      <c r="E1782" s="7" t="n">
        <v>109.79</v>
      </c>
      <c r="F1782" s="7" t="n">
        <v>0</v>
      </c>
      <c r="G1782" s="7" t="n">
        <v>0</v>
      </c>
    </row>
    <row r="1783" customFormat="false" ht="15" hidden="false" customHeight="false" outlineLevel="0" collapsed="false">
      <c r="A1783" s="7" t="s">
        <v>21</v>
      </c>
      <c r="B1783" s="7" t="s">
        <v>283</v>
      </c>
      <c r="C1783" s="7" t="s">
        <v>1376</v>
      </c>
      <c r="D1783" s="7" t="n">
        <v>19</v>
      </c>
      <c r="E1783" s="7" t="n">
        <v>497.95</v>
      </c>
      <c r="F1783" s="7" t="n">
        <v>0</v>
      </c>
      <c r="G1783" s="7" t="n">
        <v>0</v>
      </c>
    </row>
    <row r="1784" customFormat="false" ht="15" hidden="false" customHeight="false" outlineLevel="0" collapsed="false">
      <c r="A1784" s="7" t="s">
        <v>21</v>
      </c>
      <c r="B1784" s="7" t="s">
        <v>283</v>
      </c>
      <c r="C1784" s="7" t="s">
        <v>1376</v>
      </c>
      <c r="D1784" s="7" t="n">
        <v>23</v>
      </c>
      <c r="E1784" s="7" t="n">
        <v>645.84</v>
      </c>
      <c r="F1784" s="7" t="n">
        <v>0</v>
      </c>
      <c r="G1784" s="7" t="n">
        <v>0</v>
      </c>
    </row>
    <row r="1785" customFormat="false" ht="15" hidden="false" customHeight="false" outlineLevel="0" collapsed="false">
      <c r="A1785" s="7" t="s">
        <v>21</v>
      </c>
      <c r="B1785" s="7" t="s">
        <v>283</v>
      </c>
      <c r="C1785" s="7" t="s">
        <v>1376</v>
      </c>
      <c r="D1785" s="7" t="n">
        <v>102</v>
      </c>
      <c r="E1785" s="7" t="n">
        <v>2274.6</v>
      </c>
      <c r="F1785" s="7" t="n">
        <v>0</v>
      </c>
      <c r="G1785" s="7" t="n">
        <v>0</v>
      </c>
    </row>
    <row r="1786" customFormat="false" ht="15" hidden="false" customHeight="false" outlineLevel="0" collapsed="false">
      <c r="A1786" s="7" t="s">
        <v>21</v>
      </c>
      <c r="B1786" s="7" t="s">
        <v>283</v>
      </c>
      <c r="C1786" s="7" t="s">
        <v>1376</v>
      </c>
      <c r="D1786" s="7" t="n">
        <v>13</v>
      </c>
      <c r="E1786" s="7" t="n">
        <v>292.03</v>
      </c>
      <c r="F1786" s="7" t="n">
        <v>0</v>
      </c>
      <c r="G1786" s="7" t="n">
        <v>0</v>
      </c>
    </row>
    <row r="1787" customFormat="false" ht="15" hidden="false" customHeight="false" outlineLevel="0" collapsed="false">
      <c r="A1787" s="7" t="s">
        <v>21</v>
      </c>
      <c r="B1787" s="7" t="s">
        <v>283</v>
      </c>
      <c r="C1787" s="7" t="s">
        <v>1376</v>
      </c>
      <c r="D1787" s="7" t="n">
        <v>3</v>
      </c>
      <c r="E1787" s="7" t="n">
        <v>66.9</v>
      </c>
      <c r="F1787" s="7" t="n">
        <v>0</v>
      </c>
      <c r="G1787" s="7" t="n">
        <v>0</v>
      </c>
    </row>
    <row r="1788" customFormat="false" ht="15" hidden="false" customHeight="false" outlineLevel="0" collapsed="false">
      <c r="A1788" s="7" t="s">
        <v>21</v>
      </c>
      <c r="B1788" s="7" t="s">
        <v>283</v>
      </c>
      <c r="C1788" s="7" t="s">
        <v>1376</v>
      </c>
      <c r="D1788" s="7" t="n">
        <v>2</v>
      </c>
      <c r="E1788" s="7" t="n">
        <v>41.17</v>
      </c>
      <c r="F1788" s="7" t="n">
        <v>0</v>
      </c>
      <c r="G1788" s="7" t="n">
        <v>0</v>
      </c>
    </row>
    <row r="1789" customFormat="false" ht="15" hidden="false" customHeight="false" outlineLevel="0" collapsed="false">
      <c r="A1789" s="7" t="s">
        <v>21</v>
      </c>
      <c r="B1789" s="7" t="s">
        <v>283</v>
      </c>
      <c r="C1789" s="7" t="s">
        <v>1376</v>
      </c>
      <c r="D1789" s="7" t="n">
        <v>30</v>
      </c>
      <c r="E1789" s="7" t="n">
        <v>730.1</v>
      </c>
      <c r="F1789" s="7" t="n">
        <v>0</v>
      </c>
      <c r="G1789" s="7" t="n">
        <v>0</v>
      </c>
    </row>
    <row r="1790" customFormat="false" ht="15" hidden="false" customHeight="false" outlineLevel="0" collapsed="false">
      <c r="A1790" s="7" t="s">
        <v>21</v>
      </c>
      <c r="B1790" s="7" t="s">
        <v>283</v>
      </c>
      <c r="C1790" s="7" t="s">
        <v>1376</v>
      </c>
      <c r="D1790" s="7" t="n">
        <v>8</v>
      </c>
      <c r="E1790" s="7" t="n">
        <v>169.52</v>
      </c>
      <c r="F1790" s="7" t="n">
        <v>0</v>
      </c>
      <c r="G1790" s="7" t="n">
        <v>0</v>
      </c>
    </row>
    <row r="1791" customFormat="false" ht="15" hidden="false" customHeight="false" outlineLevel="0" collapsed="false">
      <c r="A1791" s="7" t="s">
        <v>21</v>
      </c>
      <c r="B1791" s="7" t="s">
        <v>283</v>
      </c>
      <c r="C1791" s="7" t="s">
        <v>1376</v>
      </c>
      <c r="D1791" s="7" t="n">
        <v>2</v>
      </c>
      <c r="E1791" s="7" t="n">
        <v>48.04</v>
      </c>
      <c r="F1791" s="7" t="n">
        <v>0</v>
      </c>
      <c r="G1791" s="7" t="n">
        <v>0</v>
      </c>
    </row>
    <row r="1792" customFormat="false" ht="15" hidden="false" customHeight="false" outlineLevel="0" collapsed="false">
      <c r="A1792" s="7" t="s">
        <v>21</v>
      </c>
      <c r="B1792" s="7" t="s">
        <v>283</v>
      </c>
      <c r="C1792" s="7" t="s">
        <v>1376</v>
      </c>
      <c r="D1792" s="7" t="n">
        <v>15</v>
      </c>
      <c r="E1792" s="7" t="n">
        <v>386</v>
      </c>
      <c r="F1792" s="7" t="n">
        <v>0</v>
      </c>
      <c r="G1792" s="7" t="n">
        <v>0</v>
      </c>
    </row>
    <row r="1793" customFormat="false" ht="15" hidden="false" customHeight="false" outlineLevel="0" collapsed="false">
      <c r="A1793" s="7" t="s">
        <v>21</v>
      </c>
      <c r="B1793" s="7" t="s">
        <v>401</v>
      </c>
      <c r="C1793" s="7" t="s">
        <v>1377</v>
      </c>
      <c r="D1793" s="7" t="n">
        <v>2</v>
      </c>
      <c r="E1793" s="7" t="n">
        <v>56.16</v>
      </c>
      <c r="F1793" s="7" t="n">
        <v>0</v>
      </c>
      <c r="G1793" s="7" t="n">
        <v>0</v>
      </c>
    </row>
    <row r="1794" customFormat="false" ht="15" hidden="false" customHeight="false" outlineLevel="0" collapsed="false">
      <c r="A1794" s="7" t="s">
        <v>21</v>
      </c>
      <c r="B1794" s="7" t="s">
        <v>401</v>
      </c>
      <c r="C1794" s="7" t="s">
        <v>1377</v>
      </c>
      <c r="D1794" s="7" t="n">
        <v>2</v>
      </c>
      <c r="E1794" s="7" t="n">
        <v>52.42</v>
      </c>
      <c r="F1794" s="7" t="n">
        <v>0</v>
      </c>
      <c r="G1794" s="7" t="n">
        <v>0</v>
      </c>
    </row>
    <row r="1795" customFormat="false" ht="15" hidden="false" customHeight="false" outlineLevel="0" collapsed="false">
      <c r="A1795" s="7" t="s">
        <v>21</v>
      </c>
      <c r="B1795" s="7" t="s">
        <v>401</v>
      </c>
      <c r="C1795" s="7" t="s">
        <v>1377</v>
      </c>
      <c r="D1795" s="7" t="n">
        <v>-1</v>
      </c>
      <c r="E1795" s="7" t="n">
        <v>-21.19</v>
      </c>
      <c r="F1795" s="7" t="n">
        <v>0</v>
      </c>
      <c r="G1795" s="7" t="n">
        <v>0</v>
      </c>
    </row>
    <row r="1796" customFormat="false" ht="15" hidden="false" customHeight="false" outlineLevel="0" collapsed="false">
      <c r="A1796" s="7" t="s">
        <v>21</v>
      </c>
      <c r="B1796" s="7" t="s">
        <v>401</v>
      </c>
      <c r="C1796" s="7" t="s">
        <v>1377</v>
      </c>
      <c r="D1796" s="7" t="n">
        <v>5</v>
      </c>
      <c r="E1796" s="7" t="n">
        <v>121.68</v>
      </c>
      <c r="F1796" s="7" t="n">
        <v>0</v>
      </c>
      <c r="G1796" s="7" t="n">
        <v>0</v>
      </c>
    </row>
    <row r="1797" customFormat="false" ht="15" hidden="false" customHeight="false" outlineLevel="0" collapsed="false">
      <c r="A1797" s="7" t="s">
        <v>21</v>
      </c>
      <c r="B1797" s="7" t="s">
        <v>401</v>
      </c>
      <c r="C1797" s="7" t="s">
        <v>1377</v>
      </c>
      <c r="D1797" s="7" t="n">
        <v>3</v>
      </c>
      <c r="E1797" s="7" t="n">
        <v>67.39</v>
      </c>
      <c r="F1797" s="7" t="n">
        <v>0</v>
      </c>
      <c r="G1797" s="7" t="n">
        <v>0</v>
      </c>
    </row>
    <row r="1798" customFormat="false" ht="15" hidden="false" customHeight="false" outlineLevel="0" collapsed="false">
      <c r="A1798" s="7" t="s">
        <v>21</v>
      </c>
      <c r="B1798" s="7" t="s">
        <v>401</v>
      </c>
      <c r="C1798" s="7" t="s">
        <v>1377</v>
      </c>
      <c r="D1798" s="7" t="n">
        <v>34</v>
      </c>
      <c r="E1798" s="7" t="n">
        <v>758.2</v>
      </c>
      <c r="F1798" s="7" t="n">
        <v>0</v>
      </c>
      <c r="G1798" s="7" t="n">
        <v>0</v>
      </c>
    </row>
    <row r="1799" customFormat="false" ht="15" hidden="false" customHeight="false" outlineLevel="0" collapsed="false">
      <c r="A1799" s="7" t="s">
        <v>21</v>
      </c>
      <c r="B1799" s="7" t="s">
        <v>401</v>
      </c>
      <c r="C1799" s="7" t="s">
        <v>1377</v>
      </c>
      <c r="D1799" s="7" t="n">
        <v>5</v>
      </c>
      <c r="E1799" s="7" t="n">
        <v>128.67</v>
      </c>
      <c r="F1799" s="7" t="n">
        <v>0</v>
      </c>
      <c r="G1799" s="7" t="n">
        <v>0</v>
      </c>
    </row>
    <row r="1800" customFormat="false" ht="15" hidden="false" customHeight="false" outlineLevel="0" collapsed="false">
      <c r="A1800" s="7" t="s">
        <v>21</v>
      </c>
      <c r="B1800" s="7" t="s">
        <v>367</v>
      </c>
      <c r="C1800" s="7" t="s">
        <v>1377</v>
      </c>
      <c r="D1800" s="7" t="n">
        <v>3</v>
      </c>
      <c r="E1800" s="7" t="n">
        <v>66.9</v>
      </c>
      <c r="F1800" s="7" t="n">
        <v>0</v>
      </c>
      <c r="G1800" s="7" t="n">
        <v>0</v>
      </c>
    </row>
    <row r="1801" customFormat="false" ht="15" hidden="false" customHeight="false" outlineLevel="0" collapsed="false">
      <c r="A1801" s="7" t="s">
        <v>21</v>
      </c>
      <c r="B1801" s="7" t="s">
        <v>367</v>
      </c>
      <c r="C1801" s="7" t="s">
        <v>1377</v>
      </c>
      <c r="D1801" s="7" t="n">
        <v>3</v>
      </c>
      <c r="E1801" s="7" t="n">
        <v>77.2</v>
      </c>
      <c r="F1801" s="7" t="n">
        <v>0</v>
      </c>
      <c r="G1801" s="7" t="n">
        <v>0</v>
      </c>
    </row>
    <row r="1802" customFormat="false" ht="15" hidden="false" customHeight="false" outlineLevel="0" collapsed="false">
      <c r="A1802" s="7" t="s">
        <v>21</v>
      </c>
      <c r="B1802" s="7" t="s">
        <v>367</v>
      </c>
      <c r="C1802" s="7" t="s">
        <v>1377</v>
      </c>
      <c r="D1802" s="7" t="n">
        <v>3</v>
      </c>
      <c r="E1802" s="7" t="n">
        <v>67.39</v>
      </c>
      <c r="F1802" s="7" t="n">
        <v>0</v>
      </c>
      <c r="G1802" s="7" t="n">
        <v>0</v>
      </c>
    </row>
    <row r="1803" customFormat="false" ht="15" hidden="false" customHeight="false" outlineLevel="0" collapsed="false">
      <c r="A1803" s="7" t="s">
        <v>21</v>
      </c>
      <c r="B1803" s="7" t="s">
        <v>367</v>
      </c>
      <c r="C1803" s="7" t="s">
        <v>1377</v>
      </c>
      <c r="D1803" s="7" t="n">
        <v>13</v>
      </c>
      <c r="E1803" s="7" t="n">
        <v>365.04</v>
      </c>
      <c r="F1803" s="7" t="n">
        <v>0</v>
      </c>
      <c r="G1803" s="7" t="n">
        <v>0</v>
      </c>
    </row>
    <row r="1804" customFormat="false" ht="15" hidden="false" customHeight="false" outlineLevel="0" collapsed="false">
      <c r="A1804" s="7" t="s">
        <v>21</v>
      </c>
      <c r="B1804" s="7" t="s">
        <v>367</v>
      </c>
      <c r="C1804" s="7" t="s">
        <v>1377</v>
      </c>
      <c r="D1804" s="7" t="n">
        <v>41</v>
      </c>
      <c r="E1804" s="7" t="n">
        <v>914.3</v>
      </c>
      <c r="F1804" s="7" t="n">
        <v>0</v>
      </c>
      <c r="G1804" s="7" t="n">
        <v>0</v>
      </c>
    </row>
    <row r="1805" customFormat="false" ht="15" hidden="false" customHeight="false" outlineLevel="0" collapsed="false">
      <c r="A1805" s="7" t="s">
        <v>21</v>
      </c>
      <c r="B1805" s="7" t="s">
        <v>367</v>
      </c>
      <c r="C1805" s="7" t="s">
        <v>1377</v>
      </c>
      <c r="D1805" s="7" t="n">
        <v>4</v>
      </c>
      <c r="E1805" s="7" t="n">
        <v>84.76</v>
      </c>
      <c r="F1805" s="7" t="n">
        <v>0</v>
      </c>
      <c r="G1805" s="7" t="n">
        <v>0</v>
      </c>
    </row>
    <row r="1806" customFormat="false" ht="15" hidden="false" customHeight="false" outlineLevel="0" collapsed="false">
      <c r="A1806" s="7" t="s">
        <v>21</v>
      </c>
      <c r="B1806" s="7" t="s">
        <v>367</v>
      </c>
      <c r="C1806" s="7" t="s">
        <v>1377</v>
      </c>
      <c r="D1806" s="7" t="n">
        <v>3</v>
      </c>
      <c r="E1806" s="7" t="n">
        <v>73.01</v>
      </c>
      <c r="F1806" s="7" t="n">
        <v>0</v>
      </c>
      <c r="G1806" s="7" t="n">
        <v>0</v>
      </c>
    </row>
    <row r="1807" customFormat="false" ht="15" hidden="false" customHeight="false" outlineLevel="0" collapsed="false">
      <c r="A1807" s="7" t="s">
        <v>21</v>
      </c>
      <c r="B1807" s="7" t="s">
        <v>367</v>
      </c>
      <c r="C1807" s="7" t="s">
        <v>1377</v>
      </c>
      <c r="D1807" s="7" t="n">
        <v>2</v>
      </c>
      <c r="E1807" s="7" t="n">
        <v>52.42</v>
      </c>
      <c r="F1807" s="7" t="n">
        <v>0</v>
      </c>
      <c r="G1807" s="7" t="n">
        <v>0</v>
      </c>
    </row>
    <row r="1808" customFormat="false" ht="15" hidden="false" customHeight="false" outlineLevel="0" collapsed="false">
      <c r="A1808" s="7" t="s">
        <v>21</v>
      </c>
      <c r="B1808" s="7" t="s">
        <v>340</v>
      </c>
      <c r="C1808" s="7" t="s">
        <v>1377</v>
      </c>
      <c r="D1808" s="7" t="n">
        <v>-2</v>
      </c>
      <c r="E1808" s="7" t="n">
        <v>-41.48</v>
      </c>
      <c r="F1808" s="7" t="n">
        <v>0</v>
      </c>
      <c r="G1808" s="7" t="n">
        <v>0</v>
      </c>
    </row>
    <row r="1809" customFormat="false" ht="15" hidden="false" customHeight="false" outlineLevel="0" collapsed="false">
      <c r="A1809" s="7" t="s">
        <v>21</v>
      </c>
      <c r="B1809" s="7" t="s">
        <v>340</v>
      </c>
      <c r="C1809" s="7" t="s">
        <v>1377</v>
      </c>
      <c r="D1809" s="7" t="n">
        <v>4</v>
      </c>
      <c r="E1809" s="7" t="n">
        <v>96.08</v>
      </c>
      <c r="F1809" s="7" t="n">
        <v>0</v>
      </c>
      <c r="G1809" s="7" t="n">
        <v>0</v>
      </c>
    </row>
    <row r="1810" customFormat="false" ht="15" hidden="false" customHeight="false" outlineLevel="0" collapsed="false">
      <c r="A1810" s="7" t="s">
        <v>21</v>
      </c>
      <c r="B1810" s="7" t="s">
        <v>340</v>
      </c>
      <c r="C1810" s="7" t="s">
        <v>1377</v>
      </c>
      <c r="D1810" s="7" t="n">
        <v>61</v>
      </c>
      <c r="E1810" s="7" t="n">
        <v>1360.3</v>
      </c>
      <c r="F1810" s="7" t="n">
        <v>0</v>
      </c>
      <c r="G1810" s="7" t="n">
        <v>0</v>
      </c>
    </row>
    <row r="1811" customFormat="false" ht="15" hidden="false" customHeight="false" outlineLevel="0" collapsed="false">
      <c r="A1811" s="7" t="s">
        <v>21</v>
      </c>
      <c r="B1811" s="7" t="s">
        <v>340</v>
      </c>
      <c r="C1811" s="7" t="s">
        <v>1377</v>
      </c>
      <c r="D1811" s="7" t="n">
        <v>15</v>
      </c>
      <c r="E1811" s="7" t="n">
        <v>421.2</v>
      </c>
      <c r="F1811" s="7" t="n">
        <v>0</v>
      </c>
      <c r="G1811" s="7" t="n">
        <v>0</v>
      </c>
    </row>
    <row r="1812" customFormat="false" ht="15" hidden="false" customHeight="false" outlineLevel="0" collapsed="false">
      <c r="A1812" s="7" t="s">
        <v>21</v>
      </c>
      <c r="B1812" s="7" t="s">
        <v>340</v>
      </c>
      <c r="C1812" s="7" t="s">
        <v>1377</v>
      </c>
      <c r="D1812" s="7" t="n">
        <v>1</v>
      </c>
      <c r="E1812" s="7" t="n">
        <v>24.02</v>
      </c>
      <c r="F1812" s="7" t="n">
        <v>0</v>
      </c>
      <c r="G1812" s="7" t="n">
        <v>0</v>
      </c>
    </row>
    <row r="1813" customFormat="false" ht="15" hidden="false" customHeight="false" outlineLevel="0" collapsed="false">
      <c r="A1813" s="7" t="s">
        <v>21</v>
      </c>
      <c r="B1813" s="7" t="s">
        <v>340</v>
      </c>
      <c r="C1813" s="7" t="s">
        <v>1377</v>
      </c>
      <c r="D1813" s="7" t="n">
        <v>5</v>
      </c>
      <c r="E1813" s="7" t="n">
        <v>128.67</v>
      </c>
      <c r="F1813" s="7" t="n">
        <v>0</v>
      </c>
      <c r="G1813" s="7" t="n">
        <v>0</v>
      </c>
    </row>
    <row r="1814" customFormat="false" ht="15" hidden="false" customHeight="false" outlineLevel="0" collapsed="false">
      <c r="A1814" s="7" t="s">
        <v>21</v>
      </c>
      <c r="B1814" s="7" t="s">
        <v>340</v>
      </c>
      <c r="C1814" s="7" t="s">
        <v>1377</v>
      </c>
      <c r="D1814" s="7" t="n">
        <v>5</v>
      </c>
      <c r="E1814" s="7" t="n">
        <v>121.68</v>
      </c>
      <c r="F1814" s="7" t="n">
        <v>0</v>
      </c>
      <c r="G1814" s="7" t="n">
        <v>0</v>
      </c>
    </row>
    <row r="1815" customFormat="false" ht="15" hidden="false" customHeight="false" outlineLevel="0" collapsed="false">
      <c r="A1815" s="7" t="s">
        <v>21</v>
      </c>
      <c r="B1815" s="7" t="s">
        <v>340</v>
      </c>
      <c r="C1815" s="7" t="s">
        <v>1377</v>
      </c>
      <c r="D1815" s="7" t="n">
        <v>11</v>
      </c>
      <c r="E1815" s="7" t="n">
        <v>245.3</v>
      </c>
      <c r="F1815" s="7" t="n">
        <v>0</v>
      </c>
      <c r="G1815" s="7" t="n">
        <v>0</v>
      </c>
    </row>
    <row r="1816" customFormat="false" ht="15" hidden="false" customHeight="false" outlineLevel="0" collapsed="false">
      <c r="A1816" s="7" t="s">
        <v>21</v>
      </c>
      <c r="B1816" s="7" t="s">
        <v>418</v>
      </c>
      <c r="C1816" s="7" t="s">
        <v>1378</v>
      </c>
      <c r="D1816" s="7" t="n">
        <v>-3</v>
      </c>
      <c r="E1816" s="7" t="n">
        <v>-62.22</v>
      </c>
      <c r="F1816" s="7" t="n">
        <v>0</v>
      </c>
      <c r="G1816" s="7" t="n">
        <v>0</v>
      </c>
    </row>
    <row r="1817" customFormat="false" ht="15" hidden="false" customHeight="false" outlineLevel="0" collapsed="false">
      <c r="A1817" s="7" t="s">
        <v>21</v>
      </c>
      <c r="B1817" s="7" t="s">
        <v>418</v>
      </c>
      <c r="C1817" s="7" t="s">
        <v>1378</v>
      </c>
      <c r="D1817" s="7" t="n">
        <v>-2</v>
      </c>
      <c r="E1817" s="7" t="n">
        <v>-51.46</v>
      </c>
      <c r="F1817" s="7" t="n">
        <v>0</v>
      </c>
      <c r="G1817" s="7" t="n">
        <v>0</v>
      </c>
    </row>
    <row r="1818" customFormat="false" ht="15" hidden="false" customHeight="false" outlineLevel="0" collapsed="false">
      <c r="A1818" s="7" t="s">
        <v>21</v>
      </c>
      <c r="B1818" s="7" t="s">
        <v>418</v>
      </c>
      <c r="C1818" s="7" t="s">
        <v>1378</v>
      </c>
      <c r="D1818" s="7" t="n">
        <v>1</v>
      </c>
      <c r="E1818" s="7" t="n">
        <v>21.19</v>
      </c>
      <c r="F1818" s="7" t="n">
        <v>0</v>
      </c>
      <c r="G1818" s="7" t="n">
        <v>0</v>
      </c>
    </row>
    <row r="1819" customFormat="false" ht="15" hidden="false" customHeight="false" outlineLevel="0" collapsed="false">
      <c r="A1819" s="7" t="s">
        <v>21</v>
      </c>
      <c r="B1819" s="7" t="s">
        <v>418</v>
      </c>
      <c r="C1819" s="7" t="s">
        <v>1378</v>
      </c>
      <c r="D1819" s="7" t="n">
        <v>1</v>
      </c>
      <c r="E1819" s="7" t="n">
        <v>24.02</v>
      </c>
      <c r="F1819" s="7" t="n">
        <v>0</v>
      </c>
      <c r="G1819" s="7" t="n">
        <v>0</v>
      </c>
    </row>
    <row r="1820" customFormat="false" ht="15" hidden="false" customHeight="false" outlineLevel="0" collapsed="false">
      <c r="A1820" s="7" t="s">
        <v>21</v>
      </c>
      <c r="B1820" s="7" t="s">
        <v>418</v>
      </c>
      <c r="C1820" s="7" t="s">
        <v>1378</v>
      </c>
      <c r="D1820" s="7" t="n">
        <v>10</v>
      </c>
      <c r="E1820" s="7" t="n">
        <v>224.64</v>
      </c>
      <c r="F1820" s="7" t="n">
        <v>0</v>
      </c>
      <c r="G1820" s="7" t="n">
        <v>0</v>
      </c>
    </row>
    <row r="1821" customFormat="false" ht="15" hidden="false" customHeight="false" outlineLevel="0" collapsed="false">
      <c r="A1821" s="7" t="s">
        <v>21</v>
      </c>
      <c r="B1821" s="7" t="s">
        <v>418</v>
      </c>
      <c r="C1821" s="7" t="s">
        <v>1378</v>
      </c>
      <c r="D1821" s="7" t="n">
        <v>2</v>
      </c>
      <c r="E1821" s="7" t="n">
        <v>52.42</v>
      </c>
      <c r="F1821" s="7" t="n">
        <v>0</v>
      </c>
      <c r="G1821" s="7" t="n">
        <v>0</v>
      </c>
    </row>
    <row r="1822" customFormat="false" ht="15" hidden="false" customHeight="false" outlineLevel="0" collapsed="false">
      <c r="A1822" s="7" t="s">
        <v>21</v>
      </c>
      <c r="B1822" s="7" t="s">
        <v>418</v>
      </c>
      <c r="C1822" s="7" t="s">
        <v>1378</v>
      </c>
      <c r="D1822" s="7" t="n">
        <v>8</v>
      </c>
      <c r="E1822" s="7" t="n">
        <v>205.87</v>
      </c>
      <c r="F1822" s="7" t="n">
        <v>0</v>
      </c>
      <c r="G1822" s="7" t="n">
        <v>0</v>
      </c>
    </row>
    <row r="1823" customFormat="false" ht="15" hidden="false" customHeight="false" outlineLevel="0" collapsed="false">
      <c r="A1823" s="7" t="s">
        <v>21</v>
      </c>
      <c r="B1823" s="7" t="s">
        <v>418</v>
      </c>
      <c r="C1823" s="7" t="s">
        <v>1378</v>
      </c>
      <c r="D1823" s="7" t="n">
        <v>5</v>
      </c>
      <c r="E1823" s="7" t="n">
        <v>140.4</v>
      </c>
      <c r="F1823" s="7" t="n">
        <v>0</v>
      </c>
      <c r="G1823" s="7" t="n">
        <v>0</v>
      </c>
    </row>
    <row r="1824" customFormat="false" ht="15" hidden="false" customHeight="false" outlineLevel="0" collapsed="false">
      <c r="A1824" s="7" t="s">
        <v>21</v>
      </c>
      <c r="B1824" s="7" t="s">
        <v>418</v>
      </c>
      <c r="C1824" s="7" t="s">
        <v>1378</v>
      </c>
      <c r="D1824" s="7" t="n">
        <v>17</v>
      </c>
      <c r="E1824" s="7" t="n">
        <v>379.1</v>
      </c>
      <c r="F1824" s="7" t="n">
        <v>0</v>
      </c>
      <c r="G1824" s="7" t="n">
        <v>0</v>
      </c>
    </row>
    <row r="1825" customFormat="false" ht="15" hidden="false" customHeight="false" outlineLevel="0" collapsed="false">
      <c r="A1825" s="7" t="s">
        <v>21</v>
      </c>
      <c r="B1825" s="7" t="s">
        <v>354</v>
      </c>
      <c r="C1825" s="7" t="s">
        <v>1378</v>
      </c>
      <c r="D1825" s="7" t="n">
        <v>3</v>
      </c>
      <c r="E1825" s="7" t="n">
        <v>73.01</v>
      </c>
      <c r="F1825" s="7" t="n">
        <v>0</v>
      </c>
      <c r="G1825" s="7" t="n">
        <v>0</v>
      </c>
    </row>
    <row r="1826" customFormat="false" ht="15" hidden="false" customHeight="false" outlineLevel="0" collapsed="false">
      <c r="A1826" s="7" t="s">
        <v>21</v>
      </c>
      <c r="B1826" s="7" t="s">
        <v>354</v>
      </c>
      <c r="C1826" s="7" t="s">
        <v>1378</v>
      </c>
      <c r="D1826" s="7" t="n">
        <v>7</v>
      </c>
      <c r="E1826" s="7" t="n">
        <v>196.56</v>
      </c>
      <c r="F1826" s="7" t="n">
        <v>0</v>
      </c>
      <c r="G1826" s="7" t="n">
        <v>0</v>
      </c>
    </row>
    <row r="1827" customFormat="false" ht="15" hidden="false" customHeight="false" outlineLevel="0" collapsed="false">
      <c r="A1827" s="7" t="s">
        <v>21</v>
      </c>
      <c r="B1827" s="7" t="s">
        <v>354</v>
      </c>
      <c r="C1827" s="7" t="s">
        <v>1378</v>
      </c>
      <c r="D1827" s="7" t="n">
        <v>3</v>
      </c>
      <c r="E1827" s="7" t="n">
        <v>72.06</v>
      </c>
      <c r="F1827" s="7" t="n">
        <v>0</v>
      </c>
      <c r="G1827" s="7" t="n">
        <v>0</v>
      </c>
    </row>
    <row r="1828" customFormat="false" ht="15" hidden="false" customHeight="false" outlineLevel="0" collapsed="false">
      <c r="A1828" s="7" t="s">
        <v>21</v>
      </c>
      <c r="B1828" s="7" t="s">
        <v>354</v>
      </c>
      <c r="C1828" s="7" t="s">
        <v>1378</v>
      </c>
      <c r="D1828" s="7" t="n">
        <v>44</v>
      </c>
      <c r="E1828" s="7" t="n">
        <v>981.2</v>
      </c>
      <c r="F1828" s="7" t="n">
        <v>0</v>
      </c>
      <c r="G1828" s="7" t="n">
        <v>0</v>
      </c>
    </row>
    <row r="1829" customFormat="false" ht="15" hidden="false" customHeight="false" outlineLevel="0" collapsed="false">
      <c r="A1829" s="7" t="s">
        <v>21</v>
      </c>
      <c r="B1829" s="7" t="s">
        <v>354</v>
      </c>
      <c r="C1829" s="7" t="s">
        <v>1378</v>
      </c>
      <c r="D1829" s="7" t="n">
        <v>8</v>
      </c>
      <c r="E1829" s="7" t="n">
        <v>205.87</v>
      </c>
      <c r="F1829" s="7" t="n">
        <v>0</v>
      </c>
      <c r="G1829" s="7" t="n">
        <v>0</v>
      </c>
    </row>
    <row r="1830" customFormat="false" ht="15" hidden="false" customHeight="false" outlineLevel="0" collapsed="false">
      <c r="A1830" s="7" t="s">
        <v>21</v>
      </c>
      <c r="B1830" s="7" t="s">
        <v>354</v>
      </c>
      <c r="C1830" s="7" t="s">
        <v>1378</v>
      </c>
      <c r="D1830" s="7" t="n">
        <v>2</v>
      </c>
      <c r="E1830" s="7" t="n">
        <v>52.42</v>
      </c>
      <c r="F1830" s="7" t="n">
        <v>0</v>
      </c>
      <c r="G1830" s="7" t="n">
        <v>0</v>
      </c>
    </row>
    <row r="1831" customFormat="false" ht="15" hidden="false" customHeight="false" outlineLevel="0" collapsed="false">
      <c r="A1831" s="7" t="s">
        <v>21</v>
      </c>
      <c r="B1831" s="7" t="s">
        <v>354</v>
      </c>
      <c r="C1831" s="7" t="s">
        <v>1378</v>
      </c>
      <c r="D1831" s="7" t="n">
        <v>-1</v>
      </c>
      <c r="E1831" s="7" t="n">
        <v>-37.44</v>
      </c>
      <c r="F1831" s="7" t="n">
        <v>0</v>
      </c>
      <c r="G1831" s="7" t="n">
        <v>0</v>
      </c>
    </row>
    <row r="1832" customFormat="false" ht="15" hidden="false" customHeight="false" outlineLevel="0" collapsed="false">
      <c r="A1832" s="7" t="s">
        <v>21</v>
      </c>
      <c r="B1832" s="7" t="s">
        <v>354</v>
      </c>
      <c r="C1832" s="7" t="s">
        <v>1378</v>
      </c>
      <c r="D1832" s="7" t="n">
        <v>2</v>
      </c>
      <c r="E1832" s="7" t="n">
        <v>41.17</v>
      </c>
      <c r="F1832" s="7" t="n">
        <v>0</v>
      </c>
      <c r="G1832" s="7" t="n">
        <v>0</v>
      </c>
    </row>
    <row r="1833" customFormat="false" ht="15" hidden="false" customHeight="false" outlineLevel="0" collapsed="false">
      <c r="A1833" s="7" t="s">
        <v>21</v>
      </c>
      <c r="B1833" s="7" t="s">
        <v>354</v>
      </c>
      <c r="C1833" s="7" t="s">
        <v>1378</v>
      </c>
      <c r="D1833" s="7" t="n">
        <v>10</v>
      </c>
      <c r="E1833" s="7" t="n">
        <v>224.64</v>
      </c>
      <c r="F1833" s="7" t="n">
        <v>0</v>
      </c>
      <c r="G1833" s="7" t="n">
        <v>0</v>
      </c>
    </row>
    <row r="1834" customFormat="false" ht="15" hidden="false" customHeight="false" outlineLevel="0" collapsed="false">
      <c r="A1834" s="7" t="s">
        <v>21</v>
      </c>
      <c r="B1834" s="7" t="s">
        <v>354</v>
      </c>
      <c r="C1834" s="7" t="s">
        <v>1378</v>
      </c>
      <c r="D1834" s="7" t="n">
        <v>6</v>
      </c>
      <c r="E1834" s="7" t="n">
        <v>127.14</v>
      </c>
      <c r="F1834" s="7" t="n">
        <v>0</v>
      </c>
      <c r="G1834" s="7" t="n">
        <v>0</v>
      </c>
    </row>
    <row r="1835" customFormat="false" ht="15" hidden="false" customHeight="false" outlineLevel="0" collapsed="false">
      <c r="A1835" s="7" t="s">
        <v>21</v>
      </c>
      <c r="B1835" s="7" t="s">
        <v>354</v>
      </c>
      <c r="C1835" s="7" t="s">
        <v>1378</v>
      </c>
      <c r="D1835" s="7" t="n">
        <v>-1</v>
      </c>
      <c r="E1835" s="7" t="n">
        <v>-20.74</v>
      </c>
      <c r="F1835" s="7" t="n">
        <v>0</v>
      </c>
      <c r="G1835" s="7" t="n">
        <v>0</v>
      </c>
    </row>
    <row r="1836" customFormat="false" ht="15" hidden="false" customHeight="false" outlineLevel="0" collapsed="false">
      <c r="A1836" s="7" t="s">
        <v>21</v>
      </c>
      <c r="B1836" s="7" t="s">
        <v>354</v>
      </c>
      <c r="C1836" s="7" t="s">
        <v>1378</v>
      </c>
      <c r="D1836" s="7" t="n">
        <v>-1</v>
      </c>
      <c r="E1836" s="7" t="n">
        <v>-17.16</v>
      </c>
      <c r="F1836" s="7" t="n">
        <v>0</v>
      </c>
      <c r="G1836" s="7" t="n">
        <v>0</v>
      </c>
    </row>
    <row r="1837" customFormat="false" ht="15" hidden="false" customHeight="false" outlineLevel="0" collapsed="false">
      <c r="A1837" s="7" t="s">
        <v>21</v>
      </c>
      <c r="B1837" s="7" t="s">
        <v>354</v>
      </c>
      <c r="C1837" s="7" t="s">
        <v>1378</v>
      </c>
      <c r="D1837" s="7" t="n">
        <v>1</v>
      </c>
      <c r="E1837" s="7" t="n">
        <v>22.3</v>
      </c>
      <c r="F1837" s="7" t="n">
        <v>0</v>
      </c>
      <c r="G1837" s="7" t="n">
        <v>0</v>
      </c>
    </row>
    <row r="1838" customFormat="false" ht="15" hidden="false" customHeight="false" outlineLevel="0" collapsed="false">
      <c r="A1838" s="7" t="s">
        <v>21</v>
      </c>
      <c r="B1838" s="7" t="s">
        <v>354</v>
      </c>
      <c r="C1838" s="7" t="s">
        <v>1378</v>
      </c>
      <c r="D1838" s="7" t="n">
        <v>4</v>
      </c>
      <c r="E1838" s="7" t="n">
        <v>96.06</v>
      </c>
      <c r="F1838" s="7" t="n">
        <v>0</v>
      </c>
      <c r="G1838" s="7" t="n">
        <v>0</v>
      </c>
    </row>
    <row r="1839" customFormat="false" ht="15" hidden="false" customHeight="false" outlineLevel="0" collapsed="false">
      <c r="A1839" s="7" t="s">
        <v>21</v>
      </c>
      <c r="B1839" s="7" t="s">
        <v>349</v>
      </c>
      <c r="C1839" s="7" t="s">
        <v>1378</v>
      </c>
      <c r="D1839" s="7" t="n">
        <v>36</v>
      </c>
      <c r="E1839" s="7" t="n">
        <v>802.8</v>
      </c>
      <c r="F1839" s="7" t="n">
        <v>0</v>
      </c>
      <c r="G1839" s="7" t="n">
        <v>0</v>
      </c>
    </row>
    <row r="1840" customFormat="false" ht="15" hidden="false" customHeight="false" outlineLevel="0" collapsed="false">
      <c r="A1840" s="7" t="s">
        <v>21</v>
      </c>
      <c r="B1840" s="7" t="s">
        <v>349</v>
      </c>
      <c r="C1840" s="7" t="s">
        <v>1378</v>
      </c>
      <c r="D1840" s="7" t="n">
        <v>4</v>
      </c>
      <c r="E1840" s="7" t="n">
        <v>96.08</v>
      </c>
      <c r="F1840" s="7" t="n">
        <v>0</v>
      </c>
      <c r="G1840" s="7" t="n">
        <v>0</v>
      </c>
    </row>
    <row r="1841" customFormat="false" ht="15" hidden="false" customHeight="false" outlineLevel="0" collapsed="false">
      <c r="A1841" s="7" t="s">
        <v>21</v>
      </c>
      <c r="B1841" s="7" t="s">
        <v>349</v>
      </c>
      <c r="C1841" s="7" t="s">
        <v>1378</v>
      </c>
      <c r="D1841" s="7" t="n">
        <v>9</v>
      </c>
      <c r="E1841" s="7" t="n">
        <v>219.03</v>
      </c>
      <c r="F1841" s="7" t="n">
        <v>0</v>
      </c>
      <c r="G1841" s="7" t="n">
        <v>0</v>
      </c>
    </row>
    <row r="1842" customFormat="false" ht="15" hidden="false" customHeight="false" outlineLevel="0" collapsed="false">
      <c r="A1842" s="7" t="s">
        <v>21</v>
      </c>
      <c r="B1842" s="7" t="s">
        <v>349</v>
      </c>
      <c r="C1842" s="7" t="s">
        <v>1378</v>
      </c>
      <c r="D1842" s="7" t="n">
        <v>2</v>
      </c>
      <c r="E1842" s="7" t="n">
        <v>51.47</v>
      </c>
      <c r="F1842" s="7" t="n">
        <v>0</v>
      </c>
      <c r="G1842" s="7" t="n">
        <v>0</v>
      </c>
    </row>
    <row r="1843" customFormat="false" ht="15" hidden="false" customHeight="false" outlineLevel="0" collapsed="false">
      <c r="A1843" s="7" t="s">
        <v>21</v>
      </c>
      <c r="B1843" s="7" t="s">
        <v>349</v>
      </c>
      <c r="C1843" s="7" t="s">
        <v>1378</v>
      </c>
      <c r="D1843" s="7" t="n">
        <v>-1</v>
      </c>
      <c r="E1843" s="7" t="n">
        <v>-37.44</v>
      </c>
      <c r="F1843" s="7" t="n">
        <v>0</v>
      </c>
      <c r="G1843" s="7" t="n">
        <v>0</v>
      </c>
    </row>
    <row r="1844" customFormat="false" ht="15" hidden="false" customHeight="false" outlineLevel="0" collapsed="false">
      <c r="A1844" s="7" t="s">
        <v>21</v>
      </c>
      <c r="B1844" s="7" t="s">
        <v>349</v>
      </c>
      <c r="C1844" s="7" t="s">
        <v>1378</v>
      </c>
      <c r="D1844" s="7" t="n">
        <v>2</v>
      </c>
      <c r="E1844" s="7" t="n">
        <v>52.42</v>
      </c>
      <c r="F1844" s="7" t="n">
        <v>0</v>
      </c>
      <c r="G1844" s="7" t="n">
        <v>0</v>
      </c>
    </row>
    <row r="1845" customFormat="false" ht="15" hidden="false" customHeight="false" outlineLevel="0" collapsed="false">
      <c r="A1845" s="7" t="s">
        <v>21</v>
      </c>
      <c r="B1845" s="7" t="s">
        <v>349</v>
      </c>
      <c r="C1845" s="7" t="s">
        <v>1378</v>
      </c>
      <c r="D1845" s="7" t="n">
        <v>10</v>
      </c>
      <c r="E1845" s="7" t="n">
        <v>280.8</v>
      </c>
      <c r="F1845" s="7" t="n">
        <v>0</v>
      </c>
      <c r="G1845" s="7" t="n">
        <v>0</v>
      </c>
    </row>
    <row r="1846" customFormat="false" ht="15" hidden="false" customHeight="false" outlineLevel="0" collapsed="false">
      <c r="A1846" s="7" t="s">
        <v>21</v>
      </c>
      <c r="B1846" s="7" t="s">
        <v>349</v>
      </c>
      <c r="C1846" s="7" t="s">
        <v>1378</v>
      </c>
      <c r="D1846" s="7" t="n">
        <v>4</v>
      </c>
      <c r="E1846" s="7" t="n">
        <v>84.76</v>
      </c>
      <c r="F1846" s="7" t="n">
        <v>0</v>
      </c>
      <c r="G1846" s="7" t="n">
        <v>0</v>
      </c>
    </row>
    <row r="1847" customFormat="false" ht="15" hidden="false" customHeight="false" outlineLevel="0" collapsed="false">
      <c r="A1847" s="7" t="s">
        <v>21</v>
      </c>
      <c r="B1847" s="7" t="s">
        <v>349</v>
      </c>
      <c r="C1847" s="7" t="s">
        <v>1378</v>
      </c>
      <c r="D1847" s="7" t="n">
        <v>10</v>
      </c>
      <c r="E1847" s="7" t="n">
        <v>224.64</v>
      </c>
      <c r="F1847" s="7" t="n">
        <v>0</v>
      </c>
      <c r="G1847" s="7" t="n">
        <v>0</v>
      </c>
    </row>
    <row r="1848" customFormat="false" ht="15" hidden="false" customHeight="false" outlineLevel="0" collapsed="false">
      <c r="A1848" s="7" t="s">
        <v>21</v>
      </c>
      <c r="B1848" s="7" t="s">
        <v>349</v>
      </c>
      <c r="C1848" s="7" t="s">
        <v>1378</v>
      </c>
      <c r="D1848" s="7" t="n">
        <v>6</v>
      </c>
      <c r="E1848" s="7" t="n">
        <v>144.11</v>
      </c>
      <c r="F1848" s="7" t="n">
        <v>0</v>
      </c>
      <c r="G1848" s="7" t="n">
        <v>0</v>
      </c>
    </row>
    <row r="1849" customFormat="false" ht="15" hidden="false" customHeight="false" outlineLevel="0" collapsed="false">
      <c r="A1849" s="7" t="s">
        <v>21</v>
      </c>
      <c r="B1849" s="7" t="s">
        <v>349</v>
      </c>
      <c r="C1849" s="7" t="s">
        <v>1378</v>
      </c>
      <c r="D1849" s="7" t="n">
        <v>8</v>
      </c>
      <c r="E1849" s="7" t="n">
        <v>178.4</v>
      </c>
      <c r="F1849" s="7" t="n">
        <v>0</v>
      </c>
      <c r="G1849" s="7" t="n">
        <v>0</v>
      </c>
    </row>
    <row r="1850" customFormat="false" ht="15" hidden="false" customHeight="false" outlineLevel="0" collapsed="false">
      <c r="A1850" s="7" t="s">
        <v>21</v>
      </c>
      <c r="B1850" s="7" t="s">
        <v>188</v>
      </c>
      <c r="C1850" s="7" t="s">
        <v>1379</v>
      </c>
      <c r="D1850" s="7" t="n">
        <v>3</v>
      </c>
      <c r="E1850" s="7" t="n">
        <v>158.44</v>
      </c>
      <c r="F1850" s="7" t="n">
        <v>0</v>
      </c>
      <c r="G1850" s="7" t="n">
        <v>0</v>
      </c>
    </row>
    <row r="1851" customFormat="false" ht="15" hidden="false" customHeight="false" outlineLevel="0" collapsed="false">
      <c r="A1851" s="7" t="s">
        <v>21</v>
      </c>
      <c r="B1851" s="7" t="s">
        <v>188</v>
      </c>
      <c r="C1851" s="7" t="s">
        <v>1379</v>
      </c>
      <c r="D1851" s="7" t="n">
        <v>6</v>
      </c>
      <c r="E1851" s="7" t="n">
        <v>354.1</v>
      </c>
      <c r="F1851" s="7" t="n">
        <v>0</v>
      </c>
      <c r="G1851" s="7" t="n">
        <v>0</v>
      </c>
    </row>
    <row r="1852" customFormat="false" ht="15" hidden="false" customHeight="false" outlineLevel="0" collapsed="false">
      <c r="A1852" s="7" t="s">
        <v>21</v>
      </c>
      <c r="B1852" s="7" t="s">
        <v>188</v>
      </c>
      <c r="C1852" s="7" t="s">
        <v>1379</v>
      </c>
      <c r="D1852" s="7" t="n">
        <v>-1</v>
      </c>
      <c r="E1852" s="7" t="n">
        <v>-43.3</v>
      </c>
      <c r="F1852" s="7" t="n">
        <v>0</v>
      </c>
      <c r="G1852" s="7" t="n">
        <v>0</v>
      </c>
    </row>
    <row r="1853" customFormat="false" ht="15" hidden="false" customHeight="false" outlineLevel="0" collapsed="false">
      <c r="A1853" s="7" t="s">
        <v>21</v>
      </c>
      <c r="B1853" s="7" t="s">
        <v>188</v>
      </c>
      <c r="C1853" s="7" t="s">
        <v>1379</v>
      </c>
      <c r="D1853" s="7" t="n">
        <v>17</v>
      </c>
      <c r="E1853" s="7" t="n">
        <v>1074.95</v>
      </c>
      <c r="F1853" s="7" t="n">
        <v>0</v>
      </c>
      <c r="G1853" s="7" t="n">
        <v>0</v>
      </c>
    </row>
    <row r="1854" customFormat="false" ht="15" hidden="false" customHeight="false" outlineLevel="0" collapsed="false">
      <c r="A1854" s="7" t="s">
        <v>21</v>
      </c>
      <c r="B1854" s="7" t="s">
        <v>188</v>
      </c>
      <c r="C1854" s="7" t="s">
        <v>1379</v>
      </c>
      <c r="D1854" s="7" t="n">
        <v>61</v>
      </c>
      <c r="E1854" s="7" t="n">
        <v>3466.63</v>
      </c>
      <c r="F1854" s="7" t="n">
        <v>0</v>
      </c>
      <c r="G1854" s="7" t="n">
        <v>0</v>
      </c>
    </row>
    <row r="1855" customFormat="false" ht="15" hidden="false" customHeight="false" outlineLevel="0" collapsed="false">
      <c r="A1855" s="7" t="s">
        <v>21</v>
      </c>
      <c r="B1855" s="7" t="s">
        <v>188</v>
      </c>
      <c r="C1855" s="7" t="s">
        <v>1379</v>
      </c>
      <c r="D1855" s="7" t="n">
        <v>13</v>
      </c>
      <c r="E1855" s="7" t="n">
        <v>651.69</v>
      </c>
      <c r="F1855" s="7" t="n">
        <v>0</v>
      </c>
      <c r="G1855" s="7" t="n">
        <v>0</v>
      </c>
    </row>
    <row r="1856" customFormat="false" ht="15" hidden="false" customHeight="false" outlineLevel="0" collapsed="false">
      <c r="A1856" s="7" t="s">
        <v>21</v>
      </c>
      <c r="B1856" s="7" t="s">
        <v>188</v>
      </c>
      <c r="C1856" s="7" t="s">
        <v>1379</v>
      </c>
      <c r="D1856" s="7" t="n">
        <v>207</v>
      </c>
      <c r="E1856" s="7" t="n">
        <v>10923.39</v>
      </c>
      <c r="F1856" s="7" t="n">
        <v>0</v>
      </c>
      <c r="G1856" s="7" t="n">
        <v>0</v>
      </c>
    </row>
    <row r="1857" customFormat="false" ht="15" hidden="false" customHeight="false" outlineLevel="0" collapsed="false">
      <c r="A1857" s="7" t="s">
        <v>21</v>
      </c>
      <c r="B1857" s="7" t="s">
        <v>188</v>
      </c>
      <c r="C1857" s="7" t="s">
        <v>1379</v>
      </c>
      <c r="D1857" s="7" t="n">
        <v>-1</v>
      </c>
      <c r="E1857" s="7" t="n">
        <v>-60.94</v>
      </c>
      <c r="F1857" s="7" t="n">
        <v>0</v>
      </c>
      <c r="G1857" s="7" t="n">
        <v>0</v>
      </c>
    </row>
    <row r="1858" customFormat="false" ht="15" hidden="false" customHeight="false" outlineLevel="0" collapsed="false">
      <c r="A1858" s="7" t="s">
        <v>21</v>
      </c>
      <c r="B1858" s="7" t="s">
        <v>188</v>
      </c>
      <c r="C1858" s="7" t="s">
        <v>1379</v>
      </c>
      <c r="D1858" s="7" t="n">
        <v>-10</v>
      </c>
      <c r="E1858" s="7" t="n">
        <v>-490.8</v>
      </c>
      <c r="F1858" s="7" t="n">
        <v>0</v>
      </c>
      <c r="G1858" s="7" t="n">
        <v>0</v>
      </c>
    </row>
    <row r="1859" customFormat="false" ht="15" hidden="false" customHeight="false" outlineLevel="0" collapsed="false">
      <c r="A1859" s="7" t="s">
        <v>21</v>
      </c>
      <c r="B1859" s="7" t="s">
        <v>188</v>
      </c>
      <c r="C1859" s="7" t="s">
        <v>1379</v>
      </c>
      <c r="D1859" s="7" t="n">
        <v>5</v>
      </c>
      <c r="E1859" s="7" t="n">
        <v>284.39</v>
      </c>
      <c r="F1859" s="7" t="n">
        <v>0</v>
      </c>
      <c r="G1859" s="7" t="n">
        <v>0</v>
      </c>
    </row>
    <row r="1860" customFormat="false" ht="15" hidden="false" customHeight="false" outlineLevel="0" collapsed="false">
      <c r="A1860" s="7" t="s">
        <v>21</v>
      </c>
      <c r="B1860" s="7" t="s">
        <v>188</v>
      </c>
      <c r="C1860" s="7" t="s">
        <v>1379</v>
      </c>
      <c r="D1860" s="7" t="n">
        <v>24</v>
      </c>
      <c r="E1860" s="7" t="n">
        <v>1315.23</v>
      </c>
      <c r="F1860" s="7" t="n">
        <v>0</v>
      </c>
      <c r="G1860" s="7" t="n">
        <v>0</v>
      </c>
    </row>
    <row r="1861" customFormat="false" ht="15" hidden="false" customHeight="false" outlineLevel="0" collapsed="false">
      <c r="A1861" s="7" t="s">
        <v>21</v>
      </c>
      <c r="B1861" s="7" t="s">
        <v>188</v>
      </c>
      <c r="C1861" s="7" t="s">
        <v>1379</v>
      </c>
      <c r="D1861" s="7" t="n">
        <v>2</v>
      </c>
      <c r="E1861" s="7" t="n">
        <v>101.17</v>
      </c>
      <c r="F1861" s="7" t="n">
        <v>0</v>
      </c>
      <c r="G1861" s="7" t="n">
        <v>0</v>
      </c>
    </row>
    <row r="1862" customFormat="false" ht="15" hidden="false" customHeight="false" outlineLevel="0" collapsed="false">
      <c r="A1862" s="7" t="s">
        <v>21</v>
      </c>
      <c r="B1862" s="7" t="s">
        <v>188</v>
      </c>
      <c r="C1862" s="7" t="s">
        <v>1379</v>
      </c>
      <c r="D1862" s="7" t="n">
        <v>11</v>
      </c>
      <c r="E1862" s="7" t="n">
        <v>670.33</v>
      </c>
      <c r="F1862" s="7" t="n">
        <v>0</v>
      </c>
      <c r="G1862" s="7" t="n">
        <v>0</v>
      </c>
    </row>
    <row r="1863" customFormat="false" ht="15" hidden="false" customHeight="false" outlineLevel="0" collapsed="false">
      <c r="A1863" s="7" t="s">
        <v>21</v>
      </c>
      <c r="B1863" s="7" t="s">
        <v>174</v>
      </c>
      <c r="C1863" s="7" t="s">
        <v>1379</v>
      </c>
      <c r="D1863" s="7" t="n">
        <v>16</v>
      </c>
      <c r="E1863" s="7" t="n">
        <v>944.27</v>
      </c>
      <c r="F1863" s="7" t="n">
        <v>0</v>
      </c>
      <c r="G1863" s="7" t="n">
        <v>0</v>
      </c>
    </row>
    <row r="1864" customFormat="false" ht="15" hidden="false" customHeight="false" outlineLevel="0" collapsed="false">
      <c r="A1864" s="7" t="s">
        <v>21</v>
      </c>
      <c r="B1864" s="7" t="s">
        <v>174</v>
      </c>
      <c r="C1864" s="7" t="s">
        <v>1379</v>
      </c>
      <c r="D1864" s="7" t="n">
        <v>107</v>
      </c>
      <c r="E1864" s="7" t="n">
        <v>6080.81</v>
      </c>
      <c r="F1864" s="7" t="n">
        <v>0</v>
      </c>
      <c r="G1864" s="7" t="n">
        <v>0</v>
      </c>
    </row>
    <row r="1865" customFormat="false" ht="15" hidden="false" customHeight="false" outlineLevel="0" collapsed="false">
      <c r="A1865" s="7" t="s">
        <v>21</v>
      </c>
      <c r="B1865" s="7" t="s">
        <v>174</v>
      </c>
      <c r="C1865" s="7" t="s">
        <v>1379</v>
      </c>
      <c r="D1865" s="7" t="n">
        <v>-1</v>
      </c>
      <c r="E1865" s="7" t="n">
        <v>-60.94</v>
      </c>
      <c r="F1865" s="7" t="n">
        <v>0</v>
      </c>
      <c r="G1865" s="7" t="n">
        <v>0</v>
      </c>
    </row>
    <row r="1866" customFormat="false" ht="15" hidden="false" customHeight="false" outlineLevel="0" collapsed="false">
      <c r="A1866" s="7" t="s">
        <v>21</v>
      </c>
      <c r="B1866" s="7" t="s">
        <v>174</v>
      </c>
      <c r="C1866" s="7" t="s">
        <v>1379</v>
      </c>
      <c r="D1866" s="7" t="n">
        <v>9</v>
      </c>
      <c r="E1866" s="7" t="n">
        <v>548.45</v>
      </c>
      <c r="F1866" s="7" t="n">
        <v>0</v>
      </c>
      <c r="G1866" s="7" t="n">
        <v>0</v>
      </c>
    </row>
    <row r="1867" customFormat="false" ht="15" hidden="false" customHeight="false" outlineLevel="0" collapsed="false">
      <c r="A1867" s="7" t="s">
        <v>21</v>
      </c>
      <c r="B1867" s="7" t="s">
        <v>174</v>
      </c>
      <c r="C1867" s="7" t="s">
        <v>1379</v>
      </c>
      <c r="D1867" s="7" t="n">
        <v>2</v>
      </c>
      <c r="E1867" s="7" t="n">
        <v>113.75</v>
      </c>
      <c r="F1867" s="7" t="n">
        <v>0</v>
      </c>
      <c r="G1867" s="7" t="n">
        <v>0</v>
      </c>
    </row>
    <row r="1868" customFormat="false" ht="15" hidden="false" customHeight="false" outlineLevel="0" collapsed="false">
      <c r="A1868" s="7" t="s">
        <v>21</v>
      </c>
      <c r="B1868" s="7" t="s">
        <v>174</v>
      </c>
      <c r="C1868" s="7" t="s">
        <v>1379</v>
      </c>
      <c r="D1868" s="7" t="n">
        <v>169</v>
      </c>
      <c r="E1868" s="7" t="n">
        <v>8918.13</v>
      </c>
      <c r="F1868" s="7" t="n">
        <v>0</v>
      </c>
      <c r="G1868" s="7" t="n">
        <v>0</v>
      </c>
    </row>
    <row r="1869" customFormat="false" ht="15" hidden="false" customHeight="false" outlineLevel="0" collapsed="false">
      <c r="A1869" s="7" t="s">
        <v>21</v>
      </c>
      <c r="B1869" s="7" t="s">
        <v>174</v>
      </c>
      <c r="C1869" s="7" t="s">
        <v>1379</v>
      </c>
      <c r="D1869" s="7" t="n">
        <v>23</v>
      </c>
      <c r="E1869" s="7" t="n">
        <v>1152.99</v>
      </c>
      <c r="F1869" s="7" t="n">
        <v>0</v>
      </c>
      <c r="G1869" s="7" t="n">
        <v>0</v>
      </c>
    </row>
    <row r="1870" customFormat="false" ht="15" hidden="false" customHeight="false" outlineLevel="0" collapsed="false">
      <c r="A1870" s="7" t="s">
        <v>21</v>
      </c>
      <c r="B1870" s="7" t="s">
        <v>174</v>
      </c>
      <c r="C1870" s="7" t="s">
        <v>1379</v>
      </c>
      <c r="D1870" s="7" t="n">
        <v>2</v>
      </c>
      <c r="E1870" s="7" t="n">
        <v>101.17</v>
      </c>
      <c r="F1870" s="7" t="n">
        <v>0</v>
      </c>
      <c r="G1870" s="7" t="n">
        <v>0</v>
      </c>
    </row>
    <row r="1871" customFormat="false" ht="15" hidden="false" customHeight="false" outlineLevel="0" collapsed="false">
      <c r="A1871" s="7" t="s">
        <v>21</v>
      </c>
      <c r="B1871" s="7" t="s">
        <v>174</v>
      </c>
      <c r="C1871" s="7" t="s">
        <v>1379</v>
      </c>
      <c r="D1871" s="7" t="n">
        <v>5</v>
      </c>
      <c r="E1871" s="7" t="n">
        <v>264.07</v>
      </c>
      <c r="F1871" s="7" t="n">
        <v>0</v>
      </c>
      <c r="G1871" s="7" t="n">
        <v>0</v>
      </c>
    </row>
    <row r="1872" customFormat="false" ht="15" hidden="false" customHeight="false" outlineLevel="0" collapsed="false">
      <c r="A1872" s="7" t="s">
        <v>21</v>
      </c>
      <c r="B1872" s="7" t="s">
        <v>174</v>
      </c>
      <c r="C1872" s="7" t="s">
        <v>1379</v>
      </c>
      <c r="D1872" s="7" t="n">
        <v>34</v>
      </c>
      <c r="E1872" s="7" t="n">
        <v>1863.25</v>
      </c>
      <c r="F1872" s="7" t="n">
        <v>0</v>
      </c>
      <c r="G1872" s="7" t="n">
        <v>0</v>
      </c>
    </row>
    <row r="1873" customFormat="false" ht="15" hidden="false" customHeight="false" outlineLevel="0" collapsed="false">
      <c r="A1873" s="7" t="s">
        <v>21</v>
      </c>
      <c r="B1873" s="7" t="s">
        <v>174</v>
      </c>
      <c r="C1873" s="7" t="s">
        <v>1379</v>
      </c>
      <c r="D1873" s="7" t="n">
        <v>37</v>
      </c>
      <c r="E1873" s="7" t="n">
        <v>2339.62</v>
      </c>
      <c r="F1873" s="7" t="n">
        <v>0</v>
      </c>
      <c r="G1873" s="7" t="n">
        <v>0</v>
      </c>
    </row>
    <row r="1874" customFormat="false" ht="15" hidden="false" customHeight="false" outlineLevel="0" collapsed="false">
      <c r="A1874" s="7" t="s">
        <v>21</v>
      </c>
      <c r="B1874" s="7" t="s">
        <v>145</v>
      </c>
      <c r="C1874" s="7" t="s">
        <v>1379</v>
      </c>
      <c r="D1874" s="7" t="n">
        <v>20</v>
      </c>
      <c r="E1874" s="7" t="n">
        <v>1056.27</v>
      </c>
      <c r="F1874" s="7" t="n">
        <v>0</v>
      </c>
      <c r="G1874" s="7" t="n">
        <v>0</v>
      </c>
    </row>
    <row r="1875" customFormat="false" ht="15" hidden="false" customHeight="false" outlineLevel="0" collapsed="false">
      <c r="A1875" s="7" t="s">
        <v>21</v>
      </c>
      <c r="B1875" s="7" t="s">
        <v>145</v>
      </c>
      <c r="C1875" s="7" t="s">
        <v>1379</v>
      </c>
      <c r="D1875" s="7" t="n">
        <v>-2</v>
      </c>
      <c r="E1875" s="7" t="n">
        <v>-121.88</v>
      </c>
      <c r="F1875" s="7" t="n">
        <v>0</v>
      </c>
      <c r="G1875" s="7" t="n">
        <v>0</v>
      </c>
    </row>
    <row r="1876" customFormat="false" ht="15" hidden="false" customHeight="false" outlineLevel="0" collapsed="false">
      <c r="A1876" s="7" t="s">
        <v>21</v>
      </c>
      <c r="B1876" s="7" t="s">
        <v>145</v>
      </c>
      <c r="C1876" s="7" t="s">
        <v>1379</v>
      </c>
      <c r="D1876" s="7" t="n">
        <v>27</v>
      </c>
      <c r="E1876" s="7" t="n">
        <v>1353.51</v>
      </c>
      <c r="F1876" s="7" t="n">
        <v>0</v>
      </c>
      <c r="G1876" s="7" t="n">
        <v>0</v>
      </c>
    </row>
    <row r="1877" customFormat="false" ht="15" hidden="false" customHeight="false" outlineLevel="0" collapsed="false">
      <c r="A1877" s="7" t="s">
        <v>21</v>
      </c>
      <c r="B1877" s="7" t="s">
        <v>145</v>
      </c>
      <c r="C1877" s="7" t="s">
        <v>1379</v>
      </c>
      <c r="D1877" s="7" t="n">
        <v>42</v>
      </c>
      <c r="E1877" s="7" t="n">
        <v>2655.78</v>
      </c>
      <c r="F1877" s="7" t="n">
        <v>0</v>
      </c>
      <c r="G1877" s="7" t="n">
        <v>0</v>
      </c>
    </row>
    <row r="1878" customFormat="false" ht="15" hidden="false" customHeight="false" outlineLevel="0" collapsed="false">
      <c r="A1878" s="7" t="s">
        <v>21</v>
      </c>
      <c r="B1878" s="7" t="s">
        <v>145</v>
      </c>
      <c r="C1878" s="7" t="s">
        <v>1379</v>
      </c>
      <c r="D1878" s="7" t="n">
        <v>12</v>
      </c>
      <c r="E1878" s="7" t="n">
        <v>682.52</v>
      </c>
      <c r="F1878" s="7" t="n">
        <v>0</v>
      </c>
      <c r="G1878" s="7" t="n">
        <v>0</v>
      </c>
    </row>
    <row r="1879" customFormat="false" ht="15" hidden="false" customHeight="false" outlineLevel="0" collapsed="false">
      <c r="A1879" s="7" t="s">
        <v>21</v>
      </c>
      <c r="B1879" s="7" t="s">
        <v>145</v>
      </c>
      <c r="C1879" s="7" t="s">
        <v>1379</v>
      </c>
      <c r="D1879" s="7" t="n">
        <v>22</v>
      </c>
      <c r="E1879" s="7" t="n">
        <v>1205.62</v>
      </c>
      <c r="F1879" s="7" t="n">
        <v>0</v>
      </c>
      <c r="G1879" s="7" t="n">
        <v>0</v>
      </c>
    </row>
    <row r="1880" customFormat="false" ht="15" hidden="false" customHeight="false" outlineLevel="0" collapsed="false">
      <c r="A1880" s="7" t="s">
        <v>21</v>
      </c>
      <c r="B1880" s="7" t="s">
        <v>145</v>
      </c>
      <c r="C1880" s="7" t="s">
        <v>1379</v>
      </c>
      <c r="D1880" s="7" t="n">
        <v>83</v>
      </c>
      <c r="E1880" s="7" t="n">
        <v>4716.89</v>
      </c>
      <c r="F1880" s="7" t="n">
        <v>0</v>
      </c>
      <c r="G1880" s="7" t="n">
        <v>0</v>
      </c>
    </row>
    <row r="1881" customFormat="false" ht="15" hidden="false" customHeight="false" outlineLevel="0" collapsed="false">
      <c r="A1881" s="7" t="s">
        <v>21</v>
      </c>
      <c r="B1881" s="7" t="s">
        <v>145</v>
      </c>
      <c r="C1881" s="7" t="s">
        <v>1379</v>
      </c>
      <c r="D1881" s="7" t="n">
        <v>28</v>
      </c>
      <c r="E1881" s="7" t="n">
        <v>1706.29</v>
      </c>
      <c r="F1881" s="7" t="n">
        <v>0</v>
      </c>
      <c r="G1881" s="7" t="n">
        <v>0</v>
      </c>
    </row>
    <row r="1882" customFormat="false" ht="15" hidden="false" customHeight="false" outlineLevel="0" collapsed="false">
      <c r="A1882" s="7" t="s">
        <v>21</v>
      </c>
      <c r="B1882" s="7" t="s">
        <v>145</v>
      </c>
      <c r="C1882" s="7" t="s">
        <v>1379</v>
      </c>
      <c r="D1882" s="7" t="n">
        <v>9</v>
      </c>
      <c r="E1882" s="7" t="n">
        <v>531.16</v>
      </c>
      <c r="F1882" s="7" t="n">
        <v>0</v>
      </c>
      <c r="G1882" s="7" t="n">
        <v>0</v>
      </c>
    </row>
    <row r="1883" customFormat="false" ht="15" hidden="false" customHeight="false" outlineLevel="0" collapsed="false">
      <c r="A1883" s="7" t="s">
        <v>21</v>
      </c>
      <c r="B1883" s="7" t="s">
        <v>145</v>
      </c>
      <c r="C1883" s="7" t="s">
        <v>1379</v>
      </c>
      <c r="D1883" s="7" t="n">
        <v>342</v>
      </c>
      <c r="E1883" s="7" t="n">
        <v>18047.34</v>
      </c>
      <c r="F1883" s="7" t="n">
        <v>0</v>
      </c>
      <c r="G1883" s="7" t="n">
        <v>0</v>
      </c>
    </row>
    <row r="1884" customFormat="false" ht="15" hidden="false" customHeight="false" outlineLevel="0" collapsed="false">
      <c r="A1884" s="7" t="s">
        <v>21</v>
      </c>
      <c r="B1884" s="7" t="s">
        <v>145</v>
      </c>
      <c r="C1884" s="7" t="s">
        <v>1379</v>
      </c>
      <c r="D1884" s="7" t="n">
        <v>2</v>
      </c>
      <c r="E1884" s="7" t="n">
        <v>97.5</v>
      </c>
      <c r="F1884" s="7" t="n">
        <v>0</v>
      </c>
      <c r="G1884" s="7" t="n">
        <v>0</v>
      </c>
    </row>
    <row r="1885" customFormat="false" ht="15" hidden="false" customHeight="false" outlineLevel="0" collapsed="false">
      <c r="A1885" s="7" t="s">
        <v>21</v>
      </c>
      <c r="B1885" s="7" t="s">
        <v>158</v>
      </c>
      <c r="C1885" s="7" t="s">
        <v>1380</v>
      </c>
      <c r="D1885" s="7" t="n">
        <v>27</v>
      </c>
      <c r="E1885" s="7" t="n">
        <v>1309.23</v>
      </c>
      <c r="F1885" s="7" t="n">
        <v>0</v>
      </c>
      <c r="G1885" s="7" t="n">
        <v>0</v>
      </c>
    </row>
    <row r="1886" customFormat="false" ht="15" hidden="false" customHeight="false" outlineLevel="0" collapsed="false">
      <c r="A1886" s="7" t="s">
        <v>21</v>
      </c>
      <c r="B1886" s="7" t="s">
        <v>158</v>
      </c>
      <c r="C1886" s="7" t="s">
        <v>1380</v>
      </c>
      <c r="D1886" s="7" t="n">
        <v>-6</v>
      </c>
      <c r="E1886" s="7" t="n">
        <v>-251.28</v>
      </c>
      <c r="F1886" s="7" t="n">
        <v>0</v>
      </c>
      <c r="G1886" s="7" t="n">
        <v>0</v>
      </c>
    </row>
    <row r="1887" customFormat="false" ht="15" hidden="false" customHeight="false" outlineLevel="0" collapsed="false">
      <c r="A1887" s="7" t="s">
        <v>21</v>
      </c>
      <c r="B1887" s="7" t="s">
        <v>158</v>
      </c>
      <c r="C1887" s="7" t="s">
        <v>1380</v>
      </c>
      <c r="D1887" s="7" t="n">
        <v>2</v>
      </c>
      <c r="E1887" s="7" t="n">
        <v>90.05</v>
      </c>
      <c r="F1887" s="7" t="n">
        <v>0</v>
      </c>
      <c r="G1887" s="7" t="n">
        <v>0</v>
      </c>
    </row>
    <row r="1888" customFormat="false" ht="15" hidden="false" customHeight="false" outlineLevel="0" collapsed="false">
      <c r="A1888" s="7" t="s">
        <v>21</v>
      </c>
      <c r="B1888" s="7" t="s">
        <v>158</v>
      </c>
      <c r="C1888" s="7" t="s">
        <v>1380</v>
      </c>
      <c r="D1888" s="7" t="n">
        <v>20</v>
      </c>
      <c r="E1888" s="7" t="n">
        <v>855.6</v>
      </c>
      <c r="F1888" s="7" t="n">
        <v>0</v>
      </c>
      <c r="G1888" s="7" t="n">
        <v>0</v>
      </c>
    </row>
    <row r="1889" customFormat="false" ht="15" hidden="false" customHeight="false" outlineLevel="0" collapsed="false">
      <c r="A1889" s="7" t="s">
        <v>21</v>
      </c>
      <c r="B1889" s="7" t="s">
        <v>158</v>
      </c>
      <c r="C1889" s="7" t="s">
        <v>1380</v>
      </c>
      <c r="D1889" s="7" t="n">
        <v>5</v>
      </c>
      <c r="E1889" s="7" t="n">
        <v>242.6</v>
      </c>
      <c r="F1889" s="7" t="n">
        <v>0</v>
      </c>
      <c r="G1889" s="7" t="n">
        <v>0</v>
      </c>
    </row>
    <row r="1890" customFormat="false" ht="15" hidden="false" customHeight="false" outlineLevel="0" collapsed="false">
      <c r="A1890" s="7" t="s">
        <v>21</v>
      </c>
      <c r="B1890" s="7" t="s">
        <v>158</v>
      </c>
      <c r="C1890" s="7" t="s">
        <v>1380</v>
      </c>
      <c r="D1890" s="7" t="n">
        <v>11</v>
      </c>
      <c r="E1890" s="7" t="n">
        <v>571.8</v>
      </c>
      <c r="F1890" s="7" t="n">
        <v>0</v>
      </c>
      <c r="G1890" s="7" t="n">
        <v>0</v>
      </c>
    </row>
    <row r="1891" customFormat="false" ht="15" hidden="false" customHeight="false" outlineLevel="0" collapsed="false">
      <c r="A1891" s="7" t="s">
        <v>21</v>
      </c>
      <c r="B1891" s="7" t="s">
        <v>158</v>
      </c>
      <c r="C1891" s="7" t="s">
        <v>1380</v>
      </c>
      <c r="D1891" s="7" t="n">
        <v>1</v>
      </c>
      <c r="E1891" s="7" t="n">
        <v>48.49</v>
      </c>
      <c r="F1891" s="7" t="n">
        <v>0</v>
      </c>
      <c r="G1891" s="7" t="n">
        <v>0</v>
      </c>
    </row>
    <row r="1892" customFormat="false" ht="15" hidden="false" customHeight="false" outlineLevel="0" collapsed="false">
      <c r="A1892" s="7" t="s">
        <v>21</v>
      </c>
      <c r="B1892" s="7" t="s">
        <v>158</v>
      </c>
      <c r="C1892" s="7" t="s">
        <v>1380</v>
      </c>
      <c r="D1892" s="7" t="n">
        <v>530</v>
      </c>
      <c r="E1892" s="7" t="n">
        <v>23865.9</v>
      </c>
      <c r="F1892" s="7" t="n">
        <v>0</v>
      </c>
      <c r="G1892" s="7" t="n">
        <v>0</v>
      </c>
    </row>
    <row r="1893" customFormat="false" ht="15" hidden="false" customHeight="false" outlineLevel="0" collapsed="false">
      <c r="A1893" s="7" t="s">
        <v>21</v>
      </c>
      <c r="B1893" s="7" t="s">
        <v>158</v>
      </c>
      <c r="C1893" s="7" t="s">
        <v>1380</v>
      </c>
      <c r="D1893" s="7" t="n">
        <v>3</v>
      </c>
      <c r="E1893" s="7" t="n">
        <v>135.15</v>
      </c>
      <c r="F1893" s="7" t="n">
        <v>0</v>
      </c>
      <c r="G1893" s="7" t="n">
        <v>0</v>
      </c>
    </row>
    <row r="1894" customFormat="false" ht="15" hidden="false" customHeight="false" outlineLevel="0" collapsed="false">
      <c r="A1894" s="7" t="s">
        <v>21</v>
      </c>
      <c r="B1894" s="7" t="s">
        <v>158</v>
      </c>
      <c r="C1894" s="7" t="s">
        <v>1380</v>
      </c>
      <c r="D1894" s="7" t="n">
        <v>6</v>
      </c>
      <c r="E1894" s="7" t="n">
        <v>311.71</v>
      </c>
      <c r="F1894" s="7" t="n">
        <v>0</v>
      </c>
      <c r="G1894" s="7" t="n">
        <v>0</v>
      </c>
    </row>
    <row r="1895" customFormat="false" ht="15" hidden="false" customHeight="false" outlineLevel="0" collapsed="false">
      <c r="A1895" s="7" t="s">
        <v>21</v>
      </c>
      <c r="B1895" s="7" t="s">
        <v>284</v>
      </c>
      <c r="C1895" s="7" t="s">
        <v>1381</v>
      </c>
      <c r="D1895" s="7" t="n">
        <v>1</v>
      </c>
      <c r="E1895" s="7" t="n">
        <v>81.9</v>
      </c>
      <c r="F1895" s="7" t="n">
        <v>0</v>
      </c>
      <c r="G1895" s="7" t="n">
        <v>0</v>
      </c>
    </row>
    <row r="1896" customFormat="false" ht="15" hidden="false" customHeight="false" outlineLevel="0" collapsed="false">
      <c r="A1896" s="7" t="s">
        <v>21</v>
      </c>
      <c r="B1896" s="7" t="s">
        <v>284</v>
      </c>
      <c r="C1896" s="7" t="s">
        <v>1381</v>
      </c>
      <c r="D1896" s="7" t="n">
        <v>1</v>
      </c>
      <c r="E1896" s="7" t="n">
        <v>88.33</v>
      </c>
      <c r="F1896" s="7" t="n">
        <v>0</v>
      </c>
      <c r="G1896" s="7" t="n">
        <v>0</v>
      </c>
    </row>
    <row r="1897" customFormat="false" ht="15" hidden="false" customHeight="false" outlineLevel="0" collapsed="false">
      <c r="A1897" s="7" t="s">
        <v>21</v>
      </c>
      <c r="B1897" s="7" t="s">
        <v>284</v>
      </c>
      <c r="C1897" s="7" t="s">
        <v>1381</v>
      </c>
      <c r="D1897" s="7" t="n">
        <v>2</v>
      </c>
      <c r="E1897" s="7" t="n">
        <v>151.42</v>
      </c>
      <c r="F1897" s="7" t="n">
        <v>0</v>
      </c>
      <c r="G1897" s="7" t="n">
        <v>0</v>
      </c>
    </row>
    <row r="1898" customFormat="false" ht="15" hidden="false" customHeight="false" outlineLevel="0" collapsed="false">
      <c r="A1898" s="7" t="s">
        <v>21</v>
      </c>
      <c r="B1898" s="7" t="s">
        <v>284</v>
      </c>
      <c r="C1898" s="7" t="s">
        <v>1381</v>
      </c>
      <c r="D1898" s="7" t="n">
        <v>5</v>
      </c>
      <c r="E1898" s="7" t="n">
        <v>410.08</v>
      </c>
      <c r="F1898" s="7" t="n">
        <v>0</v>
      </c>
      <c r="G1898" s="7" t="n">
        <v>0</v>
      </c>
    </row>
    <row r="1899" customFormat="false" ht="15" hidden="false" customHeight="false" outlineLevel="0" collapsed="false">
      <c r="A1899" s="7" t="s">
        <v>21</v>
      </c>
      <c r="B1899" s="7" t="s">
        <v>284</v>
      </c>
      <c r="C1899" s="7" t="s">
        <v>1381</v>
      </c>
      <c r="D1899" s="7" t="n">
        <v>8</v>
      </c>
      <c r="E1899" s="7" t="n">
        <v>756</v>
      </c>
      <c r="F1899" s="7" t="n">
        <v>0</v>
      </c>
      <c r="G1899" s="7" t="n">
        <v>0</v>
      </c>
    </row>
    <row r="1900" customFormat="false" ht="15" hidden="false" customHeight="false" outlineLevel="0" collapsed="false">
      <c r="A1900" s="7" t="s">
        <v>21</v>
      </c>
      <c r="B1900" s="7" t="s">
        <v>284</v>
      </c>
      <c r="C1900" s="7" t="s">
        <v>1381</v>
      </c>
      <c r="D1900" s="7" t="n">
        <v>27</v>
      </c>
      <c r="E1900" s="7" t="n">
        <v>2515.32</v>
      </c>
      <c r="F1900" s="7" t="n">
        <v>0</v>
      </c>
      <c r="G1900" s="7" t="n">
        <v>0</v>
      </c>
    </row>
    <row r="1901" customFormat="false" ht="15" hidden="false" customHeight="false" outlineLevel="0" collapsed="false">
      <c r="A1901" s="7" t="s">
        <v>21</v>
      </c>
      <c r="B1901" s="7" t="s">
        <v>284</v>
      </c>
      <c r="C1901" s="7" t="s">
        <v>1381</v>
      </c>
      <c r="D1901" s="7" t="n">
        <v>12</v>
      </c>
      <c r="E1901" s="7" t="n">
        <v>1135.67</v>
      </c>
      <c r="F1901" s="7" t="n">
        <v>0</v>
      </c>
      <c r="G1901" s="7" t="n">
        <v>0</v>
      </c>
    </row>
    <row r="1902" customFormat="false" ht="15" hidden="false" customHeight="false" outlineLevel="0" collapsed="false">
      <c r="A1902" s="7" t="s">
        <v>21</v>
      </c>
      <c r="B1902" s="7" t="s">
        <v>348</v>
      </c>
      <c r="C1902" s="7" t="s">
        <v>1382</v>
      </c>
      <c r="D1902" s="7" t="n">
        <v>7</v>
      </c>
      <c r="E1902" s="7" t="n">
        <v>885.57</v>
      </c>
      <c r="F1902" s="7" t="n">
        <v>0</v>
      </c>
      <c r="G1902" s="7" t="n">
        <v>0</v>
      </c>
    </row>
    <row r="1903" customFormat="false" ht="15" hidden="false" customHeight="false" outlineLevel="0" collapsed="false">
      <c r="A1903" s="7" t="s">
        <v>21</v>
      </c>
      <c r="B1903" s="7" t="s">
        <v>348</v>
      </c>
      <c r="C1903" s="7" t="s">
        <v>1382</v>
      </c>
      <c r="D1903" s="7" t="n">
        <v>3</v>
      </c>
      <c r="E1903" s="7" t="n">
        <v>344.01</v>
      </c>
      <c r="F1903" s="7" t="n">
        <v>0</v>
      </c>
      <c r="G1903" s="7" t="n">
        <v>0</v>
      </c>
    </row>
    <row r="1904" customFormat="false" ht="15" hidden="false" customHeight="false" outlineLevel="0" collapsed="false">
      <c r="A1904" s="7" t="s">
        <v>21</v>
      </c>
      <c r="B1904" s="7" t="s">
        <v>348</v>
      </c>
      <c r="C1904" s="7" t="s">
        <v>1382</v>
      </c>
      <c r="D1904" s="7" t="n">
        <v>3</v>
      </c>
      <c r="E1904" s="7" t="n">
        <v>319.44</v>
      </c>
      <c r="F1904" s="7" t="n">
        <v>0</v>
      </c>
      <c r="G1904" s="7" t="n">
        <v>0</v>
      </c>
    </row>
    <row r="1905" customFormat="false" ht="15" hidden="false" customHeight="false" outlineLevel="0" collapsed="false">
      <c r="A1905" s="7" t="s">
        <v>21</v>
      </c>
      <c r="B1905" s="7" t="s">
        <v>348</v>
      </c>
      <c r="C1905" s="7" t="s">
        <v>1382</v>
      </c>
      <c r="D1905" s="7" t="n">
        <v>2</v>
      </c>
      <c r="E1905" s="7" t="n">
        <v>236.15</v>
      </c>
      <c r="F1905" s="7" t="n">
        <v>0</v>
      </c>
      <c r="G1905" s="7" t="n">
        <v>0</v>
      </c>
    </row>
    <row r="1906" customFormat="false" ht="15" hidden="false" customHeight="false" outlineLevel="0" collapsed="false">
      <c r="A1906" s="7" t="s">
        <v>21</v>
      </c>
      <c r="B1906" s="7" t="s">
        <v>348</v>
      </c>
      <c r="C1906" s="7" t="s">
        <v>1382</v>
      </c>
      <c r="D1906" s="7" t="n">
        <v>1</v>
      </c>
      <c r="E1906" s="7" t="n">
        <v>94.51</v>
      </c>
      <c r="F1906" s="7" t="n">
        <v>0</v>
      </c>
      <c r="G1906" s="7" t="n">
        <v>0</v>
      </c>
    </row>
    <row r="1907" customFormat="false" ht="15" hidden="false" customHeight="false" outlineLevel="0" collapsed="false">
      <c r="A1907" s="7" t="s">
        <v>21</v>
      </c>
      <c r="B1907" s="7" t="s">
        <v>348</v>
      </c>
      <c r="C1907" s="7" t="s">
        <v>1382</v>
      </c>
      <c r="D1907" s="7" t="n">
        <v>1</v>
      </c>
      <c r="E1907" s="7" t="n">
        <v>101.21</v>
      </c>
      <c r="F1907" s="7" t="n">
        <v>0</v>
      </c>
      <c r="G1907" s="7" t="n">
        <v>0</v>
      </c>
    </row>
    <row r="1908" customFormat="false" ht="15" hidden="false" customHeight="false" outlineLevel="0" collapsed="false">
      <c r="A1908" s="7" t="s">
        <v>21</v>
      </c>
      <c r="B1908" s="7" t="s">
        <v>348</v>
      </c>
      <c r="C1908" s="7" t="s">
        <v>1382</v>
      </c>
      <c r="D1908" s="7" t="n">
        <v>1</v>
      </c>
      <c r="E1908" s="7" t="n">
        <v>118.13</v>
      </c>
      <c r="F1908" s="7" t="n">
        <v>0</v>
      </c>
      <c r="G1908" s="7" t="n">
        <v>0</v>
      </c>
    </row>
    <row r="1909" customFormat="false" ht="15" hidden="false" customHeight="false" outlineLevel="0" collapsed="false">
      <c r="A1909" s="7" t="s">
        <v>21</v>
      </c>
      <c r="B1909" s="7" t="s">
        <v>385</v>
      </c>
      <c r="C1909" s="7" t="s">
        <v>1382</v>
      </c>
      <c r="D1909" s="7" t="n">
        <v>1</v>
      </c>
      <c r="E1909" s="7" t="n">
        <v>109.64</v>
      </c>
      <c r="F1909" s="7" t="n">
        <v>0</v>
      </c>
      <c r="G1909" s="7" t="n">
        <v>0</v>
      </c>
    </row>
    <row r="1910" customFormat="false" ht="15" hidden="false" customHeight="false" outlineLevel="0" collapsed="false">
      <c r="A1910" s="7" t="s">
        <v>21</v>
      </c>
      <c r="B1910" s="7" t="s">
        <v>385</v>
      </c>
      <c r="C1910" s="7" t="s">
        <v>1382</v>
      </c>
      <c r="D1910" s="7" t="n">
        <v>3</v>
      </c>
      <c r="E1910" s="7" t="n">
        <v>307.14</v>
      </c>
      <c r="F1910" s="7" t="n">
        <v>0</v>
      </c>
      <c r="G1910" s="7" t="n">
        <v>0</v>
      </c>
    </row>
    <row r="1911" customFormat="false" ht="15" hidden="false" customHeight="false" outlineLevel="0" collapsed="false">
      <c r="A1911" s="7" t="s">
        <v>21</v>
      </c>
      <c r="B1911" s="7" t="s">
        <v>385</v>
      </c>
      <c r="C1911" s="7" t="s">
        <v>1382</v>
      </c>
      <c r="D1911" s="7" t="n">
        <v>6</v>
      </c>
      <c r="E1911" s="7" t="n">
        <v>688.02</v>
      </c>
      <c r="F1911" s="7" t="n">
        <v>0</v>
      </c>
      <c r="G1911" s="7" t="n">
        <v>0</v>
      </c>
    </row>
    <row r="1912" customFormat="false" ht="15" hidden="false" customHeight="false" outlineLevel="0" collapsed="false">
      <c r="A1912" s="7" t="s">
        <v>21</v>
      </c>
      <c r="B1912" s="7" t="s">
        <v>385</v>
      </c>
      <c r="C1912" s="7" t="s">
        <v>1382</v>
      </c>
      <c r="D1912" s="7" t="n">
        <v>1</v>
      </c>
      <c r="E1912" s="7" t="n">
        <v>118.13</v>
      </c>
      <c r="F1912" s="7" t="n">
        <v>0</v>
      </c>
      <c r="G1912" s="7" t="n">
        <v>0</v>
      </c>
    </row>
    <row r="1913" customFormat="false" ht="15" hidden="false" customHeight="false" outlineLevel="0" collapsed="false">
      <c r="A1913" s="7" t="s">
        <v>21</v>
      </c>
      <c r="B1913" s="7" t="s">
        <v>385</v>
      </c>
      <c r="C1913" s="7" t="s">
        <v>1382</v>
      </c>
      <c r="D1913" s="7" t="n">
        <v>2</v>
      </c>
      <c r="E1913" s="7" t="n">
        <v>212.96</v>
      </c>
      <c r="F1913" s="7" t="n">
        <v>0</v>
      </c>
      <c r="G1913" s="7" t="n">
        <v>0</v>
      </c>
    </row>
    <row r="1914" customFormat="false" ht="15" hidden="false" customHeight="false" outlineLevel="0" collapsed="false">
      <c r="A1914" s="7" t="s">
        <v>21</v>
      </c>
      <c r="B1914" s="7" t="s">
        <v>458</v>
      </c>
      <c r="C1914" s="7" t="s">
        <v>1382</v>
      </c>
      <c r="D1914" s="7" t="n">
        <v>3</v>
      </c>
      <c r="E1914" s="7" t="n">
        <v>344.01</v>
      </c>
      <c r="F1914" s="7" t="n">
        <v>0</v>
      </c>
      <c r="G1914" s="7" t="n">
        <v>0</v>
      </c>
    </row>
    <row r="1915" customFormat="false" ht="15" hidden="false" customHeight="false" outlineLevel="0" collapsed="false">
      <c r="A1915" s="7" t="s">
        <v>21</v>
      </c>
      <c r="B1915" s="7" t="s">
        <v>458</v>
      </c>
      <c r="C1915" s="7" t="s">
        <v>1382</v>
      </c>
      <c r="D1915" s="7" t="n">
        <v>1</v>
      </c>
      <c r="E1915" s="7" t="n">
        <v>118.13</v>
      </c>
      <c r="F1915" s="7" t="n">
        <v>0</v>
      </c>
      <c r="G1915" s="7" t="n">
        <v>0</v>
      </c>
    </row>
    <row r="1916" customFormat="false" ht="15" hidden="false" customHeight="false" outlineLevel="0" collapsed="false">
      <c r="A1916" s="7" t="s">
        <v>21</v>
      </c>
      <c r="B1916" s="7" t="s">
        <v>344</v>
      </c>
      <c r="C1916" s="7" t="s">
        <v>1382</v>
      </c>
      <c r="D1916" s="7" t="n">
        <v>1</v>
      </c>
      <c r="E1916" s="7" t="n">
        <v>118.13</v>
      </c>
      <c r="F1916" s="7" t="n">
        <v>0</v>
      </c>
      <c r="G1916" s="7" t="n">
        <v>0</v>
      </c>
    </row>
    <row r="1917" customFormat="false" ht="15" hidden="false" customHeight="false" outlineLevel="0" collapsed="false">
      <c r="A1917" s="7" t="s">
        <v>21</v>
      </c>
      <c r="B1917" s="7" t="s">
        <v>344</v>
      </c>
      <c r="C1917" s="7" t="s">
        <v>1382</v>
      </c>
      <c r="D1917" s="7" t="n">
        <v>3</v>
      </c>
      <c r="E1917" s="7" t="n">
        <v>379.53</v>
      </c>
      <c r="F1917" s="7" t="n">
        <v>0</v>
      </c>
      <c r="G1917" s="7" t="n">
        <v>0</v>
      </c>
    </row>
    <row r="1918" customFormat="false" ht="15" hidden="false" customHeight="false" outlineLevel="0" collapsed="false">
      <c r="A1918" s="7" t="s">
        <v>21</v>
      </c>
      <c r="B1918" s="7" t="s">
        <v>344</v>
      </c>
      <c r="C1918" s="7" t="s">
        <v>1382</v>
      </c>
      <c r="D1918" s="7" t="n">
        <v>2</v>
      </c>
      <c r="E1918" s="7" t="n">
        <v>236.16</v>
      </c>
      <c r="F1918" s="7" t="n">
        <v>0</v>
      </c>
      <c r="G1918" s="7" t="n">
        <v>0</v>
      </c>
    </row>
    <row r="1919" customFormat="false" ht="15" hidden="false" customHeight="false" outlineLevel="0" collapsed="false">
      <c r="A1919" s="7" t="s">
        <v>21</v>
      </c>
      <c r="B1919" s="7" t="s">
        <v>344</v>
      </c>
      <c r="C1919" s="7" t="s">
        <v>1382</v>
      </c>
      <c r="D1919" s="7" t="n">
        <v>5</v>
      </c>
      <c r="E1919" s="7" t="n">
        <v>532.4</v>
      </c>
      <c r="F1919" s="7" t="n">
        <v>0</v>
      </c>
      <c r="G1919" s="7" t="n">
        <v>0</v>
      </c>
    </row>
    <row r="1920" customFormat="false" ht="15" hidden="false" customHeight="false" outlineLevel="0" collapsed="false">
      <c r="A1920" s="7" t="s">
        <v>21</v>
      </c>
      <c r="B1920" s="7" t="s">
        <v>344</v>
      </c>
      <c r="C1920" s="7" t="s">
        <v>1382</v>
      </c>
      <c r="D1920" s="7" t="n">
        <v>2</v>
      </c>
      <c r="E1920" s="7" t="n">
        <v>220.52</v>
      </c>
      <c r="F1920" s="7" t="n">
        <v>0</v>
      </c>
      <c r="G1920" s="7" t="n">
        <v>0</v>
      </c>
    </row>
    <row r="1921" customFormat="false" ht="15" hidden="false" customHeight="false" outlineLevel="0" collapsed="false">
      <c r="A1921" s="7" t="s">
        <v>21</v>
      </c>
      <c r="B1921" s="7" t="s">
        <v>344</v>
      </c>
      <c r="C1921" s="7" t="s">
        <v>1382</v>
      </c>
      <c r="D1921" s="7" t="n">
        <v>6</v>
      </c>
      <c r="E1921" s="7" t="n">
        <v>688.02</v>
      </c>
      <c r="F1921" s="7" t="n">
        <v>0</v>
      </c>
      <c r="G1921" s="7" t="n">
        <v>0</v>
      </c>
    </row>
    <row r="1922" customFormat="false" ht="15" hidden="false" customHeight="false" outlineLevel="0" collapsed="false">
      <c r="A1922" s="7" t="s">
        <v>21</v>
      </c>
      <c r="B1922" s="7" t="s">
        <v>344</v>
      </c>
      <c r="C1922" s="7" t="s">
        <v>1382</v>
      </c>
      <c r="D1922" s="7" t="n">
        <v>1</v>
      </c>
      <c r="E1922" s="7" t="n">
        <v>94.51</v>
      </c>
      <c r="F1922" s="7" t="n">
        <v>0</v>
      </c>
      <c r="G1922" s="7" t="n">
        <v>0</v>
      </c>
    </row>
    <row r="1923" customFormat="false" ht="15" hidden="false" customHeight="false" outlineLevel="0" collapsed="false">
      <c r="A1923" s="7" t="s">
        <v>21</v>
      </c>
      <c r="B1923" s="7" t="s">
        <v>400</v>
      </c>
      <c r="C1923" s="7" t="s">
        <v>1383</v>
      </c>
      <c r="D1923" s="7" t="n">
        <v>4</v>
      </c>
      <c r="E1923" s="7" t="n">
        <v>543.54</v>
      </c>
      <c r="F1923" s="7" t="n">
        <v>0</v>
      </c>
      <c r="G1923" s="7" t="n">
        <v>0</v>
      </c>
    </row>
    <row r="1924" customFormat="false" ht="15" hidden="false" customHeight="false" outlineLevel="0" collapsed="false">
      <c r="A1924" s="7" t="s">
        <v>21</v>
      </c>
      <c r="B1924" s="7" t="s">
        <v>400</v>
      </c>
      <c r="C1924" s="7" t="s">
        <v>1383</v>
      </c>
      <c r="D1924" s="7" t="n">
        <v>5</v>
      </c>
      <c r="E1924" s="7" t="n">
        <v>628.55</v>
      </c>
      <c r="F1924" s="7" t="n">
        <v>0</v>
      </c>
      <c r="G1924" s="7" t="n">
        <v>0</v>
      </c>
    </row>
    <row r="1925" customFormat="false" ht="15" hidden="false" customHeight="false" outlineLevel="0" collapsed="false">
      <c r="A1925" s="7" t="s">
        <v>21</v>
      </c>
      <c r="B1925" s="7" t="s">
        <v>560</v>
      </c>
      <c r="C1925" s="7" t="s">
        <v>1383</v>
      </c>
      <c r="D1925" s="7" t="n">
        <v>-1</v>
      </c>
      <c r="E1925" s="7" t="n">
        <v>-116.72</v>
      </c>
      <c r="F1925" s="7" t="n">
        <v>0</v>
      </c>
      <c r="G1925" s="7" t="n">
        <v>0</v>
      </c>
    </row>
    <row r="1926" customFormat="false" ht="15" hidden="false" customHeight="false" outlineLevel="0" collapsed="false">
      <c r="A1926" s="7" t="s">
        <v>21</v>
      </c>
      <c r="B1926" s="7" t="s">
        <v>560</v>
      </c>
      <c r="C1926" s="7" t="s">
        <v>1383</v>
      </c>
      <c r="D1926" s="7" t="n">
        <v>2</v>
      </c>
      <c r="E1926" s="7" t="n">
        <v>251.42</v>
      </c>
      <c r="F1926" s="7" t="n">
        <v>0</v>
      </c>
      <c r="G1926" s="7" t="n">
        <v>0</v>
      </c>
    </row>
    <row r="1927" customFormat="false" ht="15" hidden="false" customHeight="false" outlineLevel="0" collapsed="false">
      <c r="A1927" s="7" t="s">
        <v>21</v>
      </c>
      <c r="B1927" s="7" t="s">
        <v>452</v>
      </c>
      <c r="C1927" s="7" t="s">
        <v>1383</v>
      </c>
      <c r="D1927" s="7" t="n">
        <v>3</v>
      </c>
      <c r="E1927" s="7" t="n">
        <v>377.13</v>
      </c>
      <c r="F1927" s="7" t="n">
        <v>0</v>
      </c>
      <c r="G1927" s="7" t="n">
        <v>0</v>
      </c>
    </row>
    <row r="1928" customFormat="false" ht="15" hidden="false" customHeight="false" outlineLevel="0" collapsed="false">
      <c r="A1928" s="7" t="s">
        <v>21</v>
      </c>
      <c r="B1928" s="7" t="s">
        <v>452</v>
      </c>
      <c r="C1928" s="7" t="s">
        <v>1383</v>
      </c>
      <c r="D1928" s="7" t="n">
        <v>1</v>
      </c>
      <c r="E1928" s="7" t="n">
        <v>135.89</v>
      </c>
      <c r="F1928" s="7" t="n">
        <v>0</v>
      </c>
      <c r="G1928" s="7" t="n">
        <v>0</v>
      </c>
    </row>
    <row r="1929" customFormat="false" ht="15" hidden="false" customHeight="false" outlineLevel="0" collapsed="false">
      <c r="A1929" s="7" t="s">
        <v>21</v>
      </c>
      <c r="B1929" s="7" t="s">
        <v>419</v>
      </c>
      <c r="C1929" s="7" t="s">
        <v>1384</v>
      </c>
      <c r="D1929" s="7" t="n">
        <v>2</v>
      </c>
      <c r="E1929" s="7" t="n">
        <v>303.1</v>
      </c>
      <c r="F1929" s="7" t="n">
        <v>0</v>
      </c>
      <c r="G1929" s="7" t="n">
        <v>0</v>
      </c>
    </row>
    <row r="1930" customFormat="false" ht="15" hidden="false" customHeight="false" outlineLevel="0" collapsed="false">
      <c r="A1930" s="7" t="s">
        <v>21</v>
      </c>
      <c r="B1930" s="7" t="s">
        <v>419</v>
      </c>
      <c r="C1930" s="7" t="s">
        <v>1384</v>
      </c>
      <c r="D1930" s="7" t="n">
        <v>1</v>
      </c>
      <c r="E1930" s="7" t="n">
        <v>163.21</v>
      </c>
      <c r="F1930" s="7" t="n">
        <v>0</v>
      </c>
      <c r="G1930" s="7" t="n">
        <v>0</v>
      </c>
    </row>
    <row r="1931" customFormat="false" ht="15" hidden="false" customHeight="false" outlineLevel="0" collapsed="false">
      <c r="A1931" s="7" t="s">
        <v>21</v>
      </c>
      <c r="B1931" s="7" t="s">
        <v>419</v>
      </c>
      <c r="C1931" s="7" t="s">
        <v>1384</v>
      </c>
      <c r="D1931" s="7" t="n">
        <v>-3</v>
      </c>
      <c r="E1931" s="7" t="n">
        <v>-431.91</v>
      </c>
      <c r="F1931" s="7" t="n">
        <v>0</v>
      </c>
      <c r="G1931" s="7" t="n">
        <v>0</v>
      </c>
    </row>
    <row r="1932" customFormat="false" ht="15" hidden="false" customHeight="false" outlineLevel="0" collapsed="false">
      <c r="A1932" s="7" t="s">
        <v>21</v>
      </c>
      <c r="B1932" s="7" t="s">
        <v>419</v>
      </c>
      <c r="C1932" s="7" t="s">
        <v>1384</v>
      </c>
      <c r="D1932" s="7" t="n">
        <v>3</v>
      </c>
      <c r="E1932" s="7" t="n">
        <v>524.58</v>
      </c>
      <c r="F1932" s="7" t="n">
        <v>0</v>
      </c>
      <c r="G1932" s="7" t="n">
        <v>0</v>
      </c>
    </row>
    <row r="1933" customFormat="false" ht="15" hidden="false" customHeight="false" outlineLevel="0" collapsed="false">
      <c r="A1933" s="7" t="s">
        <v>21</v>
      </c>
      <c r="B1933" s="7" t="s">
        <v>419</v>
      </c>
      <c r="C1933" s="7" t="s">
        <v>1384</v>
      </c>
      <c r="D1933" s="7" t="n">
        <v>2</v>
      </c>
      <c r="E1933" s="7" t="n">
        <v>374.9</v>
      </c>
      <c r="F1933" s="7" t="n">
        <v>0</v>
      </c>
      <c r="G1933" s="7" t="n">
        <v>0</v>
      </c>
    </row>
    <row r="1934" customFormat="false" ht="15" hidden="false" customHeight="false" outlineLevel="0" collapsed="false">
      <c r="A1934" s="7" t="s">
        <v>21</v>
      </c>
      <c r="B1934" s="7" t="s">
        <v>430</v>
      </c>
      <c r="C1934" s="7" t="s">
        <v>1384</v>
      </c>
      <c r="D1934" s="7" t="n">
        <v>4</v>
      </c>
      <c r="E1934" s="7" t="n">
        <v>606.2</v>
      </c>
      <c r="F1934" s="7" t="n">
        <v>0</v>
      </c>
      <c r="G1934" s="7" t="n">
        <v>0</v>
      </c>
    </row>
    <row r="1935" customFormat="false" ht="15" hidden="false" customHeight="false" outlineLevel="0" collapsed="false">
      <c r="A1935" s="7" t="s">
        <v>21</v>
      </c>
      <c r="B1935" s="7" t="s">
        <v>430</v>
      </c>
      <c r="C1935" s="7" t="s">
        <v>1384</v>
      </c>
      <c r="D1935" s="7" t="n">
        <v>2</v>
      </c>
      <c r="E1935" s="7" t="n">
        <v>349.72</v>
      </c>
      <c r="F1935" s="7" t="n">
        <v>0</v>
      </c>
      <c r="G1935" s="7" t="n">
        <v>0</v>
      </c>
    </row>
    <row r="1936" customFormat="false" ht="15" hidden="false" customHeight="false" outlineLevel="0" collapsed="false">
      <c r="A1936" s="7" t="s">
        <v>21</v>
      </c>
      <c r="B1936" s="7" t="s">
        <v>430</v>
      </c>
      <c r="C1936" s="7" t="s">
        <v>1384</v>
      </c>
      <c r="D1936" s="7" t="n">
        <v>2</v>
      </c>
      <c r="E1936" s="7" t="n">
        <v>326.42</v>
      </c>
      <c r="F1936" s="7" t="n">
        <v>0</v>
      </c>
      <c r="G1936" s="7" t="n">
        <v>0</v>
      </c>
    </row>
    <row r="1937" customFormat="false" ht="15" hidden="false" customHeight="false" outlineLevel="0" collapsed="false">
      <c r="A1937" s="7" t="s">
        <v>21</v>
      </c>
      <c r="B1937" s="7" t="s">
        <v>430</v>
      </c>
      <c r="C1937" s="7" t="s">
        <v>1384</v>
      </c>
      <c r="D1937" s="7" t="n">
        <v>-4</v>
      </c>
      <c r="E1937" s="7" t="n">
        <v>-575.88</v>
      </c>
      <c r="F1937" s="7" t="n">
        <v>0</v>
      </c>
      <c r="G1937" s="7" t="n">
        <v>0</v>
      </c>
    </row>
    <row r="1938" customFormat="false" ht="15" hidden="false" customHeight="false" outlineLevel="0" collapsed="false">
      <c r="A1938" s="7" t="s">
        <v>21</v>
      </c>
      <c r="B1938" s="7" t="s">
        <v>491</v>
      </c>
      <c r="C1938" s="7" t="s">
        <v>1384</v>
      </c>
      <c r="D1938" s="7" t="n">
        <v>-2</v>
      </c>
      <c r="E1938" s="7" t="n">
        <v>-303.06</v>
      </c>
      <c r="F1938" s="7" t="n">
        <v>0</v>
      </c>
      <c r="G1938" s="7" t="n">
        <v>0</v>
      </c>
    </row>
    <row r="1939" customFormat="false" ht="15" hidden="false" customHeight="false" outlineLevel="0" collapsed="false">
      <c r="A1939" s="7" t="s">
        <v>21</v>
      </c>
      <c r="B1939" s="7" t="s">
        <v>382</v>
      </c>
      <c r="C1939" s="7" t="s">
        <v>1384</v>
      </c>
      <c r="D1939" s="7" t="n">
        <v>-1</v>
      </c>
      <c r="E1939" s="7" t="n">
        <v>-143.97</v>
      </c>
      <c r="F1939" s="7" t="n">
        <v>0</v>
      </c>
      <c r="G1939" s="7" t="n">
        <v>0</v>
      </c>
    </row>
    <row r="1940" customFormat="false" ht="15" hidden="false" customHeight="false" outlineLevel="0" collapsed="false">
      <c r="A1940" s="7" t="s">
        <v>21</v>
      </c>
      <c r="B1940" s="7" t="s">
        <v>382</v>
      </c>
      <c r="C1940" s="7" t="s">
        <v>1384</v>
      </c>
      <c r="D1940" s="7" t="n">
        <v>1</v>
      </c>
      <c r="E1940" s="7" t="n">
        <v>151.55</v>
      </c>
      <c r="F1940" s="7" t="n">
        <v>0</v>
      </c>
      <c r="G1940" s="7" t="n">
        <v>0</v>
      </c>
    </row>
    <row r="1941" customFormat="false" ht="15" hidden="false" customHeight="false" outlineLevel="0" collapsed="false">
      <c r="A1941" s="7" t="s">
        <v>21</v>
      </c>
      <c r="B1941" s="7" t="s">
        <v>382</v>
      </c>
      <c r="C1941" s="7" t="s">
        <v>1384</v>
      </c>
      <c r="D1941" s="7" t="n">
        <v>4</v>
      </c>
      <c r="E1941" s="7" t="n">
        <v>699.44</v>
      </c>
      <c r="F1941" s="7" t="n">
        <v>0</v>
      </c>
      <c r="G1941" s="7" t="n">
        <v>0</v>
      </c>
    </row>
    <row r="1942" customFormat="false" ht="15" hidden="false" customHeight="false" outlineLevel="0" collapsed="false">
      <c r="A1942" s="7" t="s">
        <v>21</v>
      </c>
      <c r="B1942" s="7" t="s">
        <v>382</v>
      </c>
      <c r="C1942" s="7" t="s">
        <v>1384</v>
      </c>
      <c r="D1942" s="7" t="n">
        <v>4</v>
      </c>
      <c r="E1942" s="7" t="n">
        <v>749.8</v>
      </c>
      <c r="F1942" s="7" t="n">
        <v>0</v>
      </c>
      <c r="G1942" s="7" t="n">
        <v>0</v>
      </c>
    </row>
    <row r="1943" customFormat="false" ht="15" hidden="false" customHeight="false" outlineLevel="0" collapsed="false">
      <c r="A1943" s="7" t="s">
        <v>21</v>
      </c>
      <c r="B1943" s="7" t="s">
        <v>432</v>
      </c>
      <c r="C1943" s="7" t="s">
        <v>1384</v>
      </c>
      <c r="D1943" s="7" t="n">
        <v>2</v>
      </c>
      <c r="E1943" s="7" t="n">
        <v>374.9</v>
      </c>
      <c r="F1943" s="7" t="n">
        <v>0</v>
      </c>
      <c r="G1943" s="7" t="n">
        <v>0</v>
      </c>
    </row>
    <row r="1944" customFormat="false" ht="15" hidden="false" customHeight="false" outlineLevel="0" collapsed="false">
      <c r="A1944" s="7" t="s">
        <v>21</v>
      </c>
      <c r="B1944" s="7" t="s">
        <v>432</v>
      </c>
      <c r="C1944" s="7" t="s">
        <v>1384</v>
      </c>
      <c r="D1944" s="7" t="n">
        <v>2</v>
      </c>
      <c r="E1944" s="7" t="n">
        <v>303.06</v>
      </c>
      <c r="F1944" s="7" t="n">
        <v>0</v>
      </c>
      <c r="G1944" s="7" t="n">
        <v>0</v>
      </c>
    </row>
    <row r="1945" customFormat="false" ht="15" hidden="false" customHeight="false" outlineLevel="0" collapsed="false">
      <c r="A1945" s="7" t="s">
        <v>21</v>
      </c>
      <c r="B1945" s="7" t="s">
        <v>607</v>
      </c>
      <c r="C1945" s="7" t="s">
        <v>1385</v>
      </c>
      <c r="D1945" s="7" t="n">
        <v>-1</v>
      </c>
      <c r="E1945" s="7" t="n">
        <v>-270.97</v>
      </c>
      <c r="F1945" s="7" t="n">
        <v>0</v>
      </c>
      <c r="G1945" s="7" t="n">
        <v>0</v>
      </c>
    </row>
    <row r="1946" customFormat="false" ht="15" hidden="false" customHeight="false" outlineLevel="0" collapsed="false">
      <c r="A1946" s="7" t="s">
        <v>21</v>
      </c>
      <c r="B1946" s="7" t="s">
        <v>607</v>
      </c>
      <c r="C1946" s="7" t="s">
        <v>1385</v>
      </c>
      <c r="D1946" s="7" t="n">
        <v>1</v>
      </c>
      <c r="E1946" s="7" t="n">
        <v>196.74</v>
      </c>
      <c r="F1946" s="7" t="n">
        <v>0</v>
      </c>
      <c r="G1946" s="7" t="n">
        <v>0</v>
      </c>
    </row>
    <row r="1947" customFormat="false" ht="15" hidden="false" customHeight="false" outlineLevel="0" collapsed="false">
      <c r="A1947" s="7" t="s">
        <v>21</v>
      </c>
      <c r="B1947" s="7" t="s">
        <v>441</v>
      </c>
      <c r="C1947" s="7" t="s">
        <v>1385</v>
      </c>
      <c r="D1947" s="7" t="n">
        <v>-2</v>
      </c>
      <c r="E1947" s="7" t="n">
        <v>-365.38</v>
      </c>
      <c r="F1947" s="7" t="n">
        <v>0</v>
      </c>
      <c r="G1947" s="7" t="n">
        <v>0</v>
      </c>
    </row>
    <row r="1948" customFormat="false" ht="15" hidden="false" customHeight="false" outlineLevel="0" collapsed="false">
      <c r="A1948" s="7" t="s">
        <v>21</v>
      </c>
      <c r="B1948" s="7" t="s">
        <v>441</v>
      </c>
      <c r="C1948" s="7" t="s">
        <v>1385</v>
      </c>
      <c r="D1948" s="7" t="n">
        <v>-1</v>
      </c>
      <c r="E1948" s="7" t="n">
        <v>-196.74</v>
      </c>
      <c r="F1948" s="7" t="n">
        <v>0</v>
      </c>
      <c r="G1948" s="7" t="n">
        <v>0</v>
      </c>
    </row>
    <row r="1949" customFormat="false" ht="15" hidden="false" customHeight="false" outlineLevel="0" collapsed="false">
      <c r="A1949" s="7" t="s">
        <v>21</v>
      </c>
      <c r="B1949" s="7" t="s">
        <v>525</v>
      </c>
      <c r="C1949" s="7" t="s">
        <v>1385</v>
      </c>
      <c r="D1949" s="7" t="n">
        <v>-1</v>
      </c>
      <c r="E1949" s="7" t="n">
        <v>-182.69</v>
      </c>
      <c r="F1949" s="7" t="n">
        <v>0</v>
      </c>
      <c r="G1949" s="7" t="n">
        <v>0</v>
      </c>
    </row>
    <row r="1950" customFormat="false" ht="15" hidden="false" customHeight="false" outlineLevel="0" collapsed="false">
      <c r="A1950" s="7" t="s">
        <v>21</v>
      </c>
      <c r="B1950" s="7" t="s">
        <v>525</v>
      </c>
      <c r="C1950" s="7" t="s">
        <v>1385</v>
      </c>
      <c r="D1950" s="7" t="n">
        <v>1</v>
      </c>
      <c r="E1950" s="7" t="n">
        <v>189.68</v>
      </c>
      <c r="F1950" s="7" t="n">
        <v>0</v>
      </c>
      <c r="G1950" s="7" t="n">
        <v>0</v>
      </c>
    </row>
    <row r="1951" customFormat="false" ht="15" hidden="false" customHeight="false" outlineLevel="0" collapsed="false">
      <c r="A1951" s="7" t="s">
        <v>21</v>
      </c>
      <c r="B1951" s="7" t="s">
        <v>525</v>
      </c>
      <c r="C1951" s="7" t="s">
        <v>1385</v>
      </c>
      <c r="D1951" s="7" t="n">
        <v>-1</v>
      </c>
      <c r="E1951" s="7" t="n">
        <v>-203.23</v>
      </c>
      <c r="F1951" s="7" t="n">
        <v>0</v>
      </c>
      <c r="G1951" s="7" t="n">
        <v>0</v>
      </c>
    </row>
    <row r="1952" customFormat="false" ht="15" hidden="false" customHeight="false" outlineLevel="0" collapsed="false">
      <c r="A1952" s="7" t="s">
        <v>21</v>
      </c>
      <c r="B1952" s="7" t="s">
        <v>414</v>
      </c>
      <c r="C1952" s="7" t="s">
        <v>1385</v>
      </c>
      <c r="D1952" s="7" t="n">
        <v>1</v>
      </c>
      <c r="E1952" s="7" t="n">
        <v>203.38</v>
      </c>
      <c r="F1952" s="7" t="n">
        <v>0</v>
      </c>
      <c r="G1952" s="7" t="n">
        <v>0</v>
      </c>
    </row>
    <row r="1953" customFormat="false" ht="15" hidden="false" customHeight="false" outlineLevel="0" collapsed="false">
      <c r="A1953" s="7" t="s">
        <v>21</v>
      </c>
      <c r="B1953" s="7" t="s">
        <v>414</v>
      </c>
      <c r="C1953" s="7" t="s">
        <v>1385</v>
      </c>
      <c r="D1953" s="7" t="n">
        <v>1</v>
      </c>
      <c r="E1953" s="7" t="n">
        <v>189.68</v>
      </c>
      <c r="F1953" s="7" t="n">
        <v>0</v>
      </c>
      <c r="G1953" s="7" t="n">
        <v>0</v>
      </c>
    </row>
    <row r="1954" customFormat="false" ht="15" hidden="false" customHeight="false" outlineLevel="0" collapsed="false">
      <c r="A1954" s="7" t="s">
        <v>21</v>
      </c>
      <c r="B1954" s="7" t="s">
        <v>414</v>
      </c>
      <c r="C1954" s="7" t="s">
        <v>1385</v>
      </c>
      <c r="D1954" s="7" t="n">
        <v>4</v>
      </c>
      <c r="E1954" s="7" t="n">
        <v>786.96</v>
      </c>
      <c r="F1954" s="7" t="n">
        <v>0</v>
      </c>
      <c r="G1954" s="7" t="n">
        <v>0</v>
      </c>
    </row>
    <row r="1955" customFormat="false" ht="15" hidden="false" customHeight="false" outlineLevel="0" collapsed="false">
      <c r="A1955" s="7" t="s">
        <v>21</v>
      </c>
      <c r="B1955" s="7" t="s">
        <v>414</v>
      </c>
      <c r="C1955" s="7" t="s">
        <v>1385</v>
      </c>
      <c r="D1955" s="7" t="n">
        <v>-1</v>
      </c>
      <c r="E1955" s="7" t="n">
        <v>-203.23</v>
      </c>
      <c r="F1955" s="7" t="n">
        <v>0</v>
      </c>
      <c r="G1955" s="7" t="n">
        <v>0</v>
      </c>
    </row>
    <row r="1956" customFormat="false" ht="15" hidden="false" customHeight="false" outlineLevel="0" collapsed="false">
      <c r="A1956" s="7" t="s">
        <v>21</v>
      </c>
      <c r="B1956" s="7" t="s">
        <v>522</v>
      </c>
      <c r="C1956" s="7" t="s">
        <v>1385</v>
      </c>
      <c r="D1956" s="7" t="n">
        <v>1</v>
      </c>
      <c r="E1956" s="7" t="n">
        <v>203.38</v>
      </c>
      <c r="F1956" s="7" t="n">
        <v>0</v>
      </c>
      <c r="G1956" s="7" t="n">
        <v>0</v>
      </c>
    </row>
    <row r="1957" customFormat="false" ht="15" hidden="false" customHeight="false" outlineLevel="0" collapsed="false">
      <c r="A1957" s="7" t="s">
        <v>21</v>
      </c>
      <c r="B1957" s="7" t="s">
        <v>794</v>
      </c>
      <c r="C1957" s="7" t="s">
        <v>1386</v>
      </c>
      <c r="D1957" s="7" t="n">
        <v>-1</v>
      </c>
      <c r="E1957" s="7" t="n">
        <v>-179.59</v>
      </c>
      <c r="F1957" s="7" t="n">
        <v>0</v>
      </c>
      <c r="G1957" s="7" t="n">
        <v>0</v>
      </c>
    </row>
    <row r="1958" customFormat="false" ht="15" hidden="false" customHeight="false" outlineLevel="0" collapsed="false">
      <c r="A1958" s="7" t="s">
        <v>21</v>
      </c>
      <c r="B1958" s="7" t="s">
        <v>794</v>
      </c>
      <c r="C1958" s="7" t="s">
        <v>1386</v>
      </c>
      <c r="D1958" s="7" t="n">
        <v>1</v>
      </c>
      <c r="E1958" s="7" t="n">
        <v>179.59</v>
      </c>
      <c r="F1958" s="7" t="n">
        <v>0</v>
      </c>
      <c r="G1958" s="7" t="n">
        <v>0</v>
      </c>
    </row>
    <row r="1959" customFormat="false" ht="15" hidden="false" customHeight="false" outlineLevel="0" collapsed="false">
      <c r="A1959" s="7" t="s">
        <v>21</v>
      </c>
      <c r="B1959" s="7" t="s">
        <v>480</v>
      </c>
      <c r="C1959" s="7" t="s">
        <v>1386</v>
      </c>
      <c r="D1959" s="7" t="n">
        <v>3</v>
      </c>
      <c r="E1959" s="7" t="n">
        <v>538.77</v>
      </c>
      <c r="F1959" s="7" t="n">
        <v>0</v>
      </c>
      <c r="G1959" s="7" t="n">
        <v>0</v>
      </c>
    </row>
    <row r="1960" customFormat="false" ht="15" hidden="false" customHeight="false" outlineLevel="0" collapsed="false">
      <c r="A1960" s="7" t="s">
        <v>21</v>
      </c>
      <c r="B1960" s="7" t="s">
        <v>480</v>
      </c>
      <c r="C1960" s="7" t="s">
        <v>1386</v>
      </c>
      <c r="D1960" s="7" t="n">
        <v>-2</v>
      </c>
      <c r="E1960" s="7" t="n">
        <v>-359.18</v>
      </c>
      <c r="F1960" s="7" t="n">
        <v>0</v>
      </c>
      <c r="G1960" s="7" t="n">
        <v>0</v>
      </c>
    </row>
    <row r="1961" customFormat="false" ht="15" hidden="false" customHeight="false" outlineLevel="0" collapsed="false">
      <c r="A1961" s="7" t="s">
        <v>21</v>
      </c>
      <c r="B1961" s="7" t="s">
        <v>480</v>
      </c>
      <c r="C1961" s="7" t="s">
        <v>1386</v>
      </c>
      <c r="D1961" s="7" t="n">
        <v>1</v>
      </c>
      <c r="E1961" s="7" t="n">
        <v>155.64</v>
      </c>
      <c r="F1961" s="7" t="n">
        <v>0</v>
      </c>
      <c r="G1961" s="7" t="n">
        <v>0</v>
      </c>
    </row>
    <row r="1962" customFormat="false" ht="15" hidden="false" customHeight="false" outlineLevel="0" collapsed="false">
      <c r="A1962" s="7" t="s">
        <v>21</v>
      </c>
      <c r="B1962" s="7" t="s">
        <v>709</v>
      </c>
      <c r="C1962" s="7" t="s">
        <v>1386</v>
      </c>
      <c r="D1962" s="7" t="n">
        <v>1</v>
      </c>
      <c r="E1962" s="7" t="n">
        <v>179.59</v>
      </c>
      <c r="F1962" s="7" t="n">
        <v>0</v>
      </c>
      <c r="G1962" s="7" t="n">
        <v>0</v>
      </c>
    </row>
    <row r="1963" customFormat="false" ht="15" hidden="false" customHeight="false" outlineLevel="0" collapsed="false">
      <c r="A1963" s="7" t="s">
        <v>21</v>
      </c>
      <c r="B1963" s="7" t="s">
        <v>709</v>
      </c>
      <c r="C1963" s="7" t="s">
        <v>1386</v>
      </c>
      <c r="D1963" s="7" t="n">
        <v>-1</v>
      </c>
      <c r="E1963" s="7" t="n">
        <v>-179.59</v>
      </c>
      <c r="F1963" s="7" t="n">
        <v>0</v>
      </c>
      <c r="G1963" s="7" t="n">
        <v>0</v>
      </c>
    </row>
    <row r="1964" customFormat="false" ht="15" hidden="false" customHeight="false" outlineLevel="0" collapsed="false">
      <c r="A1964" s="7" t="s">
        <v>21</v>
      </c>
      <c r="B1964" s="7" t="s">
        <v>148</v>
      </c>
      <c r="C1964" s="7" t="s">
        <v>1387</v>
      </c>
      <c r="D1964" s="7" t="n">
        <v>148</v>
      </c>
      <c r="E1964" s="7" t="n">
        <v>4108.48</v>
      </c>
      <c r="F1964" s="7" t="n">
        <v>0</v>
      </c>
      <c r="G1964" s="7" t="n">
        <v>0</v>
      </c>
    </row>
    <row r="1965" customFormat="false" ht="15" hidden="false" customHeight="false" outlineLevel="0" collapsed="false">
      <c r="A1965" s="7" t="s">
        <v>21</v>
      </c>
      <c r="B1965" s="7" t="s">
        <v>148</v>
      </c>
      <c r="C1965" s="7" t="s">
        <v>1387</v>
      </c>
      <c r="D1965" s="7" t="n">
        <v>7</v>
      </c>
      <c r="E1965" s="7" t="n">
        <v>180.41</v>
      </c>
      <c r="F1965" s="7" t="n">
        <v>0</v>
      </c>
      <c r="G1965" s="7" t="n">
        <v>0</v>
      </c>
    </row>
    <row r="1966" customFormat="false" ht="15" hidden="false" customHeight="false" outlineLevel="0" collapsed="false">
      <c r="A1966" s="7" t="s">
        <v>21</v>
      </c>
      <c r="B1966" s="7" t="s">
        <v>148</v>
      </c>
      <c r="C1966" s="7" t="s">
        <v>1387</v>
      </c>
      <c r="D1966" s="7" t="n">
        <v>10</v>
      </c>
      <c r="E1966" s="7" t="n">
        <v>277.56</v>
      </c>
      <c r="F1966" s="7" t="n">
        <v>0</v>
      </c>
      <c r="G1966" s="7" t="n">
        <v>0</v>
      </c>
    </row>
    <row r="1967" customFormat="false" ht="15" hidden="false" customHeight="false" outlineLevel="0" collapsed="false">
      <c r="A1967" s="7" t="s">
        <v>21</v>
      </c>
      <c r="B1967" s="7" t="s">
        <v>148</v>
      </c>
      <c r="C1967" s="7" t="s">
        <v>1387</v>
      </c>
      <c r="D1967" s="7" t="n">
        <v>798</v>
      </c>
      <c r="E1967" s="7" t="n">
        <v>20564.46</v>
      </c>
      <c r="F1967" s="7" t="n">
        <v>0</v>
      </c>
      <c r="G1967" s="7" t="n">
        <v>0</v>
      </c>
    </row>
    <row r="1968" customFormat="false" ht="15" hidden="false" customHeight="false" outlineLevel="0" collapsed="false">
      <c r="A1968" s="7" t="s">
        <v>21</v>
      </c>
      <c r="B1968" s="7" t="s">
        <v>148</v>
      </c>
      <c r="C1968" s="7" t="s">
        <v>1387</v>
      </c>
      <c r="D1968" s="7" t="n">
        <v>41</v>
      </c>
      <c r="E1968" s="7" t="n">
        <v>1219.33</v>
      </c>
      <c r="F1968" s="7" t="n">
        <v>0</v>
      </c>
      <c r="G1968" s="7" t="n">
        <v>0</v>
      </c>
    </row>
    <row r="1969" customFormat="false" ht="15" hidden="false" customHeight="false" outlineLevel="0" collapsed="false">
      <c r="A1969" s="7" t="s">
        <v>21</v>
      </c>
      <c r="B1969" s="7" t="s">
        <v>148</v>
      </c>
      <c r="C1969" s="7" t="s">
        <v>1387</v>
      </c>
      <c r="D1969" s="7" t="n">
        <v>1</v>
      </c>
      <c r="E1969" s="7" t="n">
        <v>29.66</v>
      </c>
      <c r="F1969" s="7" t="n">
        <v>0</v>
      </c>
      <c r="G1969" s="7" t="n">
        <v>0</v>
      </c>
    </row>
    <row r="1970" customFormat="false" ht="15" hidden="false" customHeight="false" outlineLevel="0" collapsed="false">
      <c r="A1970" s="7" t="s">
        <v>21</v>
      </c>
      <c r="B1970" s="7" t="s">
        <v>148</v>
      </c>
      <c r="C1970" s="7" t="s">
        <v>1387</v>
      </c>
      <c r="D1970" s="7" t="n">
        <v>17</v>
      </c>
      <c r="E1970" s="7" t="n">
        <v>455.14</v>
      </c>
      <c r="F1970" s="7" t="n">
        <v>0</v>
      </c>
      <c r="G1970" s="7" t="n">
        <v>0</v>
      </c>
    </row>
    <row r="1971" customFormat="false" ht="15" hidden="false" customHeight="false" outlineLevel="0" collapsed="false">
      <c r="A1971" s="7" t="s">
        <v>21</v>
      </c>
      <c r="B1971" s="7" t="s">
        <v>148</v>
      </c>
      <c r="C1971" s="7" t="s">
        <v>1387</v>
      </c>
      <c r="D1971" s="7" t="n">
        <v>1</v>
      </c>
      <c r="E1971" s="7" t="n">
        <v>24.71</v>
      </c>
      <c r="F1971" s="7" t="n">
        <v>0</v>
      </c>
      <c r="G1971" s="7" t="n">
        <v>0</v>
      </c>
    </row>
    <row r="1972" customFormat="false" ht="15" hidden="false" customHeight="false" outlineLevel="0" collapsed="false">
      <c r="A1972" s="7" t="s">
        <v>21</v>
      </c>
      <c r="B1972" s="7" t="s">
        <v>148</v>
      </c>
      <c r="C1972" s="7" t="s">
        <v>1387</v>
      </c>
      <c r="D1972" s="7" t="n">
        <v>6</v>
      </c>
      <c r="E1972" s="7" t="n">
        <v>172.99</v>
      </c>
      <c r="F1972" s="7" t="n">
        <v>0</v>
      </c>
      <c r="G1972" s="7" t="n">
        <v>0</v>
      </c>
    </row>
    <row r="1973" customFormat="false" ht="15" hidden="false" customHeight="false" outlineLevel="0" collapsed="false">
      <c r="A1973" s="7" t="s">
        <v>21</v>
      </c>
      <c r="B1973" s="7" t="s">
        <v>148</v>
      </c>
      <c r="C1973" s="7" t="s">
        <v>1387</v>
      </c>
      <c r="D1973" s="7" t="n">
        <v>37</v>
      </c>
      <c r="E1973" s="7" t="n">
        <v>905.76</v>
      </c>
      <c r="F1973" s="7" t="n">
        <v>0</v>
      </c>
      <c r="G1973" s="7" t="n">
        <v>0</v>
      </c>
    </row>
    <row r="1974" customFormat="false" ht="15" hidden="false" customHeight="false" outlineLevel="0" collapsed="false">
      <c r="A1974" s="7" t="s">
        <v>21</v>
      </c>
      <c r="B1974" s="7" t="s">
        <v>148</v>
      </c>
      <c r="C1974" s="7" t="s">
        <v>1387</v>
      </c>
      <c r="D1974" s="7" t="n">
        <v>-3</v>
      </c>
      <c r="E1974" s="7" t="n">
        <v>-71.91</v>
      </c>
      <c r="F1974" s="7" t="n">
        <v>0</v>
      </c>
      <c r="G1974" s="7" t="n">
        <v>0</v>
      </c>
    </row>
    <row r="1975" customFormat="false" ht="15" hidden="false" customHeight="false" outlineLevel="0" collapsed="false">
      <c r="A1975" s="7" t="s">
        <v>21</v>
      </c>
      <c r="B1975" s="7" t="s">
        <v>148</v>
      </c>
      <c r="C1975" s="7" t="s">
        <v>1387</v>
      </c>
      <c r="D1975" s="7" t="n">
        <v>-4</v>
      </c>
      <c r="E1975" s="7" t="n">
        <v>-118.96</v>
      </c>
      <c r="F1975" s="7" t="n">
        <v>0</v>
      </c>
      <c r="G1975" s="7" t="n">
        <v>0</v>
      </c>
    </row>
    <row r="1976" customFormat="false" ht="15" hidden="false" customHeight="false" outlineLevel="0" collapsed="false">
      <c r="A1976" s="7" t="s">
        <v>21</v>
      </c>
      <c r="B1976" s="7" t="s">
        <v>148</v>
      </c>
      <c r="C1976" s="7" t="s">
        <v>1387</v>
      </c>
      <c r="D1976" s="7" t="n">
        <v>98</v>
      </c>
      <c r="E1976" s="7" t="n">
        <v>3027.5</v>
      </c>
      <c r="F1976" s="7" t="n">
        <v>0</v>
      </c>
      <c r="G1976" s="7" t="n">
        <v>0</v>
      </c>
    </row>
    <row r="1977" customFormat="false" ht="15" hidden="false" customHeight="false" outlineLevel="0" collapsed="false">
      <c r="A1977" s="7" t="s">
        <v>21</v>
      </c>
      <c r="B1977" s="7" t="s">
        <v>139</v>
      </c>
      <c r="C1977" s="7" t="s">
        <v>1387</v>
      </c>
      <c r="D1977" s="7" t="n">
        <v>19</v>
      </c>
      <c r="E1977" s="7" t="n">
        <v>508.66</v>
      </c>
      <c r="F1977" s="7" t="n">
        <v>0</v>
      </c>
      <c r="G1977" s="7" t="n">
        <v>0</v>
      </c>
    </row>
    <row r="1978" customFormat="false" ht="15" hidden="false" customHeight="false" outlineLevel="0" collapsed="false">
      <c r="A1978" s="7" t="s">
        <v>21</v>
      </c>
      <c r="B1978" s="7" t="s">
        <v>139</v>
      </c>
      <c r="C1978" s="7" t="s">
        <v>1387</v>
      </c>
      <c r="D1978" s="7" t="n">
        <v>137</v>
      </c>
      <c r="E1978" s="7" t="n">
        <v>3803.12</v>
      </c>
      <c r="F1978" s="7" t="n">
        <v>0</v>
      </c>
      <c r="G1978" s="7" t="n">
        <v>0</v>
      </c>
    </row>
    <row r="1979" customFormat="false" ht="15" hidden="false" customHeight="false" outlineLevel="0" collapsed="false">
      <c r="A1979" s="7" t="s">
        <v>21</v>
      </c>
      <c r="B1979" s="7" t="s">
        <v>139</v>
      </c>
      <c r="C1979" s="7" t="s">
        <v>1387</v>
      </c>
      <c r="D1979" s="7" t="n">
        <v>4</v>
      </c>
      <c r="E1979" s="7" t="n">
        <v>111.02</v>
      </c>
      <c r="F1979" s="7" t="n">
        <v>0</v>
      </c>
      <c r="G1979" s="7" t="n">
        <v>0</v>
      </c>
    </row>
    <row r="1980" customFormat="false" ht="15" hidden="false" customHeight="false" outlineLevel="0" collapsed="false">
      <c r="A1980" s="7" t="s">
        <v>21</v>
      </c>
      <c r="B1980" s="7" t="s">
        <v>139</v>
      </c>
      <c r="C1980" s="7" t="s">
        <v>1387</v>
      </c>
      <c r="D1980" s="7" t="n">
        <v>3</v>
      </c>
      <c r="E1980" s="7" t="n">
        <v>74.13</v>
      </c>
      <c r="F1980" s="7" t="n">
        <v>0</v>
      </c>
      <c r="G1980" s="7" t="n">
        <v>0</v>
      </c>
    </row>
    <row r="1981" customFormat="false" ht="15" hidden="false" customHeight="false" outlineLevel="0" collapsed="false">
      <c r="A1981" s="7" t="s">
        <v>21</v>
      </c>
      <c r="B1981" s="7" t="s">
        <v>139</v>
      </c>
      <c r="C1981" s="7" t="s">
        <v>1387</v>
      </c>
      <c r="D1981" s="7" t="n">
        <v>10</v>
      </c>
      <c r="E1981" s="7" t="n">
        <v>257.72</v>
      </c>
      <c r="F1981" s="7" t="n">
        <v>0</v>
      </c>
      <c r="G1981" s="7" t="n">
        <v>0</v>
      </c>
    </row>
    <row r="1982" customFormat="false" ht="15" hidden="false" customHeight="false" outlineLevel="0" collapsed="false">
      <c r="A1982" s="7" t="s">
        <v>21</v>
      </c>
      <c r="B1982" s="7" t="s">
        <v>139</v>
      </c>
      <c r="C1982" s="7" t="s">
        <v>1387</v>
      </c>
      <c r="D1982" s="7" t="n">
        <v>7</v>
      </c>
      <c r="E1982" s="7" t="n">
        <v>201.83</v>
      </c>
      <c r="F1982" s="7" t="n">
        <v>0</v>
      </c>
      <c r="G1982" s="7" t="n">
        <v>0</v>
      </c>
    </row>
    <row r="1983" customFormat="false" ht="15" hidden="false" customHeight="false" outlineLevel="0" collapsed="false">
      <c r="A1983" s="7" t="s">
        <v>21</v>
      </c>
      <c r="B1983" s="7" t="s">
        <v>139</v>
      </c>
      <c r="C1983" s="7" t="s">
        <v>1387</v>
      </c>
      <c r="D1983" s="7" t="n">
        <v>57</v>
      </c>
      <c r="E1983" s="7" t="n">
        <v>1695.14</v>
      </c>
      <c r="F1983" s="7" t="n">
        <v>0</v>
      </c>
      <c r="G1983" s="7" t="n">
        <v>0</v>
      </c>
    </row>
    <row r="1984" customFormat="false" ht="15" hidden="false" customHeight="false" outlineLevel="0" collapsed="false">
      <c r="A1984" s="7" t="s">
        <v>21</v>
      </c>
      <c r="B1984" s="7" t="s">
        <v>139</v>
      </c>
      <c r="C1984" s="7" t="s">
        <v>1387</v>
      </c>
      <c r="D1984" s="7" t="n">
        <v>-2</v>
      </c>
      <c r="E1984" s="7" t="n">
        <v>-47.94</v>
      </c>
      <c r="F1984" s="7" t="n">
        <v>0</v>
      </c>
      <c r="G1984" s="7" t="n">
        <v>0</v>
      </c>
    </row>
    <row r="1985" customFormat="false" ht="15" hidden="false" customHeight="false" outlineLevel="0" collapsed="false">
      <c r="A1985" s="7" t="s">
        <v>21</v>
      </c>
      <c r="B1985" s="7" t="s">
        <v>139</v>
      </c>
      <c r="C1985" s="7" t="s">
        <v>1387</v>
      </c>
      <c r="D1985" s="7" t="n">
        <v>2</v>
      </c>
      <c r="E1985" s="7" t="n">
        <v>47.58</v>
      </c>
      <c r="F1985" s="7" t="n">
        <v>0</v>
      </c>
      <c r="G1985" s="7" t="n">
        <v>0</v>
      </c>
    </row>
    <row r="1986" customFormat="false" ht="15" hidden="false" customHeight="false" outlineLevel="0" collapsed="false">
      <c r="A1986" s="7" t="s">
        <v>21</v>
      </c>
      <c r="B1986" s="7" t="s">
        <v>139</v>
      </c>
      <c r="C1986" s="7" t="s">
        <v>1387</v>
      </c>
      <c r="D1986" s="7" t="n">
        <v>-4</v>
      </c>
      <c r="E1986" s="7" t="n">
        <v>-118.96</v>
      </c>
      <c r="F1986" s="7" t="n">
        <v>0</v>
      </c>
      <c r="G1986" s="7" t="n">
        <v>0</v>
      </c>
    </row>
    <row r="1987" customFormat="false" ht="15" hidden="false" customHeight="false" outlineLevel="0" collapsed="false">
      <c r="A1987" s="7" t="s">
        <v>21</v>
      </c>
      <c r="B1987" s="7" t="s">
        <v>139</v>
      </c>
      <c r="C1987" s="7" t="s">
        <v>1387</v>
      </c>
      <c r="D1987" s="7" t="n">
        <v>77</v>
      </c>
      <c r="E1987" s="7" t="n">
        <v>2378.71</v>
      </c>
      <c r="F1987" s="7" t="n">
        <v>0</v>
      </c>
      <c r="G1987" s="7" t="n">
        <v>0</v>
      </c>
    </row>
    <row r="1988" customFormat="false" ht="15" hidden="false" customHeight="false" outlineLevel="0" collapsed="false">
      <c r="A1988" s="7" t="s">
        <v>21</v>
      </c>
      <c r="B1988" s="7" t="s">
        <v>139</v>
      </c>
      <c r="C1988" s="7" t="s">
        <v>1387</v>
      </c>
      <c r="D1988" s="7" t="n">
        <v>906</v>
      </c>
      <c r="E1988" s="7" t="n">
        <v>23347.62</v>
      </c>
      <c r="F1988" s="7" t="n">
        <v>0</v>
      </c>
      <c r="G1988" s="7" t="n">
        <v>0</v>
      </c>
    </row>
    <row r="1989" customFormat="false" ht="15" hidden="false" customHeight="false" outlineLevel="0" collapsed="false">
      <c r="A1989" s="7" t="s">
        <v>21</v>
      </c>
      <c r="B1989" s="7" t="s">
        <v>139</v>
      </c>
      <c r="C1989" s="7" t="s">
        <v>1387</v>
      </c>
      <c r="D1989" s="7" t="n">
        <v>38</v>
      </c>
      <c r="E1989" s="7" t="n">
        <v>930.24</v>
      </c>
      <c r="F1989" s="7" t="n">
        <v>0</v>
      </c>
      <c r="G1989" s="7" t="n">
        <v>0</v>
      </c>
    </row>
    <row r="1990" customFormat="false" ht="15" hidden="false" customHeight="false" outlineLevel="0" collapsed="false">
      <c r="A1990" s="7" t="s">
        <v>21</v>
      </c>
      <c r="B1990" s="7" t="s">
        <v>189</v>
      </c>
      <c r="C1990" s="7" t="s">
        <v>1387</v>
      </c>
      <c r="D1990" s="7" t="n">
        <v>1</v>
      </c>
      <c r="E1990" s="7" t="n">
        <v>29.66</v>
      </c>
      <c r="F1990" s="7" t="n">
        <v>0</v>
      </c>
      <c r="G1990" s="7" t="n">
        <v>0</v>
      </c>
    </row>
    <row r="1991" customFormat="false" ht="15" hidden="false" customHeight="false" outlineLevel="0" collapsed="false">
      <c r="A1991" s="7" t="s">
        <v>21</v>
      </c>
      <c r="B1991" s="7" t="s">
        <v>189</v>
      </c>
      <c r="C1991" s="7" t="s">
        <v>1387</v>
      </c>
      <c r="D1991" s="7" t="n">
        <v>7</v>
      </c>
      <c r="E1991" s="7" t="n">
        <v>201.82</v>
      </c>
      <c r="F1991" s="7" t="n">
        <v>0</v>
      </c>
      <c r="G1991" s="7" t="n">
        <v>0</v>
      </c>
    </row>
    <row r="1992" customFormat="false" ht="15" hidden="false" customHeight="false" outlineLevel="0" collapsed="false">
      <c r="A1992" s="7" t="s">
        <v>21</v>
      </c>
      <c r="B1992" s="7" t="s">
        <v>189</v>
      </c>
      <c r="C1992" s="7" t="s">
        <v>1387</v>
      </c>
      <c r="D1992" s="7" t="n">
        <v>14</v>
      </c>
      <c r="E1992" s="7" t="n">
        <v>416.36</v>
      </c>
      <c r="F1992" s="7" t="n">
        <v>0</v>
      </c>
      <c r="G1992" s="7" t="n">
        <v>0</v>
      </c>
    </row>
    <row r="1993" customFormat="false" ht="15" hidden="false" customHeight="false" outlineLevel="0" collapsed="false">
      <c r="A1993" s="7" t="s">
        <v>21</v>
      </c>
      <c r="B1993" s="7" t="s">
        <v>189</v>
      </c>
      <c r="C1993" s="7" t="s">
        <v>1387</v>
      </c>
      <c r="D1993" s="7" t="n">
        <v>24</v>
      </c>
      <c r="E1993" s="7" t="n">
        <v>587.52</v>
      </c>
      <c r="F1993" s="7" t="n">
        <v>0</v>
      </c>
      <c r="G1993" s="7" t="n">
        <v>0</v>
      </c>
    </row>
    <row r="1994" customFormat="false" ht="15" hidden="false" customHeight="false" outlineLevel="0" collapsed="false">
      <c r="A1994" s="7" t="s">
        <v>21</v>
      </c>
      <c r="B1994" s="7" t="s">
        <v>189</v>
      </c>
      <c r="C1994" s="7" t="s">
        <v>1387</v>
      </c>
      <c r="D1994" s="7" t="n">
        <v>1</v>
      </c>
      <c r="E1994" s="7" t="n">
        <v>27.76</v>
      </c>
      <c r="F1994" s="7" t="n">
        <v>0</v>
      </c>
      <c r="G1994" s="7" t="n">
        <v>0</v>
      </c>
    </row>
    <row r="1995" customFormat="false" ht="15" hidden="false" customHeight="false" outlineLevel="0" collapsed="false">
      <c r="A1995" s="7" t="s">
        <v>21</v>
      </c>
      <c r="B1995" s="7" t="s">
        <v>189</v>
      </c>
      <c r="C1995" s="7" t="s">
        <v>1387</v>
      </c>
      <c r="D1995" s="7" t="n">
        <v>-9</v>
      </c>
      <c r="E1995" s="7" t="n">
        <v>-215.73</v>
      </c>
      <c r="F1995" s="7" t="n">
        <v>0</v>
      </c>
      <c r="G1995" s="7" t="n">
        <v>0</v>
      </c>
    </row>
    <row r="1996" customFormat="false" ht="15" hidden="false" customHeight="false" outlineLevel="0" collapsed="false">
      <c r="A1996" s="7" t="s">
        <v>21</v>
      </c>
      <c r="B1996" s="7" t="s">
        <v>189</v>
      </c>
      <c r="C1996" s="7" t="s">
        <v>1387</v>
      </c>
      <c r="D1996" s="7" t="n">
        <v>36</v>
      </c>
      <c r="E1996" s="7" t="n">
        <v>1112.07</v>
      </c>
      <c r="F1996" s="7" t="n">
        <v>0</v>
      </c>
      <c r="G1996" s="7" t="n">
        <v>0</v>
      </c>
    </row>
    <row r="1997" customFormat="false" ht="15" hidden="false" customHeight="false" outlineLevel="0" collapsed="false">
      <c r="A1997" s="7" t="s">
        <v>21</v>
      </c>
      <c r="B1997" s="7" t="s">
        <v>189</v>
      </c>
      <c r="C1997" s="7" t="s">
        <v>1387</v>
      </c>
      <c r="D1997" s="7" t="n">
        <v>10</v>
      </c>
      <c r="E1997" s="7" t="n">
        <v>267.72</v>
      </c>
      <c r="F1997" s="7" t="n">
        <v>0</v>
      </c>
      <c r="G1997" s="7" t="n">
        <v>0</v>
      </c>
    </row>
    <row r="1998" customFormat="false" ht="15" hidden="false" customHeight="false" outlineLevel="0" collapsed="false">
      <c r="A1998" s="7" t="s">
        <v>21</v>
      </c>
      <c r="B1998" s="7" t="s">
        <v>189</v>
      </c>
      <c r="C1998" s="7" t="s">
        <v>1387</v>
      </c>
      <c r="D1998" s="7" t="n">
        <v>80</v>
      </c>
      <c r="E1998" s="7" t="n">
        <v>2220.8</v>
      </c>
      <c r="F1998" s="7" t="n">
        <v>0</v>
      </c>
      <c r="G1998" s="7" t="n">
        <v>0</v>
      </c>
    </row>
    <row r="1999" customFormat="false" ht="15" hidden="false" customHeight="false" outlineLevel="0" collapsed="false">
      <c r="A1999" s="7" t="s">
        <v>21</v>
      </c>
      <c r="B1999" s="7" t="s">
        <v>189</v>
      </c>
      <c r="C1999" s="7" t="s">
        <v>1387</v>
      </c>
      <c r="D1999" s="7" t="n">
        <v>6</v>
      </c>
      <c r="E1999" s="7" t="n">
        <v>154.64</v>
      </c>
      <c r="F1999" s="7" t="n">
        <v>0</v>
      </c>
      <c r="G1999" s="7" t="n">
        <v>0</v>
      </c>
    </row>
    <row r="2000" customFormat="false" ht="15" hidden="false" customHeight="false" outlineLevel="0" collapsed="false">
      <c r="A2000" s="7" t="s">
        <v>21</v>
      </c>
      <c r="B2000" s="7" t="s">
        <v>189</v>
      </c>
      <c r="C2000" s="7" t="s">
        <v>1387</v>
      </c>
      <c r="D2000" s="7" t="n">
        <v>1</v>
      </c>
      <c r="E2000" s="7" t="n">
        <v>23.79</v>
      </c>
      <c r="F2000" s="7" t="n">
        <v>0</v>
      </c>
      <c r="G2000" s="7" t="n">
        <v>0</v>
      </c>
    </row>
    <row r="2001" customFormat="false" ht="15" hidden="false" customHeight="false" outlineLevel="0" collapsed="false">
      <c r="A2001" s="7" t="s">
        <v>21</v>
      </c>
      <c r="B2001" s="7" t="s">
        <v>189</v>
      </c>
      <c r="C2001" s="7" t="s">
        <v>1387</v>
      </c>
      <c r="D2001" s="7" t="n">
        <v>3</v>
      </c>
      <c r="E2001" s="7" t="n">
        <v>74.14</v>
      </c>
      <c r="F2001" s="7" t="n">
        <v>0</v>
      </c>
      <c r="G2001" s="7" t="n">
        <v>0</v>
      </c>
    </row>
    <row r="2002" customFormat="false" ht="15" hidden="false" customHeight="false" outlineLevel="0" collapsed="false">
      <c r="A2002" s="7" t="s">
        <v>21</v>
      </c>
      <c r="B2002" s="7" t="s">
        <v>189</v>
      </c>
      <c r="C2002" s="7" t="s">
        <v>1387</v>
      </c>
      <c r="D2002" s="7" t="n">
        <v>523</v>
      </c>
      <c r="E2002" s="7" t="n">
        <v>13477.71</v>
      </c>
      <c r="F2002" s="7" t="n">
        <v>0</v>
      </c>
      <c r="G2002" s="7" t="n">
        <v>0</v>
      </c>
    </row>
    <row r="2003" customFormat="false" ht="15" hidden="false" customHeight="false" outlineLevel="0" collapsed="false">
      <c r="A2003" s="7" t="s">
        <v>21</v>
      </c>
      <c r="B2003" s="7" t="s">
        <v>181</v>
      </c>
      <c r="C2003" s="7" t="s">
        <v>1387</v>
      </c>
      <c r="D2003" s="7" t="n">
        <v>-3</v>
      </c>
      <c r="E2003" s="7" t="n">
        <v>-71.91</v>
      </c>
      <c r="F2003" s="7" t="n">
        <v>0</v>
      </c>
      <c r="G2003" s="7" t="n">
        <v>0</v>
      </c>
    </row>
    <row r="2004" customFormat="false" ht="15" hidden="false" customHeight="false" outlineLevel="0" collapsed="false">
      <c r="A2004" s="7" t="s">
        <v>21</v>
      </c>
      <c r="B2004" s="7" t="s">
        <v>181</v>
      </c>
      <c r="C2004" s="7" t="s">
        <v>1387</v>
      </c>
      <c r="D2004" s="7" t="n">
        <v>10</v>
      </c>
      <c r="E2004" s="7" t="n">
        <v>257.74</v>
      </c>
      <c r="F2004" s="7" t="n">
        <v>0</v>
      </c>
      <c r="G2004" s="7" t="n">
        <v>0</v>
      </c>
    </row>
    <row r="2005" customFormat="false" ht="15" hidden="false" customHeight="false" outlineLevel="0" collapsed="false">
      <c r="A2005" s="7" t="s">
        <v>21</v>
      </c>
      <c r="B2005" s="7" t="s">
        <v>181</v>
      </c>
      <c r="C2005" s="7" t="s">
        <v>1387</v>
      </c>
      <c r="D2005" s="7" t="n">
        <v>6</v>
      </c>
      <c r="E2005" s="7" t="n">
        <v>166.55</v>
      </c>
      <c r="F2005" s="7" t="n">
        <v>0</v>
      </c>
      <c r="G2005" s="7" t="n">
        <v>0</v>
      </c>
    </row>
    <row r="2006" customFormat="false" ht="15" hidden="false" customHeight="false" outlineLevel="0" collapsed="false">
      <c r="A2006" s="7" t="s">
        <v>21</v>
      </c>
      <c r="B2006" s="7" t="s">
        <v>181</v>
      </c>
      <c r="C2006" s="7" t="s">
        <v>1387</v>
      </c>
      <c r="D2006" s="7" t="n">
        <v>2</v>
      </c>
      <c r="E2006" s="7" t="n">
        <v>57.1</v>
      </c>
      <c r="F2006" s="7" t="n">
        <v>0</v>
      </c>
      <c r="G2006" s="7" t="n">
        <v>0</v>
      </c>
    </row>
    <row r="2007" customFormat="false" ht="15" hidden="false" customHeight="false" outlineLevel="0" collapsed="false">
      <c r="A2007" s="7" t="s">
        <v>21</v>
      </c>
      <c r="B2007" s="7" t="s">
        <v>181</v>
      </c>
      <c r="C2007" s="7" t="s">
        <v>1387</v>
      </c>
      <c r="D2007" s="7" t="n">
        <v>2</v>
      </c>
      <c r="E2007" s="7" t="n">
        <v>47.58</v>
      </c>
      <c r="F2007" s="7" t="n">
        <v>0</v>
      </c>
      <c r="G2007" s="7" t="n">
        <v>0</v>
      </c>
    </row>
    <row r="2008" customFormat="false" ht="15" hidden="false" customHeight="false" outlineLevel="0" collapsed="false">
      <c r="A2008" s="7" t="s">
        <v>21</v>
      </c>
      <c r="B2008" s="7" t="s">
        <v>181</v>
      </c>
      <c r="C2008" s="7" t="s">
        <v>1387</v>
      </c>
      <c r="D2008" s="7" t="n">
        <v>76</v>
      </c>
      <c r="E2008" s="7" t="n">
        <v>2109.76</v>
      </c>
      <c r="F2008" s="7" t="n">
        <v>0</v>
      </c>
      <c r="G2008" s="7" t="n">
        <v>0</v>
      </c>
    </row>
    <row r="2009" customFormat="false" ht="15" hidden="false" customHeight="false" outlineLevel="0" collapsed="false">
      <c r="A2009" s="7" t="s">
        <v>21</v>
      </c>
      <c r="B2009" s="7" t="s">
        <v>181</v>
      </c>
      <c r="C2009" s="7" t="s">
        <v>1387</v>
      </c>
      <c r="D2009" s="7" t="n">
        <v>23</v>
      </c>
      <c r="E2009" s="7" t="n">
        <v>563.04</v>
      </c>
      <c r="F2009" s="7" t="n">
        <v>0</v>
      </c>
      <c r="G2009" s="7" t="n">
        <v>0</v>
      </c>
    </row>
    <row r="2010" customFormat="false" ht="15" hidden="false" customHeight="false" outlineLevel="0" collapsed="false">
      <c r="A2010" s="7" t="s">
        <v>21</v>
      </c>
      <c r="B2010" s="7" t="s">
        <v>181</v>
      </c>
      <c r="C2010" s="7" t="s">
        <v>1387</v>
      </c>
      <c r="D2010" s="7" t="n">
        <v>73</v>
      </c>
      <c r="E2010" s="7" t="n">
        <v>2255.15</v>
      </c>
      <c r="F2010" s="7" t="n">
        <v>0</v>
      </c>
      <c r="G2010" s="7" t="n">
        <v>0</v>
      </c>
    </row>
    <row r="2011" customFormat="false" ht="15" hidden="false" customHeight="false" outlineLevel="0" collapsed="false">
      <c r="A2011" s="7" t="s">
        <v>21</v>
      </c>
      <c r="B2011" s="7" t="s">
        <v>181</v>
      </c>
      <c r="C2011" s="7" t="s">
        <v>1387</v>
      </c>
      <c r="D2011" s="7" t="n">
        <v>41</v>
      </c>
      <c r="E2011" s="7" t="n">
        <v>1219.32</v>
      </c>
      <c r="F2011" s="7" t="n">
        <v>0</v>
      </c>
      <c r="G2011" s="7" t="n">
        <v>0</v>
      </c>
    </row>
    <row r="2012" customFormat="false" ht="15" hidden="false" customHeight="false" outlineLevel="0" collapsed="false">
      <c r="A2012" s="7" t="s">
        <v>21</v>
      </c>
      <c r="B2012" s="7" t="s">
        <v>181</v>
      </c>
      <c r="C2012" s="7" t="s">
        <v>1387</v>
      </c>
      <c r="D2012" s="7" t="n">
        <v>515</v>
      </c>
      <c r="E2012" s="7" t="n">
        <v>13271.55</v>
      </c>
      <c r="F2012" s="7" t="n">
        <v>0</v>
      </c>
      <c r="G2012" s="7" t="n">
        <v>0</v>
      </c>
    </row>
    <row r="2013" customFormat="false" ht="15" hidden="false" customHeight="false" outlineLevel="0" collapsed="false">
      <c r="A2013" s="7" t="s">
        <v>21</v>
      </c>
      <c r="B2013" s="7" t="s">
        <v>181</v>
      </c>
      <c r="C2013" s="7" t="s">
        <v>1387</v>
      </c>
      <c r="D2013" s="7" t="n">
        <v>9</v>
      </c>
      <c r="E2013" s="7" t="n">
        <v>240.95</v>
      </c>
      <c r="F2013" s="7" t="n">
        <v>0</v>
      </c>
      <c r="G2013" s="7" t="n">
        <v>0</v>
      </c>
    </row>
    <row r="2014" customFormat="false" ht="15" hidden="false" customHeight="false" outlineLevel="0" collapsed="false">
      <c r="A2014" s="7" t="s">
        <v>21</v>
      </c>
      <c r="B2014" s="7" t="s">
        <v>181</v>
      </c>
      <c r="C2014" s="7" t="s">
        <v>1387</v>
      </c>
      <c r="D2014" s="7" t="n">
        <v>6</v>
      </c>
      <c r="E2014" s="7" t="n">
        <v>173</v>
      </c>
      <c r="F2014" s="7" t="n">
        <v>0</v>
      </c>
      <c r="G2014" s="7" t="n">
        <v>0</v>
      </c>
    </row>
    <row r="2015" customFormat="false" ht="15" hidden="false" customHeight="false" outlineLevel="0" collapsed="false">
      <c r="A2015" s="7" t="s">
        <v>21</v>
      </c>
      <c r="B2015" s="7" t="s">
        <v>573</v>
      </c>
      <c r="C2015" s="7" t="s">
        <v>1387</v>
      </c>
      <c r="D2015" s="7" t="n">
        <v>2</v>
      </c>
      <c r="E2015" s="7" t="n">
        <v>53.55</v>
      </c>
      <c r="F2015" s="7" t="n">
        <v>0</v>
      </c>
      <c r="G2015" s="7" t="n">
        <v>0</v>
      </c>
    </row>
    <row r="2016" customFormat="false" ht="15" hidden="false" customHeight="false" outlineLevel="0" collapsed="false">
      <c r="A2016" s="7" t="s">
        <v>21</v>
      </c>
      <c r="B2016" s="7" t="s">
        <v>573</v>
      </c>
      <c r="C2016" s="7" t="s">
        <v>1387</v>
      </c>
      <c r="D2016" s="7" t="n">
        <v>2</v>
      </c>
      <c r="E2016" s="7" t="n">
        <v>61.78</v>
      </c>
      <c r="F2016" s="7" t="n">
        <v>0</v>
      </c>
      <c r="G2016" s="7" t="n">
        <v>0</v>
      </c>
    </row>
    <row r="2017" customFormat="false" ht="15" hidden="false" customHeight="false" outlineLevel="0" collapsed="false">
      <c r="A2017" s="7" t="s">
        <v>21</v>
      </c>
      <c r="B2017" s="7" t="s">
        <v>257</v>
      </c>
      <c r="C2017" s="7" t="s">
        <v>1387</v>
      </c>
      <c r="D2017" s="7" t="n">
        <v>37</v>
      </c>
      <c r="E2017" s="7" t="n">
        <v>1143.03</v>
      </c>
      <c r="F2017" s="7" t="n">
        <v>0</v>
      </c>
      <c r="G2017" s="7" t="n">
        <v>0</v>
      </c>
    </row>
    <row r="2018" customFormat="false" ht="15" hidden="false" customHeight="false" outlineLevel="0" collapsed="false">
      <c r="A2018" s="7" t="s">
        <v>21</v>
      </c>
      <c r="B2018" s="7" t="s">
        <v>257</v>
      </c>
      <c r="C2018" s="7" t="s">
        <v>1387</v>
      </c>
      <c r="D2018" s="7" t="n">
        <v>2</v>
      </c>
      <c r="E2018" s="7" t="n">
        <v>57.1</v>
      </c>
      <c r="F2018" s="7" t="n">
        <v>0</v>
      </c>
      <c r="G2018" s="7" t="n">
        <v>0</v>
      </c>
    </row>
    <row r="2019" customFormat="false" ht="15" hidden="false" customHeight="false" outlineLevel="0" collapsed="false">
      <c r="A2019" s="7" t="s">
        <v>21</v>
      </c>
      <c r="B2019" s="7" t="s">
        <v>257</v>
      </c>
      <c r="C2019" s="7" t="s">
        <v>1387</v>
      </c>
      <c r="D2019" s="7" t="n">
        <v>2</v>
      </c>
      <c r="E2019" s="7" t="n">
        <v>55.51</v>
      </c>
      <c r="F2019" s="7" t="n">
        <v>0</v>
      </c>
      <c r="G2019" s="7" t="n">
        <v>0</v>
      </c>
    </row>
    <row r="2020" customFormat="false" ht="15" hidden="false" customHeight="false" outlineLevel="0" collapsed="false">
      <c r="A2020" s="7" t="s">
        <v>21</v>
      </c>
      <c r="B2020" s="7" t="s">
        <v>257</v>
      </c>
      <c r="C2020" s="7" t="s">
        <v>1387</v>
      </c>
      <c r="D2020" s="7" t="n">
        <v>12</v>
      </c>
      <c r="E2020" s="7" t="n">
        <v>356.88</v>
      </c>
      <c r="F2020" s="7" t="n">
        <v>0</v>
      </c>
      <c r="G2020" s="7" t="n">
        <v>0</v>
      </c>
    </row>
    <row r="2021" customFormat="false" ht="15" hidden="false" customHeight="false" outlineLevel="0" collapsed="false">
      <c r="A2021" s="7" t="s">
        <v>21</v>
      </c>
      <c r="B2021" s="7" t="s">
        <v>257</v>
      </c>
      <c r="C2021" s="7" t="s">
        <v>1387</v>
      </c>
      <c r="D2021" s="7" t="n">
        <v>5</v>
      </c>
      <c r="E2021" s="7" t="n">
        <v>133.86</v>
      </c>
      <c r="F2021" s="7" t="n">
        <v>0</v>
      </c>
      <c r="G2021" s="7" t="n">
        <v>0</v>
      </c>
    </row>
    <row r="2022" customFormat="false" ht="15" hidden="false" customHeight="false" outlineLevel="0" collapsed="false">
      <c r="A2022" s="7" t="s">
        <v>21</v>
      </c>
      <c r="B2022" s="7" t="s">
        <v>257</v>
      </c>
      <c r="C2022" s="7" t="s">
        <v>1387</v>
      </c>
      <c r="D2022" s="7" t="n">
        <v>1</v>
      </c>
      <c r="E2022" s="7" t="n">
        <v>23.79</v>
      </c>
      <c r="F2022" s="7" t="n">
        <v>0</v>
      </c>
      <c r="G2022" s="7" t="n">
        <v>0</v>
      </c>
    </row>
    <row r="2023" customFormat="false" ht="15" hidden="false" customHeight="false" outlineLevel="0" collapsed="false">
      <c r="A2023" s="7" t="s">
        <v>21</v>
      </c>
      <c r="B2023" s="7" t="s">
        <v>257</v>
      </c>
      <c r="C2023" s="7" t="s">
        <v>1387</v>
      </c>
      <c r="D2023" s="7" t="n">
        <v>5</v>
      </c>
      <c r="E2023" s="7" t="n">
        <v>122.4</v>
      </c>
      <c r="F2023" s="7" t="n">
        <v>0</v>
      </c>
      <c r="G2023" s="7" t="n">
        <v>0</v>
      </c>
    </row>
    <row r="2024" customFormat="false" ht="15" hidden="false" customHeight="false" outlineLevel="0" collapsed="false">
      <c r="A2024" s="7" t="s">
        <v>21</v>
      </c>
      <c r="B2024" s="7" t="s">
        <v>257</v>
      </c>
      <c r="C2024" s="7" t="s">
        <v>1387</v>
      </c>
      <c r="D2024" s="7" t="n">
        <v>1</v>
      </c>
      <c r="E2024" s="7" t="n">
        <v>28.83</v>
      </c>
      <c r="F2024" s="7" t="n">
        <v>0</v>
      </c>
      <c r="G2024" s="7" t="n">
        <v>0</v>
      </c>
    </row>
    <row r="2025" customFormat="false" ht="15" hidden="false" customHeight="false" outlineLevel="0" collapsed="false">
      <c r="A2025" s="7" t="s">
        <v>21</v>
      </c>
      <c r="B2025" s="7" t="s">
        <v>257</v>
      </c>
      <c r="C2025" s="7" t="s">
        <v>1387</v>
      </c>
      <c r="D2025" s="7" t="n">
        <v>40</v>
      </c>
      <c r="E2025" s="7" t="n">
        <v>1110.4</v>
      </c>
      <c r="F2025" s="7" t="n">
        <v>0</v>
      </c>
      <c r="G2025" s="7" t="n">
        <v>0</v>
      </c>
    </row>
    <row r="2026" customFormat="false" ht="15" hidden="false" customHeight="false" outlineLevel="0" collapsed="false">
      <c r="A2026" s="7" t="s">
        <v>21</v>
      </c>
      <c r="B2026" s="7" t="s">
        <v>257</v>
      </c>
      <c r="C2026" s="7" t="s">
        <v>1387</v>
      </c>
      <c r="D2026" s="7" t="n">
        <v>156</v>
      </c>
      <c r="E2026" s="7" t="n">
        <v>4020.12</v>
      </c>
      <c r="F2026" s="7" t="n">
        <v>0</v>
      </c>
      <c r="G2026" s="7" t="n">
        <v>0</v>
      </c>
    </row>
    <row r="2027" customFormat="false" ht="15" hidden="false" customHeight="false" outlineLevel="0" collapsed="false">
      <c r="A2027" s="7" t="s">
        <v>21</v>
      </c>
      <c r="B2027" s="7" t="s">
        <v>257</v>
      </c>
      <c r="C2027" s="7" t="s">
        <v>1387</v>
      </c>
      <c r="D2027" s="7" t="n">
        <v>2</v>
      </c>
      <c r="E2027" s="7" t="n">
        <v>51.55</v>
      </c>
      <c r="F2027" s="7" t="n">
        <v>0</v>
      </c>
      <c r="G2027" s="7" t="n">
        <v>0</v>
      </c>
    </row>
    <row r="2028" customFormat="false" ht="15" hidden="false" customHeight="false" outlineLevel="0" collapsed="false">
      <c r="A2028" s="7" t="s">
        <v>21</v>
      </c>
      <c r="B2028" s="7" t="s">
        <v>259</v>
      </c>
      <c r="C2028" s="7" t="s">
        <v>1388</v>
      </c>
      <c r="D2028" s="7" t="n">
        <v>-4</v>
      </c>
      <c r="E2028" s="7" t="n">
        <v>-118.96</v>
      </c>
      <c r="F2028" s="7" t="n">
        <v>0</v>
      </c>
      <c r="G2028" s="7" t="n">
        <v>0</v>
      </c>
    </row>
    <row r="2029" customFormat="false" ht="15" hidden="false" customHeight="false" outlineLevel="0" collapsed="false">
      <c r="A2029" s="7" t="s">
        <v>21</v>
      </c>
      <c r="B2029" s="7" t="s">
        <v>259</v>
      </c>
      <c r="C2029" s="7" t="s">
        <v>1388</v>
      </c>
      <c r="D2029" s="7" t="n">
        <v>1</v>
      </c>
      <c r="E2029" s="7" t="n">
        <v>25.77</v>
      </c>
      <c r="F2029" s="7" t="n">
        <v>0</v>
      </c>
      <c r="G2029" s="7" t="n">
        <v>0</v>
      </c>
    </row>
    <row r="2030" customFormat="false" ht="15" hidden="false" customHeight="false" outlineLevel="0" collapsed="false">
      <c r="A2030" s="7" t="s">
        <v>21</v>
      </c>
      <c r="B2030" s="7" t="s">
        <v>259</v>
      </c>
      <c r="C2030" s="7" t="s">
        <v>1388</v>
      </c>
      <c r="D2030" s="7" t="n">
        <v>11</v>
      </c>
      <c r="E2030" s="7" t="n">
        <v>294.5</v>
      </c>
      <c r="F2030" s="7" t="n">
        <v>0</v>
      </c>
      <c r="G2030" s="7" t="n">
        <v>0</v>
      </c>
    </row>
    <row r="2031" customFormat="false" ht="15" hidden="false" customHeight="false" outlineLevel="0" collapsed="false">
      <c r="A2031" s="7" t="s">
        <v>21</v>
      </c>
      <c r="B2031" s="7" t="s">
        <v>259</v>
      </c>
      <c r="C2031" s="7" t="s">
        <v>1388</v>
      </c>
      <c r="D2031" s="7" t="n">
        <v>34</v>
      </c>
      <c r="E2031" s="7" t="n">
        <v>943.5</v>
      </c>
      <c r="F2031" s="7" t="n">
        <v>0</v>
      </c>
      <c r="G2031" s="7" t="n">
        <v>0</v>
      </c>
    </row>
    <row r="2032" customFormat="false" ht="15" hidden="false" customHeight="false" outlineLevel="0" collapsed="false">
      <c r="A2032" s="7" t="s">
        <v>21</v>
      </c>
      <c r="B2032" s="7" t="s">
        <v>259</v>
      </c>
      <c r="C2032" s="7" t="s">
        <v>1388</v>
      </c>
      <c r="D2032" s="7" t="n">
        <v>105</v>
      </c>
      <c r="E2032" s="7" t="n">
        <v>3243.79</v>
      </c>
      <c r="F2032" s="7" t="n">
        <v>0</v>
      </c>
      <c r="G2032" s="7" t="n">
        <v>0</v>
      </c>
    </row>
    <row r="2033" customFormat="false" ht="15" hidden="false" customHeight="false" outlineLevel="0" collapsed="false">
      <c r="A2033" s="7" t="s">
        <v>21</v>
      </c>
      <c r="B2033" s="7" t="s">
        <v>259</v>
      </c>
      <c r="C2033" s="7" t="s">
        <v>1388</v>
      </c>
      <c r="D2033" s="7" t="n">
        <v>6</v>
      </c>
      <c r="E2033" s="7" t="n">
        <v>166.53</v>
      </c>
      <c r="F2033" s="7" t="n">
        <v>0</v>
      </c>
      <c r="G2033" s="7" t="n">
        <v>0</v>
      </c>
    </row>
    <row r="2034" customFormat="false" ht="15" hidden="false" customHeight="false" outlineLevel="0" collapsed="false">
      <c r="A2034" s="7" t="s">
        <v>21</v>
      </c>
      <c r="B2034" s="7" t="s">
        <v>259</v>
      </c>
      <c r="C2034" s="7" t="s">
        <v>1388</v>
      </c>
      <c r="D2034" s="7" t="n">
        <v>69</v>
      </c>
      <c r="E2034" s="7" t="n">
        <v>2051.98</v>
      </c>
      <c r="F2034" s="7" t="n">
        <v>0</v>
      </c>
      <c r="G2034" s="7" t="n">
        <v>0</v>
      </c>
    </row>
    <row r="2035" customFormat="false" ht="15" hidden="false" customHeight="false" outlineLevel="0" collapsed="false">
      <c r="A2035" s="7" t="s">
        <v>21</v>
      </c>
      <c r="B2035" s="7" t="s">
        <v>259</v>
      </c>
      <c r="C2035" s="7" t="s">
        <v>1388</v>
      </c>
      <c r="D2035" s="7" t="n">
        <v>15</v>
      </c>
      <c r="E2035" s="7" t="n">
        <v>432.5</v>
      </c>
      <c r="F2035" s="7" t="n">
        <v>0</v>
      </c>
      <c r="G2035" s="7" t="n">
        <v>0</v>
      </c>
    </row>
    <row r="2036" customFormat="false" ht="15" hidden="false" customHeight="false" outlineLevel="0" collapsed="false">
      <c r="A2036" s="7" t="s">
        <v>21</v>
      </c>
      <c r="B2036" s="7" t="s">
        <v>273</v>
      </c>
      <c r="C2036" s="7" t="s">
        <v>1388</v>
      </c>
      <c r="D2036" s="7" t="n">
        <v>2</v>
      </c>
      <c r="E2036" s="7" t="n">
        <v>55.51</v>
      </c>
      <c r="F2036" s="7" t="n">
        <v>0</v>
      </c>
      <c r="G2036" s="7" t="n">
        <v>0</v>
      </c>
    </row>
    <row r="2037" customFormat="false" ht="15" hidden="false" customHeight="false" outlineLevel="0" collapsed="false">
      <c r="A2037" s="7" t="s">
        <v>21</v>
      </c>
      <c r="B2037" s="7" t="s">
        <v>273</v>
      </c>
      <c r="C2037" s="7" t="s">
        <v>1388</v>
      </c>
      <c r="D2037" s="7" t="n">
        <v>56</v>
      </c>
      <c r="E2037" s="7" t="n">
        <v>1665.4</v>
      </c>
      <c r="F2037" s="7" t="n">
        <v>0</v>
      </c>
      <c r="G2037" s="7" t="n">
        <v>0</v>
      </c>
    </row>
    <row r="2038" customFormat="false" ht="15" hidden="false" customHeight="false" outlineLevel="0" collapsed="false">
      <c r="A2038" s="7" t="s">
        <v>21</v>
      </c>
      <c r="B2038" s="7" t="s">
        <v>273</v>
      </c>
      <c r="C2038" s="7" t="s">
        <v>1388</v>
      </c>
      <c r="D2038" s="7" t="n">
        <v>10</v>
      </c>
      <c r="E2038" s="7" t="n">
        <v>267.72</v>
      </c>
      <c r="F2038" s="7" t="n">
        <v>0</v>
      </c>
      <c r="G2038" s="7" t="n">
        <v>0</v>
      </c>
    </row>
    <row r="2039" customFormat="false" ht="15" hidden="false" customHeight="false" outlineLevel="0" collapsed="false">
      <c r="A2039" s="7" t="s">
        <v>21</v>
      </c>
      <c r="B2039" s="7" t="s">
        <v>273</v>
      </c>
      <c r="C2039" s="7" t="s">
        <v>1388</v>
      </c>
      <c r="D2039" s="7" t="n">
        <v>8</v>
      </c>
      <c r="E2039" s="7" t="n">
        <v>230.65</v>
      </c>
      <c r="F2039" s="7" t="n">
        <v>0</v>
      </c>
      <c r="G2039" s="7" t="n">
        <v>0</v>
      </c>
    </row>
    <row r="2040" customFormat="false" ht="15" hidden="false" customHeight="false" outlineLevel="0" collapsed="false">
      <c r="A2040" s="7" t="s">
        <v>21</v>
      </c>
      <c r="B2040" s="7" t="s">
        <v>273</v>
      </c>
      <c r="C2040" s="7" t="s">
        <v>1388</v>
      </c>
      <c r="D2040" s="7" t="n">
        <v>25</v>
      </c>
      <c r="E2040" s="7" t="n">
        <v>693.75</v>
      </c>
      <c r="F2040" s="7" t="n">
        <v>0</v>
      </c>
      <c r="G2040" s="7" t="n">
        <v>0</v>
      </c>
    </row>
    <row r="2041" customFormat="false" ht="15" hidden="false" customHeight="false" outlineLevel="0" collapsed="false">
      <c r="A2041" s="7" t="s">
        <v>21</v>
      </c>
      <c r="B2041" s="7" t="s">
        <v>273</v>
      </c>
      <c r="C2041" s="7" t="s">
        <v>1388</v>
      </c>
      <c r="D2041" s="7" t="n">
        <v>87</v>
      </c>
      <c r="E2041" s="7" t="n">
        <v>2687.68</v>
      </c>
      <c r="F2041" s="7" t="n">
        <v>0</v>
      </c>
      <c r="G2041" s="7" t="n">
        <v>0</v>
      </c>
    </row>
    <row r="2042" customFormat="false" ht="15" hidden="false" customHeight="false" outlineLevel="0" collapsed="false">
      <c r="A2042" s="7" t="s">
        <v>21</v>
      </c>
      <c r="B2042" s="7" t="s">
        <v>273</v>
      </c>
      <c r="C2042" s="7" t="s">
        <v>1388</v>
      </c>
      <c r="D2042" s="7" t="n">
        <v>-2</v>
      </c>
      <c r="E2042" s="7" t="n">
        <v>-59.48</v>
      </c>
      <c r="F2042" s="7" t="n">
        <v>0</v>
      </c>
      <c r="G2042" s="7" t="n">
        <v>0</v>
      </c>
    </row>
    <row r="2043" customFormat="false" ht="15" hidden="false" customHeight="false" outlineLevel="0" collapsed="false">
      <c r="A2043" s="7" t="s">
        <v>21</v>
      </c>
      <c r="B2043" s="7" t="s">
        <v>324</v>
      </c>
      <c r="C2043" s="7" t="s">
        <v>1388</v>
      </c>
      <c r="D2043" s="7" t="n">
        <v>-1</v>
      </c>
      <c r="E2043" s="7" t="n">
        <v>-29.74</v>
      </c>
      <c r="F2043" s="7" t="n">
        <v>0</v>
      </c>
      <c r="G2043" s="7" t="n">
        <v>0</v>
      </c>
    </row>
    <row r="2044" customFormat="false" ht="15" hidden="false" customHeight="false" outlineLevel="0" collapsed="false">
      <c r="A2044" s="7" t="s">
        <v>21</v>
      </c>
      <c r="B2044" s="7" t="s">
        <v>324</v>
      </c>
      <c r="C2044" s="7" t="s">
        <v>1388</v>
      </c>
      <c r="D2044" s="7" t="n">
        <v>12</v>
      </c>
      <c r="E2044" s="7" t="n">
        <v>333</v>
      </c>
      <c r="F2044" s="7" t="n">
        <v>0</v>
      </c>
      <c r="G2044" s="7" t="n">
        <v>0</v>
      </c>
    </row>
    <row r="2045" customFormat="false" ht="15" hidden="false" customHeight="false" outlineLevel="0" collapsed="false">
      <c r="A2045" s="7" t="s">
        <v>21</v>
      </c>
      <c r="B2045" s="7" t="s">
        <v>324</v>
      </c>
      <c r="C2045" s="7" t="s">
        <v>1388</v>
      </c>
      <c r="D2045" s="7" t="n">
        <v>3</v>
      </c>
      <c r="E2045" s="7" t="n">
        <v>80.31</v>
      </c>
      <c r="F2045" s="7" t="n">
        <v>0</v>
      </c>
      <c r="G2045" s="7" t="n">
        <v>0</v>
      </c>
    </row>
    <row r="2046" customFormat="false" ht="15" hidden="false" customHeight="false" outlineLevel="0" collapsed="false">
      <c r="A2046" s="7" t="s">
        <v>21</v>
      </c>
      <c r="B2046" s="7" t="s">
        <v>324</v>
      </c>
      <c r="C2046" s="7" t="s">
        <v>1388</v>
      </c>
      <c r="D2046" s="7" t="n">
        <v>2</v>
      </c>
      <c r="E2046" s="7" t="n">
        <v>57.66</v>
      </c>
      <c r="F2046" s="7" t="n">
        <v>0</v>
      </c>
      <c r="G2046" s="7" t="n">
        <v>0</v>
      </c>
    </row>
    <row r="2047" customFormat="false" ht="15" hidden="false" customHeight="false" outlineLevel="0" collapsed="false">
      <c r="A2047" s="7" t="s">
        <v>21</v>
      </c>
      <c r="B2047" s="7" t="s">
        <v>324</v>
      </c>
      <c r="C2047" s="7" t="s">
        <v>1388</v>
      </c>
      <c r="D2047" s="7" t="n">
        <v>50</v>
      </c>
      <c r="E2047" s="7" t="n">
        <v>1544.61</v>
      </c>
      <c r="F2047" s="7" t="n">
        <v>0</v>
      </c>
      <c r="G2047" s="7" t="n">
        <v>0</v>
      </c>
    </row>
    <row r="2048" customFormat="false" ht="15" hidden="false" customHeight="false" outlineLevel="0" collapsed="false">
      <c r="A2048" s="7" t="s">
        <v>21</v>
      </c>
      <c r="B2048" s="7" t="s">
        <v>324</v>
      </c>
      <c r="C2048" s="7" t="s">
        <v>1388</v>
      </c>
      <c r="D2048" s="7" t="n">
        <v>1</v>
      </c>
      <c r="E2048" s="7" t="n">
        <v>25.77</v>
      </c>
      <c r="F2048" s="7" t="n">
        <v>0</v>
      </c>
      <c r="G2048" s="7" t="n">
        <v>0</v>
      </c>
    </row>
    <row r="2049" customFormat="false" ht="15" hidden="false" customHeight="false" outlineLevel="0" collapsed="false">
      <c r="A2049" s="7" t="s">
        <v>21</v>
      </c>
      <c r="B2049" s="7" t="s">
        <v>324</v>
      </c>
      <c r="C2049" s="7" t="s">
        <v>1388</v>
      </c>
      <c r="D2049" s="7" t="n">
        <v>26</v>
      </c>
      <c r="E2049" s="7" t="n">
        <v>773.24</v>
      </c>
      <c r="F2049" s="7" t="n">
        <v>0</v>
      </c>
      <c r="G2049" s="7" t="n">
        <v>0</v>
      </c>
    </row>
    <row r="2050" customFormat="false" ht="15" hidden="false" customHeight="false" outlineLevel="0" collapsed="false">
      <c r="A2050" s="7" t="s">
        <v>21</v>
      </c>
      <c r="B2050" s="7" t="s">
        <v>280</v>
      </c>
      <c r="C2050" s="7" t="s">
        <v>1388</v>
      </c>
      <c r="D2050" s="7" t="n">
        <v>1</v>
      </c>
      <c r="E2050" s="7" t="n">
        <v>27.76</v>
      </c>
      <c r="F2050" s="7" t="n">
        <v>0</v>
      </c>
      <c r="G2050" s="7" t="n">
        <v>0</v>
      </c>
    </row>
    <row r="2051" customFormat="false" ht="15" hidden="false" customHeight="false" outlineLevel="0" collapsed="false">
      <c r="A2051" s="7" t="s">
        <v>21</v>
      </c>
      <c r="B2051" s="7" t="s">
        <v>280</v>
      </c>
      <c r="C2051" s="7" t="s">
        <v>1388</v>
      </c>
      <c r="D2051" s="7" t="n">
        <v>9</v>
      </c>
      <c r="E2051" s="7" t="n">
        <v>249.75</v>
      </c>
      <c r="F2051" s="7" t="n">
        <v>0</v>
      </c>
      <c r="G2051" s="7" t="n">
        <v>0</v>
      </c>
    </row>
    <row r="2052" customFormat="false" ht="15" hidden="false" customHeight="false" outlineLevel="0" collapsed="false">
      <c r="A2052" s="7" t="s">
        <v>21</v>
      </c>
      <c r="B2052" s="7" t="s">
        <v>280</v>
      </c>
      <c r="C2052" s="7" t="s">
        <v>1388</v>
      </c>
      <c r="D2052" s="7" t="n">
        <v>96</v>
      </c>
      <c r="E2052" s="7" t="n">
        <v>2965.69</v>
      </c>
      <c r="F2052" s="7" t="n">
        <v>0</v>
      </c>
      <c r="G2052" s="7" t="n">
        <v>0</v>
      </c>
    </row>
    <row r="2053" customFormat="false" ht="15" hidden="false" customHeight="false" outlineLevel="0" collapsed="false">
      <c r="A2053" s="7" t="s">
        <v>21</v>
      </c>
      <c r="B2053" s="7" t="s">
        <v>280</v>
      </c>
      <c r="C2053" s="7" t="s">
        <v>1388</v>
      </c>
      <c r="D2053" s="7" t="n">
        <v>-1</v>
      </c>
      <c r="E2053" s="7" t="n">
        <v>-29.74</v>
      </c>
      <c r="F2053" s="7" t="n">
        <v>0</v>
      </c>
      <c r="G2053" s="7" t="n">
        <v>0</v>
      </c>
    </row>
    <row r="2054" customFormat="false" ht="15" hidden="false" customHeight="false" outlineLevel="0" collapsed="false">
      <c r="A2054" s="7" t="s">
        <v>21</v>
      </c>
      <c r="B2054" s="7" t="s">
        <v>280</v>
      </c>
      <c r="C2054" s="7" t="s">
        <v>1388</v>
      </c>
      <c r="D2054" s="7" t="n">
        <v>54</v>
      </c>
      <c r="E2054" s="7" t="n">
        <v>1605.94</v>
      </c>
      <c r="F2054" s="7" t="n">
        <v>0</v>
      </c>
      <c r="G2054" s="7" t="n">
        <v>0</v>
      </c>
    </row>
    <row r="2055" customFormat="false" ht="15" hidden="false" customHeight="false" outlineLevel="0" collapsed="false">
      <c r="A2055" s="7" t="s">
        <v>21</v>
      </c>
      <c r="B2055" s="7" t="s">
        <v>280</v>
      </c>
      <c r="C2055" s="7" t="s">
        <v>1388</v>
      </c>
      <c r="D2055" s="7" t="n">
        <v>7</v>
      </c>
      <c r="E2055" s="7" t="n">
        <v>187.41</v>
      </c>
      <c r="F2055" s="7" t="n">
        <v>0</v>
      </c>
      <c r="G2055" s="7" t="n">
        <v>0</v>
      </c>
    </row>
    <row r="2056" customFormat="false" ht="15" hidden="false" customHeight="false" outlineLevel="0" collapsed="false">
      <c r="A2056" s="7" t="s">
        <v>21</v>
      </c>
      <c r="B2056" s="7" t="s">
        <v>280</v>
      </c>
      <c r="C2056" s="7" t="s">
        <v>1388</v>
      </c>
      <c r="D2056" s="7" t="n">
        <v>6</v>
      </c>
      <c r="E2056" s="7" t="n">
        <v>172.99</v>
      </c>
      <c r="F2056" s="7" t="n">
        <v>0</v>
      </c>
      <c r="G2056" s="7" t="n">
        <v>0</v>
      </c>
    </row>
    <row r="2057" customFormat="false" ht="15" hidden="false" customHeight="false" outlineLevel="0" collapsed="false">
      <c r="A2057" s="7" t="s">
        <v>21</v>
      </c>
      <c r="B2057" s="7" t="s">
        <v>369</v>
      </c>
      <c r="C2057" s="7" t="s">
        <v>1388</v>
      </c>
      <c r="D2057" s="7" t="n">
        <v>8</v>
      </c>
      <c r="E2057" s="7" t="n">
        <v>222</v>
      </c>
      <c r="F2057" s="7" t="n">
        <v>0</v>
      </c>
      <c r="G2057" s="7" t="n">
        <v>0</v>
      </c>
    </row>
    <row r="2058" customFormat="false" ht="15" hidden="false" customHeight="false" outlineLevel="0" collapsed="false">
      <c r="A2058" s="7" t="s">
        <v>21</v>
      </c>
      <c r="B2058" s="7" t="s">
        <v>369</v>
      </c>
      <c r="C2058" s="7" t="s">
        <v>1388</v>
      </c>
      <c r="D2058" s="7" t="n">
        <v>4</v>
      </c>
      <c r="E2058" s="7" t="n">
        <v>107.09</v>
      </c>
      <c r="F2058" s="7" t="n">
        <v>0</v>
      </c>
      <c r="G2058" s="7" t="n">
        <v>0</v>
      </c>
    </row>
    <row r="2059" customFormat="false" ht="15" hidden="false" customHeight="false" outlineLevel="0" collapsed="false">
      <c r="A2059" s="7" t="s">
        <v>21</v>
      </c>
      <c r="B2059" s="7" t="s">
        <v>369</v>
      </c>
      <c r="C2059" s="7" t="s">
        <v>1388</v>
      </c>
      <c r="D2059" s="7" t="n">
        <v>1</v>
      </c>
      <c r="E2059" s="7" t="n">
        <v>28.83</v>
      </c>
      <c r="F2059" s="7" t="n">
        <v>0</v>
      </c>
      <c r="G2059" s="7" t="n">
        <v>0</v>
      </c>
    </row>
    <row r="2060" customFormat="false" ht="15" hidden="false" customHeight="false" outlineLevel="0" collapsed="false">
      <c r="A2060" s="7" t="s">
        <v>21</v>
      </c>
      <c r="B2060" s="7" t="s">
        <v>369</v>
      </c>
      <c r="C2060" s="7" t="s">
        <v>1388</v>
      </c>
      <c r="D2060" s="7" t="n">
        <v>13</v>
      </c>
      <c r="E2060" s="7" t="n">
        <v>386.62</v>
      </c>
      <c r="F2060" s="7" t="n">
        <v>0</v>
      </c>
      <c r="G2060" s="7" t="n">
        <v>0</v>
      </c>
    </row>
    <row r="2061" customFormat="false" ht="15" hidden="false" customHeight="false" outlineLevel="0" collapsed="false">
      <c r="A2061" s="7" t="s">
        <v>21</v>
      </c>
      <c r="B2061" s="7" t="s">
        <v>369</v>
      </c>
      <c r="C2061" s="7" t="s">
        <v>1388</v>
      </c>
      <c r="D2061" s="7" t="n">
        <v>30</v>
      </c>
      <c r="E2061" s="7" t="n">
        <v>926.78</v>
      </c>
      <c r="F2061" s="7" t="n">
        <v>0</v>
      </c>
      <c r="G2061" s="7" t="n">
        <v>0</v>
      </c>
    </row>
    <row r="2062" customFormat="false" ht="15" hidden="false" customHeight="false" outlineLevel="0" collapsed="false">
      <c r="A2062" s="7" t="s">
        <v>21</v>
      </c>
      <c r="B2062" s="7" t="s">
        <v>101</v>
      </c>
      <c r="C2062" s="7" t="s">
        <v>1389</v>
      </c>
      <c r="D2062" s="7" t="n">
        <v>72</v>
      </c>
      <c r="E2062" s="7" t="n">
        <v>2141.24</v>
      </c>
      <c r="F2062" s="7" t="n">
        <v>0</v>
      </c>
      <c r="G2062" s="7" t="n">
        <v>0</v>
      </c>
    </row>
    <row r="2063" customFormat="false" ht="15" hidden="false" customHeight="false" outlineLevel="0" collapsed="false">
      <c r="A2063" s="7" t="s">
        <v>21</v>
      </c>
      <c r="B2063" s="7" t="s">
        <v>101</v>
      </c>
      <c r="C2063" s="7" t="s">
        <v>1389</v>
      </c>
      <c r="D2063" s="7" t="n">
        <v>1</v>
      </c>
      <c r="E2063" s="7" t="n">
        <v>24.71</v>
      </c>
      <c r="F2063" s="7" t="n">
        <v>0</v>
      </c>
      <c r="G2063" s="7" t="n">
        <v>0</v>
      </c>
    </row>
    <row r="2064" customFormat="false" ht="15" hidden="false" customHeight="false" outlineLevel="0" collapsed="false">
      <c r="A2064" s="7" t="s">
        <v>21</v>
      </c>
      <c r="B2064" s="7" t="s">
        <v>101</v>
      </c>
      <c r="C2064" s="7" t="s">
        <v>1389</v>
      </c>
      <c r="D2064" s="7" t="n">
        <v>9</v>
      </c>
      <c r="E2064" s="7" t="n">
        <v>249.81</v>
      </c>
      <c r="F2064" s="7" t="n">
        <v>0</v>
      </c>
      <c r="G2064" s="7" t="n">
        <v>0</v>
      </c>
    </row>
    <row r="2065" customFormat="false" ht="15" hidden="false" customHeight="false" outlineLevel="0" collapsed="false">
      <c r="A2065" s="7" t="s">
        <v>21</v>
      </c>
      <c r="B2065" s="7" t="s">
        <v>101</v>
      </c>
      <c r="C2065" s="7" t="s">
        <v>1389</v>
      </c>
      <c r="D2065" s="7" t="n">
        <v>52</v>
      </c>
      <c r="E2065" s="7" t="n">
        <v>1272.96</v>
      </c>
      <c r="F2065" s="7" t="n">
        <v>0</v>
      </c>
      <c r="G2065" s="7" t="n">
        <v>0</v>
      </c>
    </row>
    <row r="2066" customFormat="false" ht="15" hidden="false" customHeight="false" outlineLevel="0" collapsed="false">
      <c r="A2066" s="7" t="s">
        <v>21</v>
      </c>
      <c r="B2066" s="7" t="s">
        <v>101</v>
      </c>
      <c r="C2066" s="7" t="s">
        <v>1389</v>
      </c>
      <c r="D2066" s="7" t="n">
        <v>18</v>
      </c>
      <c r="E2066" s="7" t="n">
        <v>481.91</v>
      </c>
      <c r="F2066" s="7" t="n">
        <v>0</v>
      </c>
      <c r="G2066" s="7" t="n">
        <v>0</v>
      </c>
    </row>
    <row r="2067" customFormat="false" ht="15" hidden="false" customHeight="false" outlineLevel="0" collapsed="false">
      <c r="A2067" s="7" t="s">
        <v>21</v>
      </c>
      <c r="B2067" s="7" t="s">
        <v>101</v>
      </c>
      <c r="C2067" s="7" t="s">
        <v>1389</v>
      </c>
      <c r="D2067" s="7" t="n">
        <v>8</v>
      </c>
      <c r="E2067" s="7" t="n">
        <v>206.18</v>
      </c>
      <c r="F2067" s="7" t="n">
        <v>0</v>
      </c>
      <c r="G2067" s="7" t="n">
        <v>0</v>
      </c>
    </row>
    <row r="2068" customFormat="false" ht="15" hidden="false" customHeight="false" outlineLevel="0" collapsed="false">
      <c r="A2068" s="7" t="s">
        <v>21</v>
      </c>
      <c r="B2068" s="7" t="s">
        <v>101</v>
      </c>
      <c r="C2068" s="7" t="s">
        <v>1389</v>
      </c>
      <c r="D2068" s="7" t="n">
        <v>157</v>
      </c>
      <c r="E2068" s="7" t="n">
        <v>4850.19</v>
      </c>
      <c r="F2068" s="7" t="n">
        <v>0</v>
      </c>
      <c r="G2068" s="7" t="n">
        <v>0</v>
      </c>
    </row>
    <row r="2069" customFormat="false" ht="15" hidden="false" customHeight="false" outlineLevel="0" collapsed="false">
      <c r="A2069" s="7" t="s">
        <v>21</v>
      </c>
      <c r="B2069" s="7" t="s">
        <v>101</v>
      </c>
      <c r="C2069" s="7" t="s">
        <v>1389</v>
      </c>
      <c r="D2069" s="7" t="n">
        <v>178</v>
      </c>
      <c r="E2069" s="7" t="n">
        <v>4941.28</v>
      </c>
      <c r="F2069" s="7" t="n">
        <v>0</v>
      </c>
      <c r="G2069" s="7" t="n">
        <v>0</v>
      </c>
    </row>
    <row r="2070" customFormat="false" ht="15" hidden="false" customHeight="false" outlineLevel="0" collapsed="false">
      <c r="A2070" s="7" t="s">
        <v>21</v>
      </c>
      <c r="B2070" s="7" t="s">
        <v>101</v>
      </c>
      <c r="C2070" s="7" t="s">
        <v>1389</v>
      </c>
      <c r="D2070" s="7" t="n">
        <v>1805</v>
      </c>
      <c r="E2070" s="7" t="n">
        <v>46514.85</v>
      </c>
      <c r="F2070" s="7" t="n">
        <v>0</v>
      </c>
      <c r="G2070" s="7" t="n">
        <v>0</v>
      </c>
    </row>
    <row r="2071" customFormat="false" ht="15" hidden="false" customHeight="false" outlineLevel="0" collapsed="false">
      <c r="A2071" s="7" t="s">
        <v>21</v>
      </c>
      <c r="B2071" s="7" t="s">
        <v>101</v>
      </c>
      <c r="C2071" s="7" t="s">
        <v>1389</v>
      </c>
      <c r="D2071" s="7" t="n">
        <v>4</v>
      </c>
      <c r="E2071" s="7" t="n">
        <v>114.2</v>
      </c>
      <c r="F2071" s="7" t="n">
        <v>0</v>
      </c>
      <c r="G2071" s="7" t="n">
        <v>0</v>
      </c>
    </row>
    <row r="2072" customFormat="false" ht="15" hidden="false" customHeight="false" outlineLevel="0" collapsed="false">
      <c r="A2072" s="7" t="s">
        <v>21</v>
      </c>
      <c r="B2072" s="7" t="s">
        <v>101</v>
      </c>
      <c r="C2072" s="7" t="s">
        <v>1389</v>
      </c>
      <c r="D2072" s="7" t="n">
        <v>-1</v>
      </c>
      <c r="E2072" s="7" t="n">
        <v>-24.71</v>
      </c>
      <c r="F2072" s="7" t="n">
        <v>0</v>
      </c>
      <c r="G2072" s="7" t="n">
        <v>0</v>
      </c>
    </row>
    <row r="2073" customFormat="false" ht="15" hidden="false" customHeight="false" outlineLevel="0" collapsed="false">
      <c r="A2073" s="7" t="s">
        <v>21</v>
      </c>
      <c r="B2073" s="7" t="s">
        <v>101</v>
      </c>
      <c r="C2073" s="7" t="s">
        <v>1389</v>
      </c>
      <c r="D2073" s="7" t="n">
        <v>14</v>
      </c>
      <c r="E2073" s="7" t="n">
        <v>403.65</v>
      </c>
      <c r="F2073" s="7" t="n">
        <v>0</v>
      </c>
      <c r="G2073" s="7" t="n">
        <v>0</v>
      </c>
    </row>
    <row r="2074" customFormat="false" ht="15" hidden="false" customHeight="false" outlineLevel="0" collapsed="false">
      <c r="A2074" s="7" t="s">
        <v>21</v>
      </c>
      <c r="B2074" s="7" t="s">
        <v>102</v>
      </c>
      <c r="C2074" s="7" t="s">
        <v>1389</v>
      </c>
      <c r="D2074" s="7" t="n">
        <v>11</v>
      </c>
      <c r="E2074" s="7" t="n">
        <v>305.32</v>
      </c>
      <c r="F2074" s="7" t="n">
        <v>0</v>
      </c>
      <c r="G2074" s="7" t="n">
        <v>0</v>
      </c>
    </row>
    <row r="2075" customFormat="false" ht="15" hidden="false" customHeight="false" outlineLevel="0" collapsed="false">
      <c r="A2075" s="7" t="s">
        <v>21</v>
      </c>
      <c r="B2075" s="7" t="s">
        <v>102</v>
      </c>
      <c r="C2075" s="7" t="s">
        <v>1389</v>
      </c>
      <c r="D2075" s="7" t="n">
        <v>8</v>
      </c>
      <c r="E2075" s="7" t="n">
        <v>206.19</v>
      </c>
      <c r="F2075" s="7" t="n">
        <v>0</v>
      </c>
      <c r="G2075" s="7" t="n">
        <v>0</v>
      </c>
    </row>
    <row r="2076" customFormat="false" ht="15" hidden="false" customHeight="false" outlineLevel="0" collapsed="false">
      <c r="A2076" s="7" t="s">
        <v>21</v>
      </c>
      <c r="B2076" s="7" t="s">
        <v>102</v>
      </c>
      <c r="C2076" s="7" t="s">
        <v>1389</v>
      </c>
      <c r="D2076" s="7" t="n">
        <v>171</v>
      </c>
      <c r="E2076" s="7" t="n">
        <v>4746.96</v>
      </c>
      <c r="F2076" s="7" t="n">
        <v>0</v>
      </c>
      <c r="G2076" s="7" t="n">
        <v>0</v>
      </c>
    </row>
    <row r="2077" customFormat="false" ht="15" hidden="false" customHeight="false" outlineLevel="0" collapsed="false">
      <c r="A2077" s="7" t="s">
        <v>21</v>
      </c>
      <c r="B2077" s="7" t="s">
        <v>102</v>
      </c>
      <c r="C2077" s="7" t="s">
        <v>1389</v>
      </c>
      <c r="D2077" s="7" t="n">
        <v>134</v>
      </c>
      <c r="E2077" s="7" t="n">
        <v>4139.6</v>
      </c>
      <c r="F2077" s="7" t="n">
        <v>0</v>
      </c>
      <c r="G2077" s="7" t="n">
        <v>0</v>
      </c>
    </row>
    <row r="2078" customFormat="false" ht="15" hidden="false" customHeight="false" outlineLevel="0" collapsed="false">
      <c r="A2078" s="7" t="s">
        <v>21</v>
      </c>
      <c r="B2078" s="7" t="s">
        <v>102</v>
      </c>
      <c r="C2078" s="7" t="s">
        <v>1389</v>
      </c>
      <c r="D2078" s="7" t="n">
        <v>50</v>
      </c>
      <c r="E2078" s="7" t="n">
        <v>1224</v>
      </c>
      <c r="F2078" s="7" t="n">
        <v>0</v>
      </c>
      <c r="G2078" s="7" t="n">
        <v>0</v>
      </c>
    </row>
    <row r="2079" customFormat="false" ht="15" hidden="false" customHeight="false" outlineLevel="0" collapsed="false">
      <c r="A2079" s="7" t="s">
        <v>21</v>
      </c>
      <c r="B2079" s="7" t="s">
        <v>102</v>
      </c>
      <c r="C2079" s="7" t="s">
        <v>1389</v>
      </c>
      <c r="D2079" s="7" t="n">
        <v>13</v>
      </c>
      <c r="E2079" s="7" t="n">
        <v>374.82</v>
      </c>
      <c r="F2079" s="7" t="n">
        <v>0</v>
      </c>
      <c r="G2079" s="7" t="n">
        <v>0</v>
      </c>
    </row>
    <row r="2080" customFormat="false" ht="15" hidden="false" customHeight="false" outlineLevel="0" collapsed="false">
      <c r="A2080" s="7" t="s">
        <v>21</v>
      </c>
      <c r="B2080" s="7" t="s">
        <v>102</v>
      </c>
      <c r="C2080" s="7" t="s">
        <v>1389</v>
      </c>
      <c r="D2080" s="7" t="n">
        <v>-1</v>
      </c>
      <c r="E2080" s="7" t="n">
        <v>-23.97</v>
      </c>
      <c r="F2080" s="7" t="n">
        <v>0</v>
      </c>
      <c r="G2080" s="7" t="n">
        <v>0</v>
      </c>
    </row>
    <row r="2081" customFormat="false" ht="15" hidden="false" customHeight="false" outlineLevel="0" collapsed="false">
      <c r="A2081" s="7" t="s">
        <v>21</v>
      </c>
      <c r="B2081" s="7" t="s">
        <v>102</v>
      </c>
      <c r="C2081" s="7" t="s">
        <v>1389</v>
      </c>
      <c r="D2081" s="7" t="n">
        <v>1</v>
      </c>
      <c r="E2081" s="7" t="n">
        <v>24.71</v>
      </c>
      <c r="F2081" s="7" t="n">
        <v>0</v>
      </c>
      <c r="G2081" s="7" t="n">
        <v>0</v>
      </c>
    </row>
    <row r="2082" customFormat="false" ht="15" hidden="false" customHeight="false" outlineLevel="0" collapsed="false">
      <c r="A2082" s="7" t="s">
        <v>21</v>
      </c>
      <c r="B2082" s="7" t="s">
        <v>102</v>
      </c>
      <c r="C2082" s="7" t="s">
        <v>1389</v>
      </c>
      <c r="D2082" s="7" t="n">
        <v>51</v>
      </c>
      <c r="E2082" s="7" t="n">
        <v>1516.74</v>
      </c>
      <c r="F2082" s="7" t="n">
        <v>0</v>
      </c>
      <c r="G2082" s="7" t="n">
        <v>0</v>
      </c>
    </row>
    <row r="2083" customFormat="false" ht="15" hidden="false" customHeight="false" outlineLevel="0" collapsed="false">
      <c r="A2083" s="7" t="s">
        <v>21</v>
      </c>
      <c r="B2083" s="7" t="s">
        <v>102</v>
      </c>
      <c r="C2083" s="7" t="s">
        <v>1389</v>
      </c>
      <c r="D2083" s="7" t="n">
        <v>14</v>
      </c>
      <c r="E2083" s="7" t="n">
        <v>374.81</v>
      </c>
      <c r="F2083" s="7" t="n">
        <v>0</v>
      </c>
      <c r="G2083" s="7" t="n">
        <v>0</v>
      </c>
    </row>
    <row r="2084" customFormat="false" ht="15" hidden="false" customHeight="false" outlineLevel="0" collapsed="false">
      <c r="A2084" s="7" t="s">
        <v>21</v>
      </c>
      <c r="B2084" s="7" t="s">
        <v>102</v>
      </c>
      <c r="C2084" s="7" t="s">
        <v>1389</v>
      </c>
      <c r="D2084" s="7" t="n">
        <v>1869</v>
      </c>
      <c r="E2084" s="7" t="n">
        <v>48164.13</v>
      </c>
      <c r="F2084" s="7" t="n">
        <v>0</v>
      </c>
      <c r="G2084" s="7" t="n">
        <v>0</v>
      </c>
    </row>
    <row r="2085" customFormat="false" ht="15" hidden="false" customHeight="false" outlineLevel="0" collapsed="false">
      <c r="A2085" s="7" t="s">
        <v>21</v>
      </c>
      <c r="B2085" s="7" t="s">
        <v>137</v>
      </c>
      <c r="C2085" s="7" t="s">
        <v>1389</v>
      </c>
      <c r="D2085" s="7" t="n">
        <v>26</v>
      </c>
      <c r="E2085" s="7" t="n">
        <v>636.48</v>
      </c>
      <c r="F2085" s="7" t="n">
        <v>0</v>
      </c>
      <c r="G2085" s="7" t="n">
        <v>0</v>
      </c>
    </row>
    <row r="2086" customFormat="false" ht="15" hidden="false" customHeight="false" outlineLevel="0" collapsed="false">
      <c r="A2086" s="7" t="s">
        <v>21</v>
      </c>
      <c r="B2086" s="7" t="s">
        <v>137</v>
      </c>
      <c r="C2086" s="7" t="s">
        <v>1389</v>
      </c>
      <c r="D2086" s="7" t="n">
        <v>4</v>
      </c>
      <c r="E2086" s="7" t="n">
        <v>115.33</v>
      </c>
      <c r="F2086" s="7" t="n">
        <v>0</v>
      </c>
      <c r="G2086" s="7" t="n">
        <v>0</v>
      </c>
    </row>
    <row r="2087" customFormat="false" ht="15" hidden="false" customHeight="false" outlineLevel="0" collapsed="false">
      <c r="A2087" s="7" t="s">
        <v>21</v>
      </c>
      <c r="B2087" s="7" t="s">
        <v>137</v>
      </c>
      <c r="C2087" s="7" t="s">
        <v>1389</v>
      </c>
      <c r="D2087" s="7" t="n">
        <v>58</v>
      </c>
      <c r="E2087" s="7" t="n">
        <v>1791.74</v>
      </c>
      <c r="F2087" s="7" t="n">
        <v>0</v>
      </c>
      <c r="G2087" s="7" t="n">
        <v>0</v>
      </c>
    </row>
    <row r="2088" customFormat="false" ht="15" hidden="false" customHeight="false" outlineLevel="0" collapsed="false">
      <c r="A2088" s="7" t="s">
        <v>21</v>
      </c>
      <c r="B2088" s="7" t="s">
        <v>137</v>
      </c>
      <c r="C2088" s="7" t="s">
        <v>1389</v>
      </c>
      <c r="D2088" s="7" t="n">
        <v>22</v>
      </c>
      <c r="E2088" s="7" t="n">
        <v>654.27</v>
      </c>
      <c r="F2088" s="7" t="n">
        <v>0</v>
      </c>
      <c r="G2088" s="7" t="n">
        <v>0</v>
      </c>
    </row>
    <row r="2089" customFormat="false" ht="15" hidden="false" customHeight="false" outlineLevel="0" collapsed="false">
      <c r="A2089" s="7" t="s">
        <v>21</v>
      </c>
      <c r="B2089" s="7" t="s">
        <v>137</v>
      </c>
      <c r="C2089" s="7" t="s">
        <v>1389</v>
      </c>
      <c r="D2089" s="7" t="n">
        <v>1</v>
      </c>
      <c r="E2089" s="7" t="n">
        <v>24.71</v>
      </c>
      <c r="F2089" s="7" t="n">
        <v>0</v>
      </c>
      <c r="G2089" s="7" t="n">
        <v>0</v>
      </c>
    </row>
    <row r="2090" customFormat="false" ht="15" hidden="false" customHeight="false" outlineLevel="0" collapsed="false">
      <c r="A2090" s="7" t="s">
        <v>21</v>
      </c>
      <c r="B2090" s="7" t="s">
        <v>137</v>
      </c>
      <c r="C2090" s="7" t="s">
        <v>1389</v>
      </c>
      <c r="D2090" s="7" t="n">
        <v>2</v>
      </c>
      <c r="E2090" s="7" t="n">
        <v>55.51</v>
      </c>
      <c r="F2090" s="7" t="n">
        <v>0</v>
      </c>
      <c r="G2090" s="7" t="n">
        <v>0</v>
      </c>
    </row>
    <row r="2091" customFormat="false" ht="15" hidden="false" customHeight="false" outlineLevel="0" collapsed="false">
      <c r="A2091" s="7" t="s">
        <v>21</v>
      </c>
      <c r="B2091" s="7" t="s">
        <v>137</v>
      </c>
      <c r="C2091" s="7" t="s">
        <v>1389</v>
      </c>
      <c r="D2091" s="7" t="n">
        <v>-3</v>
      </c>
      <c r="E2091" s="7" t="n">
        <v>-71.91</v>
      </c>
      <c r="F2091" s="7" t="n">
        <v>0</v>
      </c>
      <c r="G2091" s="7" t="n">
        <v>0</v>
      </c>
    </row>
    <row r="2092" customFormat="false" ht="15" hidden="false" customHeight="false" outlineLevel="0" collapsed="false">
      <c r="A2092" s="7" t="s">
        <v>21</v>
      </c>
      <c r="B2092" s="7" t="s">
        <v>137</v>
      </c>
      <c r="C2092" s="7" t="s">
        <v>1389</v>
      </c>
      <c r="D2092" s="7" t="n">
        <v>2</v>
      </c>
      <c r="E2092" s="7" t="n">
        <v>59.32</v>
      </c>
      <c r="F2092" s="7" t="n">
        <v>0</v>
      </c>
      <c r="G2092" s="7" t="n">
        <v>0</v>
      </c>
    </row>
    <row r="2093" customFormat="false" ht="15" hidden="false" customHeight="false" outlineLevel="0" collapsed="false">
      <c r="A2093" s="7" t="s">
        <v>21</v>
      </c>
      <c r="B2093" s="7" t="s">
        <v>137</v>
      </c>
      <c r="C2093" s="7" t="s">
        <v>1389</v>
      </c>
      <c r="D2093" s="7" t="n">
        <v>84</v>
      </c>
      <c r="E2093" s="7" t="n">
        <v>2331.84</v>
      </c>
      <c r="F2093" s="7" t="n">
        <v>0</v>
      </c>
      <c r="G2093" s="7" t="n">
        <v>0</v>
      </c>
    </row>
    <row r="2094" customFormat="false" ht="15" hidden="false" customHeight="false" outlineLevel="0" collapsed="false">
      <c r="A2094" s="7" t="s">
        <v>21</v>
      </c>
      <c r="B2094" s="7" t="s">
        <v>137</v>
      </c>
      <c r="C2094" s="7" t="s">
        <v>1389</v>
      </c>
      <c r="D2094" s="7" t="n">
        <v>8</v>
      </c>
      <c r="E2094" s="7" t="n">
        <v>214.18</v>
      </c>
      <c r="F2094" s="7" t="n">
        <v>0</v>
      </c>
      <c r="G2094" s="7" t="n">
        <v>0</v>
      </c>
    </row>
    <row r="2095" customFormat="false" ht="15" hidden="false" customHeight="false" outlineLevel="0" collapsed="false">
      <c r="A2095" s="7" t="s">
        <v>21</v>
      </c>
      <c r="B2095" s="7" t="s">
        <v>137</v>
      </c>
      <c r="C2095" s="7" t="s">
        <v>1389</v>
      </c>
      <c r="D2095" s="7" t="n">
        <v>1094</v>
      </c>
      <c r="E2095" s="7" t="n">
        <v>28192.38</v>
      </c>
      <c r="F2095" s="7" t="n">
        <v>0</v>
      </c>
      <c r="G2095" s="7" t="n">
        <v>0</v>
      </c>
    </row>
    <row r="2096" customFormat="false" ht="15" hidden="false" customHeight="false" outlineLevel="0" collapsed="false">
      <c r="A2096" s="7" t="s">
        <v>21</v>
      </c>
      <c r="B2096" s="7" t="s">
        <v>137</v>
      </c>
      <c r="C2096" s="7" t="s">
        <v>1389</v>
      </c>
      <c r="D2096" s="7" t="n">
        <v>2</v>
      </c>
      <c r="E2096" s="7" t="n">
        <v>51.54</v>
      </c>
      <c r="F2096" s="7" t="n">
        <v>0</v>
      </c>
      <c r="G2096" s="7" t="n">
        <v>0</v>
      </c>
    </row>
    <row r="2097" customFormat="false" ht="15" hidden="false" customHeight="false" outlineLevel="0" collapsed="false">
      <c r="A2097" s="7" t="s">
        <v>21</v>
      </c>
      <c r="B2097" s="7" t="s">
        <v>118</v>
      </c>
      <c r="C2097" s="7" t="s">
        <v>1389</v>
      </c>
      <c r="D2097" s="7" t="n">
        <v>11</v>
      </c>
      <c r="E2097" s="7" t="n">
        <v>294.49</v>
      </c>
      <c r="F2097" s="7" t="n">
        <v>0</v>
      </c>
      <c r="G2097" s="7" t="n">
        <v>0</v>
      </c>
    </row>
    <row r="2098" customFormat="false" ht="15" hidden="false" customHeight="false" outlineLevel="0" collapsed="false">
      <c r="A2098" s="7" t="s">
        <v>21</v>
      </c>
      <c r="B2098" s="7" t="s">
        <v>118</v>
      </c>
      <c r="C2098" s="7" t="s">
        <v>1389</v>
      </c>
      <c r="D2098" s="7" t="n">
        <v>102</v>
      </c>
      <c r="E2098" s="7" t="n">
        <v>3151.04</v>
      </c>
      <c r="F2098" s="7" t="n">
        <v>0</v>
      </c>
      <c r="G2098" s="7" t="n">
        <v>0</v>
      </c>
    </row>
    <row r="2099" customFormat="false" ht="15" hidden="false" customHeight="false" outlineLevel="0" collapsed="false">
      <c r="A2099" s="7" t="s">
        <v>21</v>
      </c>
      <c r="B2099" s="7" t="s">
        <v>118</v>
      </c>
      <c r="C2099" s="7" t="s">
        <v>1389</v>
      </c>
      <c r="D2099" s="7" t="n">
        <v>-6</v>
      </c>
      <c r="E2099" s="7" t="n">
        <v>-143.82</v>
      </c>
      <c r="F2099" s="7" t="n">
        <v>0</v>
      </c>
      <c r="G2099" s="7" t="n">
        <v>0</v>
      </c>
    </row>
    <row r="2100" customFormat="false" ht="15" hidden="false" customHeight="false" outlineLevel="0" collapsed="false">
      <c r="A2100" s="7" t="s">
        <v>21</v>
      </c>
      <c r="B2100" s="7" t="s">
        <v>118</v>
      </c>
      <c r="C2100" s="7" t="s">
        <v>1389</v>
      </c>
      <c r="D2100" s="7" t="n">
        <v>7</v>
      </c>
      <c r="E2100" s="7" t="n">
        <v>180.41</v>
      </c>
      <c r="F2100" s="7" t="n">
        <v>0</v>
      </c>
      <c r="G2100" s="7" t="n">
        <v>0</v>
      </c>
    </row>
    <row r="2101" customFormat="false" ht="15" hidden="false" customHeight="false" outlineLevel="0" collapsed="false">
      <c r="A2101" s="7" t="s">
        <v>21</v>
      </c>
      <c r="B2101" s="7" t="s">
        <v>118</v>
      </c>
      <c r="C2101" s="7" t="s">
        <v>1389</v>
      </c>
      <c r="D2101" s="7" t="n">
        <v>-1</v>
      </c>
      <c r="E2101" s="7" t="n">
        <v>-29.74</v>
      </c>
      <c r="F2101" s="7" t="n">
        <v>0</v>
      </c>
      <c r="G2101" s="7" t="n">
        <v>0</v>
      </c>
    </row>
    <row r="2102" customFormat="false" ht="15" hidden="false" customHeight="false" outlineLevel="0" collapsed="false">
      <c r="A2102" s="7" t="s">
        <v>21</v>
      </c>
      <c r="B2102" s="7" t="s">
        <v>118</v>
      </c>
      <c r="C2102" s="7" t="s">
        <v>1389</v>
      </c>
      <c r="D2102" s="7" t="n">
        <v>37</v>
      </c>
      <c r="E2102" s="7" t="n">
        <v>905.76</v>
      </c>
      <c r="F2102" s="7" t="n">
        <v>0</v>
      </c>
      <c r="G2102" s="7" t="n">
        <v>0</v>
      </c>
    </row>
    <row r="2103" customFormat="false" ht="15" hidden="false" customHeight="false" outlineLevel="0" collapsed="false">
      <c r="A2103" s="7" t="s">
        <v>21</v>
      </c>
      <c r="B2103" s="7" t="s">
        <v>118</v>
      </c>
      <c r="C2103" s="7" t="s">
        <v>1389</v>
      </c>
      <c r="D2103" s="7" t="n">
        <v>16</v>
      </c>
      <c r="E2103" s="7" t="n">
        <v>461.32</v>
      </c>
      <c r="F2103" s="7" t="n">
        <v>0</v>
      </c>
      <c r="G2103" s="7" t="n">
        <v>0</v>
      </c>
    </row>
    <row r="2104" customFormat="false" ht="15" hidden="false" customHeight="false" outlineLevel="0" collapsed="false">
      <c r="A2104" s="7" t="s">
        <v>21</v>
      </c>
      <c r="B2104" s="7" t="s">
        <v>118</v>
      </c>
      <c r="C2104" s="7" t="s">
        <v>1389</v>
      </c>
      <c r="D2104" s="7" t="n">
        <v>130</v>
      </c>
      <c r="E2104" s="7" t="n">
        <v>3608.8</v>
      </c>
      <c r="F2104" s="7" t="n">
        <v>0</v>
      </c>
      <c r="G2104" s="7" t="n">
        <v>0</v>
      </c>
    </row>
    <row r="2105" customFormat="false" ht="15" hidden="false" customHeight="false" outlineLevel="0" collapsed="false">
      <c r="A2105" s="7" t="s">
        <v>21</v>
      </c>
      <c r="B2105" s="7" t="s">
        <v>118</v>
      </c>
      <c r="C2105" s="7" t="s">
        <v>1389</v>
      </c>
      <c r="D2105" s="7" t="n">
        <v>70</v>
      </c>
      <c r="E2105" s="7" t="n">
        <v>2081.78</v>
      </c>
      <c r="F2105" s="7" t="n">
        <v>0</v>
      </c>
      <c r="G2105" s="7" t="n">
        <v>0</v>
      </c>
    </row>
    <row r="2106" customFormat="false" ht="15" hidden="false" customHeight="false" outlineLevel="0" collapsed="false">
      <c r="A2106" s="7" t="s">
        <v>21</v>
      </c>
      <c r="B2106" s="7" t="s">
        <v>118</v>
      </c>
      <c r="C2106" s="7" t="s">
        <v>1389</v>
      </c>
      <c r="D2106" s="7" t="n">
        <v>3</v>
      </c>
      <c r="E2106" s="7" t="n">
        <v>74.13</v>
      </c>
      <c r="F2106" s="7" t="n">
        <v>0</v>
      </c>
      <c r="G2106" s="7" t="n">
        <v>0</v>
      </c>
    </row>
    <row r="2107" customFormat="false" ht="15" hidden="false" customHeight="false" outlineLevel="0" collapsed="false">
      <c r="A2107" s="7" t="s">
        <v>21</v>
      </c>
      <c r="B2107" s="7" t="s">
        <v>118</v>
      </c>
      <c r="C2107" s="7" t="s">
        <v>1389</v>
      </c>
      <c r="D2107" s="7" t="n">
        <v>5</v>
      </c>
      <c r="E2107" s="7" t="n">
        <v>138.8</v>
      </c>
      <c r="F2107" s="7" t="n">
        <v>0</v>
      </c>
      <c r="G2107" s="7" t="n">
        <v>0</v>
      </c>
    </row>
    <row r="2108" customFormat="false" ht="15" hidden="false" customHeight="false" outlineLevel="0" collapsed="false">
      <c r="A2108" s="7" t="s">
        <v>21</v>
      </c>
      <c r="B2108" s="7" t="s">
        <v>118</v>
      </c>
      <c r="C2108" s="7" t="s">
        <v>1389</v>
      </c>
      <c r="D2108" s="7" t="n">
        <v>1263</v>
      </c>
      <c r="E2108" s="7" t="n">
        <v>32547.51</v>
      </c>
      <c r="F2108" s="7" t="n">
        <v>0</v>
      </c>
      <c r="G2108" s="7" t="n">
        <v>0</v>
      </c>
    </row>
    <row r="2109" customFormat="false" ht="15" hidden="false" customHeight="false" outlineLevel="0" collapsed="false">
      <c r="A2109" s="7" t="s">
        <v>21</v>
      </c>
      <c r="B2109" s="7" t="s">
        <v>133</v>
      </c>
      <c r="C2109" s="7" t="s">
        <v>1390</v>
      </c>
      <c r="D2109" s="7" t="n">
        <v>3</v>
      </c>
      <c r="E2109" s="7" t="n">
        <v>93.3</v>
      </c>
      <c r="F2109" s="7" t="n">
        <v>0</v>
      </c>
      <c r="G2109" s="7" t="n">
        <v>0</v>
      </c>
    </row>
    <row r="2110" customFormat="false" ht="15" hidden="false" customHeight="false" outlineLevel="0" collapsed="false">
      <c r="A2110" s="7" t="s">
        <v>21</v>
      </c>
      <c r="B2110" s="7" t="s">
        <v>133</v>
      </c>
      <c r="C2110" s="7" t="s">
        <v>1390</v>
      </c>
      <c r="D2110" s="7" t="n">
        <v>823</v>
      </c>
      <c r="E2110" s="7" t="n">
        <v>25595.3</v>
      </c>
      <c r="F2110" s="7" t="n">
        <v>0</v>
      </c>
      <c r="G2110" s="7" t="n">
        <v>0</v>
      </c>
    </row>
    <row r="2111" customFormat="false" ht="15" hidden="false" customHeight="false" outlineLevel="0" collapsed="false">
      <c r="A2111" s="7" t="s">
        <v>21</v>
      </c>
      <c r="B2111" s="7" t="s">
        <v>133</v>
      </c>
      <c r="C2111" s="7" t="s">
        <v>1390</v>
      </c>
      <c r="D2111" s="7" t="n">
        <v>24</v>
      </c>
      <c r="E2111" s="7" t="n">
        <v>861.12</v>
      </c>
      <c r="F2111" s="7" t="n">
        <v>0</v>
      </c>
      <c r="G2111" s="7" t="n">
        <v>0</v>
      </c>
    </row>
    <row r="2112" customFormat="false" ht="15" hidden="false" customHeight="false" outlineLevel="0" collapsed="false">
      <c r="A2112" s="7" t="s">
        <v>21</v>
      </c>
      <c r="B2112" s="7" t="s">
        <v>133</v>
      </c>
      <c r="C2112" s="7" t="s">
        <v>1390</v>
      </c>
      <c r="D2112" s="7" t="n">
        <v>42</v>
      </c>
      <c r="E2112" s="7" t="n">
        <v>1573.26</v>
      </c>
      <c r="F2112" s="7" t="n">
        <v>0</v>
      </c>
      <c r="G2112" s="7" t="n">
        <v>0</v>
      </c>
    </row>
    <row r="2113" customFormat="false" ht="15" hidden="false" customHeight="false" outlineLevel="0" collapsed="false">
      <c r="A2113" s="7" t="s">
        <v>21</v>
      </c>
      <c r="B2113" s="7" t="s">
        <v>133</v>
      </c>
      <c r="C2113" s="7" t="s">
        <v>1390</v>
      </c>
      <c r="D2113" s="7" t="n">
        <v>5</v>
      </c>
      <c r="E2113" s="7" t="n">
        <v>167.45</v>
      </c>
      <c r="F2113" s="7" t="n">
        <v>0</v>
      </c>
      <c r="G2113" s="7" t="n">
        <v>0</v>
      </c>
    </row>
    <row r="2114" customFormat="false" ht="15" hidden="false" customHeight="false" outlineLevel="0" collapsed="false">
      <c r="A2114" s="7" t="s">
        <v>21</v>
      </c>
      <c r="B2114" s="7" t="s">
        <v>133</v>
      </c>
      <c r="C2114" s="7" t="s">
        <v>1390</v>
      </c>
      <c r="D2114" s="7" t="n">
        <v>1</v>
      </c>
      <c r="E2114" s="7" t="n">
        <v>35.96</v>
      </c>
      <c r="F2114" s="7" t="n">
        <v>0</v>
      </c>
      <c r="G2114" s="7" t="n">
        <v>0</v>
      </c>
    </row>
    <row r="2115" customFormat="false" ht="15" hidden="false" customHeight="false" outlineLevel="0" collapsed="false">
      <c r="A2115" s="7" t="s">
        <v>21</v>
      </c>
      <c r="B2115" s="7" t="s">
        <v>133</v>
      </c>
      <c r="C2115" s="7" t="s">
        <v>1390</v>
      </c>
      <c r="D2115" s="7" t="n">
        <v>28</v>
      </c>
      <c r="E2115" s="7" t="n">
        <v>827.4</v>
      </c>
      <c r="F2115" s="7" t="n">
        <v>0</v>
      </c>
      <c r="G2115" s="7" t="n">
        <v>0</v>
      </c>
    </row>
    <row r="2116" customFormat="false" ht="15" hidden="false" customHeight="false" outlineLevel="0" collapsed="false">
      <c r="A2116" s="7" t="s">
        <v>21</v>
      </c>
      <c r="B2116" s="7" t="s">
        <v>133</v>
      </c>
      <c r="C2116" s="7" t="s">
        <v>1390</v>
      </c>
      <c r="D2116" s="7" t="n">
        <v>-2</v>
      </c>
      <c r="E2116" s="7" t="n">
        <v>-57.84</v>
      </c>
      <c r="F2116" s="7" t="n">
        <v>0</v>
      </c>
      <c r="G2116" s="7" t="n">
        <v>0</v>
      </c>
    </row>
    <row r="2117" customFormat="false" ht="15" hidden="false" customHeight="false" outlineLevel="0" collapsed="false">
      <c r="A2117" s="7" t="s">
        <v>21</v>
      </c>
      <c r="B2117" s="7" t="s">
        <v>133</v>
      </c>
      <c r="C2117" s="7" t="s">
        <v>1390</v>
      </c>
      <c r="D2117" s="7" t="n">
        <v>4</v>
      </c>
      <c r="E2117" s="7" t="n">
        <v>139.84</v>
      </c>
      <c r="F2117" s="7" t="n">
        <v>0</v>
      </c>
      <c r="G2117" s="7" t="n">
        <v>0</v>
      </c>
    </row>
    <row r="2118" customFormat="false" ht="15" hidden="false" customHeight="false" outlineLevel="0" collapsed="false">
      <c r="A2118" s="7" t="s">
        <v>21</v>
      </c>
      <c r="B2118" s="7" t="s">
        <v>133</v>
      </c>
      <c r="C2118" s="7" t="s">
        <v>1390</v>
      </c>
      <c r="D2118" s="7" t="n">
        <v>152</v>
      </c>
      <c r="E2118" s="7" t="n">
        <v>5090.48</v>
      </c>
      <c r="F2118" s="7" t="n">
        <v>0</v>
      </c>
      <c r="G2118" s="7" t="n">
        <v>0</v>
      </c>
    </row>
    <row r="2119" customFormat="false" ht="15" hidden="false" customHeight="false" outlineLevel="0" collapsed="false">
      <c r="A2119" s="7" t="s">
        <v>21</v>
      </c>
      <c r="B2119" s="7" t="s">
        <v>133</v>
      </c>
      <c r="C2119" s="7" t="s">
        <v>1390</v>
      </c>
      <c r="D2119" s="7" t="n">
        <v>10</v>
      </c>
      <c r="E2119" s="7" t="n">
        <v>324.6</v>
      </c>
      <c r="F2119" s="7" t="n">
        <v>0</v>
      </c>
      <c r="G2119" s="7" t="n">
        <v>0</v>
      </c>
    </row>
    <row r="2120" customFormat="false" ht="15" hidden="false" customHeight="false" outlineLevel="0" collapsed="false">
      <c r="A2120" s="7" t="s">
        <v>21</v>
      </c>
      <c r="B2120" s="7" t="s">
        <v>154</v>
      </c>
      <c r="C2120" s="7" t="s">
        <v>1390</v>
      </c>
      <c r="D2120" s="7" t="n">
        <v>670</v>
      </c>
      <c r="E2120" s="7" t="n">
        <v>20837</v>
      </c>
      <c r="F2120" s="7" t="n">
        <v>0</v>
      </c>
      <c r="G2120" s="7" t="n">
        <v>0</v>
      </c>
    </row>
    <row r="2121" customFormat="false" ht="15" hidden="false" customHeight="false" outlineLevel="0" collapsed="false">
      <c r="A2121" s="7" t="s">
        <v>21</v>
      </c>
      <c r="B2121" s="7" t="s">
        <v>154</v>
      </c>
      <c r="C2121" s="7" t="s">
        <v>1390</v>
      </c>
      <c r="D2121" s="7" t="n">
        <v>2</v>
      </c>
      <c r="E2121" s="7" t="n">
        <v>71.92</v>
      </c>
      <c r="F2121" s="7" t="n">
        <v>0</v>
      </c>
      <c r="G2121" s="7" t="n">
        <v>0</v>
      </c>
    </row>
    <row r="2122" customFormat="false" ht="15" hidden="false" customHeight="false" outlineLevel="0" collapsed="false">
      <c r="A2122" s="7" t="s">
        <v>21</v>
      </c>
      <c r="B2122" s="7" t="s">
        <v>154</v>
      </c>
      <c r="C2122" s="7" t="s">
        <v>1390</v>
      </c>
      <c r="D2122" s="7" t="n">
        <v>2</v>
      </c>
      <c r="E2122" s="7" t="n">
        <v>66.98</v>
      </c>
      <c r="F2122" s="7" t="n">
        <v>0</v>
      </c>
      <c r="G2122" s="7" t="n">
        <v>0</v>
      </c>
    </row>
    <row r="2123" customFormat="false" ht="15" hidden="false" customHeight="false" outlineLevel="0" collapsed="false">
      <c r="A2123" s="7" t="s">
        <v>21</v>
      </c>
      <c r="B2123" s="7" t="s">
        <v>154</v>
      </c>
      <c r="C2123" s="7" t="s">
        <v>1390</v>
      </c>
      <c r="D2123" s="7" t="n">
        <v>41</v>
      </c>
      <c r="E2123" s="7" t="n">
        <v>1211.55</v>
      </c>
      <c r="F2123" s="7" t="n">
        <v>0</v>
      </c>
      <c r="G2123" s="7" t="n">
        <v>0</v>
      </c>
    </row>
    <row r="2124" customFormat="false" ht="15" hidden="false" customHeight="false" outlineLevel="0" collapsed="false">
      <c r="A2124" s="7" t="s">
        <v>21</v>
      </c>
      <c r="B2124" s="7" t="s">
        <v>154</v>
      </c>
      <c r="C2124" s="7" t="s">
        <v>1390</v>
      </c>
      <c r="D2124" s="7" t="n">
        <v>7</v>
      </c>
      <c r="E2124" s="7" t="n">
        <v>217.69</v>
      </c>
      <c r="F2124" s="7" t="n">
        <v>0</v>
      </c>
      <c r="G2124" s="7" t="n">
        <v>0</v>
      </c>
    </row>
    <row r="2125" customFormat="false" ht="15" hidden="false" customHeight="false" outlineLevel="0" collapsed="false">
      <c r="A2125" s="7" t="s">
        <v>21</v>
      </c>
      <c r="B2125" s="7" t="s">
        <v>154</v>
      </c>
      <c r="C2125" s="7" t="s">
        <v>1390</v>
      </c>
      <c r="D2125" s="7" t="n">
        <v>-4</v>
      </c>
      <c r="E2125" s="7" t="n">
        <v>-115.68</v>
      </c>
      <c r="F2125" s="7" t="n">
        <v>0</v>
      </c>
      <c r="G2125" s="7" t="n">
        <v>0</v>
      </c>
    </row>
    <row r="2126" customFormat="false" ht="15" hidden="false" customHeight="false" outlineLevel="0" collapsed="false">
      <c r="A2126" s="7" t="s">
        <v>21</v>
      </c>
      <c r="B2126" s="7" t="s">
        <v>154</v>
      </c>
      <c r="C2126" s="7" t="s">
        <v>1390</v>
      </c>
      <c r="D2126" s="7" t="n">
        <v>11</v>
      </c>
      <c r="E2126" s="7" t="n">
        <v>357.06</v>
      </c>
      <c r="F2126" s="7" t="n">
        <v>0</v>
      </c>
      <c r="G2126" s="7" t="n">
        <v>0</v>
      </c>
    </row>
    <row r="2127" customFormat="false" ht="15" hidden="false" customHeight="false" outlineLevel="0" collapsed="false">
      <c r="A2127" s="7" t="s">
        <v>21</v>
      </c>
      <c r="B2127" s="7" t="s">
        <v>154</v>
      </c>
      <c r="C2127" s="7" t="s">
        <v>1390</v>
      </c>
      <c r="D2127" s="7" t="n">
        <v>30</v>
      </c>
      <c r="E2127" s="7" t="n">
        <v>1123.77</v>
      </c>
      <c r="F2127" s="7" t="n">
        <v>0</v>
      </c>
      <c r="G2127" s="7" t="n">
        <v>0</v>
      </c>
    </row>
    <row r="2128" customFormat="false" ht="15" hidden="false" customHeight="false" outlineLevel="0" collapsed="false">
      <c r="A2128" s="7" t="s">
        <v>21</v>
      </c>
      <c r="B2128" s="7" t="s">
        <v>154</v>
      </c>
      <c r="C2128" s="7" t="s">
        <v>1390</v>
      </c>
      <c r="D2128" s="7" t="n">
        <v>134</v>
      </c>
      <c r="E2128" s="7" t="n">
        <v>4487.66</v>
      </c>
      <c r="F2128" s="7" t="n">
        <v>0</v>
      </c>
      <c r="G2128" s="7" t="n">
        <v>0</v>
      </c>
    </row>
    <row r="2129" customFormat="false" ht="15" hidden="false" customHeight="false" outlineLevel="0" collapsed="false">
      <c r="A2129" s="7" t="s">
        <v>21</v>
      </c>
      <c r="B2129" s="7" t="s">
        <v>154</v>
      </c>
      <c r="C2129" s="7" t="s">
        <v>1390</v>
      </c>
      <c r="D2129" s="7" t="n">
        <v>18</v>
      </c>
      <c r="E2129" s="7" t="n">
        <v>645.84</v>
      </c>
      <c r="F2129" s="7" t="n">
        <v>0</v>
      </c>
      <c r="G2129" s="7" t="n">
        <v>0</v>
      </c>
    </row>
    <row r="2130" customFormat="false" ht="15" hidden="false" customHeight="false" outlineLevel="0" collapsed="false">
      <c r="A2130" s="7" t="s">
        <v>21</v>
      </c>
      <c r="B2130" s="7" t="s">
        <v>154</v>
      </c>
      <c r="C2130" s="7" t="s">
        <v>1390</v>
      </c>
      <c r="D2130" s="7" t="n">
        <v>6</v>
      </c>
      <c r="E2130" s="7" t="n">
        <v>209.76</v>
      </c>
      <c r="F2130" s="7" t="n">
        <v>0</v>
      </c>
      <c r="G2130" s="7" t="n">
        <v>0</v>
      </c>
    </row>
    <row r="2131" customFormat="false" ht="15" hidden="false" customHeight="false" outlineLevel="0" collapsed="false">
      <c r="A2131" s="7" t="s">
        <v>21</v>
      </c>
      <c r="B2131" s="7" t="s">
        <v>216</v>
      </c>
      <c r="C2131" s="7" t="s">
        <v>1390</v>
      </c>
      <c r="D2131" s="7" t="n">
        <v>2</v>
      </c>
      <c r="E2131" s="7" t="n">
        <v>64.92</v>
      </c>
      <c r="F2131" s="7" t="n">
        <v>0</v>
      </c>
      <c r="G2131" s="7" t="n">
        <v>0</v>
      </c>
    </row>
    <row r="2132" customFormat="false" ht="15" hidden="false" customHeight="false" outlineLevel="0" collapsed="false">
      <c r="A2132" s="7" t="s">
        <v>21</v>
      </c>
      <c r="B2132" s="7" t="s">
        <v>216</v>
      </c>
      <c r="C2132" s="7" t="s">
        <v>1390</v>
      </c>
      <c r="D2132" s="7" t="n">
        <v>1</v>
      </c>
      <c r="E2132" s="7" t="n">
        <v>35.96</v>
      </c>
      <c r="F2132" s="7" t="n">
        <v>0</v>
      </c>
      <c r="G2132" s="7" t="n">
        <v>0</v>
      </c>
    </row>
    <row r="2133" customFormat="false" ht="15" hidden="false" customHeight="false" outlineLevel="0" collapsed="false">
      <c r="A2133" s="7" t="s">
        <v>21</v>
      </c>
      <c r="B2133" s="7" t="s">
        <v>216</v>
      </c>
      <c r="C2133" s="7" t="s">
        <v>1390</v>
      </c>
      <c r="D2133" s="7" t="n">
        <v>1</v>
      </c>
      <c r="E2133" s="7" t="n">
        <v>34.96</v>
      </c>
      <c r="F2133" s="7" t="n">
        <v>0</v>
      </c>
      <c r="G2133" s="7" t="n">
        <v>0</v>
      </c>
    </row>
    <row r="2134" customFormat="false" ht="15" hidden="false" customHeight="false" outlineLevel="0" collapsed="false">
      <c r="A2134" s="7" t="s">
        <v>21</v>
      </c>
      <c r="B2134" s="7" t="s">
        <v>216</v>
      </c>
      <c r="C2134" s="7" t="s">
        <v>1390</v>
      </c>
      <c r="D2134" s="7" t="n">
        <v>281</v>
      </c>
      <c r="E2134" s="7" t="n">
        <v>8739.1</v>
      </c>
      <c r="F2134" s="7" t="n">
        <v>0</v>
      </c>
      <c r="G2134" s="7" t="n">
        <v>0</v>
      </c>
    </row>
    <row r="2135" customFormat="false" ht="15" hidden="false" customHeight="false" outlineLevel="0" collapsed="false">
      <c r="A2135" s="7" t="s">
        <v>21</v>
      </c>
      <c r="B2135" s="7" t="s">
        <v>216</v>
      </c>
      <c r="C2135" s="7" t="s">
        <v>1390</v>
      </c>
      <c r="D2135" s="7" t="n">
        <v>51</v>
      </c>
      <c r="E2135" s="7" t="n">
        <v>1707.99</v>
      </c>
      <c r="F2135" s="7" t="n">
        <v>0</v>
      </c>
      <c r="G2135" s="7" t="n">
        <v>0</v>
      </c>
    </row>
    <row r="2136" customFormat="false" ht="15" hidden="false" customHeight="false" outlineLevel="0" collapsed="false">
      <c r="A2136" s="7" t="s">
        <v>21</v>
      </c>
      <c r="B2136" s="7" t="s">
        <v>216</v>
      </c>
      <c r="C2136" s="7" t="s">
        <v>1390</v>
      </c>
      <c r="D2136" s="7" t="n">
        <v>10</v>
      </c>
      <c r="E2136" s="7" t="n">
        <v>295.5</v>
      </c>
      <c r="F2136" s="7" t="n">
        <v>0</v>
      </c>
      <c r="G2136" s="7" t="n">
        <v>0</v>
      </c>
    </row>
    <row r="2137" customFormat="false" ht="15" hidden="false" customHeight="false" outlineLevel="0" collapsed="false">
      <c r="A2137" s="7" t="s">
        <v>21</v>
      </c>
      <c r="B2137" s="7" t="s">
        <v>216</v>
      </c>
      <c r="C2137" s="7" t="s">
        <v>1390</v>
      </c>
      <c r="D2137" s="7" t="n">
        <v>4</v>
      </c>
      <c r="E2137" s="7" t="n">
        <v>143.52</v>
      </c>
      <c r="F2137" s="7" t="n">
        <v>0</v>
      </c>
      <c r="G2137" s="7" t="n">
        <v>0</v>
      </c>
    </row>
    <row r="2138" customFormat="false" ht="15" hidden="false" customHeight="false" outlineLevel="0" collapsed="false">
      <c r="A2138" s="7" t="s">
        <v>21</v>
      </c>
      <c r="B2138" s="7" t="s">
        <v>216</v>
      </c>
      <c r="C2138" s="7" t="s">
        <v>1390</v>
      </c>
      <c r="D2138" s="7" t="n">
        <v>-4</v>
      </c>
      <c r="E2138" s="7" t="n">
        <v>-115.68</v>
      </c>
      <c r="F2138" s="7" t="n">
        <v>0</v>
      </c>
      <c r="G2138" s="7" t="n">
        <v>0</v>
      </c>
    </row>
    <row r="2139" customFormat="false" ht="15" hidden="false" customHeight="false" outlineLevel="0" collapsed="false">
      <c r="A2139" s="7" t="s">
        <v>21</v>
      </c>
      <c r="B2139" s="7" t="s">
        <v>216</v>
      </c>
      <c r="C2139" s="7" t="s">
        <v>1390</v>
      </c>
      <c r="D2139" s="7" t="n">
        <v>1</v>
      </c>
      <c r="E2139" s="7" t="n">
        <v>33.49</v>
      </c>
      <c r="F2139" s="7" t="n">
        <v>0</v>
      </c>
      <c r="G2139" s="7" t="n">
        <v>0</v>
      </c>
    </row>
    <row r="2140" customFormat="false" ht="15" hidden="false" customHeight="false" outlineLevel="0" collapsed="false">
      <c r="A2140" s="7" t="s">
        <v>21</v>
      </c>
      <c r="B2140" s="7" t="s">
        <v>216</v>
      </c>
      <c r="C2140" s="7" t="s">
        <v>1390</v>
      </c>
      <c r="D2140" s="7" t="n">
        <v>21</v>
      </c>
      <c r="E2140" s="7" t="n">
        <v>786.63</v>
      </c>
      <c r="F2140" s="7" t="n">
        <v>0</v>
      </c>
      <c r="G2140" s="7" t="n">
        <v>0</v>
      </c>
    </row>
    <row r="2141" customFormat="false" ht="15" hidden="false" customHeight="false" outlineLevel="0" collapsed="false">
      <c r="A2141" s="7" t="s">
        <v>21</v>
      </c>
      <c r="B2141" s="7" t="s">
        <v>167</v>
      </c>
      <c r="C2141" s="7" t="s">
        <v>1390</v>
      </c>
      <c r="D2141" s="7" t="n">
        <v>2</v>
      </c>
      <c r="E2141" s="7" t="n">
        <v>66.98</v>
      </c>
      <c r="F2141" s="7" t="n">
        <v>0</v>
      </c>
      <c r="G2141" s="7" t="n">
        <v>0</v>
      </c>
    </row>
    <row r="2142" customFormat="false" ht="15" hidden="false" customHeight="false" outlineLevel="0" collapsed="false">
      <c r="A2142" s="7" t="s">
        <v>21</v>
      </c>
      <c r="B2142" s="7" t="s">
        <v>167</v>
      </c>
      <c r="C2142" s="7" t="s">
        <v>1390</v>
      </c>
      <c r="D2142" s="7" t="n">
        <v>552</v>
      </c>
      <c r="E2142" s="7" t="n">
        <v>17167.2</v>
      </c>
      <c r="F2142" s="7" t="n">
        <v>0</v>
      </c>
      <c r="G2142" s="7" t="n">
        <v>0</v>
      </c>
    </row>
    <row r="2143" customFormat="false" ht="15" hidden="false" customHeight="false" outlineLevel="0" collapsed="false">
      <c r="A2143" s="7" t="s">
        <v>21</v>
      </c>
      <c r="B2143" s="7" t="s">
        <v>167</v>
      </c>
      <c r="C2143" s="7" t="s">
        <v>1390</v>
      </c>
      <c r="D2143" s="7" t="n">
        <v>6</v>
      </c>
      <c r="E2143" s="7" t="n">
        <v>194.76</v>
      </c>
      <c r="F2143" s="7" t="n">
        <v>0</v>
      </c>
      <c r="G2143" s="7" t="n">
        <v>0</v>
      </c>
    </row>
    <row r="2144" customFormat="false" ht="15" hidden="false" customHeight="false" outlineLevel="0" collapsed="false">
      <c r="A2144" s="7" t="s">
        <v>21</v>
      </c>
      <c r="B2144" s="7" t="s">
        <v>167</v>
      </c>
      <c r="C2144" s="7" t="s">
        <v>1390</v>
      </c>
      <c r="D2144" s="7" t="n">
        <v>5</v>
      </c>
      <c r="E2144" s="7" t="n">
        <v>174.8</v>
      </c>
      <c r="F2144" s="7" t="n">
        <v>0</v>
      </c>
      <c r="G2144" s="7" t="n">
        <v>0</v>
      </c>
    </row>
    <row r="2145" customFormat="false" ht="15" hidden="false" customHeight="false" outlineLevel="0" collapsed="false">
      <c r="A2145" s="7" t="s">
        <v>21</v>
      </c>
      <c r="B2145" s="7" t="s">
        <v>167</v>
      </c>
      <c r="C2145" s="7" t="s">
        <v>1390</v>
      </c>
      <c r="D2145" s="7" t="n">
        <v>26</v>
      </c>
      <c r="E2145" s="7" t="n">
        <v>768.3</v>
      </c>
      <c r="F2145" s="7" t="n">
        <v>0</v>
      </c>
      <c r="G2145" s="7" t="n">
        <v>0</v>
      </c>
    </row>
    <row r="2146" customFormat="false" ht="15" hidden="false" customHeight="false" outlineLevel="0" collapsed="false">
      <c r="A2146" s="7" t="s">
        <v>21</v>
      </c>
      <c r="B2146" s="7" t="s">
        <v>167</v>
      </c>
      <c r="C2146" s="7" t="s">
        <v>1390</v>
      </c>
      <c r="D2146" s="7" t="n">
        <v>2</v>
      </c>
      <c r="E2146" s="7" t="n">
        <v>59.92</v>
      </c>
      <c r="F2146" s="7" t="n">
        <v>0</v>
      </c>
      <c r="G2146" s="7" t="n">
        <v>0</v>
      </c>
    </row>
    <row r="2147" customFormat="false" ht="15" hidden="false" customHeight="false" outlineLevel="0" collapsed="false">
      <c r="A2147" s="7" t="s">
        <v>21</v>
      </c>
      <c r="B2147" s="7" t="s">
        <v>167</v>
      </c>
      <c r="C2147" s="7" t="s">
        <v>1390</v>
      </c>
      <c r="D2147" s="7" t="n">
        <v>3</v>
      </c>
      <c r="E2147" s="7" t="n">
        <v>93.3</v>
      </c>
      <c r="F2147" s="7" t="n">
        <v>0</v>
      </c>
      <c r="G2147" s="7" t="n">
        <v>0</v>
      </c>
    </row>
    <row r="2148" customFormat="false" ht="15" hidden="false" customHeight="false" outlineLevel="0" collapsed="false">
      <c r="A2148" s="7" t="s">
        <v>21</v>
      </c>
      <c r="B2148" s="7" t="s">
        <v>167</v>
      </c>
      <c r="C2148" s="7" t="s">
        <v>1390</v>
      </c>
      <c r="D2148" s="7" t="n">
        <v>-1</v>
      </c>
      <c r="E2148" s="7" t="n">
        <v>-28.92</v>
      </c>
      <c r="F2148" s="7" t="n">
        <v>0</v>
      </c>
      <c r="G2148" s="7" t="n">
        <v>0</v>
      </c>
    </row>
    <row r="2149" customFormat="false" ht="15" hidden="false" customHeight="false" outlineLevel="0" collapsed="false">
      <c r="A2149" s="7" t="s">
        <v>21</v>
      </c>
      <c r="B2149" s="7" t="s">
        <v>167</v>
      </c>
      <c r="C2149" s="7" t="s">
        <v>1390</v>
      </c>
      <c r="D2149" s="7" t="n">
        <v>28</v>
      </c>
      <c r="E2149" s="7" t="n">
        <v>1048.85</v>
      </c>
      <c r="F2149" s="7" t="n">
        <v>0</v>
      </c>
      <c r="G2149" s="7" t="n">
        <v>0</v>
      </c>
    </row>
    <row r="2150" customFormat="false" ht="15" hidden="false" customHeight="false" outlineLevel="0" collapsed="false">
      <c r="A2150" s="7" t="s">
        <v>21</v>
      </c>
      <c r="B2150" s="7" t="s">
        <v>167</v>
      </c>
      <c r="C2150" s="7" t="s">
        <v>1390</v>
      </c>
      <c r="D2150" s="7" t="n">
        <v>98</v>
      </c>
      <c r="E2150" s="7" t="n">
        <v>3282.02</v>
      </c>
      <c r="F2150" s="7" t="n">
        <v>0</v>
      </c>
      <c r="G2150" s="7" t="n">
        <v>0</v>
      </c>
    </row>
    <row r="2151" customFormat="false" ht="15" hidden="false" customHeight="false" outlineLevel="0" collapsed="false">
      <c r="A2151" s="7" t="s">
        <v>21</v>
      </c>
      <c r="B2151" s="7" t="s">
        <v>167</v>
      </c>
      <c r="C2151" s="7" t="s">
        <v>1390</v>
      </c>
      <c r="D2151" s="7" t="n">
        <v>18</v>
      </c>
      <c r="E2151" s="7" t="n">
        <v>645.84</v>
      </c>
      <c r="F2151" s="7" t="n">
        <v>0</v>
      </c>
      <c r="G2151" s="7" t="n">
        <v>0</v>
      </c>
    </row>
    <row r="2152" customFormat="false" ht="15" hidden="false" customHeight="false" outlineLevel="0" collapsed="false">
      <c r="A2152" s="7" t="s">
        <v>21</v>
      </c>
      <c r="B2152" s="7" t="s">
        <v>167</v>
      </c>
      <c r="C2152" s="7" t="s">
        <v>1390</v>
      </c>
      <c r="D2152" s="7" t="n">
        <v>2</v>
      </c>
      <c r="E2152" s="7" t="n">
        <v>71.92</v>
      </c>
      <c r="F2152" s="7" t="n">
        <v>0</v>
      </c>
      <c r="G2152" s="7" t="n">
        <v>0</v>
      </c>
    </row>
    <row r="2153" customFormat="false" ht="15" hidden="false" customHeight="false" outlineLevel="0" collapsed="false">
      <c r="A2153" s="7" t="s">
        <v>21</v>
      </c>
      <c r="B2153" s="7" t="s">
        <v>285</v>
      </c>
      <c r="C2153" s="7" t="s">
        <v>1390</v>
      </c>
      <c r="D2153" s="7" t="n">
        <v>1</v>
      </c>
      <c r="E2153" s="7" t="n">
        <v>31.1</v>
      </c>
      <c r="F2153" s="7" t="n">
        <v>0</v>
      </c>
      <c r="G2153" s="7" t="n">
        <v>0</v>
      </c>
    </row>
    <row r="2154" customFormat="false" ht="15" hidden="false" customHeight="false" outlineLevel="0" collapsed="false">
      <c r="A2154" s="7" t="s">
        <v>21</v>
      </c>
      <c r="B2154" s="7" t="s">
        <v>285</v>
      </c>
      <c r="C2154" s="7" t="s">
        <v>1390</v>
      </c>
      <c r="D2154" s="7" t="n">
        <v>1</v>
      </c>
      <c r="E2154" s="7" t="n">
        <v>59.07</v>
      </c>
      <c r="F2154" s="7" t="n">
        <v>0</v>
      </c>
      <c r="G2154" s="7" t="n">
        <v>0</v>
      </c>
    </row>
    <row r="2155" customFormat="false" ht="15" hidden="false" customHeight="false" outlineLevel="0" collapsed="false">
      <c r="A2155" s="7" t="s">
        <v>21</v>
      </c>
      <c r="B2155" s="7" t="s">
        <v>285</v>
      </c>
      <c r="C2155" s="7" t="s">
        <v>1390</v>
      </c>
      <c r="D2155" s="7" t="n">
        <v>4</v>
      </c>
      <c r="E2155" s="7" t="n">
        <v>143.52</v>
      </c>
      <c r="F2155" s="7" t="n">
        <v>0</v>
      </c>
      <c r="G2155" s="7" t="n">
        <v>0</v>
      </c>
    </row>
    <row r="2156" customFormat="false" ht="15" hidden="false" customHeight="false" outlineLevel="0" collapsed="false">
      <c r="A2156" s="7" t="s">
        <v>21</v>
      </c>
      <c r="B2156" s="7" t="s">
        <v>285</v>
      </c>
      <c r="C2156" s="7" t="s">
        <v>1390</v>
      </c>
      <c r="D2156" s="7" t="n">
        <v>52</v>
      </c>
      <c r="E2156" s="7" t="n">
        <v>1741.48</v>
      </c>
      <c r="F2156" s="7" t="n">
        <v>0</v>
      </c>
      <c r="G2156" s="7" t="n">
        <v>0</v>
      </c>
    </row>
    <row r="2157" customFormat="false" ht="15" hidden="false" customHeight="false" outlineLevel="0" collapsed="false">
      <c r="A2157" s="7" t="s">
        <v>21</v>
      </c>
      <c r="B2157" s="7" t="s">
        <v>285</v>
      </c>
      <c r="C2157" s="7" t="s">
        <v>1390</v>
      </c>
      <c r="D2157" s="7" t="n">
        <v>7</v>
      </c>
      <c r="E2157" s="7" t="n">
        <v>206.85</v>
      </c>
      <c r="F2157" s="7" t="n">
        <v>0</v>
      </c>
      <c r="G2157" s="7" t="n">
        <v>0</v>
      </c>
    </row>
    <row r="2158" customFormat="false" ht="15" hidden="false" customHeight="false" outlineLevel="0" collapsed="false">
      <c r="A2158" s="7" t="s">
        <v>21</v>
      </c>
      <c r="B2158" s="7" t="s">
        <v>285</v>
      </c>
      <c r="C2158" s="7" t="s">
        <v>1390</v>
      </c>
      <c r="D2158" s="7" t="n">
        <v>2</v>
      </c>
      <c r="E2158" s="7" t="n">
        <v>66.98</v>
      </c>
      <c r="F2158" s="7" t="n">
        <v>0</v>
      </c>
      <c r="G2158" s="7" t="n">
        <v>0</v>
      </c>
    </row>
    <row r="2159" customFormat="false" ht="15" hidden="false" customHeight="false" outlineLevel="0" collapsed="false">
      <c r="A2159" s="7" t="s">
        <v>21</v>
      </c>
      <c r="B2159" s="7" t="s">
        <v>285</v>
      </c>
      <c r="C2159" s="7" t="s">
        <v>1390</v>
      </c>
      <c r="D2159" s="7" t="n">
        <v>2</v>
      </c>
      <c r="E2159" s="7" t="n">
        <v>64.92</v>
      </c>
      <c r="F2159" s="7" t="n">
        <v>0</v>
      </c>
      <c r="G2159" s="7" t="n">
        <v>0</v>
      </c>
    </row>
    <row r="2160" customFormat="false" ht="15" hidden="false" customHeight="false" outlineLevel="0" collapsed="false">
      <c r="A2160" s="7" t="s">
        <v>21</v>
      </c>
      <c r="B2160" s="7" t="s">
        <v>285</v>
      </c>
      <c r="C2160" s="7" t="s">
        <v>1390</v>
      </c>
      <c r="D2160" s="7" t="n">
        <v>75</v>
      </c>
      <c r="E2160" s="7" t="n">
        <v>2332.5</v>
      </c>
      <c r="F2160" s="7" t="n">
        <v>0</v>
      </c>
      <c r="G2160" s="7" t="n">
        <v>0</v>
      </c>
    </row>
    <row r="2161" customFormat="false" ht="15" hidden="false" customHeight="false" outlineLevel="0" collapsed="false">
      <c r="A2161" s="7" t="s">
        <v>21</v>
      </c>
      <c r="B2161" s="7" t="s">
        <v>285</v>
      </c>
      <c r="C2161" s="7" t="s">
        <v>1390</v>
      </c>
      <c r="D2161" s="7" t="n">
        <v>1</v>
      </c>
      <c r="E2161" s="7" t="n">
        <v>34.96</v>
      </c>
      <c r="F2161" s="7" t="n">
        <v>0</v>
      </c>
      <c r="G2161" s="7" t="n">
        <v>0</v>
      </c>
    </row>
    <row r="2162" customFormat="false" ht="15" hidden="false" customHeight="false" outlineLevel="0" collapsed="false">
      <c r="A2162" s="7" t="s">
        <v>21</v>
      </c>
      <c r="B2162" s="7" t="s">
        <v>285</v>
      </c>
      <c r="C2162" s="7" t="s">
        <v>1390</v>
      </c>
      <c r="D2162" s="7" t="n">
        <v>12</v>
      </c>
      <c r="E2162" s="7" t="n">
        <v>449.48</v>
      </c>
      <c r="F2162" s="7" t="n">
        <v>0</v>
      </c>
      <c r="G2162" s="7" t="n">
        <v>0</v>
      </c>
    </row>
    <row r="2163" customFormat="false" ht="15" hidden="false" customHeight="false" outlineLevel="0" collapsed="false">
      <c r="A2163" s="7" t="s">
        <v>21</v>
      </c>
      <c r="B2163" s="7" t="s">
        <v>104</v>
      </c>
      <c r="C2163" s="7" t="s">
        <v>1391</v>
      </c>
      <c r="D2163" s="7" t="n">
        <v>5</v>
      </c>
      <c r="E2163" s="7" t="n">
        <v>167.45</v>
      </c>
      <c r="F2163" s="7" t="n">
        <v>0</v>
      </c>
      <c r="G2163" s="7" t="n">
        <v>0</v>
      </c>
    </row>
    <row r="2164" customFormat="false" ht="15" hidden="false" customHeight="false" outlineLevel="0" collapsed="false">
      <c r="A2164" s="7" t="s">
        <v>21</v>
      </c>
      <c r="B2164" s="7" t="s">
        <v>104</v>
      </c>
      <c r="C2164" s="7" t="s">
        <v>1391</v>
      </c>
      <c r="D2164" s="7" t="n">
        <v>31</v>
      </c>
      <c r="E2164" s="7" t="n">
        <v>1161.18</v>
      </c>
      <c r="F2164" s="7" t="n">
        <v>0</v>
      </c>
      <c r="G2164" s="7" t="n">
        <v>0</v>
      </c>
    </row>
    <row r="2165" customFormat="false" ht="15" hidden="false" customHeight="false" outlineLevel="0" collapsed="false">
      <c r="A2165" s="7" t="s">
        <v>21</v>
      </c>
      <c r="B2165" s="7" t="s">
        <v>104</v>
      </c>
      <c r="C2165" s="7" t="s">
        <v>1391</v>
      </c>
      <c r="D2165" s="7" t="n">
        <v>12</v>
      </c>
      <c r="E2165" s="7" t="n">
        <v>430.56</v>
      </c>
      <c r="F2165" s="7" t="n">
        <v>0</v>
      </c>
      <c r="G2165" s="7" t="n">
        <v>0</v>
      </c>
    </row>
    <row r="2166" customFormat="false" ht="15" hidden="false" customHeight="false" outlineLevel="0" collapsed="false">
      <c r="A2166" s="7" t="s">
        <v>21</v>
      </c>
      <c r="B2166" s="7" t="s">
        <v>104</v>
      </c>
      <c r="C2166" s="7" t="s">
        <v>1391</v>
      </c>
      <c r="D2166" s="7" t="n">
        <v>11</v>
      </c>
      <c r="E2166" s="7" t="n">
        <v>357.06</v>
      </c>
      <c r="F2166" s="7" t="n">
        <v>0</v>
      </c>
      <c r="G2166" s="7" t="n">
        <v>0</v>
      </c>
    </row>
    <row r="2167" customFormat="false" ht="15" hidden="false" customHeight="false" outlineLevel="0" collapsed="false">
      <c r="A2167" s="7" t="s">
        <v>21</v>
      </c>
      <c r="B2167" s="7" t="s">
        <v>104</v>
      </c>
      <c r="C2167" s="7" t="s">
        <v>1391</v>
      </c>
      <c r="D2167" s="7" t="n">
        <v>5</v>
      </c>
      <c r="E2167" s="7" t="n">
        <v>174.8</v>
      </c>
      <c r="F2167" s="7" t="n">
        <v>0</v>
      </c>
      <c r="G2167" s="7" t="n">
        <v>0</v>
      </c>
    </row>
    <row r="2168" customFormat="false" ht="15" hidden="false" customHeight="false" outlineLevel="0" collapsed="false">
      <c r="A2168" s="7" t="s">
        <v>21</v>
      </c>
      <c r="B2168" s="7" t="s">
        <v>104</v>
      </c>
      <c r="C2168" s="7" t="s">
        <v>1391</v>
      </c>
      <c r="D2168" s="7" t="n">
        <v>-1</v>
      </c>
      <c r="E2168" s="7" t="n">
        <v>-28.92</v>
      </c>
      <c r="F2168" s="7" t="n">
        <v>0</v>
      </c>
      <c r="G2168" s="7" t="n">
        <v>0</v>
      </c>
    </row>
    <row r="2169" customFormat="false" ht="15" hidden="false" customHeight="false" outlineLevel="0" collapsed="false">
      <c r="A2169" s="7" t="s">
        <v>21</v>
      </c>
      <c r="B2169" s="7" t="s">
        <v>104</v>
      </c>
      <c r="C2169" s="7" t="s">
        <v>1391</v>
      </c>
      <c r="D2169" s="7" t="n">
        <v>1</v>
      </c>
      <c r="E2169" s="7" t="n">
        <v>35.96</v>
      </c>
      <c r="F2169" s="7" t="n">
        <v>0</v>
      </c>
      <c r="G2169" s="7" t="n">
        <v>0</v>
      </c>
    </row>
    <row r="2170" customFormat="false" ht="15" hidden="false" customHeight="false" outlineLevel="0" collapsed="false">
      <c r="A2170" s="7" t="s">
        <v>21</v>
      </c>
      <c r="B2170" s="7" t="s">
        <v>104</v>
      </c>
      <c r="C2170" s="7" t="s">
        <v>1391</v>
      </c>
      <c r="D2170" s="7" t="n">
        <v>47</v>
      </c>
      <c r="E2170" s="7" t="n">
        <v>1388.85</v>
      </c>
      <c r="F2170" s="7" t="n">
        <v>0</v>
      </c>
      <c r="G2170" s="7" t="n">
        <v>0</v>
      </c>
    </row>
    <row r="2171" customFormat="false" ht="15" hidden="false" customHeight="false" outlineLevel="0" collapsed="false">
      <c r="A2171" s="7" t="s">
        <v>21</v>
      </c>
      <c r="B2171" s="7" t="s">
        <v>104</v>
      </c>
      <c r="C2171" s="7" t="s">
        <v>1391</v>
      </c>
      <c r="D2171" s="7" t="n">
        <v>1794</v>
      </c>
      <c r="E2171" s="7" t="n">
        <v>55793.4</v>
      </c>
      <c r="F2171" s="7" t="n">
        <v>0</v>
      </c>
      <c r="G2171" s="7" t="n">
        <v>0</v>
      </c>
    </row>
    <row r="2172" customFormat="false" ht="15" hidden="false" customHeight="false" outlineLevel="0" collapsed="false">
      <c r="A2172" s="7" t="s">
        <v>21</v>
      </c>
      <c r="B2172" s="7" t="s">
        <v>104</v>
      </c>
      <c r="C2172" s="7" t="s">
        <v>1391</v>
      </c>
      <c r="D2172" s="7" t="n">
        <v>1</v>
      </c>
      <c r="E2172" s="7" t="n">
        <v>31.1</v>
      </c>
      <c r="F2172" s="7" t="n">
        <v>0</v>
      </c>
      <c r="G2172" s="7" t="n">
        <v>0</v>
      </c>
    </row>
    <row r="2173" customFormat="false" ht="15" hidden="false" customHeight="false" outlineLevel="0" collapsed="false">
      <c r="A2173" s="7" t="s">
        <v>21</v>
      </c>
      <c r="B2173" s="7" t="s">
        <v>109</v>
      </c>
      <c r="C2173" s="7" t="s">
        <v>1391</v>
      </c>
      <c r="D2173" s="7" t="n">
        <v>47</v>
      </c>
      <c r="E2173" s="7" t="n">
        <v>1388.85</v>
      </c>
      <c r="F2173" s="7" t="n">
        <v>0</v>
      </c>
      <c r="G2173" s="7" t="n">
        <v>0</v>
      </c>
    </row>
    <row r="2174" customFormat="false" ht="15" hidden="false" customHeight="false" outlineLevel="0" collapsed="false">
      <c r="A2174" s="7" t="s">
        <v>21</v>
      </c>
      <c r="B2174" s="7" t="s">
        <v>109</v>
      </c>
      <c r="C2174" s="7" t="s">
        <v>1391</v>
      </c>
      <c r="D2174" s="7" t="n">
        <v>3</v>
      </c>
      <c r="E2174" s="7" t="n">
        <v>97.38</v>
      </c>
      <c r="F2174" s="7" t="n">
        <v>0</v>
      </c>
      <c r="G2174" s="7" t="n">
        <v>0</v>
      </c>
    </row>
    <row r="2175" customFormat="false" ht="15" hidden="false" customHeight="false" outlineLevel="0" collapsed="false">
      <c r="A2175" s="7" t="s">
        <v>21</v>
      </c>
      <c r="B2175" s="7" t="s">
        <v>109</v>
      </c>
      <c r="C2175" s="7" t="s">
        <v>1391</v>
      </c>
      <c r="D2175" s="7" t="n">
        <v>1760</v>
      </c>
      <c r="E2175" s="7" t="n">
        <v>54736</v>
      </c>
      <c r="F2175" s="7" t="n">
        <v>0</v>
      </c>
      <c r="G2175" s="7" t="n">
        <v>0</v>
      </c>
    </row>
    <row r="2176" customFormat="false" ht="15" hidden="false" customHeight="false" outlineLevel="0" collapsed="false">
      <c r="A2176" s="7" t="s">
        <v>21</v>
      </c>
      <c r="B2176" s="7" t="s">
        <v>109</v>
      </c>
      <c r="C2176" s="7" t="s">
        <v>1391</v>
      </c>
      <c r="D2176" s="7" t="n">
        <v>6</v>
      </c>
      <c r="E2176" s="7" t="n">
        <v>200.94</v>
      </c>
      <c r="F2176" s="7" t="n">
        <v>0</v>
      </c>
      <c r="G2176" s="7" t="n">
        <v>0</v>
      </c>
    </row>
    <row r="2177" customFormat="false" ht="15" hidden="false" customHeight="false" outlineLevel="0" collapsed="false">
      <c r="A2177" s="7" t="s">
        <v>21</v>
      </c>
      <c r="B2177" s="7" t="s">
        <v>109</v>
      </c>
      <c r="C2177" s="7" t="s">
        <v>1391</v>
      </c>
      <c r="D2177" s="7" t="n">
        <v>1</v>
      </c>
      <c r="E2177" s="7" t="n">
        <v>28.7</v>
      </c>
      <c r="F2177" s="7" t="n">
        <v>0</v>
      </c>
      <c r="G2177" s="7" t="n">
        <v>0</v>
      </c>
    </row>
    <row r="2178" customFormat="false" ht="15" hidden="false" customHeight="false" outlineLevel="0" collapsed="false">
      <c r="A2178" s="7" t="s">
        <v>21</v>
      </c>
      <c r="B2178" s="7" t="s">
        <v>109</v>
      </c>
      <c r="C2178" s="7" t="s">
        <v>1391</v>
      </c>
      <c r="D2178" s="7" t="n">
        <v>7</v>
      </c>
      <c r="E2178" s="7" t="n">
        <v>244.72</v>
      </c>
      <c r="F2178" s="7" t="n">
        <v>0</v>
      </c>
      <c r="G2178" s="7" t="n">
        <v>0</v>
      </c>
    </row>
    <row r="2179" customFormat="false" ht="15" hidden="false" customHeight="false" outlineLevel="0" collapsed="false">
      <c r="A2179" s="7" t="s">
        <v>21</v>
      </c>
      <c r="B2179" s="7" t="s">
        <v>109</v>
      </c>
      <c r="C2179" s="7" t="s">
        <v>1391</v>
      </c>
      <c r="D2179" s="7" t="n">
        <v>2</v>
      </c>
      <c r="E2179" s="7" t="n">
        <v>59.92</v>
      </c>
      <c r="F2179" s="7" t="n">
        <v>0</v>
      </c>
      <c r="G2179" s="7" t="n">
        <v>0</v>
      </c>
    </row>
    <row r="2180" customFormat="false" ht="15" hidden="false" customHeight="false" outlineLevel="0" collapsed="false">
      <c r="A2180" s="7" t="s">
        <v>21</v>
      </c>
      <c r="B2180" s="7" t="s">
        <v>109</v>
      </c>
      <c r="C2180" s="7" t="s">
        <v>1391</v>
      </c>
      <c r="D2180" s="7" t="n">
        <v>2</v>
      </c>
      <c r="E2180" s="7" t="n">
        <v>71.92</v>
      </c>
      <c r="F2180" s="7" t="n">
        <v>0</v>
      </c>
      <c r="G2180" s="7" t="n">
        <v>0</v>
      </c>
    </row>
    <row r="2181" customFormat="false" ht="15" hidden="false" customHeight="false" outlineLevel="0" collapsed="false">
      <c r="A2181" s="7" t="s">
        <v>21</v>
      </c>
      <c r="B2181" s="7" t="s">
        <v>109</v>
      </c>
      <c r="C2181" s="7" t="s">
        <v>1391</v>
      </c>
      <c r="D2181" s="7" t="n">
        <v>1</v>
      </c>
      <c r="E2181" s="7" t="n">
        <v>31.1</v>
      </c>
      <c r="F2181" s="7" t="n">
        <v>0</v>
      </c>
      <c r="G2181" s="7" t="n">
        <v>0</v>
      </c>
    </row>
    <row r="2182" customFormat="false" ht="15" hidden="false" customHeight="false" outlineLevel="0" collapsed="false">
      <c r="A2182" s="7" t="s">
        <v>21</v>
      </c>
      <c r="B2182" s="7" t="s">
        <v>109</v>
      </c>
      <c r="C2182" s="7" t="s">
        <v>1391</v>
      </c>
      <c r="D2182" s="7" t="n">
        <v>29</v>
      </c>
      <c r="E2182" s="7" t="n">
        <v>1086.27</v>
      </c>
      <c r="F2182" s="7" t="n">
        <v>0</v>
      </c>
      <c r="G2182" s="7" t="n">
        <v>0</v>
      </c>
    </row>
    <row r="2183" customFormat="false" ht="15" hidden="false" customHeight="false" outlineLevel="0" collapsed="false">
      <c r="A2183" s="7" t="s">
        <v>21</v>
      </c>
      <c r="B2183" s="7" t="s">
        <v>109</v>
      </c>
      <c r="C2183" s="7" t="s">
        <v>1391</v>
      </c>
      <c r="D2183" s="7" t="n">
        <v>11</v>
      </c>
      <c r="E2183" s="7" t="n">
        <v>394.68</v>
      </c>
      <c r="F2183" s="7" t="n">
        <v>0</v>
      </c>
      <c r="G2183" s="7" t="n">
        <v>0</v>
      </c>
    </row>
    <row r="2184" customFormat="false" ht="15" hidden="false" customHeight="false" outlineLevel="0" collapsed="false">
      <c r="A2184" s="7" t="s">
        <v>21</v>
      </c>
      <c r="B2184" s="7" t="s">
        <v>165</v>
      </c>
      <c r="C2184" s="7" t="s">
        <v>1391</v>
      </c>
      <c r="D2184" s="7" t="n">
        <v>1</v>
      </c>
      <c r="E2184" s="7" t="n">
        <v>33.49</v>
      </c>
      <c r="F2184" s="7" t="n">
        <v>0</v>
      </c>
      <c r="G2184" s="7" t="n">
        <v>0</v>
      </c>
    </row>
    <row r="2185" customFormat="false" ht="15" hidden="false" customHeight="false" outlineLevel="0" collapsed="false">
      <c r="A2185" s="7" t="s">
        <v>21</v>
      </c>
      <c r="B2185" s="7" t="s">
        <v>165</v>
      </c>
      <c r="C2185" s="7" t="s">
        <v>1391</v>
      </c>
      <c r="D2185" s="7" t="n">
        <v>2</v>
      </c>
      <c r="E2185" s="7" t="n">
        <v>71.92</v>
      </c>
      <c r="F2185" s="7" t="n">
        <v>0</v>
      </c>
      <c r="G2185" s="7" t="n">
        <v>0</v>
      </c>
    </row>
    <row r="2186" customFormat="false" ht="15" hidden="false" customHeight="false" outlineLevel="0" collapsed="false">
      <c r="A2186" s="7" t="s">
        <v>21</v>
      </c>
      <c r="B2186" s="7" t="s">
        <v>165</v>
      </c>
      <c r="C2186" s="7" t="s">
        <v>1391</v>
      </c>
      <c r="D2186" s="7" t="n">
        <v>23</v>
      </c>
      <c r="E2186" s="7" t="n">
        <v>679.65</v>
      </c>
      <c r="F2186" s="7" t="n">
        <v>0</v>
      </c>
      <c r="G2186" s="7" t="n">
        <v>0</v>
      </c>
    </row>
    <row r="2187" customFormat="false" ht="15" hidden="false" customHeight="false" outlineLevel="0" collapsed="false">
      <c r="A2187" s="7" t="s">
        <v>21</v>
      </c>
      <c r="B2187" s="7" t="s">
        <v>165</v>
      </c>
      <c r="C2187" s="7" t="s">
        <v>1391</v>
      </c>
      <c r="D2187" s="7" t="n">
        <v>-1</v>
      </c>
      <c r="E2187" s="7" t="n">
        <v>-28.92</v>
      </c>
      <c r="F2187" s="7" t="n">
        <v>0</v>
      </c>
      <c r="G2187" s="7" t="n">
        <v>0</v>
      </c>
    </row>
    <row r="2188" customFormat="false" ht="15" hidden="false" customHeight="false" outlineLevel="0" collapsed="false">
      <c r="A2188" s="7" t="s">
        <v>21</v>
      </c>
      <c r="B2188" s="7" t="s">
        <v>165</v>
      </c>
      <c r="C2188" s="7" t="s">
        <v>1391</v>
      </c>
      <c r="D2188" s="7" t="n">
        <v>11</v>
      </c>
      <c r="E2188" s="7" t="n">
        <v>412.05</v>
      </c>
      <c r="F2188" s="7" t="n">
        <v>0</v>
      </c>
      <c r="G2188" s="7" t="n">
        <v>0</v>
      </c>
    </row>
    <row r="2189" customFormat="false" ht="15" hidden="false" customHeight="false" outlineLevel="0" collapsed="false">
      <c r="A2189" s="7" t="s">
        <v>21</v>
      </c>
      <c r="B2189" s="7" t="s">
        <v>165</v>
      </c>
      <c r="C2189" s="7" t="s">
        <v>1391</v>
      </c>
      <c r="D2189" s="7" t="n">
        <v>6</v>
      </c>
      <c r="E2189" s="7" t="n">
        <v>215.28</v>
      </c>
      <c r="F2189" s="7" t="n">
        <v>0</v>
      </c>
      <c r="G2189" s="7" t="n">
        <v>0</v>
      </c>
    </row>
    <row r="2190" customFormat="false" ht="15" hidden="false" customHeight="false" outlineLevel="0" collapsed="false">
      <c r="A2190" s="7" t="s">
        <v>21</v>
      </c>
      <c r="B2190" s="7" t="s">
        <v>165</v>
      </c>
      <c r="C2190" s="7" t="s">
        <v>1391</v>
      </c>
      <c r="D2190" s="7" t="n">
        <v>1</v>
      </c>
      <c r="E2190" s="7" t="n">
        <v>29.96</v>
      </c>
      <c r="F2190" s="7" t="n">
        <v>0</v>
      </c>
      <c r="G2190" s="7" t="n">
        <v>0</v>
      </c>
    </row>
    <row r="2191" customFormat="false" ht="15" hidden="false" customHeight="false" outlineLevel="0" collapsed="false">
      <c r="A2191" s="7" t="s">
        <v>21</v>
      </c>
      <c r="B2191" s="7" t="s">
        <v>165</v>
      </c>
      <c r="C2191" s="7" t="s">
        <v>1391</v>
      </c>
      <c r="D2191" s="7" t="n">
        <v>724</v>
      </c>
      <c r="E2191" s="7" t="n">
        <v>22516.4</v>
      </c>
      <c r="F2191" s="7" t="n">
        <v>0</v>
      </c>
      <c r="G2191" s="7" t="n">
        <v>0</v>
      </c>
    </row>
    <row r="2192" customFormat="false" ht="15" hidden="false" customHeight="false" outlineLevel="0" collapsed="false">
      <c r="A2192" s="7" t="s">
        <v>21</v>
      </c>
      <c r="B2192" s="7" t="s">
        <v>165</v>
      </c>
      <c r="C2192" s="7" t="s">
        <v>1391</v>
      </c>
      <c r="D2192" s="7" t="n">
        <v>3</v>
      </c>
      <c r="E2192" s="7" t="n">
        <v>97.38</v>
      </c>
      <c r="F2192" s="7" t="n">
        <v>0</v>
      </c>
      <c r="G2192" s="7" t="n">
        <v>0</v>
      </c>
    </row>
    <row r="2193" customFormat="false" ht="15" hidden="false" customHeight="false" outlineLevel="0" collapsed="false">
      <c r="A2193" s="7" t="s">
        <v>21</v>
      </c>
      <c r="B2193" s="7" t="s">
        <v>165</v>
      </c>
      <c r="C2193" s="7" t="s">
        <v>1391</v>
      </c>
      <c r="D2193" s="7" t="n">
        <v>5</v>
      </c>
      <c r="E2193" s="7" t="n">
        <v>174.8</v>
      </c>
      <c r="F2193" s="7" t="n">
        <v>0</v>
      </c>
      <c r="G2193" s="7" t="n">
        <v>0</v>
      </c>
    </row>
    <row r="2194" customFormat="false" ht="15" hidden="false" customHeight="false" outlineLevel="0" collapsed="false">
      <c r="A2194" s="7" t="s">
        <v>21</v>
      </c>
      <c r="B2194" s="7" t="s">
        <v>112</v>
      </c>
      <c r="C2194" s="7" t="s">
        <v>1391</v>
      </c>
      <c r="D2194" s="7" t="n">
        <v>6</v>
      </c>
      <c r="E2194" s="7" t="n">
        <v>194.76</v>
      </c>
      <c r="F2194" s="7" t="n">
        <v>0</v>
      </c>
      <c r="G2194" s="7" t="n">
        <v>0</v>
      </c>
    </row>
    <row r="2195" customFormat="false" ht="15" hidden="false" customHeight="false" outlineLevel="0" collapsed="false">
      <c r="A2195" s="7" t="s">
        <v>21</v>
      </c>
      <c r="B2195" s="7" t="s">
        <v>112</v>
      </c>
      <c r="C2195" s="7" t="s">
        <v>1391</v>
      </c>
      <c r="D2195" s="7" t="n">
        <v>46</v>
      </c>
      <c r="E2195" s="7" t="n">
        <v>1359.3</v>
      </c>
      <c r="F2195" s="7" t="n">
        <v>0</v>
      </c>
      <c r="G2195" s="7" t="n">
        <v>0</v>
      </c>
    </row>
    <row r="2196" customFormat="false" ht="15" hidden="false" customHeight="false" outlineLevel="0" collapsed="false">
      <c r="A2196" s="7" t="s">
        <v>21</v>
      </c>
      <c r="B2196" s="7" t="s">
        <v>112</v>
      </c>
      <c r="C2196" s="7" t="s">
        <v>1391</v>
      </c>
      <c r="D2196" s="7" t="n">
        <v>9</v>
      </c>
      <c r="E2196" s="7" t="n">
        <v>314.63</v>
      </c>
      <c r="F2196" s="7" t="n">
        <v>0</v>
      </c>
      <c r="G2196" s="7" t="n">
        <v>0</v>
      </c>
    </row>
    <row r="2197" customFormat="false" ht="15" hidden="false" customHeight="false" outlineLevel="0" collapsed="false">
      <c r="A2197" s="7" t="s">
        <v>21</v>
      </c>
      <c r="B2197" s="7" t="s">
        <v>112</v>
      </c>
      <c r="C2197" s="7" t="s">
        <v>1391</v>
      </c>
      <c r="D2197" s="7" t="n">
        <v>1</v>
      </c>
      <c r="E2197" s="7" t="n">
        <v>34.44</v>
      </c>
      <c r="F2197" s="7" t="n">
        <v>0</v>
      </c>
      <c r="G2197" s="7" t="n">
        <v>0</v>
      </c>
    </row>
    <row r="2198" customFormat="false" ht="15" hidden="false" customHeight="false" outlineLevel="0" collapsed="false">
      <c r="A2198" s="7" t="s">
        <v>21</v>
      </c>
      <c r="B2198" s="7" t="s">
        <v>112</v>
      </c>
      <c r="C2198" s="7" t="s">
        <v>1391</v>
      </c>
      <c r="D2198" s="7" t="n">
        <v>1396</v>
      </c>
      <c r="E2198" s="7" t="n">
        <v>43415.6</v>
      </c>
      <c r="F2198" s="7" t="n">
        <v>0</v>
      </c>
      <c r="G2198" s="7" t="n">
        <v>0</v>
      </c>
    </row>
    <row r="2199" customFormat="false" ht="15" hidden="false" customHeight="false" outlineLevel="0" collapsed="false">
      <c r="A2199" s="7" t="s">
        <v>21</v>
      </c>
      <c r="B2199" s="7" t="s">
        <v>112</v>
      </c>
      <c r="C2199" s="7" t="s">
        <v>1391</v>
      </c>
      <c r="D2199" s="7" t="n">
        <v>4</v>
      </c>
      <c r="E2199" s="7" t="n">
        <v>143.83</v>
      </c>
      <c r="F2199" s="7" t="n">
        <v>0</v>
      </c>
      <c r="G2199" s="7" t="n">
        <v>0</v>
      </c>
    </row>
    <row r="2200" customFormat="false" ht="15" hidden="false" customHeight="false" outlineLevel="0" collapsed="false">
      <c r="A2200" s="7" t="s">
        <v>21</v>
      </c>
      <c r="B2200" s="7" t="s">
        <v>112</v>
      </c>
      <c r="C2200" s="7" t="s">
        <v>1391</v>
      </c>
      <c r="D2200" s="7" t="n">
        <v>1</v>
      </c>
      <c r="E2200" s="7" t="n">
        <v>31.1</v>
      </c>
      <c r="F2200" s="7" t="n">
        <v>0</v>
      </c>
      <c r="G2200" s="7" t="n">
        <v>0</v>
      </c>
    </row>
    <row r="2201" customFormat="false" ht="15" hidden="false" customHeight="false" outlineLevel="0" collapsed="false">
      <c r="A2201" s="7" t="s">
        <v>21</v>
      </c>
      <c r="B2201" s="7" t="s">
        <v>112</v>
      </c>
      <c r="C2201" s="7" t="s">
        <v>1391</v>
      </c>
      <c r="D2201" s="7" t="n">
        <v>19</v>
      </c>
      <c r="E2201" s="7" t="n">
        <v>711.7</v>
      </c>
      <c r="F2201" s="7" t="n">
        <v>0</v>
      </c>
      <c r="G2201" s="7" t="n">
        <v>0</v>
      </c>
    </row>
    <row r="2202" customFormat="false" ht="15" hidden="false" customHeight="false" outlineLevel="0" collapsed="false">
      <c r="A2202" s="7" t="s">
        <v>21</v>
      </c>
      <c r="B2202" s="7" t="s">
        <v>112</v>
      </c>
      <c r="C2202" s="7" t="s">
        <v>1391</v>
      </c>
      <c r="D2202" s="7" t="n">
        <v>19</v>
      </c>
      <c r="E2202" s="7" t="n">
        <v>681.72</v>
      </c>
      <c r="F2202" s="7" t="n">
        <v>0</v>
      </c>
      <c r="G2202" s="7" t="n">
        <v>0</v>
      </c>
    </row>
    <row r="2203" customFormat="false" ht="15" hidden="false" customHeight="false" outlineLevel="0" collapsed="false">
      <c r="A2203" s="7" t="s">
        <v>21</v>
      </c>
      <c r="B2203" s="7" t="s">
        <v>112</v>
      </c>
      <c r="C2203" s="7" t="s">
        <v>1391</v>
      </c>
      <c r="D2203" s="7" t="n">
        <v>5</v>
      </c>
      <c r="E2203" s="7" t="n">
        <v>167.45</v>
      </c>
      <c r="F2203" s="7" t="n">
        <v>0</v>
      </c>
      <c r="G2203" s="7" t="n">
        <v>0</v>
      </c>
    </row>
    <row r="2204" customFormat="false" ht="15" hidden="false" customHeight="false" outlineLevel="0" collapsed="false">
      <c r="A2204" s="7" t="s">
        <v>21</v>
      </c>
      <c r="B2204" s="7" t="s">
        <v>254</v>
      </c>
      <c r="C2204" s="7" t="s">
        <v>1391</v>
      </c>
      <c r="D2204" s="7" t="n">
        <v>14</v>
      </c>
      <c r="E2204" s="7" t="n">
        <v>413.7</v>
      </c>
      <c r="F2204" s="7" t="n">
        <v>0</v>
      </c>
      <c r="G2204" s="7" t="n">
        <v>0</v>
      </c>
    </row>
    <row r="2205" customFormat="false" ht="15" hidden="false" customHeight="false" outlineLevel="0" collapsed="false">
      <c r="A2205" s="7" t="s">
        <v>21</v>
      </c>
      <c r="B2205" s="7" t="s">
        <v>254</v>
      </c>
      <c r="C2205" s="7" t="s">
        <v>1391</v>
      </c>
      <c r="D2205" s="7" t="n">
        <v>190</v>
      </c>
      <c r="E2205" s="7" t="n">
        <v>5909</v>
      </c>
      <c r="F2205" s="7" t="n">
        <v>0</v>
      </c>
      <c r="G2205" s="7" t="n">
        <v>0</v>
      </c>
    </row>
    <row r="2206" customFormat="false" ht="15" hidden="false" customHeight="false" outlineLevel="0" collapsed="false">
      <c r="A2206" s="7" t="s">
        <v>21</v>
      </c>
      <c r="B2206" s="7" t="s">
        <v>254</v>
      </c>
      <c r="C2206" s="7" t="s">
        <v>1391</v>
      </c>
      <c r="D2206" s="7" t="n">
        <v>1</v>
      </c>
      <c r="E2206" s="7" t="n">
        <v>33.49</v>
      </c>
      <c r="F2206" s="7" t="n">
        <v>0</v>
      </c>
      <c r="G2206" s="7" t="n">
        <v>0</v>
      </c>
    </row>
    <row r="2207" customFormat="false" ht="15" hidden="false" customHeight="false" outlineLevel="0" collapsed="false">
      <c r="A2207" s="7" t="s">
        <v>21</v>
      </c>
      <c r="B2207" s="7" t="s">
        <v>254</v>
      </c>
      <c r="C2207" s="7" t="s">
        <v>1391</v>
      </c>
      <c r="D2207" s="7" t="n">
        <v>3</v>
      </c>
      <c r="E2207" s="7" t="n">
        <v>104.88</v>
      </c>
      <c r="F2207" s="7" t="n">
        <v>0</v>
      </c>
      <c r="G2207" s="7" t="n">
        <v>0</v>
      </c>
    </row>
    <row r="2208" customFormat="false" ht="15" hidden="false" customHeight="false" outlineLevel="0" collapsed="false">
      <c r="A2208" s="7" t="s">
        <v>21</v>
      </c>
      <c r="B2208" s="7" t="s">
        <v>254</v>
      </c>
      <c r="C2208" s="7" t="s">
        <v>1391</v>
      </c>
      <c r="D2208" s="7" t="n">
        <v>15</v>
      </c>
      <c r="E2208" s="7" t="n">
        <v>561.86</v>
      </c>
      <c r="F2208" s="7" t="n">
        <v>0</v>
      </c>
      <c r="G2208" s="7" t="n">
        <v>0</v>
      </c>
    </row>
    <row r="2209" customFormat="false" ht="15" hidden="false" customHeight="false" outlineLevel="0" collapsed="false">
      <c r="A2209" s="7" t="s">
        <v>21</v>
      </c>
      <c r="B2209" s="7" t="s">
        <v>254</v>
      </c>
      <c r="C2209" s="7" t="s">
        <v>1391</v>
      </c>
      <c r="D2209" s="7" t="n">
        <v>9</v>
      </c>
      <c r="E2209" s="7" t="n">
        <v>322.92</v>
      </c>
      <c r="F2209" s="7" t="n">
        <v>0</v>
      </c>
      <c r="G2209" s="7" t="n">
        <v>0</v>
      </c>
    </row>
    <row r="2210" customFormat="false" ht="15" hidden="false" customHeight="false" outlineLevel="0" collapsed="false">
      <c r="A2210" s="7" t="s">
        <v>21</v>
      </c>
      <c r="B2210" s="7" t="s">
        <v>254</v>
      </c>
      <c r="C2210" s="7" t="s">
        <v>1391</v>
      </c>
      <c r="D2210" s="7" t="n">
        <v>1</v>
      </c>
      <c r="E2210" s="7" t="n">
        <v>35.96</v>
      </c>
      <c r="F2210" s="7" t="n">
        <v>0</v>
      </c>
      <c r="G2210" s="7" t="n">
        <v>0</v>
      </c>
    </row>
    <row r="2211" customFormat="false" ht="15" hidden="false" customHeight="false" outlineLevel="0" collapsed="false">
      <c r="A2211" s="7" t="s">
        <v>21</v>
      </c>
      <c r="B2211" s="7" t="s">
        <v>383</v>
      </c>
      <c r="C2211" s="7" t="s">
        <v>1392</v>
      </c>
      <c r="D2211" s="7" t="n">
        <v>5</v>
      </c>
      <c r="E2211" s="7" t="n">
        <v>283.35</v>
      </c>
      <c r="F2211" s="7" t="n">
        <v>0</v>
      </c>
      <c r="G2211" s="7" t="n">
        <v>0</v>
      </c>
    </row>
    <row r="2212" customFormat="false" ht="15" hidden="false" customHeight="false" outlineLevel="0" collapsed="false">
      <c r="A2212" s="7" t="s">
        <v>21</v>
      </c>
      <c r="B2212" s="7" t="s">
        <v>383</v>
      </c>
      <c r="C2212" s="7" t="s">
        <v>1392</v>
      </c>
      <c r="D2212" s="7" t="n">
        <v>11</v>
      </c>
      <c r="E2212" s="7" t="n">
        <v>575.96</v>
      </c>
      <c r="F2212" s="7" t="n">
        <v>0</v>
      </c>
      <c r="G2212" s="7" t="n">
        <v>0</v>
      </c>
    </row>
    <row r="2213" customFormat="false" ht="15" hidden="false" customHeight="false" outlineLevel="0" collapsed="false">
      <c r="A2213" s="7" t="s">
        <v>21</v>
      </c>
      <c r="B2213" s="7" t="s">
        <v>383</v>
      </c>
      <c r="C2213" s="7" t="s">
        <v>1392</v>
      </c>
      <c r="D2213" s="7" t="n">
        <v>3</v>
      </c>
      <c r="E2213" s="7" t="n">
        <v>147.33</v>
      </c>
      <c r="F2213" s="7" t="n">
        <v>0</v>
      </c>
      <c r="G2213" s="7" t="n">
        <v>0</v>
      </c>
    </row>
    <row r="2214" customFormat="false" ht="15" hidden="false" customHeight="false" outlineLevel="0" collapsed="false">
      <c r="A2214" s="7" t="s">
        <v>21</v>
      </c>
      <c r="B2214" s="7" t="s">
        <v>383</v>
      </c>
      <c r="C2214" s="7" t="s">
        <v>1392</v>
      </c>
      <c r="D2214" s="7" t="n">
        <v>9</v>
      </c>
      <c r="E2214" s="7" t="n">
        <v>437.58</v>
      </c>
      <c r="F2214" s="7" t="n">
        <v>0</v>
      </c>
      <c r="G2214" s="7" t="n">
        <v>0</v>
      </c>
    </row>
    <row r="2215" customFormat="false" ht="15" hidden="false" customHeight="false" outlineLevel="0" collapsed="false">
      <c r="A2215" s="7" t="s">
        <v>21</v>
      </c>
      <c r="B2215" s="7" t="s">
        <v>379</v>
      </c>
      <c r="C2215" s="7" t="s">
        <v>1392</v>
      </c>
      <c r="D2215" s="7" t="n">
        <v>2</v>
      </c>
      <c r="E2215" s="7" t="n">
        <v>97.24</v>
      </c>
      <c r="F2215" s="7" t="n">
        <v>0</v>
      </c>
      <c r="G2215" s="7" t="n">
        <v>0</v>
      </c>
    </row>
    <row r="2216" customFormat="false" ht="15" hidden="false" customHeight="false" outlineLevel="0" collapsed="false">
      <c r="A2216" s="7" t="s">
        <v>21</v>
      </c>
      <c r="B2216" s="7" t="s">
        <v>379</v>
      </c>
      <c r="C2216" s="7" t="s">
        <v>1392</v>
      </c>
      <c r="D2216" s="7" t="n">
        <v>17</v>
      </c>
      <c r="E2216" s="7" t="n">
        <v>890.12</v>
      </c>
      <c r="F2216" s="7" t="n">
        <v>0</v>
      </c>
      <c r="G2216" s="7" t="n">
        <v>0</v>
      </c>
    </row>
    <row r="2217" customFormat="false" ht="15" hidden="false" customHeight="false" outlineLevel="0" collapsed="false">
      <c r="A2217" s="7" t="s">
        <v>21</v>
      </c>
      <c r="B2217" s="7" t="s">
        <v>379</v>
      </c>
      <c r="C2217" s="7" t="s">
        <v>1392</v>
      </c>
      <c r="D2217" s="7" t="n">
        <v>2</v>
      </c>
      <c r="E2217" s="7" t="n">
        <v>113.36</v>
      </c>
      <c r="F2217" s="7" t="n">
        <v>0</v>
      </c>
      <c r="G2217" s="7" t="n">
        <v>0</v>
      </c>
    </row>
    <row r="2218" customFormat="false" ht="15" hidden="false" customHeight="false" outlineLevel="0" collapsed="false">
      <c r="A2218" s="7" t="s">
        <v>21</v>
      </c>
      <c r="B2218" s="7" t="s">
        <v>379</v>
      </c>
      <c r="C2218" s="7" t="s">
        <v>1392</v>
      </c>
      <c r="D2218" s="7" t="n">
        <v>1</v>
      </c>
      <c r="E2218" s="7" t="n">
        <v>49.11</v>
      </c>
      <c r="F2218" s="7" t="n">
        <v>0</v>
      </c>
      <c r="G2218" s="7" t="n">
        <v>0</v>
      </c>
    </row>
    <row r="2219" customFormat="false" ht="15" hidden="false" customHeight="false" outlineLevel="0" collapsed="false">
      <c r="A2219" s="7" t="s">
        <v>21</v>
      </c>
      <c r="B2219" s="7" t="s">
        <v>379</v>
      </c>
      <c r="C2219" s="7" t="s">
        <v>1392</v>
      </c>
      <c r="D2219" s="7" t="n">
        <v>6</v>
      </c>
      <c r="E2219" s="7" t="n">
        <v>340.02</v>
      </c>
      <c r="F2219" s="7" t="n">
        <v>0</v>
      </c>
      <c r="G2219" s="7" t="n">
        <v>0</v>
      </c>
    </row>
    <row r="2220" customFormat="false" ht="15" hidden="false" customHeight="false" outlineLevel="0" collapsed="false">
      <c r="A2220" s="7" t="s">
        <v>21</v>
      </c>
      <c r="B2220" s="7" t="s">
        <v>487</v>
      </c>
      <c r="C2220" s="7" t="s">
        <v>1392</v>
      </c>
      <c r="D2220" s="7" t="n">
        <v>3</v>
      </c>
      <c r="E2220" s="7" t="n">
        <v>170.01</v>
      </c>
      <c r="F2220" s="7" t="n">
        <v>0</v>
      </c>
      <c r="G2220" s="7" t="n">
        <v>0</v>
      </c>
    </row>
    <row r="2221" customFormat="false" ht="15" hidden="false" customHeight="false" outlineLevel="0" collapsed="false">
      <c r="A2221" s="7" t="s">
        <v>21</v>
      </c>
      <c r="B2221" s="7" t="s">
        <v>487</v>
      </c>
      <c r="C2221" s="7" t="s">
        <v>1392</v>
      </c>
      <c r="D2221" s="7" t="n">
        <v>-2</v>
      </c>
      <c r="E2221" s="7" t="n">
        <v>-113.36</v>
      </c>
      <c r="F2221" s="7" t="n">
        <v>0</v>
      </c>
      <c r="G2221" s="7" t="n">
        <v>0</v>
      </c>
    </row>
    <row r="2222" customFormat="false" ht="15" hidden="false" customHeight="false" outlineLevel="0" collapsed="false">
      <c r="A2222" s="7" t="s">
        <v>21</v>
      </c>
      <c r="B2222" s="7" t="s">
        <v>487</v>
      </c>
      <c r="C2222" s="7" t="s">
        <v>1392</v>
      </c>
      <c r="D2222" s="7" t="n">
        <v>1</v>
      </c>
      <c r="E2222" s="7" t="n">
        <v>48.62</v>
      </c>
      <c r="F2222" s="7" t="n">
        <v>0</v>
      </c>
      <c r="G2222" s="7" t="n">
        <v>0</v>
      </c>
    </row>
    <row r="2223" customFormat="false" ht="15" hidden="false" customHeight="false" outlineLevel="0" collapsed="false">
      <c r="A2223" s="7" t="s">
        <v>21</v>
      </c>
      <c r="B2223" s="7" t="s">
        <v>487</v>
      </c>
      <c r="C2223" s="7" t="s">
        <v>1392</v>
      </c>
      <c r="D2223" s="7" t="n">
        <v>4</v>
      </c>
      <c r="E2223" s="7" t="n">
        <v>209.44</v>
      </c>
      <c r="F2223" s="7" t="n">
        <v>0</v>
      </c>
      <c r="G2223" s="7" t="n">
        <v>0</v>
      </c>
    </row>
    <row r="2224" customFormat="false" ht="15" hidden="false" customHeight="false" outlineLevel="0" collapsed="false">
      <c r="A2224" s="7" t="s">
        <v>21</v>
      </c>
      <c r="B2224" s="7" t="s">
        <v>460</v>
      </c>
      <c r="C2224" s="7" t="s">
        <v>1392</v>
      </c>
      <c r="D2224" s="7" t="n">
        <v>5</v>
      </c>
      <c r="E2224" s="7" t="n">
        <v>243.1</v>
      </c>
      <c r="F2224" s="7" t="n">
        <v>0</v>
      </c>
      <c r="G2224" s="7" t="n">
        <v>0</v>
      </c>
    </row>
    <row r="2225" customFormat="false" ht="15" hidden="false" customHeight="false" outlineLevel="0" collapsed="false">
      <c r="A2225" s="7" t="s">
        <v>21</v>
      </c>
      <c r="B2225" s="7" t="s">
        <v>460</v>
      </c>
      <c r="C2225" s="7" t="s">
        <v>1392</v>
      </c>
      <c r="D2225" s="7" t="n">
        <v>4</v>
      </c>
      <c r="E2225" s="7" t="n">
        <v>209.44</v>
      </c>
      <c r="F2225" s="7" t="n">
        <v>0</v>
      </c>
      <c r="G2225" s="7" t="n">
        <v>0</v>
      </c>
    </row>
    <row r="2226" customFormat="false" ht="15" hidden="false" customHeight="false" outlineLevel="0" collapsed="false">
      <c r="A2226" s="7" t="s">
        <v>21</v>
      </c>
      <c r="B2226" s="7" t="s">
        <v>457</v>
      </c>
      <c r="C2226" s="7" t="s">
        <v>1392</v>
      </c>
      <c r="D2226" s="7" t="n">
        <v>1</v>
      </c>
      <c r="E2226" s="7" t="n">
        <v>49.11</v>
      </c>
      <c r="F2226" s="7" t="n">
        <v>0</v>
      </c>
      <c r="G2226" s="7" t="n">
        <v>0</v>
      </c>
    </row>
    <row r="2227" customFormat="false" ht="15" hidden="false" customHeight="false" outlineLevel="0" collapsed="false">
      <c r="A2227" s="7" t="s">
        <v>21</v>
      </c>
      <c r="B2227" s="7" t="s">
        <v>457</v>
      </c>
      <c r="C2227" s="7" t="s">
        <v>1392</v>
      </c>
      <c r="D2227" s="7" t="n">
        <v>1</v>
      </c>
      <c r="E2227" s="7" t="n">
        <v>48.62</v>
      </c>
      <c r="F2227" s="7" t="n">
        <v>0</v>
      </c>
      <c r="G2227" s="7" t="n">
        <v>0</v>
      </c>
    </row>
    <row r="2228" customFormat="false" ht="15" hidden="false" customHeight="false" outlineLevel="0" collapsed="false">
      <c r="A2228" s="7" t="s">
        <v>21</v>
      </c>
      <c r="B2228" s="7" t="s">
        <v>457</v>
      </c>
      <c r="C2228" s="7" t="s">
        <v>1392</v>
      </c>
      <c r="D2228" s="7" t="n">
        <v>7</v>
      </c>
      <c r="E2228" s="7" t="n">
        <v>366.52</v>
      </c>
      <c r="F2228" s="7" t="n">
        <v>0</v>
      </c>
      <c r="G2228" s="7" t="n">
        <v>0</v>
      </c>
    </row>
    <row r="2229" customFormat="false" ht="15" hidden="false" customHeight="false" outlineLevel="0" collapsed="false">
      <c r="A2229" s="7" t="s">
        <v>21</v>
      </c>
      <c r="B2229" s="7" t="s">
        <v>330</v>
      </c>
      <c r="C2229" s="7" t="s">
        <v>1393</v>
      </c>
      <c r="D2229" s="7" t="n">
        <v>-2</v>
      </c>
      <c r="E2229" s="7" t="n">
        <v>-66.1</v>
      </c>
      <c r="F2229" s="7" t="n">
        <v>0</v>
      </c>
      <c r="G2229" s="7" t="n">
        <v>0</v>
      </c>
    </row>
    <row r="2230" customFormat="false" ht="15" hidden="false" customHeight="false" outlineLevel="0" collapsed="false">
      <c r="A2230" s="7" t="s">
        <v>21</v>
      </c>
      <c r="B2230" s="7" t="s">
        <v>330</v>
      </c>
      <c r="C2230" s="7" t="s">
        <v>1393</v>
      </c>
      <c r="D2230" s="7" t="n">
        <v>5</v>
      </c>
      <c r="E2230" s="7" t="n">
        <v>152.14</v>
      </c>
      <c r="F2230" s="7" t="n">
        <v>0</v>
      </c>
      <c r="G2230" s="7" t="n">
        <v>0</v>
      </c>
    </row>
    <row r="2231" customFormat="false" ht="15" hidden="false" customHeight="false" outlineLevel="0" collapsed="false">
      <c r="A2231" s="7" t="s">
        <v>21</v>
      </c>
      <c r="B2231" s="7" t="s">
        <v>330</v>
      </c>
      <c r="C2231" s="7" t="s">
        <v>1393</v>
      </c>
      <c r="D2231" s="7" t="n">
        <v>2</v>
      </c>
      <c r="E2231" s="7" t="n">
        <v>65.54</v>
      </c>
      <c r="F2231" s="7" t="n">
        <v>0</v>
      </c>
      <c r="G2231" s="7" t="n">
        <v>0</v>
      </c>
    </row>
    <row r="2232" customFormat="false" ht="15" hidden="false" customHeight="false" outlineLevel="0" collapsed="false">
      <c r="A2232" s="7" t="s">
        <v>21</v>
      </c>
      <c r="B2232" s="7" t="s">
        <v>330</v>
      </c>
      <c r="C2232" s="7" t="s">
        <v>1393</v>
      </c>
      <c r="D2232" s="7" t="n">
        <v>1</v>
      </c>
      <c r="E2232" s="7" t="n">
        <v>31.72</v>
      </c>
      <c r="F2232" s="7" t="n">
        <v>0</v>
      </c>
      <c r="G2232" s="7" t="n">
        <v>0</v>
      </c>
    </row>
    <row r="2233" customFormat="false" ht="15" hidden="false" customHeight="false" outlineLevel="0" collapsed="false">
      <c r="A2233" s="7" t="s">
        <v>21</v>
      </c>
      <c r="B2233" s="7" t="s">
        <v>330</v>
      </c>
      <c r="C2233" s="7" t="s">
        <v>1393</v>
      </c>
      <c r="D2233" s="7" t="n">
        <v>39</v>
      </c>
      <c r="E2233" s="7" t="n">
        <v>1116.96</v>
      </c>
      <c r="F2233" s="7" t="n">
        <v>0</v>
      </c>
      <c r="G2233" s="7" t="n">
        <v>0</v>
      </c>
    </row>
    <row r="2234" customFormat="false" ht="15" hidden="false" customHeight="false" outlineLevel="0" collapsed="false">
      <c r="A2234" s="7" t="s">
        <v>21</v>
      </c>
      <c r="B2234" s="7" t="s">
        <v>330</v>
      </c>
      <c r="C2234" s="7" t="s">
        <v>1393</v>
      </c>
      <c r="D2234" s="7" t="n">
        <v>9</v>
      </c>
      <c r="E2234" s="7" t="n">
        <v>315.99</v>
      </c>
      <c r="F2234" s="7" t="n">
        <v>0</v>
      </c>
      <c r="G2234" s="7" t="n">
        <v>0</v>
      </c>
    </row>
    <row r="2235" customFormat="false" ht="15" hidden="false" customHeight="false" outlineLevel="0" collapsed="false">
      <c r="A2235" s="7" t="s">
        <v>21</v>
      </c>
      <c r="B2235" s="7" t="s">
        <v>330</v>
      </c>
      <c r="C2235" s="7" t="s">
        <v>1393</v>
      </c>
      <c r="D2235" s="7" t="n">
        <v>18</v>
      </c>
      <c r="E2235" s="7" t="n">
        <v>549</v>
      </c>
      <c r="F2235" s="7" t="n">
        <v>0</v>
      </c>
      <c r="G2235" s="7" t="n">
        <v>0</v>
      </c>
    </row>
    <row r="2236" customFormat="false" ht="15" hidden="false" customHeight="false" outlineLevel="0" collapsed="false">
      <c r="A2236" s="7" t="s">
        <v>21</v>
      </c>
      <c r="B2236" s="7" t="s">
        <v>330</v>
      </c>
      <c r="C2236" s="7" t="s">
        <v>1393</v>
      </c>
      <c r="D2236" s="7" t="n">
        <v>4</v>
      </c>
      <c r="E2236" s="7" t="n">
        <v>132.2</v>
      </c>
      <c r="F2236" s="7" t="n">
        <v>0</v>
      </c>
      <c r="G2236" s="7" t="n">
        <v>0</v>
      </c>
    </row>
    <row r="2237" customFormat="false" ht="15" hidden="false" customHeight="false" outlineLevel="0" collapsed="false">
      <c r="A2237" s="7" t="s">
        <v>21</v>
      </c>
      <c r="B2237" s="7" t="s">
        <v>330</v>
      </c>
      <c r="C2237" s="7" t="s">
        <v>1393</v>
      </c>
      <c r="D2237" s="7" t="n">
        <v>4</v>
      </c>
      <c r="E2237" s="7" t="n">
        <v>108.84</v>
      </c>
      <c r="F2237" s="7" t="n">
        <v>0</v>
      </c>
      <c r="G2237" s="7" t="n">
        <v>0</v>
      </c>
    </row>
    <row r="2238" customFormat="false" ht="15" hidden="false" customHeight="false" outlineLevel="0" collapsed="false">
      <c r="A2238" s="7" t="s">
        <v>21</v>
      </c>
      <c r="B2238" s="7" t="s">
        <v>330</v>
      </c>
      <c r="C2238" s="7" t="s">
        <v>1393</v>
      </c>
      <c r="D2238" s="7" t="n">
        <v>1</v>
      </c>
      <c r="E2238" s="7" t="n">
        <v>30.84</v>
      </c>
      <c r="F2238" s="7" t="n">
        <v>0</v>
      </c>
      <c r="G2238" s="7" t="n">
        <v>0</v>
      </c>
    </row>
    <row r="2239" customFormat="false" ht="15" hidden="false" customHeight="false" outlineLevel="0" collapsed="false">
      <c r="A2239" s="7" t="s">
        <v>21</v>
      </c>
      <c r="B2239" s="7" t="s">
        <v>330</v>
      </c>
      <c r="C2239" s="7" t="s">
        <v>1393</v>
      </c>
      <c r="D2239" s="7" t="n">
        <v>5</v>
      </c>
      <c r="E2239" s="7" t="n">
        <v>143.2</v>
      </c>
      <c r="F2239" s="7" t="n">
        <v>0</v>
      </c>
      <c r="G2239" s="7" t="n">
        <v>0</v>
      </c>
    </row>
    <row r="2240" customFormat="false" ht="15" hidden="false" customHeight="false" outlineLevel="0" collapsed="false">
      <c r="A2240" s="7" t="s">
        <v>21</v>
      </c>
      <c r="B2240" s="7" t="s">
        <v>330</v>
      </c>
      <c r="C2240" s="7" t="s">
        <v>1393</v>
      </c>
      <c r="D2240" s="7" t="n">
        <v>1</v>
      </c>
      <c r="E2240" s="7" t="n">
        <v>26.44</v>
      </c>
      <c r="F2240" s="7" t="n">
        <v>0</v>
      </c>
      <c r="G2240" s="7" t="n">
        <v>0</v>
      </c>
    </row>
    <row r="2241" customFormat="false" ht="15" hidden="false" customHeight="false" outlineLevel="0" collapsed="false">
      <c r="A2241" s="7" t="s">
        <v>21</v>
      </c>
      <c r="B2241" s="7" t="s">
        <v>361</v>
      </c>
      <c r="C2241" s="7" t="s">
        <v>1393</v>
      </c>
      <c r="D2241" s="7" t="n">
        <v>5</v>
      </c>
      <c r="E2241" s="7" t="n">
        <v>175.55</v>
      </c>
      <c r="F2241" s="7" t="n">
        <v>0</v>
      </c>
      <c r="G2241" s="7" t="n">
        <v>0</v>
      </c>
    </row>
    <row r="2242" customFormat="false" ht="15" hidden="false" customHeight="false" outlineLevel="0" collapsed="false">
      <c r="A2242" s="7" t="s">
        <v>21</v>
      </c>
      <c r="B2242" s="7" t="s">
        <v>361</v>
      </c>
      <c r="C2242" s="7" t="s">
        <v>1393</v>
      </c>
      <c r="D2242" s="7" t="n">
        <v>-1</v>
      </c>
      <c r="E2242" s="7" t="n">
        <v>-33.05</v>
      </c>
      <c r="F2242" s="7" t="n">
        <v>0</v>
      </c>
      <c r="G2242" s="7" t="n">
        <v>0</v>
      </c>
    </row>
    <row r="2243" customFormat="false" ht="15" hidden="false" customHeight="false" outlineLevel="0" collapsed="false">
      <c r="A2243" s="7" t="s">
        <v>21</v>
      </c>
      <c r="B2243" s="7" t="s">
        <v>361</v>
      </c>
      <c r="C2243" s="7" t="s">
        <v>1393</v>
      </c>
      <c r="D2243" s="7" t="n">
        <v>36</v>
      </c>
      <c r="E2243" s="7" t="n">
        <v>1031.04</v>
      </c>
      <c r="F2243" s="7" t="n">
        <v>0</v>
      </c>
      <c r="G2243" s="7" t="n">
        <v>0</v>
      </c>
    </row>
    <row r="2244" customFormat="false" ht="15" hidden="false" customHeight="false" outlineLevel="0" collapsed="false">
      <c r="A2244" s="7" t="s">
        <v>21</v>
      </c>
      <c r="B2244" s="7" t="s">
        <v>361</v>
      </c>
      <c r="C2244" s="7" t="s">
        <v>1393</v>
      </c>
      <c r="D2244" s="7" t="n">
        <v>14</v>
      </c>
      <c r="E2244" s="7" t="n">
        <v>427</v>
      </c>
      <c r="F2244" s="7" t="n">
        <v>0</v>
      </c>
      <c r="G2244" s="7" t="n">
        <v>0</v>
      </c>
    </row>
    <row r="2245" customFormat="false" ht="15" hidden="false" customHeight="false" outlineLevel="0" collapsed="false">
      <c r="A2245" s="7" t="s">
        <v>21</v>
      </c>
      <c r="B2245" s="7" t="s">
        <v>361</v>
      </c>
      <c r="C2245" s="7" t="s">
        <v>1393</v>
      </c>
      <c r="D2245" s="7" t="n">
        <v>3</v>
      </c>
      <c r="E2245" s="7" t="n">
        <v>91.28</v>
      </c>
      <c r="F2245" s="7" t="n">
        <v>0</v>
      </c>
      <c r="G2245" s="7" t="n">
        <v>0</v>
      </c>
    </row>
    <row r="2246" customFormat="false" ht="15" hidden="false" customHeight="false" outlineLevel="0" collapsed="false">
      <c r="A2246" s="7" t="s">
        <v>21</v>
      </c>
      <c r="B2246" s="7" t="s">
        <v>361</v>
      </c>
      <c r="C2246" s="7" t="s">
        <v>1393</v>
      </c>
      <c r="D2246" s="7" t="n">
        <v>4</v>
      </c>
      <c r="E2246" s="7" t="n">
        <v>132.2</v>
      </c>
      <c r="F2246" s="7" t="n">
        <v>0</v>
      </c>
      <c r="G2246" s="7" t="n">
        <v>0</v>
      </c>
    </row>
    <row r="2247" customFormat="false" ht="15" hidden="false" customHeight="false" outlineLevel="0" collapsed="false">
      <c r="A2247" s="7" t="s">
        <v>21</v>
      </c>
      <c r="B2247" s="7" t="s">
        <v>361</v>
      </c>
      <c r="C2247" s="7" t="s">
        <v>1393</v>
      </c>
      <c r="D2247" s="7" t="n">
        <v>2</v>
      </c>
      <c r="E2247" s="7" t="n">
        <v>61.68</v>
      </c>
      <c r="F2247" s="7" t="n">
        <v>0</v>
      </c>
      <c r="G2247" s="7" t="n">
        <v>0</v>
      </c>
    </row>
    <row r="2248" customFormat="false" ht="15" hidden="false" customHeight="false" outlineLevel="0" collapsed="false">
      <c r="A2248" s="7" t="s">
        <v>21</v>
      </c>
      <c r="B2248" s="7" t="s">
        <v>361</v>
      </c>
      <c r="C2248" s="7" t="s">
        <v>1393</v>
      </c>
      <c r="D2248" s="7" t="n">
        <v>3</v>
      </c>
      <c r="E2248" s="7" t="n">
        <v>98.3</v>
      </c>
      <c r="F2248" s="7" t="n">
        <v>0</v>
      </c>
      <c r="G2248" s="7" t="n">
        <v>0</v>
      </c>
    </row>
    <row r="2249" customFormat="false" ht="15" hidden="false" customHeight="false" outlineLevel="0" collapsed="false">
      <c r="A2249" s="7" t="s">
        <v>21</v>
      </c>
      <c r="B2249" s="7" t="s">
        <v>361</v>
      </c>
      <c r="C2249" s="7" t="s">
        <v>1393</v>
      </c>
      <c r="D2249" s="7" t="n">
        <v>-5</v>
      </c>
      <c r="E2249" s="7" t="n">
        <v>-136.05</v>
      </c>
      <c r="F2249" s="7" t="n">
        <v>0</v>
      </c>
      <c r="G2249" s="7" t="n">
        <v>0</v>
      </c>
    </row>
    <row r="2250" customFormat="false" ht="15" hidden="false" customHeight="false" outlineLevel="0" collapsed="false">
      <c r="A2250" s="7" t="s">
        <v>21</v>
      </c>
      <c r="B2250" s="7" t="s">
        <v>396</v>
      </c>
      <c r="C2250" s="7" t="s">
        <v>1393</v>
      </c>
      <c r="D2250" s="7" t="n">
        <v>10</v>
      </c>
      <c r="E2250" s="7" t="n">
        <v>351.1</v>
      </c>
      <c r="F2250" s="7" t="n">
        <v>0</v>
      </c>
      <c r="G2250" s="7" t="n">
        <v>0</v>
      </c>
    </row>
    <row r="2251" customFormat="false" ht="15" hidden="false" customHeight="false" outlineLevel="0" collapsed="false">
      <c r="A2251" s="7" t="s">
        <v>21</v>
      </c>
      <c r="B2251" s="7" t="s">
        <v>396</v>
      </c>
      <c r="C2251" s="7" t="s">
        <v>1393</v>
      </c>
      <c r="D2251" s="7" t="n">
        <v>2</v>
      </c>
      <c r="E2251" s="7" t="n">
        <v>61.68</v>
      </c>
      <c r="F2251" s="7" t="n">
        <v>0</v>
      </c>
      <c r="G2251" s="7" t="n">
        <v>0</v>
      </c>
    </row>
    <row r="2252" customFormat="false" ht="15" hidden="false" customHeight="false" outlineLevel="0" collapsed="false">
      <c r="A2252" s="7" t="s">
        <v>21</v>
      </c>
      <c r="B2252" s="7" t="s">
        <v>396</v>
      </c>
      <c r="C2252" s="7" t="s">
        <v>1393</v>
      </c>
      <c r="D2252" s="7" t="n">
        <v>1</v>
      </c>
      <c r="E2252" s="7" t="n">
        <v>28.64</v>
      </c>
      <c r="F2252" s="7" t="n">
        <v>0</v>
      </c>
      <c r="G2252" s="7" t="n">
        <v>0</v>
      </c>
    </row>
    <row r="2253" customFormat="false" ht="15" hidden="false" customHeight="false" outlineLevel="0" collapsed="false">
      <c r="A2253" s="7" t="s">
        <v>21</v>
      </c>
      <c r="B2253" s="7" t="s">
        <v>396</v>
      </c>
      <c r="C2253" s="7" t="s">
        <v>1393</v>
      </c>
      <c r="D2253" s="7" t="n">
        <v>-1</v>
      </c>
      <c r="E2253" s="7" t="n">
        <v>-33.05</v>
      </c>
      <c r="F2253" s="7" t="n">
        <v>0</v>
      </c>
      <c r="G2253" s="7" t="n">
        <v>0</v>
      </c>
    </row>
    <row r="2254" customFormat="false" ht="15" hidden="false" customHeight="false" outlineLevel="0" collapsed="false">
      <c r="A2254" s="7" t="s">
        <v>21</v>
      </c>
      <c r="B2254" s="7" t="s">
        <v>396</v>
      </c>
      <c r="C2254" s="7" t="s">
        <v>1393</v>
      </c>
      <c r="D2254" s="7" t="n">
        <v>1</v>
      </c>
      <c r="E2254" s="7" t="n">
        <v>33.7</v>
      </c>
      <c r="F2254" s="7" t="n">
        <v>0</v>
      </c>
      <c r="G2254" s="7" t="n">
        <v>0</v>
      </c>
    </row>
    <row r="2255" customFormat="false" ht="15" hidden="false" customHeight="false" outlineLevel="0" collapsed="false">
      <c r="A2255" s="7" t="s">
        <v>21</v>
      </c>
      <c r="B2255" s="7" t="s">
        <v>396</v>
      </c>
      <c r="C2255" s="7" t="s">
        <v>1393</v>
      </c>
      <c r="D2255" s="7" t="n">
        <v>2</v>
      </c>
      <c r="E2255" s="7" t="n">
        <v>65.53</v>
      </c>
      <c r="F2255" s="7" t="n">
        <v>0</v>
      </c>
      <c r="G2255" s="7" t="n">
        <v>0</v>
      </c>
    </row>
    <row r="2256" customFormat="false" ht="15" hidden="false" customHeight="false" outlineLevel="0" collapsed="false">
      <c r="A2256" s="7" t="s">
        <v>21</v>
      </c>
      <c r="B2256" s="7" t="s">
        <v>396</v>
      </c>
      <c r="C2256" s="7" t="s">
        <v>1393</v>
      </c>
      <c r="D2256" s="7" t="n">
        <v>3</v>
      </c>
      <c r="E2256" s="7" t="n">
        <v>99.15</v>
      </c>
      <c r="F2256" s="7" t="n">
        <v>0</v>
      </c>
      <c r="G2256" s="7" t="n">
        <v>0</v>
      </c>
    </row>
    <row r="2257" customFormat="false" ht="15" hidden="false" customHeight="false" outlineLevel="0" collapsed="false">
      <c r="A2257" s="7" t="s">
        <v>21</v>
      </c>
      <c r="B2257" s="7" t="s">
        <v>396</v>
      </c>
      <c r="C2257" s="7" t="s">
        <v>1393</v>
      </c>
      <c r="D2257" s="7" t="n">
        <v>18</v>
      </c>
      <c r="E2257" s="7" t="n">
        <v>515.52</v>
      </c>
      <c r="F2257" s="7" t="n">
        <v>0</v>
      </c>
      <c r="G2257" s="7" t="n">
        <v>0</v>
      </c>
    </row>
    <row r="2258" customFormat="false" ht="15" hidden="false" customHeight="false" outlineLevel="0" collapsed="false">
      <c r="A2258" s="7" t="s">
        <v>21</v>
      </c>
      <c r="B2258" s="7" t="s">
        <v>396</v>
      </c>
      <c r="C2258" s="7" t="s">
        <v>1393</v>
      </c>
      <c r="D2258" s="7" t="n">
        <v>2</v>
      </c>
      <c r="E2258" s="7" t="n">
        <v>54.42</v>
      </c>
      <c r="F2258" s="7" t="n">
        <v>0</v>
      </c>
      <c r="G2258" s="7" t="n">
        <v>0</v>
      </c>
    </row>
    <row r="2259" customFormat="false" ht="15" hidden="false" customHeight="false" outlineLevel="0" collapsed="false">
      <c r="A2259" s="7" t="s">
        <v>21</v>
      </c>
      <c r="B2259" s="7" t="s">
        <v>396</v>
      </c>
      <c r="C2259" s="7" t="s">
        <v>1393</v>
      </c>
      <c r="D2259" s="7" t="n">
        <v>1</v>
      </c>
      <c r="E2259" s="7" t="n">
        <v>30.43</v>
      </c>
      <c r="F2259" s="7" t="n">
        <v>0</v>
      </c>
      <c r="G2259" s="7" t="n">
        <v>0</v>
      </c>
    </row>
    <row r="2260" customFormat="false" ht="15" hidden="false" customHeight="false" outlineLevel="0" collapsed="false">
      <c r="A2260" s="7" t="s">
        <v>21</v>
      </c>
      <c r="B2260" s="7" t="s">
        <v>365</v>
      </c>
      <c r="C2260" s="7" t="s">
        <v>1393</v>
      </c>
      <c r="D2260" s="7" t="n">
        <v>24</v>
      </c>
      <c r="E2260" s="7" t="n">
        <v>687.36</v>
      </c>
      <c r="F2260" s="7" t="n">
        <v>0</v>
      </c>
      <c r="G2260" s="7" t="n">
        <v>0</v>
      </c>
    </row>
    <row r="2261" customFormat="false" ht="15" hidden="false" customHeight="false" outlineLevel="0" collapsed="false">
      <c r="A2261" s="7" t="s">
        <v>21</v>
      </c>
      <c r="B2261" s="7" t="s">
        <v>365</v>
      </c>
      <c r="C2261" s="7" t="s">
        <v>1393</v>
      </c>
      <c r="D2261" s="7" t="n">
        <v>1</v>
      </c>
      <c r="E2261" s="7" t="n">
        <v>27.21</v>
      </c>
      <c r="F2261" s="7" t="n">
        <v>0</v>
      </c>
      <c r="G2261" s="7" t="n">
        <v>0</v>
      </c>
    </row>
    <row r="2262" customFormat="false" ht="15" hidden="false" customHeight="false" outlineLevel="0" collapsed="false">
      <c r="A2262" s="7" t="s">
        <v>21</v>
      </c>
      <c r="B2262" s="7" t="s">
        <v>365</v>
      </c>
      <c r="C2262" s="7" t="s">
        <v>1393</v>
      </c>
      <c r="D2262" s="7" t="n">
        <v>1</v>
      </c>
      <c r="E2262" s="7" t="n">
        <v>28.64</v>
      </c>
      <c r="F2262" s="7" t="n">
        <v>0</v>
      </c>
      <c r="G2262" s="7" t="n">
        <v>0</v>
      </c>
    </row>
    <row r="2263" customFormat="false" ht="15" hidden="false" customHeight="false" outlineLevel="0" collapsed="false">
      <c r="A2263" s="7" t="s">
        <v>21</v>
      </c>
      <c r="B2263" s="7" t="s">
        <v>365</v>
      </c>
      <c r="C2263" s="7" t="s">
        <v>1393</v>
      </c>
      <c r="D2263" s="7" t="n">
        <v>3</v>
      </c>
      <c r="E2263" s="7" t="n">
        <v>98.3</v>
      </c>
      <c r="F2263" s="7" t="n">
        <v>0</v>
      </c>
      <c r="G2263" s="7" t="n">
        <v>0</v>
      </c>
    </row>
    <row r="2264" customFormat="false" ht="15" hidden="false" customHeight="false" outlineLevel="0" collapsed="false">
      <c r="A2264" s="7" t="s">
        <v>21</v>
      </c>
      <c r="B2264" s="7" t="s">
        <v>365</v>
      </c>
      <c r="C2264" s="7" t="s">
        <v>1393</v>
      </c>
      <c r="D2264" s="7" t="n">
        <v>5</v>
      </c>
      <c r="E2264" s="7" t="n">
        <v>165.24</v>
      </c>
      <c r="F2264" s="7" t="n">
        <v>0</v>
      </c>
      <c r="G2264" s="7" t="n">
        <v>0</v>
      </c>
    </row>
    <row r="2265" customFormat="false" ht="15" hidden="false" customHeight="false" outlineLevel="0" collapsed="false">
      <c r="A2265" s="7" t="s">
        <v>21</v>
      </c>
      <c r="B2265" s="7" t="s">
        <v>365</v>
      </c>
      <c r="C2265" s="7" t="s">
        <v>1393</v>
      </c>
      <c r="D2265" s="7" t="n">
        <v>1</v>
      </c>
      <c r="E2265" s="7" t="n">
        <v>39.79</v>
      </c>
      <c r="F2265" s="7" t="n">
        <v>0</v>
      </c>
      <c r="G2265" s="7" t="n">
        <v>0</v>
      </c>
    </row>
    <row r="2266" customFormat="false" ht="15" hidden="false" customHeight="false" outlineLevel="0" collapsed="false">
      <c r="A2266" s="7" t="s">
        <v>21</v>
      </c>
      <c r="B2266" s="7" t="s">
        <v>365</v>
      </c>
      <c r="C2266" s="7" t="s">
        <v>1393</v>
      </c>
      <c r="D2266" s="7" t="n">
        <v>-2</v>
      </c>
      <c r="E2266" s="7" t="n">
        <v>-66.1</v>
      </c>
      <c r="F2266" s="7" t="n">
        <v>0</v>
      </c>
      <c r="G2266" s="7" t="n">
        <v>0</v>
      </c>
    </row>
    <row r="2267" customFormat="false" ht="15" hidden="false" customHeight="false" outlineLevel="0" collapsed="false">
      <c r="A2267" s="7" t="s">
        <v>21</v>
      </c>
      <c r="B2267" s="7" t="s">
        <v>365</v>
      </c>
      <c r="C2267" s="7" t="s">
        <v>1393</v>
      </c>
      <c r="D2267" s="7" t="n">
        <v>9</v>
      </c>
      <c r="E2267" s="7" t="n">
        <v>274.5</v>
      </c>
      <c r="F2267" s="7" t="n">
        <v>0</v>
      </c>
      <c r="G2267" s="7" t="n">
        <v>0</v>
      </c>
    </row>
    <row r="2268" customFormat="false" ht="15" hidden="false" customHeight="false" outlineLevel="0" collapsed="false">
      <c r="A2268" s="7" t="s">
        <v>21</v>
      </c>
      <c r="B2268" s="7" t="s">
        <v>365</v>
      </c>
      <c r="C2268" s="7" t="s">
        <v>1393</v>
      </c>
      <c r="D2268" s="7" t="n">
        <v>5</v>
      </c>
      <c r="E2268" s="7" t="n">
        <v>152.15</v>
      </c>
      <c r="F2268" s="7" t="n">
        <v>0</v>
      </c>
      <c r="G2268" s="7" t="n">
        <v>0</v>
      </c>
    </row>
    <row r="2269" customFormat="false" ht="15" hidden="false" customHeight="false" outlineLevel="0" collapsed="false">
      <c r="A2269" s="7" t="s">
        <v>21</v>
      </c>
      <c r="B2269" s="7" t="s">
        <v>365</v>
      </c>
      <c r="C2269" s="7" t="s">
        <v>1393</v>
      </c>
      <c r="D2269" s="7" t="n">
        <v>1</v>
      </c>
      <c r="E2269" s="7" t="n">
        <v>30.84</v>
      </c>
      <c r="F2269" s="7" t="n">
        <v>0</v>
      </c>
      <c r="G2269" s="7" t="n">
        <v>0</v>
      </c>
    </row>
    <row r="2270" customFormat="false" ht="15" hidden="false" customHeight="false" outlineLevel="0" collapsed="false">
      <c r="A2270" s="7" t="s">
        <v>21</v>
      </c>
      <c r="B2270" s="7" t="s">
        <v>365</v>
      </c>
      <c r="C2270" s="7" t="s">
        <v>1393</v>
      </c>
      <c r="D2270" s="7" t="n">
        <v>9</v>
      </c>
      <c r="E2270" s="7" t="n">
        <v>315.99</v>
      </c>
      <c r="F2270" s="7" t="n">
        <v>0</v>
      </c>
      <c r="G2270" s="7" t="n">
        <v>0</v>
      </c>
    </row>
    <row r="2271" customFormat="false" ht="15" hidden="false" customHeight="false" outlineLevel="0" collapsed="false">
      <c r="A2271" s="7" t="s">
        <v>21</v>
      </c>
      <c r="B2271" s="7" t="s">
        <v>555</v>
      </c>
      <c r="C2271" s="7" t="s">
        <v>1393</v>
      </c>
      <c r="D2271" s="7" t="n">
        <v>1</v>
      </c>
      <c r="E2271" s="7" t="n">
        <v>33.05</v>
      </c>
      <c r="F2271" s="7" t="n">
        <v>0</v>
      </c>
      <c r="G2271" s="7" t="n">
        <v>0</v>
      </c>
    </row>
    <row r="2272" customFormat="false" ht="15" hidden="false" customHeight="false" outlineLevel="0" collapsed="false">
      <c r="A2272" s="7" t="s">
        <v>21</v>
      </c>
      <c r="B2272" s="7" t="s">
        <v>555</v>
      </c>
      <c r="C2272" s="7" t="s">
        <v>1393</v>
      </c>
      <c r="D2272" s="7" t="n">
        <v>1</v>
      </c>
      <c r="E2272" s="7" t="n">
        <v>39.79</v>
      </c>
      <c r="F2272" s="7" t="n">
        <v>0</v>
      </c>
      <c r="G2272" s="7" t="n">
        <v>0</v>
      </c>
    </row>
    <row r="2273" customFormat="false" ht="15" hidden="false" customHeight="false" outlineLevel="0" collapsed="false">
      <c r="A2273" s="7" t="s">
        <v>21</v>
      </c>
      <c r="B2273" s="7" t="s">
        <v>555</v>
      </c>
      <c r="C2273" s="7" t="s">
        <v>1393</v>
      </c>
      <c r="D2273" s="7" t="n">
        <v>1</v>
      </c>
      <c r="E2273" s="7" t="n">
        <v>35.11</v>
      </c>
      <c r="F2273" s="7" t="n">
        <v>0</v>
      </c>
      <c r="G2273" s="7" t="n">
        <v>0</v>
      </c>
    </row>
    <row r="2274" customFormat="false" ht="15" hidden="false" customHeight="false" outlineLevel="0" collapsed="false">
      <c r="A2274" s="7" t="s">
        <v>21</v>
      </c>
      <c r="B2274" s="7" t="s">
        <v>555</v>
      </c>
      <c r="C2274" s="7" t="s">
        <v>1393</v>
      </c>
      <c r="D2274" s="7" t="n">
        <v>1</v>
      </c>
      <c r="E2274" s="7" t="n">
        <v>30.43</v>
      </c>
      <c r="F2274" s="7" t="n">
        <v>0</v>
      </c>
      <c r="G2274" s="7" t="n">
        <v>0</v>
      </c>
    </row>
    <row r="2275" customFormat="false" ht="15" hidden="false" customHeight="false" outlineLevel="0" collapsed="false">
      <c r="A2275" s="7" t="s">
        <v>21</v>
      </c>
      <c r="B2275" s="7" t="s">
        <v>484</v>
      </c>
      <c r="C2275" s="7" t="s">
        <v>1394</v>
      </c>
      <c r="D2275" s="7" t="n">
        <v>2</v>
      </c>
      <c r="E2275" s="7" t="n">
        <v>222.08</v>
      </c>
      <c r="F2275" s="7" t="n">
        <v>0</v>
      </c>
      <c r="G2275" s="7" t="n">
        <v>0</v>
      </c>
    </row>
    <row r="2276" customFormat="false" ht="15" hidden="false" customHeight="false" outlineLevel="0" collapsed="false">
      <c r="A2276" s="7" t="s">
        <v>21</v>
      </c>
      <c r="B2276" s="7" t="s">
        <v>484</v>
      </c>
      <c r="C2276" s="7" t="s">
        <v>1394</v>
      </c>
      <c r="D2276" s="7" t="n">
        <v>1</v>
      </c>
      <c r="E2276" s="7" t="n">
        <v>96.23</v>
      </c>
      <c r="F2276" s="7" t="n">
        <v>0</v>
      </c>
      <c r="G2276" s="7" t="n">
        <v>0</v>
      </c>
    </row>
    <row r="2277" customFormat="false" ht="15" hidden="false" customHeight="false" outlineLevel="0" collapsed="false">
      <c r="A2277" s="7" t="s">
        <v>21</v>
      </c>
      <c r="B2277" s="7" t="s">
        <v>575</v>
      </c>
      <c r="C2277" s="7" t="s">
        <v>1394</v>
      </c>
      <c r="D2277" s="7" t="n">
        <v>1</v>
      </c>
      <c r="E2277" s="7" t="n">
        <v>111.05</v>
      </c>
      <c r="F2277" s="7" t="n">
        <v>0</v>
      </c>
      <c r="G2277" s="7" t="n">
        <v>0</v>
      </c>
    </row>
    <row r="2278" customFormat="false" ht="15" hidden="false" customHeight="false" outlineLevel="0" collapsed="false">
      <c r="A2278" s="7" t="s">
        <v>21</v>
      </c>
      <c r="B2278" s="7" t="s">
        <v>444</v>
      </c>
      <c r="C2278" s="7" t="s">
        <v>1394</v>
      </c>
      <c r="D2278" s="7" t="n">
        <v>1</v>
      </c>
      <c r="E2278" s="7" t="n">
        <v>96.23</v>
      </c>
      <c r="F2278" s="7" t="n">
        <v>0</v>
      </c>
      <c r="G2278" s="7" t="n">
        <v>0</v>
      </c>
    </row>
    <row r="2279" customFormat="false" ht="15" hidden="false" customHeight="false" outlineLevel="0" collapsed="false">
      <c r="A2279" s="7" t="s">
        <v>21</v>
      </c>
      <c r="B2279" s="7" t="s">
        <v>444</v>
      </c>
      <c r="C2279" s="7" t="s">
        <v>1394</v>
      </c>
      <c r="D2279" s="7" t="n">
        <v>2</v>
      </c>
      <c r="E2279" s="7" t="n">
        <v>222.08</v>
      </c>
      <c r="F2279" s="7" t="n">
        <v>0</v>
      </c>
      <c r="G2279" s="7" t="n">
        <v>0</v>
      </c>
    </row>
    <row r="2280" customFormat="false" ht="15" hidden="false" customHeight="false" outlineLevel="0" collapsed="false">
      <c r="A2280" s="7" t="s">
        <v>21</v>
      </c>
      <c r="B2280" s="7" t="s">
        <v>444</v>
      </c>
      <c r="C2280" s="7" t="s">
        <v>1394</v>
      </c>
      <c r="D2280" s="7" t="n">
        <v>2</v>
      </c>
      <c r="E2280" s="7" t="n">
        <v>222.09</v>
      </c>
      <c r="F2280" s="7" t="n">
        <v>0</v>
      </c>
      <c r="G2280" s="7" t="n">
        <v>0</v>
      </c>
    </row>
    <row r="2281" customFormat="false" ht="15" hidden="false" customHeight="false" outlineLevel="0" collapsed="false">
      <c r="A2281" s="7" t="s">
        <v>21</v>
      </c>
      <c r="B2281" s="7" t="s">
        <v>501</v>
      </c>
      <c r="C2281" s="7" t="s">
        <v>1394</v>
      </c>
      <c r="D2281" s="7" t="n">
        <v>3</v>
      </c>
      <c r="E2281" s="7" t="n">
        <v>266.49</v>
      </c>
      <c r="F2281" s="7" t="n">
        <v>0</v>
      </c>
      <c r="G2281" s="7" t="n">
        <v>0</v>
      </c>
    </row>
    <row r="2282" customFormat="false" ht="15" hidden="false" customHeight="false" outlineLevel="0" collapsed="false">
      <c r="A2282" s="7" t="s">
        <v>21</v>
      </c>
      <c r="B2282" s="7" t="s">
        <v>602</v>
      </c>
      <c r="C2282" s="7" t="s">
        <v>1395</v>
      </c>
      <c r="D2282" s="7" t="n">
        <v>1</v>
      </c>
      <c r="E2282" s="7" t="n">
        <v>84.32</v>
      </c>
      <c r="F2282" s="7" t="n">
        <v>0</v>
      </c>
      <c r="G2282" s="7" t="n">
        <v>0</v>
      </c>
    </row>
    <row r="2283" customFormat="false" ht="15" hidden="false" customHeight="false" outlineLevel="0" collapsed="false">
      <c r="A2283" s="7" t="s">
        <v>21</v>
      </c>
      <c r="B2283" s="7" t="s">
        <v>540</v>
      </c>
      <c r="C2283" s="7" t="s">
        <v>1395</v>
      </c>
      <c r="D2283" s="7" t="n">
        <v>2</v>
      </c>
      <c r="E2283" s="7" t="n">
        <v>160.64</v>
      </c>
      <c r="F2283" s="7" t="n">
        <v>0</v>
      </c>
      <c r="G2283" s="7" t="n">
        <v>0</v>
      </c>
    </row>
    <row r="2284" customFormat="false" ht="15" hidden="false" customHeight="false" outlineLevel="0" collapsed="false">
      <c r="A2284" s="7" t="s">
        <v>21</v>
      </c>
      <c r="B2284" s="7" t="s">
        <v>436</v>
      </c>
      <c r="C2284" s="7" t="s">
        <v>1396</v>
      </c>
      <c r="D2284" s="7" t="n">
        <v>2</v>
      </c>
      <c r="E2284" s="7" t="n">
        <v>628</v>
      </c>
      <c r="F2284" s="7" t="n">
        <v>0</v>
      </c>
      <c r="G2284" s="7" t="n">
        <v>0</v>
      </c>
    </row>
    <row r="2285" customFormat="false" ht="15" hidden="false" customHeight="false" outlineLevel="0" collapsed="false">
      <c r="A2285" s="7" t="s">
        <v>21</v>
      </c>
      <c r="B2285" s="7" t="s">
        <v>488</v>
      </c>
      <c r="C2285" s="7" t="s">
        <v>1396</v>
      </c>
      <c r="D2285" s="7" t="n">
        <v>1</v>
      </c>
      <c r="E2285" s="7" t="n">
        <v>314</v>
      </c>
      <c r="F2285" s="7" t="n">
        <v>0</v>
      </c>
      <c r="G2285" s="7" t="n">
        <v>0</v>
      </c>
    </row>
    <row r="2286" customFormat="false" ht="15" hidden="false" customHeight="false" outlineLevel="0" collapsed="false">
      <c r="A2286" s="7" t="s">
        <v>21</v>
      </c>
      <c r="B2286" s="7" t="s">
        <v>397</v>
      </c>
      <c r="C2286" s="7" t="s">
        <v>1396</v>
      </c>
      <c r="D2286" s="7" t="n">
        <v>4</v>
      </c>
      <c r="E2286" s="7" t="n">
        <v>1206.84</v>
      </c>
      <c r="F2286" s="7" t="n">
        <v>0</v>
      </c>
      <c r="G2286" s="7" t="n">
        <v>0</v>
      </c>
    </row>
    <row r="2287" customFormat="false" ht="15" hidden="false" customHeight="false" outlineLevel="0" collapsed="false">
      <c r="A2287" s="7" t="s">
        <v>21</v>
      </c>
      <c r="B2287" s="7" t="s">
        <v>375</v>
      </c>
      <c r="C2287" s="7" t="s">
        <v>1396</v>
      </c>
      <c r="D2287" s="7" t="n">
        <v>2</v>
      </c>
      <c r="E2287" s="7" t="n">
        <v>628</v>
      </c>
      <c r="F2287" s="7" t="n">
        <v>0</v>
      </c>
      <c r="G2287" s="7" t="n">
        <v>0</v>
      </c>
    </row>
    <row r="2288" customFormat="false" ht="15" hidden="false" customHeight="false" outlineLevel="0" collapsed="false">
      <c r="A2288" s="7" t="s">
        <v>21</v>
      </c>
      <c r="B2288" s="7" t="s">
        <v>375</v>
      </c>
      <c r="C2288" s="7" t="s">
        <v>1396</v>
      </c>
      <c r="D2288" s="7" t="n">
        <v>3</v>
      </c>
      <c r="E2288" s="7" t="n">
        <v>905.13</v>
      </c>
      <c r="F2288" s="7" t="n">
        <v>0</v>
      </c>
      <c r="G2288" s="7" t="n">
        <v>0</v>
      </c>
    </row>
    <row r="2289" customFormat="false" ht="15" hidden="false" customHeight="false" outlineLevel="0" collapsed="false">
      <c r="A2289" s="7" t="s">
        <v>21</v>
      </c>
      <c r="B2289" s="7" t="s">
        <v>470</v>
      </c>
      <c r="C2289" s="7" t="s">
        <v>1397</v>
      </c>
      <c r="D2289" s="7" t="n">
        <v>-1</v>
      </c>
      <c r="E2289" s="7" t="n">
        <v>-178.87</v>
      </c>
      <c r="F2289" s="7" t="n">
        <v>0</v>
      </c>
      <c r="G2289" s="7" t="n">
        <v>0</v>
      </c>
    </row>
    <row r="2290" customFormat="false" ht="15" hidden="false" customHeight="false" outlineLevel="0" collapsed="false">
      <c r="A2290" s="7" t="s">
        <v>21</v>
      </c>
      <c r="B2290" s="7" t="s">
        <v>470</v>
      </c>
      <c r="C2290" s="7" t="s">
        <v>1397</v>
      </c>
      <c r="D2290" s="7" t="n">
        <v>2</v>
      </c>
      <c r="E2290" s="7" t="n">
        <v>374.9</v>
      </c>
      <c r="F2290" s="7" t="n">
        <v>0</v>
      </c>
      <c r="G2290" s="7" t="n">
        <v>0</v>
      </c>
    </row>
    <row r="2291" customFormat="false" ht="15" hidden="false" customHeight="false" outlineLevel="0" collapsed="false">
      <c r="A2291" s="7" t="s">
        <v>21</v>
      </c>
      <c r="B2291" s="7" t="s">
        <v>470</v>
      </c>
      <c r="C2291" s="7" t="s">
        <v>1397</v>
      </c>
      <c r="D2291" s="7" t="n">
        <v>2</v>
      </c>
      <c r="E2291" s="7" t="n">
        <v>368.64</v>
      </c>
      <c r="F2291" s="7" t="n">
        <v>0</v>
      </c>
      <c r="G2291" s="7" t="n">
        <v>0</v>
      </c>
    </row>
    <row r="2292" customFormat="false" ht="15" hidden="false" customHeight="false" outlineLevel="0" collapsed="false">
      <c r="A2292" s="7" t="s">
        <v>21</v>
      </c>
      <c r="B2292" s="7" t="s">
        <v>470</v>
      </c>
      <c r="C2292" s="7" t="s">
        <v>1397</v>
      </c>
      <c r="D2292" s="7" t="n">
        <v>-1</v>
      </c>
      <c r="E2292" s="7" t="n">
        <v>-187.45</v>
      </c>
      <c r="F2292" s="7" t="n">
        <v>0</v>
      </c>
      <c r="G2292" s="7" t="n">
        <v>0</v>
      </c>
    </row>
    <row r="2293" customFormat="false" ht="15" hidden="false" customHeight="false" outlineLevel="0" collapsed="false">
      <c r="A2293" s="7" t="s">
        <v>21</v>
      </c>
      <c r="B2293" s="7" t="s">
        <v>633</v>
      </c>
      <c r="C2293" s="7" t="s">
        <v>1397</v>
      </c>
      <c r="D2293" s="7" t="n">
        <v>1</v>
      </c>
      <c r="E2293" s="7" t="n">
        <v>184.32</v>
      </c>
      <c r="F2293" s="7" t="n">
        <v>0</v>
      </c>
      <c r="G2293" s="7" t="n">
        <v>0</v>
      </c>
    </row>
    <row r="2294" customFormat="false" ht="15" hidden="false" customHeight="false" outlineLevel="0" collapsed="false">
      <c r="A2294" s="7" t="s">
        <v>21</v>
      </c>
      <c r="B2294" s="7" t="s">
        <v>633</v>
      </c>
      <c r="C2294" s="7" t="s">
        <v>1397</v>
      </c>
      <c r="D2294" s="7" t="n">
        <v>-1</v>
      </c>
      <c r="E2294" s="7" t="n">
        <v>-166.09</v>
      </c>
      <c r="F2294" s="7" t="n">
        <v>0</v>
      </c>
      <c r="G2294" s="7" t="n">
        <v>0</v>
      </c>
    </row>
    <row r="2295" customFormat="false" ht="15" hidden="false" customHeight="false" outlineLevel="0" collapsed="false">
      <c r="A2295" s="7" t="s">
        <v>21</v>
      </c>
      <c r="B2295" s="7" t="s">
        <v>392</v>
      </c>
      <c r="C2295" s="7" t="s">
        <v>1398</v>
      </c>
      <c r="D2295" s="7" t="n">
        <v>1</v>
      </c>
      <c r="E2295" s="7" t="n">
        <v>174.95</v>
      </c>
      <c r="F2295" s="7" t="n">
        <v>0</v>
      </c>
      <c r="G2295" s="7" t="n">
        <v>0</v>
      </c>
    </row>
    <row r="2296" customFormat="false" ht="15" hidden="false" customHeight="false" outlineLevel="0" collapsed="false">
      <c r="A2296" s="7" t="s">
        <v>21</v>
      </c>
      <c r="B2296" s="7" t="s">
        <v>392</v>
      </c>
      <c r="C2296" s="7" t="s">
        <v>1398</v>
      </c>
      <c r="D2296" s="7" t="n">
        <v>-1</v>
      </c>
      <c r="E2296" s="7" t="n">
        <v>-187.45</v>
      </c>
      <c r="F2296" s="7" t="n">
        <v>0</v>
      </c>
      <c r="G2296" s="7" t="n">
        <v>0</v>
      </c>
    </row>
    <row r="2297" customFormat="false" ht="15" hidden="false" customHeight="false" outlineLevel="0" collapsed="false">
      <c r="A2297" s="7" t="s">
        <v>21</v>
      </c>
      <c r="B2297" s="7" t="s">
        <v>392</v>
      </c>
      <c r="C2297" s="7" t="s">
        <v>1398</v>
      </c>
      <c r="D2297" s="7" t="n">
        <v>4</v>
      </c>
      <c r="E2297" s="7" t="n">
        <v>715.48</v>
      </c>
      <c r="F2297" s="7" t="n">
        <v>0</v>
      </c>
      <c r="G2297" s="7" t="n">
        <v>0</v>
      </c>
    </row>
    <row r="2298" customFormat="false" ht="15" hidden="false" customHeight="false" outlineLevel="0" collapsed="false">
      <c r="A2298" s="7" t="s">
        <v>21</v>
      </c>
      <c r="B2298" s="7" t="s">
        <v>392</v>
      </c>
      <c r="C2298" s="7" t="s">
        <v>1398</v>
      </c>
      <c r="D2298" s="7" t="n">
        <v>3</v>
      </c>
      <c r="E2298" s="7" t="n">
        <v>562.35</v>
      </c>
      <c r="F2298" s="7" t="n">
        <v>0</v>
      </c>
      <c r="G2298" s="7" t="n">
        <v>0</v>
      </c>
    </row>
    <row r="2299" customFormat="false" ht="15" hidden="false" customHeight="false" outlineLevel="0" collapsed="false">
      <c r="A2299" s="7" t="s">
        <v>21</v>
      </c>
      <c r="B2299" s="7" t="s">
        <v>428</v>
      </c>
      <c r="C2299" s="7" t="s">
        <v>1398</v>
      </c>
      <c r="D2299" s="7" t="n">
        <v>1</v>
      </c>
      <c r="E2299" s="7" t="n">
        <v>149.96</v>
      </c>
      <c r="F2299" s="7" t="n">
        <v>0</v>
      </c>
      <c r="G2299" s="7" t="n">
        <v>0</v>
      </c>
    </row>
    <row r="2300" customFormat="false" ht="15" hidden="false" customHeight="false" outlineLevel="0" collapsed="false">
      <c r="A2300" s="7" t="s">
        <v>21</v>
      </c>
      <c r="B2300" s="7" t="s">
        <v>428</v>
      </c>
      <c r="C2300" s="7" t="s">
        <v>1398</v>
      </c>
      <c r="D2300" s="7" t="n">
        <v>-1</v>
      </c>
      <c r="E2300" s="7" t="n">
        <v>-166.09</v>
      </c>
      <c r="F2300" s="7" t="n">
        <v>0</v>
      </c>
      <c r="G2300" s="7" t="n">
        <v>0</v>
      </c>
    </row>
    <row r="2301" customFormat="false" ht="15" hidden="false" customHeight="false" outlineLevel="0" collapsed="false">
      <c r="A2301" s="7" t="s">
        <v>21</v>
      </c>
      <c r="B2301" s="7" t="s">
        <v>428</v>
      </c>
      <c r="C2301" s="7" t="s">
        <v>1398</v>
      </c>
      <c r="D2301" s="7" t="n">
        <v>1</v>
      </c>
      <c r="E2301" s="7" t="n">
        <v>178.87</v>
      </c>
      <c r="F2301" s="7" t="n">
        <v>0</v>
      </c>
      <c r="G2301" s="7" t="n">
        <v>0</v>
      </c>
    </row>
    <row r="2302" customFormat="false" ht="15" hidden="false" customHeight="false" outlineLevel="0" collapsed="false">
      <c r="A2302" s="7" t="s">
        <v>21</v>
      </c>
      <c r="B2302" s="7" t="s">
        <v>428</v>
      </c>
      <c r="C2302" s="7" t="s">
        <v>1398</v>
      </c>
      <c r="D2302" s="7" t="n">
        <v>-2</v>
      </c>
      <c r="E2302" s="7" t="n">
        <v>-374.9</v>
      </c>
      <c r="F2302" s="7" t="n">
        <v>0</v>
      </c>
      <c r="G2302" s="7" t="n">
        <v>0</v>
      </c>
    </row>
    <row r="2303" customFormat="false" ht="15" hidden="false" customHeight="false" outlineLevel="0" collapsed="false">
      <c r="A2303" s="7" t="s">
        <v>21</v>
      </c>
      <c r="B2303" s="7" t="s">
        <v>428</v>
      </c>
      <c r="C2303" s="7" t="s">
        <v>1398</v>
      </c>
      <c r="D2303" s="7" t="n">
        <v>5</v>
      </c>
      <c r="E2303" s="7" t="n">
        <v>937.25</v>
      </c>
      <c r="F2303" s="7" t="n">
        <v>0</v>
      </c>
      <c r="G2303" s="7" t="n">
        <v>0</v>
      </c>
    </row>
    <row r="2304" customFormat="false" ht="15" hidden="false" customHeight="false" outlineLevel="0" collapsed="false">
      <c r="A2304" s="7" t="s">
        <v>21</v>
      </c>
      <c r="B2304" s="7" t="s">
        <v>472</v>
      </c>
      <c r="C2304" s="7" t="s">
        <v>1398</v>
      </c>
      <c r="D2304" s="7" t="n">
        <v>3</v>
      </c>
      <c r="E2304" s="7" t="n">
        <v>562.35</v>
      </c>
      <c r="F2304" s="7" t="n">
        <v>0</v>
      </c>
      <c r="G2304" s="7" t="n">
        <v>0</v>
      </c>
    </row>
    <row r="2305" customFormat="false" ht="15" hidden="false" customHeight="false" outlineLevel="0" collapsed="false">
      <c r="A2305" s="7" t="s">
        <v>21</v>
      </c>
      <c r="B2305" s="7" t="s">
        <v>472</v>
      </c>
      <c r="C2305" s="7" t="s">
        <v>1398</v>
      </c>
      <c r="D2305" s="7" t="n">
        <v>-1</v>
      </c>
      <c r="E2305" s="7" t="n">
        <v>-187.45</v>
      </c>
      <c r="F2305" s="7" t="n">
        <v>0</v>
      </c>
      <c r="G2305" s="7" t="n">
        <v>0</v>
      </c>
    </row>
    <row r="2306" customFormat="false" ht="15" hidden="false" customHeight="false" outlineLevel="0" collapsed="false">
      <c r="A2306" s="7" t="s">
        <v>21</v>
      </c>
      <c r="B2306" s="7" t="s">
        <v>474</v>
      </c>
      <c r="C2306" s="7" t="s">
        <v>1398</v>
      </c>
      <c r="D2306" s="7" t="n">
        <v>2</v>
      </c>
      <c r="E2306" s="7" t="n">
        <v>344.06</v>
      </c>
      <c r="F2306" s="7" t="n">
        <v>0</v>
      </c>
      <c r="G2306" s="7" t="n">
        <v>0</v>
      </c>
    </row>
    <row r="2307" customFormat="false" ht="15" hidden="false" customHeight="false" outlineLevel="0" collapsed="false">
      <c r="A2307" s="7" t="s">
        <v>21</v>
      </c>
      <c r="B2307" s="7" t="s">
        <v>474</v>
      </c>
      <c r="C2307" s="7" t="s">
        <v>1398</v>
      </c>
      <c r="D2307" s="7" t="n">
        <v>1</v>
      </c>
      <c r="E2307" s="7" t="n">
        <v>187.45</v>
      </c>
      <c r="F2307" s="7" t="n">
        <v>0</v>
      </c>
      <c r="G2307" s="7" t="n">
        <v>0</v>
      </c>
    </row>
    <row r="2308" customFormat="false" ht="15" hidden="false" customHeight="false" outlineLevel="0" collapsed="false">
      <c r="A2308" s="7" t="s">
        <v>21</v>
      </c>
      <c r="B2308" s="7" t="s">
        <v>474</v>
      </c>
      <c r="C2308" s="7" t="s">
        <v>1398</v>
      </c>
      <c r="D2308" s="7" t="n">
        <v>-1</v>
      </c>
      <c r="E2308" s="7" t="n">
        <v>-166.09</v>
      </c>
      <c r="F2308" s="7" t="n">
        <v>0</v>
      </c>
      <c r="G2308" s="7" t="n">
        <v>0</v>
      </c>
    </row>
    <row r="2309" customFormat="false" ht="15" hidden="false" customHeight="false" outlineLevel="0" collapsed="false">
      <c r="A2309" s="7" t="s">
        <v>21</v>
      </c>
      <c r="B2309" s="7" t="s">
        <v>184</v>
      </c>
      <c r="C2309" s="7" t="s">
        <v>1399</v>
      </c>
      <c r="D2309" s="7" t="n">
        <v>-1</v>
      </c>
      <c r="E2309" s="7" t="n">
        <v>-27.9</v>
      </c>
      <c r="F2309" s="7" t="n">
        <v>0</v>
      </c>
      <c r="G2309" s="7" t="n">
        <v>0</v>
      </c>
    </row>
    <row r="2310" customFormat="false" ht="15" hidden="false" customHeight="false" outlineLevel="0" collapsed="false">
      <c r="A2310" s="7" t="s">
        <v>21</v>
      </c>
      <c r="B2310" s="7" t="s">
        <v>184</v>
      </c>
      <c r="C2310" s="7" t="s">
        <v>1399</v>
      </c>
      <c r="D2310" s="7" t="n">
        <v>4</v>
      </c>
      <c r="E2310" s="7" t="n">
        <v>172.08</v>
      </c>
      <c r="F2310" s="7" t="n">
        <v>0</v>
      </c>
      <c r="G2310" s="7" t="n">
        <v>0</v>
      </c>
    </row>
    <row r="2311" customFormat="false" ht="15" hidden="false" customHeight="false" outlineLevel="0" collapsed="false">
      <c r="A2311" s="7" t="s">
        <v>21</v>
      </c>
      <c r="B2311" s="7" t="s">
        <v>184</v>
      </c>
      <c r="C2311" s="7" t="s">
        <v>1399</v>
      </c>
      <c r="D2311" s="7" t="n">
        <v>30</v>
      </c>
      <c r="E2311" s="7" t="n">
        <v>1487.7</v>
      </c>
      <c r="F2311" s="7" t="n">
        <v>0</v>
      </c>
      <c r="G2311" s="7" t="n">
        <v>0</v>
      </c>
    </row>
    <row r="2312" customFormat="false" ht="15" hidden="false" customHeight="false" outlineLevel="0" collapsed="false">
      <c r="A2312" s="7" t="s">
        <v>21</v>
      </c>
      <c r="B2312" s="7" t="s">
        <v>184</v>
      </c>
      <c r="C2312" s="7" t="s">
        <v>1399</v>
      </c>
      <c r="D2312" s="7" t="n">
        <v>3</v>
      </c>
      <c r="E2312" s="7" t="n">
        <v>138.84</v>
      </c>
      <c r="F2312" s="7" t="n">
        <v>0</v>
      </c>
      <c r="G2312" s="7" t="n">
        <v>0</v>
      </c>
    </row>
    <row r="2313" customFormat="false" ht="15" hidden="false" customHeight="false" outlineLevel="0" collapsed="false">
      <c r="A2313" s="7" t="s">
        <v>21</v>
      </c>
      <c r="B2313" s="7" t="s">
        <v>184</v>
      </c>
      <c r="C2313" s="7" t="s">
        <v>1399</v>
      </c>
      <c r="D2313" s="7" t="n">
        <v>9</v>
      </c>
      <c r="E2313" s="7" t="n">
        <v>416.95</v>
      </c>
      <c r="F2313" s="7" t="n">
        <v>0</v>
      </c>
      <c r="G2313" s="7" t="n">
        <v>0</v>
      </c>
    </row>
    <row r="2314" customFormat="false" ht="15" hidden="false" customHeight="false" outlineLevel="0" collapsed="false">
      <c r="A2314" s="7" t="s">
        <v>21</v>
      </c>
      <c r="B2314" s="7" t="s">
        <v>184</v>
      </c>
      <c r="C2314" s="7" t="s">
        <v>1399</v>
      </c>
      <c r="D2314" s="7" t="n">
        <v>1</v>
      </c>
      <c r="E2314" s="7" t="n">
        <v>39.71</v>
      </c>
      <c r="F2314" s="7" t="n">
        <v>0</v>
      </c>
      <c r="G2314" s="7" t="n">
        <v>0</v>
      </c>
    </row>
    <row r="2315" customFormat="false" ht="15" hidden="false" customHeight="false" outlineLevel="0" collapsed="false">
      <c r="A2315" s="7" t="s">
        <v>21</v>
      </c>
      <c r="B2315" s="7" t="s">
        <v>184</v>
      </c>
      <c r="C2315" s="7" t="s">
        <v>1399</v>
      </c>
      <c r="D2315" s="7" t="n">
        <v>16</v>
      </c>
      <c r="E2315" s="7" t="n">
        <v>456</v>
      </c>
      <c r="F2315" s="7" t="n">
        <v>0</v>
      </c>
      <c r="G2315" s="7" t="n">
        <v>0</v>
      </c>
    </row>
    <row r="2316" customFormat="false" ht="15" hidden="false" customHeight="false" outlineLevel="0" collapsed="false">
      <c r="A2316" s="7" t="s">
        <v>21</v>
      </c>
      <c r="B2316" s="7" t="s">
        <v>184</v>
      </c>
      <c r="C2316" s="7" t="s">
        <v>1399</v>
      </c>
      <c r="D2316" s="7" t="n">
        <v>352</v>
      </c>
      <c r="E2316" s="7" t="n">
        <v>10560</v>
      </c>
      <c r="F2316" s="7" t="n">
        <v>0</v>
      </c>
      <c r="G2316" s="7" t="n">
        <v>0</v>
      </c>
    </row>
    <row r="2317" customFormat="false" ht="15" hidden="false" customHeight="false" outlineLevel="0" collapsed="false">
      <c r="A2317" s="7" t="s">
        <v>21</v>
      </c>
      <c r="B2317" s="7" t="s">
        <v>184</v>
      </c>
      <c r="C2317" s="7" t="s">
        <v>1399</v>
      </c>
      <c r="D2317" s="7" t="n">
        <v>6</v>
      </c>
      <c r="E2317" s="7" t="n">
        <v>257.88</v>
      </c>
      <c r="F2317" s="7" t="n">
        <v>0</v>
      </c>
      <c r="G2317" s="7" t="n">
        <v>0</v>
      </c>
    </row>
    <row r="2318" customFormat="false" ht="15" hidden="false" customHeight="false" outlineLevel="0" collapsed="false">
      <c r="A2318" s="7" t="s">
        <v>21</v>
      </c>
      <c r="B2318" s="7" t="s">
        <v>184</v>
      </c>
      <c r="C2318" s="7" t="s">
        <v>1399</v>
      </c>
      <c r="D2318" s="7" t="n">
        <v>67</v>
      </c>
      <c r="E2318" s="7" t="n">
        <v>3325.76</v>
      </c>
      <c r="F2318" s="7" t="n">
        <v>0</v>
      </c>
      <c r="G2318" s="7" t="n">
        <v>0</v>
      </c>
    </row>
    <row r="2319" customFormat="false" ht="15" hidden="false" customHeight="false" outlineLevel="0" collapsed="false">
      <c r="A2319" s="7" t="s">
        <v>21</v>
      </c>
      <c r="B2319" s="7" t="s">
        <v>184</v>
      </c>
      <c r="C2319" s="7" t="s">
        <v>1399</v>
      </c>
      <c r="D2319" s="7" t="n">
        <v>1</v>
      </c>
      <c r="E2319" s="7" t="n">
        <v>47.61</v>
      </c>
      <c r="F2319" s="7" t="n">
        <v>0</v>
      </c>
      <c r="G2319" s="7" t="n">
        <v>0</v>
      </c>
    </row>
    <row r="2320" customFormat="false" ht="15" hidden="false" customHeight="false" outlineLevel="0" collapsed="false">
      <c r="A2320" s="7" t="s">
        <v>21</v>
      </c>
      <c r="B2320" s="7" t="s">
        <v>184</v>
      </c>
      <c r="C2320" s="7" t="s">
        <v>1399</v>
      </c>
      <c r="D2320" s="7" t="n">
        <v>96</v>
      </c>
      <c r="E2320" s="7" t="n">
        <v>3101.76</v>
      </c>
      <c r="F2320" s="7" t="n">
        <v>0</v>
      </c>
      <c r="G2320" s="7" t="n">
        <v>0</v>
      </c>
    </row>
    <row r="2321" customFormat="false" ht="15" hidden="false" customHeight="false" outlineLevel="0" collapsed="false">
      <c r="A2321" s="7" t="s">
        <v>21</v>
      </c>
      <c r="B2321" s="7" t="s">
        <v>184</v>
      </c>
      <c r="C2321" s="7" t="s">
        <v>1399</v>
      </c>
      <c r="D2321" s="7" t="n">
        <v>-3</v>
      </c>
      <c r="E2321" s="7" t="n">
        <v>-148.92</v>
      </c>
      <c r="F2321" s="7" t="n">
        <v>0</v>
      </c>
      <c r="G2321" s="7" t="n">
        <v>0</v>
      </c>
    </row>
    <row r="2322" customFormat="false" ht="15" hidden="false" customHeight="false" outlineLevel="0" collapsed="false">
      <c r="A2322" s="7" t="s">
        <v>21</v>
      </c>
      <c r="B2322" s="7" t="s">
        <v>184</v>
      </c>
      <c r="C2322" s="7" t="s">
        <v>1399</v>
      </c>
      <c r="D2322" s="7" t="n">
        <v>2</v>
      </c>
      <c r="E2322" s="7" t="n">
        <v>95.3</v>
      </c>
      <c r="F2322" s="7" t="n">
        <v>0</v>
      </c>
      <c r="G2322" s="7" t="n">
        <v>0</v>
      </c>
    </row>
    <row r="2323" customFormat="false" ht="15" hidden="false" customHeight="false" outlineLevel="0" collapsed="false">
      <c r="A2323" s="7" t="s">
        <v>21</v>
      </c>
      <c r="B2323" s="7" t="s">
        <v>184</v>
      </c>
      <c r="C2323" s="7" t="s">
        <v>1399</v>
      </c>
      <c r="D2323" s="7" t="n">
        <v>-3</v>
      </c>
      <c r="E2323" s="7" t="n">
        <v>-198.36</v>
      </c>
      <c r="F2323" s="7" t="n">
        <v>0</v>
      </c>
      <c r="G2323" s="7" t="n">
        <v>0</v>
      </c>
    </row>
    <row r="2324" customFormat="false" ht="15" hidden="false" customHeight="false" outlineLevel="0" collapsed="false">
      <c r="A2324" s="7" t="s">
        <v>21</v>
      </c>
      <c r="B2324" s="7" t="s">
        <v>186</v>
      </c>
      <c r="C2324" s="7" t="s">
        <v>1399</v>
      </c>
      <c r="D2324" s="7" t="n">
        <v>6</v>
      </c>
      <c r="E2324" s="7" t="n">
        <v>277.98</v>
      </c>
      <c r="F2324" s="7" t="n">
        <v>0</v>
      </c>
      <c r="G2324" s="7" t="n">
        <v>0</v>
      </c>
    </row>
    <row r="2325" customFormat="false" ht="15" hidden="false" customHeight="false" outlineLevel="0" collapsed="false">
      <c r="A2325" s="7" t="s">
        <v>21</v>
      </c>
      <c r="B2325" s="7" t="s">
        <v>186</v>
      </c>
      <c r="C2325" s="7" t="s">
        <v>1399</v>
      </c>
      <c r="D2325" s="7" t="n">
        <v>3</v>
      </c>
      <c r="E2325" s="7" t="n">
        <v>138.85</v>
      </c>
      <c r="F2325" s="7" t="n">
        <v>0</v>
      </c>
      <c r="G2325" s="7" t="n">
        <v>0</v>
      </c>
    </row>
    <row r="2326" customFormat="false" ht="15" hidden="false" customHeight="false" outlineLevel="0" collapsed="false">
      <c r="A2326" s="7" t="s">
        <v>21</v>
      </c>
      <c r="B2326" s="7" t="s">
        <v>186</v>
      </c>
      <c r="C2326" s="7" t="s">
        <v>1399</v>
      </c>
      <c r="D2326" s="7" t="n">
        <v>15</v>
      </c>
      <c r="E2326" s="7" t="n">
        <v>427.5</v>
      </c>
      <c r="F2326" s="7" t="n">
        <v>0</v>
      </c>
      <c r="G2326" s="7" t="n">
        <v>0</v>
      </c>
    </row>
    <row r="2327" customFormat="false" ht="15" hidden="false" customHeight="false" outlineLevel="0" collapsed="false">
      <c r="A2327" s="7" t="s">
        <v>21</v>
      </c>
      <c r="B2327" s="7" t="s">
        <v>186</v>
      </c>
      <c r="C2327" s="7" t="s">
        <v>1399</v>
      </c>
      <c r="D2327" s="7" t="n">
        <v>25</v>
      </c>
      <c r="E2327" s="7" t="n">
        <v>1239.75</v>
      </c>
      <c r="F2327" s="7" t="n">
        <v>0</v>
      </c>
      <c r="G2327" s="7" t="n">
        <v>0</v>
      </c>
    </row>
    <row r="2328" customFormat="false" ht="15" hidden="false" customHeight="false" outlineLevel="0" collapsed="false">
      <c r="A2328" s="7" t="s">
        <v>21</v>
      </c>
      <c r="B2328" s="7" t="s">
        <v>186</v>
      </c>
      <c r="C2328" s="7" t="s">
        <v>1399</v>
      </c>
      <c r="D2328" s="7" t="n">
        <v>380</v>
      </c>
      <c r="E2328" s="7" t="n">
        <v>11400</v>
      </c>
      <c r="F2328" s="7" t="n">
        <v>0</v>
      </c>
      <c r="G2328" s="7" t="n">
        <v>0</v>
      </c>
    </row>
    <row r="2329" customFormat="false" ht="15" hidden="false" customHeight="false" outlineLevel="0" collapsed="false">
      <c r="A2329" s="7" t="s">
        <v>21</v>
      </c>
      <c r="B2329" s="7" t="s">
        <v>186</v>
      </c>
      <c r="C2329" s="7" t="s">
        <v>1399</v>
      </c>
      <c r="D2329" s="7" t="n">
        <v>56</v>
      </c>
      <c r="E2329" s="7" t="n">
        <v>2779.78</v>
      </c>
      <c r="F2329" s="7" t="n">
        <v>0</v>
      </c>
      <c r="G2329" s="7" t="n">
        <v>0</v>
      </c>
    </row>
    <row r="2330" customFormat="false" ht="15" hidden="false" customHeight="false" outlineLevel="0" collapsed="false">
      <c r="A2330" s="7" t="s">
        <v>21</v>
      </c>
      <c r="B2330" s="7" t="s">
        <v>186</v>
      </c>
      <c r="C2330" s="7" t="s">
        <v>1399</v>
      </c>
      <c r="D2330" s="7" t="n">
        <v>79</v>
      </c>
      <c r="E2330" s="7" t="n">
        <v>2552.49</v>
      </c>
      <c r="F2330" s="7" t="n">
        <v>0</v>
      </c>
      <c r="G2330" s="7" t="n">
        <v>0</v>
      </c>
    </row>
    <row r="2331" customFormat="false" ht="15" hidden="false" customHeight="false" outlineLevel="0" collapsed="false">
      <c r="A2331" s="7" t="s">
        <v>21</v>
      </c>
      <c r="B2331" s="7" t="s">
        <v>186</v>
      </c>
      <c r="C2331" s="7" t="s">
        <v>1399</v>
      </c>
      <c r="D2331" s="7" t="n">
        <v>2</v>
      </c>
      <c r="E2331" s="7" t="n">
        <v>86.04</v>
      </c>
      <c r="F2331" s="7" t="n">
        <v>0</v>
      </c>
      <c r="G2331" s="7" t="n">
        <v>0</v>
      </c>
    </row>
    <row r="2332" customFormat="false" ht="15" hidden="false" customHeight="false" outlineLevel="0" collapsed="false">
      <c r="A2332" s="7" t="s">
        <v>21</v>
      </c>
      <c r="B2332" s="7" t="s">
        <v>186</v>
      </c>
      <c r="C2332" s="7" t="s">
        <v>1399</v>
      </c>
      <c r="D2332" s="7" t="n">
        <v>5</v>
      </c>
      <c r="E2332" s="7" t="n">
        <v>214.9</v>
      </c>
      <c r="F2332" s="7" t="n">
        <v>0</v>
      </c>
      <c r="G2332" s="7" t="n">
        <v>0</v>
      </c>
    </row>
    <row r="2333" customFormat="false" ht="15" hidden="false" customHeight="false" outlineLevel="0" collapsed="false">
      <c r="A2333" s="7" t="s">
        <v>21</v>
      </c>
      <c r="B2333" s="7" t="s">
        <v>186</v>
      </c>
      <c r="C2333" s="7" t="s">
        <v>1399</v>
      </c>
      <c r="D2333" s="7" t="n">
        <v>3</v>
      </c>
      <c r="E2333" s="7" t="n">
        <v>103.83</v>
      </c>
      <c r="F2333" s="7" t="n">
        <v>0</v>
      </c>
      <c r="G2333" s="7" t="n">
        <v>0</v>
      </c>
    </row>
    <row r="2334" customFormat="false" ht="15" hidden="false" customHeight="false" outlineLevel="0" collapsed="false">
      <c r="A2334" s="7" t="s">
        <v>21</v>
      </c>
      <c r="B2334" s="7" t="s">
        <v>224</v>
      </c>
      <c r="C2334" s="7" t="s">
        <v>1399</v>
      </c>
      <c r="D2334" s="7" t="n">
        <v>6</v>
      </c>
      <c r="E2334" s="7" t="n">
        <v>297.54</v>
      </c>
      <c r="F2334" s="7" t="n">
        <v>0</v>
      </c>
      <c r="G2334" s="7" t="n">
        <v>0</v>
      </c>
    </row>
    <row r="2335" customFormat="false" ht="15" hidden="false" customHeight="false" outlineLevel="0" collapsed="false">
      <c r="A2335" s="7" t="s">
        <v>21</v>
      </c>
      <c r="B2335" s="7" t="s">
        <v>224</v>
      </c>
      <c r="C2335" s="7" t="s">
        <v>1399</v>
      </c>
      <c r="D2335" s="7" t="n">
        <v>2</v>
      </c>
      <c r="E2335" s="7" t="n">
        <v>95.3</v>
      </c>
      <c r="F2335" s="7" t="n">
        <v>0</v>
      </c>
      <c r="G2335" s="7" t="n">
        <v>0</v>
      </c>
    </row>
    <row r="2336" customFormat="false" ht="15" hidden="false" customHeight="false" outlineLevel="0" collapsed="false">
      <c r="A2336" s="7" t="s">
        <v>21</v>
      </c>
      <c r="B2336" s="7" t="s">
        <v>224</v>
      </c>
      <c r="C2336" s="7" t="s">
        <v>1399</v>
      </c>
      <c r="D2336" s="7" t="n">
        <v>26</v>
      </c>
      <c r="E2336" s="7" t="n">
        <v>1290.62</v>
      </c>
      <c r="F2336" s="7" t="n">
        <v>0</v>
      </c>
      <c r="G2336" s="7" t="n">
        <v>0</v>
      </c>
    </row>
    <row r="2337" customFormat="false" ht="15" hidden="false" customHeight="false" outlineLevel="0" collapsed="false">
      <c r="A2337" s="7" t="s">
        <v>21</v>
      </c>
      <c r="B2337" s="7" t="s">
        <v>224</v>
      </c>
      <c r="C2337" s="7" t="s">
        <v>1399</v>
      </c>
      <c r="D2337" s="7" t="n">
        <v>8</v>
      </c>
      <c r="E2337" s="7" t="n">
        <v>370.63</v>
      </c>
      <c r="F2337" s="7" t="n">
        <v>0</v>
      </c>
      <c r="G2337" s="7" t="n">
        <v>0</v>
      </c>
    </row>
    <row r="2338" customFormat="false" ht="15" hidden="false" customHeight="false" outlineLevel="0" collapsed="false">
      <c r="A2338" s="7" t="s">
        <v>21</v>
      </c>
      <c r="B2338" s="7" t="s">
        <v>224</v>
      </c>
      <c r="C2338" s="7" t="s">
        <v>1399</v>
      </c>
      <c r="D2338" s="7" t="n">
        <v>3</v>
      </c>
      <c r="E2338" s="7" t="n">
        <v>128.94</v>
      </c>
      <c r="F2338" s="7" t="n">
        <v>0</v>
      </c>
      <c r="G2338" s="7" t="n">
        <v>0</v>
      </c>
    </row>
    <row r="2339" customFormat="false" ht="15" hidden="false" customHeight="false" outlineLevel="0" collapsed="false">
      <c r="A2339" s="7" t="s">
        <v>21</v>
      </c>
      <c r="B2339" s="7" t="s">
        <v>224</v>
      </c>
      <c r="C2339" s="7" t="s">
        <v>1399</v>
      </c>
      <c r="D2339" s="7" t="n">
        <v>220</v>
      </c>
      <c r="E2339" s="7" t="n">
        <v>6600</v>
      </c>
      <c r="F2339" s="7" t="n">
        <v>0</v>
      </c>
      <c r="G2339" s="7" t="n">
        <v>0</v>
      </c>
    </row>
    <row r="2340" customFormat="false" ht="15" hidden="false" customHeight="false" outlineLevel="0" collapsed="false">
      <c r="A2340" s="7" t="s">
        <v>21</v>
      </c>
      <c r="B2340" s="7" t="s">
        <v>224</v>
      </c>
      <c r="C2340" s="7" t="s">
        <v>1399</v>
      </c>
      <c r="D2340" s="7" t="n">
        <v>37</v>
      </c>
      <c r="E2340" s="7" t="n">
        <v>1195.47</v>
      </c>
      <c r="F2340" s="7" t="n">
        <v>0</v>
      </c>
      <c r="G2340" s="7" t="n">
        <v>0</v>
      </c>
    </row>
    <row r="2341" customFormat="false" ht="15" hidden="false" customHeight="false" outlineLevel="0" collapsed="false">
      <c r="A2341" s="7" t="s">
        <v>21</v>
      </c>
      <c r="B2341" s="7" t="s">
        <v>224</v>
      </c>
      <c r="C2341" s="7" t="s">
        <v>1399</v>
      </c>
      <c r="D2341" s="7" t="n">
        <v>-2</v>
      </c>
      <c r="E2341" s="7" t="n">
        <v>-99.28</v>
      </c>
      <c r="F2341" s="7" t="n">
        <v>0</v>
      </c>
      <c r="G2341" s="7" t="n">
        <v>0</v>
      </c>
    </row>
    <row r="2342" customFormat="false" ht="15" hidden="false" customHeight="false" outlineLevel="0" collapsed="false">
      <c r="A2342" s="7" t="s">
        <v>21</v>
      </c>
      <c r="B2342" s="7" t="s">
        <v>224</v>
      </c>
      <c r="C2342" s="7" t="s">
        <v>1399</v>
      </c>
      <c r="D2342" s="7" t="n">
        <v>1</v>
      </c>
      <c r="E2342" s="7" t="n">
        <v>43.02</v>
      </c>
      <c r="F2342" s="7" t="n">
        <v>0</v>
      </c>
      <c r="G2342" s="7" t="n">
        <v>0</v>
      </c>
    </row>
    <row r="2343" customFormat="false" ht="15" hidden="false" customHeight="false" outlineLevel="0" collapsed="false">
      <c r="A2343" s="7" t="s">
        <v>21</v>
      </c>
      <c r="B2343" s="7" t="s">
        <v>224</v>
      </c>
      <c r="C2343" s="7" t="s">
        <v>1399</v>
      </c>
      <c r="D2343" s="7" t="n">
        <v>8</v>
      </c>
      <c r="E2343" s="7" t="n">
        <v>228</v>
      </c>
      <c r="F2343" s="7" t="n">
        <v>0</v>
      </c>
      <c r="G2343" s="7" t="n">
        <v>0</v>
      </c>
    </row>
    <row r="2344" customFormat="false" ht="15" hidden="false" customHeight="false" outlineLevel="0" collapsed="false">
      <c r="A2344" s="7" t="s">
        <v>21</v>
      </c>
      <c r="B2344" s="7" t="s">
        <v>224</v>
      </c>
      <c r="C2344" s="7" t="s">
        <v>1399</v>
      </c>
      <c r="D2344" s="7" t="n">
        <v>2</v>
      </c>
      <c r="E2344" s="7" t="n">
        <v>92.56</v>
      </c>
      <c r="F2344" s="7" t="n">
        <v>0</v>
      </c>
      <c r="G2344" s="7" t="n">
        <v>0</v>
      </c>
    </row>
    <row r="2345" customFormat="false" ht="15" hidden="false" customHeight="false" outlineLevel="0" collapsed="false">
      <c r="A2345" s="7" t="s">
        <v>21</v>
      </c>
      <c r="B2345" s="7" t="s">
        <v>200</v>
      </c>
      <c r="C2345" s="7" t="s">
        <v>1399</v>
      </c>
      <c r="D2345" s="7" t="n">
        <v>7</v>
      </c>
      <c r="E2345" s="7" t="n">
        <v>301.14</v>
      </c>
      <c r="F2345" s="7" t="n">
        <v>0</v>
      </c>
      <c r="G2345" s="7" t="n">
        <v>0</v>
      </c>
    </row>
    <row r="2346" customFormat="false" ht="15" hidden="false" customHeight="false" outlineLevel="0" collapsed="false">
      <c r="A2346" s="7" t="s">
        <v>21</v>
      </c>
      <c r="B2346" s="7" t="s">
        <v>200</v>
      </c>
      <c r="C2346" s="7" t="s">
        <v>1399</v>
      </c>
      <c r="D2346" s="7" t="n">
        <v>48</v>
      </c>
      <c r="E2346" s="7" t="n">
        <v>2382.62</v>
      </c>
      <c r="F2346" s="7" t="n">
        <v>0</v>
      </c>
      <c r="G2346" s="7" t="n">
        <v>0</v>
      </c>
    </row>
    <row r="2347" customFormat="false" ht="15" hidden="false" customHeight="false" outlineLevel="0" collapsed="false">
      <c r="A2347" s="7" t="s">
        <v>21</v>
      </c>
      <c r="B2347" s="7" t="s">
        <v>200</v>
      </c>
      <c r="C2347" s="7" t="s">
        <v>1399</v>
      </c>
      <c r="D2347" s="7" t="n">
        <v>4</v>
      </c>
      <c r="E2347" s="7" t="n">
        <v>185.32</v>
      </c>
      <c r="F2347" s="7" t="n">
        <v>0</v>
      </c>
      <c r="G2347" s="7" t="n">
        <v>0</v>
      </c>
    </row>
    <row r="2348" customFormat="false" ht="15" hidden="false" customHeight="false" outlineLevel="0" collapsed="false">
      <c r="A2348" s="7" t="s">
        <v>21</v>
      </c>
      <c r="B2348" s="7" t="s">
        <v>200</v>
      </c>
      <c r="C2348" s="7" t="s">
        <v>1399</v>
      </c>
      <c r="D2348" s="7" t="n">
        <v>303</v>
      </c>
      <c r="E2348" s="7" t="n">
        <v>9090</v>
      </c>
      <c r="F2348" s="7" t="n">
        <v>0</v>
      </c>
      <c r="G2348" s="7" t="n">
        <v>0</v>
      </c>
    </row>
    <row r="2349" customFormat="false" ht="15" hidden="false" customHeight="false" outlineLevel="0" collapsed="false">
      <c r="A2349" s="7" t="s">
        <v>21</v>
      </c>
      <c r="B2349" s="7" t="s">
        <v>200</v>
      </c>
      <c r="C2349" s="7" t="s">
        <v>1399</v>
      </c>
      <c r="D2349" s="7" t="n">
        <v>22</v>
      </c>
      <c r="E2349" s="7" t="n">
        <v>1090.98</v>
      </c>
      <c r="F2349" s="7" t="n">
        <v>0</v>
      </c>
      <c r="G2349" s="7" t="n">
        <v>0</v>
      </c>
    </row>
    <row r="2350" customFormat="false" ht="15" hidden="false" customHeight="false" outlineLevel="0" collapsed="false">
      <c r="A2350" s="7" t="s">
        <v>21</v>
      </c>
      <c r="B2350" s="7" t="s">
        <v>200</v>
      </c>
      <c r="C2350" s="7" t="s">
        <v>1399</v>
      </c>
      <c r="D2350" s="7" t="n">
        <v>-1</v>
      </c>
      <c r="E2350" s="7" t="n">
        <v>-34.61</v>
      </c>
      <c r="F2350" s="7" t="n">
        <v>0</v>
      </c>
      <c r="G2350" s="7" t="n">
        <v>0</v>
      </c>
    </row>
    <row r="2351" customFormat="false" ht="15" hidden="false" customHeight="false" outlineLevel="0" collapsed="false">
      <c r="A2351" s="7" t="s">
        <v>21</v>
      </c>
      <c r="B2351" s="7" t="s">
        <v>200</v>
      </c>
      <c r="C2351" s="7" t="s">
        <v>1399</v>
      </c>
      <c r="D2351" s="7" t="n">
        <v>61</v>
      </c>
      <c r="E2351" s="7" t="n">
        <v>1970.91</v>
      </c>
      <c r="F2351" s="7" t="n">
        <v>0</v>
      </c>
      <c r="G2351" s="7" t="n">
        <v>0</v>
      </c>
    </row>
    <row r="2352" customFormat="false" ht="15" hidden="false" customHeight="false" outlineLevel="0" collapsed="false">
      <c r="A2352" s="7" t="s">
        <v>21</v>
      </c>
      <c r="B2352" s="7" t="s">
        <v>200</v>
      </c>
      <c r="C2352" s="7" t="s">
        <v>1399</v>
      </c>
      <c r="D2352" s="7" t="n">
        <v>10</v>
      </c>
      <c r="E2352" s="7" t="n">
        <v>285</v>
      </c>
      <c r="F2352" s="7" t="n">
        <v>0</v>
      </c>
      <c r="G2352" s="7" t="n">
        <v>0</v>
      </c>
    </row>
    <row r="2353" customFormat="false" ht="15" hidden="false" customHeight="false" outlineLevel="0" collapsed="false">
      <c r="A2353" s="7" t="s">
        <v>21</v>
      </c>
      <c r="B2353" s="7" t="s">
        <v>200</v>
      </c>
      <c r="C2353" s="7" t="s">
        <v>1399</v>
      </c>
      <c r="D2353" s="7" t="n">
        <v>1</v>
      </c>
      <c r="E2353" s="7" t="n">
        <v>39.67</v>
      </c>
      <c r="F2353" s="7" t="n">
        <v>0</v>
      </c>
      <c r="G2353" s="7" t="n">
        <v>0</v>
      </c>
    </row>
    <row r="2354" customFormat="false" ht="15" hidden="false" customHeight="false" outlineLevel="0" collapsed="false">
      <c r="A2354" s="7" t="s">
        <v>21</v>
      </c>
      <c r="B2354" s="7" t="s">
        <v>200</v>
      </c>
      <c r="C2354" s="7" t="s">
        <v>1399</v>
      </c>
      <c r="D2354" s="7" t="n">
        <v>4</v>
      </c>
      <c r="E2354" s="7" t="n">
        <v>171.92</v>
      </c>
      <c r="F2354" s="7" t="n">
        <v>0</v>
      </c>
      <c r="G2354" s="7" t="n">
        <v>0</v>
      </c>
    </row>
    <row r="2355" customFormat="false" ht="15" hidden="false" customHeight="false" outlineLevel="0" collapsed="false">
      <c r="A2355" s="7" t="s">
        <v>21</v>
      </c>
      <c r="B2355" s="7" t="s">
        <v>200</v>
      </c>
      <c r="C2355" s="7" t="s">
        <v>1399</v>
      </c>
      <c r="D2355" s="7" t="n">
        <v>2</v>
      </c>
      <c r="E2355" s="7" t="n">
        <v>92.56</v>
      </c>
      <c r="F2355" s="7" t="n">
        <v>0</v>
      </c>
      <c r="G2355" s="7" t="n">
        <v>0</v>
      </c>
    </row>
    <row r="2356" customFormat="false" ht="15" hidden="false" customHeight="false" outlineLevel="0" collapsed="false">
      <c r="A2356" s="7" t="s">
        <v>21</v>
      </c>
      <c r="B2356" s="7" t="s">
        <v>200</v>
      </c>
      <c r="C2356" s="7" t="s">
        <v>1399</v>
      </c>
      <c r="D2356" s="7" t="n">
        <v>-2</v>
      </c>
      <c r="E2356" s="7" t="n">
        <v>-99.28</v>
      </c>
      <c r="F2356" s="7" t="n">
        <v>0</v>
      </c>
      <c r="G2356" s="7" t="n">
        <v>0</v>
      </c>
    </row>
    <row r="2357" customFormat="false" ht="15" hidden="false" customHeight="false" outlineLevel="0" collapsed="false">
      <c r="A2357" s="7" t="s">
        <v>21</v>
      </c>
      <c r="B2357" s="7" t="s">
        <v>200</v>
      </c>
      <c r="C2357" s="7" t="s">
        <v>1399</v>
      </c>
      <c r="D2357" s="7" t="n">
        <v>1</v>
      </c>
      <c r="E2357" s="7" t="n">
        <v>39.71</v>
      </c>
      <c r="F2357" s="7" t="n">
        <v>0</v>
      </c>
      <c r="G2357" s="7" t="n">
        <v>0</v>
      </c>
    </row>
    <row r="2358" customFormat="false" ht="15" hidden="false" customHeight="false" outlineLevel="0" collapsed="false">
      <c r="A2358" s="7" t="s">
        <v>21</v>
      </c>
      <c r="B2358" s="7" t="s">
        <v>200</v>
      </c>
      <c r="C2358" s="7" t="s">
        <v>1399</v>
      </c>
      <c r="D2358" s="7" t="n">
        <v>2</v>
      </c>
      <c r="E2358" s="7" t="n">
        <v>69.22</v>
      </c>
      <c r="F2358" s="7" t="n">
        <v>0</v>
      </c>
      <c r="G2358" s="7" t="n">
        <v>0</v>
      </c>
    </row>
    <row r="2359" customFormat="false" ht="15" hidden="false" customHeight="false" outlineLevel="0" collapsed="false">
      <c r="A2359" s="7" t="s">
        <v>21</v>
      </c>
      <c r="B2359" s="7" t="s">
        <v>200</v>
      </c>
      <c r="C2359" s="7" t="s">
        <v>1399</v>
      </c>
      <c r="D2359" s="7" t="n">
        <v>-2</v>
      </c>
      <c r="E2359" s="7" t="n">
        <v>-132.24</v>
      </c>
      <c r="F2359" s="7" t="n">
        <v>0</v>
      </c>
      <c r="G2359" s="7" t="n">
        <v>0</v>
      </c>
    </row>
    <row r="2360" customFormat="false" ht="15" hidden="false" customHeight="false" outlineLevel="0" collapsed="false">
      <c r="A2360" s="7" t="s">
        <v>21</v>
      </c>
      <c r="B2360" s="7" t="s">
        <v>565</v>
      </c>
      <c r="C2360" s="7" t="s">
        <v>1399</v>
      </c>
      <c r="D2360" s="7" t="n">
        <v>2</v>
      </c>
      <c r="E2360" s="7" t="n">
        <v>99.18</v>
      </c>
      <c r="F2360" s="7" t="n">
        <v>0</v>
      </c>
      <c r="G2360" s="7" t="n">
        <v>0</v>
      </c>
    </row>
    <row r="2361" customFormat="false" ht="15" hidden="false" customHeight="false" outlineLevel="0" collapsed="false">
      <c r="A2361" s="7" t="s">
        <v>21</v>
      </c>
      <c r="B2361" s="7" t="s">
        <v>565</v>
      </c>
      <c r="C2361" s="7" t="s">
        <v>1399</v>
      </c>
      <c r="D2361" s="7" t="n">
        <v>1</v>
      </c>
      <c r="E2361" s="7" t="n">
        <v>30</v>
      </c>
      <c r="F2361" s="7" t="n">
        <v>0</v>
      </c>
      <c r="G2361" s="7" t="n">
        <v>0</v>
      </c>
    </row>
    <row r="2362" customFormat="false" ht="15" hidden="false" customHeight="false" outlineLevel="0" collapsed="false">
      <c r="A2362" s="7" t="s">
        <v>21</v>
      </c>
      <c r="B2362" s="7" t="s">
        <v>615</v>
      </c>
      <c r="C2362" s="7" t="s">
        <v>1400</v>
      </c>
      <c r="D2362" s="7" t="n">
        <v>1</v>
      </c>
      <c r="E2362" s="7" t="n">
        <v>66.51</v>
      </c>
      <c r="F2362" s="7" t="n">
        <v>0</v>
      </c>
      <c r="G2362" s="7" t="n">
        <v>0</v>
      </c>
    </row>
    <row r="2363" customFormat="false" ht="15" hidden="false" customHeight="false" outlineLevel="0" collapsed="false">
      <c r="A2363" s="7" t="s">
        <v>21</v>
      </c>
      <c r="B2363" s="7" t="s">
        <v>562</v>
      </c>
      <c r="C2363" s="7" t="s">
        <v>1401</v>
      </c>
      <c r="D2363" s="7" t="n">
        <v>-1</v>
      </c>
      <c r="E2363" s="7" t="n">
        <v>-131.07</v>
      </c>
      <c r="F2363" s="7" t="n">
        <v>0</v>
      </c>
      <c r="G2363" s="7" t="n">
        <v>0</v>
      </c>
    </row>
    <row r="2364" customFormat="false" ht="15" hidden="false" customHeight="false" outlineLevel="0" collapsed="false">
      <c r="A2364" s="7" t="s">
        <v>21</v>
      </c>
      <c r="B2364" s="7" t="s">
        <v>237</v>
      </c>
      <c r="C2364" s="7" t="s">
        <v>1402</v>
      </c>
      <c r="D2364" s="7" t="n">
        <v>1</v>
      </c>
      <c r="E2364" s="7" t="n">
        <v>131.21</v>
      </c>
      <c r="F2364" s="7" t="n">
        <v>0</v>
      </c>
      <c r="G2364" s="7" t="n">
        <v>0</v>
      </c>
    </row>
    <row r="2365" customFormat="false" ht="15" hidden="false" customHeight="false" outlineLevel="0" collapsed="false">
      <c r="A2365" s="7" t="s">
        <v>21</v>
      </c>
      <c r="B2365" s="7" t="s">
        <v>237</v>
      </c>
      <c r="C2365" s="7" t="s">
        <v>1402</v>
      </c>
      <c r="D2365" s="7" t="n">
        <v>43</v>
      </c>
      <c r="E2365" s="7" t="n">
        <v>5636.01</v>
      </c>
      <c r="F2365" s="7" t="n">
        <v>0</v>
      </c>
      <c r="G2365" s="7" t="n">
        <v>0</v>
      </c>
    </row>
    <row r="2366" customFormat="false" ht="15" hidden="false" customHeight="false" outlineLevel="0" collapsed="false">
      <c r="A2366" s="7" t="s">
        <v>21</v>
      </c>
      <c r="B2366" s="7" t="s">
        <v>237</v>
      </c>
      <c r="C2366" s="7" t="s">
        <v>1402</v>
      </c>
      <c r="D2366" s="7" t="n">
        <v>8</v>
      </c>
      <c r="E2366" s="7" t="n">
        <v>1312.08</v>
      </c>
      <c r="F2366" s="7" t="n">
        <v>0</v>
      </c>
      <c r="G2366" s="7" t="n">
        <v>0</v>
      </c>
    </row>
    <row r="2367" customFormat="false" ht="15" hidden="false" customHeight="false" outlineLevel="0" collapsed="false">
      <c r="A2367" s="7" t="s">
        <v>21</v>
      </c>
      <c r="B2367" s="7" t="s">
        <v>237</v>
      </c>
      <c r="C2367" s="7" t="s">
        <v>1402</v>
      </c>
      <c r="D2367" s="7" t="n">
        <v>4</v>
      </c>
      <c r="E2367" s="7" t="n">
        <v>604.92</v>
      </c>
      <c r="F2367" s="7" t="n">
        <v>0</v>
      </c>
      <c r="G2367" s="7" t="n">
        <v>0</v>
      </c>
    </row>
    <row r="2368" customFormat="false" ht="15" hidden="false" customHeight="false" outlineLevel="0" collapsed="false">
      <c r="A2368" s="7" t="s">
        <v>21</v>
      </c>
      <c r="B2368" s="7" t="s">
        <v>237</v>
      </c>
      <c r="C2368" s="7" t="s">
        <v>1402</v>
      </c>
      <c r="D2368" s="7" t="n">
        <v>-5</v>
      </c>
      <c r="E2368" s="7" t="n">
        <v>-622.6</v>
      </c>
      <c r="F2368" s="7" t="n">
        <v>0</v>
      </c>
      <c r="G2368" s="7" t="n">
        <v>0</v>
      </c>
    </row>
    <row r="2369" customFormat="false" ht="15" hidden="false" customHeight="false" outlineLevel="0" collapsed="false">
      <c r="A2369" s="7" t="s">
        <v>21</v>
      </c>
      <c r="B2369" s="7" t="s">
        <v>237</v>
      </c>
      <c r="C2369" s="7" t="s">
        <v>1402</v>
      </c>
      <c r="D2369" s="7" t="n">
        <v>10</v>
      </c>
      <c r="E2369" s="7" t="n">
        <v>1411.5</v>
      </c>
      <c r="F2369" s="7" t="n">
        <v>0</v>
      </c>
      <c r="G2369" s="7" t="n">
        <v>0</v>
      </c>
    </row>
    <row r="2370" customFormat="false" ht="15" hidden="false" customHeight="false" outlineLevel="0" collapsed="false">
      <c r="A2370" s="7" t="s">
        <v>21</v>
      </c>
      <c r="B2370" s="7" t="s">
        <v>237</v>
      </c>
      <c r="C2370" s="7" t="s">
        <v>1402</v>
      </c>
      <c r="D2370" s="7" t="n">
        <v>1</v>
      </c>
      <c r="E2370" s="7" t="n">
        <v>142.14</v>
      </c>
      <c r="F2370" s="7" t="n">
        <v>0</v>
      </c>
      <c r="G2370" s="7" t="n">
        <v>0</v>
      </c>
    </row>
    <row r="2371" customFormat="false" ht="15" hidden="false" customHeight="false" outlineLevel="0" collapsed="false">
      <c r="A2371" s="7" t="s">
        <v>21</v>
      </c>
      <c r="B2371" s="7" t="s">
        <v>244</v>
      </c>
      <c r="C2371" s="7" t="s">
        <v>1402</v>
      </c>
      <c r="D2371" s="7" t="n">
        <v>10</v>
      </c>
      <c r="E2371" s="7" t="n">
        <v>1640.1</v>
      </c>
      <c r="F2371" s="7" t="n">
        <v>0</v>
      </c>
      <c r="G2371" s="7" t="n">
        <v>0</v>
      </c>
    </row>
    <row r="2372" customFormat="false" ht="15" hidden="false" customHeight="false" outlineLevel="0" collapsed="false">
      <c r="A2372" s="7" t="s">
        <v>21</v>
      </c>
      <c r="B2372" s="7" t="s">
        <v>244</v>
      </c>
      <c r="C2372" s="7" t="s">
        <v>1402</v>
      </c>
      <c r="D2372" s="7" t="n">
        <v>1</v>
      </c>
      <c r="E2372" s="7" t="n">
        <v>131.21</v>
      </c>
      <c r="F2372" s="7" t="n">
        <v>0</v>
      </c>
      <c r="G2372" s="7" t="n">
        <v>0</v>
      </c>
    </row>
    <row r="2373" customFormat="false" ht="15" hidden="false" customHeight="false" outlineLevel="0" collapsed="false">
      <c r="A2373" s="7" t="s">
        <v>21</v>
      </c>
      <c r="B2373" s="7" t="s">
        <v>244</v>
      </c>
      <c r="C2373" s="7" t="s">
        <v>1402</v>
      </c>
      <c r="D2373" s="7" t="n">
        <v>21</v>
      </c>
      <c r="E2373" s="7" t="n">
        <v>2964.15</v>
      </c>
      <c r="F2373" s="7" t="n">
        <v>0</v>
      </c>
      <c r="G2373" s="7" t="n">
        <v>0</v>
      </c>
    </row>
    <row r="2374" customFormat="false" ht="15" hidden="false" customHeight="false" outlineLevel="0" collapsed="false">
      <c r="A2374" s="7" t="s">
        <v>21</v>
      </c>
      <c r="B2374" s="7" t="s">
        <v>244</v>
      </c>
      <c r="C2374" s="7" t="s">
        <v>1402</v>
      </c>
      <c r="D2374" s="7" t="n">
        <v>1</v>
      </c>
      <c r="E2374" s="7" t="n">
        <v>151.23</v>
      </c>
      <c r="F2374" s="7" t="n">
        <v>0</v>
      </c>
      <c r="G2374" s="7" t="n">
        <v>0</v>
      </c>
    </row>
    <row r="2375" customFormat="false" ht="15" hidden="false" customHeight="false" outlineLevel="0" collapsed="false">
      <c r="A2375" s="7" t="s">
        <v>21</v>
      </c>
      <c r="B2375" s="7" t="s">
        <v>244</v>
      </c>
      <c r="C2375" s="7" t="s">
        <v>1402</v>
      </c>
      <c r="D2375" s="7" t="n">
        <v>1</v>
      </c>
      <c r="E2375" s="7" t="n">
        <v>142.14</v>
      </c>
      <c r="F2375" s="7" t="n">
        <v>0</v>
      </c>
      <c r="G2375" s="7" t="n">
        <v>0</v>
      </c>
    </row>
    <row r="2376" customFormat="false" ht="15" hidden="false" customHeight="false" outlineLevel="0" collapsed="false">
      <c r="A2376" s="7" t="s">
        <v>21</v>
      </c>
      <c r="B2376" s="7" t="s">
        <v>244</v>
      </c>
      <c r="C2376" s="7" t="s">
        <v>1402</v>
      </c>
      <c r="D2376" s="7" t="n">
        <v>-9</v>
      </c>
      <c r="E2376" s="7" t="n">
        <v>-1120.68</v>
      </c>
      <c r="F2376" s="7" t="n">
        <v>0</v>
      </c>
      <c r="G2376" s="7" t="n">
        <v>0</v>
      </c>
    </row>
    <row r="2377" customFormat="false" ht="15" hidden="false" customHeight="false" outlineLevel="0" collapsed="false">
      <c r="A2377" s="7" t="s">
        <v>21</v>
      </c>
      <c r="B2377" s="7" t="s">
        <v>244</v>
      </c>
      <c r="C2377" s="7" t="s">
        <v>1402</v>
      </c>
      <c r="D2377" s="7" t="n">
        <v>34</v>
      </c>
      <c r="E2377" s="7" t="n">
        <v>4456.38</v>
      </c>
      <c r="F2377" s="7" t="n">
        <v>0</v>
      </c>
      <c r="G2377" s="7" t="n">
        <v>0</v>
      </c>
    </row>
    <row r="2378" customFormat="false" ht="15" hidden="false" customHeight="false" outlineLevel="0" collapsed="false">
      <c r="A2378" s="7" t="s">
        <v>21</v>
      </c>
      <c r="B2378" s="7" t="s">
        <v>244</v>
      </c>
      <c r="C2378" s="7" t="s">
        <v>1402</v>
      </c>
      <c r="D2378" s="7" t="n">
        <v>-1</v>
      </c>
      <c r="E2378" s="7" t="n">
        <v>-218.68</v>
      </c>
      <c r="F2378" s="7" t="n">
        <v>0</v>
      </c>
      <c r="G2378" s="7" t="n">
        <v>0</v>
      </c>
    </row>
    <row r="2379" customFormat="false" ht="15" hidden="false" customHeight="false" outlineLevel="0" collapsed="false">
      <c r="A2379" s="7" t="s">
        <v>21</v>
      </c>
      <c r="B2379" s="7" t="s">
        <v>328</v>
      </c>
      <c r="C2379" s="7" t="s">
        <v>1402</v>
      </c>
      <c r="D2379" s="7" t="n">
        <v>2</v>
      </c>
      <c r="E2379" s="7" t="n">
        <v>328.02</v>
      </c>
      <c r="F2379" s="7" t="n">
        <v>0</v>
      </c>
      <c r="G2379" s="7" t="n">
        <v>0</v>
      </c>
    </row>
    <row r="2380" customFormat="false" ht="15" hidden="false" customHeight="false" outlineLevel="0" collapsed="false">
      <c r="A2380" s="7" t="s">
        <v>21</v>
      </c>
      <c r="B2380" s="7" t="s">
        <v>328</v>
      </c>
      <c r="C2380" s="7" t="s">
        <v>1402</v>
      </c>
      <c r="D2380" s="7" t="n">
        <v>6</v>
      </c>
      <c r="E2380" s="7" t="n">
        <v>846.9</v>
      </c>
      <c r="F2380" s="7" t="n">
        <v>0</v>
      </c>
      <c r="G2380" s="7" t="n">
        <v>0</v>
      </c>
    </row>
    <row r="2381" customFormat="false" ht="15" hidden="false" customHeight="false" outlineLevel="0" collapsed="false">
      <c r="A2381" s="7" t="s">
        <v>21</v>
      </c>
      <c r="B2381" s="7" t="s">
        <v>328</v>
      </c>
      <c r="C2381" s="7" t="s">
        <v>1402</v>
      </c>
      <c r="D2381" s="7" t="n">
        <v>22</v>
      </c>
      <c r="E2381" s="7" t="n">
        <v>2883.54</v>
      </c>
      <c r="F2381" s="7" t="n">
        <v>0</v>
      </c>
      <c r="G2381" s="7" t="n">
        <v>0</v>
      </c>
    </row>
    <row r="2382" customFormat="false" ht="15" hidden="false" customHeight="false" outlineLevel="0" collapsed="false">
      <c r="A2382" s="7" t="s">
        <v>21</v>
      </c>
      <c r="B2382" s="7" t="s">
        <v>328</v>
      </c>
      <c r="C2382" s="7" t="s">
        <v>1402</v>
      </c>
      <c r="D2382" s="7" t="n">
        <v>-1</v>
      </c>
      <c r="E2382" s="7" t="n">
        <v>-151.23</v>
      </c>
      <c r="F2382" s="7" t="n">
        <v>0</v>
      </c>
      <c r="G2382" s="7" t="n">
        <v>0</v>
      </c>
    </row>
    <row r="2383" customFormat="false" ht="15" hidden="false" customHeight="false" outlineLevel="0" collapsed="false">
      <c r="A2383" s="7" t="s">
        <v>21</v>
      </c>
      <c r="B2383" s="7" t="s">
        <v>328</v>
      </c>
      <c r="C2383" s="7" t="s">
        <v>1402</v>
      </c>
      <c r="D2383" s="7" t="n">
        <v>-1</v>
      </c>
      <c r="E2383" s="7" t="n">
        <v>-142.14</v>
      </c>
      <c r="F2383" s="7" t="n">
        <v>0</v>
      </c>
      <c r="G2383" s="7" t="n">
        <v>0</v>
      </c>
    </row>
    <row r="2384" customFormat="false" ht="15" hidden="false" customHeight="false" outlineLevel="0" collapsed="false">
      <c r="A2384" s="7" t="s">
        <v>21</v>
      </c>
      <c r="B2384" s="7" t="s">
        <v>328</v>
      </c>
      <c r="C2384" s="7" t="s">
        <v>1402</v>
      </c>
      <c r="D2384" s="7" t="n">
        <v>1</v>
      </c>
      <c r="E2384" s="7" t="n">
        <v>142.14</v>
      </c>
      <c r="F2384" s="7" t="n">
        <v>0</v>
      </c>
      <c r="G2384" s="7" t="n">
        <v>0</v>
      </c>
    </row>
    <row r="2385" customFormat="false" ht="15" hidden="false" customHeight="false" outlineLevel="0" collapsed="false">
      <c r="A2385" s="7" t="s">
        <v>21</v>
      </c>
      <c r="B2385" s="7" t="s">
        <v>328</v>
      </c>
      <c r="C2385" s="7" t="s">
        <v>1402</v>
      </c>
      <c r="D2385" s="7" t="n">
        <v>-10</v>
      </c>
      <c r="E2385" s="7" t="n">
        <v>-1245.2</v>
      </c>
      <c r="F2385" s="7" t="n">
        <v>0</v>
      </c>
      <c r="G2385" s="7" t="n">
        <v>0</v>
      </c>
    </row>
    <row r="2386" customFormat="false" ht="15" hidden="false" customHeight="false" outlineLevel="0" collapsed="false">
      <c r="A2386" s="7" t="s">
        <v>21</v>
      </c>
      <c r="B2386" s="7" t="s">
        <v>299</v>
      </c>
      <c r="C2386" s="7" t="s">
        <v>1402</v>
      </c>
      <c r="D2386" s="7" t="n">
        <v>22</v>
      </c>
      <c r="E2386" s="7" t="n">
        <v>2883.54</v>
      </c>
      <c r="F2386" s="7" t="n">
        <v>0</v>
      </c>
      <c r="G2386" s="7" t="n">
        <v>0</v>
      </c>
    </row>
    <row r="2387" customFormat="false" ht="15" hidden="false" customHeight="false" outlineLevel="0" collapsed="false">
      <c r="A2387" s="7" t="s">
        <v>21</v>
      </c>
      <c r="B2387" s="7" t="s">
        <v>299</v>
      </c>
      <c r="C2387" s="7" t="s">
        <v>1402</v>
      </c>
      <c r="D2387" s="7" t="n">
        <v>7</v>
      </c>
      <c r="E2387" s="7" t="n">
        <v>1148.07</v>
      </c>
      <c r="F2387" s="7" t="n">
        <v>0</v>
      </c>
      <c r="G2387" s="7" t="n">
        <v>0</v>
      </c>
    </row>
    <row r="2388" customFormat="false" ht="15" hidden="false" customHeight="false" outlineLevel="0" collapsed="false">
      <c r="A2388" s="7" t="s">
        <v>21</v>
      </c>
      <c r="B2388" s="7" t="s">
        <v>299</v>
      </c>
      <c r="C2388" s="7" t="s">
        <v>1402</v>
      </c>
      <c r="D2388" s="7" t="n">
        <v>-3</v>
      </c>
      <c r="E2388" s="7" t="n">
        <v>-373.56</v>
      </c>
      <c r="F2388" s="7" t="n">
        <v>0</v>
      </c>
      <c r="G2388" s="7" t="n">
        <v>0</v>
      </c>
    </row>
    <row r="2389" customFormat="false" ht="15" hidden="false" customHeight="false" outlineLevel="0" collapsed="false">
      <c r="A2389" s="7" t="s">
        <v>21</v>
      </c>
      <c r="B2389" s="7" t="s">
        <v>299</v>
      </c>
      <c r="C2389" s="7" t="s">
        <v>1402</v>
      </c>
      <c r="D2389" s="7" t="n">
        <v>3</v>
      </c>
      <c r="E2389" s="7" t="n">
        <v>423.45</v>
      </c>
      <c r="F2389" s="7" t="n">
        <v>0</v>
      </c>
      <c r="G2389" s="7" t="n">
        <v>0</v>
      </c>
    </row>
    <row r="2390" customFormat="false" ht="15" hidden="false" customHeight="false" outlineLevel="0" collapsed="false">
      <c r="A2390" s="7" t="s">
        <v>21</v>
      </c>
      <c r="B2390" s="7" t="s">
        <v>299</v>
      </c>
      <c r="C2390" s="7" t="s">
        <v>1402</v>
      </c>
      <c r="D2390" s="7" t="n">
        <v>3</v>
      </c>
      <c r="E2390" s="7" t="n">
        <v>453.69</v>
      </c>
      <c r="F2390" s="7" t="n">
        <v>0</v>
      </c>
      <c r="G2390" s="7" t="n">
        <v>0</v>
      </c>
    </row>
    <row r="2391" customFormat="false" ht="15" hidden="false" customHeight="false" outlineLevel="0" collapsed="false">
      <c r="A2391" s="7" t="s">
        <v>21</v>
      </c>
      <c r="B2391" s="7" t="s">
        <v>453</v>
      </c>
      <c r="C2391" s="7" t="s">
        <v>1402</v>
      </c>
      <c r="D2391" s="7" t="n">
        <v>2</v>
      </c>
      <c r="E2391" s="7" t="n">
        <v>262.13</v>
      </c>
      <c r="F2391" s="7" t="n">
        <v>0</v>
      </c>
      <c r="G2391" s="7" t="n">
        <v>0</v>
      </c>
    </row>
    <row r="2392" customFormat="false" ht="15" hidden="false" customHeight="false" outlineLevel="0" collapsed="false">
      <c r="A2392" s="7" t="s">
        <v>21</v>
      </c>
      <c r="B2392" s="7" t="s">
        <v>453</v>
      </c>
      <c r="C2392" s="7" t="s">
        <v>1402</v>
      </c>
      <c r="D2392" s="7" t="n">
        <v>6</v>
      </c>
      <c r="E2392" s="7" t="n">
        <v>846.9</v>
      </c>
      <c r="F2392" s="7" t="n">
        <v>0</v>
      </c>
      <c r="G2392" s="7" t="n">
        <v>0</v>
      </c>
    </row>
    <row r="2393" customFormat="false" ht="15" hidden="false" customHeight="false" outlineLevel="0" collapsed="false">
      <c r="A2393" s="7" t="s">
        <v>21</v>
      </c>
      <c r="B2393" s="7" t="s">
        <v>453</v>
      </c>
      <c r="C2393" s="7" t="s">
        <v>1402</v>
      </c>
      <c r="D2393" s="7" t="n">
        <v>-4</v>
      </c>
      <c r="E2393" s="7" t="n">
        <v>-806.56</v>
      </c>
      <c r="F2393" s="7" t="n">
        <v>0</v>
      </c>
      <c r="G2393" s="7" t="n">
        <v>0</v>
      </c>
    </row>
    <row r="2394" customFormat="false" ht="15" hidden="false" customHeight="false" outlineLevel="0" collapsed="false">
      <c r="A2394" s="7" t="s">
        <v>21</v>
      </c>
      <c r="B2394" s="7" t="s">
        <v>453</v>
      </c>
      <c r="C2394" s="7" t="s">
        <v>1402</v>
      </c>
      <c r="D2394" s="7" t="n">
        <v>1</v>
      </c>
      <c r="E2394" s="7" t="n">
        <v>164.01</v>
      </c>
      <c r="F2394" s="7" t="n">
        <v>0</v>
      </c>
      <c r="G2394" s="7" t="n">
        <v>0</v>
      </c>
    </row>
    <row r="2395" customFormat="false" ht="15" hidden="false" customHeight="false" outlineLevel="0" collapsed="false">
      <c r="A2395" s="7" t="s">
        <v>21</v>
      </c>
      <c r="B2395" s="7" t="s">
        <v>453</v>
      </c>
      <c r="C2395" s="7" t="s">
        <v>1402</v>
      </c>
      <c r="D2395" s="7" t="n">
        <v>-2</v>
      </c>
      <c r="E2395" s="7" t="n">
        <v>-262.14</v>
      </c>
      <c r="F2395" s="7" t="n">
        <v>0</v>
      </c>
      <c r="G2395" s="7" t="n">
        <v>0</v>
      </c>
    </row>
    <row r="2396" customFormat="false" ht="15" hidden="false" customHeight="false" outlineLevel="0" collapsed="false">
      <c r="A2396" s="7" t="s">
        <v>21</v>
      </c>
      <c r="B2396" s="7" t="s">
        <v>453</v>
      </c>
      <c r="C2396" s="7" t="s">
        <v>1402</v>
      </c>
      <c r="D2396" s="7" t="n">
        <v>2</v>
      </c>
      <c r="E2396" s="7" t="n">
        <v>284.28</v>
      </c>
      <c r="F2396" s="7" t="n">
        <v>0</v>
      </c>
      <c r="G2396" s="7" t="n">
        <v>0</v>
      </c>
    </row>
    <row r="2397" customFormat="false" ht="15" hidden="false" customHeight="false" outlineLevel="0" collapsed="false">
      <c r="A2397" s="7" t="s">
        <v>21</v>
      </c>
      <c r="B2397" s="7" t="s">
        <v>293</v>
      </c>
      <c r="C2397" s="7" t="s">
        <v>1403</v>
      </c>
      <c r="D2397" s="7" t="n">
        <v>5</v>
      </c>
      <c r="E2397" s="7" t="n">
        <v>1054.4</v>
      </c>
      <c r="F2397" s="7" t="n">
        <v>0</v>
      </c>
      <c r="G2397" s="7" t="n">
        <v>0</v>
      </c>
    </row>
    <row r="2398" customFormat="false" ht="15" hidden="false" customHeight="false" outlineLevel="0" collapsed="false">
      <c r="A2398" s="7" t="s">
        <v>21</v>
      </c>
      <c r="B2398" s="7" t="s">
        <v>293</v>
      </c>
      <c r="C2398" s="7" t="s">
        <v>1403</v>
      </c>
      <c r="D2398" s="7" t="n">
        <v>12</v>
      </c>
      <c r="E2398" s="7" t="n">
        <v>2382</v>
      </c>
      <c r="F2398" s="7" t="n">
        <v>0</v>
      </c>
      <c r="G2398" s="7" t="n">
        <v>0</v>
      </c>
    </row>
    <row r="2399" customFormat="false" ht="15" hidden="false" customHeight="false" outlineLevel="0" collapsed="false">
      <c r="A2399" s="7" t="s">
        <v>21</v>
      </c>
      <c r="B2399" s="7" t="s">
        <v>293</v>
      </c>
      <c r="C2399" s="7" t="s">
        <v>1403</v>
      </c>
      <c r="D2399" s="7" t="n">
        <v>-1</v>
      </c>
      <c r="E2399" s="7" t="n">
        <v>-189.05</v>
      </c>
      <c r="F2399" s="7" t="n">
        <v>0</v>
      </c>
      <c r="G2399" s="7" t="n">
        <v>0</v>
      </c>
    </row>
    <row r="2400" customFormat="false" ht="15" hidden="false" customHeight="false" outlineLevel="0" collapsed="false">
      <c r="A2400" s="7" t="s">
        <v>21</v>
      </c>
      <c r="B2400" s="7" t="s">
        <v>293</v>
      </c>
      <c r="C2400" s="7" t="s">
        <v>1403</v>
      </c>
      <c r="D2400" s="7" t="n">
        <v>3</v>
      </c>
      <c r="E2400" s="7" t="n">
        <v>548.28</v>
      </c>
      <c r="F2400" s="7" t="n">
        <v>0</v>
      </c>
      <c r="G2400" s="7" t="n">
        <v>0</v>
      </c>
    </row>
    <row r="2401" customFormat="false" ht="15" hidden="false" customHeight="false" outlineLevel="0" collapsed="false">
      <c r="A2401" s="7" t="s">
        <v>21</v>
      </c>
      <c r="B2401" s="7" t="s">
        <v>293</v>
      </c>
      <c r="C2401" s="7" t="s">
        <v>1403</v>
      </c>
      <c r="D2401" s="7" t="n">
        <v>5</v>
      </c>
      <c r="E2401" s="7" t="n">
        <v>819.2</v>
      </c>
      <c r="F2401" s="7" t="n">
        <v>0</v>
      </c>
      <c r="G2401" s="7" t="n">
        <v>0</v>
      </c>
    </row>
    <row r="2402" customFormat="false" ht="15" hidden="false" customHeight="false" outlineLevel="0" collapsed="false">
      <c r="A2402" s="7" t="s">
        <v>21</v>
      </c>
      <c r="B2402" s="7" t="s">
        <v>293</v>
      </c>
      <c r="C2402" s="7" t="s">
        <v>1403</v>
      </c>
      <c r="D2402" s="7" t="n">
        <v>1</v>
      </c>
      <c r="E2402" s="7" t="n">
        <v>172.04</v>
      </c>
      <c r="F2402" s="7" t="n">
        <v>0</v>
      </c>
      <c r="G2402" s="7" t="n">
        <v>0</v>
      </c>
    </row>
    <row r="2403" customFormat="false" ht="15" hidden="false" customHeight="false" outlineLevel="0" collapsed="false">
      <c r="A2403" s="7" t="s">
        <v>21</v>
      </c>
      <c r="B2403" s="7" t="s">
        <v>293</v>
      </c>
      <c r="C2403" s="7" t="s">
        <v>1403</v>
      </c>
      <c r="D2403" s="7" t="n">
        <v>-2</v>
      </c>
      <c r="E2403" s="7" t="n">
        <v>-397</v>
      </c>
      <c r="F2403" s="7" t="n">
        <v>0</v>
      </c>
      <c r="G2403" s="7" t="n">
        <v>0</v>
      </c>
    </row>
    <row r="2404" customFormat="false" ht="15" hidden="false" customHeight="false" outlineLevel="0" collapsed="false">
      <c r="A2404" s="7" t="s">
        <v>21</v>
      </c>
      <c r="B2404" s="7" t="s">
        <v>293</v>
      </c>
      <c r="C2404" s="7" t="s">
        <v>1403</v>
      </c>
      <c r="D2404" s="7" t="n">
        <v>3</v>
      </c>
      <c r="E2404" s="7" t="n">
        <v>461.79</v>
      </c>
      <c r="F2404" s="7" t="n">
        <v>0</v>
      </c>
      <c r="G2404" s="7" t="n">
        <v>0</v>
      </c>
    </row>
    <row r="2405" customFormat="false" ht="15" hidden="false" customHeight="false" outlineLevel="0" collapsed="false">
      <c r="A2405" s="7" t="s">
        <v>21</v>
      </c>
      <c r="B2405" s="7" t="s">
        <v>293</v>
      </c>
      <c r="C2405" s="7" t="s">
        <v>1403</v>
      </c>
      <c r="D2405" s="7" t="n">
        <v>1</v>
      </c>
      <c r="E2405" s="7" t="n">
        <v>155.65</v>
      </c>
      <c r="F2405" s="7" t="n">
        <v>0</v>
      </c>
      <c r="G2405" s="7" t="n">
        <v>0</v>
      </c>
    </row>
    <row r="2406" customFormat="false" ht="15" hidden="false" customHeight="false" outlineLevel="0" collapsed="false">
      <c r="A2406" s="7" t="s">
        <v>21</v>
      </c>
      <c r="B2406" s="7" t="s">
        <v>267</v>
      </c>
      <c r="C2406" s="7" t="s">
        <v>1403</v>
      </c>
      <c r="D2406" s="7" t="n">
        <v>-1</v>
      </c>
      <c r="E2406" s="7" t="n">
        <v>-210.88</v>
      </c>
      <c r="F2406" s="7" t="n">
        <v>0</v>
      </c>
      <c r="G2406" s="7" t="n">
        <v>0</v>
      </c>
    </row>
    <row r="2407" customFormat="false" ht="15" hidden="false" customHeight="false" outlineLevel="0" collapsed="false">
      <c r="A2407" s="7" t="s">
        <v>21</v>
      </c>
      <c r="B2407" s="7" t="s">
        <v>267</v>
      </c>
      <c r="C2407" s="7" t="s">
        <v>1403</v>
      </c>
      <c r="D2407" s="7" t="n">
        <v>1</v>
      </c>
      <c r="E2407" s="7" t="n">
        <v>185.27</v>
      </c>
      <c r="F2407" s="7" t="n">
        <v>0</v>
      </c>
      <c r="G2407" s="7" t="n">
        <v>0</v>
      </c>
    </row>
    <row r="2408" customFormat="false" ht="15" hidden="false" customHeight="false" outlineLevel="0" collapsed="false">
      <c r="A2408" s="7" t="s">
        <v>21</v>
      </c>
      <c r="B2408" s="7" t="s">
        <v>267</v>
      </c>
      <c r="C2408" s="7" t="s">
        <v>1403</v>
      </c>
      <c r="D2408" s="7" t="n">
        <v>1</v>
      </c>
      <c r="E2408" s="7" t="n">
        <v>238.99</v>
      </c>
      <c r="F2408" s="7" t="n">
        <v>0</v>
      </c>
      <c r="G2408" s="7" t="n">
        <v>0</v>
      </c>
    </row>
    <row r="2409" customFormat="false" ht="15" hidden="false" customHeight="false" outlineLevel="0" collapsed="false">
      <c r="A2409" s="7" t="s">
        <v>21</v>
      </c>
      <c r="B2409" s="7" t="s">
        <v>267</v>
      </c>
      <c r="C2409" s="7" t="s">
        <v>1403</v>
      </c>
      <c r="D2409" s="7" t="n">
        <v>3</v>
      </c>
      <c r="E2409" s="7" t="n">
        <v>529.32</v>
      </c>
      <c r="F2409" s="7" t="n">
        <v>0</v>
      </c>
      <c r="G2409" s="7" t="n">
        <v>0</v>
      </c>
    </row>
    <row r="2410" customFormat="false" ht="15" hidden="false" customHeight="false" outlineLevel="0" collapsed="false">
      <c r="A2410" s="7" t="s">
        <v>21</v>
      </c>
      <c r="B2410" s="7" t="s">
        <v>267</v>
      </c>
      <c r="C2410" s="7" t="s">
        <v>1403</v>
      </c>
      <c r="D2410" s="7" t="n">
        <v>3</v>
      </c>
      <c r="E2410" s="7" t="n">
        <v>590.46</v>
      </c>
      <c r="F2410" s="7" t="n">
        <v>0</v>
      </c>
      <c r="G2410" s="7" t="n">
        <v>0</v>
      </c>
    </row>
    <row r="2411" customFormat="false" ht="15" hidden="false" customHeight="false" outlineLevel="0" collapsed="false">
      <c r="A2411" s="7" t="s">
        <v>21</v>
      </c>
      <c r="B2411" s="7" t="s">
        <v>267</v>
      </c>
      <c r="C2411" s="7" t="s">
        <v>1403</v>
      </c>
      <c r="D2411" s="7" t="n">
        <v>4</v>
      </c>
      <c r="E2411" s="7" t="n">
        <v>843.52</v>
      </c>
      <c r="F2411" s="7" t="n">
        <v>0</v>
      </c>
      <c r="G2411" s="7" t="n">
        <v>0</v>
      </c>
    </row>
    <row r="2412" customFormat="false" ht="15" hidden="false" customHeight="false" outlineLevel="0" collapsed="false">
      <c r="A2412" s="7" t="s">
        <v>21</v>
      </c>
      <c r="B2412" s="7" t="s">
        <v>267</v>
      </c>
      <c r="C2412" s="7" t="s">
        <v>1403</v>
      </c>
      <c r="D2412" s="7" t="n">
        <v>9</v>
      </c>
      <c r="E2412" s="7" t="n">
        <v>1474.56</v>
      </c>
      <c r="F2412" s="7" t="n">
        <v>0</v>
      </c>
      <c r="G2412" s="7" t="n">
        <v>0</v>
      </c>
    </row>
    <row r="2413" customFormat="false" ht="15" hidden="false" customHeight="false" outlineLevel="0" collapsed="false">
      <c r="A2413" s="7" t="s">
        <v>21</v>
      </c>
      <c r="B2413" s="7" t="s">
        <v>267</v>
      </c>
      <c r="C2413" s="7" t="s">
        <v>1403</v>
      </c>
      <c r="D2413" s="7" t="n">
        <v>11</v>
      </c>
      <c r="E2413" s="7" t="n">
        <v>2183.51</v>
      </c>
      <c r="F2413" s="7" t="n">
        <v>0</v>
      </c>
      <c r="G2413" s="7" t="n">
        <v>0</v>
      </c>
    </row>
    <row r="2414" customFormat="false" ht="15" hidden="false" customHeight="false" outlineLevel="0" collapsed="false">
      <c r="A2414" s="7" t="s">
        <v>21</v>
      </c>
      <c r="B2414" s="7" t="s">
        <v>267</v>
      </c>
      <c r="C2414" s="7" t="s">
        <v>1403</v>
      </c>
      <c r="D2414" s="7" t="n">
        <v>2</v>
      </c>
      <c r="E2414" s="7" t="n">
        <v>365.52</v>
      </c>
      <c r="F2414" s="7" t="n">
        <v>0</v>
      </c>
      <c r="G2414" s="7" t="n">
        <v>0</v>
      </c>
    </row>
    <row r="2415" customFormat="false" ht="15" hidden="false" customHeight="false" outlineLevel="0" collapsed="false">
      <c r="A2415" s="7" t="s">
        <v>21</v>
      </c>
      <c r="B2415" s="7" t="s">
        <v>267</v>
      </c>
      <c r="C2415" s="7" t="s">
        <v>1403</v>
      </c>
      <c r="D2415" s="7" t="n">
        <v>-1</v>
      </c>
      <c r="E2415" s="7" t="n">
        <v>-198.5</v>
      </c>
      <c r="F2415" s="7" t="n">
        <v>0</v>
      </c>
      <c r="G2415" s="7" t="n">
        <v>0</v>
      </c>
    </row>
    <row r="2416" customFormat="false" ht="15" hidden="false" customHeight="false" outlineLevel="0" collapsed="false">
      <c r="A2416" s="7" t="s">
        <v>21</v>
      </c>
      <c r="B2416" s="7" t="s">
        <v>267</v>
      </c>
      <c r="C2416" s="7" t="s">
        <v>1403</v>
      </c>
      <c r="D2416" s="7" t="n">
        <v>1</v>
      </c>
      <c r="E2416" s="7" t="n">
        <v>172.04</v>
      </c>
      <c r="F2416" s="7" t="n">
        <v>0</v>
      </c>
      <c r="G2416" s="7" t="n">
        <v>0</v>
      </c>
    </row>
    <row r="2417" customFormat="false" ht="15" hidden="false" customHeight="false" outlineLevel="0" collapsed="false">
      <c r="A2417" s="7" t="s">
        <v>21</v>
      </c>
      <c r="B2417" s="7" t="s">
        <v>373</v>
      </c>
      <c r="C2417" s="7" t="s">
        <v>1403</v>
      </c>
      <c r="D2417" s="7" t="n">
        <v>4</v>
      </c>
      <c r="E2417" s="7" t="n">
        <v>843.52</v>
      </c>
      <c r="F2417" s="7" t="n">
        <v>0</v>
      </c>
      <c r="G2417" s="7" t="n">
        <v>0</v>
      </c>
    </row>
    <row r="2418" customFormat="false" ht="15" hidden="false" customHeight="false" outlineLevel="0" collapsed="false">
      <c r="A2418" s="7" t="s">
        <v>21</v>
      </c>
      <c r="B2418" s="7" t="s">
        <v>373</v>
      </c>
      <c r="C2418" s="7" t="s">
        <v>1403</v>
      </c>
      <c r="D2418" s="7" t="n">
        <v>2</v>
      </c>
      <c r="E2418" s="7" t="n">
        <v>327.64</v>
      </c>
      <c r="F2418" s="7" t="n">
        <v>0</v>
      </c>
      <c r="G2418" s="7" t="n">
        <v>0</v>
      </c>
    </row>
    <row r="2419" customFormat="false" ht="15" hidden="false" customHeight="false" outlineLevel="0" collapsed="false">
      <c r="A2419" s="7" t="s">
        <v>21</v>
      </c>
      <c r="B2419" s="7" t="s">
        <v>373</v>
      </c>
      <c r="C2419" s="7" t="s">
        <v>1403</v>
      </c>
      <c r="D2419" s="7" t="n">
        <v>2</v>
      </c>
      <c r="E2419" s="7" t="n">
        <v>393.64</v>
      </c>
      <c r="F2419" s="7" t="n">
        <v>0</v>
      </c>
      <c r="G2419" s="7" t="n">
        <v>0</v>
      </c>
    </row>
    <row r="2420" customFormat="false" ht="15" hidden="false" customHeight="false" outlineLevel="0" collapsed="false">
      <c r="A2420" s="7" t="s">
        <v>21</v>
      </c>
      <c r="B2420" s="7" t="s">
        <v>318</v>
      </c>
      <c r="C2420" s="7" t="s">
        <v>1403</v>
      </c>
      <c r="D2420" s="7" t="n">
        <v>4</v>
      </c>
      <c r="E2420" s="7" t="n">
        <v>843.52</v>
      </c>
      <c r="F2420" s="7" t="n">
        <v>0</v>
      </c>
      <c r="G2420" s="7" t="n">
        <v>0</v>
      </c>
    </row>
    <row r="2421" customFormat="false" ht="15" hidden="false" customHeight="false" outlineLevel="0" collapsed="false">
      <c r="A2421" s="7" t="s">
        <v>21</v>
      </c>
      <c r="B2421" s="7" t="s">
        <v>318</v>
      </c>
      <c r="C2421" s="7" t="s">
        <v>1403</v>
      </c>
      <c r="D2421" s="7" t="n">
        <v>2</v>
      </c>
      <c r="E2421" s="7" t="n">
        <v>393.64</v>
      </c>
      <c r="F2421" s="7" t="n">
        <v>0</v>
      </c>
      <c r="G2421" s="7" t="n">
        <v>0</v>
      </c>
    </row>
    <row r="2422" customFormat="false" ht="15" hidden="false" customHeight="false" outlineLevel="0" collapsed="false">
      <c r="A2422" s="7" t="s">
        <v>21</v>
      </c>
      <c r="B2422" s="7" t="s">
        <v>318</v>
      </c>
      <c r="C2422" s="7" t="s">
        <v>1403</v>
      </c>
      <c r="D2422" s="7" t="n">
        <v>2</v>
      </c>
      <c r="E2422" s="7" t="n">
        <v>327.68</v>
      </c>
      <c r="F2422" s="7" t="n">
        <v>0</v>
      </c>
      <c r="G2422" s="7" t="n">
        <v>0</v>
      </c>
    </row>
    <row r="2423" customFormat="false" ht="15" hidden="false" customHeight="false" outlineLevel="0" collapsed="false">
      <c r="A2423" s="7" t="s">
        <v>21</v>
      </c>
      <c r="B2423" s="7" t="s">
        <v>318</v>
      </c>
      <c r="C2423" s="7" t="s">
        <v>1403</v>
      </c>
      <c r="D2423" s="7" t="n">
        <v>7</v>
      </c>
      <c r="E2423" s="7" t="n">
        <v>1389.5</v>
      </c>
      <c r="F2423" s="7" t="n">
        <v>0</v>
      </c>
      <c r="G2423" s="7" t="n">
        <v>0</v>
      </c>
    </row>
    <row r="2424" customFormat="false" ht="15" hidden="false" customHeight="false" outlineLevel="0" collapsed="false">
      <c r="A2424" s="7" t="s">
        <v>21</v>
      </c>
      <c r="B2424" s="7" t="s">
        <v>318</v>
      </c>
      <c r="C2424" s="7" t="s">
        <v>1403</v>
      </c>
      <c r="D2424" s="7" t="n">
        <v>-2</v>
      </c>
      <c r="E2424" s="7" t="n">
        <v>-397</v>
      </c>
      <c r="F2424" s="7" t="n">
        <v>0</v>
      </c>
      <c r="G2424" s="7" t="n">
        <v>0</v>
      </c>
    </row>
    <row r="2425" customFormat="false" ht="15" hidden="false" customHeight="false" outlineLevel="0" collapsed="false">
      <c r="A2425" s="7" t="s">
        <v>21</v>
      </c>
      <c r="B2425" s="7" t="s">
        <v>318</v>
      </c>
      <c r="C2425" s="7" t="s">
        <v>1403</v>
      </c>
      <c r="D2425" s="7" t="n">
        <v>1</v>
      </c>
      <c r="E2425" s="7" t="n">
        <v>172.04</v>
      </c>
      <c r="F2425" s="7" t="n">
        <v>0</v>
      </c>
      <c r="G2425" s="7" t="n">
        <v>0</v>
      </c>
    </row>
    <row r="2426" customFormat="false" ht="15" hidden="false" customHeight="false" outlineLevel="0" collapsed="false">
      <c r="A2426" s="7" t="s">
        <v>21</v>
      </c>
      <c r="B2426" s="7" t="s">
        <v>318</v>
      </c>
      <c r="C2426" s="7" t="s">
        <v>1403</v>
      </c>
      <c r="D2426" s="7" t="n">
        <v>3</v>
      </c>
      <c r="E2426" s="7" t="n">
        <v>548.28</v>
      </c>
      <c r="F2426" s="7" t="n">
        <v>0</v>
      </c>
      <c r="G2426" s="7" t="n">
        <v>0</v>
      </c>
    </row>
    <row r="2427" customFormat="false" ht="15" hidden="false" customHeight="false" outlineLevel="0" collapsed="false">
      <c r="A2427" s="7" t="s">
        <v>21</v>
      </c>
      <c r="B2427" s="7" t="s">
        <v>524</v>
      </c>
      <c r="C2427" s="7" t="s">
        <v>1403</v>
      </c>
      <c r="D2427" s="7" t="n">
        <v>1</v>
      </c>
      <c r="E2427" s="7" t="n">
        <v>198.5</v>
      </c>
      <c r="F2427" s="7" t="n">
        <v>0</v>
      </c>
      <c r="G2427" s="7" t="n">
        <v>0</v>
      </c>
    </row>
    <row r="2428" customFormat="false" ht="15" hidden="false" customHeight="false" outlineLevel="0" collapsed="false">
      <c r="A2428" s="7" t="s">
        <v>21</v>
      </c>
      <c r="B2428" s="7" t="s">
        <v>456</v>
      </c>
      <c r="C2428" s="7" t="s">
        <v>1404</v>
      </c>
      <c r="D2428" s="7" t="n">
        <v>1</v>
      </c>
      <c r="E2428" s="7" t="n">
        <v>472.69</v>
      </c>
      <c r="F2428" s="7" t="n">
        <v>0</v>
      </c>
      <c r="G2428" s="7" t="n">
        <v>0</v>
      </c>
    </row>
    <row r="2429" customFormat="false" ht="15" hidden="false" customHeight="false" outlineLevel="0" collapsed="false">
      <c r="A2429" s="7" t="s">
        <v>21</v>
      </c>
      <c r="B2429" s="7" t="s">
        <v>455</v>
      </c>
      <c r="C2429" s="7" t="s">
        <v>1405</v>
      </c>
      <c r="D2429" s="7" t="n">
        <v>1</v>
      </c>
      <c r="E2429" s="7" t="n">
        <v>472.69</v>
      </c>
      <c r="F2429" s="7" t="n">
        <v>0</v>
      </c>
      <c r="G2429" s="7" t="n">
        <v>0</v>
      </c>
    </row>
    <row r="2430" customFormat="false" ht="15" hidden="false" customHeight="false" outlineLevel="0" collapsed="false">
      <c r="A2430" s="7" t="s">
        <v>21</v>
      </c>
      <c r="B2430" s="7" t="s">
        <v>539</v>
      </c>
      <c r="C2430" s="7" t="s">
        <v>1406</v>
      </c>
      <c r="D2430" s="7" t="n">
        <v>-1</v>
      </c>
      <c r="E2430" s="7" t="n">
        <v>-165.41</v>
      </c>
      <c r="F2430" s="7" t="n">
        <v>0</v>
      </c>
      <c r="G2430" s="7" t="n">
        <v>0</v>
      </c>
    </row>
    <row r="2431" customFormat="false" ht="15" hidden="false" customHeight="false" outlineLevel="0" collapsed="false">
      <c r="A2431" s="7" t="s">
        <v>21</v>
      </c>
      <c r="B2431" s="7" t="s">
        <v>496</v>
      </c>
      <c r="C2431" s="7" t="s">
        <v>1406</v>
      </c>
      <c r="D2431" s="7" t="n">
        <v>-1</v>
      </c>
      <c r="E2431" s="7" t="n">
        <v>-285.17</v>
      </c>
      <c r="F2431" s="7" t="n">
        <v>0</v>
      </c>
      <c r="G2431" s="7" t="n">
        <v>0</v>
      </c>
    </row>
    <row r="2432" customFormat="false" ht="15" hidden="false" customHeight="false" outlineLevel="0" collapsed="false">
      <c r="A2432" s="7" t="s">
        <v>21</v>
      </c>
      <c r="B2432" s="7" t="s">
        <v>306</v>
      </c>
      <c r="C2432" s="7" t="s">
        <v>1407</v>
      </c>
      <c r="D2432" s="7" t="n">
        <v>3</v>
      </c>
      <c r="E2432" s="7" t="n">
        <v>53.96</v>
      </c>
      <c r="F2432" s="7" t="n">
        <v>0</v>
      </c>
      <c r="G2432" s="7" t="n">
        <v>0</v>
      </c>
    </row>
    <row r="2433" customFormat="false" ht="15" hidden="false" customHeight="false" outlineLevel="0" collapsed="false">
      <c r="A2433" s="7" t="s">
        <v>21</v>
      </c>
      <c r="B2433" s="7" t="s">
        <v>306</v>
      </c>
      <c r="C2433" s="7" t="s">
        <v>1407</v>
      </c>
      <c r="D2433" s="7" t="n">
        <v>7</v>
      </c>
      <c r="E2433" s="7" t="n">
        <v>150.64</v>
      </c>
      <c r="F2433" s="7" t="n">
        <v>0</v>
      </c>
      <c r="G2433" s="7" t="n">
        <v>0</v>
      </c>
    </row>
    <row r="2434" customFormat="false" ht="15" hidden="false" customHeight="false" outlineLevel="0" collapsed="false">
      <c r="A2434" s="7" t="s">
        <v>21</v>
      </c>
      <c r="B2434" s="7" t="s">
        <v>306</v>
      </c>
      <c r="C2434" s="7" t="s">
        <v>1407</v>
      </c>
      <c r="D2434" s="7" t="n">
        <v>-1</v>
      </c>
      <c r="E2434" s="7" t="n">
        <v>-17.99</v>
      </c>
      <c r="F2434" s="7" t="n">
        <v>0</v>
      </c>
      <c r="G2434" s="7" t="n">
        <v>0</v>
      </c>
    </row>
    <row r="2435" customFormat="false" ht="15" hidden="false" customHeight="false" outlineLevel="0" collapsed="false">
      <c r="A2435" s="7" t="s">
        <v>21</v>
      </c>
      <c r="B2435" s="7" t="s">
        <v>306</v>
      </c>
      <c r="C2435" s="7" t="s">
        <v>1407</v>
      </c>
      <c r="D2435" s="7" t="n">
        <v>-1</v>
      </c>
      <c r="E2435" s="7" t="n">
        <v>-15.08</v>
      </c>
      <c r="F2435" s="7" t="n">
        <v>0</v>
      </c>
      <c r="G2435" s="7" t="n">
        <v>0</v>
      </c>
    </row>
    <row r="2436" customFormat="false" ht="15" hidden="false" customHeight="false" outlineLevel="0" collapsed="false">
      <c r="A2436" s="7" t="s">
        <v>21</v>
      </c>
      <c r="B2436" s="7" t="s">
        <v>306</v>
      </c>
      <c r="C2436" s="7" t="s">
        <v>1407</v>
      </c>
      <c r="D2436" s="7" t="n">
        <v>11</v>
      </c>
      <c r="E2436" s="7" t="n">
        <v>213.07</v>
      </c>
      <c r="F2436" s="7" t="n">
        <v>0</v>
      </c>
      <c r="G2436" s="7" t="n">
        <v>0</v>
      </c>
    </row>
    <row r="2437" customFormat="false" ht="15" hidden="false" customHeight="false" outlineLevel="0" collapsed="false">
      <c r="A2437" s="7" t="s">
        <v>21</v>
      </c>
      <c r="B2437" s="7" t="s">
        <v>306</v>
      </c>
      <c r="C2437" s="7" t="s">
        <v>1407</v>
      </c>
      <c r="D2437" s="7" t="n">
        <v>1</v>
      </c>
      <c r="E2437" s="7" t="n">
        <v>17.21</v>
      </c>
      <c r="F2437" s="7" t="n">
        <v>0</v>
      </c>
      <c r="G2437" s="7" t="n">
        <v>0</v>
      </c>
    </row>
    <row r="2438" customFormat="false" ht="15" hidden="false" customHeight="false" outlineLevel="0" collapsed="false">
      <c r="A2438" s="7" t="s">
        <v>21</v>
      </c>
      <c r="B2438" s="7" t="s">
        <v>306</v>
      </c>
      <c r="C2438" s="7" t="s">
        <v>1407</v>
      </c>
      <c r="D2438" s="7" t="n">
        <v>-3</v>
      </c>
      <c r="E2438" s="7" t="n">
        <v>-83.01</v>
      </c>
      <c r="F2438" s="7" t="n">
        <v>0</v>
      </c>
      <c r="G2438" s="7" t="n">
        <v>0</v>
      </c>
    </row>
    <row r="2439" customFormat="false" ht="15" hidden="false" customHeight="false" outlineLevel="0" collapsed="false">
      <c r="A2439" s="7" t="s">
        <v>21</v>
      </c>
      <c r="B2439" s="7" t="s">
        <v>306</v>
      </c>
      <c r="C2439" s="7" t="s">
        <v>1407</v>
      </c>
      <c r="D2439" s="7" t="n">
        <v>64</v>
      </c>
      <c r="E2439" s="7" t="n">
        <v>1117.44</v>
      </c>
      <c r="F2439" s="7" t="n">
        <v>0</v>
      </c>
      <c r="G2439" s="7" t="n">
        <v>0</v>
      </c>
    </row>
    <row r="2440" customFormat="false" ht="15" hidden="false" customHeight="false" outlineLevel="0" collapsed="false">
      <c r="A2440" s="7" t="s">
        <v>21</v>
      </c>
      <c r="B2440" s="7" t="s">
        <v>306</v>
      </c>
      <c r="C2440" s="7" t="s">
        <v>1407</v>
      </c>
      <c r="D2440" s="7" t="n">
        <v>135</v>
      </c>
      <c r="E2440" s="7" t="n">
        <v>2188.35</v>
      </c>
      <c r="F2440" s="7" t="n">
        <v>0</v>
      </c>
      <c r="G2440" s="7" t="n">
        <v>0</v>
      </c>
    </row>
    <row r="2441" customFormat="false" ht="15" hidden="false" customHeight="false" outlineLevel="0" collapsed="false">
      <c r="A2441" s="7" t="s">
        <v>21</v>
      </c>
      <c r="B2441" s="7" t="s">
        <v>306</v>
      </c>
      <c r="C2441" s="7" t="s">
        <v>1407</v>
      </c>
      <c r="D2441" s="7" t="n">
        <v>4</v>
      </c>
      <c r="E2441" s="7" t="n">
        <v>61.6</v>
      </c>
      <c r="F2441" s="7" t="n">
        <v>0</v>
      </c>
      <c r="G2441" s="7" t="n">
        <v>0</v>
      </c>
    </row>
    <row r="2442" customFormat="false" ht="15" hidden="false" customHeight="false" outlineLevel="0" collapsed="false">
      <c r="A2442" s="7" t="s">
        <v>21</v>
      </c>
      <c r="B2442" s="7" t="s">
        <v>306</v>
      </c>
      <c r="C2442" s="7" t="s">
        <v>1407</v>
      </c>
      <c r="D2442" s="7" t="n">
        <v>23</v>
      </c>
      <c r="E2442" s="7" t="n">
        <v>477.33</v>
      </c>
      <c r="F2442" s="7" t="n">
        <v>0</v>
      </c>
      <c r="G2442" s="7" t="n">
        <v>0</v>
      </c>
    </row>
    <row r="2443" customFormat="false" ht="15" hidden="false" customHeight="false" outlineLevel="0" collapsed="false">
      <c r="A2443" s="7" t="s">
        <v>21</v>
      </c>
      <c r="B2443" s="7" t="s">
        <v>341</v>
      </c>
      <c r="C2443" s="7" t="s">
        <v>1408</v>
      </c>
      <c r="D2443" s="7" t="n">
        <v>2</v>
      </c>
      <c r="E2443" s="7" t="n">
        <v>33</v>
      </c>
      <c r="F2443" s="7" t="n">
        <v>0</v>
      </c>
      <c r="G2443" s="7" t="n">
        <v>0</v>
      </c>
    </row>
    <row r="2444" customFormat="false" ht="15" hidden="false" customHeight="false" outlineLevel="0" collapsed="false">
      <c r="A2444" s="7" t="s">
        <v>21</v>
      </c>
      <c r="B2444" s="7" t="s">
        <v>341</v>
      </c>
      <c r="C2444" s="7" t="s">
        <v>1408</v>
      </c>
      <c r="D2444" s="7" t="n">
        <v>1</v>
      </c>
      <c r="E2444" s="7" t="n">
        <v>14.99</v>
      </c>
      <c r="F2444" s="7" t="n">
        <v>0</v>
      </c>
      <c r="G2444" s="7" t="n">
        <v>0</v>
      </c>
    </row>
    <row r="2445" customFormat="false" ht="15" hidden="false" customHeight="false" outlineLevel="0" collapsed="false">
      <c r="A2445" s="7" t="s">
        <v>21</v>
      </c>
      <c r="B2445" s="7" t="s">
        <v>341</v>
      </c>
      <c r="C2445" s="7" t="s">
        <v>1408</v>
      </c>
      <c r="D2445" s="7" t="n">
        <v>4</v>
      </c>
      <c r="E2445" s="7" t="n">
        <v>64.56</v>
      </c>
      <c r="F2445" s="7" t="n">
        <v>0</v>
      </c>
      <c r="G2445" s="7" t="n">
        <v>0</v>
      </c>
    </row>
    <row r="2446" customFormat="false" ht="15" hidden="false" customHeight="false" outlineLevel="0" collapsed="false">
      <c r="A2446" s="7" t="s">
        <v>21</v>
      </c>
      <c r="B2446" s="7" t="s">
        <v>341</v>
      </c>
      <c r="C2446" s="7" t="s">
        <v>1408</v>
      </c>
      <c r="D2446" s="7" t="n">
        <v>3</v>
      </c>
      <c r="E2446" s="7" t="n">
        <v>51.89</v>
      </c>
      <c r="F2446" s="7" t="n">
        <v>0</v>
      </c>
      <c r="G2446" s="7" t="n">
        <v>0</v>
      </c>
    </row>
    <row r="2447" customFormat="false" ht="15" hidden="false" customHeight="false" outlineLevel="0" collapsed="false">
      <c r="A2447" s="7" t="s">
        <v>21</v>
      </c>
      <c r="B2447" s="7" t="s">
        <v>341</v>
      </c>
      <c r="C2447" s="7" t="s">
        <v>1408</v>
      </c>
      <c r="D2447" s="7" t="n">
        <v>141</v>
      </c>
      <c r="E2447" s="7" t="n">
        <v>2171.4</v>
      </c>
      <c r="F2447" s="7" t="n">
        <v>0</v>
      </c>
      <c r="G2447" s="7" t="n">
        <v>0</v>
      </c>
    </row>
    <row r="2448" customFormat="false" ht="15" hidden="false" customHeight="false" outlineLevel="0" collapsed="false">
      <c r="A2448" s="7" t="s">
        <v>21</v>
      </c>
      <c r="B2448" s="7" t="s">
        <v>350</v>
      </c>
      <c r="C2448" s="7" t="s">
        <v>1409</v>
      </c>
      <c r="D2448" s="7" t="n">
        <v>132</v>
      </c>
      <c r="E2448" s="7" t="n">
        <v>2032.8</v>
      </c>
      <c r="F2448" s="7" t="n">
        <v>0</v>
      </c>
      <c r="G2448" s="7" t="n">
        <v>0</v>
      </c>
    </row>
    <row r="2449" customFormat="false" ht="15" hidden="false" customHeight="false" outlineLevel="0" collapsed="false">
      <c r="A2449" s="7" t="s">
        <v>21</v>
      </c>
      <c r="B2449" s="7" t="s">
        <v>350</v>
      </c>
      <c r="C2449" s="7" t="s">
        <v>1409</v>
      </c>
      <c r="D2449" s="7" t="n">
        <v>1</v>
      </c>
      <c r="E2449" s="7" t="n">
        <v>14.99</v>
      </c>
      <c r="F2449" s="7" t="n">
        <v>0</v>
      </c>
      <c r="G2449" s="7" t="n">
        <v>0</v>
      </c>
    </row>
    <row r="2450" customFormat="false" ht="15" hidden="false" customHeight="false" outlineLevel="0" collapsed="false">
      <c r="A2450" s="7" t="s">
        <v>21</v>
      </c>
      <c r="B2450" s="7" t="s">
        <v>350</v>
      </c>
      <c r="C2450" s="7" t="s">
        <v>1409</v>
      </c>
      <c r="D2450" s="7" t="n">
        <v>2</v>
      </c>
      <c r="E2450" s="7" t="n">
        <v>34.59</v>
      </c>
      <c r="F2450" s="7" t="n">
        <v>0</v>
      </c>
      <c r="G2450" s="7" t="n">
        <v>0</v>
      </c>
    </row>
    <row r="2451" customFormat="false" ht="15" hidden="false" customHeight="false" outlineLevel="0" collapsed="false">
      <c r="A2451" s="7" t="s">
        <v>21</v>
      </c>
      <c r="B2451" s="7" t="s">
        <v>446</v>
      </c>
      <c r="C2451" s="7" t="s">
        <v>1410</v>
      </c>
      <c r="D2451" s="7" t="n">
        <v>19</v>
      </c>
      <c r="E2451" s="7" t="n">
        <v>328.61</v>
      </c>
      <c r="F2451" s="7" t="n">
        <v>0</v>
      </c>
      <c r="G2451" s="7" t="n">
        <v>0</v>
      </c>
    </row>
    <row r="2452" customFormat="false" ht="15" hidden="false" customHeight="false" outlineLevel="0" collapsed="false">
      <c r="A2452" s="7" t="s">
        <v>21</v>
      </c>
      <c r="B2452" s="7" t="s">
        <v>446</v>
      </c>
      <c r="C2452" s="7" t="s">
        <v>1410</v>
      </c>
      <c r="D2452" s="7" t="n">
        <v>1</v>
      </c>
      <c r="E2452" s="7" t="n">
        <v>14.99</v>
      </c>
      <c r="F2452" s="7" t="n">
        <v>0</v>
      </c>
      <c r="G2452" s="7" t="n">
        <v>0</v>
      </c>
    </row>
    <row r="2453" customFormat="false" ht="15" hidden="false" customHeight="false" outlineLevel="0" collapsed="false">
      <c r="A2453" s="7" t="s">
        <v>21</v>
      </c>
      <c r="B2453" s="7" t="s">
        <v>446</v>
      </c>
      <c r="C2453" s="7" t="s">
        <v>1410</v>
      </c>
      <c r="D2453" s="7" t="n">
        <v>-10</v>
      </c>
      <c r="E2453" s="7" t="n">
        <v>-173</v>
      </c>
      <c r="F2453" s="7" t="n">
        <v>0</v>
      </c>
      <c r="G2453" s="7" t="n">
        <v>0</v>
      </c>
    </row>
    <row r="2454" customFormat="false" ht="15" hidden="false" customHeight="false" outlineLevel="0" collapsed="false">
      <c r="A2454" s="7" t="s">
        <v>21</v>
      </c>
      <c r="B2454" s="7" t="s">
        <v>446</v>
      </c>
      <c r="C2454" s="7" t="s">
        <v>1410</v>
      </c>
      <c r="D2454" s="7" t="n">
        <v>2</v>
      </c>
      <c r="E2454" s="7" t="n">
        <v>32.28</v>
      </c>
      <c r="F2454" s="7" t="n">
        <v>0</v>
      </c>
      <c r="G2454" s="7" t="n">
        <v>0</v>
      </c>
    </row>
    <row r="2455" customFormat="false" ht="15" hidden="false" customHeight="false" outlineLevel="0" collapsed="false">
      <c r="A2455" s="7" t="s">
        <v>21</v>
      </c>
      <c r="B2455" s="7" t="s">
        <v>446</v>
      </c>
      <c r="C2455" s="7" t="s">
        <v>1410</v>
      </c>
      <c r="D2455" s="7" t="n">
        <v>20</v>
      </c>
      <c r="E2455" s="7" t="n">
        <v>330</v>
      </c>
      <c r="F2455" s="7" t="n">
        <v>0</v>
      </c>
      <c r="G2455" s="7" t="n">
        <v>0</v>
      </c>
    </row>
    <row r="2456" customFormat="false" ht="15" hidden="false" customHeight="false" outlineLevel="0" collapsed="false">
      <c r="A2456" s="7" t="s">
        <v>21</v>
      </c>
      <c r="B2456" s="7" t="s">
        <v>620</v>
      </c>
      <c r="C2456" s="7" t="s">
        <v>1411</v>
      </c>
      <c r="D2456" s="7" t="n">
        <v>1</v>
      </c>
      <c r="E2456" s="7" t="n">
        <v>14.99</v>
      </c>
      <c r="F2456" s="7" t="n">
        <v>0</v>
      </c>
      <c r="G2456" s="7" t="n">
        <v>0</v>
      </c>
    </row>
    <row r="2457" customFormat="false" ht="15" hidden="false" customHeight="false" outlineLevel="0" collapsed="false">
      <c r="A2457" s="7" t="s">
        <v>21</v>
      </c>
      <c r="B2457" s="7" t="s">
        <v>620</v>
      </c>
      <c r="C2457" s="7" t="s">
        <v>1411</v>
      </c>
      <c r="D2457" s="7" t="n">
        <v>2</v>
      </c>
      <c r="E2457" s="7" t="n">
        <v>34.59</v>
      </c>
      <c r="F2457" s="7" t="n">
        <v>0</v>
      </c>
      <c r="G2457" s="7" t="n">
        <v>0</v>
      </c>
    </row>
    <row r="2458" customFormat="false" ht="15" hidden="false" customHeight="false" outlineLevel="0" collapsed="false">
      <c r="A2458" s="7" t="s">
        <v>21</v>
      </c>
      <c r="B2458" s="7" t="s">
        <v>521</v>
      </c>
      <c r="C2458" s="7" t="s">
        <v>1412</v>
      </c>
      <c r="D2458" s="7" t="n">
        <v>1</v>
      </c>
      <c r="E2458" s="7" t="n">
        <v>14.99</v>
      </c>
      <c r="F2458" s="7" t="n">
        <v>0</v>
      </c>
      <c r="G2458" s="7" t="n">
        <v>0</v>
      </c>
    </row>
    <row r="2459" customFormat="false" ht="15" hidden="false" customHeight="false" outlineLevel="0" collapsed="false">
      <c r="A2459" s="7" t="s">
        <v>21</v>
      </c>
      <c r="B2459" s="7" t="s">
        <v>521</v>
      </c>
      <c r="C2459" s="7" t="s">
        <v>1412</v>
      </c>
      <c r="D2459" s="7" t="n">
        <v>9</v>
      </c>
      <c r="E2459" s="7" t="n">
        <v>140</v>
      </c>
      <c r="F2459" s="7" t="n">
        <v>0</v>
      </c>
      <c r="G2459" s="7" t="n">
        <v>0</v>
      </c>
    </row>
    <row r="2460" customFormat="false" ht="15" hidden="false" customHeight="false" outlineLevel="0" collapsed="false">
      <c r="A2460" s="7" t="s">
        <v>21</v>
      </c>
      <c r="B2460" s="7" t="s">
        <v>521</v>
      </c>
      <c r="C2460" s="7" t="s">
        <v>1412</v>
      </c>
      <c r="D2460" s="7" t="n">
        <v>3</v>
      </c>
      <c r="E2460" s="7" t="n">
        <v>51.89</v>
      </c>
      <c r="F2460" s="7" t="n">
        <v>0</v>
      </c>
      <c r="G2460" s="7" t="n">
        <v>0</v>
      </c>
    </row>
    <row r="2461" customFormat="false" ht="15" hidden="false" customHeight="false" outlineLevel="0" collapsed="false">
      <c r="A2461" s="7" t="s">
        <v>21</v>
      </c>
      <c r="B2461" s="7" t="s">
        <v>520</v>
      </c>
      <c r="C2461" s="7" t="s">
        <v>1412</v>
      </c>
      <c r="D2461" s="7" t="n">
        <v>9</v>
      </c>
      <c r="E2461" s="7" t="n">
        <v>140</v>
      </c>
      <c r="F2461" s="7" t="n">
        <v>0</v>
      </c>
      <c r="G2461" s="7" t="n">
        <v>0</v>
      </c>
    </row>
    <row r="2462" customFormat="false" ht="15" hidden="false" customHeight="false" outlineLevel="0" collapsed="false">
      <c r="A2462" s="7" t="s">
        <v>21</v>
      </c>
      <c r="B2462" s="7" t="s">
        <v>520</v>
      </c>
      <c r="C2462" s="7" t="s">
        <v>1412</v>
      </c>
      <c r="D2462" s="7" t="n">
        <v>3</v>
      </c>
      <c r="E2462" s="7" t="n">
        <v>51.89</v>
      </c>
      <c r="F2462" s="7" t="n">
        <v>0</v>
      </c>
      <c r="G2462" s="7" t="n">
        <v>0</v>
      </c>
    </row>
    <row r="2463" customFormat="false" ht="15" hidden="false" customHeight="false" outlineLevel="0" collapsed="false">
      <c r="A2463" s="7" t="s">
        <v>21</v>
      </c>
      <c r="B2463" s="7" t="s">
        <v>520</v>
      </c>
      <c r="C2463" s="7" t="s">
        <v>1412</v>
      </c>
      <c r="D2463" s="7" t="n">
        <v>1</v>
      </c>
      <c r="E2463" s="7" t="n">
        <v>14.99</v>
      </c>
      <c r="F2463" s="7" t="n">
        <v>0</v>
      </c>
      <c r="G2463" s="7" t="n">
        <v>0</v>
      </c>
    </row>
    <row r="2464" customFormat="false" ht="15" hidden="false" customHeight="false" outlineLevel="0" collapsed="false">
      <c r="A2464" s="7" t="s">
        <v>21</v>
      </c>
      <c r="B2464" s="7" t="s">
        <v>429</v>
      </c>
      <c r="C2464" s="7" t="s">
        <v>1412</v>
      </c>
      <c r="D2464" s="7" t="n">
        <v>6</v>
      </c>
      <c r="E2464" s="7" t="n">
        <v>87.11</v>
      </c>
      <c r="F2464" s="7" t="n">
        <v>0</v>
      </c>
      <c r="G2464" s="7" t="n">
        <v>0</v>
      </c>
    </row>
    <row r="2465" customFormat="false" ht="15" hidden="false" customHeight="false" outlineLevel="0" collapsed="false">
      <c r="A2465" s="7" t="s">
        <v>21</v>
      </c>
      <c r="B2465" s="7" t="s">
        <v>429</v>
      </c>
      <c r="C2465" s="7" t="s">
        <v>1412</v>
      </c>
      <c r="D2465" s="7" t="n">
        <v>11</v>
      </c>
      <c r="E2465" s="7" t="n">
        <v>171.12</v>
      </c>
      <c r="F2465" s="7" t="n">
        <v>0</v>
      </c>
      <c r="G2465" s="7" t="n">
        <v>0</v>
      </c>
    </row>
    <row r="2466" customFormat="false" ht="15" hidden="false" customHeight="false" outlineLevel="0" collapsed="false">
      <c r="A2466" s="7" t="s">
        <v>21</v>
      </c>
      <c r="B2466" s="7" t="s">
        <v>429</v>
      </c>
      <c r="C2466" s="7" t="s">
        <v>1412</v>
      </c>
      <c r="D2466" s="7" t="n">
        <v>5</v>
      </c>
      <c r="E2466" s="7" t="n">
        <v>86.48</v>
      </c>
      <c r="F2466" s="7" t="n">
        <v>0</v>
      </c>
      <c r="G2466" s="7" t="n">
        <v>0</v>
      </c>
    </row>
    <row r="2467" customFormat="false" ht="15" hidden="false" customHeight="false" outlineLevel="0" collapsed="false">
      <c r="A2467" s="7" t="s">
        <v>21</v>
      </c>
      <c r="B2467" s="7" t="s">
        <v>429</v>
      </c>
      <c r="C2467" s="7" t="s">
        <v>1412</v>
      </c>
      <c r="D2467" s="7" t="n">
        <v>25</v>
      </c>
      <c r="E2467" s="7" t="n">
        <v>374.73</v>
      </c>
      <c r="F2467" s="7" t="n">
        <v>0</v>
      </c>
      <c r="G2467" s="7" t="n">
        <v>0</v>
      </c>
    </row>
    <row r="2468" customFormat="false" ht="15" hidden="false" customHeight="false" outlineLevel="0" collapsed="false">
      <c r="A2468" s="7" t="s">
        <v>21</v>
      </c>
      <c r="B2468" s="7" t="s">
        <v>469</v>
      </c>
      <c r="C2468" s="7" t="s">
        <v>1412</v>
      </c>
      <c r="D2468" s="7" t="n">
        <v>9</v>
      </c>
      <c r="E2468" s="7" t="n">
        <v>134.91</v>
      </c>
      <c r="F2468" s="7" t="n">
        <v>0</v>
      </c>
      <c r="G2468" s="7" t="n">
        <v>0</v>
      </c>
    </row>
    <row r="2469" customFormat="false" ht="15" hidden="false" customHeight="false" outlineLevel="0" collapsed="false">
      <c r="A2469" s="7" t="s">
        <v>21</v>
      </c>
      <c r="B2469" s="7" t="s">
        <v>469</v>
      </c>
      <c r="C2469" s="7" t="s">
        <v>1412</v>
      </c>
      <c r="D2469" s="7" t="n">
        <v>9</v>
      </c>
      <c r="E2469" s="7" t="n">
        <v>121.33</v>
      </c>
      <c r="F2469" s="7" t="n">
        <v>0</v>
      </c>
      <c r="G2469" s="7" t="n">
        <v>0</v>
      </c>
    </row>
    <row r="2470" customFormat="false" ht="15" hidden="false" customHeight="false" outlineLevel="0" collapsed="false">
      <c r="A2470" s="7" t="s">
        <v>21</v>
      </c>
      <c r="B2470" s="7" t="s">
        <v>469</v>
      </c>
      <c r="C2470" s="7" t="s">
        <v>1412</v>
      </c>
      <c r="D2470" s="7" t="n">
        <v>3</v>
      </c>
      <c r="E2470" s="7" t="n">
        <v>51.89</v>
      </c>
      <c r="F2470" s="7" t="n">
        <v>0</v>
      </c>
      <c r="G2470" s="7" t="n">
        <v>0</v>
      </c>
    </row>
    <row r="2471" customFormat="false" ht="15" hidden="false" customHeight="false" outlineLevel="0" collapsed="false">
      <c r="A2471" s="7" t="s">
        <v>21</v>
      </c>
      <c r="B2471" s="7" t="s">
        <v>469</v>
      </c>
      <c r="C2471" s="7" t="s">
        <v>1412</v>
      </c>
      <c r="D2471" s="7" t="n">
        <v>5</v>
      </c>
      <c r="E2471" s="7" t="n">
        <v>77.78</v>
      </c>
      <c r="F2471" s="7" t="n">
        <v>0</v>
      </c>
      <c r="G2471" s="7" t="n">
        <v>0</v>
      </c>
    </row>
    <row r="2472" customFormat="false" ht="15" hidden="false" customHeight="false" outlineLevel="0" collapsed="false">
      <c r="A2472" s="7" t="s">
        <v>21</v>
      </c>
      <c r="B2472" s="7" t="s">
        <v>160</v>
      </c>
      <c r="C2472" s="7" t="s">
        <v>1413</v>
      </c>
      <c r="D2472" s="7" t="n">
        <v>344</v>
      </c>
      <c r="E2472" s="7" t="n">
        <v>3777.12</v>
      </c>
      <c r="F2472" s="7" t="n">
        <v>0</v>
      </c>
      <c r="G2472" s="7" t="n">
        <v>0</v>
      </c>
    </row>
    <row r="2473" customFormat="false" ht="15" hidden="false" customHeight="false" outlineLevel="0" collapsed="false">
      <c r="A2473" s="7" t="s">
        <v>21</v>
      </c>
      <c r="B2473" s="7" t="s">
        <v>160</v>
      </c>
      <c r="C2473" s="7" t="s">
        <v>1413</v>
      </c>
      <c r="D2473" s="7" t="n">
        <v>10</v>
      </c>
      <c r="E2473" s="7" t="n">
        <v>109.27</v>
      </c>
      <c r="F2473" s="7" t="n">
        <v>0</v>
      </c>
      <c r="G2473" s="7" t="n">
        <v>0</v>
      </c>
    </row>
    <row r="2474" customFormat="false" ht="15" hidden="false" customHeight="false" outlineLevel="0" collapsed="false">
      <c r="A2474" s="7" t="s">
        <v>21</v>
      </c>
      <c r="B2474" s="7" t="s">
        <v>160</v>
      </c>
      <c r="C2474" s="7" t="s">
        <v>1413</v>
      </c>
      <c r="D2474" s="7" t="n">
        <v>395</v>
      </c>
      <c r="E2474" s="7" t="n">
        <v>3585.45</v>
      </c>
      <c r="F2474" s="7" t="n">
        <v>0</v>
      </c>
      <c r="G2474" s="7" t="n">
        <v>0</v>
      </c>
    </row>
    <row r="2475" customFormat="false" ht="15" hidden="false" customHeight="false" outlineLevel="0" collapsed="false">
      <c r="A2475" s="7" t="s">
        <v>21</v>
      </c>
      <c r="B2475" s="7" t="s">
        <v>160</v>
      </c>
      <c r="C2475" s="7" t="s">
        <v>1413</v>
      </c>
      <c r="D2475" s="7" t="n">
        <v>-4</v>
      </c>
      <c r="E2475" s="7" t="n">
        <v>-47.08</v>
      </c>
      <c r="F2475" s="7" t="n">
        <v>0</v>
      </c>
      <c r="G2475" s="7" t="n">
        <v>0</v>
      </c>
    </row>
    <row r="2476" customFormat="false" ht="15" hidden="false" customHeight="false" outlineLevel="0" collapsed="false">
      <c r="A2476" s="7" t="s">
        <v>21</v>
      </c>
      <c r="B2476" s="7" t="s">
        <v>160</v>
      </c>
      <c r="C2476" s="7" t="s">
        <v>1413</v>
      </c>
      <c r="D2476" s="7" t="n">
        <v>1410</v>
      </c>
      <c r="E2476" s="7" t="n">
        <v>14382</v>
      </c>
      <c r="F2476" s="7" t="n">
        <v>0</v>
      </c>
      <c r="G2476" s="7" t="n">
        <v>0</v>
      </c>
    </row>
    <row r="2477" customFormat="false" ht="15" hidden="false" customHeight="false" outlineLevel="0" collapsed="false">
      <c r="A2477" s="7" t="s">
        <v>21</v>
      </c>
      <c r="B2477" s="7" t="s">
        <v>160</v>
      </c>
      <c r="C2477" s="7" t="s">
        <v>1413</v>
      </c>
      <c r="D2477" s="7" t="n">
        <v>57</v>
      </c>
      <c r="E2477" s="7" t="n">
        <v>552.33</v>
      </c>
      <c r="F2477" s="7" t="n">
        <v>0</v>
      </c>
      <c r="G2477" s="7" t="n">
        <v>0</v>
      </c>
    </row>
    <row r="2478" customFormat="false" ht="15" hidden="false" customHeight="false" outlineLevel="0" collapsed="false">
      <c r="A2478" s="7" t="s">
        <v>21</v>
      </c>
      <c r="B2478" s="7" t="s">
        <v>160</v>
      </c>
      <c r="C2478" s="7" t="s">
        <v>1413</v>
      </c>
      <c r="D2478" s="7" t="n">
        <v>12</v>
      </c>
      <c r="E2478" s="7" t="n">
        <v>108</v>
      </c>
      <c r="F2478" s="7" t="n">
        <v>0</v>
      </c>
      <c r="G2478" s="7" t="n">
        <v>0</v>
      </c>
    </row>
    <row r="2479" customFormat="false" ht="15" hidden="false" customHeight="false" outlineLevel="0" collapsed="false">
      <c r="A2479" s="7" t="s">
        <v>21</v>
      </c>
      <c r="B2479" s="7" t="s">
        <v>160</v>
      </c>
      <c r="C2479" s="7" t="s">
        <v>1413</v>
      </c>
      <c r="D2479" s="7" t="n">
        <v>4</v>
      </c>
      <c r="E2479" s="7" t="n">
        <v>47.07</v>
      </c>
      <c r="F2479" s="7" t="n">
        <v>0</v>
      </c>
      <c r="G2479" s="7" t="n">
        <v>0</v>
      </c>
    </row>
    <row r="2480" customFormat="false" ht="15" hidden="false" customHeight="false" outlineLevel="0" collapsed="false">
      <c r="A2480" s="7" t="s">
        <v>21</v>
      </c>
      <c r="B2480" s="7" t="s">
        <v>160</v>
      </c>
      <c r="C2480" s="7" t="s">
        <v>1413</v>
      </c>
      <c r="D2480" s="7" t="n">
        <v>6</v>
      </c>
      <c r="E2480" s="7" t="n">
        <v>91.78</v>
      </c>
      <c r="F2480" s="7" t="n">
        <v>0</v>
      </c>
      <c r="G2480" s="7" t="n">
        <v>0</v>
      </c>
    </row>
    <row r="2481" customFormat="false" ht="15" hidden="false" customHeight="false" outlineLevel="0" collapsed="false">
      <c r="A2481" s="7" t="s">
        <v>21</v>
      </c>
      <c r="B2481" s="7" t="s">
        <v>160</v>
      </c>
      <c r="C2481" s="7" t="s">
        <v>1413</v>
      </c>
      <c r="D2481" s="7" t="n">
        <v>40</v>
      </c>
      <c r="E2481" s="7" t="n">
        <v>672.4</v>
      </c>
      <c r="F2481" s="7" t="n">
        <v>0</v>
      </c>
      <c r="G2481" s="7" t="n">
        <v>0</v>
      </c>
    </row>
    <row r="2482" customFormat="false" ht="15" hidden="false" customHeight="false" outlineLevel="0" collapsed="false">
      <c r="A2482" s="7" t="s">
        <v>21</v>
      </c>
      <c r="B2482" s="7" t="s">
        <v>160</v>
      </c>
      <c r="C2482" s="7" t="s">
        <v>1413</v>
      </c>
      <c r="D2482" s="7" t="n">
        <v>-24</v>
      </c>
      <c r="E2482" s="7" t="n">
        <v>-282.24</v>
      </c>
      <c r="F2482" s="7" t="n">
        <v>0</v>
      </c>
      <c r="G2482" s="7" t="n">
        <v>0</v>
      </c>
    </row>
    <row r="2483" customFormat="false" ht="15" hidden="false" customHeight="false" outlineLevel="0" collapsed="false">
      <c r="A2483" s="7" t="s">
        <v>21</v>
      </c>
      <c r="B2483" s="7" t="s">
        <v>160</v>
      </c>
      <c r="C2483" s="7" t="s">
        <v>1413</v>
      </c>
      <c r="D2483" s="7" t="n">
        <v>113</v>
      </c>
      <c r="E2483" s="7" t="n">
        <v>851.02</v>
      </c>
      <c r="F2483" s="7" t="n">
        <v>0</v>
      </c>
      <c r="G2483" s="7" t="n">
        <v>0</v>
      </c>
    </row>
    <row r="2484" customFormat="false" ht="15" hidden="false" customHeight="false" outlineLevel="0" collapsed="false">
      <c r="A2484" s="7" t="s">
        <v>21</v>
      </c>
      <c r="B2484" s="7" t="s">
        <v>160</v>
      </c>
      <c r="C2484" s="7" t="s">
        <v>1413</v>
      </c>
      <c r="D2484" s="7" t="n">
        <v>23</v>
      </c>
      <c r="E2484" s="7" t="n">
        <v>270.67</v>
      </c>
      <c r="F2484" s="7" t="n">
        <v>0</v>
      </c>
      <c r="G2484" s="7" t="n">
        <v>0</v>
      </c>
    </row>
    <row r="2485" customFormat="false" ht="15" hidden="false" customHeight="false" outlineLevel="0" collapsed="false">
      <c r="A2485" s="7" t="s">
        <v>21</v>
      </c>
      <c r="B2485" s="7" t="s">
        <v>160</v>
      </c>
      <c r="C2485" s="7" t="s">
        <v>1413</v>
      </c>
      <c r="D2485" s="7" t="n">
        <v>12</v>
      </c>
      <c r="E2485" s="7" t="n">
        <v>125.07</v>
      </c>
      <c r="F2485" s="7" t="n">
        <v>0</v>
      </c>
      <c r="G2485" s="7" t="n">
        <v>0</v>
      </c>
    </row>
    <row r="2486" customFormat="false" ht="15" hidden="false" customHeight="false" outlineLevel="0" collapsed="false">
      <c r="A2486" s="7" t="s">
        <v>21</v>
      </c>
      <c r="B2486" s="7" t="s">
        <v>160</v>
      </c>
      <c r="C2486" s="7" t="s">
        <v>1413</v>
      </c>
      <c r="D2486" s="7" t="n">
        <v>6</v>
      </c>
      <c r="E2486" s="7" t="n">
        <v>61.19</v>
      </c>
      <c r="F2486" s="7" t="n">
        <v>0</v>
      </c>
      <c r="G2486" s="7" t="n">
        <v>0</v>
      </c>
    </row>
    <row r="2487" customFormat="false" ht="15" hidden="false" customHeight="false" outlineLevel="0" collapsed="false">
      <c r="A2487" s="7" t="s">
        <v>21</v>
      </c>
      <c r="B2487" s="7" t="s">
        <v>160</v>
      </c>
      <c r="C2487" s="7" t="s">
        <v>1413</v>
      </c>
      <c r="D2487" s="7" t="n">
        <v>-6</v>
      </c>
      <c r="E2487" s="7" t="n">
        <v>-91.74</v>
      </c>
      <c r="F2487" s="7" t="n">
        <v>0</v>
      </c>
      <c r="G2487" s="7" t="n">
        <v>0</v>
      </c>
    </row>
    <row r="2488" customFormat="false" ht="15" hidden="false" customHeight="false" outlineLevel="0" collapsed="false">
      <c r="A2488" s="7" t="s">
        <v>21</v>
      </c>
      <c r="B2488" s="7" t="s">
        <v>160</v>
      </c>
      <c r="C2488" s="7" t="s">
        <v>1413</v>
      </c>
      <c r="D2488" s="7" t="n">
        <v>15</v>
      </c>
      <c r="E2488" s="7" t="n">
        <v>164.76</v>
      </c>
      <c r="F2488" s="7" t="n">
        <v>0</v>
      </c>
      <c r="G2488" s="7" t="n">
        <v>0</v>
      </c>
    </row>
    <row r="2489" customFormat="false" ht="15" hidden="false" customHeight="false" outlineLevel="0" collapsed="false">
      <c r="A2489" s="7" t="s">
        <v>21</v>
      </c>
      <c r="B2489" s="7" t="s">
        <v>160</v>
      </c>
      <c r="C2489" s="7" t="s">
        <v>1413</v>
      </c>
      <c r="D2489" s="7" t="n">
        <v>51</v>
      </c>
      <c r="E2489" s="7" t="n">
        <v>643.01</v>
      </c>
      <c r="F2489" s="7" t="n">
        <v>0</v>
      </c>
      <c r="G2489" s="7" t="n">
        <v>0</v>
      </c>
    </row>
    <row r="2490" customFormat="false" ht="15" hidden="false" customHeight="false" outlineLevel="0" collapsed="false">
      <c r="A2490" s="7" t="s">
        <v>21</v>
      </c>
      <c r="B2490" s="7" t="s">
        <v>140</v>
      </c>
      <c r="C2490" s="7" t="s">
        <v>1414</v>
      </c>
      <c r="D2490" s="7" t="n">
        <v>20</v>
      </c>
      <c r="E2490" s="7" t="n">
        <v>218.54</v>
      </c>
      <c r="F2490" s="7" t="n">
        <v>0</v>
      </c>
      <c r="G2490" s="7" t="n">
        <v>0</v>
      </c>
    </row>
    <row r="2491" customFormat="false" ht="15" hidden="false" customHeight="false" outlineLevel="0" collapsed="false">
      <c r="A2491" s="7" t="s">
        <v>21</v>
      </c>
      <c r="B2491" s="7" t="s">
        <v>140</v>
      </c>
      <c r="C2491" s="7" t="s">
        <v>1414</v>
      </c>
      <c r="D2491" s="7" t="n">
        <v>6</v>
      </c>
      <c r="E2491" s="7" t="n">
        <v>91.78</v>
      </c>
      <c r="F2491" s="7" t="n">
        <v>0</v>
      </c>
      <c r="G2491" s="7" t="n">
        <v>0</v>
      </c>
    </row>
    <row r="2492" customFormat="false" ht="15" hidden="false" customHeight="false" outlineLevel="0" collapsed="false">
      <c r="A2492" s="7" t="s">
        <v>21</v>
      </c>
      <c r="B2492" s="7" t="s">
        <v>140</v>
      </c>
      <c r="C2492" s="7" t="s">
        <v>1414</v>
      </c>
      <c r="D2492" s="7" t="n">
        <v>29</v>
      </c>
      <c r="E2492" s="7" t="n">
        <v>341.28</v>
      </c>
      <c r="F2492" s="7" t="n">
        <v>0</v>
      </c>
      <c r="G2492" s="7" t="n">
        <v>0</v>
      </c>
    </row>
    <row r="2493" customFormat="false" ht="15" hidden="false" customHeight="false" outlineLevel="0" collapsed="false">
      <c r="A2493" s="7" t="s">
        <v>21</v>
      </c>
      <c r="B2493" s="7" t="s">
        <v>140</v>
      </c>
      <c r="C2493" s="7" t="s">
        <v>1414</v>
      </c>
      <c r="D2493" s="7" t="n">
        <v>21</v>
      </c>
      <c r="E2493" s="7" t="n">
        <v>230.65</v>
      </c>
      <c r="F2493" s="7" t="n">
        <v>0</v>
      </c>
      <c r="G2493" s="7" t="n">
        <v>0</v>
      </c>
    </row>
    <row r="2494" customFormat="false" ht="15" hidden="false" customHeight="false" outlineLevel="0" collapsed="false">
      <c r="A2494" s="7" t="s">
        <v>21</v>
      </c>
      <c r="B2494" s="7" t="s">
        <v>140</v>
      </c>
      <c r="C2494" s="7" t="s">
        <v>1414</v>
      </c>
      <c r="D2494" s="7" t="n">
        <v>1622</v>
      </c>
      <c r="E2494" s="7" t="n">
        <v>16544.4</v>
      </c>
      <c r="F2494" s="7" t="n">
        <v>0</v>
      </c>
      <c r="G2494" s="7" t="n">
        <v>0</v>
      </c>
    </row>
    <row r="2495" customFormat="false" ht="15" hidden="false" customHeight="false" outlineLevel="0" collapsed="false">
      <c r="A2495" s="7" t="s">
        <v>21</v>
      </c>
      <c r="B2495" s="7" t="s">
        <v>140</v>
      </c>
      <c r="C2495" s="7" t="s">
        <v>1414</v>
      </c>
      <c r="D2495" s="7" t="n">
        <v>56</v>
      </c>
      <c r="E2495" s="7" t="n">
        <v>658.94</v>
      </c>
      <c r="F2495" s="7" t="n">
        <v>0</v>
      </c>
      <c r="G2495" s="7" t="n">
        <v>0</v>
      </c>
    </row>
    <row r="2496" customFormat="false" ht="15" hidden="false" customHeight="false" outlineLevel="0" collapsed="false">
      <c r="A2496" s="7" t="s">
        <v>21</v>
      </c>
      <c r="B2496" s="7" t="s">
        <v>140</v>
      </c>
      <c r="C2496" s="7" t="s">
        <v>1414</v>
      </c>
      <c r="D2496" s="7" t="n">
        <v>-6</v>
      </c>
      <c r="E2496" s="7" t="n">
        <v>-91.74</v>
      </c>
      <c r="F2496" s="7" t="n">
        <v>0</v>
      </c>
      <c r="G2496" s="7" t="n">
        <v>0</v>
      </c>
    </row>
    <row r="2497" customFormat="false" ht="15" hidden="false" customHeight="false" outlineLevel="0" collapsed="false">
      <c r="A2497" s="7" t="s">
        <v>21</v>
      </c>
      <c r="B2497" s="7" t="s">
        <v>140</v>
      </c>
      <c r="C2497" s="7" t="s">
        <v>1414</v>
      </c>
      <c r="D2497" s="7" t="n">
        <v>29</v>
      </c>
      <c r="E2497" s="7" t="n">
        <v>487.49</v>
      </c>
      <c r="F2497" s="7" t="n">
        <v>0</v>
      </c>
      <c r="G2497" s="7" t="n">
        <v>0</v>
      </c>
    </row>
    <row r="2498" customFormat="false" ht="15" hidden="false" customHeight="false" outlineLevel="0" collapsed="false">
      <c r="A2498" s="7" t="s">
        <v>21</v>
      </c>
      <c r="B2498" s="7" t="s">
        <v>140</v>
      </c>
      <c r="C2498" s="7" t="s">
        <v>1414</v>
      </c>
      <c r="D2498" s="7" t="n">
        <v>53</v>
      </c>
      <c r="E2498" s="7" t="n">
        <v>668.21</v>
      </c>
      <c r="F2498" s="7" t="n">
        <v>0</v>
      </c>
      <c r="G2498" s="7" t="n">
        <v>0</v>
      </c>
    </row>
    <row r="2499" customFormat="false" ht="15" hidden="false" customHeight="false" outlineLevel="0" collapsed="false">
      <c r="A2499" s="7" t="s">
        <v>21</v>
      </c>
      <c r="B2499" s="7" t="s">
        <v>140</v>
      </c>
      <c r="C2499" s="7" t="s">
        <v>1414</v>
      </c>
      <c r="D2499" s="7" t="n">
        <v>510</v>
      </c>
      <c r="E2499" s="7" t="n">
        <v>4629.37</v>
      </c>
      <c r="F2499" s="7" t="n">
        <v>0</v>
      </c>
      <c r="G2499" s="7" t="n">
        <v>0</v>
      </c>
    </row>
    <row r="2500" customFormat="false" ht="15" hidden="false" customHeight="false" outlineLevel="0" collapsed="false">
      <c r="A2500" s="7" t="s">
        <v>21</v>
      </c>
      <c r="B2500" s="7" t="s">
        <v>140</v>
      </c>
      <c r="C2500" s="7" t="s">
        <v>1414</v>
      </c>
      <c r="D2500" s="7" t="n">
        <v>543</v>
      </c>
      <c r="E2500" s="7" t="n">
        <v>5962.14</v>
      </c>
      <c r="F2500" s="7" t="n">
        <v>0</v>
      </c>
      <c r="G2500" s="7" t="n">
        <v>0</v>
      </c>
    </row>
    <row r="2501" customFormat="false" ht="15" hidden="false" customHeight="false" outlineLevel="0" collapsed="false">
      <c r="A2501" s="7" t="s">
        <v>21</v>
      </c>
      <c r="B2501" s="7" t="s">
        <v>140</v>
      </c>
      <c r="C2501" s="7" t="s">
        <v>1414</v>
      </c>
      <c r="D2501" s="7" t="n">
        <v>-4</v>
      </c>
      <c r="E2501" s="7" t="n">
        <v>-47.08</v>
      </c>
      <c r="F2501" s="7" t="n">
        <v>0</v>
      </c>
      <c r="G2501" s="7" t="n">
        <v>0</v>
      </c>
    </row>
    <row r="2502" customFormat="false" ht="15" hidden="false" customHeight="false" outlineLevel="0" collapsed="false">
      <c r="A2502" s="7" t="s">
        <v>21</v>
      </c>
      <c r="B2502" s="7" t="s">
        <v>140</v>
      </c>
      <c r="C2502" s="7" t="s">
        <v>1414</v>
      </c>
      <c r="D2502" s="7" t="n">
        <v>115</v>
      </c>
      <c r="E2502" s="7" t="n">
        <v>1114.35</v>
      </c>
      <c r="F2502" s="7" t="n">
        <v>0</v>
      </c>
      <c r="G2502" s="7" t="n">
        <v>0</v>
      </c>
    </row>
    <row r="2503" customFormat="false" ht="15" hidden="false" customHeight="false" outlineLevel="0" collapsed="false">
      <c r="A2503" s="7" t="s">
        <v>21</v>
      </c>
      <c r="B2503" s="7" t="s">
        <v>140</v>
      </c>
      <c r="C2503" s="7" t="s">
        <v>1414</v>
      </c>
      <c r="D2503" s="7" t="n">
        <v>295</v>
      </c>
      <c r="E2503" s="7" t="n">
        <v>2221.7</v>
      </c>
      <c r="F2503" s="7" t="n">
        <v>0</v>
      </c>
      <c r="G2503" s="7" t="n">
        <v>0</v>
      </c>
    </row>
    <row r="2504" customFormat="false" ht="15" hidden="false" customHeight="false" outlineLevel="0" collapsed="false">
      <c r="A2504" s="7" t="s">
        <v>21</v>
      </c>
      <c r="B2504" s="7" t="s">
        <v>203</v>
      </c>
      <c r="C2504" s="7" t="s">
        <v>1415</v>
      </c>
      <c r="D2504" s="7" t="n">
        <v>63</v>
      </c>
      <c r="E2504" s="7" t="n">
        <v>474.47</v>
      </c>
      <c r="F2504" s="7" t="n">
        <v>0</v>
      </c>
      <c r="G2504" s="7" t="n">
        <v>0</v>
      </c>
    </row>
    <row r="2505" customFormat="false" ht="15" hidden="false" customHeight="false" outlineLevel="0" collapsed="false">
      <c r="A2505" s="7" t="s">
        <v>21</v>
      </c>
      <c r="B2505" s="7" t="s">
        <v>203</v>
      </c>
      <c r="C2505" s="7" t="s">
        <v>1415</v>
      </c>
      <c r="D2505" s="7" t="n">
        <v>5</v>
      </c>
      <c r="E2505" s="7" t="n">
        <v>54.63</v>
      </c>
      <c r="F2505" s="7" t="n">
        <v>0</v>
      </c>
      <c r="G2505" s="7" t="n">
        <v>0</v>
      </c>
    </row>
    <row r="2506" customFormat="false" ht="15" hidden="false" customHeight="false" outlineLevel="0" collapsed="false">
      <c r="A2506" s="7" t="s">
        <v>21</v>
      </c>
      <c r="B2506" s="7" t="s">
        <v>203</v>
      </c>
      <c r="C2506" s="7" t="s">
        <v>1415</v>
      </c>
      <c r="D2506" s="7" t="n">
        <v>233</v>
      </c>
      <c r="E2506" s="7" t="n">
        <v>2114.91</v>
      </c>
      <c r="F2506" s="7" t="n">
        <v>0</v>
      </c>
      <c r="G2506" s="7" t="n">
        <v>0</v>
      </c>
    </row>
    <row r="2507" customFormat="false" ht="15" hidden="false" customHeight="false" outlineLevel="0" collapsed="false">
      <c r="A2507" s="7" t="s">
        <v>21</v>
      </c>
      <c r="B2507" s="7" t="s">
        <v>203</v>
      </c>
      <c r="C2507" s="7" t="s">
        <v>1415</v>
      </c>
      <c r="D2507" s="7" t="n">
        <v>5</v>
      </c>
      <c r="E2507" s="7" t="n">
        <v>50.99</v>
      </c>
      <c r="F2507" s="7" t="n">
        <v>0</v>
      </c>
      <c r="G2507" s="7" t="n">
        <v>0</v>
      </c>
    </row>
    <row r="2508" customFormat="false" ht="15" hidden="false" customHeight="false" outlineLevel="0" collapsed="false">
      <c r="A2508" s="7" t="s">
        <v>21</v>
      </c>
      <c r="B2508" s="7" t="s">
        <v>203</v>
      </c>
      <c r="C2508" s="7" t="s">
        <v>1415</v>
      </c>
      <c r="D2508" s="7" t="n">
        <v>18</v>
      </c>
      <c r="E2508" s="7" t="n">
        <v>162</v>
      </c>
      <c r="F2508" s="7" t="n">
        <v>0</v>
      </c>
      <c r="G2508" s="7" t="n">
        <v>0</v>
      </c>
    </row>
    <row r="2509" customFormat="false" ht="15" hidden="false" customHeight="false" outlineLevel="0" collapsed="false">
      <c r="A2509" s="7" t="s">
        <v>21</v>
      </c>
      <c r="B2509" s="7" t="s">
        <v>203</v>
      </c>
      <c r="C2509" s="7" t="s">
        <v>1415</v>
      </c>
      <c r="D2509" s="7" t="n">
        <v>-6</v>
      </c>
      <c r="E2509" s="7" t="n">
        <v>-91.74</v>
      </c>
      <c r="F2509" s="7" t="n">
        <v>0</v>
      </c>
      <c r="G2509" s="7" t="n">
        <v>0</v>
      </c>
    </row>
    <row r="2510" customFormat="false" ht="15" hidden="false" customHeight="false" outlineLevel="0" collapsed="false">
      <c r="A2510" s="7" t="s">
        <v>21</v>
      </c>
      <c r="B2510" s="7" t="s">
        <v>203</v>
      </c>
      <c r="C2510" s="7" t="s">
        <v>1415</v>
      </c>
      <c r="D2510" s="7" t="n">
        <v>6</v>
      </c>
      <c r="E2510" s="7" t="n">
        <v>91.78</v>
      </c>
      <c r="F2510" s="7" t="n">
        <v>0</v>
      </c>
      <c r="G2510" s="7" t="n">
        <v>0</v>
      </c>
    </row>
    <row r="2511" customFormat="false" ht="15" hidden="false" customHeight="false" outlineLevel="0" collapsed="false">
      <c r="A2511" s="7" t="s">
        <v>21</v>
      </c>
      <c r="B2511" s="7" t="s">
        <v>203</v>
      </c>
      <c r="C2511" s="7" t="s">
        <v>1415</v>
      </c>
      <c r="D2511" s="7" t="n">
        <v>49</v>
      </c>
      <c r="E2511" s="7" t="n">
        <v>474.81</v>
      </c>
      <c r="F2511" s="7" t="n">
        <v>0</v>
      </c>
      <c r="G2511" s="7" t="n">
        <v>0</v>
      </c>
    </row>
    <row r="2512" customFormat="false" ht="15" hidden="false" customHeight="false" outlineLevel="0" collapsed="false">
      <c r="A2512" s="7" t="s">
        <v>21</v>
      </c>
      <c r="B2512" s="7" t="s">
        <v>203</v>
      </c>
      <c r="C2512" s="7" t="s">
        <v>1415</v>
      </c>
      <c r="D2512" s="7" t="n">
        <v>31</v>
      </c>
      <c r="E2512" s="7" t="n">
        <v>390.86</v>
      </c>
      <c r="F2512" s="7" t="n">
        <v>0</v>
      </c>
      <c r="G2512" s="7" t="n">
        <v>0</v>
      </c>
    </row>
    <row r="2513" customFormat="false" ht="15" hidden="false" customHeight="false" outlineLevel="0" collapsed="false">
      <c r="A2513" s="7" t="s">
        <v>21</v>
      </c>
      <c r="B2513" s="7" t="s">
        <v>203</v>
      </c>
      <c r="C2513" s="7" t="s">
        <v>1415</v>
      </c>
      <c r="D2513" s="7" t="n">
        <v>2</v>
      </c>
      <c r="E2513" s="7" t="n">
        <v>33.62</v>
      </c>
      <c r="F2513" s="7" t="n">
        <v>0</v>
      </c>
      <c r="G2513" s="7" t="n">
        <v>0</v>
      </c>
    </row>
    <row r="2514" customFormat="false" ht="15" hidden="false" customHeight="false" outlineLevel="0" collapsed="false">
      <c r="A2514" s="7" t="s">
        <v>21</v>
      </c>
      <c r="B2514" s="7" t="s">
        <v>203</v>
      </c>
      <c r="C2514" s="7" t="s">
        <v>1415</v>
      </c>
      <c r="D2514" s="7" t="n">
        <v>912</v>
      </c>
      <c r="E2514" s="7" t="n">
        <v>9302.4</v>
      </c>
      <c r="F2514" s="7" t="n">
        <v>0</v>
      </c>
      <c r="G2514" s="7" t="n">
        <v>0</v>
      </c>
    </row>
    <row r="2515" customFormat="false" ht="15" hidden="false" customHeight="false" outlineLevel="0" collapsed="false">
      <c r="A2515" s="7" t="s">
        <v>21</v>
      </c>
      <c r="B2515" s="7" t="s">
        <v>203</v>
      </c>
      <c r="C2515" s="7" t="s">
        <v>1415</v>
      </c>
      <c r="D2515" s="7" t="n">
        <v>187</v>
      </c>
      <c r="E2515" s="7" t="n">
        <v>2053.26</v>
      </c>
      <c r="F2515" s="7" t="n">
        <v>0</v>
      </c>
      <c r="G2515" s="7" t="n">
        <v>0</v>
      </c>
    </row>
    <row r="2516" customFormat="false" ht="15" hidden="false" customHeight="false" outlineLevel="0" collapsed="false">
      <c r="A2516" s="7" t="s">
        <v>21</v>
      </c>
      <c r="B2516" s="7" t="s">
        <v>220</v>
      </c>
      <c r="C2516" s="7" t="s">
        <v>1416</v>
      </c>
      <c r="D2516" s="7" t="n">
        <v>237</v>
      </c>
      <c r="E2516" s="7" t="n">
        <v>2151.21</v>
      </c>
      <c r="F2516" s="7" t="n">
        <v>0</v>
      </c>
      <c r="G2516" s="7" t="n">
        <v>0</v>
      </c>
    </row>
    <row r="2517" customFormat="false" ht="15" hidden="false" customHeight="false" outlineLevel="0" collapsed="false">
      <c r="A2517" s="7" t="s">
        <v>21</v>
      </c>
      <c r="B2517" s="7" t="s">
        <v>220</v>
      </c>
      <c r="C2517" s="7" t="s">
        <v>1416</v>
      </c>
      <c r="D2517" s="7" t="n">
        <v>238</v>
      </c>
      <c r="E2517" s="7" t="n">
        <v>2613.24</v>
      </c>
      <c r="F2517" s="7" t="n">
        <v>0</v>
      </c>
      <c r="G2517" s="7" t="n">
        <v>0</v>
      </c>
    </row>
    <row r="2518" customFormat="false" ht="15" hidden="false" customHeight="false" outlineLevel="0" collapsed="false">
      <c r="A2518" s="7" t="s">
        <v>21</v>
      </c>
      <c r="B2518" s="7" t="s">
        <v>220</v>
      </c>
      <c r="C2518" s="7" t="s">
        <v>1416</v>
      </c>
      <c r="D2518" s="7" t="n">
        <v>450</v>
      </c>
      <c r="E2518" s="7" t="n">
        <v>4590</v>
      </c>
      <c r="F2518" s="7" t="n">
        <v>0</v>
      </c>
      <c r="G2518" s="7" t="n">
        <v>0</v>
      </c>
    </row>
    <row r="2519" customFormat="false" ht="15" hidden="false" customHeight="false" outlineLevel="0" collapsed="false">
      <c r="A2519" s="7" t="s">
        <v>21</v>
      </c>
      <c r="B2519" s="7" t="s">
        <v>220</v>
      </c>
      <c r="C2519" s="7" t="s">
        <v>1416</v>
      </c>
      <c r="D2519" s="7" t="n">
        <v>20</v>
      </c>
      <c r="E2519" s="7" t="n">
        <v>336.2</v>
      </c>
      <c r="F2519" s="7" t="n">
        <v>0</v>
      </c>
      <c r="G2519" s="7" t="n">
        <v>0</v>
      </c>
    </row>
    <row r="2520" customFormat="false" ht="15" hidden="false" customHeight="false" outlineLevel="0" collapsed="false">
      <c r="A2520" s="7" t="s">
        <v>21</v>
      </c>
      <c r="B2520" s="7" t="s">
        <v>220</v>
      </c>
      <c r="C2520" s="7" t="s">
        <v>1416</v>
      </c>
      <c r="D2520" s="7" t="n">
        <v>9</v>
      </c>
      <c r="E2520" s="7" t="n">
        <v>137.67</v>
      </c>
      <c r="F2520" s="7" t="n">
        <v>0</v>
      </c>
      <c r="G2520" s="7" t="n">
        <v>0</v>
      </c>
    </row>
    <row r="2521" customFormat="false" ht="15" hidden="false" customHeight="false" outlineLevel="0" collapsed="false">
      <c r="A2521" s="7" t="s">
        <v>21</v>
      </c>
      <c r="B2521" s="7" t="s">
        <v>220</v>
      </c>
      <c r="C2521" s="7" t="s">
        <v>1416</v>
      </c>
      <c r="D2521" s="7" t="n">
        <v>1</v>
      </c>
      <c r="E2521" s="7" t="n">
        <v>10.93</v>
      </c>
      <c r="F2521" s="7" t="n">
        <v>0</v>
      </c>
      <c r="G2521" s="7" t="n">
        <v>0</v>
      </c>
    </row>
    <row r="2522" customFormat="false" ht="15" hidden="false" customHeight="false" outlineLevel="0" collapsed="false">
      <c r="A2522" s="7" t="s">
        <v>21</v>
      </c>
      <c r="B2522" s="7" t="s">
        <v>220</v>
      </c>
      <c r="C2522" s="7" t="s">
        <v>1416</v>
      </c>
      <c r="D2522" s="7" t="n">
        <v>21</v>
      </c>
      <c r="E2522" s="7" t="n">
        <v>264.77</v>
      </c>
      <c r="F2522" s="7" t="n">
        <v>0</v>
      </c>
      <c r="G2522" s="7" t="n">
        <v>0</v>
      </c>
    </row>
    <row r="2523" customFormat="false" ht="15" hidden="false" customHeight="false" outlineLevel="0" collapsed="false">
      <c r="A2523" s="7" t="s">
        <v>21</v>
      </c>
      <c r="B2523" s="7" t="s">
        <v>220</v>
      </c>
      <c r="C2523" s="7" t="s">
        <v>1416</v>
      </c>
      <c r="D2523" s="7" t="n">
        <v>46</v>
      </c>
      <c r="E2523" s="7" t="n">
        <v>445.74</v>
      </c>
      <c r="F2523" s="7" t="n">
        <v>0</v>
      </c>
      <c r="G2523" s="7" t="n">
        <v>0</v>
      </c>
    </row>
    <row r="2524" customFormat="false" ht="15" hidden="false" customHeight="false" outlineLevel="0" collapsed="false">
      <c r="A2524" s="7" t="s">
        <v>21</v>
      </c>
      <c r="B2524" s="7" t="s">
        <v>220</v>
      </c>
      <c r="C2524" s="7" t="s">
        <v>1416</v>
      </c>
      <c r="D2524" s="7" t="n">
        <v>-6</v>
      </c>
      <c r="E2524" s="7" t="n">
        <v>-91.74</v>
      </c>
      <c r="F2524" s="7" t="n">
        <v>0</v>
      </c>
      <c r="G2524" s="7" t="n">
        <v>0</v>
      </c>
    </row>
    <row r="2525" customFormat="false" ht="15" hidden="false" customHeight="false" outlineLevel="0" collapsed="false">
      <c r="A2525" s="7" t="s">
        <v>21</v>
      </c>
      <c r="B2525" s="7" t="s">
        <v>220</v>
      </c>
      <c r="C2525" s="7" t="s">
        <v>1416</v>
      </c>
      <c r="D2525" s="7" t="n">
        <v>2</v>
      </c>
      <c r="E2525" s="7" t="n">
        <v>20.4</v>
      </c>
      <c r="F2525" s="7" t="n">
        <v>0</v>
      </c>
      <c r="G2525" s="7" t="n">
        <v>0</v>
      </c>
    </row>
    <row r="2526" customFormat="false" ht="15" hidden="false" customHeight="false" outlineLevel="0" collapsed="false">
      <c r="A2526" s="7" t="s">
        <v>21</v>
      </c>
      <c r="B2526" s="7" t="s">
        <v>220</v>
      </c>
      <c r="C2526" s="7" t="s">
        <v>1416</v>
      </c>
      <c r="D2526" s="7" t="n">
        <v>2</v>
      </c>
      <c r="E2526" s="7" t="n">
        <v>23.54</v>
      </c>
      <c r="F2526" s="7" t="n">
        <v>0</v>
      </c>
      <c r="G2526" s="7" t="n">
        <v>0</v>
      </c>
    </row>
    <row r="2527" customFormat="false" ht="15" hidden="false" customHeight="false" outlineLevel="0" collapsed="false">
      <c r="A2527" s="7" t="s">
        <v>21</v>
      </c>
      <c r="B2527" s="7" t="s">
        <v>220</v>
      </c>
      <c r="C2527" s="7" t="s">
        <v>1416</v>
      </c>
      <c r="D2527" s="7" t="n">
        <v>12</v>
      </c>
      <c r="E2527" s="7" t="n">
        <v>108</v>
      </c>
      <c r="F2527" s="7" t="n">
        <v>0</v>
      </c>
      <c r="G2527" s="7" t="n">
        <v>0</v>
      </c>
    </row>
    <row r="2528" customFormat="false" ht="15" hidden="false" customHeight="false" outlineLevel="0" collapsed="false">
      <c r="A2528" s="7" t="s">
        <v>21</v>
      </c>
      <c r="B2528" s="7" t="s">
        <v>220</v>
      </c>
      <c r="C2528" s="7" t="s">
        <v>1416</v>
      </c>
      <c r="D2528" s="7" t="n">
        <v>35</v>
      </c>
      <c r="E2528" s="7" t="n">
        <v>263.6</v>
      </c>
      <c r="F2528" s="7" t="n">
        <v>0</v>
      </c>
      <c r="G2528" s="7" t="n">
        <v>0</v>
      </c>
    </row>
    <row r="2529" customFormat="false" ht="15" hidden="false" customHeight="false" outlineLevel="0" collapsed="false">
      <c r="A2529" s="7" t="s">
        <v>21</v>
      </c>
      <c r="B2529" s="7" t="s">
        <v>214</v>
      </c>
      <c r="C2529" s="7" t="s">
        <v>1417</v>
      </c>
      <c r="D2529" s="7" t="n">
        <v>13</v>
      </c>
      <c r="E2529" s="7" t="n">
        <v>163.91</v>
      </c>
      <c r="F2529" s="7" t="n">
        <v>0</v>
      </c>
      <c r="G2529" s="7" t="n">
        <v>0</v>
      </c>
    </row>
    <row r="2530" customFormat="false" ht="15" hidden="false" customHeight="false" outlineLevel="0" collapsed="false">
      <c r="A2530" s="7" t="s">
        <v>21</v>
      </c>
      <c r="B2530" s="7" t="s">
        <v>214</v>
      </c>
      <c r="C2530" s="7" t="s">
        <v>1417</v>
      </c>
      <c r="D2530" s="7" t="n">
        <v>86</v>
      </c>
      <c r="E2530" s="7" t="n">
        <v>833.34</v>
      </c>
      <c r="F2530" s="7" t="n">
        <v>0</v>
      </c>
      <c r="G2530" s="7" t="n">
        <v>0</v>
      </c>
    </row>
    <row r="2531" customFormat="false" ht="15" hidden="false" customHeight="false" outlineLevel="0" collapsed="false">
      <c r="A2531" s="7" t="s">
        <v>21</v>
      </c>
      <c r="B2531" s="7" t="s">
        <v>214</v>
      </c>
      <c r="C2531" s="7" t="s">
        <v>1417</v>
      </c>
      <c r="D2531" s="7" t="n">
        <v>6</v>
      </c>
      <c r="E2531" s="7" t="n">
        <v>70.61</v>
      </c>
      <c r="F2531" s="7" t="n">
        <v>0</v>
      </c>
      <c r="G2531" s="7" t="n">
        <v>0</v>
      </c>
    </row>
    <row r="2532" customFormat="false" ht="15" hidden="false" customHeight="false" outlineLevel="0" collapsed="false">
      <c r="A2532" s="7" t="s">
        <v>21</v>
      </c>
      <c r="B2532" s="7" t="s">
        <v>214</v>
      </c>
      <c r="C2532" s="7" t="s">
        <v>1417</v>
      </c>
      <c r="D2532" s="7" t="n">
        <v>20</v>
      </c>
      <c r="E2532" s="7" t="n">
        <v>180</v>
      </c>
      <c r="F2532" s="7" t="n">
        <v>0</v>
      </c>
      <c r="G2532" s="7" t="n">
        <v>0</v>
      </c>
    </row>
    <row r="2533" customFormat="false" ht="15" hidden="false" customHeight="false" outlineLevel="0" collapsed="false">
      <c r="A2533" s="7" t="s">
        <v>21</v>
      </c>
      <c r="B2533" s="7" t="s">
        <v>214</v>
      </c>
      <c r="C2533" s="7" t="s">
        <v>1417</v>
      </c>
      <c r="D2533" s="7" t="n">
        <v>-8</v>
      </c>
      <c r="E2533" s="7" t="n">
        <v>-122.32</v>
      </c>
      <c r="F2533" s="7" t="n">
        <v>0</v>
      </c>
      <c r="G2533" s="7" t="n">
        <v>0</v>
      </c>
    </row>
    <row r="2534" customFormat="false" ht="15" hidden="false" customHeight="false" outlineLevel="0" collapsed="false">
      <c r="A2534" s="7" t="s">
        <v>21</v>
      </c>
      <c r="B2534" s="7" t="s">
        <v>214</v>
      </c>
      <c r="C2534" s="7" t="s">
        <v>1417</v>
      </c>
      <c r="D2534" s="7" t="n">
        <v>853</v>
      </c>
      <c r="E2534" s="7" t="n">
        <v>8700.6</v>
      </c>
      <c r="F2534" s="7" t="n">
        <v>0</v>
      </c>
      <c r="G2534" s="7" t="n">
        <v>0</v>
      </c>
    </row>
    <row r="2535" customFormat="false" ht="15" hidden="false" customHeight="false" outlineLevel="0" collapsed="false">
      <c r="A2535" s="7" t="s">
        <v>21</v>
      </c>
      <c r="B2535" s="7" t="s">
        <v>214</v>
      </c>
      <c r="C2535" s="7" t="s">
        <v>1417</v>
      </c>
      <c r="D2535" s="7" t="n">
        <v>8</v>
      </c>
      <c r="E2535" s="7" t="n">
        <v>94.13</v>
      </c>
      <c r="F2535" s="7" t="n">
        <v>0</v>
      </c>
      <c r="G2535" s="7" t="n">
        <v>0</v>
      </c>
    </row>
    <row r="2536" customFormat="false" ht="15" hidden="false" customHeight="false" outlineLevel="0" collapsed="false">
      <c r="A2536" s="7" t="s">
        <v>21</v>
      </c>
      <c r="B2536" s="7" t="s">
        <v>214</v>
      </c>
      <c r="C2536" s="7" t="s">
        <v>1417</v>
      </c>
      <c r="D2536" s="7" t="n">
        <v>8</v>
      </c>
      <c r="E2536" s="7" t="n">
        <v>122.38</v>
      </c>
      <c r="F2536" s="7" t="n">
        <v>0</v>
      </c>
      <c r="G2536" s="7" t="n">
        <v>0</v>
      </c>
    </row>
    <row r="2537" customFormat="false" ht="15" hidden="false" customHeight="false" outlineLevel="0" collapsed="false">
      <c r="A2537" s="7" t="s">
        <v>21</v>
      </c>
      <c r="B2537" s="7" t="s">
        <v>214</v>
      </c>
      <c r="C2537" s="7" t="s">
        <v>1417</v>
      </c>
      <c r="D2537" s="7" t="n">
        <v>192</v>
      </c>
      <c r="E2537" s="7" t="n">
        <v>1742.84</v>
      </c>
      <c r="F2537" s="7" t="n">
        <v>0</v>
      </c>
      <c r="G2537" s="7" t="n">
        <v>0</v>
      </c>
    </row>
    <row r="2538" customFormat="false" ht="15" hidden="false" customHeight="false" outlineLevel="0" collapsed="false">
      <c r="A2538" s="7" t="s">
        <v>21</v>
      </c>
      <c r="B2538" s="7" t="s">
        <v>214</v>
      </c>
      <c r="C2538" s="7" t="s">
        <v>1417</v>
      </c>
      <c r="D2538" s="7" t="n">
        <v>108</v>
      </c>
      <c r="E2538" s="7" t="n">
        <v>813.37</v>
      </c>
      <c r="F2538" s="7" t="n">
        <v>0</v>
      </c>
      <c r="G2538" s="7" t="n">
        <v>0</v>
      </c>
    </row>
    <row r="2539" customFormat="false" ht="15" hidden="false" customHeight="false" outlineLevel="0" collapsed="false">
      <c r="A2539" s="7" t="s">
        <v>21</v>
      </c>
      <c r="B2539" s="7" t="s">
        <v>214</v>
      </c>
      <c r="C2539" s="7" t="s">
        <v>1417</v>
      </c>
      <c r="D2539" s="7" t="n">
        <v>12</v>
      </c>
      <c r="E2539" s="7" t="n">
        <v>131.8</v>
      </c>
      <c r="F2539" s="7" t="n">
        <v>0</v>
      </c>
      <c r="G2539" s="7" t="n">
        <v>0</v>
      </c>
    </row>
    <row r="2540" customFormat="false" ht="15" hidden="false" customHeight="false" outlineLevel="0" collapsed="false">
      <c r="A2540" s="7" t="s">
        <v>21</v>
      </c>
      <c r="B2540" s="7" t="s">
        <v>213</v>
      </c>
      <c r="C2540" s="7" t="s">
        <v>1418</v>
      </c>
      <c r="D2540" s="7" t="n">
        <v>7</v>
      </c>
      <c r="E2540" s="7" t="n">
        <v>76.88</v>
      </c>
      <c r="F2540" s="7" t="n">
        <v>0</v>
      </c>
      <c r="G2540" s="7" t="n">
        <v>0</v>
      </c>
    </row>
    <row r="2541" customFormat="false" ht="15" hidden="false" customHeight="false" outlineLevel="0" collapsed="false">
      <c r="A2541" s="7" t="s">
        <v>21</v>
      </c>
      <c r="B2541" s="7" t="s">
        <v>213</v>
      </c>
      <c r="C2541" s="7" t="s">
        <v>1418</v>
      </c>
      <c r="D2541" s="7" t="n">
        <v>14</v>
      </c>
      <c r="E2541" s="7" t="n">
        <v>126</v>
      </c>
      <c r="F2541" s="7" t="n">
        <v>0</v>
      </c>
      <c r="G2541" s="7" t="n">
        <v>0</v>
      </c>
    </row>
    <row r="2542" customFormat="false" ht="15" hidden="false" customHeight="false" outlineLevel="0" collapsed="false">
      <c r="A2542" s="7" t="s">
        <v>21</v>
      </c>
      <c r="B2542" s="7" t="s">
        <v>213</v>
      </c>
      <c r="C2542" s="7" t="s">
        <v>1418</v>
      </c>
      <c r="D2542" s="7" t="n">
        <v>-8</v>
      </c>
      <c r="E2542" s="7" t="n">
        <v>-122.32</v>
      </c>
      <c r="F2542" s="7" t="n">
        <v>0</v>
      </c>
      <c r="G2542" s="7" t="n">
        <v>0</v>
      </c>
    </row>
    <row r="2543" customFormat="false" ht="15" hidden="false" customHeight="false" outlineLevel="0" collapsed="false">
      <c r="A2543" s="7" t="s">
        <v>21</v>
      </c>
      <c r="B2543" s="7" t="s">
        <v>213</v>
      </c>
      <c r="C2543" s="7" t="s">
        <v>1418</v>
      </c>
      <c r="D2543" s="7" t="n">
        <v>8</v>
      </c>
      <c r="E2543" s="7" t="n">
        <v>122.38</v>
      </c>
      <c r="F2543" s="7" t="n">
        <v>0</v>
      </c>
      <c r="G2543" s="7" t="n">
        <v>0</v>
      </c>
    </row>
    <row r="2544" customFormat="false" ht="15" hidden="false" customHeight="false" outlineLevel="0" collapsed="false">
      <c r="A2544" s="7" t="s">
        <v>21</v>
      </c>
      <c r="B2544" s="7" t="s">
        <v>213</v>
      </c>
      <c r="C2544" s="7" t="s">
        <v>1418</v>
      </c>
      <c r="D2544" s="7" t="n">
        <v>86</v>
      </c>
      <c r="E2544" s="7" t="n">
        <v>833.34</v>
      </c>
      <c r="F2544" s="7" t="n">
        <v>0</v>
      </c>
      <c r="G2544" s="7" t="n">
        <v>0</v>
      </c>
    </row>
    <row r="2545" customFormat="false" ht="15" hidden="false" customHeight="false" outlineLevel="0" collapsed="false">
      <c r="A2545" s="7" t="s">
        <v>21</v>
      </c>
      <c r="B2545" s="7" t="s">
        <v>213</v>
      </c>
      <c r="C2545" s="7" t="s">
        <v>1418</v>
      </c>
      <c r="D2545" s="7" t="n">
        <v>3</v>
      </c>
      <c r="E2545" s="7" t="n">
        <v>35.3</v>
      </c>
      <c r="F2545" s="7" t="n">
        <v>0</v>
      </c>
      <c r="G2545" s="7" t="n">
        <v>0</v>
      </c>
    </row>
    <row r="2546" customFormat="false" ht="15" hidden="false" customHeight="false" outlineLevel="0" collapsed="false">
      <c r="A2546" s="7" t="s">
        <v>21</v>
      </c>
      <c r="B2546" s="7" t="s">
        <v>213</v>
      </c>
      <c r="C2546" s="7" t="s">
        <v>1418</v>
      </c>
      <c r="D2546" s="7" t="n">
        <v>7</v>
      </c>
      <c r="E2546" s="7" t="n">
        <v>82.38</v>
      </c>
      <c r="F2546" s="7" t="n">
        <v>0</v>
      </c>
      <c r="G2546" s="7" t="n">
        <v>0</v>
      </c>
    </row>
    <row r="2547" customFormat="false" ht="15" hidden="false" customHeight="false" outlineLevel="0" collapsed="false">
      <c r="A2547" s="7" t="s">
        <v>21</v>
      </c>
      <c r="B2547" s="7" t="s">
        <v>213</v>
      </c>
      <c r="C2547" s="7" t="s">
        <v>1418</v>
      </c>
      <c r="D2547" s="7" t="n">
        <v>190</v>
      </c>
      <c r="E2547" s="7" t="n">
        <v>1724.7</v>
      </c>
      <c r="F2547" s="7" t="n">
        <v>0</v>
      </c>
      <c r="G2547" s="7" t="n">
        <v>0</v>
      </c>
    </row>
    <row r="2548" customFormat="false" ht="15" hidden="false" customHeight="false" outlineLevel="0" collapsed="false">
      <c r="A2548" s="7" t="s">
        <v>21</v>
      </c>
      <c r="B2548" s="7" t="s">
        <v>213</v>
      </c>
      <c r="C2548" s="7" t="s">
        <v>1418</v>
      </c>
      <c r="D2548" s="7" t="n">
        <v>19</v>
      </c>
      <c r="E2548" s="7" t="n">
        <v>239.57</v>
      </c>
      <c r="F2548" s="7" t="n">
        <v>0</v>
      </c>
      <c r="G2548" s="7" t="n">
        <v>0</v>
      </c>
    </row>
    <row r="2549" customFormat="false" ht="15" hidden="false" customHeight="false" outlineLevel="0" collapsed="false">
      <c r="A2549" s="7" t="s">
        <v>21</v>
      </c>
      <c r="B2549" s="7" t="s">
        <v>213</v>
      </c>
      <c r="C2549" s="7" t="s">
        <v>1418</v>
      </c>
      <c r="D2549" s="7" t="n">
        <v>889</v>
      </c>
      <c r="E2549" s="7" t="n">
        <v>9067.8</v>
      </c>
      <c r="F2549" s="7" t="n">
        <v>0</v>
      </c>
      <c r="G2549" s="7" t="n">
        <v>0</v>
      </c>
    </row>
    <row r="2550" customFormat="false" ht="15" hidden="false" customHeight="false" outlineLevel="0" collapsed="false">
      <c r="A2550" s="7" t="s">
        <v>21</v>
      </c>
      <c r="B2550" s="7" t="s">
        <v>213</v>
      </c>
      <c r="C2550" s="7" t="s">
        <v>1418</v>
      </c>
      <c r="D2550" s="7" t="n">
        <v>75</v>
      </c>
      <c r="E2550" s="7" t="n">
        <v>564.83</v>
      </c>
      <c r="F2550" s="7" t="n">
        <v>0</v>
      </c>
      <c r="G2550" s="7" t="n">
        <v>0</v>
      </c>
    </row>
    <row r="2551" customFormat="false" ht="15" hidden="false" customHeight="false" outlineLevel="0" collapsed="false">
      <c r="A2551" s="7" t="s">
        <v>21</v>
      </c>
      <c r="B2551" s="7" t="s">
        <v>276</v>
      </c>
      <c r="C2551" s="7" t="s">
        <v>1419</v>
      </c>
      <c r="D2551" s="7" t="n">
        <v>352</v>
      </c>
      <c r="E2551" s="7" t="n">
        <v>3590.4</v>
      </c>
      <c r="F2551" s="7" t="n">
        <v>0</v>
      </c>
      <c r="G2551" s="7" t="n">
        <v>0</v>
      </c>
    </row>
    <row r="2552" customFormat="false" ht="15" hidden="false" customHeight="false" outlineLevel="0" collapsed="false">
      <c r="A2552" s="7" t="s">
        <v>21</v>
      </c>
      <c r="B2552" s="7" t="s">
        <v>276</v>
      </c>
      <c r="C2552" s="7" t="s">
        <v>1419</v>
      </c>
      <c r="D2552" s="7" t="n">
        <v>160</v>
      </c>
      <c r="E2552" s="7" t="n">
        <v>1204.98</v>
      </c>
      <c r="F2552" s="7" t="n">
        <v>0</v>
      </c>
      <c r="G2552" s="7" t="n">
        <v>0</v>
      </c>
    </row>
    <row r="2553" customFormat="false" ht="15" hidden="false" customHeight="false" outlineLevel="0" collapsed="false">
      <c r="A2553" s="7" t="s">
        <v>21</v>
      </c>
      <c r="B2553" s="7" t="s">
        <v>276</v>
      </c>
      <c r="C2553" s="7" t="s">
        <v>1419</v>
      </c>
      <c r="D2553" s="7" t="n">
        <v>18</v>
      </c>
      <c r="E2553" s="7" t="n">
        <v>197.7</v>
      </c>
      <c r="F2553" s="7" t="n">
        <v>0</v>
      </c>
      <c r="G2553" s="7" t="n">
        <v>0</v>
      </c>
    </row>
    <row r="2554" customFormat="false" ht="15" hidden="false" customHeight="false" outlineLevel="0" collapsed="false">
      <c r="A2554" s="7" t="s">
        <v>21</v>
      </c>
      <c r="B2554" s="7" t="s">
        <v>276</v>
      </c>
      <c r="C2554" s="7" t="s">
        <v>1419</v>
      </c>
      <c r="D2554" s="7" t="n">
        <v>22</v>
      </c>
      <c r="E2554" s="7" t="n">
        <v>258.91</v>
      </c>
      <c r="F2554" s="7" t="n">
        <v>0</v>
      </c>
      <c r="G2554" s="7" t="n">
        <v>0</v>
      </c>
    </row>
    <row r="2555" customFormat="false" ht="15" hidden="false" customHeight="false" outlineLevel="0" collapsed="false">
      <c r="A2555" s="7" t="s">
        <v>21</v>
      </c>
      <c r="B2555" s="7" t="s">
        <v>276</v>
      </c>
      <c r="C2555" s="7" t="s">
        <v>1419</v>
      </c>
      <c r="D2555" s="7" t="n">
        <v>19</v>
      </c>
      <c r="E2555" s="7" t="n">
        <v>184.11</v>
      </c>
      <c r="F2555" s="7" t="n">
        <v>0</v>
      </c>
      <c r="G2555" s="7" t="n">
        <v>0</v>
      </c>
    </row>
    <row r="2556" customFormat="false" ht="15" hidden="false" customHeight="false" outlineLevel="0" collapsed="false">
      <c r="A2556" s="7" t="s">
        <v>21</v>
      </c>
      <c r="B2556" s="7" t="s">
        <v>242</v>
      </c>
      <c r="C2556" s="7" t="s">
        <v>1420</v>
      </c>
      <c r="D2556" s="7" t="n">
        <v>73</v>
      </c>
      <c r="E2556" s="7" t="n">
        <v>707.37</v>
      </c>
      <c r="F2556" s="7" t="n">
        <v>0</v>
      </c>
      <c r="G2556" s="7" t="n">
        <v>0</v>
      </c>
    </row>
    <row r="2557" customFormat="false" ht="15" hidden="false" customHeight="false" outlineLevel="0" collapsed="false">
      <c r="A2557" s="7" t="s">
        <v>21</v>
      </c>
      <c r="B2557" s="7" t="s">
        <v>242</v>
      </c>
      <c r="C2557" s="7" t="s">
        <v>1420</v>
      </c>
      <c r="D2557" s="7" t="n">
        <v>9</v>
      </c>
      <c r="E2557" s="7" t="n">
        <v>105.91</v>
      </c>
      <c r="F2557" s="7" t="n">
        <v>0</v>
      </c>
      <c r="G2557" s="7" t="n">
        <v>0</v>
      </c>
    </row>
    <row r="2558" customFormat="false" ht="15" hidden="false" customHeight="false" outlineLevel="0" collapsed="false">
      <c r="A2558" s="7" t="s">
        <v>21</v>
      </c>
      <c r="B2558" s="7" t="s">
        <v>242</v>
      </c>
      <c r="C2558" s="7" t="s">
        <v>1420</v>
      </c>
      <c r="D2558" s="7" t="n">
        <v>6</v>
      </c>
      <c r="E2558" s="7" t="n">
        <v>65.9</v>
      </c>
      <c r="F2558" s="7" t="n">
        <v>0</v>
      </c>
      <c r="G2558" s="7" t="n">
        <v>0</v>
      </c>
    </row>
    <row r="2559" customFormat="false" ht="15" hidden="false" customHeight="false" outlineLevel="0" collapsed="false">
      <c r="A2559" s="7" t="s">
        <v>21</v>
      </c>
      <c r="B2559" s="7" t="s">
        <v>242</v>
      </c>
      <c r="C2559" s="7" t="s">
        <v>1420</v>
      </c>
      <c r="D2559" s="7" t="n">
        <v>108</v>
      </c>
      <c r="E2559" s="7" t="n">
        <v>980.34</v>
      </c>
      <c r="F2559" s="7" t="n">
        <v>0</v>
      </c>
      <c r="G2559" s="7" t="n">
        <v>0</v>
      </c>
    </row>
    <row r="2560" customFormat="false" ht="15" hidden="false" customHeight="false" outlineLevel="0" collapsed="false">
      <c r="A2560" s="7" t="s">
        <v>21</v>
      </c>
      <c r="B2560" s="7" t="s">
        <v>242</v>
      </c>
      <c r="C2560" s="7" t="s">
        <v>1420</v>
      </c>
      <c r="D2560" s="7" t="n">
        <v>12</v>
      </c>
      <c r="E2560" s="7" t="n">
        <v>90.38</v>
      </c>
      <c r="F2560" s="7" t="n">
        <v>0</v>
      </c>
      <c r="G2560" s="7" t="n">
        <v>0</v>
      </c>
    </row>
    <row r="2561" customFormat="false" ht="15" hidden="false" customHeight="false" outlineLevel="0" collapsed="false">
      <c r="A2561" s="7" t="s">
        <v>21</v>
      </c>
      <c r="B2561" s="7" t="s">
        <v>242</v>
      </c>
      <c r="C2561" s="7" t="s">
        <v>1420</v>
      </c>
      <c r="D2561" s="7" t="n">
        <v>14</v>
      </c>
      <c r="E2561" s="7" t="n">
        <v>126</v>
      </c>
      <c r="F2561" s="7" t="n">
        <v>0</v>
      </c>
      <c r="G2561" s="7" t="n">
        <v>0</v>
      </c>
    </row>
    <row r="2562" customFormat="false" ht="15" hidden="false" customHeight="false" outlineLevel="0" collapsed="false">
      <c r="A2562" s="7" t="s">
        <v>21</v>
      </c>
      <c r="B2562" s="7" t="s">
        <v>242</v>
      </c>
      <c r="C2562" s="7" t="s">
        <v>1420</v>
      </c>
      <c r="D2562" s="7" t="n">
        <v>588</v>
      </c>
      <c r="E2562" s="7" t="n">
        <v>5997.6</v>
      </c>
      <c r="F2562" s="7" t="n">
        <v>0</v>
      </c>
      <c r="G2562" s="7" t="n">
        <v>0</v>
      </c>
    </row>
    <row r="2563" customFormat="false" ht="15" hidden="false" customHeight="false" outlineLevel="0" collapsed="false">
      <c r="A2563" s="7" t="s">
        <v>21</v>
      </c>
      <c r="B2563" s="7" t="s">
        <v>242</v>
      </c>
      <c r="C2563" s="7" t="s">
        <v>1420</v>
      </c>
      <c r="D2563" s="7" t="n">
        <v>8</v>
      </c>
      <c r="E2563" s="7" t="n">
        <v>122.38</v>
      </c>
      <c r="F2563" s="7" t="n">
        <v>0</v>
      </c>
      <c r="G2563" s="7" t="n">
        <v>0</v>
      </c>
    </row>
    <row r="2564" customFormat="false" ht="15" hidden="false" customHeight="false" outlineLevel="0" collapsed="false">
      <c r="A2564" s="7" t="s">
        <v>21</v>
      </c>
      <c r="B2564" s="7" t="s">
        <v>242</v>
      </c>
      <c r="C2564" s="7" t="s">
        <v>1420</v>
      </c>
      <c r="D2564" s="7" t="n">
        <v>6</v>
      </c>
      <c r="E2564" s="7" t="n">
        <v>75.65</v>
      </c>
      <c r="F2564" s="7" t="n">
        <v>0</v>
      </c>
      <c r="G2564" s="7" t="n">
        <v>0</v>
      </c>
    </row>
    <row r="2565" customFormat="false" ht="15" hidden="false" customHeight="false" outlineLevel="0" collapsed="false">
      <c r="A2565" s="7" t="s">
        <v>21</v>
      </c>
      <c r="B2565" s="7" t="s">
        <v>242</v>
      </c>
      <c r="C2565" s="7" t="s">
        <v>1420</v>
      </c>
      <c r="D2565" s="7" t="n">
        <v>5</v>
      </c>
      <c r="E2565" s="7" t="n">
        <v>58.84</v>
      </c>
      <c r="F2565" s="7" t="n">
        <v>0</v>
      </c>
      <c r="G2565" s="7" t="n">
        <v>0</v>
      </c>
    </row>
    <row r="2566" customFormat="false" ht="15" hidden="false" customHeight="false" outlineLevel="0" collapsed="false">
      <c r="A2566" s="7" t="s">
        <v>21</v>
      </c>
      <c r="B2566" s="7" t="s">
        <v>242</v>
      </c>
      <c r="C2566" s="7" t="s">
        <v>1420</v>
      </c>
      <c r="D2566" s="7" t="n">
        <v>-8</v>
      </c>
      <c r="E2566" s="7" t="n">
        <v>-122.32</v>
      </c>
      <c r="F2566" s="7" t="n">
        <v>0</v>
      </c>
      <c r="G2566" s="7" t="n">
        <v>0</v>
      </c>
    </row>
    <row r="2567" customFormat="false" ht="15" hidden="false" customHeight="false" outlineLevel="0" collapsed="false">
      <c r="A2567" s="7" t="s">
        <v>21</v>
      </c>
      <c r="B2567" s="7" t="s">
        <v>128</v>
      </c>
      <c r="C2567" s="7" t="s">
        <v>1421</v>
      </c>
      <c r="D2567" s="7" t="n">
        <v>178</v>
      </c>
      <c r="E2567" s="7" t="n">
        <v>5387.97</v>
      </c>
      <c r="F2567" s="7" t="n">
        <v>0</v>
      </c>
      <c r="G2567" s="7" t="n">
        <v>0</v>
      </c>
    </row>
    <row r="2568" customFormat="false" ht="15" hidden="false" customHeight="false" outlineLevel="0" collapsed="false">
      <c r="A2568" s="7" t="s">
        <v>21</v>
      </c>
      <c r="B2568" s="7" t="s">
        <v>128</v>
      </c>
      <c r="C2568" s="7" t="s">
        <v>1421</v>
      </c>
      <c r="D2568" s="7" t="n">
        <v>-1</v>
      </c>
      <c r="E2568" s="7" t="n">
        <v>-25.01</v>
      </c>
      <c r="F2568" s="7" t="n">
        <v>0</v>
      </c>
      <c r="G2568" s="7" t="n">
        <v>0</v>
      </c>
    </row>
    <row r="2569" customFormat="false" ht="15" hidden="false" customHeight="false" outlineLevel="0" collapsed="false">
      <c r="A2569" s="7" t="s">
        <v>21</v>
      </c>
      <c r="B2569" s="7" t="s">
        <v>128</v>
      </c>
      <c r="C2569" s="7" t="s">
        <v>1421</v>
      </c>
      <c r="D2569" s="7" t="n">
        <v>3</v>
      </c>
      <c r="E2569" s="7" t="n">
        <v>90</v>
      </c>
      <c r="F2569" s="7" t="n">
        <v>0</v>
      </c>
      <c r="G2569" s="7" t="n">
        <v>0</v>
      </c>
    </row>
    <row r="2570" customFormat="false" ht="15" hidden="false" customHeight="false" outlineLevel="0" collapsed="false">
      <c r="A2570" s="7" t="s">
        <v>21</v>
      </c>
      <c r="B2570" s="7" t="s">
        <v>128</v>
      </c>
      <c r="C2570" s="7" t="s">
        <v>1421</v>
      </c>
      <c r="D2570" s="7" t="n">
        <v>599</v>
      </c>
      <c r="E2570" s="7" t="n">
        <v>24517.07</v>
      </c>
      <c r="F2570" s="7" t="n">
        <v>0</v>
      </c>
      <c r="G2570" s="7" t="n">
        <v>0</v>
      </c>
    </row>
    <row r="2571" customFormat="false" ht="15" hidden="false" customHeight="false" outlineLevel="0" collapsed="false">
      <c r="A2571" s="7" t="s">
        <v>21</v>
      </c>
      <c r="B2571" s="7" t="s">
        <v>128</v>
      </c>
      <c r="C2571" s="7" t="s">
        <v>1421</v>
      </c>
      <c r="D2571" s="7" t="n">
        <v>66</v>
      </c>
      <c r="E2571" s="7" t="n">
        <v>2566.08</v>
      </c>
      <c r="F2571" s="7" t="n">
        <v>0</v>
      </c>
      <c r="G2571" s="7" t="n">
        <v>0</v>
      </c>
    </row>
    <row r="2572" customFormat="false" ht="15" hidden="false" customHeight="false" outlineLevel="0" collapsed="false">
      <c r="A2572" s="7" t="s">
        <v>21</v>
      </c>
      <c r="B2572" s="7" t="s">
        <v>128</v>
      </c>
      <c r="C2572" s="7" t="s">
        <v>1421</v>
      </c>
      <c r="D2572" s="7" t="n">
        <v>53</v>
      </c>
      <c r="E2572" s="7" t="n">
        <v>1334.94</v>
      </c>
      <c r="F2572" s="7" t="n">
        <v>0</v>
      </c>
      <c r="G2572" s="7" t="n">
        <v>0</v>
      </c>
    </row>
    <row r="2573" customFormat="false" ht="15" hidden="false" customHeight="false" outlineLevel="0" collapsed="false">
      <c r="A2573" s="7" t="s">
        <v>21</v>
      </c>
      <c r="B2573" s="7" t="s">
        <v>128</v>
      </c>
      <c r="C2573" s="7" t="s">
        <v>1421</v>
      </c>
      <c r="D2573" s="7" t="n">
        <v>4</v>
      </c>
      <c r="E2573" s="7" t="n">
        <v>163.72</v>
      </c>
      <c r="F2573" s="7" t="n">
        <v>0</v>
      </c>
      <c r="G2573" s="7" t="n">
        <v>0</v>
      </c>
    </row>
    <row r="2574" customFormat="false" ht="15" hidden="false" customHeight="false" outlineLevel="0" collapsed="false">
      <c r="A2574" s="7" t="s">
        <v>21</v>
      </c>
      <c r="B2574" s="7" t="s">
        <v>128</v>
      </c>
      <c r="C2574" s="7" t="s">
        <v>1421</v>
      </c>
      <c r="D2574" s="7" t="n">
        <v>20</v>
      </c>
      <c r="E2574" s="7" t="n">
        <v>945.92</v>
      </c>
      <c r="F2574" s="7" t="n">
        <v>0</v>
      </c>
      <c r="G2574" s="7" t="n">
        <v>0</v>
      </c>
    </row>
    <row r="2575" customFormat="false" ht="15" hidden="false" customHeight="false" outlineLevel="0" collapsed="false">
      <c r="A2575" s="7" t="s">
        <v>21</v>
      </c>
      <c r="B2575" s="7" t="s">
        <v>128</v>
      </c>
      <c r="C2575" s="7" t="s">
        <v>1421</v>
      </c>
      <c r="D2575" s="7" t="n">
        <v>17</v>
      </c>
      <c r="E2575" s="7" t="n">
        <v>0</v>
      </c>
      <c r="F2575" s="7" t="n">
        <v>0</v>
      </c>
      <c r="G2575" s="7" t="n">
        <v>0</v>
      </c>
    </row>
    <row r="2576" customFormat="false" ht="15" hidden="false" customHeight="false" outlineLevel="0" collapsed="false">
      <c r="A2576" s="7" t="s">
        <v>21</v>
      </c>
      <c r="B2576" s="7" t="s">
        <v>128</v>
      </c>
      <c r="C2576" s="7" t="s">
        <v>1421</v>
      </c>
      <c r="D2576" s="7" t="n">
        <v>12</v>
      </c>
      <c r="E2576" s="7" t="n">
        <v>362.72</v>
      </c>
      <c r="F2576" s="7" t="n">
        <v>0</v>
      </c>
      <c r="G2576" s="7" t="n">
        <v>0</v>
      </c>
    </row>
    <row r="2577" customFormat="false" ht="15" hidden="false" customHeight="false" outlineLevel="0" collapsed="false">
      <c r="A2577" s="7" t="s">
        <v>21</v>
      </c>
      <c r="B2577" s="7" t="s">
        <v>128</v>
      </c>
      <c r="C2577" s="7" t="s">
        <v>1421</v>
      </c>
      <c r="D2577" s="7" t="n">
        <v>-11</v>
      </c>
      <c r="E2577" s="7" t="n">
        <v>-385</v>
      </c>
      <c r="F2577" s="7" t="n">
        <v>0</v>
      </c>
      <c r="G2577" s="7" t="n">
        <v>0</v>
      </c>
    </row>
    <row r="2578" customFormat="false" ht="15" hidden="false" customHeight="false" outlineLevel="0" collapsed="false">
      <c r="A2578" s="7" t="s">
        <v>21</v>
      </c>
      <c r="B2578" s="7" t="s">
        <v>128</v>
      </c>
      <c r="C2578" s="7" t="s">
        <v>1421</v>
      </c>
      <c r="D2578" s="7" t="n">
        <v>3</v>
      </c>
      <c r="E2578" s="7" t="n">
        <v>189.18</v>
      </c>
      <c r="F2578" s="7" t="n">
        <v>0</v>
      </c>
      <c r="G2578" s="7" t="n">
        <v>0</v>
      </c>
    </row>
    <row r="2579" customFormat="false" ht="15" hidden="false" customHeight="false" outlineLevel="0" collapsed="false">
      <c r="A2579" s="7" t="s">
        <v>21</v>
      </c>
      <c r="B2579" s="7" t="s">
        <v>128</v>
      </c>
      <c r="C2579" s="7" t="s">
        <v>1421</v>
      </c>
      <c r="D2579" s="7" t="n">
        <v>8</v>
      </c>
      <c r="E2579" s="7" t="n">
        <v>377.83</v>
      </c>
      <c r="F2579" s="7" t="n">
        <v>0</v>
      </c>
      <c r="G2579" s="7" t="n">
        <v>0</v>
      </c>
    </row>
    <row r="2580" customFormat="false" ht="15" hidden="false" customHeight="false" outlineLevel="0" collapsed="false">
      <c r="A2580" s="7" t="s">
        <v>21</v>
      </c>
      <c r="B2580" s="7" t="s">
        <v>128</v>
      </c>
      <c r="C2580" s="7" t="s">
        <v>1421</v>
      </c>
      <c r="D2580" s="7" t="n">
        <v>1</v>
      </c>
      <c r="E2580" s="7" t="n">
        <v>44.14</v>
      </c>
      <c r="F2580" s="7" t="n">
        <v>0</v>
      </c>
      <c r="G2580" s="7" t="n">
        <v>0</v>
      </c>
    </row>
    <row r="2581" customFormat="false" ht="15" hidden="false" customHeight="false" outlineLevel="0" collapsed="false">
      <c r="A2581" s="7" t="s">
        <v>21</v>
      </c>
      <c r="B2581" s="7" t="s">
        <v>126</v>
      </c>
      <c r="C2581" s="7" t="s">
        <v>1421</v>
      </c>
      <c r="D2581" s="7" t="n">
        <v>14</v>
      </c>
      <c r="E2581" s="7" t="n">
        <v>662.15</v>
      </c>
      <c r="F2581" s="7" t="n">
        <v>0</v>
      </c>
      <c r="G2581" s="7" t="n">
        <v>0</v>
      </c>
    </row>
    <row r="2582" customFormat="false" ht="15" hidden="false" customHeight="false" outlineLevel="0" collapsed="false">
      <c r="A2582" s="7" t="s">
        <v>21</v>
      </c>
      <c r="B2582" s="7" t="s">
        <v>126</v>
      </c>
      <c r="C2582" s="7" t="s">
        <v>1421</v>
      </c>
      <c r="D2582" s="7" t="n">
        <v>43</v>
      </c>
      <c r="E2582" s="7" t="n">
        <v>1671.84</v>
      </c>
      <c r="F2582" s="7" t="n">
        <v>0</v>
      </c>
      <c r="G2582" s="7" t="n">
        <v>0</v>
      </c>
    </row>
    <row r="2583" customFormat="false" ht="15" hidden="false" customHeight="false" outlineLevel="0" collapsed="false">
      <c r="A2583" s="7" t="s">
        <v>21</v>
      </c>
      <c r="B2583" s="7" t="s">
        <v>126</v>
      </c>
      <c r="C2583" s="7" t="s">
        <v>1421</v>
      </c>
      <c r="D2583" s="7" t="n">
        <v>12</v>
      </c>
      <c r="E2583" s="7" t="n">
        <v>566.75</v>
      </c>
      <c r="F2583" s="7" t="n">
        <v>0</v>
      </c>
      <c r="G2583" s="7" t="n">
        <v>0</v>
      </c>
    </row>
    <row r="2584" customFormat="false" ht="15" hidden="false" customHeight="false" outlineLevel="0" collapsed="false">
      <c r="A2584" s="7" t="s">
        <v>21</v>
      </c>
      <c r="B2584" s="7" t="s">
        <v>126</v>
      </c>
      <c r="C2584" s="7" t="s">
        <v>1421</v>
      </c>
      <c r="D2584" s="7" t="n">
        <v>18</v>
      </c>
      <c r="E2584" s="7" t="n">
        <v>544.07</v>
      </c>
      <c r="F2584" s="7" t="n">
        <v>0</v>
      </c>
      <c r="G2584" s="7" t="n">
        <v>0</v>
      </c>
    </row>
    <row r="2585" customFormat="false" ht="15" hidden="false" customHeight="false" outlineLevel="0" collapsed="false">
      <c r="A2585" s="7" t="s">
        <v>21</v>
      </c>
      <c r="B2585" s="7" t="s">
        <v>126</v>
      </c>
      <c r="C2585" s="7" t="s">
        <v>1421</v>
      </c>
      <c r="D2585" s="7" t="n">
        <v>631</v>
      </c>
      <c r="E2585" s="7" t="n">
        <v>25826.83</v>
      </c>
      <c r="F2585" s="7" t="n">
        <v>0</v>
      </c>
      <c r="G2585" s="7" t="n">
        <v>0</v>
      </c>
    </row>
    <row r="2586" customFormat="false" ht="15" hidden="false" customHeight="false" outlineLevel="0" collapsed="false">
      <c r="A2586" s="7" t="s">
        <v>21</v>
      </c>
      <c r="B2586" s="7" t="s">
        <v>126</v>
      </c>
      <c r="C2586" s="7" t="s">
        <v>1421</v>
      </c>
      <c r="D2586" s="7" t="n">
        <v>6</v>
      </c>
      <c r="E2586" s="7" t="n">
        <v>0</v>
      </c>
      <c r="F2586" s="7" t="n">
        <v>0</v>
      </c>
      <c r="G2586" s="7" t="n">
        <v>0</v>
      </c>
    </row>
    <row r="2587" customFormat="false" ht="15" hidden="false" customHeight="false" outlineLevel="0" collapsed="false">
      <c r="A2587" s="7" t="s">
        <v>21</v>
      </c>
      <c r="B2587" s="7" t="s">
        <v>126</v>
      </c>
      <c r="C2587" s="7" t="s">
        <v>1421</v>
      </c>
      <c r="D2587" s="7" t="n">
        <v>175</v>
      </c>
      <c r="E2587" s="7" t="n">
        <v>5297.16</v>
      </c>
      <c r="F2587" s="7" t="n">
        <v>0</v>
      </c>
      <c r="G2587" s="7" t="n">
        <v>0</v>
      </c>
    </row>
    <row r="2588" customFormat="false" ht="15" hidden="false" customHeight="false" outlineLevel="0" collapsed="false">
      <c r="A2588" s="7" t="s">
        <v>21</v>
      </c>
      <c r="B2588" s="7" t="s">
        <v>126</v>
      </c>
      <c r="C2588" s="7" t="s">
        <v>1421</v>
      </c>
      <c r="D2588" s="7" t="n">
        <v>7</v>
      </c>
      <c r="E2588" s="7" t="n">
        <v>286.51</v>
      </c>
      <c r="F2588" s="7" t="n">
        <v>0</v>
      </c>
      <c r="G2588" s="7" t="n">
        <v>0</v>
      </c>
    </row>
    <row r="2589" customFormat="false" ht="15" hidden="false" customHeight="false" outlineLevel="0" collapsed="false">
      <c r="A2589" s="7" t="s">
        <v>21</v>
      </c>
      <c r="B2589" s="7" t="s">
        <v>126</v>
      </c>
      <c r="C2589" s="7" t="s">
        <v>1421</v>
      </c>
      <c r="D2589" s="7" t="n">
        <v>4</v>
      </c>
      <c r="E2589" s="7" t="n">
        <v>147.36</v>
      </c>
      <c r="F2589" s="7" t="n">
        <v>0</v>
      </c>
      <c r="G2589" s="7" t="n">
        <v>0</v>
      </c>
    </row>
    <row r="2590" customFormat="false" ht="15" hidden="false" customHeight="false" outlineLevel="0" collapsed="false">
      <c r="A2590" s="7" t="s">
        <v>21</v>
      </c>
      <c r="B2590" s="7" t="s">
        <v>126</v>
      </c>
      <c r="C2590" s="7" t="s">
        <v>1421</v>
      </c>
      <c r="D2590" s="7" t="n">
        <v>57</v>
      </c>
      <c r="E2590" s="7" t="n">
        <v>1435.69</v>
      </c>
      <c r="F2590" s="7" t="n">
        <v>0</v>
      </c>
      <c r="G2590" s="7" t="n">
        <v>0</v>
      </c>
    </row>
    <row r="2591" customFormat="false" ht="15" hidden="false" customHeight="false" outlineLevel="0" collapsed="false">
      <c r="A2591" s="7" t="s">
        <v>21</v>
      </c>
      <c r="B2591" s="7" t="s">
        <v>126</v>
      </c>
      <c r="C2591" s="7" t="s">
        <v>1421</v>
      </c>
      <c r="D2591" s="7" t="n">
        <v>3</v>
      </c>
      <c r="E2591" s="7" t="n">
        <v>132.42</v>
      </c>
      <c r="F2591" s="7" t="n">
        <v>0</v>
      </c>
      <c r="G2591" s="7" t="n">
        <v>0</v>
      </c>
    </row>
    <row r="2592" customFormat="false" ht="15" hidden="false" customHeight="false" outlineLevel="0" collapsed="false">
      <c r="A2592" s="7" t="s">
        <v>21</v>
      </c>
      <c r="B2592" s="7" t="s">
        <v>126</v>
      </c>
      <c r="C2592" s="7" t="s">
        <v>1421</v>
      </c>
      <c r="D2592" s="7" t="n">
        <v>1</v>
      </c>
      <c r="E2592" s="7" t="n">
        <v>44.08</v>
      </c>
      <c r="F2592" s="7" t="n">
        <v>0</v>
      </c>
      <c r="G2592" s="7" t="n">
        <v>0</v>
      </c>
    </row>
    <row r="2593" customFormat="false" ht="15" hidden="false" customHeight="false" outlineLevel="0" collapsed="false">
      <c r="A2593" s="7" t="s">
        <v>21</v>
      </c>
      <c r="B2593" s="7" t="s">
        <v>126</v>
      </c>
      <c r="C2593" s="7" t="s">
        <v>1421</v>
      </c>
      <c r="D2593" s="7" t="n">
        <v>3</v>
      </c>
      <c r="E2593" s="7" t="n">
        <v>189.18</v>
      </c>
      <c r="F2593" s="7" t="n">
        <v>0</v>
      </c>
      <c r="G2593" s="7" t="n">
        <v>0</v>
      </c>
    </row>
    <row r="2594" customFormat="false" ht="15" hidden="false" customHeight="false" outlineLevel="0" collapsed="false">
      <c r="A2594" s="7" t="s">
        <v>21</v>
      </c>
      <c r="B2594" s="7" t="s">
        <v>122</v>
      </c>
      <c r="C2594" s="7" t="s">
        <v>1421</v>
      </c>
      <c r="D2594" s="7" t="n">
        <v>76</v>
      </c>
      <c r="E2594" s="7" t="n">
        <v>2954.88</v>
      </c>
      <c r="F2594" s="7" t="n">
        <v>0</v>
      </c>
      <c r="G2594" s="7" t="n">
        <v>0</v>
      </c>
    </row>
    <row r="2595" customFormat="false" ht="15" hidden="false" customHeight="false" outlineLevel="0" collapsed="false">
      <c r="A2595" s="7" t="s">
        <v>21</v>
      </c>
      <c r="B2595" s="7" t="s">
        <v>122</v>
      </c>
      <c r="C2595" s="7" t="s">
        <v>1421</v>
      </c>
      <c r="D2595" s="7" t="n">
        <v>1</v>
      </c>
      <c r="E2595" s="7" t="n">
        <v>40.99</v>
      </c>
      <c r="F2595" s="7" t="n">
        <v>0</v>
      </c>
      <c r="G2595" s="7" t="n">
        <v>0</v>
      </c>
    </row>
    <row r="2596" customFormat="false" ht="15" hidden="false" customHeight="false" outlineLevel="0" collapsed="false">
      <c r="A2596" s="7" t="s">
        <v>21</v>
      </c>
      <c r="B2596" s="7" t="s">
        <v>122</v>
      </c>
      <c r="C2596" s="7" t="s">
        <v>1421</v>
      </c>
      <c r="D2596" s="7" t="n">
        <v>21</v>
      </c>
      <c r="E2596" s="7" t="n">
        <v>634.75</v>
      </c>
      <c r="F2596" s="7" t="n">
        <v>0</v>
      </c>
      <c r="G2596" s="7" t="n">
        <v>0</v>
      </c>
    </row>
    <row r="2597" customFormat="false" ht="15" hidden="false" customHeight="false" outlineLevel="0" collapsed="false">
      <c r="A2597" s="7" t="s">
        <v>21</v>
      </c>
      <c r="B2597" s="7" t="s">
        <v>122</v>
      </c>
      <c r="C2597" s="7" t="s">
        <v>1421</v>
      </c>
      <c r="D2597" s="7" t="n">
        <v>110</v>
      </c>
      <c r="E2597" s="7" t="n">
        <v>2770.66</v>
      </c>
      <c r="F2597" s="7" t="n">
        <v>0</v>
      </c>
      <c r="G2597" s="7" t="n">
        <v>0</v>
      </c>
    </row>
    <row r="2598" customFormat="false" ht="15" hidden="false" customHeight="false" outlineLevel="0" collapsed="false">
      <c r="A2598" s="7" t="s">
        <v>21</v>
      </c>
      <c r="B2598" s="7" t="s">
        <v>122</v>
      </c>
      <c r="C2598" s="7" t="s">
        <v>1421</v>
      </c>
      <c r="D2598" s="7" t="n">
        <v>210</v>
      </c>
      <c r="E2598" s="7" t="n">
        <v>6356.55</v>
      </c>
      <c r="F2598" s="7" t="n">
        <v>0</v>
      </c>
      <c r="G2598" s="7" t="n">
        <v>0</v>
      </c>
    </row>
    <row r="2599" customFormat="false" ht="15" hidden="false" customHeight="false" outlineLevel="0" collapsed="false">
      <c r="A2599" s="7" t="s">
        <v>21</v>
      </c>
      <c r="B2599" s="7" t="s">
        <v>122</v>
      </c>
      <c r="C2599" s="7" t="s">
        <v>1421</v>
      </c>
      <c r="D2599" s="7" t="n">
        <v>12</v>
      </c>
      <c r="E2599" s="7" t="n">
        <v>529.71</v>
      </c>
      <c r="F2599" s="7" t="n">
        <v>0</v>
      </c>
      <c r="G2599" s="7" t="n">
        <v>0</v>
      </c>
    </row>
    <row r="2600" customFormat="false" ht="15" hidden="false" customHeight="false" outlineLevel="0" collapsed="false">
      <c r="A2600" s="7" t="s">
        <v>21</v>
      </c>
      <c r="B2600" s="7" t="s">
        <v>122</v>
      </c>
      <c r="C2600" s="7" t="s">
        <v>1421</v>
      </c>
      <c r="D2600" s="7" t="n">
        <v>593</v>
      </c>
      <c r="E2600" s="7" t="n">
        <v>24271.49</v>
      </c>
      <c r="F2600" s="7" t="n">
        <v>0</v>
      </c>
      <c r="G2600" s="7" t="n">
        <v>0</v>
      </c>
    </row>
    <row r="2601" customFormat="false" ht="15" hidden="false" customHeight="false" outlineLevel="0" collapsed="false">
      <c r="A2601" s="7" t="s">
        <v>21</v>
      </c>
      <c r="B2601" s="7" t="s">
        <v>122</v>
      </c>
      <c r="C2601" s="7" t="s">
        <v>1421</v>
      </c>
      <c r="D2601" s="7" t="n">
        <v>5</v>
      </c>
      <c r="E2601" s="7" t="n">
        <v>220.4</v>
      </c>
      <c r="F2601" s="7" t="n">
        <v>0</v>
      </c>
      <c r="G2601" s="7" t="n">
        <v>0</v>
      </c>
    </row>
    <row r="2602" customFormat="false" ht="15" hidden="false" customHeight="false" outlineLevel="0" collapsed="false">
      <c r="A2602" s="7" t="s">
        <v>21</v>
      </c>
      <c r="B2602" s="7" t="s">
        <v>122</v>
      </c>
      <c r="C2602" s="7" t="s">
        <v>1421</v>
      </c>
      <c r="D2602" s="7" t="n">
        <v>11</v>
      </c>
      <c r="E2602" s="7" t="n">
        <v>519.52</v>
      </c>
      <c r="F2602" s="7" t="n">
        <v>0</v>
      </c>
      <c r="G2602" s="7" t="n">
        <v>0</v>
      </c>
    </row>
    <row r="2603" customFormat="false" ht="15" hidden="false" customHeight="false" outlineLevel="0" collapsed="false">
      <c r="A2603" s="7" t="s">
        <v>21</v>
      </c>
      <c r="B2603" s="7" t="s">
        <v>122</v>
      </c>
      <c r="C2603" s="7" t="s">
        <v>1421</v>
      </c>
      <c r="D2603" s="7" t="n">
        <v>7</v>
      </c>
      <c r="E2603" s="7" t="n">
        <v>257.88</v>
      </c>
      <c r="F2603" s="7" t="n">
        <v>0</v>
      </c>
      <c r="G2603" s="7" t="n">
        <v>0</v>
      </c>
    </row>
    <row r="2604" customFormat="false" ht="15" hidden="false" customHeight="false" outlineLevel="0" collapsed="false">
      <c r="A2604" s="7" t="s">
        <v>21</v>
      </c>
      <c r="B2604" s="7" t="s">
        <v>122</v>
      </c>
      <c r="C2604" s="7" t="s">
        <v>1421</v>
      </c>
      <c r="D2604" s="7" t="n">
        <v>18</v>
      </c>
      <c r="E2604" s="7" t="n">
        <v>0</v>
      </c>
      <c r="F2604" s="7" t="n">
        <v>0</v>
      </c>
      <c r="G2604" s="7" t="n">
        <v>0</v>
      </c>
    </row>
    <row r="2605" customFormat="false" ht="15" hidden="false" customHeight="false" outlineLevel="0" collapsed="false">
      <c r="A2605" s="7" t="s">
        <v>21</v>
      </c>
      <c r="B2605" s="7" t="s">
        <v>122</v>
      </c>
      <c r="C2605" s="7" t="s">
        <v>1421</v>
      </c>
      <c r="D2605" s="7" t="n">
        <v>-1</v>
      </c>
      <c r="E2605" s="7" t="n">
        <v>-35</v>
      </c>
      <c r="F2605" s="7" t="n">
        <v>0</v>
      </c>
      <c r="G2605" s="7" t="n">
        <v>0</v>
      </c>
    </row>
    <row r="2606" customFormat="false" ht="15" hidden="false" customHeight="false" outlineLevel="0" collapsed="false">
      <c r="A2606" s="7" t="s">
        <v>21</v>
      </c>
      <c r="B2606" s="7" t="s">
        <v>122</v>
      </c>
      <c r="C2606" s="7" t="s">
        <v>1421</v>
      </c>
      <c r="D2606" s="7" t="n">
        <v>2</v>
      </c>
      <c r="E2606" s="7" t="n">
        <v>126.12</v>
      </c>
      <c r="F2606" s="7" t="n">
        <v>0</v>
      </c>
      <c r="G2606" s="7" t="n">
        <v>0</v>
      </c>
    </row>
    <row r="2607" customFormat="false" ht="15" hidden="false" customHeight="false" outlineLevel="0" collapsed="false">
      <c r="A2607" s="7" t="s">
        <v>21</v>
      </c>
      <c r="B2607" s="7" t="s">
        <v>122</v>
      </c>
      <c r="C2607" s="7" t="s">
        <v>1421</v>
      </c>
      <c r="D2607" s="7" t="n">
        <v>3</v>
      </c>
      <c r="E2607" s="7" t="n">
        <v>90</v>
      </c>
      <c r="F2607" s="7" t="n">
        <v>0</v>
      </c>
      <c r="G2607" s="7" t="n">
        <v>0</v>
      </c>
    </row>
    <row r="2608" customFormat="false" ht="15" hidden="false" customHeight="false" outlineLevel="0" collapsed="false">
      <c r="A2608" s="7" t="s">
        <v>21</v>
      </c>
      <c r="B2608" s="7" t="s">
        <v>122</v>
      </c>
      <c r="C2608" s="7" t="s">
        <v>1421</v>
      </c>
      <c r="D2608" s="7" t="n">
        <v>15</v>
      </c>
      <c r="E2608" s="7" t="n">
        <v>709.45</v>
      </c>
      <c r="F2608" s="7" t="n">
        <v>0</v>
      </c>
      <c r="G2608" s="7" t="n">
        <v>0</v>
      </c>
    </row>
    <row r="2609" customFormat="false" ht="15" hidden="false" customHeight="false" outlineLevel="0" collapsed="false">
      <c r="A2609" s="7" t="s">
        <v>21</v>
      </c>
      <c r="B2609" s="7" t="s">
        <v>142</v>
      </c>
      <c r="C2609" s="7" t="s">
        <v>1421</v>
      </c>
      <c r="D2609" s="7" t="n">
        <v>2</v>
      </c>
      <c r="E2609" s="7" t="n">
        <v>73.68</v>
      </c>
      <c r="F2609" s="7" t="n">
        <v>0</v>
      </c>
      <c r="G2609" s="7" t="n">
        <v>0</v>
      </c>
    </row>
    <row r="2610" customFormat="false" ht="15" hidden="false" customHeight="false" outlineLevel="0" collapsed="false">
      <c r="A2610" s="7" t="s">
        <v>21</v>
      </c>
      <c r="B2610" s="7" t="s">
        <v>142</v>
      </c>
      <c r="C2610" s="7" t="s">
        <v>1421</v>
      </c>
      <c r="D2610" s="7" t="n">
        <v>53</v>
      </c>
      <c r="E2610" s="7" t="n">
        <v>2060.64</v>
      </c>
      <c r="F2610" s="7" t="n">
        <v>0</v>
      </c>
      <c r="G2610" s="7" t="n">
        <v>0</v>
      </c>
    </row>
    <row r="2611" customFormat="false" ht="15" hidden="false" customHeight="false" outlineLevel="0" collapsed="false">
      <c r="A2611" s="7" t="s">
        <v>21</v>
      </c>
      <c r="B2611" s="7" t="s">
        <v>142</v>
      </c>
      <c r="C2611" s="7" t="s">
        <v>1421</v>
      </c>
      <c r="D2611" s="7" t="n">
        <v>-1</v>
      </c>
      <c r="E2611" s="7" t="n">
        <v>-30.01</v>
      </c>
      <c r="F2611" s="7" t="n">
        <v>0</v>
      </c>
      <c r="G2611" s="7" t="n">
        <v>0</v>
      </c>
    </row>
    <row r="2612" customFormat="false" ht="15" hidden="false" customHeight="false" outlineLevel="0" collapsed="false">
      <c r="A2612" s="7" t="s">
        <v>21</v>
      </c>
      <c r="B2612" s="7" t="s">
        <v>142</v>
      </c>
      <c r="C2612" s="7" t="s">
        <v>1421</v>
      </c>
      <c r="D2612" s="7" t="n">
        <v>158</v>
      </c>
      <c r="E2612" s="7" t="n">
        <v>6964.64</v>
      </c>
      <c r="F2612" s="7" t="n">
        <v>0</v>
      </c>
      <c r="G2612" s="7" t="n">
        <v>0</v>
      </c>
    </row>
    <row r="2613" customFormat="false" ht="15" hidden="false" customHeight="false" outlineLevel="0" collapsed="false">
      <c r="A2613" s="7" t="s">
        <v>21</v>
      </c>
      <c r="B2613" s="7" t="s">
        <v>142</v>
      </c>
      <c r="C2613" s="7" t="s">
        <v>1421</v>
      </c>
      <c r="D2613" s="7" t="n">
        <v>4</v>
      </c>
      <c r="E2613" s="7" t="n">
        <v>0</v>
      </c>
      <c r="F2613" s="7" t="n">
        <v>0</v>
      </c>
      <c r="G2613" s="7" t="n">
        <v>0</v>
      </c>
    </row>
    <row r="2614" customFormat="false" ht="15" hidden="false" customHeight="false" outlineLevel="0" collapsed="false">
      <c r="A2614" s="7" t="s">
        <v>21</v>
      </c>
      <c r="B2614" s="7" t="s">
        <v>142</v>
      </c>
      <c r="C2614" s="7" t="s">
        <v>1421</v>
      </c>
      <c r="D2614" s="7" t="n">
        <v>2</v>
      </c>
      <c r="E2614" s="7" t="n">
        <v>60</v>
      </c>
      <c r="F2614" s="7" t="n">
        <v>0</v>
      </c>
      <c r="G2614" s="7" t="n">
        <v>0</v>
      </c>
    </row>
    <row r="2615" customFormat="false" ht="15" hidden="false" customHeight="false" outlineLevel="0" collapsed="false">
      <c r="A2615" s="7" t="s">
        <v>21</v>
      </c>
      <c r="B2615" s="7" t="s">
        <v>142</v>
      </c>
      <c r="C2615" s="7" t="s">
        <v>1421</v>
      </c>
      <c r="D2615" s="7" t="n">
        <v>51</v>
      </c>
      <c r="E2615" s="7" t="n">
        <v>1284.57</v>
      </c>
      <c r="F2615" s="7" t="n">
        <v>0</v>
      </c>
      <c r="G2615" s="7" t="n">
        <v>0</v>
      </c>
    </row>
    <row r="2616" customFormat="false" ht="15" hidden="false" customHeight="false" outlineLevel="0" collapsed="false">
      <c r="A2616" s="7" t="s">
        <v>21</v>
      </c>
      <c r="B2616" s="7" t="s">
        <v>142</v>
      </c>
      <c r="C2616" s="7" t="s">
        <v>1421</v>
      </c>
      <c r="D2616" s="7" t="n">
        <v>3</v>
      </c>
      <c r="E2616" s="7" t="n">
        <v>189.18</v>
      </c>
      <c r="F2616" s="7" t="n">
        <v>0</v>
      </c>
      <c r="G2616" s="7" t="n">
        <v>0</v>
      </c>
    </row>
    <row r="2617" customFormat="false" ht="15" hidden="false" customHeight="false" outlineLevel="0" collapsed="false">
      <c r="A2617" s="7" t="s">
        <v>21</v>
      </c>
      <c r="B2617" s="7" t="s">
        <v>142</v>
      </c>
      <c r="C2617" s="7" t="s">
        <v>1421</v>
      </c>
      <c r="D2617" s="7" t="n">
        <v>15</v>
      </c>
      <c r="E2617" s="7" t="n">
        <v>453.4</v>
      </c>
      <c r="F2617" s="7" t="n">
        <v>0</v>
      </c>
      <c r="G2617" s="7" t="n">
        <v>0</v>
      </c>
    </row>
    <row r="2618" customFormat="false" ht="15" hidden="false" customHeight="false" outlineLevel="0" collapsed="false">
      <c r="A2618" s="7" t="s">
        <v>21</v>
      </c>
      <c r="B2618" s="7" t="s">
        <v>142</v>
      </c>
      <c r="C2618" s="7" t="s">
        <v>1421</v>
      </c>
      <c r="D2618" s="7" t="n">
        <v>118</v>
      </c>
      <c r="E2618" s="7" t="n">
        <v>3571.83</v>
      </c>
      <c r="F2618" s="7" t="n">
        <v>0</v>
      </c>
      <c r="G2618" s="7" t="n">
        <v>0</v>
      </c>
    </row>
    <row r="2619" customFormat="false" ht="15" hidden="false" customHeight="false" outlineLevel="0" collapsed="false">
      <c r="A2619" s="7" t="s">
        <v>21</v>
      </c>
      <c r="B2619" s="7" t="s">
        <v>142</v>
      </c>
      <c r="C2619" s="7" t="s">
        <v>1421</v>
      </c>
      <c r="D2619" s="7" t="n">
        <v>414</v>
      </c>
      <c r="E2619" s="7" t="n">
        <v>16945.02</v>
      </c>
      <c r="F2619" s="7" t="n">
        <v>0</v>
      </c>
      <c r="G2619" s="7" t="n">
        <v>0</v>
      </c>
    </row>
    <row r="2620" customFormat="false" ht="15" hidden="false" customHeight="false" outlineLevel="0" collapsed="false">
      <c r="A2620" s="7" t="s">
        <v>21</v>
      </c>
      <c r="B2620" s="7" t="s">
        <v>142</v>
      </c>
      <c r="C2620" s="7" t="s">
        <v>1421</v>
      </c>
      <c r="D2620" s="7" t="n">
        <v>10</v>
      </c>
      <c r="E2620" s="7" t="n">
        <v>472.97</v>
      </c>
      <c r="F2620" s="7" t="n">
        <v>0</v>
      </c>
      <c r="G2620" s="7" t="n">
        <v>0</v>
      </c>
    </row>
    <row r="2621" customFormat="false" ht="15" hidden="false" customHeight="false" outlineLevel="0" collapsed="false">
      <c r="A2621" s="7" t="s">
        <v>21</v>
      </c>
      <c r="B2621" s="7" t="s">
        <v>631</v>
      </c>
      <c r="C2621" s="7" t="s">
        <v>1422</v>
      </c>
      <c r="D2621" s="7" t="n">
        <v>-1</v>
      </c>
      <c r="E2621" s="7" t="n">
        <v>-24</v>
      </c>
      <c r="F2621" s="7" t="n">
        <v>0</v>
      </c>
      <c r="G2621" s="7" t="n">
        <v>0</v>
      </c>
    </row>
    <row r="2622" customFormat="false" ht="15" hidden="false" customHeight="false" outlineLevel="0" collapsed="false">
      <c r="A2622" s="7" t="s">
        <v>21</v>
      </c>
      <c r="B2622" s="7" t="s">
        <v>384</v>
      </c>
      <c r="C2622" s="7" t="s">
        <v>1423</v>
      </c>
      <c r="D2622" s="7" t="n">
        <v>13</v>
      </c>
      <c r="E2622" s="7" t="n">
        <v>514.02</v>
      </c>
      <c r="F2622" s="7" t="n">
        <v>0</v>
      </c>
      <c r="G2622" s="7" t="n">
        <v>0</v>
      </c>
    </row>
    <row r="2623" customFormat="false" ht="15" hidden="false" customHeight="false" outlineLevel="0" collapsed="false">
      <c r="A2623" s="7" t="s">
        <v>21</v>
      </c>
      <c r="B2623" s="7" t="s">
        <v>384</v>
      </c>
      <c r="C2623" s="7" t="s">
        <v>1423</v>
      </c>
      <c r="D2623" s="7" t="n">
        <v>2</v>
      </c>
      <c r="E2623" s="7" t="n">
        <v>81.86</v>
      </c>
      <c r="F2623" s="7" t="n">
        <v>0</v>
      </c>
      <c r="G2623" s="7" t="n">
        <v>0</v>
      </c>
    </row>
    <row r="2624" customFormat="false" ht="15" hidden="false" customHeight="false" outlineLevel="0" collapsed="false">
      <c r="A2624" s="7" t="s">
        <v>21</v>
      </c>
      <c r="B2624" s="7" t="s">
        <v>384</v>
      </c>
      <c r="C2624" s="7" t="s">
        <v>1423</v>
      </c>
      <c r="D2624" s="7" t="n">
        <v>15</v>
      </c>
      <c r="E2624" s="7" t="n">
        <v>709.44</v>
      </c>
      <c r="F2624" s="7" t="n">
        <v>0</v>
      </c>
      <c r="G2624" s="7" t="n">
        <v>0</v>
      </c>
    </row>
    <row r="2625" customFormat="false" ht="15" hidden="false" customHeight="false" outlineLevel="0" collapsed="false">
      <c r="A2625" s="7" t="s">
        <v>21</v>
      </c>
      <c r="B2625" s="7" t="s">
        <v>384</v>
      </c>
      <c r="C2625" s="7" t="s">
        <v>1423</v>
      </c>
      <c r="D2625" s="7" t="n">
        <v>1</v>
      </c>
      <c r="E2625" s="7" t="n">
        <v>44.08</v>
      </c>
      <c r="F2625" s="7" t="n">
        <v>0</v>
      </c>
      <c r="G2625" s="7" t="n">
        <v>0</v>
      </c>
    </row>
    <row r="2626" customFormat="false" ht="15" hidden="false" customHeight="false" outlineLevel="0" collapsed="false">
      <c r="A2626" s="7" t="s">
        <v>21</v>
      </c>
      <c r="B2626" s="7" t="s">
        <v>384</v>
      </c>
      <c r="C2626" s="7" t="s">
        <v>1423</v>
      </c>
      <c r="D2626" s="7" t="n">
        <v>2</v>
      </c>
      <c r="E2626" s="7" t="n">
        <v>88.28</v>
      </c>
      <c r="F2626" s="7" t="n">
        <v>0</v>
      </c>
      <c r="G2626" s="7" t="n">
        <v>0</v>
      </c>
    </row>
    <row r="2627" customFormat="false" ht="15" hidden="false" customHeight="false" outlineLevel="0" collapsed="false">
      <c r="A2627" s="7" t="s">
        <v>21</v>
      </c>
      <c r="B2627" s="7" t="s">
        <v>533</v>
      </c>
      <c r="C2627" s="7" t="s">
        <v>1424</v>
      </c>
      <c r="D2627" s="7" t="n">
        <v>1</v>
      </c>
      <c r="E2627" s="7" t="n">
        <v>94.5</v>
      </c>
      <c r="F2627" s="7" t="n">
        <v>0</v>
      </c>
      <c r="G2627" s="7" t="n">
        <v>0</v>
      </c>
    </row>
    <row r="2628" customFormat="false" ht="15" hidden="false" customHeight="false" outlineLevel="0" collapsed="false">
      <c r="A2628" s="7" t="s">
        <v>21</v>
      </c>
      <c r="B2628" s="7" t="s">
        <v>533</v>
      </c>
      <c r="C2628" s="7" t="s">
        <v>1424</v>
      </c>
      <c r="D2628" s="7" t="n">
        <v>1</v>
      </c>
      <c r="E2628" s="7" t="n">
        <v>81.9</v>
      </c>
      <c r="F2628" s="7" t="n">
        <v>0</v>
      </c>
      <c r="G2628" s="7" t="n">
        <v>0</v>
      </c>
    </row>
    <row r="2629" customFormat="false" ht="15" hidden="false" customHeight="false" outlineLevel="0" collapsed="false">
      <c r="A2629" s="7" t="s">
        <v>21</v>
      </c>
      <c r="B2629" s="7" t="s">
        <v>530</v>
      </c>
      <c r="C2629" s="7" t="s">
        <v>1424</v>
      </c>
      <c r="D2629" s="7" t="n">
        <v>1</v>
      </c>
      <c r="E2629" s="7" t="n">
        <v>94.5</v>
      </c>
      <c r="F2629" s="7" t="n">
        <v>0</v>
      </c>
      <c r="G2629" s="7" t="n">
        <v>0</v>
      </c>
    </row>
    <row r="2630" customFormat="false" ht="15" hidden="false" customHeight="false" outlineLevel="0" collapsed="false">
      <c r="A2630" s="7" t="s">
        <v>21</v>
      </c>
      <c r="B2630" s="7" t="s">
        <v>530</v>
      </c>
      <c r="C2630" s="7" t="s">
        <v>1424</v>
      </c>
      <c r="D2630" s="7" t="n">
        <v>1</v>
      </c>
      <c r="E2630" s="7" t="n">
        <v>84.94</v>
      </c>
      <c r="F2630" s="7" t="n">
        <v>0</v>
      </c>
      <c r="G2630" s="7" t="n">
        <v>0</v>
      </c>
    </row>
    <row r="2631" customFormat="false" ht="15" hidden="false" customHeight="false" outlineLevel="0" collapsed="false">
      <c r="A2631" s="7" t="s">
        <v>21</v>
      </c>
      <c r="B2631" s="7" t="s">
        <v>593</v>
      </c>
      <c r="C2631" s="7" t="s">
        <v>1424</v>
      </c>
      <c r="D2631" s="7" t="n">
        <v>1</v>
      </c>
      <c r="E2631" s="7" t="n">
        <v>94.5</v>
      </c>
      <c r="F2631" s="7" t="n">
        <v>0</v>
      </c>
      <c r="G2631" s="7" t="n">
        <v>0</v>
      </c>
    </row>
    <row r="2632" customFormat="false" ht="15" hidden="false" customHeight="false" outlineLevel="0" collapsed="false">
      <c r="A2632" s="7" t="s">
        <v>21</v>
      </c>
      <c r="B2632" s="7" t="s">
        <v>604</v>
      </c>
      <c r="C2632" s="7" t="s">
        <v>1424</v>
      </c>
      <c r="D2632" s="7" t="n">
        <v>1</v>
      </c>
      <c r="E2632" s="7" t="n">
        <v>81.9</v>
      </c>
      <c r="F2632" s="7" t="n">
        <v>0</v>
      </c>
      <c r="G2632" s="7" t="n">
        <v>0</v>
      </c>
    </row>
    <row r="2633" customFormat="false" ht="15" hidden="false" customHeight="false" outlineLevel="0" collapsed="false">
      <c r="A2633" s="7" t="s">
        <v>21</v>
      </c>
      <c r="B2633" s="7" t="s">
        <v>130</v>
      </c>
      <c r="C2633" s="7" t="s">
        <v>1425</v>
      </c>
      <c r="D2633" s="7" t="n">
        <v>-2</v>
      </c>
      <c r="E2633" s="7" t="n">
        <v>-112.4</v>
      </c>
      <c r="F2633" s="7" t="n">
        <v>0</v>
      </c>
      <c r="G2633" s="7" t="n">
        <v>0</v>
      </c>
    </row>
    <row r="2634" customFormat="false" ht="15" hidden="false" customHeight="false" outlineLevel="0" collapsed="false">
      <c r="A2634" s="7" t="s">
        <v>21</v>
      </c>
      <c r="B2634" s="7" t="s">
        <v>130</v>
      </c>
      <c r="C2634" s="7" t="s">
        <v>1425</v>
      </c>
      <c r="D2634" s="7" t="n">
        <v>5</v>
      </c>
      <c r="E2634" s="7" t="n">
        <v>262.3</v>
      </c>
      <c r="F2634" s="7" t="n">
        <v>0</v>
      </c>
      <c r="G2634" s="7" t="n">
        <v>0</v>
      </c>
    </row>
    <row r="2635" customFormat="false" ht="15" hidden="false" customHeight="false" outlineLevel="0" collapsed="false">
      <c r="A2635" s="7" t="s">
        <v>21</v>
      </c>
      <c r="B2635" s="7" t="s">
        <v>130</v>
      </c>
      <c r="C2635" s="7" t="s">
        <v>1425</v>
      </c>
      <c r="D2635" s="7" t="n">
        <v>13</v>
      </c>
      <c r="E2635" s="7" t="n">
        <v>687.57</v>
      </c>
      <c r="F2635" s="7" t="n">
        <v>0</v>
      </c>
      <c r="G2635" s="7" t="n">
        <v>0</v>
      </c>
    </row>
    <row r="2636" customFormat="false" ht="15" hidden="false" customHeight="false" outlineLevel="0" collapsed="false">
      <c r="A2636" s="7" t="s">
        <v>21</v>
      </c>
      <c r="B2636" s="7" t="s">
        <v>130</v>
      </c>
      <c r="C2636" s="7" t="s">
        <v>1425</v>
      </c>
      <c r="D2636" s="7" t="n">
        <v>15</v>
      </c>
      <c r="E2636" s="7" t="n">
        <v>736.66</v>
      </c>
      <c r="F2636" s="7" t="n">
        <v>0</v>
      </c>
      <c r="G2636" s="7" t="n">
        <v>0</v>
      </c>
    </row>
    <row r="2637" customFormat="false" ht="15" hidden="false" customHeight="false" outlineLevel="0" collapsed="false">
      <c r="A2637" s="7" t="s">
        <v>21</v>
      </c>
      <c r="B2637" s="7" t="s">
        <v>130</v>
      </c>
      <c r="C2637" s="7" t="s">
        <v>1425</v>
      </c>
      <c r="D2637" s="7" t="n">
        <v>1</v>
      </c>
      <c r="E2637" s="7" t="n">
        <v>65.54</v>
      </c>
      <c r="F2637" s="7" t="n">
        <v>0</v>
      </c>
      <c r="G2637" s="7" t="n">
        <v>0</v>
      </c>
    </row>
    <row r="2638" customFormat="false" ht="15" hidden="false" customHeight="false" outlineLevel="0" collapsed="false">
      <c r="A2638" s="7" t="s">
        <v>21</v>
      </c>
      <c r="B2638" s="7" t="s">
        <v>130</v>
      </c>
      <c r="C2638" s="7" t="s">
        <v>1425</v>
      </c>
      <c r="D2638" s="7" t="n">
        <v>60</v>
      </c>
      <c r="E2638" s="7" t="n">
        <v>3400.2</v>
      </c>
      <c r="F2638" s="7" t="n">
        <v>0</v>
      </c>
      <c r="G2638" s="7" t="n">
        <v>0</v>
      </c>
    </row>
    <row r="2639" customFormat="false" ht="15" hidden="false" customHeight="false" outlineLevel="0" collapsed="false">
      <c r="A2639" s="7" t="s">
        <v>21</v>
      </c>
      <c r="B2639" s="7" t="s">
        <v>130</v>
      </c>
      <c r="C2639" s="7" t="s">
        <v>1425</v>
      </c>
      <c r="D2639" s="7" t="n">
        <v>1</v>
      </c>
      <c r="E2639" s="7" t="n">
        <v>54.4</v>
      </c>
      <c r="F2639" s="7" t="n">
        <v>0</v>
      </c>
      <c r="G2639" s="7" t="n">
        <v>0</v>
      </c>
    </row>
    <row r="2640" customFormat="false" ht="15" hidden="false" customHeight="false" outlineLevel="0" collapsed="false">
      <c r="A2640" s="7" t="s">
        <v>21</v>
      </c>
      <c r="B2640" s="7" t="s">
        <v>130</v>
      </c>
      <c r="C2640" s="7" t="s">
        <v>1425</v>
      </c>
      <c r="D2640" s="7" t="n">
        <v>182</v>
      </c>
      <c r="E2640" s="7" t="n">
        <v>9545.9</v>
      </c>
      <c r="F2640" s="7" t="n">
        <v>0</v>
      </c>
      <c r="G2640" s="7" t="n">
        <v>0</v>
      </c>
    </row>
    <row r="2641" customFormat="false" ht="15" hidden="false" customHeight="false" outlineLevel="0" collapsed="false">
      <c r="A2641" s="7" t="s">
        <v>21</v>
      </c>
      <c r="B2641" s="7" t="s">
        <v>130</v>
      </c>
      <c r="C2641" s="7" t="s">
        <v>1425</v>
      </c>
      <c r="D2641" s="7" t="n">
        <v>363</v>
      </c>
      <c r="E2641" s="7" t="n">
        <v>17678.1</v>
      </c>
      <c r="F2641" s="7" t="n">
        <v>0</v>
      </c>
      <c r="G2641" s="7" t="n">
        <v>0</v>
      </c>
    </row>
    <row r="2642" customFormat="false" ht="15" hidden="false" customHeight="false" outlineLevel="0" collapsed="false">
      <c r="A2642" s="7" t="s">
        <v>21</v>
      </c>
      <c r="B2642" s="7" t="s">
        <v>130</v>
      </c>
      <c r="C2642" s="7" t="s">
        <v>1425</v>
      </c>
      <c r="D2642" s="7" t="n">
        <v>31</v>
      </c>
      <c r="E2642" s="7" t="n">
        <v>1742.45</v>
      </c>
      <c r="F2642" s="7" t="n">
        <v>0</v>
      </c>
      <c r="G2642" s="7" t="n">
        <v>0</v>
      </c>
    </row>
    <row r="2643" customFormat="false" ht="15" hidden="false" customHeight="false" outlineLevel="0" collapsed="false">
      <c r="A2643" s="7" t="s">
        <v>21</v>
      </c>
      <c r="B2643" s="7" t="s">
        <v>130</v>
      </c>
      <c r="C2643" s="7" t="s">
        <v>1425</v>
      </c>
      <c r="D2643" s="7" t="n">
        <v>20</v>
      </c>
      <c r="E2643" s="7" t="n">
        <v>925.4</v>
      </c>
      <c r="F2643" s="7" t="n">
        <v>0</v>
      </c>
      <c r="G2643" s="7" t="n">
        <v>0</v>
      </c>
    </row>
    <row r="2644" customFormat="false" ht="15" hidden="false" customHeight="false" outlineLevel="0" collapsed="false">
      <c r="A2644" s="7" t="s">
        <v>21</v>
      </c>
      <c r="B2644" s="7" t="s">
        <v>130</v>
      </c>
      <c r="C2644" s="7" t="s">
        <v>1425</v>
      </c>
      <c r="D2644" s="7" t="n">
        <v>1</v>
      </c>
      <c r="E2644" s="7" t="n">
        <v>44.96</v>
      </c>
      <c r="F2644" s="7" t="n">
        <v>0</v>
      </c>
      <c r="G2644" s="7" t="n">
        <v>0</v>
      </c>
    </row>
    <row r="2645" customFormat="false" ht="15" hidden="false" customHeight="false" outlineLevel="0" collapsed="false">
      <c r="A2645" s="7" t="s">
        <v>21</v>
      </c>
      <c r="B2645" s="7" t="s">
        <v>130</v>
      </c>
      <c r="C2645" s="7" t="s">
        <v>1425</v>
      </c>
      <c r="D2645" s="7" t="n">
        <v>-1</v>
      </c>
      <c r="E2645" s="7" t="n">
        <v>-56.21</v>
      </c>
      <c r="F2645" s="7" t="n">
        <v>0</v>
      </c>
      <c r="G2645" s="7" t="n">
        <v>0</v>
      </c>
    </row>
    <row r="2646" customFormat="false" ht="15" hidden="false" customHeight="false" outlineLevel="0" collapsed="false">
      <c r="A2646" s="7" t="s">
        <v>21</v>
      </c>
      <c r="B2646" s="7" t="s">
        <v>130</v>
      </c>
      <c r="C2646" s="7" t="s">
        <v>1425</v>
      </c>
      <c r="D2646" s="7" t="n">
        <v>4</v>
      </c>
      <c r="E2646" s="7" t="n">
        <v>194.84</v>
      </c>
      <c r="F2646" s="7" t="n">
        <v>0</v>
      </c>
      <c r="G2646" s="7" t="n">
        <v>0</v>
      </c>
    </row>
    <row r="2647" customFormat="false" ht="15" hidden="false" customHeight="false" outlineLevel="0" collapsed="false">
      <c r="A2647" s="7" t="s">
        <v>21</v>
      </c>
      <c r="B2647" s="7" t="s">
        <v>152</v>
      </c>
      <c r="C2647" s="7" t="s">
        <v>1425</v>
      </c>
      <c r="D2647" s="7" t="n">
        <v>5</v>
      </c>
      <c r="E2647" s="7" t="n">
        <v>226.7</v>
      </c>
      <c r="F2647" s="7" t="n">
        <v>0</v>
      </c>
      <c r="G2647" s="7" t="n">
        <v>0</v>
      </c>
    </row>
    <row r="2648" customFormat="false" ht="15" hidden="false" customHeight="false" outlineLevel="0" collapsed="false">
      <c r="A2648" s="7" t="s">
        <v>21</v>
      </c>
      <c r="B2648" s="7" t="s">
        <v>152</v>
      </c>
      <c r="C2648" s="7" t="s">
        <v>1425</v>
      </c>
      <c r="D2648" s="7" t="n">
        <v>10</v>
      </c>
      <c r="E2648" s="7" t="n">
        <v>528.9</v>
      </c>
      <c r="F2648" s="7" t="n">
        <v>0</v>
      </c>
      <c r="G2648" s="7" t="n">
        <v>0</v>
      </c>
    </row>
    <row r="2649" customFormat="false" ht="15" hidden="false" customHeight="false" outlineLevel="0" collapsed="false">
      <c r="A2649" s="7" t="s">
        <v>21</v>
      </c>
      <c r="B2649" s="7" t="s">
        <v>152</v>
      </c>
      <c r="C2649" s="7" t="s">
        <v>1425</v>
      </c>
      <c r="D2649" s="7" t="n">
        <v>30</v>
      </c>
      <c r="E2649" s="7" t="n">
        <v>1686.25</v>
      </c>
      <c r="F2649" s="7" t="n">
        <v>0</v>
      </c>
      <c r="G2649" s="7" t="n">
        <v>0</v>
      </c>
    </row>
    <row r="2650" customFormat="false" ht="15" hidden="false" customHeight="false" outlineLevel="0" collapsed="false">
      <c r="A2650" s="7" t="s">
        <v>21</v>
      </c>
      <c r="B2650" s="7" t="s">
        <v>152</v>
      </c>
      <c r="C2650" s="7" t="s">
        <v>1425</v>
      </c>
      <c r="D2650" s="7" t="n">
        <v>8</v>
      </c>
      <c r="E2650" s="7" t="n">
        <v>392.89</v>
      </c>
      <c r="F2650" s="7" t="n">
        <v>0</v>
      </c>
      <c r="G2650" s="7" t="n">
        <v>0</v>
      </c>
    </row>
    <row r="2651" customFormat="false" ht="15" hidden="false" customHeight="false" outlineLevel="0" collapsed="false">
      <c r="A2651" s="7" t="s">
        <v>21</v>
      </c>
      <c r="B2651" s="7" t="s">
        <v>152</v>
      </c>
      <c r="C2651" s="7" t="s">
        <v>1425</v>
      </c>
      <c r="D2651" s="7" t="n">
        <v>133</v>
      </c>
      <c r="E2651" s="7" t="n">
        <v>6975.85</v>
      </c>
      <c r="F2651" s="7" t="n">
        <v>0</v>
      </c>
      <c r="G2651" s="7" t="n">
        <v>0</v>
      </c>
    </row>
    <row r="2652" customFormat="false" ht="15" hidden="false" customHeight="false" outlineLevel="0" collapsed="false">
      <c r="A2652" s="7" t="s">
        <v>21</v>
      </c>
      <c r="B2652" s="7" t="s">
        <v>152</v>
      </c>
      <c r="C2652" s="7" t="s">
        <v>1425</v>
      </c>
      <c r="D2652" s="7" t="n">
        <v>51</v>
      </c>
      <c r="E2652" s="7" t="n">
        <v>2890.17</v>
      </c>
      <c r="F2652" s="7" t="n">
        <v>0</v>
      </c>
      <c r="G2652" s="7" t="n">
        <v>0</v>
      </c>
    </row>
    <row r="2653" customFormat="false" ht="15" hidden="false" customHeight="false" outlineLevel="0" collapsed="false">
      <c r="A2653" s="7" t="s">
        <v>21</v>
      </c>
      <c r="B2653" s="7" t="s">
        <v>152</v>
      </c>
      <c r="C2653" s="7" t="s">
        <v>1425</v>
      </c>
      <c r="D2653" s="7" t="n">
        <v>1</v>
      </c>
      <c r="E2653" s="7" t="n">
        <v>48.71</v>
      </c>
      <c r="F2653" s="7" t="n">
        <v>0</v>
      </c>
      <c r="G2653" s="7" t="n">
        <v>0</v>
      </c>
    </row>
    <row r="2654" customFormat="false" ht="15" hidden="false" customHeight="false" outlineLevel="0" collapsed="false">
      <c r="A2654" s="7" t="s">
        <v>21</v>
      </c>
      <c r="B2654" s="7" t="s">
        <v>152</v>
      </c>
      <c r="C2654" s="7" t="s">
        <v>1425</v>
      </c>
      <c r="D2654" s="7" t="n">
        <v>17</v>
      </c>
      <c r="E2654" s="7" t="n">
        <v>786.59</v>
      </c>
      <c r="F2654" s="7" t="n">
        <v>0</v>
      </c>
      <c r="G2654" s="7" t="n">
        <v>0</v>
      </c>
    </row>
    <row r="2655" customFormat="false" ht="15" hidden="false" customHeight="false" outlineLevel="0" collapsed="false">
      <c r="A2655" s="7" t="s">
        <v>21</v>
      </c>
      <c r="B2655" s="7" t="s">
        <v>152</v>
      </c>
      <c r="C2655" s="7" t="s">
        <v>1425</v>
      </c>
      <c r="D2655" s="7" t="n">
        <v>325</v>
      </c>
      <c r="E2655" s="7" t="n">
        <v>15827.5</v>
      </c>
      <c r="F2655" s="7" t="n">
        <v>0</v>
      </c>
      <c r="G2655" s="7" t="n">
        <v>0</v>
      </c>
    </row>
    <row r="2656" customFormat="false" ht="15" hidden="false" customHeight="false" outlineLevel="0" collapsed="false">
      <c r="A2656" s="7" t="s">
        <v>21</v>
      </c>
      <c r="B2656" s="7" t="s">
        <v>152</v>
      </c>
      <c r="C2656" s="7" t="s">
        <v>1425</v>
      </c>
      <c r="D2656" s="7" t="n">
        <v>-1</v>
      </c>
      <c r="E2656" s="7" t="n">
        <v>-56.21</v>
      </c>
      <c r="F2656" s="7" t="n">
        <v>0</v>
      </c>
      <c r="G2656" s="7" t="n">
        <v>0</v>
      </c>
    </row>
    <row r="2657" customFormat="false" ht="15" hidden="false" customHeight="false" outlineLevel="0" collapsed="false">
      <c r="A2657" s="7" t="s">
        <v>21</v>
      </c>
      <c r="B2657" s="7" t="s">
        <v>152</v>
      </c>
      <c r="C2657" s="7" t="s">
        <v>1425</v>
      </c>
      <c r="D2657" s="7" t="n">
        <v>4</v>
      </c>
      <c r="E2657" s="7" t="n">
        <v>179.85</v>
      </c>
      <c r="F2657" s="7" t="n">
        <v>0</v>
      </c>
      <c r="G2657" s="7" t="n">
        <v>0</v>
      </c>
    </row>
    <row r="2658" customFormat="false" ht="15" hidden="false" customHeight="false" outlineLevel="0" collapsed="false">
      <c r="A2658" s="7" t="s">
        <v>21</v>
      </c>
      <c r="B2658" s="7" t="s">
        <v>152</v>
      </c>
      <c r="C2658" s="7" t="s">
        <v>1425</v>
      </c>
      <c r="D2658" s="7" t="n">
        <v>-3</v>
      </c>
      <c r="E2658" s="7" t="n">
        <v>-196.62</v>
      </c>
      <c r="F2658" s="7" t="n">
        <v>0</v>
      </c>
      <c r="G2658" s="7" t="n">
        <v>0</v>
      </c>
    </row>
    <row r="2659" customFormat="false" ht="15" hidden="false" customHeight="false" outlineLevel="0" collapsed="false">
      <c r="A2659" s="7" t="s">
        <v>21</v>
      </c>
      <c r="B2659" s="7" t="s">
        <v>152</v>
      </c>
      <c r="C2659" s="7" t="s">
        <v>1425</v>
      </c>
      <c r="D2659" s="7" t="n">
        <v>5</v>
      </c>
      <c r="E2659" s="7" t="n">
        <v>262.3</v>
      </c>
      <c r="F2659" s="7" t="n">
        <v>0</v>
      </c>
      <c r="G2659" s="7" t="n">
        <v>0</v>
      </c>
    </row>
    <row r="2660" customFormat="false" ht="15" hidden="false" customHeight="false" outlineLevel="0" collapsed="false">
      <c r="A2660" s="7" t="s">
        <v>21</v>
      </c>
      <c r="B2660" s="7" t="s">
        <v>198</v>
      </c>
      <c r="C2660" s="7" t="s">
        <v>1425</v>
      </c>
      <c r="D2660" s="7" t="n">
        <v>17</v>
      </c>
      <c r="E2660" s="7" t="n">
        <v>955.56</v>
      </c>
      <c r="F2660" s="7" t="n">
        <v>0</v>
      </c>
      <c r="G2660" s="7" t="n">
        <v>0</v>
      </c>
    </row>
    <row r="2661" customFormat="false" ht="15" hidden="false" customHeight="false" outlineLevel="0" collapsed="false">
      <c r="A2661" s="7" t="s">
        <v>21</v>
      </c>
      <c r="B2661" s="7" t="s">
        <v>198</v>
      </c>
      <c r="C2661" s="7" t="s">
        <v>1425</v>
      </c>
      <c r="D2661" s="7" t="n">
        <v>-1</v>
      </c>
      <c r="E2661" s="7" t="n">
        <v>-48.71</v>
      </c>
      <c r="F2661" s="7" t="n">
        <v>0</v>
      </c>
      <c r="G2661" s="7" t="n">
        <v>0</v>
      </c>
    </row>
    <row r="2662" customFormat="false" ht="15" hidden="false" customHeight="false" outlineLevel="0" collapsed="false">
      <c r="A2662" s="7" t="s">
        <v>21</v>
      </c>
      <c r="B2662" s="7" t="s">
        <v>198</v>
      </c>
      <c r="C2662" s="7" t="s">
        <v>1425</v>
      </c>
      <c r="D2662" s="7" t="n">
        <v>1</v>
      </c>
      <c r="E2662" s="7" t="n">
        <v>65.54</v>
      </c>
      <c r="F2662" s="7" t="n">
        <v>0</v>
      </c>
      <c r="G2662" s="7" t="n">
        <v>0</v>
      </c>
    </row>
    <row r="2663" customFormat="false" ht="15" hidden="false" customHeight="false" outlineLevel="0" collapsed="false">
      <c r="A2663" s="7" t="s">
        <v>21</v>
      </c>
      <c r="B2663" s="7" t="s">
        <v>198</v>
      </c>
      <c r="C2663" s="7" t="s">
        <v>1425</v>
      </c>
      <c r="D2663" s="7" t="n">
        <v>1</v>
      </c>
      <c r="E2663" s="7" t="n">
        <v>44.96</v>
      </c>
      <c r="F2663" s="7" t="n">
        <v>0</v>
      </c>
      <c r="G2663" s="7" t="n">
        <v>0</v>
      </c>
    </row>
    <row r="2664" customFormat="false" ht="15" hidden="false" customHeight="false" outlineLevel="0" collapsed="false">
      <c r="A2664" s="7" t="s">
        <v>21</v>
      </c>
      <c r="B2664" s="7" t="s">
        <v>198</v>
      </c>
      <c r="C2664" s="7" t="s">
        <v>1425</v>
      </c>
      <c r="D2664" s="7" t="n">
        <v>-1</v>
      </c>
      <c r="E2664" s="7" t="n">
        <v>-56.21</v>
      </c>
      <c r="F2664" s="7" t="n">
        <v>0</v>
      </c>
      <c r="G2664" s="7" t="n">
        <v>0</v>
      </c>
    </row>
    <row r="2665" customFormat="false" ht="15" hidden="false" customHeight="false" outlineLevel="0" collapsed="false">
      <c r="A2665" s="7" t="s">
        <v>21</v>
      </c>
      <c r="B2665" s="7" t="s">
        <v>198</v>
      </c>
      <c r="C2665" s="7" t="s">
        <v>1425</v>
      </c>
      <c r="D2665" s="7" t="n">
        <v>-2</v>
      </c>
      <c r="E2665" s="7" t="n">
        <v>-131.08</v>
      </c>
      <c r="F2665" s="7" t="n">
        <v>0</v>
      </c>
      <c r="G2665" s="7" t="n">
        <v>0</v>
      </c>
    </row>
    <row r="2666" customFormat="false" ht="15" hidden="false" customHeight="false" outlineLevel="0" collapsed="false">
      <c r="A2666" s="7" t="s">
        <v>21</v>
      </c>
      <c r="B2666" s="7" t="s">
        <v>198</v>
      </c>
      <c r="C2666" s="7" t="s">
        <v>1425</v>
      </c>
      <c r="D2666" s="7" t="n">
        <v>1</v>
      </c>
      <c r="E2666" s="7" t="n">
        <v>49.11</v>
      </c>
      <c r="F2666" s="7" t="n">
        <v>0</v>
      </c>
      <c r="G2666" s="7" t="n">
        <v>0</v>
      </c>
    </row>
    <row r="2667" customFormat="false" ht="15" hidden="false" customHeight="false" outlineLevel="0" collapsed="false">
      <c r="A2667" s="7" t="s">
        <v>21</v>
      </c>
      <c r="B2667" s="7" t="s">
        <v>198</v>
      </c>
      <c r="C2667" s="7" t="s">
        <v>1425</v>
      </c>
      <c r="D2667" s="7" t="n">
        <v>2</v>
      </c>
      <c r="E2667" s="7" t="n">
        <v>97.42</v>
      </c>
      <c r="F2667" s="7" t="n">
        <v>0</v>
      </c>
      <c r="G2667" s="7" t="n">
        <v>0</v>
      </c>
    </row>
    <row r="2668" customFormat="false" ht="15" hidden="false" customHeight="false" outlineLevel="0" collapsed="false">
      <c r="A2668" s="7" t="s">
        <v>21</v>
      </c>
      <c r="B2668" s="7" t="s">
        <v>198</v>
      </c>
      <c r="C2668" s="7" t="s">
        <v>1425</v>
      </c>
      <c r="D2668" s="7" t="n">
        <v>4</v>
      </c>
      <c r="E2668" s="7" t="n">
        <v>185.08</v>
      </c>
      <c r="F2668" s="7" t="n">
        <v>0</v>
      </c>
      <c r="G2668" s="7" t="n">
        <v>0</v>
      </c>
    </row>
    <row r="2669" customFormat="false" ht="15" hidden="false" customHeight="false" outlineLevel="0" collapsed="false">
      <c r="A2669" s="7" t="s">
        <v>21</v>
      </c>
      <c r="B2669" s="7" t="s">
        <v>198</v>
      </c>
      <c r="C2669" s="7" t="s">
        <v>1425</v>
      </c>
      <c r="D2669" s="7" t="n">
        <v>2</v>
      </c>
      <c r="E2669" s="7" t="n">
        <v>90.68</v>
      </c>
      <c r="F2669" s="7" t="n">
        <v>0</v>
      </c>
      <c r="G2669" s="7" t="n">
        <v>0</v>
      </c>
    </row>
    <row r="2670" customFormat="false" ht="15" hidden="false" customHeight="false" outlineLevel="0" collapsed="false">
      <c r="A2670" s="7" t="s">
        <v>21</v>
      </c>
      <c r="B2670" s="7" t="s">
        <v>198</v>
      </c>
      <c r="C2670" s="7" t="s">
        <v>1425</v>
      </c>
      <c r="D2670" s="7" t="n">
        <v>187</v>
      </c>
      <c r="E2670" s="7" t="n">
        <v>9106.9</v>
      </c>
      <c r="F2670" s="7" t="n">
        <v>0</v>
      </c>
      <c r="G2670" s="7" t="n">
        <v>0</v>
      </c>
    </row>
    <row r="2671" customFormat="false" ht="15" hidden="false" customHeight="false" outlineLevel="0" collapsed="false">
      <c r="A2671" s="7" t="s">
        <v>21</v>
      </c>
      <c r="B2671" s="7" t="s">
        <v>198</v>
      </c>
      <c r="C2671" s="7" t="s">
        <v>1425</v>
      </c>
      <c r="D2671" s="7" t="n">
        <v>2</v>
      </c>
      <c r="E2671" s="7" t="n">
        <v>104.92</v>
      </c>
      <c r="F2671" s="7" t="n">
        <v>0</v>
      </c>
      <c r="G2671" s="7" t="n">
        <v>0</v>
      </c>
    </row>
    <row r="2672" customFormat="false" ht="15" hidden="false" customHeight="false" outlineLevel="0" collapsed="false">
      <c r="A2672" s="7" t="s">
        <v>21</v>
      </c>
      <c r="B2672" s="7" t="s">
        <v>198</v>
      </c>
      <c r="C2672" s="7" t="s">
        <v>1425</v>
      </c>
      <c r="D2672" s="7" t="n">
        <v>76</v>
      </c>
      <c r="E2672" s="7" t="n">
        <v>3986.2</v>
      </c>
      <c r="F2672" s="7" t="n">
        <v>0</v>
      </c>
      <c r="G2672" s="7" t="n">
        <v>0</v>
      </c>
    </row>
    <row r="2673" customFormat="false" ht="15" hidden="false" customHeight="false" outlineLevel="0" collapsed="false">
      <c r="A2673" s="7" t="s">
        <v>21</v>
      </c>
      <c r="B2673" s="7" t="s">
        <v>198</v>
      </c>
      <c r="C2673" s="7" t="s">
        <v>1425</v>
      </c>
      <c r="D2673" s="7" t="n">
        <v>24</v>
      </c>
      <c r="E2673" s="7" t="n">
        <v>1360.08</v>
      </c>
      <c r="F2673" s="7" t="n">
        <v>0</v>
      </c>
      <c r="G2673" s="7" t="n">
        <v>0</v>
      </c>
    </row>
    <row r="2674" customFormat="false" ht="15" hidden="false" customHeight="false" outlineLevel="0" collapsed="false">
      <c r="A2674" s="7" t="s">
        <v>21</v>
      </c>
      <c r="B2674" s="7" t="s">
        <v>198</v>
      </c>
      <c r="C2674" s="7" t="s">
        <v>1425</v>
      </c>
      <c r="D2674" s="7" t="n">
        <v>-1</v>
      </c>
      <c r="E2674" s="7" t="n">
        <v>-49.11</v>
      </c>
      <c r="F2674" s="7" t="n">
        <v>0</v>
      </c>
      <c r="G2674" s="7" t="n">
        <v>0</v>
      </c>
    </row>
    <row r="2675" customFormat="false" ht="15" hidden="false" customHeight="false" outlineLevel="0" collapsed="false">
      <c r="A2675" s="7" t="s">
        <v>21</v>
      </c>
      <c r="B2675" s="7" t="s">
        <v>191</v>
      </c>
      <c r="C2675" s="7" t="s">
        <v>1425</v>
      </c>
      <c r="D2675" s="7" t="n">
        <v>9</v>
      </c>
      <c r="E2675" s="7" t="n">
        <v>416.43</v>
      </c>
      <c r="F2675" s="7" t="n">
        <v>0</v>
      </c>
      <c r="G2675" s="7" t="n">
        <v>0</v>
      </c>
    </row>
    <row r="2676" customFormat="false" ht="15" hidden="false" customHeight="false" outlineLevel="0" collapsed="false">
      <c r="A2676" s="7" t="s">
        <v>21</v>
      </c>
      <c r="B2676" s="7" t="s">
        <v>191</v>
      </c>
      <c r="C2676" s="7" t="s">
        <v>1425</v>
      </c>
      <c r="D2676" s="7" t="n">
        <v>14</v>
      </c>
      <c r="E2676" s="7" t="n">
        <v>786.93</v>
      </c>
      <c r="F2676" s="7" t="n">
        <v>0</v>
      </c>
      <c r="G2676" s="7" t="n">
        <v>0</v>
      </c>
    </row>
    <row r="2677" customFormat="false" ht="15" hidden="false" customHeight="false" outlineLevel="0" collapsed="false">
      <c r="A2677" s="7" t="s">
        <v>21</v>
      </c>
      <c r="B2677" s="7" t="s">
        <v>191</v>
      </c>
      <c r="C2677" s="7" t="s">
        <v>1425</v>
      </c>
      <c r="D2677" s="7" t="n">
        <v>5</v>
      </c>
      <c r="E2677" s="7" t="n">
        <v>245.56</v>
      </c>
      <c r="F2677" s="7" t="n">
        <v>0</v>
      </c>
      <c r="G2677" s="7" t="n">
        <v>0</v>
      </c>
    </row>
    <row r="2678" customFormat="false" ht="15" hidden="false" customHeight="false" outlineLevel="0" collapsed="false">
      <c r="A2678" s="7" t="s">
        <v>21</v>
      </c>
      <c r="B2678" s="7" t="s">
        <v>191</v>
      </c>
      <c r="C2678" s="7" t="s">
        <v>1425</v>
      </c>
      <c r="D2678" s="7" t="n">
        <v>2</v>
      </c>
      <c r="E2678" s="7" t="n">
        <v>89.92</v>
      </c>
      <c r="F2678" s="7" t="n">
        <v>0</v>
      </c>
      <c r="G2678" s="7" t="n">
        <v>0</v>
      </c>
    </row>
    <row r="2679" customFormat="false" ht="15" hidden="false" customHeight="false" outlineLevel="0" collapsed="false">
      <c r="A2679" s="7" t="s">
        <v>21</v>
      </c>
      <c r="B2679" s="7" t="s">
        <v>191</v>
      </c>
      <c r="C2679" s="7" t="s">
        <v>1425</v>
      </c>
      <c r="D2679" s="7" t="n">
        <v>80</v>
      </c>
      <c r="E2679" s="7" t="n">
        <v>4196</v>
      </c>
      <c r="F2679" s="7" t="n">
        <v>0</v>
      </c>
      <c r="G2679" s="7" t="n">
        <v>0</v>
      </c>
    </row>
    <row r="2680" customFormat="false" ht="15" hidden="false" customHeight="false" outlineLevel="0" collapsed="false">
      <c r="A2680" s="7" t="s">
        <v>21</v>
      </c>
      <c r="B2680" s="7" t="s">
        <v>191</v>
      </c>
      <c r="C2680" s="7" t="s">
        <v>1425</v>
      </c>
      <c r="D2680" s="7" t="n">
        <v>2</v>
      </c>
      <c r="E2680" s="7" t="n">
        <v>90.68</v>
      </c>
      <c r="F2680" s="7" t="n">
        <v>0</v>
      </c>
      <c r="G2680" s="7" t="n">
        <v>0</v>
      </c>
    </row>
    <row r="2681" customFormat="false" ht="15" hidden="false" customHeight="false" outlineLevel="0" collapsed="false">
      <c r="A2681" s="7" t="s">
        <v>21</v>
      </c>
      <c r="B2681" s="7" t="s">
        <v>191</v>
      </c>
      <c r="C2681" s="7" t="s">
        <v>1425</v>
      </c>
      <c r="D2681" s="7" t="n">
        <v>2</v>
      </c>
      <c r="E2681" s="7" t="n">
        <v>97.42</v>
      </c>
      <c r="F2681" s="7" t="n">
        <v>0</v>
      </c>
      <c r="G2681" s="7" t="n">
        <v>0</v>
      </c>
    </row>
    <row r="2682" customFormat="false" ht="15" hidden="false" customHeight="false" outlineLevel="0" collapsed="false">
      <c r="A2682" s="7" t="s">
        <v>21</v>
      </c>
      <c r="B2682" s="7" t="s">
        <v>191</v>
      </c>
      <c r="C2682" s="7" t="s">
        <v>1425</v>
      </c>
      <c r="D2682" s="7" t="n">
        <v>-1</v>
      </c>
      <c r="E2682" s="7" t="n">
        <v>-75.56</v>
      </c>
      <c r="F2682" s="7" t="n">
        <v>0</v>
      </c>
      <c r="G2682" s="7" t="n">
        <v>0</v>
      </c>
    </row>
    <row r="2683" customFormat="false" ht="15" hidden="false" customHeight="false" outlineLevel="0" collapsed="false">
      <c r="A2683" s="7" t="s">
        <v>21</v>
      </c>
      <c r="B2683" s="7" t="s">
        <v>191</v>
      </c>
      <c r="C2683" s="7" t="s">
        <v>1425</v>
      </c>
      <c r="D2683" s="7" t="n">
        <v>200</v>
      </c>
      <c r="E2683" s="7" t="n">
        <v>9740</v>
      </c>
      <c r="F2683" s="7" t="n">
        <v>0</v>
      </c>
      <c r="G2683" s="7" t="n">
        <v>0</v>
      </c>
    </row>
    <row r="2684" customFormat="false" ht="15" hidden="false" customHeight="false" outlineLevel="0" collapsed="false">
      <c r="A2684" s="7" t="s">
        <v>21</v>
      </c>
      <c r="B2684" s="7" t="s">
        <v>191</v>
      </c>
      <c r="C2684" s="7" t="s">
        <v>1425</v>
      </c>
      <c r="D2684" s="7" t="n">
        <v>5</v>
      </c>
      <c r="E2684" s="7" t="n">
        <v>262.3</v>
      </c>
      <c r="F2684" s="7" t="n">
        <v>0</v>
      </c>
      <c r="G2684" s="7" t="n">
        <v>0</v>
      </c>
    </row>
    <row r="2685" customFormat="false" ht="15" hidden="false" customHeight="false" outlineLevel="0" collapsed="false">
      <c r="A2685" s="7" t="s">
        <v>21</v>
      </c>
      <c r="B2685" s="7" t="s">
        <v>191</v>
      </c>
      <c r="C2685" s="7" t="s">
        <v>1425</v>
      </c>
      <c r="D2685" s="7" t="n">
        <v>31</v>
      </c>
      <c r="E2685" s="7" t="n">
        <v>1756.77</v>
      </c>
      <c r="F2685" s="7" t="n">
        <v>0</v>
      </c>
      <c r="G2685" s="7" t="n">
        <v>0</v>
      </c>
    </row>
    <row r="2686" customFormat="false" ht="15" hidden="false" customHeight="false" outlineLevel="0" collapsed="false">
      <c r="A2686" s="7" t="s">
        <v>21</v>
      </c>
      <c r="B2686" s="7" t="s">
        <v>129</v>
      </c>
      <c r="C2686" s="7" t="s">
        <v>1426</v>
      </c>
      <c r="D2686" s="7" t="n">
        <v>1</v>
      </c>
      <c r="E2686" s="7" t="n">
        <v>54.4</v>
      </c>
      <c r="F2686" s="7" t="n">
        <v>0</v>
      </c>
      <c r="G2686" s="7" t="n">
        <v>0</v>
      </c>
    </row>
    <row r="2687" customFormat="false" ht="15" hidden="false" customHeight="false" outlineLevel="0" collapsed="false">
      <c r="A2687" s="7" t="s">
        <v>21</v>
      </c>
      <c r="B2687" s="7" t="s">
        <v>129</v>
      </c>
      <c r="C2687" s="7" t="s">
        <v>1426</v>
      </c>
      <c r="D2687" s="7" t="n">
        <v>6</v>
      </c>
      <c r="E2687" s="7" t="n">
        <v>294.66</v>
      </c>
      <c r="F2687" s="7" t="n">
        <v>0</v>
      </c>
      <c r="G2687" s="7" t="n">
        <v>0</v>
      </c>
    </row>
    <row r="2688" customFormat="false" ht="15" hidden="false" customHeight="false" outlineLevel="0" collapsed="false">
      <c r="A2688" s="7" t="s">
        <v>21</v>
      </c>
      <c r="B2688" s="7" t="s">
        <v>129</v>
      </c>
      <c r="C2688" s="7" t="s">
        <v>1426</v>
      </c>
      <c r="D2688" s="7" t="n">
        <v>35</v>
      </c>
      <c r="E2688" s="7" t="n">
        <v>1633.1</v>
      </c>
      <c r="F2688" s="7" t="n">
        <v>0</v>
      </c>
      <c r="G2688" s="7" t="n">
        <v>0</v>
      </c>
    </row>
    <row r="2689" customFormat="false" ht="15" hidden="false" customHeight="false" outlineLevel="0" collapsed="false">
      <c r="A2689" s="7" t="s">
        <v>21</v>
      </c>
      <c r="B2689" s="7" t="s">
        <v>129</v>
      </c>
      <c r="C2689" s="7" t="s">
        <v>1426</v>
      </c>
      <c r="D2689" s="7" t="n">
        <v>3</v>
      </c>
      <c r="E2689" s="7" t="n">
        <v>136.02</v>
      </c>
      <c r="F2689" s="7" t="n">
        <v>0</v>
      </c>
      <c r="G2689" s="7" t="n">
        <v>0</v>
      </c>
    </row>
    <row r="2690" customFormat="false" ht="15" hidden="false" customHeight="false" outlineLevel="0" collapsed="false">
      <c r="A2690" s="7" t="s">
        <v>21</v>
      </c>
      <c r="B2690" s="7" t="s">
        <v>129</v>
      </c>
      <c r="C2690" s="7" t="s">
        <v>1426</v>
      </c>
      <c r="D2690" s="7" t="n">
        <v>89</v>
      </c>
      <c r="E2690" s="7" t="n">
        <v>5043.63</v>
      </c>
      <c r="F2690" s="7" t="n">
        <v>0</v>
      </c>
      <c r="G2690" s="7" t="n">
        <v>0</v>
      </c>
    </row>
    <row r="2691" customFormat="false" ht="15" hidden="false" customHeight="false" outlineLevel="0" collapsed="false">
      <c r="A2691" s="7" t="s">
        <v>21</v>
      </c>
      <c r="B2691" s="7" t="s">
        <v>129</v>
      </c>
      <c r="C2691" s="7" t="s">
        <v>1426</v>
      </c>
      <c r="D2691" s="7" t="n">
        <v>3</v>
      </c>
      <c r="E2691" s="7" t="n">
        <v>136.02</v>
      </c>
      <c r="F2691" s="7" t="n">
        <v>0</v>
      </c>
      <c r="G2691" s="7" t="n">
        <v>0</v>
      </c>
    </row>
    <row r="2692" customFormat="false" ht="15" hidden="false" customHeight="false" outlineLevel="0" collapsed="false">
      <c r="A2692" s="7" t="s">
        <v>21</v>
      </c>
      <c r="B2692" s="7" t="s">
        <v>129</v>
      </c>
      <c r="C2692" s="7" t="s">
        <v>1426</v>
      </c>
      <c r="D2692" s="7" t="n">
        <v>37</v>
      </c>
      <c r="E2692" s="7" t="n">
        <v>2097.14</v>
      </c>
      <c r="F2692" s="7" t="n">
        <v>0</v>
      </c>
      <c r="G2692" s="7" t="n">
        <v>0</v>
      </c>
    </row>
    <row r="2693" customFormat="false" ht="15" hidden="false" customHeight="false" outlineLevel="0" collapsed="false">
      <c r="A2693" s="7" t="s">
        <v>21</v>
      </c>
      <c r="B2693" s="7" t="s">
        <v>129</v>
      </c>
      <c r="C2693" s="7" t="s">
        <v>1426</v>
      </c>
      <c r="D2693" s="7" t="n">
        <v>519</v>
      </c>
      <c r="E2693" s="7" t="n">
        <v>25493.28</v>
      </c>
      <c r="F2693" s="7" t="n">
        <v>0</v>
      </c>
      <c r="G2693" s="7" t="n">
        <v>0</v>
      </c>
    </row>
    <row r="2694" customFormat="false" ht="15" hidden="false" customHeight="false" outlineLevel="0" collapsed="false">
      <c r="A2694" s="7" t="s">
        <v>21</v>
      </c>
      <c r="B2694" s="7" t="s">
        <v>129</v>
      </c>
      <c r="C2694" s="7" t="s">
        <v>1426</v>
      </c>
      <c r="D2694" s="7" t="n">
        <v>3</v>
      </c>
      <c r="E2694" s="7" t="n">
        <v>147.36</v>
      </c>
      <c r="F2694" s="7" t="n">
        <v>0</v>
      </c>
      <c r="G2694" s="7" t="n">
        <v>0</v>
      </c>
    </row>
    <row r="2695" customFormat="false" ht="15" hidden="false" customHeight="false" outlineLevel="0" collapsed="false">
      <c r="A2695" s="7" t="s">
        <v>21</v>
      </c>
      <c r="B2695" s="7" t="s">
        <v>129</v>
      </c>
      <c r="C2695" s="7" t="s">
        <v>1426</v>
      </c>
      <c r="D2695" s="7" t="n">
        <v>2</v>
      </c>
      <c r="E2695" s="7" t="n">
        <v>105.78</v>
      </c>
      <c r="F2695" s="7" t="n">
        <v>0</v>
      </c>
      <c r="G2695" s="7" t="n">
        <v>0</v>
      </c>
    </row>
    <row r="2696" customFormat="false" ht="15" hidden="false" customHeight="false" outlineLevel="0" collapsed="false">
      <c r="A2696" s="7" t="s">
        <v>21</v>
      </c>
      <c r="B2696" s="7" t="s">
        <v>129</v>
      </c>
      <c r="C2696" s="7" t="s">
        <v>1426</v>
      </c>
      <c r="D2696" s="7" t="n">
        <v>6</v>
      </c>
      <c r="E2696" s="7" t="n">
        <v>317.4</v>
      </c>
      <c r="F2696" s="7" t="n">
        <v>0</v>
      </c>
      <c r="G2696" s="7" t="n">
        <v>0</v>
      </c>
    </row>
    <row r="2697" customFormat="false" ht="15" hidden="false" customHeight="false" outlineLevel="0" collapsed="false">
      <c r="A2697" s="7" t="s">
        <v>21</v>
      </c>
      <c r="B2697" s="7" t="s">
        <v>155</v>
      </c>
      <c r="C2697" s="7" t="s">
        <v>1426</v>
      </c>
      <c r="D2697" s="7" t="n">
        <v>1</v>
      </c>
      <c r="E2697" s="7" t="n">
        <v>54.41</v>
      </c>
      <c r="F2697" s="7" t="n">
        <v>0</v>
      </c>
      <c r="G2697" s="7" t="n">
        <v>0</v>
      </c>
    </row>
    <row r="2698" customFormat="false" ht="15" hidden="false" customHeight="false" outlineLevel="0" collapsed="false">
      <c r="A2698" s="7" t="s">
        <v>21</v>
      </c>
      <c r="B2698" s="7" t="s">
        <v>155</v>
      </c>
      <c r="C2698" s="7" t="s">
        <v>1426</v>
      </c>
      <c r="D2698" s="7" t="n">
        <v>-9</v>
      </c>
      <c r="E2698" s="7" t="n">
        <v>-411.12</v>
      </c>
      <c r="F2698" s="7" t="n">
        <v>0</v>
      </c>
      <c r="G2698" s="7" t="n">
        <v>0</v>
      </c>
    </row>
    <row r="2699" customFormat="false" ht="15" hidden="false" customHeight="false" outlineLevel="0" collapsed="false">
      <c r="A2699" s="7" t="s">
        <v>21</v>
      </c>
      <c r="B2699" s="7" t="s">
        <v>155</v>
      </c>
      <c r="C2699" s="7" t="s">
        <v>1426</v>
      </c>
      <c r="D2699" s="7" t="n">
        <v>2</v>
      </c>
      <c r="E2699" s="7" t="n">
        <v>108.8</v>
      </c>
      <c r="F2699" s="7" t="n">
        <v>0</v>
      </c>
      <c r="G2699" s="7" t="n">
        <v>0</v>
      </c>
    </row>
    <row r="2700" customFormat="false" ht="15" hidden="false" customHeight="false" outlineLevel="0" collapsed="false">
      <c r="A2700" s="7" t="s">
        <v>21</v>
      </c>
      <c r="B2700" s="7" t="s">
        <v>155</v>
      </c>
      <c r="C2700" s="7" t="s">
        <v>1426</v>
      </c>
      <c r="D2700" s="7" t="n">
        <v>28</v>
      </c>
      <c r="E2700" s="7" t="n">
        <v>1587.02</v>
      </c>
      <c r="F2700" s="7" t="n">
        <v>0</v>
      </c>
      <c r="G2700" s="7" t="n">
        <v>0</v>
      </c>
    </row>
    <row r="2701" customFormat="false" ht="15" hidden="false" customHeight="false" outlineLevel="0" collapsed="false">
      <c r="A2701" s="7" t="s">
        <v>21</v>
      </c>
      <c r="B2701" s="7" t="s">
        <v>155</v>
      </c>
      <c r="C2701" s="7" t="s">
        <v>1426</v>
      </c>
      <c r="D2701" s="7" t="n">
        <v>1</v>
      </c>
      <c r="E2701" s="7" t="n">
        <v>49.12</v>
      </c>
      <c r="F2701" s="7" t="n">
        <v>0</v>
      </c>
      <c r="G2701" s="7" t="n">
        <v>0</v>
      </c>
    </row>
    <row r="2702" customFormat="false" ht="15" hidden="false" customHeight="false" outlineLevel="0" collapsed="false">
      <c r="A2702" s="7" t="s">
        <v>21</v>
      </c>
      <c r="B2702" s="7" t="s">
        <v>155</v>
      </c>
      <c r="C2702" s="7" t="s">
        <v>1426</v>
      </c>
      <c r="D2702" s="7" t="n">
        <v>3</v>
      </c>
      <c r="E2702" s="7" t="n">
        <v>158.67</v>
      </c>
      <c r="F2702" s="7" t="n">
        <v>0</v>
      </c>
      <c r="G2702" s="7" t="n">
        <v>0</v>
      </c>
    </row>
    <row r="2703" customFormat="false" ht="15" hidden="false" customHeight="false" outlineLevel="0" collapsed="false">
      <c r="A2703" s="7" t="s">
        <v>21</v>
      </c>
      <c r="B2703" s="7" t="s">
        <v>155</v>
      </c>
      <c r="C2703" s="7" t="s">
        <v>1426</v>
      </c>
      <c r="D2703" s="7" t="n">
        <v>5</v>
      </c>
      <c r="E2703" s="7" t="n">
        <v>245.55</v>
      </c>
      <c r="F2703" s="7" t="n">
        <v>0</v>
      </c>
      <c r="G2703" s="7" t="n">
        <v>0</v>
      </c>
    </row>
    <row r="2704" customFormat="false" ht="15" hidden="false" customHeight="false" outlineLevel="0" collapsed="false">
      <c r="A2704" s="7" t="s">
        <v>21</v>
      </c>
      <c r="B2704" s="7" t="s">
        <v>155</v>
      </c>
      <c r="C2704" s="7" t="s">
        <v>1426</v>
      </c>
      <c r="D2704" s="7" t="n">
        <v>29</v>
      </c>
      <c r="E2704" s="7" t="n">
        <v>1353.14</v>
      </c>
      <c r="F2704" s="7" t="n">
        <v>0</v>
      </c>
      <c r="G2704" s="7" t="n">
        <v>0</v>
      </c>
    </row>
    <row r="2705" customFormat="false" ht="15" hidden="false" customHeight="false" outlineLevel="0" collapsed="false">
      <c r="A2705" s="7" t="s">
        <v>21</v>
      </c>
      <c r="B2705" s="7" t="s">
        <v>155</v>
      </c>
      <c r="C2705" s="7" t="s">
        <v>1426</v>
      </c>
      <c r="D2705" s="7" t="n">
        <v>57</v>
      </c>
      <c r="E2705" s="7" t="n">
        <v>3230.19</v>
      </c>
      <c r="F2705" s="7" t="n">
        <v>0</v>
      </c>
      <c r="G2705" s="7" t="n">
        <v>0</v>
      </c>
    </row>
    <row r="2706" customFormat="false" ht="15" hidden="false" customHeight="false" outlineLevel="0" collapsed="false">
      <c r="A2706" s="7" t="s">
        <v>21</v>
      </c>
      <c r="B2706" s="7" t="s">
        <v>155</v>
      </c>
      <c r="C2706" s="7" t="s">
        <v>1426</v>
      </c>
      <c r="D2706" s="7" t="n">
        <v>450</v>
      </c>
      <c r="E2706" s="7" t="n">
        <v>22104</v>
      </c>
      <c r="F2706" s="7" t="n">
        <v>0</v>
      </c>
      <c r="G2706" s="7" t="n">
        <v>0</v>
      </c>
    </row>
    <row r="2707" customFormat="false" ht="15" hidden="false" customHeight="false" outlineLevel="0" collapsed="false">
      <c r="A2707" s="7" t="s">
        <v>21</v>
      </c>
      <c r="B2707" s="7" t="s">
        <v>155</v>
      </c>
      <c r="C2707" s="7" t="s">
        <v>1426</v>
      </c>
      <c r="D2707" s="7" t="n">
        <v>2</v>
      </c>
      <c r="E2707" s="7" t="n">
        <v>105.8</v>
      </c>
      <c r="F2707" s="7" t="n">
        <v>0</v>
      </c>
      <c r="G2707" s="7" t="n">
        <v>0</v>
      </c>
    </row>
    <row r="2708" customFormat="false" ht="15" hidden="false" customHeight="false" outlineLevel="0" collapsed="false">
      <c r="A2708" s="7" t="s">
        <v>21</v>
      </c>
      <c r="B2708" s="7" t="s">
        <v>199</v>
      </c>
      <c r="C2708" s="7" t="s">
        <v>1426</v>
      </c>
      <c r="D2708" s="7" t="n">
        <v>2</v>
      </c>
      <c r="E2708" s="7" t="n">
        <v>93.32</v>
      </c>
      <c r="F2708" s="7" t="n">
        <v>0</v>
      </c>
      <c r="G2708" s="7" t="n">
        <v>0</v>
      </c>
    </row>
    <row r="2709" customFormat="false" ht="15" hidden="false" customHeight="false" outlineLevel="0" collapsed="false">
      <c r="A2709" s="7" t="s">
        <v>21</v>
      </c>
      <c r="B2709" s="7" t="s">
        <v>199</v>
      </c>
      <c r="C2709" s="7" t="s">
        <v>1426</v>
      </c>
      <c r="D2709" s="7" t="n">
        <v>2</v>
      </c>
      <c r="E2709" s="7" t="n">
        <v>105.78</v>
      </c>
      <c r="F2709" s="7" t="n">
        <v>0</v>
      </c>
      <c r="G2709" s="7" t="n">
        <v>0</v>
      </c>
    </row>
    <row r="2710" customFormat="false" ht="15" hidden="false" customHeight="false" outlineLevel="0" collapsed="false">
      <c r="A2710" s="7" t="s">
        <v>21</v>
      </c>
      <c r="B2710" s="7" t="s">
        <v>199</v>
      </c>
      <c r="C2710" s="7" t="s">
        <v>1426</v>
      </c>
      <c r="D2710" s="7" t="n">
        <v>2</v>
      </c>
      <c r="E2710" s="7" t="n">
        <v>105.8</v>
      </c>
      <c r="F2710" s="7" t="n">
        <v>0</v>
      </c>
      <c r="G2710" s="7" t="n">
        <v>0</v>
      </c>
    </row>
    <row r="2711" customFormat="false" ht="15" hidden="false" customHeight="false" outlineLevel="0" collapsed="false">
      <c r="A2711" s="7" t="s">
        <v>21</v>
      </c>
      <c r="B2711" s="7" t="s">
        <v>199</v>
      </c>
      <c r="C2711" s="7" t="s">
        <v>1426</v>
      </c>
      <c r="D2711" s="7" t="n">
        <v>13</v>
      </c>
      <c r="E2711" s="7" t="n">
        <v>736.83</v>
      </c>
      <c r="F2711" s="7" t="n">
        <v>0</v>
      </c>
      <c r="G2711" s="7" t="n">
        <v>0</v>
      </c>
    </row>
    <row r="2712" customFormat="false" ht="15" hidden="false" customHeight="false" outlineLevel="0" collapsed="false">
      <c r="A2712" s="7" t="s">
        <v>21</v>
      </c>
      <c r="B2712" s="7" t="s">
        <v>199</v>
      </c>
      <c r="C2712" s="7" t="s">
        <v>1426</v>
      </c>
      <c r="D2712" s="7" t="n">
        <v>1</v>
      </c>
      <c r="E2712" s="7" t="n">
        <v>49.12</v>
      </c>
      <c r="F2712" s="7" t="n">
        <v>0</v>
      </c>
      <c r="G2712" s="7" t="n">
        <v>0</v>
      </c>
    </row>
    <row r="2713" customFormat="false" ht="15" hidden="false" customHeight="false" outlineLevel="0" collapsed="false">
      <c r="A2713" s="7" t="s">
        <v>21</v>
      </c>
      <c r="B2713" s="7" t="s">
        <v>199</v>
      </c>
      <c r="C2713" s="7" t="s">
        <v>1426</v>
      </c>
      <c r="D2713" s="7" t="n">
        <v>257</v>
      </c>
      <c r="E2713" s="7" t="n">
        <v>12623.84</v>
      </c>
      <c r="F2713" s="7" t="n">
        <v>0</v>
      </c>
      <c r="G2713" s="7" t="n">
        <v>0</v>
      </c>
    </row>
    <row r="2714" customFormat="false" ht="15" hidden="false" customHeight="false" outlineLevel="0" collapsed="false">
      <c r="A2714" s="7" t="s">
        <v>21</v>
      </c>
      <c r="B2714" s="7" t="s">
        <v>199</v>
      </c>
      <c r="C2714" s="7" t="s">
        <v>1426</v>
      </c>
      <c r="D2714" s="7" t="n">
        <v>31</v>
      </c>
      <c r="E2714" s="7" t="n">
        <v>1756.77</v>
      </c>
      <c r="F2714" s="7" t="n">
        <v>0</v>
      </c>
      <c r="G2714" s="7" t="n">
        <v>0</v>
      </c>
    </row>
    <row r="2715" customFormat="false" ht="15" hidden="false" customHeight="false" outlineLevel="0" collapsed="false">
      <c r="A2715" s="7" t="s">
        <v>21</v>
      </c>
      <c r="B2715" s="7" t="s">
        <v>199</v>
      </c>
      <c r="C2715" s="7" t="s">
        <v>1426</v>
      </c>
      <c r="D2715" s="7" t="n">
        <v>1</v>
      </c>
      <c r="E2715" s="7" t="n">
        <v>54.4</v>
      </c>
      <c r="F2715" s="7" t="n">
        <v>0</v>
      </c>
      <c r="G2715" s="7" t="n">
        <v>0</v>
      </c>
    </row>
    <row r="2716" customFormat="false" ht="15" hidden="false" customHeight="false" outlineLevel="0" collapsed="false">
      <c r="A2716" s="7" t="s">
        <v>21</v>
      </c>
      <c r="B2716" s="7" t="s">
        <v>199</v>
      </c>
      <c r="C2716" s="7" t="s">
        <v>1426</v>
      </c>
      <c r="D2716" s="7" t="n">
        <v>4</v>
      </c>
      <c r="E2716" s="7" t="n">
        <v>196.44</v>
      </c>
      <c r="F2716" s="7" t="n">
        <v>0</v>
      </c>
      <c r="G2716" s="7" t="n">
        <v>0</v>
      </c>
    </row>
    <row r="2717" customFormat="false" ht="15" hidden="false" customHeight="false" outlineLevel="0" collapsed="false">
      <c r="A2717" s="7" t="s">
        <v>21</v>
      </c>
      <c r="B2717" s="7" t="s">
        <v>176</v>
      </c>
      <c r="C2717" s="7" t="s">
        <v>1426</v>
      </c>
      <c r="D2717" s="7" t="n">
        <v>-1</v>
      </c>
      <c r="E2717" s="7" t="n">
        <v>-56.68</v>
      </c>
      <c r="F2717" s="7" t="n">
        <v>0</v>
      </c>
      <c r="G2717" s="7" t="n">
        <v>0</v>
      </c>
    </row>
    <row r="2718" customFormat="false" ht="15" hidden="false" customHeight="false" outlineLevel="0" collapsed="false">
      <c r="A2718" s="7" t="s">
        <v>21</v>
      </c>
      <c r="B2718" s="7" t="s">
        <v>176</v>
      </c>
      <c r="C2718" s="7" t="s">
        <v>1426</v>
      </c>
      <c r="D2718" s="7" t="n">
        <v>14</v>
      </c>
      <c r="E2718" s="7" t="n">
        <v>653.24</v>
      </c>
      <c r="F2718" s="7" t="n">
        <v>0</v>
      </c>
      <c r="G2718" s="7" t="n">
        <v>0</v>
      </c>
    </row>
    <row r="2719" customFormat="false" ht="15" hidden="false" customHeight="false" outlineLevel="0" collapsed="false">
      <c r="A2719" s="7" t="s">
        <v>21</v>
      </c>
      <c r="B2719" s="7" t="s">
        <v>176</v>
      </c>
      <c r="C2719" s="7" t="s">
        <v>1426</v>
      </c>
      <c r="D2719" s="7" t="n">
        <v>5</v>
      </c>
      <c r="E2719" s="7" t="n">
        <v>245.55</v>
      </c>
      <c r="F2719" s="7" t="n">
        <v>0</v>
      </c>
      <c r="G2719" s="7" t="n">
        <v>0</v>
      </c>
    </row>
    <row r="2720" customFormat="false" ht="15" hidden="false" customHeight="false" outlineLevel="0" collapsed="false">
      <c r="A2720" s="7" t="s">
        <v>21</v>
      </c>
      <c r="B2720" s="7" t="s">
        <v>176</v>
      </c>
      <c r="C2720" s="7" t="s">
        <v>1426</v>
      </c>
      <c r="D2720" s="7" t="n">
        <v>39</v>
      </c>
      <c r="E2720" s="7" t="n">
        <v>2210.13</v>
      </c>
      <c r="F2720" s="7" t="n">
        <v>0</v>
      </c>
      <c r="G2720" s="7" t="n">
        <v>0</v>
      </c>
    </row>
    <row r="2721" customFormat="false" ht="15" hidden="false" customHeight="false" outlineLevel="0" collapsed="false">
      <c r="A2721" s="7" t="s">
        <v>21</v>
      </c>
      <c r="B2721" s="7" t="s">
        <v>176</v>
      </c>
      <c r="C2721" s="7" t="s">
        <v>1426</v>
      </c>
      <c r="D2721" s="7" t="n">
        <v>6</v>
      </c>
      <c r="E2721" s="7" t="n">
        <v>317.4</v>
      </c>
      <c r="F2721" s="7" t="n">
        <v>0</v>
      </c>
      <c r="G2721" s="7" t="n">
        <v>0</v>
      </c>
    </row>
    <row r="2722" customFormat="false" ht="15" hidden="false" customHeight="false" outlineLevel="0" collapsed="false">
      <c r="A2722" s="7" t="s">
        <v>21</v>
      </c>
      <c r="B2722" s="7" t="s">
        <v>176</v>
      </c>
      <c r="C2722" s="7" t="s">
        <v>1426</v>
      </c>
      <c r="D2722" s="7" t="n">
        <v>20</v>
      </c>
      <c r="E2722" s="7" t="n">
        <v>1133.58</v>
      </c>
      <c r="F2722" s="7" t="n">
        <v>0</v>
      </c>
      <c r="G2722" s="7" t="n">
        <v>0</v>
      </c>
    </row>
    <row r="2723" customFormat="false" ht="15" hidden="false" customHeight="false" outlineLevel="0" collapsed="false">
      <c r="A2723" s="7" t="s">
        <v>21</v>
      </c>
      <c r="B2723" s="7" t="s">
        <v>176</v>
      </c>
      <c r="C2723" s="7" t="s">
        <v>1426</v>
      </c>
      <c r="D2723" s="7" t="n">
        <v>340</v>
      </c>
      <c r="E2723" s="7" t="n">
        <v>16700.8</v>
      </c>
      <c r="F2723" s="7" t="n">
        <v>0</v>
      </c>
      <c r="G2723" s="7" t="n">
        <v>0</v>
      </c>
    </row>
    <row r="2724" customFormat="false" ht="15" hidden="false" customHeight="false" outlineLevel="0" collapsed="false">
      <c r="A2724" s="7" t="s">
        <v>21</v>
      </c>
      <c r="B2724" s="7" t="s">
        <v>176</v>
      </c>
      <c r="C2724" s="7" t="s">
        <v>1426</v>
      </c>
      <c r="D2724" s="7" t="n">
        <v>2</v>
      </c>
      <c r="E2724" s="7" t="n">
        <v>105.78</v>
      </c>
      <c r="F2724" s="7" t="n">
        <v>0</v>
      </c>
      <c r="G2724" s="7" t="n">
        <v>0</v>
      </c>
    </row>
    <row r="2725" customFormat="false" ht="15" hidden="false" customHeight="false" outlineLevel="0" collapsed="false">
      <c r="A2725" s="7" t="s">
        <v>21</v>
      </c>
      <c r="B2725" s="7" t="s">
        <v>176</v>
      </c>
      <c r="C2725" s="7" t="s">
        <v>1426</v>
      </c>
      <c r="D2725" s="7" t="n">
        <v>5</v>
      </c>
      <c r="E2725" s="7" t="n">
        <v>245.6</v>
      </c>
      <c r="F2725" s="7" t="n">
        <v>0</v>
      </c>
      <c r="G2725" s="7" t="n">
        <v>0</v>
      </c>
    </row>
    <row r="2726" customFormat="false" ht="15" hidden="false" customHeight="false" outlineLevel="0" collapsed="false">
      <c r="A2726" s="7" t="s">
        <v>21</v>
      </c>
      <c r="B2726" s="7" t="s">
        <v>176</v>
      </c>
      <c r="C2726" s="7" t="s">
        <v>1426</v>
      </c>
      <c r="D2726" s="7" t="n">
        <v>2</v>
      </c>
      <c r="E2726" s="7" t="n">
        <v>90.67</v>
      </c>
      <c r="F2726" s="7" t="n">
        <v>0</v>
      </c>
      <c r="G2726" s="7" t="n">
        <v>0</v>
      </c>
    </row>
    <row r="2727" customFormat="false" ht="15" hidden="false" customHeight="false" outlineLevel="0" collapsed="false">
      <c r="A2727" s="7" t="s">
        <v>21</v>
      </c>
      <c r="B2727" s="7" t="s">
        <v>226</v>
      </c>
      <c r="C2727" s="7" t="s">
        <v>1427</v>
      </c>
      <c r="D2727" s="7" t="n">
        <v>23</v>
      </c>
      <c r="E2727" s="7" t="n">
        <v>983.94</v>
      </c>
      <c r="F2727" s="7" t="n">
        <v>0</v>
      </c>
      <c r="G2727" s="7" t="n">
        <v>0</v>
      </c>
    </row>
    <row r="2728" customFormat="false" ht="15" hidden="false" customHeight="false" outlineLevel="0" collapsed="false">
      <c r="A2728" s="7" t="s">
        <v>21</v>
      </c>
      <c r="B2728" s="7" t="s">
        <v>226</v>
      </c>
      <c r="C2728" s="7" t="s">
        <v>1427</v>
      </c>
      <c r="D2728" s="7" t="n">
        <v>8</v>
      </c>
      <c r="E2728" s="7" t="n">
        <v>387.92</v>
      </c>
      <c r="F2728" s="7" t="n">
        <v>0</v>
      </c>
      <c r="G2728" s="7" t="n">
        <v>0</v>
      </c>
    </row>
    <row r="2729" customFormat="false" ht="15" hidden="false" customHeight="false" outlineLevel="0" collapsed="false">
      <c r="A2729" s="7" t="s">
        <v>21</v>
      </c>
      <c r="B2729" s="7" t="s">
        <v>226</v>
      </c>
      <c r="C2729" s="7" t="s">
        <v>1427</v>
      </c>
      <c r="D2729" s="7" t="n">
        <v>8</v>
      </c>
      <c r="E2729" s="7" t="n">
        <v>415.62</v>
      </c>
      <c r="F2729" s="7" t="n">
        <v>0</v>
      </c>
      <c r="G2729" s="7" t="n">
        <v>0</v>
      </c>
    </row>
    <row r="2730" customFormat="false" ht="15" hidden="false" customHeight="false" outlineLevel="0" collapsed="false">
      <c r="A2730" s="7" t="s">
        <v>21</v>
      </c>
      <c r="B2730" s="7" t="s">
        <v>226</v>
      </c>
      <c r="C2730" s="7" t="s">
        <v>1427</v>
      </c>
      <c r="D2730" s="7" t="n">
        <v>1</v>
      </c>
      <c r="E2730" s="7" t="n">
        <v>45.03</v>
      </c>
      <c r="F2730" s="7" t="n">
        <v>0</v>
      </c>
      <c r="G2730" s="7" t="n">
        <v>0</v>
      </c>
    </row>
    <row r="2731" customFormat="false" ht="15" hidden="false" customHeight="false" outlineLevel="0" collapsed="false">
      <c r="A2731" s="7" t="s">
        <v>21</v>
      </c>
      <c r="B2731" s="7" t="s">
        <v>226</v>
      </c>
      <c r="C2731" s="7" t="s">
        <v>1427</v>
      </c>
      <c r="D2731" s="7" t="n">
        <v>100</v>
      </c>
      <c r="E2731" s="7" t="n">
        <v>4503</v>
      </c>
      <c r="F2731" s="7" t="n">
        <v>0</v>
      </c>
      <c r="G2731" s="7" t="n">
        <v>0</v>
      </c>
    </row>
    <row r="2732" customFormat="false" ht="15" hidden="false" customHeight="false" outlineLevel="0" collapsed="false">
      <c r="A2732" s="7" t="s">
        <v>21</v>
      </c>
      <c r="B2732" s="7" t="s">
        <v>226</v>
      </c>
      <c r="C2732" s="7" t="s">
        <v>1427</v>
      </c>
      <c r="D2732" s="7" t="n">
        <v>6</v>
      </c>
      <c r="E2732" s="7" t="n">
        <v>270.3</v>
      </c>
      <c r="F2732" s="7" t="n">
        <v>0</v>
      </c>
      <c r="G2732" s="7" t="n">
        <v>0</v>
      </c>
    </row>
    <row r="2733" customFormat="false" ht="15" hidden="false" customHeight="false" outlineLevel="0" collapsed="false">
      <c r="A2733" s="7" t="s">
        <v>21</v>
      </c>
      <c r="B2733" s="7" t="s">
        <v>226</v>
      </c>
      <c r="C2733" s="7" t="s">
        <v>1427</v>
      </c>
      <c r="D2733" s="7" t="n">
        <v>12</v>
      </c>
      <c r="E2733" s="7" t="n">
        <v>582.21</v>
      </c>
      <c r="F2733" s="7" t="n">
        <v>0</v>
      </c>
      <c r="G2733" s="7" t="n">
        <v>0</v>
      </c>
    </row>
    <row r="2734" customFormat="false" ht="15" hidden="false" customHeight="false" outlineLevel="0" collapsed="false">
      <c r="A2734" s="7" t="s">
        <v>21</v>
      </c>
      <c r="B2734" s="7" t="s">
        <v>226</v>
      </c>
      <c r="C2734" s="7" t="s">
        <v>1427</v>
      </c>
      <c r="D2734" s="7" t="n">
        <v>2</v>
      </c>
      <c r="E2734" s="7" t="n">
        <v>99.81</v>
      </c>
      <c r="F2734" s="7" t="n">
        <v>0</v>
      </c>
      <c r="G2734" s="7" t="n">
        <v>0</v>
      </c>
    </row>
    <row r="2735" customFormat="false" ht="15" hidden="false" customHeight="false" outlineLevel="0" collapsed="false">
      <c r="A2735" s="7" t="s">
        <v>21</v>
      </c>
      <c r="B2735" s="7" t="s">
        <v>226</v>
      </c>
      <c r="C2735" s="7" t="s">
        <v>1427</v>
      </c>
      <c r="D2735" s="7" t="n">
        <v>52</v>
      </c>
      <c r="E2735" s="7" t="n">
        <v>2703.06</v>
      </c>
      <c r="F2735" s="7" t="n">
        <v>0</v>
      </c>
      <c r="G2735" s="7" t="n">
        <v>0</v>
      </c>
    </row>
    <row r="2736" customFormat="false" ht="15" hidden="false" customHeight="false" outlineLevel="0" collapsed="false">
      <c r="A2736" s="7" t="s">
        <v>21</v>
      </c>
      <c r="B2736" s="7" t="s">
        <v>161</v>
      </c>
      <c r="C2736" s="7" t="s">
        <v>1428</v>
      </c>
      <c r="D2736" s="7" t="n">
        <v>3</v>
      </c>
      <c r="E2736" s="7" t="n">
        <v>567.15</v>
      </c>
      <c r="F2736" s="7" t="n">
        <v>0</v>
      </c>
      <c r="G2736" s="7" t="n">
        <v>0</v>
      </c>
    </row>
    <row r="2737" customFormat="false" ht="15" hidden="false" customHeight="false" outlineLevel="0" collapsed="false">
      <c r="A2737" s="7" t="s">
        <v>21</v>
      </c>
      <c r="B2737" s="7" t="s">
        <v>161</v>
      </c>
      <c r="C2737" s="7" t="s">
        <v>1428</v>
      </c>
      <c r="D2737" s="7" t="n">
        <v>7</v>
      </c>
      <c r="E2737" s="7" t="n">
        <v>1410.51</v>
      </c>
      <c r="F2737" s="7" t="n">
        <v>0</v>
      </c>
      <c r="G2737" s="7" t="n">
        <v>0</v>
      </c>
    </row>
    <row r="2738" customFormat="false" ht="15" hidden="false" customHeight="false" outlineLevel="0" collapsed="false">
      <c r="A2738" s="7" t="s">
        <v>21</v>
      </c>
      <c r="B2738" s="7" t="s">
        <v>161</v>
      </c>
      <c r="C2738" s="7" t="s">
        <v>1428</v>
      </c>
      <c r="D2738" s="7" t="n">
        <v>35</v>
      </c>
      <c r="E2738" s="7" t="n">
        <v>5447.75</v>
      </c>
      <c r="F2738" s="7" t="n">
        <v>0</v>
      </c>
      <c r="G2738" s="7" t="n">
        <v>0</v>
      </c>
    </row>
    <row r="2739" customFormat="false" ht="15" hidden="false" customHeight="false" outlineLevel="0" collapsed="false">
      <c r="A2739" s="7" t="s">
        <v>21</v>
      </c>
      <c r="B2739" s="7" t="s">
        <v>161</v>
      </c>
      <c r="C2739" s="7" t="s">
        <v>1428</v>
      </c>
      <c r="D2739" s="7" t="n">
        <v>1</v>
      </c>
      <c r="E2739" s="7" t="n">
        <v>188.07</v>
      </c>
      <c r="F2739" s="7" t="n">
        <v>0</v>
      </c>
      <c r="G2739" s="7" t="n">
        <v>0</v>
      </c>
    </row>
    <row r="2740" customFormat="false" ht="15" hidden="false" customHeight="false" outlineLevel="0" collapsed="false">
      <c r="A2740" s="7" t="s">
        <v>21</v>
      </c>
      <c r="B2740" s="7" t="s">
        <v>161</v>
      </c>
      <c r="C2740" s="7" t="s">
        <v>1428</v>
      </c>
      <c r="D2740" s="7" t="n">
        <v>1</v>
      </c>
      <c r="E2740" s="7" t="n">
        <v>176.44</v>
      </c>
      <c r="F2740" s="7" t="n">
        <v>0</v>
      </c>
      <c r="G2740" s="7" t="n">
        <v>0</v>
      </c>
    </row>
    <row r="2741" customFormat="false" ht="15" hidden="false" customHeight="false" outlineLevel="0" collapsed="false">
      <c r="A2741" s="7" t="s">
        <v>21</v>
      </c>
      <c r="B2741" s="7" t="s">
        <v>161</v>
      </c>
      <c r="C2741" s="7" t="s">
        <v>1428</v>
      </c>
      <c r="D2741" s="7" t="n">
        <v>93</v>
      </c>
      <c r="E2741" s="7" t="n">
        <v>15237.12</v>
      </c>
      <c r="F2741" s="7" t="n">
        <v>0</v>
      </c>
      <c r="G2741" s="7" t="n">
        <v>0</v>
      </c>
    </row>
    <row r="2742" customFormat="false" ht="15" hidden="false" customHeight="false" outlineLevel="0" collapsed="false">
      <c r="A2742" s="7" t="s">
        <v>21</v>
      </c>
      <c r="B2742" s="7" t="s">
        <v>161</v>
      </c>
      <c r="C2742" s="7" t="s">
        <v>1428</v>
      </c>
      <c r="D2742" s="7" t="n">
        <v>9</v>
      </c>
      <c r="E2742" s="7" t="n">
        <v>1587.96</v>
      </c>
      <c r="F2742" s="7" t="n">
        <v>0</v>
      </c>
      <c r="G2742" s="7" t="n">
        <v>0</v>
      </c>
    </row>
    <row r="2743" customFormat="false" ht="15" hidden="false" customHeight="false" outlineLevel="0" collapsed="false">
      <c r="A2743" s="7" t="s">
        <v>21</v>
      </c>
      <c r="B2743" s="7" t="s">
        <v>204</v>
      </c>
      <c r="C2743" s="7" t="s">
        <v>1428</v>
      </c>
      <c r="D2743" s="7" t="n">
        <v>4</v>
      </c>
      <c r="E2743" s="7" t="n">
        <v>806.01</v>
      </c>
      <c r="F2743" s="7" t="n">
        <v>0</v>
      </c>
      <c r="G2743" s="7" t="n">
        <v>0</v>
      </c>
    </row>
    <row r="2744" customFormat="false" ht="15" hidden="false" customHeight="false" outlineLevel="0" collapsed="false">
      <c r="A2744" s="7" t="s">
        <v>21</v>
      </c>
      <c r="B2744" s="7" t="s">
        <v>204</v>
      </c>
      <c r="C2744" s="7" t="s">
        <v>1428</v>
      </c>
      <c r="D2744" s="7" t="n">
        <v>-1</v>
      </c>
      <c r="E2744" s="7" t="n">
        <v>-201.5</v>
      </c>
      <c r="F2744" s="7" t="n">
        <v>0</v>
      </c>
      <c r="G2744" s="7" t="n">
        <v>0</v>
      </c>
    </row>
    <row r="2745" customFormat="false" ht="15" hidden="false" customHeight="false" outlineLevel="0" collapsed="false">
      <c r="A2745" s="7" t="s">
        <v>21</v>
      </c>
      <c r="B2745" s="7" t="s">
        <v>204</v>
      </c>
      <c r="C2745" s="7" t="s">
        <v>1428</v>
      </c>
      <c r="D2745" s="7" t="n">
        <v>1</v>
      </c>
      <c r="E2745" s="7" t="n">
        <v>176.44</v>
      </c>
      <c r="F2745" s="7" t="n">
        <v>0</v>
      </c>
      <c r="G2745" s="7" t="n">
        <v>0</v>
      </c>
    </row>
    <row r="2746" customFormat="false" ht="15" hidden="false" customHeight="false" outlineLevel="0" collapsed="false">
      <c r="A2746" s="7" t="s">
        <v>21</v>
      </c>
      <c r="B2746" s="7" t="s">
        <v>204</v>
      </c>
      <c r="C2746" s="7" t="s">
        <v>1428</v>
      </c>
      <c r="D2746" s="7" t="n">
        <v>2</v>
      </c>
      <c r="E2746" s="7" t="n">
        <v>378.1</v>
      </c>
      <c r="F2746" s="7" t="n">
        <v>0</v>
      </c>
      <c r="G2746" s="7" t="n">
        <v>0</v>
      </c>
    </row>
    <row r="2747" customFormat="false" ht="15" hidden="false" customHeight="false" outlineLevel="0" collapsed="false">
      <c r="A2747" s="7" t="s">
        <v>21</v>
      </c>
      <c r="B2747" s="7" t="s">
        <v>204</v>
      </c>
      <c r="C2747" s="7" t="s">
        <v>1428</v>
      </c>
      <c r="D2747" s="7" t="n">
        <v>48</v>
      </c>
      <c r="E2747" s="7" t="n">
        <v>7864.32</v>
      </c>
      <c r="F2747" s="7" t="n">
        <v>0</v>
      </c>
      <c r="G2747" s="7" t="n">
        <v>0</v>
      </c>
    </row>
    <row r="2748" customFormat="false" ht="15" hidden="false" customHeight="false" outlineLevel="0" collapsed="false">
      <c r="A2748" s="7" t="s">
        <v>21</v>
      </c>
      <c r="B2748" s="7" t="s">
        <v>204</v>
      </c>
      <c r="C2748" s="7" t="s">
        <v>1428</v>
      </c>
      <c r="D2748" s="7" t="n">
        <v>33</v>
      </c>
      <c r="E2748" s="7" t="n">
        <v>5136.45</v>
      </c>
      <c r="F2748" s="7" t="n">
        <v>0</v>
      </c>
      <c r="G2748" s="7" t="n">
        <v>0</v>
      </c>
    </row>
    <row r="2749" customFormat="false" ht="15" hidden="false" customHeight="false" outlineLevel="0" collapsed="false">
      <c r="A2749" s="7" t="s">
        <v>21</v>
      </c>
      <c r="B2749" s="7" t="s">
        <v>204</v>
      </c>
      <c r="C2749" s="7" t="s">
        <v>1428</v>
      </c>
      <c r="D2749" s="7" t="n">
        <v>5</v>
      </c>
      <c r="E2749" s="7" t="n">
        <v>882.2</v>
      </c>
      <c r="F2749" s="7" t="n">
        <v>0</v>
      </c>
      <c r="G2749" s="7" t="n">
        <v>0</v>
      </c>
    </row>
    <row r="2750" customFormat="false" ht="15" hidden="false" customHeight="false" outlineLevel="0" collapsed="false">
      <c r="A2750" s="7" t="s">
        <v>21</v>
      </c>
      <c r="B2750" s="7" t="s">
        <v>305</v>
      </c>
      <c r="C2750" s="7" t="s">
        <v>1428</v>
      </c>
      <c r="D2750" s="7" t="n">
        <v>2</v>
      </c>
      <c r="E2750" s="7" t="n">
        <v>403.01</v>
      </c>
      <c r="F2750" s="7" t="n">
        <v>0</v>
      </c>
      <c r="G2750" s="7" t="n">
        <v>0</v>
      </c>
    </row>
    <row r="2751" customFormat="false" ht="15" hidden="false" customHeight="false" outlineLevel="0" collapsed="false">
      <c r="A2751" s="7" t="s">
        <v>21</v>
      </c>
      <c r="B2751" s="7" t="s">
        <v>305</v>
      </c>
      <c r="C2751" s="7" t="s">
        <v>1428</v>
      </c>
      <c r="D2751" s="7" t="n">
        <v>2</v>
      </c>
      <c r="E2751" s="7" t="n">
        <v>352.88</v>
      </c>
      <c r="F2751" s="7" t="n">
        <v>0</v>
      </c>
      <c r="G2751" s="7" t="n">
        <v>0</v>
      </c>
    </row>
    <row r="2752" customFormat="false" ht="15" hidden="false" customHeight="false" outlineLevel="0" collapsed="false">
      <c r="A2752" s="7" t="s">
        <v>21</v>
      </c>
      <c r="B2752" s="7" t="s">
        <v>305</v>
      </c>
      <c r="C2752" s="7" t="s">
        <v>1428</v>
      </c>
      <c r="D2752" s="7" t="n">
        <v>2</v>
      </c>
      <c r="E2752" s="7" t="n">
        <v>311.3</v>
      </c>
      <c r="F2752" s="7" t="n">
        <v>0</v>
      </c>
      <c r="G2752" s="7" t="n">
        <v>0</v>
      </c>
    </row>
    <row r="2753" customFormat="false" ht="15" hidden="false" customHeight="false" outlineLevel="0" collapsed="false">
      <c r="A2753" s="7" t="s">
        <v>21</v>
      </c>
      <c r="B2753" s="7" t="s">
        <v>305</v>
      </c>
      <c r="C2753" s="7" t="s">
        <v>1428</v>
      </c>
      <c r="D2753" s="7" t="n">
        <v>2</v>
      </c>
      <c r="E2753" s="7" t="n">
        <v>352.88</v>
      </c>
      <c r="F2753" s="7" t="n">
        <v>0</v>
      </c>
      <c r="G2753" s="7" t="n">
        <v>0</v>
      </c>
    </row>
    <row r="2754" customFormat="false" ht="15" hidden="false" customHeight="false" outlineLevel="0" collapsed="false">
      <c r="A2754" s="7" t="s">
        <v>21</v>
      </c>
      <c r="B2754" s="7" t="s">
        <v>305</v>
      </c>
      <c r="C2754" s="7" t="s">
        <v>1428</v>
      </c>
      <c r="D2754" s="7" t="n">
        <v>17</v>
      </c>
      <c r="E2754" s="7" t="n">
        <v>2785.28</v>
      </c>
      <c r="F2754" s="7" t="n">
        <v>0</v>
      </c>
      <c r="G2754" s="7" t="n">
        <v>0</v>
      </c>
    </row>
    <row r="2755" customFormat="false" ht="15" hidden="false" customHeight="false" outlineLevel="0" collapsed="false">
      <c r="A2755" s="7" t="s">
        <v>21</v>
      </c>
      <c r="B2755" s="7" t="s">
        <v>196</v>
      </c>
      <c r="C2755" s="7" t="s">
        <v>1428</v>
      </c>
      <c r="D2755" s="7" t="n">
        <v>1</v>
      </c>
      <c r="E2755" s="7" t="n">
        <v>174.64</v>
      </c>
      <c r="F2755" s="7" t="n">
        <v>0</v>
      </c>
      <c r="G2755" s="7" t="n">
        <v>0</v>
      </c>
    </row>
    <row r="2756" customFormat="false" ht="15" hidden="false" customHeight="false" outlineLevel="0" collapsed="false">
      <c r="A2756" s="7" t="s">
        <v>21</v>
      </c>
      <c r="B2756" s="7" t="s">
        <v>196</v>
      </c>
      <c r="C2756" s="7" t="s">
        <v>1428</v>
      </c>
      <c r="D2756" s="7" t="n">
        <v>3</v>
      </c>
      <c r="E2756" s="7" t="n">
        <v>567.15</v>
      </c>
      <c r="F2756" s="7" t="n">
        <v>0</v>
      </c>
      <c r="G2756" s="7" t="n">
        <v>0</v>
      </c>
    </row>
    <row r="2757" customFormat="false" ht="15" hidden="false" customHeight="false" outlineLevel="0" collapsed="false">
      <c r="A2757" s="7" t="s">
        <v>21</v>
      </c>
      <c r="B2757" s="7" t="s">
        <v>196</v>
      </c>
      <c r="C2757" s="7" t="s">
        <v>1428</v>
      </c>
      <c r="D2757" s="7" t="n">
        <v>1</v>
      </c>
      <c r="E2757" s="7" t="n">
        <v>176.44</v>
      </c>
      <c r="F2757" s="7" t="n">
        <v>0</v>
      </c>
      <c r="G2757" s="7" t="n">
        <v>0</v>
      </c>
    </row>
    <row r="2758" customFormat="false" ht="15" hidden="false" customHeight="false" outlineLevel="0" collapsed="false">
      <c r="A2758" s="7" t="s">
        <v>21</v>
      </c>
      <c r="B2758" s="7" t="s">
        <v>196</v>
      </c>
      <c r="C2758" s="7" t="s">
        <v>1428</v>
      </c>
      <c r="D2758" s="7" t="n">
        <v>3</v>
      </c>
      <c r="E2758" s="7" t="n">
        <v>529.32</v>
      </c>
      <c r="F2758" s="7" t="n">
        <v>0</v>
      </c>
      <c r="G2758" s="7" t="n">
        <v>0</v>
      </c>
    </row>
    <row r="2759" customFormat="false" ht="15" hidden="false" customHeight="false" outlineLevel="0" collapsed="false">
      <c r="A2759" s="7" t="s">
        <v>21</v>
      </c>
      <c r="B2759" s="7" t="s">
        <v>196</v>
      </c>
      <c r="C2759" s="7" t="s">
        <v>1428</v>
      </c>
      <c r="D2759" s="7" t="n">
        <v>48</v>
      </c>
      <c r="E2759" s="7" t="n">
        <v>7864.32</v>
      </c>
      <c r="F2759" s="7" t="n">
        <v>0</v>
      </c>
      <c r="G2759" s="7" t="n">
        <v>0</v>
      </c>
    </row>
    <row r="2760" customFormat="false" ht="15" hidden="false" customHeight="false" outlineLevel="0" collapsed="false">
      <c r="A2760" s="7" t="s">
        <v>21</v>
      </c>
      <c r="B2760" s="7" t="s">
        <v>196</v>
      </c>
      <c r="C2760" s="7" t="s">
        <v>1428</v>
      </c>
      <c r="D2760" s="7" t="n">
        <v>31</v>
      </c>
      <c r="E2760" s="7" t="n">
        <v>4825.15</v>
      </c>
      <c r="F2760" s="7" t="n">
        <v>0</v>
      </c>
      <c r="G2760" s="7" t="n">
        <v>0</v>
      </c>
    </row>
    <row r="2761" customFormat="false" ht="15" hidden="false" customHeight="false" outlineLevel="0" collapsed="false">
      <c r="A2761" s="7" t="s">
        <v>21</v>
      </c>
      <c r="B2761" s="7" t="s">
        <v>196</v>
      </c>
      <c r="C2761" s="7" t="s">
        <v>1428</v>
      </c>
      <c r="D2761" s="7" t="n">
        <v>1</v>
      </c>
      <c r="E2761" s="7" t="n">
        <v>188.07</v>
      </c>
      <c r="F2761" s="7" t="n">
        <v>0</v>
      </c>
      <c r="G2761" s="7" t="n">
        <v>0</v>
      </c>
    </row>
    <row r="2762" customFormat="false" ht="15" hidden="false" customHeight="false" outlineLevel="0" collapsed="false">
      <c r="A2762" s="7" t="s">
        <v>21</v>
      </c>
      <c r="B2762" s="7" t="s">
        <v>196</v>
      </c>
      <c r="C2762" s="7" t="s">
        <v>1428</v>
      </c>
      <c r="D2762" s="7" t="n">
        <v>8</v>
      </c>
      <c r="E2762" s="7" t="n">
        <v>1612.01</v>
      </c>
      <c r="F2762" s="7" t="n">
        <v>0</v>
      </c>
      <c r="G2762" s="7" t="n">
        <v>0</v>
      </c>
    </row>
    <row r="2763" customFormat="false" ht="15" hidden="false" customHeight="false" outlineLevel="0" collapsed="false">
      <c r="A2763" s="7" t="s">
        <v>21</v>
      </c>
      <c r="B2763" s="7" t="s">
        <v>286</v>
      </c>
      <c r="C2763" s="7" t="s">
        <v>1428</v>
      </c>
      <c r="D2763" s="7" t="n">
        <v>11</v>
      </c>
      <c r="E2763" s="7" t="n">
        <v>1711.93</v>
      </c>
      <c r="F2763" s="7" t="n">
        <v>0</v>
      </c>
      <c r="G2763" s="7" t="n">
        <v>0</v>
      </c>
    </row>
    <row r="2764" customFormat="false" ht="15" hidden="false" customHeight="false" outlineLevel="0" collapsed="false">
      <c r="A2764" s="7" t="s">
        <v>21</v>
      </c>
      <c r="B2764" s="7" t="s">
        <v>286</v>
      </c>
      <c r="C2764" s="7" t="s">
        <v>1428</v>
      </c>
      <c r="D2764" s="7" t="n">
        <v>3</v>
      </c>
      <c r="E2764" s="7" t="n">
        <v>529.32</v>
      </c>
      <c r="F2764" s="7" t="n">
        <v>0</v>
      </c>
      <c r="G2764" s="7" t="n">
        <v>0</v>
      </c>
    </row>
    <row r="2765" customFormat="false" ht="15" hidden="false" customHeight="false" outlineLevel="0" collapsed="false">
      <c r="A2765" s="7" t="s">
        <v>21</v>
      </c>
      <c r="B2765" s="7" t="s">
        <v>286</v>
      </c>
      <c r="C2765" s="7" t="s">
        <v>1428</v>
      </c>
      <c r="D2765" s="7" t="n">
        <v>15</v>
      </c>
      <c r="E2765" s="7" t="n">
        <v>2457.3</v>
      </c>
      <c r="F2765" s="7" t="n">
        <v>0</v>
      </c>
      <c r="G2765" s="7" t="n">
        <v>0</v>
      </c>
    </row>
    <row r="2766" customFormat="false" ht="15" hidden="false" customHeight="false" outlineLevel="0" collapsed="false">
      <c r="A2766" s="7" t="s">
        <v>21</v>
      </c>
      <c r="B2766" s="7" t="s">
        <v>286</v>
      </c>
      <c r="C2766" s="7" t="s">
        <v>1428</v>
      </c>
      <c r="D2766" s="7" t="n">
        <v>2</v>
      </c>
      <c r="E2766" s="7" t="n">
        <v>403</v>
      </c>
      <c r="F2766" s="7" t="n">
        <v>0</v>
      </c>
      <c r="G2766" s="7" t="n">
        <v>0</v>
      </c>
    </row>
    <row r="2767" customFormat="false" ht="15" hidden="false" customHeight="false" outlineLevel="0" collapsed="false">
      <c r="A2767" s="7" t="s">
        <v>21</v>
      </c>
      <c r="B2767" s="7" t="s">
        <v>178</v>
      </c>
      <c r="C2767" s="7" t="s">
        <v>1429</v>
      </c>
      <c r="D2767" s="7" t="n">
        <v>-3</v>
      </c>
      <c r="E2767" s="7" t="n">
        <v>-240.96</v>
      </c>
      <c r="F2767" s="7" t="n">
        <v>0</v>
      </c>
      <c r="G2767" s="7" t="n">
        <v>0</v>
      </c>
    </row>
    <row r="2768" customFormat="false" ht="15" hidden="false" customHeight="false" outlineLevel="0" collapsed="false">
      <c r="A2768" s="7" t="s">
        <v>21</v>
      </c>
      <c r="B2768" s="7" t="s">
        <v>178</v>
      </c>
      <c r="C2768" s="7" t="s">
        <v>1429</v>
      </c>
      <c r="D2768" s="7" t="n">
        <v>-10</v>
      </c>
      <c r="E2768" s="7" t="n">
        <v>-647.4</v>
      </c>
      <c r="F2768" s="7" t="n">
        <v>0</v>
      </c>
      <c r="G2768" s="7" t="n">
        <v>0</v>
      </c>
    </row>
    <row r="2769" customFormat="false" ht="15" hidden="false" customHeight="false" outlineLevel="0" collapsed="false">
      <c r="A2769" s="7" t="s">
        <v>21</v>
      </c>
      <c r="B2769" s="7" t="s">
        <v>178</v>
      </c>
      <c r="C2769" s="7" t="s">
        <v>1429</v>
      </c>
      <c r="D2769" s="7" t="n">
        <v>11</v>
      </c>
      <c r="E2769" s="7" t="n">
        <v>886.29</v>
      </c>
      <c r="F2769" s="7" t="n">
        <v>0</v>
      </c>
      <c r="G2769" s="7" t="n">
        <v>0</v>
      </c>
    </row>
    <row r="2770" customFormat="false" ht="15" hidden="false" customHeight="false" outlineLevel="0" collapsed="false">
      <c r="A2770" s="7" t="s">
        <v>21</v>
      </c>
      <c r="B2770" s="7" t="s">
        <v>178</v>
      </c>
      <c r="C2770" s="7" t="s">
        <v>1429</v>
      </c>
      <c r="D2770" s="7" t="n">
        <v>258</v>
      </c>
      <c r="E2770" s="7" t="n">
        <v>17959.38</v>
      </c>
      <c r="F2770" s="7" t="n">
        <v>0</v>
      </c>
      <c r="G2770" s="7" t="n">
        <v>0</v>
      </c>
    </row>
    <row r="2771" customFormat="false" ht="15" hidden="false" customHeight="false" outlineLevel="0" collapsed="false">
      <c r="A2771" s="7" t="s">
        <v>21</v>
      </c>
      <c r="B2771" s="7" t="s">
        <v>178</v>
      </c>
      <c r="C2771" s="7" t="s">
        <v>1429</v>
      </c>
      <c r="D2771" s="7" t="n">
        <v>6</v>
      </c>
      <c r="E2771" s="7" t="n">
        <v>481.92</v>
      </c>
      <c r="F2771" s="7" t="n">
        <v>0</v>
      </c>
      <c r="G2771" s="7" t="n">
        <v>0</v>
      </c>
    </row>
    <row r="2772" customFormat="false" ht="15" hidden="false" customHeight="false" outlineLevel="0" collapsed="false">
      <c r="A2772" s="7" t="s">
        <v>21</v>
      </c>
      <c r="B2772" s="7" t="s">
        <v>178</v>
      </c>
      <c r="C2772" s="7" t="s">
        <v>1429</v>
      </c>
      <c r="D2772" s="7" t="n">
        <v>2</v>
      </c>
      <c r="E2772" s="7" t="n">
        <v>139.22</v>
      </c>
      <c r="F2772" s="7" t="n">
        <v>0</v>
      </c>
      <c r="G2772" s="7" t="n">
        <v>0</v>
      </c>
    </row>
    <row r="2773" customFormat="false" ht="15" hidden="false" customHeight="false" outlineLevel="0" collapsed="false">
      <c r="A2773" s="7" t="s">
        <v>21</v>
      </c>
      <c r="B2773" s="7" t="s">
        <v>178</v>
      </c>
      <c r="C2773" s="7" t="s">
        <v>1429</v>
      </c>
      <c r="D2773" s="7" t="n">
        <v>2</v>
      </c>
      <c r="E2773" s="7" t="n">
        <v>128.5</v>
      </c>
      <c r="F2773" s="7" t="n">
        <v>0</v>
      </c>
      <c r="G2773" s="7" t="n">
        <v>0</v>
      </c>
    </row>
    <row r="2774" customFormat="false" ht="15" hidden="false" customHeight="false" outlineLevel="0" collapsed="false">
      <c r="A2774" s="7" t="s">
        <v>21</v>
      </c>
      <c r="B2774" s="7" t="s">
        <v>178</v>
      </c>
      <c r="C2774" s="7" t="s">
        <v>1429</v>
      </c>
      <c r="D2774" s="7" t="n">
        <v>2</v>
      </c>
      <c r="E2774" s="7" t="n">
        <v>132.26</v>
      </c>
      <c r="F2774" s="7" t="n">
        <v>0</v>
      </c>
      <c r="G2774" s="7" t="n">
        <v>0</v>
      </c>
    </row>
    <row r="2775" customFormat="false" ht="15" hidden="false" customHeight="false" outlineLevel="0" collapsed="false">
      <c r="A2775" s="7" t="s">
        <v>21</v>
      </c>
      <c r="B2775" s="7" t="s">
        <v>178</v>
      </c>
      <c r="C2775" s="7" t="s">
        <v>1429</v>
      </c>
      <c r="D2775" s="7" t="n">
        <v>34</v>
      </c>
      <c r="E2775" s="7" t="n">
        <v>2548.64</v>
      </c>
      <c r="F2775" s="7" t="n">
        <v>0</v>
      </c>
      <c r="G2775" s="7" t="n">
        <v>0</v>
      </c>
    </row>
    <row r="2776" customFormat="false" ht="15" hidden="false" customHeight="false" outlineLevel="0" collapsed="false">
      <c r="A2776" s="7" t="s">
        <v>21</v>
      </c>
      <c r="B2776" s="7" t="s">
        <v>178</v>
      </c>
      <c r="C2776" s="7" t="s">
        <v>1429</v>
      </c>
      <c r="D2776" s="7" t="n">
        <v>1</v>
      </c>
      <c r="E2776" s="7" t="n">
        <v>75.2</v>
      </c>
      <c r="F2776" s="7" t="n">
        <v>0</v>
      </c>
      <c r="G2776" s="7" t="n">
        <v>0</v>
      </c>
    </row>
    <row r="2777" customFormat="false" ht="15" hidden="false" customHeight="false" outlineLevel="0" collapsed="false">
      <c r="A2777" s="7" t="s">
        <v>21</v>
      </c>
      <c r="B2777" s="7" t="s">
        <v>156</v>
      </c>
      <c r="C2777" s="7" t="s">
        <v>1430</v>
      </c>
      <c r="D2777" s="7" t="n">
        <v>2</v>
      </c>
      <c r="E2777" s="7" t="n">
        <v>146.16</v>
      </c>
      <c r="F2777" s="7" t="n">
        <v>0</v>
      </c>
      <c r="G2777" s="7" t="n">
        <v>0</v>
      </c>
    </row>
    <row r="2778" customFormat="false" ht="15" hidden="false" customHeight="false" outlineLevel="0" collapsed="false">
      <c r="A2778" s="7" t="s">
        <v>21</v>
      </c>
      <c r="B2778" s="7" t="s">
        <v>156</v>
      </c>
      <c r="C2778" s="7" t="s">
        <v>1430</v>
      </c>
      <c r="D2778" s="7" t="n">
        <v>16</v>
      </c>
      <c r="E2778" s="7" t="n">
        <v>999.68</v>
      </c>
      <c r="F2778" s="7" t="n">
        <v>0</v>
      </c>
      <c r="G2778" s="7" t="n">
        <v>0</v>
      </c>
    </row>
    <row r="2779" customFormat="false" ht="15" hidden="false" customHeight="false" outlineLevel="0" collapsed="false">
      <c r="A2779" s="7" t="s">
        <v>21</v>
      </c>
      <c r="B2779" s="7" t="s">
        <v>156</v>
      </c>
      <c r="C2779" s="7" t="s">
        <v>1430</v>
      </c>
      <c r="D2779" s="7" t="n">
        <v>398</v>
      </c>
      <c r="E2779" s="7" t="n">
        <v>26176.46</v>
      </c>
      <c r="F2779" s="7" t="n">
        <v>0</v>
      </c>
      <c r="G2779" s="7" t="n">
        <v>0</v>
      </c>
    </row>
    <row r="2780" customFormat="false" ht="15" hidden="false" customHeight="false" outlineLevel="0" collapsed="false">
      <c r="A2780" s="7" t="s">
        <v>21</v>
      </c>
      <c r="B2780" s="7" t="s">
        <v>156</v>
      </c>
      <c r="C2780" s="7" t="s">
        <v>1430</v>
      </c>
      <c r="D2780" s="7" t="n">
        <v>14</v>
      </c>
      <c r="E2780" s="7" t="n">
        <v>1180.51</v>
      </c>
      <c r="F2780" s="7" t="n">
        <v>0</v>
      </c>
      <c r="G2780" s="7" t="n">
        <v>0</v>
      </c>
    </row>
    <row r="2781" customFormat="false" ht="15" hidden="false" customHeight="false" outlineLevel="0" collapsed="false">
      <c r="A2781" s="7" t="s">
        <v>21</v>
      </c>
      <c r="B2781" s="7" t="s">
        <v>551</v>
      </c>
      <c r="C2781" s="7" t="s">
        <v>1431</v>
      </c>
      <c r="D2781" s="7" t="n">
        <v>1</v>
      </c>
      <c r="E2781" s="7" t="n">
        <v>141.77</v>
      </c>
      <c r="F2781" s="7" t="n">
        <v>0</v>
      </c>
      <c r="G2781" s="7" t="n">
        <v>0</v>
      </c>
    </row>
    <row r="2782" customFormat="false" ht="15" hidden="false" customHeight="false" outlineLevel="0" collapsed="false">
      <c r="A2782" s="7" t="s">
        <v>21</v>
      </c>
      <c r="B2782" s="7" t="s">
        <v>550</v>
      </c>
      <c r="C2782" s="7" t="s">
        <v>1431</v>
      </c>
      <c r="D2782" s="7" t="n">
        <v>1</v>
      </c>
      <c r="E2782" s="7" t="n">
        <v>141.98</v>
      </c>
      <c r="F2782" s="7" t="n">
        <v>0</v>
      </c>
      <c r="G2782" s="7" t="n">
        <v>0</v>
      </c>
    </row>
    <row r="2783" customFormat="false" ht="15" hidden="false" customHeight="false" outlineLevel="0" collapsed="false">
      <c r="A2783" s="7" t="s">
        <v>21</v>
      </c>
      <c r="B2783" s="7" t="s">
        <v>232</v>
      </c>
      <c r="C2783" s="7" t="s">
        <v>1432</v>
      </c>
      <c r="D2783" s="7" t="n">
        <v>1</v>
      </c>
      <c r="E2783" s="7" t="n">
        <v>28.83</v>
      </c>
      <c r="F2783" s="7" t="n">
        <v>0</v>
      </c>
      <c r="G2783" s="7" t="n">
        <v>0</v>
      </c>
    </row>
    <row r="2784" customFormat="false" ht="15" hidden="false" customHeight="false" outlineLevel="0" collapsed="false">
      <c r="A2784" s="7" t="s">
        <v>21</v>
      </c>
      <c r="B2784" s="7" t="s">
        <v>232</v>
      </c>
      <c r="C2784" s="7" t="s">
        <v>1432</v>
      </c>
      <c r="D2784" s="7" t="n">
        <v>1</v>
      </c>
      <c r="E2784" s="7" t="n">
        <v>25.77</v>
      </c>
      <c r="F2784" s="7" t="n">
        <v>0</v>
      </c>
      <c r="G2784" s="7" t="n">
        <v>0</v>
      </c>
    </row>
    <row r="2785" customFormat="false" ht="15" hidden="false" customHeight="false" outlineLevel="0" collapsed="false">
      <c r="A2785" s="7" t="s">
        <v>21</v>
      </c>
      <c r="B2785" s="7" t="s">
        <v>232</v>
      </c>
      <c r="C2785" s="7" t="s">
        <v>1432</v>
      </c>
      <c r="D2785" s="7" t="n">
        <v>-5</v>
      </c>
      <c r="E2785" s="7" t="n">
        <v>-119.85</v>
      </c>
      <c r="F2785" s="7" t="n">
        <v>0</v>
      </c>
      <c r="G2785" s="7" t="n">
        <v>0</v>
      </c>
    </row>
    <row r="2786" customFormat="false" ht="15" hidden="false" customHeight="false" outlineLevel="0" collapsed="false">
      <c r="A2786" s="7" t="s">
        <v>21</v>
      </c>
      <c r="B2786" s="7" t="s">
        <v>232</v>
      </c>
      <c r="C2786" s="7" t="s">
        <v>1432</v>
      </c>
      <c r="D2786" s="7" t="n">
        <v>38</v>
      </c>
      <c r="E2786" s="7" t="n">
        <v>1054.88</v>
      </c>
      <c r="F2786" s="7" t="n">
        <v>0</v>
      </c>
      <c r="G2786" s="7" t="n">
        <v>0</v>
      </c>
    </row>
    <row r="2787" customFormat="false" ht="15" hidden="false" customHeight="false" outlineLevel="0" collapsed="false">
      <c r="A2787" s="7" t="s">
        <v>21</v>
      </c>
      <c r="B2787" s="7" t="s">
        <v>232</v>
      </c>
      <c r="C2787" s="7" t="s">
        <v>1432</v>
      </c>
      <c r="D2787" s="7" t="n">
        <v>44</v>
      </c>
      <c r="E2787" s="7" t="n">
        <v>1359.22</v>
      </c>
      <c r="F2787" s="7" t="n">
        <v>0</v>
      </c>
      <c r="G2787" s="7" t="n">
        <v>0</v>
      </c>
    </row>
    <row r="2788" customFormat="false" ht="15" hidden="false" customHeight="false" outlineLevel="0" collapsed="false">
      <c r="A2788" s="7" t="s">
        <v>21</v>
      </c>
      <c r="B2788" s="7" t="s">
        <v>232</v>
      </c>
      <c r="C2788" s="7" t="s">
        <v>1432</v>
      </c>
      <c r="D2788" s="7" t="n">
        <v>220</v>
      </c>
      <c r="E2788" s="7" t="n">
        <v>5669.4</v>
      </c>
      <c r="F2788" s="7" t="n">
        <v>0</v>
      </c>
      <c r="G2788" s="7" t="n">
        <v>0</v>
      </c>
    </row>
    <row r="2789" customFormat="false" ht="15" hidden="false" customHeight="false" outlineLevel="0" collapsed="false">
      <c r="A2789" s="7" t="s">
        <v>21</v>
      </c>
      <c r="B2789" s="7" t="s">
        <v>232</v>
      </c>
      <c r="C2789" s="7" t="s">
        <v>1432</v>
      </c>
      <c r="D2789" s="7" t="n">
        <v>8</v>
      </c>
      <c r="E2789" s="7" t="n">
        <v>214.17</v>
      </c>
      <c r="F2789" s="7" t="n">
        <v>0</v>
      </c>
      <c r="G2789" s="7" t="n">
        <v>0</v>
      </c>
    </row>
    <row r="2790" customFormat="false" ht="15" hidden="false" customHeight="false" outlineLevel="0" collapsed="false">
      <c r="A2790" s="7" t="s">
        <v>21</v>
      </c>
      <c r="B2790" s="7" t="s">
        <v>232</v>
      </c>
      <c r="C2790" s="7" t="s">
        <v>1432</v>
      </c>
      <c r="D2790" s="7" t="n">
        <v>19</v>
      </c>
      <c r="E2790" s="7" t="n">
        <v>565.06</v>
      </c>
      <c r="F2790" s="7" t="n">
        <v>0</v>
      </c>
      <c r="G2790" s="7" t="n">
        <v>0</v>
      </c>
    </row>
    <row r="2791" customFormat="false" ht="15" hidden="false" customHeight="false" outlineLevel="0" collapsed="false">
      <c r="A2791" s="7" t="s">
        <v>21</v>
      </c>
      <c r="B2791" s="7" t="s">
        <v>232</v>
      </c>
      <c r="C2791" s="7" t="s">
        <v>1432</v>
      </c>
      <c r="D2791" s="7" t="n">
        <v>7</v>
      </c>
      <c r="E2791" s="7" t="n">
        <v>171.36</v>
      </c>
      <c r="F2791" s="7" t="n">
        <v>0</v>
      </c>
      <c r="G2791" s="7" t="n">
        <v>0</v>
      </c>
    </row>
    <row r="2792" customFormat="false" ht="15" hidden="false" customHeight="false" outlineLevel="0" collapsed="false">
      <c r="A2792" s="7" t="s">
        <v>21</v>
      </c>
      <c r="B2792" s="7" t="s">
        <v>232</v>
      </c>
      <c r="C2792" s="7" t="s">
        <v>1432</v>
      </c>
      <c r="D2792" s="7" t="n">
        <v>1</v>
      </c>
      <c r="E2792" s="7" t="n">
        <v>23.79</v>
      </c>
      <c r="F2792" s="7" t="n">
        <v>0</v>
      </c>
      <c r="G2792" s="7" t="n">
        <v>0</v>
      </c>
    </row>
    <row r="2793" customFormat="false" ht="15" hidden="false" customHeight="false" outlineLevel="0" collapsed="false">
      <c r="A2793" s="7" t="s">
        <v>21</v>
      </c>
      <c r="B2793" s="7" t="s">
        <v>212</v>
      </c>
      <c r="C2793" s="7" t="s">
        <v>1432</v>
      </c>
      <c r="D2793" s="7" t="n">
        <v>20</v>
      </c>
      <c r="E2793" s="7" t="n">
        <v>489.6</v>
      </c>
      <c r="F2793" s="7" t="n">
        <v>0</v>
      </c>
      <c r="G2793" s="7" t="n">
        <v>0</v>
      </c>
    </row>
    <row r="2794" customFormat="false" ht="15" hidden="false" customHeight="false" outlineLevel="0" collapsed="false">
      <c r="A2794" s="7" t="s">
        <v>21</v>
      </c>
      <c r="B2794" s="7" t="s">
        <v>212</v>
      </c>
      <c r="C2794" s="7" t="s">
        <v>1432</v>
      </c>
      <c r="D2794" s="7" t="n">
        <v>4</v>
      </c>
      <c r="E2794" s="7" t="n">
        <v>111.03</v>
      </c>
      <c r="F2794" s="7" t="n">
        <v>0</v>
      </c>
      <c r="G2794" s="7" t="n">
        <v>0</v>
      </c>
    </row>
    <row r="2795" customFormat="false" ht="15" hidden="false" customHeight="false" outlineLevel="0" collapsed="false">
      <c r="A2795" s="7" t="s">
        <v>21</v>
      </c>
      <c r="B2795" s="7" t="s">
        <v>212</v>
      </c>
      <c r="C2795" s="7" t="s">
        <v>1432</v>
      </c>
      <c r="D2795" s="7" t="n">
        <v>9</v>
      </c>
      <c r="E2795" s="7" t="n">
        <v>231.95</v>
      </c>
      <c r="F2795" s="7" t="n">
        <v>0</v>
      </c>
      <c r="G2795" s="7" t="n">
        <v>0</v>
      </c>
    </row>
    <row r="2796" customFormat="false" ht="15" hidden="false" customHeight="false" outlineLevel="0" collapsed="false">
      <c r="A2796" s="7" t="s">
        <v>21</v>
      </c>
      <c r="B2796" s="7" t="s">
        <v>212</v>
      </c>
      <c r="C2796" s="7" t="s">
        <v>1432</v>
      </c>
      <c r="D2796" s="7" t="n">
        <v>68</v>
      </c>
      <c r="E2796" s="7" t="n">
        <v>1887.68</v>
      </c>
      <c r="F2796" s="7" t="n">
        <v>0</v>
      </c>
      <c r="G2796" s="7" t="n">
        <v>0</v>
      </c>
    </row>
    <row r="2797" customFormat="false" ht="15" hidden="false" customHeight="false" outlineLevel="0" collapsed="false">
      <c r="A2797" s="7" t="s">
        <v>21</v>
      </c>
      <c r="B2797" s="7" t="s">
        <v>212</v>
      </c>
      <c r="C2797" s="7" t="s">
        <v>1432</v>
      </c>
      <c r="D2797" s="7" t="n">
        <v>2</v>
      </c>
      <c r="E2797" s="7" t="n">
        <v>53.54</v>
      </c>
      <c r="F2797" s="7" t="n">
        <v>0</v>
      </c>
      <c r="G2797" s="7" t="n">
        <v>0</v>
      </c>
    </row>
    <row r="2798" customFormat="false" ht="15" hidden="false" customHeight="false" outlineLevel="0" collapsed="false">
      <c r="A2798" s="7" t="s">
        <v>21</v>
      </c>
      <c r="B2798" s="7" t="s">
        <v>212</v>
      </c>
      <c r="C2798" s="7" t="s">
        <v>1432</v>
      </c>
      <c r="D2798" s="7" t="n">
        <v>3</v>
      </c>
      <c r="E2798" s="7" t="n">
        <v>71.37</v>
      </c>
      <c r="F2798" s="7" t="n">
        <v>0</v>
      </c>
      <c r="G2798" s="7" t="n">
        <v>0</v>
      </c>
    </row>
    <row r="2799" customFormat="false" ht="15" hidden="false" customHeight="false" outlineLevel="0" collapsed="false">
      <c r="A2799" s="7" t="s">
        <v>21</v>
      </c>
      <c r="B2799" s="7" t="s">
        <v>212</v>
      </c>
      <c r="C2799" s="7" t="s">
        <v>1432</v>
      </c>
      <c r="D2799" s="7" t="n">
        <v>19</v>
      </c>
      <c r="E2799" s="7" t="n">
        <v>565.06</v>
      </c>
      <c r="F2799" s="7" t="n">
        <v>0</v>
      </c>
      <c r="G2799" s="7" t="n">
        <v>0</v>
      </c>
    </row>
    <row r="2800" customFormat="false" ht="15" hidden="false" customHeight="false" outlineLevel="0" collapsed="false">
      <c r="A2800" s="7" t="s">
        <v>21</v>
      </c>
      <c r="B2800" s="7" t="s">
        <v>212</v>
      </c>
      <c r="C2800" s="7" t="s">
        <v>1432</v>
      </c>
      <c r="D2800" s="7" t="n">
        <v>298</v>
      </c>
      <c r="E2800" s="7" t="n">
        <v>7679.46</v>
      </c>
      <c r="F2800" s="7" t="n">
        <v>0</v>
      </c>
      <c r="G2800" s="7" t="n">
        <v>0</v>
      </c>
    </row>
    <row r="2801" customFormat="false" ht="15" hidden="false" customHeight="false" outlineLevel="0" collapsed="false">
      <c r="A2801" s="7" t="s">
        <v>21</v>
      </c>
      <c r="B2801" s="7" t="s">
        <v>212</v>
      </c>
      <c r="C2801" s="7" t="s">
        <v>1432</v>
      </c>
      <c r="D2801" s="7" t="n">
        <v>7</v>
      </c>
      <c r="E2801" s="7" t="n">
        <v>201.84</v>
      </c>
      <c r="F2801" s="7" t="n">
        <v>0</v>
      </c>
      <c r="G2801" s="7" t="n">
        <v>0</v>
      </c>
    </row>
    <row r="2802" customFormat="false" ht="15" hidden="false" customHeight="false" outlineLevel="0" collapsed="false">
      <c r="A2802" s="7" t="s">
        <v>21</v>
      </c>
      <c r="B2802" s="7" t="s">
        <v>212</v>
      </c>
      <c r="C2802" s="7" t="s">
        <v>1432</v>
      </c>
      <c r="D2802" s="7" t="n">
        <v>64</v>
      </c>
      <c r="E2802" s="7" t="n">
        <v>1977.06</v>
      </c>
      <c r="F2802" s="7" t="n">
        <v>0</v>
      </c>
      <c r="G2802" s="7" t="n">
        <v>0</v>
      </c>
    </row>
    <row r="2803" customFormat="false" ht="15" hidden="false" customHeight="false" outlineLevel="0" collapsed="false">
      <c r="A2803" s="7" t="s">
        <v>21</v>
      </c>
      <c r="B2803" s="7" t="s">
        <v>212</v>
      </c>
      <c r="C2803" s="7" t="s">
        <v>1432</v>
      </c>
      <c r="D2803" s="7" t="n">
        <v>-9</v>
      </c>
      <c r="E2803" s="7" t="n">
        <v>-215.73</v>
      </c>
      <c r="F2803" s="7" t="n">
        <v>0</v>
      </c>
      <c r="G2803" s="7" t="n">
        <v>0</v>
      </c>
    </row>
    <row r="2804" customFormat="false" ht="15" hidden="false" customHeight="false" outlineLevel="0" collapsed="false">
      <c r="A2804" s="7" t="s">
        <v>21</v>
      </c>
      <c r="B2804" s="7" t="s">
        <v>212</v>
      </c>
      <c r="C2804" s="7" t="s">
        <v>1432</v>
      </c>
      <c r="D2804" s="7" t="n">
        <v>3</v>
      </c>
      <c r="E2804" s="7" t="n">
        <v>74.13</v>
      </c>
      <c r="F2804" s="7" t="n">
        <v>0</v>
      </c>
      <c r="G2804" s="7" t="n">
        <v>0</v>
      </c>
    </row>
    <row r="2805" customFormat="false" ht="15" hidden="false" customHeight="false" outlineLevel="0" collapsed="false">
      <c r="A2805" s="7" t="s">
        <v>21</v>
      </c>
      <c r="B2805" s="7" t="s">
        <v>227</v>
      </c>
      <c r="C2805" s="7" t="s">
        <v>1432</v>
      </c>
      <c r="D2805" s="7" t="n">
        <v>52</v>
      </c>
      <c r="E2805" s="7" t="n">
        <v>1606.34</v>
      </c>
      <c r="F2805" s="7" t="n">
        <v>0</v>
      </c>
      <c r="G2805" s="7" t="n">
        <v>0</v>
      </c>
    </row>
    <row r="2806" customFormat="false" ht="15" hidden="false" customHeight="false" outlineLevel="0" collapsed="false">
      <c r="A2806" s="7" t="s">
        <v>21</v>
      </c>
      <c r="B2806" s="7" t="s">
        <v>227</v>
      </c>
      <c r="C2806" s="7" t="s">
        <v>1432</v>
      </c>
      <c r="D2806" s="7" t="n">
        <v>7</v>
      </c>
      <c r="E2806" s="7" t="n">
        <v>171.36</v>
      </c>
      <c r="F2806" s="7" t="n">
        <v>0</v>
      </c>
      <c r="G2806" s="7" t="n">
        <v>0</v>
      </c>
    </row>
    <row r="2807" customFormat="false" ht="15" hidden="false" customHeight="false" outlineLevel="0" collapsed="false">
      <c r="A2807" s="7" t="s">
        <v>21</v>
      </c>
      <c r="B2807" s="7" t="s">
        <v>227</v>
      </c>
      <c r="C2807" s="7" t="s">
        <v>1432</v>
      </c>
      <c r="D2807" s="7" t="n">
        <v>48</v>
      </c>
      <c r="E2807" s="7" t="n">
        <v>1332.48</v>
      </c>
      <c r="F2807" s="7" t="n">
        <v>0</v>
      </c>
      <c r="G2807" s="7" t="n">
        <v>0</v>
      </c>
    </row>
    <row r="2808" customFormat="false" ht="15" hidden="false" customHeight="false" outlineLevel="0" collapsed="false">
      <c r="A2808" s="7" t="s">
        <v>21</v>
      </c>
      <c r="B2808" s="7" t="s">
        <v>227</v>
      </c>
      <c r="C2808" s="7" t="s">
        <v>1432</v>
      </c>
      <c r="D2808" s="7" t="n">
        <v>6</v>
      </c>
      <c r="E2808" s="7" t="n">
        <v>172.98</v>
      </c>
      <c r="F2808" s="7" t="n">
        <v>0</v>
      </c>
      <c r="G2808" s="7" t="n">
        <v>0</v>
      </c>
    </row>
    <row r="2809" customFormat="false" ht="15" hidden="false" customHeight="false" outlineLevel="0" collapsed="false">
      <c r="A2809" s="7" t="s">
        <v>21</v>
      </c>
      <c r="B2809" s="7" t="s">
        <v>227</v>
      </c>
      <c r="C2809" s="7" t="s">
        <v>1432</v>
      </c>
      <c r="D2809" s="7" t="n">
        <v>214</v>
      </c>
      <c r="E2809" s="7" t="n">
        <v>5514.78</v>
      </c>
      <c r="F2809" s="7" t="n">
        <v>0</v>
      </c>
      <c r="G2809" s="7" t="n">
        <v>0</v>
      </c>
    </row>
    <row r="2810" customFormat="false" ht="15" hidden="false" customHeight="false" outlineLevel="0" collapsed="false">
      <c r="A2810" s="7" t="s">
        <v>21</v>
      </c>
      <c r="B2810" s="7" t="s">
        <v>227</v>
      </c>
      <c r="C2810" s="7" t="s">
        <v>1432</v>
      </c>
      <c r="D2810" s="7" t="n">
        <v>3</v>
      </c>
      <c r="E2810" s="7" t="n">
        <v>74.13</v>
      </c>
      <c r="F2810" s="7" t="n">
        <v>0</v>
      </c>
      <c r="G2810" s="7" t="n">
        <v>0</v>
      </c>
    </row>
    <row r="2811" customFormat="false" ht="15" hidden="false" customHeight="false" outlineLevel="0" collapsed="false">
      <c r="A2811" s="7" t="s">
        <v>21</v>
      </c>
      <c r="B2811" s="7" t="s">
        <v>227</v>
      </c>
      <c r="C2811" s="7" t="s">
        <v>1432</v>
      </c>
      <c r="D2811" s="7" t="n">
        <v>1</v>
      </c>
      <c r="E2811" s="7" t="n">
        <v>27.76</v>
      </c>
      <c r="F2811" s="7" t="n">
        <v>0</v>
      </c>
      <c r="G2811" s="7" t="n">
        <v>0</v>
      </c>
    </row>
    <row r="2812" customFormat="false" ht="15" hidden="false" customHeight="false" outlineLevel="0" collapsed="false">
      <c r="A2812" s="7" t="s">
        <v>21</v>
      </c>
      <c r="B2812" s="7" t="s">
        <v>227</v>
      </c>
      <c r="C2812" s="7" t="s">
        <v>1432</v>
      </c>
      <c r="D2812" s="7" t="n">
        <v>8</v>
      </c>
      <c r="E2812" s="7" t="n">
        <v>237.92</v>
      </c>
      <c r="F2812" s="7" t="n">
        <v>0</v>
      </c>
      <c r="G2812" s="7" t="n">
        <v>0</v>
      </c>
    </row>
    <row r="2813" customFormat="false" ht="15" hidden="false" customHeight="false" outlineLevel="0" collapsed="false">
      <c r="A2813" s="7" t="s">
        <v>21</v>
      </c>
      <c r="B2813" s="7" t="s">
        <v>227</v>
      </c>
      <c r="C2813" s="7" t="s">
        <v>1432</v>
      </c>
      <c r="D2813" s="7" t="n">
        <v>1</v>
      </c>
      <c r="E2813" s="7" t="n">
        <v>29.66</v>
      </c>
      <c r="F2813" s="7" t="n">
        <v>0</v>
      </c>
      <c r="G2813" s="7" t="n">
        <v>0</v>
      </c>
    </row>
    <row r="2814" customFormat="false" ht="15" hidden="false" customHeight="false" outlineLevel="0" collapsed="false">
      <c r="A2814" s="7" t="s">
        <v>21</v>
      </c>
      <c r="B2814" s="7" t="s">
        <v>227</v>
      </c>
      <c r="C2814" s="7" t="s">
        <v>1432</v>
      </c>
      <c r="D2814" s="7" t="n">
        <v>5</v>
      </c>
      <c r="E2814" s="7" t="n">
        <v>128.85</v>
      </c>
      <c r="F2814" s="7" t="n">
        <v>0</v>
      </c>
      <c r="G2814" s="7" t="n">
        <v>0</v>
      </c>
    </row>
    <row r="2815" customFormat="false" ht="15" hidden="false" customHeight="false" outlineLevel="0" collapsed="false">
      <c r="A2815" s="7" t="s">
        <v>21</v>
      </c>
      <c r="B2815" s="7" t="s">
        <v>227</v>
      </c>
      <c r="C2815" s="7" t="s">
        <v>1432</v>
      </c>
      <c r="D2815" s="7" t="n">
        <v>-1</v>
      </c>
      <c r="E2815" s="7" t="n">
        <v>-29.74</v>
      </c>
      <c r="F2815" s="7" t="n">
        <v>0</v>
      </c>
      <c r="G2815" s="7" t="n">
        <v>0</v>
      </c>
    </row>
    <row r="2816" customFormat="false" ht="15" hidden="false" customHeight="false" outlineLevel="0" collapsed="false">
      <c r="A2816" s="7" t="s">
        <v>21</v>
      </c>
      <c r="B2816" s="7" t="s">
        <v>227</v>
      </c>
      <c r="C2816" s="7" t="s">
        <v>1432</v>
      </c>
      <c r="D2816" s="7" t="n">
        <v>1</v>
      </c>
      <c r="E2816" s="7" t="n">
        <v>23.79</v>
      </c>
      <c r="F2816" s="7" t="n">
        <v>0</v>
      </c>
      <c r="G2816" s="7" t="n">
        <v>0</v>
      </c>
    </row>
    <row r="2817" customFormat="false" ht="15" hidden="false" customHeight="false" outlineLevel="0" collapsed="false">
      <c r="A2817" s="7" t="s">
        <v>21</v>
      </c>
      <c r="B2817" s="7" t="s">
        <v>227</v>
      </c>
      <c r="C2817" s="7" t="s">
        <v>1432</v>
      </c>
      <c r="D2817" s="7" t="n">
        <v>10</v>
      </c>
      <c r="E2817" s="7" t="n">
        <v>267.71</v>
      </c>
      <c r="F2817" s="7" t="n">
        <v>0</v>
      </c>
      <c r="G2817" s="7" t="n">
        <v>0</v>
      </c>
    </row>
    <row r="2818" customFormat="false" ht="15" hidden="false" customHeight="false" outlineLevel="0" collapsed="false">
      <c r="A2818" s="7" t="s">
        <v>21</v>
      </c>
      <c r="B2818" s="7" t="s">
        <v>312</v>
      </c>
      <c r="C2818" s="7" t="s">
        <v>1432</v>
      </c>
      <c r="D2818" s="7" t="n">
        <v>7</v>
      </c>
      <c r="E2818" s="7" t="n">
        <v>208.18</v>
      </c>
      <c r="F2818" s="7" t="n">
        <v>0</v>
      </c>
      <c r="G2818" s="7" t="n">
        <v>0</v>
      </c>
    </row>
    <row r="2819" customFormat="false" ht="15" hidden="false" customHeight="false" outlineLevel="0" collapsed="false">
      <c r="A2819" s="7" t="s">
        <v>21</v>
      </c>
      <c r="B2819" s="7" t="s">
        <v>312</v>
      </c>
      <c r="C2819" s="7" t="s">
        <v>1432</v>
      </c>
      <c r="D2819" s="7" t="n">
        <v>5</v>
      </c>
      <c r="E2819" s="7" t="n">
        <v>122.4</v>
      </c>
      <c r="F2819" s="7" t="n">
        <v>0</v>
      </c>
      <c r="G2819" s="7" t="n">
        <v>0</v>
      </c>
    </row>
    <row r="2820" customFormat="false" ht="15" hidden="false" customHeight="false" outlineLevel="0" collapsed="false">
      <c r="A2820" s="7" t="s">
        <v>21</v>
      </c>
      <c r="B2820" s="7" t="s">
        <v>312</v>
      </c>
      <c r="C2820" s="7" t="s">
        <v>1432</v>
      </c>
      <c r="D2820" s="7" t="n">
        <v>-1</v>
      </c>
      <c r="E2820" s="7" t="n">
        <v>-27.79</v>
      </c>
      <c r="F2820" s="7" t="n">
        <v>0</v>
      </c>
      <c r="G2820" s="7" t="n">
        <v>0</v>
      </c>
    </row>
    <row r="2821" customFormat="false" ht="15" hidden="false" customHeight="false" outlineLevel="0" collapsed="false">
      <c r="A2821" s="7" t="s">
        <v>21</v>
      </c>
      <c r="B2821" s="7" t="s">
        <v>312</v>
      </c>
      <c r="C2821" s="7" t="s">
        <v>1432</v>
      </c>
      <c r="D2821" s="7" t="n">
        <v>14</v>
      </c>
      <c r="E2821" s="7" t="n">
        <v>388.64</v>
      </c>
      <c r="F2821" s="7" t="n">
        <v>0</v>
      </c>
      <c r="G2821" s="7" t="n">
        <v>0</v>
      </c>
    </row>
    <row r="2822" customFormat="false" ht="15" hidden="false" customHeight="false" outlineLevel="0" collapsed="false">
      <c r="A2822" s="7" t="s">
        <v>21</v>
      </c>
      <c r="B2822" s="7" t="s">
        <v>312</v>
      </c>
      <c r="C2822" s="7" t="s">
        <v>1432</v>
      </c>
      <c r="D2822" s="7" t="n">
        <v>97</v>
      </c>
      <c r="E2822" s="7" t="n">
        <v>2499.69</v>
      </c>
      <c r="F2822" s="7" t="n">
        <v>0</v>
      </c>
      <c r="G2822" s="7" t="n">
        <v>0</v>
      </c>
    </row>
    <row r="2823" customFormat="false" ht="15" hidden="false" customHeight="false" outlineLevel="0" collapsed="false">
      <c r="A2823" s="7" t="s">
        <v>21</v>
      </c>
      <c r="B2823" s="7" t="s">
        <v>312</v>
      </c>
      <c r="C2823" s="7" t="s">
        <v>1432</v>
      </c>
      <c r="D2823" s="7" t="n">
        <v>4</v>
      </c>
      <c r="E2823" s="7" t="n">
        <v>107.09</v>
      </c>
      <c r="F2823" s="7" t="n">
        <v>0</v>
      </c>
      <c r="G2823" s="7" t="n">
        <v>0</v>
      </c>
    </row>
    <row r="2824" customFormat="false" ht="15" hidden="false" customHeight="false" outlineLevel="0" collapsed="false">
      <c r="A2824" s="7" t="s">
        <v>21</v>
      </c>
      <c r="B2824" s="7" t="s">
        <v>312</v>
      </c>
      <c r="C2824" s="7" t="s">
        <v>1432</v>
      </c>
      <c r="D2824" s="7" t="n">
        <v>-2</v>
      </c>
      <c r="E2824" s="7" t="n">
        <v>-59.48</v>
      </c>
      <c r="F2824" s="7" t="n">
        <v>0</v>
      </c>
      <c r="G2824" s="7" t="n">
        <v>0</v>
      </c>
    </row>
    <row r="2825" customFormat="false" ht="15" hidden="false" customHeight="false" outlineLevel="0" collapsed="false">
      <c r="A2825" s="7" t="s">
        <v>21</v>
      </c>
      <c r="B2825" s="7" t="s">
        <v>312</v>
      </c>
      <c r="C2825" s="7" t="s">
        <v>1432</v>
      </c>
      <c r="D2825" s="7" t="n">
        <v>8</v>
      </c>
      <c r="E2825" s="7" t="n">
        <v>206.18</v>
      </c>
      <c r="F2825" s="7" t="n">
        <v>0</v>
      </c>
      <c r="G2825" s="7" t="n">
        <v>0</v>
      </c>
    </row>
    <row r="2826" customFormat="false" ht="15" hidden="false" customHeight="false" outlineLevel="0" collapsed="false">
      <c r="A2826" s="7" t="s">
        <v>21</v>
      </c>
      <c r="B2826" s="7" t="s">
        <v>312</v>
      </c>
      <c r="C2826" s="7" t="s">
        <v>1432</v>
      </c>
      <c r="D2826" s="7" t="n">
        <v>16</v>
      </c>
      <c r="E2826" s="7" t="n">
        <v>494.26</v>
      </c>
      <c r="F2826" s="7" t="n">
        <v>0</v>
      </c>
      <c r="G2826" s="7" t="n">
        <v>0</v>
      </c>
    </row>
    <row r="2827" customFormat="false" ht="15" hidden="false" customHeight="false" outlineLevel="0" collapsed="false">
      <c r="A2827" s="7" t="s">
        <v>21</v>
      </c>
      <c r="B2827" s="7" t="s">
        <v>312</v>
      </c>
      <c r="C2827" s="7" t="s">
        <v>1432</v>
      </c>
      <c r="D2827" s="7" t="n">
        <v>-6</v>
      </c>
      <c r="E2827" s="7" t="n">
        <v>-143.82</v>
      </c>
      <c r="F2827" s="7" t="n">
        <v>0</v>
      </c>
      <c r="G2827" s="7" t="n">
        <v>0</v>
      </c>
    </row>
    <row r="2828" customFormat="false" ht="15" hidden="false" customHeight="false" outlineLevel="0" collapsed="false">
      <c r="A2828" s="7" t="s">
        <v>21</v>
      </c>
      <c r="B2828" s="7" t="s">
        <v>416</v>
      </c>
      <c r="C2828" s="7" t="s">
        <v>1432</v>
      </c>
      <c r="D2828" s="7" t="n">
        <v>1</v>
      </c>
      <c r="E2828" s="7" t="n">
        <v>27.76</v>
      </c>
      <c r="F2828" s="7" t="n">
        <v>0</v>
      </c>
      <c r="G2828" s="7" t="n">
        <v>0</v>
      </c>
    </row>
    <row r="2829" customFormat="false" ht="15" hidden="false" customHeight="false" outlineLevel="0" collapsed="false">
      <c r="A2829" s="7" t="s">
        <v>21</v>
      </c>
      <c r="B2829" s="7" t="s">
        <v>416</v>
      </c>
      <c r="C2829" s="7" t="s">
        <v>1432</v>
      </c>
      <c r="D2829" s="7" t="n">
        <v>1</v>
      </c>
      <c r="E2829" s="7" t="n">
        <v>29.74</v>
      </c>
      <c r="F2829" s="7" t="n">
        <v>0</v>
      </c>
      <c r="G2829" s="7" t="n">
        <v>0</v>
      </c>
    </row>
    <row r="2830" customFormat="false" ht="15" hidden="false" customHeight="false" outlineLevel="0" collapsed="false">
      <c r="A2830" s="7" t="s">
        <v>21</v>
      </c>
      <c r="B2830" s="7" t="s">
        <v>416</v>
      </c>
      <c r="C2830" s="7" t="s">
        <v>1432</v>
      </c>
      <c r="D2830" s="7" t="n">
        <v>2</v>
      </c>
      <c r="E2830" s="7" t="n">
        <v>57.66</v>
      </c>
      <c r="F2830" s="7" t="n">
        <v>0</v>
      </c>
      <c r="G2830" s="7" t="n">
        <v>0</v>
      </c>
    </row>
    <row r="2831" customFormat="false" ht="15" hidden="false" customHeight="false" outlineLevel="0" collapsed="false">
      <c r="A2831" s="7" t="s">
        <v>21</v>
      </c>
      <c r="B2831" s="7" t="s">
        <v>416</v>
      </c>
      <c r="C2831" s="7" t="s">
        <v>1432</v>
      </c>
      <c r="D2831" s="7" t="n">
        <v>21</v>
      </c>
      <c r="E2831" s="7" t="n">
        <v>541.17</v>
      </c>
      <c r="F2831" s="7" t="n">
        <v>0</v>
      </c>
      <c r="G2831" s="7" t="n">
        <v>0</v>
      </c>
    </row>
    <row r="2832" customFormat="false" ht="15" hidden="false" customHeight="false" outlineLevel="0" collapsed="false">
      <c r="A2832" s="7" t="s">
        <v>21</v>
      </c>
      <c r="B2832" s="7" t="s">
        <v>416</v>
      </c>
      <c r="C2832" s="7" t="s">
        <v>1432</v>
      </c>
      <c r="D2832" s="7" t="n">
        <v>2</v>
      </c>
      <c r="E2832" s="7" t="n">
        <v>53.54</v>
      </c>
      <c r="F2832" s="7" t="n">
        <v>0</v>
      </c>
      <c r="G2832" s="7" t="n">
        <v>0</v>
      </c>
    </row>
    <row r="2833" customFormat="false" ht="15" hidden="false" customHeight="false" outlineLevel="0" collapsed="false">
      <c r="A2833" s="7" t="s">
        <v>21</v>
      </c>
      <c r="B2833" s="7" t="s">
        <v>416</v>
      </c>
      <c r="C2833" s="7" t="s">
        <v>1432</v>
      </c>
      <c r="D2833" s="7" t="n">
        <v>8</v>
      </c>
      <c r="E2833" s="7" t="n">
        <v>247.14</v>
      </c>
      <c r="F2833" s="7" t="n">
        <v>0</v>
      </c>
      <c r="G2833" s="7" t="n">
        <v>0</v>
      </c>
    </row>
    <row r="2834" customFormat="false" ht="15" hidden="false" customHeight="false" outlineLevel="0" collapsed="false">
      <c r="A2834" s="7" t="s">
        <v>21</v>
      </c>
      <c r="B2834" s="7" t="s">
        <v>566</v>
      </c>
      <c r="C2834" s="7" t="s">
        <v>1432</v>
      </c>
      <c r="D2834" s="7" t="n">
        <v>5</v>
      </c>
      <c r="E2834" s="7" t="n">
        <v>128.85</v>
      </c>
      <c r="F2834" s="7" t="n">
        <v>0</v>
      </c>
      <c r="G2834" s="7" t="n">
        <v>0</v>
      </c>
    </row>
    <row r="2835" customFormat="false" ht="15" hidden="false" customHeight="false" outlineLevel="0" collapsed="false">
      <c r="A2835" s="7" t="s">
        <v>21</v>
      </c>
      <c r="B2835" s="7" t="s">
        <v>402</v>
      </c>
      <c r="C2835" s="7" t="s">
        <v>1433</v>
      </c>
      <c r="D2835" s="7" t="n">
        <v>2</v>
      </c>
      <c r="E2835" s="7" t="n">
        <v>51.55</v>
      </c>
      <c r="F2835" s="7" t="n">
        <v>0</v>
      </c>
      <c r="G2835" s="7" t="n">
        <v>0</v>
      </c>
    </row>
    <row r="2836" customFormat="false" ht="15" hidden="false" customHeight="false" outlineLevel="0" collapsed="false">
      <c r="A2836" s="7" t="s">
        <v>21</v>
      </c>
      <c r="B2836" s="7" t="s">
        <v>402</v>
      </c>
      <c r="C2836" s="7" t="s">
        <v>1433</v>
      </c>
      <c r="D2836" s="7" t="n">
        <v>21</v>
      </c>
      <c r="E2836" s="7" t="n">
        <v>624.54</v>
      </c>
      <c r="F2836" s="7" t="n">
        <v>0</v>
      </c>
      <c r="G2836" s="7" t="n">
        <v>0</v>
      </c>
    </row>
    <row r="2837" customFormat="false" ht="15" hidden="false" customHeight="false" outlineLevel="0" collapsed="false">
      <c r="A2837" s="7" t="s">
        <v>21</v>
      </c>
      <c r="B2837" s="7" t="s">
        <v>402</v>
      </c>
      <c r="C2837" s="7" t="s">
        <v>1433</v>
      </c>
      <c r="D2837" s="7" t="n">
        <v>2</v>
      </c>
      <c r="E2837" s="7" t="n">
        <v>57.66</v>
      </c>
      <c r="F2837" s="7" t="n">
        <v>0</v>
      </c>
      <c r="G2837" s="7" t="n">
        <v>0</v>
      </c>
    </row>
    <row r="2838" customFormat="false" ht="15" hidden="false" customHeight="false" outlineLevel="0" collapsed="false">
      <c r="A2838" s="7" t="s">
        <v>21</v>
      </c>
      <c r="B2838" s="7" t="s">
        <v>402</v>
      </c>
      <c r="C2838" s="7" t="s">
        <v>1433</v>
      </c>
      <c r="D2838" s="7" t="n">
        <v>-3</v>
      </c>
      <c r="E2838" s="7" t="n">
        <v>-89.22</v>
      </c>
      <c r="F2838" s="7" t="n">
        <v>0</v>
      </c>
      <c r="G2838" s="7" t="n">
        <v>0</v>
      </c>
    </row>
    <row r="2839" customFormat="false" ht="15" hidden="false" customHeight="false" outlineLevel="0" collapsed="false">
      <c r="A2839" s="7" t="s">
        <v>21</v>
      </c>
      <c r="B2839" s="7" t="s">
        <v>402</v>
      </c>
      <c r="C2839" s="7" t="s">
        <v>1433</v>
      </c>
      <c r="D2839" s="7" t="n">
        <v>3</v>
      </c>
      <c r="E2839" s="7" t="n">
        <v>83.27</v>
      </c>
      <c r="F2839" s="7" t="n">
        <v>0</v>
      </c>
      <c r="G2839" s="7" t="n">
        <v>0</v>
      </c>
    </row>
    <row r="2840" customFormat="false" ht="15" hidden="false" customHeight="false" outlineLevel="0" collapsed="false">
      <c r="A2840" s="7" t="s">
        <v>21</v>
      </c>
      <c r="B2840" s="7" t="s">
        <v>402</v>
      </c>
      <c r="C2840" s="7" t="s">
        <v>1433</v>
      </c>
      <c r="D2840" s="7" t="n">
        <v>14</v>
      </c>
      <c r="E2840" s="7" t="n">
        <v>432.49</v>
      </c>
      <c r="F2840" s="7" t="n">
        <v>0</v>
      </c>
      <c r="G2840" s="7" t="n">
        <v>0</v>
      </c>
    </row>
    <row r="2841" customFormat="false" ht="15" hidden="false" customHeight="false" outlineLevel="0" collapsed="false">
      <c r="A2841" s="7" t="s">
        <v>21</v>
      </c>
      <c r="B2841" s="7" t="s">
        <v>320</v>
      </c>
      <c r="C2841" s="7" t="s">
        <v>1433</v>
      </c>
      <c r="D2841" s="7" t="n">
        <v>30</v>
      </c>
      <c r="E2841" s="7" t="n">
        <v>892.19</v>
      </c>
      <c r="F2841" s="7" t="n">
        <v>0</v>
      </c>
      <c r="G2841" s="7" t="n">
        <v>0</v>
      </c>
    </row>
    <row r="2842" customFormat="false" ht="15" hidden="false" customHeight="false" outlineLevel="0" collapsed="false">
      <c r="A2842" s="7" t="s">
        <v>21</v>
      </c>
      <c r="B2842" s="7" t="s">
        <v>320</v>
      </c>
      <c r="C2842" s="7" t="s">
        <v>1433</v>
      </c>
      <c r="D2842" s="7" t="n">
        <v>1</v>
      </c>
      <c r="E2842" s="7" t="n">
        <v>25.77</v>
      </c>
      <c r="F2842" s="7" t="n">
        <v>0</v>
      </c>
      <c r="G2842" s="7" t="n">
        <v>0</v>
      </c>
    </row>
    <row r="2843" customFormat="false" ht="15" hidden="false" customHeight="false" outlineLevel="0" collapsed="false">
      <c r="A2843" s="7" t="s">
        <v>21</v>
      </c>
      <c r="B2843" s="7" t="s">
        <v>320</v>
      </c>
      <c r="C2843" s="7" t="s">
        <v>1433</v>
      </c>
      <c r="D2843" s="7" t="n">
        <v>-3</v>
      </c>
      <c r="E2843" s="7" t="n">
        <v>-89.22</v>
      </c>
      <c r="F2843" s="7" t="n">
        <v>0</v>
      </c>
      <c r="G2843" s="7" t="n">
        <v>0</v>
      </c>
    </row>
    <row r="2844" customFormat="false" ht="15" hidden="false" customHeight="false" outlineLevel="0" collapsed="false">
      <c r="A2844" s="7" t="s">
        <v>21</v>
      </c>
      <c r="B2844" s="7" t="s">
        <v>320</v>
      </c>
      <c r="C2844" s="7" t="s">
        <v>1433</v>
      </c>
      <c r="D2844" s="7" t="n">
        <v>3</v>
      </c>
      <c r="E2844" s="7" t="n">
        <v>83.27</v>
      </c>
      <c r="F2844" s="7" t="n">
        <v>0</v>
      </c>
      <c r="G2844" s="7" t="n">
        <v>0</v>
      </c>
    </row>
    <row r="2845" customFormat="false" ht="15" hidden="false" customHeight="false" outlineLevel="0" collapsed="false">
      <c r="A2845" s="7" t="s">
        <v>21</v>
      </c>
      <c r="B2845" s="7" t="s">
        <v>320</v>
      </c>
      <c r="C2845" s="7" t="s">
        <v>1433</v>
      </c>
      <c r="D2845" s="7" t="n">
        <v>69</v>
      </c>
      <c r="E2845" s="7" t="n">
        <v>2131.58</v>
      </c>
      <c r="F2845" s="7" t="n">
        <v>0</v>
      </c>
      <c r="G2845" s="7" t="n">
        <v>0</v>
      </c>
    </row>
    <row r="2846" customFormat="false" ht="15" hidden="false" customHeight="false" outlineLevel="0" collapsed="false">
      <c r="A2846" s="7" t="s">
        <v>21</v>
      </c>
      <c r="B2846" s="7" t="s">
        <v>320</v>
      </c>
      <c r="C2846" s="7" t="s">
        <v>1433</v>
      </c>
      <c r="D2846" s="7" t="n">
        <v>6</v>
      </c>
      <c r="E2846" s="7" t="n">
        <v>173</v>
      </c>
      <c r="F2846" s="7" t="n">
        <v>0</v>
      </c>
      <c r="G2846" s="7" t="n">
        <v>0</v>
      </c>
    </row>
    <row r="2847" customFormat="false" ht="15" hidden="false" customHeight="false" outlineLevel="0" collapsed="false">
      <c r="A2847" s="7" t="s">
        <v>21</v>
      </c>
      <c r="B2847" s="7" t="s">
        <v>345</v>
      </c>
      <c r="C2847" s="7" t="s">
        <v>1433</v>
      </c>
      <c r="D2847" s="7" t="n">
        <v>-3</v>
      </c>
      <c r="E2847" s="7" t="n">
        <v>-89.22</v>
      </c>
      <c r="F2847" s="7" t="n">
        <v>0</v>
      </c>
      <c r="G2847" s="7" t="n">
        <v>0</v>
      </c>
    </row>
    <row r="2848" customFormat="false" ht="15" hidden="false" customHeight="false" outlineLevel="0" collapsed="false">
      <c r="A2848" s="7" t="s">
        <v>21</v>
      </c>
      <c r="B2848" s="7" t="s">
        <v>345</v>
      </c>
      <c r="C2848" s="7" t="s">
        <v>1433</v>
      </c>
      <c r="D2848" s="7" t="n">
        <v>22</v>
      </c>
      <c r="E2848" s="7" t="n">
        <v>654.28</v>
      </c>
      <c r="F2848" s="7" t="n">
        <v>0</v>
      </c>
      <c r="G2848" s="7" t="n">
        <v>0</v>
      </c>
    </row>
    <row r="2849" customFormat="false" ht="15" hidden="false" customHeight="false" outlineLevel="0" collapsed="false">
      <c r="A2849" s="7" t="s">
        <v>21</v>
      </c>
      <c r="B2849" s="7" t="s">
        <v>345</v>
      </c>
      <c r="C2849" s="7" t="s">
        <v>1433</v>
      </c>
      <c r="D2849" s="7" t="n">
        <v>3</v>
      </c>
      <c r="E2849" s="7" t="n">
        <v>80.31</v>
      </c>
      <c r="F2849" s="7" t="n">
        <v>0</v>
      </c>
      <c r="G2849" s="7" t="n">
        <v>0</v>
      </c>
    </row>
    <row r="2850" customFormat="false" ht="15" hidden="false" customHeight="false" outlineLevel="0" collapsed="false">
      <c r="A2850" s="7" t="s">
        <v>21</v>
      </c>
      <c r="B2850" s="7" t="s">
        <v>345</v>
      </c>
      <c r="C2850" s="7" t="s">
        <v>1433</v>
      </c>
      <c r="D2850" s="7" t="n">
        <v>48</v>
      </c>
      <c r="E2850" s="7" t="n">
        <v>1482.79</v>
      </c>
      <c r="F2850" s="7" t="n">
        <v>0</v>
      </c>
      <c r="G2850" s="7" t="n">
        <v>0</v>
      </c>
    </row>
    <row r="2851" customFormat="false" ht="15" hidden="false" customHeight="false" outlineLevel="0" collapsed="false">
      <c r="A2851" s="7" t="s">
        <v>21</v>
      </c>
      <c r="B2851" s="7" t="s">
        <v>345</v>
      </c>
      <c r="C2851" s="7" t="s">
        <v>1433</v>
      </c>
      <c r="D2851" s="7" t="n">
        <v>2</v>
      </c>
      <c r="E2851" s="7" t="n">
        <v>55.52</v>
      </c>
      <c r="F2851" s="7" t="n">
        <v>0</v>
      </c>
      <c r="G2851" s="7" t="n">
        <v>0</v>
      </c>
    </row>
    <row r="2852" customFormat="false" ht="15" hidden="false" customHeight="false" outlineLevel="0" collapsed="false">
      <c r="A2852" s="7" t="s">
        <v>21</v>
      </c>
      <c r="B2852" s="7" t="s">
        <v>345</v>
      </c>
      <c r="C2852" s="7" t="s">
        <v>1433</v>
      </c>
      <c r="D2852" s="7" t="n">
        <v>2</v>
      </c>
      <c r="E2852" s="7" t="n">
        <v>57.66</v>
      </c>
      <c r="F2852" s="7" t="n">
        <v>0</v>
      </c>
      <c r="G2852" s="7" t="n">
        <v>0</v>
      </c>
    </row>
    <row r="2853" customFormat="false" ht="15" hidden="false" customHeight="false" outlineLevel="0" collapsed="false">
      <c r="A2853" s="7" t="s">
        <v>21</v>
      </c>
      <c r="B2853" s="7" t="s">
        <v>366</v>
      </c>
      <c r="C2853" s="7" t="s">
        <v>1433</v>
      </c>
      <c r="D2853" s="7" t="n">
        <v>22</v>
      </c>
      <c r="E2853" s="7" t="n">
        <v>654.27</v>
      </c>
      <c r="F2853" s="7" t="n">
        <v>0</v>
      </c>
      <c r="G2853" s="7" t="n">
        <v>0</v>
      </c>
    </row>
    <row r="2854" customFormat="false" ht="15" hidden="false" customHeight="false" outlineLevel="0" collapsed="false">
      <c r="A2854" s="7" t="s">
        <v>21</v>
      </c>
      <c r="B2854" s="7" t="s">
        <v>366</v>
      </c>
      <c r="C2854" s="7" t="s">
        <v>1433</v>
      </c>
      <c r="D2854" s="7" t="n">
        <v>31</v>
      </c>
      <c r="E2854" s="7" t="n">
        <v>957.64</v>
      </c>
      <c r="F2854" s="7" t="n">
        <v>0</v>
      </c>
      <c r="G2854" s="7" t="n">
        <v>0</v>
      </c>
    </row>
    <row r="2855" customFormat="false" ht="15" hidden="false" customHeight="false" outlineLevel="0" collapsed="false">
      <c r="A2855" s="7" t="s">
        <v>21</v>
      </c>
      <c r="B2855" s="7" t="s">
        <v>366</v>
      </c>
      <c r="C2855" s="7" t="s">
        <v>1433</v>
      </c>
      <c r="D2855" s="7" t="n">
        <v>-2</v>
      </c>
      <c r="E2855" s="7" t="n">
        <v>-59.48</v>
      </c>
      <c r="F2855" s="7" t="n">
        <v>0</v>
      </c>
      <c r="G2855" s="7" t="n">
        <v>0</v>
      </c>
    </row>
    <row r="2856" customFormat="false" ht="15" hidden="false" customHeight="false" outlineLevel="0" collapsed="false">
      <c r="A2856" s="7" t="s">
        <v>21</v>
      </c>
      <c r="B2856" s="7" t="s">
        <v>366</v>
      </c>
      <c r="C2856" s="7" t="s">
        <v>1433</v>
      </c>
      <c r="D2856" s="7" t="n">
        <v>1</v>
      </c>
      <c r="E2856" s="7" t="n">
        <v>28.83</v>
      </c>
      <c r="F2856" s="7" t="n">
        <v>0</v>
      </c>
      <c r="G2856" s="7" t="n">
        <v>0</v>
      </c>
    </row>
    <row r="2857" customFormat="false" ht="15" hidden="false" customHeight="false" outlineLevel="0" collapsed="false">
      <c r="A2857" s="7" t="s">
        <v>21</v>
      </c>
      <c r="B2857" s="7" t="s">
        <v>366</v>
      </c>
      <c r="C2857" s="7" t="s">
        <v>1433</v>
      </c>
      <c r="D2857" s="7" t="n">
        <v>3</v>
      </c>
      <c r="E2857" s="7" t="n">
        <v>83.28</v>
      </c>
      <c r="F2857" s="7" t="n">
        <v>0</v>
      </c>
      <c r="G2857" s="7" t="n">
        <v>0</v>
      </c>
    </row>
    <row r="2858" customFormat="false" ht="15" hidden="false" customHeight="false" outlineLevel="0" collapsed="false">
      <c r="A2858" s="7" t="s">
        <v>21</v>
      </c>
      <c r="B2858" s="7" t="s">
        <v>366</v>
      </c>
      <c r="C2858" s="7" t="s">
        <v>1433</v>
      </c>
      <c r="D2858" s="7" t="n">
        <v>1</v>
      </c>
      <c r="E2858" s="7" t="n">
        <v>26.77</v>
      </c>
      <c r="F2858" s="7" t="n">
        <v>0</v>
      </c>
      <c r="G2858" s="7" t="n">
        <v>0</v>
      </c>
    </row>
    <row r="2859" customFormat="false" ht="15" hidden="false" customHeight="false" outlineLevel="0" collapsed="false">
      <c r="A2859" s="7" t="s">
        <v>21</v>
      </c>
      <c r="B2859" s="7" t="s">
        <v>366</v>
      </c>
      <c r="C2859" s="7" t="s">
        <v>1433</v>
      </c>
      <c r="D2859" s="7" t="n">
        <v>1</v>
      </c>
      <c r="E2859" s="7" t="n">
        <v>25.77</v>
      </c>
      <c r="F2859" s="7" t="n">
        <v>0</v>
      </c>
      <c r="G2859" s="7" t="n">
        <v>0</v>
      </c>
    </row>
    <row r="2860" customFormat="false" ht="15" hidden="false" customHeight="false" outlineLevel="0" collapsed="false">
      <c r="A2860" s="7" t="s">
        <v>21</v>
      </c>
      <c r="B2860" s="7" t="s">
        <v>628</v>
      </c>
      <c r="C2860" s="7" t="s">
        <v>1433</v>
      </c>
      <c r="D2860" s="7" t="n">
        <v>1</v>
      </c>
      <c r="E2860" s="7" t="n">
        <v>27.76</v>
      </c>
      <c r="F2860" s="7" t="n">
        <v>0</v>
      </c>
      <c r="G2860" s="7" t="n">
        <v>0</v>
      </c>
    </row>
    <row r="2861" customFormat="false" ht="15" hidden="false" customHeight="false" outlineLevel="0" collapsed="false">
      <c r="A2861" s="7" t="s">
        <v>21</v>
      </c>
      <c r="B2861" s="7" t="s">
        <v>202</v>
      </c>
      <c r="C2861" s="7" t="s">
        <v>1434</v>
      </c>
      <c r="D2861" s="7" t="n">
        <v>3</v>
      </c>
      <c r="E2861" s="7" t="n">
        <v>83.27</v>
      </c>
      <c r="F2861" s="7" t="n">
        <v>0</v>
      </c>
      <c r="G2861" s="7" t="n">
        <v>0</v>
      </c>
    </row>
    <row r="2862" customFormat="false" ht="15" hidden="false" customHeight="false" outlineLevel="0" collapsed="false">
      <c r="A2862" s="7" t="s">
        <v>21</v>
      </c>
      <c r="B2862" s="7" t="s">
        <v>202</v>
      </c>
      <c r="C2862" s="7" t="s">
        <v>1434</v>
      </c>
      <c r="D2862" s="7" t="n">
        <v>379</v>
      </c>
      <c r="E2862" s="7" t="n">
        <v>9766.83</v>
      </c>
      <c r="F2862" s="7" t="n">
        <v>0</v>
      </c>
      <c r="G2862" s="7" t="n">
        <v>0</v>
      </c>
    </row>
    <row r="2863" customFormat="false" ht="15" hidden="false" customHeight="false" outlineLevel="0" collapsed="false">
      <c r="A2863" s="7" t="s">
        <v>21</v>
      </c>
      <c r="B2863" s="7" t="s">
        <v>202</v>
      </c>
      <c r="C2863" s="7" t="s">
        <v>1434</v>
      </c>
      <c r="D2863" s="7" t="n">
        <v>50</v>
      </c>
      <c r="E2863" s="7" t="n">
        <v>1544.62</v>
      </c>
      <c r="F2863" s="7" t="n">
        <v>0</v>
      </c>
      <c r="G2863" s="7" t="n">
        <v>0</v>
      </c>
    </row>
    <row r="2864" customFormat="false" ht="15" hidden="false" customHeight="false" outlineLevel="0" collapsed="false">
      <c r="A2864" s="7" t="s">
        <v>21</v>
      </c>
      <c r="B2864" s="7" t="s">
        <v>202</v>
      </c>
      <c r="C2864" s="7" t="s">
        <v>1434</v>
      </c>
      <c r="D2864" s="7" t="n">
        <v>-4</v>
      </c>
      <c r="E2864" s="7" t="n">
        <v>-118.96</v>
      </c>
      <c r="F2864" s="7" t="n">
        <v>0</v>
      </c>
      <c r="G2864" s="7" t="n">
        <v>0</v>
      </c>
    </row>
    <row r="2865" customFormat="false" ht="15" hidden="false" customHeight="false" outlineLevel="0" collapsed="false">
      <c r="A2865" s="7" t="s">
        <v>21</v>
      </c>
      <c r="B2865" s="7" t="s">
        <v>202</v>
      </c>
      <c r="C2865" s="7" t="s">
        <v>1434</v>
      </c>
      <c r="D2865" s="7" t="n">
        <v>10</v>
      </c>
      <c r="E2865" s="7" t="n">
        <v>288.33</v>
      </c>
      <c r="F2865" s="7" t="n">
        <v>0</v>
      </c>
      <c r="G2865" s="7" t="n">
        <v>0</v>
      </c>
    </row>
    <row r="2866" customFormat="false" ht="15" hidden="false" customHeight="false" outlineLevel="0" collapsed="false">
      <c r="A2866" s="7" t="s">
        <v>21</v>
      </c>
      <c r="B2866" s="7" t="s">
        <v>202</v>
      </c>
      <c r="C2866" s="7" t="s">
        <v>1434</v>
      </c>
      <c r="D2866" s="7" t="n">
        <v>2</v>
      </c>
      <c r="E2866" s="7" t="n">
        <v>51.55</v>
      </c>
      <c r="F2866" s="7" t="n">
        <v>0</v>
      </c>
      <c r="G2866" s="7" t="n">
        <v>0</v>
      </c>
    </row>
    <row r="2867" customFormat="false" ht="15" hidden="false" customHeight="false" outlineLevel="0" collapsed="false">
      <c r="A2867" s="7" t="s">
        <v>21</v>
      </c>
      <c r="B2867" s="7" t="s">
        <v>202</v>
      </c>
      <c r="C2867" s="7" t="s">
        <v>1434</v>
      </c>
      <c r="D2867" s="7" t="n">
        <v>3</v>
      </c>
      <c r="E2867" s="7" t="n">
        <v>88.98</v>
      </c>
      <c r="F2867" s="7" t="n">
        <v>0</v>
      </c>
      <c r="G2867" s="7" t="n">
        <v>0</v>
      </c>
    </row>
    <row r="2868" customFormat="false" ht="15" hidden="false" customHeight="false" outlineLevel="0" collapsed="false">
      <c r="A2868" s="7" t="s">
        <v>21</v>
      </c>
      <c r="B2868" s="7" t="s">
        <v>202</v>
      </c>
      <c r="C2868" s="7" t="s">
        <v>1434</v>
      </c>
      <c r="D2868" s="7" t="n">
        <v>17</v>
      </c>
      <c r="E2868" s="7" t="n">
        <v>416.16</v>
      </c>
      <c r="F2868" s="7" t="n">
        <v>0</v>
      </c>
      <c r="G2868" s="7" t="n">
        <v>0</v>
      </c>
    </row>
    <row r="2869" customFormat="false" ht="15" hidden="false" customHeight="false" outlineLevel="0" collapsed="false">
      <c r="A2869" s="7" t="s">
        <v>21</v>
      </c>
      <c r="B2869" s="7" t="s">
        <v>202</v>
      </c>
      <c r="C2869" s="7" t="s">
        <v>1434</v>
      </c>
      <c r="D2869" s="7" t="n">
        <v>8</v>
      </c>
      <c r="E2869" s="7" t="n">
        <v>214.17</v>
      </c>
      <c r="F2869" s="7" t="n">
        <v>0</v>
      </c>
      <c r="G2869" s="7" t="n">
        <v>0</v>
      </c>
    </row>
    <row r="2870" customFormat="false" ht="15" hidden="false" customHeight="false" outlineLevel="0" collapsed="false">
      <c r="A2870" s="7" t="s">
        <v>21</v>
      </c>
      <c r="B2870" s="7" t="s">
        <v>202</v>
      </c>
      <c r="C2870" s="7" t="s">
        <v>1434</v>
      </c>
      <c r="D2870" s="7" t="n">
        <v>66</v>
      </c>
      <c r="E2870" s="7" t="n">
        <v>1832.16</v>
      </c>
      <c r="F2870" s="7" t="n">
        <v>0</v>
      </c>
      <c r="G2870" s="7" t="n">
        <v>0</v>
      </c>
    </row>
    <row r="2871" customFormat="false" ht="15" hidden="false" customHeight="false" outlineLevel="0" collapsed="false">
      <c r="A2871" s="7" t="s">
        <v>21</v>
      </c>
      <c r="B2871" s="7" t="s">
        <v>202</v>
      </c>
      <c r="C2871" s="7" t="s">
        <v>1434</v>
      </c>
      <c r="D2871" s="7" t="n">
        <v>32</v>
      </c>
      <c r="E2871" s="7" t="n">
        <v>951.67</v>
      </c>
      <c r="F2871" s="7" t="n">
        <v>0</v>
      </c>
      <c r="G2871" s="7" t="n">
        <v>0</v>
      </c>
    </row>
    <row r="2872" customFormat="false" ht="15" hidden="false" customHeight="false" outlineLevel="0" collapsed="false">
      <c r="A2872" s="7" t="s">
        <v>21</v>
      </c>
      <c r="B2872" s="7" t="s">
        <v>171</v>
      </c>
      <c r="C2872" s="7" t="s">
        <v>1434</v>
      </c>
      <c r="D2872" s="7" t="n">
        <v>12</v>
      </c>
      <c r="E2872" s="7" t="n">
        <v>321.25</v>
      </c>
      <c r="F2872" s="7" t="n">
        <v>0</v>
      </c>
      <c r="G2872" s="7" t="n">
        <v>0</v>
      </c>
    </row>
    <row r="2873" customFormat="false" ht="15" hidden="false" customHeight="false" outlineLevel="0" collapsed="false">
      <c r="A2873" s="7" t="s">
        <v>21</v>
      </c>
      <c r="B2873" s="7" t="s">
        <v>171</v>
      </c>
      <c r="C2873" s="7" t="s">
        <v>1434</v>
      </c>
      <c r="D2873" s="7" t="n">
        <v>2</v>
      </c>
      <c r="E2873" s="7" t="n">
        <v>59.32</v>
      </c>
      <c r="F2873" s="7" t="n">
        <v>0</v>
      </c>
      <c r="G2873" s="7" t="n">
        <v>0</v>
      </c>
    </row>
    <row r="2874" customFormat="false" ht="15" hidden="false" customHeight="false" outlineLevel="0" collapsed="false">
      <c r="A2874" s="7" t="s">
        <v>21</v>
      </c>
      <c r="B2874" s="7" t="s">
        <v>171</v>
      </c>
      <c r="C2874" s="7" t="s">
        <v>1434</v>
      </c>
      <c r="D2874" s="7" t="n">
        <v>69</v>
      </c>
      <c r="E2874" s="7" t="n">
        <v>1915.44</v>
      </c>
      <c r="F2874" s="7" t="n">
        <v>0</v>
      </c>
      <c r="G2874" s="7" t="n">
        <v>0</v>
      </c>
    </row>
    <row r="2875" customFormat="false" ht="15" hidden="false" customHeight="false" outlineLevel="0" collapsed="false">
      <c r="A2875" s="7" t="s">
        <v>21</v>
      </c>
      <c r="B2875" s="7" t="s">
        <v>171</v>
      </c>
      <c r="C2875" s="7" t="s">
        <v>1434</v>
      </c>
      <c r="D2875" s="7" t="n">
        <v>-4</v>
      </c>
      <c r="E2875" s="7" t="n">
        <v>-118.96</v>
      </c>
      <c r="F2875" s="7" t="n">
        <v>0</v>
      </c>
      <c r="G2875" s="7" t="n">
        <v>0</v>
      </c>
    </row>
    <row r="2876" customFormat="false" ht="15" hidden="false" customHeight="false" outlineLevel="0" collapsed="false">
      <c r="A2876" s="7" t="s">
        <v>21</v>
      </c>
      <c r="B2876" s="7" t="s">
        <v>171</v>
      </c>
      <c r="C2876" s="7" t="s">
        <v>1434</v>
      </c>
      <c r="D2876" s="7" t="n">
        <v>2</v>
      </c>
      <c r="E2876" s="7" t="n">
        <v>57.1</v>
      </c>
      <c r="F2876" s="7" t="n">
        <v>0</v>
      </c>
      <c r="G2876" s="7" t="n">
        <v>0</v>
      </c>
    </row>
    <row r="2877" customFormat="false" ht="15" hidden="false" customHeight="false" outlineLevel="0" collapsed="false">
      <c r="A2877" s="7" t="s">
        <v>21</v>
      </c>
      <c r="B2877" s="7" t="s">
        <v>171</v>
      </c>
      <c r="C2877" s="7" t="s">
        <v>1434</v>
      </c>
      <c r="D2877" s="7" t="n">
        <v>-4</v>
      </c>
      <c r="E2877" s="7" t="n">
        <v>-95.88</v>
      </c>
      <c r="F2877" s="7" t="n">
        <v>0</v>
      </c>
      <c r="G2877" s="7" t="n">
        <v>0</v>
      </c>
    </row>
    <row r="2878" customFormat="false" ht="15" hidden="false" customHeight="false" outlineLevel="0" collapsed="false">
      <c r="A2878" s="7" t="s">
        <v>21</v>
      </c>
      <c r="B2878" s="7" t="s">
        <v>171</v>
      </c>
      <c r="C2878" s="7" t="s">
        <v>1434</v>
      </c>
      <c r="D2878" s="7" t="n">
        <v>32</v>
      </c>
      <c r="E2878" s="7" t="n">
        <v>951.66</v>
      </c>
      <c r="F2878" s="7" t="n">
        <v>0</v>
      </c>
      <c r="G2878" s="7" t="n">
        <v>0</v>
      </c>
    </row>
    <row r="2879" customFormat="false" ht="15" hidden="false" customHeight="false" outlineLevel="0" collapsed="false">
      <c r="A2879" s="7" t="s">
        <v>21</v>
      </c>
      <c r="B2879" s="7" t="s">
        <v>171</v>
      </c>
      <c r="C2879" s="7" t="s">
        <v>1434</v>
      </c>
      <c r="D2879" s="7" t="n">
        <v>23</v>
      </c>
      <c r="E2879" s="7" t="n">
        <v>563.04</v>
      </c>
      <c r="F2879" s="7" t="n">
        <v>0</v>
      </c>
      <c r="G2879" s="7" t="n">
        <v>0</v>
      </c>
    </row>
    <row r="2880" customFormat="false" ht="15" hidden="false" customHeight="false" outlineLevel="0" collapsed="false">
      <c r="A2880" s="7" t="s">
        <v>21</v>
      </c>
      <c r="B2880" s="7" t="s">
        <v>171</v>
      </c>
      <c r="C2880" s="7" t="s">
        <v>1434</v>
      </c>
      <c r="D2880" s="7" t="n">
        <v>659</v>
      </c>
      <c r="E2880" s="7" t="n">
        <v>16982.43</v>
      </c>
      <c r="F2880" s="7" t="n">
        <v>0</v>
      </c>
      <c r="G2880" s="7" t="n">
        <v>0</v>
      </c>
    </row>
    <row r="2881" customFormat="false" ht="15" hidden="false" customHeight="false" outlineLevel="0" collapsed="false">
      <c r="A2881" s="7" t="s">
        <v>21</v>
      </c>
      <c r="B2881" s="7" t="s">
        <v>171</v>
      </c>
      <c r="C2881" s="7" t="s">
        <v>1434</v>
      </c>
      <c r="D2881" s="7" t="n">
        <v>4</v>
      </c>
      <c r="E2881" s="7" t="n">
        <v>103.09</v>
      </c>
      <c r="F2881" s="7" t="n">
        <v>0</v>
      </c>
      <c r="G2881" s="7" t="n">
        <v>0</v>
      </c>
    </row>
    <row r="2882" customFormat="false" ht="15" hidden="false" customHeight="false" outlineLevel="0" collapsed="false">
      <c r="A2882" s="7" t="s">
        <v>21</v>
      </c>
      <c r="B2882" s="7" t="s">
        <v>171</v>
      </c>
      <c r="C2882" s="7" t="s">
        <v>1434</v>
      </c>
      <c r="D2882" s="7" t="n">
        <v>76</v>
      </c>
      <c r="E2882" s="7" t="n">
        <v>2347.82</v>
      </c>
      <c r="F2882" s="7" t="n">
        <v>0</v>
      </c>
      <c r="G2882" s="7" t="n">
        <v>0</v>
      </c>
    </row>
    <row r="2883" customFormat="false" ht="15" hidden="false" customHeight="false" outlineLevel="0" collapsed="false">
      <c r="A2883" s="7" t="s">
        <v>21</v>
      </c>
      <c r="B2883" s="7" t="s">
        <v>171</v>
      </c>
      <c r="C2883" s="7" t="s">
        <v>1434</v>
      </c>
      <c r="D2883" s="7" t="n">
        <v>9</v>
      </c>
      <c r="E2883" s="7" t="n">
        <v>259.47</v>
      </c>
      <c r="F2883" s="7" t="n">
        <v>0</v>
      </c>
      <c r="G2883" s="7" t="n">
        <v>0</v>
      </c>
    </row>
    <row r="2884" customFormat="false" ht="15" hidden="false" customHeight="false" outlineLevel="0" collapsed="false">
      <c r="A2884" s="7" t="s">
        <v>21</v>
      </c>
      <c r="B2884" s="7" t="s">
        <v>190</v>
      </c>
      <c r="C2884" s="7" t="s">
        <v>1434</v>
      </c>
      <c r="D2884" s="7" t="n">
        <v>10</v>
      </c>
      <c r="E2884" s="7" t="n">
        <v>288.3</v>
      </c>
      <c r="F2884" s="7" t="n">
        <v>0</v>
      </c>
      <c r="G2884" s="7" t="n">
        <v>0</v>
      </c>
    </row>
    <row r="2885" customFormat="false" ht="15" hidden="false" customHeight="false" outlineLevel="0" collapsed="false">
      <c r="A2885" s="7" t="s">
        <v>21</v>
      </c>
      <c r="B2885" s="7" t="s">
        <v>190</v>
      </c>
      <c r="C2885" s="7" t="s">
        <v>1434</v>
      </c>
      <c r="D2885" s="7" t="n">
        <v>67</v>
      </c>
      <c r="E2885" s="7" t="n">
        <v>2069.73</v>
      </c>
      <c r="F2885" s="7" t="n">
        <v>0</v>
      </c>
      <c r="G2885" s="7" t="n">
        <v>0</v>
      </c>
    </row>
    <row r="2886" customFormat="false" ht="15" hidden="false" customHeight="false" outlineLevel="0" collapsed="false">
      <c r="A2886" s="7" t="s">
        <v>21</v>
      </c>
      <c r="B2886" s="7" t="s">
        <v>190</v>
      </c>
      <c r="C2886" s="7" t="s">
        <v>1434</v>
      </c>
      <c r="D2886" s="7" t="n">
        <v>21</v>
      </c>
      <c r="E2886" s="7" t="n">
        <v>624.53</v>
      </c>
      <c r="F2886" s="7" t="n">
        <v>0</v>
      </c>
      <c r="G2886" s="7" t="n">
        <v>0</v>
      </c>
    </row>
    <row r="2887" customFormat="false" ht="15" hidden="false" customHeight="false" outlineLevel="0" collapsed="false">
      <c r="A2887" s="7" t="s">
        <v>21</v>
      </c>
      <c r="B2887" s="7" t="s">
        <v>190</v>
      </c>
      <c r="C2887" s="7" t="s">
        <v>1434</v>
      </c>
      <c r="D2887" s="7" t="n">
        <v>7</v>
      </c>
      <c r="E2887" s="7" t="n">
        <v>187.4</v>
      </c>
      <c r="F2887" s="7" t="n">
        <v>0</v>
      </c>
      <c r="G2887" s="7" t="n">
        <v>0</v>
      </c>
    </row>
    <row r="2888" customFormat="false" ht="15" hidden="false" customHeight="false" outlineLevel="0" collapsed="false">
      <c r="A2888" s="7" t="s">
        <v>21</v>
      </c>
      <c r="B2888" s="7" t="s">
        <v>190</v>
      </c>
      <c r="C2888" s="7" t="s">
        <v>1434</v>
      </c>
      <c r="D2888" s="7" t="n">
        <v>479</v>
      </c>
      <c r="E2888" s="7" t="n">
        <v>12343.83</v>
      </c>
      <c r="F2888" s="7" t="n">
        <v>0</v>
      </c>
      <c r="G2888" s="7" t="n">
        <v>0</v>
      </c>
    </row>
    <row r="2889" customFormat="false" ht="15" hidden="false" customHeight="false" outlineLevel="0" collapsed="false">
      <c r="A2889" s="7" t="s">
        <v>21</v>
      </c>
      <c r="B2889" s="7" t="s">
        <v>190</v>
      </c>
      <c r="C2889" s="7" t="s">
        <v>1434</v>
      </c>
      <c r="D2889" s="7" t="n">
        <v>2</v>
      </c>
      <c r="E2889" s="7" t="n">
        <v>51.54</v>
      </c>
      <c r="F2889" s="7" t="n">
        <v>0</v>
      </c>
      <c r="G2889" s="7" t="n">
        <v>0</v>
      </c>
    </row>
    <row r="2890" customFormat="false" ht="15" hidden="false" customHeight="false" outlineLevel="0" collapsed="false">
      <c r="A2890" s="7" t="s">
        <v>21</v>
      </c>
      <c r="B2890" s="7" t="s">
        <v>190</v>
      </c>
      <c r="C2890" s="7" t="s">
        <v>1434</v>
      </c>
      <c r="D2890" s="7" t="n">
        <v>60</v>
      </c>
      <c r="E2890" s="7" t="n">
        <v>1665.6</v>
      </c>
      <c r="F2890" s="7" t="n">
        <v>0</v>
      </c>
      <c r="G2890" s="7" t="n">
        <v>0</v>
      </c>
    </row>
    <row r="2891" customFormat="false" ht="15" hidden="false" customHeight="false" outlineLevel="0" collapsed="false">
      <c r="A2891" s="7" t="s">
        <v>21</v>
      </c>
      <c r="B2891" s="7" t="s">
        <v>190</v>
      </c>
      <c r="C2891" s="7" t="s">
        <v>1434</v>
      </c>
      <c r="D2891" s="7" t="n">
        <v>1</v>
      </c>
      <c r="E2891" s="7" t="n">
        <v>29.66</v>
      </c>
      <c r="F2891" s="7" t="n">
        <v>0</v>
      </c>
      <c r="G2891" s="7" t="n">
        <v>0</v>
      </c>
    </row>
    <row r="2892" customFormat="false" ht="15" hidden="false" customHeight="false" outlineLevel="0" collapsed="false">
      <c r="A2892" s="7" t="s">
        <v>21</v>
      </c>
      <c r="B2892" s="7" t="s">
        <v>190</v>
      </c>
      <c r="C2892" s="7" t="s">
        <v>1434</v>
      </c>
      <c r="D2892" s="7" t="n">
        <v>-2</v>
      </c>
      <c r="E2892" s="7" t="n">
        <v>-47.94</v>
      </c>
      <c r="F2892" s="7" t="n">
        <v>0</v>
      </c>
      <c r="G2892" s="7" t="n">
        <v>0</v>
      </c>
    </row>
    <row r="2893" customFormat="false" ht="15" hidden="false" customHeight="false" outlineLevel="0" collapsed="false">
      <c r="A2893" s="7" t="s">
        <v>21</v>
      </c>
      <c r="B2893" s="7" t="s">
        <v>190</v>
      </c>
      <c r="C2893" s="7" t="s">
        <v>1434</v>
      </c>
      <c r="D2893" s="7" t="n">
        <v>-2</v>
      </c>
      <c r="E2893" s="7" t="n">
        <v>-59.48</v>
      </c>
      <c r="F2893" s="7" t="n">
        <v>0</v>
      </c>
      <c r="G2893" s="7" t="n">
        <v>0</v>
      </c>
    </row>
    <row r="2894" customFormat="false" ht="15" hidden="false" customHeight="false" outlineLevel="0" collapsed="false">
      <c r="A2894" s="7" t="s">
        <v>21</v>
      </c>
      <c r="B2894" s="7" t="s">
        <v>190</v>
      </c>
      <c r="C2894" s="7" t="s">
        <v>1434</v>
      </c>
      <c r="D2894" s="7" t="n">
        <v>35</v>
      </c>
      <c r="E2894" s="7" t="n">
        <v>856.8</v>
      </c>
      <c r="F2894" s="7" t="n">
        <v>0</v>
      </c>
      <c r="G2894" s="7" t="n">
        <v>0</v>
      </c>
    </row>
    <row r="2895" customFormat="false" ht="15" hidden="false" customHeight="false" outlineLevel="0" collapsed="false">
      <c r="A2895" s="7" t="s">
        <v>21</v>
      </c>
      <c r="B2895" s="7" t="s">
        <v>262</v>
      </c>
      <c r="C2895" s="7" t="s">
        <v>1434</v>
      </c>
      <c r="D2895" s="7" t="n">
        <v>10</v>
      </c>
      <c r="E2895" s="7" t="n">
        <v>297.4</v>
      </c>
      <c r="F2895" s="7" t="n">
        <v>0</v>
      </c>
      <c r="G2895" s="7" t="n">
        <v>0</v>
      </c>
    </row>
    <row r="2896" customFormat="false" ht="15" hidden="false" customHeight="false" outlineLevel="0" collapsed="false">
      <c r="A2896" s="7" t="s">
        <v>21</v>
      </c>
      <c r="B2896" s="7" t="s">
        <v>262</v>
      </c>
      <c r="C2896" s="7" t="s">
        <v>1434</v>
      </c>
      <c r="D2896" s="7" t="n">
        <v>-2</v>
      </c>
      <c r="E2896" s="7" t="n">
        <v>-59.48</v>
      </c>
      <c r="F2896" s="7" t="n">
        <v>0</v>
      </c>
      <c r="G2896" s="7" t="n">
        <v>0</v>
      </c>
    </row>
    <row r="2897" customFormat="false" ht="15" hidden="false" customHeight="false" outlineLevel="0" collapsed="false">
      <c r="A2897" s="7" t="s">
        <v>21</v>
      </c>
      <c r="B2897" s="7" t="s">
        <v>262</v>
      </c>
      <c r="C2897" s="7" t="s">
        <v>1434</v>
      </c>
      <c r="D2897" s="7" t="n">
        <v>1</v>
      </c>
      <c r="E2897" s="7" t="n">
        <v>24.71</v>
      </c>
      <c r="F2897" s="7" t="n">
        <v>0</v>
      </c>
      <c r="G2897" s="7" t="n">
        <v>0</v>
      </c>
    </row>
    <row r="2898" customFormat="false" ht="15" hidden="false" customHeight="false" outlineLevel="0" collapsed="false">
      <c r="A2898" s="7" t="s">
        <v>21</v>
      </c>
      <c r="B2898" s="7" t="s">
        <v>262</v>
      </c>
      <c r="C2898" s="7" t="s">
        <v>1434</v>
      </c>
      <c r="D2898" s="7" t="n">
        <v>3</v>
      </c>
      <c r="E2898" s="7" t="n">
        <v>86.49</v>
      </c>
      <c r="F2898" s="7" t="n">
        <v>0</v>
      </c>
      <c r="G2898" s="7" t="n">
        <v>0</v>
      </c>
    </row>
    <row r="2899" customFormat="false" ht="15" hidden="false" customHeight="false" outlineLevel="0" collapsed="false">
      <c r="A2899" s="7" t="s">
        <v>21</v>
      </c>
      <c r="B2899" s="7" t="s">
        <v>262</v>
      </c>
      <c r="C2899" s="7" t="s">
        <v>1434</v>
      </c>
      <c r="D2899" s="7" t="n">
        <v>-6</v>
      </c>
      <c r="E2899" s="7" t="n">
        <v>-143.82</v>
      </c>
      <c r="F2899" s="7" t="n">
        <v>0</v>
      </c>
      <c r="G2899" s="7" t="n">
        <v>0</v>
      </c>
    </row>
    <row r="2900" customFormat="false" ht="15" hidden="false" customHeight="false" outlineLevel="0" collapsed="false">
      <c r="A2900" s="7" t="s">
        <v>21</v>
      </c>
      <c r="B2900" s="7" t="s">
        <v>262</v>
      </c>
      <c r="C2900" s="7" t="s">
        <v>1434</v>
      </c>
      <c r="D2900" s="7" t="n">
        <v>9</v>
      </c>
      <c r="E2900" s="7" t="n">
        <v>220.32</v>
      </c>
      <c r="F2900" s="7" t="n">
        <v>0</v>
      </c>
      <c r="G2900" s="7" t="n">
        <v>0</v>
      </c>
    </row>
    <row r="2901" customFormat="false" ht="15" hidden="false" customHeight="false" outlineLevel="0" collapsed="false">
      <c r="A2901" s="7" t="s">
        <v>21</v>
      </c>
      <c r="B2901" s="7" t="s">
        <v>262</v>
      </c>
      <c r="C2901" s="7" t="s">
        <v>1434</v>
      </c>
      <c r="D2901" s="7" t="n">
        <v>198</v>
      </c>
      <c r="E2901" s="7" t="n">
        <v>5102.46</v>
      </c>
      <c r="F2901" s="7" t="n">
        <v>0</v>
      </c>
      <c r="G2901" s="7" t="n">
        <v>0</v>
      </c>
    </row>
    <row r="2902" customFormat="false" ht="15" hidden="false" customHeight="false" outlineLevel="0" collapsed="false">
      <c r="A2902" s="7" t="s">
        <v>21</v>
      </c>
      <c r="B2902" s="7" t="s">
        <v>262</v>
      </c>
      <c r="C2902" s="7" t="s">
        <v>1434</v>
      </c>
      <c r="D2902" s="7" t="n">
        <v>22</v>
      </c>
      <c r="E2902" s="7" t="n">
        <v>679.6</v>
      </c>
      <c r="F2902" s="7" t="n">
        <v>0</v>
      </c>
      <c r="G2902" s="7" t="n">
        <v>0</v>
      </c>
    </row>
    <row r="2903" customFormat="false" ht="15" hidden="false" customHeight="false" outlineLevel="0" collapsed="false">
      <c r="A2903" s="7" t="s">
        <v>21</v>
      </c>
      <c r="B2903" s="7" t="s">
        <v>262</v>
      </c>
      <c r="C2903" s="7" t="s">
        <v>1434</v>
      </c>
      <c r="D2903" s="7" t="n">
        <v>1</v>
      </c>
      <c r="E2903" s="7" t="n">
        <v>26.77</v>
      </c>
      <c r="F2903" s="7" t="n">
        <v>0</v>
      </c>
      <c r="G2903" s="7" t="n">
        <v>0</v>
      </c>
    </row>
    <row r="2904" customFormat="false" ht="15" hidden="false" customHeight="false" outlineLevel="0" collapsed="false">
      <c r="A2904" s="7" t="s">
        <v>21</v>
      </c>
      <c r="B2904" s="7" t="s">
        <v>262</v>
      </c>
      <c r="C2904" s="7" t="s">
        <v>1434</v>
      </c>
      <c r="D2904" s="7" t="n">
        <v>22</v>
      </c>
      <c r="E2904" s="7" t="n">
        <v>610.72</v>
      </c>
      <c r="F2904" s="7" t="n">
        <v>0</v>
      </c>
      <c r="G2904" s="7" t="n">
        <v>0</v>
      </c>
    </row>
    <row r="2905" customFormat="false" ht="15" hidden="false" customHeight="false" outlineLevel="0" collapsed="false">
      <c r="A2905" s="7" t="s">
        <v>21</v>
      </c>
      <c r="B2905" s="7" t="s">
        <v>411</v>
      </c>
      <c r="C2905" s="7" t="s">
        <v>1434</v>
      </c>
      <c r="D2905" s="7" t="n">
        <v>27</v>
      </c>
      <c r="E2905" s="7" t="n">
        <v>749.52</v>
      </c>
      <c r="F2905" s="7" t="n">
        <v>0</v>
      </c>
      <c r="G2905" s="7" t="n">
        <v>0</v>
      </c>
    </row>
    <row r="2906" customFormat="false" ht="15" hidden="false" customHeight="false" outlineLevel="0" collapsed="false">
      <c r="A2906" s="7" t="s">
        <v>21</v>
      </c>
      <c r="B2906" s="7" t="s">
        <v>411</v>
      </c>
      <c r="C2906" s="7" t="s">
        <v>1434</v>
      </c>
      <c r="D2906" s="7" t="n">
        <v>2</v>
      </c>
      <c r="E2906" s="7" t="n">
        <v>53.54</v>
      </c>
      <c r="F2906" s="7" t="n">
        <v>0</v>
      </c>
      <c r="G2906" s="7" t="n">
        <v>0</v>
      </c>
    </row>
    <row r="2907" customFormat="false" ht="15" hidden="false" customHeight="false" outlineLevel="0" collapsed="false">
      <c r="A2907" s="7" t="s">
        <v>21</v>
      </c>
      <c r="B2907" s="7" t="s">
        <v>411</v>
      </c>
      <c r="C2907" s="7" t="s">
        <v>1434</v>
      </c>
      <c r="D2907" s="7" t="n">
        <v>2</v>
      </c>
      <c r="E2907" s="7" t="n">
        <v>57.66</v>
      </c>
      <c r="F2907" s="7" t="n">
        <v>0</v>
      </c>
      <c r="G2907" s="7" t="n">
        <v>0</v>
      </c>
    </row>
    <row r="2908" customFormat="false" ht="15" hidden="false" customHeight="false" outlineLevel="0" collapsed="false">
      <c r="A2908" s="7" t="s">
        <v>21</v>
      </c>
      <c r="B2908" s="7" t="s">
        <v>411</v>
      </c>
      <c r="C2908" s="7" t="s">
        <v>1434</v>
      </c>
      <c r="D2908" s="7" t="n">
        <v>3</v>
      </c>
      <c r="E2908" s="7" t="n">
        <v>92.67</v>
      </c>
      <c r="F2908" s="7" t="n">
        <v>0</v>
      </c>
      <c r="G2908" s="7" t="n">
        <v>0</v>
      </c>
    </row>
    <row r="2909" customFormat="false" ht="15" hidden="false" customHeight="false" outlineLevel="0" collapsed="false">
      <c r="A2909" s="7" t="s">
        <v>21</v>
      </c>
      <c r="B2909" s="7" t="s">
        <v>411</v>
      </c>
      <c r="C2909" s="7" t="s">
        <v>1434</v>
      </c>
      <c r="D2909" s="7" t="n">
        <v>2</v>
      </c>
      <c r="E2909" s="7" t="n">
        <v>59.48</v>
      </c>
      <c r="F2909" s="7" t="n">
        <v>0</v>
      </c>
      <c r="G2909" s="7" t="n">
        <v>0</v>
      </c>
    </row>
    <row r="2910" customFormat="false" ht="15" hidden="false" customHeight="false" outlineLevel="0" collapsed="false">
      <c r="A2910" s="7" t="s">
        <v>21</v>
      </c>
      <c r="B2910" s="7" t="s">
        <v>531</v>
      </c>
      <c r="C2910" s="7" t="s">
        <v>1434</v>
      </c>
      <c r="D2910" s="7" t="n">
        <v>1</v>
      </c>
      <c r="E2910" s="7" t="n">
        <v>26.77</v>
      </c>
      <c r="F2910" s="7" t="n">
        <v>0</v>
      </c>
      <c r="G2910" s="7" t="n">
        <v>0</v>
      </c>
    </row>
    <row r="2911" customFormat="false" ht="15" hidden="false" customHeight="false" outlineLevel="0" collapsed="false">
      <c r="A2911" s="7" t="s">
        <v>21</v>
      </c>
      <c r="B2911" s="7" t="s">
        <v>531</v>
      </c>
      <c r="C2911" s="7" t="s">
        <v>1434</v>
      </c>
      <c r="D2911" s="7" t="n">
        <v>4</v>
      </c>
      <c r="E2911" s="7" t="n">
        <v>123.57</v>
      </c>
      <c r="F2911" s="7" t="n">
        <v>0</v>
      </c>
      <c r="G2911" s="7" t="n">
        <v>0</v>
      </c>
    </row>
    <row r="2912" customFormat="false" ht="15" hidden="false" customHeight="false" outlineLevel="0" collapsed="false">
      <c r="A2912" s="7" t="s">
        <v>21</v>
      </c>
      <c r="B2912" s="7" t="s">
        <v>531</v>
      </c>
      <c r="C2912" s="7" t="s">
        <v>1434</v>
      </c>
      <c r="D2912" s="7" t="n">
        <v>1</v>
      </c>
      <c r="E2912" s="7" t="n">
        <v>28.83</v>
      </c>
      <c r="F2912" s="7" t="n">
        <v>0</v>
      </c>
      <c r="G2912" s="7" t="n">
        <v>0</v>
      </c>
    </row>
    <row r="2913" customFormat="false" ht="15" hidden="false" customHeight="false" outlineLevel="0" collapsed="false">
      <c r="A2913" s="7" t="s">
        <v>21</v>
      </c>
      <c r="B2913" s="7" t="s">
        <v>81</v>
      </c>
      <c r="C2913" s="7" t="s">
        <v>81</v>
      </c>
      <c r="D2913" s="7" t="n">
        <v>-1</v>
      </c>
      <c r="E2913" s="7" t="n">
        <v>-63709.19</v>
      </c>
      <c r="F2913" s="7" t="n">
        <v>0</v>
      </c>
      <c r="G2913" s="7" t="n">
        <v>0</v>
      </c>
    </row>
    <row r="2914" customFormat="false" ht="15" hidden="false" customHeight="false" outlineLevel="0" collapsed="false">
      <c r="A2914" s="7" t="s">
        <v>21</v>
      </c>
      <c r="B2914" s="7" t="s">
        <v>81</v>
      </c>
      <c r="C2914" s="7" t="s">
        <v>81</v>
      </c>
      <c r="D2914" s="7" t="n">
        <v>-1</v>
      </c>
      <c r="E2914" s="7" t="n">
        <v>-655565.68</v>
      </c>
      <c r="F2914" s="7" t="n">
        <v>0</v>
      </c>
      <c r="G2914" s="7" t="n">
        <v>0</v>
      </c>
    </row>
    <row r="2915" customFormat="false" ht="15" hidden="false" customHeight="false" outlineLevel="0" collapsed="false">
      <c r="A2915" s="7" t="s">
        <v>21</v>
      </c>
      <c r="B2915" s="7" t="s">
        <v>81</v>
      </c>
      <c r="C2915" s="7" t="s">
        <v>81</v>
      </c>
      <c r="D2915" s="7" t="n">
        <v>1</v>
      </c>
      <c r="E2915" s="7" t="n">
        <v>650395.29</v>
      </c>
      <c r="F2915" s="7" t="n">
        <v>0</v>
      </c>
      <c r="G2915" s="7" t="n">
        <v>0</v>
      </c>
    </row>
    <row r="2916" customFormat="false" ht="15" hidden="false" customHeight="false" outlineLevel="0" collapsed="false">
      <c r="A2916" s="7" t="s">
        <v>21</v>
      </c>
      <c r="B2916" s="7" t="s">
        <v>81</v>
      </c>
      <c r="C2916" s="7" t="s">
        <v>81</v>
      </c>
      <c r="D2916" s="7" t="n">
        <v>-1</v>
      </c>
      <c r="E2916" s="7" t="n">
        <v>-758200.72</v>
      </c>
      <c r="F2916" s="7" t="n">
        <v>0</v>
      </c>
      <c r="G2916" s="7" t="n">
        <v>0</v>
      </c>
    </row>
    <row r="2917" customFormat="false" ht="15" hidden="false" customHeight="false" outlineLevel="0" collapsed="false">
      <c r="A2917" s="7" t="s">
        <v>21</v>
      </c>
      <c r="B2917" s="7" t="s">
        <v>81</v>
      </c>
      <c r="C2917" s="7" t="s">
        <v>81</v>
      </c>
      <c r="D2917" s="7" t="n">
        <v>-1</v>
      </c>
      <c r="E2917" s="7" t="n">
        <v>-934359.55</v>
      </c>
      <c r="F2917" s="7" t="n">
        <v>0</v>
      </c>
      <c r="G2917" s="7" t="n">
        <v>0</v>
      </c>
    </row>
    <row r="2918" customFormat="false" ht="15" hidden="false" customHeight="false" outlineLevel="0" collapsed="false">
      <c r="A2918" s="7" t="s">
        <v>21</v>
      </c>
      <c r="B2918" s="7" t="s">
        <v>81</v>
      </c>
      <c r="C2918" s="7" t="s">
        <v>81</v>
      </c>
      <c r="D2918" s="7" t="n">
        <v>-1</v>
      </c>
      <c r="E2918" s="7" t="n">
        <v>-57513.82</v>
      </c>
      <c r="F2918" s="7" t="n">
        <v>0</v>
      </c>
      <c r="G2918" s="7" t="n">
        <v>0</v>
      </c>
    </row>
    <row r="2919" customFormat="false" ht="15" hidden="false" customHeight="false" outlineLevel="0" collapsed="false">
      <c r="A2919" s="7" t="s">
        <v>21</v>
      </c>
      <c r="B2919" s="7" t="s">
        <v>81</v>
      </c>
      <c r="C2919" s="7" t="s">
        <v>81</v>
      </c>
      <c r="D2919" s="7" t="n">
        <v>1</v>
      </c>
      <c r="E2919" s="7" t="n">
        <v>818359.54</v>
      </c>
      <c r="F2919" s="7" t="n">
        <v>0</v>
      </c>
      <c r="G2919" s="7" t="n">
        <v>0</v>
      </c>
    </row>
    <row r="2920" customFormat="false" ht="15" hidden="false" customHeight="false" outlineLevel="0" collapsed="false">
      <c r="A2920" s="7" t="s">
        <v>21</v>
      </c>
      <c r="B2920" s="7" t="s">
        <v>81</v>
      </c>
      <c r="C2920" s="7" t="s">
        <v>81</v>
      </c>
      <c r="D2920" s="7" t="n">
        <v>0</v>
      </c>
      <c r="E2920" s="7" t="n">
        <v>0</v>
      </c>
      <c r="F2920" s="7" t="n">
        <v>1</v>
      </c>
      <c r="G2920" s="7" t="n">
        <v>592660.89</v>
      </c>
    </row>
    <row r="2921" customFormat="false" ht="15" hidden="false" customHeight="false" outlineLevel="0" collapsed="false">
      <c r="A2921" s="7" t="s">
        <v>21</v>
      </c>
      <c r="B2921" s="7" t="s">
        <v>81</v>
      </c>
      <c r="C2921" s="7" t="s">
        <v>81</v>
      </c>
      <c r="D2921" s="7" t="n">
        <v>-2</v>
      </c>
      <c r="E2921" s="7" t="n">
        <v>-107449.88</v>
      </c>
      <c r="F2921" s="7" t="n">
        <v>0</v>
      </c>
      <c r="G2921" s="7" t="n">
        <v>0</v>
      </c>
    </row>
    <row r="2922" customFormat="false" ht="15" hidden="false" customHeight="false" outlineLevel="0" collapsed="false">
      <c r="A2922" s="7" t="s">
        <v>21</v>
      </c>
      <c r="B2922" s="7" t="s">
        <v>81</v>
      </c>
      <c r="C2922" s="7" t="s">
        <v>81</v>
      </c>
      <c r="D2922" s="7" t="n">
        <v>-1</v>
      </c>
      <c r="E2922" s="7" t="n">
        <v>-841929.68</v>
      </c>
      <c r="F2922" s="7" t="n">
        <v>0</v>
      </c>
      <c r="G2922" s="7" t="n">
        <v>0</v>
      </c>
    </row>
    <row r="2923" customFormat="false" ht="15" hidden="false" customHeight="false" outlineLevel="0" collapsed="false">
      <c r="A2923" s="7" t="s">
        <v>21</v>
      </c>
      <c r="B2923" s="7" t="s">
        <v>81</v>
      </c>
      <c r="C2923" s="7" t="s">
        <v>81</v>
      </c>
      <c r="D2923" s="7" t="n">
        <v>1</v>
      </c>
      <c r="E2923" s="7" t="n">
        <v>759071.49</v>
      </c>
      <c r="F2923" s="7" t="n">
        <v>0</v>
      </c>
      <c r="G2923" s="7" t="n">
        <v>0</v>
      </c>
    </row>
    <row r="2924" customFormat="false" ht="15" hidden="false" customHeight="false" outlineLevel="0" collapsed="false">
      <c r="A2924" s="7" t="s">
        <v>21</v>
      </c>
      <c r="B2924" s="7" t="s">
        <v>81</v>
      </c>
      <c r="C2924" s="7" t="s">
        <v>81</v>
      </c>
      <c r="D2924" s="7" t="n">
        <v>-1</v>
      </c>
      <c r="E2924" s="7" t="n">
        <v>-151903.49</v>
      </c>
      <c r="F2924" s="7" t="n">
        <v>0</v>
      </c>
      <c r="G2924" s="7" t="n">
        <v>0</v>
      </c>
    </row>
    <row r="2925" customFormat="false" ht="15" hidden="false" customHeight="false" outlineLevel="0" collapsed="false">
      <c r="A2925" s="7" t="s">
        <v>21</v>
      </c>
      <c r="B2925" s="7" t="s">
        <v>81</v>
      </c>
      <c r="C2925" s="7" t="s">
        <v>81</v>
      </c>
      <c r="D2925" s="7" t="n">
        <v>1</v>
      </c>
      <c r="E2925" s="7" t="n">
        <v>845080.87</v>
      </c>
      <c r="F2925" s="7" t="n">
        <v>0</v>
      </c>
      <c r="G2925" s="7" t="n">
        <v>0</v>
      </c>
    </row>
    <row r="2926" customFormat="false" ht="15" hidden="false" customHeight="false" outlineLevel="0" collapsed="false">
      <c r="A2926" s="7" t="s">
        <v>21</v>
      </c>
      <c r="B2926" s="7" t="s">
        <v>81</v>
      </c>
      <c r="C2926" s="7" t="s">
        <v>81</v>
      </c>
      <c r="D2926" s="7" t="n">
        <v>1</v>
      </c>
      <c r="E2926" s="7" t="n">
        <v>902109.94</v>
      </c>
      <c r="F2926" s="7" t="n">
        <v>0</v>
      </c>
      <c r="G2926" s="7" t="n">
        <v>0</v>
      </c>
    </row>
    <row r="2927" customFormat="false" ht="15" hidden="false" customHeight="false" outlineLevel="0" collapsed="false">
      <c r="A2927" s="7" t="s">
        <v>21</v>
      </c>
      <c r="B2927" s="7" t="s">
        <v>81</v>
      </c>
      <c r="C2927" s="7" t="s">
        <v>81</v>
      </c>
      <c r="D2927" s="7" t="n">
        <v>0</v>
      </c>
      <c r="E2927" s="7" t="n">
        <v>0</v>
      </c>
      <c r="F2927" s="7" t="n">
        <v>1</v>
      </c>
      <c r="G2927" s="7" t="n">
        <v>963252.5</v>
      </c>
    </row>
    <row r="2928" customFormat="false" ht="15" hidden="false" customHeight="false" outlineLevel="0" collapsed="false">
      <c r="A2928" s="7" t="s">
        <v>21</v>
      </c>
      <c r="B2928" s="7" t="s">
        <v>81</v>
      </c>
      <c r="C2928" s="7" t="s">
        <v>81</v>
      </c>
      <c r="D2928" s="7" t="n">
        <v>1</v>
      </c>
      <c r="E2928" s="7" t="n">
        <v>707444.56</v>
      </c>
      <c r="F2928" s="7" t="n">
        <v>0</v>
      </c>
      <c r="G2928" s="7" t="n">
        <v>0</v>
      </c>
    </row>
    <row r="2929" customFormat="false" ht="15" hidden="false" customHeight="false" outlineLevel="0" collapsed="false">
      <c r="A2929" s="7" t="s">
        <v>21</v>
      </c>
      <c r="B2929" s="7" t="s">
        <v>81</v>
      </c>
      <c r="C2929" s="7" t="s">
        <v>81</v>
      </c>
      <c r="D2929" s="7" t="n">
        <v>0</v>
      </c>
      <c r="E2929" s="7" t="n">
        <v>0</v>
      </c>
      <c r="F2929" s="7" t="n">
        <v>1</v>
      </c>
      <c r="G2929" s="7" t="n">
        <v>758363.42</v>
      </c>
    </row>
    <row r="2930" customFormat="false" ht="15" hidden="false" customHeight="false" outlineLevel="0" collapsed="false">
      <c r="A2930" s="7" t="s">
        <v>21</v>
      </c>
      <c r="B2930" s="7" t="s">
        <v>81</v>
      </c>
      <c r="C2930" s="7" t="s">
        <v>81</v>
      </c>
      <c r="D2930" s="7" t="n">
        <v>-1</v>
      </c>
      <c r="E2930" s="7" t="n">
        <v>-597571.88</v>
      </c>
      <c r="F2930" s="7" t="n">
        <v>0</v>
      </c>
      <c r="G2930" s="7" t="n">
        <v>0</v>
      </c>
    </row>
    <row r="2931" customFormat="false" ht="15" hidden="false" customHeight="false" outlineLevel="0" collapsed="false">
      <c r="A2931" s="7" t="s">
        <v>21</v>
      </c>
      <c r="B2931" s="7" t="s">
        <v>81</v>
      </c>
      <c r="C2931" s="7" t="s">
        <v>81</v>
      </c>
      <c r="D2931" s="7" t="n">
        <v>1</v>
      </c>
      <c r="E2931" s="7" t="n">
        <v>851951.64</v>
      </c>
      <c r="F2931" s="7" t="n">
        <v>0</v>
      </c>
      <c r="G2931" s="7" t="n">
        <v>0</v>
      </c>
    </row>
    <row r="2932" customFormat="false" ht="15" hidden="false" customHeight="false" outlineLevel="0" collapsed="false">
      <c r="A2932" s="7" t="s">
        <v>21</v>
      </c>
      <c r="B2932" s="7" t="s">
        <v>81</v>
      </c>
      <c r="C2932" s="7" t="s">
        <v>81</v>
      </c>
      <c r="D2932" s="7" t="n">
        <v>0</v>
      </c>
      <c r="E2932" s="7" t="n">
        <v>0</v>
      </c>
      <c r="F2932" s="7" t="n">
        <v>1</v>
      </c>
      <c r="G2932" s="7" t="n">
        <v>716517.35</v>
      </c>
    </row>
    <row r="2933" customFormat="false" ht="15" hidden="false" customHeight="false" outlineLevel="0" collapsed="false">
      <c r="A2933" s="7" t="s">
        <v>21</v>
      </c>
      <c r="B2933" s="7" t="s">
        <v>81</v>
      </c>
      <c r="C2933" s="7" t="s">
        <v>81</v>
      </c>
      <c r="D2933" s="7" t="n">
        <v>1</v>
      </c>
      <c r="E2933" s="7" t="n">
        <v>740101.82</v>
      </c>
      <c r="F2933" s="7" t="n">
        <v>0</v>
      </c>
      <c r="G2933" s="7" t="n">
        <v>0</v>
      </c>
    </row>
    <row r="2934" customFormat="false" ht="15" hidden="false" customHeight="false" outlineLevel="0" collapsed="false">
      <c r="A2934" s="7" t="s">
        <v>21</v>
      </c>
      <c r="B2934" s="7" t="s">
        <v>81</v>
      </c>
      <c r="C2934" s="7" t="s">
        <v>81</v>
      </c>
      <c r="D2934" s="7" t="n">
        <v>-1</v>
      </c>
      <c r="E2934" s="7" t="n">
        <v>-93377.28</v>
      </c>
      <c r="F2934" s="7" t="n">
        <v>0</v>
      </c>
      <c r="G2934" s="7" t="n">
        <v>0</v>
      </c>
    </row>
    <row r="2935" customFormat="false" ht="15" hidden="false" customHeight="false" outlineLevel="0" collapsed="false">
      <c r="A2935" s="7" t="s">
        <v>21</v>
      </c>
      <c r="B2935" s="7" t="s">
        <v>81</v>
      </c>
      <c r="C2935" s="7" t="s">
        <v>81</v>
      </c>
      <c r="D2935" s="7" t="n">
        <v>-1</v>
      </c>
      <c r="E2935" s="7" t="n">
        <v>-858528.43</v>
      </c>
      <c r="F2935" s="7" t="n">
        <v>0</v>
      </c>
      <c r="G2935" s="7" t="n">
        <v>0</v>
      </c>
    </row>
    <row r="2936" customFormat="false" ht="15" hidden="false" customHeight="false" outlineLevel="0" collapsed="false">
      <c r="A2936" s="7" t="s">
        <v>21</v>
      </c>
      <c r="B2936" s="7" t="s">
        <v>81</v>
      </c>
      <c r="C2936" s="7" t="s">
        <v>81</v>
      </c>
      <c r="D2936" s="7" t="n">
        <v>0</v>
      </c>
      <c r="E2936" s="7" t="n">
        <v>0</v>
      </c>
      <c r="F2936" s="7" t="n">
        <v>1</v>
      </c>
      <c r="G2936" s="7" t="n">
        <v>853168.13</v>
      </c>
    </row>
    <row r="2937" customFormat="false" ht="15" hidden="false" customHeight="false" outlineLevel="0" collapsed="false">
      <c r="A2937" s="7" t="s">
        <v>21</v>
      </c>
      <c r="B2937" s="7" t="s">
        <v>81</v>
      </c>
      <c r="C2937" s="7" t="s">
        <v>81</v>
      </c>
      <c r="D2937" s="7" t="n">
        <v>-1</v>
      </c>
      <c r="E2937" s="7" t="n">
        <v>-51400.99</v>
      </c>
      <c r="F2937" s="7" t="n">
        <v>0</v>
      </c>
      <c r="G2937" s="7" t="n">
        <v>0</v>
      </c>
    </row>
    <row r="2938" customFormat="false" ht="15" hidden="false" customHeight="false" outlineLevel="0" collapsed="false">
      <c r="A2938" s="7" t="s">
        <v>21</v>
      </c>
      <c r="B2938" s="7" t="s">
        <v>81</v>
      </c>
      <c r="C2938" s="7" t="s">
        <v>81</v>
      </c>
      <c r="D2938" s="7" t="n">
        <v>-1</v>
      </c>
      <c r="E2938" s="7" t="n">
        <v>-76427.08</v>
      </c>
      <c r="F2938" s="7" t="n">
        <v>0</v>
      </c>
      <c r="G2938" s="7" t="n">
        <v>0</v>
      </c>
    </row>
    <row r="2939" customFormat="false" ht="15" hidden="false" customHeight="false" outlineLevel="0" collapsed="false">
      <c r="A2939" s="7" t="s">
        <v>21</v>
      </c>
      <c r="B2939" s="7" t="s">
        <v>81</v>
      </c>
      <c r="C2939" s="7" t="s">
        <v>81</v>
      </c>
      <c r="D2939" s="7" t="n">
        <v>1</v>
      </c>
      <c r="E2939" s="7" t="n">
        <v>696092.67</v>
      </c>
      <c r="F2939" s="7" t="n">
        <v>0</v>
      </c>
      <c r="G2939" s="7" t="n">
        <v>0</v>
      </c>
    </row>
    <row r="2940" customFormat="false" ht="15" hidden="false" customHeight="false" outlineLevel="0" collapsed="false">
      <c r="A2940" s="7" t="s">
        <v>21</v>
      </c>
      <c r="B2940" s="7" t="s">
        <v>81</v>
      </c>
      <c r="C2940" s="7" t="s">
        <v>81</v>
      </c>
      <c r="D2940" s="7" t="n">
        <v>0</v>
      </c>
      <c r="E2940" s="7" t="n">
        <v>0</v>
      </c>
      <c r="F2940" s="7" t="n">
        <v>1</v>
      </c>
      <c r="G2940" s="7" t="n">
        <v>628065.44</v>
      </c>
    </row>
    <row r="2941" customFormat="false" ht="15" hidden="false" customHeight="false" outlineLevel="0" collapsed="false">
      <c r="A2941" s="7" t="s">
        <v>21</v>
      </c>
      <c r="B2941" s="7" t="s">
        <v>81</v>
      </c>
      <c r="C2941" s="7" t="s">
        <v>81</v>
      </c>
      <c r="D2941" s="7" t="n">
        <v>-1</v>
      </c>
      <c r="E2941" s="7" t="n">
        <v>-59549.85</v>
      </c>
      <c r="F2941" s="7" t="n">
        <v>0</v>
      </c>
      <c r="G2941" s="7" t="n">
        <v>0</v>
      </c>
    </row>
    <row r="2942" customFormat="false" ht="15" hidden="false" customHeight="false" outlineLevel="0" collapsed="false">
      <c r="A2942" s="7" t="s">
        <v>21</v>
      </c>
      <c r="B2942" s="7" t="s">
        <v>81</v>
      </c>
      <c r="C2942" s="7" t="s">
        <v>81</v>
      </c>
      <c r="D2942" s="7" t="n">
        <v>2</v>
      </c>
      <c r="E2942" s="7" t="n">
        <v>1302593.64</v>
      </c>
      <c r="F2942" s="7" t="n">
        <v>0</v>
      </c>
      <c r="G2942" s="7" t="n">
        <v>0</v>
      </c>
    </row>
    <row r="2943" customFormat="false" ht="15" hidden="false" customHeight="false" outlineLevel="0" collapsed="false">
      <c r="A2943" s="7" t="s">
        <v>21</v>
      </c>
      <c r="B2943" s="7" t="s">
        <v>81</v>
      </c>
      <c r="C2943" s="7" t="s">
        <v>81</v>
      </c>
      <c r="D2943" s="7" t="n">
        <v>0</v>
      </c>
      <c r="E2943" s="7" t="n">
        <v>0</v>
      </c>
      <c r="F2943" s="7" t="n">
        <v>1</v>
      </c>
      <c r="G2943" s="7" t="n">
        <v>668136.74</v>
      </c>
    </row>
    <row r="2944" customFormat="false" ht="15" hidden="false" customHeight="false" outlineLevel="0" collapsed="false">
      <c r="A2944" s="7" t="s">
        <v>21</v>
      </c>
      <c r="B2944" s="7" t="s">
        <v>81</v>
      </c>
      <c r="C2944" s="7" t="s">
        <v>81</v>
      </c>
      <c r="D2944" s="7" t="n">
        <v>-1</v>
      </c>
      <c r="E2944" s="7" t="n">
        <v>-701592.89</v>
      </c>
      <c r="F2944" s="7" t="n">
        <v>0</v>
      </c>
      <c r="G2944" s="7" t="n">
        <v>0</v>
      </c>
    </row>
    <row r="2945" customFormat="false" ht="15" hidden="false" customHeight="false" outlineLevel="0" collapsed="false">
      <c r="A2945" s="7" t="s">
        <v>21</v>
      </c>
      <c r="B2945" s="7" t="s">
        <v>81</v>
      </c>
      <c r="C2945" s="7" t="s">
        <v>81</v>
      </c>
      <c r="D2945" s="7" t="n">
        <v>1</v>
      </c>
      <c r="E2945" s="7" t="n">
        <v>1054683</v>
      </c>
      <c r="F2945" s="7" t="n">
        <v>0</v>
      </c>
      <c r="G2945" s="7" t="n">
        <v>0</v>
      </c>
    </row>
    <row r="2946" customFormat="false" ht="15" hidden="false" customHeight="false" outlineLevel="0" collapsed="false">
      <c r="A2946" s="7" t="s">
        <v>21</v>
      </c>
      <c r="B2946" s="7" t="s">
        <v>81</v>
      </c>
      <c r="C2946" s="7" t="s">
        <v>81</v>
      </c>
      <c r="D2946" s="7" t="n">
        <v>0</v>
      </c>
      <c r="E2946" s="7" t="n">
        <v>0</v>
      </c>
      <c r="F2946" s="7" t="n">
        <v>1</v>
      </c>
      <c r="G2946" s="7" t="n">
        <v>614509.17</v>
      </c>
    </row>
    <row r="2947" customFormat="false" ht="15" hidden="false" customHeight="false" outlineLevel="0" collapsed="false">
      <c r="A2947" s="7" t="s">
        <v>21</v>
      </c>
      <c r="B2947" s="7" t="s">
        <v>81</v>
      </c>
      <c r="C2947" s="7" t="s">
        <v>81</v>
      </c>
      <c r="D2947" s="7" t="n">
        <v>1</v>
      </c>
      <c r="E2947" s="7" t="n">
        <v>612448.29</v>
      </c>
      <c r="F2947" s="7" t="n">
        <v>0</v>
      </c>
      <c r="G2947" s="7" t="n">
        <v>0</v>
      </c>
    </row>
    <row r="2948" customFormat="false" ht="15" hidden="false" customHeight="false" outlineLevel="0" collapsed="false">
      <c r="A2948" s="7" t="s">
        <v>21</v>
      </c>
      <c r="B2948" s="7" t="s">
        <v>81</v>
      </c>
      <c r="C2948" s="7" t="s">
        <v>81</v>
      </c>
      <c r="D2948" s="7" t="n">
        <v>-1</v>
      </c>
      <c r="E2948" s="7" t="n">
        <v>-76920.21</v>
      </c>
      <c r="F2948" s="7" t="n">
        <v>0</v>
      </c>
      <c r="G2948" s="7" t="n">
        <v>0</v>
      </c>
    </row>
    <row r="2949" customFormat="false" ht="15" hidden="false" customHeight="false" outlineLevel="0" collapsed="false">
      <c r="A2949" s="7" t="s">
        <v>21</v>
      </c>
      <c r="B2949" s="7" t="s">
        <v>81</v>
      </c>
      <c r="C2949" s="7" t="s">
        <v>81</v>
      </c>
      <c r="D2949" s="7" t="n">
        <v>-1</v>
      </c>
      <c r="E2949" s="7" t="n">
        <v>-1064829.01</v>
      </c>
      <c r="F2949" s="7" t="n">
        <v>0</v>
      </c>
      <c r="G2949" s="7" t="n">
        <v>0</v>
      </c>
    </row>
    <row r="2950" customFormat="false" ht="15" hidden="false" customHeight="false" outlineLevel="0" collapsed="false">
      <c r="A2950" s="7" t="s">
        <v>21</v>
      </c>
      <c r="B2950" s="7" t="s">
        <v>81</v>
      </c>
      <c r="C2950" s="7" t="s">
        <v>81</v>
      </c>
      <c r="D2950" s="7" t="n">
        <v>-1</v>
      </c>
      <c r="E2950" s="7" t="n">
        <v>-69233.16</v>
      </c>
      <c r="F2950" s="7" t="n">
        <v>0</v>
      </c>
      <c r="G2950" s="7" t="n">
        <v>0</v>
      </c>
    </row>
    <row r="2951" customFormat="false" ht="15" hidden="false" customHeight="false" outlineLevel="0" collapsed="false">
      <c r="A2951" s="7" t="s">
        <v>21</v>
      </c>
      <c r="B2951" s="7" t="s">
        <v>107</v>
      </c>
      <c r="C2951" s="7" t="s">
        <v>1435</v>
      </c>
      <c r="D2951" s="7" t="n">
        <v>6</v>
      </c>
      <c r="E2951" s="7" t="n">
        <v>539.7</v>
      </c>
      <c r="F2951" s="7" t="n">
        <v>0</v>
      </c>
      <c r="G2951" s="7" t="n">
        <v>0</v>
      </c>
    </row>
    <row r="2952" customFormat="false" ht="15" hidden="false" customHeight="false" outlineLevel="0" collapsed="false">
      <c r="A2952" s="7" t="s">
        <v>21</v>
      </c>
      <c r="B2952" s="7" t="s">
        <v>107</v>
      </c>
      <c r="C2952" s="7" t="s">
        <v>1435</v>
      </c>
      <c r="D2952" s="7" t="n">
        <v>1</v>
      </c>
      <c r="E2952" s="7" t="n">
        <v>106.19</v>
      </c>
      <c r="F2952" s="7" t="n">
        <v>0</v>
      </c>
      <c r="G2952" s="7" t="n">
        <v>0</v>
      </c>
    </row>
    <row r="2953" customFormat="false" ht="15" hidden="false" customHeight="false" outlineLevel="0" collapsed="false">
      <c r="A2953" s="7" t="s">
        <v>21</v>
      </c>
      <c r="B2953" s="7" t="s">
        <v>107</v>
      </c>
      <c r="C2953" s="7" t="s">
        <v>1435</v>
      </c>
      <c r="D2953" s="7" t="n">
        <v>25</v>
      </c>
      <c r="E2953" s="7" t="n">
        <v>2182.95</v>
      </c>
      <c r="F2953" s="7" t="n">
        <v>0</v>
      </c>
      <c r="G2953" s="7" t="n">
        <v>0</v>
      </c>
    </row>
    <row r="2954" customFormat="false" ht="15" hidden="false" customHeight="false" outlineLevel="0" collapsed="false">
      <c r="A2954" s="7" t="s">
        <v>21</v>
      </c>
      <c r="B2954" s="7" t="s">
        <v>107</v>
      </c>
      <c r="C2954" s="7" t="s">
        <v>1435</v>
      </c>
      <c r="D2954" s="7" t="n">
        <v>27</v>
      </c>
      <c r="E2954" s="7" t="n">
        <v>2361.16</v>
      </c>
      <c r="F2954" s="7" t="n">
        <v>0</v>
      </c>
      <c r="G2954" s="7" t="n">
        <v>0</v>
      </c>
    </row>
    <row r="2955" customFormat="false" ht="15" hidden="false" customHeight="false" outlineLevel="0" collapsed="false">
      <c r="A2955" s="7" t="s">
        <v>21</v>
      </c>
      <c r="B2955" s="7" t="s">
        <v>107</v>
      </c>
      <c r="C2955" s="7" t="s">
        <v>1435</v>
      </c>
      <c r="D2955" s="7" t="n">
        <v>234</v>
      </c>
      <c r="E2955" s="7" t="n">
        <v>21892.01</v>
      </c>
      <c r="F2955" s="7" t="n">
        <v>0</v>
      </c>
      <c r="G2955" s="7" t="n">
        <v>0</v>
      </c>
    </row>
    <row r="2956" customFormat="false" ht="15" hidden="false" customHeight="false" outlineLevel="0" collapsed="false">
      <c r="A2956" s="7" t="s">
        <v>21</v>
      </c>
      <c r="B2956" s="7" t="s">
        <v>107</v>
      </c>
      <c r="C2956" s="7" t="s">
        <v>1435</v>
      </c>
      <c r="D2956" s="7" t="n">
        <v>10</v>
      </c>
      <c r="E2956" s="7" t="n">
        <v>870.6</v>
      </c>
      <c r="F2956" s="7" t="n">
        <v>0</v>
      </c>
      <c r="G2956" s="7" t="n">
        <v>0</v>
      </c>
    </row>
    <row r="2957" customFormat="false" ht="15" hidden="false" customHeight="false" outlineLevel="0" collapsed="false">
      <c r="A2957" s="7" t="s">
        <v>21</v>
      </c>
      <c r="B2957" s="7" t="s">
        <v>107</v>
      </c>
      <c r="C2957" s="7" t="s">
        <v>1435</v>
      </c>
      <c r="D2957" s="7" t="n">
        <v>8</v>
      </c>
      <c r="E2957" s="7" t="n">
        <v>746.23</v>
      </c>
      <c r="F2957" s="7" t="n">
        <v>0</v>
      </c>
      <c r="G2957" s="7" t="n">
        <v>0</v>
      </c>
    </row>
    <row r="2958" customFormat="false" ht="15" hidden="false" customHeight="false" outlineLevel="0" collapsed="false">
      <c r="A2958" s="7" t="s">
        <v>21</v>
      </c>
      <c r="B2958" s="7" t="s">
        <v>107</v>
      </c>
      <c r="C2958" s="7" t="s">
        <v>1435</v>
      </c>
      <c r="D2958" s="7" t="n">
        <v>10</v>
      </c>
      <c r="E2958" s="7" t="n">
        <v>812.01</v>
      </c>
      <c r="F2958" s="7" t="n">
        <v>0</v>
      </c>
      <c r="G2958" s="7" t="n">
        <v>0</v>
      </c>
    </row>
    <row r="2959" customFormat="false" ht="15" hidden="false" customHeight="false" outlineLevel="0" collapsed="false">
      <c r="A2959" s="7" t="s">
        <v>21</v>
      </c>
      <c r="B2959" s="7" t="s">
        <v>107</v>
      </c>
      <c r="C2959" s="7" t="s">
        <v>1435</v>
      </c>
      <c r="D2959" s="7" t="n">
        <v>303</v>
      </c>
      <c r="E2959" s="7" t="n">
        <v>28390.72</v>
      </c>
      <c r="F2959" s="7" t="n">
        <v>0</v>
      </c>
      <c r="G2959" s="7" t="n">
        <v>0</v>
      </c>
    </row>
    <row r="2960" customFormat="false" ht="15" hidden="false" customHeight="false" outlineLevel="0" collapsed="false">
      <c r="A2960" s="7" t="s">
        <v>21</v>
      </c>
      <c r="B2960" s="7" t="s">
        <v>107</v>
      </c>
      <c r="C2960" s="7" t="s">
        <v>1435</v>
      </c>
      <c r="D2960" s="7" t="n">
        <v>7</v>
      </c>
      <c r="E2960" s="7" t="n">
        <v>524.71</v>
      </c>
      <c r="F2960" s="7" t="n">
        <v>0</v>
      </c>
      <c r="G2960" s="7" t="n">
        <v>0</v>
      </c>
    </row>
    <row r="2961" customFormat="false" ht="15" hidden="false" customHeight="false" outlineLevel="0" collapsed="false">
      <c r="A2961" s="7" t="s">
        <v>21</v>
      </c>
      <c r="B2961" s="7" t="s">
        <v>107</v>
      </c>
      <c r="C2961" s="7" t="s">
        <v>1435</v>
      </c>
      <c r="D2961" s="7" t="n">
        <v>3</v>
      </c>
      <c r="E2961" s="7" t="n">
        <v>243.24</v>
      </c>
      <c r="F2961" s="7" t="n">
        <v>0</v>
      </c>
      <c r="G2961" s="7" t="n">
        <v>0</v>
      </c>
    </row>
    <row r="2962" customFormat="false" ht="15" hidden="false" customHeight="false" outlineLevel="0" collapsed="false">
      <c r="A2962" s="7" t="s">
        <v>21</v>
      </c>
      <c r="B2962" s="7" t="s">
        <v>107</v>
      </c>
      <c r="C2962" s="7" t="s">
        <v>1435</v>
      </c>
      <c r="D2962" s="7" t="n">
        <v>5</v>
      </c>
      <c r="E2962" s="7" t="n">
        <v>374.22</v>
      </c>
      <c r="F2962" s="7" t="n">
        <v>0</v>
      </c>
      <c r="G2962" s="7" t="n">
        <v>0</v>
      </c>
    </row>
    <row r="2963" customFormat="false" ht="15" hidden="false" customHeight="false" outlineLevel="0" collapsed="false">
      <c r="A2963" s="7" t="s">
        <v>21</v>
      </c>
      <c r="B2963" s="7" t="s">
        <v>229</v>
      </c>
      <c r="C2963" s="7" t="s">
        <v>1436</v>
      </c>
      <c r="D2963" s="7" t="n">
        <v>1</v>
      </c>
      <c r="E2963" s="7" t="n">
        <v>68.64</v>
      </c>
      <c r="F2963" s="7" t="n">
        <v>0</v>
      </c>
      <c r="G2963" s="7" t="n">
        <v>0</v>
      </c>
    </row>
    <row r="2964" customFormat="false" ht="15" hidden="false" customHeight="false" outlineLevel="0" collapsed="false">
      <c r="A2964" s="7" t="s">
        <v>21</v>
      </c>
      <c r="B2964" s="7" t="s">
        <v>229</v>
      </c>
      <c r="C2964" s="7" t="s">
        <v>1436</v>
      </c>
      <c r="D2964" s="7" t="n">
        <v>-1</v>
      </c>
      <c r="E2964" s="7" t="n">
        <v>-75.28</v>
      </c>
      <c r="F2964" s="7" t="n">
        <v>0</v>
      </c>
      <c r="G2964" s="7" t="n">
        <v>0</v>
      </c>
    </row>
    <row r="2965" customFormat="false" ht="15" hidden="false" customHeight="false" outlineLevel="0" collapsed="false">
      <c r="A2965" s="7" t="s">
        <v>21</v>
      </c>
      <c r="B2965" s="7" t="s">
        <v>229</v>
      </c>
      <c r="C2965" s="7" t="s">
        <v>1436</v>
      </c>
      <c r="D2965" s="7" t="n">
        <v>-1</v>
      </c>
      <c r="E2965" s="7" t="n">
        <v>-58.58</v>
      </c>
      <c r="F2965" s="7" t="n">
        <v>0</v>
      </c>
      <c r="G2965" s="7" t="n">
        <v>0</v>
      </c>
    </row>
    <row r="2966" customFormat="false" ht="15" hidden="false" customHeight="false" outlineLevel="0" collapsed="false">
      <c r="A2966" s="7" t="s">
        <v>21</v>
      </c>
      <c r="B2966" s="7" t="s">
        <v>229</v>
      </c>
      <c r="C2966" s="7" t="s">
        <v>1436</v>
      </c>
      <c r="D2966" s="7" t="n">
        <v>9</v>
      </c>
      <c r="E2966" s="7" t="n">
        <v>573.66</v>
      </c>
      <c r="F2966" s="7" t="n">
        <v>0</v>
      </c>
      <c r="G2966" s="7" t="n">
        <v>0</v>
      </c>
    </row>
    <row r="2967" customFormat="false" ht="15" hidden="false" customHeight="false" outlineLevel="0" collapsed="false">
      <c r="A2967" s="7" t="s">
        <v>21</v>
      </c>
      <c r="B2967" s="7" t="s">
        <v>229</v>
      </c>
      <c r="C2967" s="7" t="s">
        <v>1436</v>
      </c>
      <c r="D2967" s="7" t="n">
        <v>27</v>
      </c>
      <c r="E2967" s="7" t="n">
        <v>1977.21</v>
      </c>
      <c r="F2967" s="7" t="n">
        <v>0</v>
      </c>
      <c r="G2967" s="7" t="n">
        <v>0</v>
      </c>
    </row>
    <row r="2968" customFormat="false" ht="15" hidden="false" customHeight="false" outlineLevel="0" collapsed="false">
      <c r="A2968" s="7" t="s">
        <v>21</v>
      </c>
      <c r="B2968" s="7" t="s">
        <v>229</v>
      </c>
      <c r="C2968" s="7" t="s">
        <v>1436</v>
      </c>
      <c r="D2968" s="7" t="n">
        <v>2</v>
      </c>
      <c r="E2968" s="7" t="n">
        <v>141.2</v>
      </c>
      <c r="F2968" s="7" t="n">
        <v>0</v>
      </c>
      <c r="G2968" s="7" t="n">
        <v>0</v>
      </c>
    </row>
    <row r="2969" customFormat="false" ht="15" hidden="false" customHeight="false" outlineLevel="0" collapsed="false">
      <c r="A2969" s="7" t="s">
        <v>21</v>
      </c>
      <c r="B2969" s="7" t="s">
        <v>229</v>
      </c>
      <c r="C2969" s="7" t="s">
        <v>1436</v>
      </c>
      <c r="D2969" s="7" t="n">
        <v>92</v>
      </c>
      <c r="E2969" s="7" t="n">
        <v>6766.3</v>
      </c>
      <c r="F2969" s="7" t="n">
        <v>0</v>
      </c>
      <c r="G2969" s="7" t="n">
        <v>0</v>
      </c>
    </row>
    <row r="2970" customFormat="false" ht="15" hidden="false" customHeight="false" outlineLevel="0" collapsed="false">
      <c r="A2970" s="7" t="s">
        <v>21</v>
      </c>
      <c r="B2970" s="7" t="s">
        <v>229</v>
      </c>
      <c r="C2970" s="7" t="s">
        <v>1436</v>
      </c>
      <c r="D2970" s="7" t="n">
        <v>-2</v>
      </c>
      <c r="E2970" s="7" t="n">
        <v>-147.1</v>
      </c>
      <c r="F2970" s="7" t="n">
        <v>0</v>
      </c>
      <c r="G2970" s="7" t="n">
        <v>0</v>
      </c>
    </row>
    <row r="2971" customFormat="false" ht="15" hidden="false" customHeight="false" outlineLevel="0" collapsed="false">
      <c r="A2971" s="7" t="s">
        <v>21</v>
      </c>
      <c r="B2971" s="7" t="s">
        <v>175</v>
      </c>
      <c r="C2971" s="7" t="s">
        <v>1437</v>
      </c>
      <c r="D2971" s="7" t="n">
        <v>24</v>
      </c>
      <c r="E2971" s="7" t="n">
        <v>779.05</v>
      </c>
      <c r="F2971" s="7" t="n">
        <v>0</v>
      </c>
      <c r="G2971" s="7" t="n">
        <v>0</v>
      </c>
    </row>
    <row r="2972" customFormat="false" ht="15" hidden="false" customHeight="false" outlineLevel="0" collapsed="false">
      <c r="A2972" s="7" t="s">
        <v>21</v>
      </c>
      <c r="B2972" s="7" t="s">
        <v>175</v>
      </c>
      <c r="C2972" s="7" t="s">
        <v>1437</v>
      </c>
      <c r="D2972" s="7" t="n">
        <v>15</v>
      </c>
      <c r="E2972" s="7" t="n">
        <v>429.55</v>
      </c>
      <c r="F2972" s="7" t="n">
        <v>0</v>
      </c>
      <c r="G2972" s="7" t="n">
        <v>0</v>
      </c>
    </row>
    <row r="2973" customFormat="false" ht="15" hidden="false" customHeight="false" outlineLevel="0" collapsed="false">
      <c r="A2973" s="7" t="s">
        <v>21</v>
      </c>
      <c r="B2973" s="7" t="s">
        <v>175</v>
      </c>
      <c r="C2973" s="7" t="s">
        <v>1437</v>
      </c>
      <c r="D2973" s="7" t="n">
        <v>4</v>
      </c>
      <c r="E2973" s="7" t="n">
        <v>98.18</v>
      </c>
      <c r="F2973" s="7" t="n">
        <v>0</v>
      </c>
      <c r="G2973" s="7" t="n">
        <v>0</v>
      </c>
    </row>
    <row r="2974" customFormat="false" ht="15" hidden="false" customHeight="false" outlineLevel="0" collapsed="false">
      <c r="A2974" s="7" t="s">
        <v>21</v>
      </c>
      <c r="B2974" s="7" t="s">
        <v>175</v>
      </c>
      <c r="C2974" s="7" t="s">
        <v>1437</v>
      </c>
      <c r="D2974" s="7" t="n">
        <v>2</v>
      </c>
      <c r="E2974" s="7" t="n">
        <v>53.18</v>
      </c>
      <c r="F2974" s="7" t="n">
        <v>0</v>
      </c>
      <c r="G2974" s="7" t="n">
        <v>0</v>
      </c>
    </row>
    <row r="2975" customFormat="false" ht="15" hidden="false" customHeight="false" outlineLevel="0" collapsed="false">
      <c r="A2975" s="7" t="s">
        <v>21</v>
      </c>
      <c r="B2975" s="7" t="s">
        <v>175</v>
      </c>
      <c r="C2975" s="7" t="s">
        <v>1437</v>
      </c>
      <c r="D2975" s="7" t="n">
        <v>18</v>
      </c>
      <c r="E2975" s="7" t="n">
        <v>629.25</v>
      </c>
      <c r="F2975" s="7" t="n">
        <v>0</v>
      </c>
      <c r="G2975" s="7" t="n">
        <v>0</v>
      </c>
    </row>
    <row r="2976" customFormat="false" ht="15" hidden="false" customHeight="false" outlineLevel="0" collapsed="false">
      <c r="A2976" s="7" t="s">
        <v>21</v>
      </c>
      <c r="B2976" s="7" t="s">
        <v>175</v>
      </c>
      <c r="C2976" s="7" t="s">
        <v>1437</v>
      </c>
      <c r="D2976" s="7" t="n">
        <v>50</v>
      </c>
      <c r="E2976" s="7" t="n">
        <v>1246.5</v>
      </c>
      <c r="F2976" s="7" t="n">
        <v>0</v>
      </c>
      <c r="G2976" s="7" t="n">
        <v>0</v>
      </c>
    </row>
    <row r="2977" customFormat="false" ht="15" hidden="false" customHeight="false" outlineLevel="0" collapsed="false">
      <c r="A2977" s="7" t="s">
        <v>21</v>
      </c>
      <c r="B2977" s="7" t="s">
        <v>175</v>
      </c>
      <c r="C2977" s="7" t="s">
        <v>1437</v>
      </c>
      <c r="D2977" s="7" t="n">
        <v>230</v>
      </c>
      <c r="E2977" s="7" t="n">
        <v>7057.01</v>
      </c>
      <c r="F2977" s="7" t="n">
        <v>0</v>
      </c>
      <c r="G2977" s="7" t="n">
        <v>0</v>
      </c>
    </row>
    <row r="2978" customFormat="false" ht="15" hidden="false" customHeight="false" outlineLevel="0" collapsed="false">
      <c r="A2978" s="7" t="s">
        <v>21</v>
      </c>
      <c r="B2978" s="7" t="s">
        <v>175</v>
      </c>
      <c r="C2978" s="7" t="s">
        <v>1437</v>
      </c>
      <c r="D2978" s="7" t="n">
        <v>3</v>
      </c>
      <c r="E2978" s="7" t="n">
        <v>89.89</v>
      </c>
      <c r="F2978" s="7" t="n">
        <v>0</v>
      </c>
      <c r="G2978" s="7" t="n">
        <v>0</v>
      </c>
    </row>
    <row r="2979" customFormat="false" ht="15" hidden="false" customHeight="false" outlineLevel="0" collapsed="false">
      <c r="A2979" s="7" t="s">
        <v>21</v>
      </c>
      <c r="B2979" s="7" t="s">
        <v>175</v>
      </c>
      <c r="C2979" s="7" t="s">
        <v>1437</v>
      </c>
      <c r="D2979" s="7" t="n">
        <v>305</v>
      </c>
      <c r="E2979" s="7" t="n">
        <v>11424.03</v>
      </c>
      <c r="F2979" s="7" t="n">
        <v>0</v>
      </c>
      <c r="G2979" s="7" t="n">
        <v>0</v>
      </c>
    </row>
    <row r="2980" customFormat="false" ht="15" hidden="false" customHeight="false" outlineLevel="0" collapsed="false">
      <c r="A2980" s="7" t="s">
        <v>21</v>
      </c>
      <c r="B2980" s="7" t="s">
        <v>230</v>
      </c>
      <c r="C2980" s="7" t="s">
        <v>1438</v>
      </c>
      <c r="D2980" s="7" t="n">
        <v>-2</v>
      </c>
      <c r="E2980" s="7" t="n">
        <v>-93.64</v>
      </c>
      <c r="F2980" s="7" t="n">
        <v>0</v>
      </c>
      <c r="G2980" s="7" t="n">
        <v>0</v>
      </c>
    </row>
    <row r="2981" customFormat="false" ht="15" hidden="false" customHeight="false" outlineLevel="0" collapsed="false">
      <c r="A2981" s="7" t="s">
        <v>21</v>
      </c>
      <c r="B2981" s="7" t="s">
        <v>230</v>
      </c>
      <c r="C2981" s="7" t="s">
        <v>1438</v>
      </c>
      <c r="D2981" s="7" t="n">
        <v>107</v>
      </c>
      <c r="E2981" s="7" t="n">
        <v>5010.04</v>
      </c>
      <c r="F2981" s="7" t="n">
        <v>0</v>
      </c>
      <c r="G2981" s="7" t="n">
        <v>0</v>
      </c>
    </row>
    <row r="2982" customFormat="false" ht="15" hidden="false" customHeight="false" outlineLevel="0" collapsed="false">
      <c r="A2982" s="7" t="s">
        <v>21</v>
      </c>
      <c r="B2982" s="7" t="s">
        <v>230</v>
      </c>
      <c r="C2982" s="7" t="s">
        <v>1438</v>
      </c>
      <c r="D2982" s="7" t="n">
        <v>3</v>
      </c>
      <c r="E2982" s="7" t="n">
        <v>112.38</v>
      </c>
      <c r="F2982" s="7" t="n">
        <v>0</v>
      </c>
      <c r="G2982" s="7" t="n">
        <v>0</v>
      </c>
    </row>
    <row r="2983" customFormat="false" ht="15" hidden="false" customHeight="false" outlineLevel="0" collapsed="false">
      <c r="A2983" s="7" t="s">
        <v>21</v>
      </c>
      <c r="B2983" s="7" t="s">
        <v>230</v>
      </c>
      <c r="C2983" s="7" t="s">
        <v>1438</v>
      </c>
      <c r="D2983" s="7" t="n">
        <v>7</v>
      </c>
      <c r="E2983" s="7" t="n">
        <v>305.9</v>
      </c>
      <c r="F2983" s="7" t="n">
        <v>0</v>
      </c>
      <c r="G2983" s="7" t="n">
        <v>0</v>
      </c>
    </row>
    <row r="2984" customFormat="false" ht="15" hidden="false" customHeight="false" outlineLevel="0" collapsed="false">
      <c r="A2984" s="7" t="s">
        <v>21</v>
      </c>
      <c r="B2984" s="7" t="s">
        <v>230</v>
      </c>
      <c r="C2984" s="7" t="s">
        <v>1438</v>
      </c>
      <c r="D2984" s="7" t="n">
        <v>66</v>
      </c>
      <c r="E2984" s="7" t="n">
        <v>2648.79</v>
      </c>
      <c r="F2984" s="7" t="n">
        <v>0</v>
      </c>
      <c r="G2984" s="7" t="n">
        <v>0</v>
      </c>
    </row>
    <row r="2985" customFormat="false" ht="15" hidden="false" customHeight="false" outlineLevel="0" collapsed="false">
      <c r="A2985" s="7" t="s">
        <v>21</v>
      </c>
      <c r="B2985" s="7" t="s">
        <v>230</v>
      </c>
      <c r="C2985" s="7" t="s">
        <v>1438</v>
      </c>
      <c r="D2985" s="7" t="n">
        <v>2</v>
      </c>
      <c r="E2985" s="7" t="n">
        <v>77.05</v>
      </c>
      <c r="F2985" s="7" t="n">
        <v>0</v>
      </c>
      <c r="G2985" s="7" t="n">
        <v>0</v>
      </c>
    </row>
    <row r="2986" customFormat="false" ht="15" hidden="false" customHeight="false" outlineLevel="0" collapsed="false">
      <c r="A2986" s="7" t="s">
        <v>21</v>
      </c>
      <c r="B2986" s="7" t="s">
        <v>230</v>
      </c>
      <c r="C2986" s="7" t="s">
        <v>1438</v>
      </c>
      <c r="D2986" s="7" t="n">
        <v>3</v>
      </c>
      <c r="E2986" s="7" t="n">
        <v>96.32</v>
      </c>
      <c r="F2986" s="7" t="n">
        <v>0</v>
      </c>
      <c r="G2986" s="7" t="n">
        <v>0</v>
      </c>
    </row>
    <row r="2987" customFormat="false" ht="15" hidden="false" customHeight="false" outlineLevel="0" collapsed="false">
      <c r="A2987" s="7" t="s">
        <v>21</v>
      </c>
      <c r="B2987" s="7" t="s">
        <v>230</v>
      </c>
      <c r="C2987" s="7" t="s">
        <v>1438</v>
      </c>
      <c r="D2987" s="7" t="n">
        <v>-2</v>
      </c>
      <c r="E2987" s="7" t="n">
        <v>-80.26</v>
      </c>
      <c r="F2987" s="7" t="n">
        <v>0</v>
      </c>
      <c r="G2987" s="7" t="n">
        <v>0</v>
      </c>
    </row>
    <row r="2988" customFormat="false" ht="15" hidden="false" customHeight="false" outlineLevel="0" collapsed="false">
      <c r="A2988" s="7" t="s">
        <v>21</v>
      </c>
      <c r="B2988" s="7" t="s">
        <v>230</v>
      </c>
      <c r="C2988" s="7" t="s">
        <v>1438</v>
      </c>
      <c r="D2988" s="7" t="n">
        <v>4</v>
      </c>
      <c r="E2988" s="7" t="n">
        <v>149.82</v>
      </c>
      <c r="F2988" s="7" t="n">
        <v>0</v>
      </c>
      <c r="G2988" s="7" t="n">
        <v>0</v>
      </c>
    </row>
    <row r="2989" customFormat="false" ht="15" hidden="false" customHeight="false" outlineLevel="0" collapsed="false">
      <c r="A2989" s="7" t="s">
        <v>21</v>
      </c>
      <c r="B2989" s="7" t="s">
        <v>230</v>
      </c>
      <c r="C2989" s="7" t="s">
        <v>1438</v>
      </c>
      <c r="D2989" s="7" t="n">
        <v>17</v>
      </c>
      <c r="E2989" s="7" t="n">
        <v>582.59</v>
      </c>
      <c r="F2989" s="7" t="n">
        <v>0</v>
      </c>
      <c r="G2989" s="7" t="n">
        <v>0</v>
      </c>
    </row>
    <row r="2990" customFormat="false" ht="15" hidden="false" customHeight="false" outlineLevel="0" collapsed="false">
      <c r="A2990" s="7" t="s">
        <v>21</v>
      </c>
      <c r="B2990" s="7" t="s">
        <v>230</v>
      </c>
      <c r="C2990" s="7" t="s">
        <v>1438</v>
      </c>
      <c r="D2990" s="7" t="n">
        <v>1</v>
      </c>
      <c r="E2990" s="7" t="n">
        <v>44.95</v>
      </c>
      <c r="F2990" s="7" t="n">
        <v>0</v>
      </c>
      <c r="G2990" s="7" t="n">
        <v>0</v>
      </c>
    </row>
    <row r="2991" customFormat="false" ht="15" hidden="false" customHeight="false" outlineLevel="0" collapsed="false">
      <c r="A2991" s="7" t="s">
        <v>21</v>
      </c>
      <c r="B2991" s="7" t="s">
        <v>230</v>
      </c>
      <c r="C2991" s="7" t="s">
        <v>1438</v>
      </c>
      <c r="D2991" s="7" t="n">
        <v>6</v>
      </c>
      <c r="E2991" s="7" t="n">
        <v>243.48</v>
      </c>
      <c r="F2991" s="7" t="n">
        <v>0</v>
      </c>
      <c r="G2991" s="7" t="n">
        <v>0</v>
      </c>
    </row>
    <row r="2992" customFormat="false" ht="15" hidden="false" customHeight="false" outlineLevel="0" collapsed="false">
      <c r="A2992" s="7" t="s">
        <v>21</v>
      </c>
      <c r="B2992" s="7" t="s">
        <v>228</v>
      </c>
      <c r="C2992" s="7" t="s">
        <v>1438</v>
      </c>
      <c r="D2992" s="7" t="n">
        <v>9</v>
      </c>
      <c r="E2992" s="7" t="n">
        <v>393.3</v>
      </c>
      <c r="F2992" s="7" t="n">
        <v>0</v>
      </c>
      <c r="G2992" s="7" t="n">
        <v>0</v>
      </c>
    </row>
    <row r="2993" customFormat="false" ht="15" hidden="false" customHeight="false" outlineLevel="0" collapsed="false">
      <c r="A2993" s="7" t="s">
        <v>21</v>
      </c>
      <c r="B2993" s="7" t="s">
        <v>228</v>
      </c>
      <c r="C2993" s="7" t="s">
        <v>1438</v>
      </c>
      <c r="D2993" s="7" t="n">
        <v>18</v>
      </c>
      <c r="E2993" s="7" t="n">
        <v>616.86</v>
      </c>
      <c r="F2993" s="7" t="n">
        <v>0</v>
      </c>
      <c r="G2993" s="7" t="n">
        <v>0</v>
      </c>
    </row>
    <row r="2994" customFormat="false" ht="15" hidden="false" customHeight="false" outlineLevel="0" collapsed="false">
      <c r="A2994" s="7" t="s">
        <v>21</v>
      </c>
      <c r="B2994" s="7" t="s">
        <v>228</v>
      </c>
      <c r="C2994" s="7" t="s">
        <v>1438</v>
      </c>
      <c r="D2994" s="7" t="n">
        <v>2</v>
      </c>
      <c r="E2994" s="7" t="n">
        <v>74.92</v>
      </c>
      <c r="F2994" s="7" t="n">
        <v>0</v>
      </c>
      <c r="G2994" s="7" t="n">
        <v>0</v>
      </c>
    </row>
    <row r="2995" customFormat="false" ht="15" hidden="false" customHeight="false" outlineLevel="0" collapsed="false">
      <c r="A2995" s="7" t="s">
        <v>21</v>
      </c>
      <c r="B2995" s="7" t="s">
        <v>228</v>
      </c>
      <c r="C2995" s="7" t="s">
        <v>1438</v>
      </c>
      <c r="D2995" s="7" t="n">
        <v>5</v>
      </c>
      <c r="E2995" s="7" t="n">
        <v>202.9</v>
      </c>
      <c r="F2995" s="7" t="n">
        <v>0</v>
      </c>
      <c r="G2995" s="7" t="n">
        <v>0</v>
      </c>
    </row>
    <row r="2996" customFormat="false" ht="15" hidden="false" customHeight="false" outlineLevel="0" collapsed="false">
      <c r="A2996" s="7" t="s">
        <v>21</v>
      </c>
      <c r="B2996" s="7" t="s">
        <v>228</v>
      </c>
      <c r="C2996" s="7" t="s">
        <v>1438</v>
      </c>
      <c r="D2996" s="7" t="n">
        <v>1</v>
      </c>
      <c r="E2996" s="7" t="n">
        <v>38.53</v>
      </c>
      <c r="F2996" s="7" t="n">
        <v>0</v>
      </c>
      <c r="G2996" s="7" t="n">
        <v>0</v>
      </c>
    </row>
    <row r="2997" customFormat="false" ht="15" hidden="false" customHeight="false" outlineLevel="0" collapsed="false">
      <c r="A2997" s="7" t="s">
        <v>21</v>
      </c>
      <c r="B2997" s="7" t="s">
        <v>228</v>
      </c>
      <c r="C2997" s="7" t="s">
        <v>1438</v>
      </c>
      <c r="D2997" s="7" t="n">
        <v>2</v>
      </c>
      <c r="E2997" s="7" t="n">
        <v>64.21</v>
      </c>
      <c r="F2997" s="7" t="n">
        <v>0</v>
      </c>
      <c r="G2997" s="7" t="n">
        <v>0</v>
      </c>
    </row>
    <row r="2998" customFormat="false" ht="15" hidden="false" customHeight="false" outlineLevel="0" collapsed="false">
      <c r="A2998" s="7" t="s">
        <v>21</v>
      </c>
      <c r="B2998" s="7" t="s">
        <v>228</v>
      </c>
      <c r="C2998" s="7" t="s">
        <v>1438</v>
      </c>
      <c r="D2998" s="7" t="n">
        <v>60</v>
      </c>
      <c r="E2998" s="7" t="n">
        <v>2408</v>
      </c>
      <c r="F2998" s="7" t="n">
        <v>0</v>
      </c>
      <c r="G2998" s="7" t="n">
        <v>0</v>
      </c>
    </row>
    <row r="2999" customFormat="false" ht="15" hidden="false" customHeight="false" outlineLevel="0" collapsed="false">
      <c r="A2999" s="7" t="s">
        <v>21</v>
      </c>
      <c r="B2999" s="7" t="s">
        <v>228</v>
      </c>
      <c r="C2999" s="7" t="s">
        <v>1438</v>
      </c>
      <c r="D2999" s="7" t="n">
        <v>120</v>
      </c>
      <c r="E2999" s="7" t="n">
        <v>5618.73</v>
      </c>
      <c r="F2999" s="7" t="n">
        <v>0</v>
      </c>
      <c r="G2999" s="7" t="n">
        <v>0</v>
      </c>
    </row>
    <row r="3000" customFormat="false" ht="15" hidden="false" customHeight="false" outlineLevel="0" collapsed="false">
      <c r="A3000" s="7" t="s">
        <v>21</v>
      </c>
      <c r="B3000" s="7" t="s">
        <v>228</v>
      </c>
      <c r="C3000" s="7" t="s">
        <v>1438</v>
      </c>
      <c r="D3000" s="7" t="n">
        <v>3</v>
      </c>
      <c r="E3000" s="7" t="n">
        <v>112.37</v>
      </c>
      <c r="F3000" s="7" t="n">
        <v>0</v>
      </c>
      <c r="G3000" s="7" t="n">
        <v>0</v>
      </c>
    </row>
    <row r="3001" customFormat="false" ht="15" hidden="false" customHeight="false" outlineLevel="0" collapsed="false">
      <c r="A3001" s="7" t="s">
        <v>21</v>
      </c>
      <c r="B3001" s="7" t="s">
        <v>192</v>
      </c>
      <c r="C3001" s="7" t="s">
        <v>1311</v>
      </c>
      <c r="D3001" s="7" t="n">
        <v>193</v>
      </c>
      <c r="E3001" s="7" t="n">
        <v>8132.25</v>
      </c>
      <c r="F3001" s="7" t="n">
        <v>0</v>
      </c>
      <c r="G3001" s="7" t="n">
        <v>0</v>
      </c>
    </row>
    <row r="3002" customFormat="false" ht="15" hidden="false" customHeight="false" outlineLevel="0" collapsed="false">
      <c r="A3002" s="7" t="s">
        <v>21</v>
      </c>
      <c r="B3002" s="7" t="s">
        <v>192</v>
      </c>
      <c r="C3002" s="7" t="s">
        <v>1311</v>
      </c>
      <c r="D3002" s="7" t="n">
        <v>14</v>
      </c>
      <c r="E3002" s="7" t="n">
        <v>419.44</v>
      </c>
      <c r="F3002" s="7" t="n">
        <v>0</v>
      </c>
      <c r="G3002" s="7" t="n">
        <v>0</v>
      </c>
    </row>
    <row r="3003" customFormat="false" ht="15" hidden="false" customHeight="false" outlineLevel="0" collapsed="false">
      <c r="A3003" s="7" t="s">
        <v>21</v>
      </c>
      <c r="B3003" s="7" t="s">
        <v>192</v>
      </c>
      <c r="C3003" s="7" t="s">
        <v>1311</v>
      </c>
      <c r="D3003" s="7" t="n">
        <v>6</v>
      </c>
      <c r="E3003" s="7" t="n">
        <v>166.92</v>
      </c>
      <c r="F3003" s="7" t="n">
        <v>0</v>
      </c>
      <c r="G3003" s="7" t="n">
        <v>0</v>
      </c>
    </row>
    <row r="3004" customFormat="false" ht="15" hidden="false" customHeight="false" outlineLevel="0" collapsed="false">
      <c r="A3004" s="7" t="s">
        <v>21</v>
      </c>
      <c r="B3004" s="7" t="s">
        <v>192</v>
      </c>
      <c r="C3004" s="7" t="s">
        <v>1311</v>
      </c>
      <c r="D3004" s="7" t="n">
        <v>20</v>
      </c>
      <c r="E3004" s="7" t="n">
        <v>786.52</v>
      </c>
      <c r="F3004" s="7" t="n">
        <v>0</v>
      </c>
      <c r="G3004" s="7" t="n">
        <v>0</v>
      </c>
    </row>
    <row r="3005" customFormat="false" ht="15" hidden="false" customHeight="false" outlineLevel="0" collapsed="false">
      <c r="A3005" s="7" t="s">
        <v>21</v>
      </c>
      <c r="B3005" s="7" t="s">
        <v>192</v>
      </c>
      <c r="C3005" s="7" t="s">
        <v>1311</v>
      </c>
      <c r="D3005" s="7" t="n">
        <v>12</v>
      </c>
      <c r="E3005" s="7" t="n">
        <v>438.21</v>
      </c>
      <c r="F3005" s="7" t="n">
        <v>0</v>
      </c>
      <c r="G3005" s="7" t="n">
        <v>0</v>
      </c>
    </row>
    <row r="3006" customFormat="false" ht="15" hidden="false" customHeight="false" outlineLevel="0" collapsed="false">
      <c r="A3006" s="7" t="s">
        <v>21</v>
      </c>
      <c r="B3006" s="7" t="s">
        <v>192</v>
      </c>
      <c r="C3006" s="7" t="s">
        <v>1311</v>
      </c>
      <c r="D3006" s="7" t="n">
        <v>124</v>
      </c>
      <c r="E3006" s="7" t="n">
        <v>2770.16</v>
      </c>
      <c r="F3006" s="7" t="n">
        <v>0</v>
      </c>
      <c r="G3006" s="7" t="n">
        <v>0</v>
      </c>
    </row>
    <row r="3007" customFormat="false" ht="15" hidden="false" customHeight="false" outlineLevel="0" collapsed="false">
      <c r="A3007" s="7" t="s">
        <v>21</v>
      </c>
      <c r="B3007" s="7" t="s">
        <v>192</v>
      </c>
      <c r="C3007" s="7" t="s">
        <v>1311</v>
      </c>
      <c r="D3007" s="7" t="n">
        <v>28</v>
      </c>
      <c r="E3007" s="7" t="n">
        <v>673.68</v>
      </c>
      <c r="F3007" s="7" t="n">
        <v>0</v>
      </c>
      <c r="G3007" s="7" t="n">
        <v>0</v>
      </c>
    </row>
    <row r="3008" customFormat="false" ht="15" hidden="false" customHeight="false" outlineLevel="0" collapsed="false">
      <c r="A3008" s="7" t="s">
        <v>21</v>
      </c>
      <c r="B3008" s="7" t="s">
        <v>192</v>
      </c>
      <c r="C3008" s="7" t="s">
        <v>1311</v>
      </c>
      <c r="D3008" s="7" t="n">
        <v>7</v>
      </c>
      <c r="E3008" s="7" t="n">
        <v>179.76</v>
      </c>
      <c r="F3008" s="7" t="n">
        <v>0</v>
      </c>
      <c r="G3008" s="7" t="n">
        <v>0</v>
      </c>
    </row>
    <row r="3009" customFormat="false" ht="15" hidden="false" customHeight="false" outlineLevel="0" collapsed="false">
      <c r="A3009" s="7" t="s">
        <v>21</v>
      </c>
      <c r="B3009" s="7" t="s">
        <v>192</v>
      </c>
      <c r="C3009" s="7" t="s">
        <v>1311</v>
      </c>
      <c r="D3009" s="7" t="n">
        <v>120</v>
      </c>
      <c r="E3009" s="7" t="n">
        <v>3852</v>
      </c>
      <c r="F3009" s="7" t="n">
        <v>0</v>
      </c>
      <c r="G3009" s="7" t="n">
        <v>0</v>
      </c>
    </row>
    <row r="3010" customFormat="false" ht="15" hidden="false" customHeight="false" outlineLevel="0" collapsed="false">
      <c r="A3010" s="7" t="s">
        <v>21</v>
      </c>
      <c r="B3010" s="7" t="s">
        <v>192</v>
      </c>
      <c r="C3010" s="7" t="s">
        <v>1311</v>
      </c>
      <c r="D3010" s="7" t="n">
        <v>2</v>
      </c>
      <c r="E3010" s="7" t="n">
        <v>42.44</v>
      </c>
      <c r="F3010" s="7" t="n">
        <v>0</v>
      </c>
      <c r="G3010" s="7" t="n">
        <v>0</v>
      </c>
    </row>
    <row r="3011" customFormat="false" ht="15" hidden="false" customHeight="false" outlineLevel="0" collapsed="false">
      <c r="A3011" s="7" t="s">
        <v>21</v>
      </c>
      <c r="B3011" s="7" t="s">
        <v>265</v>
      </c>
      <c r="C3011" s="7" t="s">
        <v>1439</v>
      </c>
      <c r="D3011" s="7" t="n">
        <v>-8</v>
      </c>
      <c r="E3011" s="7" t="n">
        <v>-237.92</v>
      </c>
      <c r="F3011" s="7" t="n">
        <v>0</v>
      </c>
      <c r="G3011" s="7" t="n">
        <v>0</v>
      </c>
    </row>
    <row r="3012" customFormat="false" ht="15" hidden="false" customHeight="false" outlineLevel="0" collapsed="false">
      <c r="A3012" s="7" t="s">
        <v>21</v>
      </c>
      <c r="B3012" s="7" t="s">
        <v>265</v>
      </c>
      <c r="C3012" s="7" t="s">
        <v>1439</v>
      </c>
      <c r="D3012" s="7" t="n">
        <v>-1</v>
      </c>
      <c r="E3012" s="7" t="n">
        <v>-37.46</v>
      </c>
      <c r="F3012" s="7" t="n">
        <v>0</v>
      </c>
      <c r="G3012" s="7" t="n">
        <v>0</v>
      </c>
    </row>
    <row r="3013" customFormat="false" ht="15" hidden="false" customHeight="false" outlineLevel="0" collapsed="false">
      <c r="A3013" s="7" t="s">
        <v>21</v>
      </c>
      <c r="B3013" s="7" t="s">
        <v>265</v>
      </c>
      <c r="C3013" s="7" t="s">
        <v>1439</v>
      </c>
      <c r="D3013" s="7" t="n">
        <v>1</v>
      </c>
      <c r="E3013" s="7" t="n">
        <v>32.46</v>
      </c>
      <c r="F3013" s="7" t="n">
        <v>0</v>
      </c>
      <c r="G3013" s="7" t="n">
        <v>0</v>
      </c>
    </row>
    <row r="3014" customFormat="false" ht="15" hidden="false" customHeight="false" outlineLevel="0" collapsed="false">
      <c r="A3014" s="7" t="s">
        <v>21</v>
      </c>
      <c r="B3014" s="7" t="s">
        <v>265</v>
      </c>
      <c r="C3014" s="7" t="s">
        <v>1439</v>
      </c>
      <c r="D3014" s="7" t="n">
        <v>11</v>
      </c>
      <c r="E3014" s="7" t="n">
        <v>305.31</v>
      </c>
      <c r="F3014" s="7" t="n">
        <v>0</v>
      </c>
      <c r="G3014" s="7" t="n">
        <v>0</v>
      </c>
    </row>
    <row r="3015" customFormat="false" ht="15" hidden="false" customHeight="false" outlineLevel="0" collapsed="false">
      <c r="A3015" s="7" t="s">
        <v>21</v>
      </c>
      <c r="B3015" s="7" t="s">
        <v>265</v>
      </c>
      <c r="C3015" s="7" t="s">
        <v>1439</v>
      </c>
      <c r="D3015" s="7" t="n">
        <v>2</v>
      </c>
      <c r="E3015" s="7" t="n">
        <v>47.58</v>
      </c>
      <c r="F3015" s="7" t="n">
        <v>0</v>
      </c>
      <c r="G3015" s="7" t="n">
        <v>0</v>
      </c>
    </row>
    <row r="3016" customFormat="false" ht="15" hidden="false" customHeight="false" outlineLevel="0" collapsed="false">
      <c r="A3016" s="7" t="s">
        <v>21</v>
      </c>
      <c r="B3016" s="7" t="s">
        <v>265</v>
      </c>
      <c r="C3016" s="7" t="s">
        <v>1439</v>
      </c>
      <c r="D3016" s="7" t="n">
        <v>2</v>
      </c>
      <c r="E3016" s="7" t="n">
        <v>59.93</v>
      </c>
      <c r="F3016" s="7" t="n">
        <v>0</v>
      </c>
      <c r="G3016" s="7" t="n">
        <v>0</v>
      </c>
    </row>
    <row r="3017" customFormat="false" ht="15" hidden="false" customHeight="false" outlineLevel="0" collapsed="false">
      <c r="A3017" s="7" t="s">
        <v>21</v>
      </c>
      <c r="B3017" s="7" t="s">
        <v>265</v>
      </c>
      <c r="C3017" s="7" t="s">
        <v>1439</v>
      </c>
      <c r="D3017" s="7" t="n">
        <v>84</v>
      </c>
      <c r="E3017" s="7" t="n">
        <v>2497.97</v>
      </c>
      <c r="F3017" s="7" t="n">
        <v>0</v>
      </c>
      <c r="G3017" s="7" t="n">
        <v>0</v>
      </c>
    </row>
    <row r="3018" customFormat="false" ht="15" hidden="false" customHeight="false" outlineLevel="0" collapsed="false">
      <c r="A3018" s="7" t="s">
        <v>21</v>
      </c>
      <c r="B3018" s="7" t="s">
        <v>265</v>
      </c>
      <c r="C3018" s="7" t="s">
        <v>1439</v>
      </c>
      <c r="D3018" s="7" t="n">
        <v>107</v>
      </c>
      <c r="E3018" s="7" t="n">
        <v>4007.79</v>
      </c>
      <c r="F3018" s="7" t="n">
        <v>0</v>
      </c>
      <c r="G3018" s="7" t="n">
        <v>0</v>
      </c>
    </row>
    <row r="3019" customFormat="false" ht="15" hidden="false" customHeight="false" outlineLevel="0" collapsed="false">
      <c r="A3019" s="7" t="s">
        <v>21</v>
      </c>
      <c r="B3019" s="7" t="s">
        <v>265</v>
      </c>
      <c r="C3019" s="7" t="s">
        <v>1439</v>
      </c>
      <c r="D3019" s="7" t="n">
        <v>4</v>
      </c>
      <c r="E3019" s="7" t="n">
        <v>139.84</v>
      </c>
      <c r="F3019" s="7" t="n">
        <v>0</v>
      </c>
      <c r="G3019" s="7" t="n">
        <v>0</v>
      </c>
    </row>
    <row r="3020" customFormat="false" ht="15" hidden="false" customHeight="false" outlineLevel="0" collapsed="false">
      <c r="A3020" s="7" t="s">
        <v>21</v>
      </c>
      <c r="B3020" s="7" t="s">
        <v>486</v>
      </c>
      <c r="C3020" s="7" t="s">
        <v>1440</v>
      </c>
      <c r="D3020" s="7" t="n">
        <v>1</v>
      </c>
      <c r="E3020" s="7" t="n">
        <v>77.1</v>
      </c>
      <c r="F3020" s="7" t="n">
        <v>0</v>
      </c>
      <c r="G3020" s="7" t="n">
        <v>0</v>
      </c>
    </row>
    <row r="3021" customFormat="false" ht="15" hidden="false" customHeight="false" outlineLevel="0" collapsed="false">
      <c r="A3021" s="7" t="s">
        <v>21</v>
      </c>
      <c r="B3021" s="7" t="s">
        <v>486</v>
      </c>
      <c r="C3021" s="7" t="s">
        <v>1440</v>
      </c>
      <c r="D3021" s="7" t="n">
        <v>1</v>
      </c>
      <c r="E3021" s="7" t="n">
        <v>77.35</v>
      </c>
      <c r="F3021" s="7" t="n">
        <v>0</v>
      </c>
      <c r="G3021" s="7" t="n">
        <v>0</v>
      </c>
    </row>
    <row r="3022" customFormat="false" ht="15" hidden="false" customHeight="false" outlineLevel="0" collapsed="false">
      <c r="A3022" s="7" t="s">
        <v>21</v>
      </c>
      <c r="B3022" s="7" t="s">
        <v>486</v>
      </c>
      <c r="C3022" s="7" t="s">
        <v>1440</v>
      </c>
      <c r="D3022" s="7" t="n">
        <v>1</v>
      </c>
      <c r="E3022" s="7" t="n">
        <v>80.57</v>
      </c>
      <c r="F3022" s="7" t="n">
        <v>0</v>
      </c>
      <c r="G3022" s="7" t="n">
        <v>0</v>
      </c>
    </row>
    <row r="3023" customFormat="false" ht="15" hidden="false" customHeight="false" outlineLevel="0" collapsed="false">
      <c r="A3023" s="7" t="s">
        <v>21</v>
      </c>
      <c r="B3023" s="7" t="s">
        <v>486</v>
      </c>
      <c r="C3023" s="7" t="s">
        <v>1440</v>
      </c>
      <c r="D3023" s="7" t="n">
        <v>1</v>
      </c>
      <c r="E3023" s="7" t="n">
        <v>80.32</v>
      </c>
      <c r="F3023" s="7" t="n">
        <v>0</v>
      </c>
      <c r="G3023" s="7" t="n">
        <v>0</v>
      </c>
    </row>
    <row r="3024" customFormat="false" ht="15" hidden="false" customHeight="false" outlineLevel="0" collapsed="false">
      <c r="A3024" s="7" t="s">
        <v>21</v>
      </c>
      <c r="B3024" s="7" t="s">
        <v>308</v>
      </c>
      <c r="C3024" s="7" t="s">
        <v>1441</v>
      </c>
      <c r="D3024" s="7" t="n">
        <v>18</v>
      </c>
      <c r="E3024" s="7" t="n">
        <v>1855.29</v>
      </c>
      <c r="F3024" s="7" t="n">
        <v>0</v>
      </c>
      <c r="G3024" s="7" t="n">
        <v>0</v>
      </c>
    </row>
    <row r="3025" customFormat="false" ht="15" hidden="false" customHeight="false" outlineLevel="0" collapsed="false">
      <c r="A3025" s="7" t="s">
        <v>21</v>
      </c>
      <c r="B3025" s="7" t="s">
        <v>308</v>
      </c>
      <c r="C3025" s="7" t="s">
        <v>1441</v>
      </c>
      <c r="D3025" s="7" t="n">
        <v>1</v>
      </c>
      <c r="E3025" s="7" t="n">
        <v>88.2</v>
      </c>
      <c r="F3025" s="7" t="n">
        <v>0</v>
      </c>
      <c r="G3025" s="7" t="n">
        <v>0</v>
      </c>
    </row>
    <row r="3026" customFormat="false" ht="15" hidden="false" customHeight="false" outlineLevel="0" collapsed="false">
      <c r="A3026" s="7" t="s">
        <v>21</v>
      </c>
      <c r="B3026" s="7" t="s">
        <v>308</v>
      </c>
      <c r="C3026" s="7" t="s">
        <v>1441</v>
      </c>
      <c r="D3026" s="7" t="n">
        <v>3</v>
      </c>
      <c r="E3026" s="7" t="n">
        <v>288.6</v>
      </c>
      <c r="F3026" s="7" t="n">
        <v>0</v>
      </c>
      <c r="G3026" s="7" t="n">
        <v>0</v>
      </c>
    </row>
    <row r="3027" customFormat="false" ht="15" hidden="false" customHeight="false" outlineLevel="0" collapsed="false">
      <c r="A3027" s="7" t="s">
        <v>21</v>
      </c>
      <c r="B3027" s="7" t="s">
        <v>308</v>
      </c>
      <c r="C3027" s="7" t="s">
        <v>1441</v>
      </c>
      <c r="D3027" s="7" t="n">
        <v>-1</v>
      </c>
      <c r="E3027" s="7" t="n">
        <v>-75.6</v>
      </c>
      <c r="F3027" s="7" t="n">
        <v>0</v>
      </c>
      <c r="G3027" s="7" t="n">
        <v>0</v>
      </c>
    </row>
    <row r="3028" customFormat="false" ht="15" hidden="false" customHeight="false" outlineLevel="0" collapsed="false">
      <c r="A3028" s="7" t="s">
        <v>21</v>
      </c>
      <c r="B3028" s="7" t="s">
        <v>308</v>
      </c>
      <c r="C3028" s="7" t="s">
        <v>1441</v>
      </c>
      <c r="D3028" s="7" t="n">
        <v>20</v>
      </c>
      <c r="E3028" s="7" t="n">
        <v>1890</v>
      </c>
      <c r="F3028" s="7" t="n">
        <v>0</v>
      </c>
      <c r="G3028" s="7" t="n">
        <v>0</v>
      </c>
    </row>
    <row r="3029" customFormat="false" ht="15" hidden="false" customHeight="false" outlineLevel="0" collapsed="false">
      <c r="A3029" s="7" t="s">
        <v>21</v>
      </c>
      <c r="B3029" s="7" t="s">
        <v>185</v>
      </c>
      <c r="C3029" s="7" t="s">
        <v>1442</v>
      </c>
      <c r="D3029" s="7" t="n">
        <v>2</v>
      </c>
      <c r="E3029" s="7" t="n">
        <v>129.91</v>
      </c>
      <c r="F3029" s="7" t="n">
        <v>0</v>
      </c>
      <c r="G3029" s="7" t="n">
        <v>0</v>
      </c>
    </row>
    <row r="3030" customFormat="false" ht="15" hidden="false" customHeight="false" outlineLevel="0" collapsed="false">
      <c r="A3030" s="7" t="s">
        <v>21</v>
      </c>
      <c r="B3030" s="7" t="s">
        <v>185</v>
      </c>
      <c r="C3030" s="7" t="s">
        <v>1442</v>
      </c>
      <c r="D3030" s="7" t="n">
        <v>1</v>
      </c>
      <c r="E3030" s="7" t="n">
        <v>71.95</v>
      </c>
      <c r="F3030" s="7" t="n">
        <v>0</v>
      </c>
      <c r="G3030" s="7" t="n">
        <v>0</v>
      </c>
    </row>
    <row r="3031" customFormat="false" ht="15" hidden="false" customHeight="false" outlineLevel="0" collapsed="false">
      <c r="A3031" s="7" t="s">
        <v>21</v>
      </c>
      <c r="B3031" s="7" t="s">
        <v>185</v>
      </c>
      <c r="C3031" s="7" t="s">
        <v>1442</v>
      </c>
      <c r="D3031" s="7" t="n">
        <v>3</v>
      </c>
      <c r="E3031" s="7" t="n">
        <v>184.23</v>
      </c>
      <c r="F3031" s="7" t="n">
        <v>0</v>
      </c>
      <c r="G3031" s="7" t="n">
        <v>0</v>
      </c>
    </row>
    <row r="3032" customFormat="false" ht="15" hidden="false" customHeight="false" outlineLevel="0" collapsed="false">
      <c r="A3032" s="7" t="s">
        <v>21</v>
      </c>
      <c r="B3032" s="7" t="s">
        <v>185</v>
      </c>
      <c r="C3032" s="7" t="s">
        <v>1442</v>
      </c>
      <c r="D3032" s="7" t="n">
        <v>5</v>
      </c>
      <c r="E3032" s="7" t="n">
        <v>283.45</v>
      </c>
      <c r="F3032" s="7" t="n">
        <v>0</v>
      </c>
      <c r="G3032" s="7" t="n">
        <v>0</v>
      </c>
    </row>
    <row r="3033" customFormat="false" ht="15" hidden="false" customHeight="false" outlineLevel="0" collapsed="false">
      <c r="A3033" s="7" t="s">
        <v>21</v>
      </c>
      <c r="B3033" s="7" t="s">
        <v>185</v>
      </c>
      <c r="C3033" s="7" t="s">
        <v>1442</v>
      </c>
      <c r="D3033" s="7" t="n">
        <v>2</v>
      </c>
      <c r="E3033" s="7" t="n">
        <v>136.06</v>
      </c>
      <c r="F3033" s="7" t="n">
        <v>0</v>
      </c>
      <c r="G3033" s="7" t="n">
        <v>0</v>
      </c>
    </row>
    <row r="3034" customFormat="false" ht="15" hidden="false" customHeight="false" outlineLevel="0" collapsed="false">
      <c r="A3034" s="7" t="s">
        <v>21</v>
      </c>
      <c r="B3034" s="7" t="s">
        <v>185</v>
      </c>
      <c r="C3034" s="7" t="s">
        <v>1442</v>
      </c>
      <c r="D3034" s="7" t="n">
        <v>11</v>
      </c>
      <c r="E3034" s="7" t="n">
        <v>727.49</v>
      </c>
      <c r="F3034" s="7" t="n">
        <v>0</v>
      </c>
      <c r="G3034" s="7" t="n">
        <v>0</v>
      </c>
    </row>
    <row r="3035" customFormat="false" ht="15" hidden="false" customHeight="false" outlineLevel="0" collapsed="false">
      <c r="A3035" s="7" t="s">
        <v>21</v>
      </c>
      <c r="B3035" s="7" t="s">
        <v>185</v>
      </c>
      <c r="C3035" s="7" t="s">
        <v>1442</v>
      </c>
      <c r="D3035" s="7" t="n">
        <v>107</v>
      </c>
      <c r="E3035" s="7" t="n">
        <v>7582.02</v>
      </c>
      <c r="F3035" s="7" t="n">
        <v>0</v>
      </c>
      <c r="G3035" s="7" t="n">
        <v>0</v>
      </c>
    </row>
    <row r="3036" customFormat="false" ht="15" hidden="false" customHeight="false" outlineLevel="0" collapsed="false">
      <c r="A3036" s="7" t="s">
        <v>21</v>
      </c>
      <c r="B3036" s="7" t="s">
        <v>185</v>
      </c>
      <c r="C3036" s="7" t="s">
        <v>1442</v>
      </c>
      <c r="D3036" s="7" t="n">
        <v>126</v>
      </c>
      <c r="E3036" s="7" t="n">
        <v>9443.54</v>
      </c>
      <c r="F3036" s="7" t="n">
        <v>0</v>
      </c>
      <c r="G3036" s="7" t="n">
        <v>0</v>
      </c>
    </row>
    <row r="3037" customFormat="false" ht="15" hidden="false" customHeight="false" outlineLevel="0" collapsed="false">
      <c r="A3037" s="7" t="s">
        <v>21</v>
      </c>
      <c r="B3037" s="7" t="s">
        <v>185</v>
      </c>
      <c r="C3037" s="7" t="s">
        <v>1442</v>
      </c>
      <c r="D3037" s="7" t="n">
        <v>9</v>
      </c>
      <c r="E3037" s="7" t="n">
        <v>629.55</v>
      </c>
      <c r="F3037" s="7" t="n">
        <v>0</v>
      </c>
      <c r="G3037" s="7" t="n">
        <v>0</v>
      </c>
    </row>
    <row r="3038" customFormat="false" ht="15" hidden="false" customHeight="false" outlineLevel="0" collapsed="false">
      <c r="A3038" s="7" t="s">
        <v>21</v>
      </c>
      <c r="B3038" s="7" t="s">
        <v>185</v>
      </c>
      <c r="C3038" s="7" t="s">
        <v>1442</v>
      </c>
      <c r="D3038" s="7" t="n">
        <v>5</v>
      </c>
      <c r="E3038" s="7" t="n">
        <v>299.8</v>
      </c>
      <c r="F3038" s="7" t="n">
        <v>0</v>
      </c>
      <c r="G3038" s="7" t="n">
        <v>0</v>
      </c>
    </row>
    <row r="3039" customFormat="false" ht="15" hidden="false" customHeight="false" outlineLevel="0" collapsed="false">
      <c r="A3039" s="7" t="s">
        <v>21</v>
      </c>
      <c r="B3039" s="7" t="s">
        <v>406</v>
      </c>
      <c r="C3039" s="7" t="s">
        <v>1393</v>
      </c>
      <c r="D3039" s="7" t="n">
        <v>3</v>
      </c>
      <c r="E3039" s="7" t="n">
        <v>173.1</v>
      </c>
      <c r="F3039" s="7" t="n">
        <v>0</v>
      </c>
      <c r="G3039" s="7" t="n">
        <v>0</v>
      </c>
    </row>
    <row r="3040" customFormat="false" ht="15" hidden="false" customHeight="false" outlineLevel="0" collapsed="false">
      <c r="A3040" s="7" t="s">
        <v>21</v>
      </c>
      <c r="B3040" s="7" t="s">
        <v>406</v>
      </c>
      <c r="C3040" s="7" t="s">
        <v>1393</v>
      </c>
      <c r="D3040" s="7" t="n">
        <v>1</v>
      </c>
      <c r="E3040" s="7" t="n">
        <v>57.32</v>
      </c>
      <c r="F3040" s="7" t="n">
        <v>0</v>
      </c>
      <c r="G3040" s="7" t="n">
        <v>0</v>
      </c>
    </row>
    <row r="3041" customFormat="false" ht="15" hidden="false" customHeight="false" outlineLevel="0" collapsed="false">
      <c r="A3041" s="7" t="s">
        <v>21</v>
      </c>
      <c r="B3041" s="7" t="s">
        <v>406</v>
      </c>
      <c r="C3041" s="7" t="s">
        <v>1393</v>
      </c>
      <c r="D3041" s="7" t="n">
        <v>4</v>
      </c>
      <c r="E3041" s="7" t="n">
        <v>245.64</v>
      </c>
      <c r="F3041" s="7" t="n">
        <v>0</v>
      </c>
      <c r="G3041" s="7" t="n">
        <v>0</v>
      </c>
    </row>
    <row r="3042" customFormat="false" ht="15" hidden="false" customHeight="false" outlineLevel="0" collapsed="false">
      <c r="A3042" s="7" t="s">
        <v>21</v>
      </c>
      <c r="B3042" s="7" t="s">
        <v>406</v>
      </c>
      <c r="C3042" s="7" t="s">
        <v>1393</v>
      </c>
      <c r="D3042" s="7" t="n">
        <v>9</v>
      </c>
      <c r="E3042" s="7" t="n">
        <v>556.41</v>
      </c>
      <c r="F3042" s="7" t="n">
        <v>0</v>
      </c>
      <c r="G3042" s="7" t="n">
        <v>0</v>
      </c>
    </row>
    <row r="3043" customFormat="false" ht="15" hidden="false" customHeight="false" outlineLevel="0" collapsed="false">
      <c r="A3043" s="7" t="s">
        <v>21</v>
      </c>
      <c r="B3043" s="7" t="s">
        <v>406</v>
      </c>
      <c r="C3043" s="7" t="s">
        <v>1393</v>
      </c>
      <c r="D3043" s="7" t="n">
        <v>1</v>
      </c>
      <c r="E3043" s="7" t="n">
        <v>53.58</v>
      </c>
      <c r="F3043" s="7" t="n">
        <v>0</v>
      </c>
      <c r="G3043" s="7" t="n">
        <v>0</v>
      </c>
    </row>
    <row r="3044" customFormat="false" ht="15" hidden="false" customHeight="false" outlineLevel="0" collapsed="false">
      <c r="A3044" s="7" t="s">
        <v>21</v>
      </c>
      <c r="B3044" s="7" t="s">
        <v>245</v>
      </c>
      <c r="C3044" s="7" t="s">
        <v>1443</v>
      </c>
      <c r="D3044" s="7" t="n">
        <v>1</v>
      </c>
      <c r="E3044" s="7" t="n">
        <v>60.02</v>
      </c>
      <c r="F3044" s="7" t="n">
        <v>0</v>
      </c>
      <c r="G3044" s="7" t="n">
        <v>0</v>
      </c>
    </row>
    <row r="3045" customFormat="false" ht="15" hidden="false" customHeight="false" outlineLevel="0" collapsed="false">
      <c r="A3045" s="7" t="s">
        <v>21</v>
      </c>
      <c r="B3045" s="7" t="s">
        <v>245</v>
      </c>
      <c r="C3045" s="7" t="s">
        <v>1443</v>
      </c>
      <c r="D3045" s="7" t="n">
        <v>1</v>
      </c>
      <c r="E3045" s="7" t="n">
        <v>56</v>
      </c>
      <c r="F3045" s="7" t="n">
        <v>0</v>
      </c>
      <c r="G3045" s="7" t="n">
        <v>0</v>
      </c>
    </row>
    <row r="3046" customFormat="false" ht="15" hidden="false" customHeight="false" outlineLevel="0" collapsed="false">
      <c r="A3046" s="7" t="s">
        <v>21</v>
      </c>
      <c r="B3046" s="7" t="s">
        <v>245</v>
      </c>
      <c r="C3046" s="7" t="s">
        <v>1443</v>
      </c>
      <c r="D3046" s="7" t="n">
        <v>26</v>
      </c>
      <c r="E3046" s="7" t="n">
        <v>1887.85</v>
      </c>
      <c r="F3046" s="7" t="n">
        <v>0</v>
      </c>
      <c r="G3046" s="7" t="n">
        <v>0</v>
      </c>
    </row>
    <row r="3047" customFormat="false" ht="15" hidden="false" customHeight="false" outlineLevel="0" collapsed="false">
      <c r="A3047" s="7" t="s">
        <v>21</v>
      </c>
      <c r="B3047" s="7" t="s">
        <v>245</v>
      </c>
      <c r="C3047" s="7" t="s">
        <v>1443</v>
      </c>
      <c r="D3047" s="7" t="n">
        <v>4</v>
      </c>
      <c r="E3047" s="7" t="n">
        <v>233.44</v>
      </c>
      <c r="F3047" s="7" t="n">
        <v>0</v>
      </c>
      <c r="G3047" s="7" t="n">
        <v>0</v>
      </c>
    </row>
    <row r="3048" customFormat="false" ht="15" hidden="false" customHeight="false" outlineLevel="0" collapsed="false">
      <c r="A3048" s="7" t="s">
        <v>21</v>
      </c>
      <c r="B3048" s="7" t="s">
        <v>245</v>
      </c>
      <c r="C3048" s="7" t="s">
        <v>1443</v>
      </c>
      <c r="D3048" s="7" t="n">
        <v>19</v>
      </c>
      <c r="E3048" s="7" t="n">
        <v>1140</v>
      </c>
      <c r="F3048" s="7" t="n">
        <v>0</v>
      </c>
      <c r="G3048" s="7" t="n">
        <v>0</v>
      </c>
    </row>
    <row r="3049" customFormat="false" ht="15" hidden="false" customHeight="false" outlineLevel="0" collapsed="false">
      <c r="A3049" s="7" t="s">
        <v>21</v>
      </c>
      <c r="B3049" s="7" t="s">
        <v>245</v>
      </c>
      <c r="C3049" s="7" t="s">
        <v>1443</v>
      </c>
      <c r="D3049" s="7" t="n">
        <v>2</v>
      </c>
      <c r="E3049" s="7" t="n">
        <v>125.86</v>
      </c>
      <c r="F3049" s="7" t="n">
        <v>0</v>
      </c>
      <c r="G3049" s="7" t="n">
        <v>0</v>
      </c>
    </row>
    <row r="3050" customFormat="false" ht="15" hidden="false" customHeight="false" outlineLevel="0" collapsed="false">
      <c r="A3050" s="7" t="s">
        <v>21</v>
      </c>
      <c r="B3050" s="7" t="s">
        <v>245</v>
      </c>
      <c r="C3050" s="7" t="s">
        <v>1443</v>
      </c>
      <c r="D3050" s="7" t="n">
        <v>3</v>
      </c>
      <c r="E3050" s="7" t="n">
        <v>212.58</v>
      </c>
      <c r="F3050" s="7" t="n">
        <v>0</v>
      </c>
      <c r="G3050" s="7" t="n">
        <v>0</v>
      </c>
    </row>
    <row r="3051" customFormat="false" ht="15" hidden="false" customHeight="false" outlineLevel="0" collapsed="false">
      <c r="A3051" s="7" t="s">
        <v>21</v>
      </c>
      <c r="B3051" s="7" t="s">
        <v>245</v>
      </c>
      <c r="C3051" s="7" t="s">
        <v>1443</v>
      </c>
      <c r="D3051" s="7" t="n">
        <v>62</v>
      </c>
      <c r="E3051" s="7" t="n">
        <v>3808.66</v>
      </c>
      <c r="F3051" s="7" t="n">
        <v>0</v>
      </c>
      <c r="G3051" s="7" t="n">
        <v>0</v>
      </c>
    </row>
    <row r="3052" customFormat="false" ht="15" hidden="false" customHeight="false" outlineLevel="0" collapsed="false">
      <c r="A3052" s="7" t="s">
        <v>21</v>
      </c>
      <c r="B3052" s="7" t="s">
        <v>245</v>
      </c>
      <c r="C3052" s="7" t="s">
        <v>1443</v>
      </c>
      <c r="D3052" s="7" t="n">
        <v>1</v>
      </c>
      <c r="E3052" s="7" t="n">
        <v>69.7</v>
      </c>
      <c r="F3052" s="7" t="n">
        <v>0</v>
      </c>
      <c r="G3052" s="7" t="n">
        <v>0</v>
      </c>
    </row>
    <row r="3053" customFormat="false" ht="15" hidden="false" customHeight="false" outlineLevel="0" collapsed="false">
      <c r="A3053" s="7" t="s">
        <v>21</v>
      </c>
      <c r="B3053" s="7" t="s">
        <v>245</v>
      </c>
      <c r="C3053" s="7" t="s">
        <v>1443</v>
      </c>
      <c r="D3053" s="7" t="n">
        <v>3</v>
      </c>
      <c r="E3053" s="7" t="n">
        <v>203.3</v>
      </c>
      <c r="F3053" s="7" t="n">
        <v>0</v>
      </c>
      <c r="G3053" s="7" t="n">
        <v>0</v>
      </c>
    </row>
    <row r="3054" customFormat="false" ht="15" hidden="false" customHeight="false" outlineLevel="0" collapsed="false">
      <c r="A3054" s="7" t="s">
        <v>21</v>
      </c>
      <c r="B3054" s="7" t="s">
        <v>245</v>
      </c>
      <c r="C3054" s="7" t="s">
        <v>1443</v>
      </c>
      <c r="D3054" s="7" t="n">
        <v>2</v>
      </c>
      <c r="E3054" s="7" t="n">
        <v>132.27</v>
      </c>
      <c r="F3054" s="7" t="n">
        <v>0</v>
      </c>
      <c r="G3054" s="7" t="n">
        <v>0</v>
      </c>
    </row>
    <row r="3055" customFormat="false" ht="15" hidden="false" customHeight="false" outlineLevel="0" collapsed="false">
      <c r="A3055" s="7" t="s">
        <v>21</v>
      </c>
      <c r="B3055" s="7" t="s">
        <v>245</v>
      </c>
      <c r="C3055" s="7" t="s">
        <v>1443</v>
      </c>
      <c r="D3055" s="7" t="n">
        <v>1</v>
      </c>
      <c r="E3055" s="7" t="n">
        <v>61.41</v>
      </c>
      <c r="F3055" s="7" t="n">
        <v>0</v>
      </c>
      <c r="G3055" s="7" t="n">
        <v>0</v>
      </c>
    </row>
    <row r="3056" customFormat="false" ht="15" hidden="false" customHeight="false" outlineLevel="0" collapsed="false">
      <c r="A3056" s="7" t="s">
        <v>21</v>
      </c>
      <c r="B3056" s="7" t="s">
        <v>103</v>
      </c>
      <c r="C3056" s="7" t="s">
        <v>1443</v>
      </c>
      <c r="D3056" s="7" t="n">
        <v>29</v>
      </c>
      <c r="E3056" s="7" t="n">
        <v>1824.88</v>
      </c>
      <c r="F3056" s="7" t="n">
        <v>0</v>
      </c>
      <c r="G3056" s="7" t="n">
        <v>0</v>
      </c>
    </row>
    <row r="3057" customFormat="false" ht="15" hidden="false" customHeight="false" outlineLevel="0" collapsed="false">
      <c r="A3057" s="7" t="s">
        <v>21</v>
      </c>
      <c r="B3057" s="7" t="s">
        <v>103</v>
      </c>
      <c r="C3057" s="7" t="s">
        <v>1443</v>
      </c>
      <c r="D3057" s="7" t="n">
        <v>10</v>
      </c>
      <c r="E3057" s="7" t="n">
        <v>614.11</v>
      </c>
      <c r="F3057" s="7" t="n">
        <v>0</v>
      </c>
      <c r="G3057" s="7" t="n">
        <v>0</v>
      </c>
    </row>
    <row r="3058" customFormat="false" ht="15" hidden="false" customHeight="false" outlineLevel="0" collapsed="false">
      <c r="A3058" s="7" t="s">
        <v>21</v>
      </c>
      <c r="B3058" s="7" t="s">
        <v>103</v>
      </c>
      <c r="C3058" s="7" t="s">
        <v>1443</v>
      </c>
      <c r="D3058" s="7" t="n">
        <v>2</v>
      </c>
      <c r="E3058" s="7" t="n">
        <v>160</v>
      </c>
      <c r="F3058" s="7" t="n">
        <v>0</v>
      </c>
      <c r="G3058" s="7" t="n">
        <v>0</v>
      </c>
    </row>
    <row r="3059" customFormat="false" ht="15" hidden="false" customHeight="false" outlineLevel="0" collapsed="false">
      <c r="A3059" s="7" t="s">
        <v>21</v>
      </c>
      <c r="B3059" s="7" t="s">
        <v>103</v>
      </c>
      <c r="C3059" s="7" t="s">
        <v>1443</v>
      </c>
      <c r="D3059" s="7" t="n">
        <v>106</v>
      </c>
      <c r="E3059" s="7" t="n">
        <v>7511.16</v>
      </c>
      <c r="F3059" s="7" t="n">
        <v>0</v>
      </c>
      <c r="G3059" s="7" t="n">
        <v>0</v>
      </c>
    </row>
    <row r="3060" customFormat="false" ht="15" hidden="false" customHeight="false" outlineLevel="0" collapsed="false">
      <c r="A3060" s="7" t="s">
        <v>21</v>
      </c>
      <c r="B3060" s="7" t="s">
        <v>103</v>
      </c>
      <c r="C3060" s="7" t="s">
        <v>1443</v>
      </c>
      <c r="D3060" s="7" t="n">
        <v>8</v>
      </c>
      <c r="E3060" s="7" t="n">
        <v>529.09</v>
      </c>
      <c r="F3060" s="7" t="n">
        <v>0</v>
      </c>
      <c r="G3060" s="7" t="n">
        <v>0</v>
      </c>
    </row>
    <row r="3061" customFormat="false" ht="15" hidden="false" customHeight="false" outlineLevel="0" collapsed="false">
      <c r="A3061" s="7" t="s">
        <v>21</v>
      </c>
      <c r="B3061" s="7" t="s">
        <v>103</v>
      </c>
      <c r="C3061" s="7" t="s">
        <v>1443</v>
      </c>
      <c r="D3061" s="7" t="n">
        <v>1</v>
      </c>
      <c r="E3061" s="7" t="n">
        <v>58.09</v>
      </c>
      <c r="F3061" s="7" t="n">
        <v>0</v>
      </c>
      <c r="G3061" s="7" t="n">
        <v>0</v>
      </c>
    </row>
    <row r="3062" customFormat="false" ht="15" hidden="false" customHeight="false" outlineLevel="0" collapsed="false">
      <c r="A3062" s="7" t="s">
        <v>21</v>
      </c>
      <c r="B3062" s="7" t="s">
        <v>103</v>
      </c>
      <c r="C3062" s="7" t="s">
        <v>1443</v>
      </c>
      <c r="D3062" s="7" t="n">
        <v>2</v>
      </c>
      <c r="E3062" s="7" t="n">
        <v>84</v>
      </c>
      <c r="F3062" s="7" t="n">
        <v>0</v>
      </c>
      <c r="G3062" s="7" t="n">
        <v>0</v>
      </c>
    </row>
    <row r="3063" customFormat="false" ht="15" hidden="false" customHeight="false" outlineLevel="0" collapsed="false">
      <c r="A3063" s="7" t="s">
        <v>21</v>
      </c>
      <c r="B3063" s="7" t="s">
        <v>103</v>
      </c>
      <c r="C3063" s="7" t="s">
        <v>1443</v>
      </c>
      <c r="D3063" s="7" t="n">
        <v>4</v>
      </c>
      <c r="E3063" s="7" t="n">
        <v>278.81</v>
      </c>
      <c r="F3063" s="7" t="n">
        <v>0</v>
      </c>
      <c r="G3063" s="7" t="n">
        <v>0</v>
      </c>
    </row>
    <row r="3064" customFormat="false" ht="15" hidden="false" customHeight="false" outlineLevel="0" collapsed="false">
      <c r="A3064" s="7" t="s">
        <v>21</v>
      </c>
      <c r="B3064" s="7" t="s">
        <v>103</v>
      </c>
      <c r="C3064" s="7" t="s">
        <v>1443</v>
      </c>
      <c r="D3064" s="7" t="n">
        <v>7</v>
      </c>
      <c r="E3064" s="7" t="n">
        <v>420.15</v>
      </c>
      <c r="F3064" s="7" t="n">
        <v>0</v>
      </c>
      <c r="G3064" s="7" t="n">
        <v>0</v>
      </c>
    </row>
    <row r="3065" customFormat="false" ht="15" hidden="false" customHeight="false" outlineLevel="0" collapsed="false">
      <c r="A3065" s="7" t="s">
        <v>21</v>
      </c>
      <c r="B3065" s="7" t="s">
        <v>103</v>
      </c>
      <c r="C3065" s="7" t="s">
        <v>1443</v>
      </c>
      <c r="D3065" s="7" t="n">
        <v>-2</v>
      </c>
      <c r="E3065" s="7" t="n">
        <v>-125.86</v>
      </c>
      <c r="F3065" s="7" t="n">
        <v>0</v>
      </c>
      <c r="G3065" s="7" t="n">
        <v>0</v>
      </c>
    </row>
    <row r="3066" customFormat="false" ht="15" hidden="false" customHeight="false" outlineLevel="0" collapsed="false">
      <c r="A3066" s="7" t="s">
        <v>21</v>
      </c>
      <c r="B3066" s="7" t="s">
        <v>103</v>
      </c>
      <c r="C3066" s="7" t="s">
        <v>1443</v>
      </c>
      <c r="D3066" s="7" t="n">
        <v>1</v>
      </c>
      <c r="E3066" s="7" t="n">
        <v>56</v>
      </c>
      <c r="F3066" s="7" t="n">
        <v>0</v>
      </c>
      <c r="G3066" s="7" t="n">
        <v>0</v>
      </c>
    </row>
    <row r="3067" customFormat="false" ht="15" hidden="false" customHeight="false" outlineLevel="0" collapsed="false">
      <c r="A3067" s="7" t="s">
        <v>21</v>
      </c>
      <c r="B3067" s="7" t="s">
        <v>103</v>
      </c>
      <c r="C3067" s="7" t="s">
        <v>1443</v>
      </c>
      <c r="D3067" s="7" t="n">
        <v>260</v>
      </c>
      <c r="E3067" s="7" t="n">
        <v>18878.25</v>
      </c>
      <c r="F3067" s="7" t="n">
        <v>0</v>
      </c>
      <c r="G3067" s="7" t="n">
        <v>0</v>
      </c>
    </row>
    <row r="3068" customFormat="false" ht="15" hidden="false" customHeight="false" outlineLevel="0" collapsed="false">
      <c r="A3068" s="7" t="s">
        <v>21</v>
      </c>
      <c r="B3068" s="7" t="s">
        <v>103</v>
      </c>
      <c r="C3068" s="7" t="s">
        <v>1443</v>
      </c>
      <c r="D3068" s="7" t="n">
        <v>22</v>
      </c>
      <c r="E3068" s="7" t="n">
        <v>1490.88</v>
      </c>
      <c r="F3068" s="7" t="n">
        <v>0</v>
      </c>
      <c r="G3068" s="7" t="n">
        <v>0</v>
      </c>
    </row>
    <row r="3069" customFormat="false" ht="15" hidden="false" customHeight="false" outlineLevel="0" collapsed="false">
      <c r="A3069" s="7" t="s">
        <v>21</v>
      </c>
      <c r="B3069" s="7" t="s">
        <v>103</v>
      </c>
      <c r="C3069" s="7" t="s">
        <v>1443</v>
      </c>
      <c r="D3069" s="7" t="n">
        <v>109</v>
      </c>
      <c r="E3069" s="7" t="n">
        <v>6540</v>
      </c>
      <c r="F3069" s="7" t="n">
        <v>0</v>
      </c>
      <c r="G3069" s="7" t="n">
        <v>0</v>
      </c>
    </row>
    <row r="3070" customFormat="false" ht="15" hidden="false" customHeight="false" outlineLevel="0" collapsed="false">
      <c r="A3070" s="7" t="s">
        <v>21</v>
      </c>
      <c r="B3070" s="7" t="s">
        <v>103</v>
      </c>
      <c r="C3070" s="7" t="s">
        <v>1443</v>
      </c>
      <c r="D3070" s="7" t="n">
        <v>1</v>
      </c>
      <c r="E3070" s="7" t="n">
        <v>56.69</v>
      </c>
      <c r="F3070" s="7" t="n">
        <v>0</v>
      </c>
      <c r="G3070" s="7" t="n">
        <v>0</v>
      </c>
    </row>
    <row r="3071" customFormat="false" ht="15" hidden="false" customHeight="false" outlineLevel="0" collapsed="false">
      <c r="A3071" s="7" t="s">
        <v>21</v>
      </c>
      <c r="B3071" s="7" t="s">
        <v>103</v>
      </c>
      <c r="C3071" s="7" t="s">
        <v>1443</v>
      </c>
      <c r="D3071" s="7" t="n">
        <v>24</v>
      </c>
      <c r="E3071" s="7" t="n">
        <v>1400.64</v>
      </c>
      <c r="F3071" s="7" t="n">
        <v>0</v>
      </c>
      <c r="G3071" s="7" t="n">
        <v>0</v>
      </c>
    </row>
    <row r="3072" customFormat="false" ht="15" hidden="false" customHeight="false" outlineLevel="0" collapsed="false">
      <c r="A3072" s="7" t="s">
        <v>21</v>
      </c>
      <c r="B3072" s="7" t="s">
        <v>103</v>
      </c>
      <c r="C3072" s="7" t="s">
        <v>1443</v>
      </c>
      <c r="D3072" s="7" t="n">
        <v>277</v>
      </c>
      <c r="E3072" s="7" t="n">
        <v>17016.11</v>
      </c>
      <c r="F3072" s="7" t="n">
        <v>0</v>
      </c>
      <c r="G3072" s="7" t="n">
        <v>0</v>
      </c>
    </row>
    <row r="3073" customFormat="false" ht="15" hidden="false" customHeight="false" outlineLevel="0" collapsed="false">
      <c r="A3073" s="7" t="s">
        <v>21</v>
      </c>
      <c r="B3073" s="7" t="s">
        <v>103</v>
      </c>
      <c r="C3073" s="7" t="s">
        <v>1443</v>
      </c>
      <c r="D3073" s="7" t="n">
        <v>35</v>
      </c>
      <c r="E3073" s="7" t="n">
        <v>2782.5</v>
      </c>
      <c r="F3073" s="7" t="n">
        <v>0</v>
      </c>
      <c r="G3073" s="7" t="n">
        <v>0</v>
      </c>
    </row>
    <row r="3074" customFormat="false" ht="15" hidden="false" customHeight="false" outlineLevel="0" collapsed="false">
      <c r="A3074" s="7" t="s">
        <v>21</v>
      </c>
      <c r="B3074" s="7" t="s">
        <v>162</v>
      </c>
      <c r="C3074" s="7" t="s">
        <v>1429</v>
      </c>
      <c r="D3074" s="7" t="n">
        <v>113</v>
      </c>
      <c r="E3074" s="7" t="n">
        <v>4497.09</v>
      </c>
      <c r="F3074" s="7" t="n">
        <v>0</v>
      </c>
      <c r="G3074" s="7" t="n">
        <v>0</v>
      </c>
    </row>
    <row r="3075" customFormat="false" ht="15" hidden="false" customHeight="false" outlineLevel="0" collapsed="false">
      <c r="A3075" s="7" t="s">
        <v>21</v>
      </c>
      <c r="B3075" s="7" t="s">
        <v>162</v>
      </c>
      <c r="C3075" s="7" t="s">
        <v>1429</v>
      </c>
      <c r="D3075" s="7" t="n">
        <v>23</v>
      </c>
      <c r="E3075" s="7" t="n">
        <v>793.27</v>
      </c>
      <c r="F3075" s="7" t="n">
        <v>0</v>
      </c>
      <c r="G3075" s="7" t="n">
        <v>0</v>
      </c>
    </row>
    <row r="3076" customFormat="false" ht="15" hidden="false" customHeight="false" outlineLevel="0" collapsed="false">
      <c r="A3076" s="7" t="s">
        <v>21</v>
      </c>
      <c r="B3076" s="7" t="s">
        <v>162</v>
      </c>
      <c r="C3076" s="7" t="s">
        <v>1429</v>
      </c>
      <c r="D3076" s="7" t="n">
        <v>80</v>
      </c>
      <c r="E3076" s="7" t="n">
        <v>2643.68</v>
      </c>
      <c r="F3076" s="7" t="n">
        <v>0</v>
      </c>
      <c r="G3076" s="7" t="n">
        <v>0</v>
      </c>
    </row>
    <row r="3077" customFormat="false" ht="15" hidden="false" customHeight="false" outlineLevel="0" collapsed="false">
      <c r="A3077" s="7" t="s">
        <v>21</v>
      </c>
      <c r="B3077" s="7" t="s">
        <v>162</v>
      </c>
      <c r="C3077" s="7" t="s">
        <v>1429</v>
      </c>
      <c r="D3077" s="7" t="n">
        <v>-2</v>
      </c>
      <c r="E3077" s="7" t="n">
        <v>-88.12</v>
      </c>
      <c r="F3077" s="7" t="n">
        <v>0</v>
      </c>
      <c r="G3077" s="7" t="n">
        <v>0</v>
      </c>
    </row>
    <row r="3078" customFormat="false" ht="15" hidden="false" customHeight="false" outlineLevel="0" collapsed="false">
      <c r="A3078" s="7" t="s">
        <v>21</v>
      </c>
      <c r="B3078" s="7" t="s">
        <v>162</v>
      </c>
      <c r="C3078" s="7" t="s">
        <v>1429</v>
      </c>
      <c r="D3078" s="7" t="n">
        <v>3</v>
      </c>
      <c r="E3078" s="7" t="n">
        <v>79.31</v>
      </c>
      <c r="F3078" s="7" t="n">
        <v>0</v>
      </c>
      <c r="G3078" s="7" t="n">
        <v>0</v>
      </c>
    </row>
    <row r="3079" customFormat="false" ht="15" hidden="false" customHeight="false" outlineLevel="0" collapsed="false">
      <c r="A3079" s="7" t="s">
        <v>21</v>
      </c>
      <c r="B3079" s="7" t="s">
        <v>162</v>
      </c>
      <c r="C3079" s="7" t="s">
        <v>1429</v>
      </c>
      <c r="D3079" s="7" t="n">
        <v>437</v>
      </c>
      <c r="E3079" s="7" t="n">
        <v>11698.49</v>
      </c>
      <c r="F3079" s="7" t="n">
        <v>0</v>
      </c>
      <c r="G3079" s="7" t="n">
        <v>0</v>
      </c>
    </row>
    <row r="3080" customFormat="false" ht="15" hidden="false" customHeight="false" outlineLevel="0" collapsed="false">
      <c r="A3080" s="7" t="s">
        <v>21</v>
      </c>
      <c r="B3080" s="7" t="s">
        <v>162</v>
      </c>
      <c r="C3080" s="7" t="s">
        <v>1429</v>
      </c>
      <c r="D3080" s="7" t="n">
        <v>11</v>
      </c>
      <c r="E3080" s="7" t="n">
        <v>408.55</v>
      </c>
      <c r="F3080" s="7" t="n">
        <v>0</v>
      </c>
      <c r="G3080" s="7" t="n">
        <v>0</v>
      </c>
    </row>
    <row r="3081" customFormat="false" ht="15" hidden="false" customHeight="false" outlineLevel="0" collapsed="false">
      <c r="A3081" s="7" t="s">
        <v>21</v>
      </c>
      <c r="B3081" s="7" t="s">
        <v>162</v>
      </c>
      <c r="C3081" s="7" t="s">
        <v>1429</v>
      </c>
      <c r="D3081" s="7" t="n">
        <v>1</v>
      </c>
      <c r="E3081" s="7" t="n">
        <v>38.2</v>
      </c>
      <c r="F3081" s="7" t="n">
        <v>0</v>
      </c>
      <c r="G3081" s="7" t="n">
        <v>0</v>
      </c>
    </row>
    <row r="3082" customFormat="false" ht="15" hidden="false" customHeight="false" outlineLevel="0" collapsed="false">
      <c r="A3082" s="7" t="s">
        <v>21</v>
      </c>
      <c r="B3082" s="7" t="s">
        <v>162</v>
      </c>
      <c r="C3082" s="7" t="s">
        <v>1429</v>
      </c>
      <c r="D3082" s="7" t="n">
        <v>94</v>
      </c>
      <c r="E3082" s="7" t="n">
        <v>2710.02</v>
      </c>
      <c r="F3082" s="7" t="n">
        <v>0</v>
      </c>
      <c r="G3082" s="7" t="n">
        <v>0</v>
      </c>
    </row>
    <row r="3083" customFormat="false" ht="15" hidden="false" customHeight="false" outlineLevel="0" collapsed="false">
      <c r="A3083" s="7" t="s">
        <v>21</v>
      </c>
      <c r="B3083" s="7" t="s">
        <v>162</v>
      </c>
      <c r="C3083" s="7" t="s">
        <v>1429</v>
      </c>
      <c r="D3083" s="7" t="n">
        <v>1</v>
      </c>
      <c r="E3083" s="7" t="n">
        <v>25.27</v>
      </c>
      <c r="F3083" s="7" t="n">
        <v>0</v>
      </c>
      <c r="G3083" s="7" t="n">
        <v>0</v>
      </c>
    </row>
    <row r="3084" customFormat="false" ht="15" hidden="false" customHeight="false" outlineLevel="0" collapsed="false">
      <c r="A3084" s="7" t="s">
        <v>21</v>
      </c>
      <c r="B3084" s="7" t="s">
        <v>162</v>
      </c>
      <c r="C3084" s="7" t="s">
        <v>1429</v>
      </c>
      <c r="D3084" s="7" t="n">
        <v>9</v>
      </c>
      <c r="E3084" s="7" t="n">
        <v>257.76</v>
      </c>
      <c r="F3084" s="7" t="n">
        <v>0</v>
      </c>
      <c r="G3084" s="7" t="n">
        <v>0</v>
      </c>
    </row>
    <row r="3085" customFormat="false" ht="15" hidden="false" customHeight="false" outlineLevel="0" collapsed="false">
      <c r="A3085" s="7" t="s">
        <v>21</v>
      </c>
      <c r="B3085" s="7" t="s">
        <v>162</v>
      </c>
      <c r="C3085" s="7" t="s">
        <v>1429</v>
      </c>
      <c r="D3085" s="7" t="n">
        <v>5</v>
      </c>
      <c r="E3085" s="7" t="n">
        <v>159.18</v>
      </c>
      <c r="F3085" s="7" t="n">
        <v>0</v>
      </c>
      <c r="G3085" s="7" t="n">
        <v>0</v>
      </c>
    </row>
    <row r="3086" customFormat="false" ht="15" hidden="false" customHeight="false" outlineLevel="0" collapsed="false">
      <c r="A3086" s="7" t="s">
        <v>21</v>
      </c>
      <c r="B3086" s="7" t="s">
        <v>162</v>
      </c>
      <c r="C3086" s="7" t="s">
        <v>1429</v>
      </c>
      <c r="D3086" s="7" t="n">
        <v>9</v>
      </c>
      <c r="E3086" s="7" t="n">
        <v>277.56</v>
      </c>
      <c r="F3086" s="7" t="n">
        <v>0</v>
      </c>
      <c r="G3086" s="7" t="n">
        <v>0</v>
      </c>
    </row>
    <row r="3087" customFormat="false" ht="15" hidden="false" customHeight="false" outlineLevel="0" collapsed="false">
      <c r="A3087" s="7" t="s">
        <v>21</v>
      </c>
      <c r="B3087" s="7" t="s">
        <v>162</v>
      </c>
      <c r="C3087" s="7" t="s">
        <v>1429</v>
      </c>
      <c r="D3087" s="7" t="n">
        <v>37</v>
      </c>
      <c r="E3087" s="7" t="n">
        <v>940.91</v>
      </c>
      <c r="F3087" s="7" t="n">
        <v>0</v>
      </c>
      <c r="G3087" s="7" t="n">
        <v>0</v>
      </c>
    </row>
    <row r="3088" customFormat="false" ht="15" hidden="false" customHeight="false" outlineLevel="0" collapsed="false">
      <c r="A3088" s="7" t="s">
        <v>21</v>
      </c>
      <c r="B3088" s="7" t="s">
        <v>162</v>
      </c>
      <c r="C3088" s="7" t="s">
        <v>1429</v>
      </c>
      <c r="D3088" s="7" t="n">
        <v>-1</v>
      </c>
      <c r="E3088" s="7" t="n">
        <v>-25.27</v>
      </c>
      <c r="F3088" s="7" t="n">
        <v>0</v>
      </c>
      <c r="G3088" s="7" t="n">
        <v>0</v>
      </c>
    </row>
    <row r="3089" customFormat="false" ht="15" hidden="false" customHeight="false" outlineLevel="0" collapsed="false">
      <c r="A3089" s="7" t="s">
        <v>21</v>
      </c>
      <c r="B3089" s="7" t="s">
        <v>279</v>
      </c>
      <c r="C3089" s="7" t="s">
        <v>1432</v>
      </c>
      <c r="D3089" s="7" t="n">
        <v>36</v>
      </c>
      <c r="E3089" s="7" t="n">
        <v>1291.68</v>
      </c>
      <c r="F3089" s="7" t="n">
        <v>0</v>
      </c>
      <c r="G3089" s="7" t="n">
        <v>0</v>
      </c>
    </row>
    <row r="3090" customFormat="false" ht="15" hidden="false" customHeight="false" outlineLevel="0" collapsed="false">
      <c r="A3090" s="7" t="s">
        <v>21</v>
      </c>
      <c r="B3090" s="7" t="s">
        <v>279</v>
      </c>
      <c r="C3090" s="7" t="s">
        <v>1432</v>
      </c>
      <c r="D3090" s="7" t="n">
        <v>1</v>
      </c>
      <c r="E3090" s="7" t="n">
        <v>36.52</v>
      </c>
      <c r="F3090" s="7" t="n">
        <v>0</v>
      </c>
      <c r="G3090" s="7" t="n">
        <v>0</v>
      </c>
    </row>
    <row r="3091" customFormat="false" ht="15" hidden="false" customHeight="false" outlineLevel="0" collapsed="false">
      <c r="A3091" s="7" t="s">
        <v>21</v>
      </c>
      <c r="B3091" s="7" t="s">
        <v>279</v>
      </c>
      <c r="C3091" s="7" t="s">
        <v>1432</v>
      </c>
      <c r="D3091" s="7" t="n">
        <v>-6</v>
      </c>
      <c r="E3091" s="7" t="n">
        <v>-172.2</v>
      </c>
      <c r="F3091" s="7" t="n">
        <v>0</v>
      </c>
      <c r="G3091" s="7" t="n">
        <v>0</v>
      </c>
    </row>
    <row r="3092" customFormat="false" ht="15" hidden="false" customHeight="false" outlineLevel="0" collapsed="false">
      <c r="A3092" s="7" t="s">
        <v>21</v>
      </c>
      <c r="B3092" s="7" t="s">
        <v>279</v>
      </c>
      <c r="C3092" s="7" t="s">
        <v>1432</v>
      </c>
      <c r="D3092" s="7" t="n">
        <v>78</v>
      </c>
      <c r="E3092" s="7" t="n">
        <v>3286.6</v>
      </c>
      <c r="F3092" s="7" t="n">
        <v>0</v>
      </c>
      <c r="G3092" s="7" t="n">
        <v>0</v>
      </c>
    </row>
    <row r="3093" customFormat="false" ht="15" hidden="false" customHeight="false" outlineLevel="0" collapsed="false">
      <c r="A3093" s="7" t="s">
        <v>21</v>
      </c>
      <c r="B3093" s="7" t="s">
        <v>279</v>
      </c>
      <c r="C3093" s="7" t="s">
        <v>1432</v>
      </c>
      <c r="D3093" s="7" t="n">
        <v>1</v>
      </c>
      <c r="E3093" s="7" t="n">
        <v>31.1</v>
      </c>
      <c r="F3093" s="7" t="n">
        <v>0</v>
      </c>
      <c r="G3093" s="7" t="n">
        <v>0</v>
      </c>
    </row>
    <row r="3094" customFormat="false" ht="15" hidden="false" customHeight="false" outlineLevel="0" collapsed="false">
      <c r="A3094" s="7" t="s">
        <v>21</v>
      </c>
      <c r="B3094" s="7" t="s">
        <v>279</v>
      </c>
      <c r="C3094" s="7" t="s">
        <v>1432</v>
      </c>
      <c r="D3094" s="7" t="n">
        <v>10</v>
      </c>
      <c r="E3094" s="7" t="n">
        <v>334.88</v>
      </c>
      <c r="F3094" s="7" t="n">
        <v>0</v>
      </c>
      <c r="G3094" s="7" t="n">
        <v>0</v>
      </c>
    </row>
    <row r="3095" customFormat="false" ht="15" hidden="false" customHeight="false" outlineLevel="0" collapsed="false">
      <c r="A3095" s="7" t="s">
        <v>21</v>
      </c>
      <c r="B3095" s="7" t="s">
        <v>279</v>
      </c>
      <c r="C3095" s="7" t="s">
        <v>1432</v>
      </c>
      <c r="D3095" s="7" t="n">
        <v>10</v>
      </c>
      <c r="E3095" s="7" t="n">
        <v>393.26</v>
      </c>
      <c r="F3095" s="7" t="n">
        <v>0</v>
      </c>
      <c r="G3095" s="7" t="n">
        <v>0</v>
      </c>
    </row>
    <row r="3096" customFormat="false" ht="15" hidden="false" customHeight="false" outlineLevel="0" collapsed="false">
      <c r="A3096" s="7" t="s">
        <v>21</v>
      </c>
      <c r="B3096" s="7" t="s">
        <v>630</v>
      </c>
      <c r="C3096" s="7" t="s">
        <v>1444</v>
      </c>
      <c r="D3096" s="7" t="n">
        <v>-8</v>
      </c>
      <c r="E3096" s="7" t="n">
        <v>-26.4</v>
      </c>
      <c r="F3096" s="7" t="n">
        <v>0</v>
      </c>
      <c r="G3096" s="7" t="n">
        <v>0</v>
      </c>
    </row>
    <row r="3097" customFormat="false" ht="15" hidden="false" customHeight="false" outlineLevel="0" collapsed="false">
      <c r="A3097" s="7" t="s">
        <v>21</v>
      </c>
      <c r="B3097" s="7" t="s">
        <v>424</v>
      </c>
      <c r="C3097" s="7" t="s">
        <v>1445</v>
      </c>
      <c r="D3097" s="7" t="n">
        <v>6</v>
      </c>
      <c r="E3097" s="7" t="n">
        <v>0</v>
      </c>
      <c r="F3097" s="7" t="n">
        <v>0</v>
      </c>
      <c r="G3097" s="7" t="n">
        <v>0</v>
      </c>
    </row>
    <row r="3098" customFormat="false" ht="15" hidden="false" customHeight="false" outlineLevel="0" collapsed="false">
      <c r="A3098" s="7" t="s">
        <v>21</v>
      </c>
      <c r="B3098" s="7" t="s">
        <v>424</v>
      </c>
      <c r="C3098" s="7" t="s">
        <v>1445</v>
      </c>
      <c r="D3098" s="7" t="n">
        <v>-1</v>
      </c>
      <c r="E3098" s="7" t="n">
        <v>-28.33</v>
      </c>
      <c r="F3098" s="7" t="n">
        <v>0</v>
      </c>
      <c r="G3098" s="7" t="n">
        <v>0</v>
      </c>
    </row>
    <row r="3099" customFormat="false" ht="15" hidden="false" customHeight="false" outlineLevel="0" collapsed="false">
      <c r="A3099" s="7" t="s">
        <v>21</v>
      </c>
      <c r="B3099" s="7" t="s">
        <v>424</v>
      </c>
      <c r="C3099" s="7" t="s">
        <v>1445</v>
      </c>
      <c r="D3099" s="7" t="n">
        <v>-2</v>
      </c>
      <c r="E3099" s="7" t="n">
        <v>-60</v>
      </c>
      <c r="F3099" s="7" t="n">
        <v>0</v>
      </c>
      <c r="G3099" s="7" t="n">
        <v>0</v>
      </c>
    </row>
    <row r="3100" customFormat="false" ht="15" hidden="false" customHeight="false" outlineLevel="0" collapsed="false">
      <c r="A3100" s="7" t="s">
        <v>21</v>
      </c>
      <c r="B3100" s="7" t="s">
        <v>424</v>
      </c>
      <c r="C3100" s="7" t="s">
        <v>1445</v>
      </c>
      <c r="D3100" s="7" t="n">
        <v>-8</v>
      </c>
      <c r="E3100" s="7" t="n">
        <v>-340</v>
      </c>
      <c r="F3100" s="7" t="n">
        <v>0</v>
      </c>
      <c r="G3100" s="7" t="n">
        <v>0</v>
      </c>
    </row>
    <row r="3101" customFormat="false" ht="15" hidden="false" customHeight="false" outlineLevel="0" collapsed="false">
      <c r="A3101" s="7" t="s">
        <v>21</v>
      </c>
      <c r="B3101" s="7" t="s">
        <v>424</v>
      </c>
      <c r="C3101" s="7" t="s">
        <v>1445</v>
      </c>
      <c r="D3101" s="7" t="n">
        <v>-6</v>
      </c>
      <c r="E3101" s="7" t="n">
        <v>-339.96</v>
      </c>
      <c r="F3101" s="7" t="n">
        <v>0</v>
      </c>
      <c r="G3101" s="7" t="n">
        <v>0</v>
      </c>
    </row>
    <row r="3102" customFormat="false" ht="15" hidden="false" customHeight="false" outlineLevel="0" collapsed="false">
      <c r="A3102" s="7" t="s">
        <v>21</v>
      </c>
      <c r="B3102" s="7" t="s">
        <v>217</v>
      </c>
      <c r="C3102" s="7" t="s">
        <v>1446</v>
      </c>
      <c r="D3102" s="7" t="n">
        <v>-6</v>
      </c>
      <c r="E3102" s="7" t="n">
        <v>-101.76</v>
      </c>
      <c r="F3102" s="7" t="n">
        <v>0</v>
      </c>
      <c r="G3102" s="7" t="n">
        <v>0</v>
      </c>
    </row>
    <row r="3103" customFormat="false" ht="15" hidden="false" customHeight="false" outlineLevel="0" collapsed="false">
      <c r="A3103" s="7" t="s">
        <v>21</v>
      </c>
      <c r="B3103" s="7" t="s">
        <v>217</v>
      </c>
      <c r="C3103" s="7" t="s">
        <v>1446</v>
      </c>
      <c r="D3103" s="7" t="n">
        <v>-2</v>
      </c>
      <c r="E3103" s="7" t="n">
        <v>-21.88</v>
      </c>
      <c r="F3103" s="7" t="n">
        <v>0</v>
      </c>
      <c r="G3103" s="7" t="n">
        <v>0</v>
      </c>
    </row>
    <row r="3104" customFormat="false" ht="15" hidden="false" customHeight="false" outlineLevel="0" collapsed="false">
      <c r="A3104" s="7" t="s">
        <v>21</v>
      </c>
      <c r="B3104" s="7" t="s">
        <v>217</v>
      </c>
      <c r="C3104" s="7" t="s">
        <v>1446</v>
      </c>
      <c r="D3104" s="7" t="n">
        <v>34</v>
      </c>
      <c r="E3104" s="7" t="n">
        <v>328.1</v>
      </c>
      <c r="F3104" s="7" t="n">
        <v>0</v>
      </c>
      <c r="G3104" s="7" t="n">
        <v>0</v>
      </c>
    </row>
    <row r="3105" customFormat="false" ht="15" hidden="false" customHeight="false" outlineLevel="0" collapsed="false">
      <c r="A3105" s="7" t="s">
        <v>21</v>
      </c>
      <c r="B3105" s="7" t="s">
        <v>217</v>
      </c>
      <c r="C3105" s="7" t="s">
        <v>1446</v>
      </c>
      <c r="D3105" s="7" t="n">
        <v>11</v>
      </c>
      <c r="E3105" s="7" t="n">
        <v>121.26</v>
      </c>
      <c r="F3105" s="7" t="n">
        <v>0</v>
      </c>
      <c r="G3105" s="7" t="n">
        <v>0</v>
      </c>
    </row>
    <row r="3106" customFormat="false" ht="15" hidden="false" customHeight="false" outlineLevel="0" collapsed="false">
      <c r="A3106" s="7" t="s">
        <v>21</v>
      </c>
      <c r="B3106" s="7" t="s">
        <v>217</v>
      </c>
      <c r="C3106" s="7" t="s">
        <v>1446</v>
      </c>
      <c r="D3106" s="7" t="n">
        <v>142</v>
      </c>
      <c r="E3106" s="7" t="n">
        <v>1990.58</v>
      </c>
      <c r="F3106" s="7" t="n">
        <v>0</v>
      </c>
      <c r="G3106" s="7" t="n">
        <v>0</v>
      </c>
    </row>
    <row r="3107" customFormat="false" ht="15" hidden="false" customHeight="false" outlineLevel="0" collapsed="false">
      <c r="A3107" s="7" t="s">
        <v>21</v>
      </c>
      <c r="B3107" s="7" t="s">
        <v>217</v>
      </c>
      <c r="C3107" s="7" t="s">
        <v>1446</v>
      </c>
      <c r="D3107" s="7" t="n">
        <v>67</v>
      </c>
      <c r="E3107" s="7" t="n">
        <v>852.24</v>
      </c>
      <c r="F3107" s="7" t="n">
        <v>0</v>
      </c>
      <c r="G3107" s="7" t="n">
        <v>0</v>
      </c>
    </row>
    <row r="3108" customFormat="false" ht="15" hidden="false" customHeight="false" outlineLevel="0" collapsed="false">
      <c r="A3108" s="7" t="s">
        <v>21</v>
      </c>
      <c r="B3108" s="7" t="s">
        <v>217</v>
      </c>
      <c r="C3108" s="7" t="s">
        <v>1446</v>
      </c>
      <c r="D3108" s="7" t="n">
        <v>546</v>
      </c>
      <c r="E3108" s="7" t="n">
        <v>5547.36</v>
      </c>
      <c r="F3108" s="7" t="n">
        <v>0</v>
      </c>
      <c r="G3108" s="7" t="n">
        <v>0</v>
      </c>
    </row>
    <row r="3109" customFormat="false" ht="15" hidden="false" customHeight="false" outlineLevel="0" collapsed="false">
      <c r="A3109" s="7" t="s">
        <v>21</v>
      </c>
      <c r="B3109" s="7" t="s">
        <v>217</v>
      </c>
      <c r="C3109" s="7" t="s">
        <v>1446</v>
      </c>
      <c r="D3109" s="7" t="n">
        <v>24</v>
      </c>
      <c r="E3109" s="7" t="n">
        <v>284.93</v>
      </c>
      <c r="F3109" s="7" t="n">
        <v>0</v>
      </c>
      <c r="G3109" s="7" t="n">
        <v>0</v>
      </c>
    </row>
    <row r="3110" customFormat="false" ht="15" hidden="false" customHeight="false" outlineLevel="0" collapsed="false">
      <c r="A3110" s="7" t="s">
        <v>21</v>
      </c>
      <c r="B3110" s="7" t="s">
        <v>217</v>
      </c>
      <c r="C3110" s="7" t="s">
        <v>1446</v>
      </c>
      <c r="D3110" s="7" t="n">
        <v>20</v>
      </c>
      <c r="E3110" s="7" t="n">
        <v>261.66</v>
      </c>
      <c r="F3110" s="7" t="n">
        <v>0</v>
      </c>
      <c r="G3110" s="7" t="n">
        <v>0</v>
      </c>
    </row>
    <row r="3111" customFormat="false" ht="15" hidden="false" customHeight="false" outlineLevel="0" collapsed="false">
      <c r="A3111" s="7" t="s">
        <v>21</v>
      </c>
      <c r="B3111" s="7" t="s">
        <v>217</v>
      </c>
      <c r="C3111" s="7" t="s">
        <v>1446</v>
      </c>
      <c r="D3111" s="7" t="n">
        <v>130</v>
      </c>
      <c r="E3111" s="7" t="n">
        <v>1422.22</v>
      </c>
      <c r="F3111" s="7" t="n">
        <v>0</v>
      </c>
      <c r="G3111" s="7" t="n">
        <v>0</v>
      </c>
    </row>
    <row r="3112" customFormat="false" ht="15" hidden="false" customHeight="false" outlineLevel="0" collapsed="false">
      <c r="A3112" s="7" t="s">
        <v>21</v>
      </c>
      <c r="B3112" s="7" t="s">
        <v>217</v>
      </c>
      <c r="C3112" s="7" t="s">
        <v>1446</v>
      </c>
      <c r="D3112" s="7" t="n">
        <v>30</v>
      </c>
      <c r="E3112" s="7" t="n">
        <v>364.47</v>
      </c>
      <c r="F3112" s="7" t="n">
        <v>0</v>
      </c>
      <c r="G3112" s="7" t="n">
        <v>0</v>
      </c>
    </row>
    <row r="3113" customFormat="false" ht="15" hidden="false" customHeight="false" outlineLevel="0" collapsed="false">
      <c r="A3113" s="7" t="s">
        <v>21</v>
      </c>
      <c r="B3113" s="7" t="s">
        <v>621</v>
      </c>
      <c r="C3113" s="7" t="s">
        <v>1447</v>
      </c>
      <c r="D3113" s="7" t="n">
        <v>-5</v>
      </c>
      <c r="E3113" s="7" t="n">
        <v>-136.85</v>
      </c>
      <c r="F3113" s="7" t="n">
        <v>0</v>
      </c>
      <c r="G3113" s="7" t="n">
        <v>0</v>
      </c>
    </row>
    <row r="3114" customFormat="false" ht="15" hidden="false" customHeight="false" outlineLevel="0" collapsed="false">
      <c r="A3114" s="7" t="s">
        <v>21</v>
      </c>
      <c r="B3114" s="7" t="s">
        <v>621</v>
      </c>
      <c r="C3114" s="7" t="s">
        <v>1447</v>
      </c>
      <c r="D3114" s="7" t="n">
        <v>5</v>
      </c>
      <c r="E3114" s="7" t="n">
        <v>126.88</v>
      </c>
      <c r="F3114" s="7" t="n">
        <v>0</v>
      </c>
      <c r="G3114" s="7" t="n">
        <v>0</v>
      </c>
    </row>
    <row r="3115" customFormat="false" ht="15" hidden="false" customHeight="false" outlineLevel="0" collapsed="false">
      <c r="A3115" s="7" t="s">
        <v>21</v>
      </c>
      <c r="B3115" s="7" t="s">
        <v>621</v>
      </c>
      <c r="C3115" s="7" t="s">
        <v>1447</v>
      </c>
      <c r="D3115" s="7" t="n">
        <v>-1</v>
      </c>
      <c r="E3115" s="7" t="n">
        <v>-36.49</v>
      </c>
      <c r="F3115" s="7" t="n">
        <v>0</v>
      </c>
      <c r="G3115" s="7" t="n">
        <v>0</v>
      </c>
    </row>
    <row r="3116" customFormat="false" ht="15" hidden="false" customHeight="false" outlineLevel="0" collapsed="false">
      <c r="A3116" s="7" t="s">
        <v>21</v>
      </c>
      <c r="B3116" s="7" t="s">
        <v>585</v>
      </c>
      <c r="C3116" s="7" t="s">
        <v>1448</v>
      </c>
      <c r="D3116" s="7" t="n">
        <v>-1</v>
      </c>
      <c r="E3116" s="7" t="n">
        <v>-36.49</v>
      </c>
      <c r="F3116" s="7" t="n">
        <v>0</v>
      </c>
      <c r="G3116" s="7" t="n">
        <v>0</v>
      </c>
    </row>
    <row r="3117" customFormat="false" ht="15" hidden="false" customHeight="false" outlineLevel="0" collapsed="false">
      <c r="A3117" s="7" t="s">
        <v>21</v>
      </c>
      <c r="B3117" s="7" t="s">
        <v>585</v>
      </c>
      <c r="C3117" s="7" t="s">
        <v>1448</v>
      </c>
      <c r="D3117" s="7" t="n">
        <v>-3</v>
      </c>
      <c r="E3117" s="7" t="n">
        <v>-70.68</v>
      </c>
      <c r="F3117" s="7" t="n">
        <v>0</v>
      </c>
      <c r="G3117" s="7" t="n">
        <v>0</v>
      </c>
    </row>
    <row r="3118" customFormat="false" ht="15" hidden="false" customHeight="false" outlineLevel="0" collapsed="false">
      <c r="A3118" s="7" t="s">
        <v>21</v>
      </c>
      <c r="B3118" s="7" t="s">
        <v>124</v>
      </c>
      <c r="C3118" s="7" t="s">
        <v>1449</v>
      </c>
      <c r="D3118" s="7" t="n">
        <v>24</v>
      </c>
      <c r="E3118" s="7" t="n">
        <v>420.04</v>
      </c>
      <c r="F3118" s="7" t="n">
        <v>0</v>
      </c>
      <c r="G3118" s="7" t="n">
        <v>0</v>
      </c>
    </row>
    <row r="3119" customFormat="false" ht="15" hidden="false" customHeight="false" outlineLevel="0" collapsed="false">
      <c r="A3119" s="7" t="s">
        <v>21</v>
      </c>
      <c r="B3119" s="7" t="s">
        <v>124</v>
      </c>
      <c r="C3119" s="7" t="s">
        <v>1449</v>
      </c>
      <c r="D3119" s="7" t="n">
        <v>-8</v>
      </c>
      <c r="E3119" s="7" t="n">
        <v>-143.44</v>
      </c>
      <c r="F3119" s="7" t="n">
        <v>0</v>
      </c>
      <c r="G3119" s="7" t="n">
        <v>0</v>
      </c>
    </row>
    <row r="3120" customFormat="false" ht="15" hidden="false" customHeight="false" outlineLevel="0" collapsed="false">
      <c r="A3120" s="7" t="s">
        <v>21</v>
      </c>
      <c r="B3120" s="7" t="s">
        <v>124</v>
      </c>
      <c r="C3120" s="7" t="s">
        <v>1449</v>
      </c>
      <c r="D3120" s="7" t="n">
        <v>1</v>
      </c>
      <c r="E3120" s="7" t="n">
        <v>15.64</v>
      </c>
      <c r="F3120" s="7" t="n">
        <v>0</v>
      </c>
      <c r="G3120" s="7" t="n">
        <v>0</v>
      </c>
    </row>
    <row r="3121" customFormat="false" ht="15" hidden="false" customHeight="false" outlineLevel="0" collapsed="false">
      <c r="A3121" s="7" t="s">
        <v>21</v>
      </c>
      <c r="B3121" s="7" t="s">
        <v>124</v>
      </c>
      <c r="C3121" s="7" t="s">
        <v>1449</v>
      </c>
      <c r="D3121" s="7" t="n">
        <v>-1</v>
      </c>
      <c r="E3121" s="7" t="n">
        <v>-21.23</v>
      </c>
      <c r="F3121" s="7" t="n">
        <v>0</v>
      </c>
      <c r="G3121" s="7" t="n">
        <v>0</v>
      </c>
    </row>
    <row r="3122" customFormat="false" ht="15" hidden="false" customHeight="false" outlineLevel="0" collapsed="false">
      <c r="A3122" s="7" t="s">
        <v>21</v>
      </c>
      <c r="B3122" s="7" t="s">
        <v>124</v>
      </c>
      <c r="C3122" s="7" t="s">
        <v>1449</v>
      </c>
      <c r="D3122" s="7" t="n">
        <v>-6</v>
      </c>
      <c r="E3122" s="7" t="n">
        <v>-127.32</v>
      </c>
      <c r="F3122" s="7" t="n">
        <v>0</v>
      </c>
      <c r="G3122" s="7" t="n">
        <v>0</v>
      </c>
    </row>
    <row r="3123" customFormat="false" ht="15" hidden="false" customHeight="false" outlineLevel="0" collapsed="false">
      <c r="A3123" s="7" t="s">
        <v>21</v>
      </c>
      <c r="B3123" s="7" t="s">
        <v>124</v>
      </c>
      <c r="C3123" s="7" t="s">
        <v>1449</v>
      </c>
      <c r="D3123" s="7" t="n">
        <v>117</v>
      </c>
      <c r="E3123" s="7" t="n">
        <v>2483.33</v>
      </c>
      <c r="F3123" s="7" t="n">
        <v>0</v>
      </c>
      <c r="G3123" s="7" t="n">
        <v>0</v>
      </c>
    </row>
    <row r="3124" customFormat="false" ht="15" hidden="false" customHeight="false" outlineLevel="0" collapsed="false">
      <c r="A3124" s="7" t="s">
        <v>21</v>
      </c>
      <c r="B3124" s="7" t="s">
        <v>124</v>
      </c>
      <c r="C3124" s="7" t="s">
        <v>1449</v>
      </c>
      <c r="D3124" s="7" t="n">
        <v>18</v>
      </c>
      <c r="E3124" s="7" t="n">
        <v>356.58</v>
      </c>
      <c r="F3124" s="7" t="n">
        <v>0</v>
      </c>
      <c r="G3124" s="7" t="n">
        <v>0</v>
      </c>
    </row>
    <row r="3125" customFormat="false" ht="15" hidden="false" customHeight="false" outlineLevel="0" collapsed="false">
      <c r="A3125" s="7" t="s">
        <v>21</v>
      </c>
      <c r="B3125" s="7" t="s">
        <v>124</v>
      </c>
      <c r="C3125" s="7" t="s">
        <v>1449</v>
      </c>
      <c r="D3125" s="7" t="n">
        <v>545</v>
      </c>
      <c r="E3125" s="7" t="n">
        <v>11727.32</v>
      </c>
      <c r="F3125" s="7" t="n">
        <v>0</v>
      </c>
      <c r="G3125" s="7" t="n">
        <v>0</v>
      </c>
    </row>
    <row r="3126" customFormat="false" ht="15" hidden="false" customHeight="false" outlineLevel="0" collapsed="false">
      <c r="A3126" s="7" t="s">
        <v>21</v>
      </c>
      <c r="B3126" s="7" t="s">
        <v>124</v>
      </c>
      <c r="C3126" s="7" t="s">
        <v>1449</v>
      </c>
      <c r="D3126" s="7" t="n">
        <v>6</v>
      </c>
      <c r="E3126" s="7" t="n">
        <v>125.52</v>
      </c>
      <c r="F3126" s="7" t="n">
        <v>0</v>
      </c>
      <c r="G3126" s="7" t="n">
        <v>0</v>
      </c>
    </row>
    <row r="3127" customFormat="false" ht="15" hidden="false" customHeight="false" outlineLevel="0" collapsed="false">
      <c r="A3127" s="7" t="s">
        <v>21</v>
      </c>
      <c r="B3127" s="7" t="s">
        <v>124</v>
      </c>
      <c r="C3127" s="7" t="s">
        <v>1449</v>
      </c>
      <c r="D3127" s="7" t="n">
        <v>6</v>
      </c>
      <c r="E3127" s="7" t="n">
        <v>172.14</v>
      </c>
      <c r="F3127" s="7" t="n">
        <v>0</v>
      </c>
      <c r="G3127" s="7" t="n">
        <v>0</v>
      </c>
    </row>
    <row r="3128" customFormat="false" ht="15" hidden="false" customHeight="false" outlineLevel="0" collapsed="false">
      <c r="A3128" s="7" t="s">
        <v>21</v>
      </c>
      <c r="B3128" s="7" t="s">
        <v>124</v>
      </c>
      <c r="C3128" s="7" t="s">
        <v>1449</v>
      </c>
      <c r="D3128" s="7" t="n">
        <v>10</v>
      </c>
      <c r="E3128" s="7" t="n">
        <v>206.57</v>
      </c>
      <c r="F3128" s="7" t="n">
        <v>0</v>
      </c>
      <c r="G3128" s="7" t="n">
        <v>0</v>
      </c>
    </row>
    <row r="3129" customFormat="false" ht="15" hidden="false" customHeight="false" outlineLevel="0" collapsed="false">
      <c r="A3129" s="7" t="s">
        <v>21</v>
      </c>
      <c r="B3129" s="7" t="s">
        <v>124</v>
      </c>
      <c r="C3129" s="7" t="s">
        <v>1449</v>
      </c>
      <c r="D3129" s="7" t="n">
        <v>11</v>
      </c>
      <c r="E3129" s="7" t="n">
        <v>205.13</v>
      </c>
      <c r="F3129" s="7" t="n">
        <v>0</v>
      </c>
      <c r="G3129" s="7" t="n">
        <v>0</v>
      </c>
    </row>
    <row r="3130" customFormat="false" ht="15" hidden="false" customHeight="false" outlineLevel="0" collapsed="false">
      <c r="A3130" s="7" t="s">
        <v>21</v>
      </c>
      <c r="B3130" s="7" t="s">
        <v>124</v>
      </c>
      <c r="C3130" s="7" t="s">
        <v>1449</v>
      </c>
      <c r="D3130" s="7" t="n">
        <v>79</v>
      </c>
      <c r="E3130" s="7" t="n">
        <v>1586.59</v>
      </c>
      <c r="F3130" s="7" t="n">
        <v>0</v>
      </c>
      <c r="G3130" s="7" t="n">
        <v>0</v>
      </c>
    </row>
    <row r="3131" customFormat="false" ht="15" hidden="false" customHeight="false" outlineLevel="0" collapsed="false">
      <c r="A3131" s="7" t="s">
        <v>21</v>
      </c>
      <c r="B3131" s="7" t="s">
        <v>124</v>
      </c>
      <c r="C3131" s="7" t="s">
        <v>1449</v>
      </c>
      <c r="D3131" s="7" t="n">
        <v>1092</v>
      </c>
      <c r="E3131" s="7" t="n">
        <v>20092.8</v>
      </c>
      <c r="F3131" s="7" t="n">
        <v>0</v>
      </c>
      <c r="G3131" s="7" t="n">
        <v>0</v>
      </c>
    </row>
    <row r="3132" customFormat="false" ht="15" hidden="false" customHeight="false" outlineLevel="0" collapsed="false">
      <c r="A3132" s="7" t="s">
        <v>21</v>
      </c>
      <c r="B3132" s="7" t="s">
        <v>124</v>
      </c>
      <c r="C3132" s="7" t="s">
        <v>1449</v>
      </c>
      <c r="D3132" s="7" t="n">
        <v>36</v>
      </c>
      <c r="E3132" s="7" t="n">
        <v>629.28</v>
      </c>
      <c r="F3132" s="7" t="n">
        <v>0</v>
      </c>
      <c r="G3132" s="7" t="n">
        <v>0</v>
      </c>
    </row>
    <row r="3133" customFormat="false" ht="15" hidden="false" customHeight="false" outlineLevel="0" collapsed="false">
      <c r="A3133" s="7" t="s">
        <v>21</v>
      </c>
      <c r="B3133" s="7" t="s">
        <v>143</v>
      </c>
      <c r="C3133" s="7" t="s">
        <v>1450</v>
      </c>
      <c r="D3133" s="7" t="n">
        <v>30</v>
      </c>
      <c r="E3133" s="7" t="n">
        <v>604.2</v>
      </c>
      <c r="F3133" s="7" t="n">
        <v>0</v>
      </c>
      <c r="G3133" s="7" t="n">
        <v>0</v>
      </c>
    </row>
    <row r="3134" customFormat="false" ht="15" hidden="false" customHeight="false" outlineLevel="0" collapsed="false">
      <c r="A3134" s="7" t="s">
        <v>21</v>
      </c>
      <c r="B3134" s="7" t="s">
        <v>143</v>
      </c>
      <c r="C3134" s="7" t="s">
        <v>1450</v>
      </c>
      <c r="D3134" s="7" t="n">
        <v>18</v>
      </c>
      <c r="E3134" s="7" t="n">
        <v>365.04</v>
      </c>
      <c r="F3134" s="7" t="n">
        <v>0</v>
      </c>
      <c r="G3134" s="7" t="n">
        <v>0</v>
      </c>
    </row>
    <row r="3135" customFormat="false" ht="15" hidden="false" customHeight="false" outlineLevel="0" collapsed="false">
      <c r="A3135" s="7" t="s">
        <v>21</v>
      </c>
      <c r="B3135" s="7" t="s">
        <v>143</v>
      </c>
      <c r="C3135" s="7" t="s">
        <v>1450</v>
      </c>
      <c r="D3135" s="7" t="n">
        <v>991</v>
      </c>
      <c r="E3135" s="7" t="n">
        <v>23189.4</v>
      </c>
      <c r="F3135" s="7" t="n">
        <v>0</v>
      </c>
      <c r="G3135" s="7" t="n">
        <v>0</v>
      </c>
    </row>
    <row r="3136" customFormat="false" ht="15" hidden="false" customHeight="false" outlineLevel="0" collapsed="false">
      <c r="A3136" s="7" t="s">
        <v>21</v>
      </c>
      <c r="B3136" s="7" t="s">
        <v>143</v>
      </c>
      <c r="C3136" s="7" t="s">
        <v>1450</v>
      </c>
      <c r="D3136" s="7" t="n">
        <v>78</v>
      </c>
      <c r="E3136" s="7" t="n">
        <v>1703.52</v>
      </c>
      <c r="F3136" s="7" t="n">
        <v>0</v>
      </c>
      <c r="G3136" s="7" t="n">
        <v>0</v>
      </c>
    </row>
    <row r="3137" customFormat="false" ht="15" hidden="false" customHeight="false" outlineLevel="0" collapsed="false">
      <c r="A3137" s="7" t="s">
        <v>21</v>
      </c>
      <c r="B3137" s="7" t="s">
        <v>143</v>
      </c>
      <c r="C3137" s="7" t="s">
        <v>1450</v>
      </c>
      <c r="D3137" s="7" t="n">
        <v>288</v>
      </c>
      <c r="E3137" s="7" t="n">
        <v>6105.6</v>
      </c>
      <c r="F3137" s="7" t="n">
        <v>0</v>
      </c>
      <c r="G3137" s="7" t="n">
        <v>0</v>
      </c>
    </row>
    <row r="3138" customFormat="false" ht="15" hidden="false" customHeight="false" outlineLevel="0" collapsed="false">
      <c r="A3138" s="7" t="s">
        <v>21</v>
      </c>
      <c r="B3138" s="7" t="s">
        <v>120</v>
      </c>
      <c r="C3138" s="7" t="s">
        <v>1451</v>
      </c>
      <c r="D3138" s="7" t="n">
        <v>78</v>
      </c>
      <c r="E3138" s="7" t="n">
        <v>1729.26</v>
      </c>
      <c r="F3138" s="7" t="n">
        <v>0</v>
      </c>
      <c r="G3138" s="7" t="n">
        <v>0</v>
      </c>
    </row>
    <row r="3139" customFormat="false" ht="15" hidden="false" customHeight="false" outlineLevel="0" collapsed="false">
      <c r="A3139" s="7" t="s">
        <v>21</v>
      </c>
      <c r="B3139" s="7" t="s">
        <v>120</v>
      </c>
      <c r="C3139" s="7" t="s">
        <v>1451</v>
      </c>
      <c r="D3139" s="7" t="n">
        <v>-9</v>
      </c>
      <c r="E3139" s="7" t="n">
        <v>-266.04</v>
      </c>
      <c r="F3139" s="7" t="n">
        <v>0</v>
      </c>
      <c r="G3139" s="7" t="n">
        <v>0</v>
      </c>
    </row>
    <row r="3140" customFormat="false" ht="15" hidden="false" customHeight="false" outlineLevel="0" collapsed="false">
      <c r="A3140" s="7" t="s">
        <v>21</v>
      </c>
      <c r="B3140" s="7" t="s">
        <v>120</v>
      </c>
      <c r="C3140" s="7" t="s">
        <v>1451</v>
      </c>
      <c r="D3140" s="7" t="n">
        <v>16</v>
      </c>
      <c r="E3140" s="7" t="n">
        <v>277.28</v>
      </c>
      <c r="F3140" s="7" t="n">
        <v>0</v>
      </c>
      <c r="G3140" s="7" t="n">
        <v>0</v>
      </c>
    </row>
    <row r="3141" customFormat="false" ht="15" hidden="false" customHeight="false" outlineLevel="0" collapsed="false">
      <c r="A3141" s="7" t="s">
        <v>21</v>
      </c>
      <c r="B3141" s="7" t="s">
        <v>120</v>
      </c>
      <c r="C3141" s="7" t="s">
        <v>1451</v>
      </c>
      <c r="D3141" s="7" t="n">
        <v>39</v>
      </c>
      <c r="E3141" s="7" t="n">
        <v>790.68</v>
      </c>
      <c r="F3141" s="7" t="n">
        <v>0</v>
      </c>
      <c r="G3141" s="7" t="n">
        <v>0</v>
      </c>
    </row>
    <row r="3142" customFormat="false" ht="15" hidden="false" customHeight="false" outlineLevel="0" collapsed="false">
      <c r="A3142" s="7" t="s">
        <v>21</v>
      </c>
      <c r="B3142" s="7" t="s">
        <v>120</v>
      </c>
      <c r="C3142" s="7" t="s">
        <v>1451</v>
      </c>
      <c r="D3142" s="7" t="n">
        <v>48</v>
      </c>
      <c r="E3142" s="7" t="n">
        <v>1048.01</v>
      </c>
      <c r="F3142" s="7" t="n">
        <v>0</v>
      </c>
      <c r="G3142" s="7" t="n">
        <v>0</v>
      </c>
    </row>
    <row r="3143" customFormat="false" ht="15" hidden="false" customHeight="false" outlineLevel="0" collapsed="false">
      <c r="A3143" s="7" t="s">
        <v>21</v>
      </c>
      <c r="B3143" s="7" t="s">
        <v>120</v>
      </c>
      <c r="C3143" s="7" t="s">
        <v>1451</v>
      </c>
      <c r="D3143" s="7" t="n">
        <v>15</v>
      </c>
      <c r="E3143" s="7" t="n">
        <v>288.21</v>
      </c>
      <c r="F3143" s="7" t="n">
        <v>0</v>
      </c>
      <c r="G3143" s="7" t="n">
        <v>0</v>
      </c>
    </row>
    <row r="3144" customFormat="false" ht="15" hidden="false" customHeight="false" outlineLevel="0" collapsed="false">
      <c r="A3144" s="7" t="s">
        <v>21</v>
      </c>
      <c r="B3144" s="7" t="s">
        <v>120</v>
      </c>
      <c r="C3144" s="7" t="s">
        <v>1451</v>
      </c>
      <c r="D3144" s="7" t="n">
        <v>352</v>
      </c>
      <c r="E3144" s="7" t="n">
        <v>8234.34</v>
      </c>
      <c r="F3144" s="7" t="n">
        <v>0</v>
      </c>
      <c r="G3144" s="7" t="n">
        <v>0</v>
      </c>
    </row>
    <row r="3145" customFormat="false" ht="15" hidden="false" customHeight="false" outlineLevel="0" collapsed="false">
      <c r="A3145" s="7" t="s">
        <v>21</v>
      </c>
      <c r="B3145" s="7" t="s">
        <v>120</v>
      </c>
      <c r="C3145" s="7" t="s">
        <v>1451</v>
      </c>
      <c r="D3145" s="7" t="n">
        <v>134</v>
      </c>
      <c r="E3145" s="7" t="n">
        <v>2068.96</v>
      </c>
      <c r="F3145" s="7" t="n">
        <v>0</v>
      </c>
      <c r="G3145" s="7" t="n">
        <v>0</v>
      </c>
    </row>
    <row r="3146" customFormat="false" ht="15" hidden="false" customHeight="false" outlineLevel="0" collapsed="false">
      <c r="A3146" s="7" t="s">
        <v>21</v>
      </c>
      <c r="B3146" s="7" t="s">
        <v>120</v>
      </c>
      <c r="C3146" s="7" t="s">
        <v>1451</v>
      </c>
      <c r="D3146" s="7" t="n">
        <v>829</v>
      </c>
      <c r="E3146" s="7" t="n">
        <v>14507.5</v>
      </c>
      <c r="F3146" s="7" t="n">
        <v>0</v>
      </c>
      <c r="G3146" s="7" t="n">
        <v>0</v>
      </c>
    </row>
    <row r="3147" customFormat="false" ht="15" hidden="false" customHeight="false" outlineLevel="0" collapsed="false">
      <c r="A3147" s="7" t="s">
        <v>21</v>
      </c>
      <c r="B3147" s="7" t="s">
        <v>120</v>
      </c>
      <c r="C3147" s="7" t="s">
        <v>1451</v>
      </c>
      <c r="D3147" s="7" t="n">
        <v>764</v>
      </c>
      <c r="E3147" s="7" t="n">
        <v>12415</v>
      </c>
      <c r="F3147" s="7" t="n">
        <v>0</v>
      </c>
      <c r="G3147" s="7" t="n">
        <v>0</v>
      </c>
    </row>
    <row r="3148" customFormat="false" ht="15" hidden="false" customHeight="false" outlineLevel="0" collapsed="false">
      <c r="A3148" s="7" t="s">
        <v>21</v>
      </c>
      <c r="B3148" s="7" t="s">
        <v>120</v>
      </c>
      <c r="C3148" s="7" t="s">
        <v>1451</v>
      </c>
      <c r="D3148" s="7" t="n">
        <v>28</v>
      </c>
      <c r="E3148" s="7" t="n">
        <v>579.36</v>
      </c>
      <c r="F3148" s="7" t="n">
        <v>0</v>
      </c>
      <c r="G3148" s="7" t="n">
        <v>0</v>
      </c>
    </row>
    <row r="3149" customFormat="false" ht="15" hidden="false" customHeight="false" outlineLevel="0" collapsed="false">
      <c r="A3149" s="7" t="s">
        <v>21</v>
      </c>
      <c r="B3149" s="7" t="s">
        <v>394</v>
      </c>
      <c r="C3149" s="7" t="s">
        <v>1452</v>
      </c>
      <c r="D3149" s="7" t="n">
        <v>-9</v>
      </c>
      <c r="E3149" s="7" t="n">
        <v>-424.89</v>
      </c>
      <c r="F3149" s="7" t="n">
        <v>0</v>
      </c>
      <c r="G3149" s="7" t="n">
        <v>0</v>
      </c>
    </row>
    <row r="3150" customFormat="false" ht="15" hidden="false" customHeight="false" outlineLevel="0" collapsed="false">
      <c r="A3150" s="7" t="s">
        <v>21</v>
      </c>
      <c r="B3150" s="7" t="s">
        <v>394</v>
      </c>
      <c r="C3150" s="7" t="s">
        <v>1452</v>
      </c>
      <c r="D3150" s="7" t="n">
        <v>-1</v>
      </c>
      <c r="E3150" s="7" t="n">
        <v>-33.05</v>
      </c>
      <c r="F3150" s="7" t="n">
        <v>0</v>
      </c>
      <c r="G3150" s="7" t="n">
        <v>0</v>
      </c>
    </row>
    <row r="3151" customFormat="false" ht="15" hidden="false" customHeight="false" outlineLevel="0" collapsed="false">
      <c r="A3151" s="7" t="s">
        <v>21</v>
      </c>
      <c r="B3151" s="7" t="s">
        <v>394</v>
      </c>
      <c r="C3151" s="7" t="s">
        <v>1452</v>
      </c>
      <c r="D3151" s="7" t="n">
        <v>-2</v>
      </c>
      <c r="E3151" s="7" t="n">
        <v>-61.38</v>
      </c>
      <c r="F3151" s="7" t="n">
        <v>0</v>
      </c>
      <c r="G3151" s="7" t="n">
        <v>0</v>
      </c>
    </row>
    <row r="3152" customFormat="false" ht="15" hidden="false" customHeight="false" outlineLevel="0" collapsed="false">
      <c r="A3152" s="7" t="s">
        <v>21</v>
      </c>
      <c r="B3152" s="7" t="s">
        <v>394</v>
      </c>
      <c r="C3152" s="7" t="s">
        <v>1452</v>
      </c>
      <c r="D3152" s="7" t="n">
        <v>-1</v>
      </c>
      <c r="E3152" s="7" t="n">
        <v>-34.22</v>
      </c>
      <c r="F3152" s="7" t="n">
        <v>0</v>
      </c>
      <c r="G3152" s="7" t="n">
        <v>0</v>
      </c>
    </row>
    <row r="3153" customFormat="false" ht="15" hidden="false" customHeight="false" outlineLevel="0" collapsed="false">
      <c r="A3153" s="7" t="s">
        <v>21</v>
      </c>
      <c r="B3153" s="7" t="s">
        <v>394</v>
      </c>
      <c r="C3153" s="7" t="s">
        <v>1452</v>
      </c>
      <c r="D3153" s="7" t="n">
        <v>-1</v>
      </c>
      <c r="E3153" s="7" t="n">
        <v>-45.62</v>
      </c>
      <c r="F3153" s="7" t="n">
        <v>0</v>
      </c>
      <c r="G3153" s="7" t="n">
        <v>0</v>
      </c>
    </row>
    <row r="3154" customFormat="false" ht="15" hidden="false" customHeight="false" outlineLevel="0" collapsed="false">
      <c r="A3154" s="7" t="s">
        <v>21</v>
      </c>
      <c r="B3154" s="7" t="s">
        <v>394</v>
      </c>
      <c r="C3154" s="7" t="s">
        <v>1452</v>
      </c>
      <c r="D3154" s="7" t="n">
        <v>-2</v>
      </c>
      <c r="E3154" s="7" t="n">
        <v>-56.66</v>
      </c>
      <c r="F3154" s="7" t="n">
        <v>0</v>
      </c>
      <c r="G3154" s="7" t="n">
        <v>0</v>
      </c>
    </row>
    <row r="3155" customFormat="false" ht="15" hidden="false" customHeight="false" outlineLevel="0" collapsed="false">
      <c r="A3155" s="7" t="s">
        <v>21</v>
      </c>
      <c r="B3155" s="7" t="s">
        <v>394</v>
      </c>
      <c r="C3155" s="7" t="s">
        <v>1452</v>
      </c>
      <c r="D3155" s="7" t="n">
        <v>-9</v>
      </c>
      <c r="E3155" s="7" t="n">
        <v>-287.37</v>
      </c>
      <c r="F3155" s="7" t="n">
        <v>0</v>
      </c>
      <c r="G3155" s="7" t="n">
        <v>0</v>
      </c>
    </row>
    <row r="3156" customFormat="false" ht="15" hidden="false" customHeight="false" outlineLevel="0" collapsed="false">
      <c r="A3156" s="7" t="s">
        <v>21</v>
      </c>
      <c r="B3156" s="7" t="s">
        <v>394</v>
      </c>
      <c r="C3156" s="7" t="s">
        <v>1452</v>
      </c>
      <c r="D3156" s="7" t="n">
        <v>-1</v>
      </c>
      <c r="E3156" s="7" t="n">
        <v>-27.57</v>
      </c>
      <c r="F3156" s="7" t="n">
        <v>0</v>
      </c>
      <c r="G3156" s="7" t="n">
        <v>0</v>
      </c>
    </row>
    <row r="3157" customFormat="false" ht="15" hidden="false" customHeight="false" outlineLevel="0" collapsed="false">
      <c r="A3157" s="7" t="s">
        <v>21</v>
      </c>
      <c r="B3157" s="7" t="s">
        <v>394</v>
      </c>
      <c r="C3157" s="7" t="s">
        <v>1452</v>
      </c>
      <c r="D3157" s="7" t="n">
        <v>-4</v>
      </c>
      <c r="E3157" s="7" t="n">
        <v>-141.64</v>
      </c>
      <c r="F3157" s="7" t="n">
        <v>0</v>
      </c>
      <c r="G3157" s="7" t="n">
        <v>0</v>
      </c>
    </row>
    <row r="3158" customFormat="false" ht="15" hidden="false" customHeight="false" outlineLevel="0" collapsed="false">
      <c r="A3158" s="7" t="s">
        <v>21</v>
      </c>
      <c r="B3158" s="7" t="s">
        <v>394</v>
      </c>
      <c r="C3158" s="7" t="s">
        <v>1452</v>
      </c>
      <c r="D3158" s="7" t="n">
        <v>-5</v>
      </c>
      <c r="E3158" s="7" t="n">
        <v>-148.25</v>
      </c>
      <c r="F3158" s="7" t="n">
        <v>0</v>
      </c>
      <c r="G3158" s="7" t="n">
        <v>0</v>
      </c>
    </row>
    <row r="3159" customFormat="false" ht="15" hidden="false" customHeight="false" outlineLevel="0" collapsed="false">
      <c r="A3159" s="7" t="s">
        <v>21</v>
      </c>
      <c r="B3159" s="7" t="s">
        <v>105</v>
      </c>
      <c r="C3159" s="7" t="s">
        <v>1453</v>
      </c>
      <c r="D3159" s="7" t="n">
        <v>24</v>
      </c>
      <c r="E3159" s="7" t="n">
        <v>713.28</v>
      </c>
      <c r="F3159" s="7" t="n">
        <v>0</v>
      </c>
      <c r="G3159" s="7" t="n">
        <v>0</v>
      </c>
    </row>
    <row r="3160" customFormat="false" ht="15" hidden="false" customHeight="false" outlineLevel="0" collapsed="false">
      <c r="A3160" s="7" t="s">
        <v>21</v>
      </c>
      <c r="B3160" s="7" t="s">
        <v>105</v>
      </c>
      <c r="C3160" s="7" t="s">
        <v>1453</v>
      </c>
      <c r="D3160" s="7" t="n">
        <v>96</v>
      </c>
      <c r="E3160" s="7" t="n">
        <v>3489.89</v>
      </c>
      <c r="F3160" s="7" t="n">
        <v>0</v>
      </c>
      <c r="G3160" s="7" t="n">
        <v>0</v>
      </c>
    </row>
    <row r="3161" customFormat="false" ht="15" hidden="false" customHeight="false" outlineLevel="0" collapsed="false">
      <c r="A3161" s="7" t="s">
        <v>21</v>
      </c>
      <c r="B3161" s="7" t="s">
        <v>105</v>
      </c>
      <c r="C3161" s="7" t="s">
        <v>1453</v>
      </c>
      <c r="D3161" s="7" t="n">
        <v>-3</v>
      </c>
      <c r="E3161" s="7" t="n">
        <v>-72.72</v>
      </c>
      <c r="F3161" s="7" t="n">
        <v>0</v>
      </c>
      <c r="G3161" s="7" t="n">
        <v>0</v>
      </c>
    </row>
    <row r="3162" customFormat="false" ht="15" hidden="false" customHeight="false" outlineLevel="0" collapsed="false">
      <c r="A3162" s="7" t="s">
        <v>21</v>
      </c>
      <c r="B3162" s="7" t="s">
        <v>105</v>
      </c>
      <c r="C3162" s="7" t="s">
        <v>1453</v>
      </c>
      <c r="D3162" s="7" t="n">
        <v>3</v>
      </c>
      <c r="E3162" s="7" t="n">
        <v>104.7</v>
      </c>
      <c r="F3162" s="7" t="n">
        <v>0</v>
      </c>
      <c r="G3162" s="7" t="n">
        <v>0</v>
      </c>
    </row>
    <row r="3163" customFormat="false" ht="15" hidden="false" customHeight="false" outlineLevel="0" collapsed="false">
      <c r="A3163" s="7" t="s">
        <v>21</v>
      </c>
      <c r="B3163" s="7" t="s">
        <v>105</v>
      </c>
      <c r="C3163" s="7" t="s">
        <v>1453</v>
      </c>
      <c r="D3163" s="7" t="n">
        <v>6</v>
      </c>
      <c r="E3163" s="7" t="n">
        <v>0</v>
      </c>
      <c r="F3163" s="7" t="n">
        <v>0</v>
      </c>
      <c r="G3163" s="7" t="n">
        <v>0</v>
      </c>
    </row>
    <row r="3164" customFormat="false" ht="15" hidden="false" customHeight="false" outlineLevel="0" collapsed="false">
      <c r="A3164" s="7" t="s">
        <v>21</v>
      </c>
      <c r="B3164" s="7" t="s">
        <v>105</v>
      </c>
      <c r="C3164" s="7" t="s">
        <v>1453</v>
      </c>
      <c r="D3164" s="7" t="n">
        <v>2</v>
      </c>
      <c r="E3164" s="7" t="n">
        <v>58.43</v>
      </c>
      <c r="F3164" s="7" t="n">
        <v>0</v>
      </c>
      <c r="G3164" s="7" t="n">
        <v>0</v>
      </c>
    </row>
    <row r="3165" customFormat="false" ht="15" hidden="false" customHeight="false" outlineLevel="0" collapsed="false">
      <c r="A3165" s="7" t="s">
        <v>21</v>
      </c>
      <c r="B3165" s="7" t="s">
        <v>105</v>
      </c>
      <c r="C3165" s="7" t="s">
        <v>1453</v>
      </c>
      <c r="D3165" s="7" t="n">
        <v>-1</v>
      </c>
      <c r="E3165" s="7" t="n">
        <v>-36.35</v>
      </c>
      <c r="F3165" s="7" t="n">
        <v>0</v>
      </c>
      <c r="G3165" s="7" t="n">
        <v>0</v>
      </c>
    </row>
    <row r="3166" customFormat="false" ht="15" hidden="false" customHeight="false" outlineLevel="0" collapsed="false">
      <c r="A3166" s="7" t="s">
        <v>21</v>
      </c>
      <c r="B3166" s="7" t="s">
        <v>105</v>
      </c>
      <c r="C3166" s="7" t="s">
        <v>1453</v>
      </c>
      <c r="D3166" s="7" t="n">
        <v>26</v>
      </c>
      <c r="E3166" s="7" t="n">
        <v>822.87</v>
      </c>
      <c r="F3166" s="7" t="n">
        <v>0</v>
      </c>
      <c r="G3166" s="7" t="n">
        <v>0</v>
      </c>
    </row>
    <row r="3167" customFormat="false" ht="15" hidden="false" customHeight="false" outlineLevel="0" collapsed="false">
      <c r="A3167" s="7" t="s">
        <v>21</v>
      </c>
      <c r="B3167" s="7" t="s">
        <v>105</v>
      </c>
      <c r="C3167" s="7" t="s">
        <v>1453</v>
      </c>
      <c r="D3167" s="7" t="n">
        <v>-3</v>
      </c>
      <c r="E3167" s="7" t="n">
        <v>-94.53</v>
      </c>
      <c r="F3167" s="7" t="n">
        <v>0</v>
      </c>
      <c r="G3167" s="7" t="n">
        <v>0</v>
      </c>
    </row>
    <row r="3168" customFormat="false" ht="15" hidden="false" customHeight="false" outlineLevel="0" collapsed="false">
      <c r="A3168" s="7" t="s">
        <v>21</v>
      </c>
      <c r="B3168" s="7" t="s">
        <v>105</v>
      </c>
      <c r="C3168" s="7" t="s">
        <v>1453</v>
      </c>
      <c r="D3168" s="7" t="n">
        <v>10</v>
      </c>
      <c r="E3168" s="7" t="n">
        <v>339.3</v>
      </c>
      <c r="F3168" s="7" t="n">
        <v>0</v>
      </c>
      <c r="G3168" s="7" t="n">
        <v>0</v>
      </c>
    </row>
    <row r="3169" customFormat="false" ht="15" hidden="false" customHeight="false" outlineLevel="0" collapsed="false">
      <c r="A3169" s="7" t="s">
        <v>21</v>
      </c>
      <c r="B3169" s="7" t="s">
        <v>105</v>
      </c>
      <c r="C3169" s="7" t="s">
        <v>1453</v>
      </c>
      <c r="D3169" s="7" t="n">
        <v>-15</v>
      </c>
      <c r="E3169" s="7" t="n">
        <v>-505.2</v>
      </c>
      <c r="F3169" s="7" t="n">
        <v>0</v>
      </c>
      <c r="G3169" s="7" t="n">
        <v>0</v>
      </c>
    </row>
    <row r="3170" customFormat="false" ht="15" hidden="false" customHeight="false" outlineLevel="0" collapsed="false">
      <c r="A3170" s="7" t="s">
        <v>21</v>
      </c>
      <c r="B3170" s="7" t="s">
        <v>105</v>
      </c>
      <c r="C3170" s="7" t="s">
        <v>1453</v>
      </c>
      <c r="D3170" s="7" t="n">
        <v>1</v>
      </c>
      <c r="E3170" s="7" t="n">
        <v>41.39</v>
      </c>
      <c r="F3170" s="7" t="n">
        <v>0</v>
      </c>
      <c r="G3170" s="7" t="n">
        <v>0</v>
      </c>
    </row>
    <row r="3171" customFormat="false" ht="15" hidden="false" customHeight="false" outlineLevel="0" collapsed="false">
      <c r="A3171" s="7" t="s">
        <v>21</v>
      </c>
      <c r="B3171" s="7" t="s">
        <v>105</v>
      </c>
      <c r="C3171" s="7" t="s">
        <v>1453</v>
      </c>
      <c r="D3171" s="7" t="n">
        <v>1221</v>
      </c>
      <c r="E3171" s="7" t="n">
        <v>38192.88</v>
      </c>
      <c r="F3171" s="7" t="n">
        <v>0</v>
      </c>
      <c r="G3171" s="7" t="n">
        <v>0</v>
      </c>
    </row>
    <row r="3172" customFormat="false" ht="15" hidden="false" customHeight="false" outlineLevel="0" collapsed="false">
      <c r="A3172" s="7" t="s">
        <v>21</v>
      </c>
      <c r="B3172" s="7" t="s">
        <v>105</v>
      </c>
      <c r="C3172" s="7" t="s">
        <v>1453</v>
      </c>
      <c r="D3172" s="7" t="n">
        <v>51</v>
      </c>
      <c r="E3172" s="7" t="n">
        <v>1738.24</v>
      </c>
      <c r="F3172" s="7" t="n">
        <v>0</v>
      </c>
      <c r="G3172" s="7" t="n">
        <v>0</v>
      </c>
    </row>
    <row r="3173" customFormat="false" ht="15" hidden="false" customHeight="false" outlineLevel="0" collapsed="false">
      <c r="A3173" s="7" t="s">
        <v>21</v>
      </c>
      <c r="B3173" s="7" t="s">
        <v>105</v>
      </c>
      <c r="C3173" s="7" t="s">
        <v>1453</v>
      </c>
      <c r="D3173" s="7" t="n">
        <v>12</v>
      </c>
      <c r="E3173" s="7" t="n">
        <v>378.07</v>
      </c>
      <c r="F3173" s="7" t="n">
        <v>0</v>
      </c>
      <c r="G3173" s="7" t="n">
        <v>0</v>
      </c>
    </row>
    <row r="3174" customFormat="false" ht="15" hidden="false" customHeight="false" outlineLevel="0" collapsed="false">
      <c r="A3174" s="7" t="s">
        <v>21</v>
      </c>
      <c r="B3174" s="7" t="s">
        <v>105</v>
      </c>
      <c r="C3174" s="7" t="s">
        <v>1453</v>
      </c>
      <c r="D3174" s="7" t="n">
        <v>-6</v>
      </c>
      <c r="E3174" s="7" t="n">
        <v>-292.14</v>
      </c>
      <c r="F3174" s="7" t="n">
        <v>0</v>
      </c>
      <c r="G3174" s="7" t="n">
        <v>0</v>
      </c>
    </row>
    <row r="3175" customFormat="false" ht="15" hidden="false" customHeight="false" outlineLevel="0" collapsed="false">
      <c r="A3175" s="7" t="s">
        <v>21</v>
      </c>
      <c r="B3175" s="7" t="s">
        <v>105</v>
      </c>
      <c r="C3175" s="7" t="s">
        <v>1453</v>
      </c>
      <c r="D3175" s="7" t="n">
        <v>5</v>
      </c>
      <c r="E3175" s="7" t="n">
        <v>145.4</v>
      </c>
      <c r="F3175" s="7" t="n">
        <v>0</v>
      </c>
      <c r="G3175" s="7" t="n">
        <v>0</v>
      </c>
    </row>
    <row r="3176" customFormat="false" ht="15" hidden="false" customHeight="false" outlineLevel="0" collapsed="false">
      <c r="A3176" s="7" t="s">
        <v>21</v>
      </c>
      <c r="B3176" s="7" t="s">
        <v>105</v>
      </c>
      <c r="C3176" s="7" t="s">
        <v>1453</v>
      </c>
      <c r="D3176" s="7" t="n">
        <v>-1</v>
      </c>
      <c r="E3176" s="7" t="n">
        <v>-48.12</v>
      </c>
      <c r="F3176" s="7" t="n">
        <v>0</v>
      </c>
      <c r="G3176" s="7" t="n">
        <v>0</v>
      </c>
    </row>
    <row r="3177" customFormat="false" ht="15" hidden="false" customHeight="false" outlineLevel="0" collapsed="false">
      <c r="A3177" s="7" t="s">
        <v>21</v>
      </c>
      <c r="B3177" s="7" t="s">
        <v>105</v>
      </c>
      <c r="C3177" s="7" t="s">
        <v>1453</v>
      </c>
      <c r="D3177" s="7" t="n">
        <v>-6</v>
      </c>
      <c r="E3177" s="7" t="n">
        <v>-204.48</v>
      </c>
      <c r="F3177" s="7" t="n">
        <v>0</v>
      </c>
      <c r="G3177" s="7" t="n">
        <v>0</v>
      </c>
    </row>
    <row r="3178" customFormat="false" ht="15" hidden="false" customHeight="false" outlineLevel="0" collapsed="false">
      <c r="A3178" s="7" t="s">
        <v>21</v>
      </c>
      <c r="B3178" s="7" t="s">
        <v>105</v>
      </c>
      <c r="C3178" s="7" t="s">
        <v>1453</v>
      </c>
      <c r="D3178" s="7" t="n">
        <v>288</v>
      </c>
      <c r="E3178" s="7" t="n">
        <v>10517.33</v>
      </c>
      <c r="F3178" s="7" t="n">
        <v>0</v>
      </c>
      <c r="G3178" s="7" t="n">
        <v>0</v>
      </c>
    </row>
    <row r="3179" customFormat="false" ht="15" hidden="false" customHeight="false" outlineLevel="0" collapsed="false">
      <c r="A3179" s="7" t="s">
        <v>21</v>
      </c>
      <c r="B3179" s="7" t="s">
        <v>105</v>
      </c>
      <c r="C3179" s="7" t="s">
        <v>1453</v>
      </c>
      <c r="D3179" s="7" t="n">
        <v>-3</v>
      </c>
      <c r="E3179" s="7" t="n">
        <v>-90</v>
      </c>
      <c r="F3179" s="7" t="n">
        <v>0</v>
      </c>
      <c r="G3179" s="7" t="n">
        <v>0</v>
      </c>
    </row>
    <row r="3180" customFormat="false" ht="15" hidden="false" customHeight="false" outlineLevel="0" collapsed="false">
      <c r="A3180" s="7" t="s">
        <v>21</v>
      </c>
      <c r="B3180" s="7" t="s">
        <v>105</v>
      </c>
      <c r="C3180" s="7" t="s">
        <v>1453</v>
      </c>
      <c r="D3180" s="7" t="n">
        <v>132</v>
      </c>
      <c r="E3180" s="7" t="n">
        <v>4446.15</v>
      </c>
      <c r="F3180" s="7" t="n">
        <v>0</v>
      </c>
      <c r="G3180" s="7" t="n">
        <v>0</v>
      </c>
    </row>
    <row r="3181" customFormat="false" ht="15" hidden="false" customHeight="false" outlineLevel="0" collapsed="false">
      <c r="A3181" s="7" t="s">
        <v>21</v>
      </c>
      <c r="B3181" s="7" t="s">
        <v>105</v>
      </c>
      <c r="C3181" s="7" t="s">
        <v>1453</v>
      </c>
      <c r="D3181" s="7" t="n">
        <v>-4</v>
      </c>
      <c r="E3181" s="7" t="n">
        <v>-193.88</v>
      </c>
      <c r="F3181" s="7" t="n">
        <v>0</v>
      </c>
      <c r="G3181" s="7" t="n">
        <v>0</v>
      </c>
    </row>
    <row r="3182" customFormat="false" ht="15" hidden="false" customHeight="false" outlineLevel="0" collapsed="false">
      <c r="A3182" s="7" t="s">
        <v>21</v>
      </c>
      <c r="B3182" s="7" t="s">
        <v>347</v>
      </c>
      <c r="C3182" s="7" t="s">
        <v>1454</v>
      </c>
      <c r="D3182" s="7" t="n">
        <v>14</v>
      </c>
      <c r="E3182" s="7" t="n">
        <v>311.74</v>
      </c>
      <c r="F3182" s="7" t="n">
        <v>0</v>
      </c>
      <c r="G3182" s="7" t="n">
        <v>0</v>
      </c>
    </row>
    <row r="3183" customFormat="false" ht="15" hidden="false" customHeight="false" outlineLevel="0" collapsed="false">
      <c r="A3183" s="7" t="s">
        <v>21</v>
      </c>
      <c r="B3183" s="7" t="s">
        <v>347</v>
      </c>
      <c r="C3183" s="7" t="s">
        <v>1454</v>
      </c>
      <c r="D3183" s="7" t="n">
        <v>25</v>
      </c>
      <c r="E3183" s="7" t="n">
        <v>596.46</v>
      </c>
      <c r="F3183" s="7" t="n">
        <v>0</v>
      </c>
      <c r="G3183" s="7" t="n">
        <v>0</v>
      </c>
    </row>
    <row r="3184" customFormat="false" ht="15" hidden="false" customHeight="false" outlineLevel="0" collapsed="false">
      <c r="A3184" s="7" t="s">
        <v>21</v>
      </c>
      <c r="B3184" s="7" t="s">
        <v>347</v>
      </c>
      <c r="C3184" s="7" t="s">
        <v>1454</v>
      </c>
      <c r="D3184" s="7" t="n">
        <v>10</v>
      </c>
      <c r="E3184" s="7" t="n">
        <v>206.77</v>
      </c>
      <c r="F3184" s="7" t="n">
        <v>0</v>
      </c>
      <c r="G3184" s="7" t="n">
        <v>0</v>
      </c>
    </row>
    <row r="3185" customFormat="false" ht="15" hidden="false" customHeight="false" outlineLevel="0" collapsed="false">
      <c r="A3185" s="7" t="s">
        <v>21</v>
      </c>
      <c r="B3185" s="7" t="s">
        <v>347</v>
      </c>
      <c r="C3185" s="7" t="s">
        <v>1454</v>
      </c>
      <c r="D3185" s="7" t="n">
        <v>3</v>
      </c>
      <c r="E3185" s="7" t="n">
        <v>66.05</v>
      </c>
      <c r="F3185" s="7" t="n">
        <v>0</v>
      </c>
      <c r="G3185" s="7" t="n">
        <v>0</v>
      </c>
    </row>
    <row r="3186" customFormat="false" ht="15" hidden="false" customHeight="false" outlineLevel="0" collapsed="false">
      <c r="A3186" s="7" t="s">
        <v>21</v>
      </c>
      <c r="B3186" s="7" t="s">
        <v>347</v>
      </c>
      <c r="C3186" s="7" t="s">
        <v>1454</v>
      </c>
      <c r="D3186" s="7" t="n">
        <v>19</v>
      </c>
      <c r="E3186" s="7" t="n">
        <v>414.77</v>
      </c>
      <c r="F3186" s="7" t="n">
        <v>0</v>
      </c>
      <c r="G3186" s="7" t="n">
        <v>0</v>
      </c>
    </row>
    <row r="3187" customFormat="false" ht="15" hidden="false" customHeight="false" outlineLevel="0" collapsed="false">
      <c r="A3187" s="7" t="s">
        <v>21</v>
      </c>
      <c r="B3187" s="7" t="s">
        <v>347</v>
      </c>
      <c r="C3187" s="7" t="s">
        <v>1454</v>
      </c>
      <c r="D3187" s="7" t="n">
        <v>3</v>
      </c>
      <c r="E3187" s="7" t="n">
        <v>70.77</v>
      </c>
      <c r="F3187" s="7" t="n">
        <v>0</v>
      </c>
      <c r="G3187" s="7" t="n">
        <v>0</v>
      </c>
    </row>
    <row r="3188" customFormat="false" ht="15" hidden="false" customHeight="false" outlineLevel="0" collapsed="false">
      <c r="A3188" s="7" t="s">
        <v>21</v>
      </c>
      <c r="B3188" s="7" t="s">
        <v>347</v>
      </c>
      <c r="C3188" s="7" t="s">
        <v>1454</v>
      </c>
      <c r="D3188" s="7" t="n">
        <v>-3</v>
      </c>
      <c r="E3188" s="7" t="n">
        <v>-94.35</v>
      </c>
      <c r="F3188" s="7" t="n">
        <v>0</v>
      </c>
      <c r="G3188" s="7" t="n">
        <v>0</v>
      </c>
    </row>
    <row r="3189" customFormat="false" ht="15" hidden="false" customHeight="false" outlineLevel="0" collapsed="false">
      <c r="A3189" s="7" t="s">
        <v>21</v>
      </c>
      <c r="B3189" s="7" t="s">
        <v>347</v>
      </c>
      <c r="C3189" s="7" t="s">
        <v>1454</v>
      </c>
      <c r="D3189" s="7" t="n">
        <v>29</v>
      </c>
      <c r="E3189" s="7" t="n">
        <v>587.83</v>
      </c>
      <c r="F3189" s="7" t="n">
        <v>0</v>
      </c>
      <c r="G3189" s="7" t="n">
        <v>0</v>
      </c>
    </row>
    <row r="3190" customFormat="false" ht="15" hidden="false" customHeight="false" outlineLevel="0" collapsed="false">
      <c r="A3190" s="7" t="s">
        <v>21</v>
      </c>
      <c r="B3190" s="7" t="s">
        <v>347</v>
      </c>
      <c r="C3190" s="7" t="s">
        <v>1454</v>
      </c>
      <c r="D3190" s="7" t="n">
        <v>3</v>
      </c>
      <c r="E3190" s="7" t="n">
        <v>70.77</v>
      </c>
      <c r="F3190" s="7" t="n">
        <v>0</v>
      </c>
      <c r="G3190" s="7" t="n">
        <v>0</v>
      </c>
    </row>
    <row r="3191" customFormat="false" ht="15" hidden="false" customHeight="false" outlineLevel="0" collapsed="false">
      <c r="A3191" s="7" t="s">
        <v>21</v>
      </c>
      <c r="B3191" s="7" t="s">
        <v>409</v>
      </c>
      <c r="C3191" s="7" t="s">
        <v>1455</v>
      </c>
      <c r="D3191" s="7" t="n">
        <v>2</v>
      </c>
      <c r="E3191" s="7" t="n">
        <v>37.74</v>
      </c>
      <c r="F3191" s="7" t="n">
        <v>0</v>
      </c>
      <c r="G3191" s="7" t="n">
        <v>0</v>
      </c>
    </row>
    <row r="3192" customFormat="false" ht="15" hidden="false" customHeight="false" outlineLevel="0" collapsed="false">
      <c r="A3192" s="7" t="s">
        <v>21</v>
      </c>
      <c r="B3192" s="7" t="s">
        <v>409</v>
      </c>
      <c r="C3192" s="7" t="s">
        <v>1455</v>
      </c>
      <c r="D3192" s="7" t="n">
        <v>17</v>
      </c>
      <c r="E3192" s="7" t="n">
        <v>374.27</v>
      </c>
      <c r="F3192" s="7" t="n">
        <v>0</v>
      </c>
      <c r="G3192" s="7" t="n">
        <v>0</v>
      </c>
    </row>
    <row r="3193" customFormat="false" ht="15" hidden="false" customHeight="false" outlineLevel="0" collapsed="false">
      <c r="A3193" s="7" t="s">
        <v>21</v>
      </c>
      <c r="B3193" s="7" t="s">
        <v>409</v>
      </c>
      <c r="C3193" s="7" t="s">
        <v>1455</v>
      </c>
      <c r="D3193" s="7" t="n">
        <v>26</v>
      </c>
      <c r="E3193" s="7" t="n">
        <v>567.58</v>
      </c>
      <c r="F3193" s="7" t="n">
        <v>0</v>
      </c>
      <c r="G3193" s="7" t="n">
        <v>0</v>
      </c>
    </row>
    <row r="3194" customFormat="false" ht="15" hidden="false" customHeight="false" outlineLevel="0" collapsed="false">
      <c r="A3194" s="7" t="s">
        <v>21</v>
      </c>
      <c r="B3194" s="7" t="s">
        <v>409</v>
      </c>
      <c r="C3194" s="7" t="s">
        <v>1455</v>
      </c>
      <c r="D3194" s="7" t="n">
        <v>7</v>
      </c>
      <c r="E3194" s="7" t="n">
        <v>165.12</v>
      </c>
      <c r="F3194" s="7" t="n">
        <v>0</v>
      </c>
      <c r="G3194" s="7" t="n">
        <v>0</v>
      </c>
    </row>
    <row r="3195" customFormat="false" ht="15" hidden="false" customHeight="false" outlineLevel="0" collapsed="false">
      <c r="A3195" s="7" t="s">
        <v>21</v>
      </c>
      <c r="B3195" s="7" t="s">
        <v>409</v>
      </c>
      <c r="C3195" s="7" t="s">
        <v>1455</v>
      </c>
      <c r="D3195" s="7" t="n">
        <v>3</v>
      </c>
      <c r="E3195" s="7" t="n">
        <v>70.77</v>
      </c>
      <c r="F3195" s="7" t="n">
        <v>0</v>
      </c>
      <c r="G3195" s="7" t="n">
        <v>0</v>
      </c>
    </row>
    <row r="3196" customFormat="false" ht="15" hidden="false" customHeight="false" outlineLevel="0" collapsed="false">
      <c r="A3196" s="7" t="s">
        <v>21</v>
      </c>
      <c r="B3196" s="7" t="s">
        <v>409</v>
      </c>
      <c r="C3196" s="7" t="s">
        <v>1455</v>
      </c>
      <c r="D3196" s="7" t="n">
        <v>-6</v>
      </c>
      <c r="E3196" s="7" t="n">
        <v>-188.7</v>
      </c>
      <c r="F3196" s="7" t="n">
        <v>0</v>
      </c>
      <c r="G3196" s="7" t="n">
        <v>0</v>
      </c>
    </row>
    <row r="3197" customFormat="false" ht="15" hidden="false" customHeight="false" outlineLevel="0" collapsed="false">
      <c r="A3197" s="7" t="s">
        <v>21</v>
      </c>
      <c r="B3197" s="7" t="s">
        <v>547</v>
      </c>
      <c r="C3197" s="7" t="s">
        <v>1456</v>
      </c>
      <c r="D3197" s="7" t="n">
        <v>1</v>
      </c>
      <c r="E3197" s="7" t="n">
        <v>27.4</v>
      </c>
      <c r="F3197" s="7" t="n">
        <v>0</v>
      </c>
      <c r="G3197" s="7" t="n">
        <v>0</v>
      </c>
    </row>
    <row r="3198" customFormat="false" ht="15" hidden="false" customHeight="false" outlineLevel="0" collapsed="false">
      <c r="A3198" s="7" t="s">
        <v>21</v>
      </c>
      <c r="B3198" s="7" t="s">
        <v>547</v>
      </c>
      <c r="C3198" s="7" t="s">
        <v>1456</v>
      </c>
      <c r="D3198" s="7" t="n">
        <v>6</v>
      </c>
      <c r="E3198" s="7" t="n">
        <v>171.29</v>
      </c>
      <c r="F3198" s="7" t="n">
        <v>0</v>
      </c>
      <c r="G3198" s="7" t="n">
        <v>0</v>
      </c>
    </row>
    <row r="3199" customFormat="false" ht="15" hidden="false" customHeight="false" outlineLevel="0" collapsed="false">
      <c r="A3199" s="7" t="s">
        <v>21</v>
      </c>
      <c r="B3199" s="7" t="s">
        <v>547</v>
      </c>
      <c r="C3199" s="7" t="s">
        <v>1456</v>
      </c>
      <c r="D3199" s="7" t="n">
        <v>1</v>
      </c>
      <c r="E3199" s="7" t="n">
        <v>26.64</v>
      </c>
      <c r="F3199" s="7" t="n">
        <v>0</v>
      </c>
      <c r="G3199" s="7" t="n">
        <v>0</v>
      </c>
    </row>
    <row r="3200" customFormat="false" ht="15" hidden="false" customHeight="false" outlineLevel="0" collapsed="false">
      <c r="A3200" s="7" t="s">
        <v>21</v>
      </c>
      <c r="B3200" s="7" t="s">
        <v>547</v>
      </c>
      <c r="C3200" s="7" t="s">
        <v>1456</v>
      </c>
      <c r="D3200" s="7" t="n">
        <v>2</v>
      </c>
      <c r="E3200" s="7" t="n">
        <v>48.68</v>
      </c>
      <c r="F3200" s="7" t="n">
        <v>0</v>
      </c>
      <c r="G3200" s="7" t="n">
        <v>0</v>
      </c>
    </row>
    <row r="3201" customFormat="false" ht="15" hidden="false" customHeight="false" outlineLevel="0" collapsed="false">
      <c r="A3201" s="7" t="s">
        <v>21</v>
      </c>
      <c r="B3201" s="7" t="s">
        <v>547</v>
      </c>
      <c r="C3201" s="7" t="s">
        <v>1456</v>
      </c>
      <c r="D3201" s="7" t="n">
        <v>-6</v>
      </c>
      <c r="E3201" s="7" t="n">
        <v>-226.56</v>
      </c>
      <c r="F3201" s="7" t="n">
        <v>0</v>
      </c>
      <c r="G3201" s="7" t="n">
        <v>0</v>
      </c>
    </row>
    <row r="3202" customFormat="false" ht="15" hidden="false" customHeight="false" outlineLevel="0" collapsed="false">
      <c r="A3202" s="7" t="s">
        <v>21</v>
      </c>
      <c r="B3202" s="7" t="s">
        <v>547</v>
      </c>
      <c r="C3202" s="7" t="s">
        <v>1456</v>
      </c>
      <c r="D3202" s="7" t="n">
        <v>-1</v>
      </c>
      <c r="E3202" s="7" t="n">
        <v>-12.27</v>
      </c>
      <c r="F3202" s="7" t="n">
        <v>0</v>
      </c>
      <c r="G3202" s="7" t="n">
        <v>0</v>
      </c>
    </row>
    <row r="3203" customFormat="false" ht="15" hidden="false" customHeight="false" outlineLevel="0" collapsed="false">
      <c r="A3203" s="7" t="s">
        <v>21</v>
      </c>
      <c r="B3203" s="7" t="s">
        <v>547</v>
      </c>
      <c r="C3203" s="7" t="s">
        <v>1456</v>
      </c>
      <c r="D3203" s="7" t="n">
        <v>6</v>
      </c>
      <c r="E3203" s="7" t="n">
        <v>157.26</v>
      </c>
      <c r="F3203" s="7" t="n">
        <v>0</v>
      </c>
      <c r="G3203" s="7" t="n">
        <v>0</v>
      </c>
    </row>
    <row r="3204" customFormat="false" ht="15" hidden="false" customHeight="false" outlineLevel="0" collapsed="false">
      <c r="A3204" s="7" t="s">
        <v>21</v>
      </c>
      <c r="B3204" s="7" t="s">
        <v>547</v>
      </c>
      <c r="C3204" s="7" t="s">
        <v>1456</v>
      </c>
      <c r="D3204" s="7" t="n">
        <v>-2</v>
      </c>
      <c r="E3204" s="7" t="n">
        <v>-66.98</v>
      </c>
      <c r="F3204" s="7" t="n">
        <v>0</v>
      </c>
      <c r="G3204" s="7" t="n">
        <v>0</v>
      </c>
    </row>
    <row r="3205" customFormat="false" ht="15" hidden="false" customHeight="false" outlineLevel="0" collapsed="false">
      <c r="A3205" s="7" t="s">
        <v>21</v>
      </c>
      <c r="B3205" s="7" t="s">
        <v>547</v>
      </c>
      <c r="C3205" s="7" t="s">
        <v>1456</v>
      </c>
      <c r="D3205" s="7" t="n">
        <v>-2</v>
      </c>
      <c r="E3205" s="7" t="n">
        <v>-61.44</v>
      </c>
      <c r="F3205" s="7" t="n">
        <v>0</v>
      </c>
      <c r="G3205" s="7" t="n">
        <v>0</v>
      </c>
    </row>
    <row r="3206" customFormat="false" ht="15" hidden="false" customHeight="false" outlineLevel="0" collapsed="false">
      <c r="A3206" s="7" t="s">
        <v>21</v>
      </c>
      <c r="B3206" s="7" t="s">
        <v>547</v>
      </c>
      <c r="C3206" s="7" t="s">
        <v>1456</v>
      </c>
      <c r="D3206" s="7" t="n">
        <v>1</v>
      </c>
      <c r="E3206" s="7" t="n">
        <v>24.74</v>
      </c>
      <c r="F3206" s="7" t="n">
        <v>0</v>
      </c>
      <c r="G3206" s="7" t="n">
        <v>0</v>
      </c>
    </row>
    <row r="3207" customFormat="false" ht="15" hidden="false" customHeight="false" outlineLevel="0" collapsed="false">
      <c r="A3207" s="7" t="s">
        <v>21</v>
      </c>
      <c r="B3207" s="7" t="s">
        <v>547</v>
      </c>
      <c r="C3207" s="7" t="s">
        <v>1456</v>
      </c>
      <c r="D3207" s="7" t="n">
        <v>-1</v>
      </c>
      <c r="E3207" s="7" t="n">
        <v>-28.55</v>
      </c>
      <c r="F3207" s="7" t="n">
        <v>0</v>
      </c>
      <c r="G3207" s="7" t="n">
        <v>0</v>
      </c>
    </row>
    <row r="3208" customFormat="false" ht="15" hidden="false" customHeight="false" outlineLevel="0" collapsed="false">
      <c r="A3208" s="7" t="s">
        <v>21</v>
      </c>
      <c r="B3208" s="7" t="s">
        <v>547</v>
      </c>
      <c r="C3208" s="7" t="s">
        <v>1456</v>
      </c>
      <c r="D3208" s="7" t="n">
        <v>3</v>
      </c>
      <c r="E3208" s="7" t="n">
        <v>84.96</v>
      </c>
      <c r="F3208" s="7" t="n">
        <v>0</v>
      </c>
      <c r="G3208" s="7" t="n">
        <v>0</v>
      </c>
    </row>
    <row r="3209" customFormat="false" ht="15" hidden="false" customHeight="false" outlineLevel="0" collapsed="false">
      <c r="A3209" s="7" t="s">
        <v>21</v>
      </c>
      <c r="B3209" s="7" t="s">
        <v>399</v>
      </c>
      <c r="C3209" s="7" t="s">
        <v>1457</v>
      </c>
      <c r="D3209" s="7" t="n">
        <v>1</v>
      </c>
      <c r="E3209" s="7" t="n">
        <v>20.66</v>
      </c>
      <c r="F3209" s="7" t="n">
        <v>0</v>
      </c>
      <c r="G3209" s="7" t="n">
        <v>0</v>
      </c>
    </row>
    <row r="3210" customFormat="false" ht="15" hidden="false" customHeight="false" outlineLevel="0" collapsed="false">
      <c r="A3210" s="7" t="s">
        <v>21</v>
      </c>
      <c r="B3210" s="7" t="s">
        <v>399</v>
      </c>
      <c r="C3210" s="7" t="s">
        <v>1457</v>
      </c>
      <c r="D3210" s="7" t="n">
        <v>3</v>
      </c>
      <c r="E3210" s="7" t="n">
        <v>63.66</v>
      </c>
      <c r="F3210" s="7" t="n">
        <v>0</v>
      </c>
      <c r="G3210" s="7" t="n">
        <v>0</v>
      </c>
    </row>
    <row r="3211" customFormat="false" ht="15" hidden="false" customHeight="false" outlineLevel="0" collapsed="false">
      <c r="A3211" s="7" t="s">
        <v>21</v>
      </c>
      <c r="B3211" s="7" t="s">
        <v>399</v>
      </c>
      <c r="C3211" s="7" t="s">
        <v>1457</v>
      </c>
      <c r="D3211" s="7" t="n">
        <v>8</v>
      </c>
      <c r="E3211" s="7" t="n">
        <v>172.16</v>
      </c>
      <c r="F3211" s="7" t="n">
        <v>0</v>
      </c>
      <c r="G3211" s="7" t="n">
        <v>0</v>
      </c>
    </row>
    <row r="3212" customFormat="false" ht="15" hidden="false" customHeight="false" outlineLevel="0" collapsed="false">
      <c r="A3212" s="7" t="s">
        <v>21</v>
      </c>
      <c r="B3212" s="7" t="s">
        <v>399</v>
      </c>
      <c r="C3212" s="7" t="s">
        <v>1457</v>
      </c>
      <c r="D3212" s="7" t="n">
        <v>2</v>
      </c>
      <c r="E3212" s="7" t="n">
        <v>42.46</v>
      </c>
      <c r="F3212" s="7" t="n">
        <v>0</v>
      </c>
      <c r="G3212" s="7" t="n">
        <v>0</v>
      </c>
    </row>
    <row r="3213" customFormat="false" ht="15" hidden="false" customHeight="false" outlineLevel="0" collapsed="false">
      <c r="A3213" s="7" t="s">
        <v>21</v>
      </c>
      <c r="B3213" s="7" t="s">
        <v>399</v>
      </c>
      <c r="C3213" s="7" t="s">
        <v>1457</v>
      </c>
      <c r="D3213" s="7" t="n">
        <v>-4</v>
      </c>
      <c r="E3213" s="7" t="n">
        <v>-113.2</v>
      </c>
      <c r="F3213" s="7" t="n">
        <v>0</v>
      </c>
      <c r="G3213" s="7" t="n">
        <v>0</v>
      </c>
    </row>
    <row r="3214" customFormat="false" ht="15" hidden="false" customHeight="false" outlineLevel="0" collapsed="false">
      <c r="A3214" s="7" t="s">
        <v>21</v>
      </c>
      <c r="B3214" s="7" t="s">
        <v>399</v>
      </c>
      <c r="C3214" s="7" t="s">
        <v>1457</v>
      </c>
      <c r="D3214" s="7" t="n">
        <v>11</v>
      </c>
      <c r="E3214" s="7" t="n">
        <v>217.91</v>
      </c>
      <c r="F3214" s="7" t="n">
        <v>0</v>
      </c>
      <c r="G3214" s="7" t="n">
        <v>0</v>
      </c>
    </row>
    <row r="3215" customFormat="false" ht="15" hidden="false" customHeight="false" outlineLevel="0" collapsed="false">
      <c r="A3215" s="7" t="s">
        <v>21</v>
      </c>
      <c r="B3215" s="7" t="s">
        <v>399</v>
      </c>
      <c r="C3215" s="7" t="s">
        <v>1457</v>
      </c>
      <c r="D3215" s="7" t="n">
        <v>29</v>
      </c>
      <c r="E3215" s="7" t="n">
        <v>569.56</v>
      </c>
      <c r="F3215" s="7" t="n">
        <v>0</v>
      </c>
      <c r="G3215" s="7" t="n">
        <v>0</v>
      </c>
    </row>
    <row r="3216" customFormat="false" ht="15" hidden="false" customHeight="false" outlineLevel="0" collapsed="false">
      <c r="A3216" s="7" t="s">
        <v>21</v>
      </c>
      <c r="B3216" s="7" t="s">
        <v>399</v>
      </c>
      <c r="C3216" s="7" t="s">
        <v>1457</v>
      </c>
      <c r="D3216" s="7" t="n">
        <v>2</v>
      </c>
      <c r="E3216" s="7" t="n">
        <v>36.79</v>
      </c>
      <c r="F3216" s="7" t="n">
        <v>0</v>
      </c>
      <c r="G3216" s="7" t="n">
        <v>0</v>
      </c>
    </row>
    <row r="3217" customFormat="false" ht="15" hidden="false" customHeight="false" outlineLevel="0" collapsed="false">
      <c r="A3217" s="7" t="s">
        <v>21</v>
      </c>
      <c r="B3217" s="7" t="s">
        <v>399</v>
      </c>
      <c r="C3217" s="7" t="s">
        <v>1457</v>
      </c>
      <c r="D3217" s="7" t="n">
        <v>2</v>
      </c>
      <c r="E3217" s="7" t="n">
        <v>33.96</v>
      </c>
      <c r="F3217" s="7" t="n">
        <v>0</v>
      </c>
      <c r="G3217" s="7" t="n">
        <v>0</v>
      </c>
    </row>
    <row r="3218" customFormat="false" ht="15" hidden="false" customHeight="false" outlineLevel="0" collapsed="false">
      <c r="A3218" s="7" t="s">
        <v>21</v>
      </c>
      <c r="B3218" s="7" t="s">
        <v>399</v>
      </c>
      <c r="C3218" s="7" t="s">
        <v>1457</v>
      </c>
      <c r="D3218" s="7" t="n">
        <v>6</v>
      </c>
      <c r="E3218" s="7" t="n">
        <v>120.5</v>
      </c>
      <c r="F3218" s="7" t="n">
        <v>0</v>
      </c>
      <c r="G3218" s="7" t="n">
        <v>0</v>
      </c>
    </row>
    <row r="3219" customFormat="false" ht="15" hidden="false" customHeight="false" outlineLevel="0" collapsed="false">
      <c r="A3219" s="7" t="s">
        <v>21</v>
      </c>
      <c r="B3219" s="7" t="s">
        <v>399</v>
      </c>
      <c r="C3219" s="7" t="s">
        <v>1457</v>
      </c>
      <c r="D3219" s="7" t="n">
        <v>1</v>
      </c>
      <c r="E3219" s="7" t="n">
        <v>17.21</v>
      </c>
      <c r="F3219" s="7" t="n">
        <v>0</v>
      </c>
      <c r="G3219" s="7" t="n">
        <v>0</v>
      </c>
    </row>
    <row r="3220" customFormat="false" ht="15" hidden="false" customHeight="false" outlineLevel="0" collapsed="false">
      <c r="A3220" s="7" t="s">
        <v>21</v>
      </c>
      <c r="B3220" s="7" t="s">
        <v>407</v>
      </c>
      <c r="C3220" s="7" t="s">
        <v>1458</v>
      </c>
      <c r="D3220" s="7" t="n">
        <v>-1</v>
      </c>
      <c r="E3220" s="7" t="n">
        <v>-20.44</v>
      </c>
      <c r="F3220" s="7" t="n">
        <v>0</v>
      </c>
      <c r="G3220" s="7" t="n">
        <v>0</v>
      </c>
    </row>
    <row r="3221" customFormat="false" ht="15" hidden="false" customHeight="false" outlineLevel="0" collapsed="false">
      <c r="A3221" s="7" t="s">
        <v>21</v>
      </c>
      <c r="B3221" s="7" t="s">
        <v>407</v>
      </c>
      <c r="C3221" s="7" t="s">
        <v>1458</v>
      </c>
      <c r="D3221" s="7" t="n">
        <v>22</v>
      </c>
      <c r="E3221" s="7" t="n">
        <v>480.26</v>
      </c>
      <c r="F3221" s="7" t="n">
        <v>0</v>
      </c>
      <c r="G3221" s="7" t="n">
        <v>0</v>
      </c>
    </row>
    <row r="3222" customFormat="false" ht="15" hidden="false" customHeight="false" outlineLevel="0" collapsed="false">
      <c r="A3222" s="7" t="s">
        <v>21</v>
      </c>
      <c r="B3222" s="7" t="s">
        <v>407</v>
      </c>
      <c r="C3222" s="7" t="s">
        <v>1458</v>
      </c>
      <c r="D3222" s="7" t="n">
        <v>-3</v>
      </c>
      <c r="E3222" s="7" t="n">
        <v>-62.22</v>
      </c>
      <c r="F3222" s="7" t="n">
        <v>0</v>
      </c>
      <c r="G3222" s="7" t="n">
        <v>0</v>
      </c>
    </row>
    <row r="3223" customFormat="false" ht="15" hidden="false" customHeight="false" outlineLevel="0" collapsed="false">
      <c r="A3223" s="7" t="s">
        <v>21</v>
      </c>
      <c r="B3223" s="7" t="s">
        <v>407</v>
      </c>
      <c r="C3223" s="7" t="s">
        <v>1458</v>
      </c>
      <c r="D3223" s="7" t="n">
        <v>8</v>
      </c>
      <c r="E3223" s="7" t="n">
        <v>176.13</v>
      </c>
      <c r="F3223" s="7" t="n">
        <v>0</v>
      </c>
      <c r="G3223" s="7" t="n">
        <v>0</v>
      </c>
    </row>
    <row r="3224" customFormat="false" ht="15" hidden="false" customHeight="false" outlineLevel="0" collapsed="false">
      <c r="A3224" s="7" t="s">
        <v>21</v>
      </c>
      <c r="B3224" s="7" t="s">
        <v>407</v>
      </c>
      <c r="C3224" s="7" t="s">
        <v>1458</v>
      </c>
      <c r="D3224" s="7" t="n">
        <v>-6</v>
      </c>
      <c r="E3224" s="7" t="n">
        <v>-188.7</v>
      </c>
      <c r="F3224" s="7" t="n">
        <v>0</v>
      </c>
      <c r="G3224" s="7" t="n">
        <v>0</v>
      </c>
    </row>
    <row r="3225" customFormat="false" ht="15" hidden="false" customHeight="false" outlineLevel="0" collapsed="false">
      <c r="A3225" s="7" t="s">
        <v>21</v>
      </c>
      <c r="B3225" s="7" t="s">
        <v>407</v>
      </c>
      <c r="C3225" s="7" t="s">
        <v>1458</v>
      </c>
      <c r="D3225" s="7" t="n">
        <v>17</v>
      </c>
      <c r="E3225" s="7" t="n">
        <v>405.6</v>
      </c>
      <c r="F3225" s="7" t="n">
        <v>0</v>
      </c>
      <c r="G3225" s="7" t="n">
        <v>0</v>
      </c>
    </row>
    <row r="3226" customFormat="false" ht="15" hidden="false" customHeight="false" outlineLevel="0" collapsed="false">
      <c r="A3226" s="7" t="s">
        <v>21</v>
      </c>
      <c r="B3226" s="7" t="s">
        <v>407</v>
      </c>
      <c r="C3226" s="7" t="s">
        <v>1458</v>
      </c>
      <c r="D3226" s="7" t="n">
        <v>3</v>
      </c>
      <c r="E3226" s="7" t="n">
        <v>70.77</v>
      </c>
      <c r="F3226" s="7" t="n">
        <v>0</v>
      </c>
      <c r="G3226" s="7" t="n">
        <v>0</v>
      </c>
    </row>
    <row r="3227" customFormat="false" ht="15" hidden="false" customHeight="false" outlineLevel="0" collapsed="false">
      <c r="A3227" s="7" t="s">
        <v>21</v>
      </c>
      <c r="B3227" s="7" t="s">
        <v>407</v>
      </c>
      <c r="C3227" s="7" t="s">
        <v>1458</v>
      </c>
      <c r="D3227" s="7" t="n">
        <v>1</v>
      </c>
      <c r="E3227" s="7" t="n">
        <v>20.68</v>
      </c>
      <c r="F3227" s="7" t="n">
        <v>0</v>
      </c>
      <c r="G3227" s="7" t="n">
        <v>0</v>
      </c>
    </row>
    <row r="3228" customFormat="false" ht="15" hidden="false" customHeight="false" outlineLevel="0" collapsed="false">
      <c r="A3228" s="7" t="s">
        <v>21</v>
      </c>
      <c r="B3228" s="7" t="s">
        <v>407</v>
      </c>
      <c r="C3228" s="7" t="s">
        <v>1458</v>
      </c>
      <c r="D3228" s="7" t="n">
        <v>1</v>
      </c>
      <c r="E3228" s="7" t="n">
        <v>23.59</v>
      </c>
      <c r="F3228" s="7" t="n">
        <v>0</v>
      </c>
      <c r="G3228" s="7" t="n">
        <v>0</v>
      </c>
    </row>
    <row r="3229" customFormat="false" ht="15" hidden="false" customHeight="false" outlineLevel="0" collapsed="false">
      <c r="A3229" s="7" t="s">
        <v>21</v>
      </c>
      <c r="B3229" s="7" t="s">
        <v>407</v>
      </c>
      <c r="C3229" s="7" t="s">
        <v>1458</v>
      </c>
      <c r="D3229" s="7" t="n">
        <v>-1</v>
      </c>
      <c r="E3229" s="7" t="n">
        <v>-22.02</v>
      </c>
      <c r="F3229" s="7" t="n">
        <v>0</v>
      </c>
      <c r="G3229" s="7" t="n">
        <v>0</v>
      </c>
    </row>
    <row r="3230" customFormat="false" ht="15" hidden="false" customHeight="false" outlineLevel="0" collapsed="false">
      <c r="A3230" s="7" t="s">
        <v>21</v>
      </c>
      <c r="B3230" s="7" t="s">
        <v>407</v>
      </c>
      <c r="C3230" s="7" t="s">
        <v>1458</v>
      </c>
      <c r="D3230" s="7" t="n">
        <v>1</v>
      </c>
      <c r="E3230" s="7" t="n">
        <v>22.9</v>
      </c>
      <c r="F3230" s="7" t="n">
        <v>0</v>
      </c>
      <c r="G3230" s="7" t="n">
        <v>0</v>
      </c>
    </row>
    <row r="3231" customFormat="false" ht="15" hidden="false" customHeight="false" outlineLevel="0" collapsed="false">
      <c r="A3231" s="7" t="s">
        <v>21</v>
      </c>
      <c r="B3231" s="7" t="s">
        <v>407</v>
      </c>
      <c r="C3231" s="7" t="s">
        <v>1458</v>
      </c>
      <c r="D3231" s="7" t="n">
        <v>2</v>
      </c>
      <c r="E3231" s="7" t="n">
        <v>40.89</v>
      </c>
      <c r="F3231" s="7" t="n">
        <v>0</v>
      </c>
      <c r="G3231" s="7" t="n">
        <v>0</v>
      </c>
    </row>
    <row r="3232" customFormat="false" ht="15" hidden="false" customHeight="false" outlineLevel="0" collapsed="false">
      <c r="A3232" s="7" t="s">
        <v>21</v>
      </c>
      <c r="B3232" s="7" t="s">
        <v>407</v>
      </c>
      <c r="C3232" s="7" t="s">
        <v>1458</v>
      </c>
      <c r="D3232" s="7" t="n">
        <v>4</v>
      </c>
      <c r="E3232" s="7" t="n">
        <v>89.07</v>
      </c>
      <c r="F3232" s="7" t="n">
        <v>0</v>
      </c>
      <c r="G3232" s="7" t="n">
        <v>0</v>
      </c>
    </row>
    <row r="3233" customFormat="false" ht="15" hidden="false" customHeight="false" outlineLevel="0" collapsed="false">
      <c r="A3233" s="7" t="s">
        <v>21</v>
      </c>
      <c r="B3233" s="7" t="s">
        <v>407</v>
      </c>
      <c r="C3233" s="7" t="s">
        <v>1458</v>
      </c>
      <c r="D3233" s="7" t="n">
        <v>1</v>
      </c>
      <c r="E3233" s="7" t="n">
        <v>19.09</v>
      </c>
      <c r="F3233" s="7" t="n">
        <v>0</v>
      </c>
      <c r="G3233" s="7" t="n">
        <v>0</v>
      </c>
    </row>
    <row r="3234" customFormat="false" ht="15" hidden="false" customHeight="false" outlineLevel="0" collapsed="false">
      <c r="A3234" s="7" t="s">
        <v>21</v>
      </c>
      <c r="B3234" s="7" t="s">
        <v>601</v>
      </c>
      <c r="C3234" s="7" t="s">
        <v>1459</v>
      </c>
      <c r="D3234" s="7" t="n">
        <v>-3</v>
      </c>
      <c r="E3234" s="7" t="n">
        <v>-188.91</v>
      </c>
      <c r="F3234" s="7" t="n">
        <v>0</v>
      </c>
      <c r="G3234" s="7" t="n">
        <v>0</v>
      </c>
    </row>
    <row r="3235" customFormat="false" ht="15" hidden="false" customHeight="false" outlineLevel="0" collapsed="false">
      <c r="A3235" s="7" t="s">
        <v>21</v>
      </c>
      <c r="B3235" s="7" t="s">
        <v>601</v>
      </c>
      <c r="C3235" s="7" t="s">
        <v>1459</v>
      </c>
      <c r="D3235" s="7" t="n">
        <v>1</v>
      </c>
      <c r="E3235" s="7" t="n">
        <v>44.14</v>
      </c>
      <c r="F3235" s="7" t="n">
        <v>0</v>
      </c>
      <c r="G3235" s="7" t="n">
        <v>0</v>
      </c>
    </row>
    <row r="3236" customFormat="false" ht="15" hidden="false" customHeight="false" outlineLevel="0" collapsed="false">
      <c r="A3236" s="7" t="s">
        <v>21</v>
      </c>
      <c r="B3236" s="7" t="s">
        <v>601</v>
      </c>
      <c r="C3236" s="7" t="s">
        <v>1459</v>
      </c>
      <c r="D3236" s="7" t="n">
        <v>-2</v>
      </c>
      <c r="E3236" s="7" t="n">
        <v>-94.6</v>
      </c>
      <c r="F3236" s="7" t="n">
        <v>0</v>
      </c>
      <c r="G3236" s="7" t="n">
        <v>0</v>
      </c>
    </row>
    <row r="3237" customFormat="false" ht="15" hidden="false" customHeight="false" outlineLevel="0" collapsed="false">
      <c r="A3237" s="7" t="s">
        <v>21</v>
      </c>
      <c r="B3237" s="7" t="s">
        <v>601</v>
      </c>
      <c r="C3237" s="7" t="s">
        <v>1459</v>
      </c>
      <c r="D3237" s="7" t="n">
        <v>3</v>
      </c>
      <c r="E3237" s="7" t="n">
        <v>141.69</v>
      </c>
      <c r="F3237" s="7" t="n">
        <v>0</v>
      </c>
      <c r="G3237" s="7" t="n">
        <v>0</v>
      </c>
    </row>
    <row r="3238" customFormat="false" ht="15" hidden="false" customHeight="false" outlineLevel="0" collapsed="false">
      <c r="A3238" s="7" t="s">
        <v>21</v>
      </c>
      <c r="B3238" s="7" t="s">
        <v>601</v>
      </c>
      <c r="C3238" s="7" t="s">
        <v>1459</v>
      </c>
      <c r="D3238" s="7" t="n">
        <v>-1</v>
      </c>
      <c r="E3238" s="7" t="n">
        <v>-40.93</v>
      </c>
      <c r="F3238" s="7" t="n">
        <v>0</v>
      </c>
      <c r="G3238" s="7" t="n">
        <v>0</v>
      </c>
    </row>
    <row r="3239" customFormat="false" ht="15" hidden="false" customHeight="false" outlineLevel="0" collapsed="false">
      <c r="A3239" s="7" t="s">
        <v>21</v>
      </c>
      <c r="B3239" s="7" t="s">
        <v>601</v>
      </c>
      <c r="C3239" s="7" t="s">
        <v>1459</v>
      </c>
      <c r="D3239" s="7" t="n">
        <v>2</v>
      </c>
      <c r="E3239" s="7" t="n">
        <v>81.16</v>
      </c>
      <c r="F3239" s="7" t="n">
        <v>0</v>
      </c>
      <c r="G3239" s="7" t="n">
        <v>0</v>
      </c>
    </row>
    <row r="3240" customFormat="false" ht="15" hidden="false" customHeight="false" outlineLevel="0" collapsed="false">
      <c r="A3240" s="7" t="s">
        <v>21</v>
      </c>
      <c r="B3240" s="7" t="s">
        <v>601</v>
      </c>
      <c r="C3240" s="7" t="s">
        <v>1459</v>
      </c>
      <c r="D3240" s="7" t="n">
        <v>3</v>
      </c>
      <c r="E3240" s="7" t="n">
        <v>141.89</v>
      </c>
      <c r="F3240" s="7" t="n">
        <v>0</v>
      </c>
      <c r="G3240" s="7" t="n">
        <v>0</v>
      </c>
    </row>
    <row r="3241" customFormat="false" ht="15" hidden="false" customHeight="false" outlineLevel="0" collapsed="false">
      <c r="A3241" s="7" t="s">
        <v>21</v>
      </c>
      <c r="B3241" s="7" t="s">
        <v>511</v>
      </c>
      <c r="C3241" s="7" t="s">
        <v>1459</v>
      </c>
      <c r="D3241" s="7" t="n">
        <v>2</v>
      </c>
      <c r="E3241" s="7" t="n">
        <v>87.4</v>
      </c>
      <c r="F3241" s="7" t="n">
        <v>0</v>
      </c>
      <c r="G3241" s="7" t="n">
        <v>0</v>
      </c>
    </row>
    <row r="3242" customFormat="false" ht="15" hidden="false" customHeight="false" outlineLevel="0" collapsed="false">
      <c r="A3242" s="7" t="s">
        <v>21</v>
      </c>
      <c r="B3242" s="7" t="s">
        <v>511</v>
      </c>
      <c r="C3242" s="7" t="s">
        <v>1459</v>
      </c>
      <c r="D3242" s="7" t="n">
        <v>-1</v>
      </c>
      <c r="E3242" s="7" t="n">
        <v>-38.55</v>
      </c>
      <c r="F3242" s="7" t="n">
        <v>0</v>
      </c>
      <c r="G3242" s="7" t="n">
        <v>0</v>
      </c>
    </row>
    <row r="3243" customFormat="false" ht="15" hidden="false" customHeight="false" outlineLevel="0" collapsed="false">
      <c r="A3243" s="7" t="s">
        <v>21</v>
      </c>
      <c r="B3243" s="7" t="s">
        <v>511</v>
      </c>
      <c r="C3243" s="7" t="s">
        <v>1459</v>
      </c>
      <c r="D3243" s="7" t="n">
        <v>1</v>
      </c>
      <c r="E3243" s="7" t="n">
        <v>40.58</v>
      </c>
      <c r="F3243" s="7" t="n">
        <v>0</v>
      </c>
      <c r="G3243" s="7" t="n">
        <v>0</v>
      </c>
    </row>
    <row r="3244" customFormat="false" ht="15" hidden="false" customHeight="false" outlineLevel="0" collapsed="false">
      <c r="A3244" s="7" t="s">
        <v>21</v>
      </c>
      <c r="B3244" s="7" t="s">
        <v>511</v>
      </c>
      <c r="C3244" s="7" t="s">
        <v>1459</v>
      </c>
      <c r="D3244" s="7" t="n">
        <v>3</v>
      </c>
      <c r="E3244" s="7" t="n">
        <v>141.89</v>
      </c>
      <c r="F3244" s="7" t="n">
        <v>0</v>
      </c>
      <c r="G3244" s="7" t="n">
        <v>0</v>
      </c>
    </row>
    <row r="3245" customFormat="false" ht="15" hidden="false" customHeight="false" outlineLevel="0" collapsed="false">
      <c r="A3245" s="7" t="s">
        <v>21</v>
      </c>
      <c r="B3245" s="7" t="s">
        <v>454</v>
      </c>
      <c r="C3245" s="7" t="s">
        <v>1459</v>
      </c>
      <c r="D3245" s="7" t="n">
        <v>-9</v>
      </c>
      <c r="E3245" s="7" t="n">
        <v>-365.22</v>
      </c>
      <c r="F3245" s="7" t="n">
        <v>0</v>
      </c>
      <c r="G3245" s="7" t="n">
        <v>0</v>
      </c>
    </row>
    <row r="3246" customFormat="false" ht="15" hidden="false" customHeight="false" outlineLevel="0" collapsed="false">
      <c r="A3246" s="7" t="s">
        <v>21</v>
      </c>
      <c r="B3246" s="7" t="s">
        <v>454</v>
      </c>
      <c r="C3246" s="7" t="s">
        <v>1459</v>
      </c>
      <c r="D3246" s="7" t="n">
        <v>-1</v>
      </c>
      <c r="E3246" s="7" t="n">
        <v>-62.97</v>
      </c>
      <c r="F3246" s="7" t="n">
        <v>0</v>
      </c>
      <c r="G3246" s="7" t="n">
        <v>0</v>
      </c>
    </row>
    <row r="3247" customFormat="false" ht="15" hidden="false" customHeight="false" outlineLevel="0" collapsed="false">
      <c r="A3247" s="7" t="s">
        <v>21</v>
      </c>
      <c r="B3247" s="7" t="s">
        <v>454</v>
      </c>
      <c r="C3247" s="7" t="s">
        <v>1459</v>
      </c>
      <c r="D3247" s="7" t="n">
        <v>2</v>
      </c>
      <c r="E3247" s="7" t="n">
        <v>94.59</v>
      </c>
      <c r="F3247" s="7" t="n">
        <v>0</v>
      </c>
      <c r="G3247" s="7" t="n">
        <v>0</v>
      </c>
    </row>
    <row r="3248" customFormat="false" ht="15" hidden="false" customHeight="false" outlineLevel="0" collapsed="false">
      <c r="A3248" s="7" t="s">
        <v>21</v>
      </c>
      <c r="B3248" s="7" t="s">
        <v>454</v>
      </c>
      <c r="C3248" s="7" t="s">
        <v>1459</v>
      </c>
      <c r="D3248" s="7" t="n">
        <v>-3</v>
      </c>
      <c r="E3248" s="7" t="n">
        <v>-189.18</v>
      </c>
      <c r="F3248" s="7" t="n">
        <v>0</v>
      </c>
      <c r="G3248" s="7" t="n">
        <v>0</v>
      </c>
    </row>
    <row r="3249" customFormat="false" ht="15" hidden="false" customHeight="false" outlineLevel="0" collapsed="false">
      <c r="A3249" s="7" t="s">
        <v>21</v>
      </c>
      <c r="B3249" s="7" t="s">
        <v>454</v>
      </c>
      <c r="C3249" s="7" t="s">
        <v>1459</v>
      </c>
      <c r="D3249" s="7" t="n">
        <v>1</v>
      </c>
      <c r="E3249" s="7" t="n">
        <v>40.99</v>
      </c>
      <c r="F3249" s="7" t="n">
        <v>0</v>
      </c>
      <c r="G3249" s="7" t="n">
        <v>0</v>
      </c>
    </row>
    <row r="3250" customFormat="false" ht="15" hidden="false" customHeight="false" outlineLevel="0" collapsed="false">
      <c r="A3250" s="7" t="s">
        <v>21</v>
      </c>
      <c r="B3250" s="7" t="s">
        <v>609</v>
      </c>
      <c r="C3250" s="7" t="s">
        <v>1460</v>
      </c>
      <c r="D3250" s="7" t="n">
        <v>1</v>
      </c>
      <c r="E3250" s="7" t="n">
        <v>73.23</v>
      </c>
      <c r="F3250" s="7" t="n">
        <v>0</v>
      </c>
      <c r="G3250" s="7" t="n">
        <v>0</v>
      </c>
    </row>
    <row r="3251" customFormat="false" ht="15" hidden="false" customHeight="false" outlineLevel="0" collapsed="false">
      <c r="A3251" s="7" t="s">
        <v>21</v>
      </c>
      <c r="B3251" s="7" t="s">
        <v>197</v>
      </c>
      <c r="C3251" s="7" t="s">
        <v>1461</v>
      </c>
      <c r="D3251" s="7" t="n">
        <v>60</v>
      </c>
      <c r="E3251" s="7" t="n">
        <v>723.85</v>
      </c>
      <c r="F3251" s="7" t="n">
        <v>0</v>
      </c>
      <c r="G3251" s="7" t="n">
        <v>0</v>
      </c>
    </row>
    <row r="3252" customFormat="false" ht="15" hidden="false" customHeight="false" outlineLevel="0" collapsed="false">
      <c r="A3252" s="7" t="s">
        <v>21</v>
      </c>
      <c r="B3252" s="7" t="s">
        <v>197</v>
      </c>
      <c r="C3252" s="7" t="s">
        <v>1461</v>
      </c>
      <c r="D3252" s="7" t="n">
        <v>5</v>
      </c>
      <c r="E3252" s="7" t="n">
        <v>56.55</v>
      </c>
      <c r="F3252" s="7" t="n">
        <v>0</v>
      </c>
      <c r="G3252" s="7" t="n">
        <v>0</v>
      </c>
    </row>
    <row r="3253" customFormat="false" ht="15" hidden="false" customHeight="false" outlineLevel="0" collapsed="false">
      <c r="A3253" s="7" t="s">
        <v>21</v>
      </c>
      <c r="B3253" s="7" t="s">
        <v>197</v>
      </c>
      <c r="C3253" s="7" t="s">
        <v>1461</v>
      </c>
      <c r="D3253" s="7" t="n">
        <v>2</v>
      </c>
      <c r="E3253" s="7" t="n">
        <v>27.81</v>
      </c>
      <c r="F3253" s="7" t="n">
        <v>0</v>
      </c>
      <c r="G3253" s="7" t="n">
        <v>0</v>
      </c>
    </row>
    <row r="3254" customFormat="false" ht="15" hidden="false" customHeight="false" outlineLevel="0" collapsed="false">
      <c r="A3254" s="7" t="s">
        <v>21</v>
      </c>
      <c r="B3254" s="7" t="s">
        <v>197</v>
      </c>
      <c r="C3254" s="7" t="s">
        <v>1461</v>
      </c>
      <c r="D3254" s="7" t="n">
        <v>268</v>
      </c>
      <c r="E3254" s="7" t="n">
        <v>3881.43</v>
      </c>
      <c r="F3254" s="7" t="n">
        <v>0</v>
      </c>
      <c r="G3254" s="7" t="n">
        <v>0</v>
      </c>
    </row>
    <row r="3255" customFormat="false" ht="15" hidden="false" customHeight="false" outlineLevel="0" collapsed="false">
      <c r="A3255" s="7" t="s">
        <v>21</v>
      </c>
      <c r="B3255" s="7" t="s">
        <v>197</v>
      </c>
      <c r="C3255" s="7" t="s">
        <v>1461</v>
      </c>
      <c r="D3255" s="7" t="n">
        <v>3</v>
      </c>
      <c r="E3255" s="7" t="n">
        <v>34.76</v>
      </c>
      <c r="F3255" s="7" t="n">
        <v>0</v>
      </c>
      <c r="G3255" s="7" t="n">
        <v>0</v>
      </c>
    </row>
    <row r="3256" customFormat="false" ht="15" hidden="false" customHeight="false" outlineLevel="0" collapsed="false">
      <c r="A3256" s="7" t="s">
        <v>21</v>
      </c>
      <c r="B3256" s="7" t="s">
        <v>197</v>
      </c>
      <c r="C3256" s="7" t="s">
        <v>1461</v>
      </c>
      <c r="D3256" s="7" t="n">
        <v>491</v>
      </c>
      <c r="E3256" s="7" t="n">
        <v>6458.25</v>
      </c>
      <c r="F3256" s="7" t="n">
        <v>0</v>
      </c>
      <c r="G3256" s="7" t="n">
        <v>0</v>
      </c>
    </row>
    <row r="3257" customFormat="false" ht="15" hidden="false" customHeight="false" outlineLevel="0" collapsed="false">
      <c r="A3257" s="7" t="s">
        <v>21</v>
      </c>
      <c r="B3257" s="7" t="s">
        <v>197</v>
      </c>
      <c r="C3257" s="7" t="s">
        <v>1461</v>
      </c>
      <c r="D3257" s="7" t="n">
        <v>-4</v>
      </c>
      <c r="E3257" s="7" t="n">
        <v>-75.4</v>
      </c>
      <c r="F3257" s="7" t="n">
        <v>0</v>
      </c>
      <c r="G3257" s="7" t="n">
        <v>0</v>
      </c>
    </row>
    <row r="3258" customFormat="false" ht="15" hidden="false" customHeight="false" outlineLevel="0" collapsed="false">
      <c r="A3258" s="7" t="s">
        <v>21</v>
      </c>
      <c r="B3258" s="7" t="s">
        <v>197</v>
      </c>
      <c r="C3258" s="7" t="s">
        <v>1461</v>
      </c>
      <c r="D3258" s="7" t="n">
        <v>45</v>
      </c>
      <c r="E3258" s="7" t="n">
        <v>538.75</v>
      </c>
      <c r="F3258" s="7" t="n">
        <v>0</v>
      </c>
      <c r="G3258" s="7" t="n">
        <v>0</v>
      </c>
    </row>
    <row r="3259" customFormat="false" ht="15" hidden="false" customHeight="false" outlineLevel="0" collapsed="false">
      <c r="A3259" s="7" t="s">
        <v>21</v>
      </c>
      <c r="B3259" s="7" t="s">
        <v>197</v>
      </c>
      <c r="C3259" s="7" t="s">
        <v>1461</v>
      </c>
      <c r="D3259" s="7" t="n">
        <v>29</v>
      </c>
      <c r="E3259" s="7" t="n">
        <v>382.68</v>
      </c>
      <c r="F3259" s="7" t="n">
        <v>0</v>
      </c>
      <c r="G3259" s="7" t="n">
        <v>0</v>
      </c>
    </row>
    <row r="3260" customFormat="false" ht="15" hidden="false" customHeight="false" outlineLevel="0" collapsed="false">
      <c r="A3260" s="7" t="s">
        <v>21</v>
      </c>
      <c r="B3260" s="7" t="s">
        <v>197</v>
      </c>
      <c r="C3260" s="7" t="s">
        <v>1461</v>
      </c>
      <c r="D3260" s="7" t="n">
        <v>77</v>
      </c>
      <c r="E3260" s="7" t="n">
        <v>1040.79</v>
      </c>
      <c r="F3260" s="7" t="n">
        <v>0</v>
      </c>
      <c r="G3260" s="7" t="n">
        <v>0</v>
      </c>
    </row>
    <row r="3261" customFormat="false" ht="15" hidden="false" customHeight="false" outlineLevel="0" collapsed="false">
      <c r="A3261" s="7" t="s">
        <v>21</v>
      </c>
      <c r="B3261" s="7" t="s">
        <v>197</v>
      </c>
      <c r="C3261" s="7" t="s">
        <v>1461</v>
      </c>
      <c r="D3261" s="7" t="n">
        <v>-5</v>
      </c>
      <c r="E3261" s="7" t="n">
        <v>-65.75</v>
      </c>
      <c r="F3261" s="7" t="n">
        <v>0</v>
      </c>
      <c r="G3261" s="7" t="n">
        <v>0</v>
      </c>
    </row>
    <row r="3262" customFormat="false" ht="15" hidden="false" customHeight="false" outlineLevel="0" collapsed="false">
      <c r="A3262" s="7" t="s">
        <v>21</v>
      </c>
      <c r="B3262" s="7" t="s">
        <v>197</v>
      </c>
      <c r="C3262" s="7" t="s">
        <v>1461</v>
      </c>
      <c r="D3262" s="7" t="n">
        <v>66</v>
      </c>
      <c r="E3262" s="7" t="n">
        <v>828.41</v>
      </c>
      <c r="F3262" s="7" t="n">
        <v>0</v>
      </c>
      <c r="G3262" s="7" t="n">
        <v>0</v>
      </c>
    </row>
    <row r="3263" customFormat="false" ht="15" hidden="false" customHeight="false" outlineLevel="0" collapsed="false">
      <c r="A3263" s="7" t="s">
        <v>21</v>
      </c>
      <c r="B3263" s="7" t="s">
        <v>197</v>
      </c>
      <c r="C3263" s="7" t="s">
        <v>1461</v>
      </c>
      <c r="D3263" s="7" t="n">
        <v>-1</v>
      </c>
      <c r="E3263" s="7" t="n">
        <v>-14.14</v>
      </c>
      <c r="F3263" s="7" t="n">
        <v>0</v>
      </c>
      <c r="G3263" s="7" t="n">
        <v>0</v>
      </c>
    </row>
    <row r="3264" customFormat="false" ht="15" hidden="false" customHeight="false" outlineLevel="0" collapsed="false">
      <c r="A3264" s="7" t="s">
        <v>21</v>
      </c>
      <c r="B3264" s="7" t="s">
        <v>197</v>
      </c>
      <c r="C3264" s="7" t="s">
        <v>1461</v>
      </c>
      <c r="D3264" s="7" t="n">
        <v>149</v>
      </c>
      <c r="E3264" s="7" t="n">
        <v>2106.55</v>
      </c>
      <c r="F3264" s="7" t="n">
        <v>0</v>
      </c>
      <c r="G3264" s="7" t="n">
        <v>0</v>
      </c>
    </row>
    <row r="3265" customFormat="false" ht="15" hidden="false" customHeight="false" outlineLevel="0" collapsed="false">
      <c r="A3265" s="7" t="s">
        <v>21</v>
      </c>
      <c r="B3265" s="7" t="s">
        <v>304</v>
      </c>
      <c r="C3265" s="7" t="s">
        <v>1462</v>
      </c>
      <c r="D3265" s="7" t="n">
        <v>1</v>
      </c>
      <c r="E3265" s="7" t="n">
        <v>25.55</v>
      </c>
      <c r="F3265" s="7" t="n">
        <v>0</v>
      </c>
      <c r="G3265" s="7" t="n">
        <v>0</v>
      </c>
    </row>
    <row r="3266" customFormat="false" ht="15" hidden="false" customHeight="false" outlineLevel="0" collapsed="false">
      <c r="A3266" s="7" t="s">
        <v>21</v>
      </c>
      <c r="B3266" s="7" t="s">
        <v>304</v>
      </c>
      <c r="C3266" s="7" t="s">
        <v>1462</v>
      </c>
      <c r="D3266" s="7" t="n">
        <v>49</v>
      </c>
      <c r="E3266" s="7" t="n">
        <v>1214.22</v>
      </c>
      <c r="F3266" s="7" t="n">
        <v>0</v>
      </c>
      <c r="G3266" s="7" t="n">
        <v>0</v>
      </c>
    </row>
    <row r="3267" customFormat="false" ht="15" hidden="false" customHeight="false" outlineLevel="0" collapsed="false">
      <c r="A3267" s="7" t="s">
        <v>21</v>
      </c>
      <c r="B3267" s="7" t="s">
        <v>304</v>
      </c>
      <c r="C3267" s="7" t="s">
        <v>1462</v>
      </c>
      <c r="D3267" s="7" t="n">
        <v>76</v>
      </c>
      <c r="E3267" s="7" t="n">
        <v>2027.95</v>
      </c>
      <c r="F3267" s="7" t="n">
        <v>0</v>
      </c>
      <c r="G3267" s="7" t="n">
        <v>0</v>
      </c>
    </row>
    <row r="3268" customFormat="false" ht="15" hidden="false" customHeight="false" outlineLevel="0" collapsed="false">
      <c r="A3268" s="7" t="s">
        <v>21</v>
      </c>
      <c r="B3268" s="7" t="s">
        <v>304</v>
      </c>
      <c r="C3268" s="7" t="s">
        <v>1462</v>
      </c>
      <c r="D3268" s="7" t="n">
        <v>-2</v>
      </c>
      <c r="E3268" s="7" t="n">
        <v>-58.54</v>
      </c>
      <c r="F3268" s="7" t="n">
        <v>0</v>
      </c>
      <c r="G3268" s="7" t="n">
        <v>0</v>
      </c>
    </row>
    <row r="3269" customFormat="false" ht="15" hidden="false" customHeight="false" outlineLevel="0" collapsed="false">
      <c r="A3269" s="7" t="s">
        <v>21</v>
      </c>
      <c r="B3269" s="7" t="s">
        <v>304</v>
      </c>
      <c r="C3269" s="7" t="s">
        <v>1462</v>
      </c>
      <c r="D3269" s="7" t="n">
        <v>-2</v>
      </c>
      <c r="E3269" s="7" t="n">
        <v>-54.62</v>
      </c>
      <c r="F3269" s="7" t="n">
        <v>0</v>
      </c>
      <c r="G3269" s="7" t="n">
        <v>0</v>
      </c>
    </row>
    <row r="3270" customFormat="false" ht="15" hidden="false" customHeight="false" outlineLevel="0" collapsed="false">
      <c r="A3270" s="7" t="s">
        <v>21</v>
      </c>
      <c r="B3270" s="7" t="s">
        <v>304</v>
      </c>
      <c r="C3270" s="7" t="s">
        <v>1462</v>
      </c>
      <c r="D3270" s="7" t="n">
        <v>4</v>
      </c>
      <c r="E3270" s="7" t="n">
        <v>109.26</v>
      </c>
      <c r="F3270" s="7" t="n">
        <v>0</v>
      </c>
      <c r="G3270" s="7" t="n">
        <v>0</v>
      </c>
    </row>
    <row r="3271" customFormat="false" ht="15" hidden="false" customHeight="false" outlineLevel="0" collapsed="false">
      <c r="A3271" s="7" t="s">
        <v>21</v>
      </c>
      <c r="B3271" s="7" t="s">
        <v>304</v>
      </c>
      <c r="C3271" s="7" t="s">
        <v>1462</v>
      </c>
      <c r="D3271" s="7" t="n">
        <v>-1</v>
      </c>
      <c r="E3271" s="7" t="n">
        <v>-23.54</v>
      </c>
      <c r="F3271" s="7" t="n">
        <v>0</v>
      </c>
      <c r="G3271" s="7" t="n">
        <v>0</v>
      </c>
    </row>
    <row r="3272" customFormat="false" ht="15" hidden="false" customHeight="false" outlineLevel="0" collapsed="false">
      <c r="A3272" s="7" t="s">
        <v>21</v>
      </c>
      <c r="B3272" s="7" t="s">
        <v>304</v>
      </c>
      <c r="C3272" s="7" t="s">
        <v>1462</v>
      </c>
      <c r="D3272" s="7" t="n">
        <v>8</v>
      </c>
      <c r="E3272" s="7" t="n">
        <v>235.84</v>
      </c>
      <c r="F3272" s="7" t="n">
        <v>0</v>
      </c>
      <c r="G3272" s="7" t="n">
        <v>0</v>
      </c>
    </row>
    <row r="3273" customFormat="false" ht="15" hidden="false" customHeight="false" outlineLevel="0" collapsed="false">
      <c r="A3273" s="7" t="s">
        <v>21</v>
      </c>
      <c r="B3273" s="7" t="s">
        <v>304</v>
      </c>
      <c r="C3273" s="7" t="s">
        <v>1462</v>
      </c>
      <c r="D3273" s="7" t="n">
        <v>-1</v>
      </c>
      <c r="E3273" s="7" t="n">
        <v>-23.05</v>
      </c>
      <c r="F3273" s="7" t="n">
        <v>0</v>
      </c>
      <c r="G3273" s="7" t="n">
        <v>0</v>
      </c>
    </row>
    <row r="3274" customFormat="false" ht="15" hidden="false" customHeight="false" outlineLevel="0" collapsed="false">
      <c r="A3274" s="7" t="s">
        <v>21</v>
      </c>
      <c r="B3274" s="7" t="s">
        <v>304</v>
      </c>
      <c r="C3274" s="7" t="s">
        <v>1462</v>
      </c>
      <c r="D3274" s="7" t="n">
        <v>9</v>
      </c>
      <c r="E3274" s="7" t="n">
        <v>263.39</v>
      </c>
      <c r="F3274" s="7" t="n">
        <v>0</v>
      </c>
      <c r="G3274" s="7" t="n">
        <v>0</v>
      </c>
    </row>
    <row r="3275" customFormat="false" ht="15" hidden="false" customHeight="false" outlineLevel="0" collapsed="false">
      <c r="A3275" s="7" t="s">
        <v>21</v>
      </c>
      <c r="B3275" s="7" t="s">
        <v>304</v>
      </c>
      <c r="C3275" s="7" t="s">
        <v>1462</v>
      </c>
      <c r="D3275" s="7" t="n">
        <v>18</v>
      </c>
      <c r="E3275" s="7" t="n">
        <v>495.3</v>
      </c>
      <c r="F3275" s="7" t="n">
        <v>0</v>
      </c>
      <c r="G3275" s="7" t="n">
        <v>0</v>
      </c>
    </row>
    <row r="3276" customFormat="false" ht="15" hidden="false" customHeight="false" outlineLevel="0" collapsed="false">
      <c r="A3276" s="7" t="s">
        <v>21</v>
      </c>
      <c r="B3276" s="7" t="s">
        <v>261</v>
      </c>
      <c r="C3276" s="7" t="s">
        <v>1463</v>
      </c>
      <c r="D3276" s="7" t="n">
        <v>2</v>
      </c>
      <c r="E3276" s="7" t="n">
        <v>48.51</v>
      </c>
      <c r="F3276" s="7" t="n">
        <v>0</v>
      </c>
      <c r="G3276" s="7" t="n">
        <v>0</v>
      </c>
    </row>
    <row r="3277" customFormat="false" ht="15" hidden="false" customHeight="false" outlineLevel="0" collapsed="false">
      <c r="A3277" s="7" t="s">
        <v>21</v>
      </c>
      <c r="B3277" s="7" t="s">
        <v>261</v>
      </c>
      <c r="C3277" s="7" t="s">
        <v>1463</v>
      </c>
      <c r="D3277" s="7" t="n">
        <v>1</v>
      </c>
      <c r="E3277" s="7" t="n">
        <v>20.21</v>
      </c>
      <c r="F3277" s="7" t="n">
        <v>0</v>
      </c>
      <c r="G3277" s="7" t="n">
        <v>0</v>
      </c>
    </row>
    <row r="3278" customFormat="false" ht="15" hidden="false" customHeight="false" outlineLevel="0" collapsed="false">
      <c r="A3278" s="7" t="s">
        <v>21</v>
      </c>
      <c r="B3278" s="7" t="s">
        <v>261</v>
      </c>
      <c r="C3278" s="7" t="s">
        <v>1463</v>
      </c>
      <c r="D3278" s="7" t="n">
        <v>2</v>
      </c>
      <c r="E3278" s="7" t="n">
        <v>50</v>
      </c>
      <c r="F3278" s="7" t="n">
        <v>0</v>
      </c>
      <c r="G3278" s="7" t="n">
        <v>0</v>
      </c>
    </row>
    <row r="3279" customFormat="false" ht="15" hidden="false" customHeight="false" outlineLevel="0" collapsed="false">
      <c r="A3279" s="7" t="s">
        <v>21</v>
      </c>
      <c r="B3279" s="7" t="s">
        <v>261</v>
      </c>
      <c r="C3279" s="7" t="s">
        <v>1463</v>
      </c>
      <c r="D3279" s="7" t="n">
        <v>9</v>
      </c>
      <c r="E3279" s="7" t="n">
        <v>210.04</v>
      </c>
      <c r="F3279" s="7" t="n">
        <v>0</v>
      </c>
      <c r="G3279" s="7" t="n">
        <v>0</v>
      </c>
    </row>
    <row r="3280" customFormat="false" ht="15" hidden="false" customHeight="false" outlineLevel="0" collapsed="false">
      <c r="A3280" s="7" t="s">
        <v>21</v>
      </c>
      <c r="B3280" s="7" t="s">
        <v>261</v>
      </c>
      <c r="C3280" s="7" t="s">
        <v>1463</v>
      </c>
      <c r="D3280" s="7" t="n">
        <v>138</v>
      </c>
      <c r="E3280" s="7" t="n">
        <v>3018.91</v>
      </c>
      <c r="F3280" s="7" t="n">
        <v>0</v>
      </c>
      <c r="G3280" s="7" t="n">
        <v>0</v>
      </c>
    </row>
    <row r="3281" customFormat="false" ht="15" hidden="false" customHeight="false" outlineLevel="0" collapsed="false">
      <c r="A3281" s="7" t="s">
        <v>21</v>
      </c>
      <c r="B3281" s="7" t="s">
        <v>261</v>
      </c>
      <c r="C3281" s="7" t="s">
        <v>1463</v>
      </c>
      <c r="D3281" s="7" t="n">
        <v>-2</v>
      </c>
      <c r="E3281" s="7" t="n">
        <v>-66.68</v>
      </c>
      <c r="F3281" s="7" t="n">
        <v>0</v>
      </c>
      <c r="G3281" s="7" t="n">
        <v>0</v>
      </c>
    </row>
    <row r="3282" customFormat="false" ht="15" hidden="false" customHeight="false" outlineLevel="0" collapsed="false">
      <c r="A3282" s="7" t="s">
        <v>21</v>
      </c>
      <c r="B3282" s="7" t="s">
        <v>261</v>
      </c>
      <c r="C3282" s="7" t="s">
        <v>1463</v>
      </c>
      <c r="D3282" s="7" t="n">
        <v>1</v>
      </c>
      <c r="E3282" s="7" t="n">
        <v>20</v>
      </c>
      <c r="F3282" s="7" t="n">
        <v>0</v>
      </c>
      <c r="G3282" s="7" t="n">
        <v>0</v>
      </c>
    </row>
    <row r="3283" customFormat="false" ht="15" hidden="false" customHeight="false" outlineLevel="0" collapsed="false">
      <c r="A3283" s="7" t="s">
        <v>21</v>
      </c>
      <c r="B3283" s="7" t="s">
        <v>261</v>
      </c>
      <c r="C3283" s="7" t="s">
        <v>1463</v>
      </c>
      <c r="D3283" s="7" t="n">
        <v>33</v>
      </c>
      <c r="E3283" s="7" t="n">
        <v>778.26</v>
      </c>
      <c r="F3283" s="7" t="n">
        <v>0</v>
      </c>
      <c r="G3283" s="7" t="n">
        <v>0</v>
      </c>
    </row>
    <row r="3284" customFormat="false" ht="15" hidden="false" customHeight="false" outlineLevel="0" collapsed="false">
      <c r="A3284" s="7" t="s">
        <v>21</v>
      </c>
      <c r="B3284" s="7" t="s">
        <v>261</v>
      </c>
      <c r="C3284" s="7" t="s">
        <v>1463</v>
      </c>
      <c r="D3284" s="7" t="n">
        <v>-2</v>
      </c>
      <c r="E3284" s="7" t="n">
        <v>-46.68</v>
      </c>
      <c r="F3284" s="7" t="n">
        <v>0</v>
      </c>
      <c r="G3284" s="7" t="n">
        <v>0</v>
      </c>
    </row>
    <row r="3285" customFormat="false" ht="15" hidden="false" customHeight="false" outlineLevel="0" collapsed="false">
      <c r="A3285" s="7" t="s">
        <v>21</v>
      </c>
      <c r="B3285" s="7" t="s">
        <v>261</v>
      </c>
      <c r="C3285" s="7" t="s">
        <v>1463</v>
      </c>
      <c r="D3285" s="7" t="n">
        <v>37</v>
      </c>
      <c r="E3285" s="7" t="n">
        <v>925.2</v>
      </c>
      <c r="F3285" s="7" t="n">
        <v>0</v>
      </c>
      <c r="G3285" s="7" t="n">
        <v>0</v>
      </c>
    </row>
    <row r="3286" customFormat="false" ht="15" hidden="false" customHeight="false" outlineLevel="0" collapsed="false">
      <c r="A3286" s="7" t="s">
        <v>21</v>
      </c>
      <c r="B3286" s="7" t="s">
        <v>261</v>
      </c>
      <c r="C3286" s="7" t="s">
        <v>1463</v>
      </c>
      <c r="D3286" s="7" t="n">
        <v>79</v>
      </c>
      <c r="E3286" s="7" t="n">
        <v>1996.23</v>
      </c>
      <c r="F3286" s="7" t="n">
        <v>0</v>
      </c>
      <c r="G3286" s="7" t="n">
        <v>0</v>
      </c>
    </row>
    <row r="3287" customFormat="false" ht="15" hidden="false" customHeight="false" outlineLevel="0" collapsed="false">
      <c r="A3287" s="7" t="s">
        <v>21</v>
      </c>
      <c r="B3287" s="7" t="s">
        <v>637</v>
      </c>
      <c r="C3287" s="7" t="s">
        <v>1464</v>
      </c>
      <c r="D3287" s="7" t="n">
        <v>-1</v>
      </c>
      <c r="E3287" s="7" t="n">
        <v>-8.97</v>
      </c>
      <c r="F3287" s="7" t="n">
        <v>0</v>
      </c>
      <c r="G3287" s="7" t="n">
        <v>0</v>
      </c>
    </row>
    <row r="3288" customFormat="false" ht="15" hidden="false" customHeight="false" outlineLevel="0" collapsed="false">
      <c r="A3288" s="7" t="s">
        <v>21</v>
      </c>
      <c r="B3288" s="7" t="s">
        <v>357</v>
      </c>
      <c r="C3288" s="7" t="s">
        <v>1465</v>
      </c>
      <c r="D3288" s="7" t="n">
        <v>7</v>
      </c>
      <c r="E3288" s="7" t="n">
        <v>50.52</v>
      </c>
      <c r="F3288" s="7" t="n">
        <v>0</v>
      </c>
      <c r="G3288" s="7" t="n">
        <v>0</v>
      </c>
    </row>
    <row r="3289" customFormat="false" ht="15" hidden="false" customHeight="false" outlineLevel="0" collapsed="false">
      <c r="A3289" s="7" t="s">
        <v>21</v>
      </c>
      <c r="B3289" s="7" t="s">
        <v>357</v>
      </c>
      <c r="C3289" s="7" t="s">
        <v>1465</v>
      </c>
      <c r="D3289" s="7" t="n">
        <v>37</v>
      </c>
      <c r="E3289" s="7" t="n">
        <v>305.9</v>
      </c>
      <c r="F3289" s="7" t="n">
        <v>0</v>
      </c>
      <c r="G3289" s="7" t="n">
        <v>0</v>
      </c>
    </row>
    <row r="3290" customFormat="false" ht="15" hidden="false" customHeight="false" outlineLevel="0" collapsed="false">
      <c r="A3290" s="7" t="s">
        <v>21</v>
      </c>
      <c r="B3290" s="7" t="s">
        <v>357</v>
      </c>
      <c r="C3290" s="7" t="s">
        <v>1465</v>
      </c>
      <c r="D3290" s="7" t="n">
        <v>50</v>
      </c>
      <c r="E3290" s="7" t="n">
        <v>423</v>
      </c>
      <c r="F3290" s="7" t="n">
        <v>0</v>
      </c>
      <c r="G3290" s="7" t="n">
        <v>0</v>
      </c>
    </row>
    <row r="3291" customFormat="false" ht="15" hidden="false" customHeight="false" outlineLevel="0" collapsed="false">
      <c r="A3291" s="7" t="s">
        <v>21</v>
      </c>
      <c r="B3291" s="7" t="s">
        <v>357</v>
      </c>
      <c r="C3291" s="7" t="s">
        <v>1465</v>
      </c>
      <c r="D3291" s="7" t="n">
        <v>61</v>
      </c>
      <c r="E3291" s="7" t="n">
        <v>440.42</v>
      </c>
      <c r="F3291" s="7" t="n">
        <v>0</v>
      </c>
      <c r="G3291" s="7" t="n">
        <v>0</v>
      </c>
    </row>
    <row r="3292" customFormat="false" ht="15" hidden="false" customHeight="false" outlineLevel="0" collapsed="false">
      <c r="A3292" s="7" t="s">
        <v>21</v>
      </c>
      <c r="B3292" s="7" t="s">
        <v>357</v>
      </c>
      <c r="C3292" s="7" t="s">
        <v>1465</v>
      </c>
      <c r="D3292" s="7" t="n">
        <v>77</v>
      </c>
      <c r="E3292" s="7" t="n">
        <v>682.08</v>
      </c>
      <c r="F3292" s="7" t="n">
        <v>0</v>
      </c>
      <c r="G3292" s="7" t="n">
        <v>0</v>
      </c>
    </row>
    <row r="3293" customFormat="false" ht="15" hidden="false" customHeight="false" outlineLevel="0" collapsed="false">
      <c r="A3293" s="7" t="s">
        <v>21</v>
      </c>
      <c r="B3293" s="7" t="s">
        <v>357</v>
      </c>
      <c r="C3293" s="7" t="s">
        <v>1465</v>
      </c>
      <c r="D3293" s="7" t="n">
        <v>-3</v>
      </c>
      <c r="E3293" s="7" t="n">
        <v>-33.84</v>
      </c>
      <c r="F3293" s="7" t="n">
        <v>0</v>
      </c>
      <c r="G3293" s="7" t="n">
        <v>0</v>
      </c>
    </row>
    <row r="3294" customFormat="false" ht="15" hidden="false" customHeight="false" outlineLevel="0" collapsed="false">
      <c r="A3294" s="7" t="s">
        <v>21</v>
      </c>
      <c r="B3294" s="7" t="s">
        <v>357</v>
      </c>
      <c r="C3294" s="7" t="s">
        <v>1465</v>
      </c>
      <c r="D3294" s="7" t="n">
        <v>-2</v>
      </c>
      <c r="E3294" s="7" t="n">
        <v>-15.8</v>
      </c>
      <c r="F3294" s="7" t="n">
        <v>0</v>
      </c>
      <c r="G3294" s="7" t="n">
        <v>0</v>
      </c>
    </row>
    <row r="3295" customFormat="false" ht="15" hidden="false" customHeight="false" outlineLevel="0" collapsed="false">
      <c r="A3295" s="7" t="s">
        <v>21</v>
      </c>
      <c r="B3295" s="7" t="s">
        <v>357</v>
      </c>
      <c r="C3295" s="7" t="s">
        <v>1465</v>
      </c>
      <c r="D3295" s="7" t="n">
        <v>12</v>
      </c>
      <c r="E3295" s="7" t="n">
        <v>94.76</v>
      </c>
      <c r="F3295" s="7" t="n">
        <v>0</v>
      </c>
      <c r="G3295" s="7" t="n">
        <v>0</v>
      </c>
    </row>
    <row r="3296" customFormat="false" ht="15" hidden="false" customHeight="false" outlineLevel="0" collapsed="false">
      <c r="A3296" s="7" t="s">
        <v>21</v>
      </c>
      <c r="B3296" s="7" t="s">
        <v>390</v>
      </c>
      <c r="C3296" s="7" t="s">
        <v>1466</v>
      </c>
      <c r="D3296" s="7" t="n">
        <v>15</v>
      </c>
      <c r="E3296" s="7" t="n">
        <v>127.34</v>
      </c>
      <c r="F3296" s="7" t="n">
        <v>0</v>
      </c>
      <c r="G3296" s="7" t="n">
        <v>0</v>
      </c>
    </row>
    <row r="3297" customFormat="false" ht="15" hidden="false" customHeight="false" outlineLevel="0" collapsed="false">
      <c r="A3297" s="7" t="s">
        <v>21</v>
      </c>
      <c r="B3297" s="7" t="s">
        <v>390</v>
      </c>
      <c r="C3297" s="7" t="s">
        <v>1466</v>
      </c>
      <c r="D3297" s="7" t="n">
        <v>20</v>
      </c>
      <c r="E3297" s="7" t="n">
        <v>195.9</v>
      </c>
      <c r="F3297" s="7" t="n">
        <v>0</v>
      </c>
      <c r="G3297" s="7" t="n">
        <v>0</v>
      </c>
    </row>
    <row r="3298" customFormat="false" ht="15" hidden="false" customHeight="false" outlineLevel="0" collapsed="false">
      <c r="A3298" s="7" t="s">
        <v>21</v>
      </c>
      <c r="B3298" s="7" t="s">
        <v>390</v>
      </c>
      <c r="C3298" s="7" t="s">
        <v>1466</v>
      </c>
      <c r="D3298" s="7" t="n">
        <v>-3</v>
      </c>
      <c r="E3298" s="7" t="n">
        <v>-26.34</v>
      </c>
      <c r="F3298" s="7" t="n">
        <v>0</v>
      </c>
      <c r="G3298" s="7" t="n">
        <v>0</v>
      </c>
    </row>
    <row r="3299" customFormat="false" ht="15" hidden="false" customHeight="false" outlineLevel="0" collapsed="false">
      <c r="A3299" s="7" t="s">
        <v>21</v>
      </c>
      <c r="B3299" s="7" t="s">
        <v>390</v>
      </c>
      <c r="C3299" s="7" t="s">
        <v>1466</v>
      </c>
      <c r="D3299" s="7" t="n">
        <v>45</v>
      </c>
      <c r="E3299" s="7" t="n">
        <v>368.1</v>
      </c>
      <c r="F3299" s="7" t="n">
        <v>0</v>
      </c>
      <c r="G3299" s="7" t="n">
        <v>0</v>
      </c>
    </row>
    <row r="3300" customFormat="false" ht="15" hidden="false" customHeight="false" outlineLevel="0" collapsed="false">
      <c r="A3300" s="7" t="s">
        <v>21</v>
      </c>
      <c r="B3300" s="7" t="s">
        <v>390</v>
      </c>
      <c r="C3300" s="7" t="s">
        <v>1466</v>
      </c>
      <c r="D3300" s="7" t="n">
        <v>1</v>
      </c>
      <c r="E3300" s="7" t="n">
        <v>7.22</v>
      </c>
      <c r="F3300" s="7" t="n">
        <v>0</v>
      </c>
      <c r="G3300" s="7" t="n">
        <v>0</v>
      </c>
    </row>
    <row r="3301" customFormat="false" ht="15" hidden="false" customHeight="false" outlineLevel="0" collapsed="false">
      <c r="A3301" s="7" t="s">
        <v>21</v>
      </c>
      <c r="B3301" s="7" t="s">
        <v>390</v>
      </c>
      <c r="C3301" s="7" t="s">
        <v>1466</v>
      </c>
      <c r="D3301" s="7" t="n">
        <v>6</v>
      </c>
      <c r="E3301" s="7" t="n">
        <v>54.85</v>
      </c>
      <c r="F3301" s="7" t="n">
        <v>0</v>
      </c>
      <c r="G3301" s="7" t="n">
        <v>0</v>
      </c>
    </row>
    <row r="3302" customFormat="false" ht="15" hidden="false" customHeight="false" outlineLevel="0" collapsed="false">
      <c r="A3302" s="7" t="s">
        <v>21</v>
      </c>
      <c r="B3302" s="7" t="s">
        <v>390</v>
      </c>
      <c r="C3302" s="7" t="s">
        <v>1466</v>
      </c>
      <c r="D3302" s="7" t="n">
        <v>4</v>
      </c>
      <c r="E3302" s="7" t="n">
        <v>37.63</v>
      </c>
      <c r="F3302" s="7" t="n">
        <v>0</v>
      </c>
      <c r="G3302" s="7" t="n">
        <v>0</v>
      </c>
    </row>
    <row r="3303" customFormat="false" ht="15" hidden="false" customHeight="false" outlineLevel="0" collapsed="false">
      <c r="A3303" s="7" t="s">
        <v>21</v>
      </c>
      <c r="B3303" s="7" t="s">
        <v>390</v>
      </c>
      <c r="C3303" s="7" t="s">
        <v>1466</v>
      </c>
      <c r="D3303" s="7" t="n">
        <v>-1</v>
      </c>
      <c r="E3303" s="7" t="n">
        <v>-9.8</v>
      </c>
      <c r="F3303" s="7" t="n">
        <v>0</v>
      </c>
      <c r="G3303" s="7" t="n">
        <v>0</v>
      </c>
    </row>
    <row r="3304" customFormat="false" ht="15" hidden="false" customHeight="false" outlineLevel="0" collapsed="false">
      <c r="A3304" s="7" t="s">
        <v>21</v>
      </c>
      <c r="B3304" s="7" t="s">
        <v>390</v>
      </c>
      <c r="C3304" s="7" t="s">
        <v>1466</v>
      </c>
      <c r="D3304" s="7" t="n">
        <v>-10</v>
      </c>
      <c r="E3304" s="7" t="n">
        <v>-84.9</v>
      </c>
      <c r="F3304" s="7" t="n">
        <v>0</v>
      </c>
      <c r="G3304" s="7" t="n">
        <v>0</v>
      </c>
    </row>
    <row r="3305" customFormat="false" ht="15" hidden="false" customHeight="false" outlineLevel="0" collapsed="false">
      <c r="A3305" s="7" t="s">
        <v>21</v>
      </c>
      <c r="B3305" s="7" t="s">
        <v>390</v>
      </c>
      <c r="C3305" s="7" t="s">
        <v>1466</v>
      </c>
      <c r="D3305" s="7" t="n">
        <v>72</v>
      </c>
      <c r="E3305" s="7" t="n">
        <v>547.2</v>
      </c>
      <c r="F3305" s="7" t="n">
        <v>0</v>
      </c>
      <c r="G3305" s="7" t="n">
        <v>0</v>
      </c>
    </row>
    <row r="3306" customFormat="false" ht="15" hidden="false" customHeight="false" outlineLevel="0" collapsed="false">
      <c r="A3306" s="7" t="s">
        <v>21</v>
      </c>
      <c r="B3306" s="7" t="s">
        <v>390</v>
      </c>
      <c r="C3306" s="7" t="s">
        <v>1466</v>
      </c>
      <c r="D3306" s="7" t="n">
        <v>2</v>
      </c>
      <c r="E3306" s="7" t="n">
        <v>69.98</v>
      </c>
      <c r="F3306" s="7" t="n">
        <v>0</v>
      </c>
      <c r="G3306" s="7" t="n">
        <v>0</v>
      </c>
    </row>
    <row r="3307" customFormat="false" ht="15" hidden="false" customHeight="false" outlineLevel="0" collapsed="false">
      <c r="A3307" s="7" t="s">
        <v>21</v>
      </c>
      <c r="B3307" s="7" t="s">
        <v>451</v>
      </c>
      <c r="C3307" s="7" t="s">
        <v>1467</v>
      </c>
      <c r="D3307" s="7" t="n">
        <v>-1</v>
      </c>
      <c r="E3307" s="7" t="n">
        <v>-60.47</v>
      </c>
      <c r="F3307" s="7" t="n">
        <v>0</v>
      </c>
      <c r="G3307" s="7" t="n">
        <v>0</v>
      </c>
    </row>
    <row r="3308" customFormat="false" ht="15" hidden="false" customHeight="false" outlineLevel="0" collapsed="false">
      <c r="A3308" s="7" t="s">
        <v>21</v>
      </c>
      <c r="B3308" s="7" t="s">
        <v>451</v>
      </c>
      <c r="C3308" s="7" t="s">
        <v>1467</v>
      </c>
      <c r="D3308" s="7" t="n">
        <v>6</v>
      </c>
      <c r="E3308" s="7" t="n">
        <v>446.94</v>
      </c>
      <c r="F3308" s="7" t="n">
        <v>0</v>
      </c>
      <c r="G3308" s="7" t="n">
        <v>0</v>
      </c>
    </row>
    <row r="3309" customFormat="false" ht="15" hidden="false" customHeight="false" outlineLevel="0" collapsed="false">
      <c r="A3309" s="7" t="s">
        <v>21</v>
      </c>
      <c r="B3309" s="7" t="s">
        <v>451</v>
      </c>
      <c r="C3309" s="7" t="s">
        <v>1467</v>
      </c>
      <c r="D3309" s="7" t="n">
        <v>2</v>
      </c>
      <c r="E3309" s="7" t="n">
        <v>144.28</v>
      </c>
      <c r="F3309" s="7" t="n">
        <v>0</v>
      </c>
      <c r="G3309" s="7" t="n">
        <v>0</v>
      </c>
    </row>
    <row r="3310" customFormat="false" ht="15" hidden="false" customHeight="false" outlineLevel="0" collapsed="false">
      <c r="A3310" s="7" t="s">
        <v>21</v>
      </c>
      <c r="B3310" s="7" t="s">
        <v>451</v>
      </c>
      <c r="C3310" s="7" t="s">
        <v>1467</v>
      </c>
      <c r="D3310" s="7" t="n">
        <v>-4</v>
      </c>
      <c r="E3310" s="7" t="n">
        <v>-403.16</v>
      </c>
      <c r="F3310" s="7" t="n">
        <v>0</v>
      </c>
      <c r="G3310" s="7" t="n">
        <v>0</v>
      </c>
    </row>
    <row r="3311" customFormat="false" ht="15" hidden="false" customHeight="false" outlineLevel="0" collapsed="false">
      <c r="A3311" s="7" t="s">
        <v>21</v>
      </c>
      <c r="B3311" s="7" t="s">
        <v>451</v>
      </c>
      <c r="C3311" s="7" t="s">
        <v>1467</v>
      </c>
      <c r="D3311" s="7" t="n">
        <v>1</v>
      </c>
      <c r="E3311" s="7" t="n">
        <v>75.59</v>
      </c>
      <c r="F3311" s="7" t="n">
        <v>0</v>
      </c>
      <c r="G3311" s="7" t="n">
        <v>0</v>
      </c>
    </row>
    <row r="3312" customFormat="false" ht="15" hidden="false" customHeight="false" outlineLevel="0" collapsed="false">
      <c r="A3312" s="7" t="s">
        <v>21</v>
      </c>
      <c r="B3312" s="7" t="s">
        <v>451</v>
      </c>
      <c r="C3312" s="7" t="s">
        <v>1467</v>
      </c>
      <c r="D3312" s="7" t="n">
        <v>-1</v>
      </c>
      <c r="E3312" s="7" t="n">
        <v>-75.59</v>
      </c>
      <c r="F3312" s="7" t="n">
        <v>0</v>
      </c>
      <c r="G3312" s="7" t="n">
        <v>0</v>
      </c>
    </row>
    <row r="3313" customFormat="false" ht="15" hidden="false" customHeight="false" outlineLevel="0" collapsed="false">
      <c r="A3313" s="7" t="s">
        <v>21</v>
      </c>
      <c r="B3313" s="7" t="s">
        <v>451</v>
      </c>
      <c r="C3313" s="7" t="s">
        <v>1467</v>
      </c>
      <c r="D3313" s="7" t="n">
        <v>6</v>
      </c>
      <c r="E3313" s="7" t="n">
        <v>463.79</v>
      </c>
      <c r="F3313" s="7" t="n">
        <v>0</v>
      </c>
      <c r="G3313" s="7" t="n">
        <v>0</v>
      </c>
    </row>
    <row r="3314" customFormat="false" ht="15" hidden="false" customHeight="false" outlineLevel="0" collapsed="false">
      <c r="A3314" s="7" t="s">
        <v>21</v>
      </c>
      <c r="B3314" s="7" t="s">
        <v>451</v>
      </c>
      <c r="C3314" s="7" t="s">
        <v>1467</v>
      </c>
      <c r="D3314" s="7" t="n">
        <v>-1</v>
      </c>
      <c r="E3314" s="7" t="n">
        <v>-69.28</v>
      </c>
      <c r="F3314" s="7" t="n">
        <v>0</v>
      </c>
      <c r="G3314" s="7" t="n">
        <v>0</v>
      </c>
    </row>
    <row r="3315" customFormat="false" ht="15" hidden="false" customHeight="false" outlineLevel="0" collapsed="false">
      <c r="A3315" s="7" t="s">
        <v>21</v>
      </c>
      <c r="B3315" s="7" t="s">
        <v>405</v>
      </c>
      <c r="C3315" s="7" t="s">
        <v>1467</v>
      </c>
      <c r="D3315" s="7" t="n">
        <v>2</v>
      </c>
      <c r="E3315" s="7" t="n">
        <v>144.28</v>
      </c>
      <c r="F3315" s="7" t="n">
        <v>0</v>
      </c>
      <c r="G3315" s="7" t="n">
        <v>0</v>
      </c>
    </row>
    <row r="3316" customFormat="false" ht="15" hidden="false" customHeight="false" outlineLevel="0" collapsed="false">
      <c r="A3316" s="7" t="s">
        <v>21</v>
      </c>
      <c r="B3316" s="7" t="s">
        <v>405</v>
      </c>
      <c r="C3316" s="7" t="s">
        <v>1467</v>
      </c>
      <c r="D3316" s="7" t="n">
        <v>2</v>
      </c>
      <c r="E3316" s="7" t="n">
        <v>154.6</v>
      </c>
      <c r="F3316" s="7" t="n">
        <v>0</v>
      </c>
      <c r="G3316" s="7" t="n">
        <v>0</v>
      </c>
    </row>
    <row r="3317" customFormat="false" ht="15" hidden="false" customHeight="false" outlineLevel="0" collapsed="false">
      <c r="A3317" s="7" t="s">
        <v>21</v>
      </c>
      <c r="B3317" s="7" t="s">
        <v>405</v>
      </c>
      <c r="C3317" s="7" t="s">
        <v>1467</v>
      </c>
      <c r="D3317" s="7" t="n">
        <v>1</v>
      </c>
      <c r="E3317" s="7" t="n">
        <v>75.59</v>
      </c>
      <c r="F3317" s="7" t="n">
        <v>0</v>
      </c>
      <c r="G3317" s="7" t="n">
        <v>0</v>
      </c>
    </row>
    <row r="3318" customFormat="false" ht="15" hidden="false" customHeight="false" outlineLevel="0" collapsed="false">
      <c r="A3318" s="7" t="s">
        <v>21</v>
      </c>
      <c r="B3318" s="7" t="s">
        <v>405</v>
      </c>
      <c r="C3318" s="7" t="s">
        <v>1467</v>
      </c>
      <c r="D3318" s="7" t="n">
        <v>1</v>
      </c>
      <c r="E3318" s="7" t="n">
        <v>70.77</v>
      </c>
      <c r="F3318" s="7" t="n">
        <v>0</v>
      </c>
      <c r="G3318" s="7" t="n">
        <v>0</v>
      </c>
    </row>
    <row r="3319" customFormat="false" ht="15" hidden="false" customHeight="false" outlineLevel="0" collapsed="false">
      <c r="A3319" s="7" t="s">
        <v>21</v>
      </c>
      <c r="B3319" s="7" t="s">
        <v>405</v>
      </c>
      <c r="C3319" s="7" t="s">
        <v>1467</v>
      </c>
      <c r="D3319" s="7" t="n">
        <v>10</v>
      </c>
      <c r="E3319" s="7" t="n">
        <v>744.9</v>
      </c>
      <c r="F3319" s="7" t="n">
        <v>0</v>
      </c>
      <c r="G3319" s="7" t="n">
        <v>0</v>
      </c>
    </row>
    <row r="3320" customFormat="false" ht="15" hidden="false" customHeight="false" outlineLevel="0" collapsed="false">
      <c r="A3320" s="7" t="s">
        <v>21</v>
      </c>
      <c r="B3320" s="7" t="s">
        <v>405</v>
      </c>
      <c r="C3320" s="7" t="s">
        <v>1467</v>
      </c>
      <c r="D3320" s="7" t="n">
        <v>-1</v>
      </c>
      <c r="E3320" s="7" t="n">
        <v>-100.79</v>
      </c>
      <c r="F3320" s="7" t="n">
        <v>0</v>
      </c>
      <c r="G3320" s="7" t="n">
        <v>0</v>
      </c>
    </row>
    <row r="3321" customFormat="false" ht="15" hidden="false" customHeight="false" outlineLevel="0" collapsed="false">
      <c r="A3321" s="7" t="s">
        <v>21</v>
      </c>
      <c r="B3321" s="7" t="s">
        <v>513</v>
      </c>
      <c r="C3321" s="7" t="s">
        <v>1467</v>
      </c>
      <c r="D3321" s="7" t="n">
        <v>1</v>
      </c>
      <c r="E3321" s="7" t="n">
        <v>70.55</v>
      </c>
      <c r="F3321" s="7" t="n">
        <v>0</v>
      </c>
      <c r="G3321" s="7" t="n">
        <v>0</v>
      </c>
    </row>
    <row r="3322" customFormat="false" ht="15" hidden="false" customHeight="false" outlineLevel="0" collapsed="false">
      <c r="A3322" s="7" t="s">
        <v>21</v>
      </c>
      <c r="B3322" s="7" t="s">
        <v>513</v>
      </c>
      <c r="C3322" s="7" t="s">
        <v>1467</v>
      </c>
      <c r="D3322" s="7" t="n">
        <v>2</v>
      </c>
      <c r="E3322" s="7" t="n">
        <v>154.6</v>
      </c>
      <c r="F3322" s="7" t="n">
        <v>0</v>
      </c>
      <c r="G3322" s="7" t="n">
        <v>0</v>
      </c>
    </row>
    <row r="3323" customFormat="false" ht="15" hidden="false" customHeight="false" outlineLevel="0" collapsed="false">
      <c r="A3323" s="7" t="s">
        <v>21</v>
      </c>
      <c r="B3323" s="7" t="s">
        <v>415</v>
      </c>
      <c r="C3323" s="7" t="s">
        <v>1467</v>
      </c>
      <c r="D3323" s="7" t="n">
        <v>2</v>
      </c>
      <c r="E3323" s="7" t="n">
        <v>151.18</v>
      </c>
      <c r="F3323" s="7" t="n">
        <v>0</v>
      </c>
      <c r="G3323" s="7" t="n">
        <v>0</v>
      </c>
    </row>
    <row r="3324" customFormat="false" ht="15" hidden="false" customHeight="false" outlineLevel="0" collapsed="false">
      <c r="A3324" s="7" t="s">
        <v>21</v>
      </c>
      <c r="B3324" s="7" t="s">
        <v>415</v>
      </c>
      <c r="C3324" s="7" t="s">
        <v>1467</v>
      </c>
      <c r="D3324" s="7" t="n">
        <v>12</v>
      </c>
      <c r="E3324" s="7" t="n">
        <v>893.88</v>
      </c>
      <c r="F3324" s="7" t="n">
        <v>0</v>
      </c>
      <c r="G3324" s="7" t="n">
        <v>0</v>
      </c>
    </row>
    <row r="3325" customFormat="false" ht="15" hidden="false" customHeight="false" outlineLevel="0" collapsed="false">
      <c r="A3325" s="7" t="s">
        <v>21</v>
      </c>
      <c r="B3325" s="7" t="s">
        <v>415</v>
      </c>
      <c r="C3325" s="7" t="s">
        <v>1467</v>
      </c>
      <c r="D3325" s="7" t="n">
        <v>1</v>
      </c>
      <c r="E3325" s="7" t="n">
        <v>66.99</v>
      </c>
      <c r="F3325" s="7" t="n">
        <v>0</v>
      </c>
      <c r="G3325" s="7" t="n">
        <v>0</v>
      </c>
    </row>
    <row r="3326" customFormat="false" ht="15" hidden="false" customHeight="false" outlineLevel="0" collapsed="false">
      <c r="A3326" s="7" t="s">
        <v>21</v>
      </c>
      <c r="B3326" s="7" t="s">
        <v>415</v>
      </c>
      <c r="C3326" s="7" t="s">
        <v>1467</v>
      </c>
      <c r="D3326" s="7" t="n">
        <v>-2</v>
      </c>
      <c r="E3326" s="7" t="n">
        <v>-201.58</v>
      </c>
      <c r="F3326" s="7" t="n">
        <v>0</v>
      </c>
      <c r="G3326" s="7" t="n">
        <v>0</v>
      </c>
    </row>
    <row r="3327" customFormat="false" ht="15" hidden="false" customHeight="false" outlineLevel="0" collapsed="false">
      <c r="A3327" s="7" t="s">
        <v>21</v>
      </c>
      <c r="B3327" s="7" t="s">
        <v>415</v>
      </c>
      <c r="C3327" s="7" t="s">
        <v>1467</v>
      </c>
      <c r="D3327" s="7" t="n">
        <v>1</v>
      </c>
      <c r="E3327" s="7" t="n">
        <v>60.47</v>
      </c>
      <c r="F3327" s="7" t="n">
        <v>0</v>
      </c>
      <c r="G3327" s="7" t="n">
        <v>0</v>
      </c>
    </row>
    <row r="3328" customFormat="false" ht="15" hidden="false" customHeight="false" outlineLevel="0" collapsed="false">
      <c r="A3328" s="7" t="s">
        <v>21</v>
      </c>
      <c r="B3328" s="7" t="s">
        <v>380</v>
      </c>
      <c r="C3328" s="7" t="s">
        <v>1468</v>
      </c>
      <c r="D3328" s="7" t="n">
        <v>3</v>
      </c>
      <c r="E3328" s="7" t="n">
        <v>231.9</v>
      </c>
      <c r="F3328" s="7" t="n">
        <v>0</v>
      </c>
      <c r="G3328" s="7" t="n">
        <v>0</v>
      </c>
    </row>
    <row r="3329" customFormat="false" ht="15" hidden="false" customHeight="false" outlineLevel="0" collapsed="false">
      <c r="A3329" s="7" t="s">
        <v>21</v>
      </c>
      <c r="B3329" s="7" t="s">
        <v>380</v>
      </c>
      <c r="C3329" s="7" t="s">
        <v>1468</v>
      </c>
      <c r="D3329" s="7" t="n">
        <v>-1</v>
      </c>
      <c r="E3329" s="7" t="n">
        <v>-100.79</v>
      </c>
      <c r="F3329" s="7" t="n">
        <v>0</v>
      </c>
      <c r="G3329" s="7" t="n">
        <v>0</v>
      </c>
    </row>
    <row r="3330" customFormat="false" ht="15" hidden="false" customHeight="false" outlineLevel="0" collapsed="false">
      <c r="A3330" s="7" t="s">
        <v>21</v>
      </c>
      <c r="B3330" s="7" t="s">
        <v>380</v>
      </c>
      <c r="C3330" s="7" t="s">
        <v>1468</v>
      </c>
      <c r="D3330" s="7" t="n">
        <v>18</v>
      </c>
      <c r="E3330" s="7" t="n">
        <v>1340.82</v>
      </c>
      <c r="F3330" s="7" t="n">
        <v>0</v>
      </c>
      <c r="G3330" s="7" t="n">
        <v>0</v>
      </c>
    </row>
    <row r="3331" customFormat="false" ht="15" hidden="false" customHeight="false" outlineLevel="0" collapsed="false">
      <c r="A3331" s="7" t="s">
        <v>21</v>
      </c>
      <c r="B3331" s="7" t="s">
        <v>362</v>
      </c>
      <c r="C3331" s="7" t="s">
        <v>1468</v>
      </c>
      <c r="D3331" s="7" t="n">
        <v>21</v>
      </c>
      <c r="E3331" s="7" t="n">
        <v>1564.29</v>
      </c>
      <c r="F3331" s="7" t="n">
        <v>0</v>
      </c>
      <c r="G3331" s="7" t="n">
        <v>0</v>
      </c>
    </row>
    <row r="3332" customFormat="false" ht="15" hidden="false" customHeight="false" outlineLevel="0" collapsed="false">
      <c r="A3332" s="7" t="s">
        <v>21</v>
      </c>
      <c r="B3332" s="7" t="s">
        <v>362</v>
      </c>
      <c r="C3332" s="7" t="s">
        <v>1468</v>
      </c>
      <c r="D3332" s="7" t="n">
        <v>-1</v>
      </c>
      <c r="E3332" s="7" t="n">
        <v>-100.79</v>
      </c>
      <c r="F3332" s="7" t="n">
        <v>0</v>
      </c>
      <c r="G3332" s="7" t="n">
        <v>0</v>
      </c>
    </row>
    <row r="3333" customFormat="false" ht="15" hidden="false" customHeight="false" outlineLevel="0" collapsed="false">
      <c r="A3333" s="7" t="s">
        <v>21</v>
      </c>
      <c r="B3333" s="7" t="s">
        <v>362</v>
      </c>
      <c r="C3333" s="7" t="s">
        <v>1468</v>
      </c>
      <c r="D3333" s="7" t="n">
        <v>1</v>
      </c>
      <c r="E3333" s="7" t="n">
        <v>70.77</v>
      </c>
      <c r="F3333" s="7" t="n">
        <v>0</v>
      </c>
      <c r="G3333" s="7" t="n">
        <v>0</v>
      </c>
    </row>
    <row r="3334" customFormat="false" ht="15" hidden="false" customHeight="false" outlineLevel="0" collapsed="false">
      <c r="A3334" s="7" t="s">
        <v>21</v>
      </c>
      <c r="B3334" s="7" t="s">
        <v>362</v>
      </c>
      <c r="C3334" s="7" t="s">
        <v>1468</v>
      </c>
      <c r="D3334" s="7" t="n">
        <v>4</v>
      </c>
      <c r="E3334" s="7" t="n">
        <v>309.19</v>
      </c>
      <c r="F3334" s="7" t="n">
        <v>0</v>
      </c>
      <c r="G3334" s="7" t="n">
        <v>0</v>
      </c>
    </row>
    <row r="3335" customFormat="false" ht="15" hidden="false" customHeight="false" outlineLevel="0" collapsed="false">
      <c r="A3335" s="7" t="s">
        <v>21</v>
      </c>
      <c r="B3335" s="7" t="s">
        <v>544</v>
      </c>
      <c r="C3335" s="7" t="s">
        <v>1469</v>
      </c>
      <c r="D3335" s="7" t="n">
        <v>2</v>
      </c>
      <c r="E3335" s="7" t="n">
        <v>154.6</v>
      </c>
      <c r="F3335" s="7" t="n">
        <v>0</v>
      </c>
      <c r="G3335" s="7" t="n">
        <v>0</v>
      </c>
    </row>
    <row r="3336" customFormat="false" ht="15" hidden="false" customHeight="false" outlineLevel="0" collapsed="false">
      <c r="A3336" s="7" t="s">
        <v>21</v>
      </c>
      <c r="B3336" s="7" t="s">
        <v>594</v>
      </c>
      <c r="C3336" s="7" t="s">
        <v>1468</v>
      </c>
      <c r="D3336" s="7" t="n">
        <v>1</v>
      </c>
      <c r="E3336" s="7" t="n">
        <v>72.14</v>
      </c>
      <c r="F3336" s="7" t="n">
        <v>0</v>
      </c>
      <c r="G3336" s="7" t="n">
        <v>0</v>
      </c>
    </row>
    <row r="3337" customFormat="false" ht="15" hidden="false" customHeight="false" outlineLevel="0" collapsed="false">
      <c r="A3337" s="7" t="s">
        <v>21</v>
      </c>
      <c r="B3337" s="7" t="s">
        <v>594</v>
      </c>
      <c r="C3337" s="7" t="s">
        <v>1468</v>
      </c>
      <c r="D3337" s="7" t="n">
        <v>-2</v>
      </c>
      <c r="E3337" s="7" t="n">
        <v>-201.58</v>
      </c>
      <c r="F3337" s="7" t="n">
        <v>0</v>
      </c>
      <c r="G3337" s="7" t="n">
        <v>0</v>
      </c>
    </row>
    <row r="3338" customFormat="false" ht="15" hidden="false" customHeight="false" outlineLevel="0" collapsed="false">
      <c r="A3338" s="7" t="s">
        <v>21</v>
      </c>
      <c r="B3338" s="7" t="s">
        <v>594</v>
      </c>
      <c r="C3338" s="7" t="s">
        <v>1468</v>
      </c>
      <c r="D3338" s="7" t="n">
        <v>3</v>
      </c>
      <c r="E3338" s="7" t="n">
        <v>223.47</v>
      </c>
      <c r="F3338" s="7" t="n">
        <v>0</v>
      </c>
      <c r="G3338" s="7" t="n">
        <v>0</v>
      </c>
    </row>
    <row r="3339" customFormat="false" ht="15" hidden="false" customHeight="false" outlineLevel="0" collapsed="false">
      <c r="A3339" s="7" t="s">
        <v>21</v>
      </c>
      <c r="B3339" s="7" t="s">
        <v>412</v>
      </c>
      <c r="C3339" s="7" t="s">
        <v>1470</v>
      </c>
      <c r="D3339" s="7" t="n">
        <v>9</v>
      </c>
      <c r="E3339" s="7" t="n">
        <v>670.41</v>
      </c>
      <c r="F3339" s="7" t="n">
        <v>0</v>
      </c>
      <c r="G3339" s="7" t="n">
        <v>0</v>
      </c>
    </row>
    <row r="3340" customFormat="false" ht="15" hidden="false" customHeight="false" outlineLevel="0" collapsed="false">
      <c r="A3340" s="7" t="s">
        <v>21</v>
      </c>
      <c r="B3340" s="7" t="s">
        <v>412</v>
      </c>
      <c r="C3340" s="7" t="s">
        <v>1470</v>
      </c>
      <c r="D3340" s="7" t="n">
        <v>-2</v>
      </c>
      <c r="E3340" s="7" t="n">
        <v>-201.58</v>
      </c>
      <c r="F3340" s="7" t="n">
        <v>0</v>
      </c>
      <c r="G3340" s="7" t="n">
        <v>0</v>
      </c>
    </row>
    <row r="3341" customFormat="false" ht="15" hidden="false" customHeight="false" outlineLevel="0" collapsed="false">
      <c r="A3341" s="7" t="s">
        <v>21</v>
      </c>
      <c r="B3341" s="7" t="s">
        <v>412</v>
      </c>
      <c r="C3341" s="7" t="s">
        <v>1470</v>
      </c>
      <c r="D3341" s="7" t="n">
        <v>4</v>
      </c>
      <c r="E3341" s="7" t="n">
        <v>309.19</v>
      </c>
      <c r="F3341" s="7" t="n">
        <v>0</v>
      </c>
      <c r="G3341" s="7" t="n">
        <v>0</v>
      </c>
    </row>
    <row r="3342" customFormat="false" ht="15" hidden="false" customHeight="false" outlineLevel="0" collapsed="false">
      <c r="A3342" s="7" t="s">
        <v>21</v>
      </c>
      <c r="B3342" s="7" t="s">
        <v>412</v>
      </c>
      <c r="C3342" s="7" t="s">
        <v>1470</v>
      </c>
      <c r="D3342" s="7" t="n">
        <v>3</v>
      </c>
      <c r="E3342" s="7" t="n">
        <v>212.31</v>
      </c>
      <c r="F3342" s="7" t="n">
        <v>0</v>
      </c>
      <c r="G3342" s="7" t="n">
        <v>0</v>
      </c>
    </row>
    <row r="3343" customFormat="false" ht="15" hidden="false" customHeight="false" outlineLevel="0" collapsed="false">
      <c r="A3343" s="7" t="s">
        <v>21</v>
      </c>
      <c r="B3343" s="7" t="s">
        <v>368</v>
      </c>
      <c r="C3343" s="7" t="s">
        <v>1470</v>
      </c>
      <c r="D3343" s="7" t="n">
        <v>1</v>
      </c>
      <c r="E3343" s="7" t="n">
        <v>72.14</v>
      </c>
      <c r="F3343" s="7" t="n">
        <v>0</v>
      </c>
      <c r="G3343" s="7" t="n">
        <v>0</v>
      </c>
    </row>
    <row r="3344" customFormat="false" ht="15" hidden="false" customHeight="false" outlineLevel="0" collapsed="false">
      <c r="A3344" s="7" t="s">
        <v>21</v>
      </c>
      <c r="B3344" s="7" t="s">
        <v>368</v>
      </c>
      <c r="C3344" s="7" t="s">
        <v>1470</v>
      </c>
      <c r="D3344" s="7" t="n">
        <v>-1</v>
      </c>
      <c r="E3344" s="7" t="n">
        <v>-100.79</v>
      </c>
      <c r="F3344" s="7" t="n">
        <v>0</v>
      </c>
      <c r="G3344" s="7" t="n">
        <v>0</v>
      </c>
    </row>
    <row r="3345" customFormat="false" ht="15" hidden="false" customHeight="false" outlineLevel="0" collapsed="false">
      <c r="A3345" s="7" t="s">
        <v>21</v>
      </c>
      <c r="B3345" s="7" t="s">
        <v>368</v>
      </c>
      <c r="C3345" s="7" t="s">
        <v>1470</v>
      </c>
      <c r="D3345" s="7" t="n">
        <v>16</v>
      </c>
      <c r="E3345" s="7" t="n">
        <v>1191.84</v>
      </c>
      <c r="F3345" s="7" t="n">
        <v>0</v>
      </c>
      <c r="G3345" s="7" t="n">
        <v>0</v>
      </c>
    </row>
    <row r="3346" customFormat="false" ht="15" hidden="false" customHeight="false" outlineLevel="0" collapsed="false">
      <c r="A3346" s="7" t="s">
        <v>21</v>
      </c>
      <c r="B3346" s="7" t="s">
        <v>368</v>
      </c>
      <c r="C3346" s="7" t="s">
        <v>1470</v>
      </c>
      <c r="D3346" s="7" t="n">
        <v>4</v>
      </c>
      <c r="E3346" s="7" t="n">
        <v>309.19</v>
      </c>
      <c r="F3346" s="7" t="n">
        <v>0</v>
      </c>
      <c r="G3346" s="7" t="n">
        <v>0</v>
      </c>
    </row>
    <row r="3347" customFormat="false" ht="15" hidden="false" customHeight="false" outlineLevel="0" collapsed="false">
      <c r="A3347" s="7" t="s">
        <v>21</v>
      </c>
      <c r="B3347" s="7" t="s">
        <v>368</v>
      </c>
      <c r="C3347" s="7" t="s">
        <v>1470</v>
      </c>
      <c r="D3347" s="7" t="n">
        <v>3</v>
      </c>
      <c r="E3347" s="7" t="n">
        <v>212.31</v>
      </c>
      <c r="F3347" s="7" t="n">
        <v>0</v>
      </c>
      <c r="G3347" s="7" t="n">
        <v>0</v>
      </c>
    </row>
    <row r="3348" customFormat="false" ht="15" hidden="false" customHeight="false" outlineLevel="0" collapsed="false">
      <c r="A3348" s="7" t="s">
        <v>21</v>
      </c>
      <c r="B3348" s="7" t="s">
        <v>509</v>
      </c>
      <c r="C3348" s="7" t="s">
        <v>1470</v>
      </c>
      <c r="D3348" s="7" t="n">
        <v>3</v>
      </c>
      <c r="E3348" s="7" t="n">
        <v>231.89</v>
      </c>
      <c r="F3348" s="7" t="n">
        <v>0</v>
      </c>
      <c r="G3348" s="7" t="n">
        <v>0</v>
      </c>
    </row>
    <row r="3349" customFormat="false" ht="15" hidden="false" customHeight="false" outlineLevel="0" collapsed="false">
      <c r="A3349" s="7" t="s">
        <v>21</v>
      </c>
      <c r="B3349" s="7" t="s">
        <v>485</v>
      </c>
      <c r="C3349" s="7" t="s">
        <v>1470</v>
      </c>
      <c r="D3349" s="7" t="n">
        <v>1</v>
      </c>
      <c r="E3349" s="7" t="n">
        <v>70.77</v>
      </c>
      <c r="F3349" s="7" t="n">
        <v>0</v>
      </c>
      <c r="G3349" s="7" t="n">
        <v>0</v>
      </c>
    </row>
    <row r="3350" customFormat="false" ht="15" hidden="false" customHeight="false" outlineLevel="0" collapsed="false">
      <c r="A3350" s="7" t="s">
        <v>21</v>
      </c>
      <c r="B3350" s="7" t="s">
        <v>485</v>
      </c>
      <c r="C3350" s="7" t="s">
        <v>1470</v>
      </c>
      <c r="D3350" s="7" t="n">
        <v>6</v>
      </c>
      <c r="E3350" s="7" t="n">
        <v>446.94</v>
      </c>
      <c r="F3350" s="7" t="n">
        <v>0</v>
      </c>
      <c r="G3350" s="7" t="n">
        <v>0</v>
      </c>
    </row>
    <row r="3351" customFormat="false" ht="15" hidden="false" customHeight="false" outlineLevel="0" collapsed="false">
      <c r="A3351" s="7" t="s">
        <v>21</v>
      </c>
      <c r="B3351" s="7" t="s">
        <v>485</v>
      </c>
      <c r="C3351" s="7" t="s">
        <v>1470</v>
      </c>
      <c r="D3351" s="7" t="n">
        <v>-2</v>
      </c>
      <c r="E3351" s="7" t="n">
        <v>-201.58</v>
      </c>
      <c r="F3351" s="7" t="n">
        <v>0</v>
      </c>
      <c r="G3351" s="7" t="n">
        <v>0</v>
      </c>
    </row>
    <row r="3352" customFormat="false" ht="15" hidden="false" customHeight="false" outlineLevel="0" collapsed="false">
      <c r="A3352" s="7" t="s">
        <v>21</v>
      </c>
      <c r="B3352" s="7" t="s">
        <v>381</v>
      </c>
      <c r="C3352" s="7" t="s">
        <v>1471</v>
      </c>
      <c r="D3352" s="7" t="n">
        <v>2</v>
      </c>
      <c r="E3352" s="7" t="n">
        <v>290.52</v>
      </c>
      <c r="F3352" s="7" t="n">
        <v>0</v>
      </c>
      <c r="G3352" s="7" t="n">
        <v>0</v>
      </c>
    </row>
    <row r="3353" customFormat="false" ht="15" hidden="false" customHeight="false" outlineLevel="0" collapsed="false">
      <c r="A3353" s="7" t="s">
        <v>21</v>
      </c>
      <c r="B3353" s="7" t="s">
        <v>381</v>
      </c>
      <c r="C3353" s="7" t="s">
        <v>1471</v>
      </c>
      <c r="D3353" s="7" t="n">
        <v>10</v>
      </c>
      <c r="E3353" s="7" t="n">
        <v>1357.6</v>
      </c>
      <c r="F3353" s="7" t="n">
        <v>0</v>
      </c>
      <c r="G3353" s="7" t="n">
        <v>0</v>
      </c>
    </row>
    <row r="3354" customFormat="false" ht="15" hidden="false" customHeight="false" outlineLevel="0" collapsed="false">
      <c r="A3354" s="7" t="s">
        <v>21</v>
      </c>
      <c r="B3354" s="7" t="s">
        <v>381</v>
      </c>
      <c r="C3354" s="7" t="s">
        <v>1471</v>
      </c>
      <c r="D3354" s="7" t="n">
        <v>-1</v>
      </c>
      <c r="E3354" s="7" t="n">
        <v>-189.03</v>
      </c>
      <c r="F3354" s="7" t="n">
        <v>0</v>
      </c>
      <c r="G3354" s="7" t="n">
        <v>0</v>
      </c>
    </row>
    <row r="3355" customFormat="false" ht="15" hidden="false" customHeight="false" outlineLevel="0" collapsed="false">
      <c r="A3355" s="7" t="s">
        <v>21</v>
      </c>
      <c r="B3355" s="7" t="s">
        <v>359</v>
      </c>
      <c r="C3355" s="7" t="s">
        <v>1471</v>
      </c>
      <c r="D3355" s="7" t="n">
        <v>-1</v>
      </c>
      <c r="E3355" s="7" t="n">
        <v>-141.77</v>
      </c>
      <c r="F3355" s="7" t="n">
        <v>0</v>
      </c>
      <c r="G3355" s="7" t="n">
        <v>0</v>
      </c>
    </row>
    <row r="3356" customFormat="false" ht="15" hidden="false" customHeight="false" outlineLevel="0" collapsed="false">
      <c r="A3356" s="7" t="s">
        <v>21</v>
      </c>
      <c r="B3356" s="7" t="s">
        <v>359</v>
      </c>
      <c r="C3356" s="7" t="s">
        <v>1471</v>
      </c>
      <c r="D3356" s="7" t="n">
        <v>3</v>
      </c>
      <c r="E3356" s="7" t="n">
        <v>386.91</v>
      </c>
      <c r="F3356" s="7" t="n">
        <v>0</v>
      </c>
      <c r="G3356" s="7" t="n">
        <v>0</v>
      </c>
    </row>
    <row r="3357" customFormat="false" ht="15" hidden="false" customHeight="false" outlineLevel="0" collapsed="false">
      <c r="A3357" s="7" t="s">
        <v>21</v>
      </c>
      <c r="B3357" s="7" t="s">
        <v>359</v>
      </c>
      <c r="C3357" s="7" t="s">
        <v>1471</v>
      </c>
      <c r="D3357" s="7" t="n">
        <v>1</v>
      </c>
      <c r="E3357" s="7" t="n">
        <v>145.26</v>
      </c>
      <c r="F3357" s="7" t="n">
        <v>0</v>
      </c>
      <c r="G3357" s="7" t="n">
        <v>0</v>
      </c>
    </row>
    <row r="3358" customFormat="false" ht="15" hidden="false" customHeight="false" outlineLevel="0" collapsed="false">
      <c r="A3358" s="7" t="s">
        <v>21</v>
      </c>
      <c r="B3358" s="7" t="s">
        <v>359</v>
      </c>
      <c r="C3358" s="7" t="s">
        <v>1471</v>
      </c>
      <c r="D3358" s="7" t="n">
        <v>-2</v>
      </c>
      <c r="E3358" s="7" t="n">
        <v>-378.06</v>
      </c>
      <c r="F3358" s="7" t="n">
        <v>0</v>
      </c>
      <c r="G3358" s="7" t="n">
        <v>0</v>
      </c>
    </row>
    <row r="3359" customFormat="false" ht="15" hidden="false" customHeight="false" outlineLevel="0" collapsed="false">
      <c r="A3359" s="7" t="s">
        <v>21</v>
      </c>
      <c r="B3359" s="7" t="s">
        <v>359</v>
      </c>
      <c r="C3359" s="7" t="s">
        <v>1471</v>
      </c>
      <c r="D3359" s="7" t="n">
        <v>2</v>
      </c>
      <c r="E3359" s="7" t="n">
        <v>283.54</v>
      </c>
      <c r="F3359" s="7" t="n">
        <v>0</v>
      </c>
      <c r="G3359" s="7" t="n">
        <v>0</v>
      </c>
    </row>
    <row r="3360" customFormat="false" ht="15" hidden="false" customHeight="false" outlineLevel="0" collapsed="false">
      <c r="A3360" s="7" t="s">
        <v>21</v>
      </c>
      <c r="B3360" s="7" t="s">
        <v>359</v>
      </c>
      <c r="C3360" s="7" t="s">
        <v>1471</v>
      </c>
      <c r="D3360" s="7" t="n">
        <v>12</v>
      </c>
      <c r="E3360" s="7" t="n">
        <v>1629.12</v>
      </c>
      <c r="F3360" s="7" t="n">
        <v>0</v>
      </c>
      <c r="G3360" s="7" t="n">
        <v>0</v>
      </c>
    </row>
    <row r="3361" customFormat="false" ht="15" hidden="false" customHeight="false" outlineLevel="0" collapsed="false">
      <c r="A3361" s="7" t="s">
        <v>21</v>
      </c>
      <c r="B3361" s="7" t="s">
        <v>448</v>
      </c>
      <c r="C3361" s="7" t="s">
        <v>1471</v>
      </c>
      <c r="D3361" s="7" t="n">
        <v>1</v>
      </c>
      <c r="E3361" s="7" t="n">
        <v>125.89</v>
      </c>
      <c r="F3361" s="7" t="n">
        <v>0</v>
      </c>
      <c r="G3361" s="7" t="n">
        <v>0</v>
      </c>
    </row>
    <row r="3362" customFormat="false" ht="15" hidden="false" customHeight="false" outlineLevel="0" collapsed="false">
      <c r="A3362" s="7" t="s">
        <v>21</v>
      </c>
      <c r="B3362" s="7" t="s">
        <v>448</v>
      </c>
      <c r="C3362" s="7" t="s">
        <v>1471</v>
      </c>
      <c r="D3362" s="7" t="n">
        <v>1</v>
      </c>
      <c r="E3362" s="7" t="n">
        <v>145.26</v>
      </c>
      <c r="F3362" s="7" t="n">
        <v>0</v>
      </c>
      <c r="G3362" s="7" t="n">
        <v>0</v>
      </c>
    </row>
    <row r="3363" customFormat="false" ht="15" hidden="false" customHeight="false" outlineLevel="0" collapsed="false">
      <c r="A3363" s="7" t="s">
        <v>21</v>
      </c>
      <c r="B3363" s="7" t="s">
        <v>448</v>
      </c>
      <c r="C3363" s="7" t="s">
        <v>1471</v>
      </c>
      <c r="D3363" s="7" t="n">
        <v>2</v>
      </c>
      <c r="E3363" s="7" t="n">
        <v>255.98</v>
      </c>
      <c r="F3363" s="7" t="n">
        <v>0</v>
      </c>
      <c r="G3363" s="7" t="n">
        <v>0</v>
      </c>
    </row>
    <row r="3364" customFormat="false" ht="15" hidden="false" customHeight="false" outlineLevel="0" collapsed="false">
      <c r="A3364" s="7" t="s">
        <v>21</v>
      </c>
      <c r="B3364" s="7" t="s">
        <v>534</v>
      </c>
      <c r="C3364" s="7" t="s">
        <v>1471</v>
      </c>
      <c r="D3364" s="7" t="n">
        <v>2</v>
      </c>
      <c r="E3364" s="7" t="n">
        <v>271.52</v>
      </c>
      <c r="F3364" s="7" t="n">
        <v>0</v>
      </c>
      <c r="G3364" s="7" t="n">
        <v>0</v>
      </c>
    </row>
    <row r="3365" customFormat="false" ht="15" hidden="false" customHeight="false" outlineLevel="0" collapsed="false">
      <c r="A3365" s="7" t="s">
        <v>21</v>
      </c>
      <c r="B3365" s="7" t="s">
        <v>534</v>
      </c>
      <c r="C3365" s="7" t="s">
        <v>1471</v>
      </c>
      <c r="D3365" s="7" t="n">
        <v>-1</v>
      </c>
      <c r="E3365" s="7" t="n">
        <v>-189.03</v>
      </c>
      <c r="F3365" s="7" t="n">
        <v>0</v>
      </c>
      <c r="G3365" s="7" t="n">
        <v>0</v>
      </c>
    </row>
    <row r="3366" customFormat="false" ht="15" hidden="false" customHeight="false" outlineLevel="0" collapsed="false">
      <c r="A3366" s="7" t="s">
        <v>21</v>
      </c>
      <c r="B3366" s="7" t="s">
        <v>534</v>
      </c>
      <c r="C3366" s="7" t="s">
        <v>1471</v>
      </c>
      <c r="D3366" s="7" t="n">
        <v>-2</v>
      </c>
      <c r="E3366" s="7" t="n">
        <v>-257.94</v>
      </c>
      <c r="F3366" s="7" t="n">
        <v>0</v>
      </c>
      <c r="G3366" s="7" t="n">
        <v>0</v>
      </c>
    </row>
    <row r="3367" customFormat="false" ht="15" hidden="false" customHeight="false" outlineLevel="0" collapsed="false">
      <c r="A3367" s="7" t="s">
        <v>21</v>
      </c>
      <c r="B3367" s="7" t="s">
        <v>461</v>
      </c>
      <c r="C3367" s="7" t="s">
        <v>1471</v>
      </c>
      <c r="D3367" s="7" t="n">
        <v>-1</v>
      </c>
      <c r="E3367" s="7" t="n">
        <v>-189.03</v>
      </c>
      <c r="F3367" s="7" t="n">
        <v>0</v>
      </c>
      <c r="G3367" s="7" t="n">
        <v>0</v>
      </c>
    </row>
    <row r="3368" customFormat="false" ht="15" hidden="false" customHeight="false" outlineLevel="0" collapsed="false">
      <c r="A3368" s="7" t="s">
        <v>21</v>
      </c>
      <c r="B3368" s="7" t="s">
        <v>461</v>
      </c>
      <c r="C3368" s="7" t="s">
        <v>1471</v>
      </c>
      <c r="D3368" s="7" t="n">
        <v>1</v>
      </c>
      <c r="E3368" s="7" t="n">
        <v>145.26</v>
      </c>
      <c r="F3368" s="7" t="n">
        <v>0</v>
      </c>
      <c r="G3368" s="7" t="n">
        <v>0</v>
      </c>
    </row>
    <row r="3369" customFormat="false" ht="15" hidden="false" customHeight="false" outlineLevel="0" collapsed="false">
      <c r="A3369" s="7" t="s">
        <v>21</v>
      </c>
      <c r="B3369" s="7" t="s">
        <v>461</v>
      </c>
      <c r="C3369" s="7" t="s">
        <v>1471</v>
      </c>
      <c r="D3369" s="7" t="n">
        <v>-3</v>
      </c>
      <c r="E3369" s="7" t="n">
        <v>-407.28</v>
      </c>
      <c r="F3369" s="7" t="n">
        <v>0</v>
      </c>
      <c r="G3369" s="7" t="n">
        <v>0</v>
      </c>
    </row>
    <row r="3370" customFormat="false" ht="15" hidden="false" customHeight="false" outlineLevel="0" collapsed="false">
      <c r="A3370" s="7" t="s">
        <v>21</v>
      </c>
      <c r="B3370" s="7" t="s">
        <v>269</v>
      </c>
      <c r="C3370" s="7" t="s">
        <v>1472</v>
      </c>
      <c r="D3370" s="7" t="n">
        <v>1</v>
      </c>
      <c r="E3370" s="7" t="n">
        <v>131.2</v>
      </c>
      <c r="F3370" s="7" t="n">
        <v>0</v>
      </c>
      <c r="G3370" s="7" t="n">
        <v>0</v>
      </c>
    </row>
    <row r="3371" customFormat="false" ht="15" hidden="false" customHeight="false" outlineLevel="0" collapsed="false">
      <c r="A3371" s="7" t="s">
        <v>21</v>
      </c>
      <c r="B3371" s="7" t="s">
        <v>269</v>
      </c>
      <c r="C3371" s="7" t="s">
        <v>1472</v>
      </c>
      <c r="D3371" s="7" t="n">
        <v>-2</v>
      </c>
      <c r="E3371" s="7" t="n">
        <v>-365.46</v>
      </c>
      <c r="F3371" s="7" t="n">
        <v>0</v>
      </c>
      <c r="G3371" s="7" t="n">
        <v>0</v>
      </c>
    </row>
    <row r="3372" customFormat="false" ht="15" hidden="false" customHeight="false" outlineLevel="0" collapsed="false">
      <c r="A3372" s="7" t="s">
        <v>21</v>
      </c>
      <c r="B3372" s="7" t="s">
        <v>269</v>
      </c>
      <c r="C3372" s="7" t="s">
        <v>1472</v>
      </c>
      <c r="D3372" s="7" t="n">
        <v>-1</v>
      </c>
      <c r="E3372" s="7" t="n">
        <v>-137.05</v>
      </c>
      <c r="F3372" s="7" t="n">
        <v>0</v>
      </c>
      <c r="G3372" s="7" t="n">
        <v>0</v>
      </c>
    </row>
    <row r="3373" customFormat="false" ht="15" hidden="false" customHeight="false" outlineLevel="0" collapsed="false">
      <c r="A3373" s="7" t="s">
        <v>21</v>
      </c>
      <c r="B3373" s="7" t="s">
        <v>269</v>
      </c>
      <c r="C3373" s="7" t="s">
        <v>1472</v>
      </c>
      <c r="D3373" s="7" t="n">
        <v>9</v>
      </c>
      <c r="E3373" s="7" t="n">
        <v>1265.14</v>
      </c>
      <c r="F3373" s="7" t="n">
        <v>0</v>
      </c>
      <c r="G3373" s="7" t="n">
        <v>0</v>
      </c>
    </row>
    <row r="3374" customFormat="false" ht="15" hidden="false" customHeight="false" outlineLevel="0" collapsed="false">
      <c r="A3374" s="7" t="s">
        <v>21</v>
      </c>
      <c r="B3374" s="7" t="s">
        <v>269</v>
      </c>
      <c r="C3374" s="7" t="s">
        <v>1472</v>
      </c>
      <c r="D3374" s="7" t="n">
        <v>30</v>
      </c>
      <c r="E3374" s="7" t="n">
        <v>4072.8</v>
      </c>
      <c r="F3374" s="7" t="n">
        <v>0</v>
      </c>
      <c r="G3374" s="7" t="n">
        <v>0</v>
      </c>
    </row>
    <row r="3375" customFormat="false" ht="15" hidden="false" customHeight="false" outlineLevel="0" collapsed="false">
      <c r="A3375" s="7" t="s">
        <v>21</v>
      </c>
      <c r="B3375" s="7" t="s">
        <v>269</v>
      </c>
      <c r="C3375" s="7" t="s">
        <v>1472</v>
      </c>
      <c r="D3375" s="7" t="n">
        <v>4</v>
      </c>
      <c r="E3375" s="7" t="n">
        <v>515.88</v>
      </c>
      <c r="F3375" s="7" t="n">
        <v>0</v>
      </c>
      <c r="G3375" s="7" t="n">
        <v>0</v>
      </c>
    </row>
    <row r="3376" customFormat="false" ht="15" hidden="false" customHeight="false" outlineLevel="0" collapsed="false">
      <c r="A3376" s="7" t="s">
        <v>21</v>
      </c>
      <c r="B3376" s="7" t="s">
        <v>269</v>
      </c>
      <c r="C3376" s="7" t="s">
        <v>1472</v>
      </c>
      <c r="D3376" s="7" t="n">
        <v>1</v>
      </c>
      <c r="E3376" s="7" t="n">
        <v>137.05</v>
      </c>
      <c r="F3376" s="7" t="n">
        <v>0</v>
      </c>
      <c r="G3376" s="7" t="n">
        <v>0</v>
      </c>
    </row>
    <row r="3377" customFormat="false" ht="15" hidden="false" customHeight="false" outlineLevel="0" collapsed="false">
      <c r="A3377" s="7" t="s">
        <v>21</v>
      </c>
      <c r="B3377" s="7" t="s">
        <v>269</v>
      </c>
      <c r="C3377" s="7" t="s">
        <v>1472</v>
      </c>
      <c r="D3377" s="7" t="n">
        <v>2</v>
      </c>
      <c r="E3377" s="7" t="n">
        <v>255.82</v>
      </c>
      <c r="F3377" s="7" t="n">
        <v>0</v>
      </c>
      <c r="G3377" s="7" t="n">
        <v>0</v>
      </c>
    </row>
    <row r="3378" customFormat="false" ht="15" hidden="false" customHeight="false" outlineLevel="0" collapsed="false">
      <c r="A3378" s="7" t="s">
        <v>21</v>
      </c>
      <c r="B3378" s="7" t="s">
        <v>338</v>
      </c>
      <c r="C3378" s="7" t="s">
        <v>1472</v>
      </c>
      <c r="D3378" s="7" t="n">
        <v>1</v>
      </c>
      <c r="E3378" s="7" t="n">
        <v>137.05</v>
      </c>
      <c r="F3378" s="7" t="n">
        <v>0</v>
      </c>
      <c r="G3378" s="7" t="n">
        <v>0</v>
      </c>
    </row>
    <row r="3379" customFormat="false" ht="15" hidden="false" customHeight="false" outlineLevel="0" collapsed="false">
      <c r="A3379" s="7" t="s">
        <v>21</v>
      </c>
      <c r="B3379" s="7" t="s">
        <v>338</v>
      </c>
      <c r="C3379" s="7" t="s">
        <v>1472</v>
      </c>
      <c r="D3379" s="7" t="n">
        <v>3</v>
      </c>
      <c r="E3379" s="7" t="n">
        <v>386.91</v>
      </c>
      <c r="F3379" s="7" t="n">
        <v>0</v>
      </c>
      <c r="G3379" s="7" t="n">
        <v>0</v>
      </c>
    </row>
    <row r="3380" customFormat="false" ht="15" hidden="false" customHeight="false" outlineLevel="0" collapsed="false">
      <c r="A3380" s="7" t="s">
        <v>21</v>
      </c>
      <c r="B3380" s="7" t="s">
        <v>338</v>
      </c>
      <c r="C3380" s="7" t="s">
        <v>1472</v>
      </c>
      <c r="D3380" s="7" t="n">
        <v>12</v>
      </c>
      <c r="E3380" s="7" t="n">
        <v>1629.12</v>
      </c>
      <c r="F3380" s="7" t="n">
        <v>0</v>
      </c>
      <c r="G3380" s="7" t="n">
        <v>0</v>
      </c>
    </row>
    <row r="3381" customFormat="false" ht="15" hidden="false" customHeight="false" outlineLevel="0" collapsed="false">
      <c r="A3381" s="7" t="s">
        <v>21</v>
      </c>
      <c r="B3381" s="7" t="s">
        <v>338</v>
      </c>
      <c r="C3381" s="7" t="s">
        <v>1472</v>
      </c>
      <c r="D3381" s="7" t="n">
        <v>3</v>
      </c>
      <c r="E3381" s="7" t="n">
        <v>421.71</v>
      </c>
      <c r="F3381" s="7" t="n">
        <v>0</v>
      </c>
      <c r="G3381" s="7" t="n">
        <v>0</v>
      </c>
    </row>
    <row r="3382" customFormat="false" ht="15" hidden="false" customHeight="false" outlineLevel="0" collapsed="false">
      <c r="A3382" s="7" t="s">
        <v>21</v>
      </c>
      <c r="B3382" s="7" t="s">
        <v>338</v>
      </c>
      <c r="C3382" s="7" t="s">
        <v>1472</v>
      </c>
      <c r="D3382" s="7" t="n">
        <v>-1</v>
      </c>
      <c r="E3382" s="7" t="n">
        <v>-137.05</v>
      </c>
      <c r="F3382" s="7" t="n">
        <v>0</v>
      </c>
      <c r="G3382" s="7" t="n">
        <v>0</v>
      </c>
    </row>
    <row r="3383" customFormat="false" ht="15" hidden="false" customHeight="false" outlineLevel="0" collapsed="false">
      <c r="A3383" s="7" t="s">
        <v>21</v>
      </c>
      <c r="B3383" s="7" t="s">
        <v>338</v>
      </c>
      <c r="C3383" s="7" t="s">
        <v>1472</v>
      </c>
      <c r="D3383" s="7" t="n">
        <v>2</v>
      </c>
      <c r="E3383" s="7" t="n">
        <v>262.4</v>
      </c>
      <c r="F3383" s="7" t="n">
        <v>0</v>
      </c>
      <c r="G3383" s="7" t="n">
        <v>0</v>
      </c>
    </row>
    <row r="3384" customFormat="false" ht="15" hidden="false" customHeight="false" outlineLevel="0" collapsed="false">
      <c r="A3384" s="7" t="s">
        <v>21</v>
      </c>
      <c r="B3384" s="7" t="s">
        <v>338</v>
      </c>
      <c r="C3384" s="7" t="s">
        <v>1472</v>
      </c>
      <c r="D3384" s="7" t="n">
        <v>2</v>
      </c>
      <c r="E3384" s="7" t="n">
        <v>255.82</v>
      </c>
      <c r="F3384" s="7" t="n">
        <v>0</v>
      </c>
      <c r="G3384" s="7" t="n">
        <v>0</v>
      </c>
    </row>
    <row r="3385" customFormat="false" ht="15" hidden="false" customHeight="false" outlineLevel="0" collapsed="false">
      <c r="A3385" s="7" t="s">
        <v>21</v>
      </c>
      <c r="B3385" s="7" t="s">
        <v>338</v>
      </c>
      <c r="C3385" s="7" t="s">
        <v>1472</v>
      </c>
      <c r="D3385" s="7" t="n">
        <v>-3</v>
      </c>
      <c r="E3385" s="7" t="n">
        <v>-548.19</v>
      </c>
      <c r="F3385" s="7" t="n">
        <v>0</v>
      </c>
      <c r="G3385" s="7" t="n">
        <v>0</v>
      </c>
    </row>
    <row r="3386" customFormat="false" ht="15" hidden="false" customHeight="false" outlineLevel="0" collapsed="false">
      <c r="A3386" s="7" t="s">
        <v>21</v>
      </c>
      <c r="B3386" s="7" t="s">
        <v>352</v>
      </c>
      <c r="C3386" s="7" t="s">
        <v>1472</v>
      </c>
      <c r="D3386" s="7" t="n">
        <v>3</v>
      </c>
      <c r="E3386" s="7" t="n">
        <v>386.91</v>
      </c>
      <c r="F3386" s="7" t="n">
        <v>0</v>
      </c>
      <c r="G3386" s="7" t="n">
        <v>0</v>
      </c>
    </row>
    <row r="3387" customFormat="false" ht="15" hidden="false" customHeight="false" outlineLevel="0" collapsed="false">
      <c r="A3387" s="7" t="s">
        <v>21</v>
      </c>
      <c r="B3387" s="7" t="s">
        <v>352</v>
      </c>
      <c r="C3387" s="7" t="s">
        <v>1472</v>
      </c>
      <c r="D3387" s="7" t="n">
        <v>7</v>
      </c>
      <c r="E3387" s="7" t="n">
        <v>950.32</v>
      </c>
      <c r="F3387" s="7" t="n">
        <v>0</v>
      </c>
      <c r="G3387" s="7" t="n">
        <v>0</v>
      </c>
    </row>
    <row r="3388" customFormat="false" ht="15" hidden="false" customHeight="false" outlineLevel="0" collapsed="false">
      <c r="A3388" s="7" t="s">
        <v>21</v>
      </c>
      <c r="B3388" s="7" t="s">
        <v>352</v>
      </c>
      <c r="C3388" s="7" t="s">
        <v>1472</v>
      </c>
      <c r="D3388" s="7" t="n">
        <v>1</v>
      </c>
      <c r="E3388" s="7" t="n">
        <v>137.05</v>
      </c>
      <c r="F3388" s="7" t="n">
        <v>0</v>
      </c>
      <c r="G3388" s="7" t="n">
        <v>0</v>
      </c>
    </row>
    <row r="3389" customFormat="false" ht="15" hidden="false" customHeight="false" outlineLevel="0" collapsed="false">
      <c r="A3389" s="7" t="s">
        <v>21</v>
      </c>
      <c r="B3389" s="7" t="s">
        <v>352</v>
      </c>
      <c r="C3389" s="7" t="s">
        <v>1472</v>
      </c>
      <c r="D3389" s="7" t="n">
        <v>4</v>
      </c>
      <c r="E3389" s="7" t="n">
        <v>562.28</v>
      </c>
      <c r="F3389" s="7" t="n">
        <v>0</v>
      </c>
      <c r="G3389" s="7" t="n">
        <v>0</v>
      </c>
    </row>
    <row r="3390" customFormat="false" ht="15" hidden="false" customHeight="false" outlineLevel="0" collapsed="false">
      <c r="A3390" s="7" t="s">
        <v>21</v>
      </c>
      <c r="B3390" s="7" t="s">
        <v>372</v>
      </c>
      <c r="C3390" s="7" t="s">
        <v>1472</v>
      </c>
      <c r="D3390" s="7" t="n">
        <v>8</v>
      </c>
      <c r="E3390" s="7" t="n">
        <v>1086.08</v>
      </c>
      <c r="F3390" s="7" t="n">
        <v>0</v>
      </c>
      <c r="G3390" s="7" t="n">
        <v>0</v>
      </c>
    </row>
    <row r="3391" customFormat="false" ht="15" hidden="false" customHeight="false" outlineLevel="0" collapsed="false">
      <c r="A3391" s="7" t="s">
        <v>21</v>
      </c>
      <c r="B3391" s="7" t="s">
        <v>372</v>
      </c>
      <c r="C3391" s="7" t="s">
        <v>1472</v>
      </c>
      <c r="D3391" s="7" t="n">
        <v>2</v>
      </c>
      <c r="E3391" s="7" t="n">
        <v>255.82</v>
      </c>
      <c r="F3391" s="7" t="n">
        <v>0</v>
      </c>
      <c r="G3391" s="7" t="n">
        <v>0</v>
      </c>
    </row>
    <row r="3392" customFormat="false" ht="15" hidden="false" customHeight="false" outlineLevel="0" collapsed="false">
      <c r="A3392" s="7" t="s">
        <v>21</v>
      </c>
      <c r="B3392" s="7" t="s">
        <v>372</v>
      </c>
      <c r="C3392" s="7" t="s">
        <v>1472</v>
      </c>
      <c r="D3392" s="7" t="n">
        <v>1</v>
      </c>
      <c r="E3392" s="7" t="n">
        <v>128.97</v>
      </c>
      <c r="F3392" s="7" t="n">
        <v>0</v>
      </c>
      <c r="G3392" s="7" t="n">
        <v>0</v>
      </c>
    </row>
    <row r="3393" customFormat="false" ht="15" hidden="false" customHeight="false" outlineLevel="0" collapsed="false">
      <c r="A3393" s="7" t="s">
        <v>21</v>
      </c>
      <c r="B3393" s="7" t="s">
        <v>372</v>
      </c>
      <c r="C3393" s="7" t="s">
        <v>1472</v>
      </c>
      <c r="D3393" s="7" t="n">
        <v>1</v>
      </c>
      <c r="E3393" s="7" t="n">
        <v>137.05</v>
      </c>
      <c r="F3393" s="7" t="n">
        <v>0</v>
      </c>
      <c r="G3393" s="7" t="n">
        <v>0</v>
      </c>
    </row>
    <row r="3394" customFormat="false" ht="15" hidden="false" customHeight="false" outlineLevel="0" collapsed="false">
      <c r="A3394" s="7" t="s">
        <v>21</v>
      </c>
      <c r="B3394" s="7" t="s">
        <v>372</v>
      </c>
      <c r="C3394" s="7" t="s">
        <v>1472</v>
      </c>
      <c r="D3394" s="7" t="n">
        <v>-1</v>
      </c>
      <c r="E3394" s="7" t="n">
        <v>-137.05</v>
      </c>
      <c r="F3394" s="7" t="n">
        <v>0</v>
      </c>
      <c r="G3394" s="7" t="n">
        <v>0</v>
      </c>
    </row>
    <row r="3395" customFormat="false" ht="15" hidden="false" customHeight="false" outlineLevel="0" collapsed="false">
      <c r="A3395" s="7" t="s">
        <v>21</v>
      </c>
      <c r="B3395" s="7" t="s">
        <v>372</v>
      </c>
      <c r="C3395" s="7" t="s">
        <v>1472</v>
      </c>
      <c r="D3395" s="7" t="n">
        <v>1</v>
      </c>
      <c r="E3395" s="7" t="n">
        <v>140.57</v>
      </c>
      <c r="F3395" s="7" t="n">
        <v>0</v>
      </c>
      <c r="G3395" s="7" t="n">
        <v>0</v>
      </c>
    </row>
    <row r="3396" customFormat="false" ht="15" hidden="false" customHeight="false" outlineLevel="0" collapsed="false">
      <c r="A3396" s="7" t="s">
        <v>21</v>
      </c>
      <c r="B3396" s="7" t="s">
        <v>468</v>
      </c>
      <c r="C3396" s="7" t="s">
        <v>1472</v>
      </c>
      <c r="D3396" s="7" t="n">
        <v>3</v>
      </c>
      <c r="E3396" s="7" t="n">
        <v>407.28</v>
      </c>
      <c r="F3396" s="7" t="n">
        <v>0</v>
      </c>
      <c r="G3396" s="7" t="n">
        <v>0</v>
      </c>
    </row>
    <row r="3397" customFormat="false" ht="15" hidden="false" customHeight="false" outlineLevel="0" collapsed="false">
      <c r="A3397" s="7" t="s">
        <v>21</v>
      </c>
      <c r="B3397" s="7" t="s">
        <v>468</v>
      </c>
      <c r="C3397" s="7" t="s">
        <v>1472</v>
      </c>
      <c r="D3397" s="7" t="n">
        <v>-1</v>
      </c>
      <c r="E3397" s="7" t="n">
        <v>-137.05</v>
      </c>
      <c r="F3397" s="7" t="n">
        <v>0</v>
      </c>
      <c r="G3397" s="7" t="n">
        <v>0</v>
      </c>
    </row>
    <row r="3398" customFormat="false" ht="15" hidden="false" customHeight="false" outlineLevel="0" collapsed="false">
      <c r="A3398" s="7" t="s">
        <v>21</v>
      </c>
      <c r="B3398" s="7" t="s">
        <v>468</v>
      </c>
      <c r="C3398" s="7" t="s">
        <v>1472</v>
      </c>
      <c r="D3398" s="7" t="n">
        <v>3</v>
      </c>
      <c r="E3398" s="7" t="n">
        <v>356.31</v>
      </c>
      <c r="F3398" s="7" t="n">
        <v>0</v>
      </c>
      <c r="G3398" s="7" t="n">
        <v>0</v>
      </c>
    </row>
    <row r="3399" customFormat="false" ht="15" hidden="false" customHeight="false" outlineLevel="0" collapsed="false">
      <c r="A3399" s="7" t="s">
        <v>21</v>
      </c>
      <c r="B3399" s="7" t="s">
        <v>468</v>
      </c>
      <c r="C3399" s="7" t="s">
        <v>1472</v>
      </c>
      <c r="D3399" s="7" t="n">
        <v>1</v>
      </c>
      <c r="E3399" s="7" t="n">
        <v>127.91</v>
      </c>
      <c r="F3399" s="7" t="n">
        <v>0</v>
      </c>
      <c r="G3399" s="7" t="n">
        <v>0</v>
      </c>
    </row>
    <row r="3400" customFormat="false" ht="15" hidden="false" customHeight="false" outlineLevel="0" collapsed="false">
      <c r="A3400" s="7" t="s">
        <v>21</v>
      </c>
      <c r="B3400" s="7" t="s">
        <v>468</v>
      </c>
      <c r="C3400" s="7" t="s">
        <v>1472</v>
      </c>
      <c r="D3400" s="7" t="n">
        <v>-2</v>
      </c>
      <c r="E3400" s="7" t="n">
        <v>-365.46</v>
      </c>
      <c r="F3400" s="7" t="n">
        <v>0</v>
      </c>
      <c r="G3400" s="7" t="n">
        <v>0</v>
      </c>
    </row>
    <row r="3401" customFormat="false" ht="15" hidden="false" customHeight="false" outlineLevel="0" collapsed="false">
      <c r="A3401" s="7" t="s">
        <v>21</v>
      </c>
      <c r="B3401" s="7" t="s">
        <v>353</v>
      </c>
      <c r="C3401" s="7" t="s">
        <v>1473</v>
      </c>
      <c r="D3401" s="7" t="n">
        <v>1</v>
      </c>
      <c r="E3401" s="7" t="n">
        <v>75.59</v>
      </c>
      <c r="F3401" s="7" t="n">
        <v>0</v>
      </c>
      <c r="G3401" s="7" t="n">
        <v>0</v>
      </c>
    </row>
    <row r="3402" customFormat="false" ht="15" hidden="false" customHeight="false" outlineLevel="0" collapsed="false">
      <c r="A3402" s="7" t="s">
        <v>21</v>
      </c>
      <c r="B3402" s="7" t="s">
        <v>353</v>
      </c>
      <c r="C3402" s="7" t="s">
        <v>1473</v>
      </c>
      <c r="D3402" s="7" t="n">
        <v>1</v>
      </c>
      <c r="E3402" s="7" t="n">
        <v>70.77</v>
      </c>
      <c r="F3402" s="7" t="n">
        <v>0</v>
      </c>
      <c r="G3402" s="7" t="n">
        <v>0</v>
      </c>
    </row>
    <row r="3403" customFormat="false" ht="15" hidden="false" customHeight="false" outlineLevel="0" collapsed="false">
      <c r="A3403" s="7" t="s">
        <v>21</v>
      </c>
      <c r="B3403" s="7" t="s">
        <v>353</v>
      </c>
      <c r="C3403" s="7" t="s">
        <v>1473</v>
      </c>
      <c r="D3403" s="7" t="n">
        <v>24</v>
      </c>
      <c r="E3403" s="7" t="n">
        <v>1787.76</v>
      </c>
      <c r="F3403" s="7" t="n">
        <v>0</v>
      </c>
      <c r="G3403" s="7" t="n">
        <v>0</v>
      </c>
    </row>
    <row r="3404" customFormat="false" ht="15" hidden="false" customHeight="false" outlineLevel="0" collapsed="false">
      <c r="A3404" s="7" t="s">
        <v>21</v>
      </c>
      <c r="B3404" s="7" t="s">
        <v>353</v>
      </c>
      <c r="C3404" s="7" t="s">
        <v>1473</v>
      </c>
      <c r="D3404" s="7" t="n">
        <v>1</v>
      </c>
      <c r="E3404" s="7" t="n">
        <v>72.14</v>
      </c>
      <c r="F3404" s="7" t="n">
        <v>0</v>
      </c>
      <c r="G3404" s="7" t="n">
        <v>0</v>
      </c>
    </row>
    <row r="3405" customFormat="false" ht="15" hidden="false" customHeight="false" outlineLevel="0" collapsed="false">
      <c r="A3405" s="7" t="s">
        <v>21</v>
      </c>
      <c r="B3405" s="7" t="s">
        <v>353</v>
      </c>
      <c r="C3405" s="7" t="s">
        <v>1473</v>
      </c>
      <c r="D3405" s="7" t="n">
        <v>-2</v>
      </c>
      <c r="E3405" s="7" t="n">
        <v>-201.58</v>
      </c>
      <c r="F3405" s="7" t="n">
        <v>0</v>
      </c>
      <c r="G3405" s="7" t="n">
        <v>0</v>
      </c>
    </row>
    <row r="3406" customFormat="false" ht="15" hidden="false" customHeight="false" outlineLevel="0" collapsed="false">
      <c r="A3406" s="7" t="s">
        <v>21</v>
      </c>
      <c r="B3406" s="7" t="s">
        <v>353</v>
      </c>
      <c r="C3406" s="7" t="s">
        <v>1473</v>
      </c>
      <c r="D3406" s="7" t="n">
        <v>1</v>
      </c>
      <c r="E3406" s="7" t="n">
        <v>65.51</v>
      </c>
      <c r="F3406" s="7" t="n">
        <v>0</v>
      </c>
      <c r="G3406" s="7" t="n">
        <v>0</v>
      </c>
    </row>
    <row r="3407" customFormat="false" ht="15" hidden="false" customHeight="false" outlineLevel="0" collapsed="false">
      <c r="A3407" s="7" t="s">
        <v>21</v>
      </c>
      <c r="B3407" s="7" t="s">
        <v>353</v>
      </c>
      <c r="C3407" s="7" t="s">
        <v>1473</v>
      </c>
      <c r="D3407" s="7" t="n">
        <v>2</v>
      </c>
      <c r="E3407" s="7" t="n">
        <v>154.59</v>
      </c>
      <c r="F3407" s="7" t="n">
        <v>0</v>
      </c>
      <c r="G3407" s="7" t="n">
        <v>0</v>
      </c>
    </row>
    <row r="3408" customFormat="false" ht="15" hidden="false" customHeight="false" outlineLevel="0" collapsed="false">
      <c r="A3408" s="7" t="s">
        <v>21</v>
      </c>
      <c r="B3408" s="7" t="s">
        <v>427</v>
      </c>
      <c r="C3408" s="7" t="s">
        <v>1473</v>
      </c>
      <c r="D3408" s="7" t="n">
        <v>2</v>
      </c>
      <c r="E3408" s="7" t="n">
        <v>154.6</v>
      </c>
      <c r="F3408" s="7" t="n">
        <v>0</v>
      </c>
      <c r="G3408" s="7" t="n">
        <v>0</v>
      </c>
    </row>
    <row r="3409" customFormat="false" ht="15" hidden="false" customHeight="false" outlineLevel="0" collapsed="false">
      <c r="A3409" s="7" t="s">
        <v>21</v>
      </c>
      <c r="B3409" s="7" t="s">
        <v>427</v>
      </c>
      <c r="C3409" s="7" t="s">
        <v>1473</v>
      </c>
      <c r="D3409" s="7" t="n">
        <v>1</v>
      </c>
      <c r="E3409" s="7" t="n">
        <v>72.14</v>
      </c>
      <c r="F3409" s="7" t="n">
        <v>0</v>
      </c>
      <c r="G3409" s="7" t="n">
        <v>0</v>
      </c>
    </row>
    <row r="3410" customFormat="false" ht="15" hidden="false" customHeight="false" outlineLevel="0" collapsed="false">
      <c r="A3410" s="7" t="s">
        <v>21</v>
      </c>
      <c r="B3410" s="7" t="s">
        <v>427</v>
      </c>
      <c r="C3410" s="7" t="s">
        <v>1473</v>
      </c>
      <c r="D3410" s="7" t="n">
        <v>-1</v>
      </c>
      <c r="E3410" s="7" t="n">
        <v>-70.77</v>
      </c>
      <c r="F3410" s="7" t="n">
        <v>0</v>
      </c>
      <c r="G3410" s="7" t="n">
        <v>0</v>
      </c>
    </row>
    <row r="3411" customFormat="false" ht="15" hidden="false" customHeight="false" outlineLevel="0" collapsed="false">
      <c r="A3411" s="7" t="s">
        <v>21</v>
      </c>
      <c r="B3411" s="7" t="s">
        <v>427</v>
      </c>
      <c r="C3411" s="7" t="s">
        <v>1473</v>
      </c>
      <c r="D3411" s="7" t="n">
        <v>9</v>
      </c>
      <c r="E3411" s="7" t="n">
        <v>670.41</v>
      </c>
      <c r="F3411" s="7" t="n">
        <v>0</v>
      </c>
      <c r="G3411" s="7" t="n">
        <v>0</v>
      </c>
    </row>
    <row r="3412" customFormat="false" ht="15" hidden="false" customHeight="false" outlineLevel="0" collapsed="false">
      <c r="A3412" s="7" t="s">
        <v>21</v>
      </c>
      <c r="B3412" s="7" t="s">
        <v>427</v>
      </c>
      <c r="C3412" s="7" t="s">
        <v>1473</v>
      </c>
      <c r="D3412" s="7" t="n">
        <v>-1</v>
      </c>
      <c r="E3412" s="7" t="n">
        <v>-100.79</v>
      </c>
      <c r="F3412" s="7" t="n">
        <v>0</v>
      </c>
      <c r="G3412" s="7" t="n">
        <v>0</v>
      </c>
    </row>
    <row r="3413" customFormat="false" ht="15" hidden="false" customHeight="false" outlineLevel="0" collapsed="false">
      <c r="A3413" s="7" t="s">
        <v>21</v>
      </c>
      <c r="B3413" s="7" t="s">
        <v>548</v>
      </c>
      <c r="C3413" s="7" t="s">
        <v>1474</v>
      </c>
      <c r="D3413" s="7" t="n">
        <v>-1</v>
      </c>
      <c r="E3413" s="7" t="n">
        <v>-74.49</v>
      </c>
      <c r="F3413" s="7" t="n">
        <v>0</v>
      </c>
      <c r="G3413" s="7" t="n">
        <v>0</v>
      </c>
    </row>
    <row r="3414" customFormat="false" ht="15" hidden="false" customHeight="false" outlineLevel="0" collapsed="false">
      <c r="A3414" s="7" t="s">
        <v>21</v>
      </c>
      <c r="B3414" s="7" t="s">
        <v>548</v>
      </c>
      <c r="C3414" s="7" t="s">
        <v>1474</v>
      </c>
      <c r="D3414" s="7" t="n">
        <v>1</v>
      </c>
      <c r="E3414" s="7" t="n">
        <v>70.77</v>
      </c>
      <c r="F3414" s="7" t="n">
        <v>0</v>
      </c>
      <c r="G3414" s="7" t="n">
        <v>0</v>
      </c>
    </row>
    <row r="3415" customFormat="false" ht="15" hidden="false" customHeight="false" outlineLevel="0" collapsed="false">
      <c r="A3415" s="7" t="s">
        <v>21</v>
      </c>
      <c r="B3415" s="7" t="s">
        <v>548</v>
      </c>
      <c r="C3415" s="7" t="s">
        <v>1474</v>
      </c>
      <c r="D3415" s="7" t="n">
        <v>-2</v>
      </c>
      <c r="E3415" s="7" t="n">
        <v>-141.1</v>
      </c>
      <c r="F3415" s="7" t="n">
        <v>0</v>
      </c>
      <c r="G3415" s="7" t="n">
        <v>0</v>
      </c>
    </row>
    <row r="3416" customFormat="false" ht="15" hidden="false" customHeight="false" outlineLevel="0" collapsed="false">
      <c r="A3416" s="7" t="s">
        <v>21</v>
      </c>
      <c r="B3416" s="7" t="s">
        <v>423</v>
      </c>
      <c r="C3416" s="7" t="s">
        <v>1475</v>
      </c>
      <c r="D3416" s="7" t="n">
        <v>-1</v>
      </c>
      <c r="E3416" s="7" t="n">
        <v>-70.77</v>
      </c>
      <c r="F3416" s="7" t="n">
        <v>0</v>
      </c>
      <c r="G3416" s="7" t="n">
        <v>0</v>
      </c>
    </row>
    <row r="3417" customFormat="false" ht="15" hidden="false" customHeight="false" outlineLevel="0" collapsed="false">
      <c r="A3417" s="7" t="s">
        <v>21</v>
      </c>
      <c r="B3417" s="7" t="s">
        <v>423</v>
      </c>
      <c r="C3417" s="7" t="s">
        <v>1475</v>
      </c>
      <c r="D3417" s="7" t="n">
        <v>2</v>
      </c>
      <c r="E3417" s="7" t="n">
        <v>151.19</v>
      </c>
      <c r="F3417" s="7" t="n">
        <v>0</v>
      </c>
      <c r="G3417" s="7" t="n">
        <v>0</v>
      </c>
    </row>
    <row r="3418" customFormat="false" ht="15" hidden="false" customHeight="false" outlineLevel="0" collapsed="false">
      <c r="A3418" s="7" t="s">
        <v>21</v>
      </c>
      <c r="B3418" s="7" t="s">
        <v>423</v>
      </c>
      <c r="C3418" s="7" t="s">
        <v>1475</v>
      </c>
      <c r="D3418" s="7" t="n">
        <v>1</v>
      </c>
      <c r="E3418" s="7" t="n">
        <v>66.99</v>
      </c>
      <c r="F3418" s="7" t="n">
        <v>0</v>
      </c>
      <c r="G3418" s="7" t="n">
        <v>0</v>
      </c>
    </row>
    <row r="3419" customFormat="false" ht="15" hidden="false" customHeight="false" outlineLevel="0" collapsed="false">
      <c r="A3419" s="7" t="s">
        <v>21</v>
      </c>
      <c r="B3419" s="7" t="s">
        <v>423</v>
      </c>
      <c r="C3419" s="7" t="s">
        <v>1475</v>
      </c>
      <c r="D3419" s="7" t="n">
        <v>-1</v>
      </c>
      <c r="E3419" s="7" t="n">
        <v>-100.79</v>
      </c>
      <c r="F3419" s="7" t="n">
        <v>0</v>
      </c>
      <c r="G3419" s="7" t="n">
        <v>0</v>
      </c>
    </row>
    <row r="3420" customFormat="false" ht="15" hidden="false" customHeight="false" outlineLevel="0" collapsed="false">
      <c r="A3420" s="7" t="s">
        <v>21</v>
      </c>
      <c r="B3420" s="7" t="s">
        <v>423</v>
      </c>
      <c r="C3420" s="7" t="s">
        <v>1475</v>
      </c>
      <c r="D3420" s="7" t="n">
        <v>1</v>
      </c>
      <c r="E3420" s="7" t="n">
        <v>65.51</v>
      </c>
      <c r="F3420" s="7" t="n">
        <v>0</v>
      </c>
      <c r="G3420" s="7" t="n">
        <v>0</v>
      </c>
    </row>
    <row r="3421" customFormat="false" ht="15" hidden="false" customHeight="false" outlineLevel="0" collapsed="false">
      <c r="A3421" s="7" t="s">
        <v>21</v>
      </c>
      <c r="B3421" s="7" t="s">
        <v>423</v>
      </c>
      <c r="C3421" s="7" t="s">
        <v>1475</v>
      </c>
      <c r="D3421" s="7" t="n">
        <v>10</v>
      </c>
      <c r="E3421" s="7" t="n">
        <v>744.9</v>
      </c>
      <c r="F3421" s="7" t="n">
        <v>0</v>
      </c>
      <c r="G3421" s="7" t="n">
        <v>0</v>
      </c>
    </row>
    <row r="3422" customFormat="false" ht="15" hidden="false" customHeight="false" outlineLevel="0" collapsed="false">
      <c r="A3422" s="7" t="s">
        <v>21</v>
      </c>
      <c r="B3422" s="7" t="s">
        <v>519</v>
      </c>
      <c r="C3422" s="7" t="s">
        <v>1476</v>
      </c>
      <c r="D3422" s="7" t="n">
        <v>-1</v>
      </c>
      <c r="E3422" s="7" t="n">
        <v>-65.63</v>
      </c>
      <c r="F3422" s="7" t="n">
        <v>0</v>
      </c>
      <c r="G3422" s="7" t="n">
        <v>0</v>
      </c>
    </row>
    <row r="3423" customFormat="false" ht="15" hidden="false" customHeight="false" outlineLevel="0" collapsed="false">
      <c r="A3423" s="7" t="s">
        <v>21</v>
      </c>
      <c r="B3423" s="7" t="s">
        <v>519</v>
      </c>
      <c r="C3423" s="7" t="s">
        <v>1476</v>
      </c>
      <c r="D3423" s="7" t="n">
        <v>-1</v>
      </c>
      <c r="E3423" s="7" t="n">
        <v>-50.01</v>
      </c>
      <c r="F3423" s="7" t="n">
        <v>0</v>
      </c>
      <c r="G3423" s="7" t="n">
        <v>0</v>
      </c>
    </row>
    <row r="3424" customFormat="false" ht="15" hidden="false" customHeight="false" outlineLevel="0" collapsed="false">
      <c r="A3424" s="7" t="s">
        <v>21</v>
      </c>
      <c r="B3424" s="7" t="s">
        <v>519</v>
      </c>
      <c r="C3424" s="7" t="s">
        <v>1476</v>
      </c>
      <c r="D3424" s="7" t="n">
        <v>-1</v>
      </c>
      <c r="E3424" s="7" t="n">
        <v>-94.48</v>
      </c>
      <c r="F3424" s="7" t="n">
        <v>0</v>
      </c>
      <c r="G3424" s="7" t="n">
        <v>0</v>
      </c>
    </row>
    <row r="3425" customFormat="false" ht="15" hidden="false" customHeight="false" outlineLevel="0" collapsed="false">
      <c r="A3425" s="7" t="s">
        <v>21</v>
      </c>
      <c r="B3425" s="7" t="s">
        <v>483</v>
      </c>
      <c r="C3425" s="7" t="s">
        <v>1477</v>
      </c>
      <c r="D3425" s="7" t="n">
        <v>-1</v>
      </c>
      <c r="E3425" s="7" t="n">
        <v>-94.93</v>
      </c>
      <c r="F3425" s="7" t="n">
        <v>0</v>
      </c>
      <c r="G3425" s="7" t="n">
        <v>0</v>
      </c>
    </row>
    <row r="3426" customFormat="false" ht="15" hidden="false" customHeight="false" outlineLevel="0" collapsed="false">
      <c r="A3426" s="7" t="s">
        <v>21</v>
      </c>
      <c r="B3426" s="7" t="s">
        <v>483</v>
      </c>
      <c r="C3426" s="7" t="s">
        <v>1477</v>
      </c>
      <c r="D3426" s="7" t="n">
        <v>3</v>
      </c>
      <c r="E3426" s="7" t="n">
        <v>181.4</v>
      </c>
      <c r="F3426" s="7" t="n">
        <v>0</v>
      </c>
      <c r="G3426" s="7" t="n">
        <v>0</v>
      </c>
    </row>
    <row r="3427" customFormat="false" ht="15" hidden="false" customHeight="false" outlineLevel="0" collapsed="false">
      <c r="A3427" s="7" t="s">
        <v>21</v>
      </c>
      <c r="B3427" s="7" t="s">
        <v>483</v>
      </c>
      <c r="C3427" s="7" t="s">
        <v>1477</v>
      </c>
      <c r="D3427" s="7" t="n">
        <v>-2</v>
      </c>
      <c r="E3427" s="7" t="n">
        <v>-100.02</v>
      </c>
      <c r="F3427" s="7" t="n">
        <v>0</v>
      </c>
      <c r="G3427" s="7" t="n">
        <v>0</v>
      </c>
    </row>
    <row r="3428" customFormat="false" ht="15" hidden="false" customHeight="false" outlineLevel="0" collapsed="false">
      <c r="A3428" s="7" t="s">
        <v>21</v>
      </c>
      <c r="B3428" s="7" t="s">
        <v>483</v>
      </c>
      <c r="C3428" s="7" t="s">
        <v>1477</v>
      </c>
      <c r="D3428" s="7" t="n">
        <v>4</v>
      </c>
      <c r="E3428" s="7" t="n">
        <v>262.52</v>
      </c>
      <c r="F3428" s="7" t="n">
        <v>0</v>
      </c>
      <c r="G3428" s="7" t="n">
        <v>0</v>
      </c>
    </row>
    <row r="3429" customFormat="false" ht="15" hidden="false" customHeight="false" outlineLevel="0" collapsed="false">
      <c r="A3429" s="7" t="s">
        <v>21</v>
      </c>
      <c r="B3429" s="7" t="s">
        <v>483</v>
      </c>
      <c r="C3429" s="7" t="s">
        <v>1477</v>
      </c>
      <c r="D3429" s="7" t="n">
        <v>1</v>
      </c>
      <c r="E3429" s="7" t="n">
        <v>70.86</v>
      </c>
      <c r="F3429" s="7" t="n">
        <v>0</v>
      </c>
      <c r="G3429" s="7" t="n">
        <v>0</v>
      </c>
    </row>
    <row r="3430" customFormat="false" ht="15" hidden="false" customHeight="false" outlineLevel="0" collapsed="false">
      <c r="A3430" s="7" t="s">
        <v>21</v>
      </c>
      <c r="B3430" s="7" t="s">
        <v>595</v>
      </c>
      <c r="C3430" s="7" t="s">
        <v>1478</v>
      </c>
      <c r="D3430" s="7" t="n">
        <v>1</v>
      </c>
      <c r="E3430" s="7" t="n">
        <v>92.14</v>
      </c>
      <c r="F3430" s="7" t="n">
        <v>0</v>
      </c>
      <c r="G3430" s="7" t="n">
        <v>0</v>
      </c>
    </row>
    <row r="3431" customFormat="false" ht="15" hidden="false" customHeight="false" outlineLevel="0" collapsed="false">
      <c r="A3431" s="7" t="s">
        <v>21</v>
      </c>
      <c r="B3431" s="7" t="s">
        <v>374</v>
      </c>
      <c r="C3431" s="7" t="s">
        <v>1276</v>
      </c>
      <c r="D3431" s="7" t="n">
        <v>7</v>
      </c>
      <c r="E3431" s="7" t="n">
        <v>617.4</v>
      </c>
      <c r="F3431" s="7" t="n">
        <v>0</v>
      </c>
      <c r="G3431" s="7" t="n">
        <v>0</v>
      </c>
    </row>
    <row r="3432" customFormat="false" ht="15" hidden="false" customHeight="false" outlineLevel="0" collapsed="false">
      <c r="A3432" s="7" t="s">
        <v>21</v>
      </c>
      <c r="B3432" s="7" t="s">
        <v>374</v>
      </c>
      <c r="C3432" s="7" t="s">
        <v>1276</v>
      </c>
      <c r="D3432" s="7" t="n">
        <v>2</v>
      </c>
      <c r="E3432" s="7" t="n">
        <v>155.62</v>
      </c>
      <c r="F3432" s="7" t="n">
        <v>0</v>
      </c>
      <c r="G3432" s="7" t="n">
        <v>0</v>
      </c>
    </row>
    <row r="3433" customFormat="false" ht="15" hidden="false" customHeight="false" outlineLevel="0" collapsed="false">
      <c r="A3433" s="7" t="s">
        <v>21</v>
      </c>
      <c r="B3433" s="7" t="s">
        <v>374</v>
      </c>
      <c r="C3433" s="7" t="s">
        <v>1276</v>
      </c>
      <c r="D3433" s="7" t="n">
        <v>6</v>
      </c>
      <c r="E3433" s="7" t="n">
        <v>491.4</v>
      </c>
      <c r="F3433" s="7" t="n">
        <v>0</v>
      </c>
      <c r="G3433" s="7" t="n">
        <v>0</v>
      </c>
    </row>
    <row r="3434" customFormat="false" ht="15" hidden="false" customHeight="false" outlineLevel="0" collapsed="false">
      <c r="A3434" s="7" t="s">
        <v>21</v>
      </c>
      <c r="B3434" s="7" t="s">
        <v>374</v>
      </c>
      <c r="C3434" s="7" t="s">
        <v>1276</v>
      </c>
      <c r="D3434" s="7" t="n">
        <v>3</v>
      </c>
      <c r="E3434" s="7" t="n">
        <v>283.5</v>
      </c>
      <c r="F3434" s="7" t="n">
        <v>0</v>
      </c>
      <c r="G3434" s="7" t="n">
        <v>0</v>
      </c>
    </row>
    <row r="3435" customFormat="false" ht="15" hidden="false" customHeight="false" outlineLevel="0" collapsed="false">
      <c r="A3435" s="7" t="s">
        <v>21</v>
      </c>
      <c r="B3435" s="7" t="s">
        <v>467</v>
      </c>
      <c r="C3435" s="7" t="s">
        <v>1276</v>
      </c>
      <c r="D3435" s="7" t="n">
        <v>7</v>
      </c>
      <c r="E3435" s="7" t="n">
        <v>573.3</v>
      </c>
      <c r="F3435" s="7" t="n">
        <v>0</v>
      </c>
      <c r="G3435" s="7" t="n">
        <v>0</v>
      </c>
    </row>
    <row r="3436" customFormat="false" ht="15" hidden="false" customHeight="false" outlineLevel="0" collapsed="false">
      <c r="A3436" s="7" t="s">
        <v>21</v>
      </c>
      <c r="B3436" s="7" t="s">
        <v>467</v>
      </c>
      <c r="C3436" s="7" t="s">
        <v>1276</v>
      </c>
      <c r="D3436" s="7" t="n">
        <v>-1</v>
      </c>
      <c r="E3436" s="7" t="n">
        <v>-94.5</v>
      </c>
      <c r="F3436" s="7" t="n">
        <v>0</v>
      </c>
      <c r="G3436" s="7" t="n">
        <v>0</v>
      </c>
    </row>
    <row r="3437" customFormat="false" ht="15" hidden="false" customHeight="false" outlineLevel="0" collapsed="false">
      <c r="A3437" s="7" t="s">
        <v>21</v>
      </c>
      <c r="B3437" s="7" t="s">
        <v>467</v>
      </c>
      <c r="C3437" s="7" t="s">
        <v>1276</v>
      </c>
      <c r="D3437" s="7" t="n">
        <v>-1</v>
      </c>
      <c r="E3437" s="7" t="n">
        <v>-88.2</v>
      </c>
      <c r="F3437" s="7" t="n">
        <v>0</v>
      </c>
      <c r="G3437" s="7" t="n">
        <v>0</v>
      </c>
    </row>
    <row r="3438" customFormat="false" ht="15" hidden="false" customHeight="false" outlineLevel="0" collapsed="false">
      <c r="A3438" s="7" t="s">
        <v>21</v>
      </c>
      <c r="B3438" s="7" t="s">
        <v>598</v>
      </c>
      <c r="C3438" s="7" t="s">
        <v>1276</v>
      </c>
      <c r="D3438" s="7" t="n">
        <v>-1</v>
      </c>
      <c r="E3438" s="7" t="n">
        <v>-88.2</v>
      </c>
      <c r="F3438" s="7" t="n">
        <v>0</v>
      </c>
      <c r="G3438" s="7" t="n">
        <v>0</v>
      </c>
    </row>
    <row r="3439" customFormat="false" ht="15" hidden="false" customHeight="false" outlineLevel="0" collapsed="false">
      <c r="A3439" s="7" t="s">
        <v>21</v>
      </c>
      <c r="B3439" s="7" t="s">
        <v>378</v>
      </c>
      <c r="C3439" s="7" t="s">
        <v>1276</v>
      </c>
      <c r="D3439" s="7" t="n">
        <v>6</v>
      </c>
      <c r="E3439" s="7" t="n">
        <v>529.2</v>
      </c>
      <c r="F3439" s="7" t="n">
        <v>0</v>
      </c>
      <c r="G3439" s="7" t="n">
        <v>0</v>
      </c>
    </row>
    <row r="3440" customFormat="false" ht="15" hidden="false" customHeight="false" outlineLevel="0" collapsed="false">
      <c r="A3440" s="7" t="s">
        <v>21</v>
      </c>
      <c r="B3440" s="7" t="s">
        <v>378</v>
      </c>
      <c r="C3440" s="7" t="s">
        <v>1276</v>
      </c>
      <c r="D3440" s="7" t="n">
        <v>2</v>
      </c>
      <c r="E3440" s="7" t="n">
        <v>155.62</v>
      </c>
      <c r="F3440" s="7" t="n">
        <v>0</v>
      </c>
      <c r="G3440" s="7" t="n">
        <v>0</v>
      </c>
    </row>
    <row r="3441" customFormat="false" ht="15" hidden="false" customHeight="false" outlineLevel="0" collapsed="false">
      <c r="A3441" s="7" t="s">
        <v>21</v>
      </c>
      <c r="B3441" s="7" t="s">
        <v>378</v>
      </c>
      <c r="C3441" s="7" t="s">
        <v>1276</v>
      </c>
      <c r="D3441" s="7" t="n">
        <v>2</v>
      </c>
      <c r="E3441" s="7" t="n">
        <v>189</v>
      </c>
      <c r="F3441" s="7" t="n">
        <v>0</v>
      </c>
      <c r="G3441" s="7" t="n">
        <v>0</v>
      </c>
    </row>
    <row r="3442" customFormat="false" ht="15" hidden="false" customHeight="false" outlineLevel="0" collapsed="false">
      <c r="A3442" s="7" t="s">
        <v>21</v>
      </c>
      <c r="B3442" s="7" t="s">
        <v>378</v>
      </c>
      <c r="C3442" s="7" t="s">
        <v>1276</v>
      </c>
      <c r="D3442" s="7" t="n">
        <v>3</v>
      </c>
      <c r="E3442" s="7" t="n">
        <v>283.91</v>
      </c>
      <c r="F3442" s="7" t="n">
        <v>0</v>
      </c>
      <c r="G3442" s="7" t="n">
        <v>0</v>
      </c>
    </row>
    <row r="3443" customFormat="false" ht="15" hidden="false" customHeight="false" outlineLevel="0" collapsed="false">
      <c r="A3443" s="7" t="s">
        <v>21</v>
      </c>
      <c r="B3443" s="7" t="s">
        <v>378</v>
      </c>
      <c r="C3443" s="7" t="s">
        <v>1276</v>
      </c>
      <c r="D3443" s="7" t="n">
        <v>3</v>
      </c>
      <c r="E3443" s="7" t="n">
        <v>245.7</v>
      </c>
      <c r="F3443" s="7" t="n">
        <v>0</v>
      </c>
      <c r="G3443" s="7" t="n">
        <v>0</v>
      </c>
    </row>
    <row r="3444" customFormat="false" ht="15" hidden="false" customHeight="false" outlineLevel="0" collapsed="false">
      <c r="A3444" s="7" t="s">
        <v>21</v>
      </c>
      <c r="B3444" s="7" t="s">
        <v>378</v>
      </c>
      <c r="C3444" s="7" t="s">
        <v>1276</v>
      </c>
      <c r="D3444" s="7" t="n">
        <v>1</v>
      </c>
      <c r="E3444" s="7" t="n">
        <v>90.72</v>
      </c>
      <c r="F3444" s="7" t="n">
        <v>0</v>
      </c>
      <c r="G3444" s="7" t="n">
        <v>0</v>
      </c>
    </row>
    <row r="3445" customFormat="false" ht="15" hidden="false" customHeight="false" outlineLevel="0" collapsed="false">
      <c r="A3445" s="7" t="s">
        <v>21</v>
      </c>
      <c r="B3445" s="7" t="s">
        <v>435</v>
      </c>
      <c r="C3445" s="7" t="s">
        <v>1276</v>
      </c>
      <c r="D3445" s="7" t="n">
        <v>4</v>
      </c>
      <c r="E3445" s="7" t="n">
        <v>378.56</v>
      </c>
      <c r="F3445" s="7" t="n">
        <v>0</v>
      </c>
      <c r="G3445" s="7" t="n">
        <v>0</v>
      </c>
    </row>
    <row r="3446" customFormat="false" ht="15" hidden="false" customHeight="false" outlineLevel="0" collapsed="false">
      <c r="A3446" s="7" t="s">
        <v>21</v>
      </c>
      <c r="B3446" s="7" t="s">
        <v>435</v>
      </c>
      <c r="C3446" s="7" t="s">
        <v>1276</v>
      </c>
      <c r="D3446" s="7" t="n">
        <v>2</v>
      </c>
      <c r="E3446" s="7" t="n">
        <v>189</v>
      </c>
      <c r="F3446" s="7" t="n">
        <v>0</v>
      </c>
      <c r="G3446" s="7" t="n">
        <v>0</v>
      </c>
    </row>
    <row r="3447" customFormat="false" ht="15" hidden="false" customHeight="false" outlineLevel="0" collapsed="false">
      <c r="A3447" s="7" t="s">
        <v>21</v>
      </c>
      <c r="B3447" s="7" t="s">
        <v>435</v>
      </c>
      <c r="C3447" s="7" t="s">
        <v>1276</v>
      </c>
      <c r="D3447" s="7" t="n">
        <v>1</v>
      </c>
      <c r="E3447" s="7" t="n">
        <v>90.72</v>
      </c>
      <c r="F3447" s="7" t="n">
        <v>0</v>
      </c>
      <c r="G3447" s="7" t="n">
        <v>0</v>
      </c>
    </row>
    <row r="3448" customFormat="false" ht="15" hidden="false" customHeight="false" outlineLevel="0" collapsed="false">
      <c r="A3448" s="7" t="s">
        <v>21</v>
      </c>
      <c r="B3448" s="7" t="s">
        <v>292</v>
      </c>
      <c r="C3448" s="7" t="s">
        <v>1290</v>
      </c>
      <c r="D3448" s="7" t="n">
        <v>83</v>
      </c>
      <c r="E3448" s="7" t="n">
        <v>2649.36</v>
      </c>
      <c r="F3448" s="7" t="n">
        <v>0</v>
      </c>
      <c r="G3448" s="7" t="n">
        <v>0</v>
      </c>
    </row>
    <row r="3449" customFormat="false" ht="15" hidden="false" customHeight="false" outlineLevel="0" collapsed="false">
      <c r="A3449" s="7" t="s">
        <v>21</v>
      </c>
      <c r="B3449" s="7" t="s">
        <v>292</v>
      </c>
      <c r="C3449" s="7" t="s">
        <v>1290</v>
      </c>
      <c r="D3449" s="7" t="n">
        <v>1</v>
      </c>
      <c r="E3449" s="7" t="n">
        <v>30.69</v>
      </c>
      <c r="F3449" s="7" t="n">
        <v>0</v>
      </c>
      <c r="G3449" s="7" t="n">
        <v>0</v>
      </c>
    </row>
    <row r="3450" customFormat="false" ht="15" hidden="false" customHeight="false" outlineLevel="0" collapsed="false">
      <c r="A3450" s="7" t="s">
        <v>21</v>
      </c>
      <c r="B3450" s="7" t="s">
        <v>292</v>
      </c>
      <c r="C3450" s="7" t="s">
        <v>1290</v>
      </c>
      <c r="D3450" s="7" t="n">
        <v>14</v>
      </c>
      <c r="E3450" s="7" t="n">
        <v>495.74</v>
      </c>
      <c r="F3450" s="7" t="n">
        <v>0</v>
      </c>
      <c r="G3450" s="7" t="n">
        <v>0</v>
      </c>
    </row>
    <row r="3451" customFormat="false" ht="15" hidden="false" customHeight="false" outlineLevel="0" collapsed="false">
      <c r="A3451" s="7" t="s">
        <v>21</v>
      </c>
      <c r="B3451" s="7" t="s">
        <v>292</v>
      </c>
      <c r="C3451" s="7" t="s">
        <v>1290</v>
      </c>
      <c r="D3451" s="7" t="n">
        <v>1</v>
      </c>
      <c r="E3451" s="7" t="n">
        <v>30.83</v>
      </c>
      <c r="F3451" s="7" t="n">
        <v>0</v>
      </c>
      <c r="G3451" s="7" t="n">
        <v>0</v>
      </c>
    </row>
    <row r="3452" customFormat="false" ht="15" hidden="false" customHeight="false" outlineLevel="0" collapsed="false">
      <c r="A3452" s="7" t="s">
        <v>21</v>
      </c>
      <c r="B3452" s="7" t="s">
        <v>292</v>
      </c>
      <c r="C3452" s="7" t="s">
        <v>1290</v>
      </c>
      <c r="D3452" s="7" t="n">
        <v>20</v>
      </c>
      <c r="E3452" s="7" t="n">
        <v>711.43</v>
      </c>
      <c r="F3452" s="7" t="n">
        <v>0</v>
      </c>
      <c r="G3452" s="7" t="n">
        <v>0</v>
      </c>
    </row>
    <row r="3453" customFormat="false" ht="15" hidden="false" customHeight="false" outlineLevel="0" collapsed="false">
      <c r="A3453" s="7" t="s">
        <v>21</v>
      </c>
      <c r="B3453" s="7" t="s">
        <v>292</v>
      </c>
      <c r="C3453" s="7" t="s">
        <v>1290</v>
      </c>
      <c r="D3453" s="7" t="n">
        <v>25</v>
      </c>
      <c r="E3453" s="7" t="n">
        <v>859.25</v>
      </c>
      <c r="F3453" s="7" t="n">
        <v>0</v>
      </c>
      <c r="G3453" s="7" t="n">
        <v>0</v>
      </c>
    </row>
    <row r="3454" customFormat="false" ht="15" hidden="false" customHeight="false" outlineLevel="0" collapsed="false">
      <c r="A3454" s="7" t="s">
        <v>21</v>
      </c>
      <c r="B3454" s="7" t="s">
        <v>292</v>
      </c>
      <c r="C3454" s="7" t="s">
        <v>1290</v>
      </c>
      <c r="D3454" s="7" t="n">
        <v>3</v>
      </c>
      <c r="E3454" s="7" t="n">
        <v>99.6</v>
      </c>
      <c r="F3454" s="7" t="n">
        <v>0</v>
      </c>
      <c r="G3454" s="7" t="n">
        <v>0</v>
      </c>
    </row>
    <row r="3455" customFormat="false" ht="15" hidden="false" customHeight="false" outlineLevel="0" collapsed="false">
      <c r="A3455" s="7" t="s">
        <v>21</v>
      </c>
      <c r="B3455" s="7" t="s">
        <v>292</v>
      </c>
      <c r="C3455" s="7" t="s">
        <v>1290</v>
      </c>
      <c r="D3455" s="7" t="n">
        <v>-2</v>
      </c>
      <c r="E3455" s="7" t="n">
        <v>-70.82</v>
      </c>
      <c r="F3455" s="7" t="n">
        <v>0</v>
      </c>
      <c r="G3455" s="7" t="n">
        <v>0</v>
      </c>
    </row>
    <row r="3456" customFormat="false" ht="15" hidden="false" customHeight="false" outlineLevel="0" collapsed="false">
      <c r="A3456" s="7" t="s">
        <v>21</v>
      </c>
      <c r="B3456" s="7" t="s">
        <v>292</v>
      </c>
      <c r="C3456" s="7" t="s">
        <v>1290</v>
      </c>
      <c r="D3456" s="7" t="n">
        <v>1</v>
      </c>
      <c r="E3456" s="7" t="n">
        <v>33.99</v>
      </c>
      <c r="F3456" s="7" t="n">
        <v>0</v>
      </c>
      <c r="G3456" s="7" t="n">
        <v>0</v>
      </c>
    </row>
    <row r="3457" customFormat="false" ht="15" hidden="false" customHeight="false" outlineLevel="0" collapsed="false">
      <c r="A3457" s="7" t="s">
        <v>21</v>
      </c>
      <c r="B3457" s="7" t="s">
        <v>292</v>
      </c>
      <c r="C3457" s="7" t="s">
        <v>1290</v>
      </c>
      <c r="D3457" s="7" t="n">
        <v>6</v>
      </c>
      <c r="E3457" s="7" t="n">
        <v>181.92</v>
      </c>
      <c r="F3457" s="7" t="n">
        <v>0</v>
      </c>
      <c r="G3457" s="7" t="n">
        <v>0</v>
      </c>
    </row>
    <row r="3458" customFormat="false" ht="15" hidden="false" customHeight="false" outlineLevel="0" collapsed="false">
      <c r="A3458" s="7" t="s">
        <v>21</v>
      </c>
      <c r="B3458" s="7" t="s">
        <v>238</v>
      </c>
      <c r="C3458" s="7" t="s">
        <v>1290</v>
      </c>
      <c r="D3458" s="7" t="n">
        <v>2</v>
      </c>
      <c r="E3458" s="7" t="n">
        <v>66.09</v>
      </c>
      <c r="F3458" s="7" t="n">
        <v>0</v>
      </c>
      <c r="G3458" s="7" t="n">
        <v>0</v>
      </c>
    </row>
    <row r="3459" customFormat="false" ht="15" hidden="false" customHeight="false" outlineLevel="0" collapsed="false">
      <c r="A3459" s="7" t="s">
        <v>21</v>
      </c>
      <c r="B3459" s="7" t="s">
        <v>238</v>
      </c>
      <c r="C3459" s="7" t="s">
        <v>1290</v>
      </c>
      <c r="D3459" s="7" t="n">
        <v>33</v>
      </c>
      <c r="E3459" s="7" t="n">
        <v>1173.87</v>
      </c>
      <c r="F3459" s="7" t="n">
        <v>0</v>
      </c>
      <c r="G3459" s="7" t="n">
        <v>0</v>
      </c>
    </row>
    <row r="3460" customFormat="false" ht="15" hidden="false" customHeight="false" outlineLevel="0" collapsed="false">
      <c r="A3460" s="7" t="s">
        <v>21</v>
      </c>
      <c r="B3460" s="7" t="s">
        <v>238</v>
      </c>
      <c r="C3460" s="7" t="s">
        <v>1290</v>
      </c>
      <c r="D3460" s="7" t="n">
        <v>9</v>
      </c>
      <c r="E3460" s="7" t="n">
        <v>272.88</v>
      </c>
      <c r="F3460" s="7" t="n">
        <v>0</v>
      </c>
      <c r="G3460" s="7" t="n">
        <v>0</v>
      </c>
    </row>
    <row r="3461" customFormat="false" ht="15" hidden="false" customHeight="false" outlineLevel="0" collapsed="false">
      <c r="A3461" s="7" t="s">
        <v>21</v>
      </c>
      <c r="B3461" s="7" t="s">
        <v>238</v>
      </c>
      <c r="C3461" s="7" t="s">
        <v>1290</v>
      </c>
      <c r="D3461" s="7" t="n">
        <v>6</v>
      </c>
      <c r="E3461" s="7" t="n">
        <v>199.2</v>
      </c>
      <c r="F3461" s="7" t="n">
        <v>0</v>
      </c>
      <c r="G3461" s="7" t="n">
        <v>0</v>
      </c>
    </row>
    <row r="3462" customFormat="false" ht="15" hidden="false" customHeight="false" outlineLevel="0" collapsed="false">
      <c r="A3462" s="7" t="s">
        <v>21</v>
      </c>
      <c r="B3462" s="7" t="s">
        <v>238</v>
      </c>
      <c r="C3462" s="7" t="s">
        <v>1290</v>
      </c>
      <c r="D3462" s="7" t="n">
        <v>126</v>
      </c>
      <c r="E3462" s="7" t="n">
        <v>4021.92</v>
      </c>
      <c r="F3462" s="7" t="n">
        <v>0</v>
      </c>
      <c r="G3462" s="7" t="n">
        <v>0</v>
      </c>
    </row>
    <row r="3463" customFormat="false" ht="15" hidden="false" customHeight="false" outlineLevel="0" collapsed="false">
      <c r="A3463" s="7" t="s">
        <v>21</v>
      </c>
      <c r="B3463" s="7" t="s">
        <v>238</v>
      </c>
      <c r="C3463" s="7" t="s">
        <v>1290</v>
      </c>
      <c r="D3463" s="7" t="n">
        <v>40</v>
      </c>
      <c r="E3463" s="7" t="n">
        <v>1374.8</v>
      </c>
      <c r="F3463" s="7" t="n">
        <v>0</v>
      </c>
      <c r="G3463" s="7" t="n">
        <v>0</v>
      </c>
    </row>
    <row r="3464" customFormat="false" ht="15" hidden="false" customHeight="false" outlineLevel="0" collapsed="false">
      <c r="A3464" s="7" t="s">
        <v>21</v>
      </c>
      <c r="B3464" s="7" t="s">
        <v>238</v>
      </c>
      <c r="C3464" s="7" t="s">
        <v>1290</v>
      </c>
      <c r="D3464" s="7" t="n">
        <v>29</v>
      </c>
      <c r="E3464" s="7" t="n">
        <v>1026.88</v>
      </c>
      <c r="F3464" s="7" t="n">
        <v>0</v>
      </c>
      <c r="G3464" s="7" t="n">
        <v>0</v>
      </c>
    </row>
    <row r="3465" customFormat="false" ht="15" hidden="false" customHeight="false" outlineLevel="0" collapsed="false">
      <c r="A3465" s="7" t="s">
        <v>21</v>
      </c>
      <c r="B3465" s="7" t="s">
        <v>238</v>
      </c>
      <c r="C3465" s="7" t="s">
        <v>1290</v>
      </c>
      <c r="D3465" s="7" t="n">
        <v>2</v>
      </c>
      <c r="E3465" s="7" t="n">
        <v>61.37</v>
      </c>
      <c r="F3465" s="7" t="n">
        <v>0</v>
      </c>
      <c r="G3465" s="7" t="n">
        <v>0</v>
      </c>
    </row>
    <row r="3466" customFormat="false" ht="15" hidden="false" customHeight="false" outlineLevel="0" collapsed="false">
      <c r="A3466" s="7" t="s">
        <v>21</v>
      </c>
      <c r="B3466" s="7" t="s">
        <v>238</v>
      </c>
      <c r="C3466" s="7" t="s">
        <v>1290</v>
      </c>
      <c r="D3466" s="7" t="n">
        <v>3</v>
      </c>
      <c r="E3466" s="7" t="n">
        <v>101.97</v>
      </c>
      <c r="F3466" s="7" t="n">
        <v>0</v>
      </c>
      <c r="G3466" s="7" t="n">
        <v>0</v>
      </c>
    </row>
    <row r="3467" customFormat="false" ht="15" hidden="false" customHeight="false" outlineLevel="0" collapsed="false">
      <c r="A3467" s="7" t="s">
        <v>21</v>
      </c>
      <c r="B3467" s="7" t="s">
        <v>238</v>
      </c>
      <c r="C3467" s="7" t="s">
        <v>1290</v>
      </c>
      <c r="D3467" s="7" t="n">
        <v>3</v>
      </c>
      <c r="E3467" s="7" t="n">
        <v>85.38</v>
      </c>
      <c r="F3467" s="7" t="n">
        <v>0</v>
      </c>
      <c r="G3467" s="7" t="n">
        <v>0</v>
      </c>
    </row>
    <row r="3468" customFormat="false" ht="15" hidden="false" customHeight="false" outlineLevel="0" collapsed="false">
      <c r="A3468" s="7" t="s">
        <v>21</v>
      </c>
      <c r="B3468" s="7" t="s">
        <v>315</v>
      </c>
      <c r="C3468" s="7" t="s">
        <v>1290</v>
      </c>
      <c r="D3468" s="7" t="n">
        <v>3</v>
      </c>
      <c r="E3468" s="7" t="n">
        <v>92.49</v>
      </c>
      <c r="F3468" s="7" t="n">
        <v>0</v>
      </c>
      <c r="G3468" s="7" t="n">
        <v>0</v>
      </c>
    </row>
    <row r="3469" customFormat="false" ht="15" hidden="false" customHeight="false" outlineLevel="0" collapsed="false">
      <c r="A3469" s="7" t="s">
        <v>21</v>
      </c>
      <c r="B3469" s="7" t="s">
        <v>315</v>
      </c>
      <c r="C3469" s="7" t="s">
        <v>1290</v>
      </c>
      <c r="D3469" s="7" t="n">
        <v>5</v>
      </c>
      <c r="E3469" s="7" t="n">
        <v>151.6</v>
      </c>
      <c r="F3469" s="7" t="n">
        <v>0</v>
      </c>
      <c r="G3469" s="7" t="n">
        <v>0</v>
      </c>
    </row>
    <row r="3470" customFormat="false" ht="15" hidden="false" customHeight="false" outlineLevel="0" collapsed="false">
      <c r="A3470" s="7" t="s">
        <v>21</v>
      </c>
      <c r="B3470" s="7" t="s">
        <v>315</v>
      </c>
      <c r="C3470" s="7" t="s">
        <v>1290</v>
      </c>
      <c r="D3470" s="7" t="n">
        <v>25</v>
      </c>
      <c r="E3470" s="7" t="n">
        <v>889.29</v>
      </c>
      <c r="F3470" s="7" t="n">
        <v>0</v>
      </c>
      <c r="G3470" s="7" t="n">
        <v>0</v>
      </c>
    </row>
    <row r="3471" customFormat="false" ht="15" hidden="false" customHeight="false" outlineLevel="0" collapsed="false">
      <c r="A3471" s="7" t="s">
        <v>21</v>
      </c>
      <c r="B3471" s="7" t="s">
        <v>315</v>
      </c>
      <c r="C3471" s="7" t="s">
        <v>1290</v>
      </c>
      <c r="D3471" s="7" t="n">
        <v>1</v>
      </c>
      <c r="E3471" s="7" t="n">
        <v>30.69</v>
      </c>
      <c r="F3471" s="7" t="n">
        <v>0</v>
      </c>
      <c r="G3471" s="7" t="n">
        <v>0</v>
      </c>
    </row>
    <row r="3472" customFormat="false" ht="15" hidden="false" customHeight="false" outlineLevel="0" collapsed="false">
      <c r="A3472" s="7" t="s">
        <v>21</v>
      </c>
      <c r="B3472" s="7" t="s">
        <v>315</v>
      </c>
      <c r="C3472" s="7" t="s">
        <v>1290</v>
      </c>
      <c r="D3472" s="7" t="n">
        <v>5</v>
      </c>
      <c r="E3472" s="7" t="n">
        <v>165.23</v>
      </c>
      <c r="F3472" s="7" t="n">
        <v>0</v>
      </c>
      <c r="G3472" s="7" t="n">
        <v>0</v>
      </c>
    </row>
    <row r="3473" customFormat="false" ht="15" hidden="false" customHeight="false" outlineLevel="0" collapsed="false">
      <c r="A3473" s="7" t="s">
        <v>21</v>
      </c>
      <c r="B3473" s="7" t="s">
        <v>315</v>
      </c>
      <c r="C3473" s="7" t="s">
        <v>1290</v>
      </c>
      <c r="D3473" s="7" t="n">
        <v>64</v>
      </c>
      <c r="E3473" s="7" t="n">
        <v>2042.88</v>
      </c>
      <c r="F3473" s="7" t="n">
        <v>0</v>
      </c>
      <c r="G3473" s="7" t="n">
        <v>0</v>
      </c>
    </row>
    <row r="3474" customFormat="false" ht="15" hidden="false" customHeight="false" outlineLevel="0" collapsed="false">
      <c r="A3474" s="7" t="s">
        <v>21</v>
      </c>
      <c r="B3474" s="7" t="s">
        <v>315</v>
      </c>
      <c r="C3474" s="7" t="s">
        <v>1290</v>
      </c>
      <c r="D3474" s="7" t="n">
        <v>-5</v>
      </c>
      <c r="E3474" s="7" t="n">
        <v>-177.05</v>
      </c>
      <c r="F3474" s="7" t="n">
        <v>0</v>
      </c>
      <c r="G3474" s="7" t="n">
        <v>0</v>
      </c>
    </row>
    <row r="3475" customFormat="false" ht="15" hidden="false" customHeight="false" outlineLevel="0" collapsed="false">
      <c r="A3475" s="7" t="s">
        <v>21</v>
      </c>
      <c r="B3475" s="7" t="s">
        <v>315</v>
      </c>
      <c r="C3475" s="7" t="s">
        <v>1290</v>
      </c>
      <c r="D3475" s="7" t="n">
        <v>10</v>
      </c>
      <c r="E3475" s="7" t="n">
        <v>354.1</v>
      </c>
      <c r="F3475" s="7" t="n">
        <v>0</v>
      </c>
      <c r="G3475" s="7" t="n">
        <v>0</v>
      </c>
    </row>
    <row r="3476" customFormat="false" ht="15" hidden="false" customHeight="false" outlineLevel="0" collapsed="false">
      <c r="A3476" s="7" t="s">
        <v>21</v>
      </c>
      <c r="B3476" s="7" t="s">
        <v>309</v>
      </c>
      <c r="C3476" s="7" t="s">
        <v>1290</v>
      </c>
      <c r="D3476" s="7" t="n">
        <v>22</v>
      </c>
      <c r="E3476" s="7" t="n">
        <v>779.01</v>
      </c>
      <c r="F3476" s="7" t="n">
        <v>0</v>
      </c>
      <c r="G3476" s="7" t="n">
        <v>0</v>
      </c>
    </row>
    <row r="3477" customFormat="false" ht="15" hidden="false" customHeight="false" outlineLevel="0" collapsed="false">
      <c r="A3477" s="7" t="s">
        <v>21</v>
      </c>
      <c r="B3477" s="7" t="s">
        <v>309</v>
      </c>
      <c r="C3477" s="7" t="s">
        <v>1290</v>
      </c>
      <c r="D3477" s="7" t="n">
        <v>4</v>
      </c>
      <c r="E3477" s="7" t="n">
        <v>132.18</v>
      </c>
      <c r="F3477" s="7" t="n">
        <v>0</v>
      </c>
      <c r="G3477" s="7" t="n">
        <v>0</v>
      </c>
    </row>
    <row r="3478" customFormat="false" ht="15" hidden="false" customHeight="false" outlineLevel="0" collapsed="false">
      <c r="A3478" s="7" t="s">
        <v>21</v>
      </c>
      <c r="B3478" s="7" t="s">
        <v>309</v>
      </c>
      <c r="C3478" s="7" t="s">
        <v>1290</v>
      </c>
      <c r="D3478" s="7" t="n">
        <v>1</v>
      </c>
      <c r="E3478" s="7" t="n">
        <v>30.69</v>
      </c>
      <c r="F3478" s="7" t="n">
        <v>0</v>
      </c>
      <c r="G3478" s="7" t="n">
        <v>0</v>
      </c>
    </row>
    <row r="3479" customFormat="false" ht="15" hidden="false" customHeight="false" outlineLevel="0" collapsed="false">
      <c r="A3479" s="7" t="s">
        <v>21</v>
      </c>
      <c r="B3479" s="7" t="s">
        <v>309</v>
      </c>
      <c r="C3479" s="7" t="s">
        <v>1290</v>
      </c>
      <c r="D3479" s="7" t="n">
        <v>30</v>
      </c>
      <c r="E3479" s="7" t="n">
        <v>1067.16</v>
      </c>
      <c r="F3479" s="7" t="n">
        <v>0</v>
      </c>
      <c r="G3479" s="7" t="n">
        <v>0</v>
      </c>
    </row>
    <row r="3480" customFormat="false" ht="15" hidden="false" customHeight="false" outlineLevel="0" collapsed="false">
      <c r="A3480" s="7" t="s">
        <v>21</v>
      </c>
      <c r="B3480" s="7" t="s">
        <v>309</v>
      </c>
      <c r="C3480" s="7" t="s">
        <v>1290</v>
      </c>
      <c r="D3480" s="7" t="n">
        <v>59</v>
      </c>
      <c r="E3480" s="7" t="n">
        <v>1883.28</v>
      </c>
      <c r="F3480" s="7" t="n">
        <v>0</v>
      </c>
      <c r="G3480" s="7" t="n">
        <v>0</v>
      </c>
    </row>
    <row r="3481" customFormat="false" ht="15" hidden="false" customHeight="false" outlineLevel="0" collapsed="false">
      <c r="A3481" s="7" t="s">
        <v>21</v>
      </c>
      <c r="B3481" s="7" t="s">
        <v>309</v>
      </c>
      <c r="C3481" s="7" t="s">
        <v>1290</v>
      </c>
      <c r="D3481" s="7" t="n">
        <v>3</v>
      </c>
      <c r="E3481" s="7" t="n">
        <v>90.96</v>
      </c>
      <c r="F3481" s="7" t="n">
        <v>0</v>
      </c>
      <c r="G3481" s="7" t="n">
        <v>0</v>
      </c>
    </row>
    <row r="3482" customFormat="false" ht="15" hidden="false" customHeight="false" outlineLevel="0" collapsed="false">
      <c r="A3482" s="7" t="s">
        <v>21</v>
      </c>
      <c r="B3482" s="7" t="s">
        <v>309</v>
      </c>
      <c r="C3482" s="7" t="s">
        <v>1290</v>
      </c>
      <c r="D3482" s="7" t="n">
        <v>7</v>
      </c>
      <c r="E3482" s="7" t="n">
        <v>215.81</v>
      </c>
      <c r="F3482" s="7" t="n">
        <v>0</v>
      </c>
      <c r="G3482" s="7" t="n">
        <v>0</v>
      </c>
    </row>
    <row r="3483" customFormat="false" ht="15" hidden="false" customHeight="false" outlineLevel="0" collapsed="false">
      <c r="A3483" s="7" t="s">
        <v>21</v>
      </c>
      <c r="B3483" s="7" t="s">
        <v>309</v>
      </c>
      <c r="C3483" s="7" t="s">
        <v>1290</v>
      </c>
      <c r="D3483" s="7" t="n">
        <v>-5</v>
      </c>
      <c r="E3483" s="7" t="n">
        <v>-177.05</v>
      </c>
      <c r="F3483" s="7" t="n">
        <v>0</v>
      </c>
      <c r="G3483" s="7" t="n">
        <v>0</v>
      </c>
    </row>
    <row r="3484" customFormat="false" ht="15" hidden="false" customHeight="false" outlineLevel="0" collapsed="false">
      <c r="A3484" s="7" t="s">
        <v>21</v>
      </c>
      <c r="B3484" s="7" t="s">
        <v>85</v>
      </c>
      <c r="C3484" s="7" t="s">
        <v>1479</v>
      </c>
      <c r="D3484" s="7" t="n">
        <v>80</v>
      </c>
      <c r="E3484" s="7" t="n">
        <v>2799.2</v>
      </c>
      <c r="F3484" s="7" t="n">
        <v>0</v>
      </c>
      <c r="G3484" s="7" t="n">
        <v>0</v>
      </c>
    </row>
    <row r="3485" customFormat="false" ht="15" hidden="false" customHeight="false" outlineLevel="0" collapsed="false">
      <c r="A3485" s="7" t="s">
        <v>21</v>
      </c>
      <c r="B3485" s="7" t="s">
        <v>85</v>
      </c>
      <c r="C3485" s="7" t="s">
        <v>1479</v>
      </c>
      <c r="D3485" s="7" t="n">
        <v>75</v>
      </c>
      <c r="E3485" s="7" t="n">
        <v>3187.25</v>
      </c>
      <c r="F3485" s="7" t="n">
        <v>0</v>
      </c>
      <c r="G3485" s="7" t="n">
        <v>0</v>
      </c>
    </row>
    <row r="3486" customFormat="false" ht="15" hidden="false" customHeight="false" outlineLevel="0" collapsed="false">
      <c r="A3486" s="7" t="s">
        <v>21</v>
      </c>
      <c r="B3486" s="7" t="s">
        <v>85</v>
      </c>
      <c r="C3486" s="7" t="s">
        <v>1479</v>
      </c>
      <c r="D3486" s="7" t="n">
        <v>1</v>
      </c>
      <c r="E3486" s="7" t="n">
        <v>44.95</v>
      </c>
      <c r="F3486" s="7" t="n">
        <v>0</v>
      </c>
      <c r="G3486" s="7" t="n">
        <v>0</v>
      </c>
    </row>
    <row r="3487" customFormat="false" ht="15" hidden="false" customHeight="false" outlineLevel="0" collapsed="false">
      <c r="A3487" s="7" t="s">
        <v>21</v>
      </c>
      <c r="B3487" s="7" t="s">
        <v>85</v>
      </c>
      <c r="C3487" s="7" t="s">
        <v>1479</v>
      </c>
      <c r="D3487" s="7" t="n">
        <v>20</v>
      </c>
      <c r="E3487" s="7" t="n">
        <v>736.6</v>
      </c>
      <c r="F3487" s="7" t="n">
        <v>0</v>
      </c>
      <c r="G3487" s="7" t="n">
        <v>0</v>
      </c>
    </row>
    <row r="3488" customFormat="false" ht="15" hidden="false" customHeight="false" outlineLevel="0" collapsed="false">
      <c r="A3488" s="7" t="s">
        <v>21</v>
      </c>
      <c r="B3488" s="7" t="s">
        <v>85</v>
      </c>
      <c r="C3488" s="7" t="s">
        <v>1479</v>
      </c>
      <c r="D3488" s="7" t="n">
        <v>204</v>
      </c>
      <c r="E3488" s="7" t="n">
        <v>8090.64</v>
      </c>
      <c r="F3488" s="7" t="n">
        <v>0</v>
      </c>
      <c r="G3488" s="7" t="n">
        <v>0</v>
      </c>
    </row>
    <row r="3489" customFormat="false" ht="15" hidden="false" customHeight="false" outlineLevel="0" collapsed="false">
      <c r="A3489" s="7" t="s">
        <v>21</v>
      </c>
      <c r="B3489" s="7" t="s">
        <v>85</v>
      </c>
      <c r="C3489" s="7" t="s">
        <v>1479</v>
      </c>
      <c r="D3489" s="7" t="n">
        <v>7</v>
      </c>
      <c r="E3489" s="7" t="n">
        <v>262.22</v>
      </c>
      <c r="F3489" s="7" t="n">
        <v>0</v>
      </c>
      <c r="G3489" s="7" t="n">
        <v>0</v>
      </c>
    </row>
    <row r="3490" customFormat="false" ht="15" hidden="false" customHeight="false" outlineLevel="0" collapsed="false">
      <c r="A3490" s="7" t="s">
        <v>21</v>
      </c>
      <c r="B3490" s="7" t="s">
        <v>85</v>
      </c>
      <c r="C3490" s="7" t="s">
        <v>1479</v>
      </c>
      <c r="D3490" s="7" t="n">
        <v>31</v>
      </c>
      <c r="E3490" s="7" t="n">
        <v>1354.71</v>
      </c>
      <c r="F3490" s="7" t="n">
        <v>0</v>
      </c>
      <c r="G3490" s="7" t="n">
        <v>0</v>
      </c>
    </row>
    <row r="3491" customFormat="false" ht="15" hidden="false" customHeight="false" outlineLevel="0" collapsed="false">
      <c r="A3491" s="7" t="s">
        <v>21</v>
      </c>
      <c r="B3491" s="7" t="s">
        <v>85</v>
      </c>
      <c r="C3491" s="7" t="s">
        <v>1479</v>
      </c>
      <c r="D3491" s="7" t="n">
        <v>10</v>
      </c>
      <c r="E3491" s="7" t="n">
        <v>339.97</v>
      </c>
      <c r="F3491" s="7" t="n">
        <v>0</v>
      </c>
      <c r="G3491" s="7" t="n">
        <v>0</v>
      </c>
    </row>
    <row r="3492" customFormat="false" ht="15" hidden="false" customHeight="false" outlineLevel="0" collapsed="false">
      <c r="A3492" s="7" t="s">
        <v>21</v>
      </c>
      <c r="B3492" s="7" t="s">
        <v>85</v>
      </c>
      <c r="C3492" s="7" t="s">
        <v>1479</v>
      </c>
      <c r="D3492" s="7" t="n">
        <v>149</v>
      </c>
      <c r="E3492" s="7" t="n">
        <v>6976.64</v>
      </c>
      <c r="F3492" s="7" t="n">
        <v>0</v>
      </c>
      <c r="G3492" s="7" t="n">
        <v>0</v>
      </c>
    </row>
    <row r="3493" customFormat="false" ht="15" hidden="false" customHeight="false" outlineLevel="0" collapsed="false">
      <c r="A3493" s="7" t="s">
        <v>21</v>
      </c>
      <c r="B3493" s="7" t="s">
        <v>85</v>
      </c>
      <c r="C3493" s="7" t="s">
        <v>1479</v>
      </c>
      <c r="D3493" s="7" t="n">
        <v>-4</v>
      </c>
      <c r="E3493" s="7" t="n">
        <v>-169.96</v>
      </c>
      <c r="F3493" s="7" t="n">
        <v>0</v>
      </c>
      <c r="G3493" s="7" t="n">
        <v>0</v>
      </c>
    </row>
    <row r="3494" customFormat="false" ht="15" hidden="false" customHeight="false" outlineLevel="0" collapsed="false">
      <c r="A3494" s="7" t="s">
        <v>21</v>
      </c>
      <c r="B3494" s="7" t="s">
        <v>85</v>
      </c>
      <c r="C3494" s="7" t="s">
        <v>1479</v>
      </c>
      <c r="D3494" s="7" t="n">
        <v>1</v>
      </c>
      <c r="E3494" s="7" t="n">
        <v>40.8</v>
      </c>
      <c r="F3494" s="7" t="n">
        <v>0</v>
      </c>
      <c r="G3494" s="7" t="n">
        <v>0</v>
      </c>
    </row>
    <row r="3495" customFormat="false" ht="15" hidden="false" customHeight="false" outlineLevel="0" collapsed="false">
      <c r="A3495" s="7" t="s">
        <v>21</v>
      </c>
      <c r="B3495" s="7" t="s">
        <v>85</v>
      </c>
      <c r="C3495" s="7" t="s">
        <v>1479</v>
      </c>
      <c r="D3495" s="7" t="n">
        <v>2427</v>
      </c>
      <c r="E3495" s="7" t="n">
        <v>89386.41</v>
      </c>
      <c r="F3495" s="7" t="n">
        <v>0</v>
      </c>
      <c r="G3495" s="7" t="n">
        <v>0</v>
      </c>
    </row>
    <row r="3496" customFormat="false" ht="15" hidden="false" customHeight="false" outlineLevel="0" collapsed="false">
      <c r="A3496" s="7" t="s">
        <v>21</v>
      </c>
      <c r="B3496" s="7" t="s">
        <v>85</v>
      </c>
      <c r="C3496" s="7" t="s">
        <v>1479</v>
      </c>
      <c r="D3496" s="7" t="n">
        <v>12</v>
      </c>
      <c r="E3496" s="7" t="n">
        <v>486.96</v>
      </c>
      <c r="F3496" s="7" t="n">
        <v>0</v>
      </c>
      <c r="G3496" s="7" t="n">
        <v>0</v>
      </c>
    </row>
    <row r="3497" customFormat="false" ht="15" hidden="false" customHeight="false" outlineLevel="0" collapsed="false">
      <c r="A3497" s="7" t="s">
        <v>21</v>
      </c>
      <c r="B3497" s="7" t="s">
        <v>85</v>
      </c>
      <c r="C3497" s="7" t="s">
        <v>1479</v>
      </c>
      <c r="D3497" s="7" t="n">
        <v>19</v>
      </c>
      <c r="E3497" s="7" t="n">
        <v>753.55</v>
      </c>
      <c r="F3497" s="7" t="n">
        <v>0</v>
      </c>
      <c r="G3497" s="7" t="n">
        <v>0</v>
      </c>
    </row>
    <row r="3498" customFormat="false" ht="15" hidden="false" customHeight="false" outlineLevel="0" collapsed="false">
      <c r="A3498" s="7" t="s">
        <v>21</v>
      </c>
      <c r="B3498" s="7" t="s">
        <v>85</v>
      </c>
      <c r="C3498" s="7" t="s">
        <v>1479</v>
      </c>
      <c r="D3498" s="7" t="n">
        <v>-8</v>
      </c>
      <c r="E3498" s="7" t="n">
        <v>-340</v>
      </c>
      <c r="F3498" s="7" t="n">
        <v>0</v>
      </c>
      <c r="G3498" s="7" t="n">
        <v>0</v>
      </c>
    </row>
    <row r="3499" customFormat="false" ht="15" hidden="false" customHeight="false" outlineLevel="0" collapsed="false">
      <c r="A3499" s="7" t="s">
        <v>21</v>
      </c>
      <c r="B3499" s="7" t="s">
        <v>215</v>
      </c>
      <c r="C3499" s="7" t="s">
        <v>1480</v>
      </c>
      <c r="D3499" s="7" t="n">
        <v>93</v>
      </c>
      <c r="E3499" s="7" t="n">
        <v>4354.54</v>
      </c>
      <c r="F3499" s="7" t="n">
        <v>0</v>
      </c>
      <c r="G3499" s="7" t="n">
        <v>0</v>
      </c>
    </row>
    <row r="3500" customFormat="false" ht="15" hidden="false" customHeight="false" outlineLevel="0" collapsed="false">
      <c r="A3500" s="7" t="s">
        <v>21</v>
      </c>
      <c r="B3500" s="7" t="s">
        <v>215</v>
      </c>
      <c r="C3500" s="7" t="s">
        <v>1480</v>
      </c>
      <c r="D3500" s="7" t="n">
        <v>158</v>
      </c>
      <c r="E3500" s="7" t="n">
        <v>6714.25</v>
      </c>
      <c r="F3500" s="7" t="n">
        <v>0</v>
      </c>
      <c r="G3500" s="7" t="n">
        <v>0</v>
      </c>
    </row>
    <row r="3501" customFormat="false" ht="15" hidden="false" customHeight="false" outlineLevel="0" collapsed="false">
      <c r="A3501" s="7" t="s">
        <v>21</v>
      </c>
      <c r="B3501" s="7" t="s">
        <v>215</v>
      </c>
      <c r="C3501" s="7" t="s">
        <v>1480</v>
      </c>
      <c r="D3501" s="7" t="n">
        <v>4</v>
      </c>
      <c r="E3501" s="7" t="n">
        <v>162.32</v>
      </c>
      <c r="F3501" s="7" t="n">
        <v>0</v>
      </c>
      <c r="G3501" s="7" t="n">
        <v>0</v>
      </c>
    </row>
    <row r="3502" customFormat="false" ht="15" hidden="false" customHeight="false" outlineLevel="0" collapsed="false">
      <c r="A3502" s="7" t="s">
        <v>21</v>
      </c>
      <c r="B3502" s="7" t="s">
        <v>215</v>
      </c>
      <c r="C3502" s="7" t="s">
        <v>1480</v>
      </c>
      <c r="D3502" s="7" t="n">
        <v>5</v>
      </c>
      <c r="E3502" s="7" t="n">
        <v>184.15</v>
      </c>
      <c r="F3502" s="7" t="n">
        <v>0</v>
      </c>
      <c r="G3502" s="7" t="n">
        <v>0</v>
      </c>
    </row>
    <row r="3503" customFormat="false" ht="15" hidden="false" customHeight="false" outlineLevel="0" collapsed="false">
      <c r="A3503" s="7" t="s">
        <v>21</v>
      </c>
      <c r="B3503" s="7" t="s">
        <v>215</v>
      </c>
      <c r="C3503" s="7" t="s">
        <v>1480</v>
      </c>
      <c r="D3503" s="7" t="n">
        <v>21</v>
      </c>
      <c r="E3503" s="7" t="n">
        <v>832.9</v>
      </c>
      <c r="F3503" s="7" t="n">
        <v>0</v>
      </c>
      <c r="G3503" s="7" t="n">
        <v>0</v>
      </c>
    </row>
    <row r="3504" customFormat="false" ht="15" hidden="false" customHeight="false" outlineLevel="0" collapsed="false">
      <c r="A3504" s="7" t="s">
        <v>21</v>
      </c>
      <c r="B3504" s="7" t="s">
        <v>215</v>
      </c>
      <c r="C3504" s="7" t="s">
        <v>1480</v>
      </c>
      <c r="D3504" s="7" t="n">
        <v>15</v>
      </c>
      <c r="E3504" s="7" t="n">
        <v>655.5</v>
      </c>
      <c r="F3504" s="7" t="n">
        <v>0</v>
      </c>
      <c r="G3504" s="7" t="n">
        <v>0</v>
      </c>
    </row>
    <row r="3505" customFormat="false" ht="15" hidden="false" customHeight="false" outlineLevel="0" collapsed="false">
      <c r="A3505" s="7" t="s">
        <v>21</v>
      </c>
      <c r="B3505" s="7" t="s">
        <v>215</v>
      </c>
      <c r="C3505" s="7" t="s">
        <v>1480</v>
      </c>
      <c r="D3505" s="7" t="n">
        <v>-13</v>
      </c>
      <c r="E3505" s="7" t="n">
        <v>-552.5</v>
      </c>
      <c r="F3505" s="7" t="n">
        <v>0</v>
      </c>
      <c r="G3505" s="7" t="n">
        <v>0</v>
      </c>
    </row>
    <row r="3506" customFormat="false" ht="15" hidden="false" customHeight="false" outlineLevel="0" collapsed="false">
      <c r="A3506" s="7" t="s">
        <v>21</v>
      </c>
      <c r="B3506" s="7" t="s">
        <v>84</v>
      </c>
      <c r="C3506" s="7" t="s">
        <v>1479</v>
      </c>
      <c r="D3506" s="7" t="n">
        <v>65</v>
      </c>
      <c r="E3506" s="7" t="n">
        <v>2762.32</v>
      </c>
      <c r="F3506" s="7" t="n">
        <v>0</v>
      </c>
      <c r="G3506" s="7" t="n">
        <v>0</v>
      </c>
    </row>
    <row r="3507" customFormat="false" ht="15" hidden="false" customHeight="false" outlineLevel="0" collapsed="false">
      <c r="A3507" s="7" t="s">
        <v>21</v>
      </c>
      <c r="B3507" s="7" t="s">
        <v>84</v>
      </c>
      <c r="C3507" s="7" t="s">
        <v>1479</v>
      </c>
      <c r="D3507" s="7" t="n">
        <v>15</v>
      </c>
      <c r="E3507" s="7" t="n">
        <v>608.7</v>
      </c>
      <c r="F3507" s="7" t="n">
        <v>0</v>
      </c>
      <c r="G3507" s="7" t="n">
        <v>0</v>
      </c>
    </row>
    <row r="3508" customFormat="false" ht="15" hidden="false" customHeight="false" outlineLevel="0" collapsed="false">
      <c r="A3508" s="7" t="s">
        <v>21</v>
      </c>
      <c r="B3508" s="7" t="s">
        <v>84</v>
      </c>
      <c r="C3508" s="7" t="s">
        <v>1479</v>
      </c>
      <c r="D3508" s="7" t="n">
        <v>-2</v>
      </c>
      <c r="E3508" s="7" t="n">
        <v>-85</v>
      </c>
      <c r="F3508" s="7" t="n">
        <v>0</v>
      </c>
      <c r="G3508" s="7" t="n">
        <v>0</v>
      </c>
    </row>
    <row r="3509" customFormat="false" ht="15" hidden="false" customHeight="false" outlineLevel="0" collapsed="false">
      <c r="A3509" s="7" t="s">
        <v>21</v>
      </c>
      <c r="B3509" s="7" t="s">
        <v>84</v>
      </c>
      <c r="C3509" s="7" t="s">
        <v>1479</v>
      </c>
      <c r="D3509" s="7" t="n">
        <v>77</v>
      </c>
      <c r="E3509" s="7" t="n">
        <v>2694.23</v>
      </c>
      <c r="F3509" s="7" t="n">
        <v>0</v>
      </c>
      <c r="G3509" s="7" t="n">
        <v>0</v>
      </c>
    </row>
    <row r="3510" customFormat="false" ht="15" hidden="false" customHeight="false" outlineLevel="0" collapsed="false">
      <c r="A3510" s="7" t="s">
        <v>21</v>
      </c>
      <c r="B3510" s="7" t="s">
        <v>84</v>
      </c>
      <c r="C3510" s="7" t="s">
        <v>1479</v>
      </c>
      <c r="D3510" s="7" t="n">
        <v>31</v>
      </c>
      <c r="E3510" s="7" t="n">
        <v>1354.71</v>
      </c>
      <c r="F3510" s="7" t="n">
        <v>0</v>
      </c>
      <c r="G3510" s="7" t="n">
        <v>0</v>
      </c>
    </row>
    <row r="3511" customFormat="false" ht="15" hidden="false" customHeight="false" outlineLevel="0" collapsed="false">
      <c r="A3511" s="7" t="s">
        <v>21</v>
      </c>
      <c r="B3511" s="7" t="s">
        <v>84</v>
      </c>
      <c r="C3511" s="7" t="s">
        <v>1479</v>
      </c>
      <c r="D3511" s="7" t="n">
        <v>4</v>
      </c>
      <c r="E3511" s="7" t="n">
        <v>158.64</v>
      </c>
      <c r="F3511" s="7" t="n">
        <v>0</v>
      </c>
      <c r="G3511" s="7" t="n">
        <v>0</v>
      </c>
    </row>
    <row r="3512" customFormat="false" ht="15" hidden="false" customHeight="false" outlineLevel="0" collapsed="false">
      <c r="A3512" s="7" t="s">
        <v>21</v>
      </c>
      <c r="B3512" s="7" t="s">
        <v>84</v>
      </c>
      <c r="C3512" s="7" t="s">
        <v>1479</v>
      </c>
      <c r="D3512" s="7" t="n">
        <v>3</v>
      </c>
      <c r="E3512" s="7" t="n">
        <v>122.39</v>
      </c>
      <c r="F3512" s="7" t="n">
        <v>0</v>
      </c>
      <c r="G3512" s="7" t="n">
        <v>0</v>
      </c>
    </row>
    <row r="3513" customFormat="false" ht="15" hidden="false" customHeight="false" outlineLevel="0" collapsed="false">
      <c r="A3513" s="7" t="s">
        <v>21</v>
      </c>
      <c r="B3513" s="7" t="s">
        <v>84</v>
      </c>
      <c r="C3513" s="7" t="s">
        <v>1479</v>
      </c>
      <c r="D3513" s="7" t="n">
        <v>6</v>
      </c>
      <c r="E3513" s="7" t="n">
        <v>203.98</v>
      </c>
      <c r="F3513" s="7" t="n">
        <v>0</v>
      </c>
      <c r="G3513" s="7" t="n">
        <v>0</v>
      </c>
    </row>
    <row r="3514" customFormat="false" ht="15" hidden="false" customHeight="false" outlineLevel="0" collapsed="false">
      <c r="A3514" s="7" t="s">
        <v>21</v>
      </c>
      <c r="B3514" s="7" t="s">
        <v>84</v>
      </c>
      <c r="C3514" s="7" t="s">
        <v>1479</v>
      </c>
      <c r="D3514" s="7" t="n">
        <v>175</v>
      </c>
      <c r="E3514" s="7" t="n">
        <v>6940.5</v>
      </c>
      <c r="F3514" s="7" t="n">
        <v>0</v>
      </c>
      <c r="G3514" s="7" t="n">
        <v>0</v>
      </c>
    </row>
    <row r="3515" customFormat="false" ht="15" hidden="false" customHeight="false" outlineLevel="0" collapsed="false">
      <c r="A3515" s="7" t="s">
        <v>21</v>
      </c>
      <c r="B3515" s="7" t="s">
        <v>84</v>
      </c>
      <c r="C3515" s="7" t="s">
        <v>1479</v>
      </c>
      <c r="D3515" s="7" t="n">
        <v>121</v>
      </c>
      <c r="E3515" s="7" t="n">
        <v>5665.58</v>
      </c>
      <c r="F3515" s="7" t="n">
        <v>0</v>
      </c>
      <c r="G3515" s="7" t="n">
        <v>0</v>
      </c>
    </row>
    <row r="3516" customFormat="false" ht="15" hidden="false" customHeight="false" outlineLevel="0" collapsed="false">
      <c r="A3516" s="7" t="s">
        <v>21</v>
      </c>
      <c r="B3516" s="7" t="s">
        <v>84</v>
      </c>
      <c r="C3516" s="7" t="s">
        <v>1479</v>
      </c>
      <c r="D3516" s="7" t="n">
        <v>2930</v>
      </c>
      <c r="E3516" s="7" t="n">
        <v>107911.9</v>
      </c>
      <c r="F3516" s="7" t="n">
        <v>0</v>
      </c>
      <c r="G3516" s="7" t="n">
        <v>0</v>
      </c>
    </row>
    <row r="3517" customFormat="false" ht="15" hidden="false" customHeight="false" outlineLevel="0" collapsed="false">
      <c r="A3517" s="7" t="s">
        <v>21</v>
      </c>
      <c r="B3517" s="7" t="s">
        <v>84</v>
      </c>
      <c r="C3517" s="7" t="s">
        <v>1479</v>
      </c>
      <c r="D3517" s="7" t="n">
        <v>10</v>
      </c>
      <c r="E3517" s="7" t="n">
        <v>368.3</v>
      </c>
      <c r="F3517" s="7" t="n">
        <v>0</v>
      </c>
      <c r="G3517" s="7" t="n">
        <v>0</v>
      </c>
    </row>
    <row r="3518" customFormat="false" ht="15" hidden="false" customHeight="false" outlineLevel="0" collapsed="false">
      <c r="A3518" s="7" t="s">
        <v>21</v>
      </c>
      <c r="B3518" s="7" t="s">
        <v>84</v>
      </c>
      <c r="C3518" s="7" t="s">
        <v>1479</v>
      </c>
      <c r="D3518" s="7" t="n">
        <v>-1</v>
      </c>
      <c r="E3518" s="7" t="n">
        <v>-34.25</v>
      </c>
      <c r="F3518" s="7" t="n">
        <v>0</v>
      </c>
      <c r="G3518" s="7" t="n">
        <v>0</v>
      </c>
    </row>
    <row r="3519" customFormat="false" ht="15" hidden="false" customHeight="false" outlineLevel="0" collapsed="false">
      <c r="A3519" s="7" t="s">
        <v>21</v>
      </c>
      <c r="B3519" s="7" t="s">
        <v>84</v>
      </c>
      <c r="C3519" s="7" t="s">
        <v>1479</v>
      </c>
      <c r="D3519" s="7" t="n">
        <v>7</v>
      </c>
      <c r="E3519" s="7" t="n">
        <v>262.22</v>
      </c>
      <c r="F3519" s="7" t="n">
        <v>0</v>
      </c>
      <c r="G3519" s="7" t="n">
        <v>0</v>
      </c>
    </row>
    <row r="3520" customFormat="false" ht="15" hidden="false" customHeight="false" outlineLevel="0" collapsed="false">
      <c r="A3520" s="7" t="s">
        <v>21</v>
      </c>
      <c r="B3520" s="7" t="s">
        <v>592</v>
      </c>
      <c r="C3520" s="7" t="s">
        <v>1481</v>
      </c>
      <c r="D3520" s="7" t="n">
        <v>1</v>
      </c>
      <c r="E3520" s="7" t="n">
        <v>94.5</v>
      </c>
      <c r="F3520" s="7" t="n">
        <v>0</v>
      </c>
      <c r="G3520" s="7" t="n">
        <v>0</v>
      </c>
    </row>
    <row r="3521" customFormat="false" ht="15" hidden="false" customHeight="false" outlineLevel="0" collapsed="false">
      <c r="A3521" s="7" t="s">
        <v>21</v>
      </c>
      <c r="B3521" s="7" t="s">
        <v>528</v>
      </c>
      <c r="C3521" s="7" t="s">
        <v>1311</v>
      </c>
      <c r="D3521" s="7" t="n">
        <v>2</v>
      </c>
      <c r="E3521" s="7" t="n">
        <v>122.82</v>
      </c>
      <c r="F3521" s="7" t="n">
        <v>0</v>
      </c>
      <c r="G3521" s="7" t="n">
        <v>0</v>
      </c>
    </row>
    <row r="3522" customFormat="false" ht="15" hidden="false" customHeight="false" outlineLevel="0" collapsed="false">
      <c r="A3522" s="7" t="s">
        <v>21</v>
      </c>
      <c r="B3522" s="7" t="s">
        <v>528</v>
      </c>
      <c r="C3522" s="7" t="s">
        <v>1311</v>
      </c>
      <c r="D3522" s="7" t="n">
        <v>1</v>
      </c>
      <c r="E3522" s="7" t="n">
        <v>66.14</v>
      </c>
      <c r="F3522" s="7" t="n">
        <v>0</v>
      </c>
      <c r="G3522" s="7" t="n">
        <v>0</v>
      </c>
    </row>
    <row r="3523" customFormat="false" ht="15" hidden="false" customHeight="false" outlineLevel="0" collapsed="false">
      <c r="A3523" s="7" t="s">
        <v>21</v>
      </c>
      <c r="B3523" s="7" t="s">
        <v>561</v>
      </c>
      <c r="C3523" s="7" t="s">
        <v>1311</v>
      </c>
      <c r="D3523" s="7" t="n">
        <v>-2</v>
      </c>
      <c r="E3523" s="7" t="n">
        <v>-132.28</v>
      </c>
      <c r="F3523" s="7" t="n">
        <v>0</v>
      </c>
      <c r="G3523" s="7" t="n">
        <v>0</v>
      </c>
    </row>
    <row r="3524" customFormat="false" ht="15" hidden="false" customHeight="false" outlineLevel="0" collapsed="false">
      <c r="A3524" s="7" t="s">
        <v>21</v>
      </c>
      <c r="B3524" s="7" t="s">
        <v>465</v>
      </c>
      <c r="C3524" s="7" t="s">
        <v>1482</v>
      </c>
      <c r="D3524" s="7" t="n">
        <v>5</v>
      </c>
      <c r="E3524" s="7" t="n">
        <v>354.3</v>
      </c>
      <c r="F3524" s="7" t="n">
        <v>0</v>
      </c>
      <c r="G3524" s="7" t="n">
        <v>0</v>
      </c>
    </row>
    <row r="3525" customFormat="false" ht="15" hidden="false" customHeight="false" outlineLevel="0" collapsed="false">
      <c r="A3525" s="7" t="s">
        <v>21</v>
      </c>
      <c r="B3525" s="7" t="s">
        <v>465</v>
      </c>
      <c r="C3525" s="7" t="s">
        <v>1482</v>
      </c>
      <c r="D3525" s="7" t="n">
        <v>1</v>
      </c>
      <c r="E3525" s="7" t="n">
        <v>61.41</v>
      </c>
      <c r="F3525" s="7" t="n">
        <v>0</v>
      </c>
      <c r="G3525" s="7" t="n">
        <v>0</v>
      </c>
    </row>
    <row r="3526" customFormat="false" ht="15" hidden="false" customHeight="false" outlineLevel="0" collapsed="false">
      <c r="A3526" s="7" t="s">
        <v>21</v>
      </c>
      <c r="B3526" s="7" t="s">
        <v>616</v>
      </c>
      <c r="C3526" s="7" t="s">
        <v>1482</v>
      </c>
      <c r="D3526" s="7" t="n">
        <v>1</v>
      </c>
      <c r="E3526" s="7" t="n">
        <v>66.14</v>
      </c>
      <c r="F3526" s="7" t="n">
        <v>0</v>
      </c>
      <c r="G3526" s="7" t="n">
        <v>0</v>
      </c>
    </row>
    <row r="3527" customFormat="false" ht="15" hidden="false" customHeight="false" outlineLevel="0" collapsed="false">
      <c r="A3527" s="7" t="s">
        <v>21</v>
      </c>
      <c r="B3527" s="7" t="s">
        <v>618</v>
      </c>
      <c r="C3527" s="7" t="s">
        <v>1482</v>
      </c>
      <c r="D3527" s="7" t="n">
        <v>1</v>
      </c>
      <c r="E3527" s="7" t="n">
        <v>61.41</v>
      </c>
      <c r="F3527" s="7" t="n">
        <v>0</v>
      </c>
      <c r="G3527" s="7" t="n">
        <v>0</v>
      </c>
    </row>
    <row r="3528" customFormat="false" ht="15" hidden="false" customHeight="false" outlineLevel="0" collapsed="false">
      <c r="A3528" s="7" t="s">
        <v>21</v>
      </c>
      <c r="B3528" s="7" t="s">
        <v>116</v>
      </c>
      <c r="C3528" s="7" t="s">
        <v>1482</v>
      </c>
      <c r="D3528" s="7" t="n">
        <v>23</v>
      </c>
      <c r="E3528" s="7" t="n">
        <v>1450.15</v>
      </c>
      <c r="F3528" s="7" t="n">
        <v>0</v>
      </c>
      <c r="G3528" s="7" t="n">
        <v>0</v>
      </c>
    </row>
    <row r="3529" customFormat="false" ht="15" hidden="false" customHeight="false" outlineLevel="0" collapsed="false">
      <c r="A3529" s="7" t="s">
        <v>21</v>
      </c>
      <c r="B3529" s="7" t="s">
        <v>116</v>
      </c>
      <c r="C3529" s="7" t="s">
        <v>1482</v>
      </c>
      <c r="D3529" s="7" t="n">
        <v>17</v>
      </c>
      <c r="E3529" s="7" t="n">
        <v>945.54</v>
      </c>
      <c r="F3529" s="7" t="n">
        <v>0</v>
      </c>
      <c r="G3529" s="7" t="n">
        <v>0</v>
      </c>
    </row>
    <row r="3530" customFormat="false" ht="15" hidden="false" customHeight="false" outlineLevel="0" collapsed="false">
      <c r="A3530" s="7" t="s">
        <v>21</v>
      </c>
      <c r="B3530" s="7" t="s">
        <v>116</v>
      </c>
      <c r="C3530" s="7" t="s">
        <v>1482</v>
      </c>
      <c r="D3530" s="7" t="n">
        <v>6</v>
      </c>
      <c r="E3530" s="7" t="n">
        <v>393.48</v>
      </c>
      <c r="F3530" s="7" t="n">
        <v>0</v>
      </c>
      <c r="G3530" s="7" t="n">
        <v>0</v>
      </c>
    </row>
    <row r="3531" customFormat="false" ht="15" hidden="false" customHeight="false" outlineLevel="0" collapsed="false">
      <c r="A3531" s="7" t="s">
        <v>21</v>
      </c>
      <c r="B3531" s="7" t="s">
        <v>116</v>
      </c>
      <c r="C3531" s="7" t="s">
        <v>1482</v>
      </c>
      <c r="D3531" s="7" t="n">
        <v>8</v>
      </c>
      <c r="E3531" s="7" t="n">
        <v>540.41</v>
      </c>
      <c r="F3531" s="7" t="n">
        <v>0</v>
      </c>
      <c r="G3531" s="7" t="n">
        <v>0</v>
      </c>
    </row>
    <row r="3532" customFormat="false" ht="15" hidden="false" customHeight="false" outlineLevel="0" collapsed="false">
      <c r="A3532" s="7" t="s">
        <v>21</v>
      </c>
      <c r="B3532" s="7" t="s">
        <v>116</v>
      </c>
      <c r="C3532" s="7" t="s">
        <v>1482</v>
      </c>
      <c r="D3532" s="7" t="n">
        <v>4</v>
      </c>
      <c r="E3532" s="7" t="n">
        <v>243.56</v>
      </c>
      <c r="F3532" s="7" t="n">
        <v>0</v>
      </c>
      <c r="G3532" s="7" t="n">
        <v>0</v>
      </c>
    </row>
    <row r="3533" customFormat="false" ht="15" hidden="false" customHeight="false" outlineLevel="0" collapsed="false">
      <c r="A3533" s="7" t="s">
        <v>21</v>
      </c>
      <c r="B3533" s="7" t="s">
        <v>116</v>
      </c>
      <c r="C3533" s="7" t="s">
        <v>1482</v>
      </c>
      <c r="D3533" s="7" t="n">
        <v>3</v>
      </c>
      <c r="E3533" s="7" t="n">
        <v>175.64</v>
      </c>
      <c r="F3533" s="7" t="n">
        <v>0</v>
      </c>
      <c r="G3533" s="7" t="n">
        <v>0</v>
      </c>
    </row>
    <row r="3534" customFormat="false" ht="15" hidden="false" customHeight="false" outlineLevel="0" collapsed="false">
      <c r="A3534" s="7" t="s">
        <v>21</v>
      </c>
      <c r="B3534" s="7" t="s">
        <v>116</v>
      </c>
      <c r="C3534" s="7" t="s">
        <v>1482</v>
      </c>
      <c r="D3534" s="7" t="n">
        <v>-1</v>
      </c>
      <c r="E3534" s="7" t="n">
        <v>-54.45</v>
      </c>
      <c r="F3534" s="7" t="n">
        <v>0</v>
      </c>
      <c r="G3534" s="7" t="n">
        <v>0</v>
      </c>
    </row>
    <row r="3535" customFormat="false" ht="15" hidden="false" customHeight="false" outlineLevel="0" collapsed="false">
      <c r="A3535" s="7" t="s">
        <v>21</v>
      </c>
      <c r="B3535" s="7" t="s">
        <v>116</v>
      </c>
      <c r="C3535" s="7" t="s">
        <v>1482</v>
      </c>
      <c r="D3535" s="7" t="n">
        <v>697</v>
      </c>
      <c r="E3535" s="7" t="n">
        <v>40809.35</v>
      </c>
      <c r="F3535" s="7" t="n">
        <v>0</v>
      </c>
      <c r="G3535" s="7" t="n">
        <v>0</v>
      </c>
    </row>
    <row r="3536" customFormat="false" ht="15" hidden="false" customHeight="false" outlineLevel="0" collapsed="false">
      <c r="A3536" s="7" t="s">
        <v>21</v>
      </c>
      <c r="B3536" s="7" t="s">
        <v>116</v>
      </c>
      <c r="C3536" s="7" t="s">
        <v>1482</v>
      </c>
      <c r="D3536" s="7" t="n">
        <v>1</v>
      </c>
      <c r="E3536" s="7" t="n">
        <v>64.85</v>
      </c>
      <c r="F3536" s="7" t="n">
        <v>0</v>
      </c>
      <c r="G3536" s="7" t="n">
        <v>0</v>
      </c>
    </row>
    <row r="3537" customFormat="false" ht="15" hidden="false" customHeight="false" outlineLevel="0" collapsed="false">
      <c r="A3537" s="7" t="s">
        <v>21</v>
      </c>
      <c r="B3537" s="7" t="s">
        <v>116</v>
      </c>
      <c r="C3537" s="7" t="s">
        <v>1482</v>
      </c>
      <c r="D3537" s="7" t="n">
        <v>1</v>
      </c>
      <c r="E3537" s="7" t="n">
        <v>54.04</v>
      </c>
      <c r="F3537" s="7" t="n">
        <v>0</v>
      </c>
      <c r="G3537" s="7" t="n">
        <v>0</v>
      </c>
    </row>
    <row r="3538" customFormat="false" ht="15" hidden="false" customHeight="false" outlineLevel="0" collapsed="false">
      <c r="A3538" s="7" t="s">
        <v>21</v>
      </c>
      <c r="B3538" s="7" t="s">
        <v>116</v>
      </c>
      <c r="C3538" s="7" t="s">
        <v>1482</v>
      </c>
      <c r="D3538" s="7" t="n">
        <v>11</v>
      </c>
      <c r="E3538" s="7" t="n">
        <v>772.86</v>
      </c>
      <c r="F3538" s="7" t="n">
        <v>0</v>
      </c>
      <c r="G3538" s="7" t="n">
        <v>0</v>
      </c>
    </row>
    <row r="3539" customFormat="false" ht="15" hidden="false" customHeight="false" outlineLevel="0" collapsed="false">
      <c r="A3539" s="7" t="s">
        <v>21</v>
      </c>
      <c r="B3539" s="7" t="s">
        <v>99</v>
      </c>
      <c r="C3539" s="7" t="s">
        <v>1482</v>
      </c>
      <c r="D3539" s="7" t="n">
        <v>1018</v>
      </c>
      <c r="E3539" s="7" t="n">
        <v>59603.9</v>
      </c>
      <c r="F3539" s="7" t="n">
        <v>0</v>
      </c>
      <c r="G3539" s="7" t="n">
        <v>0</v>
      </c>
    </row>
    <row r="3540" customFormat="false" ht="15" hidden="false" customHeight="false" outlineLevel="0" collapsed="false">
      <c r="A3540" s="7" t="s">
        <v>21</v>
      </c>
      <c r="B3540" s="7" t="s">
        <v>99</v>
      </c>
      <c r="C3540" s="7" t="s">
        <v>1482</v>
      </c>
      <c r="D3540" s="7" t="n">
        <v>2</v>
      </c>
      <c r="E3540" s="7" t="n">
        <v>129.7</v>
      </c>
      <c r="F3540" s="7" t="n">
        <v>0</v>
      </c>
      <c r="G3540" s="7" t="n">
        <v>0</v>
      </c>
    </row>
    <row r="3541" customFormat="false" ht="15" hidden="false" customHeight="false" outlineLevel="0" collapsed="false">
      <c r="A3541" s="7" t="s">
        <v>21</v>
      </c>
      <c r="B3541" s="7" t="s">
        <v>99</v>
      </c>
      <c r="C3541" s="7" t="s">
        <v>1482</v>
      </c>
      <c r="D3541" s="7" t="n">
        <v>1</v>
      </c>
      <c r="E3541" s="7" t="n">
        <v>63.05</v>
      </c>
      <c r="F3541" s="7" t="n">
        <v>0</v>
      </c>
      <c r="G3541" s="7" t="n">
        <v>0</v>
      </c>
    </row>
    <row r="3542" customFormat="false" ht="15" hidden="false" customHeight="false" outlineLevel="0" collapsed="false">
      <c r="A3542" s="7" t="s">
        <v>21</v>
      </c>
      <c r="B3542" s="7" t="s">
        <v>99</v>
      </c>
      <c r="C3542" s="7" t="s">
        <v>1482</v>
      </c>
      <c r="D3542" s="7" t="n">
        <v>4</v>
      </c>
      <c r="E3542" s="7" t="n">
        <v>243.56</v>
      </c>
      <c r="F3542" s="7" t="n">
        <v>0</v>
      </c>
      <c r="G3542" s="7" t="n">
        <v>0</v>
      </c>
    </row>
    <row r="3543" customFormat="false" ht="15" hidden="false" customHeight="false" outlineLevel="0" collapsed="false">
      <c r="A3543" s="7" t="s">
        <v>21</v>
      </c>
      <c r="B3543" s="7" t="s">
        <v>99</v>
      </c>
      <c r="C3543" s="7" t="s">
        <v>1482</v>
      </c>
      <c r="D3543" s="7" t="n">
        <v>1</v>
      </c>
      <c r="E3543" s="7" t="n">
        <v>54.04</v>
      </c>
      <c r="F3543" s="7" t="n">
        <v>0</v>
      </c>
      <c r="G3543" s="7" t="n">
        <v>0</v>
      </c>
    </row>
    <row r="3544" customFormat="false" ht="15" hidden="false" customHeight="false" outlineLevel="0" collapsed="false">
      <c r="A3544" s="7" t="s">
        <v>21</v>
      </c>
      <c r="B3544" s="7" t="s">
        <v>99</v>
      </c>
      <c r="C3544" s="7" t="s">
        <v>1482</v>
      </c>
      <c r="D3544" s="7" t="n">
        <v>116</v>
      </c>
      <c r="E3544" s="7" t="n">
        <v>7313.8</v>
      </c>
      <c r="F3544" s="7" t="n">
        <v>0</v>
      </c>
      <c r="G3544" s="7" t="n">
        <v>0</v>
      </c>
    </row>
    <row r="3545" customFormat="false" ht="15" hidden="false" customHeight="false" outlineLevel="0" collapsed="false">
      <c r="A3545" s="7" t="s">
        <v>21</v>
      </c>
      <c r="B3545" s="7" t="s">
        <v>99</v>
      </c>
      <c r="C3545" s="7" t="s">
        <v>1482</v>
      </c>
      <c r="D3545" s="7" t="n">
        <v>18</v>
      </c>
      <c r="E3545" s="7" t="n">
        <v>1001.16</v>
      </c>
      <c r="F3545" s="7" t="n">
        <v>0</v>
      </c>
      <c r="G3545" s="7" t="n">
        <v>0</v>
      </c>
    </row>
    <row r="3546" customFormat="false" ht="15" hidden="false" customHeight="false" outlineLevel="0" collapsed="false">
      <c r="A3546" s="7" t="s">
        <v>21</v>
      </c>
      <c r="B3546" s="7" t="s">
        <v>99</v>
      </c>
      <c r="C3546" s="7" t="s">
        <v>1482</v>
      </c>
      <c r="D3546" s="7" t="n">
        <v>3</v>
      </c>
      <c r="E3546" s="7" t="n">
        <v>196.74</v>
      </c>
      <c r="F3546" s="7" t="n">
        <v>0</v>
      </c>
      <c r="G3546" s="7" t="n">
        <v>0</v>
      </c>
    </row>
    <row r="3547" customFormat="false" ht="15" hidden="false" customHeight="false" outlineLevel="0" collapsed="false">
      <c r="A3547" s="7" t="s">
        <v>21</v>
      </c>
      <c r="B3547" s="7" t="s">
        <v>99</v>
      </c>
      <c r="C3547" s="7" t="s">
        <v>1482</v>
      </c>
      <c r="D3547" s="7" t="n">
        <v>6</v>
      </c>
      <c r="E3547" s="7" t="n">
        <v>405.31</v>
      </c>
      <c r="F3547" s="7" t="n">
        <v>0</v>
      </c>
      <c r="G3547" s="7" t="n">
        <v>0</v>
      </c>
    </row>
    <row r="3548" customFormat="false" ht="15" hidden="false" customHeight="false" outlineLevel="0" collapsed="false">
      <c r="A3548" s="7" t="s">
        <v>21</v>
      </c>
      <c r="B3548" s="7" t="s">
        <v>99</v>
      </c>
      <c r="C3548" s="7" t="s">
        <v>1482</v>
      </c>
      <c r="D3548" s="7" t="n">
        <v>19</v>
      </c>
      <c r="E3548" s="7" t="n">
        <v>1334.94</v>
      </c>
      <c r="F3548" s="7" t="n">
        <v>0</v>
      </c>
      <c r="G3548" s="7" t="n">
        <v>0</v>
      </c>
    </row>
    <row r="3549" customFormat="false" ht="15" hidden="false" customHeight="false" outlineLevel="0" collapsed="false">
      <c r="A3549" s="7" t="s">
        <v>21</v>
      </c>
      <c r="B3549" s="7" t="s">
        <v>99</v>
      </c>
      <c r="C3549" s="7" t="s">
        <v>1482</v>
      </c>
      <c r="D3549" s="7" t="n">
        <v>1</v>
      </c>
      <c r="E3549" s="7" t="n">
        <v>58.55</v>
      </c>
      <c r="F3549" s="7" t="n">
        <v>0</v>
      </c>
      <c r="G3549" s="7" t="n">
        <v>0</v>
      </c>
    </row>
    <row r="3550" customFormat="false" ht="15" hidden="false" customHeight="false" outlineLevel="0" collapsed="false">
      <c r="A3550" s="7" t="s">
        <v>21</v>
      </c>
      <c r="B3550" s="7" t="s">
        <v>252</v>
      </c>
      <c r="C3550" s="7" t="s">
        <v>1482</v>
      </c>
      <c r="D3550" s="7" t="n">
        <v>1</v>
      </c>
      <c r="E3550" s="7" t="n">
        <v>67.45</v>
      </c>
      <c r="F3550" s="7" t="n">
        <v>0</v>
      </c>
      <c r="G3550" s="7" t="n">
        <v>0</v>
      </c>
    </row>
    <row r="3551" customFormat="false" ht="15" hidden="false" customHeight="false" outlineLevel="0" collapsed="false">
      <c r="A3551" s="7" t="s">
        <v>21</v>
      </c>
      <c r="B3551" s="7" t="s">
        <v>252</v>
      </c>
      <c r="C3551" s="7" t="s">
        <v>1482</v>
      </c>
      <c r="D3551" s="7" t="n">
        <v>8</v>
      </c>
      <c r="E3551" s="7" t="n">
        <v>540.41</v>
      </c>
      <c r="F3551" s="7" t="n">
        <v>0</v>
      </c>
      <c r="G3551" s="7" t="n">
        <v>0</v>
      </c>
    </row>
    <row r="3552" customFormat="false" ht="15" hidden="false" customHeight="false" outlineLevel="0" collapsed="false">
      <c r="A3552" s="7" t="s">
        <v>21</v>
      </c>
      <c r="B3552" s="7" t="s">
        <v>252</v>
      </c>
      <c r="C3552" s="7" t="s">
        <v>1482</v>
      </c>
      <c r="D3552" s="7" t="n">
        <v>1</v>
      </c>
      <c r="E3552" s="7" t="n">
        <v>60.89</v>
      </c>
      <c r="F3552" s="7" t="n">
        <v>0</v>
      </c>
      <c r="G3552" s="7" t="n">
        <v>0</v>
      </c>
    </row>
    <row r="3553" customFormat="false" ht="15" hidden="false" customHeight="false" outlineLevel="0" collapsed="false">
      <c r="A3553" s="7" t="s">
        <v>21</v>
      </c>
      <c r="B3553" s="7" t="s">
        <v>252</v>
      </c>
      <c r="C3553" s="7" t="s">
        <v>1482</v>
      </c>
      <c r="D3553" s="7" t="n">
        <v>9</v>
      </c>
      <c r="E3553" s="7" t="n">
        <v>500.58</v>
      </c>
      <c r="F3553" s="7" t="n">
        <v>0</v>
      </c>
      <c r="G3553" s="7" t="n">
        <v>0</v>
      </c>
    </row>
    <row r="3554" customFormat="false" ht="15" hidden="false" customHeight="false" outlineLevel="0" collapsed="false">
      <c r="A3554" s="7" t="s">
        <v>21</v>
      </c>
      <c r="B3554" s="7" t="s">
        <v>252</v>
      </c>
      <c r="C3554" s="7" t="s">
        <v>1482</v>
      </c>
      <c r="D3554" s="7" t="n">
        <v>82</v>
      </c>
      <c r="E3554" s="7" t="n">
        <v>4801.1</v>
      </c>
      <c r="F3554" s="7" t="n">
        <v>0</v>
      </c>
      <c r="G3554" s="7" t="n">
        <v>0</v>
      </c>
    </row>
    <row r="3555" customFormat="false" ht="15" hidden="false" customHeight="false" outlineLevel="0" collapsed="false">
      <c r="A3555" s="7" t="s">
        <v>21</v>
      </c>
      <c r="B3555" s="7" t="s">
        <v>252</v>
      </c>
      <c r="C3555" s="7" t="s">
        <v>1482</v>
      </c>
      <c r="D3555" s="7" t="n">
        <v>1</v>
      </c>
      <c r="E3555" s="7" t="n">
        <v>63.05</v>
      </c>
      <c r="F3555" s="7" t="n">
        <v>0</v>
      </c>
      <c r="G3555" s="7" t="n">
        <v>0</v>
      </c>
    </row>
    <row r="3556" customFormat="false" ht="15" hidden="false" customHeight="false" outlineLevel="0" collapsed="false">
      <c r="A3556" s="7" t="s">
        <v>21</v>
      </c>
      <c r="B3556" s="7" t="s">
        <v>252</v>
      </c>
      <c r="C3556" s="7" t="s">
        <v>1482</v>
      </c>
      <c r="D3556" s="7" t="n">
        <v>3</v>
      </c>
      <c r="E3556" s="7" t="n">
        <v>175.64</v>
      </c>
      <c r="F3556" s="7" t="n">
        <v>0</v>
      </c>
      <c r="G3556" s="7" t="n">
        <v>0</v>
      </c>
    </row>
    <row r="3557" customFormat="false" ht="15" hidden="false" customHeight="false" outlineLevel="0" collapsed="false">
      <c r="A3557" s="7" t="s">
        <v>21</v>
      </c>
      <c r="B3557" s="7" t="s">
        <v>252</v>
      </c>
      <c r="C3557" s="7" t="s">
        <v>1482</v>
      </c>
      <c r="D3557" s="7" t="n">
        <v>3</v>
      </c>
      <c r="E3557" s="7" t="n">
        <v>196.73</v>
      </c>
      <c r="F3557" s="7" t="n">
        <v>0</v>
      </c>
      <c r="G3557" s="7" t="n">
        <v>0</v>
      </c>
    </row>
    <row r="3558" customFormat="false" ht="15" hidden="false" customHeight="false" outlineLevel="0" collapsed="false">
      <c r="A3558" s="7" t="s">
        <v>21</v>
      </c>
      <c r="B3558" s="7" t="s">
        <v>252</v>
      </c>
      <c r="C3558" s="7" t="s">
        <v>1482</v>
      </c>
      <c r="D3558" s="7" t="n">
        <v>-1</v>
      </c>
      <c r="E3558" s="7" t="n">
        <v>-67.55</v>
      </c>
      <c r="F3558" s="7" t="n">
        <v>0</v>
      </c>
      <c r="G3558" s="7" t="n">
        <v>0</v>
      </c>
    </row>
    <row r="3559" customFormat="false" ht="15" hidden="false" customHeight="false" outlineLevel="0" collapsed="false">
      <c r="A3559" s="7" t="s">
        <v>21</v>
      </c>
      <c r="B3559" s="7" t="s">
        <v>252</v>
      </c>
      <c r="C3559" s="7" t="s">
        <v>1482</v>
      </c>
      <c r="D3559" s="7" t="n">
        <v>15</v>
      </c>
      <c r="E3559" s="7" t="n">
        <v>1053.9</v>
      </c>
      <c r="F3559" s="7" t="n">
        <v>0</v>
      </c>
      <c r="G3559" s="7" t="n">
        <v>0</v>
      </c>
    </row>
    <row r="3560" customFormat="false" ht="15" hidden="false" customHeight="false" outlineLevel="0" collapsed="false">
      <c r="A3560" s="7" t="s">
        <v>21</v>
      </c>
      <c r="B3560" s="7" t="s">
        <v>208</v>
      </c>
      <c r="C3560" s="7" t="s">
        <v>1482</v>
      </c>
      <c r="D3560" s="7" t="n">
        <v>14</v>
      </c>
      <c r="E3560" s="7" t="n">
        <v>945.71</v>
      </c>
      <c r="F3560" s="7" t="n">
        <v>0</v>
      </c>
      <c r="G3560" s="7" t="n">
        <v>0</v>
      </c>
    </row>
    <row r="3561" customFormat="false" ht="15" hidden="false" customHeight="false" outlineLevel="0" collapsed="false">
      <c r="A3561" s="7" t="s">
        <v>21</v>
      </c>
      <c r="B3561" s="7" t="s">
        <v>208</v>
      </c>
      <c r="C3561" s="7" t="s">
        <v>1482</v>
      </c>
      <c r="D3561" s="7" t="n">
        <v>25</v>
      </c>
      <c r="E3561" s="7" t="n">
        <v>1756.5</v>
      </c>
      <c r="F3561" s="7" t="n">
        <v>0</v>
      </c>
      <c r="G3561" s="7" t="n">
        <v>0</v>
      </c>
    </row>
    <row r="3562" customFormat="false" ht="15" hidden="false" customHeight="false" outlineLevel="0" collapsed="false">
      <c r="A3562" s="7" t="s">
        <v>21</v>
      </c>
      <c r="B3562" s="7" t="s">
        <v>208</v>
      </c>
      <c r="C3562" s="7" t="s">
        <v>1482</v>
      </c>
      <c r="D3562" s="7" t="n">
        <v>2</v>
      </c>
      <c r="E3562" s="7" t="n">
        <v>126.1</v>
      </c>
      <c r="F3562" s="7" t="n">
        <v>0</v>
      </c>
      <c r="G3562" s="7" t="n">
        <v>0</v>
      </c>
    </row>
    <row r="3563" customFormat="false" ht="15" hidden="false" customHeight="false" outlineLevel="0" collapsed="false">
      <c r="A3563" s="7" t="s">
        <v>21</v>
      </c>
      <c r="B3563" s="7" t="s">
        <v>208</v>
      </c>
      <c r="C3563" s="7" t="s">
        <v>1482</v>
      </c>
      <c r="D3563" s="7" t="n">
        <v>2</v>
      </c>
      <c r="E3563" s="7" t="n">
        <v>117.09</v>
      </c>
      <c r="F3563" s="7" t="n">
        <v>0</v>
      </c>
      <c r="G3563" s="7" t="n">
        <v>0</v>
      </c>
    </row>
    <row r="3564" customFormat="false" ht="15" hidden="false" customHeight="false" outlineLevel="0" collapsed="false">
      <c r="A3564" s="7" t="s">
        <v>21</v>
      </c>
      <c r="B3564" s="7" t="s">
        <v>208</v>
      </c>
      <c r="C3564" s="7" t="s">
        <v>1482</v>
      </c>
      <c r="D3564" s="7" t="n">
        <v>2</v>
      </c>
      <c r="E3564" s="7" t="n">
        <v>108.08</v>
      </c>
      <c r="F3564" s="7" t="n">
        <v>0</v>
      </c>
      <c r="G3564" s="7" t="n">
        <v>0</v>
      </c>
    </row>
    <row r="3565" customFormat="false" ht="15" hidden="false" customHeight="false" outlineLevel="0" collapsed="false">
      <c r="A3565" s="7" t="s">
        <v>21</v>
      </c>
      <c r="B3565" s="7" t="s">
        <v>208</v>
      </c>
      <c r="C3565" s="7" t="s">
        <v>1482</v>
      </c>
      <c r="D3565" s="7" t="n">
        <v>160</v>
      </c>
      <c r="E3565" s="7" t="n">
        <v>9368</v>
      </c>
      <c r="F3565" s="7" t="n">
        <v>0</v>
      </c>
      <c r="G3565" s="7" t="n">
        <v>0</v>
      </c>
    </row>
    <row r="3566" customFormat="false" ht="15" hidden="false" customHeight="false" outlineLevel="0" collapsed="false">
      <c r="A3566" s="7" t="s">
        <v>21</v>
      </c>
      <c r="B3566" s="7" t="s">
        <v>208</v>
      </c>
      <c r="C3566" s="7" t="s">
        <v>1482</v>
      </c>
      <c r="D3566" s="7" t="n">
        <v>-1</v>
      </c>
      <c r="E3566" s="7" t="n">
        <v>-67.55</v>
      </c>
      <c r="F3566" s="7" t="n">
        <v>0</v>
      </c>
      <c r="G3566" s="7" t="n">
        <v>0</v>
      </c>
    </row>
    <row r="3567" customFormat="false" ht="15" hidden="false" customHeight="false" outlineLevel="0" collapsed="false">
      <c r="A3567" s="7" t="s">
        <v>21</v>
      </c>
      <c r="B3567" s="7" t="s">
        <v>208</v>
      </c>
      <c r="C3567" s="7" t="s">
        <v>1482</v>
      </c>
      <c r="D3567" s="7" t="n">
        <v>14</v>
      </c>
      <c r="E3567" s="7" t="n">
        <v>778.68</v>
      </c>
      <c r="F3567" s="7" t="n">
        <v>0</v>
      </c>
      <c r="G3567" s="7" t="n">
        <v>0</v>
      </c>
    </row>
    <row r="3568" customFormat="false" ht="15" hidden="false" customHeight="false" outlineLevel="0" collapsed="false">
      <c r="A3568" s="7" t="s">
        <v>21</v>
      </c>
      <c r="B3568" s="7" t="s">
        <v>208</v>
      </c>
      <c r="C3568" s="7" t="s">
        <v>1482</v>
      </c>
      <c r="D3568" s="7" t="n">
        <v>5</v>
      </c>
      <c r="E3568" s="7" t="n">
        <v>304.45</v>
      </c>
      <c r="F3568" s="7" t="n">
        <v>0</v>
      </c>
      <c r="G3568" s="7" t="n">
        <v>0</v>
      </c>
    </row>
    <row r="3569" customFormat="false" ht="15" hidden="false" customHeight="false" outlineLevel="0" collapsed="false">
      <c r="A3569" s="7" t="s">
        <v>21</v>
      </c>
      <c r="B3569" s="7" t="s">
        <v>208</v>
      </c>
      <c r="C3569" s="7" t="s">
        <v>1482</v>
      </c>
      <c r="D3569" s="7" t="n">
        <v>11</v>
      </c>
      <c r="E3569" s="7" t="n">
        <v>721.36</v>
      </c>
      <c r="F3569" s="7" t="n">
        <v>0</v>
      </c>
      <c r="G3569" s="7" t="n">
        <v>0</v>
      </c>
    </row>
    <row r="3570" customFormat="false" ht="15" hidden="false" customHeight="false" outlineLevel="0" collapsed="false">
      <c r="A3570" s="7" t="s">
        <v>21</v>
      </c>
      <c r="B3570" s="7" t="s">
        <v>514</v>
      </c>
      <c r="C3570" s="7" t="s">
        <v>1483</v>
      </c>
      <c r="D3570" s="7" t="n">
        <v>2</v>
      </c>
      <c r="E3570" s="7" t="n">
        <v>224.92</v>
      </c>
      <c r="F3570" s="7" t="n">
        <v>0</v>
      </c>
      <c r="G3570" s="7" t="n">
        <v>0</v>
      </c>
    </row>
    <row r="3571" customFormat="false" ht="15" hidden="false" customHeight="false" outlineLevel="0" collapsed="false">
      <c r="A3571" s="7" t="s">
        <v>21</v>
      </c>
      <c r="B3571" s="7" t="s">
        <v>462</v>
      </c>
      <c r="C3571" s="7" t="s">
        <v>1483</v>
      </c>
      <c r="D3571" s="7" t="n">
        <v>4</v>
      </c>
      <c r="E3571" s="7" t="n">
        <v>438.56</v>
      </c>
      <c r="F3571" s="7" t="n">
        <v>0</v>
      </c>
      <c r="G3571" s="7" t="n">
        <v>0</v>
      </c>
    </row>
    <row r="3572" customFormat="false" ht="15" hidden="false" customHeight="false" outlineLevel="0" collapsed="false">
      <c r="A3572" s="7" t="s">
        <v>21</v>
      </c>
      <c r="B3572" s="7" t="s">
        <v>558</v>
      </c>
      <c r="C3572" s="7" t="s">
        <v>1483</v>
      </c>
      <c r="D3572" s="7" t="n">
        <v>1</v>
      </c>
      <c r="E3572" s="7" t="n">
        <v>137.05</v>
      </c>
      <c r="F3572" s="7" t="n">
        <v>0</v>
      </c>
      <c r="G3572" s="7" t="n">
        <v>0</v>
      </c>
    </row>
    <row r="3573" customFormat="false" ht="15" hidden="false" customHeight="false" outlineLevel="0" collapsed="false">
      <c r="A3573" s="7" t="s">
        <v>21</v>
      </c>
      <c r="B3573" s="7" t="s">
        <v>505</v>
      </c>
      <c r="C3573" s="7" t="s">
        <v>1484</v>
      </c>
      <c r="D3573" s="7" t="n">
        <v>-4</v>
      </c>
      <c r="E3573" s="7" t="n">
        <v>-246.92</v>
      </c>
      <c r="F3573" s="7" t="n">
        <v>0</v>
      </c>
      <c r="G3573" s="7" t="n">
        <v>0</v>
      </c>
    </row>
    <row r="3574" customFormat="false" ht="15" hidden="false" customHeight="false" outlineLevel="0" collapsed="false">
      <c r="A3574" s="7" t="s">
        <v>21</v>
      </c>
      <c r="B3574" s="7" t="s">
        <v>612</v>
      </c>
      <c r="C3574" s="7" t="s">
        <v>1484</v>
      </c>
      <c r="D3574" s="7" t="n">
        <v>-1</v>
      </c>
      <c r="E3574" s="7" t="n">
        <v>-69.73</v>
      </c>
      <c r="F3574" s="7" t="n">
        <v>0</v>
      </c>
      <c r="G3574" s="7" t="n">
        <v>0</v>
      </c>
    </row>
    <row r="3575" customFormat="false" ht="15" hidden="false" customHeight="false" outlineLevel="0" collapsed="false">
      <c r="A3575" s="7" t="s">
        <v>21</v>
      </c>
      <c r="B3575" s="7" t="s">
        <v>611</v>
      </c>
      <c r="C3575" s="7" t="s">
        <v>1484</v>
      </c>
      <c r="D3575" s="7" t="n">
        <v>-1</v>
      </c>
      <c r="E3575" s="7" t="n">
        <v>-69.73</v>
      </c>
      <c r="F3575" s="7" t="n">
        <v>0</v>
      </c>
      <c r="G3575" s="7" t="n">
        <v>0</v>
      </c>
    </row>
    <row r="3576" customFormat="false" ht="15" hidden="false" customHeight="false" outlineLevel="0" collapsed="false">
      <c r="A3576" s="7" t="s">
        <v>21</v>
      </c>
      <c r="B3576" s="7" t="s">
        <v>568</v>
      </c>
      <c r="C3576" s="7" t="s">
        <v>1485</v>
      </c>
      <c r="D3576" s="7" t="n">
        <v>-1</v>
      </c>
      <c r="E3576" s="7" t="n">
        <v>-90.09</v>
      </c>
      <c r="F3576" s="7" t="n">
        <v>0</v>
      </c>
      <c r="G3576" s="7" t="n">
        <v>0</v>
      </c>
    </row>
    <row r="3577" customFormat="false" ht="15" hidden="false" customHeight="false" outlineLevel="0" collapsed="false">
      <c r="A3577" s="7" t="s">
        <v>21</v>
      </c>
      <c r="B3577" s="7" t="s">
        <v>568</v>
      </c>
      <c r="C3577" s="7" t="s">
        <v>1485</v>
      </c>
      <c r="D3577" s="7" t="n">
        <v>2</v>
      </c>
      <c r="E3577" s="7" t="n">
        <v>215.52</v>
      </c>
      <c r="F3577" s="7" t="n">
        <v>0</v>
      </c>
      <c r="G3577" s="7" t="n">
        <v>0</v>
      </c>
    </row>
    <row r="3578" customFormat="false" ht="15" hidden="false" customHeight="false" outlineLevel="0" collapsed="false">
      <c r="A3578" s="7" t="s">
        <v>21</v>
      </c>
      <c r="B3578" s="7" t="s">
        <v>624</v>
      </c>
      <c r="C3578" s="7" t="s">
        <v>1485</v>
      </c>
      <c r="D3578" s="7" t="n">
        <v>2</v>
      </c>
      <c r="E3578" s="7" t="n">
        <v>215.52</v>
      </c>
      <c r="F3578" s="7" t="n">
        <v>0</v>
      </c>
      <c r="G3578" s="7" t="n">
        <v>0</v>
      </c>
    </row>
    <row r="3579" customFormat="false" ht="15" hidden="false" customHeight="false" outlineLevel="0" collapsed="false">
      <c r="A3579" s="7" t="s">
        <v>21</v>
      </c>
      <c r="B3579" s="7" t="s">
        <v>624</v>
      </c>
      <c r="C3579" s="7" t="s">
        <v>1485</v>
      </c>
      <c r="D3579" s="7" t="n">
        <v>1</v>
      </c>
      <c r="E3579" s="7" t="n">
        <v>93.39</v>
      </c>
      <c r="F3579" s="7" t="n">
        <v>0</v>
      </c>
      <c r="G3579" s="7" t="n">
        <v>0</v>
      </c>
    </row>
    <row r="3580" customFormat="false" ht="15" hidden="false" customHeight="false" outlineLevel="0" collapsed="false">
      <c r="A3580" s="7" t="s">
        <v>21</v>
      </c>
      <c r="B3580" s="7" t="s">
        <v>624</v>
      </c>
      <c r="C3580" s="7" t="s">
        <v>1485</v>
      </c>
      <c r="D3580" s="7" t="n">
        <v>-3</v>
      </c>
      <c r="E3580" s="7" t="n">
        <v>-270.27</v>
      </c>
      <c r="F3580" s="7" t="n">
        <v>0</v>
      </c>
      <c r="G3580" s="7" t="n">
        <v>0</v>
      </c>
    </row>
    <row r="3581" customFormat="false" ht="15" hidden="false" customHeight="false" outlineLevel="0" collapsed="false">
      <c r="A3581" s="7" t="s">
        <v>21</v>
      </c>
      <c r="B3581" s="7" t="s">
        <v>493</v>
      </c>
      <c r="C3581" s="7" t="s">
        <v>1485</v>
      </c>
      <c r="D3581" s="7" t="n">
        <v>3</v>
      </c>
      <c r="E3581" s="7" t="n">
        <v>291.09</v>
      </c>
      <c r="F3581" s="7" t="n">
        <v>0</v>
      </c>
      <c r="G3581" s="7" t="n">
        <v>0</v>
      </c>
    </row>
    <row r="3582" customFormat="false" ht="15" hidden="false" customHeight="false" outlineLevel="0" collapsed="false">
      <c r="A3582" s="7" t="s">
        <v>21</v>
      </c>
      <c r="B3582" s="7" t="s">
        <v>584</v>
      </c>
      <c r="C3582" s="7" t="s">
        <v>1485</v>
      </c>
      <c r="D3582" s="7" t="n">
        <v>1</v>
      </c>
      <c r="E3582" s="7" t="n">
        <v>107.76</v>
      </c>
      <c r="F3582" s="7" t="n">
        <v>0</v>
      </c>
      <c r="G3582" s="7" t="n">
        <v>0</v>
      </c>
    </row>
    <row r="3583" customFormat="false" ht="15" hidden="false" customHeight="false" outlineLevel="0" collapsed="false">
      <c r="A3583" s="7" t="s">
        <v>21</v>
      </c>
      <c r="B3583" s="7" t="s">
        <v>608</v>
      </c>
      <c r="C3583" s="7" t="s">
        <v>1440</v>
      </c>
      <c r="D3583" s="7" t="n">
        <v>-1</v>
      </c>
      <c r="E3583" s="7" t="n">
        <v>-73.92</v>
      </c>
      <c r="F3583" s="7" t="n">
        <v>0</v>
      </c>
      <c r="G3583" s="7" t="n">
        <v>0</v>
      </c>
    </row>
    <row r="3584" customFormat="false" ht="15" hidden="false" customHeight="false" outlineLevel="0" collapsed="false">
      <c r="A3584" s="7" t="s">
        <v>21</v>
      </c>
      <c r="B3584" s="7" t="s">
        <v>588</v>
      </c>
      <c r="C3584" s="7" t="s">
        <v>1486</v>
      </c>
      <c r="D3584" s="7" t="n">
        <v>1</v>
      </c>
      <c r="E3584" s="7" t="n">
        <v>94.64</v>
      </c>
      <c r="F3584" s="7" t="n">
        <v>0</v>
      </c>
      <c r="G3584" s="7" t="n">
        <v>0</v>
      </c>
    </row>
    <row r="3585" customFormat="false" ht="15" hidden="false" customHeight="false" outlineLevel="0" collapsed="false">
      <c r="A3585" s="7" t="s">
        <v>21</v>
      </c>
      <c r="B3585" s="7" t="s">
        <v>588</v>
      </c>
      <c r="C3585" s="7" t="s">
        <v>1486</v>
      </c>
      <c r="D3585" s="7" t="n">
        <v>-1</v>
      </c>
      <c r="E3585" s="7" t="n">
        <v>-88.2</v>
      </c>
      <c r="F3585" s="7" t="n">
        <v>0</v>
      </c>
      <c r="G3585" s="7" t="n">
        <v>0</v>
      </c>
    </row>
    <row r="3586" customFormat="false" ht="15" hidden="false" customHeight="false" outlineLevel="0" collapsed="false">
      <c r="A3586" s="7" t="s">
        <v>21</v>
      </c>
      <c r="B3586" s="7" t="s">
        <v>588</v>
      </c>
      <c r="C3586" s="7" t="s">
        <v>1486</v>
      </c>
      <c r="D3586" s="7" t="n">
        <v>1</v>
      </c>
      <c r="E3586" s="7" t="n">
        <v>94.5</v>
      </c>
      <c r="F3586" s="7" t="n">
        <v>0</v>
      </c>
      <c r="G3586" s="7" t="n">
        <v>0</v>
      </c>
    </row>
    <row r="3587" customFormat="false" ht="15" hidden="false" customHeight="false" outlineLevel="0" collapsed="false">
      <c r="A3587" s="7" t="s">
        <v>21</v>
      </c>
      <c r="B3587" s="7" t="s">
        <v>477</v>
      </c>
      <c r="C3587" s="7" t="s">
        <v>1486</v>
      </c>
      <c r="D3587" s="7" t="n">
        <v>3</v>
      </c>
      <c r="E3587" s="7" t="n">
        <v>264.6</v>
      </c>
      <c r="F3587" s="7" t="n">
        <v>0</v>
      </c>
      <c r="G3587" s="7" t="n">
        <v>0</v>
      </c>
    </row>
    <row r="3588" customFormat="false" ht="15" hidden="false" customHeight="false" outlineLevel="0" collapsed="false">
      <c r="A3588" s="7" t="s">
        <v>21</v>
      </c>
      <c r="B3588" s="7" t="s">
        <v>477</v>
      </c>
      <c r="C3588" s="7" t="s">
        <v>1486</v>
      </c>
      <c r="D3588" s="7" t="n">
        <v>1</v>
      </c>
      <c r="E3588" s="7" t="n">
        <v>94.5</v>
      </c>
      <c r="F3588" s="7" t="n">
        <v>0</v>
      </c>
      <c r="G3588" s="7" t="n">
        <v>0</v>
      </c>
    </row>
    <row r="3589" customFormat="false" ht="15" hidden="false" customHeight="false" outlineLevel="0" collapsed="false">
      <c r="A3589" s="7" t="s">
        <v>21</v>
      </c>
      <c r="B3589" s="7" t="s">
        <v>591</v>
      </c>
      <c r="C3589" s="7" t="s">
        <v>1486</v>
      </c>
      <c r="D3589" s="7" t="n">
        <v>1</v>
      </c>
      <c r="E3589" s="7" t="n">
        <v>94.64</v>
      </c>
      <c r="F3589" s="7" t="n">
        <v>0</v>
      </c>
      <c r="G3589" s="7" t="n">
        <v>0</v>
      </c>
    </row>
    <row r="3590" customFormat="false" ht="15" hidden="false" customHeight="false" outlineLevel="0" collapsed="false">
      <c r="A3590" s="7" t="s">
        <v>21</v>
      </c>
      <c r="B3590" s="7" t="s">
        <v>473</v>
      </c>
      <c r="C3590" s="7" t="s">
        <v>1486</v>
      </c>
      <c r="D3590" s="7" t="n">
        <v>1</v>
      </c>
      <c r="E3590" s="7" t="n">
        <v>88.2</v>
      </c>
      <c r="F3590" s="7" t="n">
        <v>0</v>
      </c>
      <c r="G3590" s="7" t="n">
        <v>0</v>
      </c>
    </row>
    <row r="3591" customFormat="false" ht="15" hidden="false" customHeight="false" outlineLevel="0" collapsed="false">
      <c r="A3591" s="7" t="s">
        <v>21</v>
      </c>
      <c r="B3591" s="7" t="s">
        <v>473</v>
      </c>
      <c r="C3591" s="7" t="s">
        <v>1486</v>
      </c>
      <c r="D3591" s="7" t="n">
        <v>1</v>
      </c>
      <c r="E3591" s="7" t="n">
        <v>94.64</v>
      </c>
      <c r="F3591" s="7" t="n">
        <v>0</v>
      </c>
      <c r="G3591" s="7" t="n">
        <v>0</v>
      </c>
    </row>
    <row r="3592" customFormat="false" ht="15" hidden="false" customHeight="false" outlineLevel="0" collapsed="false">
      <c r="A3592" s="7" t="s">
        <v>21</v>
      </c>
      <c r="B3592" s="7" t="s">
        <v>473</v>
      </c>
      <c r="C3592" s="7" t="s">
        <v>1486</v>
      </c>
      <c r="D3592" s="7" t="n">
        <v>2</v>
      </c>
      <c r="E3592" s="7" t="n">
        <v>189</v>
      </c>
      <c r="F3592" s="7" t="n">
        <v>0</v>
      </c>
      <c r="G3592" s="7" t="n">
        <v>0</v>
      </c>
    </row>
    <row r="3593" customFormat="false" ht="15" hidden="false" customHeight="false" outlineLevel="0" collapsed="false">
      <c r="A3593" s="7" t="s">
        <v>21</v>
      </c>
      <c r="B3593" s="7" t="s">
        <v>603</v>
      </c>
      <c r="C3593" s="7" t="s">
        <v>1486</v>
      </c>
      <c r="D3593" s="7" t="n">
        <v>1</v>
      </c>
      <c r="E3593" s="7" t="n">
        <v>82.02</v>
      </c>
      <c r="F3593" s="7" t="n">
        <v>0</v>
      </c>
      <c r="G3593" s="7" t="n">
        <v>0</v>
      </c>
    </row>
    <row r="3594" customFormat="false" ht="15" hidden="false" customHeight="false" outlineLevel="0" collapsed="false">
      <c r="A3594" s="7" t="s">
        <v>21</v>
      </c>
      <c r="B3594" s="7" t="s">
        <v>266</v>
      </c>
      <c r="C3594" s="7" t="s">
        <v>1387</v>
      </c>
      <c r="D3594" s="7" t="n">
        <v>3</v>
      </c>
      <c r="E3594" s="7" t="n">
        <v>256.8</v>
      </c>
      <c r="F3594" s="7" t="n">
        <v>0</v>
      </c>
      <c r="G3594" s="7" t="n">
        <v>0</v>
      </c>
    </row>
    <row r="3595" customFormat="false" ht="15" hidden="false" customHeight="false" outlineLevel="0" collapsed="false">
      <c r="A3595" s="7" t="s">
        <v>21</v>
      </c>
      <c r="B3595" s="7" t="s">
        <v>266</v>
      </c>
      <c r="C3595" s="7" t="s">
        <v>1387</v>
      </c>
      <c r="D3595" s="7" t="n">
        <v>58</v>
      </c>
      <c r="E3595" s="7" t="n">
        <v>5225.8</v>
      </c>
      <c r="F3595" s="7" t="n">
        <v>0</v>
      </c>
      <c r="G3595" s="7" t="n">
        <v>0</v>
      </c>
    </row>
    <row r="3596" customFormat="false" ht="15" hidden="false" customHeight="false" outlineLevel="0" collapsed="false">
      <c r="A3596" s="7" t="s">
        <v>21</v>
      </c>
      <c r="B3596" s="7" t="s">
        <v>266</v>
      </c>
      <c r="C3596" s="7" t="s">
        <v>1387</v>
      </c>
      <c r="D3596" s="7" t="n">
        <v>14</v>
      </c>
      <c r="E3596" s="7" t="n">
        <v>1358.42</v>
      </c>
      <c r="F3596" s="7" t="n">
        <v>0</v>
      </c>
      <c r="G3596" s="7" t="n">
        <v>0</v>
      </c>
    </row>
    <row r="3597" customFormat="false" ht="15" hidden="false" customHeight="false" outlineLevel="0" collapsed="false">
      <c r="A3597" s="7" t="s">
        <v>21</v>
      </c>
      <c r="B3597" s="7" t="s">
        <v>266</v>
      </c>
      <c r="C3597" s="7" t="s">
        <v>1387</v>
      </c>
      <c r="D3597" s="7" t="n">
        <v>-4</v>
      </c>
      <c r="E3597" s="7" t="n">
        <v>-335.16</v>
      </c>
      <c r="F3597" s="7" t="n">
        <v>0</v>
      </c>
      <c r="G3597" s="7" t="n">
        <v>0</v>
      </c>
    </row>
    <row r="3598" customFormat="false" ht="15" hidden="false" customHeight="false" outlineLevel="0" collapsed="false">
      <c r="A3598" s="7" t="s">
        <v>21</v>
      </c>
      <c r="B3598" s="7" t="s">
        <v>266</v>
      </c>
      <c r="C3598" s="7" t="s">
        <v>1387</v>
      </c>
      <c r="D3598" s="7" t="n">
        <v>1</v>
      </c>
      <c r="E3598" s="7" t="n">
        <v>105.42</v>
      </c>
      <c r="F3598" s="7" t="n">
        <v>0</v>
      </c>
      <c r="G3598" s="7" t="n">
        <v>0</v>
      </c>
    </row>
    <row r="3599" customFormat="false" ht="15" hidden="false" customHeight="false" outlineLevel="0" collapsed="false">
      <c r="A3599" s="7" t="s">
        <v>21</v>
      </c>
      <c r="B3599" s="7" t="s">
        <v>266</v>
      </c>
      <c r="C3599" s="7" t="s">
        <v>1387</v>
      </c>
      <c r="D3599" s="7" t="n">
        <v>1</v>
      </c>
      <c r="E3599" s="7" t="n">
        <v>101.2</v>
      </c>
      <c r="F3599" s="7" t="n">
        <v>0</v>
      </c>
      <c r="G3599" s="7" t="n">
        <v>0</v>
      </c>
    </row>
    <row r="3600" customFormat="false" ht="15" hidden="false" customHeight="false" outlineLevel="0" collapsed="false">
      <c r="A3600" s="7" t="s">
        <v>21</v>
      </c>
      <c r="B3600" s="7" t="s">
        <v>287</v>
      </c>
      <c r="C3600" s="7" t="s">
        <v>1387</v>
      </c>
      <c r="D3600" s="7" t="n">
        <v>8</v>
      </c>
      <c r="E3600" s="7" t="n">
        <v>776.24</v>
      </c>
      <c r="F3600" s="7" t="n">
        <v>0</v>
      </c>
      <c r="G3600" s="7" t="n">
        <v>0</v>
      </c>
    </row>
    <row r="3601" customFormat="false" ht="15" hidden="false" customHeight="false" outlineLevel="0" collapsed="false">
      <c r="A3601" s="7" t="s">
        <v>21</v>
      </c>
      <c r="B3601" s="7" t="s">
        <v>287</v>
      </c>
      <c r="C3601" s="7" t="s">
        <v>1387</v>
      </c>
      <c r="D3601" s="7" t="n">
        <v>1</v>
      </c>
      <c r="E3601" s="7" t="n">
        <v>103.96</v>
      </c>
      <c r="F3601" s="7" t="n">
        <v>0</v>
      </c>
      <c r="G3601" s="7" t="n">
        <v>0</v>
      </c>
    </row>
    <row r="3602" customFormat="false" ht="15" hidden="false" customHeight="false" outlineLevel="0" collapsed="false">
      <c r="A3602" s="7" t="s">
        <v>21</v>
      </c>
      <c r="B3602" s="7" t="s">
        <v>287</v>
      </c>
      <c r="C3602" s="7" t="s">
        <v>1387</v>
      </c>
      <c r="D3602" s="7" t="n">
        <v>4</v>
      </c>
      <c r="E3602" s="7" t="n">
        <v>342.4</v>
      </c>
      <c r="F3602" s="7" t="n">
        <v>0</v>
      </c>
      <c r="G3602" s="7" t="n">
        <v>0</v>
      </c>
    </row>
    <row r="3603" customFormat="false" ht="15" hidden="false" customHeight="false" outlineLevel="0" collapsed="false">
      <c r="A3603" s="7" t="s">
        <v>21</v>
      </c>
      <c r="B3603" s="7" t="s">
        <v>287</v>
      </c>
      <c r="C3603" s="7" t="s">
        <v>1387</v>
      </c>
      <c r="D3603" s="7" t="n">
        <v>43</v>
      </c>
      <c r="E3603" s="7" t="n">
        <v>3874.3</v>
      </c>
      <c r="F3603" s="7" t="n">
        <v>0</v>
      </c>
      <c r="G3603" s="7" t="n">
        <v>0</v>
      </c>
    </row>
    <row r="3604" customFormat="false" ht="15" hidden="false" customHeight="false" outlineLevel="0" collapsed="false">
      <c r="A3604" s="7" t="s">
        <v>21</v>
      </c>
      <c r="B3604" s="7" t="s">
        <v>535</v>
      </c>
      <c r="C3604" s="7" t="s">
        <v>1387</v>
      </c>
      <c r="D3604" s="7" t="n">
        <v>-1</v>
      </c>
      <c r="E3604" s="7" t="n">
        <v>-90.1</v>
      </c>
      <c r="F3604" s="7" t="n">
        <v>0</v>
      </c>
      <c r="G3604" s="7" t="n">
        <v>0</v>
      </c>
    </row>
    <row r="3605" customFormat="false" ht="15" hidden="false" customHeight="false" outlineLevel="0" collapsed="false">
      <c r="A3605" s="7" t="s">
        <v>21</v>
      </c>
      <c r="B3605" s="7" t="s">
        <v>535</v>
      </c>
      <c r="C3605" s="7" t="s">
        <v>1387</v>
      </c>
      <c r="D3605" s="7" t="n">
        <v>-1</v>
      </c>
      <c r="E3605" s="7" t="n">
        <v>-83.79</v>
      </c>
      <c r="F3605" s="7" t="n">
        <v>0</v>
      </c>
      <c r="G3605" s="7" t="n">
        <v>0</v>
      </c>
    </row>
    <row r="3606" customFormat="false" ht="15" hidden="false" customHeight="false" outlineLevel="0" collapsed="false">
      <c r="A3606" s="7" t="s">
        <v>21</v>
      </c>
      <c r="B3606" s="7" t="s">
        <v>240</v>
      </c>
      <c r="C3606" s="7" t="s">
        <v>1387</v>
      </c>
      <c r="D3606" s="7" t="n">
        <v>3</v>
      </c>
      <c r="E3606" s="7" t="n">
        <v>256.8</v>
      </c>
      <c r="F3606" s="7" t="n">
        <v>0</v>
      </c>
      <c r="G3606" s="7" t="n">
        <v>0</v>
      </c>
    </row>
    <row r="3607" customFormat="false" ht="15" hidden="false" customHeight="false" outlineLevel="0" collapsed="false">
      <c r="A3607" s="7" t="s">
        <v>21</v>
      </c>
      <c r="B3607" s="7" t="s">
        <v>240</v>
      </c>
      <c r="C3607" s="7" t="s">
        <v>1387</v>
      </c>
      <c r="D3607" s="7" t="n">
        <v>1</v>
      </c>
      <c r="E3607" s="7" t="n">
        <v>105.42</v>
      </c>
      <c r="F3607" s="7" t="n">
        <v>0</v>
      </c>
      <c r="G3607" s="7" t="n">
        <v>0</v>
      </c>
    </row>
    <row r="3608" customFormat="false" ht="15" hidden="false" customHeight="false" outlineLevel="0" collapsed="false">
      <c r="A3608" s="7" t="s">
        <v>21</v>
      </c>
      <c r="B3608" s="7" t="s">
        <v>240</v>
      </c>
      <c r="C3608" s="7" t="s">
        <v>1387</v>
      </c>
      <c r="D3608" s="7" t="n">
        <v>16</v>
      </c>
      <c r="E3608" s="7" t="n">
        <v>1552.48</v>
      </c>
      <c r="F3608" s="7" t="n">
        <v>0</v>
      </c>
      <c r="G3608" s="7" t="n">
        <v>0</v>
      </c>
    </row>
    <row r="3609" customFormat="false" ht="15" hidden="false" customHeight="false" outlineLevel="0" collapsed="false">
      <c r="A3609" s="7" t="s">
        <v>21</v>
      </c>
      <c r="B3609" s="7" t="s">
        <v>240</v>
      </c>
      <c r="C3609" s="7" t="s">
        <v>1387</v>
      </c>
      <c r="D3609" s="7" t="n">
        <v>1</v>
      </c>
      <c r="E3609" s="7" t="n">
        <v>103.96</v>
      </c>
      <c r="F3609" s="7" t="n">
        <v>0</v>
      </c>
      <c r="G3609" s="7" t="n">
        <v>0</v>
      </c>
    </row>
    <row r="3610" customFormat="false" ht="15" hidden="false" customHeight="false" outlineLevel="0" collapsed="false">
      <c r="A3610" s="7" t="s">
        <v>21</v>
      </c>
      <c r="B3610" s="7" t="s">
        <v>240</v>
      </c>
      <c r="C3610" s="7" t="s">
        <v>1387</v>
      </c>
      <c r="D3610" s="7" t="n">
        <v>72</v>
      </c>
      <c r="E3610" s="7" t="n">
        <v>6487.2</v>
      </c>
      <c r="F3610" s="7" t="n">
        <v>0</v>
      </c>
      <c r="G3610" s="7" t="n">
        <v>0</v>
      </c>
    </row>
    <row r="3611" customFormat="false" ht="15" hidden="false" customHeight="false" outlineLevel="0" collapsed="false">
      <c r="A3611" s="7" t="s">
        <v>21</v>
      </c>
      <c r="B3611" s="7" t="s">
        <v>240</v>
      </c>
      <c r="C3611" s="7" t="s">
        <v>1387</v>
      </c>
      <c r="D3611" s="7" t="n">
        <v>-3</v>
      </c>
      <c r="E3611" s="7" t="n">
        <v>-251.37</v>
      </c>
      <c r="F3611" s="7" t="n">
        <v>0</v>
      </c>
      <c r="G3611" s="7" t="n">
        <v>0</v>
      </c>
    </row>
    <row r="3612" customFormat="false" ht="15" hidden="false" customHeight="false" outlineLevel="0" collapsed="false">
      <c r="A3612" s="7" t="s">
        <v>21</v>
      </c>
      <c r="B3612" s="7" t="s">
        <v>376</v>
      </c>
      <c r="C3612" s="7" t="s">
        <v>1387</v>
      </c>
      <c r="D3612" s="7" t="n">
        <v>17</v>
      </c>
      <c r="E3612" s="7" t="n">
        <v>1531.7</v>
      </c>
      <c r="F3612" s="7" t="n">
        <v>0</v>
      </c>
      <c r="G3612" s="7" t="n">
        <v>0</v>
      </c>
    </row>
    <row r="3613" customFormat="false" ht="15" hidden="false" customHeight="false" outlineLevel="0" collapsed="false">
      <c r="A3613" s="7" t="s">
        <v>21</v>
      </c>
      <c r="B3613" s="7" t="s">
        <v>274</v>
      </c>
      <c r="C3613" s="7" t="s">
        <v>1487</v>
      </c>
      <c r="D3613" s="7" t="n">
        <v>-2</v>
      </c>
      <c r="E3613" s="7" t="n">
        <v>-378.1</v>
      </c>
      <c r="F3613" s="7" t="n">
        <v>0</v>
      </c>
      <c r="G3613" s="7" t="n">
        <v>0</v>
      </c>
    </row>
    <row r="3614" customFormat="false" ht="15" hidden="false" customHeight="false" outlineLevel="0" collapsed="false">
      <c r="A3614" s="7" t="s">
        <v>21</v>
      </c>
      <c r="B3614" s="7" t="s">
        <v>274</v>
      </c>
      <c r="C3614" s="7" t="s">
        <v>1487</v>
      </c>
      <c r="D3614" s="7" t="n">
        <v>3</v>
      </c>
      <c r="E3614" s="7" t="n">
        <v>492.24</v>
      </c>
      <c r="F3614" s="7" t="n">
        <v>0</v>
      </c>
      <c r="G3614" s="7" t="n">
        <v>0</v>
      </c>
    </row>
    <row r="3615" customFormat="false" ht="15" hidden="false" customHeight="false" outlineLevel="0" collapsed="false">
      <c r="A3615" s="7" t="s">
        <v>21</v>
      </c>
      <c r="B3615" s="7" t="s">
        <v>274</v>
      </c>
      <c r="C3615" s="7" t="s">
        <v>1487</v>
      </c>
      <c r="D3615" s="7" t="n">
        <v>-1</v>
      </c>
      <c r="E3615" s="7" t="n">
        <v>-189.32</v>
      </c>
      <c r="F3615" s="7" t="n">
        <v>0</v>
      </c>
      <c r="G3615" s="7" t="n">
        <v>0</v>
      </c>
    </row>
    <row r="3616" customFormat="false" ht="15" hidden="false" customHeight="false" outlineLevel="0" collapsed="false">
      <c r="A3616" s="7" t="s">
        <v>21</v>
      </c>
      <c r="B3616" s="7" t="s">
        <v>274</v>
      </c>
      <c r="C3616" s="7" t="s">
        <v>1487</v>
      </c>
      <c r="D3616" s="7" t="n">
        <v>11</v>
      </c>
      <c r="E3616" s="7" t="n">
        <v>2079.55</v>
      </c>
      <c r="F3616" s="7" t="n">
        <v>0</v>
      </c>
      <c r="G3616" s="7" t="n">
        <v>0</v>
      </c>
    </row>
    <row r="3617" customFormat="false" ht="15" hidden="false" customHeight="false" outlineLevel="0" collapsed="false">
      <c r="A3617" s="7" t="s">
        <v>21</v>
      </c>
      <c r="B3617" s="7" t="s">
        <v>274</v>
      </c>
      <c r="C3617" s="7" t="s">
        <v>1487</v>
      </c>
      <c r="D3617" s="7" t="n">
        <v>1</v>
      </c>
      <c r="E3617" s="7" t="n">
        <v>187.3</v>
      </c>
      <c r="F3617" s="7" t="n">
        <v>0</v>
      </c>
      <c r="G3617" s="7" t="n">
        <v>0</v>
      </c>
    </row>
    <row r="3618" customFormat="false" ht="15" hidden="false" customHeight="false" outlineLevel="0" collapsed="false">
      <c r="A3618" s="7" t="s">
        <v>21</v>
      </c>
      <c r="B3618" s="7" t="s">
        <v>274</v>
      </c>
      <c r="C3618" s="7" t="s">
        <v>1487</v>
      </c>
      <c r="D3618" s="7" t="n">
        <v>15</v>
      </c>
      <c r="E3618" s="7" t="n">
        <v>2839.82</v>
      </c>
      <c r="F3618" s="7" t="n">
        <v>0</v>
      </c>
      <c r="G3618" s="7" t="n">
        <v>0</v>
      </c>
    </row>
    <row r="3619" customFormat="false" ht="15" hidden="false" customHeight="false" outlineLevel="0" collapsed="false">
      <c r="A3619" s="7" t="s">
        <v>21</v>
      </c>
      <c r="B3619" s="7" t="s">
        <v>274</v>
      </c>
      <c r="C3619" s="7" t="s">
        <v>1487</v>
      </c>
      <c r="D3619" s="7" t="n">
        <v>3</v>
      </c>
      <c r="E3619" s="7" t="n">
        <v>491.52</v>
      </c>
      <c r="F3619" s="7" t="n">
        <v>0</v>
      </c>
      <c r="G3619" s="7" t="n">
        <v>0</v>
      </c>
    </row>
    <row r="3620" customFormat="false" ht="15" hidden="false" customHeight="false" outlineLevel="0" collapsed="false">
      <c r="A3620" s="7" t="s">
        <v>21</v>
      </c>
      <c r="B3620" s="7" t="s">
        <v>277</v>
      </c>
      <c r="C3620" s="7" t="s">
        <v>1487</v>
      </c>
      <c r="D3620" s="7" t="n">
        <v>18</v>
      </c>
      <c r="E3620" s="7" t="n">
        <v>3407.81</v>
      </c>
      <c r="F3620" s="7" t="n">
        <v>0</v>
      </c>
      <c r="G3620" s="7" t="n">
        <v>0</v>
      </c>
    </row>
    <row r="3621" customFormat="false" ht="15" hidden="false" customHeight="false" outlineLevel="0" collapsed="false">
      <c r="A3621" s="7" t="s">
        <v>21</v>
      </c>
      <c r="B3621" s="7" t="s">
        <v>277</v>
      </c>
      <c r="C3621" s="7" t="s">
        <v>1487</v>
      </c>
      <c r="D3621" s="7" t="n">
        <v>-1</v>
      </c>
      <c r="E3621" s="7" t="n">
        <v>-189.05</v>
      </c>
      <c r="F3621" s="7" t="n">
        <v>0</v>
      </c>
      <c r="G3621" s="7" t="n">
        <v>0</v>
      </c>
    </row>
    <row r="3622" customFormat="false" ht="15" hidden="false" customHeight="false" outlineLevel="0" collapsed="false">
      <c r="A3622" s="7" t="s">
        <v>21</v>
      </c>
      <c r="B3622" s="7" t="s">
        <v>277</v>
      </c>
      <c r="C3622" s="7" t="s">
        <v>1487</v>
      </c>
      <c r="D3622" s="7" t="n">
        <v>3</v>
      </c>
      <c r="E3622" s="7" t="n">
        <v>491.52</v>
      </c>
      <c r="F3622" s="7" t="n">
        <v>0</v>
      </c>
      <c r="G3622" s="7" t="n">
        <v>0</v>
      </c>
    </row>
    <row r="3623" customFormat="false" ht="15" hidden="false" customHeight="false" outlineLevel="0" collapsed="false">
      <c r="A3623" s="7" t="s">
        <v>21</v>
      </c>
      <c r="B3623" s="7" t="s">
        <v>277</v>
      </c>
      <c r="C3623" s="7" t="s">
        <v>1487</v>
      </c>
      <c r="D3623" s="7" t="n">
        <v>5</v>
      </c>
      <c r="E3623" s="7" t="n">
        <v>945.25</v>
      </c>
      <c r="F3623" s="7" t="n">
        <v>0</v>
      </c>
      <c r="G3623" s="7" t="n">
        <v>0</v>
      </c>
    </row>
    <row r="3624" customFormat="false" ht="15" hidden="false" customHeight="false" outlineLevel="0" collapsed="false">
      <c r="A3624" s="7" t="s">
        <v>21</v>
      </c>
      <c r="B3624" s="7" t="s">
        <v>277</v>
      </c>
      <c r="C3624" s="7" t="s">
        <v>1487</v>
      </c>
      <c r="D3624" s="7" t="n">
        <v>2</v>
      </c>
      <c r="E3624" s="7" t="n">
        <v>374.6</v>
      </c>
      <c r="F3624" s="7" t="n">
        <v>0</v>
      </c>
      <c r="G3624" s="7" t="n">
        <v>0</v>
      </c>
    </row>
    <row r="3625" customFormat="false" ht="15" hidden="false" customHeight="false" outlineLevel="0" collapsed="false">
      <c r="A3625" s="7" t="s">
        <v>21</v>
      </c>
      <c r="B3625" s="7" t="s">
        <v>277</v>
      </c>
      <c r="C3625" s="7" t="s">
        <v>1487</v>
      </c>
      <c r="D3625" s="7" t="n">
        <v>2</v>
      </c>
      <c r="E3625" s="7" t="n">
        <v>328.16</v>
      </c>
      <c r="F3625" s="7" t="n">
        <v>0</v>
      </c>
      <c r="G3625" s="7" t="n">
        <v>0</v>
      </c>
    </row>
    <row r="3626" customFormat="false" ht="15" hidden="false" customHeight="false" outlineLevel="0" collapsed="false">
      <c r="A3626" s="7" t="s">
        <v>21</v>
      </c>
      <c r="B3626" s="7" t="s">
        <v>389</v>
      </c>
      <c r="C3626" s="7" t="s">
        <v>1487</v>
      </c>
      <c r="D3626" s="7" t="n">
        <v>3</v>
      </c>
      <c r="E3626" s="7" t="n">
        <v>567.15</v>
      </c>
      <c r="F3626" s="7" t="n">
        <v>0</v>
      </c>
      <c r="G3626" s="7" t="n">
        <v>0</v>
      </c>
    </row>
    <row r="3627" customFormat="false" ht="15" hidden="false" customHeight="false" outlineLevel="0" collapsed="false">
      <c r="A3627" s="7" t="s">
        <v>21</v>
      </c>
      <c r="B3627" s="7" t="s">
        <v>389</v>
      </c>
      <c r="C3627" s="7" t="s">
        <v>1487</v>
      </c>
      <c r="D3627" s="7" t="n">
        <v>-1</v>
      </c>
      <c r="E3627" s="7" t="n">
        <v>-189.32</v>
      </c>
      <c r="F3627" s="7" t="n">
        <v>0</v>
      </c>
      <c r="G3627" s="7" t="n">
        <v>0</v>
      </c>
    </row>
    <row r="3628" customFormat="false" ht="15" hidden="false" customHeight="false" outlineLevel="0" collapsed="false">
      <c r="A3628" s="7" t="s">
        <v>21</v>
      </c>
      <c r="B3628" s="7" t="s">
        <v>389</v>
      </c>
      <c r="C3628" s="7" t="s">
        <v>1487</v>
      </c>
      <c r="D3628" s="7" t="n">
        <v>4</v>
      </c>
      <c r="E3628" s="7" t="n">
        <v>757.28</v>
      </c>
      <c r="F3628" s="7" t="n">
        <v>0</v>
      </c>
      <c r="G3628" s="7" t="n">
        <v>0</v>
      </c>
    </row>
    <row r="3629" customFormat="false" ht="15" hidden="false" customHeight="false" outlineLevel="0" collapsed="false">
      <c r="A3629" s="7" t="s">
        <v>21</v>
      </c>
      <c r="B3629" s="7" t="s">
        <v>389</v>
      </c>
      <c r="C3629" s="7" t="s">
        <v>1487</v>
      </c>
      <c r="D3629" s="7" t="n">
        <v>1</v>
      </c>
      <c r="E3629" s="7" t="n">
        <v>164.08</v>
      </c>
      <c r="F3629" s="7" t="n">
        <v>0</v>
      </c>
      <c r="G3629" s="7" t="n">
        <v>0</v>
      </c>
    </row>
    <row r="3630" customFormat="false" ht="15" hidden="false" customHeight="false" outlineLevel="0" collapsed="false">
      <c r="A3630" s="7" t="s">
        <v>21</v>
      </c>
      <c r="B3630" s="7" t="s">
        <v>332</v>
      </c>
      <c r="C3630" s="7" t="s">
        <v>1487</v>
      </c>
      <c r="D3630" s="7" t="n">
        <v>3</v>
      </c>
      <c r="E3630" s="7" t="n">
        <v>492.24</v>
      </c>
      <c r="F3630" s="7" t="n">
        <v>0</v>
      </c>
      <c r="G3630" s="7" t="n">
        <v>0</v>
      </c>
    </row>
    <row r="3631" customFormat="false" ht="15" hidden="false" customHeight="false" outlineLevel="0" collapsed="false">
      <c r="A3631" s="7" t="s">
        <v>21</v>
      </c>
      <c r="B3631" s="7" t="s">
        <v>332</v>
      </c>
      <c r="C3631" s="7" t="s">
        <v>1487</v>
      </c>
      <c r="D3631" s="7" t="n">
        <v>7</v>
      </c>
      <c r="E3631" s="7" t="n">
        <v>1325.25</v>
      </c>
      <c r="F3631" s="7" t="n">
        <v>0</v>
      </c>
      <c r="G3631" s="7" t="n">
        <v>0</v>
      </c>
    </row>
    <row r="3632" customFormat="false" ht="15" hidden="false" customHeight="false" outlineLevel="0" collapsed="false">
      <c r="A3632" s="7" t="s">
        <v>21</v>
      </c>
      <c r="B3632" s="7" t="s">
        <v>332</v>
      </c>
      <c r="C3632" s="7" t="s">
        <v>1487</v>
      </c>
      <c r="D3632" s="7" t="n">
        <v>1</v>
      </c>
      <c r="E3632" s="7" t="n">
        <v>163.84</v>
      </c>
      <c r="F3632" s="7" t="n">
        <v>0</v>
      </c>
      <c r="G3632" s="7" t="n">
        <v>0</v>
      </c>
    </row>
    <row r="3633" customFormat="false" ht="15" hidden="false" customHeight="false" outlineLevel="0" collapsed="false">
      <c r="A3633" s="7" t="s">
        <v>21</v>
      </c>
      <c r="B3633" s="7" t="s">
        <v>332</v>
      </c>
      <c r="C3633" s="7" t="s">
        <v>1487</v>
      </c>
      <c r="D3633" s="7" t="n">
        <v>-1</v>
      </c>
      <c r="E3633" s="7" t="n">
        <v>-189.05</v>
      </c>
      <c r="F3633" s="7" t="n">
        <v>0</v>
      </c>
      <c r="G3633" s="7" t="n">
        <v>0</v>
      </c>
    </row>
    <row r="3634" customFormat="false" ht="15" hidden="false" customHeight="false" outlineLevel="0" collapsed="false">
      <c r="A3634" s="7" t="s">
        <v>21</v>
      </c>
      <c r="B3634" s="7" t="s">
        <v>332</v>
      </c>
      <c r="C3634" s="7" t="s">
        <v>1487</v>
      </c>
      <c r="D3634" s="7" t="n">
        <v>1</v>
      </c>
      <c r="E3634" s="7" t="n">
        <v>214.57</v>
      </c>
      <c r="F3634" s="7" t="n">
        <v>0</v>
      </c>
      <c r="G3634" s="7" t="n">
        <v>0</v>
      </c>
    </row>
    <row r="3635" customFormat="false" ht="15" hidden="false" customHeight="false" outlineLevel="0" collapsed="false">
      <c r="A3635" s="7" t="s">
        <v>21</v>
      </c>
      <c r="B3635" s="7" t="s">
        <v>332</v>
      </c>
      <c r="C3635" s="7" t="s">
        <v>1487</v>
      </c>
      <c r="D3635" s="7" t="n">
        <v>3</v>
      </c>
      <c r="E3635" s="7" t="n">
        <v>567.15</v>
      </c>
      <c r="F3635" s="7" t="n">
        <v>0</v>
      </c>
      <c r="G3635" s="7" t="n">
        <v>0</v>
      </c>
    </row>
    <row r="3636" customFormat="false" ht="15" hidden="false" customHeight="false" outlineLevel="0" collapsed="false">
      <c r="A3636" s="7" t="s">
        <v>21</v>
      </c>
      <c r="B3636" s="7" t="s">
        <v>670</v>
      </c>
      <c r="C3636" s="7" t="s">
        <v>1487</v>
      </c>
      <c r="D3636" s="7" t="n">
        <v>1</v>
      </c>
      <c r="E3636" s="7" t="n">
        <v>189.05</v>
      </c>
      <c r="F3636" s="7" t="n">
        <v>0</v>
      </c>
      <c r="G3636" s="7" t="n">
        <v>0</v>
      </c>
    </row>
    <row r="3637" customFormat="false" ht="15" hidden="false" customHeight="false" outlineLevel="0" collapsed="false">
      <c r="A3637" s="7" t="s">
        <v>21</v>
      </c>
      <c r="B3637" s="7" t="s">
        <v>670</v>
      </c>
      <c r="C3637" s="7" t="s">
        <v>1487</v>
      </c>
      <c r="D3637" s="7" t="n">
        <v>-1</v>
      </c>
      <c r="E3637" s="7" t="n">
        <v>-189.05</v>
      </c>
      <c r="F3637" s="7" t="n">
        <v>0</v>
      </c>
      <c r="G3637" s="7" t="n">
        <v>0</v>
      </c>
    </row>
    <row r="3638" customFormat="false" ht="15" hidden="false" customHeight="false" outlineLevel="0" collapsed="false">
      <c r="A3638" s="7" t="s">
        <v>21</v>
      </c>
      <c r="B3638" s="7" t="s">
        <v>587</v>
      </c>
      <c r="C3638" s="7" t="s">
        <v>1488</v>
      </c>
      <c r="D3638" s="7" t="n">
        <v>1</v>
      </c>
      <c r="E3638" s="7" t="n">
        <v>105.85</v>
      </c>
      <c r="F3638" s="7" t="n">
        <v>0</v>
      </c>
      <c r="G3638" s="7" t="n">
        <v>0</v>
      </c>
    </row>
    <row r="3639" customFormat="false" ht="15" hidden="false" customHeight="false" outlineLevel="0" collapsed="false">
      <c r="A3639" s="7" t="s">
        <v>21</v>
      </c>
      <c r="B3639" s="7" t="s">
        <v>634</v>
      </c>
      <c r="C3639" s="7" t="s">
        <v>1489</v>
      </c>
      <c r="D3639" s="7" t="n">
        <v>-3</v>
      </c>
      <c r="E3639" s="7" t="n">
        <v>-158.7</v>
      </c>
      <c r="F3639" s="7" t="n">
        <v>0</v>
      </c>
      <c r="G3639" s="7" t="n">
        <v>0</v>
      </c>
    </row>
    <row r="3640" customFormat="false" ht="15" hidden="false" customHeight="false" outlineLevel="0" collapsed="false">
      <c r="A3640" s="7" t="s">
        <v>21</v>
      </c>
      <c r="B3640" s="7" t="s">
        <v>634</v>
      </c>
      <c r="C3640" s="7" t="s">
        <v>1489</v>
      </c>
      <c r="D3640" s="7" t="n">
        <v>3</v>
      </c>
      <c r="E3640" s="7" t="n">
        <v>147.36</v>
      </c>
      <c r="F3640" s="7" t="n">
        <v>0</v>
      </c>
      <c r="G3640" s="7" t="n">
        <v>0</v>
      </c>
    </row>
    <row r="3641" customFormat="false" ht="15" hidden="false" customHeight="false" outlineLevel="0" collapsed="false">
      <c r="A3641" s="7" t="s">
        <v>21</v>
      </c>
      <c r="B3641" s="7" t="s">
        <v>542</v>
      </c>
      <c r="C3641" s="7" t="s">
        <v>1489</v>
      </c>
      <c r="D3641" s="7" t="n">
        <v>-3</v>
      </c>
      <c r="E3641" s="7" t="n">
        <v>-158.7</v>
      </c>
      <c r="F3641" s="7" t="n">
        <v>0</v>
      </c>
      <c r="G3641" s="7" t="n">
        <v>0</v>
      </c>
    </row>
    <row r="3642" customFormat="false" ht="15" hidden="false" customHeight="false" outlineLevel="0" collapsed="false">
      <c r="A3642" s="7" t="s">
        <v>21</v>
      </c>
      <c r="B3642" s="7" t="s">
        <v>492</v>
      </c>
      <c r="C3642" s="7" t="s">
        <v>1490</v>
      </c>
      <c r="D3642" s="7" t="n">
        <v>-1</v>
      </c>
      <c r="E3642" s="7" t="n">
        <v>-126</v>
      </c>
      <c r="F3642" s="7" t="n">
        <v>0</v>
      </c>
      <c r="G3642" s="7" t="n">
        <v>0</v>
      </c>
    </row>
    <row r="3643" customFormat="false" ht="15" hidden="false" customHeight="false" outlineLevel="0" collapsed="false">
      <c r="A3643" s="7" t="s">
        <v>21</v>
      </c>
      <c r="B3643" s="7" t="s">
        <v>492</v>
      </c>
      <c r="C3643" s="7" t="s">
        <v>1490</v>
      </c>
      <c r="D3643" s="7" t="n">
        <v>-2</v>
      </c>
      <c r="E3643" s="7" t="n">
        <v>-176.4</v>
      </c>
      <c r="F3643" s="7" t="n">
        <v>0</v>
      </c>
      <c r="G3643" s="7" t="n">
        <v>0</v>
      </c>
    </row>
    <row r="3644" customFormat="false" ht="15" hidden="false" customHeight="false" outlineLevel="0" collapsed="false">
      <c r="A3644" s="7" t="s">
        <v>21</v>
      </c>
      <c r="B3644" s="7" t="s">
        <v>599</v>
      </c>
      <c r="C3644" s="7" t="s">
        <v>1490</v>
      </c>
      <c r="D3644" s="7" t="n">
        <v>-1</v>
      </c>
      <c r="E3644" s="7" t="n">
        <v>-88.2</v>
      </c>
      <c r="F3644" s="7" t="n">
        <v>0</v>
      </c>
      <c r="G3644" s="7" t="n">
        <v>0</v>
      </c>
    </row>
    <row r="3645" customFormat="false" ht="15" hidden="false" customHeight="false" outlineLevel="0" collapsed="false">
      <c r="A3645" s="7" t="s">
        <v>21</v>
      </c>
      <c r="B3645" s="7" t="s">
        <v>82</v>
      </c>
      <c r="C3645" s="7"/>
      <c r="D3645" s="7" t="n">
        <v>-1</v>
      </c>
      <c r="E3645" s="7" t="n">
        <v>-240000</v>
      </c>
      <c r="F3645" s="7" t="n">
        <v>0</v>
      </c>
      <c r="G3645" s="7" t="n">
        <v>0</v>
      </c>
    </row>
    <row r="3646" customFormat="false" ht="15" hidden="false" customHeight="false" outlineLevel="0" collapsed="false">
      <c r="A3646" s="7" t="s">
        <v>21</v>
      </c>
      <c r="B3646" s="7" t="s">
        <v>640</v>
      </c>
      <c r="C3646" s="7" t="s">
        <v>1491</v>
      </c>
      <c r="D3646" s="7" t="n">
        <v>0</v>
      </c>
      <c r="E3646" s="7" t="n">
        <v>0</v>
      </c>
      <c r="F3646" s="7" t="n">
        <v>1</v>
      </c>
      <c r="G3646" s="7" t="n">
        <v>0</v>
      </c>
    </row>
    <row r="3647" customFormat="false" ht="15" hidden="false" customHeight="false" outlineLevel="0" collapsed="false">
      <c r="A3647" s="7" t="s">
        <v>21</v>
      </c>
      <c r="B3647" s="7" t="s">
        <v>641</v>
      </c>
      <c r="C3647" s="7" t="s">
        <v>1492</v>
      </c>
      <c r="D3647" s="7" t="n">
        <v>0</v>
      </c>
      <c r="E3647" s="7" t="n">
        <v>0</v>
      </c>
      <c r="F3647" s="7" t="n">
        <v>1</v>
      </c>
      <c r="G3647" s="7" t="n">
        <v>0</v>
      </c>
    </row>
    <row r="3648" customFormat="false" ht="15" hidden="false" customHeight="false" outlineLevel="0" collapsed="false">
      <c r="A3648" s="7" t="s">
        <v>21</v>
      </c>
      <c r="B3648" s="7" t="s">
        <v>640</v>
      </c>
      <c r="C3648" s="7" t="s">
        <v>1491</v>
      </c>
      <c r="D3648" s="7" t="n">
        <v>0</v>
      </c>
      <c r="E3648" s="7" t="n">
        <v>0</v>
      </c>
      <c r="F3648" s="7" t="n">
        <v>1</v>
      </c>
      <c r="G3648" s="7" t="n">
        <v>0</v>
      </c>
    </row>
    <row r="3649" customFormat="false" ht="15" hidden="false" customHeight="false" outlineLevel="0" collapsed="false">
      <c r="A3649" s="7" t="s">
        <v>23</v>
      </c>
      <c r="B3649" s="7" t="s">
        <v>982</v>
      </c>
      <c r="C3649" s="7" t="s">
        <v>1264</v>
      </c>
      <c r="D3649" s="7" t="n">
        <v>0</v>
      </c>
      <c r="E3649" s="7" t="n">
        <v>0</v>
      </c>
      <c r="F3649" s="7" t="n">
        <v>0</v>
      </c>
      <c r="G3649" s="7" t="n">
        <v>0</v>
      </c>
    </row>
    <row r="3650" customFormat="false" ht="15" hidden="false" customHeight="false" outlineLevel="0" collapsed="false">
      <c r="A3650" s="7" t="s">
        <v>23</v>
      </c>
      <c r="B3650" s="7" t="s">
        <v>351</v>
      </c>
      <c r="C3650" s="7" t="s">
        <v>1268</v>
      </c>
      <c r="D3650" s="7" t="n">
        <v>1</v>
      </c>
      <c r="E3650" s="7" t="n">
        <v>85</v>
      </c>
      <c r="F3650" s="7" t="n">
        <v>1</v>
      </c>
      <c r="G3650" s="7" t="n">
        <v>85</v>
      </c>
    </row>
    <row r="3651" customFormat="false" ht="15" hidden="false" customHeight="false" outlineLevel="0" collapsed="false">
      <c r="A3651" s="7" t="s">
        <v>23</v>
      </c>
      <c r="B3651" s="7" t="s">
        <v>459</v>
      </c>
      <c r="C3651" s="7" t="s">
        <v>1268</v>
      </c>
      <c r="D3651" s="7" t="n">
        <v>3</v>
      </c>
      <c r="E3651" s="7" t="n">
        <v>255</v>
      </c>
      <c r="F3651" s="7" t="n">
        <v>1</v>
      </c>
      <c r="G3651" s="7" t="n">
        <v>85</v>
      </c>
    </row>
    <row r="3652" customFormat="false" ht="15" hidden="false" customHeight="false" outlineLevel="0" collapsed="false">
      <c r="A3652" s="7" t="s">
        <v>23</v>
      </c>
      <c r="B3652" s="7" t="s">
        <v>194</v>
      </c>
      <c r="C3652" s="7" t="s">
        <v>1269</v>
      </c>
      <c r="D3652" s="7" t="n">
        <v>0</v>
      </c>
      <c r="E3652" s="7" t="n">
        <v>0</v>
      </c>
      <c r="F3652" s="7" t="n">
        <v>7</v>
      </c>
      <c r="G3652" s="7" t="n">
        <v>630</v>
      </c>
    </row>
    <row r="3653" customFormat="false" ht="15" hidden="false" customHeight="false" outlineLevel="0" collapsed="false">
      <c r="A3653" s="7" t="s">
        <v>23</v>
      </c>
      <c r="B3653" s="7" t="s">
        <v>235</v>
      </c>
      <c r="C3653" s="7" t="s">
        <v>1269</v>
      </c>
      <c r="D3653" s="7" t="n">
        <v>0</v>
      </c>
      <c r="E3653" s="7" t="n">
        <v>0</v>
      </c>
      <c r="F3653" s="7" t="n">
        <v>6</v>
      </c>
      <c r="G3653" s="7" t="n">
        <v>540</v>
      </c>
    </row>
    <row r="3654" customFormat="false" ht="15" hidden="false" customHeight="false" outlineLevel="0" collapsed="false">
      <c r="A3654" s="7" t="s">
        <v>23</v>
      </c>
      <c r="B3654" s="7" t="s">
        <v>207</v>
      </c>
      <c r="C3654" s="7" t="s">
        <v>1269</v>
      </c>
      <c r="D3654" s="7" t="n">
        <v>1</v>
      </c>
      <c r="E3654" s="7" t="n">
        <v>90</v>
      </c>
      <c r="F3654" s="7" t="n">
        <v>2</v>
      </c>
      <c r="G3654" s="7" t="n">
        <v>180</v>
      </c>
    </row>
    <row r="3655" customFormat="false" ht="15" hidden="false" customHeight="false" outlineLevel="0" collapsed="false">
      <c r="A3655" s="7" t="s">
        <v>23</v>
      </c>
      <c r="B3655" s="7" t="s">
        <v>314</v>
      </c>
      <c r="C3655" s="7" t="s">
        <v>1269</v>
      </c>
      <c r="D3655" s="7" t="n">
        <v>1</v>
      </c>
      <c r="E3655" s="7" t="n">
        <v>90</v>
      </c>
      <c r="F3655" s="7" t="n">
        <v>2</v>
      </c>
      <c r="G3655" s="7" t="n">
        <v>180</v>
      </c>
    </row>
    <row r="3656" customFormat="false" ht="15" hidden="false" customHeight="false" outlineLevel="0" collapsed="false">
      <c r="A3656" s="7" t="s">
        <v>23</v>
      </c>
      <c r="B3656" s="7" t="s">
        <v>86</v>
      </c>
      <c r="C3656" s="7" t="s">
        <v>1271</v>
      </c>
      <c r="D3656" s="7" t="n">
        <v>2</v>
      </c>
      <c r="E3656" s="7" t="n">
        <v>234.26</v>
      </c>
      <c r="F3656" s="7" t="n">
        <v>9</v>
      </c>
      <c r="G3656" s="7" t="n">
        <v>1054.23</v>
      </c>
    </row>
    <row r="3657" customFormat="false" ht="15" hidden="false" customHeight="false" outlineLevel="0" collapsed="false">
      <c r="A3657" s="7" t="s">
        <v>23</v>
      </c>
      <c r="B3657" s="7" t="s">
        <v>86</v>
      </c>
      <c r="C3657" s="7" t="s">
        <v>1271</v>
      </c>
      <c r="D3657" s="7" t="n">
        <v>2</v>
      </c>
      <c r="E3657" s="7" t="n">
        <v>111.12</v>
      </c>
      <c r="F3657" s="7" t="n">
        <v>0</v>
      </c>
      <c r="G3657" s="7" t="n">
        <v>0</v>
      </c>
    </row>
    <row r="3658" customFormat="false" ht="15" hidden="false" customHeight="false" outlineLevel="0" collapsed="false">
      <c r="A3658" s="7" t="s">
        <v>23</v>
      </c>
      <c r="B3658" s="7" t="s">
        <v>98</v>
      </c>
      <c r="C3658" s="7" t="s">
        <v>1271</v>
      </c>
      <c r="D3658" s="7" t="n">
        <v>0</v>
      </c>
      <c r="E3658" s="7" t="n">
        <v>0</v>
      </c>
      <c r="F3658" s="7" t="n">
        <v>3</v>
      </c>
      <c r="G3658" s="7" t="n">
        <v>351.4</v>
      </c>
    </row>
    <row r="3659" customFormat="false" ht="15" hidden="false" customHeight="false" outlineLevel="0" collapsed="false">
      <c r="A3659" s="7" t="s">
        <v>23</v>
      </c>
      <c r="B3659" s="7" t="s">
        <v>88</v>
      </c>
      <c r="C3659" s="7" t="s">
        <v>1271</v>
      </c>
      <c r="D3659" s="7" t="n">
        <v>2</v>
      </c>
      <c r="E3659" s="7" t="n">
        <v>234.27</v>
      </c>
      <c r="F3659" s="7" t="n">
        <v>6</v>
      </c>
      <c r="G3659" s="7" t="n">
        <v>702.82</v>
      </c>
    </row>
    <row r="3660" customFormat="false" ht="15" hidden="false" customHeight="false" outlineLevel="0" collapsed="false">
      <c r="A3660" s="7" t="s">
        <v>23</v>
      </c>
      <c r="B3660" s="7" t="s">
        <v>206</v>
      </c>
      <c r="C3660" s="7" t="s">
        <v>1271</v>
      </c>
      <c r="D3660" s="7" t="n">
        <v>0</v>
      </c>
      <c r="E3660" s="7" t="n">
        <v>0</v>
      </c>
      <c r="F3660" s="7" t="n">
        <v>1</v>
      </c>
      <c r="G3660" s="7" t="n">
        <v>117.13</v>
      </c>
    </row>
    <row r="3661" customFormat="false" ht="15" hidden="false" customHeight="false" outlineLevel="0" collapsed="false">
      <c r="A3661" s="7" t="s">
        <v>23</v>
      </c>
      <c r="B3661" s="7" t="s">
        <v>667</v>
      </c>
      <c r="C3661" s="7" t="s">
        <v>1493</v>
      </c>
      <c r="D3661" s="7" t="n">
        <v>1</v>
      </c>
      <c r="E3661" s="7" t="n">
        <v>90</v>
      </c>
      <c r="F3661" s="7" t="n">
        <v>-1</v>
      </c>
      <c r="G3661" s="7" t="n">
        <v>-90</v>
      </c>
    </row>
    <row r="3662" customFormat="false" ht="15" hidden="false" customHeight="false" outlineLevel="0" collapsed="false">
      <c r="A3662" s="7" t="s">
        <v>23</v>
      </c>
      <c r="B3662" s="7" t="s">
        <v>676</v>
      </c>
      <c r="C3662" s="7" t="s">
        <v>1493</v>
      </c>
      <c r="D3662" s="7" t="n">
        <v>1</v>
      </c>
      <c r="E3662" s="7" t="n">
        <v>90</v>
      </c>
      <c r="F3662" s="7" t="n">
        <v>-1</v>
      </c>
      <c r="G3662" s="7" t="n">
        <v>-90</v>
      </c>
    </row>
    <row r="3663" customFormat="false" ht="15" hidden="false" customHeight="false" outlineLevel="0" collapsed="false">
      <c r="A3663" s="7" t="s">
        <v>23</v>
      </c>
      <c r="B3663" s="7" t="s">
        <v>692</v>
      </c>
      <c r="C3663" s="7" t="s">
        <v>1493</v>
      </c>
      <c r="D3663" s="7" t="n">
        <v>1</v>
      </c>
      <c r="E3663" s="7" t="n">
        <v>90</v>
      </c>
      <c r="F3663" s="7" t="n">
        <v>-1</v>
      </c>
      <c r="G3663" s="7" t="n">
        <v>-90</v>
      </c>
    </row>
    <row r="3664" customFormat="false" ht="15" hidden="false" customHeight="false" outlineLevel="0" collapsed="false">
      <c r="A3664" s="7" t="s">
        <v>23</v>
      </c>
      <c r="B3664" s="7" t="s">
        <v>666</v>
      </c>
      <c r="C3664" s="7" t="s">
        <v>1494</v>
      </c>
      <c r="D3664" s="7" t="n">
        <v>1</v>
      </c>
      <c r="E3664" s="7" t="n">
        <v>90</v>
      </c>
      <c r="F3664" s="7" t="n">
        <v>-1</v>
      </c>
      <c r="G3664" s="7" t="n">
        <v>-90</v>
      </c>
    </row>
    <row r="3665" customFormat="false" ht="15" hidden="false" customHeight="false" outlineLevel="0" collapsed="false">
      <c r="A3665" s="7" t="s">
        <v>23</v>
      </c>
      <c r="B3665" s="7" t="s">
        <v>674</v>
      </c>
      <c r="C3665" s="7" t="s">
        <v>1494</v>
      </c>
      <c r="D3665" s="7" t="n">
        <v>1</v>
      </c>
      <c r="E3665" s="7" t="n">
        <v>90</v>
      </c>
      <c r="F3665" s="7" t="n">
        <v>-1</v>
      </c>
      <c r="G3665" s="7" t="n">
        <v>-90</v>
      </c>
    </row>
    <row r="3666" customFormat="false" ht="15" hidden="false" customHeight="false" outlineLevel="0" collapsed="false">
      <c r="A3666" s="7" t="s">
        <v>23</v>
      </c>
      <c r="B3666" s="7" t="s">
        <v>711</v>
      </c>
      <c r="C3666" s="7" t="s">
        <v>1494</v>
      </c>
      <c r="D3666" s="7" t="n">
        <v>1</v>
      </c>
      <c r="E3666" s="7" t="n">
        <v>90</v>
      </c>
      <c r="F3666" s="7" t="n">
        <v>-1</v>
      </c>
      <c r="G3666" s="7" t="n">
        <v>-90</v>
      </c>
    </row>
    <row r="3667" customFormat="false" ht="15" hidden="false" customHeight="false" outlineLevel="0" collapsed="false">
      <c r="A3667" s="7" t="s">
        <v>23</v>
      </c>
      <c r="B3667" s="7" t="s">
        <v>296</v>
      </c>
      <c r="C3667" s="7" t="s">
        <v>1294</v>
      </c>
      <c r="D3667" s="7" t="n">
        <v>0</v>
      </c>
      <c r="E3667" s="7" t="n">
        <v>0</v>
      </c>
      <c r="F3667" s="7" t="n">
        <v>2</v>
      </c>
      <c r="G3667" s="7" t="n">
        <v>60.84</v>
      </c>
    </row>
    <row r="3668" customFormat="false" ht="15" hidden="false" customHeight="false" outlineLevel="0" collapsed="false">
      <c r="A3668" s="7" t="s">
        <v>23</v>
      </c>
      <c r="B3668" s="7" t="s">
        <v>83</v>
      </c>
      <c r="C3668" s="7" t="s">
        <v>1303</v>
      </c>
      <c r="D3668" s="7" t="n">
        <v>2</v>
      </c>
      <c r="E3668" s="7" t="n">
        <v>102.56</v>
      </c>
      <c r="F3668" s="7" t="n">
        <v>0</v>
      </c>
      <c r="G3668" s="7" t="n">
        <v>0</v>
      </c>
    </row>
    <row r="3669" customFormat="false" ht="15" hidden="false" customHeight="false" outlineLevel="0" collapsed="false">
      <c r="A3669" s="7" t="s">
        <v>23</v>
      </c>
      <c r="B3669" s="7" t="s">
        <v>113</v>
      </c>
      <c r="C3669" s="7" t="s">
        <v>1330</v>
      </c>
      <c r="D3669" s="7" t="n">
        <v>4</v>
      </c>
      <c r="E3669" s="7" t="n">
        <v>187.28</v>
      </c>
      <c r="F3669" s="7" t="n">
        <v>2</v>
      </c>
      <c r="G3669" s="7" t="n">
        <v>93.64</v>
      </c>
    </row>
    <row r="3670" customFormat="false" ht="15" hidden="false" customHeight="false" outlineLevel="0" collapsed="false">
      <c r="A3670" s="7" t="s">
        <v>23</v>
      </c>
      <c r="B3670" s="7" t="s">
        <v>111</v>
      </c>
      <c r="C3670" s="7" t="s">
        <v>1330</v>
      </c>
      <c r="D3670" s="7" t="n">
        <v>2</v>
      </c>
      <c r="E3670" s="7" t="n">
        <v>93.64</v>
      </c>
      <c r="F3670" s="7" t="n">
        <v>2</v>
      </c>
      <c r="G3670" s="7" t="n">
        <v>93.65</v>
      </c>
    </row>
    <row r="3671" customFormat="false" ht="15" hidden="false" customHeight="false" outlineLevel="0" collapsed="false">
      <c r="A3671" s="7" t="s">
        <v>23</v>
      </c>
      <c r="B3671" s="7" t="s">
        <v>153</v>
      </c>
      <c r="C3671" s="7" t="s">
        <v>1330</v>
      </c>
      <c r="D3671" s="7" t="n">
        <v>2</v>
      </c>
      <c r="E3671" s="7" t="n">
        <v>84.99</v>
      </c>
      <c r="F3671" s="7" t="n">
        <v>0</v>
      </c>
      <c r="G3671" s="7" t="n">
        <v>0</v>
      </c>
    </row>
    <row r="3672" customFormat="false" ht="15" hidden="false" customHeight="false" outlineLevel="0" collapsed="false">
      <c r="A3672" s="7" t="s">
        <v>23</v>
      </c>
      <c r="B3672" s="7" t="s">
        <v>153</v>
      </c>
      <c r="C3672" s="7" t="s">
        <v>1330</v>
      </c>
      <c r="D3672" s="7" t="n">
        <v>2</v>
      </c>
      <c r="E3672" s="7" t="n">
        <v>93.64</v>
      </c>
      <c r="F3672" s="7" t="n">
        <v>0</v>
      </c>
      <c r="G3672" s="7" t="n">
        <v>0</v>
      </c>
    </row>
    <row r="3673" customFormat="false" ht="15" hidden="false" customHeight="false" outlineLevel="0" collapsed="false">
      <c r="A3673" s="7" t="s">
        <v>23</v>
      </c>
      <c r="B3673" s="7" t="s">
        <v>150</v>
      </c>
      <c r="C3673" s="7" t="s">
        <v>1349</v>
      </c>
      <c r="D3673" s="7" t="n">
        <v>10</v>
      </c>
      <c r="E3673" s="7" t="n">
        <v>179.17</v>
      </c>
      <c r="F3673" s="7" t="n">
        <v>0</v>
      </c>
      <c r="G3673" s="7" t="n">
        <v>0</v>
      </c>
    </row>
    <row r="3674" customFormat="false" ht="15" hidden="false" customHeight="false" outlineLevel="0" collapsed="false">
      <c r="A3674" s="7" t="s">
        <v>23</v>
      </c>
      <c r="B3674" s="7" t="s">
        <v>150</v>
      </c>
      <c r="C3674" s="7" t="s">
        <v>1349</v>
      </c>
      <c r="D3674" s="7" t="n">
        <v>10</v>
      </c>
      <c r="E3674" s="7" t="n">
        <v>187.06</v>
      </c>
      <c r="F3674" s="7" t="n">
        <v>20</v>
      </c>
      <c r="G3674" s="7" t="n">
        <v>374.1</v>
      </c>
    </row>
    <row r="3675" customFormat="false" ht="15" hidden="false" customHeight="false" outlineLevel="0" collapsed="false">
      <c r="A3675" s="7" t="s">
        <v>23</v>
      </c>
      <c r="B3675" s="7" t="s">
        <v>343</v>
      </c>
      <c r="C3675" s="7" t="s">
        <v>1376</v>
      </c>
      <c r="D3675" s="7" t="n">
        <v>4</v>
      </c>
      <c r="E3675" s="7" t="n">
        <v>99.99</v>
      </c>
      <c r="F3675" s="7" t="n">
        <v>0</v>
      </c>
      <c r="G3675" s="7" t="n">
        <v>0</v>
      </c>
    </row>
    <row r="3676" customFormat="false" ht="15" hidden="false" customHeight="false" outlineLevel="0" collapsed="false">
      <c r="A3676" s="7" t="s">
        <v>23</v>
      </c>
      <c r="B3676" s="7" t="s">
        <v>343</v>
      </c>
      <c r="C3676" s="7" t="s">
        <v>1376</v>
      </c>
      <c r="D3676" s="7" t="n">
        <v>4</v>
      </c>
      <c r="E3676" s="7" t="n">
        <v>100</v>
      </c>
      <c r="F3676" s="7" t="n">
        <v>0</v>
      </c>
      <c r="G3676" s="7" t="n">
        <v>0</v>
      </c>
    </row>
    <row r="3677" customFormat="false" ht="15" hidden="false" customHeight="false" outlineLevel="0" collapsed="false">
      <c r="A3677" s="7" t="s">
        <v>23</v>
      </c>
      <c r="B3677" s="7" t="s">
        <v>303</v>
      </c>
      <c r="C3677" s="7" t="s">
        <v>1376</v>
      </c>
      <c r="D3677" s="7" t="n">
        <v>10</v>
      </c>
      <c r="E3677" s="7" t="n">
        <v>249.99</v>
      </c>
      <c r="F3677" s="7" t="n">
        <v>0</v>
      </c>
      <c r="G3677" s="7" t="n">
        <v>0</v>
      </c>
    </row>
    <row r="3678" customFormat="false" ht="15" hidden="false" customHeight="false" outlineLevel="0" collapsed="false">
      <c r="A3678" s="7" t="s">
        <v>23</v>
      </c>
      <c r="B3678" s="7" t="s">
        <v>303</v>
      </c>
      <c r="C3678" s="7" t="s">
        <v>1376</v>
      </c>
      <c r="D3678" s="7" t="n">
        <v>5</v>
      </c>
      <c r="E3678" s="7" t="n">
        <v>125</v>
      </c>
      <c r="F3678" s="7" t="n">
        <v>0</v>
      </c>
      <c r="G3678" s="7" t="n">
        <v>0</v>
      </c>
    </row>
    <row r="3679" customFormat="false" ht="15" hidden="false" customHeight="false" outlineLevel="0" collapsed="false">
      <c r="A3679" s="7" t="s">
        <v>23</v>
      </c>
      <c r="B3679" s="7" t="s">
        <v>283</v>
      </c>
      <c r="C3679" s="7" t="s">
        <v>1376</v>
      </c>
      <c r="D3679" s="7" t="n">
        <v>4</v>
      </c>
      <c r="E3679" s="7" t="n">
        <v>99.99</v>
      </c>
      <c r="F3679" s="7" t="n">
        <v>0</v>
      </c>
      <c r="G3679" s="7" t="n">
        <v>0</v>
      </c>
    </row>
    <row r="3680" customFormat="false" ht="15" hidden="false" customHeight="false" outlineLevel="0" collapsed="false">
      <c r="A3680" s="7" t="s">
        <v>23</v>
      </c>
      <c r="B3680" s="7" t="s">
        <v>650</v>
      </c>
      <c r="C3680" s="7" t="s">
        <v>1495</v>
      </c>
      <c r="D3680" s="7" t="n">
        <v>0</v>
      </c>
      <c r="E3680" s="7" t="n">
        <v>0</v>
      </c>
      <c r="F3680" s="7" t="n">
        <v>18</v>
      </c>
      <c r="G3680" s="7" t="n">
        <v>547.55</v>
      </c>
    </row>
    <row r="3681" customFormat="false" ht="15" hidden="false" customHeight="false" outlineLevel="0" collapsed="false">
      <c r="A3681" s="7" t="s">
        <v>23</v>
      </c>
      <c r="B3681" s="7" t="s">
        <v>647</v>
      </c>
      <c r="C3681" s="7" t="s">
        <v>1495</v>
      </c>
      <c r="D3681" s="7" t="n">
        <v>0</v>
      </c>
      <c r="E3681" s="7" t="n">
        <v>0</v>
      </c>
      <c r="F3681" s="7" t="n">
        <v>16</v>
      </c>
      <c r="G3681" s="7" t="n">
        <v>486.72</v>
      </c>
    </row>
    <row r="3682" customFormat="false" ht="15" hidden="false" customHeight="false" outlineLevel="0" collapsed="false">
      <c r="A3682" s="7" t="s">
        <v>23</v>
      </c>
      <c r="B3682" s="7" t="s">
        <v>658</v>
      </c>
      <c r="C3682" s="7" t="s">
        <v>1496</v>
      </c>
      <c r="D3682" s="7" t="n">
        <v>0</v>
      </c>
      <c r="E3682" s="7" t="n">
        <v>0</v>
      </c>
      <c r="F3682" s="7" t="n">
        <v>5</v>
      </c>
      <c r="G3682" s="7" t="n">
        <v>316.15</v>
      </c>
    </row>
    <row r="3683" customFormat="false" ht="15" hidden="false" customHeight="false" outlineLevel="0" collapsed="false">
      <c r="A3683" s="7" t="s">
        <v>23</v>
      </c>
      <c r="B3683" s="7" t="s">
        <v>653</v>
      </c>
      <c r="C3683" s="7" t="s">
        <v>1496</v>
      </c>
      <c r="D3683" s="7" t="n">
        <v>0</v>
      </c>
      <c r="E3683" s="7" t="n">
        <v>0</v>
      </c>
      <c r="F3683" s="7" t="n">
        <v>8</v>
      </c>
      <c r="G3683" s="7" t="n">
        <v>505.86</v>
      </c>
    </row>
    <row r="3684" customFormat="false" ht="15" hidden="false" customHeight="false" outlineLevel="0" collapsed="false">
      <c r="A3684" s="7" t="s">
        <v>23</v>
      </c>
      <c r="B3684" s="7" t="s">
        <v>657</v>
      </c>
      <c r="C3684" s="7" t="s">
        <v>1496</v>
      </c>
      <c r="D3684" s="7" t="n">
        <v>0</v>
      </c>
      <c r="E3684" s="7" t="n">
        <v>0</v>
      </c>
      <c r="F3684" s="7" t="n">
        <v>6</v>
      </c>
      <c r="G3684" s="7" t="n">
        <v>379.39</v>
      </c>
    </row>
    <row r="3685" customFormat="false" ht="15" hidden="false" customHeight="false" outlineLevel="0" collapsed="false">
      <c r="A3685" s="7" t="s">
        <v>23</v>
      </c>
      <c r="B3685" s="7" t="s">
        <v>259</v>
      </c>
      <c r="C3685" s="7" t="s">
        <v>1388</v>
      </c>
      <c r="D3685" s="7" t="n">
        <v>4</v>
      </c>
      <c r="E3685" s="7" t="n">
        <v>123.57</v>
      </c>
      <c r="F3685" s="7" t="n">
        <v>3</v>
      </c>
      <c r="G3685" s="7" t="n">
        <v>92.68</v>
      </c>
    </row>
    <row r="3686" customFormat="false" ht="15" hidden="false" customHeight="false" outlineLevel="0" collapsed="false">
      <c r="A3686" s="7" t="s">
        <v>23</v>
      </c>
      <c r="B3686" s="7" t="s">
        <v>101</v>
      </c>
      <c r="C3686" s="7" t="s">
        <v>1389</v>
      </c>
      <c r="D3686" s="7" t="n">
        <v>2</v>
      </c>
      <c r="E3686" s="7" t="n">
        <v>61.78</v>
      </c>
      <c r="F3686" s="7" t="n">
        <v>3</v>
      </c>
      <c r="G3686" s="7" t="n">
        <v>92.68</v>
      </c>
    </row>
    <row r="3687" customFormat="false" ht="15" hidden="false" customHeight="false" outlineLevel="0" collapsed="false">
      <c r="A3687" s="7" t="s">
        <v>23</v>
      </c>
      <c r="B3687" s="7" t="s">
        <v>102</v>
      </c>
      <c r="C3687" s="7" t="s">
        <v>1389</v>
      </c>
      <c r="D3687" s="7" t="n">
        <v>1</v>
      </c>
      <c r="E3687" s="7" t="n">
        <v>30.89</v>
      </c>
      <c r="F3687" s="7" t="n">
        <v>0</v>
      </c>
      <c r="G3687" s="7" t="n">
        <v>0</v>
      </c>
    </row>
    <row r="3688" customFormat="false" ht="15" hidden="false" customHeight="false" outlineLevel="0" collapsed="false">
      <c r="A3688" s="7" t="s">
        <v>23</v>
      </c>
      <c r="B3688" s="7" t="s">
        <v>118</v>
      </c>
      <c r="C3688" s="7" t="s">
        <v>1389</v>
      </c>
      <c r="D3688" s="7" t="n">
        <v>4</v>
      </c>
      <c r="E3688" s="7" t="n">
        <v>123.56</v>
      </c>
      <c r="F3688" s="7" t="n">
        <v>0</v>
      </c>
      <c r="G3688" s="7" t="n">
        <v>0</v>
      </c>
    </row>
    <row r="3689" customFormat="false" ht="15" hidden="false" customHeight="false" outlineLevel="0" collapsed="false">
      <c r="A3689" s="7" t="s">
        <v>23</v>
      </c>
      <c r="B3689" s="7" t="s">
        <v>436</v>
      </c>
      <c r="C3689" s="7" t="s">
        <v>1396</v>
      </c>
      <c r="D3689" s="7" t="n">
        <v>0</v>
      </c>
      <c r="E3689" s="7" t="n">
        <v>0</v>
      </c>
      <c r="F3689" s="7" t="n">
        <v>1</v>
      </c>
      <c r="G3689" s="7" t="n">
        <v>180</v>
      </c>
    </row>
    <row r="3690" customFormat="false" ht="15" hidden="false" customHeight="false" outlineLevel="0" collapsed="false">
      <c r="A3690" s="7" t="s">
        <v>23</v>
      </c>
      <c r="B3690" s="7" t="s">
        <v>470</v>
      </c>
      <c r="C3690" s="7" t="s">
        <v>1397</v>
      </c>
      <c r="D3690" s="7" t="n">
        <v>0</v>
      </c>
      <c r="E3690" s="7" t="n">
        <v>0</v>
      </c>
      <c r="F3690" s="7" t="n">
        <v>1</v>
      </c>
      <c r="G3690" s="7" t="n">
        <v>140</v>
      </c>
    </row>
    <row r="3691" customFormat="false" ht="15" hidden="false" customHeight="false" outlineLevel="0" collapsed="false">
      <c r="A3691" s="7" t="s">
        <v>23</v>
      </c>
      <c r="B3691" s="7" t="s">
        <v>633</v>
      </c>
      <c r="C3691" s="7" t="s">
        <v>1397</v>
      </c>
      <c r="D3691" s="7" t="n">
        <v>1</v>
      </c>
      <c r="E3691" s="7" t="n">
        <v>140</v>
      </c>
      <c r="F3691" s="7" t="n">
        <v>0</v>
      </c>
      <c r="G3691" s="7" t="n">
        <v>0</v>
      </c>
    </row>
    <row r="3692" customFormat="false" ht="15" hidden="false" customHeight="false" outlineLevel="0" collapsed="false">
      <c r="A3692" s="7" t="s">
        <v>23</v>
      </c>
      <c r="B3692" s="7" t="s">
        <v>392</v>
      </c>
      <c r="C3692" s="7" t="s">
        <v>1398</v>
      </c>
      <c r="D3692" s="7" t="n">
        <v>1</v>
      </c>
      <c r="E3692" s="7" t="n">
        <v>115.38</v>
      </c>
      <c r="F3692" s="7" t="n">
        <v>0</v>
      </c>
      <c r="G3692" s="7" t="n">
        <v>0</v>
      </c>
    </row>
    <row r="3693" customFormat="false" ht="15" hidden="false" customHeight="false" outlineLevel="0" collapsed="false">
      <c r="A3693" s="7" t="s">
        <v>23</v>
      </c>
      <c r="B3693" s="7" t="s">
        <v>428</v>
      </c>
      <c r="C3693" s="7" t="s">
        <v>1398</v>
      </c>
      <c r="D3693" s="7" t="n">
        <v>2</v>
      </c>
      <c r="E3693" s="7" t="n">
        <v>230.76</v>
      </c>
      <c r="F3693" s="7" t="n">
        <v>0</v>
      </c>
      <c r="G3693" s="7" t="n">
        <v>0</v>
      </c>
    </row>
    <row r="3694" customFormat="false" ht="15" hidden="false" customHeight="false" outlineLevel="0" collapsed="false">
      <c r="A3694" s="7" t="s">
        <v>23</v>
      </c>
      <c r="B3694" s="7" t="s">
        <v>184</v>
      </c>
      <c r="C3694" s="7" t="s">
        <v>1399</v>
      </c>
      <c r="D3694" s="7" t="n">
        <v>1</v>
      </c>
      <c r="E3694" s="7" t="n">
        <v>49.63</v>
      </c>
      <c r="F3694" s="7" t="n">
        <v>0</v>
      </c>
      <c r="G3694" s="7" t="n">
        <v>0</v>
      </c>
    </row>
    <row r="3695" customFormat="false" ht="15" hidden="false" customHeight="false" outlineLevel="0" collapsed="false">
      <c r="A3695" s="7" t="s">
        <v>23</v>
      </c>
      <c r="B3695" s="7" t="s">
        <v>186</v>
      </c>
      <c r="C3695" s="7" t="s">
        <v>1399</v>
      </c>
      <c r="D3695" s="7" t="n">
        <v>1</v>
      </c>
      <c r="E3695" s="7" t="n">
        <v>49.63</v>
      </c>
      <c r="F3695" s="7" t="n">
        <v>0</v>
      </c>
      <c r="G3695" s="7" t="n">
        <v>0</v>
      </c>
    </row>
    <row r="3696" customFormat="false" ht="15" hidden="false" customHeight="false" outlineLevel="0" collapsed="false">
      <c r="A3696" s="7" t="s">
        <v>23</v>
      </c>
      <c r="B3696" s="7" t="s">
        <v>224</v>
      </c>
      <c r="C3696" s="7" t="s">
        <v>1399</v>
      </c>
      <c r="D3696" s="7" t="n">
        <v>1</v>
      </c>
      <c r="E3696" s="7" t="n">
        <v>49.63</v>
      </c>
      <c r="F3696" s="7" t="n">
        <v>0</v>
      </c>
      <c r="G3696" s="7" t="n">
        <v>0</v>
      </c>
    </row>
    <row r="3697" customFormat="false" ht="15" hidden="false" customHeight="false" outlineLevel="0" collapsed="false">
      <c r="A3697" s="7" t="s">
        <v>23</v>
      </c>
      <c r="B3697" s="7" t="s">
        <v>665</v>
      </c>
      <c r="C3697" s="7" t="s">
        <v>1497</v>
      </c>
      <c r="D3697" s="7" t="n">
        <v>1</v>
      </c>
      <c r="E3697" s="7" t="n">
        <v>260</v>
      </c>
      <c r="F3697" s="7" t="n">
        <v>2</v>
      </c>
      <c r="G3697" s="7" t="n">
        <v>520</v>
      </c>
    </row>
    <row r="3698" customFormat="false" ht="15" hidden="false" customHeight="false" outlineLevel="0" collapsed="false">
      <c r="A3698" s="7" t="s">
        <v>23</v>
      </c>
      <c r="B3698" s="7" t="s">
        <v>665</v>
      </c>
      <c r="C3698" s="7" t="s">
        <v>1497</v>
      </c>
      <c r="D3698" s="7" t="n">
        <v>2</v>
      </c>
      <c r="E3698" s="7" t="n">
        <v>444</v>
      </c>
      <c r="F3698" s="7" t="n">
        <v>0</v>
      </c>
      <c r="G3698" s="7" t="n">
        <v>0</v>
      </c>
    </row>
    <row r="3699" customFormat="false" ht="15" hidden="false" customHeight="false" outlineLevel="0" collapsed="false">
      <c r="A3699" s="7" t="s">
        <v>23</v>
      </c>
      <c r="B3699" s="7" t="s">
        <v>645</v>
      </c>
      <c r="C3699" s="7" t="s">
        <v>1497</v>
      </c>
      <c r="D3699" s="7" t="n">
        <v>1</v>
      </c>
      <c r="E3699" s="7" t="n">
        <v>222</v>
      </c>
      <c r="F3699" s="7" t="n">
        <v>0</v>
      </c>
      <c r="G3699" s="7" t="n">
        <v>0</v>
      </c>
    </row>
    <row r="3700" customFormat="false" ht="15" hidden="false" customHeight="false" outlineLevel="0" collapsed="false">
      <c r="A3700" s="7" t="s">
        <v>23</v>
      </c>
      <c r="B3700" s="7" t="s">
        <v>645</v>
      </c>
      <c r="C3700" s="7" t="s">
        <v>1497</v>
      </c>
      <c r="D3700" s="7" t="n">
        <v>1</v>
      </c>
      <c r="E3700" s="7" t="n">
        <v>260</v>
      </c>
      <c r="F3700" s="7" t="n">
        <v>0</v>
      </c>
      <c r="G3700" s="7" t="n">
        <v>0</v>
      </c>
    </row>
    <row r="3701" customFormat="false" ht="15" hidden="false" customHeight="false" outlineLevel="0" collapsed="false">
      <c r="A3701" s="7" t="s">
        <v>23</v>
      </c>
      <c r="B3701" s="7" t="s">
        <v>651</v>
      </c>
      <c r="C3701" s="7" t="s">
        <v>1497</v>
      </c>
      <c r="D3701" s="7" t="n">
        <v>1</v>
      </c>
      <c r="E3701" s="7" t="n">
        <v>260</v>
      </c>
      <c r="F3701" s="7" t="n">
        <v>0</v>
      </c>
      <c r="G3701" s="7" t="n">
        <v>0</v>
      </c>
    </row>
    <row r="3702" customFormat="false" ht="15" hidden="false" customHeight="false" outlineLevel="0" collapsed="false">
      <c r="A3702" s="7" t="s">
        <v>23</v>
      </c>
      <c r="B3702" s="7" t="s">
        <v>318</v>
      </c>
      <c r="C3702" s="7" t="s">
        <v>1403</v>
      </c>
      <c r="D3702" s="7" t="n">
        <v>0</v>
      </c>
      <c r="E3702" s="7" t="n">
        <v>0</v>
      </c>
      <c r="F3702" s="7" t="n">
        <v>1</v>
      </c>
      <c r="G3702" s="7" t="n">
        <v>160</v>
      </c>
    </row>
    <row r="3703" customFormat="false" ht="15" hidden="false" customHeight="false" outlineLevel="0" collapsed="false">
      <c r="A3703" s="7" t="s">
        <v>23</v>
      </c>
      <c r="B3703" s="7" t="s">
        <v>655</v>
      </c>
      <c r="C3703" s="7" t="s">
        <v>1404</v>
      </c>
      <c r="D3703" s="7" t="n">
        <v>1</v>
      </c>
      <c r="E3703" s="7" t="n">
        <v>350</v>
      </c>
      <c r="F3703" s="7" t="n">
        <v>0</v>
      </c>
      <c r="G3703" s="7" t="n">
        <v>0</v>
      </c>
    </row>
    <row r="3704" customFormat="false" ht="15" hidden="false" customHeight="false" outlineLevel="0" collapsed="false">
      <c r="A3704" s="7" t="s">
        <v>23</v>
      </c>
      <c r="B3704" s="7" t="s">
        <v>130</v>
      </c>
      <c r="C3704" s="7" t="s">
        <v>1425</v>
      </c>
      <c r="D3704" s="7" t="n">
        <v>1</v>
      </c>
      <c r="E3704" s="7" t="n">
        <v>49</v>
      </c>
      <c r="F3704" s="7" t="n">
        <v>1</v>
      </c>
      <c r="G3704" s="7" t="n">
        <v>49</v>
      </c>
    </row>
    <row r="3705" customFormat="false" ht="15" hidden="false" customHeight="false" outlineLevel="0" collapsed="false">
      <c r="A3705" s="7" t="s">
        <v>23</v>
      </c>
      <c r="B3705" s="7" t="s">
        <v>152</v>
      </c>
      <c r="C3705" s="7" t="s">
        <v>1425</v>
      </c>
      <c r="D3705" s="7" t="n">
        <v>1</v>
      </c>
      <c r="E3705" s="7" t="n">
        <v>49</v>
      </c>
      <c r="F3705" s="7" t="n">
        <v>0</v>
      </c>
      <c r="G3705" s="7" t="n">
        <v>0</v>
      </c>
    </row>
    <row r="3706" customFormat="false" ht="15" hidden="false" customHeight="false" outlineLevel="0" collapsed="false">
      <c r="A3706" s="7" t="s">
        <v>23</v>
      </c>
      <c r="B3706" s="7" t="s">
        <v>191</v>
      </c>
      <c r="C3706" s="7" t="s">
        <v>1425</v>
      </c>
      <c r="D3706" s="7" t="n">
        <v>0</v>
      </c>
      <c r="E3706" s="7" t="n">
        <v>0</v>
      </c>
      <c r="F3706" s="7" t="n">
        <v>1</v>
      </c>
      <c r="G3706" s="7" t="n">
        <v>49</v>
      </c>
    </row>
    <row r="3707" customFormat="false" ht="15" hidden="false" customHeight="false" outlineLevel="0" collapsed="false">
      <c r="A3707" s="7" t="s">
        <v>23</v>
      </c>
      <c r="B3707" s="7" t="s">
        <v>129</v>
      </c>
      <c r="C3707" s="7" t="s">
        <v>1426</v>
      </c>
      <c r="D3707" s="7" t="n">
        <v>4</v>
      </c>
      <c r="E3707" s="7" t="n">
        <v>195.99</v>
      </c>
      <c r="F3707" s="7" t="n">
        <v>2</v>
      </c>
      <c r="G3707" s="7" t="n">
        <v>98</v>
      </c>
    </row>
    <row r="3708" customFormat="false" ht="15" hidden="false" customHeight="false" outlineLevel="0" collapsed="false">
      <c r="A3708" s="7" t="s">
        <v>23</v>
      </c>
      <c r="B3708" s="7" t="s">
        <v>155</v>
      </c>
      <c r="C3708" s="7" t="s">
        <v>1426</v>
      </c>
      <c r="D3708" s="7" t="n">
        <v>5</v>
      </c>
      <c r="E3708" s="7" t="n">
        <v>244.99</v>
      </c>
      <c r="F3708" s="7" t="n">
        <v>2</v>
      </c>
      <c r="G3708" s="7" t="n">
        <v>98</v>
      </c>
    </row>
    <row r="3709" customFormat="false" ht="15" hidden="false" customHeight="false" outlineLevel="0" collapsed="false">
      <c r="A3709" s="7" t="s">
        <v>23</v>
      </c>
      <c r="B3709" s="7" t="s">
        <v>176</v>
      </c>
      <c r="C3709" s="7" t="s">
        <v>1426</v>
      </c>
      <c r="D3709" s="7" t="n">
        <v>1</v>
      </c>
      <c r="E3709" s="7" t="n">
        <v>56.68</v>
      </c>
      <c r="F3709" s="7" t="n">
        <v>0</v>
      </c>
      <c r="G3709" s="7" t="n">
        <v>0</v>
      </c>
    </row>
    <row r="3710" customFormat="false" ht="15" hidden="false" customHeight="false" outlineLevel="0" collapsed="false">
      <c r="A3710" s="7" t="s">
        <v>23</v>
      </c>
      <c r="B3710" s="7" t="s">
        <v>176</v>
      </c>
      <c r="C3710" s="7" t="s">
        <v>1426</v>
      </c>
      <c r="D3710" s="7" t="n">
        <v>1</v>
      </c>
      <c r="E3710" s="7" t="n">
        <v>49</v>
      </c>
      <c r="F3710" s="7" t="n">
        <v>1</v>
      </c>
      <c r="G3710" s="7" t="n">
        <v>49</v>
      </c>
    </row>
    <row r="3711" customFormat="false" ht="15" hidden="false" customHeight="false" outlineLevel="0" collapsed="false">
      <c r="A3711" s="7" t="s">
        <v>23</v>
      </c>
      <c r="B3711" s="7" t="s">
        <v>161</v>
      </c>
      <c r="C3711" s="7" t="s">
        <v>1428</v>
      </c>
      <c r="D3711" s="7" t="n">
        <v>-1</v>
      </c>
      <c r="E3711" s="7" t="n">
        <v>-140</v>
      </c>
      <c r="F3711" s="7" t="n">
        <v>0</v>
      </c>
      <c r="G3711" s="7" t="n">
        <v>0</v>
      </c>
    </row>
    <row r="3712" customFormat="false" ht="15" hidden="false" customHeight="false" outlineLevel="0" collapsed="false">
      <c r="A3712" s="7" t="s">
        <v>23</v>
      </c>
      <c r="B3712" s="7" t="s">
        <v>305</v>
      </c>
      <c r="C3712" s="7" t="s">
        <v>1428</v>
      </c>
      <c r="D3712" s="7" t="n">
        <v>1</v>
      </c>
      <c r="E3712" s="7" t="n">
        <v>89.74</v>
      </c>
      <c r="F3712" s="7" t="n">
        <v>0</v>
      </c>
      <c r="G3712" s="7" t="n">
        <v>0</v>
      </c>
    </row>
    <row r="3713" customFormat="false" ht="15" hidden="false" customHeight="false" outlineLevel="0" collapsed="false">
      <c r="A3713" s="7" t="s">
        <v>23</v>
      </c>
      <c r="B3713" s="7" t="s">
        <v>305</v>
      </c>
      <c r="C3713" s="7" t="s">
        <v>1428</v>
      </c>
      <c r="D3713" s="7" t="n">
        <v>-1</v>
      </c>
      <c r="E3713" s="7" t="n">
        <v>-140</v>
      </c>
      <c r="F3713" s="7" t="n">
        <v>0</v>
      </c>
      <c r="G3713" s="7" t="n">
        <v>0</v>
      </c>
    </row>
    <row r="3714" customFormat="false" ht="15" hidden="false" customHeight="false" outlineLevel="0" collapsed="false">
      <c r="A3714" s="7" t="s">
        <v>23</v>
      </c>
      <c r="B3714" s="7" t="s">
        <v>691</v>
      </c>
      <c r="C3714" s="7" t="s">
        <v>1498</v>
      </c>
      <c r="D3714" s="7" t="n">
        <v>1</v>
      </c>
      <c r="E3714" s="7" t="n">
        <v>30</v>
      </c>
      <c r="F3714" s="7" t="n">
        <v>0</v>
      </c>
      <c r="G3714" s="7" t="n">
        <v>0</v>
      </c>
    </row>
    <row r="3715" customFormat="false" ht="15" hidden="false" customHeight="false" outlineLevel="0" collapsed="false">
      <c r="A3715" s="7" t="s">
        <v>23</v>
      </c>
      <c r="B3715" s="7" t="s">
        <v>664</v>
      </c>
      <c r="C3715" s="7" t="s">
        <v>1499</v>
      </c>
      <c r="D3715" s="7" t="n">
        <v>1</v>
      </c>
      <c r="E3715" s="7" t="n">
        <v>120</v>
      </c>
      <c r="F3715" s="7" t="n">
        <v>0</v>
      </c>
      <c r="G3715" s="7" t="n">
        <v>0</v>
      </c>
    </row>
    <row r="3716" customFormat="false" ht="15" hidden="false" customHeight="false" outlineLevel="0" collapsed="false">
      <c r="A3716" s="7" t="s">
        <v>23</v>
      </c>
      <c r="B3716" s="7" t="s">
        <v>646</v>
      </c>
      <c r="C3716" s="7" t="s">
        <v>1500</v>
      </c>
      <c r="D3716" s="7" t="n">
        <v>0</v>
      </c>
      <c r="E3716" s="7" t="n">
        <v>0</v>
      </c>
      <c r="F3716" s="7" t="n">
        <v>1</v>
      </c>
      <c r="G3716" s="7" t="n">
        <v>349.99</v>
      </c>
    </row>
    <row r="3717" customFormat="false" ht="15" hidden="false" customHeight="false" outlineLevel="0" collapsed="false">
      <c r="A3717" s="7" t="s">
        <v>23</v>
      </c>
      <c r="B3717" s="7" t="s">
        <v>648</v>
      </c>
      <c r="C3717" s="7" t="s">
        <v>1500</v>
      </c>
      <c r="D3717" s="7" t="n">
        <v>0</v>
      </c>
      <c r="E3717" s="7" t="n">
        <v>0</v>
      </c>
      <c r="F3717" s="7" t="n">
        <v>1</v>
      </c>
      <c r="G3717" s="7" t="n">
        <v>350</v>
      </c>
    </row>
    <row r="3718" customFormat="false" ht="15" hidden="false" customHeight="false" outlineLevel="0" collapsed="false">
      <c r="A3718" s="7" t="s">
        <v>23</v>
      </c>
      <c r="B3718" s="7" t="s">
        <v>215</v>
      </c>
      <c r="C3718" s="7" t="s">
        <v>1480</v>
      </c>
      <c r="D3718" s="7" t="n">
        <v>1</v>
      </c>
      <c r="E3718" s="7" t="n">
        <v>0.01</v>
      </c>
      <c r="F3718" s="7" t="n">
        <v>0</v>
      </c>
      <c r="G3718" s="7" t="n">
        <v>0</v>
      </c>
    </row>
    <row r="3719" customFormat="false" ht="15" hidden="false" customHeight="false" outlineLevel="0" collapsed="false">
      <c r="A3719" s="7" t="s">
        <v>23</v>
      </c>
      <c r="B3719" s="7" t="s">
        <v>215</v>
      </c>
      <c r="C3719" s="7" t="s">
        <v>1480</v>
      </c>
      <c r="D3719" s="7" t="n">
        <v>7</v>
      </c>
      <c r="E3719" s="7" t="n">
        <v>327.76</v>
      </c>
      <c r="F3719" s="7" t="n">
        <v>2</v>
      </c>
      <c r="G3719" s="7" t="n">
        <v>93.64</v>
      </c>
    </row>
    <row r="3720" customFormat="false" ht="15" hidden="false" customHeight="false" outlineLevel="0" collapsed="false">
      <c r="A3720" s="7" t="s">
        <v>23</v>
      </c>
      <c r="B3720" s="7" t="s">
        <v>588</v>
      </c>
      <c r="C3720" s="7" t="s">
        <v>1486</v>
      </c>
      <c r="D3720" s="7" t="n">
        <v>1</v>
      </c>
      <c r="E3720" s="7" t="n">
        <v>94.64</v>
      </c>
      <c r="F3720" s="7" t="n">
        <v>0</v>
      </c>
      <c r="G3720" s="7" t="n">
        <v>0</v>
      </c>
    </row>
    <row r="3721" customFormat="false" ht="15" hidden="false" customHeight="false" outlineLevel="0" collapsed="false">
      <c r="A3721" s="7" t="s">
        <v>23</v>
      </c>
      <c r="B3721" s="7" t="s">
        <v>274</v>
      </c>
      <c r="C3721" s="7" t="s">
        <v>1487</v>
      </c>
      <c r="D3721" s="7" t="n">
        <v>1</v>
      </c>
      <c r="E3721" s="7" t="n">
        <v>130</v>
      </c>
      <c r="F3721" s="7" t="n">
        <v>0</v>
      </c>
      <c r="G3721" s="7" t="n">
        <v>0</v>
      </c>
    </row>
    <row r="3722" customFormat="false" ht="15" hidden="false" customHeight="false" outlineLevel="0" collapsed="false">
      <c r="A3722" s="7" t="s">
        <v>23</v>
      </c>
      <c r="B3722" s="7" t="s">
        <v>277</v>
      </c>
      <c r="C3722" s="7" t="s">
        <v>1487</v>
      </c>
      <c r="D3722" s="7" t="n">
        <v>1</v>
      </c>
      <c r="E3722" s="7" t="n">
        <v>130</v>
      </c>
      <c r="F3722" s="7" t="n">
        <v>0</v>
      </c>
      <c r="G3722" s="7" t="n">
        <v>0</v>
      </c>
    </row>
    <row r="3723" customFormat="false" ht="15" hidden="false" customHeight="false" outlineLevel="0" collapsed="false">
      <c r="A3723" s="7" t="s">
        <v>23</v>
      </c>
      <c r="B3723" s="7" t="s">
        <v>389</v>
      </c>
      <c r="C3723" s="7" t="s">
        <v>1487</v>
      </c>
      <c r="D3723" s="7" t="n">
        <v>1</v>
      </c>
      <c r="E3723" s="7" t="n">
        <v>130</v>
      </c>
      <c r="F3723" s="7" t="n">
        <v>0</v>
      </c>
      <c r="G3723" s="7" t="n">
        <v>0</v>
      </c>
    </row>
    <row r="3724" customFormat="false" ht="15" hidden="false" customHeight="false" outlineLevel="0" collapsed="false">
      <c r="A3724" s="7" t="s">
        <v>23</v>
      </c>
      <c r="B3724" s="7" t="s">
        <v>194</v>
      </c>
      <c r="C3724" s="7" t="s">
        <v>1269</v>
      </c>
      <c r="D3724" s="7" t="n">
        <v>2</v>
      </c>
      <c r="E3724" s="7" t="n">
        <v>150</v>
      </c>
      <c r="F3724" s="7" t="n">
        <v>0</v>
      </c>
      <c r="G3724" s="7" t="n">
        <v>0</v>
      </c>
    </row>
    <row r="3725" customFormat="false" ht="15" hidden="false" customHeight="false" outlineLevel="0" collapsed="false">
      <c r="A3725" s="7" t="s">
        <v>23</v>
      </c>
      <c r="B3725" s="7" t="s">
        <v>194</v>
      </c>
      <c r="C3725" s="7" t="s">
        <v>1269</v>
      </c>
      <c r="D3725" s="7" t="n">
        <v>1</v>
      </c>
      <c r="E3725" s="7" t="n">
        <v>90</v>
      </c>
      <c r="F3725" s="7" t="n">
        <v>3</v>
      </c>
      <c r="G3725" s="7" t="n">
        <v>270</v>
      </c>
    </row>
    <row r="3726" customFormat="false" ht="15" hidden="false" customHeight="false" outlineLevel="0" collapsed="false">
      <c r="A3726" s="7" t="s">
        <v>23</v>
      </c>
      <c r="B3726" s="7" t="s">
        <v>235</v>
      </c>
      <c r="C3726" s="7" t="s">
        <v>1269</v>
      </c>
      <c r="D3726" s="7" t="n">
        <v>2</v>
      </c>
      <c r="E3726" s="7" t="n">
        <v>150</v>
      </c>
      <c r="F3726" s="7" t="n">
        <v>0</v>
      </c>
      <c r="G3726" s="7" t="n">
        <v>0</v>
      </c>
    </row>
    <row r="3727" customFormat="false" ht="15" hidden="false" customHeight="false" outlineLevel="0" collapsed="false">
      <c r="A3727" s="7" t="s">
        <v>23</v>
      </c>
      <c r="B3727" s="7" t="s">
        <v>235</v>
      </c>
      <c r="C3727" s="7" t="s">
        <v>1269</v>
      </c>
      <c r="D3727" s="7" t="n">
        <v>1</v>
      </c>
      <c r="E3727" s="7" t="n">
        <v>90</v>
      </c>
      <c r="F3727" s="7" t="n">
        <v>2</v>
      </c>
      <c r="G3727" s="7" t="n">
        <v>180</v>
      </c>
    </row>
    <row r="3728" customFormat="false" ht="15" hidden="false" customHeight="false" outlineLevel="0" collapsed="false">
      <c r="A3728" s="7" t="s">
        <v>23</v>
      </c>
      <c r="B3728" s="7" t="s">
        <v>336</v>
      </c>
      <c r="C3728" s="7" t="s">
        <v>1269</v>
      </c>
      <c r="D3728" s="7" t="n">
        <v>0</v>
      </c>
      <c r="E3728" s="7" t="n">
        <v>0</v>
      </c>
      <c r="F3728" s="7" t="n">
        <v>2</v>
      </c>
      <c r="G3728" s="7" t="n">
        <v>180</v>
      </c>
    </row>
    <row r="3729" customFormat="false" ht="15" hidden="false" customHeight="false" outlineLevel="0" collapsed="false">
      <c r="A3729" s="7" t="s">
        <v>23</v>
      </c>
      <c r="B3729" s="7" t="s">
        <v>207</v>
      </c>
      <c r="C3729" s="7" t="s">
        <v>1269</v>
      </c>
      <c r="D3729" s="7" t="n">
        <v>1</v>
      </c>
      <c r="E3729" s="7" t="n">
        <v>90</v>
      </c>
      <c r="F3729" s="7" t="n">
        <v>2</v>
      </c>
      <c r="G3729" s="7" t="n">
        <v>180</v>
      </c>
    </row>
    <row r="3730" customFormat="false" ht="15" hidden="false" customHeight="false" outlineLevel="0" collapsed="false">
      <c r="A3730" s="7" t="s">
        <v>23</v>
      </c>
      <c r="B3730" s="7" t="s">
        <v>314</v>
      </c>
      <c r="C3730" s="7" t="s">
        <v>1269</v>
      </c>
      <c r="D3730" s="7" t="n">
        <v>1</v>
      </c>
      <c r="E3730" s="7" t="n">
        <v>90</v>
      </c>
      <c r="F3730" s="7" t="n">
        <v>0</v>
      </c>
      <c r="G3730" s="7" t="n">
        <v>0</v>
      </c>
    </row>
    <row r="3731" customFormat="false" ht="15" hidden="false" customHeight="false" outlineLevel="0" collapsed="false">
      <c r="A3731" s="7" t="s">
        <v>23</v>
      </c>
      <c r="B3731" s="7" t="s">
        <v>86</v>
      </c>
      <c r="C3731" s="7" t="s">
        <v>1271</v>
      </c>
      <c r="D3731" s="7" t="n">
        <v>2</v>
      </c>
      <c r="E3731" s="7" t="n">
        <v>234.27</v>
      </c>
      <c r="F3731" s="7" t="n">
        <v>0</v>
      </c>
      <c r="G3731" s="7" t="n">
        <v>0</v>
      </c>
    </row>
    <row r="3732" customFormat="false" ht="15" hidden="false" customHeight="false" outlineLevel="0" collapsed="false">
      <c r="A3732" s="7" t="s">
        <v>23</v>
      </c>
      <c r="B3732" s="7" t="s">
        <v>88</v>
      </c>
      <c r="C3732" s="7" t="s">
        <v>1271</v>
      </c>
      <c r="D3732" s="7" t="n">
        <v>2</v>
      </c>
      <c r="E3732" s="7" t="n">
        <v>234.27</v>
      </c>
      <c r="F3732" s="7" t="n">
        <v>0</v>
      </c>
      <c r="G3732" s="7" t="n">
        <v>0</v>
      </c>
    </row>
    <row r="3733" customFormat="false" ht="15" hidden="false" customHeight="false" outlineLevel="0" collapsed="false">
      <c r="A3733" s="7" t="s">
        <v>23</v>
      </c>
      <c r="B3733" s="7" t="s">
        <v>339</v>
      </c>
      <c r="C3733" s="7" t="s">
        <v>1277</v>
      </c>
      <c r="D3733" s="7" t="n">
        <v>0</v>
      </c>
      <c r="E3733" s="7" t="n">
        <v>0</v>
      </c>
      <c r="F3733" s="7" t="n">
        <v>1</v>
      </c>
      <c r="G3733" s="7" t="n">
        <v>85</v>
      </c>
    </row>
    <row r="3734" customFormat="false" ht="15" hidden="false" customHeight="false" outlineLevel="0" collapsed="false">
      <c r="A3734" s="7" t="s">
        <v>23</v>
      </c>
      <c r="B3734" s="7" t="s">
        <v>481</v>
      </c>
      <c r="C3734" s="7" t="s">
        <v>1317</v>
      </c>
      <c r="D3734" s="7" t="n">
        <v>0</v>
      </c>
      <c r="E3734" s="7" t="n">
        <v>0</v>
      </c>
      <c r="F3734" s="7" t="n">
        <v>4</v>
      </c>
      <c r="G3734" s="7" t="n">
        <v>474.17</v>
      </c>
    </row>
    <row r="3735" customFormat="false" ht="15" hidden="false" customHeight="false" outlineLevel="0" collapsed="false">
      <c r="A3735" s="7" t="s">
        <v>23</v>
      </c>
      <c r="B3735" s="7" t="s">
        <v>516</v>
      </c>
      <c r="C3735" s="7" t="s">
        <v>1317</v>
      </c>
      <c r="D3735" s="7" t="n">
        <v>0</v>
      </c>
      <c r="E3735" s="7" t="n">
        <v>0</v>
      </c>
      <c r="F3735" s="7" t="n">
        <v>4</v>
      </c>
      <c r="G3735" s="7" t="n">
        <v>474.14</v>
      </c>
    </row>
    <row r="3736" customFormat="false" ht="15" hidden="false" customHeight="false" outlineLevel="0" collapsed="false">
      <c r="A3736" s="7" t="s">
        <v>23</v>
      </c>
      <c r="B3736" s="7" t="s">
        <v>431</v>
      </c>
      <c r="C3736" s="7" t="s">
        <v>1317</v>
      </c>
      <c r="D3736" s="7" t="n">
        <v>0</v>
      </c>
      <c r="E3736" s="7" t="n">
        <v>0</v>
      </c>
      <c r="F3736" s="7" t="n">
        <v>4</v>
      </c>
      <c r="G3736" s="7" t="n">
        <v>474.14</v>
      </c>
    </row>
    <row r="3737" customFormat="false" ht="15" hidden="false" customHeight="false" outlineLevel="0" collapsed="false">
      <c r="A3737" s="7" t="s">
        <v>23</v>
      </c>
      <c r="B3737" s="7" t="s">
        <v>515</v>
      </c>
      <c r="C3737" s="7" t="s">
        <v>1317</v>
      </c>
      <c r="D3737" s="7" t="n">
        <v>0</v>
      </c>
      <c r="E3737" s="7" t="n">
        <v>0</v>
      </c>
      <c r="F3737" s="7" t="n">
        <v>4</v>
      </c>
      <c r="G3737" s="7" t="n">
        <v>474.14</v>
      </c>
    </row>
    <row r="3738" customFormat="false" ht="15" hidden="false" customHeight="false" outlineLevel="0" collapsed="false">
      <c r="A3738" s="7" t="s">
        <v>23</v>
      </c>
      <c r="B3738" s="7" t="s">
        <v>635</v>
      </c>
      <c r="C3738" s="7" t="s">
        <v>1317</v>
      </c>
      <c r="D3738" s="7" t="n">
        <v>0</v>
      </c>
      <c r="E3738" s="7" t="n">
        <v>0</v>
      </c>
      <c r="F3738" s="7" t="n">
        <v>4</v>
      </c>
      <c r="G3738" s="7" t="n">
        <v>474.14</v>
      </c>
    </row>
    <row r="3739" customFormat="false" ht="15" hidden="false" customHeight="false" outlineLevel="0" collapsed="false">
      <c r="A3739" s="7" t="s">
        <v>23</v>
      </c>
      <c r="B3739" s="7" t="s">
        <v>144</v>
      </c>
      <c r="C3739" s="7" t="s">
        <v>1320</v>
      </c>
      <c r="D3739" s="7" t="n">
        <v>8</v>
      </c>
      <c r="E3739" s="7" t="n">
        <v>738.36</v>
      </c>
      <c r="F3739" s="7" t="n">
        <v>6</v>
      </c>
      <c r="G3739" s="7" t="n">
        <v>553.77</v>
      </c>
    </row>
    <row r="3740" customFormat="false" ht="15" hidden="false" customHeight="false" outlineLevel="0" collapsed="false">
      <c r="A3740" s="7" t="s">
        <v>23</v>
      </c>
      <c r="B3740" s="7" t="s">
        <v>138</v>
      </c>
      <c r="C3740" s="7" t="s">
        <v>1320</v>
      </c>
      <c r="D3740" s="7" t="n">
        <v>2</v>
      </c>
      <c r="E3740" s="7" t="n">
        <v>184.59</v>
      </c>
      <c r="F3740" s="7" t="n">
        <v>2</v>
      </c>
      <c r="G3740" s="7" t="n">
        <v>184.59</v>
      </c>
    </row>
    <row r="3741" customFormat="false" ht="15" hidden="false" customHeight="false" outlineLevel="0" collapsed="false">
      <c r="A3741" s="7" t="s">
        <v>23</v>
      </c>
      <c r="B3741" s="7" t="s">
        <v>166</v>
      </c>
      <c r="C3741" s="7" t="s">
        <v>1320</v>
      </c>
      <c r="D3741" s="7" t="n">
        <v>0</v>
      </c>
      <c r="E3741" s="7" t="n">
        <v>0</v>
      </c>
      <c r="F3741" s="7" t="n">
        <v>2</v>
      </c>
      <c r="G3741" s="7" t="n">
        <v>184.59</v>
      </c>
    </row>
    <row r="3742" customFormat="false" ht="15" hidden="false" customHeight="false" outlineLevel="0" collapsed="false">
      <c r="A3742" s="7" t="s">
        <v>23</v>
      </c>
      <c r="B3742" s="7" t="s">
        <v>150</v>
      </c>
      <c r="C3742" s="7" t="s">
        <v>1349</v>
      </c>
      <c r="D3742" s="7" t="n">
        <v>0</v>
      </c>
      <c r="E3742" s="7" t="n">
        <v>0</v>
      </c>
      <c r="F3742" s="7" t="n">
        <v>10</v>
      </c>
      <c r="G3742" s="7" t="n">
        <v>187.05</v>
      </c>
    </row>
    <row r="3743" customFormat="false" ht="15" hidden="false" customHeight="false" outlineLevel="0" collapsed="false">
      <c r="A3743" s="7" t="s">
        <v>23</v>
      </c>
      <c r="B3743" s="7" t="s">
        <v>428</v>
      </c>
      <c r="C3743" s="7" t="s">
        <v>1398</v>
      </c>
      <c r="D3743" s="7" t="n">
        <v>1</v>
      </c>
      <c r="E3743" s="7" t="n">
        <v>115.38</v>
      </c>
      <c r="F3743" s="7" t="n">
        <v>0</v>
      </c>
      <c r="G3743" s="7" t="n">
        <v>0</v>
      </c>
    </row>
    <row r="3744" customFormat="false" ht="15" hidden="false" customHeight="false" outlineLevel="0" collapsed="false">
      <c r="A3744" s="7" t="s">
        <v>23</v>
      </c>
      <c r="B3744" s="7" t="s">
        <v>161</v>
      </c>
      <c r="C3744" s="7" t="s">
        <v>1428</v>
      </c>
      <c r="D3744" s="7" t="n">
        <v>4</v>
      </c>
      <c r="E3744" s="7" t="n">
        <v>560.02</v>
      </c>
      <c r="F3744" s="7" t="n">
        <v>2</v>
      </c>
      <c r="G3744" s="7" t="n">
        <v>280</v>
      </c>
    </row>
    <row r="3745" customFormat="false" ht="15" hidden="false" customHeight="false" outlineLevel="0" collapsed="false">
      <c r="A3745" s="7" t="s">
        <v>23</v>
      </c>
      <c r="B3745" s="7" t="s">
        <v>204</v>
      </c>
      <c r="C3745" s="7" t="s">
        <v>1428</v>
      </c>
      <c r="D3745" s="7" t="n">
        <v>1</v>
      </c>
      <c r="E3745" s="7" t="n">
        <v>140</v>
      </c>
      <c r="F3745" s="7" t="n">
        <v>2</v>
      </c>
      <c r="G3745" s="7" t="n">
        <v>280.03</v>
      </c>
    </row>
    <row r="3746" customFormat="false" ht="15" hidden="false" customHeight="false" outlineLevel="0" collapsed="false">
      <c r="A3746" s="7" t="s">
        <v>23</v>
      </c>
      <c r="B3746" s="7" t="s">
        <v>196</v>
      </c>
      <c r="C3746" s="7" t="s">
        <v>1428</v>
      </c>
      <c r="D3746" s="7" t="n">
        <v>1</v>
      </c>
      <c r="E3746" s="7" t="n">
        <v>140</v>
      </c>
      <c r="F3746" s="7" t="n">
        <v>0</v>
      </c>
      <c r="G3746" s="7" t="n">
        <v>0</v>
      </c>
    </row>
    <row r="3747" customFormat="false" ht="15" hidden="false" customHeight="false" outlineLevel="0" collapsed="false">
      <c r="A3747" s="7" t="s">
        <v>23</v>
      </c>
      <c r="B3747" s="7" t="s">
        <v>308</v>
      </c>
      <c r="C3747" s="7" t="s">
        <v>1441</v>
      </c>
      <c r="D3747" s="7" t="n">
        <v>0</v>
      </c>
      <c r="E3747" s="7" t="n">
        <v>0</v>
      </c>
      <c r="F3747" s="7" t="n">
        <v>1</v>
      </c>
      <c r="G3747" s="7" t="n">
        <v>103.07</v>
      </c>
    </row>
    <row r="3748" customFormat="false" ht="15" hidden="false" customHeight="false" outlineLevel="0" collapsed="false">
      <c r="A3748" s="7" t="s">
        <v>23</v>
      </c>
      <c r="B3748" s="7" t="s">
        <v>691</v>
      </c>
      <c r="C3748" s="7" t="s">
        <v>1498</v>
      </c>
      <c r="D3748" s="7" t="n">
        <v>0</v>
      </c>
      <c r="E3748" s="7" t="n">
        <v>0</v>
      </c>
      <c r="F3748" s="7" t="n">
        <v>2</v>
      </c>
      <c r="G3748" s="7" t="n">
        <v>60</v>
      </c>
    </row>
    <row r="3749" customFormat="false" ht="15" hidden="false" customHeight="false" outlineLevel="0" collapsed="false">
      <c r="A3749" s="7" t="s">
        <v>23</v>
      </c>
      <c r="B3749" s="7" t="s">
        <v>679</v>
      </c>
      <c r="C3749" s="7" t="s">
        <v>1279</v>
      </c>
      <c r="D3749" s="7" t="n">
        <v>2</v>
      </c>
      <c r="E3749" s="7" t="n">
        <v>210</v>
      </c>
      <c r="F3749" s="7" t="n">
        <v>0</v>
      </c>
      <c r="G3749" s="7" t="n">
        <v>0</v>
      </c>
    </row>
    <row r="3750" customFormat="false" ht="15" hidden="false" customHeight="false" outlineLevel="0" collapsed="false">
      <c r="A3750" s="7" t="s">
        <v>23</v>
      </c>
      <c r="B3750" s="7" t="s">
        <v>676</v>
      </c>
      <c r="C3750" s="7" t="s">
        <v>1493</v>
      </c>
      <c r="D3750" s="7" t="n">
        <v>0</v>
      </c>
      <c r="E3750" s="7" t="n">
        <v>0</v>
      </c>
      <c r="F3750" s="7" t="n">
        <v>1</v>
      </c>
      <c r="G3750" s="7" t="n">
        <v>90</v>
      </c>
    </row>
    <row r="3751" customFormat="false" ht="15" hidden="false" customHeight="false" outlineLevel="0" collapsed="false">
      <c r="A3751" s="7" t="s">
        <v>23</v>
      </c>
      <c r="B3751" s="7" t="s">
        <v>692</v>
      </c>
      <c r="C3751" s="7" t="s">
        <v>1493</v>
      </c>
      <c r="D3751" s="7" t="n">
        <v>0</v>
      </c>
      <c r="E3751" s="7" t="n">
        <v>0</v>
      </c>
      <c r="F3751" s="7" t="n">
        <v>1</v>
      </c>
      <c r="G3751" s="7" t="n">
        <v>90</v>
      </c>
    </row>
    <row r="3752" customFormat="false" ht="15" hidden="false" customHeight="false" outlineLevel="0" collapsed="false">
      <c r="A3752" s="7" t="s">
        <v>23</v>
      </c>
      <c r="B3752" s="7" t="s">
        <v>674</v>
      </c>
      <c r="C3752" s="7" t="s">
        <v>1494</v>
      </c>
      <c r="D3752" s="7" t="n">
        <v>0</v>
      </c>
      <c r="E3752" s="7" t="n">
        <v>0</v>
      </c>
      <c r="F3752" s="7" t="n">
        <v>1</v>
      </c>
      <c r="G3752" s="7" t="n">
        <v>90</v>
      </c>
    </row>
    <row r="3753" customFormat="false" ht="15" hidden="false" customHeight="false" outlineLevel="0" collapsed="false">
      <c r="A3753" s="7" t="s">
        <v>23</v>
      </c>
      <c r="B3753" s="7" t="s">
        <v>711</v>
      </c>
      <c r="C3753" s="7" t="s">
        <v>1494</v>
      </c>
      <c r="D3753" s="7" t="n">
        <v>0</v>
      </c>
      <c r="E3753" s="7" t="n">
        <v>0</v>
      </c>
      <c r="F3753" s="7" t="n">
        <v>1</v>
      </c>
      <c r="G3753" s="7" t="n">
        <v>90</v>
      </c>
    </row>
    <row r="3754" customFormat="false" ht="15" hidden="false" customHeight="false" outlineLevel="0" collapsed="false">
      <c r="A3754" s="7" t="s">
        <v>23</v>
      </c>
      <c r="B3754" s="7" t="s">
        <v>665</v>
      </c>
      <c r="C3754" s="7" t="s">
        <v>1497</v>
      </c>
      <c r="D3754" s="7" t="n">
        <v>0</v>
      </c>
      <c r="E3754" s="7" t="n">
        <v>0</v>
      </c>
      <c r="F3754" s="7" t="n">
        <v>2</v>
      </c>
      <c r="G3754" s="7" t="n">
        <v>520</v>
      </c>
    </row>
    <row r="3755" customFormat="false" ht="15" hidden="false" customHeight="false" outlineLevel="0" collapsed="false">
      <c r="A3755" s="7" t="s">
        <v>23</v>
      </c>
      <c r="B3755" s="7" t="s">
        <v>645</v>
      </c>
      <c r="C3755" s="7" t="s">
        <v>1497</v>
      </c>
      <c r="D3755" s="7" t="n">
        <v>0</v>
      </c>
      <c r="E3755" s="7" t="n">
        <v>0</v>
      </c>
      <c r="F3755" s="7" t="n">
        <v>6</v>
      </c>
      <c r="G3755" s="7" t="n">
        <v>1560</v>
      </c>
    </row>
    <row r="3756" customFormat="false" ht="15" hidden="false" customHeight="false" outlineLevel="0" collapsed="false">
      <c r="A3756" s="7" t="s">
        <v>23</v>
      </c>
      <c r="B3756" s="7" t="s">
        <v>645</v>
      </c>
      <c r="C3756" s="7" t="s">
        <v>1497</v>
      </c>
      <c r="D3756" s="7" t="n">
        <v>0</v>
      </c>
      <c r="E3756" s="7" t="n">
        <v>0</v>
      </c>
      <c r="F3756" s="7" t="n">
        <v>1</v>
      </c>
      <c r="G3756" s="7" t="n">
        <v>222</v>
      </c>
    </row>
    <row r="3757" customFormat="false" ht="15" hidden="false" customHeight="false" outlineLevel="0" collapsed="false">
      <c r="A3757" s="7" t="s">
        <v>23</v>
      </c>
      <c r="B3757" s="7" t="s">
        <v>651</v>
      </c>
      <c r="C3757" s="7" t="s">
        <v>1497</v>
      </c>
      <c r="D3757" s="7" t="n">
        <v>0</v>
      </c>
      <c r="E3757" s="7" t="n">
        <v>0</v>
      </c>
      <c r="F3757" s="7" t="n">
        <v>1</v>
      </c>
      <c r="G3757" s="7" t="n">
        <v>222</v>
      </c>
    </row>
    <row r="3758" customFormat="false" ht="15" hidden="false" customHeight="false" outlineLevel="0" collapsed="false">
      <c r="A3758" s="7" t="s">
        <v>23</v>
      </c>
      <c r="B3758" s="7" t="s">
        <v>651</v>
      </c>
      <c r="C3758" s="7" t="s">
        <v>1497</v>
      </c>
      <c r="D3758" s="7" t="n">
        <v>0</v>
      </c>
      <c r="E3758" s="7" t="n">
        <v>0</v>
      </c>
      <c r="F3758" s="7" t="n">
        <v>5</v>
      </c>
      <c r="G3758" s="7" t="n">
        <v>1300.02</v>
      </c>
    </row>
    <row r="3759" customFormat="false" ht="15" hidden="false" customHeight="false" outlineLevel="0" collapsed="false">
      <c r="A3759" s="7" t="s">
        <v>23</v>
      </c>
      <c r="B3759" s="7" t="s">
        <v>161</v>
      </c>
      <c r="C3759" s="7" t="s">
        <v>1428</v>
      </c>
      <c r="D3759" s="7" t="n">
        <v>0</v>
      </c>
      <c r="E3759" s="7" t="n">
        <v>0</v>
      </c>
      <c r="F3759" s="7" t="n">
        <v>1</v>
      </c>
      <c r="G3759" s="7" t="n">
        <v>140</v>
      </c>
    </row>
    <row r="3760" customFormat="false" ht="15" hidden="false" customHeight="false" outlineLevel="0" collapsed="false">
      <c r="A3760" s="7" t="s">
        <v>23</v>
      </c>
      <c r="B3760" s="7" t="s">
        <v>161</v>
      </c>
      <c r="C3760" s="7" t="s">
        <v>1428</v>
      </c>
      <c r="D3760" s="7" t="n">
        <v>2</v>
      </c>
      <c r="E3760" s="7" t="n">
        <v>254</v>
      </c>
      <c r="F3760" s="7" t="n">
        <v>0</v>
      </c>
      <c r="G3760" s="7" t="n">
        <v>0</v>
      </c>
    </row>
    <row r="3761" customFormat="false" ht="15" hidden="false" customHeight="false" outlineLevel="0" collapsed="false">
      <c r="A3761" s="7" t="s">
        <v>23</v>
      </c>
      <c r="B3761" s="7" t="s">
        <v>161</v>
      </c>
      <c r="C3761" s="7" t="s">
        <v>1428</v>
      </c>
      <c r="D3761" s="7" t="n">
        <v>2</v>
      </c>
      <c r="E3761" s="7" t="n">
        <v>280.01</v>
      </c>
      <c r="F3761" s="7" t="n">
        <v>6</v>
      </c>
      <c r="G3761" s="7" t="n">
        <v>840.03</v>
      </c>
    </row>
    <row r="3762" customFormat="false" ht="15" hidden="false" customHeight="false" outlineLevel="0" collapsed="false">
      <c r="A3762" s="7" t="s">
        <v>23</v>
      </c>
      <c r="B3762" s="7" t="s">
        <v>204</v>
      </c>
      <c r="C3762" s="7" t="s">
        <v>1428</v>
      </c>
      <c r="D3762" s="7" t="n">
        <v>1</v>
      </c>
      <c r="E3762" s="7" t="n">
        <v>140</v>
      </c>
      <c r="F3762" s="7" t="n">
        <v>1</v>
      </c>
      <c r="G3762" s="7" t="n">
        <v>140</v>
      </c>
    </row>
    <row r="3763" customFormat="false" ht="15" hidden="false" customHeight="false" outlineLevel="0" collapsed="false">
      <c r="A3763" s="7" t="s">
        <v>23</v>
      </c>
      <c r="B3763" s="7" t="s">
        <v>196</v>
      </c>
      <c r="C3763" s="7" t="s">
        <v>1428</v>
      </c>
      <c r="D3763" s="7" t="n">
        <v>0</v>
      </c>
      <c r="E3763" s="7" t="n">
        <v>0</v>
      </c>
      <c r="F3763" s="7" t="n">
        <v>3</v>
      </c>
      <c r="G3763" s="7" t="n">
        <v>420</v>
      </c>
    </row>
    <row r="3764" customFormat="false" ht="15" hidden="false" customHeight="false" outlineLevel="0" collapsed="false">
      <c r="A3764" s="7" t="s">
        <v>23</v>
      </c>
      <c r="B3764" s="7" t="s">
        <v>196</v>
      </c>
      <c r="C3764" s="7" t="s">
        <v>1428</v>
      </c>
      <c r="D3764" s="7" t="n">
        <v>0</v>
      </c>
      <c r="E3764" s="7" t="n">
        <v>0</v>
      </c>
      <c r="F3764" s="7" t="n">
        <v>2</v>
      </c>
      <c r="G3764" s="7" t="n">
        <v>280</v>
      </c>
    </row>
    <row r="3765" customFormat="false" ht="15" hidden="false" customHeight="false" outlineLevel="0" collapsed="false">
      <c r="A3765" s="7" t="s">
        <v>23</v>
      </c>
      <c r="B3765" s="7" t="s">
        <v>196</v>
      </c>
      <c r="C3765" s="7" t="s">
        <v>1428</v>
      </c>
      <c r="D3765" s="7" t="n">
        <v>2</v>
      </c>
      <c r="E3765" s="7" t="n">
        <v>254</v>
      </c>
      <c r="F3765" s="7" t="n">
        <v>0</v>
      </c>
      <c r="G3765" s="7" t="n">
        <v>0</v>
      </c>
    </row>
    <row r="3766" customFormat="false" ht="15" hidden="false" customHeight="false" outlineLevel="0" collapsed="false">
      <c r="A3766" s="7" t="s">
        <v>23</v>
      </c>
      <c r="B3766" s="7" t="s">
        <v>286</v>
      </c>
      <c r="C3766" s="7" t="s">
        <v>1428</v>
      </c>
      <c r="D3766" s="7" t="n">
        <v>0</v>
      </c>
      <c r="E3766" s="7" t="n">
        <v>0</v>
      </c>
      <c r="F3766" s="7" t="n">
        <v>4</v>
      </c>
      <c r="G3766" s="7" t="n">
        <v>560</v>
      </c>
    </row>
    <row r="3767" customFormat="false" ht="15" hidden="false" customHeight="false" outlineLevel="0" collapsed="false">
      <c r="A3767" s="7" t="s">
        <v>23</v>
      </c>
      <c r="B3767" s="7" t="s">
        <v>691</v>
      </c>
      <c r="C3767" s="7" t="s">
        <v>1498</v>
      </c>
      <c r="D3767" s="7" t="n">
        <v>1</v>
      </c>
      <c r="E3767" s="7" t="n">
        <v>30</v>
      </c>
      <c r="F3767" s="7" t="n">
        <v>0</v>
      </c>
      <c r="G3767" s="7" t="n">
        <v>0</v>
      </c>
    </row>
    <row r="3768" customFormat="false" ht="15" hidden="false" customHeight="false" outlineLevel="0" collapsed="false">
      <c r="A3768" s="7" t="s">
        <v>23</v>
      </c>
      <c r="B3768" s="7" t="s">
        <v>679</v>
      </c>
      <c r="C3768" s="7" t="s">
        <v>1279</v>
      </c>
      <c r="D3768" s="7" t="n">
        <v>1</v>
      </c>
      <c r="E3768" s="7" t="n">
        <v>71.79</v>
      </c>
      <c r="F3768" s="7" t="n">
        <v>0</v>
      </c>
      <c r="G3768" s="7" t="n">
        <v>0</v>
      </c>
    </row>
    <row r="3769" customFormat="false" ht="15" hidden="false" customHeight="false" outlineLevel="0" collapsed="false">
      <c r="A3769" s="7" t="s">
        <v>23</v>
      </c>
      <c r="B3769" s="7" t="s">
        <v>679</v>
      </c>
      <c r="C3769" s="7" t="s">
        <v>1279</v>
      </c>
      <c r="D3769" s="7" t="n">
        <v>0</v>
      </c>
      <c r="E3769" s="7" t="n">
        <v>0</v>
      </c>
      <c r="F3769" s="7" t="n">
        <v>2</v>
      </c>
      <c r="G3769" s="7" t="n">
        <v>209.99</v>
      </c>
    </row>
    <row r="3770" customFormat="false" ht="15" hidden="false" customHeight="false" outlineLevel="0" collapsed="false">
      <c r="A3770" s="7" t="s">
        <v>23</v>
      </c>
      <c r="B3770" s="7" t="s">
        <v>549</v>
      </c>
      <c r="C3770" s="7" t="s">
        <v>1279</v>
      </c>
      <c r="D3770" s="7" t="n">
        <v>1</v>
      </c>
      <c r="E3770" s="7" t="n">
        <v>71.79</v>
      </c>
      <c r="F3770" s="7" t="n">
        <v>0</v>
      </c>
      <c r="G3770" s="7" t="n">
        <v>0</v>
      </c>
    </row>
    <row r="3771" customFormat="false" ht="15" hidden="false" customHeight="false" outlineLevel="0" collapsed="false">
      <c r="A3771" s="7" t="s">
        <v>23</v>
      </c>
      <c r="B3771" s="7" t="s">
        <v>659</v>
      </c>
      <c r="C3771" s="7" t="s">
        <v>1279</v>
      </c>
      <c r="D3771" s="7" t="n">
        <v>1</v>
      </c>
      <c r="E3771" s="7" t="n">
        <v>71.79</v>
      </c>
      <c r="F3771" s="7" t="n">
        <v>0</v>
      </c>
      <c r="G3771" s="7" t="n">
        <v>0</v>
      </c>
    </row>
    <row r="3772" customFormat="false" ht="15" hidden="false" customHeight="false" outlineLevel="0" collapsed="false">
      <c r="A3772" s="7" t="s">
        <v>23</v>
      </c>
      <c r="B3772" s="7" t="s">
        <v>659</v>
      </c>
      <c r="C3772" s="7" t="s">
        <v>1279</v>
      </c>
      <c r="D3772" s="7" t="n">
        <v>1</v>
      </c>
      <c r="E3772" s="7" t="n">
        <v>105.01</v>
      </c>
      <c r="F3772" s="7" t="n">
        <v>1</v>
      </c>
      <c r="G3772" s="7" t="n">
        <v>105</v>
      </c>
    </row>
    <row r="3773" customFormat="false" ht="15" hidden="false" customHeight="false" outlineLevel="0" collapsed="false">
      <c r="A3773" s="7" t="s">
        <v>23</v>
      </c>
      <c r="B3773" s="7" t="s">
        <v>661</v>
      </c>
      <c r="C3773" s="7" t="s">
        <v>1279</v>
      </c>
      <c r="D3773" s="7" t="n">
        <v>0</v>
      </c>
      <c r="E3773" s="7" t="n">
        <v>0</v>
      </c>
      <c r="F3773" s="7" t="n">
        <v>1</v>
      </c>
      <c r="G3773" s="7" t="n">
        <v>105</v>
      </c>
    </row>
    <row r="3774" customFormat="false" ht="15" hidden="false" customHeight="false" outlineLevel="0" collapsed="false">
      <c r="A3774" s="7" t="s">
        <v>23</v>
      </c>
      <c r="B3774" s="7" t="s">
        <v>661</v>
      </c>
      <c r="C3774" s="7" t="s">
        <v>1279</v>
      </c>
      <c r="D3774" s="7" t="n">
        <v>1</v>
      </c>
      <c r="E3774" s="7" t="n">
        <v>71.79</v>
      </c>
      <c r="F3774" s="7" t="n">
        <v>0</v>
      </c>
      <c r="G3774" s="7" t="n">
        <v>0</v>
      </c>
    </row>
    <row r="3775" customFormat="false" ht="15" hidden="false" customHeight="false" outlineLevel="0" collapsed="false">
      <c r="A3775" s="7" t="s">
        <v>23</v>
      </c>
      <c r="B3775" s="7" t="s">
        <v>307</v>
      </c>
      <c r="C3775" s="7" t="s">
        <v>1280</v>
      </c>
      <c r="D3775" s="7" t="n">
        <v>1</v>
      </c>
      <c r="E3775" s="7" t="n">
        <v>130</v>
      </c>
      <c r="F3775" s="7" t="n">
        <v>2</v>
      </c>
      <c r="G3775" s="7" t="n">
        <v>260.01</v>
      </c>
    </row>
    <row r="3776" customFormat="false" ht="15" hidden="false" customHeight="false" outlineLevel="0" collapsed="false">
      <c r="A3776" s="7" t="s">
        <v>23</v>
      </c>
      <c r="B3776" s="7" t="s">
        <v>307</v>
      </c>
      <c r="C3776" s="7" t="s">
        <v>1280</v>
      </c>
      <c r="D3776" s="7" t="n">
        <v>1</v>
      </c>
      <c r="E3776" s="7" t="n">
        <v>156.97</v>
      </c>
      <c r="F3776" s="7" t="n">
        <v>0</v>
      </c>
      <c r="G3776" s="7" t="n">
        <v>0</v>
      </c>
    </row>
    <row r="3777" customFormat="false" ht="15" hidden="false" customHeight="false" outlineLevel="0" collapsed="false">
      <c r="A3777" s="7" t="s">
        <v>23</v>
      </c>
      <c r="B3777" s="7" t="s">
        <v>356</v>
      </c>
      <c r="C3777" s="7" t="s">
        <v>1280</v>
      </c>
      <c r="D3777" s="7" t="n">
        <v>0</v>
      </c>
      <c r="E3777" s="7" t="n">
        <v>0</v>
      </c>
      <c r="F3777" s="7" t="n">
        <v>1</v>
      </c>
      <c r="G3777" s="7" t="n">
        <v>130</v>
      </c>
    </row>
    <row r="3778" customFormat="false" ht="15" hidden="false" customHeight="false" outlineLevel="0" collapsed="false">
      <c r="A3778" s="7" t="s">
        <v>23</v>
      </c>
      <c r="B3778" s="7" t="s">
        <v>247</v>
      </c>
      <c r="C3778" s="7" t="s">
        <v>1280</v>
      </c>
      <c r="D3778" s="7" t="n">
        <v>3</v>
      </c>
      <c r="E3778" s="7" t="n">
        <v>470.93</v>
      </c>
      <c r="F3778" s="7" t="n">
        <v>0</v>
      </c>
      <c r="G3778" s="7" t="n">
        <v>0</v>
      </c>
    </row>
    <row r="3779" customFormat="false" ht="15" hidden="false" customHeight="false" outlineLevel="0" collapsed="false">
      <c r="A3779" s="7" t="s">
        <v>23</v>
      </c>
      <c r="B3779" s="7" t="s">
        <v>247</v>
      </c>
      <c r="C3779" s="7" t="s">
        <v>1280</v>
      </c>
      <c r="D3779" s="7" t="n">
        <v>3</v>
      </c>
      <c r="E3779" s="7" t="n">
        <v>389.99</v>
      </c>
      <c r="F3779" s="7" t="n">
        <v>3</v>
      </c>
      <c r="G3779" s="7" t="n">
        <v>389.99</v>
      </c>
    </row>
    <row r="3780" customFormat="false" ht="15" hidden="false" customHeight="false" outlineLevel="0" collapsed="false">
      <c r="A3780" s="7" t="s">
        <v>23</v>
      </c>
      <c r="B3780" s="7" t="s">
        <v>247</v>
      </c>
      <c r="C3780" s="7" t="s">
        <v>1280</v>
      </c>
      <c r="D3780" s="7" t="n">
        <v>2</v>
      </c>
      <c r="E3780" s="7" t="n">
        <v>311.91</v>
      </c>
      <c r="F3780" s="7" t="n">
        <v>0</v>
      </c>
      <c r="G3780" s="7" t="n">
        <v>0</v>
      </c>
    </row>
    <row r="3781" customFormat="false" ht="15" hidden="false" customHeight="false" outlineLevel="0" collapsed="false">
      <c r="A3781" s="7" t="s">
        <v>23</v>
      </c>
      <c r="B3781" s="7" t="s">
        <v>255</v>
      </c>
      <c r="C3781" s="7" t="s">
        <v>1280</v>
      </c>
      <c r="D3781" s="7" t="n">
        <v>8</v>
      </c>
      <c r="E3781" s="7" t="n">
        <v>1039.98</v>
      </c>
      <c r="F3781" s="7" t="n">
        <v>9</v>
      </c>
      <c r="G3781" s="7" t="n">
        <v>1170</v>
      </c>
    </row>
    <row r="3782" customFormat="false" ht="15" hidden="false" customHeight="false" outlineLevel="0" collapsed="false">
      <c r="A3782" s="7" t="s">
        <v>23</v>
      </c>
      <c r="B3782" s="7" t="s">
        <v>255</v>
      </c>
      <c r="C3782" s="7" t="s">
        <v>1280</v>
      </c>
      <c r="D3782" s="7" t="n">
        <v>2</v>
      </c>
      <c r="E3782" s="7" t="n">
        <v>311.91</v>
      </c>
      <c r="F3782" s="7" t="n">
        <v>0</v>
      </c>
      <c r="G3782" s="7" t="n">
        <v>0</v>
      </c>
    </row>
    <row r="3783" customFormat="false" ht="15" hidden="false" customHeight="false" outlineLevel="0" collapsed="false">
      <c r="A3783" s="7" t="s">
        <v>23</v>
      </c>
      <c r="B3783" s="7" t="s">
        <v>255</v>
      </c>
      <c r="C3783" s="7" t="s">
        <v>1280</v>
      </c>
      <c r="D3783" s="7" t="n">
        <v>2</v>
      </c>
      <c r="E3783" s="7" t="n">
        <v>313.94</v>
      </c>
      <c r="F3783" s="7" t="n">
        <v>0</v>
      </c>
      <c r="G3783" s="7" t="n">
        <v>0</v>
      </c>
    </row>
    <row r="3784" customFormat="false" ht="15" hidden="false" customHeight="false" outlineLevel="0" collapsed="false">
      <c r="A3784" s="7" t="s">
        <v>23</v>
      </c>
      <c r="B3784" s="7" t="s">
        <v>413</v>
      </c>
      <c r="C3784" s="7" t="s">
        <v>1284</v>
      </c>
      <c r="D3784" s="7" t="n">
        <v>1</v>
      </c>
      <c r="E3784" s="7" t="n">
        <v>169.99</v>
      </c>
      <c r="F3784" s="7" t="n">
        <v>0</v>
      </c>
      <c r="G3784" s="7" t="n">
        <v>0</v>
      </c>
    </row>
    <row r="3785" customFormat="false" ht="15" hidden="false" customHeight="false" outlineLevel="0" collapsed="false">
      <c r="A3785" s="7" t="s">
        <v>23</v>
      </c>
      <c r="B3785" s="7" t="s">
        <v>667</v>
      </c>
      <c r="C3785" s="7" t="s">
        <v>1493</v>
      </c>
      <c r="D3785" s="7" t="n">
        <v>1</v>
      </c>
      <c r="E3785" s="7" t="n">
        <v>90</v>
      </c>
      <c r="F3785" s="7" t="n">
        <v>0</v>
      </c>
      <c r="G3785" s="7" t="n">
        <v>0</v>
      </c>
    </row>
    <row r="3786" customFormat="false" ht="15" hidden="false" customHeight="false" outlineLevel="0" collapsed="false">
      <c r="A3786" s="7" t="s">
        <v>23</v>
      </c>
      <c r="B3786" s="7" t="s">
        <v>676</v>
      </c>
      <c r="C3786" s="7" t="s">
        <v>1493</v>
      </c>
      <c r="D3786" s="7" t="n">
        <v>1</v>
      </c>
      <c r="E3786" s="7" t="n">
        <v>90</v>
      </c>
      <c r="F3786" s="7" t="n">
        <v>0</v>
      </c>
      <c r="G3786" s="7" t="n">
        <v>0</v>
      </c>
    </row>
    <row r="3787" customFormat="false" ht="15" hidden="false" customHeight="false" outlineLevel="0" collapsed="false">
      <c r="A3787" s="7" t="s">
        <v>23</v>
      </c>
      <c r="B3787" s="7" t="s">
        <v>666</v>
      </c>
      <c r="C3787" s="7" t="s">
        <v>1494</v>
      </c>
      <c r="D3787" s="7" t="n">
        <v>1</v>
      </c>
      <c r="E3787" s="7" t="n">
        <v>90</v>
      </c>
      <c r="F3787" s="7" t="n">
        <v>0</v>
      </c>
      <c r="G3787" s="7" t="n">
        <v>0</v>
      </c>
    </row>
    <row r="3788" customFormat="false" ht="15" hidden="false" customHeight="false" outlineLevel="0" collapsed="false">
      <c r="A3788" s="7" t="s">
        <v>23</v>
      </c>
      <c r="B3788" s="7" t="s">
        <v>674</v>
      </c>
      <c r="C3788" s="7" t="s">
        <v>1494</v>
      </c>
      <c r="D3788" s="7" t="n">
        <v>1</v>
      </c>
      <c r="E3788" s="7" t="n">
        <v>90</v>
      </c>
      <c r="F3788" s="7" t="n">
        <v>0</v>
      </c>
      <c r="G3788" s="7" t="n">
        <v>0</v>
      </c>
    </row>
    <row r="3789" customFormat="false" ht="15" hidden="false" customHeight="false" outlineLevel="0" collapsed="false">
      <c r="A3789" s="7" t="s">
        <v>23</v>
      </c>
      <c r="B3789" s="7" t="s">
        <v>164</v>
      </c>
      <c r="C3789" s="7" t="s">
        <v>1295</v>
      </c>
      <c r="D3789" s="7" t="n">
        <v>5</v>
      </c>
      <c r="E3789" s="7" t="n">
        <v>100.53</v>
      </c>
      <c r="F3789" s="7" t="n">
        <v>3</v>
      </c>
      <c r="G3789" s="7" t="n">
        <v>60.32</v>
      </c>
    </row>
    <row r="3790" customFormat="false" ht="15" hidden="false" customHeight="false" outlineLevel="0" collapsed="false">
      <c r="A3790" s="7" t="s">
        <v>23</v>
      </c>
      <c r="B3790" s="7" t="s">
        <v>159</v>
      </c>
      <c r="C3790" s="7" t="s">
        <v>1295</v>
      </c>
      <c r="D3790" s="7" t="n">
        <v>6</v>
      </c>
      <c r="E3790" s="7" t="n">
        <v>120.64</v>
      </c>
      <c r="F3790" s="7" t="n">
        <v>3</v>
      </c>
      <c r="G3790" s="7" t="n">
        <v>60.32</v>
      </c>
    </row>
    <row r="3791" customFormat="false" ht="15" hidden="false" customHeight="false" outlineLevel="0" collapsed="false">
      <c r="A3791" s="7" t="s">
        <v>23</v>
      </c>
      <c r="B3791" s="7" t="s">
        <v>195</v>
      </c>
      <c r="C3791" s="7" t="s">
        <v>1295</v>
      </c>
      <c r="D3791" s="7" t="n">
        <v>3</v>
      </c>
      <c r="E3791" s="7" t="n">
        <v>60.32</v>
      </c>
      <c r="F3791" s="7" t="n">
        <v>0</v>
      </c>
      <c r="G3791" s="7" t="n">
        <v>0</v>
      </c>
    </row>
    <row r="3792" customFormat="false" ht="15" hidden="false" customHeight="false" outlineLevel="0" collapsed="false">
      <c r="A3792" s="7" t="s">
        <v>23</v>
      </c>
      <c r="B3792" s="7" t="s">
        <v>209</v>
      </c>
      <c r="C3792" s="7" t="s">
        <v>1295</v>
      </c>
      <c r="D3792" s="7" t="n">
        <v>2</v>
      </c>
      <c r="E3792" s="7" t="n">
        <v>40.21</v>
      </c>
      <c r="F3792" s="7" t="n">
        <v>3</v>
      </c>
      <c r="G3792" s="7" t="n">
        <v>60.32</v>
      </c>
    </row>
    <row r="3793" customFormat="false" ht="15" hidden="false" customHeight="false" outlineLevel="0" collapsed="false">
      <c r="A3793" s="7" t="s">
        <v>23</v>
      </c>
      <c r="B3793" s="7" t="s">
        <v>256</v>
      </c>
      <c r="C3793" s="7" t="s">
        <v>1301</v>
      </c>
      <c r="D3793" s="7" t="n">
        <v>3</v>
      </c>
      <c r="E3793" s="7" t="n">
        <v>119.38</v>
      </c>
      <c r="F3793" s="7" t="n">
        <v>2</v>
      </c>
      <c r="G3793" s="7" t="n">
        <v>79.59</v>
      </c>
    </row>
    <row r="3794" customFormat="false" ht="15" hidden="false" customHeight="false" outlineLevel="0" collapsed="false">
      <c r="A3794" s="7" t="s">
        <v>23</v>
      </c>
      <c r="B3794" s="7" t="s">
        <v>219</v>
      </c>
      <c r="C3794" s="7" t="s">
        <v>1302</v>
      </c>
      <c r="D3794" s="7" t="n">
        <v>5</v>
      </c>
      <c r="E3794" s="7" t="n">
        <v>210.67</v>
      </c>
      <c r="F3794" s="7" t="n">
        <v>2</v>
      </c>
      <c r="G3794" s="7" t="n">
        <v>84.27</v>
      </c>
    </row>
    <row r="3795" customFormat="false" ht="15" hidden="false" customHeight="false" outlineLevel="0" collapsed="false">
      <c r="A3795" s="7" t="s">
        <v>23</v>
      </c>
      <c r="B3795" s="7" t="s">
        <v>219</v>
      </c>
      <c r="C3795" s="7" t="s">
        <v>1302</v>
      </c>
      <c r="D3795" s="7" t="n">
        <v>2</v>
      </c>
      <c r="E3795" s="7" t="n">
        <v>71.77</v>
      </c>
      <c r="F3795" s="7" t="n">
        <v>0</v>
      </c>
      <c r="G3795" s="7" t="n">
        <v>0</v>
      </c>
    </row>
    <row r="3796" customFormat="false" ht="15" hidden="false" customHeight="false" outlineLevel="0" collapsed="false">
      <c r="A3796" s="7" t="s">
        <v>23</v>
      </c>
      <c r="B3796" s="7" t="s">
        <v>83</v>
      </c>
      <c r="C3796" s="7" t="s">
        <v>1303</v>
      </c>
      <c r="D3796" s="7" t="n">
        <v>2</v>
      </c>
      <c r="E3796" s="7" t="n">
        <v>120.01</v>
      </c>
      <c r="F3796" s="7" t="n">
        <v>4</v>
      </c>
      <c r="G3796" s="7" t="n">
        <v>240</v>
      </c>
    </row>
    <row r="3797" customFormat="false" ht="15" hidden="false" customHeight="false" outlineLevel="0" collapsed="false">
      <c r="A3797" s="7" t="s">
        <v>23</v>
      </c>
      <c r="B3797" s="7" t="s">
        <v>83</v>
      </c>
      <c r="C3797" s="7" t="s">
        <v>1303</v>
      </c>
      <c r="D3797" s="7" t="n">
        <v>2</v>
      </c>
      <c r="E3797" s="7" t="n">
        <v>110</v>
      </c>
      <c r="F3797" s="7" t="n">
        <v>0</v>
      </c>
      <c r="G3797" s="7" t="n">
        <v>0</v>
      </c>
    </row>
    <row r="3798" customFormat="false" ht="15" hidden="false" customHeight="false" outlineLevel="0" collapsed="false">
      <c r="A3798" s="7" t="s">
        <v>23</v>
      </c>
      <c r="B3798" s="7" t="s">
        <v>187</v>
      </c>
      <c r="C3798" s="7" t="s">
        <v>1309</v>
      </c>
      <c r="D3798" s="7" t="n">
        <v>5</v>
      </c>
      <c r="E3798" s="7" t="n">
        <v>375</v>
      </c>
      <c r="F3798" s="7" t="n">
        <v>0</v>
      </c>
      <c r="G3798" s="7" t="n">
        <v>0</v>
      </c>
    </row>
    <row r="3799" customFormat="false" ht="15" hidden="false" customHeight="false" outlineLevel="0" collapsed="false">
      <c r="A3799" s="7" t="s">
        <v>23</v>
      </c>
      <c r="B3799" s="7" t="s">
        <v>135</v>
      </c>
      <c r="C3799" s="7" t="s">
        <v>1316</v>
      </c>
      <c r="D3799" s="7" t="n">
        <v>2</v>
      </c>
      <c r="E3799" s="7" t="n">
        <v>109.95</v>
      </c>
      <c r="F3799" s="7" t="n">
        <v>0</v>
      </c>
      <c r="G3799" s="7" t="n">
        <v>0</v>
      </c>
    </row>
    <row r="3800" customFormat="false" ht="15" hidden="false" customHeight="false" outlineLevel="0" collapsed="false">
      <c r="A3800" s="7" t="s">
        <v>23</v>
      </c>
      <c r="B3800" s="7" t="s">
        <v>193</v>
      </c>
      <c r="C3800" s="7" t="s">
        <v>1316</v>
      </c>
      <c r="D3800" s="7" t="n">
        <v>4</v>
      </c>
      <c r="E3800" s="7" t="n">
        <v>219.9</v>
      </c>
      <c r="F3800" s="7" t="n">
        <v>0</v>
      </c>
      <c r="G3800" s="7" t="n">
        <v>0</v>
      </c>
    </row>
    <row r="3801" customFormat="false" ht="15" hidden="false" customHeight="false" outlineLevel="0" collapsed="false">
      <c r="A3801" s="7" t="s">
        <v>23</v>
      </c>
      <c r="B3801" s="7" t="s">
        <v>787</v>
      </c>
      <c r="C3801" s="7" t="s">
        <v>1327</v>
      </c>
      <c r="D3801" s="7" t="n">
        <v>3</v>
      </c>
      <c r="E3801" s="7" t="n">
        <v>209.99</v>
      </c>
      <c r="F3801" s="7" t="n">
        <v>0</v>
      </c>
      <c r="G3801" s="7" t="n">
        <v>0</v>
      </c>
    </row>
    <row r="3802" customFormat="false" ht="15" hidden="false" customHeight="false" outlineLevel="0" collapsed="false">
      <c r="A3802" s="7" t="s">
        <v>23</v>
      </c>
      <c r="B3802" s="7" t="s">
        <v>834</v>
      </c>
      <c r="C3802" s="7" t="s">
        <v>1501</v>
      </c>
      <c r="D3802" s="7" t="n">
        <v>1</v>
      </c>
      <c r="E3802" s="7" t="n">
        <v>60</v>
      </c>
      <c r="F3802" s="7" t="n">
        <v>0</v>
      </c>
      <c r="G3802" s="7" t="n">
        <v>0</v>
      </c>
    </row>
    <row r="3803" customFormat="false" ht="15" hidden="false" customHeight="false" outlineLevel="0" collapsed="false">
      <c r="A3803" s="7" t="s">
        <v>23</v>
      </c>
      <c r="B3803" s="7" t="s">
        <v>700</v>
      </c>
      <c r="C3803" s="7" t="s">
        <v>1502</v>
      </c>
      <c r="D3803" s="7" t="n">
        <v>3</v>
      </c>
      <c r="E3803" s="7" t="n">
        <v>212.17</v>
      </c>
      <c r="F3803" s="7" t="n">
        <v>0</v>
      </c>
      <c r="G3803" s="7" t="n">
        <v>0</v>
      </c>
    </row>
    <row r="3804" customFormat="false" ht="15" hidden="false" customHeight="false" outlineLevel="0" collapsed="false">
      <c r="A3804" s="7" t="s">
        <v>23</v>
      </c>
      <c r="B3804" s="7" t="s">
        <v>700</v>
      </c>
      <c r="C3804" s="7" t="s">
        <v>1502</v>
      </c>
      <c r="D3804" s="7" t="n">
        <v>3</v>
      </c>
      <c r="E3804" s="7" t="n">
        <v>285</v>
      </c>
      <c r="F3804" s="7" t="n">
        <v>0</v>
      </c>
      <c r="G3804" s="7" t="n">
        <v>0</v>
      </c>
    </row>
    <row r="3805" customFormat="false" ht="15" hidden="false" customHeight="false" outlineLevel="0" collapsed="false">
      <c r="A3805" s="7" t="s">
        <v>23</v>
      </c>
      <c r="B3805" s="7" t="s">
        <v>700</v>
      </c>
      <c r="C3805" s="7" t="s">
        <v>1502</v>
      </c>
      <c r="D3805" s="7" t="n">
        <v>0</v>
      </c>
      <c r="E3805" s="7" t="n">
        <v>0</v>
      </c>
      <c r="F3805" s="7" t="n">
        <v>1</v>
      </c>
      <c r="G3805" s="7" t="n">
        <v>75</v>
      </c>
    </row>
    <row r="3806" customFormat="false" ht="15" hidden="false" customHeight="false" outlineLevel="0" collapsed="false">
      <c r="A3806" s="7" t="s">
        <v>23</v>
      </c>
      <c r="B3806" s="7" t="s">
        <v>700</v>
      </c>
      <c r="C3806" s="7" t="s">
        <v>1502</v>
      </c>
      <c r="D3806" s="7" t="n">
        <v>2</v>
      </c>
      <c r="E3806" s="7" t="n">
        <v>120</v>
      </c>
      <c r="F3806" s="7" t="n">
        <v>0</v>
      </c>
      <c r="G3806" s="7" t="n">
        <v>0</v>
      </c>
    </row>
    <row r="3807" customFormat="false" ht="15" hidden="false" customHeight="false" outlineLevel="0" collapsed="false">
      <c r="A3807" s="7" t="s">
        <v>23</v>
      </c>
      <c r="B3807" s="7" t="s">
        <v>746</v>
      </c>
      <c r="C3807" s="7" t="s">
        <v>1503</v>
      </c>
      <c r="D3807" s="7" t="n">
        <v>-1</v>
      </c>
      <c r="E3807" s="7" t="n">
        <v>-94.99</v>
      </c>
      <c r="F3807" s="7" t="n">
        <v>0</v>
      </c>
      <c r="G3807" s="7" t="n">
        <v>0</v>
      </c>
    </row>
    <row r="3808" customFormat="false" ht="15" hidden="false" customHeight="false" outlineLevel="0" collapsed="false">
      <c r="A3808" s="7" t="s">
        <v>23</v>
      </c>
      <c r="B3808" s="7" t="s">
        <v>746</v>
      </c>
      <c r="C3808" s="7" t="s">
        <v>1503</v>
      </c>
      <c r="D3808" s="7" t="n">
        <v>2</v>
      </c>
      <c r="E3808" s="7" t="n">
        <v>190</v>
      </c>
      <c r="F3808" s="7" t="n">
        <v>0</v>
      </c>
      <c r="G3808" s="7" t="n">
        <v>0</v>
      </c>
    </row>
    <row r="3809" customFormat="false" ht="15" hidden="false" customHeight="false" outlineLevel="0" collapsed="false">
      <c r="A3809" s="7" t="s">
        <v>23</v>
      </c>
      <c r="B3809" s="7" t="s">
        <v>746</v>
      </c>
      <c r="C3809" s="7" t="s">
        <v>1503</v>
      </c>
      <c r="D3809" s="7" t="n">
        <v>1</v>
      </c>
      <c r="E3809" s="7" t="n">
        <v>60</v>
      </c>
      <c r="F3809" s="7" t="n">
        <v>0</v>
      </c>
      <c r="G3809" s="7" t="n">
        <v>0</v>
      </c>
    </row>
    <row r="3810" customFormat="false" ht="15" hidden="false" customHeight="false" outlineLevel="0" collapsed="false">
      <c r="A3810" s="7" t="s">
        <v>23</v>
      </c>
      <c r="B3810" s="7" t="s">
        <v>764</v>
      </c>
      <c r="C3810" s="7" t="s">
        <v>1504</v>
      </c>
      <c r="D3810" s="7" t="n">
        <v>0</v>
      </c>
      <c r="E3810" s="7" t="n">
        <v>0</v>
      </c>
      <c r="F3810" s="7" t="n">
        <v>2</v>
      </c>
      <c r="G3810" s="7" t="n">
        <v>150</v>
      </c>
    </row>
    <row r="3811" customFormat="false" ht="15" hidden="false" customHeight="false" outlineLevel="0" collapsed="false">
      <c r="A3811" s="7" t="s">
        <v>23</v>
      </c>
      <c r="B3811" s="7" t="s">
        <v>764</v>
      </c>
      <c r="C3811" s="7" t="s">
        <v>1504</v>
      </c>
      <c r="D3811" s="7" t="n">
        <v>1</v>
      </c>
      <c r="E3811" s="7" t="n">
        <v>60</v>
      </c>
      <c r="F3811" s="7" t="n">
        <v>0</v>
      </c>
      <c r="G3811" s="7" t="n">
        <v>0</v>
      </c>
    </row>
    <row r="3812" customFormat="false" ht="15" hidden="false" customHeight="false" outlineLevel="0" collapsed="false">
      <c r="A3812" s="7" t="s">
        <v>23</v>
      </c>
      <c r="B3812" s="7" t="s">
        <v>764</v>
      </c>
      <c r="C3812" s="7" t="s">
        <v>1504</v>
      </c>
      <c r="D3812" s="7" t="n">
        <v>2</v>
      </c>
      <c r="E3812" s="7" t="n">
        <v>190</v>
      </c>
      <c r="F3812" s="7" t="n">
        <v>0</v>
      </c>
      <c r="G3812" s="7" t="n">
        <v>0</v>
      </c>
    </row>
    <row r="3813" customFormat="false" ht="15" hidden="false" customHeight="false" outlineLevel="0" collapsed="false">
      <c r="A3813" s="7" t="s">
        <v>23</v>
      </c>
      <c r="B3813" s="7" t="s">
        <v>826</v>
      </c>
      <c r="C3813" s="7" t="s">
        <v>1505</v>
      </c>
      <c r="D3813" s="7" t="n">
        <v>0</v>
      </c>
      <c r="E3813" s="7" t="n">
        <v>0</v>
      </c>
      <c r="F3813" s="7" t="n">
        <v>1</v>
      </c>
      <c r="G3813" s="7" t="n">
        <v>75</v>
      </c>
    </row>
    <row r="3814" customFormat="false" ht="15" hidden="false" customHeight="false" outlineLevel="0" collapsed="false">
      <c r="A3814" s="7" t="s">
        <v>23</v>
      </c>
      <c r="B3814" s="7" t="s">
        <v>263</v>
      </c>
      <c r="C3814" s="7" t="s">
        <v>1337</v>
      </c>
      <c r="D3814" s="7" t="n">
        <v>4</v>
      </c>
      <c r="E3814" s="7" t="n">
        <v>179.79</v>
      </c>
      <c r="F3814" s="7" t="n">
        <v>6</v>
      </c>
      <c r="G3814" s="7" t="n">
        <v>269.68</v>
      </c>
    </row>
    <row r="3815" customFormat="false" ht="15" hidden="false" customHeight="false" outlineLevel="0" collapsed="false">
      <c r="A3815" s="7" t="s">
        <v>23</v>
      </c>
      <c r="B3815" s="7" t="s">
        <v>263</v>
      </c>
      <c r="C3815" s="7" t="s">
        <v>1337</v>
      </c>
      <c r="D3815" s="7" t="n">
        <v>2</v>
      </c>
      <c r="E3815" s="7" t="n">
        <v>84.99</v>
      </c>
      <c r="F3815" s="7" t="n">
        <v>0</v>
      </c>
      <c r="G3815" s="7" t="n">
        <v>0</v>
      </c>
    </row>
    <row r="3816" customFormat="false" ht="15" hidden="false" customHeight="false" outlineLevel="0" collapsed="false">
      <c r="A3816" s="7" t="s">
        <v>23</v>
      </c>
      <c r="B3816" s="7" t="s">
        <v>234</v>
      </c>
      <c r="C3816" s="7" t="s">
        <v>1338</v>
      </c>
      <c r="D3816" s="7" t="n">
        <v>1</v>
      </c>
      <c r="E3816" s="7" t="n">
        <v>46.82</v>
      </c>
      <c r="F3816" s="7" t="n">
        <v>7</v>
      </c>
      <c r="G3816" s="7" t="n">
        <v>327.75</v>
      </c>
    </row>
    <row r="3817" customFormat="false" ht="15" hidden="false" customHeight="false" outlineLevel="0" collapsed="false">
      <c r="A3817" s="7" t="s">
        <v>23</v>
      </c>
      <c r="B3817" s="7" t="s">
        <v>234</v>
      </c>
      <c r="C3817" s="7" t="s">
        <v>1338</v>
      </c>
      <c r="D3817" s="7" t="n">
        <v>1</v>
      </c>
      <c r="E3817" s="7" t="n">
        <v>44.86</v>
      </c>
      <c r="F3817" s="7" t="n">
        <v>0</v>
      </c>
      <c r="G3817" s="7" t="n">
        <v>0</v>
      </c>
    </row>
    <row r="3818" customFormat="false" ht="15" hidden="false" customHeight="false" outlineLevel="0" collapsed="false">
      <c r="A3818" s="7" t="s">
        <v>23</v>
      </c>
      <c r="B3818" s="7" t="s">
        <v>179</v>
      </c>
      <c r="C3818" s="7" t="s">
        <v>1357</v>
      </c>
      <c r="D3818" s="7" t="n">
        <v>4</v>
      </c>
      <c r="E3818" s="7" t="n">
        <v>95.43</v>
      </c>
      <c r="F3818" s="7" t="n">
        <v>0</v>
      </c>
      <c r="G3818" s="7" t="n">
        <v>0</v>
      </c>
    </row>
    <row r="3819" customFormat="false" ht="15" hidden="false" customHeight="false" outlineLevel="0" collapsed="false">
      <c r="A3819" s="7" t="s">
        <v>23</v>
      </c>
      <c r="B3819" s="7" t="s">
        <v>163</v>
      </c>
      <c r="C3819" s="7" t="s">
        <v>1357</v>
      </c>
      <c r="D3819" s="7" t="n">
        <v>7</v>
      </c>
      <c r="E3819" s="7" t="n">
        <v>183.38</v>
      </c>
      <c r="F3819" s="7" t="n">
        <v>0</v>
      </c>
      <c r="G3819" s="7" t="n">
        <v>0</v>
      </c>
    </row>
    <row r="3820" customFormat="false" ht="15" hidden="false" customHeight="false" outlineLevel="0" collapsed="false">
      <c r="A3820" s="7" t="s">
        <v>23</v>
      </c>
      <c r="B3820" s="7" t="s">
        <v>278</v>
      </c>
      <c r="C3820" s="7" t="s">
        <v>1372</v>
      </c>
      <c r="D3820" s="7" t="n">
        <v>9</v>
      </c>
      <c r="E3820" s="7" t="n">
        <v>540</v>
      </c>
      <c r="F3820" s="7" t="n">
        <v>9</v>
      </c>
      <c r="G3820" s="7" t="n">
        <v>540</v>
      </c>
    </row>
    <row r="3821" customFormat="false" ht="15" hidden="false" customHeight="false" outlineLevel="0" collapsed="false">
      <c r="A3821" s="7" t="s">
        <v>23</v>
      </c>
      <c r="B3821" s="7" t="s">
        <v>268</v>
      </c>
      <c r="C3821" s="7" t="s">
        <v>1372</v>
      </c>
      <c r="D3821" s="7" t="n">
        <v>14</v>
      </c>
      <c r="E3821" s="7" t="n">
        <v>840</v>
      </c>
      <c r="F3821" s="7" t="n">
        <v>8</v>
      </c>
      <c r="G3821" s="7" t="n">
        <v>480</v>
      </c>
    </row>
    <row r="3822" customFormat="false" ht="15" hidden="false" customHeight="false" outlineLevel="0" collapsed="false">
      <c r="A3822" s="7" t="s">
        <v>23</v>
      </c>
      <c r="B3822" s="7" t="s">
        <v>343</v>
      </c>
      <c r="C3822" s="7" t="s">
        <v>1376</v>
      </c>
      <c r="D3822" s="7" t="n">
        <v>5</v>
      </c>
      <c r="E3822" s="7" t="n">
        <v>0.04</v>
      </c>
      <c r="F3822" s="7" t="n">
        <v>6</v>
      </c>
      <c r="G3822" s="7" t="n">
        <v>0.05</v>
      </c>
    </row>
    <row r="3823" customFormat="false" ht="15" hidden="false" customHeight="false" outlineLevel="0" collapsed="false">
      <c r="A3823" s="7" t="s">
        <v>23</v>
      </c>
      <c r="B3823" s="7" t="s">
        <v>343</v>
      </c>
      <c r="C3823" s="7" t="s">
        <v>1376</v>
      </c>
      <c r="D3823" s="7" t="n">
        <v>9</v>
      </c>
      <c r="E3823" s="7" t="n">
        <v>224.98</v>
      </c>
      <c r="F3823" s="7" t="n">
        <v>0</v>
      </c>
      <c r="G3823" s="7" t="n">
        <v>0</v>
      </c>
    </row>
    <row r="3824" customFormat="false" ht="15" hidden="false" customHeight="false" outlineLevel="0" collapsed="false">
      <c r="A3824" s="7" t="s">
        <v>23</v>
      </c>
      <c r="B3824" s="7" t="s">
        <v>303</v>
      </c>
      <c r="C3824" s="7" t="s">
        <v>1376</v>
      </c>
      <c r="D3824" s="7" t="n">
        <v>22</v>
      </c>
      <c r="E3824" s="7" t="n">
        <v>549.95</v>
      </c>
      <c r="F3824" s="7" t="n">
        <v>0</v>
      </c>
      <c r="G3824" s="7" t="n">
        <v>0</v>
      </c>
    </row>
    <row r="3825" customFormat="false" ht="15" hidden="false" customHeight="false" outlineLevel="0" collapsed="false">
      <c r="A3825" s="7" t="s">
        <v>23</v>
      </c>
      <c r="B3825" s="7" t="s">
        <v>303</v>
      </c>
      <c r="C3825" s="7" t="s">
        <v>1376</v>
      </c>
      <c r="D3825" s="7" t="n">
        <v>20</v>
      </c>
      <c r="E3825" s="7" t="n">
        <v>500</v>
      </c>
      <c r="F3825" s="7" t="n">
        <v>0</v>
      </c>
      <c r="G3825" s="7" t="n">
        <v>0</v>
      </c>
    </row>
    <row r="3826" customFormat="false" ht="15" hidden="false" customHeight="false" outlineLevel="0" collapsed="false">
      <c r="A3826" s="7" t="s">
        <v>23</v>
      </c>
      <c r="B3826" s="7" t="s">
        <v>303</v>
      </c>
      <c r="C3826" s="7" t="s">
        <v>1376</v>
      </c>
      <c r="D3826" s="7" t="n">
        <v>10</v>
      </c>
      <c r="E3826" s="7" t="n">
        <v>0.07</v>
      </c>
      <c r="F3826" s="7" t="n">
        <v>0</v>
      </c>
      <c r="G3826" s="7" t="n">
        <v>0</v>
      </c>
    </row>
    <row r="3827" customFormat="false" ht="15" hidden="false" customHeight="false" outlineLevel="0" collapsed="false">
      <c r="A3827" s="7" t="s">
        <v>23</v>
      </c>
      <c r="B3827" s="7" t="s">
        <v>283</v>
      </c>
      <c r="C3827" s="7" t="s">
        <v>1376</v>
      </c>
      <c r="D3827" s="7" t="n">
        <v>20</v>
      </c>
      <c r="E3827" s="7" t="n">
        <v>500</v>
      </c>
      <c r="F3827" s="7" t="n">
        <v>0</v>
      </c>
      <c r="G3827" s="7" t="n">
        <v>0</v>
      </c>
    </row>
    <row r="3828" customFormat="false" ht="15" hidden="false" customHeight="false" outlineLevel="0" collapsed="false">
      <c r="A3828" s="7" t="s">
        <v>23</v>
      </c>
      <c r="B3828" s="7" t="s">
        <v>283</v>
      </c>
      <c r="C3828" s="7" t="s">
        <v>1376</v>
      </c>
      <c r="D3828" s="7" t="n">
        <v>37</v>
      </c>
      <c r="E3828" s="7" t="n">
        <v>924.91</v>
      </c>
      <c r="F3828" s="7" t="n">
        <v>0</v>
      </c>
      <c r="G3828" s="7" t="n">
        <v>0</v>
      </c>
    </row>
    <row r="3829" customFormat="false" ht="15" hidden="false" customHeight="false" outlineLevel="0" collapsed="false">
      <c r="A3829" s="7" t="s">
        <v>23</v>
      </c>
      <c r="B3829" s="7" t="s">
        <v>401</v>
      </c>
      <c r="C3829" s="7" t="s">
        <v>1377</v>
      </c>
      <c r="D3829" s="7" t="n">
        <v>2</v>
      </c>
      <c r="E3829" s="7" t="n">
        <v>49.99</v>
      </c>
      <c r="F3829" s="7" t="n">
        <v>0</v>
      </c>
      <c r="G3829" s="7" t="n">
        <v>0</v>
      </c>
    </row>
    <row r="3830" customFormat="false" ht="15" hidden="false" customHeight="false" outlineLevel="0" collapsed="false">
      <c r="A3830" s="7" t="s">
        <v>23</v>
      </c>
      <c r="B3830" s="7" t="s">
        <v>367</v>
      </c>
      <c r="C3830" s="7" t="s">
        <v>1377</v>
      </c>
      <c r="D3830" s="7" t="n">
        <v>5</v>
      </c>
      <c r="E3830" s="7" t="n">
        <v>124.98</v>
      </c>
      <c r="F3830" s="7" t="n">
        <v>0</v>
      </c>
      <c r="G3830" s="7" t="n">
        <v>0</v>
      </c>
    </row>
    <row r="3831" customFormat="false" ht="15" hidden="false" customHeight="false" outlineLevel="0" collapsed="false">
      <c r="A3831" s="7" t="s">
        <v>23</v>
      </c>
      <c r="B3831" s="7" t="s">
        <v>418</v>
      </c>
      <c r="C3831" s="7" t="s">
        <v>1378</v>
      </c>
      <c r="D3831" s="7" t="n">
        <v>7</v>
      </c>
      <c r="E3831" s="7" t="n">
        <v>174.98</v>
      </c>
      <c r="F3831" s="7" t="n">
        <v>0</v>
      </c>
      <c r="G3831" s="7" t="n">
        <v>0</v>
      </c>
    </row>
    <row r="3832" customFormat="false" ht="15" hidden="false" customHeight="false" outlineLevel="0" collapsed="false">
      <c r="A3832" s="7" t="s">
        <v>23</v>
      </c>
      <c r="B3832" s="7" t="s">
        <v>354</v>
      </c>
      <c r="C3832" s="7" t="s">
        <v>1378</v>
      </c>
      <c r="D3832" s="7" t="n">
        <v>8</v>
      </c>
      <c r="E3832" s="7" t="n">
        <v>199.98</v>
      </c>
      <c r="F3832" s="7" t="n">
        <v>12</v>
      </c>
      <c r="G3832" s="7" t="n">
        <v>299.97</v>
      </c>
    </row>
    <row r="3833" customFormat="false" ht="15" hidden="false" customHeight="false" outlineLevel="0" collapsed="false">
      <c r="A3833" s="7" t="s">
        <v>23</v>
      </c>
      <c r="B3833" s="7" t="s">
        <v>349</v>
      </c>
      <c r="C3833" s="7" t="s">
        <v>1378</v>
      </c>
      <c r="D3833" s="7" t="n">
        <v>7</v>
      </c>
      <c r="E3833" s="7" t="n">
        <v>174.98</v>
      </c>
      <c r="F3833" s="7" t="n">
        <v>18</v>
      </c>
      <c r="G3833" s="7" t="n">
        <v>449.96</v>
      </c>
    </row>
    <row r="3834" customFormat="false" ht="15" hidden="false" customHeight="false" outlineLevel="0" collapsed="false">
      <c r="A3834" s="7" t="s">
        <v>23</v>
      </c>
      <c r="B3834" s="7" t="s">
        <v>349</v>
      </c>
      <c r="C3834" s="7" t="s">
        <v>1378</v>
      </c>
      <c r="D3834" s="7" t="n">
        <v>2</v>
      </c>
      <c r="E3834" s="7" t="n">
        <v>50</v>
      </c>
      <c r="F3834" s="7" t="n">
        <v>0</v>
      </c>
      <c r="G3834" s="7" t="n">
        <v>0</v>
      </c>
    </row>
    <row r="3835" customFormat="false" ht="15" hidden="false" customHeight="false" outlineLevel="0" collapsed="false">
      <c r="A3835" s="7" t="s">
        <v>23</v>
      </c>
      <c r="B3835" s="7" t="s">
        <v>650</v>
      </c>
      <c r="C3835" s="7" t="s">
        <v>1495</v>
      </c>
      <c r="D3835" s="7" t="n">
        <v>0</v>
      </c>
      <c r="E3835" s="7" t="n">
        <v>0</v>
      </c>
      <c r="F3835" s="7" t="n">
        <v>20</v>
      </c>
      <c r="G3835" s="7" t="n">
        <v>608.4</v>
      </c>
    </row>
    <row r="3836" customFormat="false" ht="15" hidden="false" customHeight="false" outlineLevel="0" collapsed="false">
      <c r="A3836" s="7" t="s">
        <v>23</v>
      </c>
      <c r="B3836" s="7" t="s">
        <v>650</v>
      </c>
      <c r="C3836" s="7" t="s">
        <v>1495</v>
      </c>
      <c r="D3836" s="7" t="n">
        <v>0</v>
      </c>
      <c r="E3836" s="7" t="n">
        <v>0</v>
      </c>
      <c r="F3836" s="7" t="n">
        <v>10</v>
      </c>
      <c r="G3836" s="7" t="n">
        <v>250</v>
      </c>
    </row>
    <row r="3837" customFormat="false" ht="15" hidden="false" customHeight="false" outlineLevel="0" collapsed="false">
      <c r="A3837" s="7" t="s">
        <v>23</v>
      </c>
      <c r="B3837" s="7" t="s">
        <v>647</v>
      </c>
      <c r="C3837" s="7" t="s">
        <v>1495</v>
      </c>
      <c r="D3837" s="7" t="n">
        <v>0</v>
      </c>
      <c r="E3837" s="7" t="n">
        <v>0</v>
      </c>
      <c r="F3837" s="7" t="n">
        <v>10</v>
      </c>
      <c r="G3837" s="7" t="n">
        <v>250</v>
      </c>
    </row>
    <row r="3838" customFormat="false" ht="15" hidden="false" customHeight="false" outlineLevel="0" collapsed="false">
      <c r="A3838" s="7" t="s">
        <v>23</v>
      </c>
      <c r="B3838" s="7" t="s">
        <v>647</v>
      </c>
      <c r="C3838" s="7" t="s">
        <v>1495</v>
      </c>
      <c r="D3838" s="7" t="n">
        <v>0</v>
      </c>
      <c r="E3838" s="7" t="n">
        <v>0</v>
      </c>
      <c r="F3838" s="7" t="n">
        <v>30</v>
      </c>
      <c r="G3838" s="7" t="n">
        <v>912.6</v>
      </c>
    </row>
    <row r="3839" customFormat="false" ht="15" hidden="false" customHeight="false" outlineLevel="0" collapsed="false">
      <c r="A3839" s="7" t="s">
        <v>23</v>
      </c>
      <c r="B3839" s="7" t="s">
        <v>720</v>
      </c>
      <c r="C3839" s="7" t="s">
        <v>1506</v>
      </c>
      <c r="D3839" s="7" t="n">
        <v>0</v>
      </c>
      <c r="E3839" s="7" t="n">
        <v>0</v>
      </c>
      <c r="F3839" s="7" t="n">
        <v>5</v>
      </c>
      <c r="G3839" s="7" t="n">
        <v>152.1</v>
      </c>
    </row>
    <row r="3840" customFormat="false" ht="15" hidden="false" customHeight="false" outlineLevel="0" collapsed="false">
      <c r="A3840" s="7" t="s">
        <v>23</v>
      </c>
      <c r="B3840" s="7" t="s">
        <v>188</v>
      </c>
      <c r="C3840" s="7" t="s">
        <v>1379</v>
      </c>
      <c r="D3840" s="7" t="n">
        <v>2</v>
      </c>
      <c r="E3840" s="7" t="n">
        <v>126.47</v>
      </c>
      <c r="F3840" s="7" t="n">
        <v>0</v>
      </c>
      <c r="G3840" s="7" t="n">
        <v>0</v>
      </c>
    </row>
    <row r="3841" customFormat="false" ht="15" hidden="false" customHeight="false" outlineLevel="0" collapsed="false">
      <c r="A3841" s="7" t="s">
        <v>23</v>
      </c>
      <c r="B3841" s="7" t="s">
        <v>174</v>
      </c>
      <c r="C3841" s="7" t="s">
        <v>1379</v>
      </c>
      <c r="D3841" s="7" t="n">
        <v>2</v>
      </c>
      <c r="E3841" s="7" t="n">
        <v>126.46</v>
      </c>
      <c r="F3841" s="7" t="n">
        <v>0</v>
      </c>
      <c r="G3841" s="7" t="n">
        <v>0</v>
      </c>
    </row>
    <row r="3842" customFormat="false" ht="15" hidden="false" customHeight="false" outlineLevel="0" collapsed="false">
      <c r="A3842" s="7" t="s">
        <v>23</v>
      </c>
      <c r="B3842" s="7" t="s">
        <v>330</v>
      </c>
      <c r="C3842" s="7" t="s">
        <v>1393</v>
      </c>
      <c r="D3842" s="7" t="n">
        <v>0</v>
      </c>
      <c r="E3842" s="7" t="n">
        <v>0</v>
      </c>
      <c r="F3842" s="7" t="n">
        <v>1</v>
      </c>
      <c r="G3842" s="7" t="n">
        <v>35.11</v>
      </c>
    </row>
    <row r="3843" customFormat="false" ht="15" hidden="false" customHeight="false" outlineLevel="0" collapsed="false">
      <c r="A3843" s="7" t="s">
        <v>23</v>
      </c>
      <c r="B3843" s="7" t="s">
        <v>361</v>
      </c>
      <c r="C3843" s="7" t="s">
        <v>1393</v>
      </c>
      <c r="D3843" s="7" t="n">
        <v>0</v>
      </c>
      <c r="E3843" s="7" t="n">
        <v>0</v>
      </c>
      <c r="F3843" s="7" t="n">
        <v>1</v>
      </c>
      <c r="G3843" s="7" t="n">
        <v>35.11</v>
      </c>
    </row>
    <row r="3844" customFormat="false" ht="15" hidden="false" customHeight="false" outlineLevel="0" collapsed="false">
      <c r="A3844" s="7" t="s">
        <v>23</v>
      </c>
      <c r="B3844" s="7" t="s">
        <v>365</v>
      </c>
      <c r="C3844" s="7" t="s">
        <v>1393</v>
      </c>
      <c r="D3844" s="7" t="n">
        <v>0</v>
      </c>
      <c r="E3844" s="7" t="n">
        <v>0</v>
      </c>
      <c r="F3844" s="7" t="n">
        <v>1</v>
      </c>
      <c r="G3844" s="7" t="n">
        <v>35.11</v>
      </c>
    </row>
    <row r="3845" customFormat="false" ht="15" hidden="false" customHeight="false" outlineLevel="0" collapsed="false">
      <c r="A3845" s="7" t="s">
        <v>23</v>
      </c>
      <c r="B3845" s="7" t="s">
        <v>555</v>
      </c>
      <c r="C3845" s="7" t="s">
        <v>1393</v>
      </c>
      <c r="D3845" s="7" t="n">
        <v>0</v>
      </c>
      <c r="E3845" s="7" t="n">
        <v>0</v>
      </c>
      <c r="F3845" s="7" t="n">
        <v>1</v>
      </c>
      <c r="G3845" s="7" t="n">
        <v>35.11</v>
      </c>
    </row>
    <row r="3846" customFormat="false" ht="15" hidden="false" customHeight="false" outlineLevel="0" collapsed="false">
      <c r="A3846" s="7" t="s">
        <v>23</v>
      </c>
      <c r="B3846" s="7" t="s">
        <v>602</v>
      </c>
      <c r="C3846" s="7" t="s">
        <v>1395</v>
      </c>
      <c r="D3846" s="7" t="n">
        <v>-3</v>
      </c>
      <c r="E3846" s="7" t="n">
        <v>-252.97</v>
      </c>
      <c r="F3846" s="7" t="n">
        <v>0</v>
      </c>
      <c r="G3846" s="7" t="n">
        <v>0</v>
      </c>
    </row>
    <row r="3847" customFormat="false" ht="15" hidden="false" customHeight="false" outlineLevel="0" collapsed="false">
      <c r="A3847" s="7" t="s">
        <v>23</v>
      </c>
      <c r="B3847" s="7" t="s">
        <v>540</v>
      </c>
      <c r="C3847" s="7" t="s">
        <v>1395</v>
      </c>
      <c r="D3847" s="7" t="n">
        <v>4</v>
      </c>
      <c r="E3847" s="7" t="n">
        <v>337.29</v>
      </c>
      <c r="F3847" s="7" t="n">
        <v>0</v>
      </c>
      <c r="G3847" s="7" t="n">
        <v>0</v>
      </c>
    </row>
    <row r="3848" customFormat="false" ht="15" hidden="false" customHeight="false" outlineLevel="0" collapsed="false">
      <c r="A3848" s="7" t="s">
        <v>23</v>
      </c>
      <c r="B3848" s="7" t="s">
        <v>742</v>
      </c>
      <c r="C3848" s="7" t="s">
        <v>1507</v>
      </c>
      <c r="D3848" s="7" t="n">
        <v>0</v>
      </c>
      <c r="E3848" s="7" t="n">
        <v>0</v>
      </c>
      <c r="F3848" s="7" t="n">
        <v>1</v>
      </c>
      <c r="G3848" s="7" t="n">
        <v>84.32</v>
      </c>
    </row>
    <row r="3849" customFormat="false" ht="15" hidden="false" customHeight="false" outlineLevel="0" collapsed="false">
      <c r="A3849" s="7" t="s">
        <v>23</v>
      </c>
      <c r="B3849" s="7" t="s">
        <v>741</v>
      </c>
      <c r="C3849" s="7" t="s">
        <v>1507</v>
      </c>
      <c r="D3849" s="7" t="n">
        <v>0</v>
      </c>
      <c r="E3849" s="7" t="n">
        <v>0</v>
      </c>
      <c r="F3849" s="7" t="n">
        <v>1</v>
      </c>
      <c r="G3849" s="7" t="n">
        <v>84.32</v>
      </c>
    </row>
    <row r="3850" customFormat="false" ht="15" hidden="false" customHeight="false" outlineLevel="0" collapsed="false">
      <c r="A3850" s="7" t="s">
        <v>23</v>
      </c>
      <c r="B3850" s="7" t="s">
        <v>743</v>
      </c>
      <c r="C3850" s="7" t="s">
        <v>1507</v>
      </c>
      <c r="D3850" s="7" t="n">
        <v>0</v>
      </c>
      <c r="E3850" s="7" t="n">
        <v>0</v>
      </c>
      <c r="F3850" s="7" t="n">
        <v>1</v>
      </c>
      <c r="G3850" s="7" t="n">
        <v>84.32</v>
      </c>
    </row>
    <row r="3851" customFormat="false" ht="15" hidden="false" customHeight="false" outlineLevel="0" collapsed="false">
      <c r="A3851" s="7" t="s">
        <v>23</v>
      </c>
      <c r="B3851" s="7" t="s">
        <v>633</v>
      </c>
      <c r="C3851" s="7" t="s">
        <v>1397</v>
      </c>
      <c r="D3851" s="7" t="n">
        <v>1</v>
      </c>
      <c r="E3851" s="7" t="n">
        <v>140</v>
      </c>
      <c r="F3851" s="7" t="n">
        <v>1</v>
      </c>
      <c r="G3851" s="7" t="n">
        <v>140</v>
      </c>
    </row>
    <row r="3852" customFormat="false" ht="15" hidden="false" customHeight="false" outlineLevel="0" collapsed="false">
      <c r="A3852" s="7" t="s">
        <v>23</v>
      </c>
      <c r="B3852" s="7" t="s">
        <v>392</v>
      </c>
      <c r="C3852" s="7" t="s">
        <v>1398</v>
      </c>
      <c r="D3852" s="7" t="n">
        <v>2</v>
      </c>
      <c r="E3852" s="7" t="n">
        <v>280</v>
      </c>
      <c r="F3852" s="7" t="n">
        <v>0</v>
      </c>
      <c r="G3852" s="7" t="n">
        <v>0</v>
      </c>
    </row>
    <row r="3853" customFormat="false" ht="15" hidden="false" customHeight="false" outlineLevel="0" collapsed="false">
      <c r="A3853" s="7" t="s">
        <v>23</v>
      </c>
      <c r="B3853" s="7" t="s">
        <v>392</v>
      </c>
      <c r="C3853" s="7" t="s">
        <v>1398</v>
      </c>
      <c r="D3853" s="7" t="n">
        <v>1</v>
      </c>
      <c r="E3853" s="7" t="n">
        <v>125</v>
      </c>
      <c r="F3853" s="7" t="n">
        <v>0</v>
      </c>
      <c r="G3853" s="7" t="n">
        <v>0</v>
      </c>
    </row>
    <row r="3854" customFormat="false" ht="15" hidden="false" customHeight="false" outlineLevel="0" collapsed="false">
      <c r="A3854" s="7" t="s">
        <v>23</v>
      </c>
      <c r="B3854" s="7" t="s">
        <v>428</v>
      </c>
      <c r="C3854" s="7" t="s">
        <v>1398</v>
      </c>
      <c r="D3854" s="7" t="n">
        <v>1</v>
      </c>
      <c r="E3854" s="7" t="n">
        <v>140</v>
      </c>
      <c r="F3854" s="7" t="n">
        <v>2</v>
      </c>
      <c r="G3854" s="7" t="n">
        <v>280</v>
      </c>
    </row>
    <row r="3855" customFormat="false" ht="15" hidden="false" customHeight="false" outlineLevel="0" collapsed="false">
      <c r="A3855" s="7" t="s">
        <v>23</v>
      </c>
      <c r="B3855" s="7" t="s">
        <v>472</v>
      </c>
      <c r="C3855" s="7" t="s">
        <v>1398</v>
      </c>
      <c r="D3855" s="7" t="n">
        <v>0</v>
      </c>
      <c r="E3855" s="7" t="n">
        <v>0</v>
      </c>
      <c r="F3855" s="7" t="n">
        <v>1</v>
      </c>
      <c r="G3855" s="7" t="n">
        <v>140</v>
      </c>
    </row>
    <row r="3856" customFormat="false" ht="15" hidden="false" customHeight="false" outlineLevel="0" collapsed="false">
      <c r="A3856" s="7" t="s">
        <v>23</v>
      </c>
      <c r="B3856" s="7" t="s">
        <v>686</v>
      </c>
      <c r="C3856" s="7" t="s">
        <v>1400</v>
      </c>
      <c r="D3856" s="7" t="n">
        <v>0</v>
      </c>
      <c r="E3856" s="7" t="n">
        <v>0</v>
      </c>
      <c r="F3856" s="7" t="n">
        <v>2</v>
      </c>
      <c r="G3856" s="7" t="n">
        <v>133.02</v>
      </c>
    </row>
    <row r="3857" customFormat="false" ht="15" hidden="false" customHeight="false" outlineLevel="0" collapsed="false">
      <c r="A3857" s="7" t="s">
        <v>23</v>
      </c>
      <c r="B3857" s="7" t="s">
        <v>615</v>
      </c>
      <c r="C3857" s="7" t="s">
        <v>1400</v>
      </c>
      <c r="D3857" s="7" t="n">
        <v>0</v>
      </c>
      <c r="E3857" s="7" t="n">
        <v>0</v>
      </c>
      <c r="F3857" s="7" t="n">
        <v>1</v>
      </c>
      <c r="G3857" s="7" t="n">
        <v>66.52</v>
      </c>
    </row>
    <row r="3858" customFormat="false" ht="15" hidden="false" customHeight="false" outlineLevel="0" collapsed="false">
      <c r="A3858" s="7" t="s">
        <v>23</v>
      </c>
      <c r="B3858" s="7" t="s">
        <v>562</v>
      </c>
      <c r="C3858" s="7" t="s">
        <v>1401</v>
      </c>
      <c r="D3858" s="7" t="n">
        <v>7</v>
      </c>
      <c r="E3858" s="7" t="n">
        <v>1554.95</v>
      </c>
      <c r="F3858" s="7" t="n">
        <v>18</v>
      </c>
      <c r="G3858" s="7" t="n">
        <v>3998.44</v>
      </c>
    </row>
    <row r="3859" customFormat="false" ht="15" hidden="false" customHeight="false" outlineLevel="0" collapsed="false">
      <c r="A3859" s="7" t="s">
        <v>23</v>
      </c>
      <c r="B3859" s="7" t="s">
        <v>562</v>
      </c>
      <c r="C3859" s="7" t="s">
        <v>1401</v>
      </c>
      <c r="D3859" s="7" t="n">
        <v>5</v>
      </c>
      <c r="E3859" s="7" t="n">
        <v>0.04</v>
      </c>
      <c r="F3859" s="7" t="n">
        <v>6</v>
      </c>
      <c r="G3859" s="7" t="n">
        <v>0.04</v>
      </c>
    </row>
    <row r="3860" customFormat="false" ht="15" hidden="false" customHeight="false" outlineLevel="0" collapsed="false">
      <c r="A3860" s="7" t="s">
        <v>23</v>
      </c>
      <c r="B3860" s="7" t="s">
        <v>703</v>
      </c>
      <c r="C3860" s="7" t="s">
        <v>1497</v>
      </c>
      <c r="D3860" s="7" t="n">
        <v>1</v>
      </c>
      <c r="E3860" s="7" t="n">
        <v>222</v>
      </c>
      <c r="F3860" s="7" t="n">
        <v>0</v>
      </c>
      <c r="G3860" s="7" t="n">
        <v>0</v>
      </c>
    </row>
    <row r="3861" customFormat="false" ht="15" hidden="false" customHeight="false" outlineLevel="0" collapsed="false">
      <c r="A3861" s="7" t="s">
        <v>23</v>
      </c>
      <c r="B3861" s="7" t="s">
        <v>665</v>
      </c>
      <c r="C3861" s="7" t="s">
        <v>1497</v>
      </c>
      <c r="D3861" s="7" t="n">
        <v>1</v>
      </c>
      <c r="E3861" s="7" t="n">
        <v>260</v>
      </c>
      <c r="F3861" s="7" t="n">
        <v>3</v>
      </c>
      <c r="G3861" s="7" t="n">
        <v>780</v>
      </c>
    </row>
    <row r="3862" customFormat="false" ht="15" hidden="false" customHeight="false" outlineLevel="0" collapsed="false">
      <c r="A3862" s="7" t="s">
        <v>23</v>
      </c>
      <c r="B3862" s="7" t="s">
        <v>665</v>
      </c>
      <c r="C3862" s="7" t="s">
        <v>1497</v>
      </c>
      <c r="D3862" s="7" t="n">
        <v>1</v>
      </c>
      <c r="E3862" s="7" t="n">
        <v>222</v>
      </c>
      <c r="F3862" s="7" t="n">
        <v>0</v>
      </c>
      <c r="G3862" s="7" t="n">
        <v>0</v>
      </c>
    </row>
    <row r="3863" customFormat="false" ht="15" hidden="false" customHeight="false" outlineLevel="0" collapsed="false">
      <c r="A3863" s="7" t="s">
        <v>23</v>
      </c>
      <c r="B3863" s="7" t="s">
        <v>645</v>
      </c>
      <c r="C3863" s="7" t="s">
        <v>1497</v>
      </c>
      <c r="D3863" s="7" t="n">
        <v>2</v>
      </c>
      <c r="E3863" s="7" t="n">
        <v>444</v>
      </c>
      <c r="F3863" s="7" t="n">
        <v>1</v>
      </c>
      <c r="G3863" s="7" t="n">
        <v>222</v>
      </c>
    </row>
    <row r="3864" customFormat="false" ht="15" hidden="false" customHeight="false" outlineLevel="0" collapsed="false">
      <c r="A3864" s="7" t="s">
        <v>23</v>
      </c>
      <c r="B3864" s="7" t="s">
        <v>645</v>
      </c>
      <c r="C3864" s="7" t="s">
        <v>1497</v>
      </c>
      <c r="D3864" s="7" t="n">
        <v>0</v>
      </c>
      <c r="E3864" s="7" t="n">
        <v>0</v>
      </c>
      <c r="F3864" s="7" t="n">
        <v>3</v>
      </c>
      <c r="G3864" s="7" t="n">
        <v>780</v>
      </c>
    </row>
    <row r="3865" customFormat="false" ht="15" hidden="false" customHeight="false" outlineLevel="0" collapsed="false">
      <c r="A3865" s="7" t="s">
        <v>23</v>
      </c>
      <c r="B3865" s="7" t="s">
        <v>651</v>
      </c>
      <c r="C3865" s="7" t="s">
        <v>1497</v>
      </c>
      <c r="D3865" s="7" t="n">
        <v>1</v>
      </c>
      <c r="E3865" s="7" t="n">
        <v>260</v>
      </c>
      <c r="F3865" s="7" t="n">
        <v>0</v>
      </c>
      <c r="G3865" s="7" t="n">
        <v>0</v>
      </c>
    </row>
    <row r="3866" customFormat="false" ht="15" hidden="false" customHeight="false" outlineLevel="0" collapsed="false">
      <c r="A3866" s="7" t="s">
        <v>23</v>
      </c>
      <c r="B3866" s="7" t="s">
        <v>244</v>
      </c>
      <c r="C3866" s="7" t="s">
        <v>1402</v>
      </c>
      <c r="D3866" s="7" t="n">
        <v>1</v>
      </c>
      <c r="E3866" s="7" t="n">
        <v>164.01</v>
      </c>
      <c r="F3866" s="7" t="n">
        <v>0</v>
      </c>
      <c r="G3866" s="7" t="n">
        <v>0</v>
      </c>
    </row>
    <row r="3867" customFormat="false" ht="15" hidden="false" customHeight="false" outlineLevel="0" collapsed="false">
      <c r="A3867" s="7" t="s">
        <v>23</v>
      </c>
      <c r="B3867" s="7" t="s">
        <v>456</v>
      </c>
      <c r="C3867" s="7" t="s">
        <v>1404</v>
      </c>
      <c r="D3867" s="7" t="n">
        <v>1</v>
      </c>
      <c r="E3867" s="7" t="n">
        <v>350</v>
      </c>
      <c r="F3867" s="7" t="n">
        <v>0</v>
      </c>
      <c r="G3867" s="7" t="n">
        <v>0</v>
      </c>
    </row>
    <row r="3868" customFormat="false" ht="15" hidden="false" customHeight="false" outlineLevel="0" collapsed="false">
      <c r="A3868" s="7" t="s">
        <v>23</v>
      </c>
      <c r="B3868" s="7" t="s">
        <v>455</v>
      </c>
      <c r="C3868" s="7" t="s">
        <v>1405</v>
      </c>
      <c r="D3868" s="7" t="n">
        <v>1</v>
      </c>
      <c r="E3868" s="7" t="n">
        <v>321.01</v>
      </c>
      <c r="F3868" s="7" t="n">
        <v>0</v>
      </c>
      <c r="G3868" s="7" t="n">
        <v>0</v>
      </c>
    </row>
    <row r="3869" customFormat="false" ht="15" hidden="false" customHeight="false" outlineLevel="0" collapsed="false">
      <c r="A3869" s="7" t="s">
        <v>23</v>
      </c>
      <c r="B3869" s="7" t="s">
        <v>685</v>
      </c>
      <c r="C3869" s="7" t="s">
        <v>1508</v>
      </c>
      <c r="D3869" s="7" t="n">
        <v>1</v>
      </c>
      <c r="E3869" s="7" t="n">
        <v>321.02</v>
      </c>
      <c r="F3869" s="7" t="n">
        <v>0</v>
      </c>
      <c r="G3869" s="7" t="n">
        <v>0</v>
      </c>
    </row>
    <row r="3870" customFormat="false" ht="15" hidden="false" customHeight="false" outlineLevel="0" collapsed="false">
      <c r="A3870" s="7" t="s">
        <v>23</v>
      </c>
      <c r="B3870" s="7" t="s">
        <v>539</v>
      </c>
      <c r="C3870" s="7" t="s">
        <v>1406</v>
      </c>
      <c r="D3870" s="7" t="n">
        <v>1</v>
      </c>
      <c r="E3870" s="7" t="n">
        <v>95</v>
      </c>
      <c r="F3870" s="7" t="n">
        <v>0</v>
      </c>
      <c r="G3870" s="7" t="n">
        <v>0</v>
      </c>
    </row>
    <row r="3871" customFormat="false" ht="15" hidden="false" customHeight="false" outlineLevel="0" collapsed="false">
      <c r="A3871" s="7" t="s">
        <v>23</v>
      </c>
      <c r="B3871" s="7" t="s">
        <v>708</v>
      </c>
      <c r="C3871" s="7" t="s">
        <v>1406</v>
      </c>
      <c r="D3871" s="7" t="n">
        <v>1</v>
      </c>
      <c r="E3871" s="7" t="n">
        <v>95</v>
      </c>
      <c r="F3871" s="7" t="n">
        <v>0</v>
      </c>
      <c r="G3871" s="7" t="n">
        <v>0</v>
      </c>
    </row>
    <row r="3872" customFormat="false" ht="15" hidden="false" customHeight="false" outlineLevel="0" collapsed="false">
      <c r="A3872" s="7" t="s">
        <v>23</v>
      </c>
      <c r="B3872" s="7" t="s">
        <v>308</v>
      </c>
      <c r="C3872" s="7" t="s">
        <v>1441</v>
      </c>
      <c r="D3872" s="7" t="n">
        <v>1</v>
      </c>
      <c r="E3872" s="7" t="n">
        <v>94.5</v>
      </c>
      <c r="F3872" s="7" t="n">
        <v>0</v>
      </c>
      <c r="G3872" s="7" t="n">
        <v>0</v>
      </c>
    </row>
    <row r="3873" customFormat="false" ht="15" hidden="false" customHeight="false" outlineLevel="0" collapsed="false">
      <c r="A3873" s="7" t="s">
        <v>23</v>
      </c>
      <c r="B3873" s="7" t="s">
        <v>308</v>
      </c>
      <c r="C3873" s="7" t="s">
        <v>1441</v>
      </c>
      <c r="D3873" s="7" t="n">
        <v>3</v>
      </c>
      <c r="E3873" s="7" t="n">
        <v>309.21</v>
      </c>
      <c r="F3873" s="7" t="n">
        <v>2</v>
      </c>
      <c r="G3873" s="7" t="n">
        <v>206.14</v>
      </c>
    </row>
    <row r="3874" customFormat="false" ht="15" hidden="false" customHeight="false" outlineLevel="0" collapsed="false">
      <c r="A3874" s="7" t="s">
        <v>23</v>
      </c>
      <c r="B3874" s="7" t="s">
        <v>185</v>
      </c>
      <c r="C3874" s="7" t="s">
        <v>1442</v>
      </c>
      <c r="D3874" s="7" t="n">
        <v>1</v>
      </c>
      <c r="E3874" s="7" t="n">
        <v>70.86</v>
      </c>
      <c r="F3874" s="7" t="n">
        <v>0</v>
      </c>
      <c r="G3874" s="7" t="n">
        <v>0</v>
      </c>
    </row>
    <row r="3875" customFormat="false" ht="15" hidden="false" customHeight="false" outlineLevel="0" collapsed="false">
      <c r="A3875" s="7" t="s">
        <v>23</v>
      </c>
      <c r="B3875" s="7" t="s">
        <v>185</v>
      </c>
      <c r="C3875" s="7" t="s">
        <v>1442</v>
      </c>
      <c r="D3875" s="7" t="n">
        <v>7</v>
      </c>
      <c r="E3875" s="7" t="n">
        <v>524.63</v>
      </c>
      <c r="F3875" s="7" t="n">
        <v>3</v>
      </c>
      <c r="G3875" s="7" t="n">
        <v>224.84</v>
      </c>
    </row>
    <row r="3876" customFormat="false" ht="15" hidden="false" customHeight="false" outlineLevel="0" collapsed="false">
      <c r="A3876" s="7" t="s">
        <v>23</v>
      </c>
      <c r="B3876" s="7" t="s">
        <v>103</v>
      </c>
      <c r="C3876" s="7" t="s">
        <v>1443</v>
      </c>
      <c r="D3876" s="7" t="n">
        <v>0</v>
      </c>
      <c r="E3876" s="7" t="n">
        <v>0</v>
      </c>
      <c r="F3876" s="7" t="n">
        <v>1</v>
      </c>
      <c r="G3876" s="7" t="n">
        <v>79.65</v>
      </c>
    </row>
    <row r="3877" customFormat="false" ht="15" hidden="false" customHeight="false" outlineLevel="0" collapsed="false">
      <c r="A3877" s="7" t="s">
        <v>23</v>
      </c>
      <c r="B3877" s="7" t="s">
        <v>660</v>
      </c>
      <c r="C3877" s="7" t="s">
        <v>1509</v>
      </c>
      <c r="D3877" s="7" t="n">
        <v>1</v>
      </c>
      <c r="E3877" s="7" t="n">
        <v>153.85</v>
      </c>
      <c r="F3877" s="7" t="n">
        <v>0</v>
      </c>
      <c r="G3877" s="7" t="n">
        <v>0</v>
      </c>
    </row>
    <row r="3878" customFormat="false" ht="15" hidden="false" customHeight="false" outlineLevel="0" collapsed="false">
      <c r="A3878" s="7" t="s">
        <v>23</v>
      </c>
      <c r="B3878" s="7" t="s">
        <v>660</v>
      </c>
      <c r="C3878" s="7" t="s">
        <v>1509</v>
      </c>
      <c r="D3878" s="7" t="n">
        <v>3</v>
      </c>
      <c r="E3878" s="7" t="n">
        <v>780.01</v>
      </c>
      <c r="F3878" s="7" t="n">
        <v>0</v>
      </c>
      <c r="G3878" s="7" t="n">
        <v>0</v>
      </c>
    </row>
    <row r="3879" customFormat="false" ht="15" hidden="false" customHeight="false" outlineLevel="0" collapsed="false">
      <c r="A3879" s="7" t="s">
        <v>23</v>
      </c>
      <c r="B3879" s="7" t="s">
        <v>660</v>
      </c>
      <c r="C3879" s="7" t="s">
        <v>1509</v>
      </c>
      <c r="D3879" s="7" t="n">
        <v>1</v>
      </c>
      <c r="E3879" s="7" t="n">
        <v>190</v>
      </c>
      <c r="F3879" s="7" t="n">
        <v>0</v>
      </c>
      <c r="G3879" s="7" t="n">
        <v>0</v>
      </c>
    </row>
    <row r="3880" customFormat="false" ht="15" hidden="false" customHeight="false" outlineLevel="0" collapsed="false">
      <c r="A3880" s="7" t="s">
        <v>23</v>
      </c>
      <c r="B3880" s="7" t="s">
        <v>689</v>
      </c>
      <c r="C3880" s="7" t="s">
        <v>1509</v>
      </c>
      <c r="D3880" s="7" t="n">
        <v>1</v>
      </c>
      <c r="E3880" s="7" t="n">
        <v>260</v>
      </c>
      <c r="F3880" s="7" t="n">
        <v>0</v>
      </c>
      <c r="G3880" s="7" t="n">
        <v>0</v>
      </c>
    </row>
    <row r="3881" customFormat="false" ht="15" hidden="false" customHeight="false" outlineLevel="0" collapsed="false">
      <c r="A3881" s="7" t="s">
        <v>23</v>
      </c>
      <c r="B3881" s="7" t="s">
        <v>721</v>
      </c>
      <c r="C3881" s="7" t="s">
        <v>1509</v>
      </c>
      <c r="D3881" s="7" t="n">
        <v>2</v>
      </c>
      <c r="E3881" s="7" t="n">
        <v>520</v>
      </c>
      <c r="F3881" s="7" t="n">
        <v>3</v>
      </c>
      <c r="G3881" s="7" t="n">
        <v>780.01</v>
      </c>
    </row>
    <row r="3882" customFormat="false" ht="15" hidden="false" customHeight="false" outlineLevel="0" collapsed="false">
      <c r="A3882" s="7" t="s">
        <v>23</v>
      </c>
      <c r="B3882" s="7" t="s">
        <v>721</v>
      </c>
      <c r="C3882" s="7" t="s">
        <v>1509</v>
      </c>
      <c r="D3882" s="7" t="n">
        <v>1</v>
      </c>
      <c r="E3882" s="7" t="n">
        <v>153.85</v>
      </c>
      <c r="F3882" s="7" t="n">
        <v>0</v>
      </c>
      <c r="G3882" s="7" t="n">
        <v>0</v>
      </c>
    </row>
    <row r="3883" customFormat="false" ht="15" hidden="false" customHeight="false" outlineLevel="0" collapsed="false">
      <c r="A3883" s="7" t="s">
        <v>23</v>
      </c>
      <c r="B3883" s="7" t="s">
        <v>695</v>
      </c>
      <c r="C3883" s="7" t="s">
        <v>1509</v>
      </c>
      <c r="D3883" s="7" t="n">
        <v>2</v>
      </c>
      <c r="E3883" s="7" t="n">
        <v>520</v>
      </c>
      <c r="F3883" s="7" t="n">
        <v>0</v>
      </c>
      <c r="G3883" s="7" t="n">
        <v>0</v>
      </c>
    </row>
    <row r="3884" customFormat="false" ht="15" hidden="false" customHeight="false" outlineLevel="0" collapsed="false">
      <c r="A3884" s="7" t="s">
        <v>23</v>
      </c>
      <c r="B3884" s="7" t="s">
        <v>381</v>
      </c>
      <c r="C3884" s="7" t="s">
        <v>1471</v>
      </c>
      <c r="D3884" s="7" t="n">
        <v>0</v>
      </c>
      <c r="E3884" s="7" t="n">
        <v>0</v>
      </c>
      <c r="F3884" s="7" t="n">
        <v>1</v>
      </c>
      <c r="G3884" s="7" t="n">
        <v>164.02</v>
      </c>
    </row>
    <row r="3885" customFormat="false" ht="15" hidden="false" customHeight="false" outlineLevel="0" collapsed="false">
      <c r="A3885" s="7" t="s">
        <v>23</v>
      </c>
      <c r="B3885" s="7" t="s">
        <v>534</v>
      </c>
      <c r="C3885" s="7" t="s">
        <v>1471</v>
      </c>
      <c r="D3885" s="7" t="n">
        <v>0</v>
      </c>
      <c r="E3885" s="7" t="n">
        <v>0</v>
      </c>
      <c r="F3885" s="7" t="n">
        <v>1</v>
      </c>
      <c r="G3885" s="7" t="n">
        <v>164.02</v>
      </c>
    </row>
    <row r="3886" customFormat="false" ht="15" hidden="false" customHeight="false" outlineLevel="0" collapsed="false">
      <c r="A3886" s="7" t="s">
        <v>23</v>
      </c>
      <c r="B3886" s="7" t="s">
        <v>461</v>
      </c>
      <c r="C3886" s="7" t="s">
        <v>1471</v>
      </c>
      <c r="D3886" s="7" t="n">
        <v>0</v>
      </c>
      <c r="E3886" s="7" t="n">
        <v>0</v>
      </c>
      <c r="F3886" s="7" t="n">
        <v>1</v>
      </c>
      <c r="G3886" s="7" t="n">
        <v>164.02</v>
      </c>
    </row>
    <row r="3887" customFormat="false" ht="15" hidden="false" customHeight="false" outlineLevel="0" collapsed="false">
      <c r="A3887" s="7" t="s">
        <v>23</v>
      </c>
      <c r="B3887" s="7" t="s">
        <v>664</v>
      </c>
      <c r="C3887" s="7" t="s">
        <v>1499</v>
      </c>
      <c r="D3887" s="7" t="n">
        <v>1</v>
      </c>
      <c r="E3887" s="7" t="n">
        <v>120.03</v>
      </c>
      <c r="F3887" s="7" t="n">
        <v>0</v>
      </c>
      <c r="G3887" s="7" t="n">
        <v>0</v>
      </c>
    </row>
    <row r="3888" customFormat="false" ht="15" hidden="false" customHeight="false" outlineLevel="0" collapsed="false">
      <c r="A3888" s="7" t="s">
        <v>23</v>
      </c>
      <c r="B3888" s="7" t="s">
        <v>649</v>
      </c>
      <c r="C3888" s="7" t="s">
        <v>1500</v>
      </c>
      <c r="D3888" s="7" t="n">
        <v>0</v>
      </c>
      <c r="E3888" s="7" t="n">
        <v>0</v>
      </c>
      <c r="F3888" s="7" t="n">
        <v>1</v>
      </c>
      <c r="G3888" s="7" t="n">
        <v>350</v>
      </c>
    </row>
    <row r="3889" customFormat="false" ht="15" hidden="false" customHeight="false" outlineLevel="0" collapsed="false">
      <c r="A3889" s="7" t="s">
        <v>23</v>
      </c>
      <c r="B3889" s="7" t="s">
        <v>648</v>
      </c>
      <c r="C3889" s="7" t="s">
        <v>1500</v>
      </c>
      <c r="D3889" s="7" t="n">
        <v>0</v>
      </c>
      <c r="E3889" s="7" t="n">
        <v>0</v>
      </c>
      <c r="F3889" s="7" t="n">
        <v>1</v>
      </c>
      <c r="G3889" s="7" t="n">
        <v>350</v>
      </c>
    </row>
    <row r="3890" customFormat="false" ht="15" hidden="false" customHeight="false" outlineLevel="0" collapsed="false">
      <c r="A3890" s="7" t="s">
        <v>23</v>
      </c>
      <c r="B3890" s="7" t="s">
        <v>473</v>
      </c>
      <c r="C3890" s="7" t="s">
        <v>1486</v>
      </c>
      <c r="D3890" s="7" t="n">
        <v>1</v>
      </c>
      <c r="E3890" s="7" t="n">
        <v>94.63</v>
      </c>
      <c r="F3890" s="7" t="n">
        <v>0</v>
      </c>
      <c r="G3890" s="7" t="n">
        <v>0</v>
      </c>
    </row>
    <row r="3891" customFormat="false" ht="15" hidden="false" customHeight="false" outlineLevel="0" collapsed="false">
      <c r="A3891" s="7" t="s">
        <v>23</v>
      </c>
      <c r="B3891" s="7" t="s">
        <v>603</v>
      </c>
      <c r="C3891" s="7" t="s">
        <v>1486</v>
      </c>
      <c r="D3891" s="7" t="n">
        <v>1</v>
      </c>
      <c r="E3891" s="7" t="n">
        <v>94.5</v>
      </c>
      <c r="F3891" s="7" t="n">
        <v>0</v>
      </c>
      <c r="G3891" s="7" t="n">
        <v>0</v>
      </c>
    </row>
    <row r="3892" customFormat="false" ht="15" hidden="false" customHeight="false" outlineLevel="0" collapsed="false">
      <c r="A3892" s="7" t="s">
        <v>23</v>
      </c>
      <c r="B3892" s="7" t="s">
        <v>603</v>
      </c>
      <c r="C3892" s="7" t="s">
        <v>1486</v>
      </c>
      <c r="D3892" s="7" t="n">
        <v>1</v>
      </c>
      <c r="E3892" s="7" t="n">
        <v>94.63</v>
      </c>
      <c r="F3892" s="7" t="n">
        <v>0</v>
      </c>
      <c r="G3892" s="7" t="n">
        <v>0</v>
      </c>
    </row>
    <row r="3893" customFormat="false" ht="15" hidden="false" customHeight="false" outlineLevel="0" collapsed="false">
      <c r="A3893" s="7" t="s">
        <v>23</v>
      </c>
      <c r="B3893" s="7" t="s">
        <v>274</v>
      </c>
      <c r="C3893" s="7" t="s">
        <v>1487</v>
      </c>
      <c r="D3893" s="7" t="n">
        <v>1</v>
      </c>
      <c r="E3893" s="7" t="n">
        <v>130</v>
      </c>
      <c r="F3893" s="7" t="n">
        <v>2</v>
      </c>
      <c r="G3893" s="7" t="n">
        <v>259.99</v>
      </c>
    </row>
    <row r="3894" customFormat="false" ht="15" hidden="false" customHeight="false" outlineLevel="0" collapsed="false">
      <c r="A3894" s="7" t="s">
        <v>23</v>
      </c>
      <c r="B3894" s="7" t="s">
        <v>274</v>
      </c>
      <c r="C3894" s="7" t="s">
        <v>1487</v>
      </c>
      <c r="D3894" s="7" t="n">
        <v>2</v>
      </c>
      <c r="E3894" s="7" t="n">
        <v>258</v>
      </c>
      <c r="F3894" s="7" t="n">
        <v>0</v>
      </c>
      <c r="G3894" s="7" t="n">
        <v>0</v>
      </c>
    </row>
    <row r="3895" customFormat="false" ht="15" hidden="false" customHeight="false" outlineLevel="0" collapsed="false">
      <c r="A3895" s="7" t="s">
        <v>23</v>
      </c>
      <c r="B3895" s="7" t="s">
        <v>277</v>
      </c>
      <c r="C3895" s="7" t="s">
        <v>1487</v>
      </c>
      <c r="D3895" s="7" t="n">
        <v>1</v>
      </c>
      <c r="E3895" s="7" t="n">
        <v>130</v>
      </c>
      <c r="F3895" s="7" t="n">
        <v>3</v>
      </c>
      <c r="G3895" s="7" t="n">
        <v>390</v>
      </c>
    </row>
    <row r="3896" customFormat="false" ht="15" hidden="false" customHeight="false" outlineLevel="0" collapsed="false">
      <c r="A3896" s="7" t="s">
        <v>23</v>
      </c>
      <c r="B3896" s="7" t="s">
        <v>389</v>
      </c>
      <c r="C3896" s="7" t="s">
        <v>1487</v>
      </c>
      <c r="D3896" s="7" t="n">
        <v>0</v>
      </c>
      <c r="E3896" s="7" t="n">
        <v>0</v>
      </c>
      <c r="F3896" s="7" t="n">
        <v>4</v>
      </c>
      <c r="G3896" s="7" t="n">
        <v>520</v>
      </c>
    </row>
    <row r="3897" customFormat="false" ht="15" hidden="false" customHeight="false" outlineLevel="0" collapsed="false">
      <c r="A3897" s="7" t="s">
        <v>23</v>
      </c>
      <c r="B3897" s="7" t="s">
        <v>670</v>
      </c>
      <c r="C3897" s="7" t="s">
        <v>1487</v>
      </c>
      <c r="D3897" s="7" t="n">
        <v>0</v>
      </c>
      <c r="E3897" s="7" t="n">
        <v>0</v>
      </c>
      <c r="F3897" s="7" t="n">
        <v>1</v>
      </c>
      <c r="G3897" s="7" t="n">
        <v>130</v>
      </c>
    </row>
    <row r="3898" customFormat="false" ht="15" hidden="false" customHeight="false" outlineLevel="0" collapsed="false">
      <c r="A3898" s="7" t="s">
        <v>23</v>
      </c>
      <c r="B3898" s="7" t="s">
        <v>172</v>
      </c>
      <c r="C3898" s="7" t="s">
        <v>1276</v>
      </c>
      <c r="D3898" s="7" t="n">
        <v>0</v>
      </c>
      <c r="E3898" s="7" t="n">
        <v>0</v>
      </c>
      <c r="F3898" s="7" t="n">
        <v>5</v>
      </c>
      <c r="G3898" s="7" t="n">
        <v>424.99</v>
      </c>
    </row>
    <row r="3899" customFormat="false" ht="15" hidden="false" customHeight="false" outlineLevel="0" collapsed="false">
      <c r="A3899" s="7" t="s">
        <v>23</v>
      </c>
      <c r="B3899" s="7" t="s">
        <v>398</v>
      </c>
      <c r="C3899" s="7" t="s">
        <v>1277</v>
      </c>
      <c r="D3899" s="7" t="n">
        <v>0</v>
      </c>
      <c r="E3899" s="7" t="n">
        <v>0</v>
      </c>
      <c r="F3899" s="7" t="n">
        <v>1</v>
      </c>
      <c r="G3899" s="7" t="n">
        <v>85</v>
      </c>
    </row>
    <row r="3900" customFormat="false" ht="15" hidden="false" customHeight="false" outlineLevel="0" collapsed="false">
      <c r="A3900" s="7" t="s">
        <v>23</v>
      </c>
      <c r="B3900" s="7" t="s">
        <v>300</v>
      </c>
      <c r="C3900" s="7" t="s">
        <v>1277</v>
      </c>
      <c r="D3900" s="7" t="n">
        <v>0</v>
      </c>
      <c r="E3900" s="7" t="n">
        <v>0</v>
      </c>
      <c r="F3900" s="7" t="n">
        <v>5</v>
      </c>
      <c r="G3900" s="7" t="n">
        <v>424.99</v>
      </c>
    </row>
    <row r="3901" customFormat="false" ht="15" hidden="false" customHeight="false" outlineLevel="0" collapsed="false">
      <c r="A3901" s="7" t="s">
        <v>23</v>
      </c>
      <c r="B3901" s="7" t="s">
        <v>354</v>
      </c>
      <c r="C3901" s="7" t="s">
        <v>1378</v>
      </c>
      <c r="D3901" s="7" t="n">
        <v>0</v>
      </c>
      <c r="E3901" s="7" t="n">
        <v>0</v>
      </c>
      <c r="F3901" s="7" t="n">
        <v>5</v>
      </c>
      <c r="G3901" s="7" t="n">
        <v>124.99</v>
      </c>
    </row>
    <row r="3902" customFormat="false" ht="15" hidden="false" customHeight="false" outlineLevel="0" collapsed="false">
      <c r="A3902" s="7" t="s">
        <v>23</v>
      </c>
      <c r="B3902" s="7" t="s">
        <v>650</v>
      </c>
      <c r="C3902" s="7" t="s">
        <v>1495</v>
      </c>
      <c r="D3902" s="7" t="n">
        <v>0</v>
      </c>
      <c r="E3902" s="7" t="n">
        <v>0</v>
      </c>
      <c r="F3902" s="7" t="n">
        <v>5</v>
      </c>
      <c r="G3902" s="7" t="n">
        <v>152.1</v>
      </c>
    </row>
    <row r="3903" customFormat="false" ht="15" hidden="false" customHeight="false" outlineLevel="0" collapsed="false">
      <c r="A3903" s="7" t="s">
        <v>23</v>
      </c>
      <c r="B3903" s="7" t="s">
        <v>470</v>
      </c>
      <c r="C3903" s="7" t="s">
        <v>1397</v>
      </c>
      <c r="D3903" s="7" t="n">
        <v>0</v>
      </c>
      <c r="E3903" s="7" t="n">
        <v>0</v>
      </c>
      <c r="F3903" s="7" t="n">
        <v>1</v>
      </c>
      <c r="G3903" s="7" t="n">
        <v>140</v>
      </c>
    </row>
    <row r="3904" customFormat="false" ht="15" hidden="false" customHeight="false" outlineLevel="0" collapsed="false">
      <c r="A3904" s="7" t="s">
        <v>23</v>
      </c>
      <c r="B3904" s="7" t="s">
        <v>196</v>
      </c>
      <c r="C3904" s="7" t="s">
        <v>1428</v>
      </c>
      <c r="D3904" s="7" t="n">
        <v>0</v>
      </c>
      <c r="E3904" s="7" t="n">
        <v>0</v>
      </c>
      <c r="F3904" s="7" t="n">
        <v>1</v>
      </c>
      <c r="G3904" s="7" t="n">
        <v>140</v>
      </c>
    </row>
    <row r="3905" customFormat="false" ht="15" hidden="false" customHeight="false" outlineLevel="0" collapsed="false">
      <c r="A3905" s="7" t="s">
        <v>23</v>
      </c>
      <c r="B3905" s="7" t="s">
        <v>701</v>
      </c>
      <c r="C3905" s="7" t="s">
        <v>1499</v>
      </c>
      <c r="D3905" s="7" t="n">
        <v>0</v>
      </c>
      <c r="E3905" s="7" t="n">
        <v>0</v>
      </c>
      <c r="F3905" s="7" t="n">
        <v>2</v>
      </c>
      <c r="G3905" s="7" t="n">
        <v>239.99</v>
      </c>
    </row>
    <row r="3906" customFormat="false" ht="15" hidden="false" customHeight="false" outlineLevel="0" collapsed="false">
      <c r="A3906" s="7" t="s">
        <v>23</v>
      </c>
      <c r="B3906" s="7" t="s">
        <v>684</v>
      </c>
      <c r="C3906" s="7" t="s">
        <v>1499</v>
      </c>
      <c r="D3906" s="7" t="n">
        <v>0</v>
      </c>
      <c r="E3906" s="7" t="n">
        <v>0</v>
      </c>
      <c r="F3906" s="7" t="n">
        <v>4</v>
      </c>
      <c r="G3906" s="7" t="n">
        <v>480</v>
      </c>
    </row>
    <row r="3907" customFormat="false" ht="15" hidden="false" customHeight="false" outlineLevel="0" collapsed="false">
      <c r="A3907" s="7" t="s">
        <v>23</v>
      </c>
      <c r="B3907" s="7" t="s">
        <v>681</v>
      </c>
      <c r="C3907" s="7" t="s">
        <v>1499</v>
      </c>
      <c r="D3907" s="7" t="n">
        <v>1</v>
      </c>
      <c r="E3907" s="7" t="n">
        <v>120</v>
      </c>
      <c r="F3907" s="7" t="n">
        <v>6</v>
      </c>
      <c r="G3907" s="7" t="n">
        <v>720</v>
      </c>
    </row>
    <row r="3908" customFormat="false" ht="15" hidden="false" customHeight="false" outlineLevel="0" collapsed="false">
      <c r="A3908" s="7" t="s">
        <v>23</v>
      </c>
      <c r="B3908" s="7" t="s">
        <v>683</v>
      </c>
      <c r="C3908" s="7" t="s">
        <v>1499</v>
      </c>
      <c r="D3908" s="7" t="n">
        <v>1</v>
      </c>
      <c r="E3908" s="7" t="n">
        <v>120</v>
      </c>
      <c r="F3908" s="7" t="n">
        <v>3</v>
      </c>
      <c r="G3908" s="7" t="n">
        <v>360</v>
      </c>
    </row>
    <row r="3909" customFormat="false" ht="15" hidden="false" customHeight="false" outlineLevel="0" collapsed="false">
      <c r="A3909" s="7" t="s">
        <v>23</v>
      </c>
      <c r="B3909" s="7" t="s">
        <v>664</v>
      </c>
      <c r="C3909" s="7" t="s">
        <v>1499</v>
      </c>
      <c r="D3909" s="7" t="n">
        <v>1</v>
      </c>
      <c r="E3909" s="7" t="n">
        <v>120</v>
      </c>
      <c r="F3909" s="7" t="n">
        <v>1</v>
      </c>
      <c r="G3909" s="7" t="n">
        <v>120</v>
      </c>
    </row>
    <row r="3910" customFormat="false" ht="15" hidden="false" customHeight="false" outlineLevel="0" collapsed="false">
      <c r="A3910" s="7" t="s">
        <v>23</v>
      </c>
      <c r="B3910" s="7" t="s">
        <v>664</v>
      </c>
      <c r="C3910" s="7" t="s">
        <v>1499</v>
      </c>
      <c r="D3910" s="7" t="n">
        <v>0</v>
      </c>
      <c r="E3910" s="7" t="n">
        <v>0</v>
      </c>
      <c r="F3910" s="7" t="n">
        <v>2</v>
      </c>
      <c r="G3910" s="7" t="n">
        <v>0.01</v>
      </c>
    </row>
    <row r="3911" customFormat="false" ht="15" hidden="false" customHeight="false" outlineLevel="0" collapsed="false">
      <c r="A3911" s="7" t="s">
        <v>23</v>
      </c>
      <c r="B3911" s="7" t="s">
        <v>497</v>
      </c>
      <c r="C3911" s="7" t="s">
        <v>1266</v>
      </c>
      <c r="D3911" s="7" t="n">
        <v>3</v>
      </c>
      <c r="E3911" s="7" t="n">
        <v>297</v>
      </c>
      <c r="F3911" s="7" t="n">
        <v>0</v>
      </c>
      <c r="G3911" s="7" t="n">
        <v>0</v>
      </c>
    </row>
    <row r="3912" customFormat="false" ht="15" hidden="false" customHeight="false" outlineLevel="0" collapsed="false">
      <c r="A3912" s="7" t="s">
        <v>23</v>
      </c>
      <c r="B3912" s="7" t="s">
        <v>497</v>
      </c>
      <c r="C3912" s="7" t="s">
        <v>1266</v>
      </c>
      <c r="D3912" s="7" t="n">
        <v>3</v>
      </c>
      <c r="E3912" s="7" t="n">
        <v>421.72</v>
      </c>
      <c r="F3912" s="7" t="n">
        <v>3</v>
      </c>
      <c r="G3912" s="7" t="n">
        <v>421.72</v>
      </c>
    </row>
    <row r="3913" customFormat="false" ht="15" hidden="false" customHeight="false" outlineLevel="0" collapsed="false">
      <c r="A3913" s="7" t="s">
        <v>23</v>
      </c>
      <c r="B3913" s="7" t="s">
        <v>699</v>
      </c>
      <c r="C3913" s="7" t="s">
        <v>1266</v>
      </c>
      <c r="D3913" s="7" t="n">
        <v>1</v>
      </c>
      <c r="E3913" s="7" t="n">
        <v>99</v>
      </c>
      <c r="F3913" s="7" t="n">
        <v>0</v>
      </c>
      <c r="G3913" s="7" t="n">
        <v>0</v>
      </c>
    </row>
    <row r="3914" customFormat="false" ht="15" hidden="false" customHeight="false" outlineLevel="0" collapsed="false">
      <c r="A3914" s="7" t="s">
        <v>23</v>
      </c>
      <c r="B3914" s="7" t="s">
        <v>699</v>
      </c>
      <c r="C3914" s="7" t="s">
        <v>1266</v>
      </c>
      <c r="D3914" s="7" t="n">
        <v>4</v>
      </c>
      <c r="E3914" s="7" t="n">
        <v>562.28</v>
      </c>
      <c r="F3914" s="7" t="n">
        <v>2</v>
      </c>
      <c r="G3914" s="7" t="n">
        <v>281.15</v>
      </c>
    </row>
    <row r="3915" customFormat="false" ht="15" hidden="false" customHeight="false" outlineLevel="0" collapsed="false">
      <c r="A3915" s="7" t="s">
        <v>23</v>
      </c>
      <c r="B3915" s="7" t="s">
        <v>808</v>
      </c>
      <c r="C3915" s="7" t="s">
        <v>1266</v>
      </c>
      <c r="D3915" s="7" t="n">
        <v>0</v>
      </c>
      <c r="E3915" s="7" t="n">
        <v>0</v>
      </c>
      <c r="F3915" s="7" t="n">
        <v>1</v>
      </c>
      <c r="G3915" s="7" t="n">
        <v>140.58</v>
      </c>
    </row>
    <row r="3916" customFormat="false" ht="15" hidden="false" customHeight="false" outlineLevel="0" collapsed="false">
      <c r="A3916" s="7" t="s">
        <v>23</v>
      </c>
      <c r="B3916" s="7" t="s">
        <v>498</v>
      </c>
      <c r="C3916" s="7" t="s">
        <v>1266</v>
      </c>
      <c r="D3916" s="7" t="n">
        <v>3</v>
      </c>
      <c r="E3916" s="7" t="n">
        <v>421.71</v>
      </c>
      <c r="F3916" s="7" t="n">
        <v>4</v>
      </c>
      <c r="G3916" s="7" t="n">
        <v>562.31</v>
      </c>
    </row>
    <row r="3917" customFormat="false" ht="15" hidden="false" customHeight="false" outlineLevel="0" collapsed="false">
      <c r="A3917" s="7" t="s">
        <v>23</v>
      </c>
      <c r="B3917" s="7" t="s">
        <v>498</v>
      </c>
      <c r="C3917" s="7" t="s">
        <v>1266</v>
      </c>
      <c r="D3917" s="7" t="n">
        <v>1</v>
      </c>
      <c r="E3917" s="7" t="n">
        <v>99.01</v>
      </c>
      <c r="F3917" s="7" t="n">
        <v>0</v>
      </c>
      <c r="G3917" s="7" t="n">
        <v>0</v>
      </c>
    </row>
    <row r="3918" customFormat="false" ht="15" hidden="false" customHeight="false" outlineLevel="0" collapsed="false">
      <c r="A3918" s="7" t="s">
        <v>23</v>
      </c>
      <c r="B3918" s="7" t="s">
        <v>194</v>
      </c>
      <c r="C3918" s="7" t="s">
        <v>1269</v>
      </c>
      <c r="D3918" s="7" t="n">
        <v>0</v>
      </c>
      <c r="E3918" s="7" t="n">
        <v>0</v>
      </c>
      <c r="F3918" s="7" t="n">
        <v>3</v>
      </c>
      <c r="G3918" s="7" t="n">
        <v>270.01</v>
      </c>
    </row>
    <row r="3919" customFormat="false" ht="15" hidden="false" customHeight="false" outlineLevel="0" collapsed="false">
      <c r="A3919" s="7" t="s">
        <v>23</v>
      </c>
      <c r="B3919" s="7" t="s">
        <v>235</v>
      </c>
      <c r="C3919" s="7" t="s">
        <v>1269</v>
      </c>
      <c r="D3919" s="7" t="n">
        <v>0</v>
      </c>
      <c r="E3919" s="7" t="n">
        <v>0</v>
      </c>
      <c r="F3919" s="7" t="n">
        <v>1</v>
      </c>
      <c r="G3919" s="7" t="n">
        <v>90</v>
      </c>
    </row>
    <row r="3920" customFormat="false" ht="15" hidden="false" customHeight="false" outlineLevel="0" collapsed="false">
      <c r="A3920" s="7" t="s">
        <v>23</v>
      </c>
      <c r="B3920" s="7" t="s">
        <v>207</v>
      </c>
      <c r="C3920" s="7" t="s">
        <v>1269</v>
      </c>
      <c r="D3920" s="7" t="n">
        <v>0</v>
      </c>
      <c r="E3920" s="7" t="n">
        <v>0</v>
      </c>
      <c r="F3920" s="7" t="n">
        <v>4</v>
      </c>
      <c r="G3920" s="7" t="n">
        <v>360</v>
      </c>
    </row>
    <row r="3921" customFormat="false" ht="15" hidden="false" customHeight="false" outlineLevel="0" collapsed="false">
      <c r="A3921" s="7" t="s">
        <v>23</v>
      </c>
      <c r="B3921" s="7" t="s">
        <v>207</v>
      </c>
      <c r="C3921" s="7" t="s">
        <v>1269</v>
      </c>
      <c r="D3921" s="7" t="n">
        <v>2</v>
      </c>
      <c r="E3921" s="7" t="n">
        <v>150</v>
      </c>
      <c r="F3921" s="7" t="n">
        <v>0</v>
      </c>
      <c r="G3921" s="7" t="n">
        <v>0</v>
      </c>
    </row>
    <row r="3922" customFormat="false" ht="15" hidden="false" customHeight="false" outlineLevel="0" collapsed="false">
      <c r="A3922" s="7" t="s">
        <v>23</v>
      </c>
      <c r="B3922" s="7" t="s">
        <v>314</v>
      </c>
      <c r="C3922" s="7" t="s">
        <v>1269</v>
      </c>
      <c r="D3922" s="7" t="n">
        <v>0</v>
      </c>
      <c r="E3922" s="7" t="n">
        <v>0</v>
      </c>
      <c r="F3922" s="7" t="n">
        <v>3</v>
      </c>
      <c r="G3922" s="7" t="n">
        <v>270</v>
      </c>
    </row>
    <row r="3923" customFormat="false" ht="15" hidden="false" customHeight="false" outlineLevel="0" collapsed="false">
      <c r="A3923" s="7" t="s">
        <v>23</v>
      </c>
      <c r="B3923" s="7" t="s">
        <v>86</v>
      </c>
      <c r="C3923" s="7" t="s">
        <v>1271</v>
      </c>
      <c r="D3923" s="7" t="n">
        <v>2</v>
      </c>
      <c r="E3923" s="7" t="n">
        <v>150</v>
      </c>
      <c r="F3923" s="7" t="n">
        <v>0</v>
      </c>
      <c r="G3923" s="7" t="n">
        <v>0</v>
      </c>
    </row>
    <row r="3924" customFormat="false" ht="15" hidden="false" customHeight="false" outlineLevel="0" collapsed="false">
      <c r="A3924" s="7" t="s">
        <v>23</v>
      </c>
      <c r="B3924" s="7" t="s">
        <v>86</v>
      </c>
      <c r="C3924" s="7" t="s">
        <v>1271</v>
      </c>
      <c r="D3924" s="7" t="n">
        <v>2</v>
      </c>
      <c r="E3924" s="7" t="n">
        <v>234.27</v>
      </c>
      <c r="F3924" s="7" t="n">
        <v>0</v>
      </c>
      <c r="G3924" s="7" t="n">
        <v>0</v>
      </c>
    </row>
    <row r="3925" customFormat="false" ht="15" hidden="false" customHeight="false" outlineLevel="0" collapsed="false">
      <c r="A3925" s="7" t="s">
        <v>23</v>
      </c>
      <c r="B3925" s="7" t="s">
        <v>98</v>
      </c>
      <c r="C3925" s="7" t="s">
        <v>1271</v>
      </c>
      <c r="D3925" s="7" t="n">
        <v>1</v>
      </c>
      <c r="E3925" s="7" t="n">
        <v>117.14</v>
      </c>
      <c r="F3925" s="7" t="n">
        <v>0</v>
      </c>
      <c r="G3925" s="7" t="n">
        <v>0</v>
      </c>
    </row>
    <row r="3926" customFormat="false" ht="15" hidden="false" customHeight="false" outlineLevel="0" collapsed="false">
      <c r="A3926" s="7" t="s">
        <v>23</v>
      </c>
      <c r="B3926" s="7" t="s">
        <v>98</v>
      </c>
      <c r="C3926" s="7" t="s">
        <v>1271</v>
      </c>
      <c r="D3926" s="7" t="n">
        <v>1</v>
      </c>
      <c r="E3926" s="7" t="n">
        <v>75</v>
      </c>
      <c r="F3926" s="7" t="n">
        <v>0</v>
      </c>
      <c r="G3926" s="7" t="n">
        <v>0</v>
      </c>
    </row>
    <row r="3927" customFormat="false" ht="15" hidden="false" customHeight="false" outlineLevel="0" collapsed="false">
      <c r="A3927" s="7" t="s">
        <v>23</v>
      </c>
      <c r="B3927" s="7" t="s">
        <v>88</v>
      </c>
      <c r="C3927" s="7" t="s">
        <v>1271</v>
      </c>
      <c r="D3927" s="7" t="n">
        <v>2</v>
      </c>
      <c r="E3927" s="7" t="n">
        <v>234.27</v>
      </c>
      <c r="F3927" s="7" t="n">
        <v>0</v>
      </c>
      <c r="G3927" s="7" t="n">
        <v>0</v>
      </c>
    </row>
    <row r="3928" customFormat="false" ht="15" hidden="false" customHeight="false" outlineLevel="0" collapsed="false">
      <c r="A3928" s="7" t="s">
        <v>23</v>
      </c>
      <c r="B3928" s="7" t="s">
        <v>88</v>
      </c>
      <c r="C3928" s="7" t="s">
        <v>1271</v>
      </c>
      <c r="D3928" s="7" t="n">
        <v>4</v>
      </c>
      <c r="E3928" s="7" t="n">
        <v>300</v>
      </c>
      <c r="F3928" s="7" t="n">
        <v>0</v>
      </c>
      <c r="G3928" s="7" t="n">
        <v>0</v>
      </c>
    </row>
    <row r="3929" customFormat="false" ht="15" hidden="false" customHeight="false" outlineLevel="0" collapsed="false">
      <c r="A3929" s="7" t="s">
        <v>23</v>
      </c>
      <c r="B3929" s="7" t="s">
        <v>206</v>
      </c>
      <c r="C3929" s="7" t="s">
        <v>1271</v>
      </c>
      <c r="D3929" s="7" t="n">
        <v>2</v>
      </c>
      <c r="E3929" s="7" t="n">
        <v>234.27</v>
      </c>
      <c r="F3929" s="7" t="n">
        <v>0</v>
      </c>
      <c r="G3929" s="7" t="n">
        <v>0</v>
      </c>
    </row>
    <row r="3930" customFormat="false" ht="15" hidden="false" customHeight="false" outlineLevel="0" collapsed="false">
      <c r="A3930" s="7" t="s">
        <v>23</v>
      </c>
      <c r="B3930" s="7" t="s">
        <v>426</v>
      </c>
      <c r="C3930" s="7" t="s">
        <v>1272</v>
      </c>
      <c r="D3930" s="7" t="n">
        <v>-2</v>
      </c>
      <c r="E3930" s="7" t="n">
        <v>-217.36</v>
      </c>
      <c r="F3930" s="7" t="n">
        <v>0</v>
      </c>
      <c r="G3930" s="7" t="n">
        <v>0</v>
      </c>
    </row>
    <row r="3931" customFormat="false" ht="15" hidden="false" customHeight="false" outlineLevel="0" collapsed="false">
      <c r="A3931" s="7" t="s">
        <v>23</v>
      </c>
      <c r="B3931" s="7" t="s">
        <v>669</v>
      </c>
      <c r="C3931" s="7" t="s">
        <v>1510</v>
      </c>
      <c r="D3931" s="7" t="n">
        <v>0</v>
      </c>
      <c r="E3931" s="7" t="n">
        <v>0</v>
      </c>
      <c r="F3931" s="7" t="n">
        <v>1</v>
      </c>
      <c r="G3931" s="7" t="n">
        <v>70.01</v>
      </c>
    </row>
    <row r="3932" customFormat="false" ht="15" hidden="false" customHeight="false" outlineLevel="0" collapsed="false">
      <c r="A3932" s="7" t="s">
        <v>23</v>
      </c>
      <c r="B3932" s="7" t="s">
        <v>151</v>
      </c>
      <c r="C3932" s="7" t="s">
        <v>1276</v>
      </c>
      <c r="D3932" s="7" t="n">
        <v>4</v>
      </c>
      <c r="E3932" s="7" t="n">
        <v>339.99</v>
      </c>
      <c r="F3932" s="7" t="n">
        <v>2</v>
      </c>
      <c r="G3932" s="7" t="n">
        <v>169.99</v>
      </c>
    </row>
    <row r="3933" customFormat="false" ht="15" hidden="false" customHeight="false" outlineLevel="0" collapsed="false">
      <c r="A3933" s="7" t="s">
        <v>23</v>
      </c>
      <c r="B3933" s="7" t="s">
        <v>172</v>
      </c>
      <c r="C3933" s="7" t="s">
        <v>1276</v>
      </c>
      <c r="D3933" s="7" t="n">
        <v>1</v>
      </c>
      <c r="E3933" s="7" t="n">
        <v>85</v>
      </c>
      <c r="F3933" s="7" t="n">
        <v>2</v>
      </c>
      <c r="G3933" s="7" t="n">
        <v>170</v>
      </c>
    </row>
    <row r="3934" customFormat="false" ht="15" hidden="false" customHeight="false" outlineLevel="0" collapsed="false">
      <c r="A3934" s="7" t="s">
        <v>23</v>
      </c>
      <c r="B3934" s="7" t="s">
        <v>157</v>
      </c>
      <c r="C3934" s="7" t="s">
        <v>1276</v>
      </c>
      <c r="D3934" s="7" t="n">
        <v>1</v>
      </c>
      <c r="E3934" s="7" t="n">
        <v>85</v>
      </c>
      <c r="F3934" s="7" t="n">
        <v>2</v>
      </c>
      <c r="G3934" s="7" t="n">
        <v>170</v>
      </c>
    </row>
    <row r="3935" customFormat="false" ht="15" hidden="false" customHeight="false" outlineLevel="0" collapsed="false">
      <c r="A3935" s="7" t="s">
        <v>23</v>
      </c>
      <c r="B3935" s="7" t="s">
        <v>258</v>
      </c>
      <c r="C3935" s="7" t="s">
        <v>1276</v>
      </c>
      <c r="D3935" s="7" t="n">
        <v>0</v>
      </c>
      <c r="E3935" s="7" t="n">
        <v>0</v>
      </c>
      <c r="F3935" s="7" t="n">
        <v>2</v>
      </c>
      <c r="G3935" s="7" t="n">
        <v>170</v>
      </c>
    </row>
    <row r="3936" customFormat="false" ht="15" hidden="false" customHeight="false" outlineLevel="0" collapsed="false">
      <c r="A3936" s="7" t="s">
        <v>23</v>
      </c>
      <c r="B3936" s="7" t="s">
        <v>679</v>
      </c>
      <c r="C3936" s="7" t="s">
        <v>1279</v>
      </c>
      <c r="D3936" s="7" t="n">
        <v>0</v>
      </c>
      <c r="E3936" s="7" t="n">
        <v>0</v>
      </c>
      <c r="F3936" s="7" t="n">
        <v>1</v>
      </c>
      <c r="G3936" s="7" t="n">
        <v>105</v>
      </c>
    </row>
    <row r="3937" customFormat="false" ht="15" hidden="false" customHeight="false" outlineLevel="0" collapsed="false">
      <c r="A3937" s="7" t="s">
        <v>23</v>
      </c>
      <c r="B3937" s="7" t="s">
        <v>659</v>
      </c>
      <c r="C3937" s="7" t="s">
        <v>1279</v>
      </c>
      <c r="D3937" s="7" t="n">
        <v>1</v>
      </c>
      <c r="E3937" s="7" t="n">
        <v>105</v>
      </c>
      <c r="F3937" s="7" t="n">
        <v>1</v>
      </c>
      <c r="G3937" s="7" t="n">
        <v>105</v>
      </c>
    </row>
    <row r="3938" customFormat="false" ht="15" hidden="false" customHeight="false" outlineLevel="0" collapsed="false">
      <c r="A3938" s="7" t="s">
        <v>23</v>
      </c>
      <c r="B3938" s="7" t="s">
        <v>661</v>
      </c>
      <c r="C3938" s="7" t="s">
        <v>1279</v>
      </c>
      <c r="D3938" s="7" t="n">
        <v>2</v>
      </c>
      <c r="E3938" s="7" t="n">
        <v>210.03</v>
      </c>
      <c r="F3938" s="7" t="n">
        <v>1</v>
      </c>
      <c r="G3938" s="7" t="n">
        <v>105</v>
      </c>
    </row>
    <row r="3939" customFormat="false" ht="15" hidden="false" customHeight="false" outlineLevel="0" collapsed="false">
      <c r="A3939" s="7" t="s">
        <v>23</v>
      </c>
      <c r="B3939" s="7" t="s">
        <v>307</v>
      </c>
      <c r="C3939" s="7" t="s">
        <v>1280</v>
      </c>
      <c r="D3939" s="7" t="n">
        <v>0</v>
      </c>
      <c r="E3939" s="7" t="n">
        <v>0</v>
      </c>
      <c r="F3939" s="7" t="n">
        <v>1</v>
      </c>
      <c r="G3939" s="7" t="n">
        <v>130</v>
      </c>
    </row>
    <row r="3940" customFormat="false" ht="15" hidden="false" customHeight="false" outlineLevel="0" collapsed="false">
      <c r="A3940" s="7" t="s">
        <v>23</v>
      </c>
      <c r="B3940" s="7" t="s">
        <v>307</v>
      </c>
      <c r="C3940" s="7" t="s">
        <v>1280</v>
      </c>
      <c r="D3940" s="7" t="n">
        <v>1</v>
      </c>
      <c r="E3940" s="7" t="n">
        <v>155.95</v>
      </c>
      <c r="F3940" s="7" t="n">
        <v>0</v>
      </c>
      <c r="G3940" s="7" t="n">
        <v>0</v>
      </c>
    </row>
    <row r="3941" customFormat="false" ht="15" hidden="false" customHeight="false" outlineLevel="0" collapsed="false">
      <c r="A3941" s="7" t="s">
        <v>23</v>
      </c>
      <c r="B3941" s="7" t="s">
        <v>247</v>
      </c>
      <c r="C3941" s="7" t="s">
        <v>1280</v>
      </c>
      <c r="D3941" s="7" t="n">
        <v>1</v>
      </c>
      <c r="E3941" s="7" t="n">
        <v>155.95</v>
      </c>
      <c r="F3941" s="7" t="n">
        <v>0</v>
      </c>
      <c r="G3941" s="7" t="n">
        <v>0</v>
      </c>
    </row>
    <row r="3942" customFormat="false" ht="15" hidden="false" customHeight="false" outlineLevel="0" collapsed="false">
      <c r="A3942" s="7" t="s">
        <v>23</v>
      </c>
      <c r="B3942" s="7" t="s">
        <v>247</v>
      </c>
      <c r="C3942" s="7" t="s">
        <v>1280</v>
      </c>
      <c r="D3942" s="7" t="n">
        <v>2</v>
      </c>
      <c r="E3942" s="7" t="n">
        <v>260</v>
      </c>
      <c r="F3942" s="7" t="n">
        <v>0</v>
      </c>
      <c r="G3942" s="7" t="n">
        <v>0</v>
      </c>
    </row>
    <row r="3943" customFormat="false" ht="15" hidden="false" customHeight="false" outlineLevel="0" collapsed="false">
      <c r="A3943" s="7" t="s">
        <v>23</v>
      </c>
      <c r="B3943" s="7" t="s">
        <v>247</v>
      </c>
      <c r="C3943" s="7" t="s">
        <v>1280</v>
      </c>
      <c r="D3943" s="7" t="n">
        <v>1</v>
      </c>
      <c r="E3943" s="7" t="n">
        <v>156.97</v>
      </c>
      <c r="F3943" s="7" t="n">
        <v>0</v>
      </c>
      <c r="G3943" s="7" t="n">
        <v>0</v>
      </c>
    </row>
    <row r="3944" customFormat="false" ht="15" hidden="false" customHeight="false" outlineLevel="0" collapsed="false">
      <c r="A3944" s="7" t="s">
        <v>23</v>
      </c>
      <c r="B3944" s="7" t="s">
        <v>255</v>
      </c>
      <c r="C3944" s="7" t="s">
        <v>1280</v>
      </c>
      <c r="D3944" s="7" t="n">
        <v>1</v>
      </c>
      <c r="E3944" s="7" t="n">
        <v>155.95</v>
      </c>
      <c r="F3944" s="7" t="n">
        <v>0</v>
      </c>
      <c r="G3944" s="7" t="n">
        <v>0</v>
      </c>
    </row>
    <row r="3945" customFormat="false" ht="15" hidden="false" customHeight="false" outlineLevel="0" collapsed="false">
      <c r="A3945" s="7" t="s">
        <v>23</v>
      </c>
      <c r="B3945" s="7" t="s">
        <v>255</v>
      </c>
      <c r="C3945" s="7" t="s">
        <v>1280</v>
      </c>
      <c r="D3945" s="7" t="n">
        <v>4</v>
      </c>
      <c r="E3945" s="7" t="n">
        <v>627.89</v>
      </c>
      <c r="F3945" s="7" t="n">
        <v>0</v>
      </c>
      <c r="G3945" s="7" t="n">
        <v>0</v>
      </c>
    </row>
    <row r="3946" customFormat="false" ht="15" hidden="false" customHeight="false" outlineLevel="0" collapsed="false">
      <c r="A3946" s="7" t="s">
        <v>23</v>
      </c>
      <c r="B3946" s="7" t="s">
        <v>255</v>
      </c>
      <c r="C3946" s="7" t="s">
        <v>1280</v>
      </c>
      <c r="D3946" s="7" t="n">
        <v>0</v>
      </c>
      <c r="E3946" s="7" t="n">
        <v>0</v>
      </c>
      <c r="F3946" s="7" t="n">
        <v>2</v>
      </c>
      <c r="G3946" s="7" t="n">
        <v>260</v>
      </c>
    </row>
    <row r="3947" customFormat="false" ht="15" hidden="false" customHeight="false" outlineLevel="0" collapsed="false">
      <c r="A3947" s="7" t="s">
        <v>23</v>
      </c>
      <c r="B3947" s="7" t="s">
        <v>656</v>
      </c>
      <c r="C3947" s="7" t="s">
        <v>1280</v>
      </c>
      <c r="D3947" s="7" t="n">
        <v>0</v>
      </c>
      <c r="E3947" s="7" t="n">
        <v>0</v>
      </c>
      <c r="F3947" s="7" t="n">
        <v>1</v>
      </c>
      <c r="G3947" s="7" t="n">
        <v>130</v>
      </c>
    </row>
    <row r="3948" customFormat="false" ht="15" hidden="false" customHeight="false" outlineLevel="0" collapsed="false">
      <c r="A3948" s="7" t="s">
        <v>23</v>
      </c>
      <c r="B3948" s="7" t="s">
        <v>559</v>
      </c>
      <c r="C3948" s="7" t="s">
        <v>1283</v>
      </c>
      <c r="D3948" s="7" t="n">
        <v>2</v>
      </c>
      <c r="E3948" s="7" t="n">
        <v>230</v>
      </c>
      <c r="F3948" s="7" t="n">
        <v>1</v>
      </c>
      <c r="G3948" s="7" t="n">
        <v>114.99</v>
      </c>
    </row>
    <row r="3949" customFormat="false" ht="15" hidden="false" customHeight="false" outlineLevel="0" collapsed="false">
      <c r="A3949" s="7" t="s">
        <v>23</v>
      </c>
      <c r="B3949" s="7" t="s">
        <v>543</v>
      </c>
      <c r="C3949" s="7" t="s">
        <v>1283</v>
      </c>
      <c r="D3949" s="7" t="n">
        <v>1</v>
      </c>
      <c r="E3949" s="7" t="n">
        <v>114.99</v>
      </c>
      <c r="F3949" s="7" t="n">
        <v>0</v>
      </c>
      <c r="G3949" s="7" t="n">
        <v>0</v>
      </c>
    </row>
    <row r="3950" customFormat="false" ht="15" hidden="false" customHeight="false" outlineLevel="0" collapsed="false">
      <c r="A3950" s="7" t="s">
        <v>23</v>
      </c>
      <c r="B3950" s="7" t="s">
        <v>489</v>
      </c>
      <c r="C3950" s="7" t="s">
        <v>1283</v>
      </c>
      <c r="D3950" s="7" t="n">
        <v>1</v>
      </c>
      <c r="E3950" s="7" t="n">
        <v>115</v>
      </c>
      <c r="F3950" s="7" t="n">
        <v>1</v>
      </c>
      <c r="G3950" s="7" t="n">
        <v>115</v>
      </c>
    </row>
    <row r="3951" customFormat="false" ht="15" hidden="false" customHeight="false" outlineLevel="0" collapsed="false">
      <c r="A3951" s="7" t="s">
        <v>23</v>
      </c>
      <c r="B3951" s="7" t="s">
        <v>463</v>
      </c>
      <c r="C3951" s="7" t="s">
        <v>1283</v>
      </c>
      <c r="D3951" s="7" t="n">
        <v>1</v>
      </c>
      <c r="E3951" s="7" t="n">
        <v>115</v>
      </c>
      <c r="F3951" s="7" t="n">
        <v>1</v>
      </c>
      <c r="G3951" s="7" t="n">
        <v>115</v>
      </c>
    </row>
    <row r="3952" customFormat="false" ht="15" hidden="false" customHeight="false" outlineLevel="0" collapsed="false">
      <c r="A3952" s="7" t="s">
        <v>23</v>
      </c>
      <c r="B3952" s="7" t="s">
        <v>413</v>
      </c>
      <c r="C3952" s="7" t="s">
        <v>1284</v>
      </c>
      <c r="D3952" s="7" t="n">
        <v>2</v>
      </c>
      <c r="E3952" s="7" t="n">
        <v>330</v>
      </c>
      <c r="F3952" s="7" t="n">
        <v>0</v>
      </c>
      <c r="G3952" s="7" t="n">
        <v>0</v>
      </c>
    </row>
    <row r="3953" customFormat="false" ht="15" hidden="false" customHeight="false" outlineLevel="0" collapsed="false">
      <c r="A3953" s="7" t="s">
        <v>23</v>
      </c>
      <c r="B3953" s="7" t="s">
        <v>413</v>
      </c>
      <c r="C3953" s="7" t="s">
        <v>1284</v>
      </c>
      <c r="D3953" s="7" t="n">
        <v>0</v>
      </c>
      <c r="E3953" s="7" t="n">
        <v>0</v>
      </c>
      <c r="F3953" s="7" t="n">
        <v>1</v>
      </c>
      <c r="G3953" s="7" t="n">
        <v>170</v>
      </c>
    </row>
    <row r="3954" customFormat="false" ht="15" hidden="false" customHeight="false" outlineLevel="0" collapsed="false">
      <c r="A3954" s="7" t="s">
        <v>23</v>
      </c>
      <c r="B3954" s="7" t="s">
        <v>223</v>
      </c>
      <c r="C3954" s="7" t="s">
        <v>1290</v>
      </c>
      <c r="D3954" s="7" t="n">
        <v>5</v>
      </c>
      <c r="E3954" s="7" t="n">
        <v>166.15</v>
      </c>
      <c r="F3954" s="7" t="n">
        <v>2</v>
      </c>
      <c r="G3954" s="7" t="n">
        <v>66.47</v>
      </c>
    </row>
    <row r="3955" customFormat="false" ht="15" hidden="false" customHeight="false" outlineLevel="0" collapsed="false">
      <c r="A3955" s="7" t="s">
        <v>23</v>
      </c>
      <c r="B3955" s="7" t="s">
        <v>223</v>
      </c>
      <c r="C3955" s="7" t="s">
        <v>1290</v>
      </c>
      <c r="D3955" s="7" t="n">
        <v>1</v>
      </c>
      <c r="E3955" s="7" t="n">
        <v>33.04</v>
      </c>
      <c r="F3955" s="7" t="n">
        <v>0</v>
      </c>
      <c r="G3955" s="7" t="n">
        <v>0</v>
      </c>
    </row>
    <row r="3956" customFormat="false" ht="15" hidden="false" customHeight="false" outlineLevel="0" collapsed="false">
      <c r="A3956" s="7" t="s">
        <v>23</v>
      </c>
      <c r="B3956" s="7" t="s">
        <v>253</v>
      </c>
      <c r="C3956" s="7" t="s">
        <v>1290</v>
      </c>
      <c r="D3956" s="7" t="n">
        <v>2</v>
      </c>
      <c r="E3956" s="7" t="n">
        <v>66.46</v>
      </c>
      <c r="F3956" s="7" t="n">
        <v>0</v>
      </c>
      <c r="G3956" s="7" t="n">
        <v>0</v>
      </c>
    </row>
    <row r="3957" customFormat="false" ht="15" hidden="false" customHeight="false" outlineLevel="0" collapsed="false">
      <c r="A3957" s="7" t="s">
        <v>23</v>
      </c>
      <c r="B3957" s="7" t="s">
        <v>296</v>
      </c>
      <c r="C3957" s="7" t="s">
        <v>1294</v>
      </c>
      <c r="D3957" s="7" t="n">
        <v>4</v>
      </c>
      <c r="E3957" s="7" t="n">
        <v>121.68</v>
      </c>
      <c r="F3957" s="7" t="n">
        <v>4</v>
      </c>
      <c r="G3957" s="7" t="n">
        <v>121.68</v>
      </c>
    </row>
    <row r="3958" customFormat="false" ht="15" hidden="false" customHeight="false" outlineLevel="0" collapsed="false">
      <c r="A3958" s="7" t="s">
        <v>23</v>
      </c>
      <c r="B3958" s="7" t="s">
        <v>164</v>
      </c>
      <c r="C3958" s="7" t="s">
        <v>1295</v>
      </c>
      <c r="D3958" s="7" t="n">
        <v>15</v>
      </c>
      <c r="E3958" s="7" t="n">
        <v>301.61</v>
      </c>
      <c r="F3958" s="7" t="n">
        <v>11</v>
      </c>
      <c r="G3958" s="7" t="n">
        <v>221.17</v>
      </c>
    </row>
    <row r="3959" customFormat="false" ht="15" hidden="false" customHeight="false" outlineLevel="0" collapsed="false">
      <c r="A3959" s="7" t="s">
        <v>23</v>
      </c>
      <c r="B3959" s="7" t="s">
        <v>159</v>
      </c>
      <c r="C3959" s="7" t="s">
        <v>1295</v>
      </c>
      <c r="D3959" s="7" t="n">
        <v>9</v>
      </c>
      <c r="E3959" s="7" t="n">
        <v>180.96</v>
      </c>
      <c r="F3959" s="7" t="n">
        <v>7</v>
      </c>
      <c r="G3959" s="7" t="n">
        <v>140.74</v>
      </c>
    </row>
    <row r="3960" customFormat="false" ht="15" hidden="false" customHeight="false" outlineLevel="0" collapsed="false">
      <c r="A3960" s="7" t="s">
        <v>23</v>
      </c>
      <c r="B3960" s="7" t="s">
        <v>195</v>
      </c>
      <c r="C3960" s="7" t="s">
        <v>1295</v>
      </c>
      <c r="D3960" s="7" t="n">
        <v>10</v>
      </c>
      <c r="E3960" s="7" t="n">
        <v>201.05</v>
      </c>
      <c r="F3960" s="7" t="n">
        <v>4</v>
      </c>
      <c r="G3960" s="7" t="n">
        <v>80.43</v>
      </c>
    </row>
    <row r="3961" customFormat="false" ht="15" hidden="false" customHeight="false" outlineLevel="0" collapsed="false">
      <c r="A3961" s="7" t="s">
        <v>23</v>
      </c>
      <c r="B3961" s="7" t="s">
        <v>209</v>
      </c>
      <c r="C3961" s="7" t="s">
        <v>1295</v>
      </c>
      <c r="D3961" s="7" t="n">
        <v>2</v>
      </c>
      <c r="E3961" s="7" t="n">
        <v>40.22</v>
      </c>
      <c r="F3961" s="7" t="n">
        <v>9</v>
      </c>
      <c r="G3961" s="7" t="n">
        <v>180.96</v>
      </c>
    </row>
    <row r="3962" customFormat="false" ht="15" hidden="false" customHeight="false" outlineLevel="0" collapsed="false">
      <c r="A3962" s="7" t="s">
        <v>23</v>
      </c>
      <c r="B3962" s="7" t="s">
        <v>193</v>
      </c>
      <c r="C3962" s="7" t="s">
        <v>1316</v>
      </c>
      <c r="D3962" s="7" t="n">
        <v>0</v>
      </c>
      <c r="E3962" s="7" t="n">
        <v>0</v>
      </c>
      <c r="F3962" s="7" t="n">
        <v>2</v>
      </c>
      <c r="G3962" s="7" t="n">
        <v>142.39</v>
      </c>
    </row>
    <row r="3963" customFormat="false" ht="15" hidden="false" customHeight="false" outlineLevel="0" collapsed="false">
      <c r="A3963" s="7" t="s">
        <v>23</v>
      </c>
      <c r="B3963" s="7" t="s">
        <v>516</v>
      </c>
      <c r="C3963" s="7" t="s">
        <v>1317</v>
      </c>
      <c r="D3963" s="7" t="n">
        <v>2</v>
      </c>
      <c r="E3963" s="7" t="n">
        <v>237.08</v>
      </c>
      <c r="F3963" s="7" t="n">
        <v>0</v>
      </c>
      <c r="G3963" s="7" t="n">
        <v>0</v>
      </c>
    </row>
    <row r="3964" customFormat="false" ht="15" hidden="false" customHeight="false" outlineLevel="0" collapsed="false">
      <c r="A3964" s="7" t="s">
        <v>23</v>
      </c>
      <c r="B3964" s="7" t="s">
        <v>431</v>
      </c>
      <c r="C3964" s="7" t="s">
        <v>1317</v>
      </c>
      <c r="D3964" s="7" t="n">
        <v>1</v>
      </c>
      <c r="E3964" s="7" t="n">
        <v>118.54</v>
      </c>
      <c r="F3964" s="7" t="n">
        <v>0</v>
      </c>
      <c r="G3964" s="7" t="n">
        <v>0</v>
      </c>
    </row>
    <row r="3965" customFormat="false" ht="15" hidden="false" customHeight="false" outlineLevel="0" collapsed="false">
      <c r="A3965" s="7" t="s">
        <v>23</v>
      </c>
      <c r="B3965" s="7" t="s">
        <v>515</v>
      </c>
      <c r="C3965" s="7" t="s">
        <v>1317</v>
      </c>
      <c r="D3965" s="7" t="n">
        <v>2</v>
      </c>
      <c r="E3965" s="7" t="n">
        <v>237.07</v>
      </c>
      <c r="F3965" s="7" t="n">
        <v>0</v>
      </c>
      <c r="G3965" s="7" t="n">
        <v>0</v>
      </c>
    </row>
    <row r="3966" customFormat="false" ht="15" hidden="false" customHeight="false" outlineLevel="0" collapsed="false">
      <c r="A3966" s="7" t="s">
        <v>23</v>
      </c>
      <c r="B3966" s="7" t="s">
        <v>635</v>
      </c>
      <c r="C3966" s="7" t="s">
        <v>1317</v>
      </c>
      <c r="D3966" s="7" t="n">
        <v>2</v>
      </c>
      <c r="E3966" s="7" t="n">
        <v>237.07</v>
      </c>
      <c r="F3966" s="7" t="n">
        <v>1</v>
      </c>
      <c r="G3966" s="7" t="n">
        <v>118.54</v>
      </c>
    </row>
    <row r="3967" customFormat="false" ht="15" hidden="false" customHeight="false" outlineLevel="0" collapsed="false">
      <c r="A3967" s="7" t="s">
        <v>23</v>
      </c>
      <c r="B3967" s="7" t="s">
        <v>288</v>
      </c>
      <c r="C3967" s="7" t="s">
        <v>1319</v>
      </c>
      <c r="D3967" s="7" t="n">
        <v>1</v>
      </c>
      <c r="E3967" s="7" t="n">
        <v>72</v>
      </c>
      <c r="F3967" s="7" t="n">
        <v>0</v>
      </c>
      <c r="G3967" s="7" t="n">
        <v>0</v>
      </c>
    </row>
    <row r="3968" customFormat="false" ht="15" hidden="false" customHeight="false" outlineLevel="0" collapsed="false">
      <c r="A3968" s="7" t="s">
        <v>23</v>
      </c>
      <c r="B3968" s="7" t="s">
        <v>629</v>
      </c>
      <c r="C3968" s="7" t="s">
        <v>1319</v>
      </c>
      <c r="D3968" s="7" t="n">
        <v>1</v>
      </c>
      <c r="E3968" s="7" t="n">
        <v>80</v>
      </c>
      <c r="F3968" s="7" t="n">
        <v>0</v>
      </c>
      <c r="G3968" s="7" t="n">
        <v>0</v>
      </c>
    </row>
    <row r="3969" customFormat="false" ht="15" hidden="false" customHeight="false" outlineLevel="0" collapsed="false">
      <c r="A3969" s="7" t="s">
        <v>23</v>
      </c>
      <c r="B3969" s="7" t="s">
        <v>333</v>
      </c>
      <c r="C3969" s="7" t="s">
        <v>1319</v>
      </c>
      <c r="D3969" s="7" t="n">
        <v>0</v>
      </c>
      <c r="E3969" s="7" t="n">
        <v>0</v>
      </c>
      <c r="F3969" s="7" t="n">
        <v>1</v>
      </c>
      <c r="G3969" s="7" t="n">
        <v>80</v>
      </c>
    </row>
    <row r="3970" customFormat="false" ht="15" hidden="false" customHeight="false" outlineLevel="0" collapsed="false">
      <c r="A3970" s="7" t="s">
        <v>23</v>
      </c>
      <c r="B3970" s="7" t="s">
        <v>221</v>
      </c>
      <c r="C3970" s="7" t="s">
        <v>1319</v>
      </c>
      <c r="D3970" s="7" t="n">
        <v>2</v>
      </c>
      <c r="E3970" s="7" t="n">
        <v>144</v>
      </c>
      <c r="F3970" s="7" t="n">
        <v>0</v>
      </c>
      <c r="G3970" s="7" t="n">
        <v>0</v>
      </c>
    </row>
    <row r="3971" customFormat="false" ht="15" hidden="false" customHeight="false" outlineLevel="0" collapsed="false">
      <c r="A3971" s="7" t="s">
        <v>23</v>
      </c>
      <c r="B3971" s="7" t="s">
        <v>221</v>
      </c>
      <c r="C3971" s="7" t="s">
        <v>1319</v>
      </c>
      <c r="D3971" s="7" t="n">
        <v>0</v>
      </c>
      <c r="E3971" s="7" t="n">
        <v>0</v>
      </c>
      <c r="F3971" s="7" t="n">
        <v>2</v>
      </c>
      <c r="G3971" s="7" t="n">
        <v>160</v>
      </c>
    </row>
    <row r="3972" customFormat="false" ht="15" hidden="false" customHeight="false" outlineLevel="0" collapsed="false">
      <c r="A3972" s="7" t="s">
        <v>23</v>
      </c>
      <c r="B3972" s="7" t="s">
        <v>205</v>
      </c>
      <c r="C3972" s="7" t="s">
        <v>1319</v>
      </c>
      <c r="D3972" s="7" t="n">
        <v>1</v>
      </c>
      <c r="E3972" s="7" t="n">
        <v>80</v>
      </c>
      <c r="F3972" s="7" t="n">
        <v>2</v>
      </c>
      <c r="G3972" s="7" t="n">
        <v>160</v>
      </c>
    </row>
    <row r="3973" customFormat="false" ht="15" hidden="false" customHeight="false" outlineLevel="0" collapsed="false">
      <c r="A3973" s="7" t="s">
        <v>23</v>
      </c>
      <c r="B3973" s="7" t="s">
        <v>205</v>
      </c>
      <c r="C3973" s="7" t="s">
        <v>1319</v>
      </c>
      <c r="D3973" s="7" t="n">
        <v>3</v>
      </c>
      <c r="E3973" s="7" t="n">
        <v>216</v>
      </c>
      <c r="F3973" s="7" t="n">
        <v>0</v>
      </c>
      <c r="G3973" s="7" t="n">
        <v>0</v>
      </c>
    </row>
    <row r="3974" customFormat="false" ht="15" hidden="false" customHeight="false" outlineLevel="0" collapsed="false">
      <c r="A3974" s="7" t="s">
        <v>23</v>
      </c>
      <c r="B3974" s="7" t="s">
        <v>233</v>
      </c>
      <c r="C3974" s="7" t="s">
        <v>1319</v>
      </c>
      <c r="D3974" s="7" t="n">
        <v>0</v>
      </c>
      <c r="E3974" s="7" t="n">
        <v>0</v>
      </c>
      <c r="F3974" s="7" t="n">
        <v>1</v>
      </c>
      <c r="G3974" s="7" t="n">
        <v>80</v>
      </c>
    </row>
    <row r="3975" customFormat="false" ht="15" hidden="false" customHeight="false" outlineLevel="0" collapsed="false">
      <c r="A3975" s="7" t="s">
        <v>23</v>
      </c>
      <c r="B3975" s="7" t="s">
        <v>233</v>
      </c>
      <c r="C3975" s="7" t="s">
        <v>1319</v>
      </c>
      <c r="D3975" s="7" t="n">
        <v>1</v>
      </c>
      <c r="E3975" s="7" t="n">
        <v>72</v>
      </c>
      <c r="F3975" s="7" t="n">
        <v>0</v>
      </c>
      <c r="G3975" s="7" t="n">
        <v>0</v>
      </c>
    </row>
    <row r="3976" customFormat="false" ht="15" hidden="false" customHeight="false" outlineLevel="0" collapsed="false">
      <c r="A3976" s="7" t="s">
        <v>23</v>
      </c>
      <c r="B3976" s="7" t="s">
        <v>222</v>
      </c>
      <c r="C3976" s="7" t="s">
        <v>1331</v>
      </c>
      <c r="D3976" s="7" t="n">
        <v>7</v>
      </c>
      <c r="E3976" s="7" t="n">
        <v>491.82</v>
      </c>
      <c r="F3976" s="7" t="n">
        <v>7</v>
      </c>
      <c r="G3976" s="7" t="n">
        <v>491.82</v>
      </c>
    </row>
    <row r="3977" customFormat="false" ht="15" hidden="false" customHeight="false" outlineLevel="0" collapsed="false">
      <c r="A3977" s="7" t="s">
        <v>23</v>
      </c>
      <c r="B3977" s="7" t="s">
        <v>225</v>
      </c>
      <c r="C3977" s="7" t="s">
        <v>1331</v>
      </c>
      <c r="D3977" s="7" t="n">
        <v>2</v>
      </c>
      <c r="E3977" s="7" t="n">
        <v>140.52</v>
      </c>
      <c r="F3977" s="7" t="n">
        <v>4</v>
      </c>
      <c r="G3977" s="7" t="n">
        <v>281.04</v>
      </c>
    </row>
    <row r="3978" customFormat="false" ht="15" hidden="false" customHeight="false" outlineLevel="0" collapsed="false">
      <c r="A3978" s="7" t="s">
        <v>23</v>
      </c>
      <c r="B3978" s="7" t="s">
        <v>335</v>
      </c>
      <c r="C3978" s="7" t="s">
        <v>1331</v>
      </c>
      <c r="D3978" s="7" t="n">
        <v>1</v>
      </c>
      <c r="E3978" s="7" t="n">
        <v>70.26</v>
      </c>
      <c r="F3978" s="7" t="n">
        <v>1</v>
      </c>
      <c r="G3978" s="7" t="n">
        <v>70.26</v>
      </c>
    </row>
    <row r="3979" customFormat="false" ht="15" hidden="false" customHeight="false" outlineLevel="0" collapsed="false">
      <c r="A3979" s="7" t="s">
        <v>23</v>
      </c>
      <c r="B3979" s="7" t="s">
        <v>248</v>
      </c>
      <c r="C3979" s="7" t="s">
        <v>1331</v>
      </c>
      <c r="D3979" s="7" t="n">
        <v>4</v>
      </c>
      <c r="E3979" s="7" t="n">
        <v>281.04</v>
      </c>
      <c r="F3979" s="7" t="n">
        <v>4</v>
      </c>
      <c r="G3979" s="7" t="n">
        <v>281.04</v>
      </c>
    </row>
    <row r="3980" customFormat="false" ht="15" hidden="false" customHeight="false" outlineLevel="0" collapsed="false">
      <c r="A3980" s="7" t="s">
        <v>23</v>
      </c>
      <c r="B3980" s="7" t="s">
        <v>499</v>
      </c>
      <c r="C3980" s="7" t="s">
        <v>1331</v>
      </c>
      <c r="D3980" s="7" t="n">
        <v>4</v>
      </c>
      <c r="E3980" s="7" t="n">
        <v>281.04</v>
      </c>
      <c r="F3980" s="7" t="n">
        <v>2</v>
      </c>
      <c r="G3980" s="7" t="n">
        <v>140.52</v>
      </c>
    </row>
    <row r="3981" customFormat="false" ht="15" hidden="false" customHeight="false" outlineLevel="0" collapsed="false">
      <c r="A3981" s="7" t="s">
        <v>23</v>
      </c>
      <c r="B3981" s="7" t="s">
        <v>121</v>
      </c>
      <c r="C3981" s="7" t="s">
        <v>1339</v>
      </c>
      <c r="D3981" s="7" t="n">
        <v>10</v>
      </c>
      <c r="E3981" s="7" t="n">
        <v>608.85</v>
      </c>
      <c r="F3981" s="7" t="n">
        <v>10</v>
      </c>
      <c r="G3981" s="7" t="n">
        <v>608.85</v>
      </c>
    </row>
    <row r="3982" customFormat="false" ht="15" hidden="false" customHeight="false" outlineLevel="0" collapsed="false">
      <c r="A3982" s="7" t="s">
        <v>23</v>
      </c>
      <c r="B3982" s="7" t="s">
        <v>231</v>
      </c>
      <c r="C3982" s="7" t="s">
        <v>1342</v>
      </c>
      <c r="D3982" s="7" t="n">
        <v>10</v>
      </c>
      <c r="E3982" s="7" t="n">
        <v>285.45</v>
      </c>
      <c r="F3982" s="7" t="n">
        <v>10</v>
      </c>
      <c r="G3982" s="7" t="n">
        <v>285.44</v>
      </c>
    </row>
    <row r="3983" customFormat="false" ht="15" hidden="false" customHeight="false" outlineLevel="0" collapsed="false">
      <c r="A3983" s="7" t="s">
        <v>23</v>
      </c>
      <c r="B3983" s="7" t="s">
        <v>270</v>
      </c>
      <c r="C3983" s="7" t="s">
        <v>1343</v>
      </c>
      <c r="D3983" s="7" t="n">
        <v>0</v>
      </c>
      <c r="E3983" s="7" t="n">
        <v>0</v>
      </c>
      <c r="F3983" s="7" t="n">
        <v>8</v>
      </c>
      <c r="G3983" s="7" t="n">
        <v>224.64</v>
      </c>
    </row>
    <row r="3984" customFormat="false" ht="15" hidden="false" customHeight="false" outlineLevel="0" collapsed="false">
      <c r="A3984" s="7" t="s">
        <v>23</v>
      </c>
      <c r="B3984" s="7" t="s">
        <v>201</v>
      </c>
      <c r="C3984" s="7" t="s">
        <v>1344</v>
      </c>
      <c r="D3984" s="7" t="n">
        <v>0</v>
      </c>
      <c r="E3984" s="7" t="n">
        <v>0</v>
      </c>
      <c r="F3984" s="7" t="n">
        <v>10</v>
      </c>
      <c r="G3984" s="7" t="n">
        <v>144.82</v>
      </c>
    </row>
    <row r="3985" customFormat="false" ht="15" hidden="false" customHeight="false" outlineLevel="0" collapsed="false">
      <c r="A3985" s="7" t="s">
        <v>23</v>
      </c>
      <c r="B3985" s="7" t="s">
        <v>150</v>
      </c>
      <c r="C3985" s="7" t="s">
        <v>1349</v>
      </c>
      <c r="D3985" s="7" t="n">
        <v>10</v>
      </c>
      <c r="E3985" s="7" t="n">
        <v>187.05</v>
      </c>
      <c r="F3985" s="7" t="n">
        <v>10</v>
      </c>
      <c r="G3985" s="7" t="n">
        <v>187.05</v>
      </c>
    </row>
    <row r="3986" customFormat="false" ht="15" hidden="false" customHeight="false" outlineLevel="0" collapsed="false">
      <c r="A3986" s="7" t="s">
        <v>23</v>
      </c>
      <c r="B3986" s="7" t="s">
        <v>180</v>
      </c>
      <c r="C3986" s="7" t="s">
        <v>1353</v>
      </c>
      <c r="D3986" s="7" t="n">
        <v>20</v>
      </c>
      <c r="E3986" s="7" t="n">
        <v>749.1</v>
      </c>
      <c r="F3986" s="7" t="n">
        <v>0</v>
      </c>
      <c r="G3986" s="7" t="n">
        <v>0</v>
      </c>
    </row>
    <row r="3987" customFormat="false" ht="15" hidden="false" customHeight="false" outlineLevel="0" collapsed="false">
      <c r="A3987" s="7" t="s">
        <v>23</v>
      </c>
      <c r="B3987" s="7" t="s">
        <v>613</v>
      </c>
      <c r="C3987" s="7" t="s">
        <v>1369</v>
      </c>
      <c r="D3987" s="7" t="n">
        <v>0</v>
      </c>
      <c r="E3987" s="7" t="n">
        <v>0</v>
      </c>
      <c r="F3987" s="7" t="n">
        <v>1</v>
      </c>
      <c r="G3987" s="7" t="n">
        <v>89.01</v>
      </c>
    </row>
    <row r="3988" customFormat="false" ht="15" hidden="false" customHeight="false" outlineLevel="0" collapsed="false">
      <c r="A3988" s="7" t="s">
        <v>23</v>
      </c>
      <c r="B3988" s="7" t="s">
        <v>278</v>
      </c>
      <c r="C3988" s="7" t="s">
        <v>1372</v>
      </c>
      <c r="D3988" s="7" t="n">
        <v>10</v>
      </c>
      <c r="E3988" s="7" t="n">
        <v>600</v>
      </c>
      <c r="F3988" s="7" t="n">
        <v>12</v>
      </c>
      <c r="G3988" s="7" t="n">
        <v>720</v>
      </c>
    </row>
    <row r="3989" customFormat="false" ht="15" hidden="false" customHeight="false" outlineLevel="0" collapsed="false">
      <c r="A3989" s="7" t="s">
        <v>23</v>
      </c>
      <c r="B3989" s="7" t="s">
        <v>268</v>
      </c>
      <c r="C3989" s="7" t="s">
        <v>1372</v>
      </c>
      <c r="D3989" s="7" t="n">
        <v>10</v>
      </c>
      <c r="E3989" s="7" t="n">
        <v>600</v>
      </c>
      <c r="F3989" s="7" t="n">
        <v>8</v>
      </c>
      <c r="G3989" s="7" t="n">
        <v>480</v>
      </c>
    </row>
    <row r="3990" customFormat="false" ht="15" hidden="false" customHeight="false" outlineLevel="0" collapsed="false">
      <c r="A3990" s="7" t="s">
        <v>23</v>
      </c>
      <c r="B3990" s="7" t="s">
        <v>188</v>
      </c>
      <c r="C3990" s="7" t="s">
        <v>1379</v>
      </c>
      <c r="D3990" s="7" t="n">
        <v>3</v>
      </c>
      <c r="E3990" s="7" t="n">
        <v>189.7</v>
      </c>
      <c r="F3990" s="7" t="n">
        <v>0</v>
      </c>
      <c r="G3990" s="7" t="n">
        <v>0</v>
      </c>
    </row>
    <row r="3991" customFormat="false" ht="15" hidden="false" customHeight="false" outlineLevel="0" collapsed="false">
      <c r="A3991" s="7" t="s">
        <v>23</v>
      </c>
      <c r="B3991" s="7" t="s">
        <v>174</v>
      </c>
      <c r="C3991" s="7" t="s">
        <v>1379</v>
      </c>
      <c r="D3991" s="7" t="n">
        <v>2</v>
      </c>
      <c r="E3991" s="7" t="n">
        <v>126.46</v>
      </c>
      <c r="F3991" s="7" t="n">
        <v>0</v>
      </c>
      <c r="G3991" s="7" t="n">
        <v>0</v>
      </c>
    </row>
    <row r="3992" customFormat="false" ht="15" hidden="false" customHeight="false" outlineLevel="0" collapsed="false">
      <c r="A3992" s="7" t="s">
        <v>23</v>
      </c>
      <c r="B3992" s="7" t="s">
        <v>145</v>
      </c>
      <c r="C3992" s="7" t="s">
        <v>1379</v>
      </c>
      <c r="D3992" s="7" t="n">
        <v>5</v>
      </c>
      <c r="E3992" s="7" t="n">
        <v>316.16</v>
      </c>
      <c r="F3992" s="7" t="n">
        <v>0</v>
      </c>
      <c r="G3992" s="7" t="n">
        <v>0</v>
      </c>
    </row>
    <row r="3993" customFormat="false" ht="15" hidden="false" customHeight="false" outlineLevel="0" collapsed="false">
      <c r="A3993" s="7" t="s">
        <v>23</v>
      </c>
      <c r="B3993" s="7" t="s">
        <v>145</v>
      </c>
      <c r="C3993" s="7" t="s">
        <v>1379</v>
      </c>
      <c r="D3993" s="7" t="n">
        <v>1</v>
      </c>
      <c r="E3993" s="7" t="n">
        <v>46</v>
      </c>
      <c r="F3993" s="7" t="n">
        <v>0</v>
      </c>
      <c r="G3993" s="7" t="n">
        <v>0</v>
      </c>
    </row>
    <row r="3994" customFormat="false" ht="15" hidden="false" customHeight="false" outlineLevel="0" collapsed="false">
      <c r="A3994" s="7" t="s">
        <v>23</v>
      </c>
      <c r="B3994" s="7" t="s">
        <v>101</v>
      </c>
      <c r="C3994" s="7" t="s">
        <v>1389</v>
      </c>
      <c r="D3994" s="7" t="n">
        <v>19</v>
      </c>
      <c r="E3994" s="7" t="n">
        <v>586.96</v>
      </c>
      <c r="F3994" s="7" t="n">
        <v>4</v>
      </c>
      <c r="G3994" s="7" t="n">
        <v>123.57</v>
      </c>
    </row>
    <row r="3995" customFormat="false" ht="15" hidden="false" customHeight="false" outlineLevel="0" collapsed="false">
      <c r="A3995" s="7" t="s">
        <v>23</v>
      </c>
      <c r="B3995" s="7" t="s">
        <v>102</v>
      </c>
      <c r="C3995" s="7" t="s">
        <v>1389</v>
      </c>
      <c r="D3995" s="7" t="n">
        <v>2</v>
      </c>
      <c r="E3995" s="7" t="n">
        <v>61.78</v>
      </c>
      <c r="F3995" s="7" t="n">
        <v>10</v>
      </c>
      <c r="G3995" s="7" t="n">
        <v>308.93</v>
      </c>
    </row>
    <row r="3996" customFormat="false" ht="15" hidden="false" customHeight="false" outlineLevel="0" collapsed="false">
      <c r="A3996" s="7" t="s">
        <v>23</v>
      </c>
      <c r="B3996" s="7" t="s">
        <v>137</v>
      </c>
      <c r="C3996" s="7" t="s">
        <v>1389</v>
      </c>
      <c r="D3996" s="7" t="n">
        <v>2</v>
      </c>
      <c r="E3996" s="7" t="n">
        <v>61.78</v>
      </c>
      <c r="F3996" s="7" t="n">
        <v>2</v>
      </c>
      <c r="G3996" s="7" t="n">
        <v>61.78</v>
      </c>
    </row>
    <row r="3997" customFormat="false" ht="15" hidden="false" customHeight="false" outlineLevel="0" collapsed="false">
      <c r="A3997" s="7" t="s">
        <v>23</v>
      </c>
      <c r="B3997" s="7" t="s">
        <v>118</v>
      </c>
      <c r="C3997" s="7" t="s">
        <v>1389</v>
      </c>
      <c r="D3997" s="7" t="n">
        <v>13</v>
      </c>
      <c r="E3997" s="7" t="n">
        <v>401.61</v>
      </c>
      <c r="F3997" s="7" t="n">
        <v>11</v>
      </c>
      <c r="G3997" s="7" t="n">
        <v>339.82</v>
      </c>
    </row>
    <row r="3998" customFormat="false" ht="15" hidden="false" customHeight="false" outlineLevel="0" collapsed="false">
      <c r="A3998" s="7" t="s">
        <v>23</v>
      </c>
      <c r="B3998" s="7" t="s">
        <v>716</v>
      </c>
      <c r="C3998" s="7" t="s">
        <v>1389</v>
      </c>
      <c r="D3998" s="7" t="n">
        <v>10</v>
      </c>
      <c r="E3998" s="7" t="n">
        <v>308.91</v>
      </c>
      <c r="F3998" s="7" t="n">
        <v>4</v>
      </c>
      <c r="G3998" s="7" t="n">
        <v>123.56</v>
      </c>
    </row>
    <row r="3999" customFormat="false" ht="15" hidden="false" customHeight="false" outlineLevel="0" collapsed="false">
      <c r="A3999" s="7" t="s">
        <v>23</v>
      </c>
      <c r="B3999" s="7" t="s">
        <v>330</v>
      </c>
      <c r="C3999" s="7" t="s">
        <v>1393</v>
      </c>
      <c r="D3999" s="7" t="n">
        <v>0</v>
      </c>
      <c r="E3999" s="7" t="n">
        <v>0</v>
      </c>
      <c r="F3999" s="7" t="n">
        <v>1</v>
      </c>
      <c r="G3999" s="7" t="n">
        <v>35.11</v>
      </c>
    </row>
    <row r="4000" customFormat="false" ht="15" hidden="false" customHeight="false" outlineLevel="0" collapsed="false">
      <c r="A4000" s="7" t="s">
        <v>23</v>
      </c>
      <c r="B4000" s="7" t="s">
        <v>365</v>
      </c>
      <c r="C4000" s="7" t="s">
        <v>1393</v>
      </c>
      <c r="D4000" s="7" t="n">
        <v>0</v>
      </c>
      <c r="E4000" s="7" t="n">
        <v>0</v>
      </c>
      <c r="F4000" s="7" t="n">
        <v>1</v>
      </c>
      <c r="G4000" s="7" t="n">
        <v>35.11</v>
      </c>
    </row>
    <row r="4001" customFormat="false" ht="15" hidden="false" customHeight="false" outlineLevel="0" collapsed="false">
      <c r="A4001" s="7" t="s">
        <v>23</v>
      </c>
      <c r="B4001" s="7" t="s">
        <v>790</v>
      </c>
      <c r="C4001" s="7" t="s">
        <v>1511</v>
      </c>
      <c r="D4001" s="7" t="n">
        <v>0</v>
      </c>
      <c r="E4001" s="7" t="n">
        <v>0</v>
      </c>
      <c r="F4001" s="7" t="n">
        <v>1</v>
      </c>
      <c r="G4001" s="7" t="n">
        <v>133.54</v>
      </c>
    </row>
    <row r="4002" customFormat="false" ht="15" hidden="false" customHeight="false" outlineLevel="0" collapsed="false">
      <c r="A4002" s="7" t="s">
        <v>23</v>
      </c>
      <c r="B4002" s="7" t="s">
        <v>444</v>
      </c>
      <c r="C4002" s="7" t="s">
        <v>1394</v>
      </c>
      <c r="D4002" s="7" t="n">
        <v>1</v>
      </c>
      <c r="E4002" s="7" t="n">
        <v>111.04</v>
      </c>
      <c r="F4002" s="7" t="n">
        <v>0</v>
      </c>
      <c r="G4002" s="7" t="n">
        <v>0</v>
      </c>
    </row>
    <row r="4003" customFormat="false" ht="15" hidden="false" customHeight="false" outlineLevel="0" collapsed="false">
      <c r="A4003" s="7" t="s">
        <v>23</v>
      </c>
      <c r="B4003" s="7" t="s">
        <v>436</v>
      </c>
      <c r="C4003" s="7" t="s">
        <v>1396</v>
      </c>
      <c r="D4003" s="7" t="n">
        <v>1</v>
      </c>
      <c r="E4003" s="7" t="n">
        <v>180</v>
      </c>
      <c r="F4003" s="7" t="n">
        <v>0</v>
      </c>
      <c r="G4003" s="7" t="n">
        <v>0</v>
      </c>
    </row>
    <row r="4004" customFormat="false" ht="15" hidden="false" customHeight="false" outlineLevel="0" collapsed="false">
      <c r="A4004" s="7" t="s">
        <v>23</v>
      </c>
      <c r="B4004" s="7" t="s">
        <v>488</v>
      </c>
      <c r="C4004" s="7" t="s">
        <v>1396</v>
      </c>
      <c r="D4004" s="7" t="n">
        <v>1</v>
      </c>
      <c r="E4004" s="7" t="n">
        <v>180</v>
      </c>
      <c r="F4004" s="7" t="n">
        <v>0</v>
      </c>
      <c r="G4004" s="7" t="n">
        <v>0</v>
      </c>
    </row>
    <row r="4005" customFormat="false" ht="15" hidden="false" customHeight="false" outlineLevel="0" collapsed="false">
      <c r="A4005" s="7" t="s">
        <v>23</v>
      </c>
      <c r="B4005" s="7" t="s">
        <v>562</v>
      </c>
      <c r="C4005" s="7" t="s">
        <v>1401</v>
      </c>
      <c r="D4005" s="7" t="n">
        <v>5</v>
      </c>
      <c r="E4005" s="7" t="n">
        <v>0.04</v>
      </c>
      <c r="F4005" s="7" t="n">
        <v>3</v>
      </c>
      <c r="G4005" s="7" t="n">
        <v>0.02</v>
      </c>
    </row>
    <row r="4006" customFormat="false" ht="15" hidden="false" customHeight="false" outlineLevel="0" collapsed="false">
      <c r="A4006" s="7" t="s">
        <v>23</v>
      </c>
      <c r="B4006" s="7" t="s">
        <v>562</v>
      </c>
      <c r="C4006" s="7" t="s">
        <v>1401</v>
      </c>
      <c r="D4006" s="7" t="n">
        <v>7</v>
      </c>
      <c r="E4006" s="7" t="n">
        <v>1554.94</v>
      </c>
      <c r="F4006" s="7" t="n">
        <v>9</v>
      </c>
      <c r="G4006" s="7" t="n">
        <v>1999.21</v>
      </c>
    </row>
    <row r="4007" customFormat="false" ht="15" hidden="false" customHeight="false" outlineLevel="0" collapsed="false">
      <c r="A4007" s="7" t="s">
        <v>23</v>
      </c>
      <c r="B4007" s="7" t="s">
        <v>645</v>
      </c>
      <c r="C4007" s="7" t="s">
        <v>1497</v>
      </c>
      <c r="D4007" s="7" t="n">
        <v>0</v>
      </c>
      <c r="E4007" s="7" t="n">
        <v>0</v>
      </c>
      <c r="F4007" s="7" t="n">
        <v>1</v>
      </c>
      <c r="G4007" s="7" t="n">
        <v>260</v>
      </c>
    </row>
    <row r="4008" customFormat="false" ht="15" hidden="false" customHeight="false" outlineLevel="0" collapsed="false">
      <c r="A4008" s="7" t="s">
        <v>23</v>
      </c>
      <c r="B4008" s="7" t="s">
        <v>651</v>
      </c>
      <c r="C4008" s="7" t="s">
        <v>1497</v>
      </c>
      <c r="D4008" s="7" t="n">
        <v>0</v>
      </c>
      <c r="E4008" s="7" t="n">
        <v>0</v>
      </c>
      <c r="F4008" s="7" t="n">
        <v>1</v>
      </c>
      <c r="G4008" s="7" t="n">
        <v>260</v>
      </c>
    </row>
    <row r="4009" customFormat="false" ht="15" hidden="false" customHeight="false" outlineLevel="0" collapsed="false">
      <c r="A4009" s="7" t="s">
        <v>23</v>
      </c>
      <c r="B4009" s="7" t="s">
        <v>846</v>
      </c>
      <c r="C4009" s="7" t="s">
        <v>1512</v>
      </c>
      <c r="D4009" s="7" t="n">
        <v>0</v>
      </c>
      <c r="E4009" s="7" t="n">
        <v>0</v>
      </c>
      <c r="F4009" s="7" t="n">
        <v>1</v>
      </c>
      <c r="G4009" s="7" t="n">
        <v>130</v>
      </c>
    </row>
    <row r="4010" customFormat="false" ht="15" hidden="false" customHeight="false" outlineLevel="0" collapsed="false">
      <c r="A4010" s="7" t="s">
        <v>23</v>
      </c>
      <c r="B4010" s="7" t="s">
        <v>697</v>
      </c>
      <c r="C4010" s="7" t="s">
        <v>1512</v>
      </c>
      <c r="D4010" s="7" t="n">
        <v>1</v>
      </c>
      <c r="E4010" s="7" t="n">
        <v>130</v>
      </c>
      <c r="F4010" s="7" t="n">
        <v>1</v>
      </c>
      <c r="G4010" s="7" t="n">
        <v>130</v>
      </c>
    </row>
    <row r="4011" customFormat="false" ht="15" hidden="false" customHeight="false" outlineLevel="0" collapsed="false">
      <c r="A4011" s="7" t="s">
        <v>23</v>
      </c>
      <c r="B4011" s="7" t="s">
        <v>655</v>
      </c>
      <c r="C4011" s="7" t="s">
        <v>1404</v>
      </c>
      <c r="D4011" s="7" t="n">
        <v>1</v>
      </c>
      <c r="E4011" s="7" t="n">
        <v>321</v>
      </c>
      <c r="F4011" s="7" t="n">
        <v>0</v>
      </c>
      <c r="G4011" s="7" t="n">
        <v>0</v>
      </c>
    </row>
    <row r="4012" customFormat="false" ht="15" hidden="false" customHeight="false" outlineLevel="0" collapsed="false">
      <c r="A4012" s="7" t="s">
        <v>23</v>
      </c>
      <c r="B4012" s="7" t="s">
        <v>685</v>
      </c>
      <c r="C4012" s="7" t="s">
        <v>1508</v>
      </c>
      <c r="D4012" s="7" t="n">
        <v>-1</v>
      </c>
      <c r="E4012" s="7" t="n">
        <v>-350</v>
      </c>
      <c r="F4012" s="7" t="n">
        <v>0</v>
      </c>
      <c r="G4012" s="7" t="n">
        <v>0</v>
      </c>
    </row>
    <row r="4013" customFormat="false" ht="15" hidden="false" customHeight="false" outlineLevel="0" collapsed="false">
      <c r="A4013" s="7" t="s">
        <v>23</v>
      </c>
      <c r="B4013" s="7" t="s">
        <v>685</v>
      </c>
      <c r="C4013" s="7" t="s">
        <v>1508</v>
      </c>
      <c r="D4013" s="7" t="n">
        <v>1</v>
      </c>
      <c r="E4013" s="7" t="n">
        <v>321.01</v>
      </c>
      <c r="F4013" s="7" t="n">
        <v>0</v>
      </c>
      <c r="G4013" s="7" t="n">
        <v>0</v>
      </c>
    </row>
    <row r="4014" customFormat="false" ht="15" hidden="false" customHeight="false" outlineLevel="0" collapsed="false">
      <c r="A4014" s="7" t="s">
        <v>23</v>
      </c>
      <c r="B4014" s="7" t="s">
        <v>214</v>
      </c>
      <c r="C4014" s="7" t="s">
        <v>1417</v>
      </c>
      <c r="D4014" s="7" t="n">
        <v>12</v>
      </c>
      <c r="E4014" s="7" t="n">
        <v>81</v>
      </c>
      <c r="F4014" s="7" t="n">
        <v>0</v>
      </c>
      <c r="G4014" s="7" t="n">
        <v>0</v>
      </c>
    </row>
    <row r="4015" customFormat="false" ht="15" hidden="false" customHeight="false" outlineLevel="0" collapsed="false">
      <c r="A4015" s="7" t="s">
        <v>23</v>
      </c>
      <c r="B4015" s="7" t="s">
        <v>213</v>
      </c>
      <c r="C4015" s="7" t="s">
        <v>1418</v>
      </c>
      <c r="D4015" s="7" t="n">
        <v>12</v>
      </c>
      <c r="E4015" s="7" t="n">
        <v>81</v>
      </c>
      <c r="F4015" s="7" t="n">
        <v>0</v>
      </c>
      <c r="G4015" s="7" t="n">
        <v>0</v>
      </c>
    </row>
    <row r="4016" customFormat="false" ht="15" hidden="false" customHeight="false" outlineLevel="0" collapsed="false">
      <c r="A4016" s="7" t="s">
        <v>23</v>
      </c>
      <c r="B4016" s="7" t="s">
        <v>213</v>
      </c>
      <c r="C4016" s="7" t="s">
        <v>1418</v>
      </c>
      <c r="D4016" s="7" t="n">
        <v>0</v>
      </c>
      <c r="E4016" s="7" t="n">
        <v>0</v>
      </c>
      <c r="F4016" s="7" t="n">
        <v>20</v>
      </c>
      <c r="G4016" s="7" t="n">
        <v>252.16</v>
      </c>
    </row>
    <row r="4017" customFormat="false" ht="15" hidden="false" customHeight="false" outlineLevel="0" collapsed="false">
      <c r="A4017" s="7" t="s">
        <v>23</v>
      </c>
      <c r="B4017" s="7" t="s">
        <v>122</v>
      </c>
      <c r="C4017" s="7" t="s">
        <v>1421</v>
      </c>
      <c r="D4017" s="7" t="n">
        <v>24</v>
      </c>
      <c r="E4017" s="7" t="n">
        <v>720</v>
      </c>
      <c r="F4017" s="7" t="n">
        <v>12</v>
      </c>
      <c r="G4017" s="7" t="n">
        <v>360</v>
      </c>
    </row>
    <row r="4018" customFormat="false" ht="15" hidden="false" customHeight="false" outlineLevel="0" collapsed="false">
      <c r="A4018" s="7" t="s">
        <v>23</v>
      </c>
      <c r="B4018" s="7" t="s">
        <v>122</v>
      </c>
      <c r="C4018" s="7" t="s">
        <v>1421</v>
      </c>
      <c r="D4018" s="7" t="n">
        <v>12</v>
      </c>
      <c r="E4018" s="7" t="n">
        <v>301.5</v>
      </c>
      <c r="F4018" s="7" t="n">
        <v>0</v>
      </c>
      <c r="G4018" s="7" t="n">
        <v>0</v>
      </c>
    </row>
    <row r="4019" customFormat="false" ht="15" hidden="false" customHeight="false" outlineLevel="0" collapsed="false">
      <c r="A4019" s="7" t="s">
        <v>23</v>
      </c>
      <c r="B4019" s="7" t="s">
        <v>698</v>
      </c>
      <c r="C4019" s="7" t="s">
        <v>1421</v>
      </c>
      <c r="D4019" s="7" t="n">
        <v>24</v>
      </c>
      <c r="E4019" s="7" t="n">
        <v>720</v>
      </c>
      <c r="F4019" s="7" t="n">
        <v>0</v>
      </c>
      <c r="G4019" s="7" t="n">
        <v>0</v>
      </c>
    </row>
    <row r="4020" customFormat="false" ht="15" hidden="false" customHeight="false" outlineLevel="0" collapsed="false">
      <c r="A4020" s="7" t="s">
        <v>23</v>
      </c>
      <c r="B4020" s="7" t="s">
        <v>384</v>
      </c>
      <c r="C4020" s="7" t="s">
        <v>1423</v>
      </c>
      <c r="D4020" s="7" t="n">
        <v>4</v>
      </c>
      <c r="E4020" s="7" t="n">
        <v>189.18</v>
      </c>
      <c r="F4020" s="7" t="n">
        <v>0</v>
      </c>
      <c r="G4020" s="7" t="n">
        <v>0</v>
      </c>
    </row>
    <row r="4021" customFormat="false" ht="15" hidden="false" customHeight="false" outlineLevel="0" collapsed="false">
      <c r="A4021" s="7" t="s">
        <v>23</v>
      </c>
      <c r="B4021" s="7" t="s">
        <v>161</v>
      </c>
      <c r="C4021" s="7" t="s">
        <v>1428</v>
      </c>
      <c r="D4021" s="7" t="n">
        <v>3</v>
      </c>
      <c r="E4021" s="7" t="n">
        <v>381</v>
      </c>
      <c r="F4021" s="7" t="n">
        <v>0</v>
      </c>
      <c r="G4021" s="7" t="n">
        <v>0</v>
      </c>
    </row>
    <row r="4022" customFormat="false" ht="15" hidden="false" customHeight="false" outlineLevel="0" collapsed="false">
      <c r="A4022" s="7" t="s">
        <v>23</v>
      </c>
      <c r="B4022" s="7" t="s">
        <v>204</v>
      </c>
      <c r="C4022" s="7" t="s">
        <v>1428</v>
      </c>
      <c r="D4022" s="7" t="n">
        <v>1</v>
      </c>
      <c r="E4022" s="7" t="n">
        <v>127</v>
      </c>
      <c r="F4022" s="7" t="n">
        <v>0</v>
      </c>
      <c r="G4022" s="7" t="n">
        <v>0</v>
      </c>
    </row>
    <row r="4023" customFormat="false" ht="15" hidden="false" customHeight="false" outlineLevel="0" collapsed="false">
      <c r="A4023" s="7" t="s">
        <v>23</v>
      </c>
      <c r="B4023" s="7" t="s">
        <v>232</v>
      </c>
      <c r="C4023" s="7" t="s">
        <v>1432</v>
      </c>
      <c r="D4023" s="7" t="n">
        <v>2</v>
      </c>
      <c r="E4023" s="7" t="n">
        <v>61.78</v>
      </c>
      <c r="F4023" s="7" t="n">
        <v>1</v>
      </c>
      <c r="G4023" s="7" t="n">
        <v>30.89</v>
      </c>
    </row>
    <row r="4024" customFormat="false" ht="15" hidden="false" customHeight="false" outlineLevel="0" collapsed="false">
      <c r="A4024" s="7" t="s">
        <v>23</v>
      </c>
      <c r="B4024" s="7" t="s">
        <v>212</v>
      </c>
      <c r="C4024" s="7" t="s">
        <v>1432</v>
      </c>
      <c r="D4024" s="7" t="n">
        <v>4</v>
      </c>
      <c r="E4024" s="7" t="n">
        <v>123.56</v>
      </c>
      <c r="F4024" s="7" t="n">
        <v>4</v>
      </c>
      <c r="G4024" s="7" t="n">
        <v>123.57</v>
      </c>
    </row>
    <row r="4025" customFormat="false" ht="15" hidden="false" customHeight="false" outlineLevel="0" collapsed="false">
      <c r="A4025" s="7" t="s">
        <v>23</v>
      </c>
      <c r="B4025" s="7" t="s">
        <v>227</v>
      </c>
      <c r="C4025" s="7" t="s">
        <v>1432</v>
      </c>
      <c r="D4025" s="7" t="n">
        <v>0</v>
      </c>
      <c r="E4025" s="7" t="n">
        <v>0</v>
      </c>
      <c r="F4025" s="7" t="n">
        <v>2</v>
      </c>
      <c r="G4025" s="7" t="n">
        <v>61.78</v>
      </c>
    </row>
    <row r="4026" customFormat="false" ht="15" hidden="false" customHeight="false" outlineLevel="0" collapsed="false">
      <c r="A4026" s="7" t="s">
        <v>23</v>
      </c>
      <c r="B4026" s="7" t="s">
        <v>312</v>
      </c>
      <c r="C4026" s="7" t="s">
        <v>1432</v>
      </c>
      <c r="D4026" s="7" t="n">
        <v>2</v>
      </c>
      <c r="E4026" s="7" t="n">
        <v>61.78</v>
      </c>
      <c r="F4026" s="7" t="n">
        <v>2</v>
      </c>
      <c r="G4026" s="7" t="n">
        <v>61.78</v>
      </c>
    </row>
    <row r="4027" customFormat="false" ht="15" hidden="false" customHeight="false" outlineLevel="0" collapsed="false">
      <c r="A4027" s="7" t="s">
        <v>23</v>
      </c>
      <c r="B4027" s="7" t="s">
        <v>416</v>
      </c>
      <c r="C4027" s="7" t="s">
        <v>1432</v>
      </c>
      <c r="D4027" s="7" t="n">
        <v>0</v>
      </c>
      <c r="E4027" s="7" t="n">
        <v>0</v>
      </c>
      <c r="F4027" s="7" t="n">
        <v>1</v>
      </c>
      <c r="G4027" s="7" t="n">
        <v>30.89</v>
      </c>
    </row>
    <row r="4028" customFormat="false" ht="15" hidden="false" customHeight="false" outlineLevel="0" collapsed="false">
      <c r="A4028" s="7" t="s">
        <v>23</v>
      </c>
      <c r="B4028" s="7" t="s">
        <v>202</v>
      </c>
      <c r="C4028" s="7" t="s">
        <v>1434</v>
      </c>
      <c r="D4028" s="7" t="n">
        <v>0</v>
      </c>
      <c r="E4028" s="7" t="n">
        <v>0</v>
      </c>
      <c r="F4028" s="7" t="n">
        <v>1</v>
      </c>
      <c r="G4028" s="7" t="n">
        <v>30.89</v>
      </c>
    </row>
    <row r="4029" customFormat="false" ht="15" hidden="false" customHeight="false" outlineLevel="0" collapsed="false">
      <c r="A4029" s="7" t="s">
        <v>23</v>
      </c>
      <c r="B4029" s="7" t="s">
        <v>171</v>
      </c>
      <c r="C4029" s="7" t="s">
        <v>1434</v>
      </c>
      <c r="D4029" s="7" t="n">
        <v>0</v>
      </c>
      <c r="E4029" s="7" t="n">
        <v>0</v>
      </c>
      <c r="F4029" s="7" t="n">
        <v>2</v>
      </c>
      <c r="G4029" s="7" t="n">
        <v>61.78</v>
      </c>
    </row>
    <row r="4030" customFormat="false" ht="15" hidden="false" customHeight="false" outlineLevel="0" collapsed="false">
      <c r="A4030" s="7" t="s">
        <v>23</v>
      </c>
      <c r="B4030" s="7" t="s">
        <v>190</v>
      </c>
      <c r="C4030" s="7" t="s">
        <v>1434</v>
      </c>
      <c r="D4030" s="7" t="n">
        <v>0</v>
      </c>
      <c r="E4030" s="7" t="n">
        <v>0</v>
      </c>
      <c r="F4030" s="7" t="n">
        <v>2</v>
      </c>
      <c r="G4030" s="7" t="n">
        <v>61.78</v>
      </c>
    </row>
    <row r="4031" customFormat="false" ht="15" hidden="false" customHeight="false" outlineLevel="0" collapsed="false">
      <c r="A4031" s="7" t="s">
        <v>23</v>
      </c>
      <c r="B4031" s="7" t="s">
        <v>262</v>
      </c>
      <c r="C4031" s="7" t="s">
        <v>1434</v>
      </c>
      <c r="D4031" s="7" t="n">
        <v>0</v>
      </c>
      <c r="E4031" s="7" t="n">
        <v>0</v>
      </c>
      <c r="F4031" s="7" t="n">
        <v>1</v>
      </c>
      <c r="G4031" s="7" t="n">
        <v>30.89</v>
      </c>
    </row>
    <row r="4032" customFormat="false" ht="15" hidden="false" customHeight="false" outlineLevel="0" collapsed="false">
      <c r="A4032" s="7" t="s">
        <v>23</v>
      </c>
      <c r="B4032" s="7" t="s">
        <v>107</v>
      </c>
      <c r="C4032" s="7" t="s">
        <v>1435</v>
      </c>
      <c r="D4032" s="7" t="n">
        <v>2</v>
      </c>
      <c r="E4032" s="7" t="n">
        <v>187.39</v>
      </c>
      <c r="F4032" s="7" t="n">
        <v>2</v>
      </c>
      <c r="G4032" s="7" t="n">
        <v>187.39</v>
      </c>
    </row>
    <row r="4033" customFormat="false" ht="15" hidden="false" customHeight="false" outlineLevel="0" collapsed="false">
      <c r="A4033" s="7" t="s">
        <v>23</v>
      </c>
      <c r="B4033" s="7" t="s">
        <v>175</v>
      </c>
      <c r="C4033" s="7" t="s">
        <v>1437</v>
      </c>
      <c r="D4033" s="7" t="n">
        <v>8</v>
      </c>
      <c r="E4033" s="7" t="n">
        <v>299.64</v>
      </c>
      <c r="F4033" s="7" t="n">
        <v>0</v>
      </c>
      <c r="G4033" s="7" t="n">
        <v>0</v>
      </c>
    </row>
    <row r="4034" customFormat="false" ht="15" hidden="false" customHeight="false" outlineLevel="0" collapsed="false">
      <c r="A4034" s="7" t="s">
        <v>23</v>
      </c>
      <c r="B4034" s="7" t="s">
        <v>308</v>
      </c>
      <c r="C4034" s="7" t="s">
        <v>1441</v>
      </c>
      <c r="D4034" s="7" t="n">
        <v>1</v>
      </c>
      <c r="E4034" s="7" t="n">
        <v>94.5</v>
      </c>
      <c r="F4034" s="7" t="n">
        <v>0</v>
      </c>
      <c r="G4034" s="7" t="n">
        <v>0</v>
      </c>
    </row>
    <row r="4035" customFormat="false" ht="15" hidden="false" customHeight="false" outlineLevel="0" collapsed="false">
      <c r="A4035" s="7" t="s">
        <v>23</v>
      </c>
      <c r="B4035" s="7" t="s">
        <v>308</v>
      </c>
      <c r="C4035" s="7" t="s">
        <v>1441</v>
      </c>
      <c r="D4035" s="7" t="n">
        <v>5</v>
      </c>
      <c r="E4035" s="7" t="n">
        <v>515.37</v>
      </c>
      <c r="F4035" s="7" t="n">
        <v>6</v>
      </c>
      <c r="G4035" s="7" t="n">
        <v>618.42</v>
      </c>
    </row>
    <row r="4036" customFormat="false" ht="15" hidden="false" customHeight="false" outlineLevel="0" collapsed="false">
      <c r="A4036" s="7" t="s">
        <v>23</v>
      </c>
      <c r="B4036" s="7" t="s">
        <v>185</v>
      </c>
      <c r="C4036" s="7" t="s">
        <v>1442</v>
      </c>
      <c r="D4036" s="7" t="n">
        <v>10</v>
      </c>
      <c r="E4036" s="7" t="n">
        <v>749.47</v>
      </c>
      <c r="F4036" s="7" t="n">
        <v>14</v>
      </c>
      <c r="G4036" s="7" t="n">
        <v>1049.26</v>
      </c>
    </row>
    <row r="4037" customFormat="false" ht="15" hidden="false" customHeight="false" outlineLevel="0" collapsed="false">
      <c r="A4037" s="7" t="s">
        <v>23</v>
      </c>
      <c r="B4037" s="7" t="s">
        <v>103</v>
      </c>
      <c r="C4037" s="7" t="s">
        <v>1443</v>
      </c>
      <c r="D4037" s="7" t="n">
        <v>5</v>
      </c>
      <c r="E4037" s="7" t="n">
        <v>363.04</v>
      </c>
      <c r="F4037" s="7" t="n">
        <v>0</v>
      </c>
      <c r="G4037" s="7" t="n">
        <v>0</v>
      </c>
    </row>
    <row r="4038" customFormat="false" ht="15" hidden="false" customHeight="false" outlineLevel="0" collapsed="false">
      <c r="A4038" s="7" t="s">
        <v>23</v>
      </c>
      <c r="B4038" s="7" t="s">
        <v>451</v>
      </c>
      <c r="C4038" s="7" t="s">
        <v>1467</v>
      </c>
      <c r="D4038" s="7" t="n">
        <v>1</v>
      </c>
      <c r="E4038" s="7" t="n">
        <v>77.29</v>
      </c>
      <c r="F4038" s="7" t="n">
        <v>0</v>
      </c>
      <c r="G4038" s="7" t="n">
        <v>0</v>
      </c>
    </row>
    <row r="4039" customFormat="false" ht="15" hidden="false" customHeight="false" outlineLevel="0" collapsed="false">
      <c r="A4039" s="7" t="s">
        <v>23</v>
      </c>
      <c r="B4039" s="7" t="s">
        <v>648</v>
      </c>
      <c r="C4039" s="7" t="s">
        <v>1500</v>
      </c>
      <c r="D4039" s="7" t="n">
        <v>0</v>
      </c>
      <c r="E4039" s="7" t="n">
        <v>0</v>
      </c>
      <c r="F4039" s="7" t="n">
        <v>1</v>
      </c>
      <c r="G4039" s="7" t="n">
        <v>350</v>
      </c>
    </row>
    <row r="4040" customFormat="false" ht="15" hidden="false" customHeight="false" outlineLevel="0" collapsed="false">
      <c r="A4040" s="7" t="s">
        <v>23</v>
      </c>
      <c r="B4040" s="7" t="s">
        <v>85</v>
      </c>
      <c r="C4040" s="7" t="s">
        <v>1479</v>
      </c>
      <c r="D4040" s="7" t="n">
        <v>4</v>
      </c>
      <c r="E4040" s="7" t="n">
        <v>187.29</v>
      </c>
      <c r="F4040" s="7" t="n">
        <v>6</v>
      </c>
      <c r="G4040" s="7" t="n">
        <v>280.94</v>
      </c>
    </row>
    <row r="4041" customFormat="false" ht="15" hidden="false" customHeight="false" outlineLevel="0" collapsed="false">
      <c r="A4041" s="7" t="s">
        <v>23</v>
      </c>
      <c r="B4041" s="7" t="s">
        <v>215</v>
      </c>
      <c r="C4041" s="7" t="s">
        <v>1480</v>
      </c>
      <c r="D4041" s="7" t="n">
        <v>4</v>
      </c>
      <c r="E4041" s="7" t="n">
        <v>187.3</v>
      </c>
      <c r="F4041" s="7" t="n">
        <v>10</v>
      </c>
      <c r="G4041" s="7" t="n">
        <v>468.22</v>
      </c>
    </row>
    <row r="4042" customFormat="false" ht="15" hidden="false" customHeight="false" outlineLevel="0" collapsed="false">
      <c r="A4042" s="7" t="s">
        <v>23</v>
      </c>
      <c r="B4042" s="7" t="s">
        <v>84</v>
      </c>
      <c r="C4042" s="7" t="s">
        <v>1479</v>
      </c>
      <c r="D4042" s="7" t="n">
        <v>16</v>
      </c>
      <c r="E4042" s="7" t="n">
        <v>749.18</v>
      </c>
      <c r="F4042" s="7" t="n">
        <v>5</v>
      </c>
      <c r="G4042" s="7" t="n">
        <v>234.11</v>
      </c>
    </row>
    <row r="4043" customFormat="false" ht="15" hidden="false" customHeight="false" outlineLevel="0" collapsed="false">
      <c r="A4043" s="7" t="s">
        <v>23</v>
      </c>
      <c r="B4043" s="7" t="s">
        <v>252</v>
      </c>
      <c r="C4043" s="7" t="s">
        <v>1482</v>
      </c>
      <c r="D4043" s="7" t="n">
        <v>0</v>
      </c>
      <c r="E4043" s="7" t="n">
        <v>0</v>
      </c>
      <c r="F4043" s="7" t="n">
        <v>1</v>
      </c>
      <c r="G4043" s="7" t="n">
        <v>70.26</v>
      </c>
    </row>
    <row r="4044" customFormat="false" ht="15" hidden="false" customHeight="false" outlineLevel="0" collapsed="false">
      <c r="A4044" s="7" t="s">
        <v>23</v>
      </c>
      <c r="B4044" s="7" t="s">
        <v>208</v>
      </c>
      <c r="C4044" s="7" t="s">
        <v>1482</v>
      </c>
      <c r="D4044" s="7" t="n">
        <v>0</v>
      </c>
      <c r="E4044" s="7" t="n">
        <v>0</v>
      </c>
      <c r="F4044" s="7" t="n">
        <v>1</v>
      </c>
      <c r="G4044" s="7" t="n">
        <v>70.26</v>
      </c>
    </row>
    <row r="4045" customFormat="false" ht="15" hidden="false" customHeight="false" outlineLevel="0" collapsed="false">
      <c r="A4045" s="7" t="s">
        <v>23</v>
      </c>
      <c r="B4045" s="7" t="s">
        <v>584</v>
      </c>
      <c r="C4045" s="7" t="s">
        <v>1485</v>
      </c>
      <c r="D4045" s="7" t="n">
        <v>1</v>
      </c>
      <c r="E4045" s="7" t="n">
        <v>107.76</v>
      </c>
      <c r="F4045" s="7" t="n">
        <v>0</v>
      </c>
      <c r="G4045" s="7" t="n">
        <v>0</v>
      </c>
    </row>
    <row r="4046" customFormat="false" ht="15" hidden="false" customHeight="false" outlineLevel="0" collapsed="false">
      <c r="A4046" s="7" t="s">
        <v>23</v>
      </c>
      <c r="B4046" s="7" t="s">
        <v>477</v>
      </c>
      <c r="C4046" s="7" t="s">
        <v>1486</v>
      </c>
      <c r="D4046" s="7" t="n">
        <v>-2</v>
      </c>
      <c r="E4046" s="7" t="n">
        <v>-189.27</v>
      </c>
      <c r="F4046" s="7" t="n">
        <v>0</v>
      </c>
      <c r="G4046" s="7" t="n">
        <v>0</v>
      </c>
    </row>
    <row r="4047" customFormat="false" ht="15" hidden="false" customHeight="false" outlineLevel="0" collapsed="false">
      <c r="A4047" s="7" t="s">
        <v>23</v>
      </c>
      <c r="B4047" s="7" t="s">
        <v>477</v>
      </c>
      <c r="C4047" s="7" t="s">
        <v>1486</v>
      </c>
      <c r="D4047" s="7" t="n">
        <v>2</v>
      </c>
      <c r="E4047" s="7" t="n">
        <v>189</v>
      </c>
      <c r="F4047" s="7" t="n">
        <v>0</v>
      </c>
      <c r="G4047" s="7" t="n">
        <v>0</v>
      </c>
    </row>
    <row r="4048" customFormat="false" ht="15" hidden="false" customHeight="false" outlineLevel="0" collapsed="false">
      <c r="A4048" s="7" t="s">
        <v>23</v>
      </c>
      <c r="B4048" s="7" t="s">
        <v>591</v>
      </c>
      <c r="C4048" s="7" t="s">
        <v>1486</v>
      </c>
      <c r="D4048" s="7" t="n">
        <v>2</v>
      </c>
      <c r="E4048" s="7" t="n">
        <v>189</v>
      </c>
      <c r="F4048" s="7" t="n">
        <v>0</v>
      </c>
      <c r="G4048" s="7" t="n">
        <v>0</v>
      </c>
    </row>
    <row r="4049" customFormat="false" ht="15" hidden="false" customHeight="false" outlineLevel="0" collapsed="false">
      <c r="A4049" s="7" t="s">
        <v>23</v>
      </c>
      <c r="B4049" s="7" t="s">
        <v>591</v>
      </c>
      <c r="C4049" s="7" t="s">
        <v>1486</v>
      </c>
      <c r="D4049" s="7" t="n">
        <v>-2</v>
      </c>
      <c r="E4049" s="7" t="n">
        <v>-189.27</v>
      </c>
      <c r="F4049" s="7" t="n">
        <v>0</v>
      </c>
      <c r="G4049" s="7" t="n">
        <v>0</v>
      </c>
    </row>
    <row r="4050" customFormat="false" ht="15" hidden="false" customHeight="false" outlineLevel="0" collapsed="false">
      <c r="A4050" s="7" t="s">
        <v>23</v>
      </c>
      <c r="B4050" s="7" t="s">
        <v>274</v>
      </c>
      <c r="C4050" s="7" t="s">
        <v>1487</v>
      </c>
      <c r="D4050" s="7" t="n">
        <v>4</v>
      </c>
      <c r="E4050" s="7" t="n">
        <v>519.99</v>
      </c>
      <c r="F4050" s="7" t="n">
        <v>4</v>
      </c>
      <c r="G4050" s="7" t="n">
        <v>519.99</v>
      </c>
    </row>
    <row r="4051" customFormat="false" ht="15" hidden="false" customHeight="false" outlineLevel="0" collapsed="false">
      <c r="A4051" s="7" t="s">
        <v>23</v>
      </c>
      <c r="B4051" s="7" t="s">
        <v>274</v>
      </c>
      <c r="C4051" s="7" t="s">
        <v>1487</v>
      </c>
      <c r="D4051" s="7" t="n">
        <v>2</v>
      </c>
      <c r="E4051" s="7" t="n">
        <v>258</v>
      </c>
      <c r="F4051" s="7" t="n">
        <v>0</v>
      </c>
      <c r="G4051" s="7" t="n">
        <v>0</v>
      </c>
    </row>
    <row r="4052" customFormat="false" ht="15" hidden="false" customHeight="false" outlineLevel="0" collapsed="false">
      <c r="A4052" s="7" t="s">
        <v>23</v>
      </c>
      <c r="B4052" s="7" t="s">
        <v>277</v>
      </c>
      <c r="C4052" s="7" t="s">
        <v>1487</v>
      </c>
      <c r="D4052" s="7" t="n">
        <v>5</v>
      </c>
      <c r="E4052" s="7" t="n">
        <v>650</v>
      </c>
      <c r="F4052" s="7" t="n">
        <v>4</v>
      </c>
      <c r="G4052" s="7" t="n">
        <v>519.99</v>
      </c>
    </row>
    <row r="4053" customFormat="false" ht="15" hidden="false" customHeight="false" outlineLevel="0" collapsed="false">
      <c r="A4053" s="7" t="s">
        <v>23</v>
      </c>
      <c r="B4053" s="7" t="s">
        <v>277</v>
      </c>
      <c r="C4053" s="7" t="s">
        <v>1487</v>
      </c>
      <c r="D4053" s="7" t="n">
        <v>1</v>
      </c>
      <c r="E4053" s="7" t="n">
        <v>129</v>
      </c>
      <c r="F4053" s="7" t="n">
        <v>0</v>
      </c>
      <c r="G4053" s="7" t="n">
        <v>0</v>
      </c>
    </row>
    <row r="4054" customFormat="false" ht="15" hidden="false" customHeight="false" outlineLevel="0" collapsed="false">
      <c r="A4054" s="7" t="s">
        <v>23</v>
      </c>
      <c r="B4054" s="7" t="s">
        <v>389</v>
      </c>
      <c r="C4054" s="7" t="s">
        <v>1487</v>
      </c>
      <c r="D4054" s="7" t="n">
        <v>1</v>
      </c>
      <c r="E4054" s="7" t="n">
        <v>129</v>
      </c>
      <c r="F4054" s="7" t="n">
        <v>0</v>
      </c>
      <c r="G4054" s="7" t="n">
        <v>0</v>
      </c>
    </row>
    <row r="4055" customFormat="false" ht="15" hidden="false" customHeight="false" outlineLevel="0" collapsed="false">
      <c r="A4055" s="7" t="s">
        <v>23</v>
      </c>
      <c r="B4055" s="7" t="s">
        <v>389</v>
      </c>
      <c r="C4055" s="7" t="s">
        <v>1487</v>
      </c>
      <c r="D4055" s="7" t="n">
        <v>5</v>
      </c>
      <c r="E4055" s="7" t="n">
        <v>649.99</v>
      </c>
      <c r="F4055" s="7" t="n">
        <v>2</v>
      </c>
      <c r="G4055" s="7" t="n">
        <v>260</v>
      </c>
    </row>
    <row r="4056" customFormat="false" ht="15" hidden="false" customHeight="false" outlineLevel="0" collapsed="false">
      <c r="A4056" s="7" t="s">
        <v>23</v>
      </c>
      <c r="B4056" s="7" t="s">
        <v>332</v>
      </c>
      <c r="C4056" s="7" t="s">
        <v>1487</v>
      </c>
      <c r="D4056" s="7" t="n">
        <v>1</v>
      </c>
      <c r="E4056" s="7" t="n">
        <v>129</v>
      </c>
      <c r="F4056" s="7" t="n">
        <v>0</v>
      </c>
      <c r="G4056" s="7" t="n">
        <v>0</v>
      </c>
    </row>
    <row r="4057" customFormat="false" ht="15" hidden="false" customHeight="false" outlineLevel="0" collapsed="false">
      <c r="A4057" s="7" t="s">
        <v>23</v>
      </c>
      <c r="B4057" s="7" t="s">
        <v>332</v>
      </c>
      <c r="C4057" s="7" t="s">
        <v>1487</v>
      </c>
      <c r="D4057" s="7" t="n">
        <v>2</v>
      </c>
      <c r="E4057" s="7" t="n">
        <v>260</v>
      </c>
      <c r="F4057" s="7" t="n">
        <v>0</v>
      </c>
      <c r="G4057" s="7" t="n">
        <v>0</v>
      </c>
    </row>
    <row r="4058" customFormat="false" ht="15" hidden="false" customHeight="false" outlineLevel="0" collapsed="false">
      <c r="A4058" s="7" t="s">
        <v>23</v>
      </c>
      <c r="B4058" s="7" t="s">
        <v>670</v>
      </c>
      <c r="C4058" s="7" t="s">
        <v>1487</v>
      </c>
      <c r="D4058" s="7" t="n">
        <v>1</v>
      </c>
      <c r="E4058" s="7" t="n">
        <v>130</v>
      </c>
      <c r="F4058" s="7" t="n">
        <v>3</v>
      </c>
      <c r="G4058" s="7" t="n">
        <v>390</v>
      </c>
    </row>
    <row r="4059" customFormat="false" ht="15" hidden="false" customHeight="false" outlineLevel="0" collapsed="false">
      <c r="A4059" s="7" t="s">
        <v>23</v>
      </c>
      <c r="B4059" s="7" t="s">
        <v>670</v>
      </c>
      <c r="C4059" s="7" t="s">
        <v>1487</v>
      </c>
      <c r="D4059" s="7" t="n">
        <v>2</v>
      </c>
      <c r="E4059" s="7" t="n">
        <v>258</v>
      </c>
      <c r="F4059" s="7" t="n">
        <v>0</v>
      </c>
      <c r="G4059" s="7" t="n">
        <v>0</v>
      </c>
    </row>
    <row r="4060" customFormat="false" ht="15" hidden="false" customHeight="false" outlineLevel="0" collapsed="false">
      <c r="A4060" s="7" t="s">
        <v>23</v>
      </c>
      <c r="B4060" s="7" t="s">
        <v>679</v>
      </c>
      <c r="C4060" s="7" t="s">
        <v>1279</v>
      </c>
      <c r="D4060" s="7" t="n">
        <v>1</v>
      </c>
      <c r="E4060" s="7" t="n">
        <v>105</v>
      </c>
      <c r="F4060" s="7" t="n">
        <v>0</v>
      </c>
      <c r="G4060" s="7" t="n">
        <v>0</v>
      </c>
    </row>
    <row r="4061" customFormat="false" ht="15" hidden="false" customHeight="false" outlineLevel="0" collapsed="false">
      <c r="A4061" s="7" t="s">
        <v>23</v>
      </c>
      <c r="B4061" s="7" t="s">
        <v>549</v>
      </c>
      <c r="C4061" s="7" t="s">
        <v>1279</v>
      </c>
      <c r="D4061" s="7" t="n">
        <v>1</v>
      </c>
      <c r="E4061" s="7" t="n">
        <v>105</v>
      </c>
      <c r="F4061" s="7" t="n">
        <v>0</v>
      </c>
      <c r="G4061" s="7" t="n">
        <v>0</v>
      </c>
    </row>
    <row r="4062" customFormat="false" ht="15" hidden="false" customHeight="false" outlineLevel="0" collapsed="false">
      <c r="A4062" s="7" t="s">
        <v>23</v>
      </c>
      <c r="B4062" s="7" t="s">
        <v>331</v>
      </c>
      <c r="C4062" s="7" t="s">
        <v>1281</v>
      </c>
      <c r="D4062" s="7" t="n">
        <v>2</v>
      </c>
      <c r="E4062" s="7" t="n">
        <v>206.14</v>
      </c>
      <c r="F4062" s="7" t="n">
        <v>2</v>
      </c>
      <c r="G4062" s="7" t="n">
        <v>206.14</v>
      </c>
    </row>
    <row r="4063" customFormat="false" ht="15" hidden="false" customHeight="false" outlineLevel="0" collapsed="false">
      <c r="A4063" s="7" t="s">
        <v>23</v>
      </c>
      <c r="B4063" s="7" t="s">
        <v>360</v>
      </c>
      <c r="C4063" s="7" t="s">
        <v>1281</v>
      </c>
      <c r="D4063" s="7" t="n">
        <v>2</v>
      </c>
      <c r="E4063" s="7" t="n">
        <v>206.14</v>
      </c>
      <c r="F4063" s="7" t="n">
        <v>2</v>
      </c>
      <c r="G4063" s="7" t="n">
        <v>206.15</v>
      </c>
    </row>
    <row r="4064" customFormat="false" ht="15" hidden="false" customHeight="false" outlineLevel="0" collapsed="false">
      <c r="A4064" s="7" t="s">
        <v>23</v>
      </c>
      <c r="B4064" s="7" t="s">
        <v>422</v>
      </c>
      <c r="C4064" s="7" t="s">
        <v>1281</v>
      </c>
      <c r="D4064" s="7" t="n">
        <v>2</v>
      </c>
      <c r="E4064" s="7" t="n">
        <v>206.16</v>
      </c>
      <c r="F4064" s="7" t="n">
        <v>0</v>
      </c>
      <c r="G4064" s="7" t="n">
        <v>0</v>
      </c>
    </row>
    <row r="4065" customFormat="false" ht="15" hidden="false" customHeight="false" outlineLevel="0" collapsed="false">
      <c r="A4065" s="7" t="s">
        <v>23</v>
      </c>
      <c r="B4065" s="7" t="s">
        <v>355</v>
      </c>
      <c r="C4065" s="7" t="s">
        <v>1281</v>
      </c>
      <c r="D4065" s="7" t="n">
        <v>2</v>
      </c>
      <c r="E4065" s="7" t="n">
        <v>206.14</v>
      </c>
      <c r="F4065" s="7" t="n">
        <v>0</v>
      </c>
      <c r="G4065" s="7" t="n">
        <v>0</v>
      </c>
    </row>
    <row r="4066" customFormat="false" ht="15" hidden="false" customHeight="false" outlineLevel="0" collapsed="false">
      <c r="A4066" s="7" t="s">
        <v>23</v>
      </c>
      <c r="B4066" s="7" t="s">
        <v>119</v>
      </c>
      <c r="C4066" s="7" t="s">
        <v>1303</v>
      </c>
      <c r="D4066" s="7" t="n">
        <v>2</v>
      </c>
      <c r="E4066" s="7" t="n">
        <v>206.15</v>
      </c>
      <c r="F4066" s="7" t="n">
        <v>0</v>
      </c>
      <c r="G4066" s="7" t="n">
        <v>0</v>
      </c>
    </row>
    <row r="4067" customFormat="false" ht="15" hidden="false" customHeight="false" outlineLevel="0" collapsed="false">
      <c r="A4067" s="7" t="s">
        <v>23</v>
      </c>
      <c r="B4067" s="7" t="s">
        <v>119</v>
      </c>
      <c r="C4067" s="7" t="s">
        <v>1303</v>
      </c>
      <c r="D4067" s="7" t="n">
        <v>0</v>
      </c>
      <c r="E4067" s="7" t="n">
        <v>0</v>
      </c>
      <c r="F4067" s="7" t="n">
        <v>2</v>
      </c>
      <c r="G4067" s="7" t="n">
        <v>206.14</v>
      </c>
    </row>
    <row r="4068" customFormat="false" ht="15" hidden="false" customHeight="false" outlineLevel="0" collapsed="false">
      <c r="A4068" s="7" t="s">
        <v>23</v>
      </c>
      <c r="B4068" s="7" t="s">
        <v>136</v>
      </c>
      <c r="C4068" s="7" t="s">
        <v>1303</v>
      </c>
      <c r="D4068" s="7" t="n">
        <v>0</v>
      </c>
      <c r="E4068" s="7" t="n">
        <v>0</v>
      </c>
      <c r="F4068" s="7" t="n">
        <v>2</v>
      </c>
      <c r="G4068" s="7" t="n">
        <v>206.14</v>
      </c>
    </row>
    <row r="4069" customFormat="false" ht="15" hidden="false" customHeight="false" outlineLevel="0" collapsed="false">
      <c r="A4069" s="7" t="s">
        <v>23</v>
      </c>
      <c r="B4069" s="7" t="s">
        <v>147</v>
      </c>
      <c r="C4069" s="7" t="s">
        <v>1303</v>
      </c>
      <c r="D4069" s="7" t="n">
        <v>2</v>
      </c>
      <c r="E4069" s="7" t="n">
        <v>206.14</v>
      </c>
      <c r="F4069" s="7" t="n">
        <v>0</v>
      </c>
      <c r="G4069" s="7" t="n">
        <v>0</v>
      </c>
    </row>
    <row r="4070" customFormat="false" ht="15" hidden="false" customHeight="false" outlineLevel="0" collapsed="false">
      <c r="A4070" s="7" t="s">
        <v>23</v>
      </c>
      <c r="B4070" s="7" t="s">
        <v>83</v>
      </c>
      <c r="C4070" s="7" t="s">
        <v>1303</v>
      </c>
      <c r="D4070" s="7" t="n">
        <v>2</v>
      </c>
      <c r="E4070" s="7" t="n">
        <v>110</v>
      </c>
      <c r="F4070" s="7" t="n">
        <v>0</v>
      </c>
      <c r="G4070" s="7" t="n">
        <v>0</v>
      </c>
    </row>
    <row r="4071" customFormat="false" ht="15" hidden="false" customHeight="false" outlineLevel="0" collapsed="false">
      <c r="A4071" s="7" t="s">
        <v>23</v>
      </c>
      <c r="B4071" s="7" t="s">
        <v>83</v>
      </c>
      <c r="C4071" s="7" t="s">
        <v>1303</v>
      </c>
      <c r="D4071" s="7" t="n">
        <v>3</v>
      </c>
      <c r="E4071" s="7" t="n">
        <v>180</v>
      </c>
      <c r="F4071" s="7" t="n">
        <v>0</v>
      </c>
      <c r="G4071" s="7" t="n">
        <v>0</v>
      </c>
    </row>
    <row r="4072" customFormat="false" ht="15" hidden="false" customHeight="false" outlineLevel="0" collapsed="false">
      <c r="A4072" s="7" t="s">
        <v>23</v>
      </c>
      <c r="B4072" s="7" t="s">
        <v>83</v>
      </c>
      <c r="C4072" s="7" t="s">
        <v>1303</v>
      </c>
      <c r="D4072" s="7" t="n">
        <v>6</v>
      </c>
      <c r="E4072" s="7" t="n">
        <v>360</v>
      </c>
      <c r="F4072" s="7" t="n">
        <v>0</v>
      </c>
      <c r="G4072" s="7" t="n">
        <v>0</v>
      </c>
    </row>
    <row r="4073" customFormat="false" ht="15" hidden="false" customHeight="false" outlineLevel="0" collapsed="false">
      <c r="A4073" s="7" t="s">
        <v>23</v>
      </c>
      <c r="B4073" s="7" t="s">
        <v>108</v>
      </c>
      <c r="C4073" s="7" t="s">
        <v>1336</v>
      </c>
      <c r="D4073" s="7" t="n">
        <v>1</v>
      </c>
      <c r="E4073" s="7" t="n">
        <v>30.89</v>
      </c>
      <c r="F4073" s="7" t="n">
        <v>0</v>
      </c>
      <c r="G4073" s="7" t="n">
        <v>0</v>
      </c>
    </row>
    <row r="4074" customFormat="false" ht="15" hidden="false" customHeight="false" outlineLevel="0" collapsed="false">
      <c r="A4074" s="7" t="s">
        <v>23</v>
      </c>
      <c r="B4074" s="7" t="s">
        <v>263</v>
      </c>
      <c r="C4074" s="7" t="s">
        <v>1337</v>
      </c>
      <c r="D4074" s="7" t="n">
        <v>0</v>
      </c>
      <c r="E4074" s="7" t="n">
        <v>0</v>
      </c>
      <c r="F4074" s="7" t="n">
        <v>5</v>
      </c>
      <c r="G4074" s="7" t="n">
        <v>224.74</v>
      </c>
    </row>
    <row r="4075" customFormat="false" ht="15" hidden="false" customHeight="false" outlineLevel="0" collapsed="false">
      <c r="A4075" s="7" t="s">
        <v>23</v>
      </c>
      <c r="B4075" s="7" t="s">
        <v>234</v>
      </c>
      <c r="C4075" s="7" t="s">
        <v>1338</v>
      </c>
      <c r="D4075" s="7" t="n">
        <v>0</v>
      </c>
      <c r="E4075" s="7" t="n">
        <v>0</v>
      </c>
      <c r="F4075" s="7" t="n">
        <v>5</v>
      </c>
      <c r="G4075" s="7" t="n">
        <v>234.11</v>
      </c>
    </row>
    <row r="4076" customFormat="false" ht="15" hidden="false" customHeight="false" outlineLevel="0" collapsed="false">
      <c r="A4076" s="7" t="s">
        <v>23</v>
      </c>
      <c r="B4076" s="7" t="s">
        <v>349</v>
      </c>
      <c r="C4076" s="7" t="s">
        <v>1378</v>
      </c>
      <c r="D4076" s="7" t="n">
        <v>2</v>
      </c>
      <c r="E4076" s="7" t="n">
        <v>50</v>
      </c>
      <c r="F4076" s="7" t="n">
        <v>2</v>
      </c>
      <c r="G4076" s="7" t="n">
        <v>49.99</v>
      </c>
    </row>
    <row r="4077" customFormat="false" ht="15" hidden="false" customHeight="false" outlineLevel="0" collapsed="false">
      <c r="A4077" s="7" t="s">
        <v>23</v>
      </c>
      <c r="B4077" s="7" t="s">
        <v>647</v>
      </c>
      <c r="C4077" s="7" t="s">
        <v>1495</v>
      </c>
      <c r="D4077" s="7" t="n">
        <v>0</v>
      </c>
      <c r="E4077" s="7" t="n">
        <v>0</v>
      </c>
      <c r="F4077" s="7" t="n">
        <v>2</v>
      </c>
      <c r="G4077" s="7" t="n">
        <v>60.84</v>
      </c>
    </row>
    <row r="4078" customFormat="false" ht="15" hidden="false" customHeight="false" outlineLevel="0" collapsed="false">
      <c r="A4078" s="7" t="s">
        <v>23</v>
      </c>
      <c r="B4078" s="7" t="s">
        <v>633</v>
      </c>
      <c r="C4078" s="7" t="s">
        <v>1397</v>
      </c>
      <c r="D4078" s="7" t="n">
        <v>0</v>
      </c>
      <c r="E4078" s="7" t="n">
        <v>0</v>
      </c>
      <c r="F4078" s="7" t="n">
        <v>1</v>
      </c>
      <c r="G4078" s="7" t="n">
        <v>140</v>
      </c>
    </row>
    <row r="4079" customFormat="false" ht="15" hidden="false" customHeight="false" outlineLevel="0" collapsed="false">
      <c r="A4079" s="7" t="s">
        <v>23</v>
      </c>
      <c r="B4079" s="7" t="s">
        <v>392</v>
      </c>
      <c r="C4079" s="7" t="s">
        <v>1398</v>
      </c>
      <c r="D4079" s="7" t="n">
        <v>1</v>
      </c>
      <c r="E4079" s="7" t="n">
        <v>140.01</v>
      </c>
      <c r="F4079" s="7" t="n">
        <v>0</v>
      </c>
      <c r="G4079" s="7" t="n">
        <v>0</v>
      </c>
    </row>
    <row r="4080" customFormat="false" ht="15" hidden="false" customHeight="false" outlineLevel="0" collapsed="false">
      <c r="A4080" s="7" t="s">
        <v>23</v>
      </c>
      <c r="B4080" s="7" t="s">
        <v>615</v>
      </c>
      <c r="C4080" s="7" t="s">
        <v>1400</v>
      </c>
      <c r="D4080" s="7" t="n">
        <v>1</v>
      </c>
      <c r="E4080" s="7" t="n">
        <v>66.51</v>
      </c>
      <c r="F4080" s="7" t="n">
        <v>0</v>
      </c>
      <c r="G4080" s="7" t="n">
        <v>0</v>
      </c>
    </row>
    <row r="4081" customFormat="false" ht="15" hidden="false" customHeight="false" outlineLevel="0" collapsed="false">
      <c r="A4081" s="7" t="s">
        <v>23</v>
      </c>
      <c r="B4081" s="7" t="s">
        <v>703</v>
      </c>
      <c r="C4081" s="7" t="s">
        <v>1497</v>
      </c>
      <c r="D4081" s="7" t="n">
        <v>0</v>
      </c>
      <c r="E4081" s="7" t="n">
        <v>0</v>
      </c>
      <c r="F4081" s="7" t="n">
        <v>2</v>
      </c>
      <c r="G4081" s="7" t="n">
        <v>444</v>
      </c>
    </row>
    <row r="4082" customFormat="false" ht="15" hidden="false" customHeight="false" outlineLevel="0" collapsed="false">
      <c r="A4082" s="7" t="s">
        <v>23</v>
      </c>
      <c r="B4082" s="7" t="s">
        <v>665</v>
      </c>
      <c r="C4082" s="7" t="s">
        <v>1497</v>
      </c>
      <c r="D4082" s="7" t="n">
        <v>1</v>
      </c>
      <c r="E4082" s="7" t="n">
        <v>222</v>
      </c>
      <c r="F4082" s="7" t="n">
        <v>3</v>
      </c>
      <c r="G4082" s="7" t="n">
        <v>666</v>
      </c>
    </row>
    <row r="4083" customFormat="false" ht="15" hidden="false" customHeight="false" outlineLevel="0" collapsed="false">
      <c r="A4083" s="7" t="s">
        <v>23</v>
      </c>
      <c r="B4083" s="7" t="s">
        <v>665</v>
      </c>
      <c r="C4083" s="7" t="s">
        <v>1497</v>
      </c>
      <c r="D4083" s="7" t="n">
        <v>0</v>
      </c>
      <c r="E4083" s="7" t="n">
        <v>0</v>
      </c>
      <c r="F4083" s="7" t="n">
        <v>2</v>
      </c>
      <c r="G4083" s="7" t="n">
        <v>444</v>
      </c>
    </row>
    <row r="4084" customFormat="false" ht="15" hidden="false" customHeight="false" outlineLevel="0" collapsed="false">
      <c r="A4084" s="7" t="s">
        <v>23</v>
      </c>
      <c r="B4084" s="7" t="s">
        <v>665</v>
      </c>
      <c r="C4084" s="7" t="s">
        <v>1497</v>
      </c>
      <c r="D4084" s="7" t="n">
        <v>0</v>
      </c>
      <c r="E4084" s="7" t="n">
        <v>0</v>
      </c>
      <c r="F4084" s="7" t="n">
        <v>2</v>
      </c>
      <c r="G4084" s="7" t="n">
        <v>520</v>
      </c>
    </row>
    <row r="4085" customFormat="false" ht="15" hidden="false" customHeight="false" outlineLevel="0" collapsed="false">
      <c r="A4085" s="7" t="s">
        <v>23</v>
      </c>
      <c r="B4085" s="7" t="s">
        <v>645</v>
      </c>
      <c r="C4085" s="7" t="s">
        <v>1497</v>
      </c>
      <c r="D4085" s="7" t="n">
        <v>0</v>
      </c>
      <c r="E4085" s="7" t="n">
        <v>0</v>
      </c>
      <c r="F4085" s="7" t="n">
        <v>2</v>
      </c>
      <c r="G4085" s="7" t="n">
        <v>520</v>
      </c>
    </row>
    <row r="4086" customFormat="false" ht="15" hidden="false" customHeight="false" outlineLevel="0" collapsed="false">
      <c r="A4086" s="7" t="s">
        <v>23</v>
      </c>
      <c r="B4086" s="7" t="s">
        <v>645</v>
      </c>
      <c r="C4086" s="7" t="s">
        <v>1497</v>
      </c>
      <c r="D4086" s="7" t="n">
        <v>2</v>
      </c>
      <c r="E4086" s="7" t="n">
        <v>444</v>
      </c>
      <c r="F4086" s="7" t="n">
        <v>0</v>
      </c>
      <c r="G4086" s="7" t="n">
        <v>0</v>
      </c>
    </row>
    <row r="4087" customFormat="false" ht="15" hidden="false" customHeight="false" outlineLevel="0" collapsed="false">
      <c r="A4087" s="7" t="s">
        <v>23</v>
      </c>
      <c r="B4087" s="7" t="s">
        <v>645</v>
      </c>
      <c r="C4087" s="7" t="s">
        <v>1497</v>
      </c>
      <c r="D4087" s="7" t="n">
        <v>0</v>
      </c>
      <c r="E4087" s="7" t="n">
        <v>0</v>
      </c>
      <c r="F4087" s="7" t="n">
        <v>2</v>
      </c>
      <c r="G4087" s="7" t="n">
        <v>444</v>
      </c>
    </row>
    <row r="4088" customFormat="false" ht="15" hidden="false" customHeight="false" outlineLevel="0" collapsed="false">
      <c r="A4088" s="7" t="s">
        <v>23</v>
      </c>
      <c r="B4088" s="7" t="s">
        <v>651</v>
      </c>
      <c r="C4088" s="7" t="s">
        <v>1497</v>
      </c>
      <c r="D4088" s="7" t="n">
        <v>0</v>
      </c>
      <c r="E4088" s="7" t="n">
        <v>0</v>
      </c>
      <c r="F4088" s="7" t="n">
        <v>3</v>
      </c>
      <c r="G4088" s="7" t="n">
        <v>666</v>
      </c>
    </row>
    <row r="4089" customFormat="false" ht="15" hidden="false" customHeight="false" outlineLevel="0" collapsed="false">
      <c r="A4089" s="7" t="s">
        <v>23</v>
      </c>
      <c r="B4089" s="7" t="s">
        <v>651</v>
      </c>
      <c r="C4089" s="7" t="s">
        <v>1497</v>
      </c>
      <c r="D4089" s="7" t="n">
        <v>0</v>
      </c>
      <c r="E4089" s="7" t="n">
        <v>0</v>
      </c>
      <c r="F4089" s="7" t="n">
        <v>4</v>
      </c>
      <c r="G4089" s="7" t="n">
        <v>888</v>
      </c>
    </row>
    <row r="4090" customFormat="false" ht="15" hidden="false" customHeight="false" outlineLevel="0" collapsed="false">
      <c r="A4090" s="7" t="s">
        <v>23</v>
      </c>
      <c r="B4090" s="7" t="s">
        <v>651</v>
      </c>
      <c r="C4090" s="7" t="s">
        <v>1497</v>
      </c>
      <c r="D4090" s="7" t="n">
        <v>0</v>
      </c>
      <c r="E4090" s="7" t="n">
        <v>0</v>
      </c>
      <c r="F4090" s="7" t="n">
        <v>2</v>
      </c>
      <c r="G4090" s="7" t="n">
        <v>520.01</v>
      </c>
    </row>
    <row r="4091" customFormat="false" ht="15" hidden="false" customHeight="false" outlineLevel="0" collapsed="false">
      <c r="A4091" s="7" t="s">
        <v>23</v>
      </c>
      <c r="B4091" s="7" t="s">
        <v>446</v>
      </c>
      <c r="C4091" s="7" t="s">
        <v>1410</v>
      </c>
      <c r="D4091" s="7" t="n">
        <v>1</v>
      </c>
      <c r="E4091" s="7" t="n">
        <v>17.29</v>
      </c>
      <c r="F4091" s="7" t="n">
        <v>0</v>
      </c>
      <c r="G4091" s="7" t="n">
        <v>0</v>
      </c>
    </row>
    <row r="4092" customFormat="false" ht="15" hidden="false" customHeight="false" outlineLevel="0" collapsed="false">
      <c r="A4092" s="7" t="s">
        <v>23</v>
      </c>
      <c r="B4092" s="7" t="s">
        <v>429</v>
      </c>
      <c r="C4092" s="7" t="s">
        <v>1412</v>
      </c>
      <c r="D4092" s="7" t="n">
        <v>1</v>
      </c>
      <c r="E4092" s="7" t="n">
        <v>17.29</v>
      </c>
      <c r="F4092" s="7" t="n">
        <v>0</v>
      </c>
      <c r="G4092" s="7" t="n">
        <v>0</v>
      </c>
    </row>
    <row r="4093" customFormat="false" ht="15" hidden="false" customHeight="false" outlineLevel="0" collapsed="false">
      <c r="A4093" s="7" t="s">
        <v>23</v>
      </c>
      <c r="B4093" s="7" t="s">
        <v>161</v>
      </c>
      <c r="C4093" s="7" t="s">
        <v>1428</v>
      </c>
      <c r="D4093" s="7" t="n">
        <v>3</v>
      </c>
      <c r="E4093" s="7" t="n">
        <v>420</v>
      </c>
      <c r="F4093" s="7" t="n">
        <v>7</v>
      </c>
      <c r="G4093" s="7" t="n">
        <v>980.03</v>
      </c>
    </row>
    <row r="4094" customFormat="false" ht="15" hidden="false" customHeight="false" outlineLevel="0" collapsed="false">
      <c r="A4094" s="7" t="s">
        <v>23</v>
      </c>
      <c r="B4094" s="7" t="s">
        <v>161</v>
      </c>
      <c r="C4094" s="7" t="s">
        <v>1428</v>
      </c>
      <c r="D4094" s="7" t="n">
        <v>4</v>
      </c>
      <c r="E4094" s="7" t="n">
        <v>358.96</v>
      </c>
      <c r="F4094" s="7" t="n">
        <v>0</v>
      </c>
      <c r="G4094" s="7" t="n">
        <v>0</v>
      </c>
    </row>
    <row r="4095" customFormat="false" ht="15" hidden="false" customHeight="false" outlineLevel="0" collapsed="false">
      <c r="A4095" s="7" t="s">
        <v>23</v>
      </c>
      <c r="B4095" s="7" t="s">
        <v>161</v>
      </c>
      <c r="C4095" s="7" t="s">
        <v>1428</v>
      </c>
      <c r="D4095" s="7" t="n">
        <v>2</v>
      </c>
      <c r="E4095" s="7" t="n">
        <v>254</v>
      </c>
      <c r="F4095" s="7" t="n">
        <v>0</v>
      </c>
      <c r="G4095" s="7" t="n">
        <v>0</v>
      </c>
    </row>
    <row r="4096" customFormat="false" ht="15" hidden="false" customHeight="false" outlineLevel="0" collapsed="false">
      <c r="A4096" s="7" t="s">
        <v>23</v>
      </c>
      <c r="B4096" s="7" t="s">
        <v>204</v>
      </c>
      <c r="C4096" s="7" t="s">
        <v>1428</v>
      </c>
      <c r="D4096" s="7" t="n">
        <v>4</v>
      </c>
      <c r="E4096" s="7" t="n">
        <v>560.01</v>
      </c>
      <c r="F4096" s="7" t="n">
        <v>2</v>
      </c>
      <c r="G4096" s="7" t="n">
        <v>280</v>
      </c>
    </row>
    <row r="4097" customFormat="false" ht="15" hidden="false" customHeight="false" outlineLevel="0" collapsed="false">
      <c r="A4097" s="7" t="s">
        <v>23</v>
      </c>
      <c r="B4097" s="7" t="s">
        <v>204</v>
      </c>
      <c r="C4097" s="7" t="s">
        <v>1428</v>
      </c>
      <c r="D4097" s="7" t="n">
        <v>2</v>
      </c>
      <c r="E4097" s="7" t="n">
        <v>179.48</v>
      </c>
      <c r="F4097" s="7" t="n">
        <v>0</v>
      </c>
      <c r="G4097" s="7" t="n">
        <v>0</v>
      </c>
    </row>
    <row r="4098" customFormat="false" ht="15" hidden="false" customHeight="false" outlineLevel="0" collapsed="false">
      <c r="A4098" s="7" t="s">
        <v>23</v>
      </c>
      <c r="B4098" s="7" t="s">
        <v>305</v>
      </c>
      <c r="C4098" s="7" t="s">
        <v>1428</v>
      </c>
      <c r="D4098" s="7" t="n">
        <v>0</v>
      </c>
      <c r="E4098" s="7" t="n">
        <v>0</v>
      </c>
      <c r="F4098" s="7" t="n">
        <v>1</v>
      </c>
      <c r="G4098" s="7" t="n">
        <v>140.01</v>
      </c>
    </row>
    <row r="4099" customFormat="false" ht="15" hidden="false" customHeight="false" outlineLevel="0" collapsed="false">
      <c r="A4099" s="7" t="s">
        <v>23</v>
      </c>
      <c r="B4099" s="7" t="s">
        <v>196</v>
      </c>
      <c r="C4099" s="7" t="s">
        <v>1428</v>
      </c>
      <c r="D4099" s="7" t="n">
        <v>2</v>
      </c>
      <c r="E4099" s="7" t="n">
        <v>280</v>
      </c>
      <c r="F4099" s="7" t="n">
        <v>2</v>
      </c>
      <c r="G4099" s="7" t="n">
        <v>280</v>
      </c>
    </row>
    <row r="4100" customFormat="false" ht="15" hidden="false" customHeight="false" outlineLevel="0" collapsed="false">
      <c r="A4100" s="7" t="s">
        <v>23</v>
      </c>
      <c r="B4100" s="7" t="s">
        <v>196</v>
      </c>
      <c r="C4100" s="7" t="s">
        <v>1428</v>
      </c>
      <c r="D4100" s="7" t="n">
        <v>4</v>
      </c>
      <c r="E4100" s="7" t="n">
        <v>358.96</v>
      </c>
      <c r="F4100" s="7" t="n">
        <v>0</v>
      </c>
      <c r="G4100" s="7" t="n">
        <v>0</v>
      </c>
    </row>
    <row r="4101" customFormat="false" ht="15" hidden="false" customHeight="false" outlineLevel="0" collapsed="false">
      <c r="A4101" s="7" t="s">
        <v>23</v>
      </c>
      <c r="B4101" s="7" t="s">
        <v>196</v>
      </c>
      <c r="C4101" s="7" t="s">
        <v>1428</v>
      </c>
      <c r="D4101" s="7" t="n">
        <v>3</v>
      </c>
      <c r="E4101" s="7" t="n">
        <v>381</v>
      </c>
      <c r="F4101" s="7" t="n">
        <v>0</v>
      </c>
      <c r="G4101" s="7" t="n">
        <v>0</v>
      </c>
    </row>
    <row r="4102" customFormat="false" ht="15" hidden="false" customHeight="false" outlineLevel="0" collapsed="false">
      <c r="A4102" s="7" t="s">
        <v>23</v>
      </c>
      <c r="B4102" s="7" t="s">
        <v>212</v>
      </c>
      <c r="C4102" s="7" t="s">
        <v>1432</v>
      </c>
      <c r="D4102" s="7" t="n">
        <v>0</v>
      </c>
      <c r="E4102" s="7" t="n">
        <v>0</v>
      </c>
      <c r="F4102" s="7" t="n">
        <v>1</v>
      </c>
      <c r="G4102" s="7" t="n">
        <v>30.89</v>
      </c>
    </row>
    <row r="4103" customFormat="false" ht="15" hidden="false" customHeight="false" outlineLevel="0" collapsed="false">
      <c r="A4103" s="7" t="s">
        <v>23</v>
      </c>
      <c r="B4103" s="7" t="s">
        <v>691</v>
      </c>
      <c r="C4103" s="7" t="s">
        <v>1498</v>
      </c>
      <c r="D4103" s="7" t="n">
        <v>2</v>
      </c>
      <c r="E4103" s="7" t="n">
        <v>60</v>
      </c>
      <c r="F4103" s="7" t="n">
        <v>0</v>
      </c>
      <c r="G4103" s="7" t="n">
        <v>0</v>
      </c>
    </row>
    <row r="4104" customFormat="false" ht="15" hidden="false" customHeight="false" outlineLevel="0" collapsed="false">
      <c r="A4104" s="7" t="s">
        <v>23</v>
      </c>
      <c r="B4104" s="7" t="s">
        <v>691</v>
      </c>
      <c r="C4104" s="7" t="s">
        <v>1498</v>
      </c>
      <c r="D4104" s="7" t="n">
        <v>1</v>
      </c>
      <c r="E4104" s="7" t="n">
        <v>30</v>
      </c>
      <c r="F4104" s="7" t="n">
        <v>0</v>
      </c>
      <c r="G4104" s="7" t="n">
        <v>0</v>
      </c>
    </row>
    <row r="4105" customFormat="false" ht="15" hidden="false" customHeight="false" outlineLevel="0" collapsed="false">
      <c r="A4105" s="7" t="s">
        <v>23</v>
      </c>
      <c r="B4105" s="7" t="s">
        <v>85</v>
      </c>
      <c r="C4105" s="7" t="s">
        <v>1479</v>
      </c>
      <c r="D4105" s="7" t="n">
        <v>1</v>
      </c>
      <c r="E4105" s="7" t="n">
        <v>46.82</v>
      </c>
      <c r="F4105" s="7" t="n">
        <v>0</v>
      </c>
      <c r="G4105" s="7" t="n">
        <v>0</v>
      </c>
    </row>
    <row r="4106" customFormat="false" ht="15" hidden="false" customHeight="false" outlineLevel="0" collapsed="false">
      <c r="A4106" s="7" t="s">
        <v>23</v>
      </c>
      <c r="B4106" s="7" t="s">
        <v>274</v>
      </c>
      <c r="C4106" s="7" t="s">
        <v>1487</v>
      </c>
      <c r="D4106" s="7" t="n">
        <v>2</v>
      </c>
      <c r="E4106" s="7" t="n">
        <v>258</v>
      </c>
      <c r="F4106" s="7" t="n">
        <v>0</v>
      </c>
      <c r="G4106" s="7" t="n">
        <v>0</v>
      </c>
    </row>
    <row r="4107" customFormat="false" ht="15" hidden="false" customHeight="false" outlineLevel="0" collapsed="false">
      <c r="A4107" s="7" t="s">
        <v>23</v>
      </c>
      <c r="B4107" s="7" t="s">
        <v>277</v>
      </c>
      <c r="C4107" s="7" t="s">
        <v>1487</v>
      </c>
      <c r="D4107" s="7" t="n">
        <v>2</v>
      </c>
      <c r="E4107" s="7" t="n">
        <v>258</v>
      </c>
      <c r="F4107" s="7" t="n">
        <v>0</v>
      </c>
      <c r="G4107" s="7" t="n">
        <v>0</v>
      </c>
    </row>
    <row r="4108" customFormat="false" ht="15" hidden="false" customHeight="false" outlineLevel="0" collapsed="false">
      <c r="A4108" s="7" t="s">
        <v>23</v>
      </c>
      <c r="B4108" s="7" t="s">
        <v>443</v>
      </c>
      <c r="C4108" s="7" t="s">
        <v>1268</v>
      </c>
      <c r="D4108" s="7" t="n">
        <v>1</v>
      </c>
      <c r="E4108" s="7" t="n">
        <v>99</v>
      </c>
      <c r="F4108" s="7" t="n">
        <v>0</v>
      </c>
      <c r="G4108" s="7" t="n">
        <v>0</v>
      </c>
    </row>
    <row r="4109" customFormat="false" ht="15" hidden="false" customHeight="false" outlineLevel="0" collapsed="false">
      <c r="A4109" s="7" t="s">
        <v>23</v>
      </c>
      <c r="B4109" s="7" t="s">
        <v>351</v>
      </c>
      <c r="C4109" s="7" t="s">
        <v>1268</v>
      </c>
      <c r="D4109" s="7" t="n">
        <v>1</v>
      </c>
      <c r="E4109" s="7" t="n">
        <v>98.97</v>
      </c>
      <c r="F4109" s="7" t="n">
        <v>0</v>
      </c>
      <c r="G4109" s="7" t="n">
        <v>0</v>
      </c>
    </row>
    <row r="4110" customFormat="false" ht="15" hidden="false" customHeight="false" outlineLevel="0" collapsed="false">
      <c r="A4110" s="7" t="s">
        <v>23</v>
      </c>
      <c r="B4110" s="7" t="s">
        <v>351</v>
      </c>
      <c r="C4110" s="7" t="s">
        <v>1268</v>
      </c>
      <c r="D4110" s="7" t="n">
        <v>1</v>
      </c>
      <c r="E4110" s="7" t="n">
        <v>85</v>
      </c>
      <c r="F4110" s="7" t="n">
        <v>0</v>
      </c>
      <c r="G4110" s="7" t="n">
        <v>0</v>
      </c>
    </row>
    <row r="4111" customFormat="false" ht="15" hidden="false" customHeight="false" outlineLevel="0" collapsed="false">
      <c r="A4111" s="7" t="s">
        <v>23</v>
      </c>
      <c r="B4111" s="7" t="s">
        <v>459</v>
      </c>
      <c r="C4111" s="7" t="s">
        <v>1268</v>
      </c>
      <c r="D4111" s="7" t="n">
        <v>1</v>
      </c>
      <c r="E4111" s="7" t="n">
        <v>84.99</v>
      </c>
      <c r="F4111" s="7" t="n">
        <v>1</v>
      </c>
      <c r="G4111" s="7" t="n">
        <v>84.96</v>
      </c>
    </row>
    <row r="4112" customFormat="false" ht="15" hidden="false" customHeight="false" outlineLevel="0" collapsed="false">
      <c r="A4112" s="7" t="s">
        <v>23</v>
      </c>
      <c r="B4112" s="7" t="s">
        <v>86</v>
      </c>
      <c r="C4112" s="7" t="s">
        <v>1271</v>
      </c>
      <c r="D4112" s="7" t="n">
        <v>1</v>
      </c>
      <c r="E4112" s="7" t="n">
        <v>75</v>
      </c>
      <c r="F4112" s="7" t="n">
        <v>0</v>
      </c>
      <c r="G4112" s="7" t="n">
        <v>0</v>
      </c>
    </row>
    <row r="4113" customFormat="false" ht="15" hidden="false" customHeight="false" outlineLevel="0" collapsed="false">
      <c r="A4113" s="7" t="s">
        <v>23</v>
      </c>
      <c r="B4113" s="7" t="s">
        <v>86</v>
      </c>
      <c r="C4113" s="7" t="s">
        <v>1271</v>
      </c>
      <c r="D4113" s="7" t="n">
        <v>2</v>
      </c>
      <c r="E4113" s="7" t="n">
        <v>234.28</v>
      </c>
      <c r="F4113" s="7" t="n">
        <v>0</v>
      </c>
      <c r="G4113" s="7" t="n">
        <v>0</v>
      </c>
    </row>
    <row r="4114" customFormat="false" ht="15" hidden="false" customHeight="false" outlineLevel="0" collapsed="false">
      <c r="A4114" s="7" t="s">
        <v>23</v>
      </c>
      <c r="B4114" s="7" t="s">
        <v>88</v>
      </c>
      <c r="C4114" s="7" t="s">
        <v>1271</v>
      </c>
      <c r="D4114" s="7" t="n">
        <v>1</v>
      </c>
      <c r="E4114" s="7" t="n">
        <v>75</v>
      </c>
      <c r="F4114" s="7" t="n">
        <v>0</v>
      </c>
      <c r="G4114" s="7" t="n">
        <v>0</v>
      </c>
    </row>
    <row r="4115" customFormat="false" ht="15" hidden="false" customHeight="false" outlineLevel="0" collapsed="false">
      <c r="A4115" s="7" t="s">
        <v>23</v>
      </c>
      <c r="B4115" s="7" t="s">
        <v>88</v>
      </c>
      <c r="C4115" s="7" t="s">
        <v>1271</v>
      </c>
      <c r="D4115" s="7" t="n">
        <v>1</v>
      </c>
      <c r="E4115" s="7" t="n">
        <v>117.13</v>
      </c>
      <c r="F4115" s="7" t="n">
        <v>0</v>
      </c>
      <c r="G4115" s="7" t="n">
        <v>0</v>
      </c>
    </row>
    <row r="4116" customFormat="false" ht="15" hidden="false" customHeight="false" outlineLevel="0" collapsed="false">
      <c r="A4116" s="7" t="s">
        <v>23</v>
      </c>
      <c r="B4116" s="7" t="s">
        <v>206</v>
      </c>
      <c r="C4116" s="7" t="s">
        <v>1271</v>
      </c>
      <c r="D4116" s="7" t="n">
        <v>1</v>
      </c>
      <c r="E4116" s="7" t="n">
        <v>117.13</v>
      </c>
      <c r="F4116" s="7" t="n">
        <v>1</v>
      </c>
      <c r="G4116" s="7" t="n">
        <v>117.14</v>
      </c>
    </row>
    <row r="4117" customFormat="false" ht="15" hidden="false" customHeight="false" outlineLevel="0" collapsed="false">
      <c r="A4117" s="7" t="s">
        <v>23</v>
      </c>
      <c r="B4117" s="7" t="s">
        <v>206</v>
      </c>
      <c r="C4117" s="7" t="s">
        <v>1271</v>
      </c>
      <c r="D4117" s="7" t="n">
        <v>1</v>
      </c>
      <c r="E4117" s="7" t="n">
        <v>75</v>
      </c>
      <c r="F4117" s="7" t="n">
        <v>0</v>
      </c>
      <c r="G4117" s="7" t="n">
        <v>0</v>
      </c>
    </row>
    <row r="4118" customFormat="false" ht="15" hidden="false" customHeight="false" outlineLevel="0" collapsed="false">
      <c r="A4118" s="7" t="s">
        <v>23</v>
      </c>
      <c r="B4118" s="7" t="s">
        <v>395</v>
      </c>
      <c r="C4118" s="7" t="s">
        <v>1273</v>
      </c>
      <c r="D4118" s="7" t="n">
        <v>1</v>
      </c>
      <c r="E4118" s="7" t="n">
        <v>179.99</v>
      </c>
      <c r="F4118" s="7" t="n">
        <v>0</v>
      </c>
      <c r="G4118" s="7" t="n">
        <v>0</v>
      </c>
    </row>
    <row r="4119" customFormat="false" ht="15" hidden="false" customHeight="false" outlineLevel="0" collapsed="false">
      <c r="A4119" s="7" t="s">
        <v>23</v>
      </c>
      <c r="B4119" s="7" t="s">
        <v>395</v>
      </c>
      <c r="C4119" s="7" t="s">
        <v>1273</v>
      </c>
      <c r="D4119" s="7" t="n">
        <v>1</v>
      </c>
      <c r="E4119" s="7" t="n">
        <v>220</v>
      </c>
      <c r="F4119" s="7" t="n">
        <v>1</v>
      </c>
      <c r="G4119" s="7" t="n">
        <v>220</v>
      </c>
    </row>
    <row r="4120" customFormat="false" ht="15" hidden="false" customHeight="false" outlineLevel="0" collapsed="false">
      <c r="A4120" s="7" t="s">
        <v>23</v>
      </c>
      <c r="B4120" s="7" t="s">
        <v>512</v>
      </c>
      <c r="C4120" s="7" t="s">
        <v>1273</v>
      </c>
      <c r="D4120" s="7" t="n">
        <v>1</v>
      </c>
      <c r="E4120" s="7" t="n">
        <v>220</v>
      </c>
      <c r="F4120" s="7" t="n">
        <v>0</v>
      </c>
      <c r="G4120" s="7" t="n">
        <v>0</v>
      </c>
    </row>
    <row r="4121" customFormat="false" ht="15" hidden="false" customHeight="false" outlineLevel="0" collapsed="false">
      <c r="A4121" s="7" t="s">
        <v>23</v>
      </c>
      <c r="B4121" s="7" t="s">
        <v>447</v>
      </c>
      <c r="C4121" s="7" t="s">
        <v>1273</v>
      </c>
      <c r="D4121" s="7" t="n">
        <v>1</v>
      </c>
      <c r="E4121" s="7" t="n">
        <v>220</v>
      </c>
      <c r="F4121" s="7" t="n">
        <v>1</v>
      </c>
      <c r="G4121" s="7" t="n">
        <v>219.99</v>
      </c>
    </row>
    <row r="4122" customFormat="false" ht="15" hidden="false" customHeight="false" outlineLevel="0" collapsed="false">
      <c r="A4122" s="7" t="s">
        <v>23</v>
      </c>
      <c r="B4122" s="7" t="s">
        <v>632</v>
      </c>
      <c r="C4122" s="7" t="s">
        <v>1273</v>
      </c>
      <c r="D4122" s="7" t="n">
        <v>1</v>
      </c>
      <c r="E4122" s="7" t="n">
        <v>220</v>
      </c>
      <c r="F4122" s="7" t="n">
        <v>0</v>
      </c>
      <c r="G4122" s="7" t="n">
        <v>0</v>
      </c>
    </row>
    <row r="4123" customFormat="false" ht="15" hidden="false" customHeight="false" outlineLevel="0" collapsed="false">
      <c r="A4123" s="7" t="s">
        <v>23</v>
      </c>
      <c r="B4123" s="7" t="s">
        <v>464</v>
      </c>
      <c r="C4123" s="7" t="s">
        <v>1278</v>
      </c>
      <c r="D4123" s="7" t="n">
        <v>1</v>
      </c>
      <c r="E4123" s="7" t="n">
        <v>135.9</v>
      </c>
      <c r="F4123" s="7" t="n">
        <v>0</v>
      </c>
      <c r="G4123" s="7" t="n">
        <v>0</v>
      </c>
    </row>
    <row r="4124" customFormat="false" ht="15" hidden="false" customHeight="false" outlineLevel="0" collapsed="false">
      <c r="A4124" s="7" t="s">
        <v>23</v>
      </c>
      <c r="B4124" s="7" t="s">
        <v>386</v>
      </c>
      <c r="C4124" s="7" t="s">
        <v>1278</v>
      </c>
      <c r="D4124" s="7" t="n">
        <v>1</v>
      </c>
      <c r="E4124" s="7" t="n">
        <v>135.88</v>
      </c>
      <c r="F4124" s="7" t="n">
        <v>0</v>
      </c>
      <c r="G4124" s="7" t="n">
        <v>0</v>
      </c>
    </row>
    <row r="4125" customFormat="false" ht="15" hidden="false" customHeight="false" outlineLevel="0" collapsed="false">
      <c r="A4125" s="7" t="s">
        <v>23</v>
      </c>
      <c r="B4125" s="7" t="s">
        <v>679</v>
      </c>
      <c r="C4125" s="7" t="s">
        <v>1279</v>
      </c>
      <c r="D4125" s="7" t="n">
        <v>1</v>
      </c>
      <c r="E4125" s="7" t="n">
        <v>105</v>
      </c>
      <c r="F4125" s="7" t="n">
        <v>0</v>
      </c>
      <c r="G4125" s="7" t="n">
        <v>0</v>
      </c>
    </row>
    <row r="4126" customFormat="false" ht="15" hidden="false" customHeight="false" outlineLevel="0" collapsed="false">
      <c r="A4126" s="7" t="s">
        <v>23</v>
      </c>
      <c r="B4126" s="7" t="s">
        <v>549</v>
      </c>
      <c r="C4126" s="7" t="s">
        <v>1279</v>
      </c>
      <c r="D4126" s="7" t="n">
        <v>1</v>
      </c>
      <c r="E4126" s="7" t="n">
        <v>105</v>
      </c>
      <c r="F4126" s="7" t="n">
        <v>0</v>
      </c>
      <c r="G4126" s="7" t="n">
        <v>0</v>
      </c>
    </row>
    <row r="4127" customFormat="false" ht="15" hidden="false" customHeight="false" outlineLevel="0" collapsed="false">
      <c r="A4127" s="7" t="s">
        <v>23</v>
      </c>
      <c r="B4127" s="7" t="s">
        <v>413</v>
      </c>
      <c r="C4127" s="7" t="s">
        <v>1284</v>
      </c>
      <c r="D4127" s="7" t="n">
        <v>2</v>
      </c>
      <c r="E4127" s="7" t="n">
        <v>340</v>
      </c>
      <c r="F4127" s="7" t="n">
        <v>0</v>
      </c>
      <c r="G4127" s="7" t="n">
        <v>0</v>
      </c>
    </row>
    <row r="4128" customFormat="false" ht="15" hidden="false" customHeight="false" outlineLevel="0" collapsed="false">
      <c r="A4128" s="7" t="s">
        <v>23</v>
      </c>
      <c r="B4128" s="7" t="s">
        <v>783</v>
      </c>
      <c r="C4128" s="7" t="s">
        <v>1286</v>
      </c>
      <c r="D4128" s="7" t="n">
        <v>1</v>
      </c>
      <c r="E4128" s="7" t="n">
        <v>140.57</v>
      </c>
      <c r="F4128" s="7" t="n">
        <v>0</v>
      </c>
      <c r="G4128" s="7" t="n">
        <v>0</v>
      </c>
    </row>
    <row r="4129" customFormat="false" ht="15" hidden="false" customHeight="false" outlineLevel="0" collapsed="false">
      <c r="A4129" s="7" t="s">
        <v>23</v>
      </c>
      <c r="B4129" s="7" t="s">
        <v>553</v>
      </c>
      <c r="C4129" s="7" t="s">
        <v>1286</v>
      </c>
      <c r="D4129" s="7" t="n">
        <v>1</v>
      </c>
      <c r="E4129" s="7" t="n">
        <v>140.57</v>
      </c>
      <c r="F4129" s="7" t="n">
        <v>0</v>
      </c>
      <c r="G4129" s="7" t="n">
        <v>0</v>
      </c>
    </row>
    <row r="4130" customFormat="false" ht="15" hidden="false" customHeight="false" outlineLevel="0" collapsed="false">
      <c r="A4130" s="7" t="s">
        <v>23</v>
      </c>
      <c r="B4130" s="7" t="s">
        <v>164</v>
      </c>
      <c r="C4130" s="7" t="s">
        <v>1295</v>
      </c>
      <c r="D4130" s="7" t="n">
        <v>1</v>
      </c>
      <c r="E4130" s="7" t="n">
        <v>20.11</v>
      </c>
      <c r="F4130" s="7" t="n">
        <v>0</v>
      </c>
      <c r="G4130" s="7" t="n">
        <v>0</v>
      </c>
    </row>
    <row r="4131" customFormat="false" ht="15" hidden="false" customHeight="false" outlineLevel="0" collapsed="false">
      <c r="A4131" s="7" t="s">
        <v>23</v>
      </c>
      <c r="B4131" s="7" t="s">
        <v>159</v>
      </c>
      <c r="C4131" s="7" t="s">
        <v>1295</v>
      </c>
      <c r="D4131" s="7" t="n">
        <v>2</v>
      </c>
      <c r="E4131" s="7" t="n">
        <v>40.22</v>
      </c>
      <c r="F4131" s="7" t="n">
        <v>0</v>
      </c>
      <c r="G4131" s="7" t="n">
        <v>0</v>
      </c>
    </row>
    <row r="4132" customFormat="false" ht="15" hidden="false" customHeight="false" outlineLevel="0" collapsed="false">
      <c r="A4132" s="7" t="s">
        <v>23</v>
      </c>
      <c r="B4132" s="7" t="s">
        <v>195</v>
      </c>
      <c r="C4132" s="7" t="s">
        <v>1295</v>
      </c>
      <c r="D4132" s="7" t="n">
        <v>2</v>
      </c>
      <c r="E4132" s="7" t="n">
        <v>40.22</v>
      </c>
      <c r="F4132" s="7" t="n">
        <v>0</v>
      </c>
      <c r="G4132" s="7" t="n">
        <v>0</v>
      </c>
    </row>
    <row r="4133" customFormat="false" ht="15" hidden="false" customHeight="false" outlineLevel="0" collapsed="false">
      <c r="A4133" s="7" t="s">
        <v>23</v>
      </c>
      <c r="B4133" s="7" t="s">
        <v>209</v>
      </c>
      <c r="C4133" s="7" t="s">
        <v>1295</v>
      </c>
      <c r="D4133" s="7" t="n">
        <v>1</v>
      </c>
      <c r="E4133" s="7" t="n">
        <v>20.11</v>
      </c>
      <c r="F4133" s="7" t="n">
        <v>0</v>
      </c>
      <c r="G4133" s="7" t="n">
        <v>0</v>
      </c>
    </row>
    <row r="4134" customFormat="false" ht="15" hidden="false" customHeight="false" outlineLevel="0" collapsed="false">
      <c r="A4134" s="7" t="s">
        <v>23</v>
      </c>
      <c r="B4134" s="7" t="s">
        <v>119</v>
      </c>
      <c r="C4134" s="7" t="s">
        <v>1303</v>
      </c>
      <c r="D4134" s="7" t="n">
        <v>2</v>
      </c>
      <c r="E4134" s="7" t="n">
        <v>206.14</v>
      </c>
      <c r="F4134" s="7" t="n">
        <v>0</v>
      </c>
      <c r="G4134" s="7" t="n">
        <v>0</v>
      </c>
    </row>
    <row r="4135" customFormat="false" ht="15" hidden="false" customHeight="false" outlineLevel="0" collapsed="false">
      <c r="A4135" s="7" t="s">
        <v>23</v>
      </c>
      <c r="B4135" s="7" t="s">
        <v>115</v>
      </c>
      <c r="C4135" s="7" t="s">
        <v>1303</v>
      </c>
      <c r="D4135" s="7" t="n">
        <v>1</v>
      </c>
      <c r="E4135" s="7" t="n">
        <v>103.07</v>
      </c>
      <c r="F4135" s="7" t="n">
        <v>0</v>
      </c>
      <c r="G4135" s="7" t="n">
        <v>0</v>
      </c>
    </row>
    <row r="4136" customFormat="false" ht="15" hidden="false" customHeight="false" outlineLevel="0" collapsed="false">
      <c r="A4136" s="7" t="s">
        <v>23</v>
      </c>
      <c r="B4136" s="7" t="s">
        <v>136</v>
      </c>
      <c r="C4136" s="7" t="s">
        <v>1303</v>
      </c>
      <c r="D4136" s="7" t="n">
        <v>1</v>
      </c>
      <c r="E4136" s="7" t="n">
        <v>103.07</v>
      </c>
      <c r="F4136" s="7" t="n">
        <v>0</v>
      </c>
      <c r="G4136" s="7" t="n">
        <v>0</v>
      </c>
    </row>
    <row r="4137" customFormat="false" ht="15" hidden="false" customHeight="false" outlineLevel="0" collapsed="false">
      <c r="A4137" s="7" t="s">
        <v>23</v>
      </c>
      <c r="B4137" s="7" t="s">
        <v>147</v>
      </c>
      <c r="C4137" s="7" t="s">
        <v>1303</v>
      </c>
      <c r="D4137" s="7" t="n">
        <v>2</v>
      </c>
      <c r="E4137" s="7" t="n">
        <v>206.14</v>
      </c>
      <c r="F4137" s="7" t="n">
        <v>2</v>
      </c>
      <c r="G4137" s="7" t="n">
        <v>206.15</v>
      </c>
    </row>
    <row r="4138" customFormat="false" ht="15" hidden="false" customHeight="false" outlineLevel="0" collapsed="false">
      <c r="A4138" s="7" t="s">
        <v>23</v>
      </c>
      <c r="B4138" s="7" t="s">
        <v>442</v>
      </c>
      <c r="C4138" s="7" t="s">
        <v>1303</v>
      </c>
      <c r="D4138" s="7" t="n">
        <v>1</v>
      </c>
      <c r="E4138" s="7" t="n">
        <v>103.07</v>
      </c>
      <c r="F4138" s="7" t="n">
        <v>2</v>
      </c>
      <c r="G4138" s="7" t="n">
        <v>206.15</v>
      </c>
    </row>
    <row r="4139" customFormat="false" ht="15" hidden="false" customHeight="false" outlineLevel="0" collapsed="false">
      <c r="A4139" s="7" t="s">
        <v>23</v>
      </c>
      <c r="B4139" s="7" t="s">
        <v>83</v>
      </c>
      <c r="C4139" s="7" t="s">
        <v>1303</v>
      </c>
      <c r="D4139" s="7" t="n">
        <v>2</v>
      </c>
      <c r="E4139" s="7" t="n">
        <v>120</v>
      </c>
      <c r="F4139" s="7" t="n">
        <v>-1</v>
      </c>
      <c r="G4139" s="7" t="n">
        <v>-60.01</v>
      </c>
    </row>
    <row r="4140" customFormat="false" ht="15" hidden="false" customHeight="false" outlineLevel="0" collapsed="false">
      <c r="A4140" s="7" t="s">
        <v>23</v>
      </c>
      <c r="B4140" s="7" t="s">
        <v>187</v>
      </c>
      <c r="C4140" s="7" t="s">
        <v>1309</v>
      </c>
      <c r="D4140" s="7" t="n">
        <v>2</v>
      </c>
      <c r="E4140" s="7" t="n">
        <v>150</v>
      </c>
      <c r="F4140" s="7" t="n">
        <v>0</v>
      </c>
      <c r="G4140" s="7" t="n">
        <v>0</v>
      </c>
    </row>
    <row r="4141" customFormat="false" ht="15" hidden="false" customHeight="false" outlineLevel="0" collapsed="false">
      <c r="A4141" s="7" t="s">
        <v>23</v>
      </c>
      <c r="B4141" s="7" t="s">
        <v>146</v>
      </c>
      <c r="C4141" s="7" t="s">
        <v>1311</v>
      </c>
      <c r="D4141" s="7" t="n">
        <v>2</v>
      </c>
      <c r="E4141" s="7" t="n">
        <v>206.14</v>
      </c>
      <c r="F4141" s="7" t="n">
        <v>1</v>
      </c>
      <c r="G4141" s="7" t="n">
        <v>103.07</v>
      </c>
    </row>
    <row r="4142" customFormat="false" ht="15" hidden="false" customHeight="false" outlineLevel="0" collapsed="false">
      <c r="A4142" s="7" t="s">
        <v>23</v>
      </c>
      <c r="B4142" s="7" t="s">
        <v>127</v>
      </c>
      <c r="C4142" s="7" t="s">
        <v>1311</v>
      </c>
      <c r="D4142" s="7" t="n">
        <v>1</v>
      </c>
      <c r="E4142" s="7" t="n">
        <v>103.07</v>
      </c>
      <c r="F4142" s="7" t="n">
        <v>0</v>
      </c>
      <c r="G4142" s="7" t="n">
        <v>0</v>
      </c>
    </row>
    <row r="4143" customFormat="false" ht="15" hidden="false" customHeight="false" outlineLevel="0" collapsed="false">
      <c r="A4143" s="7" t="s">
        <v>23</v>
      </c>
      <c r="B4143" s="7" t="s">
        <v>134</v>
      </c>
      <c r="C4143" s="7" t="s">
        <v>1311</v>
      </c>
      <c r="D4143" s="7" t="n">
        <v>1</v>
      </c>
      <c r="E4143" s="7" t="n">
        <v>103.07</v>
      </c>
      <c r="F4143" s="7" t="n">
        <v>0</v>
      </c>
      <c r="G4143" s="7" t="n">
        <v>0</v>
      </c>
    </row>
    <row r="4144" customFormat="false" ht="15" hidden="false" customHeight="false" outlineLevel="0" collapsed="false">
      <c r="A4144" s="7" t="s">
        <v>23</v>
      </c>
      <c r="B4144" s="7" t="s">
        <v>210</v>
      </c>
      <c r="C4144" s="7" t="s">
        <v>1311</v>
      </c>
      <c r="D4144" s="7" t="n">
        <v>1</v>
      </c>
      <c r="E4144" s="7" t="n">
        <v>103.07</v>
      </c>
      <c r="F4144" s="7" t="n">
        <v>0</v>
      </c>
      <c r="G4144" s="7" t="n">
        <v>0</v>
      </c>
    </row>
    <row r="4145" customFormat="false" ht="15" hidden="false" customHeight="false" outlineLevel="0" collapsed="false">
      <c r="A4145" s="7" t="s">
        <v>23</v>
      </c>
      <c r="B4145" s="7" t="s">
        <v>144</v>
      </c>
      <c r="C4145" s="7" t="s">
        <v>1320</v>
      </c>
      <c r="D4145" s="7" t="n">
        <v>1</v>
      </c>
      <c r="E4145" s="7" t="n">
        <v>92.14</v>
      </c>
      <c r="F4145" s="7" t="n">
        <v>0</v>
      </c>
      <c r="G4145" s="7" t="n">
        <v>0</v>
      </c>
    </row>
    <row r="4146" customFormat="false" ht="15" hidden="false" customHeight="false" outlineLevel="0" collapsed="false">
      <c r="A4146" s="7" t="s">
        <v>23</v>
      </c>
      <c r="B4146" s="7" t="s">
        <v>144</v>
      </c>
      <c r="C4146" s="7" t="s">
        <v>1320</v>
      </c>
      <c r="D4146" s="7" t="n">
        <v>1</v>
      </c>
      <c r="E4146" s="7" t="n">
        <v>92.29</v>
      </c>
      <c r="F4146" s="7" t="n">
        <v>1</v>
      </c>
      <c r="G4146" s="7" t="n">
        <v>92.29</v>
      </c>
    </row>
    <row r="4147" customFormat="false" ht="15" hidden="false" customHeight="false" outlineLevel="0" collapsed="false">
      <c r="A4147" s="7" t="s">
        <v>23</v>
      </c>
      <c r="B4147" s="7" t="s">
        <v>138</v>
      </c>
      <c r="C4147" s="7" t="s">
        <v>1320</v>
      </c>
      <c r="D4147" s="7" t="n">
        <v>1</v>
      </c>
      <c r="E4147" s="7" t="n">
        <v>92.14</v>
      </c>
      <c r="F4147" s="7" t="n">
        <v>0</v>
      </c>
      <c r="G4147" s="7" t="n">
        <v>0</v>
      </c>
    </row>
    <row r="4148" customFormat="false" ht="15" hidden="false" customHeight="false" outlineLevel="0" collapsed="false">
      <c r="A4148" s="7" t="s">
        <v>23</v>
      </c>
      <c r="B4148" s="7" t="s">
        <v>138</v>
      </c>
      <c r="C4148" s="7" t="s">
        <v>1320</v>
      </c>
      <c r="D4148" s="7" t="n">
        <v>1</v>
      </c>
      <c r="E4148" s="7" t="n">
        <v>92.29</v>
      </c>
      <c r="F4148" s="7" t="n">
        <v>0</v>
      </c>
      <c r="G4148" s="7" t="n">
        <v>0</v>
      </c>
    </row>
    <row r="4149" customFormat="false" ht="15" hidden="false" customHeight="false" outlineLevel="0" collapsed="false">
      <c r="A4149" s="7" t="s">
        <v>23</v>
      </c>
      <c r="B4149" s="7" t="s">
        <v>218</v>
      </c>
      <c r="C4149" s="7" t="s">
        <v>1320</v>
      </c>
      <c r="D4149" s="7" t="n">
        <v>1</v>
      </c>
      <c r="E4149" s="7" t="n">
        <v>92.29</v>
      </c>
      <c r="F4149" s="7" t="n">
        <v>0</v>
      </c>
      <c r="G4149" s="7" t="n">
        <v>0</v>
      </c>
    </row>
    <row r="4150" customFormat="false" ht="15" hidden="false" customHeight="false" outlineLevel="0" collapsed="false">
      <c r="A4150" s="7" t="s">
        <v>23</v>
      </c>
      <c r="B4150" s="7" t="s">
        <v>166</v>
      </c>
      <c r="C4150" s="7" t="s">
        <v>1320</v>
      </c>
      <c r="D4150" s="7" t="n">
        <v>1</v>
      </c>
      <c r="E4150" s="7" t="n">
        <v>92.14</v>
      </c>
      <c r="F4150" s="7" t="n">
        <v>0</v>
      </c>
      <c r="G4150" s="7" t="n">
        <v>0</v>
      </c>
    </row>
    <row r="4151" customFormat="false" ht="15" hidden="false" customHeight="false" outlineLevel="0" collapsed="false">
      <c r="A4151" s="7" t="s">
        <v>23</v>
      </c>
      <c r="B4151" s="7" t="s">
        <v>166</v>
      </c>
      <c r="C4151" s="7" t="s">
        <v>1320</v>
      </c>
      <c r="D4151" s="7" t="n">
        <v>1</v>
      </c>
      <c r="E4151" s="7" t="n">
        <v>92.29</v>
      </c>
      <c r="F4151" s="7" t="n">
        <v>1</v>
      </c>
      <c r="G4151" s="7" t="n">
        <v>92.29</v>
      </c>
    </row>
    <row r="4152" customFormat="false" ht="15" hidden="false" customHeight="false" outlineLevel="0" collapsed="false">
      <c r="A4152" s="7" t="s">
        <v>23</v>
      </c>
      <c r="B4152" s="7" t="s">
        <v>563</v>
      </c>
      <c r="C4152" s="7" t="s">
        <v>1327</v>
      </c>
      <c r="D4152" s="7" t="n">
        <v>1</v>
      </c>
      <c r="E4152" s="7" t="n">
        <v>70</v>
      </c>
      <c r="F4152" s="7" t="n">
        <v>0</v>
      </c>
      <c r="G4152" s="7" t="n">
        <v>0</v>
      </c>
    </row>
    <row r="4153" customFormat="false" ht="15" hidden="false" customHeight="false" outlineLevel="0" collapsed="false">
      <c r="A4153" s="7" t="s">
        <v>23</v>
      </c>
      <c r="B4153" s="7" t="s">
        <v>563</v>
      </c>
      <c r="C4153" s="7" t="s">
        <v>1327</v>
      </c>
      <c r="D4153" s="7" t="n">
        <v>1</v>
      </c>
      <c r="E4153" s="7" t="n">
        <v>84</v>
      </c>
      <c r="F4153" s="7" t="n">
        <v>0</v>
      </c>
      <c r="G4153" s="7" t="n">
        <v>0</v>
      </c>
    </row>
    <row r="4154" customFormat="false" ht="15" hidden="false" customHeight="false" outlineLevel="0" collapsed="false">
      <c r="A4154" s="7" t="s">
        <v>23</v>
      </c>
      <c r="B4154" s="7" t="s">
        <v>787</v>
      </c>
      <c r="C4154" s="7" t="s">
        <v>1327</v>
      </c>
      <c r="D4154" s="7" t="n">
        <v>1</v>
      </c>
      <c r="E4154" s="7" t="n">
        <v>70</v>
      </c>
      <c r="F4154" s="7" t="n">
        <v>0</v>
      </c>
      <c r="G4154" s="7" t="n">
        <v>0</v>
      </c>
    </row>
    <row r="4155" customFormat="false" ht="15" hidden="false" customHeight="false" outlineLevel="0" collapsed="false">
      <c r="A4155" s="7" t="s">
        <v>23</v>
      </c>
      <c r="B4155" s="7" t="s">
        <v>564</v>
      </c>
      <c r="C4155" s="7" t="s">
        <v>1327</v>
      </c>
      <c r="D4155" s="7" t="n">
        <v>1</v>
      </c>
      <c r="E4155" s="7" t="n">
        <v>70</v>
      </c>
      <c r="F4155" s="7" t="n">
        <v>1</v>
      </c>
      <c r="G4155" s="7" t="n">
        <v>70</v>
      </c>
    </row>
    <row r="4156" customFormat="false" ht="15" hidden="false" customHeight="false" outlineLevel="0" collapsed="false">
      <c r="A4156" s="7" t="s">
        <v>23</v>
      </c>
      <c r="B4156" s="7" t="s">
        <v>564</v>
      </c>
      <c r="C4156" s="7" t="s">
        <v>1327</v>
      </c>
      <c r="D4156" s="7" t="n">
        <v>1</v>
      </c>
      <c r="E4156" s="7" t="n">
        <v>84</v>
      </c>
      <c r="F4156" s="7" t="n">
        <v>0</v>
      </c>
      <c r="G4156" s="7" t="n">
        <v>0</v>
      </c>
    </row>
    <row r="4157" customFormat="false" ht="15" hidden="false" customHeight="false" outlineLevel="0" collapsed="false">
      <c r="A4157" s="7" t="s">
        <v>23</v>
      </c>
      <c r="B4157" s="7" t="s">
        <v>696</v>
      </c>
      <c r="C4157" s="7" t="s">
        <v>1501</v>
      </c>
      <c r="D4157" s="7" t="n">
        <v>0</v>
      </c>
      <c r="E4157" s="7" t="n">
        <v>0</v>
      </c>
      <c r="F4157" s="7" t="n">
        <v>3</v>
      </c>
      <c r="G4157" s="7" t="n">
        <v>209.99</v>
      </c>
    </row>
    <row r="4158" customFormat="false" ht="15" hidden="false" customHeight="false" outlineLevel="0" collapsed="false">
      <c r="A4158" s="7" t="s">
        <v>23</v>
      </c>
      <c r="B4158" s="7" t="s">
        <v>466</v>
      </c>
      <c r="C4158" s="7" t="s">
        <v>1329</v>
      </c>
      <c r="D4158" s="7" t="n">
        <v>1</v>
      </c>
      <c r="E4158" s="7" t="n">
        <v>80</v>
      </c>
      <c r="F4158" s="7" t="n">
        <v>0</v>
      </c>
      <c r="G4158" s="7" t="n">
        <v>0</v>
      </c>
    </row>
    <row r="4159" customFormat="false" ht="15" hidden="false" customHeight="false" outlineLevel="0" collapsed="false">
      <c r="A4159" s="7" t="s">
        <v>23</v>
      </c>
      <c r="B4159" s="7" t="s">
        <v>170</v>
      </c>
      <c r="C4159" s="7" t="s">
        <v>1371</v>
      </c>
      <c r="D4159" s="7" t="n">
        <v>4</v>
      </c>
      <c r="E4159" s="7" t="n">
        <v>189.17</v>
      </c>
      <c r="F4159" s="7" t="n">
        <v>0</v>
      </c>
      <c r="G4159" s="7" t="n">
        <v>0</v>
      </c>
    </row>
    <row r="4160" customFormat="false" ht="15" hidden="false" customHeight="false" outlineLevel="0" collapsed="false">
      <c r="A4160" s="7" t="s">
        <v>23</v>
      </c>
      <c r="B4160" s="7" t="s">
        <v>647</v>
      </c>
      <c r="C4160" s="7" t="s">
        <v>1495</v>
      </c>
      <c r="D4160" s="7" t="n">
        <v>0</v>
      </c>
      <c r="E4160" s="7" t="n">
        <v>0</v>
      </c>
      <c r="F4160" s="7" t="n">
        <v>8</v>
      </c>
      <c r="G4160" s="7" t="n">
        <v>199.98</v>
      </c>
    </row>
    <row r="4161" customFormat="false" ht="15" hidden="false" customHeight="false" outlineLevel="0" collapsed="false">
      <c r="A4161" s="7" t="s">
        <v>23</v>
      </c>
      <c r="B4161" s="7" t="s">
        <v>284</v>
      </c>
      <c r="C4161" s="7" t="s">
        <v>1381</v>
      </c>
      <c r="D4161" s="7" t="n">
        <v>3</v>
      </c>
      <c r="E4161" s="7" t="n">
        <v>283.9</v>
      </c>
      <c r="F4161" s="7" t="n">
        <v>0</v>
      </c>
      <c r="G4161" s="7" t="n">
        <v>0</v>
      </c>
    </row>
    <row r="4162" customFormat="false" ht="15" hidden="false" customHeight="false" outlineLevel="0" collapsed="false">
      <c r="A4162" s="7" t="s">
        <v>23</v>
      </c>
      <c r="B4162" s="7" t="s">
        <v>525</v>
      </c>
      <c r="C4162" s="7" t="s">
        <v>1385</v>
      </c>
      <c r="D4162" s="7" t="n">
        <v>1</v>
      </c>
      <c r="E4162" s="7" t="n">
        <v>203.38</v>
      </c>
      <c r="F4162" s="7" t="n">
        <v>0</v>
      </c>
      <c r="G4162" s="7" t="n">
        <v>0</v>
      </c>
    </row>
    <row r="4163" customFormat="false" ht="15" hidden="false" customHeight="false" outlineLevel="0" collapsed="false">
      <c r="A4163" s="7" t="s">
        <v>23</v>
      </c>
      <c r="B4163" s="7" t="s">
        <v>414</v>
      </c>
      <c r="C4163" s="7" t="s">
        <v>1385</v>
      </c>
      <c r="D4163" s="7" t="n">
        <v>0</v>
      </c>
      <c r="E4163" s="7" t="n">
        <v>0</v>
      </c>
      <c r="F4163" s="7" t="n">
        <v>1</v>
      </c>
      <c r="G4163" s="7" t="n">
        <v>203.38</v>
      </c>
    </row>
    <row r="4164" customFormat="false" ht="15" hidden="false" customHeight="false" outlineLevel="0" collapsed="false">
      <c r="A4164" s="7" t="s">
        <v>23</v>
      </c>
      <c r="B4164" s="7" t="s">
        <v>522</v>
      </c>
      <c r="C4164" s="7" t="s">
        <v>1385</v>
      </c>
      <c r="D4164" s="7" t="n">
        <v>0</v>
      </c>
      <c r="E4164" s="7" t="n">
        <v>0</v>
      </c>
      <c r="F4164" s="7" t="n">
        <v>1</v>
      </c>
      <c r="G4164" s="7" t="n">
        <v>203.38</v>
      </c>
    </row>
    <row r="4165" customFormat="false" ht="15" hidden="false" customHeight="false" outlineLevel="0" collapsed="false">
      <c r="A4165" s="7" t="s">
        <v>23</v>
      </c>
      <c r="B4165" s="7" t="s">
        <v>749</v>
      </c>
      <c r="C4165" s="7" t="s">
        <v>1513</v>
      </c>
      <c r="D4165" s="7" t="n">
        <v>0</v>
      </c>
      <c r="E4165" s="7" t="n">
        <v>0</v>
      </c>
      <c r="F4165" s="7" t="n">
        <v>1</v>
      </c>
      <c r="G4165" s="7" t="n">
        <v>203.38</v>
      </c>
    </row>
    <row r="4166" customFormat="false" ht="15" hidden="false" customHeight="false" outlineLevel="0" collapsed="false">
      <c r="A4166" s="7" t="s">
        <v>23</v>
      </c>
      <c r="B4166" s="7" t="s">
        <v>750</v>
      </c>
      <c r="C4166" s="7" t="s">
        <v>1513</v>
      </c>
      <c r="D4166" s="7" t="n">
        <v>0</v>
      </c>
      <c r="E4166" s="7" t="n">
        <v>0</v>
      </c>
      <c r="F4166" s="7" t="n">
        <v>1</v>
      </c>
      <c r="G4166" s="7" t="n">
        <v>203.38</v>
      </c>
    </row>
    <row r="4167" customFormat="false" ht="15" hidden="false" customHeight="false" outlineLevel="0" collapsed="false">
      <c r="A4167" s="7" t="s">
        <v>23</v>
      </c>
      <c r="B4167" s="7" t="s">
        <v>723</v>
      </c>
      <c r="C4167" s="7" t="s">
        <v>1514</v>
      </c>
      <c r="D4167" s="7" t="n">
        <v>1</v>
      </c>
      <c r="E4167" s="7" t="n">
        <v>330.88</v>
      </c>
      <c r="F4167" s="7" t="n">
        <v>0</v>
      </c>
      <c r="G4167" s="7" t="n">
        <v>0</v>
      </c>
    </row>
    <row r="4168" customFormat="false" ht="15" hidden="false" customHeight="false" outlineLevel="0" collapsed="false">
      <c r="A4168" s="7" t="s">
        <v>23</v>
      </c>
      <c r="B4168" s="7" t="s">
        <v>861</v>
      </c>
      <c r="C4168" s="7" t="s">
        <v>1514</v>
      </c>
      <c r="D4168" s="7" t="n">
        <v>1</v>
      </c>
      <c r="E4168" s="7" t="n">
        <v>330.88</v>
      </c>
      <c r="F4168" s="7" t="n">
        <v>0</v>
      </c>
      <c r="G4168" s="7" t="n">
        <v>0</v>
      </c>
    </row>
    <row r="4169" customFormat="false" ht="15" hidden="false" customHeight="false" outlineLevel="0" collapsed="false">
      <c r="A4169" s="7" t="s">
        <v>23</v>
      </c>
      <c r="B4169" s="7" t="s">
        <v>734</v>
      </c>
      <c r="C4169" s="7" t="s">
        <v>1385</v>
      </c>
      <c r="D4169" s="7" t="n">
        <v>2</v>
      </c>
      <c r="E4169" s="7" t="n">
        <v>190</v>
      </c>
      <c r="F4169" s="7" t="n">
        <v>0</v>
      </c>
      <c r="G4169" s="7" t="n">
        <v>0</v>
      </c>
    </row>
    <row r="4170" customFormat="false" ht="15" hidden="false" customHeight="false" outlineLevel="0" collapsed="false">
      <c r="A4170" s="7" t="s">
        <v>23</v>
      </c>
      <c r="B4170" s="7" t="s">
        <v>732</v>
      </c>
      <c r="C4170" s="7" t="s">
        <v>1385</v>
      </c>
      <c r="D4170" s="7" t="n">
        <v>2</v>
      </c>
      <c r="E4170" s="7" t="n">
        <v>190</v>
      </c>
      <c r="F4170" s="7" t="n">
        <v>0</v>
      </c>
      <c r="G4170" s="7" t="n">
        <v>0</v>
      </c>
    </row>
    <row r="4171" customFormat="false" ht="15" hidden="false" customHeight="false" outlineLevel="0" collapsed="false">
      <c r="A4171" s="7" t="s">
        <v>23</v>
      </c>
      <c r="B4171" s="7" t="s">
        <v>757</v>
      </c>
      <c r="C4171" s="7" t="s">
        <v>1385</v>
      </c>
      <c r="D4171" s="7" t="n">
        <v>2</v>
      </c>
      <c r="E4171" s="7" t="n">
        <v>190</v>
      </c>
      <c r="F4171" s="7" t="n">
        <v>0</v>
      </c>
      <c r="G4171" s="7" t="n">
        <v>0</v>
      </c>
    </row>
    <row r="4172" customFormat="false" ht="15" hidden="false" customHeight="false" outlineLevel="0" collapsed="false">
      <c r="A4172" s="7" t="s">
        <v>23</v>
      </c>
      <c r="B4172" s="7" t="s">
        <v>768</v>
      </c>
      <c r="C4172" s="7" t="s">
        <v>1385</v>
      </c>
      <c r="D4172" s="7" t="n">
        <v>2</v>
      </c>
      <c r="E4172" s="7" t="n">
        <v>170</v>
      </c>
      <c r="F4172" s="7" t="n">
        <v>0</v>
      </c>
      <c r="G4172" s="7" t="n">
        <v>0</v>
      </c>
    </row>
    <row r="4173" customFormat="false" ht="15" hidden="false" customHeight="false" outlineLevel="0" collapsed="false">
      <c r="A4173" s="7" t="s">
        <v>23</v>
      </c>
      <c r="B4173" s="7" t="s">
        <v>694</v>
      </c>
      <c r="C4173" s="7" t="s">
        <v>1385</v>
      </c>
      <c r="D4173" s="7" t="n">
        <v>2</v>
      </c>
      <c r="E4173" s="7" t="n">
        <v>170</v>
      </c>
      <c r="F4173" s="7" t="n">
        <v>0</v>
      </c>
      <c r="G4173" s="7" t="n">
        <v>0</v>
      </c>
    </row>
    <row r="4174" customFormat="false" ht="15" hidden="false" customHeight="false" outlineLevel="0" collapsed="false">
      <c r="A4174" s="7" t="s">
        <v>23</v>
      </c>
      <c r="B4174" s="7" t="s">
        <v>680</v>
      </c>
      <c r="C4174" s="7" t="s">
        <v>1385</v>
      </c>
      <c r="D4174" s="7" t="n">
        <v>1</v>
      </c>
      <c r="E4174" s="7" t="n">
        <v>85</v>
      </c>
      <c r="F4174" s="7" t="n">
        <v>0</v>
      </c>
      <c r="G4174" s="7" t="n">
        <v>0</v>
      </c>
    </row>
    <row r="4175" customFormat="false" ht="15" hidden="false" customHeight="false" outlineLevel="0" collapsed="false">
      <c r="A4175" s="7" t="s">
        <v>23</v>
      </c>
      <c r="B4175" s="7" t="s">
        <v>688</v>
      </c>
      <c r="C4175" s="7" t="s">
        <v>1385</v>
      </c>
      <c r="D4175" s="7" t="n">
        <v>1</v>
      </c>
      <c r="E4175" s="7" t="n">
        <v>85</v>
      </c>
      <c r="F4175" s="7" t="n">
        <v>0</v>
      </c>
      <c r="G4175" s="7" t="n">
        <v>0</v>
      </c>
    </row>
    <row r="4176" customFormat="false" ht="15" hidden="false" customHeight="false" outlineLevel="0" collapsed="false">
      <c r="A4176" s="7" t="s">
        <v>23</v>
      </c>
      <c r="B4176" s="7" t="s">
        <v>794</v>
      </c>
      <c r="C4176" s="7" t="s">
        <v>1386</v>
      </c>
      <c r="D4176" s="7" t="n">
        <v>1</v>
      </c>
      <c r="E4176" s="7" t="n">
        <v>118</v>
      </c>
      <c r="F4176" s="7" t="n">
        <v>0</v>
      </c>
      <c r="G4176" s="7" t="n">
        <v>0</v>
      </c>
    </row>
    <row r="4177" customFormat="false" ht="15" hidden="false" customHeight="false" outlineLevel="0" collapsed="false">
      <c r="A4177" s="7" t="s">
        <v>23</v>
      </c>
      <c r="B4177" s="7" t="s">
        <v>793</v>
      </c>
      <c r="C4177" s="7" t="s">
        <v>1386</v>
      </c>
      <c r="D4177" s="7" t="n">
        <v>1</v>
      </c>
      <c r="E4177" s="7" t="n">
        <v>118</v>
      </c>
      <c r="F4177" s="7" t="n">
        <v>0</v>
      </c>
      <c r="G4177" s="7" t="n">
        <v>0</v>
      </c>
    </row>
    <row r="4178" customFormat="false" ht="15" hidden="false" customHeight="false" outlineLevel="0" collapsed="false">
      <c r="A4178" s="7" t="s">
        <v>23</v>
      </c>
      <c r="B4178" s="7" t="s">
        <v>709</v>
      </c>
      <c r="C4178" s="7" t="s">
        <v>1386</v>
      </c>
      <c r="D4178" s="7" t="n">
        <v>1</v>
      </c>
      <c r="E4178" s="7" t="n">
        <v>118</v>
      </c>
      <c r="F4178" s="7" t="n">
        <v>0</v>
      </c>
      <c r="G4178" s="7" t="n">
        <v>0</v>
      </c>
    </row>
    <row r="4179" customFormat="false" ht="15" hidden="false" customHeight="false" outlineLevel="0" collapsed="false">
      <c r="A4179" s="7" t="s">
        <v>23</v>
      </c>
      <c r="B4179" s="7" t="s">
        <v>470</v>
      </c>
      <c r="C4179" s="7" t="s">
        <v>1397</v>
      </c>
      <c r="D4179" s="7" t="n">
        <v>1</v>
      </c>
      <c r="E4179" s="7" t="n">
        <v>140</v>
      </c>
      <c r="F4179" s="7" t="n">
        <v>-1</v>
      </c>
      <c r="G4179" s="7" t="n">
        <v>-140</v>
      </c>
    </row>
    <row r="4180" customFormat="false" ht="15" hidden="false" customHeight="false" outlineLevel="0" collapsed="false">
      <c r="A4180" s="7" t="s">
        <v>23</v>
      </c>
      <c r="B4180" s="7" t="s">
        <v>633</v>
      </c>
      <c r="C4180" s="7" t="s">
        <v>1397</v>
      </c>
      <c r="D4180" s="7" t="n">
        <v>1</v>
      </c>
      <c r="E4180" s="7" t="n">
        <v>140</v>
      </c>
      <c r="F4180" s="7" t="n">
        <v>-1</v>
      </c>
      <c r="G4180" s="7" t="n">
        <v>-140</v>
      </c>
    </row>
    <row r="4181" customFormat="false" ht="15" hidden="false" customHeight="false" outlineLevel="0" collapsed="false">
      <c r="A4181" s="7" t="s">
        <v>23</v>
      </c>
      <c r="B4181" s="7" t="s">
        <v>392</v>
      </c>
      <c r="C4181" s="7" t="s">
        <v>1398</v>
      </c>
      <c r="D4181" s="7" t="n">
        <v>1</v>
      </c>
      <c r="E4181" s="7" t="n">
        <v>140</v>
      </c>
      <c r="F4181" s="7" t="n">
        <v>-1</v>
      </c>
      <c r="G4181" s="7" t="n">
        <v>-140</v>
      </c>
    </row>
    <row r="4182" customFormat="false" ht="15" hidden="false" customHeight="false" outlineLevel="0" collapsed="false">
      <c r="A4182" s="7" t="s">
        <v>23</v>
      </c>
      <c r="B4182" s="7" t="s">
        <v>428</v>
      </c>
      <c r="C4182" s="7" t="s">
        <v>1398</v>
      </c>
      <c r="D4182" s="7" t="n">
        <v>1</v>
      </c>
      <c r="E4182" s="7" t="n">
        <v>140</v>
      </c>
      <c r="F4182" s="7" t="n">
        <v>0</v>
      </c>
      <c r="G4182" s="7" t="n">
        <v>0</v>
      </c>
    </row>
    <row r="4183" customFormat="false" ht="15" hidden="false" customHeight="false" outlineLevel="0" collapsed="false">
      <c r="A4183" s="7" t="s">
        <v>23</v>
      </c>
      <c r="B4183" s="7" t="s">
        <v>474</v>
      </c>
      <c r="C4183" s="7" t="s">
        <v>1398</v>
      </c>
      <c r="D4183" s="7" t="n">
        <v>1</v>
      </c>
      <c r="E4183" s="7" t="n">
        <v>140</v>
      </c>
      <c r="F4183" s="7" t="n">
        <v>-1</v>
      </c>
      <c r="G4183" s="7" t="n">
        <v>-140</v>
      </c>
    </row>
    <row r="4184" customFormat="false" ht="15" hidden="false" customHeight="false" outlineLevel="0" collapsed="false">
      <c r="A4184" s="7" t="s">
        <v>23</v>
      </c>
      <c r="B4184" s="7" t="s">
        <v>686</v>
      </c>
      <c r="C4184" s="7" t="s">
        <v>1400</v>
      </c>
      <c r="D4184" s="7" t="n">
        <v>1</v>
      </c>
      <c r="E4184" s="7" t="n">
        <v>66.51</v>
      </c>
      <c r="F4184" s="7" t="n">
        <v>0</v>
      </c>
      <c r="G4184" s="7" t="n">
        <v>0</v>
      </c>
    </row>
    <row r="4185" customFormat="false" ht="15" hidden="false" customHeight="false" outlineLevel="0" collapsed="false">
      <c r="A4185" s="7" t="s">
        <v>23</v>
      </c>
      <c r="B4185" s="7" t="s">
        <v>673</v>
      </c>
      <c r="C4185" s="7" t="s">
        <v>1400</v>
      </c>
      <c r="D4185" s="7" t="n">
        <v>1</v>
      </c>
      <c r="E4185" s="7" t="n">
        <v>66.53</v>
      </c>
      <c r="F4185" s="7" t="n">
        <v>0</v>
      </c>
      <c r="G4185" s="7" t="n">
        <v>0</v>
      </c>
    </row>
    <row r="4186" customFormat="false" ht="15" hidden="false" customHeight="false" outlineLevel="0" collapsed="false">
      <c r="A4186" s="7" t="s">
        <v>23</v>
      </c>
      <c r="B4186" s="7" t="s">
        <v>237</v>
      </c>
      <c r="C4186" s="7" t="s">
        <v>1402</v>
      </c>
      <c r="D4186" s="7" t="n">
        <v>1</v>
      </c>
      <c r="E4186" s="7" t="n">
        <v>151.23</v>
      </c>
      <c r="F4186" s="7" t="n">
        <v>0</v>
      </c>
      <c r="G4186" s="7" t="n">
        <v>0</v>
      </c>
    </row>
    <row r="4187" customFormat="false" ht="15" hidden="false" customHeight="false" outlineLevel="0" collapsed="false">
      <c r="A4187" s="7" t="s">
        <v>23</v>
      </c>
      <c r="B4187" s="7" t="s">
        <v>237</v>
      </c>
      <c r="C4187" s="7" t="s">
        <v>1402</v>
      </c>
      <c r="D4187" s="7" t="n">
        <v>1</v>
      </c>
      <c r="E4187" s="7" t="n">
        <v>164.01</v>
      </c>
      <c r="F4187" s="7" t="n">
        <v>0</v>
      </c>
      <c r="G4187" s="7" t="n">
        <v>0</v>
      </c>
    </row>
    <row r="4188" customFormat="false" ht="15" hidden="false" customHeight="false" outlineLevel="0" collapsed="false">
      <c r="A4188" s="7" t="s">
        <v>23</v>
      </c>
      <c r="B4188" s="7" t="s">
        <v>244</v>
      </c>
      <c r="C4188" s="7" t="s">
        <v>1402</v>
      </c>
      <c r="D4188" s="7" t="n">
        <v>1</v>
      </c>
      <c r="E4188" s="7" t="n">
        <v>151.23</v>
      </c>
      <c r="F4188" s="7" t="n">
        <v>0</v>
      </c>
      <c r="G4188" s="7" t="n">
        <v>0</v>
      </c>
    </row>
    <row r="4189" customFormat="false" ht="15" hidden="false" customHeight="false" outlineLevel="0" collapsed="false">
      <c r="A4189" s="7" t="s">
        <v>23</v>
      </c>
      <c r="B4189" s="7" t="s">
        <v>299</v>
      </c>
      <c r="C4189" s="7" t="s">
        <v>1402</v>
      </c>
      <c r="D4189" s="7" t="n">
        <v>1</v>
      </c>
      <c r="E4189" s="7" t="n">
        <v>151.23</v>
      </c>
      <c r="F4189" s="7" t="n">
        <v>0</v>
      </c>
      <c r="G4189" s="7" t="n">
        <v>0</v>
      </c>
    </row>
    <row r="4190" customFormat="false" ht="15" hidden="false" customHeight="false" outlineLevel="0" collapsed="false">
      <c r="A4190" s="7" t="s">
        <v>23</v>
      </c>
      <c r="B4190" s="7" t="s">
        <v>293</v>
      </c>
      <c r="C4190" s="7" t="s">
        <v>1403</v>
      </c>
      <c r="D4190" s="7" t="n">
        <v>2</v>
      </c>
      <c r="E4190" s="7" t="n">
        <v>272</v>
      </c>
      <c r="F4190" s="7" t="n">
        <v>0</v>
      </c>
      <c r="G4190" s="7" t="n">
        <v>0</v>
      </c>
    </row>
    <row r="4191" customFormat="false" ht="15" hidden="false" customHeight="false" outlineLevel="0" collapsed="false">
      <c r="A4191" s="7" t="s">
        <v>23</v>
      </c>
      <c r="B4191" s="7" t="s">
        <v>293</v>
      </c>
      <c r="C4191" s="7" t="s">
        <v>1403</v>
      </c>
      <c r="D4191" s="7" t="n">
        <v>1</v>
      </c>
      <c r="E4191" s="7" t="n">
        <v>160</v>
      </c>
      <c r="F4191" s="7" t="n">
        <v>2</v>
      </c>
      <c r="G4191" s="7" t="n">
        <v>320</v>
      </c>
    </row>
    <row r="4192" customFormat="false" ht="15" hidden="false" customHeight="false" outlineLevel="0" collapsed="false">
      <c r="A4192" s="7" t="s">
        <v>23</v>
      </c>
      <c r="B4192" s="7" t="s">
        <v>267</v>
      </c>
      <c r="C4192" s="7" t="s">
        <v>1403</v>
      </c>
      <c r="D4192" s="7" t="n">
        <v>2</v>
      </c>
      <c r="E4192" s="7" t="n">
        <v>320</v>
      </c>
      <c r="F4192" s="7" t="n">
        <v>2</v>
      </c>
      <c r="G4192" s="7" t="n">
        <v>320</v>
      </c>
    </row>
    <row r="4193" customFormat="false" ht="15" hidden="false" customHeight="false" outlineLevel="0" collapsed="false">
      <c r="A4193" s="7" t="s">
        <v>23</v>
      </c>
      <c r="B4193" s="7" t="s">
        <v>373</v>
      </c>
      <c r="C4193" s="7" t="s">
        <v>1403</v>
      </c>
      <c r="D4193" s="7" t="n">
        <v>2</v>
      </c>
      <c r="E4193" s="7" t="n">
        <v>320</v>
      </c>
      <c r="F4193" s="7" t="n">
        <v>1</v>
      </c>
      <c r="G4193" s="7" t="n">
        <v>160</v>
      </c>
    </row>
    <row r="4194" customFormat="false" ht="15" hidden="false" customHeight="false" outlineLevel="0" collapsed="false">
      <c r="A4194" s="7" t="s">
        <v>23</v>
      </c>
      <c r="B4194" s="7" t="s">
        <v>318</v>
      </c>
      <c r="C4194" s="7" t="s">
        <v>1403</v>
      </c>
      <c r="D4194" s="7" t="n">
        <v>4</v>
      </c>
      <c r="E4194" s="7" t="n">
        <v>640</v>
      </c>
      <c r="F4194" s="7" t="n">
        <v>1</v>
      </c>
      <c r="G4194" s="7" t="n">
        <v>160</v>
      </c>
    </row>
    <row r="4195" customFormat="false" ht="15" hidden="false" customHeight="false" outlineLevel="0" collapsed="false">
      <c r="A4195" s="7" t="s">
        <v>23</v>
      </c>
      <c r="B4195" s="7" t="s">
        <v>524</v>
      </c>
      <c r="C4195" s="7" t="s">
        <v>1403</v>
      </c>
      <c r="D4195" s="7" t="n">
        <v>1</v>
      </c>
      <c r="E4195" s="7" t="n">
        <v>136</v>
      </c>
      <c r="F4195" s="7" t="n">
        <v>0</v>
      </c>
      <c r="G4195" s="7" t="n">
        <v>0</v>
      </c>
    </row>
    <row r="4196" customFormat="false" ht="15" hidden="false" customHeight="false" outlineLevel="0" collapsed="false">
      <c r="A4196" s="7" t="s">
        <v>23</v>
      </c>
      <c r="B4196" s="7" t="s">
        <v>524</v>
      </c>
      <c r="C4196" s="7" t="s">
        <v>1403</v>
      </c>
      <c r="D4196" s="7" t="n">
        <v>1</v>
      </c>
      <c r="E4196" s="7" t="n">
        <v>160</v>
      </c>
      <c r="F4196" s="7" t="n">
        <v>0</v>
      </c>
      <c r="G4196" s="7" t="n">
        <v>0</v>
      </c>
    </row>
    <row r="4197" customFormat="false" ht="15" hidden="false" customHeight="false" outlineLevel="0" collapsed="false">
      <c r="A4197" s="7" t="s">
        <v>23</v>
      </c>
      <c r="B4197" s="7" t="s">
        <v>533</v>
      </c>
      <c r="C4197" s="7" t="s">
        <v>1424</v>
      </c>
      <c r="D4197" s="7" t="n">
        <v>1</v>
      </c>
      <c r="E4197" s="7" t="n">
        <v>70</v>
      </c>
      <c r="F4197" s="7" t="n">
        <v>1</v>
      </c>
      <c r="G4197" s="7" t="n">
        <v>70.01</v>
      </c>
    </row>
    <row r="4198" customFormat="false" ht="15" hidden="false" customHeight="false" outlineLevel="0" collapsed="false">
      <c r="A4198" s="7" t="s">
        <v>23</v>
      </c>
      <c r="B4198" s="7" t="s">
        <v>530</v>
      </c>
      <c r="C4198" s="7" t="s">
        <v>1424</v>
      </c>
      <c r="D4198" s="7" t="n">
        <v>1</v>
      </c>
      <c r="E4198" s="7" t="n">
        <v>70</v>
      </c>
      <c r="F4198" s="7" t="n">
        <v>0</v>
      </c>
      <c r="G4198" s="7" t="n">
        <v>0</v>
      </c>
    </row>
    <row r="4199" customFormat="false" ht="15" hidden="false" customHeight="false" outlineLevel="0" collapsed="false">
      <c r="A4199" s="7" t="s">
        <v>23</v>
      </c>
      <c r="B4199" s="7" t="s">
        <v>604</v>
      </c>
      <c r="C4199" s="7" t="s">
        <v>1424</v>
      </c>
      <c r="D4199" s="7" t="n">
        <v>1</v>
      </c>
      <c r="E4199" s="7" t="n">
        <v>70</v>
      </c>
      <c r="F4199" s="7" t="n">
        <v>0</v>
      </c>
      <c r="G4199" s="7" t="n">
        <v>0</v>
      </c>
    </row>
    <row r="4200" customFormat="false" ht="15" hidden="false" customHeight="false" outlineLevel="0" collapsed="false">
      <c r="A4200" s="7" t="s">
        <v>23</v>
      </c>
      <c r="B4200" s="7" t="s">
        <v>130</v>
      </c>
      <c r="C4200" s="7" t="s">
        <v>1425</v>
      </c>
      <c r="D4200" s="7" t="n">
        <v>1</v>
      </c>
      <c r="E4200" s="7" t="n">
        <v>49</v>
      </c>
      <c r="F4200" s="7" t="n">
        <v>0</v>
      </c>
      <c r="G4200" s="7" t="n">
        <v>0</v>
      </c>
    </row>
    <row r="4201" customFormat="false" ht="15" hidden="false" customHeight="false" outlineLevel="0" collapsed="false">
      <c r="A4201" s="7" t="s">
        <v>23</v>
      </c>
      <c r="B4201" s="7" t="s">
        <v>130</v>
      </c>
      <c r="C4201" s="7" t="s">
        <v>1425</v>
      </c>
      <c r="D4201" s="7" t="n">
        <v>2</v>
      </c>
      <c r="E4201" s="7" t="n">
        <v>98</v>
      </c>
      <c r="F4201" s="7" t="n">
        <v>0</v>
      </c>
      <c r="G4201" s="7" t="n">
        <v>0</v>
      </c>
    </row>
    <row r="4202" customFormat="false" ht="15" hidden="false" customHeight="false" outlineLevel="0" collapsed="false">
      <c r="A4202" s="7" t="s">
        <v>23</v>
      </c>
      <c r="B4202" s="7" t="s">
        <v>198</v>
      </c>
      <c r="C4202" s="7" t="s">
        <v>1425</v>
      </c>
      <c r="D4202" s="7" t="n">
        <v>1</v>
      </c>
      <c r="E4202" s="7" t="n">
        <v>49</v>
      </c>
      <c r="F4202" s="7" t="n">
        <v>0</v>
      </c>
      <c r="G4202" s="7" t="n">
        <v>0</v>
      </c>
    </row>
    <row r="4203" customFormat="false" ht="15" hidden="false" customHeight="false" outlineLevel="0" collapsed="false">
      <c r="A4203" s="7" t="s">
        <v>23</v>
      </c>
      <c r="B4203" s="7" t="s">
        <v>191</v>
      </c>
      <c r="C4203" s="7" t="s">
        <v>1425</v>
      </c>
      <c r="D4203" s="7" t="n">
        <v>1</v>
      </c>
      <c r="E4203" s="7" t="n">
        <v>49</v>
      </c>
      <c r="F4203" s="7" t="n">
        <v>0</v>
      </c>
      <c r="G4203" s="7" t="n">
        <v>0</v>
      </c>
    </row>
    <row r="4204" customFormat="false" ht="15" hidden="false" customHeight="false" outlineLevel="0" collapsed="false">
      <c r="A4204" s="7" t="s">
        <v>23</v>
      </c>
      <c r="B4204" s="7" t="s">
        <v>129</v>
      </c>
      <c r="C4204" s="7" t="s">
        <v>1426</v>
      </c>
      <c r="D4204" s="7" t="n">
        <v>0</v>
      </c>
      <c r="E4204" s="7" t="n">
        <v>0</v>
      </c>
      <c r="F4204" s="7" t="n">
        <v>1</v>
      </c>
      <c r="G4204" s="7" t="n">
        <v>49</v>
      </c>
    </row>
    <row r="4205" customFormat="false" ht="15" hidden="false" customHeight="false" outlineLevel="0" collapsed="false">
      <c r="A4205" s="7" t="s">
        <v>23</v>
      </c>
      <c r="B4205" s="7" t="s">
        <v>156</v>
      </c>
      <c r="C4205" s="7" t="s">
        <v>1430</v>
      </c>
      <c r="D4205" s="7" t="n">
        <v>1</v>
      </c>
      <c r="E4205" s="7" t="n">
        <v>65</v>
      </c>
      <c r="F4205" s="7" t="n">
        <v>0</v>
      </c>
      <c r="G4205" s="7" t="n">
        <v>0</v>
      </c>
    </row>
    <row r="4206" customFormat="false" ht="15" hidden="false" customHeight="false" outlineLevel="0" collapsed="false">
      <c r="A4206" s="7" t="s">
        <v>23</v>
      </c>
      <c r="B4206" s="7" t="s">
        <v>551</v>
      </c>
      <c r="C4206" s="7" t="s">
        <v>1431</v>
      </c>
      <c r="D4206" s="7" t="n">
        <v>1</v>
      </c>
      <c r="E4206" s="7" t="n">
        <v>90</v>
      </c>
      <c r="F4206" s="7" t="n">
        <v>0</v>
      </c>
      <c r="G4206" s="7" t="n">
        <v>0</v>
      </c>
    </row>
    <row r="4207" customFormat="false" ht="15" hidden="false" customHeight="false" outlineLevel="0" collapsed="false">
      <c r="A4207" s="7" t="s">
        <v>23</v>
      </c>
      <c r="B4207" s="7" t="s">
        <v>551</v>
      </c>
      <c r="C4207" s="7" t="s">
        <v>1431</v>
      </c>
      <c r="D4207" s="7" t="n">
        <v>1</v>
      </c>
      <c r="E4207" s="7" t="n">
        <v>89</v>
      </c>
      <c r="F4207" s="7" t="n">
        <v>0</v>
      </c>
      <c r="G4207" s="7" t="n">
        <v>0</v>
      </c>
    </row>
    <row r="4208" customFormat="false" ht="15" hidden="false" customHeight="false" outlineLevel="0" collapsed="false">
      <c r="A4208" s="7" t="s">
        <v>23</v>
      </c>
      <c r="B4208" s="7" t="s">
        <v>550</v>
      </c>
      <c r="C4208" s="7" t="s">
        <v>1431</v>
      </c>
      <c r="D4208" s="7" t="n">
        <v>1</v>
      </c>
      <c r="E4208" s="7" t="n">
        <v>90</v>
      </c>
      <c r="F4208" s="7" t="n">
        <v>0</v>
      </c>
      <c r="G4208" s="7" t="n">
        <v>0</v>
      </c>
    </row>
    <row r="4209" customFormat="false" ht="15" hidden="false" customHeight="false" outlineLevel="0" collapsed="false">
      <c r="A4209" s="7" t="s">
        <v>23</v>
      </c>
      <c r="B4209" s="7" t="s">
        <v>738</v>
      </c>
      <c r="C4209" s="7" t="s">
        <v>1431</v>
      </c>
      <c r="D4209" s="7" t="n">
        <v>1</v>
      </c>
      <c r="E4209" s="7" t="n">
        <v>90</v>
      </c>
      <c r="F4209" s="7" t="n">
        <v>0</v>
      </c>
      <c r="G4209" s="7" t="n">
        <v>0</v>
      </c>
    </row>
    <row r="4210" customFormat="false" ht="15" hidden="false" customHeight="false" outlineLevel="0" collapsed="false">
      <c r="A4210" s="7" t="s">
        <v>23</v>
      </c>
      <c r="B4210" s="7" t="s">
        <v>763</v>
      </c>
      <c r="C4210" s="7" t="s">
        <v>1431</v>
      </c>
      <c r="D4210" s="7" t="n">
        <v>2</v>
      </c>
      <c r="E4210" s="7" t="n">
        <v>180</v>
      </c>
      <c r="F4210" s="7" t="n">
        <v>0</v>
      </c>
      <c r="G4210" s="7" t="n">
        <v>0</v>
      </c>
    </row>
    <row r="4211" customFormat="false" ht="15" hidden="false" customHeight="false" outlineLevel="0" collapsed="false">
      <c r="A4211" s="7" t="s">
        <v>23</v>
      </c>
      <c r="B4211" s="7" t="s">
        <v>763</v>
      </c>
      <c r="C4211" s="7" t="s">
        <v>1431</v>
      </c>
      <c r="D4211" s="7" t="n">
        <v>1</v>
      </c>
      <c r="E4211" s="7" t="n">
        <v>89</v>
      </c>
      <c r="F4211" s="7" t="n">
        <v>0</v>
      </c>
      <c r="G4211" s="7" t="n">
        <v>0</v>
      </c>
    </row>
    <row r="4212" customFormat="false" ht="15" hidden="false" customHeight="false" outlineLevel="0" collapsed="false">
      <c r="A4212" s="7" t="s">
        <v>23</v>
      </c>
      <c r="B4212" s="7" t="s">
        <v>739</v>
      </c>
      <c r="C4212" s="7" t="s">
        <v>1431</v>
      </c>
      <c r="D4212" s="7" t="n">
        <v>1</v>
      </c>
      <c r="E4212" s="7" t="n">
        <v>89</v>
      </c>
      <c r="F4212" s="7" t="n">
        <v>0</v>
      </c>
      <c r="G4212" s="7" t="n">
        <v>0</v>
      </c>
    </row>
    <row r="4213" customFormat="false" ht="15" hidden="false" customHeight="false" outlineLevel="0" collapsed="false">
      <c r="A4213" s="7" t="s">
        <v>23</v>
      </c>
      <c r="B4213" s="7" t="s">
        <v>402</v>
      </c>
      <c r="C4213" s="7" t="s">
        <v>1433</v>
      </c>
      <c r="D4213" s="7" t="n">
        <v>1</v>
      </c>
      <c r="E4213" s="7" t="n">
        <v>19</v>
      </c>
      <c r="F4213" s="7" t="n">
        <v>0</v>
      </c>
      <c r="G4213" s="7" t="n">
        <v>0</v>
      </c>
    </row>
    <row r="4214" customFormat="false" ht="15" hidden="false" customHeight="false" outlineLevel="0" collapsed="false">
      <c r="A4214" s="7" t="s">
        <v>23</v>
      </c>
      <c r="B4214" s="7" t="s">
        <v>366</v>
      </c>
      <c r="C4214" s="7" t="s">
        <v>1433</v>
      </c>
      <c r="D4214" s="7" t="n">
        <v>1</v>
      </c>
      <c r="E4214" s="7" t="n">
        <v>19</v>
      </c>
      <c r="F4214" s="7" t="n">
        <v>0</v>
      </c>
      <c r="G4214" s="7" t="n">
        <v>0</v>
      </c>
    </row>
    <row r="4215" customFormat="false" ht="15" hidden="false" customHeight="false" outlineLevel="0" collapsed="false">
      <c r="A4215" s="7" t="s">
        <v>23</v>
      </c>
      <c r="B4215" s="7" t="s">
        <v>406</v>
      </c>
      <c r="C4215" s="7" t="s">
        <v>1393</v>
      </c>
      <c r="D4215" s="7" t="n">
        <v>2</v>
      </c>
      <c r="E4215" s="7" t="n">
        <v>123.64</v>
      </c>
      <c r="F4215" s="7" t="n">
        <v>0</v>
      </c>
      <c r="G4215" s="7" t="n">
        <v>0</v>
      </c>
    </row>
    <row r="4216" customFormat="false" ht="15" hidden="false" customHeight="false" outlineLevel="0" collapsed="false">
      <c r="A4216" s="7" t="s">
        <v>23</v>
      </c>
      <c r="B4216" s="7" t="s">
        <v>269</v>
      </c>
      <c r="C4216" s="7" t="s">
        <v>1472</v>
      </c>
      <c r="D4216" s="7" t="n">
        <v>1</v>
      </c>
      <c r="E4216" s="7" t="n">
        <v>140.57</v>
      </c>
      <c r="F4216" s="7" t="n">
        <v>0</v>
      </c>
      <c r="G4216" s="7" t="n">
        <v>0</v>
      </c>
    </row>
    <row r="4217" customFormat="false" ht="15" hidden="false" customHeight="false" outlineLevel="0" collapsed="false">
      <c r="A4217" s="7" t="s">
        <v>23</v>
      </c>
      <c r="B4217" s="7" t="s">
        <v>372</v>
      </c>
      <c r="C4217" s="7" t="s">
        <v>1472</v>
      </c>
      <c r="D4217" s="7" t="n">
        <v>1</v>
      </c>
      <c r="E4217" s="7" t="n">
        <v>140.57</v>
      </c>
      <c r="F4217" s="7" t="n">
        <v>0</v>
      </c>
      <c r="G4217" s="7" t="n">
        <v>0</v>
      </c>
    </row>
    <row r="4218" customFormat="false" ht="15" hidden="false" customHeight="false" outlineLevel="0" collapsed="false">
      <c r="A4218" s="7" t="s">
        <v>23</v>
      </c>
      <c r="B4218" s="7" t="s">
        <v>668</v>
      </c>
      <c r="C4218" s="7" t="s">
        <v>1515</v>
      </c>
      <c r="D4218" s="7" t="n">
        <v>0</v>
      </c>
      <c r="E4218" s="7" t="n">
        <v>0</v>
      </c>
      <c r="F4218" s="7" t="n">
        <v>2</v>
      </c>
      <c r="G4218" s="7" t="n">
        <v>120</v>
      </c>
    </row>
    <row r="4219" customFormat="false" ht="15" hidden="false" customHeight="false" outlineLevel="0" collapsed="false">
      <c r="A4219" s="7" t="s">
        <v>23</v>
      </c>
      <c r="B4219" s="7" t="s">
        <v>684</v>
      </c>
      <c r="C4219" s="7" t="s">
        <v>1499</v>
      </c>
      <c r="D4219" s="7" t="n">
        <v>0</v>
      </c>
      <c r="E4219" s="7" t="n">
        <v>0</v>
      </c>
      <c r="F4219" s="7" t="n">
        <v>1</v>
      </c>
      <c r="G4219" s="7" t="n">
        <v>120</v>
      </c>
    </row>
    <row r="4220" customFormat="false" ht="15" hidden="false" customHeight="false" outlineLevel="0" collapsed="false">
      <c r="A4220" s="7" t="s">
        <v>23</v>
      </c>
      <c r="B4220" s="7" t="s">
        <v>681</v>
      </c>
      <c r="C4220" s="7" t="s">
        <v>1499</v>
      </c>
      <c r="D4220" s="7" t="n">
        <v>1</v>
      </c>
      <c r="E4220" s="7" t="n">
        <v>120</v>
      </c>
      <c r="F4220" s="7" t="n">
        <v>0</v>
      </c>
      <c r="G4220" s="7" t="n">
        <v>0</v>
      </c>
    </row>
    <row r="4221" customFormat="false" ht="15" hidden="false" customHeight="false" outlineLevel="0" collapsed="false">
      <c r="A4221" s="7" t="s">
        <v>23</v>
      </c>
      <c r="B4221" s="7" t="s">
        <v>683</v>
      </c>
      <c r="C4221" s="7" t="s">
        <v>1499</v>
      </c>
      <c r="D4221" s="7" t="n">
        <v>1</v>
      </c>
      <c r="E4221" s="7" t="n">
        <v>120</v>
      </c>
      <c r="F4221" s="7" t="n">
        <v>2</v>
      </c>
      <c r="G4221" s="7" t="n">
        <v>240</v>
      </c>
    </row>
    <row r="4222" customFormat="false" ht="15" hidden="false" customHeight="false" outlineLevel="0" collapsed="false">
      <c r="A4222" s="7" t="s">
        <v>23</v>
      </c>
      <c r="B4222" s="7" t="s">
        <v>664</v>
      </c>
      <c r="C4222" s="7" t="s">
        <v>1499</v>
      </c>
      <c r="D4222" s="7" t="n">
        <v>1</v>
      </c>
      <c r="E4222" s="7" t="n">
        <v>120</v>
      </c>
      <c r="F4222" s="7" t="n">
        <v>2</v>
      </c>
      <c r="G4222" s="7" t="n">
        <v>240</v>
      </c>
    </row>
    <row r="4223" customFormat="false" ht="15" hidden="false" customHeight="false" outlineLevel="0" collapsed="false">
      <c r="A4223" s="7" t="s">
        <v>23</v>
      </c>
      <c r="B4223" s="7" t="s">
        <v>702</v>
      </c>
      <c r="C4223" s="7" t="s">
        <v>1499</v>
      </c>
      <c r="D4223" s="7" t="n">
        <v>1</v>
      </c>
      <c r="E4223" s="7" t="n">
        <v>120</v>
      </c>
      <c r="F4223" s="7" t="n">
        <v>1</v>
      </c>
      <c r="G4223" s="7" t="n">
        <v>120</v>
      </c>
    </row>
    <row r="4224" customFormat="false" ht="15" hidden="false" customHeight="false" outlineLevel="0" collapsed="false">
      <c r="A4224" s="7" t="s">
        <v>23</v>
      </c>
      <c r="B4224" s="7" t="s">
        <v>85</v>
      </c>
      <c r="C4224" s="7" t="s">
        <v>1479</v>
      </c>
      <c r="D4224" s="7" t="n">
        <v>2</v>
      </c>
      <c r="E4224" s="7" t="n">
        <v>93.64</v>
      </c>
      <c r="F4224" s="7" t="n">
        <v>0</v>
      </c>
      <c r="G4224" s="7" t="n">
        <v>0</v>
      </c>
    </row>
    <row r="4225" customFormat="false" ht="15" hidden="false" customHeight="false" outlineLevel="0" collapsed="false">
      <c r="A4225" s="7" t="s">
        <v>23</v>
      </c>
      <c r="B4225" s="7" t="s">
        <v>116</v>
      </c>
      <c r="C4225" s="7" t="s">
        <v>1482</v>
      </c>
      <c r="D4225" s="7" t="n">
        <v>1</v>
      </c>
      <c r="E4225" s="7" t="n">
        <v>70.26</v>
      </c>
      <c r="F4225" s="7" t="n">
        <v>0</v>
      </c>
      <c r="G4225" s="7" t="n">
        <v>0</v>
      </c>
    </row>
    <row r="4226" customFormat="false" ht="15" hidden="false" customHeight="false" outlineLevel="0" collapsed="false">
      <c r="A4226" s="7" t="s">
        <v>23</v>
      </c>
      <c r="B4226" s="7" t="s">
        <v>99</v>
      </c>
      <c r="C4226" s="7" t="s">
        <v>1482</v>
      </c>
      <c r="D4226" s="7" t="n">
        <v>1</v>
      </c>
      <c r="E4226" s="7" t="n">
        <v>70.26</v>
      </c>
      <c r="F4226" s="7" t="n">
        <v>0</v>
      </c>
      <c r="G4226" s="7" t="n">
        <v>0</v>
      </c>
    </row>
    <row r="4227" customFormat="false" ht="15" hidden="false" customHeight="false" outlineLevel="0" collapsed="false">
      <c r="A4227" s="7" t="s">
        <v>23</v>
      </c>
      <c r="B4227" s="7" t="s">
        <v>857</v>
      </c>
      <c r="C4227" s="7" t="s">
        <v>1482</v>
      </c>
      <c r="D4227" s="7" t="n">
        <v>1</v>
      </c>
      <c r="E4227" s="7" t="n">
        <v>70.26</v>
      </c>
      <c r="F4227" s="7" t="n">
        <v>0</v>
      </c>
      <c r="G4227" s="7" t="n">
        <v>0</v>
      </c>
    </row>
    <row r="4228" customFormat="false" ht="15" hidden="false" customHeight="false" outlineLevel="0" collapsed="false">
      <c r="A4228" s="7" t="s">
        <v>23</v>
      </c>
      <c r="B4228" s="7" t="s">
        <v>514</v>
      </c>
      <c r="C4228" s="7" t="s">
        <v>1483</v>
      </c>
      <c r="D4228" s="7" t="n">
        <v>1</v>
      </c>
      <c r="E4228" s="7" t="n">
        <v>115</v>
      </c>
      <c r="F4228" s="7" t="n">
        <v>0</v>
      </c>
      <c r="G4228" s="7" t="n">
        <v>0</v>
      </c>
    </row>
    <row r="4229" customFormat="false" ht="15" hidden="false" customHeight="false" outlineLevel="0" collapsed="false">
      <c r="A4229" s="7" t="s">
        <v>23</v>
      </c>
      <c r="B4229" s="7" t="s">
        <v>705</v>
      </c>
      <c r="C4229" s="7" t="s">
        <v>1483</v>
      </c>
      <c r="D4229" s="7" t="n">
        <v>1</v>
      </c>
      <c r="E4229" s="7" t="n">
        <v>115</v>
      </c>
      <c r="F4229" s="7" t="n">
        <v>0</v>
      </c>
      <c r="G4229" s="7" t="n">
        <v>0</v>
      </c>
    </row>
    <row r="4230" customFormat="false" ht="15" hidden="false" customHeight="false" outlineLevel="0" collapsed="false">
      <c r="A4230" s="7" t="s">
        <v>23</v>
      </c>
      <c r="B4230" s="7" t="s">
        <v>558</v>
      </c>
      <c r="C4230" s="7" t="s">
        <v>1483</v>
      </c>
      <c r="D4230" s="7" t="n">
        <v>1</v>
      </c>
      <c r="E4230" s="7" t="n">
        <v>115</v>
      </c>
      <c r="F4230" s="7" t="n">
        <v>0</v>
      </c>
      <c r="G4230" s="7" t="n">
        <v>0</v>
      </c>
    </row>
    <row r="4231" customFormat="false" ht="15" hidden="false" customHeight="false" outlineLevel="0" collapsed="false">
      <c r="A4231" s="7" t="s">
        <v>23</v>
      </c>
      <c r="B4231" s="7" t="s">
        <v>568</v>
      </c>
      <c r="C4231" s="7" t="s">
        <v>1485</v>
      </c>
      <c r="D4231" s="7" t="n">
        <v>1</v>
      </c>
      <c r="E4231" s="7" t="n">
        <v>107.76</v>
      </c>
      <c r="F4231" s="7" t="n">
        <v>0</v>
      </c>
      <c r="G4231" s="7" t="n">
        <v>0</v>
      </c>
    </row>
    <row r="4232" customFormat="false" ht="15" hidden="false" customHeight="false" outlineLevel="0" collapsed="false">
      <c r="A4232" s="7" t="s">
        <v>23</v>
      </c>
      <c r="B4232" s="7" t="s">
        <v>624</v>
      </c>
      <c r="C4232" s="7" t="s">
        <v>1485</v>
      </c>
      <c r="D4232" s="7" t="n">
        <v>1</v>
      </c>
      <c r="E4232" s="7" t="n">
        <v>107.76</v>
      </c>
      <c r="F4232" s="7" t="n">
        <v>0</v>
      </c>
      <c r="G4232" s="7" t="n">
        <v>0</v>
      </c>
    </row>
    <row r="4233" customFormat="false" ht="15" hidden="false" customHeight="false" outlineLevel="0" collapsed="false">
      <c r="A4233" s="7" t="s">
        <v>23</v>
      </c>
      <c r="B4233" s="7" t="s">
        <v>584</v>
      </c>
      <c r="C4233" s="7" t="s">
        <v>1485</v>
      </c>
      <c r="D4233" s="7" t="n">
        <v>1</v>
      </c>
      <c r="E4233" s="7" t="n">
        <v>107.76</v>
      </c>
      <c r="F4233" s="7" t="n">
        <v>0</v>
      </c>
      <c r="G4233" s="7" t="n">
        <v>0</v>
      </c>
    </row>
    <row r="4234" customFormat="false" ht="15" hidden="false" customHeight="false" outlineLevel="0" collapsed="false">
      <c r="A4234" s="7" t="s">
        <v>23</v>
      </c>
      <c r="B4234" s="7" t="s">
        <v>588</v>
      </c>
      <c r="C4234" s="7" t="s">
        <v>1486</v>
      </c>
      <c r="D4234" s="7" t="n">
        <v>1</v>
      </c>
      <c r="E4234" s="7" t="n">
        <v>94.63</v>
      </c>
      <c r="F4234" s="7" t="n">
        <v>0</v>
      </c>
      <c r="G4234" s="7" t="n">
        <v>0</v>
      </c>
    </row>
    <row r="4235" customFormat="false" ht="15" hidden="false" customHeight="false" outlineLevel="0" collapsed="false">
      <c r="A4235" s="7" t="s">
        <v>23</v>
      </c>
      <c r="B4235" s="7" t="s">
        <v>477</v>
      </c>
      <c r="C4235" s="7" t="s">
        <v>1486</v>
      </c>
      <c r="D4235" s="7" t="n">
        <v>0</v>
      </c>
      <c r="E4235" s="7" t="n">
        <v>0</v>
      </c>
      <c r="F4235" s="7" t="n">
        <v>1</v>
      </c>
      <c r="G4235" s="7" t="n">
        <v>94.63</v>
      </c>
    </row>
    <row r="4236" customFormat="false" ht="15" hidden="false" customHeight="false" outlineLevel="0" collapsed="false">
      <c r="A4236" s="7" t="s">
        <v>23</v>
      </c>
      <c r="B4236" s="7" t="s">
        <v>591</v>
      </c>
      <c r="C4236" s="7" t="s">
        <v>1486</v>
      </c>
      <c r="D4236" s="7" t="n">
        <v>0</v>
      </c>
      <c r="E4236" s="7" t="n">
        <v>0</v>
      </c>
      <c r="F4236" s="7" t="n">
        <v>1</v>
      </c>
      <c r="G4236" s="7" t="n">
        <v>94.63</v>
      </c>
    </row>
    <row r="4237" customFormat="false" ht="15" hidden="false" customHeight="false" outlineLevel="0" collapsed="false">
      <c r="A4237" s="7" t="s">
        <v>23</v>
      </c>
      <c r="B4237" s="7" t="s">
        <v>473</v>
      </c>
      <c r="C4237" s="7" t="s">
        <v>1486</v>
      </c>
      <c r="D4237" s="7" t="n">
        <v>1</v>
      </c>
      <c r="E4237" s="7" t="n">
        <v>94.63</v>
      </c>
      <c r="F4237" s="7" t="n">
        <v>1</v>
      </c>
      <c r="G4237" s="7" t="n">
        <v>94.63</v>
      </c>
    </row>
    <row r="4238" customFormat="false" ht="15" hidden="false" customHeight="false" outlineLevel="0" collapsed="false">
      <c r="A4238" s="7" t="s">
        <v>23</v>
      </c>
      <c r="B4238" s="7" t="s">
        <v>603</v>
      </c>
      <c r="C4238" s="7" t="s">
        <v>1486</v>
      </c>
      <c r="D4238" s="7" t="n">
        <v>1</v>
      </c>
      <c r="E4238" s="7" t="n">
        <v>94.63</v>
      </c>
      <c r="F4238" s="7" t="n">
        <v>1</v>
      </c>
      <c r="G4238" s="7" t="n">
        <v>94.63</v>
      </c>
    </row>
    <row r="4239" customFormat="false" ht="15" hidden="false" customHeight="false" outlineLevel="0" collapsed="false">
      <c r="A4239" s="7" t="s">
        <v>23</v>
      </c>
      <c r="B4239" s="7" t="s">
        <v>817</v>
      </c>
      <c r="C4239" s="7" t="s">
        <v>1516</v>
      </c>
      <c r="D4239" s="7" t="n">
        <v>0</v>
      </c>
      <c r="E4239" s="7" t="n">
        <v>0</v>
      </c>
      <c r="F4239" s="7" t="n">
        <v>1</v>
      </c>
      <c r="G4239" s="7" t="n">
        <v>85.26</v>
      </c>
    </row>
    <row r="4240" customFormat="false" ht="15" hidden="false" customHeight="false" outlineLevel="0" collapsed="false">
      <c r="A4240" s="7" t="s">
        <v>23</v>
      </c>
      <c r="B4240" s="7" t="s">
        <v>266</v>
      </c>
      <c r="C4240" s="7" t="s">
        <v>1387</v>
      </c>
      <c r="D4240" s="7" t="n">
        <v>0</v>
      </c>
      <c r="E4240" s="7" t="n">
        <v>0</v>
      </c>
      <c r="F4240" s="7" t="n">
        <v>1</v>
      </c>
      <c r="G4240" s="7" t="n">
        <v>105.42</v>
      </c>
    </row>
    <row r="4241" customFormat="false" ht="15" hidden="false" customHeight="false" outlineLevel="0" collapsed="false">
      <c r="A4241" s="7" t="s">
        <v>23</v>
      </c>
      <c r="B4241" s="7" t="s">
        <v>287</v>
      </c>
      <c r="C4241" s="7" t="s">
        <v>1387</v>
      </c>
      <c r="D4241" s="7" t="n">
        <v>0</v>
      </c>
      <c r="E4241" s="7" t="n">
        <v>0</v>
      </c>
      <c r="F4241" s="7" t="n">
        <v>3</v>
      </c>
      <c r="G4241" s="7" t="n">
        <v>316.26</v>
      </c>
    </row>
    <row r="4242" customFormat="false" ht="15" hidden="false" customHeight="false" outlineLevel="0" collapsed="false">
      <c r="A4242" s="7" t="s">
        <v>23</v>
      </c>
      <c r="B4242" s="7" t="s">
        <v>240</v>
      </c>
      <c r="C4242" s="7" t="s">
        <v>1387</v>
      </c>
      <c r="D4242" s="7" t="n">
        <v>0</v>
      </c>
      <c r="E4242" s="7" t="n">
        <v>0</v>
      </c>
      <c r="F4242" s="7" t="n">
        <v>1</v>
      </c>
      <c r="G4242" s="7" t="n">
        <v>105.42</v>
      </c>
    </row>
    <row r="4243" customFormat="false" ht="15" hidden="false" customHeight="false" outlineLevel="0" collapsed="false">
      <c r="A4243" s="7" t="s">
        <v>23</v>
      </c>
      <c r="B4243" s="7" t="s">
        <v>744</v>
      </c>
      <c r="C4243" s="7" t="s">
        <v>1517</v>
      </c>
      <c r="D4243" s="7" t="n">
        <v>0</v>
      </c>
      <c r="E4243" s="7" t="n">
        <v>0</v>
      </c>
      <c r="F4243" s="7" t="n">
        <v>2</v>
      </c>
      <c r="G4243" s="7" t="n">
        <v>160</v>
      </c>
    </row>
    <row r="4244" customFormat="false" ht="15" hidden="false" customHeight="false" outlineLevel="0" collapsed="false">
      <c r="A4244" s="7" t="s">
        <v>23</v>
      </c>
      <c r="B4244" s="7" t="s">
        <v>779</v>
      </c>
      <c r="C4244" s="7" t="s">
        <v>1517</v>
      </c>
      <c r="D4244" s="7" t="n">
        <v>0</v>
      </c>
      <c r="E4244" s="7" t="n">
        <v>0</v>
      </c>
      <c r="F4244" s="7" t="n">
        <v>1</v>
      </c>
      <c r="G4244" s="7" t="n">
        <v>80.01</v>
      </c>
    </row>
    <row r="4245" customFormat="false" ht="15" hidden="false" customHeight="false" outlineLevel="0" collapsed="false">
      <c r="A4245" s="7" t="s">
        <v>23</v>
      </c>
      <c r="B4245" s="7" t="s">
        <v>823</v>
      </c>
      <c r="C4245" s="7" t="s">
        <v>1517</v>
      </c>
      <c r="D4245" s="7" t="n">
        <v>0</v>
      </c>
      <c r="E4245" s="7" t="n">
        <v>0</v>
      </c>
      <c r="F4245" s="7" t="n">
        <v>1</v>
      </c>
      <c r="G4245" s="7" t="n">
        <v>80</v>
      </c>
    </row>
    <row r="4246" customFormat="false" ht="15" hidden="false" customHeight="false" outlineLevel="0" collapsed="false">
      <c r="A4246" s="7" t="s">
        <v>23</v>
      </c>
      <c r="B4246" s="7" t="s">
        <v>822</v>
      </c>
      <c r="C4246" s="7" t="s">
        <v>1517</v>
      </c>
      <c r="D4246" s="7" t="n">
        <v>0</v>
      </c>
      <c r="E4246" s="7" t="n">
        <v>0</v>
      </c>
      <c r="F4246" s="7" t="n">
        <v>1</v>
      </c>
      <c r="G4246" s="7" t="n">
        <v>80</v>
      </c>
    </row>
    <row r="4247" customFormat="false" ht="15" hidden="false" customHeight="false" outlineLevel="0" collapsed="false">
      <c r="A4247" s="7" t="s">
        <v>23</v>
      </c>
      <c r="B4247" s="7" t="s">
        <v>274</v>
      </c>
      <c r="C4247" s="7" t="s">
        <v>1487</v>
      </c>
      <c r="D4247" s="7" t="n">
        <v>2</v>
      </c>
      <c r="E4247" s="7" t="n">
        <v>258</v>
      </c>
      <c r="F4247" s="7" t="n">
        <v>0</v>
      </c>
      <c r="G4247" s="7" t="n">
        <v>0</v>
      </c>
    </row>
    <row r="4248" customFormat="false" ht="15" hidden="false" customHeight="false" outlineLevel="0" collapsed="false">
      <c r="A4248" s="7" t="s">
        <v>23</v>
      </c>
      <c r="B4248" s="7" t="s">
        <v>274</v>
      </c>
      <c r="C4248" s="7" t="s">
        <v>1487</v>
      </c>
      <c r="D4248" s="7" t="n">
        <v>2</v>
      </c>
      <c r="E4248" s="7" t="n">
        <v>260</v>
      </c>
      <c r="F4248" s="7" t="n">
        <v>1</v>
      </c>
      <c r="G4248" s="7" t="n">
        <v>130</v>
      </c>
    </row>
    <row r="4249" customFormat="false" ht="15" hidden="false" customHeight="false" outlineLevel="0" collapsed="false">
      <c r="A4249" s="7" t="s">
        <v>23</v>
      </c>
      <c r="B4249" s="7" t="s">
        <v>277</v>
      </c>
      <c r="C4249" s="7" t="s">
        <v>1487</v>
      </c>
      <c r="D4249" s="7" t="n">
        <v>2</v>
      </c>
      <c r="E4249" s="7" t="n">
        <v>260</v>
      </c>
      <c r="F4249" s="7" t="n">
        <v>2</v>
      </c>
      <c r="G4249" s="7" t="n">
        <v>260</v>
      </c>
    </row>
    <row r="4250" customFormat="false" ht="15" hidden="false" customHeight="false" outlineLevel="0" collapsed="false">
      <c r="A4250" s="7" t="s">
        <v>23</v>
      </c>
      <c r="B4250" s="7" t="s">
        <v>277</v>
      </c>
      <c r="C4250" s="7" t="s">
        <v>1487</v>
      </c>
      <c r="D4250" s="7" t="n">
        <v>2</v>
      </c>
      <c r="E4250" s="7" t="n">
        <v>258</v>
      </c>
      <c r="F4250" s="7" t="n">
        <v>0</v>
      </c>
      <c r="G4250" s="7" t="n">
        <v>0</v>
      </c>
    </row>
    <row r="4251" customFormat="false" ht="15" hidden="false" customHeight="false" outlineLevel="0" collapsed="false">
      <c r="A4251" s="7" t="s">
        <v>23</v>
      </c>
      <c r="B4251" s="7" t="s">
        <v>389</v>
      </c>
      <c r="C4251" s="7" t="s">
        <v>1487</v>
      </c>
      <c r="D4251" s="7" t="n">
        <v>1</v>
      </c>
      <c r="E4251" s="7" t="n">
        <v>130</v>
      </c>
      <c r="F4251" s="7" t="n">
        <v>1</v>
      </c>
      <c r="G4251" s="7" t="n">
        <v>130</v>
      </c>
    </row>
    <row r="4252" customFormat="false" ht="15" hidden="false" customHeight="false" outlineLevel="0" collapsed="false">
      <c r="A4252" s="7" t="s">
        <v>23</v>
      </c>
      <c r="B4252" s="7" t="s">
        <v>332</v>
      </c>
      <c r="C4252" s="7" t="s">
        <v>1487</v>
      </c>
      <c r="D4252" s="7" t="n">
        <v>1</v>
      </c>
      <c r="E4252" s="7" t="n">
        <v>130</v>
      </c>
      <c r="F4252" s="7" t="n">
        <v>1</v>
      </c>
      <c r="G4252" s="7" t="n">
        <v>130</v>
      </c>
    </row>
    <row r="4253" customFormat="false" ht="15" hidden="false" customHeight="false" outlineLevel="0" collapsed="false">
      <c r="A4253" s="7" t="s">
        <v>23</v>
      </c>
      <c r="B4253" s="7" t="s">
        <v>678</v>
      </c>
      <c r="C4253" s="7" t="s">
        <v>1487</v>
      </c>
      <c r="D4253" s="7" t="n">
        <v>1</v>
      </c>
      <c r="E4253" s="7" t="n">
        <v>129</v>
      </c>
      <c r="F4253" s="7" t="n">
        <v>0</v>
      </c>
      <c r="G4253" s="7" t="n">
        <v>0</v>
      </c>
    </row>
    <row r="4254" customFormat="false" ht="15" hidden="false" customHeight="false" outlineLevel="0" collapsed="false">
      <c r="A4254" s="7" t="s">
        <v>23</v>
      </c>
      <c r="B4254" s="7" t="s">
        <v>670</v>
      </c>
      <c r="C4254" s="7" t="s">
        <v>1487</v>
      </c>
      <c r="D4254" s="7" t="n">
        <v>1</v>
      </c>
      <c r="E4254" s="7" t="n">
        <v>129</v>
      </c>
      <c r="F4254" s="7" t="n">
        <v>0</v>
      </c>
      <c r="G4254" s="7" t="n">
        <v>0</v>
      </c>
    </row>
    <row r="4255" customFormat="false" ht="15" hidden="false" customHeight="false" outlineLevel="0" collapsed="false">
      <c r="A4255" s="7" t="s">
        <v>23</v>
      </c>
      <c r="B4255" s="7" t="s">
        <v>587</v>
      </c>
      <c r="C4255" s="7" t="s">
        <v>1488</v>
      </c>
      <c r="D4255" s="7" t="n">
        <v>1</v>
      </c>
      <c r="E4255" s="7" t="n">
        <v>113.38</v>
      </c>
      <c r="F4255" s="7" t="n">
        <v>0</v>
      </c>
      <c r="G4255" s="7" t="n">
        <v>0</v>
      </c>
    </row>
    <row r="4256" customFormat="false" ht="15" hidden="false" customHeight="false" outlineLevel="0" collapsed="false">
      <c r="A4256" s="7" t="s">
        <v>23</v>
      </c>
      <c r="B4256" s="7" t="s">
        <v>86</v>
      </c>
      <c r="C4256" s="7" t="s">
        <v>1271</v>
      </c>
      <c r="D4256" s="7" t="n">
        <v>2</v>
      </c>
      <c r="E4256" s="7" t="n">
        <v>234.27</v>
      </c>
      <c r="F4256" s="7" t="n">
        <v>0</v>
      </c>
      <c r="G4256" s="7" t="n">
        <v>0</v>
      </c>
    </row>
    <row r="4257" customFormat="false" ht="15" hidden="false" customHeight="false" outlineLevel="0" collapsed="false">
      <c r="A4257" s="7" t="s">
        <v>23</v>
      </c>
      <c r="B4257" s="7" t="s">
        <v>98</v>
      </c>
      <c r="C4257" s="7" t="s">
        <v>1271</v>
      </c>
      <c r="D4257" s="7" t="n">
        <v>3</v>
      </c>
      <c r="E4257" s="7" t="n">
        <v>351.41</v>
      </c>
      <c r="F4257" s="7" t="n">
        <v>0</v>
      </c>
      <c r="G4257" s="7" t="n">
        <v>0</v>
      </c>
    </row>
    <row r="4258" customFormat="false" ht="15" hidden="false" customHeight="false" outlineLevel="0" collapsed="false">
      <c r="A4258" s="7" t="s">
        <v>23</v>
      </c>
      <c r="B4258" s="7" t="s">
        <v>88</v>
      </c>
      <c r="C4258" s="7" t="s">
        <v>1271</v>
      </c>
      <c r="D4258" s="7" t="n">
        <v>3</v>
      </c>
      <c r="E4258" s="7" t="n">
        <v>351.4</v>
      </c>
      <c r="F4258" s="7" t="n">
        <v>0</v>
      </c>
      <c r="G4258" s="7" t="n">
        <v>0</v>
      </c>
    </row>
    <row r="4259" customFormat="false" ht="15" hidden="false" customHeight="false" outlineLevel="0" collapsed="false">
      <c r="A4259" s="7" t="s">
        <v>23</v>
      </c>
      <c r="B4259" s="7" t="s">
        <v>206</v>
      </c>
      <c r="C4259" s="7" t="s">
        <v>1271</v>
      </c>
      <c r="D4259" s="7" t="n">
        <v>2</v>
      </c>
      <c r="E4259" s="7" t="n">
        <v>234.27</v>
      </c>
      <c r="F4259" s="7" t="n">
        <v>0</v>
      </c>
      <c r="G4259" s="7" t="n">
        <v>0</v>
      </c>
    </row>
    <row r="4260" customFormat="false" ht="15" hidden="false" customHeight="false" outlineLevel="0" collapsed="false">
      <c r="A4260" s="7" t="s">
        <v>23</v>
      </c>
      <c r="B4260" s="7" t="s">
        <v>257</v>
      </c>
      <c r="C4260" s="7" t="s">
        <v>1387</v>
      </c>
      <c r="D4260" s="7" t="n">
        <v>0</v>
      </c>
      <c r="E4260" s="7" t="n">
        <v>0</v>
      </c>
      <c r="F4260" s="7" t="n">
        <v>6</v>
      </c>
      <c r="G4260" s="7" t="n">
        <v>185.36</v>
      </c>
    </row>
    <row r="4261" customFormat="false" ht="15" hidden="false" customHeight="false" outlineLevel="0" collapsed="false">
      <c r="A4261" s="7" t="s">
        <v>23</v>
      </c>
      <c r="B4261" s="7" t="s">
        <v>488</v>
      </c>
      <c r="C4261" s="7" t="s">
        <v>1396</v>
      </c>
      <c r="D4261" s="7" t="n">
        <v>2</v>
      </c>
      <c r="E4261" s="7" t="n">
        <v>360</v>
      </c>
      <c r="F4261" s="7" t="n">
        <v>3</v>
      </c>
      <c r="G4261" s="7" t="n">
        <v>540</v>
      </c>
    </row>
    <row r="4262" customFormat="false" ht="15" hidden="false" customHeight="false" outlineLevel="0" collapsed="false">
      <c r="A4262" s="7" t="s">
        <v>23</v>
      </c>
      <c r="B4262" s="7" t="s">
        <v>633</v>
      </c>
      <c r="C4262" s="7" t="s">
        <v>1397</v>
      </c>
      <c r="D4262" s="7" t="n">
        <v>1</v>
      </c>
      <c r="E4262" s="7" t="n">
        <v>140.01</v>
      </c>
      <c r="F4262" s="7" t="n">
        <v>0</v>
      </c>
      <c r="G4262" s="7" t="n">
        <v>0</v>
      </c>
    </row>
    <row r="4263" customFormat="false" ht="15" hidden="false" customHeight="false" outlineLevel="0" collapsed="false">
      <c r="A4263" s="7" t="s">
        <v>23</v>
      </c>
      <c r="B4263" s="7" t="s">
        <v>706</v>
      </c>
      <c r="C4263" s="7" t="s">
        <v>1397</v>
      </c>
      <c r="D4263" s="7" t="n">
        <v>0</v>
      </c>
      <c r="E4263" s="7" t="n">
        <v>0</v>
      </c>
      <c r="F4263" s="7" t="n">
        <v>1</v>
      </c>
      <c r="G4263" s="7" t="n">
        <v>140</v>
      </c>
    </row>
    <row r="4264" customFormat="false" ht="15" hidden="false" customHeight="false" outlineLevel="0" collapsed="false">
      <c r="A4264" s="7" t="s">
        <v>23</v>
      </c>
      <c r="B4264" s="7" t="s">
        <v>786</v>
      </c>
      <c r="C4264" s="7" t="s">
        <v>1397</v>
      </c>
      <c r="D4264" s="7" t="n">
        <v>1</v>
      </c>
      <c r="E4264" s="7" t="n">
        <v>140</v>
      </c>
      <c r="F4264" s="7" t="n">
        <v>0</v>
      </c>
      <c r="G4264" s="7" t="n">
        <v>0</v>
      </c>
    </row>
    <row r="4265" customFormat="false" ht="15" hidden="false" customHeight="false" outlineLevel="0" collapsed="false">
      <c r="A4265" s="7" t="s">
        <v>23</v>
      </c>
      <c r="B4265" s="7" t="s">
        <v>392</v>
      </c>
      <c r="C4265" s="7" t="s">
        <v>1398</v>
      </c>
      <c r="D4265" s="7" t="n">
        <v>0</v>
      </c>
      <c r="E4265" s="7" t="n">
        <v>0</v>
      </c>
      <c r="F4265" s="7" t="n">
        <v>2</v>
      </c>
      <c r="G4265" s="7" t="n">
        <v>280</v>
      </c>
    </row>
    <row r="4266" customFormat="false" ht="15" hidden="false" customHeight="false" outlineLevel="0" collapsed="false">
      <c r="A4266" s="7" t="s">
        <v>23</v>
      </c>
      <c r="B4266" s="7" t="s">
        <v>428</v>
      </c>
      <c r="C4266" s="7" t="s">
        <v>1398</v>
      </c>
      <c r="D4266" s="7" t="n">
        <v>2</v>
      </c>
      <c r="E4266" s="7" t="n">
        <v>280</v>
      </c>
      <c r="F4266" s="7" t="n">
        <v>1</v>
      </c>
      <c r="G4266" s="7" t="n">
        <v>140</v>
      </c>
    </row>
    <row r="4267" customFormat="false" ht="15" hidden="false" customHeight="false" outlineLevel="0" collapsed="false">
      <c r="A4267" s="7" t="s">
        <v>23</v>
      </c>
      <c r="B4267" s="7" t="s">
        <v>472</v>
      </c>
      <c r="C4267" s="7" t="s">
        <v>1398</v>
      </c>
      <c r="D4267" s="7" t="n">
        <v>1</v>
      </c>
      <c r="E4267" s="7" t="n">
        <v>140</v>
      </c>
      <c r="F4267" s="7" t="n">
        <v>1</v>
      </c>
      <c r="G4267" s="7" t="n">
        <v>140</v>
      </c>
    </row>
    <row r="4268" customFormat="false" ht="15" hidden="false" customHeight="false" outlineLevel="0" collapsed="false">
      <c r="A4268" s="7" t="s">
        <v>23</v>
      </c>
      <c r="B4268" s="7" t="s">
        <v>785</v>
      </c>
      <c r="C4268" s="7" t="s">
        <v>1398</v>
      </c>
      <c r="D4268" s="7" t="n">
        <v>1</v>
      </c>
      <c r="E4268" s="7" t="n">
        <v>140</v>
      </c>
      <c r="F4268" s="7" t="n">
        <v>0</v>
      </c>
      <c r="G4268" s="7" t="n">
        <v>0</v>
      </c>
    </row>
    <row r="4269" customFormat="false" ht="15" hidden="false" customHeight="false" outlineLevel="0" collapsed="false">
      <c r="A4269" s="7" t="s">
        <v>23</v>
      </c>
      <c r="B4269" s="7" t="s">
        <v>184</v>
      </c>
      <c r="C4269" s="7" t="s">
        <v>1399</v>
      </c>
      <c r="D4269" s="7" t="n">
        <v>1</v>
      </c>
      <c r="E4269" s="7" t="n">
        <v>49.63</v>
      </c>
      <c r="F4269" s="7" t="n">
        <v>0</v>
      </c>
      <c r="G4269" s="7" t="n">
        <v>0</v>
      </c>
    </row>
    <row r="4270" customFormat="false" ht="15" hidden="false" customHeight="false" outlineLevel="0" collapsed="false">
      <c r="A4270" s="7" t="s">
        <v>23</v>
      </c>
      <c r="B4270" s="7" t="s">
        <v>186</v>
      </c>
      <c r="C4270" s="7" t="s">
        <v>1399</v>
      </c>
      <c r="D4270" s="7" t="n">
        <v>1</v>
      </c>
      <c r="E4270" s="7" t="n">
        <v>49.63</v>
      </c>
      <c r="F4270" s="7" t="n">
        <v>0</v>
      </c>
      <c r="G4270" s="7" t="n">
        <v>0</v>
      </c>
    </row>
    <row r="4271" customFormat="false" ht="15" hidden="false" customHeight="false" outlineLevel="0" collapsed="false">
      <c r="A4271" s="7" t="s">
        <v>23</v>
      </c>
      <c r="B4271" s="7" t="s">
        <v>224</v>
      </c>
      <c r="C4271" s="7" t="s">
        <v>1399</v>
      </c>
      <c r="D4271" s="7" t="n">
        <v>1</v>
      </c>
      <c r="E4271" s="7" t="n">
        <v>49.65</v>
      </c>
      <c r="F4271" s="7" t="n">
        <v>0</v>
      </c>
      <c r="G4271" s="7" t="n">
        <v>0</v>
      </c>
    </row>
    <row r="4272" customFormat="false" ht="15" hidden="false" customHeight="false" outlineLevel="0" collapsed="false">
      <c r="A4272" s="7" t="s">
        <v>23</v>
      </c>
      <c r="B4272" s="7" t="s">
        <v>200</v>
      </c>
      <c r="C4272" s="7" t="s">
        <v>1399</v>
      </c>
      <c r="D4272" s="7" t="n">
        <v>1</v>
      </c>
      <c r="E4272" s="7" t="n">
        <v>49.63</v>
      </c>
      <c r="F4272" s="7" t="n">
        <v>0</v>
      </c>
      <c r="G4272" s="7" t="n">
        <v>0</v>
      </c>
    </row>
    <row r="4273" customFormat="false" ht="15" hidden="false" customHeight="false" outlineLevel="0" collapsed="false">
      <c r="A4273" s="7" t="s">
        <v>23</v>
      </c>
      <c r="B4273" s="7" t="s">
        <v>691</v>
      </c>
      <c r="C4273" s="7" t="s">
        <v>1498</v>
      </c>
      <c r="D4273" s="7" t="n">
        <v>1</v>
      </c>
      <c r="E4273" s="7" t="n">
        <v>30</v>
      </c>
      <c r="F4273" s="7" t="n">
        <v>0</v>
      </c>
      <c r="G4273" s="7" t="n">
        <v>0</v>
      </c>
    </row>
    <row r="4274" customFormat="false" ht="15" hidden="false" customHeight="false" outlineLevel="0" collapsed="false">
      <c r="A4274" s="7" t="s">
        <v>23</v>
      </c>
      <c r="B4274" s="7" t="s">
        <v>670</v>
      </c>
      <c r="C4274" s="7" t="s">
        <v>1487</v>
      </c>
      <c r="D4274" s="7" t="n">
        <v>1</v>
      </c>
      <c r="E4274" s="7" t="n">
        <v>129</v>
      </c>
      <c r="F4274" s="7" t="n">
        <v>0</v>
      </c>
      <c r="G4274" s="7" t="n">
        <v>0</v>
      </c>
    </row>
    <row r="4275" customFormat="false" ht="15" hidden="false" customHeight="false" outlineLevel="0" collapsed="false">
      <c r="A4275" s="7" t="s">
        <v>23</v>
      </c>
      <c r="B4275" s="7" t="s">
        <v>313</v>
      </c>
      <c r="C4275" s="7" t="s">
        <v>1287</v>
      </c>
      <c r="D4275" s="7" t="n">
        <v>0</v>
      </c>
      <c r="E4275" s="7" t="n">
        <v>0</v>
      </c>
      <c r="F4275" s="7" t="n">
        <v>1</v>
      </c>
      <c r="G4275" s="7" t="n">
        <v>90</v>
      </c>
    </row>
    <row r="4276" customFormat="false" ht="15" hidden="false" customHeight="false" outlineLevel="0" collapsed="false">
      <c r="A4276" s="7" t="s">
        <v>23</v>
      </c>
      <c r="B4276" s="7" t="s">
        <v>319</v>
      </c>
      <c r="C4276" s="7" t="s">
        <v>1292</v>
      </c>
      <c r="D4276" s="7" t="n">
        <v>0</v>
      </c>
      <c r="E4276" s="7" t="n">
        <v>0</v>
      </c>
      <c r="F4276" s="7" t="n">
        <v>-1</v>
      </c>
      <c r="G4276" s="7" t="n">
        <v>-37.45</v>
      </c>
    </row>
    <row r="4277" customFormat="false" ht="15" hidden="false" customHeight="false" outlineLevel="0" collapsed="false">
      <c r="A4277" s="7" t="s">
        <v>23</v>
      </c>
      <c r="B4277" s="7" t="s">
        <v>290</v>
      </c>
      <c r="C4277" s="7" t="s">
        <v>1292</v>
      </c>
      <c r="D4277" s="7" t="n">
        <v>0</v>
      </c>
      <c r="E4277" s="7" t="n">
        <v>0</v>
      </c>
      <c r="F4277" s="7" t="n">
        <v>-1</v>
      </c>
      <c r="G4277" s="7" t="n">
        <v>-37.46</v>
      </c>
    </row>
    <row r="4278" customFormat="false" ht="15" hidden="false" customHeight="false" outlineLevel="0" collapsed="false">
      <c r="A4278" s="7" t="s">
        <v>23</v>
      </c>
      <c r="B4278" s="7" t="s">
        <v>370</v>
      </c>
      <c r="C4278" s="7" t="s">
        <v>1292</v>
      </c>
      <c r="D4278" s="7" t="n">
        <v>0</v>
      </c>
      <c r="E4278" s="7" t="n">
        <v>0</v>
      </c>
      <c r="F4278" s="7" t="n">
        <v>-1</v>
      </c>
      <c r="G4278" s="7" t="n">
        <v>-37.45</v>
      </c>
    </row>
    <row r="4279" customFormat="false" ht="15" hidden="false" customHeight="false" outlineLevel="0" collapsed="false">
      <c r="A4279" s="7" t="s">
        <v>23</v>
      </c>
      <c r="B4279" s="7" t="s">
        <v>164</v>
      </c>
      <c r="C4279" s="7" t="s">
        <v>1295</v>
      </c>
      <c r="D4279" s="7" t="n">
        <v>0</v>
      </c>
      <c r="E4279" s="7" t="n">
        <v>0</v>
      </c>
      <c r="F4279" s="7" t="n">
        <v>1</v>
      </c>
      <c r="G4279" s="7" t="n">
        <v>20.12</v>
      </c>
    </row>
    <row r="4280" customFormat="false" ht="15" hidden="false" customHeight="false" outlineLevel="0" collapsed="false">
      <c r="A4280" s="7" t="s">
        <v>23</v>
      </c>
      <c r="B4280" s="7" t="s">
        <v>234</v>
      </c>
      <c r="C4280" s="7" t="s">
        <v>1338</v>
      </c>
      <c r="D4280" s="7" t="n">
        <v>0</v>
      </c>
      <c r="E4280" s="7" t="n">
        <v>0</v>
      </c>
      <c r="F4280" s="7" t="n">
        <v>-1</v>
      </c>
      <c r="G4280" s="7" t="n">
        <v>-46.82</v>
      </c>
    </row>
    <row r="4281" customFormat="false" ht="15" hidden="false" customHeight="false" outlineLevel="0" collapsed="false">
      <c r="A4281" s="7" t="s">
        <v>23</v>
      </c>
      <c r="B4281" s="7" t="s">
        <v>201</v>
      </c>
      <c r="C4281" s="7" t="s">
        <v>1344</v>
      </c>
      <c r="D4281" s="7" t="n">
        <v>0</v>
      </c>
      <c r="E4281" s="7" t="n">
        <v>0</v>
      </c>
      <c r="F4281" s="7" t="n">
        <v>2</v>
      </c>
      <c r="G4281" s="7" t="n">
        <v>28.96</v>
      </c>
    </row>
    <row r="4282" customFormat="false" ht="15" hidden="false" customHeight="false" outlineLevel="0" collapsed="false">
      <c r="A4282" s="7" t="s">
        <v>23</v>
      </c>
      <c r="B4282" s="7" t="s">
        <v>150</v>
      </c>
      <c r="C4282" s="7" t="s">
        <v>1349</v>
      </c>
      <c r="D4282" s="7" t="n">
        <v>0</v>
      </c>
      <c r="E4282" s="7" t="n">
        <v>0</v>
      </c>
      <c r="F4282" s="7" t="n">
        <v>2</v>
      </c>
      <c r="G4282" s="7" t="n">
        <v>37.41</v>
      </c>
    </row>
    <row r="4283" customFormat="false" ht="15" hidden="false" customHeight="false" outlineLevel="0" collapsed="false">
      <c r="A4283" s="7" t="s">
        <v>23</v>
      </c>
      <c r="B4283" s="7" t="s">
        <v>343</v>
      </c>
      <c r="C4283" s="7" t="s">
        <v>1376</v>
      </c>
      <c r="D4283" s="7" t="n">
        <v>2</v>
      </c>
      <c r="E4283" s="7" t="n">
        <v>50</v>
      </c>
      <c r="F4283" s="7" t="n">
        <v>2</v>
      </c>
      <c r="G4283" s="7" t="n">
        <v>49.99</v>
      </c>
    </row>
    <row r="4284" customFormat="false" ht="15" hidden="false" customHeight="false" outlineLevel="0" collapsed="false">
      <c r="A4284" s="7" t="s">
        <v>23</v>
      </c>
      <c r="B4284" s="7" t="s">
        <v>303</v>
      </c>
      <c r="C4284" s="7" t="s">
        <v>1376</v>
      </c>
      <c r="D4284" s="7" t="n">
        <v>12</v>
      </c>
      <c r="E4284" s="7" t="n">
        <v>299.97</v>
      </c>
      <c r="F4284" s="7" t="n">
        <v>0</v>
      </c>
      <c r="G4284" s="7" t="n">
        <v>0</v>
      </c>
    </row>
    <row r="4285" customFormat="false" ht="15" hidden="false" customHeight="false" outlineLevel="0" collapsed="false">
      <c r="A4285" s="7" t="s">
        <v>23</v>
      </c>
      <c r="B4285" s="7" t="s">
        <v>303</v>
      </c>
      <c r="C4285" s="7" t="s">
        <v>1376</v>
      </c>
      <c r="D4285" s="7" t="n">
        <v>5</v>
      </c>
      <c r="E4285" s="7" t="n">
        <v>125</v>
      </c>
      <c r="F4285" s="7" t="n">
        <v>0</v>
      </c>
      <c r="G4285" s="7" t="n">
        <v>0</v>
      </c>
    </row>
    <row r="4286" customFormat="false" ht="15" hidden="false" customHeight="false" outlineLevel="0" collapsed="false">
      <c r="A4286" s="7" t="s">
        <v>23</v>
      </c>
      <c r="B4286" s="7" t="s">
        <v>283</v>
      </c>
      <c r="C4286" s="7" t="s">
        <v>1376</v>
      </c>
      <c r="D4286" s="7" t="n">
        <v>7</v>
      </c>
      <c r="E4286" s="7" t="n">
        <v>174.98</v>
      </c>
      <c r="F4286" s="7" t="n">
        <v>5</v>
      </c>
      <c r="G4286" s="7" t="n">
        <v>124.99</v>
      </c>
    </row>
    <row r="4287" customFormat="false" ht="15" hidden="false" customHeight="false" outlineLevel="0" collapsed="false">
      <c r="A4287" s="7" t="s">
        <v>23</v>
      </c>
      <c r="B4287" s="7" t="s">
        <v>283</v>
      </c>
      <c r="C4287" s="7" t="s">
        <v>1376</v>
      </c>
      <c r="D4287" s="7" t="n">
        <v>8</v>
      </c>
      <c r="E4287" s="7" t="n">
        <v>200</v>
      </c>
      <c r="F4287" s="7" t="n">
        <v>0</v>
      </c>
      <c r="G4287" s="7" t="n">
        <v>0</v>
      </c>
    </row>
    <row r="4288" customFormat="false" ht="15" hidden="false" customHeight="false" outlineLevel="0" collapsed="false">
      <c r="A4288" s="7" t="s">
        <v>23</v>
      </c>
      <c r="B4288" s="7" t="s">
        <v>418</v>
      </c>
      <c r="C4288" s="7" t="s">
        <v>1378</v>
      </c>
      <c r="D4288" s="7" t="n">
        <v>4</v>
      </c>
      <c r="E4288" s="7" t="n">
        <v>99.99</v>
      </c>
      <c r="F4288" s="7" t="n">
        <v>2</v>
      </c>
      <c r="G4288" s="7" t="n">
        <v>49.99</v>
      </c>
    </row>
    <row r="4289" customFormat="false" ht="15" hidden="false" customHeight="false" outlineLevel="0" collapsed="false">
      <c r="A4289" s="7" t="s">
        <v>23</v>
      </c>
      <c r="B4289" s="7" t="s">
        <v>354</v>
      </c>
      <c r="C4289" s="7" t="s">
        <v>1378</v>
      </c>
      <c r="D4289" s="7" t="n">
        <v>4</v>
      </c>
      <c r="E4289" s="7" t="n">
        <v>99.99</v>
      </c>
      <c r="F4289" s="7" t="n">
        <v>0</v>
      </c>
      <c r="G4289" s="7" t="n">
        <v>0</v>
      </c>
    </row>
    <row r="4290" customFormat="false" ht="15" hidden="false" customHeight="false" outlineLevel="0" collapsed="false">
      <c r="A4290" s="7" t="s">
        <v>23</v>
      </c>
      <c r="B4290" s="7" t="s">
        <v>349</v>
      </c>
      <c r="C4290" s="7" t="s">
        <v>1378</v>
      </c>
      <c r="D4290" s="7" t="n">
        <v>1</v>
      </c>
      <c r="E4290" s="7" t="n">
        <v>25</v>
      </c>
      <c r="F4290" s="7" t="n">
        <v>0</v>
      </c>
      <c r="G4290" s="7" t="n">
        <v>0</v>
      </c>
    </row>
    <row r="4291" customFormat="false" ht="15" hidden="false" customHeight="false" outlineLevel="0" collapsed="false">
      <c r="A4291" s="7" t="s">
        <v>23</v>
      </c>
      <c r="B4291" s="7" t="s">
        <v>349</v>
      </c>
      <c r="C4291" s="7" t="s">
        <v>1378</v>
      </c>
      <c r="D4291" s="7" t="n">
        <v>4</v>
      </c>
      <c r="E4291" s="7" t="n">
        <v>100</v>
      </c>
      <c r="F4291" s="7" t="n">
        <v>0</v>
      </c>
      <c r="G4291" s="7" t="n">
        <v>0</v>
      </c>
    </row>
    <row r="4292" customFormat="false" ht="15" hidden="false" customHeight="false" outlineLevel="0" collapsed="false">
      <c r="A4292" s="7" t="s">
        <v>23</v>
      </c>
      <c r="B4292" s="7" t="s">
        <v>349</v>
      </c>
      <c r="C4292" s="7" t="s">
        <v>1378</v>
      </c>
      <c r="D4292" s="7" t="n">
        <v>6</v>
      </c>
      <c r="E4292" s="7" t="n">
        <v>0.04</v>
      </c>
      <c r="F4292" s="7" t="n">
        <v>0</v>
      </c>
      <c r="G4292" s="7" t="n">
        <v>0</v>
      </c>
    </row>
    <row r="4293" customFormat="false" ht="15" hidden="false" customHeight="false" outlineLevel="0" collapsed="false">
      <c r="A4293" s="7" t="s">
        <v>23</v>
      </c>
      <c r="B4293" s="7" t="s">
        <v>658</v>
      </c>
      <c r="C4293" s="7" t="s">
        <v>1496</v>
      </c>
      <c r="D4293" s="7" t="n">
        <v>0</v>
      </c>
      <c r="E4293" s="7" t="n">
        <v>0</v>
      </c>
      <c r="F4293" s="7" t="n">
        <v>1</v>
      </c>
      <c r="G4293" s="7" t="n">
        <v>63.23</v>
      </c>
    </row>
    <row r="4294" customFormat="false" ht="15" hidden="false" customHeight="false" outlineLevel="0" collapsed="false">
      <c r="A4294" s="7" t="s">
        <v>23</v>
      </c>
      <c r="B4294" s="7" t="s">
        <v>653</v>
      </c>
      <c r="C4294" s="7" t="s">
        <v>1496</v>
      </c>
      <c r="D4294" s="7" t="n">
        <v>0</v>
      </c>
      <c r="E4294" s="7" t="n">
        <v>0</v>
      </c>
      <c r="F4294" s="7" t="n">
        <v>1</v>
      </c>
      <c r="G4294" s="7" t="n">
        <v>63.23</v>
      </c>
    </row>
    <row r="4295" customFormat="false" ht="15" hidden="false" customHeight="false" outlineLevel="0" collapsed="false">
      <c r="A4295" s="7" t="s">
        <v>23</v>
      </c>
      <c r="B4295" s="7" t="s">
        <v>657</v>
      </c>
      <c r="C4295" s="7" t="s">
        <v>1496</v>
      </c>
      <c r="D4295" s="7" t="n">
        <v>0</v>
      </c>
      <c r="E4295" s="7" t="n">
        <v>0</v>
      </c>
      <c r="F4295" s="7" t="n">
        <v>1</v>
      </c>
      <c r="G4295" s="7" t="n">
        <v>63.23</v>
      </c>
    </row>
    <row r="4296" customFormat="false" ht="15" hidden="false" customHeight="false" outlineLevel="0" collapsed="false">
      <c r="A4296" s="7" t="s">
        <v>23</v>
      </c>
      <c r="B4296" s="7" t="s">
        <v>575</v>
      </c>
      <c r="C4296" s="7" t="s">
        <v>1394</v>
      </c>
      <c r="D4296" s="7" t="n">
        <v>0</v>
      </c>
      <c r="E4296" s="7" t="n">
        <v>0</v>
      </c>
      <c r="F4296" s="7" t="n">
        <v>-1</v>
      </c>
      <c r="G4296" s="7" t="n">
        <v>-111.04</v>
      </c>
    </row>
    <row r="4297" customFormat="false" ht="15" hidden="false" customHeight="false" outlineLevel="0" collapsed="false">
      <c r="A4297" s="7" t="s">
        <v>23</v>
      </c>
      <c r="B4297" s="7" t="s">
        <v>645</v>
      </c>
      <c r="C4297" s="7" t="s">
        <v>1497</v>
      </c>
      <c r="D4297" s="7" t="n">
        <v>1</v>
      </c>
      <c r="E4297" s="7" t="n">
        <v>222</v>
      </c>
      <c r="F4297" s="7" t="n">
        <v>0</v>
      </c>
      <c r="G4297" s="7" t="n">
        <v>0</v>
      </c>
    </row>
    <row r="4298" customFormat="false" ht="15" hidden="false" customHeight="false" outlineLevel="0" collapsed="false">
      <c r="A4298" s="7" t="s">
        <v>23</v>
      </c>
      <c r="B4298" s="7" t="s">
        <v>651</v>
      </c>
      <c r="C4298" s="7" t="s">
        <v>1497</v>
      </c>
      <c r="D4298" s="7" t="n">
        <v>1</v>
      </c>
      <c r="E4298" s="7" t="n">
        <v>222</v>
      </c>
      <c r="F4298" s="7" t="n">
        <v>0</v>
      </c>
      <c r="G4298" s="7" t="n">
        <v>0</v>
      </c>
    </row>
    <row r="4299" customFormat="false" ht="15" hidden="false" customHeight="false" outlineLevel="0" collapsed="false">
      <c r="A4299" s="7" t="s">
        <v>23</v>
      </c>
      <c r="B4299" s="7" t="s">
        <v>226</v>
      </c>
      <c r="C4299" s="7" t="s">
        <v>1427</v>
      </c>
      <c r="D4299" s="7" t="n">
        <v>0</v>
      </c>
      <c r="E4299" s="7" t="n">
        <v>0</v>
      </c>
      <c r="F4299" s="7" t="n">
        <v>1</v>
      </c>
      <c r="G4299" s="7" t="n">
        <v>51.98</v>
      </c>
    </row>
    <row r="4300" customFormat="false" ht="15" hidden="false" customHeight="false" outlineLevel="0" collapsed="false">
      <c r="A4300" s="7" t="s">
        <v>23</v>
      </c>
      <c r="B4300" s="7" t="s">
        <v>245</v>
      </c>
      <c r="C4300" s="7" t="s">
        <v>1443</v>
      </c>
      <c r="D4300" s="7" t="n">
        <v>0</v>
      </c>
      <c r="E4300" s="7" t="n">
        <v>0</v>
      </c>
      <c r="F4300" s="7" t="n">
        <v>1</v>
      </c>
      <c r="G4300" s="7" t="n">
        <v>79.65</v>
      </c>
    </row>
    <row r="4301" customFormat="false" ht="15" hidden="false" customHeight="false" outlineLevel="0" collapsed="false">
      <c r="A4301" s="7" t="s">
        <v>23</v>
      </c>
      <c r="B4301" s="7" t="s">
        <v>103</v>
      </c>
      <c r="C4301" s="7" t="s">
        <v>1443</v>
      </c>
      <c r="D4301" s="7" t="n">
        <v>0</v>
      </c>
      <c r="E4301" s="7" t="n">
        <v>0</v>
      </c>
      <c r="F4301" s="7" t="n">
        <v>3</v>
      </c>
      <c r="G4301" s="7" t="n">
        <v>238.95</v>
      </c>
    </row>
    <row r="4302" customFormat="false" ht="15" hidden="false" customHeight="false" outlineLevel="0" collapsed="false">
      <c r="A4302" s="7" t="s">
        <v>23</v>
      </c>
      <c r="B4302" s="7" t="s">
        <v>646</v>
      </c>
      <c r="C4302" s="7" t="s">
        <v>1500</v>
      </c>
      <c r="D4302" s="7" t="n">
        <v>0</v>
      </c>
      <c r="E4302" s="7" t="n">
        <v>0</v>
      </c>
      <c r="F4302" s="7" t="n">
        <v>1</v>
      </c>
      <c r="G4302" s="7" t="n">
        <v>350</v>
      </c>
    </row>
    <row r="4303" customFormat="false" ht="15" hidden="false" customHeight="false" outlineLevel="0" collapsed="false">
      <c r="A4303" s="7" t="s">
        <v>23</v>
      </c>
      <c r="B4303" s="7" t="s">
        <v>649</v>
      </c>
      <c r="C4303" s="7" t="s">
        <v>1500</v>
      </c>
      <c r="D4303" s="7" t="n">
        <v>0</v>
      </c>
      <c r="E4303" s="7" t="n">
        <v>0</v>
      </c>
      <c r="F4303" s="7" t="n">
        <v>1</v>
      </c>
      <c r="G4303" s="7" t="n">
        <v>350.01</v>
      </c>
    </row>
    <row r="4304" customFormat="false" ht="15" hidden="false" customHeight="false" outlineLevel="0" collapsed="false">
      <c r="A4304" s="7" t="s">
        <v>23</v>
      </c>
      <c r="B4304" s="7" t="s">
        <v>497</v>
      </c>
      <c r="C4304" s="7" t="s">
        <v>1266</v>
      </c>
      <c r="D4304" s="7" t="n">
        <v>1</v>
      </c>
      <c r="E4304" s="7" t="n">
        <v>140.57</v>
      </c>
      <c r="F4304" s="7" t="n">
        <v>0</v>
      </c>
      <c r="G4304" s="7" t="n">
        <v>0</v>
      </c>
    </row>
    <row r="4305" customFormat="false" ht="15" hidden="false" customHeight="false" outlineLevel="0" collapsed="false">
      <c r="A4305" s="7" t="s">
        <v>23</v>
      </c>
      <c r="B4305" s="7" t="s">
        <v>699</v>
      </c>
      <c r="C4305" s="7" t="s">
        <v>1266</v>
      </c>
      <c r="D4305" s="7" t="n">
        <v>1</v>
      </c>
      <c r="E4305" s="7" t="n">
        <v>140.57</v>
      </c>
      <c r="F4305" s="7" t="n">
        <v>0</v>
      </c>
      <c r="G4305" s="7" t="n">
        <v>0</v>
      </c>
    </row>
    <row r="4306" customFormat="false" ht="15" hidden="false" customHeight="false" outlineLevel="0" collapsed="false">
      <c r="A4306" s="7" t="s">
        <v>23</v>
      </c>
      <c r="B4306" s="7" t="s">
        <v>808</v>
      </c>
      <c r="C4306" s="7" t="s">
        <v>1266</v>
      </c>
      <c r="D4306" s="7" t="n">
        <v>1</v>
      </c>
      <c r="E4306" s="7" t="n">
        <v>140.58</v>
      </c>
      <c r="F4306" s="7" t="n">
        <v>0</v>
      </c>
      <c r="G4306" s="7" t="n">
        <v>0</v>
      </c>
    </row>
    <row r="4307" customFormat="false" ht="15" hidden="false" customHeight="false" outlineLevel="0" collapsed="false">
      <c r="A4307" s="7" t="s">
        <v>23</v>
      </c>
      <c r="B4307" s="7" t="s">
        <v>498</v>
      </c>
      <c r="C4307" s="7" t="s">
        <v>1266</v>
      </c>
      <c r="D4307" s="7" t="n">
        <v>2</v>
      </c>
      <c r="E4307" s="7" t="n">
        <v>198</v>
      </c>
      <c r="F4307" s="7" t="n">
        <v>0</v>
      </c>
      <c r="G4307" s="7" t="n">
        <v>0</v>
      </c>
    </row>
    <row r="4308" customFormat="false" ht="15" hidden="false" customHeight="false" outlineLevel="0" collapsed="false">
      <c r="A4308" s="7" t="s">
        <v>23</v>
      </c>
      <c r="B4308" s="7" t="s">
        <v>194</v>
      </c>
      <c r="C4308" s="7" t="s">
        <v>1269</v>
      </c>
      <c r="D4308" s="7" t="n">
        <v>0</v>
      </c>
      <c r="E4308" s="7" t="n">
        <v>0</v>
      </c>
      <c r="F4308" s="7" t="n">
        <v>2</v>
      </c>
      <c r="G4308" s="7" t="n">
        <v>180</v>
      </c>
    </row>
    <row r="4309" customFormat="false" ht="15" hidden="false" customHeight="false" outlineLevel="0" collapsed="false">
      <c r="A4309" s="7" t="s">
        <v>23</v>
      </c>
      <c r="B4309" s="7" t="s">
        <v>235</v>
      </c>
      <c r="C4309" s="7" t="s">
        <v>1269</v>
      </c>
      <c r="D4309" s="7" t="n">
        <v>0</v>
      </c>
      <c r="E4309" s="7" t="n">
        <v>0</v>
      </c>
      <c r="F4309" s="7" t="n">
        <v>3</v>
      </c>
      <c r="G4309" s="7" t="n">
        <v>270</v>
      </c>
    </row>
    <row r="4310" customFormat="false" ht="15" hidden="false" customHeight="false" outlineLevel="0" collapsed="false">
      <c r="A4310" s="7" t="s">
        <v>23</v>
      </c>
      <c r="B4310" s="7" t="s">
        <v>336</v>
      </c>
      <c r="C4310" s="7" t="s">
        <v>1269</v>
      </c>
      <c r="D4310" s="7" t="n">
        <v>0</v>
      </c>
      <c r="E4310" s="7" t="n">
        <v>0</v>
      </c>
      <c r="F4310" s="7" t="n">
        <v>3</v>
      </c>
      <c r="G4310" s="7" t="n">
        <v>270</v>
      </c>
    </row>
    <row r="4311" customFormat="false" ht="15" hidden="false" customHeight="false" outlineLevel="0" collapsed="false">
      <c r="A4311" s="7" t="s">
        <v>23</v>
      </c>
      <c r="B4311" s="7" t="s">
        <v>86</v>
      </c>
      <c r="C4311" s="7" t="s">
        <v>1271</v>
      </c>
      <c r="D4311" s="7" t="n">
        <v>2</v>
      </c>
      <c r="E4311" s="7" t="n">
        <v>150</v>
      </c>
      <c r="F4311" s="7" t="n">
        <v>0</v>
      </c>
      <c r="G4311" s="7" t="n">
        <v>0</v>
      </c>
    </row>
    <row r="4312" customFormat="false" ht="15" hidden="false" customHeight="false" outlineLevel="0" collapsed="false">
      <c r="A4312" s="7" t="s">
        <v>23</v>
      </c>
      <c r="B4312" s="7" t="s">
        <v>86</v>
      </c>
      <c r="C4312" s="7" t="s">
        <v>1271</v>
      </c>
      <c r="D4312" s="7" t="n">
        <v>2</v>
      </c>
      <c r="E4312" s="7" t="n">
        <v>234.27</v>
      </c>
      <c r="F4312" s="7" t="n">
        <v>0</v>
      </c>
      <c r="G4312" s="7" t="n">
        <v>0</v>
      </c>
    </row>
    <row r="4313" customFormat="false" ht="15" hidden="false" customHeight="false" outlineLevel="0" collapsed="false">
      <c r="A4313" s="7" t="s">
        <v>23</v>
      </c>
      <c r="B4313" s="7" t="s">
        <v>564</v>
      </c>
      <c r="C4313" s="7" t="s">
        <v>1327</v>
      </c>
      <c r="D4313" s="7" t="n">
        <v>2</v>
      </c>
      <c r="E4313" s="7" t="n">
        <v>168</v>
      </c>
      <c r="F4313" s="7" t="n">
        <v>0</v>
      </c>
      <c r="G4313" s="7" t="n">
        <v>0</v>
      </c>
    </row>
    <row r="4314" customFormat="false" ht="15" hidden="false" customHeight="false" outlineLevel="0" collapsed="false">
      <c r="A4314" s="7" t="s">
        <v>23</v>
      </c>
      <c r="B4314" s="7" t="s">
        <v>696</v>
      </c>
      <c r="C4314" s="7" t="s">
        <v>1501</v>
      </c>
      <c r="D4314" s="7" t="n">
        <v>2</v>
      </c>
      <c r="E4314" s="7" t="n">
        <v>141</v>
      </c>
      <c r="F4314" s="7" t="n">
        <v>0</v>
      </c>
      <c r="G4314" s="7" t="n">
        <v>0</v>
      </c>
    </row>
    <row r="4315" customFormat="false" ht="15" hidden="false" customHeight="false" outlineLevel="0" collapsed="false">
      <c r="A4315" s="7" t="s">
        <v>23</v>
      </c>
      <c r="B4315" s="7" t="s">
        <v>231</v>
      </c>
      <c r="C4315" s="7" t="s">
        <v>1342</v>
      </c>
      <c r="D4315" s="7" t="n">
        <v>0</v>
      </c>
      <c r="E4315" s="7" t="n">
        <v>0</v>
      </c>
      <c r="F4315" s="7" t="n">
        <v>4</v>
      </c>
      <c r="G4315" s="7" t="n">
        <v>114.18</v>
      </c>
    </row>
    <row r="4316" customFormat="false" ht="15" hidden="false" customHeight="false" outlineLevel="0" collapsed="false">
      <c r="A4316" s="7" t="s">
        <v>23</v>
      </c>
      <c r="B4316" s="7" t="s">
        <v>158</v>
      </c>
      <c r="C4316" s="7" t="s">
        <v>1380</v>
      </c>
      <c r="D4316" s="7" t="n">
        <v>2</v>
      </c>
      <c r="E4316" s="7" t="n">
        <v>103.9</v>
      </c>
      <c r="F4316" s="7" t="n">
        <v>0</v>
      </c>
      <c r="G4316" s="7" t="n">
        <v>0</v>
      </c>
    </row>
    <row r="4317" customFormat="false" ht="15" hidden="false" customHeight="false" outlineLevel="0" collapsed="false">
      <c r="A4317" s="7" t="s">
        <v>23</v>
      </c>
      <c r="B4317" s="7" t="s">
        <v>158</v>
      </c>
      <c r="C4317" s="7" t="s">
        <v>1380</v>
      </c>
      <c r="D4317" s="7" t="n">
        <v>0</v>
      </c>
      <c r="E4317" s="7" t="n">
        <v>0</v>
      </c>
      <c r="F4317" s="7" t="n">
        <v>2</v>
      </c>
      <c r="G4317" s="7" t="n">
        <v>103.96</v>
      </c>
    </row>
    <row r="4318" customFormat="false" ht="15" hidden="false" customHeight="false" outlineLevel="0" collapsed="false">
      <c r="A4318" s="7" t="s">
        <v>23</v>
      </c>
      <c r="B4318" s="7" t="s">
        <v>130</v>
      </c>
      <c r="C4318" s="7" t="s">
        <v>1425</v>
      </c>
      <c r="D4318" s="7" t="n">
        <v>5</v>
      </c>
      <c r="E4318" s="7" t="n">
        <v>244.98</v>
      </c>
      <c r="F4318" s="7" t="n">
        <v>2</v>
      </c>
      <c r="G4318" s="7" t="n">
        <v>97.99</v>
      </c>
    </row>
    <row r="4319" customFormat="false" ht="15" hidden="false" customHeight="false" outlineLevel="0" collapsed="false">
      <c r="A4319" s="7" t="s">
        <v>23</v>
      </c>
      <c r="B4319" s="7" t="s">
        <v>152</v>
      </c>
      <c r="C4319" s="7" t="s">
        <v>1425</v>
      </c>
      <c r="D4319" s="7" t="n">
        <v>5</v>
      </c>
      <c r="E4319" s="7" t="n">
        <v>244.99</v>
      </c>
      <c r="F4319" s="7" t="n">
        <v>5</v>
      </c>
      <c r="G4319" s="7" t="n">
        <v>244.99</v>
      </c>
    </row>
    <row r="4320" customFormat="false" ht="15" hidden="false" customHeight="false" outlineLevel="0" collapsed="false">
      <c r="A4320" s="7" t="s">
        <v>23</v>
      </c>
      <c r="B4320" s="7" t="s">
        <v>152</v>
      </c>
      <c r="C4320" s="7" t="s">
        <v>1425</v>
      </c>
      <c r="D4320" s="7" t="n">
        <v>7</v>
      </c>
      <c r="E4320" s="7" t="n">
        <v>343</v>
      </c>
      <c r="F4320" s="7" t="n">
        <v>0</v>
      </c>
      <c r="G4320" s="7" t="n">
        <v>0</v>
      </c>
    </row>
    <row r="4321" customFormat="false" ht="15" hidden="false" customHeight="false" outlineLevel="0" collapsed="false">
      <c r="A4321" s="7" t="s">
        <v>23</v>
      </c>
      <c r="B4321" s="7" t="s">
        <v>198</v>
      </c>
      <c r="C4321" s="7" t="s">
        <v>1425</v>
      </c>
      <c r="D4321" s="7" t="n">
        <v>0</v>
      </c>
      <c r="E4321" s="7" t="n">
        <v>0</v>
      </c>
      <c r="F4321" s="7" t="n">
        <v>5</v>
      </c>
      <c r="G4321" s="7" t="n">
        <v>244.99</v>
      </c>
    </row>
    <row r="4322" customFormat="false" ht="15" hidden="false" customHeight="false" outlineLevel="0" collapsed="false">
      <c r="A4322" s="7" t="s">
        <v>23</v>
      </c>
      <c r="B4322" s="7" t="s">
        <v>191</v>
      </c>
      <c r="C4322" s="7" t="s">
        <v>1425</v>
      </c>
      <c r="D4322" s="7" t="n">
        <v>0</v>
      </c>
      <c r="E4322" s="7" t="n">
        <v>0</v>
      </c>
      <c r="F4322" s="7" t="n">
        <v>4</v>
      </c>
      <c r="G4322" s="7" t="n">
        <v>195.99</v>
      </c>
    </row>
    <row r="4323" customFormat="false" ht="15" hidden="false" customHeight="false" outlineLevel="0" collapsed="false">
      <c r="A4323" s="7" t="s">
        <v>23</v>
      </c>
      <c r="B4323" s="7" t="s">
        <v>103</v>
      </c>
      <c r="C4323" s="7" t="s">
        <v>1443</v>
      </c>
      <c r="D4323" s="7" t="n">
        <v>2</v>
      </c>
      <c r="E4323" s="7" t="n">
        <v>141.75</v>
      </c>
      <c r="F4323" s="7" t="n">
        <v>0</v>
      </c>
      <c r="G4323" s="7" t="n">
        <v>0</v>
      </c>
    </row>
    <row r="4324" customFormat="false" ht="15" hidden="false" customHeight="false" outlineLevel="0" collapsed="false">
      <c r="A4324" s="7" t="s">
        <v>23</v>
      </c>
      <c r="B4324" s="7" t="s">
        <v>701</v>
      </c>
      <c r="C4324" s="7" t="s">
        <v>1499</v>
      </c>
      <c r="D4324" s="7" t="n">
        <v>2</v>
      </c>
      <c r="E4324" s="7" t="n">
        <v>240</v>
      </c>
      <c r="F4324" s="7" t="n">
        <v>0</v>
      </c>
      <c r="G4324" s="7" t="n">
        <v>0</v>
      </c>
    </row>
    <row r="4325" customFormat="false" ht="15" hidden="false" customHeight="false" outlineLevel="0" collapsed="false">
      <c r="A4325" s="7" t="s">
        <v>23</v>
      </c>
      <c r="B4325" s="7" t="s">
        <v>684</v>
      </c>
      <c r="C4325" s="7" t="s">
        <v>1499</v>
      </c>
      <c r="D4325" s="7" t="n">
        <v>2</v>
      </c>
      <c r="E4325" s="7" t="n">
        <v>240</v>
      </c>
      <c r="F4325" s="7" t="n">
        <v>0</v>
      </c>
      <c r="G4325" s="7" t="n">
        <v>0</v>
      </c>
    </row>
    <row r="4326" customFormat="false" ht="15" hidden="false" customHeight="false" outlineLevel="0" collapsed="false">
      <c r="A4326" s="7" t="s">
        <v>23</v>
      </c>
      <c r="B4326" s="7" t="s">
        <v>681</v>
      </c>
      <c r="C4326" s="7" t="s">
        <v>1499</v>
      </c>
      <c r="D4326" s="7" t="n">
        <v>2</v>
      </c>
      <c r="E4326" s="7" t="n">
        <v>240</v>
      </c>
      <c r="F4326" s="7" t="n">
        <v>0</v>
      </c>
      <c r="G4326" s="7" t="n">
        <v>0</v>
      </c>
    </row>
    <row r="4327" customFormat="false" ht="15" hidden="false" customHeight="false" outlineLevel="0" collapsed="false">
      <c r="A4327" s="7" t="s">
        <v>23</v>
      </c>
      <c r="B4327" s="7" t="s">
        <v>683</v>
      </c>
      <c r="C4327" s="7" t="s">
        <v>1499</v>
      </c>
      <c r="D4327" s="7" t="n">
        <v>2</v>
      </c>
      <c r="E4327" s="7" t="n">
        <v>240</v>
      </c>
      <c r="F4327" s="7" t="n">
        <v>0</v>
      </c>
      <c r="G4327" s="7" t="n">
        <v>0</v>
      </c>
    </row>
    <row r="4328" customFormat="false" ht="15" hidden="false" customHeight="false" outlineLevel="0" collapsed="false">
      <c r="A4328" s="7" t="s">
        <v>23</v>
      </c>
      <c r="B4328" s="7" t="s">
        <v>664</v>
      </c>
      <c r="C4328" s="7" t="s">
        <v>1499</v>
      </c>
      <c r="D4328" s="7" t="n">
        <v>2</v>
      </c>
      <c r="E4328" s="7" t="n">
        <v>240</v>
      </c>
      <c r="F4328" s="7" t="n">
        <v>0</v>
      </c>
      <c r="G4328" s="7" t="n">
        <v>0</v>
      </c>
    </row>
    <row r="4329" customFormat="false" ht="15" hidden="false" customHeight="false" outlineLevel="0" collapsed="false">
      <c r="A4329" s="7" t="s">
        <v>23</v>
      </c>
      <c r="B4329" s="7" t="s">
        <v>702</v>
      </c>
      <c r="C4329" s="7" t="s">
        <v>1499</v>
      </c>
      <c r="D4329" s="7" t="n">
        <v>2</v>
      </c>
      <c r="E4329" s="7" t="n">
        <v>0.01</v>
      </c>
      <c r="F4329" s="7" t="n">
        <v>0</v>
      </c>
      <c r="G4329" s="7" t="n">
        <v>0</v>
      </c>
    </row>
    <row r="4330" customFormat="false" ht="15" hidden="false" customHeight="false" outlineLevel="0" collapsed="false">
      <c r="A4330" s="7" t="s">
        <v>23</v>
      </c>
      <c r="B4330" s="7" t="s">
        <v>364</v>
      </c>
      <c r="C4330" s="7" t="s">
        <v>1277</v>
      </c>
      <c r="D4330" s="7" t="n">
        <v>1</v>
      </c>
      <c r="E4330" s="7" t="n">
        <v>84.98</v>
      </c>
      <c r="F4330" s="7" t="n">
        <v>0</v>
      </c>
      <c r="G4330" s="7" t="n">
        <v>0</v>
      </c>
    </row>
    <row r="4331" customFormat="false" ht="15" hidden="false" customHeight="false" outlineLevel="0" collapsed="false">
      <c r="A4331" s="7" t="s">
        <v>23</v>
      </c>
      <c r="B4331" s="7" t="s">
        <v>398</v>
      </c>
      <c r="C4331" s="7" t="s">
        <v>1277</v>
      </c>
      <c r="D4331" s="7" t="n">
        <v>1</v>
      </c>
      <c r="E4331" s="7" t="n">
        <v>84.99</v>
      </c>
      <c r="F4331" s="7" t="n">
        <v>0</v>
      </c>
      <c r="G4331" s="7" t="n">
        <v>0</v>
      </c>
    </row>
    <row r="4332" customFormat="false" ht="15" hidden="false" customHeight="false" outlineLevel="0" collapsed="false">
      <c r="A4332" s="7" t="s">
        <v>23</v>
      </c>
      <c r="B4332" s="7" t="s">
        <v>679</v>
      </c>
      <c r="C4332" s="7" t="s">
        <v>1279</v>
      </c>
      <c r="D4332" s="7" t="n">
        <v>1</v>
      </c>
      <c r="E4332" s="7" t="n">
        <v>105</v>
      </c>
      <c r="F4332" s="7" t="n">
        <v>0</v>
      </c>
      <c r="G4332" s="7" t="n">
        <v>0</v>
      </c>
    </row>
    <row r="4333" customFormat="false" ht="15" hidden="false" customHeight="false" outlineLevel="0" collapsed="false">
      <c r="A4333" s="7" t="s">
        <v>23</v>
      </c>
      <c r="B4333" s="7" t="s">
        <v>661</v>
      </c>
      <c r="C4333" s="7" t="s">
        <v>1279</v>
      </c>
      <c r="D4333" s="7" t="n">
        <v>1</v>
      </c>
      <c r="E4333" s="7" t="n">
        <v>105.01</v>
      </c>
      <c r="F4333" s="7" t="n">
        <v>0</v>
      </c>
      <c r="G4333" s="7" t="n">
        <v>0</v>
      </c>
    </row>
    <row r="4334" customFormat="false" ht="15" hidden="false" customHeight="false" outlineLevel="0" collapsed="false">
      <c r="A4334" s="7" t="s">
        <v>23</v>
      </c>
      <c r="B4334" s="7" t="s">
        <v>146</v>
      </c>
      <c r="C4334" s="7" t="s">
        <v>1311</v>
      </c>
      <c r="D4334" s="7" t="n">
        <v>1</v>
      </c>
      <c r="E4334" s="7" t="n">
        <v>88.2</v>
      </c>
      <c r="F4334" s="7" t="n">
        <v>0</v>
      </c>
      <c r="G4334" s="7" t="n">
        <v>0</v>
      </c>
    </row>
    <row r="4335" customFormat="false" ht="15" hidden="false" customHeight="false" outlineLevel="0" collapsed="false">
      <c r="A4335" s="7" t="s">
        <v>23</v>
      </c>
      <c r="B4335" s="7" t="s">
        <v>127</v>
      </c>
      <c r="C4335" s="7" t="s">
        <v>1311</v>
      </c>
      <c r="D4335" s="7" t="n">
        <v>1</v>
      </c>
      <c r="E4335" s="7" t="n">
        <v>88.2</v>
      </c>
      <c r="F4335" s="7" t="n">
        <v>0</v>
      </c>
      <c r="G4335" s="7" t="n">
        <v>0</v>
      </c>
    </row>
    <row r="4336" customFormat="false" ht="15" hidden="false" customHeight="false" outlineLevel="0" collapsed="false">
      <c r="A4336" s="7" t="s">
        <v>23</v>
      </c>
      <c r="B4336" s="7" t="s">
        <v>134</v>
      </c>
      <c r="C4336" s="7" t="s">
        <v>1311</v>
      </c>
      <c r="D4336" s="7" t="n">
        <v>0</v>
      </c>
      <c r="E4336" s="7" t="n">
        <v>-0.01</v>
      </c>
      <c r="F4336" s="7" t="n">
        <v>0</v>
      </c>
      <c r="G4336" s="7" t="n">
        <v>0</v>
      </c>
    </row>
    <row r="4337" customFormat="false" ht="15" hidden="false" customHeight="false" outlineLevel="0" collapsed="false">
      <c r="A4337" s="7" t="s">
        <v>23</v>
      </c>
      <c r="B4337" s="7" t="s">
        <v>210</v>
      </c>
      <c r="C4337" s="7" t="s">
        <v>1311</v>
      </c>
      <c r="D4337" s="7" t="n">
        <v>1</v>
      </c>
      <c r="E4337" s="7" t="n">
        <v>88.2</v>
      </c>
      <c r="F4337" s="7" t="n">
        <v>0</v>
      </c>
      <c r="G4337" s="7" t="n">
        <v>0</v>
      </c>
    </row>
    <row r="4338" customFormat="false" ht="15" hidden="false" customHeight="false" outlineLevel="0" collapsed="false">
      <c r="A4338" s="7" t="s">
        <v>23</v>
      </c>
      <c r="B4338" s="7" t="s">
        <v>221</v>
      </c>
      <c r="C4338" s="7" t="s">
        <v>1319</v>
      </c>
      <c r="D4338" s="7" t="n">
        <v>0</v>
      </c>
      <c r="E4338" s="7" t="n">
        <v>0</v>
      </c>
      <c r="F4338" s="7" t="n">
        <v>1</v>
      </c>
      <c r="G4338" s="7" t="n">
        <v>80.01</v>
      </c>
    </row>
    <row r="4339" customFormat="false" ht="15" hidden="false" customHeight="false" outlineLevel="0" collapsed="false">
      <c r="A4339" s="7" t="s">
        <v>23</v>
      </c>
      <c r="B4339" s="7" t="s">
        <v>233</v>
      </c>
      <c r="C4339" s="7" t="s">
        <v>1319</v>
      </c>
      <c r="D4339" s="7" t="n">
        <v>0</v>
      </c>
      <c r="E4339" s="7" t="n">
        <v>0</v>
      </c>
      <c r="F4339" s="7" t="n">
        <v>1</v>
      </c>
      <c r="G4339" s="7" t="n">
        <v>80.01</v>
      </c>
    </row>
    <row r="4340" customFormat="false" ht="15" hidden="false" customHeight="false" outlineLevel="0" collapsed="false">
      <c r="A4340" s="7" t="s">
        <v>23</v>
      </c>
      <c r="B4340" s="7" t="s">
        <v>180</v>
      </c>
      <c r="C4340" s="7" t="s">
        <v>1353</v>
      </c>
      <c r="D4340" s="7" t="n">
        <v>1</v>
      </c>
      <c r="E4340" s="7" t="n">
        <v>31.12</v>
      </c>
      <c r="F4340" s="7" t="n">
        <v>0</v>
      </c>
      <c r="G4340" s="7" t="n">
        <v>0</v>
      </c>
    </row>
    <row r="4341" customFormat="false" ht="15" hidden="false" customHeight="false" outlineLevel="0" collapsed="false">
      <c r="A4341" s="7" t="s">
        <v>23</v>
      </c>
      <c r="B4341" s="7" t="s">
        <v>837</v>
      </c>
      <c r="C4341" s="7" t="s">
        <v>1518</v>
      </c>
      <c r="D4341" s="7" t="n">
        <v>1</v>
      </c>
      <c r="E4341" s="7" t="n">
        <v>42.06</v>
      </c>
      <c r="F4341" s="7" t="n">
        <v>0</v>
      </c>
      <c r="G4341" s="7" t="n">
        <v>0</v>
      </c>
    </row>
    <row r="4342" customFormat="false" ht="15" hidden="false" customHeight="false" outlineLevel="0" collapsed="false">
      <c r="A4342" s="7" t="s">
        <v>23</v>
      </c>
      <c r="B4342" s="7" t="s">
        <v>836</v>
      </c>
      <c r="C4342" s="7" t="s">
        <v>1518</v>
      </c>
      <c r="D4342" s="7" t="n">
        <v>1</v>
      </c>
      <c r="E4342" s="7" t="n">
        <v>42.06</v>
      </c>
      <c r="F4342" s="7" t="n">
        <v>0</v>
      </c>
      <c r="G4342" s="7" t="n">
        <v>0</v>
      </c>
    </row>
    <row r="4343" customFormat="false" ht="15" hidden="false" customHeight="false" outlineLevel="0" collapsed="false">
      <c r="A4343" s="7" t="s">
        <v>23</v>
      </c>
      <c r="B4343" s="7" t="s">
        <v>284</v>
      </c>
      <c r="C4343" s="7" t="s">
        <v>1381</v>
      </c>
      <c r="D4343" s="7" t="n">
        <v>1</v>
      </c>
      <c r="E4343" s="7" t="n">
        <v>88.2</v>
      </c>
      <c r="F4343" s="7" t="n">
        <v>0</v>
      </c>
      <c r="G4343" s="7" t="n">
        <v>0</v>
      </c>
    </row>
    <row r="4344" customFormat="false" ht="15" hidden="false" customHeight="false" outlineLevel="0" collapsed="false">
      <c r="A4344" s="7" t="s">
        <v>23</v>
      </c>
      <c r="B4344" s="7" t="s">
        <v>708</v>
      </c>
      <c r="C4344" s="7" t="s">
        <v>1406</v>
      </c>
      <c r="D4344" s="7" t="n">
        <v>1</v>
      </c>
      <c r="E4344" s="7" t="n">
        <v>95</v>
      </c>
      <c r="F4344" s="7" t="n">
        <v>0</v>
      </c>
      <c r="G4344" s="7" t="n">
        <v>0</v>
      </c>
    </row>
    <row r="4345" customFormat="false" ht="15" hidden="false" customHeight="false" outlineLevel="0" collapsed="false">
      <c r="A4345" s="7" t="s">
        <v>23</v>
      </c>
      <c r="B4345" s="7" t="s">
        <v>777</v>
      </c>
      <c r="C4345" s="7" t="s">
        <v>1519</v>
      </c>
      <c r="D4345" s="7" t="n">
        <v>1</v>
      </c>
      <c r="E4345" s="7" t="n">
        <v>65.8</v>
      </c>
      <c r="F4345" s="7" t="n">
        <v>0</v>
      </c>
      <c r="G4345" s="7" t="n">
        <v>0</v>
      </c>
    </row>
    <row r="4346" customFormat="false" ht="15" hidden="false" customHeight="false" outlineLevel="0" collapsed="false">
      <c r="A4346" s="7" t="s">
        <v>23</v>
      </c>
      <c r="B4346" s="7" t="s">
        <v>130</v>
      </c>
      <c r="C4346" s="7" t="s">
        <v>1425</v>
      </c>
      <c r="D4346" s="7" t="n">
        <v>1</v>
      </c>
      <c r="E4346" s="7" t="n">
        <v>49</v>
      </c>
      <c r="F4346" s="7" t="n">
        <v>0</v>
      </c>
      <c r="G4346" s="7" t="n">
        <v>0</v>
      </c>
    </row>
    <row r="4347" customFormat="false" ht="15" hidden="false" customHeight="false" outlineLevel="0" collapsed="false">
      <c r="A4347" s="7" t="s">
        <v>23</v>
      </c>
      <c r="B4347" s="7" t="s">
        <v>152</v>
      </c>
      <c r="C4347" s="7" t="s">
        <v>1425</v>
      </c>
      <c r="D4347" s="7" t="n">
        <v>1</v>
      </c>
      <c r="E4347" s="7" t="n">
        <v>49</v>
      </c>
      <c r="F4347" s="7" t="n">
        <v>0</v>
      </c>
      <c r="G4347" s="7" t="n">
        <v>0</v>
      </c>
    </row>
    <row r="4348" customFormat="false" ht="15" hidden="false" customHeight="false" outlineLevel="0" collapsed="false">
      <c r="A4348" s="7" t="s">
        <v>23</v>
      </c>
      <c r="B4348" s="7" t="s">
        <v>191</v>
      </c>
      <c r="C4348" s="7" t="s">
        <v>1425</v>
      </c>
      <c r="D4348" s="7" t="n">
        <v>1</v>
      </c>
      <c r="E4348" s="7" t="n">
        <v>49</v>
      </c>
      <c r="F4348" s="7" t="n">
        <v>0</v>
      </c>
      <c r="G4348" s="7" t="n">
        <v>0</v>
      </c>
    </row>
    <row r="4349" customFormat="false" ht="15" hidden="false" customHeight="false" outlineLevel="0" collapsed="false">
      <c r="A4349" s="7" t="s">
        <v>23</v>
      </c>
      <c r="B4349" s="7" t="s">
        <v>204</v>
      </c>
      <c r="C4349" s="7" t="s">
        <v>1428</v>
      </c>
      <c r="D4349" s="7" t="n">
        <v>1</v>
      </c>
      <c r="E4349" s="7" t="n">
        <v>127</v>
      </c>
      <c r="F4349" s="7" t="n">
        <v>0</v>
      </c>
      <c r="G4349" s="7" t="n">
        <v>0</v>
      </c>
    </row>
    <row r="4350" customFormat="false" ht="15" hidden="false" customHeight="false" outlineLevel="0" collapsed="false">
      <c r="A4350" s="7" t="s">
        <v>23</v>
      </c>
      <c r="B4350" s="7" t="s">
        <v>646</v>
      </c>
      <c r="C4350" s="7" t="s">
        <v>1500</v>
      </c>
      <c r="D4350" s="7" t="n">
        <v>0</v>
      </c>
      <c r="E4350" s="7" t="n">
        <v>0</v>
      </c>
      <c r="F4350" s="7" t="n">
        <v>1</v>
      </c>
      <c r="G4350" s="7" t="n">
        <v>350</v>
      </c>
    </row>
    <row r="4351" customFormat="false" ht="15" hidden="false" customHeight="false" outlineLevel="0" collapsed="false">
      <c r="A4351" s="7" t="s">
        <v>23</v>
      </c>
      <c r="B4351" s="7" t="s">
        <v>672</v>
      </c>
      <c r="C4351" s="7" t="s">
        <v>1500</v>
      </c>
      <c r="D4351" s="7" t="n">
        <v>0</v>
      </c>
      <c r="E4351" s="7" t="n">
        <v>0</v>
      </c>
      <c r="F4351" s="7" t="n">
        <v>1</v>
      </c>
      <c r="G4351" s="7" t="n">
        <v>350</v>
      </c>
    </row>
    <row r="4352" customFormat="false" ht="15" hidden="false" customHeight="false" outlineLevel="0" collapsed="false">
      <c r="A4352" s="7" t="s">
        <v>23</v>
      </c>
      <c r="B4352" s="7" t="s">
        <v>648</v>
      </c>
      <c r="C4352" s="7" t="s">
        <v>1500</v>
      </c>
      <c r="D4352" s="7" t="n">
        <v>0</v>
      </c>
      <c r="E4352" s="7" t="n">
        <v>0</v>
      </c>
      <c r="F4352" s="7" t="n">
        <v>1</v>
      </c>
      <c r="G4352" s="7" t="n">
        <v>350</v>
      </c>
    </row>
    <row r="4353" customFormat="false" ht="15" hidden="false" customHeight="false" outlineLevel="0" collapsed="false">
      <c r="A4353" s="7" t="s">
        <v>23</v>
      </c>
      <c r="B4353" s="7" t="s">
        <v>85</v>
      </c>
      <c r="C4353" s="7" t="s">
        <v>1479</v>
      </c>
      <c r="D4353" s="7" t="n">
        <v>1</v>
      </c>
      <c r="E4353" s="7" t="n">
        <v>39.65</v>
      </c>
      <c r="F4353" s="7" t="n">
        <v>0</v>
      </c>
      <c r="G4353" s="7" t="n">
        <v>0</v>
      </c>
    </row>
    <row r="4354" customFormat="false" ht="15" hidden="false" customHeight="false" outlineLevel="0" collapsed="false">
      <c r="A4354" s="7" t="s">
        <v>23</v>
      </c>
      <c r="B4354" s="7" t="s">
        <v>84</v>
      </c>
      <c r="C4354" s="7" t="s">
        <v>1479</v>
      </c>
      <c r="D4354" s="7" t="n">
        <v>1</v>
      </c>
      <c r="E4354" s="7" t="n">
        <v>39.66</v>
      </c>
      <c r="F4354" s="7" t="n">
        <v>0</v>
      </c>
      <c r="G4354" s="7" t="n">
        <v>0</v>
      </c>
    </row>
    <row r="4355" customFormat="false" ht="15" hidden="false" customHeight="false" outlineLevel="0" collapsed="false">
      <c r="A4355" s="7" t="s">
        <v>23</v>
      </c>
      <c r="B4355" s="7" t="s">
        <v>274</v>
      </c>
      <c r="C4355" s="7" t="s">
        <v>1487</v>
      </c>
      <c r="D4355" s="7" t="n">
        <v>4</v>
      </c>
      <c r="E4355" s="7" t="n">
        <v>516</v>
      </c>
      <c r="F4355" s="7" t="n">
        <v>0</v>
      </c>
      <c r="G4355" s="7" t="n">
        <v>0</v>
      </c>
    </row>
    <row r="4356" customFormat="false" ht="15" hidden="false" customHeight="false" outlineLevel="0" collapsed="false">
      <c r="A4356" s="7" t="s">
        <v>23</v>
      </c>
      <c r="B4356" s="7" t="s">
        <v>274</v>
      </c>
      <c r="C4356" s="7" t="s">
        <v>1487</v>
      </c>
      <c r="D4356" s="7" t="n">
        <v>2</v>
      </c>
      <c r="E4356" s="7" t="n">
        <v>259.98</v>
      </c>
      <c r="F4356" s="7" t="n">
        <v>4</v>
      </c>
      <c r="G4356" s="7" t="n">
        <v>519.96</v>
      </c>
    </row>
    <row r="4357" customFormat="false" ht="15" hidden="false" customHeight="false" outlineLevel="0" collapsed="false">
      <c r="A4357" s="7" t="s">
        <v>23</v>
      </c>
      <c r="B4357" s="7" t="s">
        <v>277</v>
      </c>
      <c r="C4357" s="7" t="s">
        <v>1487</v>
      </c>
      <c r="D4357" s="7" t="n">
        <v>3</v>
      </c>
      <c r="E4357" s="7" t="n">
        <v>389.97</v>
      </c>
      <c r="F4357" s="7" t="n">
        <v>0</v>
      </c>
      <c r="G4357" s="7" t="n">
        <v>0</v>
      </c>
    </row>
    <row r="4358" customFormat="false" ht="15" hidden="false" customHeight="false" outlineLevel="0" collapsed="false">
      <c r="A4358" s="7" t="s">
        <v>23</v>
      </c>
      <c r="B4358" s="7" t="s">
        <v>277</v>
      </c>
      <c r="C4358" s="7" t="s">
        <v>1487</v>
      </c>
      <c r="D4358" s="7" t="n">
        <v>4</v>
      </c>
      <c r="E4358" s="7" t="n">
        <v>516</v>
      </c>
      <c r="F4358" s="7" t="n">
        <v>0</v>
      </c>
      <c r="G4358" s="7" t="n">
        <v>0</v>
      </c>
    </row>
    <row r="4359" customFormat="false" ht="15" hidden="false" customHeight="false" outlineLevel="0" collapsed="false">
      <c r="A4359" s="7" t="s">
        <v>23</v>
      </c>
      <c r="B4359" s="7" t="s">
        <v>389</v>
      </c>
      <c r="C4359" s="7" t="s">
        <v>1487</v>
      </c>
      <c r="D4359" s="7" t="n">
        <v>3</v>
      </c>
      <c r="E4359" s="7" t="n">
        <v>387</v>
      </c>
      <c r="F4359" s="7" t="n">
        <v>0</v>
      </c>
      <c r="G4359" s="7" t="n">
        <v>0</v>
      </c>
    </row>
    <row r="4360" customFormat="false" ht="15" hidden="false" customHeight="false" outlineLevel="0" collapsed="false">
      <c r="A4360" s="7" t="s">
        <v>23</v>
      </c>
      <c r="B4360" s="7" t="s">
        <v>389</v>
      </c>
      <c r="C4360" s="7" t="s">
        <v>1487</v>
      </c>
      <c r="D4360" s="7" t="n">
        <v>3</v>
      </c>
      <c r="E4360" s="7" t="n">
        <v>389.97</v>
      </c>
      <c r="F4360" s="7" t="n">
        <v>0</v>
      </c>
      <c r="G4360" s="7" t="n">
        <v>0</v>
      </c>
    </row>
    <row r="4361" customFormat="false" ht="15" hidden="false" customHeight="false" outlineLevel="0" collapsed="false">
      <c r="A4361" s="7" t="s">
        <v>23</v>
      </c>
      <c r="B4361" s="7" t="s">
        <v>332</v>
      </c>
      <c r="C4361" s="7" t="s">
        <v>1487</v>
      </c>
      <c r="D4361" s="7" t="n">
        <v>2</v>
      </c>
      <c r="E4361" s="7" t="n">
        <v>258</v>
      </c>
      <c r="F4361" s="7" t="n">
        <v>0</v>
      </c>
      <c r="G4361" s="7" t="n">
        <v>0</v>
      </c>
    </row>
    <row r="4362" customFormat="false" ht="15" hidden="false" customHeight="false" outlineLevel="0" collapsed="false">
      <c r="A4362" s="7" t="s">
        <v>23</v>
      </c>
      <c r="B4362" s="7" t="s">
        <v>332</v>
      </c>
      <c r="C4362" s="7" t="s">
        <v>1487</v>
      </c>
      <c r="D4362" s="7" t="n">
        <v>2</v>
      </c>
      <c r="E4362" s="7" t="n">
        <v>259.98</v>
      </c>
      <c r="F4362" s="7" t="n">
        <v>0</v>
      </c>
      <c r="G4362" s="7" t="n">
        <v>0</v>
      </c>
    </row>
    <row r="4363" customFormat="false" ht="15" hidden="false" customHeight="false" outlineLevel="0" collapsed="false">
      <c r="A4363" s="7" t="s">
        <v>23</v>
      </c>
      <c r="B4363" s="7" t="s">
        <v>670</v>
      </c>
      <c r="C4363" s="7" t="s">
        <v>1487</v>
      </c>
      <c r="D4363" s="7" t="n">
        <v>1</v>
      </c>
      <c r="E4363" s="7" t="n">
        <v>129.99</v>
      </c>
      <c r="F4363" s="7" t="n">
        <v>0</v>
      </c>
      <c r="G4363" s="7" t="n">
        <v>0</v>
      </c>
    </row>
    <row r="4364" customFormat="false" ht="15" hidden="false" customHeight="false" outlineLevel="0" collapsed="false">
      <c r="A4364" s="7" t="s">
        <v>23</v>
      </c>
      <c r="B4364" s="7" t="s">
        <v>718</v>
      </c>
      <c r="C4364" s="7" t="s">
        <v>1520</v>
      </c>
      <c r="D4364" s="7" t="n">
        <v>0</v>
      </c>
      <c r="E4364" s="7" t="n">
        <v>0</v>
      </c>
      <c r="F4364" s="7" t="n">
        <v>1</v>
      </c>
      <c r="G4364" s="7" t="n">
        <v>392.28</v>
      </c>
    </row>
    <row r="4365" customFormat="false" ht="15" hidden="false" customHeight="false" outlineLevel="0" collapsed="false">
      <c r="A4365" s="7" t="s">
        <v>23</v>
      </c>
      <c r="B4365" s="7" t="s">
        <v>395</v>
      </c>
      <c r="C4365" s="7" t="s">
        <v>1273</v>
      </c>
      <c r="D4365" s="7" t="n">
        <v>1</v>
      </c>
      <c r="E4365" s="7" t="n">
        <v>262.44</v>
      </c>
      <c r="F4365" s="7" t="n">
        <v>0</v>
      </c>
      <c r="G4365" s="7" t="n">
        <v>0</v>
      </c>
    </row>
    <row r="4366" customFormat="false" ht="15" hidden="false" customHeight="false" outlineLevel="0" collapsed="false">
      <c r="A4366" s="7" t="s">
        <v>23</v>
      </c>
      <c r="B4366" s="7" t="s">
        <v>512</v>
      </c>
      <c r="C4366" s="7" t="s">
        <v>1273</v>
      </c>
      <c r="D4366" s="7" t="n">
        <v>1</v>
      </c>
      <c r="E4366" s="7" t="n">
        <v>262.44</v>
      </c>
      <c r="F4366" s="7" t="n">
        <v>0</v>
      </c>
      <c r="G4366" s="7" t="n">
        <v>0</v>
      </c>
    </row>
    <row r="4367" customFormat="false" ht="15" hidden="false" customHeight="false" outlineLevel="0" collapsed="false">
      <c r="A4367" s="7" t="s">
        <v>23</v>
      </c>
      <c r="B4367" s="7" t="s">
        <v>447</v>
      </c>
      <c r="C4367" s="7" t="s">
        <v>1273</v>
      </c>
      <c r="D4367" s="7" t="n">
        <v>1</v>
      </c>
      <c r="E4367" s="7" t="n">
        <v>262.44</v>
      </c>
      <c r="F4367" s="7" t="n">
        <v>0</v>
      </c>
      <c r="G4367" s="7" t="n">
        <v>0</v>
      </c>
    </row>
    <row r="4368" customFormat="false" ht="15" hidden="false" customHeight="false" outlineLevel="0" collapsed="false">
      <c r="A4368" s="7" t="s">
        <v>23</v>
      </c>
      <c r="B4368" s="7" t="s">
        <v>204</v>
      </c>
      <c r="C4368" s="7" t="s">
        <v>1428</v>
      </c>
      <c r="D4368" s="7" t="n">
        <v>1</v>
      </c>
      <c r="E4368" s="7" t="n">
        <v>140</v>
      </c>
      <c r="F4368" s="7" t="n">
        <v>0</v>
      </c>
      <c r="G4368" s="7" t="n">
        <v>0</v>
      </c>
    </row>
    <row r="4369" customFormat="false" ht="15" hidden="false" customHeight="false" outlineLevel="0" collapsed="false">
      <c r="A4369" s="7" t="s">
        <v>23</v>
      </c>
      <c r="B4369" s="7" t="s">
        <v>691</v>
      </c>
      <c r="C4369" s="7" t="s">
        <v>1498</v>
      </c>
      <c r="D4369" s="7" t="n">
        <v>0</v>
      </c>
      <c r="E4369" s="7" t="n">
        <v>0</v>
      </c>
      <c r="F4369" s="7" t="n">
        <v>1</v>
      </c>
      <c r="G4369" s="7" t="n">
        <v>30</v>
      </c>
    </row>
    <row r="4370" customFormat="false" ht="15" hidden="false" customHeight="false" outlineLevel="0" collapsed="false">
      <c r="A4370" s="7" t="s">
        <v>23</v>
      </c>
      <c r="B4370" s="7" t="s">
        <v>843</v>
      </c>
      <c r="C4370" s="7" t="s">
        <v>1521</v>
      </c>
      <c r="D4370" s="7" t="n">
        <v>1</v>
      </c>
      <c r="E4370" s="7" t="n">
        <v>30</v>
      </c>
      <c r="F4370" s="7" t="n">
        <v>0</v>
      </c>
      <c r="G4370" s="7" t="n">
        <v>0</v>
      </c>
    </row>
    <row r="4371" customFormat="false" ht="15" hidden="false" customHeight="false" outlineLevel="0" collapsed="false">
      <c r="A4371" s="7" t="s">
        <v>23</v>
      </c>
      <c r="B4371" s="7" t="s">
        <v>157</v>
      </c>
      <c r="C4371" s="7" t="s">
        <v>1276</v>
      </c>
      <c r="D4371" s="7" t="n">
        <v>0</v>
      </c>
      <c r="E4371" s="7" t="n">
        <v>0</v>
      </c>
      <c r="F4371" s="7" t="n">
        <v>1</v>
      </c>
      <c r="G4371" s="7" t="n">
        <v>85</v>
      </c>
    </row>
    <row r="4372" customFormat="false" ht="15" hidden="false" customHeight="false" outlineLevel="0" collapsed="false">
      <c r="A4372" s="7" t="s">
        <v>23</v>
      </c>
      <c r="B4372" s="7" t="s">
        <v>258</v>
      </c>
      <c r="C4372" s="7" t="s">
        <v>1276</v>
      </c>
      <c r="D4372" s="7" t="n">
        <v>0</v>
      </c>
      <c r="E4372" s="7" t="n">
        <v>0</v>
      </c>
      <c r="F4372" s="7" t="n">
        <v>1</v>
      </c>
      <c r="G4372" s="7" t="n">
        <v>85</v>
      </c>
    </row>
    <row r="4373" customFormat="false" ht="15" hidden="false" customHeight="false" outlineLevel="0" collapsed="false">
      <c r="A4373" s="7" t="s">
        <v>23</v>
      </c>
      <c r="B4373" s="7" t="s">
        <v>339</v>
      </c>
      <c r="C4373" s="7" t="s">
        <v>1277</v>
      </c>
      <c r="D4373" s="7" t="n">
        <v>0</v>
      </c>
      <c r="E4373" s="7" t="n">
        <v>0</v>
      </c>
      <c r="F4373" s="7" t="n">
        <v>1</v>
      </c>
      <c r="G4373" s="7" t="n">
        <v>85</v>
      </c>
    </row>
    <row r="4374" customFormat="false" ht="15" hidden="false" customHeight="false" outlineLevel="0" collapsed="false">
      <c r="A4374" s="7" t="s">
        <v>23</v>
      </c>
      <c r="B4374" s="7" t="s">
        <v>300</v>
      </c>
      <c r="C4374" s="7" t="s">
        <v>1277</v>
      </c>
      <c r="D4374" s="7" t="n">
        <v>0</v>
      </c>
      <c r="E4374" s="7" t="n">
        <v>0</v>
      </c>
      <c r="F4374" s="7" t="n">
        <v>1</v>
      </c>
      <c r="G4374" s="7" t="n">
        <v>85</v>
      </c>
    </row>
    <row r="4375" customFormat="false" ht="15" hidden="false" customHeight="false" outlineLevel="0" collapsed="false">
      <c r="A4375" s="7" t="s">
        <v>23</v>
      </c>
      <c r="B4375" s="7" t="s">
        <v>219</v>
      </c>
      <c r="C4375" s="7" t="s">
        <v>1302</v>
      </c>
      <c r="D4375" s="7" t="n">
        <v>0</v>
      </c>
      <c r="E4375" s="7" t="n">
        <v>0</v>
      </c>
      <c r="F4375" s="7" t="n">
        <v>1</v>
      </c>
      <c r="G4375" s="7" t="n">
        <v>42.14</v>
      </c>
    </row>
    <row r="4376" customFormat="false" ht="15" hidden="false" customHeight="false" outlineLevel="0" collapsed="false">
      <c r="A4376" s="7" t="s">
        <v>23</v>
      </c>
      <c r="B4376" s="7" t="s">
        <v>516</v>
      </c>
      <c r="C4376" s="7" t="s">
        <v>1317</v>
      </c>
      <c r="D4376" s="7" t="n">
        <v>0</v>
      </c>
      <c r="E4376" s="7" t="n">
        <v>0</v>
      </c>
      <c r="F4376" s="7" t="n">
        <v>1</v>
      </c>
      <c r="G4376" s="7" t="n">
        <v>118.54</v>
      </c>
    </row>
    <row r="4377" customFormat="false" ht="15" hidden="false" customHeight="false" outlineLevel="0" collapsed="false">
      <c r="A4377" s="7" t="s">
        <v>23</v>
      </c>
      <c r="B4377" s="7" t="s">
        <v>431</v>
      </c>
      <c r="C4377" s="7" t="s">
        <v>1317</v>
      </c>
      <c r="D4377" s="7" t="n">
        <v>0</v>
      </c>
      <c r="E4377" s="7" t="n">
        <v>0</v>
      </c>
      <c r="F4377" s="7" t="n">
        <v>1</v>
      </c>
      <c r="G4377" s="7" t="n">
        <v>118.54</v>
      </c>
    </row>
    <row r="4378" customFormat="false" ht="15" hidden="false" customHeight="false" outlineLevel="0" collapsed="false">
      <c r="A4378" s="7" t="s">
        <v>23</v>
      </c>
      <c r="B4378" s="7" t="s">
        <v>243</v>
      </c>
      <c r="C4378" s="7" t="s">
        <v>1321</v>
      </c>
      <c r="D4378" s="7" t="n">
        <v>0</v>
      </c>
      <c r="E4378" s="7" t="n">
        <v>0</v>
      </c>
      <c r="F4378" s="7" t="n">
        <v>1</v>
      </c>
      <c r="G4378" s="7" t="n">
        <v>60.88</v>
      </c>
    </row>
    <row r="4379" customFormat="false" ht="15" hidden="false" customHeight="false" outlineLevel="0" collapsed="false">
      <c r="A4379" s="7" t="s">
        <v>23</v>
      </c>
      <c r="B4379" s="7" t="s">
        <v>263</v>
      </c>
      <c r="C4379" s="7" t="s">
        <v>1337</v>
      </c>
      <c r="D4379" s="7" t="n">
        <v>0</v>
      </c>
      <c r="E4379" s="7" t="n">
        <v>0</v>
      </c>
      <c r="F4379" s="7" t="n">
        <v>1</v>
      </c>
      <c r="G4379" s="7" t="n">
        <v>44.95</v>
      </c>
    </row>
    <row r="4380" customFormat="false" ht="15" hidden="false" customHeight="false" outlineLevel="0" collapsed="false">
      <c r="A4380" s="7" t="s">
        <v>23</v>
      </c>
      <c r="B4380" s="7" t="s">
        <v>234</v>
      </c>
      <c r="C4380" s="7" t="s">
        <v>1338</v>
      </c>
      <c r="D4380" s="7" t="n">
        <v>0</v>
      </c>
      <c r="E4380" s="7" t="n">
        <v>0</v>
      </c>
      <c r="F4380" s="7" t="n">
        <v>1</v>
      </c>
      <c r="G4380" s="7" t="n">
        <v>46.82</v>
      </c>
    </row>
    <row r="4381" customFormat="false" ht="15" hidden="false" customHeight="false" outlineLevel="0" collapsed="false">
      <c r="A4381" s="7" t="s">
        <v>23</v>
      </c>
      <c r="B4381" s="7" t="s">
        <v>677</v>
      </c>
      <c r="C4381" s="7" t="s">
        <v>1522</v>
      </c>
      <c r="D4381" s="7" t="n">
        <v>1</v>
      </c>
      <c r="E4381" s="7" t="n">
        <v>130</v>
      </c>
      <c r="F4381" s="7" t="n">
        <v>0</v>
      </c>
      <c r="G4381" s="7" t="n">
        <v>0</v>
      </c>
    </row>
    <row r="4382" customFormat="false" ht="15" hidden="false" customHeight="false" outlineLevel="0" collapsed="false">
      <c r="A4382" s="7" t="s">
        <v>23</v>
      </c>
      <c r="B4382" s="7" t="s">
        <v>677</v>
      </c>
      <c r="C4382" s="7" t="s">
        <v>1522</v>
      </c>
      <c r="D4382" s="7" t="n">
        <v>2</v>
      </c>
      <c r="E4382" s="7" t="n">
        <v>425.5</v>
      </c>
      <c r="F4382" s="7" t="n">
        <v>0</v>
      </c>
      <c r="G4382" s="7" t="n">
        <v>0</v>
      </c>
    </row>
    <row r="4383" customFormat="false" ht="15" hidden="false" customHeight="false" outlineLevel="0" collapsed="false">
      <c r="A4383" s="7" t="s">
        <v>23</v>
      </c>
      <c r="B4383" s="7" t="s">
        <v>662</v>
      </c>
      <c r="C4383" s="7" t="s">
        <v>1522</v>
      </c>
      <c r="D4383" s="7" t="n">
        <v>1</v>
      </c>
      <c r="E4383" s="7" t="n">
        <v>130</v>
      </c>
      <c r="F4383" s="7" t="n">
        <v>0</v>
      </c>
      <c r="G4383" s="7" t="n">
        <v>0</v>
      </c>
    </row>
    <row r="4384" customFormat="false" ht="15" hidden="false" customHeight="false" outlineLevel="0" collapsed="false">
      <c r="A4384" s="7" t="s">
        <v>23</v>
      </c>
      <c r="B4384" s="7" t="s">
        <v>662</v>
      </c>
      <c r="C4384" s="7" t="s">
        <v>1522</v>
      </c>
      <c r="D4384" s="7" t="n">
        <v>3</v>
      </c>
      <c r="E4384" s="7" t="n">
        <v>638.25</v>
      </c>
      <c r="F4384" s="7" t="n">
        <v>0</v>
      </c>
      <c r="G4384" s="7" t="n">
        <v>0</v>
      </c>
    </row>
    <row r="4385" customFormat="false" ht="15" hidden="false" customHeight="false" outlineLevel="0" collapsed="false">
      <c r="A4385" s="7" t="s">
        <v>23</v>
      </c>
      <c r="B4385" s="7" t="s">
        <v>690</v>
      </c>
      <c r="C4385" s="7" t="s">
        <v>1522</v>
      </c>
      <c r="D4385" s="7" t="n">
        <v>2</v>
      </c>
      <c r="E4385" s="7" t="n">
        <v>425.51</v>
      </c>
      <c r="F4385" s="7" t="n">
        <v>0</v>
      </c>
      <c r="G4385" s="7" t="n">
        <v>0</v>
      </c>
    </row>
    <row r="4386" customFormat="false" ht="15" hidden="false" customHeight="false" outlineLevel="0" collapsed="false">
      <c r="A4386" s="7" t="s">
        <v>23</v>
      </c>
      <c r="B4386" s="7" t="s">
        <v>613</v>
      </c>
      <c r="C4386" s="7" t="s">
        <v>1369</v>
      </c>
      <c r="D4386" s="7" t="n">
        <v>3</v>
      </c>
      <c r="E4386" s="7" t="n">
        <v>267.03</v>
      </c>
      <c r="F4386" s="7" t="n">
        <v>0</v>
      </c>
      <c r="G4386" s="7" t="n">
        <v>0</v>
      </c>
    </row>
    <row r="4387" customFormat="false" ht="15" hidden="false" customHeight="false" outlineLevel="0" collapsed="false">
      <c r="A4387" s="7" t="s">
        <v>23</v>
      </c>
      <c r="B4387" s="7" t="s">
        <v>658</v>
      </c>
      <c r="C4387" s="7" t="s">
        <v>1496</v>
      </c>
      <c r="D4387" s="7" t="n">
        <v>0</v>
      </c>
      <c r="E4387" s="7" t="n">
        <v>0</v>
      </c>
      <c r="F4387" s="7" t="n">
        <v>2</v>
      </c>
      <c r="G4387" s="7" t="n">
        <v>126.47</v>
      </c>
    </row>
    <row r="4388" customFormat="false" ht="15" hidden="false" customHeight="false" outlineLevel="0" collapsed="false">
      <c r="A4388" s="7" t="s">
        <v>23</v>
      </c>
      <c r="B4388" s="7" t="s">
        <v>653</v>
      </c>
      <c r="C4388" s="7" t="s">
        <v>1496</v>
      </c>
      <c r="D4388" s="7" t="n">
        <v>0</v>
      </c>
      <c r="E4388" s="7" t="n">
        <v>0</v>
      </c>
      <c r="F4388" s="7" t="n">
        <v>4</v>
      </c>
      <c r="G4388" s="7" t="n">
        <v>252.92</v>
      </c>
    </row>
    <row r="4389" customFormat="false" ht="15" hidden="false" customHeight="false" outlineLevel="0" collapsed="false">
      <c r="A4389" s="7" t="s">
        <v>23</v>
      </c>
      <c r="B4389" s="7" t="s">
        <v>657</v>
      </c>
      <c r="C4389" s="7" t="s">
        <v>1496</v>
      </c>
      <c r="D4389" s="7" t="n">
        <v>0</v>
      </c>
      <c r="E4389" s="7" t="n">
        <v>0</v>
      </c>
      <c r="F4389" s="7" t="n">
        <v>2</v>
      </c>
      <c r="G4389" s="7" t="n">
        <v>126.46</v>
      </c>
    </row>
    <row r="4390" customFormat="false" ht="15" hidden="false" customHeight="false" outlineLevel="0" collapsed="false">
      <c r="A4390" s="7" t="s">
        <v>23</v>
      </c>
      <c r="B4390" s="7" t="s">
        <v>284</v>
      </c>
      <c r="C4390" s="7" t="s">
        <v>1381</v>
      </c>
      <c r="D4390" s="7" t="n">
        <v>4</v>
      </c>
      <c r="E4390" s="7" t="n">
        <v>378.54</v>
      </c>
      <c r="F4390" s="7" t="n">
        <v>0</v>
      </c>
      <c r="G4390" s="7" t="n">
        <v>0</v>
      </c>
    </row>
    <row r="4391" customFormat="false" ht="15" hidden="false" customHeight="false" outlineLevel="0" collapsed="false">
      <c r="A4391" s="7" t="s">
        <v>23</v>
      </c>
      <c r="B4391" s="7" t="s">
        <v>397</v>
      </c>
      <c r="C4391" s="7" t="s">
        <v>1396</v>
      </c>
      <c r="D4391" s="7" t="n">
        <v>0</v>
      </c>
      <c r="E4391" s="7" t="n">
        <v>0</v>
      </c>
      <c r="F4391" s="7" t="n">
        <v>1</v>
      </c>
      <c r="G4391" s="7" t="n">
        <v>180</v>
      </c>
    </row>
    <row r="4392" customFormat="false" ht="15" hidden="false" customHeight="false" outlineLevel="0" collapsed="false">
      <c r="A4392" s="7" t="s">
        <v>23</v>
      </c>
      <c r="B4392" s="7" t="s">
        <v>470</v>
      </c>
      <c r="C4392" s="7" t="s">
        <v>1397</v>
      </c>
      <c r="D4392" s="7" t="n">
        <v>0</v>
      </c>
      <c r="E4392" s="7" t="n">
        <v>0</v>
      </c>
      <c r="F4392" s="7" t="n">
        <v>1</v>
      </c>
      <c r="G4392" s="7" t="n">
        <v>140</v>
      </c>
    </row>
    <row r="4393" customFormat="false" ht="15" hidden="false" customHeight="false" outlineLevel="0" collapsed="false">
      <c r="A4393" s="7" t="s">
        <v>23</v>
      </c>
      <c r="B4393" s="7" t="s">
        <v>706</v>
      </c>
      <c r="C4393" s="7" t="s">
        <v>1397</v>
      </c>
      <c r="D4393" s="7" t="n">
        <v>0</v>
      </c>
      <c r="E4393" s="7" t="n">
        <v>0</v>
      </c>
      <c r="F4393" s="7" t="n">
        <v>1</v>
      </c>
      <c r="G4393" s="7" t="n">
        <v>140</v>
      </c>
    </row>
    <row r="4394" customFormat="false" ht="15" hidden="false" customHeight="false" outlineLevel="0" collapsed="false">
      <c r="A4394" s="7" t="s">
        <v>23</v>
      </c>
      <c r="B4394" s="7" t="s">
        <v>474</v>
      </c>
      <c r="C4394" s="7" t="s">
        <v>1398</v>
      </c>
      <c r="D4394" s="7" t="n">
        <v>1</v>
      </c>
      <c r="E4394" s="7" t="n">
        <v>140</v>
      </c>
      <c r="F4394" s="7" t="n">
        <v>0</v>
      </c>
      <c r="G4394" s="7" t="n">
        <v>0</v>
      </c>
    </row>
    <row r="4395" customFormat="false" ht="15" hidden="false" customHeight="false" outlineLevel="0" collapsed="false">
      <c r="A4395" s="7" t="s">
        <v>23</v>
      </c>
      <c r="B4395" s="7" t="s">
        <v>184</v>
      </c>
      <c r="C4395" s="7" t="s">
        <v>1399</v>
      </c>
      <c r="D4395" s="7" t="n">
        <v>0</v>
      </c>
      <c r="E4395" s="7" t="n">
        <v>0</v>
      </c>
      <c r="F4395" s="7" t="n">
        <v>1</v>
      </c>
      <c r="G4395" s="7" t="n">
        <v>49.64</v>
      </c>
    </row>
    <row r="4396" customFormat="false" ht="15" hidden="false" customHeight="false" outlineLevel="0" collapsed="false">
      <c r="A4396" s="7" t="s">
        <v>23</v>
      </c>
      <c r="B4396" s="7" t="s">
        <v>186</v>
      </c>
      <c r="C4396" s="7" t="s">
        <v>1399</v>
      </c>
      <c r="D4396" s="7" t="n">
        <v>0</v>
      </c>
      <c r="E4396" s="7" t="n">
        <v>0</v>
      </c>
      <c r="F4396" s="7" t="n">
        <v>1</v>
      </c>
      <c r="G4396" s="7" t="n">
        <v>49.6</v>
      </c>
    </row>
    <row r="4397" customFormat="false" ht="15" hidden="false" customHeight="false" outlineLevel="0" collapsed="false">
      <c r="A4397" s="7" t="s">
        <v>23</v>
      </c>
      <c r="B4397" s="7" t="s">
        <v>562</v>
      </c>
      <c r="C4397" s="7" t="s">
        <v>1401</v>
      </c>
      <c r="D4397" s="7" t="n">
        <v>0</v>
      </c>
      <c r="E4397" s="7" t="n">
        <v>0</v>
      </c>
      <c r="F4397" s="7" t="n">
        <v>9</v>
      </c>
      <c r="G4397" s="7" t="n">
        <v>1999.21</v>
      </c>
    </row>
    <row r="4398" customFormat="false" ht="15" hidden="false" customHeight="false" outlineLevel="0" collapsed="false">
      <c r="A4398" s="7" t="s">
        <v>23</v>
      </c>
      <c r="B4398" s="7" t="s">
        <v>562</v>
      </c>
      <c r="C4398" s="7" t="s">
        <v>1401</v>
      </c>
      <c r="D4398" s="7" t="n">
        <v>0</v>
      </c>
      <c r="E4398" s="7" t="n">
        <v>0</v>
      </c>
      <c r="F4398" s="7" t="n">
        <v>3</v>
      </c>
      <c r="G4398" s="7" t="n">
        <v>0.02</v>
      </c>
    </row>
    <row r="4399" customFormat="false" ht="15" hidden="false" customHeight="false" outlineLevel="0" collapsed="false">
      <c r="A4399" s="7" t="s">
        <v>23</v>
      </c>
      <c r="B4399" s="7" t="s">
        <v>237</v>
      </c>
      <c r="C4399" s="7" t="s">
        <v>1402</v>
      </c>
      <c r="D4399" s="7" t="n">
        <v>0</v>
      </c>
      <c r="E4399" s="7" t="n">
        <v>0</v>
      </c>
      <c r="F4399" s="7" t="n">
        <v>1</v>
      </c>
      <c r="G4399" s="7" t="n">
        <v>164.01</v>
      </c>
    </row>
    <row r="4400" customFormat="false" ht="15" hidden="false" customHeight="false" outlineLevel="0" collapsed="false">
      <c r="A4400" s="7" t="s">
        <v>23</v>
      </c>
      <c r="B4400" s="7" t="s">
        <v>293</v>
      </c>
      <c r="C4400" s="7" t="s">
        <v>1403</v>
      </c>
      <c r="D4400" s="7" t="n">
        <v>2</v>
      </c>
      <c r="E4400" s="7" t="n">
        <v>320</v>
      </c>
      <c r="F4400" s="7" t="n">
        <v>2</v>
      </c>
      <c r="G4400" s="7" t="n">
        <v>320</v>
      </c>
    </row>
    <row r="4401" customFormat="false" ht="15" hidden="false" customHeight="false" outlineLevel="0" collapsed="false">
      <c r="A4401" s="7" t="s">
        <v>23</v>
      </c>
      <c r="B4401" s="7" t="s">
        <v>267</v>
      </c>
      <c r="C4401" s="7" t="s">
        <v>1403</v>
      </c>
      <c r="D4401" s="7" t="n">
        <v>2</v>
      </c>
      <c r="E4401" s="7" t="n">
        <v>319.99</v>
      </c>
      <c r="F4401" s="7" t="n">
        <v>2</v>
      </c>
      <c r="G4401" s="7" t="n">
        <v>320</v>
      </c>
    </row>
    <row r="4402" customFormat="false" ht="15" hidden="false" customHeight="false" outlineLevel="0" collapsed="false">
      <c r="A4402" s="7" t="s">
        <v>23</v>
      </c>
      <c r="B4402" s="7" t="s">
        <v>318</v>
      </c>
      <c r="C4402" s="7" t="s">
        <v>1403</v>
      </c>
      <c r="D4402" s="7" t="n">
        <v>1</v>
      </c>
      <c r="E4402" s="7" t="n">
        <v>160</v>
      </c>
      <c r="F4402" s="7" t="n">
        <v>2</v>
      </c>
      <c r="G4402" s="7" t="n">
        <v>320</v>
      </c>
    </row>
    <row r="4403" customFormat="false" ht="15" hidden="false" customHeight="false" outlineLevel="0" collapsed="false">
      <c r="A4403" s="7" t="s">
        <v>23</v>
      </c>
      <c r="B4403" s="7" t="s">
        <v>130</v>
      </c>
      <c r="C4403" s="7" t="s">
        <v>1425</v>
      </c>
      <c r="D4403" s="7" t="n">
        <v>0</v>
      </c>
      <c r="E4403" s="7" t="n">
        <v>0</v>
      </c>
      <c r="F4403" s="7" t="n">
        <v>1</v>
      </c>
      <c r="G4403" s="7" t="n">
        <v>49</v>
      </c>
    </row>
    <row r="4404" customFormat="false" ht="15" hidden="false" customHeight="false" outlineLevel="0" collapsed="false">
      <c r="A4404" s="7" t="s">
        <v>23</v>
      </c>
      <c r="B4404" s="7" t="s">
        <v>152</v>
      </c>
      <c r="C4404" s="7" t="s">
        <v>1425</v>
      </c>
      <c r="D4404" s="7" t="n">
        <v>0</v>
      </c>
      <c r="E4404" s="7" t="n">
        <v>0</v>
      </c>
      <c r="F4404" s="7" t="n">
        <v>1</v>
      </c>
      <c r="G4404" s="7" t="n">
        <v>48.99</v>
      </c>
    </row>
    <row r="4405" customFormat="false" ht="15" hidden="false" customHeight="false" outlineLevel="0" collapsed="false">
      <c r="A4405" s="7" t="s">
        <v>23</v>
      </c>
      <c r="B4405" s="7" t="s">
        <v>198</v>
      </c>
      <c r="C4405" s="7" t="s">
        <v>1425</v>
      </c>
      <c r="D4405" s="7" t="n">
        <v>0</v>
      </c>
      <c r="E4405" s="7" t="n">
        <v>0</v>
      </c>
      <c r="F4405" s="7" t="n">
        <v>1</v>
      </c>
      <c r="G4405" s="7" t="n">
        <v>49</v>
      </c>
    </row>
    <row r="4406" customFormat="false" ht="15" hidden="false" customHeight="false" outlineLevel="0" collapsed="false">
      <c r="A4406" s="7" t="s">
        <v>23</v>
      </c>
      <c r="B4406" s="7" t="s">
        <v>129</v>
      </c>
      <c r="C4406" s="7" t="s">
        <v>1426</v>
      </c>
      <c r="D4406" s="7" t="n">
        <v>0</v>
      </c>
      <c r="E4406" s="7" t="n">
        <v>0</v>
      </c>
      <c r="F4406" s="7" t="n">
        <v>2</v>
      </c>
      <c r="G4406" s="7" t="n">
        <v>97.99</v>
      </c>
    </row>
    <row r="4407" customFormat="false" ht="15" hidden="false" customHeight="false" outlineLevel="0" collapsed="false">
      <c r="A4407" s="7" t="s">
        <v>23</v>
      </c>
      <c r="B4407" s="7" t="s">
        <v>155</v>
      </c>
      <c r="C4407" s="7" t="s">
        <v>1426</v>
      </c>
      <c r="D4407" s="7" t="n">
        <v>0</v>
      </c>
      <c r="E4407" s="7" t="n">
        <v>0</v>
      </c>
      <c r="F4407" s="7" t="n">
        <v>3</v>
      </c>
      <c r="G4407" s="7" t="n">
        <v>146.99</v>
      </c>
    </row>
    <row r="4408" customFormat="false" ht="15" hidden="false" customHeight="false" outlineLevel="0" collapsed="false">
      <c r="A4408" s="7" t="s">
        <v>23</v>
      </c>
      <c r="B4408" s="7" t="s">
        <v>199</v>
      </c>
      <c r="C4408" s="7" t="s">
        <v>1426</v>
      </c>
      <c r="D4408" s="7" t="n">
        <v>0</v>
      </c>
      <c r="E4408" s="7" t="n">
        <v>0</v>
      </c>
      <c r="F4408" s="7" t="n">
        <v>1</v>
      </c>
      <c r="G4408" s="7" t="n">
        <v>49</v>
      </c>
    </row>
    <row r="4409" customFormat="false" ht="15" hidden="false" customHeight="false" outlineLevel="0" collapsed="false">
      <c r="A4409" s="7" t="s">
        <v>23</v>
      </c>
      <c r="B4409" s="7" t="s">
        <v>103</v>
      </c>
      <c r="C4409" s="7" t="s">
        <v>1443</v>
      </c>
      <c r="D4409" s="7" t="n">
        <v>0</v>
      </c>
      <c r="E4409" s="7" t="n">
        <v>0</v>
      </c>
      <c r="F4409" s="7" t="n">
        <v>1</v>
      </c>
      <c r="G4409" s="7" t="n">
        <v>79.65</v>
      </c>
    </row>
    <row r="4410" customFormat="false" ht="15" hidden="false" customHeight="false" outlineLevel="0" collapsed="false">
      <c r="A4410" s="7" t="s">
        <v>23</v>
      </c>
      <c r="B4410" s="7" t="s">
        <v>274</v>
      </c>
      <c r="C4410" s="7" t="s">
        <v>1487</v>
      </c>
      <c r="D4410" s="7" t="n">
        <v>0</v>
      </c>
      <c r="E4410" s="7" t="n">
        <v>0</v>
      </c>
      <c r="F4410" s="7" t="n">
        <v>3</v>
      </c>
      <c r="G4410" s="7" t="n">
        <v>390</v>
      </c>
    </row>
    <row r="4411" customFormat="false" ht="15" hidden="false" customHeight="false" outlineLevel="0" collapsed="false">
      <c r="A4411" s="7" t="s">
        <v>23</v>
      </c>
      <c r="B4411" s="7" t="s">
        <v>274</v>
      </c>
      <c r="C4411" s="7" t="s">
        <v>1487</v>
      </c>
      <c r="D4411" s="7" t="n">
        <v>1</v>
      </c>
      <c r="E4411" s="7" t="n">
        <v>128.99</v>
      </c>
      <c r="F4411" s="7" t="n">
        <v>0</v>
      </c>
      <c r="G4411" s="7" t="n">
        <v>0</v>
      </c>
    </row>
    <row r="4412" customFormat="false" ht="15" hidden="false" customHeight="false" outlineLevel="0" collapsed="false">
      <c r="A4412" s="7" t="s">
        <v>23</v>
      </c>
      <c r="B4412" s="7" t="s">
        <v>277</v>
      </c>
      <c r="C4412" s="7" t="s">
        <v>1487</v>
      </c>
      <c r="D4412" s="7" t="n">
        <v>0</v>
      </c>
      <c r="E4412" s="7" t="n">
        <v>0</v>
      </c>
      <c r="F4412" s="7" t="n">
        <v>2</v>
      </c>
      <c r="G4412" s="7" t="n">
        <v>260</v>
      </c>
    </row>
    <row r="4413" customFormat="false" ht="15" hidden="false" customHeight="false" outlineLevel="0" collapsed="false">
      <c r="A4413" s="7" t="s">
        <v>23</v>
      </c>
      <c r="B4413" s="7" t="s">
        <v>332</v>
      </c>
      <c r="C4413" s="7" t="s">
        <v>1487</v>
      </c>
      <c r="D4413" s="7" t="n">
        <v>0</v>
      </c>
      <c r="E4413" s="7" t="n">
        <v>0</v>
      </c>
      <c r="F4413" s="7" t="n">
        <v>2</v>
      </c>
      <c r="G4413" s="7" t="n">
        <v>260</v>
      </c>
    </row>
    <row r="4414" customFormat="false" ht="15" hidden="false" customHeight="false" outlineLevel="0" collapsed="false">
      <c r="A4414" s="7" t="s">
        <v>23</v>
      </c>
      <c r="B4414" s="7" t="s">
        <v>194</v>
      </c>
      <c r="C4414" s="7" t="s">
        <v>1269</v>
      </c>
      <c r="D4414" s="7" t="n">
        <v>1</v>
      </c>
      <c r="E4414" s="7" t="n">
        <v>90.02</v>
      </c>
      <c r="F4414" s="7" t="n">
        <v>1</v>
      </c>
      <c r="G4414" s="7" t="n">
        <v>90.02</v>
      </c>
    </row>
    <row r="4415" customFormat="false" ht="15" hidden="false" customHeight="false" outlineLevel="0" collapsed="false">
      <c r="A4415" s="7" t="s">
        <v>23</v>
      </c>
      <c r="B4415" s="7" t="s">
        <v>194</v>
      </c>
      <c r="C4415" s="7" t="s">
        <v>1269</v>
      </c>
      <c r="D4415" s="7" t="n">
        <v>2</v>
      </c>
      <c r="E4415" s="7" t="n">
        <v>150</v>
      </c>
      <c r="F4415" s="7" t="n">
        <v>0</v>
      </c>
      <c r="G4415" s="7" t="n">
        <v>0</v>
      </c>
    </row>
    <row r="4416" customFormat="false" ht="15" hidden="false" customHeight="false" outlineLevel="0" collapsed="false">
      <c r="A4416" s="7" t="s">
        <v>23</v>
      </c>
      <c r="B4416" s="7" t="s">
        <v>235</v>
      </c>
      <c r="C4416" s="7" t="s">
        <v>1269</v>
      </c>
      <c r="D4416" s="7" t="n">
        <v>1</v>
      </c>
      <c r="E4416" s="7" t="n">
        <v>90.02</v>
      </c>
      <c r="F4416" s="7" t="n">
        <v>0</v>
      </c>
      <c r="G4416" s="7" t="n">
        <v>0</v>
      </c>
    </row>
    <row r="4417" customFormat="false" ht="15" hidden="false" customHeight="false" outlineLevel="0" collapsed="false">
      <c r="A4417" s="7" t="s">
        <v>23</v>
      </c>
      <c r="B4417" s="7" t="s">
        <v>207</v>
      </c>
      <c r="C4417" s="7" t="s">
        <v>1269</v>
      </c>
      <c r="D4417" s="7" t="n">
        <v>2</v>
      </c>
      <c r="E4417" s="7" t="n">
        <v>150</v>
      </c>
      <c r="F4417" s="7" t="n">
        <v>0</v>
      </c>
      <c r="G4417" s="7" t="n">
        <v>0</v>
      </c>
    </row>
    <row r="4418" customFormat="false" ht="15" hidden="false" customHeight="false" outlineLevel="0" collapsed="false">
      <c r="A4418" s="7" t="s">
        <v>23</v>
      </c>
      <c r="B4418" s="7" t="s">
        <v>314</v>
      </c>
      <c r="C4418" s="7" t="s">
        <v>1269</v>
      </c>
      <c r="D4418" s="7" t="n">
        <v>4</v>
      </c>
      <c r="E4418" s="7" t="n">
        <v>360.08</v>
      </c>
      <c r="F4418" s="7" t="n">
        <v>0</v>
      </c>
      <c r="G4418" s="7" t="n">
        <v>0</v>
      </c>
    </row>
    <row r="4419" customFormat="false" ht="15" hidden="false" customHeight="false" outlineLevel="0" collapsed="false">
      <c r="A4419" s="7" t="s">
        <v>23</v>
      </c>
      <c r="B4419" s="7" t="s">
        <v>182</v>
      </c>
      <c r="C4419" s="7" t="s">
        <v>1271</v>
      </c>
      <c r="D4419" s="7" t="n">
        <v>1</v>
      </c>
      <c r="E4419" s="7" t="n">
        <v>55.56</v>
      </c>
      <c r="F4419" s="7" t="n">
        <v>0</v>
      </c>
      <c r="G4419" s="7" t="n">
        <v>0</v>
      </c>
    </row>
    <row r="4420" customFormat="false" ht="15" hidden="false" customHeight="false" outlineLevel="0" collapsed="false">
      <c r="A4420" s="7" t="s">
        <v>23</v>
      </c>
      <c r="B4420" s="7" t="s">
        <v>88</v>
      </c>
      <c r="C4420" s="7" t="s">
        <v>1271</v>
      </c>
      <c r="D4420" s="7" t="n">
        <v>1</v>
      </c>
      <c r="E4420" s="7" t="n">
        <v>55.56</v>
      </c>
      <c r="F4420" s="7" t="n">
        <v>0</v>
      </c>
      <c r="G4420" s="7" t="n">
        <v>0</v>
      </c>
    </row>
    <row r="4421" customFormat="false" ht="15" hidden="false" customHeight="false" outlineLevel="0" collapsed="false">
      <c r="A4421" s="7" t="s">
        <v>23</v>
      </c>
      <c r="B4421" s="7" t="s">
        <v>151</v>
      </c>
      <c r="C4421" s="7" t="s">
        <v>1276</v>
      </c>
      <c r="D4421" s="7" t="n">
        <v>0</v>
      </c>
      <c r="E4421" s="7" t="n">
        <v>0</v>
      </c>
      <c r="F4421" s="7" t="n">
        <v>1</v>
      </c>
      <c r="G4421" s="7" t="n">
        <v>84.98</v>
      </c>
    </row>
    <row r="4422" customFormat="false" ht="15" hidden="false" customHeight="false" outlineLevel="0" collapsed="false">
      <c r="A4422" s="7" t="s">
        <v>23</v>
      </c>
      <c r="B4422" s="7" t="s">
        <v>151</v>
      </c>
      <c r="C4422" s="7" t="s">
        <v>1276</v>
      </c>
      <c r="D4422" s="7" t="n">
        <v>1</v>
      </c>
      <c r="E4422" s="7" t="n">
        <v>85</v>
      </c>
      <c r="F4422" s="7" t="n">
        <v>0</v>
      </c>
      <c r="G4422" s="7" t="n">
        <v>0</v>
      </c>
    </row>
    <row r="4423" customFormat="false" ht="15" hidden="false" customHeight="false" outlineLevel="0" collapsed="false">
      <c r="A4423" s="7" t="s">
        <v>23</v>
      </c>
      <c r="B4423" s="7" t="s">
        <v>172</v>
      </c>
      <c r="C4423" s="7" t="s">
        <v>1276</v>
      </c>
      <c r="D4423" s="7" t="n">
        <v>1</v>
      </c>
      <c r="E4423" s="7" t="n">
        <v>84.98</v>
      </c>
      <c r="F4423" s="7" t="n">
        <v>0</v>
      </c>
      <c r="G4423" s="7" t="n">
        <v>0</v>
      </c>
    </row>
    <row r="4424" customFormat="false" ht="15" hidden="false" customHeight="false" outlineLevel="0" collapsed="false">
      <c r="A4424" s="7" t="s">
        <v>23</v>
      </c>
      <c r="B4424" s="7" t="s">
        <v>157</v>
      </c>
      <c r="C4424" s="7" t="s">
        <v>1276</v>
      </c>
      <c r="D4424" s="7" t="n">
        <v>1</v>
      </c>
      <c r="E4424" s="7" t="n">
        <v>85</v>
      </c>
      <c r="F4424" s="7" t="n">
        <v>0</v>
      </c>
      <c r="G4424" s="7" t="n">
        <v>0</v>
      </c>
    </row>
    <row r="4425" customFormat="false" ht="15" hidden="false" customHeight="false" outlineLevel="0" collapsed="false">
      <c r="A4425" s="7" t="s">
        <v>23</v>
      </c>
      <c r="B4425" s="7" t="s">
        <v>258</v>
      </c>
      <c r="C4425" s="7" t="s">
        <v>1276</v>
      </c>
      <c r="D4425" s="7" t="n">
        <v>4</v>
      </c>
      <c r="E4425" s="7" t="n">
        <v>339.92</v>
      </c>
      <c r="F4425" s="7" t="n">
        <v>0</v>
      </c>
      <c r="G4425" s="7" t="n">
        <v>0</v>
      </c>
    </row>
    <row r="4426" customFormat="false" ht="15" hidden="false" customHeight="false" outlineLevel="0" collapsed="false">
      <c r="A4426" s="7" t="s">
        <v>23</v>
      </c>
      <c r="B4426" s="7" t="s">
        <v>249</v>
      </c>
      <c r="C4426" s="7" t="s">
        <v>1290</v>
      </c>
      <c r="D4426" s="7" t="n">
        <v>1</v>
      </c>
      <c r="E4426" s="7" t="n">
        <v>30.84</v>
      </c>
      <c r="F4426" s="7" t="n">
        <v>0</v>
      </c>
      <c r="G4426" s="7" t="n">
        <v>0</v>
      </c>
    </row>
    <row r="4427" customFormat="false" ht="15" hidden="false" customHeight="false" outlineLevel="0" collapsed="false">
      <c r="A4427" s="7" t="s">
        <v>23</v>
      </c>
      <c r="B4427" s="7" t="s">
        <v>249</v>
      </c>
      <c r="C4427" s="7" t="s">
        <v>1290</v>
      </c>
      <c r="D4427" s="7" t="n">
        <v>0</v>
      </c>
      <c r="E4427" s="7" t="n">
        <v>0</v>
      </c>
      <c r="F4427" s="7" t="n">
        <v>2</v>
      </c>
      <c r="G4427" s="7" t="n">
        <v>62.03</v>
      </c>
    </row>
    <row r="4428" customFormat="false" ht="15" hidden="false" customHeight="false" outlineLevel="0" collapsed="false">
      <c r="A4428" s="7" t="s">
        <v>23</v>
      </c>
      <c r="B4428" s="7" t="s">
        <v>317</v>
      </c>
      <c r="C4428" s="7" t="s">
        <v>1290</v>
      </c>
      <c r="D4428" s="7" t="n">
        <v>0</v>
      </c>
      <c r="E4428" s="7" t="n">
        <v>0</v>
      </c>
      <c r="F4428" s="7" t="n">
        <v>3</v>
      </c>
      <c r="G4428" s="7" t="n">
        <v>93.05</v>
      </c>
    </row>
    <row r="4429" customFormat="false" ht="15" hidden="false" customHeight="false" outlineLevel="0" collapsed="false">
      <c r="A4429" s="7" t="s">
        <v>23</v>
      </c>
      <c r="B4429" s="7" t="s">
        <v>106</v>
      </c>
      <c r="C4429" s="7" t="s">
        <v>1291</v>
      </c>
      <c r="D4429" s="7" t="n">
        <v>2</v>
      </c>
      <c r="E4429" s="7" t="n">
        <v>74.28</v>
      </c>
      <c r="F4429" s="7" t="n">
        <v>1</v>
      </c>
      <c r="G4429" s="7" t="n">
        <v>37.14</v>
      </c>
    </row>
    <row r="4430" customFormat="false" ht="15" hidden="false" customHeight="false" outlineLevel="0" collapsed="false">
      <c r="A4430" s="7" t="s">
        <v>23</v>
      </c>
      <c r="B4430" s="7" t="s">
        <v>96</v>
      </c>
      <c r="C4430" s="7" t="s">
        <v>1291</v>
      </c>
      <c r="D4430" s="7" t="n">
        <v>0</v>
      </c>
      <c r="E4430" s="7" t="n">
        <v>0</v>
      </c>
      <c r="F4430" s="7" t="n">
        <v>1</v>
      </c>
      <c r="G4430" s="7" t="n">
        <v>37.14</v>
      </c>
    </row>
    <row r="4431" customFormat="false" ht="15" hidden="false" customHeight="false" outlineLevel="0" collapsed="false">
      <c r="A4431" s="7" t="s">
        <v>23</v>
      </c>
      <c r="B4431" s="7" t="s">
        <v>110</v>
      </c>
      <c r="C4431" s="7" t="s">
        <v>1291</v>
      </c>
      <c r="D4431" s="7" t="n">
        <v>1</v>
      </c>
      <c r="E4431" s="7" t="n">
        <v>37.14</v>
      </c>
      <c r="F4431" s="7" t="n">
        <v>0</v>
      </c>
      <c r="G4431" s="7" t="n">
        <v>0</v>
      </c>
    </row>
    <row r="4432" customFormat="false" ht="15" hidden="false" customHeight="false" outlineLevel="0" collapsed="false">
      <c r="A4432" s="7" t="s">
        <v>23</v>
      </c>
      <c r="B4432" s="7" t="s">
        <v>173</v>
      </c>
      <c r="C4432" s="7" t="s">
        <v>1291</v>
      </c>
      <c r="D4432" s="7" t="n">
        <v>1</v>
      </c>
      <c r="E4432" s="7" t="n">
        <v>37.14</v>
      </c>
      <c r="F4432" s="7" t="n">
        <v>0</v>
      </c>
      <c r="G4432" s="7" t="n">
        <v>0</v>
      </c>
    </row>
    <row r="4433" customFormat="false" ht="15" hidden="false" customHeight="false" outlineLevel="0" collapsed="false">
      <c r="A4433" s="7" t="s">
        <v>23</v>
      </c>
      <c r="B4433" s="7" t="s">
        <v>296</v>
      </c>
      <c r="C4433" s="7" t="s">
        <v>1294</v>
      </c>
      <c r="D4433" s="7" t="n">
        <v>2</v>
      </c>
      <c r="E4433" s="7" t="n">
        <v>56.78</v>
      </c>
      <c r="F4433" s="7" t="n">
        <v>0</v>
      </c>
      <c r="G4433" s="7" t="n">
        <v>0</v>
      </c>
    </row>
    <row r="4434" customFormat="false" ht="15" hidden="false" customHeight="false" outlineLevel="0" collapsed="false">
      <c r="A4434" s="7" t="s">
        <v>23</v>
      </c>
      <c r="B4434" s="7" t="s">
        <v>256</v>
      </c>
      <c r="C4434" s="7" t="s">
        <v>1301</v>
      </c>
      <c r="D4434" s="7" t="n">
        <v>0</v>
      </c>
      <c r="E4434" s="7" t="n">
        <v>0</v>
      </c>
      <c r="F4434" s="7" t="n">
        <v>1</v>
      </c>
      <c r="G4434" s="7" t="n">
        <v>37.14</v>
      </c>
    </row>
    <row r="4435" customFormat="false" ht="15" hidden="false" customHeight="false" outlineLevel="0" collapsed="false">
      <c r="A4435" s="7" t="s">
        <v>23</v>
      </c>
      <c r="B4435" s="7" t="s">
        <v>219</v>
      </c>
      <c r="C4435" s="7" t="s">
        <v>1302</v>
      </c>
      <c r="D4435" s="7" t="n">
        <v>0</v>
      </c>
      <c r="E4435" s="7" t="n">
        <v>0</v>
      </c>
      <c r="F4435" s="7" t="n">
        <v>1</v>
      </c>
      <c r="G4435" s="7" t="n">
        <v>39.33</v>
      </c>
    </row>
    <row r="4436" customFormat="false" ht="15" hidden="false" customHeight="false" outlineLevel="0" collapsed="false">
      <c r="A4436" s="7" t="s">
        <v>23</v>
      </c>
      <c r="B4436" s="7" t="s">
        <v>322</v>
      </c>
      <c r="C4436" s="7" t="s">
        <v>1312</v>
      </c>
      <c r="D4436" s="7" t="n">
        <v>4</v>
      </c>
      <c r="E4436" s="7" t="n">
        <v>248.32</v>
      </c>
      <c r="F4436" s="7" t="n">
        <v>0</v>
      </c>
      <c r="G4436" s="7" t="n">
        <v>0</v>
      </c>
    </row>
    <row r="4437" customFormat="false" ht="15" hidden="false" customHeight="false" outlineLevel="0" collapsed="false">
      <c r="A4437" s="7" t="s">
        <v>23</v>
      </c>
      <c r="B4437" s="7" t="s">
        <v>321</v>
      </c>
      <c r="C4437" s="7" t="s">
        <v>1312</v>
      </c>
      <c r="D4437" s="7" t="n">
        <v>3</v>
      </c>
      <c r="E4437" s="7" t="n">
        <v>186.23</v>
      </c>
      <c r="F4437" s="7" t="n">
        <v>0</v>
      </c>
      <c r="G4437" s="7" t="n">
        <v>0</v>
      </c>
    </row>
    <row r="4438" customFormat="false" ht="15" hidden="false" customHeight="false" outlineLevel="0" collapsed="false">
      <c r="A4438" s="7" t="s">
        <v>23</v>
      </c>
      <c r="B4438" s="7" t="s">
        <v>334</v>
      </c>
      <c r="C4438" s="7" t="s">
        <v>1312</v>
      </c>
      <c r="D4438" s="7" t="n">
        <v>3</v>
      </c>
      <c r="E4438" s="7" t="n">
        <v>186.24</v>
      </c>
      <c r="F4438" s="7" t="n">
        <v>0</v>
      </c>
      <c r="G4438" s="7" t="n">
        <v>0</v>
      </c>
    </row>
    <row r="4439" customFormat="false" ht="15" hidden="false" customHeight="false" outlineLevel="0" collapsed="false">
      <c r="A4439" s="7" t="s">
        <v>23</v>
      </c>
      <c r="B4439" s="7" t="s">
        <v>629</v>
      </c>
      <c r="C4439" s="7" t="s">
        <v>1319</v>
      </c>
      <c r="D4439" s="7" t="n">
        <v>1</v>
      </c>
      <c r="E4439" s="7" t="n">
        <v>80.01</v>
      </c>
      <c r="F4439" s="7" t="n">
        <v>0</v>
      </c>
      <c r="G4439" s="7" t="n">
        <v>0</v>
      </c>
    </row>
    <row r="4440" customFormat="false" ht="15" hidden="false" customHeight="false" outlineLevel="0" collapsed="false">
      <c r="A4440" s="7" t="s">
        <v>23</v>
      </c>
      <c r="B4440" s="7" t="s">
        <v>333</v>
      </c>
      <c r="C4440" s="7" t="s">
        <v>1319</v>
      </c>
      <c r="D4440" s="7" t="n">
        <v>0</v>
      </c>
      <c r="E4440" s="7" t="n">
        <v>0</v>
      </c>
      <c r="F4440" s="7" t="n">
        <v>2</v>
      </c>
      <c r="G4440" s="7" t="n">
        <v>160.01</v>
      </c>
    </row>
    <row r="4441" customFormat="false" ht="15" hidden="false" customHeight="false" outlineLevel="0" collapsed="false">
      <c r="A4441" s="7" t="s">
        <v>23</v>
      </c>
      <c r="B4441" s="7" t="s">
        <v>221</v>
      </c>
      <c r="C4441" s="7" t="s">
        <v>1319</v>
      </c>
      <c r="D4441" s="7" t="n">
        <v>2</v>
      </c>
      <c r="E4441" s="7" t="n">
        <v>160.02</v>
      </c>
      <c r="F4441" s="7" t="n">
        <v>4</v>
      </c>
      <c r="G4441" s="7" t="n">
        <v>320.04</v>
      </c>
    </row>
    <row r="4442" customFormat="false" ht="15" hidden="false" customHeight="false" outlineLevel="0" collapsed="false">
      <c r="A4442" s="7" t="s">
        <v>23</v>
      </c>
      <c r="B4442" s="7" t="s">
        <v>205</v>
      </c>
      <c r="C4442" s="7" t="s">
        <v>1319</v>
      </c>
      <c r="D4442" s="7" t="n">
        <v>1</v>
      </c>
      <c r="E4442" s="7" t="n">
        <v>72</v>
      </c>
      <c r="F4442" s="7" t="n">
        <v>0</v>
      </c>
      <c r="G4442" s="7" t="n">
        <v>0</v>
      </c>
    </row>
    <row r="4443" customFormat="false" ht="15" hidden="false" customHeight="false" outlineLevel="0" collapsed="false">
      <c r="A4443" s="7" t="s">
        <v>23</v>
      </c>
      <c r="B4443" s="7" t="s">
        <v>205</v>
      </c>
      <c r="C4443" s="7" t="s">
        <v>1319</v>
      </c>
      <c r="D4443" s="7" t="n">
        <v>1</v>
      </c>
      <c r="E4443" s="7" t="n">
        <v>80.01</v>
      </c>
      <c r="F4443" s="7" t="n">
        <v>4</v>
      </c>
      <c r="G4443" s="7" t="n">
        <v>320.04</v>
      </c>
    </row>
    <row r="4444" customFormat="false" ht="15" hidden="false" customHeight="false" outlineLevel="0" collapsed="false">
      <c r="A4444" s="7" t="s">
        <v>23</v>
      </c>
      <c r="B4444" s="7" t="s">
        <v>233</v>
      </c>
      <c r="C4444" s="7" t="s">
        <v>1319</v>
      </c>
      <c r="D4444" s="7" t="n">
        <v>1</v>
      </c>
      <c r="E4444" s="7" t="n">
        <v>72</v>
      </c>
      <c r="F4444" s="7" t="n">
        <v>0</v>
      </c>
      <c r="G4444" s="7" t="n">
        <v>0</v>
      </c>
    </row>
    <row r="4445" customFormat="false" ht="15" hidden="false" customHeight="false" outlineLevel="0" collapsed="false">
      <c r="A4445" s="7" t="s">
        <v>23</v>
      </c>
      <c r="B4445" s="7" t="s">
        <v>233</v>
      </c>
      <c r="C4445" s="7" t="s">
        <v>1319</v>
      </c>
      <c r="D4445" s="7" t="n">
        <v>2</v>
      </c>
      <c r="E4445" s="7" t="n">
        <v>160.02</v>
      </c>
      <c r="F4445" s="7" t="n">
        <v>0</v>
      </c>
      <c r="G4445" s="7" t="n">
        <v>0</v>
      </c>
    </row>
    <row r="4446" customFormat="false" ht="15" hidden="false" customHeight="false" outlineLevel="0" collapsed="false">
      <c r="A4446" s="7" t="s">
        <v>23</v>
      </c>
      <c r="B4446" s="7" t="s">
        <v>778</v>
      </c>
      <c r="C4446" s="7" t="s">
        <v>1319</v>
      </c>
      <c r="D4446" s="7" t="n">
        <v>2</v>
      </c>
      <c r="E4446" s="7" t="n">
        <v>160.02</v>
      </c>
      <c r="F4446" s="7" t="n">
        <v>0</v>
      </c>
      <c r="G4446" s="7" t="n">
        <v>0</v>
      </c>
    </row>
    <row r="4447" customFormat="false" ht="15" hidden="false" customHeight="false" outlineLevel="0" collapsed="false">
      <c r="A4447" s="7" t="s">
        <v>23</v>
      </c>
      <c r="B4447" s="7" t="s">
        <v>144</v>
      </c>
      <c r="C4447" s="7" t="s">
        <v>1320</v>
      </c>
      <c r="D4447" s="7" t="n">
        <v>1</v>
      </c>
      <c r="E4447" s="7" t="n">
        <v>31.2</v>
      </c>
      <c r="F4447" s="7" t="n">
        <v>0</v>
      </c>
      <c r="G4447" s="7" t="n">
        <v>0</v>
      </c>
    </row>
    <row r="4448" customFormat="false" ht="15" hidden="false" customHeight="false" outlineLevel="0" collapsed="false">
      <c r="A4448" s="7" t="s">
        <v>23</v>
      </c>
      <c r="B4448" s="7" t="s">
        <v>144</v>
      </c>
      <c r="C4448" s="7" t="s">
        <v>1320</v>
      </c>
      <c r="D4448" s="7" t="n">
        <v>3</v>
      </c>
      <c r="E4448" s="7" t="n">
        <v>258.43</v>
      </c>
      <c r="F4448" s="7" t="n">
        <v>-3</v>
      </c>
      <c r="G4448" s="7" t="n">
        <v>-258.43</v>
      </c>
    </row>
    <row r="4449" customFormat="false" ht="15" hidden="false" customHeight="false" outlineLevel="0" collapsed="false">
      <c r="A4449" s="7" t="s">
        <v>23</v>
      </c>
      <c r="B4449" s="7" t="s">
        <v>138</v>
      </c>
      <c r="C4449" s="7" t="s">
        <v>1320</v>
      </c>
      <c r="D4449" s="7" t="n">
        <v>2</v>
      </c>
      <c r="E4449" s="7" t="n">
        <v>62.38</v>
      </c>
      <c r="F4449" s="7" t="n">
        <v>0</v>
      </c>
      <c r="G4449" s="7" t="n">
        <v>0</v>
      </c>
    </row>
    <row r="4450" customFormat="false" ht="15" hidden="false" customHeight="false" outlineLevel="0" collapsed="false">
      <c r="A4450" s="7" t="s">
        <v>23</v>
      </c>
      <c r="B4450" s="7" t="s">
        <v>166</v>
      </c>
      <c r="C4450" s="7" t="s">
        <v>1320</v>
      </c>
      <c r="D4450" s="7" t="n">
        <v>2</v>
      </c>
      <c r="E4450" s="7" t="n">
        <v>172.28</v>
      </c>
      <c r="F4450" s="7" t="n">
        <v>-2</v>
      </c>
      <c r="G4450" s="7" t="n">
        <v>-172.28</v>
      </c>
    </row>
    <row r="4451" customFormat="false" ht="15" hidden="false" customHeight="false" outlineLevel="0" collapsed="false">
      <c r="A4451" s="7" t="s">
        <v>23</v>
      </c>
      <c r="B4451" s="7" t="s">
        <v>166</v>
      </c>
      <c r="C4451" s="7" t="s">
        <v>1320</v>
      </c>
      <c r="D4451" s="7" t="n">
        <v>2</v>
      </c>
      <c r="E4451" s="7" t="n">
        <v>62.4</v>
      </c>
      <c r="F4451" s="7" t="n">
        <v>0</v>
      </c>
      <c r="G4451" s="7" t="n">
        <v>0</v>
      </c>
    </row>
    <row r="4452" customFormat="false" ht="15" hidden="false" customHeight="false" outlineLevel="0" collapsed="false">
      <c r="A4452" s="7" t="s">
        <v>23</v>
      </c>
      <c r="B4452" s="7" t="s">
        <v>291</v>
      </c>
      <c r="C4452" s="7" t="s">
        <v>1323</v>
      </c>
      <c r="D4452" s="7" t="n">
        <v>10</v>
      </c>
      <c r="E4452" s="7" t="n">
        <v>205.17</v>
      </c>
      <c r="F4452" s="7" t="n">
        <v>0</v>
      </c>
      <c r="G4452" s="7" t="n">
        <v>0</v>
      </c>
    </row>
    <row r="4453" customFormat="false" ht="15" hidden="false" customHeight="false" outlineLevel="0" collapsed="false">
      <c r="A4453" s="7" t="s">
        <v>23</v>
      </c>
      <c r="B4453" s="7" t="s">
        <v>113</v>
      </c>
      <c r="C4453" s="7" t="s">
        <v>1330</v>
      </c>
      <c r="D4453" s="7" t="n">
        <v>0</v>
      </c>
      <c r="E4453" s="7" t="n">
        <v>0</v>
      </c>
      <c r="F4453" s="7" t="n">
        <v>1</v>
      </c>
      <c r="G4453" s="7" t="n">
        <v>43.7</v>
      </c>
    </row>
    <row r="4454" customFormat="false" ht="15" hidden="false" customHeight="false" outlineLevel="0" collapsed="false">
      <c r="A4454" s="7" t="s">
        <v>23</v>
      </c>
      <c r="B4454" s="7" t="s">
        <v>153</v>
      </c>
      <c r="C4454" s="7" t="s">
        <v>1330</v>
      </c>
      <c r="D4454" s="7" t="n">
        <v>0</v>
      </c>
      <c r="E4454" s="7" t="n">
        <v>0</v>
      </c>
      <c r="F4454" s="7" t="n">
        <v>1</v>
      </c>
      <c r="G4454" s="7" t="n">
        <v>43.7</v>
      </c>
    </row>
    <row r="4455" customFormat="false" ht="15" hidden="false" customHeight="false" outlineLevel="0" collapsed="false">
      <c r="A4455" s="7" t="s">
        <v>23</v>
      </c>
      <c r="B4455" s="7" t="s">
        <v>222</v>
      </c>
      <c r="C4455" s="7" t="s">
        <v>1331</v>
      </c>
      <c r="D4455" s="7" t="n">
        <v>0</v>
      </c>
      <c r="E4455" s="7" t="n">
        <v>0</v>
      </c>
      <c r="F4455" s="7" t="n">
        <v>1</v>
      </c>
      <c r="G4455" s="7" t="n">
        <v>65.58</v>
      </c>
    </row>
    <row r="4456" customFormat="false" ht="15" hidden="false" customHeight="false" outlineLevel="0" collapsed="false">
      <c r="A4456" s="7" t="s">
        <v>23</v>
      </c>
      <c r="B4456" s="7" t="s">
        <v>225</v>
      </c>
      <c r="C4456" s="7" t="s">
        <v>1331</v>
      </c>
      <c r="D4456" s="7" t="n">
        <v>0</v>
      </c>
      <c r="E4456" s="7" t="n">
        <v>0</v>
      </c>
      <c r="F4456" s="7" t="n">
        <v>1</v>
      </c>
      <c r="G4456" s="7" t="n">
        <v>65.58</v>
      </c>
    </row>
    <row r="4457" customFormat="false" ht="15" hidden="false" customHeight="false" outlineLevel="0" collapsed="false">
      <c r="A4457" s="7" t="s">
        <v>23</v>
      </c>
      <c r="B4457" s="7" t="s">
        <v>335</v>
      </c>
      <c r="C4457" s="7" t="s">
        <v>1331</v>
      </c>
      <c r="D4457" s="7" t="n">
        <v>0</v>
      </c>
      <c r="E4457" s="7" t="n">
        <v>0</v>
      </c>
      <c r="F4457" s="7" t="n">
        <v>1</v>
      </c>
      <c r="G4457" s="7" t="n">
        <v>65.58</v>
      </c>
    </row>
    <row r="4458" customFormat="false" ht="15" hidden="false" customHeight="false" outlineLevel="0" collapsed="false">
      <c r="A4458" s="7" t="s">
        <v>23</v>
      </c>
      <c r="B4458" s="7" t="s">
        <v>248</v>
      </c>
      <c r="C4458" s="7" t="s">
        <v>1331</v>
      </c>
      <c r="D4458" s="7" t="n">
        <v>0</v>
      </c>
      <c r="E4458" s="7" t="n">
        <v>0</v>
      </c>
      <c r="F4458" s="7" t="n">
        <v>1</v>
      </c>
      <c r="G4458" s="7" t="n">
        <v>65.58</v>
      </c>
    </row>
    <row r="4459" customFormat="false" ht="15" hidden="false" customHeight="false" outlineLevel="0" collapsed="false">
      <c r="A4459" s="7" t="s">
        <v>23</v>
      </c>
      <c r="B4459" s="7" t="s">
        <v>108</v>
      </c>
      <c r="C4459" s="7" t="s">
        <v>1336</v>
      </c>
      <c r="D4459" s="7" t="n">
        <v>0</v>
      </c>
      <c r="E4459" s="7" t="n">
        <v>0</v>
      </c>
      <c r="F4459" s="7" t="n">
        <v>1</v>
      </c>
      <c r="G4459" s="7" t="n">
        <v>28.83</v>
      </c>
    </row>
    <row r="4460" customFormat="false" ht="15" hidden="false" customHeight="false" outlineLevel="0" collapsed="false">
      <c r="A4460" s="7" t="s">
        <v>23</v>
      </c>
      <c r="B4460" s="7" t="s">
        <v>100</v>
      </c>
      <c r="C4460" s="7" t="s">
        <v>1336</v>
      </c>
      <c r="D4460" s="7" t="n">
        <v>1</v>
      </c>
      <c r="E4460" s="7" t="n">
        <v>27.76</v>
      </c>
      <c r="F4460" s="7" t="n">
        <v>0</v>
      </c>
      <c r="G4460" s="7" t="n">
        <v>0</v>
      </c>
    </row>
    <row r="4461" customFormat="false" ht="15" hidden="false" customHeight="false" outlineLevel="0" collapsed="false">
      <c r="A4461" s="7" t="s">
        <v>23</v>
      </c>
      <c r="B4461" s="7" t="s">
        <v>100</v>
      </c>
      <c r="C4461" s="7" t="s">
        <v>1336</v>
      </c>
      <c r="D4461" s="7" t="n">
        <v>0</v>
      </c>
      <c r="E4461" s="7" t="n">
        <v>0</v>
      </c>
      <c r="F4461" s="7" t="n">
        <v>1</v>
      </c>
      <c r="G4461" s="7" t="n">
        <v>28.83</v>
      </c>
    </row>
    <row r="4462" customFormat="false" ht="15" hidden="false" customHeight="false" outlineLevel="0" collapsed="false">
      <c r="A4462" s="7" t="s">
        <v>23</v>
      </c>
      <c r="B4462" s="7" t="s">
        <v>131</v>
      </c>
      <c r="C4462" s="7" t="s">
        <v>1336</v>
      </c>
      <c r="D4462" s="7" t="n">
        <v>1</v>
      </c>
      <c r="E4462" s="7" t="n">
        <v>27.76</v>
      </c>
      <c r="F4462" s="7" t="n">
        <v>0</v>
      </c>
      <c r="G4462" s="7" t="n">
        <v>0</v>
      </c>
    </row>
    <row r="4463" customFormat="false" ht="15" hidden="false" customHeight="false" outlineLevel="0" collapsed="false">
      <c r="A4463" s="7" t="s">
        <v>23</v>
      </c>
      <c r="B4463" s="7" t="s">
        <v>234</v>
      </c>
      <c r="C4463" s="7" t="s">
        <v>1338</v>
      </c>
      <c r="D4463" s="7" t="n">
        <v>1</v>
      </c>
      <c r="E4463" s="7" t="n">
        <v>43.7</v>
      </c>
      <c r="F4463" s="7" t="n">
        <v>0</v>
      </c>
      <c r="G4463" s="7" t="n">
        <v>0</v>
      </c>
    </row>
    <row r="4464" customFormat="false" ht="15" hidden="false" customHeight="false" outlineLevel="0" collapsed="false">
      <c r="A4464" s="7" t="s">
        <v>23</v>
      </c>
      <c r="B4464" s="7" t="s">
        <v>231</v>
      </c>
      <c r="C4464" s="7" t="s">
        <v>1342</v>
      </c>
      <c r="D4464" s="7" t="n">
        <v>10</v>
      </c>
      <c r="E4464" s="7" t="n">
        <v>266.42</v>
      </c>
      <c r="F4464" s="7" t="n">
        <v>10</v>
      </c>
      <c r="G4464" s="7" t="n">
        <v>266.42</v>
      </c>
    </row>
    <row r="4465" customFormat="false" ht="15" hidden="false" customHeight="false" outlineLevel="0" collapsed="false">
      <c r="A4465" s="7" t="s">
        <v>23</v>
      </c>
      <c r="B4465" s="7" t="s">
        <v>150</v>
      </c>
      <c r="C4465" s="7" t="s">
        <v>1349</v>
      </c>
      <c r="D4465" s="7" t="n">
        <v>10</v>
      </c>
      <c r="E4465" s="7" t="n">
        <v>174.58</v>
      </c>
      <c r="F4465" s="7" t="n">
        <v>0</v>
      </c>
      <c r="G4465" s="7" t="n">
        <v>0</v>
      </c>
    </row>
    <row r="4466" customFormat="false" ht="15" hidden="false" customHeight="false" outlineLevel="0" collapsed="false">
      <c r="A4466" s="7" t="s">
        <v>23</v>
      </c>
      <c r="B4466" s="7" t="s">
        <v>179</v>
      </c>
      <c r="C4466" s="7" t="s">
        <v>1357</v>
      </c>
      <c r="D4466" s="7" t="n">
        <v>10</v>
      </c>
      <c r="E4466" s="7" t="n">
        <v>222.67</v>
      </c>
      <c r="F4466" s="7" t="n">
        <v>0</v>
      </c>
      <c r="G4466" s="7" t="n">
        <v>0</v>
      </c>
    </row>
    <row r="4467" customFormat="false" ht="15" hidden="false" customHeight="false" outlineLevel="0" collapsed="false">
      <c r="A4467" s="7" t="s">
        <v>23</v>
      </c>
      <c r="B4467" s="7" t="s">
        <v>163</v>
      </c>
      <c r="C4467" s="7" t="s">
        <v>1357</v>
      </c>
      <c r="D4467" s="7" t="n">
        <v>10</v>
      </c>
      <c r="E4467" s="7" t="n">
        <v>244.51</v>
      </c>
      <c r="F4467" s="7" t="n">
        <v>0</v>
      </c>
      <c r="G4467" s="7" t="n">
        <v>0</v>
      </c>
    </row>
    <row r="4468" customFormat="false" ht="15" hidden="false" customHeight="false" outlineLevel="0" collapsed="false">
      <c r="A4468" s="7" t="s">
        <v>23</v>
      </c>
      <c r="B4468" s="7" t="s">
        <v>613</v>
      </c>
      <c r="C4468" s="7" t="s">
        <v>1369</v>
      </c>
      <c r="D4468" s="7" t="n">
        <v>2</v>
      </c>
      <c r="E4468" s="7" t="n">
        <v>145.52</v>
      </c>
      <c r="F4468" s="7" t="n">
        <v>0</v>
      </c>
      <c r="G4468" s="7" t="n">
        <v>0</v>
      </c>
    </row>
    <row r="4469" customFormat="false" ht="15" hidden="false" customHeight="false" outlineLevel="0" collapsed="false">
      <c r="A4469" s="7" t="s">
        <v>23</v>
      </c>
      <c r="B4469" s="7" t="s">
        <v>170</v>
      </c>
      <c r="C4469" s="7" t="s">
        <v>1371</v>
      </c>
      <c r="D4469" s="7" t="n">
        <v>2</v>
      </c>
      <c r="E4469" s="7" t="n">
        <v>88.28</v>
      </c>
      <c r="F4469" s="7" t="n">
        <v>0</v>
      </c>
      <c r="G4469" s="7" t="n">
        <v>0</v>
      </c>
    </row>
    <row r="4470" customFormat="false" ht="15" hidden="false" customHeight="false" outlineLevel="0" collapsed="false">
      <c r="A4470" s="7" t="s">
        <v>23</v>
      </c>
      <c r="B4470" s="7" t="s">
        <v>268</v>
      </c>
      <c r="C4470" s="7" t="s">
        <v>1372</v>
      </c>
      <c r="D4470" s="7" t="n">
        <v>1</v>
      </c>
      <c r="E4470" s="7" t="n">
        <v>60</v>
      </c>
      <c r="F4470" s="7" t="n">
        <v>0</v>
      </c>
      <c r="G4470" s="7" t="n">
        <v>0</v>
      </c>
    </row>
    <row r="4471" customFormat="false" ht="15" hidden="false" customHeight="false" outlineLevel="0" collapsed="false">
      <c r="A4471" s="7" t="s">
        <v>23</v>
      </c>
      <c r="B4471" s="7" t="s">
        <v>188</v>
      </c>
      <c r="C4471" s="7" t="s">
        <v>1379</v>
      </c>
      <c r="D4471" s="7" t="n">
        <v>1</v>
      </c>
      <c r="E4471" s="7" t="n">
        <v>59</v>
      </c>
      <c r="F4471" s="7" t="n">
        <v>0</v>
      </c>
      <c r="G4471" s="7" t="n">
        <v>0</v>
      </c>
    </row>
    <row r="4472" customFormat="false" ht="15" hidden="false" customHeight="false" outlineLevel="0" collapsed="false">
      <c r="A4472" s="7" t="s">
        <v>23</v>
      </c>
      <c r="B4472" s="7" t="s">
        <v>174</v>
      </c>
      <c r="C4472" s="7" t="s">
        <v>1379</v>
      </c>
      <c r="D4472" s="7" t="n">
        <v>8</v>
      </c>
      <c r="E4472" s="7" t="n">
        <v>472.07</v>
      </c>
      <c r="F4472" s="7" t="n">
        <v>0</v>
      </c>
      <c r="G4472" s="7" t="n">
        <v>0</v>
      </c>
    </row>
    <row r="4473" customFormat="false" ht="15" hidden="false" customHeight="false" outlineLevel="0" collapsed="false">
      <c r="A4473" s="7" t="s">
        <v>23</v>
      </c>
      <c r="B4473" s="7" t="s">
        <v>145</v>
      </c>
      <c r="C4473" s="7" t="s">
        <v>1379</v>
      </c>
      <c r="D4473" s="7" t="n">
        <v>16</v>
      </c>
      <c r="E4473" s="7" t="n">
        <v>944.16</v>
      </c>
      <c r="F4473" s="7" t="n">
        <v>0</v>
      </c>
      <c r="G4473" s="7" t="n">
        <v>0</v>
      </c>
    </row>
    <row r="4474" customFormat="false" ht="15" hidden="false" customHeight="false" outlineLevel="0" collapsed="false">
      <c r="A4474" s="7" t="s">
        <v>23</v>
      </c>
      <c r="B4474" s="7" t="s">
        <v>101</v>
      </c>
      <c r="C4474" s="7" t="s">
        <v>1389</v>
      </c>
      <c r="D4474" s="7" t="n">
        <v>0</v>
      </c>
      <c r="E4474" s="7" t="n">
        <v>0</v>
      </c>
      <c r="F4474" s="7" t="n">
        <v>1</v>
      </c>
      <c r="G4474" s="7" t="n">
        <v>28.83</v>
      </c>
    </row>
    <row r="4475" customFormat="false" ht="15" hidden="false" customHeight="false" outlineLevel="0" collapsed="false">
      <c r="A4475" s="7" t="s">
        <v>23</v>
      </c>
      <c r="B4475" s="7" t="s">
        <v>102</v>
      </c>
      <c r="C4475" s="7" t="s">
        <v>1389</v>
      </c>
      <c r="D4475" s="7" t="n">
        <v>2</v>
      </c>
      <c r="E4475" s="7" t="n">
        <v>55.51</v>
      </c>
      <c r="F4475" s="7" t="n">
        <v>0</v>
      </c>
      <c r="G4475" s="7" t="n">
        <v>0</v>
      </c>
    </row>
    <row r="4476" customFormat="false" ht="15" hidden="false" customHeight="false" outlineLevel="0" collapsed="false">
      <c r="A4476" s="7" t="s">
        <v>23</v>
      </c>
      <c r="B4476" s="7" t="s">
        <v>102</v>
      </c>
      <c r="C4476" s="7" t="s">
        <v>1389</v>
      </c>
      <c r="D4476" s="7" t="n">
        <v>2</v>
      </c>
      <c r="E4476" s="7" t="n">
        <v>57.67</v>
      </c>
      <c r="F4476" s="7" t="n">
        <v>1</v>
      </c>
      <c r="G4476" s="7" t="n">
        <v>28.83</v>
      </c>
    </row>
    <row r="4477" customFormat="false" ht="15" hidden="false" customHeight="false" outlineLevel="0" collapsed="false">
      <c r="A4477" s="7" t="s">
        <v>23</v>
      </c>
      <c r="B4477" s="7" t="s">
        <v>137</v>
      </c>
      <c r="C4477" s="7" t="s">
        <v>1389</v>
      </c>
      <c r="D4477" s="7" t="n">
        <v>2</v>
      </c>
      <c r="E4477" s="7" t="n">
        <v>57.67</v>
      </c>
      <c r="F4477" s="7" t="n">
        <v>0</v>
      </c>
      <c r="G4477" s="7" t="n">
        <v>0</v>
      </c>
    </row>
    <row r="4478" customFormat="false" ht="15" hidden="false" customHeight="false" outlineLevel="0" collapsed="false">
      <c r="A4478" s="7" t="s">
        <v>23</v>
      </c>
      <c r="B4478" s="7" t="s">
        <v>118</v>
      </c>
      <c r="C4478" s="7" t="s">
        <v>1389</v>
      </c>
      <c r="D4478" s="7" t="n">
        <v>0</v>
      </c>
      <c r="E4478" s="7" t="n">
        <v>0</v>
      </c>
      <c r="F4478" s="7" t="n">
        <v>1</v>
      </c>
      <c r="G4478" s="7" t="n">
        <v>28.83</v>
      </c>
    </row>
    <row r="4479" customFormat="false" ht="15" hidden="false" customHeight="false" outlineLevel="0" collapsed="false">
      <c r="A4479" s="7" t="s">
        <v>23</v>
      </c>
      <c r="B4479" s="7" t="s">
        <v>436</v>
      </c>
      <c r="C4479" s="7" t="s">
        <v>1396</v>
      </c>
      <c r="D4479" s="7" t="n">
        <v>0</v>
      </c>
      <c r="E4479" s="7" t="n">
        <v>0</v>
      </c>
      <c r="F4479" s="7" t="n">
        <v>1</v>
      </c>
      <c r="G4479" s="7" t="n">
        <v>179.97</v>
      </c>
    </row>
    <row r="4480" customFormat="false" ht="15" hidden="false" customHeight="false" outlineLevel="0" collapsed="false">
      <c r="A4480" s="7" t="s">
        <v>23</v>
      </c>
      <c r="B4480" s="7" t="s">
        <v>488</v>
      </c>
      <c r="C4480" s="7" t="s">
        <v>1396</v>
      </c>
      <c r="D4480" s="7" t="n">
        <v>1</v>
      </c>
      <c r="E4480" s="7" t="n">
        <v>179.97</v>
      </c>
      <c r="F4480" s="7" t="n">
        <v>4</v>
      </c>
      <c r="G4480" s="7" t="n">
        <v>719.89</v>
      </c>
    </row>
    <row r="4481" customFormat="false" ht="15" hidden="false" customHeight="false" outlineLevel="0" collapsed="false">
      <c r="A4481" s="7" t="s">
        <v>23</v>
      </c>
      <c r="B4481" s="7" t="s">
        <v>845</v>
      </c>
      <c r="C4481" s="7" t="s">
        <v>1523</v>
      </c>
      <c r="D4481" s="7" t="n">
        <v>1</v>
      </c>
      <c r="E4481" s="7" t="n">
        <v>43.68</v>
      </c>
      <c r="F4481" s="7" t="n">
        <v>0</v>
      </c>
      <c r="G4481" s="7" t="n">
        <v>0</v>
      </c>
    </row>
    <row r="4482" customFormat="false" ht="15" hidden="false" customHeight="false" outlineLevel="0" collapsed="false">
      <c r="A4482" s="7" t="s">
        <v>23</v>
      </c>
      <c r="B4482" s="7" t="s">
        <v>373</v>
      </c>
      <c r="C4482" s="7" t="s">
        <v>1403</v>
      </c>
      <c r="D4482" s="7" t="n">
        <v>0</v>
      </c>
      <c r="E4482" s="7" t="n">
        <v>0</v>
      </c>
      <c r="F4482" s="7" t="n">
        <v>1</v>
      </c>
      <c r="G4482" s="7" t="n">
        <v>160.02</v>
      </c>
    </row>
    <row r="4483" customFormat="false" ht="15" hidden="false" customHeight="false" outlineLevel="0" collapsed="false">
      <c r="A4483" s="7" t="s">
        <v>23</v>
      </c>
      <c r="B4483" s="7" t="s">
        <v>318</v>
      </c>
      <c r="C4483" s="7" t="s">
        <v>1403</v>
      </c>
      <c r="D4483" s="7" t="n">
        <v>1</v>
      </c>
      <c r="E4483" s="7" t="n">
        <v>160.02</v>
      </c>
      <c r="F4483" s="7" t="n">
        <v>0</v>
      </c>
      <c r="G4483" s="7" t="n">
        <v>0</v>
      </c>
    </row>
    <row r="4484" customFormat="false" ht="15" hidden="false" customHeight="false" outlineLevel="0" collapsed="false">
      <c r="A4484" s="7" t="s">
        <v>23</v>
      </c>
      <c r="B4484" s="7" t="s">
        <v>161</v>
      </c>
      <c r="C4484" s="7" t="s">
        <v>1428</v>
      </c>
      <c r="D4484" s="7" t="n">
        <v>2</v>
      </c>
      <c r="E4484" s="7" t="n">
        <v>280</v>
      </c>
      <c r="F4484" s="7" t="n">
        <v>4</v>
      </c>
      <c r="G4484" s="7" t="n">
        <v>560</v>
      </c>
    </row>
    <row r="4485" customFormat="false" ht="15" hidden="false" customHeight="false" outlineLevel="0" collapsed="false">
      <c r="A4485" s="7" t="s">
        <v>23</v>
      </c>
      <c r="B4485" s="7" t="s">
        <v>204</v>
      </c>
      <c r="C4485" s="7" t="s">
        <v>1428</v>
      </c>
      <c r="D4485" s="7" t="n">
        <v>0</v>
      </c>
      <c r="E4485" s="7" t="n">
        <v>0</v>
      </c>
      <c r="F4485" s="7" t="n">
        <v>2</v>
      </c>
      <c r="G4485" s="7" t="n">
        <v>280</v>
      </c>
    </row>
    <row r="4486" customFormat="false" ht="15" hidden="false" customHeight="false" outlineLevel="0" collapsed="false">
      <c r="A4486" s="7" t="s">
        <v>23</v>
      </c>
      <c r="B4486" s="7" t="s">
        <v>305</v>
      </c>
      <c r="C4486" s="7" t="s">
        <v>1428</v>
      </c>
      <c r="D4486" s="7" t="n">
        <v>0</v>
      </c>
      <c r="E4486" s="7" t="n">
        <v>0</v>
      </c>
      <c r="F4486" s="7" t="n">
        <v>1</v>
      </c>
      <c r="G4486" s="7" t="n">
        <v>140</v>
      </c>
    </row>
    <row r="4487" customFormat="false" ht="15" hidden="false" customHeight="false" outlineLevel="0" collapsed="false">
      <c r="A4487" s="7" t="s">
        <v>23</v>
      </c>
      <c r="B4487" s="7" t="s">
        <v>196</v>
      </c>
      <c r="C4487" s="7" t="s">
        <v>1428</v>
      </c>
      <c r="D4487" s="7" t="n">
        <v>0</v>
      </c>
      <c r="E4487" s="7" t="n">
        <v>0</v>
      </c>
      <c r="F4487" s="7" t="n">
        <v>1</v>
      </c>
      <c r="G4487" s="7" t="n">
        <v>140</v>
      </c>
    </row>
    <row r="4488" customFormat="false" ht="15" hidden="false" customHeight="false" outlineLevel="0" collapsed="false">
      <c r="A4488" s="7" t="s">
        <v>23</v>
      </c>
      <c r="B4488" s="7" t="s">
        <v>286</v>
      </c>
      <c r="C4488" s="7" t="s">
        <v>1428</v>
      </c>
      <c r="D4488" s="7" t="n">
        <v>0</v>
      </c>
      <c r="E4488" s="7" t="n">
        <v>0</v>
      </c>
      <c r="F4488" s="7" t="n">
        <v>2</v>
      </c>
      <c r="G4488" s="7" t="n">
        <v>280</v>
      </c>
    </row>
    <row r="4489" customFormat="false" ht="15" hidden="false" customHeight="false" outlineLevel="0" collapsed="false">
      <c r="A4489" s="7" t="s">
        <v>23</v>
      </c>
      <c r="B4489" s="7" t="s">
        <v>124</v>
      </c>
      <c r="C4489" s="7" t="s">
        <v>1449</v>
      </c>
      <c r="D4489" s="7" t="n">
        <v>6</v>
      </c>
      <c r="E4489" s="7" t="n">
        <v>118.86</v>
      </c>
      <c r="F4489" s="7" t="n">
        <v>0</v>
      </c>
      <c r="G4489" s="7" t="n">
        <v>0</v>
      </c>
    </row>
    <row r="4490" customFormat="false" ht="15" hidden="false" customHeight="false" outlineLevel="0" collapsed="false">
      <c r="A4490" s="7" t="s">
        <v>23</v>
      </c>
      <c r="B4490" s="7" t="s">
        <v>124</v>
      </c>
      <c r="C4490" s="7" t="s">
        <v>1449</v>
      </c>
      <c r="D4490" s="7" t="n">
        <v>11</v>
      </c>
      <c r="E4490" s="7" t="n">
        <v>220.91</v>
      </c>
      <c r="F4490" s="7" t="n">
        <v>0</v>
      </c>
      <c r="G4490" s="7" t="n">
        <v>0</v>
      </c>
    </row>
    <row r="4491" customFormat="false" ht="15" hidden="false" customHeight="false" outlineLevel="0" collapsed="false">
      <c r="A4491" s="7" t="s">
        <v>23</v>
      </c>
      <c r="B4491" s="7" t="s">
        <v>124</v>
      </c>
      <c r="C4491" s="7" t="s">
        <v>1449</v>
      </c>
      <c r="D4491" s="7" t="n">
        <v>1</v>
      </c>
      <c r="E4491" s="7" t="n">
        <v>0.01</v>
      </c>
      <c r="F4491" s="7" t="n">
        <v>0</v>
      </c>
      <c r="G4491" s="7" t="n">
        <v>0</v>
      </c>
    </row>
    <row r="4492" customFormat="false" ht="15" hidden="false" customHeight="false" outlineLevel="0" collapsed="false">
      <c r="A4492" s="7" t="s">
        <v>23</v>
      </c>
      <c r="B4492" s="7" t="s">
        <v>143</v>
      </c>
      <c r="C4492" s="7" t="s">
        <v>1450</v>
      </c>
      <c r="D4492" s="7" t="n">
        <v>1</v>
      </c>
      <c r="E4492" s="7" t="n">
        <v>0.01</v>
      </c>
      <c r="F4492" s="7" t="n">
        <v>0</v>
      </c>
      <c r="G4492" s="7" t="n">
        <v>0</v>
      </c>
    </row>
    <row r="4493" customFormat="false" ht="15" hidden="false" customHeight="false" outlineLevel="0" collapsed="false">
      <c r="A4493" s="7" t="s">
        <v>23</v>
      </c>
      <c r="B4493" s="7" t="s">
        <v>143</v>
      </c>
      <c r="C4493" s="7" t="s">
        <v>1450</v>
      </c>
      <c r="D4493" s="7" t="n">
        <v>5</v>
      </c>
      <c r="E4493" s="7" t="n">
        <v>109.2</v>
      </c>
      <c r="F4493" s="7" t="n">
        <v>0</v>
      </c>
      <c r="G4493" s="7" t="n">
        <v>0</v>
      </c>
    </row>
    <row r="4494" customFormat="false" ht="15" hidden="false" customHeight="false" outlineLevel="0" collapsed="false">
      <c r="A4494" s="7" t="s">
        <v>23</v>
      </c>
      <c r="B4494" s="7" t="s">
        <v>681</v>
      </c>
      <c r="C4494" s="7" t="s">
        <v>1499</v>
      </c>
      <c r="D4494" s="7" t="n">
        <v>3</v>
      </c>
      <c r="E4494" s="7" t="n">
        <v>361.2</v>
      </c>
      <c r="F4494" s="7" t="n">
        <v>0</v>
      </c>
      <c r="G4494" s="7" t="n">
        <v>0</v>
      </c>
    </row>
    <row r="4495" customFormat="false" ht="15" hidden="false" customHeight="false" outlineLevel="0" collapsed="false">
      <c r="A4495" s="7" t="s">
        <v>23</v>
      </c>
      <c r="B4495" s="7" t="s">
        <v>683</v>
      </c>
      <c r="C4495" s="7" t="s">
        <v>1499</v>
      </c>
      <c r="D4495" s="7" t="n">
        <v>3</v>
      </c>
      <c r="E4495" s="7" t="n">
        <v>361.2</v>
      </c>
      <c r="F4495" s="7" t="n">
        <v>0</v>
      </c>
      <c r="G4495" s="7" t="n">
        <v>0</v>
      </c>
    </row>
    <row r="4496" customFormat="false" ht="15" hidden="false" customHeight="false" outlineLevel="0" collapsed="false">
      <c r="A4496" s="7" t="s">
        <v>23</v>
      </c>
      <c r="B4496" s="7" t="s">
        <v>664</v>
      </c>
      <c r="C4496" s="7" t="s">
        <v>1499</v>
      </c>
      <c r="D4496" s="7" t="n">
        <v>3</v>
      </c>
      <c r="E4496" s="7" t="n">
        <v>361.2</v>
      </c>
      <c r="F4496" s="7" t="n">
        <v>0</v>
      </c>
      <c r="G4496" s="7" t="n">
        <v>0</v>
      </c>
    </row>
    <row r="4497" customFormat="false" ht="15" hidden="false" customHeight="false" outlineLevel="0" collapsed="false">
      <c r="A4497" s="7" t="s">
        <v>23</v>
      </c>
      <c r="B4497" s="7" t="s">
        <v>702</v>
      </c>
      <c r="C4497" s="7" t="s">
        <v>1499</v>
      </c>
      <c r="D4497" s="7" t="n">
        <v>1</v>
      </c>
      <c r="E4497" s="7" t="n">
        <v>120.4</v>
      </c>
      <c r="F4497" s="7" t="n">
        <v>0</v>
      </c>
      <c r="G4497" s="7" t="n">
        <v>0</v>
      </c>
    </row>
    <row r="4498" customFormat="false" ht="15" hidden="false" customHeight="false" outlineLevel="0" collapsed="false">
      <c r="A4498" s="7" t="s">
        <v>23</v>
      </c>
      <c r="B4498" s="7" t="s">
        <v>702</v>
      </c>
      <c r="C4498" s="7" t="s">
        <v>1499</v>
      </c>
      <c r="D4498" s="7" t="n">
        <v>2</v>
      </c>
      <c r="E4498" s="7" t="n">
        <v>0.01</v>
      </c>
      <c r="F4498" s="7" t="n">
        <v>0</v>
      </c>
      <c r="G4498" s="7" t="n">
        <v>0</v>
      </c>
    </row>
    <row r="4499" customFormat="false" ht="15" hidden="false" customHeight="false" outlineLevel="0" collapsed="false">
      <c r="A4499" s="7" t="s">
        <v>23</v>
      </c>
      <c r="B4499" s="7" t="s">
        <v>374</v>
      </c>
      <c r="C4499" s="7" t="s">
        <v>1276</v>
      </c>
      <c r="D4499" s="7" t="n">
        <v>1</v>
      </c>
      <c r="E4499" s="7" t="n">
        <v>88.34</v>
      </c>
      <c r="F4499" s="7" t="n">
        <v>0</v>
      </c>
      <c r="G4499" s="7" t="n">
        <v>0</v>
      </c>
    </row>
    <row r="4500" customFormat="false" ht="15" hidden="false" customHeight="false" outlineLevel="0" collapsed="false">
      <c r="A4500" s="7" t="s">
        <v>23</v>
      </c>
      <c r="B4500" s="7" t="s">
        <v>215</v>
      </c>
      <c r="C4500" s="7" t="s">
        <v>1480</v>
      </c>
      <c r="D4500" s="7" t="n">
        <v>4</v>
      </c>
      <c r="E4500" s="7" t="n">
        <v>158.65</v>
      </c>
      <c r="F4500" s="7" t="n">
        <v>0</v>
      </c>
      <c r="G4500" s="7" t="n">
        <v>0</v>
      </c>
    </row>
    <row r="4501" customFormat="false" ht="15" hidden="false" customHeight="false" outlineLevel="0" collapsed="false">
      <c r="A4501" s="7" t="s">
        <v>23</v>
      </c>
      <c r="B4501" s="7" t="s">
        <v>215</v>
      </c>
      <c r="C4501" s="7" t="s">
        <v>1480</v>
      </c>
      <c r="D4501" s="7" t="n">
        <v>1</v>
      </c>
      <c r="E4501" s="7" t="n">
        <v>0.01</v>
      </c>
      <c r="F4501" s="7" t="n">
        <v>0</v>
      </c>
      <c r="G4501" s="7" t="n">
        <v>0</v>
      </c>
    </row>
    <row r="4502" customFormat="false" ht="15" hidden="false" customHeight="false" outlineLevel="0" collapsed="false">
      <c r="A4502" s="7" t="s">
        <v>23</v>
      </c>
      <c r="B4502" s="7" t="s">
        <v>84</v>
      </c>
      <c r="C4502" s="7" t="s">
        <v>1479</v>
      </c>
      <c r="D4502" s="7" t="n">
        <v>0</v>
      </c>
      <c r="E4502" s="7" t="n">
        <v>0</v>
      </c>
      <c r="F4502" s="7" t="n">
        <v>6</v>
      </c>
      <c r="G4502" s="7" t="n">
        <v>262.2</v>
      </c>
    </row>
    <row r="4503" customFormat="false" ht="15" hidden="false" customHeight="false" outlineLevel="0" collapsed="false">
      <c r="A4503" s="7" t="s">
        <v>23</v>
      </c>
      <c r="B4503" s="7" t="s">
        <v>541</v>
      </c>
      <c r="C4503" s="7" t="s">
        <v>1265</v>
      </c>
      <c r="D4503" s="7" t="n">
        <v>1</v>
      </c>
      <c r="E4503" s="7" t="n">
        <v>170.13</v>
      </c>
      <c r="F4503" s="7" t="n">
        <v>0</v>
      </c>
      <c r="G4503" s="7" t="n">
        <v>0</v>
      </c>
    </row>
    <row r="4504" customFormat="false" ht="15" hidden="false" customHeight="false" outlineLevel="0" collapsed="false">
      <c r="A4504" s="7" t="s">
        <v>23</v>
      </c>
      <c r="B4504" s="7" t="s">
        <v>546</v>
      </c>
      <c r="C4504" s="7" t="s">
        <v>1265</v>
      </c>
      <c r="D4504" s="7" t="n">
        <v>1</v>
      </c>
      <c r="E4504" s="7" t="n">
        <v>170.14</v>
      </c>
      <c r="F4504" s="7" t="n">
        <v>0</v>
      </c>
      <c r="G4504" s="7" t="n">
        <v>0</v>
      </c>
    </row>
    <row r="4505" customFormat="false" ht="15" hidden="false" customHeight="false" outlineLevel="0" collapsed="false">
      <c r="A4505" s="7" t="s">
        <v>23</v>
      </c>
      <c r="B4505" s="7" t="s">
        <v>699</v>
      </c>
      <c r="C4505" s="7" t="s">
        <v>1266</v>
      </c>
      <c r="D4505" s="7" t="n">
        <v>1</v>
      </c>
      <c r="E4505" s="7" t="n">
        <v>99</v>
      </c>
      <c r="F4505" s="7" t="n">
        <v>0</v>
      </c>
      <c r="G4505" s="7" t="n">
        <v>0</v>
      </c>
    </row>
    <row r="4506" customFormat="false" ht="15" hidden="false" customHeight="false" outlineLevel="0" collapsed="false">
      <c r="A4506" s="7" t="s">
        <v>23</v>
      </c>
      <c r="B4506" s="7" t="s">
        <v>808</v>
      </c>
      <c r="C4506" s="7" t="s">
        <v>1266</v>
      </c>
      <c r="D4506" s="7" t="n">
        <v>1</v>
      </c>
      <c r="E4506" s="7" t="n">
        <v>99</v>
      </c>
      <c r="F4506" s="7" t="n">
        <v>0</v>
      </c>
      <c r="G4506" s="7" t="n">
        <v>0</v>
      </c>
    </row>
    <row r="4507" customFormat="false" ht="15" hidden="false" customHeight="false" outlineLevel="0" collapsed="false">
      <c r="A4507" s="7" t="s">
        <v>23</v>
      </c>
      <c r="B4507" s="7" t="s">
        <v>807</v>
      </c>
      <c r="C4507" s="7" t="s">
        <v>1266</v>
      </c>
      <c r="D4507" s="7" t="n">
        <v>1</v>
      </c>
      <c r="E4507" s="7" t="n">
        <v>99</v>
      </c>
      <c r="F4507" s="7" t="n">
        <v>0</v>
      </c>
      <c r="G4507" s="7" t="n">
        <v>0</v>
      </c>
    </row>
    <row r="4508" customFormat="false" ht="15" hidden="false" customHeight="false" outlineLevel="0" collapsed="false">
      <c r="A4508" s="7" t="s">
        <v>23</v>
      </c>
      <c r="B4508" s="7" t="s">
        <v>194</v>
      </c>
      <c r="C4508" s="7" t="s">
        <v>1269</v>
      </c>
      <c r="D4508" s="7" t="n">
        <v>1</v>
      </c>
      <c r="E4508" s="7" t="n">
        <v>75</v>
      </c>
      <c r="F4508" s="7" t="n">
        <v>0</v>
      </c>
      <c r="G4508" s="7" t="n">
        <v>0</v>
      </c>
    </row>
    <row r="4509" customFormat="false" ht="15" hidden="false" customHeight="false" outlineLevel="0" collapsed="false">
      <c r="A4509" s="7" t="s">
        <v>23</v>
      </c>
      <c r="B4509" s="7" t="s">
        <v>194</v>
      </c>
      <c r="C4509" s="7" t="s">
        <v>1269</v>
      </c>
      <c r="D4509" s="7" t="n">
        <v>4</v>
      </c>
      <c r="E4509" s="7" t="n">
        <v>360.01</v>
      </c>
      <c r="F4509" s="7" t="n">
        <v>0</v>
      </c>
      <c r="G4509" s="7" t="n">
        <v>0</v>
      </c>
    </row>
    <row r="4510" customFormat="false" ht="15" hidden="false" customHeight="false" outlineLevel="0" collapsed="false">
      <c r="A4510" s="7" t="s">
        <v>23</v>
      </c>
      <c r="B4510" s="7" t="s">
        <v>235</v>
      </c>
      <c r="C4510" s="7" t="s">
        <v>1269</v>
      </c>
      <c r="D4510" s="7" t="n">
        <v>3</v>
      </c>
      <c r="E4510" s="7" t="n">
        <v>270.03</v>
      </c>
      <c r="F4510" s="7" t="n">
        <v>0</v>
      </c>
      <c r="G4510" s="7" t="n">
        <v>0</v>
      </c>
    </row>
    <row r="4511" customFormat="false" ht="15" hidden="false" customHeight="false" outlineLevel="0" collapsed="false">
      <c r="A4511" s="7" t="s">
        <v>23</v>
      </c>
      <c r="B4511" s="7" t="s">
        <v>235</v>
      </c>
      <c r="C4511" s="7" t="s">
        <v>1269</v>
      </c>
      <c r="D4511" s="7" t="n">
        <v>2</v>
      </c>
      <c r="E4511" s="7" t="n">
        <v>150</v>
      </c>
      <c r="F4511" s="7" t="n">
        <v>0</v>
      </c>
      <c r="G4511" s="7" t="n">
        <v>0</v>
      </c>
    </row>
    <row r="4512" customFormat="false" ht="15" hidden="false" customHeight="false" outlineLevel="0" collapsed="false">
      <c r="A4512" s="7" t="s">
        <v>23</v>
      </c>
      <c r="B4512" s="7" t="s">
        <v>336</v>
      </c>
      <c r="C4512" s="7" t="s">
        <v>1269</v>
      </c>
      <c r="D4512" s="7" t="n">
        <v>1</v>
      </c>
      <c r="E4512" s="7" t="n">
        <v>75</v>
      </c>
      <c r="F4512" s="7" t="n">
        <v>0</v>
      </c>
      <c r="G4512" s="7" t="n">
        <v>0</v>
      </c>
    </row>
    <row r="4513" customFormat="false" ht="15" hidden="false" customHeight="false" outlineLevel="0" collapsed="false">
      <c r="A4513" s="7" t="s">
        <v>23</v>
      </c>
      <c r="B4513" s="7" t="s">
        <v>207</v>
      </c>
      <c r="C4513" s="7" t="s">
        <v>1269</v>
      </c>
      <c r="D4513" s="7" t="n">
        <v>3</v>
      </c>
      <c r="E4513" s="7" t="n">
        <v>270.01</v>
      </c>
      <c r="F4513" s="7" t="n">
        <v>1</v>
      </c>
      <c r="G4513" s="7" t="n">
        <v>90</v>
      </c>
    </row>
    <row r="4514" customFormat="false" ht="15" hidden="false" customHeight="false" outlineLevel="0" collapsed="false">
      <c r="A4514" s="7" t="s">
        <v>23</v>
      </c>
      <c r="B4514" s="7" t="s">
        <v>207</v>
      </c>
      <c r="C4514" s="7" t="s">
        <v>1269</v>
      </c>
      <c r="D4514" s="7" t="n">
        <v>1</v>
      </c>
      <c r="E4514" s="7" t="n">
        <v>75</v>
      </c>
      <c r="F4514" s="7" t="n">
        <v>0</v>
      </c>
      <c r="G4514" s="7" t="n">
        <v>0</v>
      </c>
    </row>
    <row r="4515" customFormat="false" ht="15" hidden="false" customHeight="false" outlineLevel="0" collapsed="false">
      <c r="A4515" s="7" t="s">
        <v>23</v>
      </c>
      <c r="B4515" s="7" t="s">
        <v>314</v>
      </c>
      <c r="C4515" s="7" t="s">
        <v>1269</v>
      </c>
      <c r="D4515" s="7" t="n">
        <v>1</v>
      </c>
      <c r="E4515" s="7" t="n">
        <v>90</v>
      </c>
      <c r="F4515" s="7" t="n">
        <v>0</v>
      </c>
      <c r="G4515" s="7" t="n">
        <v>0</v>
      </c>
    </row>
    <row r="4516" customFormat="false" ht="15" hidden="false" customHeight="false" outlineLevel="0" collapsed="false">
      <c r="A4516" s="7" t="s">
        <v>23</v>
      </c>
      <c r="B4516" s="7" t="s">
        <v>86</v>
      </c>
      <c r="C4516" s="7" t="s">
        <v>1271</v>
      </c>
      <c r="D4516" s="7" t="n">
        <v>0</v>
      </c>
      <c r="E4516" s="7" t="n">
        <v>0</v>
      </c>
      <c r="F4516" s="7" t="n">
        <v>2</v>
      </c>
      <c r="G4516" s="7" t="n">
        <v>234.32</v>
      </c>
    </row>
    <row r="4517" customFormat="false" ht="15" hidden="false" customHeight="false" outlineLevel="0" collapsed="false">
      <c r="A4517" s="7" t="s">
        <v>23</v>
      </c>
      <c r="B4517" s="7" t="s">
        <v>86</v>
      </c>
      <c r="C4517" s="7" t="s">
        <v>1271</v>
      </c>
      <c r="D4517" s="7" t="n">
        <v>1</v>
      </c>
      <c r="E4517" s="7" t="n">
        <v>75</v>
      </c>
      <c r="F4517" s="7" t="n">
        <v>0</v>
      </c>
      <c r="G4517" s="7" t="n">
        <v>0</v>
      </c>
    </row>
    <row r="4518" customFormat="false" ht="15" hidden="false" customHeight="false" outlineLevel="0" collapsed="false">
      <c r="A4518" s="7" t="s">
        <v>23</v>
      </c>
      <c r="B4518" s="7" t="s">
        <v>98</v>
      </c>
      <c r="C4518" s="7" t="s">
        <v>1271</v>
      </c>
      <c r="D4518" s="7" t="n">
        <v>1</v>
      </c>
      <c r="E4518" s="7" t="n">
        <v>75</v>
      </c>
      <c r="F4518" s="7" t="n">
        <v>0</v>
      </c>
      <c r="G4518" s="7" t="n">
        <v>0</v>
      </c>
    </row>
    <row r="4519" customFormat="false" ht="15" hidden="false" customHeight="false" outlineLevel="0" collapsed="false">
      <c r="A4519" s="7" t="s">
        <v>23</v>
      </c>
      <c r="B4519" s="7" t="s">
        <v>98</v>
      </c>
      <c r="C4519" s="7" t="s">
        <v>1271</v>
      </c>
      <c r="D4519" s="7" t="n">
        <v>0</v>
      </c>
      <c r="E4519" s="7" t="n">
        <v>0</v>
      </c>
      <c r="F4519" s="7" t="n">
        <v>0</v>
      </c>
      <c r="G4519" s="7" t="n">
        <v>-0.01</v>
      </c>
    </row>
    <row r="4520" customFormat="false" ht="15" hidden="false" customHeight="false" outlineLevel="0" collapsed="false">
      <c r="A4520" s="7" t="s">
        <v>23</v>
      </c>
      <c r="B4520" s="7" t="s">
        <v>182</v>
      </c>
      <c r="C4520" s="7" t="s">
        <v>1271</v>
      </c>
      <c r="D4520" s="7" t="n">
        <v>0</v>
      </c>
      <c r="E4520" s="7" t="n">
        <v>0</v>
      </c>
      <c r="F4520" s="7" t="n">
        <v>1</v>
      </c>
      <c r="G4520" s="7" t="n">
        <v>117.14</v>
      </c>
    </row>
    <row r="4521" customFormat="false" ht="15" hidden="false" customHeight="false" outlineLevel="0" collapsed="false">
      <c r="A4521" s="7" t="s">
        <v>23</v>
      </c>
      <c r="B4521" s="7" t="s">
        <v>182</v>
      </c>
      <c r="C4521" s="7" t="s">
        <v>1271</v>
      </c>
      <c r="D4521" s="7" t="n">
        <v>1</v>
      </c>
      <c r="E4521" s="7" t="n">
        <v>75</v>
      </c>
      <c r="F4521" s="7" t="n">
        <v>0</v>
      </c>
      <c r="G4521" s="7" t="n">
        <v>0</v>
      </c>
    </row>
    <row r="4522" customFormat="false" ht="15" hidden="false" customHeight="false" outlineLevel="0" collapsed="false">
      <c r="A4522" s="7" t="s">
        <v>23</v>
      </c>
      <c r="B4522" s="7" t="s">
        <v>88</v>
      </c>
      <c r="C4522" s="7" t="s">
        <v>1271</v>
      </c>
      <c r="D4522" s="7" t="n">
        <v>1</v>
      </c>
      <c r="E4522" s="7" t="n">
        <v>117.15</v>
      </c>
      <c r="F4522" s="7" t="n">
        <v>1</v>
      </c>
      <c r="G4522" s="7" t="n">
        <v>117.13</v>
      </c>
    </row>
    <row r="4523" customFormat="false" ht="15" hidden="false" customHeight="false" outlineLevel="0" collapsed="false">
      <c r="A4523" s="7" t="s">
        <v>23</v>
      </c>
      <c r="B4523" s="7" t="s">
        <v>88</v>
      </c>
      <c r="C4523" s="7" t="s">
        <v>1271</v>
      </c>
      <c r="D4523" s="7" t="n">
        <v>1</v>
      </c>
      <c r="E4523" s="7" t="n">
        <v>75</v>
      </c>
      <c r="F4523" s="7" t="n">
        <v>0</v>
      </c>
      <c r="G4523" s="7" t="n">
        <v>0</v>
      </c>
    </row>
    <row r="4524" customFormat="false" ht="15" hidden="false" customHeight="false" outlineLevel="0" collapsed="false">
      <c r="A4524" s="7" t="s">
        <v>23</v>
      </c>
      <c r="B4524" s="7" t="s">
        <v>395</v>
      </c>
      <c r="C4524" s="7" t="s">
        <v>1273</v>
      </c>
      <c r="D4524" s="7" t="n">
        <v>0</v>
      </c>
      <c r="E4524" s="7" t="n">
        <v>0</v>
      </c>
      <c r="F4524" s="7" t="n">
        <v>1</v>
      </c>
      <c r="G4524" s="7" t="n">
        <v>220</v>
      </c>
    </row>
    <row r="4525" customFormat="false" ht="15" hidden="false" customHeight="false" outlineLevel="0" collapsed="false">
      <c r="A4525" s="7" t="s">
        <v>23</v>
      </c>
      <c r="B4525" s="7" t="s">
        <v>512</v>
      </c>
      <c r="C4525" s="7" t="s">
        <v>1273</v>
      </c>
      <c r="D4525" s="7" t="n">
        <v>0</v>
      </c>
      <c r="E4525" s="7" t="n">
        <v>0</v>
      </c>
      <c r="F4525" s="7" t="n">
        <v>1</v>
      </c>
      <c r="G4525" s="7" t="n">
        <v>220</v>
      </c>
    </row>
    <row r="4526" customFormat="false" ht="15" hidden="false" customHeight="false" outlineLevel="0" collapsed="false">
      <c r="A4526" s="7" t="s">
        <v>23</v>
      </c>
      <c r="B4526" s="7" t="s">
        <v>502</v>
      </c>
      <c r="C4526" s="7" t="s">
        <v>1273</v>
      </c>
      <c r="D4526" s="7" t="n">
        <v>0</v>
      </c>
      <c r="E4526" s="7" t="n">
        <v>0</v>
      </c>
      <c r="F4526" s="7" t="n">
        <v>1</v>
      </c>
      <c r="G4526" s="7" t="n">
        <v>220.01</v>
      </c>
    </row>
    <row r="4527" customFormat="false" ht="15" hidden="false" customHeight="false" outlineLevel="0" collapsed="false">
      <c r="A4527" s="7" t="s">
        <v>23</v>
      </c>
      <c r="B4527" s="7" t="s">
        <v>447</v>
      </c>
      <c r="C4527" s="7" t="s">
        <v>1273</v>
      </c>
      <c r="D4527" s="7" t="n">
        <v>0</v>
      </c>
      <c r="E4527" s="7" t="n">
        <v>0</v>
      </c>
      <c r="F4527" s="7" t="n">
        <v>1</v>
      </c>
      <c r="G4527" s="7" t="n">
        <v>220</v>
      </c>
    </row>
    <row r="4528" customFormat="false" ht="15" hidden="false" customHeight="false" outlineLevel="0" collapsed="false">
      <c r="A4528" s="7" t="s">
        <v>23</v>
      </c>
      <c r="B4528" s="7" t="s">
        <v>447</v>
      </c>
      <c r="C4528" s="7" t="s">
        <v>1273</v>
      </c>
      <c r="D4528" s="7" t="n">
        <v>1</v>
      </c>
      <c r="E4528" s="7" t="n">
        <v>180</v>
      </c>
      <c r="F4528" s="7" t="n">
        <v>0</v>
      </c>
      <c r="G4528" s="7" t="n">
        <v>0</v>
      </c>
    </row>
    <row r="4529" customFormat="false" ht="15" hidden="false" customHeight="false" outlineLevel="0" collapsed="false">
      <c r="A4529" s="7" t="s">
        <v>23</v>
      </c>
      <c r="B4529" s="7" t="s">
        <v>632</v>
      </c>
      <c r="C4529" s="7" t="s">
        <v>1273</v>
      </c>
      <c r="D4529" s="7" t="n">
        <v>0</v>
      </c>
      <c r="E4529" s="7" t="n">
        <v>0</v>
      </c>
      <c r="F4529" s="7" t="n">
        <v>2</v>
      </c>
      <c r="G4529" s="7" t="n">
        <v>439.99</v>
      </c>
    </row>
    <row r="4530" customFormat="false" ht="15" hidden="false" customHeight="false" outlineLevel="0" collapsed="false">
      <c r="A4530" s="7" t="s">
        <v>23</v>
      </c>
      <c r="B4530" s="7" t="s">
        <v>151</v>
      </c>
      <c r="C4530" s="7" t="s">
        <v>1276</v>
      </c>
      <c r="D4530" s="7" t="n">
        <v>1</v>
      </c>
      <c r="E4530" s="7" t="n">
        <v>85</v>
      </c>
      <c r="F4530" s="7" t="n">
        <v>0</v>
      </c>
      <c r="G4530" s="7" t="n">
        <v>0</v>
      </c>
    </row>
    <row r="4531" customFormat="false" ht="15" hidden="false" customHeight="false" outlineLevel="0" collapsed="false">
      <c r="A4531" s="7" t="s">
        <v>23</v>
      </c>
      <c r="B4531" s="7" t="s">
        <v>151</v>
      </c>
      <c r="C4531" s="7" t="s">
        <v>1276</v>
      </c>
      <c r="D4531" s="7" t="n">
        <v>1</v>
      </c>
      <c r="E4531" s="7" t="n">
        <v>84.96</v>
      </c>
      <c r="F4531" s="7" t="n">
        <v>0</v>
      </c>
      <c r="G4531" s="7" t="n">
        <v>0</v>
      </c>
    </row>
    <row r="4532" customFormat="false" ht="15" hidden="false" customHeight="false" outlineLevel="0" collapsed="false">
      <c r="A4532" s="7" t="s">
        <v>23</v>
      </c>
      <c r="B4532" s="7" t="s">
        <v>172</v>
      </c>
      <c r="C4532" s="7" t="s">
        <v>1276</v>
      </c>
      <c r="D4532" s="7" t="n">
        <v>1</v>
      </c>
      <c r="E4532" s="7" t="n">
        <v>85</v>
      </c>
      <c r="F4532" s="7" t="n">
        <v>0</v>
      </c>
      <c r="G4532" s="7" t="n">
        <v>0</v>
      </c>
    </row>
    <row r="4533" customFormat="false" ht="15" hidden="false" customHeight="false" outlineLevel="0" collapsed="false">
      <c r="A4533" s="7" t="s">
        <v>23</v>
      </c>
      <c r="B4533" s="7" t="s">
        <v>241</v>
      </c>
      <c r="C4533" s="7" t="s">
        <v>1276</v>
      </c>
      <c r="D4533" s="7" t="n">
        <v>1</v>
      </c>
      <c r="E4533" s="7" t="n">
        <v>85</v>
      </c>
      <c r="F4533" s="7" t="n">
        <v>0</v>
      </c>
      <c r="G4533" s="7" t="n">
        <v>0</v>
      </c>
    </row>
    <row r="4534" customFormat="false" ht="15" hidden="false" customHeight="false" outlineLevel="0" collapsed="false">
      <c r="A4534" s="7" t="s">
        <v>23</v>
      </c>
      <c r="B4534" s="7" t="s">
        <v>157</v>
      </c>
      <c r="C4534" s="7" t="s">
        <v>1276</v>
      </c>
      <c r="D4534" s="7" t="n">
        <v>1</v>
      </c>
      <c r="E4534" s="7" t="n">
        <v>85</v>
      </c>
      <c r="F4534" s="7" t="n">
        <v>0</v>
      </c>
      <c r="G4534" s="7" t="n">
        <v>0</v>
      </c>
    </row>
    <row r="4535" customFormat="false" ht="15" hidden="false" customHeight="false" outlineLevel="0" collapsed="false">
      <c r="A4535" s="7" t="s">
        <v>23</v>
      </c>
      <c r="B4535" s="7" t="s">
        <v>258</v>
      </c>
      <c r="C4535" s="7" t="s">
        <v>1276</v>
      </c>
      <c r="D4535" s="7" t="n">
        <v>1</v>
      </c>
      <c r="E4535" s="7" t="n">
        <v>85</v>
      </c>
      <c r="F4535" s="7" t="n">
        <v>0</v>
      </c>
      <c r="G4535" s="7" t="n">
        <v>0</v>
      </c>
    </row>
    <row r="4536" customFormat="false" ht="15" hidden="false" customHeight="false" outlineLevel="0" collapsed="false">
      <c r="A4536" s="7" t="s">
        <v>23</v>
      </c>
      <c r="B4536" s="7" t="s">
        <v>223</v>
      </c>
      <c r="C4536" s="7" t="s">
        <v>1290</v>
      </c>
      <c r="D4536" s="7" t="n">
        <v>1</v>
      </c>
      <c r="E4536" s="7" t="n">
        <v>33.25</v>
      </c>
      <c r="F4536" s="7" t="n">
        <v>0</v>
      </c>
      <c r="G4536" s="7" t="n">
        <v>0</v>
      </c>
    </row>
    <row r="4537" customFormat="false" ht="15" hidden="false" customHeight="false" outlineLevel="0" collapsed="false">
      <c r="A4537" s="7" t="s">
        <v>23</v>
      </c>
      <c r="B4537" s="7" t="s">
        <v>253</v>
      </c>
      <c r="C4537" s="7" t="s">
        <v>1290</v>
      </c>
      <c r="D4537" s="7" t="n">
        <v>1</v>
      </c>
      <c r="E4537" s="7" t="n">
        <v>33.23</v>
      </c>
      <c r="F4537" s="7" t="n">
        <v>2</v>
      </c>
      <c r="G4537" s="7" t="n">
        <v>66.5</v>
      </c>
    </row>
    <row r="4538" customFormat="false" ht="15" hidden="false" customHeight="false" outlineLevel="0" collapsed="false">
      <c r="A4538" s="7" t="s">
        <v>23</v>
      </c>
      <c r="B4538" s="7" t="s">
        <v>106</v>
      </c>
      <c r="C4538" s="7" t="s">
        <v>1291</v>
      </c>
      <c r="D4538" s="7" t="n">
        <v>1</v>
      </c>
      <c r="E4538" s="7" t="n">
        <v>39.79</v>
      </c>
      <c r="F4538" s="7" t="n">
        <v>0</v>
      </c>
      <c r="G4538" s="7" t="n">
        <v>0</v>
      </c>
    </row>
    <row r="4539" customFormat="false" ht="15" hidden="false" customHeight="false" outlineLevel="0" collapsed="false">
      <c r="A4539" s="7" t="s">
        <v>23</v>
      </c>
      <c r="B4539" s="7" t="s">
        <v>96</v>
      </c>
      <c r="C4539" s="7" t="s">
        <v>1291</v>
      </c>
      <c r="D4539" s="7" t="n">
        <v>2</v>
      </c>
      <c r="E4539" s="7" t="n">
        <v>79.59</v>
      </c>
      <c r="F4539" s="7" t="n">
        <v>0</v>
      </c>
      <c r="G4539" s="7" t="n">
        <v>0</v>
      </c>
    </row>
    <row r="4540" customFormat="false" ht="15" hidden="false" customHeight="false" outlineLevel="0" collapsed="false">
      <c r="A4540" s="7" t="s">
        <v>23</v>
      </c>
      <c r="B4540" s="7" t="s">
        <v>110</v>
      </c>
      <c r="C4540" s="7" t="s">
        <v>1291</v>
      </c>
      <c r="D4540" s="7" t="n">
        <v>1</v>
      </c>
      <c r="E4540" s="7" t="n">
        <v>39.79</v>
      </c>
      <c r="F4540" s="7" t="n">
        <v>0</v>
      </c>
      <c r="G4540" s="7" t="n">
        <v>0</v>
      </c>
    </row>
    <row r="4541" customFormat="false" ht="15" hidden="false" customHeight="false" outlineLevel="0" collapsed="false">
      <c r="A4541" s="7" t="s">
        <v>23</v>
      </c>
      <c r="B4541" s="7" t="s">
        <v>173</v>
      </c>
      <c r="C4541" s="7" t="s">
        <v>1291</v>
      </c>
      <c r="D4541" s="7" t="n">
        <v>2</v>
      </c>
      <c r="E4541" s="7" t="n">
        <v>79.58</v>
      </c>
      <c r="F4541" s="7" t="n">
        <v>0</v>
      </c>
      <c r="G4541" s="7" t="n">
        <v>0</v>
      </c>
    </row>
    <row r="4542" customFormat="false" ht="15" hidden="false" customHeight="false" outlineLevel="0" collapsed="false">
      <c r="A4542" s="7" t="s">
        <v>23</v>
      </c>
      <c r="B4542" s="7" t="s">
        <v>667</v>
      </c>
      <c r="C4542" s="7" t="s">
        <v>1493</v>
      </c>
      <c r="D4542" s="7" t="n">
        <v>1</v>
      </c>
      <c r="E4542" s="7" t="n">
        <v>90</v>
      </c>
      <c r="F4542" s="7" t="n">
        <v>0</v>
      </c>
      <c r="G4542" s="7" t="n">
        <v>0</v>
      </c>
    </row>
    <row r="4543" customFormat="false" ht="15" hidden="false" customHeight="false" outlineLevel="0" collapsed="false">
      <c r="A4543" s="7" t="s">
        <v>23</v>
      </c>
      <c r="B4543" s="7" t="s">
        <v>676</v>
      </c>
      <c r="C4543" s="7" t="s">
        <v>1493</v>
      </c>
      <c r="D4543" s="7" t="n">
        <v>1</v>
      </c>
      <c r="E4543" s="7" t="n">
        <v>90</v>
      </c>
      <c r="F4543" s="7" t="n">
        <v>2</v>
      </c>
      <c r="G4543" s="7" t="n">
        <v>180</v>
      </c>
    </row>
    <row r="4544" customFormat="false" ht="15" hidden="false" customHeight="false" outlineLevel="0" collapsed="false">
      <c r="A4544" s="7" t="s">
        <v>23</v>
      </c>
      <c r="B4544" s="7" t="s">
        <v>692</v>
      </c>
      <c r="C4544" s="7" t="s">
        <v>1493</v>
      </c>
      <c r="D4544" s="7" t="n">
        <v>1</v>
      </c>
      <c r="E4544" s="7" t="n">
        <v>90</v>
      </c>
      <c r="F4544" s="7" t="n">
        <v>0</v>
      </c>
      <c r="G4544" s="7" t="n">
        <v>0</v>
      </c>
    </row>
    <row r="4545" customFormat="false" ht="15" hidden="false" customHeight="false" outlineLevel="0" collapsed="false">
      <c r="A4545" s="7" t="s">
        <v>23</v>
      </c>
      <c r="B4545" s="7" t="s">
        <v>666</v>
      </c>
      <c r="C4545" s="7" t="s">
        <v>1494</v>
      </c>
      <c r="D4545" s="7" t="n">
        <v>3</v>
      </c>
      <c r="E4545" s="7" t="n">
        <v>270</v>
      </c>
      <c r="F4545" s="7" t="n">
        <v>0</v>
      </c>
      <c r="G4545" s="7" t="n">
        <v>0</v>
      </c>
    </row>
    <row r="4546" customFormat="false" ht="15" hidden="false" customHeight="false" outlineLevel="0" collapsed="false">
      <c r="A4546" s="7" t="s">
        <v>23</v>
      </c>
      <c r="B4546" s="7" t="s">
        <v>674</v>
      </c>
      <c r="C4546" s="7" t="s">
        <v>1494</v>
      </c>
      <c r="D4546" s="7" t="n">
        <v>1</v>
      </c>
      <c r="E4546" s="7" t="n">
        <v>90</v>
      </c>
      <c r="F4546" s="7" t="n">
        <v>2</v>
      </c>
      <c r="G4546" s="7" t="n">
        <v>180</v>
      </c>
    </row>
    <row r="4547" customFormat="false" ht="15" hidden="false" customHeight="false" outlineLevel="0" collapsed="false">
      <c r="A4547" s="7" t="s">
        <v>23</v>
      </c>
      <c r="B4547" s="7" t="s">
        <v>711</v>
      </c>
      <c r="C4547" s="7" t="s">
        <v>1494</v>
      </c>
      <c r="D4547" s="7" t="n">
        <v>1</v>
      </c>
      <c r="E4547" s="7" t="n">
        <v>90</v>
      </c>
      <c r="F4547" s="7" t="n">
        <v>0</v>
      </c>
      <c r="G4547" s="7" t="n">
        <v>0</v>
      </c>
    </row>
    <row r="4548" customFormat="false" ht="15" hidden="false" customHeight="false" outlineLevel="0" collapsed="false">
      <c r="A4548" s="7" t="s">
        <v>23</v>
      </c>
      <c r="B4548" s="7" t="s">
        <v>164</v>
      </c>
      <c r="C4548" s="7" t="s">
        <v>1295</v>
      </c>
      <c r="D4548" s="7" t="n">
        <v>6</v>
      </c>
      <c r="E4548" s="7" t="n">
        <v>120.64</v>
      </c>
      <c r="F4548" s="7" t="n">
        <v>0</v>
      </c>
      <c r="G4548" s="7" t="n">
        <v>0</v>
      </c>
    </row>
    <row r="4549" customFormat="false" ht="15" hidden="false" customHeight="false" outlineLevel="0" collapsed="false">
      <c r="A4549" s="7" t="s">
        <v>23</v>
      </c>
      <c r="B4549" s="7" t="s">
        <v>159</v>
      </c>
      <c r="C4549" s="7" t="s">
        <v>1295</v>
      </c>
      <c r="D4549" s="7" t="n">
        <v>4</v>
      </c>
      <c r="E4549" s="7" t="n">
        <v>80.42</v>
      </c>
      <c r="F4549" s="7" t="n">
        <v>0</v>
      </c>
      <c r="G4549" s="7" t="n">
        <v>0</v>
      </c>
    </row>
    <row r="4550" customFormat="false" ht="15" hidden="false" customHeight="false" outlineLevel="0" collapsed="false">
      <c r="A4550" s="7" t="s">
        <v>23</v>
      </c>
      <c r="B4550" s="7" t="s">
        <v>195</v>
      </c>
      <c r="C4550" s="7" t="s">
        <v>1295</v>
      </c>
      <c r="D4550" s="7" t="n">
        <v>3</v>
      </c>
      <c r="E4550" s="7" t="n">
        <v>60.33</v>
      </c>
      <c r="F4550" s="7" t="n">
        <v>0</v>
      </c>
      <c r="G4550" s="7" t="n">
        <v>0</v>
      </c>
    </row>
    <row r="4551" customFormat="false" ht="15" hidden="false" customHeight="false" outlineLevel="0" collapsed="false">
      <c r="A4551" s="7" t="s">
        <v>23</v>
      </c>
      <c r="B4551" s="7" t="s">
        <v>209</v>
      </c>
      <c r="C4551" s="7" t="s">
        <v>1295</v>
      </c>
      <c r="D4551" s="7" t="n">
        <v>3</v>
      </c>
      <c r="E4551" s="7" t="n">
        <v>60.33</v>
      </c>
      <c r="F4551" s="7" t="n">
        <v>0</v>
      </c>
      <c r="G4551" s="7" t="n">
        <v>0</v>
      </c>
    </row>
    <row r="4552" customFormat="false" ht="15" hidden="false" customHeight="false" outlineLevel="0" collapsed="false">
      <c r="A4552" s="7" t="s">
        <v>23</v>
      </c>
      <c r="B4552" s="7" t="s">
        <v>256</v>
      </c>
      <c r="C4552" s="7" t="s">
        <v>1301</v>
      </c>
      <c r="D4552" s="7" t="n">
        <v>1</v>
      </c>
      <c r="E4552" s="7" t="n">
        <v>33.04</v>
      </c>
      <c r="F4552" s="7" t="n">
        <v>0</v>
      </c>
      <c r="G4552" s="7" t="n">
        <v>0</v>
      </c>
    </row>
    <row r="4553" customFormat="false" ht="15" hidden="false" customHeight="false" outlineLevel="0" collapsed="false">
      <c r="A4553" s="7" t="s">
        <v>23</v>
      </c>
      <c r="B4553" s="7" t="s">
        <v>256</v>
      </c>
      <c r="C4553" s="7" t="s">
        <v>1301</v>
      </c>
      <c r="D4553" s="7" t="n">
        <v>2</v>
      </c>
      <c r="E4553" s="7" t="n">
        <v>79.59</v>
      </c>
      <c r="F4553" s="7" t="n">
        <v>2</v>
      </c>
      <c r="G4553" s="7" t="n">
        <v>79.58</v>
      </c>
    </row>
    <row r="4554" customFormat="false" ht="15" hidden="false" customHeight="false" outlineLevel="0" collapsed="false">
      <c r="A4554" s="7" t="s">
        <v>23</v>
      </c>
      <c r="B4554" s="7" t="s">
        <v>219</v>
      </c>
      <c r="C4554" s="7" t="s">
        <v>1302</v>
      </c>
      <c r="D4554" s="7" t="n">
        <v>2</v>
      </c>
      <c r="E4554" s="7" t="n">
        <v>84.27</v>
      </c>
      <c r="F4554" s="7" t="n">
        <v>2</v>
      </c>
      <c r="G4554" s="7" t="n">
        <v>84.26</v>
      </c>
    </row>
    <row r="4555" customFormat="false" ht="15" hidden="false" customHeight="false" outlineLevel="0" collapsed="false">
      <c r="A4555" s="7" t="s">
        <v>23</v>
      </c>
      <c r="B4555" s="7" t="s">
        <v>219</v>
      </c>
      <c r="C4555" s="7" t="s">
        <v>1302</v>
      </c>
      <c r="D4555" s="7" t="n">
        <v>1</v>
      </c>
      <c r="E4555" s="7" t="n">
        <v>35.89</v>
      </c>
      <c r="F4555" s="7" t="n">
        <v>0</v>
      </c>
      <c r="G4555" s="7" t="n">
        <v>0</v>
      </c>
    </row>
    <row r="4556" customFormat="false" ht="15" hidden="false" customHeight="false" outlineLevel="0" collapsed="false">
      <c r="A4556" s="7" t="s">
        <v>23</v>
      </c>
      <c r="B4556" s="7" t="s">
        <v>119</v>
      </c>
      <c r="C4556" s="7" t="s">
        <v>1303</v>
      </c>
      <c r="D4556" s="7" t="n">
        <v>1</v>
      </c>
      <c r="E4556" s="7" t="n">
        <v>103.07</v>
      </c>
      <c r="F4556" s="7" t="n">
        <v>0</v>
      </c>
      <c r="G4556" s="7" t="n">
        <v>0</v>
      </c>
    </row>
    <row r="4557" customFormat="false" ht="15" hidden="false" customHeight="false" outlineLevel="0" collapsed="false">
      <c r="A4557" s="7" t="s">
        <v>23</v>
      </c>
      <c r="B4557" s="7" t="s">
        <v>115</v>
      </c>
      <c r="C4557" s="7" t="s">
        <v>1303</v>
      </c>
      <c r="D4557" s="7" t="n">
        <v>1</v>
      </c>
      <c r="E4557" s="7" t="n">
        <v>103.07</v>
      </c>
      <c r="F4557" s="7" t="n">
        <v>2</v>
      </c>
      <c r="G4557" s="7" t="n">
        <v>206.14</v>
      </c>
    </row>
    <row r="4558" customFormat="false" ht="15" hidden="false" customHeight="false" outlineLevel="0" collapsed="false">
      <c r="A4558" s="7" t="s">
        <v>23</v>
      </c>
      <c r="B4558" s="7" t="s">
        <v>147</v>
      </c>
      <c r="C4558" s="7" t="s">
        <v>1303</v>
      </c>
      <c r="D4558" s="7" t="n">
        <v>2</v>
      </c>
      <c r="E4558" s="7" t="n">
        <v>206.14</v>
      </c>
      <c r="F4558" s="7" t="n">
        <v>0</v>
      </c>
      <c r="G4558" s="7" t="n">
        <v>0</v>
      </c>
    </row>
    <row r="4559" customFormat="false" ht="15" hidden="false" customHeight="false" outlineLevel="0" collapsed="false">
      <c r="A4559" s="7" t="s">
        <v>23</v>
      </c>
      <c r="B4559" s="7" t="s">
        <v>187</v>
      </c>
      <c r="C4559" s="7" t="s">
        <v>1309</v>
      </c>
      <c r="D4559" s="7" t="n">
        <v>3</v>
      </c>
      <c r="E4559" s="7" t="n">
        <v>225</v>
      </c>
      <c r="F4559" s="7" t="n">
        <v>3</v>
      </c>
      <c r="G4559" s="7" t="n">
        <v>225.04</v>
      </c>
    </row>
    <row r="4560" customFormat="false" ht="15" hidden="false" customHeight="false" outlineLevel="0" collapsed="false">
      <c r="A4560" s="7" t="s">
        <v>23</v>
      </c>
      <c r="B4560" s="7" t="s">
        <v>146</v>
      </c>
      <c r="C4560" s="7" t="s">
        <v>1311</v>
      </c>
      <c r="D4560" s="7" t="n">
        <v>1</v>
      </c>
      <c r="E4560" s="7" t="n">
        <v>103.07</v>
      </c>
      <c r="F4560" s="7" t="n">
        <v>1</v>
      </c>
      <c r="G4560" s="7" t="n">
        <v>103.07</v>
      </c>
    </row>
    <row r="4561" customFormat="false" ht="15" hidden="false" customHeight="false" outlineLevel="0" collapsed="false">
      <c r="A4561" s="7" t="s">
        <v>23</v>
      </c>
      <c r="B4561" s="7" t="s">
        <v>127</v>
      </c>
      <c r="C4561" s="7" t="s">
        <v>1311</v>
      </c>
      <c r="D4561" s="7" t="n">
        <v>1</v>
      </c>
      <c r="E4561" s="7" t="n">
        <v>103.07</v>
      </c>
      <c r="F4561" s="7" t="n">
        <v>1</v>
      </c>
      <c r="G4561" s="7" t="n">
        <v>103.07</v>
      </c>
    </row>
    <row r="4562" customFormat="false" ht="15" hidden="false" customHeight="false" outlineLevel="0" collapsed="false">
      <c r="A4562" s="7" t="s">
        <v>23</v>
      </c>
      <c r="B4562" s="7" t="s">
        <v>134</v>
      </c>
      <c r="C4562" s="7" t="s">
        <v>1311</v>
      </c>
      <c r="D4562" s="7" t="n">
        <v>2</v>
      </c>
      <c r="E4562" s="7" t="n">
        <v>206.14</v>
      </c>
      <c r="F4562" s="7" t="n">
        <v>1</v>
      </c>
      <c r="G4562" s="7" t="n">
        <v>103.07</v>
      </c>
    </row>
    <row r="4563" customFormat="false" ht="15" hidden="false" customHeight="false" outlineLevel="0" collapsed="false">
      <c r="A4563" s="7" t="s">
        <v>23</v>
      </c>
      <c r="B4563" s="7" t="s">
        <v>141</v>
      </c>
      <c r="C4563" s="7" t="s">
        <v>1334</v>
      </c>
      <c r="D4563" s="7" t="n">
        <v>0</v>
      </c>
      <c r="E4563" s="7" t="n">
        <v>0</v>
      </c>
      <c r="F4563" s="7" t="n">
        <v>1</v>
      </c>
      <c r="G4563" s="7" t="n">
        <v>30.89</v>
      </c>
    </row>
    <row r="4564" customFormat="false" ht="15" hidden="false" customHeight="false" outlineLevel="0" collapsed="false">
      <c r="A4564" s="7" t="s">
        <v>23</v>
      </c>
      <c r="B4564" s="7" t="s">
        <v>125</v>
      </c>
      <c r="C4564" s="7" t="s">
        <v>1334</v>
      </c>
      <c r="D4564" s="7" t="n">
        <v>1</v>
      </c>
      <c r="E4564" s="7" t="n">
        <v>30.89</v>
      </c>
      <c r="F4564" s="7" t="n">
        <v>0</v>
      </c>
      <c r="G4564" s="7" t="n">
        <v>0</v>
      </c>
    </row>
    <row r="4565" customFormat="false" ht="15" hidden="false" customHeight="false" outlineLevel="0" collapsed="false">
      <c r="A4565" s="7" t="s">
        <v>23</v>
      </c>
      <c r="B4565" s="7" t="s">
        <v>169</v>
      </c>
      <c r="C4565" s="7" t="s">
        <v>1334</v>
      </c>
      <c r="D4565" s="7" t="n">
        <v>1</v>
      </c>
      <c r="E4565" s="7" t="n">
        <v>30.89</v>
      </c>
      <c r="F4565" s="7" t="n">
        <v>1</v>
      </c>
      <c r="G4565" s="7" t="n">
        <v>30.89</v>
      </c>
    </row>
    <row r="4566" customFormat="false" ht="15" hidden="false" customHeight="false" outlineLevel="0" collapsed="false">
      <c r="A4566" s="7" t="s">
        <v>23</v>
      </c>
      <c r="B4566" s="7" t="s">
        <v>177</v>
      </c>
      <c r="C4566" s="7" t="s">
        <v>1334</v>
      </c>
      <c r="D4566" s="7" t="n">
        <v>1</v>
      </c>
      <c r="E4566" s="7" t="n">
        <v>30.89</v>
      </c>
      <c r="F4566" s="7" t="n">
        <v>0</v>
      </c>
      <c r="G4566" s="7" t="n">
        <v>0</v>
      </c>
    </row>
    <row r="4567" customFormat="false" ht="15" hidden="false" customHeight="false" outlineLevel="0" collapsed="false">
      <c r="A4567" s="7" t="s">
        <v>23</v>
      </c>
      <c r="B4567" s="7" t="s">
        <v>108</v>
      </c>
      <c r="C4567" s="7" t="s">
        <v>1336</v>
      </c>
      <c r="D4567" s="7" t="n">
        <v>1</v>
      </c>
      <c r="E4567" s="7" t="n">
        <v>30.89</v>
      </c>
      <c r="F4567" s="7" t="n">
        <v>2</v>
      </c>
      <c r="G4567" s="7" t="n">
        <v>61.78</v>
      </c>
    </row>
    <row r="4568" customFormat="false" ht="15" hidden="false" customHeight="false" outlineLevel="0" collapsed="false">
      <c r="A4568" s="7" t="s">
        <v>23</v>
      </c>
      <c r="B4568" s="7" t="s">
        <v>100</v>
      </c>
      <c r="C4568" s="7" t="s">
        <v>1336</v>
      </c>
      <c r="D4568" s="7" t="n">
        <v>0</v>
      </c>
      <c r="E4568" s="7" t="n">
        <v>0</v>
      </c>
      <c r="F4568" s="7" t="n">
        <v>1</v>
      </c>
      <c r="G4568" s="7" t="n">
        <v>30.89</v>
      </c>
    </row>
    <row r="4569" customFormat="false" ht="15" hidden="false" customHeight="false" outlineLevel="0" collapsed="false">
      <c r="A4569" s="7" t="s">
        <v>23</v>
      </c>
      <c r="B4569" s="7" t="s">
        <v>117</v>
      </c>
      <c r="C4569" s="7" t="s">
        <v>1336</v>
      </c>
      <c r="D4569" s="7" t="n">
        <v>1</v>
      </c>
      <c r="E4569" s="7" t="n">
        <v>30.89</v>
      </c>
      <c r="F4569" s="7" t="n">
        <v>0</v>
      </c>
      <c r="G4569" s="7" t="n">
        <v>0</v>
      </c>
    </row>
    <row r="4570" customFormat="false" ht="15" hidden="false" customHeight="false" outlineLevel="0" collapsed="false">
      <c r="A4570" s="7" t="s">
        <v>23</v>
      </c>
      <c r="B4570" s="7" t="s">
        <v>131</v>
      </c>
      <c r="C4570" s="7" t="s">
        <v>1336</v>
      </c>
      <c r="D4570" s="7" t="n">
        <v>0</v>
      </c>
      <c r="E4570" s="7" t="n">
        <v>0</v>
      </c>
      <c r="F4570" s="7" t="n">
        <v>2</v>
      </c>
      <c r="G4570" s="7" t="n">
        <v>61.78</v>
      </c>
    </row>
    <row r="4571" customFormat="false" ht="15" hidden="false" customHeight="false" outlineLevel="0" collapsed="false">
      <c r="A4571" s="7" t="s">
        <v>23</v>
      </c>
      <c r="B4571" s="7" t="s">
        <v>263</v>
      </c>
      <c r="C4571" s="7" t="s">
        <v>1337</v>
      </c>
      <c r="D4571" s="7" t="n">
        <v>1</v>
      </c>
      <c r="E4571" s="7" t="n">
        <v>42.49</v>
      </c>
      <c r="F4571" s="7" t="n">
        <v>0</v>
      </c>
      <c r="G4571" s="7" t="n">
        <v>0</v>
      </c>
    </row>
    <row r="4572" customFormat="false" ht="15" hidden="false" customHeight="false" outlineLevel="0" collapsed="false">
      <c r="A4572" s="7" t="s">
        <v>23</v>
      </c>
      <c r="B4572" s="7" t="s">
        <v>263</v>
      </c>
      <c r="C4572" s="7" t="s">
        <v>1337</v>
      </c>
      <c r="D4572" s="7" t="n">
        <v>3</v>
      </c>
      <c r="E4572" s="7" t="n">
        <v>134.84</v>
      </c>
      <c r="F4572" s="7" t="n">
        <v>2</v>
      </c>
      <c r="G4572" s="7" t="n">
        <v>89.9</v>
      </c>
    </row>
    <row r="4573" customFormat="false" ht="15" hidden="false" customHeight="false" outlineLevel="0" collapsed="false">
      <c r="A4573" s="7" t="s">
        <v>23</v>
      </c>
      <c r="B4573" s="7" t="s">
        <v>234</v>
      </c>
      <c r="C4573" s="7" t="s">
        <v>1338</v>
      </c>
      <c r="D4573" s="7" t="n">
        <v>0</v>
      </c>
      <c r="E4573" s="7" t="n">
        <v>0</v>
      </c>
      <c r="F4573" s="7" t="n">
        <v>2</v>
      </c>
      <c r="G4573" s="7" t="n">
        <v>93.64</v>
      </c>
    </row>
    <row r="4574" customFormat="false" ht="15" hidden="false" customHeight="false" outlineLevel="0" collapsed="false">
      <c r="A4574" s="7" t="s">
        <v>23</v>
      </c>
      <c r="B4574" s="7" t="s">
        <v>234</v>
      </c>
      <c r="C4574" s="7" t="s">
        <v>1338</v>
      </c>
      <c r="D4574" s="7" t="n">
        <v>1</v>
      </c>
      <c r="E4574" s="7" t="n">
        <v>44.86</v>
      </c>
      <c r="F4574" s="7" t="n">
        <v>0</v>
      </c>
      <c r="G4574" s="7" t="n">
        <v>0</v>
      </c>
    </row>
    <row r="4575" customFormat="false" ht="15" hidden="false" customHeight="false" outlineLevel="0" collapsed="false">
      <c r="A4575" s="7" t="s">
        <v>23</v>
      </c>
      <c r="B4575" s="7" t="s">
        <v>270</v>
      </c>
      <c r="C4575" s="7" t="s">
        <v>1343</v>
      </c>
      <c r="D4575" s="7" t="n">
        <v>5</v>
      </c>
      <c r="E4575" s="7" t="n">
        <v>129.75</v>
      </c>
      <c r="F4575" s="7" t="n">
        <v>0</v>
      </c>
      <c r="G4575" s="7" t="n">
        <v>0</v>
      </c>
    </row>
    <row r="4576" customFormat="false" ht="15" hidden="false" customHeight="false" outlineLevel="0" collapsed="false">
      <c r="A4576" s="7" t="s">
        <v>23</v>
      </c>
      <c r="B4576" s="7" t="s">
        <v>150</v>
      </c>
      <c r="C4576" s="7" t="s">
        <v>1349</v>
      </c>
      <c r="D4576" s="7" t="n">
        <v>15</v>
      </c>
      <c r="E4576" s="7" t="n">
        <v>280.58</v>
      </c>
      <c r="F4576" s="7" t="n">
        <v>5</v>
      </c>
      <c r="G4576" s="7" t="n">
        <v>93.52</v>
      </c>
    </row>
    <row r="4577" customFormat="false" ht="15" hidden="false" customHeight="false" outlineLevel="0" collapsed="false">
      <c r="A4577" s="7" t="s">
        <v>23</v>
      </c>
      <c r="B4577" s="7" t="s">
        <v>180</v>
      </c>
      <c r="C4577" s="7" t="s">
        <v>1353</v>
      </c>
      <c r="D4577" s="7" t="n">
        <v>2</v>
      </c>
      <c r="E4577" s="7" t="n">
        <v>66.69</v>
      </c>
      <c r="F4577" s="7" t="n">
        <v>0</v>
      </c>
      <c r="G4577" s="7" t="n">
        <v>0</v>
      </c>
    </row>
    <row r="4578" customFormat="false" ht="15" hidden="false" customHeight="false" outlineLevel="0" collapsed="false">
      <c r="A4578" s="7" t="s">
        <v>23</v>
      </c>
      <c r="B4578" s="7" t="s">
        <v>323</v>
      </c>
      <c r="C4578" s="7" t="s">
        <v>1355</v>
      </c>
      <c r="D4578" s="7" t="n">
        <v>2</v>
      </c>
      <c r="E4578" s="7" t="n">
        <v>60.84</v>
      </c>
      <c r="F4578" s="7" t="n">
        <v>1</v>
      </c>
      <c r="G4578" s="7" t="n">
        <v>30.42</v>
      </c>
    </row>
    <row r="4579" customFormat="false" ht="15" hidden="false" customHeight="false" outlineLevel="0" collapsed="false">
      <c r="A4579" s="7" t="s">
        <v>23</v>
      </c>
      <c r="B4579" s="7" t="s">
        <v>323</v>
      </c>
      <c r="C4579" s="7" t="s">
        <v>1355</v>
      </c>
      <c r="D4579" s="7" t="n">
        <v>2</v>
      </c>
      <c r="E4579" s="7" t="n">
        <v>58.96</v>
      </c>
      <c r="F4579" s="7" t="n">
        <v>0</v>
      </c>
      <c r="G4579" s="7" t="n">
        <v>0</v>
      </c>
    </row>
    <row r="4580" customFormat="false" ht="15" hidden="false" customHeight="false" outlineLevel="0" collapsed="false">
      <c r="A4580" s="7" t="s">
        <v>23</v>
      </c>
      <c r="B4580" s="7" t="s">
        <v>179</v>
      </c>
      <c r="C4580" s="7" t="s">
        <v>1357</v>
      </c>
      <c r="D4580" s="7" t="n">
        <v>2</v>
      </c>
      <c r="E4580" s="7" t="n">
        <v>47.71</v>
      </c>
      <c r="F4580" s="7" t="n">
        <v>0</v>
      </c>
      <c r="G4580" s="7" t="n">
        <v>0</v>
      </c>
    </row>
    <row r="4581" customFormat="false" ht="15" hidden="false" customHeight="false" outlineLevel="0" collapsed="false">
      <c r="A4581" s="7" t="s">
        <v>23</v>
      </c>
      <c r="B4581" s="7" t="s">
        <v>358</v>
      </c>
      <c r="C4581" s="7" t="s">
        <v>1373</v>
      </c>
      <c r="D4581" s="7" t="n">
        <v>2</v>
      </c>
      <c r="E4581" s="7" t="n">
        <v>54</v>
      </c>
      <c r="F4581" s="7" t="n">
        <v>0</v>
      </c>
      <c r="G4581" s="7" t="n">
        <v>0</v>
      </c>
    </row>
    <row r="4582" customFormat="false" ht="15" hidden="false" customHeight="false" outlineLevel="0" collapsed="false">
      <c r="A4582" s="7" t="s">
        <v>23</v>
      </c>
      <c r="B4582" s="7" t="s">
        <v>346</v>
      </c>
      <c r="C4582" s="7" t="s">
        <v>1373</v>
      </c>
      <c r="D4582" s="7" t="n">
        <v>2</v>
      </c>
      <c r="E4582" s="7" t="n">
        <v>54</v>
      </c>
      <c r="F4582" s="7" t="n">
        <v>0</v>
      </c>
      <c r="G4582" s="7" t="n">
        <v>0</v>
      </c>
    </row>
    <row r="4583" customFormat="false" ht="15" hidden="false" customHeight="false" outlineLevel="0" collapsed="false">
      <c r="A4583" s="7" t="s">
        <v>23</v>
      </c>
      <c r="B4583" s="7" t="s">
        <v>403</v>
      </c>
      <c r="C4583" s="7" t="s">
        <v>1374</v>
      </c>
      <c r="D4583" s="7" t="n">
        <v>2</v>
      </c>
      <c r="E4583" s="7" t="n">
        <v>54</v>
      </c>
      <c r="F4583" s="7" t="n">
        <v>0</v>
      </c>
      <c r="G4583" s="7" t="n">
        <v>0</v>
      </c>
    </row>
    <row r="4584" customFormat="false" ht="15" hidden="false" customHeight="false" outlineLevel="0" collapsed="false">
      <c r="A4584" s="7" t="s">
        <v>23</v>
      </c>
      <c r="B4584" s="7" t="s">
        <v>425</v>
      </c>
      <c r="C4584" s="7" t="s">
        <v>1374</v>
      </c>
      <c r="D4584" s="7" t="n">
        <v>2</v>
      </c>
      <c r="E4584" s="7" t="n">
        <v>54</v>
      </c>
      <c r="F4584" s="7" t="n">
        <v>0</v>
      </c>
      <c r="G4584" s="7" t="n">
        <v>0</v>
      </c>
    </row>
    <row r="4585" customFormat="false" ht="15" hidden="false" customHeight="false" outlineLevel="0" collapsed="false">
      <c r="A4585" s="7" t="s">
        <v>23</v>
      </c>
      <c r="B4585" s="7" t="s">
        <v>343</v>
      </c>
      <c r="C4585" s="7" t="s">
        <v>1376</v>
      </c>
      <c r="D4585" s="7" t="n">
        <v>0</v>
      </c>
      <c r="E4585" s="7" t="n">
        <v>0</v>
      </c>
      <c r="F4585" s="7" t="n">
        <v>2</v>
      </c>
      <c r="G4585" s="7" t="n">
        <v>49.99</v>
      </c>
    </row>
    <row r="4586" customFormat="false" ht="15" hidden="false" customHeight="false" outlineLevel="0" collapsed="false">
      <c r="A4586" s="7" t="s">
        <v>23</v>
      </c>
      <c r="B4586" s="7" t="s">
        <v>343</v>
      </c>
      <c r="C4586" s="7" t="s">
        <v>1376</v>
      </c>
      <c r="D4586" s="7" t="n">
        <v>3</v>
      </c>
      <c r="E4586" s="7" t="n">
        <v>45</v>
      </c>
      <c r="F4586" s="7" t="n">
        <v>0</v>
      </c>
      <c r="G4586" s="7" t="n">
        <v>0</v>
      </c>
    </row>
    <row r="4587" customFormat="false" ht="15" hidden="false" customHeight="false" outlineLevel="0" collapsed="false">
      <c r="A4587" s="7" t="s">
        <v>23</v>
      </c>
      <c r="B4587" s="7" t="s">
        <v>303</v>
      </c>
      <c r="C4587" s="7" t="s">
        <v>1376</v>
      </c>
      <c r="D4587" s="7" t="n">
        <v>6</v>
      </c>
      <c r="E4587" s="7" t="n">
        <v>90</v>
      </c>
      <c r="F4587" s="7" t="n">
        <v>0</v>
      </c>
      <c r="G4587" s="7" t="n">
        <v>0</v>
      </c>
    </row>
    <row r="4588" customFormat="false" ht="15" hidden="false" customHeight="false" outlineLevel="0" collapsed="false">
      <c r="A4588" s="7" t="s">
        <v>23</v>
      </c>
      <c r="B4588" s="7" t="s">
        <v>283</v>
      </c>
      <c r="C4588" s="7" t="s">
        <v>1376</v>
      </c>
      <c r="D4588" s="7" t="n">
        <v>12</v>
      </c>
      <c r="E4588" s="7" t="n">
        <v>180</v>
      </c>
      <c r="F4588" s="7" t="n">
        <v>0</v>
      </c>
      <c r="G4588" s="7" t="n">
        <v>0</v>
      </c>
    </row>
    <row r="4589" customFormat="false" ht="15" hidden="false" customHeight="false" outlineLevel="0" collapsed="false">
      <c r="A4589" s="7" t="s">
        <v>23</v>
      </c>
      <c r="B4589" s="7" t="s">
        <v>418</v>
      </c>
      <c r="C4589" s="7" t="s">
        <v>1378</v>
      </c>
      <c r="D4589" s="7" t="n">
        <v>0</v>
      </c>
      <c r="E4589" s="7" t="n">
        <v>0</v>
      </c>
      <c r="F4589" s="7" t="n">
        <v>2</v>
      </c>
      <c r="G4589" s="7" t="n">
        <v>49.99</v>
      </c>
    </row>
    <row r="4590" customFormat="false" ht="15" hidden="false" customHeight="false" outlineLevel="0" collapsed="false">
      <c r="A4590" s="7" t="s">
        <v>23</v>
      </c>
      <c r="B4590" s="7" t="s">
        <v>418</v>
      </c>
      <c r="C4590" s="7" t="s">
        <v>1378</v>
      </c>
      <c r="D4590" s="7" t="n">
        <v>3</v>
      </c>
      <c r="E4590" s="7" t="n">
        <v>45</v>
      </c>
      <c r="F4590" s="7" t="n">
        <v>0</v>
      </c>
      <c r="G4590" s="7" t="n">
        <v>0</v>
      </c>
    </row>
    <row r="4591" customFormat="false" ht="15" hidden="false" customHeight="false" outlineLevel="0" collapsed="false">
      <c r="A4591" s="7" t="s">
        <v>23</v>
      </c>
      <c r="B4591" s="7" t="s">
        <v>354</v>
      </c>
      <c r="C4591" s="7" t="s">
        <v>1378</v>
      </c>
      <c r="D4591" s="7" t="n">
        <v>6</v>
      </c>
      <c r="E4591" s="7" t="n">
        <v>90</v>
      </c>
      <c r="F4591" s="7" t="n">
        <v>0</v>
      </c>
      <c r="G4591" s="7" t="n">
        <v>0</v>
      </c>
    </row>
    <row r="4592" customFormat="false" ht="15" hidden="false" customHeight="false" outlineLevel="0" collapsed="false">
      <c r="A4592" s="7" t="s">
        <v>23</v>
      </c>
      <c r="B4592" s="7" t="s">
        <v>354</v>
      </c>
      <c r="C4592" s="7" t="s">
        <v>1378</v>
      </c>
      <c r="D4592" s="7" t="n">
        <v>0</v>
      </c>
      <c r="E4592" s="7" t="n">
        <v>0</v>
      </c>
      <c r="F4592" s="7" t="n">
        <v>4</v>
      </c>
      <c r="G4592" s="7" t="n">
        <v>99.98</v>
      </c>
    </row>
    <row r="4593" customFormat="false" ht="15" hidden="false" customHeight="false" outlineLevel="0" collapsed="false">
      <c r="A4593" s="7" t="s">
        <v>23</v>
      </c>
      <c r="B4593" s="7" t="s">
        <v>349</v>
      </c>
      <c r="C4593" s="7" t="s">
        <v>1378</v>
      </c>
      <c r="D4593" s="7" t="n">
        <v>6</v>
      </c>
      <c r="E4593" s="7" t="n">
        <v>90</v>
      </c>
      <c r="F4593" s="7" t="n">
        <v>0</v>
      </c>
      <c r="G4593" s="7" t="n">
        <v>0</v>
      </c>
    </row>
    <row r="4594" customFormat="false" ht="15" hidden="false" customHeight="false" outlineLevel="0" collapsed="false">
      <c r="A4594" s="7" t="s">
        <v>23</v>
      </c>
      <c r="B4594" s="7" t="s">
        <v>349</v>
      </c>
      <c r="C4594" s="7" t="s">
        <v>1378</v>
      </c>
      <c r="D4594" s="7" t="n">
        <v>0</v>
      </c>
      <c r="E4594" s="7" t="n">
        <v>0</v>
      </c>
      <c r="F4594" s="7" t="n">
        <v>6</v>
      </c>
      <c r="G4594" s="7" t="n">
        <v>149.98</v>
      </c>
    </row>
    <row r="4595" customFormat="false" ht="15" hidden="false" customHeight="false" outlineLevel="0" collapsed="false">
      <c r="A4595" s="7" t="s">
        <v>23</v>
      </c>
      <c r="B4595" s="7" t="s">
        <v>650</v>
      </c>
      <c r="C4595" s="7" t="s">
        <v>1495</v>
      </c>
      <c r="D4595" s="7" t="n">
        <v>0</v>
      </c>
      <c r="E4595" s="7" t="n">
        <v>0</v>
      </c>
      <c r="F4595" s="7" t="n">
        <v>2</v>
      </c>
      <c r="G4595" s="7" t="n">
        <v>60.84</v>
      </c>
    </row>
    <row r="4596" customFormat="false" ht="15" hidden="false" customHeight="false" outlineLevel="0" collapsed="false">
      <c r="A4596" s="7" t="s">
        <v>23</v>
      </c>
      <c r="B4596" s="7" t="s">
        <v>647</v>
      </c>
      <c r="C4596" s="7" t="s">
        <v>1495</v>
      </c>
      <c r="D4596" s="7" t="n">
        <v>0</v>
      </c>
      <c r="E4596" s="7" t="n">
        <v>0</v>
      </c>
      <c r="F4596" s="7" t="n">
        <v>6</v>
      </c>
      <c r="G4596" s="7" t="n">
        <v>182.52</v>
      </c>
    </row>
    <row r="4597" customFormat="false" ht="15" hidden="false" customHeight="false" outlineLevel="0" collapsed="false">
      <c r="A4597" s="7" t="s">
        <v>23</v>
      </c>
      <c r="B4597" s="7" t="s">
        <v>188</v>
      </c>
      <c r="C4597" s="7" t="s">
        <v>1379</v>
      </c>
      <c r="D4597" s="7" t="n">
        <v>1</v>
      </c>
      <c r="E4597" s="7" t="n">
        <v>63.23</v>
      </c>
      <c r="F4597" s="7" t="n">
        <v>0</v>
      </c>
      <c r="G4597" s="7" t="n">
        <v>0</v>
      </c>
    </row>
    <row r="4598" customFormat="false" ht="15" hidden="false" customHeight="false" outlineLevel="0" collapsed="false">
      <c r="A4598" s="7" t="s">
        <v>23</v>
      </c>
      <c r="B4598" s="7" t="s">
        <v>174</v>
      </c>
      <c r="C4598" s="7" t="s">
        <v>1379</v>
      </c>
      <c r="D4598" s="7" t="n">
        <v>1</v>
      </c>
      <c r="E4598" s="7" t="n">
        <v>63.23</v>
      </c>
      <c r="F4598" s="7" t="n">
        <v>0</v>
      </c>
      <c r="G4598" s="7" t="n">
        <v>0</v>
      </c>
    </row>
    <row r="4599" customFormat="false" ht="15" hidden="false" customHeight="false" outlineLevel="0" collapsed="false">
      <c r="A4599" s="7" t="s">
        <v>23</v>
      </c>
      <c r="B4599" s="7" t="s">
        <v>145</v>
      </c>
      <c r="C4599" s="7" t="s">
        <v>1379</v>
      </c>
      <c r="D4599" s="7" t="n">
        <v>2</v>
      </c>
      <c r="E4599" s="7" t="n">
        <v>126.46</v>
      </c>
      <c r="F4599" s="7" t="n">
        <v>0</v>
      </c>
      <c r="G4599" s="7" t="n">
        <v>0</v>
      </c>
    </row>
    <row r="4600" customFormat="false" ht="15" hidden="false" customHeight="false" outlineLevel="0" collapsed="false">
      <c r="A4600" s="7" t="s">
        <v>23</v>
      </c>
      <c r="B4600" s="7" t="s">
        <v>658</v>
      </c>
      <c r="C4600" s="7" t="s">
        <v>1496</v>
      </c>
      <c r="D4600" s="7" t="n">
        <v>0</v>
      </c>
      <c r="E4600" s="7" t="n">
        <v>0</v>
      </c>
      <c r="F4600" s="7" t="n">
        <v>2</v>
      </c>
      <c r="G4600" s="7" t="n">
        <v>126.46</v>
      </c>
    </row>
    <row r="4601" customFormat="false" ht="15" hidden="false" customHeight="false" outlineLevel="0" collapsed="false">
      <c r="A4601" s="7" t="s">
        <v>23</v>
      </c>
      <c r="B4601" s="7" t="s">
        <v>653</v>
      </c>
      <c r="C4601" s="7" t="s">
        <v>1496</v>
      </c>
      <c r="D4601" s="7" t="n">
        <v>0</v>
      </c>
      <c r="E4601" s="7" t="n">
        <v>0</v>
      </c>
      <c r="F4601" s="7" t="n">
        <v>2</v>
      </c>
      <c r="G4601" s="7" t="n">
        <v>126.46</v>
      </c>
    </row>
    <row r="4602" customFormat="false" ht="15" hidden="false" customHeight="false" outlineLevel="0" collapsed="false">
      <c r="A4602" s="7" t="s">
        <v>23</v>
      </c>
      <c r="B4602" s="7" t="s">
        <v>657</v>
      </c>
      <c r="C4602" s="7" t="s">
        <v>1496</v>
      </c>
      <c r="D4602" s="7" t="n">
        <v>0</v>
      </c>
      <c r="E4602" s="7" t="n">
        <v>0</v>
      </c>
      <c r="F4602" s="7" t="n">
        <v>2</v>
      </c>
      <c r="G4602" s="7" t="n">
        <v>126.46</v>
      </c>
    </row>
    <row r="4603" customFormat="false" ht="15" hidden="false" customHeight="false" outlineLevel="0" collapsed="false">
      <c r="A4603" s="7" t="s">
        <v>23</v>
      </c>
      <c r="B4603" s="7" t="s">
        <v>419</v>
      </c>
      <c r="C4603" s="7" t="s">
        <v>1384</v>
      </c>
      <c r="D4603" s="7" t="n">
        <v>1</v>
      </c>
      <c r="E4603" s="7" t="n">
        <v>187.45</v>
      </c>
      <c r="F4603" s="7" t="n">
        <v>0</v>
      </c>
      <c r="G4603" s="7" t="n">
        <v>0</v>
      </c>
    </row>
    <row r="4604" customFormat="false" ht="15" hidden="false" customHeight="false" outlineLevel="0" collapsed="false">
      <c r="A4604" s="7" t="s">
        <v>23</v>
      </c>
      <c r="B4604" s="7" t="s">
        <v>430</v>
      </c>
      <c r="C4604" s="7" t="s">
        <v>1384</v>
      </c>
      <c r="D4604" s="7" t="n">
        <v>1</v>
      </c>
      <c r="E4604" s="7" t="n">
        <v>187.45</v>
      </c>
      <c r="F4604" s="7" t="n">
        <v>0</v>
      </c>
      <c r="G4604" s="7" t="n">
        <v>0</v>
      </c>
    </row>
    <row r="4605" customFormat="false" ht="15" hidden="false" customHeight="false" outlineLevel="0" collapsed="false">
      <c r="A4605" s="7" t="s">
        <v>23</v>
      </c>
      <c r="B4605" s="7" t="s">
        <v>491</v>
      </c>
      <c r="C4605" s="7" t="s">
        <v>1384</v>
      </c>
      <c r="D4605" s="7" t="n">
        <v>1</v>
      </c>
      <c r="E4605" s="7" t="n">
        <v>187.45</v>
      </c>
      <c r="F4605" s="7" t="n">
        <v>0</v>
      </c>
      <c r="G4605" s="7" t="n">
        <v>0</v>
      </c>
    </row>
    <row r="4606" customFormat="false" ht="15" hidden="false" customHeight="false" outlineLevel="0" collapsed="false">
      <c r="A4606" s="7" t="s">
        <v>23</v>
      </c>
      <c r="B4606" s="7" t="s">
        <v>382</v>
      </c>
      <c r="C4606" s="7" t="s">
        <v>1384</v>
      </c>
      <c r="D4606" s="7" t="n">
        <v>1</v>
      </c>
      <c r="E4606" s="7" t="n">
        <v>187.45</v>
      </c>
      <c r="F4606" s="7" t="n">
        <v>0</v>
      </c>
      <c r="G4606" s="7" t="n">
        <v>0</v>
      </c>
    </row>
    <row r="4607" customFormat="false" ht="15" hidden="false" customHeight="false" outlineLevel="0" collapsed="false">
      <c r="A4607" s="7" t="s">
        <v>23</v>
      </c>
      <c r="B4607" s="7" t="s">
        <v>709</v>
      </c>
      <c r="C4607" s="7" t="s">
        <v>1386</v>
      </c>
      <c r="D4607" s="7" t="n">
        <v>2</v>
      </c>
      <c r="E4607" s="7" t="n">
        <v>374.89</v>
      </c>
      <c r="F4607" s="7" t="n">
        <v>0</v>
      </c>
      <c r="G4607" s="7" t="n">
        <v>0</v>
      </c>
    </row>
    <row r="4608" customFormat="false" ht="15" hidden="false" customHeight="false" outlineLevel="0" collapsed="false">
      <c r="A4608" s="7" t="s">
        <v>23</v>
      </c>
      <c r="B4608" s="7" t="s">
        <v>792</v>
      </c>
      <c r="C4608" s="7" t="s">
        <v>1386</v>
      </c>
      <c r="D4608" s="7" t="n">
        <v>1</v>
      </c>
      <c r="E4608" s="7" t="n">
        <v>118.01</v>
      </c>
      <c r="F4608" s="7" t="n">
        <v>0</v>
      </c>
      <c r="G4608" s="7" t="n">
        <v>0</v>
      </c>
    </row>
    <row r="4609" customFormat="false" ht="15" hidden="false" customHeight="false" outlineLevel="0" collapsed="false">
      <c r="A4609" s="7" t="s">
        <v>23</v>
      </c>
      <c r="B4609" s="7" t="s">
        <v>148</v>
      </c>
      <c r="C4609" s="7" t="s">
        <v>1387</v>
      </c>
      <c r="D4609" s="7" t="n">
        <v>1</v>
      </c>
      <c r="E4609" s="7" t="n">
        <v>30.89</v>
      </c>
      <c r="F4609" s="7" t="n">
        <v>0</v>
      </c>
      <c r="G4609" s="7" t="n">
        <v>0</v>
      </c>
    </row>
    <row r="4610" customFormat="false" ht="15" hidden="false" customHeight="false" outlineLevel="0" collapsed="false">
      <c r="A4610" s="7" t="s">
        <v>23</v>
      </c>
      <c r="B4610" s="7" t="s">
        <v>139</v>
      </c>
      <c r="C4610" s="7" t="s">
        <v>1387</v>
      </c>
      <c r="D4610" s="7" t="n">
        <v>2</v>
      </c>
      <c r="E4610" s="7" t="n">
        <v>61.79</v>
      </c>
      <c r="F4610" s="7" t="n">
        <v>2</v>
      </c>
      <c r="G4610" s="7" t="n">
        <v>61.78</v>
      </c>
    </row>
    <row r="4611" customFormat="false" ht="15" hidden="false" customHeight="false" outlineLevel="0" collapsed="false">
      <c r="A4611" s="7" t="s">
        <v>23</v>
      </c>
      <c r="B4611" s="7" t="s">
        <v>181</v>
      </c>
      <c r="C4611" s="7" t="s">
        <v>1387</v>
      </c>
      <c r="D4611" s="7" t="n">
        <v>2</v>
      </c>
      <c r="E4611" s="7" t="n">
        <v>61.79</v>
      </c>
      <c r="F4611" s="7" t="n">
        <v>2</v>
      </c>
      <c r="G4611" s="7" t="n">
        <v>61.78</v>
      </c>
    </row>
    <row r="4612" customFormat="false" ht="15" hidden="false" customHeight="false" outlineLevel="0" collapsed="false">
      <c r="A4612" s="7" t="s">
        <v>23</v>
      </c>
      <c r="B4612" s="7" t="s">
        <v>101</v>
      </c>
      <c r="C4612" s="7" t="s">
        <v>1389</v>
      </c>
      <c r="D4612" s="7" t="n">
        <v>2</v>
      </c>
      <c r="E4612" s="7" t="n">
        <v>61.79</v>
      </c>
      <c r="F4612" s="7" t="n">
        <v>1</v>
      </c>
      <c r="G4612" s="7" t="n">
        <v>30.89</v>
      </c>
    </row>
    <row r="4613" customFormat="false" ht="15" hidden="false" customHeight="false" outlineLevel="0" collapsed="false">
      <c r="A4613" s="7" t="s">
        <v>23</v>
      </c>
      <c r="B4613" s="7" t="s">
        <v>137</v>
      </c>
      <c r="C4613" s="7" t="s">
        <v>1389</v>
      </c>
      <c r="D4613" s="7" t="n">
        <v>0</v>
      </c>
      <c r="E4613" s="7" t="n">
        <v>0</v>
      </c>
      <c r="F4613" s="7" t="n">
        <v>2</v>
      </c>
      <c r="G4613" s="7" t="n">
        <v>61.78</v>
      </c>
    </row>
    <row r="4614" customFormat="false" ht="15" hidden="false" customHeight="false" outlineLevel="0" collapsed="false">
      <c r="A4614" s="7" t="s">
        <v>23</v>
      </c>
      <c r="B4614" s="7" t="s">
        <v>118</v>
      </c>
      <c r="C4614" s="7" t="s">
        <v>1389</v>
      </c>
      <c r="D4614" s="7" t="n">
        <v>1</v>
      </c>
      <c r="E4614" s="7" t="n">
        <v>30.89</v>
      </c>
      <c r="F4614" s="7" t="n">
        <v>0</v>
      </c>
      <c r="G4614" s="7" t="n">
        <v>0</v>
      </c>
    </row>
    <row r="4615" customFormat="false" ht="15" hidden="false" customHeight="false" outlineLevel="0" collapsed="false">
      <c r="A4615" s="7" t="s">
        <v>23</v>
      </c>
      <c r="B4615" s="7" t="s">
        <v>133</v>
      </c>
      <c r="C4615" s="7" t="s">
        <v>1390</v>
      </c>
      <c r="D4615" s="7" t="n">
        <v>4</v>
      </c>
      <c r="E4615" s="7" t="n">
        <v>149.81</v>
      </c>
      <c r="F4615" s="7" t="n">
        <v>0</v>
      </c>
      <c r="G4615" s="7" t="n">
        <v>0</v>
      </c>
    </row>
    <row r="4616" customFormat="false" ht="15" hidden="false" customHeight="false" outlineLevel="0" collapsed="false">
      <c r="A4616" s="7" t="s">
        <v>23</v>
      </c>
      <c r="B4616" s="7" t="s">
        <v>167</v>
      </c>
      <c r="C4616" s="7" t="s">
        <v>1390</v>
      </c>
      <c r="D4616" s="7" t="n">
        <v>2</v>
      </c>
      <c r="E4616" s="7" t="n">
        <v>74.91</v>
      </c>
      <c r="F4616" s="7" t="n">
        <v>0</v>
      </c>
      <c r="G4616" s="7" t="n">
        <v>0</v>
      </c>
    </row>
    <row r="4617" customFormat="false" ht="15" hidden="false" customHeight="false" outlineLevel="0" collapsed="false">
      <c r="A4617" s="7" t="s">
        <v>23</v>
      </c>
      <c r="B4617" s="7" t="s">
        <v>285</v>
      </c>
      <c r="C4617" s="7" t="s">
        <v>1390</v>
      </c>
      <c r="D4617" s="7" t="n">
        <v>1</v>
      </c>
      <c r="E4617" s="7" t="n">
        <v>37.46</v>
      </c>
      <c r="F4617" s="7" t="n">
        <v>0</v>
      </c>
      <c r="G4617" s="7" t="n">
        <v>0</v>
      </c>
    </row>
    <row r="4618" customFormat="false" ht="15" hidden="false" customHeight="false" outlineLevel="0" collapsed="false">
      <c r="A4618" s="7" t="s">
        <v>23</v>
      </c>
      <c r="B4618" s="7" t="s">
        <v>396</v>
      </c>
      <c r="C4618" s="7" t="s">
        <v>1393</v>
      </c>
      <c r="D4618" s="7" t="n">
        <v>0</v>
      </c>
      <c r="E4618" s="7" t="n">
        <v>0</v>
      </c>
      <c r="F4618" s="7" t="n">
        <v>1</v>
      </c>
      <c r="G4618" s="7" t="n">
        <v>35.11</v>
      </c>
    </row>
    <row r="4619" customFormat="false" ht="15" hidden="false" customHeight="false" outlineLevel="0" collapsed="false">
      <c r="A4619" s="7" t="s">
        <v>23</v>
      </c>
      <c r="B4619" s="7" t="s">
        <v>184</v>
      </c>
      <c r="C4619" s="7" t="s">
        <v>1399</v>
      </c>
      <c r="D4619" s="7" t="n">
        <v>0</v>
      </c>
      <c r="E4619" s="7" t="n">
        <v>0</v>
      </c>
      <c r="F4619" s="7" t="n">
        <v>2</v>
      </c>
      <c r="G4619" s="7" t="n">
        <v>99.26</v>
      </c>
    </row>
    <row r="4620" customFormat="false" ht="15" hidden="false" customHeight="false" outlineLevel="0" collapsed="false">
      <c r="A4620" s="7" t="s">
        <v>23</v>
      </c>
      <c r="B4620" s="7" t="s">
        <v>186</v>
      </c>
      <c r="C4620" s="7" t="s">
        <v>1399</v>
      </c>
      <c r="D4620" s="7" t="n">
        <v>0</v>
      </c>
      <c r="E4620" s="7" t="n">
        <v>0</v>
      </c>
      <c r="F4620" s="7" t="n">
        <v>2</v>
      </c>
      <c r="G4620" s="7" t="n">
        <v>99.26</v>
      </c>
    </row>
    <row r="4621" customFormat="false" ht="15" hidden="false" customHeight="false" outlineLevel="0" collapsed="false">
      <c r="A4621" s="7" t="s">
        <v>23</v>
      </c>
      <c r="B4621" s="7" t="s">
        <v>224</v>
      </c>
      <c r="C4621" s="7" t="s">
        <v>1399</v>
      </c>
      <c r="D4621" s="7" t="n">
        <v>0</v>
      </c>
      <c r="E4621" s="7" t="n">
        <v>0</v>
      </c>
      <c r="F4621" s="7" t="n">
        <v>1</v>
      </c>
      <c r="G4621" s="7" t="n">
        <v>49.63</v>
      </c>
    </row>
    <row r="4622" customFormat="false" ht="15" hidden="false" customHeight="false" outlineLevel="0" collapsed="false">
      <c r="A4622" s="7" t="s">
        <v>23</v>
      </c>
      <c r="B4622" s="7" t="s">
        <v>200</v>
      </c>
      <c r="C4622" s="7" t="s">
        <v>1399</v>
      </c>
      <c r="D4622" s="7" t="n">
        <v>0</v>
      </c>
      <c r="E4622" s="7" t="n">
        <v>0</v>
      </c>
      <c r="F4622" s="7" t="n">
        <v>2</v>
      </c>
      <c r="G4622" s="7" t="n">
        <v>99.27</v>
      </c>
    </row>
    <row r="4623" customFormat="false" ht="15" hidden="false" customHeight="false" outlineLevel="0" collapsed="false">
      <c r="A4623" s="7" t="s">
        <v>23</v>
      </c>
      <c r="B4623" s="7" t="s">
        <v>565</v>
      </c>
      <c r="C4623" s="7" t="s">
        <v>1399</v>
      </c>
      <c r="D4623" s="7" t="n">
        <v>0</v>
      </c>
      <c r="E4623" s="7" t="n">
        <v>0</v>
      </c>
      <c r="F4623" s="7" t="n">
        <v>2</v>
      </c>
      <c r="G4623" s="7" t="n">
        <v>99.27</v>
      </c>
    </row>
    <row r="4624" customFormat="false" ht="15" hidden="false" customHeight="false" outlineLevel="0" collapsed="false">
      <c r="A4624" s="7" t="s">
        <v>23</v>
      </c>
      <c r="B4624" s="7" t="s">
        <v>562</v>
      </c>
      <c r="C4624" s="7" t="s">
        <v>1401</v>
      </c>
      <c r="D4624" s="7" t="n">
        <v>0</v>
      </c>
      <c r="E4624" s="7" t="n">
        <v>0</v>
      </c>
      <c r="F4624" s="7" t="n">
        <v>1</v>
      </c>
      <c r="G4624" s="7" t="n">
        <v>222.13</v>
      </c>
    </row>
    <row r="4625" customFormat="false" ht="15" hidden="false" customHeight="false" outlineLevel="0" collapsed="false">
      <c r="A4625" s="7" t="s">
        <v>23</v>
      </c>
      <c r="B4625" s="7" t="s">
        <v>160</v>
      </c>
      <c r="C4625" s="7" t="s">
        <v>1413</v>
      </c>
      <c r="D4625" s="7" t="n">
        <v>0</v>
      </c>
      <c r="E4625" s="7" t="n">
        <v>0</v>
      </c>
      <c r="F4625" s="7" t="n">
        <v>3</v>
      </c>
      <c r="G4625" s="7" t="n">
        <v>37.82</v>
      </c>
    </row>
    <row r="4626" customFormat="false" ht="15" hidden="false" customHeight="false" outlineLevel="0" collapsed="false">
      <c r="A4626" s="7" t="s">
        <v>23</v>
      </c>
      <c r="B4626" s="7" t="s">
        <v>140</v>
      </c>
      <c r="C4626" s="7" t="s">
        <v>1414</v>
      </c>
      <c r="D4626" s="7" t="n">
        <v>0</v>
      </c>
      <c r="E4626" s="7" t="n">
        <v>0</v>
      </c>
      <c r="F4626" s="7" t="n">
        <v>3</v>
      </c>
      <c r="G4626" s="7" t="n">
        <v>37.82</v>
      </c>
    </row>
    <row r="4627" customFormat="false" ht="15" hidden="false" customHeight="false" outlineLevel="0" collapsed="false">
      <c r="A4627" s="7" t="s">
        <v>23</v>
      </c>
      <c r="B4627" s="7" t="s">
        <v>140</v>
      </c>
      <c r="C4627" s="7" t="s">
        <v>1414</v>
      </c>
      <c r="D4627" s="7" t="n">
        <v>0</v>
      </c>
      <c r="E4627" s="7" t="n">
        <v>0</v>
      </c>
      <c r="F4627" s="7" t="n">
        <v>12</v>
      </c>
      <c r="G4627" s="7" t="n">
        <v>126</v>
      </c>
    </row>
    <row r="4628" customFormat="false" ht="15" hidden="false" customHeight="false" outlineLevel="0" collapsed="false">
      <c r="A4628" s="7" t="s">
        <v>23</v>
      </c>
      <c r="B4628" s="7" t="s">
        <v>203</v>
      </c>
      <c r="C4628" s="7" t="s">
        <v>1415</v>
      </c>
      <c r="D4628" s="7" t="n">
        <v>0</v>
      </c>
      <c r="E4628" s="7" t="n">
        <v>0</v>
      </c>
      <c r="F4628" s="7" t="n">
        <v>3</v>
      </c>
      <c r="G4628" s="7" t="n">
        <v>37.82</v>
      </c>
    </row>
    <row r="4629" customFormat="false" ht="15" hidden="false" customHeight="false" outlineLevel="0" collapsed="false">
      <c r="A4629" s="7" t="s">
        <v>23</v>
      </c>
      <c r="B4629" s="7" t="s">
        <v>220</v>
      </c>
      <c r="C4629" s="7" t="s">
        <v>1416</v>
      </c>
      <c r="D4629" s="7" t="n">
        <v>0</v>
      </c>
      <c r="E4629" s="7" t="n">
        <v>0</v>
      </c>
      <c r="F4629" s="7" t="n">
        <v>3</v>
      </c>
      <c r="G4629" s="7" t="n">
        <v>37.82</v>
      </c>
    </row>
    <row r="4630" customFormat="false" ht="15" hidden="false" customHeight="false" outlineLevel="0" collapsed="false">
      <c r="A4630" s="7" t="s">
        <v>23</v>
      </c>
      <c r="B4630" s="7" t="s">
        <v>813</v>
      </c>
      <c r="C4630" s="7" t="s">
        <v>1421</v>
      </c>
      <c r="D4630" s="7" t="n">
        <v>0</v>
      </c>
      <c r="E4630" s="7" t="n">
        <v>0</v>
      </c>
      <c r="F4630" s="7" t="n">
        <v>6</v>
      </c>
      <c r="G4630" s="7" t="n">
        <v>180</v>
      </c>
    </row>
    <row r="4631" customFormat="false" ht="15" hidden="false" customHeight="false" outlineLevel="0" collapsed="false">
      <c r="A4631" s="7" t="s">
        <v>23</v>
      </c>
      <c r="B4631" s="7" t="s">
        <v>698</v>
      </c>
      <c r="C4631" s="7" t="s">
        <v>1421</v>
      </c>
      <c r="D4631" s="7" t="n">
        <v>0</v>
      </c>
      <c r="E4631" s="7" t="n">
        <v>0</v>
      </c>
      <c r="F4631" s="7" t="n">
        <v>6</v>
      </c>
      <c r="G4631" s="7" t="n">
        <v>180</v>
      </c>
    </row>
    <row r="4632" customFormat="false" ht="15" hidden="false" customHeight="false" outlineLevel="0" collapsed="false">
      <c r="A4632" s="7" t="s">
        <v>23</v>
      </c>
      <c r="B4632" s="7" t="s">
        <v>762</v>
      </c>
      <c r="C4632" s="7" t="s">
        <v>1421</v>
      </c>
      <c r="D4632" s="7" t="n">
        <v>0</v>
      </c>
      <c r="E4632" s="7" t="n">
        <v>0</v>
      </c>
      <c r="F4632" s="7" t="n">
        <v>6</v>
      </c>
      <c r="G4632" s="7" t="n">
        <v>180</v>
      </c>
    </row>
    <row r="4633" customFormat="false" ht="15" hidden="false" customHeight="false" outlineLevel="0" collapsed="false">
      <c r="A4633" s="7" t="s">
        <v>23</v>
      </c>
      <c r="B4633" s="7" t="s">
        <v>130</v>
      </c>
      <c r="C4633" s="7" t="s">
        <v>1425</v>
      </c>
      <c r="D4633" s="7" t="n">
        <v>2</v>
      </c>
      <c r="E4633" s="7" t="n">
        <v>98</v>
      </c>
      <c r="F4633" s="7" t="n">
        <v>3</v>
      </c>
      <c r="G4633" s="7" t="n">
        <v>147</v>
      </c>
    </row>
    <row r="4634" customFormat="false" ht="15" hidden="false" customHeight="false" outlineLevel="0" collapsed="false">
      <c r="A4634" s="7" t="s">
        <v>23</v>
      </c>
      <c r="B4634" s="7" t="s">
        <v>152</v>
      </c>
      <c r="C4634" s="7" t="s">
        <v>1425</v>
      </c>
      <c r="D4634" s="7" t="n">
        <v>5</v>
      </c>
      <c r="E4634" s="7" t="n">
        <v>244.98</v>
      </c>
      <c r="F4634" s="7" t="n">
        <v>1</v>
      </c>
      <c r="G4634" s="7" t="n">
        <v>49</v>
      </c>
    </row>
    <row r="4635" customFormat="false" ht="15" hidden="false" customHeight="false" outlineLevel="0" collapsed="false">
      <c r="A4635" s="7" t="s">
        <v>23</v>
      </c>
      <c r="B4635" s="7" t="s">
        <v>152</v>
      </c>
      <c r="C4635" s="7" t="s">
        <v>1425</v>
      </c>
      <c r="D4635" s="7" t="n">
        <v>1</v>
      </c>
      <c r="E4635" s="7" t="n">
        <v>49</v>
      </c>
      <c r="F4635" s="7" t="n">
        <v>0</v>
      </c>
      <c r="G4635" s="7" t="n">
        <v>0</v>
      </c>
    </row>
    <row r="4636" customFormat="false" ht="15" hidden="false" customHeight="false" outlineLevel="0" collapsed="false">
      <c r="A4636" s="7" t="s">
        <v>23</v>
      </c>
      <c r="B4636" s="7" t="s">
        <v>191</v>
      </c>
      <c r="C4636" s="7" t="s">
        <v>1425</v>
      </c>
      <c r="D4636" s="7" t="n">
        <v>2</v>
      </c>
      <c r="E4636" s="7" t="n">
        <v>98</v>
      </c>
      <c r="F4636" s="7" t="n">
        <v>3</v>
      </c>
      <c r="G4636" s="7" t="n">
        <v>147</v>
      </c>
    </row>
    <row r="4637" customFormat="false" ht="15" hidden="false" customHeight="false" outlineLevel="0" collapsed="false">
      <c r="A4637" s="7" t="s">
        <v>23</v>
      </c>
      <c r="B4637" s="7" t="s">
        <v>129</v>
      </c>
      <c r="C4637" s="7" t="s">
        <v>1426</v>
      </c>
      <c r="D4637" s="7" t="n">
        <v>6</v>
      </c>
      <c r="E4637" s="7" t="n">
        <v>293.98</v>
      </c>
      <c r="F4637" s="7" t="n">
        <v>5</v>
      </c>
      <c r="G4637" s="7" t="n">
        <v>245</v>
      </c>
    </row>
    <row r="4638" customFormat="false" ht="15" hidden="false" customHeight="false" outlineLevel="0" collapsed="false">
      <c r="A4638" s="7" t="s">
        <v>23</v>
      </c>
      <c r="B4638" s="7" t="s">
        <v>129</v>
      </c>
      <c r="C4638" s="7" t="s">
        <v>1426</v>
      </c>
      <c r="D4638" s="7" t="n">
        <v>1</v>
      </c>
      <c r="E4638" s="7" t="n">
        <v>0.01</v>
      </c>
      <c r="F4638" s="7" t="n">
        <v>0</v>
      </c>
      <c r="G4638" s="7" t="n">
        <v>0</v>
      </c>
    </row>
    <row r="4639" customFormat="false" ht="15" hidden="false" customHeight="false" outlineLevel="0" collapsed="false">
      <c r="A4639" s="7" t="s">
        <v>23</v>
      </c>
      <c r="B4639" s="7" t="s">
        <v>155</v>
      </c>
      <c r="C4639" s="7" t="s">
        <v>1426</v>
      </c>
      <c r="D4639" s="7" t="n">
        <v>2</v>
      </c>
      <c r="E4639" s="7" t="n">
        <v>98</v>
      </c>
      <c r="F4639" s="7" t="n">
        <v>2</v>
      </c>
      <c r="G4639" s="7" t="n">
        <v>98</v>
      </c>
    </row>
    <row r="4640" customFormat="false" ht="15" hidden="false" customHeight="false" outlineLevel="0" collapsed="false">
      <c r="A4640" s="7" t="s">
        <v>23</v>
      </c>
      <c r="B4640" s="7" t="s">
        <v>199</v>
      </c>
      <c r="C4640" s="7" t="s">
        <v>1426</v>
      </c>
      <c r="D4640" s="7" t="n">
        <v>1</v>
      </c>
      <c r="E4640" s="7" t="n">
        <v>49</v>
      </c>
      <c r="F4640" s="7" t="n">
        <v>0</v>
      </c>
      <c r="G4640" s="7" t="n">
        <v>0</v>
      </c>
    </row>
    <row r="4641" customFormat="false" ht="15" hidden="false" customHeight="false" outlineLevel="0" collapsed="false">
      <c r="A4641" s="7" t="s">
        <v>23</v>
      </c>
      <c r="B4641" s="7" t="s">
        <v>176</v>
      </c>
      <c r="C4641" s="7" t="s">
        <v>1426</v>
      </c>
      <c r="D4641" s="7" t="n">
        <v>3</v>
      </c>
      <c r="E4641" s="7" t="n">
        <v>147</v>
      </c>
      <c r="F4641" s="7" t="n">
        <v>0</v>
      </c>
      <c r="G4641" s="7" t="n">
        <v>0</v>
      </c>
    </row>
    <row r="4642" customFormat="false" ht="15" hidden="false" customHeight="false" outlineLevel="0" collapsed="false">
      <c r="A4642" s="7" t="s">
        <v>23</v>
      </c>
      <c r="B4642" s="7" t="s">
        <v>156</v>
      </c>
      <c r="C4642" s="7" t="s">
        <v>1430</v>
      </c>
      <c r="D4642" s="7" t="n">
        <v>1</v>
      </c>
      <c r="E4642" s="7" t="n">
        <v>65</v>
      </c>
      <c r="F4642" s="7" t="n">
        <v>0</v>
      </c>
      <c r="G4642" s="7" t="n">
        <v>0</v>
      </c>
    </row>
    <row r="4643" customFormat="false" ht="15" hidden="false" customHeight="false" outlineLevel="0" collapsed="false">
      <c r="A4643" s="7" t="s">
        <v>23</v>
      </c>
      <c r="B4643" s="7" t="s">
        <v>312</v>
      </c>
      <c r="C4643" s="7" t="s">
        <v>1432</v>
      </c>
      <c r="D4643" s="7" t="n">
        <v>0</v>
      </c>
      <c r="E4643" s="7" t="n">
        <v>0</v>
      </c>
      <c r="F4643" s="7" t="n">
        <v>1</v>
      </c>
      <c r="G4643" s="7" t="n">
        <v>30.89</v>
      </c>
    </row>
    <row r="4644" customFormat="false" ht="15" hidden="false" customHeight="false" outlineLevel="0" collapsed="false">
      <c r="A4644" s="7" t="s">
        <v>23</v>
      </c>
      <c r="B4644" s="7" t="s">
        <v>202</v>
      </c>
      <c r="C4644" s="7" t="s">
        <v>1434</v>
      </c>
      <c r="D4644" s="7" t="n">
        <v>1</v>
      </c>
      <c r="E4644" s="7" t="n">
        <v>30.89</v>
      </c>
      <c r="F4644" s="7" t="n">
        <v>0</v>
      </c>
      <c r="G4644" s="7" t="n">
        <v>0</v>
      </c>
    </row>
    <row r="4645" customFormat="false" ht="15" hidden="false" customHeight="false" outlineLevel="0" collapsed="false">
      <c r="A4645" s="7" t="s">
        <v>23</v>
      </c>
      <c r="B4645" s="7" t="s">
        <v>190</v>
      </c>
      <c r="C4645" s="7" t="s">
        <v>1434</v>
      </c>
      <c r="D4645" s="7" t="n">
        <v>1</v>
      </c>
      <c r="E4645" s="7" t="n">
        <v>30.89</v>
      </c>
      <c r="F4645" s="7" t="n">
        <v>0</v>
      </c>
      <c r="G4645" s="7" t="n">
        <v>0</v>
      </c>
    </row>
    <row r="4646" customFormat="false" ht="15" hidden="false" customHeight="false" outlineLevel="0" collapsed="false">
      <c r="A4646" s="7" t="s">
        <v>23</v>
      </c>
      <c r="B4646" s="7" t="s">
        <v>262</v>
      </c>
      <c r="C4646" s="7" t="s">
        <v>1434</v>
      </c>
      <c r="D4646" s="7" t="n">
        <v>1</v>
      </c>
      <c r="E4646" s="7" t="n">
        <v>30.89</v>
      </c>
      <c r="F4646" s="7" t="n">
        <v>0</v>
      </c>
      <c r="G4646" s="7" t="n">
        <v>0</v>
      </c>
    </row>
    <row r="4647" customFormat="false" ht="15" hidden="false" customHeight="false" outlineLevel="0" collapsed="false">
      <c r="A4647" s="7" t="s">
        <v>23</v>
      </c>
      <c r="B4647" s="7" t="s">
        <v>107</v>
      </c>
      <c r="C4647" s="7" t="s">
        <v>1435</v>
      </c>
      <c r="D4647" s="7" t="n">
        <v>0</v>
      </c>
      <c r="E4647" s="7" t="n">
        <v>0</v>
      </c>
      <c r="F4647" s="7" t="n">
        <v>1</v>
      </c>
      <c r="G4647" s="7" t="n">
        <v>93.7</v>
      </c>
    </row>
    <row r="4648" customFormat="false" ht="15" hidden="false" customHeight="false" outlineLevel="0" collapsed="false">
      <c r="A4648" s="7" t="s">
        <v>23</v>
      </c>
      <c r="B4648" s="7" t="s">
        <v>185</v>
      </c>
      <c r="C4648" s="7" t="s">
        <v>1442</v>
      </c>
      <c r="D4648" s="7" t="n">
        <v>2</v>
      </c>
      <c r="E4648" s="7" t="n">
        <v>149.9</v>
      </c>
      <c r="F4648" s="7" t="n">
        <v>3</v>
      </c>
      <c r="G4648" s="7" t="n">
        <v>224.84</v>
      </c>
    </row>
    <row r="4649" customFormat="false" ht="15" hidden="false" customHeight="false" outlineLevel="0" collapsed="false">
      <c r="A4649" s="7" t="s">
        <v>23</v>
      </c>
      <c r="B4649" s="7" t="s">
        <v>103</v>
      </c>
      <c r="C4649" s="7" t="s">
        <v>1443</v>
      </c>
      <c r="D4649" s="7" t="n">
        <v>2</v>
      </c>
      <c r="E4649" s="7" t="n">
        <v>145.21</v>
      </c>
      <c r="F4649" s="7" t="n">
        <v>0</v>
      </c>
      <c r="G4649" s="7" t="n">
        <v>0</v>
      </c>
    </row>
    <row r="4650" customFormat="false" ht="15" hidden="false" customHeight="false" outlineLevel="0" collapsed="false">
      <c r="A4650" s="7" t="s">
        <v>23</v>
      </c>
      <c r="B4650" s="7" t="s">
        <v>103</v>
      </c>
      <c r="C4650" s="7" t="s">
        <v>1443</v>
      </c>
      <c r="D4650" s="7" t="n">
        <v>0</v>
      </c>
      <c r="E4650" s="7" t="n">
        <v>0</v>
      </c>
      <c r="F4650" s="7" t="n">
        <v>7</v>
      </c>
      <c r="G4650" s="7" t="n">
        <v>557.55</v>
      </c>
    </row>
    <row r="4651" customFormat="false" ht="15" hidden="false" customHeight="false" outlineLevel="0" collapsed="false">
      <c r="A4651" s="7" t="s">
        <v>23</v>
      </c>
      <c r="B4651" s="7" t="s">
        <v>663</v>
      </c>
      <c r="C4651" s="7" t="s">
        <v>1524</v>
      </c>
      <c r="D4651" s="7" t="n">
        <v>0</v>
      </c>
      <c r="E4651" s="7" t="n">
        <v>0</v>
      </c>
      <c r="F4651" s="7" t="n">
        <v>1</v>
      </c>
      <c r="G4651" s="7" t="n">
        <v>524.93</v>
      </c>
    </row>
    <row r="4652" customFormat="false" ht="15" hidden="false" customHeight="false" outlineLevel="0" collapsed="false">
      <c r="A4652" s="7" t="s">
        <v>23</v>
      </c>
      <c r="B4652" s="7" t="s">
        <v>682</v>
      </c>
      <c r="C4652" s="7" t="s">
        <v>1525</v>
      </c>
      <c r="D4652" s="7" t="n">
        <v>0</v>
      </c>
      <c r="E4652" s="7" t="n">
        <v>0</v>
      </c>
      <c r="F4652" s="7" t="n">
        <v>1</v>
      </c>
      <c r="G4652" s="7" t="n">
        <v>524.93</v>
      </c>
    </row>
    <row r="4653" customFormat="false" ht="15" hidden="false" customHeight="false" outlineLevel="0" collapsed="false">
      <c r="A4653" s="7" t="s">
        <v>23</v>
      </c>
      <c r="B4653" s="7" t="s">
        <v>652</v>
      </c>
      <c r="C4653" s="7" t="s">
        <v>1526</v>
      </c>
      <c r="D4653" s="7" t="n">
        <v>0</v>
      </c>
      <c r="E4653" s="7" t="n">
        <v>0</v>
      </c>
      <c r="F4653" s="7" t="n">
        <v>2</v>
      </c>
      <c r="G4653" s="7" t="n">
        <v>1049.86</v>
      </c>
    </row>
    <row r="4654" customFormat="false" ht="15" hidden="false" customHeight="false" outlineLevel="0" collapsed="false">
      <c r="A4654" s="7" t="s">
        <v>23</v>
      </c>
      <c r="B4654" s="7" t="s">
        <v>668</v>
      </c>
      <c r="C4654" s="7" t="s">
        <v>1515</v>
      </c>
      <c r="D4654" s="7" t="n">
        <v>0</v>
      </c>
      <c r="E4654" s="7" t="n">
        <v>0</v>
      </c>
      <c r="F4654" s="7" t="n">
        <v>2</v>
      </c>
      <c r="G4654" s="7" t="n">
        <v>120</v>
      </c>
    </row>
    <row r="4655" customFormat="false" ht="15" hidden="false" customHeight="false" outlineLevel="0" collapsed="false">
      <c r="A4655" s="7" t="s">
        <v>23</v>
      </c>
      <c r="B4655" s="7" t="s">
        <v>701</v>
      </c>
      <c r="C4655" s="7" t="s">
        <v>1499</v>
      </c>
      <c r="D4655" s="7" t="n">
        <v>0</v>
      </c>
      <c r="E4655" s="7" t="n">
        <v>0</v>
      </c>
      <c r="F4655" s="7" t="n">
        <v>1</v>
      </c>
      <c r="G4655" s="7" t="n">
        <v>120</v>
      </c>
    </row>
    <row r="4656" customFormat="false" ht="15" hidden="false" customHeight="false" outlineLevel="0" collapsed="false">
      <c r="A4656" s="7" t="s">
        <v>23</v>
      </c>
      <c r="B4656" s="7" t="s">
        <v>684</v>
      </c>
      <c r="C4656" s="7" t="s">
        <v>1499</v>
      </c>
      <c r="D4656" s="7" t="n">
        <v>1</v>
      </c>
      <c r="E4656" s="7" t="n">
        <v>120</v>
      </c>
      <c r="F4656" s="7" t="n">
        <v>1</v>
      </c>
      <c r="G4656" s="7" t="n">
        <v>120</v>
      </c>
    </row>
    <row r="4657" customFormat="false" ht="15" hidden="false" customHeight="false" outlineLevel="0" collapsed="false">
      <c r="A4657" s="7" t="s">
        <v>23</v>
      </c>
      <c r="B4657" s="7" t="s">
        <v>681</v>
      </c>
      <c r="C4657" s="7" t="s">
        <v>1499</v>
      </c>
      <c r="D4657" s="7" t="n">
        <v>1</v>
      </c>
      <c r="E4657" s="7" t="n">
        <v>120</v>
      </c>
      <c r="F4657" s="7" t="n">
        <v>1</v>
      </c>
      <c r="G4657" s="7" t="n">
        <v>120</v>
      </c>
    </row>
    <row r="4658" customFormat="false" ht="15" hidden="false" customHeight="false" outlineLevel="0" collapsed="false">
      <c r="A4658" s="7" t="s">
        <v>23</v>
      </c>
      <c r="B4658" s="7" t="s">
        <v>683</v>
      </c>
      <c r="C4658" s="7" t="s">
        <v>1499</v>
      </c>
      <c r="D4658" s="7" t="n">
        <v>1</v>
      </c>
      <c r="E4658" s="7" t="n">
        <v>120</v>
      </c>
      <c r="F4658" s="7" t="n">
        <v>2</v>
      </c>
      <c r="G4658" s="7" t="n">
        <v>240</v>
      </c>
    </row>
    <row r="4659" customFormat="false" ht="15" hidden="false" customHeight="false" outlineLevel="0" collapsed="false">
      <c r="A4659" s="7" t="s">
        <v>23</v>
      </c>
      <c r="B4659" s="7" t="s">
        <v>664</v>
      </c>
      <c r="C4659" s="7" t="s">
        <v>1499</v>
      </c>
      <c r="D4659" s="7" t="n">
        <v>2</v>
      </c>
      <c r="E4659" s="7" t="n">
        <v>240</v>
      </c>
      <c r="F4659" s="7" t="n">
        <v>0</v>
      </c>
      <c r="G4659" s="7" t="n">
        <v>0</v>
      </c>
    </row>
    <row r="4660" customFormat="false" ht="15" hidden="false" customHeight="false" outlineLevel="0" collapsed="false">
      <c r="A4660" s="7" t="s">
        <v>23</v>
      </c>
      <c r="B4660" s="7" t="s">
        <v>702</v>
      </c>
      <c r="C4660" s="7" t="s">
        <v>1499</v>
      </c>
      <c r="D4660" s="7" t="n">
        <v>1</v>
      </c>
      <c r="E4660" s="7" t="n">
        <v>120</v>
      </c>
      <c r="F4660" s="7" t="n">
        <v>0</v>
      </c>
      <c r="G4660" s="7" t="n">
        <v>0</v>
      </c>
    </row>
    <row r="4661" customFormat="false" ht="15" hidden="false" customHeight="false" outlineLevel="0" collapsed="false">
      <c r="A4661" s="7" t="s">
        <v>23</v>
      </c>
      <c r="B4661" s="7" t="s">
        <v>646</v>
      </c>
      <c r="C4661" s="7" t="s">
        <v>1500</v>
      </c>
      <c r="D4661" s="7" t="n">
        <v>0</v>
      </c>
      <c r="E4661" s="7" t="n">
        <v>0</v>
      </c>
      <c r="F4661" s="7" t="n">
        <v>1</v>
      </c>
      <c r="G4661" s="7" t="n">
        <v>349.99</v>
      </c>
    </row>
    <row r="4662" customFormat="false" ht="15" hidden="false" customHeight="false" outlineLevel="0" collapsed="false">
      <c r="A4662" s="7" t="s">
        <v>23</v>
      </c>
      <c r="B4662" s="7" t="s">
        <v>649</v>
      </c>
      <c r="C4662" s="7" t="s">
        <v>1500</v>
      </c>
      <c r="D4662" s="7" t="n">
        <v>0</v>
      </c>
      <c r="E4662" s="7" t="n">
        <v>0</v>
      </c>
      <c r="F4662" s="7" t="n">
        <v>1</v>
      </c>
      <c r="G4662" s="7" t="n">
        <v>350</v>
      </c>
    </row>
    <row r="4663" customFormat="false" ht="15" hidden="false" customHeight="false" outlineLevel="0" collapsed="false">
      <c r="A4663" s="7" t="s">
        <v>23</v>
      </c>
      <c r="B4663" s="7" t="s">
        <v>672</v>
      </c>
      <c r="C4663" s="7" t="s">
        <v>1500</v>
      </c>
      <c r="D4663" s="7" t="n">
        <v>0</v>
      </c>
      <c r="E4663" s="7" t="n">
        <v>0</v>
      </c>
      <c r="F4663" s="7" t="n">
        <v>1</v>
      </c>
      <c r="G4663" s="7" t="n">
        <v>350</v>
      </c>
    </row>
    <row r="4664" customFormat="false" ht="15" hidden="false" customHeight="false" outlineLevel="0" collapsed="false">
      <c r="A4664" s="7" t="s">
        <v>23</v>
      </c>
      <c r="B4664" s="7" t="s">
        <v>648</v>
      </c>
      <c r="C4664" s="7" t="s">
        <v>1500</v>
      </c>
      <c r="D4664" s="7" t="n">
        <v>0</v>
      </c>
      <c r="E4664" s="7" t="n">
        <v>0</v>
      </c>
      <c r="F4664" s="7" t="n">
        <v>1</v>
      </c>
      <c r="G4664" s="7" t="n">
        <v>350</v>
      </c>
    </row>
    <row r="4665" customFormat="false" ht="15" hidden="false" customHeight="false" outlineLevel="0" collapsed="false">
      <c r="A4665" s="7" t="s">
        <v>23</v>
      </c>
      <c r="B4665" s="7" t="s">
        <v>671</v>
      </c>
      <c r="C4665" s="7" t="s">
        <v>1500</v>
      </c>
      <c r="D4665" s="7" t="n">
        <v>0</v>
      </c>
      <c r="E4665" s="7" t="n">
        <v>0</v>
      </c>
      <c r="F4665" s="7" t="n">
        <v>1</v>
      </c>
      <c r="G4665" s="7" t="n">
        <v>350</v>
      </c>
    </row>
    <row r="4666" customFormat="false" ht="15" hidden="false" customHeight="false" outlineLevel="0" collapsed="false">
      <c r="A4666" s="7" t="s">
        <v>23</v>
      </c>
      <c r="B4666" s="7" t="s">
        <v>292</v>
      </c>
      <c r="C4666" s="7" t="s">
        <v>1290</v>
      </c>
      <c r="D4666" s="7" t="n">
        <v>1</v>
      </c>
      <c r="E4666" s="7" t="n">
        <v>35.57</v>
      </c>
      <c r="F4666" s="7" t="n">
        <v>0</v>
      </c>
      <c r="G4666" s="7" t="n">
        <v>0</v>
      </c>
    </row>
    <row r="4667" customFormat="false" ht="15" hidden="false" customHeight="false" outlineLevel="0" collapsed="false">
      <c r="A4667" s="7" t="s">
        <v>23</v>
      </c>
      <c r="B4667" s="7" t="s">
        <v>238</v>
      </c>
      <c r="C4667" s="7" t="s">
        <v>1290</v>
      </c>
      <c r="D4667" s="7" t="n">
        <v>1</v>
      </c>
      <c r="E4667" s="7" t="n">
        <v>35.57</v>
      </c>
      <c r="F4667" s="7" t="n">
        <v>0</v>
      </c>
      <c r="G4667" s="7" t="n">
        <v>0</v>
      </c>
    </row>
    <row r="4668" customFormat="false" ht="15" hidden="false" customHeight="false" outlineLevel="0" collapsed="false">
      <c r="A4668" s="7" t="s">
        <v>23</v>
      </c>
      <c r="B4668" s="7" t="s">
        <v>85</v>
      </c>
      <c r="C4668" s="7" t="s">
        <v>1479</v>
      </c>
      <c r="D4668" s="7" t="n">
        <v>0</v>
      </c>
      <c r="E4668" s="7" t="n">
        <v>0</v>
      </c>
      <c r="F4668" s="7" t="n">
        <v>3</v>
      </c>
      <c r="G4668" s="7" t="n">
        <v>140.46</v>
      </c>
    </row>
    <row r="4669" customFormat="false" ht="15" hidden="false" customHeight="false" outlineLevel="0" collapsed="false">
      <c r="A4669" s="7" t="s">
        <v>23</v>
      </c>
      <c r="B4669" s="7" t="s">
        <v>215</v>
      </c>
      <c r="C4669" s="7" t="s">
        <v>1480</v>
      </c>
      <c r="D4669" s="7" t="n">
        <v>2</v>
      </c>
      <c r="E4669" s="7" t="n">
        <v>93.64</v>
      </c>
      <c r="F4669" s="7" t="n">
        <v>0</v>
      </c>
      <c r="G4669" s="7" t="n">
        <v>0</v>
      </c>
    </row>
    <row r="4670" customFormat="false" ht="15" hidden="false" customHeight="false" outlineLevel="0" collapsed="false">
      <c r="A4670" s="7" t="s">
        <v>23</v>
      </c>
      <c r="B4670" s="7" t="s">
        <v>84</v>
      </c>
      <c r="C4670" s="7" t="s">
        <v>1479</v>
      </c>
      <c r="D4670" s="7" t="n">
        <v>6</v>
      </c>
      <c r="E4670" s="7" t="n">
        <v>280.93</v>
      </c>
      <c r="F4670" s="7" t="n">
        <v>0</v>
      </c>
      <c r="G4670" s="7" t="n">
        <v>0</v>
      </c>
    </row>
    <row r="4671" customFormat="false" ht="15" hidden="false" customHeight="false" outlineLevel="0" collapsed="false">
      <c r="A4671" s="7" t="s">
        <v>23</v>
      </c>
      <c r="B4671" s="7" t="s">
        <v>252</v>
      </c>
      <c r="C4671" s="7" t="s">
        <v>1482</v>
      </c>
      <c r="D4671" s="7" t="n">
        <v>0</v>
      </c>
      <c r="E4671" s="7" t="n">
        <v>0</v>
      </c>
      <c r="F4671" s="7" t="n">
        <v>2</v>
      </c>
      <c r="G4671" s="7" t="n">
        <v>140.52</v>
      </c>
    </row>
    <row r="4672" customFormat="false" ht="15" hidden="false" customHeight="false" outlineLevel="0" collapsed="false">
      <c r="A4672" s="7" t="s">
        <v>23</v>
      </c>
      <c r="B4672" s="7" t="s">
        <v>208</v>
      </c>
      <c r="C4672" s="7" t="s">
        <v>1482</v>
      </c>
      <c r="D4672" s="7" t="n">
        <v>2</v>
      </c>
      <c r="E4672" s="7" t="n">
        <v>140.52</v>
      </c>
      <c r="F4672" s="7" t="n">
        <v>0</v>
      </c>
      <c r="G4672" s="7" t="n">
        <v>0</v>
      </c>
    </row>
    <row r="4673" customFormat="false" ht="15" hidden="false" customHeight="false" outlineLevel="0" collapsed="false">
      <c r="A4673" s="7" t="s">
        <v>23</v>
      </c>
      <c r="B4673" s="7" t="s">
        <v>665</v>
      </c>
      <c r="C4673" s="7" t="s">
        <v>1497</v>
      </c>
      <c r="D4673" s="7" t="n">
        <v>2</v>
      </c>
      <c r="E4673" s="7" t="n">
        <v>444</v>
      </c>
      <c r="F4673" s="7" t="n">
        <v>0</v>
      </c>
      <c r="G4673" s="7" t="n">
        <v>0</v>
      </c>
    </row>
    <row r="4674" customFormat="false" ht="15" hidden="false" customHeight="false" outlineLevel="0" collapsed="false">
      <c r="A4674" s="7" t="s">
        <v>23</v>
      </c>
      <c r="B4674" s="7" t="s">
        <v>665</v>
      </c>
      <c r="C4674" s="7" t="s">
        <v>1497</v>
      </c>
      <c r="D4674" s="7" t="n">
        <v>2</v>
      </c>
      <c r="E4674" s="7" t="n">
        <v>520</v>
      </c>
      <c r="F4674" s="7" t="n">
        <v>0</v>
      </c>
      <c r="G4674" s="7" t="n">
        <v>0</v>
      </c>
    </row>
    <row r="4675" customFormat="false" ht="15" hidden="false" customHeight="false" outlineLevel="0" collapsed="false">
      <c r="A4675" s="7" t="s">
        <v>23</v>
      </c>
      <c r="B4675" s="7" t="s">
        <v>645</v>
      </c>
      <c r="C4675" s="7" t="s">
        <v>1497</v>
      </c>
      <c r="D4675" s="7" t="n">
        <v>2</v>
      </c>
      <c r="E4675" s="7" t="n">
        <v>520</v>
      </c>
      <c r="F4675" s="7" t="n">
        <v>0</v>
      </c>
      <c r="G4675" s="7" t="n">
        <v>0</v>
      </c>
    </row>
    <row r="4676" customFormat="false" ht="15" hidden="false" customHeight="false" outlineLevel="0" collapsed="false">
      <c r="A4676" s="7" t="s">
        <v>23</v>
      </c>
      <c r="B4676" s="7" t="s">
        <v>645</v>
      </c>
      <c r="C4676" s="7" t="s">
        <v>1497</v>
      </c>
      <c r="D4676" s="7" t="n">
        <v>2</v>
      </c>
      <c r="E4676" s="7" t="n">
        <v>444</v>
      </c>
      <c r="F4676" s="7" t="n">
        <v>0</v>
      </c>
      <c r="G4676" s="7" t="n">
        <v>0</v>
      </c>
    </row>
    <row r="4677" customFormat="false" ht="15" hidden="false" customHeight="false" outlineLevel="0" collapsed="false">
      <c r="A4677" s="7" t="s">
        <v>23</v>
      </c>
      <c r="B4677" s="7" t="s">
        <v>651</v>
      </c>
      <c r="C4677" s="7" t="s">
        <v>1497</v>
      </c>
      <c r="D4677" s="7" t="n">
        <v>2</v>
      </c>
      <c r="E4677" s="7" t="n">
        <v>444</v>
      </c>
      <c r="F4677" s="7" t="n">
        <v>0</v>
      </c>
      <c r="G4677" s="7" t="n">
        <v>0</v>
      </c>
    </row>
    <row r="4678" customFormat="false" ht="15" hidden="false" customHeight="false" outlineLevel="0" collapsed="false">
      <c r="A4678" s="7" t="s">
        <v>23</v>
      </c>
      <c r="B4678" s="7" t="s">
        <v>651</v>
      </c>
      <c r="C4678" s="7" t="s">
        <v>1497</v>
      </c>
      <c r="D4678" s="7" t="n">
        <v>2</v>
      </c>
      <c r="E4678" s="7" t="n">
        <v>520.01</v>
      </c>
      <c r="F4678" s="7" t="n">
        <v>0</v>
      </c>
      <c r="G4678" s="7" t="n">
        <v>0</v>
      </c>
    </row>
    <row r="4679" customFormat="false" ht="15" hidden="false" customHeight="false" outlineLevel="0" collapsed="false">
      <c r="A4679" s="7" t="s">
        <v>23</v>
      </c>
      <c r="B4679" s="7" t="s">
        <v>194</v>
      </c>
      <c r="C4679" s="7" t="s">
        <v>1269</v>
      </c>
      <c r="D4679" s="7" t="n">
        <v>2</v>
      </c>
      <c r="E4679" s="7" t="n">
        <v>150</v>
      </c>
      <c r="F4679" s="7" t="n">
        <v>0</v>
      </c>
      <c r="G4679" s="7" t="n">
        <v>0</v>
      </c>
    </row>
    <row r="4680" customFormat="false" ht="15" hidden="false" customHeight="false" outlineLevel="0" collapsed="false">
      <c r="A4680" s="7" t="s">
        <v>23</v>
      </c>
      <c r="B4680" s="7" t="s">
        <v>194</v>
      </c>
      <c r="C4680" s="7" t="s">
        <v>1269</v>
      </c>
      <c r="D4680" s="7" t="n">
        <v>11</v>
      </c>
      <c r="E4680" s="7" t="n">
        <v>990.22</v>
      </c>
      <c r="F4680" s="7" t="n">
        <v>2</v>
      </c>
      <c r="G4680" s="7" t="n">
        <v>180.04</v>
      </c>
    </row>
    <row r="4681" customFormat="false" ht="15" hidden="false" customHeight="false" outlineLevel="0" collapsed="false">
      <c r="A4681" s="7" t="s">
        <v>23</v>
      </c>
      <c r="B4681" s="7" t="s">
        <v>235</v>
      </c>
      <c r="C4681" s="7" t="s">
        <v>1269</v>
      </c>
      <c r="D4681" s="7" t="n">
        <v>3</v>
      </c>
      <c r="E4681" s="7" t="n">
        <v>270.06</v>
      </c>
      <c r="F4681" s="7" t="n">
        <v>1</v>
      </c>
      <c r="G4681" s="7" t="n">
        <v>90.02</v>
      </c>
    </row>
    <row r="4682" customFormat="false" ht="15" hidden="false" customHeight="false" outlineLevel="0" collapsed="false">
      <c r="A4682" s="7" t="s">
        <v>23</v>
      </c>
      <c r="B4682" s="7" t="s">
        <v>207</v>
      </c>
      <c r="C4682" s="7" t="s">
        <v>1269</v>
      </c>
      <c r="D4682" s="7" t="n">
        <v>2</v>
      </c>
      <c r="E4682" s="7" t="n">
        <v>150</v>
      </c>
      <c r="F4682" s="7" t="n">
        <v>0</v>
      </c>
      <c r="G4682" s="7" t="n">
        <v>0</v>
      </c>
    </row>
    <row r="4683" customFormat="false" ht="15" hidden="false" customHeight="false" outlineLevel="0" collapsed="false">
      <c r="A4683" s="7" t="s">
        <v>23</v>
      </c>
      <c r="B4683" s="7" t="s">
        <v>207</v>
      </c>
      <c r="C4683" s="7" t="s">
        <v>1269</v>
      </c>
      <c r="D4683" s="7" t="n">
        <v>10</v>
      </c>
      <c r="E4683" s="7" t="n">
        <v>900.19</v>
      </c>
      <c r="F4683" s="7" t="n">
        <v>0</v>
      </c>
      <c r="G4683" s="7" t="n">
        <v>0</v>
      </c>
    </row>
    <row r="4684" customFormat="false" ht="15" hidden="false" customHeight="false" outlineLevel="0" collapsed="false">
      <c r="A4684" s="7" t="s">
        <v>23</v>
      </c>
      <c r="B4684" s="7" t="s">
        <v>314</v>
      </c>
      <c r="C4684" s="7" t="s">
        <v>1269</v>
      </c>
      <c r="D4684" s="7" t="n">
        <v>2</v>
      </c>
      <c r="E4684" s="7" t="n">
        <v>180.04</v>
      </c>
      <c r="F4684" s="7" t="n">
        <v>0</v>
      </c>
      <c r="G4684" s="7" t="n">
        <v>0</v>
      </c>
    </row>
    <row r="4685" customFormat="false" ht="15" hidden="false" customHeight="false" outlineLevel="0" collapsed="false">
      <c r="A4685" s="7" t="s">
        <v>23</v>
      </c>
      <c r="B4685" s="7" t="s">
        <v>151</v>
      </c>
      <c r="C4685" s="7" t="s">
        <v>1276</v>
      </c>
      <c r="D4685" s="7" t="n">
        <v>2</v>
      </c>
      <c r="E4685" s="7" t="n">
        <v>169.96</v>
      </c>
      <c r="F4685" s="7" t="n">
        <v>0</v>
      </c>
      <c r="G4685" s="7" t="n">
        <v>0</v>
      </c>
    </row>
    <row r="4686" customFormat="false" ht="15" hidden="false" customHeight="false" outlineLevel="0" collapsed="false">
      <c r="A4686" s="7" t="s">
        <v>23</v>
      </c>
      <c r="B4686" s="7" t="s">
        <v>157</v>
      </c>
      <c r="C4686" s="7" t="s">
        <v>1276</v>
      </c>
      <c r="D4686" s="7" t="n">
        <v>0</v>
      </c>
      <c r="E4686" s="7" t="n">
        <v>0</v>
      </c>
      <c r="F4686" s="7" t="n">
        <v>2</v>
      </c>
      <c r="G4686" s="7" t="n">
        <v>169.96</v>
      </c>
    </row>
    <row r="4687" customFormat="false" ht="15" hidden="false" customHeight="false" outlineLevel="0" collapsed="false">
      <c r="A4687" s="7" t="s">
        <v>23</v>
      </c>
      <c r="B4687" s="7" t="s">
        <v>258</v>
      </c>
      <c r="C4687" s="7" t="s">
        <v>1276</v>
      </c>
      <c r="D4687" s="7" t="n">
        <v>0</v>
      </c>
      <c r="E4687" s="7" t="n">
        <v>0</v>
      </c>
      <c r="F4687" s="7" t="n">
        <v>2</v>
      </c>
      <c r="G4687" s="7" t="n">
        <v>169.96</v>
      </c>
    </row>
    <row r="4688" customFormat="false" ht="15" hidden="false" customHeight="false" outlineLevel="0" collapsed="false">
      <c r="A4688" s="7" t="s">
        <v>23</v>
      </c>
      <c r="B4688" s="7" t="s">
        <v>258</v>
      </c>
      <c r="C4688" s="7" t="s">
        <v>1276</v>
      </c>
      <c r="D4688" s="7" t="n">
        <v>3</v>
      </c>
      <c r="E4688" s="7" t="n">
        <v>255</v>
      </c>
      <c r="F4688" s="7" t="n">
        <v>0</v>
      </c>
      <c r="G4688" s="7" t="n">
        <v>0</v>
      </c>
    </row>
    <row r="4689" customFormat="false" ht="15" hidden="false" customHeight="false" outlineLevel="0" collapsed="false">
      <c r="A4689" s="7" t="s">
        <v>23</v>
      </c>
      <c r="B4689" s="7" t="s">
        <v>549</v>
      </c>
      <c r="C4689" s="7" t="s">
        <v>1279</v>
      </c>
      <c r="D4689" s="7" t="n">
        <v>1</v>
      </c>
      <c r="E4689" s="7" t="n">
        <v>105</v>
      </c>
      <c r="F4689" s="7" t="n">
        <v>0</v>
      </c>
      <c r="G4689" s="7" t="n">
        <v>0</v>
      </c>
    </row>
    <row r="4690" customFormat="false" ht="15" hidden="false" customHeight="false" outlineLevel="0" collapsed="false">
      <c r="A4690" s="7" t="s">
        <v>23</v>
      </c>
      <c r="B4690" s="7" t="s">
        <v>661</v>
      </c>
      <c r="C4690" s="7" t="s">
        <v>1279</v>
      </c>
      <c r="D4690" s="7" t="n">
        <v>1</v>
      </c>
      <c r="E4690" s="7" t="n">
        <v>105</v>
      </c>
      <c r="F4690" s="7" t="n">
        <v>0</v>
      </c>
      <c r="G4690" s="7" t="n">
        <v>0</v>
      </c>
    </row>
    <row r="4691" customFormat="false" ht="15" hidden="false" customHeight="false" outlineLevel="0" collapsed="false">
      <c r="A4691" s="7" t="s">
        <v>23</v>
      </c>
      <c r="B4691" s="7" t="s">
        <v>463</v>
      </c>
      <c r="C4691" s="7" t="s">
        <v>1283</v>
      </c>
      <c r="D4691" s="7" t="n">
        <v>1</v>
      </c>
      <c r="E4691" s="7" t="n">
        <v>105</v>
      </c>
      <c r="F4691" s="7" t="n">
        <v>0</v>
      </c>
      <c r="G4691" s="7" t="n">
        <v>0</v>
      </c>
    </row>
    <row r="4692" customFormat="false" ht="15" hidden="false" customHeight="false" outlineLevel="0" collapsed="false">
      <c r="A4692" s="7" t="s">
        <v>23</v>
      </c>
      <c r="B4692" s="7" t="s">
        <v>391</v>
      </c>
      <c r="C4692" s="7" t="s">
        <v>1287</v>
      </c>
      <c r="D4692" s="7" t="n">
        <v>1</v>
      </c>
      <c r="E4692" s="7" t="n">
        <v>90.02</v>
      </c>
      <c r="F4692" s="7" t="n">
        <v>0</v>
      </c>
      <c r="G4692" s="7" t="n">
        <v>0</v>
      </c>
    </row>
    <row r="4693" customFormat="false" ht="15" hidden="false" customHeight="false" outlineLevel="0" collapsed="false">
      <c r="A4693" s="7" t="s">
        <v>23</v>
      </c>
      <c r="B4693" s="7" t="s">
        <v>249</v>
      </c>
      <c r="C4693" s="7" t="s">
        <v>1290</v>
      </c>
      <c r="D4693" s="7" t="n">
        <v>1</v>
      </c>
      <c r="E4693" s="7" t="n">
        <v>31.02</v>
      </c>
      <c r="F4693" s="7" t="n">
        <v>0</v>
      </c>
      <c r="G4693" s="7" t="n">
        <v>0</v>
      </c>
    </row>
    <row r="4694" customFormat="false" ht="15" hidden="false" customHeight="false" outlineLevel="0" collapsed="false">
      <c r="A4694" s="7" t="s">
        <v>23</v>
      </c>
      <c r="B4694" s="7" t="s">
        <v>223</v>
      </c>
      <c r="C4694" s="7" t="s">
        <v>1290</v>
      </c>
      <c r="D4694" s="7" t="n">
        <v>1</v>
      </c>
      <c r="E4694" s="7" t="n">
        <v>31.02</v>
      </c>
      <c r="F4694" s="7" t="n">
        <v>0</v>
      </c>
      <c r="G4694" s="7" t="n">
        <v>0</v>
      </c>
    </row>
    <row r="4695" customFormat="false" ht="15" hidden="false" customHeight="false" outlineLevel="0" collapsed="false">
      <c r="A4695" s="7" t="s">
        <v>23</v>
      </c>
      <c r="B4695" s="7" t="s">
        <v>253</v>
      </c>
      <c r="C4695" s="7" t="s">
        <v>1290</v>
      </c>
      <c r="D4695" s="7" t="n">
        <v>1</v>
      </c>
      <c r="E4695" s="7" t="n">
        <v>31.02</v>
      </c>
      <c r="F4695" s="7" t="n">
        <v>0</v>
      </c>
      <c r="G4695" s="7" t="n">
        <v>0</v>
      </c>
    </row>
    <row r="4696" customFormat="false" ht="15" hidden="false" customHeight="false" outlineLevel="0" collapsed="false">
      <c r="A4696" s="7" t="s">
        <v>23</v>
      </c>
      <c r="B4696" s="7" t="s">
        <v>317</v>
      </c>
      <c r="C4696" s="7" t="s">
        <v>1290</v>
      </c>
      <c r="D4696" s="7" t="n">
        <v>1</v>
      </c>
      <c r="E4696" s="7" t="n">
        <v>31.02</v>
      </c>
      <c r="F4696" s="7" t="n">
        <v>0</v>
      </c>
      <c r="G4696" s="7" t="n">
        <v>0</v>
      </c>
    </row>
    <row r="4697" customFormat="false" ht="15" hidden="false" customHeight="false" outlineLevel="0" collapsed="false">
      <c r="A4697" s="7" t="s">
        <v>23</v>
      </c>
      <c r="B4697" s="7" t="s">
        <v>842</v>
      </c>
      <c r="C4697" s="7" t="s">
        <v>1290</v>
      </c>
      <c r="D4697" s="7" t="n">
        <v>1</v>
      </c>
      <c r="E4697" s="7" t="n">
        <v>31</v>
      </c>
      <c r="F4697" s="7" t="n">
        <v>0</v>
      </c>
      <c r="G4697" s="7" t="n">
        <v>0</v>
      </c>
    </row>
    <row r="4698" customFormat="false" ht="15" hidden="false" customHeight="false" outlineLevel="0" collapsed="false">
      <c r="A4698" s="7" t="s">
        <v>23</v>
      </c>
      <c r="B4698" s="7" t="s">
        <v>667</v>
      </c>
      <c r="C4698" s="7" t="s">
        <v>1493</v>
      </c>
      <c r="D4698" s="7" t="n">
        <v>1</v>
      </c>
      <c r="E4698" s="7" t="n">
        <v>90.3</v>
      </c>
      <c r="F4698" s="7" t="n">
        <v>0</v>
      </c>
      <c r="G4698" s="7" t="n">
        <v>0</v>
      </c>
    </row>
    <row r="4699" customFormat="false" ht="15" hidden="false" customHeight="false" outlineLevel="0" collapsed="false">
      <c r="A4699" s="7" t="s">
        <v>23</v>
      </c>
      <c r="B4699" s="7" t="s">
        <v>676</v>
      </c>
      <c r="C4699" s="7" t="s">
        <v>1493</v>
      </c>
      <c r="D4699" s="7" t="n">
        <v>1</v>
      </c>
      <c r="E4699" s="7" t="n">
        <v>90.3</v>
      </c>
      <c r="F4699" s="7" t="n">
        <v>0</v>
      </c>
      <c r="G4699" s="7" t="n">
        <v>0</v>
      </c>
    </row>
    <row r="4700" customFormat="false" ht="15" hidden="false" customHeight="false" outlineLevel="0" collapsed="false">
      <c r="A4700" s="7" t="s">
        <v>23</v>
      </c>
      <c r="B4700" s="7" t="s">
        <v>692</v>
      </c>
      <c r="C4700" s="7" t="s">
        <v>1493</v>
      </c>
      <c r="D4700" s="7" t="n">
        <v>1</v>
      </c>
      <c r="E4700" s="7" t="n">
        <v>90.3</v>
      </c>
      <c r="F4700" s="7" t="n">
        <v>0</v>
      </c>
      <c r="G4700" s="7" t="n">
        <v>0</v>
      </c>
    </row>
    <row r="4701" customFormat="false" ht="15" hidden="false" customHeight="false" outlineLevel="0" collapsed="false">
      <c r="A4701" s="7" t="s">
        <v>23</v>
      </c>
      <c r="B4701" s="7" t="s">
        <v>666</v>
      </c>
      <c r="C4701" s="7" t="s">
        <v>1494</v>
      </c>
      <c r="D4701" s="7" t="n">
        <v>1</v>
      </c>
      <c r="E4701" s="7" t="n">
        <v>90.3</v>
      </c>
      <c r="F4701" s="7" t="n">
        <v>0</v>
      </c>
      <c r="G4701" s="7" t="n">
        <v>0</v>
      </c>
    </row>
    <row r="4702" customFormat="false" ht="15" hidden="false" customHeight="false" outlineLevel="0" collapsed="false">
      <c r="A4702" s="7" t="s">
        <v>23</v>
      </c>
      <c r="B4702" s="7" t="s">
        <v>674</v>
      </c>
      <c r="C4702" s="7" t="s">
        <v>1494</v>
      </c>
      <c r="D4702" s="7" t="n">
        <v>1</v>
      </c>
      <c r="E4702" s="7" t="n">
        <v>90.3</v>
      </c>
      <c r="F4702" s="7" t="n">
        <v>0</v>
      </c>
      <c r="G4702" s="7" t="n">
        <v>0</v>
      </c>
    </row>
    <row r="4703" customFormat="false" ht="15" hidden="false" customHeight="false" outlineLevel="0" collapsed="false">
      <c r="A4703" s="7" t="s">
        <v>23</v>
      </c>
      <c r="B4703" s="7" t="s">
        <v>711</v>
      </c>
      <c r="C4703" s="7" t="s">
        <v>1494</v>
      </c>
      <c r="D4703" s="7" t="n">
        <v>1</v>
      </c>
      <c r="E4703" s="7" t="n">
        <v>90.3</v>
      </c>
      <c r="F4703" s="7" t="n">
        <v>0</v>
      </c>
      <c r="G4703" s="7" t="n">
        <v>0</v>
      </c>
    </row>
    <row r="4704" customFormat="false" ht="15" hidden="false" customHeight="false" outlineLevel="0" collapsed="false">
      <c r="A4704" s="7" t="s">
        <v>23</v>
      </c>
      <c r="B4704" s="7" t="s">
        <v>113</v>
      </c>
      <c r="C4704" s="7" t="s">
        <v>1330</v>
      </c>
      <c r="D4704" s="7" t="n">
        <v>3</v>
      </c>
      <c r="E4704" s="7" t="n">
        <v>118.99</v>
      </c>
      <c r="F4704" s="7" t="n">
        <v>0</v>
      </c>
      <c r="G4704" s="7" t="n">
        <v>0</v>
      </c>
    </row>
    <row r="4705" customFormat="false" ht="15" hidden="false" customHeight="false" outlineLevel="0" collapsed="false">
      <c r="A4705" s="7" t="s">
        <v>23</v>
      </c>
      <c r="B4705" s="7" t="s">
        <v>111</v>
      </c>
      <c r="C4705" s="7" t="s">
        <v>1330</v>
      </c>
      <c r="D4705" s="7" t="n">
        <v>5</v>
      </c>
      <c r="E4705" s="7" t="n">
        <v>198.31</v>
      </c>
      <c r="F4705" s="7" t="n">
        <v>0</v>
      </c>
      <c r="G4705" s="7" t="n">
        <v>0</v>
      </c>
    </row>
    <row r="4706" customFormat="false" ht="15" hidden="false" customHeight="false" outlineLevel="0" collapsed="false">
      <c r="A4706" s="7" t="s">
        <v>23</v>
      </c>
      <c r="B4706" s="7" t="s">
        <v>222</v>
      </c>
      <c r="C4706" s="7" t="s">
        <v>1331</v>
      </c>
      <c r="D4706" s="7" t="n">
        <v>8</v>
      </c>
      <c r="E4706" s="7" t="n">
        <v>524.61</v>
      </c>
      <c r="F4706" s="7" t="n">
        <v>2</v>
      </c>
      <c r="G4706" s="7" t="n">
        <v>131.15</v>
      </c>
    </row>
    <row r="4707" customFormat="false" ht="15" hidden="false" customHeight="false" outlineLevel="0" collapsed="false">
      <c r="A4707" s="7" t="s">
        <v>23</v>
      </c>
      <c r="B4707" s="7" t="s">
        <v>222</v>
      </c>
      <c r="C4707" s="7" t="s">
        <v>1331</v>
      </c>
      <c r="D4707" s="7" t="n">
        <v>2</v>
      </c>
      <c r="E4707" s="7" t="n">
        <v>114.63</v>
      </c>
      <c r="F4707" s="7" t="n">
        <v>0</v>
      </c>
      <c r="G4707" s="7" t="n">
        <v>0</v>
      </c>
    </row>
    <row r="4708" customFormat="false" ht="15" hidden="false" customHeight="false" outlineLevel="0" collapsed="false">
      <c r="A4708" s="7" t="s">
        <v>23</v>
      </c>
      <c r="B4708" s="7" t="s">
        <v>225</v>
      </c>
      <c r="C4708" s="7" t="s">
        <v>1331</v>
      </c>
      <c r="D4708" s="7" t="n">
        <v>10</v>
      </c>
      <c r="E4708" s="7" t="n">
        <v>655.76</v>
      </c>
      <c r="F4708" s="7" t="n">
        <v>0</v>
      </c>
      <c r="G4708" s="7" t="n">
        <v>0</v>
      </c>
    </row>
    <row r="4709" customFormat="false" ht="15" hidden="false" customHeight="false" outlineLevel="0" collapsed="false">
      <c r="A4709" s="7" t="s">
        <v>23</v>
      </c>
      <c r="B4709" s="7" t="s">
        <v>225</v>
      </c>
      <c r="C4709" s="7" t="s">
        <v>1331</v>
      </c>
      <c r="D4709" s="7" t="n">
        <v>2</v>
      </c>
      <c r="E4709" s="7" t="n">
        <v>114.63</v>
      </c>
      <c r="F4709" s="7" t="n">
        <v>0</v>
      </c>
      <c r="G4709" s="7" t="n">
        <v>0</v>
      </c>
    </row>
    <row r="4710" customFormat="false" ht="15" hidden="false" customHeight="false" outlineLevel="0" collapsed="false">
      <c r="A4710" s="7" t="s">
        <v>23</v>
      </c>
      <c r="B4710" s="7" t="s">
        <v>335</v>
      </c>
      <c r="C4710" s="7" t="s">
        <v>1331</v>
      </c>
      <c r="D4710" s="7" t="n">
        <v>7</v>
      </c>
      <c r="E4710" s="7" t="n">
        <v>459.02</v>
      </c>
      <c r="F4710" s="7" t="n">
        <v>1</v>
      </c>
      <c r="G4710" s="7" t="n">
        <v>65.58</v>
      </c>
    </row>
    <row r="4711" customFormat="false" ht="15" hidden="false" customHeight="false" outlineLevel="0" collapsed="false">
      <c r="A4711" s="7" t="s">
        <v>23</v>
      </c>
      <c r="B4711" s="7" t="s">
        <v>248</v>
      </c>
      <c r="C4711" s="7" t="s">
        <v>1331</v>
      </c>
      <c r="D4711" s="7" t="n">
        <v>2</v>
      </c>
      <c r="E4711" s="7" t="n">
        <v>114.63</v>
      </c>
      <c r="F4711" s="7" t="n">
        <v>0</v>
      </c>
      <c r="G4711" s="7" t="n">
        <v>0</v>
      </c>
    </row>
    <row r="4712" customFormat="false" ht="15" hidden="false" customHeight="false" outlineLevel="0" collapsed="false">
      <c r="A4712" s="7" t="s">
        <v>23</v>
      </c>
      <c r="B4712" s="7" t="s">
        <v>248</v>
      </c>
      <c r="C4712" s="7" t="s">
        <v>1331</v>
      </c>
      <c r="D4712" s="7" t="n">
        <v>2</v>
      </c>
      <c r="E4712" s="7" t="n">
        <v>131.15</v>
      </c>
      <c r="F4712" s="7" t="n">
        <v>0</v>
      </c>
      <c r="G4712" s="7" t="n">
        <v>0</v>
      </c>
    </row>
    <row r="4713" customFormat="false" ht="15" hidden="false" customHeight="false" outlineLevel="0" collapsed="false">
      <c r="A4713" s="7" t="s">
        <v>23</v>
      </c>
      <c r="B4713" s="7" t="s">
        <v>295</v>
      </c>
      <c r="C4713" s="7" t="s">
        <v>1333</v>
      </c>
      <c r="D4713" s="7" t="n">
        <v>17</v>
      </c>
      <c r="E4713" s="7" t="n">
        <v>594.29</v>
      </c>
      <c r="F4713" s="7" t="n">
        <v>5</v>
      </c>
      <c r="G4713" s="7" t="n">
        <v>174.79</v>
      </c>
    </row>
    <row r="4714" customFormat="false" ht="15" hidden="false" customHeight="false" outlineLevel="0" collapsed="false">
      <c r="A4714" s="7" t="s">
        <v>23</v>
      </c>
      <c r="B4714" s="7" t="s">
        <v>231</v>
      </c>
      <c r="C4714" s="7" t="s">
        <v>1342</v>
      </c>
      <c r="D4714" s="7" t="n">
        <v>15</v>
      </c>
      <c r="E4714" s="7" t="n">
        <v>399.61</v>
      </c>
      <c r="F4714" s="7" t="n">
        <v>0</v>
      </c>
      <c r="G4714" s="7" t="n">
        <v>0</v>
      </c>
    </row>
    <row r="4715" customFormat="false" ht="15" hidden="false" customHeight="false" outlineLevel="0" collapsed="false">
      <c r="A4715" s="7" t="s">
        <v>23</v>
      </c>
      <c r="B4715" s="7" t="s">
        <v>201</v>
      </c>
      <c r="C4715" s="7" t="s">
        <v>1344</v>
      </c>
      <c r="D4715" s="7" t="n">
        <v>20</v>
      </c>
      <c r="E4715" s="7" t="n">
        <v>270.34</v>
      </c>
      <c r="F4715" s="7" t="n">
        <v>0</v>
      </c>
      <c r="G4715" s="7" t="n">
        <v>0</v>
      </c>
    </row>
    <row r="4716" customFormat="false" ht="15" hidden="false" customHeight="false" outlineLevel="0" collapsed="false">
      <c r="A4716" s="7" t="s">
        <v>23</v>
      </c>
      <c r="B4716" s="7" t="s">
        <v>246</v>
      </c>
      <c r="C4716" s="7" t="s">
        <v>1345</v>
      </c>
      <c r="D4716" s="7" t="n">
        <v>20</v>
      </c>
      <c r="E4716" s="7" t="n">
        <v>270.34</v>
      </c>
      <c r="F4716" s="7" t="n">
        <v>0</v>
      </c>
      <c r="G4716" s="7" t="n">
        <v>0</v>
      </c>
    </row>
    <row r="4717" customFormat="false" ht="15" hidden="false" customHeight="false" outlineLevel="0" collapsed="false">
      <c r="A4717" s="7" t="s">
        <v>23</v>
      </c>
      <c r="B4717" s="7" t="s">
        <v>150</v>
      </c>
      <c r="C4717" s="7" t="s">
        <v>1349</v>
      </c>
      <c r="D4717" s="7" t="n">
        <v>10</v>
      </c>
      <c r="E4717" s="7" t="n">
        <v>174.58</v>
      </c>
      <c r="F4717" s="7" t="n">
        <v>0</v>
      </c>
      <c r="G4717" s="7" t="n">
        <v>0</v>
      </c>
    </row>
    <row r="4718" customFormat="false" ht="15" hidden="false" customHeight="false" outlineLevel="0" collapsed="false">
      <c r="A4718" s="7" t="s">
        <v>23</v>
      </c>
      <c r="B4718" s="7" t="s">
        <v>183</v>
      </c>
      <c r="C4718" s="7" t="s">
        <v>1351</v>
      </c>
      <c r="D4718" s="7" t="n">
        <v>20</v>
      </c>
      <c r="E4718" s="7" t="n">
        <v>611.66</v>
      </c>
      <c r="F4718" s="7" t="n">
        <v>0</v>
      </c>
      <c r="G4718" s="7" t="n">
        <v>0</v>
      </c>
    </row>
    <row r="4719" customFormat="false" ht="15" hidden="false" customHeight="false" outlineLevel="0" collapsed="false">
      <c r="A4719" s="7" t="s">
        <v>23</v>
      </c>
      <c r="B4719" s="7" t="s">
        <v>311</v>
      </c>
      <c r="C4719" s="7" t="s">
        <v>1352</v>
      </c>
      <c r="D4719" s="7" t="n">
        <v>10</v>
      </c>
      <c r="E4719" s="7" t="n">
        <v>157.01</v>
      </c>
      <c r="F4719" s="7" t="n">
        <v>0</v>
      </c>
      <c r="G4719" s="7" t="n">
        <v>0</v>
      </c>
    </row>
    <row r="4720" customFormat="false" ht="15" hidden="false" customHeight="false" outlineLevel="0" collapsed="false">
      <c r="A4720" s="7" t="s">
        <v>23</v>
      </c>
      <c r="B4720" s="7" t="s">
        <v>114</v>
      </c>
      <c r="C4720" s="7" t="s">
        <v>1354</v>
      </c>
      <c r="D4720" s="7" t="n">
        <v>10</v>
      </c>
      <c r="E4720" s="7" t="n">
        <v>375.83</v>
      </c>
      <c r="F4720" s="7" t="n">
        <v>0</v>
      </c>
      <c r="G4720" s="7" t="n">
        <v>0</v>
      </c>
    </row>
    <row r="4721" customFormat="false" ht="15" hidden="false" customHeight="false" outlineLevel="0" collapsed="false">
      <c r="A4721" s="7" t="s">
        <v>23</v>
      </c>
      <c r="B4721" s="7" t="s">
        <v>323</v>
      </c>
      <c r="C4721" s="7" t="s">
        <v>1355</v>
      </c>
      <c r="D4721" s="7" t="n">
        <v>10</v>
      </c>
      <c r="E4721" s="7" t="n">
        <v>283.92</v>
      </c>
      <c r="F4721" s="7" t="n">
        <v>0</v>
      </c>
      <c r="G4721" s="7" t="n">
        <v>0</v>
      </c>
    </row>
    <row r="4722" customFormat="false" ht="15" hidden="false" customHeight="false" outlineLevel="0" collapsed="false">
      <c r="A4722" s="7" t="s">
        <v>23</v>
      </c>
      <c r="B4722" s="7" t="s">
        <v>179</v>
      </c>
      <c r="C4722" s="7" t="s">
        <v>1357</v>
      </c>
      <c r="D4722" s="7" t="n">
        <v>10</v>
      </c>
      <c r="E4722" s="7" t="n">
        <v>222.67</v>
      </c>
      <c r="F4722" s="7" t="n">
        <v>0</v>
      </c>
      <c r="G4722" s="7" t="n">
        <v>0</v>
      </c>
    </row>
    <row r="4723" customFormat="false" ht="15" hidden="false" customHeight="false" outlineLevel="0" collapsed="false">
      <c r="A4723" s="7" t="s">
        <v>23</v>
      </c>
      <c r="B4723" s="7" t="s">
        <v>163</v>
      </c>
      <c r="C4723" s="7" t="s">
        <v>1357</v>
      </c>
      <c r="D4723" s="7" t="n">
        <v>10</v>
      </c>
      <c r="E4723" s="7" t="n">
        <v>244.51</v>
      </c>
      <c r="F4723" s="7" t="n">
        <v>0</v>
      </c>
      <c r="G4723" s="7" t="n">
        <v>0</v>
      </c>
    </row>
    <row r="4724" customFormat="false" ht="15" hidden="false" customHeight="false" outlineLevel="0" collapsed="false">
      <c r="A4724" s="7" t="s">
        <v>23</v>
      </c>
      <c r="B4724" s="7" t="s">
        <v>613</v>
      </c>
      <c r="C4724" s="7" t="s">
        <v>1369</v>
      </c>
      <c r="D4724" s="7" t="n">
        <v>15</v>
      </c>
      <c r="E4724" s="7" t="n">
        <v>1246.13</v>
      </c>
      <c r="F4724" s="7" t="n">
        <v>0</v>
      </c>
      <c r="G4724" s="7" t="n">
        <v>0</v>
      </c>
    </row>
    <row r="4725" customFormat="false" ht="15" hidden="false" customHeight="false" outlineLevel="0" collapsed="false">
      <c r="A4725" s="7" t="s">
        <v>23</v>
      </c>
      <c r="B4725" s="7" t="s">
        <v>170</v>
      </c>
      <c r="C4725" s="7" t="s">
        <v>1371</v>
      </c>
      <c r="D4725" s="7" t="n">
        <v>3</v>
      </c>
      <c r="E4725" s="7" t="n">
        <v>132.43</v>
      </c>
      <c r="F4725" s="7" t="n">
        <v>0</v>
      </c>
      <c r="G4725" s="7" t="n">
        <v>0</v>
      </c>
    </row>
    <row r="4726" customFormat="false" ht="15" hidden="false" customHeight="false" outlineLevel="0" collapsed="false">
      <c r="A4726" s="7" t="s">
        <v>23</v>
      </c>
      <c r="B4726" s="7" t="s">
        <v>303</v>
      </c>
      <c r="C4726" s="7" t="s">
        <v>1376</v>
      </c>
      <c r="D4726" s="7" t="n">
        <v>5</v>
      </c>
      <c r="E4726" s="7" t="n">
        <v>125</v>
      </c>
      <c r="F4726" s="7" t="n">
        <v>0</v>
      </c>
      <c r="G4726" s="7" t="n">
        <v>0</v>
      </c>
    </row>
    <row r="4727" customFormat="false" ht="15" hidden="false" customHeight="false" outlineLevel="0" collapsed="false">
      <c r="A4727" s="7" t="s">
        <v>23</v>
      </c>
      <c r="B4727" s="7" t="s">
        <v>303</v>
      </c>
      <c r="C4727" s="7" t="s">
        <v>1376</v>
      </c>
      <c r="D4727" s="7" t="n">
        <v>4</v>
      </c>
      <c r="E4727" s="7" t="n">
        <v>99.96</v>
      </c>
      <c r="F4727" s="7" t="n">
        <v>0</v>
      </c>
      <c r="G4727" s="7" t="n">
        <v>0</v>
      </c>
    </row>
    <row r="4728" customFormat="false" ht="15" hidden="false" customHeight="false" outlineLevel="0" collapsed="false">
      <c r="A4728" s="7" t="s">
        <v>23</v>
      </c>
      <c r="B4728" s="7" t="s">
        <v>283</v>
      </c>
      <c r="C4728" s="7" t="s">
        <v>1376</v>
      </c>
      <c r="D4728" s="7" t="n">
        <v>4</v>
      </c>
      <c r="E4728" s="7" t="n">
        <v>99.96</v>
      </c>
      <c r="F4728" s="7" t="n">
        <v>0</v>
      </c>
      <c r="G4728" s="7" t="n">
        <v>0</v>
      </c>
    </row>
    <row r="4729" customFormat="false" ht="15" hidden="false" customHeight="false" outlineLevel="0" collapsed="false">
      <c r="A4729" s="7" t="s">
        <v>23</v>
      </c>
      <c r="B4729" s="7" t="s">
        <v>418</v>
      </c>
      <c r="C4729" s="7" t="s">
        <v>1378</v>
      </c>
      <c r="D4729" s="7" t="n">
        <v>1</v>
      </c>
      <c r="E4729" s="7" t="n">
        <v>24.99</v>
      </c>
      <c r="F4729" s="7" t="n">
        <v>0</v>
      </c>
      <c r="G4729" s="7" t="n">
        <v>0</v>
      </c>
    </row>
    <row r="4730" customFormat="false" ht="15" hidden="false" customHeight="false" outlineLevel="0" collapsed="false">
      <c r="A4730" s="7" t="s">
        <v>23</v>
      </c>
      <c r="B4730" s="7" t="s">
        <v>354</v>
      </c>
      <c r="C4730" s="7" t="s">
        <v>1378</v>
      </c>
      <c r="D4730" s="7" t="n">
        <v>1</v>
      </c>
      <c r="E4730" s="7" t="n">
        <v>24.99</v>
      </c>
      <c r="F4730" s="7" t="n">
        <v>0</v>
      </c>
      <c r="G4730" s="7" t="n">
        <v>0</v>
      </c>
    </row>
    <row r="4731" customFormat="false" ht="15" hidden="false" customHeight="false" outlineLevel="0" collapsed="false">
      <c r="A4731" s="7" t="s">
        <v>23</v>
      </c>
      <c r="B4731" s="7" t="s">
        <v>349</v>
      </c>
      <c r="C4731" s="7" t="s">
        <v>1378</v>
      </c>
      <c r="D4731" s="7" t="n">
        <v>1</v>
      </c>
      <c r="E4731" s="7" t="n">
        <v>24.99</v>
      </c>
      <c r="F4731" s="7" t="n">
        <v>0</v>
      </c>
      <c r="G4731" s="7" t="n">
        <v>0</v>
      </c>
    </row>
    <row r="4732" customFormat="false" ht="15" hidden="false" customHeight="false" outlineLevel="0" collapsed="false">
      <c r="A4732" s="7" t="s">
        <v>23</v>
      </c>
      <c r="B4732" s="7" t="s">
        <v>188</v>
      </c>
      <c r="C4732" s="7" t="s">
        <v>1379</v>
      </c>
      <c r="D4732" s="7" t="n">
        <v>2</v>
      </c>
      <c r="E4732" s="7" t="n">
        <v>118.02</v>
      </c>
      <c r="F4732" s="7" t="n">
        <v>0</v>
      </c>
      <c r="G4732" s="7" t="n">
        <v>0</v>
      </c>
    </row>
    <row r="4733" customFormat="false" ht="15" hidden="false" customHeight="false" outlineLevel="0" collapsed="false">
      <c r="A4733" s="7" t="s">
        <v>23</v>
      </c>
      <c r="B4733" s="7" t="s">
        <v>174</v>
      </c>
      <c r="C4733" s="7" t="s">
        <v>1379</v>
      </c>
      <c r="D4733" s="7" t="n">
        <v>2</v>
      </c>
      <c r="E4733" s="7" t="n">
        <v>118.02</v>
      </c>
      <c r="F4733" s="7" t="n">
        <v>0</v>
      </c>
      <c r="G4733" s="7" t="n">
        <v>0</v>
      </c>
    </row>
    <row r="4734" customFormat="false" ht="15" hidden="false" customHeight="false" outlineLevel="0" collapsed="false">
      <c r="A4734" s="7" t="s">
        <v>23</v>
      </c>
      <c r="B4734" s="7" t="s">
        <v>145</v>
      </c>
      <c r="C4734" s="7" t="s">
        <v>1379</v>
      </c>
      <c r="D4734" s="7" t="n">
        <v>2</v>
      </c>
      <c r="E4734" s="7" t="n">
        <v>118.02</v>
      </c>
      <c r="F4734" s="7" t="n">
        <v>0</v>
      </c>
      <c r="G4734" s="7" t="n">
        <v>0</v>
      </c>
    </row>
    <row r="4735" customFormat="false" ht="15" hidden="false" customHeight="false" outlineLevel="0" collapsed="false">
      <c r="A4735" s="7" t="s">
        <v>23</v>
      </c>
      <c r="B4735" s="7" t="s">
        <v>145</v>
      </c>
      <c r="C4735" s="7" t="s">
        <v>1379</v>
      </c>
      <c r="D4735" s="7" t="n">
        <v>2</v>
      </c>
      <c r="E4735" s="7" t="n">
        <v>92.01</v>
      </c>
      <c r="F4735" s="7" t="n">
        <v>0</v>
      </c>
      <c r="G4735" s="7" t="n">
        <v>0</v>
      </c>
    </row>
    <row r="4736" customFormat="false" ht="15" hidden="false" customHeight="false" outlineLevel="0" collapsed="false">
      <c r="A4736" s="7" t="s">
        <v>23</v>
      </c>
      <c r="B4736" s="7" t="s">
        <v>653</v>
      </c>
      <c r="C4736" s="7" t="s">
        <v>1496</v>
      </c>
      <c r="D4736" s="7" t="n">
        <v>0</v>
      </c>
      <c r="E4736" s="7" t="n">
        <v>0</v>
      </c>
      <c r="F4736" s="7" t="n">
        <v>2</v>
      </c>
      <c r="G4736" s="7" t="n">
        <v>118.03</v>
      </c>
    </row>
    <row r="4737" customFormat="false" ht="15" hidden="false" customHeight="false" outlineLevel="0" collapsed="false">
      <c r="A4737" s="7" t="s">
        <v>23</v>
      </c>
      <c r="B4737" s="7" t="s">
        <v>657</v>
      </c>
      <c r="C4737" s="7" t="s">
        <v>1496</v>
      </c>
      <c r="D4737" s="7" t="n">
        <v>0</v>
      </c>
      <c r="E4737" s="7" t="n">
        <v>0</v>
      </c>
      <c r="F4737" s="7" t="n">
        <v>2</v>
      </c>
      <c r="G4737" s="7" t="n">
        <v>118.03</v>
      </c>
    </row>
    <row r="4738" customFormat="false" ht="15" hidden="false" customHeight="false" outlineLevel="0" collapsed="false">
      <c r="A4738" s="7" t="s">
        <v>23</v>
      </c>
      <c r="B4738" s="7" t="s">
        <v>158</v>
      </c>
      <c r="C4738" s="7" t="s">
        <v>1380</v>
      </c>
      <c r="D4738" s="7" t="n">
        <v>7</v>
      </c>
      <c r="E4738" s="7" t="n">
        <v>339.62</v>
      </c>
      <c r="F4738" s="7" t="n">
        <v>0</v>
      </c>
      <c r="G4738" s="7" t="n">
        <v>0</v>
      </c>
    </row>
    <row r="4739" customFormat="false" ht="15" hidden="false" customHeight="false" outlineLevel="0" collapsed="false">
      <c r="A4739" s="7" t="s">
        <v>23</v>
      </c>
      <c r="B4739" s="7" t="s">
        <v>148</v>
      </c>
      <c r="C4739" s="7" t="s">
        <v>1387</v>
      </c>
      <c r="D4739" s="7" t="n">
        <v>2</v>
      </c>
      <c r="E4739" s="7" t="n">
        <v>57.67</v>
      </c>
      <c r="F4739" s="7" t="n">
        <v>0</v>
      </c>
      <c r="G4739" s="7" t="n">
        <v>0</v>
      </c>
    </row>
    <row r="4740" customFormat="false" ht="15" hidden="false" customHeight="false" outlineLevel="0" collapsed="false">
      <c r="A4740" s="7" t="s">
        <v>23</v>
      </c>
      <c r="B4740" s="7" t="s">
        <v>139</v>
      </c>
      <c r="C4740" s="7" t="s">
        <v>1387</v>
      </c>
      <c r="D4740" s="7" t="n">
        <v>2</v>
      </c>
      <c r="E4740" s="7" t="n">
        <v>57.67</v>
      </c>
      <c r="F4740" s="7" t="n">
        <v>0</v>
      </c>
      <c r="G4740" s="7" t="n">
        <v>0</v>
      </c>
    </row>
    <row r="4741" customFormat="false" ht="15" hidden="false" customHeight="false" outlineLevel="0" collapsed="false">
      <c r="A4741" s="7" t="s">
        <v>23</v>
      </c>
      <c r="B4741" s="7" t="s">
        <v>189</v>
      </c>
      <c r="C4741" s="7" t="s">
        <v>1387</v>
      </c>
      <c r="D4741" s="7" t="n">
        <v>2</v>
      </c>
      <c r="E4741" s="7" t="n">
        <v>57.67</v>
      </c>
      <c r="F4741" s="7" t="n">
        <v>0</v>
      </c>
      <c r="G4741" s="7" t="n">
        <v>0</v>
      </c>
    </row>
    <row r="4742" customFormat="false" ht="15" hidden="false" customHeight="false" outlineLevel="0" collapsed="false">
      <c r="A4742" s="7" t="s">
        <v>23</v>
      </c>
      <c r="B4742" s="7" t="s">
        <v>181</v>
      </c>
      <c r="C4742" s="7" t="s">
        <v>1387</v>
      </c>
      <c r="D4742" s="7" t="n">
        <v>2</v>
      </c>
      <c r="E4742" s="7" t="n">
        <v>57.67</v>
      </c>
      <c r="F4742" s="7" t="n">
        <v>0</v>
      </c>
      <c r="G4742" s="7" t="n">
        <v>0</v>
      </c>
    </row>
    <row r="4743" customFormat="false" ht="15" hidden="false" customHeight="false" outlineLevel="0" collapsed="false">
      <c r="A4743" s="7" t="s">
        <v>23</v>
      </c>
      <c r="B4743" s="7" t="s">
        <v>101</v>
      </c>
      <c r="C4743" s="7" t="s">
        <v>1389</v>
      </c>
      <c r="D4743" s="7" t="n">
        <v>2</v>
      </c>
      <c r="E4743" s="7" t="n">
        <v>57.66</v>
      </c>
      <c r="F4743" s="7" t="n">
        <v>0</v>
      </c>
      <c r="G4743" s="7" t="n">
        <v>0</v>
      </c>
    </row>
    <row r="4744" customFormat="false" ht="15" hidden="false" customHeight="false" outlineLevel="0" collapsed="false">
      <c r="A4744" s="7" t="s">
        <v>23</v>
      </c>
      <c r="B4744" s="7" t="s">
        <v>118</v>
      </c>
      <c r="C4744" s="7" t="s">
        <v>1389</v>
      </c>
      <c r="D4744" s="7" t="n">
        <v>2</v>
      </c>
      <c r="E4744" s="7" t="n">
        <v>57.67</v>
      </c>
      <c r="F4744" s="7" t="n">
        <v>0</v>
      </c>
      <c r="G4744" s="7" t="n">
        <v>0</v>
      </c>
    </row>
    <row r="4745" customFormat="false" ht="15" hidden="false" customHeight="false" outlineLevel="0" collapsed="false">
      <c r="A4745" s="7" t="s">
        <v>23</v>
      </c>
      <c r="B4745" s="7" t="s">
        <v>112</v>
      </c>
      <c r="C4745" s="7" t="s">
        <v>1391</v>
      </c>
      <c r="D4745" s="7" t="n">
        <v>2</v>
      </c>
      <c r="E4745" s="7" t="n">
        <v>69.92</v>
      </c>
      <c r="F4745" s="7" t="n">
        <v>0</v>
      </c>
      <c r="G4745" s="7" t="n">
        <v>0</v>
      </c>
    </row>
    <row r="4746" customFormat="false" ht="15" hidden="false" customHeight="false" outlineLevel="0" collapsed="false">
      <c r="A4746" s="7" t="s">
        <v>23</v>
      </c>
      <c r="B4746" s="7" t="s">
        <v>396</v>
      </c>
      <c r="C4746" s="7" t="s">
        <v>1393</v>
      </c>
      <c r="D4746" s="7" t="n">
        <v>1</v>
      </c>
      <c r="E4746" s="7" t="n">
        <v>32.77</v>
      </c>
      <c r="F4746" s="7" t="n">
        <v>0</v>
      </c>
      <c r="G4746" s="7" t="n">
        <v>0</v>
      </c>
    </row>
    <row r="4747" customFormat="false" ht="15" hidden="false" customHeight="false" outlineLevel="0" collapsed="false">
      <c r="A4747" s="7" t="s">
        <v>23</v>
      </c>
      <c r="B4747" s="7" t="s">
        <v>575</v>
      </c>
      <c r="C4747" s="7" t="s">
        <v>1394</v>
      </c>
      <c r="D4747" s="7" t="n">
        <v>2</v>
      </c>
      <c r="E4747" s="7" t="n">
        <v>207.33</v>
      </c>
      <c r="F4747" s="7" t="n">
        <v>0</v>
      </c>
      <c r="G4747" s="7" t="n">
        <v>0</v>
      </c>
    </row>
    <row r="4748" customFormat="false" ht="15" hidden="false" customHeight="false" outlineLevel="0" collapsed="false">
      <c r="A4748" s="7" t="s">
        <v>23</v>
      </c>
      <c r="B4748" s="7" t="s">
        <v>602</v>
      </c>
      <c r="C4748" s="7" t="s">
        <v>1395</v>
      </c>
      <c r="D4748" s="7" t="n">
        <v>3</v>
      </c>
      <c r="E4748" s="7" t="n">
        <v>147</v>
      </c>
      <c r="F4748" s="7" t="n">
        <v>0</v>
      </c>
      <c r="G4748" s="7" t="n">
        <v>0</v>
      </c>
    </row>
    <row r="4749" customFormat="false" ht="15" hidden="false" customHeight="false" outlineLevel="0" collapsed="false">
      <c r="A4749" s="7" t="s">
        <v>23</v>
      </c>
      <c r="B4749" s="7" t="s">
        <v>602</v>
      </c>
      <c r="C4749" s="7" t="s">
        <v>1395</v>
      </c>
      <c r="D4749" s="7" t="n">
        <v>4</v>
      </c>
      <c r="E4749" s="7" t="n">
        <v>314.72</v>
      </c>
      <c r="F4749" s="7" t="n">
        <v>0</v>
      </c>
      <c r="G4749" s="7" t="n">
        <v>0</v>
      </c>
    </row>
    <row r="4750" customFormat="false" ht="15" hidden="false" customHeight="false" outlineLevel="0" collapsed="false">
      <c r="A4750" s="7" t="s">
        <v>23</v>
      </c>
      <c r="B4750" s="7" t="s">
        <v>436</v>
      </c>
      <c r="C4750" s="7" t="s">
        <v>1396</v>
      </c>
      <c r="D4750" s="7" t="n">
        <v>2</v>
      </c>
      <c r="E4750" s="7" t="n">
        <v>359.94</v>
      </c>
      <c r="F4750" s="7" t="n">
        <v>0</v>
      </c>
      <c r="G4750" s="7" t="n">
        <v>0</v>
      </c>
    </row>
    <row r="4751" customFormat="false" ht="15" hidden="false" customHeight="false" outlineLevel="0" collapsed="false">
      <c r="A4751" s="7" t="s">
        <v>23</v>
      </c>
      <c r="B4751" s="7" t="s">
        <v>397</v>
      </c>
      <c r="C4751" s="7" t="s">
        <v>1396</v>
      </c>
      <c r="D4751" s="7" t="n">
        <v>1</v>
      </c>
      <c r="E4751" s="7" t="n">
        <v>179</v>
      </c>
      <c r="F4751" s="7" t="n">
        <v>0</v>
      </c>
      <c r="G4751" s="7" t="n">
        <v>0</v>
      </c>
    </row>
    <row r="4752" customFormat="false" ht="15" hidden="false" customHeight="false" outlineLevel="0" collapsed="false">
      <c r="A4752" s="7" t="s">
        <v>23</v>
      </c>
      <c r="B4752" s="7" t="s">
        <v>470</v>
      </c>
      <c r="C4752" s="7" t="s">
        <v>1397</v>
      </c>
      <c r="D4752" s="7" t="n">
        <v>3</v>
      </c>
      <c r="E4752" s="7" t="n">
        <v>420</v>
      </c>
      <c r="F4752" s="7" t="n">
        <v>0</v>
      </c>
      <c r="G4752" s="7" t="n">
        <v>0</v>
      </c>
    </row>
    <row r="4753" customFormat="false" ht="15" hidden="false" customHeight="false" outlineLevel="0" collapsed="false">
      <c r="A4753" s="7" t="s">
        <v>23</v>
      </c>
      <c r="B4753" s="7" t="s">
        <v>470</v>
      </c>
      <c r="C4753" s="7" t="s">
        <v>1397</v>
      </c>
      <c r="D4753" s="7" t="n">
        <v>1</v>
      </c>
      <c r="E4753" s="7" t="n">
        <v>125</v>
      </c>
      <c r="F4753" s="7" t="n">
        <v>0</v>
      </c>
      <c r="G4753" s="7" t="n">
        <v>0</v>
      </c>
    </row>
    <row r="4754" customFormat="false" ht="15" hidden="false" customHeight="false" outlineLevel="0" collapsed="false">
      <c r="A4754" s="7" t="s">
        <v>23</v>
      </c>
      <c r="B4754" s="7" t="s">
        <v>633</v>
      </c>
      <c r="C4754" s="7" t="s">
        <v>1397</v>
      </c>
      <c r="D4754" s="7" t="n">
        <v>6</v>
      </c>
      <c r="E4754" s="7" t="n">
        <v>840</v>
      </c>
      <c r="F4754" s="7" t="n">
        <v>0</v>
      </c>
      <c r="G4754" s="7" t="n">
        <v>0</v>
      </c>
    </row>
    <row r="4755" customFormat="false" ht="15" hidden="false" customHeight="false" outlineLevel="0" collapsed="false">
      <c r="A4755" s="7" t="s">
        <v>23</v>
      </c>
      <c r="B4755" s="7" t="s">
        <v>633</v>
      </c>
      <c r="C4755" s="7" t="s">
        <v>1397</v>
      </c>
      <c r="D4755" s="7" t="n">
        <v>2</v>
      </c>
      <c r="E4755" s="7" t="n">
        <v>250</v>
      </c>
      <c r="F4755" s="7" t="n">
        <v>0</v>
      </c>
      <c r="G4755" s="7" t="n">
        <v>0</v>
      </c>
    </row>
    <row r="4756" customFormat="false" ht="15" hidden="false" customHeight="false" outlineLevel="0" collapsed="false">
      <c r="A4756" s="7" t="s">
        <v>23</v>
      </c>
      <c r="B4756" s="7" t="s">
        <v>392</v>
      </c>
      <c r="C4756" s="7" t="s">
        <v>1398</v>
      </c>
      <c r="D4756" s="7" t="n">
        <v>4</v>
      </c>
      <c r="E4756" s="7" t="n">
        <v>560</v>
      </c>
      <c r="F4756" s="7" t="n">
        <v>0</v>
      </c>
      <c r="G4756" s="7" t="n">
        <v>0</v>
      </c>
    </row>
    <row r="4757" customFormat="false" ht="15" hidden="false" customHeight="false" outlineLevel="0" collapsed="false">
      <c r="A4757" s="7" t="s">
        <v>23</v>
      </c>
      <c r="B4757" s="7" t="s">
        <v>428</v>
      </c>
      <c r="C4757" s="7" t="s">
        <v>1398</v>
      </c>
      <c r="D4757" s="7" t="n">
        <v>3</v>
      </c>
      <c r="E4757" s="7" t="n">
        <v>375</v>
      </c>
      <c r="F4757" s="7" t="n">
        <v>0</v>
      </c>
      <c r="G4757" s="7" t="n">
        <v>0</v>
      </c>
    </row>
    <row r="4758" customFormat="false" ht="15" hidden="false" customHeight="false" outlineLevel="0" collapsed="false">
      <c r="A4758" s="7" t="s">
        <v>23</v>
      </c>
      <c r="B4758" s="7" t="s">
        <v>428</v>
      </c>
      <c r="C4758" s="7" t="s">
        <v>1398</v>
      </c>
      <c r="D4758" s="7" t="n">
        <v>5</v>
      </c>
      <c r="E4758" s="7" t="n">
        <v>700</v>
      </c>
      <c r="F4758" s="7" t="n">
        <v>0</v>
      </c>
      <c r="G4758" s="7" t="n">
        <v>0</v>
      </c>
    </row>
    <row r="4759" customFormat="false" ht="15" hidden="false" customHeight="false" outlineLevel="0" collapsed="false">
      <c r="A4759" s="7" t="s">
        <v>23</v>
      </c>
      <c r="B4759" s="7" t="s">
        <v>472</v>
      </c>
      <c r="C4759" s="7" t="s">
        <v>1398</v>
      </c>
      <c r="D4759" s="7" t="n">
        <v>1</v>
      </c>
      <c r="E4759" s="7" t="n">
        <v>140</v>
      </c>
      <c r="F4759" s="7" t="n">
        <v>1</v>
      </c>
      <c r="G4759" s="7" t="n">
        <v>140</v>
      </c>
    </row>
    <row r="4760" customFormat="false" ht="15" hidden="false" customHeight="false" outlineLevel="0" collapsed="false">
      <c r="A4760" s="7" t="s">
        <v>23</v>
      </c>
      <c r="B4760" s="7" t="s">
        <v>472</v>
      </c>
      <c r="C4760" s="7" t="s">
        <v>1398</v>
      </c>
      <c r="D4760" s="7" t="n">
        <v>1</v>
      </c>
      <c r="E4760" s="7" t="n">
        <v>125</v>
      </c>
      <c r="F4760" s="7" t="n">
        <v>0</v>
      </c>
      <c r="G4760" s="7" t="n">
        <v>0</v>
      </c>
    </row>
    <row r="4761" customFormat="false" ht="15" hidden="false" customHeight="false" outlineLevel="0" collapsed="false">
      <c r="A4761" s="7" t="s">
        <v>23</v>
      </c>
      <c r="B4761" s="7" t="s">
        <v>645</v>
      </c>
      <c r="C4761" s="7" t="s">
        <v>1497</v>
      </c>
      <c r="D4761" s="7" t="n">
        <v>2</v>
      </c>
      <c r="E4761" s="7" t="n">
        <v>519.96</v>
      </c>
      <c r="F4761" s="7" t="n">
        <v>0</v>
      </c>
      <c r="G4761" s="7" t="n">
        <v>0</v>
      </c>
    </row>
    <row r="4762" customFormat="false" ht="15" hidden="false" customHeight="false" outlineLevel="0" collapsed="false">
      <c r="A4762" s="7" t="s">
        <v>23</v>
      </c>
      <c r="B4762" s="7" t="s">
        <v>293</v>
      </c>
      <c r="C4762" s="7" t="s">
        <v>1403</v>
      </c>
      <c r="D4762" s="7" t="n">
        <v>2</v>
      </c>
      <c r="E4762" s="7" t="n">
        <v>320.04</v>
      </c>
      <c r="F4762" s="7" t="n">
        <v>0</v>
      </c>
      <c r="G4762" s="7" t="n">
        <v>0</v>
      </c>
    </row>
    <row r="4763" customFormat="false" ht="15" hidden="false" customHeight="false" outlineLevel="0" collapsed="false">
      <c r="A4763" s="7" t="s">
        <v>23</v>
      </c>
      <c r="B4763" s="7" t="s">
        <v>267</v>
      </c>
      <c r="C4763" s="7" t="s">
        <v>1403</v>
      </c>
      <c r="D4763" s="7" t="n">
        <v>1</v>
      </c>
      <c r="E4763" s="7" t="n">
        <v>160.02</v>
      </c>
      <c r="F4763" s="7" t="n">
        <v>0</v>
      </c>
      <c r="G4763" s="7" t="n">
        <v>0</v>
      </c>
    </row>
    <row r="4764" customFormat="false" ht="15" hidden="false" customHeight="false" outlineLevel="0" collapsed="false">
      <c r="A4764" s="7" t="s">
        <v>23</v>
      </c>
      <c r="B4764" s="7" t="s">
        <v>373</v>
      </c>
      <c r="C4764" s="7" t="s">
        <v>1403</v>
      </c>
      <c r="D4764" s="7" t="n">
        <v>1</v>
      </c>
      <c r="E4764" s="7" t="n">
        <v>160.02</v>
      </c>
      <c r="F4764" s="7" t="n">
        <v>0</v>
      </c>
      <c r="G4764" s="7" t="n">
        <v>0</v>
      </c>
    </row>
    <row r="4765" customFormat="false" ht="15" hidden="false" customHeight="false" outlineLevel="0" collapsed="false">
      <c r="A4765" s="7" t="s">
        <v>23</v>
      </c>
      <c r="B4765" s="7" t="s">
        <v>318</v>
      </c>
      <c r="C4765" s="7" t="s">
        <v>1403</v>
      </c>
      <c r="D4765" s="7" t="n">
        <v>2</v>
      </c>
      <c r="E4765" s="7" t="n">
        <v>320.04</v>
      </c>
      <c r="F4765" s="7" t="n">
        <v>0</v>
      </c>
      <c r="G4765" s="7" t="n">
        <v>0</v>
      </c>
    </row>
    <row r="4766" customFormat="false" ht="15" hidden="false" customHeight="false" outlineLevel="0" collapsed="false">
      <c r="A4766" s="7" t="s">
        <v>23</v>
      </c>
      <c r="B4766" s="7" t="s">
        <v>128</v>
      </c>
      <c r="C4766" s="7" t="s">
        <v>1421</v>
      </c>
      <c r="D4766" s="7" t="n">
        <v>5</v>
      </c>
      <c r="E4766" s="7" t="n">
        <v>140</v>
      </c>
      <c r="F4766" s="7" t="n">
        <v>0</v>
      </c>
      <c r="G4766" s="7" t="n">
        <v>0</v>
      </c>
    </row>
    <row r="4767" customFormat="false" ht="15" hidden="false" customHeight="false" outlineLevel="0" collapsed="false">
      <c r="A4767" s="7" t="s">
        <v>23</v>
      </c>
      <c r="B4767" s="7" t="s">
        <v>126</v>
      </c>
      <c r="C4767" s="7" t="s">
        <v>1421</v>
      </c>
      <c r="D4767" s="7" t="n">
        <v>5</v>
      </c>
      <c r="E4767" s="7" t="n">
        <v>140</v>
      </c>
      <c r="F4767" s="7" t="n">
        <v>0</v>
      </c>
      <c r="G4767" s="7" t="n">
        <v>0</v>
      </c>
    </row>
    <row r="4768" customFormat="false" ht="15" hidden="false" customHeight="false" outlineLevel="0" collapsed="false">
      <c r="A4768" s="7" t="s">
        <v>23</v>
      </c>
      <c r="B4768" s="7" t="s">
        <v>122</v>
      </c>
      <c r="C4768" s="7" t="s">
        <v>1421</v>
      </c>
      <c r="D4768" s="7" t="n">
        <v>5</v>
      </c>
      <c r="E4768" s="7" t="n">
        <v>140</v>
      </c>
      <c r="F4768" s="7" t="n">
        <v>0</v>
      </c>
      <c r="G4768" s="7" t="n">
        <v>0</v>
      </c>
    </row>
    <row r="4769" customFormat="false" ht="15" hidden="false" customHeight="false" outlineLevel="0" collapsed="false">
      <c r="A4769" s="7" t="s">
        <v>23</v>
      </c>
      <c r="B4769" s="7" t="s">
        <v>142</v>
      </c>
      <c r="C4769" s="7" t="s">
        <v>1421</v>
      </c>
      <c r="D4769" s="7" t="n">
        <v>5</v>
      </c>
      <c r="E4769" s="7" t="n">
        <v>140</v>
      </c>
      <c r="F4769" s="7" t="n">
        <v>0</v>
      </c>
      <c r="G4769" s="7" t="n">
        <v>0</v>
      </c>
    </row>
    <row r="4770" customFormat="false" ht="15" hidden="false" customHeight="false" outlineLevel="0" collapsed="false">
      <c r="A4770" s="7" t="s">
        <v>23</v>
      </c>
      <c r="B4770" s="7" t="s">
        <v>533</v>
      </c>
      <c r="C4770" s="7" t="s">
        <v>1424</v>
      </c>
      <c r="D4770" s="7" t="n">
        <v>1</v>
      </c>
      <c r="E4770" s="7" t="n">
        <v>70</v>
      </c>
      <c r="F4770" s="7" t="n">
        <v>0</v>
      </c>
      <c r="G4770" s="7" t="n">
        <v>0</v>
      </c>
    </row>
    <row r="4771" customFormat="false" ht="15" hidden="false" customHeight="false" outlineLevel="0" collapsed="false">
      <c r="A4771" s="7" t="s">
        <v>23</v>
      </c>
      <c r="B4771" s="7" t="s">
        <v>530</v>
      </c>
      <c r="C4771" s="7" t="s">
        <v>1424</v>
      </c>
      <c r="D4771" s="7" t="n">
        <v>1</v>
      </c>
      <c r="E4771" s="7" t="n">
        <v>70</v>
      </c>
      <c r="F4771" s="7" t="n">
        <v>0</v>
      </c>
      <c r="G4771" s="7" t="n">
        <v>0</v>
      </c>
    </row>
    <row r="4772" customFormat="false" ht="15" hidden="false" customHeight="false" outlineLevel="0" collapsed="false">
      <c r="A4772" s="7" t="s">
        <v>23</v>
      </c>
      <c r="B4772" s="7" t="s">
        <v>593</v>
      </c>
      <c r="C4772" s="7" t="s">
        <v>1424</v>
      </c>
      <c r="D4772" s="7" t="n">
        <v>1</v>
      </c>
      <c r="E4772" s="7" t="n">
        <v>70</v>
      </c>
      <c r="F4772" s="7" t="n">
        <v>0</v>
      </c>
      <c r="G4772" s="7" t="n">
        <v>0</v>
      </c>
    </row>
    <row r="4773" customFormat="false" ht="15" hidden="false" customHeight="false" outlineLevel="0" collapsed="false">
      <c r="A4773" s="7" t="s">
        <v>23</v>
      </c>
      <c r="B4773" s="7" t="s">
        <v>161</v>
      </c>
      <c r="C4773" s="7" t="s">
        <v>1428</v>
      </c>
      <c r="D4773" s="7" t="n">
        <v>5</v>
      </c>
      <c r="E4773" s="7" t="n">
        <v>700</v>
      </c>
      <c r="F4773" s="7" t="n">
        <v>0</v>
      </c>
      <c r="G4773" s="7" t="n">
        <v>0</v>
      </c>
    </row>
    <row r="4774" customFormat="false" ht="15" hidden="false" customHeight="false" outlineLevel="0" collapsed="false">
      <c r="A4774" s="7" t="s">
        <v>23</v>
      </c>
      <c r="B4774" s="7" t="s">
        <v>161</v>
      </c>
      <c r="C4774" s="7" t="s">
        <v>1428</v>
      </c>
      <c r="D4774" s="7" t="n">
        <v>8</v>
      </c>
      <c r="E4774" s="7" t="n">
        <v>1016</v>
      </c>
      <c r="F4774" s="7" t="n">
        <v>0</v>
      </c>
      <c r="G4774" s="7" t="n">
        <v>0</v>
      </c>
    </row>
    <row r="4775" customFormat="false" ht="15" hidden="false" customHeight="false" outlineLevel="0" collapsed="false">
      <c r="A4775" s="7" t="s">
        <v>23</v>
      </c>
      <c r="B4775" s="7" t="s">
        <v>204</v>
      </c>
      <c r="C4775" s="7" t="s">
        <v>1428</v>
      </c>
      <c r="D4775" s="7" t="n">
        <v>6</v>
      </c>
      <c r="E4775" s="7" t="n">
        <v>840</v>
      </c>
      <c r="F4775" s="7" t="n">
        <v>0</v>
      </c>
      <c r="G4775" s="7" t="n">
        <v>0</v>
      </c>
    </row>
    <row r="4776" customFormat="false" ht="15" hidden="false" customHeight="false" outlineLevel="0" collapsed="false">
      <c r="A4776" s="7" t="s">
        <v>23</v>
      </c>
      <c r="B4776" s="7" t="s">
        <v>204</v>
      </c>
      <c r="C4776" s="7" t="s">
        <v>1428</v>
      </c>
      <c r="D4776" s="7" t="n">
        <v>5</v>
      </c>
      <c r="E4776" s="7" t="n">
        <v>635</v>
      </c>
      <c r="F4776" s="7" t="n">
        <v>0</v>
      </c>
      <c r="G4776" s="7" t="n">
        <v>0</v>
      </c>
    </row>
    <row r="4777" customFormat="false" ht="15" hidden="false" customHeight="false" outlineLevel="0" collapsed="false">
      <c r="A4777" s="7" t="s">
        <v>23</v>
      </c>
      <c r="B4777" s="7" t="s">
        <v>305</v>
      </c>
      <c r="C4777" s="7" t="s">
        <v>1428</v>
      </c>
      <c r="D4777" s="7" t="n">
        <v>1</v>
      </c>
      <c r="E4777" s="7" t="n">
        <v>127</v>
      </c>
      <c r="F4777" s="7" t="n">
        <v>0</v>
      </c>
      <c r="G4777" s="7" t="n">
        <v>0</v>
      </c>
    </row>
    <row r="4778" customFormat="false" ht="15" hidden="false" customHeight="false" outlineLevel="0" collapsed="false">
      <c r="A4778" s="7" t="s">
        <v>23</v>
      </c>
      <c r="B4778" s="7" t="s">
        <v>196</v>
      </c>
      <c r="C4778" s="7" t="s">
        <v>1428</v>
      </c>
      <c r="D4778" s="7" t="n">
        <v>1</v>
      </c>
      <c r="E4778" s="7" t="n">
        <v>140</v>
      </c>
      <c r="F4778" s="7" t="n">
        <v>0</v>
      </c>
      <c r="G4778" s="7" t="n">
        <v>0</v>
      </c>
    </row>
    <row r="4779" customFormat="false" ht="15" hidden="false" customHeight="false" outlineLevel="0" collapsed="false">
      <c r="A4779" s="7" t="s">
        <v>23</v>
      </c>
      <c r="B4779" s="7" t="s">
        <v>286</v>
      </c>
      <c r="C4779" s="7" t="s">
        <v>1428</v>
      </c>
      <c r="D4779" s="7" t="n">
        <v>2</v>
      </c>
      <c r="E4779" s="7" t="n">
        <v>254</v>
      </c>
      <c r="F4779" s="7" t="n">
        <v>0</v>
      </c>
      <c r="G4779" s="7" t="n">
        <v>0</v>
      </c>
    </row>
    <row r="4780" customFormat="false" ht="15" hidden="false" customHeight="false" outlineLevel="0" collapsed="false">
      <c r="A4780" s="7" t="s">
        <v>23</v>
      </c>
      <c r="B4780" s="7" t="s">
        <v>286</v>
      </c>
      <c r="C4780" s="7" t="s">
        <v>1428</v>
      </c>
      <c r="D4780" s="7" t="n">
        <v>2</v>
      </c>
      <c r="E4780" s="7" t="n">
        <v>280</v>
      </c>
      <c r="F4780" s="7" t="n">
        <v>0</v>
      </c>
      <c r="G4780" s="7" t="n">
        <v>0</v>
      </c>
    </row>
    <row r="4781" customFormat="false" ht="15" hidden="false" customHeight="false" outlineLevel="0" collapsed="false">
      <c r="A4781" s="7" t="s">
        <v>23</v>
      </c>
      <c r="B4781" s="7" t="s">
        <v>156</v>
      </c>
      <c r="C4781" s="7" t="s">
        <v>1430</v>
      </c>
      <c r="D4781" s="7" t="n">
        <v>3</v>
      </c>
      <c r="E4781" s="7" t="n">
        <v>195.31</v>
      </c>
      <c r="F4781" s="7" t="n">
        <v>0</v>
      </c>
      <c r="G4781" s="7" t="n">
        <v>0</v>
      </c>
    </row>
    <row r="4782" customFormat="false" ht="15" hidden="false" customHeight="false" outlineLevel="0" collapsed="false">
      <c r="A4782" s="7" t="s">
        <v>23</v>
      </c>
      <c r="B4782" s="7" t="s">
        <v>406</v>
      </c>
      <c r="C4782" s="7" t="s">
        <v>1393</v>
      </c>
      <c r="D4782" s="7" t="n">
        <v>1</v>
      </c>
      <c r="E4782" s="7" t="n">
        <v>57.32</v>
      </c>
      <c r="F4782" s="7" t="n">
        <v>0</v>
      </c>
      <c r="G4782" s="7" t="n">
        <v>0</v>
      </c>
    </row>
    <row r="4783" customFormat="false" ht="15" hidden="false" customHeight="false" outlineLevel="0" collapsed="false">
      <c r="A4783" s="7" t="s">
        <v>23</v>
      </c>
      <c r="B4783" s="7" t="s">
        <v>245</v>
      </c>
      <c r="C4783" s="7" t="s">
        <v>1443</v>
      </c>
      <c r="D4783" s="7" t="n">
        <v>1</v>
      </c>
      <c r="E4783" s="7" t="n">
        <v>67.77</v>
      </c>
      <c r="F4783" s="7" t="n">
        <v>0</v>
      </c>
      <c r="G4783" s="7" t="n">
        <v>0</v>
      </c>
    </row>
    <row r="4784" customFormat="false" ht="15" hidden="false" customHeight="false" outlineLevel="0" collapsed="false">
      <c r="A4784" s="7" t="s">
        <v>23</v>
      </c>
      <c r="B4784" s="7" t="s">
        <v>245</v>
      </c>
      <c r="C4784" s="7" t="s">
        <v>1443</v>
      </c>
      <c r="D4784" s="7" t="n">
        <v>1</v>
      </c>
      <c r="E4784" s="7" t="n">
        <v>66.15</v>
      </c>
      <c r="F4784" s="7" t="n">
        <v>0</v>
      </c>
      <c r="G4784" s="7" t="n">
        <v>0</v>
      </c>
    </row>
    <row r="4785" customFormat="false" ht="15" hidden="false" customHeight="false" outlineLevel="0" collapsed="false">
      <c r="A4785" s="7" t="s">
        <v>23</v>
      </c>
      <c r="B4785" s="7" t="s">
        <v>103</v>
      </c>
      <c r="C4785" s="7" t="s">
        <v>1443</v>
      </c>
      <c r="D4785" s="7" t="n">
        <v>2</v>
      </c>
      <c r="E4785" s="7" t="n">
        <v>132.3</v>
      </c>
      <c r="F4785" s="7" t="n">
        <v>0</v>
      </c>
      <c r="G4785" s="7" t="n">
        <v>0</v>
      </c>
    </row>
    <row r="4786" customFormat="false" ht="15" hidden="false" customHeight="false" outlineLevel="0" collapsed="false">
      <c r="A4786" s="7" t="s">
        <v>23</v>
      </c>
      <c r="B4786" s="7" t="s">
        <v>103</v>
      </c>
      <c r="C4786" s="7" t="s">
        <v>1443</v>
      </c>
      <c r="D4786" s="7" t="n">
        <v>14</v>
      </c>
      <c r="E4786" s="7" t="n">
        <v>948.73</v>
      </c>
      <c r="F4786" s="7" t="n">
        <v>0</v>
      </c>
      <c r="G4786" s="7" t="n">
        <v>0</v>
      </c>
    </row>
    <row r="4787" customFormat="false" ht="15" hidden="false" customHeight="false" outlineLevel="0" collapsed="false">
      <c r="A4787" s="7" t="s">
        <v>23</v>
      </c>
      <c r="B4787" s="7" t="s">
        <v>347</v>
      </c>
      <c r="C4787" s="7" t="s">
        <v>1454</v>
      </c>
      <c r="D4787" s="7" t="n">
        <v>40</v>
      </c>
      <c r="E4787" s="7" t="n">
        <v>890.68</v>
      </c>
      <c r="F4787" s="7" t="n">
        <v>0</v>
      </c>
      <c r="G4787" s="7" t="n">
        <v>0</v>
      </c>
    </row>
    <row r="4788" customFormat="false" ht="15" hidden="false" customHeight="false" outlineLevel="0" collapsed="false">
      <c r="A4788" s="7" t="s">
        <v>23</v>
      </c>
      <c r="B4788" s="7" t="s">
        <v>347</v>
      </c>
      <c r="C4788" s="7" t="s">
        <v>1454</v>
      </c>
      <c r="D4788" s="7" t="n">
        <v>10</v>
      </c>
      <c r="E4788" s="7" t="n">
        <v>220.15</v>
      </c>
      <c r="F4788" s="7" t="n">
        <v>0</v>
      </c>
      <c r="G4788" s="7" t="n">
        <v>0</v>
      </c>
    </row>
    <row r="4789" customFormat="false" ht="15" hidden="false" customHeight="false" outlineLevel="0" collapsed="false">
      <c r="A4789" s="7" t="s">
        <v>23</v>
      </c>
      <c r="B4789" s="7" t="s">
        <v>588</v>
      </c>
      <c r="C4789" s="7" t="s">
        <v>1486</v>
      </c>
      <c r="D4789" s="7" t="n">
        <v>3</v>
      </c>
      <c r="E4789" s="7" t="n">
        <v>264.98</v>
      </c>
      <c r="F4789" s="7" t="n">
        <v>2</v>
      </c>
      <c r="G4789" s="7" t="n">
        <v>176.66</v>
      </c>
    </row>
    <row r="4790" customFormat="false" ht="15" hidden="false" customHeight="false" outlineLevel="0" collapsed="false">
      <c r="A4790" s="7" t="s">
        <v>23</v>
      </c>
      <c r="B4790" s="7" t="s">
        <v>477</v>
      </c>
      <c r="C4790" s="7" t="s">
        <v>1486</v>
      </c>
      <c r="D4790" s="7" t="n">
        <v>1</v>
      </c>
      <c r="E4790" s="7" t="n">
        <v>88.33</v>
      </c>
      <c r="F4790" s="7" t="n">
        <v>0</v>
      </c>
      <c r="G4790" s="7" t="n">
        <v>0</v>
      </c>
    </row>
    <row r="4791" customFormat="false" ht="15" hidden="false" customHeight="false" outlineLevel="0" collapsed="false">
      <c r="A4791" s="7" t="s">
        <v>23</v>
      </c>
      <c r="B4791" s="7" t="s">
        <v>591</v>
      </c>
      <c r="C4791" s="7" t="s">
        <v>1486</v>
      </c>
      <c r="D4791" s="7" t="n">
        <v>1</v>
      </c>
      <c r="E4791" s="7" t="n">
        <v>88.33</v>
      </c>
      <c r="F4791" s="7" t="n">
        <v>0</v>
      </c>
      <c r="G4791" s="7" t="n">
        <v>0</v>
      </c>
    </row>
    <row r="4792" customFormat="false" ht="15" hidden="false" customHeight="false" outlineLevel="0" collapsed="false">
      <c r="A4792" s="7" t="s">
        <v>23</v>
      </c>
      <c r="B4792" s="7" t="s">
        <v>473</v>
      </c>
      <c r="C4792" s="7" t="s">
        <v>1486</v>
      </c>
      <c r="D4792" s="7" t="n">
        <v>1</v>
      </c>
      <c r="E4792" s="7" t="n">
        <v>88.33</v>
      </c>
      <c r="F4792" s="7" t="n">
        <v>2</v>
      </c>
      <c r="G4792" s="7" t="n">
        <v>176.65</v>
      </c>
    </row>
    <row r="4793" customFormat="false" ht="15" hidden="false" customHeight="false" outlineLevel="0" collapsed="false">
      <c r="A4793" s="7" t="s">
        <v>23</v>
      </c>
      <c r="B4793" s="7" t="s">
        <v>603</v>
      </c>
      <c r="C4793" s="7" t="s">
        <v>1486</v>
      </c>
      <c r="D4793" s="7" t="n">
        <v>1</v>
      </c>
      <c r="E4793" s="7" t="n">
        <v>88.33</v>
      </c>
      <c r="F4793" s="7" t="n">
        <v>0</v>
      </c>
      <c r="G4793" s="7" t="n">
        <v>0</v>
      </c>
    </row>
    <row r="4794" customFormat="false" ht="15" hidden="false" customHeight="false" outlineLevel="0" collapsed="false">
      <c r="A4794" s="7" t="s">
        <v>23</v>
      </c>
      <c r="B4794" s="7" t="s">
        <v>775</v>
      </c>
      <c r="C4794" s="7" t="s">
        <v>1527</v>
      </c>
      <c r="D4794" s="7" t="n">
        <v>1</v>
      </c>
      <c r="E4794" s="7" t="n">
        <v>79.37</v>
      </c>
      <c r="F4794" s="7" t="n">
        <v>0</v>
      </c>
      <c r="G4794" s="7" t="n">
        <v>0</v>
      </c>
    </row>
    <row r="4795" customFormat="false" ht="15" hidden="false" customHeight="false" outlineLevel="0" collapsed="false">
      <c r="A4795" s="7" t="s">
        <v>23</v>
      </c>
      <c r="B4795" s="7" t="s">
        <v>714</v>
      </c>
      <c r="C4795" s="7" t="s">
        <v>1527</v>
      </c>
      <c r="D4795" s="7" t="n">
        <v>1</v>
      </c>
      <c r="E4795" s="7" t="n">
        <v>79.37</v>
      </c>
      <c r="F4795" s="7" t="n">
        <v>0</v>
      </c>
      <c r="G4795" s="7" t="n">
        <v>0</v>
      </c>
    </row>
    <row r="4796" customFormat="false" ht="15" hidden="false" customHeight="false" outlineLevel="0" collapsed="false">
      <c r="A4796" s="7" t="s">
        <v>23</v>
      </c>
      <c r="B4796" s="7" t="s">
        <v>824</v>
      </c>
      <c r="C4796" s="7" t="s">
        <v>1527</v>
      </c>
      <c r="D4796" s="7" t="n">
        <v>1</v>
      </c>
      <c r="E4796" s="7" t="n">
        <v>79.57</v>
      </c>
      <c r="F4796" s="7" t="n">
        <v>0</v>
      </c>
      <c r="G4796" s="7" t="n">
        <v>0</v>
      </c>
    </row>
    <row r="4797" customFormat="false" ht="15" hidden="false" customHeight="false" outlineLevel="0" collapsed="false">
      <c r="A4797" s="7" t="s">
        <v>23</v>
      </c>
      <c r="B4797" s="7" t="s">
        <v>277</v>
      </c>
      <c r="C4797" s="7" t="s">
        <v>1487</v>
      </c>
      <c r="D4797" s="7" t="n">
        <v>1</v>
      </c>
      <c r="E4797" s="7" t="n">
        <v>129</v>
      </c>
      <c r="F4797" s="7" t="n">
        <v>0</v>
      </c>
      <c r="G4797" s="7" t="n">
        <v>0</v>
      </c>
    </row>
    <row r="4798" customFormat="false" ht="15" hidden="false" customHeight="false" outlineLevel="0" collapsed="false">
      <c r="A4798" s="7" t="s">
        <v>23</v>
      </c>
      <c r="B4798" s="7" t="s">
        <v>332</v>
      </c>
      <c r="C4798" s="7" t="s">
        <v>1487</v>
      </c>
      <c r="D4798" s="7" t="n">
        <v>1</v>
      </c>
      <c r="E4798" s="7" t="n">
        <v>129.99</v>
      </c>
      <c r="F4798" s="7" t="n">
        <v>0</v>
      </c>
      <c r="G4798" s="7" t="n">
        <v>0</v>
      </c>
    </row>
    <row r="4799" customFormat="false" ht="15" hidden="false" customHeight="false" outlineLevel="0" collapsed="false">
      <c r="A4799" s="7" t="s">
        <v>23</v>
      </c>
      <c r="B4799" s="7" t="s">
        <v>670</v>
      </c>
      <c r="C4799" s="7" t="s">
        <v>1487</v>
      </c>
      <c r="D4799" s="7" t="n">
        <v>1</v>
      </c>
      <c r="E4799" s="7" t="n">
        <v>129.99</v>
      </c>
      <c r="F4799" s="7" t="n">
        <v>0</v>
      </c>
      <c r="G4799" s="7" t="n">
        <v>0</v>
      </c>
    </row>
    <row r="4800" customFormat="false" ht="15" hidden="false" customHeight="false" outlineLevel="0" collapsed="false">
      <c r="A4800" s="7" t="s">
        <v>23</v>
      </c>
      <c r="B4800" s="7" t="s">
        <v>755</v>
      </c>
      <c r="C4800" s="7" t="s">
        <v>1443</v>
      </c>
      <c r="D4800" s="7" t="n">
        <v>0</v>
      </c>
      <c r="E4800" s="7" t="n">
        <v>0</v>
      </c>
      <c r="F4800" s="7" t="n">
        <v>2</v>
      </c>
      <c r="G4800" s="7" t="n">
        <v>201.57</v>
      </c>
    </row>
    <row r="4801" customFormat="false" ht="15" hidden="false" customHeight="false" outlineLevel="0" collapsed="false">
      <c r="A4801" s="7" t="s">
        <v>23</v>
      </c>
      <c r="B4801" s="7" t="s">
        <v>679</v>
      </c>
      <c r="C4801" s="7" t="s">
        <v>1279</v>
      </c>
      <c r="D4801" s="7" t="n">
        <v>1</v>
      </c>
      <c r="E4801" s="7" t="n">
        <v>105</v>
      </c>
      <c r="F4801" s="7" t="n">
        <v>0</v>
      </c>
      <c r="G4801" s="7" t="n">
        <v>0</v>
      </c>
    </row>
    <row r="4802" customFormat="false" ht="15" hidden="false" customHeight="false" outlineLevel="0" collapsed="false">
      <c r="A4802" s="7" t="s">
        <v>23</v>
      </c>
      <c r="B4802" s="7" t="s">
        <v>549</v>
      </c>
      <c r="C4802" s="7" t="s">
        <v>1279</v>
      </c>
      <c r="D4802" s="7" t="n">
        <v>1</v>
      </c>
      <c r="E4802" s="7" t="n">
        <v>105</v>
      </c>
      <c r="F4802" s="7" t="n">
        <v>0</v>
      </c>
      <c r="G4802" s="7" t="n">
        <v>0</v>
      </c>
    </row>
    <row r="4803" customFormat="false" ht="15" hidden="false" customHeight="false" outlineLevel="0" collapsed="false">
      <c r="A4803" s="7" t="s">
        <v>23</v>
      </c>
      <c r="B4803" s="7" t="s">
        <v>659</v>
      </c>
      <c r="C4803" s="7" t="s">
        <v>1279</v>
      </c>
      <c r="D4803" s="7" t="n">
        <v>1</v>
      </c>
      <c r="E4803" s="7" t="n">
        <v>105</v>
      </c>
      <c r="F4803" s="7" t="n">
        <v>1</v>
      </c>
      <c r="G4803" s="7" t="n">
        <v>105</v>
      </c>
    </row>
    <row r="4804" customFormat="false" ht="15" hidden="false" customHeight="false" outlineLevel="0" collapsed="false">
      <c r="A4804" s="7" t="s">
        <v>23</v>
      </c>
      <c r="B4804" s="7" t="s">
        <v>661</v>
      </c>
      <c r="C4804" s="7" t="s">
        <v>1279</v>
      </c>
      <c r="D4804" s="7" t="n">
        <v>1</v>
      </c>
      <c r="E4804" s="7" t="n">
        <v>105</v>
      </c>
      <c r="F4804" s="7" t="n">
        <v>3</v>
      </c>
      <c r="G4804" s="7" t="n">
        <v>315</v>
      </c>
    </row>
    <row r="4805" customFormat="false" ht="15" hidden="false" customHeight="false" outlineLevel="0" collapsed="false">
      <c r="A4805" s="7" t="s">
        <v>23</v>
      </c>
      <c r="B4805" s="7" t="s">
        <v>484</v>
      </c>
      <c r="C4805" s="7" t="s">
        <v>1394</v>
      </c>
      <c r="D4805" s="7" t="n">
        <v>1</v>
      </c>
      <c r="E4805" s="7" t="n">
        <v>69</v>
      </c>
      <c r="F4805" s="7" t="n">
        <v>0</v>
      </c>
      <c r="G4805" s="7" t="n">
        <v>0</v>
      </c>
    </row>
    <row r="4806" customFormat="false" ht="15" hidden="false" customHeight="false" outlineLevel="0" collapsed="false">
      <c r="A4806" s="7" t="s">
        <v>23</v>
      </c>
      <c r="B4806" s="7" t="s">
        <v>444</v>
      </c>
      <c r="C4806" s="7" t="s">
        <v>1394</v>
      </c>
      <c r="D4806" s="7" t="n">
        <v>1</v>
      </c>
      <c r="E4806" s="7" t="n">
        <v>69</v>
      </c>
      <c r="F4806" s="7" t="n">
        <v>0</v>
      </c>
      <c r="G4806" s="7" t="n">
        <v>0</v>
      </c>
    </row>
    <row r="4807" customFormat="false" ht="15" hidden="false" customHeight="false" outlineLevel="0" collapsed="false">
      <c r="A4807" s="7" t="s">
        <v>23</v>
      </c>
      <c r="B4807" s="7" t="s">
        <v>665</v>
      </c>
      <c r="C4807" s="7" t="s">
        <v>1497</v>
      </c>
      <c r="D4807" s="7" t="n">
        <v>1</v>
      </c>
      <c r="E4807" s="7" t="n">
        <v>222</v>
      </c>
      <c r="F4807" s="7" t="n">
        <v>0</v>
      </c>
      <c r="G4807" s="7" t="n">
        <v>0</v>
      </c>
    </row>
    <row r="4808" customFormat="false" ht="15" hidden="false" customHeight="false" outlineLevel="0" collapsed="false">
      <c r="A4808" s="7" t="s">
        <v>23</v>
      </c>
      <c r="B4808" s="7" t="s">
        <v>665</v>
      </c>
      <c r="C4808" s="7" t="s">
        <v>1497</v>
      </c>
      <c r="D4808" s="7" t="n">
        <v>0</v>
      </c>
      <c r="E4808" s="7" t="n">
        <v>0</v>
      </c>
      <c r="F4808" s="7" t="n">
        <v>3</v>
      </c>
      <c r="G4808" s="7" t="n">
        <v>780</v>
      </c>
    </row>
    <row r="4809" customFormat="false" ht="15" hidden="false" customHeight="false" outlineLevel="0" collapsed="false">
      <c r="A4809" s="7" t="s">
        <v>23</v>
      </c>
      <c r="B4809" s="7" t="s">
        <v>645</v>
      </c>
      <c r="C4809" s="7" t="s">
        <v>1497</v>
      </c>
      <c r="D4809" s="7" t="n">
        <v>2</v>
      </c>
      <c r="E4809" s="7" t="n">
        <v>520</v>
      </c>
      <c r="F4809" s="7" t="n">
        <v>2</v>
      </c>
      <c r="G4809" s="7" t="n">
        <v>520.01</v>
      </c>
    </row>
    <row r="4810" customFormat="false" ht="15" hidden="false" customHeight="false" outlineLevel="0" collapsed="false">
      <c r="A4810" s="7" t="s">
        <v>23</v>
      </c>
      <c r="B4810" s="7" t="s">
        <v>645</v>
      </c>
      <c r="C4810" s="7" t="s">
        <v>1497</v>
      </c>
      <c r="D4810" s="7" t="n">
        <v>1</v>
      </c>
      <c r="E4810" s="7" t="n">
        <v>222</v>
      </c>
      <c r="F4810" s="7" t="n">
        <v>0</v>
      </c>
      <c r="G4810" s="7" t="n">
        <v>0</v>
      </c>
    </row>
    <row r="4811" customFormat="false" ht="15" hidden="false" customHeight="false" outlineLevel="0" collapsed="false">
      <c r="A4811" s="7" t="s">
        <v>23</v>
      </c>
      <c r="B4811" s="7" t="s">
        <v>651</v>
      </c>
      <c r="C4811" s="7" t="s">
        <v>1497</v>
      </c>
      <c r="D4811" s="7" t="n">
        <v>1</v>
      </c>
      <c r="E4811" s="7" t="n">
        <v>222</v>
      </c>
      <c r="F4811" s="7" t="n">
        <v>0</v>
      </c>
      <c r="G4811" s="7" t="n">
        <v>0</v>
      </c>
    </row>
    <row r="4812" customFormat="false" ht="15" hidden="false" customHeight="false" outlineLevel="0" collapsed="false">
      <c r="A4812" s="7" t="s">
        <v>23</v>
      </c>
      <c r="B4812" s="7" t="s">
        <v>651</v>
      </c>
      <c r="C4812" s="7" t="s">
        <v>1497</v>
      </c>
      <c r="D4812" s="7" t="n">
        <v>2</v>
      </c>
      <c r="E4812" s="7" t="n">
        <v>520</v>
      </c>
      <c r="F4812" s="7" t="n">
        <v>2</v>
      </c>
      <c r="G4812" s="7" t="n">
        <v>520</v>
      </c>
    </row>
    <row r="4813" customFormat="false" ht="15" hidden="false" customHeight="false" outlineLevel="0" collapsed="false">
      <c r="A4813" s="7" t="s">
        <v>23</v>
      </c>
      <c r="B4813" s="7" t="s">
        <v>654</v>
      </c>
      <c r="C4813" s="7" t="s">
        <v>1404</v>
      </c>
      <c r="D4813" s="7" t="n">
        <v>2</v>
      </c>
      <c r="E4813" s="7" t="n">
        <v>700</v>
      </c>
      <c r="F4813" s="7" t="n">
        <v>0</v>
      </c>
      <c r="G4813" s="7" t="n">
        <v>0</v>
      </c>
    </row>
    <row r="4814" customFormat="false" ht="15" hidden="false" customHeight="false" outlineLevel="0" collapsed="false">
      <c r="A4814" s="7" t="s">
        <v>23</v>
      </c>
      <c r="B4814" s="7" t="s">
        <v>455</v>
      </c>
      <c r="C4814" s="7" t="s">
        <v>1405</v>
      </c>
      <c r="D4814" s="7" t="n">
        <v>1</v>
      </c>
      <c r="E4814" s="7" t="n">
        <v>350</v>
      </c>
      <c r="F4814" s="7" t="n">
        <v>0</v>
      </c>
      <c r="G4814" s="7" t="n">
        <v>0</v>
      </c>
    </row>
    <row r="4815" customFormat="false" ht="15" hidden="false" customHeight="false" outlineLevel="0" collapsed="false">
      <c r="A4815" s="7" t="s">
        <v>23</v>
      </c>
      <c r="B4815" s="7" t="s">
        <v>161</v>
      </c>
      <c r="C4815" s="7" t="s">
        <v>1428</v>
      </c>
      <c r="D4815" s="7" t="n">
        <v>0</v>
      </c>
      <c r="E4815" s="7" t="n">
        <v>0</v>
      </c>
      <c r="F4815" s="7" t="n">
        <v>3</v>
      </c>
      <c r="G4815" s="7" t="n">
        <v>420</v>
      </c>
    </row>
    <row r="4816" customFormat="false" ht="15" hidden="false" customHeight="false" outlineLevel="0" collapsed="false">
      <c r="A4816" s="7" t="s">
        <v>23</v>
      </c>
      <c r="B4816" s="7" t="s">
        <v>204</v>
      </c>
      <c r="C4816" s="7" t="s">
        <v>1428</v>
      </c>
      <c r="D4816" s="7" t="n">
        <v>0</v>
      </c>
      <c r="E4816" s="7" t="n">
        <v>0</v>
      </c>
      <c r="F4816" s="7" t="n">
        <v>3</v>
      </c>
      <c r="G4816" s="7" t="n">
        <v>420</v>
      </c>
    </row>
    <row r="4817" customFormat="false" ht="15" hidden="false" customHeight="false" outlineLevel="0" collapsed="false">
      <c r="A4817" s="7" t="s">
        <v>23</v>
      </c>
      <c r="B4817" s="7" t="s">
        <v>305</v>
      </c>
      <c r="C4817" s="7" t="s">
        <v>1428</v>
      </c>
      <c r="D4817" s="7" t="n">
        <v>0</v>
      </c>
      <c r="E4817" s="7" t="n">
        <v>0</v>
      </c>
      <c r="F4817" s="7" t="n">
        <v>2</v>
      </c>
      <c r="G4817" s="7" t="n">
        <v>280.02</v>
      </c>
    </row>
    <row r="4818" customFormat="false" ht="15" hidden="false" customHeight="false" outlineLevel="0" collapsed="false">
      <c r="A4818" s="7" t="s">
        <v>23</v>
      </c>
      <c r="B4818" s="7" t="s">
        <v>196</v>
      </c>
      <c r="C4818" s="7" t="s">
        <v>1428</v>
      </c>
      <c r="D4818" s="7" t="n">
        <v>0</v>
      </c>
      <c r="E4818" s="7" t="n">
        <v>0</v>
      </c>
      <c r="F4818" s="7" t="n">
        <v>1</v>
      </c>
      <c r="G4818" s="7" t="n">
        <v>140</v>
      </c>
    </row>
    <row r="4819" customFormat="false" ht="15" hidden="false" customHeight="false" outlineLevel="0" collapsed="false">
      <c r="A4819" s="7" t="s">
        <v>23</v>
      </c>
      <c r="B4819" s="7" t="s">
        <v>286</v>
      </c>
      <c r="C4819" s="7" t="s">
        <v>1428</v>
      </c>
      <c r="D4819" s="7" t="n">
        <v>0</v>
      </c>
      <c r="E4819" s="7" t="n">
        <v>0</v>
      </c>
      <c r="F4819" s="7" t="n">
        <v>1</v>
      </c>
      <c r="G4819" s="7" t="n">
        <v>140</v>
      </c>
    </row>
    <row r="4820" customFormat="false" ht="15" hidden="false" customHeight="false" outlineLevel="0" collapsed="false">
      <c r="A4820" s="7" t="s">
        <v>23</v>
      </c>
      <c r="B4820" s="7" t="s">
        <v>120</v>
      </c>
      <c r="C4820" s="7" t="s">
        <v>1451</v>
      </c>
      <c r="D4820" s="7" t="n">
        <v>50</v>
      </c>
      <c r="E4820" s="7" t="n">
        <v>960</v>
      </c>
      <c r="F4820" s="7" t="n">
        <v>50</v>
      </c>
      <c r="G4820" s="7" t="n">
        <v>960</v>
      </c>
    </row>
    <row r="4821" customFormat="false" ht="15" hidden="false" customHeight="false" outlineLevel="0" collapsed="false">
      <c r="A4821" s="7" t="s">
        <v>23</v>
      </c>
      <c r="B4821" s="7" t="s">
        <v>649</v>
      </c>
      <c r="C4821" s="7" t="s">
        <v>1500</v>
      </c>
      <c r="D4821" s="7" t="n">
        <v>0</v>
      </c>
      <c r="E4821" s="7" t="n">
        <v>0</v>
      </c>
      <c r="F4821" s="7" t="n">
        <v>1</v>
      </c>
      <c r="G4821" s="7" t="n">
        <v>350</v>
      </c>
    </row>
    <row r="4822" customFormat="false" ht="15" hidden="false" customHeight="false" outlineLevel="0" collapsed="false">
      <c r="A4822" s="7" t="s">
        <v>23</v>
      </c>
      <c r="B4822" s="7" t="s">
        <v>703</v>
      </c>
      <c r="C4822" s="7" t="s">
        <v>1497</v>
      </c>
      <c r="D4822" s="7" t="n">
        <v>0</v>
      </c>
      <c r="E4822" s="7" t="n">
        <v>0</v>
      </c>
      <c r="F4822" s="7" t="n">
        <v>2</v>
      </c>
      <c r="G4822" s="7" t="n">
        <v>520.01</v>
      </c>
    </row>
    <row r="4823" customFormat="false" ht="15" hidden="false" customHeight="false" outlineLevel="0" collapsed="false">
      <c r="A4823" s="7" t="s">
        <v>23</v>
      </c>
      <c r="B4823" s="7" t="s">
        <v>665</v>
      </c>
      <c r="C4823" s="7" t="s">
        <v>1497</v>
      </c>
      <c r="D4823" s="7" t="n">
        <v>0</v>
      </c>
      <c r="E4823" s="7" t="n">
        <v>0</v>
      </c>
      <c r="F4823" s="7" t="n">
        <v>3</v>
      </c>
      <c r="G4823" s="7" t="n">
        <v>779.99</v>
      </c>
    </row>
    <row r="4824" customFormat="false" ht="15" hidden="false" customHeight="false" outlineLevel="0" collapsed="false">
      <c r="A4824" s="7" t="s">
        <v>23</v>
      </c>
      <c r="B4824" s="7" t="s">
        <v>645</v>
      </c>
      <c r="C4824" s="7" t="s">
        <v>1497</v>
      </c>
      <c r="D4824" s="7" t="n">
        <v>3</v>
      </c>
      <c r="E4824" s="7" t="n">
        <v>780.01</v>
      </c>
      <c r="F4824" s="7" t="n">
        <v>0</v>
      </c>
      <c r="G4824" s="7" t="n">
        <v>0</v>
      </c>
    </row>
    <row r="4825" customFormat="false" ht="15" hidden="false" customHeight="false" outlineLevel="0" collapsed="false">
      <c r="A4825" s="7" t="s">
        <v>23</v>
      </c>
      <c r="B4825" s="7" t="s">
        <v>651</v>
      </c>
      <c r="C4825" s="7" t="s">
        <v>1497</v>
      </c>
      <c r="D4825" s="7" t="n">
        <v>3</v>
      </c>
      <c r="E4825" s="7" t="n">
        <v>780.01</v>
      </c>
      <c r="F4825" s="7" t="n">
        <v>0</v>
      </c>
      <c r="G4825" s="7" t="n">
        <v>0</v>
      </c>
    </row>
    <row r="4826" customFormat="false" ht="15" hidden="false" customHeight="false" outlineLevel="0" collapsed="false">
      <c r="A4826" s="7" t="s">
        <v>23</v>
      </c>
      <c r="B4826" s="7" t="s">
        <v>129</v>
      </c>
      <c r="C4826" s="7" t="s">
        <v>1426</v>
      </c>
      <c r="D4826" s="7" t="n">
        <v>2</v>
      </c>
      <c r="E4826" s="7" t="n">
        <v>97.99</v>
      </c>
      <c r="F4826" s="7" t="n">
        <v>0</v>
      </c>
      <c r="G4826" s="7" t="n">
        <v>0</v>
      </c>
    </row>
    <row r="4827" customFormat="false" ht="15" hidden="false" customHeight="false" outlineLevel="0" collapsed="false">
      <c r="A4827" s="7" t="s">
        <v>23</v>
      </c>
      <c r="B4827" s="7" t="s">
        <v>155</v>
      </c>
      <c r="C4827" s="7" t="s">
        <v>1426</v>
      </c>
      <c r="D4827" s="7" t="n">
        <v>2</v>
      </c>
      <c r="E4827" s="7" t="n">
        <v>97.99</v>
      </c>
      <c r="F4827" s="7" t="n">
        <v>0</v>
      </c>
      <c r="G4827" s="7" t="n">
        <v>0</v>
      </c>
    </row>
    <row r="4828" customFormat="false" ht="15" hidden="false" customHeight="false" outlineLevel="0" collapsed="false">
      <c r="A4828" s="7" t="s">
        <v>23</v>
      </c>
      <c r="B4828" s="7" t="s">
        <v>199</v>
      </c>
      <c r="C4828" s="7" t="s">
        <v>1426</v>
      </c>
      <c r="D4828" s="7" t="n">
        <v>2</v>
      </c>
      <c r="E4828" s="7" t="n">
        <v>98</v>
      </c>
      <c r="F4828" s="7" t="n">
        <v>0</v>
      </c>
      <c r="G4828" s="7" t="n">
        <v>0</v>
      </c>
    </row>
    <row r="4829" customFormat="false" ht="15" hidden="false" customHeight="false" outlineLevel="0" collapsed="false">
      <c r="A4829" s="7" t="s">
        <v>23</v>
      </c>
      <c r="B4829" s="7" t="s">
        <v>176</v>
      </c>
      <c r="C4829" s="7" t="s">
        <v>1426</v>
      </c>
      <c r="D4829" s="7" t="n">
        <v>1</v>
      </c>
      <c r="E4829" s="7" t="n">
        <v>49</v>
      </c>
      <c r="F4829" s="7" t="n">
        <v>0</v>
      </c>
      <c r="G4829" s="7" t="n">
        <v>0</v>
      </c>
    </row>
    <row r="4830" customFormat="false" ht="15" hidden="false" customHeight="false" outlineLevel="0" collapsed="false">
      <c r="A4830" s="7" t="s">
        <v>23</v>
      </c>
      <c r="B4830" s="7" t="s">
        <v>161</v>
      </c>
      <c r="C4830" s="7" t="s">
        <v>1428</v>
      </c>
      <c r="D4830" s="7" t="n">
        <v>0</v>
      </c>
      <c r="E4830" s="7" t="n">
        <v>0</v>
      </c>
      <c r="F4830" s="7" t="n">
        <v>2</v>
      </c>
      <c r="G4830" s="7" t="n">
        <v>280.01</v>
      </c>
    </row>
    <row r="4831" customFormat="false" ht="15" hidden="false" customHeight="false" outlineLevel="0" collapsed="false">
      <c r="A4831" s="7" t="s">
        <v>23</v>
      </c>
      <c r="B4831" s="7" t="s">
        <v>204</v>
      </c>
      <c r="C4831" s="7" t="s">
        <v>1428</v>
      </c>
      <c r="D4831" s="7" t="n">
        <v>6</v>
      </c>
      <c r="E4831" s="7" t="n">
        <v>840.01</v>
      </c>
      <c r="F4831" s="7" t="n">
        <v>2</v>
      </c>
      <c r="G4831" s="7" t="n">
        <v>280.01</v>
      </c>
    </row>
    <row r="4832" customFormat="false" ht="15" hidden="false" customHeight="false" outlineLevel="0" collapsed="false">
      <c r="A4832" s="7" t="s">
        <v>23</v>
      </c>
      <c r="B4832" s="7" t="s">
        <v>196</v>
      </c>
      <c r="C4832" s="7" t="s">
        <v>1428</v>
      </c>
      <c r="D4832" s="7" t="n">
        <v>0</v>
      </c>
      <c r="E4832" s="7" t="n">
        <v>0</v>
      </c>
      <c r="F4832" s="7" t="n">
        <v>2</v>
      </c>
      <c r="G4832" s="7" t="n">
        <v>280.01</v>
      </c>
    </row>
    <row r="4833" customFormat="false" ht="15" hidden="false" customHeight="false" outlineLevel="0" collapsed="false">
      <c r="A4833" s="7" t="s">
        <v>23</v>
      </c>
      <c r="B4833" s="7" t="s">
        <v>314</v>
      </c>
      <c r="C4833" s="7" t="s">
        <v>1269</v>
      </c>
      <c r="D4833" s="7" t="n">
        <v>1</v>
      </c>
      <c r="E4833" s="7" t="n">
        <v>75</v>
      </c>
      <c r="F4833" s="7" t="n">
        <v>0</v>
      </c>
      <c r="G4833" s="7" t="n">
        <v>0</v>
      </c>
    </row>
    <row r="4834" customFormat="false" ht="15" hidden="false" customHeight="false" outlineLevel="0" collapsed="false">
      <c r="A4834" s="7" t="s">
        <v>23</v>
      </c>
      <c r="B4834" s="7" t="s">
        <v>395</v>
      </c>
      <c r="C4834" s="7" t="s">
        <v>1273</v>
      </c>
      <c r="D4834" s="7" t="n">
        <v>3</v>
      </c>
      <c r="E4834" s="7" t="n">
        <v>660.03</v>
      </c>
      <c r="F4834" s="7" t="n">
        <v>3</v>
      </c>
      <c r="G4834" s="7" t="n">
        <v>660.03</v>
      </c>
    </row>
    <row r="4835" customFormat="false" ht="15" hidden="false" customHeight="false" outlineLevel="0" collapsed="false">
      <c r="A4835" s="7" t="s">
        <v>23</v>
      </c>
      <c r="B4835" s="7" t="s">
        <v>395</v>
      </c>
      <c r="C4835" s="7" t="s">
        <v>1273</v>
      </c>
      <c r="D4835" s="7" t="n">
        <v>3</v>
      </c>
      <c r="E4835" s="7" t="n">
        <v>540</v>
      </c>
      <c r="F4835" s="7" t="n">
        <v>0</v>
      </c>
      <c r="G4835" s="7" t="n">
        <v>0</v>
      </c>
    </row>
    <row r="4836" customFormat="false" ht="15" hidden="false" customHeight="false" outlineLevel="0" collapsed="false">
      <c r="A4836" s="7" t="s">
        <v>23</v>
      </c>
      <c r="B4836" s="7" t="s">
        <v>512</v>
      </c>
      <c r="C4836" s="7" t="s">
        <v>1273</v>
      </c>
      <c r="D4836" s="7" t="n">
        <v>2</v>
      </c>
      <c r="E4836" s="7" t="n">
        <v>360</v>
      </c>
      <c r="F4836" s="7" t="n">
        <v>0</v>
      </c>
      <c r="G4836" s="7" t="n">
        <v>0</v>
      </c>
    </row>
    <row r="4837" customFormat="false" ht="15" hidden="false" customHeight="false" outlineLevel="0" collapsed="false">
      <c r="A4837" s="7" t="s">
        <v>23</v>
      </c>
      <c r="B4837" s="7" t="s">
        <v>512</v>
      </c>
      <c r="C4837" s="7" t="s">
        <v>1273</v>
      </c>
      <c r="D4837" s="7" t="n">
        <v>1</v>
      </c>
      <c r="E4837" s="7" t="n">
        <v>220.01</v>
      </c>
      <c r="F4837" s="7" t="n">
        <v>3</v>
      </c>
      <c r="G4837" s="7" t="n">
        <v>660.03</v>
      </c>
    </row>
    <row r="4838" customFormat="false" ht="15" hidden="false" customHeight="false" outlineLevel="0" collapsed="false">
      <c r="A4838" s="7" t="s">
        <v>23</v>
      </c>
      <c r="B4838" s="7" t="s">
        <v>447</v>
      </c>
      <c r="C4838" s="7" t="s">
        <v>1273</v>
      </c>
      <c r="D4838" s="7" t="n">
        <v>5</v>
      </c>
      <c r="E4838" s="7" t="n">
        <v>1100.05</v>
      </c>
      <c r="F4838" s="7" t="n">
        <v>2</v>
      </c>
      <c r="G4838" s="7" t="n">
        <v>440.02</v>
      </c>
    </row>
    <row r="4839" customFormat="false" ht="15" hidden="false" customHeight="false" outlineLevel="0" collapsed="false">
      <c r="A4839" s="7" t="s">
        <v>23</v>
      </c>
      <c r="B4839" s="7" t="s">
        <v>447</v>
      </c>
      <c r="C4839" s="7" t="s">
        <v>1273</v>
      </c>
      <c r="D4839" s="7" t="n">
        <v>4</v>
      </c>
      <c r="E4839" s="7" t="n">
        <v>720</v>
      </c>
      <c r="F4839" s="7" t="n">
        <v>0</v>
      </c>
      <c r="G4839" s="7" t="n">
        <v>0</v>
      </c>
    </row>
    <row r="4840" customFormat="false" ht="15" hidden="false" customHeight="false" outlineLevel="0" collapsed="false">
      <c r="A4840" s="7" t="s">
        <v>23</v>
      </c>
      <c r="B4840" s="7" t="s">
        <v>632</v>
      </c>
      <c r="C4840" s="7" t="s">
        <v>1273</v>
      </c>
      <c r="D4840" s="7" t="n">
        <v>4</v>
      </c>
      <c r="E4840" s="7" t="n">
        <v>880.04</v>
      </c>
      <c r="F4840" s="7" t="n">
        <v>4</v>
      </c>
      <c r="G4840" s="7" t="n">
        <v>880.04</v>
      </c>
    </row>
    <row r="4841" customFormat="false" ht="15" hidden="false" customHeight="false" outlineLevel="0" collapsed="false">
      <c r="A4841" s="7" t="s">
        <v>23</v>
      </c>
      <c r="B4841" s="7" t="s">
        <v>151</v>
      </c>
      <c r="C4841" s="7" t="s">
        <v>1276</v>
      </c>
      <c r="D4841" s="7" t="n">
        <v>1</v>
      </c>
      <c r="E4841" s="7" t="n">
        <v>84.98</v>
      </c>
      <c r="F4841" s="7" t="n">
        <v>4</v>
      </c>
      <c r="G4841" s="7" t="n">
        <v>339.92</v>
      </c>
    </row>
    <row r="4842" customFormat="false" ht="15" hidden="false" customHeight="false" outlineLevel="0" collapsed="false">
      <c r="A4842" s="7" t="s">
        <v>23</v>
      </c>
      <c r="B4842" s="7" t="s">
        <v>172</v>
      </c>
      <c r="C4842" s="7" t="s">
        <v>1276</v>
      </c>
      <c r="D4842" s="7" t="n">
        <v>2</v>
      </c>
      <c r="E4842" s="7" t="n">
        <v>169.96</v>
      </c>
      <c r="F4842" s="7" t="n">
        <v>3</v>
      </c>
      <c r="G4842" s="7" t="n">
        <v>254.93</v>
      </c>
    </row>
    <row r="4843" customFormat="false" ht="15" hidden="false" customHeight="false" outlineLevel="0" collapsed="false">
      <c r="A4843" s="7" t="s">
        <v>23</v>
      </c>
      <c r="B4843" s="7" t="s">
        <v>241</v>
      </c>
      <c r="C4843" s="7" t="s">
        <v>1276</v>
      </c>
      <c r="D4843" s="7" t="n">
        <v>1</v>
      </c>
      <c r="E4843" s="7" t="n">
        <v>84.98</v>
      </c>
      <c r="F4843" s="7" t="n">
        <v>1</v>
      </c>
      <c r="G4843" s="7" t="n">
        <v>84.98</v>
      </c>
    </row>
    <row r="4844" customFormat="false" ht="15" hidden="false" customHeight="false" outlineLevel="0" collapsed="false">
      <c r="A4844" s="7" t="s">
        <v>23</v>
      </c>
      <c r="B4844" s="7" t="s">
        <v>241</v>
      </c>
      <c r="C4844" s="7" t="s">
        <v>1276</v>
      </c>
      <c r="D4844" s="7" t="n">
        <v>1</v>
      </c>
      <c r="E4844" s="7" t="n">
        <v>85</v>
      </c>
      <c r="F4844" s="7" t="n">
        <v>0</v>
      </c>
      <c r="G4844" s="7" t="n">
        <v>0</v>
      </c>
    </row>
    <row r="4845" customFormat="false" ht="15" hidden="false" customHeight="false" outlineLevel="0" collapsed="false">
      <c r="A4845" s="7" t="s">
        <v>23</v>
      </c>
      <c r="B4845" s="7" t="s">
        <v>157</v>
      </c>
      <c r="C4845" s="7" t="s">
        <v>1276</v>
      </c>
      <c r="D4845" s="7" t="n">
        <v>7</v>
      </c>
      <c r="E4845" s="7" t="n">
        <v>594.86</v>
      </c>
      <c r="F4845" s="7" t="n">
        <v>3</v>
      </c>
      <c r="G4845" s="7" t="n">
        <v>254.94</v>
      </c>
    </row>
    <row r="4846" customFormat="false" ht="15" hidden="false" customHeight="false" outlineLevel="0" collapsed="false">
      <c r="A4846" s="7" t="s">
        <v>23</v>
      </c>
      <c r="B4846" s="7" t="s">
        <v>157</v>
      </c>
      <c r="C4846" s="7" t="s">
        <v>1276</v>
      </c>
      <c r="D4846" s="7" t="n">
        <v>2</v>
      </c>
      <c r="E4846" s="7" t="n">
        <v>170</v>
      </c>
      <c r="F4846" s="7" t="n">
        <v>0</v>
      </c>
      <c r="G4846" s="7" t="n">
        <v>0</v>
      </c>
    </row>
    <row r="4847" customFormat="false" ht="15" hidden="false" customHeight="false" outlineLevel="0" collapsed="false">
      <c r="A4847" s="7" t="s">
        <v>23</v>
      </c>
      <c r="B4847" s="7" t="s">
        <v>258</v>
      </c>
      <c r="C4847" s="7" t="s">
        <v>1276</v>
      </c>
      <c r="D4847" s="7" t="n">
        <v>2</v>
      </c>
      <c r="E4847" s="7" t="n">
        <v>170</v>
      </c>
      <c r="F4847" s="7" t="n">
        <v>0</v>
      </c>
      <c r="G4847" s="7" t="n">
        <v>0</v>
      </c>
    </row>
    <row r="4848" customFormat="false" ht="15" hidden="false" customHeight="false" outlineLevel="0" collapsed="false">
      <c r="A4848" s="7" t="s">
        <v>23</v>
      </c>
      <c r="B4848" s="7" t="s">
        <v>258</v>
      </c>
      <c r="C4848" s="7" t="s">
        <v>1276</v>
      </c>
      <c r="D4848" s="7" t="n">
        <v>5</v>
      </c>
      <c r="E4848" s="7" t="n">
        <v>424.9</v>
      </c>
      <c r="F4848" s="7" t="n">
        <v>6</v>
      </c>
      <c r="G4848" s="7" t="n">
        <v>509.88</v>
      </c>
    </row>
    <row r="4849" customFormat="false" ht="15" hidden="false" customHeight="false" outlineLevel="0" collapsed="false">
      <c r="A4849" s="7" t="s">
        <v>23</v>
      </c>
      <c r="B4849" s="7" t="s">
        <v>559</v>
      </c>
      <c r="C4849" s="7" t="s">
        <v>1283</v>
      </c>
      <c r="D4849" s="7" t="n">
        <v>1</v>
      </c>
      <c r="E4849" s="7" t="n">
        <v>84.98</v>
      </c>
      <c r="F4849" s="7" t="n">
        <v>0</v>
      </c>
      <c r="G4849" s="7" t="n">
        <v>0</v>
      </c>
    </row>
    <row r="4850" customFormat="false" ht="15" hidden="false" customHeight="false" outlineLevel="0" collapsed="false">
      <c r="A4850" s="7" t="s">
        <v>23</v>
      </c>
      <c r="B4850" s="7" t="s">
        <v>543</v>
      </c>
      <c r="C4850" s="7" t="s">
        <v>1283</v>
      </c>
      <c r="D4850" s="7" t="n">
        <v>1</v>
      </c>
      <c r="E4850" s="7" t="n">
        <v>84.98</v>
      </c>
      <c r="F4850" s="7" t="n">
        <v>0</v>
      </c>
      <c r="G4850" s="7" t="n">
        <v>0</v>
      </c>
    </row>
    <row r="4851" customFormat="false" ht="15" hidden="false" customHeight="false" outlineLevel="0" collapsed="false">
      <c r="A4851" s="7" t="s">
        <v>23</v>
      </c>
      <c r="B4851" s="7" t="s">
        <v>463</v>
      </c>
      <c r="C4851" s="7" t="s">
        <v>1283</v>
      </c>
      <c r="D4851" s="7" t="n">
        <v>1</v>
      </c>
      <c r="E4851" s="7" t="n">
        <v>105</v>
      </c>
      <c r="F4851" s="7" t="n">
        <v>2</v>
      </c>
      <c r="G4851" s="7" t="n">
        <v>210</v>
      </c>
    </row>
    <row r="4852" customFormat="false" ht="15" hidden="false" customHeight="false" outlineLevel="0" collapsed="false">
      <c r="A4852" s="7" t="s">
        <v>23</v>
      </c>
      <c r="B4852" s="7" t="s">
        <v>849</v>
      </c>
      <c r="C4852" s="7" t="s">
        <v>1528</v>
      </c>
      <c r="D4852" s="7" t="n">
        <v>1</v>
      </c>
      <c r="E4852" s="7" t="n">
        <v>55.02</v>
      </c>
      <c r="F4852" s="7" t="n">
        <v>0</v>
      </c>
      <c r="G4852" s="7" t="n">
        <v>0</v>
      </c>
    </row>
    <row r="4853" customFormat="false" ht="15" hidden="false" customHeight="false" outlineLevel="0" collapsed="false">
      <c r="A4853" s="7" t="s">
        <v>23</v>
      </c>
      <c r="B4853" s="7" t="s">
        <v>500</v>
      </c>
      <c r="C4853" s="7" t="s">
        <v>1285</v>
      </c>
      <c r="D4853" s="7" t="n">
        <v>4</v>
      </c>
      <c r="E4853" s="7" t="n">
        <v>524.72</v>
      </c>
      <c r="F4853" s="7" t="n">
        <v>1</v>
      </c>
      <c r="G4853" s="7" t="n">
        <v>131.18</v>
      </c>
    </row>
    <row r="4854" customFormat="false" ht="15" hidden="false" customHeight="false" outlineLevel="0" collapsed="false">
      <c r="A4854" s="7" t="s">
        <v>23</v>
      </c>
      <c r="B4854" s="7" t="s">
        <v>638</v>
      </c>
      <c r="C4854" s="7" t="s">
        <v>1287</v>
      </c>
      <c r="D4854" s="7" t="n">
        <v>1</v>
      </c>
      <c r="E4854" s="7" t="n">
        <v>77</v>
      </c>
      <c r="F4854" s="7" t="n">
        <v>0</v>
      </c>
      <c r="G4854" s="7" t="n">
        <v>0</v>
      </c>
    </row>
    <row r="4855" customFormat="false" ht="15" hidden="false" customHeight="false" outlineLevel="0" collapsed="false">
      <c r="A4855" s="7" t="s">
        <v>23</v>
      </c>
      <c r="B4855" s="7" t="s">
        <v>638</v>
      </c>
      <c r="C4855" s="7" t="s">
        <v>1287</v>
      </c>
      <c r="D4855" s="7" t="n">
        <v>1</v>
      </c>
      <c r="E4855" s="7" t="n">
        <v>90.02</v>
      </c>
      <c r="F4855" s="7" t="n">
        <v>1</v>
      </c>
      <c r="G4855" s="7" t="n">
        <v>90.01</v>
      </c>
    </row>
    <row r="4856" customFormat="false" ht="15" hidden="false" customHeight="false" outlineLevel="0" collapsed="false">
      <c r="A4856" s="7" t="s">
        <v>23</v>
      </c>
      <c r="B4856" s="7" t="s">
        <v>313</v>
      </c>
      <c r="C4856" s="7" t="s">
        <v>1287</v>
      </c>
      <c r="D4856" s="7" t="n">
        <v>1</v>
      </c>
      <c r="E4856" s="7" t="n">
        <v>90.02</v>
      </c>
      <c r="F4856" s="7" t="n">
        <v>2</v>
      </c>
      <c r="G4856" s="7" t="n">
        <v>180.04</v>
      </c>
    </row>
    <row r="4857" customFormat="false" ht="15" hidden="false" customHeight="false" outlineLevel="0" collapsed="false">
      <c r="A4857" s="7" t="s">
        <v>23</v>
      </c>
      <c r="B4857" s="7" t="s">
        <v>391</v>
      </c>
      <c r="C4857" s="7" t="s">
        <v>1287</v>
      </c>
      <c r="D4857" s="7" t="n">
        <v>0</v>
      </c>
      <c r="E4857" s="7" t="n">
        <v>0</v>
      </c>
      <c r="F4857" s="7" t="n">
        <v>4</v>
      </c>
      <c r="G4857" s="7" t="n">
        <v>360.08</v>
      </c>
    </row>
    <row r="4858" customFormat="false" ht="15" hidden="false" customHeight="false" outlineLevel="0" collapsed="false">
      <c r="A4858" s="7" t="s">
        <v>23</v>
      </c>
      <c r="B4858" s="7" t="s">
        <v>490</v>
      </c>
      <c r="C4858" s="7" t="s">
        <v>1288</v>
      </c>
      <c r="D4858" s="7" t="n">
        <v>2</v>
      </c>
      <c r="E4858" s="7" t="n">
        <v>536.06</v>
      </c>
      <c r="F4858" s="7" t="n">
        <v>0</v>
      </c>
      <c r="G4858" s="7" t="n">
        <v>0</v>
      </c>
    </row>
    <row r="4859" customFormat="false" ht="15" hidden="false" customHeight="false" outlineLevel="0" collapsed="false">
      <c r="A4859" s="7" t="s">
        <v>23</v>
      </c>
      <c r="B4859" s="7" t="s">
        <v>675</v>
      </c>
      <c r="C4859" s="7" t="s">
        <v>1288</v>
      </c>
      <c r="D4859" s="7" t="n">
        <v>1</v>
      </c>
      <c r="E4859" s="7" t="n">
        <v>268.03</v>
      </c>
      <c r="F4859" s="7" t="n">
        <v>0</v>
      </c>
      <c r="G4859" s="7" t="n">
        <v>0</v>
      </c>
    </row>
    <row r="4860" customFormat="false" ht="15" hidden="false" customHeight="false" outlineLevel="0" collapsed="false">
      <c r="A4860" s="7" t="s">
        <v>23</v>
      </c>
      <c r="B4860" s="7" t="s">
        <v>440</v>
      </c>
      <c r="C4860" s="7" t="s">
        <v>1288</v>
      </c>
      <c r="D4860" s="7" t="n">
        <v>1</v>
      </c>
      <c r="E4860" s="7" t="n">
        <v>268.03</v>
      </c>
      <c r="F4860" s="7" t="n">
        <v>0</v>
      </c>
      <c r="G4860" s="7" t="n">
        <v>0</v>
      </c>
    </row>
    <row r="4861" customFormat="false" ht="15" hidden="false" customHeight="false" outlineLevel="0" collapsed="false">
      <c r="A4861" s="7" t="s">
        <v>23</v>
      </c>
      <c r="B4861" s="7" t="s">
        <v>249</v>
      </c>
      <c r="C4861" s="7" t="s">
        <v>1290</v>
      </c>
      <c r="D4861" s="7" t="n">
        <v>1</v>
      </c>
      <c r="E4861" s="7" t="n">
        <v>31.02</v>
      </c>
      <c r="F4861" s="7" t="n">
        <v>0</v>
      </c>
      <c r="G4861" s="7" t="n">
        <v>0</v>
      </c>
    </row>
    <row r="4862" customFormat="false" ht="15" hidden="false" customHeight="false" outlineLevel="0" collapsed="false">
      <c r="A4862" s="7" t="s">
        <v>23</v>
      </c>
      <c r="B4862" s="7" t="s">
        <v>223</v>
      </c>
      <c r="C4862" s="7" t="s">
        <v>1290</v>
      </c>
      <c r="D4862" s="7" t="n">
        <v>3</v>
      </c>
      <c r="E4862" s="7" t="n">
        <v>93.05</v>
      </c>
      <c r="F4862" s="7" t="n">
        <v>2</v>
      </c>
      <c r="G4862" s="7" t="n">
        <v>62.03</v>
      </c>
    </row>
    <row r="4863" customFormat="false" ht="15" hidden="false" customHeight="false" outlineLevel="0" collapsed="false">
      <c r="A4863" s="7" t="s">
        <v>23</v>
      </c>
      <c r="B4863" s="7" t="s">
        <v>253</v>
      </c>
      <c r="C4863" s="7" t="s">
        <v>1290</v>
      </c>
      <c r="D4863" s="7" t="n">
        <v>2</v>
      </c>
      <c r="E4863" s="7" t="n">
        <v>62.03</v>
      </c>
      <c r="F4863" s="7" t="n">
        <v>2</v>
      </c>
      <c r="G4863" s="7" t="n">
        <v>62.04</v>
      </c>
    </row>
    <row r="4864" customFormat="false" ht="15" hidden="false" customHeight="false" outlineLevel="0" collapsed="false">
      <c r="A4864" s="7" t="s">
        <v>23</v>
      </c>
      <c r="B4864" s="7" t="s">
        <v>317</v>
      </c>
      <c r="C4864" s="7" t="s">
        <v>1290</v>
      </c>
      <c r="D4864" s="7" t="n">
        <v>1</v>
      </c>
      <c r="E4864" s="7" t="n">
        <v>31.02</v>
      </c>
      <c r="F4864" s="7" t="n">
        <v>0</v>
      </c>
      <c r="G4864" s="7" t="n">
        <v>0</v>
      </c>
    </row>
    <row r="4865" customFormat="false" ht="15" hidden="false" customHeight="false" outlineLevel="0" collapsed="false">
      <c r="A4865" s="7" t="s">
        <v>23</v>
      </c>
      <c r="B4865" s="7" t="s">
        <v>570</v>
      </c>
      <c r="C4865" s="7" t="s">
        <v>1290</v>
      </c>
      <c r="D4865" s="7" t="n">
        <v>1</v>
      </c>
      <c r="E4865" s="7" t="n">
        <v>31.02</v>
      </c>
      <c r="F4865" s="7" t="n">
        <v>0</v>
      </c>
      <c r="G4865" s="7" t="n">
        <v>0</v>
      </c>
    </row>
    <row r="4866" customFormat="false" ht="15" hidden="false" customHeight="false" outlineLevel="0" collapsed="false">
      <c r="A4866" s="7" t="s">
        <v>23</v>
      </c>
      <c r="B4866" s="7" t="s">
        <v>222</v>
      </c>
      <c r="C4866" s="7" t="s">
        <v>1331</v>
      </c>
      <c r="D4866" s="7" t="n">
        <v>4</v>
      </c>
      <c r="E4866" s="7" t="n">
        <v>262.31</v>
      </c>
      <c r="F4866" s="7" t="n">
        <v>11</v>
      </c>
      <c r="G4866" s="7" t="n">
        <v>721.35</v>
      </c>
    </row>
    <row r="4867" customFormat="false" ht="15" hidden="false" customHeight="false" outlineLevel="0" collapsed="false">
      <c r="A4867" s="7" t="s">
        <v>23</v>
      </c>
      <c r="B4867" s="7" t="s">
        <v>225</v>
      </c>
      <c r="C4867" s="7" t="s">
        <v>1331</v>
      </c>
      <c r="D4867" s="7" t="n">
        <v>8</v>
      </c>
      <c r="E4867" s="7" t="n">
        <v>524.64</v>
      </c>
      <c r="F4867" s="7" t="n">
        <v>7</v>
      </c>
      <c r="G4867" s="7" t="n">
        <v>459.04</v>
      </c>
    </row>
    <row r="4868" customFormat="false" ht="15" hidden="false" customHeight="false" outlineLevel="0" collapsed="false">
      <c r="A4868" s="7" t="s">
        <v>23</v>
      </c>
      <c r="B4868" s="7" t="s">
        <v>248</v>
      </c>
      <c r="C4868" s="7" t="s">
        <v>1331</v>
      </c>
      <c r="D4868" s="7" t="n">
        <v>2</v>
      </c>
      <c r="E4868" s="7" t="n">
        <v>131.16</v>
      </c>
      <c r="F4868" s="7" t="n">
        <v>4</v>
      </c>
      <c r="G4868" s="7" t="n">
        <v>262.32</v>
      </c>
    </row>
    <row r="4869" customFormat="false" ht="15" hidden="false" customHeight="false" outlineLevel="0" collapsed="false">
      <c r="A4869" s="7" t="s">
        <v>23</v>
      </c>
      <c r="B4869" s="7" t="s">
        <v>499</v>
      </c>
      <c r="C4869" s="7" t="s">
        <v>1331</v>
      </c>
      <c r="D4869" s="7" t="n">
        <v>1</v>
      </c>
      <c r="E4869" s="7" t="n">
        <v>65.58</v>
      </c>
      <c r="F4869" s="7" t="n">
        <v>1</v>
      </c>
      <c r="G4869" s="7" t="n">
        <v>65.58</v>
      </c>
    </row>
    <row r="4870" customFormat="false" ht="15" hidden="false" customHeight="false" outlineLevel="0" collapsed="false">
      <c r="A4870" s="7" t="s">
        <v>23</v>
      </c>
      <c r="B4870" s="7" t="s">
        <v>123</v>
      </c>
      <c r="C4870" s="7" t="s">
        <v>1340</v>
      </c>
      <c r="D4870" s="7" t="n">
        <v>10</v>
      </c>
      <c r="E4870" s="7" t="n">
        <v>283.92</v>
      </c>
      <c r="F4870" s="7" t="n">
        <v>30</v>
      </c>
      <c r="G4870" s="7" t="n">
        <v>851.76</v>
      </c>
    </row>
    <row r="4871" customFormat="false" ht="15" hidden="false" customHeight="false" outlineLevel="0" collapsed="false">
      <c r="A4871" s="7" t="s">
        <v>23</v>
      </c>
      <c r="B4871" s="7" t="s">
        <v>114</v>
      </c>
      <c r="C4871" s="7" t="s">
        <v>1354</v>
      </c>
      <c r="D4871" s="7" t="n">
        <v>10</v>
      </c>
      <c r="E4871" s="7" t="n">
        <v>374.57</v>
      </c>
      <c r="F4871" s="7" t="n">
        <v>0</v>
      </c>
      <c r="G4871" s="7" t="n">
        <v>0</v>
      </c>
    </row>
    <row r="4872" customFormat="false" ht="15" hidden="false" customHeight="false" outlineLevel="0" collapsed="false">
      <c r="A4872" s="7" t="s">
        <v>23</v>
      </c>
      <c r="B4872" s="7" t="s">
        <v>114</v>
      </c>
      <c r="C4872" s="7" t="s">
        <v>1354</v>
      </c>
      <c r="D4872" s="7" t="n">
        <v>0</v>
      </c>
      <c r="E4872" s="7" t="n">
        <v>0</v>
      </c>
      <c r="F4872" s="7" t="n">
        <v>20</v>
      </c>
      <c r="G4872" s="7" t="n">
        <v>751.66</v>
      </c>
    </row>
    <row r="4873" customFormat="false" ht="15" hidden="false" customHeight="false" outlineLevel="0" collapsed="false">
      <c r="A4873" s="7" t="s">
        <v>23</v>
      </c>
      <c r="B4873" s="7" t="s">
        <v>236</v>
      </c>
      <c r="C4873" s="7" t="s">
        <v>1361</v>
      </c>
      <c r="D4873" s="7" t="n">
        <v>20</v>
      </c>
      <c r="E4873" s="7" t="n">
        <v>220</v>
      </c>
      <c r="F4873" s="7" t="n">
        <v>0</v>
      </c>
      <c r="G4873" s="7" t="n">
        <v>0</v>
      </c>
    </row>
    <row r="4874" customFormat="false" ht="15" hidden="false" customHeight="false" outlineLevel="0" collapsed="false">
      <c r="A4874" s="7" t="s">
        <v>23</v>
      </c>
      <c r="B4874" s="7" t="s">
        <v>278</v>
      </c>
      <c r="C4874" s="7" t="s">
        <v>1372</v>
      </c>
      <c r="D4874" s="7" t="n">
        <v>7</v>
      </c>
      <c r="E4874" s="7" t="n">
        <v>420</v>
      </c>
      <c r="F4874" s="7" t="n">
        <v>0</v>
      </c>
      <c r="G4874" s="7" t="n">
        <v>0</v>
      </c>
    </row>
    <row r="4875" customFormat="false" ht="15" hidden="false" customHeight="false" outlineLevel="0" collapsed="false">
      <c r="A4875" s="7" t="s">
        <v>23</v>
      </c>
      <c r="B4875" s="7" t="s">
        <v>278</v>
      </c>
      <c r="C4875" s="7" t="s">
        <v>1372</v>
      </c>
      <c r="D4875" s="7" t="n">
        <v>0</v>
      </c>
      <c r="E4875" s="7" t="n">
        <v>0</v>
      </c>
      <c r="F4875" s="7" t="n">
        <v>2</v>
      </c>
      <c r="G4875" s="7" t="n">
        <v>120</v>
      </c>
    </row>
    <row r="4876" customFormat="false" ht="15" hidden="false" customHeight="false" outlineLevel="0" collapsed="false">
      <c r="A4876" s="7" t="s">
        <v>23</v>
      </c>
      <c r="B4876" s="7" t="s">
        <v>268</v>
      </c>
      <c r="C4876" s="7" t="s">
        <v>1372</v>
      </c>
      <c r="D4876" s="7" t="n">
        <v>1</v>
      </c>
      <c r="E4876" s="7" t="n">
        <v>60</v>
      </c>
      <c r="F4876" s="7" t="n">
        <v>0</v>
      </c>
      <c r="G4876" s="7" t="n">
        <v>0</v>
      </c>
    </row>
    <row r="4877" customFormat="false" ht="15" hidden="false" customHeight="false" outlineLevel="0" collapsed="false">
      <c r="A4877" s="7" t="s">
        <v>23</v>
      </c>
      <c r="B4877" s="7" t="s">
        <v>268</v>
      </c>
      <c r="C4877" s="7" t="s">
        <v>1372</v>
      </c>
      <c r="D4877" s="7" t="n">
        <v>2</v>
      </c>
      <c r="E4877" s="7" t="n">
        <v>120</v>
      </c>
      <c r="F4877" s="7" t="n">
        <v>11</v>
      </c>
      <c r="G4877" s="7" t="n">
        <v>660</v>
      </c>
    </row>
    <row r="4878" customFormat="false" ht="15" hidden="false" customHeight="false" outlineLevel="0" collapsed="false">
      <c r="A4878" s="7" t="s">
        <v>23</v>
      </c>
      <c r="B4878" s="7" t="s">
        <v>358</v>
      </c>
      <c r="C4878" s="7" t="s">
        <v>1373</v>
      </c>
      <c r="D4878" s="7" t="n">
        <v>0</v>
      </c>
      <c r="E4878" s="7" t="n">
        <v>0</v>
      </c>
      <c r="F4878" s="7" t="n">
        <v>6</v>
      </c>
      <c r="G4878" s="7" t="n">
        <v>0</v>
      </c>
    </row>
    <row r="4879" customFormat="false" ht="15" hidden="false" customHeight="false" outlineLevel="0" collapsed="false">
      <c r="A4879" s="7" t="s">
        <v>23</v>
      </c>
      <c r="B4879" s="7" t="s">
        <v>358</v>
      </c>
      <c r="C4879" s="7" t="s">
        <v>1373</v>
      </c>
      <c r="D4879" s="7" t="n">
        <v>0</v>
      </c>
      <c r="E4879" s="7" t="n">
        <v>0</v>
      </c>
      <c r="F4879" s="7" t="n">
        <v>14</v>
      </c>
      <c r="G4879" s="7" t="n">
        <v>378.28</v>
      </c>
    </row>
    <row r="4880" customFormat="false" ht="15" hidden="false" customHeight="false" outlineLevel="0" collapsed="false">
      <c r="A4880" s="7" t="s">
        <v>23</v>
      </c>
      <c r="B4880" s="7" t="s">
        <v>343</v>
      </c>
      <c r="C4880" s="7" t="s">
        <v>1376</v>
      </c>
      <c r="D4880" s="7" t="n">
        <v>4</v>
      </c>
      <c r="E4880" s="7" t="n">
        <v>100</v>
      </c>
      <c r="F4880" s="7" t="n">
        <v>0</v>
      </c>
      <c r="G4880" s="7" t="n">
        <v>0</v>
      </c>
    </row>
    <row r="4881" customFormat="false" ht="15" hidden="false" customHeight="false" outlineLevel="0" collapsed="false">
      <c r="A4881" s="7" t="s">
        <v>23</v>
      </c>
      <c r="B4881" s="7" t="s">
        <v>343</v>
      </c>
      <c r="C4881" s="7" t="s">
        <v>1376</v>
      </c>
      <c r="D4881" s="7" t="n">
        <v>24</v>
      </c>
      <c r="E4881" s="7" t="n">
        <v>599.76</v>
      </c>
      <c r="F4881" s="7" t="n">
        <v>16</v>
      </c>
      <c r="G4881" s="7" t="n">
        <v>399.84</v>
      </c>
    </row>
    <row r="4882" customFormat="false" ht="15" hidden="false" customHeight="false" outlineLevel="0" collapsed="false">
      <c r="A4882" s="7" t="s">
        <v>23</v>
      </c>
      <c r="B4882" s="7" t="s">
        <v>303</v>
      </c>
      <c r="C4882" s="7" t="s">
        <v>1376</v>
      </c>
      <c r="D4882" s="7" t="n">
        <v>25</v>
      </c>
      <c r="E4882" s="7" t="n">
        <v>625</v>
      </c>
      <c r="F4882" s="7" t="n">
        <v>0</v>
      </c>
      <c r="G4882" s="7" t="n">
        <v>0</v>
      </c>
    </row>
    <row r="4883" customFormat="false" ht="15" hidden="false" customHeight="false" outlineLevel="0" collapsed="false">
      <c r="A4883" s="7" t="s">
        <v>23</v>
      </c>
      <c r="B4883" s="7" t="s">
        <v>303</v>
      </c>
      <c r="C4883" s="7" t="s">
        <v>1376</v>
      </c>
      <c r="D4883" s="7" t="n">
        <v>73</v>
      </c>
      <c r="E4883" s="7" t="n">
        <v>1824.27</v>
      </c>
      <c r="F4883" s="7" t="n">
        <v>0</v>
      </c>
      <c r="G4883" s="7" t="n">
        <v>0</v>
      </c>
    </row>
    <row r="4884" customFormat="false" ht="15" hidden="false" customHeight="false" outlineLevel="0" collapsed="false">
      <c r="A4884" s="7" t="s">
        <v>23</v>
      </c>
      <c r="B4884" s="7" t="s">
        <v>303</v>
      </c>
      <c r="C4884" s="7" t="s">
        <v>1376</v>
      </c>
      <c r="D4884" s="7" t="n">
        <v>4</v>
      </c>
      <c r="E4884" s="7" t="n">
        <v>0.03</v>
      </c>
      <c r="F4884" s="7" t="n">
        <v>0</v>
      </c>
      <c r="G4884" s="7" t="n">
        <v>0</v>
      </c>
    </row>
    <row r="4885" customFormat="false" ht="15" hidden="false" customHeight="false" outlineLevel="0" collapsed="false">
      <c r="A4885" s="7" t="s">
        <v>23</v>
      </c>
      <c r="B4885" s="7" t="s">
        <v>283</v>
      </c>
      <c r="C4885" s="7" t="s">
        <v>1376</v>
      </c>
      <c r="D4885" s="7" t="n">
        <v>66</v>
      </c>
      <c r="E4885" s="7" t="n">
        <v>1649.34</v>
      </c>
      <c r="F4885" s="7" t="n">
        <v>26</v>
      </c>
      <c r="G4885" s="7" t="n">
        <v>649.74</v>
      </c>
    </row>
    <row r="4886" customFormat="false" ht="15" hidden="false" customHeight="false" outlineLevel="0" collapsed="false">
      <c r="A4886" s="7" t="s">
        <v>23</v>
      </c>
      <c r="B4886" s="7" t="s">
        <v>283</v>
      </c>
      <c r="C4886" s="7" t="s">
        <v>1376</v>
      </c>
      <c r="D4886" s="7" t="n">
        <v>21</v>
      </c>
      <c r="E4886" s="7" t="n">
        <v>525</v>
      </c>
      <c r="F4886" s="7" t="n">
        <v>0</v>
      </c>
      <c r="G4886" s="7" t="n">
        <v>0</v>
      </c>
    </row>
    <row r="4887" customFormat="false" ht="15" hidden="false" customHeight="false" outlineLevel="0" collapsed="false">
      <c r="A4887" s="7" t="s">
        <v>23</v>
      </c>
      <c r="B4887" s="7" t="s">
        <v>283</v>
      </c>
      <c r="C4887" s="7" t="s">
        <v>1376</v>
      </c>
      <c r="D4887" s="7" t="n">
        <v>8</v>
      </c>
      <c r="E4887" s="7" t="n">
        <v>0.05</v>
      </c>
      <c r="F4887" s="7" t="n">
        <v>0</v>
      </c>
      <c r="G4887" s="7" t="n">
        <v>0</v>
      </c>
    </row>
    <row r="4888" customFormat="false" ht="15" hidden="false" customHeight="false" outlineLevel="0" collapsed="false">
      <c r="A4888" s="7" t="s">
        <v>23</v>
      </c>
      <c r="B4888" s="7" t="s">
        <v>401</v>
      </c>
      <c r="C4888" s="7" t="s">
        <v>1377</v>
      </c>
      <c r="D4888" s="7" t="n">
        <v>4</v>
      </c>
      <c r="E4888" s="7" t="n">
        <v>99.96</v>
      </c>
      <c r="F4888" s="7" t="n">
        <v>0</v>
      </c>
      <c r="G4888" s="7" t="n">
        <v>0</v>
      </c>
    </row>
    <row r="4889" customFormat="false" ht="15" hidden="false" customHeight="false" outlineLevel="0" collapsed="false">
      <c r="A4889" s="7" t="s">
        <v>23</v>
      </c>
      <c r="B4889" s="7" t="s">
        <v>367</v>
      </c>
      <c r="C4889" s="7" t="s">
        <v>1377</v>
      </c>
      <c r="D4889" s="7" t="n">
        <v>14</v>
      </c>
      <c r="E4889" s="7" t="n">
        <v>349.86</v>
      </c>
      <c r="F4889" s="7" t="n">
        <v>0</v>
      </c>
      <c r="G4889" s="7" t="n">
        <v>0</v>
      </c>
    </row>
    <row r="4890" customFormat="false" ht="15" hidden="false" customHeight="false" outlineLevel="0" collapsed="false">
      <c r="A4890" s="7" t="s">
        <v>23</v>
      </c>
      <c r="B4890" s="7" t="s">
        <v>367</v>
      </c>
      <c r="C4890" s="7" t="s">
        <v>1377</v>
      </c>
      <c r="D4890" s="7" t="n">
        <v>10</v>
      </c>
      <c r="E4890" s="7" t="n">
        <v>250</v>
      </c>
      <c r="F4890" s="7" t="n">
        <v>0</v>
      </c>
      <c r="G4890" s="7" t="n">
        <v>0</v>
      </c>
    </row>
    <row r="4891" customFormat="false" ht="15" hidden="false" customHeight="false" outlineLevel="0" collapsed="false">
      <c r="A4891" s="7" t="s">
        <v>23</v>
      </c>
      <c r="B4891" s="7" t="s">
        <v>340</v>
      </c>
      <c r="C4891" s="7" t="s">
        <v>1377</v>
      </c>
      <c r="D4891" s="7" t="n">
        <v>12</v>
      </c>
      <c r="E4891" s="7" t="n">
        <v>300</v>
      </c>
      <c r="F4891" s="7" t="n">
        <v>0</v>
      </c>
      <c r="G4891" s="7" t="n">
        <v>0</v>
      </c>
    </row>
    <row r="4892" customFormat="false" ht="15" hidden="false" customHeight="false" outlineLevel="0" collapsed="false">
      <c r="A4892" s="7" t="s">
        <v>23</v>
      </c>
      <c r="B4892" s="7" t="s">
        <v>418</v>
      </c>
      <c r="C4892" s="7" t="s">
        <v>1378</v>
      </c>
      <c r="D4892" s="7" t="n">
        <v>16</v>
      </c>
      <c r="E4892" s="7" t="n">
        <v>399.84</v>
      </c>
      <c r="F4892" s="7" t="n">
        <v>16</v>
      </c>
      <c r="G4892" s="7" t="n">
        <v>399.84</v>
      </c>
    </row>
    <row r="4893" customFormat="false" ht="15" hidden="false" customHeight="false" outlineLevel="0" collapsed="false">
      <c r="A4893" s="7" t="s">
        <v>23</v>
      </c>
      <c r="B4893" s="7" t="s">
        <v>418</v>
      </c>
      <c r="C4893" s="7" t="s">
        <v>1378</v>
      </c>
      <c r="D4893" s="7" t="n">
        <v>4</v>
      </c>
      <c r="E4893" s="7" t="n">
        <v>100</v>
      </c>
      <c r="F4893" s="7" t="n">
        <v>0</v>
      </c>
      <c r="G4893" s="7" t="n">
        <v>0</v>
      </c>
    </row>
    <row r="4894" customFormat="false" ht="15" hidden="false" customHeight="false" outlineLevel="0" collapsed="false">
      <c r="A4894" s="7" t="s">
        <v>23</v>
      </c>
      <c r="B4894" s="7" t="s">
        <v>418</v>
      </c>
      <c r="C4894" s="7" t="s">
        <v>1378</v>
      </c>
      <c r="D4894" s="7" t="n">
        <v>1</v>
      </c>
      <c r="E4894" s="7" t="n">
        <v>0.01</v>
      </c>
      <c r="F4894" s="7" t="n">
        <v>0</v>
      </c>
      <c r="G4894" s="7" t="n">
        <v>0</v>
      </c>
    </row>
    <row r="4895" customFormat="false" ht="15" hidden="false" customHeight="false" outlineLevel="0" collapsed="false">
      <c r="A4895" s="7" t="s">
        <v>23</v>
      </c>
      <c r="B4895" s="7" t="s">
        <v>354</v>
      </c>
      <c r="C4895" s="7" t="s">
        <v>1378</v>
      </c>
      <c r="D4895" s="7" t="n">
        <v>13</v>
      </c>
      <c r="E4895" s="7" t="n">
        <v>325</v>
      </c>
      <c r="F4895" s="7" t="n">
        <v>0</v>
      </c>
      <c r="G4895" s="7" t="n">
        <v>0</v>
      </c>
    </row>
    <row r="4896" customFormat="false" ht="15" hidden="false" customHeight="false" outlineLevel="0" collapsed="false">
      <c r="A4896" s="7" t="s">
        <v>23</v>
      </c>
      <c r="B4896" s="7" t="s">
        <v>354</v>
      </c>
      <c r="C4896" s="7" t="s">
        <v>1378</v>
      </c>
      <c r="D4896" s="7" t="n">
        <v>6</v>
      </c>
      <c r="E4896" s="7" t="n">
        <v>0.04</v>
      </c>
      <c r="F4896" s="7" t="n">
        <v>0</v>
      </c>
      <c r="G4896" s="7" t="n">
        <v>0</v>
      </c>
    </row>
    <row r="4897" customFormat="false" ht="15" hidden="false" customHeight="false" outlineLevel="0" collapsed="false">
      <c r="A4897" s="7" t="s">
        <v>23</v>
      </c>
      <c r="B4897" s="7" t="s">
        <v>354</v>
      </c>
      <c r="C4897" s="7" t="s">
        <v>1378</v>
      </c>
      <c r="D4897" s="7" t="n">
        <v>22</v>
      </c>
      <c r="E4897" s="7" t="n">
        <v>549.78</v>
      </c>
      <c r="F4897" s="7" t="n">
        <v>15</v>
      </c>
      <c r="G4897" s="7" t="n">
        <v>374.85</v>
      </c>
    </row>
    <row r="4898" customFormat="false" ht="15" hidden="false" customHeight="false" outlineLevel="0" collapsed="false">
      <c r="A4898" s="7" t="s">
        <v>23</v>
      </c>
      <c r="B4898" s="7" t="s">
        <v>349</v>
      </c>
      <c r="C4898" s="7" t="s">
        <v>1378</v>
      </c>
      <c r="D4898" s="7" t="n">
        <v>12</v>
      </c>
      <c r="E4898" s="7" t="n">
        <v>299.88</v>
      </c>
      <c r="F4898" s="7" t="n">
        <v>36</v>
      </c>
      <c r="G4898" s="7" t="n">
        <v>899.64</v>
      </c>
    </row>
    <row r="4899" customFormat="false" ht="15" hidden="false" customHeight="false" outlineLevel="0" collapsed="false">
      <c r="A4899" s="7" t="s">
        <v>23</v>
      </c>
      <c r="B4899" s="7" t="s">
        <v>349</v>
      </c>
      <c r="C4899" s="7" t="s">
        <v>1378</v>
      </c>
      <c r="D4899" s="7" t="n">
        <v>6</v>
      </c>
      <c r="E4899" s="7" t="n">
        <v>0.04</v>
      </c>
      <c r="F4899" s="7" t="n">
        <v>0</v>
      </c>
      <c r="G4899" s="7" t="n">
        <v>0</v>
      </c>
    </row>
    <row r="4900" customFormat="false" ht="15" hidden="false" customHeight="false" outlineLevel="0" collapsed="false">
      <c r="A4900" s="7" t="s">
        <v>23</v>
      </c>
      <c r="B4900" s="7" t="s">
        <v>349</v>
      </c>
      <c r="C4900" s="7" t="s">
        <v>1378</v>
      </c>
      <c r="D4900" s="7" t="n">
        <v>8</v>
      </c>
      <c r="E4900" s="7" t="n">
        <v>200</v>
      </c>
      <c r="F4900" s="7" t="n">
        <v>0</v>
      </c>
      <c r="G4900" s="7" t="n">
        <v>0</v>
      </c>
    </row>
    <row r="4901" customFormat="false" ht="15" hidden="false" customHeight="false" outlineLevel="0" collapsed="false">
      <c r="A4901" s="7" t="s">
        <v>23</v>
      </c>
      <c r="B4901" s="7" t="s">
        <v>748</v>
      </c>
      <c r="C4901" s="7" t="s">
        <v>1495</v>
      </c>
      <c r="D4901" s="7" t="n">
        <v>0</v>
      </c>
      <c r="E4901" s="7" t="n">
        <v>0</v>
      </c>
      <c r="F4901" s="7" t="n">
        <v>2</v>
      </c>
      <c r="G4901" s="7" t="n">
        <v>56.78</v>
      </c>
    </row>
    <row r="4902" customFormat="false" ht="15" hidden="false" customHeight="false" outlineLevel="0" collapsed="false">
      <c r="A4902" s="7" t="s">
        <v>23</v>
      </c>
      <c r="B4902" s="7" t="s">
        <v>650</v>
      </c>
      <c r="C4902" s="7" t="s">
        <v>1495</v>
      </c>
      <c r="D4902" s="7" t="n">
        <v>0</v>
      </c>
      <c r="E4902" s="7" t="n">
        <v>0</v>
      </c>
      <c r="F4902" s="7" t="n">
        <v>64</v>
      </c>
      <c r="G4902" s="7" t="n">
        <v>1817.08</v>
      </c>
    </row>
    <row r="4903" customFormat="false" ht="15" hidden="false" customHeight="false" outlineLevel="0" collapsed="false">
      <c r="A4903" s="7" t="s">
        <v>23</v>
      </c>
      <c r="B4903" s="7" t="s">
        <v>647</v>
      </c>
      <c r="C4903" s="7" t="s">
        <v>1495</v>
      </c>
      <c r="D4903" s="7" t="n">
        <v>0</v>
      </c>
      <c r="E4903" s="7" t="n">
        <v>0</v>
      </c>
      <c r="F4903" s="7" t="n">
        <v>46</v>
      </c>
      <c r="G4903" s="7" t="n">
        <v>1306.04</v>
      </c>
    </row>
    <row r="4904" customFormat="false" ht="15" hidden="false" customHeight="false" outlineLevel="0" collapsed="false">
      <c r="A4904" s="7" t="s">
        <v>23</v>
      </c>
      <c r="B4904" s="7" t="s">
        <v>765</v>
      </c>
      <c r="C4904" s="7" t="s">
        <v>1506</v>
      </c>
      <c r="D4904" s="7" t="n">
        <v>0</v>
      </c>
      <c r="E4904" s="7" t="n">
        <v>0</v>
      </c>
      <c r="F4904" s="7" t="n">
        <v>6</v>
      </c>
      <c r="G4904" s="7" t="n">
        <v>170.35</v>
      </c>
    </row>
    <row r="4905" customFormat="false" ht="15" hidden="false" customHeight="false" outlineLevel="0" collapsed="false">
      <c r="A4905" s="7" t="s">
        <v>23</v>
      </c>
      <c r="B4905" s="7" t="s">
        <v>720</v>
      </c>
      <c r="C4905" s="7" t="s">
        <v>1506</v>
      </c>
      <c r="D4905" s="7" t="n">
        <v>0</v>
      </c>
      <c r="E4905" s="7" t="n">
        <v>0</v>
      </c>
      <c r="F4905" s="7" t="n">
        <v>8</v>
      </c>
      <c r="G4905" s="7" t="n">
        <v>227.14</v>
      </c>
    </row>
    <row r="4906" customFormat="false" ht="15" hidden="false" customHeight="false" outlineLevel="0" collapsed="false">
      <c r="A4906" s="7" t="s">
        <v>23</v>
      </c>
      <c r="B4906" s="7" t="s">
        <v>740</v>
      </c>
      <c r="C4906" s="7" t="s">
        <v>1506</v>
      </c>
      <c r="D4906" s="7" t="n">
        <v>0</v>
      </c>
      <c r="E4906" s="7" t="n">
        <v>0</v>
      </c>
      <c r="F4906" s="7" t="n">
        <v>4</v>
      </c>
      <c r="G4906" s="7" t="n">
        <v>113.57</v>
      </c>
    </row>
    <row r="4907" customFormat="false" ht="15" hidden="false" customHeight="false" outlineLevel="0" collapsed="false">
      <c r="A4907" s="7" t="s">
        <v>23</v>
      </c>
      <c r="B4907" s="7" t="s">
        <v>484</v>
      </c>
      <c r="C4907" s="7" t="s">
        <v>1394</v>
      </c>
      <c r="D4907" s="7" t="n">
        <v>0</v>
      </c>
      <c r="E4907" s="7" t="n">
        <v>0</v>
      </c>
      <c r="F4907" s="7" t="n">
        <v>3</v>
      </c>
      <c r="G4907" s="7" t="n">
        <v>311.01</v>
      </c>
    </row>
    <row r="4908" customFormat="false" ht="15" hidden="false" customHeight="false" outlineLevel="0" collapsed="false">
      <c r="A4908" s="7" t="s">
        <v>23</v>
      </c>
      <c r="B4908" s="7" t="s">
        <v>602</v>
      </c>
      <c r="C4908" s="7" t="s">
        <v>1395</v>
      </c>
      <c r="D4908" s="7" t="n">
        <v>0</v>
      </c>
      <c r="E4908" s="7" t="n">
        <v>0</v>
      </c>
      <c r="F4908" s="7" t="n">
        <v>1</v>
      </c>
      <c r="G4908" s="7" t="n">
        <v>78.68</v>
      </c>
    </row>
    <row r="4909" customFormat="false" ht="15" hidden="false" customHeight="false" outlineLevel="0" collapsed="false">
      <c r="A4909" s="7" t="s">
        <v>23</v>
      </c>
      <c r="B4909" s="7" t="s">
        <v>540</v>
      </c>
      <c r="C4909" s="7" t="s">
        <v>1395</v>
      </c>
      <c r="D4909" s="7" t="n">
        <v>1</v>
      </c>
      <c r="E4909" s="7" t="n">
        <v>78.68</v>
      </c>
      <c r="F4909" s="7" t="n">
        <v>0</v>
      </c>
      <c r="G4909" s="7" t="n">
        <v>0</v>
      </c>
    </row>
    <row r="4910" customFormat="false" ht="15" hidden="false" customHeight="false" outlineLevel="0" collapsed="false">
      <c r="A4910" s="7" t="s">
        <v>23</v>
      </c>
      <c r="B4910" s="7" t="s">
        <v>847</v>
      </c>
      <c r="C4910" s="7" t="s">
        <v>1395</v>
      </c>
      <c r="D4910" s="7" t="n">
        <v>0</v>
      </c>
      <c r="E4910" s="7" t="n">
        <v>0</v>
      </c>
      <c r="F4910" s="7" t="n">
        <v>1</v>
      </c>
      <c r="G4910" s="7" t="n">
        <v>78.68</v>
      </c>
    </row>
    <row r="4911" customFormat="false" ht="15" hidden="false" customHeight="false" outlineLevel="0" collapsed="false">
      <c r="A4911" s="7" t="s">
        <v>23</v>
      </c>
      <c r="B4911" s="7" t="s">
        <v>742</v>
      </c>
      <c r="C4911" s="7" t="s">
        <v>1507</v>
      </c>
      <c r="D4911" s="7" t="n">
        <v>0</v>
      </c>
      <c r="E4911" s="7" t="n">
        <v>0</v>
      </c>
      <c r="F4911" s="7" t="n">
        <v>2</v>
      </c>
      <c r="G4911" s="7" t="n">
        <v>157.4</v>
      </c>
    </row>
    <row r="4912" customFormat="false" ht="15" hidden="false" customHeight="false" outlineLevel="0" collapsed="false">
      <c r="A4912" s="7" t="s">
        <v>23</v>
      </c>
      <c r="B4912" s="7" t="s">
        <v>741</v>
      </c>
      <c r="C4912" s="7" t="s">
        <v>1507</v>
      </c>
      <c r="D4912" s="7" t="n">
        <v>0</v>
      </c>
      <c r="E4912" s="7" t="n">
        <v>0</v>
      </c>
      <c r="F4912" s="7" t="n">
        <v>1</v>
      </c>
      <c r="G4912" s="7" t="n">
        <v>78.7</v>
      </c>
    </row>
    <row r="4913" customFormat="false" ht="15" hidden="false" customHeight="false" outlineLevel="0" collapsed="false">
      <c r="A4913" s="7" t="s">
        <v>23</v>
      </c>
      <c r="B4913" s="7" t="s">
        <v>743</v>
      </c>
      <c r="C4913" s="7" t="s">
        <v>1507</v>
      </c>
      <c r="D4913" s="7" t="n">
        <v>0</v>
      </c>
      <c r="E4913" s="7" t="n">
        <v>0</v>
      </c>
      <c r="F4913" s="7" t="n">
        <v>2</v>
      </c>
      <c r="G4913" s="7" t="n">
        <v>157.4</v>
      </c>
    </row>
    <row r="4914" customFormat="false" ht="15" hidden="false" customHeight="false" outlineLevel="0" collapsed="false">
      <c r="A4914" s="7" t="s">
        <v>23</v>
      </c>
      <c r="B4914" s="7" t="s">
        <v>436</v>
      </c>
      <c r="C4914" s="7" t="s">
        <v>1396</v>
      </c>
      <c r="D4914" s="7" t="n">
        <v>1</v>
      </c>
      <c r="E4914" s="7" t="n">
        <v>158.12</v>
      </c>
      <c r="F4914" s="7" t="n">
        <v>0</v>
      </c>
      <c r="G4914" s="7" t="n">
        <v>0</v>
      </c>
    </row>
    <row r="4915" customFormat="false" ht="15" hidden="false" customHeight="false" outlineLevel="0" collapsed="false">
      <c r="A4915" s="7" t="s">
        <v>23</v>
      </c>
      <c r="B4915" s="7" t="s">
        <v>436</v>
      </c>
      <c r="C4915" s="7" t="s">
        <v>1396</v>
      </c>
      <c r="D4915" s="7" t="n">
        <v>6</v>
      </c>
      <c r="E4915" s="7" t="n">
        <v>1079.81</v>
      </c>
      <c r="F4915" s="7" t="n">
        <v>4</v>
      </c>
      <c r="G4915" s="7" t="n">
        <v>719.88</v>
      </c>
    </row>
    <row r="4916" customFormat="false" ht="15" hidden="false" customHeight="false" outlineLevel="0" collapsed="false">
      <c r="A4916" s="7" t="s">
        <v>23</v>
      </c>
      <c r="B4916" s="7" t="s">
        <v>488</v>
      </c>
      <c r="C4916" s="7" t="s">
        <v>1396</v>
      </c>
      <c r="D4916" s="7" t="n">
        <v>7</v>
      </c>
      <c r="E4916" s="7" t="n">
        <v>1259.79</v>
      </c>
      <c r="F4916" s="7" t="n">
        <v>4</v>
      </c>
      <c r="G4916" s="7" t="n">
        <v>719.88</v>
      </c>
    </row>
    <row r="4917" customFormat="false" ht="15" hidden="false" customHeight="false" outlineLevel="0" collapsed="false">
      <c r="A4917" s="7" t="s">
        <v>23</v>
      </c>
      <c r="B4917" s="7" t="s">
        <v>488</v>
      </c>
      <c r="C4917" s="7" t="s">
        <v>1396</v>
      </c>
      <c r="D4917" s="7" t="n">
        <v>4</v>
      </c>
      <c r="E4917" s="7" t="n">
        <v>632.47</v>
      </c>
      <c r="F4917" s="7" t="n">
        <v>0</v>
      </c>
      <c r="G4917" s="7" t="n">
        <v>0</v>
      </c>
    </row>
    <row r="4918" customFormat="false" ht="15" hidden="false" customHeight="false" outlineLevel="0" collapsed="false">
      <c r="A4918" s="7" t="s">
        <v>23</v>
      </c>
      <c r="B4918" s="7" t="s">
        <v>397</v>
      </c>
      <c r="C4918" s="7" t="s">
        <v>1396</v>
      </c>
      <c r="D4918" s="7" t="n">
        <v>0</v>
      </c>
      <c r="E4918" s="7" t="n">
        <v>0</v>
      </c>
      <c r="F4918" s="7" t="n">
        <v>2</v>
      </c>
      <c r="G4918" s="7" t="n">
        <v>359.94</v>
      </c>
    </row>
    <row r="4919" customFormat="false" ht="15" hidden="false" customHeight="false" outlineLevel="0" collapsed="false">
      <c r="A4919" s="7" t="s">
        <v>23</v>
      </c>
      <c r="B4919" s="7" t="s">
        <v>375</v>
      </c>
      <c r="C4919" s="7" t="s">
        <v>1396</v>
      </c>
      <c r="D4919" s="7" t="n">
        <v>0</v>
      </c>
      <c r="E4919" s="7" t="n">
        <v>0</v>
      </c>
      <c r="F4919" s="7" t="n">
        <v>4</v>
      </c>
      <c r="G4919" s="7" t="n">
        <v>719.88</v>
      </c>
    </row>
    <row r="4920" customFormat="false" ht="15" hidden="false" customHeight="false" outlineLevel="0" collapsed="false">
      <c r="A4920" s="7" t="s">
        <v>23</v>
      </c>
      <c r="B4920" s="7" t="s">
        <v>375</v>
      </c>
      <c r="C4920" s="7" t="s">
        <v>1396</v>
      </c>
      <c r="D4920" s="7" t="n">
        <v>1</v>
      </c>
      <c r="E4920" s="7" t="n">
        <v>158.12</v>
      </c>
      <c r="F4920" s="7" t="n">
        <v>0</v>
      </c>
      <c r="G4920" s="7" t="n">
        <v>0</v>
      </c>
    </row>
    <row r="4921" customFormat="false" ht="15" hidden="false" customHeight="false" outlineLevel="0" collapsed="false">
      <c r="A4921" s="7" t="s">
        <v>23</v>
      </c>
      <c r="B4921" s="7" t="s">
        <v>845</v>
      </c>
      <c r="C4921" s="7" t="s">
        <v>1523</v>
      </c>
      <c r="D4921" s="7" t="n">
        <v>1</v>
      </c>
      <c r="E4921" s="7" t="n">
        <v>43.68</v>
      </c>
      <c r="F4921" s="7" t="n">
        <v>6</v>
      </c>
      <c r="G4921" s="7" t="n">
        <v>262.08</v>
      </c>
    </row>
    <row r="4922" customFormat="false" ht="15" hidden="false" customHeight="false" outlineLevel="0" collapsed="false">
      <c r="A4922" s="7" t="s">
        <v>23</v>
      </c>
      <c r="B4922" s="7" t="s">
        <v>845</v>
      </c>
      <c r="C4922" s="7" t="s">
        <v>1523</v>
      </c>
      <c r="D4922" s="7" t="n">
        <v>2</v>
      </c>
      <c r="E4922" s="7" t="n">
        <v>66</v>
      </c>
      <c r="F4922" s="7" t="n">
        <v>0</v>
      </c>
      <c r="G4922" s="7" t="n">
        <v>0</v>
      </c>
    </row>
    <row r="4923" customFormat="false" ht="15" hidden="false" customHeight="false" outlineLevel="0" collapsed="false">
      <c r="A4923" s="7" t="s">
        <v>23</v>
      </c>
      <c r="B4923" s="7" t="s">
        <v>825</v>
      </c>
      <c r="C4923" s="7" t="s">
        <v>1523</v>
      </c>
      <c r="D4923" s="7" t="n">
        <v>3</v>
      </c>
      <c r="E4923" s="7" t="n">
        <v>69.26</v>
      </c>
      <c r="F4923" s="7" t="n">
        <v>0</v>
      </c>
      <c r="G4923" s="7" t="n">
        <v>0</v>
      </c>
    </row>
    <row r="4924" customFormat="false" ht="15" hidden="false" customHeight="false" outlineLevel="0" collapsed="false">
      <c r="A4924" s="7" t="s">
        <v>23</v>
      </c>
      <c r="B4924" s="7" t="s">
        <v>825</v>
      </c>
      <c r="C4924" s="7" t="s">
        <v>1523</v>
      </c>
      <c r="D4924" s="7" t="n">
        <v>4</v>
      </c>
      <c r="E4924" s="7" t="n">
        <v>174.72</v>
      </c>
      <c r="F4924" s="7" t="n">
        <v>9</v>
      </c>
      <c r="G4924" s="7" t="n">
        <v>393.12</v>
      </c>
    </row>
    <row r="4925" customFormat="false" ht="15" hidden="false" customHeight="false" outlineLevel="0" collapsed="false">
      <c r="A4925" s="7" t="s">
        <v>23</v>
      </c>
      <c r="B4925" s="7" t="s">
        <v>825</v>
      </c>
      <c r="C4925" s="7" t="s">
        <v>1523</v>
      </c>
      <c r="D4925" s="7" t="n">
        <v>2</v>
      </c>
      <c r="E4925" s="7" t="n">
        <v>65.98</v>
      </c>
      <c r="F4925" s="7" t="n">
        <v>0</v>
      </c>
      <c r="G4925" s="7" t="n">
        <v>0</v>
      </c>
    </row>
    <row r="4926" customFormat="false" ht="15" hidden="false" customHeight="false" outlineLevel="0" collapsed="false">
      <c r="A4926" s="7" t="s">
        <v>23</v>
      </c>
      <c r="B4926" s="7" t="s">
        <v>796</v>
      </c>
      <c r="C4926" s="7" t="s">
        <v>1523</v>
      </c>
      <c r="D4926" s="7" t="n">
        <v>5</v>
      </c>
      <c r="E4926" s="7" t="n">
        <v>218.4</v>
      </c>
      <c r="F4926" s="7" t="n">
        <v>4</v>
      </c>
      <c r="G4926" s="7" t="n">
        <v>174.71</v>
      </c>
    </row>
    <row r="4927" customFormat="false" ht="15" hidden="false" customHeight="false" outlineLevel="0" collapsed="false">
      <c r="A4927" s="7" t="s">
        <v>23</v>
      </c>
      <c r="B4927" s="7" t="s">
        <v>796</v>
      </c>
      <c r="C4927" s="7" t="s">
        <v>1523</v>
      </c>
      <c r="D4927" s="7" t="n">
        <v>1</v>
      </c>
      <c r="E4927" s="7" t="n">
        <v>23.08</v>
      </c>
      <c r="F4927" s="7" t="n">
        <v>0</v>
      </c>
      <c r="G4927" s="7" t="n">
        <v>0</v>
      </c>
    </row>
    <row r="4928" customFormat="false" ht="15" hidden="false" customHeight="false" outlineLevel="0" collapsed="false">
      <c r="A4928" s="7" t="s">
        <v>23</v>
      </c>
      <c r="B4928" s="7" t="s">
        <v>756</v>
      </c>
      <c r="C4928" s="7" t="s">
        <v>1523</v>
      </c>
      <c r="D4928" s="7" t="n">
        <v>3</v>
      </c>
      <c r="E4928" s="7" t="n">
        <v>69.24</v>
      </c>
      <c r="F4928" s="7" t="n">
        <v>0</v>
      </c>
      <c r="G4928" s="7" t="n">
        <v>0</v>
      </c>
    </row>
    <row r="4929" customFormat="false" ht="15" hidden="false" customHeight="false" outlineLevel="0" collapsed="false">
      <c r="A4929" s="7" t="s">
        <v>23</v>
      </c>
      <c r="B4929" s="7" t="s">
        <v>756</v>
      </c>
      <c r="C4929" s="7" t="s">
        <v>1523</v>
      </c>
      <c r="D4929" s="7" t="n">
        <v>1</v>
      </c>
      <c r="E4929" s="7" t="n">
        <v>43.68</v>
      </c>
      <c r="F4929" s="7" t="n">
        <v>0</v>
      </c>
      <c r="G4929" s="7" t="n">
        <v>0</v>
      </c>
    </row>
    <row r="4930" customFormat="false" ht="15" hidden="false" customHeight="false" outlineLevel="0" collapsed="false">
      <c r="A4930" s="7" t="s">
        <v>23</v>
      </c>
      <c r="B4930" s="7" t="s">
        <v>562</v>
      </c>
      <c r="C4930" s="7" t="s">
        <v>1401</v>
      </c>
      <c r="D4930" s="7" t="n">
        <v>5</v>
      </c>
      <c r="E4930" s="7" t="n">
        <v>0.03</v>
      </c>
      <c r="F4930" s="7" t="n">
        <v>6</v>
      </c>
      <c r="G4930" s="7" t="n">
        <v>0.04</v>
      </c>
    </row>
    <row r="4931" customFormat="false" ht="15" hidden="false" customHeight="false" outlineLevel="0" collapsed="false">
      <c r="A4931" s="7" t="s">
        <v>23</v>
      </c>
      <c r="B4931" s="7" t="s">
        <v>562</v>
      </c>
      <c r="C4931" s="7" t="s">
        <v>1401</v>
      </c>
      <c r="D4931" s="7" t="n">
        <v>10</v>
      </c>
      <c r="E4931" s="7" t="n">
        <v>0.01</v>
      </c>
      <c r="F4931" s="7" t="n">
        <v>0</v>
      </c>
      <c r="G4931" s="7" t="n">
        <v>0</v>
      </c>
    </row>
    <row r="4932" customFormat="false" ht="15" hidden="false" customHeight="false" outlineLevel="0" collapsed="false">
      <c r="A4932" s="7" t="s">
        <v>23</v>
      </c>
      <c r="B4932" s="7" t="s">
        <v>562</v>
      </c>
      <c r="C4932" s="7" t="s">
        <v>1401</v>
      </c>
      <c r="D4932" s="7" t="n">
        <v>7</v>
      </c>
      <c r="E4932" s="7" t="n">
        <v>1451.28</v>
      </c>
      <c r="F4932" s="7" t="n">
        <v>18</v>
      </c>
      <c r="G4932" s="7" t="n">
        <v>3731.86</v>
      </c>
    </row>
    <row r="4933" customFormat="false" ht="15" hidden="false" customHeight="false" outlineLevel="0" collapsed="false">
      <c r="A4933" s="7" t="s">
        <v>23</v>
      </c>
      <c r="B4933" s="7" t="s">
        <v>562</v>
      </c>
      <c r="C4933" s="7" t="s">
        <v>1401</v>
      </c>
      <c r="D4933" s="7" t="n">
        <v>14</v>
      </c>
      <c r="E4933" s="7" t="n">
        <v>3109.93</v>
      </c>
      <c r="F4933" s="7" t="n">
        <v>0</v>
      </c>
      <c r="G4933" s="7" t="n">
        <v>0</v>
      </c>
    </row>
    <row r="4934" customFormat="false" ht="15" hidden="false" customHeight="false" outlineLevel="0" collapsed="false">
      <c r="A4934" s="7" t="s">
        <v>23</v>
      </c>
      <c r="B4934" s="7" t="s">
        <v>562</v>
      </c>
      <c r="C4934" s="7" t="s">
        <v>1401</v>
      </c>
      <c r="D4934" s="7" t="n">
        <v>0</v>
      </c>
      <c r="E4934" s="7" t="n">
        <v>0</v>
      </c>
      <c r="F4934" s="7" t="n">
        <v>12</v>
      </c>
      <c r="G4934" s="7" t="n">
        <v>1998</v>
      </c>
    </row>
    <row r="4935" customFormat="false" ht="15" hidden="false" customHeight="false" outlineLevel="0" collapsed="false">
      <c r="A4935" s="7" t="s">
        <v>23</v>
      </c>
      <c r="B4935" s="7" t="s">
        <v>651</v>
      </c>
      <c r="C4935" s="7" t="s">
        <v>1497</v>
      </c>
      <c r="D4935" s="7" t="n">
        <v>1</v>
      </c>
      <c r="E4935" s="7" t="n">
        <v>259.98</v>
      </c>
      <c r="F4935" s="7" t="n">
        <v>0</v>
      </c>
      <c r="G4935" s="7" t="n">
        <v>0</v>
      </c>
    </row>
    <row r="4936" customFormat="false" ht="15" hidden="false" customHeight="false" outlineLevel="0" collapsed="false">
      <c r="A4936" s="7" t="s">
        <v>23</v>
      </c>
      <c r="B4936" s="7" t="s">
        <v>244</v>
      </c>
      <c r="C4936" s="7" t="s">
        <v>1402</v>
      </c>
      <c r="D4936" s="7" t="n">
        <v>0</v>
      </c>
      <c r="E4936" s="7" t="n">
        <v>0</v>
      </c>
      <c r="F4936" s="7" t="n">
        <v>1</v>
      </c>
      <c r="G4936" s="7" t="n">
        <v>153.08</v>
      </c>
    </row>
    <row r="4937" customFormat="false" ht="15" hidden="false" customHeight="false" outlineLevel="0" collapsed="false">
      <c r="A4937" s="7" t="s">
        <v>23</v>
      </c>
      <c r="B4937" s="7" t="s">
        <v>293</v>
      </c>
      <c r="C4937" s="7" t="s">
        <v>1403</v>
      </c>
      <c r="D4937" s="7" t="n">
        <v>5</v>
      </c>
      <c r="E4937" s="7" t="n">
        <v>680</v>
      </c>
      <c r="F4937" s="7" t="n">
        <v>0</v>
      </c>
      <c r="G4937" s="7" t="n">
        <v>0</v>
      </c>
    </row>
    <row r="4938" customFormat="false" ht="15" hidden="false" customHeight="false" outlineLevel="0" collapsed="false">
      <c r="A4938" s="7" t="s">
        <v>23</v>
      </c>
      <c r="B4938" s="7" t="s">
        <v>293</v>
      </c>
      <c r="C4938" s="7" t="s">
        <v>1403</v>
      </c>
      <c r="D4938" s="7" t="n">
        <v>2</v>
      </c>
      <c r="E4938" s="7" t="n">
        <v>320.04</v>
      </c>
      <c r="F4938" s="7" t="n">
        <v>3</v>
      </c>
      <c r="G4938" s="7" t="n">
        <v>480.06</v>
      </c>
    </row>
    <row r="4939" customFormat="false" ht="15" hidden="false" customHeight="false" outlineLevel="0" collapsed="false">
      <c r="A4939" s="7" t="s">
        <v>23</v>
      </c>
      <c r="B4939" s="7" t="s">
        <v>267</v>
      </c>
      <c r="C4939" s="7" t="s">
        <v>1403</v>
      </c>
      <c r="D4939" s="7" t="n">
        <v>3</v>
      </c>
      <c r="E4939" s="7" t="n">
        <v>408</v>
      </c>
      <c r="F4939" s="7" t="n">
        <v>0</v>
      </c>
      <c r="G4939" s="7" t="n">
        <v>0</v>
      </c>
    </row>
    <row r="4940" customFormat="false" ht="15" hidden="false" customHeight="false" outlineLevel="0" collapsed="false">
      <c r="A4940" s="7" t="s">
        <v>23</v>
      </c>
      <c r="B4940" s="7" t="s">
        <v>267</v>
      </c>
      <c r="C4940" s="7" t="s">
        <v>1403</v>
      </c>
      <c r="D4940" s="7" t="n">
        <v>3</v>
      </c>
      <c r="E4940" s="7" t="n">
        <v>480.06</v>
      </c>
      <c r="F4940" s="7" t="n">
        <v>5</v>
      </c>
      <c r="G4940" s="7" t="n">
        <v>800.09</v>
      </c>
    </row>
    <row r="4941" customFormat="false" ht="15" hidden="false" customHeight="false" outlineLevel="0" collapsed="false">
      <c r="A4941" s="7" t="s">
        <v>23</v>
      </c>
      <c r="B4941" s="7" t="s">
        <v>373</v>
      </c>
      <c r="C4941" s="7" t="s">
        <v>1403</v>
      </c>
      <c r="D4941" s="7" t="n">
        <v>2</v>
      </c>
      <c r="E4941" s="7" t="n">
        <v>320.04</v>
      </c>
      <c r="F4941" s="7" t="n">
        <v>1</v>
      </c>
      <c r="G4941" s="7" t="n">
        <v>160.02</v>
      </c>
    </row>
    <row r="4942" customFormat="false" ht="15" hidden="false" customHeight="false" outlineLevel="0" collapsed="false">
      <c r="A4942" s="7" t="s">
        <v>23</v>
      </c>
      <c r="B4942" s="7" t="s">
        <v>373</v>
      </c>
      <c r="C4942" s="7" t="s">
        <v>1403</v>
      </c>
      <c r="D4942" s="7" t="n">
        <v>1</v>
      </c>
      <c r="E4942" s="7" t="n">
        <v>136</v>
      </c>
      <c r="F4942" s="7" t="n">
        <v>0</v>
      </c>
      <c r="G4942" s="7" t="n">
        <v>0</v>
      </c>
    </row>
    <row r="4943" customFormat="false" ht="15" hidden="false" customHeight="false" outlineLevel="0" collapsed="false">
      <c r="A4943" s="7" t="s">
        <v>23</v>
      </c>
      <c r="B4943" s="7" t="s">
        <v>318</v>
      </c>
      <c r="C4943" s="7" t="s">
        <v>1403</v>
      </c>
      <c r="D4943" s="7" t="n">
        <v>2</v>
      </c>
      <c r="E4943" s="7" t="n">
        <v>272</v>
      </c>
      <c r="F4943" s="7" t="n">
        <v>0</v>
      </c>
      <c r="G4943" s="7" t="n">
        <v>0</v>
      </c>
    </row>
    <row r="4944" customFormat="false" ht="15" hidden="false" customHeight="false" outlineLevel="0" collapsed="false">
      <c r="A4944" s="7" t="s">
        <v>23</v>
      </c>
      <c r="B4944" s="7" t="s">
        <v>318</v>
      </c>
      <c r="C4944" s="7" t="s">
        <v>1403</v>
      </c>
      <c r="D4944" s="7" t="n">
        <v>6</v>
      </c>
      <c r="E4944" s="7" t="n">
        <v>960.13</v>
      </c>
      <c r="F4944" s="7" t="n">
        <v>2</v>
      </c>
      <c r="G4944" s="7" t="n">
        <v>320.04</v>
      </c>
    </row>
    <row r="4945" customFormat="false" ht="15" hidden="false" customHeight="false" outlineLevel="0" collapsed="false">
      <c r="A4945" s="7" t="s">
        <v>23</v>
      </c>
      <c r="B4945" s="7" t="s">
        <v>524</v>
      </c>
      <c r="C4945" s="7" t="s">
        <v>1403</v>
      </c>
      <c r="D4945" s="7" t="n">
        <v>2</v>
      </c>
      <c r="E4945" s="7" t="n">
        <v>272</v>
      </c>
      <c r="F4945" s="7" t="n">
        <v>0</v>
      </c>
      <c r="G4945" s="7" t="n">
        <v>0</v>
      </c>
    </row>
    <row r="4946" customFormat="false" ht="15" hidden="false" customHeight="false" outlineLevel="0" collapsed="false">
      <c r="A4946" s="7" t="s">
        <v>23</v>
      </c>
      <c r="B4946" s="7" t="s">
        <v>524</v>
      </c>
      <c r="C4946" s="7" t="s">
        <v>1403</v>
      </c>
      <c r="D4946" s="7" t="n">
        <v>1</v>
      </c>
      <c r="E4946" s="7" t="n">
        <v>160.02</v>
      </c>
      <c r="F4946" s="7" t="n">
        <v>1</v>
      </c>
      <c r="G4946" s="7" t="n">
        <v>160.02</v>
      </c>
    </row>
    <row r="4947" customFormat="false" ht="15" hidden="false" customHeight="false" outlineLevel="0" collapsed="false">
      <c r="A4947" s="7" t="s">
        <v>23</v>
      </c>
      <c r="B4947" s="7" t="s">
        <v>539</v>
      </c>
      <c r="C4947" s="7" t="s">
        <v>1406</v>
      </c>
      <c r="D4947" s="7" t="n">
        <v>2</v>
      </c>
      <c r="E4947" s="7" t="n">
        <v>190</v>
      </c>
      <c r="F4947" s="7" t="n">
        <v>0</v>
      </c>
      <c r="G4947" s="7" t="n">
        <v>0</v>
      </c>
    </row>
    <row r="4948" customFormat="false" ht="15" hidden="false" customHeight="false" outlineLevel="0" collapsed="false">
      <c r="A4948" s="7" t="s">
        <v>23</v>
      </c>
      <c r="B4948" s="7" t="s">
        <v>708</v>
      </c>
      <c r="C4948" s="7" t="s">
        <v>1406</v>
      </c>
      <c r="D4948" s="7" t="n">
        <v>2</v>
      </c>
      <c r="E4948" s="7" t="n">
        <v>190</v>
      </c>
      <c r="F4948" s="7" t="n">
        <v>0</v>
      </c>
      <c r="G4948" s="7" t="n">
        <v>0</v>
      </c>
    </row>
    <row r="4949" customFormat="false" ht="15" hidden="false" customHeight="false" outlineLevel="0" collapsed="false">
      <c r="A4949" s="7" t="s">
        <v>23</v>
      </c>
      <c r="B4949" s="7" t="s">
        <v>759</v>
      </c>
      <c r="C4949" s="7" t="s">
        <v>1406</v>
      </c>
      <c r="D4949" s="7" t="n">
        <v>2</v>
      </c>
      <c r="E4949" s="7" t="n">
        <v>190</v>
      </c>
      <c r="F4949" s="7" t="n">
        <v>0</v>
      </c>
      <c r="G4949" s="7" t="n">
        <v>0</v>
      </c>
    </row>
    <row r="4950" customFormat="false" ht="15" hidden="false" customHeight="false" outlineLevel="0" collapsed="false">
      <c r="A4950" s="7" t="s">
        <v>23</v>
      </c>
      <c r="B4950" s="7" t="s">
        <v>733</v>
      </c>
      <c r="C4950" s="7" t="s">
        <v>1406</v>
      </c>
      <c r="D4950" s="7" t="n">
        <v>3</v>
      </c>
      <c r="E4950" s="7" t="n">
        <v>285</v>
      </c>
      <c r="F4950" s="7" t="n">
        <v>0</v>
      </c>
      <c r="G4950" s="7" t="n">
        <v>0</v>
      </c>
    </row>
    <row r="4951" customFormat="false" ht="15" hidden="false" customHeight="false" outlineLevel="0" collapsed="false">
      <c r="A4951" s="7" t="s">
        <v>23</v>
      </c>
      <c r="B4951" s="7" t="s">
        <v>496</v>
      </c>
      <c r="C4951" s="7" t="s">
        <v>1406</v>
      </c>
      <c r="D4951" s="7" t="n">
        <v>1</v>
      </c>
      <c r="E4951" s="7" t="n">
        <v>95</v>
      </c>
      <c r="F4951" s="7" t="n">
        <v>0</v>
      </c>
      <c r="G4951" s="7" t="n">
        <v>0</v>
      </c>
    </row>
    <row r="4952" customFormat="false" ht="15" hidden="false" customHeight="false" outlineLevel="0" collapsed="false">
      <c r="A4952" s="7" t="s">
        <v>23</v>
      </c>
      <c r="B4952" s="7" t="s">
        <v>777</v>
      </c>
      <c r="C4952" s="7" t="s">
        <v>1519</v>
      </c>
      <c r="D4952" s="7" t="n">
        <v>1</v>
      </c>
      <c r="E4952" s="7" t="n">
        <v>95</v>
      </c>
      <c r="F4952" s="7" t="n">
        <v>0</v>
      </c>
      <c r="G4952" s="7" t="n">
        <v>0</v>
      </c>
    </row>
    <row r="4953" customFormat="false" ht="15" hidden="false" customHeight="false" outlineLevel="0" collapsed="false">
      <c r="A4953" s="7" t="s">
        <v>23</v>
      </c>
      <c r="B4953" s="7" t="s">
        <v>306</v>
      </c>
      <c r="C4953" s="7" t="s">
        <v>1407</v>
      </c>
      <c r="D4953" s="7" t="n">
        <v>10</v>
      </c>
      <c r="E4953" s="7" t="n">
        <v>200.83</v>
      </c>
      <c r="F4953" s="7" t="n">
        <v>5</v>
      </c>
      <c r="G4953" s="7" t="n">
        <v>100.41</v>
      </c>
    </row>
    <row r="4954" customFormat="false" ht="15" hidden="false" customHeight="false" outlineLevel="0" collapsed="false">
      <c r="A4954" s="7" t="s">
        <v>23</v>
      </c>
      <c r="B4954" s="7" t="s">
        <v>286</v>
      </c>
      <c r="C4954" s="7" t="s">
        <v>1428</v>
      </c>
      <c r="D4954" s="7" t="n">
        <v>1</v>
      </c>
      <c r="E4954" s="7" t="n">
        <v>140</v>
      </c>
      <c r="F4954" s="7" t="n">
        <v>0</v>
      </c>
      <c r="G4954" s="7" t="n">
        <v>0</v>
      </c>
    </row>
    <row r="4955" customFormat="false" ht="15" hidden="false" customHeight="false" outlineLevel="0" collapsed="false">
      <c r="A4955" s="7" t="s">
        <v>23</v>
      </c>
      <c r="B4955" s="7" t="s">
        <v>107</v>
      </c>
      <c r="C4955" s="7" t="s">
        <v>1435</v>
      </c>
      <c r="D4955" s="7" t="n">
        <v>1</v>
      </c>
      <c r="E4955" s="7" t="n">
        <v>87.32</v>
      </c>
      <c r="F4955" s="7" t="n">
        <v>0</v>
      </c>
      <c r="G4955" s="7" t="n">
        <v>0</v>
      </c>
    </row>
    <row r="4956" customFormat="false" ht="15" hidden="false" customHeight="false" outlineLevel="0" collapsed="false">
      <c r="A4956" s="7" t="s">
        <v>23</v>
      </c>
      <c r="B4956" s="7" t="s">
        <v>103</v>
      </c>
      <c r="C4956" s="7" t="s">
        <v>1443</v>
      </c>
      <c r="D4956" s="7" t="n">
        <v>0</v>
      </c>
      <c r="E4956" s="7" t="n">
        <v>0</v>
      </c>
      <c r="F4956" s="7" t="n">
        <v>8</v>
      </c>
      <c r="G4956" s="7" t="n">
        <v>594.71</v>
      </c>
    </row>
    <row r="4957" customFormat="false" ht="15" hidden="false" customHeight="false" outlineLevel="0" collapsed="false">
      <c r="A4957" s="7" t="s">
        <v>23</v>
      </c>
      <c r="B4957" s="7" t="s">
        <v>103</v>
      </c>
      <c r="C4957" s="7" t="s">
        <v>1443</v>
      </c>
      <c r="D4957" s="7" t="n">
        <v>3</v>
      </c>
      <c r="E4957" s="7" t="n">
        <v>198.45</v>
      </c>
      <c r="F4957" s="7" t="n">
        <v>0</v>
      </c>
      <c r="G4957" s="7" t="n">
        <v>0</v>
      </c>
    </row>
    <row r="4958" customFormat="false" ht="15" hidden="false" customHeight="false" outlineLevel="0" collapsed="false">
      <c r="A4958" s="7" t="s">
        <v>23</v>
      </c>
      <c r="B4958" s="7" t="s">
        <v>103</v>
      </c>
      <c r="C4958" s="7" t="s">
        <v>1443</v>
      </c>
      <c r="D4958" s="7" t="n">
        <v>27</v>
      </c>
      <c r="E4958" s="7" t="n">
        <v>1829.69</v>
      </c>
      <c r="F4958" s="7" t="n">
        <v>0</v>
      </c>
      <c r="G4958" s="7" t="n">
        <v>0</v>
      </c>
    </row>
    <row r="4959" customFormat="false" ht="15" hidden="false" customHeight="false" outlineLevel="0" collapsed="false">
      <c r="A4959" s="7" t="s">
        <v>23</v>
      </c>
      <c r="B4959" s="7" t="s">
        <v>217</v>
      </c>
      <c r="C4959" s="7" t="s">
        <v>1446</v>
      </c>
      <c r="D4959" s="7" t="n">
        <v>10</v>
      </c>
      <c r="E4959" s="7" t="n">
        <v>130.83</v>
      </c>
      <c r="F4959" s="7" t="n">
        <v>0</v>
      </c>
      <c r="G4959" s="7" t="n">
        <v>0</v>
      </c>
    </row>
    <row r="4960" customFormat="false" ht="15" hidden="false" customHeight="false" outlineLevel="0" collapsed="false">
      <c r="A4960" s="7" t="s">
        <v>23</v>
      </c>
      <c r="B4960" s="7" t="s">
        <v>217</v>
      </c>
      <c r="C4960" s="7" t="s">
        <v>1446</v>
      </c>
      <c r="D4960" s="7" t="n">
        <v>6</v>
      </c>
      <c r="E4960" s="7" t="n">
        <v>71.23</v>
      </c>
      <c r="F4960" s="7" t="n">
        <v>0</v>
      </c>
      <c r="G4960" s="7" t="n">
        <v>0</v>
      </c>
    </row>
    <row r="4961" customFormat="false" ht="15" hidden="false" customHeight="false" outlineLevel="0" collapsed="false">
      <c r="A4961" s="7" t="s">
        <v>23</v>
      </c>
      <c r="B4961" s="7" t="s">
        <v>124</v>
      </c>
      <c r="C4961" s="7" t="s">
        <v>1449</v>
      </c>
      <c r="D4961" s="7" t="n">
        <v>17</v>
      </c>
      <c r="E4961" s="7" t="n">
        <v>341.41</v>
      </c>
      <c r="F4961" s="7" t="n">
        <v>11</v>
      </c>
      <c r="G4961" s="7" t="n">
        <v>220.91</v>
      </c>
    </row>
    <row r="4962" customFormat="false" ht="15" hidden="false" customHeight="false" outlineLevel="0" collapsed="false">
      <c r="A4962" s="7" t="s">
        <v>23</v>
      </c>
      <c r="B4962" s="7" t="s">
        <v>124</v>
      </c>
      <c r="C4962" s="7" t="s">
        <v>1449</v>
      </c>
      <c r="D4962" s="7" t="n">
        <v>1</v>
      </c>
      <c r="E4962" s="7" t="n">
        <v>0.01</v>
      </c>
      <c r="F4962" s="7" t="n">
        <v>1</v>
      </c>
      <c r="G4962" s="7" t="n">
        <v>0.01</v>
      </c>
    </row>
    <row r="4963" customFormat="false" ht="15" hidden="false" customHeight="false" outlineLevel="0" collapsed="false">
      <c r="A4963" s="7" t="s">
        <v>23</v>
      </c>
      <c r="B4963" s="7" t="s">
        <v>143</v>
      </c>
      <c r="C4963" s="7" t="s">
        <v>1450</v>
      </c>
      <c r="D4963" s="7" t="n">
        <v>10</v>
      </c>
      <c r="E4963" s="7" t="n">
        <v>218.4</v>
      </c>
      <c r="F4963" s="7" t="n">
        <v>6</v>
      </c>
      <c r="G4963" s="7" t="n">
        <v>131.04</v>
      </c>
    </row>
    <row r="4964" customFormat="false" ht="15" hidden="false" customHeight="false" outlineLevel="0" collapsed="false">
      <c r="A4964" s="7" t="s">
        <v>23</v>
      </c>
      <c r="B4964" s="7" t="s">
        <v>143</v>
      </c>
      <c r="C4964" s="7" t="s">
        <v>1450</v>
      </c>
      <c r="D4964" s="7" t="n">
        <v>2</v>
      </c>
      <c r="E4964" s="7" t="n">
        <v>0.02</v>
      </c>
      <c r="F4964" s="7" t="n">
        <v>0</v>
      </c>
      <c r="G4964" s="7" t="n">
        <v>0</v>
      </c>
    </row>
    <row r="4965" customFormat="false" ht="15" hidden="false" customHeight="false" outlineLevel="0" collapsed="false">
      <c r="A4965" s="7" t="s">
        <v>23</v>
      </c>
      <c r="B4965" s="7" t="s">
        <v>215</v>
      </c>
      <c r="C4965" s="7" t="s">
        <v>1480</v>
      </c>
      <c r="D4965" s="7" t="n">
        <v>4</v>
      </c>
      <c r="E4965" s="7" t="n">
        <v>158.65</v>
      </c>
      <c r="F4965" s="7" t="n">
        <v>0</v>
      </c>
      <c r="G4965" s="7" t="n">
        <v>0</v>
      </c>
    </row>
    <row r="4966" customFormat="false" ht="15" hidden="false" customHeight="false" outlineLevel="0" collapsed="false">
      <c r="A4966" s="7" t="s">
        <v>23</v>
      </c>
      <c r="B4966" s="7" t="s">
        <v>215</v>
      </c>
      <c r="C4966" s="7" t="s">
        <v>1480</v>
      </c>
      <c r="D4966" s="7" t="n">
        <v>2</v>
      </c>
      <c r="E4966" s="7" t="n">
        <v>0.02</v>
      </c>
      <c r="F4966" s="7" t="n">
        <v>0</v>
      </c>
      <c r="G4966" s="7" t="n">
        <v>0</v>
      </c>
    </row>
    <row r="4967" customFormat="false" ht="15" hidden="false" customHeight="false" outlineLevel="0" collapsed="false">
      <c r="A4967" s="7" t="s">
        <v>23</v>
      </c>
      <c r="B4967" s="7" t="s">
        <v>215</v>
      </c>
      <c r="C4967" s="7" t="s">
        <v>1480</v>
      </c>
      <c r="D4967" s="7" t="n">
        <v>13</v>
      </c>
      <c r="E4967" s="7" t="n">
        <v>568.1</v>
      </c>
      <c r="F4967" s="7" t="n">
        <v>0</v>
      </c>
      <c r="G4967" s="7" t="n">
        <v>0</v>
      </c>
    </row>
    <row r="4968" customFormat="false" ht="15" hidden="false" customHeight="false" outlineLevel="0" collapsed="false">
      <c r="A4968" s="7" t="s">
        <v>23</v>
      </c>
      <c r="B4968" s="7" t="s">
        <v>84</v>
      </c>
      <c r="C4968" s="7" t="s">
        <v>1479</v>
      </c>
      <c r="D4968" s="7" t="n">
        <v>14</v>
      </c>
      <c r="E4968" s="7" t="n">
        <v>611.8</v>
      </c>
      <c r="F4968" s="7" t="n">
        <v>20</v>
      </c>
      <c r="G4968" s="7" t="n">
        <v>874</v>
      </c>
    </row>
    <row r="4969" customFormat="false" ht="15" hidden="false" customHeight="false" outlineLevel="0" collapsed="false">
      <c r="A4969" s="7" t="s">
        <v>23</v>
      </c>
      <c r="B4969" s="7" t="s">
        <v>116</v>
      </c>
      <c r="C4969" s="7" t="s">
        <v>1482</v>
      </c>
      <c r="D4969" s="7" t="n">
        <v>0</v>
      </c>
      <c r="E4969" s="7" t="n">
        <v>0</v>
      </c>
      <c r="F4969" s="7" t="n">
        <v>2</v>
      </c>
      <c r="G4969" s="7" t="n">
        <v>131.15</v>
      </c>
    </row>
    <row r="4970" customFormat="false" ht="15" hidden="false" customHeight="false" outlineLevel="0" collapsed="false">
      <c r="A4970" s="7" t="s">
        <v>23</v>
      </c>
      <c r="B4970" s="7" t="s">
        <v>588</v>
      </c>
      <c r="C4970" s="7" t="s">
        <v>1486</v>
      </c>
      <c r="D4970" s="7" t="n">
        <v>1</v>
      </c>
      <c r="E4970" s="7" t="n">
        <v>88.2</v>
      </c>
      <c r="F4970" s="7" t="n">
        <v>0</v>
      </c>
      <c r="G4970" s="7" t="n">
        <v>0</v>
      </c>
    </row>
    <row r="4971" customFormat="false" ht="15" hidden="false" customHeight="false" outlineLevel="0" collapsed="false">
      <c r="A4971" s="7" t="s">
        <v>23</v>
      </c>
      <c r="B4971" s="7" t="s">
        <v>477</v>
      </c>
      <c r="C4971" s="7" t="s">
        <v>1486</v>
      </c>
      <c r="D4971" s="7" t="n">
        <v>1</v>
      </c>
      <c r="E4971" s="7" t="n">
        <v>88.33</v>
      </c>
      <c r="F4971" s="7" t="n">
        <v>0</v>
      </c>
      <c r="G4971" s="7" t="n">
        <v>0</v>
      </c>
    </row>
    <row r="4972" customFormat="false" ht="15" hidden="false" customHeight="false" outlineLevel="0" collapsed="false">
      <c r="A4972" s="7" t="s">
        <v>23</v>
      </c>
      <c r="B4972" s="7" t="s">
        <v>603</v>
      </c>
      <c r="C4972" s="7" t="s">
        <v>1486</v>
      </c>
      <c r="D4972" s="7" t="n">
        <v>1</v>
      </c>
      <c r="E4972" s="7" t="n">
        <v>88.33</v>
      </c>
      <c r="F4972" s="7" t="n">
        <v>0</v>
      </c>
      <c r="G4972" s="7" t="n">
        <v>0</v>
      </c>
    </row>
    <row r="4973" customFormat="false" ht="15" hidden="false" customHeight="false" outlineLevel="0" collapsed="false">
      <c r="A4973" s="7" t="s">
        <v>23</v>
      </c>
      <c r="B4973" s="7" t="s">
        <v>274</v>
      </c>
      <c r="C4973" s="7" t="s">
        <v>1487</v>
      </c>
      <c r="D4973" s="7" t="n">
        <v>2</v>
      </c>
      <c r="E4973" s="7" t="n">
        <v>259.98</v>
      </c>
      <c r="F4973" s="7" t="n">
        <v>6</v>
      </c>
      <c r="G4973" s="7" t="n">
        <v>779.94</v>
      </c>
    </row>
    <row r="4974" customFormat="false" ht="15" hidden="false" customHeight="false" outlineLevel="0" collapsed="false">
      <c r="A4974" s="7" t="s">
        <v>23</v>
      </c>
      <c r="B4974" s="7" t="s">
        <v>277</v>
      </c>
      <c r="C4974" s="7" t="s">
        <v>1487</v>
      </c>
      <c r="D4974" s="7" t="n">
        <v>3</v>
      </c>
      <c r="E4974" s="7" t="n">
        <v>389.97</v>
      </c>
      <c r="F4974" s="7" t="n">
        <v>9</v>
      </c>
      <c r="G4974" s="7" t="n">
        <v>1169.9</v>
      </c>
    </row>
    <row r="4975" customFormat="false" ht="15" hidden="false" customHeight="false" outlineLevel="0" collapsed="false">
      <c r="A4975" s="7" t="s">
        <v>23</v>
      </c>
      <c r="B4975" s="7" t="s">
        <v>389</v>
      </c>
      <c r="C4975" s="7" t="s">
        <v>1487</v>
      </c>
      <c r="D4975" s="7" t="n">
        <v>2</v>
      </c>
      <c r="E4975" s="7" t="n">
        <v>259.98</v>
      </c>
      <c r="F4975" s="7" t="n">
        <v>3</v>
      </c>
      <c r="G4975" s="7" t="n">
        <v>389.97</v>
      </c>
    </row>
    <row r="4976" customFormat="false" ht="15" hidden="false" customHeight="false" outlineLevel="0" collapsed="false">
      <c r="A4976" s="7" t="s">
        <v>23</v>
      </c>
      <c r="B4976" s="7" t="s">
        <v>332</v>
      </c>
      <c r="C4976" s="7" t="s">
        <v>1487</v>
      </c>
      <c r="D4976" s="7" t="n">
        <v>4</v>
      </c>
      <c r="E4976" s="7" t="n">
        <v>519.96</v>
      </c>
      <c r="F4976" s="7" t="n">
        <v>4</v>
      </c>
      <c r="G4976" s="7" t="n">
        <v>519.96</v>
      </c>
    </row>
    <row r="4977" customFormat="false" ht="15" hidden="false" customHeight="false" outlineLevel="0" collapsed="false">
      <c r="A4977" s="7" t="s">
        <v>23</v>
      </c>
      <c r="B4977" s="7" t="s">
        <v>670</v>
      </c>
      <c r="C4977" s="7" t="s">
        <v>1487</v>
      </c>
      <c r="D4977" s="7" t="n">
        <v>3</v>
      </c>
      <c r="E4977" s="7" t="n">
        <v>389.97</v>
      </c>
      <c r="F4977" s="7" t="n">
        <v>3</v>
      </c>
      <c r="G4977" s="7" t="n">
        <v>389.97</v>
      </c>
    </row>
    <row r="4978" customFormat="false" ht="15" hidden="false" customHeight="false" outlineLevel="0" collapsed="false">
      <c r="A4978" s="7" t="s">
        <v>23</v>
      </c>
      <c r="B4978" s="7" t="s">
        <v>364</v>
      </c>
      <c r="C4978" s="7" t="s">
        <v>1277</v>
      </c>
      <c r="D4978" s="7" t="n">
        <v>1</v>
      </c>
      <c r="E4978" s="7" t="n">
        <v>85</v>
      </c>
      <c r="F4978" s="7" t="n">
        <v>0</v>
      </c>
      <c r="G4978" s="7" t="n">
        <v>0</v>
      </c>
    </row>
    <row r="4979" customFormat="false" ht="15" hidden="false" customHeight="false" outlineLevel="0" collapsed="false">
      <c r="A4979" s="7" t="s">
        <v>23</v>
      </c>
      <c r="B4979" s="7" t="s">
        <v>339</v>
      </c>
      <c r="C4979" s="7" t="s">
        <v>1277</v>
      </c>
      <c r="D4979" s="7" t="n">
        <v>1</v>
      </c>
      <c r="E4979" s="7" t="n">
        <v>85</v>
      </c>
      <c r="F4979" s="7" t="n">
        <v>0</v>
      </c>
      <c r="G4979" s="7" t="n">
        <v>0</v>
      </c>
    </row>
    <row r="4980" customFormat="false" ht="15" hidden="false" customHeight="false" outlineLevel="0" collapsed="false">
      <c r="A4980" s="7" t="s">
        <v>23</v>
      </c>
      <c r="B4980" s="7" t="s">
        <v>121</v>
      </c>
      <c r="C4980" s="7" t="s">
        <v>1339</v>
      </c>
      <c r="D4980" s="7" t="n">
        <v>2</v>
      </c>
      <c r="E4980" s="7" t="n">
        <v>120</v>
      </c>
      <c r="F4980" s="7" t="n">
        <v>0</v>
      </c>
      <c r="G4980" s="7" t="n">
        <v>0</v>
      </c>
    </row>
    <row r="4981" customFormat="false" ht="15" hidden="false" customHeight="false" outlineLevel="0" collapsed="false">
      <c r="A4981" s="7" t="s">
        <v>23</v>
      </c>
      <c r="B4981" s="7" t="s">
        <v>231</v>
      </c>
      <c r="C4981" s="7" t="s">
        <v>1342</v>
      </c>
      <c r="D4981" s="7" t="n">
        <v>10</v>
      </c>
      <c r="E4981" s="7" t="n">
        <v>280.8</v>
      </c>
      <c r="F4981" s="7" t="n">
        <v>0</v>
      </c>
      <c r="G4981" s="7" t="n">
        <v>0</v>
      </c>
    </row>
    <row r="4982" customFormat="false" ht="15" hidden="false" customHeight="false" outlineLevel="0" collapsed="false">
      <c r="A4982" s="7" t="s">
        <v>23</v>
      </c>
      <c r="B4982" s="7" t="s">
        <v>246</v>
      </c>
      <c r="C4982" s="7" t="s">
        <v>1345</v>
      </c>
      <c r="D4982" s="7" t="n">
        <v>4</v>
      </c>
      <c r="E4982" s="7" t="n">
        <v>56.55</v>
      </c>
      <c r="F4982" s="7" t="n">
        <v>0</v>
      </c>
      <c r="G4982" s="7" t="n">
        <v>0</v>
      </c>
    </row>
    <row r="4983" customFormat="false" ht="15" hidden="false" customHeight="false" outlineLevel="0" collapsed="false">
      <c r="A4983" s="7" t="s">
        <v>23</v>
      </c>
      <c r="B4983" s="7" t="s">
        <v>284</v>
      </c>
      <c r="C4983" s="7" t="s">
        <v>1381</v>
      </c>
      <c r="D4983" s="7" t="n">
        <v>3</v>
      </c>
      <c r="E4983" s="7" t="n">
        <v>283.9</v>
      </c>
      <c r="F4983" s="7" t="n">
        <v>0</v>
      </c>
      <c r="G4983" s="7" t="n">
        <v>0</v>
      </c>
    </row>
    <row r="4984" customFormat="false" ht="15" hidden="false" customHeight="false" outlineLevel="0" collapsed="false">
      <c r="A4984" s="7" t="s">
        <v>23</v>
      </c>
      <c r="B4984" s="7" t="s">
        <v>497</v>
      </c>
      <c r="C4984" s="7" t="s">
        <v>1266</v>
      </c>
      <c r="D4984" s="7" t="n">
        <v>1</v>
      </c>
      <c r="E4984" s="7" t="n">
        <v>140.57</v>
      </c>
      <c r="F4984" s="7" t="n">
        <v>1</v>
      </c>
      <c r="G4984" s="7" t="n">
        <v>140.57</v>
      </c>
    </row>
    <row r="4985" customFormat="false" ht="15" hidden="false" customHeight="false" outlineLevel="0" collapsed="false">
      <c r="A4985" s="7" t="s">
        <v>23</v>
      </c>
      <c r="B4985" s="7" t="s">
        <v>699</v>
      </c>
      <c r="C4985" s="7" t="s">
        <v>1266</v>
      </c>
      <c r="D4985" s="7" t="n">
        <v>0</v>
      </c>
      <c r="E4985" s="7" t="n">
        <v>0</v>
      </c>
      <c r="F4985" s="7" t="n">
        <v>4</v>
      </c>
      <c r="G4985" s="7" t="n">
        <v>562.28</v>
      </c>
    </row>
    <row r="4986" customFormat="false" ht="15" hidden="false" customHeight="false" outlineLevel="0" collapsed="false">
      <c r="A4986" s="7" t="s">
        <v>23</v>
      </c>
      <c r="B4986" s="7" t="s">
        <v>498</v>
      </c>
      <c r="C4986" s="7" t="s">
        <v>1266</v>
      </c>
      <c r="D4986" s="7" t="n">
        <v>0</v>
      </c>
      <c r="E4986" s="7" t="n">
        <v>0</v>
      </c>
      <c r="F4986" s="7" t="n">
        <v>1</v>
      </c>
      <c r="G4986" s="7" t="n">
        <v>140.57</v>
      </c>
    </row>
    <row r="4987" customFormat="false" ht="15" hidden="false" customHeight="false" outlineLevel="0" collapsed="false">
      <c r="A4987" s="7" t="s">
        <v>23</v>
      </c>
      <c r="B4987" s="7" t="s">
        <v>498</v>
      </c>
      <c r="C4987" s="7" t="s">
        <v>1266</v>
      </c>
      <c r="D4987" s="7" t="n">
        <v>1</v>
      </c>
      <c r="E4987" s="7" t="n">
        <v>99</v>
      </c>
      <c r="F4987" s="7" t="n">
        <v>0</v>
      </c>
      <c r="G4987" s="7" t="n">
        <v>0</v>
      </c>
    </row>
    <row r="4988" customFormat="false" ht="15" hidden="false" customHeight="false" outlineLevel="0" collapsed="false">
      <c r="A4988" s="7" t="s">
        <v>23</v>
      </c>
      <c r="B4988" s="7" t="s">
        <v>194</v>
      </c>
      <c r="C4988" s="7" t="s">
        <v>1269</v>
      </c>
      <c r="D4988" s="7" t="n">
        <v>1</v>
      </c>
      <c r="E4988" s="7" t="n">
        <v>0.01</v>
      </c>
      <c r="F4988" s="7" t="n">
        <v>0</v>
      </c>
      <c r="G4988" s="7" t="n">
        <v>0</v>
      </c>
    </row>
    <row r="4989" customFormat="false" ht="15" hidden="false" customHeight="false" outlineLevel="0" collapsed="false">
      <c r="A4989" s="7" t="s">
        <v>23</v>
      </c>
      <c r="B4989" s="7" t="s">
        <v>194</v>
      </c>
      <c r="C4989" s="7" t="s">
        <v>1269</v>
      </c>
      <c r="D4989" s="7" t="n">
        <v>28</v>
      </c>
      <c r="E4989" s="7" t="n">
        <v>2520.02</v>
      </c>
      <c r="F4989" s="7" t="n">
        <v>29</v>
      </c>
      <c r="G4989" s="7" t="n">
        <v>2610</v>
      </c>
    </row>
    <row r="4990" customFormat="false" ht="15" hidden="false" customHeight="false" outlineLevel="0" collapsed="false">
      <c r="A4990" s="7" t="s">
        <v>23</v>
      </c>
      <c r="B4990" s="7" t="s">
        <v>194</v>
      </c>
      <c r="C4990" s="7" t="s">
        <v>1269</v>
      </c>
      <c r="D4990" s="7" t="n">
        <v>2</v>
      </c>
      <c r="E4990" s="7" t="n">
        <v>150</v>
      </c>
      <c r="F4990" s="7" t="n">
        <v>0</v>
      </c>
      <c r="G4990" s="7" t="n">
        <v>0</v>
      </c>
    </row>
    <row r="4991" customFormat="false" ht="15" hidden="false" customHeight="false" outlineLevel="0" collapsed="false">
      <c r="A4991" s="7" t="s">
        <v>23</v>
      </c>
      <c r="B4991" s="7" t="s">
        <v>235</v>
      </c>
      <c r="C4991" s="7" t="s">
        <v>1269</v>
      </c>
      <c r="D4991" s="7" t="n">
        <v>7</v>
      </c>
      <c r="E4991" s="7" t="n">
        <v>630</v>
      </c>
      <c r="F4991" s="7" t="n">
        <v>13</v>
      </c>
      <c r="G4991" s="7" t="n">
        <v>1170.02</v>
      </c>
    </row>
    <row r="4992" customFormat="false" ht="15" hidden="false" customHeight="false" outlineLevel="0" collapsed="false">
      <c r="A4992" s="7" t="s">
        <v>23</v>
      </c>
      <c r="B4992" s="7" t="s">
        <v>235</v>
      </c>
      <c r="C4992" s="7" t="s">
        <v>1269</v>
      </c>
      <c r="D4992" s="7" t="n">
        <v>2</v>
      </c>
      <c r="E4992" s="7" t="n">
        <v>150</v>
      </c>
      <c r="F4992" s="7" t="n">
        <v>0</v>
      </c>
      <c r="G4992" s="7" t="n">
        <v>0</v>
      </c>
    </row>
    <row r="4993" customFormat="false" ht="15" hidden="false" customHeight="false" outlineLevel="0" collapsed="false">
      <c r="A4993" s="7" t="s">
        <v>23</v>
      </c>
      <c r="B4993" s="7" t="s">
        <v>207</v>
      </c>
      <c r="C4993" s="7" t="s">
        <v>1269</v>
      </c>
      <c r="D4993" s="7" t="n">
        <v>1</v>
      </c>
      <c r="E4993" s="7" t="n">
        <v>0</v>
      </c>
      <c r="F4993" s="7" t="n">
        <v>0</v>
      </c>
      <c r="G4993" s="7" t="n">
        <v>0</v>
      </c>
    </row>
    <row r="4994" customFormat="false" ht="15" hidden="false" customHeight="false" outlineLevel="0" collapsed="false">
      <c r="A4994" s="7" t="s">
        <v>23</v>
      </c>
      <c r="B4994" s="7" t="s">
        <v>207</v>
      </c>
      <c r="C4994" s="7" t="s">
        <v>1269</v>
      </c>
      <c r="D4994" s="7" t="n">
        <v>11</v>
      </c>
      <c r="E4994" s="7" t="n">
        <v>990</v>
      </c>
      <c r="F4994" s="7" t="n">
        <v>28</v>
      </c>
      <c r="G4994" s="7" t="n">
        <v>2520.01</v>
      </c>
    </row>
    <row r="4995" customFormat="false" ht="15" hidden="false" customHeight="false" outlineLevel="0" collapsed="false">
      <c r="A4995" s="7" t="s">
        <v>23</v>
      </c>
      <c r="B4995" s="7" t="s">
        <v>207</v>
      </c>
      <c r="C4995" s="7" t="s">
        <v>1269</v>
      </c>
      <c r="D4995" s="7" t="n">
        <v>5</v>
      </c>
      <c r="E4995" s="7" t="n">
        <v>375</v>
      </c>
      <c r="F4995" s="7" t="n">
        <v>0</v>
      </c>
      <c r="G4995" s="7" t="n">
        <v>0</v>
      </c>
    </row>
    <row r="4996" customFormat="false" ht="15" hidden="false" customHeight="false" outlineLevel="0" collapsed="false">
      <c r="A4996" s="7" t="s">
        <v>23</v>
      </c>
      <c r="B4996" s="7" t="s">
        <v>314</v>
      </c>
      <c r="C4996" s="7" t="s">
        <v>1269</v>
      </c>
      <c r="D4996" s="7" t="n">
        <v>9</v>
      </c>
      <c r="E4996" s="7" t="n">
        <v>810</v>
      </c>
      <c r="F4996" s="7" t="n">
        <v>7</v>
      </c>
      <c r="G4996" s="7" t="n">
        <v>630</v>
      </c>
    </row>
    <row r="4997" customFormat="false" ht="15" hidden="false" customHeight="false" outlineLevel="0" collapsed="false">
      <c r="A4997" s="7" t="s">
        <v>23</v>
      </c>
      <c r="B4997" s="7" t="s">
        <v>314</v>
      </c>
      <c r="C4997" s="7" t="s">
        <v>1269</v>
      </c>
      <c r="D4997" s="7" t="n">
        <v>2</v>
      </c>
      <c r="E4997" s="7" t="n">
        <v>150</v>
      </c>
      <c r="F4997" s="7" t="n">
        <v>0</v>
      </c>
      <c r="G4997" s="7" t="n">
        <v>0</v>
      </c>
    </row>
    <row r="4998" customFormat="false" ht="15" hidden="false" customHeight="false" outlineLevel="0" collapsed="false">
      <c r="A4998" s="7" t="s">
        <v>23</v>
      </c>
      <c r="B4998" s="7" t="s">
        <v>86</v>
      </c>
      <c r="C4998" s="7" t="s">
        <v>1271</v>
      </c>
      <c r="D4998" s="7" t="n">
        <v>5</v>
      </c>
      <c r="E4998" s="7" t="n">
        <v>585.67</v>
      </c>
      <c r="F4998" s="7" t="n">
        <v>0</v>
      </c>
      <c r="G4998" s="7" t="n">
        <v>0</v>
      </c>
    </row>
    <row r="4999" customFormat="false" ht="15" hidden="false" customHeight="false" outlineLevel="0" collapsed="false">
      <c r="A4999" s="7" t="s">
        <v>23</v>
      </c>
      <c r="B4999" s="7" t="s">
        <v>86</v>
      </c>
      <c r="C4999" s="7" t="s">
        <v>1271</v>
      </c>
      <c r="D4999" s="7" t="n">
        <v>2</v>
      </c>
      <c r="E4999" s="7" t="n">
        <v>150</v>
      </c>
      <c r="F4999" s="7" t="n">
        <v>0</v>
      </c>
      <c r="G4999" s="7" t="n">
        <v>0</v>
      </c>
    </row>
    <row r="5000" customFormat="false" ht="15" hidden="false" customHeight="false" outlineLevel="0" collapsed="false">
      <c r="A5000" s="7" t="s">
        <v>23</v>
      </c>
      <c r="B5000" s="7" t="s">
        <v>98</v>
      </c>
      <c r="C5000" s="7" t="s">
        <v>1271</v>
      </c>
      <c r="D5000" s="7" t="n">
        <v>3</v>
      </c>
      <c r="E5000" s="7" t="n">
        <v>351.4</v>
      </c>
      <c r="F5000" s="7" t="n">
        <v>0</v>
      </c>
      <c r="G5000" s="7" t="n">
        <v>0</v>
      </c>
    </row>
    <row r="5001" customFormat="false" ht="15" hidden="false" customHeight="false" outlineLevel="0" collapsed="false">
      <c r="A5001" s="7" t="s">
        <v>23</v>
      </c>
      <c r="B5001" s="7" t="s">
        <v>98</v>
      </c>
      <c r="C5001" s="7" t="s">
        <v>1271</v>
      </c>
      <c r="D5001" s="7" t="n">
        <v>2</v>
      </c>
      <c r="E5001" s="7" t="n">
        <v>150</v>
      </c>
      <c r="F5001" s="7" t="n">
        <v>0</v>
      </c>
      <c r="G5001" s="7" t="n">
        <v>0</v>
      </c>
    </row>
    <row r="5002" customFormat="false" ht="15" hidden="false" customHeight="false" outlineLevel="0" collapsed="false">
      <c r="A5002" s="7" t="s">
        <v>23</v>
      </c>
      <c r="B5002" s="7" t="s">
        <v>88</v>
      </c>
      <c r="C5002" s="7" t="s">
        <v>1271</v>
      </c>
      <c r="D5002" s="7" t="n">
        <v>6</v>
      </c>
      <c r="E5002" s="7" t="n">
        <v>450</v>
      </c>
      <c r="F5002" s="7" t="n">
        <v>0</v>
      </c>
      <c r="G5002" s="7" t="n">
        <v>0</v>
      </c>
    </row>
    <row r="5003" customFormat="false" ht="15" hidden="false" customHeight="false" outlineLevel="0" collapsed="false">
      <c r="A5003" s="7" t="s">
        <v>23</v>
      </c>
      <c r="B5003" s="7" t="s">
        <v>88</v>
      </c>
      <c r="C5003" s="7" t="s">
        <v>1271</v>
      </c>
      <c r="D5003" s="7" t="n">
        <v>4</v>
      </c>
      <c r="E5003" s="7" t="n">
        <v>468.54</v>
      </c>
      <c r="F5003" s="7" t="n">
        <v>0</v>
      </c>
      <c r="G5003" s="7" t="n">
        <v>0</v>
      </c>
    </row>
    <row r="5004" customFormat="false" ht="15" hidden="false" customHeight="false" outlineLevel="0" collapsed="false">
      <c r="A5004" s="7" t="s">
        <v>23</v>
      </c>
      <c r="B5004" s="7" t="s">
        <v>206</v>
      </c>
      <c r="C5004" s="7" t="s">
        <v>1271</v>
      </c>
      <c r="D5004" s="7" t="n">
        <v>2</v>
      </c>
      <c r="E5004" s="7" t="n">
        <v>150</v>
      </c>
      <c r="F5004" s="7" t="n">
        <v>0</v>
      </c>
      <c r="G5004" s="7" t="n">
        <v>0</v>
      </c>
    </row>
    <row r="5005" customFormat="false" ht="15" hidden="false" customHeight="false" outlineLevel="0" collapsed="false">
      <c r="A5005" s="7" t="s">
        <v>23</v>
      </c>
      <c r="B5005" s="7" t="s">
        <v>447</v>
      </c>
      <c r="C5005" s="7" t="s">
        <v>1273</v>
      </c>
      <c r="D5005" s="7" t="n">
        <v>0</v>
      </c>
      <c r="E5005" s="7" t="n">
        <v>0</v>
      </c>
      <c r="F5005" s="7" t="n">
        <v>1</v>
      </c>
      <c r="G5005" s="7" t="n">
        <v>220</v>
      </c>
    </row>
    <row r="5006" customFormat="false" ht="15" hidden="false" customHeight="false" outlineLevel="0" collapsed="false">
      <c r="A5006" s="7" t="s">
        <v>23</v>
      </c>
      <c r="B5006" s="7" t="s">
        <v>151</v>
      </c>
      <c r="C5006" s="7" t="s">
        <v>1276</v>
      </c>
      <c r="D5006" s="7" t="n">
        <v>14</v>
      </c>
      <c r="E5006" s="7" t="n">
        <v>1189.93</v>
      </c>
      <c r="F5006" s="7" t="n">
        <v>0</v>
      </c>
      <c r="G5006" s="7" t="n">
        <v>0</v>
      </c>
    </row>
    <row r="5007" customFormat="false" ht="15" hidden="false" customHeight="false" outlineLevel="0" collapsed="false">
      <c r="A5007" s="7" t="s">
        <v>23</v>
      </c>
      <c r="B5007" s="7" t="s">
        <v>151</v>
      </c>
      <c r="C5007" s="7" t="s">
        <v>1276</v>
      </c>
      <c r="D5007" s="7" t="n">
        <v>3</v>
      </c>
      <c r="E5007" s="7" t="n">
        <v>255</v>
      </c>
      <c r="F5007" s="7" t="n">
        <v>0</v>
      </c>
      <c r="G5007" s="7" t="n">
        <v>0</v>
      </c>
    </row>
    <row r="5008" customFormat="false" ht="15" hidden="false" customHeight="false" outlineLevel="0" collapsed="false">
      <c r="A5008" s="7" t="s">
        <v>23</v>
      </c>
      <c r="B5008" s="7" t="s">
        <v>172</v>
      </c>
      <c r="C5008" s="7" t="s">
        <v>1276</v>
      </c>
      <c r="D5008" s="7" t="n">
        <v>6</v>
      </c>
      <c r="E5008" s="7" t="n">
        <v>509.97</v>
      </c>
      <c r="F5008" s="7" t="n">
        <v>4</v>
      </c>
      <c r="G5008" s="7" t="n">
        <v>340</v>
      </c>
    </row>
    <row r="5009" customFormat="false" ht="15" hidden="false" customHeight="false" outlineLevel="0" collapsed="false">
      <c r="A5009" s="7" t="s">
        <v>23</v>
      </c>
      <c r="B5009" s="7" t="s">
        <v>241</v>
      </c>
      <c r="C5009" s="7" t="s">
        <v>1276</v>
      </c>
      <c r="D5009" s="7" t="n">
        <v>2</v>
      </c>
      <c r="E5009" s="7" t="n">
        <v>170</v>
      </c>
      <c r="F5009" s="7" t="n">
        <v>0</v>
      </c>
      <c r="G5009" s="7" t="n">
        <v>0</v>
      </c>
    </row>
    <row r="5010" customFormat="false" ht="15" hidden="false" customHeight="false" outlineLevel="0" collapsed="false">
      <c r="A5010" s="7" t="s">
        <v>23</v>
      </c>
      <c r="B5010" s="7" t="s">
        <v>157</v>
      </c>
      <c r="C5010" s="7" t="s">
        <v>1276</v>
      </c>
      <c r="D5010" s="7" t="n">
        <v>10</v>
      </c>
      <c r="E5010" s="7" t="n">
        <v>849.97</v>
      </c>
      <c r="F5010" s="7" t="n">
        <v>3</v>
      </c>
      <c r="G5010" s="7" t="n">
        <v>254.99</v>
      </c>
    </row>
    <row r="5011" customFormat="false" ht="15" hidden="false" customHeight="false" outlineLevel="0" collapsed="false">
      <c r="A5011" s="7" t="s">
        <v>23</v>
      </c>
      <c r="B5011" s="7" t="s">
        <v>157</v>
      </c>
      <c r="C5011" s="7" t="s">
        <v>1276</v>
      </c>
      <c r="D5011" s="7" t="n">
        <v>1</v>
      </c>
      <c r="E5011" s="7" t="n">
        <v>85</v>
      </c>
      <c r="F5011" s="7" t="n">
        <v>0</v>
      </c>
      <c r="G5011" s="7" t="n">
        <v>0</v>
      </c>
    </row>
    <row r="5012" customFormat="false" ht="15" hidden="false" customHeight="false" outlineLevel="0" collapsed="false">
      <c r="A5012" s="7" t="s">
        <v>23</v>
      </c>
      <c r="B5012" s="7" t="s">
        <v>258</v>
      </c>
      <c r="C5012" s="7" t="s">
        <v>1276</v>
      </c>
      <c r="D5012" s="7" t="n">
        <v>2</v>
      </c>
      <c r="E5012" s="7" t="n">
        <v>170</v>
      </c>
      <c r="F5012" s="7" t="n">
        <v>0</v>
      </c>
      <c r="G5012" s="7" t="n">
        <v>0</v>
      </c>
    </row>
    <row r="5013" customFormat="false" ht="15" hidden="false" customHeight="false" outlineLevel="0" collapsed="false">
      <c r="A5013" s="7" t="s">
        <v>23</v>
      </c>
      <c r="B5013" s="7" t="s">
        <v>258</v>
      </c>
      <c r="C5013" s="7" t="s">
        <v>1276</v>
      </c>
      <c r="D5013" s="7" t="n">
        <v>2</v>
      </c>
      <c r="E5013" s="7" t="n">
        <v>169.99</v>
      </c>
      <c r="F5013" s="7" t="n">
        <v>0</v>
      </c>
      <c r="G5013" s="7" t="n">
        <v>0</v>
      </c>
    </row>
    <row r="5014" customFormat="false" ht="15" hidden="false" customHeight="false" outlineLevel="0" collapsed="false">
      <c r="A5014" s="7" t="s">
        <v>23</v>
      </c>
      <c r="B5014" s="7" t="s">
        <v>307</v>
      </c>
      <c r="C5014" s="7" t="s">
        <v>1280</v>
      </c>
      <c r="D5014" s="7" t="n">
        <v>1</v>
      </c>
      <c r="E5014" s="7" t="n">
        <v>155.95</v>
      </c>
      <c r="F5014" s="7" t="n">
        <v>0</v>
      </c>
      <c r="G5014" s="7" t="n">
        <v>0</v>
      </c>
    </row>
    <row r="5015" customFormat="false" ht="15" hidden="false" customHeight="false" outlineLevel="0" collapsed="false">
      <c r="A5015" s="7" t="s">
        <v>23</v>
      </c>
      <c r="B5015" s="7" t="s">
        <v>307</v>
      </c>
      <c r="C5015" s="7" t="s">
        <v>1280</v>
      </c>
      <c r="D5015" s="7" t="n">
        <v>0</v>
      </c>
      <c r="E5015" s="7" t="n">
        <v>0</v>
      </c>
      <c r="F5015" s="7" t="n">
        <v>1</v>
      </c>
      <c r="G5015" s="7" t="n">
        <v>130</v>
      </c>
    </row>
    <row r="5016" customFormat="false" ht="15" hidden="false" customHeight="false" outlineLevel="0" collapsed="false">
      <c r="A5016" s="7" t="s">
        <v>23</v>
      </c>
      <c r="B5016" s="7" t="s">
        <v>356</v>
      </c>
      <c r="C5016" s="7" t="s">
        <v>1280</v>
      </c>
      <c r="D5016" s="7" t="n">
        <v>1</v>
      </c>
      <c r="E5016" s="7" t="n">
        <v>130.01</v>
      </c>
      <c r="F5016" s="7" t="n">
        <v>1</v>
      </c>
      <c r="G5016" s="7" t="n">
        <v>130</v>
      </c>
    </row>
    <row r="5017" customFormat="false" ht="15" hidden="false" customHeight="false" outlineLevel="0" collapsed="false">
      <c r="A5017" s="7" t="s">
        <v>23</v>
      </c>
      <c r="B5017" s="7" t="s">
        <v>617</v>
      </c>
      <c r="C5017" s="7" t="s">
        <v>1280</v>
      </c>
      <c r="D5017" s="7" t="n">
        <v>2</v>
      </c>
      <c r="E5017" s="7" t="n">
        <v>260</v>
      </c>
      <c r="F5017" s="7" t="n">
        <v>1</v>
      </c>
      <c r="G5017" s="7" t="n">
        <v>130</v>
      </c>
    </row>
    <row r="5018" customFormat="false" ht="15" hidden="false" customHeight="false" outlineLevel="0" collapsed="false">
      <c r="A5018" s="7" t="s">
        <v>23</v>
      </c>
      <c r="B5018" s="7" t="s">
        <v>247</v>
      </c>
      <c r="C5018" s="7" t="s">
        <v>1280</v>
      </c>
      <c r="D5018" s="7" t="n">
        <v>0</v>
      </c>
      <c r="E5018" s="7" t="n">
        <v>0</v>
      </c>
      <c r="F5018" s="7" t="n">
        <v>2</v>
      </c>
      <c r="G5018" s="7" t="n">
        <v>260</v>
      </c>
    </row>
    <row r="5019" customFormat="false" ht="15" hidden="false" customHeight="false" outlineLevel="0" collapsed="false">
      <c r="A5019" s="7" t="s">
        <v>23</v>
      </c>
      <c r="B5019" s="7" t="s">
        <v>255</v>
      </c>
      <c r="C5019" s="7" t="s">
        <v>1280</v>
      </c>
      <c r="D5019" s="7" t="n">
        <v>0</v>
      </c>
      <c r="E5019" s="7" t="n">
        <v>0</v>
      </c>
      <c r="F5019" s="7" t="n">
        <v>2</v>
      </c>
      <c r="G5019" s="7" t="n">
        <v>260</v>
      </c>
    </row>
    <row r="5020" customFormat="false" ht="15" hidden="false" customHeight="false" outlineLevel="0" collapsed="false">
      <c r="A5020" s="7" t="s">
        <v>23</v>
      </c>
      <c r="B5020" s="7" t="s">
        <v>489</v>
      </c>
      <c r="C5020" s="7" t="s">
        <v>1283</v>
      </c>
      <c r="D5020" s="7" t="n">
        <v>2</v>
      </c>
      <c r="E5020" s="7" t="n">
        <v>198</v>
      </c>
      <c r="F5020" s="7" t="n">
        <v>0</v>
      </c>
      <c r="G5020" s="7" t="n">
        <v>0</v>
      </c>
    </row>
    <row r="5021" customFormat="false" ht="15" hidden="false" customHeight="false" outlineLevel="0" collapsed="false">
      <c r="A5021" s="7" t="s">
        <v>23</v>
      </c>
      <c r="B5021" s="7" t="s">
        <v>313</v>
      </c>
      <c r="C5021" s="7" t="s">
        <v>1287</v>
      </c>
      <c r="D5021" s="7" t="n">
        <v>2</v>
      </c>
      <c r="E5021" s="7" t="n">
        <v>180.02</v>
      </c>
      <c r="F5021" s="7" t="n">
        <v>3</v>
      </c>
      <c r="G5021" s="7" t="n">
        <v>270</v>
      </c>
    </row>
    <row r="5022" customFormat="false" ht="15" hidden="false" customHeight="false" outlineLevel="0" collapsed="false">
      <c r="A5022" s="7" t="s">
        <v>23</v>
      </c>
      <c r="B5022" s="7" t="s">
        <v>391</v>
      </c>
      <c r="C5022" s="7" t="s">
        <v>1287</v>
      </c>
      <c r="D5022" s="7" t="n">
        <v>3</v>
      </c>
      <c r="E5022" s="7" t="n">
        <v>270</v>
      </c>
      <c r="F5022" s="7" t="n">
        <v>0</v>
      </c>
      <c r="G5022" s="7" t="n">
        <v>0</v>
      </c>
    </row>
    <row r="5023" customFormat="false" ht="15" hidden="false" customHeight="false" outlineLevel="0" collapsed="false">
      <c r="A5023" s="7" t="s">
        <v>23</v>
      </c>
      <c r="B5023" s="7" t="s">
        <v>296</v>
      </c>
      <c r="C5023" s="7" t="s">
        <v>1294</v>
      </c>
      <c r="D5023" s="7" t="n">
        <v>5</v>
      </c>
      <c r="E5023" s="7" t="n">
        <v>152.1</v>
      </c>
      <c r="F5023" s="7" t="n">
        <v>9</v>
      </c>
      <c r="G5023" s="7" t="n">
        <v>273.78</v>
      </c>
    </row>
    <row r="5024" customFormat="false" ht="15" hidden="false" customHeight="false" outlineLevel="0" collapsed="false">
      <c r="A5024" s="7" t="s">
        <v>23</v>
      </c>
      <c r="B5024" s="7" t="s">
        <v>296</v>
      </c>
      <c r="C5024" s="7" t="s">
        <v>1294</v>
      </c>
      <c r="D5024" s="7" t="n">
        <v>2</v>
      </c>
      <c r="E5024" s="7" t="n">
        <v>56.64</v>
      </c>
      <c r="F5024" s="7" t="n">
        <v>0</v>
      </c>
      <c r="G5024" s="7" t="n">
        <v>0</v>
      </c>
    </row>
    <row r="5025" customFormat="false" ht="15" hidden="false" customHeight="false" outlineLevel="0" collapsed="false">
      <c r="A5025" s="7" t="s">
        <v>23</v>
      </c>
      <c r="B5025" s="7" t="s">
        <v>164</v>
      </c>
      <c r="C5025" s="7" t="s">
        <v>1295</v>
      </c>
      <c r="D5025" s="7" t="n">
        <v>2</v>
      </c>
      <c r="E5025" s="7" t="n">
        <v>40.21</v>
      </c>
      <c r="F5025" s="7" t="n">
        <v>6</v>
      </c>
      <c r="G5025" s="7" t="n">
        <v>120.63</v>
      </c>
    </row>
    <row r="5026" customFormat="false" ht="15" hidden="false" customHeight="false" outlineLevel="0" collapsed="false">
      <c r="A5026" s="7" t="s">
        <v>23</v>
      </c>
      <c r="B5026" s="7" t="s">
        <v>164</v>
      </c>
      <c r="C5026" s="7" t="s">
        <v>1295</v>
      </c>
      <c r="D5026" s="7" t="n">
        <v>2</v>
      </c>
      <c r="E5026" s="7" t="n">
        <v>35.83</v>
      </c>
      <c r="F5026" s="7" t="n">
        <v>0</v>
      </c>
      <c r="G5026" s="7" t="n">
        <v>0</v>
      </c>
    </row>
    <row r="5027" customFormat="false" ht="15" hidden="false" customHeight="false" outlineLevel="0" collapsed="false">
      <c r="A5027" s="7" t="s">
        <v>23</v>
      </c>
      <c r="B5027" s="7" t="s">
        <v>159</v>
      </c>
      <c r="C5027" s="7" t="s">
        <v>1295</v>
      </c>
      <c r="D5027" s="7" t="n">
        <v>7</v>
      </c>
      <c r="E5027" s="7" t="n">
        <v>140.74</v>
      </c>
      <c r="F5027" s="7" t="n">
        <v>4</v>
      </c>
      <c r="G5027" s="7" t="n">
        <v>80.42</v>
      </c>
    </row>
    <row r="5028" customFormat="false" ht="15" hidden="false" customHeight="false" outlineLevel="0" collapsed="false">
      <c r="A5028" s="7" t="s">
        <v>23</v>
      </c>
      <c r="B5028" s="7" t="s">
        <v>159</v>
      </c>
      <c r="C5028" s="7" t="s">
        <v>1295</v>
      </c>
      <c r="D5028" s="7" t="n">
        <v>2</v>
      </c>
      <c r="E5028" s="7" t="n">
        <v>35.83</v>
      </c>
      <c r="F5028" s="7" t="n">
        <v>0</v>
      </c>
      <c r="G5028" s="7" t="n">
        <v>0</v>
      </c>
    </row>
    <row r="5029" customFormat="false" ht="15" hidden="false" customHeight="false" outlineLevel="0" collapsed="false">
      <c r="A5029" s="7" t="s">
        <v>23</v>
      </c>
      <c r="B5029" s="7" t="s">
        <v>195</v>
      </c>
      <c r="C5029" s="7" t="s">
        <v>1295</v>
      </c>
      <c r="D5029" s="7" t="n">
        <v>4</v>
      </c>
      <c r="E5029" s="7" t="n">
        <v>80.42</v>
      </c>
      <c r="F5029" s="7" t="n">
        <v>6</v>
      </c>
      <c r="G5029" s="7" t="n">
        <v>120.64</v>
      </c>
    </row>
    <row r="5030" customFormat="false" ht="15" hidden="false" customHeight="false" outlineLevel="0" collapsed="false">
      <c r="A5030" s="7" t="s">
        <v>23</v>
      </c>
      <c r="B5030" s="7" t="s">
        <v>195</v>
      </c>
      <c r="C5030" s="7" t="s">
        <v>1295</v>
      </c>
      <c r="D5030" s="7" t="n">
        <v>2</v>
      </c>
      <c r="E5030" s="7" t="n">
        <v>35.83</v>
      </c>
      <c r="F5030" s="7" t="n">
        <v>0</v>
      </c>
      <c r="G5030" s="7" t="n">
        <v>0</v>
      </c>
    </row>
    <row r="5031" customFormat="false" ht="15" hidden="false" customHeight="false" outlineLevel="0" collapsed="false">
      <c r="A5031" s="7" t="s">
        <v>23</v>
      </c>
      <c r="B5031" s="7" t="s">
        <v>209</v>
      </c>
      <c r="C5031" s="7" t="s">
        <v>1295</v>
      </c>
      <c r="D5031" s="7" t="n">
        <v>2</v>
      </c>
      <c r="E5031" s="7" t="n">
        <v>40.21</v>
      </c>
      <c r="F5031" s="7" t="n">
        <v>0</v>
      </c>
      <c r="G5031" s="7" t="n">
        <v>0</v>
      </c>
    </row>
    <row r="5032" customFormat="false" ht="15" hidden="false" customHeight="false" outlineLevel="0" collapsed="false">
      <c r="A5032" s="7" t="s">
        <v>23</v>
      </c>
      <c r="B5032" s="7" t="s">
        <v>209</v>
      </c>
      <c r="C5032" s="7" t="s">
        <v>1295</v>
      </c>
      <c r="D5032" s="7" t="n">
        <v>2</v>
      </c>
      <c r="E5032" s="7" t="n">
        <v>35.83</v>
      </c>
      <c r="F5032" s="7" t="n">
        <v>0</v>
      </c>
      <c r="G5032" s="7" t="n">
        <v>0</v>
      </c>
    </row>
    <row r="5033" customFormat="false" ht="15" hidden="false" customHeight="false" outlineLevel="0" collapsed="false">
      <c r="A5033" s="7" t="s">
        <v>23</v>
      </c>
      <c r="B5033" s="7" t="s">
        <v>119</v>
      </c>
      <c r="C5033" s="7" t="s">
        <v>1303</v>
      </c>
      <c r="D5033" s="7" t="n">
        <v>1</v>
      </c>
      <c r="E5033" s="7" t="n">
        <v>94.5</v>
      </c>
      <c r="F5033" s="7" t="n">
        <v>0</v>
      </c>
      <c r="G5033" s="7" t="n">
        <v>0</v>
      </c>
    </row>
    <row r="5034" customFormat="false" ht="15" hidden="false" customHeight="false" outlineLevel="0" collapsed="false">
      <c r="A5034" s="7" t="s">
        <v>23</v>
      </c>
      <c r="B5034" s="7" t="s">
        <v>119</v>
      </c>
      <c r="C5034" s="7" t="s">
        <v>1303</v>
      </c>
      <c r="D5034" s="7" t="n">
        <v>0</v>
      </c>
      <c r="E5034" s="7" t="n">
        <v>-0.01</v>
      </c>
      <c r="F5034" s="7" t="n">
        <v>0</v>
      </c>
      <c r="G5034" s="7" t="n">
        <v>0</v>
      </c>
    </row>
    <row r="5035" customFormat="false" ht="15" hidden="false" customHeight="false" outlineLevel="0" collapsed="false">
      <c r="A5035" s="7" t="s">
        <v>23</v>
      </c>
      <c r="B5035" s="7" t="s">
        <v>115</v>
      </c>
      <c r="C5035" s="7" t="s">
        <v>1303</v>
      </c>
      <c r="D5035" s="7" t="n">
        <v>1</v>
      </c>
      <c r="E5035" s="7" t="n">
        <v>103.07</v>
      </c>
      <c r="F5035" s="7" t="n">
        <v>0</v>
      </c>
      <c r="G5035" s="7" t="n">
        <v>0</v>
      </c>
    </row>
    <row r="5036" customFormat="false" ht="15" hidden="false" customHeight="false" outlineLevel="0" collapsed="false">
      <c r="A5036" s="7" t="s">
        <v>23</v>
      </c>
      <c r="B5036" s="7" t="s">
        <v>136</v>
      </c>
      <c r="C5036" s="7" t="s">
        <v>1303</v>
      </c>
      <c r="D5036" s="7" t="n">
        <v>1</v>
      </c>
      <c r="E5036" s="7" t="n">
        <v>94.51</v>
      </c>
      <c r="F5036" s="7" t="n">
        <v>0</v>
      </c>
      <c r="G5036" s="7" t="n">
        <v>0</v>
      </c>
    </row>
    <row r="5037" customFormat="false" ht="15" hidden="false" customHeight="false" outlineLevel="0" collapsed="false">
      <c r="A5037" s="7" t="s">
        <v>23</v>
      </c>
      <c r="B5037" s="7" t="s">
        <v>147</v>
      </c>
      <c r="C5037" s="7" t="s">
        <v>1303</v>
      </c>
      <c r="D5037" s="7" t="n">
        <v>2</v>
      </c>
      <c r="E5037" s="7" t="n">
        <v>206.14</v>
      </c>
      <c r="F5037" s="7" t="n">
        <v>1</v>
      </c>
      <c r="G5037" s="7" t="n">
        <v>103.07</v>
      </c>
    </row>
    <row r="5038" customFormat="false" ht="15" hidden="false" customHeight="false" outlineLevel="0" collapsed="false">
      <c r="A5038" s="7" t="s">
        <v>23</v>
      </c>
      <c r="B5038" s="7" t="s">
        <v>83</v>
      </c>
      <c r="C5038" s="7" t="s">
        <v>1303</v>
      </c>
      <c r="D5038" s="7" t="n">
        <v>3</v>
      </c>
      <c r="E5038" s="7" t="n">
        <v>180</v>
      </c>
      <c r="F5038" s="7" t="n">
        <v>5</v>
      </c>
      <c r="G5038" s="7" t="n">
        <v>300</v>
      </c>
    </row>
    <row r="5039" customFormat="false" ht="15" hidden="false" customHeight="false" outlineLevel="0" collapsed="false">
      <c r="A5039" s="7" t="s">
        <v>23</v>
      </c>
      <c r="B5039" s="7" t="s">
        <v>83</v>
      </c>
      <c r="C5039" s="7" t="s">
        <v>1303</v>
      </c>
      <c r="D5039" s="7" t="n">
        <v>6</v>
      </c>
      <c r="E5039" s="7" t="n">
        <v>329.99</v>
      </c>
      <c r="F5039" s="7" t="n">
        <v>0</v>
      </c>
      <c r="G5039" s="7" t="n">
        <v>0</v>
      </c>
    </row>
    <row r="5040" customFormat="false" ht="15" hidden="false" customHeight="false" outlineLevel="0" collapsed="false">
      <c r="A5040" s="7" t="s">
        <v>23</v>
      </c>
      <c r="B5040" s="7" t="s">
        <v>322</v>
      </c>
      <c r="C5040" s="7" t="s">
        <v>1312</v>
      </c>
      <c r="D5040" s="7" t="n">
        <v>2</v>
      </c>
      <c r="E5040" s="7" t="n">
        <v>133.04</v>
      </c>
      <c r="F5040" s="7" t="n">
        <v>0</v>
      </c>
      <c r="G5040" s="7" t="n">
        <v>0</v>
      </c>
    </row>
    <row r="5041" customFormat="false" ht="15" hidden="false" customHeight="false" outlineLevel="0" collapsed="false">
      <c r="A5041" s="7" t="s">
        <v>23</v>
      </c>
      <c r="B5041" s="7" t="s">
        <v>321</v>
      </c>
      <c r="C5041" s="7" t="s">
        <v>1312</v>
      </c>
      <c r="D5041" s="7" t="n">
        <v>1</v>
      </c>
      <c r="E5041" s="7" t="n">
        <v>66.51</v>
      </c>
      <c r="F5041" s="7" t="n">
        <v>0</v>
      </c>
      <c r="G5041" s="7" t="n">
        <v>0</v>
      </c>
    </row>
    <row r="5042" customFormat="false" ht="15" hidden="false" customHeight="false" outlineLevel="0" collapsed="false">
      <c r="A5042" s="7" t="s">
        <v>23</v>
      </c>
      <c r="B5042" s="7" t="s">
        <v>334</v>
      </c>
      <c r="C5042" s="7" t="s">
        <v>1312</v>
      </c>
      <c r="D5042" s="7" t="n">
        <v>0</v>
      </c>
      <c r="E5042" s="7" t="n">
        <v>0</v>
      </c>
      <c r="F5042" s="7" t="n">
        <v>1</v>
      </c>
      <c r="G5042" s="7" t="n">
        <v>66.51</v>
      </c>
    </row>
    <row r="5043" customFormat="false" ht="15" hidden="false" customHeight="false" outlineLevel="0" collapsed="false">
      <c r="A5043" s="7" t="s">
        <v>23</v>
      </c>
      <c r="B5043" s="7" t="s">
        <v>135</v>
      </c>
      <c r="C5043" s="7" t="s">
        <v>1316</v>
      </c>
      <c r="D5043" s="7" t="n">
        <v>2</v>
      </c>
      <c r="E5043" s="7" t="n">
        <v>141.72</v>
      </c>
      <c r="F5043" s="7" t="n">
        <v>0</v>
      </c>
      <c r="G5043" s="7" t="n">
        <v>0</v>
      </c>
    </row>
    <row r="5044" customFormat="false" ht="15" hidden="false" customHeight="false" outlineLevel="0" collapsed="false">
      <c r="A5044" s="7" t="s">
        <v>23</v>
      </c>
      <c r="B5044" s="7" t="s">
        <v>135</v>
      </c>
      <c r="C5044" s="7" t="s">
        <v>1316</v>
      </c>
      <c r="D5044" s="7" t="n">
        <v>0</v>
      </c>
      <c r="E5044" s="7" t="n">
        <v>0</v>
      </c>
      <c r="F5044" s="7" t="n">
        <v>3</v>
      </c>
      <c r="G5044" s="7" t="n">
        <v>213.59</v>
      </c>
    </row>
    <row r="5045" customFormat="false" ht="15" hidden="false" customHeight="false" outlineLevel="0" collapsed="false">
      <c r="A5045" s="7" t="s">
        <v>23</v>
      </c>
      <c r="B5045" s="7" t="s">
        <v>193</v>
      </c>
      <c r="C5045" s="7" t="s">
        <v>1316</v>
      </c>
      <c r="D5045" s="7" t="n">
        <v>1</v>
      </c>
      <c r="E5045" s="7" t="n">
        <v>71.2</v>
      </c>
      <c r="F5045" s="7" t="n">
        <v>3</v>
      </c>
      <c r="G5045" s="7" t="n">
        <v>213.59</v>
      </c>
    </row>
    <row r="5046" customFormat="false" ht="15" hidden="false" customHeight="false" outlineLevel="0" collapsed="false">
      <c r="A5046" s="7" t="s">
        <v>23</v>
      </c>
      <c r="B5046" s="7" t="s">
        <v>516</v>
      </c>
      <c r="C5046" s="7" t="s">
        <v>1317</v>
      </c>
      <c r="D5046" s="7" t="n">
        <v>0</v>
      </c>
      <c r="E5046" s="7" t="n">
        <v>0</v>
      </c>
      <c r="F5046" s="7" t="n">
        <v>1</v>
      </c>
      <c r="G5046" s="7" t="n">
        <v>118.54</v>
      </c>
    </row>
    <row r="5047" customFormat="false" ht="15" hidden="false" customHeight="false" outlineLevel="0" collapsed="false">
      <c r="A5047" s="7" t="s">
        <v>23</v>
      </c>
      <c r="B5047" s="7" t="s">
        <v>431</v>
      </c>
      <c r="C5047" s="7" t="s">
        <v>1317</v>
      </c>
      <c r="D5047" s="7" t="n">
        <v>0</v>
      </c>
      <c r="E5047" s="7" t="n">
        <v>0</v>
      </c>
      <c r="F5047" s="7" t="n">
        <v>1</v>
      </c>
      <c r="G5047" s="7" t="n">
        <v>118.54</v>
      </c>
    </row>
    <row r="5048" customFormat="false" ht="15" hidden="false" customHeight="false" outlineLevel="0" collapsed="false">
      <c r="A5048" s="7" t="s">
        <v>23</v>
      </c>
      <c r="B5048" s="7" t="s">
        <v>515</v>
      </c>
      <c r="C5048" s="7" t="s">
        <v>1317</v>
      </c>
      <c r="D5048" s="7" t="n">
        <v>1</v>
      </c>
      <c r="E5048" s="7" t="n">
        <v>118.4</v>
      </c>
      <c r="F5048" s="7" t="n">
        <v>0</v>
      </c>
      <c r="G5048" s="7" t="n">
        <v>0</v>
      </c>
    </row>
    <row r="5049" customFormat="false" ht="15" hidden="false" customHeight="false" outlineLevel="0" collapsed="false">
      <c r="A5049" s="7" t="s">
        <v>23</v>
      </c>
      <c r="B5049" s="7" t="s">
        <v>515</v>
      </c>
      <c r="C5049" s="7" t="s">
        <v>1317</v>
      </c>
      <c r="D5049" s="7" t="n">
        <v>2</v>
      </c>
      <c r="E5049" s="7" t="n">
        <v>237.09</v>
      </c>
      <c r="F5049" s="7" t="n">
        <v>0</v>
      </c>
      <c r="G5049" s="7" t="n">
        <v>0</v>
      </c>
    </row>
    <row r="5050" customFormat="false" ht="15" hidden="false" customHeight="false" outlineLevel="0" collapsed="false">
      <c r="A5050" s="7" t="s">
        <v>23</v>
      </c>
      <c r="B5050" s="7" t="s">
        <v>635</v>
      </c>
      <c r="C5050" s="7" t="s">
        <v>1317</v>
      </c>
      <c r="D5050" s="7" t="n">
        <v>1</v>
      </c>
      <c r="E5050" s="7" t="n">
        <v>118.38</v>
      </c>
      <c r="F5050" s="7" t="n">
        <v>0</v>
      </c>
      <c r="G5050" s="7" t="n">
        <v>0</v>
      </c>
    </row>
    <row r="5051" customFormat="false" ht="15" hidden="false" customHeight="false" outlineLevel="0" collapsed="false">
      <c r="A5051" s="7" t="s">
        <v>23</v>
      </c>
      <c r="B5051" s="7" t="s">
        <v>629</v>
      </c>
      <c r="C5051" s="7" t="s">
        <v>1319</v>
      </c>
      <c r="D5051" s="7" t="n">
        <v>1</v>
      </c>
      <c r="E5051" s="7" t="n">
        <v>80</v>
      </c>
      <c r="F5051" s="7" t="n">
        <v>2</v>
      </c>
      <c r="G5051" s="7" t="n">
        <v>160.03</v>
      </c>
    </row>
    <row r="5052" customFormat="false" ht="15" hidden="false" customHeight="false" outlineLevel="0" collapsed="false">
      <c r="A5052" s="7" t="s">
        <v>23</v>
      </c>
      <c r="B5052" s="7" t="s">
        <v>333</v>
      </c>
      <c r="C5052" s="7" t="s">
        <v>1319</v>
      </c>
      <c r="D5052" s="7" t="n">
        <v>2</v>
      </c>
      <c r="E5052" s="7" t="n">
        <v>160</v>
      </c>
      <c r="F5052" s="7" t="n">
        <v>2</v>
      </c>
      <c r="G5052" s="7" t="n">
        <v>160.01</v>
      </c>
    </row>
    <row r="5053" customFormat="false" ht="15" hidden="false" customHeight="false" outlineLevel="0" collapsed="false">
      <c r="A5053" s="7" t="s">
        <v>23</v>
      </c>
      <c r="B5053" s="7" t="s">
        <v>221</v>
      </c>
      <c r="C5053" s="7" t="s">
        <v>1319</v>
      </c>
      <c r="D5053" s="7" t="n">
        <v>4</v>
      </c>
      <c r="E5053" s="7" t="n">
        <v>320.01</v>
      </c>
      <c r="F5053" s="7" t="n">
        <v>10</v>
      </c>
      <c r="G5053" s="7" t="n">
        <v>800.04</v>
      </c>
    </row>
    <row r="5054" customFormat="false" ht="15" hidden="false" customHeight="false" outlineLevel="0" collapsed="false">
      <c r="A5054" s="7" t="s">
        <v>23</v>
      </c>
      <c r="B5054" s="7" t="s">
        <v>205</v>
      </c>
      <c r="C5054" s="7" t="s">
        <v>1319</v>
      </c>
      <c r="D5054" s="7" t="n">
        <v>3</v>
      </c>
      <c r="E5054" s="7" t="n">
        <v>240</v>
      </c>
      <c r="F5054" s="7" t="n">
        <v>6</v>
      </c>
      <c r="G5054" s="7" t="n">
        <v>480.01</v>
      </c>
    </row>
    <row r="5055" customFormat="false" ht="15" hidden="false" customHeight="false" outlineLevel="0" collapsed="false">
      <c r="A5055" s="7" t="s">
        <v>23</v>
      </c>
      <c r="B5055" s="7" t="s">
        <v>233</v>
      </c>
      <c r="C5055" s="7" t="s">
        <v>1319</v>
      </c>
      <c r="D5055" s="7" t="n">
        <v>0</v>
      </c>
      <c r="E5055" s="7" t="n">
        <v>0</v>
      </c>
      <c r="F5055" s="7" t="n">
        <v>1</v>
      </c>
      <c r="G5055" s="7" t="n">
        <v>80</v>
      </c>
    </row>
    <row r="5056" customFormat="false" ht="15" hidden="false" customHeight="false" outlineLevel="0" collapsed="false">
      <c r="A5056" s="7" t="s">
        <v>23</v>
      </c>
      <c r="B5056" s="7" t="s">
        <v>113</v>
      </c>
      <c r="C5056" s="7" t="s">
        <v>1330</v>
      </c>
      <c r="D5056" s="7" t="n">
        <v>1</v>
      </c>
      <c r="E5056" s="7" t="n">
        <v>34.19</v>
      </c>
      <c r="F5056" s="7" t="n">
        <v>0</v>
      </c>
      <c r="G5056" s="7" t="n">
        <v>0</v>
      </c>
    </row>
    <row r="5057" customFormat="false" ht="15" hidden="false" customHeight="false" outlineLevel="0" collapsed="false">
      <c r="A5057" s="7" t="s">
        <v>23</v>
      </c>
      <c r="B5057" s="7" t="s">
        <v>335</v>
      </c>
      <c r="C5057" s="7" t="s">
        <v>1331</v>
      </c>
      <c r="D5057" s="7" t="n">
        <v>1</v>
      </c>
      <c r="E5057" s="7" t="n">
        <v>70.26</v>
      </c>
      <c r="F5057" s="7" t="n">
        <v>0</v>
      </c>
      <c r="G5057" s="7" t="n">
        <v>0</v>
      </c>
    </row>
    <row r="5058" customFormat="false" ht="15" hidden="false" customHeight="false" outlineLevel="0" collapsed="false">
      <c r="A5058" s="7" t="s">
        <v>23</v>
      </c>
      <c r="B5058" s="7" t="s">
        <v>108</v>
      </c>
      <c r="C5058" s="7" t="s">
        <v>1336</v>
      </c>
      <c r="D5058" s="7" t="n">
        <v>0</v>
      </c>
      <c r="E5058" s="7" t="n">
        <v>0</v>
      </c>
      <c r="F5058" s="7" t="n">
        <v>10</v>
      </c>
      <c r="G5058" s="7" t="n">
        <v>308.92</v>
      </c>
    </row>
    <row r="5059" customFormat="false" ht="15" hidden="false" customHeight="false" outlineLevel="0" collapsed="false">
      <c r="A5059" s="7" t="s">
        <v>23</v>
      </c>
      <c r="B5059" s="7" t="s">
        <v>100</v>
      </c>
      <c r="C5059" s="7" t="s">
        <v>1336</v>
      </c>
      <c r="D5059" s="7" t="n">
        <v>6</v>
      </c>
      <c r="E5059" s="7" t="n">
        <v>185.35</v>
      </c>
      <c r="F5059" s="7" t="n">
        <v>5</v>
      </c>
      <c r="G5059" s="7" t="n">
        <v>154.46</v>
      </c>
    </row>
    <row r="5060" customFormat="false" ht="15" hidden="false" customHeight="false" outlineLevel="0" collapsed="false">
      <c r="A5060" s="7" t="s">
        <v>23</v>
      </c>
      <c r="B5060" s="7" t="s">
        <v>117</v>
      </c>
      <c r="C5060" s="7" t="s">
        <v>1336</v>
      </c>
      <c r="D5060" s="7" t="n">
        <v>5</v>
      </c>
      <c r="E5060" s="7" t="n">
        <v>154.46</v>
      </c>
      <c r="F5060" s="7" t="n">
        <v>0</v>
      </c>
      <c r="G5060" s="7" t="n">
        <v>0</v>
      </c>
    </row>
    <row r="5061" customFormat="false" ht="15" hidden="false" customHeight="false" outlineLevel="0" collapsed="false">
      <c r="A5061" s="7" t="s">
        <v>23</v>
      </c>
      <c r="B5061" s="7" t="s">
        <v>131</v>
      </c>
      <c r="C5061" s="7" t="s">
        <v>1336</v>
      </c>
      <c r="D5061" s="7" t="n">
        <v>5</v>
      </c>
      <c r="E5061" s="7" t="n">
        <v>154.46</v>
      </c>
      <c r="F5061" s="7" t="n">
        <v>5</v>
      </c>
      <c r="G5061" s="7" t="n">
        <v>154.46</v>
      </c>
    </row>
    <row r="5062" customFormat="false" ht="15" hidden="false" customHeight="false" outlineLevel="0" collapsed="false">
      <c r="A5062" s="7" t="s">
        <v>23</v>
      </c>
      <c r="B5062" s="7" t="s">
        <v>626</v>
      </c>
      <c r="C5062" s="7" t="s">
        <v>1336</v>
      </c>
      <c r="D5062" s="7" t="n">
        <v>5</v>
      </c>
      <c r="E5062" s="7" t="n">
        <v>154.46</v>
      </c>
      <c r="F5062" s="7" t="n">
        <v>0</v>
      </c>
      <c r="G5062" s="7" t="n">
        <v>0</v>
      </c>
    </row>
    <row r="5063" customFormat="false" ht="15" hidden="false" customHeight="false" outlineLevel="0" collapsed="false">
      <c r="A5063" s="7" t="s">
        <v>23</v>
      </c>
      <c r="B5063" s="7" t="s">
        <v>231</v>
      </c>
      <c r="C5063" s="7" t="s">
        <v>1342</v>
      </c>
      <c r="D5063" s="7" t="n">
        <v>4</v>
      </c>
      <c r="E5063" s="7" t="n">
        <v>114.18</v>
      </c>
      <c r="F5063" s="7" t="n">
        <v>0</v>
      </c>
      <c r="G5063" s="7" t="n">
        <v>0</v>
      </c>
    </row>
    <row r="5064" customFormat="false" ht="15" hidden="false" customHeight="false" outlineLevel="0" collapsed="false">
      <c r="A5064" s="7" t="s">
        <v>23</v>
      </c>
      <c r="B5064" s="7" t="s">
        <v>264</v>
      </c>
      <c r="C5064" s="7" t="s">
        <v>1347</v>
      </c>
      <c r="D5064" s="7" t="n">
        <v>10</v>
      </c>
      <c r="E5064" s="7" t="n">
        <v>144.82</v>
      </c>
      <c r="F5064" s="7" t="n">
        <v>10</v>
      </c>
      <c r="G5064" s="7" t="n">
        <v>144.82</v>
      </c>
    </row>
    <row r="5065" customFormat="false" ht="15" hidden="false" customHeight="false" outlineLevel="0" collapsed="false">
      <c r="A5065" s="7" t="s">
        <v>23</v>
      </c>
      <c r="B5065" s="7" t="s">
        <v>297</v>
      </c>
      <c r="C5065" s="7" t="s">
        <v>1348</v>
      </c>
      <c r="D5065" s="7" t="n">
        <v>0</v>
      </c>
      <c r="E5065" s="7" t="n">
        <v>0</v>
      </c>
      <c r="F5065" s="7" t="n">
        <v>10</v>
      </c>
      <c r="G5065" s="7" t="n">
        <v>140.17</v>
      </c>
    </row>
    <row r="5066" customFormat="false" ht="15" hidden="false" customHeight="false" outlineLevel="0" collapsed="false">
      <c r="A5066" s="7" t="s">
        <v>23</v>
      </c>
      <c r="B5066" s="7" t="s">
        <v>150</v>
      </c>
      <c r="C5066" s="7" t="s">
        <v>1349</v>
      </c>
      <c r="D5066" s="7" t="n">
        <v>10</v>
      </c>
      <c r="E5066" s="7" t="n">
        <v>187.05</v>
      </c>
      <c r="F5066" s="7" t="n">
        <v>12</v>
      </c>
      <c r="G5066" s="7" t="n">
        <v>224.47</v>
      </c>
    </row>
    <row r="5067" customFormat="false" ht="15" hidden="false" customHeight="false" outlineLevel="0" collapsed="false">
      <c r="A5067" s="7" t="s">
        <v>23</v>
      </c>
      <c r="B5067" s="7" t="s">
        <v>180</v>
      </c>
      <c r="C5067" s="7" t="s">
        <v>1353</v>
      </c>
      <c r="D5067" s="7" t="n">
        <v>5</v>
      </c>
      <c r="E5067" s="7" t="n">
        <v>187.27</v>
      </c>
      <c r="F5067" s="7" t="n">
        <v>0</v>
      </c>
      <c r="G5067" s="7" t="n">
        <v>0</v>
      </c>
    </row>
    <row r="5068" customFormat="false" ht="15" hidden="false" customHeight="false" outlineLevel="0" collapsed="false">
      <c r="A5068" s="7" t="s">
        <v>23</v>
      </c>
      <c r="B5068" s="7" t="s">
        <v>114</v>
      </c>
      <c r="C5068" s="7" t="s">
        <v>1354</v>
      </c>
      <c r="D5068" s="7" t="n">
        <v>0</v>
      </c>
      <c r="E5068" s="7" t="n">
        <v>0</v>
      </c>
      <c r="F5068" s="7" t="n">
        <v>6</v>
      </c>
      <c r="G5068" s="7" t="n">
        <v>241.6</v>
      </c>
    </row>
    <row r="5069" customFormat="false" ht="15" hidden="false" customHeight="false" outlineLevel="0" collapsed="false">
      <c r="A5069" s="7" t="s">
        <v>23</v>
      </c>
      <c r="B5069" s="7" t="s">
        <v>323</v>
      </c>
      <c r="C5069" s="7" t="s">
        <v>1355</v>
      </c>
      <c r="D5069" s="7" t="n">
        <v>3</v>
      </c>
      <c r="E5069" s="7" t="n">
        <v>91.26</v>
      </c>
      <c r="F5069" s="7" t="n">
        <v>0</v>
      </c>
      <c r="G5069" s="7" t="n">
        <v>0</v>
      </c>
    </row>
    <row r="5070" customFormat="false" ht="15" hidden="false" customHeight="false" outlineLevel="0" collapsed="false">
      <c r="A5070" s="7" t="s">
        <v>23</v>
      </c>
      <c r="B5070" s="7" t="s">
        <v>179</v>
      </c>
      <c r="C5070" s="7" t="s">
        <v>1357</v>
      </c>
      <c r="D5070" s="7" t="n">
        <v>5</v>
      </c>
      <c r="E5070" s="7" t="n">
        <v>119.29</v>
      </c>
      <c r="F5070" s="7" t="n">
        <v>15</v>
      </c>
      <c r="G5070" s="7" t="n">
        <v>357.86</v>
      </c>
    </row>
    <row r="5071" customFormat="false" ht="15" hidden="false" customHeight="false" outlineLevel="0" collapsed="false">
      <c r="A5071" s="7" t="s">
        <v>23</v>
      </c>
      <c r="B5071" s="7" t="s">
        <v>163</v>
      </c>
      <c r="C5071" s="7" t="s">
        <v>1357</v>
      </c>
      <c r="D5071" s="7" t="n">
        <v>10</v>
      </c>
      <c r="E5071" s="7" t="n">
        <v>261.97</v>
      </c>
      <c r="F5071" s="7" t="n">
        <v>5</v>
      </c>
      <c r="G5071" s="7" t="n">
        <v>130.99</v>
      </c>
    </row>
    <row r="5072" customFormat="false" ht="15" hidden="false" customHeight="false" outlineLevel="0" collapsed="false">
      <c r="A5072" s="7" t="s">
        <v>23</v>
      </c>
      <c r="B5072" s="7" t="s">
        <v>613</v>
      </c>
      <c r="C5072" s="7" t="s">
        <v>1369</v>
      </c>
      <c r="D5072" s="7" t="n">
        <v>0</v>
      </c>
      <c r="E5072" s="7" t="n">
        <v>0</v>
      </c>
      <c r="F5072" s="7" t="n">
        <v>2</v>
      </c>
      <c r="G5072" s="7" t="n">
        <v>178.02</v>
      </c>
    </row>
    <row r="5073" customFormat="false" ht="15" hidden="false" customHeight="false" outlineLevel="0" collapsed="false">
      <c r="A5073" s="7" t="s">
        <v>23</v>
      </c>
      <c r="B5073" s="7" t="s">
        <v>170</v>
      </c>
      <c r="C5073" s="7" t="s">
        <v>1371</v>
      </c>
      <c r="D5073" s="7" t="n">
        <v>0</v>
      </c>
      <c r="E5073" s="7" t="n">
        <v>0</v>
      </c>
      <c r="F5073" s="7" t="n">
        <v>2</v>
      </c>
      <c r="G5073" s="7" t="n">
        <v>94.59</v>
      </c>
    </row>
    <row r="5074" customFormat="false" ht="15" hidden="false" customHeight="false" outlineLevel="0" collapsed="false">
      <c r="A5074" s="7" t="s">
        <v>23</v>
      </c>
      <c r="B5074" s="7" t="s">
        <v>268</v>
      </c>
      <c r="C5074" s="7" t="s">
        <v>1372</v>
      </c>
      <c r="D5074" s="7" t="n">
        <v>0</v>
      </c>
      <c r="E5074" s="7" t="n">
        <v>0</v>
      </c>
      <c r="F5074" s="7" t="n">
        <v>1</v>
      </c>
      <c r="G5074" s="7" t="n">
        <v>60</v>
      </c>
    </row>
    <row r="5075" customFormat="false" ht="15" hidden="false" customHeight="false" outlineLevel="0" collapsed="false">
      <c r="A5075" s="7" t="s">
        <v>23</v>
      </c>
      <c r="B5075" s="7" t="s">
        <v>101</v>
      </c>
      <c r="C5075" s="7" t="s">
        <v>1389</v>
      </c>
      <c r="D5075" s="7" t="n">
        <v>5</v>
      </c>
      <c r="E5075" s="7" t="n">
        <v>119.7</v>
      </c>
      <c r="F5075" s="7" t="n">
        <v>10</v>
      </c>
      <c r="G5075" s="7" t="n">
        <v>239.4</v>
      </c>
    </row>
    <row r="5076" customFormat="false" ht="15" hidden="false" customHeight="false" outlineLevel="0" collapsed="false">
      <c r="A5076" s="7" t="s">
        <v>23</v>
      </c>
      <c r="B5076" s="7" t="s">
        <v>102</v>
      </c>
      <c r="C5076" s="7" t="s">
        <v>1389</v>
      </c>
      <c r="D5076" s="7" t="n">
        <v>10</v>
      </c>
      <c r="E5076" s="7" t="n">
        <v>239.4</v>
      </c>
      <c r="F5076" s="7" t="n">
        <v>7</v>
      </c>
      <c r="G5076" s="7" t="n">
        <v>167.58</v>
      </c>
    </row>
    <row r="5077" customFormat="false" ht="15" hidden="false" customHeight="false" outlineLevel="0" collapsed="false">
      <c r="A5077" s="7" t="s">
        <v>23</v>
      </c>
      <c r="B5077" s="7" t="s">
        <v>137</v>
      </c>
      <c r="C5077" s="7" t="s">
        <v>1389</v>
      </c>
      <c r="D5077" s="7" t="n">
        <v>5</v>
      </c>
      <c r="E5077" s="7" t="n">
        <v>119.7</v>
      </c>
      <c r="F5077" s="7" t="n">
        <v>5</v>
      </c>
      <c r="G5077" s="7" t="n">
        <v>119.7</v>
      </c>
    </row>
    <row r="5078" customFormat="false" ht="15" hidden="false" customHeight="false" outlineLevel="0" collapsed="false">
      <c r="A5078" s="7" t="s">
        <v>23</v>
      </c>
      <c r="B5078" s="7" t="s">
        <v>118</v>
      </c>
      <c r="C5078" s="7" t="s">
        <v>1389</v>
      </c>
      <c r="D5078" s="7" t="n">
        <v>20</v>
      </c>
      <c r="E5078" s="7" t="n">
        <v>478.83</v>
      </c>
      <c r="F5078" s="7" t="n">
        <v>15</v>
      </c>
      <c r="G5078" s="7" t="n">
        <v>359.11</v>
      </c>
    </row>
    <row r="5079" customFormat="false" ht="15" hidden="false" customHeight="false" outlineLevel="0" collapsed="false">
      <c r="A5079" s="7" t="s">
        <v>23</v>
      </c>
      <c r="B5079" s="7" t="s">
        <v>716</v>
      </c>
      <c r="C5079" s="7" t="s">
        <v>1389</v>
      </c>
      <c r="D5079" s="7" t="n">
        <v>15</v>
      </c>
      <c r="E5079" s="7" t="n">
        <v>359.12</v>
      </c>
      <c r="F5079" s="7" t="n">
        <v>4</v>
      </c>
      <c r="G5079" s="7" t="n">
        <v>95.76</v>
      </c>
    </row>
    <row r="5080" customFormat="false" ht="15" hidden="false" customHeight="false" outlineLevel="0" collapsed="false">
      <c r="A5080" s="7" t="s">
        <v>23</v>
      </c>
      <c r="B5080" s="7" t="s">
        <v>540</v>
      </c>
      <c r="C5080" s="7" t="s">
        <v>1395</v>
      </c>
      <c r="D5080" s="7" t="n">
        <v>2</v>
      </c>
      <c r="E5080" s="7" t="n">
        <v>98</v>
      </c>
      <c r="F5080" s="7" t="n">
        <v>0</v>
      </c>
      <c r="G5080" s="7" t="n">
        <v>0</v>
      </c>
    </row>
    <row r="5081" customFormat="false" ht="15" hidden="false" customHeight="false" outlineLevel="0" collapsed="false">
      <c r="A5081" s="7" t="s">
        <v>23</v>
      </c>
      <c r="B5081" s="7" t="s">
        <v>770</v>
      </c>
      <c r="C5081" s="7" t="s">
        <v>1395</v>
      </c>
      <c r="D5081" s="7" t="n">
        <v>1</v>
      </c>
      <c r="E5081" s="7" t="n">
        <v>84.32</v>
      </c>
      <c r="F5081" s="7" t="n">
        <v>0</v>
      </c>
      <c r="G5081" s="7" t="n">
        <v>0</v>
      </c>
    </row>
    <row r="5082" customFormat="false" ht="15" hidden="false" customHeight="false" outlineLevel="0" collapsed="false">
      <c r="A5082" s="7" t="s">
        <v>23</v>
      </c>
      <c r="B5082" s="7" t="s">
        <v>769</v>
      </c>
      <c r="C5082" s="7" t="s">
        <v>1395</v>
      </c>
      <c r="D5082" s="7" t="n">
        <v>2</v>
      </c>
      <c r="E5082" s="7" t="n">
        <v>168.64</v>
      </c>
      <c r="F5082" s="7" t="n">
        <v>0</v>
      </c>
      <c r="G5082" s="7" t="n">
        <v>0</v>
      </c>
    </row>
    <row r="5083" customFormat="false" ht="15" hidden="false" customHeight="false" outlineLevel="0" collapsed="false">
      <c r="A5083" s="7" t="s">
        <v>23</v>
      </c>
      <c r="B5083" s="7" t="s">
        <v>488</v>
      </c>
      <c r="C5083" s="7" t="s">
        <v>1396</v>
      </c>
      <c r="D5083" s="7" t="n">
        <v>3</v>
      </c>
      <c r="E5083" s="7" t="n">
        <v>540</v>
      </c>
      <c r="F5083" s="7" t="n">
        <v>0</v>
      </c>
      <c r="G5083" s="7" t="n">
        <v>0</v>
      </c>
    </row>
    <row r="5084" customFormat="false" ht="15" hidden="false" customHeight="false" outlineLevel="0" collapsed="false">
      <c r="A5084" s="7" t="s">
        <v>23</v>
      </c>
      <c r="B5084" s="7" t="s">
        <v>488</v>
      </c>
      <c r="C5084" s="7" t="s">
        <v>1396</v>
      </c>
      <c r="D5084" s="7" t="n">
        <v>1</v>
      </c>
      <c r="E5084" s="7" t="n">
        <v>179</v>
      </c>
      <c r="F5084" s="7" t="n">
        <v>0</v>
      </c>
      <c r="G5084" s="7" t="n">
        <v>0</v>
      </c>
    </row>
    <row r="5085" customFormat="false" ht="15" hidden="false" customHeight="false" outlineLevel="0" collapsed="false">
      <c r="A5085" s="7" t="s">
        <v>23</v>
      </c>
      <c r="B5085" s="7" t="s">
        <v>397</v>
      </c>
      <c r="C5085" s="7" t="s">
        <v>1396</v>
      </c>
      <c r="D5085" s="7" t="n">
        <v>0</v>
      </c>
      <c r="E5085" s="7" t="n">
        <v>0</v>
      </c>
      <c r="F5085" s="7" t="n">
        <v>-1</v>
      </c>
      <c r="G5085" s="7" t="n">
        <v>-180</v>
      </c>
    </row>
    <row r="5086" customFormat="false" ht="15" hidden="false" customHeight="false" outlineLevel="0" collapsed="false">
      <c r="A5086" s="7" t="s">
        <v>23</v>
      </c>
      <c r="B5086" s="7" t="s">
        <v>375</v>
      </c>
      <c r="C5086" s="7" t="s">
        <v>1396</v>
      </c>
      <c r="D5086" s="7" t="n">
        <v>1</v>
      </c>
      <c r="E5086" s="7" t="n">
        <v>180</v>
      </c>
      <c r="F5086" s="7" t="n">
        <v>0</v>
      </c>
      <c r="G5086" s="7" t="n">
        <v>0</v>
      </c>
    </row>
    <row r="5087" customFormat="false" ht="15" hidden="false" customHeight="false" outlineLevel="0" collapsed="false">
      <c r="A5087" s="7" t="s">
        <v>23</v>
      </c>
      <c r="B5087" s="7" t="s">
        <v>470</v>
      </c>
      <c r="C5087" s="7" t="s">
        <v>1397</v>
      </c>
      <c r="D5087" s="7" t="n">
        <v>1</v>
      </c>
      <c r="E5087" s="7" t="n">
        <v>140</v>
      </c>
      <c r="F5087" s="7" t="n">
        <v>-1</v>
      </c>
      <c r="G5087" s="7" t="n">
        <v>-140</v>
      </c>
    </row>
    <row r="5088" customFormat="false" ht="15" hidden="false" customHeight="false" outlineLevel="0" collapsed="false">
      <c r="A5088" s="7" t="s">
        <v>23</v>
      </c>
      <c r="B5088" s="7" t="s">
        <v>633</v>
      </c>
      <c r="C5088" s="7" t="s">
        <v>1397</v>
      </c>
      <c r="D5088" s="7" t="n">
        <v>2</v>
      </c>
      <c r="E5088" s="7" t="n">
        <v>280</v>
      </c>
      <c r="F5088" s="7" t="n">
        <v>-1</v>
      </c>
      <c r="G5088" s="7" t="n">
        <v>-140</v>
      </c>
    </row>
    <row r="5089" customFormat="false" ht="15" hidden="false" customHeight="false" outlineLevel="0" collapsed="false">
      <c r="A5089" s="7" t="s">
        <v>23</v>
      </c>
      <c r="B5089" s="7" t="s">
        <v>706</v>
      </c>
      <c r="C5089" s="7" t="s">
        <v>1397</v>
      </c>
      <c r="D5089" s="7" t="n">
        <v>1</v>
      </c>
      <c r="E5089" s="7" t="n">
        <v>140</v>
      </c>
      <c r="F5089" s="7" t="n">
        <v>-1</v>
      </c>
      <c r="G5089" s="7" t="n">
        <v>-140</v>
      </c>
    </row>
    <row r="5090" customFormat="false" ht="15" hidden="false" customHeight="false" outlineLevel="0" collapsed="false">
      <c r="A5090" s="7" t="s">
        <v>23</v>
      </c>
      <c r="B5090" s="7" t="s">
        <v>392</v>
      </c>
      <c r="C5090" s="7" t="s">
        <v>1398</v>
      </c>
      <c r="D5090" s="7" t="n">
        <v>2</v>
      </c>
      <c r="E5090" s="7" t="n">
        <v>280</v>
      </c>
      <c r="F5090" s="7" t="n">
        <v>-1</v>
      </c>
      <c r="G5090" s="7" t="n">
        <v>-140</v>
      </c>
    </row>
    <row r="5091" customFormat="false" ht="15" hidden="false" customHeight="false" outlineLevel="0" collapsed="false">
      <c r="A5091" s="7" t="s">
        <v>23</v>
      </c>
      <c r="B5091" s="7" t="s">
        <v>428</v>
      </c>
      <c r="C5091" s="7" t="s">
        <v>1398</v>
      </c>
      <c r="D5091" s="7" t="n">
        <v>3</v>
      </c>
      <c r="E5091" s="7" t="n">
        <v>420</v>
      </c>
      <c r="F5091" s="7" t="n">
        <v>-1</v>
      </c>
      <c r="G5091" s="7" t="n">
        <v>-140.01</v>
      </c>
    </row>
    <row r="5092" customFormat="false" ht="15" hidden="false" customHeight="false" outlineLevel="0" collapsed="false">
      <c r="A5092" s="7" t="s">
        <v>23</v>
      </c>
      <c r="B5092" s="7" t="s">
        <v>474</v>
      </c>
      <c r="C5092" s="7" t="s">
        <v>1398</v>
      </c>
      <c r="D5092" s="7" t="n">
        <v>1</v>
      </c>
      <c r="E5092" s="7" t="n">
        <v>140</v>
      </c>
      <c r="F5092" s="7" t="n">
        <v>-1</v>
      </c>
      <c r="G5092" s="7" t="n">
        <v>-140</v>
      </c>
    </row>
    <row r="5093" customFormat="false" ht="15" hidden="false" customHeight="false" outlineLevel="0" collapsed="false">
      <c r="A5093" s="7" t="s">
        <v>23</v>
      </c>
      <c r="B5093" s="7" t="s">
        <v>184</v>
      </c>
      <c r="C5093" s="7" t="s">
        <v>1399</v>
      </c>
      <c r="D5093" s="7" t="n">
        <v>4</v>
      </c>
      <c r="E5093" s="7" t="n">
        <v>198.54</v>
      </c>
      <c r="F5093" s="7" t="n">
        <v>0</v>
      </c>
      <c r="G5093" s="7" t="n">
        <v>0</v>
      </c>
    </row>
    <row r="5094" customFormat="false" ht="15" hidden="false" customHeight="false" outlineLevel="0" collapsed="false">
      <c r="A5094" s="7" t="s">
        <v>23</v>
      </c>
      <c r="B5094" s="7" t="s">
        <v>186</v>
      </c>
      <c r="C5094" s="7" t="s">
        <v>1399</v>
      </c>
      <c r="D5094" s="7" t="n">
        <v>3</v>
      </c>
      <c r="E5094" s="7" t="n">
        <v>148.77</v>
      </c>
      <c r="F5094" s="7" t="n">
        <v>0</v>
      </c>
      <c r="G5094" s="7" t="n">
        <v>0</v>
      </c>
    </row>
    <row r="5095" customFormat="false" ht="15" hidden="false" customHeight="false" outlineLevel="0" collapsed="false">
      <c r="A5095" s="7" t="s">
        <v>23</v>
      </c>
      <c r="B5095" s="7" t="s">
        <v>186</v>
      </c>
      <c r="C5095" s="7" t="s">
        <v>1399</v>
      </c>
      <c r="D5095" s="7" t="n">
        <v>11</v>
      </c>
      <c r="E5095" s="7" t="n">
        <v>545.98</v>
      </c>
      <c r="F5095" s="7" t="n">
        <v>0</v>
      </c>
      <c r="G5095" s="7" t="n">
        <v>0</v>
      </c>
    </row>
    <row r="5096" customFormat="false" ht="15" hidden="false" customHeight="false" outlineLevel="0" collapsed="false">
      <c r="A5096" s="7" t="s">
        <v>23</v>
      </c>
      <c r="B5096" s="7" t="s">
        <v>224</v>
      </c>
      <c r="C5096" s="7" t="s">
        <v>1399</v>
      </c>
      <c r="D5096" s="7" t="n">
        <v>3</v>
      </c>
      <c r="E5096" s="7" t="n">
        <v>148.9</v>
      </c>
      <c r="F5096" s="7" t="n">
        <v>0</v>
      </c>
      <c r="G5096" s="7" t="n">
        <v>0</v>
      </c>
    </row>
    <row r="5097" customFormat="false" ht="15" hidden="false" customHeight="false" outlineLevel="0" collapsed="false">
      <c r="A5097" s="7" t="s">
        <v>23</v>
      </c>
      <c r="B5097" s="7" t="s">
        <v>224</v>
      </c>
      <c r="C5097" s="7" t="s">
        <v>1399</v>
      </c>
      <c r="D5097" s="7" t="n">
        <v>2</v>
      </c>
      <c r="E5097" s="7" t="n">
        <v>99.18</v>
      </c>
      <c r="F5097" s="7" t="n">
        <v>0</v>
      </c>
      <c r="G5097" s="7" t="n">
        <v>0</v>
      </c>
    </row>
    <row r="5098" customFormat="false" ht="15" hidden="false" customHeight="false" outlineLevel="0" collapsed="false">
      <c r="A5098" s="7" t="s">
        <v>23</v>
      </c>
      <c r="B5098" s="7" t="s">
        <v>200</v>
      </c>
      <c r="C5098" s="7" t="s">
        <v>1399</v>
      </c>
      <c r="D5098" s="7" t="n">
        <v>3</v>
      </c>
      <c r="E5098" s="7" t="n">
        <v>148.9</v>
      </c>
      <c r="F5098" s="7" t="n">
        <v>0</v>
      </c>
      <c r="G5098" s="7" t="n">
        <v>0</v>
      </c>
    </row>
    <row r="5099" customFormat="false" ht="15" hidden="false" customHeight="false" outlineLevel="0" collapsed="false">
      <c r="A5099" s="7" t="s">
        <v>23</v>
      </c>
      <c r="B5099" s="7" t="s">
        <v>562</v>
      </c>
      <c r="C5099" s="7" t="s">
        <v>1401</v>
      </c>
      <c r="D5099" s="7" t="n">
        <v>14</v>
      </c>
      <c r="E5099" s="7" t="n">
        <v>3109.89</v>
      </c>
      <c r="F5099" s="7" t="n">
        <v>27</v>
      </c>
      <c r="G5099" s="7" t="n">
        <v>5997.66</v>
      </c>
    </row>
    <row r="5100" customFormat="false" ht="15" hidden="false" customHeight="false" outlineLevel="0" collapsed="false">
      <c r="A5100" s="7" t="s">
        <v>23</v>
      </c>
      <c r="B5100" s="7" t="s">
        <v>562</v>
      </c>
      <c r="C5100" s="7" t="s">
        <v>1401</v>
      </c>
      <c r="D5100" s="7" t="n">
        <v>10</v>
      </c>
      <c r="E5100" s="7" t="n">
        <v>0.08</v>
      </c>
      <c r="F5100" s="7" t="n">
        <v>9</v>
      </c>
      <c r="G5100" s="7" t="n">
        <v>0.06</v>
      </c>
    </row>
    <row r="5101" customFormat="false" ht="15" hidden="false" customHeight="false" outlineLevel="0" collapsed="false">
      <c r="A5101" s="7" t="s">
        <v>23</v>
      </c>
      <c r="B5101" s="7" t="s">
        <v>533</v>
      </c>
      <c r="C5101" s="7" t="s">
        <v>1424</v>
      </c>
      <c r="D5101" s="7" t="n">
        <v>6</v>
      </c>
      <c r="E5101" s="7" t="n">
        <v>419.97</v>
      </c>
      <c r="F5101" s="7" t="n">
        <v>6</v>
      </c>
      <c r="G5101" s="7" t="n">
        <v>419.99</v>
      </c>
    </row>
    <row r="5102" customFormat="false" ht="15" hidden="false" customHeight="false" outlineLevel="0" collapsed="false">
      <c r="A5102" s="7" t="s">
        <v>23</v>
      </c>
      <c r="B5102" s="7" t="s">
        <v>533</v>
      </c>
      <c r="C5102" s="7" t="s">
        <v>1424</v>
      </c>
      <c r="D5102" s="7" t="n">
        <v>3</v>
      </c>
      <c r="E5102" s="7" t="n">
        <v>180.01</v>
      </c>
      <c r="F5102" s="7" t="n">
        <v>0</v>
      </c>
      <c r="G5102" s="7" t="n">
        <v>0</v>
      </c>
    </row>
    <row r="5103" customFormat="false" ht="15" hidden="false" customHeight="false" outlineLevel="0" collapsed="false">
      <c r="A5103" s="7" t="s">
        <v>23</v>
      </c>
      <c r="B5103" s="7" t="s">
        <v>530</v>
      </c>
      <c r="C5103" s="7" t="s">
        <v>1424</v>
      </c>
      <c r="D5103" s="7" t="n">
        <v>5</v>
      </c>
      <c r="E5103" s="7" t="n">
        <v>349.98</v>
      </c>
      <c r="F5103" s="7" t="n">
        <v>3</v>
      </c>
      <c r="G5103" s="7" t="n">
        <v>209.99</v>
      </c>
    </row>
    <row r="5104" customFormat="false" ht="15" hidden="false" customHeight="false" outlineLevel="0" collapsed="false">
      <c r="A5104" s="7" t="s">
        <v>23</v>
      </c>
      <c r="B5104" s="7" t="s">
        <v>604</v>
      </c>
      <c r="C5104" s="7" t="s">
        <v>1424</v>
      </c>
      <c r="D5104" s="7" t="n">
        <v>5</v>
      </c>
      <c r="E5104" s="7" t="n">
        <v>349.98</v>
      </c>
      <c r="F5104" s="7" t="n">
        <v>3</v>
      </c>
      <c r="G5104" s="7" t="n">
        <v>209.99</v>
      </c>
    </row>
    <row r="5105" customFormat="false" ht="15" hidden="false" customHeight="false" outlineLevel="0" collapsed="false">
      <c r="A5105" s="7" t="s">
        <v>23</v>
      </c>
      <c r="B5105" s="7" t="s">
        <v>604</v>
      </c>
      <c r="C5105" s="7" t="s">
        <v>1424</v>
      </c>
      <c r="D5105" s="7" t="n">
        <v>5</v>
      </c>
      <c r="E5105" s="7" t="n">
        <v>300</v>
      </c>
      <c r="F5105" s="7" t="n">
        <v>0</v>
      </c>
      <c r="G5105" s="7" t="n">
        <v>0</v>
      </c>
    </row>
    <row r="5106" customFormat="false" ht="15" hidden="false" customHeight="false" outlineLevel="0" collapsed="false">
      <c r="A5106" s="7" t="s">
        <v>23</v>
      </c>
      <c r="B5106" s="7" t="s">
        <v>130</v>
      </c>
      <c r="C5106" s="7" t="s">
        <v>1425</v>
      </c>
      <c r="D5106" s="7" t="n">
        <v>5</v>
      </c>
      <c r="E5106" s="7" t="n">
        <v>244.98</v>
      </c>
      <c r="F5106" s="7" t="n">
        <v>4</v>
      </c>
      <c r="G5106" s="7" t="n">
        <v>195.98</v>
      </c>
    </row>
    <row r="5107" customFormat="false" ht="15" hidden="false" customHeight="false" outlineLevel="0" collapsed="false">
      <c r="A5107" s="7" t="s">
        <v>23</v>
      </c>
      <c r="B5107" s="7" t="s">
        <v>130</v>
      </c>
      <c r="C5107" s="7" t="s">
        <v>1425</v>
      </c>
      <c r="D5107" s="7" t="n">
        <v>2</v>
      </c>
      <c r="E5107" s="7" t="n">
        <v>98</v>
      </c>
      <c r="F5107" s="7" t="n">
        <v>0</v>
      </c>
      <c r="G5107" s="7" t="n">
        <v>0</v>
      </c>
    </row>
    <row r="5108" customFormat="false" ht="15" hidden="false" customHeight="false" outlineLevel="0" collapsed="false">
      <c r="A5108" s="7" t="s">
        <v>23</v>
      </c>
      <c r="B5108" s="7" t="s">
        <v>152</v>
      </c>
      <c r="C5108" s="7" t="s">
        <v>1425</v>
      </c>
      <c r="D5108" s="7" t="n">
        <v>1</v>
      </c>
      <c r="E5108" s="7" t="n">
        <v>49</v>
      </c>
      <c r="F5108" s="7" t="n">
        <v>0</v>
      </c>
      <c r="G5108" s="7" t="n">
        <v>0</v>
      </c>
    </row>
    <row r="5109" customFormat="false" ht="15" hidden="false" customHeight="false" outlineLevel="0" collapsed="false">
      <c r="A5109" s="7" t="s">
        <v>23</v>
      </c>
      <c r="B5109" s="7" t="s">
        <v>152</v>
      </c>
      <c r="C5109" s="7" t="s">
        <v>1425</v>
      </c>
      <c r="D5109" s="7" t="n">
        <v>5</v>
      </c>
      <c r="E5109" s="7" t="n">
        <v>244.99</v>
      </c>
      <c r="F5109" s="7" t="n">
        <v>2</v>
      </c>
      <c r="G5109" s="7" t="n">
        <v>97.99</v>
      </c>
    </row>
    <row r="5110" customFormat="false" ht="15" hidden="false" customHeight="false" outlineLevel="0" collapsed="false">
      <c r="A5110" s="7" t="s">
        <v>23</v>
      </c>
      <c r="B5110" s="7" t="s">
        <v>198</v>
      </c>
      <c r="C5110" s="7" t="s">
        <v>1425</v>
      </c>
      <c r="D5110" s="7" t="n">
        <v>0</v>
      </c>
      <c r="E5110" s="7" t="n">
        <v>0</v>
      </c>
      <c r="F5110" s="7" t="n">
        <v>2</v>
      </c>
      <c r="G5110" s="7" t="n">
        <v>98</v>
      </c>
    </row>
    <row r="5111" customFormat="false" ht="15" hidden="false" customHeight="false" outlineLevel="0" collapsed="false">
      <c r="A5111" s="7" t="s">
        <v>23</v>
      </c>
      <c r="B5111" s="7" t="s">
        <v>191</v>
      </c>
      <c r="C5111" s="7" t="s">
        <v>1425</v>
      </c>
      <c r="D5111" s="7" t="n">
        <v>0</v>
      </c>
      <c r="E5111" s="7" t="n">
        <v>0</v>
      </c>
      <c r="F5111" s="7" t="n">
        <v>2</v>
      </c>
      <c r="G5111" s="7" t="n">
        <v>98.01</v>
      </c>
    </row>
    <row r="5112" customFormat="false" ht="15" hidden="false" customHeight="false" outlineLevel="0" collapsed="false">
      <c r="A5112" s="7" t="s">
        <v>23</v>
      </c>
      <c r="B5112" s="7" t="s">
        <v>191</v>
      </c>
      <c r="C5112" s="7" t="s">
        <v>1425</v>
      </c>
      <c r="D5112" s="7" t="n">
        <v>1</v>
      </c>
      <c r="E5112" s="7" t="n">
        <v>49</v>
      </c>
      <c r="F5112" s="7" t="n">
        <v>0</v>
      </c>
      <c r="G5112" s="7" t="n">
        <v>0</v>
      </c>
    </row>
    <row r="5113" customFormat="false" ht="15" hidden="false" customHeight="false" outlineLevel="0" collapsed="false">
      <c r="A5113" s="7" t="s">
        <v>23</v>
      </c>
      <c r="B5113" s="7" t="s">
        <v>129</v>
      </c>
      <c r="C5113" s="7" t="s">
        <v>1426</v>
      </c>
      <c r="D5113" s="7" t="n">
        <v>5</v>
      </c>
      <c r="E5113" s="7" t="n">
        <v>244.98</v>
      </c>
      <c r="F5113" s="7" t="n">
        <v>3</v>
      </c>
      <c r="G5113" s="7" t="n">
        <v>147</v>
      </c>
    </row>
    <row r="5114" customFormat="false" ht="15" hidden="false" customHeight="false" outlineLevel="0" collapsed="false">
      <c r="A5114" s="7" t="s">
        <v>23</v>
      </c>
      <c r="B5114" s="7" t="s">
        <v>155</v>
      </c>
      <c r="C5114" s="7" t="s">
        <v>1426</v>
      </c>
      <c r="D5114" s="7" t="n">
        <v>1</v>
      </c>
      <c r="E5114" s="7" t="n">
        <v>49</v>
      </c>
      <c r="F5114" s="7" t="n">
        <v>6</v>
      </c>
      <c r="G5114" s="7" t="n">
        <v>293.98</v>
      </c>
    </row>
    <row r="5115" customFormat="false" ht="15" hidden="false" customHeight="false" outlineLevel="0" collapsed="false">
      <c r="A5115" s="7" t="s">
        <v>23</v>
      </c>
      <c r="B5115" s="7" t="s">
        <v>176</v>
      </c>
      <c r="C5115" s="7" t="s">
        <v>1426</v>
      </c>
      <c r="D5115" s="7" t="n">
        <v>2</v>
      </c>
      <c r="E5115" s="7" t="n">
        <v>113.35</v>
      </c>
      <c r="F5115" s="7" t="n">
        <v>0</v>
      </c>
      <c r="G5115" s="7" t="n">
        <v>0</v>
      </c>
    </row>
    <row r="5116" customFormat="false" ht="15" hidden="false" customHeight="false" outlineLevel="0" collapsed="false">
      <c r="A5116" s="7" t="s">
        <v>23</v>
      </c>
      <c r="B5116" s="7" t="s">
        <v>176</v>
      </c>
      <c r="C5116" s="7" t="s">
        <v>1426</v>
      </c>
      <c r="D5116" s="7" t="n">
        <v>0</v>
      </c>
      <c r="E5116" s="7" t="n">
        <v>0</v>
      </c>
      <c r="F5116" s="7" t="n">
        <v>4</v>
      </c>
      <c r="G5116" s="7" t="n">
        <v>195.98</v>
      </c>
    </row>
    <row r="5117" customFormat="false" ht="15" hidden="false" customHeight="false" outlineLevel="0" collapsed="false">
      <c r="A5117" s="7" t="s">
        <v>23</v>
      </c>
      <c r="B5117" s="7" t="s">
        <v>226</v>
      </c>
      <c r="C5117" s="7" t="s">
        <v>1427</v>
      </c>
      <c r="D5117" s="7" t="n">
        <v>4</v>
      </c>
      <c r="E5117" s="7" t="n">
        <v>207.93</v>
      </c>
      <c r="F5117" s="7" t="n">
        <v>2</v>
      </c>
      <c r="G5117" s="7" t="n">
        <v>103.96</v>
      </c>
    </row>
    <row r="5118" customFormat="false" ht="15" hidden="false" customHeight="false" outlineLevel="0" collapsed="false">
      <c r="A5118" s="7" t="s">
        <v>23</v>
      </c>
      <c r="B5118" s="7" t="s">
        <v>402</v>
      </c>
      <c r="C5118" s="7" t="s">
        <v>1433</v>
      </c>
      <c r="D5118" s="7" t="n">
        <v>2</v>
      </c>
      <c r="E5118" s="7" t="n">
        <v>61.78</v>
      </c>
      <c r="F5118" s="7" t="n">
        <v>0</v>
      </c>
      <c r="G5118" s="7" t="n">
        <v>0</v>
      </c>
    </row>
    <row r="5119" customFormat="false" ht="15" hidden="false" customHeight="false" outlineLevel="0" collapsed="false">
      <c r="A5119" s="7" t="s">
        <v>23</v>
      </c>
      <c r="B5119" s="7" t="s">
        <v>320</v>
      </c>
      <c r="C5119" s="7" t="s">
        <v>1433</v>
      </c>
      <c r="D5119" s="7" t="n">
        <v>4</v>
      </c>
      <c r="E5119" s="7" t="n">
        <v>76</v>
      </c>
      <c r="F5119" s="7" t="n">
        <v>0</v>
      </c>
      <c r="G5119" s="7" t="n">
        <v>0</v>
      </c>
    </row>
    <row r="5120" customFormat="false" ht="15" hidden="false" customHeight="false" outlineLevel="0" collapsed="false">
      <c r="A5120" s="7" t="s">
        <v>23</v>
      </c>
      <c r="B5120" s="7" t="s">
        <v>320</v>
      </c>
      <c r="C5120" s="7" t="s">
        <v>1433</v>
      </c>
      <c r="D5120" s="7" t="n">
        <v>5</v>
      </c>
      <c r="E5120" s="7" t="n">
        <v>154.45</v>
      </c>
      <c r="F5120" s="7" t="n">
        <v>0</v>
      </c>
      <c r="G5120" s="7" t="n">
        <v>0</v>
      </c>
    </row>
    <row r="5121" customFormat="false" ht="15" hidden="false" customHeight="false" outlineLevel="0" collapsed="false">
      <c r="A5121" s="7" t="s">
        <v>23</v>
      </c>
      <c r="B5121" s="7" t="s">
        <v>345</v>
      </c>
      <c r="C5121" s="7" t="s">
        <v>1433</v>
      </c>
      <c r="D5121" s="7" t="n">
        <v>2</v>
      </c>
      <c r="E5121" s="7" t="n">
        <v>38</v>
      </c>
      <c r="F5121" s="7" t="n">
        <v>0</v>
      </c>
      <c r="G5121" s="7" t="n">
        <v>0</v>
      </c>
    </row>
    <row r="5122" customFormat="false" ht="15" hidden="false" customHeight="false" outlineLevel="0" collapsed="false">
      <c r="A5122" s="7" t="s">
        <v>23</v>
      </c>
      <c r="B5122" s="7" t="s">
        <v>345</v>
      </c>
      <c r="C5122" s="7" t="s">
        <v>1433</v>
      </c>
      <c r="D5122" s="7" t="n">
        <v>2</v>
      </c>
      <c r="E5122" s="7" t="n">
        <v>61.79</v>
      </c>
      <c r="F5122" s="7" t="n">
        <v>3</v>
      </c>
      <c r="G5122" s="7" t="n">
        <v>92.67</v>
      </c>
    </row>
    <row r="5123" customFormat="false" ht="15" hidden="false" customHeight="false" outlineLevel="0" collapsed="false">
      <c r="A5123" s="7" t="s">
        <v>23</v>
      </c>
      <c r="B5123" s="7" t="s">
        <v>366</v>
      </c>
      <c r="C5123" s="7" t="s">
        <v>1433</v>
      </c>
      <c r="D5123" s="7" t="n">
        <v>2</v>
      </c>
      <c r="E5123" s="7" t="n">
        <v>38</v>
      </c>
      <c r="F5123" s="7" t="n">
        <v>0</v>
      </c>
      <c r="G5123" s="7" t="n">
        <v>0</v>
      </c>
    </row>
    <row r="5124" customFormat="false" ht="15" hidden="false" customHeight="false" outlineLevel="0" collapsed="false">
      <c r="A5124" s="7" t="s">
        <v>23</v>
      </c>
      <c r="B5124" s="7" t="s">
        <v>192</v>
      </c>
      <c r="C5124" s="7" t="s">
        <v>1311</v>
      </c>
      <c r="D5124" s="7" t="n">
        <v>12</v>
      </c>
      <c r="E5124" s="7" t="n">
        <v>505.64</v>
      </c>
      <c r="F5124" s="7" t="n">
        <v>10</v>
      </c>
      <c r="G5124" s="7" t="n">
        <v>421.35</v>
      </c>
    </row>
    <row r="5125" customFormat="false" ht="15" hidden="false" customHeight="false" outlineLevel="0" collapsed="false">
      <c r="A5125" s="7" t="s">
        <v>23</v>
      </c>
      <c r="B5125" s="7" t="s">
        <v>192</v>
      </c>
      <c r="C5125" s="7" t="s">
        <v>1311</v>
      </c>
      <c r="D5125" s="7" t="n">
        <v>4</v>
      </c>
      <c r="E5125" s="7" t="n">
        <v>128.41</v>
      </c>
      <c r="F5125" s="7" t="n">
        <v>0</v>
      </c>
      <c r="G5125" s="7" t="n">
        <v>0</v>
      </c>
    </row>
    <row r="5126" customFormat="false" ht="15" hidden="false" customHeight="false" outlineLevel="0" collapsed="false">
      <c r="A5126" s="7" t="s">
        <v>23</v>
      </c>
      <c r="B5126" s="7" t="s">
        <v>192</v>
      </c>
      <c r="C5126" s="7" t="s">
        <v>1311</v>
      </c>
      <c r="D5126" s="7" t="n">
        <v>3</v>
      </c>
      <c r="E5126" s="7" t="n">
        <v>0.03</v>
      </c>
      <c r="F5126" s="7" t="n">
        <v>0</v>
      </c>
      <c r="G5126" s="7" t="n">
        <v>0</v>
      </c>
    </row>
    <row r="5127" customFormat="false" ht="15" hidden="false" customHeight="false" outlineLevel="0" collapsed="false">
      <c r="A5127" s="7" t="s">
        <v>23</v>
      </c>
      <c r="B5127" s="7" t="s">
        <v>308</v>
      </c>
      <c r="C5127" s="7" t="s">
        <v>1441</v>
      </c>
      <c r="D5127" s="7" t="n">
        <v>4</v>
      </c>
      <c r="E5127" s="7" t="n">
        <v>412.28</v>
      </c>
      <c r="F5127" s="7" t="n">
        <v>7</v>
      </c>
      <c r="G5127" s="7" t="n">
        <v>721.5</v>
      </c>
    </row>
    <row r="5128" customFormat="false" ht="15" hidden="false" customHeight="false" outlineLevel="0" collapsed="false">
      <c r="A5128" s="7" t="s">
        <v>23</v>
      </c>
      <c r="B5128" s="7" t="s">
        <v>185</v>
      </c>
      <c r="C5128" s="7" t="s">
        <v>1442</v>
      </c>
      <c r="D5128" s="7" t="n">
        <v>2</v>
      </c>
      <c r="E5128" s="7" t="n">
        <v>141.72</v>
      </c>
      <c r="F5128" s="7" t="n">
        <v>0</v>
      </c>
      <c r="G5128" s="7" t="n">
        <v>0</v>
      </c>
    </row>
    <row r="5129" customFormat="false" ht="15" hidden="false" customHeight="false" outlineLevel="0" collapsed="false">
      <c r="A5129" s="7" t="s">
        <v>23</v>
      </c>
      <c r="B5129" s="7" t="s">
        <v>185</v>
      </c>
      <c r="C5129" s="7" t="s">
        <v>1442</v>
      </c>
      <c r="D5129" s="7" t="n">
        <v>20</v>
      </c>
      <c r="E5129" s="7" t="n">
        <v>1498.98</v>
      </c>
      <c r="F5129" s="7" t="n">
        <v>15</v>
      </c>
      <c r="G5129" s="7" t="n">
        <v>1124.19</v>
      </c>
    </row>
    <row r="5130" customFormat="false" ht="15" hidden="false" customHeight="false" outlineLevel="0" collapsed="false">
      <c r="A5130" s="7" t="s">
        <v>23</v>
      </c>
      <c r="B5130" s="7" t="s">
        <v>185</v>
      </c>
      <c r="C5130" s="7" t="s">
        <v>1442</v>
      </c>
      <c r="D5130" s="7" t="n">
        <v>1</v>
      </c>
      <c r="E5130" s="7" t="n">
        <v>0.01</v>
      </c>
      <c r="F5130" s="7" t="n">
        <v>0</v>
      </c>
      <c r="G5130" s="7" t="n">
        <v>0</v>
      </c>
    </row>
    <row r="5131" customFormat="false" ht="15" hidden="false" customHeight="false" outlineLevel="0" collapsed="false">
      <c r="A5131" s="7" t="s">
        <v>23</v>
      </c>
      <c r="B5131" s="7" t="s">
        <v>245</v>
      </c>
      <c r="C5131" s="7" t="s">
        <v>1443</v>
      </c>
      <c r="D5131" s="7" t="n">
        <v>0</v>
      </c>
      <c r="E5131" s="7" t="n">
        <v>0</v>
      </c>
      <c r="F5131" s="7" t="n">
        <v>3</v>
      </c>
      <c r="G5131" s="7" t="n">
        <v>238.95</v>
      </c>
    </row>
    <row r="5132" customFormat="false" ht="15" hidden="false" customHeight="false" outlineLevel="0" collapsed="false">
      <c r="A5132" s="7" t="s">
        <v>23</v>
      </c>
      <c r="B5132" s="7" t="s">
        <v>245</v>
      </c>
      <c r="C5132" s="7" t="s">
        <v>1443</v>
      </c>
      <c r="D5132" s="7" t="n">
        <v>4</v>
      </c>
      <c r="E5132" s="7" t="n">
        <v>290.43</v>
      </c>
      <c r="F5132" s="7" t="n">
        <v>0</v>
      </c>
      <c r="G5132" s="7" t="n">
        <v>0</v>
      </c>
    </row>
    <row r="5133" customFormat="false" ht="15" hidden="false" customHeight="false" outlineLevel="0" collapsed="false">
      <c r="A5133" s="7" t="s">
        <v>23</v>
      </c>
      <c r="B5133" s="7" t="s">
        <v>103</v>
      </c>
      <c r="C5133" s="7" t="s">
        <v>1443</v>
      </c>
      <c r="D5133" s="7" t="n">
        <v>12</v>
      </c>
      <c r="E5133" s="7" t="n">
        <v>871.29</v>
      </c>
      <c r="F5133" s="7" t="n">
        <v>0</v>
      </c>
      <c r="G5133" s="7" t="n">
        <v>0</v>
      </c>
    </row>
    <row r="5134" customFormat="false" ht="15" hidden="false" customHeight="false" outlineLevel="0" collapsed="false">
      <c r="A5134" s="7" t="s">
        <v>23</v>
      </c>
      <c r="B5134" s="7" t="s">
        <v>103</v>
      </c>
      <c r="C5134" s="7" t="s">
        <v>1443</v>
      </c>
      <c r="D5134" s="7" t="n">
        <v>0</v>
      </c>
      <c r="E5134" s="7" t="n">
        <v>0</v>
      </c>
      <c r="F5134" s="7" t="n">
        <v>7</v>
      </c>
      <c r="G5134" s="7" t="n">
        <v>557.55</v>
      </c>
    </row>
    <row r="5135" customFormat="false" ht="15" hidden="false" customHeight="false" outlineLevel="0" collapsed="false">
      <c r="A5135" s="7" t="s">
        <v>23</v>
      </c>
      <c r="B5135" s="7" t="s">
        <v>279</v>
      </c>
      <c r="C5135" s="7" t="s">
        <v>1432</v>
      </c>
      <c r="D5135" s="7" t="n">
        <v>0</v>
      </c>
      <c r="E5135" s="7" t="n">
        <v>0</v>
      </c>
      <c r="F5135" s="7" t="n">
        <v>1</v>
      </c>
      <c r="G5135" s="7" t="n">
        <v>42.14</v>
      </c>
    </row>
    <row r="5136" customFormat="false" ht="15" hidden="false" customHeight="false" outlineLevel="0" collapsed="false">
      <c r="A5136" s="7" t="s">
        <v>23</v>
      </c>
      <c r="B5136" s="7" t="s">
        <v>621</v>
      </c>
      <c r="C5136" s="7" t="s">
        <v>1447</v>
      </c>
      <c r="D5136" s="7" t="n">
        <v>0</v>
      </c>
      <c r="E5136" s="7" t="n">
        <v>0</v>
      </c>
      <c r="F5136" s="7" t="n">
        <v>6</v>
      </c>
      <c r="G5136" s="7" t="n">
        <v>165.64</v>
      </c>
    </row>
    <row r="5137" customFormat="false" ht="15" hidden="false" customHeight="false" outlineLevel="0" collapsed="false">
      <c r="A5137" s="7" t="s">
        <v>23</v>
      </c>
      <c r="B5137" s="7" t="s">
        <v>124</v>
      </c>
      <c r="C5137" s="7" t="s">
        <v>1449</v>
      </c>
      <c r="D5137" s="7" t="n">
        <v>6</v>
      </c>
      <c r="E5137" s="7" t="n">
        <v>127.35</v>
      </c>
      <c r="F5137" s="7" t="n">
        <v>0</v>
      </c>
      <c r="G5137" s="7" t="n">
        <v>0</v>
      </c>
    </row>
    <row r="5138" customFormat="false" ht="15" hidden="false" customHeight="false" outlineLevel="0" collapsed="false">
      <c r="A5138" s="7" t="s">
        <v>23</v>
      </c>
      <c r="B5138" s="7" t="s">
        <v>124</v>
      </c>
      <c r="C5138" s="7" t="s">
        <v>1449</v>
      </c>
      <c r="D5138" s="7" t="n">
        <v>6</v>
      </c>
      <c r="E5138" s="7" t="n">
        <v>129.1</v>
      </c>
      <c r="F5138" s="7" t="n">
        <v>6</v>
      </c>
      <c r="G5138" s="7" t="n">
        <v>129.1</v>
      </c>
    </row>
    <row r="5139" customFormat="false" ht="15" hidden="false" customHeight="false" outlineLevel="0" collapsed="false">
      <c r="A5139" s="7" t="s">
        <v>23</v>
      </c>
      <c r="B5139" s="7" t="s">
        <v>660</v>
      </c>
      <c r="C5139" s="7" t="s">
        <v>1509</v>
      </c>
      <c r="D5139" s="7" t="n">
        <v>6</v>
      </c>
      <c r="E5139" s="7" t="n">
        <v>1560</v>
      </c>
      <c r="F5139" s="7" t="n">
        <v>2</v>
      </c>
      <c r="G5139" s="7" t="n">
        <v>520.01</v>
      </c>
    </row>
    <row r="5140" customFormat="false" ht="15" hidden="false" customHeight="false" outlineLevel="0" collapsed="false">
      <c r="A5140" s="7" t="s">
        <v>23</v>
      </c>
      <c r="B5140" s="7" t="s">
        <v>689</v>
      </c>
      <c r="C5140" s="7" t="s">
        <v>1509</v>
      </c>
      <c r="D5140" s="7" t="n">
        <v>3</v>
      </c>
      <c r="E5140" s="7" t="n">
        <v>780</v>
      </c>
      <c r="F5140" s="7" t="n">
        <v>2</v>
      </c>
      <c r="G5140" s="7" t="n">
        <v>520</v>
      </c>
    </row>
    <row r="5141" customFormat="false" ht="15" hidden="false" customHeight="false" outlineLevel="0" collapsed="false">
      <c r="A5141" s="7" t="s">
        <v>23</v>
      </c>
      <c r="B5141" s="7" t="s">
        <v>858</v>
      </c>
      <c r="C5141" s="7" t="s">
        <v>1509</v>
      </c>
      <c r="D5141" s="7" t="n">
        <v>1</v>
      </c>
      <c r="E5141" s="7" t="n">
        <v>260</v>
      </c>
      <c r="F5141" s="7" t="n">
        <v>1</v>
      </c>
      <c r="G5141" s="7" t="n">
        <v>260</v>
      </c>
    </row>
    <row r="5142" customFormat="false" ht="15" hidden="false" customHeight="false" outlineLevel="0" collapsed="false">
      <c r="A5142" s="7" t="s">
        <v>23</v>
      </c>
      <c r="B5142" s="7" t="s">
        <v>721</v>
      </c>
      <c r="C5142" s="7" t="s">
        <v>1509</v>
      </c>
      <c r="D5142" s="7" t="n">
        <v>3</v>
      </c>
      <c r="E5142" s="7" t="n">
        <v>780.03</v>
      </c>
      <c r="F5142" s="7" t="n">
        <v>4</v>
      </c>
      <c r="G5142" s="7" t="n">
        <v>1039.98</v>
      </c>
    </row>
    <row r="5143" customFormat="false" ht="15" hidden="false" customHeight="false" outlineLevel="0" collapsed="false">
      <c r="A5143" s="7" t="s">
        <v>23</v>
      </c>
      <c r="B5143" s="7" t="s">
        <v>695</v>
      </c>
      <c r="C5143" s="7" t="s">
        <v>1509</v>
      </c>
      <c r="D5143" s="7" t="n">
        <v>0</v>
      </c>
      <c r="E5143" s="7" t="n">
        <v>0</v>
      </c>
      <c r="F5143" s="7" t="n">
        <v>1</v>
      </c>
      <c r="G5143" s="7" t="n">
        <v>260</v>
      </c>
    </row>
    <row r="5144" customFormat="false" ht="15" hidden="false" customHeight="false" outlineLevel="0" collapsed="false">
      <c r="A5144" s="7" t="s">
        <v>23</v>
      </c>
      <c r="B5144" s="7" t="s">
        <v>353</v>
      </c>
      <c r="C5144" s="7" t="s">
        <v>1473</v>
      </c>
      <c r="D5144" s="7" t="n">
        <v>0</v>
      </c>
      <c r="E5144" s="7" t="n">
        <v>0</v>
      </c>
      <c r="F5144" s="7" t="n">
        <v>1</v>
      </c>
      <c r="G5144" s="7" t="n">
        <v>93.67</v>
      </c>
    </row>
    <row r="5145" customFormat="false" ht="15" hidden="false" customHeight="false" outlineLevel="0" collapsed="false">
      <c r="A5145" s="7" t="s">
        <v>23</v>
      </c>
      <c r="B5145" s="7" t="s">
        <v>427</v>
      </c>
      <c r="C5145" s="7" t="s">
        <v>1473</v>
      </c>
      <c r="D5145" s="7" t="n">
        <v>0</v>
      </c>
      <c r="E5145" s="7" t="n">
        <v>0</v>
      </c>
      <c r="F5145" s="7" t="n">
        <v>1</v>
      </c>
      <c r="G5145" s="7" t="n">
        <v>93.67</v>
      </c>
    </row>
    <row r="5146" customFormat="false" ht="15" hidden="false" customHeight="false" outlineLevel="0" collapsed="false">
      <c r="A5146" s="7" t="s">
        <v>23</v>
      </c>
      <c r="B5146" s="7" t="s">
        <v>435</v>
      </c>
      <c r="C5146" s="7" t="s">
        <v>1276</v>
      </c>
      <c r="D5146" s="7" t="n">
        <v>1</v>
      </c>
      <c r="E5146" s="7" t="n">
        <v>94.65</v>
      </c>
      <c r="F5146" s="7" t="n">
        <v>0</v>
      </c>
      <c r="G5146" s="7" t="n">
        <v>0</v>
      </c>
    </row>
    <row r="5147" customFormat="false" ht="15" hidden="false" customHeight="false" outlineLevel="0" collapsed="false">
      <c r="A5147" s="7" t="s">
        <v>23</v>
      </c>
      <c r="B5147" s="7" t="s">
        <v>292</v>
      </c>
      <c r="C5147" s="7" t="s">
        <v>1290</v>
      </c>
      <c r="D5147" s="7" t="n">
        <v>2</v>
      </c>
      <c r="E5147" s="7" t="n">
        <v>71.14</v>
      </c>
      <c r="F5147" s="7" t="n">
        <v>0</v>
      </c>
      <c r="G5147" s="7" t="n">
        <v>0</v>
      </c>
    </row>
    <row r="5148" customFormat="false" ht="15" hidden="false" customHeight="false" outlineLevel="0" collapsed="false">
      <c r="A5148" s="7" t="s">
        <v>23</v>
      </c>
      <c r="B5148" s="7" t="s">
        <v>238</v>
      </c>
      <c r="C5148" s="7" t="s">
        <v>1290</v>
      </c>
      <c r="D5148" s="7" t="n">
        <v>2</v>
      </c>
      <c r="E5148" s="7" t="n">
        <v>70.81</v>
      </c>
      <c r="F5148" s="7" t="n">
        <v>0</v>
      </c>
      <c r="G5148" s="7" t="n">
        <v>0</v>
      </c>
    </row>
    <row r="5149" customFormat="false" ht="15" hidden="false" customHeight="false" outlineLevel="0" collapsed="false">
      <c r="A5149" s="7" t="s">
        <v>23</v>
      </c>
      <c r="B5149" s="7" t="s">
        <v>238</v>
      </c>
      <c r="C5149" s="7" t="s">
        <v>1290</v>
      </c>
      <c r="D5149" s="7" t="n">
        <v>2</v>
      </c>
      <c r="E5149" s="7" t="n">
        <v>71.14</v>
      </c>
      <c r="F5149" s="7" t="n">
        <v>3</v>
      </c>
      <c r="G5149" s="7" t="n">
        <v>106.72</v>
      </c>
    </row>
    <row r="5150" customFormat="false" ht="15" hidden="false" customHeight="false" outlineLevel="0" collapsed="false">
      <c r="A5150" s="7" t="s">
        <v>23</v>
      </c>
      <c r="B5150" s="7" t="s">
        <v>315</v>
      </c>
      <c r="C5150" s="7" t="s">
        <v>1290</v>
      </c>
      <c r="D5150" s="7" t="n">
        <v>4</v>
      </c>
      <c r="E5150" s="7" t="n">
        <v>142.28</v>
      </c>
      <c r="F5150" s="7" t="n">
        <v>0</v>
      </c>
      <c r="G5150" s="7" t="n">
        <v>0</v>
      </c>
    </row>
    <row r="5151" customFormat="false" ht="15" hidden="false" customHeight="false" outlineLevel="0" collapsed="false">
      <c r="A5151" s="7" t="s">
        <v>23</v>
      </c>
      <c r="B5151" s="7" t="s">
        <v>309</v>
      </c>
      <c r="C5151" s="7" t="s">
        <v>1290</v>
      </c>
      <c r="D5151" s="7" t="n">
        <v>2</v>
      </c>
      <c r="E5151" s="7" t="n">
        <v>70.81</v>
      </c>
      <c r="F5151" s="7" t="n">
        <v>0</v>
      </c>
      <c r="G5151" s="7" t="n">
        <v>0</v>
      </c>
    </row>
    <row r="5152" customFormat="false" ht="15" hidden="false" customHeight="false" outlineLevel="0" collapsed="false">
      <c r="A5152" s="7" t="s">
        <v>23</v>
      </c>
      <c r="B5152" s="7" t="s">
        <v>309</v>
      </c>
      <c r="C5152" s="7" t="s">
        <v>1290</v>
      </c>
      <c r="D5152" s="7" t="n">
        <v>8</v>
      </c>
      <c r="E5152" s="7" t="n">
        <v>284.57</v>
      </c>
      <c r="F5152" s="7" t="n">
        <v>0</v>
      </c>
      <c r="G5152" s="7" t="n">
        <v>0</v>
      </c>
    </row>
    <row r="5153" customFormat="false" ht="15" hidden="false" customHeight="false" outlineLevel="0" collapsed="false">
      <c r="A5153" s="7" t="s">
        <v>23</v>
      </c>
      <c r="B5153" s="7" t="s">
        <v>85</v>
      </c>
      <c r="C5153" s="7" t="s">
        <v>1479</v>
      </c>
      <c r="D5153" s="7" t="n">
        <v>4</v>
      </c>
      <c r="E5153" s="7" t="n">
        <v>187.29</v>
      </c>
      <c r="F5153" s="7" t="n">
        <v>7</v>
      </c>
      <c r="G5153" s="7" t="n">
        <v>327.76</v>
      </c>
    </row>
    <row r="5154" customFormat="false" ht="15" hidden="false" customHeight="false" outlineLevel="0" collapsed="false">
      <c r="A5154" s="7" t="s">
        <v>23</v>
      </c>
      <c r="B5154" s="7" t="s">
        <v>85</v>
      </c>
      <c r="C5154" s="7" t="s">
        <v>1479</v>
      </c>
      <c r="D5154" s="7" t="n">
        <v>3</v>
      </c>
      <c r="E5154" s="7" t="n">
        <v>127.48</v>
      </c>
      <c r="F5154" s="7" t="n">
        <v>0</v>
      </c>
      <c r="G5154" s="7" t="n">
        <v>0</v>
      </c>
    </row>
    <row r="5155" customFormat="false" ht="15" hidden="false" customHeight="false" outlineLevel="0" collapsed="false">
      <c r="A5155" s="7" t="s">
        <v>23</v>
      </c>
      <c r="B5155" s="7" t="s">
        <v>215</v>
      </c>
      <c r="C5155" s="7" t="s">
        <v>1480</v>
      </c>
      <c r="D5155" s="7" t="n">
        <v>5</v>
      </c>
      <c r="E5155" s="7" t="n">
        <v>234.11</v>
      </c>
      <c r="F5155" s="7" t="n">
        <v>0</v>
      </c>
      <c r="G5155" s="7" t="n">
        <v>0</v>
      </c>
    </row>
    <row r="5156" customFormat="false" ht="15" hidden="false" customHeight="false" outlineLevel="0" collapsed="false">
      <c r="A5156" s="7" t="s">
        <v>23</v>
      </c>
      <c r="B5156" s="7" t="s">
        <v>84</v>
      </c>
      <c r="C5156" s="7" t="s">
        <v>1479</v>
      </c>
      <c r="D5156" s="7" t="n">
        <v>2</v>
      </c>
      <c r="E5156" s="7" t="n">
        <v>84.99</v>
      </c>
      <c r="F5156" s="7" t="n">
        <v>0</v>
      </c>
      <c r="G5156" s="7" t="n">
        <v>0</v>
      </c>
    </row>
    <row r="5157" customFormat="false" ht="15" hidden="false" customHeight="false" outlineLevel="0" collapsed="false">
      <c r="A5157" s="7" t="s">
        <v>23</v>
      </c>
      <c r="B5157" s="7" t="s">
        <v>84</v>
      </c>
      <c r="C5157" s="7" t="s">
        <v>1479</v>
      </c>
      <c r="D5157" s="7" t="n">
        <v>5</v>
      </c>
      <c r="E5157" s="7" t="n">
        <v>234.11</v>
      </c>
      <c r="F5157" s="7" t="n">
        <v>8</v>
      </c>
      <c r="G5157" s="7" t="n">
        <v>374.58</v>
      </c>
    </row>
    <row r="5158" customFormat="false" ht="15" hidden="false" customHeight="false" outlineLevel="0" collapsed="false">
      <c r="A5158" s="7" t="s">
        <v>23</v>
      </c>
      <c r="B5158" s="7" t="s">
        <v>252</v>
      </c>
      <c r="C5158" s="7" t="s">
        <v>1482</v>
      </c>
      <c r="D5158" s="7" t="n">
        <v>0</v>
      </c>
      <c r="E5158" s="7" t="n">
        <v>0</v>
      </c>
      <c r="F5158" s="7" t="n">
        <v>1</v>
      </c>
      <c r="G5158" s="7" t="n">
        <v>70.26</v>
      </c>
    </row>
    <row r="5159" customFormat="false" ht="15" hidden="false" customHeight="false" outlineLevel="0" collapsed="false">
      <c r="A5159" s="7" t="s">
        <v>23</v>
      </c>
      <c r="B5159" s="7" t="s">
        <v>208</v>
      </c>
      <c r="C5159" s="7" t="s">
        <v>1482</v>
      </c>
      <c r="D5159" s="7" t="n">
        <v>2</v>
      </c>
      <c r="E5159" s="7" t="n">
        <v>140.52</v>
      </c>
      <c r="F5159" s="7" t="n">
        <v>4</v>
      </c>
      <c r="G5159" s="7" t="n">
        <v>281.04</v>
      </c>
    </row>
    <row r="5160" customFormat="false" ht="15" hidden="false" customHeight="false" outlineLevel="0" collapsed="false">
      <c r="A5160" s="7" t="s">
        <v>23</v>
      </c>
      <c r="B5160" s="7" t="s">
        <v>568</v>
      </c>
      <c r="C5160" s="7" t="s">
        <v>1485</v>
      </c>
      <c r="D5160" s="7" t="n">
        <v>0</v>
      </c>
      <c r="E5160" s="7" t="n">
        <v>0</v>
      </c>
      <c r="F5160" s="7" t="n">
        <v>2</v>
      </c>
      <c r="G5160" s="7" t="n">
        <v>215.52</v>
      </c>
    </row>
    <row r="5161" customFormat="false" ht="15" hidden="false" customHeight="false" outlineLevel="0" collapsed="false">
      <c r="A5161" s="7" t="s">
        <v>23</v>
      </c>
      <c r="B5161" s="7" t="s">
        <v>493</v>
      </c>
      <c r="C5161" s="7" t="s">
        <v>1485</v>
      </c>
      <c r="D5161" s="7" t="n">
        <v>0</v>
      </c>
      <c r="E5161" s="7" t="n">
        <v>0</v>
      </c>
      <c r="F5161" s="7" t="n">
        <v>1</v>
      </c>
      <c r="G5161" s="7" t="n">
        <v>107.76</v>
      </c>
    </row>
    <row r="5162" customFormat="false" ht="15" hidden="false" customHeight="false" outlineLevel="0" collapsed="false">
      <c r="A5162" s="7" t="s">
        <v>23</v>
      </c>
      <c r="B5162" s="7" t="s">
        <v>851</v>
      </c>
      <c r="C5162" s="7" t="s">
        <v>1529</v>
      </c>
      <c r="D5162" s="7" t="n">
        <v>0</v>
      </c>
      <c r="E5162" s="7" t="n">
        <v>0.01</v>
      </c>
      <c r="F5162" s="7" t="n">
        <v>0</v>
      </c>
      <c r="G5162" s="7" t="n">
        <v>0</v>
      </c>
    </row>
    <row r="5163" customFormat="false" ht="15" hidden="false" customHeight="false" outlineLevel="0" collapsed="false">
      <c r="A5163" s="7" t="s">
        <v>23</v>
      </c>
      <c r="B5163" s="7" t="s">
        <v>719</v>
      </c>
      <c r="C5163" s="7" t="s">
        <v>1529</v>
      </c>
      <c r="D5163" s="7" t="n">
        <v>1</v>
      </c>
      <c r="E5163" s="7" t="n">
        <v>190</v>
      </c>
      <c r="F5163" s="7" t="n">
        <v>0</v>
      </c>
      <c r="G5163" s="7" t="n">
        <v>0</v>
      </c>
    </row>
    <row r="5164" customFormat="false" ht="15" hidden="false" customHeight="false" outlineLevel="0" collapsed="false">
      <c r="A5164" s="7" t="s">
        <v>23</v>
      </c>
      <c r="B5164" s="7" t="s">
        <v>744</v>
      </c>
      <c r="C5164" s="7" t="s">
        <v>1517</v>
      </c>
      <c r="D5164" s="7" t="n">
        <v>0</v>
      </c>
      <c r="E5164" s="7" t="n">
        <v>0</v>
      </c>
      <c r="F5164" s="7" t="n">
        <v>1</v>
      </c>
      <c r="G5164" s="7" t="n">
        <v>80</v>
      </c>
    </row>
    <row r="5165" customFormat="false" ht="15" hidden="false" customHeight="false" outlineLevel="0" collapsed="false">
      <c r="A5165" s="7" t="s">
        <v>23</v>
      </c>
      <c r="B5165" s="7" t="s">
        <v>779</v>
      </c>
      <c r="C5165" s="7" t="s">
        <v>1517</v>
      </c>
      <c r="D5165" s="7" t="n">
        <v>0</v>
      </c>
      <c r="E5165" s="7" t="n">
        <v>0</v>
      </c>
      <c r="F5165" s="7" t="n">
        <v>1</v>
      </c>
      <c r="G5165" s="7" t="n">
        <v>80</v>
      </c>
    </row>
    <row r="5166" customFormat="false" ht="15" hidden="false" customHeight="false" outlineLevel="0" collapsed="false">
      <c r="A5166" s="7" t="s">
        <v>23</v>
      </c>
      <c r="B5166" s="7" t="s">
        <v>775</v>
      </c>
      <c r="C5166" s="7" t="s">
        <v>1527</v>
      </c>
      <c r="D5166" s="7" t="n">
        <v>1</v>
      </c>
      <c r="E5166" s="7" t="n">
        <v>85.26</v>
      </c>
      <c r="F5166" s="7" t="n">
        <v>1</v>
      </c>
      <c r="G5166" s="7" t="n">
        <v>85.26</v>
      </c>
    </row>
    <row r="5167" customFormat="false" ht="15" hidden="false" customHeight="false" outlineLevel="0" collapsed="false">
      <c r="A5167" s="7" t="s">
        <v>23</v>
      </c>
      <c r="B5167" s="7" t="s">
        <v>714</v>
      </c>
      <c r="C5167" s="7" t="s">
        <v>1527</v>
      </c>
      <c r="D5167" s="7" t="n">
        <v>2</v>
      </c>
      <c r="E5167" s="7" t="n">
        <v>170.52</v>
      </c>
      <c r="F5167" s="7" t="n">
        <v>1</v>
      </c>
      <c r="G5167" s="7" t="n">
        <v>85.26</v>
      </c>
    </row>
    <row r="5168" customFormat="false" ht="15" hidden="false" customHeight="false" outlineLevel="0" collapsed="false">
      <c r="A5168" s="7" t="s">
        <v>23</v>
      </c>
      <c r="B5168" s="7" t="s">
        <v>818</v>
      </c>
      <c r="C5168" s="7" t="s">
        <v>1527</v>
      </c>
      <c r="D5168" s="7" t="n">
        <v>1</v>
      </c>
      <c r="E5168" s="7" t="n">
        <v>85.26</v>
      </c>
      <c r="F5168" s="7" t="n">
        <v>0</v>
      </c>
      <c r="G5168" s="7" t="n">
        <v>0</v>
      </c>
    </row>
    <row r="5169" customFormat="false" ht="15" hidden="false" customHeight="false" outlineLevel="0" collapsed="false">
      <c r="A5169" s="7" t="s">
        <v>23</v>
      </c>
      <c r="B5169" s="7" t="s">
        <v>835</v>
      </c>
      <c r="C5169" s="7" t="s">
        <v>1490</v>
      </c>
      <c r="D5169" s="7" t="n">
        <v>1</v>
      </c>
      <c r="E5169" s="7" t="n">
        <v>59.01</v>
      </c>
      <c r="F5169" s="7" t="n">
        <v>0</v>
      </c>
      <c r="G5169" s="7" t="n">
        <v>0</v>
      </c>
    </row>
    <row r="5170" customFormat="false" ht="15" hidden="false" customHeight="false" outlineLevel="0" collapsed="false">
      <c r="A5170" s="7" t="s">
        <v>23</v>
      </c>
      <c r="B5170" s="7" t="s">
        <v>679</v>
      </c>
      <c r="C5170" s="7" t="s">
        <v>1279</v>
      </c>
      <c r="D5170" s="7" t="n">
        <v>3</v>
      </c>
      <c r="E5170" s="7" t="n">
        <v>315</v>
      </c>
      <c r="F5170" s="7" t="n">
        <v>0</v>
      </c>
      <c r="G5170" s="7" t="n">
        <v>0</v>
      </c>
    </row>
    <row r="5171" customFormat="false" ht="15" hidden="false" customHeight="false" outlineLevel="0" collapsed="false">
      <c r="A5171" s="7" t="s">
        <v>23</v>
      </c>
      <c r="B5171" s="7" t="s">
        <v>549</v>
      </c>
      <c r="C5171" s="7" t="s">
        <v>1279</v>
      </c>
      <c r="D5171" s="7" t="n">
        <v>2</v>
      </c>
      <c r="E5171" s="7" t="n">
        <v>210</v>
      </c>
      <c r="F5171" s="7" t="n">
        <v>0</v>
      </c>
      <c r="G5171" s="7" t="n">
        <v>0</v>
      </c>
    </row>
    <row r="5172" customFormat="false" ht="15" hidden="false" customHeight="false" outlineLevel="0" collapsed="false">
      <c r="A5172" s="7" t="s">
        <v>23</v>
      </c>
      <c r="B5172" s="7" t="s">
        <v>715</v>
      </c>
      <c r="C5172" s="7" t="s">
        <v>1279</v>
      </c>
      <c r="D5172" s="7" t="n">
        <v>1</v>
      </c>
      <c r="E5172" s="7" t="n">
        <v>105</v>
      </c>
      <c r="F5172" s="7" t="n">
        <v>0</v>
      </c>
      <c r="G5172" s="7" t="n">
        <v>0</v>
      </c>
    </row>
    <row r="5173" customFormat="false" ht="15" hidden="false" customHeight="false" outlineLevel="0" collapsed="false">
      <c r="A5173" s="7" t="s">
        <v>23</v>
      </c>
      <c r="B5173" s="7" t="s">
        <v>659</v>
      </c>
      <c r="C5173" s="7" t="s">
        <v>1279</v>
      </c>
      <c r="D5173" s="7" t="n">
        <v>5</v>
      </c>
      <c r="E5173" s="7" t="n">
        <v>525</v>
      </c>
      <c r="F5173" s="7" t="n">
        <v>0</v>
      </c>
      <c r="G5173" s="7" t="n">
        <v>0</v>
      </c>
    </row>
    <row r="5174" customFormat="false" ht="15" hidden="false" customHeight="false" outlineLevel="0" collapsed="false">
      <c r="A5174" s="7" t="s">
        <v>23</v>
      </c>
      <c r="B5174" s="7" t="s">
        <v>661</v>
      </c>
      <c r="C5174" s="7" t="s">
        <v>1279</v>
      </c>
      <c r="D5174" s="7" t="n">
        <v>5</v>
      </c>
      <c r="E5174" s="7" t="n">
        <v>525</v>
      </c>
      <c r="F5174" s="7" t="n">
        <v>0</v>
      </c>
      <c r="G5174" s="7" t="n">
        <v>0</v>
      </c>
    </row>
    <row r="5175" customFormat="false" ht="15" hidden="false" customHeight="false" outlineLevel="0" collapsed="false">
      <c r="A5175" s="7" t="s">
        <v>23</v>
      </c>
      <c r="B5175" s="7" t="s">
        <v>431</v>
      </c>
      <c r="C5175" s="7" t="s">
        <v>1317</v>
      </c>
      <c r="D5175" s="7" t="n">
        <v>0</v>
      </c>
      <c r="E5175" s="7" t="n">
        <v>0</v>
      </c>
      <c r="F5175" s="7" t="n">
        <v>5</v>
      </c>
      <c r="G5175" s="7" t="n">
        <v>398.62</v>
      </c>
    </row>
    <row r="5176" customFormat="false" ht="15" hidden="false" customHeight="false" outlineLevel="0" collapsed="false">
      <c r="A5176" s="7" t="s">
        <v>23</v>
      </c>
      <c r="B5176" s="7" t="s">
        <v>515</v>
      </c>
      <c r="C5176" s="7" t="s">
        <v>1317</v>
      </c>
      <c r="D5176" s="7" t="n">
        <v>0</v>
      </c>
      <c r="E5176" s="7" t="n">
        <v>0</v>
      </c>
      <c r="F5176" s="7" t="n">
        <v>4</v>
      </c>
      <c r="G5176" s="7" t="n">
        <v>318.9</v>
      </c>
    </row>
    <row r="5177" customFormat="false" ht="15" hidden="false" customHeight="false" outlineLevel="0" collapsed="false">
      <c r="A5177" s="7" t="s">
        <v>23</v>
      </c>
      <c r="B5177" s="7" t="s">
        <v>635</v>
      </c>
      <c r="C5177" s="7" t="s">
        <v>1317</v>
      </c>
      <c r="D5177" s="7" t="n">
        <v>0</v>
      </c>
      <c r="E5177" s="7" t="n">
        <v>0</v>
      </c>
      <c r="F5177" s="7" t="n">
        <v>4</v>
      </c>
      <c r="G5177" s="7" t="n">
        <v>318.9</v>
      </c>
    </row>
    <row r="5178" customFormat="false" ht="15" hidden="false" customHeight="false" outlineLevel="0" collapsed="false">
      <c r="A5178" s="7" t="s">
        <v>23</v>
      </c>
      <c r="B5178" s="7" t="s">
        <v>144</v>
      </c>
      <c r="C5178" s="7" t="s">
        <v>1320</v>
      </c>
      <c r="D5178" s="7" t="n">
        <v>0</v>
      </c>
      <c r="E5178" s="7" t="n">
        <v>0</v>
      </c>
      <c r="F5178" s="7" t="n">
        <v>3</v>
      </c>
      <c r="G5178" s="7" t="n">
        <v>276.88</v>
      </c>
    </row>
    <row r="5179" customFormat="false" ht="15" hidden="false" customHeight="false" outlineLevel="0" collapsed="false">
      <c r="A5179" s="7" t="s">
        <v>23</v>
      </c>
      <c r="B5179" s="7" t="s">
        <v>138</v>
      </c>
      <c r="C5179" s="7" t="s">
        <v>1320</v>
      </c>
      <c r="D5179" s="7" t="n">
        <v>0</v>
      </c>
      <c r="E5179" s="7" t="n">
        <v>0</v>
      </c>
      <c r="F5179" s="7" t="n">
        <v>4</v>
      </c>
      <c r="G5179" s="7" t="n">
        <v>369.18</v>
      </c>
    </row>
    <row r="5180" customFormat="false" ht="15" hidden="false" customHeight="false" outlineLevel="0" collapsed="false">
      <c r="A5180" s="7" t="s">
        <v>23</v>
      </c>
      <c r="B5180" s="7" t="s">
        <v>218</v>
      </c>
      <c r="C5180" s="7" t="s">
        <v>1320</v>
      </c>
      <c r="D5180" s="7" t="n">
        <v>0</v>
      </c>
      <c r="E5180" s="7" t="n">
        <v>0</v>
      </c>
      <c r="F5180" s="7" t="n">
        <v>3</v>
      </c>
      <c r="G5180" s="7" t="n">
        <v>276.89</v>
      </c>
    </row>
    <row r="5181" customFormat="false" ht="15" hidden="false" customHeight="false" outlineLevel="0" collapsed="false">
      <c r="A5181" s="7" t="s">
        <v>23</v>
      </c>
      <c r="B5181" s="7" t="s">
        <v>166</v>
      </c>
      <c r="C5181" s="7" t="s">
        <v>1320</v>
      </c>
      <c r="D5181" s="7" t="n">
        <v>0</v>
      </c>
      <c r="E5181" s="7" t="n">
        <v>0</v>
      </c>
      <c r="F5181" s="7" t="n">
        <v>2</v>
      </c>
      <c r="G5181" s="7" t="n">
        <v>184.59</v>
      </c>
    </row>
    <row r="5182" customFormat="false" ht="15" hidden="false" customHeight="false" outlineLevel="0" collapsed="false">
      <c r="A5182" s="7" t="s">
        <v>23</v>
      </c>
      <c r="B5182" s="7" t="s">
        <v>562</v>
      </c>
      <c r="C5182" s="7" t="s">
        <v>1401</v>
      </c>
      <c r="D5182" s="7" t="n">
        <v>7</v>
      </c>
      <c r="E5182" s="7" t="n">
        <v>1554.94</v>
      </c>
      <c r="F5182" s="7" t="n">
        <v>0</v>
      </c>
      <c r="G5182" s="7" t="n">
        <v>0</v>
      </c>
    </row>
    <row r="5183" customFormat="false" ht="15" hidden="false" customHeight="false" outlineLevel="0" collapsed="false">
      <c r="A5183" s="7" t="s">
        <v>23</v>
      </c>
      <c r="B5183" s="7" t="s">
        <v>562</v>
      </c>
      <c r="C5183" s="7" t="s">
        <v>1401</v>
      </c>
      <c r="D5183" s="7" t="n">
        <v>5</v>
      </c>
      <c r="E5183" s="7" t="n">
        <v>0.04</v>
      </c>
      <c r="F5183" s="7" t="n">
        <v>0</v>
      </c>
      <c r="G5183" s="7" t="n">
        <v>0</v>
      </c>
    </row>
    <row r="5184" customFormat="false" ht="15" hidden="false" customHeight="false" outlineLevel="0" collapsed="false">
      <c r="A5184" s="7" t="s">
        <v>23</v>
      </c>
      <c r="B5184" s="7" t="s">
        <v>645</v>
      </c>
      <c r="C5184" s="7" t="s">
        <v>1497</v>
      </c>
      <c r="D5184" s="7" t="n">
        <v>-4</v>
      </c>
      <c r="E5184" s="7" t="n">
        <v>-888</v>
      </c>
      <c r="F5184" s="7" t="n">
        <v>0</v>
      </c>
      <c r="G5184" s="7" t="n">
        <v>0</v>
      </c>
    </row>
    <row r="5185" customFormat="false" ht="15" hidden="false" customHeight="false" outlineLevel="0" collapsed="false">
      <c r="A5185" s="7" t="s">
        <v>23</v>
      </c>
      <c r="B5185" s="7" t="s">
        <v>129</v>
      </c>
      <c r="C5185" s="7" t="s">
        <v>1426</v>
      </c>
      <c r="D5185" s="7" t="n">
        <v>25</v>
      </c>
      <c r="E5185" s="7" t="n">
        <v>1224.93</v>
      </c>
      <c r="F5185" s="7" t="n">
        <v>23</v>
      </c>
      <c r="G5185" s="7" t="n">
        <v>1126.94</v>
      </c>
    </row>
    <row r="5186" customFormat="false" ht="15" hidden="false" customHeight="false" outlineLevel="0" collapsed="false">
      <c r="A5186" s="7" t="s">
        <v>23</v>
      </c>
      <c r="B5186" s="7" t="s">
        <v>129</v>
      </c>
      <c r="C5186" s="7" t="s">
        <v>1426</v>
      </c>
      <c r="D5186" s="7" t="n">
        <v>10</v>
      </c>
      <c r="E5186" s="7" t="n">
        <v>566.77</v>
      </c>
      <c r="F5186" s="7" t="n">
        <v>0</v>
      </c>
      <c r="G5186" s="7" t="n">
        <v>0</v>
      </c>
    </row>
    <row r="5187" customFormat="false" ht="15" hidden="false" customHeight="false" outlineLevel="0" collapsed="false">
      <c r="A5187" s="7" t="s">
        <v>23</v>
      </c>
      <c r="B5187" s="7" t="s">
        <v>155</v>
      </c>
      <c r="C5187" s="7" t="s">
        <v>1426</v>
      </c>
      <c r="D5187" s="7" t="n">
        <v>16</v>
      </c>
      <c r="E5187" s="7" t="n">
        <v>783.96</v>
      </c>
      <c r="F5187" s="7" t="n">
        <v>8</v>
      </c>
      <c r="G5187" s="7" t="n">
        <v>391.98</v>
      </c>
    </row>
    <row r="5188" customFormat="false" ht="15" hidden="false" customHeight="false" outlineLevel="0" collapsed="false">
      <c r="A5188" s="7" t="s">
        <v>23</v>
      </c>
      <c r="B5188" s="7" t="s">
        <v>199</v>
      </c>
      <c r="C5188" s="7" t="s">
        <v>1426</v>
      </c>
      <c r="D5188" s="7" t="n">
        <v>11</v>
      </c>
      <c r="E5188" s="7" t="n">
        <v>538.97</v>
      </c>
      <c r="F5188" s="7" t="n">
        <v>0</v>
      </c>
      <c r="G5188" s="7" t="n">
        <v>0</v>
      </c>
    </row>
    <row r="5189" customFormat="false" ht="15" hidden="false" customHeight="false" outlineLevel="0" collapsed="false">
      <c r="A5189" s="7" t="s">
        <v>23</v>
      </c>
      <c r="B5189" s="7" t="s">
        <v>176</v>
      </c>
      <c r="C5189" s="7" t="s">
        <v>1426</v>
      </c>
      <c r="D5189" s="7" t="n">
        <v>10</v>
      </c>
      <c r="E5189" s="7" t="n">
        <v>489.97</v>
      </c>
      <c r="F5189" s="7" t="n">
        <v>10</v>
      </c>
      <c r="G5189" s="7" t="n">
        <v>489.98</v>
      </c>
    </row>
    <row r="5190" customFormat="false" ht="15" hidden="false" customHeight="false" outlineLevel="0" collapsed="false">
      <c r="A5190" s="7" t="s">
        <v>23</v>
      </c>
      <c r="B5190" s="7" t="s">
        <v>176</v>
      </c>
      <c r="C5190" s="7" t="s">
        <v>1426</v>
      </c>
      <c r="D5190" s="7" t="n">
        <v>10</v>
      </c>
      <c r="E5190" s="7" t="n">
        <v>566.7</v>
      </c>
      <c r="F5190" s="7" t="n">
        <v>0</v>
      </c>
      <c r="G5190" s="7" t="n">
        <v>0</v>
      </c>
    </row>
    <row r="5191" customFormat="false" ht="15" hidden="false" customHeight="false" outlineLevel="0" collapsed="false">
      <c r="A5191" s="7" t="s">
        <v>23</v>
      </c>
      <c r="B5191" s="7" t="s">
        <v>161</v>
      </c>
      <c r="C5191" s="7" t="s">
        <v>1428</v>
      </c>
      <c r="D5191" s="7" t="n">
        <v>72</v>
      </c>
      <c r="E5191" s="7" t="n">
        <v>10080.17</v>
      </c>
      <c r="F5191" s="7" t="n">
        <v>61</v>
      </c>
      <c r="G5191" s="7" t="n">
        <v>8540.15</v>
      </c>
    </row>
    <row r="5192" customFormat="false" ht="15" hidden="false" customHeight="false" outlineLevel="0" collapsed="false">
      <c r="A5192" s="7" t="s">
        <v>23</v>
      </c>
      <c r="B5192" s="7" t="s">
        <v>161</v>
      </c>
      <c r="C5192" s="7" t="s">
        <v>1428</v>
      </c>
      <c r="D5192" s="7" t="n">
        <v>20</v>
      </c>
      <c r="E5192" s="7" t="n">
        <v>2540</v>
      </c>
      <c r="F5192" s="7" t="n">
        <v>0</v>
      </c>
      <c r="G5192" s="7" t="n">
        <v>0</v>
      </c>
    </row>
    <row r="5193" customFormat="false" ht="15" hidden="false" customHeight="false" outlineLevel="0" collapsed="false">
      <c r="A5193" s="7" t="s">
        <v>23</v>
      </c>
      <c r="B5193" s="7" t="s">
        <v>204</v>
      </c>
      <c r="C5193" s="7" t="s">
        <v>1428</v>
      </c>
      <c r="D5193" s="7" t="n">
        <v>48</v>
      </c>
      <c r="E5193" s="7" t="n">
        <v>6720.12</v>
      </c>
      <c r="F5193" s="7" t="n">
        <v>35</v>
      </c>
      <c r="G5193" s="7" t="n">
        <v>4900.09</v>
      </c>
    </row>
    <row r="5194" customFormat="false" ht="15" hidden="false" customHeight="false" outlineLevel="0" collapsed="false">
      <c r="A5194" s="7" t="s">
        <v>23</v>
      </c>
      <c r="B5194" s="7" t="s">
        <v>204</v>
      </c>
      <c r="C5194" s="7" t="s">
        <v>1428</v>
      </c>
      <c r="D5194" s="7" t="n">
        <v>20</v>
      </c>
      <c r="E5194" s="7" t="n">
        <v>2540</v>
      </c>
      <c r="F5194" s="7" t="n">
        <v>0</v>
      </c>
      <c r="G5194" s="7" t="n">
        <v>0</v>
      </c>
    </row>
    <row r="5195" customFormat="false" ht="15" hidden="false" customHeight="false" outlineLevel="0" collapsed="false">
      <c r="A5195" s="7" t="s">
        <v>23</v>
      </c>
      <c r="B5195" s="7" t="s">
        <v>305</v>
      </c>
      <c r="C5195" s="7" t="s">
        <v>1428</v>
      </c>
      <c r="D5195" s="7" t="n">
        <v>2</v>
      </c>
      <c r="E5195" s="7" t="n">
        <v>280.01</v>
      </c>
      <c r="F5195" s="7" t="n">
        <v>0</v>
      </c>
      <c r="G5195" s="7" t="n">
        <v>0</v>
      </c>
    </row>
    <row r="5196" customFormat="false" ht="15" hidden="false" customHeight="false" outlineLevel="0" collapsed="false">
      <c r="A5196" s="7" t="s">
        <v>23</v>
      </c>
      <c r="B5196" s="7" t="s">
        <v>196</v>
      </c>
      <c r="C5196" s="7" t="s">
        <v>1428</v>
      </c>
      <c r="D5196" s="7" t="n">
        <v>38</v>
      </c>
      <c r="E5196" s="7" t="n">
        <v>5320.1</v>
      </c>
      <c r="F5196" s="7" t="n">
        <v>33</v>
      </c>
      <c r="G5196" s="7" t="n">
        <v>4620.07</v>
      </c>
    </row>
    <row r="5197" customFormat="false" ht="15" hidden="false" customHeight="false" outlineLevel="0" collapsed="false">
      <c r="A5197" s="7" t="s">
        <v>23</v>
      </c>
      <c r="B5197" s="7" t="s">
        <v>196</v>
      </c>
      <c r="C5197" s="7" t="s">
        <v>1428</v>
      </c>
      <c r="D5197" s="7" t="n">
        <v>9</v>
      </c>
      <c r="E5197" s="7" t="n">
        <v>1143</v>
      </c>
      <c r="F5197" s="7" t="n">
        <v>0</v>
      </c>
      <c r="G5197" s="7" t="n">
        <v>0</v>
      </c>
    </row>
    <row r="5198" customFormat="false" ht="15" hidden="false" customHeight="false" outlineLevel="0" collapsed="false">
      <c r="A5198" s="7" t="s">
        <v>23</v>
      </c>
      <c r="B5198" s="7" t="s">
        <v>286</v>
      </c>
      <c r="C5198" s="7" t="s">
        <v>1428</v>
      </c>
      <c r="D5198" s="7" t="n">
        <v>12</v>
      </c>
      <c r="E5198" s="7" t="n">
        <v>1680.02</v>
      </c>
      <c r="F5198" s="7" t="n">
        <v>8</v>
      </c>
      <c r="G5198" s="7" t="n">
        <v>1120.02</v>
      </c>
    </row>
    <row r="5199" customFormat="false" ht="15" hidden="false" customHeight="false" outlineLevel="0" collapsed="false">
      <c r="A5199" s="7" t="s">
        <v>23</v>
      </c>
      <c r="B5199" s="7" t="s">
        <v>286</v>
      </c>
      <c r="C5199" s="7" t="s">
        <v>1428</v>
      </c>
      <c r="D5199" s="7" t="n">
        <v>2</v>
      </c>
      <c r="E5199" s="7" t="n">
        <v>254</v>
      </c>
      <c r="F5199" s="7" t="n">
        <v>0</v>
      </c>
      <c r="G5199" s="7" t="n">
        <v>0</v>
      </c>
    </row>
    <row r="5200" customFormat="false" ht="15" hidden="false" customHeight="false" outlineLevel="0" collapsed="false">
      <c r="A5200" s="7" t="s">
        <v>23</v>
      </c>
      <c r="B5200" s="7" t="s">
        <v>714</v>
      </c>
      <c r="C5200" s="7" t="s">
        <v>1527</v>
      </c>
      <c r="D5200" s="7" t="n">
        <v>1</v>
      </c>
      <c r="E5200" s="7" t="n">
        <v>85.26</v>
      </c>
      <c r="F5200" s="7" t="n">
        <v>0</v>
      </c>
      <c r="G5200" s="7" t="n">
        <v>0</v>
      </c>
    </row>
    <row r="5201" customFormat="false" ht="15" hidden="false" customHeight="false" outlineLevel="0" collapsed="false">
      <c r="A5201" s="7" t="s">
        <v>23</v>
      </c>
      <c r="B5201" s="7" t="s">
        <v>277</v>
      </c>
      <c r="C5201" s="7" t="s">
        <v>1487</v>
      </c>
      <c r="D5201" s="7" t="n">
        <v>1</v>
      </c>
      <c r="E5201" s="7" t="n">
        <v>130</v>
      </c>
      <c r="F5201" s="7" t="n">
        <v>0</v>
      </c>
      <c r="G5201" s="7" t="n">
        <v>0</v>
      </c>
    </row>
    <row r="5202" customFormat="false" ht="15" hidden="false" customHeight="false" outlineLevel="0" collapsed="false">
      <c r="A5202" s="7" t="s">
        <v>23</v>
      </c>
      <c r="B5202" s="7" t="s">
        <v>233</v>
      </c>
      <c r="C5202" s="7" t="s">
        <v>1319</v>
      </c>
      <c r="D5202" s="7" t="n">
        <v>10</v>
      </c>
      <c r="E5202" s="7" t="n">
        <v>1350</v>
      </c>
      <c r="F5202" s="7" t="n">
        <v>10</v>
      </c>
      <c r="G5202" s="7" t="n">
        <v>1350</v>
      </c>
    </row>
    <row r="5203" customFormat="false" ht="15" hidden="false" customHeight="false" outlineLevel="0" collapsed="false">
      <c r="A5203" s="7" t="s">
        <v>23</v>
      </c>
      <c r="B5203" s="7" t="s">
        <v>463</v>
      </c>
      <c r="C5203" s="7" t="s">
        <v>1283</v>
      </c>
      <c r="D5203" s="7" t="n">
        <v>1</v>
      </c>
      <c r="E5203" s="7" t="n">
        <v>99</v>
      </c>
      <c r="F5203" s="7" t="n">
        <v>0</v>
      </c>
      <c r="G5203" s="7" t="n">
        <v>0</v>
      </c>
    </row>
    <row r="5204" customFormat="false" ht="15" hidden="false" customHeight="false" outlineLevel="0" collapsed="false">
      <c r="A5204" s="7" t="s">
        <v>23</v>
      </c>
      <c r="B5204" s="7" t="s">
        <v>665</v>
      </c>
      <c r="C5204" s="7" t="s">
        <v>1497</v>
      </c>
      <c r="D5204" s="7" t="n">
        <v>0</v>
      </c>
      <c r="E5204" s="7" t="n">
        <v>0</v>
      </c>
      <c r="F5204" s="7" t="n">
        <v>2</v>
      </c>
      <c r="G5204" s="7" t="n">
        <v>520.01</v>
      </c>
    </row>
    <row r="5205" customFormat="false" ht="15" hidden="false" customHeight="false" outlineLevel="0" collapsed="false">
      <c r="A5205" s="7" t="s">
        <v>23</v>
      </c>
      <c r="B5205" s="7" t="s">
        <v>645</v>
      </c>
      <c r="C5205" s="7" t="s">
        <v>1497</v>
      </c>
      <c r="D5205" s="7" t="n">
        <v>1</v>
      </c>
      <c r="E5205" s="7" t="n">
        <v>222</v>
      </c>
      <c r="F5205" s="7" t="n">
        <v>0</v>
      </c>
      <c r="G5205" s="7" t="n">
        <v>0</v>
      </c>
    </row>
    <row r="5206" customFormat="false" ht="15" hidden="false" customHeight="false" outlineLevel="0" collapsed="false">
      <c r="A5206" s="7" t="s">
        <v>23</v>
      </c>
      <c r="B5206" s="7" t="s">
        <v>651</v>
      </c>
      <c r="C5206" s="7" t="s">
        <v>1497</v>
      </c>
      <c r="D5206" s="7" t="n">
        <v>3</v>
      </c>
      <c r="E5206" s="7" t="n">
        <v>780.01</v>
      </c>
      <c r="F5206" s="7" t="n">
        <v>2</v>
      </c>
      <c r="G5206" s="7" t="n">
        <v>520</v>
      </c>
    </row>
    <row r="5207" customFormat="false" ht="15" hidden="false" customHeight="false" outlineLevel="0" collapsed="false">
      <c r="A5207" s="7" t="s">
        <v>23</v>
      </c>
      <c r="B5207" s="7" t="s">
        <v>651</v>
      </c>
      <c r="C5207" s="7" t="s">
        <v>1497</v>
      </c>
      <c r="D5207" s="7" t="n">
        <v>5</v>
      </c>
      <c r="E5207" s="7" t="n">
        <v>1110</v>
      </c>
      <c r="F5207" s="7" t="n">
        <v>0</v>
      </c>
      <c r="G5207" s="7" t="n">
        <v>0</v>
      </c>
    </row>
    <row r="5208" customFormat="false" ht="15" hidden="false" customHeight="false" outlineLevel="0" collapsed="false">
      <c r="A5208" s="7" t="s">
        <v>23</v>
      </c>
      <c r="B5208" s="7" t="s">
        <v>157</v>
      </c>
      <c r="C5208" s="7" t="s">
        <v>1276</v>
      </c>
      <c r="D5208" s="7" t="n">
        <v>1</v>
      </c>
      <c r="E5208" s="7" t="n">
        <v>85</v>
      </c>
      <c r="F5208" s="7" t="n">
        <v>0</v>
      </c>
      <c r="G5208" s="7" t="n">
        <v>0</v>
      </c>
    </row>
    <row r="5209" customFormat="false" ht="15" hidden="false" customHeight="false" outlineLevel="0" collapsed="false">
      <c r="A5209" s="7" t="s">
        <v>23</v>
      </c>
      <c r="B5209" s="7" t="s">
        <v>466</v>
      </c>
      <c r="C5209" s="7" t="s">
        <v>1329</v>
      </c>
      <c r="D5209" s="7" t="n">
        <v>1</v>
      </c>
      <c r="E5209" s="7" t="n">
        <v>80.01</v>
      </c>
      <c r="F5209" s="7" t="n">
        <v>0</v>
      </c>
      <c r="G5209" s="7" t="n">
        <v>0</v>
      </c>
    </row>
    <row r="5210" customFormat="false" ht="15" hidden="false" customHeight="false" outlineLevel="0" collapsed="false">
      <c r="A5210" s="7" t="s">
        <v>23</v>
      </c>
      <c r="B5210" s="7" t="s">
        <v>816</v>
      </c>
      <c r="C5210" s="7" t="s">
        <v>1397</v>
      </c>
      <c r="D5210" s="7" t="n">
        <v>1</v>
      </c>
      <c r="E5210" s="7" t="n">
        <v>115.38</v>
      </c>
      <c r="F5210" s="7" t="n">
        <v>0</v>
      </c>
      <c r="G5210" s="7" t="n">
        <v>0</v>
      </c>
    </row>
    <row r="5211" customFormat="false" ht="15" hidden="false" customHeight="false" outlineLevel="0" collapsed="false">
      <c r="A5211" s="7" t="s">
        <v>23</v>
      </c>
      <c r="B5211" s="7" t="s">
        <v>392</v>
      </c>
      <c r="C5211" s="7" t="s">
        <v>1398</v>
      </c>
      <c r="D5211" s="7" t="n">
        <v>1</v>
      </c>
      <c r="E5211" s="7" t="n">
        <v>115.38</v>
      </c>
      <c r="F5211" s="7" t="n">
        <v>0</v>
      </c>
      <c r="G5211" s="7" t="n">
        <v>0</v>
      </c>
    </row>
    <row r="5212" customFormat="false" ht="15" hidden="false" customHeight="false" outlineLevel="0" collapsed="false">
      <c r="A5212" s="7" t="s">
        <v>23</v>
      </c>
      <c r="B5212" s="7" t="s">
        <v>562</v>
      </c>
      <c r="C5212" s="7" t="s">
        <v>1401</v>
      </c>
      <c r="D5212" s="7" t="n">
        <v>0</v>
      </c>
      <c r="E5212" s="7" t="n">
        <v>0</v>
      </c>
      <c r="F5212" s="7" t="n">
        <v>9</v>
      </c>
      <c r="G5212" s="7" t="n">
        <v>1999.22</v>
      </c>
    </row>
    <row r="5213" customFormat="false" ht="15" hidden="false" customHeight="false" outlineLevel="0" collapsed="false">
      <c r="A5213" s="7" t="s">
        <v>23</v>
      </c>
      <c r="B5213" s="7" t="s">
        <v>562</v>
      </c>
      <c r="C5213" s="7" t="s">
        <v>1401</v>
      </c>
      <c r="D5213" s="7" t="n">
        <v>0</v>
      </c>
      <c r="E5213" s="7" t="n">
        <v>0</v>
      </c>
      <c r="F5213" s="7" t="n">
        <v>3</v>
      </c>
      <c r="G5213" s="7" t="n">
        <v>0.02</v>
      </c>
    </row>
    <row r="5214" customFormat="false" ht="15" hidden="false" customHeight="false" outlineLevel="0" collapsed="false">
      <c r="A5214" s="7" t="s">
        <v>23</v>
      </c>
      <c r="B5214" s="7" t="s">
        <v>654</v>
      </c>
      <c r="C5214" s="7" t="s">
        <v>1404</v>
      </c>
      <c r="D5214" s="7" t="n">
        <v>1</v>
      </c>
      <c r="E5214" s="7" t="n">
        <v>350</v>
      </c>
      <c r="F5214" s="7" t="n">
        <v>0</v>
      </c>
      <c r="G5214" s="7" t="n">
        <v>0</v>
      </c>
    </row>
    <row r="5215" customFormat="false" ht="15" hidden="false" customHeight="false" outlineLevel="0" collapsed="false">
      <c r="A5215" s="7" t="s">
        <v>23</v>
      </c>
      <c r="B5215" s="7" t="s">
        <v>655</v>
      </c>
      <c r="C5215" s="7" t="s">
        <v>1404</v>
      </c>
      <c r="D5215" s="7" t="n">
        <v>2</v>
      </c>
      <c r="E5215" s="7" t="n">
        <v>700</v>
      </c>
      <c r="F5215" s="7" t="n">
        <v>0</v>
      </c>
      <c r="G5215" s="7" t="n">
        <v>0</v>
      </c>
    </row>
    <row r="5216" customFormat="false" ht="15" hidden="false" customHeight="false" outlineLevel="0" collapsed="false">
      <c r="A5216" s="7" t="s">
        <v>23</v>
      </c>
      <c r="B5216" s="7" t="s">
        <v>161</v>
      </c>
      <c r="C5216" s="7" t="s">
        <v>1428</v>
      </c>
      <c r="D5216" s="7" t="n">
        <v>1</v>
      </c>
      <c r="E5216" s="7" t="n">
        <v>140.01</v>
      </c>
      <c r="F5216" s="7" t="n">
        <v>4</v>
      </c>
      <c r="G5216" s="7" t="n">
        <v>560.01</v>
      </c>
    </row>
    <row r="5217" customFormat="false" ht="15" hidden="false" customHeight="false" outlineLevel="0" collapsed="false">
      <c r="A5217" s="7" t="s">
        <v>23</v>
      </c>
      <c r="B5217" s="7" t="s">
        <v>161</v>
      </c>
      <c r="C5217" s="7" t="s">
        <v>1428</v>
      </c>
      <c r="D5217" s="7" t="n">
        <v>1</v>
      </c>
      <c r="E5217" s="7" t="n">
        <v>89.74</v>
      </c>
      <c r="F5217" s="7" t="n">
        <v>0</v>
      </c>
      <c r="G5217" s="7" t="n">
        <v>0</v>
      </c>
    </row>
    <row r="5218" customFormat="false" ht="15" hidden="false" customHeight="false" outlineLevel="0" collapsed="false">
      <c r="A5218" s="7" t="s">
        <v>23</v>
      </c>
      <c r="B5218" s="7" t="s">
        <v>204</v>
      </c>
      <c r="C5218" s="7" t="s">
        <v>1428</v>
      </c>
      <c r="D5218" s="7" t="n">
        <v>0</v>
      </c>
      <c r="E5218" s="7" t="n">
        <v>0</v>
      </c>
      <c r="F5218" s="7" t="n">
        <v>2</v>
      </c>
      <c r="G5218" s="7" t="n">
        <v>280</v>
      </c>
    </row>
    <row r="5219" customFormat="false" ht="15" hidden="false" customHeight="false" outlineLevel="0" collapsed="false">
      <c r="A5219" s="7" t="s">
        <v>23</v>
      </c>
      <c r="B5219" s="7" t="s">
        <v>196</v>
      </c>
      <c r="C5219" s="7" t="s">
        <v>1428</v>
      </c>
      <c r="D5219" s="7" t="n">
        <v>2</v>
      </c>
      <c r="E5219" s="7" t="n">
        <v>280</v>
      </c>
      <c r="F5219" s="7" t="n">
        <v>3</v>
      </c>
      <c r="G5219" s="7" t="n">
        <v>420</v>
      </c>
    </row>
    <row r="5220" customFormat="false" ht="15" hidden="false" customHeight="false" outlineLevel="0" collapsed="false">
      <c r="A5220" s="7" t="s">
        <v>23</v>
      </c>
      <c r="B5220" s="7" t="s">
        <v>286</v>
      </c>
      <c r="C5220" s="7" t="s">
        <v>1428</v>
      </c>
      <c r="D5220" s="7" t="n">
        <v>1</v>
      </c>
      <c r="E5220" s="7" t="n">
        <v>140</v>
      </c>
      <c r="F5220" s="7" t="n">
        <v>2</v>
      </c>
      <c r="G5220" s="7" t="n">
        <v>280</v>
      </c>
    </row>
    <row r="5221" customFormat="false" ht="15" hidden="false" customHeight="false" outlineLevel="0" collapsed="false">
      <c r="A5221" s="7" t="s">
        <v>23</v>
      </c>
      <c r="B5221" s="7" t="s">
        <v>308</v>
      </c>
      <c r="C5221" s="7" t="s">
        <v>1441</v>
      </c>
      <c r="D5221" s="7" t="n">
        <v>1</v>
      </c>
      <c r="E5221" s="7" t="n">
        <v>103.07</v>
      </c>
      <c r="F5221" s="7" t="n">
        <v>0</v>
      </c>
      <c r="G5221" s="7" t="n">
        <v>0</v>
      </c>
    </row>
    <row r="5222" customFormat="false" ht="15" hidden="false" customHeight="false" outlineLevel="0" collapsed="false">
      <c r="A5222" s="7" t="s">
        <v>23</v>
      </c>
      <c r="B5222" s="7" t="s">
        <v>691</v>
      </c>
      <c r="C5222" s="7" t="s">
        <v>1498</v>
      </c>
      <c r="D5222" s="7" t="n">
        <v>1</v>
      </c>
      <c r="E5222" s="7" t="n">
        <v>30</v>
      </c>
      <c r="F5222" s="7" t="n">
        <v>0</v>
      </c>
      <c r="G5222" s="7" t="n">
        <v>0</v>
      </c>
    </row>
    <row r="5223" customFormat="false" ht="15" hidden="false" customHeight="false" outlineLevel="0" collapsed="false">
      <c r="A5223" s="7" t="s">
        <v>23</v>
      </c>
      <c r="B5223" s="7" t="s">
        <v>646</v>
      </c>
      <c r="C5223" s="7" t="s">
        <v>1500</v>
      </c>
      <c r="D5223" s="7" t="n">
        <v>0</v>
      </c>
      <c r="E5223" s="7" t="n">
        <v>0</v>
      </c>
      <c r="F5223" s="7" t="n">
        <v>1</v>
      </c>
      <c r="G5223" s="7" t="n">
        <v>350</v>
      </c>
    </row>
    <row r="5224" customFormat="false" ht="15" hidden="false" customHeight="false" outlineLevel="0" collapsed="false">
      <c r="A5224" s="7" t="s">
        <v>23</v>
      </c>
      <c r="B5224" s="7" t="s">
        <v>646</v>
      </c>
      <c r="C5224" s="7" t="s">
        <v>1500</v>
      </c>
      <c r="D5224" s="7" t="n">
        <v>0</v>
      </c>
      <c r="E5224" s="7" t="n">
        <v>0</v>
      </c>
      <c r="F5224" s="7" t="n">
        <v>3</v>
      </c>
      <c r="G5224" s="7" t="n">
        <v>1050.02</v>
      </c>
    </row>
    <row r="5225" customFormat="false" ht="15" hidden="false" customHeight="false" outlineLevel="0" collapsed="false">
      <c r="A5225" s="7" t="s">
        <v>23</v>
      </c>
      <c r="B5225" s="7" t="s">
        <v>805</v>
      </c>
      <c r="C5225" s="7" t="s">
        <v>1530</v>
      </c>
      <c r="D5225" s="7" t="n">
        <v>0</v>
      </c>
      <c r="E5225" s="7" t="n">
        <v>0</v>
      </c>
      <c r="F5225" s="7" t="n">
        <v>1</v>
      </c>
      <c r="G5225" s="7" t="n">
        <v>103.07</v>
      </c>
    </row>
    <row r="5226" customFormat="false" ht="15" hidden="false" customHeight="false" outlineLevel="0" collapsed="false">
      <c r="A5226" s="7" t="s">
        <v>23</v>
      </c>
      <c r="B5226" s="7" t="s">
        <v>331</v>
      </c>
      <c r="C5226" s="7" t="s">
        <v>1281</v>
      </c>
      <c r="D5226" s="7" t="n">
        <v>0</v>
      </c>
      <c r="E5226" s="7" t="n">
        <v>0</v>
      </c>
      <c r="F5226" s="7" t="n">
        <v>1</v>
      </c>
      <c r="G5226" s="7" t="n">
        <v>103.07</v>
      </c>
    </row>
    <row r="5227" customFormat="false" ht="15" hidden="false" customHeight="false" outlineLevel="0" collapsed="false">
      <c r="A5227" s="7" t="s">
        <v>23</v>
      </c>
      <c r="B5227" s="7" t="s">
        <v>119</v>
      </c>
      <c r="C5227" s="7" t="s">
        <v>1303</v>
      </c>
      <c r="D5227" s="7" t="n">
        <v>1</v>
      </c>
      <c r="E5227" s="7" t="n">
        <v>103.07</v>
      </c>
      <c r="F5227" s="7" t="n">
        <v>5</v>
      </c>
      <c r="G5227" s="7" t="n">
        <v>515.36</v>
      </c>
    </row>
    <row r="5228" customFormat="false" ht="15" hidden="false" customHeight="false" outlineLevel="0" collapsed="false">
      <c r="A5228" s="7" t="s">
        <v>23</v>
      </c>
      <c r="B5228" s="7" t="s">
        <v>691</v>
      </c>
      <c r="C5228" s="7" t="s">
        <v>1498</v>
      </c>
      <c r="D5228" s="7" t="n">
        <v>1</v>
      </c>
      <c r="E5228" s="7" t="n">
        <v>30</v>
      </c>
      <c r="F5228" s="7" t="n">
        <v>2</v>
      </c>
      <c r="G5228" s="7" t="n">
        <v>60</v>
      </c>
    </row>
    <row r="5229" customFormat="false" ht="15" hidden="false" customHeight="false" outlineLevel="0" collapsed="false">
      <c r="A5229" s="7" t="s">
        <v>23</v>
      </c>
      <c r="B5229" s="7" t="s">
        <v>691</v>
      </c>
      <c r="C5229" s="7" t="s">
        <v>1498</v>
      </c>
      <c r="D5229" s="7" t="n">
        <v>1</v>
      </c>
      <c r="E5229" s="7" t="n">
        <v>32.25</v>
      </c>
      <c r="F5229" s="7" t="n">
        <v>0</v>
      </c>
      <c r="G5229" s="7" t="n">
        <v>0</v>
      </c>
    </row>
    <row r="5230" customFormat="false" ht="15" hidden="false" customHeight="false" outlineLevel="0" collapsed="false">
      <c r="A5230" s="7" t="s">
        <v>23</v>
      </c>
      <c r="B5230" s="7" t="s">
        <v>689</v>
      </c>
      <c r="C5230" s="7" t="s">
        <v>1509</v>
      </c>
      <c r="D5230" s="7" t="n">
        <v>1</v>
      </c>
      <c r="E5230" s="7" t="n">
        <v>260</v>
      </c>
      <c r="F5230" s="7" t="n">
        <v>0</v>
      </c>
      <c r="G5230" s="7" t="n">
        <v>0</v>
      </c>
    </row>
    <row r="5231" customFormat="false" ht="15" hidden="false" customHeight="false" outlineLevel="0" collapsed="false">
      <c r="A5231" s="7" t="s">
        <v>23</v>
      </c>
      <c r="B5231" s="7" t="s">
        <v>374</v>
      </c>
      <c r="C5231" s="7" t="s">
        <v>1276</v>
      </c>
      <c r="D5231" s="7" t="n">
        <v>0</v>
      </c>
      <c r="E5231" s="7" t="n">
        <v>0</v>
      </c>
      <c r="F5231" s="7" t="n">
        <v>1</v>
      </c>
      <c r="G5231" s="7" t="n">
        <v>94.64</v>
      </c>
    </row>
    <row r="5232" customFormat="false" ht="15" hidden="false" customHeight="false" outlineLevel="0" collapsed="false">
      <c r="A5232" s="7" t="s">
        <v>23</v>
      </c>
      <c r="B5232" s="7" t="s">
        <v>314</v>
      </c>
      <c r="C5232" s="7" t="s">
        <v>1269</v>
      </c>
      <c r="D5232" s="7" t="n">
        <v>1</v>
      </c>
      <c r="E5232" s="7" t="n">
        <v>90</v>
      </c>
      <c r="F5232" s="7" t="n">
        <v>0</v>
      </c>
      <c r="G5232" s="7" t="n">
        <v>0</v>
      </c>
    </row>
    <row r="5233" customFormat="false" ht="15" hidden="false" customHeight="false" outlineLevel="0" collapsed="false">
      <c r="A5233" s="7" t="s">
        <v>23</v>
      </c>
      <c r="B5233" s="7" t="s">
        <v>679</v>
      </c>
      <c r="C5233" s="7" t="s">
        <v>1279</v>
      </c>
      <c r="D5233" s="7" t="n">
        <v>-1</v>
      </c>
      <c r="E5233" s="7" t="n">
        <v>-71.79</v>
      </c>
      <c r="F5233" s="7" t="n">
        <v>0</v>
      </c>
      <c r="G5233" s="7" t="n">
        <v>0</v>
      </c>
    </row>
    <row r="5234" customFormat="false" ht="15" hidden="false" customHeight="false" outlineLevel="0" collapsed="false">
      <c r="A5234" s="7" t="s">
        <v>23</v>
      </c>
      <c r="B5234" s="7" t="s">
        <v>659</v>
      </c>
      <c r="C5234" s="7" t="s">
        <v>1279</v>
      </c>
      <c r="D5234" s="7" t="n">
        <v>-2</v>
      </c>
      <c r="E5234" s="7" t="n">
        <v>-143.58</v>
      </c>
      <c r="F5234" s="7" t="n">
        <v>0</v>
      </c>
      <c r="G5234" s="7" t="n">
        <v>0</v>
      </c>
    </row>
    <row r="5235" customFormat="false" ht="15" hidden="false" customHeight="false" outlineLevel="0" collapsed="false">
      <c r="A5235" s="7" t="s">
        <v>23</v>
      </c>
      <c r="B5235" s="7" t="s">
        <v>313</v>
      </c>
      <c r="C5235" s="7" t="s">
        <v>1287</v>
      </c>
      <c r="D5235" s="7" t="n">
        <v>1</v>
      </c>
      <c r="E5235" s="7" t="n">
        <v>77</v>
      </c>
      <c r="F5235" s="7" t="n">
        <v>0</v>
      </c>
      <c r="G5235" s="7" t="n">
        <v>0</v>
      </c>
    </row>
    <row r="5236" customFormat="false" ht="15" hidden="false" customHeight="false" outlineLevel="0" collapsed="false">
      <c r="A5236" s="7" t="s">
        <v>23</v>
      </c>
      <c r="B5236" s="7" t="s">
        <v>391</v>
      </c>
      <c r="C5236" s="7" t="s">
        <v>1287</v>
      </c>
      <c r="D5236" s="7" t="n">
        <v>1</v>
      </c>
      <c r="E5236" s="7" t="n">
        <v>77</v>
      </c>
      <c r="F5236" s="7" t="n">
        <v>0</v>
      </c>
      <c r="G5236" s="7" t="n">
        <v>0</v>
      </c>
    </row>
    <row r="5237" customFormat="false" ht="15" hidden="false" customHeight="false" outlineLevel="0" collapsed="false">
      <c r="A5237" s="7" t="s">
        <v>23</v>
      </c>
      <c r="B5237" s="7" t="s">
        <v>173</v>
      </c>
      <c r="C5237" s="7" t="s">
        <v>1291</v>
      </c>
      <c r="D5237" s="7" t="n">
        <v>0</v>
      </c>
      <c r="E5237" s="7" t="n">
        <v>0</v>
      </c>
      <c r="F5237" s="7" t="n">
        <v>1</v>
      </c>
      <c r="G5237" s="7" t="n">
        <v>39.8</v>
      </c>
    </row>
    <row r="5238" customFormat="false" ht="15" hidden="false" customHeight="false" outlineLevel="0" collapsed="false">
      <c r="A5238" s="7" t="s">
        <v>23</v>
      </c>
      <c r="B5238" s="7" t="s">
        <v>676</v>
      </c>
      <c r="C5238" s="7" t="s">
        <v>1493</v>
      </c>
      <c r="D5238" s="7" t="n">
        <v>1</v>
      </c>
      <c r="E5238" s="7" t="n">
        <v>90</v>
      </c>
      <c r="F5238" s="7" t="n">
        <v>-1</v>
      </c>
      <c r="G5238" s="7" t="n">
        <v>-90</v>
      </c>
    </row>
    <row r="5239" customFormat="false" ht="15" hidden="false" customHeight="false" outlineLevel="0" collapsed="false">
      <c r="A5239" s="7" t="s">
        <v>23</v>
      </c>
      <c r="B5239" s="7" t="s">
        <v>692</v>
      </c>
      <c r="C5239" s="7" t="s">
        <v>1493</v>
      </c>
      <c r="D5239" s="7" t="n">
        <v>1</v>
      </c>
      <c r="E5239" s="7" t="n">
        <v>90</v>
      </c>
      <c r="F5239" s="7" t="n">
        <v>-1</v>
      </c>
      <c r="G5239" s="7" t="n">
        <v>-90</v>
      </c>
    </row>
    <row r="5240" customFormat="false" ht="15" hidden="false" customHeight="false" outlineLevel="0" collapsed="false">
      <c r="A5240" s="7" t="s">
        <v>23</v>
      </c>
      <c r="B5240" s="7" t="s">
        <v>674</v>
      </c>
      <c r="C5240" s="7" t="s">
        <v>1494</v>
      </c>
      <c r="D5240" s="7" t="n">
        <v>1</v>
      </c>
      <c r="E5240" s="7" t="n">
        <v>90</v>
      </c>
      <c r="F5240" s="7" t="n">
        <v>-1</v>
      </c>
      <c r="G5240" s="7" t="n">
        <v>-90</v>
      </c>
    </row>
    <row r="5241" customFormat="false" ht="15" hidden="false" customHeight="false" outlineLevel="0" collapsed="false">
      <c r="A5241" s="7" t="s">
        <v>23</v>
      </c>
      <c r="B5241" s="7" t="s">
        <v>711</v>
      </c>
      <c r="C5241" s="7" t="s">
        <v>1494</v>
      </c>
      <c r="D5241" s="7" t="n">
        <v>1</v>
      </c>
      <c r="E5241" s="7" t="n">
        <v>90</v>
      </c>
      <c r="F5241" s="7" t="n">
        <v>-1</v>
      </c>
      <c r="G5241" s="7" t="n">
        <v>-90</v>
      </c>
    </row>
    <row r="5242" customFormat="false" ht="15" hidden="false" customHeight="false" outlineLevel="0" collapsed="false">
      <c r="A5242" s="7" t="s">
        <v>23</v>
      </c>
      <c r="B5242" s="7" t="s">
        <v>164</v>
      </c>
      <c r="C5242" s="7" t="s">
        <v>1295</v>
      </c>
      <c r="D5242" s="7" t="n">
        <v>2</v>
      </c>
      <c r="E5242" s="7" t="n">
        <v>40.22</v>
      </c>
      <c r="F5242" s="7" t="n">
        <v>2</v>
      </c>
      <c r="G5242" s="7" t="n">
        <v>40.21</v>
      </c>
    </row>
    <row r="5243" customFormat="false" ht="15" hidden="false" customHeight="false" outlineLevel="0" collapsed="false">
      <c r="A5243" s="7" t="s">
        <v>23</v>
      </c>
      <c r="B5243" s="7" t="s">
        <v>159</v>
      </c>
      <c r="C5243" s="7" t="s">
        <v>1295</v>
      </c>
      <c r="D5243" s="7" t="n">
        <v>2</v>
      </c>
      <c r="E5243" s="7" t="n">
        <v>40.22</v>
      </c>
      <c r="F5243" s="7" t="n">
        <v>2</v>
      </c>
      <c r="G5243" s="7" t="n">
        <v>40.21</v>
      </c>
    </row>
    <row r="5244" customFormat="false" ht="15" hidden="false" customHeight="false" outlineLevel="0" collapsed="false">
      <c r="A5244" s="7" t="s">
        <v>23</v>
      </c>
      <c r="B5244" s="7" t="s">
        <v>159</v>
      </c>
      <c r="C5244" s="7" t="s">
        <v>1295</v>
      </c>
      <c r="D5244" s="7" t="n">
        <v>4</v>
      </c>
      <c r="E5244" s="7" t="n">
        <v>71.67</v>
      </c>
      <c r="F5244" s="7" t="n">
        <v>0</v>
      </c>
      <c r="G5244" s="7" t="n">
        <v>0</v>
      </c>
    </row>
    <row r="5245" customFormat="false" ht="15" hidden="false" customHeight="false" outlineLevel="0" collapsed="false">
      <c r="A5245" s="7" t="s">
        <v>23</v>
      </c>
      <c r="B5245" s="7" t="s">
        <v>195</v>
      </c>
      <c r="C5245" s="7" t="s">
        <v>1295</v>
      </c>
      <c r="D5245" s="7" t="n">
        <v>0</v>
      </c>
      <c r="E5245" s="7" t="n">
        <v>0</v>
      </c>
      <c r="F5245" s="7" t="n">
        <v>1</v>
      </c>
      <c r="G5245" s="7" t="n">
        <v>20.11</v>
      </c>
    </row>
    <row r="5246" customFormat="false" ht="15" hidden="false" customHeight="false" outlineLevel="0" collapsed="false">
      <c r="A5246" s="7" t="s">
        <v>23</v>
      </c>
      <c r="B5246" s="7" t="s">
        <v>209</v>
      </c>
      <c r="C5246" s="7" t="s">
        <v>1295</v>
      </c>
      <c r="D5246" s="7" t="n">
        <v>1</v>
      </c>
      <c r="E5246" s="7" t="n">
        <v>20.11</v>
      </c>
      <c r="F5246" s="7" t="n">
        <v>2</v>
      </c>
      <c r="G5246" s="7" t="n">
        <v>40.21</v>
      </c>
    </row>
    <row r="5247" customFormat="false" ht="15" hidden="false" customHeight="false" outlineLevel="0" collapsed="false">
      <c r="A5247" s="7" t="s">
        <v>23</v>
      </c>
      <c r="B5247" s="7" t="s">
        <v>209</v>
      </c>
      <c r="C5247" s="7" t="s">
        <v>1295</v>
      </c>
      <c r="D5247" s="7" t="n">
        <v>2</v>
      </c>
      <c r="E5247" s="7" t="n">
        <v>35.83</v>
      </c>
      <c r="F5247" s="7" t="n">
        <v>0</v>
      </c>
      <c r="G5247" s="7" t="n">
        <v>0</v>
      </c>
    </row>
    <row r="5248" customFormat="false" ht="15" hidden="false" customHeight="false" outlineLevel="0" collapsed="false">
      <c r="A5248" s="7" t="s">
        <v>23</v>
      </c>
      <c r="B5248" s="7" t="s">
        <v>231</v>
      </c>
      <c r="C5248" s="7" t="s">
        <v>1342</v>
      </c>
      <c r="D5248" s="7" t="n">
        <v>10</v>
      </c>
      <c r="E5248" s="7" t="n">
        <v>285.45</v>
      </c>
      <c r="F5248" s="7" t="n">
        <v>10</v>
      </c>
      <c r="G5248" s="7" t="n">
        <v>285.44</v>
      </c>
    </row>
    <row r="5249" customFormat="false" ht="15" hidden="false" customHeight="false" outlineLevel="0" collapsed="false">
      <c r="A5249" s="7" t="s">
        <v>23</v>
      </c>
      <c r="B5249" s="7" t="s">
        <v>150</v>
      </c>
      <c r="C5249" s="7" t="s">
        <v>1349</v>
      </c>
      <c r="D5249" s="7" t="n">
        <v>0</v>
      </c>
      <c r="E5249" s="7" t="n">
        <v>0</v>
      </c>
      <c r="F5249" s="7" t="n">
        <v>10</v>
      </c>
      <c r="G5249" s="7" t="n">
        <v>187.05</v>
      </c>
    </row>
    <row r="5250" customFormat="false" ht="15" hidden="false" customHeight="false" outlineLevel="0" collapsed="false">
      <c r="A5250" s="7" t="s">
        <v>23</v>
      </c>
      <c r="B5250" s="7" t="s">
        <v>114</v>
      </c>
      <c r="C5250" s="7" t="s">
        <v>1354</v>
      </c>
      <c r="D5250" s="7" t="n">
        <v>6</v>
      </c>
      <c r="E5250" s="7" t="n">
        <v>240.79</v>
      </c>
      <c r="F5250" s="7" t="n">
        <v>0</v>
      </c>
      <c r="G5250" s="7" t="n">
        <v>0</v>
      </c>
    </row>
    <row r="5251" customFormat="false" ht="15" hidden="false" customHeight="false" outlineLevel="0" collapsed="false">
      <c r="A5251" s="7" t="s">
        <v>23</v>
      </c>
      <c r="B5251" s="7" t="s">
        <v>114</v>
      </c>
      <c r="C5251" s="7" t="s">
        <v>1354</v>
      </c>
      <c r="D5251" s="7" t="n">
        <v>6</v>
      </c>
      <c r="E5251" s="7" t="n">
        <v>241.6</v>
      </c>
      <c r="F5251" s="7" t="n">
        <v>5</v>
      </c>
      <c r="G5251" s="7" t="n">
        <v>201.34</v>
      </c>
    </row>
    <row r="5252" customFormat="false" ht="15" hidden="false" customHeight="false" outlineLevel="0" collapsed="false">
      <c r="A5252" s="7" t="s">
        <v>23</v>
      </c>
      <c r="B5252" s="7" t="s">
        <v>658</v>
      </c>
      <c r="C5252" s="7" t="s">
        <v>1496</v>
      </c>
      <c r="D5252" s="7" t="n">
        <v>0</v>
      </c>
      <c r="E5252" s="7" t="n">
        <v>0</v>
      </c>
      <c r="F5252" s="7" t="n">
        <v>2</v>
      </c>
      <c r="G5252" s="7" t="n">
        <v>126.47</v>
      </c>
    </row>
    <row r="5253" customFormat="false" ht="15" hidden="false" customHeight="false" outlineLevel="0" collapsed="false">
      <c r="A5253" s="7" t="s">
        <v>23</v>
      </c>
      <c r="B5253" s="7" t="s">
        <v>653</v>
      </c>
      <c r="C5253" s="7" t="s">
        <v>1496</v>
      </c>
      <c r="D5253" s="7" t="n">
        <v>0</v>
      </c>
      <c r="E5253" s="7" t="n">
        <v>0</v>
      </c>
      <c r="F5253" s="7" t="n">
        <v>6</v>
      </c>
      <c r="G5253" s="7" t="n">
        <v>379.4</v>
      </c>
    </row>
    <row r="5254" customFormat="false" ht="15" hidden="false" customHeight="false" outlineLevel="0" collapsed="false">
      <c r="A5254" s="7" t="s">
        <v>23</v>
      </c>
      <c r="B5254" s="7" t="s">
        <v>657</v>
      </c>
      <c r="C5254" s="7" t="s">
        <v>1496</v>
      </c>
      <c r="D5254" s="7" t="n">
        <v>0</v>
      </c>
      <c r="E5254" s="7" t="n">
        <v>0</v>
      </c>
      <c r="F5254" s="7" t="n">
        <v>3</v>
      </c>
      <c r="G5254" s="7" t="n">
        <v>189.69</v>
      </c>
    </row>
    <row r="5255" customFormat="false" ht="15" hidden="false" customHeight="false" outlineLevel="0" collapsed="false">
      <c r="A5255" s="7" t="s">
        <v>23</v>
      </c>
      <c r="B5255" s="7" t="s">
        <v>109</v>
      </c>
      <c r="C5255" s="7" t="s">
        <v>1391</v>
      </c>
      <c r="D5255" s="7" t="n">
        <v>0</v>
      </c>
      <c r="E5255" s="7" t="n">
        <v>0</v>
      </c>
      <c r="F5255" s="7" t="n">
        <v>1</v>
      </c>
      <c r="G5255" s="7" t="n">
        <v>37.45</v>
      </c>
    </row>
    <row r="5256" customFormat="false" ht="15" hidden="false" customHeight="false" outlineLevel="0" collapsed="false">
      <c r="A5256" s="7" t="s">
        <v>23</v>
      </c>
      <c r="B5256" s="7" t="s">
        <v>436</v>
      </c>
      <c r="C5256" s="7" t="s">
        <v>1396</v>
      </c>
      <c r="D5256" s="7" t="n">
        <v>1</v>
      </c>
      <c r="E5256" s="7" t="n">
        <v>158.12</v>
      </c>
      <c r="F5256" s="7" t="n">
        <v>0</v>
      </c>
      <c r="G5256" s="7" t="n">
        <v>0</v>
      </c>
    </row>
    <row r="5257" customFormat="false" ht="15" hidden="false" customHeight="false" outlineLevel="0" collapsed="false">
      <c r="A5257" s="7" t="s">
        <v>23</v>
      </c>
      <c r="B5257" s="7" t="s">
        <v>436</v>
      </c>
      <c r="C5257" s="7" t="s">
        <v>1396</v>
      </c>
      <c r="D5257" s="7" t="n">
        <v>0</v>
      </c>
      <c r="E5257" s="7" t="n">
        <v>0</v>
      </c>
      <c r="F5257" s="7" t="n">
        <v>3</v>
      </c>
      <c r="G5257" s="7" t="n">
        <v>540</v>
      </c>
    </row>
    <row r="5258" customFormat="false" ht="15" hidden="false" customHeight="false" outlineLevel="0" collapsed="false">
      <c r="A5258" s="7" t="s">
        <v>23</v>
      </c>
      <c r="B5258" s="7" t="s">
        <v>488</v>
      </c>
      <c r="C5258" s="7" t="s">
        <v>1396</v>
      </c>
      <c r="D5258" s="7" t="n">
        <v>1</v>
      </c>
      <c r="E5258" s="7" t="n">
        <v>158.12</v>
      </c>
      <c r="F5258" s="7" t="n">
        <v>0</v>
      </c>
      <c r="G5258" s="7" t="n">
        <v>0</v>
      </c>
    </row>
    <row r="5259" customFormat="false" ht="15" hidden="false" customHeight="false" outlineLevel="0" collapsed="false">
      <c r="A5259" s="7" t="s">
        <v>23</v>
      </c>
      <c r="B5259" s="7" t="s">
        <v>488</v>
      </c>
      <c r="C5259" s="7" t="s">
        <v>1396</v>
      </c>
      <c r="D5259" s="7" t="n">
        <v>0</v>
      </c>
      <c r="E5259" s="7" t="n">
        <v>0</v>
      </c>
      <c r="F5259" s="7" t="n">
        <v>2</v>
      </c>
      <c r="G5259" s="7" t="n">
        <v>360</v>
      </c>
    </row>
    <row r="5260" customFormat="false" ht="15" hidden="false" customHeight="false" outlineLevel="0" collapsed="false">
      <c r="A5260" s="7" t="s">
        <v>23</v>
      </c>
      <c r="B5260" s="7" t="s">
        <v>375</v>
      </c>
      <c r="C5260" s="7" t="s">
        <v>1396</v>
      </c>
      <c r="D5260" s="7" t="n">
        <v>1</v>
      </c>
      <c r="E5260" s="7" t="n">
        <v>158.12</v>
      </c>
      <c r="F5260" s="7" t="n">
        <v>0</v>
      </c>
      <c r="G5260" s="7" t="n">
        <v>0</v>
      </c>
    </row>
    <row r="5261" customFormat="false" ht="15" hidden="false" customHeight="false" outlineLevel="0" collapsed="false">
      <c r="A5261" s="7" t="s">
        <v>23</v>
      </c>
      <c r="B5261" s="7" t="s">
        <v>470</v>
      </c>
      <c r="C5261" s="7" t="s">
        <v>1397</v>
      </c>
      <c r="D5261" s="7" t="n">
        <v>0</v>
      </c>
      <c r="E5261" s="7" t="n">
        <v>0</v>
      </c>
      <c r="F5261" s="7" t="n">
        <v>1</v>
      </c>
      <c r="G5261" s="7" t="n">
        <v>140</v>
      </c>
    </row>
    <row r="5262" customFormat="false" ht="15" hidden="false" customHeight="false" outlineLevel="0" collapsed="false">
      <c r="A5262" s="7" t="s">
        <v>23</v>
      </c>
      <c r="B5262" s="7" t="s">
        <v>392</v>
      </c>
      <c r="C5262" s="7" t="s">
        <v>1398</v>
      </c>
      <c r="D5262" s="7" t="n">
        <v>0</v>
      </c>
      <c r="E5262" s="7" t="n">
        <v>0</v>
      </c>
      <c r="F5262" s="7" t="n">
        <v>1</v>
      </c>
      <c r="G5262" s="7" t="n">
        <v>140</v>
      </c>
    </row>
    <row r="5263" customFormat="false" ht="15" hidden="false" customHeight="false" outlineLevel="0" collapsed="false">
      <c r="A5263" s="7" t="s">
        <v>23</v>
      </c>
      <c r="B5263" s="7" t="s">
        <v>214</v>
      </c>
      <c r="C5263" s="7" t="s">
        <v>1417</v>
      </c>
      <c r="D5263" s="7" t="n">
        <v>0</v>
      </c>
      <c r="E5263" s="7" t="n">
        <v>0</v>
      </c>
      <c r="F5263" s="7" t="n">
        <v>12</v>
      </c>
      <c r="G5263" s="7" t="n">
        <v>126</v>
      </c>
    </row>
    <row r="5264" customFormat="false" ht="15" hidden="false" customHeight="false" outlineLevel="0" collapsed="false">
      <c r="A5264" s="7" t="s">
        <v>23</v>
      </c>
      <c r="B5264" s="7" t="s">
        <v>276</v>
      </c>
      <c r="C5264" s="7" t="s">
        <v>1419</v>
      </c>
      <c r="D5264" s="7" t="n">
        <v>0</v>
      </c>
      <c r="E5264" s="7" t="n">
        <v>0</v>
      </c>
      <c r="F5264" s="7" t="n">
        <v>24</v>
      </c>
      <c r="G5264" s="7" t="n">
        <v>252</v>
      </c>
    </row>
    <row r="5265" customFormat="false" ht="15" hidden="false" customHeight="false" outlineLevel="0" collapsed="false">
      <c r="A5265" s="7" t="s">
        <v>23</v>
      </c>
      <c r="B5265" s="7" t="s">
        <v>533</v>
      </c>
      <c r="C5265" s="7" t="s">
        <v>1424</v>
      </c>
      <c r="D5265" s="7" t="n">
        <v>1</v>
      </c>
      <c r="E5265" s="7" t="n">
        <v>70</v>
      </c>
      <c r="F5265" s="7" t="n">
        <v>4</v>
      </c>
      <c r="G5265" s="7" t="n">
        <v>279.99</v>
      </c>
    </row>
    <row r="5266" customFormat="false" ht="15" hidden="false" customHeight="false" outlineLevel="0" collapsed="false">
      <c r="A5266" s="7" t="s">
        <v>23</v>
      </c>
      <c r="B5266" s="7" t="s">
        <v>530</v>
      </c>
      <c r="C5266" s="7" t="s">
        <v>1424</v>
      </c>
      <c r="D5266" s="7" t="n">
        <v>1</v>
      </c>
      <c r="E5266" s="7" t="n">
        <v>70</v>
      </c>
      <c r="F5266" s="7" t="n">
        <v>2</v>
      </c>
      <c r="G5266" s="7" t="n">
        <v>139.99</v>
      </c>
    </row>
    <row r="5267" customFormat="false" ht="15" hidden="false" customHeight="false" outlineLevel="0" collapsed="false">
      <c r="A5267" s="7" t="s">
        <v>23</v>
      </c>
      <c r="B5267" s="7" t="s">
        <v>593</v>
      </c>
      <c r="C5267" s="7" t="s">
        <v>1424</v>
      </c>
      <c r="D5267" s="7" t="n">
        <v>1</v>
      </c>
      <c r="E5267" s="7" t="n">
        <v>70</v>
      </c>
      <c r="F5267" s="7" t="n">
        <v>1</v>
      </c>
      <c r="G5267" s="7" t="n">
        <v>70</v>
      </c>
    </row>
    <row r="5268" customFormat="false" ht="15" hidden="false" customHeight="false" outlineLevel="0" collapsed="false">
      <c r="A5268" s="7" t="s">
        <v>23</v>
      </c>
      <c r="B5268" s="7" t="s">
        <v>604</v>
      </c>
      <c r="C5268" s="7" t="s">
        <v>1424</v>
      </c>
      <c r="D5268" s="7" t="n">
        <v>1</v>
      </c>
      <c r="E5268" s="7" t="n">
        <v>70</v>
      </c>
      <c r="F5268" s="7" t="n">
        <v>1</v>
      </c>
      <c r="G5268" s="7" t="n">
        <v>70</v>
      </c>
    </row>
    <row r="5269" customFormat="false" ht="15" hidden="false" customHeight="false" outlineLevel="0" collapsed="false">
      <c r="A5269" s="7" t="s">
        <v>23</v>
      </c>
      <c r="B5269" s="7" t="s">
        <v>129</v>
      </c>
      <c r="C5269" s="7" t="s">
        <v>1426</v>
      </c>
      <c r="D5269" s="7" t="n">
        <v>2</v>
      </c>
      <c r="E5269" s="7" t="n">
        <v>98</v>
      </c>
      <c r="F5269" s="7" t="n">
        <v>2</v>
      </c>
      <c r="G5269" s="7" t="n">
        <v>98</v>
      </c>
    </row>
    <row r="5270" customFormat="false" ht="15" hidden="false" customHeight="false" outlineLevel="0" collapsed="false">
      <c r="A5270" s="7" t="s">
        <v>23</v>
      </c>
      <c r="B5270" s="7" t="s">
        <v>155</v>
      </c>
      <c r="C5270" s="7" t="s">
        <v>1426</v>
      </c>
      <c r="D5270" s="7" t="n">
        <v>2</v>
      </c>
      <c r="E5270" s="7" t="n">
        <v>98</v>
      </c>
      <c r="F5270" s="7" t="n">
        <v>0</v>
      </c>
      <c r="G5270" s="7" t="n">
        <v>0</v>
      </c>
    </row>
    <row r="5271" customFormat="false" ht="15" hidden="false" customHeight="false" outlineLevel="0" collapsed="false">
      <c r="A5271" s="7" t="s">
        <v>23</v>
      </c>
      <c r="B5271" s="7" t="s">
        <v>199</v>
      </c>
      <c r="C5271" s="7" t="s">
        <v>1426</v>
      </c>
      <c r="D5271" s="7" t="n">
        <v>2</v>
      </c>
      <c r="E5271" s="7" t="n">
        <v>97.96</v>
      </c>
      <c r="F5271" s="7" t="n">
        <v>0</v>
      </c>
      <c r="G5271" s="7" t="n">
        <v>0</v>
      </c>
    </row>
    <row r="5272" customFormat="false" ht="15" hidden="false" customHeight="false" outlineLevel="0" collapsed="false">
      <c r="A5272" s="7" t="s">
        <v>23</v>
      </c>
      <c r="B5272" s="7" t="s">
        <v>176</v>
      </c>
      <c r="C5272" s="7" t="s">
        <v>1426</v>
      </c>
      <c r="D5272" s="7" t="n">
        <v>2</v>
      </c>
      <c r="E5272" s="7" t="n">
        <v>98</v>
      </c>
      <c r="F5272" s="7" t="n">
        <v>0</v>
      </c>
      <c r="G5272" s="7" t="n">
        <v>0</v>
      </c>
    </row>
    <row r="5273" customFormat="false" ht="15" hidden="false" customHeight="false" outlineLevel="0" collapsed="false">
      <c r="A5273" s="7" t="s">
        <v>23</v>
      </c>
      <c r="B5273" s="7" t="s">
        <v>156</v>
      </c>
      <c r="C5273" s="7" t="s">
        <v>1430</v>
      </c>
      <c r="D5273" s="7" t="n">
        <v>3</v>
      </c>
      <c r="E5273" s="7" t="n">
        <v>195.32</v>
      </c>
      <c r="F5273" s="7" t="n">
        <v>0</v>
      </c>
      <c r="G5273" s="7" t="n">
        <v>0</v>
      </c>
    </row>
    <row r="5274" customFormat="false" ht="15" hidden="false" customHeight="false" outlineLevel="0" collapsed="false">
      <c r="A5274" s="7" t="s">
        <v>23</v>
      </c>
      <c r="B5274" s="7" t="s">
        <v>308</v>
      </c>
      <c r="C5274" s="7" t="s">
        <v>1441</v>
      </c>
      <c r="D5274" s="7" t="n">
        <v>0</v>
      </c>
      <c r="E5274" s="7" t="n">
        <v>0</v>
      </c>
      <c r="F5274" s="7" t="n">
        <v>4</v>
      </c>
      <c r="G5274" s="7" t="n">
        <v>412.31</v>
      </c>
    </row>
    <row r="5275" customFormat="false" ht="15" hidden="false" customHeight="false" outlineLevel="0" collapsed="false">
      <c r="A5275" s="7" t="s">
        <v>23</v>
      </c>
      <c r="B5275" s="7" t="s">
        <v>691</v>
      </c>
      <c r="C5275" s="7" t="s">
        <v>1498</v>
      </c>
      <c r="D5275" s="7" t="n">
        <v>1</v>
      </c>
      <c r="E5275" s="7" t="n">
        <v>30</v>
      </c>
      <c r="F5275" s="7" t="n">
        <v>1</v>
      </c>
      <c r="G5275" s="7" t="n">
        <v>30</v>
      </c>
    </row>
    <row r="5276" customFormat="false" ht="15" hidden="false" customHeight="false" outlineLevel="0" collapsed="false">
      <c r="A5276" s="7" t="s">
        <v>23</v>
      </c>
      <c r="B5276" s="7" t="s">
        <v>646</v>
      </c>
      <c r="C5276" s="7" t="s">
        <v>1500</v>
      </c>
      <c r="D5276" s="7" t="n">
        <v>0</v>
      </c>
      <c r="E5276" s="7" t="n">
        <v>0</v>
      </c>
      <c r="F5276" s="7" t="n">
        <v>3</v>
      </c>
      <c r="G5276" s="7" t="n">
        <v>1050</v>
      </c>
    </row>
    <row r="5277" customFormat="false" ht="15" hidden="false" customHeight="false" outlineLevel="0" collapsed="false">
      <c r="A5277" s="7" t="s">
        <v>23</v>
      </c>
      <c r="B5277" s="7" t="s">
        <v>649</v>
      </c>
      <c r="C5277" s="7" t="s">
        <v>1500</v>
      </c>
      <c r="D5277" s="7" t="n">
        <v>0</v>
      </c>
      <c r="E5277" s="7" t="n">
        <v>0</v>
      </c>
      <c r="F5277" s="7" t="n">
        <v>1</v>
      </c>
      <c r="G5277" s="7" t="n">
        <v>350</v>
      </c>
    </row>
    <row r="5278" customFormat="false" ht="15" hidden="false" customHeight="false" outlineLevel="0" collapsed="false">
      <c r="A5278" s="7" t="s">
        <v>23</v>
      </c>
      <c r="B5278" s="7" t="s">
        <v>648</v>
      </c>
      <c r="C5278" s="7" t="s">
        <v>1500</v>
      </c>
      <c r="D5278" s="7" t="n">
        <v>0</v>
      </c>
      <c r="E5278" s="7" t="n">
        <v>0</v>
      </c>
      <c r="F5278" s="7" t="n">
        <v>3</v>
      </c>
      <c r="G5278" s="7" t="n">
        <v>1050</v>
      </c>
    </row>
    <row r="5279" customFormat="false" ht="15" hidden="false" customHeight="false" outlineLevel="0" collapsed="false">
      <c r="A5279" s="7" t="s">
        <v>23</v>
      </c>
      <c r="B5279" s="7" t="s">
        <v>671</v>
      </c>
      <c r="C5279" s="7" t="s">
        <v>1500</v>
      </c>
      <c r="D5279" s="7" t="n">
        <v>0</v>
      </c>
      <c r="E5279" s="7" t="n">
        <v>0</v>
      </c>
      <c r="F5279" s="7" t="n">
        <v>1</v>
      </c>
      <c r="G5279" s="7" t="n">
        <v>350</v>
      </c>
    </row>
    <row r="5280" customFormat="false" ht="15" hidden="false" customHeight="false" outlineLevel="0" collapsed="false">
      <c r="A5280" s="7" t="s">
        <v>23</v>
      </c>
      <c r="B5280" s="7" t="s">
        <v>86</v>
      </c>
      <c r="C5280" s="7" t="s">
        <v>1271</v>
      </c>
      <c r="D5280" s="7" t="n">
        <v>0</v>
      </c>
      <c r="E5280" s="7" t="n">
        <v>0</v>
      </c>
      <c r="F5280" s="7" t="n">
        <v>1</v>
      </c>
      <c r="G5280" s="7" t="n">
        <v>117.13</v>
      </c>
    </row>
    <row r="5281" customFormat="false" ht="15" hidden="false" customHeight="false" outlineLevel="0" collapsed="false">
      <c r="A5281" s="7" t="s">
        <v>23</v>
      </c>
      <c r="B5281" s="7" t="s">
        <v>300</v>
      </c>
      <c r="C5281" s="7" t="s">
        <v>1277</v>
      </c>
      <c r="D5281" s="7" t="n">
        <v>1</v>
      </c>
      <c r="E5281" s="7" t="n">
        <v>85.02</v>
      </c>
      <c r="F5281" s="7" t="n">
        <v>1</v>
      </c>
      <c r="G5281" s="7" t="n">
        <v>84.99</v>
      </c>
    </row>
    <row r="5282" customFormat="false" ht="15" hidden="false" customHeight="false" outlineLevel="0" collapsed="false">
      <c r="A5282" s="7" t="s">
        <v>23</v>
      </c>
      <c r="B5282" s="7" t="s">
        <v>413</v>
      </c>
      <c r="C5282" s="7" t="s">
        <v>1284</v>
      </c>
      <c r="D5282" s="7" t="n">
        <v>2</v>
      </c>
      <c r="E5282" s="7" t="n">
        <v>340.01</v>
      </c>
      <c r="F5282" s="7" t="n">
        <v>0</v>
      </c>
      <c r="G5282" s="7" t="n">
        <v>0</v>
      </c>
    </row>
    <row r="5283" customFormat="false" ht="15" hidden="false" customHeight="false" outlineLevel="0" collapsed="false">
      <c r="A5283" s="7" t="s">
        <v>23</v>
      </c>
      <c r="B5283" s="7" t="s">
        <v>552</v>
      </c>
      <c r="C5283" s="7" t="s">
        <v>1285</v>
      </c>
      <c r="D5283" s="7" t="n">
        <v>1</v>
      </c>
      <c r="E5283" s="7" t="n">
        <v>140.57</v>
      </c>
      <c r="F5283" s="7" t="n">
        <v>0</v>
      </c>
      <c r="G5283" s="7" t="n">
        <v>0</v>
      </c>
    </row>
    <row r="5284" customFormat="false" ht="15" hidden="false" customHeight="false" outlineLevel="0" collapsed="false">
      <c r="A5284" s="7" t="s">
        <v>23</v>
      </c>
      <c r="B5284" s="7" t="s">
        <v>819</v>
      </c>
      <c r="C5284" s="7" t="s">
        <v>1286</v>
      </c>
      <c r="D5284" s="7" t="n">
        <v>1</v>
      </c>
      <c r="E5284" s="7" t="n">
        <v>140.57</v>
      </c>
      <c r="F5284" s="7" t="n">
        <v>0</v>
      </c>
      <c r="G5284" s="7" t="n">
        <v>0</v>
      </c>
    </row>
    <row r="5285" customFormat="false" ht="15" hidden="false" customHeight="false" outlineLevel="0" collapsed="false">
      <c r="A5285" s="7" t="s">
        <v>23</v>
      </c>
      <c r="B5285" s="7" t="s">
        <v>313</v>
      </c>
      <c r="C5285" s="7" t="s">
        <v>1287</v>
      </c>
      <c r="D5285" s="7" t="n">
        <v>1</v>
      </c>
      <c r="E5285" s="7" t="n">
        <v>77</v>
      </c>
      <c r="F5285" s="7" t="n">
        <v>0</v>
      </c>
      <c r="G5285" s="7" t="n">
        <v>0</v>
      </c>
    </row>
    <row r="5286" customFormat="false" ht="15" hidden="false" customHeight="false" outlineLevel="0" collapsed="false">
      <c r="A5286" s="7" t="s">
        <v>23</v>
      </c>
      <c r="B5286" s="7" t="s">
        <v>667</v>
      </c>
      <c r="C5286" s="7" t="s">
        <v>1493</v>
      </c>
      <c r="D5286" s="7" t="n">
        <v>1</v>
      </c>
      <c r="E5286" s="7" t="n">
        <v>90</v>
      </c>
      <c r="F5286" s="7" t="n">
        <v>0</v>
      </c>
      <c r="G5286" s="7" t="n">
        <v>0</v>
      </c>
    </row>
    <row r="5287" customFormat="false" ht="15" hidden="false" customHeight="false" outlineLevel="0" collapsed="false">
      <c r="A5287" s="7" t="s">
        <v>23</v>
      </c>
      <c r="B5287" s="7" t="s">
        <v>676</v>
      </c>
      <c r="C5287" s="7" t="s">
        <v>1493</v>
      </c>
      <c r="D5287" s="7" t="n">
        <v>1</v>
      </c>
      <c r="E5287" s="7" t="n">
        <v>90</v>
      </c>
      <c r="F5287" s="7" t="n">
        <v>0</v>
      </c>
      <c r="G5287" s="7" t="n">
        <v>0</v>
      </c>
    </row>
    <row r="5288" customFormat="false" ht="15" hidden="false" customHeight="false" outlineLevel="0" collapsed="false">
      <c r="A5288" s="7" t="s">
        <v>23</v>
      </c>
      <c r="B5288" s="7" t="s">
        <v>674</v>
      </c>
      <c r="C5288" s="7" t="s">
        <v>1494</v>
      </c>
      <c r="D5288" s="7" t="n">
        <v>1</v>
      </c>
      <c r="E5288" s="7" t="n">
        <v>90</v>
      </c>
      <c r="F5288" s="7" t="n">
        <v>0</v>
      </c>
      <c r="G5288" s="7" t="n">
        <v>0</v>
      </c>
    </row>
    <row r="5289" customFormat="false" ht="15" hidden="false" customHeight="false" outlineLevel="0" collapsed="false">
      <c r="A5289" s="7" t="s">
        <v>23</v>
      </c>
      <c r="B5289" s="7" t="s">
        <v>711</v>
      </c>
      <c r="C5289" s="7" t="s">
        <v>1494</v>
      </c>
      <c r="D5289" s="7" t="n">
        <v>1</v>
      </c>
      <c r="E5289" s="7" t="n">
        <v>90</v>
      </c>
      <c r="F5289" s="7" t="n">
        <v>0</v>
      </c>
      <c r="G5289" s="7" t="n">
        <v>0</v>
      </c>
    </row>
    <row r="5290" customFormat="false" ht="15" hidden="false" customHeight="false" outlineLevel="0" collapsed="false">
      <c r="A5290" s="7" t="s">
        <v>23</v>
      </c>
      <c r="B5290" s="7" t="s">
        <v>164</v>
      </c>
      <c r="C5290" s="7" t="s">
        <v>1295</v>
      </c>
      <c r="D5290" s="7" t="n">
        <v>3</v>
      </c>
      <c r="E5290" s="7" t="n">
        <v>60.32</v>
      </c>
      <c r="F5290" s="7" t="n">
        <v>0</v>
      </c>
      <c r="G5290" s="7" t="n">
        <v>0</v>
      </c>
    </row>
    <row r="5291" customFormat="false" ht="15" hidden="false" customHeight="false" outlineLevel="0" collapsed="false">
      <c r="A5291" s="7" t="s">
        <v>23</v>
      </c>
      <c r="B5291" s="7" t="s">
        <v>159</v>
      </c>
      <c r="C5291" s="7" t="s">
        <v>1295</v>
      </c>
      <c r="D5291" s="7" t="n">
        <v>3</v>
      </c>
      <c r="E5291" s="7" t="n">
        <v>60.32</v>
      </c>
      <c r="F5291" s="7" t="n">
        <v>0</v>
      </c>
      <c r="G5291" s="7" t="n">
        <v>0</v>
      </c>
    </row>
    <row r="5292" customFormat="false" ht="15" hidden="false" customHeight="false" outlineLevel="0" collapsed="false">
      <c r="A5292" s="7" t="s">
        <v>23</v>
      </c>
      <c r="B5292" s="7" t="s">
        <v>195</v>
      </c>
      <c r="C5292" s="7" t="s">
        <v>1295</v>
      </c>
      <c r="D5292" s="7" t="n">
        <v>3</v>
      </c>
      <c r="E5292" s="7" t="n">
        <v>60.32</v>
      </c>
      <c r="F5292" s="7" t="n">
        <v>0</v>
      </c>
      <c r="G5292" s="7" t="n">
        <v>0</v>
      </c>
    </row>
    <row r="5293" customFormat="false" ht="15" hidden="false" customHeight="false" outlineLevel="0" collapsed="false">
      <c r="A5293" s="7" t="s">
        <v>23</v>
      </c>
      <c r="B5293" s="7" t="s">
        <v>291</v>
      </c>
      <c r="C5293" s="7" t="s">
        <v>1323</v>
      </c>
      <c r="D5293" s="7" t="n">
        <v>5</v>
      </c>
      <c r="E5293" s="7" t="n">
        <v>109.91</v>
      </c>
      <c r="F5293" s="7" t="n">
        <v>0</v>
      </c>
      <c r="G5293" s="7" t="n">
        <v>0</v>
      </c>
    </row>
    <row r="5294" customFormat="false" ht="15" hidden="false" customHeight="false" outlineLevel="0" collapsed="false">
      <c r="A5294" s="7" t="s">
        <v>23</v>
      </c>
      <c r="B5294" s="7" t="s">
        <v>563</v>
      </c>
      <c r="C5294" s="7" t="s">
        <v>1327</v>
      </c>
      <c r="D5294" s="7" t="n">
        <v>1</v>
      </c>
      <c r="E5294" s="7" t="n">
        <v>84</v>
      </c>
      <c r="F5294" s="7" t="n">
        <v>0</v>
      </c>
      <c r="G5294" s="7" t="n">
        <v>0</v>
      </c>
    </row>
    <row r="5295" customFormat="false" ht="15" hidden="false" customHeight="false" outlineLevel="0" collapsed="false">
      <c r="A5295" s="7" t="s">
        <v>23</v>
      </c>
      <c r="B5295" s="7" t="s">
        <v>222</v>
      </c>
      <c r="C5295" s="7" t="s">
        <v>1331</v>
      </c>
      <c r="D5295" s="7" t="n">
        <v>4</v>
      </c>
      <c r="E5295" s="7" t="n">
        <v>281.04</v>
      </c>
      <c r="F5295" s="7" t="n">
        <v>0</v>
      </c>
      <c r="G5295" s="7" t="n">
        <v>0</v>
      </c>
    </row>
    <row r="5296" customFormat="false" ht="15" hidden="false" customHeight="false" outlineLevel="0" collapsed="false">
      <c r="A5296" s="7" t="s">
        <v>23</v>
      </c>
      <c r="B5296" s="7" t="s">
        <v>225</v>
      </c>
      <c r="C5296" s="7" t="s">
        <v>1331</v>
      </c>
      <c r="D5296" s="7" t="n">
        <v>0</v>
      </c>
      <c r="E5296" s="7" t="n">
        <v>0</v>
      </c>
      <c r="F5296" s="7" t="n">
        <v>2</v>
      </c>
      <c r="G5296" s="7" t="n">
        <v>140.52</v>
      </c>
    </row>
    <row r="5297" customFormat="false" ht="15" hidden="false" customHeight="false" outlineLevel="0" collapsed="false">
      <c r="A5297" s="7" t="s">
        <v>23</v>
      </c>
      <c r="B5297" s="7" t="s">
        <v>335</v>
      </c>
      <c r="C5297" s="7" t="s">
        <v>1331</v>
      </c>
      <c r="D5297" s="7" t="n">
        <v>2</v>
      </c>
      <c r="E5297" s="7" t="n">
        <v>140.53</v>
      </c>
      <c r="F5297" s="7" t="n">
        <v>0</v>
      </c>
      <c r="G5297" s="7" t="n">
        <v>0</v>
      </c>
    </row>
    <row r="5298" customFormat="false" ht="15" hidden="false" customHeight="false" outlineLevel="0" collapsed="false">
      <c r="A5298" s="7" t="s">
        <v>23</v>
      </c>
      <c r="B5298" s="7" t="s">
        <v>248</v>
      </c>
      <c r="C5298" s="7" t="s">
        <v>1331</v>
      </c>
      <c r="D5298" s="7" t="n">
        <v>0</v>
      </c>
      <c r="E5298" s="7" t="n">
        <v>0</v>
      </c>
      <c r="F5298" s="7" t="n">
        <v>3</v>
      </c>
      <c r="G5298" s="7" t="n">
        <v>210.78</v>
      </c>
    </row>
    <row r="5299" customFormat="false" ht="15" hidden="false" customHeight="false" outlineLevel="0" collapsed="false">
      <c r="A5299" s="7" t="s">
        <v>23</v>
      </c>
      <c r="B5299" s="7" t="s">
        <v>662</v>
      </c>
      <c r="C5299" s="7" t="s">
        <v>1522</v>
      </c>
      <c r="D5299" s="7" t="n">
        <v>2</v>
      </c>
      <c r="E5299" s="7" t="n">
        <v>260</v>
      </c>
      <c r="F5299" s="7" t="n">
        <v>0</v>
      </c>
      <c r="G5299" s="7" t="n">
        <v>0</v>
      </c>
    </row>
    <row r="5300" customFormat="false" ht="15" hidden="false" customHeight="false" outlineLevel="0" collapsed="false">
      <c r="A5300" s="7" t="s">
        <v>23</v>
      </c>
      <c r="B5300" s="7" t="s">
        <v>150</v>
      </c>
      <c r="C5300" s="7" t="s">
        <v>1349</v>
      </c>
      <c r="D5300" s="7" t="n">
        <v>5</v>
      </c>
      <c r="E5300" s="7" t="n">
        <v>93.52</v>
      </c>
      <c r="F5300" s="7" t="n">
        <v>0</v>
      </c>
      <c r="G5300" s="7" t="n">
        <v>0</v>
      </c>
    </row>
    <row r="5301" customFormat="false" ht="15" hidden="false" customHeight="false" outlineLevel="0" collapsed="false">
      <c r="A5301" s="7" t="s">
        <v>23</v>
      </c>
      <c r="B5301" s="7" t="s">
        <v>114</v>
      </c>
      <c r="C5301" s="7" t="s">
        <v>1354</v>
      </c>
      <c r="D5301" s="7" t="n">
        <v>2</v>
      </c>
      <c r="E5301" s="7" t="n">
        <v>80.53</v>
      </c>
      <c r="F5301" s="7" t="n">
        <v>0</v>
      </c>
      <c r="G5301" s="7" t="n">
        <v>0</v>
      </c>
    </row>
    <row r="5302" customFormat="false" ht="15" hidden="false" customHeight="false" outlineLevel="0" collapsed="false">
      <c r="A5302" s="7" t="s">
        <v>23</v>
      </c>
      <c r="B5302" s="7" t="s">
        <v>179</v>
      </c>
      <c r="C5302" s="7" t="s">
        <v>1357</v>
      </c>
      <c r="D5302" s="7" t="n">
        <v>5</v>
      </c>
      <c r="E5302" s="7" t="n">
        <v>119.29</v>
      </c>
      <c r="F5302" s="7" t="n">
        <v>0</v>
      </c>
      <c r="G5302" s="7" t="n">
        <v>0</v>
      </c>
    </row>
    <row r="5303" customFormat="false" ht="15" hidden="false" customHeight="false" outlineLevel="0" collapsed="false">
      <c r="A5303" s="7" t="s">
        <v>23</v>
      </c>
      <c r="B5303" s="7" t="s">
        <v>163</v>
      </c>
      <c r="C5303" s="7" t="s">
        <v>1357</v>
      </c>
      <c r="D5303" s="7" t="n">
        <v>5</v>
      </c>
      <c r="E5303" s="7" t="n">
        <v>130.99</v>
      </c>
      <c r="F5303" s="7" t="n">
        <v>0</v>
      </c>
      <c r="G5303" s="7" t="n">
        <v>0</v>
      </c>
    </row>
    <row r="5304" customFormat="false" ht="15" hidden="false" customHeight="false" outlineLevel="0" collapsed="false">
      <c r="A5304" s="7" t="s">
        <v>23</v>
      </c>
      <c r="B5304" s="7" t="s">
        <v>92</v>
      </c>
      <c r="C5304" s="7" t="s">
        <v>1366</v>
      </c>
      <c r="D5304" s="7" t="n">
        <v>0</v>
      </c>
      <c r="E5304" s="7" t="n">
        <v>0</v>
      </c>
      <c r="F5304" s="7" t="n">
        <v>1</v>
      </c>
      <c r="G5304" s="7" t="n">
        <v>118.54</v>
      </c>
    </row>
    <row r="5305" customFormat="false" ht="15" hidden="false" customHeight="false" outlineLevel="0" collapsed="false">
      <c r="A5305" s="7" t="s">
        <v>23</v>
      </c>
      <c r="B5305" s="7" t="s">
        <v>91</v>
      </c>
      <c r="C5305" s="7" t="s">
        <v>1366</v>
      </c>
      <c r="D5305" s="7" t="n">
        <v>0</v>
      </c>
      <c r="E5305" s="7" t="n">
        <v>0</v>
      </c>
      <c r="F5305" s="7" t="n">
        <v>1</v>
      </c>
      <c r="G5305" s="7" t="n">
        <v>118.54</v>
      </c>
    </row>
    <row r="5306" customFormat="false" ht="15" hidden="false" customHeight="false" outlineLevel="0" collapsed="false">
      <c r="A5306" s="7" t="s">
        <v>23</v>
      </c>
      <c r="B5306" s="7" t="s">
        <v>89</v>
      </c>
      <c r="C5306" s="7" t="s">
        <v>1368</v>
      </c>
      <c r="D5306" s="7" t="n">
        <v>0</v>
      </c>
      <c r="E5306" s="7" t="n">
        <v>0</v>
      </c>
      <c r="F5306" s="7" t="n">
        <v>1</v>
      </c>
      <c r="G5306" s="7" t="n">
        <v>118.54</v>
      </c>
    </row>
    <row r="5307" customFormat="false" ht="15" hidden="false" customHeight="false" outlineLevel="0" collapsed="false">
      <c r="A5307" s="7" t="s">
        <v>23</v>
      </c>
      <c r="B5307" s="7" t="s">
        <v>87</v>
      </c>
      <c r="C5307" s="7" t="s">
        <v>1368</v>
      </c>
      <c r="D5307" s="7" t="n">
        <v>0</v>
      </c>
      <c r="E5307" s="7" t="n">
        <v>0</v>
      </c>
      <c r="F5307" s="7" t="n">
        <v>1</v>
      </c>
      <c r="G5307" s="7" t="n">
        <v>118.54</v>
      </c>
    </row>
    <row r="5308" customFormat="false" ht="15" hidden="false" customHeight="false" outlineLevel="0" collapsed="false">
      <c r="A5308" s="7" t="s">
        <v>23</v>
      </c>
      <c r="B5308" s="7" t="s">
        <v>278</v>
      </c>
      <c r="C5308" s="7" t="s">
        <v>1372</v>
      </c>
      <c r="D5308" s="7" t="n">
        <v>1</v>
      </c>
      <c r="E5308" s="7" t="n">
        <v>60</v>
      </c>
      <c r="F5308" s="7" t="n">
        <v>0</v>
      </c>
      <c r="G5308" s="7" t="n">
        <v>0</v>
      </c>
    </row>
    <row r="5309" customFormat="false" ht="15" hidden="false" customHeight="false" outlineLevel="0" collapsed="false">
      <c r="A5309" s="7" t="s">
        <v>23</v>
      </c>
      <c r="B5309" s="7" t="s">
        <v>303</v>
      </c>
      <c r="C5309" s="7" t="s">
        <v>1376</v>
      </c>
      <c r="D5309" s="7" t="n">
        <v>11</v>
      </c>
      <c r="E5309" s="7" t="n">
        <v>274.97</v>
      </c>
      <c r="F5309" s="7" t="n">
        <v>0</v>
      </c>
      <c r="G5309" s="7" t="n">
        <v>0</v>
      </c>
    </row>
    <row r="5310" customFormat="false" ht="15" hidden="false" customHeight="false" outlineLevel="0" collapsed="false">
      <c r="A5310" s="7" t="s">
        <v>23</v>
      </c>
      <c r="B5310" s="7" t="s">
        <v>283</v>
      </c>
      <c r="C5310" s="7" t="s">
        <v>1376</v>
      </c>
      <c r="D5310" s="7" t="n">
        <v>6</v>
      </c>
      <c r="E5310" s="7" t="n">
        <v>149.98</v>
      </c>
      <c r="F5310" s="7" t="n">
        <v>0</v>
      </c>
      <c r="G5310" s="7" t="n">
        <v>0</v>
      </c>
    </row>
    <row r="5311" customFormat="false" ht="15" hidden="false" customHeight="false" outlineLevel="0" collapsed="false">
      <c r="A5311" s="7" t="s">
        <v>23</v>
      </c>
      <c r="B5311" s="7" t="s">
        <v>354</v>
      </c>
      <c r="C5311" s="7" t="s">
        <v>1378</v>
      </c>
      <c r="D5311" s="7" t="n">
        <v>7</v>
      </c>
      <c r="E5311" s="7" t="n">
        <v>174.98</v>
      </c>
      <c r="F5311" s="7" t="n">
        <v>0</v>
      </c>
      <c r="G5311" s="7" t="n">
        <v>0</v>
      </c>
    </row>
    <row r="5312" customFormat="false" ht="15" hidden="false" customHeight="false" outlineLevel="0" collapsed="false">
      <c r="A5312" s="7" t="s">
        <v>23</v>
      </c>
      <c r="B5312" s="7" t="s">
        <v>349</v>
      </c>
      <c r="C5312" s="7" t="s">
        <v>1378</v>
      </c>
      <c r="D5312" s="7" t="n">
        <v>1</v>
      </c>
      <c r="E5312" s="7" t="n">
        <v>25</v>
      </c>
      <c r="F5312" s="7" t="n">
        <v>0</v>
      </c>
      <c r="G5312" s="7" t="n">
        <v>0</v>
      </c>
    </row>
    <row r="5313" customFormat="false" ht="15" hidden="false" customHeight="false" outlineLevel="0" collapsed="false">
      <c r="A5313" s="7" t="s">
        <v>23</v>
      </c>
      <c r="B5313" s="7" t="s">
        <v>174</v>
      </c>
      <c r="C5313" s="7" t="s">
        <v>1379</v>
      </c>
      <c r="D5313" s="7" t="n">
        <v>6</v>
      </c>
      <c r="E5313" s="7" t="n">
        <v>379.39</v>
      </c>
      <c r="F5313" s="7" t="n">
        <v>0</v>
      </c>
      <c r="G5313" s="7" t="n">
        <v>0</v>
      </c>
    </row>
    <row r="5314" customFormat="false" ht="15" hidden="false" customHeight="false" outlineLevel="0" collapsed="false">
      <c r="A5314" s="7" t="s">
        <v>23</v>
      </c>
      <c r="B5314" s="7" t="s">
        <v>145</v>
      </c>
      <c r="C5314" s="7" t="s">
        <v>1379</v>
      </c>
      <c r="D5314" s="7" t="n">
        <v>6</v>
      </c>
      <c r="E5314" s="7" t="n">
        <v>379.39</v>
      </c>
      <c r="F5314" s="7" t="n">
        <v>0</v>
      </c>
      <c r="G5314" s="7" t="n">
        <v>0</v>
      </c>
    </row>
    <row r="5315" customFormat="false" ht="15" hidden="false" customHeight="false" outlineLevel="0" collapsed="false">
      <c r="A5315" s="7" t="s">
        <v>23</v>
      </c>
      <c r="B5315" s="7" t="s">
        <v>436</v>
      </c>
      <c r="C5315" s="7" t="s">
        <v>1396</v>
      </c>
      <c r="D5315" s="7" t="n">
        <v>0</v>
      </c>
      <c r="E5315" s="7" t="n">
        <v>0</v>
      </c>
      <c r="F5315" s="7" t="n">
        <v>1</v>
      </c>
      <c r="G5315" s="7" t="n">
        <v>180</v>
      </c>
    </row>
    <row r="5316" customFormat="false" ht="15" hidden="false" customHeight="false" outlineLevel="0" collapsed="false">
      <c r="A5316" s="7" t="s">
        <v>23</v>
      </c>
      <c r="B5316" s="7" t="s">
        <v>488</v>
      </c>
      <c r="C5316" s="7" t="s">
        <v>1396</v>
      </c>
      <c r="D5316" s="7" t="n">
        <v>0</v>
      </c>
      <c r="E5316" s="7" t="n">
        <v>0</v>
      </c>
      <c r="F5316" s="7" t="n">
        <v>1</v>
      </c>
      <c r="G5316" s="7" t="n">
        <v>180</v>
      </c>
    </row>
    <row r="5317" customFormat="false" ht="15" hidden="false" customHeight="false" outlineLevel="0" collapsed="false">
      <c r="A5317" s="7" t="s">
        <v>23</v>
      </c>
      <c r="B5317" s="7" t="s">
        <v>428</v>
      </c>
      <c r="C5317" s="7" t="s">
        <v>1398</v>
      </c>
      <c r="D5317" s="7" t="n">
        <v>0</v>
      </c>
      <c r="E5317" s="7" t="n">
        <v>0</v>
      </c>
      <c r="F5317" s="7" t="n">
        <v>1</v>
      </c>
      <c r="G5317" s="7" t="n">
        <v>140</v>
      </c>
    </row>
    <row r="5318" customFormat="false" ht="15" hidden="false" customHeight="false" outlineLevel="0" collapsed="false">
      <c r="A5318" s="7" t="s">
        <v>23</v>
      </c>
      <c r="B5318" s="7" t="s">
        <v>184</v>
      </c>
      <c r="C5318" s="7" t="s">
        <v>1399</v>
      </c>
      <c r="D5318" s="7" t="n">
        <v>1</v>
      </c>
      <c r="E5318" s="7" t="n">
        <v>49.63</v>
      </c>
      <c r="F5318" s="7" t="n">
        <v>0</v>
      </c>
      <c r="G5318" s="7" t="n">
        <v>0</v>
      </c>
    </row>
    <row r="5319" customFormat="false" ht="15" hidden="false" customHeight="false" outlineLevel="0" collapsed="false">
      <c r="A5319" s="7" t="s">
        <v>23</v>
      </c>
      <c r="B5319" s="7" t="s">
        <v>224</v>
      </c>
      <c r="C5319" s="7" t="s">
        <v>1399</v>
      </c>
      <c r="D5319" s="7" t="n">
        <v>1</v>
      </c>
      <c r="E5319" s="7" t="n">
        <v>49.63</v>
      </c>
      <c r="F5319" s="7" t="n">
        <v>0</v>
      </c>
      <c r="G5319" s="7" t="n">
        <v>0</v>
      </c>
    </row>
    <row r="5320" customFormat="false" ht="15" hidden="false" customHeight="false" outlineLevel="0" collapsed="false">
      <c r="A5320" s="7" t="s">
        <v>23</v>
      </c>
      <c r="B5320" s="7" t="s">
        <v>686</v>
      </c>
      <c r="C5320" s="7" t="s">
        <v>1400</v>
      </c>
      <c r="D5320" s="7" t="n">
        <v>2</v>
      </c>
      <c r="E5320" s="7" t="n">
        <v>133.02</v>
      </c>
      <c r="F5320" s="7" t="n">
        <v>0</v>
      </c>
      <c r="G5320" s="7" t="n">
        <v>0</v>
      </c>
    </row>
    <row r="5321" customFormat="false" ht="15" hidden="false" customHeight="false" outlineLevel="0" collapsed="false">
      <c r="A5321" s="7" t="s">
        <v>23</v>
      </c>
      <c r="B5321" s="7" t="s">
        <v>615</v>
      </c>
      <c r="C5321" s="7" t="s">
        <v>1400</v>
      </c>
      <c r="D5321" s="7" t="n">
        <v>1</v>
      </c>
      <c r="E5321" s="7" t="n">
        <v>66.51</v>
      </c>
      <c r="F5321" s="7" t="n">
        <v>0</v>
      </c>
      <c r="G5321" s="7" t="n">
        <v>0</v>
      </c>
    </row>
    <row r="5322" customFormat="false" ht="15" hidden="false" customHeight="false" outlineLevel="0" collapsed="false">
      <c r="A5322" s="7" t="s">
        <v>23</v>
      </c>
      <c r="B5322" s="7" t="s">
        <v>673</v>
      </c>
      <c r="C5322" s="7" t="s">
        <v>1400</v>
      </c>
      <c r="D5322" s="7" t="n">
        <v>1</v>
      </c>
      <c r="E5322" s="7" t="n">
        <v>66.51</v>
      </c>
      <c r="F5322" s="7" t="n">
        <v>0</v>
      </c>
      <c r="G5322" s="7" t="n">
        <v>0</v>
      </c>
    </row>
    <row r="5323" customFormat="false" ht="15" hidden="false" customHeight="false" outlineLevel="0" collapsed="false">
      <c r="A5323" s="7" t="s">
        <v>23</v>
      </c>
      <c r="B5323" s="7" t="s">
        <v>562</v>
      </c>
      <c r="C5323" s="7" t="s">
        <v>1401</v>
      </c>
      <c r="D5323" s="7" t="n">
        <v>7</v>
      </c>
      <c r="E5323" s="7" t="n">
        <v>1554.94</v>
      </c>
      <c r="F5323" s="7" t="n">
        <v>0</v>
      </c>
      <c r="G5323" s="7" t="n">
        <v>0</v>
      </c>
    </row>
    <row r="5324" customFormat="false" ht="15" hidden="false" customHeight="false" outlineLevel="0" collapsed="false">
      <c r="A5324" s="7" t="s">
        <v>23</v>
      </c>
      <c r="B5324" s="7" t="s">
        <v>562</v>
      </c>
      <c r="C5324" s="7" t="s">
        <v>1401</v>
      </c>
      <c r="D5324" s="7" t="n">
        <v>5</v>
      </c>
      <c r="E5324" s="7" t="n">
        <v>0.04</v>
      </c>
      <c r="F5324" s="7" t="n">
        <v>0</v>
      </c>
      <c r="G5324" s="7" t="n">
        <v>0</v>
      </c>
    </row>
    <row r="5325" customFormat="false" ht="15" hidden="false" customHeight="false" outlineLevel="0" collapsed="false">
      <c r="A5325" s="7" t="s">
        <v>23</v>
      </c>
      <c r="B5325" s="7" t="s">
        <v>640</v>
      </c>
      <c r="C5325" s="7" t="s">
        <v>1491</v>
      </c>
      <c r="D5325" s="7" t="n">
        <v>0</v>
      </c>
      <c r="E5325" s="7" t="n">
        <v>0</v>
      </c>
      <c r="F5325" s="7" t="n">
        <v>1</v>
      </c>
      <c r="G5325" s="7" t="n">
        <v>0</v>
      </c>
    </row>
    <row r="5326" customFormat="false" ht="15" hidden="false" customHeight="false" outlineLevel="0" collapsed="false">
      <c r="A5326" s="7" t="s">
        <v>23</v>
      </c>
      <c r="B5326" s="7" t="s">
        <v>641</v>
      </c>
      <c r="C5326" s="7" t="s">
        <v>1492</v>
      </c>
      <c r="D5326" s="7" t="n">
        <v>0</v>
      </c>
      <c r="E5326" s="7" t="n">
        <v>0</v>
      </c>
      <c r="F5326" s="7" t="n">
        <v>1</v>
      </c>
      <c r="G5326" s="7" t="n">
        <v>0.01</v>
      </c>
    </row>
    <row r="5327" customFormat="false" ht="15" hidden="false" customHeight="false" outlineLevel="0" collapsed="false">
      <c r="A5327" s="7" t="s">
        <v>23</v>
      </c>
      <c r="B5327" s="7" t="s">
        <v>130</v>
      </c>
      <c r="C5327" s="7" t="s">
        <v>1425</v>
      </c>
      <c r="D5327" s="7" t="n">
        <v>2</v>
      </c>
      <c r="E5327" s="7" t="n">
        <v>97.99</v>
      </c>
      <c r="F5327" s="7" t="n">
        <v>0</v>
      </c>
      <c r="G5327" s="7" t="n">
        <v>0</v>
      </c>
    </row>
    <row r="5328" customFormat="false" ht="15" hidden="false" customHeight="false" outlineLevel="0" collapsed="false">
      <c r="A5328" s="7" t="s">
        <v>23</v>
      </c>
      <c r="B5328" s="7" t="s">
        <v>152</v>
      </c>
      <c r="C5328" s="7" t="s">
        <v>1425</v>
      </c>
      <c r="D5328" s="7" t="n">
        <v>1</v>
      </c>
      <c r="E5328" s="7" t="n">
        <v>49</v>
      </c>
      <c r="F5328" s="7" t="n">
        <v>0</v>
      </c>
      <c r="G5328" s="7" t="n">
        <v>0</v>
      </c>
    </row>
    <row r="5329" customFormat="false" ht="15" hidden="false" customHeight="false" outlineLevel="0" collapsed="false">
      <c r="A5329" s="7" t="s">
        <v>23</v>
      </c>
      <c r="B5329" s="7" t="s">
        <v>198</v>
      </c>
      <c r="C5329" s="7" t="s">
        <v>1425</v>
      </c>
      <c r="D5329" s="7" t="n">
        <v>1</v>
      </c>
      <c r="E5329" s="7" t="n">
        <v>49</v>
      </c>
      <c r="F5329" s="7" t="n">
        <v>0</v>
      </c>
      <c r="G5329" s="7" t="n">
        <v>0</v>
      </c>
    </row>
    <row r="5330" customFormat="false" ht="15" hidden="false" customHeight="false" outlineLevel="0" collapsed="false">
      <c r="A5330" s="7" t="s">
        <v>23</v>
      </c>
      <c r="B5330" s="7" t="s">
        <v>730</v>
      </c>
      <c r="C5330" s="7" t="s">
        <v>1531</v>
      </c>
      <c r="D5330" s="7" t="n">
        <v>1</v>
      </c>
      <c r="E5330" s="7" t="n">
        <v>304.63</v>
      </c>
      <c r="F5330" s="7" t="n">
        <v>0</v>
      </c>
      <c r="G5330" s="7" t="n">
        <v>0</v>
      </c>
    </row>
    <row r="5331" customFormat="false" ht="15" hidden="false" customHeight="false" outlineLevel="0" collapsed="false">
      <c r="A5331" s="7" t="s">
        <v>23</v>
      </c>
      <c r="B5331" s="7" t="s">
        <v>710</v>
      </c>
      <c r="C5331" s="7" t="s">
        <v>1532</v>
      </c>
      <c r="D5331" s="7" t="n">
        <v>2</v>
      </c>
      <c r="E5331" s="7" t="n">
        <v>180</v>
      </c>
      <c r="F5331" s="7" t="n">
        <v>0</v>
      </c>
      <c r="G5331" s="7" t="n">
        <v>0</v>
      </c>
    </row>
    <row r="5332" customFormat="false" ht="15" hidden="false" customHeight="false" outlineLevel="0" collapsed="false">
      <c r="A5332" s="7" t="s">
        <v>23</v>
      </c>
      <c r="B5332" s="7" t="s">
        <v>814</v>
      </c>
      <c r="C5332" s="7" t="s">
        <v>1533</v>
      </c>
      <c r="D5332" s="7" t="n">
        <v>2</v>
      </c>
      <c r="E5332" s="7" t="n">
        <v>180</v>
      </c>
      <c r="F5332" s="7" t="n">
        <v>0</v>
      </c>
      <c r="G5332" s="7" t="n">
        <v>0</v>
      </c>
    </row>
    <row r="5333" customFormat="false" ht="15" hidden="false" customHeight="false" outlineLevel="0" collapsed="false">
      <c r="A5333" s="7" t="s">
        <v>23</v>
      </c>
      <c r="B5333" s="7" t="s">
        <v>486</v>
      </c>
      <c r="C5333" s="7" t="s">
        <v>1440</v>
      </c>
      <c r="D5333" s="7" t="n">
        <v>5</v>
      </c>
      <c r="E5333" s="7" t="n">
        <v>401.59</v>
      </c>
      <c r="F5333" s="7" t="n">
        <v>0</v>
      </c>
      <c r="G5333" s="7" t="n">
        <v>0</v>
      </c>
    </row>
    <row r="5334" customFormat="false" ht="15" hidden="false" customHeight="false" outlineLevel="0" collapsed="false">
      <c r="A5334" s="7" t="s">
        <v>23</v>
      </c>
      <c r="B5334" s="7" t="s">
        <v>124</v>
      </c>
      <c r="C5334" s="7" t="s">
        <v>1449</v>
      </c>
      <c r="D5334" s="7" t="n">
        <v>0</v>
      </c>
      <c r="E5334" s="7" t="n">
        <v>0</v>
      </c>
      <c r="F5334" s="7" t="n">
        <v>-3</v>
      </c>
      <c r="G5334" s="7" t="n">
        <v>-64.55</v>
      </c>
    </row>
    <row r="5335" customFormat="false" ht="15" hidden="false" customHeight="false" outlineLevel="0" collapsed="false">
      <c r="A5335" s="7" t="s">
        <v>23</v>
      </c>
      <c r="B5335" s="7" t="s">
        <v>691</v>
      </c>
      <c r="C5335" s="7" t="s">
        <v>1498</v>
      </c>
      <c r="D5335" s="7" t="n">
        <v>1</v>
      </c>
      <c r="E5335" s="7" t="n">
        <v>32.25</v>
      </c>
      <c r="F5335" s="7" t="n">
        <v>0</v>
      </c>
      <c r="G5335" s="7" t="n">
        <v>0</v>
      </c>
    </row>
    <row r="5336" customFormat="false" ht="15" hidden="false" customHeight="false" outlineLevel="0" collapsed="false">
      <c r="A5336" s="7" t="s">
        <v>23</v>
      </c>
      <c r="B5336" s="7" t="s">
        <v>681</v>
      </c>
      <c r="C5336" s="7" t="s">
        <v>1499</v>
      </c>
      <c r="D5336" s="7" t="n">
        <v>1</v>
      </c>
      <c r="E5336" s="7" t="n">
        <v>120</v>
      </c>
      <c r="F5336" s="7" t="n">
        <v>0</v>
      </c>
      <c r="G5336" s="7" t="n">
        <v>0</v>
      </c>
    </row>
    <row r="5337" customFormat="false" ht="15" hidden="false" customHeight="false" outlineLevel="0" collapsed="false">
      <c r="A5337" s="7" t="s">
        <v>23</v>
      </c>
      <c r="B5337" s="7" t="s">
        <v>683</v>
      </c>
      <c r="C5337" s="7" t="s">
        <v>1499</v>
      </c>
      <c r="D5337" s="7" t="n">
        <v>1</v>
      </c>
      <c r="E5337" s="7" t="n">
        <v>120</v>
      </c>
      <c r="F5337" s="7" t="n">
        <v>0</v>
      </c>
      <c r="G5337" s="7" t="n">
        <v>0</v>
      </c>
    </row>
    <row r="5338" customFormat="false" ht="15" hidden="false" customHeight="false" outlineLevel="0" collapsed="false">
      <c r="A5338" s="7" t="s">
        <v>23</v>
      </c>
      <c r="B5338" s="7" t="s">
        <v>664</v>
      </c>
      <c r="C5338" s="7" t="s">
        <v>1499</v>
      </c>
      <c r="D5338" s="7" t="n">
        <v>1</v>
      </c>
      <c r="E5338" s="7" t="n">
        <v>120</v>
      </c>
      <c r="F5338" s="7" t="n">
        <v>0</v>
      </c>
      <c r="G5338" s="7" t="n">
        <v>0</v>
      </c>
    </row>
    <row r="5339" customFormat="false" ht="15" hidden="false" customHeight="false" outlineLevel="0" collapsed="false">
      <c r="A5339" s="7" t="s">
        <v>23</v>
      </c>
      <c r="B5339" s="7" t="s">
        <v>274</v>
      </c>
      <c r="C5339" s="7" t="s">
        <v>1487</v>
      </c>
      <c r="D5339" s="7" t="n">
        <v>1</v>
      </c>
      <c r="E5339" s="7" t="n">
        <v>129</v>
      </c>
      <c r="F5339" s="7" t="n">
        <v>0</v>
      </c>
      <c r="G5339" s="7" t="n">
        <v>0</v>
      </c>
    </row>
    <row r="5340" customFormat="false" ht="15" hidden="false" customHeight="false" outlineLevel="0" collapsed="false">
      <c r="A5340" s="7" t="s">
        <v>23</v>
      </c>
      <c r="B5340" s="7" t="s">
        <v>274</v>
      </c>
      <c r="C5340" s="7" t="s">
        <v>1487</v>
      </c>
      <c r="D5340" s="7" t="n">
        <v>0</v>
      </c>
      <c r="E5340" s="7" t="n">
        <v>0</v>
      </c>
      <c r="F5340" s="7" t="n">
        <v>1</v>
      </c>
      <c r="G5340" s="7" t="n">
        <v>130</v>
      </c>
    </row>
    <row r="5341" customFormat="false" ht="15" hidden="false" customHeight="false" outlineLevel="0" collapsed="false">
      <c r="A5341" s="7" t="s">
        <v>23</v>
      </c>
      <c r="B5341" s="7" t="s">
        <v>277</v>
      </c>
      <c r="C5341" s="7" t="s">
        <v>1487</v>
      </c>
      <c r="D5341" s="7" t="n">
        <v>1</v>
      </c>
      <c r="E5341" s="7" t="n">
        <v>129</v>
      </c>
      <c r="F5341" s="7" t="n">
        <v>0</v>
      </c>
      <c r="G5341" s="7" t="n">
        <v>0</v>
      </c>
    </row>
    <row r="5342" customFormat="false" ht="15" hidden="false" customHeight="false" outlineLevel="0" collapsed="false">
      <c r="A5342" s="7" t="s">
        <v>23</v>
      </c>
      <c r="B5342" s="7" t="s">
        <v>277</v>
      </c>
      <c r="C5342" s="7" t="s">
        <v>1487</v>
      </c>
      <c r="D5342" s="7" t="n">
        <v>0</v>
      </c>
      <c r="E5342" s="7" t="n">
        <v>0</v>
      </c>
      <c r="F5342" s="7" t="n">
        <v>1</v>
      </c>
      <c r="G5342" s="7" t="n">
        <v>130</v>
      </c>
    </row>
    <row r="5343" customFormat="false" ht="15" hidden="false" customHeight="false" outlineLevel="0" collapsed="false">
      <c r="A5343" s="7" t="s">
        <v>23</v>
      </c>
      <c r="B5343" s="7" t="s">
        <v>389</v>
      </c>
      <c r="C5343" s="7" t="s">
        <v>1487</v>
      </c>
      <c r="D5343" s="7" t="n">
        <v>1</v>
      </c>
      <c r="E5343" s="7" t="n">
        <v>129</v>
      </c>
      <c r="F5343" s="7" t="n">
        <v>0</v>
      </c>
      <c r="G5343" s="7" t="n">
        <v>0</v>
      </c>
    </row>
    <row r="5344" customFormat="false" ht="15" hidden="false" customHeight="false" outlineLevel="0" collapsed="false">
      <c r="A5344" s="7" t="s">
        <v>23</v>
      </c>
      <c r="B5344" s="7" t="s">
        <v>332</v>
      </c>
      <c r="C5344" s="7" t="s">
        <v>1487</v>
      </c>
      <c r="D5344" s="7" t="n">
        <v>1</v>
      </c>
      <c r="E5344" s="7" t="n">
        <v>130</v>
      </c>
      <c r="F5344" s="7" t="n">
        <v>0</v>
      </c>
      <c r="G5344" s="7" t="n">
        <v>0</v>
      </c>
    </row>
    <row r="5345" customFormat="false" ht="15" hidden="false" customHeight="false" outlineLevel="0" collapsed="false">
      <c r="A5345" s="7" t="s">
        <v>23</v>
      </c>
      <c r="B5345" s="7" t="s">
        <v>86</v>
      </c>
      <c r="C5345" s="7" t="s">
        <v>1271</v>
      </c>
      <c r="D5345" s="7" t="n">
        <v>-1</v>
      </c>
      <c r="E5345" s="7" t="n">
        <v>-75</v>
      </c>
      <c r="F5345" s="7" t="n">
        <v>0</v>
      </c>
      <c r="G5345" s="7" t="n">
        <v>0</v>
      </c>
    </row>
    <row r="5346" customFormat="false" ht="15" hidden="false" customHeight="false" outlineLevel="0" collapsed="false">
      <c r="A5346" s="7" t="s">
        <v>23</v>
      </c>
      <c r="B5346" s="7" t="s">
        <v>543</v>
      </c>
      <c r="C5346" s="7" t="s">
        <v>1283</v>
      </c>
      <c r="D5346" s="7" t="n">
        <v>-1</v>
      </c>
      <c r="E5346" s="7" t="n">
        <v>-99</v>
      </c>
      <c r="F5346" s="7" t="n">
        <v>0</v>
      </c>
      <c r="G5346" s="7" t="n">
        <v>0</v>
      </c>
    </row>
    <row r="5347" customFormat="false" ht="15" hidden="false" customHeight="false" outlineLevel="0" collapsed="false">
      <c r="A5347" s="7" t="s">
        <v>23</v>
      </c>
      <c r="B5347" s="7" t="s">
        <v>413</v>
      </c>
      <c r="C5347" s="7" t="s">
        <v>1284</v>
      </c>
      <c r="D5347" s="7" t="n">
        <v>-1</v>
      </c>
      <c r="E5347" s="7" t="n">
        <v>-165</v>
      </c>
      <c r="F5347" s="7" t="n">
        <v>0</v>
      </c>
      <c r="G5347" s="7" t="n">
        <v>0</v>
      </c>
    </row>
    <row r="5348" customFormat="false" ht="15" hidden="false" customHeight="false" outlineLevel="0" collapsed="false">
      <c r="A5348" s="7" t="s">
        <v>23</v>
      </c>
      <c r="B5348" s="7" t="s">
        <v>106</v>
      </c>
      <c r="C5348" s="7" t="s">
        <v>1291</v>
      </c>
      <c r="D5348" s="7" t="n">
        <v>-1</v>
      </c>
      <c r="E5348" s="7" t="n">
        <v>-37.77</v>
      </c>
      <c r="F5348" s="7" t="n">
        <v>0</v>
      </c>
      <c r="G5348" s="7" t="n">
        <v>0</v>
      </c>
    </row>
    <row r="5349" customFormat="false" ht="15" hidden="false" customHeight="false" outlineLevel="0" collapsed="false">
      <c r="A5349" s="7" t="s">
        <v>23</v>
      </c>
      <c r="B5349" s="7" t="s">
        <v>96</v>
      </c>
      <c r="C5349" s="7" t="s">
        <v>1291</v>
      </c>
      <c r="D5349" s="7" t="n">
        <v>-1</v>
      </c>
      <c r="E5349" s="7" t="n">
        <v>-37.77</v>
      </c>
      <c r="F5349" s="7" t="n">
        <v>0</v>
      </c>
      <c r="G5349" s="7" t="n">
        <v>0</v>
      </c>
    </row>
    <row r="5350" customFormat="false" ht="15" hidden="false" customHeight="false" outlineLevel="0" collapsed="false">
      <c r="A5350" s="7" t="s">
        <v>23</v>
      </c>
      <c r="B5350" s="7" t="s">
        <v>319</v>
      </c>
      <c r="C5350" s="7" t="s">
        <v>1292</v>
      </c>
      <c r="D5350" s="7" t="n">
        <v>-1</v>
      </c>
      <c r="E5350" s="7" t="n">
        <v>-33.04</v>
      </c>
      <c r="F5350" s="7" t="n">
        <v>0</v>
      </c>
      <c r="G5350" s="7" t="n">
        <v>0</v>
      </c>
    </row>
    <row r="5351" customFormat="false" ht="15" hidden="false" customHeight="false" outlineLevel="0" collapsed="false">
      <c r="A5351" s="7" t="s">
        <v>23</v>
      </c>
      <c r="B5351" s="7" t="s">
        <v>301</v>
      </c>
      <c r="C5351" s="7" t="s">
        <v>1293</v>
      </c>
      <c r="D5351" s="7" t="n">
        <v>-1</v>
      </c>
      <c r="E5351" s="7" t="n">
        <v>-35.41</v>
      </c>
      <c r="F5351" s="7" t="n">
        <v>0</v>
      </c>
      <c r="G5351" s="7" t="n">
        <v>0</v>
      </c>
    </row>
    <row r="5352" customFormat="false" ht="15" hidden="false" customHeight="false" outlineLevel="0" collapsed="false">
      <c r="A5352" s="7" t="s">
        <v>23</v>
      </c>
      <c r="B5352" s="7" t="s">
        <v>377</v>
      </c>
      <c r="C5352" s="7" t="s">
        <v>1293</v>
      </c>
      <c r="D5352" s="7" t="n">
        <v>-1</v>
      </c>
      <c r="E5352" s="7" t="n">
        <v>-35.41</v>
      </c>
      <c r="F5352" s="7" t="n">
        <v>0</v>
      </c>
      <c r="G5352" s="7" t="n">
        <v>0</v>
      </c>
    </row>
    <row r="5353" customFormat="false" ht="15" hidden="false" customHeight="false" outlineLevel="0" collapsed="false">
      <c r="A5353" s="7" t="s">
        <v>23</v>
      </c>
      <c r="B5353" s="7" t="s">
        <v>164</v>
      </c>
      <c r="C5353" s="7" t="s">
        <v>1295</v>
      </c>
      <c r="D5353" s="7" t="n">
        <v>-1</v>
      </c>
      <c r="E5353" s="7" t="n">
        <v>-17.92</v>
      </c>
      <c r="F5353" s="7" t="n">
        <v>0</v>
      </c>
      <c r="G5353" s="7" t="n">
        <v>0</v>
      </c>
    </row>
    <row r="5354" customFormat="false" ht="15" hidden="false" customHeight="false" outlineLevel="0" collapsed="false">
      <c r="A5354" s="7" t="s">
        <v>23</v>
      </c>
      <c r="B5354" s="7" t="s">
        <v>159</v>
      </c>
      <c r="C5354" s="7" t="s">
        <v>1295</v>
      </c>
      <c r="D5354" s="7" t="n">
        <v>-1</v>
      </c>
      <c r="E5354" s="7" t="n">
        <v>-17.92</v>
      </c>
      <c r="F5354" s="7" t="n">
        <v>0</v>
      </c>
      <c r="G5354" s="7" t="n">
        <v>0</v>
      </c>
    </row>
    <row r="5355" customFormat="false" ht="15" hidden="false" customHeight="false" outlineLevel="0" collapsed="false">
      <c r="A5355" s="7" t="s">
        <v>23</v>
      </c>
      <c r="B5355" s="7" t="s">
        <v>195</v>
      </c>
      <c r="C5355" s="7" t="s">
        <v>1295</v>
      </c>
      <c r="D5355" s="7" t="n">
        <v>-1</v>
      </c>
      <c r="E5355" s="7" t="n">
        <v>-17.92</v>
      </c>
      <c r="F5355" s="7" t="n">
        <v>0</v>
      </c>
      <c r="G5355" s="7" t="n">
        <v>0</v>
      </c>
    </row>
    <row r="5356" customFormat="false" ht="15" hidden="false" customHeight="false" outlineLevel="0" collapsed="false">
      <c r="A5356" s="7" t="s">
        <v>23</v>
      </c>
      <c r="B5356" s="7" t="s">
        <v>209</v>
      </c>
      <c r="C5356" s="7" t="s">
        <v>1295</v>
      </c>
      <c r="D5356" s="7" t="n">
        <v>-1</v>
      </c>
      <c r="E5356" s="7" t="n">
        <v>-17.92</v>
      </c>
      <c r="F5356" s="7" t="n">
        <v>0</v>
      </c>
      <c r="G5356" s="7" t="n">
        <v>0</v>
      </c>
    </row>
    <row r="5357" customFormat="false" ht="15" hidden="false" customHeight="false" outlineLevel="0" collapsed="false">
      <c r="A5357" s="7" t="s">
        <v>23</v>
      </c>
      <c r="B5357" s="7" t="s">
        <v>243</v>
      </c>
      <c r="C5357" s="7" t="s">
        <v>1321</v>
      </c>
      <c r="D5357" s="7" t="n">
        <v>-1</v>
      </c>
      <c r="E5357" s="7" t="n">
        <v>-58.57</v>
      </c>
      <c r="F5357" s="7" t="n">
        <v>0</v>
      </c>
      <c r="G5357" s="7" t="n">
        <v>0</v>
      </c>
    </row>
    <row r="5358" customFormat="false" ht="15" hidden="false" customHeight="false" outlineLevel="0" collapsed="false">
      <c r="A5358" s="7" t="s">
        <v>23</v>
      </c>
      <c r="B5358" s="7" t="s">
        <v>239</v>
      </c>
      <c r="C5358" s="7" t="s">
        <v>1321</v>
      </c>
      <c r="D5358" s="7" t="n">
        <v>-1</v>
      </c>
      <c r="E5358" s="7" t="n">
        <v>-58.57</v>
      </c>
      <c r="F5358" s="7" t="n">
        <v>0</v>
      </c>
      <c r="G5358" s="7" t="n">
        <v>0</v>
      </c>
    </row>
    <row r="5359" customFormat="false" ht="15" hidden="false" customHeight="false" outlineLevel="0" collapsed="false">
      <c r="A5359" s="7" t="s">
        <v>23</v>
      </c>
      <c r="B5359" s="7" t="s">
        <v>291</v>
      </c>
      <c r="C5359" s="7" t="s">
        <v>1323</v>
      </c>
      <c r="D5359" s="7" t="n">
        <v>-1</v>
      </c>
      <c r="E5359" s="7" t="n">
        <v>-21.22</v>
      </c>
      <c r="F5359" s="7" t="n">
        <v>0</v>
      </c>
      <c r="G5359" s="7" t="n">
        <v>0</v>
      </c>
    </row>
    <row r="5360" customFormat="false" ht="15" hidden="false" customHeight="false" outlineLevel="0" collapsed="false">
      <c r="A5360" s="7" t="s">
        <v>23</v>
      </c>
      <c r="B5360" s="7" t="s">
        <v>282</v>
      </c>
      <c r="C5360" s="7" t="s">
        <v>1324</v>
      </c>
      <c r="D5360" s="7" t="n">
        <v>-1</v>
      </c>
      <c r="E5360" s="7" t="n">
        <v>-23.59</v>
      </c>
      <c r="F5360" s="7" t="n">
        <v>0</v>
      </c>
      <c r="G5360" s="7" t="n">
        <v>0</v>
      </c>
    </row>
    <row r="5361" customFormat="false" ht="15" hidden="false" customHeight="false" outlineLevel="0" collapsed="false">
      <c r="A5361" s="7" t="s">
        <v>23</v>
      </c>
      <c r="B5361" s="7" t="s">
        <v>564</v>
      </c>
      <c r="C5361" s="7" t="s">
        <v>1327</v>
      </c>
      <c r="D5361" s="7" t="n">
        <v>-1</v>
      </c>
      <c r="E5361" s="7" t="n">
        <v>-84</v>
      </c>
      <c r="F5361" s="7" t="n">
        <v>0</v>
      </c>
      <c r="G5361" s="7" t="n">
        <v>0</v>
      </c>
    </row>
    <row r="5362" customFormat="false" ht="15" hidden="false" customHeight="false" outlineLevel="0" collapsed="false">
      <c r="A5362" s="7" t="s">
        <v>23</v>
      </c>
      <c r="B5362" s="7" t="s">
        <v>662</v>
      </c>
      <c r="C5362" s="7" t="s">
        <v>1522</v>
      </c>
      <c r="D5362" s="7" t="n">
        <v>-1</v>
      </c>
      <c r="E5362" s="7" t="n">
        <v>-130</v>
      </c>
      <c r="F5362" s="7" t="n">
        <v>0</v>
      </c>
      <c r="G5362" s="7" t="n">
        <v>0</v>
      </c>
    </row>
    <row r="5363" customFormat="false" ht="15" hidden="false" customHeight="false" outlineLevel="0" collapsed="false">
      <c r="A5363" s="7" t="s">
        <v>23</v>
      </c>
      <c r="B5363" s="7" t="s">
        <v>123</v>
      </c>
      <c r="C5363" s="7" t="s">
        <v>1340</v>
      </c>
      <c r="D5363" s="7" t="n">
        <v>-2</v>
      </c>
      <c r="E5363" s="7" t="n">
        <v>-53.74</v>
      </c>
      <c r="F5363" s="7" t="n">
        <v>0</v>
      </c>
      <c r="G5363" s="7" t="n">
        <v>0</v>
      </c>
    </row>
    <row r="5364" customFormat="false" ht="15" hidden="false" customHeight="false" outlineLevel="0" collapsed="false">
      <c r="A5364" s="7" t="s">
        <v>23</v>
      </c>
      <c r="B5364" s="7" t="s">
        <v>150</v>
      </c>
      <c r="C5364" s="7" t="s">
        <v>1349</v>
      </c>
      <c r="D5364" s="7" t="n">
        <v>-5</v>
      </c>
      <c r="E5364" s="7" t="n">
        <v>-89.59</v>
      </c>
      <c r="F5364" s="7" t="n">
        <v>0</v>
      </c>
      <c r="G5364" s="7" t="n">
        <v>0</v>
      </c>
    </row>
    <row r="5365" customFormat="false" ht="15" hidden="false" customHeight="false" outlineLevel="0" collapsed="false">
      <c r="A5365" s="7" t="s">
        <v>23</v>
      </c>
      <c r="B5365" s="7" t="s">
        <v>180</v>
      </c>
      <c r="C5365" s="7" t="s">
        <v>1353</v>
      </c>
      <c r="D5365" s="7" t="n">
        <v>-3</v>
      </c>
      <c r="E5365" s="7" t="n">
        <v>-100.03</v>
      </c>
      <c r="F5365" s="7" t="n">
        <v>0</v>
      </c>
      <c r="G5365" s="7" t="n">
        <v>0</v>
      </c>
    </row>
    <row r="5366" customFormat="false" ht="15" hidden="false" customHeight="false" outlineLevel="0" collapsed="false">
      <c r="A5366" s="7" t="s">
        <v>23</v>
      </c>
      <c r="B5366" s="7" t="s">
        <v>114</v>
      </c>
      <c r="C5366" s="7" t="s">
        <v>1354</v>
      </c>
      <c r="D5366" s="7" t="n">
        <v>-4</v>
      </c>
      <c r="E5366" s="7" t="n">
        <v>-160.53</v>
      </c>
      <c r="F5366" s="7" t="n">
        <v>0</v>
      </c>
      <c r="G5366" s="7" t="n">
        <v>0</v>
      </c>
    </row>
    <row r="5367" customFormat="false" ht="15" hidden="false" customHeight="false" outlineLevel="0" collapsed="false">
      <c r="A5367" s="7" t="s">
        <v>23</v>
      </c>
      <c r="B5367" s="7" t="s">
        <v>179</v>
      </c>
      <c r="C5367" s="7" t="s">
        <v>1357</v>
      </c>
      <c r="D5367" s="7" t="n">
        <v>-1</v>
      </c>
      <c r="E5367" s="7" t="n">
        <v>-23.59</v>
      </c>
      <c r="F5367" s="7" t="n">
        <v>0</v>
      </c>
      <c r="G5367" s="7" t="n">
        <v>0</v>
      </c>
    </row>
    <row r="5368" customFormat="false" ht="15" hidden="false" customHeight="false" outlineLevel="0" collapsed="false">
      <c r="A5368" s="7" t="s">
        <v>23</v>
      </c>
      <c r="B5368" s="7" t="s">
        <v>613</v>
      </c>
      <c r="C5368" s="7" t="s">
        <v>1369</v>
      </c>
      <c r="D5368" s="7" t="n">
        <v>-1</v>
      </c>
      <c r="E5368" s="7" t="n">
        <v>-77.95</v>
      </c>
      <c r="F5368" s="7" t="n">
        <v>0</v>
      </c>
      <c r="G5368" s="7" t="n">
        <v>0</v>
      </c>
    </row>
    <row r="5369" customFormat="false" ht="15" hidden="false" customHeight="false" outlineLevel="0" collapsed="false">
      <c r="A5369" s="7" t="s">
        <v>23</v>
      </c>
      <c r="B5369" s="7" t="s">
        <v>170</v>
      </c>
      <c r="C5369" s="7" t="s">
        <v>1371</v>
      </c>
      <c r="D5369" s="7" t="n">
        <v>-1</v>
      </c>
      <c r="E5369" s="7" t="n">
        <v>-47.23</v>
      </c>
      <c r="F5369" s="7" t="n">
        <v>0</v>
      </c>
      <c r="G5369" s="7" t="n">
        <v>0</v>
      </c>
    </row>
    <row r="5370" customFormat="false" ht="15" hidden="false" customHeight="false" outlineLevel="0" collapsed="false">
      <c r="A5370" s="7" t="s">
        <v>23</v>
      </c>
      <c r="B5370" s="7" t="s">
        <v>283</v>
      </c>
      <c r="C5370" s="7" t="s">
        <v>1376</v>
      </c>
      <c r="D5370" s="7" t="n">
        <v>-1</v>
      </c>
      <c r="E5370" s="7" t="n">
        <v>-25</v>
      </c>
      <c r="F5370" s="7" t="n">
        <v>0</v>
      </c>
      <c r="G5370" s="7" t="n">
        <v>0</v>
      </c>
    </row>
    <row r="5371" customFormat="false" ht="15" hidden="false" customHeight="false" outlineLevel="0" collapsed="false">
      <c r="A5371" s="7" t="s">
        <v>23</v>
      </c>
      <c r="B5371" s="7" t="s">
        <v>158</v>
      </c>
      <c r="C5371" s="7" t="s">
        <v>1380</v>
      </c>
      <c r="D5371" s="7" t="n">
        <v>-1</v>
      </c>
      <c r="E5371" s="7" t="n">
        <v>-51.95</v>
      </c>
      <c r="F5371" s="7" t="n">
        <v>0</v>
      </c>
      <c r="G5371" s="7" t="n">
        <v>0</v>
      </c>
    </row>
    <row r="5372" customFormat="false" ht="15" hidden="false" customHeight="false" outlineLevel="0" collapsed="false">
      <c r="A5372" s="7" t="s">
        <v>23</v>
      </c>
      <c r="B5372" s="7" t="s">
        <v>385</v>
      </c>
      <c r="C5372" s="7" t="s">
        <v>1382</v>
      </c>
      <c r="D5372" s="7" t="n">
        <v>-1</v>
      </c>
      <c r="E5372" s="7" t="n">
        <v>-118.13</v>
      </c>
      <c r="F5372" s="7" t="n">
        <v>0</v>
      </c>
      <c r="G5372" s="7" t="n">
        <v>0</v>
      </c>
    </row>
    <row r="5373" customFormat="false" ht="15" hidden="false" customHeight="false" outlineLevel="0" collapsed="false">
      <c r="A5373" s="7" t="s">
        <v>23</v>
      </c>
      <c r="B5373" s="7" t="s">
        <v>444</v>
      </c>
      <c r="C5373" s="7" t="s">
        <v>1394</v>
      </c>
      <c r="D5373" s="7" t="n">
        <v>-1</v>
      </c>
      <c r="E5373" s="7" t="n">
        <v>-69</v>
      </c>
      <c r="F5373" s="7" t="n">
        <v>0</v>
      </c>
      <c r="G5373" s="7" t="n">
        <v>0</v>
      </c>
    </row>
    <row r="5374" customFormat="false" ht="15" hidden="false" customHeight="false" outlineLevel="0" collapsed="false">
      <c r="A5374" s="7" t="s">
        <v>23</v>
      </c>
      <c r="B5374" s="7" t="s">
        <v>428</v>
      </c>
      <c r="C5374" s="7" t="s">
        <v>1398</v>
      </c>
      <c r="D5374" s="7" t="n">
        <v>-1</v>
      </c>
      <c r="E5374" s="7" t="n">
        <v>-125</v>
      </c>
      <c r="F5374" s="7" t="n">
        <v>0</v>
      </c>
      <c r="G5374" s="7" t="n">
        <v>0</v>
      </c>
    </row>
    <row r="5375" customFormat="false" ht="15" hidden="false" customHeight="false" outlineLevel="0" collapsed="false">
      <c r="A5375" s="7" t="s">
        <v>23</v>
      </c>
      <c r="B5375" s="7" t="s">
        <v>654</v>
      </c>
      <c r="C5375" s="7" t="s">
        <v>1404</v>
      </c>
      <c r="D5375" s="7" t="n">
        <v>-1</v>
      </c>
      <c r="E5375" s="7" t="n">
        <v>-321</v>
      </c>
      <c r="F5375" s="7" t="n">
        <v>0</v>
      </c>
      <c r="G5375" s="7" t="n">
        <v>0</v>
      </c>
    </row>
    <row r="5376" customFormat="false" ht="15" hidden="false" customHeight="false" outlineLevel="0" collapsed="false">
      <c r="A5376" s="7" t="s">
        <v>23</v>
      </c>
      <c r="B5376" s="7" t="s">
        <v>530</v>
      </c>
      <c r="C5376" s="7" t="s">
        <v>1424</v>
      </c>
      <c r="D5376" s="7" t="n">
        <v>-1</v>
      </c>
      <c r="E5376" s="7" t="n">
        <v>-60</v>
      </c>
      <c r="F5376" s="7" t="n">
        <v>0</v>
      </c>
      <c r="G5376" s="7" t="n">
        <v>0</v>
      </c>
    </row>
    <row r="5377" customFormat="false" ht="15" hidden="false" customHeight="false" outlineLevel="0" collapsed="false">
      <c r="A5377" s="7" t="s">
        <v>23</v>
      </c>
      <c r="B5377" s="7" t="s">
        <v>604</v>
      </c>
      <c r="C5377" s="7" t="s">
        <v>1424</v>
      </c>
      <c r="D5377" s="7" t="n">
        <v>-1</v>
      </c>
      <c r="E5377" s="7" t="n">
        <v>-60</v>
      </c>
      <c r="F5377" s="7" t="n">
        <v>0</v>
      </c>
      <c r="G5377" s="7" t="n">
        <v>0</v>
      </c>
    </row>
    <row r="5378" customFormat="false" ht="15" hidden="false" customHeight="false" outlineLevel="0" collapsed="false">
      <c r="A5378" s="7" t="s">
        <v>23</v>
      </c>
      <c r="B5378" s="7" t="s">
        <v>198</v>
      </c>
      <c r="C5378" s="7" t="s">
        <v>1425</v>
      </c>
      <c r="D5378" s="7" t="n">
        <v>-1</v>
      </c>
      <c r="E5378" s="7" t="n">
        <v>-49</v>
      </c>
      <c r="F5378" s="7" t="n">
        <v>0</v>
      </c>
      <c r="G5378" s="7" t="n">
        <v>0</v>
      </c>
    </row>
    <row r="5379" customFormat="false" ht="15" hidden="false" customHeight="false" outlineLevel="0" collapsed="false">
      <c r="A5379" s="7" t="s">
        <v>23</v>
      </c>
      <c r="B5379" s="7" t="s">
        <v>155</v>
      </c>
      <c r="C5379" s="7" t="s">
        <v>1426</v>
      </c>
      <c r="D5379" s="7" t="n">
        <v>-1</v>
      </c>
      <c r="E5379" s="7" t="n">
        <v>-56.68</v>
      </c>
      <c r="F5379" s="7" t="n">
        <v>0</v>
      </c>
      <c r="G5379" s="7" t="n">
        <v>0</v>
      </c>
    </row>
    <row r="5380" customFormat="false" ht="15" hidden="false" customHeight="false" outlineLevel="0" collapsed="false">
      <c r="A5380" s="7" t="s">
        <v>23</v>
      </c>
      <c r="B5380" s="7" t="s">
        <v>265</v>
      </c>
      <c r="C5380" s="7" t="s">
        <v>1439</v>
      </c>
      <c r="D5380" s="7" t="n">
        <v>-1</v>
      </c>
      <c r="E5380" s="7" t="n">
        <v>-29.74</v>
      </c>
      <c r="F5380" s="7" t="n">
        <v>0</v>
      </c>
      <c r="G5380" s="7" t="n">
        <v>0</v>
      </c>
    </row>
    <row r="5381" customFormat="false" ht="15" hidden="false" customHeight="false" outlineLevel="0" collapsed="false">
      <c r="A5381" s="7" t="s">
        <v>23</v>
      </c>
      <c r="B5381" s="7" t="s">
        <v>486</v>
      </c>
      <c r="C5381" s="7" t="s">
        <v>1440</v>
      </c>
      <c r="D5381" s="7" t="n">
        <v>-1</v>
      </c>
      <c r="E5381" s="7" t="n">
        <v>-80.32</v>
      </c>
      <c r="F5381" s="7" t="n">
        <v>0</v>
      </c>
      <c r="G5381" s="7" t="n">
        <v>0</v>
      </c>
    </row>
    <row r="5382" customFormat="false" ht="15" hidden="false" customHeight="false" outlineLevel="0" collapsed="false">
      <c r="A5382" s="7" t="s">
        <v>23</v>
      </c>
      <c r="B5382" s="7" t="s">
        <v>308</v>
      </c>
      <c r="C5382" s="7" t="s">
        <v>1441</v>
      </c>
      <c r="D5382" s="7" t="n">
        <v>-1</v>
      </c>
      <c r="E5382" s="7" t="n">
        <v>-94.5</v>
      </c>
      <c r="F5382" s="7" t="n">
        <v>0</v>
      </c>
      <c r="G5382" s="7" t="n">
        <v>0</v>
      </c>
    </row>
    <row r="5383" customFormat="false" ht="15" hidden="false" customHeight="false" outlineLevel="0" collapsed="false">
      <c r="A5383" s="7" t="s">
        <v>23</v>
      </c>
      <c r="B5383" s="7" t="s">
        <v>185</v>
      </c>
      <c r="C5383" s="7" t="s">
        <v>1442</v>
      </c>
      <c r="D5383" s="7" t="n">
        <v>-2</v>
      </c>
      <c r="E5383" s="7" t="n">
        <v>-141.72</v>
      </c>
      <c r="F5383" s="7" t="n">
        <v>0</v>
      </c>
      <c r="G5383" s="7" t="n">
        <v>0</v>
      </c>
    </row>
    <row r="5384" customFormat="false" ht="15" hidden="false" customHeight="false" outlineLevel="0" collapsed="false">
      <c r="A5384" s="7" t="s">
        <v>23</v>
      </c>
      <c r="B5384" s="7" t="s">
        <v>238</v>
      </c>
      <c r="C5384" s="7" t="s">
        <v>1290</v>
      </c>
      <c r="D5384" s="7" t="n">
        <v>-1</v>
      </c>
      <c r="E5384" s="7" t="n">
        <v>-35.41</v>
      </c>
      <c r="F5384" s="7" t="n">
        <v>0</v>
      </c>
      <c r="G5384" s="7" t="n">
        <v>0</v>
      </c>
    </row>
    <row r="5385" customFormat="false" ht="15" hidden="false" customHeight="false" outlineLevel="0" collapsed="false">
      <c r="A5385" s="7" t="s">
        <v>23</v>
      </c>
      <c r="B5385" s="7" t="s">
        <v>821</v>
      </c>
      <c r="C5385" s="7" t="s">
        <v>1303</v>
      </c>
      <c r="D5385" s="7" t="n">
        <v>-1</v>
      </c>
      <c r="E5385" s="7" t="n">
        <v>-80.32</v>
      </c>
      <c r="F5385" s="7" t="n">
        <v>0</v>
      </c>
      <c r="G5385" s="7" t="n">
        <v>0</v>
      </c>
    </row>
    <row r="5386" customFormat="false" ht="15" hidden="false" customHeight="false" outlineLevel="0" collapsed="false">
      <c r="A5386" s="7" t="s">
        <v>23</v>
      </c>
      <c r="B5386" s="7" t="s">
        <v>116</v>
      </c>
      <c r="C5386" s="7" t="s">
        <v>1482</v>
      </c>
      <c r="D5386" s="7" t="n">
        <v>-1</v>
      </c>
      <c r="E5386" s="7" t="n">
        <v>-67.55</v>
      </c>
      <c r="F5386" s="7" t="n">
        <v>0</v>
      </c>
      <c r="G5386" s="7" t="n">
        <v>0</v>
      </c>
    </row>
    <row r="5387" customFormat="false" ht="15" hidden="false" customHeight="false" outlineLevel="0" collapsed="false">
      <c r="A5387" s="7" t="s">
        <v>23</v>
      </c>
      <c r="B5387" s="7" t="s">
        <v>853</v>
      </c>
      <c r="C5387" s="7" t="s">
        <v>1288</v>
      </c>
      <c r="D5387" s="7" t="n">
        <v>1</v>
      </c>
      <c r="E5387" s="7" t="n">
        <v>267.99</v>
      </c>
      <c r="F5387" s="7" t="n">
        <v>0</v>
      </c>
      <c r="G5387" s="7" t="n">
        <v>0</v>
      </c>
    </row>
    <row r="5388" customFormat="false" ht="15" hidden="false" customHeight="false" outlineLevel="0" collapsed="false">
      <c r="A5388" s="7" t="s">
        <v>23</v>
      </c>
      <c r="B5388" s="7" t="s">
        <v>246</v>
      </c>
      <c r="C5388" s="7" t="s">
        <v>1345</v>
      </c>
      <c r="D5388" s="7" t="n">
        <v>5</v>
      </c>
      <c r="E5388" s="7" t="n">
        <v>72.41</v>
      </c>
      <c r="F5388" s="7" t="n">
        <v>2</v>
      </c>
      <c r="G5388" s="7" t="n">
        <v>28.97</v>
      </c>
    </row>
    <row r="5389" customFormat="false" ht="15" hidden="false" customHeight="false" outlineLevel="0" collapsed="false">
      <c r="A5389" s="7" t="s">
        <v>23</v>
      </c>
      <c r="B5389" s="7" t="s">
        <v>114</v>
      </c>
      <c r="C5389" s="7" t="s">
        <v>1354</v>
      </c>
      <c r="D5389" s="7" t="n">
        <v>5</v>
      </c>
      <c r="E5389" s="7" t="n">
        <v>201.34</v>
      </c>
      <c r="F5389" s="7" t="n">
        <v>0</v>
      </c>
      <c r="G5389" s="7" t="n">
        <v>0</v>
      </c>
    </row>
    <row r="5390" customFormat="false" ht="15" hidden="false" customHeight="false" outlineLevel="0" collapsed="false">
      <c r="A5390" s="7" t="s">
        <v>23</v>
      </c>
      <c r="B5390" s="7" t="s">
        <v>562</v>
      </c>
      <c r="C5390" s="7" t="s">
        <v>1401</v>
      </c>
      <c r="D5390" s="7" t="n">
        <v>21</v>
      </c>
      <c r="E5390" s="7" t="n">
        <v>4664.84</v>
      </c>
      <c r="F5390" s="7" t="n">
        <v>9</v>
      </c>
      <c r="G5390" s="7" t="n">
        <v>1999.21</v>
      </c>
    </row>
    <row r="5391" customFormat="false" ht="15" hidden="false" customHeight="false" outlineLevel="0" collapsed="false">
      <c r="A5391" s="7" t="s">
        <v>23</v>
      </c>
      <c r="B5391" s="7" t="s">
        <v>562</v>
      </c>
      <c r="C5391" s="7" t="s">
        <v>1401</v>
      </c>
      <c r="D5391" s="7" t="n">
        <v>15</v>
      </c>
      <c r="E5391" s="7" t="n">
        <v>0.12</v>
      </c>
      <c r="F5391" s="7" t="n">
        <v>3</v>
      </c>
      <c r="G5391" s="7" t="n">
        <v>0.02</v>
      </c>
    </row>
    <row r="5392" customFormat="false" ht="15" hidden="false" customHeight="false" outlineLevel="0" collapsed="false">
      <c r="A5392" s="7" t="s">
        <v>23</v>
      </c>
      <c r="B5392" s="7" t="s">
        <v>703</v>
      </c>
      <c r="C5392" s="7" t="s">
        <v>1497</v>
      </c>
      <c r="D5392" s="7" t="n">
        <v>1</v>
      </c>
      <c r="E5392" s="7" t="n">
        <v>260</v>
      </c>
      <c r="F5392" s="7" t="n">
        <v>0</v>
      </c>
      <c r="G5392" s="7" t="n">
        <v>0</v>
      </c>
    </row>
    <row r="5393" customFormat="false" ht="15" hidden="false" customHeight="false" outlineLevel="0" collapsed="false">
      <c r="A5393" s="7" t="s">
        <v>23</v>
      </c>
      <c r="B5393" s="7" t="s">
        <v>665</v>
      </c>
      <c r="C5393" s="7" t="s">
        <v>1497</v>
      </c>
      <c r="D5393" s="7" t="n">
        <v>1</v>
      </c>
      <c r="E5393" s="7" t="n">
        <v>260</v>
      </c>
      <c r="F5393" s="7" t="n">
        <v>2</v>
      </c>
      <c r="G5393" s="7" t="n">
        <v>520</v>
      </c>
    </row>
    <row r="5394" customFormat="false" ht="15" hidden="false" customHeight="false" outlineLevel="0" collapsed="false">
      <c r="A5394" s="7" t="s">
        <v>23</v>
      </c>
      <c r="B5394" s="7" t="s">
        <v>645</v>
      </c>
      <c r="C5394" s="7" t="s">
        <v>1497</v>
      </c>
      <c r="D5394" s="7" t="n">
        <v>4</v>
      </c>
      <c r="E5394" s="7" t="n">
        <v>1040</v>
      </c>
      <c r="F5394" s="7" t="n">
        <v>3</v>
      </c>
      <c r="G5394" s="7" t="n">
        <v>780</v>
      </c>
    </row>
    <row r="5395" customFormat="false" ht="15" hidden="false" customHeight="false" outlineLevel="0" collapsed="false">
      <c r="A5395" s="7" t="s">
        <v>23</v>
      </c>
      <c r="B5395" s="7" t="s">
        <v>651</v>
      </c>
      <c r="C5395" s="7" t="s">
        <v>1497</v>
      </c>
      <c r="D5395" s="7" t="n">
        <v>2</v>
      </c>
      <c r="E5395" s="7" t="n">
        <v>520</v>
      </c>
      <c r="F5395" s="7" t="n">
        <v>1</v>
      </c>
      <c r="G5395" s="7" t="n">
        <v>260</v>
      </c>
    </row>
    <row r="5396" customFormat="false" ht="15" hidden="false" customHeight="false" outlineLevel="0" collapsed="false">
      <c r="A5396" s="7" t="s">
        <v>23</v>
      </c>
      <c r="B5396" s="7" t="s">
        <v>776</v>
      </c>
      <c r="C5396" s="7" t="s">
        <v>1402</v>
      </c>
      <c r="D5396" s="7" t="n">
        <v>0</v>
      </c>
      <c r="E5396" s="7" t="n">
        <v>0</v>
      </c>
      <c r="F5396" s="7" t="n">
        <v>1</v>
      </c>
      <c r="G5396" s="7" t="n">
        <v>164.01</v>
      </c>
    </row>
    <row r="5397" customFormat="false" ht="15" hidden="false" customHeight="false" outlineLevel="0" collapsed="false">
      <c r="A5397" s="7" t="s">
        <v>23</v>
      </c>
      <c r="B5397" s="7" t="s">
        <v>293</v>
      </c>
      <c r="C5397" s="7" t="s">
        <v>1403</v>
      </c>
      <c r="D5397" s="7" t="n">
        <v>1</v>
      </c>
      <c r="E5397" s="7" t="n">
        <v>136</v>
      </c>
      <c r="F5397" s="7" t="n">
        <v>0</v>
      </c>
      <c r="G5397" s="7" t="n">
        <v>0</v>
      </c>
    </row>
    <row r="5398" customFormat="false" ht="15" hidden="false" customHeight="false" outlineLevel="0" collapsed="false">
      <c r="A5398" s="7" t="s">
        <v>23</v>
      </c>
      <c r="B5398" s="7" t="s">
        <v>293</v>
      </c>
      <c r="C5398" s="7" t="s">
        <v>1403</v>
      </c>
      <c r="D5398" s="7" t="n">
        <v>2</v>
      </c>
      <c r="E5398" s="7" t="n">
        <v>320</v>
      </c>
      <c r="F5398" s="7" t="n">
        <v>1</v>
      </c>
      <c r="G5398" s="7" t="n">
        <v>160</v>
      </c>
    </row>
    <row r="5399" customFormat="false" ht="15" hidden="false" customHeight="false" outlineLevel="0" collapsed="false">
      <c r="A5399" s="7" t="s">
        <v>23</v>
      </c>
      <c r="B5399" s="7" t="s">
        <v>267</v>
      </c>
      <c r="C5399" s="7" t="s">
        <v>1403</v>
      </c>
      <c r="D5399" s="7" t="n">
        <v>1</v>
      </c>
      <c r="E5399" s="7" t="n">
        <v>136</v>
      </c>
      <c r="F5399" s="7" t="n">
        <v>0</v>
      </c>
      <c r="G5399" s="7" t="n">
        <v>0</v>
      </c>
    </row>
    <row r="5400" customFormat="false" ht="15" hidden="false" customHeight="false" outlineLevel="0" collapsed="false">
      <c r="A5400" s="7" t="s">
        <v>23</v>
      </c>
      <c r="B5400" s="7" t="s">
        <v>267</v>
      </c>
      <c r="C5400" s="7" t="s">
        <v>1403</v>
      </c>
      <c r="D5400" s="7" t="n">
        <v>2</v>
      </c>
      <c r="E5400" s="7" t="n">
        <v>320</v>
      </c>
      <c r="F5400" s="7" t="n">
        <v>1</v>
      </c>
      <c r="G5400" s="7" t="n">
        <v>160</v>
      </c>
    </row>
    <row r="5401" customFormat="false" ht="15" hidden="false" customHeight="false" outlineLevel="0" collapsed="false">
      <c r="A5401" s="7" t="s">
        <v>23</v>
      </c>
      <c r="B5401" s="7" t="s">
        <v>373</v>
      </c>
      <c r="C5401" s="7" t="s">
        <v>1403</v>
      </c>
      <c r="D5401" s="7" t="n">
        <v>1</v>
      </c>
      <c r="E5401" s="7" t="n">
        <v>136</v>
      </c>
      <c r="F5401" s="7" t="n">
        <v>0</v>
      </c>
      <c r="G5401" s="7" t="n">
        <v>0</v>
      </c>
    </row>
    <row r="5402" customFormat="false" ht="15" hidden="false" customHeight="false" outlineLevel="0" collapsed="false">
      <c r="A5402" s="7" t="s">
        <v>23</v>
      </c>
      <c r="B5402" s="7" t="s">
        <v>318</v>
      </c>
      <c r="C5402" s="7" t="s">
        <v>1403</v>
      </c>
      <c r="D5402" s="7" t="n">
        <v>1</v>
      </c>
      <c r="E5402" s="7" t="n">
        <v>136</v>
      </c>
      <c r="F5402" s="7" t="n">
        <v>0</v>
      </c>
      <c r="G5402" s="7" t="n">
        <v>0</v>
      </c>
    </row>
    <row r="5403" customFormat="false" ht="15" hidden="false" customHeight="false" outlineLevel="0" collapsed="false">
      <c r="A5403" s="7" t="s">
        <v>23</v>
      </c>
      <c r="B5403" s="7" t="s">
        <v>318</v>
      </c>
      <c r="C5403" s="7" t="s">
        <v>1403</v>
      </c>
      <c r="D5403" s="7" t="n">
        <v>2</v>
      </c>
      <c r="E5403" s="7" t="n">
        <v>320</v>
      </c>
      <c r="F5403" s="7" t="n">
        <v>1</v>
      </c>
      <c r="G5403" s="7" t="n">
        <v>160</v>
      </c>
    </row>
    <row r="5404" customFormat="false" ht="15" hidden="false" customHeight="false" outlineLevel="0" collapsed="false">
      <c r="A5404" s="7" t="s">
        <v>23</v>
      </c>
      <c r="B5404" s="7" t="s">
        <v>524</v>
      </c>
      <c r="C5404" s="7" t="s">
        <v>1403</v>
      </c>
      <c r="D5404" s="7" t="n">
        <v>1</v>
      </c>
      <c r="E5404" s="7" t="n">
        <v>160</v>
      </c>
      <c r="F5404" s="7" t="n">
        <v>0</v>
      </c>
      <c r="G5404" s="7" t="n">
        <v>0</v>
      </c>
    </row>
    <row r="5405" customFormat="false" ht="15" hidden="false" customHeight="false" outlineLevel="0" collapsed="false">
      <c r="A5405" s="7" t="s">
        <v>23</v>
      </c>
      <c r="B5405" s="7" t="s">
        <v>654</v>
      </c>
      <c r="C5405" s="7" t="s">
        <v>1404</v>
      </c>
      <c r="D5405" s="7" t="n">
        <v>1</v>
      </c>
      <c r="E5405" s="7" t="n">
        <v>350.01</v>
      </c>
      <c r="F5405" s="7" t="n">
        <v>0</v>
      </c>
      <c r="G5405" s="7" t="n">
        <v>0</v>
      </c>
    </row>
    <row r="5406" customFormat="false" ht="15" hidden="false" customHeight="false" outlineLevel="0" collapsed="false">
      <c r="A5406" s="7" t="s">
        <v>23</v>
      </c>
      <c r="B5406" s="7" t="s">
        <v>103</v>
      </c>
      <c r="C5406" s="7" t="s">
        <v>1443</v>
      </c>
      <c r="D5406" s="7" t="n">
        <v>0</v>
      </c>
      <c r="E5406" s="7" t="n">
        <v>0</v>
      </c>
      <c r="F5406" s="7" t="n">
        <v>1</v>
      </c>
      <c r="G5406" s="7" t="n">
        <v>79.65</v>
      </c>
    </row>
    <row r="5407" customFormat="false" ht="15" hidden="false" customHeight="false" outlineLevel="0" collapsed="false">
      <c r="A5407" s="7" t="s">
        <v>23</v>
      </c>
      <c r="B5407" s="7" t="s">
        <v>103</v>
      </c>
      <c r="C5407" s="7" t="s">
        <v>1443</v>
      </c>
      <c r="D5407" s="7" t="n">
        <v>1</v>
      </c>
      <c r="E5407" s="7" t="n">
        <v>72.61</v>
      </c>
      <c r="F5407" s="7" t="n">
        <v>0</v>
      </c>
      <c r="G5407" s="7" t="n">
        <v>0</v>
      </c>
    </row>
    <row r="5408" customFormat="false" ht="15" hidden="false" customHeight="false" outlineLevel="0" collapsed="false">
      <c r="A5408" s="7" t="s">
        <v>23</v>
      </c>
      <c r="B5408" s="7" t="s">
        <v>681</v>
      </c>
      <c r="C5408" s="7" t="s">
        <v>1499</v>
      </c>
      <c r="D5408" s="7" t="n">
        <v>1</v>
      </c>
      <c r="E5408" s="7" t="n">
        <v>120</v>
      </c>
      <c r="F5408" s="7" t="n">
        <v>0</v>
      </c>
      <c r="G5408" s="7" t="n">
        <v>0</v>
      </c>
    </row>
    <row r="5409" customFormat="false" ht="15" hidden="false" customHeight="false" outlineLevel="0" collapsed="false">
      <c r="A5409" s="7" t="s">
        <v>23</v>
      </c>
      <c r="B5409" s="7" t="s">
        <v>683</v>
      </c>
      <c r="C5409" s="7" t="s">
        <v>1499</v>
      </c>
      <c r="D5409" s="7" t="n">
        <v>1</v>
      </c>
      <c r="E5409" s="7" t="n">
        <v>120</v>
      </c>
      <c r="F5409" s="7" t="n">
        <v>0</v>
      </c>
      <c r="G5409" s="7" t="n">
        <v>0</v>
      </c>
    </row>
    <row r="5410" customFormat="false" ht="15" hidden="false" customHeight="false" outlineLevel="0" collapsed="false">
      <c r="A5410" s="7" t="s">
        <v>23</v>
      </c>
      <c r="B5410" s="7" t="s">
        <v>664</v>
      </c>
      <c r="C5410" s="7" t="s">
        <v>1499</v>
      </c>
      <c r="D5410" s="7" t="n">
        <v>1</v>
      </c>
      <c r="E5410" s="7" t="n">
        <v>120</v>
      </c>
      <c r="F5410" s="7" t="n">
        <v>0</v>
      </c>
      <c r="G5410" s="7" t="n">
        <v>0</v>
      </c>
    </row>
    <row r="5411" customFormat="false" ht="15" hidden="false" customHeight="false" outlineLevel="0" collapsed="false">
      <c r="A5411" s="7" t="s">
        <v>23</v>
      </c>
      <c r="B5411" s="7" t="s">
        <v>704</v>
      </c>
      <c r="C5411" s="7" t="s">
        <v>1478</v>
      </c>
      <c r="D5411" s="7" t="n">
        <v>3</v>
      </c>
      <c r="E5411" s="7" t="n">
        <v>195</v>
      </c>
      <c r="F5411" s="7" t="n">
        <v>1</v>
      </c>
      <c r="G5411" s="7" t="n">
        <v>65.01</v>
      </c>
    </row>
    <row r="5412" customFormat="false" ht="15" hidden="false" customHeight="false" outlineLevel="0" collapsed="false">
      <c r="A5412" s="7" t="s">
        <v>23</v>
      </c>
      <c r="B5412" s="7" t="s">
        <v>595</v>
      </c>
      <c r="C5412" s="7" t="s">
        <v>1478</v>
      </c>
      <c r="D5412" s="7" t="n">
        <v>3</v>
      </c>
      <c r="E5412" s="7" t="n">
        <v>195</v>
      </c>
      <c r="F5412" s="7" t="n">
        <v>1</v>
      </c>
      <c r="G5412" s="7" t="n">
        <v>65</v>
      </c>
    </row>
    <row r="5413" customFormat="false" ht="15" hidden="false" customHeight="false" outlineLevel="0" collapsed="false">
      <c r="A5413" s="7" t="s">
        <v>23</v>
      </c>
      <c r="B5413" s="7" t="s">
        <v>717</v>
      </c>
      <c r="C5413" s="7" t="s">
        <v>1534</v>
      </c>
      <c r="D5413" s="7" t="n">
        <v>1</v>
      </c>
      <c r="E5413" s="7" t="n">
        <v>401.77</v>
      </c>
      <c r="F5413" s="7" t="n">
        <v>0</v>
      </c>
      <c r="G5413" s="7" t="n">
        <v>0</v>
      </c>
    </row>
    <row r="5414" customFormat="false" ht="15" hidden="false" customHeight="false" outlineLevel="0" collapsed="false">
      <c r="A5414" s="7" t="s">
        <v>23</v>
      </c>
      <c r="B5414" s="7" t="s">
        <v>274</v>
      </c>
      <c r="C5414" s="7" t="s">
        <v>1487</v>
      </c>
      <c r="D5414" s="7" t="n">
        <v>0</v>
      </c>
      <c r="E5414" s="7" t="n">
        <v>0</v>
      </c>
      <c r="F5414" s="7" t="n">
        <v>2</v>
      </c>
      <c r="G5414" s="7" t="n">
        <v>260</v>
      </c>
    </row>
    <row r="5415" customFormat="false" ht="15" hidden="false" customHeight="false" outlineLevel="0" collapsed="false">
      <c r="A5415" s="7" t="s">
        <v>23</v>
      </c>
      <c r="B5415" s="7" t="s">
        <v>274</v>
      </c>
      <c r="C5415" s="7" t="s">
        <v>1487</v>
      </c>
      <c r="D5415" s="7" t="n">
        <v>1</v>
      </c>
      <c r="E5415" s="7" t="n">
        <v>128.99</v>
      </c>
      <c r="F5415" s="7" t="n">
        <v>0</v>
      </c>
      <c r="G5415" s="7" t="n">
        <v>0</v>
      </c>
    </row>
    <row r="5416" customFormat="false" ht="15" hidden="false" customHeight="false" outlineLevel="0" collapsed="false">
      <c r="A5416" s="7" t="s">
        <v>23</v>
      </c>
      <c r="B5416" s="7" t="s">
        <v>277</v>
      </c>
      <c r="C5416" s="7" t="s">
        <v>1487</v>
      </c>
      <c r="D5416" s="7" t="n">
        <v>1</v>
      </c>
      <c r="E5416" s="7" t="n">
        <v>130</v>
      </c>
      <c r="F5416" s="7" t="n">
        <v>2</v>
      </c>
      <c r="G5416" s="7" t="n">
        <v>260</v>
      </c>
    </row>
    <row r="5417" customFormat="false" ht="15" hidden="false" customHeight="false" outlineLevel="0" collapsed="false">
      <c r="A5417" s="7" t="s">
        <v>23</v>
      </c>
      <c r="B5417" s="7" t="s">
        <v>277</v>
      </c>
      <c r="C5417" s="7" t="s">
        <v>1487</v>
      </c>
      <c r="D5417" s="7" t="n">
        <v>1</v>
      </c>
      <c r="E5417" s="7" t="n">
        <v>129</v>
      </c>
      <c r="F5417" s="7" t="n">
        <v>0</v>
      </c>
      <c r="G5417" s="7" t="n">
        <v>0</v>
      </c>
    </row>
    <row r="5418" customFormat="false" ht="15" hidden="false" customHeight="false" outlineLevel="0" collapsed="false">
      <c r="A5418" s="7" t="s">
        <v>23</v>
      </c>
      <c r="B5418" s="7" t="s">
        <v>389</v>
      </c>
      <c r="C5418" s="7" t="s">
        <v>1487</v>
      </c>
      <c r="D5418" s="7" t="n">
        <v>1</v>
      </c>
      <c r="E5418" s="7" t="n">
        <v>130</v>
      </c>
      <c r="F5418" s="7" t="n">
        <v>1</v>
      </c>
      <c r="G5418" s="7" t="n">
        <v>129.99</v>
      </c>
    </row>
    <row r="5419" customFormat="false" ht="15" hidden="false" customHeight="false" outlineLevel="0" collapsed="false">
      <c r="A5419" s="7" t="s">
        <v>23</v>
      </c>
      <c r="B5419" s="7" t="s">
        <v>332</v>
      </c>
      <c r="C5419" s="7" t="s">
        <v>1487</v>
      </c>
      <c r="D5419" s="7" t="n">
        <v>1</v>
      </c>
      <c r="E5419" s="7" t="n">
        <v>130</v>
      </c>
      <c r="F5419" s="7" t="n">
        <v>0</v>
      </c>
      <c r="G5419" s="7" t="n">
        <v>0</v>
      </c>
    </row>
    <row r="5420" customFormat="false" ht="15" hidden="false" customHeight="false" outlineLevel="0" collapsed="false">
      <c r="A5420" s="7" t="s">
        <v>23</v>
      </c>
      <c r="B5420" s="7" t="s">
        <v>351</v>
      </c>
      <c r="C5420" s="7" t="s">
        <v>1268</v>
      </c>
      <c r="D5420" s="7" t="n">
        <v>1</v>
      </c>
      <c r="E5420" s="7" t="n">
        <v>89.73</v>
      </c>
      <c r="F5420" s="7" t="n">
        <v>2</v>
      </c>
      <c r="G5420" s="7" t="n">
        <v>179.48</v>
      </c>
    </row>
    <row r="5421" customFormat="false" ht="15" hidden="false" customHeight="false" outlineLevel="0" collapsed="false">
      <c r="A5421" s="7" t="s">
        <v>23</v>
      </c>
      <c r="B5421" s="7" t="s">
        <v>364</v>
      </c>
      <c r="C5421" s="7" t="s">
        <v>1277</v>
      </c>
      <c r="D5421" s="7" t="n">
        <v>2</v>
      </c>
      <c r="E5421" s="7" t="n">
        <v>170</v>
      </c>
      <c r="F5421" s="7" t="n">
        <v>0</v>
      </c>
      <c r="G5421" s="7" t="n">
        <v>0</v>
      </c>
    </row>
    <row r="5422" customFormat="false" ht="15" hidden="false" customHeight="false" outlineLevel="0" collapsed="false">
      <c r="A5422" s="7" t="s">
        <v>23</v>
      </c>
      <c r="B5422" s="7" t="s">
        <v>364</v>
      </c>
      <c r="C5422" s="7" t="s">
        <v>1277</v>
      </c>
      <c r="D5422" s="7" t="n">
        <v>2</v>
      </c>
      <c r="E5422" s="7" t="n">
        <v>138</v>
      </c>
      <c r="F5422" s="7" t="n">
        <v>0</v>
      </c>
      <c r="G5422" s="7" t="n">
        <v>0</v>
      </c>
    </row>
    <row r="5423" customFormat="false" ht="15" hidden="false" customHeight="false" outlineLevel="0" collapsed="false">
      <c r="A5423" s="7" t="s">
        <v>23</v>
      </c>
      <c r="B5423" s="7" t="s">
        <v>398</v>
      </c>
      <c r="C5423" s="7" t="s">
        <v>1277</v>
      </c>
      <c r="D5423" s="7" t="n">
        <v>1</v>
      </c>
      <c r="E5423" s="7" t="n">
        <v>85</v>
      </c>
      <c r="F5423" s="7" t="n">
        <v>0</v>
      </c>
      <c r="G5423" s="7" t="n">
        <v>0</v>
      </c>
    </row>
    <row r="5424" customFormat="false" ht="15" hidden="false" customHeight="false" outlineLevel="0" collapsed="false">
      <c r="A5424" s="7" t="s">
        <v>23</v>
      </c>
      <c r="B5424" s="7" t="s">
        <v>398</v>
      </c>
      <c r="C5424" s="7" t="s">
        <v>1277</v>
      </c>
      <c r="D5424" s="7" t="n">
        <v>1</v>
      </c>
      <c r="E5424" s="7" t="n">
        <v>68.99</v>
      </c>
      <c r="F5424" s="7" t="n">
        <v>0</v>
      </c>
      <c r="G5424" s="7" t="n">
        <v>0</v>
      </c>
    </row>
    <row r="5425" customFormat="false" ht="15" hidden="false" customHeight="false" outlineLevel="0" collapsed="false">
      <c r="A5425" s="7" t="s">
        <v>23</v>
      </c>
      <c r="B5425" s="7" t="s">
        <v>339</v>
      </c>
      <c r="C5425" s="7" t="s">
        <v>1277</v>
      </c>
      <c r="D5425" s="7" t="n">
        <v>2</v>
      </c>
      <c r="E5425" s="7" t="n">
        <v>170</v>
      </c>
      <c r="F5425" s="7" t="n">
        <v>0</v>
      </c>
      <c r="G5425" s="7" t="n">
        <v>0</v>
      </c>
    </row>
    <row r="5426" customFormat="false" ht="15" hidden="false" customHeight="false" outlineLevel="0" collapsed="false">
      <c r="A5426" s="7" t="s">
        <v>23</v>
      </c>
      <c r="B5426" s="7" t="s">
        <v>300</v>
      </c>
      <c r="C5426" s="7" t="s">
        <v>1277</v>
      </c>
      <c r="D5426" s="7" t="n">
        <v>1</v>
      </c>
      <c r="E5426" s="7" t="n">
        <v>69</v>
      </c>
      <c r="F5426" s="7" t="n">
        <v>0</v>
      </c>
      <c r="G5426" s="7" t="n">
        <v>0</v>
      </c>
    </row>
    <row r="5427" customFormat="false" ht="15" hidden="false" customHeight="false" outlineLevel="0" collapsed="false">
      <c r="A5427" s="7" t="s">
        <v>23</v>
      </c>
      <c r="B5427" s="7" t="s">
        <v>300</v>
      </c>
      <c r="C5427" s="7" t="s">
        <v>1277</v>
      </c>
      <c r="D5427" s="7" t="n">
        <v>1</v>
      </c>
      <c r="E5427" s="7" t="n">
        <v>85</v>
      </c>
      <c r="F5427" s="7" t="n">
        <v>0</v>
      </c>
      <c r="G5427" s="7" t="n">
        <v>0</v>
      </c>
    </row>
    <row r="5428" customFormat="false" ht="15" hidden="false" customHeight="false" outlineLevel="0" collapsed="false">
      <c r="A5428" s="7" t="s">
        <v>23</v>
      </c>
      <c r="B5428" s="7" t="s">
        <v>679</v>
      </c>
      <c r="C5428" s="7" t="s">
        <v>1279</v>
      </c>
      <c r="D5428" s="7" t="n">
        <v>0</v>
      </c>
      <c r="E5428" s="7" t="n">
        <v>0</v>
      </c>
      <c r="F5428" s="7" t="n">
        <v>1</v>
      </c>
      <c r="G5428" s="7" t="n">
        <v>71.79</v>
      </c>
    </row>
    <row r="5429" customFormat="false" ht="15" hidden="false" customHeight="false" outlineLevel="0" collapsed="false">
      <c r="A5429" s="7" t="s">
        <v>23</v>
      </c>
      <c r="B5429" s="7" t="s">
        <v>549</v>
      </c>
      <c r="C5429" s="7" t="s">
        <v>1279</v>
      </c>
      <c r="D5429" s="7" t="n">
        <v>0</v>
      </c>
      <c r="E5429" s="7" t="n">
        <v>0</v>
      </c>
      <c r="F5429" s="7" t="n">
        <v>1</v>
      </c>
      <c r="G5429" s="7" t="n">
        <v>71.79</v>
      </c>
    </row>
    <row r="5430" customFormat="false" ht="15" hidden="false" customHeight="false" outlineLevel="0" collapsed="false">
      <c r="A5430" s="7" t="s">
        <v>23</v>
      </c>
      <c r="B5430" s="7" t="s">
        <v>819</v>
      </c>
      <c r="C5430" s="7" t="s">
        <v>1286</v>
      </c>
      <c r="D5430" s="7" t="n">
        <v>0</v>
      </c>
      <c r="E5430" s="7" t="n">
        <v>0</v>
      </c>
      <c r="F5430" s="7" t="n">
        <v>1</v>
      </c>
      <c r="G5430" s="7" t="n">
        <v>140.57</v>
      </c>
    </row>
    <row r="5431" customFormat="false" ht="15" hidden="false" customHeight="false" outlineLevel="0" collapsed="false">
      <c r="A5431" s="7" t="s">
        <v>23</v>
      </c>
      <c r="B5431" s="7" t="s">
        <v>164</v>
      </c>
      <c r="C5431" s="7" t="s">
        <v>1295</v>
      </c>
      <c r="D5431" s="7" t="n">
        <v>9</v>
      </c>
      <c r="E5431" s="7" t="n">
        <v>180.97</v>
      </c>
      <c r="F5431" s="7" t="n">
        <v>8</v>
      </c>
      <c r="G5431" s="7" t="n">
        <v>160.86</v>
      </c>
    </row>
    <row r="5432" customFormat="false" ht="15" hidden="false" customHeight="false" outlineLevel="0" collapsed="false">
      <c r="A5432" s="7" t="s">
        <v>23</v>
      </c>
      <c r="B5432" s="7" t="s">
        <v>159</v>
      </c>
      <c r="C5432" s="7" t="s">
        <v>1295</v>
      </c>
      <c r="D5432" s="7" t="n">
        <v>5</v>
      </c>
      <c r="E5432" s="7" t="n">
        <v>89.59</v>
      </c>
      <c r="F5432" s="7" t="n">
        <v>0</v>
      </c>
      <c r="G5432" s="7" t="n">
        <v>0</v>
      </c>
    </row>
    <row r="5433" customFormat="false" ht="15" hidden="false" customHeight="false" outlineLevel="0" collapsed="false">
      <c r="A5433" s="7" t="s">
        <v>23</v>
      </c>
      <c r="B5433" s="7" t="s">
        <v>159</v>
      </c>
      <c r="C5433" s="7" t="s">
        <v>1295</v>
      </c>
      <c r="D5433" s="7" t="n">
        <v>4</v>
      </c>
      <c r="E5433" s="7" t="n">
        <v>80.43</v>
      </c>
      <c r="F5433" s="7" t="n">
        <v>27</v>
      </c>
      <c r="G5433" s="7" t="n">
        <v>542.9</v>
      </c>
    </row>
    <row r="5434" customFormat="false" ht="15" hidden="false" customHeight="false" outlineLevel="0" collapsed="false">
      <c r="A5434" s="7" t="s">
        <v>23</v>
      </c>
      <c r="B5434" s="7" t="s">
        <v>195</v>
      </c>
      <c r="C5434" s="7" t="s">
        <v>1295</v>
      </c>
      <c r="D5434" s="7" t="n">
        <v>10</v>
      </c>
      <c r="E5434" s="7" t="n">
        <v>201.07</v>
      </c>
      <c r="F5434" s="7" t="n">
        <v>13</v>
      </c>
      <c r="G5434" s="7" t="n">
        <v>261.39</v>
      </c>
    </row>
    <row r="5435" customFormat="false" ht="15" hidden="false" customHeight="false" outlineLevel="0" collapsed="false">
      <c r="A5435" s="7" t="s">
        <v>23</v>
      </c>
      <c r="B5435" s="7" t="s">
        <v>195</v>
      </c>
      <c r="C5435" s="7" t="s">
        <v>1295</v>
      </c>
      <c r="D5435" s="7" t="n">
        <v>5</v>
      </c>
      <c r="E5435" s="7" t="n">
        <v>89.59</v>
      </c>
      <c r="F5435" s="7" t="n">
        <v>0</v>
      </c>
      <c r="G5435" s="7" t="n">
        <v>0</v>
      </c>
    </row>
    <row r="5436" customFormat="false" ht="15" hidden="false" customHeight="false" outlineLevel="0" collapsed="false">
      <c r="A5436" s="7" t="s">
        <v>23</v>
      </c>
      <c r="B5436" s="7" t="s">
        <v>209</v>
      </c>
      <c r="C5436" s="7" t="s">
        <v>1295</v>
      </c>
      <c r="D5436" s="7" t="n">
        <v>0</v>
      </c>
      <c r="E5436" s="7" t="n">
        <v>0</v>
      </c>
      <c r="F5436" s="7" t="n">
        <v>2</v>
      </c>
      <c r="G5436" s="7" t="n">
        <v>40.22</v>
      </c>
    </row>
    <row r="5437" customFormat="false" ht="15" hidden="false" customHeight="false" outlineLevel="0" collapsed="false">
      <c r="A5437" s="7" t="s">
        <v>23</v>
      </c>
      <c r="B5437" s="7" t="s">
        <v>187</v>
      </c>
      <c r="C5437" s="7" t="s">
        <v>1309</v>
      </c>
      <c r="D5437" s="7" t="n">
        <v>2</v>
      </c>
      <c r="E5437" s="7" t="n">
        <v>128.2</v>
      </c>
      <c r="F5437" s="7" t="n">
        <v>0</v>
      </c>
      <c r="G5437" s="7" t="n">
        <v>0</v>
      </c>
    </row>
    <row r="5438" customFormat="false" ht="15" hidden="false" customHeight="false" outlineLevel="0" collapsed="false">
      <c r="A5438" s="7" t="s">
        <v>23</v>
      </c>
      <c r="B5438" s="7" t="s">
        <v>127</v>
      </c>
      <c r="C5438" s="7" t="s">
        <v>1311</v>
      </c>
      <c r="D5438" s="7" t="n">
        <v>0</v>
      </c>
      <c r="E5438" s="7" t="n">
        <v>0</v>
      </c>
      <c r="F5438" s="7" t="n">
        <v>1</v>
      </c>
      <c r="G5438" s="7" t="n">
        <v>103.07</v>
      </c>
    </row>
    <row r="5439" customFormat="false" ht="15" hidden="false" customHeight="false" outlineLevel="0" collapsed="false">
      <c r="A5439" s="7" t="s">
        <v>23</v>
      </c>
      <c r="B5439" s="7" t="s">
        <v>134</v>
      </c>
      <c r="C5439" s="7" t="s">
        <v>1311</v>
      </c>
      <c r="D5439" s="7" t="n">
        <v>0</v>
      </c>
      <c r="E5439" s="7" t="n">
        <v>0</v>
      </c>
      <c r="F5439" s="7" t="n">
        <v>1</v>
      </c>
      <c r="G5439" s="7" t="n">
        <v>103.07</v>
      </c>
    </row>
    <row r="5440" customFormat="false" ht="15" hidden="false" customHeight="false" outlineLevel="0" collapsed="false">
      <c r="A5440" s="7" t="s">
        <v>23</v>
      </c>
      <c r="B5440" s="7" t="s">
        <v>144</v>
      </c>
      <c r="C5440" s="7" t="s">
        <v>1320</v>
      </c>
      <c r="D5440" s="7" t="n">
        <v>10</v>
      </c>
      <c r="E5440" s="7" t="n">
        <v>312.01</v>
      </c>
      <c r="F5440" s="7" t="n">
        <v>5</v>
      </c>
      <c r="G5440" s="7" t="n">
        <v>156</v>
      </c>
    </row>
    <row r="5441" customFormat="false" ht="15" hidden="false" customHeight="false" outlineLevel="0" collapsed="false">
      <c r="A5441" s="7" t="s">
        <v>23</v>
      </c>
      <c r="B5441" s="7" t="s">
        <v>144</v>
      </c>
      <c r="C5441" s="7" t="s">
        <v>1320</v>
      </c>
      <c r="D5441" s="7" t="n">
        <v>0</v>
      </c>
      <c r="E5441" s="7" t="n">
        <v>0</v>
      </c>
      <c r="F5441" s="7" t="n">
        <v>5</v>
      </c>
      <c r="G5441" s="7" t="n">
        <v>461.47</v>
      </c>
    </row>
    <row r="5442" customFormat="false" ht="15" hidden="false" customHeight="false" outlineLevel="0" collapsed="false">
      <c r="A5442" s="7" t="s">
        <v>23</v>
      </c>
      <c r="B5442" s="7" t="s">
        <v>138</v>
      </c>
      <c r="C5442" s="7" t="s">
        <v>1320</v>
      </c>
      <c r="D5442" s="7" t="n">
        <v>5</v>
      </c>
      <c r="E5442" s="7" t="n">
        <v>461.47</v>
      </c>
      <c r="F5442" s="7" t="n">
        <v>3</v>
      </c>
      <c r="G5442" s="7" t="n">
        <v>276.89</v>
      </c>
    </row>
    <row r="5443" customFormat="false" ht="15" hidden="false" customHeight="false" outlineLevel="0" collapsed="false">
      <c r="A5443" s="7" t="s">
        <v>23</v>
      </c>
      <c r="B5443" s="7" t="s">
        <v>138</v>
      </c>
      <c r="C5443" s="7" t="s">
        <v>1320</v>
      </c>
      <c r="D5443" s="7" t="n">
        <v>6</v>
      </c>
      <c r="E5443" s="7" t="n">
        <v>187.2</v>
      </c>
      <c r="F5443" s="7" t="n">
        <v>5</v>
      </c>
      <c r="G5443" s="7" t="n">
        <v>156</v>
      </c>
    </row>
    <row r="5444" customFormat="false" ht="15" hidden="false" customHeight="false" outlineLevel="0" collapsed="false">
      <c r="A5444" s="7" t="s">
        <v>23</v>
      </c>
      <c r="B5444" s="7" t="s">
        <v>218</v>
      </c>
      <c r="C5444" s="7" t="s">
        <v>1320</v>
      </c>
      <c r="D5444" s="7" t="n">
        <v>0</v>
      </c>
      <c r="E5444" s="7" t="n">
        <v>0</v>
      </c>
      <c r="F5444" s="7" t="n">
        <v>2</v>
      </c>
      <c r="G5444" s="7" t="n">
        <v>62.4</v>
      </c>
    </row>
    <row r="5445" customFormat="false" ht="15" hidden="false" customHeight="false" outlineLevel="0" collapsed="false">
      <c r="A5445" s="7" t="s">
        <v>23</v>
      </c>
      <c r="B5445" s="7" t="s">
        <v>166</v>
      </c>
      <c r="C5445" s="7" t="s">
        <v>1320</v>
      </c>
      <c r="D5445" s="7" t="n">
        <v>5</v>
      </c>
      <c r="E5445" s="7" t="n">
        <v>156</v>
      </c>
      <c r="F5445" s="7" t="n">
        <v>0</v>
      </c>
      <c r="G5445" s="7" t="n">
        <v>0</v>
      </c>
    </row>
    <row r="5446" customFormat="false" ht="15" hidden="false" customHeight="false" outlineLevel="0" collapsed="false">
      <c r="A5446" s="7" t="s">
        <v>23</v>
      </c>
      <c r="B5446" s="7" t="s">
        <v>231</v>
      </c>
      <c r="C5446" s="7" t="s">
        <v>1342</v>
      </c>
      <c r="D5446" s="7" t="n">
        <v>3</v>
      </c>
      <c r="E5446" s="7" t="n">
        <v>85.63</v>
      </c>
      <c r="F5446" s="7" t="n">
        <v>2</v>
      </c>
      <c r="G5446" s="7" t="n">
        <v>57.09</v>
      </c>
    </row>
    <row r="5447" customFormat="false" ht="15" hidden="false" customHeight="false" outlineLevel="0" collapsed="false">
      <c r="A5447" s="7" t="s">
        <v>23</v>
      </c>
      <c r="B5447" s="7" t="s">
        <v>270</v>
      </c>
      <c r="C5447" s="7" t="s">
        <v>1343</v>
      </c>
      <c r="D5447" s="7" t="n">
        <v>0</v>
      </c>
      <c r="E5447" s="7" t="n">
        <v>0</v>
      </c>
      <c r="F5447" s="7" t="n">
        <v>6</v>
      </c>
      <c r="G5447" s="7" t="n">
        <v>168.48</v>
      </c>
    </row>
    <row r="5448" customFormat="false" ht="15" hidden="false" customHeight="false" outlineLevel="0" collapsed="false">
      <c r="A5448" s="7" t="s">
        <v>23</v>
      </c>
      <c r="B5448" s="7" t="s">
        <v>201</v>
      </c>
      <c r="C5448" s="7" t="s">
        <v>1344</v>
      </c>
      <c r="D5448" s="7" t="n">
        <v>0</v>
      </c>
      <c r="E5448" s="7" t="n">
        <v>0</v>
      </c>
      <c r="F5448" s="7" t="n">
        <v>5</v>
      </c>
      <c r="G5448" s="7" t="n">
        <v>72.41</v>
      </c>
    </row>
    <row r="5449" customFormat="false" ht="15" hidden="false" customHeight="false" outlineLevel="0" collapsed="false">
      <c r="A5449" s="7" t="s">
        <v>23</v>
      </c>
      <c r="B5449" s="7" t="s">
        <v>246</v>
      </c>
      <c r="C5449" s="7" t="s">
        <v>1345</v>
      </c>
      <c r="D5449" s="7" t="n">
        <v>5</v>
      </c>
      <c r="E5449" s="7" t="n">
        <v>72.41</v>
      </c>
      <c r="F5449" s="7" t="n">
        <v>10</v>
      </c>
      <c r="G5449" s="7" t="n">
        <v>144.82</v>
      </c>
    </row>
    <row r="5450" customFormat="false" ht="15" hidden="false" customHeight="false" outlineLevel="0" collapsed="false">
      <c r="A5450" s="7" t="s">
        <v>23</v>
      </c>
      <c r="B5450" s="7" t="s">
        <v>150</v>
      </c>
      <c r="C5450" s="7" t="s">
        <v>1349</v>
      </c>
      <c r="D5450" s="7" t="n">
        <v>11</v>
      </c>
      <c r="E5450" s="7" t="n">
        <v>205.75</v>
      </c>
      <c r="F5450" s="7" t="n">
        <v>25</v>
      </c>
      <c r="G5450" s="7" t="n">
        <v>467.63</v>
      </c>
    </row>
    <row r="5451" customFormat="false" ht="15" hidden="false" customHeight="false" outlineLevel="0" collapsed="false">
      <c r="A5451" s="7" t="s">
        <v>23</v>
      </c>
      <c r="B5451" s="7" t="s">
        <v>183</v>
      </c>
      <c r="C5451" s="7" t="s">
        <v>1351</v>
      </c>
      <c r="D5451" s="7" t="n">
        <v>0</v>
      </c>
      <c r="E5451" s="7" t="n">
        <v>0</v>
      </c>
      <c r="F5451" s="7" t="n">
        <v>5</v>
      </c>
      <c r="G5451" s="7" t="n">
        <v>163.84</v>
      </c>
    </row>
    <row r="5452" customFormat="false" ht="15" hidden="false" customHeight="false" outlineLevel="0" collapsed="false">
      <c r="A5452" s="7" t="s">
        <v>23</v>
      </c>
      <c r="B5452" s="7" t="s">
        <v>114</v>
      </c>
      <c r="C5452" s="7" t="s">
        <v>1354</v>
      </c>
      <c r="D5452" s="7" t="n">
        <v>15</v>
      </c>
      <c r="E5452" s="7" t="n">
        <v>604.01</v>
      </c>
      <c r="F5452" s="7" t="n">
        <v>5</v>
      </c>
      <c r="G5452" s="7" t="n">
        <v>201.34</v>
      </c>
    </row>
    <row r="5453" customFormat="false" ht="15" hidden="false" customHeight="false" outlineLevel="0" collapsed="false">
      <c r="A5453" s="7" t="s">
        <v>23</v>
      </c>
      <c r="B5453" s="7" t="s">
        <v>323</v>
      </c>
      <c r="C5453" s="7" t="s">
        <v>1355</v>
      </c>
      <c r="D5453" s="7" t="n">
        <v>0</v>
      </c>
      <c r="E5453" s="7" t="n">
        <v>0</v>
      </c>
      <c r="F5453" s="7" t="n">
        <v>5</v>
      </c>
      <c r="G5453" s="7" t="n">
        <v>152.1</v>
      </c>
    </row>
    <row r="5454" customFormat="false" ht="15" hidden="false" customHeight="false" outlineLevel="0" collapsed="false">
      <c r="A5454" s="7" t="s">
        <v>23</v>
      </c>
      <c r="B5454" s="7" t="s">
        <v>188</v>
      </c>
      <c r="C5454" s="7" t="s">
        <v>1379</v>
      </c>
      <c r="D5454" s="7" t="n">
        <v>0</v>
      </c>
      <c r="E5454" s="7" t="n">
        <v>-0.01</v>
      </c>
      <c r="F5454" s="7" t="n">
        <v>0</v>
      </c>
      <c r="G5454" s="7" t="n">
        <v>0</v>
      </c>
    </row>
    <row r="5455" customFormat="false" ht="15" hidden="false" customHeight="false" outlineLevel="0" collapsed="false">
      <c r="A5455" s="7" t="s">
        <v>23</v>
      </c>
      <c r="B5455" s="7" t="s">
        <v>522</v>
      </c>
      <c r="C5455" s="7" t="s">
        <v>1385</v>
      </c>
      <c r="D5455" s="7" t="n">
        <v>0</v>
      </c>
      <c r="E5455" s="7" t="n">
        <v>0</v>
      </c>
      <c r="F5455" s="7" t="n">
        <v>1</v>
      </c>
      <c r="G5455" s="7" t="n">
        <v>203.38</v>
      </c>
    </row>
    <row r="5456" customFormat="false" ht="15" hidden="false" customHeight="false" outlineLevel="0" collapsed="false">
      <c r="A5456" s="7" t="s">
        <v>23</v>
      </c>
      <c r="B5456" s="7" t="s">
        <v>540</v>
      </c>
      <c r="C5456" s="7" t="s">
        <v>1395</v>
      </c>
      <c r="D5456" s="7" t="n">
        <v>1</v>
      </c>
      <c r="E5456" s="7" t="n">
        <v>84.32</v>
      </c>
      <c r="F5456" s="7" t="n">
        <v>0</v>
      </c>
      <c r="G5456" s="7" t="n">
        <v>0</v>
      </c>
    </row>
    <row r="5457" customFormat="false" ht="15" hidden="false" customHeight="false" outlineLevel="0" collapsed="false">
      <c r="A5457" s="7" t="s">
        <v>23</v>
      </c>
      <c r="B5457" s="7" t="s">
        <v>436</v>
      </c>
      <c r="C5457" s="7" t="s">
        <v>1396</v>
      </c>
      <c r="D5457" s="7" t="n">
        <v>4</v>
      </c>
      <c r="E5457" s="7" t="n">
        <v>632.48</v>
      </c>
      <c r="F5457" s="7" t="n">
        <v>1</v>
      </c>
      <c r="G5457" s="7" t="n">
        <v>158.12</v>
      </c>
    </row>
    <row r="5458" customFormat="false" ht="15" hidden="false" customHeight="false" outlineLevel="0" collapsed="false">
      <c r="A5458" s="7" t="s">
        <v>23</v>
      </c>
      <c r="B5458" s="7" t="s">
        <v>488</v>
      </c>
      <c r="C5458" s="7" t="s">
        <v>1396</v>
      </c>
      <c r="D5458" s="7" t="n">
        <v>4</v>
      </c>
      <c r="E5458" s="7" t="n">
        <v>632.47</v>
      </c>
      <c r="F5458" s="7" t="n">
        <v>1</v>
      </c>
      <c r="G5458" s="7" t="n">
        <v>158.12</v>
      </c>
    </row>
    <row r="5459" customFormat="false" ht="15" hidden="false" customHeight="false" outlineLevel="0" collapsed="false">
      <c r="A5459" s="7" t="s">
        <v>23</v>
      </c>
      <c r="B5459" s="7" t="s">
        <v>375</v>
      </c>
      <c r="C5459" s="7" t="s">
        <v>1396</v>
      </c>
      <c r="D5459" s="7" t="n">
        <v>1</v>
      </c>
      <c r="E5459" s="7" t="n">
        <v>158.12</v>
      </c>
      <c r="F5459" s="7" t="n">
        <v>1</v>
      </c>
      <c r="G5459" s="7" t="n">
        <v>158.12</v>
      </c>
    </row>
    <row r="5460" customFormat="false" ht="15" hidden="false" customHeight="false" outlineLevel="0" collapsed="false">
      <c r="A5460" s="7" t="s">
        <v>23</v>
      </c>
      <c r="B5460" s="7" t="s">
        <v>470</v>
      </c>
      <c r="C5460" s="7" t="s">
        <v>1397</v>
      </c>
      <c r="D5460" s="7" t="n">
        <v>1</v>
      </c>
      <c r="E5460" s="7" t="n">
        <v>115.38</v>
      </c>
      <c r="F5460" s="7" t="n">
        <v>1</v>
      </c>
      <c r="G5460" s="7" t="n">
        <v>115.38</v>
      </c>
    </row>
    <row r="5461" customFormat="false" ht="15" hidden="false" customHeight="false" outlineLevel="0" collapsed="false">
      <c r="A5461" s="7" t="s">
        <v>23</v>
      </c>
      <c r="B5461" s="7" t="s">
        <v>633</v>
      </c>
      <c r="C5461" s="7" t="s">
        <v>1397</v>
      </c>
      <c r="D5461" s="7" t="n">
        <v>0</v>
      </c>
      <c r="E5461" s="7" t="n">
        <v>0</v>
      </c>
      <c r="F5461" s="7" t="n">
        <v>2</v>
      </c>
      <c r="G5461" s="7" t="n">
        <v>230.76</v>
      </c>
    </row>
    <row r="5462" customFormat="false" ht="15" hidden="false" customHeight="false" outlineLevel="0" collapsed="false">
      <c r="A5462" s="7" t="s">
        <v>23</v>
      </c>
      <c r="B5462" s="7" t="s">
        <v>816</v>
      </c>
      <c r="C5462" s="7" t="s">
        <v>1397</v>
      </c>
      <c r="D5462" s="7" t="n">
        <v>0</v>
      </c>
      <c r="E5462" s="7" t="n">
        <v>0</v>
      </c>
      <c r="F5462" s="7" t="n">
        <v>1</v>
      </c>
      <c r="G5462" s="7" t="n">
        <v>115.38</v>
      </c>
    </row>
    <row r="5463" customFormat="false" ht="15" hidden="false" customHeight="false" outlineLevel="0" collapsed="false">
      <c r="A5463" s="7" t="s">
        <v>23</v>
      </c>
      <c r="B5463" s="7" t="s">
        <v>392</v>
      </c>
      <c r="C5463" s="7" t="s">
        <v>1398</v>
      </c>
      <c r="D5463" s="7" t="n">
        <v>2</v>
      </c>
      <c r="E5463" s="7" t="n">
        <v>230.76</v>
      </c>
      <c r="F5463" s="7" t="n">
        <v>1</v>
      </c>
      <c r="G5463" s="7" t="n">
        <v>115.38</v>
      </c>
    </row>
    <row r="5464" customFormat="false" ht="15" hidden="false" customHeight="false" outlineLevel="0" collapsed="false">
      <c r="A5464" s="7" t="s">
        <v>23</v>
      </c>
      <c r="B5464" s="7" t="s">
        <v>428</v>
      </c>
      <c r="C5464" s="7" t="s">
        <v>1398</v>
      </c>
      <c r="D5464" s="7" t="n">
        <v>1</v>
      </c>
      <c r="E5464" s="7" t="n">
        <v>115.38</v>
      </c>
      <c r="F5464" s="7" t="n">
        <v>1</v>
      </c>
      <c r="G5464" s="7" t="n">
        <v>115.38</v>
      </c>
    </row>
    <row r="5465" customFormat="false" ht="15" hidden="false" customHeight="false" outlineLevel="0" collapsed="false">
      <c r="A5465" s="7" t="s">
        <v>23</v>
      </c>
      <c r="B5465" s="7" t="s">
        <v>474</v>
      </c>
      <c r="C5465" s="7" t="s">
        <v>1398</v>
      </c>
      <c r="D5465" s="7" t="n">
        <v>0</v>
      </c>
      <c r="E5465" s="7" t="n">
        <v>0</v>
      </c>
      <c r="F5465" s="7" t="n">
        <v>1</v>
      </c>
      <c r="G5465" s="7" t="n">
        <v>115.38</v>
      </c>
    </row>
    <row r="5466" customFormat="false" ht="15" hidden="false" customHeight="false" outlineLevel="0" collapsed="false">
      <c r="A5466" s="7" t="s">
        <v>23</v>
      </c>
      <c r="B5466" s="7" t="s">
        <v>651</v>
      </c>
      <c r="C5466" s="7" t="s">
        <v>1497</v>
      </c>
      <c r="D5466" s="7" t="n">
        <v>1</v>
      </c>
      <c r="E5466" s="7" t="n">
        <v>222</v>
      </c>
      <c r="F5466" s="7" t="n">
        <v>0</v>
      </c>
      <c r="G5466" s="7" t="n">
        <v>0</v>
      </c>
    </row>
    <row r="5467" customFormat="false" ht="15" hidden="false" customHeight="false" outlineLevel="0" collapsed="false">
      <c r="A5467" s="7" t="s">
        <v>23</v>
      </c>
      <c r="B5467" s="7" t="s">
        <v>267</v>
      </c>
      <c r="C5467" s="7" t="s">
        <v>1403</v>
      </c>
      <c r="D5467" s="7" t="n">
        <v>1</v>
      </c>
      <c r="E5467" s="7" t="n">
        <v>136</v>
      </c>
      <c r="F5467" s="7" t="n">
        <v>0</v>
      </c>
      <c r="G5467" s="7" t="n">
        <v>0</v>
      </c>
    </row>
    <row r="5468" customFormat="false" ht="15" hidden="false" customHeight="false" outlineLevel="0" collapsed="false">
      <c r="A5468" s="7" t="s">
        <v>23</v>
      </c>
      <c r="B5468" s="7" t="s">
        <v>654</v>
      </c>
      <c r="C5468" s="7" t="s">
        <v>1404</v>
      </c>
      <c r="D5468" s="7" t="n">
        <v>3</v>
      </c>
      <c r="E5468" s="7" t="n">
        <v>1050</v>
      </c>
      <c r="F5468" s="7" t="n">
        <v>0</v>
      </c>
      <c r="G5468" s="7" t="n">
        <v>0</v>
      </c>
    </row>
    <row r="5469" customFormat="false" ht="15" hidden="false" customHeight="false" outlineLevel="0" collapsed="false">
      <c r="A5469" s="7" t="s">
        <v>23</v>
      </c>
      <c r="B5469" s="7" t="s">
        <v>456</v>
      </c>
      <c r="C5469" s="7" t="s">
        <v>1404</v>
      </c>
      <c r="D5469" s="7" t="n">
        <v>1</v>
      </c>
      <c r="E5469" s="7" t="n">
        <v>321</v>
      </c>
      <c r="F5469" s="7" t="n">
        <v>0</v>
      </c>
      <c r="G5469" s="7" t="n">
        <v>0</v>
      </c>
    </row>
    <row r="5470" customFormat="false" ht="15" hidden="false" customHeight="false" outlineLevel="0" collapsed="false">
      <c r="A5470" s="7" t="s">
        <v>23</v>
      </c>
      <c r="B5470" s="7" t="s">
        <v>456</v>
      </c>
      <c r="C5470" s="7" t="s">
        <v>1404</v>
      </c>
      <c r="D5470" s="7" t="n">
        <v>2</v>
      </c>
      <c r="E5470" s="7" t="n">
        <v>700.01</v>
      </c>
      <c r="F5470" s="7" t="n">
        <v>0</v>
      </c>
      <c r="G5470" s="7" t="n">
        <v>0</v>
      </c>
    </row>
    <row r="5471" customFormat="false" ht="15" hidden="false" customHeight="false" outlineLevel="0" collapsed="false">
      <c r="A5471" s="7" t="s">
        <v>23</v>
      </c>
      <c r="B5471" s="7" t="s">
        <v>455</v>
      </c>
      <c r="C5471" s="7" t="s">
        <v>1405</v>
      </c>
      <c r="D5471" s="7" t="n">
        <v>1</v>
      </c>
      <c r="E5471" s="7" t="n">
        <v>349.99</v>
      </c>
      <c r="F5471" s="7" t="n">
        <v>0</v>
      </c>
      <c r="G5471" s="7" t="n">
        <v>0</v>
      </c>
    </row>
    <row r="5472" customFormat="false" ht="15" hidden="false" customHeight="false" outlineLevel="0" collapsed="false">
      <c r="A5472" s="7" t="s">
        <v>23</v>
      </c>
      <c r="B5472" s="7" t="s">
        <v>655</v>
      </c>
      <c r="C5472" s="7" t="s">
        <v>1404</v>
      </c>
      <c r="D5472" s="7" t="n">
        <v>1</v>
      </c>
      <c r="E5472" s="7" t="n">
        <v>321</v>
      </c>
      <c r="F5472" s="7" t="n">
        <v>0</v>
      </c>
      <c r="G5472" s="7" t="n">
        <v>0</v>
      </c>
    </row>
    <row r="5473" customFormat="false" ht="15" hidden="false" customHeight="false" outlineLevel="0" collapsed="false">
      <c r="A5473" s="7" t="s">
        <v>23</v>
      </c>
      <c r="B5473" s="7" t="s">
        <v>655</v>
      </c>
      <c r="C5473" s="7" t="s">
        <v>1404</v>
      </c>
      <c r="D5473" s="7" t="n">
        <v>1</v>
      </c>
      <c r="E5473" s="7" t="n">
        <v>350</v>
      </c>
      <c r="F5473" s="7" t="n">
        <v>0</v>
      </c>
      <c r="G5473" s="7" t="n">
        <v>0</v>
      </c>
    </row>
    <row r="5474" customFormat="false" ht="15" hidden="false" customHeight="false" outlineLevel="0" collapsed="false">
      <c r="A5474" s="7" t="s">
        <v>23</v>
      </c>
      <c r="B5474" s="7" t="s">
        <v>685</v>
      </c>
      <c r="C5474" s="7" t="s">
        <v>1508</v>
      </c>
      <c r="D5474" s="7" t="n">
        <v>1</v>
      </c>
      <c r="E5474" s="7" t="n">
        <v>321</v>
      </c>
      <c r="F5474" s="7" t="n">
        <v>0</v>
      </c>
      <c r="G5474" s="7" t="n">
        <v>0</v>
      </c>
    </row>
    <row r="5475" customFormat="false" ht="15" hidden="false" customHeight="false" outlineLevel="0" collapsed="false">
      <c r="A5475" s="7" t="s">
        <v>23</v>
      </c>
      <c r="B5475" s="7" t="s">
        <v>128</v>
      </c>
      <c r="C5475" s="7" t="s">
        <v>1421</v>
      </c>
      <c r="D5475" s="7" t="n">
        <v>3</v>
      </c>
      <c r="E5475" s="7" t="n">
        <v>90</v>
      </c>
      <c r="F5475" s="7" t="n">
        <v>0</v>
      </c>
      <c r="G5475" s="7" t="n">
        <v>0</v>
      </c>
    </row>
    <row r="5476" customFormat="false" ht="15" hidden="false" customHeight="false" outlineLevel="0" collapsed="false">
      <c r="A5476" s="7" t="s">
        <v>23</v>
      </c>
      <c r="B5476" s="7" t="s">
        <v>126</v>
      </c>
      <c r="C5476" s="7" t="s">
        <v>1421</v>
      </c>
      <c r="D5476" s="7" t="n">
        <v>3</v>
      </c>
      <c r="E5476" s="7" t="n">
        <v>90</v>
      </c>
      <c r="F5476" s="7" t="n">
        <v>0</v>
      </c>
      <c r="G5476" s="7" t="n">
        <v>0</v>
      </c>
    </row>
    <row r="5477" customFormat="false" ht="15" hidden="false" customHeight="false" outlineLevel="0" collapsed="false">
      <c r="A5477" s="7" t="s">
        <v>23</v>
      </c>
      <c r="B5477" s="7" t="s">
        <v>122</v>
      </c>
      <c r="C5477" s="7" t="s">
        <v>1421</v>
      </c>
      <c r="D5477" s="7" t="n">
        <v>3</v>
      </c>
      <c r="E5477" s="7" t="n">
        <v>90</v>
      </c>
      <c r="F5477" s="7" t="n">
        <v>0</v>
      </c>
      <c r="G5477" s="7" t="n">
        <v>0</v>
      </c>
    </row>
    <row r="5478" customFormat="false" ht="15" hidden="false" customHeight="false" outlineLevel="0" collapsed="false">
      <c r="A5478" s="7" t="s">
        <v>23</v>
      </c>
      <c r="B5478" s="7" t="s">
        <v>142</v>
      </c>
      <c r="C5478" s="7" t="s">
        <v>1421</v>
      </c>
      <c r="D5478" s="7" t="n">
        <v>3</v>
      </c>
      <c r="E5478" s="7" t="n">
        <v>90</v>
      </c>
      <c r="F5478" s="7" t="n">
        <v>0</v>
      </c>
      <c r="G5478" s="7" t="n">
        <v>0</v>
      </c>
    </row>
    <row r="5479" customFormat="false" ht="15" hidden="false" customHeight="false" outlineLevel="0" collapsed="false">
      <c r="A5479" s="7" t="s">
        <v>23</v>
      </c>
      <c r="B5479" s="7" t="s">
        <v>693</v>
      </c>
      <c r="C5479" s="7" t="s">
        <v>1428</v>
      </c>
      <c r="D5479" s="7" t="n">
        <v>2</v>
      </c>
      <c r="E5479" s="7" t="n">
        <v>281.14</v>
      </c>
      <c r="F5479" s="7" t="n">
        <v>0</v>
      </c>
      <c r="G5479" s="7" t="n">
        <v>0</v>
      </c>
    </row>
    <row r="5480" customFormat="false" ht="15" hidden="false" customHeight="false" outlineLevel="0" collapsed="false">
      <c r="A5480" s="7" t="s">
        <v>23</v>
      </c>
      <c r="B5480" s="7" t="s">
        <v>850</v>
      </c>
      <c r="C5480" s="7" t="s">
        <v>1428</v>
      </c>
      <c r="D5480" s="7" t="n">
        <v>2</v>
      </c>
      <c r="E5480" s="7" t="n">
        <v>281.14</v>
      </c>
      <c r="F5480" s="7" t="n">
        <v>0</v>
      </c>
      <c r="G5480" s="7" t="n">
        <v>0</v>
      </c>
    </row>
    <row r="5481" customFormat="false" ht="15" hidden="false" customHeight="false" outlineLevel="0" collapsed="false">
      <c r="A5481" s="7" t="s">
        <v>23</v>
      </c>
      <c r="B5481" s="7" t="s">
        <v>185</v>
      </c>
      <c r="C5481" s="7" t="s">
        <v>1442</v>
      </c>
      <c r="D5481" s="7" t="n">
        <v>0</v>
      </c>
      <c r="E5481" s="7" t="n">
        <v>0</v>
      </c>
      <c r="F5481" s="7" t="n">
        <v>1</v>
      </c>
      <c r="G5481" s="7" t="n">
        <v>74.95</v>
      </c>
    </row>
    <row r="5482" customFormat="false" ht="15" hidden="false" customHeight="false" outlineLevel="0" collapsed="false">
      <c r="A5482" s="7" t="s">
        <v>23</v>
      </c>
      <c r="B5482" s="7" t="s">
        <v>691</v>
      </c>
      <c r="C5482" s="7" t="s">
        <v>1498</v>
      </c>
      <c r="D5482" s="7" t="n">
        <v>5</v>
      </c>
      <c r="E5482" s="7" t="n">
        <v>150</v>
      </c>
      <c r="F5482" s="7" t="n">
        <v>0</v>
      </c>
      <c r="G5482" s="7" t="n">
        <v>0</v>
      </c>
    </row>
    <row r="5483" customFormat="false" ht="15" hidden="false" customHeight="false" outlineLevel="0" collapsed="false">
      <c r="A5483" s="7" t="s">
        <v>23</v>
      </c>
      <c r="B5483" s="7" t="s">
        <v>381</v>
      </c>
      <c r="C5483" s="7" t="s">
        <v>1471</v>
      </c>
      <c r="D5483" s="7" t="n">
        <v>0</v>
      </c>
      <c r="E5483" s="7" t="n">
        <v>0</v>
      </c>
      <c r="F5483" s="7" t="n">
        <v>2</v>
      </c>
      <c r="G5483" s="7" t="n">
        <v>328.05</v>
      </c>
    </row>
    <row r="5484" customFormat="false" ht="15" hidden="false" customHeight="false" outlineLevel="0" collapsed="false">
      <c r="A5484" s="7" t="s">
        <v>23</v>
      </c>
      <c r="B5484" s="7" t="s">
        <v>359</v>
      </c>
      <c r="C5484" s="7" t="s">
        <v>1471</v>
      </c>
      <c r="D5484" s="7" t="n">
        <v>1</v>
      </c>
      <c r="E5484" s="7" t="n">
        <v>164.02</v>
      </c>
      <c r="F5484" s="7" t="n">
        <v>0</v>
      </c>
      <c r="G5484" s="7" t="n">
        <v>0</v>
      </c>
    </row>
    <row r="5485" customFormat="false" ht="15" hidden="false" customHeight="false" outlineLevel="0" collapsed="false">
      <c r="A5485" s="7" t="s">
        <v>23</v>
      </c>
      <c r="B5485" s="7" t="s">
        <v>534</v>
      </c>
      <c r="C5485" s="7" t="s">
        <v>1471</v>
      </c>
      <c r="D5485" s="7" t="n">
        <v>2</v>
      </c>
      <c r="E5485" s="7" t="n">
        <v>290.52</v>
      </c>
      <c r="F5485" s="7" t="n">
        <v>0</v>
      </c>
      <c r="G5485" s="7" t="n">
        <v>0</v>
      </c>
    </row>
    <row r="5486" customFormat="false" ht="15" hidden="false" customHeight="false" outlineLevel="0" collapsed="false">
      <c r="A5486" s="7" t="s">
        <v>23</v>
      </c>
      <c r="B5486" s="7" t="s">
        <v>461</v>
      </c>
      <c r="C5486" s="7" t="s">
        <v>1471</v>
      </c>
      <c r="D5486" s="7" t="n">
        <v>1</v>
      </c>
      <c r="E5486" s="7" t="n">
        <v>164.03</v>
      </c>
      <c r="F5486" s="7" t="n">
        <v>0</v>
      </c>
      <c r="G5486" s="7" t="n">
        <v>0</v>
      </c>
    </row>
    <row r="5487" customFormat="false" ht="15" hidden="false" customHeight="false" outlineLevel="0" collapsed="false">
      <c r="A5487" s="7" t="s">
        <v>23</v>
      </c>
      <c r="B5487" s="7" t="s">
        <v>798</v>
      </c>
      <c r="C5487" s="7" t="s">
        <v>1535</v>
      </c>
      <c r="D5487" s="7" t="n">
        <v>0</v>
      </c>
      <c r="E5487" s="7" t="n">
        <v>0</v>
      </c>
      <c r="F5487" s="7" t="n">
        <v>1</v>
      </c>
      <c r="G5487" s="7" t="n">
        <v>111.03</v>
      </c>
    </row>
    <row r="5488" customFormat="false" ht="15" hidden="false" customHeight="false" outlineLevel="0" collapsed="false">
      <c r="A5488" s="7" t="s">
        <v>23</v>
      </c>
      <c r="B5488" s="7" t="s">
        <v>252</v>
      </c>
      <c r="C5488" s="7" t="s">
        <v>1482</v>
      </c>
      <c r="D5488" s="7" t="n">
        <v>2</v>
      </c>
      <c r="E5488" s="7" t="n">
        <v>140.52</v>
      </c>
      <c r="F5488" s="7" t="n">
        <v>0</v>
      </c>
      <c r="G5488" s="7" t="n">
        <v>0</v>
      </c>
    </row>
    <row r="5489" customFormat="false" ht="15" hidden="false" customHeight="false" outlineLevel="0" collapsed="false">
      <c r="A5489" s="7" t="s">
        <v>23</v>
      </c>
      <c r="B5489" s="7" t="s">
        <v>208</v>
      </c>
      <c r="C5489" s="7" t="s">
        <v>1482</v>
      </c>
      <c r="D5489" s="7" t="n">
        <v>2</v>
      </c>
      <c r="E5489" s="7" t="n">
        <v>140.52</v>
      </c>
      <c r="F5489" s="7" t="n">
        <v>0</v>
      </c>
      <c r="G5489" s="7" t="n">
        <v>0</v>
      </c>
    </row>
    <row r="5490" customFormat="false" ht="15" hidden="false" customHeight="false" outlineLevel="0" collapsed="false">
      <c r="A5490" s="7" t="s">
        <v>23</v>
      </c>
      <c r="B5490" s="7" t="s">
        <v>588</v>
      </c>
      <c r="C5490" s="7" t="s">
        <v>1486</v>
      </c>
      <c r="D5490" s="7" t="n">
        <v>0</v>
      </c>
      <c r="E5490" s="7" t="n">
        <v>0</v>
      </c>
      <c r="F5490" s="7" t="n">
        <v>1</v>
      </c>
      <c r="G5490" s="7" t="n">
        <v>94.63</v>
      </c>
    </row>
    <row r="5491" customFormat="false" ht="15" hidden="false" customHeight="false" outlineLevel="0" collapsed="false">
      <c r="A5491" s="7" t="s">
        <v>23</v>
      </c>
      <c r="B5491" s="7" t="s">
        <v>277</v>
      </c>
      <c r="C5491" s="7" t="s">
        <v>1487</v>
      </c>
      <c r="D5491" s="7" t="n">
        <v>0</v>
      </c>
      <c r="E5491" s="7" t="n">
        <v>0</v>
      </c>
      <c r="F5491" s="7" t="n">
        <v>1</v>
      </c>
      <c r="G5491" s="7" t="n">
        <v>130</v>
      </c>
    </row>
    <row r="5492" customFormat="false" ht="15" hidden="false" customHeight="false" outlineLevel="0" collapsed="false">
      <c r="A5492" s="7" t="s">
        <v>23</v>
      </c>
      <c r="B5492" s="7" t="s">
        <v>194</v>
      </c>
      <c r="C5492" s="7" t="s">
        <v>1269</v>
      </c>
      <c r="D5492" s="7" t="n">
        <v>6</v>
      </c>
      <c r="E5492" s="7" t="n">
        <v>540</v>
      </c>
      <c r="F5492" s="7" t="n">
        <v>5</v>
      </c>
      <c r="G5492" s="7" t="n">
        <v>450</v>
      </c>
    </row>
    <row r="5493" customFormat="false" ht="15" hidden="false" customHeight="false" outlineLevel="0" collapsed="false">
      <c r="A5493" s="7" t="s">
        <v>23</v>
      </c>
      <c r="B5493" s="7" t="s">
        <v>194</v>
      </c>
      <c r="C5493" s="7" t="s">
        <v>1269</v>
      </c>
      <c r="D5493" s="7" t="n">
        <v>2</v>
      </c>
      <c r="E5493" s="7" t="n">
        <v>150</v>
      </c>
      <c r="F5493" s="7" t="n">
        <v>0</v>
      </c>
      <c r="G5493" s="7" t="n">
        <v>0</v>
      </c>
    </row>
    <row r="5494" customFormat="false" ht="15" hidden="false" customHeight="false" outlineLevel="0" collapsed="false">
      <c r="A5494" s="7" t="s">
        <v>23</v>
      </c>
      <c r="B5494" s="7" t="s">
        <v>235</v>
      </c>
      <c r="C5494" s="7" t="s">
        <v>1269</v>
      </c>
      <c r="D5494" s="7" t="n">
        <v>3</v>
      </c>
      <c r="E5494" s="7" t="n">
        <v>269.99</v>
      </c>
      <c r="F5494" s="7" t="n">
        <v>4</v>
      </c>
      <c r="G5494" s="7" t="n">
        <v>360</v>
      </c>
    </row>
    <row r="5495" customFormat="false" ht="15" hidden="false" customHeight="false" outlineLevel="0" collapsed="false">
      <c r="A5495" s="7" t="s">
        <v>23</v>
      </c>
      <c r="B5495" s="7" t="s">
        <v>207</v>
      </c>
      <c r="C5495" s="7" t="s">
        <v>1269</v>
      </c>
      <c r="D5495" s="7" t="n">
        <v>2</v>
      </c>
      <c r="E5495" s="7" t="n">
        <v>150</v>
      </c>
      <c r="F5495" s="7" t="n">
        <v>0</v>
      </c>
      <c r="G5495" s="7" t="n">
        <v>0</v>
      </c>
    </row>
    <row r="5496" customFormat="false" ht="15" hidden="false" customHeight="false" outlineLevel="0" collapsed="false">
      <c r="A5496" s="7" t="s">
        <v>23</v>
      </c>
      <c r="B5496" s="7" t="s">
        <v>207</v>
      </c>
      <c r="C5496" s="7" t="s">
        <v>1269</v>
      </c>
      <c r="D5496" s="7" t="n">
        <v>5</v>
      </c>
      <c r="E5496" s="7" t="n">
        <v>450</v>
      </c>
      <c r="F5496" s="7" t="n">
        <v>1</v>
      </c>
      <c r="G5496" s="7" t="n">
        <v>90</v>
      </c>
    </row>
    <row r="5497" customFormat="false" ht="15" hidden="false" customHeight="false" outlineLevel="0" collapsed="false">
      <c r="A5497" s="7" t="s">
        <v>23</v>
      </c>
      <c r="B5497" s="7" t="s">
        <v>314</v>
      </c>
      <c r="C5497" s="7" t="s">
        <v>1269</v>
      </c>
      <c r="D5497" s="7" t="n">
        <v>1</v>
      </c>
      <c r="E5497" s="7" t="n">
        <v>90</v>
      </c>
      <c r="F5497" s="7" t="n">
        <v>0</v>
      </c>
      <c r="G5497" s="7" t="n">
        <v>0</v>
      </c>
    </row>
    <row r="5498" customFormat="false" ht="15" hidden="false" customHeight="false" outlineLevel="0" collapsed="false">
      <c r="A5498" s="7" t="s">
        <v>23</v>
      </c>
      <c r="B5498" s="7" t="s">
        <v>88</v>
      </c>
      <c r="C5498" s="7" t="s">
        <v>1271</v>
      </c>
      <c r="D5498" s="7" t="n">
        <v>1</v>
      </c>
      <c r="E5498" s="7" t="n">
        <v>117.1</v>
      </c>
      <c r="F5498" s="7" t="n">
        <v>0</v>
      </c>
      <c r="G5498" s="7" t="n">
        <v>0</v>
      </c>
    </row>
    <row r="5499" customFormat="false" ht="15" hidden="false" customHeight="false" outlineLevel="0" collapsed="false">
      <c r="A5499" s="7" t="s">
        <v>23</v>
      </c>
      <c r="B5499" s="7" t="s">
        <v>258</v>
      </c>
      <c r="C5499" s="7" t="s">
        <v>1276</v>
      </c>
      <c r="D5499" s="7" t="n">
        <v>0</v>
      </c>
      <c r="E5499" s="7" t="n">
        <v>0</v>
      </c>
      <c r="F5499" s="7" t="n">
        <v>2</v>
      </c>
      <c r="G5499" s="7" t="n">
        <v>169.99</v>
      </c>
    </row>
    <row r="5500" customFormat="false" ht="15" hidden="false" customHeight="false" outlineLevel="0" collapsed="false">
      <c r="A5500" s="7" t="s">
        <v>23</v>
      </c>
      <c r="B5500" s="7" t="s">
        <v>667</v>
      </c>
      <c r="C5500" s="7" t="s">
        <v>1493</v>
      </c>
      <c r="D5500" s="7" t="n">
        <v>1</v>
      </c>
      <c r="E5500" s="7" t="n">
        <v>90</v>
      </c>
      <c r="F5500" s="7" t="n">
        <v>0</v>
      </c>
      <c r="G5500" s="7" t="n">
        <v>0</v>
      </c>
    </row>
    <row r="5501" customFormat="false" ht="15" hidden="false" customHeight="false" outlineLevel="0" collapsed="false">
      <c r="A5501" s="7" t="s">
        <v>23</v>
      </c>
      <c r="B5501" s="7" t="s">
        <v>676</v>
      </c>
      <c r="C5501" s="7" t="s">
        <v>1493</v>
      </c>
      <c r="D5501" s="7" t="n">
        <v>1</v>
      </c>
      <c r="E5501" s="7" t="n">
        <v>90</v>
      </c>
      <c r="F5501" s="7" t="n">
        <v>0</v>
      </c>
      <c r="G5501" s="7" t="n">
        <v>0</v>
      </c>
    </row>
    <row r="5502" customFormat="false" ht="15" hidden="false" customHeight="false" outlineLevel="0" collapsed="false">
      <c r="A5502" s="7" t="s">
        <v>23</v>
      </c>
      <c r="B5502" s="7" t="s">
        <v>692</v>
      </c>
      <c r="C5502" s="7" t="s">
        <v>1493</v>
      </c>
      <c r="D5502" s="7" t="n">
        <v>1</v>
      </c>
      <c r="E5502" s="7" t="n">
        <v>90</v>
      </c>
      <c r="F5502" s="7" t="n">
        <v>1</v>
      </c>
      <c r="G5502" s="7" t="n">
        <v>90</v>
      </c>
    </row>
    <row r="5503" customFormat="false" ht="15" hidden="false" customHeight="false" outlineLevel="0" collapsed="false">
      <c r="A5503" s="7" t="s">
        <v>23</v>
      </c>
      <c r="B5503" s="7" t="s">
        <v>666</v>
      </c>
      <c r="C5503" s="7" t="s">
        <v>1494</v>
      </c>
      <c r="D5503" s="7" t="n">
        <v>1</v>
      </c>
      <c r="E5503" s="7" t="n">
        <v>90</v>
      </c>
      <c r="F5503" s="7" t="n">
        <v>0</v>
      </c>
      <c r="G5503" s="7" t="n">
        <v>0</v>
      </c>
    </row>
    <row r="5504" customFormat="false" ht="15" hidden="false" customHeight="false" outlineLevel="0" collapsed="false">
      <c r="A5504" s="7" t="s">
        <v>23</v>
      </c>
      <c r="B5504" s="7" t="s">
        <v>674</v>
      </c>
      <c r="C5504" s="7" t="s">
        <v>1494</v>
      </c>
      <c r="D5504" s="7" t="n">
        <v>1</v>
      </c>
      <c r="E5504" s="7" t="n">
        <v>90</v>
      </c>
      <c r="F5504" s="7" t="n">
        <v>0</v>
      </c>
      <c r="G5504" s="7" t="n">
        <v>0</v>
      </c>
    </row>
    <row r="5505" customFormat="false" ht="15" hidden="false" customHeight="false" outlineLevel="0" collapsed="false">
      <c r="A5505" s="7" t="s">
        <v>23</v>
      </c>
      <c r="B5505" s="7" t="s">
        <v>711</v>
      </c>
      <c r="C5505" s="7" t="s">
        <v>1494</v>
      </c>
      <c r="D5505" s="7" t="n">
        <v>1</v>
      </c>
      <c r="E5505" s="7" t="n">
        <v>90</v>
      </c>
      <c r="F5505" s="7" t="n">
        <v>2</v>
      </c>
      <c r="G5505" s="7" t="n">
        <v>180</v>
      </c>
    </row>
    <row r="5506" customFormat="false" ht="15" hidden="false" customHeight="false" outlineLevel="0" collapsed="false">
      <c r="A5506" s="7" t="s">
        <v>23</v>
      </c>
      <c r="B5506" s="7" t="s">
        <v>164</v>
      </c>
      <c r="C5506" s="7" t="s">
        <v>1295</v>
      </c>
      <c r="D5506" s="7" t="n">
        <v>0</v>
      </c>
      <c r="E5506" s="7" t="n">
        <v>0</v>
      </c>
      <c r="F5506" s="7" t="n">
        <v>1</v>
      </c>
      <c r="G5506" s="7" t="n">
        <v>20.11</v>
      </c>
    </row>
    <row r="5507" customFormat="false" ht="15" hidden="false" customHeight="false" outlineLevel="0" collapsed="false">
      <c r="A5507" s="7" t="s">
        <v>23</v>
      </c>
      <c r="B5507" s="7" t="s">
        <v>159</v>
      </c>
      <c r="C5507" s="7" t="s">
        <v>1295</v>
      </c>
      <c r="D5507" s="7" t="n">
        <v>0</v>
      </c>
      <c r="E5507" s="7" t="n">
        <v>0</v>
      </c>
      <c r="F5507" s="7" t="n">
        <v>1</v>
      </c>
      <c r="G5507" s="7" t="n">
        <v>20.11</v>
      </c>
    </row>
    <row r="5508" customFormat="false" ht="15" hidden="false" customHeight="false" outlineLevel="0" collapsed="false">
      <c r="A5508" s="7" t="s">
        <v>23</v>
      </c>
      <c r="B5508" s="7" t="s">
        <v>83</v>
      </c>
      <c r="C5508" s="7" t="s">
        <v>1303</v>
      </c>
      <c r="D5508" s="7" t="n">
        <v>0</v>
      </c>
      <c r="E5508" s="7" t="n">
        <v>0</v>
      </c>
      <c r="F5508" s="7" t="n">
        <v>3</v>
      </c>
      <c r="G5508" s="7" t="n">
        <v>180</v>
      </c>
    </row>
    <row r="5509" customFormat="false" ht="15" hidden="false" customHeight="false" outlineLevel="0" collapsed="false">
      <c r="A5509" s="7" t="s">
        <v>23</v>
      </c>
      <c r="B5509" s="7" t="s">
        <v>121</v>
      </c>
      <c r="C5509" s="7" t="s">
        <v>1339</v>
      </c>
      <c r="D5509" s="7" t="n">
        <v>0</v>
      </c>
      <c r="E5509" s="7" t="n">
        <v>0</v>
      </c>
      <c r="F5509" s="7" t="n">
        <v>2</v>
      </c>
      <c r="G5509" s="7" t="n">
        <v>121.77</v>
      </c>
    </row>
    <row r="5510" customFormat="false" ht="15" hidden="false" customHeight="false" outlineLevel="0" collapsed="false">
      <c r="A5510" s="7" t="s">
        <v>23</v>
      </c>
      <c r="B5510" s="7" t="s">
        <v>231</v>
      </c>
      <c r="C5510" s="7" t="s">
        <v>1342</v>
      </c>
      <c r="D5510" s="7" t="n">
        <v>3</v>
      </c>
      <c r="E5510" s="7" t="n">
        <v>85.64</v>
      </c>
      <c r="F5510" s="7" t="n">
        <v>2</v>
      </c>
      <c r="G5510" s="7" t="n">
        <v>57.09</v>
      </c>
    </row>
    <row r="5511" customFormat="false" ht="15" hidden="false" customHeight="false" outlineLevel="0" collapsed="false">
      <c r="A5511" s="7" t="s">
        <v>23</v>
      </c>
      <c r="B5511" s="7" t="s">
        <v>270</v>
      </c>
      <c r="C5511" s="7" t="s">
        <v>1343</v>
      </c>
      <c r="D5511" s="7" t="n">
        <v>3</v>
      </c>
      <c r="E5511" s="7" t="n">
        <v>77.85</v>
      </c>
      <c r="F5511" s="7" t="n">
        <v>0</v>
      </c>
      <c r="G5511" s="7" t="n">
        <v>0</v>
      </c>
    </row>
    <row r="5512" customFormat="false" ht="15" hidden="false" customHeight="false" outlineLevel="0" collapsed="false">
      <c r="A5512" s="7" t="s">
        <v>23</v>
      </c>
      <c r="B5512" s="7" t="s">
        <v>270</v>
      </c>
      <c r="C5512" s="7" t="s">
        <v>1343</v>
      </c>
      <c r="D5512" s="7" t="n">
        <v>4</v>
      </c>
      <c r="E5512" s="7" t="n">
        <v>112.32</v>
      </c>
      <c r="F5512" s="7" t="n">
        <v>2</v>
      </c>
      <c r="G5512" s="7" t="n">
        <v>56.16</v>
      </c>
    </row>
    <row r="5513" customFormat="false" ht="15" hidden="false" customHeight="false" outlineLevel="0" collapsed="false">
      <c r="A5513" s="7" t="s">
        <v>23</v>
      </c>
      <c r="B5513" s="7" t="s">
        <v>246</v>
      </c>
      <c r="C5513" s="7" t="s">
        <v>1345</v>
      </c>
      <c r="D5513" s="7" t="n">
        <v>0</v>
      </c>
      <c r="E5513" s="7" t="n">
        <v>0</v>
      </c>
      <c r="F5513" s="7" t="n">
        <v>2</v>
      </c>
      <c r="G5513" s="7" t="n">
        <v>28.96</v>
      </c>
    </row>
    <row r="5514" customFormat="false" ht="15" hidden="false" customHeight="false" outlineLevel="0" collapsed="false">
      <c r="A5514" s="7" t="s">
        <v>23</v>
      </c>
      <c r="B5514" s="7" t="s">
        <v>246</v>
      </c>
      <c r="C5514" s="7" t="s">
        <v>1345</v>
      </c>
      <c r="D5514" s="7" t="n">
        <v>3</v>
      </c>
      <c r="E5514" s="7" t="n">
        <v>42.41</v>
      </c>
      <c r="F5514" s="7" t="n">
        <v>0</v>
      </c>
      <c r="G5514" s="7" t="n">
        <v>0</v>
      </c>
    </row>
    <row r="5515" customFormat="false" ht="15" hidden="false" customHeight="false" outlineLevel="0" collapsed="false">
      <c r="A5515" s="7" t="s">
        <v>23</v>
      </c>
      <c r="B5515" s="7" t="s">
        <v>150</v>
      </c>
      <c r="C5515" s="7" t="s">
        <v>1349</v>
      </c>
      <c r="D5515" s="7" t="n">
        <v>3</v>
      </c>
      <c r="E5515" s="7" t="n">
        <v>53.75</v>
      </c>
      <c r="F5515" s="7" t="n">
        <v>0</v>
      </c>
      <c r="G5515" s="7" t="n">
        <v>0</v>
      </c>
    </row>
    <row r="5516" customFormat="false" ht="15" hidden="false" customHeight="false" outlineLevel="0" collapsed="false">
      <c r="A5516" s="7" t="s">
        <v>23</v>
      </c>
      <c r="B5516" s="7" t="s">
        <v>150</v>
      </c>
      <c r="C5516" s="7" t="s">
        <v>1349</v>
      </c>
      <c r="D5516" s="7" t="n">
        <v>4</v>
      </c>
      <c r="E5516" s="7" t="n">
        <v>74.82</v>
      </c>
      <c r="F5516" s="7" t="n">
        <v>3</v>
      </c>
      <c r="G5516" s="7" t="n">
        <v>56.11</v>
      </c>
    </row>
    <row r="5517" customFormat="false" ht="15" hidden="false" customHeight="false" outlineLevel="0" collapsed="false">
      <c r="A5517" s="7" t="s">
        <v>23</v>
      </c>
      <c r="B5517" s="7" t="s">
        <v>114</v>
      </c>
      <c r="C5517" s="7" t="s">
        <v>1354</v>
      </c>
      <c r="D5517" s="7" t="n">
        <v>7</v>
      </c>
      <c r="E5517" s="7" t="n">
        <v>281.88</v>
      </c>
      <c r="F5517" s="7" t="n">
        <v>2</v>
      </c>
      <c r="G5517" s="7" t="n">
        <v>80.54</v>
      </c>
    </row>
    <row r="5518" customFormat="false" ht="15" hidden="false" customHeight="false" outlineLevel="0" collapsed="false">
      <c r="A5518" s="7" t="s">
        <v>23</v>
      </c>
      <c r="B5518" s="7" t="s">
        <v>179</v>
      </c>
      <c r="C5518" s="7" t="s">
        <v>1357</v>
      </c>
      <c r="D5518" s="7" t="n">
        <v>2</v>
      </c>
      <c r="E5518" s="7" t="n">
        <v>47.17</v>
      </c>
      <c r="F5518" s="7" t="n">
        <v>0</v>
      </c>
      <c r="G5518" s="7" t="n">
        <v>0</v>
      </c>
    </row>
    <row r="5519" customFormat="false" ht="15" hidden="false" customHeight="false" outlineLevel="0" collapsed="false">
      <c r="A5519" s="7" t="s">
        <v>23</v>
      </c>
      <c r="B5519" s="7" t="s">
        <v>163</v>
      </c>
      <c r="C5519" s="7" t="s">
        <v>1357</v>
      </c>
      <c r="D5519" s="7" t="n">
        <v>2</v>
      </c>
      <c r="E5519" s="7" t="n">
        <v>51.9</v>
      </c>
      <c r="F5519" s="7" t="n">
        <v>0</v>
      </c>
      <c r="G5519" s="7" t="n">
        <v>0</v>
      </c>
    </row>
    <row r="5520" customFormat="false" ht="15" hidden="false" customHeight="false" outlineLevel="0" collapsed="false">
      <c r="A5520" s="7" t="s">
        <v>23</v>
      </c>
      <c r="B5520" s="7" t="s">
        <v>94</v>
      </c>
      <c r="C5520" s="7" t="s">
        <v>1366</v>
      </c>
      <c r="D5520" s="7" t="n">
        <v>1</v>
      </c>
      <c r="E5520" s="7" t="n">
        <v>118.54</v>
      </c>
      <c r="F5520" s="7" t="n">
        <v>0</v>
      </c>
      <c r="G5520" s="7" t="n">
        <v>0</v>
      </c>
    </row>
    <row r="5521" customFormat="false" ht="15" hidden="false" customHeight="false" outlineLevel="0" collapsed="false">
      <c r="A5521" s="7" t="s">
        <v>23</v>
      </c>
      <c r="B5521" s="7" t="s">
        <v>92</v>
      </c>
      <c r="C5521" s="7" t="s">
        <v>1366</v>
      </c>
      <c r="D5521" s="7" t="n">
        <v>1</v>
      </c>
      <c r="E5521" s="7" t="n">
        <v>118.54</v>
      </c>
      <c r="F5521" s="7" t="n">
        <v>0</v>
      </c>
      <c r="G5521" s="7" t="n">
        <v>0</v>
      </c>
    </row>
    <row r="5522" customFormat="false" ht="15" hidden="false" customHeight="false" outlineLevel="0" collapsed="false">
      <c r="A5522" s="7" t="s">
        <v>23</v>
      </c>
      <c r="B5522" s="7" t="s">
        <v>91</v>
      </c>
      <c r="C5522" s="7" t="s">
        <v>1366</v>
      </c>
      <c r="D5522" s="7" t="n">
        <v>1</v>
      </c>
      <c r="E5522" s="7" t="n">
        <v>118.54</v>
      </c>
      <c r="F5522" s="7" t="n">
        <v>0</v>
      </c>
      <c r="G5522" s="7" t="n">
        <v>0</v>
      </c>
    </row>
    <row r="5523" customFormat="false" ht="15" hidden="false" customHeight="false" outlineLevel="0" collapsed="false">
      <c r="A5523" s="7" t="s">
        <v>23</v>
      </c>
      <c r="B5523" s="7" t="s">
        <v>97</v>
      </c>
      <c r="C5523" s="7" t="s">
        <v>1367</v>
      </c>
      <c r="D5523" s="7" t="n">
        <v>2</v>
      </c>
      <c r="E5523" s="7" t="n">
        <v>237.08</v>
      </c>
      <c r="F5523" s="7" t="n">
        <v>0</v>
      </c>
      <c r="G5523" s="7" t="n">
        <v>0</v>
      </c>
    </row>
    <row r="5524" customFormat="false" ht="15" hidden="false" customHeight="false" outlineLevel="0" collapsed="false">
      <c r="A5524" s="7" t="s">
        <v>23</v>
      </c>
      <c r="B5524" s="7" t="s">
        <v>93</v>
      </c>
      <c r="C5524" s="7" t="s">
        <v>1367</v>
      </c>
      <c r="D5524" s="7" t="n">
        <v>2</v>
      </c>
      <c r="E5524" s="7" t="n">
        <v>237.08</v>
      </c>
      <c r="F5524" s="7" t="n">
        <v>0</v>
      </c>
      <c r="G5524" s="7" t="n">
        <v>0</v>
      </c>
    </row>
    <row r="5525" customFormat="false" ht="15" hidden="false" customHeight="false" outlineLevel="0" collapsed="false">
      <c r="A5525" s="7" t="s">
        <v>23</v>
      </c>
      <c r="B5525" s="7" t="s">
        <v>90</v>
      </c>
      <c r="C5525" s="7" t="s">
        <v>1367</v>
      </c>
      <c r="D5525" s="7" t="n">
        <v>1</v>
      </c>
      <c r="E5525" s="7" t="n">
        <v>118.54</v>
      </c>
      <c r="F5525" s="7" t="n">
        <v>0</v>
      </c>
      <c r="G5525" s="7" t="n">
        <v>0</v>
      </c>
    </row>
    <row r="5526" customFormat="false" ht="15" hidden="false" customHeight="false" outlineLevel="0" collapsed="false">
      <c r="A5526" s="7" t="s">
        <v>23</v>
      </c>
      <c r="B5526" s="7" t="s">
        <v>95</v>
      </c>
      <c r="C5526" s="7" t="s">
        <v>1368</v>
      </c>
      <c r="D5526" s="7" t="n">
        <v>1</v>
      </c>
      <c r="E5526" s="7" t="n">
        <v>118.54</v>
      </c>
      <c r="F5526" s="7" t="n">
        <v>0</v>
      </c>
      <c r="G5526" s="7" t="n">
        <v>0</v>
      </c>
    </row>
    <row r="5527" customFormat="false" ht="15" hidden="false" customHeight="false" outlineLevel="0" collapsed="false">
      <c r="A5527" s="7" t="s">
        <v>23</v>
      </c>
      <c r="B5527" s="7" t="s">
        <v>89</v>
      </c>
      <c r="C5527" s="7" t="s">
        <v>1368</v>
      </c>
      <c r="D5527" s="7" t="n">
        <v>2</v>
      </c>
      <c r="E5527" s="7" t="n">
        <v>237.08</v>
      </c>
      <c r="F5527" s="7" t="n">
        <v>0</v>
      </c>
      <c r="G5527" s="7" t="n">
        <v>0</v>
      </c>
    </row>
    <row r="5528" customFormat="false" ht="15" hidden="false" customHeight="false" outlineLevel="0" collapsed="false">
      <c r="A5528" s="7" t="s">
        <v>23</v>
      </c>
      <c r="B5528" s="7" t="s">
        <v>87</v>
      </c>
      <c r="C5528" s="7" t="s">
        <v>1368</v>
      </c>
      <c r="D5528" s="7" t="n">
        <v>1</v>
      </c>
      <c r="E5528" s="7" t="n">
        <v>118.54</v>
      </c>
      <c r="F5528" s="7" t="n">
        <v>0</v>
      </c>
      <c r="G5528" s="7" t="n">
        <v>0</v>
      </c>
    </row>
    <row r="5529" customFormat="false" ht="15" hidden="false" customHeight="false" outlineLevel="0" collapsed="false">
      <c r="A5529" s="7" t="s">
        <v>23</v>
      </c>
      <c r="B5529" s="7" t="s">
        <v>343</v>
      </c>
      <c r="C5529" s="7" t="s">
        <v>1376</v>
      </c>
      <c r="D5529" s="7" t="n">
        <v>5</v>
      </c>
      <c r="E5529" s="7" t="n">
        <v>125</v>
      </c>
      <c r="F5529" s="7" t="n">
        <v>0</v>
      </c>
      <c r="G5529" s="7" t="n">
        <v>0</v>
      </c>
    </row>
    <row r="5530" customFormat="false" ht="15" hidden="false" customHeight="false" outlineLevel="0" collapsed="false">
      <c r="A5530" s="7" t="s">
        <v>23</v>
      </c>
      <c r="B5530" s="7" t="s">
        <v>343</v>
      </c>
      <c r="C5530" s="7" t="s">
        <v>1376</v>
      </c>
      <c r="D5530" s="7" t="n">
        <v>6</v>
      </c>
      <c r="E5530" s="7" t="n">
        <v>149.98</v>
      </c>
      <c r="F5530" s="7" t="n">
        <v>0</v>
      </c>
      <c r="G5530" s="7" t="n">
        <v>0</v>
      </c>
    </row>
    <row r="5531" customFormat="false" ht="15" hidden="false" customHeight="false" outlineLevel="0" collapsed="false">
      <c r="A5531" s="7" t="s">
        <v>23</v>
      </c>
      <c r="B5531" s="7" t="s">
        <v>303</v>
      </c>
      <c r="C5531" s="7" t="s">
        <v>1376</v>
      </c>
      <c r="D5531" s="7" t="n">
        <v>8</v>
      </c>
      <c r="E5531" s="7" t="n">
        <v>200.01</v>
      </c>
      <c r="F5531" s="7" t="n">
        <v>0</v>
      </c>
      <c r="G5531" s="7" t="n">
        <v>0</v>
      </c>
    </row>
    <row r="5532" customFormat="false" ht="15" hidden="false" customHeight="false" outlineLevel="0" collapsed="false">
      <c r="A5532" s="7" t="s">
        <v>23</v>
      </c>
      <c r="B5532" s="7" t="s">
        <v>303</v>
      </c>
      <c r="C5532" s="7" t="s">
        <v>1376</v>
      </c>
      <c r="D5532" s="7" t="n">
        <v>16</v>
      </c>
      <c r="E5532" s="7" t="n">
        <v>399.97</v>
      </c>
      <c r="F5532" s="7" t="n">
        <v>4</v>
      </c>
      <c r="G5532" s="7" t="n">
        <v>99.99</v>
      </c>
    </row>
    <row r="5533" customFormat="false" ht="15" hidden="false" customHeight="false" outlineLevel="0" collapsed="false">
      <c r="A5533" s="7" t="s">
        <v>23</v>
      </c>
      <c r="B5533" s="7" t="s">
        <v>283</v>
      </c>
      <c r="C5533" s="7" t="s">
        <v>1376</v>
      </c>
      <c r="D5533" s="7" t="n">
        <v>8</v>
      </c>
      <c r="E5533" s="7" t="n">
        <v>200</v>
      </c>
      <c r="F5533" s="7" t="n">
        <v>0</v>
      </c>
      <c r="G5533" s="7" t="n">
        <v>0</v>
      </c>
    </row>
    <row r="5534" customFormat="false" ht="15" hidden="false" customHeight="false" outlineLevel="0" collapsed="false">
      <c r="A5534" s="7" t="s">
        <v>23</v>
      </c>
      <c r="B5534" s="7" t="s">
        <v>283</v>
      </c>
      <c r="C5534" s="7" t="s">
        <v>1376</v>
      </c>
      <c r="D5534" s="7" t="n">
        <v>10</v>
      </c>
      <c r="E5534" s="7" t="n">
        <v>249.97</v>
      </c>
      <c r="F5534" s="7" t="n">
        <v>12</v>
      </c>
      <c r="G5534" s="7" t="n">
        <v>299.98</v>
      </c>
    </row>
    <row r="5535" customFormat="false" ht="15" hidden="false" customHeight="false" outlineLevel="0" collapsed="false">
      <c r="A5535" s="7" t="s">
        <v>23</v>
      </c>
      <c r="B5535" s="7" t="s">
        <v>650</v>
      </c>
      <c r="C5535" s="7" t="s">
        <v>1495</v>
      </c>
      <c r="D5535" s="7" t="n">
        <v>0</v>
      </c>
      <c r="E5535" s="7" t="n">
        <v>0</v>
      </c>
      <c r="F5535" s="7" t="n">
        <v>10</v>
      </c>
      <c r="G5535" s="7" t="n">
        <v>304.2</v>
      </c>
    </row>
    <row r="5536" customFormat="false" ht="15" hidden="false" customHeight="false" outlineLevel="0" collapsed="false">
      <c r="A5536" s="7" t="s">
        <v>23</v>
      </c>
      <c r="B5536" s="7" t="s">
        <v>647</v>
      </c>
      <c r="C5536" s="7" t="s">
        <v>1495</v>
      </c>
      <c r="D5536" s="7" t="n">
        <v>0</v>
      </c>
      <c r="E5536" s="7" t="n">
        <v>0</v>
      </c>
      <c r="F5536" s="7" t="n">
        <v>20</v>
      </c>
      <c r="G5536" s="7" t="n">
        <v>608.4</v>
      </c>
    </row>
    <row r="5537" customFormat="false" ht="15" hidden="false" customHeight="false" outlineLevel="0" collapsed="false">
      <c r="A5537" s="7" t="s">
        <v>23</v>
      </c>
      <c r="B5537" s="7" t="s">
        <v>658</v>
      </c>
      <c r="C5537" s="7" t="s">
        <v>1496</v>
      </c>
      <c r="D5537" s="7" t="n">
        <v>0</v>
      </c>
      <c r="E5537" s="7" t="n">
        <v>0</v>
      </c>
      <c r="F5537" s="7" t="n">
        <v>2</v>
      </c>
      <c r="G5537" s="7" t="n">
        <v>126.46</v>
      </c>
    </row>
    <row r="5538" customFormat="false" ht="15" hidden="false" customHeight="false" outlineLevel="0" collapsed="false">
      <c r="A5538" s="7" t="s">
        <v>23</v>
      </c>
      <c r="B5538" s="7" t="s">
        <v>653</v>
      </c>
      <c r="C5538" s="7" t="s">
        <v>1496</v>
      </c>
      <c r="D5538" s="7" t="n">
        <v>0</v>
      </c>
      <c r="E5538" s="7" t="n">
        <v>0</v>
      </c>
      <c r="F5538" s="7" t="n">
        <v>3</v>
      </c>
      <c r="G5538" s="7" t="n">
        <v>189.7</v>
      </c>
    </row>
    <row r="5539" customFormat="false" ht="15" hidden="false" customHeight="false" outlineLevel="0" collapsed="false">
      <c r="A5539" s="7" t="s">
        <v>23</v>
      </c>
      <c r="B5539" s="7" t="s">
        <v>657</v>
      </c>
      <c r="C5539" s="7" t="s">
        <v>1496</v>
      </c>
      <c r="D5539" s="7" t="n">
        <v>0</v>
      </c>
      <c r="E5539" s="7" t="n">
        <v>0</v>
      </c>
      <c r="F5539" s="7" t="n">
        <v>2</v>
      </c>
      <c r="G5539" s="7" t="n">
        <v>126.46</v>
      </c>
    </row>
    <row r="5540" customFormat="false" ht="15" hidden="false" customHeight="false" outlineLevel="0" collapsed="false">
      <c r="A5540" s="7" t="s">
        <v>23</v>
      </c>
      <c r="B5540" s="7" t="s">
        <v>484</v>
      </c>
      <c r="C5540" s="7" t="s">
        <v>1394</v>
      </c>
      <c r="D5540" s="7" t="n">
        <v>1</v>
      </c>
      <c r="E5540" s="7" t="n">
        <v>111.04</v>
      </c>
      <c r="F5540" s="7" t="n">
        <v>0</v>
      </c>
      <c r="G5540" s="7" t="n">
        <v>0</v>
      </c>
    </row>
    <row r="5541" customFormat="false" ht="15" hidden="false" customHeight="false" outlineLevel="0" collapsed="false">
      <c r="A5541" s="7" t="s">
        <v>23</v>
      </c>
      <c r="B5541" s="7" t="s">
        <v>436</v>
      </c>
      <c r="C5541" s="7" t="s">
        <v>1396</v>
      </c>
      <c r="D5541" s="7" t="n">
        <v>1</v>
      </c>
      <c r="E5541" s="7" t="n">
        <v>180</v>
      </c>
      <c r="F5541" s="7" t="n">
        <v>1</v>
      </c>
      <c r="G5541" s="7" t="n">
        <v>180</v>
      </c>
    </row>
    <row r="5542" customFormat="false" ht="15" hidden="false" customHeight="false" outlineLevel="0" collapsed="false">
      <c r="A5542" s="7" t="s">
        <v>23</v>
      </c>
      <c r="B5542" s="7" t="s">
        <v>488</v>
      </c>
      <c r="C5542" s="7" t="s">
        <v>1396</v>
      </c>
      <c r="D5542" s="7" t="n">
        <v>0</v>
      </c>
      <c r="E5542" s="7" t="n">
        <v>0</v>
      </c>
      <c r="F5542" s="7" t="n">
        <v>1</v>
      </c>
      <c r="G5542" s="7" t="n">
        <v>180</v>
      </c>
    </row>
    <row r="5543" customFormat="false" ht="15" hidden="false" customHeight="false" outlineLevel="0" collapsed="false">
      <c r="A5543" s="7" t="s">
        <v>23</v>
      </c>
      <c r="B5543" s="7" t="s">
        <v>488</v>
      </c>
      <c r="C5543" s="7" t="s">
        <v>1396</v>
      </c>
      <c r="D5543" s="7" t="n">
        <v>1</v>
      </c>
      <c r="E5543" s="7" t="n">
        <v>179</v>
      </c>
      <c r="F5543" s="7" t="n">
        <v>0</v>
      </c>
      <c r="G5543" s="7" t="n">
        <v>0</v>
      </c>
    </row>
    <row r="5544" customFormat="false" ht="15" hidden="false" customHeight="false" outlineLevel="0" collapsed="false">
      <c r="A5544" s="7" t="s">
        <v>23</v>
      </c>
      <c r="B5544" s="7" t="s">
        <v>375</v>
      </c>
      <c r="C5544" s="7" t="s">
        <v>1396</v>
      </c>
      <c r="D5544" s="7" t="n">
        <v>0</v>
      </c>
      <c r="E5544" s="7" t="n">
        <v>0</v>
      </c>
      <c r="F5544" s="7" t="n">
        <v>1</v>
      </c>
      <c r="G5544" s="7" t="n">
        <v>180</v>
      </c>
    </row>
    <row r="5545" customFormat="false" ht="15" hidden="false" customHeight="false" outlineLevel="0" collapsed="false">
      <c r="A5545" s="7" t="s">
        <v>23</v>
      </c>
      <c r="B5545" s="7" t="s">
        <v>184</v>
      </c>
      <c r="C5545" s="7" t="s">
        <v>1399</v>
      </c>
      <c r="D5545" s="7" t="n">
        <v>2</v>
      </c>
      <c r="E5545" s="7" t="n">
        <v>99.27</v>
      </c>
      <c r="F5545" s="7" t="n">
        <v>0</v>
      </c>
      <c r="G5545" s="7" t="n">
        <v>0</v>
      </c>
    </row>
    <row r="5546" customFormat="false" ht="15" hidden="false" customHeight="false" outlineLevel="0" collapsed="false">
      <c r="A5546" s="7" t="s">
        <v>23</v>
      </c>
      <c r="B5546" s="7" t="s">
        <v>186</v>
      </c>
      <c r="C5546" s="7" t="s">
        <v>1399</v>
      </c>
      <c r="D5546" s="7" t="n">
        <v>2</v>
      </c>
      <c r="E5546" s="7" t="n">
        <v>99.27</v>
      </c>
      <c r="F5546" s="7" t="n">
        <v>0</v>
      </c>
      <c r="G5546" s="7" t="n">
        <v>0</v>
      </c>
    </row>
    <row r="5547" customFormat="false" ht="15" hidden="false" customHeight="false" outlineLevel="0" collapsed="false">
      <c r="A5547" s="7" t="s">
        <v>23</v>
      </c>
      <c r="B5547" s="7" t="s">
        <v>224</v>
      </c>
      <c r="C5547" s="7" t="s">
        <v>1399</v>
      </c>
      <c r="D5547" s="7" t="n">
        <v>1</v>
      </c>
      <c r="E5547" s="7" t="n">
        <v>49.64</v>
      </c>
      <c r="F5547" s="7" t="n">
        <v>0</v>
      </c>
      <c r="G5547" s="7" t="n">
        <v>0</v>
      </c>
    </row>
    <row r="5548" customFormat="false" ht="15" hidden="false" customHeight="false" outlineLevel="0" collapsed="false">
      <c r="A5548" s="7" t="s">
        <v>23</v>
      </c>
      <c r="B5548" s="7" t="s">
        <v>200</v>
      </c>
      <c r="C5548" s="7" t="s">
        <v>1399</v>
      </c>
      <c r="D5548" s="7" t="n">
        <v>1</v>
      </c>
      <c r="E5548" s="7" t="n">
        <v>49.63</v>
      </c>
      <c r="F5548" s="7" t="n">
        <v>0</v>
      </c>
      <c r="G5548" s="7" t="n">
        <v>0</v>
      </c>
    </row>
    <row r="5549" customFormat="false" ht="15" hidden="false" customHeight="false" outlineLevel="0" collapsed="false">
      <c r="A5549" s="7" t="s">
        <v>23</v>
      </c>
      <c r="B5549" s="7" t="s">
        <v>845</v>
      </c>
      <c r="C5549" s="7" t="s">
        <v>1523</v>
      </c>
      <c r="D5549" s="7" t="n">
        <v>1</v>
      </c>
      <c r="E5549" s="7" t="n">
        <v>33</v>
      </c>
      <c r="F5549" s="7" t="n">
        <v>0</v>
      </c>
      <c r="G5549" s="7" t="n">
        <v>0</v>
      </c>
    </row>
    <row r="5550" customFormat="false" ht="15" hidden="false" customHeight="false" outlineLevel="0" collapsed="false">
      <c r="A5550" s="7" t="s">
        <v>23</v>
      </c>
      <c r="B5550" s="7" t="s">
        <v>825</v>
      </c>
      <c r="C5550" s="7" t="s">
        <v>1523</v>
      </c>
      <c r="D5550" s="7" t="n">
        <v>1</v>
      </c>
      <c r="E5550" s="7" t="n">
        <v>33</v>
      </c>
      <c r="F5550" s="7" t="n">
        <v>0</v>
      </c>
      <c r="G5550" s="7" t="n">
        <v>0</v>
      </c>
    </row>
    <row r="5551" customFormat="false" ht="15" hidden="false" customHeight="false" outlineLevel="0" collapsed="false">
      <c r="A5551" s="7" t="s">
        <v>23</v>
      </c>
      <c r="B5551" s="7" t="s">
        <v>756</v>
      </c>
      <c r="C5551" s="7" t="s">
        <v>1523</v>
      </c>
      <c r="D5551" s="7" t="n">
        <v>1</v>
      </c>
      <c r="E5551" s="7" t="n">
        <v>33</v>
      </c>
      <c r="F5551" s="7" t="n">
        <v>0</v>
      </c>
      <c r="G5551" s="7" t="n">
        <v>0</v>
      </c>
    </row>
    <row r="5552" customFormat="false" ht="15" hidden="false" customHeight="false" outlineLevel="0" collapsed="false">
      <c r="A5552" s="7" t="s">
        <v>23</v>
      </c>
      <c r="B5552" s="7" t="s">
        <v>703</v>
      </c>
      <c r="C5552" s="7" t="s">
        <v>1497</v>
      </c>
      <c r="D5552" s="7" t="n">
        <v>1</v>
      </c>
      <c r="E5552" s="7" t="n">
        <v>222</v>
      </c>
      <c r="F5552" s="7" t="n">
        <v>0</v>
      </c>
      <c r="G5552" s="7" t="n">
        <v>0</v>
      </c>
    </row>
    <row r="5553" customFormat="false" ht="15" hidden="false" customHeight="false" outlineLevel="0" collapsed="false">
      <c r="A5553" s="7" t="s">
        <v>23</v>
      </c>
      <c r="B5553" s="7" t="s">
        <v>665</v>
      </c>
      <c r="C5553" s="7" t="s">
        <v>1497</v>
      </c>
      <c r="D5553" s="7" t="n">
        <v>0</v>
      </c>
      <c r="E5553" s="7" t="n">
        <v>0</v>
      </c>
      <c r="F5553" s="7" t="n">
        <v>2</v>
      </c>
      <c r="G5553" s="7" t="n">
        <v>520.01</v>
      </c>
    </row>
    <row r="5554" customFormat="false" ht="15" hidden="false" customHeight="false" outlineLevel="0" collapsed="false">
      <c r="A5554" s="7" t="s">
        <v>23</v>
      </c>
      <c r="B5554" s="7" t="s">
        <v>645</v>
      </c>
      <c r="C5554" s="7" t="s">
        <v>1497</v>
      </c>
      <c r="D5554" s="7" t="n">
        <v>1</v>
      </c>
      <c r="E5554" s="7" t="n">
        <v>260</v>
      </c>
      <c r="F5554" s="7" t="n">
        <v>2</v>
      </c>
      <c r="G5554" s="7" t="n">
        <v>520</v>
      </c>
    </row>
    <row r="5555" customFormat="false" ht="15" hidden="false" customHeight="false" outlineLevel="0" collapsed="false">
      <c r="A5555" s="7" t="s">
        <v>23</v>
      </c>
      <c r="B5555" s="7" t="s">
        <v>645</v>
      </c>
      <c r="C5555" s="7" t="s">
        <v>1497</v>
      </c>
      <c r="D5555" s="7" t="n">
        <v>2</v>
      </c>
      <c r="E5555" s="7" t="n">
        <v>444</v>
      </c>
      <c r="F5555" s="7" t="n">
        <v>0</v>
      </c>
      <c r="G5555" s="7" t="n">
        <v>0</v>
      </c>
    </row>
    <row r="5556" customFormat="false" ht="15" hidden="false" customHeight="false" outlineLevel="0" collapsed="false">
      <c r="A5556" s="7" t="s">
        <v>23</v>
      </c>
      <c r="B5556" s="7" t="s">
        <v>651</v>
      </c>
      <c r="C5556" s="7" t="s">
        <v>1497</v>
      </c>
      <c r="D5556" s="7" t="n">
        <v>0</v>
      </c>
      <c r="E5556" s="7" t="n">
        <v>0</v>
      </c>
      <c r="F5556" s="7" t="n">
        <v>1</v>
      </c>
      <c r="G5556" s="7" t="n">
        <v>260.01</v>
      </c>
    </row>
    <row r="5557" customFormat="false" ht="15" hidden="false" customHeight="false" outlineLevel="0" collapsed="false">
      <c r="A5557" s="7" t="s">
        <v>23</v>
      </c>
      <c r="B5557" s="7" t="s">
        <v>204</v>
      </c>
      <c r="C5557" s="7" t="s">
        <v>1428</v>
      </c>
      <c r="D5557" s="7" t="n">
        <v>0</v>
      </c>
      <c r="E5557" s="7" t="n">
        <v>0</v>
      </c>
      <c r="F5557" s="7" t="n">
        <v>2</v>
      </c>
      <c r="G5557" s="7" t="n">
        <v>280.01</v>
      </c>
    </row>
    <row r="5558" customFormat="false" ht="15" hidden="false" customHeight="false" outlineLevel="0" collapsed="false">
      <c r="A5558" s="7" t="s">
        <v>23</v>
      </c>
      <c r="B5558" s="7" t="s">
        <v>120</v>
      </c>
      <c r="C5558" s="7" t="s">
        <v>1451</v>
      </c>
      <c r="D5558" s="7" t="n">
        <v>2</v>
      </c>
      <c r="E5558" s="7" t="n">
        <v>46.78</v>
      </c>
      <c r="F5558" s="7" t="n">
        <v>0</v>
      </c>
      <c r="G5558" s="7" t="n">
        <v>0</v>
      </c>
    </row>
    <row r="5559" customFormat="false" ht="15" hidden="false" customHeight="false" outlineLevel="0" collapsed="false">
      <c r="A5559" s="7" t="s">
        <v>23</v>
      </c>
      <c r="B5559" s="7" t="s">
        <v>691</v>
      </c>
      <c r="C5559" s="7" t="s">
        <v>1498</v>
      </c>
      <c r="D5559" s="7" t="n">
        <v>0</v>
      </c>
      <c r="E5559" s="7" t="n">
        <v>0</v>
      </c>
      <c r="F5559" s="7" t="n">
        <v>1</v>
      </c>
      <c r="G5559" s="7" t="n">
        <v>30</v>
      </c>
    </row>
    <row r="5560" customFormat="false" ht="15" hidden="false" customHeight="false" outlineLevel="0" collapsed="false">
      <c r="A5560" s="7" t="s">
        <v>23</v>
      </c>
      <c r="B5560" s="7" t="s">
        <v>691</v>
      </c>
      <c r="C5560" s="7" t="s">
        <v>1498</v>
      </c>
      <c r="D5560" s="7" t="n">
        <v>1</v>
      </c>
      <c r="E5560" s="7" t="n">
        <v>32.25</v>
      </c>
      <c r="F5560" s="7" t="n">
        <v>0</v>
      </c>
      <c r="G5560" s="7" t="n">
        <v>0</v>
      </c>
    </row>
    <row r="5561" customFormat="false" ht="15" hidden="false" customHeight="false" outlineLevel="0" collapsed="false">
      <c r="A5561" s="7" t="s">
        <v>23</v>
      </c>
      <c r="B5561" s="7" t="s">
        <v>701</v>
      </c>
      <c r="C5561" s="7" t="s">
        <v>1499</v>
      </c>
      <c r="D5561" s="7" t="n">
        <v>1</v>
      </c>
      <c r="E5561" s="7" t="n">
        <v>120.01</v>
      </c>
      <c r="F5561" s="7" t="n">
        <v>0</v>
      </c>
      <c r="G5561" s="7" t="n">
        <v>0</v>
      </c>
    </row>
    <row r="5562" customFormat="false" ht="15" hidden="false" customHeight="false" outlineLevel="0" collapsed="false">
      <c r="A5562" s="7" t="s">
        <v>23</v>
      </c>
      <c r="B5562" s="7" t="s">
        <v>684</v>
      </c>
      <c r="C5562" s="7" t="s">
        <v>1499</v>
      </c>
      <c r="D5562" s="7" t="n">
        <v>1</v>
      </c>
      <c r="E5562" s="7" t="n">
        <v>120</v>
      </c>
      <c r="F5562" s="7" t="n">
        <v>2</v>
      </c>
      <c r="G5562" s="7" t="n">
        <v>240</v>
      </c>
    </row>
    <row r="5563" customFormat="false" ht="15" hidden="false" customHeight="false" outlineLevel="0" collapsed="false">
      <c r="A5563" s="7" t="s">
        <v>23</v>
      </c>
      <c r="B5563" s="7" t="s">
        <v>681</v>
      </c>
      <c r="C5563" s="7" t="s">
        <v>1499</v>
      </c>
      <c r="D5563" s="7" t="n">
        <v>2</v>
      </c>
      <c r="E5563" s="7" t="n">
        <v>240</v>
      </c>
      <c r="F5563" s="7" t="n">
        <v>0</v>
      </c>
      <c r="G5563" s="7" t="n">
        <v>0</v>
      </c>
    </row>
    <row r="5564" customFormat="false" ht="15" hidden="false" customHeight="false" outlineLevel="0" collapsed="false">
      <c r="A5564" s="7" t="s">
        <v>23</v>
      </c>
      <c r="B5564" s="7" t="s">
        <v>683</v>
      </c>
      <c r="C5564" s="7" t="s">
        <v>1499</v>
      </c>
      <c r="D5564" s="7" t="n">
        <v>3</v>
      </c>
      <c r="E5564" s="7" t="n">
        <v>360</v>
      </c>
      <c r="F5564" s="7" t="n">
        <v>2</v>
      </c>
      <c r="G5564" s="7" t="n">
        <v>240</v>
      </c>
    </row>
    <row r="5565" customFormat="false" ht="15" hidden="false" customHeight="false" outlineLevel="0" collapsed="false">
      <c r="A5565" s="7" t="s">
        <v>23</v>
      </c>
      <c r="B5565" s="7" t="s">
        <v>664</v>
      </c>
      <c r="C5565" s="7" t="s">
        <v>1499</v>
      </c>
      <c r="D5565" s="7" t="n">
        <v>3</v>
      </c>
      <c r="E5565" s="7" t="n">
        <v>360</v>
      </c>
      <c r="F5565" s="7" t="n">
        <v>0</v>
      </c>
      <c r="G5565" s="7" t="n">
        <v>0</v>
      </c>
    </row>
    <row r="5566" customFormat="false" ht="15" hidden="false" customHeight="false" outlineLevel="0" collapsed="false">
      <c r="A5566" s="7" t="s">
        <v>23</v>
      </c>
      <c r="B5566" s="7" t="s">
        <v>702</v>
      </c>
      <c r="C5566" s="7" t="s">
        <v>1499</v>
      </c>
      <c r="D5566" s="7" t="n">
        <v>2</v>
      </c>
      <c r="E5566" s="7" t="n">
        <v>0.01</v>
      </c>
      <c r="F5566" s="7" t="n">
        <v>0</v>
      </c>
      <c r="G5566" s="7" t="n">
        <v>0</v>
      </c>
    </row>
    <row r="5567" customFormat="false" ht="15" hidden="false" customHeight="false" outlineLevel="0" collapsed="false">
      <c r="A5567" s="7" t="s">
        <v>23</v>
      </c>
      <c r="B5567" s="7" t="s">
        <v>702</v>
      </c>
      <c r="C5567" s="7" t="s">
        <v>1499</v>
      </c>
      <c r="D5567" s="7" t="n">
        <v>0</v>
      </c>
      <c r="E5567" s="7" t="n">
        <v>0</v>
      </c>
      <c r="F5567" s="7" t="n">
        <v>1</v>
      </c>
      <c r="G5567" s="7" t="n">
        <v>120</v>
      </c>
    </row>
    <row r="5568" customFormat="false" ht="15" hidden="false" customHeight="false" outlineLevel="0" collapsed="false">
      <c r="A5568" s="7" t="s">
        <v>23</v>
      </c>
      <c r="B5568" s="7" t="s">
        <v>646</v>
      </c>
      <c r="C5568" s="7" t="s">
        <v>1500</v>
      </c>
      <c r="D5568" s="7" t="n">
        <v>0</v>
      </c>
      <c r="E5568" s="7" t="n">
        <v>0</v>
      </c>
      <c r="F5568" s="7" t="n">
        <v>1</v>
      </c>
      <c r="G5568" s="7" t="n">
        <v>350</v>
      </c>
    </row>
    <row r="5569" customFormat="false" ht="15" hidden="false" customHeight="false" outlineLevel="0" collapsed="false">
      <c r="A5569" s="7" t="s">
        <v>23</v>
      </c>
      <c r="B5569" s="7" t="s">
        <v>649</v>
      </c>
      <c r="C5569" s="7" t="s">
        <v>1500</v>
      </c>
      <c r="D5569" s="7" t="n">
        <v>0</v>
      </c>
      <c r="E5569" s="7" t="n">
        <v>0</v>
      </c>
      <c r="F5569" s="7" t="n">
        <v>2</v>
      </c>
      <c r="G5569" s="7" t="n">
        <v>700</v>
      </c>
    </row>
    <row r="5570" customFormat="false" ht="15" hidden="false" customHeight="false" outlineLevel="0" collapsed="false">
      <c r="A5570" s="7" t="s">
        <v>23</v>
      </c>
      <c r="B5570" s="7" t="s">
        <v>648</v>
      </c>
      <c r="C5570" s="7" t="s">
        <v>1500</v>
      </c>
      <c r="D5570" s="7" t="n">
        <v>0</v>
      </c>
      <c r="E5570" s="7" t="n">
        <v>0</v>
      </c>
      <c r="F5570" s="7" t="n">
        <v>2</v>
      </c>
      <c r="G5570" s="7" t="n">
        <v>700</v>
      </c>
    </row>
    <row r="5571" customFormat="false" ht="15" hidden="false" customHeight="false" outlineLevel="0" collapsed="false">
      <c r="A5571" s="7" t="s">
        <v>23</v>
      </c>
      <c r="B5571" s="7" t="s">
        <v>648</v>
      </c>
      <c r="C5571" s="7" t="s">
        <v>1500</v>
      </c>
      <c r="D5571" s="7" t="n">
        <v>0</v>
      </c>
      <c r="E5571" s="7" t="n">
        <v>0</v>
      </c>
      <c r="F5571" s="7" t="n">
        <v>1</v>
      </c>
      <c r="G5571" s="7" t="n">
        <v>350</v>
      </c>
    </row>
    <row r="5572" customFormat="false" ht="15" hidden="false" customHeight="false" outlineLevel="0" collapsed="false">
      <c r="A5572" s="7" t="s">
        <v>23</v>
      </c>
      <c r="B5572" s="7" t="s">
        <v>351</v>
      </c>
      <c r="C5572" s="7" t="s">
        <v>1268</v>
      </c>
      <c r="D5572" s="7" t="n">
        <v>1</v>
      </c>
      <c r="E5572" s="7" t="n">
        <v>85</v>
      </c>
      <c r="F5572" s="7" t="n">
        <v>0</v>
      </c>
      <c r="G5572" s="7" t="n">
        <v>0</v>
      </c>
    </row>
    <row r="5573" customFormat="false" ht="15" hidden="false" customHeight="false" outlineLevel="0" collapsed="false">
      <c r="A5573" s="7" t="s">
        <v>23</v>
      </c>
      <c r="B5573" s="7" t="s">
        <v>194</v>
      </c>
      <c r="C5573" s="7" t="s">
        <v>1269</v>
      </c>
      <c r="D5573" s="7" t="n">
        <v>7</v>
      </c>
      <c r="E5573" s="7" t="n">
        <v>629.98</v>
      </c>
      <c r="F5573" s="7" t="n">
        <v>5</v>
      </c>
      <c r="G5573" s="7" t="n">
        <v>449.99</v>
      </c>
    </row>
    <row r="5574" customFormat="false" ht="15" hidden="false" customHeight="false" outlineLevel="0" collapsed="false">
      <c r="A5574" s="7" t="s">
        <v>23</v>
      </c>
      <c r="B5574" s="7" t="s">
        <v>194</v>
      </c>
      <c r="C5574" s="7" t="s">
        <v>1269</v>
      </c>
      <c r="D5574" s="7" t="n">
        <v>2</v>
      </c>
      <c r="E5574" s="7" t="n">
        <v>149.98</v>
      </c>
      <c r="F5574" s="7" t="n">
        <v>0</v>
      </c>
      <c r="G5574" s="7" t="n">
        <v>0</v>
      </c>
    </row>
    <row r="5575" customFormat="false" ht="15" hidden="false" customHeight="false" outlineLevel="0" collapsed="false">
      <c r="A5575" s="7" t="s">
        <v>23</v>
      </c>
      <c r="B5575" s="7" t="s">
        <v>235</v>
      </c>
      <c r="C5575" s="7" t="s">
        <v>1269</v>
      </c>
      <c r="D5575" s="7" t="n">
        <v>2</v>
      </c>
      <c r="E5575" s="7" t="n">
        <v>180.02</v>
      </c>
      <c r="F5575" s="7" t="n">
        <v>3</v>
      </c>
      <c r="G5575" s="7" t="n">
        <v>270</v>
      </c>
    </row>
    <row r="5576" customFormat="false" ht="15" hidden="false" customHeight="false" outlineLevel="0" collapsed="false">
      <c r="A5576" s="7" t="s">
        <v>23</v>
      </c>
      <c r="B5576" s="7" t="s">
        <v>336</v>
      </c>
      <c r="C5576" s="7" t="s">
        <v>1269</v>
      </c>
      <c r="D5576" s="7" t="n">
        <v>0</v>
      </c>
      <c r="E5576" s="7" t="n">
        <v>0</v>
      </c>
      <c r="F5576" s="7" t="n">
        <v>1</v>
      </c>
      <c r="G5576" s="7" t="n">
        <v>90</v>
      </c>
    </row>
    <row r="5577" customFormat="false" ht="15" hidden="false" customHeight="false" outlineLevel="0" collapsed="false">
      <c r="A5577" s="7" t="s">
        <v>23</v>
      </c>
      <c r="B5577" s="7" t="s">
        <v>207</v>
      </c>
      <c r="C5577" s="7" t="s">
        <v>1269</v>
      </c>
      <c r="D5577" s="7" t="n">
        <v>1</v>
      </c>
      <c r="E5577" s="7" t="n">
        <v>75</v>
      </c>
      <c r="F5577" s="7" t="n">
        <v>0</v>
      </c>
      <c r="G5577" s="7" t="n">
        <v>0</v>
      </c>
    </row>
    <row r="5578" customFormat="false" ht="15" hidden="false" customHeight="false" outlineLevel="0" collapsed="false">
      <c r="A5578" s="7" t="s">
        <v>23</v>
      </c>
      <c r="B5578" s="7" t="s">
        <v>207</v>
      </c>
      <c r="C5578" s="7" t="s">
        <v>1269</v>
      </c>
      <c r="D5578" s="7" t="n">
        <v>6</v>
      </c>
      <c r="E5578" s="7" t="n">
        <v>540</v>
      </c>
      <c r="F5578" s="7" t="n">
        <v>6</v>
      </c>
      <c r="G5578" s="7" t="n">
        <v>539.99</v>
      </c>
    </row>
    <row r="5579" customFormat="false" ht="15" hidden="false" customHeight="false" outlineLevel="0" collapsed="false">
      <c r="A5579" s="7" t="s">
        <v>23</v>
      </c>
      <c r="B5579" s="7" t="s">
        <v>314</v>
      </c>
      <c r="C5579" s="7" t="s">
        <v>1269</v>
      </c>
      <c r="D5579" s="7" t="n">
        <v>5</v>
      </c>
      <c r="E5579" s="7" t="n">
        <v>450.01</v>
      </c>
      <c r="F5579" s="7" t="n">
        <v>4</v>
      </c>
      <c r="G5579" s="7" t="n">
        <v>360</v>
      </c>
    </row>
    <row r="5580" customFormat="false" ht="15" hidden="false" customHeight="false" outlineLevel="0" collapsed="false">
      <c r="A5580" s="7" t="s">
        <v>23</v>
      </c>
      <c r="B5580" s="7" t="s">
        <v>314</v>
      </c>
      <c r="C5580" s="7" t="s">
        <v>1269</v>
      </c>
      <c r="D5580" s="7" t="n">
        <v>1</v>
      </c>
      <c r="E5580" s="7" t="n">
        <v>75</v>
      </c>
      <c r="F5580" s="7" t="n">
        <v>0</v>
      </c>
      <c r="G5580" s="7" t="n">
        <v>0</v>
      </c>
    </row>
    <row r="5581" customFormat="false" ht="15" hidden="false" customHeight="false" outlineLevel="0" collapsed="false">
      <c r="A5581" s="7" t="s">
        <v>23</v>
      </c>
      <c r="B5581" s="7" t="s">
        <v>98</v>
      </c>
      <c r="C5581" s="7" t="s">
        <v>1271</v>
      </c>
      <c r="D5581" s="7" t="n">
        <v>1</v>
      </c>
      <c r="E5581" s="7" t="n">
        <v>117.15</v>
      </c>
      <c r="F5581" s="7" t="n">
        <v>0</v>
      </c>
      <c r="G5581" s="7" t="n">
        <v>0</v>
      </c>
    </row>
    <row r="5582" customFormat="false" ht="15" hidden="false" customHeight="false" outlineLevel="0" collapsed="false">
      <c r="A5582" s="7" t="s">
        <v>23</v>
      </c>
      <c r="B5582" s="7" t="s">
        <v>88</v>
      </c>
      <c r="C5582" s="7" t="s">
        <v>1271</v>
      </c>
      <c r="D5582" s="7" t="n">
        <v>1</v>
      </c>
      <c r="E5582" s="7" t="n">
        <v>117.15</v>
      </c>
      <c r="F5582" s="7" t="n">
        <v>0</v>
      </c>
      <c r="G5582" s="7" t="n">
        <v>0</v>
      </c>
    </row>
    <row r="5583" customFormat="false" ht="15" hidden="false" customHeight="false" outlineLevel="0" collapsed="false">
      <c r="A5583" s="7" t="s">
        <v>23</v>
      </c>
      <c r="B5583" s="7" t="s">
        <v>206</v>
      </c>
      <c r="C5583" s="7" t="s">
        <v>1271</v>
      </c>
      <c r="D5583" s="7" t="n">
        <v>1</v>
      </c>
      <c r="E5583" s="7" t="n">
        <v>117.13</v>
      </c>
      <c r="F5583" s="7" t="n">
        <v>0</v>
      </c>
      <c r="G5583" s="7" t="n">
        <v>0</v>
      </c>
    </row>
    <row r="5584" customFormat="false" ht="15" hidden="false" customHeight="false" outlineLevel="0" collapsed="false">
      <c r="A5584" s="7" t="s">
        <v>23</v>
      </c>
      <c r="B5584" s="7" t="s">
        <v>636</v>
      </c>
      <c r="C5584" s="7" t="s">
        <v>1272</v>
      </c>
      <c r="D5584" s="7" t="n">
        <v>1</v>
      </c>
      <c r="E5584" s="7" t="n">
        <v>108.68</v>
      </c>
      <c r="F5584" s="7" t="n">
        <v>0</v>
      </c>
      <c r="G5584" s="7" t="n">
        <v>0</v>
      </c>
    </row>
    <row r="5585" customFormat="false" ht="15" hidden="false" customHeight="false" outlineLevel="0" collapsed="false">
      <c r="A5585" s="7" t="s">
        <v>23</v>
      </c>
      <c r="B5585" s="7" t="s">
        <v>434</v>
      </c>
      <c r="C5585" s="7" t="s">
        <v>1272</v>
      </c>
      <c r="D5585" s="7" t="n">
        <v>1</v>
      </c>
      <c r="E5585" s="7" t="n">
        <v>108.68</v>
      </c>
      <c r="F5585" s="7" t="n">
        <v>0</v>
      </c>
      <c r="G5585" s="7" t="n">
        <v>0</v>
      </c>
    </row>
    <row r="5586" customFormat="false" ht="15" hidden="false" customHeight="false" outlineLevel="0" collapsed="false">
      <c r="A5586" s="7" t="s">
        <v>23</v>
      </c>
      <c r="B5586" s="7" t="s">
        <v>426</v>
      </c>
      <c r="C5586" s="7" t="s">
        <v>1272</v>
      </c>
      <c r="D5586" s="7" t="n">
        <v>1</v>
      </c>
      <c r="E5586" s="7" t="n">
        <v>108.68</v>
      </c>
      <c r="F5586" s="7" t="n">
        <v>0</v>
      </c>
      <c r="G5586" s="7" t="n">
        <v>0</v>
      </c>
    </row>
    <row r="5587" customFormat="false" ht="15" hidden="false" customHeight="false" outlineLevel="0" collapsed="false">
      <c r="A5587" s="7" t="s">
        <v>23</v>
      </c>
      <c r="B5587" s="7" t="s">
        <v>679</v>
      </c>
      <c r="C5587" s="7" t="s">
        <v>1279</v>
      </c>
      <c r="D5587" s="7" t="n">
        <v>1</v>
      </c>
      <c r="E5587" s="7" t="n">
        <v>105</v>
      </c>
      <c r="F5587" s="7" t="n">
        <v>0</v>
      </c>
      <c r="G5587" s="7" t="n">
        <v>0</v>
      </c>
    </row>
    <row r="5588" customFormat="false" ht="15" hidden="false" customHeight="false" outlineLevel="0" collapsed="false">
      <c r="A5588" s="7" t="s">
        <v>23</v>
      </c>
      <c r="B5588" s="7" t="s">
        <v>549</v>
      </c>
      <c r="C5588" s="7" t="s">
        <v>1279</v>
      </c>
      <c r="D5588" s="7" t="n">
        <v>2</v>
      </c>
      <c r="E5588" s="7" t="n">
        <v>210</v>
      </c>
      <c r="F5588" s="7" t="n">
        <v>0</v>
      </c>
      <c r="G5588" s="7" t="n">
        <v>0</v>
      </c>
    </row>
    <row r="5589" customFormat="false" ht="15" hidden="false" customHeight="false" outlineLevel="0" collapsed="false">
      <c r="A5589" s="7" t="s">
        <v>23</v>
      </c>
      <c r="B5589" s="7" t="s">
        <v>715</v>
      </c>
      <c r="C5589" s="7" t="s">
        <v>1279</v>
      </c>
      <c r="D5589" s="7" t="n">
        <v>1</v>
      </c>
      <c r="E5589" s="7" t="n">
        <v>105</v>
      </c>
      <c r="F5589" s="7" t="n">
        <v>0</v>
      </c>
      <c r="G5589" s="7" t="n">
        <v>0</v>
      </c>
    </row>
    <row r="5590" customFormat="false" ht="15" hidden="false" customHeight="false" outlineLevel="0" collapsed="false">
      <c r="A5590" s="7" t="s">
        <v>23</v>
      </c>
      <c r="B5590" s="7" t="s">
        <v>659</v>
      </c>
      <c r="C5590" s="7" t="s">
        <v>1279</v>
      </c>
      <c r="D5590" s="7" t="n">
        <v>1</v>
      </c>
      <c r="E5590" s="7" t="n">
        <v>105</v>
      </c>
      <c r="F5590" s="7" t="n">
        <v>2</v>
      </c>
      <c r="G5590" s="7" t="n">
        <v>210.01</v>
      </c>
    </row>
    <row r="5591" customFormat="false" ht="15" hidden="false" customHeight="false" outlineLevel="0" collapsed="false">
      <c r="A5591" s="7" t="s">
        <v>23</v>
      </c>
      <c r="B5591" s="7" t="s">
        <v>661</v>
      </c>
      <c r="C5591" s="7" t="s">
        <v>1279</v>
      </c>
      <c r="D5591" s="7" t="n">
        <v>0</v>
      </c>
      <c r="E5591" s="7" t="n">
        <v>0</v>
      </c>
      <c r="F5591" s="7" t="n">
        <v>1</v>
      </c>
      <c r="G5591" s="7" t="n">
        <v>105.05</v>
      </c>
    </row>
    <row r="5592" customFormat="false" ht="15" hidden="false" customHeight="false" outlineLevel="0" collapsed="false">
      <c r="A5592" s="7" t="s">
        <v>23</v>
      </c>
      <c r="B5592" s="7" t="s">
        <v>307</v>
      </c>
      <c r="C5592" s="7" t="s">
        <v>1280</v>
      </c>
      <c r="D5592" s="7" t="n">
        <v>5</v>
      </c>
      <c r="E5592" s="7" t="n">
        <v>650</v>
      </c>
      <c r="F5592" s="7" t="n">
        <v>4</v>
      </c>
      <c r="G5592" s="7" t="n">
        <v>520.07</v>
      </c>
    </row>
    <row r="5593" customFormat="false" ht="15" hidden="false" customHeight="false" outlineLevel="0" collapsed="false">
      <c r="A5593" s="7" t="s">
        <v>23</v>
      </c>
      <c r="B5593" s="7" t="s">
        <v>307</v>
      </c>
      <c r="C5593" s="7" t="s">
        <v>1280</v>
      </c>
      <c r="D5593" s="7" t="n">
        <v>1</v>
      </c>
      <c r="E5593" s="7" t="n">
        <v>156.97</v>
      </c>
      <c r="F5593" s="7" t="n">
        <v>0</v>
      </c>
      <c r="G5593" s="7" t="n">
        <v>0</v>
      </c>
    </row>
    <row r="5594" customFormat="false" ht="15" hidden="false" customHeight="false" outlineLevel="0" collapsed="false">
      <c r="A5594" s="7" t="s">
        <v>23</v>
      </c>
      <c r="B5594" s="7" t="s">
        <v>617</v>
      </c>
      <c r="C5594" s="7" t="s">
        <v>1280</v>
      </c>
      <c r="D5594" s="7" t="n">
        <v>1</v>
      </c>
      <c r="E5594" s="7" t="n">
        <v>129.97</v>
      </c>
      <c r="F5594" s="7" t="n">
        <v>0</v>
      </c>
      <c r="G5594" s="7" t="n">
        <v>0</v>
      </c>
    </row>
    <row r="5595" customFormat="false" ht="15" hidden="false" customHeight="false" outlineLevel="0" collapsed="false">
      <c r="A5595" s="7" t="s">
        <v>23</v>
      </c>
      <c r="B5595" s="7" t="s">
        <v>247</v>
      </c>
      <c r="C5595" s="7" t="s">
        <v>1280</v>
      </c>
      <c r="D5595" s="7" t="n">
        <v>6</v>
      </c>
      <c r="E5595" s="7" t="n">
        <v>779.98</v>
      </c>
      <c r="F5595" s="7" t="n">
        <v>5</v>
      </c>
      <c r="G5595" s="7" t="n">
        <v>649.99</v>
      </c>
    </row>
    <row r="5596" customFormat="false" ht="15" hidden="false" customHeight="false" outlineLevel="0" collapsed="false">
      <c r="A5596" s="7" t="s">
        <v>23</v>
      </c>
      <c r="B5596" s="7" t="s">
        <v>247</v>
      </c>
      <c r="C5596" s="7" t="s">
        <v>1280</v>
      </c>
      <c r="D5596" s="7" t="n">
        <v>1</v>
      </c>
      <c r="E5596" s="7" t="n">
        <v>156.99</v>
      </c>
      <c r="F5596" s="7" t="n">
        <v>0</v>
      </c>
      <c r="G5596" s="7" t="n">
        <v>0</v>
      </c>
    </row>
    <row r="5597" customFormat="false" ht="15" hidden="false" customHeight="false" outlineLevel="0" collapsed="false">
      <c r="A5597" s="7" t="s">
        <v>23</v>
      </c>
      <c r="B5597" s="7" t="s">
        <v>255</v>
      </c>
      <c r="C5597" s="7" t="s">
        <v>1280</v>
      </c>
      <c r="D5597" s="7" t="n">
        <v>8</v>
      </c>
      <c r="E5597" s="7" t="n">
        <v>1039.99</v>
      </c>
      <c r="F5597" s="7" t="n">
        <v>14</v>
      </c>
      <c r="G5597" s="7" t="n">
        <v>1819.97</v>
      </c>
    </row>
    <row r="5598" customFormat="false" ht="15" hidden="false" customHeight="false" outlineLevel="0" collapsed="false">
      <c r="A5598" s="7" t="s">
        <v>23</v>
      </c>
      <c r="B5598" s="7" t="s">
        <v>255</v>
      </c>
      <c r="C5598" s="7" t="s">
        <v>1280</v>
      </c>
      <c r="D5598" s="7" t="n">
        <v>2</v>
      </c>
      <c r="E5598" s="7" t="n">
        <v>313.95</v>
      </c>
      <c r="F5598" s="7" t="n">
        <v>0</v>
      </c>
      <c r="G5598" s="7" t="n">
        <v>0</v>
      </c>
    </row>
    <row r="5599" customFormat="false" ht="15" hidden="false" customHeight="false" outlineLevel="0" collapsed="false">
      <c r="A5599" s="7" t="s">
        <v>23</v>
      </c>
      <c r="B5599" s="7" t="s">
        <v>656</v>
      </c>
      <c r="C5599" s="7" t="s">
        <v>1280</v>
      </c>
      <c r="D5599" s="7" t="n">
        <v>2</v>
      </c>
      <c r="E5599" s="7" t="n">
        <v>259.99</v>
      </c>
      <c r="F5599" s="7" t="n">
        <v>3</v>
      </c>
      <c r="G5599" s="7" t="n">
        <v>389.99</v>
      </c>
    </row>
    <row r="5600" customFormat="false" ht="15" hidden="false" customHeight="false" outlineLevel="0" collapsed="false">
      <c r="A5600" s="7" t="s">
        <v>23</v>
      </c>
      <c r="B5600" s="7" t="s">
        <v>413</v>
      </c>
      <c r="C5600" s="7" t="s">
        <v>1284</v>
      </c>
      <c r="D5600" s="7" t="n">
        <v>6</v>
      </c>
      <c r="E5600" s="7" t="n">
        <v>1020</v>
      </c>
      <c r="F5600" s="7" t="n">
        <v>0</v>
      </c>
      <c r="G5600" s="7" t="n">
        <v>0</v>
      </c>
    </row>
    <row r="5601" customFormat="false" ht="15" hidden="false" customHeight="false" outlineLevel="0" collapsed="false">
      <c r="A5601" s="7" t="s">
        <v>23</v>
      </c>
      <c r="B5601" s="7" t="s">
        <v>552</v>
      </c>
      <c r="C5601" s="7" t="s">
        <v>1285</v>
      </c>
      <c r="D5601" s="7" t="n">
        <v>1</v>
      </c>
      <c r="E5601" s="7" t="n">
        <v>140.57</v>
      </c>
      <c r="F5601" s="7" t="n">
        <v>0</v>
      </c>
      <c r="G5601" s="7" t="n">
        <v>0</v>
      </c>
    </row>
    <row r="5602" customFormat="false" ht="15" hidden="false" customHeight="false" outlineLevel="0" collapsed="false">
      <c r="A5602" s="7" t="s">
        <v>23</v>
      </c>
      <c r="B5602" s="7" t="s">
        <v>736</v>
      </c>
      <c r="C5602" s="7" t="s">
        <v>1285</v>
      </c>
      <c r="D5602" s="7" t="n">
        <v>1</v>
      </c>
      <c r="E5602" s="7" t="n">
        <v>140.57</v>
      </c>
      <c r="F5602" s="7" t="n">
        <v>0</v>
      </c>
      <c r="G5602" s="7" t="n">
        <v>0</v>
      </c>
    </row>
    <row r="5603" customFormat="false" ht="15" hidden="false" customHeight="false" outlineLevel="0" collapsed="false">
      <c r="A5603" s="7" t="s">
        <v>23</v>
      </c>
      <c r="B5603" s="7" t="s">
        <v>766</v>
      </c>
      <c r="C5603" s="7" t="s">
        <v>1285</v>
      </c>
      <c r="D5603" s="7" t="n">
        <v>1</v>
      </c>
      <c r="E5603" s="7" t="n">
        <v>140.57</v>
      </c>
      <c r="F5603" s="7" t="n">
        <v>0</v>
      </c>
      <c r="G5603" s="7" t="n">
        <v>0</v>
      </c>
    </row>
    <row r="5604" customFormat="false" ht="15" hidden="false" customHeight="false" outlineLevel="0" collapsed="false">
      <c r="A5604" s="7" t="s">
        <v>23</v>
      </c>
      <c r="B5604" s="7" t="s">
        <v>767</v>
      </c>
      <c r="C5604" s="7" t="s">
        <v>1285</v>
      </c>
      <c r="D5604" s="7" t="n">
        <v>1</v>
      </c>
      <c r="E5604" s="7" t="n">
        <v>140.57</v>
      </c>
      <c r="F5604" s="7" t="n">
        <v>0</v>
      </c>
      <c r="G5604" s="7" t="n">
        <v>0</v>
      </c>
    </row>
    <row r="5605" customFormat="false" ht="15" hidden="false" customHeight="false" outlineLevel="0" collapsed="false">
      <c r="A5605" s="7" t="s">
        <v>23</v>
      </c>
      <c r="B5605" s="7" t="s">
        <v>223</v>
      </c>
      <c r="C5605" s="7" t="s">
        <v>1290</v>
      </c>
      <c r="D5605" s="7" t="n">
        <v>1</v>
      </c>
      <c r="E5605" s="7" t="n">
        <v>33.23</v>
      </c>
      <c r="F5605" s="7" t="n">
        <v>0</v>
      </c>
      <c r="G5605" s="7" t="n">
        <v>0</v>
      </c>
    </row>
    <row r="5606" customFormat="false" ht="15" hidden="false" customHeight="false" outlineLevel="0" collapsed="false">
      <c r="A5606" s="7" t="s">
        <v>23</v>
      </c>
      <c r="B5606" s="7" t="s">
        <v>253</v>
      </c>
      <c r="C5606" s="7" t="s">
        <v>1290</v>
      </c>
      <c r="D5606" s="7" t="n">
        <v>1</v>
      </c>
      <c r="E5606" s="7" t="n">
        <v>33.23</v>
      </c>
      <c r="F5606" s="7" t="n">
        <v>0</v>
      </c>
      <c r="G5606" s="7" t="n">
        <v>0</v>
      </c>
    </row>
    <row r="5607" customFormat="false" ht="15" hidden="false" customHeight="false" outlineLevel="0" collapsed="false">
      <c r="A5607" s="7" t="s">
        <v>23</v>
      </c>
      <c r="B5607" s="7" t="s">
        <v>317</v>
      </c>
      <c r="C5607" s="7" t="s">
        <v>1290</v>
      </c>
      <c r="D5607" s="7" t="n">
        <v>1</v>
      </c>
      <c r="E5607" s="7" t="n">
        <v>33.23</v>
      </c>
      <c r="F5607" s="7" t="n">
        <v>0</v>
      </c>
      <c r="G5607" s="7" t="n">
        <v>0</v>
      </c>
    </row>
    <row r="5608" customFormat="false" ht="15" hidden="false" customHeight="false" outlineLevel="0" collapsed="false">
      <c r="A5608" s="7" t="s">
        <v>23</v>
      </c>
      <c r="B5608" s="7" t="s">
        <v>106</v>
      </c>
      <c r="C5608" s="7" t="s">
        <v>1291</v>
      </c>
      <c r="D5608" s="7" t="n">
        <v>1</v>
      </c>
      <c r="E5608" s="7" t="n">
        <v>39.79</v>
      </c>
      <c r="F5608" s="7" t="n">
        <v>1</v>
      </c>
      <c r="G5608" s="7" t="n">
        <v>39.79</v>
      </c>
    </row>
    <row r="5609" customFormat="false" ht="15" hidden="false" customHeight="false" outlineLevel="0" collapsed="false">
      <c r="A5609" s="7" t="s">
        <v>23</v>
      </c>
      <c r="B5609" s="7" t="s">
        <v>96</v>
      </c>
      <c r="C5609" s="7" t="s">
        <v>1291</v>
      </c>
      <c r="D5609" s="7" t="n">
        <v>3</v>
      </c>
      <c r="E5609" s="7" t="n">
        <v>119.37</v>
      </c>
      <c r="F5609" s="7" t="n">
        <v>2</v>
      </c>
      <c r="G5609" s="7" t="n">
        <v>79.59</v>
      </c>
    </row>
    <row r="5610" customFormat="false" ht="15" hidden="false" customHeight="false" outlineLevel="0" collapsed="false">
      <c r="A5610" s="7" t="s">
        <v>23</v>
      </c>
      <c r="B5610" s="7" t="s">
        <v>96</v>
      </c>
      <c r="C5610" s="7" t="s">
        <v>1291</v>
      </c>
      <c r="D5610" s="7" t="n">
        <v>2</v>
      </c>
      <c r="E5610" s="7" t="n">
        <v>75.54</v>
      </c>
      <c r="F5610" s="7" t="n">
        <v>0</v>
      </c>
      <c r="G5610" s="7" t="n">
        <v>0</v>
      </c>
    </row>
    <row r="5611" customFormat="false" ht="15" hidden="false" customHeight="false" outlineLevel="0" collapsed="false">
      <c r="A5611" s="7" t="s">
        <v>23</v>
      </c>
      <c r="B5611" s="7" t="s">
        <v>110</v>
      </c>
      <c r="C5611" s="7" t="s">
        <v>1291</v>
      </c>
      <c r="D5611" s="7" t="n">
        <v>2</v>
      </c>
      <c r="E5611" s="7" t="n">
        <v>79.58</v>
      </c>
      <c r="F5611" s="7" t="n">
        <v>0</v>
      </c>
      <c r="G5611" s="7" t="n">
        <v>0</v>
      </c>
    </row>
    <row r="5612" customFormat="false" ht="15" hidden="false" customHeight="false" outlineLevel="0" collapsed="false">
      <c r="A5612" s="7" t="s">
        <v>23</v>
      </c>
      <c r="B5612" s="7" t="s">
        <v>173</v>
      </c>
      <c r="C5612" s="7" t="s">
        <v>1291</v>
      </c>
      <c r="D5612" s="7" t="n">
        <v>3</v>
      </c>
      <c r="E5612" s="7" t="n">
        <v>119.38</v>
      </c>
      <c r="F5612" s="7" t="n">
        <v>0</v>
      </c>
      <c r="G5612" s="7" t="n">
        <v>0</v>
      </c>
    </row>
    <row r="5613" customFormat="false" ht="15" hidden="false" customHeight="false" outlineLevel="0" collapsed="false">
      <c r="A5613" s="7" t="s">
        <v>23</v>
      </c>
      <c r="B5613" s="7" t="s">
        <v>676</v>
      </c>
      <c r="C5613" s="7" t="s">
        <v>1493</v>
      </c>
      <c r="D5613" s="7" t="n">
        <v>2</v>
      </c>
      <c r="E5613" s="7" t="n">
        <v>180</v>
      </c>
      <c r="F5613" s="7" t="n">
        <v>0</v>
      </c>
      <c r="G5613" s="7" t="n">
        <v>0</v>
      </c>
    </row>
    <row r="5614" customFormat="false" ht="15" hidden="false" customHeight="false" outlineLevel="0" collapsed="false">
      <c r="A5614" s="7" t="s">
        <v>23</v>
      </c>
      <c r="B5614" s="7" t="s">
        <v>674</v>
      </c>
      <c r="C5614" s="7" t="s">
        <v>1494</v>
      </c>
      <c r="D5614" s="7" t="n">
        <v>2</v>
      </c>
      <c r="E5614" s="7" t="n">
        <v>180</v>
      </c>
      <c r="F5614" s="7" t="n">
        <v>0</v>
      </c>
      <c r="G5614" s="7" t="n">
        <v>0</v>
      </c>
    </row>
    <row r="5615" customFormat="false" ht="15" hidden="false" customHeight="false" outlineLevel="0" collapsed="false">
      <c r="A5615" s="7" t="s">
        <v>23</v>
      </c>
      <c r="B5615" s="7" t="s">
        <v>83</v>
      </c>
      <c r="C5615" s="7" t="s">
        <v>1303</v>
      </c>
      <c r="D5615" s="7" t="n">
        <v>8</v>
      </c>
      <c r="E5615" s="7" t="n">
        <v>480</v>
      </c>
      <c r="F5615" s="7" t="n">
        <v>0</v>
      </c>
      <c r="G5615" s="7" t="n">
        <v>0</v>
      </c>
    </row>
    <row r="5616" customFormat="false" ht="15" hidden="false" customHeight="false" outlineLevel="0" collapsed="false">
      <c r="A5616" s="7" t="s">
        <v>23</v>
      </c>
      <c r="B5616" s="7" t="s">
        <v>187</v>
      </c>
      <c r="C5616" s="7" t="s">
        <v>1309</v>
      </c>
      <c r="D5616" s="7" t="n">
        <v>2</v>
      </c>
      <c r="E5616" s="7" t="n">
        <v>150</v>
      </c>
      <c r="F5616" s="7" t="n">
        <v>0</v>
      </c>
      <c r="G5616" s="7" t="n">
        <v>0</v>
      </c>
    </row>
    <row r="5617" customFormat="false" ht="15" hidden="false" customHeight="false" outlineLevel="0" collapsed="false">
      <c r="A5617" s="7" t="s">
        <v>23</v>
      </c>
      <c r="B5617" s="7" t="s">
        <v>322</v>
      </c>
      <c r="C5617" s="7" t="s">
        <v>1312</v>
      </c>
      <c r="D5617" s="7" t="n">
        <v>1</v>
      </c>
      <c r="E5617" s="7" t="n">
        <v>66.51</v>
      </c>
      <c r="F5617" s="7" t="n">
        <v>0</v>
      </c>
      <c r="G5617" s="7" t="n">
        <v>0</v>
      </c>
    </row>
    <row r="5618" customFormat="false" ht="15" hidden="false" customHeight="false" outlineLevel="0" collapsed="false">
      <c r="A5618" s="7" t="s">
        <v>23</v>
      </c>
      <c r="B5618" s="7" t="s">
        <v>334</v>
      </c>
      <c r="C5618" s="7" t="s">
        <v>1312</v>
      </c>
      <c r="D5618" s="7" t="n">
        <v>1</v>
      </c>
      <c r="E5618" s="7" t="n">
        <v>66.51</v>
      </c>
      <c r="F5618" s="7" t="n">
        <v>0</v>
      </c>
      <c r="G5618" s="7" t="n">
        <v>0</v>
      </c>
    </row>
    <row r="5619" customFormat="false" ht="15" hidden="false" customHeight="false" outlineLevel="0" collapsed="false">
      <c r="A5619" s="7" t="s">
        <v>23</v>
      </c>
      <c r="B5619" s="7" t="s">
        <v>135</v>
      </c>
      <c r="C5619" s="7" t="s">
        <v>1316</v>
      </c>
      <c r="D5619" s="7" t="n">
        <v>3</v>
      </c>
      <c r="E5619" s="7" t="n">
        <v>164.93</v>
      </c>
      <c r="F5619" s="7" t="n">
        <v>0</v>
      </c>
      <c r="G5619" s="7" t="n">
        <v>0</v>
      </c>
    </row>
    <row r="5620" customFormat="false" ht="15" hidden="false" customHeight="false" outlineLevel="0" collapsed="false">
      <c r="A5620" s="7" t="s">
        <v>23</v>
      </c>
      <c r="B5620" s="7" t="s">
        <v>193</v>
      </c>
      <c r="C5620" s="7" t="s">
        <v>1316</v>
      </c>
      <c r="D5620" s="7" t="n">
        <v>3</v>
      </c>
      <c r="E5620" s="7" t="n">
        <v>164.93</v>
      </c>
      <c r="F5620" s="7" t="n">
        <v>0</v>
      </c>
      <c r="G5620" s="7" t="n">
        <v>0</v>
      </c>
    </row>
    <row r="5621" customFormat="false" ht="15" hidden="false" customHeight="false" outlineLevel="0" collapsed="false">
      <c r="A5621" s="7" t="s">
        <v>23</v>
      </c>
      <c r="B5621" s="7" t="s">
        <v>144</v>
      </c>
      <c r="C5621" s="7" t="s">
        <v>1320</v>
      </c>
      <c r="D5621" s="7" t="n">
        <v>2</v>
      </c>
      <c r="E5621" s="7" t="n">
        <v>120</v>
      </c>
      <c r="F5621" s="7" t="n">
        <v>0</v>
      </c>
      <c r="G5621" s="7" t="n">
        <v>0</v>
      </c>
    </row>
    <row r="5622" customFormat="false" ht="15" hidden="false" customHeight="false" outlineLevel="0" collapsed="false">
      <c r="A5622" s="7" t="s">
        <v>23</v>
      </c>
      <c r="B5622" s="7" t="s">
        <v>138</v>
      </c>
      <c r="C5622" s="7" t="s">
        <v>1320</v>
      </c>
      <c r="D5622" s="7" t="n">
        <v>2</v>
      </c>
      <c r="E5622" s="7" t="n">
        <v>120</v>
      </c>
      <c r="F5622" s="7" t="n">
        <v>0</v>
      </c>
      <c r="G5622" s="7" t="n">
        <v>0</v>
      </c>
    </row>
    <row r="5623" customFormat="false" ht="15" hidden="false" customHeight="false" outlineLevel="0" collapsed="false">
      <c r="A5623" s="7" t="s">
        <v>23</v>
      </c>
      <c r="B5623" s="7" t="s">
        <v>218</v>
      </c>
      <c r="C5623" s="7" t="s">
        <v>1320</v>
      </c>
      <c r="D5623" s="7" t="n">
        <v>2</v>
      </c>
      <c r="E5623" s="7" t="n">
        <v>120</v>
      </c>
      <c r="F5623" s="7" t="n">
        <v>0</v>
      </c>
      <c r="G5623" s="7" t="n">
        <v>0</v>
      </c>
    </row>
    <row r="5624" customFormat="false" ht="15" hidden="false" customHeight="false" outlineLevel="0" collapsed="false">
      <c r="A5624" s="7" t="s">
        <v>23</v>
      </c>
      <c r="B5624" s="7" t="s">
        <v>166</v>
      </c>
      <c r="C5624" s="7" t="s">
        <v>1320</v>
      </c>
      <c r="D5624" s="7" t="n">
        <v>2</v>
      </c>
      <c r="E5624" s="7" t="n">
        <v>120</v>
      </c>
      <c r="F5624" s="7" t="n">
        <v>0</v>
      </c>
      <c r="G5624" s="7" t="n">
        <v>0</v>
      </c>
    </row>
    <row r="5625" customFormat="false" ht="15" hidden="false" customHeight="false" outlineLevel="0" collapsed="false">
      <c r="A5625" s="7" t="s">
        <v>23</v>
      </c>
      <c r="B5625" s="7" t="s">
        <v>291</v>
      </c>
      <c r="C5625" s="7" t="s">
        <v>1323</v>
      </c>
      <c r="D5625" s="7" t="n">
        <v>15</v>
      </c>
      <c r="E5625" s="7" t="n">
        <v>329.73</v>
      </c>
      <c r="F5625" s="7" t="n">
        <v>0</v>
      </c>
      <c r="G5625" s="7" t="n">
        <v>0</v>
      </c>
    </row>
    <row r="5626" customFormat="false" ht="15" hidden="false" customHeight="false" outlineLevel="0" collapsed="false">
      <c r="A5626" s="7" t="s">
        <v>23</v>
      </c>
      <c r="B5626" s="7" t="s">
        <v>563</v>
      </c>
      <c r="C5626" s="7" t="s">
        <v>1327</v>
      </c>
      <c r="D5626" s="7" t="n">
        <v>0</v>
      </c>
      <c r="E5626" s="7" t="n">
        <v>0</v>
      </c>
      <c r="F5626" s="7" t="n">
        <v>1</v>
      </c>
      <c r="G5626" s="7" t="n">
        <v>70</v>
      </c>
    </row>
    <row r="5627" customFormat="false" ht="15" hidden="false" customHeight="false" outlineLevel="0" collapsed="false">
      <c r="A5627" s="7" t="s">
        <v>23</v>
      </c>
      <c r="B5627" s="7" t="s">
        <v>696</v>
      </c>
      <c r="C5627" s="7" t="s">
        <v>1501</v>
      </c>
      <c r="D5627" s="7" t="n">
        <v>0</v>
      </c>
      <c r="E5627" s="7" t="n">
        <v>0</v>
      </c>
      <c r="F5627" s="7" t="n">
        <v>1</v>
      </c>
      <c r="G5627" s="7" t="n">
        <v>70</v>
      </c>
    </row>
    <row r="5628" customFormat="false" ht="15" hidden="false" customHeight="false" outlineLevel="0" collapsed="false">
      <c r="A5628" s="7" t="s">
        <v>23</v>
      </c>
      <c r="B5628" s="7" t="s">
        <v>113</v>
      </c>
      <c r="C5628" s="7" t="s">
        <v>1330</v>
      </c>
      <c r="D5628" s="7" t="n">
        <v>7</v>
      </c>
      <c r="E5628" s="7" t="n">
        <v>327.74</v>
      </c>
      <c r="F5628" s="7" t="n">
        <v>3</v>
      </c>
      <c r="G5628" s="7" t="n">
        <v>140.46</v>
      </c>
    </row>
    <row r="5629" customFormat="false" ht="15" hidden="false" customHeight="false" outlineLevel="0" collapsed="false">
      <c r="A5629" s="7" t="s">
        <v>23</v>
      </c>
      <c r="B5629" s="7" t="s">
        <v>111</v>
      </c>
      <c r="C5629" s="7" t="s">
        <v>1330</v>
      </c>
      <c r="D5629" s="7" t="n">
        <v>4</v>
      </c>
      <c r="E5629" s="7" t="n">
        <v>187.28</v>
      </c>
      <c r="F5629" s="7" t="n">
        <v>4</v>
      </c>
      <c r="G5629" s="7" t="n">
        <v>187.28</v>
      </c>
    </row>
    <row r="5630" customFormat="false" ht="15" hidden="false" customHeight="false" outlineLevel="0" collapsed="false">
      <c r="A5630" s="7" t="s">
        <v>23</v>
      </c>
      <c r="B5630" s="7" t="s">
        <v>149</v>
      </c>
      <c r="C5630" s="7" t="s">
        <v>1330</v>
      </c>
      <c r="D5630" s="7" t="n">
        <v>2</v>
      </c>
      <c r="E5630" s="7" t="n">
        <v>93.64</v>
      </c>
      <c r="F5630" s="7" t="n">
        <v>1</v>
      </c>
      <c r="G5630" s="7" t="n">
        <v>46.82</v>
      </c>
    </row>
    <row r="5631" customFormat="false" ht="15" hidden="false" customHeight="false" outlineLevel="0" collapsed="false">
      <c r="A5631" s="7" t="s">
        <v>23</v>
      </c>
      <c r="B5631" s="7" t="s">
        <v>153</v>
      </c>
      <c r="C5631" s="7" t="s">
        <v>1330</v>
      </c>
      <c r="D5631" s="7" t="n">
        <v>3</v>
      </c>
      <c r="E5631" s="7" t="n">
        <v>140.46</v>
      </c>
      <c r="F5631" s="7" t="n">
        <v>2</v>
      </c>
      <c r="G5631" s="7" t="n">
        <v>93.64</v>
      </c>
    </row>
    <row r="5632" customFormat="false" ht="15" hidden="false" customHeight="false" outlineLevel="0" collapsed="false">
      <c r="A5632" s="7" t="s">
        <v>23</v>
      </c>
      <c r="B5632" s="7" t="s">
        <v>326</v>
      </c>
      <c r="C5632" s="7" t="s">
        <v>1330</v>
      </c>
      <c r="D5632" s="7" t="n">
        <v>3</v>
      </c>
      <c r="E5632" s="7" t="n">
        <v>140.46</v>
      </c>
      <c r="F5632" s="7" t="n">
        <v>1</v>
      </c>
      <c r="G5632" s="7" t="n">
        <v>46.82</v>
      </c>
    </row>
    <row r="5633" customFormat="false" ht="15" hidden="false" customHeight="false" outlineLevel="0" collapsed="false">
      <c r="A5633" s="7" t="s">
        <v>23</v>
      </c>
      <c r="B5633" s="7" t="s">
        <v>222</v>
      </c>
      <c r="C5633" s="7" t="s">
        <v>1331</v>
      </c>
      <c r="D5633" s="7" t="n">
        <v>2</v>
      </c>
      <c r="E5633" s="7" t="n">
        <v>122.82</v>
      </c>
      <c r="F5633" s="7" t="n">
        <v>0</v>
      </c>
      <c r="G5633" s="7" t="n">
        <v>0</v>
      </c>
    </row>
    <row r="5634" customFormat="false" ht="15" hidden="false" customHeight="false" outlineLevel="0" collapsed="false">
      <c r="A5634" s="7" t="s">
        <v>23</v>
      </c>
      <c r="B5634" s="7" t="s">
        <v>222</v>
      </c>
      <c r="C5634" s="7" t="s">
        <v>1331</v>
      </c>
      <c r="D5634" s="7" t="n">
        <v>4</v>
      </c>
      <c r="E5634" s="7" t="n">
        <v>281.04</v>
      </c>
      <c r="F5634" s="7" t="n">
        <v>1</v>
      </c>
      <c r="G5634" s="7" t="n">
        <v>70.26</v>
      </c>
    </row>
    <row r="5635" customFormat="false" ht="15" hidden="false" customHeight="false" outlineLevel="0" collapsed="false">
      <c r="A5635" s="7" t="s">
        <v>23</v>
      </c>
      <c r="B5635" s="7" t="s">
        <v>225</v>
      </c>
      <c r="C5635" s="7" t="s">
        <v>1331</v>
      </c>
      <c r="D5635" s="7" t="n">
        <v>4</v>
      </c>
      <c r="E5635" s="7" t="n">
        <v>281.04</v>
      </c>
      <c r="F5635" s="7" t="n">
        <v>0</v>
      </c>
      <c r="G5635" s="7" t="n">
        <v>0</v>
      </c>
    </row>
    <row r="5636" customFormat="false" ht="15" hidden="false" customHeight="false" outlineLevel="0" collapsed="false">
      <c r="A5636" s="7" t="s">
        <v>23</v>
      </c>
      <c r="B5636" s="7" t="s">
        <v>335</v>
      </c>
      <c r="C5636" s="7" t="s">
        <v>1331</v>
      </c>
      <c r="D5636" s="7" t="n">
        <v>2</v>
      </c>
      <c r="E5636" s="7" t="n">
        <v>140.52</v>
      </c>
      <c r="F5636" s="7" t="n">
        <v>0</v>
      </c>
      <c r="G5636" s="7" t="n">
        <v>0</v>
      </c>
    </row>
    <row r="5637" customFormat="false" ht="15" hidden="false" customHeight="false" outlineLevel="0" collapsed="false">
      <c r="A5637" s="7" t="s">
        <v>23</v>
      </c>
      <c r="B5637" s="7" t="s">
        <v>248</v>
      </c>
      <c r="C5637" s="7" t="s">
        <v>1331</v>
      </c>
      <c r="D5637" s="7" t="n">
        <v>2</v>
      </c>
      <c r="E5637" s="7" t="n">
        <v>140.52</v>
      </c>
      <c r="F5637" s="7" t="n">
        <v>0</v>
      </c>
      <c r="G5637" s="7" t="n">
        <v>0</v>
      </c>
    </row>
    <row r="5638" customFormat="false" ht="15" hidden="false" customHeight="false" outlineLevel="0" collapsed="false">
      <c r="A5638" s="7" t="s">
        <v>23</v>
      </c>
      <c r="B5638" s="7" t="s">
        <v>499</v>
      </c>
      <c r="C5638" s="7" t="s">
        <v>1331</v>
      </c>
      <c r="D5638" s="7" t="n">
        <v>0</v>
      </c>
      <c r="E5638" s="7" t="n">
        <v>0</v>
      </c>
      <c r="F5638" s="7" t="n">
        <v>1</v>
      </c>
      <c r="G5638" s="7" t="n">
        <v>70.26</v>
      </c>
    </row>
    <row r="5639" customFormat="false" ht="15" hidden="false" customHeight="false" outlineLevel="0" collapsed="false">
      <c r="A5639" s="7" t="s">
        <v>23</v>
      </c>
      <c r="B5639" s="7" t="s">
        <v>295</v>
      </c>
      <c r="C5639" s="7" t="s">
        <v>1333</v>
      </c>
      <c r="D5639" s="7" t="n">
        <v>2</v>
      </c>
      <c r="E5639" s="7" t="n">
        <v>74.91</v>
      </c>
      <c r="F5639" s="7" t="n">
        <v>2</v>
      </c>
      <c r="G5639" s="7" t="n">
        <v>74.91</v>
      </c>
    </row>
    <row r="5640" customFormat="false" ht="15" hidden="false" customHeight="false" outlineLevel="0" collapsed="false">
      <c r="A5640" s="7" t="s">
        <v>23</v>
      </c>
      <c r="B5640" s="7" t="s">
        <v>141</v>
      </c>
      <c r="C5640" s="7" t="s">
        <v>1334</v>
      </c>
      <c r="D5640" s="7" t="n">
        <v>3</v>
      </c>
      <c r="E5640" s="7" t="n">
        <v>92.68</v>
      </c>
      <c r="F5640" s="7" t="n">
        <v>0</v>
      </c>
      <c r="G5640" s="7" t="n">
        <v>0</v>
      </c>
    </row>
    <row r="5641" customFormat="false" ht="15" hidden="false" customHeight="false" outlineLevel="0" collapsed="false">
      <c r="A5641" s="7" t="s">
        <v>23</v>
      </c>
      <c r="B5641" s="7" t="s">
        <v>125</v>
      </c>
      <c r="C5641" s="7" t="s">
        <v>1334</v>
      </c>
      <c r="D5641" s="7" t="n">
        <v>1</v>
      </c>
      <c r="E5641" s="7" t="n">
        <v>30.89</v>
      </c>
      <c r="F5641" s="7" t="n">
        <v>0</v>
      </c>
      <c r="G5641" s="7" t="n">
        <v>0</v>
      </c>
    </row>
    <row r="5642" customFormat="false" ht="15" hidden="false" customHeight="false" outlineLevel="0" collapsed="false">
      <c r="A5642" s="7" t="s">
        <v>23</v>
      </c>
      <c r="B5642" s="7" t="s">
        <v>169</v>
      </c>
      <c r="C5642" s="7" t="s">
        <v>1334</v>
      </c>
      <c r="D5642" s="7" t="n">
        <v>1</v>
      </c>
      <c r="E5642" s="7" t="n">
        <v>30.89</v>
      </c>
      <c r="F5642" s="7" t="n">
        <v>0</v>
      </c>
      <c r="G5642" s="7" t="n">
        <v>0</v>
      </c>
    </row>
    <row r="5643" customFormat="false" ht="15" hidden="false" customHeight="false" outlineLevel="0" collapsed="false">
      <c r="A5643" s="7" t="s">
        <v>23</v>
      </c>
      <c r="B5643" s="7" t="s">
        <v>177</v>
      </c>
      <c r="C5643" s="7" t="s">
        <v>1334</v>
      </c>
      <c r="D5643" s="7" t="n">
        <v>1</v>
      </c>
      <c r="E5643" s="7" t="n">
        <v>30.89</v>
      </c>
      <c r="F5643" s="7" t="n">
        <v>0</v>
      </c>
      <c r="G5643" s="7" t="n">
        <v>0</v>
      </c>
    </row>
    <row r="5644" customFormat="false" ht="15" hidden="false" customHeight="false" outlineLevel="0" collapsed="false">
      <c r="A5644" s="7" t="s">
        <v>23</v>
      </c>
      <c r="B5644" s="7" t="s">
        <v>271</v>
      </c>
      <c r="C5644" s="7" t="s">
        <v>1335</v>
      </c>
      <c r="D5644" s="7" t="n">
        <v>1</v>
      </c>
      <c r="E5644" s="7" t="n">
        <v>30.89</v>
      </c>
      <c r="F5644" s="7" t="n">
        <v>2</v>
      </c>
      <c r="G5644" s="7" t="n">
        <v>61.78</v>
      </c>
    </row>
    <row r="5645" customFormat="false" ht="15" hidden="false" customHeight="false" outlineLevel="0" collapsed="false">
      <c r="A5645" s="7" t="s">
        <v>23</v>
      </c>
      <c r="B5645" s="7" t="s">
        <v>289</v>
      </c>
      <c r="C5645" s="7" t="s">
        <v>1335</v>
      </c>
      <c r="D5645" s="7" t="n">
        <v>1</v>
      </c>
      <c r="E5645" s="7" t="n">
        <v>30.89</v>
      </c>
      <c r="F5645" s="7" t="n">
        <v>1</v>
      </c>
      <c r="G5645" s="7" t="n">
        <v>30.89</v>
      </c>
    </row>
    <row r="5646" customFormat="false" ht="15" hidden="false" customHeight="false" outlineLevel="0" collapsed="false">
      <c r="A5646" s="7" t="s">
        <v>23</v>
      </c>
      <c r="B5646" s="7" t="s">
        <v>327</v>
      </c>
      <c r="C5646" s="7" t="s">
        <v>1335</v>
      </c>
      <c r="D5646" s="7" t="n">
        <v>1</v>
      </c>
      <c r="E5646" s="7" t="n">
        <v>30.89</v>
      </c>
      <c r="F5646" s="7" t="n">
        <v>0</v>
      </c>
      <c r="G5646" s="7" t="n">
        <v>0</v>
      </c>
    </row>
    <row r="5647" customFormat="false" ht="15" hidden="false" customHeight="false" outlineLevel="0" collapsed="false">
      <c r="A5647" s="7" t="s">
        <v>23</v>
      </c>
      <c r="B5647" s="7" t="s">
        <v>316</v>
      </c>
      <c r="C5647" s="7" t="s">
        <v>1335</v>
      </c>
      <c r="D5647" s="7" t="n">
        <v>1</v>
      </c>
      <c r="E5647" s="7" t="n">
        <v>19</v>
      </c>
      <c r="F5647" s="7" t="n">
        <v>0</v>
      </c>
      <c r="G5647" s="7" t="n">
        <v>0</v>
      </c>
    </row>
    <row r="5648" customFormat="false" ht="15" hidden="false" customHeight="false" outlineLevel="0" collapsed="false">
      <c r="A5648" s="7" t="s">
        <v>23</v>
      </c>
      <c r="B5648" s="7" t="s">
        <v>108</v>
      </c>
      <c r="C5648" s="7" t="s">
        <v>1336</v>
      </c>
      <c r="D5648" s="7" t="n">
        <v>2</v>
      </c>
      <c r="E5648" s="7" t="n">
        <v>61.78</v>
      </c>
      <c r="F5648" s="7" t="n">
        <v>0</v>
      </c>
      <c r="G5648" s="7" t="n">
        <v>0</v>
      </c>
    </row>
    <row r="5649" customFormat="false" ht="15" hidden="false" customHeight="false" outlineLevel="0" collapsed="false">
      <c r="A5649" s="7" t="s">
        <v>23</v>
      </c>
      <c r="B5649" s="7" t="s">
        <v>626</v>
      </c>
      <c r="C5649" s="7" t="s">
        <v>1336</v>
      </c>
      <c r="D5649" s="7" t="n">
        <v>0</v>
      </c>
      <c r="E5649" s="7" t="n">
        <v>0</v>
      </c>
      <c r="F5649" s="7" t="n">
        <v>1</v>
      </c>
      <c r="G5649" s="7" t="n">
        <v>30.89</v>
      </c>
    </row>
    <row r="5650" customFormat="false" ht="15" hidden="false" customHeight="false" outlineLevel="0" collapsed="false">
      <c r="A5650" s="7" t="s">
        <v>23</v>
      </c>
      <c r="B5650" s="7" t="s">
        <v>795</v>
      </c>
      <c r="C5650" s="7" t="s">
        <v>1522</v>
      </c>
      <c r="D5650" s="7" t="n">
        <v>0</v>
      </c>
      <c r="E5650" s="7" t="n">
        <v>0</v>
      </c>
      <c r="F5650" s="7" t="n">
        <v>1</v>
      </c>
      <c r="G5650" s="7" t="n">
        <v>212.75</v>
      </c>
    </row>
    <row r="5651" customFormat="false" ht="15" hidden="false" customHeight="false" outlineLevel="0" collapsed="false">
      <c r="A5651" s="7" t="s">
        <v>23</v>
      </c>
      <c r="B5651" s="7" t="s">
        <v>121</v>
      </c>
      <c r="C5651" s="7" t="s">
        <v>1339</v>
      </c>
      <c r="D5651" s="7" t="n">
        <v>16</v>
      </c>
      <c r="E5651" s="7" t="n">
        <v>974.16</v>
      </c>
      <c r="F5651" s="7" t="n">
        <v>6</v>
      </c>
      <c r="G5651" s="7" t="n">
        <v>365.31</v>
      </c>
    </row>
    <row r="5652" customFormat="false" ht="15" hidden="false" customHeight="false" outlineLevel="0" collapsed="false">
      <c r="A5652" s="7" t="s">
        <v>23</v>
      </c>
      <c r="B5652" s="7" t="s">
        <v>121</v>
      </c>
      <c r="C5652" s="7" t="s">
        <v>1339</v>
      </c>
      <c r="D5652" s="7" t="n">
        <v>4</v>
      </c>
      <c r="E5652" s="7" t="n">
        <v>240</v>
      </c>
      <c r="F5652" s="7" t="n">
        <v>0</v>
      </c>
      <c r="G5652" s="7" t="n">
        <v>0</v>
      </c>
    </row>
    <row r="5653" customFormat="false" ht="15" hidden="false" customHeight="false" outlineLevel="0" collapsed="false">
      <c r="A5653" s="7" t="s">
        <v>23</v>
      </c>
      <c r="B5653" s="7" t="s">
        <v>231</v>
      </c>
      <c r="C5653" s="7" t="s">
        <v>1342</v>
      </c>
      <c r="D5653" s="7" t="n">
        <v>20</v>
      </c>
      <c r="E5653" s="7" t="n">
        <v>570.9</v>
      </c>
      <c r="F5653" s="7" t="n">
        <v>5</v>
      </c>
      <c r="G5653" s="7" t="n">
        <v>142.72</v>
      </c>
    </row>
    <row r="5654" customFormat="false" ht="15" hidden="false" customHeight="false" outlineLevel="0" collapsed="false">
      <c r="A5654" s="7" t="s">
        <v>23</v>
      </c>
      <c r="B5654" s="7" t="s">
        <v>270</v>
      </c>
      <c r="C5654" s="7" t="s">
        <v>1343</v>
      </c>
      <c r="D5654" s="7" t="n">
        <v>0</v>
      </c>
      <c r="E5654" s="7" t="n">
        <v>0</v>
      </c>
      <c r="F5654" s="7" t="n">
        <v>5</v>
      </c>
      <c r="G5654" s="7" t="n">
        <v>140.4</v>
      </c>
    </row>
    <row r="5655" customFormat="false" ht="15" hidden="false" customHeight="false" outlineLevel="0" collapsed="false">
      <c r="A5655" s="7" t="s">
        <v>23</v>
      </c>
      <c r="B5655" s="7" t="s">
        <v>201</v>
      </c>
      <c r="C5655" s="7" t="s">
        <v>1344</v>
      </c>
      <c r="D5655" s="7" t="n">
        <v>30</v>
      </c>
      <c r="E5655" s="7" t="n">
        <v>434.47</v>
      </c>
      <c r="F5655" s="7" t="n">
        <v>5</v>
      </c>
      <c r="G5655" s="7" t="n">
        <v>72.41</v>
      </c>
    </row>
    <row r="5656" customFormat="false" ht="15" hidden="false" customHeight="false" outlineLevel="0" collapsed="false">
      <c r="A5656" s="7" t="s">
        <v>23</v>
      </c>
      <c r="B5656" s="7" t="s">
        <v>201</v>
      </c>
      <c r="C5656" s="7" t="s">
        <v>1344</v>
      </c>
      <c r="D5656" s="7" t="n">
        <v>10</v>
      </c>
      <c r="E5656" s="7" t="n">
        <v>141.38</v>
      </c>
      <c r="F5656" s="7" t="n">
        <v>0</v>
      </c>
      <c r="G5656" s="7" t="n">
        <v>0</v>
      </c>
    </row>
    <row r="5657" customFormat="false" ht="15" hidden="false" customHeight="false" outlineLevel="0" collapsed="false">
      <c r="A5657" s="7" t="s">
        <v>23</v>
      </c>
      <c r="B5657" s="7" t="s">
        <v>246</v>
      </c>
      <c r="C5657" s="7" t="s">
        <v>1345</v>
      </c>
      <c r="D5657" s="7" t="n">
        <v>8</v>
      </c>
      <c r="E5657" s="7" t="n">
        <v>115.86</v>
      </c>
      <c r="F5657" s="7" t="n">
        <v>0</v>
      </c>
      <c r="G5657" s="7" t="n">
        <v>0</v>
      </c>
    </row>
    <row r="5658" customFormat="false" ht="15" hidden="false" customHeight="false" outlineLevel="0" collapsed="false">
      <c r="A5658" s="7" t="s">
        <v>23</v>
      </c>
      <c r="B5658" s="7" t="s">
        <v>150</v>
      </c>
      <c r="C5658" s="7" t="s">
        <v>1349</v>
      </c>
      <c r="D5658" s="7" t="n">
        <v>31</v>
      </c>
      <c r="E5658" s="7" t="n">
        <v>567.38</v>
      </c>
      <c r="F5658" s="7" t="n">
        <v>21</v>
      </c>
      <c r="G5658" s="7" t="n">
        <v>392.8</v>
      </c>
    </row>
    <row r="5659" customFormat="false" ht="15" hidden="false" customHeight="false" outlineLevel="0" collapsed="false">
      <c r="A5659" s="7" t="s">
        <v>23</v>
      </c>
      <c r="B5659" s="7" t="s">
        <v>150</v>
      </c>
      <c r="C5659" s="7" t="s">
        <v>1349</v>
      </c>
      <c r="D5659" s="7" t="n">
        <v>18</v>
      </c>
      <c r="E5659" s="7" t="n">
        <v>322.52</v>
      </c>
      <c r="F5659" s="7" t="n">
        <v>0</v>
      </c>
      <c r="G5659" s="7" t="n">
        <v>0</v>
      </c>
    </row>
    <row r="5660" customFormat="false" ht="15" hidden="false" customHeight="false" outlineLevel="0" collapsed="false">
      <c r="A5660" s="7" t="s">
        <v>23</v>
      </c>
      <c r="B5660" s="7" t="s">
        <v>311</v>
      </c>
      <c r="C5660" s="7" t="s">
        <v>1352</v>
      </c>
      <c r="D5660" s="7" t="n">
        <v>10</v>
      </c>
      <c r="E5660" s="7" t="n">
        <v>168.22</v>
      </c>
      <c r="F5660" s="7" t="n">
        <v>0</v>
      </c>
      <c r="G5660" s="7" t="n">
        <v>0</v>
      </c>
    </row>
    <row r="5661" customFormat="false" ht="15" hidden="false" customHeight="false" outlineLevel="0" collapsed="false">
      <c r="A5661" s="7" t="s">
        <v>23</v>
      </c>
      <c r="B5661" s="7" t="s">
        <v>311</v>
      </c>
      <c r="C5661" s="7" t="s">
        <v>1352</v>
      </c>
      <c r="D5661" s="7" t="n">
        <v>10</v>
      </c>
      <c r="E5661" s="7" t="n">
        <v>165</v>
      </c>
      <c r="F5661" s="7" t="n">
        <v>0</v>
      </c>
      <c r="G5661" s="7" t="n">
        <v>0</v>
      </c>
    </row>
    <row r="5662" customFormat="false" ht="15" hidden="false" customHeight="false" outlineLevel="0" collapsed="false">
      <c r="A5662" s="7" t="s">
        <v>23</v>
      </c>
      <c r="B5662" s="7" t="s">
        <v>180</v>
      </c>
      <c r="C5662" s="7" t="s">
        <v>1353</v>
      </c>
      <c r="D5662" s="7" t="n">
        <v>3</v>
      </c>
      <c r="E5662" s="7" t="n">
        <v>112.36</v>
      </c>
      <c r="F5662" s="7" t="n">
        <v>10</v>
      </c>
      <c r="G5662" s="7" t="n">
        <v>374.55</v>
      </c>
    </row>
    <row r="5663" customFormat="false" ht="15" hidden="false" customHeight="false" outlineLevel="0" collapsed="false">
      <c r="A5663" s="7" t="s">
        <v>23</v>
      </c>
      <c r="B5663" s="7" t="s">
        <v>180</v>
      </c>
      <c r="C5663" s="7" t="s">
        <v>1353</v>
      </c>
      <c r="D5663" s="7" t="n">
        <v>2</v>
      </c>
      <c r="E5663" s="7" t="n">
        <v>66.69</v>
      </c>
      <c r="F5663" s="7" t="n">
        <v>0</v>
      </c>
      <c r="G5663" s="7" t="n">
        <v>0</v>
      </c>
    </row>
    <row r="5664" customFormat="false" ht="15" hidden="false" customHeight="false" outlineLevel="0" collapsed="false">
      <c r="A5664" s="7" t="s">
        <v>23</v>
      </c>
      <c r="B5664" s="7" t="s">
        <v>114</v>
      </c>
      <c r="C5664" s="7" t="s">
        <v>1354</v>
      </c>
      <c r="D5664" s="7" t="n">
        <v>12</v>
      </c>
      <c r="E5664" s="7" t="n">
        <v>429.52</v>
      </c>
      <c r="F5664" s="7" t="n">
        <v>4</v>
      </c>
      <c r="G5664" s="7" t="n">
        <v>161.07</v>
      </c>
    </row>
    <row r="5665" customFormat="false" ht="15" hidden="false" customHeight="false" outlineLevel="0" collapsed="false">
      <c r="A5665" s="7" t="s">
        <v>23</v>
      </c>
      <c r="B5665" s="7" t="s">
        <v>323</v>
      </c>
      <c r="C5665" s="7" t="s">
        <v>1355</v>
      </c>
      <c r="D5665" s="7" t="n">
        <v>0</v>
      </c>
      <c r="E5665" s="7" t="n">
        <v>0</v>
      </c>
      <c r="F5665" s="7" t="n">
        <v>6</v>
      </c>
      <c r="G5665" s="7" t="n">
        <v>182.52</v>
      </c>
    </row>
    <row r="5666" customFormat="false" ht="15" hidden="false" customHeight="false" outlineLevel="0" collapsed="false">
      <c r="A5666" s="7" t="s">
        <v>23</v>
      </c>
      <c r="B5666" s="7" t="s">
        <v>342</v>
      </c>
      <c r="C5666" s="7" t="s">
        <v>1356</v>
      </c>
      <c r="D5666" s="7" t="n">
        <v>6</v>
      </c>
      <c r="E5666" s="7" t="n">
        <v>123.43</v>
      </c>
      <c r="F5666" s="7" t="n">
        <v>0</v>
      </c>
      <c r="G5666" s="7" t="n">
        <v>0</v>
      </c>
    </row>
    <row r="5667" customFormat="false" ht="15" hidden="false" customHeight="false" outlineLevel="0" collapsed="false">
      <c r="A5667" s="7" t="s">
        <v>23</v>
      </c>
      <c r="B5667" s="7" t="s">
        <v>179</v>
      </c>
      <c r="C5667" s="7" t="s">
        <v>1357</v>
      </c>
      <c r="D5667" s="7" t="n">
        <v>15</v>
      </c>
      <c r="E5667" s="7" t="n">
        <v>326.05</v>
      </c>
      <c r="F5667" s="7" t="n">
        <v>0</v>
      </c>
      <c r="G5667" s="7" t="n">
        <v>0</v>
      </c>
    </row>
    <row r="5668" customFormat="false" ht="15" hidden="false" customHeight="false" outlineLevel="0" collapsed="false">
      <c r="A5668" s="7" t="s">
        <v>23</v>
      </c>
      <c r="B5668" s="7" t="s">
        <v>163</v>
      </c>
      <c r="C5668" s="7" t="s">
        <v>1357</v>
      </c>
      <c r="D5668" s="7" t="n">
        <v>14</v>
      </c>
      <c r="E5668" s="7" t="n">
        <v>349.3</v>
      </c>
      <c r="F5668" s="7" t="n">
        <v>6</v>
      </c>
      <c r="G5668" s="7" t="n">
        <v>157.18</v>
      </c>
    </row>
    <row r="5669" customFormat="false" ht="15" hidden="false" customHeight="false" outlineLevel="0" collapsed="false">
      <c r="A5669" s="7" t="s">
        <v>23</v>
      </c>
      <c r="B5669" s="7" t="s">
        <v>613</v>
      </c>
      <c r="C5669" s="7" t="s">
        <v>1369</v>
      </c>
      <c r="D5669" s="7" t="n">
        <v>3</v>
      </c>
      <c r="E5669" s="7" t="n">
        <v>267.03</v>
      </c>
      <c r="F5669" s="7" t="n">
        <v>4</v>
      </c>
      <c r="G5669" s="7" t="n">
        <v>356.04</v>
      </c>
    </row>
    <row r="5670" customFormat="false" ht="15" hidden="false" customHeight="false" outlineLevel="0" collapsed="false">
      <c r="A5670" s="7" t="s">
        <v>23</v>
      </c>
      <c r="B5670" s="7" t="s">
        <v>170</v>
      </c>
      <c r="C5670" s="7" t="s">
        <v>1371</v>
      </c>
      <c r="D5670" s="7" t="n">
        <v>3</v>
      </c>
      <c r="E5670" s="7" t="n">
        <v>141.89</v>
      </c>
      <c r="F5670" s="7" t="n">
        <v>9</v>
      </c>
      <c r="G5670" s="7" t="n">
        <v>425.65</v>
      </c>
    </row>
    <row r="5671" customFormat="false" ht="15" hidden="false" customHeight="false" outlineLevel="0" collapsed="false">
      <c r="A5671" s="7" t="s">
        <v>23</v>
      </c>
      <c r="B5671" s="7" t="s">
        <v>278</v>
      </c>
      <c r="C5671" s="7" t="s">
        <v>1372</v>
      </c>
      <c r="D5671" s="7" t="n">
        <v>11</v>
      </c>
      <c r="E5671" s="7" t="n">
        <v>660</v>
      </c>
      <c r="F5671" s="7" t="n">
        <v>12</v>
      </c>
      <c r="G5671" s="7" t="n">
        <v>720</v>
      </c>
    </row>
    <row r="5672" customFormat="false" ht="15" hidden="false" customHeight="false" outlineLevel="0" collapsed="false">
      <c r="A5672" s="7" t="s">
        <v>23</v>
      </c>
      <c r="B5672" s="7" t="s">
        <v>268</v>
      </c>
      <c r="C5672" s="7" t="s">
        <v>1372</v>
      </c>
      <c r="D5672" s="7" t="n">
        <v>16</v>
      </c>
      <c r="E5672" s="7" t="n">
        <v>960</v>
      </c>
      <c r="F5672" s="7" t="n">
        <v>9</v>
      </c>
      <c r="G5672" s="7" t="n">
        <v>540</v>
      </c>
    </row>
    <row r="5673" customFormat="false" ht="15" hidden="false" customHeight="false" outlineLevel="0" collapsed="false">
      <c r="A5673" s="7" t="s">
        <v>23</v>
      </c>
      <c r="B5673" s="7" t="s">
        <v>343</v>
      </c>
      <c r="C5673" s="7" t="s">
        <v>1376</v>
      </c>
      <c r="D5673" s="7" t="n">
        <v>7</v>
      </c>
      <c r="E5673" s="7" t="n">
        <v>174.98</v>
      </c>
      <c r="F5673" s="7" t="n">
        <v>0</v>
      </c>
      <c r="G5673" s="7" t="n">
        <v>0</v>
      </c>
    </row>
    <row r="5674" customFormat="false" ht="15" hidden="false" customHeight="false" outlineLevel="0" collapsed="false">
      <c r="A5674" s="7" t="s">
        <v>23</v>
      </c>
      <c r="B5674" s="7" t="s">
        <v>303</v>
      </c>
      <c r="C5674" s="7" t="s">
        <v>1376</v>
      </c>
      <c r="D5674" s="7" t="n">
        <v>7</v>
      </c>
      <c r="E5674" s="7" t="n">
        <v>174.98</v>
      </c>
      <c r="F5674" s="7" t="n">
        <v>0</v>
      </c>
      <c r="G5674" s="7" t="n">
        <v>0</v>
      </c>
    </row>
    <row r="5675" customFormat="false" ht="15" hidden="false" customHeight="false" outlineLevel="0" collapsed="false">
      <c r="A5675" s="7" t="s">
        <v>23</v>
      </c>
      <c r="B5675" s="7" t="s">
        <v>283</v>
      </c>
      <c r="C5675" s="7" t="s">
        <v>1376</v>
      </c>
      <c r="D5675" s="7" t="n">
        <v>6</v>
      </c>
      <c r="E5675" s="7" t="n">
        <v>0.04</v>
      </c>
      <c r="F5675" s="7" t="n">
        <v>0</v>
      </c>
      <c r="G5675" s="7" t="n">
        <v>0</v>
      </c>
    </row>
    <row r="5676" customFormat="false" ht="15" hidden="false" customHeight="false" outlineLevel="0" collapsed="false">
      <c r="A5676" s="7" t="s">
        <v>23</v>
      </c>
      <c r="B5676" s="7" t="s">
        <v>283</v>
      </c>
      <c r="C5676" s="7" t="s">
        <v>1376</v>
      </c>
      <c r="D5676" s="7" t="n">
        <v>4</v>
      </c>
      <c r="E5676" s="7" t="n">
        <v>99.98</v>
      </c>
      <c r="F5676" s="7" t="n">
        <v>0</v>
      </c>
      <c r="G5676" s="7" t="n">
        <v>0</v>
      </c>
    </row>
    <row r="5677" customFormat="false" ht="15" hidden="false" customHeight="false" outlineLevel="0" collapsed="false">
      <c r="A5677" s="7" t="s">
        <v>23</v>
      </c>
      <c r="B5677" s="7" t="s">
        <v>418</v>
      </c>
      <c r="C5677" s="7" t="s">
        <v>1378</v>
      </c>
      <c r="D5677" s="7" t="n">
        <v>5</v>
      </c>
      <c r="E5677" s="7" t="n">
        <v>124.99</v>
      </c>
      <c r="F5677" s="7" t="n">
        <v>0</v>
      </c>
      <c r="G5677" s="7" t="n">
        <v>0</v>
      </c>
    </row>
    <row r="5678" customFormat="false" ht="15" hidden="false" customHeight="false" outlineLevel="0" collapsed="false">
      <c r="A5678" s="7" t="s">
        <v>23</v>
      </c>
      <c r="B5678" s="7" t="s">
        <v>354</v>
      </c>
      <c r="C5678" s="7" t="s">
        <v>1378</v>
      </c>
      <c r="D5678" s="7" t="n">
        <v>5</v>
      </c>
      <c r="E5678" s="7" t="n">
        <v>124.99</v>
      </c>
      <c r="F5678" s="7" t="n">
        <v>5</v>
      </c>
      <c r="G5678" s="7" t="n">
        <v>124.99</v>
      </c>
    </row>
    <row r="5679" customFormat="false" ht="15" hidden="false" customHeight="false" outlineLevel="0" collapsed="false">
      <c r="A5679" s="7" t="s">
        <v>23</v>
      </c>
      <c r="B5679" s="7" t="s">
        <v>349</v>
      </c>
      <c r="C5679" s="7" t="s">
        <v>1378</v>
      </c>
      <c r="D5679" s="7" t="n">
        <v>8</v>
      </c>
      <c r="E5679" s="7" t="n">
        <v>199.98</v>
      </c>
      <c r="F5679" s="7" t="n">
        <v>0</v>
      </c>
      <c r="G5679" s="7" t="n">
        <v>0</v>
      </c>
    </row>
    <row r="5680" customFormat="false" ht="15" hidden="false" customHeight="false" outlineLevel="0" collapsed="false">
      <c r="A5680" s="7" t="s">
        <v>23</v>
      </c>
      <c r="B5680" s="7" t="s">
        <v>748</v>
      </c>
      <c r="C5680" s="7" t="s">
        <v>1495</v>
      </c>
      <c r="D5680" s="7" t="n">
        <v>0</v>
      </c>
      <c r="E5680" s="7" t="n">
        <v>0</v>
      </c>
      <c r="F5680" s="7" t="n">
        <v>6</v>
      </c>
      <c r="G5680" s="7" t="n">
        <v>149.99</v>
      </c>
    </row>
    <row r="5681" customFormat="false" ht="15" hidden="false" customHeight="false" outlineLevel="0" collapsed="false">
      <c r="A5681" s="7" t="s">
        <v>23</v>
      </c>
      <c r="B5681" s="7" t="s">
        <v>650</v>
      </c>
      <c r="C5681" s="7" t="s">
        <v>1495</v>
      </c>
      <c r="D5681" s="7" t="n">
        <v>0</v>
      </c>
      <c r="E5681" s="7" t="n">
        <v>0</v>
      </c>
      <c r="F5681" s="7" t="n">
        <v>6</v>
      </c>
      <c r="G5681" s="7" t="n">
        <v>149.99</v>
      </c>
    </row>
    <row r="5682" customFormat="false" ht="15" hidden="false" customHeight="false" outlineLevel="0" collapsed="false">
      <c r="A5682" s="7" t="s">
        <v>23</v>
      </c>
      <c r="B5682" s="7" t="s">
        <v>647</v>
      </c>
      <c r="C5682" s="7" t="s">
        <v>1495</v>
      </c>
      <c r="D5682" s="7" t="n">
        <v>0</v>
      </c>
      <c r="E5682" s="7" t="n">
        <v>0</v>
      </c>
      <c r="F5682" s="7" t="n">
        <v>6</v>
      </c>
      <c r="G5682" s="7" t="n">
        <v>149.99</v>
      </c>
    </row>
    <row r="5683" customFormat="false" ht="15" hidden="false" customHeight="false" outlineLevel="0" collapsed="false">
      <c r="A5683" s="7" t="s">
        <v>23</v>
      </c>
      <c r="B5683" s="7" t="s">
        <v>188</v>
      </c>
      <c r="C5683" s="7" t="s">
        <v>1379</v>
      </c>
      <c r="D5683" s="7" t="n">
        <v>3</v>
      </c>
      <c r="E5683" s="7" t="n">
        <v>189.7</v>
      </c>
      <c r="F5683" s="7" t="n">
        <v>0</v>
      </c>
      <c r="G5683" s="7" t="n">
        <v>0</v>
      </c>
    </row>
    <row r="5684" customFormat="false" ht="15" hidden="false" customHeight="false" outlineLevel="0" collapsed="false">
      <c r="A5684" s="7" t="s">
        <v>23</v>
      </c>
      <c r="B5684" s="7" t="s">
        <v>174</v>
      </c>
      <c r="C5684" s="7" t="s">
        <v>1379</v>
      </c>
      <c r="D5684" s="7" t="n">
        <v>12</v>
      </c>
      <c r="E5684" s="7" t="n">
        <v>758.79</v>
      </c>
      <c r="F5684" s="7" t="n">
        <v>0</v>
      </c>
      <c r="G5684" s="7" t="n">
        <v>0</v>
      </c>
    </row>
    <row r="5685" customFormat="false" ht="15" hidden="false" customHeight="false" outlineLevel="0" collapsed="false">
      <c r="A5685" s="7" t="s">
        <v>23</v>
      </c>
      <c r="B5685" s="7" t="s">
        <v>145</v>
      </c>
      <c r="C5685" s="7" t="s">
        <v>1379</v>
      </c>
      <c r="D5685" s="7" t="n">
        <v>10</v>
      </c>
      <c r="E5685" s="7" t="n">
        <v>632.32</v>
      </c>
      <c r="F5685" s="7" t="n">
        <v>0</v>
      </c>
      <c r="G5685" s="7" t="n">
        <v>0</v>
      </c>
    </row>
    <row r="5686" customFormat="false" ht="15" hidden="false" customHeight="false" outlineLevel="0" collapsed="false">
      <c r="A5686" s="7" t="s">
        <v>23</v>
      </c>
      <c r="B5686" s="7" t="s">
        <v>658</v>
      </c>
      <c r="C5686" s="7" t="s">
        <v>1496</v>
      </c>
      <c r="D5686" s="7" t="n">
        <v>0</v>
      </c>
      <c r="E5686" s="7" t="n">
        <v>0</v>
      </c>
      <c r="F5686" s="7" t="n">
        <v>5</v>
      </c>
      <c r="G5686" s="7" t="n">
        <v>316.16</v>
      </c>
    </row>
    <row r="5687" customFormat="false" ht="15" hidden="false" customHeight="false" outlineLevel="0" collapsed="false">
      <c r="A5687" s="7" t="s">
        <v>23</v>
      </c>
      <c r="B5687" s="7" t="s">
        <v>653</v>
      </c>
      <c r="C5687" s="7" t="s">
        <v>1496</v>
      </c>
      <c r="D5687" s="7" t="n">
        <v>0</v>
      </c>
      <c r="E5687" s="7" t="n">
        <v>0</v>
      </c>
      <c r="F5687" s="7" t="n">
        <v>5</v>
      </c>
      <c r="G5687" s="7" t="n">
        <v>316.16</v>
      </c>
    </row>
    <row r="5688" customFormat="false" ht="15" hidden="false" customHeight="false" outlineLevel="0" collapsed="false">
      <c r="A5688" s="7" t="s">
        <v>23</v>
      </c>
      <c r="B5688" s="7" t="s">
        <v>148</v>
      </c>
      <c r="C5688" s="7" t="s">
        <v>1387</v>
      </c>
      <c r="D5688" s="7" t="n">
        <v>2</v>
      </c>
      <c r="E5688" s="7" t="n">
        <v>59.48</v>
      </c>
      <c r="F5688" s="7" t="n">
        <v>0</v>
      </c>
      <c r="G5688" s="7" t="n">
        <v>0</v>
      </c>
    </row>
    <row r="5689" customFormat="false" ht="15" hidden="false" customHeight="false" outlineLevel="0" collapsed="false">
      <c r="A5689" s="7" t="s">
        <v>23</v>
      </c>
      <c r="B5689" s="7" t="s">
        <v>148</v>
      </c>
      <c r="C5689" s="7" t="s">
        <v>1387</v>
      </c>
      <c r="D5689" s="7" t="n">
        <v>1</v>
      </c>
      <c r="E5689" s="7" t="n">
        <v>30.89</v>
      </c>
      <c r="F5689" s="7" t="n">
        <v>2</v>
      </c>
      <c r="G5689" s="7" t="n">
        <v>61.78</v>
      </c>
    </row>
    <row r="5690" customFormat="false" ht="15" hidden="false" customHeight="false" outlineLevel="0" collapsed="false">
      <c r="A5690" s="7" t="s">
        <v>23</v>
      </c>
      <c r="B5690" s="7" t="s">
        <v>139</v>
      </c>
      <c r="C5690" s="7" t="s">
        <v>1387</v>
      </c>
      <c r="D5690" s="7" t="n">
        <v>2</v>
      </c>
      <c r="E5690" s="7" t="n">
        <v>61.78</v>
      </c>
      <c r="F5690" s="7" t="n">
        <v>2</v>
      </c>
      <c r="G5690" s="7" t="n">
        <v>61.78</v>
      </c>
    </row>
    <row r="5691" customFormat="false" ht="15" hidden="false" customHeight="false" outlineLevel="0" collapsed="false">
      <c r="A5691" s="7" t="s">
        <v>23</v>
      </c>
      <c r="B5691" s="7" t="s">
        <v>189</v>
      </c>
      <c r="C5691" s="7" t="s">
        <v>1387</v>
      </c>
      <c r="D5691" s="7" t="n">
        <v>1</v>
      </c>
      <c r="E5691" s="7" t="n">
        <v>30.89</v>
      </c>
      <c r="F5691" s="7" t="n">
        <v>0</v>
      </c>
      <c r="G5691" s="7" t="n">
        <v>0</v>
      </c>
    </row>
    <row r="5692" customFormat="false" ht="15" hidden="false" customHeight="false" outlineLevel="0" collapsed="false">
      <c r="A5692" s="7" t="s">
        <v>23</v>
      </c>
      <c r="B5692" s="7" t="s">
        <v>181</v>
      </c>
      <c r="C5692" s="7" t="s">
        <v>1387</v>
      </c>
      <c r="D5692" s="7" t="n">
        <v>0</v>
      </c>
      <c r="E5692" s="7" t="n">
        <v>0</v>
      </c>
      <c r="F5692" s="7" t="n">
        <v>2</v>
      </c>
      <c r="G5692" s="7" t="n">
        <v>61.78</v>
      </c>
    </row>
    <row r="5693" customFormat="false" ht="15" hidden="false" customHeight="false" outlineLevel="0" collapsed="false">
      <c r="A5693" s="7" t="s">
        <v>23</v>
      </c>
      <c r="B5693" s="7" t="s">
        <v>257</v>
      </c>
      <c r="C5693" s="7" t="s">
        <v>1387</v>
      </c>
      <c r="D5693" s="7" t="n">
        <v>0</v>
      </c>
      <c r="E5693" s="7" t="n">
        <v>0</v>
      </c>
      <c r="F5693" s="7" t="n">
        <v>1</v>
      </c>
      <c r="G5693" s="7" t="n">
        <v>30.89</v>
      </c>
    </row>
    <row r="5694" customFormat="false" ht="15" hidden="false" customHeight="false" outlineLevel="0" collapsed="false">
      <c r="A5694" s="7" t="s">
        <v>23</v>
      </c>
      <c r="B5694" s="7" t="s">
        <v>101</v>
      </c>
      <c r="C5694" s="7" t="s">
        <v>1389</v>
      </c>
      <c r="D5694" s="7" t="n">
        <v>8</v>
      </c>
      <c r="E5694" s="7" t="n">
        <v>247.12</v>
      </c>
      <c r="F5694" s="7" t="n">
        <v>4</v>
      </c>
      <c r="G5694" s="7" t="n">
        <v>123.56</v>
      </c>
    </row>
    <row r="5695" customFormat="false" ht="15" hidden="false" customHeight="false" outlineLevel="0" collapsed="false">
      <c r="A5695" s="7" t="s">
        <v>23</v>
      </c>
      <c r="B5695" s="7" t="s">
        <v>102</v>
      </c>
      <c r="C5695" s="7" t="s">
        <v>1389</v>
      </c>
      <c r="D5695" s="7" t="n">
        <v>6</v>
      </c>
      <c r="E5695" s="7" t="n">
        <v>185.34</v>
      </c>
      <c r="F5695" s="7" t="n">
        <v>2</v>
      </c>
      <c r="G5695" s="7" t="n">
        <v>61.78</v>
      </c>
    </row>
    <row r="5696" customFormat="false" ht="15" hidden="false" customHeight="false" outlineLevel="0" collapsed="false">
      <c r="A5696" s="7" t="s">
        <v>23</v>
      </c>
      <c r="B5696" s="7" t="s">
        <v>137</v>
      </c>
      <c r="C5696" s="7" t="s">
        <v>1389</v>
      </c>
      <c r="D5696" s="7" t="n">
        <v>0</v>
      </c>
      <c r="E5696" s="7" t="n">
        <v>0</v>
      </c>
      <c r="F5696" s="7" t="n">
        <v>2</v>
      </c>
      <c r="G5696" s="7" t="n">
        <v>61.78</v>
      </c>
    </row>
    <row r="5697" customFormat="false" ht="15" hidden="false" customHeight="false" outlineLevel="0" collapsed="false">
      <c r="A5697" s="7" t="s">
        <v>23</v>
      </c>
      <c r="B5697" s="7" t="s">
        <v>118</v>
      </c>
      <c r="C5697" s="7" t="s">
        <v>1389</v>
      </c>
      <c r="D5697" s="7" t="n">
        <v>0</v>
      </c>
      <c r="E5697" s="7" t="n">
        <v>0</v>
      </c>
      <c r="F5697" s="7" t="n">
        <v>6</v>
      </c>
      <c r="G5697" s="7" t="n">
        <v>185.34</v>
      </c>
    </row>
    <row r="5698" customFormat="false" ht="15" hidden="false" customHeight="false" outlineLevel="0" collapsed="false">
      <c r="A5698" s="7" t="s">
        <v>23</v>
      </c>
      <c r="B5698" s="7" t="s">
        <v>716</v>
      </c>
      <c r="C5698" s="7" t="s">
        <v>1389</v>
      </c>
      <c r="D5698" s="7" t="n">
        <v>2</v>
      </c>
      <c r="E5698" s="7" t="n">
        <v>61.78</v>
      </c>
      <c r="F5698" s="7" t="n">
        <v>3</v>
      </c>
      <c r="G5698" s="7" t="n">
        <v>92.67</v>
      </c>
    </row>
    <row r="5699" customFormat="false" ht="15" hidden="false" customHeight="false" outlineLevel="0" collapsed="false">
      <c r="A5699" s="7" t="s">
        <v>23</v>
      </c>
      <c r="B5699" s="7" t="s">
        <v>133</v>
      </c>
      <c r="C5699" s="7" t="s">
        <v>1390</v>
      </c>
      <c r="D5699" s="7" t="n">
        <v>2</v>
      </c>
      <c r="E5699" s="7" t="n">
        <v>71.76</v>
      </c>
      <c r="F5699" s="7" t="n">
        <v>0</v>
      </c>
      <c r="G5699" s="7" t="n">
        <v>0</v>
      </c>
    </row>
    <row r="5700" customFormat="false" ht="15" hidden="false" customHeight="false" outlineLevel="0" collapsed="false">
      <c r="A5700" s="7" t="s">
        <v>23</v>
      </c>
      <c r="B5700" s="7" t="s">
        <v>133</v>
      </c>
      <c r="C5700" s="7" t="s">
        <v>1390</v>
      </c>
      <c r="D5700" s="7" t="n">
        <v>2</v>
      </c>
      <c r="E5700" s="7" t="n">
        <v>74.9</v>
      </c>
      <c r="F5700" s="7" t="n">
        <v>1</v>
      </c>
      <c r="G5700" s="7" t="n">
        <v>37.45</v>
      </c>
    </row>
    <row r="5701" customFormat="false" ht="15" hidden="false" customHeight="false" outlineLevel="0" collapsed="false">
      <c r="A5701" s="7" t="s">
        <v>23</v>
      </c>
      <c r="B5701" s="7" t="s">
        <v>154</v>
      </c>
      <c r="C5701" s="7" t="s">
        <v>1390</v>
      </c>
      <c r="D5701" s="7" t="n">
        <v>1</v>
      </c>
      <c r="E5701" s="7" t="n">
        <v>37.46</v>
      </c>
      <c r="F5701" s="7" t="n">
        <v>0</v>
      </c>
      <c r="G5701" s="7" t="n">
        <v>0</v>
      </c>
    </row>
    <row r="5702" customFormat="false" ht="15" hidden="false" customHeight="false" outlineLevel="0" collapsed="false">
      <c r="A5702" s="7" t="s">
        <v>23</v>
      </c>
      <c r="B5702" s="7" t="s">
        <v>216</v>
      </c>
      <c r="C5702" s="7" t="s">
        <v>1390</v>
      </c>
      <c r="D5702" s="7" t="n">
        <v>1</v>
      </c>
      <c r="E5702" s="7" t="n">
        <v>37.46</v>
      </c>
      <c r="F5702" s="7" t="n">
        <v>0</v>
      </c>
      <c r="G5702" s="7" t="n">
        <v>0</v>
      </c>
    </row>
    <row r="5703" customFormat="false" ht="15" hidden="false" customHeight="false" outlineLevel="0" collapsed="false">
      <c r="A5703" s="7" t="s">
        <v>23</v>
      </c>
      <c r="B5703" s="7" t="s">
        <v>167</v>
      </c>
      <c r="C5703" s="7" t="s">
        <v>1390</v>
      </c>
      <c r="D5703" s="7" t="n">
        <v>0</v>
      </c>
      <c r="E5703" s="7" t="n">
        <v>0</v>
      </c>
      <c r="F5703" s="7" t="n">
        <v>1</v>
      </c>
      <c r="G5703" s="7" t="n">
        <v>37.45</v>
      </c>
    </row>
    <row r="5704" customFormat="false" ht="15" hidden="false" customHeight="false" outlineLevel="0" collapsed="false">
      <c r="A5704" s="7" t="s">
        <v>23</v>
      </c>
      <c r="B5704" s="7" t="s">
        <v>167</v>
      </c>
      <c r="C5704" s="7" t="s">
        <v>1390</v>
      </c>
      <c r="D5704" s="7" t="n">
        <v>2</v>
      </c>
      <c r="E5704" s="7" t="n">
        <v>71.76</v>
      </c>
      <c r="F5704" s="7" t="n">
        <v>0</v>
      </c>
      <c r="G5704" s="7" t="n">
        <v>0</v>
      </c>
    </row>
    <row r="5705" customFormat="false" ht="15" hidden="false" customHeight="false" outlineLevel="0" collapsed="false">
      <c r="A5705" s="7" t="s">
        <v>23</v>
      </c>
      <c r="B5705" s="7" t="s">
        <v>285</v>
      </c>
      <c r="C5705" s="7" t="s">
        <v>1390</v>
      </c>
      <c r="D5705" s="7" t="n">
        <v>1</v>
      </c>
      <c r="E5705" s="7" t="n">
        <v>37.46</v>
      </c>
      <c r="F5705" s="7" t="n">
        <v>0</v>
      </c>
      <c r="G5705" s="7" t="n">
        <v>0</v>
      </c>
    </row>
    <row r="5706" customFormat="false" ht="15" hidden="false" customHeight="false" outlineLevel="0" collapsed="false">
      <c r="A5706" s="7" t="s">
        <v>23</v>
      </c>
      <c r="B5706" s="7" t="s">
        <v>330</v>
      </c>
      <c r="C5706" s="7" t="s">
        <v>1393</v>
      </c>
      <c r="D5706" s="7" t="n">
        <v>0</v>
      </c>
      <c r="E5706" s="7" t="n">
        <v>0</v>
      </c>
      <c r="F5706" s="7" t="n">
        <v>1</v>
      </c>
      <c r="G5706" s="7" t="n">
        <v>35.11</v>
      </c>
    </row>
    <row r="5707" customFormat="false" ht="15" hidden="false" customHeight="false" outlineLevel="0" collapsed="false">
      <c r="A5707" s="7" t="s">
        <v>23</v>
      </c>
      <c r="B5707" s="7" t="s">
        <v>361</v>
      </c>
      <c r="C5707" s="7" t="s">
        <v>1393</v>
      </c>
      <c r="D5707" s="7" t="n">
        <v>0</v>
      </c>
      <c r="E5707" s="7" t="n">
        <v>0</v>
      </c>
      <c r="F5707" s="7" t="n">
        <v>1</v>
      </c>
      <c r="G5707" s="7" t="n">
        <v>35.11</v>
      </c>
    </row>
    <row r="5708" customFormat="false" ht="15" hidden="false" customHeight="false" outlineLevel="0" collapsed="false">
      <c r="A5708" s="7" t="s">
        <v>23</v>
      </c>
      <c r="B5708" s="7" t="s">
        <v>365</v>
      </c>
      <c r="C5708" s="7" t="s">
        <v>1393</v>
      </c>
      <c r="D5708" s="7" t="n">
        <v>1</v>
      </c>
      <c r="E5708" s="7" t="n">
        <v>35.1</v>
      </c>
      <c r="F5708" s="7" t="n">
        <v>0</v>
      </c>
      <c r="G5708" s="7" t="n">
        <v>0</v>
      </c>
    </row>
    <row r="5709" customFormat="false" ht="15" hidden="false" customHeight="false" outlineLevel="0" collapsed="false">
      <c r="A5709" s="7" t="s">
        <v>23</v>
      </c>
      <c r="B5709" s="7" t="s">
        <v>727</v>
      </c>
      <c r="C5709" s="7" t="s">
        <v>1536</v>
      </c>
      <c r="D5709" s="7" t="n">
        <v>2</v>
      </c>
      <c r="E5709" s="7" t="n">
        <v>330</v>
      </c>
      <c r="F5709" s="7" t="n">
        <v>0</v>
      </c>
      <c r="G5709" s="7" t="n">
        <v>0</v>
      </c>
    </row>
    <row r="5710" customFormat="false" ht="15" hidden="false" customHeight="false" outlineLevel="0" collapsed="false">
      <c r="A5710" s="7" t="s">
        <v>23</v>
      </c>
      <c r="B5710" s="7" t="s">
        <v>484</v>
      </c>
      <c r="C5710" s="7" t="s">
        <v>1394</v>
      </c>
      <c r="D5710" s="7" t="n">
        <v>5</v>
      </c>
      <c r="E5710" s="7" t="n">
        <v>555.18</v>
      </c>
      <c r="F5710" s="7" t="n">
        <v>1</v>
      </c>
      <c r="G5710" s="7" t="n">
        <v>111.04</v>
      </c>
    </row>
    <row r="5711" customFormat="false" ht="15" hidden="false" customHeight="false" outlineLevel="0" collapsed="false">
      <c r="A5711" s="7" t="s">
        <v>23</v>
      </c>
      <c r="B5711" s="7" t="s">
        <v>575</v>
      </c>
      <c r="C5711" s="7" t="s">
        <v>1394</v>
      </c>
      <c r="D5711" s="7" t="n">
        <v>1</v>
      </c>
      <c r="E5711" s="7" t="n">
        <v>111.04</v>
      </c>
      <c r="F5711" s="7" t="n">
        <v>1</v>
      </c>
      <c r="G5711" s="7" t="n">
        <v>111.04</v>
      </c>
    </row>
    <row r="5712" customFormat="false" ht="15" hidden="false" customHeight="false" outlineLevel="0" collapsed="false">
      <c r="A5712" s="7" t="s">
        <v>23</v>
      </c>
      <c r="B5712" s="7" t="s">
        <v>713</v>
      </c>
      <c r="C5712" s="7" t="s">
        <v>1394</v>
      </c>
      <c r="D5712" s="7" t="n">
        <v>2</v>
      </c>
      <c r="E5712" s="7" t="n">
        <v>222.08</v>
      </c>
      <c r="F5712" s="7" t="n">
        <v>0</v>
      </c>
      <c r="G5712" s="7" t="n">
        <v>0</v>
      </c>
    </row>
    <row r="5713" customFormat="false" ht="15" hidden="false" customHeight="false" outlineLevel="0" collapsed="false">
      <c r="A5713" s="7" t="s">
        <v>23</v>
      </c>
      <c r="B5713" s="7" t="s">
        <v>444</v>
      </c>
      <c r="C5713" s="7" t="s">
        <v>1394</v>
      </c>
      <c r="D5713" s="7" t="n">
        <v>0</v>
      </c>
      <c r="E5713" s="7" t="n">
        <v>0</v>
      </c>
      <c r="F5713" s="7" t="n">
        <v>1</v>
      </c>
      <c r="G5713" s="7" t="n">
        <v>111.04</v>
      </c>
    </row>
    <row r="5714" customFormat="false" ht="15" hidden="false" customHeight="false" outlineLevel="0" collapsed="false">
      <c r="A5714" s="7" t="s">
        <v>23</v>
      </c>
      <c r="B5714" s="7" t="s">
        <v>501</v>
      </c>
      <c r="C5714" s="7" t="s">
        <v>1394</v>
      </c>
      <c r="D5714" s="7" t="n">
        <v>1</v>
      </c>
      <c r="E5714" s="7" t="n">
        <v>111.04</v>
      </c>
      <c r="F5714" s="7" t="n">
        <v>0</v>
      </c>
      <c r="G5714" s="7" t="n">
        <v>0</v>
      </c>
    </row>
    <row r="5715" customFormat="false" ht="15" hidden="false" customHeight="false" outlineLevel="0" collapsed="false">
      <c r="A5715" s="7" t="s">
        <v>23</v>
      </c>
      <c r="B5715" s="7" t="s">
        <v>602</v>
      </c>
      <c r="C5715" s="7" t="s">
        <v>1395</v>
      </c>
      <c r="D5715" s="7" t="n">
        <v>1</v>
      </c>
      <c r="E5715" s="7" t="n">
        <v>84.32</v>
      </c>
      <c r="F5715" s="7" t="n">
        <v>1</v>
      </c>
      <c r="G5715" s="7" t="n">
        <v>84.32</v>
      </c>
    </row>
    <row r="5716" customFormat="false" ht="15" hidden="false" customHeight="false" outlineLevel="0" collapsed="false">
      <c r="A5716" s="7" t="s">
        <v>23</v>
      </c>
      <c r="B5716" s="7" t="s">
        <v>540</v>
      </c>
      <c r="C5716" s="7" t="s">
        <v>1395</v>
      </c>
      <c r="D5716" s="7" t="n">
        <v>1</v>
      </c>
      <c r="E5716" s="7" t="n">
        <v>84.32</v>
      </c>
      <c r="F5716" s="7" t="n">
        <v>1</v>
      </c>
      <c r="G5716" s="7" t="n">
        <v>84.32</v>
      </c>
    </row>
    <row r="5717" customFormat="false" ht="15" hidden="false" customHeight="false" outlineLevel="0" collapsed="false">
      <c r="A5717" s="7" t="s">
        <v>23</v>
      </c>
      <c r="B5717" s="7" t="s">
        <v>770</v>
      </c>
      <c r="C5717" s="7" t="s">
        <v>1395</v>
      </c>
      <c r="D5717" s="7" t="n">
        <v>1</v>
      </c>
      <c r="E5717" s="7" t="n">
        <v>84.32</v>
      </c>
      <c r="F5717" s="7" t="n">
        <v>0</v>
      </c>
      <c r="G5717" s="7" t="n">
        <v>0</v>
      </c>
    </row>
    <row r="5718" customFormat="false" ht="15" hidden="false" customHeight="false" outlineLevel="0" collapsed="false">
      <c r="A5718" s="7" t="s">
        <v>23</v>
      </c>
      <c r="B5718" s="7" t="s">
        <v>847</v>
      </c>
      <c r="C5718" s="7" t="s">
        <v>1395</v>
      </c>
      <c r="D5718" s="7" t="n">
        <v>1</v>
      </c>
      <c r="E5718" s="7" t="n">
        <v>84.32</v>
      </c>
      <c r="F5718" s="7" t="n">
        <v>0</v>
      </c>
      <c r="G5718" s="7" t="n">
        <v>0</v>
      </c>
    </row>
    <row r="5719" customFormat="false" ht="15" hidden="false" customHeight="false" outlineLevel="0" collapsed="false">
      <c r="A5719" s="7" t="s">
        <v>23</v>
      </c>
      <c r="B5719" s="7" t="s">
        <v>436</v>
      </c>
      <c r="C5719" s="7" t="s">
        <v>1396</v>
      </c>
      <c r="D5719" s="7" t="n">
        <v>1</v>
      </c>
      <c r="E5719" s="7" t="n">
        <v>179</v>
      </c>
      <c r="F5719" s="7" t="n">
        <v>0</v>
      </c>
      <c r="G5719" s="7" t="n">
        <v>0</v>
      </c>
    </row>
    <row r="5720" customFormat="false" ht="15" hidden="false" customHeight="false" outlineLevel="0" collapsed="false">
      <c r="A5720" s="7" t="s">
        <v>23</v>
      </c>
      <c r="B5720" s="7" t="s">
        <v>436</v>
      </c>
      <c r="C5720" s="7" t="s">
        <v>1396</v>
      </c>
      <c r="D5720" s="7" t="n">
        <v>2</v>
      </c>
      <c r="E5720" s="7" t="n">
        <v>360</v>
      </c>
      <c r="F5720" s="7" t="n">
        <v>2</v>
      </c>
      <c r="G5720" s="7" t="n">
        <v>360</v>
      </c>
    </row>
    <row r="5721" customFormat="false" ht="15" hidden="false" customHeight="false" outlineLevel="0" collapsed="false">
      <c r="A5721" s="7" t="s">
        <v>23</v>
      </c>
      <c r="B5721" s="7" t="s">
        <v>488</v>
      </c>
      <c r="C5721" s="7" t="s">
        <v>1396</v>
      </c>
      <c r="D5721" s="7" t="n">
        <v>4</v>
      </c>
      <c r="E5721" s="7" t="n">
        <v>720</v>
      </c>
      <c r="F5721" s="7" t="n">
        <v>3</v>
      </c>
      <c r="G5721" s="7" t="n">
        <v>540</v>
      </c>
    </row>
    <row r="5722" customFormat="false" ht="15" hidden="false" customHeight="false" outlineLevel="0" collapsed="false">
      <c r="A5722" s="7" t="s">
        <v>23</v>
      </c>
      <c r="B5722" s="7" t="s">
        <v>488</v>
      </c>
      <c r="C5722" s="7" t="s">
        <v>1396</v>
      </c>
      <c r="D5722" s="7" t="n">
        <v>1</v>
      </c>
      <c r="E5722" s="7" t="n">
        <v>179</v>
      </c>
      <c r="F5722" s="7" t="n">
        <v>0</v>
      </c>
      <c r="G5722" s="7" t="n">
        <v>0</v>
      </c>
    </row>
    <row r="5723" customFormat="false" ht="15" hidden="false" customHeight="false" outlineLevel="0" collapsed="false">
      <c r="A5723" s="7" t="s">
        <v>23</v>
      </c>
      <c r="B5723" s="7" t="s">
        <v>397</v>
      </c>
      <c r="C5723" s="7" t="s">
        <v>1396</v>
      </c>
      <c r="D5723" s="7" t="n">
        <v>1</v>
      </c>
      <c r="E5723" s="7" t="n">
        <v>179</v>
      </c>
      <c r="F5723" s="7" t="n">
        <v>0</v>
      </c>
      <c r="G5723" s="7" t="n">
        <v>0</v>
      </c>
    </row>
    <row r="5724" customFormat="false" ht="15" hidden="false" customHeight="false" outlineLevel="0" collapsed="false">
      <c r="A5724" s="7" t="s">
        <v>23</v>
      </c>
      <c r="B5724" s="7" t="s">
        <v>397</v>
      </c>
      <c r="C5724" s="7" t="s">
        <v>1396</v>
      </c>
      <c r="D5724" s="7" t="n">
        <v>2</v>
      </c>
      <c r="E5724" s="7" t="n">
        <v>360</v>
      </c>
      <c r="F5724" s="7" t="n">
        <v>0</v>
      </c>
      <c r="G5724" s="7" t="n">
        <v>0</v>
      </c>
    </row>
    <row r="5725" customFormat="false" ht="15" hidden="false" customHeight="false" outlineLevel="0" collapsed="false">
      <c r="A5725" s="7" t="s">
        <v>23</v>
      </c>
      <c r="B5725" s="7" t="s">
        <v>470</v>
      </c>
      <c r="C5725" s="7" t="s">
        <v>1397</v>
      </c>
      <c r="D5725" s="7" t="n">
        <v>5</v>
      </c>
      <c r="E5725" s="7" t="n">
        <v>700</v>
      </c>
      <c r="F5725" s="7" t="n">
        <v>1</v>
      </c>
      <c r="G5725" s="7" t="n">
        <v>140</v>
      </c>
    </row>
    <row r="5726" customFormat="false" ht="15" hidden="false" customHeight="false" outlineLevel="0" collapsed="false">
      <c r="A5726" s="7" t="s">
        <v>23</v>
      </c>
      <c r="B5726" s="7" t="s">
        <v>470</v>
      </c>
      <c r="C5726" s="7" t="s">
        <v>1397</v>
      </c>
      <c r="D5726" s="7" t="n">
        <v>1</v>
      </c>
      <c r="E5726" s="7" t="n">
        <v>115.38</v>
      </c>
      <c r="F5726" s="7" t="n">
        <v>0</v>
      </c>
      <c r="G5726" s="7" t="n">
        <v>0</v>
      </c>
    </row>
    <row r="5727" customFormat="false" ht="15" hidden="false" customHeight="false" outlineLevel="0" collapsed="false">
      <c r="A5727" s="7" t="s">
        <v>23</v>
      </c>
      <c r="B5727" s="7" t="s">
        <v>633</v>
      </c>
      <c r="C5727" s="7" t="s">
        <v>1397</v>
      </c>
      <c r="D5727" s="7" t="n">
        <v>4</v>
      </c>
      <c r="E5727" s="7" t="n">
        <v>560.01</v>
      </c>
      <c r="F5727" s="7" t="n">
        <v>1</v>
      </c>
      <c r="G5727" s="7" t="n">
        <v>140</v>
      </c>
    </row>
    <row r="5728" customFormat="false" ht="15" hidden="false" customHeight="false" outlineLevel="0" collapsed="false">
      <c r="A5728" s="7" t="s">
        <v>23</v>
      </c>
      <c r="B5728" s="7" t="s">
        <v>633</v>
      </c>
      <c r="C5728" s="7" t="s">
        <v>1397</v>
      </c>
      <c r="D5728" s="7" t="n">
        <v>1</v>
      </c>
      <c r="E5728" s="7" t="n">
        <v>115.38</v>
      </c>
      <c r="F5728" s="7" t="n">
        <v>0</v>
      </c>
      <c r="G5728" s="7" t="n">
        <v>0</v>
      </c>
    </row>
    <row r="5729" customFormat="false" ht="15" hidden="false" customHeight="false" outlineLevel="0" collapsed="false">
      <c r="A5729" s="7" t="s">
        <v>23</v>
      </c>
      <c r="B5729" s="7" t="s">
        <v>816</v>
      </c>
      <c r="C5729" s="7" t="s">
        <v>1397</v>
      </c>
      <c r="D5729" s="7" t="n">
        <v>1</v>
      </c>
      <c r="E5729" s="7" t="n">
        <v>125</v>
      </c>
      <c r="F5729" s="7" t="n">
        <v>0</v>
      </c>
      <c r="G5729" s="7" t="n">
        <v>0</v>
      </c>
    </row>
    <row r="5730" customFormat="false" ht="15" hidden="false" customHeight="false" outlineLevel="0" collapsed="false">
      <c r="A5730" s="7" t="s">
        <v>23</v>
      </c>
      <c r="B5730" s="7" t="s">
        <v>816</v>
      </c>
      <c r="C5730" s="7" t="s">
        <v>1397</v>
      </c>
      <c r="D5730" s="7" t="n">
        <v>2</v>
      </c>
      <c r="E5730" s="7" t="n">
        <v>280</v>
      </c>
      <c r="F5730" s="7" t="n">
        <v>1</v>
      </c>
      <c r="G5730" s="7" t="n">
        <v>140</v>
      </c>
    </row>
    <row r="5731" customFormat="false" ht="15" hidden="false" customHeight="false" outlineLevel="0" collapsed="false">
      <c r="A5731" s="7" t="s">
        <v>23</v>
      </c>
      <c r="B5731" s="7" t="s">
        <v>706</v>
      </c>
      <c r="C5731" s="7" t="s">
        <v>1397</v>
      </c>
      <c r="D5731" s="7" t="n">
        <v>-1</v>
      </c>
      <c r="E5731" s="7" t="n">
        <v>-140</v>
      </c>
      <c r="F5731" s="7" t="n">
        <v>2</v>
      </c>
      <c r="G5731" s="7" t="n">
        <v>280.01</v>
      </c>
    </row>
    <row r="5732" customFormat="false" ht="15" hidden="false" customHeight="false" outlineLevel="0" collapsed="false">
      <c r="A5732" s="7" t="s">
        <v>23</v>
      </c>
      <c r="B5732" s="7" t="s">
        <v>392</v>
      </c>
      <c r="C5732" s="7" t="s">
        <v>1398</v>
      </c>
      <c r="D5732" s="7" t="n">
        <v>1</v>
      </c>
      <c r="E5732" s="7" t="n">
        <v>115.38</v>
      </c>
      <c r="F5732" s="7" t="n">
        <v>0</v>
      </c>
      <c r="G5732" s="7" t="n">
        <v>0</v>
      </c>
    </row>
    <row r="5733" customFormat="false" ht="15" hidden="false" customHeight="false" outlineLevel="0" collapsed="false">
      <c r="A5733" s="7" t="s">
        <v>23</v>
      </c>
      <c r="B5733" s="7" t="s">
        <v>392</v>
      </c>
      <c r="C5733" s="7" t="s">
        <v>1398</v>
      </c>
      <c r="D5733" s="7" t="n">
        <v>0</v>
      </c>
      <c r="E5733" s="7" t="n">
        <v>0</v>
      </c>
      <c r="F5733" s="7" t="n">
        <v>4</v>
      </c>
      <c r="G5733" s="7" t="n">
        <v>560.01</v>
      </c>
    </row>
    <row r="5734" customFormat="false" ht="15" hidden="false" customHeight="false" outlineLevel="0" collapsed="false">
      <c r="A5734" s="7" t="s">
        <v>23</v>
      </c>
      <c r="B5734" s="7" t="s">
        <v>428</v>
      </c>
      <c r="C5734" s="7" t="s">
        <v>1398</v>
      </c>
      <c r="D5734" s="7" t="n">
        <v>2</v>
      </c>
      <c r="E5734" s="7" t="n">
        <v>230.76</v>
      </c>
      <c r="F5734" s="7" t="n">
        <v>0</v>
      </c>
      <c r="G5734" s="7" t="n">
        <v>0</v>
      </c>
    </row>
    <row r="5735" customFormat="false" ht="15" hidden="false" customHeight="false" outlineLevel="0" collapsed="false">
      <c r="A5735" s="7" t="s">
        <v>23</v>
      </c>
      <c r="B5735" s="7" t="s">
        <v>428</v>
      </c>
      <c r="C5735" s="7" t="s">
        <v>1398</v>
      </c>
      <c r="D5735" s="7" t="n">
        <v>3</v>
      </c>
      <c r="E5735" s="7" t="n">
        <v>420</v>
      </c>
      <c r="F5735" s="7" t="n">
        <v>5</v>
      </c>
      <c r="G5735" s="7" t="n">
        <v>700</v>
      </c>
    </row>
    <row r="5736" customFormat="false" ht="15" hidden="false" customHeight="false" outlineLevel="0" collapsed="false">
      <c r="A5736" s="7" t="s">
        <v>23</v>
      </c>
      <c r="B5736" s="7" t="s">
        <v>428</v>
      </c>
      <c r="C5736" s="7" t="s">
        <v>1398</v>
      </c>
      <c r="D5736" s="7" t="n">
        <v>1</v>
      </c>
      <c r="E5736" s="7" t="n">
        <v>125</v>
      </c>
      <c r="F5736" s="7" t="n">
        <v>0</v>
      </c>
      <c r="G5736" s="7" t="n">
        <v>0</v>
      </c>
    </row>
    <row r="5737" customFormat="false" ht="15" hidden="false" customHeight="false" outlineLevel="0" collapsed="false">
      <c r="A5737" s="7" t="s">
        <v>23</v>
      </c>
      <c r="B5737" s="7" t="s">
        <v>472</v>
      </c>
      <c r="C5737" s="7" t="s">
        <v>1398</v>
      </c>
      <c r="D5737" s="7" t="n">
        <v>3</v>
      </c>
      <c r="E5737" s="7" t="n">
        <v>420</v>
      </c>
      <c r="F5737" s="7" t="n">
        <v>1</v>
      </c>
      <c r="G5737" s="7" t="n">
        <v>140</v>
      </c>
    </row>
    <row r="5738" customFormat="false" ht="15" hidden="false" customHeight="false" outlineLevel="0" collapsed="false">
      <c r="A5738" s="7" t="s">
        <v>23</v>
      </c>
      <c r="B5738" s="7" t="s">
        <v>472</v>
      </c>
      <c r="C5738" s="7" t="s">
        <v>1398</v>
      </c>
      <c r="D5738" s="7" t="n">
        <v>1</v>
      </c>
      <c r="E5738" s="7" t="n">
        <v>115.38</v>
      </c>
      <c r="F5738" s="7" t="n">
        <v>0</v>
      </c>
      <c r="G5738" s="7" t="n">
        <v>0</v>
      </c>
    </row>
    <row r="5739" customFormat="false" ht="15" hidden="false" customHeight="false" outlineLevel="0" collapsed="false">
      <c r="A5739" s="7" t="s">
        <v>23</v>
      </c>
      <c r="B5739" s="7" t="s">
        <v>472</v>
      </c>
      <c r="C5739" s="7" t="s">
        <v>1398</v>
      </c>
      <c r="D5739" s="7" t="n">
        <v>1</v>
      </c>
      <c r="E5739" s="7" t="n">
        <v>125</v>
      </c>
      <c r="F5739" s="7" t="n">
        <v>0</v>
      </c>
      <c r="G5739" s="7" t="n">
        <v>0</v>
      </c>
    </row>
    <row r="5740" customFormat="false" ht="15" hidden="false" customHeight="false" outlineLevel="0" collapsed="false">
      <c r="A5740" s="7" t="s">
        <v>23</v>
      </c>
      <c r="B5740" s="7" t="s">
        <v>474</v>
      </c>
      <c r="C5740" s="7" t="s">
        <v>1398</v>
      </c>
      <c r="D5740" s="7" t="n">
        <v>1</v>
      </c>
      <c r="E5740" s="7" t="n">
        <v>115.38</v>
      </c>
      <c r="F5740" s="7" t="n">
        <v>0</v>
      </c>
      <c r="G5740" s="7" t="n">
        <v>0</v>
      </c>
    </row>
    <row r="5741" customFormat="false" ht="15" hidden="false" customHeight="false" outlineLevel="0" collapsed="false">
      <c r="A5741" s="7" t="s">
        <v>23</v>
      </c>
      <c r="B5741" s="7" t="s">
        <v>474</v>
      </c>
      <c r="C5741" s="7" t="s">
        <v>1398</v>
      </c>
      <c r="D5741" s="7" t="n">
        <v>0</v>
      </c>
      <c r="E5741" s="7" t="n">
        <v>0</v>
      </c>
      <c r="F5741" s="7" t="n">
        <v>2</v>
      </c>
      <c r="G5741" s="7" t="n">
        <v>280</v>
      </c>
    </row>
    <row r="5742" customFormat="false" ht="15" hidden="false" customHeight="false" outlineLevel="0" collapsed="false">
      <c r="A5742" s="7" t="s">
        <v>23</v>
      </c>
      <c r="B5742" s="7" t="s">
        <v>760</v>
      </c>
      <c r="C5742" s="7" t="s">
        <v>1537</v>
      </c>
      <c r="D5742" s="7" t="n">
        <v>1</v>
      </c>
      <c r="E5742" s="7" t="n">
        <v>180</v>
      </c>
      <c r="F5742" s="7" t="n">
        <v>0</v>
      </c>
      <c r="G5742" s="7" t="n">
        <v>0</v>
      </c>
    </row>
    <row r="5743" customFormat="false" ht="15" hidden="false" customHeight="false" outlineLevel="0" collapsed="false">
      <c r="A5743" s="7" t="s">
        <v>23</v>
      </c>
      <c r="B5743" s="7" t="s">
        <v>761</v>
      </c>
      <c r="C5743" s="7" t="s">
        <v>1537</v>
      </c>
      <c r="D5743" s="7" t="n">
        <v>1</v>
      </c>
      <c r="E5743" s="7" t="n">
        <v>180</v>
      </c>
      <c r="F5743" s="7" t="n">
        <v>0</v>
      </c>
      <c r="G5743" s="7" t="n">
        <v>0</v>
      </c>
    </row>
    <row r="5744" customFormat="false" ht="15" hidden="false" customHeight="false" outlineLevel="0" collapsed="false">
      <c r="A5744" s="7" t="s">
        <v>23</v>
      </c>
      <c r="B5744" s="7" t="s">
        <v>184</v>
      </c>
      <c r="C5744" s="7" t="s">
        <v>1399</v>
      </c>
      <c r="D5744" s="7" t="n">
        <v>7</v>
      </c>
      <c r="E5744" s="7" t="n">
        <v>347.44</v>
      </c>
      <c r="F5744" s="7" t="n">
        <v>0</v>
      </c>
      <c r="G5744" s="7" t="n">
        <v>0</v>
      </c>
    </row>
    <row r="5745" customFormat="false" ht="15" hidden="false" customHeight="false" outlineLevel="0" collapsed="false">
      <c r="A5745" s="7" t="s">
        <v>23</v>
      </c>
      <c r="B5745" s="7" t="s">
        <v>186</v>
      </c>
      <c r="C5745" s="7" t="s">
        <v>1399</v>
      </c>
      <c r="D5745" s="7" t="n">
        <v>2</v>
      </c>
      <c r="E5745" s="7" t="n">
        <v>99.18</v>
      </c>
      <c r="F5745" s="7" t="n">
        <v>0</v>
      </c>
      <c r="G5745" s="7" t="n">
        <v>0</v>
      </c>
    </row>
    <row r="5746" customFormat="false" ht="15" hidden="false" customHeight="false" outlineLevel="0" collapsed="false">
      <c r="A5746" s="7" t="s">
        <v>23</v>
      </c>
      <c r="B5746" s="7" t="s">
        <v>186</v>
      </c>
      <c r="C5746" s="7" t="s">
        <v>1399</v>
      </c>
      <c r="D5746" s="7" t="n">
        <v>8</v>
      </c>
      <c r="E5746" s="7" t="n">
        <v>397.08</v>
      </c>
      <c r="F5746" s="7" t="n">
        <v>0</v>
      </c>
      <c r="G5746" s="7" t="n">
        <v>0</v>
      </c>
    </row>
    <row r="5747" customFormat="false" ht="15" hidden="false" customHeight="false" outlineLevel="0" collapsed="false">
      <c r="A5747" s="7" t="s">
        <v>23</v>
      </c>
      <c r="B5747" s="7" t="s">
        <v>224</v>
      </c>
      <c r="C5747" s="7" t="s">
        <v>1399</v>
      </c>
      <c r="D5747" s="7" t="n">
        <v>2</v>
      </c>
      <c r="E5747" s="7" t="n">
        <v>99.27</v>
      </c>
      <c r="F5747" s="7" t="n">
        <v>0</v>
      </c>
      <c r="G5747" s="7" t="n">
        <v>0</v>
      </c>
    </row>
    <row r="5748" customFormat="false" ht="15" hidden="false" customHeight="false" outlineLevel="0" collapsed="false">
      <c r="A5748" s="7" t="s">
        <v>23</v>
      </c>
      <c r="B5748" s="7" t="s">
        <v>200</v>
      </c>
      <c r="C5748" s="7" t="s">
        <v>1399</v>
      </c>
      <c r="D5748" s="7" t="n">
        <v>6</v>
      </c>
      <c r="E5748" s="7" t="n">
        <v>297.81</v>
      </c>
      <c r="F5748" s="7" t="n">
        <v>0</v>
      </c>
      <c r="G5748" s="7" t="n">
        <v>0</v>
      </c>
    </row>
    <row r="5749" customFormat="false" ht="15" hidden="false" customHeight="false" outlineLevel="0" collapsed="false">
      <c r="A5749" s="7" t="s">
        <v>23</v>
      </c>
      <c r="B5749" s="7" t="s">
        <v>200</v>
      </c>
      <c r="C5749" s="7" t="s">
        <v>1399</v>
      </c>
      <c r="D5749" s="7" t="n">
        <v>2</v>
      </c>
      <c r="E5749" s="7" t="n">
        <v>99.18</v>
      </c>
      <c r="F5749" s="7" t="n">
        <v>0</v>
      </c>
      <c r="G5749" s="7" t="n">
        <v>0</v>
      </c>
    </row>
    <row r="5750" customFormat="false" ht="15" hidden="false" customHeight="false" outlineLevel="0" collapsed="false">
      <c r="A5750" s="7" t="s">
        <v>23</v>
      </c>
      <c r="B5750" s="7" t="s">
        <v>686</v>
      </c>
      <c r="C5750" s="7" t="s">
        <v>1400</v>
      </c>
      <c r="D5750" s="7" t="n">
        <v>2</v>
      </c>
      <c r="E5750" s="7" t="n">
        <v>133.02</v>
      </c>
      <c r="F5750" s="7" t="n">
        <v>2</v>
      </c>
      <c r="G5750" s="7" t="n">
        <v>133.02</v>
      </c>
    </row>
    <row r="5751" customFormat="false" ht="15" hidden="false" customHeight="false" outlineLevel="0" collapsed="false">
      <c r="A5751" s="7" t="s">
        <v>23</v>
      </c>
      <c r="B5751" s="7" t="s">
        <v>615</v>
      </c>
      <c r="C5751" s="7" t="s">
        <v>1400</v>
      </c>
      <c r="D5751" s="7" t="n">
        <v>2</v>
      </c>
      <c r="E5751" s="7" t="n">
        <v>133.02</v>
      </c>
      <c r="F5751" s="7" t="n">
        <v>0</v>
      </c>
      <c r="G5751" s="7" t="n">
        <v>0</v>
      </c>
    </row>
    <row r="5752" customFormat="false" ht="15" hidden="false" customHeight="false" outlineLevel="0" collapsed="false">
      <c r="A5752" s="7" t="s">
        <v>23</v>
      </c>
      <c r="B5752" s="7" t="s">
        <v>673</v>
      </c>
      <c r="C5752" s="7" t="s">
        <v>1400</v>
      </c>
      <c r="D5752" s="7" t="n">
        <v>2</v>
      </c>
      <c r="E5752" s="7" t="n">
        <v>133.02</v>
      </c>
      <c r="F5752" s="7" t="n">
        <v>0</v>
      </c>
      <c r="G5752" s="7" t="n">
        <v>0</v>
      </c>
    </row>
    <row r="5753" customFormat="false" ht="15" hidden="false" customHeight="false" outlineLevel="0" collapsed="false">
      <c r="A5753" s="7" t="s">
        <v>23</v>
      </c>
      <c r="B5753" s="7" t="s">
        <v>562</v>
      </c>
      <c r="C5753" s="7" t="s">
        <v>1401</v>
      </c>
      <c r="D5753" s="7" t="n">
        <v>15</v>
      </c>
      <c r="E5753" s="7" t="n">
        <v>0.12</v>
      </c>
      <c r="F5753" s="7" t="n">
        <v>0</v>
      </c>
      <c r="G5753" s="7" t="n">
        <v>0</v>
      </c>
    </row>
    <row r="5754" customFormat="false" ht="15" hidden="false" customHeight="false" outlineLevel="0" collapsed="false">
      <c r="A5754" s="7" t="s">
        <v>23</v>
      </c>
      <c r="B5754" s="7" t="s">
        <v>562</v>
      </c>
      <c r="C5754" s="7" t="s">
        <v>1401</v>
      </c>
      <c r="D5754" s="7" t="n">
        <v>21</v>
      </c>
      <c r="E5754" s="7" t="n">
        <v>4664.82</v>
      </c>
      <c r="F5754" s="7" t="n">
        <v>9</v>
      </c>
      <c r="G5754" s="7" t="n">
        <v>1999.22</v>
      </c>
    </row>
    <row r="5755" customFormat="false" ht="15" hidden="false" customHeight="false" outlineLevel="0" collapsed="false">
      <c r="A5755" s="7" t="s">
        <v>23</v>
      </c>
      <c r="B5755" s="7" t="s">
        <v>562</v>
      </c>
      <c r="C5755" s="7" t="s">
        <v>1401</v>
      </c>
      <c r="D5755" s="7" t="n">
        <v>0</v>
      </c>
      <c r="E5755" s="7" t="n">
        <v>0</v>
      </c>
      <c r="F5755" s="7" t="n">
        <v>3</v>
      </c>
      <c r="G5755" s="7" t="n">
        <v>0</v>
      </c>
    </row>
    <row r="5756" customFormat="false" ht="15" hidden="false" customHeight="false" outlineLevel="0" collapsed="false">
      <c r="A5756" s="7" t="s">
        <v>23</v>
      </c>
      <c r="B5756" s="7" t="s">
        <v>860</v>
      </c>
      <c r="C5756" s="7" t="s">
        <v>1538</v>
      </c>
      <c r="D5756" s="7" t="n">
        <v>0</v>
      </c>
      <c r="E5756" s="7" t="n">
        <v>0</v>
      </c>
      <c r="F5756" s="7" t="n">
        <v>5</v>
      </c>
      <c r="G5756" s="7" t="n">
        <v>0</v>
      </c>
    </row>
    <row r="5757" customFormat="false" ht="15" hidden="false" customHeight="false" outlineLevel="0" collapsed="false">
      <c r="A5757" s="7" t="s">
        <v>23</v>
      </c>
      <c r="B5757" s="7" t="s">
        <v>809</v>
      </c>
      <c r="C5757" s="7" t="s">
        <v>1539</v>
      </c>
      <c r="D5757" s="7" t="n">
        <v>0</v>
      </c>
      <c r="E5757" s="7" t="n">
        <v>0</v>
      </c>
      <c r="F5757" s="7" t="n">
        <v>-1</v>
      </c>
      <c r="G5757" s="7" t="n">
        <v>-321.5</v>
      </c>
    </row>
    <row r="5758" customFormat="false" ht="15" hidden="false" customHeight="false" outlineLevel="0" collapsed="false">
      <c r="A5758" s="7" t="s">
        <v>23</v>
      </c>
      <c r="B5758" s="7" t="s">
        <v>703</v>
      </c>
      <c r="C5758" s="7" t="s">
        <v>1497</v>
      </c>
      <c r="D5758" s="7" t="n">
        <v>2</v>
      </c>
      <c r="E5758" s="7" t="n">
        <v>520</v>
      </c>
      <c r="F5758" s="7" t="n">
        <v>1</v>
      </c>
      <c r="G5758" s="7" t="n">
        <v>260</v>
      </c>
    </row>
    <row r="5759" customFormat="false" ht="15" hidden="false" customHeight="false" outlineLevel="0" collapsed="false">
      <c r="A5759" s="7" t="s">
        <v>23</v>
      </c>
      <c r="B5759" s="7" t="s">
        <v>665</v>
      </c>
      <c r="C5759" s="7" t="s">
        <v>1497</v>
      </c>
      <c r="D5759" s="7" t="n">
        <v>1</v>
      </c>
      <c r="E5759" s="7" t="n">
        <v>222</v>
      </c>
      <c r="F5759" s="7" t="n">
        <v>1</v>
      </c>
      <c r="G5759" s="7" t="n">
        <v>222</v>
      </c>
    </row>
    <row r="5760" customFormat="false" ht="15" hidden="false" customHeight="false" outlineLevel="0" collapsed="false">
      <c r="A5760" s="7" t="s">
        <v>23</v>
      </c>
      <c r="B5760" s="7" t="s">
        <v>665</v>
      </c>
      <c r="C5760" s="7" t="s">
        <v>1497</v>
      </c>
      <c r="D5760" s="7" t="n">
        <v>0</v>
      </c>
      <c r="E5760" s="7" t="n">
        <v>0</v>
      </c>
      <c r="F5760" s="7" t="n">
        <v>3</v>
      </c>
      <c r="G5760" s="7" t="n">
        <v>780</v>
      </c>
    </row>
    <row r="5761" customFormat="false" ht="15" hidden="false" customHeight="false" outlineLevel="0" collapsed="false">
      <c r="A5761" s="7" t="s">
        <v>23</v>
      </c>
      <c r="B5761" s="7" t="s">
        <v>645</v>
      </c>
      <c r="C5761" s="7" t="s">
        <v>1497</v>
      </c>
      <c r="D5761" s="7" t="n">
        <v>3</v>
      </c>
      <c r="E5761" s="7" t="n">
        <v>780.02</v>
      </c>
      <c r="F5761" s="7" t="n">
        <v>4</v>
      </c>
      <c r="G5761" s="7" t="n">
        <v>1040.01</v>
      </c>
    </row>
    <row r="5762" customFormat="false" ht="15" hidden="false" customHeight="false" outlineLevel="0" collapsed="false">
      <c r="A5762" s="7" t="s">
        <v>23</v>
      </c>
      <c r="B5762" s="7" t="s">
        <v>645</v>
      </c>
      <c r="C5762" s="7" t="s">
        <v>1497</v>
      </c>
      <c r="D5762" s="7" t="n">
        <v>5</v>
      </c>
      <c r="E5762" s="7" t="n">
        <v>1110</v>
      </c>
      <c r="F5762" s="7" t="n">
        <v>4</v>
      </c>
      <c r="G5762" s="7" t="n">
        <v>888</v>
      </c>
    </row>
    <row r="5763" customFormat="false" ht="15" hidden="false" customHeight="false" outlineLevel="0" collapsed="false">
      <c r="A5763" s="7" t="s">
        <v>23</v>
      </c>
      <c r="B5763" s="7" t="s">
        <v>651</v>
      </c>
      <c r="C5763" s="7" t="s">
        <v>1497</v>
      </c>
      <c r="D5763" s="7" t="n">
        <v>2</v>
      </c>
      <c r="E5763" s="7" t="n">
        <v>520.01</v>
      </c>
      <c r="F5763" s="7" t="n">
        <v>0</v>
      </c>
      <c r="G5763" s="7" t="n">
        <v>0</v>
      </c>
    </row>
    <row r="5764" customFormat="false" ht="15" hidden="false" customHeight="false" outlineLevel="0" collapsed="false">
      <c r="A5764" s="7" t="s">
        <v>23</v>
      </c>
      <c r="B5764" s="7" t="s">
        <v>651</v>
      </c>
      <c r="C5764" s="7" t="s">
        <v>1497</v>
      </c>
      <c r="D5764" s="7" t="n">
        <v>4</v>
      </c>
      <c r="E5764" s="7" t="n">
        <v>888</v>
      </c>
      <c r="F5764" s="7" t="n">
        <v>0</v>
      </c>
      <c r="G5764" s="7" t="n">
        <v>0</v>
      </c>
    </row>
    <row r="5765" customFormat="false" ht="15" hidden="false" customHeight="false" outlineLevel="0" collapsed="false">
      <c r="A5765" s="7" t="s">
        <v>23</v>
      </c>
      <c r="B5765" s="7" t="s">
        <v>846</v>
      </c>
      <c r="C5765" s="7" t="s">
        <v>1512</v>
      </c>
      <c r="D5765" s="7" t="n">
        <v>2</v>
      </c>
      <c r="E5765" s="7" t="n">
        <v>260</v>
      </c>
      <c r="F5765" s="7" t="n">
        <v>0</v>
      </c>
      <c r="G5765" s="7" t="n">
        <v>0</v>
      </c>
    </row>
    <row r="5766" customFormat="false" ht="15" hidden="false" customHeight="false" outlineLevel="0" collapsed="false">
      <c r="A5766" s="7" t="s">
        <v>23</v>
      </c>
      <c r="B5766" s="7" t="s">
        <v>846</v>
      </c>
      <c r="C5766" s="7" t="s">
        <v>1512</v>
      </c>
      <c r="D5766" s="7" t="n">
        <v>2</v>
      </c>
      <c r="E5766" s="7" t="n">
        <v>250</v>
      </c>
      <c r="F5766" s="7" t="n">
        <v>0</v>
      </c>
      <c r="G5766" s="7" t="n">
        <v>0</v>
      </c>
    </row>
    <row r="5767" customFormat="false" ht="15" hidden="false" customHeight="false" outlineLevel="0" collapsed="false">
      <c r="A5767" s="7" t="s">
        <v>23</v>
      </c>
      <c r="B5767" s="7" t="s">
        <v>697</v>
      </c>
      <c r="C5767" s="7" t="s">
        <v>1512</v>
      </c>
      <c r="D5767" s="7" t="n">
        <v>2</v>
      </c>
      <c r="E5767" s="7" t="n">
        <v>250</v>
      </c>
      <c r="F5767" s="7" t="n">
        <v>0</v>
      </c>
      <c r="G5767" s="7" t="n">
        <v>0</v>
      </c>
    </row>
    <row r="5768" customFormat="false" ht="15" hidden="false" customHeight="false" outlineLevel="0" collapsed="false">
      <c r="A5768" s="7" t="s">
        <v>23</v>
      </c>
      <c r="B5768" s="7" t="s">
        <v>697</v>
      </c>
      <c r="C5768" s="7" t="s">
        <v>1512</v>
      </c>
      <c r="D5768" s="7" t="n">
        <v>3</v>
      </c>
      <c r="E5768" s="7" t="n">
        <v>389.99</v>
      </c>
      <c r="F5768" s="7" t="n">
        <v>0</v>
      </c>
      <c r="G5768" s="7" t="n">
        <v>0</v>
      </c>
    </row>
    <row r="5769" customFormat="false" ht="15" hidden="false" customHeight="false" outlineLevel="0" collapsed="false">
      <c r="A5769" s="7" t="s">
        <v>23</v>
      </c>
      <c r="B5769" s="7" t="s">
        <v>237</v>
      </c>
      <c r="C5769" s="7" t="s">
        <v>1402</v>
      </c>
      <c r="D5769" s="7" t="n">
        <v>3</v>
      </c>
      <c r="E5769" s="7" t="n">
        <v>492.03</v>
      </c>
      <c r="F5769" s="7" t="n">
        <v>1</v>
      </c>
      <c r="G5769" s="7" t="n">
        <v>164.01</v>
      </c>
    </row>
    <row r="5770" customFormat="false" ht="15" hidden="false" customHeight="false" outlineLevel="0" collapsed="false">
      <c r="A5770" s="7" t="s">
        <v>23</v>
      </c>
      <c r="B5770" s="7" t="s">
        <v>244</v>
      </c>
      <c r="C5770" s="7" t="s">
        <v>1402</v>
      </c>
      <c r="D5770" s="7" t="n">
        <v>4</v>
      </c>
      <c r="E5770" s="7" t="n">
        <v>656.04</v>
      </c>
      <c r="F5770" s="7" t="n">
        <v>2</v>
      </c>
      <c r="G5770" s="7" t="n">
        <v>328.02</v>
      </c>
    </row>
    <row r="5771" customFormat="false" ht="15" hidden="false" customHeight="false" outlineLevel="0" collapsed="false">
      <c r="A5771" s="7" t="s">
        <v>23</v>
      </c>
      <c r="B5771" s="7" t="s">
        <v>328</v>
      </c>
      <c r="C5771" s="7" t="s">
        <v>1402</v>
      </c>
      <c r="D5771" s="7" t="n">
        <v>2</v>
      </c>
      <c r="E5771" s="7" t="n">
        <v>328.02</v>
      </c>
      <c r="F5771" s="7" t="n">
        <v>0</v>
      </c>
      <c r="G5771" s="7" t="n">
        <v>0</v>
      </c>
    </row>
    <row r="5772" customFormat="false" ht="15" hidden="false" customHeight="false" outlineLevel="0" collapsed="false">
      <c r="A5772" s="7" t="s">
        <v>23</v>
      </c>
      <c r="B5772" s="7" t="s">
        <v>299</v>
      </c>
      <c r="C5772" s="7" t="s">
        <v>1402</v>
      </c>
      <c r="D5772" s="7" t="n">
        <v>1</v>
      </c>
      <c r="E5772" s="7" t="n">
        <v>164.01</v>
      </c>
      <c r="F5772" s="7" t="n">
        <v>0</v>
      </c>
      <c r="G5772" s="7" t="n">
        <v>0</v>
      </c>
    </row>
    <row r="5773" customFormat="false" ht="15" hidden="false" customHeight="false" outlineLevel="0" collapsed="false">
      <c r="A5773" s="7" t="s">
        <v>23</v>
      </c>
      <c r="B5773" s="7" t="s">
        <v>776</v>
      </c>
      <c r="C5773" s="7" t="s">
        <v>1402</v>
      </c>
      <c r="D5773" s="7" t="n">
        <v>2</v>
      </c>
      <c r="E5773" s="7" t="n">
        <v>328.02</v>
      </c>
      <c r="F5773" s="7" t="n">
        <v>0</v>
      </c>
      <c r="G5773" s="7" t="n">
        <v>0</v>
      </c>
    </row>
    <row r="5774" customFormat="false" ht="15" hidden="false" customHeight="false" outlineLevel="0" collapsed="false">
      <c r="A5774" s="7" t="s">
        <v>23</v>
      </c>
      <c r="B5774" s="7" t="s">
        <v>453</v>
      </c>
      <c r="C5774" s="7" t="s">
        <v>1402</v>
      </c>
      <c r="D5774" s="7" t="n">
        <v>1</v>
      </c>
      <c r="E5774" s="7" t="n">
        <v>164.01</v>
      </c>
      <c r="F5774" s="7" t="n">
        <v>1</v>
      </c>
      <c r="G5774" s="7" t="n">
        <v>164.01</v>
      </c>
    </row>
    <row r="5775" customFormat="false" ht="15" hidden="false" customHeight="false" outlineLevel="0" collapsed="false">
      <c r="A5775" s="7" t="s">
        <v>23</v>
      </c>
      <c r="B5775" s="7" t="s">
        <v>293</v>
      </c>
      <c r="C5775" s="7" t="s">
        <v>1403</v>
      </c>
      <c r="D5775" s="7" t="n">
        <v>2</v>
      </c>
      <c r="E5775" s="7" t="n">
        <v>320</v>
      </c>
      <c r="F5775" s="7" t="n">
        <v>0</v>
      </c>
      <c r="G5775" s="7" t="n">
        <v>0</v>
      </c>
    </row>
    <row r="5776" customFormat="false" ht="15" hidden="false" customHeight="false" outlineLevel="0" collapsed="false">
      <c r="A5776" s="7" t="s">
        <v>23</v>
      </c>
      <c r="B5776" s="7" t="s">
        <v>267</v>
      </c>
      <c r="C5776" s="7" t="s">
        <v>1403</v>
      </c>
      <c r="D5776" s="7" t="n">
        <v>3</v>
      </c>
      <c r="E5776" s="7" t="n">
        <v>480</v>
      </c>
      <c r="F5776" s="7" t="n">
        <v>1</v>
      </c>
      <c r="G5776" s="7" t="n">
        <v>160</v>
      </c>
    </row>
    <row r="5777" customFormat="false" ht="15" hidden="false" customHeight="false" outlineLevel="0" collapsed="false">
      <c r="A5777" s="7" t="s">
        <v>23</v>
      </c>
      <c r="B5777" s="7" t="s">
        <v>373</v>
      </c>
      <c r="C5777" s="7" t="s">
        <v>1403</v>
      </c>
      <c r="D5777" s="7" t="n">
        <v>2</v>
      </c>
      <c r="E5777" s="7" t="n">
        <v>320</v>
      </c>
      <c r="F5777" s="7" t="n">
        <v>0</v>
      </c>
      <c r="G5777" s="7" t="n">
        <v>0</v>
      </c>
    </row>
    <row r="5778" customFormat="false" ht="15" hidden="false" customHeight="false" outlineLevel="0" collapsed="false">
      <c r="A5778" s="7" t="s">
        <v>23</v>
      </c>
      <c r="B5778" s="7" t="s">
        <v>318</v>
      </c>
      <c r="C5778" s="7" t="s">
        <v>1403</v>
      </c>
      <c r="D5778" s="7" t="n">
        <v>2</v>
      </c>
      <c r="E5778" s="7" t="n">
        <v>320</v>
      </c>
      <c r="F5778" s="7" t="n">
        <v>0</v>
      </c>
      <c r="G5778" s="7" t="n">
        <v>0</v>
      </c>
    </row>
    <row r="5779" customFormat="false" ht="15" hidden="false" customHeight="false" outlineLevel="0" collapsed="false">
      <c r="A5779" s="7" t="s">
        <v>23</v>
      </c>
      <c r="B5779" s="7" t="s">
        <v>524</v>
      </c>
      <c r="C5779" s="7" t="s">
        <v>1403</v>
      </c>
      <c r="D5779" s="7" t="n">
        <v>1</v>
      </c>
      <c r="E5779" s="7" t="n">
        <v>160</v>
      </c>
      <c r="F5779" s="7" t="n">
        <v>1</v>
      </c>
      <c r="G5779" s="7" t="n">
        <v>160</v>
      </c>
    </row>
    <row r="5780" customFormat="false" ht="15" hidden="false" customHeight="false" outlineLevel="0" collapsed="false">
      <c r="A5780" s="7" t="s">
        <v>23</v>
      </c>
      <c r="B5780" s="7" t="s">
        <v>654</v>
      </c>
      <c r="C5780" s="7" t="s">
        <v>1404</v>
      </c>
      <c r="D5780" s="7" t="n">
        <v>2</v>
      </c>
      <c r="E5780" s="7" t="n">
        <v>700</v>
      </c>
      <c r="F5780" s="7" t="n">
        <v>1</v>
      </c>
      <c r="G5780" s="7" t="n">
        <v>350</v>
      </c>
    </row>
    <row r="5781" customFormat="false" ht="15" hidden="false" customHeight="false" outlineLevel="0" collapsed="false">
      <c r="A5781" s="7" t="s">
        <v>23</v>
      </c>
      <c r="B5781" s="7" t="s">
        <v>456</v>
      </c>
      <c r="C5781" s="7" t="s">
        <v>1404</v>
      </c>
      <c r="D5781" s="7" t="n">
        <v>1</v>
      </c>
      <c r="E5781" s="7" t="n">
        <v>350.03</v>
      </c>
      <c r="F5781" s="7" t="n">
        <v>0</v>
      </c>
      <c r="G5781" s="7" t="n">
        <v>0</v>
      </c>
    </row>
    <row r="5782" customFormat="false" ht="15" hidden="false" customHeight="false" outlineLevel="0" collapsed="false">
      <c r="A5782" s="7" t="s">
        <v>23</v>
      </c>
      <c r="B5782" s="7" t="s">
        <v>655</v>
      </c>
      <c r="C5782" s="7" t="s">
        <v>1404</v>
      </c>
      <c r="D5782" s="7" t="n">
        <v>1</v>
      </c>
      <c r="E5782" s="7" t="n">
        <v>350</v>
      </c>
      <c r="F5782" s="7" t="n">
        <v>0</v>
      </c>
      <c r="G5782" s="7" t="n">
        <v>0</v>
      </c>
    </row>
    <row r="5783" customFormat="false" ht="15" hidden="false" customHeight="false" outlineLevel="0" collapsed="false">
      <c r="A5783" s="7" t="s">
        <v>23</v>
      </c>
      <c r="B5783" s="7" t="s">
        <v>214</v>
      </c>
      <c r="C5783" s="7" t="s">
        <v>1417</v>
      </c>
      <c r="D5783" s="7" t="n">
        <v>8</v>
      </c>
      <c r="E5783" s="7" t="n">
        <v>72</v>
      </c>
      <c r="F5783" s="7" t="n">
        <v>0</v>
      </c>
      <c r="G5783" s="7" t="n">
        <v>0</v>
      </c>
    </row>
    <row r="5784" customFormat="false" ht="15" hidden="false" customHeight="false" outlineLevel="0" collapsed="false">
      <c r="A5784" s="7" t="s">
        <v>23</v>
      </c>
      <c r="B5784" s="7" t="s">
        <v>213</v>
      </c>
      <c r="C5784" s="7" t="s">
        <v>1418</v>
      </c>
      <c r="D5784" s="7" t="n">
        <v>8</v>
      </c>
      <c r="E5784" s="7" t="n">
        <v>72</v>
      </c>
      <c r="F5784" s="7" t="n">
        <v>0</v>
      </c>
      <c r="G5784" s="7" t="n">
        <v>0</v>
      </c>
    </row>
    <row r="5785" customFormat="false" ht="15" hidden="false" customHeight="false" outlineLevel="0" collapsed="false">
      <c r="A5785" s="7" t="s">
        <v>23</v>
      </c>
      <c r="B5785" s="7" t="s">
        <v>242</v>
      </c>
      <c r="C5785" s="7" t="s">
        <v>1420</v>
      </c>
      <c r="D5785" s="7" t="n">
        <v>8</v>
      </c>
      <c r="E5785" s="7" t="n">
        <v>72</v>
      </c>
      <c r="F5785" s="7" t="n">
        <v>0</v>
      </c>
      <c r="G5785" s="7" t="n">
        <v>0</v>
      </c>
    </row>
    <row r="5786" customFormat="false" ht="15" hidden="false" customHeight="false" outlineLevel="0" collapsed="false">
      <c r="A5786" s="7" t="s">
        <v>23</v>
      </c>
      <c r="B5786" s="7" t="s">
        <v>533</v>
      </c>
      <c r="C5786" s="7" t="s">
        <v>1424</v>
      </c>
      <c r="D5786" s="7" t="n">
        <v>0</v>
      </c>
      <c r="E5786" s="7" t="n">
        <v>0</v>
      </c>
      <c r="F5786" s="7" t="n">
        <v>1</v>
      </c>
      <c r="G5786" s="7" t="n">
        <v>70</v>
      </c>
    </row>
    <row r="5787" customFormat="false" ht="15" hidden="false" customHeight="false" outlineLevel="0" collapsed="false">
      <c r="A5787" s="7" t="s">
        <v>23</v>
      </c>
      <c r="B5787" s="7" t="s">
        <v>533</v>
      </c>
      <c r="C5787" s="7" t="s">
        <v>1424</v>
      </c>
      <c r="D5787" s="7" t="n">
        <v>1</v>
      </c>
      <c r="E5787" s="7" t="n">
        <v>60</v>
      </c>
      <c r="F5787" s="7" t="n">
        <v>0</v>
      </c>
      <c r="G5787" s="7" t="n">
        <v>0</v>
      </c>
    </row>
    <row r="5788" customFormat="false" ht="15" hidden="false" customHeight="false" outlineLevel="0" collapsed="false">
      <c r="A5788" s="7" t="s">
        <v>23</v>
      </c>
      <c r="B5788" s="7" t="s">
        <v>530</v>
      </c>
      <c r="C5788" s="7" t="s">
        <v>1424</v>
      </c>
      <c r="D5788" s="7" t="n">
        <v>1</v>
      </c>
      <c r="E5788" s="7" t="n">
        <v>60</v>
      </c>
      <c r="F5788" s="7" t="n">
        <v>0</v>
      </c>
      <c r="G5788" s="7" t="n">
        <v>0</v>
      </c>
    </row>
    <row r="5789" customFormat="false" ht="15" hidden="false" customHeight="false" outlineLevel="0" collapsed="false">
      <c r="A5789" s="7" t="s">
        <v>23</v>
      </c>
      <c r="B5789" s="7" t="s">
        <v>530</v>
      </c>
      <c r="C5789" s="7" t="s">
        <v>1424</v>
      </c>
      <c r="D5789" s="7" t="n">
        <v>0</v>
      </c>
      <c r="E5789" s="7" t="n">
        <v>0</v>
      </c>
      <c r="F5789" s="7" t="n">
        <v>1</v>
      </c>
      <c r="G5789" s="7" t="n">
        <v>70</v>
      </c>
    </row>
    <row r="5790" customFormat="false" ht="15" hidden="false" customHeight="false" outlineLevel="0" collapsed="false">
      <c r="A5790" s="7" t="s">
        <v>23</v>
      </c>
      <c r="B5790" s="7" t="s">
        <v>604</v>
      </c>
      <c r="C5790" s="7" t="s">
        <v>1424</v>
      </c>
      <c r="D5790" s="7" t="n">
        <v>1</v>
      </c>
      <c r="E5790" s="7" t="n">
        <v>60</v>
      </c>
      <c r="F5790" s="7" t="n">
        <v>0</v>
      </c>
      <c r="G5790" s="7" t="n">
        <v>0</v>
      </c>
    </row>
    <row r="5791" customFormat="false" ht="15" hidden="false" customHeight="false" outlineLevel="0" collapsed="false">
      <c r="A5791" s="7" t="s">
        <v>23</v>
      </c>
      <c r="B5791" s="7" t="s">
        <v>604</v>
      </c>
      <c r="C5791" s="7" t="s">
        <v>1424</v>
      </c>
      <c r="D5791" s="7" t="n">
        <v>0</v>
      </c>
      <c r="E5791" s="7" t="n">
        <v>0</v>
      </c>
      <c r="F5791" s="7" t="n">
        <v>1</v>
      </c>
      <c r="G5791" s="7" t="n">
        <v>70</v>
      </c>
    </row>
    <row r="5792" customFormat="false" ht="15" hidden="false" customHeight="false" outlineLevel="0" collapsed="false">
      <c r="A5792" s="7" t="s">
        <v>23</v>
      </c>
      <c r="B5792" s="7" t="s">
        <v>130</v>
      </c>
      <c r="C5792" s="7" t="s">
        <v>1425</v>
      </c>
      <c r="D5792" s="7" t="n">
        <v>5</v>
      </c>
      <c r="E5792" s="7" t="n">
        <v>244.99</v>
      </c>
      <c r="F5792" s="7" t="n">
        <v>0</v>
      </c>
      <c r="G5792" s="7" t="n">
        <v>0</v>
      </c>
    </row>
    <row r="5793" customFormat="false" ht="15" hidden="false" customHeight="false" outlineLevel="0" collapsed="false">
      <c r="A5793" s="7" t="s">
        <v>23</v>
      </c>
      <c r="B5793" s="7" t="s">
        <v>152</v>
      </c>
      <c r="C5793" s="7" t="s">
        <v>1425</v>
      </c>
      <c r="D5793" s="7" t="n">
        <v>6</v>
      </c>
      <c r="E5793" s="7" t="n">
        <v>294.03</v>
      </c>
      <c r="F5793" s="7" t="n">
        <v>2</v>
      </c>
      <c r="G5793" s="7" t="n">
        <v>98</v>
      </c>
    </row>
    <row r="5794" customFormat="false" ht="15" hidden="false" customHeight="false" outlineLevel="0" collapsed="false">
      <c r="A5794" s="7" t="s">
        <v>23</v>
      </c>
      <c r="B5794" s="7" t="s">
        <v>191</v>
      </c>
      <c r="C5794" s="7" t="s">
        <v>1425</v>
      </c>
      <c r="D5794" s="7" t="n">
        <v>4</v>
      </c>
      <c r="E5794" s="7" t="n">
        <v>196</v>
      </c>
      <c r="F5794" s="7" t="n">
        <v>2</v>
      </c>
      <c r="G5794" s="7" t="n">
        <v>98</v>
      </c>
    </row>
    <row r="5795" customFormat="false" ht="15" hidden="false" customHeight="false" outlineLevel="0" collapsed="false">
      <c r="A5795" s="7" t="s">
        <v>23</v>
      </c>
      <c r="B5795" s="7" t="s">
        <v>129</v>
      </c>
      <c r="C5795" s="7" t="s">
        <v>1426</v>
      </c>
      <c r="D5795" s="7" t="n">
        <v>7</v>
      </c>
      <c r="E5795" s="7" t="n">
        <v>342.99</v>
      </c>
      <c r="F5795" s="7" t="n">
        <v>5</v>
      </c>
      <c r="G5795" s="7" t="n">
        <v>244.99</v>
      </c>
    </row>
    <row r="5796" customFormat="false" ht="15" hidden="false" customHeight="false" outlineLevel="0" collapsed="false">
      <c r="A5796" s="7" t="s">
        <v>23</v>
      </c>
      <c r="B5796" s="7" t="s">
        <v>129</v>
      </c>
      <c r="C5796" s="7" t="s">
        <v>1426</v>
      </c>
      <c r="D5796" s="7" t="n">
        <v>2</v>
      </c>
      <c r="E5796" s="7" t="n">
        <v>113.36</v>
      </c>
      <c r="F5796" s="7" t="n">
        <v>0</v>
      </c>
      <c r="G5796" s="7" t="n">
        <v>0</v>
      </c>
    </row>
    <row r="5797" customFormat="false" ht="15" hidden="false" customHeight="false" outlineLevel="0" collapsed="false">
      <c r="A5797" s="7" t="s">
        <v>23</v>
      </c>
      <c r="B5797" s="7" t="s">
        <v>129</v>
      </c>
      <c r="C5797" s="7" t="s">
        <v>1426</v>
      </c>
      <c r="D5797" s="7" t="n">
        <v>1</v>
      </c>
      <c r="E5797" s="7" t="n">
        <v>56.67</v>
      </c>
      <c r="F5797" s="7" t="n">
        <v>0</v>
      </c>
      <c r="G5797" s="7" t="n">
        <v>0</v>
      </c>
    </row>
    <row r="5798" customFormat="false" ht="15" hidden="false" customHeight="false" outlineLevel="0" collapsed="false">
      <c r="A5798" s="7" t="s">
        <v>23</v>
      </c>
      <c r="B5798" s="7" t="s">
        <v>155</v>
      </c>
      <c r="C5798" s="7" t="s">
        <v>1426</v>
      </c>
      <c r="D5798" s="7" t="n">
        <v>5</v>
      </c>
      <c r="E5798" s="7" t="n">
        <v>244.98</v>
      </c>
      <c r="F5798" s="7" t="n">
        <v>4</v>
      </c>
      <c r="G5798" s="7" t="n">
        <v>196</v>
      </c>
    </row>
    <row r="5799" customFormat="false" ht="15" hidden="false" customHeight="false" outlineLevel="0" collapsed="false">
      <c r="A5799" s="7" t="s">
        <v>23</v>
      </c>
      <c r="B5799" s="7" t="s">
        <v>155</v>
      </c>
      <c r="C5799" s="7" t="s">
        <v>1426</v>
      </c>
      <c r="D5799" s="7" t="n">
        <v>1</v>
      </c>
      <c r="E5799" s="7" t="n">
        <v>56.67</v>
      </c>
      <c r="F5799" s="7" t="n">
        <v>0</v>
      </c>
      <c r="G5799" s="7" t="n">
        <v>0</v>
      </c>
    </row>
    <row r="5800" customFormat="false" ht="15" hidden="false" customHeight="false" outlineLevel="0" collapsed="false">
      <c r="A5800" s="7" t="s">
        <v>23</v>
      </c>
      <c r="B5800" s="7" t="s">
        <v>199</v>
      </c>
      <c r="C5800" s="7" t="s">
        <v>1426</v>
      </c>
      <c r="D5800" s="7" t="n">
        <v>4</v>
      </c>
      <c r="E5800" s="7" t="n">
        <v>195.99</v>
      </c>
      <c r="F5800" s="7" t="n">
        <v>2</v>
      </c>
      <c r="G5800" s="7" t="n">
        <v>98.01</v>
      </c>
    </row>
    <row r="5801" customFormat="false" ht="15" hidden="false" customHeight="false" outlineLevel="0" collapsed="false">
      <c r="A5801" s="7" t="s">
        <v>23</v>
      </c>
      <c r="B5801" s="7" t="s">
        <v>199</v>
      </c>
      <c r="C5801" s="7" t="s">
        <v>1426</v>
      </c>
      <c r="D5801" s="7" t="n">
        <v>1</v>
      </c>
      <c r="E5801" s="7" t="n">
        <v>56.67</v>
      </c>
      <c r="F5801" s="7" t="n">
        <v>0</v>
      </c>
      <c r="G5801" s="7" t="n">
        <v>0</v>
      </c>
    </row>
    <row r="5802" customFormat="false" ht="15" hidden="false" customHeight="false" outlineLevel="0" collapsed="false">
      <c r="A5802" s="7" t="s">
        <v>23</v>
      </c>
      <c r="B5802" s="7" t="s">
        <v>176</v>
      </c>
      <c r="C5802" s="7" t="s">
        <v>1426</v>
      </c>
      <c r="D5802" s="7" t="n">
        <v>5</v>
      </c>
      <c r="E5802" s="7" t="n">
        <v>245</v>
      </c>
      <c r="F5802" s="7" t="n">
        <v>2</v>
      </c>
      <c r="G5802" s="7" t="n">
        <v>97.99</v>
      </c>
    </row>
    <row r="5803" customFormat="false" ht="15" hidden="false" customHeight="false" outlineLevel="0" collapsed="false">
      <c r="A5803" s="7" t="s">
        <v>23</v>
      </c>
      <c r="B5803" s="7" t="s">
        <v>176</v>
      </c>
      <c r="C5803" s="7" t="s">
        <v>1426</v>
      </c>
      <c r="D5803" s="7" t="n">
        <v>1</v>
      </c>
      <c r="E5803" s="7" t="n">
        <v>56.68</v>
      </c>
      <c r="F5803" s="7" t="n">
        <v>0</v>
      </c>
      <c r="G5803" s="7" t="n">
        <v>0</v>
      </c>
    </row>
    <row r="5804" customFormat="false" ht="15" hidden="false" customHeight="false" outlineLevel="0" collapsed="false">
      <c r="A5804" s="7" t="s">
        <v>23</v>
      </c>
      <c r="B5804" s="7" t="s">
        <v>226</v>
      </c>
      <c r="C5804" s="7" t="s">
        <v>1427</v>
      </c>
      <c r="D5804" s="7" t="n">
        <v>9</v>
      </c>
      <c r="E5804" s="7" t="n">
        <v>467.84</v>
      </c>
      <c r="F5804" s="7" t="n">
        <v>0</v>
      </c>
      <c r="G5804" s="7" t="n">
        <v>0</v>
      </c>
    </row>
    <row r="5805" customFormat="false" ht="15" hidden="false" customHeight="false" outlineLevel="0" collapsed="false">
      <c r="A5805" s="7" t="s">
        <v>23</v>
      </c>
      <c r="B5805" s="7" t="s">
        <v>196</v>
      </c>
      <c r="C5805" s="7" t="s">
        <v>1428</v>
      </c>
      <c r="D5805" s="7" t="n">
        <v>1</v>
      </c>
      <c r="E5805" s="7" t="n">
        <v>140</v>
      </c>
      <c r="F5805" s="7" t="n">
        <v>0</v>
      </c>
      <c r="G5805" s="7" t="n">
        <v>0</v>
      </c>
    </row>
    <row r="5806" customFormat="false" ht="15" hidden="false" customHeight="false" outlineLevel="0" collapsed="false">
      <c r="A5806" s="7" t="s">
        <v>23</v>
      </c>
      <c r="B5806" s="7" t="s">
        <v>156</v>
      </c>
      <c r="C5806" s="7" t="s">
        <v>1430</v>
      </c>
      <c r="D5806" s="7" t="n">
        <v>5</v>
      </c>
      <c r="E5806" s="7" t="n">
        <v>325.13</v>
      </c>
      <c r="F5806" s="7" t="n">
        <v>0</v>
      </c>
      <c r="G5806" s="7" t="n">
        <v>0</v>
      </c>
    </row>
    <row r="5807" customFormat="false" ht="15" hidden="false" customHeight="false" outlineLevel="0" collapsed="false">
      <c r="A5807" s="7" t="s">
        <v>23</v>
      </c>
      <c r="B5807" s="7" t="s">
        <v>814</v>
      </c>
      <c r="C5807" s="7" t="s">
        <v>1533</v>
      </c>
      <c r="D5807" s="7" t="n">
        <v>0</v>
      </c>
      <c r="E5807" s="7" t="n">
        <v>0</v>
      </c>
      <c r="F5807" s="7" t="n">
        <v>1</v>
      </c>
      <c r="G5807" s="7" t="n">
        <v>90</v>
      </c>
    </row>
    <row r="5808" customFormat="false" ht="15" hidden="false" customHeight="false" outlineLevel="0" collapsed="false">
      <c r="A5808" s="7" t="s">
        <v>23</v>
      </c>
      <c r="B5808" s="7" t="s">
        <v>232</v>
      </c>
      <c r="C5808" s="7" t="s">
        <v>1432</v>
      </c>
      <c r="D5808" s="7" t="n">
        <v>1</v>
      </c>
      <c r="E5808" s="7" t="n">
        <v>30.89</v>
      </c>
      <c r="F5808" s="7" t="n">
        <v>0</v>
      </c>
      <c r="G5808" s="7" t="n">
        <v>0</v>
      </c>
    </row>
    <row r="5809" customFormat="false" ht="15" hidden="false" customHeight="false" outlineLevel="0" collapsed="false">
      <c r="A5809" s="7" t="s">
        <v>23</v>
      </c>
      <c r="B5809" s="7" t="s">
        <v>212</v>
      </c>
      <c r="C5809" s="7" t="s">
        <v>1432</v>
      </c>
      <c r="D5809" s="7" t="n">
        <v>3</v>
      </c>
      <c r="E5809" s="7" t="n">
        <v>92.67</v>
      </c>
      <c r="F5809" s="7" t="n">
        <v>0</v>
      </c>
      <c r="G5809" s="7" t="n">
        <v>0</v>
      </c>
    </row>
    <row r="5810" customFormat="false" ht="15" hidden="false" customHeight="false" outlineLevel="0" collapsed="false">
      <c r="A5810" s="7" t="s">
        <v>23</v>
      </c>
      <c r="B5810" s="7" t="s">
        <v>227</v>
      </c>
      <c r="C5810" s="7" t="s">
        <v>1432</v>
      </c>
      <c r="D5810" s="7" t="n">
        <v>1</v>
      </c>
      <c r="E5810" s="7" t="n">
        <v>30.89</v>
      </c>
      <c r="F5810" s="7" t="n">
        <v>0</v>
      </c>
      <c r="G5810" s="7" t="n">
        <v>0</v>
      </c>
    </row>
    <row r="5811" customFormat="false" ht="15" hidden="false" customHeight="false" outlineLevel="0" collapsed="false">
      <c r="A5811" s="7" t="s">
        <v>23</v>
      </c>
      <c r="B5811" s="7" t="s">
        <v>312</v>
      </c>
      <c r="C5811" s="7" t="s">
        <v>1432</v>
      </c>
      <c r="D5811" s="7" t="n">
        <v>1</v>
      </c>
      <c r="E5811" s="7" t="n">
        <v>30.89</v>
      </c>
      <c r="F5811" s="7" t="n">
        <v>0</v>
      </c>
      <c r="G5811" s="7" t="n">
        <v>0</v>
      </c>
    </row>
    <row r="5812" customFormat="false" ht="15" hidden="false" customHeight="false" outlineLevel="0" collapsed="false">
      <c r="A5812" s="7" t="s">
        <v>23</v>
      </c>
      <c r="B5812" s="7" t="s">
        <v>486</v>
      </c>
      <c r="C5812" s="7" t="s">
        <v>1440</v>
      </c>
      <c r="D5812" s="7" t="n">
        <v>2</v>
      </c>
      <c r="E5812" s="7" t="n">
        <v>161.15</v>
      </c>
      <c r="F5812" s="7" t="n">
        <v>0</v>
      </c>
      <c r="G5812" s="7" t="n">
        <v>0</v>
      </c>
    </row>
    <row r="5813" customFormat="false" ht="15" hidden="false" customHeight="false" outlineLevel="0" collapsed="false">
      <c r="A5813" s="7" t="s">
        <v>23</v>
      </c>
      <c r="B5813" s="7" t="s">
        <v>185</v>
      </c>
      <c r="C5813" s="7" t="s">
        <v>1442</v>
      </c>
      <c r="D5813" s="7" t="n">
        <v>1</v>
      </c>
      <c r="E5813" s="7" t="n">
        <v>74.95</v>
      </c>
      <c r="F5813" s="7" t="n">
        <v>0</v>
      </c>
      <c r="G5813" s="7" t="n">
        <v>0</v>
      </c>
    </row>
    <row r="5814" customFormat="false" ht="15" hidden="false" customHeight="false" outlineLevel="0" collapsed="false">
      <c r="A5814" s="7" t="s">
        <v>23</v>
      </c>
      <c r="B5814" s="7" t="s">
        <v>406</v>
      </c>
      <c r="C5814" s="7" t="s">
        <v>1393</v>
      </c>
      <c r="D5814" s="7" t="n">
        <v>0</v>
      </c>
      <c r="E5814" s="7" t="n">
        <v>0</v>
      </c>
      <c r="F5814" s="7" t="n">
        <v>2</v>
      </c>
      <c r="G5814" s="7" t="n">
        <v>123.64</v>
      </c>
    </row>
    <row r="5815" customFormat="false" ht="15" hidden="false" customHeight="false" outlineLevel="0" collapsed="false">
      <c r="A5815" s="7" t="s">
        <v>23</v>
      </c>
      <c r="B5815" s="7" t="s">
        <v>245</v>
      </c>
      <c r="C5815" s="7" t="s">
        <v>1443</v>
      </c>
      <c r="D5815" s="7" t="n">
        <v>1</v>
      </c>
      <c r="E5815" s="7" t="n">
        <v>0.01</v>
      </c>
      <c r="F5815" s="7" t="n">
        <v>0</v>
      </c>
      <c r="G5815" s="7" t="n">
        <v>0</v>
      </c>
    </row>
    <row r="5816" customFormat="false" ht="15" hidden="false" customHeight="false" outlineLevel="0" collapsed="false">
      <c r="A5816" s="7" t="s">
        <v>23</v>
      </c>
      <c r="B5816" s="7" t="s">
        <v>245</v>
      </c>
      <c r="C5816" s="7" t="s">
        <v>1443</v>
      </c>
      <c r="D5816" s="7" t="n">
        <v>1</v>
      </c>
      <c r="E5816" s="7" t="n">
        <v>72.61</v>
      </c>
      <c r="F5816" s="7" t="n">
        <v>0</v>
      </c>
      <c r="G5816" s="7" t="n">
        <v>0</v>
      </c>
    </row>
    <row r="5817" customFormat="false" ht="15" hidden="false" customHeight="false" outlineLevel="0" collapsed="false">
      <c r="A5817" s="7" t="s">
        <v>23</v>
      </c>
      <c r="B5817" s="7" t="s">
        <v>245</v>
      </c>
      <c r="C5817" s="7" t="s">
        <v>1443</v>
      </c>
      <c r="D5817" s="7" t="n">
        <v>0</v>
      </c>
      <c r="E5817" s="7" t="n">
        <v>0</v>
      </c>
      <c r="F5817" s="7" t="n">
        <v>2</v>
      </c>
      <c r="G5817" s="7" t="n">
        <v>159.3</v>
      </c>
    </row>
    <row r="5818" customFormat="false" ht="15" hidden="false" customHeight="false" outlineLevel="0" collapsed="false">
      <c r="A5818" s="7" t="s">
        <v>23</v>
      </c>
      <c r="B5818" s="7" t="s">
        <v>103</v>
      </c>
      <c r="C5818" s="7" t="s">
        <v>1443</v>
      </c>
      <c r="D5818" s="7" t="n">
        <v>4</v>
      </c>
      <c r="E5818" s="7" t="n">
        <v>283.5</v>
      </c>
      <c r="F5818" s="7" t="n">
        <v>0</v>
      </c>
      <c r="G5818" s="7" t="n">
        <v>0</v>
      </c>
    </row>
    <row r="5819" customFormat="false" ht="15" hidden="false" customHeight="false" outlineLevel="0" collapsed="false">
      <c r="A5819" s="7" t="s">
        <v>23</v>
      </c>
      <c r="B5819" s="7" t="s">
        <v>103</v>
      </c>
      <c r="C5819" s="7" t="s">
        <v>1443</v>
      </c>
      <c r="D5819" s="7" t="n">
        <v>39</v>
      </c>
      <c r="E5819" s="7" t="n">
        <v>2831.71</v>
      </c>
      <c r="F5819" s="7" t="n">
        <v>0</v>
      </c>
      <c r="G5819" s="7" t="n">
        <v>0</v>
      </c>
    </row>
    <row r="5820" customFormat="false" ht="15" hidden="false" customHeight="false" outlineLevel="0" collapsed="false">
      <c r="A5820" s="7" t="s">
        <v>23</v>
      </c>
      <c r="B5820" s="7" t="s">
        <v>103</v>
      </c>
      <c r="C5820" s="7" t="s">
        <v>1443</v>
      </c>
      <c r="D5820" s="7" t="n">
        <v>1</v>
      </c>
      <c r="E5820" s="7" t="n">
        <v>0.01</v>
      </c>
      <c r="F5820" s="7" t="n">
        <v>0</v>
      </c>
      <c r="G5820" s="7" t="n">
        <v>0</v>
      </c>
    </row>
    <row r="5821" customFormat="false" ht="15" hidden="false" customHeight="false" outlineLevel="0" collapsed="false">
      <c r="A5821" s="7" t="s">
        <v>23</v>
      </c>
      <c r="B5821" s="7" t="s">
        <v>103</v>
      </c>
      <c r="C5821" s="7" t="s">
        <v>1443</v>
      </c>
      <c r="D5821" s="7" t="n">
        <v>0</v>
      </c>
      <c r="E5821" s="7" t="n">
        <v>0</v>
      </c>
      <c r="F5821" s="7" t="n">
        <v>26</v>
      </c>
      <c r="G5821" s="7" t="n">
        <v>2070.9</v>
      </c>
    </row>
    <row r="5822" customFormat="false" ht="15" hidden="false" customHeight="false" outlineLevel="0" collapsed="false">
      <c r="A5822" s="7" t="s">
        <v>23</v>
      </c>
      <c r="B5822" s="7" t="s">
        <v>162</v>
      </c>
      <c r="C5822" s="7" t="s">
        <v>1429</v>
      </c>
      <c r="D5822" s="7" t="n">
        <v>2</v>
      </c>
      <c r="E5822" s="7" t="n">
        <v>79.59</v>
      </c>
      <c r="F5822" s="7" t="n">
        <v>0</v>
      </c>
      <c r="G5822" s="7" t="n">
        <v>0</v>
      </c>
    </row>
    <row r="5823" customFormat="false" ht="15" hidden="false" customHeight="false" outlineLevel="0" collapsed="false">
      <c r="A5823" s="7" t="s">
        <v>23</v>
      </c>
      <c r="B5823" s="7" t="s">
        <v>124</v>
      </c>
      <c r="C5823" s="7" t="s">
        <v>1449</v>
      </c>
      <c r="D5823" s="7" t="n">
        <v>6</v>
      </c>
      <c r="E5823" s="7" t="n">
        <v>129.1</v>
      </c>
      <c r="F5823" s="7" t="n">
        <v>0</v>
      </c>
      <c r="G5823" s="7" t="n">
        <v>0</v>
      </c>
    </row>
    <row r="5824" customFormat="false" ht="15" hidden="false" customHeight="false" outlineLevel="0" collapsed="false">
      <c r="A5824" s="7" t="s">
        <v>23</v>
      </c>
      <c r="B5824" s="7" t="s">
        <v>394</v>
      </c>
      <c r="C5824" s="7" t="s">
        <v>1452</v>
      </c>
      <c r="D5824" s="7" t="n">
        <v>-3</v>
      </c>
      <c r="E5824" s="7" t="n">
        <v>-106.72</v>
      </c>
      <c r="F5824" s="7" t="n">
        <v>0</v>
      </c>
      <c r="G5824" s="7" t="n">
        <v>0</v>
      </c>
    </row>
    <row r="5825" customFormat="false" ht="15" hidden="false" customHeight="false" outlineLevel="0" collapsed="false">
      <c r="A5825" s="7" t="s">
        <v>23</v>
      </c>
      <c r="B5825" s="7" t="s">
        <v>663</v>
      </c>
      <c r="C5825" s="7" t="s">
        <v>1524</v>
      </c>
      <c r="D5825" s="7" t="n">
        <v>0</v>
      </c>
      <c r="E5825" s="7" t="n">
        <v>0</v>
      </c>
      <c r="F5825" s="7" t="n">
        <v>1</v>
      </c>
      <c r="G5825" s="7" t="n">
        <v>524.93</v>
      </c>
    </row>
    <row r="5826" customFormat="false" ht="15" hidden="false" customHeight="false" outlineLevel="0" collapsed="false">
      <c r="A5826" s="7" t="s">
        <v>23</v>
      </c>
      <c r="B5826" s="7" t="s">
        <v>652</v>
      </c>
      <c r="C5826" s="7" t="s">
        <v>1526</v>
      </c>
      <c r="D5826" s="7" t="n">
        <v>0</v>
      </c>
      <c r="E5826" s="7" t="n">
        <v>0</v>
      </c>
      <c r="F5826" s="7" t="n">
        <v>1</v>
      </c>
      <c r="G5826" s="7" t="n">
        <v>524.93</v>
      </c>
    </row>
    <row r="5827" customFormat="false" ht="15" hidden="false" customHeight="false" outlineLevel="0" collapsed="false">
      <c r="A5827" s="7" t="s">
        <v>23</v>
      </c>
      <c r="B5827" s="7" t="s">
        <v>362</v>
      </c>
      <c r="C5827" s="7" t="s">
        <v>1468</v>
      </c>
      <c r="D5827" s="7" t="n">
        <v>1</v>
      </c>
      <c r="E5827" s="7" t="n">
        <v>77.29</v>
      </c>
      <c r="F5827" s="7" t="n">
        <v>0</v>
      </c>
      <c r="G5827" s="7" t="n">
        <v>0</v>
      </c>
    </row>
    <row r="5828" customFormat="false" ht="15" hidden="false" customHeight="false" outlineLevel="0" collapsed="false">
      <c r="A5828" s="7" t="s">
        <v>23</v>
      </c>
      <c r="B5828" s="7" t="s">
        <v>381</v>
      </c>
      <c r="C5828" s="7" t="s">
        <v>1471</v>
      </c>
      <c r="D5828" s="7" t="n">
        <v>0</v>
      </c>
      <c r="E5828" s="7" t="n">
        <v>0</v>
      </c>
      <c r="F5828" s="7" t="n">
        <v>1</v>
      </c>
      <c r="G5828" s="7" t="n">
        <v>164.02</v>
      </c>
    </row>
    <row r="5829" customFormat="false" ht="15" hidden="false" customHeight="false" outlineLevel="0" collapsed="false">
      <c r="A5829" s="7" t="s">
        <v>23</v>
      </c>
      <c r="B5829" s="7" t="s">
        <v>359</v>
      </c>
      <c r="C5829" s="7" t="s">
        <v>1471</v>
      </c>
      <c r="D5829" s="7" t="n">
        <v>0</v>
      </c>
      <c r="E5829" s="7" t="n">
        <v>0</v>
      </c>
      <c r="F5829" s="7" t="n">
        <v>1</v>
      </c>
      <c r="G5829" s="7" t="n">
        <v>164.02</v>
      </c>
    </row>
    <row r="5830" customFormat="false" ht="15" hidden="false" customHeight="false" outlineLevel="0" collapsed="false">
      <c r="A5830" s="7" t="s">
        <v>23</v>
      </c>
      <c r="B5830" s="7" t="s">
        <v>269</v>
      </c>
      <c r="C5830" s="7" t="s">
        <v>1472</v>
      </c>
      <c r="D5830" s="7" t="n">
        <v>0</v>
      </c>
      <c r="E5830" s="7" t="n">
        <v>0</v>
      </c>
      <c r="F5830" s="7" t="n">
        <v>1</v>
      </c>
      <c r="G5830" s="7" t="n">
        <v>140.57</v>
      </c>
    </row>
    <row r="5831" customFormat="false" ht="15" hidden="false" customHeight="false" outlineLevel="0" collapsed="false">
      <c r="A5831" s="7" t="s">
        <v>23</v>
      </c>
      <c r="B5831" s="7" t="s">
        <v>338</v>
      </c>
      <c r="C5831" s="7" t="s">
        <v>1472</v>
      </c>
      <c r="D5831" s="7" t="n">
        <v>0</v>
      </c>
      <c r="E5831" s="7" t="n">
        <v>0</v>
      </c>
      <c r="F5831" s="7" t="n">
        <v>1</v>
      </c>
      <c r="G5831" s="7" t="n">
        <v>140.57</v>
      </c>
    </row>
    <row r="5832" customFormat="false" ht="15" hidden="false" customHeight="false" outlineLevel="0" collapsed="false">
      <c r="A5832" s="7" t="s">
        <v>23</v>
      </c>
      <c r="B5832" s="7" t="s">
        <v>352</v>
      </c>
      <c r="C5832" s="7" t="s">
        <v>1472</v>
      </c>
      <c r="D5832" s="7" t="n">
        <v>1</v>
      </c>
      <c r="E5832" s="7" t="n">
        <v>137.05</v>
      </c>
      <c r="F5832" s="7" t="n">
        <v>0</v>
      </c>
      <c r="G5832" s="7" t="n">
        <v>0</v>
      </c>
    </row>
    <row r="5833" customFormat="false" ht="15" hidden="false" customHeight="false" outlineLevel="0" collapsed="false">
      <c r="A5833" s="7" t="s">
        <v>23</v>
      </c>
      <c r="B5833" s="7" t="s">
        <v>372</v>
      </c>
      <c r="C5833" s="7" t="s">
        <v>1472</v>
      </c>
      <c r="D5833" s="7" t="n">
        <v>0</v>
      </c>
      <c r="E5833" s="7" t="n">
        <v>0</v>
      </c>
      <c r="F5833" s="7" t="n">
        <v>1</v>
      </c>
      <c r="G5833" s="7" t="n">
        <v>140.57</v>
      </c>
    </row>
    <row r="5834" customFormat="false" ht="15" hidden="false" customHeight="false" outlineLevel="0" collapsed="false">
      <c r="A5834" s="7" t="s">
        <v>23</v>
      </c>
      <c r="B5834" s="7" t="s">
        <v>468</v>
      </c>
      <c r="C5834" s="7" t="s">
        <v>1472</v>
      </c>
      <c r="D5834" s="7" t="n">
        <v>0</v>
      </c>
      <c r="E5834" s="7" t="n">
        <v>0</v>
      </c>
      <c r="F5834" s="7" t="n">
        <v>1</v>
      </c>
      <c r="G5834" s="7" t="n">
        <v>140.57</v>
      </c>
    </row>
    <row r="5835" customFormat="false" ht="15" hidden="false" customHeight="false" outlineLevel="0" collapsed="false">
      <c r="A5835" s="7" t="s">
        <v>23</v>
      </c>
      <c r="B5835" s="7" t="s">
        <v>701</v>
      </c>
      <c r="C5835" s="7" t="s">
        <v>1499</v>
      </c>
      <c r="D5835" s="7" t="n">
        <v>2</v>
      </c>
      <c r="E5835" s="7" t="n">
        <v>240</v>
      </c>
      <c r="F5835" s="7" t="n">
        <v>0</v>
      </c>
      <c r="G5835" s="7" t="n">
        <v>0</v>
      </c>
    </row>
    <row r="5836" customFormat="false" ht="15" hidden="false" customHeight="false" outlineLevel="0" collapsed="false">
      <c r="A5836" s="7" t="s">
        <v>23</v>
      </c>
      <c r="B5836" s="7" t="s">
        <v>684</v>
      </c>
      <c r="C5836" s="7" t="s">
        <v>1499</v>
      </c>
      <c r="D5836" s="7" t="n">
        <v>2</v>
      </c>
      <c r="E5836" s="7" t="n">
        <v>240</v>
      </c>
      <c r="F5836" s="7" t="n">
        <v>0</v>
      </c>
      <c r="G5836" s="7" t="n">
        <v>0</v>
      </c>
    </row>
    <row r="5837" customFormat="false" ht="15" hidden="false" customHeight="false" outlineLevel="0" collapsed="false">
      <c r="A5837" s="7" t="s">
        <v>23</v>
      </c>
      <c r="B5837" s="7" t="s">
        <v>681</v>
      </c>
      <c r="C5837" s="7" t="s">
        <v>1499</v>
      </c>
      <c r="D5837" s="7" t="n">
        <v>2</v>
      </c>
      <c r="E5837" s="7" t="n">
        <v>240</v>
      </c>
      <c r="F5837" s="7" t="n">
        <v>0</v>
      </c>
      <c r="G5837" s="7" t="n">
        <v>0</v>
      </c>
    </row>
    <row r="5838" customFormat="false" ht="15" hidden="false" customHeight="false" outlineLevel="0" collapsed="false">
      <c r="A5838" s="7" t="s">
        <v>23</v>
      </c>
      <c r="B5838" s="7" t="s">
        <v>683</v>
      </c>
      <c r="C5838" s="7" t="s">
        <v>1499</v>
      </c>
      <c r="D5838" s="7" t="n">
        <v>2</v>
      </c>
      <c r="E5838" s="7" t="n">
        <v>240</v>
      </c>
      <c r="F5838" s="7" t="n">
        <v>0</v>
      </c>
      <c r="G5838" s="7" t="n">
        <v>0</v>
      </c>
    </row>
    <row r="5839" customFormat="false" ht="15" hidden="false" customHeight="false" outlineLevel="0" collapsed="false">
      <c r="A5839" s="7" t="s">
        <v>23</v>
      </c>
      <c r="B5839" s="7" t="s">
        <v>664</v>
      </c>
      <c r="C5839" s="7" t="s">
        <v>1499</v>
      </c>
      <c r="D5839" s="7" t="n">
        <v>2</v>
      </c>
      <c r="E5839" s="7" t="n">
        <v>240</v>
      </c>
      <c r="F5839" s="7" t="n">
        <v>0</v>
      </c>
      <c r="G5839" s="7" t="n">
        <v>0</v>
      </c>
    </row>
    <row r="5840" customFormat="false" ht="15" hidden="false" customHeight="false" outlineLevel="0" collapsed="false">
      <c r="A5840" s="7" t="s">
        <v>23</v>
      </c>
      <c r="B5840" s="7" t="s">
        <v>702</v>
      </c>
      <c r="C5840" s="7" t="s">
        <v>1499</v>
      </c>
      <c r="D5840" s="7" t="n">
        <v>2</v>
      </c>
      <c r="E5840" s="7" t="n">
        <v>0.01</v>
      </c>
      <c r="F5840" s="7" t="n">
        <v>0</v>
      </c>
      <c r="G5840" s="7" t="n">
        <v>0</v>
      </c>
    </row>
    <row r="5841" customFormat="false" ht="15" hidden="false" customHeight="false" outlineLevel="0" collapsed="false">
      <c r="A5841" s="7" t="s">
        <v>23</v>
      </c>
      <c r="B5841" s="7" t="s">
        <v>646</v>
      </c>
      <c r="C5841" s="7" t="s">
        <v>1500</v>
      </c>
      <c r="D5841" s="7" t="n">
        <v>0</v>
      </c>
      <c r="E5841" s="7" t="n">
        <v>0</v>
      </c>
      <c r="F5841" s="7" t="n">
        <v>1</v>
      </c>
      <c r="G5841" s="7" t="n">
        <v>375</v>
      </c>
    </row>
    <row r="5842" customFormat="false" ht="15" hidden="false" customHeight="false" outlineLevel="0" collapsed="false">
      <c r="A5842" s="7" t="s">
        <v>23</v>
      </c>
      <c r="B5842" s="7" t="s">
        <v>649</v>
      </c>
      <c r="C5842" s="7" t="s">
        <v>1500</v>
      </c>
      <c r="D5842" s="7" t="n">
        <v>0</v>
      </c>
      <c r="E5842" s="7" t="n">
        <v>0</v>
      </c>
      <c r="F5842" s="7" t="n">
        <v>1</v>
      </c>
      <c r="G5842" s="7" t="n">
        <v>374.98</v>
      </c>
    </row>
    <row r="5843" customFormat="false" ht="15" hidden="false" customHeight="false" outlineLevel="0" collapsed="false">
      <c r="A5843" s="7" t="s">
        <v>23</v>
      </c>
      <c r="B5843" s="7" t="s">
        <v>704</v>
      </c>
      <c r="C5843" s="7" t="s">
        <v>1478</v>
      </c>
      <c r="D5843" s="7" t="n">
        <v>2</v>
      </c>
      <c r="E5843" s="7" t="n">
        <v>110</v>
      </c>
      <c r="F5843" s="7" t="n">
        <v>0</v>
      </c>
      <c r="G5843" s="7" t="n">
        <v>0</v>
      </c>
    </row>
    <row r="5844" customFormat="false" ht="15" hidden="false" customHeight="false" outlineLevel="0" collapsed="false">
      <c r="A5844" s="7" t="s">
        <v>23</v>
      </c>
      <c r="B5844" s="7" t="s">
        <v>704</v>
      </c>
      <c r="C5844" s="7" t="s">
        <v>1478</v>
      </c>
      <c r="D5844" s="7" t="n">
        <v>0</v>
      </c>
      <c r="E5844" s="7" t="n">
        <v>0</v>
      </c>
      <c r="F5844" s="7" t="n">
        <v>4</v>
      </c>
      <c r="G5844" s="7" t="n">
        <v>260.01</v>
      </c>
    </row>
    <row r="5845" customFormat="false" ht="15" hidden="false" customHeight="false" outlineLevel="0" collapsed="false">
      <c r="A5845" s="7" t="s">
        <v>23</v>
      </c>
      <c r="B5845" s="7" t="s">
        <v>595</v>
      </c>
      <c r="C5845" s="7" t="s">
        <v>1478</v>
      </c>
      <c r="D5845" s="7" t="n">
        <v>2</v>
      </c>
      <c r="E5845" s="7" t="n">
        <v>110</v>
      </c>
      <c r="F5845" s="7" t="n">
        <v>0</v>
      </c>
      <c r="G5845" s="7" t="n">
        <v>0</v>
      </c>
    </row>
    <row r="5846" customFormat="false" ht="15" hidden="false" customHeight="false" outlineLevel="0" collapsed="false">
      <c r="A5846" s="7" t="s">
        <v>23</v>
      </c>
      <c r="B5846" s="7" t="s">
        <v>595</v>
      </c>
      <c r="C5846" s="7" t="s">
        <v>1478</v>
      </c>
      <c r="D5846" s="7" t="n">
        <v>3</v>
      </c>
      <c r="E5846" s="7" t="n">
        <v>195</v>
      </c>
      <c r="F5846" s="7" t="n">
        <v>5</v>
      </c>
      <c r="G5846" s="7" t="n">
        <v>325.01</v>
      </c>
    </row>
    <row r="5847" customFormat="false" ht="15" hidden="false" customHeight="false" outlineLevel="0" collapsed="false">
      <c r="A5847" s="7" t="s">
        <v>23</v>
      </c>
      <c r="B5847" s="7" t="s">
        <v>374</v>
      </c>
      <c r="C5847" s="7" t="s">
        <v>1276</v>
      </c>
      <c r="D5847" s="7" t="n">
        <v>1</v>
      </c>
      <c r="E5847" s="7" t="n">
        <v>94.64</v>
      </c>
      <c r="F5847" s="7" t="n">
        <v>2</v>
      </c>
      <c r="G5847" s="7" t="n">
        <v>189.27</v>
      </c>
    </row>
    <row r="5848" customFormat="false" ht="15" hidden="false" customHeight="false" outlineLevel="0" collapsed="false">
      <c r="A5848" s="7" t="s">
        <v>23</v>
      </c>
      <c r="B5848" s="7" t="s">
        <v>467</v>
      </c>
      <c r="C5848" s="7" t="s">
        <v>1276</v>
      </c>
      <c r="D5848" s="7" t="n">
        <v>0</v>
      </c>
      <c r="E5848" s="7" t="n">
        <v>0</v>
      </c>
      <c r="F5848" s="7" t="n">
        <v>1</v>
      </c>
      <c r="G5848" s="7" t="n">
        <v>94.65</v>
      </c>
    </row>
    <row r="5849" customFormat="false" ht="15" hidden="false" customHeight="false" outlineLevel="0" collapsed="false">
      <c r="A5849" s="7" t="s">
        <v>23</v>
      </c>
      <c r="B5849" s="7" t="s">
        <v>598</v>
      </c>
      <c r="C5849" s="7" t="s">
        <v>1276</v>
      </c>
      <c r="D5849" s="7" t="n">
        <v>1</v>
      </c>
      <c r="E5849" s="7" t="n">
        <v>94.68</v>
      </c>
      <c r="F5849" s="7" t="n">
        <v>0</v>
      </c>
      <c r="G5849" s="7" t="n">
        <v>0</v>
      </c>
    </row>
    <row r="5850" customFormat="false" ht="15" hidden="false" customHeight="false" outlineLevel="0" collapsed="false">
      <c r="A5850" s="7" t="s">
        <v>23</v>
      </c>
      <c r="B5850" s="7" t="s">
        <v>378</v>
      </c>
      <c r="C5850" s="7" t="s">
        <v>1276</v>
      </c>
      <c r="D5850" s="7" t="n">
        <v>3</v>
      </c>
      <c r="E5850" s="7" t="n">
        <v>283.9</v>
      </c>
      <c r="F5850" s="7" t="n">
        <v>0</v>
      </c>
      <c r="G5850" s="7" t="n">
        <v>0</v>
      </c>
    </row>
    <row r="5851" customFormat="false" ht="15" hidden="false" customHeight="false" outlineLevel="0" collapsed="false">
      <c r="A5851" s="7" t="s">
        <v>23</v>
      </c>
      <c r="B5851" s="7" t="s">
        <v>435</v>
      </c>
      <c r="C5851" s="7" t="s">
        <v>1276</v>
      </c>
      <c r="D5851" s="7" t="n">
        <v>1</v>
      </c>
      <c r="E5851" s="7" t="n">
        <v>94.63</v>
      </c>
      <c r="F5851" s="7" t="n">
        <v>2</v>
      </c>
      <c r="G5851" s="7" t="n">
        <v>189.27</v>
      </c>
    </row>
    <row r="5852" customFormat="false" ht="15" hidden="false" customHeight="false" outlineLevel="0" collapsed="false">
      <c r="A5852" s="7" t="s">
        <v>23</v>
      </c>
      <c r="B5852" s="7" t="s">
        <v>292</v>
      </c>
      <c r="C5852" s="7" t="s">
        <v>1290</v>
      </c>
      <c r="D5852" s="7" t="n">
        <v>3</v>
      </c>
      <c r="E5852" s="7" t="n">
        <v>106.74</v>
      </c>
      <c r="F5852" s="7" t="n">
        <v>0</v>
      </c>
      <c r="G5852" s="7" t="n">
        <v>0</v>
      </c>
    </row>
    <row r="5853" customFormat="false" ht="15" hidden="false" customHeight="false" outlineLevel="0" collapsed="false">
      <c r="A5853" s="7" t="s">
        <v>23</v>
      </c>
      <c r="B5853" s="7" t="s">
        <v>238</v>
      </c>
      <c r="C5853" s="7" t="s">
        <v>1290</v>
      </c>
      <c r="D5853" s="7" t="n">
        <v>4</v>
      </c>
      <c r="E5853" s="7" t="n">
        <v>142.29</v>
      </c>
      <c r="F5853" s="7" t="n">
        <v>0</v>
      </c>
      <c r="G5853" s="7" t="n">
        <v>0</v>
      </c>
    </row>
    <row r="5854" customFormat="false" ht="15" hidden="false" customHeight="false" outlineLevel="0" collapsed="false">
      <c r="A5854" s="7" t="s">
        <v>23</v>
      </c>
      <c r="B5854" s="7" t="s">
        <v>84</v>
      </c>
      <c r="C5854" s="7" t="s">
        <v>1479</v>
      </c>
      <c r="D5854" s="7" t="n">
        <v>2</v>
      </c>
      <c r="E5854" s="7" t="n">
        <v>93.64</v>
      </c>
      <c r="F5854" s="7" t="n">
        <v>0</v>
      </c>
      <c r="G5854" s="7" t="n">
        <v>0</v>
      </c>
    </row>
    <row r="5855" customFormat="false" ht="15" hidden="false" customHeight="false" outlineLevel="0" collapsed="false">
      <c r="A5855" s="7" t="s">
        <v>23</v>
      </c>
      <c r="B5855" s="7" t="s">
        <v>116</v>
      </c>
      <c r="C5855" s="7" t="s">
        <v>1482</v>
      </c>
      <c r="D5855" s="7" t="n">
        <v>0</v>
      </c>
      <c r="E5855" s="7" t="n">
        <v>0</v>
      </c>
      <c r="F5855" s="7" t="n">
        <v>2</v>
      </c>
      <c r="G5855" s="7" t="n">
        <v>140.52</v>
      </c>
    </row>
    <row r="5856" customFormat="false" ht="15" hidden="false" customHeight="false" outlineLevel="0" collapsed="false">
      <c r="A5856" s="7" t="s">
        <v>23</v>
      </c>
      <c r="B5856" s="7" t="s">
        <v>99</v>
      </c>
      <c r="C5856" s="7" t="s">
        <v>1482</v>
      </c>
      <c r="D5856" s="7" t="n">
        <v>2</v>
      </c>
      <c r="E5856" s="7" t="n">
        <v>135.11</v>
      </c>
      <c r="F5856" s="7" t="n">
        <v>0</v>
      </c>
      <c r="G5856" s="7" t="n">
        <v>0</v>
      </c>
    </row>
    <row r="5857" customFormat="false" ht="15" hidden="false" customHeight="false" outlineLevel="0" collapsed="false">
      <c r="A5857" s="7" t="s">
        <v>23</v>
      </c>
      <c r="B5857" s="7" t="s">
        <v>568</v>
      </c>
      <c r="C5857" s="7" t="s">
        <v>1485</v>
      </c>
      <c r="D5857" s="7" t="n">
        <v>1</v>
      </c>
      <c r="E5857" s="7" t="n">
        <v>107.76</v>
      </c>
      <c r="F5857" s="7" t="n">
        <v>1</v>
      </c>
      <c r="G5857" s="7" t="n">
        <v>107.76</v>
      </c>
    </row>
    <row r="5858" customFormat="false" ht="15" hidden="false" customHeight="false" outlineLevel="0" collapsed="false">
      <c r="A5858" s="7" t="s">
        <v>23</v>
      </c>
      <c r="B5858" s="7" t="s">
        <v>624</v>
      </c>
      <c r="C5858" s="7" t="s">
        <v>1485</v>
      </c>
      <c r="D5858" s="7" t="n">
        <v>1</v>
      </c>
      <c r="E5858" s="7" t="n">
        <v>107.76</v>
      </c>
      <c r="F5858" s="7" t="n">
        <v>1</v>
      </c>
      <c r="G5858" s="7" t="n">
        <v>107.76</v>
      </c>
    </row>
    <row r="5859" customFormat="false" ht="15" hidden="false" customHeight="false" outlineLevel="0" collapsed="false">
      <c r="A5859" s="7" t="s">
        <v>23</v>
      </c>
      <c r="B5859" s="7" t="s">
        <v>493</v>
      </c>
      <c r="C5859" s="7" t="s">
        <v>1485</v>
      </c>
      <c r="D5859" s="7" t="n">
        <v>1</v>
      </c>
      <c r="E5859" s="7" t="n">
        <v>107.76</v>
      </c>
      <c r="F5859" s="7" t="n">
        <v>0</v>
      </c>
      <c r="G5859" s="7" t="n">
        <v>0</v>
      </c>
    </row>
    <row r="5860" customFormat="false" ht="15" hidden="false" customHeight="false" outlineLevel="0" collapsed="false">
      <c r="A5860" s="7" t="s">
        <v>23</v>
      </c>
      <c r="B5860" s="7" t="s">
        <v>584</v>
      </c>
      <c r="C5860" s="7" t="s">
        <v>1485</v>
      </c>
      <c r="D5860" s="7" t="n">
        <v>1</v>
      </c>
      <c r="E5860" s="7" t="n">
        <v>107.76</v>
      </c>
      <c r="F5860" s="7" t="n">
        <v>1</v>
      </c>
      <c r="G5860" s="7" t="n">
        <v>107.76</v>
      </c>
    </row>
    <row r="5861" customFormat="false" ht="15" hidden="false" customHeight="false" outlineLevel="0" collapsed="false">
      <c r="A5861" s="7" t="s">
        <v>23</v>
      </c>
      <c r="B5861" s="7" t="s">
        <v>800</v>
      </c>
      <c r="C5861" s="7" t="s">
        <v>1540</v>
      </c>
      <c r="D5861" s="7" t="n">
        <v>1</v>
      </c>
      <c r="E5861" s="7" t="n">
        <v>107.76</v>
      </c>
      <c r="F5861" s="7" t="n">
        <v>0</v>
      </c>
      <c r="G5861" s="7" t="n">
        <v>0</v>
      </c>
    </row>
    <row r="5862" customFormat="false" ht="15" hidden="false" customHeight="false" outlineLevel="0" collapsed="false">
      <c r="A5862" s="7" t="s">
        <v>23</v>
      </c>
      <c r="B5862" s="7" t="s">
        <v>859</v>
      </c>
      <c r="C5862" s="7" t="s">
        <v>1485</v>
      </c>
      <c r="D5862" s="7" t="n">
        <v>1</v>
      </c>
      <c r="E5862" s="7" t="n">
        <v>107.76</v>
      </c>
      <c r="F5862" s="7" t="n">
        <v>1</v>
      </c>
      <c r="G5862" s="7" t="n">
        <v>107.76</v>
      </c>
    </row>
    <row r="5863" customFormat="false" ht="15" hidden="false" customHeight="false" outlineLevel="0" collapsed="false">
      <c r="A5863" s="7" t="s">
        <v>23</v>
      </c>
      <c r="B5863" s="7" t="s">
        <v>588</v>
      </c>
      <c r="C5863" s="7" t="s">
        <v>1486</v>
      </c>
      <c r="D5863" s="7" t="n">
        <v>2</v>
      </c>
      <c r="E5863" s="7" t="n">
        <v>189.27</v>
      </c>
      <c r="F5863" s="7" t="n">
        <v>0</v>
      </c>
      <c r="G5863" s="7" t="n">
        <v>0</v>
      </c>
    </row>
    <row r="5864" customFormat="false" ht="15" hidden="false" customHeight="false" outlineLevel="0" collapsed="false">
      <c r="A5864" s="7" t="s">
        <v>23</v>
      </c>
      <c r="B5864" s="7" t="s">
        <v>477</v>
      </c>
      <c r="C5864" s="7" t="s">
        <v>1486</v>
      </c>
      <c r="D5864" s="7" t="n">
        <v>2</v>
      </c>
      <c r="E5864" s="7" t="n">
        <v>189.27</v>
      </c>
      <c r="F5864" s="7" t="n">
        <v>0</v>
      </c>
      <c r="G5864" s="7" t="n">
        <v>0</v>
      </c>
    </row>
    <row r="5865" customFormat="false" ht="15" hidden="false" customHeight="false" outlineLevel="0" collapsed="false">
      <c r="A5865" s="7" t="s">
        <v>23</v>
      </c>
      <c r="B5865" s="7" t="s">
        <v>473</v>
      </c>
      <c r="C5865" s="7" t="s">
        <v>1486</v>
      </c>
      <c r="D5865" s="7" t="n">
        <v>1</v>
      </c>
      <c r="E5865" s="7" t="n">
        <v>94.63</v>
      </c>
      <c r="F5865" s="7" t="n">
        <v>0</v>
      </c>
      <c r="G5865" s="7" t="n">
        <v>0</v>
      </c>
    </row>
    <row r="5866" customFormat="false" ht="15" hidden="false" customHeight="false" outlineLevel="0" collapsed="false">
      <c r="A5866" s="7" t="s">
        <v>23</v>
      </c>
      <c r="B5866" s="7" t="s">
        <v>603</v>
      </c>
      <c r="C5866" s="7" t="s">
        <v>1486</v>
      </c>
      <c r="D5866" s="7" t="n">
        <v>2</v>
      </c>
      <c r="E5866" s="7" t="n">
        <v>189.27</v>
      </c>
      <c r="F5866" s="7" t="n">
        <v>2</v>
      </c>
      <c r="G5866" s="7" t="n">
        <v>189.28</v>
      </c>
    </row>
    <row r="5867" customFormat="false" ht="15" hidden="false" customHeight="false" outlineLevel="0" collapsed="false">
      <c r="A5867" s="7" t="s">
        <v>23</v>
      </c>
      <c r="B5867" s="7" t="s">
        <v>775</v>
      </c>
      <c r="C5867" s="7" t="s">
        <v>1527</v>
      </c>
      <c r="D5867" s="7" t="n">
        <v>1</v>
      </c>
      <c r="E5867" s="7" t="n">
        <v>85.26</v>
      </c>
      <c r="F5867" s="7" t="n">
        <v>0</v>
      </c>
      <c r="G5867" s="7" t="n">
        <v>0</v>
      </c>
    </row>
    <row r="5868" customFormat="false" ht="15" hidden="false" customHeight="false" outlineLevel="0" collapsed="false">
      <c r="A5868" s="7" t="s">
        <v>23</v>
      </c>
      <c r="B5868" s="7" t="s">
        <v>714</v>
      </c>
      <c r="C5868" s="7" t="s">
        <v>1527</v>
      </c>
      <c r="D5868" s="7" t="n">
        <v>1</v>
      </c>
      <c r="E5868" s="7" t="n">
        <v>85.26</v>
      </c>
      <c r="F5868" s="7" t="n">
        <v>0</v>
      </c>
      <c r="G5868" s="7" t="n">
        <v>0</v>
      </c>
    </row>
    <row r="5869" customFormat="false" ht="15" hidden="false" customHeight="false" outlineLevel="0" collapsed="false">
      <c r="A5869" s="7" t="s">
        <v>23</v>
      </c>
      <c r="B5869" s="7" t="s">
        <v>274</v>
      </c>
      <c r="C5869" s="7" t="s">
        <v>1487</v>
      </c>
      <c r="D5869" s="7" t="n">
        <v>6</v>
      </c>
      <c r="E5869" s="7" t="n">
        <v>779.98</v>
      </c>
      <c r="F5869" s="7" t="n">
        <v>0</v>
      </c>
      <c r="G5869" s="7" t="n">
        <v>0</v>
      </c>
    </row>
    <row r="5870" customFormat="false" ht="15" hidden="false" customHeight="false" outlineLevel="0" collapsed="false">
      <c r="A5870" s="7" t="s">
        <v>23</v>
      </c>
      <c r="B5870" s="7" t="s">
        <v>274</v>
      </c>
      <c r="C5870" s="7" t="s">
        <v>1487</v>
      </c>
      <c r="D5870" s="7" t="n">
        <v>2</v>
      </c>
      <c r="E5870" s="7" t="n">
        <v>258</v>
      </c>
      <c r="F5870" s="7" t="n">
        <v>0</v>
      </c>
      <c r="G5870" s="7" t="n">
        <v>0</v>
      </c>
    </row>
    <row r="5871" customFormat="false" ht="15" hidden="false" customHeight="false" outlineLevel="0" collapsed="false">
      <c r="A5871" s="7" t="s">
        <v>23</v>
      </c>
      <c r="B5871" s="7" t="s">
        <v>277</v>
      </c>
      <c r="C5871" s="7" t="s">
        <v>1487</v>
      </c>
      <c r="D5871" s="7" t="n">
        <v>6</v>
      </c>
      <c r="E5871" s="7" t="n">
        <v>779.99</v>
      </c>
      <c r="F5871" s="7" t="n">
        <v>3</v>
      </c>
      <c r="G5871" s="7" t="n">
        <v>389.99</v>
      </c>
    </row>
    <row r="5872" customFormat="false" ht="15" hidden="false" customHeight="false" outlineLevel="0" collapsed="false">
      <c r="A5872" s="7" t="s">
        <v>23</v>
      </c>
      <c r="B5872" s="7" t="s">
        <v>277</v>
      </c>
      <c r="C5872" s="7" t="s">
        <v>1487</v>
      </c>
      <c r="D5872" s="7" t="n">
        <v>4</v>
      </c>
      <c r="E5872" s="7" t="n">
        <v>516</v>
      </c>
      <c r="F5872" s="7" t="n">
        <v>0</v>
      </c>
      <c r="G5872" s="7" t="n">
        <v>0</v>
      </c>
    </row>
    <row r="5873" customFormat="false" ht="15" hidden="false" customHeight="false" outlineLevel="0" collapsed="false">
      <c r="A5873" s="7" t="s">
        <v>23</v>
      </c>
      <c r="B5873" s="7" t="s">
        <v>389</v>
      </c>
      <c r="C5873" s="7" t="s">
        <v>1487</v>
      </c>
      <c r="D5873" s="7" t="n">
        <v>4</v>
      </c>
      <c r="E5873" s="7" t="n">
        <v>520.01</v>
      </c>
      <c r="F5873" s="7" t="n">
        <v>4</v>
      </c>
      <c r="G5873" s="7" t="n">
        <v>519.98</v>
      </c>
    </row>
    <row r="5874" customFormat="false" ht="15" hidden="false" customHeight="false" outlineLevel="0" collapsed="false">
      <c r="A5874" s="7" t="s">
        <v>23</v>
      </c>
      <c r="B5874" s="7" t="s">
        <v>389</v>
      </c>
      <c r="C5874" s="7" t="s">
        <v>1487</v>
      </c>
      <c r="D5874" s="7" t="n">
        <v>2</v>
      </c>
      <c r="E5874" s="7" t="n">
        <v>258</v>
      </c>
      <c r="F5874" s="7" t="n">
        <v>0</v>
      </c>
      <c r="G5874" s="7" t="n">
        <v>0</v>
      </c>
    </row>
    <row r="5875" customFormat="false" ht="15" hidden="false" customHeight="false" outlineLevel="0" collapsed="false">
      <c r="A5875" s="7" t="s">
        <v>23</v>
      </c>
      <c r="B5875" s="7" t="s">
        <v>332</v>
      </c>
      <c r="C5875" s="7" t="s">
        <v>1487</v>
      </c>
      <c r="D5875" s="7" t="n">
        <v>1</v>
      </c>
      <c r="E5875" s="7" t="n">
        <v>129</v>
      </c>
      <c r="F5875" s="7" t="n">
        <v>0</v>
      </c>
      <c r="G5875" s="7" t="n">
        <v>0</v>
      </c>
    </row>
    <row r="5876" customFormat="false" ht="15" hidden="false" customHeight="false" outlineLevel="0" collapsed="false">
      <c r="A5876" s="7" t="s">
        <v>23</v>
      </c>
      <c r="B5876" s="7" t="s">
        <v>332</v>
      </c>
      <c r="C5876" s="7" t="s">
        <v>1487</v>
      </c>
      <c r="D5876" s="7" t="n">
        <v>3</v>
      </c>
      <c r="E5876" s="7" t="n">
        <v>389.99</v>
      </c>
      <c r="F5876" s="7" t="n">
        <v>0</v>
      </c>
      <c r="G5876" s="7" t="n">
        <v>0</v>
      </c>
    </row>
    <row r="5877" customFormat="false" ht="15" hidden="false" customHeight="false" outlineLevel="0" collapsed="false">
      <c r="A5877" s="7" t="s">
        <v>23</v>
      </c>
      <c r="B5877" s="7" t="s">
        <v>678</v>
      </c>
      <c r="C5877" s="7" t="s">
        <v>1487</v>
      </c>
      <c r="D5877" s="7" t="n">
        <v>2</v>
      </c>
      <c r="E5877" s="7" t="n">
        <v>260</v>
      </c>
      <c r="F5877" s="7" t="n">
        <v>0</v>
      </c>
      <c r="G5877" s="7" t="n">
        <v>0</v>
      </c>
    </row>
    <row r="5878" customFormat="false" ht="15" hidden="false" customHeight="false" outlineLevel="0" collapsed="false">
      <c r="A5878" s="7" t="s">
        <v>23</v>
      </c>
      <c r="B5878" s="7" t="s">
        <v>670</v>
      </c>
      <c r="C5878" s="7" t="s">
        <v>1487</v>
      </c>
      <c r="D5878" s="7" t="n">
        <v>1</v>
      </c>
      <c r="E5878" s="7" t="n">
        <v>130</v>
      </c>
      <c r="F5878" s="7" t="n">
        <v>2</v>
      </c>
      <c r="G5878" s="7" t="n">
        <v>260</v>
      </c>
    </row>
    <row r="5879" customFormat="false" ht="15" hidden="false" customHeight="false" outlineLevel="0" collapsed="false">
      <c r="A5879" s="7" t="s">
        <v>23</v>
      </c>
      <c r="B5879" s="7" t="s">
        <v>856</v>
      </c>
      <c r="C5879" s="7" t="s">
        <v>1541</v>
      </c>
      <c r="D5879" s="7" t="n">
        <v>1</v>
      </c>
      <c r="E5879" s="7" t="n">
        <v>0</v>
      </c>
      <c r="F5879" s="7" t="n">
        <v>0</v>
      </c>
      <c r="G5879" s="7" t="n">
        <v>0</v>
      </c>
    </row>
    <row r="5880" customFormat="false" ht="15" hidden="false" customHeight="false" outlineLevel="0" collapsed="false">
      <c r="A5880" s="7" t="s">
        <v>23</v>
      </c>
      <c r="B5880" s="7" t="s">
        <v>852</v>
      </c>
      <c r="C5880" s="7" t="s">
        <v>1541</v>
      </c>
      <c r="D5880" s="7" t="n">
        <v>1</v>
      </c>
      <c r="E5880" s="7" t="n">
        <v>0.01</v>
      </c>
      <c r="F5880" s="7" t="n">
        <v>0</v>
      </c>
      <c r="G5880" s="7" t="n">
        <v>0</v>
      </c>
    </row>
    <row r="5881" customFormat="false" ht="15" hidden="false" customHeight="false" outlineLevel="0" collapsed="false">
      <c r="A5881" s="7" t="s">
        <v>23</v>
      </c>
      <c r="B5881" s="7" t="s">
        <v>488</v>
      </c>
      <c r="C5881" s="7" t="s">
        <v>1396</v>
      </c>
      <c r="D5881" s="7" t="n">
        <v>1</v>
      </c>
      <c r="E5881" s="7" t="n">
        <v>180</v>
      </c>
      <c r="F5881" s="7" t="n">
        <v>-1</v>
      </c>
      <c r="G5881" s="7" t="n">
        <v>-180</v>
      </c>
    </row>
    <row r="5882" customFormat="false" ht="15" hidden="false" customHeight="false" outlineLevel="0" collapsed="false">
      <c r="A5882" s="7" t="s">
        <v>23</v>
      </c>
      <c r="B5882" s="7" t="s">
        <v>397</v>
      </c>
      <c r="C5882" s="7" t="s">
        <v>1396</v>
      </c>
      <c r="D5882" s="7" t="n">
        <v>1</v>
      </c>
      <c r="E5882" s="7" t="n">
        <v>180</v>
      </c>
      <c r="F5882" s="7" t="n">
        <v>0</v>
      </c>
      <c r="G5882" s="7" t="n">
        <v>0</v>
      </c>
    </row>
    <row r="5883" customFormat="false" ht="15" hidden="false" customHeight="false" outlineLevel="0" collapsed="false">
      <c r="A5883" s="7" t="s">
        <v>23</v>
      </c>
      <c r="B5883" s="7" t="s">
        <v>392</v>
      </c>
      <c r="C5883" s="7" t="s">
        <v>1398</v>
      </c>
      <c r="D5883" s="7" t="n">
        <v>1</v>
      </c>
      <c r="E5883" s="7" t="n">
        <v>140</v>
      </c>
      <c r="F5883" s="7" t="n">
        <v>0</v>
      </c>
      <c r="G5883" s="7" t="n">
        <v>0</v>
      </c>
    </row>
    <row r="5884" customFormat="false" ht="15" hidden="false" customHeight="false" outlineLevel="0" collapsed="false">
      <c r="A5884" s="7" t="s">
        <v>23</v>
      </c>
      <c r="B5884" s="7" t="s">
        <v>428</v>
      </c>
      <c r="C5884" s="7" t="s">
        <v>1398</v>
      </c>
      <c r="D5884" s="7" t="n">
        <v>0</v>
      </c>
      <c r="E5884" s="7" t="n">
        <v>0</v>
      </c>
      <c r="F5884" s="7" t="n">
        <v>1</v>
      </c>
      <c r="G5884" s="7" t="n">
        <v>140</v>
      </c>
    </row>
    <row r="5885" customFormat="false" ht="15" hidden="false" customHeight="false" outlineLevel="0" collapsed="false">
      <c r="A5885" s="7" t="s">
        <v>23</v>
      </c>
      <c r="B5885" s="7" t="s">
        <v>686</v>
      </c>
      <c r="C5885" s="7" t="s">
        <v>1400</v>
      </c>
      <c r="D5885" s="7" t="n">
        <v>2</v>
      </c>
      <c r="E5885" s="7" t="n">
        <v>133.02</v>
      </c>
      <c r="F5885" s="7" t="n">
        <v>0</v>
      </c>
      <c r="G5885" s="7" t="n">
        <v>0</v>
      </c>
    </row>
    <row r="5886" customFormat="false" ht="15" hidden="false" customHeight="false" outlineLevel="0" collapsed="false">
      <c r="A5886" s="7" t="s">
        <v>23</v>
      </c>
      <c r="B5886" s="7" t="s">
        <v>686</v>
      </c>
      <c r="C5886" s="7" t="s">
        <v>1400</v>
      </c>
      <c r="D5886" s="7" t="n">
        <v>1</v>
      </c>
      <c r="E5886" s="7" t="n">
        <v>39</v>
      </c>
      <c r="F5886" s="7" t="n">
        <v>0</v>
      </c>
      <c r="G5886" s="7" t="n">
        <v>0</v>
      </c>
    </row>
    <row r="5887" customFormat="false" ht="15" hidden="false" customHeight="false" outlineLevel="0" collapsed="false">
      <c r="A5887" s="7" t="s">
        <v>23</v>
      </c>
      <c r="B5887" s="7" t="s">
        <v>615</v>
      </c>
      <c r="C5887" s="7" t="s">
        <v>1400</v>
      </c>
      <c r="D5887" s="7" t="n">
        <v>2</v>
      </c>
      <c r="E5887" s="7" t="n">
        <v>133.02</v>
      </c>
      <c r="F5887" s="7" t="n">
        <v>3</v>
      </c>
      <c r="G5887" s="7" t="n">
        <v>199.53</v>
      </c>
    </row>
    <row r="5888" customFormat="false" ht="15" hidden="false" customHeight="false" outlineLevel="0" collapsed="false">
      <c r="A5888" s="7" t="s">
        <v>23</v>
      </c>
      <c r="B5888" s="7" t="s">
        <v>615</v>
      </c>
      <c r="C5888" s="7" t="s">
        <v>1400</v>
      </c>
      <c r="D5888" s="7" t="n">
        <v>1</v>
      </c>
      <c r="E5888" s="7" t="n">
        <v>39</v>
      </c>
      <c r="F5888" s="7" t="n">
        <v>0</v>
      </c>
      <c r="G5888" s="7" t="n">
        <v>0</v>
      </c>
    </row>
    <row r="5889" customFormat="false" ht="15" hidden="false" customHeight="false" outlineLevel="0" collapsed="false">
      <c r="A5889" s="7" t="s">
        <v>23</v>
      </c>
      <c r="B5889" s="7" t="s">
        <v>645</v>
      </c>
      <c r="C5889" s="7" t="s">
        <v>1497</v>
      </c>
      <c r="D5889" s="7" t="n">
        <v>0</v>
      </c>
      <c r="E5889" s="7" t="n">
        <v>0</v>
      </c>
      <c r="F5889" s="7" t="n">
        <v>1</v>
      </c>
      <c r="G5889" s="7" t="n">
        <v>260</v>
      </c>
    </row>
    <row r="5890" customFormat="false" ht="15" hidden="false" customHeight="false" outlineLevel="0" collapsed="false">
      <c r="A5890" s="7" t="s">
        <v>23</v>
      </c>
      <c r="B5890" s="7" t="s">
        <v>651</v>
      </c>
      <c r="C5890" s="7" t="s">
        <v>1497</v>
      </c>
      <c r="D5890" s="7" t="n">
        <v>0</v>
      </c>
      <c r="E5890" s="7" t="n">
        <v>0</v>
      </c>
      <c r="F5890" s="7" t="n">
        <v>1</v>
      </c>
      <c r="G5890" s="7" t="n">
        <v>260</v>
      </c>
    </row>
    <row r="5891" customFormat="false" ht="15" hidden="false" customHeight="false" outlineLevel="0" collapsed="false">
      <c r="A5891" s="7" t="s">
        <v>23</v>
      </c>
      <c r="B5891" s="7" t="s">
        <v>651</v>
      </c>
      <c r="C5891" s="7" t="s">
        <v>1497</v>
      </c>
      <c r="D5891" s="7" t="n">
        <v>1</v>
      </c>
      <c r="E5891" s="7" t="n">
        <v>222</v>
      </c>
      <c r="F5891" s="7" t="n">
        <v>0</v>
      </c>
      <c r="G5891" s="7" t="n">
        <v>0</v>
      </c>
    </row>
    <row r="5892" customFormat="false" ht="15" hidden="false" customHeight="false" outlineLevel="0" collapsed="false">
      <c r="A5892" s="7" t="s">
        <v>23</v>
      </c>
      <c r="B5892" s="7" t="s">
        <v>293</v>
      </c>
      <c r="C5892" s="7" t="s">
        <v>1403</v>
      </c>
      <c r="D5892" s="7" t="n">
        <v>0</v>
      </c>
      <c r="E5892" s="7" t="n">
        <v>0</v>
      </c>
      <c r="F5892" s="7" t="n">
        <v>1</v>
      </c>
      <c r="G5892" s="7" t="n">
        <v>160</v>
      </c>
    </row>
    <row r="5893" customFormat="false" ht="15" hidden="false" customHeight="false" outlineLevel="0" collapsed="false">
      <c r="A5893" s="7" t="s">
        <v>23</v>
      </c>
      <c r="B5893" s="7" t="s">
        <v>384</v>
      </c>
      <c r="C5893" s="7" t="s">
        <v>1423</v>
      </c>
      <c r="D5893" s="7" t="n">
        <v>1</v>
      </c>
      <c r="E5893" s="7" t="n">
        <v>47.23</v>
      </c>
      <c r="F5893" s="7" t="n">
        <v>0</v>
      </c>
      <c r="G5893" s="7" t="n">
        <v>0</v>
      </c>
    </row>
    <row r="5894" customFormat="false" ht="15" hidden="false" customHeight="false" outlineLevel="0" collapsed="false">
      <c r="A5894" s="7" t="s">
        <v>23</v>
      </c>
      <c r="B5894" s="7" t="s">
        <v>103</v>
      </c>
      <c r="C5894" s="7" t="s">
        <v>1443</v>
      </c>
      <c r="D5894" s="7" t="n">
        <v>0</v>
      </c>
      <c r="E5894" s="7" t="n">
        <v>0</v>
      </c>
      <c r="F5894" s="7" t="n">
        <v>1</v>
      </c>
      <c r="G5894" s="7" t="n">
        <v>79.65</v>
      </c>
    </row>
    <row r="5895" customFormat="false" ht="15" hidden="false" customHeight="false" outlineLevel="0" collapsed="false">
      <c r="A5895" s="7" t="s">
        <v>23</v>
      </c>
      <c r="B5895" s="7" t="s">
        <v>691</v>
      </c>
      <c r="C5895" s="7" t="s">
        <v>1498</v>
      </c>
      <c r="D5895" s="7" t="n">
        <v>1</v>
      </c>
      <c r="E5895" s="7" t="n">
        <v>30</v>
      </c>
      <c r="F5895" s="7" t="n">
        <v>2</v>
      </c>
      <c r="G5895" s="7" t="n">
        <v>60</v>
      </c>
    </row>
    <row r="5896" customFormat="false" ht="15" hidden="false" customHeight="false" outlineLevel="0" collapsed="false">
      <c r="A5896" s="7" t="s">
        <v>23</v>
      </c>
      <c r="B5896" s="7" t="s">
        <v>484</v>
      </c>
      <c r="C5896" s="7" t="s">
        <v>1394</v>
      </c>
      <c r="D5896" s="7" t="n">
        <v>1</v>
      </c>
      <c r="E5896" s="7" t="n">
        <v>111.04</v>
      </c>
      <c r="F5896" s="7" t="n">
        <v>0</v>
      </c>
      <c r="G5896" s="7" t="n">
        <v>0</v>
      </c>
    </row>
    <row r="5897" customFormat="false" ht="15" hidden="false" customHeight="false" outlineLevel="0" collapsed="false">
      <c r="A5897" s="7" t="s">
        <v>23</v>
      </c>
      <c r="B5897" s="7" t="s">
        <v>455</v>
      </c>
      <c r="C5897" s="7" t="s">
        <v>1405</v>
      </c>
      <c r="D5897" s="7" t="n">
        <v>1</v>
      </c>
      <c r="E5897" s="7" t="n">
        <v>350</v>
      </c>
      <c r="F5897" s="7" t="n">
        <v>0</v>
      </c>
      <c r="G5897" s="7" t="n">
        <v>0</v>
      </c>
    </row>
    <row r="5898" customFormat="false" ht="15" hidden="false" customHeight="false" outlineLevel="0" collapsed="false">
      <c r="A5898" s="7" t="s">
        <v>23</v>
      </c>
      <c r="B5898" s="7" t="s">
        <v>413</v>
      </c>
      <c r="C5898" s="7" t="s">
        <v>1284</v>
      </c>
      <c r="D5898" s="7" t="n">
        <v>0</v>
      </c>
      <c r="E5898" s="7" t="n">
        <v>0</v>
      </c>
      <c r="F5898" s="7" t="n">
        <v>-3</v>
      </c>
      <c r="G5898" s="7" t="n">
        <v>-510.01</v>
      </c>
    </row>
    <row r="5899" customFormat="false" ht="15" hidden="false" customHeight="false" outlineLevel="0" collapsed="false">
      <c r="A5899" s="7" t="s">
        <v>23</v>
      </c>
      <c r="B5899" s="7" t="s">
        <v>196</v>
      </c>
      <c r="C5899" s="7" t="s">
        <v>1428</v>
      </c>
      <c r="D5899" s="7" t="n">
        <v>1</v>
      </c>
      <c r="E5899" s="7" t="n">
        <v>140</v>
      </c>
      <c r="F5899" s="7" t="n">
        <v>0</v>
      </c>
      <c r="G5899" s="7" t="n">
        <v>0</v>
      </c>
    </row>
    <row r="5900" customFormat="false" ht="15" hidden="false" customHeight="false" outlineLevel="0" collapsed="false">
      <c r="A5900" s="7" t="s">
        <v>23</v>
      </c>
      <c r="B5900" s="7" t="s">
        <v>286</v>
      </c>
      <c r="C5900" s="7" t="s">
        <v>1428</v>
      </c>
      <c r="D5900" s="7" t="n">
        <v>1</v>
      </c>
      <c r="E5900" s="7" t="n">
        <v>140</v>
      </c>
      <c r="F5900" s="7" t="n">
        <v>0</v>
      </c>
      <c r="G5900" s="7" t="n">
        <v>0</v>
      </c>
    </row>
    <row r="5901" customFormat="false" ht="15" hidden="false" customHeight="false" outlineLevel="0" collapsed="false">
      <c r="A5901" s="7" t="s">
        <v>23</v>
      </c>
      <c r="B5901" s="7" t="s">
        <v>844</v>
      </c>
      <c r="C5901" s="7" t="s">
        <v>1542</v>
      </c>
      <c r="D5901" s="7" t="n">
        <v>1</v>
      </c>
      <c r="E5901" s="7" t="n">
        <v>30</v>
      </c>
      <c r="F5901" s="7" t="n">
        <v>0</v>
      </c>
      <c r="G5901" s="7" t="n">
        <v>0</v>
      </c>
    </row>
    <row r="5902" customFormat="false" ht="15" hidden="false" customHeight="false" outlineLevel="0" collapsed="false">
      <c r="A5902" s="7" t="s">
        <v>23</v>
      </c>
      <c r="B5902" s="7" t="s">
        <v>393</v>
      </c>
      <c r="C5902" s="7" t="s">
        <v>1297</v>
      </c>
      <c r="D5902" s="7" t="n">
        <v>6</v>
      </c>
      <c r="E5902" s="7" t="n">
        <v>113.17</v>
      </c>
      <c r="F5902" s="7" t="n">
        <v>0</v>
      </c>
      <c r="G5902" s="7" t="n">
        <v>0</v>
      </c>
    </row>
    <row r="5903" customFormat="false" ht="15" hidden="false" customHeight="false" outlineLevel="0" collapsed="false">
      <c r="A5903" s="7" t="s">
        <v>23</v>
      </c>
      <c r="B5903" s="7" t="s">
        <v>569</v>
      </c>
      <c r="C5903" s="7" t="s">
        <v>1298</v>
      </c>
      <c r="D5903" s="7" t="n">
        <v>6</v>
      </c>
      <c r="E5903" s="7" t="n">
        <v>113.17</v>
      </c>
      <c r="F5903" s="7" t="n">
        <v>0</v>
      </c>
      <c r="G5903" s="7" t="n">
        <v>0</v>
      </c>
    </row>
    <row r="5904" customFormat="false" ht="15" hidden="false" customHeight="false" outlineLevel="0" collapsed="false">
      <c r="A5904" s="7" t="s">
        <v>23</v>
      </c>
      <c r="B5904" s="7" t="s">
        <v>83</v>
      </c>
      <c r="C5904" s="7" t="s">
        <v>1303</v>
      </c>
      <c r="D5904" s="7" t="n">
        <v>4</v>
      </c>
      <c r="E5904" s="7" t="n">
        <v>220</v>
      </c>
      <c r="F5904" s="7" t="n">
        <v>0</v>
      </c>
      <c r="G5904" s="7" t="n">
        <v>0</v>
      </c>
    </row>
    <row r="5905" customFormat="false" ht="15" hidden="false" customHeight="false" outlineLevel="0" collapsed="false">
      <c r="A5905" s="7" t="s">
        <v>23</v>
      </c>
      <c r="B5905" s="7" t="s">
        <v>132</v>
      </c>
      <c r="C5905" s="7" t="s">
        <v>1322</v>
      </c>
      <c r="D5905" s="7" t="n">
        <v>5</v>
      </c>
      <c r="E5905" s="7" t="n">
        <v>71.47</v>
      </c>
      <c r="F5905" s="7" t="n">
        <v>0</v>
      </c>
      <c r="G5905" s="7" t="n">
        <v>0</v>
      </c>
    </row>
    <row r="5906" customFormat="false" ht="15" hidden="false" customHeight="false" outlineLevel="0" collapsed="false">
      <c r="A5906" s="7" t="s">
        <v>23</v>
      </c>
      <c r="B5906" s="7" t="s">
        <v>270</v>
      </c>
      <c r="C5906" s="7" t="s">
        <v>1343</v>
      </c>
      <c r="D5906" s="7" t="n">
        <v>3</v>
      </c>
      <c r="E5906" s="7" t="n">
        <v>84.24</v>
      </c>
      <c r="F5906" s="7" t="n">
        <v>0</v>
      </c>
      <c r="G5906" s="7" t="n">
        <v>0</v>
      </c>
    </row>
    <row r="5907" customFormat="false" ht="15" hidden="false" customHeight="false" outlineLevel="0" collapsed="false">
      <c r="A5907" s="7" t="s">
        <v>23</v>
      </c>
      <c r="B5907" s="7" t="s">
        <v>201</v>
      </c>
      <c r="C5907" s="7" t="s">
        <v>1344</v>
      </c>
      <c r="D5907" s="7" t="n">
        <v>2</v>
      </c>
      <c r="E5907" s="7" t="n">
        <v>28.97</v>
      </c>
      <c r="F5907" s="7" t="n">
        <v>0</v>
      </c>
      <c r="G5907" s="7" t="n">
        <v>0</v>
      </c>
    </row>
    <row r="5908" customFormat="false" ht="15" hidden="false" customHeight="false" outlineLevel="0" collapsed="false">
      <c r="A5908" s="7" t="s">
        <v>23</v>
      </c>
      <c r="B5908" s="7" t="s">
        <v>246</v>
      </c>
      <c r="C5908" s="7" t="s">
        <v>1345</v>
      </c>
      <c r="D5908" s="7" t="n">
        <v>1</v>
      </c>
      <c r="E5908" s="7" t="n">
        <v>14.48</v>
      </c>
      <c r="F5908" s="7" t="n">
        <v>0</v>
      </c>
      <c r="G5908" s="7" t="n">
        <v>0</v>
      </c>
    </row>
    <row r="5909" customFormat="false" ht="15" hidden="false" customHeight="false" outlineLevel="0" collapsed="false">
      <c r="A5909" s="7" t="s">
        <v>23</v>
      </c>
      <c r="B5909" s="7" t="s">
        <v>150</v>
      </c>
      <c r="C5909" s="7" t="s">
        <v>1349</v>
      </c>
      <c r="D5909" s="7" t="n">
        <v>15</v>
      </c>
      <c r="E5909" s="7" t="n">
        <v>280.57</v>
      </c>
      <c r="F5909" s="7" t="n">
        <v>10</v>
      </c>
      <c r="G5909" s="7" t="n">
        <v>187.05</v>
      </c>
    </row>
    <row r="5910" customFormat="false" ht="15" hidden="false" customHeight="false" outlineLevel="0" collapsed="false">
      <c r="A5910" s="7" t="s">
        <v>23</v>
      </c>
      <c r="B5910" s="7" t="s">
        <v>150</v>
      </c>
      <c r="C5910" s="7" t="s">
        <v>1349</v>
      </c>
      <c r="D5910" s="7" t="n">
        <v>10</v>
      </c>
      <c r="E5910" s="7" t="n">
        <v>179.19</v>
      </c>
      <c r="F5910" s="7" t="n">
        <v>0</v>
      </c>
      <c r="G5910" s="7" t="n">
        <v>0</v>
      </c>
    </row>
    <row r="5911" customFormat="false" ht="15" hidden="false" customHeight="false" outlineLevel="0" collapsed="false">
      <c r="A5911" s="7" t="s">
        <v>23</v>
      </c>
      <c r="B5911" s="7" t="s">
        <v>163</v>
      </c>
      <c r="C5911" s="7" t="s">
        <v>1357</v>
      </c>
      <c r="D5911" s="7" t="n">
        <v>2</v>
      </c>
      <c r="E5911" s="7" t="n">
        <v>52.4</v>
      </c>
      <c r="F5911" s="7" t="n">
        <v>0</v>
      </c>
      <c r="G5911" s="7" t="n">
        <v>0</v>
      </c>
    </row>
    <row r="5912" customFormat="false" ht="15" hidden="false" customHeight="false" outlineLevel="0" collapsed="false">
      <c r="A5912" s="7" t="s">
        <v>23</v>
      </c>
      <c r="B5912" s="7" t="s">
        <v>188</v>
      </c>
      <c r="C5912" s="7" t="s">
        <v>1379</v>
      </c>
      <c r="D5912" s="7" t="n">
        <v>2</v>
      </c>
      <c r="E5912" s="7" t="n">
        <v>92</v>
      </c>
      <c r="F5912" s="7" t="n">
        <v>0</v>
      </c>
      <c r="G5912" s="7" t="n">
        <v>0</v>
      </c>
    </row>
    <row r="5913" customFormat="false" ht="15" hidden="false" customHeight="false" outlineLevel="0" collapsed="false">
      <c r="A5913" s="7" t="s">
        <v>23</v>
      </c>
      <c r="B5913" s="7" t="s">
        <v>174</v>
      </c>
      <c r="C5913" s="7" t="s">
        <v>1379</v>
      </c>
      <c r="D5913" s="7" t="n">
        <v>2</v>
      </c>
      <c r="E5913" s="7" t="n">
        <v>92</v>
      </c>
      <c r="F5913" s="7" t="n">
        <v>0</v>
      </c>
      <c r="G5913" s="7" t="n">
        <v>0</v>
      </c>
    </row>
    <row r="5914" customFormat="false" ht="15" hidden="false" customHeight="false" outlineLevel="0" collapsed="false">
      <c r="A5914" s="7" t="s">
        <v>23</v>
      </c>
      <c r="B5914" s="7" t="s">
        <v>145</v>
      </c>
      <c r="C5914" s="7" t="s">
        <v>1379</v>
      </c>
      <c r="D5914" s="7" t="n">
        <v>2</v>
      </c>
      <c r="E5914" s="7" t="n">
        <v>92</v>
      </c>
      <c r="F5914" s="7" t="n">
        <v>0</v>
      </c>
      <c r="G5914" s="7" t="n">
        <v>0</v>
      </c>
    </row>
    <row r="5915" customFormat="false" ht="15" hidden="false" customHeight="false" outlineLevel="0" collapsed="false">
      <c r="A5915" s="7" t="s">
        <v>23</v>
      </c>
      <c r="B5915" s="7" t="s">
        <v>694</v>
      </c>
      <c r="C5915" s="7" t="s">
        <v>1385</v>
      </c>
      <c r="D5915" s="7" t="n">
        <v>2</v>
      </c>
      <c r="E5915" s="7" t="n">
        <v>170.01</v>
      </c>
      <c r="F5915" s="7" t="n">
        <v>0</v>
      </c>
      <c r="G5915" s="7" t="n">
        <v>0</v>
      </c>
    </row>
    <row r="5916" customFormat="false" ht="15" hidden="false" customHeight="false" outlineLevel="0" collapsed="false">
      <c r="A5916" s="7" t="s">
        <v>23</v>
      </c>
      <c r="B5916" s="7" t="s">
        <v>688</v>
      </c>
      <c r="C5916" s="7" t="s">
        <v>1385</v>
      </c>
      <c r="D5916" s="7" t="n">
        <v>2</v>
      </c>
      <c r="E5916" s="7" t="n">
        <v>169.99</v>
      </c>
      <c r="F5916" s="7" t="n">
        <v>0</v>
      </c>
      <c r="G5916" s="7" t="n">
        <v>0</v>
      </c>
    </row>
    <row r="5917" customFormat="false" ht="15" hidden="false" customHeight="false" outlineLevel="0" collapsed="false">
      <c r="A5917" s="7" t="s">
        <v>23</v>
      </c>
      <c r="B5917" s="7" t="s">
        <v>712</v>
      </c>
      <c r="C5917" s="7" t="s">
        <v>1385</v>
      </c>
      <c r="D5917" s="7" t="n">
        <v>3</v>
      </c>
      <c r="E5917" s="7" t="n">
        <v>254.99</v>
      </c>
      <c r="F5917" s="7" t="n">
        <v>0</v>
      </c>
      <c r="G5917" s="7" t="n">
        <v>0</v>
      </c>
    </row>
    <row r="5918" customFormat="false" ht="15" hidden="false" customHeight="false" outlineLevel="0" collapsed="false">
      <c r="A5918" s="7" t="s">
        <v>23</v>
      </c>
      <c r="B5918" s="7" t="s">
        <v>161</v>
      </c>
      <c r="C5918" s="7" t="s">
        <v>1428</v>
      </c>
      <c r="D5918" s="7" t="n">
        <v>5</v>
      </c>
      <c r="E5918" s="7" t="n">
        <v>635</v>
      </c>
      <c r="F5918" s="7" t="n">
        <v>0</v>
      </c>
      <c r="G5918" s="7" t="n">
        <v>0</v>
      </c>
    </row>
    <row r="5919" customFormat="false" ht="15" hidden="false" customHeight="false" outlineLevel="0" collapsed="false">
      <c r="A5919" s="7" t="s">
        <v>23</v>
      </c>
      <c r="B5919" s="7" t="s">
        <v>161</v>
      </c>
      <c r="C5919" s="7" t="s">
        <v>1428</v>
      </c>
      <c r="D5919" s="7" t="n">
        <v>0</v>
      </c>
      <c r="E5919" s="7" t="n">
        <v>0</v>
      </c>
      <c r="F5919" s="7" t="n">
        <v>3</v>
      </c>
      <c r="G5919" s="7" t="n">
        <v>420.01</v>
      </c>
    </row>
    <row r="5920" customFormat="false" ht="15" hidden="false" customHeight="false" outlineLevel="0" collapsed="false">
      <c r="A5920" s="7" t="s">
        <v>23</v>
      </c>
      <c r="B5920" s="7" t="s">
        <v>204</v>
      </c>
      <c r="C5920" s="7" t="s">
        <v>1428</v>
      </c>
      <c r="D5920" s="7" t="n">
        <v>3</v>
      </c>
      <c r="E5920" s="7" t="n">
        <v>381</v>
      </c>
      <c r="F5920" s="7" t="n">
        <v>0</v>
      </c>
      <c r="G5920" s="7" t="n">
        <v>0</v>
      </c>
    </row>
    <row r="5921" customFormat="false" ht="15" hidden="false" customHeight="false" outlineLevel="0" collapsed="false">
      <c r="A5921" s="7" t="s">
        <v>23</v>
      </c>
      <c r="B5921" s="7" t="s">
        <v>204</v>
      </c>
      <c r="C5921" s="7" t="s">
        <v>1428</v>
      </c>
      <c r="D5921" s="7" t="n">
        <v>3</v>
      </c>
      <c r="E5921" s="7" t="n">
        <v>420</v>
      </c>
      <c r="F5921" s="7" t="n">
        <v>0</v>
      </c>
      <c r="G5921" s="7" t="n">
        <v>0</v>
      </c>
    </row>
    <row r="5922" customFormat="false" ht="15" hidden="false" customHeight="false" outlineLevel="0" collapsed="false">
      <c r="A5922" s="7" t="s">
        <v>23</v>
      </c>
      <c r="B5922" s="7" t="s">
        <v>305</v>
      </c>
      <c r="C5922" s="7" t="s">
        <v>1428</v>
      </c>
      <c r="D5922" s="7" t="n">
        <v>1</v>
      </c>
      <c r="E5922" s="7" t="n">
        <v>127</v>
      </c>
      <c r="F5922" s="7" t="n">
        <v>0</v>
      </c>
      <c r="G5922" s="7" t="n">
        <v>0</v>
      </c>
    </row>
    <row r="5923" customFormat="false" ht="15" hidden="false" customHeight="false" outlineLevel="0" collapsed="false">
      <c r="A5923" s="7" t="s">
        <v>23</v>
      </c>
      <c r="B5923" s="7" t="s">
        <v>196</v>
      </c>
      <c r="C5923" s="7" t="s">
        <v>1428</v>
      </c>
      <c r="D5923" s="7" t="n">
        <v>2</v>
      </c>
      <c r="E5923" s="7" t="n">
        <v>254</v>
      </c>
      <c r="F5923" s="7" t="n">
        <v>0</v>
      </c>
      <c r="G5923" s="7" t="n">
        <v>0</v>
      </c>
    </row>
    <row r="5924" customFormat="false" ht="15" hidden="false" customHeight="false" outlineLevel="0" collapsed="false">
      <c r="A5924" s="7" t="s">
        <v>23</v>
      </c>
      <c r="B5924" s="7" t="s">
        <v>196</v>
      </c>
      <c r="C5924" s="7" t="s">
        <v>1428</v>
      </c>
      <c r="D5924" s="7" t="n">
        <v>3</v>
      </c>
      <c r="E5924" s="7" t="n">
        <v>420.01</v>
      </c>
      <c r="F5924" s="7" t="n">
        <v>2</v>
      </c>
      <c r="G5924" s="7" t="n">
        <v>280</v>
      </c>
    </row>
    <row r="5925" customFormat="false" ht="15" hidden="false" customHeight="false" outlineLevel="0" collapsed="false">
      <c r="A5925" s="7" t="s">
        <v>23</v>
      </c>
      <c r="B5925" s="7" t="s">
        <v>286</v>
      </c>
      <c r="C5925" s="7" t="s">
        <v>1428</v>
      </c>
      <c r="D5925" s="7" t="n">
        <v>0</v>
      </c>
      <c r="E5925" s="7" t="n">
        <v>0</v>
      </c>
      <c r="F5925" s="7" t="n">
        <v>2</v>
      </c>
      <c r="G5925" s="7" t="n">
        <v>280</v>
      </c>
    </row>
    <row r="5926" customFormat="false" ht="15" hidden="false" customHeight="false" outlineLevel="0" collapsed="false">
      <c r="A5926" s="7" t="s">
        <v>23</v>
      </c>
      <c r="B5926" s="7" t="s">
        <v>353</v>
      </c>
      <c r="C5926" s="7" t="s">
        <v>1473</v>
      </c>
      <c r="D5926" s="7" t="n">
        <v>1</v>
      </c>
      <c r="E5926" s="7" t="n">
        <v>75.59</v>
      </c>
      <c r="F5926" s="7" t="n">
        <v>0</v>
      </c>
      <c r="G5926" s="7" t="n">
        <v>0</v>
      </c>
    </row>
    <row r="5927" customFormat="false" ht="15" hidden="false" customHeight="false" outlineLevel="0" collapsed="false">
      <c r="A5927" s="7" t="s">
        <v>23</v>
      </c>
      <c r="B5927" s="7" t="s">
        <v>423</v>
      </c>
      <c r="C5927" s="7" t="s">
        <v>1475</v>
      </c>
      <c r="D5927" s="7" t="n">
        <v>1</v>
      </c>
      <c r="E5927" s="7" t="n">
        <v>75.59</v>
      </c>
      <c r="F5927" s="7" t="n">
        <v>0</v>
      </c>
      <c r="G5927" s="7" t="n">
        <v>0</v>
      </c>
    </row>
    <row r="5928" customFormat="false" ht="15" hidden="false" customHeight="false" outlineLevel="0" collapsed="false">
      <c r="A5928" s="7" t="s">
        <v>23</v>
      </c>
      <c r="B5928" s="7" t="s">
        <v>679</v>
      </c>
      <c r="C5928" s="7" t="s">
        <v>1279</v>
      </c>
      <c r="D5928" s="7" t="n">
        <v>1</v>
      </c>
      <c r="E5928" s="7" t="n">
        <v>105</v>
      </c>
      <c r="F5928" s="7" t="n">
        <v>0</v>
      </c>
      <c r="G5928" s="7" t="n">
        <v>0</v>
      </c>
    </row>
    <row r="5929" customFormat="false" ht="15" hidden="false" customHeight="false" outlineLevel="0" collapsed="false">
      <c r="A5929" s="7" t="s">
        <v>23</v>
      </c>
      <c r="B5929" s="7" t="s">
        <v>549</v>
      </c>
      <c r="C5929" s="7" t="s">
        <v>1279</v>
      </c>
      <c r="D5929" s="7" t="n">
        <v>1</v>
      </c>
      <c r="E5929" s="7" t="n">
        <v>105</v>
      </c>
      <c r="F5929" s="7" t="n">
        <v>0</v>
      </c>
      <c r="G5929" s="7" t="n">
        <v>0</v>
      </c>
    </row>
    <row r="5930" customFormat="false" ht="15" hidden="false" customHeight="false" outlineLevel="0" collapsed="false">
      <c r="A5930" s="7" t="s">
        <v>23</v>
      </c>
      <c r="B5930" s="7" t="s">
        <v>161</v>
      </c>
      <c r="C5930" s="7" t="s">
        <v>1428</v>
      </c>
      <c r="D5930" s="7" t="n">
        <v>5</v>
      </c>
      <c r="E5930" s="7" t="n">
        <v>635</v>
      </c>
      <c r="F5930" s="7" t="n">
        <v>0</v>
      </c>
      <c r="G5930" s="7" t="n">
        <v>0</v>
      </c>
    </row>
    <row r="5931" customFormat="false" ht="15" hidden="false" customHeight="false" outlineLevel="0" collapsed="false">
      <c r="A5931" s="7" t="s">
        <v>23</v>
      </c>
      <c r="B5931" s="7" t="s">
        <v>161</v>
      </c>
      <c r="C5931" s="7" t="s">
        <v>1428</v>
      </c>
      <c r="D5931" s="7" t="n">
        <v>34</v>
      </c>
      <c r="E5931" s="7" t="n">
        <v>4760</v>
      </c>
      <c r="F5931" s="7" t="n">
        <v>0</v>
      </c>
      <c r="G5931" s="7" t="n">
        <v>0</v>
      </c>
    </row>
    <row r="5932" customFormat="false" ht="15" hidden="false" customHeight="false" outlineLevel="0" collapsed="false">
      <c r="A5932" s="7" t="s">
        <v>23</v>
      </c>
      <c r="B5932" s="7" t="s">
        <v>204</v>
      </c>
      <c r="C5932" s="7" t="s">
        <v>1428</v>
      </c>
      <c r="D5932" s="7" t="n">
        <v>5</v>
      </c>
      <c r="E5932" s="7" t="n">
        <v>634.99</v>
      </c>
      <c r="F5932" s="7" t="n">
        <v>0</v>
      </c>
      <c r="G5932" s="7" t="n">
        <v>0</v>
      </c>
    </row>
    <row r="5933" customFormat="false" ht="15" hidden="false" customHeight="false" outlineLevel="0" collapsed="false">
      <c r="A5933" s="7" t="s">
        <v>23</v>
      </c>
      <c r="B5933" s="7" t="s">
        <v>204</v>
      </c>
      <c r="C5933" s="7" t="s">
        <v>1428</v>
      </c>
      <c r="D5933" s="7" t="n">
        <v>22</v>
      </c>
      <c r="E5933" s="7" t="n">
        <v>3080</v>
      </c>
      <c r="F5933" s="7" t="n">
        <v>0</v>
      </c>
      <c r="G5933" s="7" t="n">
        <v>0</v>
      </c>
    </row>
    <row r="5934" customFormat="false" ht="15" hidden="false" customHeight="false" outlineLevel="0" collapsed="false">
      <c r="A5934" s="7" t="s">
        <v>23</v>
      </c>
      <c r="B5934" s="7" t="s">
        <v>196</v>
      </c>
      <c r="C5934" s="7" t="s">
        <v>1428</v>
      </c>
      <c r="D5934" s="7" t="n">
        <v>26</v>
      </c>
      <c r="E5934" s="7" t="n">
        <v>3640</v>
      </c>
      <c r="F5934" s="7" t="n">
        <v>0</v>
      </c>
      <c r="G5934" s="7" t="n">
        <v>0</v>
      </c>
    </row>
    <row r="5935" customFormat="false" ht="15" hidden="false" customHeight="false" outlineLevel="0" collapsed="false">
      <c r="A5935" s="7" t="s">
        <v>23</v>
      </c>
      <c r="B5935" s="7" t="s">
        <v>196</v>
      </c>
      <c r="C5935" s="7" t="s">
        <v>1428</v>
      </c>
      <c r="D5935" s="7" t="n">
        <v>5</v>
      </c>
      <c r="E5935" s="7" t="n">
        <v>635</v>
      </c>
      <c r="F5935" s="7" t="n">
        <v>0</v>
      </c>
      <c r="G5935" s="7" t="n">
        <v>0</v>
      </c>
    </row>
    <row r="5936" customFormat="false" ht="15" hidden="false" customHeight="false" outlineLevel="0" collapsed="false">
      <c r="A5936" s="7" t="s">
        <v>23</v>
      </c>
      <c r="B5936" s="7" t="s">
        <v>286</v>
      </c>
      <c r="C5936" s="7" t="s">
        <v>1428</v>
      </c>
      <c r="D5936" s="7" t="n">
        <v>2</v>
      </c>
      <c r="E5936" s="7" t="n">
        <v>280</v>
      </c>
      <c r="F5936" s="7" t="n">
        <v>0</v>
      </c>
      <c r="G5936" s="7" t="n">
        <v>0</v>
      </c>
    </row>
    <row r="5937" customFormat="false" ht="15" hidden="false" customHeight="false" outlineLevel="0" collapsed="false">
      <c r="A5937" s="7" t="s">
        <v>23</v>
      </c>
      <c r="B5937" s="7" t="s">
        <v>679</v>
      </c>
      <c r="C5937" s="7" t="s">
        <v>1279</v>
      </c>
      <c r="D5937" s="7" t="n">
        <v>8</v>
      </c>
      <c r="E5937" s="7" t="n">
        <v>840</v>
      </c>
      <c r="F5937" s="7" t="n">
        <v>4</v>
      </c>
      <c r="G5937" s="7" t="n">
        <v>420.01</v>
      </c>
    </row>
    <row r="5938" customFormat="false" ht="15" hidden="false" customHeight="false" outlineLevel="0" collapsed="false">
      <c r="A5938" s="7" t="s">
        <v>23</v>
      </c>
      <c r="B5938" s="7" t="s">
        <v>549</v>
      </c>
      <c r="C5938" s="7" t="s">
        <v>1279</v>
      </c>
      <c r="D5938" s="7" t="n">
        <v>4</v>
      </c>
      <c r="E5938" s="7" t="n">
        <v>420</v>
      </c>
      <c r="F5938" s="7" t="n">
        <v>3</v>
      </c>
      <c r="G5938" s="7" t="n">
        <v>315</v>
      </c>
    </row>
    <row r="5939" customFormat="false" ht="15" hidden="false" customHeight="false" outlineLevel="0" collapsed="false">
      <c r="A5939" s="7" t="s">
        <v>23</v>
      </c>
      <c r="B5939" s="7" t="s">
        <v>659</v>
      </c>
      <c r="C5939" s="7" t="s">
        <v>1279</v>
      </c>
      <c r="D5939" s="7" t="n">
        <v>9</v>
      </c>
      <c r="E5939" s="7" t="n">
        <v>945</v>
      </c>
      <c r="F5939" s="7" t="n">
        <v>2</v>
      </c>
      <c r="G5939" s="7" t="n">
        <v>210</v>
      </c>
    </row>
    <row r="5940" customFormat="false" ht="15" hidden="false" customHeight="false" outlineLevel="0" collapsed="false">
      <c r="A5940" s="7" t="s">
        <v>23</v>
      </c>
      <c r="B5940" s="7" t="s">
        <v>661</v>
      </c>
      <c r="C5940" s="7" t="s">
        <v>1279</v>
      </c>
      <c r="D5940" s="7" t="n">
        <v>6</v>
      </c>
      <c r="E5940" s="7" t="n">
        <v>630</v>
      </c>
      <c r="F5940" s="7" t="n">
        <v>5</v>
      </c>
      <c r="G5940" s="7" t="n">
        <v>525</v>
      </c>
    </row>
    <row r="5941" customFormat="false" ht="15" hidden="false" customHeight="false" outlineLevel="0" collapsed="false">
      <c r="A5941" s="7" t="s">
        <v>23</v>
      </c>
      <c r="B5941" s="7" t="s">
        <v>484</v>
      </c>
      <c r="C5941" s="7" t="s">
        <v>1394</v>
      </c>
      <c r="D5941" s="7" t="n">
        <v>4</v>
      </c>
      <c r="E5941" s="7" t="n">
        <v>444.14</v>
      </c>
      <c r="F5941" s="7" t="n">
        <v>0</v>
      </c>
      <c r="G5941" s="7" t="n">
        <v>0</v>
      </c>
    </row>
    <row r="5942" customFormat="false" ht="15" hidden="false" customHeight="false" outlineLevel="0" collapsed="false">
      <c r="A5942" s="7" t="s">
        <v>23</v>
      </c>
      <c r="B5942" s="7" t="s">
        <v>575</v>
      </c>
      <c r="C5942" s="7" t="s">
        <v>1394</v>
      </c>
      <c r="D5942" s="7" t="n">
        <v>2</v>
      </c>
      <c r="E5942" s="7" t="n">
        <v>222.08</v>
      </c>
      <c r="F5942" s="7" t="n">
        <v>0</v>
      </c>
      <c r="G5942" s="7" t="n">
        <v>0</v>
      </c>
    </row>
    <row r="5943" customFormat="false" ht="15" hidden="false" customHeight="false" outlineLevel="0" collapsed="false">
      <c r="A5943" s="7" t="s">
        <v>23</v>
      </c>
      <c r="B5943" s="7" t="s">
        <v>640</v>
      </c>
      <c r="C5943" s="7" t="s">
        <v>1491</v>
      </c>
      <c r="D5943" s="7" t="n">
        <v>1</v>
      </c>
      <c r="E5943" s="7" t="n">
        <v>0.01</v>
      </c>
      <c r="F5943" s="7" t="n">
        <v>0</v>
      </c>
      <c r="G5943" s="7" t="n">
        <v>0</v>
      </c>
    </row>
    <row r="5944" customFormat="false" ht="15" hidden="false" customHeight="false" outlineLevel="0" collapsed="false">
      <c r="A5944" s="7" t="s">
        <v>23</v>
      </c>
      <c r="B5944" s="7" t="s">
        <v>703</v>
      </c>
      <c r="C5944" s="7" t="s">
        <v>1497</v>
      </c>
      <c r="D5944" s="7" t="n">
        <v>0</v>
      </c>
      <c r="E5944" s="7" t="n">
        <v>0</v>
      </c>
      <c r="F5944" s="7" t="n">
        <v>-3</v>
      </c>
      <c r="G5944" s="7" t="n">
        <v>-666</v>
      </c>
    </row>
    <row r="5945" customFormat="false" ht="15" hidden="false" customHeight="false" outlineLevel="0" collapsed="false">
      <c r="A5945" s="7" t="s">
        <v>23</v>
      </c>
      <c r="B5945" s="7" t="s">
        <v>703</v>
      </c>
      <c r="C5945" s="7" t="s">
        <v>1497</v>
      </c>
      <c r="D5945" s="7" t="n">
        <v>0</v>
      </c>
      <c r="E5945" s="7" t="n">
        <v>0</v>
      </c>
      <c r="F5945" s="7" t="n">
        <v>3</v>
      </c>
      <c r="G5945" s="7" t="n">
        <v>499.5</v>
      </c>
    </row>
    <row r="5946" customFormat="false" ht="15" hidden="false" customHeight="false" outlineLevel="0" collapsed="false">
      <c r="A5946" s="7" t="s">
        <v>23</v>
      </c>
      <c r="B5946" s="7" t="s">
        <v>665</v>
      </c>
      <c r="C5946" s="7" t="s">
        <v>1497</v>
      </c>
      <c r="D5946" s="7" t="n">
        <v>0</v>
      </c>
      <c r="E5946" s="7" t="n">
        <v>0</v>
      </c>
      <c r="F5946" s="7" t="n">
        <v>2</v>
      </c>
      <c r="G5946" s="7" t="n">
        <v>520</v>
      </c>
    </row>
    <row r="5947" customFormat="false" ht="15" hidden="false" customHeight="false" outlineLevel="0" collapsed="false">
      <c r="A5947" s="7" t="s">
        <v>23</v>
      </c>
      <c r="B5947" s="7" t="s">
        <v>665</v>
      </c>
      <c r="C5947" s="7" t="s">
        <v>1497</v>
      </c>
      <c r="D5947" s="7" t="n">
        <v>1</v>
      </c>
      <c r="E5947" s="7" t="n">
        <v>222</v>
      </c>
      <c r="F5947" s="7" t="n">
        <v>2</v>
      </c>
      <c r="G5947" s="7" t="n">
        <v>444</v>
      </c>
    </row>
    <row r="5948" customFormat="false" ht="15" hidden="false" customHeight="false" outlineLevel="0" collapsed="false">
      <c r="A5948" s="7" t="s">
        <v>23</v>
      </c>
      <c r="B5948" s="7" t="s">
        <v>645</v>
      </c>
      <c r="C5948" s="7" t="s">
        <v>1497</v>
      </c>
      <c r="D5948" s="7" t="n">
        <v>2</v>
      </c>
      <c r="E5948" s="7" t="n">
        <v>444</v>
      </c>
      <c r="F5948" s="7" t="n">
        <v>2</v>
      </c>
      <c r="G5948" s="7" t="n">
        <v>444</v>
      </c>
    </row>
    <row r="5949" customFormat="false" ht="15" hidden="false" customHeight="false" outlineLevel="0" collapsed="false">
      <c r="A5949" s="7" t="s">
        <v>23</v>
      </c>
      <c r="B5949" s="7" t="s">
        <v>645</v>
      </c>
      <c r="C5949" s="7" t="s">
        <v>1497</v>
      </c>
      <c r="D5949" s="7" t="n">
        <v>1</v>
      </c>
      <c r="E5949" s="7" t="n">
        <v>260</v>
      </c>
      <c r="F5949" s="7" t="n">
        <v>2</v>
      </c>
      <c r="G5949" s="7" t="n">
        <v>520</v>
      </c>
    </row>
    <row r="5950" customFormat="false" ht="15" hidden="false" customHeight="false" outlineLevel="0" collapsed="false">
      <c r="A5950" s="7" t="s">
        <v>23</v>
      </c>
      <c r="B5950" s="7" t="s">
        <v>645</v>
      </c>
      <c r="C5950" s="7" t="s">
        <v>1497</v>
      </c>
      <c r="D5950" s="7" t="n">
        <v>0</v>
      </c>
      <c r="E5950" s="7" t="n">
        <v>0</v>
      </c>
      <c r="F5950" s="7" t="n">
        <v>1</v>
      </c>
      <c r="G5950" s="7" t="n">
        <v>222</v>
      </c>
    </row>
    <row r="5951" customFormat="false" ht="15" hidden="false" customHeight="false" outlineLevel="0" collapsed="false">
      <c r="A5951" s="7" t="s">
        <v>23</v>
      </c>
      <c r="B5951" s="7" t="s">
        <v>651</v>
      </c>
      <c r="C5951" s="7" t="s">
        <v>1497</v>
      </c>
      <c r="D5951" s="7" t="n">
        <v>2</v>
      </c>
      <c r="E5951" s="7" t="n">
        <v>444</v>
      </c>
      <c r="F5951" s="7" t="n">
        <v>7</v>
      </c>
      <c r="G5951" s="7" t="n">
        <v>1554</v>
      </c>
    </row>
    <row r="5952" customFormat="false" ht="15" hidden="false" customHeight="false" outlineLevel="0" collapsed="false">
      <c r="A5952" s="7" t="s">
        <v>23</v>
      </c>
      <c r="B5952" s="7" t="s">
        <v>651</v>
      </c>
      <c r="C5952" s="7" t="s">
        <v>1497</v>
      </c>
      <c r="D5952" s="7" t="n">
        <v>2</v>
      </c>
      <c r="E5952" s="7" t="n">
        <v>520.01</v>
      </c>
      <c r="F5952" s="7" t="n">
        <v>0</v>
      </c>
      <c r="G5952" s="7" t="n">
        <v>0</v>
      </c>
    </row>
    <row r="5953" customFormat="false" ht="15" hidden="false" customHeight="false" outlineLevel="0" collapsed="false">
      <c r="A5953" s="7" t="s">
        <v>23</v>
      </c>
      <c r="B5953" s="7" t="s">
        <v>651</v>
      </c>
      <c r="C5953" s="7" t="s">
        <v>1497</v>
      </c>
      <c r="D5953" s="7" t="n">
        <v>0</v>
      </c>
      <c r="E5953" s="7" t="n">
        <v>0</v>
      </c>
      <c r="F5953" s="7" t="n">
        <v>2</v>
      </c>
      <c r="G5953" s="7" t="n">
        <v>444</v>
      </c>
    </row>
    <row r="5954" customFormat="false" ht="15" hidden="false" customHeight="false" outlineLevel="0" collapsed="false">
      <c r="A5954" s="7" t="s">
        <v>23</v>
      </c>
      <c r="B5954" s="7" t="s">
        <v>160</v>
      </c>
      <c r="C5954" s="7" t="s">
        <v>1413</v>
      </c>
      <c r="D5954" s="7" t="n">
        <v>0</v>
      </c>
      <c r="E5954" s="7" t="n">
        <v>0</v>
      </c>
      <c r="F5954" s="7" t="n">
        <v>6</v>
      </c>
      <c r="G5954" s="7" t="n">
        <v>63</v>
      </c>
    </row>
    <row r="5955" customFormat="false" ht="15" hidden="false" customHeight="false" outlineLevel="0" collapsed="false">
      <c r="A5955" s="7" t="s">
        <v>23</v>
      </c>
      <c r="B5955" s="7" t="s">
        <v>140</v>
      </c>
      <c r="C5955" s="7" t="s">
        <v>1414</v>
      </c>
      <c r="D5955" s="7" t="n">
        <v>0</v>
      </c>
      <c r="E5955" s="7" t="n">
        <v>0</v>
      </c>
      <c r="F5955" s="7" t="n">
        <v>6</v>
      </c>
      <c r="G5955" s="7" t="n">
        <v>63</v>
      </c>
    </row>
    <row r="5956" customFormat="false" ht="15" hidden="false" customHeight="false" outlineLevel="0" collapsed="false">
      <c r="A5956" s="7" t="s">
        <v>23</v>
      </c>
      <c r="B5956" s="7" t="s">
        <v>277</v>
      </c>
      <c r="C5956" s="7" t="s">
        <v>1487</v>
      </c>
      <c r="D5956" s="7" t="n">
        <v>1</v>
      </c>
      <c r="E5956" s="7" t="n">
        <v>129</v>
      </c>
      <c r="F5956" s="7" t="n">
        <v>0</v>
      </c>
      <c r="G5956" s="7" t="n">
        <v>0</v>
      </c>
    </row>
    <row r="5957" customFormat="false" ht="15" hidden="false" customHeight="false" outlineLevel="0" collapsed="false">
      <c r="A5957" s="7" t="s">
        <v>23</v>
      </c>
      <c r="B5957" s="7" t="s">
        <v>389</v>
      </c>
      <c r="C5957" s="7" t="s">
        <v>1487</v>
      </c>
      <c r="D5957" s="7" t="n">
        <v>1</v>
      </c>
      <c r="E5957" s="7" t="n">
        <v>129</v>
      </c>
      <c r="F5957" s="7" t="n">
        <v>0</v>
      </c>
      <c r="G5957" s="7" t="n">
        <v>0</v>
      </c>
    </row>
    <row r="5958" customFormat="false" ht="15" hidden="false" customHeight="false" outlineLevel="0" collapsed="false">
      <c r="A5958" s="7" t="s">
        <v>23</v>
      </c>
      <c r="B5958" s="7" t="s">
        <v>354</v>
      </c>
      <c r="C5958" s="7" t="s">
        <v>1378</v>
      </c>
      <c r="D5958" s="7" t="n">
        <v>0</v>
      </c>
      <c r="E5958" s="7" t="n">
        <v>0</v>
      </c>
      <c r="F5958" s="7" t="n">
        <v>-25</v>
      </c>
      <c r="G5958" s="7" t="n">
        <v>-624.94</v>
      </c>
    </row>
    <row r="5959" customFormat="false" ht="15" hidden="false" customHeight="false" outlineLevel="0" collapsed="false">
      <c r="A5959" s="7" t="s">
        <v>23</v>
      </c>
      <c r="B5959" s="7" t="s">
        <v>354</v>
      </c>
      <c r="C5959" s="7" t="s">
        <v>1378</v>
      </c>
      <c r="D5959" s="7" t="n">
        <v>0</v>
      </c>
      <c r="E5959" s="7" t="n">
        <v>0</v>
      </c>
      <c r="F5959" s="7" t="n">
        <v>-6</v>
      </c>
      <c r="G5959" s="7" t="n">
        <v>-0.04</v>
      </c>
    </row>
    <row r="5960" customFormat="false" ht="15" hidden="false" customHeight="false" outlineLevel="0" collapsed="false">
      <c r="A5960" s="7" t="s">
        <v>23</v>
      </c>
      <c r="B5960" s="7" t="s">
        <v>349</v>
      </c>
      <c r="C5960" s="7" t="s">
        <v>1378</v>
      </c>
      <c r="D5960" s="7" t="n">
        <v>6</v>
      </c>
      <c r="E5960" s="7" t="n">
        <v>0.04</v>
      </c>
      <c r="F5960" s="7" t="n">
        <v>0</v>
      </c>
      <c r="G5960" s="7" t="n">
        <v>0</v>
      </c>
    </row>
    <row r="5961" customFormat="false" ht="15" hidden="false" customHeight="false" outlineLevel="0" collapsed="false">
      <c r="A5961" s="7" t="s">
        <v>23</v>
      </c>
      <c r="B5961" s="7" t="s">
        <v>349</v>
      </c>
      <c r="C5961" s="7" t="s">
        <v>1378</v>
      </c>
      <c r="D5961" s="7" t="n">
        <v>36</v>
      </c>
      <c r="E5961" s="7" t="n">
        <v>899.91</v>
      </c>
      <c r="F5961" s="7" t="n">
        <v>0</v>
      </c>
      <c r="G5961" s="7" t="n">
        <v>0</v>
      </c>
    </row>
    <row r="5962" customFormat="false" ht="15" hidden="false" customHeight="false" outlineLevel="0" collapsed="false">
      <c r="A5962" s="7" t="s">
        <v>23</v>
      </c>
      <c r="B5962" s="7" t="s">
        <v>651</v>
      </c>
      <c r="C5962" s="7" t="s">
        <v>1497</v>
      </c>
      <c r="D5962" s="7" t="n">
        <v>2</v>
      </c>
      <c r="E5962" s="7" t="n">
        <v>444</v>
      </c>
      <c r="F5962" s="7" t="n">
        <v>0</v>
      </c>
      <c r="G5962" s="7" t="n">
        <v>0</v>
      </c>
    </row>
    <row r="5963" customFormat="false" ht="15" hidden="false" customHeight="false" outlineLevel="0" collapsed="false">
      <c r="A5963" s="7" t="s">
        <v>23</v>
      </c>
      <c r="B5963" s="7" t="s">
        <v>682</v>
      </c>
      <c r="C5963" s="7" t="s">
        <v>1525</v>
      </c>
      <c r="D5963" s="7" t="n">
        <v>0</v>
      </c>
      <c r="E5963" s="7" t="n">
        <v>0</v>
      </c>
      <c r="F5963" s="7" t="n">
        <v>1</v>
      </c>
      <c r="G5963" s="7" t="n">
        <v>524.93</v>
      </c>
    </row>
    <row r="5964" customFormat="false" ht="15" hidden="false" customHeight="false" outlineLevel="0" collapsed="false">
      <c r="A5964" s="7" t="s">
        <v>23</v>
      </c>
      <c r="B5964" s="7" t="s">
        <v>652</v>
      </c>
      <c r="C5964" s="7" t="s">
        <v>1526</v>
      </c>
      <c r="D5964" s="7" t="n">
        <v>0</v>
      </c>
      <c r="E5964" s="7" t="n">
        <v>0</v>
      </c>
      <c r="F5964" s="7" t="n">
        <v>1</v>
      </c>
      <c r="G5964" s="7" t="n">
        <v>524.93</v>
      </c>
    </row>
    <row r="5965" customFormat="false" ht="15" hidden="false" customHeight="false" outlineLevel="0" collapsed="false">
      <c r="A5965" s="7" t="s">
        <v>23</v>
      </c>
      <c r="B5965" s="7" t="s">
        <v>332</v>
      </c>
      <c r="C5965" s="7" t="s">
        <v>1487</v>
      </c>
      <c r="D5965" s="7" t="n">
        <v>1</v>
      </c>
      <c r="E5965" s="7" t="n">
        <v>129</v>
      </c>
      <c r="F5965" s="7" t="n">
        <v>0</v>
      </c>
      <c r="G5965" s="7" t="n">
        <v>0</v>
      </c>
    </row>
    <row r="5966" customFormat="false" ht="15" hidden="false" customHeight="false" outlineLevel="0" collapsed="false">
      <c r="A5966" s="7" t="s">
        <v>23</v>
      </c>
      <c r="B5966" s="7" t="s">
        <v>497</v>
      </c>
      <c r="C5966" s="7" t="s">
        <v>1266</v>
      </c>
      <c r="D5966" s="7" t="n">
        <v>1</v>
      </c>
      <c r="E5966" s="7" t="n">
        <v>140.49</v>
      </c>
      <c r="F5966" s="7" t="n">
        <v>1</v>
      </c>
      <c r="G5966" s="7" t="n">
        <v>140.6</v>
      </c>
    </row>
    <row r="5967" customFormat="false" ht="15" hidden="false" customHeight="false" outlineLevel="0" collapsed="false">
      <c r="A5967" s="7" t="s">
        <v>23</v>
      </c>
      <c r="B5967" s="7" t="s">
        <v>498</v>
      </c>
      <c r="C5967" s="7" t="s">
        <v>1266</v>
      </c>
      <c r="D5967" s="7" t="n">
        <v>1</v>
      </c>
      <c r="E5967" s="7" t="n">
        <v>140.57</v>
      </c>
      <c r="F5967" s="7" t="n">
        <v>0</v>
      </c>
      <c r="G5967" s="7" t="n">
        <v>0</v>
      </c>
    </row>
    <row r="5968" customFormat="false" ht="15" hidden="false" customHeight="false" outlineLevel="0" collapsed="false">
      <c r="A5968" s="7" t="s">
        <v>23</v>
      </c>
      <c r="B5968" s="7" t="s">
        <v>194</v>
      </c>
      <c r="C5968" s="7" t="s">
        <v>1269</v>
      </c>
      <c r="D5968" s="7" t="n">
        <v>0</v>
      </c>
      <c r="E5968" s="7" t="n">
        <v>0</v>
      </c>
      <c r="F5968" s="7" t="n">
        <v>0</v>
      </c>
      <c r="G5968" s="7" t="n">
        <v>-0.01</v>
      </c>
    </row>
    <row r="5969" customFormat="false" ht="15" hidden="false" customHeight="false" outlineLevel="0" collapsed="false">
      <c r="A5969" s="7" t="s">
        <v>23</v>
      </c>
      <c r="B5969" s="7" t="s">
        <v>669</v>
      </c>
      <c r="C5969" s="7" t="s">
        <v>1510</v>
      </c>
      <c r="D5969" s="7" t="n">
        <v>3</v>
      </c>
      <c r="E5969" s="7" t="n">
        <v>210.01</v>
      </c>
      <c r="F5969" s="7" t="n">
        <v>-1</v>
      </c>
      <c r="G5969" s="7" t="n">
        <v>-70</v>
      </c>
    </row>
    <row r="5970" customFormat="false" ht="15" hidden="false" customHeight="false" outlineLevel="0" collapsed="false">
      <c r="A5970" s="7" t="s">
        <v>23</v>
      </c>
      <c r="B5970" s="7" t="s">
        <v>669</v>
      </c>
      <c r="C5970" s="7" t="s">
        <v>1510</v>
      </c>
      <c r="D5970" s="7" t="n">
        <v>2</v>
      </c>
      <c r="E5970" s="7" t="n">
        <v>140.25</v>
      </c>
      <c r="F5970" s="7" t="n">
        <v>0</v>
      </c>
      <c r="G5970" s="7" t="n">
        <v>0</v>
      </c>
    </row>
    <row r="5971" customFormat="false" ht="15" hidden="false" customHeight="false" outlineLevel="0" collapsed="false">
      <c r="A5971" s="7" t="s">
        <v>23</v>
      </c>
      <c r="B5971" s="7" t="s">
        <v>669</v>
      </c>
      <c r="C5971" s="7" t="s">
        <v>1510</v>
      </c>
      <c r="D5971" s="7" t="n">
        <v>4</v>
      </c>
      <c r="E5971" s="7" t="n">
        <v>280.17</v>
      </c>
      <c r="F5971" s="7" t="n">
        <v>0</v>
      </c>
      <c r="G5971" s="7" t="n">
        <v>0</v>
      </c>
    </row>
    <row r="5972" customFormat="false" ht="15" hidden="false" customHeight="false" outlineLevel="0" collapsed="false">
      <c r="A5972" s="7" t="s">
        <v>23</v>
      </c>
      <c r="B5972" s="7" t="s">
        <v>669</v>
      </c>
      <c r="C5972" s="7" t="s">
        <v>1510</v>
      </c>
      <c r="D5972" s="7" t="n">
        <v>1</v>
      </c>
      <c r="E5972" s="7" t="n">
        <v>137.04</v>
      </c>
      <c r="F5972" s="7" t="n">
        <v>0</v>
      </c>
      <c r="G5972" s="7" t="n">
        <v>0</v>
      </c>
    </row>
    <row r="5973" customFormat="false" ht="15" hidden="false" customHeight="false" outlineLevel="0" collapsed="false">
      <c r="A5973" s="7" t="s">
        <v>23</v>
      </c>
      <c r="B5973" s="7" t="s">
        <v>669</v>
      </c>
      <c r="C5973" s="7" t="s">
        <v>1510</v>
      </c>
      <c r="D5973" s="7" t="n">
        <v>4</v>
      </c>
      <c r="E5973" s="7" t="n">
        <v>549.15</v>
      </c>
      <c r="F5973" s="7" t="n">
        <v>0</v>
      </c>
      <c r="G5973" s="7" t="n">
        <v>0</v>
      </c>
    </row>
    <row r="5974" customFormat="false" ht="15" hidden="false" customHeight="false" outlineLevel="0" collapsed="false">
      <c r="A5974" s="7" t="s">
        <v>23</v>
      </c>
      <c r="B5974" s="7" t="s">
        <v>669</v>
      </c>
      <c r="C5974" s="7" t="s">
        <v>1510</v>
      </c>
      <c r="D5974" s="7" t="n">
        <v>1</v>
      </c>
      <c r="E5974" s="7" t="n">
        <v>70.5</v>
      </c>
      <c r="F5974" s="7" t="n">
        <v>0</v>
      </c>
      <c r="G5974" s="7" t="n">
        <v>0</v>
      </c>
    </row>
    <row r="5975" customFormat="false" ht="15" hidden="false" customHeight="false" outlineLevel="0" collapsed="false">
      <c r="A5975" s="7" t="s">
        <v>23</v>
      </c>
      <c r="B5975" s="7" t="s">
        <v>855</v>
      </c>
      <c r="C5975" s="7" t="s">
        <v>1543</v>
      </c>
      <c r="D5975" s="7" t="n">
        <v>1</v>
      </c>
      <c r="E5975" s="7" t="n">
        <v>165</v>
      </c>
      <c r="F5975" s="7" t="n">
        <v>1</v>
      </c>
      <c r="G5975" s="7" t="n">
        <v>165</v>
      </c>
    </row>
    <row r="5976" customFormat="false" ht="15" hidden="false" customHeight="false" outlineLevel="0" collapsed="false">
      <c r="A5976" s="7" t="s">
        <v>23</v>
      </c>
      <c r="B5976" s="7" t="s">
        <v>659</v>
      </c>
      <c r="C5976" s="7" t="s">
        <v>1279</v>
      </c>
      <c r="D5976" s="7" t="n">
        <v>1</v>
      </c>
      <c r="E5976" s="7" t="n">
        <v>105.03</v>
      </c>
      <c r="F5976" s="7" t="n">
        <v>0</v>
      </c>
      <c r="G5976" s="7" t="n">
        <v>0</v>
      </c>
    </row>
    <row r="5977" customFormat="false" ht="15" hidden="false" customHeight="false" outlineLevel="0" collapsed="false">
      <c r="A5977" s="7" t="s">
        <v>23</v>
      </c>
      <c r="B5977" s="7" t="s">
        <v>849</v>
      </c>
      <c r="C5977" s="7" t="s">
        <v>1528</v>
      </c>
      <c r="D5977" s="7" t="n">
        <v>0</v>
      </c>
      <c r="E5977" s="7" t="n">
        <v>0</v>
      </c>
      <c r="F5977" s="7" t="n">
        <v>1</v>
      </c>
      <c r="G5977" s="7" t="n">
        <v>55</v>
      </c>
    </row>
    <row r="5978" customFormat="false" ht="15" hidden="false" customHeight="false" outlineLevel="0" collapsed="false">
      <c r="A5978" s="7" t="s">
        <v>23</v>
      </c>
      <c r="B5978" s="7" t="s">
        <v>675</v>
      </c>
      <c r="C5978" s="7" t="s">
        <v>1288</v>
      </c>
      <c r="D5978" s="7" t="n">
        <v>0</v>
      </c>
      <c r="E5978" s="7" t="n">
        <v>0</v>
      </c>
      <c r="F5978" s="7" t="n">
        <v>1</v>
      </c>
      <c r="G5978" s="7" t="n">
        <v>268.02</v>
      </c>
    </row>
    <row r="5979" customFormat="false" ht="15" hidden="false" customHeight="false" outlineLevel="0" collapsed="false">
      <c r="A5979" s="7" t="s">
        <v>23</v>
      </c>
      <c r="B5979" s="7" t="s">
        <v>223</v>
      </c>
      <c r="C5979" s="7" t="s">
        <v>1290</v>
      </c>
      <c r="D5979" s="7" t="n">
        <v>0</v>
      </c>
      <c r="E5979" s="7" t="n">
        <v>0</v>
      </c>
      <c r="F5979" s="7" t="n">
        <v>1</v>
      </c>
      <c r="G5979" s="7" t="n">
        <v>33.23</v>
      </c>
    </row>
    <row r="5980" customFormat="false" ht="15" hidden="false" customHeight="false" outlineLevel="0" collapsed="false">
      <c r="A5980" s="7" t="s">
        <v>23</v>
      </c>
      <c r="B5980" s="7" t="s">
        <v>253</v>
      </c>
      <c r="C5980" s="7" t="s">
        <v>1290</v>
      </c>
      <c r="D5980" s="7" t="n">
        <v>0</v>
      </c>
      <c r="E5980" s="7" t="n">
        <v>0</v>
      </c>
      <c r="F5980" s="7" t="n">
        <v>2</v>
      </c>
      <c r="G5980" s="7" t="n">
        <v>66.48</v>
      </c>
    </row>
    <row r="5981" customFormat="false" ht="15" hidden="false" customHeight="false" outlineLevel="0" collapsed="false">
      <c r="A5981" s="7" t="s">
        <v>23</v>
      </c>
      <c r="B5981" s="7" t="s">
        <v>570</v>
      </c>
      <c r="C5981" s="7" t="s">
        <v>1290</v>
      </c>
      <c r="D5981" s="7" t="n">
        <v>-1</v>
      </c>
      <c r="E5981" s="7" t="n">
        <v>-33.23</v>
      </c>
      <c r="F5981" s="7" t="n">
        <v>0</v>
      </c>
      <c r="G5981" s="7" t="n">
        <v>0</v>
      </c>
    </row>
    <row r="5982" customFormat="false" ht="15" hidden="false" customHeight="false" outlineLevel="0" collapsed="false">
      <c r="A5982" s="7" t="s">
        <v>23</v>
      </c>
      <c r="B5982" s="7" t="s">
        <v>728</v>
      </c>
      <c r="C5982" s="7" t="s">
        <v>1544</v>
      </c>
      <c r="D5982" s="7" t="n">
        <v>0</v>
      </c>
      <c r="E5982" s="7" t="n">
        <v>0</v>
      </c>
      <c r="F5982" s="7" t="n">
        <v>2</v>
      </c>
      <c r="G5982" s="7" t="n">
        <v>93.67</v>
      </c>
    </row>
    <row r="5983" customFormat="false" ht="15" hidden="false" customHeight="false" outlineLevel="0" collapsed="false">
      <c r="A5983" s="7" t="s">
        <v>23</v>
      </c>
      <c r="B5983" s="7" t="s">
        <v>319</v>
      </c>
      <c r="C5983" s="7" t="s">
        <v>1292</v>
      </c>
      <c r="D5983" s="7" t="n">
        <v>-1</v>
      </c>
      <c r="E5983" s="7" t="n">
        <v>-37.46</v>
      </c>
      <c r="F5983" s="7" t="n">
        <v>1</v>
      </c>
      <c r="G5983" s="7" t="n">
        <v>37.45</v>
      </c>
    </row>
    <row r="5984" customFormat="false" ht="15" hidden="false" customHeight="false" outlineLevel="0" collapsed="false">
      <c r="A5984" s="7" t="s">
        <v>23</v>
      </c>
      <c r="B5984" s="7" t="s">
        <v>290</v>
      </c>
      <c r="C5984" s="7" t="s">
        <v>1292</v>
      </c>
      <c r="D5984" s="7" t="n">
        <v>0</v>
      </c>
      <c r="E5984" s="7" t="n">
        <v>0</v>
      </c>
      <c r="F5984" s="7" t="n">
        <v>1</v>
      </c>
      <c r="G5984" s="7" t="n">
        <v>37.45</v>
      </c>
    </row>
    <row r="5985" customFormat="false" ht="15" hidden="false" customHeight="false" outlineLevel="0" collapsed="false">
      <c r="A5985" s="7" t="s">
        <v>23</v>
      </c>
      <c r="B5985" s="7" t="s">
        <v>301</v>
      </c>
      <c r="C5985" s="7" t="s">
        <v>1293</v>
      </c>
      <c r="D5985" s="7" t="n">
        <v>1</v>
      </c>
      <c r="E5985" s="7" t="n">
        <v>39.79</v>
      </c>
      <c r="F5985" s="7" t="n">
        <v>0</v>
      </c>
      <c r="G5985" s="7" t="n">
        <v>0</v>
      </c>
    </row>
    <row r="5986" customFormat="false" ht="15" hidden="false" customHeight="false" outlineLevel="0" collapsed="false">
      <c r="A5986" s="7" t="s">
        <v>23</v>
      </c>
      <c r="B5986" s="7" t="s">
        <v>251</v>
      </c>
      <c r="C5986" s="7" t="s">
        <v>1293</v>
      </c>
      <c r="D5986" s="7" t="n">
        <v>1</v>
      </c>
      <c r="E5986" s="7" t="n">
        <v>39.8</v>
      </c>
      <c r="F5986" s="7" t="n">
        <v>1</v>
      </c>
      <c r="G5986" s="7" t="n">
        <v>39.79</v>
      </c>
    </row>
    <row r="5987" customFormat="false" ht="15" hidden="false" customHeight="false" outlineLevel="0" collapsed="false">
      <c r="A5987" s="7" t="s">
        <v>23</v>
      </c>
      <c r="B5987" s="7" t="s">
        <v>164</v>
      </c>
      <c r="C5987" s="7" t="s">
        <v>1295</v>
      </c>
      <c r="D5987" s="7" t="n">
        <v>5</v>
      </c>
      <c r="E5987" s="7" t="n">
        <v>100.53</v>
      </c>
      <c r="F5987" s="7" t="n">
        <v>5</v>
      </c>
      <c r="G5987" s="7" t="n">
        <v>100.53</v>
      </c>
    </row>
    <row r="5988" customFormat="false" ht="15" hidden="false" customHeight="false" outlineLevel="0" collapsed="false">
      <c r="A5988" s="7" t="s">
        <v>23</v>
      </c>
      <c r="B5988" s="7" t="s">
        <v>164</v>
      </c>
      <c r="C5988" s="7" t="s">
        <v>1295</v>
      </c>
      <c r="D5988" s="7" t="n">
        <v>1</v>
      </c>
      <c r="E5988" s="7" t="n">
        <v>17.92</v>
      </c>
      <c r="F5988" s="7" t="n">
        <v>0</v>
      </c>
      <c r="G5988" s="7" t="n">
        <v>0</v>
      </c>
    </row>
    <row r="5989" customFormat="false" ht="15" hidden="false" customHeight="false" outlineLevel="0" collapsed="false">
      <c r="A5989" s="7" t="s">
        <v>23</v>
      </c>
      <c r="B5989" s="7" t="s">
        <v>159</v>
      </c>
      <c r="C5989" s="7" t="s">
        <v>1295</v>
      </c>
      <c r="D5989" s="7" t="n">
        <v>6</v>
      </c>
      <c r="E5989" s="7" t="n">
        <v>120.64</v>
      </c>
      <c r="F5989" s="7" t="n">
        <v>7</v>
      </c>
      <c r="G5989" s="7" t="n">
        <v>140.75</v>
      </c>
    </row>
    <row r="5990" customFormat="false" ht="15" hidden="false" customHeight="false" outlineLevel="0" collapsed="false">
      <c r="A5990" s="7" t="s">
        <v>23</v>
      </c>
      <c r="B5990" s="7" t="s">
        <v>159</v>
      </c>
      <c r="C5990" s="7" t="s">
        <v>1295</v>
      </c>
      <c r="D5990" s="7" t="n">
        <v>2</v>
      </c>
      <c r="E5990" s="7" t="n">
        <v>35.83</v>
      </c>
      <c r="F5990" s="7" t="n">
        <v>0</v>
      </c>
      <c r="G5990" s="7" t="n">
        <v>0</v>
      </c>
    </row>
    <row r="5991" customFormat="false" ht="15" hidden="false" customHeight="false" outlineLevel="0" collapsed="false">
      <c r="A5991" s="7" t="s">
        <v>23</v>
      </c>
      <c r="B5991" s="7" t="s">
        <v>195</v>
      </c>
      <c r="C5991" s="7" t="s">
        <v>1295</v>
      </c>
      <c r="D5991" s="7" t="n">
        <v>8</v>
      </c>
      <c r="E5991" s="7" t="n">
        <v>160.89</v>
      </c>
      <c r="F5991" s="7" t="n">
        <v>3</v>
      </c>
      <c r="G5991" s="7" t="n">
        <v>60.31</v>
      </c>
    </row>
    <row r="5992" customFormat="false" ht="15" hidden="false" customHeight="false" outlineLevel="0" collapsed="false">
      <c r="A5992" s="7" t="s">
        <v>23</v>
      </c>
      <c r="B5992" s="7" t="s">
        <v>209</v>
      </c>
      <c r="C5992" s="7" t="s">
        <v>1295</v>
      </c>
      <c r="D5992" s="7" t="n">
        <v>3</v>
      </c>
      <c r="E5992" s="7" t="n">
        <v>60.32</v>
      </c>
      <c r="F5992" s="7" t="n">
        <v>4</v>
      </c>
      <c r="G5992" s="7" t="n">
        <v>80.44</v>
      </c>
    </row>
    <row r="5993" customFormat="false" ht="15" hidden="false" customHeight="false" outlineLevel="0" collapsed="false">
      <c r="A5993" s="7" t="s">
        <v>23</v>
      </c>
      <c r="B5993" s="7" t="s">
        <v>256</v>
      </c>
      <c r="C5993" s="7" t="s">
        <v>1301</v>
      </c>
      <c r="D5993" s="7" t="n">
        <v>1</v>
      </c>
      <c r="E5993" s="7" t="n">
        <v>39.79</v>
      </c>
      <c r="F5993" s="7" t="n">
        <v>2</v>
      </c>
      <c r="G5993" s="7" t="n">
        <v>79.59</v>
      </c>
    </row>
    <row r="5994" customFormat="false" ht="15" hidden="false" customHeight="false" outlineLevel="0" collapsed="false">
      <c r="A5994" s="7" t="s">
        <v>23</v>
      </c>
      <c r="B5994" s="7" t="s">
        <v>219</v>
      </c>
      <c r="C5994" s="7" t="s">
        <v>1302</v>
      </c>
      <c r="D5994" s="7" t="n">
        <v>1</v>
      </c>
      <c r="E5994" s="7" t="n">
        <v>42.13</v>
      </c>
      <c r="F5994" s="7" t="n">
        <v>3</v>
      </c>
      <c r="G5994" s="7" t="n">
        <v>126.4</v>
      </c>
    </row>
    <row r="5995" customFormat="false" ht="15" hidden="false" customHeight="false" outlineLevel="0" collapsed="false">
      <c r="A5995" s="7" t="s">
        <v>23</v>
      </c>
      <c r="B5995" s="7" t="s">
        <v>219</v>
      </c>
      <c r="C5995" s="7" t="s">
        <v>1302</v>
      </c>
      <c r="D5995" s="7" t="n">
        <v>1</v>
      </c>
      <c r="E5995" s="7" t="n">
        <v>35.89</v>
      </c>
      <c r="F5995" s="7" t="n">
        <v>0</v>
      </c>
      <c r="G5995" s="7" t="n">
        <v>0</v>
      </c>
    </row>
    <row r="5996" customFormat="false" ht="15" hidden="false" customHeight="false" outlineLevel="0" collapsed="false">
      <c r="A5996" s="7" t="s">
        <v>23</v>
      </c>
      <c r="B5996" s="7" t="s">
        <v>83</v>
      </c>
      <c r="C5996" s="7" t="s">
        <v>1303</v>
      </c>
      <c r="D5996" s="7" t="n">
        <v>2</v>
      </c>
      <c r="E5996" s="7" t="n">
        <v>120</v>
      </c>
      <c r="F5996" s="7" t="n">
        <v>2</v>
      </c>
      <c r="G5996" s="7" t="n">
        <v>120</v>
      </c>
    </row>
    <row r="5997" customFormat="false" ht="15" hidden="false" customHeight="false" outlineLevel="0" collapsed="false">
      <c r="A5997" s="7" t="s">
        <v>23</v>
      </c>
      <c r="B5997" s="7" t="s">
        <v>187</v>
      </c>
      <c r="C5997" s="7" t="s">
        <v>1309</v>
      </c>
      <c r="D5997" s="7" t="n">
        <v>0</v>
      </c>
      <c r="E5997" s="7" t="n">
        <v>0</v>
      </c>
      <c r="F5997" s="7" t="n">
        <v>1</v>
      </c>
      <c r="G5997" s="7" t="n">
        <v>75</v>
      </c>
    </row>
    <row r="5998" customFormat="false" ht="15" hidden="false" customHeight="false" outlineLevel="0" collapsed="false">
      <c r="A5998" s="7" t="s">
        <v>23</v>
      </c>
      <c r="B5998" s="7" t="s">
        <v>135</v>
      </c>
      <c r="C5998" s="7" t="s">
        <v>1316</v>
      </c>
      <c r="D5998" s="7" t="n">
        <v>3</v>
      </c>
      <c r="E5998" s="7" t="n">
        <v>165.04</v>
      </c>
      <c r="F5998" s="7" t="n">
        <v>0</v>
      </c>
      <c r="G5998" s="7" t="n">
        <v>0</v>
      </c>
    </row>
    <row r="5999" customFormat="false" ht="15" hidden="false" customHeight="false" outlineLevel="0" collapsed="false">
      <c r="A5999" s="7" t="s">
        <v>23</v>
      </c>
      <c r="B5999" s="7" t="s">
        <v>193</v>
      </c>
      <c r="C5999" s="7" t="s">
        <v>1316</v>
      </c>
      <c r="D5999" s="7" t="n">
        <v>3</v>
      </c>
      <c r="E5999" s="7" t="n">
        <v>165.04</v>
      </c>
      <c r="F5999" s="7" t="n">
        <v>0</v>
      </c>
      <c r="G5999" s="7" t="n">
        <v>0</v>
      </c>
    </row>
    <row r="6000" customFormat="false" ht="15" hidden="false" customHeight="false" outlineLevel="0" collapsed="false">
      <c r="A6000" s="7" t="s">
        <v>23</v>
      </c>
      <c r="B6000" s="7" t="s">
        <v>193</v>
      </c>
      <c r="C6000" s="7" t="s">
        <v>1316</v>
      </c>
      <c r="D6000" s="7" t="n">
        <v>0</v>
      </c>
      <c r="E6000" s="7" t="n">
        <v>0</v>
      </c>
      <c r="F6000" s="7" t="n">
        <v>-3</v>
      </c>
      <c r="G6000" s="7" t="n">
        <v>-213.59</v>
      </c>
    </row>
    <row r="6001" customFormat="false" ht="15" hidden="false" customHeight="false" outlineLevel="0" collapsed="false">
      <c r="A6001" s="7" t="s">
        <v>23</v>
      </c>
      <c r="B6001" s="7" t="s">
        <v>221</v>
      </c>
      <c r="C6001" s="7" t="s">
        <v>1319</v>
      </c>
      <c r="D6001" s="7" t="n">
        <v>0</v>
      </c>
      <c r="E6001" s="7" t="n">
        <v>0</v>
      </c>
      <c r="F6001" s="7" t="n">
        <v>-1</v>
      </c>
      <c r="G6001" s="7" t="n">
        <v>-80</v>
      </c>
    </row>
    <row r="6002" customFormat="false" ht="15" hidden="false" customHeight="false" outlineLevel="0" collapsed="false">
      <c r="A6002" s="7" t="s">
        <v>23</v>
      </c>
      <c r="B6002" s="7" t="s">
        <v>144</v>
      </c>
      <c r="C6002" s="7" t="s">
        <v>1320</v>
      </c>
      <c r="D6002" s="7" t="n">
        <v>1</v>
      </c>
      <c r="E6002" s="7" t="n">
        <v>92.3</v>
      </c>
      <c r="F6002" s="7" t="n">
        <v>0</v>
      </c>
      <c r="G6002" s="7" t="n">
        <v>0</v>
      </c>
    </row>
    <row r="6003" customFormat="false" ht="15" hidden="false" customHeight="false" outlineLevel="0" collapsed="false">
      <c r="A6003" s="7" t="s">
        <v>23</v>
      </c>
      <c r="B6003" s="7" t="s">
        <v>138</v>
      </c>
      <c r="C6003" s="7" t="s">
        <v>1320</v>
      </c>
      <c r="D6003" s="7" t="n">
        <v>1</v>
      </c>
      <c r="E6003" s="7" t="n">
        <v>92.3</v>
      </c>
      <c r="F6003" s="7" t="n">
        <v>0</v>
      </c>
      <c r="G6003" s="7" t="n">
        <v>0</v>
      </c>
    </row>
    <row r="6004" customFormat="false" ht="15" hidden="false" customHeight="false" outlineLevel="0" collapsed="false">
      <c r="A6004" s="7" t="s">
        <v>23</v>
      </c>
      <c r="B6004" s="7" t="s">
        <v>132</v>
      </c>
      <c r="C6004" s="7" t="s">
        <v>1322</v>
      </c>
      <c r="D6004" s="7" t="n">
        <v>6</v>
      </c>
      <c r="E6004" s="7" t="n">
        <v>112.23</v>
      </c>
      <c r="F6004" s="7" t="n">
        <v>0</v>
      </c>
      <c r="G6004" s="7" t="n">
        <v>0</v>
      </c>
    </row>
    <row r="6005" customFormat="false" ht="15" hidden="false" customHeight="false" outlineLevel="0" collapsed="false">
      <c r="A6005" s="7" t="s">
        <v>23</v>
      </c>
      <c r="B6005" s="7" t="s">
        <v>563</v>
      </c>
      <c r="C6005" s="7" t="s">
        <v>1327</v>
      </c>
      <c r="D6005" s="7" t="n">
        <v>1</v>
      </c>
      <c r="E6005" s="7" t="n">
        <v>70</v>
      </c>
      <c r="F6005" s="7" t="n">
        <v>0</v>
      </c>
      <c r="G6005" s="7" t="n">
        <v>0</v>
      </c>
    </row>
    <row r="6006" customFormat="false" ht="15" hidden="false" customHeight="false" outlineLevel="0" collapsed="false">
      <c r="A6006" s="7" t="s">
        <v>23</v>
      </c>
      <c r="B6006" s="7" t="s">
        <v>696</v>
      </c>
      <c r="C6006" s="7" t="s">
        <v>1501</v>
      </c>
      <c r="D6006" s="7" t="n">
        <v>1</v>
      </c>
      <c r="E6006" s="7" t="n">
        <v>127.59</v>
      </c>
      <c r="F6006" s="7" t="n">
        <v>0</v>
      </c>
      <c r="G6006" s="7" t="n">
        <v>0</v>
      </c>
    </row>
    <row r="6007" customFormat="false" ht="15" hidden="false" customHeight="false" outlineLevel="0" collapsed="false">
      <c r="A6007" s="7" t="s">
        <v>23</v>
      </c>
      <c r="B6007" s="7" t="s">
        <v>696</v>
      </c>
      <c r="C6007" s="7" t="s">
        <v>1501</v>
      </c>
      <c r="D6007" s="7" t="n">
        <v>0</v>
      </c>
      <c r="E6007" s="7" t="n">
        <v>0</v>
      </c>
      <c r="F6007" s="7" t="n">
        <v>1</v>
      </c>
      <c r="G6007" s="7" t="n">
        <v>70</v>
      </c>
    </row>
    <row r="6008" customFormat="false" ht="15" hidden="false" customHeight="false" outlineLevel="0" collapsed="false">
      <c r="A6008" s="7" t="s">
        <v>23</v>
      </c>
      <c r="B6008" s="7" t="s">
        <v>153</v>
      </c>
      <c r="C6008" s="7" t="s">
        <v>1330</v>
      </c>
      <c r="D6008" s="7" t="n">
        <v>4</v>
      </c>
      <c r="E6008" s="7" t="n">
        <v>187.29</v>
      </c>
      <c r="F6008" s="7" t="n">
        <v>0</v>
      </c>
      <c r="G6008" s="7" t="n">
        <v>0</v>
      </c>
    </row>
    <row r="6009" customFormat="false" ht="15" hidden="false" customHeight="false" outlineLevel="0" collapsed="false">
      <c r="A6009" s="7" t="s">
        <v>23</v>
      </c>
      <c r="B6009" s="7" t="s">
        <v>222</v>
      </c>
      <c r="C6009" s="7" t="s">
        <v>1331</v>
      </c>
      <c r="D6009" s="7" t="n">
        <v>1</v>
      </c>
      <c r="E6009" s="7" t="n">
        <v>70.26</v>
      </c>
      <c r="F6009" s="7" t="n">
        <v>0</v>
      </c>
      <c r="G6009" s="7" t="n">
        <v>0</v>
      </c>
    </row>
    <row r="6010" customFormat="false" ht="15" hidden="false" customHeight="false" outlineLevel="0" collapsed="false">
      <c r="A6010" s="7" t="s">
        <v>23</v>
      </c>
      <c r="B6010" s="7" t="s">
        <v>248</v>
      </c>
      <c r="C6010" s="7" t="s">
        <v>1331</v>
      </c>
      <c r="D6010" s="7" t="n">
        <v>-1</v>
      </c>
      <c r="E6010" s="7" t="n">
        <v>-70.26</v>
      </c>
      <c r="F6010" s="7" t="n">
        <v>0</v>
      </c>
      <c r="G6010" s="7" t="n">
        <v>0</v>
      </c>
    </row>
    <row r="6011" customFormat="false" ht="15" hidden="false" customHeight="false" outlineLevel="0" collapsed="false">
      <c r="A6011" s="7" t="s">
        <v>23</v>
      </c>
      <c r="B6011" s="7" t="s">
        <v>295</v>
      </c>
      <c r="C6011" s="7" t="s">
        <v>1333</v>
      </c>
      <c r="D6011" s="7" t="n">
        <v>6</v>
      </c>
      <c r="E6011" s="7" t="n">
        <v>224.74</v>
      </c>
      <c r="F6011" s="7" t="n">
        <v>4</v>
      </c>
      <c r="G6011" s="7" t="n">
        <v>149.82</v>
      </c>
    </row>
    <row r="6012" customFormat="false" ht="15" hidden="false" customHeight="false" outlineLevel="0" collapsed="false">
      <c r="A6012" s="7" t="s">
        <v>23</v>
      </c>
      <c r="B6012" s="7" t="s">
        <v>141</v>
      </c>
      <c r="C6012" s="7" t="s">
        <v>1334</v>
      </c>
      <c r="D6012" s="7" t="n">
        <v>1</v>
      </c>
      <c r="E6012" s="7" t="n">
        <v>30.89</v>
      </c>
      <c r="F6012" s="7" t="n">
        <v>0</v>
      </c>
      <c r="G6012" s="7" t="n">
        <v>0</v>
      </c>
    </row>
    <row r="6013" customFormat="false" ht="15" hidden="false" customHeight="false" outlineLevel="0" collapsed="false">
      <c r="A6013" s="7" t="s">
        <v>23</v>
      </c>
      <c r="B6013" s="7" t="s">
        <v>263</v>
      </c>
      <c r="C6013" s="7" t="s">
        <v>1337</v>
      </c>
      <c r="D6013" s="7" t="n">
        <v>2</v>
      </c>
      <c r="E6013" s="7" t="n">
        <v>89.9</v>
      </c>
      <c r="F6013" s="7" t="n">
        <v>2</v>
      </c>
      <c r="G6013" s="7" t="n">
        <v>89.9</v>
      </c>
    </row>
    <row r="6014" customFormat="false" ht="15" hidden="false" customHeight="false" outlineLevel="0" collapsed="false">
      <c r="A6014" s="7" t="s">
        <v>23</v>
      </c>
      <c r="B6014" s="7" t="s">
        <v>234</v>
      </c>
      <c r="C6014" s="7" t="s">
        <v>1338</v>
      </c>
      <c r="D6014" s="7" t="n">
        <v>0</v>
      </c>
      <c r="E6014" s="7" t="n">
        <v>0</v>
      </c>
      <c r="F6014" s="7" t="n">
        <v>2</v>
      </c>
      <c r="G6014" s="7" t="n">
        <v>93.64</v>
      </c>
    </row>
    <row r="6015" customFormat="false" ht="15" hidden="false" customHeight="false" outlineLevel="0" collapsed="false">
      <c r="A6015" s="7" t="s">
        <v>23</v>
      </c>
      <c r="B6015" s="7" t="s">
        <v>677</v>
      </c>
      <c r="C6015" s="7" t="s">
        <v>1522</v>
      </c>
      <c r="D6015" s="7" t="n">
        <v>1</v>
      </c>
      <c r="E6015" s="7" t="n">
        <v>130</v>
      </c>
      <c r="F6015" s="7" t="n">
        <v>0</v>
      </c>
      <c r="G6015" s="7" t="n">
        <v>0</v>
      </c>
    </row>
    <row r="6016" customFormat="false" ht="15" hidden="false" customHeight="false" outlineLevel="0" collapsed="false">
      <c r="A6016" s="7" t="s">
        <v>23</v>
      </c>
      <c r="B6016" s="7" t="s">
        <v>121</v>
      </c>
      <c r="C6016" s="7" t="s">
        <v>1339</v>
      </c>
      <c r="D6016" s="7" t="n">
        <v>0</v>
      </c>
      <c r="E6016" s="7" t="n">
        <v>0</v>
      </c>
      <c r="F6016" s="7" t="n">
        <v>13</v>
      </c>
      <c r="G6016" s="7" t="n">
        <v>791.5</v>
      </c>
    </row>
    <row r="6017" customFormat="false" ht="15" hidden="false" customHeight="false" outlineLevel="0" collapsed="false">
      <c r="A6017" s="7" t="s">
        <v>23</v>
      </c>
      <c r="B6017" s="7" t="s">
        <v>231</v>
      </c>
      <c r="C6017" s="7" t="s">
        <v>1342</v>
      </c>
      <c r="D6017" s="7" t="n">
        <v>6</v>
      </c>
      <c r="E6017" s="7" t="n">
        <v>171.27</v>
      </c>
      <c r="F6017" s="7" t="n">
        <v>7</v>
      </c>
      <c r="G6017" s="7" t="n">
        <v>199.81</v>
      </c>
    </row>
    <row r="6018" customFormat="false" ht="15" hidden="false" customHeight="false" outlineLevel="0" collapsed="false">
      <c r="A6018" s="7" t="s">
        <v>23</v>
      </c>
      <c r="B6018" s="7" t="s">
        <v>201</v>
      </c>
      <c r="C6018" s="7" t="s">
        <v>1344</v>
      </c>
      <c r="D6018" s="7" t="n">
        <v>8</v>
      </c>
      <c r="E6018" s="7" t="n">
        <v>115.87</v>
      </c>
      <c r="F6018" s="7" t="n">
        <v>0</v>
      </c>
      <c r="G6018" s="7" t="n">
        <v>0</v>
      </c>
    </row>
    <row r="6019" customFormat="false" ht="15" hidden="false" customHeight="false" outlineLevel="0" collapsed="false">
      <c r="A6019" s="7" t="s">
        <v>23</v>
      </c>
      <c r="B6019" s="7" t="s">
        <v>246</v>
      </c>
      <c r="C6019" s="7" t="s">
        <v>1345</v>
      </c>
      <c r="D6019" s="7" t="n">
        <v>0</v>
      </c>
      <c r="E6019" s="7" t="n">
        <v>0</v>
      </c>
      <c r="F6019" s="7" t="n">
        <v>7</v>
      </c>
      <c r="G6019" s="7" t="n">
        <v>101.38</v>
      </c>
    </row>
    <row r="6020" customFormat="false" ht="15" hidden="false" customHeight="false" outlineLevel="0" collapsed="false">
      <c r="A6020" s="7" t="s">
        <v>23</v>
      </c>
      <c r="B6020" s="7" t="s">
        <v>302</v>
      </c>
      <c r="C6020" s="7" t="s">
        <v>1346</v>
      </c>
      <c r="D6020" s="7" t="n">
        <v>14</v>
      </c>
      <c r="E6020" s="7" t="n">
        <v>294.63</v>
      </c>
      <c r="F6020" s="7" t="n">
        <v>8</v>
      </c>
      <c r="G6020" s="7" t="n">
        <v>168.36</v>
      </c>
    </row>
    <row r="6021" customFormat="false" ht="15" hidden="false" customHeight="false" outlineLevel="0" collapsed="false">
      <c r="A6021" s="7" t="s">
        <v>23</v>
      </c>
      <c r="B6021" s="7" t="s">
        <v>150</v>
      </c>
      <c r="C6021" s="7" t="s">
        <v>1349</v>
      </c>
      <c r="D6021" s="7" t="n">
        <v>11</v>
      </c>
      <c r="E6021" s="7" t="n">
        <v>205.75</v>
      </c>
      <c r="F6021" s="7" t="n">
        <v>11</v>
      </c>
      <c r="G6021" s="7" t="n">
        <v>205.75</v>
      </c>
    </row>
    <row r="6022" customFormat="false" ht="15" hidden="false" customHeight="false" outlineLevel="0" collapsed="false">
      <c r="A6022" s="7" t="s">
        <v>23</v>
      </c>
      <c r="B6022" s="7" t="s">
        <v>183</v>
      </c>
      <c r="C6022" s="7" t="s">
        <v>1351</v>
      </c>
      <c r="D6022" s="7" t="n">
        <v>4</v>
      </c>
      <c r="E6022" s="7" t="n">
        <v>131.07</v>
      </c>
      <c r="F6022" s="7" t="n">
        <v>0</v>
      </c>
      <c r="G6022" s="7" t="n">
        <v>0</v>
      </c>
    </row>
    <row r="6023" customFormat="false" ht="15" hidden="false" customHeight="false" outlineLevel="0" collapsed="false">
      <c r="A6023" s="7" t="s">
        <v>23</v>
      </c>
      <c r="B6023" s="7" t="s">
        <v>180</v>
      </c>
      <c r="C6023" s="7" t="s">
        <v>1353</v>
      </c>
      <c r="D6023" s="7" t="n">
        <v>3</v>
      </c>
      <c r="E6023" s="7" t="n">
        <v>112.37</v>
      </c>
      <c r="F6023" s="7" t="n">
        <v>0</v>
      </c>
      <c r="G6023" s="7" t="n">
        <v>0</v>
      </c>
    </row>
    <row r="6024" customFormat="false" ht="15" hidden="false" customHeight="false" outlineLevel="0" collapsed="false">
      <c r="A6024" s="7" t="s">
        <v>23</v>
      </c>
      <c r="B6024" s="7" t="s">
        <v>114</v>
      </c>
      <c r="C6024" s="7" t="s">
        <v>1354</v>
      </c>
      <c r="D6024" s="7" t="n">
        <v>4</v>
      </c>
      <c r="E6024" s="7" t="n">
        <v>161.07</v>
      </c>
      <c r="F6024" s="7" t="n">
        <v>0</v>
      </c>
      <c r="G6024" s="7" t="n">
        <v>0</v>
      </c>
    </row>
    <row r="6025" customFormat="false" ht="15" hidden="false" customHeight="false" outlineLevel="0" collapsed="false">
      <c r="A6025" s="7" t="s">
        <v>23</v>
      </c>
      <c r="B6025" s="7" t="s">
        <v>236</v>
      </c>
      <c r="C6025" s="7" t="s">
        <v>1361</v>
      </c>
      <c r="D6025" s="7" t="n">
        <v>6</v>
      </c>
      <c r="E6025" s="7" t="n">
        <v>92.52</v>
      </c>
      <c r="F6025" s="7" t="n">
        <v>0</v>
      </c>
      <c r="G6025" s="7" t="n">
        <v>0</v>
      </c>
    </row>
    <row r="6026" customFormat="false" ht="15" hidden="false" customHeight="false" outlineLevel="0" collapsed="false">
      <c r="A6026" s="7" t="s">
        <v>23</v>
      </c>
      <c r="B6026" s="7" t="s">
        <v>236</v>
      </c>
      <c r="C6026" s="7" t="s">
        <v>1361</v>
      </c>
      <c r="D6026" s="7" t="n">
        <v>10</v>
      </c>
      <c r="E6026" s="7" t="n">
        <v>142.95</v>
      </c>
      <c r="F6026" s="7" t="n">
        <v>0</v>
      </c>
      <c r="G6026" s="7" t="n">
        <v>0</v>
      </c>
    </row>
    <row r="6027" customFormat="false" ht="15" hidden="false" customHeight="false" outlineLevel="0" collapsed="false">
      <c r="A6027" s="7" t="s">
        <v>23</v>
      </c>
      <c r="B6027" s="7" t="s">
        <v>613</v>
      </c>
      <c r="C6027" s="7" t="s">
        <v>1369</v>
      </c>
      <c r="D6027" s="7" t="n">
        <v>3</v>
      </c>
      <c r="E6027" s="7" t="n">
        <v>267.03</v>
      </c>
      <c r="F6027" s="7" t="n">
        <v>0</v>
      </c>
      <c r="G6027" s="7" t="n">
        <v>0</v>
      </c>
    </row>
    <row r="6028" customFormat="false" ht="15" hidden="false" customHeight="false" outlineLevel="0" collapsed="false">
      <c r="A6028" s="7" t="s">
        <v>23</v>
      </c>
      <c r="B6028" s="7" t="s">
        <v>278</v>
      </c>
      <c r="C6028" s="7" t="s">
        <v>1372</v>
      </c>
      <c r="D6028" s="7" t="n">
        <v>1</v>
      </c>
      <c r="E6028" s="7" t="n">
        <v>60</v>
      </c>
      <c r="F6028" s="7" t="n">
        <v>0</v>
      </c>
      <c r="G6028" s="7" t="n">
        <v>0</v>
      </c>
    </row>
    <row r="6029" customFormat="false" ht="15" hidden="false" customHeight="false" outlineLevel="0" collapsed="false">
      <c r="A6029" s="7" t="s">
        <v>23</v>
      </c>
      <c r="B6029" s="7" t="s">
        <v>268</v>
      </c>
      <c r="C6029" s="7" t="s">
        <v>1372</v>
      </c>
      <c r="D6029" s="7" t="n">
        <v>4</v>
      </c>
      <c r="E6029" s="7" t="n">
        <v>240</v>
      </c>
      <c r="F6029" s="7" t="n">
        <v>1</v>
      </c>
      <c r="G6029" s="7" t="n">
        <v>60</v>
      </c>
    </row>
    <row r="6030" customFormat="false" ht="15" hidden="false" customHeight="false" outlineLevel="0" collapsed="false">
      <c r="A6030" s="7" t="s">
        <v>23</v>
      </c>
      <c r="B6030" s="7" t="s">
        <v>438</v>
      </c>
      <c r="C6030" s="7" t="s">
        <v>1375</v>
      </c>
      <c r="D6030" s="7" t="n">
        <v>10</v>
      </c>
      <c r="E6030" s="7" t="n">
        <v>270</v>
      </c>
      <c r="F6030" s="7" t="n">
        <v>0</v>
      </c>
      <c r="G6030" s="7" t="n">
        <v>0</v>
      </c>
    </row>
    <row r="6031" customFormat="false" ht="15" hidden="false" customHeight="false" outlineLevel="0" collapsed="false">
      <c r="A6031" s="7" t="s">
        <v>23</v>
      </c>
      <c r="B6031" s="7" t="s">
        <v>343</v>
      </c>
      <c r="C6031" s="7" t="s">
        <v>1376</v>
      </c>
      <c r="D6031" s="7" t="n">
        <v>13</v>
      </c>
      <c r="E6031" s="7" t="n">
        <v>324.97</v>
      </c>
      <c r="F6031" s="7" t="n">
        <v>21</v>
      </c>
      <c r="G6031" s="7" t="n">
        <v>524.93</v>
      </c>
    </row>
    <row r="6032" customFormat="false" ht="15" hidden="false" customHeight="false" outlineLevel="0" collapsed="false">
      <c r="A6032" s="7" t="s">
        <v>23</v>
      </c>
      <c r="B6032" s="7" t="s">
        <v>343</v>
      </c>
      <c r="C6032" s="7" t="s">
        <v>1376</v>
      </c>
      <c r="D6032" s="7" t="n">
        <v>6</v>
      </c>
      <c r="E6032" s="7" t="n">
        <v>150</v>
      </c>
      <c r="F6032" s="7" t="n">
        <v>0</v>
      </c>
      <c r="G6032" s="7" t="n">
        <v>0</v>
      </c>
    </row>
    <row r="6033" customFormat="false" ht="15" hidden="false" customHeight="false" outlineLevel="0" collapsed="false">
      <c r="A6033" s="7" t="s">
        <v>23</v>
      </c>
      <c r="B6033" s="7" t="s">
        <v>343</v>
      </c>
      <c r="C6033" s="7" t="s">
        <v>1376</v>
      </c>
      <c r="D6033" s="7" t="n">
        <v>0</v>
      </c>
      <c r="E6033" s="7" t="n">
        <v>0</v>
      </c>
      <c r="F6033" s="7" t="n">
        <v>6</v>
      </c>
      <c r="G6033" s="7" t="n">
        <v>0.04</v>
      </c>
    </row>
    <row r="6034" customFormat="false" ht="15" hidden="false" customHeight="false" outlineLevel="0" collapsed="false">
      <c r="A6034" s="7" t="s">
        <v>23</v>
      </c>
      <c r="B6034" s="7" t="s">
        <v>303</v>
      </c>
      <c r="C6034" s="7" t="s">
        <v>1376</v>
      </c>
      <c r="D6034" s="7" t="n">
        <v>43</v>
      </c>
      <c r="E6034" s="7" t="n">
        <v>1074.88</v>
      </c>
      <c r="F6034" s="7" t="n">
        <v>3</v>
      </c>
      <c r="G6034" s="7" t="n">
        <v>74.99</v>
      </c>
    </row>
    <row r="6035" customFormat="false" ht="15" hidden="false" customHeight="false" outlineLevel="0" collapsed="false">
      <c r="A6035" s="7" t="s">
        <v>23</v>
      </c>
      <c r="B6035" s="7" t="s">
        <v>303</v>
      </c>
      <c r="C6035" s="7" t="s">
        <v>1376</v>
      </c>
      <c r="D6035" s="7" t="n">
        <v>21</v>
      </c>
      <c r="E6035" s="7" t="n">
        <v>525</v>
      </c>
      <c r="F6035" s="7" t="n">
        <v>0</v>
      </c>
      <c r="G6035" s="7" t="n">
        <v>0</v>
      </c>
    </row>
    <row r="6036" customFormat="false" ht="15" hidden="false" customHeight="false" outlineLevel="0" collapsed="false">
      <c r="A6036" s="7" t="s">
        <v>23</v>
      </c>
      <c r="B6036" s="7" t="s">
        <v>283</v>
      </c>
      <c r="C6036" s="7" t="s">
        <v>1376</v>
      </c>
      <c r="D6036" s="7" t="n">
        <v>75</v>
      </c>
      <c r="E6036" s="7" t="n">
        <v>1874.8</v>
      </c>
      <c r="F6036" s="7" t="n">
        <v>11</v>
      </c>
      <c r="G6036" s="7" t="n">
        <v>274.97</v>
      </c>
    </row>
    <row r="6037" customFormat="false" ht="15" hidden="false" customHeight="false" outlineLevel="0" collapsed="false">
      <c r="A6037" s="7" t="s">
        <v>23</v>
      </c>
      <c r="B6037" s="7" t="s">
        <v>283</v>
      </c>
      <c r="C6037" s="7" t="s">
        <v>1376</v>
      </c>
      <c r="D6037" s="7" t="n">
        <v>28</v>
      </c>
      <c r="E6037" s="7" t="n">
        <v>700</v>
      </c>
      <c r="F6037" s="7" t="n">
        <v>0</v>
      </c>
      <c r="G6037" s="7" t="n">
        <v>0</v>
      </c>
    </row>
    <row r="6038" customFormat="false" ht="15" hidden="false" customHeight="false" outlineLevel="0" collapsed="false">
      <c r="A6038" s="7" t="s">
        <v>23</v>
      </c>
      <c r="B6038" s="7" t="s">
        <v>401</v>
      </c>
      <c r="C6038" s="7" t="s">
        <v>1377</v>
      </c>
      <c r="D6038" s="7" t="n">
        <v>5</v>
      </c>
      <c r="E6038" s="7" t="n">
        <v>124.99</v>
      </c>
      <c r="F6038" s="7" t="n">
        <v>0</v>
      </c>
      <c r="G6038" s="7" t="n">
        <v>0</v>
      </c>
    </row>
    <row r="6039" customFormat="false" ht="15" hidden="false" customHeight="false" outlineLevel="0" collapsed="false">
      <c r="A6039" s="7" t="s">
        <v>23</v>
      </c>
      <c r="B6039" s="7" t="s">
        <v>401</v>
      </c>
      <c r="C6039" s="7" t="s">
        <v>1377</v>
      </c>
      <c r="D6039" s="7" t="n">
        <v>6</v>
      </c>
      <c r="E6039" s="7" t="n">
        <v>150</v>
      </c>
      <c r="F6039" s="7" t="n">
        <v>0</v>
      </c>
      <c r="G6039" s="7" t="n">
        <v>0</v>
      </c>
    </row>
    <row r="6040" customFormat="false" ht="15" hidden="false" customHeight="false" outlineLevel="0" collapsed="false">
      <c r="A6040" s="7" t="s">
        <v>23</v>
      </c>
      <c r="B6040" s="7" t="s">
        <v>367</v>
      </c>
      <c r="C6040" s="7" t="s">
        <v>1377</v>
      </c>
      <c r="D6040" s="7" t="n">
        <v>11</v>
      </c>
      <c r="E6040" s="7" t="n">
        <v>275</v>
      </c>
      <c r="F6040" s="7" t="n">
        <v>0</v>
      </c>
      <c r="G6040" s="7" t="n">
        <v>0</v>
      </c>
    </row>
    <row r="6041" customFormat="false" ht="15" hidden="false" customHeight="false" outlineLevel="0" collapsed="false">
      <c r="A6041" s="7" t="s">
        <v>23</v>
      </c>
      <c r="B6041" s="7" t="s">
        <v>367</v>
      </c>
      <c r="C6041" s="7" t="s">
        <v>1377</v>
      </c>
      <c r="D6041" s="7" t="n">
        <v>12</v>
      </c>
      <c r="E6041" s="7" t="n">
        <v>299.98</v>
      </c>
      <c r="F6041" s="7" t="n">
        <v>0</v>
      </c>
      <c r="G6041" s="7" t="n">
        <v>0</v>
      </c>
    </row>
    <row r="6042" customFormat="false" ht="15" hidden="false" customHeight="false" outlineLevel="0" collapsed="false">
      <c r="A6042" s="7" t="s">
        <v>23</v>
      </c>
      <c r="B6042" s="7" t="s">
        <v>340</v>
      </c>
      <c r="C6042" s="7" t="s">
        <v>1377</v>
      </c>
      <c r="D6042" s="7" t="n">
        <v>6</v>
      </c>
      <c r="E6042" s="7" t="n">
        <v>150</v>
      </c>
      <c r="F6042" s="7" t="n">
        <v>0</v>
      </c>
      <c r="G6042" s="7" t="n">
        <v>0</v>
      </c>
    </row>
    <row r="6043" customFormat="false" ht="15" hidden="false" customHeight="false" outlineLevel="0" collapsed="false">
      <c r="A6043" s="7" t="s">
        <v>23</v>
      </c>
      <c r="B6043" s="7" t="s">
        <v>418</v>
      </c>
      <c r="C6043" s="7" t="s">
        <v>1378</v>
      </c>
      <c r="D6043" s="7" t="n">
        <v>6</v>
      </c>
      <c r="E6043" s="7" t="n">
        <v>0.04</v>
      </c>
      <c r="F6043" s="7" t="n">
        <v>1</v>
      </c>
      <c r="G6043" s="7" t="n">
        <v>0.01</v>
      </c>
    </row>
    <row r="6044" customFormat="false" ht="15" hidden="false" customHeight="false" outlineLevel="0" collapsed="false">
      <c r="A6044" s="7" t="s">
        <v>23</v>
      </c>
      <c r="B6044" s="7" t="s">
        <v>418</v>
      </c>
      <c r="C6044" s="7" t="s">
        <v>1378</v>
      </c>
      <c r="D6044" s="7" t="n">
        <v>6</v>
      </c>
      <c r="E6044" s="7" t="n">
        <v>149.99</v>
      </c>
      <c r="F6044" s="7" t="n">
        <v>10</v>
      </c>
      <c r="G6044" s="7" t="n">
        <v>249.97</v>
      </c>
    </row>
    <row r="6045" customFormat="false" ht="15" hidden="false" customHeight="false" outlineLevel="0" collapsed="false">
      <c r="A6045" s="7" t="s">
        <v>23</v>
      </c>
      <c r="B6045" s="7" t="s">
        <v>418</v>
      </c>
      <c r="C6045" s="7" t="s">
        <v>1378</v>
      </c>
      <c r="D6045" s="7" t="n">
        <v>6</v>
      </c>
      <c r="E6045" s="7" t="n">
        <v>150</v>
      </c>
      <c r="F6045" s="7" t="n">
        <v>0</v>
      </c>
      <c r="G6045" s="7" t="n">
        <v>0</v>
      </c>
    </row>
    <row r="6046" customFormat="false" ht="15" hidden="false" customHeight="false" outlineLevel="0" collapsed="false">
      <c r="A6046" s="7" t="s">
        <v>23</v>
      </c>
      <c r="B6046" s="7" t="s">
        <v>354</v>
      </c>
      <c r="C6046" s="7" t="s">
        <v>1378</v>
      </c>
      <c r="D6046" s="7" t="n">
        <v>0</v>
      </c>
      <c r="E6046" s="7" t="n">
        <v>0</v>
      </c>
      <c r="F6046" s="7" t="n">
        <v>2</v>
      </c>
      <c r="G6046" s="7" t="n">
        <v>0.01</v>
      </c>
    </row>
    <row r="6047" customFormat="false" ht="15" hidden="false" customHeight="false" outlineLevel="0" collapsed="false">
      <c r="A6047" s="7" t="s">
        <v>23</v>
      </c>
      <c r="B6047" s="7" t="s">
        <v>354</v>
      </c>
      <c r="C6047" s="7" t="s">
        <v>1378</v>
      </c>
      <c r="D6047" s="7" t="n">
        <v>38</v>
      </c>
      <c r="E6047" s="7" t="n">
        <v>949.91</v>
      </c>
      <c r="F6047" s="7" t="n">
        <v>20</v>
      </c>
      <c r="G6047" s="7" t="n">
        <v>499.96</v>
      </c>
    </row>
    <row r="6048" customFormat="false" ht="15" hidden="false" customHeight="false" outlineLevel="0" collapsed="false">
      <c r="A6048" s="7" t="s">
        <v>23</v>
      </c>
      <c r="B6048" s="7" t="s">
        <v>354</v>
      </c>
      <c r="C6048" s="7" t="s">
        <v>1378</v>
      </c>
      <c r="D6048" s="7" t="n">
        <v>9</v>
      </c>
      <c r="E6048" s="7" t="n">
        <v>225</v>
      </c>
      <c r="F6048" s="7" t="n">
        <v>0</v>
      </c>
      <c r="G6048" s="7" t="n">
        <v>0</v>
      </c>
    </row>
    <row r="6049" customFormat="false" ht="15" hidden="false" customHeight="false" outlineLevel="0" collapsed="false">
      <c r="A6049" s="7" t="s">
        <v>23</v>
      </c>
      <c r="B6049" s="7" t="s">
        <v>349</v>
      </c>
      <c r="C6049" s="7" t="s">
        <v>1378</v>
      </c>
      <c r="D6049" s="7" t="n">
        <v>25</v>
      </c>
      <c r="E6049" s="7" t="n">
        <v>624.94</v>
      </c>
      <c r="F6049" s="7" t="n">
        <v>34</v>
      </c>
      <c r="G6049" s="7" t="n">
        <v>849.91</v>
      </c>
    </row>
    <row r="6050" customFormat="false" ht="15" hidden="false" customHeight="false" outlineLevel="0" collapsed="false">
      <c r="A6050" s="7" t="s">
        <v>23</v>
      </c>
      <c r="B6050" s="7" t="s">
        <v>349</v>
      </c>
      <c r="C6050" s="7" t="s">
        <v>1378</v>
      </c>
      <c r="D6050" s="7" t="n">
        <v>2</v>
      </c>
      <c r="E6050" s="7" t="n">
        <v>50</v>
      </c>
      <c r="F6050" s="7" t="n">
        <v>0</v>
      </c>
      <c r="G6050" s="7" t="n">
        <v>0</v>
      </c>
    </row>
    <row r="6051" customFormat="false" ht="15" hidden="false" customHeight="false" outlineLevel="0" collapsed="false">
      <c r="A6051" s="7" t="s">
        <v>23</v>
      </c>
      <c r="B6051" s="7" t="s">
        <v>349</v>
      </c>
      <c r="C6051" s="7" t="s">
        <v>1378</v>
      </c>
      <c r="D6051" s="7" t="n">
        <v>0</v>
      </c>
      <c r="E6051" s="7" t="n">
        <v>0</v>
      </c>
      <c r="F6051" s="7" t="n">
        <v>2</v>
      </c>
      <c r="G6051" s="7" t="n">
        <v>0.01</v>
      </c>
    </row>
    <row r="6052" customFormat="false" ht="15" hidden="false" customHeight="false" outlineLevel="0" collapsed="false">
      <c r="A6052" s="7" t="s">
        <v>23</v>
      </c>
      <c r="B6052" s="7" t="s">
        <v>650</v>
      </c>
      <c r="C6052" s="7" t="s">
        <v>1495</v>
      </c>
      <c r="D6052" s="7" t="n">
        <v>0</v>
      </c>
      <c r="E6052" s="7" t="n">
        <v>0</v>
      </c>
      <c r="F6052" s="7" t="n">
        <v>4</v>
      </c>
      <c r="G6052" s="7" t="n">
        <v>99.99</v>
      </c>
    </row>
    <row r="6053" customFormat="false" ht="15" hidden="false" customHeight="false" outlineLevel="0" collapsed="false">
      <c r="A6053" s="7" t="s">
        <v>23</v>
      </c>
      <c r="B6053" s="7" t="s">
        <v>650</v>
      </c>
      <c r="C6053" s="7" t="s">
        <v>1495</v>
      </c>
      <c r="D6053" s="7" t="n">
        <v>0</v>
      </c>
      <c r="E6053" s="7" t="n">
        <v>0</v>
      </c>
      <c r="F6053" s="7" t="n">
        <v>24</v>
      </c>
      <c r="G6053" s="7" t="n">
        <v>730.08</v>
      </c>
    </row>
    <row r="6054" customFormat="false" ht="15" hidden="false" customHeight="false" outlineLevel="0" collapsed="false">
      <c r="A6054" s="7" t="s">
        <v>23</v>
      </c>
      <c r="B6054" s="7" t="s">
        <v>647</v>
      </c>
      <c r="C6054" s="7" t="s">
        <v>1495</v>
      </c>
      <c r="D6054" s="7" t="n">
        <v>0</v>
      </c>
      <c r="E6054" s="7" t="n">
        <v>0</v>
      </c>
      <c r="F6054" s="7" t="n">
        <v>4</v>
      </c>
      <c r="G6054" s="7" t="n">
        <v>99.99</v>
      </c>
    </row>
    <row r="6055" customFormat="false" ht="15" hidden="false" customHeight="false" outlineLevel="0" collapsed="false">
      <c r="A6055" s="7" t="s">
        <v>23</v>
      </c>
      <c r="B6055" s="7" t="s">
        <v>647</v>
      </c>
      <c r="C6055" s="7" t="s">
        <v>1495</v>
      </c>
      <c r="D6055" s="7" t="n">
        <v>0</v>
      </c>
      <c r="E6055" s="7" t="n">
        <v>0</v>
      </c>
      <c r="F6055" s="7" t="n">
        <v>35</v>
      </c>
      <c r="G6055" s="7" t="n">
        <v>1064.7</v>
      </c>
    </row>
    <row r="6056" customFormat="false" ht="15" hidden="false" customHeight="false" outlineLevel="0" collapsed="false">
      <c r="A6056" s="7" t="s">
        <v>23</v>
      </c>
      <c r="B6056" s="7" t="s">
        <v>188</v>
      </c>
      <c r="C6056" s="7" t="s">
        <v>1379</v>
      </c>
      <c r="D6056" s="7" t="n">
        <v>2</v>
      </c>
      <c r="E6056" s="7" t="n">
        <v>126.46</v>
      </c>
      <c r="F6056" s="7" t="n">
        <v>0</v>
      </c>
      <c r="G6056" s="7" t="n">
        <v>0</v>
      </c>
    </row>
    <row r="6057" customFormat="false" ht="15" hidden="false" customHeight="false" outlineLevel="0" collapsed="false">
      <c r="A6057" s="7" t="s">
        <v>23</v>
      </c>
      <c r="B6057" s="7" t="s">
        <v>188</v>
      </c>
      <c r="C6057" s="7" t="s">
        <v>1379</v>
      </c>
      <c r="D6057" s="7" t="n">
        <v>1</v>
      </c>
      <c r="E6057" s="7" t="n">
        <v>46</v>
      </c>
      <c r="F6057" s="7" t="n">
        <v>0</v>
      </c>
      <c r="G6057" s="7" t="n">
        <v>0</v>
      </c>
    </row>
    <row r="6058" customFormat="false" ht="15" hidden="false" customHeight="false" outlineLevel="0" collapsed="false">
      <c r="A6058" s="7" t="s">
        <v>23</v>
      </c>
      <c r="B6058" s="7" t="s">
        <v>174</v>
      </c>
      <c r="C6058" s="7" t="s">
        <v>1379</v>
      </c>
      <c r="D6058" s="7" t="n">
        <v>1</v>
      </c>
      <c r="E6058" s="7" t="n">
        <v>46</v>
      </c>
      <c r="F6058" s="7" t="n">
        <v>0</v>
      </c>
      <c r="G6058" s="7" t="n">
        <v>0</v>
      </c>
    </row>
    <row r="6059" customFormat="false" ht="15" hidden="false" customHeight="false" outlineLevel="0" collapsed="false">
      <c r="A6059" s="7" t="s">
        <v>23</v>
      </c>
      <c r="B6059" s="7" t="s">
        <v>174</v>
      </c>
      <c r="C6059" s="7" t="s">
        <v>1379</v>
      </c>
      <c r="D6059" s="7" t="n">
        <v>6</v>
      </c>
      <c r="E6059" s="7" t="n">
        <v>379.38</v>
      </c>
      <c r="F6059" s="7" t="n">
        <v>0</v>
      </c>
      <c r="G6059" s="7" t="n">
        <v>0</v>
      </c>
    </row>
    <row r="6060" customFormat="false" ht="15" hidden="false" customHeight="false" outlineLevel="0" collapsed="false">
      <c r="A6060" s="7" t="s">
        <v>23</v>
      </c>
      <c r="B6060" s="7" t="s">
        <v>145</v>
      </c>
      <c r="C6060" s="7" t="s">
        <v>1379</v>
      </c>
      <c r="D6060" s="7" t="n">
        <v>3</v>
      </c>
      <c r="E6060" s="7" t="n">
        <v>138</v>
      </c>
      <c r="F6060" s="7" t="n">
        <v>0</v>
      </c>
      <c r="G6060" s="7" t="n">
        <v>0</v>
      </c>
    </row>
    <row r="6061" customFormat="false" ht="15" hidden="false" customHeight="false" outlineLevel="0" collapsed="false">
      <c r="A6061" s="7" t="s">
        <v>23</v>
      </c>
      <c r="B6061" s="7" t="s">
        <v>145</v>
      </c>
      <c r="C6061" s="7" t="s">
        <v>1379</v>
      </c>
      <c r="D6061" s="7" t="n">
        <v>6</v>
      </c>
      <c r="E6061" s="7" t="n">
        <v>379.38</v>
      </c>
      <c r="F6061" s="7" t="n">
        <v>0</v>
      </c>
      <c r="G6061" s="7" t="n">
        <v>0</v>
      </c>
    </row>
    <row r="6062" customFormat="false" ht="15" hidden="false" customHeight="false" outlineLevel="0" collapsed="false">
      <c r="A6062" s="7" t="s">
        <v>23</v>
      </c>
      <c r="B6062" s="7" t="s">
        <v>658</v>
      </c>
      <c r="C6062" s="7" t="s">
        <v>1496</v>
      </c>
      <c r="D6062" s="7" t="n">
        <v>1</v>
      </c>
      <c r="E6062" s="7" t="n">
        <v>63.23</v>
      </c>
      <c r="F6062" s="7" t="n">
        <v>3</v>
      </c>
      <c r="G6062" s="7" t="n">
        <v>189.69</v>
      </c>
    </row>
    <row r="6063" customFormat="false" ht="15" hidden="false" customHeight="false" outlineLevel="0" collapsed="false">
      <c r="A6063" s="7" t="s">
        <v>23</v>
      </c>
      <c r="B6063" s="7" t="s">
        <v>653</v>
      </c>
      <c r="C6063" s="7" t="s">
        <v>1496</v>
      </c>
      <c r="D6063" s="7" t="n">
        <v>0</v>
      </c>
      <c r="E6063" s="7" t="n">
        <v>0</v>
      </c>
      <c r="F6063" s="7" t="n">
        <v>7</v>
      </c>
      <c r="G6063" s="7" t="n">
        <v>442.63</v>
      </c>
    </row>
    <row r="6064" customFormat="false" ht="15" hidden="false" customHeight="false" outlineLevel="0" collapsed="false">
      <c r="A6064" s="7" t="s">
        <v>23</v>
      </c>
      <c r="B6064" s="7" t="s">
        <v>657</v>
      </c>
      <c r="C6064" s="7" t="s">
        <v>1496</v>
      </c>
      <c r="D6064" s="7" t="n">
        <v>3</v>
      </c>
      <c r="E6064" s="7" t="n">
        <v>189.7</v>
      </c>
      <c r="F6064" s="7" t="n">
        <v>4</v>
      </c>
      <c r="G6064" s="7" t="n">
        <v>252.93</v>
      </c>
    </row>
    <row r="6065" customFormat="false" ht="15" hidden="false" customHeight="false" outlineLevel="0" collapsed="false">
      <c r="A6065" s="7" t="s">
        <v>23</v>
      </c>
      <c r="B6065" s="7" t="s">
        <v>158</v>
      </c>
      <c r="C6065" s="7" t="s">
        <v>1380</v>
      </c>
      <c r="D6065" s="7" t="n">
        <v>-1</v>
      </c>
      <c r="E6065" s="7" t="n">
        <v>-51.98</v>
      </c>
      <c r="F6065" s="7" t="n">
        <v>0</v>
      </c>
      <c r="G6065" s="7" t="n">
        <v>0</v>
      </c>
    </row>
    <row r="6066" customFormat="false" ht="15" hidden="false" customHeight="false" outlineLevel="0" collapsed="false">
      <c r="A6066" s="7" t="s">
        <v>23</v>
      </c>
      <c r="B6066" s="7" t="s">
        <v>284</v>
      </c>
      <c r="C6066" s="7" t="s">
        <v>1381</v>
      </c>
      <c r="D6066" s="7" t="n">
        <v>1</v>
      </c>
      <c r="E6066" s="7" t="n">
        <v>94.63</v>
      </c>
      <c r="F6066" s="7" t="n">
        <v>0</v>
      </c>
      <c r="G6066" s="7" t="n">
        <v>0</v>
      </c>
    </row>
    <row r="6067" customFormat="false" ht="15" hidden="false" customHeight="false" outlineLevel="0" collapsed="false">
      <c r="A6067" s="7" t="s">
        <v>23</v>
      </c>
      <c r="B6067" s="7" t="s">
        <v>436</v>
      </c>
      <c r="C6067" s="7" t="s">
        <v>1396</v>
      </c>
      <c r="D6067" s="7" t="n">
        <v>1</v>
      </c>
      <c r="E6067" s="7" t="n">
        <v>180</v>
      </c>
      <c r="F6067" s="7" t="n">
        <v>0</v>
      </c>
      <c r="G6067" s="7" t="n">
        <v>0</v>
      </c>
    </row>
    <row r="6068" customFormat="false" ht="15" hidden="false" customHeight="false" outlineLevel="0" collapsed="false">
      <c r="A6068" s="7" t="s">
        <v>23</v>
      </c>
      <c r="B6068" s="7" t="s">
        <v>488</v>
      </c>
      <c r="C6068" s="7" t="s">
        <v>1396</v>
      </c>
      <c r="D6068" s="7" t="n">
        <v>2</v>
      </c>
      <c r="E6068" s="7" t="n">
        <v>358</v>
      </c>
      <c r="F6068" s="7" t="n">
        <v>0</v>
      </c>
      <c r="G6068" s="7" t="n">
        <v>0</v>
      </c>
    </row>
    <row r="6069" customFormat="false" ht="15" hidden="false" customHeight="false" outlineLevel="0" collapsed="false">
      <c r="A6069" s="7" t="s">
        <v>23</v>
      </c>
      <c r="B6069" s="7" t="s">
        <v>375</v>
      </c>
      <c r="C6069" s="7" t="s">
        <v>1396</v>
      </c>
      <c r="D6069" s="7" t="n">
        <v>-1</v>
      </c>
      <c r="E6069" s="7" t="n">
        <v>-180</v>
      </c>
      <c r="F6069" s="7" t="n">
        <v>0</v>
      </c>
      <c r="G6069" s="7" t="n">
        <v>0</v>
      </c>
    </row>
    <row r="6070" customFormat="false" ht="15" hidden="false" customHeight="false" outlineLevel="0" collapsed="false">
      <c r="A6070" s="7" t="s">
        <v>23</v>
      </c>
      <c r="B6070" s="7" t="s">
        <v>470</v>
      </c>
      <c r="C6070" s="7" t="s">
        <v>1397</v>
      </c>
      <c r="D6070" s="7" t="n">
        <v>1</v>
      </c>
      <c r="E6070" s="7" t="n">
        <v>140</v>
      </c>
      <c r="F6070" s="7" t="n">
        <v>0</v>
      </c>
      <c r="G6070" s="7" t="n">
        <v>0</v>
      </c>
    </row>
    <row r="6071" customFormat="false" ht="15" hidden="false" customHeight="false" outlineLevel="0" collapsed="false">
      <c r="A6071" s="7" t="s">
        <v>23</v>
      </c>
      <c r="B6071" s="7" t="s">
        <v>633</v>
      </c>
      <c r="C6071" s="7" t="s">
        <v>1397</v>
      </c>
      <c r="D6071" s="7" t="n">
        <v>3</v>
      </c>
      <c r="E6071" s="7" t="n">
        <v>420</v>
      </c>
      <c r="F6071" s="7" t="n">
        <v>-1</v>
      </c>
      <c r="G6071" s="7" t="n">
        <v>-140</v>
      </c>
    </row>
    <row r="6072" customFormat="false" ht="15" hidden="false" customHeight="false" outlineLevel="0" collapsed="false">
      <c r="A6072" s="7" t="s">
        <v>23</v>
      </c>
      <c r="B6072" s="7" t="s">
        <v>706</v>
      </c>
      <c r="C6072" s="7" t="s">
        <v>1397</v>
      </c>
      <c r="D6072" s="7" t="n">
        <v>-1</v>
      </c>
      <c r="E6072" s="7" t="n">
        <v>-140</v>
      </c>
      <c r="F6072" s="7" t="n">
        <v>0</v>
      </c>
      <c r="G6072" s="7" t="n">
        <v>0</v>
      </c>
    </row>
    <row r="6073" customFormat="false" ht="15" hidden="false" customHeight="false" outlineLevel="0" collapsed="false">
      <c r="A6073" s="7" t="s">
        <v>23</v>
      </c>
      <c r="B6073" s="7" t="s">
        <v>428</v>
      </c>
      <c r="C6073" s="7" t="s">
        <v>1398</v>
      </c>
      <c r="D6073" s="7" t="n">
        <v>3</v>
      </c>
      <c r="E6073" s="7" t="n">
        <v>420</v>
      </c>
      <c r="F6073" s="7" t="n">
        <v>0</v>
      </c>
      <c r="G6073" s="7" t="n">
        <v>0</v>
      </c>
    </row>
    <row r="6074" customFormat="false" ht="15" hidden="false" customHeight="false" outlineLevel="0" collapsed="false">
      <c r="A6074" s="7" t="s">
        <v>23</v>
      </c>
      <c r="B6074" s="7" t="s">
        <v>428</v>
      </c>
      <c r="C6074" s="7" t="s">
        <v>1398</v>
      </c>
      <c r="D6074" s="7" t="n">
        <v>4</v>
      </c>
      <c r="E6074" s="7" t="n">
        <v>500</v>
      </c>
      <c r="F6074" s="7" t="n">
        <v>0</v>
      </c>
      <c r="G6074" s="7" t="n">
        <v>0</v>
      </c>
    </row>
    <row r="6075" customFormat="false" ht="15" hidden="false" customHeight="false" outlineLevel="0" collapsed="false">
      <c r="A6075" s="7" t="s">
        <v>23</v>
      </c>
      <c r="B6075" s="7" t="s">
        <v>472</v>
      </c>
      <c r="C6075" s="7" t="s">
        <v>1398</v>
      </c>
      <c r="D6075" s="7" t="n">
        <v>1</v>
      </c>
      <c r="E6075" s="7" t="n">
        <v>140</v>
      </c>
      <c r="F6075" s="7" t="n">
        <v>-1</v>
      </c>
      <c r="G6075" s="7" t="n">
        <v>-140</v>
      </c>
    </row>
    <row r="6076" customFormat="false" ht="15" hidden="false" customHeight="false" outlineLevel="0" collapsed="false">
      <c r="A6076" s="7" t="s">
        <v>23</v>
      </c>
      <c r="B6076" s="7" t="s">
        <v>472</v>
      </c>
      <c r="C6076" s="7" t="s">
        <v>1398</v>
      </c>
      <c r="D6076" s="7" t="n">
        <v>1</v>
      </c>
      <c r="E6076" s="7" t="n">
        <v>125</v>
      </c>
      <c r="F6076" s="7" t="n">
        <v>0</v>
      </c>
      <c r="G6076" s="7" t="n">
        <v>0</v>
      </c>
    </row>
    <row r="6077" customFormat="false" ht="15" hidden="false" customHeight="false" outlineLevel="0" collapsed="false">
      <c r="A6077" s="7" t="s">
        <v>23</v>
      </c>
      <c r="B6077" s="7" t="s">
        <v>184</v>
      </c>
      <c r="C6077" s="7" t="s">
        <v>1399</v>
      </c>
      <c r="D6077" s="7" t="n">
        <v>0</v>
      </c>
      <c r="E6077" s="7" t="n">
        <v>0</v>
      </c>
      <c r="F6077" s="7" t="n">
        <v>1</v>
      </c>
      <c r="G6077" s="7" t="n">
        <v>49.63</v>
      </c>
    </row>
    <row r="6078" customFormat="false" ht="15" hidden="false" customHeight="false" outlineLevel="0" collapsed="false">
      <c r="A6078" s="7" t="s">
        <v>23</v>
      </c>
      <c r="B6078" s="7" t="s">
        <v>186</v>
      </c>
      <c r="C6078" s="7" t="s">
        <v>1399</v>
      </c>
      <c r="D6078" s="7" t="n">
        <v>1</v>
      </c>
      <c r="E6078" s="7" t="n">
        <v>49.63</v>
      </c>
      <c r="F6078" s="7" t="n">
        <v>1</v>
      </c>
      <c r="G6078" s="7" t="n">
        <v>49.63</v>
      </c>
    </row>
    <row r="6079" customFormat="false" ht="15" hidden="false" customHeight="false" outlineLevel="0" collapsed="false">
      <c r="A6079" s="7" t="s">
        <v>23</v>
      </c>
      <c r="B6079" s="7" t="s">
        <v>224</v>
      </c>
      <c r="C6079" s="7" t="s">
        <v>1399</v>
      </c>
      <c r="D6079" s="7" t="n">
        <v>2</v>
      </c>
      <c r="E6079" s="7" t="n">
        <v>99.31</v>
      </c>
      <c r="F6079" s="7" t="n">
        <v>2</v>
      </c>
      <c r="G6079" s="7" t="n">
        <v>99.26</v>
      </c>
    </row>
    <row r="6080" customFormat="false" ht="15" hidden="false" customHeight="false" outlineLevel="0" collapsed="false">
      <c r="A6080" s="7" t="s">
        <v>23</v>
      </c>
      <c r="B6080" s="7" t="s">
        <v>200</v>
      </c>
      <c r="C6080" s="7" t="s">
        <v>1399</v>
      </c>
      <c r="D6080" s="7" t="n">
        <v>0</v>
      </c>
      <c r="E6080" s="7" t="n">
        <v>0</v>
      </c>
      <c r="F6080" s="7" t="n">
        <v>1</v>
      </c>
      <c r="G6080" s="7" t="n">
        <v>49.63</v>
      </c>
    </row>
    <row r="6081" customFormat="false" ht="15" hidden="false" customHeight="false" outlineLevel="0" collapsed="false">
      <c r="A6081" s="7" t="s">
        <v>23</v>
      </c>
      <c r="B6081" s="7" t="s">
        <v>825</v>
      </c>
      <c r="C6081" s="7" t="s">
        <v>1523</v>
      </c>
      <c r="D6081" s="7" t="n">
        <v>1</v>
      </c>
      <c r="E6081" s="7" t="n">
        <v>33</v>
      </c>
      <c r="F6081" s="7" t="n">
        <v>0</v>
      </c>
      <c r="G6081" s="7" t="n">
        <v>0</v>
      </c>
    </row>
    <row r="6082" customFormat="false" ht="15" hidden="false" customHeight="false" outlineLevel="0" collapsed="false">
      <c r="A6082" s="7" t="s">
        <v>23</v>
      </c>
      <c r="B6082" s="7" t="s">
        <v>686</v>
      </c>
      <c r="C6082" s="7" t="s">
        <v>1400</v>
      </c>
      <c r="D6082" s="7" t="n">
        <v>2</v>
      </c>
      <c r="E6082" s="7" t="n">
        <v>78</v>
      </c>
      <c r="F6082" s="7" t="n">
        <v>0</v>
      </c>
      <c r="G6082" s="7" t="n">
        <v>0</v>
      </c>
    </row>
    <row r="6083" customFormat="false" ht="15" hidden="false" customHeight="false" outlineLevel="0" collapsed="false">
      <c r="A6083" s="7" t="s">
        <v>23</v>
      </c>
      <c r="B6083" s="7" t="s">
        <v>686</v>
      </c>
      <c r="C6083" s="7" t="s">
        <v>1400</v>
      </c>
      <c r="D6083" s="7" t="n">
        <v>0</v>
      </c>
      <c r="E6083" s="7" t="n">
        <v>0</v>
      </c>
      <c r="F6083" s="7" t="n">
        <v>1</v>
      </c>
      <c r="G6083" s="7" t="n">
        <v>66.51</v>
      </c>
    </row>
    <row r="6084" customFormat="false" ht="15" hidden="false" customHeight="false" outlineLevel="0" collapsed="false">
      <c r="A6084" s="7" t="s">
        <v>23</v>
      </c>
      <c r="B6084" s="7" t="s">
        <v>615</v>
      </c>
      <c r="C6084" s="7" t="s">
        <v>1400</v>
      </c>
      <c r="D6084" s="7" t="n">
        <v>1</v>
      </c>
      <c r="E6084" s="7" t="n">
        <v>39</v>
      </c>
      <c r="F6084" s="7" t="n">
        <v>0</v>
      </c>
      <c r="G6084" s="7" t="n">
        <v>0</v>
      </c>
    </row>
    <row r="6085" customFormat="false" ht="15" hidden="false" customHeight="false" outlineLevel="0" collapsed="false">
      <c r="A6085" s="7" t="s">
        <v>23</v>
      </c>
      <c r="B6085" s="7" t="s">
        <v>615</v>
      </c>
      <c r="C6085" s="7" t="s">
        <v>1400</v>
      </c>
      <c r="D6085" s="7" t="n">
        <v>0</v>
      </c>
      <c r="E6085" s="7" t="n">
        <v>0</v>
      </c>
      <c r="F6085" s="7" t="n">
        <v>1</v>
      </c>
      <c r="G6085" s="7" t="n">
        <v>66.51</v>
      </c>
    </row>
    <row r="6086" customFormat="false" ht="15" hidden="false" customHeight="false" outlineLevel="0" collapsed="false">
      <c r="A6086" s="7" t="s">
        <v>23</v>
      </c>
      <c r="B6086" s="7" t="s">
        <v>562</v>
      </c>
      <c r="C6086" s="7" t="s">
        <v>1401</v>
      </c>
      <c r="D6086" s="7" t="n">
        <v>10</v>
      </c>
      <c r="E6086" s="7" t="n">
        <v>0.08</v>
      </c>
      <c r="F6086" s="7" t="n">
        <v>9</v>
      </c>
      <c r="G6086" s="7" t="n">
        <v>0.06</v>
      </c>
    </row>
    <row r="6087" customFormat="false" ht="15" hidden="false" customHeight="false" outlineLevel="0" collapsed="false">
      <c r="A6087" s="7" t="s">
        <v>23</v>
      </c>
      <c r="B6087" s="7" t="s">
        <v>562</v>
      </c>
      <c r="C6087" s="7" t="s">
        <v>1401</v>
      </c>
      <c r="D6087" s="7" t="n">
        <v>21</v>
      </c>
      <c r="E6087" s="7" t="n">
        <v>4664.82</v>
      </c>
      <c r="F6087" s="7" t="n">
        <v>27</v>
      </c>
      <c r="G6087" s="7" t="n">
        <v>5997.65</v>
      </c>
    </row>
    <row r="6088" customFormat="false" ht="15" hidden="false" customHeight="false" outlineLevel="0" collapsed="false">
      <c r="A6088" s="7" t="s">
        <v>23</v>
      </c>
      <c r="B6088" s="7" t="s">
        <v>562</v>
      </c>
      <c r="C6088" s="7" t="s">
        <v>1401</v>
      </c>
      <c r="D6088" s="7" t="n">
        <v>5</v>
      </c>
      <c r="E6088" s="7" t="n">
        <v>0.01</v>
      </c>
      <c r="F6088" s="7" t="n">
        <v>0</v>
      </c>
      <c r="G6088" s="7" t="n">
        <v>0</v>
      </c>
    </row>
    <row r="6089" customFormat="false" ht="15" hidden="false" customHeight="false" outlineLevel="0" collapsed="false">
      <c r="A6089" s="7" t="s">
        <v>23</v>
      </c>
      <c r="B6089" s="7" t="s">
        <v>645</v>
      </c>
      <c r="C6089" s="7" t="s">
        <v>1497</v>
      </c>
      <c r="D6089" s="7" t="n">
        <v>0</v>
      </c>
      <c r="E6089" s="7" t="n">
        <v>0</v>
      </c>
      <c r="F6089" s="7" t="n">
        <v>1</v>
      </c>
      <c r="G6089" s="7" t="n">
        <v>222</v>
      </c>
    </row>
    <row r="6090" customFormat="false" ht="15" hidden="false" customHeight="false" outlineLevel="0" collapsed="false">
      <c r="A6090" s="7" t="s">
        <v>23</v>
      </c>
      <c r="B6090" s="7" t="s">
        <v>306</v>
      </c>
      <c r="C6090" s="7" t="s">
        <v>1407</v>
      </c>
      <c r="D6090" s="7" t="n">
        <v>2</v>
      </c>
      <c r="E6090" s="7" t="n">
        <v>41.51</v>
      </c>
      <c r="F6090" s="7" t="n">
        <v>0</v>
      </c>
      <c r="G6090" s="7" t="n">
        <v>0</v>
      </c>
    </row>
    <row r="6091" customFormat="false" ht="15" hidden="false" customHeight="false" outlineLevel="0" collapsed="false">
      <c r="A6091" s="7" t="s">
        <v>23</v>
      </c>
      <c r="B6091" s="7" t="s">
        <v>521</v>
      </c>
      <c r="C6091" s="7" t="s">
        <v>1412</v>
      </c>
      <c r="D6091" s="7" t="n">
        <v>2</v>
      </c>
      <c r="E6091" s="7" t="n">
        <v>34.59</v>
      </c>
      <c r="F6091" s="7" t="n">
        <v>0</v>
      </c>
      <c r="G6091" s="7" t="n">
        <v>0</v>
      </c>
    </row>
    <row r="6092" customFormat="false" ht="15" hidden="false" customHeight="false" outlineLevel="0" collapsed="false">
      <c r="A6092" s="7" t="s">
        <v>23</v>
      </c>
      <c r="B6092" s="7" t="s">
        <v>429</v>
      </c>
      <c r="C6092" s="7" t="s">
        <v>1412</v>
      </c>
      <c r="D6092" s="7" t="n">
        <v>2</v>
      </c>
      <c r="E6092" s="7" t="n">
        <v>34.59</v>
      </c>
      <c r="F6092" s="7" t="n">
        <v>0</v>
      </c>
      <c r="G6092" s="7" t="n">
        <v>0</v>
      </c>
    </row>
    <row r="6093" customFormat="false" ht="15" hidden="false" customHeight="false" outlineLevel="0" collapsed="false">
      <c r="A6093" s="7" t="s">
        <v>23</v>
      </c>
      <c r="B6093" s="7" t="s">
        <v>203</v>
      </c>
      <c r="C6093" s="7" t="s">
        <v>1415</v>
      </c>
      <c r="D6093" s="7" t="n">
        <v>-6</v>
      </c>
      <c r="E6093" s="7" t="n">
        <v>-45</v>
      </c>
      <c r="F6093" s="7" t="n">
        <v>0</v>
      </c>
      <c r="G6093" s="7" t="n">
        <v>0</v>
      </c>
    </row>
    <row r="6094" customFormat="false" ht="15" hidden="false" customHeight="false" outlineLevel="0" collapsed="false">
      <c r="A6094" s="7" t="s">
        <v>23</v>
      </c>
      <c r="B6094" s="7" t="s">
        <v>220</v>
      </c>
      <c r="C6094" s="7" t="s">
        <v>1416</v>
      </c>
      <c r="D6094" s="7" t="n">
        <v>-6</v>
      </c>
      <c r="E6094" s="7" t="n">
        <v>-45</v>
      </c>
      <c r="F6094" s="7" t="n">
        <v>0</v>
      </c>
      <c r="G6094" s="7" t="n">
        <v>0</v>
      </c>
    </row>
    <row r="6095" customFormat="false" ht="15" hidden="false" customHeight="false" outlineLevel="0" collapsed="false">
      <c r="A6095" s="7" t="s">
        <v>23</v>
      </c>
      <c r="B6095" s="7" t="s">
        <v>384</v>
      </c>
      <c r="C6095" s="7" t="s">
        <v>1423</v>
      </c>
      <c r="D6095" s="7" t="n">
        <v>-1</v>
      </c>
      <c r="E6095" s="7" t="n">
        <v>-47.3</v>
      </c>
      <c r="F6095" s="7" t="n">
        <v>2</v>
      </c>
      <c r="G6095" s="7" t="n">
        <v>94.59</v>
      </c>
    </row>
    <row r="6096" customFormat="false" ht="15" hidden="false" customHeight="false" outlineLevel="0" collapsed="false">
      <c r="A6096" s="7" t="s">
        <v>23</v>
      </c>
      <c r="B6096" s="7" t="s">
        <v>384</v>
      </c>
      <c r="C6096" s="7" t="s">
        <v>1423</v>
      </c>
      <c r="D6096" s="7" t="n">
        <v>2</v>
      </c>
      <c r="E6096" s="7" t="n">
        <v>94.46</v>
      </c>
      <c r="F6096" s="7" t="n">
        <v>0</v>
      </c>
      <c r="G6096" s="7" t="n">
        <v>0</v>
      </c>
    </row>
    <row r="6097" customFormat="false" ht="15" hidden="false" customHeight="false" outlineLevel="0" collapsed="false">
      <c r="A6097" s="7" t="s">
        <v>23</v>
      </c>
      <c r="B6097" s="7" t="s">
        <v>533</v>
      </c>
      <c r="C6097" s="7" t="s">
        <v>1424</v>
      </c>
      <c r="D6097" s="7" t="n">
        <v>1</v>
      </c>
      <c r="E6097" s="7" t="n">
        <v>60</v>
      </c>
      <c r="F6097" s="7" t="n">
        <v>0</v>
      </c>
      <c r="G6097" s="7" t="n">
        <v>0</v>
      </c>
    </row>
    <row r="6098" customFormat="false" ht="15" hidden="false" customHeight="false" outlineLevel="0" collapsed="false">
      <c r="A6098" s="7" t="s">
        <v>23</v>
      </c>
      <c r="B6098" s="7" t="s">
        <v>604</v>
      </c>
      <c r="C6098" s="7" t="s">
        <v>1424</v>
      </c>
      <c r="D6098" s="7" t="n">
        <v>-1</v>
      </c>
      <c r="E6098" s="7" t="n">
        <v>-70</v>
      </c>
      <c r="F6098" s="7" t="n">
        <v>0</v>
      </c>
      <c r="G6098" s="7" t="n">
        <v>0</v>
      </c>
    </row>
    <row r="6099" customFormat="false" ht="15" hidden="false" customHeight="false" outlineLevel="0" collapsed="false">
      <c r="A6099" s="7" t="s">
        <v>23</v>
      </c>
      <c r="B6099" s="7" t="s">
        <v>604</v>
      </c>
      <c r="C6099" s="7" t="s">
        <v>1424</v>
      </c>
      <c r="D6099" s="7" t="n">
        <v>1</v>
      </c>
      <c r="E6099" s="7" t="n">
        <v>60</v>
      </c>
      <c r="F6099" s="7" t="n">
        <v>0</v>
      </c>
      <c r="G6099" s="7" t="n">
        <v>0</v>
      </c>
    </row>
    <row r="6100" customFormat="false" ht="15" hidden="false" customHeight="false" outlineLevel="0" collapsed="false">
      <c r="A6100" s="7" t="s">
        <v>23</v>
      </c>
      <c r="B6100" s="7" t="s">
        <v>161</v>
      </c>
      <c r="C6100" s="7" t="s">
        <v>1428</v>
      </c>
      <c r="D6100" s="7" t="n">
        <v>0</v>
      </c>
      <c r="E6100" s="7" t="n">
        <v>0</v>
      </c>
      <c r="F6100" s="7" t="n">
        <v>4</v>
      </c>
      <c r="G6100" s="7" t="n">
        <v>560.01</v>
      </c>
    </row>
    <row r="6101" customFormat="false" ht="15" hidden="false" customHeight="false" outlineLevel="0" collapsed="false">
      <c r="A6101" s="7" t="s">
        <v>23</v>
      </c>
      <c r="B6101" s="7" t="s">
        <v>204</v>
      </c>
      <c r="C6101" s="7" t="s">
        <v>1428</v>
      </c>
      <c r="D6101" s="7" t="n">
        <v>0</v>
      </c>
      <c r="E6101" s="7" t="n">
        <v>0</v>
      </c>
      <c r="F6101" s="7" t="n">
        <v>3</v>
      </c>
      <c r="G6101" s="7" t="n">
        <v>420.01</v>
      </c>
    </row>
    <row r="6102" customFormat="false" ht="15" hidden="false" customHeight="false" outlineLevel="0" collapsed="false">
      <c r="A6102" s="7" t="s">
        <v>23</v>
      </c>
      <c r="B6102" s="7" t="s">
        <v>305</v>
      </c>
      <c r="C6102" s="7" t="s">
        <v>1428</v>
      </c>
      <c r="D6102" s="7" t="n">
        <v>0</v>
      </c>
      <c r="E6102" s="7" t="n">
        <v>0</v>
      </c>
      <c r="F6102" s="7" t="n">
        <v>1</v>
      </c>
      <c r="G6102" s="7" t="n">
        <v>140.01</v>
      </c>
    </row>
    <row r="6103" customFormat="false" ht="15" hidden="false" customHeight="false" outlineLevel="0" collapsed="false">
      <c r="A6103" s="7" t="s">
        <v>23</v>
      </c>
      <c r="B6103" s="7" t="s">
        <v>196</v>
      </c>
      <c r="C6103" s="7" t="s">
        <v>1428</v>
      </c>
      <c r="D6103" s="7" t="n">
        <v>-1</v>
      </c>
      <c r="E6103" s="7" t="n">
        <v>-140</v>
      </c>
      <c r="F6103" s="7" t="n">
        <v>4</v>
      </c>
      <c r="G6103" s="7" t="n">
        <v>560</v>
      </c>
    </row>
    <row r="6104" customFormat="false" ht="15" hidden="false" customHeight="false" outlineLevel="0" collapsed="false">
      <c r="A6104" s="7" t="s">
        <v>23</v>
      </c>
      <c r="B6104" s="7" t="s">
        <v>156</v>
      </c>
      <c r="C6104" s="7" t="s">
        <v>1430</v>
      </c>
      <c r="D6104" s="7" t="n">
        <v>2</v>
      </c>
      <c r="E6104" s="7" t="n">
        <v>130.01</v>
      </c>
      <c r="F6104" s="7" t="n">
        <v>0</v>
      </c>
      <c r="G6104" s="7" t="n">
        <v>0</v>
      </c>
    </row>
    <row r="6105" customFormat="false" ht="15" hidden="false" customHeight="false" outlineLevel="0" collapsed="false">
      <c r="A6105" s="7" t="s">
        <v>23</v>
      </c>
      <c r="B6105" s="7" t="s">
        <v>265</v>
      </c>
      <c r="C6105" s="7" t="s">
        <v>1439</v>
      </c>
      <c r="D6105" s="7" t="n">
        <v>0</v>
      </c>
      <c r="E6105" s="7" t="n">
        <v>0</v>
      </c>
      <c r="F6105" s="7" t="n">
        <v>4</v>
      </c>
      <c r="G6105" s="7" t="n">
        <v>149.82</v>
      </c>
    </row>
    <row r="6106" customFormat="false" ht="15" hidden="false" customHeight="false" outlineLevel="0" collapsed="false">
      <c r="A6106" s="7" t="s">
        <v>23</v>
      </c>
      <c r="B6106" s="7" t="s">
        <v>265</v>
      </c>
      <c r="C6106" s="7" t="s">
        <v>1439</v>
      </c>
      <c r="D6106" s="7" t="n">
        <v>2</v>
      </c>
      <c r="E6106" s="7" t="n">
        <v>59.48</v>
      </c>
      <c r="F6106" s="7" t="n">
        <v>0</v>
      </c>
      <c r="G6106" s="7" t="n">
        <v>0</v>
      </c>
    </row>
    <row r="6107" customFormat="false" ht="15" hidden="false" customHeight="false" outlineLevel="0" collapsed="false">
      <c r="A6107" s="7" t="s">
        <v>23</v>
      </c>
      <c r="B6107" s="7" t="s">
        <v>185</v>
      </c>
      <c r="C6107" s="7" t="s">
        <v>1442</v>
      </c>
      <c r="D6107" s="7" t="n">
        <v>3</v>
      </c>
      <c r="E6107" s="7" t="n">
        <v>224.84</v>
      </c>
      <c r="F6107" s="7" t="n">
        <v>8</v>
      </c>
      <c r="G6107" s="7" t="n">
        <v>599.57</v>
      </c>
    </row>
    <row r="6108" customFormat="false" ht="15" hidden="false" customHeight="false" outlineLevel="0" collapsed="false">
      <c r="A6108" s="7" t="s">
        <v>23</v>
      </c>
      <c r="B6108" s="7" t="s">
        <v>185</v>
      </c>
      <c r="C6108" s="7" t="s">
        <v>1442</v>
      </c>
      <c r="D6108" s="7" t="n">
        <v>2</v>
      </c>
      <c r="E6108" s="7" t="n">
        <v>141.72</v>
      </c>
      <c r="F6108" s="7" t="n">
        <v>0</v>
      </c>
      <c r="G6108" s="7" t="n">
        <v>0</v>
      </c>
    </row>
    <row r="6109" customFormat="false" ht="15" hidden="false" customHeight="false" outlineLevel="0" collapsed="false">
      <c r="A6109" s="7" t="s">
        <v>23</v>
      </c>
      <c r="B6109" s="7" t="s">
        <v>406</v>
      </c>
      <c r="C6109" s="7" t="s">
        <v>1393</v>
      </c>
      <c r="D6109" s="7" t="n">
        <v>2</v>
      </c>
      <c r="E6109" s="7" t="n">
        <v>122.82</v>
      </c>
      <c r="F6109" s="7" t="n">
        <v>0</v>
      </c>
      <c r="G6109" s="7" t="n">
        <v>0</v>
      </c>
    </row>
    <row r="6110" customFormat="false" ht="15" hidden="false" customHeight="false" outlineLevel="0" collapsed="false">
      <c r="A6110" s="7" t="s">
        <v>23</v>
      </c>
      <c r="B6110" s="7" t="s">
        <v>406</v>
      </c>
      <c r="C6110" s="7" t="s">
        <v>1393</v>
      </c>
      <c r="D6110" s="7" t="n">
        <v>1</v>
      </c>
      <c r="E6110" s="7" t="n">
        <v>61.82</v>
      </c>
      <c r="F6110" s="7" t="n">
        <v>0</v>
      </c>
      <c r="G6110" s="7" t="n">
        <v>0</v>
      </c>
    </row>
    <row r="6111" customFormat="false" ht="15" hidden="false" customHeight="false" outlineLevel="0" collapsed="false">
      <c r="A6111" s="7" t="s">
        <v>23</v>
      </c>
      <c r="B6111" s="7" t="s">
        <v>103</v>
      </c>
      <c r="C6111" s="7" t="s">
        <v>1443</v>
      </c>
      <c r="D6111" s="7" t="n">
        <v>1</v>
      </c>
      <c r="E6111" s="7" t="n">
        <v>72.61</v>
      </c>
      <c r="F6111" s="7" t="n">
        <v>0</v>
      </c>
      <c r="G6111" s="7" t="n">
        <v>0</v>
      </c>
    </row>
    <row r="6112" customFormat="false" ht="15" hidden="false" customHeight="false" outlineLevel="0" collapsed="false">
      <c r="A6112" s="7" t="s">
        <v>23</v>
      </c>
      <c r="B6112" s="7" t="s">
        <v>103</v>
      </c>
      <c r="C6112" s="7" t="s">
        <v>1443</v>
      </c>
      <c r="D6112" s="7" t="n">
        <v>2</v>
      </c>
      <c r="E6112" s="7" t="n">
        <v>141.75</v>
      </c>
      <c r="F6112" s="7" t="n">
        <v>0</v>
      </c>
      <c r="G6112" s="7" t="n">
        <v>0</v>
      </c>
    </row>
    <row r="6113" customFormat="false" ht="15" hidden="false" customHeight="false" outlineLevel="0" collapsed="false">
      <c r="A6113" s="7" t="s">
        <v>23</v>
      </c>
      <c r="B6113" s="7" t="s">
        <v>217</v>
      </c>
      <c r="C6113" s="7" t="s">
        <v>1446</v>
      </c>
      <c r="D6113" s="7" t="n">
        <v>7</v>
      </c>
      <c r="E6113" s="7" t="n">
        <v>98.13</v>
      </c>
      <c r="F6113" s="7" t="n">
        <v>0</v>
      </c>
      <c r="G6113" s="7" t="n">
        <v>0</v>
      </c>
    </row>
    <row r="6114" customFormat="false" ht="15" hidden="false" customHeight="false" outlineLevel="0" collapsed="false">
      <c r="A6114" s="7" t="s">
        <v>23</v>
      </c>
      <c r="B6114" s="7" t="s">
        <v>143</v>
      </c>
      <c r="C6114" s="7" t="s">
        <v>1450</v>
      </c>
      <c r="D6114" s="7" t="n">
        <v>0</v>
      </c>
      <c r="E6114" s="7" t="n">
        <v>0</v>
      </c>
      <c r="F6114" s="7" t="n">
        <v>1</v>
      </c>
      <c r="G6114" s="7" t="n">
        <v>0.01</v>
      </c>
    </row>
    <row r="6115" customFormat="false" ht="15" hidden="false" customHeight="false" outlineLevel="0" collapsed="false">
      <c r="A6115" s="7" t="s">
        <v>23</v>
      </c>
      <c r="B6115" s="7" t="s">
        <v>143</v>
      </c>
      <c r="C6115" s="7" t="s">
        <v>1450</v>
      </c>
      <c r="D6115" s="7" t="n">
        <v>0</v>
      </c>
      <c r="E6115" s="7" t="n">
        <v>0</v>
      </c>
      <c r="F6115" s="7" t="n">
        <v>5</v>
      </c>
      <c r="G6115" s="7" t="n">
        <v>117</v>
      </c>
    </row>
    <row r="6116" customFormat="false" ht="15" hidden="false" customHeight="false" outlineLevel="0" collapsed="false">
      <c r="A6116" s="7" t="s">
        <v>23</v>
      </c>
      <c r="B6116" s="7" t="s">
        <v>120</v>
      </c>
      <c r="C6116" s="7" t="s">
        <v>1451</v>
      </c>
      <c r="D6116" s="7" t="n">
        <v>7</v>
      </c>
      <c r="E6116" s="7" t="n">
        <v>163.74</v>
      </c>
      <c r="F6116" s="7" t="n">
        <v>4</v>
      </c>
      <c r="G6116" s="7" t="n">
        <v>93.56</v>
      </c>
    </row>
    <row r="6117" customFormat="false" ht="15" hidden="false" customHeight="false" outlineLevel="0" collapsed="false">
      <c r="A6117" s="7" t="s">
        <v>23</v>
      </c>
      <c r="B6117" s="7" t="s">
        <v>105</v>
      </c>
      <c r="C6117" s="7" t="s">
        <v>1453</v>
      </c>
      <c r="D6117" s="7" t="n">
        <v>0</v>
      </c>
      <c r="E6117" s="7" t="n">
        <v>0</v>
      </c>
      <c r="F6117" s="7" t="n">
        <v>1</v>
      </c>
      <c r="G6117" s="7" t="n">
        <v>36.52</v>
      </c>
    </row>
    <row r="6118" customFormat="false" ht="15" hidden="false" customHeight="false" outlineLevel="0" collapsed="false">
      <c r="A6118" s="7" t="s">
        <v>23</v>
      </c>
      <c r="B6118" s="7" t="s">
        <v>691</v>
      </c>
      <c r="C6118" s="7" t="s">
        <v>1498</v>
      </c>
      <c r="D6118" s="7" t="n">
        <v>1</v>
      </c>
      <c r="E6118" s="7" t="n">
        <v>30</v>
      </c>
      <c r="F6118" s="7" t="n">
        <v>4</v>
      </c>
      <c r="G6118" s="7" t="n">
        <v>120</v>
      </c>
    </row>
    <row r="6119" customFormat="false" ht="15" hidden="false" customHeight="false" outlineLevel="0" collapsed="false">
      <c r="A6119" s="7" t="s">
        <v>23</v>
      </c>
      <c r="B6119" s="7" t="s">
        <v>691</v>
      </c>
      <c r="C6119" s="7" t="s">
        <v>1498</v>
      </c>
      <c r="D6119" s="7" t="n">
        <v>2</v>
      </c>
      <c r="E6119" s="7" t="n">
        <v>64.5</v>
      </c>
      <c r="F6119" s="7" t="n">
        <v>0</v>
      </c>
      <c r="G6119" s="7" t="n">
        <v>0</v>
      </c>
    </row>
    <row r="6120" customFormat="false" ht="15" hidden="false" customHeight="false" outlineLevel="0" collapsed="false">
      <c r="A6120" s="7" t="s">
        <v>23</v>
      </c>
      <c r="B6120" s="7" t="s">
        <v>660</v>
      </c>
      <c r="C6120" s="7" t="s">
        <v>1509</v>
      </c>
      <c r="D6120" s="7" t="n">
        <v>0</v>
      </c>
      <c r="E6120" s="7" t="n">
        <v>0</v>
      </c>
      <c r="F6120" s="7" t="n">
        <v>-1</v>
      </c>
      <c r="G6120" s="7" t="n">
        <v>-260</v>
      </c>
    </row>
    <row r="6121" customFormat="false" ht="15" hidden="false" customHeight="false" outlineLevel="0" collapsed="false">
      <c r="A6121" s="7" t="s">
        <v>23</v>
      </c>
      <c r="B6121" s="7" t="s">
        <v>197</v>
      </c>
      <c r="C6121" s="7" t="s">
        <v>1461</v>
      </c>
      <c r="D6121" s="7" t="n">
        <v>2</v>
      </c>
      <c r="E6121" s="7" t="n">
        <v>28.97</v>
      </c>
      <c r="F6121" s="7" t="n">
        <v>0</v>
      </c>
      <c r="G6121" s="7" t="n">
        <v>0</v>
      </c>
    </row>
    <row r="6122" customFormat="false" ht="15" hidden="false" customHeight="false" outlineLevel="0" collapsed="false">
      <c r="A6122" s="7" t="s">
        <v>23</v>
      </c>
      <c r="B6122" s="7" t="s">
        <v>451</v>
      </c>
      <c r="C6122" s="7" t="s">
        <v>1467</v>
      </c>
      <c r="D6122" s="7" t="n">
        <v>1</v>
      </c>
      <c r="E6122" s="7" t="n">
        <v>77.29</v>
      </c>
      <c r="F6122" s="7" t="n">
        <v>0</v>
      </c>
      <c r="G6122" s="7" t="n">
        <v>0</v>
      </c>
    </row>
    <row r="6123" customFormat="false" ht="15" hidden="false" customHeight="false" outlineLevel="0" collapsed="false">
      <c r="A6123" s="7" t="s">
        <v>23</v>
      </c>
      <c r="B6123" s="7" t="s">
        <v>513</v>
      </c>
      <c r="C6123" s="7" t="s">
        <v>1467</v>
      </c>
      <c r="D6123" s="7" t="n">
        <v>-1</v>
      </c>
      <c r="E6123" s="7" t="n">
        <v>-77.29</v>
      </c>
      <c r="F6123" s="7" t="n">
        <v>0</v>
      </c>
      <c r="G6123" s="7" t="n">
        <v>0</v>
      </c>
    </row>
    <row r="6124" customFormat="false" ht="15" hidden="false" customHeight="false" outlineLevel="0" collapsed="false">
      <c r="A6124" s="7" t="s">
        <v>23</v>
      </c>
      <c r="B6124" s="7" t="s">
        <v>683</v>
      </c>
      <c r="C6124" s="7" t="s">
        <v>1499</v>
      </c>
      <c r="D6124" s="7" t="n">
        <v>1</v>
      </c>
      <c r="E6124" s="7" t="n">
        <v>120</v>
      </c>
      <c r="F6124" s="7" t="n">
        <v>-1</v>
      </c>
      <c r="G6124" s="7" t="n">
        <v>-120</v>
      </c>
    </row>
    <row r="6125" customFormat="false" ht="15" hidden="false" customHeight="false" outlineLevel="0" collapsed="false">
      <c r="A6125" s="7" t="s">
        <v>23</v>
      </c>
      <c r="B6125" s="7" t="s">
        <v>704</v>
      </c>
      <c r="C6125" s="7" t="s">
        <v>1478</v>
      </c>
      <c r="D6125" s="7" t="n">
        <v>1</v>
      </c>
      <c r="E6125" s="7" t="n">
        <v>65</v>
      </c>
      <c r="F6125" s="7" t="n">
        <v>0</v>
      </c>
      <c r="G6125" s="7" t="n">
        <v>0</v>
      </c>
    </row>
    <row r="6126" customFormat="false" ht="15" hidden="false" customHeight="false" outlineLevel="0" collapsed="false">
      <c r="A6126" s="7" t="s">
        <v>23</v>
      </c>
      <c r="B6126" s="7" t="s">
        <v>595</v>
      </c>
      <c r="C6126" s="7" t="s">
        <v>1478</v>
      </c>
      <c r="D6126" s="7" t="n">
        <v>1</v>
      </c>
      <c r="E6126" s="7" t="n">
        <v>65</v>
      </c>
      <c r="F6126" s="7" t="n">
        <v>0</v>
      </c>
      <c r="G6126" s="7" t="n">
        <v>0</v>
      </c>
    </row>
    <row r="6127" customFormat="false" ht="15" hidden="false" customHeight="false" outlineLevel="0" collapsed="false">
      <c r="A6127" s="7" t="s">
        <v>23</v>
      </c>
      <c r="B6127" s="7" t="s">
        <v>266</v>
      </c>
      <c r="C6127" s="7" t="s">
        <v>1387</v>
      </c>
      <c r="D6127" s="7" t="n">
        <v>1</v>
      </c>
      <c r="E6127" s="7" t="n">
        <v>105.42</v>
      </c>
      <c r="F6127" s="7" t="n">
        <v>0</v>
      </c>
      <c r="G6127" s="7" t="n">
        <v>0</v>
      </c>
    </row>
    <row r="6128" customFormat="false" ht="15" hidden="false" customHeight="false" outlineLevel="0" collapsed="false">
      <c r="A6128" s="7" t="s">
        <v>23</v>
      </c>
      <c r="B6128" s="7" t="s">
        <v>332</v>
      </c>
      <c r="C6128" s="7" t="s">
        <v>1487</v>
      </c>
      <c r="D6128" s="7" t="n">
        <v>1</v>
      </c>
      <c r="E6128" s="7" t="n">
        <v>130</v>
      </c>
      <c r="F6128" s="7" t="n">
        <v>0</v>
      </c>
      <c r="G6128" s="7" t="n">
        <v>0</v>
      </c>
    </row>
    <row r="6129" customFormat="false" ht="15" hidden="false" customHeight="false" outlineLevel="0" collapsed="false">
      <c r="A6129" s="7" t="s">
        <v>23</v>
      </c>
      <c r="B6129" s="7" t="s">
        <v>332</v>
      </c>
      <c r="C6129" s="7" t="s">
        <v>1487</v>
      </c>
      <c r="D6129" s="7" t="n">
        <v>1</v>
      </c>
      <c r="E6129" s="7" t="n">
        <v>129</v>
      </c>
      <c r="F6129" s="7" t="n">
        <v>0</v>
      </c>
      <c r="G6129" s="7" t="n">
        <v>0</v>
      </c>
    </row>
    <row r="6130" customFormat="false" ht="15" hidden="false" customHeight="false" outlineLevel="0" collapsed="false">
      <c r="A6130" s="7" t="s">
        <v>23</v>
      </c>
      <c r="B6130" s="7" t="s">
        <v>194</v>
      </c>
      <c r="C6130" s="7" t="s">
        <v>1269</v>
      </c>
      <c r="D6130" s="7" t="n">
        <v>0</v>
      </c>
      <c r="E6130" s="7" t="n">
        <v>0</v>
      </c>
      <c r="F6130" s="7" t="n">
        <v>-1</v>
      </c>
      <c r="G6130" s="7" t="n">
        <v>-90</v>
      </c>
    </row>
    <row r="6131" customFormat="false" ht="15" hidden="false" customHeight="false" outlineLevel="0" collapsed="false">
      <c r="A6131" s="7" t="s">
        <v>23</v>
      </c>
      <c r="B6131" s="7" t="s">
        <v>86</v>
      </c>
      <c r="C6131" s="7" t="s">
        <v>1271</v>
      </c>
      <c r="D6131" s="7" t="n">
        <v>0</v>
      </c>
      <c r="E6131" s="7" t="n">
        <v>0</v>
      </c>
      <c r="F6131" s="7" t="n">
        <v>-4</v>
      </c>
      <c r="G6131" s="7" t="n">
        <v>-222.24</v>
      </c>
    </row>
    <row r="6132" customFormat="false" ht="15" hidden="false" customHeight="false" outlineLevel="0" collapsed="false">
      <c r="A6132" s="7" t="s">
        <v>23</v>
      </c>
      <c r="B6132" s="7" t="s">
        <v>98</v>
      </c>
      <c r="C6132" s="7" t="s">
        <v>1271</v>
      </c>
      <c r="D6132" s="7" t="n">
        <v>0</v>
      </c>
      <c r="E6132" s="7" t="n">
        <v>0</v>
      </c>
      <c r="F6132" s="7" t="n">
        <v>-5</v>
      </c>
      <c r="G6132" s="7" t="n">
        <v>-277.8</v>
      </c>
    </row>
    <row r="6133" customFormat="false" ht="15" hidden="false" customHeight="false" outlineLevel="0" collapsed="false">
      <c r="A6133" s="7" t="s">
        <v>23</v>
      </c>
      <c r="B6133" s="7" t="s">
        <v>182</v>
      </c>
      <c r="C6133" s="7" t="s">
        <v>1271</v>
      </c>
      <c r="D6133" s="7" t="n">
        <v>1</v>
      </c>
      <c r="E6133" s="7" t="n">
        <v>117.14</v>
      </c>
      <c r="F6133" s="7" t="n">
        <v>0</v>
      </c>
      <c r="G6133" s="7" t="n">
        <v>0</v>
      </c>
    </row>
    <row r="6134" customFormat="false" ht="15" hidden="false" customHeight="false" outlineLevel="0" collapsed="false">
      <c r="A6134" s="7" t="s">
        <v>23</v>
      </c>
      <c r="B6134" s="7" t="s">
        <v>182</v>
      </c>
      <c r="C6134" s="7" t="s">
        <v>1271</v>
      </c>
      <c r="D6134" s="7" t="n">
        <v>0</v>
      </c>
      <c r="E6134" s="7" t="n">
        <v>0</v>
      </c>
      <c r="F6134" s="7" t="n">
        <v>-1</v>
      </c>
      <c r="G6134" s="7" t="n">
        <v>-55.56</v>
      </c>
    </row>
    <row r="6135" customFormat="false" ht="15" hidden="false" customHeight="false" outlineLevel="0" collapsed="false">
      <c r="A6135" s="7" t="s">
        <v>23</v>
      </c>
      <c r="B6135" s="7" t="s">
        <v>88</v>
      </c>
      <c r="C6135" s="7" t="s">
        <v>1271</v>
      </c>
      <c r="D6135" s="7" t="n">
        <v>0</v>
      </c>
      <c r="E6135" s="7" t="n">
        <v>0</v>
      </c>
      <c r="F6135" s="7" t="n">
        <v>-2</v>
      </c>
      <c r="G6135" s="7" t="n">
        <v>-111.12</v>
      </c>
    </row>
    <row r="6136" customFormat="false" ht="15" hidden="false" customHeight="false" outlineLevel="0" collapsed="false">
      <c r="A6136" s="7" t="s">
        <v>23</v>
      </c>
      <c r="B6136" s="7" t="s">
        <v>151</v>
      </c>
      <c r="C6136" s="7" t="s">
        <v>1276</v>
      </c>
      <c r="D6136" s="7" t="n">
        <v>1</v>
      </c>
      <c r="E6136" s="7" t="n">
        <v>85</v>
      </c>
      <c r="F6136" s="7" t="n">
        <v>-1</v>
      </c>
      <c r="G6136" s="7" t="n">
        <v>-85</v>
      </c>
    </row>
    <row r="6137" customFormat="false" ht="15" hidden="false" customHeight="false" outlineLevel="0" collapsed="false">
      <c r="A6137" s="7" t="s">
        <v>23</v>
      </c>
      <c r="B6137" s="7" t="s">
        <v>172</v>
      </c>
      <c r="C6137" s="7" t="s">
        <v>1276</v>
      </c>
      <c r="D6137" s="7" t="n">
        <v>2</v>
      </c>
      <c r="E6137" s="7" t="n">
        <v>169.99</v>
      </c>
      <c r="F6137" s="7" t="n">
        <v>2</v>
      </c>
      <c r="G6137" s="7" t="n">
        <v>169.99</v>
      </c>
    </row>
    <row r="6138" customFormat="false" ht="15" hidden="false" customHeight="false" outlineLevel="0" collapsed="false">
      <c r="A6138" s="7" t="s">
        <v>23</v>
      </c>
      <c r="B6138" s="7" t="s">
        <v>772</v>
      </c>
      <c r="C6138" s="7" t="s">
        <v>1543</v>
      </c>
      <c r="D6138" s="7" t="n">
        <v>0</v>
      </c>
      <c r="E6138" s="7" t="n">
        <v>0</v>
      </c>
      <c r="F6138" s="7" t="n">
        <v>1</v>
      </c>
      <c r="G6138" s="7" t="n">
        <v>165</v>
      </c>
    </row>
    <row r="6139" customFormat="false" ht="15" hidden="false" customHeight="false" outlineLevel="0" collapsed="false">
      <c r="A6139" s="7" t="s">
        <v>23</v>
      </c>
      <c r="B6139" s="7" t="s">
        <v>679</v>
      </c>
      <c r="C6139" s="7" t="s">
        <v>1279</v>
      </c>
      <c r="D6139" s="7" t="n">
        <v>8</v>
      </c>
      <c r="E6139" s="7" t="n">
        <v>840</v>
      </c>
      <c r="F6139" s="7" t="n">
        <v>8</v>
      </c>
      <c r="G6139" s="7" t="n">
        <v>840</v>
      </c>
    </row>
    <row r="6140" customFormat="false" ht="15" hidden="false" customHeight="false" outlineLevel="0" collapsed="false">
      <c r="A6140" s="7" t="s">
        <v>23</v>
      </c>
      <c r="B6140" s="7" t="s">
        <v>679</v>
      </c>
      <c r="C6140" s="7" t="s">
        <v>1279</v>
      </c>
      <c r="D6140" s="7" t="n">
        <v>2</v>
      </c>
      <c r="E6140" s="7" t="n">
        <v>143.58</v>
      </c>
      <c r="F6140" s="7" t="n">
        <v>0</v>
      </c>
      <c r="G6140" s="7" t="n">
        <v>0</v>
      </c>
    </row>
    <row r="6141" customFormat="false" ht="15" hidden="false" customHeight="false" outlineLevel="0" collapsed="false">
      <c r="A6141" s="7" t="s">
        <v>23</v>
      </c>
      <c r="B6141" s="7" t="s">
        <v>549</v>
      </c>
      <c r="C6141" s="7" t="s">
        <v>1279</v>
      </c>
      <c r="D6141" s="7" t="n">
        <v>1</v>
      </c>
      <c r="E6141" s="7" t="n">
        <v>71.79</v>
      </c>
      <c r="F6141" s="7" t="n">
        <v>0</v>
      </c>
      <c r="G6141" s="7" t="n">
        <v>0</v>
      </c>
    </row>
    <row r="6142" customFormat="false" ht="15" hidden="false" customHeight="false" outlineLevel="0" collapsed="false">
      <c r="A6142" s="7" t="s">
        <v>23</v>
      </c>
      <c r="B6142" s="7" t="s">
        <v>549</v>
      </c>
      <c r="C6142" s="7" t="s">
        <v>1279</v>
      </c>
      <c r="D6142" s="7" t="n">
        <v>6</v>
      </c>
      <c r="E6142" s="7" t="n">
        <v>630.01</v>
      </c>
      <c r="F6142" s="7" t="n">
        <v>9</v>
      </c>
      <c r="G6142" s="7" t="n">
        <v>945.04</v>
      </c>
    </row>
    <row r="6143" customFormat="false" ht="15" hidden="false" customHeight="false" outlineLevel="0" collapsed="false">
      <c r="A6143" s="7" t="s">
        <v>23</v>
      </c>
      <c r="B6143" s="7" t="s">
        <v>715</v>
      </c>
      <c r="C6143" s="7" t="s">
        <v>1279</v>
      </c>
      <c r="D6143" s="7" t="n">
        <v>1</v>
      </c>
      <c r="E6143" s="7" t="n">
        <v>105</v>
      </c>
      <c r="F6143" s="7" t="n">
        <v>1</v>
      </c>
      <c r="G6143" s="7" t="n">
        <v>105</v>
      </c>
    </row>
    <row r="6144" customFormat="false" ht="15" hidden="false" customHeight="false" outlineLevel="0" collapsed="false">
      <c r="A6144" s="7" t="s">
        <v>23</v>
      </c>
      <c r="B6144" s="7" t="s">
        <v>659</v>
      </c>
      <c r="C6144" s="7" t="s">
        <v>1279</v>
      </c>
      <c r="D6144" s="7" t="n">
        <v>11</v>
      </c>
      <c r="E6144" s="7" t="n">
        <v>1155</v>
      </c>
      <c r="F6144" s="7" t="n">
        <v>11</v>
      </c>
      <c r="G6144" s="7" t="n">
        <v>1155.01</v>
      </c>
    </row>
    <row r="6145" customFormat="false" ht="15" hidden="false" customHeight="false" outlineLevel="0" collapsed="false">
      <c r="A6145" s="7" t="s">
        <v>23</v>
      </c>
      <c r="B6145" s="7" t="s">
        <v>661</v>
      </c>
      <c r="C6145" s="7" t="s">
        <v>1279</v>
      </c>
      <c r="D6145" s="7" t="n">
        <v>8</v>
      </c>
      <c r="E6145" s="7" t="n">
        <v>840</v>
      </c>
      <c r="F6145" s="7" t="n">
        <v>10</v>
      </c>
      <c r="G6145" s="7" t="n">
        <v>1050</v>
      </c>
    </row>
    <row r="6146" customFormat="false" ht="15" hidden="false" customHeight="false" outlineLevel="0" collapsed="false">
      <c r="A6146" s="7" t="s">
        <v>23</v>
      </c>
      <c r="B6146" s="7" t="s">
        <v>661</v>
      </c>
      <c r="C6146" s="7" t="s">
        <v>1279</v>
      </c>
      <c r="D6146" s="7" t="n">
        <v>2</v>
      </c>
      <c r="E6146" s="7" t="n">
        <v>143.58</v>
      </c>
      <c r="F6146" s="7" t="n">
        <v>0</v>
      </c>
      <c r="G6146" s="7" t="n">
        <v>0</v>
      </c>
    </row>
    <row r="6147" customFormat="false" ht="15" hidden="false" customHeight="false" outlineLevel="0" collapsed="false">
      <c r="A6147" s="7" t="s">
        <v>23</v>
      </c>
      <c r="B6147" s="7" t="s">
        <v>307</v>
      </c>
      <c r="C6147" s="7" t="s">
        <v>1280</v>
      </c>
      <c r="D6147" s="7" t="n">
        <v>2</v>
      </c>
      <c r="E6147" s="7" t="n">
        <v>313.95</v>
      </c>
      <c r="F6147" s="7" t="n">
        <v>0</v>
      </c>
      <c r="G6147" s="7" t="n">
        <v>0</v>
      </c>
    </row>
    <row r="6148" customFormat="false" ht="15" hidden="false" customHeight="false" outlineLevel="0" collapsed="false">
      <c r="A6148" s="7" t="s">
        <v>23</v>
      </c>
      <c r="B6148" s="7" t="s">
        <v>247</v>
      </c>
      <c r="C6148" s="7" t="s">
        <v>1280</v>
      </c>
      <c r="D6148" s="7" t="n">
        <v>0</v>
      </c>
      <c r="E6148" s="7" t="n">
        <v>0</v>
      </c>
      <c r="F6148" s="7" t="n">
        <v>-1</v>
      </c>
      <c r="G6148" s="7" t="n">
        <v>-130</v>
      </c>
    </row>
    <row r="6149" customFormat="false" ht="15" hidden="false" customHeight="false" outlineLevel="0" collapsed="false">
      <c r="A6149" s="7" t="s">
        <v>23</v>
      </c>
      <c r="B6149" s="7" t="s">
        <v>247</v>
      </c>
      <c r="C6149" s="7" t="s">
        <v>1280</v>
      </c>
      <c r="D6149" s="7" t="n">
        <v>2</v>
      </c>
      <c r="E6149" s="7" t="n">
        <v>313.95</v>
      </c>
      <c r="F6149" s="7" t="n">
        <v>0</v>
      </c>
      <c r="G6149" s="7" t="n">
        <v>0</v>
      </c>
    </row>
    <row r="6150" customFormat="false" ht="15" hidden="false" customHeight="false" outlineLevel="0" collapsed="false">
      <c r="A6150" s="7" t="s">
        <v>23</v>
      </c>
      <c r="B6150" s="7" t="s">
        <v>255</v>
      </c>
      <c r="C6150" s="7" t="s">
        <v>1280</v>
      </c>
      <c r="D6150" s="7" t="n">
        <v>2</v>
      </c>
      <c r="E6150" s="7" t="n">
        <v>313.95</v>
      </c>
      <c r="F6150" s="7" t="n">
        <v>0</v>
      </c>
      <c r="G6150" s="7" t="n">
        <v>0</v>
      </c>
    </row>
    <row r="6151" customFormat="false" ht="15" hidden="false" customHeight="false" outlineLevel="0" collapsed="false">
      <c r="A6151" s="7" t="s">
        <v>23</v>
      </c>
      <c r="B6151" s="7" t="s">
        <v>255</v>
      </c>
      <c r="C6151" s="7" t="s">
        <v>1280</v>
      </c>
      <c r="D6151" s="7" t="n">
        <v>0</v>
      </c>
      <c r="E6151" s="7" t="n">
        <v>0</v>
      </c>
      <c r="F6151" s="7" t="n">
        <v>-1</v>
      </c>
      <c r="G6151" s="7" t="n">
        <v>-130</v>
      </c>
    </row>
    <row r="6152" customFormat="false" ht="15" hidden="false" customHeight="false" outlineLevel="0" collapsed="false">
      <c r="A6152" s="7" t="s">
        <v>23</v>
      </c>
      <c r="B6152" s="7" t="s">
        <v>543</v>
      </c>
      <c r="C6152" s="7" t="s">
        <v>1283</v>
      </c>
      <c r="D6152" s="7" t="n">
        <v>0</v>
      </c>
      <c r="E6152" s="7" t="n">
        <v>0</v>
      </c>
      <c r="F6152" s="7" t="n">
        <v>-1</v>
      </c>
      <c r="G6152" s="7" t="n">
        <v>-115</v>
      </c>
    </row>
    <row r="6153" customFormat="false" ht="15" hidden="false" customHeight="false" outlineLevel="0" collapsed="false">
      <c r="A6153" s="7" t="s">
        <v>23</v>
      </c>
      <c r="B6153" s="7" t="s">
        <v>413</v>
      </c>
      <c r="C6153" s="7" t="s">
        <v>1284</v>
      </c>
      <c r="D6153" s="7" t="n">
        <v>16</v>
      </c>
      <c r="E6153" s="7" t="n">
        <v>2720.04</v>
      </c>
      <c r="F6153" s="7" t="n">
        <v>3</v>
      </c>
      <c r="G6153" s="7" t="n">
        <v>510.01</v>
      </c>
    </row>
    <row r="6154" customFormat="false" ht="15" hidden="false" customHeight="false" outlineLevel="0" collapsed="false">
      <c r="A6154" s="7" t="s">
        <v>23</v>
      </c>
      <c r="B6154" s="7" t="s">
        <v>413</v>
      </c>
      <c r="C6154" s="7" t="s">
        <v>1284</v>
      </c>
      <c r="D6154" s="7" t="n">
        <v>8</v>
      </c>
      <c r="E6154" s="7" t="n">
        <v>1320</v>
      </c>
      <c r="F6154" s="7" t="n">
        <v>0</v>
      </c>
      <c r="G6154" s="7" t="n">
        <v>0</v>
      </c>
    </row>
    <row r="6155" customFormat="false" ht="15" hidden="false" customHeight="false" outlineLevel="0" collapsed="false">
      <c r="A6155" s="7" t="s">
        <v>23</v>
      </c>
      <c r="B6155" s="7" t="s">
        <v>767</v>
      </c>
      <c r="C6155" s="7" t="s">
        <v>1285</v>
      </c>
      <c r="D6155" s="7" t="n">
        <v>0</v>
      </c>
      <c r="E6155" s="7" t="n">
        <v>0</v>
      </c>
      <c r="F6155" s="7" t="n">
        <v>1</v>
      </c>
      <c r="G6155" s="7" t="n">
        <v>140.57</v>
      </c>
    </row>
    <row r="6156" customFormat="false" ht="15" hidden="false" customHeight="false" outlineLevel="0" collapsed="false">
      <c r="A6156" s="7" t="s">
        <v>23</v>
      </c>
      <c r="B6156" s="7" t="s">
        <v>667</v>
      </c>
      <c r="C6156" s="7" t="s">
        <v>1493</v>
      </c>
      <c r="D6156" s="7" t="n">
        <v>6</v>
      </c>
      <c r="E6156" s="7" t="n">
        <v>540</v>
      </c>
      <c r="F6156" s="7" t="n">
        <v>0</v>
      </c>
      <c r="G6156" s="7" t="n">
        <v>0</v>
      </c>
    </row>
    <row r="6157" customFormat="false" ht="15" hidden="false" customHeight="false" outlineLevel="0" collapsed="false">
      <c r="A6157" s="7" t="s">
        <v>23</v>
      </c>
      <c r="B6157" s="7" t="s">
        <v>676</v>
      </c>
      <c r="C6157" s="7" t="s">
        <v>1493</v>
      </c>
      <c r="D6157" s="7" t="n">
        <v>6</v>
      </c>
      <c r="E6157" s="7" t="n">
        <v>540</v>
      </c>
      <c r="F6157" s="7" t="n">
        <v>0</v>
      </c>
      <c r="G6157" s="7" t="n">
        <v>0</v>
      </c>
    </row>
    <row r="6158" customFormat="false" ht="15" hidden="false" customHeight="false" outlineLevel="0" collapsed="false">
      <c r="A6158" s="7" t="s">
        <v>23</v>
      </c>
      <c r="B6158" s="7" t="s">
        <v>692</v>
      </c>
      <c r="C6158" s="7" t="s">
        <v>1493</v>
      </c>
      <c r="D6158" s="7" t="n">
        <v>6</v>
      </c>
      <c r="E6158" s="7" t="n">
        <v>540</v>
      </c>
      <c r="F6158" s="7" t="n">
        <v>0</v>
      </c>
      <c r="G6158" s="7" t="n">
        <v>0</v>
      </c>
    </row>
    <row r="6159" customFormat="false" ht="15" hidden="false" customHeight="false" outlineLevel="0" collapsed="false">
      <c r="A6159" s="7" t="s">
        <v>23</v>
      </c>
      <c r="B6159" s="7" t="s">
        <v>666</v>
      </c>
      <c r="C6159" s="7" t="s">
        <v>1494</v>
      </c>
      <c r="D6159" s="7" t="n">
        <v>6</v>
      </c>
      <c r="E6159" s="7" t="n">
        <v>540</v>
      </c>
      <c r="F6159" s="7" t="n">
        <v>0</v>
      </c>
      <c r="G6159" s="7" t="n">
        <v>0</v>
      </c>
    </row>
    <row r="6160" customFormat="false" ht="15" hidden="false" customHeight="false" outlineLevel="0" collapsed="false">
      <c r="A6160" s="7" t="s">
        <v>23</v>
      </c>
      <c r="B6160" s="7" t="s">
        <v>674</v>
      </c>
      <c r="C6160" s="7" t="s">
        <v>1494</v>
      </c>
      <c r="D6160" s="7" t="n">
        <v>6</v>
      </c>
      <c r="E6160" s="7" t="n">
        <v>540</v>
      </c>
      <c r="F6160" s="7" t="n">
        <v>0</v>
      </c>
      <c r="G6160" s="7" t="n">
        <v>0</v>
      </c>
    </row>
    <row r="6161" customFormat="false" ht="15" hidden="false" customHeight="false" outlineLevel="0" collapsed="false">
      <c r="A6161" s="7" t="s">
        <v>23</v>
      </c>
      <c r="B6161" s="7" t="s">
        <v>711</v>
      </c>
      <c r="C6161" s="7" t="s">
        <v>1494</v>
      </c>
      <c r="D6161" s="7" t="n">
        <v>6</v>
      </c>
      <c r="E6161" s="7" t="n">
        <v>540</v>
      </c>
      <c r="F6161" s="7" t="n">
        <v>0</v>
      </c>
      <c r="G6161" s="7" t="n">
        <v>0</v>
      </c>
    </row>
    <row r="6162" customFormat="false" ht="15" hidden="false" customHeight="false" outlineLevel="0" collapsed="false">
      <c r="A6162" s="7" t="s">
        <v>23</v>
      </c>
      <c r="B6162" s="7" t="s">
        <v>256</v>
      </c>
      <c r="C6162" s="7" t="s">
        <v>1301</v>
      </c>
      <c r="D6162" s="7" t="n">
        <v>4</v>
      </c>
      <c r="E6162" s="7" t="n">
        <v>132.18</v>
      </c>
      <c r="F6162" s="7" t="n">
        <v>0</v>
      </c>
      <c r="G6162" s="7" t="n">
        <v>0</v>
      </c>
    </row>
    <row r="6163" customFormat="false" ht="15" hidden="false" customHeight="false" outlineLevel="0" collapsed="false">
      <c r="A6163" s="7" t="s">
        <v>23</v>
      </c>
      <c r="B6163" s="7" t="s">
        <v>256</v>
      </c>
      <c r="C6163" s="7" t="s">
        <v>1301</v>
      </c>
      <c r="D6163" s="7" t="n">
        <v>24</v>
      </c>
      <c r="E6163" s="7" t="n">
        <v>955.08</v>
      </c>
      <c r="F6163" s="7" t="n">
        <v>24</v>
      </c>
      <c r="G6163" s="7" t="n">
        <v>955.1</v>
      </c>
    </row>
    <row r="6164" customFormat="false" ht="15" hidden="false" customHeight="false" outlineLevel="0" collapsed="false">
      <c r="A6164" s="7" t="s">
        <v>23</v>
      </c>
      <c r="B6164" s="7" t="s">
        <v>219</v>
      </c>
      <c r="C6164" s="7" t="s">
        <v>1302</v>
      </c>
      <c r="D6164" s="7" t="n">
        <v>4</v>
      </c>
      <c r="E6164" s="7" t="n">
        <v>143.55</v>
      </c>
      <c r="F6164" s="7" t="n">
        <v>0</v>
      </c>
      <c r="G6164" s="7" t="n">
        <v>0</v>
      </c>
    </row>
    <row r="6165" customFormat="false" ht="15" hidden="false" customHeight="false" outlineLevel="0" collapsed="false">
      <c r="A6165" s="7" t="s">
        <v>23</v>
      </c>
      <c r="B6165" s="7" t="s">
        <v>219</v>
      </c>
      <c r="C6165" s="7" t="s">
        <v>1302</v>
      </c>
      <c r="D6165" s="7" t="n">
        <v>26</v>
      </c>
      <c r="E6165" s="7" t="n">
        <v>1095.49</v>
      </c>
      <c r="F6165" s="7" t="n">
        <v>18</v>
      </c>
      <c r="G6165" s="7" t="n">
        <v>758.42</v>
      </c>
    </row>
    <row r="6166" customFormat="false" ht="15" hidden="false" customHeight="false" outlineLevel="0" collapsed="false">
      <c r="A6166" s="7" t="s">
        <v>23</v>
      </c>
      <c r="B6166" s="7" t="s">
        <v>83</v>
      </c>
      <c r="C6166" s="7" t="s">
        <v>1303</v>
      </c>
      <c r="D6166" s="7" t="n">
        <v>0</v>
      </c>
      <c r="E6166" s="7" t="n">
        <v>0</v>
      </c>
      <c r="F6166" s="7" t="n">
        <v>-2</v>
      </c>
      <c r="G6166" s="7" t="n">
        <v>-102.56</v>
      </c>
    </row>
    <row r="6167" customFormat="false" ht="15" hidden="false" customHeight="false" outlineLevel="0" collapsed="false">
      <c r="A6167" s="7" t="s">
        <v>23</v>
      </c>
      <c r="B6167" s="7" t="s">
        <v>187</v>
      </c>
      <c r="C6167" s="7" t="s">
        <v>1309</v>
      </c>
      <c r="D6167" s="7" t="n">
        <v>0</v>
      </c>
      <c r="E6167" s="7" t="n">
        <v>0</v>
      </c>
      <c r="F6167" s="7" t="n">
        <v>-4</v>
      </c>
      <c r="G6167" s="7" t="n">
        <v>-256.4</v>
      </c>
    </row>
    <row r="6168" customFormat="false" ht="15" hidden="false" customHeight="false" outlineLevel="0" collapsed="false">
      <c r="A6168" s="7" t="s">
        <v>23</v>
      </c>
      <c r="B6168" s="7" t="s">
        <v>563</v>
      </c>
      <c r="C6168" s="7" t="s">
        <v>1327</v>
      </c>
      <c r="D6168" s="7" t="n">
        <v>1</v>
      </c>
      <c r="E6168" s="7" t="n">
        <v>72.65</v>
      </c>
      <c r="F6168" s="7" t="n">
        <v>0</v>
      </c>
      <c r="G6168" s="7" t="n">
        <v>0</v>
      </c>
    </row>
    <row r="6169" customFormat="false" ht="15" hidden="false" customHeight="false" outlineLevel="0" collapsed="false">
      <c r="A6169" s="7" t="s">
        <v>23</v>
      </c>
      <c r="B6169" s="7" t="s">
        <v>111</v>
      </c>
      <c r="C6169" s="7" t="s">
        <v>1330</v>
      </c>
      <c r="D6169" s="7" t="n">
        <v>0</v>
      </c>
      <c r="E6169" s="7" t="n">
        <v>0</v>
      </c>
      <c r="F6169" s="7" t="n">
        <v>-1</v>
      </c>
      <c r="G6169" s="7" t="n">
        <v>-46.82</v>
      </c>
    </row>
    <row r="6170" customFormat="false" ht="15" hidden="false" customHeight="false" outlineLevel="0" collapsed="false">
      <c r="A6170" s="7" t="s">
        <v>23</v>
      </c>
      <c r="B6170" s="7" t="s">
        <v>326</v>
      </c>
      <c r="C6170" s="7" t="s">
        <v>1330</v>
      </c>
      <c r="D6170" s="7" t="n">
        <v>1</v>
      </c>
      <c r="E6170" s="7" t="n">
        <v>46.82</v>
      </c>
      <c r="F6170" s="7" t="n">
        <v>1</v>
      </c>
      <c r="G6170" s="7" t="n">
        <v>46.82</v>
      </c>
    </row>
    <row r="6171" customFormat="false" ht="15" hidden="false" customHeight="false" outlineLevel="0" collapsed="false">
      <c r="A6171" s="7" t="s">
        <v>23</v>
      </c>
      <c r="B6171" s="7" t="s">
        <v>263</v>
      </c>
      <c r="C6171" s="7" t="s">
        <v>1337</v>
      </c>
      <c r="D6171" s="7" t="n">
        <v>20</v>
      </c>
      <c r="E6171" s="7" t="n">
        <v>898.95</v>
      </c>
      <c r="F6171" s="7" t="n">
        <v>23</v>
      </c>
      <c r="G6171" s="7" t="n">
        <v>1033.78</v>
      </c>
    </row>
    <row r="6172" customFormat="false" ht="15" hidden="false" customHeight="false" outlineLevel="0" collapsed="false">
      <c r="A6172" s="7" t="s">
        <v>23</v>
      </c>
      <c r="B6172" s="7" t="s">
        <v>263</v>
      </c>
      <c r="C6172" s="7" t="s">
        <v>1337</v>
      </c>
      <c r="D6172" s="7" t="n">
        <v>4</v>
      </c>
      <c r="E6172" s="7" t="n">
        <v>169.98</v>
      </c>
      <c r="F6172" s="7" t="n">
        <v>0</v>
      </c>
      <c r="G6172" s="7" t="n">
        <v>0</v>
      </c>
    </row>
    <row r="6173" customFormat="false" ht="15" hidden="false" customHeight="false" outlineLevel="0" collapsed="false">
      <c r="A6173" s="7" t="s">
        <v>23</v>
      </c>
      <c r="B6173" s="7" t="s">
        <v>234</v>
      </c>
      <c r="C6173" s="7" t="s">
        <v>1338</v>
      </c>
      <c r="D6173" s="7" t="n">
        <v>17</v>
      </c>
      <c r="E6173" s="7" t="n">
        <v>795.98</v>
      </c>
      <c r="F6173" s="7" t="n">
        <v>19</v>
      </c>
      <c r="G6173" s="7" t="n">
        <v>889.61</v>
      </c>
    </row>
    <row r="6174" customFormat="false" ht="15" hidden="false" customHeight="false" outlineLevel="0" collapsed="false">
      <c r="A6174" s="7" t="s">
        <v>23</v>
      </c>
      <c r="B6174" s="7" t="s">
        <v>234</v>
      </c>
      <c r="C6174" s="7" t="s">
        <v>1338</v>
      </c>
      <c r="D6174" s="7" t="n">
        <v>2</v>
      </c>
      <c r="E6174" s="7" t="n">
        <v>89.73</v>
      </c>
      <c r="F6174" s="7" t="n">
        <v>0</v>
      </c>
      <c r="G6174" s="7" t="n">
        <v>0</v>
      </c>
    </row>
    <row r="6175" customFormat="false" ht="15" hidden="false" customHeight="false" outlineLevel="0" collapsed="false">
      <c r="A6175" s="7" t="s">
        <v>23</v>
      </c>
      <c r="B6175" s="7" t="s">
        <v>231</v>
      </c>
      <c r="C6175" s="7" t="s">
        <v>1342</v>
      </c>
      <c r="D6175" s="7" t="n">
        <v>20</v>
      </c>
      <c r="E6175" s="7" t="n">
        <v>561.6</v>
      </c>
      <c r="F6175" s="7" t="n">
        <v>0</v>
      </c>
      <c r="G6175" s="7" t="n">
        <v>0</v>
      </c>
    </row>
    <row r="6176" customFormat="false" ht="15" hidden="false" customHeight="false" outlineLevel="0" collapsed="false">
      <c r="A6176" s="7" t="s">
        <v>23</v>
      </c>
      <c r="B6176" s="7" t="s">
        <v>231</v>
      </c>
      <c r="C6176" s="7" t="s">
        <v>1342</v>
      </c>
      <c r="D6176" s="7" t="n">
        <v>40</v>
      </c>
      <c r="E6176" s="7" t="n">
        <v>1141.81</v>
      </c>
      <c r="F6176" s="7" t="n">
        <v>60</v>
      </c>
      <c r="G6176" s="7" t="n">
        <v>1712.69</v>
      </c>
    </row>
    <row r="6177" customFormat="false" ht="15" hidden="false" customHeight="false" outlineLevel="0" collapsed="false">
      <c r="A6177" s="7" t="s">
        <v>23</v>
      </c>
      <c r="B6177" s="7" t="s">
        <v>270</v>
      </c>
      <c r="C6177" s="7" t="s">
        <v>1343</v>
      </c>
      <c r="D6177" s="7" t="n">
        <v>10</v>
      </c>
      <c r="E6177" s="7" t="n">
        <v>280.8</v>
      </c>
      <c r="F6177" s="7" t="n">
        <v>20</v>
      </c>
      <c r="G6177" s="7" t="n">
        <v>561.6</v>
      </c>
    </row>
    <row r="6178" customFormat="false" ht="15" hidden="false" customHeight="false" outlineLevel="0" collapsed="false">
      <c r="A6178" s="7" t="s">
        <v>23</v>
      </c>
      <c r="B6178" s="7" t="s">
        <v>174</v>
      </c>
      <c r="C6178" s="7" t="s">
        <v>1379</v>
      </c>
      <c r="D6178" s="7" t="n">
        <v>2</v>
      </c>
      <c r="E6178" s="7" t="n">
        <v>126.46</v>
      </c>
      <c r="F6178" s="7" t="n">
        <v>0</v>
      </c>
      <c r="G6178" s="7" t="n">
        <v>0</v>
      </c>
    </row>
    <row r="6179" customFormat="false" ht="15" hidden="false" customHeight="false" outlineLevel="0" collapsed="false">
      <c r="A6179" s="7" t="s">
        <v>23</v>
      </c>
      <c r="B6179" s="7" t="s">
        <v>145</v>
      </c>
      <c r="C6179" s="7" t="s">
        <v>1379</v>
      </c>
      <c r="D6179" s="7" t="n">
        <v>2</v>
      </c>
      <c r="E6179" s="7" t="n">
        <v>126.46</v>
      </c>
      <c r="F6179" s="7" t="n">
        <v>0</v>
      </c>
      <c r="G6179" s="7" t="n">
        <v>0</v>
      </c>
    </row>
    <row r="6180" customFormat="false" ht="15" hidden="false" customHeight="false" outlineLevel="0" collapsed="false">
      <c r="A6180" s="7" t="s">
        <v>23</v>
      </c>
      <c r="B6180" s="7" t="s">
        <v>101</v>
      </c>
      <c r="C6180" s="7" t="s">
        <v>1389</v>
      </c>
      <c r="D6180" s="7" t="n">
        <v>0</v>
      </c>
      <c r="E6180" s="7" t="n">
        <v>0</v>
      </c>
      <c r="F6180" s="7" t="n">
        <v>-1</v>
      </c>
      <c r="G6180" s="7" t="n">
        <v>-30.89</v>
      </c>
    </row>
    <row r="6181" customFormat="false" ht="15" hidden="false" customHeight="false" outlineLevel="0" collapsed="false">
      <c r="A6181" s="7" t="s">
        <v>23</v>
      </c>
      <c r="B6181" s="7" t="s">
        <v>484</v>
      </c>
      <c r="C6181" s="7" t="s">
        <v>1394</v>
      </c>
      <c r="D6181" s="7" t="n">
        <v>1</v>
      </c>
      <c r="E6181" s="7" t="n">
        <v>69</v>
      </c>
      <c r="F6181" s="7" t="n">
        <v>0</v>
      </c>
      <c r="G6181" s="7" t="n">
        <v>0</v>
      </c>
    </row>
    <row r="6182" customFormat="false" ht="15" hidden="false" customHeight="false" outlineLevel="0" collapsed="false">
      <c r="A6182" s="7" t="s">
        <v>23</v>
      </c>
      <c r="B6182" s="7" t="s">
        <v>484</v>
      </c>
      <c r="C6182" s="7" t="s">
        <v>1394</v>
      </c>
      <c r="D6182" s="7" t="n">
        <v>0</v>
      </c>
      <c r="E6182" s="7" t="n">
        <v>0</v>
      </c>
      <c r="F6182" s="7" t="n">
        <v>3</v>
      </c>
      <c r="G6182" s="7" t="n">
        <v>333.12</v>
      </c>
    </row>
    <row r="6183" customFormat="false" ht="15" hidden="false" customHeight="false" outlineLevel="0" collapsed="false">
      <c r="A6183" s="7" t="s">
        <v>23</v>
      </c>
      <c r="B6183" s="7" t="s">
        <v>575</v>
      </c>
      <c r="C6183" s="7" t="s">
        <v>1394</v>
      </c>
      <c r="D6183" s="7" t="n">
        <v>1</v>
      </c>
      <c r="E6183" s="7" t="n">
        <v>111.04</v>
      </c>
      <c r="F6183" s="7" t="n">
        <v>0</v>
      </c>
      <c r="G6183" s="7" t="n">
        <v>0</v>
      </c>
    </row>
    <row r="6184" customFormat="false" ht="15" hidden="false" customHeight="false" outlineLevel="0" collapsed="false">
      <c r="A6184" s="7" t="s">
        <v>23</v>
      </c>
      <c r="B6184" s="7" t="s">
        <v>444</v>
      </c>
      <c r="C6184" s="7" t="s">
        <v>1394</v>
      </c>
      <c r="D6184" s="7" t="n">
        <v>2</v>
      </c>
      <c r="E6184" s="7" t="n">
        <v>138</v>
      </c>
      <c r="F6184" s="7" t="n">
        <v>0</v>
      </c>
      <c r="G6184" s="7" t="n">
        <v>0</v>
      </c>
    </row>
    <row r="6185" customFormat="false" ht="15" hidden="false" customHeight="false" outlineLevel="0" collapsed="false">
      <c r="A6185" s="7" t="s">
        <v>23</v>
      </c>
      <c r="B6185" s="7" t="s">
        <v>444</v>
      </c>
      <c r="C6185" s="7" t="s">
        <v>1394</v>
      </c>
      <c r="D6185" s="7" t="n">
        <v>0</v>
      </c>
      <c r="E6185" s="7" t="n">
        <v>0</v>
      </c>
      <c r="F6185" s="7" t="n">
        <v>5</v>
      </c>
      <c r="G6185" s="7" t="n">
        <v>555.2</v>
      </c>
    </row>
    <row r="6186" customFormat="false" ht="15" hidden="false" customHeight="false" outlineLevel="0" collapsed="false">
      <c r="A6186" s="7" t="s">
        <v>23</v>
      </c>
      <c r="B6186" s="7" t="s">
        <v>501</v>
      </c>
      <c r="C6186" s="7" t="s">
        <v>1394</v>
      </c>
      <c r="D6186" s="7" t="n">
        <v>3</v>
      </c>
      <c r="E6186" s="7" t="n">
        <v>333.11</v>
      </c>
      <c r="F6186" s="7" t="n">
        <v>2</v>
      </c>
      <c r="G6186" s="7" t="n">
        <v>222.07</v>
      </c>
    </row>
    <row r="6187" customFormat="false" ht="15" hidden="false" customHeight="false" outlineLevel="0" collapsed="false">
      <c r="A6187" s="7" t="s">
        <v>23</v>
      </c>
      <c r="B6187" s="7" t="s">
        <v>501</v>
      </c>
      <c r="C6187" s="7" t="s">
        <v>1394</v>
      </c>
      <c r="D6187" s="7" t="n">
        <v>1</v>
      </c>
      <c r="E6187" s="7" t="n">
        <v>69</v>
      </c>
      <c r="F6187" s="7" t="n">
        <v>0</v>
      </c>
      <c r="G6187" s="7" t="n">
        <v>0</v>
      </c>
    </row>
    <row r="6188" customFormat="false" ht="15" hidden="false" customHeight="false" outlineLevel="0" collapsed="false">
      <c r="A6188" s="7" t="s">
        <v>23</v>
      </c>
      <c r="B6188" s="7" t="s">
        <v>397</v>
      </c>
      <c r="C6188" s="7" t="s">
        <v>1396</v>
      </c>
      <c r="D6188" s="7" t="n">
        <v>0</v>
      </c>
      <c r="E6188" s="7" t="n">
        <v>0</v>
      </c>
      <c r="F6188" s="7" t="n">
        <v>-1</v>
      </c>
      <c r="G6188" s="7" t="n">
        <v>-158.12</v>
      </c>
    </row>
    <row r="6189" customFormat="false" ht="15" hidden="false" customHeight="false" outlineLevel="0" collapsed="false">
      <c r="A6189" s="7" t="s">
        <v>23</v>
      </c>
      <c r="B6189" s="7" t="s">
        <v>470</v>
      </c>
      <c r="C6189" s="7" t="s">
        <v>1397</v>
      </c>
      <c r="D6189" s="7" t="n">
        <v>1</v>
      </c>
      <c r="E6189" s="7" t="n">
        <v>140</v>
      </c>
      <c r="F6189" s="7" t="n">
        <v>0</v>
      </c>
      <c r="G6189" s="7" t="n">
        <v>0</v>
      </c>
    </row>
    <row r="6190" customFormat="false" ht="15" hidden="false" customHeight="false" outlineLevel="0" collapsed="false">
      <c r="A6190" s="7" t="s">
        <v>23</v>
      </c>
      <c r="B6190" s="7" t="s">
        <v>392</v>
      </c>
      <c r="C6190" s="7" t="s">
        <v>1398</v>
      </c>
      <c r="D6190" s="7" t="n">
        <v>0</v>
      </c>
      <c r="E6190" s="7" t="n">
        <v>0</v>
      </c>
      <c r="F6190" s="7" t="n">
        <v>-3</v>
      </c>
      <c r="G6190" s="7" t="n">
        <v>-346.15</v>
      </c>
    </row>
    <row r="6191" customFormat="false" ht="15" hidden="false" customHeight="false" outlineLevel="0" collapsed="false">
      <c r="A6191" s="7" t="s">
        <v>23</v>
      </c>
      <c r="B6191" s="7" t="s">
        <v>428</v>
      </c>
      <c r="C6191" s="7" t="s">
        <v>1398</v>
      </c>
      <c r="D6191" s="7" t="n">
        <v>1</v>
      </c>
      <c r="E6191" s="7" t="n">
        <v>115.38</v>
      </c>
      <c r="F6191" s="7" t="n">
        <v>0</v>
      </c>
      <c r="G6191" s="7" t="n">
        <v>0</v>
      </c>
    </row>
    <row r="6192" customFormat="false" ht="15" hidden="false" customHeight="false" outlineLevel="0" collapsed="false">
      <c r="A6192" s="7" t="s">
        <v>23</v>
      </c>
      <c r="B6192" s="7" t="s">
        <v>845</v>
      </c>
      <c r="C6192" s="7" t="s">
        <v>1523</v>
      </c>
      <c r="D6192" s="7" t="n">
        <v>0</v>
      </c>
      <c r="E6192" s="7" t="n">
        <v>0</v>
      </c>
      <c r="F6192" s="7" t="n">
        <v>-2</v>
      </c>
      <c r="G6192" s="7" t="n">
        <v>-46.16</v>
      </c>
    </row>
    <row r="6193" customFormat="false" ht="15" hidden="false" customHeight="false" outlineLevel="0" collapsed="false">
      <c r="A6193" s="7" t="s">
        <v>23</v>
      </c>
      <c r="B6193" s="7" t="s">
        <v>825</v>
      </c>
      <c r="C6193" s="7" t="s">
        <v>1523</v>
      </c>
      <c r="D6193" s="7" t="n">
        <v>0</v>
      </c>
      <c r="E6193" s="7" t="n">
        <v>0</v>
      </c>
      <c r="F6193" s="7" t="n">
        <v>-2</v>
      </c>
      <c r="G6193" s="7" t="n">
        <v>-46.16</v>
      </c>
    </row>
    <row r="6194" customFormat="false" ht="15" hidden="false" customHeight="false" outlineLevel="0" collapsed="false">
      <c r="A6194" s="7" t="s">
        <v>23</v>
      </c>
      <c r="B6194" s="7" t="s">
        <v>673</v>
      </c>
      <c r="C6194" s="7" t="s">
        <v>1400</v>
      </c>
      <c r="D6194" s="7" t="n">
        <v>1</v>
      </c>
      <c r="E6194" s="7" t="n">
        <v>66.51</v>
      </c>
      <c r="F6194" s="7" t="n">
        <v>0</v>
      </c>
      <c r="G6194" s="7" t="n">
        <v>0</v>
      </c>
    </row>
    <row r="6195" customFormat="false" ht="15" hidden="false" customHeight="false" outlineLevel="0" collapsed="false">
      <c r="A6195" s="7" t="s">
        <v>23</v>
      </c>
      <c r="B6195" s="7" t="s">
        <v>747</v>
      </c>
      <c r="C6195" s="7" t="s">
        <v>1539</v>
      </c>
      <c r="D6195" s="7" t="n">
        <v>1</v>
      </c>
      <c r="E6195" s="7" t="n">
        <v>220.43</v>
      </c>
      <c r="F6195" s="7" t="n">
        <v>0</v>
      </c>
      <c r="G6195" s="7" t="n">
        <v>0</v>
      </c>
    </row>
    <row r="6196" customFormat="false" ht="15" hidden="false" customHeight="false" outlineLevel="0" collapsed="false">
      <c r="A6196" s="7" t="s">
        <v>23</v>
      </c>
      <c r="B6196" s="7" t="s">
        <v>747</v>
      </c>
      <c r="C6196" s="7" t="s">
        <v>1539</v>
      </c>
      <c r="D6196" s="7" t="n">
        <v>3</v>
      </c>
      <c r="E6196" s="7" t="n">
        <v>659.92</v>
      </c>
      <c r="F6196" s="7" t="n">
        <v>0</v>
      </c>
      <c r="G6196" s="7" t="n">
        <v>0</v>
      </c>
    </row>
    <row r="6197" customFormat="false" ht="15" hidden="false" customHeight="false" outlineLevel="0" collapsed="false">
      <c r="A6197" s="7" t="s">
        <v>23</v>
      </c>
      <c r="B6197" s="7" t="s">
        <v>809</v>
      </c>
      <c r="C6197" s="7" t="s">
        <v>1539</v>
      </c>
      <c r="D6197" s="7" t="n">
        <v>2</v>
      </c>
      <c r="E6197" s="7" t="n">
        <v>439.97</v>
      </c>
      <c r="F6197" s="7" t="n">
        <v>0</v>
      </c>
      <c r="G6197" s="7" t="n">
        <v>0</v>
      </c>
    </row>
    <row r="6198" customFormat="false" ht="15" hidden="false" customHeight="false" outlineLevel="0" collapsed="false">
      <c r="A6198" s="7" t="s">
        <v>23</v>
      </c>
      <c r="B6198" s="7" t="s">
        <v>809</v>
      </c>
      <c r="C6198" s="7" t="s">
        <v>1539</v>
      </c>
      <c r="D6198" s="7" t="n">
        <v>0</v>
      </c>
      <c r="E6198" s="7" t="n">
        <v>0</v>
      </c>
      <c r="F6198" s="7" t="n">
        <v>1</v>
      </c>
      <c r="G6198" s="7" t="n">
        <v>219.76</v>
      </c>
    </row>
    <row r="6199" customFormat="false" ht="15" hidden="false" customHeight="false" outlineLevel="0" collapsed="false">
      <c r="A6199" s="7" t="s">
        <v>23</v>
      </c>
      <c r="B6199" s="7" t="s">
        <v>1545</v>
      </c>
      <c r="C6199" s="7" t="s">
        <v>1539</v>
      </c>
      <c r="D6199" s="7" t="n">
        <v>2</v>
      </c>
      <c r="E6199" s="7" t="n">
        <v>440.1</v>
      </c>
      <c r="F6199" s="7" t="n">
        <v>0</v>
      </c>
      <c r="G6199" s="7" t="n">
        <v>0</v>
      </c>
    </row>
    <row r="6200" customFormat="false" ht="15" hidden="false" customHeight="false" outlineLevel="0" collapsed="false">
      <c r="A6200" s="7" t="s">
        <v>23</v>
      </c>
      <c r="B6200" s="7" t="s">
        <v>687</v>
      </c>
      <c r="C6200" s="7" t="s">
        <v>1539</v>
      </c>
      <c r="D6200" s="7" t="n">
        <v>2</v>
      </c>
      <c r="E6200" s="7" t="n">
        <v>440.1</v>
      </c>
      <c r="F6200" s="7" t="n">
        <v>0</v>
      </c>
      <c r="G6200" s="7" t="n">
        <v>0</v>
      </c>
    </row>
    <row r="6201" customFormat="false" ht="15" hidden="false" customHeight="false" outlineLevel="0" collapsed="false">
      <c r="A6201" s="7" t="s">
        <v>23</v>
      </c>
      <c r="B6201" s="7" t="s">
        <v>687</v>
      </c>
      <c r="C6201" s="7" t="s">
        <v>1539</v>
      </c>
      <c r="D6201" s="7" t="n">
        <v>4</v>
      </c>
      <c r="E6201" s="7" t="n">
        <v>881.7</v>
      </c>
      <c r="F6201" s="7" t="n">
        <v>0</v>
      </c>
      <c r="G6201" s="7" t="n">
        <v>0</v>
      </c>
    </row>
    <row r="6202" customFormat="false" ht="15" hidden="false" customHeight="false" outlineLevel="0" collapsed="false">
      <c r="A6202" s="7" t="s">
        <v>23</v>
      </c>
      <c r="B6202" s="7" t="s">
        <v>703</v>
      </c>
      <c r="C6202" s="7" t="s">
        <v>1497</v>
      </c>
      <c r="D6202" s="7" t="n">
        <v>2</v>
      </c>
      <c r="E6202" s="7" t="n">
        <v>520</v>
      </c>
      <c r="F6202" s="7" t="n">
        <v>7</v>
      </c>
      <c r="G6202" s="7" t="n">
        <v>1820.02</v>
      </c>
    </row>
    <row r="6203" customFormat="false" ht="15" hidden="false" customHeight="false" outlineLevel="0" collapsed="false">
      <c r="A6203" s="7" t="s">
        <v>23</v>
      </c>
      <c r="B6203" s="7" t="s">
        <v>703</v>
      </c>
      <c r="C6203" s="7" t="s">
        <v>1497</v>
      </c>
      <c r="D6203" s="7" t="n">
        <v>2</v>
      </c>
      <c r="E6203" s="7" t="n">
        <v>444</v>
      </c>
      <c r="F6203" s="7" t="n">
        <v>0</v>
      </c>
      <c r="G6203" s="7" t="n">
        <v>0</v>
      </c>
    </row>
    <row r="6204" customFormat="false" ht="15" hidden="false" customHeight="false" outlineLevel="0" collapsed="false">
      <c r="A6204" s="7" t="s">
        <v>23</v>
      </c>
      <c r="B6204" s="7" t="s">
        <v>665</v>
      </c>
      <c r="C6204" s="7" t="s">
        <v>1497</v>
      </c>
      <c r="D6204" s="7" t="n">
        <v>18</v>
      </c>
      <c r="E6204" s="7" t="n">
        <v>4680.03</v>
      </c>
      <c r="F6204" s="7" t="n">
        <v>9</v>
      </c>
      <c r="G6204" s="7" t="n">
        <v>2340</v>
      </c>
    </row>
    <row r="6205" customFormat="false" ht="15" hidden="false" customHeight="false" outlineLevel="0" collapsed="false">
      <c r="A6205" s="7" t="s">
        <v>23</v>
      </c>
      <c r="B6205" s="7" t="s">
        <v>665</v>
      </c>
      <c r="C6205" s="7" t="s">
        <v>1497</v>
      </c>
      <c r="D6205" s="7" t="n">
        <v>4</v>
      </c>
      <c r="E6205" s="7" t="n">
        <v>888</v>
      </c>
      <c r="F6205" s="7" t="n">
        <v>0</v>
      </c>
      <c r="G6205" s="7" t="n">
        <v>0</v>
      </c>
    </row>
    <row r="6206" customFormat="false" ht="15" hidden="false" customHeight="false" outlineLevel="0" collapsed="false">
      <c r="A6206" s="7" t="s">
        <v>23</v>
      </c>
      <c r="B6206" s="7" t="s">
        <v>645</v>
      </c>
      <c r="C6206" s="7" t="s">
        <v>1497</v>
      </c>
      <c r="D6206" s="7" t="n">
        <v>14</v>
      </c>
      <c r="E6206" s="7" t="n">
        <v>3640.02</v>
      </c>
      <c r="F6206" s="7" t="n">
        <v>19</v>
      </c>
      <c r="G6206" s="7" t="n">
        <v>4940.03</v>
      </c>
    </row>
    <row r="6207" customFormat="false" ht="15" hidden="false" customHeight="false" outlineLevel="0" collapsed="false">
      <c r="A6207" s="7" t="s">
        <v>23</v>
      </c>
      <c r="B6207" s="7" t="s">
        <v>645</v>
      </c>
      <c r="C6207" s="7" t="s">
        <v>1497</v>
      </c>
      <c r="D6207" s="7" t="n">
        <v>14</v>
      </c>
      <c r="E6207" s="7" t="n">
        <v>3108</v>
      </c>
      <c r="F6207" s="7" t="n">
        <v>0</v>
      </c>
      <c r="G6207" s="7" t="n">
        <v>0</v>
      </c>
    </row>
    <row r="6208" customFormat="false" ht="15" hidden="false" customHeight="false" outlineLevel="0" collapsed="false">
      <c r="A6208" s="7" t="s">
        <v>23</v>
      </c>
      <c r="B6208" s="7" t="s">
        <v>651</v>
      </c>
      <c r="C6208" s="7" t="s">
        <v>1497</v>
      </c>
      <c r="D6208" s="7" t="n">
        <v>8</v>
      </c>
      <c r="E6208" s="7" t="n">
        <v>2080.03</v>
      </c>
      <c r="F6208" s="7" t="n">
        <v>18</v>
      </c>
      <c r="G6208" s="7" t="n">
        <v>4680.05</v>
      </c>
    </row>
    <row r="6209" customFormat="false" ht="15" hidden="false" customHeight="false" outlineLevel="0" collapsed="false">
      <c r="A6209" s="7" t="s">
        <v>23</v>
      </c>
      <c r="B6209" s="7" t="s">
        <v>651</v>
      </c>
      <c r="C6209" s="7" t="s">
        <v>1497</v>
      </c>
      <c r="D6209" s="7" t="n">
        <v>2</v>
      </c>
      <c r="E6209" s="7" t="n">
        <v>444</v>
      </c>
      <c r="F6209" s="7" t="n">
        <v>0</v>
      </c>
      <c r="G6209" s="7" t="n">
        <v>0</v>
      </c>
    </row>
    <row r="6210" customFormat="false" ht="15" hidden="false" customHeight="false" outlineLevel="0" collapsed="false">
      <c r="A6210" s="7" t="s">
        <v>23</v>
      </c>
      <c r="B6210" s="7" t="s">
        <v>293</v>
      </c>
      <c r="C6210" s="7" t="s">
        <v>1403</v>
      </c>
      <c r="D6210" s="7" t="n">
        <v>0</v>
      </c>
      <c r="E6210" s="7" t="n">
        <v>0</v>
      </c>
      <c r="F6210" s="7" t="n">
        <v>-1</v>
      </c>
      <c r="G6210" s="7" t="n">
        <v>-160</v>
      </c>
    </row>
    <row r="6211" customFormat="false" ht="15" hidden="false" customHeight="false" outlineLevel="0" collapsed="false">
      <c r="A6211" s="7" t="s">
        <v>23</v>
      </c>
      <c r="B6211" s="7" t="s">
        <v>267</v>
      </c>
      <c r="C6211" s="7" t="s">
        <v>1403</v>
      </c>
      <c r="D6211" s="7" t="n">
        <v>0</v>
      </c>
      <c r="E6211" s="7" t="n">
        <v>0</v>
      </c>
      <c r="F6211" s="7" t="n">
        <v>-2</v>
      </c>
      <c r="G6211" s="7" t="n">
        <v>-319.99</v>
      </c>
    </row>
    <row r="6212" customFormat="false" ht="15" hidden="false" customHeight="false" outlineLevel="0" collapsed="false">
      <c r="A6212" s="7" t="s">
        <v>23</v>
      </c>
      <c r="B6212" s="7" t="s">
        <v>524</v>
      </c>
      <c r="C6212" s="7" t="s">
        <v>1403</v>
      </c>
      <c r="D6212" s="7" t="n">
        <v>0</v>
      </c>
      <c r="E6212" s="7" t="n">
        <v>0</v>
      </c>
      <c r="F6212" s="7" t="n">
        <v>-1</v>
      </c>
      <c r="G6212" s="7" t="n">
        <v>-160</v>
      </c>
    </row>
    <row r="6213" customFormat="false" ht="15" hidden="false" customHeight="false" outlineLevel="0" collapsed="false">
      <c r="A6213" s="7" t="s">
        <v>23</v>
      </c>
      <c r="B6213" s="7" t="s">
        <v>654</v>
      </c>
      <c r="C6213" s="7" t="s">
        <v>1404</v>
      </c>
      <c r="D6213" s="7" t="n">
        <v>1</v>
      </c>
      <c r="E6213" s="7" t="n">
        <v>350</v>
      </c>
      <c r="F6213" s="7" t="n">
        <v>0</v>
      </c>
      <c r="G6213" s="7" t="n">
        <v>0</v>
      </c>
    </row>
    <row r="6214" customFormat="false" ht="15" hidden="false" customHeight="false" outlineLevel="0" collapsed="false">
      <c r="A6214" s="7" t="s">
        <v>23</v>
      </c>
      <c r="B6214" s="7" t="s">
        <v>128</v>
      </c>
      <c r="C6214" s="7" t="s">
        <v>1421</v>
      </c>
      <c r="D6214" s="7" t="n">
        <v>24</v>
      </c>
      <c r="E6214" s="7" t="n">
        <v>600.3</v>
      </c>
      <c r="F6214" s="7" t="n">
        <v>0</v>
      </c>
      <c r="G6214" s="7" t="n">
        <v>0</v>
      </c>
    </row>
    <row r="6215" customFormat="false" ht="15" hidden="false" customHeight="false" outlineLevel="0" collapsed="false">
      <c r="A6215" s="7" t="s">
        <v>23</v>
      </c>
      <c r="B6215" s="7" t="s">
        <v>126</v>
      </c>
      <c r="C6215" s="7" t="s">
        <v>1421</v>
      </c>
      <c r="D6215" s="7" t="n">
        <v>24</v>
      </c>
      <c r="E6215" s="7" t="n">
        <v>600.3</v>
      </c>
      <c r="F6215" s="7" t="n">
        <v>0</v>
      </c>
      <c r="G6215" s="7" t="n">
        <v>0</v>
      </c>
    </row>
    <row r="6216" customFormat="false" ht="15" hidden="false" customHeight="false" outlineLevel="0" collapsed="false">
      <c r="A6216" s="7" t="s">
        <v>23</v>
      </c>
      <c r="B6216" s="7" t="s">
        <v>122</v>
      </c>
      <c r="C6216" s="7" t="s">
        <v>1421</v>
      </c>
      <c r="D6216" s="7" t="n">
        <v>24</v>
      </c>
      <c r="E6216" s="7" t="n">
        <v>600.3</v>
      </c>
      <c r="F6216" s="7" t="n">
        <v>0</v>
      </c>
      <c r="G6216" s="7" t="n">
        <v>0</v>
      </c>
    </row>
    <row r="6217" customFormat="false" ht="15" hidden="false" customHeight="false" outlineLevel="0" collapsed="false">
      <c r="A6217" s="7" t="s">
        <v>23</v>
      </c>
      <c r="B6217" s="7" t="s">
        <v>142</v>
      </c>
      <c r="C6217" s="7" t="s">
        <v>1421</v>
      </c>
      <c r="D6217" s="7" t="n">
        <v>24</v>
      </c>
      <c r="E6217" s="7" t="n">
        <v>600.3</v>
      </c>
      <c r="F6217" s="7" t="n">
        <v>0</v>
      </c>
      <c r="G6217" s="7" t="n">
        <v>0</v>
      </c>
    </row>
    <row r="6218" customFormat="false" ht="15" hidden="false" customHeight="false" outlineLevel="0" collapsed="false">
      <c r="A6218" s="7" t="s">
        <v>23</v>
      </c>
      <c r="B6218" s="7" t="s">
        <v>693</v>
      </c>
      <c r="C6218" s="7" t="s">
        <v>1428</v>
      </c>
      <c r="D6218" s="7" t="n">
        <v>2</v>
      </c>
      <c r="E6218" s="7" t="n">
        <v>281.14</v>
      </c>
      <c r="F6218" s="7" t="n">
        <v>2</v>
      </c>
      <c r="G6218" s="7" t="n">
        <v>281.14</v>
      </c>
    </row>
    <row r="6219" customFormat="false" ht="15" hidden="false" customHeight="false" outlineLevel="0" collapsed="false">
      <c r="A6219" s="7" t="s">
        <v>23</v>
      </c>
      <c r="B6219" s="7" t="s">
        <v>850</v>
      </c>
      <c r="C6219" s="7" t="s">
        <v>1428</v>
      </c>
      <c r="D6219" s="7" t="n">
        <v>3</v>
      </c>
      <c r="E6219" s="7" t="n">
        <v>421.74</v>
      </c>
      <c r="F6219" s="7" t="n">
        <v>2</v>
      </c>
      <c r="G6219" s="7" t="n">
        <v>281.14</v>
      </c>
    </row>
    <row r="6220" customFormat="false" ht="15" hidden="false" customHeight="false" outlineLevel="0" collapsed="false">
      <c r="A6220" s="7" t="s">
        <v>23</v>
      </c>
      <c r="B6220" s="7" t="s">
        <v>161</v>
      </c>
      <c r="C6220" s="7" t="s">
        <v>1428</v>
      </c>
      <c r="D6220" s="7" t="n">
        <v>16</v>
      </c>
      <c r="E6220" s="7" t="n">
        <v>2240.02</v>
      </c>
      <c r="F6220" s="7" t="n">
        <v>40</v>
      </c>
      <c r="G6220" s="7" t="n">
        <v>5600.08</v>
      </c>
    </row>
    <row r="6221" customFormat="false" ht="15" hidden="false" customHeight="false" outlineLevel="0" collapsed="false">
      <c r="A6221" s="7" t="s">
        <v>23</v>
      </c>
      <c r="B6221" s="7" t="s">
        <v>161</v>
      </c>
      <c r="C6221" s="7" t="s">
        <v>1428</v>
      </c>
      <c r="D6221" s="7" t="n">
        <v>1</v>
      </c>
      <c r="E6221" s="7" t="n">
        <v>127</v>
      </c>
      <c r="F6221" s="7" t="n">
        <v>0</v>
      </c>
      <c r="G6221" s="7" t="n">
        <v>0</v>
      </c>
    </row>
    <row r="6222" customFormat="false" ht="15" hidden="false" customHeight="false" outlineLevel="0" collapsed="false">
      <c r="A6222" s="7" t="s">
        <v>23</v>
      </c>
      <c r="B6222" s="7" t="s">
        <v>204</v>
      </c>
      <c r="C6222" s="7" t="s">
        <v>1428</v>
      </c>
      <c r="D6222" s="7" t="n">
        <v>14</v>
      </c>
      <c r="E6222" s="7" t="n">
        <v>1960.03</v>
      </c>
      <c r="F6222" s="7" t="n">
        <v>27</v>
      </c>
      <c r="G6222" s="7" t="n">
        <v>3780.05</v>
      </c>
    </row>
    <row r="6223" customFormat="false" ht="15" hidden="false" customHeight="false" outlineLevel="0" collapsed="false">
      <c r="A6223" s="7" t="s">
        <v>23</v>
      </c>
      <c r="B6223" s="7" t="s">
        <v>305</v>
      </c>
      <c r="C6223" s="7" t="s">
        <v>1428</v>
      </c>
      <c r="D6223" s="7" t="n">
        <v>5</v>
      </c>
      <c r="E6223" s="7" t="n">
        <v>700.04</v>
      </c>
      <c r="F6223" s="7" t="n">
        <v>2</v>
      </c>
      <c r="G6223" s="7" t="n">
        <v>280</v>
      </c>
    </row>
    <row r="6224" customFormat="false" ht="15" hidden="false" customHeight="false" outlineLevel="0" collapsed="false">
      <c r="A6224" s="7" t="s">
        <v>23</v>
      </c>
      <c r="B6224" s="7" t="s">
        <v>196</v>
      </c>
      <c r="C6224" s="7" t="s">
        <v>1428</v>
      </c>
      <c r="D6224" s="7" t="n">
        <v>10</v>
      </c>
      <c r="E6224" s="7" t="n">
        <v>1400</v>
      </c>
      <c r="F6224" s="7" t="n">
        <v>34</v>
      </c>
      <c r="G6224" s="7" t="n">
        <v>4760.06</v>
      </c>
    </row>
    <row r="6225" customFormat="false" ht="15" hidden="false" customHeight="false" outlineLevel="0" collapsed="false">
      <c r="A6225" s="7" t="s">
        <v>23</v>
      </c>
      <c r="B6225" s="7" t="s">
        <v>286</v>
      </c>
      <c r="C6225" s="7" t="s">
        <v>1428</v>
      </c>
      <c r="D6225" s="7" t="n">
        <v>9</v>
      </c>
      <c r="E6225" s="7" t="n">
        <v>1260</v>
      </c>
      <c r="F6225" s="7" t="n">
        <v>5</v>
      </c>
      <c r="G6225" s="7" t="n">
        <v>700.01</v>
      </c>
    </row>
    <row r="6226" customFormat="false" ht="15" hidden="false" customHeight="false" outlineLevel="0" collapsed="false">
      <c r="A6226" s="7" t="s">
        <v>23</v>
      </c>
      <c r="B6226" s="7" t="s">
        <v>212</v>
      </c>
      <c r="C6226" s="7" t="s">
        <v>1432</v>
      </c>
      <c r="D6226" s="7" t="n">
        <v>0</v>
      </c>
      <c r="E6226" s="7" t="n">
        <v>0</v>
      </c>
      <c r="F6226" s="7" t="n">
        <v>-4</v>
      </c>
      <c r="G6226" s="7" t="n">
        <v>-123.57</v>
      </c>
    </row>
    <row r="6227" customFormat="false" ht="15" hidden="false" customHeight="false" outlineLevel="0" collapsed="false">
      <c r="A6227" s="7" t="s">
        <v>23</v>
      </c>
      <c r="B6227" s="7" t="s">
        <v>124</v>
      </c>
      <c r="C6227" s="7" t="s">
        <v>1449</v>
      </c>
      <c r="D6227" s="7" t="n">
        <v>1</v>
      </c>
      <c r="E6227" s="7" t="n">
        <v>0.01</v>
      </c>
      <c r="F6227" s="7" t="n">
        <v>0</v>
      </c>
      <c r="G6227" s="7" t="n">
        <v>0</v>
      </c>
    </row>
    <row r="6228" customFormat="false" ht="15" hidden="false" customHeight="false" outlineLevel="0" collapsed="false">
      <c r="A6228" s="7" t="s">
        <v>23</v>
      </c>
      <c r="B6228" s="7" t="s">
        <v>124</v>
      </c>
      <c r="C6228" s="7" t="s">
        <v>1449</v>
      </c>
      <c r="D6228" s="7" t="n">
        <v>5</v>
      </c>
      <c r="E6228" s="7" t="n">
        <v>107.59</v>
      </c>
      <c r="F6228" s="7" t="n">
        <v>0</v>
      </c>
      <c r="G6228" s="7" t="n">
        <v>0</v>
      </c>
    </row>
    <row r="6229" customFormat="false" ht="15" hidden="false" customHeight="false" outlineLevel="0" collapsed="false">
      <c r="A6229" s="7" t="s">
        <v>23</v>
      </c>
      <c r="B6229" s="7" t="s">
        <v>143</v>
      </c>
      <c r="C6229" s="7" t="s">
        <v>1450</v>
      </c>
      <c r="D6229" s="7" t="n">
        <v>5</v>
      </c>
      <c r="E6229" s="7" t="n">
        <v>117</v>
      </c>
      <c r="F6229" s="7" t="n">
        <v>0</v>
      </c>
      <c r="G6229" s="7" t="n">
        <v>0</v>
      </c>
    </row>
    <row r="6230" customFormat="false" ht="15" hidden="false" customHeight="false" outlineLevel="0" collapsed="false">
      <c r="A6230" s="7" t="s">
        <v>23</v>
      </c>
      <c r="B6230" s="7" t="s">
        <v>143</v>
      </c>
      <c r="C6230" s="7" t="s">
        <v>1450</v>
      </c>
      <c r="D6230" s="7" t="n">
        <v>1</v>
      </c>
      <c r="E6230" s="7" t="n">
        <v>0.01</v>
      </c>
      <c r="F6230" s="7" t="n">
        <v>0</v>
      </c>
      <c r="G6230" s="7" t="n">
        <v>0</v>
      </c>
    </row>
    <row r="6231" customFormat="false" ht="15" hidden="false" customHeight="false" outlineLevel="0" collapsed="false">
      <c r="A6231" s="7" t="s">
        <v>23</v>
      </c>
      <c r="B6231" s="7" t="s">
        <v>120</v>
      </c>
      <c r="C6231" s="7" t="s">
        <v>1451</v>
      </c>
      <c r="D6231" s="7" t="n">
        <v>150</v>
      </c>
      <c r="E6231" s="7" t="n">
        <v>2880</v>
      </c>
      <c r="F6231" s="7" t="n">
        <v>188</v>
      </c>
      <c r="G6231" s="7" t="n">
        <v>3369.6</v>
      </c>
    </row>
    <row r="6232" customFormat="false" ht="15" hidden="false" customHeight="false" outlineLevel="0" collapsed="false">
      <c r="A6232" s="7" t="s">
        <v>23</v>
      </c>
      <c r="B6232" s="7" t="s">
        <v>120</v>
      </c>
      <c r="C6232" s="7" t="s">
        <v>1451</v>
      </c>
      <c r="D6232" s="7" t="n">
        <v>150</v>
      </c>
      <c r="E6232" s="7" t="n">
        <v>2880</v>
      </c>
      <c r="F6232" s="7" t="n">
        <v>50</v>
      </c>
      <c r="G6232" s="7" t="n">
        <v>960</v>
      </c>
    </row>
    <row r="6233" customFormat="false" ht="15" hidden="false" customHeight="false" outlineLevel="0" collapsed="false">
      <c r="A6233" s="7" t="s">
        <v>23</v>
      </c>
      <c r="B6233" s="7" t="s">
        <v>513</v>
      </c>
      <c r="C6233" s="7" t="s">
        <v>1467</v>
      </c>
      <c r="D6233" s="7" t="n">
        <v>1</v>
      </c>
      <c r="E6233" s="7" t="n">
        <v>93.67</v>
      </c>
      <c r="F6233" s="7" t="n">
        <v>0</v>
      </c>
      <c r="G6233" s="7" t="n">
        <v>0</v>
      </c>
    </row>
    <row r="6234" customFormat="false" ht="15" hidden="false" customHeight="false" outlineLevel="0" collapsed="false">
      <c r="A6234" s="7" t="s">
        <v>23</v>
      </c>
      <c r="B6234" s="7" t="s">
        <v>381</v>
      </c>
      <c r="C6234" s="7" t="s">
        <v>1471</v>
      </c>
      <c r="D6234" s="7" t="n">
        <v>1</v>
      </c>
      <c r="E6234" s="7" t="n">
        <v>164.02</v>
      </c>
      <c r="F6234" s="7" t="n">
        <v>0</v>
      </c>
      <c r="G6234" s="7" t="n">
        <v>0</v>
      </c>
    </row>
    <row r="6235" customFormat="false" ht="15" hidden="false" customHeight="false" outlineLevel="0" collapsed="false">
      <c r="A6235" s="7" t="s">
        <v>23</v>
      </c>
      <c r="B6235" s="7" t="s">
        <v>381</v>
      </c>
      <c r="C6235" s="7" t="s">
        <v>1471</v>
      </c>
      <c r="D6235" s="7" t="n">
        <v>2</v>
      </c>
      <c r="E6235" s="7" t="n">
        <v>290.53</v>
      </c>
      <c r="F6235" s="7" t="n">
        <v>0</v>
      </c>
      <c r="G6235" s="7" t="n">
        <v>0</v>
      </c>
    </row>
    <row r="6236" customFormat="false" ht="15" hidden="false" customHeight="false" outlineLevel="0" collapsed="false">
      <c r="A6236" s="7" t="s">
        <v>23</v>
      </c>
      <c r="B6236" s="7" t="s">
        <v>359</v>
      </c>
      <c r="C6236" s="7" t="s">
        <v>1471</v>
      </c>
      <c r="D6236" s="7" t="n">
        <v>1</v>
      </c>
      <c r="E6236" s="7" t="n">
        <v>164.03</v>
      </c>
      <c r="F6236" s="7" t="n">
        <v>0</v>
      </c>
      <c r="G6236" s="7" t="n">
        <v>0</v>
      </c>
    </row>
    <row r="6237" customFormat="false" ht="15" hidden="false" customHeight="false" outlineLevel="0" collapsed="false">
      <c r="A6237" s="7" t="s">
        <v>23</v>
      </c>
      <c r="B6237" s="7" t="s">
        <v>534</v>
      </c>
      <c r="C6237" s="7" t="s">
        <v>1471</v>
      </c>
      <c r="D6237" s="7" t="n">
        <v>2</v>
      </c>
      <c r="E6237" s="7" t="n">
        <v>290.52</v>
      </c>
      <c r="F6237" s="7" t="n">
        <v>0</v>
      </c>
      <c r="G6237" s="7" t="n">
        <v>0</v>
      </c>
    </row>
    <row r="6238" customFormat="false" ht="15" hidden="false" customHeight="false" outlineLevel="0" collapsed="false">
      <c r="A6238" s="7" t="s">
        <v>23</v>
      </c>
      <c r="B6238" s="7" t="s">
        <v>269</v>
      </c>
      <c r="C6238" s="7" t="s">
        <v>1472</v>
      </c>
      <c r="D6238" s="7" t="n">
        <v>0</v>
      </c>
      <c r="E6238" s="7" t="n">
        <v>0</v>
      </c>
      <c r="F6238" s="7" t="n">
        <v>-1</v>
      </c>
      <c r="G6238" s="7" t="n">
        <v>-140.57</v>
      </c>
    </row>
    <row r="6239" customFormat="false" ht="15" hidden="false" customHeight="false" outlineLevel="0" collapsed="false">
      <c r="A6239" s="7" t="s">
        <v>23</v>
      </c>
      <c r="B6239" s="7" t="s">
        <v>646</v>
      </c>
      <c r="C6239" s="7" t="s">
        <v>1500</v>
      </c>
      <c r="D6239" s="7" t="n">
        <v>0</v>
      </c>
      <c r="E6239" s="7" t="n">
        <v>0</v>
      </c>
      <c r="F6239" s="7" t="n">
        <v>3</v>
      </c>
      <c r="G6239" s="7" t="n">
        <v>1050</v>
      </c>
    </row>
    <row r="6240" customFormat="false" ht="15" hidden="false" customHeight="false" outlineLevel="0" collapsed="false">
      <c r="A6240" s="7" t="s">
        <v>23</v>
      </c>
      <c r="B6240" s="7" t="s">
        <v>649</v>
      </c>
      <c r="C6240" s="7" t="s">
        <v>1500</v>
      </c>
      <c r="D6240" s="7" t="n">
        <v>0</v>
      </c>
      <c r="E6240" s="7" t="n">
        <v>0</v>
      </c>
      <c r="F6240" s="7" t="n">
        <v>2</v>
      </c>
      <c r="G6240" s="7" t="n">
        <v>700.01</v>
      </c>
    </row>
    <row r="6241" customFormat="false" ht="15" hidden="false" customHeight="false" outlineLevel="0" collapsed="false">
      <c r="A6241" s="7" t="s">
        <v>23</v>
      </c>
      <c r="B6241" s="7" t="s">
        <v>648</v>
      </c>
      <c r="C6241" s="7" t="s">
        <v>1500</v>
      </c>
      <c r="D6241" s="7" t="n">
        <v>0</v>
      </c>
      <c r="E6241" s="7" t="n">
        <v>0</v>
      </c>
      <c r="F6241" s="7" t="n">
        <v>3</v>
      </c>
      <c r="G6241" s="7" t="n">
        <v>1050.02</v>
      </c>
    </row>
    <row r="6242" customFormat="false" ht="15" hidden="false" customHeight="false" outlineLevel="0" collapsed="false">
      <c r="A6242" s="7" t="s">
        <v>23</v>
      </c>
      <c r="B6242" s="7" t="s">
        <v>671</v>
      </c>
      <c r="C6242" s="7" t="s">
        <v>1500</v>
      </c>
      <c r="D6242" s="7" t="n">
        <v>0</v>
      </c>
      <c r="E6242" s="7" t="n">
        <v>0</v>
      </c>
      <c r="F6242" s="7" t="n">
        <v>2</v>
      </c>
      <c r="G6242" s="7" t="n">
        <v>700</v>
      </c>
    </row>
    <row r="6243" customFormat="false" ht="15" hidden="false" customHeight="false" outlineLevel="0" collapsed="false">
      <c r="A6243" s="7" t="s">
        <v>23</v>
      </c>
      <c r="B6243" s="7" t="s">
        <v>704</v>
      </c>
      <c r="C6243" s="7" t="s">
        <v>1478</v>
      </c>
      <c r="D6243" s="7" t="n">
        <v>2</v>
      </c>
      <c r="E6243" s="7" t="n">
        <v>130</v>
      </c>
      <c r="F6243" s="7" t="n">
        <v>0</v>
      </c>
      <c r="G6243" s="7" t="n">
        <v>0</v>
      </c>
    </row>
    <row r="6244" customFormat="false" ht="15" hidden="false" customHeight="false" outlineLevel="0" collapsed="false">
      <c r="A6244" s="7" t="s">
        <v>23</v>
      </c>
      <c r="B6244" s="7" t="s">
        <v>595</v>
      </c>
      <c r="C6244" s="7" t="s">
        <v>1478</v>
      </c>
      <c r="D6244" s="7" t="n">
        <v>4</v>
      </c>
      <c r="E6244" s="7" t="n">
        <v>260.01</v>
      </c>
      <c r="F6244" s="7" t="n">
        <v>0</v>
      </c>
      <c r="G6244" s="7" t="n">
        <v>0</v>
      </c>
    </row>
    <row r="6245" customFormat="false" ht="15" hidden="false" customHeight="false" outlineLevel="0" collapsed="false">
      <c r="A6245" s="7" t="s">
        <v>23</v>
      </c>
      <c r="B6245" s="7" t="s">
        <v>477</v>
      </c>
      <c r="C6245" s="7" t="s">
        <v>1486</v>
      </c>
      <c r="D6245" s="7" t="n">
        <v>0</v>
      </c>
      <c r="E6245" s="7" t="n">
        <v>0</v>
      </c>
      <c r="F6245" s="7" t="n">
        <v>-2</v>
      </c>
      <c r="G6245" s="7" t="n">
        <v>-189.27</v>
      </c>
    </row>
    <row r="6246" customFormat="false" ht="15" hidden="false" customHeight="false" outlineLevel="0" collapsed="false">
      <c r="A6246" s="7" t="s">
        <v>23</v>
      </c>
      <c r="B6246" s="7" t="s">
        <v>591</v>
      </c>
      <c r="C6246" s="7" t="s">
        <v>1486</v>
      </c>
      <c r="D6246" s="7" t="n">
        <v>0</v>
      </c>
      <c r="E6246" s="7" t="n">
        <v>0</v>
      </c>
      <c r="F6246" s="7" t="n">
        <v>-3</v>
      </c>
      <c r="G6246" s="7" t="n">
        <v>-283.9</v>
      </c>
    </row>
    <row r="6247" customFormat="false" ht="15" hidden="false" customHeight="false" outlineLevel="0" collapsed="false">
      <c r="A6247" s="7" t="s">
        <v>23</v>
      </c>
      <c r="B6247" s="7" t="s">
        <v>473</v>
      </c>
      <c r="C6247" s="7" t="s">
        <v>1486</v>
      </c>
      <c r="D6247" s="7" t="n">
        <v>0</v>
      </c>
      <c r="E6247" s="7" t="n">
        <v>0</v>
      </c>
      <c r="F6247" s="7" t="n">
        <v>-1</v>
      </c>
      <c r="G6247" s="7" t="n">
        <v>-94.63</v>
      </c>
    </row>
    <row r="6248" customFormat="false" ht="15" hidden="false" customHeight="false" outlineLevel="0" collapsed="false">
      <c r="A6248" s="7" t="s">
        <v>23</v>
      </c>
      <c r="B6248" s="7" t="s">
        <v>287</v>
      </c>
      <c r="C6248" s="7" t="s">
        <v>1387</v>
      </c>
      <c r="D6248" s="7" t="n">
        <v>0</v>
      </c>
      <c r="E6248" s="7" t="n">
        <v>0</v>
      </c>
      <c r="F6248" s="7" t="n">
        <v>2</v>
      </c>
      <c r="G6248" s="7" t="n">
        <v>210.84</v>
      </c>
    </row>
    <row r="6249" customFormat="false" ht="15" hidden="false" customHeight="false" outlineLevel="0" collapsed="false">
      <c r="A6249" s="7" t="s">
        <v>23</v>
      </c>
      <c r="B6249" s="7" t="s">
        <v>274</v>
      </c>
      <c r="C6249" s="7" t="s">
        <v>1487</v>
      </c>
      <c r="D6249" s="7" t="n">
        <v>1</v>
      </c>
      <c r="E6249" s="7" t="n">
        <v>130</v>
      </c>
      <c r="F6249" s="7" t="n">
        <v>0</v>
      </c>
      <c r="G6249" s="7" t="n">
        <v>0</v>
      </c>
    </row>
    <row r="6250" customFormat="false" ht="15" hidden="false" customHeight="false" outlineLevel="0" collapsed="false">
      <c r="A6250" s="7" t="s">
        <v>23</v>
      </c>
      <c r="B6250" s="7" t="s">
        <v>277</v>
      </c>
      <c r="C6250" s="7" t="s">
        <v>1487</v>
      </c>
      <c r="D6250" s="7" t="n">
        <v>3</v>
      </c>
      <c r="E6250" s="7" t="n">
        <v>389.99</v>
      </c>
      <c r="F6250" s="7" t="n">
        <v>0</v>
      </c>
      <c r="G6250" s="7" t="n">
        <v>0</v>
      </c>
    </row>
    <row r="6251" customFormat="false" ht="15" hidden="false" customHeight="false" outlineLevel="0" collapsed="false">
      <c r="A6251" s="7" t="s">
        <v>23</v>
      </c>
      <c r="B6251" s="7" t="s">
        <v>332</v>
      </c>
      <c r="C6251" s="7" t="s">
        <v>1487</v>
      </c>
      <c r="D6251" s="7" t="n">
        <v>1</v>
      </c>
      <c r="E6251" s="7" t="n">
        <v>130</v>
      </c>
      <c r="F6251" s="7" t="n">
        <v>-1</v>
      </c>
      <c r="G6251" s="7" t="n">
        <v>-130</v>
      </c>
    </row>
    <row r="6252" customFormat="false" ht="15" hidden="false" customHeight="false" outlineLevel="0" collapsed="false">
      <c r="A6252" s="7" t="s">
        <v>23</v>
      </c>
      <c r="B6252" s="7" t="s">
        <v>678</v>
      </c>
      <c r="C6252" s="7" t="s">
        <v>1487</v>
      </c>
      <c r="D6252" s="7" t="n">
        <v>2</v>
      </c>
      <c r="E6252" s="7" t="n">
        <v>260</v>
      </c>
      <c r="F6252" s="7" t="n">
        <v>0</v>
      </c>
      <c r="G6252" s="7" t="n">
        <v>0</v>
      </c>
    </row>
    <row r="6253" customFormat="false" ht="15" hidden="false" customHeight="false" outlineLevel="0" collapsed="false">
      <c r="A6253" s="7" t="s">
        <v>23</v>
      </c>
      <c r="B6253" s="7" t="s">
        <v>349</v>
      </c>
      <c r="C6253" s="7" t="s">
        <v>1378</v>
      </c>
      <c r="D6253" s="7" t="n">
        <v>1</v>
      </c>
      <c r="E6253" s="7" t="n">
        <v>25</v>
      </c>
      <c r="F6253" s="7" t="n">
        <v>0</v>
      </c>
      <c r="G6253" s="7" t="n">
        <v>0</v>
      </c>
    </row>
    <row r="6254" customFormat="false" ht="15" hidden="false" customHeight="false" outlineLevel="0" collapsed="false">
      <c r="A6254" s="7" t="s">
        <v>23</v>
      </c>
      <c r="B6254" s="7" t="s">
        <v>156</v>
      </c>
      <c r="C6254" s="7" t="s">
        <v>1430</v>
      </c>
      <c r="D6254" s="7" t="n">
        <v>2</v>
      </c>
      <c r="E6254" s="7" t="n">
        <v>168.64</v>
      </c>
      <c r="F6254" s="7" t="n">
        <v>0</v>
      </c>
      <c r="G6254" s="7" t="n">
        <v>0</v>
      </c>
    </row>
    <row r="6255" customFormat="false" ht="15" hidden="false" customHeight="false" outlineLevel="0" collapsed="false">
      <c r="A6255" s="7" t="s">
        <v>23</v>
      </c>
      <c r="B6255" s="7" t="s">
        <v>691</v>
      </c>
      <c r="C6255" s="7" t="s">
        <v>1498</v>
      </c>
      <c r="D6255" s="7" t="n">
        <v>1</v>
      </c>
      <c r="E6255" s="7" t="n">
        <v>30</v>
      </c>
      <c r="F6255" s="7" t="n">
        <v>0</v>
      </c>
      <c r="G6255" s="7" t="n">
        <v>0</v>
      </c>
    </row>
    <row r="6256" customFormat="false" ht="15" hidden="false" customHeight="false" outlineLevel="0" collapsed="false">
      <c r="A6256" s="7" t="s">
        <v>23</v>
      </c>
      <c r="B6256" s="7" t="s">
        <v>161</v>
      </c>
      <c r="C6256" s="7" t="s">
        <v>1428</v>
      </c>
      <c r="D6256" s="7" t="n">
        <v>3</v>
      </c>
      <c r="E6256" s="7" t="n">
        <v>420.01</v>
      </c>
      <c r="F6256" s="7" t="n">
        <v>3</v>
      </c>
      <c r="G6256" s="7" t="n">
        <v>420</v>
      </c>
    </row>
    <row r="6257" customFormat="false" ht="15" hidden="false" customHeight="false" outlineLevel="0" collapsed="false">
      <c r="A6257" s="7" t="s">
        <v>23</v>
      </c>
      <c r="B6257" s="7" t="s">
        <v>204</v>
      </c>
      <c r="C6257" s="7" t="s">
        <v>1428</v>
      </c>
      <c r="D6257" s="7" t="n">
        <v>2</v>
      </c>
      <c r="E6257" s="7" t="n">
        <v>280</v>
      </c>
      <c r="F6257" s="7" t="n">
        <v>0</v>
      </c>
      <c r="G6257" s="7" t="n">
        <v>0</v>
      </c>
    </row>
    <row r="6258" customFormat="false" ht="15" hidden="false" customHeight="false" outlineLevel="0" collapsed="false">
      <c r="A6258" s="7" t="s">
        <v>23</v>
      </c>
      <c r="B6258" s="7" t="s">
        <v>196</v>
      </c>
      <c r="C6258" s="7" t="s">
        <v>1428</v>
      </c>
      <c r="D6258" s="7" t="n">
        <v>3</v>
      </c>
      <c r="E6258" s="7" t="n">
        <v>420.01</v>
      </c>
      <c r="F6258" s="7" t="n">
        <v>3</v>
      </c>
      <c r="G6258" s="7" t="n">
        <v>420.01</v>
      </c>
    </row>
    <row r="6259" customFormat="false" ht="15" hidden="false" customHeight="false" outlineLevel="0" collapsed="false">
      <c r="A6259" s="7" t="s">
        <v>23</v>
      </c>
      <c r="B6259" s="7" t="s">
        <v>286</v>
      </c>
      <c r="C6259" s="7" t="s">
        <v>1428</v>
      </c>
      <c r="D6259" s="7" t="n">
        <v>3</v>
      </c>
      <c r="E6259" s="7" t="n">
        <v>420.01</v>
      </c>
      <c r="F6259" s="7" t="n">
        <v>3</v>
      </c>
      <c r="G6259" s="7" t="n">
        <v>420.01</v>
      </c>
    </row>
    <row r="6260" customFormat="false" ht="15" hidden="false" customHeight="false" outlineLevel="0" collapsed="false">
      <c r="A6260" s="7" t="s">
        <v>23</v>
      </c>
      <c r="B6260" s="7" t="s">
        <v>490</v>
      </c>
      <c r="C6260" s="7" t="s">
        <v>1288</v>
      </c>
      <c r="D6260" s="7" t="n">
        <v>0</v>
      </c>
      <c r="E6260" s="7" t="n">
        <v>0</v>
      </c>
      <c r="F6260" s="7" t="n">
        <v>2</v>
      </c>
      <c r="G6260" s="7" t="n">
        <v>535.99</v>
      </c>
    </row>
    <row r="6261" customFormat="false" ht="15" hidden="false" customHeight="false" outlineLevel="0" collapsed="false">
      <c r="A6261" s="7" t="s">
        <v>23</v>
      </c>
      <c r="B6261" s="7" t="s">
        <v>675</v>
      </c>
      <c r="C6261" s="7" t="s">
        <v>1288</v>
      </c>
      <c r="D6261" s="7" t="n">
        <v>0</v>
      </c>
      <c r="E6261" s="7" t="n">
        <v>0</v>
      </c>
      <c r="F6261" s="7" t="n">
        <v>3</v>
      </c>
      <c r="G6261" s="7" t="n">
        <v>804</v>
      </c>
    </row>
    <row r="6262" customFormat="false" ht="15" hidden="false" customHeight="false" outlineLevel="0" collapsed="false">
      <c r="A6262" s="7" t="s">
        <v>23</v>
      </c>
      <c r="B6262" s="7" t="s">
        <v>679</v>
      </c>
      <c r="C6262" s="7" t="s">
        <v>1279</v>
      </c>
      <c r="D6262" s="7" t="n">
        <v>7</v>
      </c>
      <c r="E6262" s="7" t="n">
        <v>735</v>
      </c>
      <c r="F6262" s="7" t="n">
        <v>4</v>
      </c>
      <c r="G6262" s="7" t="n">
        <v>420</v>
      </c>
    </row>
    <row r="6263" customFormat="false" ht="15" hidden="false" customHeight="false" outlineLevel="0" collapsed="false">
      <c r="A6263" s="7" t="s">
        <v>23</v>
      </c>
      <c r="B6263" s="7" t="s">
        <v>549</v>
      </c>
      <c r="C6263" s="7" t="s">
        <v>1279</v>
      </c>
      <c r="D6263" s="7" t="n">
        <v>6</v>
      </c>
      <c r="E6263" s="7" t="n">
        <v>630</v>
      </c>
      <c r="F6263" s="7" t="n">
        <v>1</v>
      </c>
      <c r="G6263" s="7" t="n">
        <v>105</v>
      </c>
    </row>
    <row r="6264" customFormat="false" ht="15" hidden="false" customHeight="false" outlineLevel="0" collapsed="false">
      <c r="A6264" s="7" t="s">
        <v>23</v>
      </c>
      <c r="B6264" s="7" t="s">
        <v>659</v>
      </c>
      <c r="C6264" s="7" t="s">
        <v>1279</v>
      </c>
      <c r="D6264" s="7" t="n">
        <v>5</v>
      </c>
      <c r="E6264" s="7" t="n">
        <v>525</v>
      </c>
      <c r="F6264" s="7" t="n">
        <v>3</v>
      </c>
      <c r="G6264" s="7" t="n">
        <v>315</v>
      </c>
    </row>
    <row r="6265" customFormat="false" ht="15" hidden="false" customHeight="false" outlineLevel="0" collapsed="false">
      <c r="A6265" s="7" t="s">
        <v>23</v>
      </c>
      <c r="B6265" s="7" t="s">
        <v>661</v>
      </c>
      <c r="C6265" s="7" t="s">
        <v>1279</v>
      </c>
      <c r="D6265" s="7" t="n">
        <v>1</v>
      </c>
      <c r="E6265" s="7" t="n">
        <v>105</v>
      </c>
      <c r="F6265" s="7" t="n">
        <v>0</v>
      </c>
      <c r="G6265" s="7" t="n">
        <v>0</v>
      </c>
    </row>
    <row r="6266" customFormat="false" ht="15" hidden="false" customHeight="false" outlineLevel="0" collapsed="false">
      <c r="A6266" s="7" t="s">
        <v>23</v>
      </c>
      <c r="B6266" s="7" t="s">
        <v>552</v>
      </c>
      <c r="C6266" s="7" t="s">
        <v>1285</v>
      </c>
      <c r="D6266" s="7" t="n">
        <v>1</v>
      </c>
      <c r="E6266" s="7" t="n">
        <v>85</v>
      </c>
      <c r="F6266" s="7" t="n">
        <v>0</v>
      </c>
      <c r="G6266" s="7" t="n">
        <v>0</v>
      </c>
    </row>
    <row r="6267" customFormat="false" ht="15" hidden="false" customHeight="false" outlineLevel="0" collapsed="false">
      <c r="A6267" s="7" t="s">
        <v>23</v>
      </c>
      <c r="B6267" s="7" t="s">
        <v>736</v>
      </c>
      <c r="C6267" s="7" t="s">
        <v>1285</v>
      </c>
      <c r="D6267" s="7" t="n">
        <v>1</v>
      </c>
      <c r="E6267" s="7" t="n">
        <v>140.57</v>
      </c>
      <c r="F6267" s="7" t="n">
        <v>0</v>
      </c>
      <c r="G6267" s="7" t="n">
        <v>0</v>
      </c>
    </row>
    <row r="6268" customFormat="false" ht="15" hidden="false" customHeight="false" outlineLevel="0" collapsed="false">
      <c r="A6268" s="7" t="s">
        <v>23</v>
      </c>
      <c r="B6268" s="7" t="s">
        <v>766</v>
      </c>
      <c r="C6268" s="7" t="s">
        <v>1285</v>
      </c>
      <c r="D6268" s="7" t="n">
        <v>2</v>
      </c>
      <c r="E6268" s="7" t="n">
        <v>170</v>
      </c>
      <c r="F6268" s="7" t="n">
        <v>0</v>
      </c>
      <c r="G6268" s="7" t="n">
        <v>0</v>
      </c>
    </row>
    <row r="6269" customFormat="false" ht="15" hidden="false" customHeight="false" outlineLevel="0" collapsed="false">
      <c r="A6269" s="7" t="s">
        <v>23</v>
      </c>
      <c r="B6269" s="7" t="s">
        <v>766</v>
      </c>
      <c r="C6269" s="7" t="s">
        <v>1285</v>
      </c>
      <c r="D6269" s="7" t="n">
        <v>1</v>
      </c>
      <c r="E6269" s="7" t="n">
        <v>140.57</v>
      </c>
      <c r="F6269" s="7" t="n">
        <v>0</v>
      </c>
      <c r="G6269" s="7" t="n">
        <v>0</v>
      </c>
    </row>
    <row r="6270" customFormat="false" ht="15" hidden="false" customHeight="false" outlineLevel="0" collapsed="false">
      <c r="A6270" s="7" t="s">
        <v>23</v>
      </c>
      <c r="B6270" s="7" t="s">
        <v>767</v>
      </c>
      <c r="C6270" s="7" t="s">
        <v>1285</v>
      </c>
      <c r="D6270" s="7" t="n">
        <v>2</v>
      </c>
      <c r="E6270" s="7" t="n">
        <v>170</v>
      </c>
      <c r="F6270" s="7" t="n">
        <v>0</v>
      </c>
      <c r="G6270" s="7" t="n">
        <v>0</v>
      </c>
    </row>
    <row r="6271" customFormat="false" ht="15" hidden="false" customHeight="false" outlineLevel="0" collapsed="false">
      <c r="A6271" s="7" t="s">
        <v>23</v>
      </c>
      <c r="B6271" s="7" t="s">
        <v>819</v>
      </c>
      <c r="C6271" s="7" t="s">
        <v>1286</v>
      </c>
      <c r="D6271" s="7" t="n">
        <v>1</v>
      </c>
      <c r="E6271" s="7" t="n">
        <v>140.57</v>
      </c>
      <c r="F6271" s="7" t="n">
        <v>0</v>
      </c>
      <c r="G6271" s="7" t="n">
        <v>0</v>
      </c>
    </row>
    <row r="6272" customFormat="false" ht="15" hidden="false" customHeight="false" outlineLevel="0" collapsed="false">
      <c r="A6272" s="7" t="s">
        <v>23</v>
      </c>
      <c r="B6272" s="7" t="s">
        <v>819</v>
      </c>
      <c r="C6272" s="7" t="s">
        <v>1286</v>
      </c>
      <c r="D6272" s="7" t="n">
        <v>1</v>
      </c>
      <c r="E6272" s="7" t="n">
        <v>85</v>
      </c>
      <c r="F6272" s="7" t="n">
        <v>0</v>
      </c>
      <c r="G6272" s="7" t="n">
        <v>0</v>
      </c>
    </row>
    <row r="6273" customFormat="false" ht="15" hidden="false" customHeight="false" outlineLevel="0" collapsed="false">
      <c r="A6273" s="7" t="s">
        <v>23</v>
      </c>
      <c r="B6273" s="7" t="s">
        <v>782</v>
      </c>
      <c r="C6273" s="7" t="s">
        <v>1286</v>
      </c>
      <c r="D6273" s="7" t="n">
        <v>1</v>
      </c>
      <c r="E6273" s="7" t="n">
        <v>140.59</v>
      </c>
      <c r="F6273" s="7" t="n">
        <v>0</v>
      </c>
      <c r="G6273" s="7" t="n">
        <v>0</v>
      </c>
    </row>
    <row r="6274" customFormat="false" ht="15" hidden="false" customHeight="false" outlineLevel="0" collapsed="false">
      <c r="A6274" s="7" t="s">
        <v>23</v>
      </c>
      <c r="B6274" s="7" t="s">
        <v>553</v>
      </c>
      <c r="C6274" s="7" t="s">
        <v>1286</v>
      </c>
      <c r="D6274" s="7" t="n">
        <v>1</v>
      </c>
      <c r="E6274" s="7" t="n">
        <v>85</v>
      </c>
      <c r="F6274" s="7" t="n">
        <v>0</v>
      </c>
      <c r="G6274" s="7" t="n">
        <v>0</v>
      </c>
    </row>
    <row r="6275" customFormat="false" ht="15" hidden="false" customHeight="false" outlineLevel="0" collapsed="false">
      <c r="A6275" s="7" t="s">
        <v>23</v>
      </c>
      <c r="B6275" s="7" t="s">
        <v>784</v>
      </c>
      <c r="C6275" s="7" t="s">
        <v>1286</v>
      </c>
      <c r="D6275" s="7" t="n">
        <v>1</v>
      </c>
      <c r="E6275" s="7" t="n">
        <v>140.57</v>
      </c>
      <c r="F6275" s="7" t="n">
        <v>0</v>
      </c>
      <c r="G6275" s="7" t="n">
        <v>0</v>
      </c>
    </row>
    <row r="6276" customFormat="false" ht="15" hidden="false" customHeight="false" outlineLevel="0" collapsed="false">
      <c r="A6276" s="7" t="s">
        <v>23</v>
      </c>
      <c r="B6276" s="7" t="s">
        <v>728</v>
      </c>
      <c r="C6276" s="7" t="s">
        <v>1544</v>
      </c>
      <c r="D6276" s="7" t="n">
        <v>0</v>
      </c>
      <c r="E6276" s="7" t="n">
        <v>0</v>
      </c>
      <c r="F6276" s="7" t="n">
        <v>5</v>
      </c>
      <c r="G6276" s="7" t="n">
        <v>234.12</v>
      </c>
    </row>
    <row r="6277" customFormat="false" ht="15" hidden="false" customHeight="false" outlineLevel="0" collapsed="false">
      <c r="A6277" s="7" t="s">
        <v>23</v>
      </c>
      <c r="B6277" s="7" t="s">
        <v>540</v>
      </c>
      <c r="C6277" s="7" t="s">
        <v>1395</v>
      </c>
      <c r="D6277" s="7" t="n">
        <v>1</v>
      </c>
      <c r="E6277" s="7" t="n">
        <v>84.32</v>
      </c>
      <c r="F6277" s="7" t="n">
        <v>0</v>
      </c>
      <c r="G6277" s="7" t="n">
        <v>0</v>
      </c>
    </row>
    <row r="6278" customFormat="false" ht="15" hidden="false" customHeight="false" outlineLevel="0" collapsed="false">
      <c r="A6278" s="7" t="s">
        <v>23</v>
      </c>
      <c r="B6278" s="7" t="s">
        <v>741</v>
      </c>
      <c r="C6278" s="7" t="s">
        <v>1507</v>
      </c>
      <c r="D6278" s="7" t="n">
        <v>0</v>
      </c>
      <c r="E6278" s="7" t="n">
        <v>0</v>
      </c>
      <c r="F6278" s="7" t="n">
        <v>1</v>
      </c>
      <c r="G6278" s="7" t="n">
        <v>84.32</v>
      </c>
    </row>
    <row r="6279" customFormat="false" ht="15" hidden="false" customHeight="false" outlineLevel="0" collapsed="false">
      <c r="A6279" s="7" t="s">
        <v>23</v>
      </c>
      <c r="B6279" s="7" t="s">
        <v>820</v>
      </c>
      <c r="C6279" s="7" t="s">
        <v>1507</v>
      </c>
      <c r="D6279" s="7" t="n">
        <v>0</v>
      </c>
      <c r="E6279" s="7" t="n">
        <v>0</v>
      </c>
      <c r="F6279" s="7" t="n">
        <v>1</v>
      </c>
      <c r="G6279" s="7" t="n">
        <v>84.32</v>
      </c>
    </row>
    <row r="6280" customFormat="false" ht="15" hidden="false" customHeight="false" outlineLevel="0" collapsed="false">
      <c r="A6280" s="7" t="s">
        <v>23</v>
      </c>
      <c r="B6280" s="7" t="s">
        <v>747</v>
      </c>
      <c r="C6280" s="7" t="s">
        <v>1539</v>
      </c>
      <c r="D6280" s="7" t="n">
        <v>-2</v>
      </c>
      <c r="E6280" s="7" t="n">
        <v>-444</v>
      </c>
      <c r="F6280" s="7" t="n">
        <v>0</v>
      </c>
      <c r="G6280" s="7" t="n">
        <v>0</v>
      </c>
    </row>
    <row r="6281" customFormat="false" ht="15" hidden="false" customHeight="false" outlineLevel="0" collapsed="false">
      <c r="A6281" s="7" t="s">
        <v>23</v>
      </c>
      <c r="B6281" s="7" t="s">
        <v>809</v>
      </c>
      <c r="C6281" s="7" t="s">
        <v>1539</v>
      </c>
      <c r="D6281" s="7" t="n">
        <v>-1</v>
      </c>
      <c r="E6281" s="7" t="n">
        <v>-222</v>
      </c>
      <c r="F6281" s="7" t="n">
        <v>0</v>
      </c>
      <c r="G6281" s="7" t="n">
        <v>0</v>
      </c>
    </row>
    <row r="6282" customFormat="false" ht="15" hidden="false" customHeight="false" outlineLevel="0" collapsed="false">
      <c r="A6282" s="7" t="s">
        <v>23</v>
      </c>
      <c r="B6282" s="7" t="s">
        <v>665</v>
      </c>
      <c r="C6282" s="7" t="s">
        <v>1497</v>
      </c>
      <c r="D6282" s="7" t="n">
        <v>2</v>
      </c>
      <c r="E6282" s="7" t="n">
        <v>444</v>
      </c>
      <c r="F6282" s="7" t="n">
        <v>0</v>
      </c>
      <c r="G6282" s="7" t="n">
        <v>0</v>
      </c>
    </row>
    <row r="6283" customFormat="false" ht="15" hidden="false" customHeight="false" outlineLevel="0" collapsed="false">
      <c r="A6283" s="7" t="s">
        <v>23</v>
      </c>
      <c r="B6283" s="7" t="s">
        <v>665</v>
      </c>
      <c r="C6283" s="7" t="s">
        <v>1497</v>
      </c>
      <c r="D6283" s="7" t="n">
        <v>1</v>
      </c>
      <c r="E6283" s="7" t="n">
        <v>260</v>
      </c>
      <c r="F6283" s="7" t="n">
        <v>1</v>
      </c>
      <c r="G6283" s="7" t="n">
        <v>260</v>
      </c>
    </row>
    <row r="6284" customFormat="false" ht="15" hidden="false" customHeight="false" outlineLevel="0" collapsed="false">
      <c r="A6284" s="7" t="s">
        <v>23</v>
      </c>
      <c r="B6284" s="7" t="s">
        <v>645</v>
      </c>
      <c r="C6284" s="7" t="s">
        <v>1497</v>
      </c>
      <c r="D6284" s="7" t="n">
        <v>0</v>
      </c>
      <c r="E6284" s="7" t="n">
        <v>0</v>
      </c>
      <c r="F6284" s="7" t="n">
        <v>5</v>
      </c>
      <c r="G6284" s="7" t="n">
        <v>1300.01</v>
      </c>
    </row>
    <row r="6285" customFormat="false" ht="15" hidden="false" customHeight="false" outlineLevel="0" collapsed="false">
      <c r="A6285" s="7" t="s">
        <v>23</v>
      </c>
      <c r="B6285" s="7" t="s">
        <v>645</v>
      </c>
      <c r="C6285" s="7" t="s">
        <v>1497</v>
      </c>
      <c r="D6285" s="7" t="n">
        <v>2</v>
      </c>
      <c r="E6285" s="7" t="n">
        <v>444</v>
      </c>
      <c r="F6285" s="7" t="n">
        <v>0</v>
      </c>
      <c r="G6285" s="7" t="n">
        <v>0</v>
      </c>
    </row>
    <row r="6286" customFormat="false" ht="15" hidden="false" customHeight="false" outlineLevel="0" collapsed="false">
      <c r="A6286" s="7" t="s">
        <v>23</v>
      </c>
      <c r="B6286" s="7" t="s">
        <v>651</v>
      </c>
      <c r="C6286" s="7" t="s">
        <v>1497</v>
      </c>
      <c r="D6286" s="7" t="n">
        <v>2</v>
      </c>
      <c r="E6286" s="7" t="n">
        <v>444</v>
      </c>
      <c r="F6286" s="7" t="n">
        <v>0</v>
      </c>
      <c r="G6286" s="7" t="n">
        <v>0</v>
      </c>
    </row>
    <row r="6287" customFormat="false" ht="15" hidden="false" customHeight="false" outlineLevel="0" collapsed="false">
      <c r="A6287" s="7" t="s">
        <v>23</v>
      </c>
      <c r="B6287" s="7" t="s">
        <v>651</v>
      </c>
      <c r="C6287" s="7" t="s">
        <v>1497</v>
      </c>
      <c r="D6287" s="7" t="n">
        <v>4</v>
      </c>
      <c r="E6287" s="7" t="n">
        <v>1040</v>
      </c>
      <c r="F6287" s="7" t="n">
        <v>7</v>
      </c>
      <c r="G6287" s="7" t="n">
        <v>1820.02</v>
      </c>
    </row>
    <row r="6288" customFormat="false" ht="15" hidden="false" customHeight="false" outlineLevel="0" collapsed="false">
      <c r="A6288" s="7" t="s">
        <v>23</v>
      </c>
      <c r="B6288" s="7" t="s">
        <v>129</v>
      </c>
      <c r="C6288" s="7" t="s">
        <v>1426</v>
      </c>
      <c r="D6288" s="7" t="n">
        <v>0</v>
      </c>
      <c r="E6288" s="7" t="n">
        <v>0</v>
      </c>
      <c r="F6288" s="7" t="n">
        <v>1</v>
      </c>
      <c r="G6288" s="7" t="n">
        <v>49</v>
      </c>
    </row>
    <row r="6289" customFormat="false" ht="15" hidden="false" customHeight="false" outlineLevel="0" collapsed="false">
      <c r="A6289" s="7" t="s">
        <v>23</v>
      </c>
      <c r="B6289" s="7" t="s">
        <v>155</v>
      </c>
      <c r="C6289" s="7" t="s">
        <v>1426</v>
      </c>
      <c r="D6289" s="7" t="n">
        <v>0</v>
      </c>
      <c r="E6289" s="7" t="n">
        <v>0</v>
      </c>
      <c r="F6289" s="7" t="n">
        <v>1</v>
      </c>
      <c r="G6289" s="7" t="n">
        <v>49.01</v>
      </c>
    </row>
    <row r="6290" customFormat="false" ht="15" hidden="false" customHeight="false" outlineLevel="0" collapsed="false">
      <c r="A6290" s="7" t="s">
        <v>23</v>
      </c>
      <c r="B6290" s="7" t="s">
        <v>161</v>
      </c>
      <c r="C6290" s="7" t="s">
        <v>1428</v>
      </c>
      <c r="D6290" s="7" t="n">
        <v>13</v>
      </c>
      <c r="E6290" s="7" t="n">
        <v>1820.04</v>
      </c>
      <c r="F6290" s="7" t="n">
        <v>8</v>
      </c>
      <c r="G6290" s="7" t="n">
        <v>1120.01</v>
      </c>
    </row>
    <row r="6291" customFormat="false" ht="15" hidden="false" customHeight="false" outlineLevel="0" collapsed="false">
      <c r="A6291" s="7" t="s">
        <v>23</v>
      </c>
      <c r="B6291" s="7" t="s">
        <v>161</v>
      </c>
      <c r="C6291" s="7" t="s">
        <v>1428</v>
      </c>
      <c r="D6291" s="7" t="n">
        <v>3</v>
      </c>
      <c r="E6291" s="7" t="n">
        <v>381</v>
      </c>
      <c r="F6291" s="7" t="n">
        <v>0</v>
      </c>
      <c r="G6291" s="7" t="n">
        <v>0</v>
      </c>
    </row>
    <row r="6292" customFormat="false" ht="15" hidden="false" customHeight="false" outlineLevel="0" collapsed="false">
      <c r="A6292" s="7" t="s">
        <v>23</v>
      </c>
      <c r="B6292" s="7" t="s">
        <v>204</v>
      </c>
      <c r="C6292" s="7" t="s">
        <v>1428</v>
      </c>
      <c r="D6292" s="7" t="n">
        <v>3</v>
      </c>
      <c r="E6292" s="7" t="n">
        <v>381</v>
      </c>
      <c r="F6292" s="7" t="n">
        <v>0</v>
      </c>
      <c r="G6292" s="7" t="n">
        <v>0</v>
      </c>
    </row>
    <row r="6293" customFormat="false" ht="15" hidden="false" customHeight="false" outlineLevel="0" collapsed="false">
      <c r="A6293" s="7" t="s">
        <v>23</v>
      </c>
      <c r="B6293" s="7" t="s">
        <v>204</v>
      </c>
      <c r="C6293" s="7" t="s">
        <v>1428</v>
      </c>
      <c r="D6293" s="7" t="n">
        <v>17</v>
      </c>
      <c r="E6293" s="7" t="n">
        <v>2380.04</v>
      </c>
      <c r="F6293" s="7" t="n">
        <v>5</v>
      </c>
      <c r="G6293" s="7" t="n">
        <v>700</v>
      </c>
    </row>
    <row r="6294" customFormat="false" ht="15" hidden="false" customHeight="false" outlineLevel="0" collapsed="false">
      <c r="A6294" s="7" t="s">
        <v>23</v>
      </c>
      <c r="B6294" s="7" t="s">
        <v>305</v>
      </c>
      <c r="C6294" s="7" t="s">
        <v>1428</v>
      </c>
      <c r="D6294" s="7" t="n">
        <v>4</v>
      </c>
      <c r="E6294" s="7" t="n">
        <v>560.02</v>
      </c>
      <c r="F6294" s="7" t="n">
        <v>0</v>
      </c>
      <c r="G6294" s="7" t="n">
        <v>0</v>
      </c>
    </row>
    <row r="6295" customFormat="false" ht="15" hidden="false" customHeight="false" outlineLevel="0" collapsed="false">
      <c r="A6295" s="7" t="s">
        <v>23</v>
      </c>
      <c r="B6295" s="7" t="s">
        <v>196</v>
      </c>
      <c r="C6295" s="7" t="s">
        <v>1428</v>
      </c>
      <c r="D6295" s="7" t="n">
        <v>2</v>
      </c>
      <c r="E6295" s="7" t="n">
        <v>254</v>
      </c>
      <c r="F6295" s="7" t="n">
        <v>0</v>
      </c>
      <c r="G6295" s="7" t="n">
        <v>0</v>
      </c>
    </row>
    <row r="6296" customFormat="false" ht="15" hidden="false" customHeight="false" outlineLevel="0" collapsed="false">
      <c r="A6296" s="7" t="s">
        <v>23</v>
      </c>
      <c r="B6296" s="7" t="s">
        <v>196</v>
      </c>
      <c r="C6296" s="7" t="s">
        <v>1428</v>
      </c>
      <c r="D6296" s="7" t="n">
        <v>9</v>
      </c>
      <c r="E6296" s="7" t="n">
        <v>1260.01</v>
      </c>
      <c r="F6296" s="7" t="n">
        <v>3</v>
      </c>
      <c r="G6296" s="7" t="n">
        <v>420</v>
      </c>
    </row>
    <row r="6297" customFormat="false" ht="15" hidden="false" customHeight="false" outlineLevel="0" collapsed="false">
      <c r="A6297" s="7" t="s">
        <v>23</v>
      </c>
      <c r="B6297" s="7" t="s">
        <v>286</v>
      </c>
      <c r="C6297" s="7" t="s">
        <v>1428</v>
      </c>
      <c r="D6297" s="7" t="n">
        <v>4</v>
      </c>
      <c r="E6297" s="7" t="n">
        <v>508</v>
      </c>
      <c r="F6297" s="7" t="n">
        <v>0</v>
      </c>
      <c r="G6297" s="7" t="n">
        <v>0</v>
      </c>
    </row>
    <row r="6298" customFormat="false" ht="15" hidden="false" customHeight="false" outlineLevel="0" collapsed="false">
      <c r="A6298" s="7" t="s">
        <v>23</v>
      </c>
      <c r="B6298" s="7" t="s">
        <v>286</v>
      </c>
      <c r="C6298" s="7" t="s">
        <v>1428</v>
      </c>
      <c r="D6298" s="7" t="n">
        <v>5</v>
      </c>
      <c r="E6298" s="7" t="n">
        <v>700</v>
      </c>
      <c r="F6298" s="7" t="n">
        <v>2</v>
      </c>
      <c r="G6298" s="7" t="n">
        <v>280</v>
      </c>
    </row>
    <row r="6299" customFormat="false" ht="15" hidden="false" customHeight="false" outlineLevel="0" collapsed="false">
      <c r="A6299" s="7" t="s">
        <v>23</v>
      </c>
      <c r="B6299" s="7" t="s">
        <v>103</v>
      </c>
      <c r="C6299" s="7" t="s">
        <v>1443</v>
      </c>
      <c r="D6299" s="7" t="n">
        <v>0</v>
      </c>
      <c r="E6299" s="7" t="n">
        <v>0</v>
      </c>
      <c r="F6299" s="7" t="n">
        <v>1</v>
      </c>
      <c r="G6299" s="7" t="n">
        <v>79.65</v>
      </c>
    </row>
    <row r="6300" customFormat="false" ht="15" hidden="false" customHeight="false" outlineLevel="0" collapsed="false">
      <c r="A6300" s="7" t="s">
        <v>23</v>
      </c>
      <c r="B6300" s="7" t="s">
        <v>691</v>
      </c>
      <c r="C6300" s="7" t="s">
        <v>1498</v>
      </c>
      <c r="D6300" s="7" t="n">
        <v>0</v>
      </c>
      <c r="E6300" s="7" t="n">
        <v>0</v>
      </c>
      <c r="F6300" s="7" t="n">
        <v>1</v>
      </c>
      <c r="G6300" s="7" t="n">
        <v>30</v>
      </c>
    </row>
    <row r="6301" customFormat="false" ht="15" hidden="false" customHeight="false" outlineLevel="0" collapsed="false">
      <c r="A6301" s="7" t="s">
        <v>23</v>
      </c>
      <c r="B6301" s="7" t="s">
        <v>691</v>
      </c>
      <c r="C6301" s="7" t="s">
        <v>1498</v>
      </c>
      <c r="D6301" s="7" t="n">
        <v>0</v>
      </c>
      <c r="E6301" s="7" t="n">
        <v>0</v>
      </c>
      <c r="F6301" s="7" t="n">
        <v>1</v>
      </c>
      <c r="G6301" s="7" t="n">
        <v>19.07</v>
      </c>
    </row>
    <row r="6302" customFormat="false" ht="15" hidden="false" customHeight="false" outlineLevel="0" collapsed="false">
      <c r="A6302" s="7" t="s">
        <v>23</v>
      </c>
      <c r="B6302" s="7" t="s">
        <v>691</v>
      </c>
      <c r="C6302" s="7" t="s">
        <v>1498</v>
      </c>
      <c r="D6302" s="7" t="n">
        <v>1</v>
      </c>
      <c r="E6302" s="7" t="n">
        <v>32.25</v>
      </c>
      <c r="F6302" s="7" t="n">
        <v>0</v>
      </c>
      <c r="G6302" s="7" t="n">
        <v>0</v>
      </c>
    </row>
    <row r="6303" customFormat="false" ht="15" hidden="false" customHeight="false" outlineLevel="0" collapsed="false">
      <c r="A6303" s="7" t="s">
        <v>23</v>
      </c>
      <c r="B6303" s="7" t="s">
        <v>679</v>
      </c>
      <c r="C6303" s="7" t="s">
        <v>1279</v>
      </c>
      <c r="D6303" s="7" t="n">
        <v>0</v>
      </c>
      <c r="E6303" s="7" t="n">
        <v>0</v>
      </c>
      <c r="F6303" s="7" t="n">
        <v>1</v>
      </c>
      <c r="G6303" s="7" t="n">
        <v>105</v>
      </c>
    </row>
    <row r="6304" customFormat="false" ht="15" hidden="false" customHeight="false" outlineLevel="0" collapsed="false">
      <c r="A6304" s="7" t="s">
        <v>23</v>
      </c>
      <c r="B6304" s="7" t="s">
        <v>659</v>
      </c>
      <c r="C6304" s="7" t="s">
        <v>1279</v>
      </c>
      <c r="D6304" s="7" t="n">
        <v>3</v>
      </c>
      <c r="E6304" s="7" t="n">
        <v>315</v>
      </c>
      <c r="F6304" s="7" t="n">
        <v>1</v>
      </c>
      <c r="G6304" s="7" t="n">
        <v>105</v>
      </c>
    </row>
    <row r="6305" customFormat="false" ht="15" hidden="false" customHeight="false" outlineLevel="0" collapsed="false">
      <c r="A6305" s="7" t="s">
        <v>23</v>
      </c>
      <c r="B6305" s="7" t="s">
        <v>661</v>
      </c>
      <c r="C6305" s="7" t="s">
        <v>1279</v>
      </c>
      <c r="D6305" s="7" t="n">
        <v>1</v>
      </c>
      <c r="E6305" s="7" t="n">
        <v>210</v>
      </c>
      <c r="F6305" s="7" t="n">
        <v>1</v>
      </c>
      <c r="G6305" s="7" t="n">
        <v>210</v>
      </c>
    </row>
    <row r="6306" customFormat="false" ht="15" hidden="false" customHeight="false" outlineLevel="0" collapsed="false">
      <c r="A6306" s="7" t="s">
        <v>23</v>
      </c>
      <c r="B6306" s="7" t="s">
        <v>661</v>
      </c>
      <c r="C6306" s="7" t="s">
        <v>1279</v>
      </c>
      <c r="D6306" s="7" t="n">
        <v>4</v>
      </c>
      <c r="E6306" s="7" t="n">
        <v>420</v>
      </c>
      <c r="F6306" s="7" t="n">
        <v>1</v>
      </c>
      <c r="G6306" s="7" t="n">
        <v>105</v>
      </c>
    </row>
    <row r="6307" customFormat="false" ht="15" hidden="false" customHeight="false" outlineLevel="0" collapsed="false">
      <c r="A6307" s="7" t="s">
        <v>23</v>
      </c>
      <c r="B6307" s="7" t="s">
        <v>219</v>
      </c>
      <c r="C6307" s="7" t="s">
        <v>1302</v>
      </c>
      <c r="D6307" s="7" t="n">
        <v>0</v>
      </c>
      <c r="E6307" s="7" t="n">
        <v>0</v>
      </c>
      <c r="F6307" s="7" t="n">
        <v>2</v>
      </c>
      <c r="G6307" s="7" t="n">
        <v>84.27</v>
      </c>
    </row>
    <row r="6308" customFormat="false" ht="15" hidden="false" customHeight="false" outlineLevel="0" collapsed="false">
      <c r="A6308" s="7" t="s">
        <v>23</v>
      </c>
      <c r="B6308" s="7" t="s">
        <v>234</v>
      </c>
      <c r="C6308" s="7" t="s">
        <v>1338</v>
      </c>
      <c r="D6308" s="7" t="n">
        <v>0</v>
      </c>
      <c r="E6308" s="7" t="n">
        <v>0</v>
      </c>
      <c r="F6308" s="7" t="n">
        <v>2</v>
      </c>
      <c r="G6308" s="7" t="n">
        <v>93.65</v>
      </c>
    </row>
    <row r="6309" customFormat="false" ht="15" hidden="false" customHeight="false" outlineLevel="0" collapsed="false">
      <c r="A6309" s="7" t="s">
        <v>23</v>
      </c>
      <c r="B6309" s="7" t="s">
        <v>657</v>
      </c>
      <c r="C6309" s="7" t="s">
        <v>1496</v>
      </c>
      <c r="D6309" s="7" t="n">
        <v>0</v>
      </c>
      <c r="E6309" s="7" t="n">
        <v>0</v>
      </c>
      <c r="F6309" s="7" t="n">
        <v>1</v>
      </c>
      <c r="G6309" s="7" t="n">
        <v>63.23</v>
      </c>
    </row>
    <row r="6310" customFormat="false" ht="15" hidden="false" customHeight="false" outlineLevel="0" collapsed="false">
      <c r="A6310" s="7" t="s">
        <v>23</v>
      </c>
      <c r="B6310" s="7" t="s">
        <v>645</v>
      </c>
      <c r="C6310" s="7" t="s">
        <v>1497</v>
      </c>
      <c r="D6310" s="7" t="n">
        <v>0</v>
      </c>
      <c r="E6310" s="7" t="n">
        <v>0</v>
      </c>
      <c r="F6310" s="7" t="n">
        <v>2</v>
      </c>
      <c r="G6310" s="7" t="n">
        <v>520</v>
      </c>
    </row>
    <row r="6311" customFormat="false" ht="15" hidden="false" customHeight="false" outlineLevel="0" collapsed="false">
      <c r="A6311" s="7" t="s">
        <v>23</v>
      </c>
      <c r="B6311" s="7" t="s">
        <v>651</v>
      </c>
      <c r="C6311" s="7" t="s">
        <v>1497</v>
      </c>
      <c r="D6311" s="7" t="n">
        <v>8</v>
      </c>
      <c r="E6311" s="7" t="n">
        <v>2080.02</v>
      </c>
      <c r="F6311" s="7" t="n">
        <v>16</v>
      </c>
      <c r="G6311" s="7" t="n">
        <v>4160.04</v>
      </c>
    </row>
    <row r="6312" customFormat="false" ht="15" hidden="false" customHeight="false" outlineLevel="0" collapsed="false">
      <c r="A6312" s="7" t="s">
        <v>23</v>
      </c>
      <c r="B6312" s="7" t="s">
        <v>651</v>
      </c>
      <c r="C6312" s="7" t="s">
        <v>1497</v>
      </c>
      <c r="D6312" s="7" t="n">
        <v>3</v>
      </c>
      <c r="E6312" s="7" t="n">
        <v>666</v>
      </c>
      <c r="F6312" s="7" t="n">
        <v>0</v>
      </c>
      <c r="G6312" s="7" t="n">
        <v>0</v>
      </c>
    </row>
    <row r="6313" customFormat="false" ht="15" hidden="false" customHeight="false" outlineLevel="0" collapsed="false">
      <c r="A6313" s="7" t="s">
        <v>23</v>
      </c>
      <c r="B6313" s="7" t="s">
        <v>194</v>
      </c>
      <c r="C6313" s="7" t="s">
        <v>1269</v>
      </c>
      <c r="D6313" s="7" t="n">
        <v>1</v>
      </c>
      <c r="E6313" s="7" t="n">
        <v>75</v>
      </c>
      <c r="F6313" s="7" t="n">
        <v>0</v>
      </c>
      <c r="G6313" s="7" t="n">
        <v>0</v>
      </c>
    </row>
    <row r="6314" customFormat="false" ht="15" hidden="false" customHeight="false" outlineLevel="0" collapsed="false">
      <c r="A6314" s="7" t="s">
        <v>23</v>
      </c>
      <c r="B6314" s="7" t="s">
        <v>235</v>
      </c>
      <c r="C6314" s="7" t="s">
        <v>1269</v>
      </c>
      <c r="D6314" s="7" t="n">
        <v>1</v>
      </c>
      <c r="E6314" s="7" t="n">
        <v>75</v>
      </c>
      <c r="F6314" s="7" t="n">
        <v>0</v>
      </c>
      <c r="G6314" s="7" t="n">
        <v>0</v>
      </c>
    </row>
    <row r="6315" customFormat="false" ht="15" hidden="false" customHeight="false" outlineLevel="0" collapsed="false">
      <c r="A6315" s="7" t="s">
        <v>23</v>
      </c>
      <c r="B6315" s="7" t="s">
        <v>336</v>
      </c>
      <c r="C6315" s="7" t="s">
        <v>1269</v>
      </c>
      <c r="D6315" s="7" t="n">
        <v>1</v>
      </c>
      <c r="E6315" s="7" t="n">
        <v>74.99</v>
      </c>
      <c r="F6315" s="7" t="n">
        <v>0</v>
      </c>
      <c r="G6315" s="7" t="n">
        <v>0</v>
      </c>
    </row>
    <row r="6316" customFormat="false" ht="15" hidden="false" customHeight="false" outlineLevel="0" collapsed="false">
      <c r="A6316" s="7" t="s">
        <v>23</v>
      </c>
      <c r="B6316" s="7" t="s">
        <v>207</v>
      </c>
      <c r="C6316" s="7" t="s">
        <v>1269</v>
      </c>
      <c r="D6316" s="7" t="n">
        <v>1</v>
      </c>
      <c r="E6316" s="7" t="n">
        <v>75</v>
      </c>
      <c r="F6316" s="7" t="n">
        <v>0</v>
      </c>
      <c r="G6316" s="7" t="n">
        <v>0</v>
      </c>
    </row>
    <row r="6317" customFormat="false" ht="15" hidden="false" customHeight="false" outlineLevel="0" collapsed="false">
      <c r="A6317" s="7" t="s">
        <v>23</v>
      </c>
      <c r="B6317" s="7" t="s">
        <v>314</v>
      </c>
      <c r="C6317" s="7" t="s">
        <v>1269</v>
      </c>
      <c r="D6317" s="7" t="n">
        <v>2</v>
      </c>
      <c r="E6317" s="7" t="n">
        <v>150</v>
      </c>
      <c r="F6317" s="7" t="n">
        <v>0</v>
      </c>
      <c r="G6317" s="7" t="n">
        <v>0</v>
      </c>
    </row>
    <row r="6318" customFormat="false" ht="15" hidden="false" customHeight="false" outlineLevel="0" collapsed="false">
      <c r="A6318" s="7" t="s">
        <v>23</v>
      </c>
      <c r="B6318" s="7" t="s">
        <v>206</v>
      </c>
      <c r="C6318" s="7" t="s">
        <v>1271</v>
      </c>
      <c r="D6318" s="7" t="n">
        <v>1</v>
      </c>
      <c r="E6318" s="7" t="n">
        <v>55.56</v>
      </c>
      <c r="F6318" s="7" t="n">
        <v>0</v>
      </c>
      <c r="G6318" s="7" t="n">
        <v>0</v>
      </c>
    </row>
    <row r="6319" customFormat="false" ht="15" hidden="false" customHeight="false" outlineLevel="0" collapsed="false">
      <c r="A6319" s="7" t="s">
        <v>23</v>
      </c>
      <c r="B6319" s="7" t="s">
        <v>408</v>
      </c>
      <c r="C6319" s="7" t="s">
        <v>1278</v>
      </c>
      <c r="D6319" s="7" t="n">
        <v>1</v>
      </c>
      <c r="E6319" s="7" t="n">
        <v>135.9</v>
      </c>
      <c r="F6319" s="7" t="n">
        <v>0</v>
      </c>
      <c r="G6319" s="7" t="n">
        <v>0</v>
      </c>
    </row>
    <row r="6320" customFormat="false" ht="15" hidden="false" customHeight="false" outlineLevel="0" collapsed="false">
      <c r="A6320" s="7" t="s">
        <v>23</v>
      </c>
      <c r="B6320" s="7" t="s">
        <v>386</v>
      </c>
      <c r="C6320" s="7" t="s">
        <v>1278</v>
      </c>
      <c r="D6320" s="7" t="n">
        <v>1</v>
      </c>
      <c r="E6320" s="7" t="n">
        <v>135.88</v>
      </c>
      <c r="F6320" s="7" t="n">
        <v>0</v>
      </c>
      <c r="G6320" s="7" t="n">
        <v>0</v>
      </c>
    </row>
    <row r="6321" customFormat="false" ht="15" hidden="false" customHeight="false" outlineLevel="0" collapsed="false">
      <c r="A6321" s="7" t="s">
        <v>23</v>
      </c>
      <c r="B6321" s="7" t="s">
        <v>247</v>
      </c>
      <c r="C6321" s="7" t="s">
        <v>1280</v>
      </c>
      <c r="D6321" s="7" t="n">
        <v>1</v>
      </c>
      <c r="E6321" s="7" t="n">
        <v>130</v>
      </c>
      <c r="F6321" s="7" t="n">
        <v>0</v>
      </c>
      <c r="G6321" s="7" t="n">
        <v>0</v>
      </c>
    </row>
    <row r="6322" customFormat="false" ht="15" hidden="false" customHeight="false" outlineLevel="0" collapsed="false">
      <c r="A6322" s="7" t="s">
        <v>23</v>
      </c>
      <c r="B6322" s="7" t="s">
        <v>255</v>
      </c>
      <c r="C6322" s="7" t="s">
        <v>1280</v>
      </c>
      <c r="D6322" s="7" t="n">
        <v>2</v>
      </c>
      <c r="E6322" s="7" t="n">
        <v>311.91</v>
      </c>
      <c r="F6322" s="7" t="n">
        <v>0</v>
      </c>
      <c r="G6322" s="7" t="n">
        <v>0</v>
      </c>
    </row>
    <row r="6323" customFormat="false" ht="15" hidden="false" customHeight="false" outlineLevel="0" collapsed="false">
      <c r="A6323" s="7" t="s">
        <v>23</v>
      </c>
      <c r="B6323" s="7" t="s">
        <v>255</v>
      </c>
      <c r="C6323" s="7" t="s">
        <v>1280</v>
      </c>
      <c r="D6323" s="7" t="n">
        <v>2</v>
      </c>
      <c r="E6323" s="7" t="n">
        <v>259.99</v>
      </c>
      <c r="F6323" s="7" t="n">
        <v>0</v>
      </c>
      <c r="G6323" s="7" t="n">
        <v>0</v>
      </c>
    </row>
    <row r="6324" customFormat="false" ht="15" hidden="false" customHeight="false" outlineLevel="0" collapsed="false">
      <c r="A6324" s="7" t="s">
        <v>23</v>
      </c>
      <c r="B6324" s="7" t="s">
        <v>141</v>
      </c>
      <c r="C6324" s="7" t="s">
        <v>1334</v>
      </c>
      <c r="D6324" s="7" t="n">
        <v>2</v>
      </c>
      <c r="E6324" s="7" t="n">
        <v>61.78</v>
      </c>
      <c r="F6324" s="7" t="n">
        <v>0</v>
      </c>
      <c r="G6324" s="7" t="n">
        <v>0</v>
      </c>
    </row>
    <row r="6325" customFormat="false" ht="15" hidden="false" customHeight="false" outlineLevel="0" collapsed="false">
      <c r="A6325" s="7" t="s">
        <v>23</v>
      </c>
      <c r="B6325" s="7" t="s">
        <v>125</v>
      </c>
      <c r="C6325" s="7" t="s">
        <v>1334</v>
      </c>
      <c r="D6325" s="7" t="n">
        <v>2</v>
      </c>
      <c r="E6325" s="7" t="n">
        <v>61.78</v>
      </c>
      <c r="F6325" s="7" t="n">
        <v>0</v>
      </c>
      <c r="G6325" s="7" t="n">
        <v>0</v>
      </c>
    </row>
    <row r="6326" customFormat="false" ht="15" hidden="false" customHeight="false" outlineLevel="0" collapsed="false">
      <c r="A6326" s="7" t="s">
        <v>23</v>
      </c>
      <c r="B6326" s="7" t="s">
        <v>169</v>
      </c>
      <c r="C6326" s="7" t="s">
        <v>1334</v>
      </c>
      <c r="D6326" s="7" t="n">
        <v>1</v>
      </c>
      <c r="E6326" s="7" t="n">
        <v>30.89</v>
      </c>
      <c r="F6326" s="7" t="n">
        <v>0</v>
      </c>
      <c r="G6326" s="7" t="n">
        <v>0</v>
      </c>
    </row>
    <row r="6327" customFormat="false" ht="15" hidden="false" customHeight="false" outlineLevel="0" collapsed="false">
      <c r="A6327" s="7" t="s">
        <v>23</v>
      </c>
      <c r="B6327" s="7" t="s">
        <v>177</v>
      </c>
      <c r="C6327" s="7" t="s">
        <v>1334</v>
      </c>
      <c r="D6327" s="7" t="n">
        <v>1</v>
      </c>
      <c r="E6327" s="7" t="n">
        <v>30.89</v>
      </c>
      <c r="F6327" s="7" t="n">
        <v>0</v>
      </c>
      <c r="G6327" s="7" t="n">
        <v>0</v>
      </c>
    </row>
    <row r="6328" customFormat="false" ht="15" hidden="false" customHeight="false" outlineLevel="0" collapsed="false">
      <c r="A6328" s="7" t="s">
        <v>23</v>
      </c>
      <c r="B6328" s="7" t="s">
        <v>310</v>
      </c>
      <c r="C6328" s="7" t="s">
        <v>1334</v>
      </c>
      <c r="D6328" s="7" t="n">
        <v>1</v>
      </c>
      <c r="E6328" s="7" t="n">
        <v>30.89</v>
      </c>
      <c r="F6328" s="7" t="n">
        <v>0</v>
      </c>
      <c r="G6328" s="7" t="n">
        <v>0</v>
      </c>
    </row>
    <row r="6329" customFormat="false" ht="15" hidden="false" customHeight="false" outlineLevel="0" collapsed="false">
      <c r="A6329" s="7" t="s">
        <v>23</v>
      </c>
      <c r="B6329" s="7" t="s">
        <v>148</v>
      </c>
      <c r="C6329" s="7" t="s">
        <v>1387</v>
      </c>
      <c r="D6329" s="7" t="n">
        <v>2</v>
      </c>
      <c r="E6329" s="7" t="n">
        <v>61.78</v>
      </c>
      <c r="F6329" s="7" t="n">
        <v>0</v>
      </c>
      <c r="G6329" s="7" t="n">
        <v>0</v>
      </c>
    </row>
    <row r="6330" customFormat="false" ht="15" hidden="false" customHeight="false" outlineLevel="0" collapsed="false">
      <c r="A6330" s="7" t="s">
        <v>23</v>
      </c>
      <c r="B6330" s="7" t="s">
        <v>139</v>
      </c>
      <c r="C6330" s="7" t="s">
        <v>1387</v>
      </c>
      <c r="D6330" s="7" t="n">
        <v>2</v>
      </c>
      <c r="E6330" s="7" t="n">
        <v>61.78</v>
      </c>
      <c r="F6330" s="7" t="n">
        <v>0</v>
      </c>
      <c r="G6330" s="7" t="n">
        <v>0</v>
      </c>
    </row>
    <row r="6331" customFormat="false" ht="15" hidden="false" customHeight="false" outlineLevel="0" collapsed="false">
      <c r="A6331" s="7" t="s">
        <v>23</v>
      </c>
      <c r="B6331" s="7" t="s">
        <v>189</v>
      </c>
      <c r="C6331" s="7" t="s">
        <v>1387</v>
      </c>
      <c r="D6331" s="7" t="n">
        <v>1</v>
      </c>
      <c r="E6331" s="7" t="n">
        <v>30.89</v>
      </c>
      <c r="F6331" s="7" t="n">
        <v>0</v>
      </c>
      <c r="G6331" s="7" t="n">
        <v>0</v>
      </c>
    </row>
    <row r="6332" customFormat="false" ht="15" hidden="false" customHeight="false" outlineLevel="0" collapsed="false">
      <c r="A6332" s="7" t="s">
        <v>23</v>
      </c>
      <c r="B6332" s="7" t="s">
        <v>181</v>
      </c>
      <c r="C6332" s="7" t="s">
        <v>1387</v>
      </c>
      <c r="D6332" s="7" t="n">
        <v>1</v>
      </c>
      <c r="E6332" s="7" t="n">
        <v>30.89</v>
      </c>
      <c r="F6332" s="7" t="n">
        <v>0</v>
      </c>
      <c r="G6332" s="7" t="n">
        <v>0</v>
      </c>
    </row>
    <row r="6333" customFormat="false" ht="15" hidden="false" customHeight="false" outlineLevel="0" collapsed="false">
      <c r="A6333" s="7" t="s">
        <v>23</v>
      </c>
      <c r="B6333" s="7" t="s">
        <v>257</v>
      </c>
      <c r="C6333" s="7" t="s">
        <v>1387</v>
      </c>
      <c r="D6333" s="7" t="n">
        <v>1</v>
      </c>
      <c r="E6333" s="7" t="n">
        <v>30.89</v>
      </c>
      <c r="F6333" s="7" t="n">
        <v>0</v>
      </c>
      <c r="G6333" s="7" t="n">
        <v>0</v>
      </c>
    </row>
    <row r="6334" customFormat="false" ht="15" hidden="false" customHeight="false" outlineLevel="0" collapsed="false">
      <c r="A6334" s="7" t="s">
        <v>23</v>
      </c>
      <c r="B6334" s="7" t="s">
        <v>693</v>
      </c>
      <c r="C6334" s="7" t="s">
        <v>1428</v>
      </c>
      <c r="D6334" s="7" t="n">
        <v>2</v>
      </c>
      <c r="E6334" s="7" t="n">
        <v>281.14</v>
      </c>
      <c r="F6334" s="7" t="n">
        <v>0</v>
      </c>
      <c r="G6334" s="7" t="n">
        <v>0</v>
      </c>
    </row>
    <row r="6335" customFormat="false" ht="15" hidden="false" customHeight="false" outlineLevel="0" collapsed="false">
      <c r="A6335" s="7" t="s">
        <v>23</v>
      </c>
      <c r="B6335" s="7" t="s">
        <v>850</v>
      </c>
      <c r="C6335" s="7" t="s">
        <v>1428</v>
      </c>
      <c r="D6335" s="7" t="n">
        <v>3</v>
      </c>
      <c r="E6335" s="7" t="n">
        <v>421.71</v>
      </c>
      <c r="F6335" s="7" t="n">
        <v>0</v>
      </c>
      <c r="G6335" s="7" t="n">
        <v>0</v>
      </c>
    </row>
    <row r="6336" customFormat="false" ht="15" hidden="false" customHeight="false" outlineLevel="0" collapsed="false">
      <c r="A6336" s="7" t="s">
        <v>23</v>
      </c>
      <c r="B6336" s="7" t="s">
        <v>533</v>
      </c>
      <c r="C6336" s="7" t="s">
        <v>1424</v>
      </c>
      <c r="D6336" s="7" t="n">
        <v>1</v>
      </c>
      <c r="E6336" s="7" t="n">
        <v>60</v>
      </c>
      <c r="F6336" s="7" t="n">
        <v>0</v>
      </c>
      <c r="G6336" s="7" t="n">
        <v>0</v>
      </c>
    </row>
    <row r="6337" customFormat="false" ht="15" hidden="false" customHeight="false" outlineLevel="0" collapsed="false">
      <c r="A6337" s="7" t="s">
        <v>23</v>
      </c>
      <c r="B6337" s="7" t="s">
        <v>530</v>
      </c>
      <c r="C6337" s="7" t="s">
        <v>1424</v>
      </c>
      <c r="D6337" s="7" t="n">
        <v>1</v>
      </c>
      <c r="E6337" s="7" t="n">
        <v>60</v>
      </c>
      <c r="F6337" s="7" t="n">
        <v>0</v>
      </c>
      <c r="G6337" s="7" t="n">
        <v>0</v>
      </c>
    </row>
    <row r="6338" customFormat="false" ht="15" hidden="false" customHeight="false" outlineLevel="0" collapsed="false">
      <c r="A6338" s="7" t="s">
        <v>23</v>
      </c>
      <c r="B6338" s="7" t="s">
        <v>593</v>
      </c>
      <c r="C6338" s="7" t="s">
        <v>1424</v>
      </c>
      <c r="D6338" s="7" t="n">
        <v>1</v>
      </c>
      <c r="E6338" s="7" t="n">
        <v>60</v>
      </c>
      <c r="F6338" s="7" t="n">
        <v>0</v>
      </c>
      <c r="G6338" s="7" t="n">
        <v>0</v>
      </c>
    </row>
    <row r="6339" customFormat="false" ht="15" hidden="false" customHeight="false" outlineLevel="0" collapsed="false">
      <c r="A6339" s="7" t="s">
        <v>23</v>
      </c>
      <c r="B6339" s="7" t="s">
        <v>604</v>
      </c>
      <c r="C6339" s="7" t="s">
        <v>1424</v>
      </c>
      <c r="D6339" s="7" t="n">
        <v>1</v>
      </c>
      <c r="E6339" s="7" t="n">
        <v>60</v>
      </c>
      <c r="F6339" s="7" t="n">
        <v>0</v>
      </c>
      <c r="G6339" s="7" t="n">
        <v>0</v>
      </c>
    </row>
    <row r="6340" customFormat="false" ht="15" hidden="false" customHeight="false" outlineLevel="0" collapsed="false">
      <c r="A6340" s="7" t="s">
        <v>23</v>
      </c>
      <c r="B6340" s="7" t="s">
        <v>130</v>
      </c>
      <c r="C6340" s="7" t="s">
        <v>1425</v>
      </c>
      <c r="D6340" s="7" t="n">
        <v>1</v>
      </c>
      <c r="E6340" s="7" t="n">
        <v>49</v>
      </c>
      <c r="F6340" s="7" t="n">
        <v>0</v>
      </c>
      <c r="G6340" s="7" t="n">
        <v>0</v>
      </c>
    </row>
    <row r="6341" customFormat="false" ht="15" hidden="false" customHeight="false" outlineLevel="0" collapsed="false">
      <c r="A6341" s="7" t="s">
        <v>23</v>
      </c>
      <c r="B6341" s="7" t="s">
        <v>152</v>
      </c>
      <c r="C6341" s="7" t="s">
        <v>1425</v>
      </c>
      <c r="D6341" s="7" t="n">
        <v>1</v>
      </c>
      <c r="E6341" s="7" t="n">
        <v>49</v>
      </c>
      <c r="F6341" s="7" t="n">
        <v>0</v>
      </c>
      <c r="G6341" s="7" t="n">
        <v>0</v>
      </c>
    </row>
    <row r="6342" customFormat="false" ht="15" hidden="false" customHeight="false" outlineLevel="0" collapsed="false">
      <c r="A6342" s="7" t="s">
        <v>23</v>
      </c>
      <c r="B6342" s="7" t="s">
        <v>198</v>
      </c>
      <c r="C6342" s="7" t="s">
        <v>1425</v>
      </c>
      <c r="D6342" s="7" t="n">
        <v>1</v>
      </c>
      <c r="E6342" s="7" t="n">
        <v>49</v>
      </c>
      <c r="F6342" s="7" t="n">
        <v>0</v>
      </c>
      <c r="G6342" s="7" t="n">
        <v>0</v>
      </c>
    </row>
    <row r="6343" customFormat="false" ht="15" hidden="false" customHeight="false" outlineLevel="0" collapsed="false">
      <c r="A6343" s="7" t="s">
        <v>23</v>
      </c>
      <c r="B6343" s="7" t="s">
        <v>191</v>
      </c>
      <c r="C6343" s="7" t="s">
        <v>1425</v>
      </c>
      <c r="D6343" s="7" t="n">
        <v>1</v>
      </c>
      <c r="E6343" s="7" t="n">
        <v>49</v>
      </c>
      <c r="F6343" s="7" t="n">
        <v>0</v>
      </c>
      <c r="G6343" s="7" t="n">
        <v>0</v>
      </c>
    </row>
    <row r="6344" customFormat="false" ht="15" hidden="false" customHeight="false" outlineLevel="0" collapsed="false">
      <c r="A6344" s="7" t="s">
        <v>23</v>
      </c>
      <c r="B6344" s="7" t="s">
        <v>229</v>
      </c>
      <c r="C6344" s="7" t="s">
        <v>1436</v>
      </c>
      <c r="D6344" s="7" t="n">
        <v>3</v>
      </c>
      <c r="E6344" s="7" t="n">
        <v>219.69</v>
      </c>
      <c r="F6344" s="7" t="n">
        <v>0</v>
      </c>
      <c r="G6344" s="7" t="n">
        <v>0</v>
      </c>
    </row>
    <row r="6345" customFormat="false" ht="15" hidden="false" customHeight="false" outlineLevel="0" collapsed="false">
      <c r="A6345" s="7" t="s">
        <v>23</v>
      </c>
      <c r="B6345" s="7" t="s">
        <v>103</v>
      </c>
      <c r="C6345" s="7" t="s">
        <v>1443</v>
      </c>
      <c r="D6345" s="7" t="n">
        <v>2</v>
      </c>
      <c r="E6345" s="7" t="n">
        <v>145.21</v>
      </c>
      <c r="F6345" s="7" t="n">
        <v>0</v>
      </c>
      <c r="G6345" s="7" t="n">
        <v>0</v>
      </c>
    </row>
    <row r="6346" customFormat="false" ht="15" hidden="false" customHeight="false" outlineLevel="0" collapsed="false">
      <c r="A6346" s="7" t="s">
        <v>23</v>
      </c>
      <c r="B6346" s="7" t="s">
        <v>162</v>
      </c>
      <c r="C6346" s="7" t="s">
        <v>1429</v>
      </c>
      <c r="D6346" s="7" t="n">
        <v>5</v>
      </c>
      <c r="E6346" s="7" t="n">
        <v>199.01</v>
      </c>
      <c r="F6346" s="7" t="n">
        <v>0</v>
      </c>
      <c r="G6346" s="7" t="n">
        <v>0</v>
      </c>
    </row>
    <row r="6347" customFormat="false" ht="15" hidden="false" customHeight="false" outlineLevel="0" collapsed="false">
      <c r="A6347" s="7" t="s">
        <v>23</v>
      </c>
      <c r="B6347" s="7" t="s">
        <v>274</v>
      </c>
      <c r="C6347" s="7" t="s">
        <v>1487</v>
      </c>
      <c r="D6347" s="7" t="n">
        <v>1</v>
      </c>
      <c r="E6347" s="7" t="n">
        <v>129</v>
      </c>
      <c r="F6347" s="7" t="n">
        <v>0</v>
      </c>
      <c r="G6347" s="7" t="n">
        <v>0</v>
      </c>
    </row>
    <row r="6348" customFormat="false" ht="15" hidden="false" customHeight="false" outlineLevel="0" collapsed="false">
      <c r="A6348" s="7" t="s">
        <v>23</v>
      </c>
      <c r="B6348" s="7" t="s">
        <v>488</v>
      </c>
      <c r="C6348" s="7" t="s">
        <v>1396</v>
      </c>
      <c r="D6348" s="7" t="n">
        <v>1</v>
      </c>
      <c r="E6348" s="7" t="n">
        <v>180</v>
      </c>
      <c r="F6348" s="7" t="n">
        <v>0</v>
      </c>
      <c r="G6348" s="7" t="n">
        <v>0</v>
      </c>
    </row>
    <row r="6349" customFormat="false" ht="15" hidden="false" customHeight="false" outlineLevel="0" collapsed="false">
      <c r="A6349" s="7" t="s">
        <v>23</v>
      </c>
      <c r="B6349" s="7" t="s">
        <v>691</v>
      </c>
      <c r="C6349" s="7" t="s">
        <v>1498</v>
      </c>
      <c r="D6349" s="7" t="n">
        <v>1</v>
      </c>
      <c r="E6349" s="7" t="n">
        <v>30</v>
      </c>
      <c r="F6349" s="7" t="n">
        <v>0</v>
      </c>
      <c r="G6349" s="7" t="n">
        <v>0</v>
      </c>
    </row>
    <row r="6350" customFormat="false" ht="15" hidden="false" customHeight="false" outlineLevel="0" collapsed="false">
      <c r="A6350" s="7" t="s">
        <v>23</v>
      </c>
      <c r="B6350" s="7" t="s">
        <v>231</v>
      </c>
      <c r="C6350" s="7" t="s">
        <v>1342</v>
      </c>
      <c r="D6350" s="7" t="n">
        <v>0</v>
      </c>
      <c r="E6350" s="7" t="n">
        <v>0</v>
      </c>
      <c r="F6350" s="7" t="n">
        <v>10</v>
      </c>
      <c r="G6350" s="7" t="n">
        <v>285.45</v>
      </c>
    </row>
    <row r="6351" customFormat="false" ht="15" hidden="false" customHeight="false" outlineLevel="0" collapsed="false">
      <c r="A6351" s="7" t="s">
        <v>23</v>
      </c>
      <c r="B6351" s="7" t="s">
        <v>392</v>
      </c>
      <c r="C6351" s="7" t="s">
        <v>1398</v>
      </c>
      <c r="D6351" s="7" t="n">
        <v>1</v>
      </c>
      <c r="E6351" s="7" t="n">
        <v>125</v>
      </c>
      <c r="F6351" s="7" t="n">
        <v>0</v>
      </c>
      <c r="G6351" s="7" t="n">
        <v>0</v>
      </c>
    </row>
    <row r="6352" customFormat="false" ht="15" hidden="false" customHeight="false" outlineLevel="0" collapsed="false">
      <c r="A6352" s="7" t="s">
        <v>23</v>
      </c>
      <c r="B6352" s="7" t="s">
        <v>654</v>
      </c>
      <c r="C6352" s="7" t="s">
        <v>1404</v>
      </c>
      <c r="D6352" s="7" t="n">
        <v>1</v>
      </c>
      <c r="E6352" s="7" t="n">
        <v>350</v>
      </c>
      <c r="F6352" s="7" t="n">
        <v>0</v>
      </c>
      <c r="G6352" s="7" t="n">
        <v>0</v>
      </c>
    </row>
    <row r="6353" customFormat="false" ht="15" hidden="false" customHeight="false" outlineLevel="0" collapsed="false">
      <c r="A6353" s="7" t="s">
        <v>23</v>
      </c>
      <c r="B6353" s="7" t="s">
        <v>655</v>
      </c>
      <c r="C6353" s="7" t="s">
        <v>1404</v>
      </c>
      <c r="D6353" s="7" t="n">
        <v>1</v>
      </c>
      <c r="E6353" s="7" t="n">
        <v>350</v>
      </c>
      <c r="F6353" s="7" t="n">
        <v>0</v>
      </c>
      <c r="G6353" s="7" t="n">
        <v>0</v>
      </c>
    </row>
    <row r="6354" customFormat="false" ht="15" hidden="false" customHeight="false" outlineLevel="0" collapsed="false">
      <c r="A6354" s="7" t="s">
        <v>23</v>
      </c>
      <c r="B6354" s="7" t="s">
        <v>161</v>
      </c>
      <c r="C6354" s="7" t="s">
        <v>1428</v>
      </c>
      <c r="D6354" s="7" t="n">
        <v>0</v>
      </c>
      <c r="E6354" s="7" t="n">
        <v>0</v>
      </c>
      <c r="F6354" s="7" t="n">
        <v>1</v>
      </c>
      <c r="G6354" s="7" t="n">
        <v>140</v>
      </c>
    </row>
    <row r="6355" customFormat="false" ht="15" hidden="false" customHeight="false" outlineLevel="0" collapsed="false">
      <c r="A6355" s="7" t="s">
        <v>23</v>
      </c>
      <c r="B6355" s="7" t="s">
        <v>691</v>
      </c>
      <c r="C6355" s="7" t="s">
        <v>1498</v>
      </c>
      <c r="D6355" s="7" t="n">
        <v>1</v>
      </c>
      <c r="E6355" s="7" t="n">
        <v>32.25</v>
      </c>
      <c r="F6355" s="7" t="n">
        <v>0</v>
      </c>
      <c r="G6355" s="7" t="n">
        <v>0</v>
      </c>
    </row>
    <row r="6356" customFormat="false" ht="15" hidden="false" customHeight="false" outlineLevel="0" collapsed="false">
      <c r="A6356" s="7" t="s">
        <v>23</v>
      </c>
      <c r="B6356" s="7" t="s">
        <v>691</v>
      </c>
      <c r="C6356" s="7" t="s">
        <v>1498</v>
      </c>
      <c r="D6356" s="7" t="n">
        <v>1</v>
      </c>
      <c r="E6356" s="7" t="n">
        <v>30</v>
      </c>
      <c r="F6356" s="7" t="n">
        <v>2</v>
      </c>
      <c r="G6356" s="7" t="n">
        <v>60</v>
      </c>
    </row>
    <row r="6357" customFormat="false" ht="15" hidden="false" customHeight="false" outlineLevel="0" collapsed="false">
      <c r="A6357" s="7" t="s">
        <v>23</v>
      </c>
      <c r="B6357" s="7" t="s">
        <v>588</v>
      </c>
      <c r="C6357" s="7" t="s">
        <v>1486</v>
      </c>
      <c r="D6357" s="7" t="n">
        <v>1</v>
      </c>
      <c r="E6357" s="7" t="n">
        <v>94.63</v>
      </c>
      <c r="F6357" s="7" t="n">
        <v>0</v>
      </c>
      <c r="G6357" s="7" t="n">
        <v>0</v>
      </c>
    </row>
    <row r="6358" customFormat="false" ht="15" hidden="false" customHeight="false" outlineLevel="0" collapsed="false">
      <c r="A6358" s="7" t="s">
        <v>23</v>
      </c>
      <c r="B6358" s="7" t="s">
        <v>319</v>
      </c>
      <c r="C6358" s="7" t="s">
        <v>1292</v>
      </c>
      <c r="D6358" s="7" t="n">
        <v>1</v>
      </c>
      <c r="E6358" s="7" t="n">
        <v>37.45</v>
      </c>
      <c r="F6358" s="7" t="n">
        <v>1</v>
      </c>
      <c r="G6358" s="7" t="n">
        <v>37.45</v>
      </c>
    </row>
    <row r="6359" customFormat="false" ht="15" hidden="false" customHeight="false" outlineLevel="0" collapsed="false">
      <c r="A6359" s="7" t="s">
        <v>23</v>
      </c>
      <c r="B6359" s="7" t="s">
        <v>290</v>
      </c>
      <c r="C6359" s="7" t="s">
        <v>1292</v>
      </c>
      <c r="D6359" s="7" t="n">
        <v>1</v>
      </c>
      <c r="E6359" s="7" t="n">
        <v>37.45</v>
      </c>
      <c r="F6359" s="7" t="n">
        <v>1</v>
      </c>
      <c r="G6359" s="7" t="n">
        <v>37.45</v>
      </c>
    </row>
    <row r="6360" customFormat="false" ht="15" hidden="false" customHeight="false" outlineLevel="0" collapsed="false">
      <c r="A6360" s="7" t="s">
        <v>23</v>
      </c>
      <c r="B6360" s="7" t="s">
        <v>294</v>
      </c>
      <c r="C6360" s="7" t="s">
        <v>1292</v>
      </c>
      <c r="D6360" s="7" t="n">
        <v>0</v>
      </c>
      <c r="E6360" s="7" t="n">
        <v>0</v>
      </c>
      <c r="F6360" s="7" t="n">
        <v>1</v>
      </c>
      <c r="G6360" s="7" t="n">
        <v>37.45</v>
      </c>
    </row>
    <row r="6361" customFormat="false" ht="15" hidden="false" customHeight="false" outlineLevel="0" collapsed="false">
      <c r="A6361" s="7" t="s">
        <v>23</v>
      </c>
      <c r="B6361" s="7" t="s">
        <v>301</v>
      </c>
      <c r="C6361" s="7" t="s">
        <v>1293</v>
      </c>
      <c r="D6361" s="7" t="n">
        <v>1</v>
      </c>
      <c r="E6361" s="7" t="n">
        <v>39.79</v>
      </c>
      <c r="F6361" s="7" t="n">
        <v>0</v>
      </c>
      <c r="G6361" s="7" t="n">
        <v>0</v>
      </c>
    </row>
    <row r="6362" customFormat="false" ht="15" hidden="false" customHeight="false" outlineLevel="0" collapsed="false">
      <c r="A6362" s="7" t="s">
        <v>23</v>
      </c>
      <c r="B6362" s="7" t="s">
        <v>251</v>
      </c>
      <c r="C6362" s="7" t="s">
        <v>1293</v>
      </c>
      <c r="D6362" s="7" t="n">
        <v>1</v>
      </c>
      <c r="E6362" s="7" t="n">
        <v>39.79</v>
      </c>
      <c r="F6362" s="7" t="n">
        <v>1</v>
      </c>
      <c r="G6362" s="7" t="n">
        <v>39.79</v>
      </c>
    </row>
    <row r="6363" customFormat="false" ht="15" hidden="false" customHeight="false" outlineLevel="0" collapsed="false">
      <c r="A6363" s="7" t="s">
        <v>23</v>
      </c>
      <c r="B6363" s="7" t="s">
        <v>260</v>
      </c>
      <c r="C6363" s="7" t="s">
        <v>1293</v>
      </c>
      <c r="D6363" s="7" t="n">
        <v>1</v>
      </c>
      <c r="E6363" s="7" t="n">
        <v>39.79</v>
      </c>
      <c r="F6363" s="7" t="n">
        <v>1</v>
      </c>
      <c r="G6363" s="7" t="n">
        <v>39.79</v>
      </c>
    </row>
    <row r="6364" customFormat="false" ht="15" hidden="false" customHeight="false" outlineLevel="0" collapsed="false">
      <c r="A6364" s="7" t="s">
        <v>23</v>
      </c>
      <c r="B6364" s="7" t="s">
        <v>667</v>
      </c>
      <c r="C6364" s="7" t="s">
        <v>1493</v>
      </c>
      <c r="D6364" s="7" t="n">
        <v>1</v>
      </c>
      <c r="E6364" s="7" t="n">
        <v>90</v>
      </c>
      <c r="F6364" s="7" t="n">
        <v>0</v>
      </c>
      <c r="G6364" s="7" t="n">
        <v>0</v>
      </c>
    </row>
    <row r="6365" customFormat="false" ht="15" hidden="false" customHeight="false" outlineLevel="0" collapsed="false">
      <c r="A6365" s="7" t="s">
        <v>23</v>
      </c>
      <c r="B6365" s="7" t="s">
        <v>676</v>
      </c>
      <c r="C6365" s="7" t="s">
        <v>1493</v>
      </c>
      <c r="D6365" s="7" t="n">
        <v>1</v>
      </c>
      <c r="E6365" s="7" t="n">
        <v>90</v>
      </c>
      <c r="F6365" s="7" t="n">
        <v>0</v>
      </c>
      <c r="G6365" s="7" t="n">
        <v>0</v>
      </c>
    </row>
    <row r="6366" customFormat="false" ht="15" hidden="false" customHeight="false" outlineLevel="0" collapsed="false">
      <c r="A6366" s="7" t="s">
        <v>23</v>
      </c>
      <c r="B6366" s="7" t="s">
        <v>692</v>
      </c>
      <c r="C6366" s="7" t="s">
        <v>1493</v>
      </c>
      <c r="D6366" s="7" t="n">
        <v>1</v>
      </c>
      <c r="E6366" s="7" t="n">
        <v>90</v>
      </c>
      <c r="F6366" s="7" t="n">
        <v>0</v>
      </c>
      <c r="G6366" s="7" t="n">
        <v>0</v>
      </c>
    </row>
    <row r="6367" customFormat="false" ht="15" hidden="false" customHeight="false" outlineLevel="0" collapsed="false">
      <c r="A6367" s="7" t="s">
        <v>23</v>
      </c>
      <c r="B6367" s="7" t="s">
        <v>666</v>
      </c>
      <c r="C6367" s="7" t="s">
        <v>1494</v>
      </c>
      <c r="D6367" s="7" t="n">
        <v>1</v>
      </c>
      <c r="E6367" s="7" t="n">
        <v>90</v>
      </c>
      <c r="F6367" s="7" t="n">
        <v>0</v>
      </c>
      <c r="G6367" s="7" t="n">
        <v>0</v>
      </c>
    </row>
    <row r="6368" customFormat="false" ht="15" hidden="false" customHeight="false" outlineLevel="0" collapsed="false">
      <c r="A6368" s="7" t="s">
        <v>23</v>
      </c>
      <c r="B6368" s="7" t="s">
        <v>674</v>
      </c>
      <c r="C6368" s="7" t="s">
        <v>1494</v>
      </c>
      <c r="D6368" s="7" t="n">
        <v>1</v>
      </c>
      <c r="E6368" s="7" t="n">
        <v>90</v>
      </c>
      <c r="F6368" s="7" t="n">
        <v>0</v>
      </c>
      <c r="G6368" s="7" t="n">
        <v>0</v>
      </c>
    </row>
    <row r="6369" customFormat="false" ht="15" hidden="false" customHeight="false" outlineLevel="0" collapsed="false">
      <c r="A6369" s="7" t="s">
        <v>23</v>
      </c>
      <c r="B6369" s="7" t="s">
        <v>711</v>
      </c>
      <c r="C6369" s="7" t="s">
        <v>1494</v>
      </c>
      <c r="D6369" s="7" t="n">
        <v>1</v>
      </c>
      <c r="E6369" s="7" t="n">
        <v>90</v>
      </c>
      <c r="F6369" s="7" t="n">
        <v>0</v>
      </c>
      <c r="G6369" s="7" t="n">
        <v>0</v>
      </c>
    </row>
    <row r="6370" customFormat="false" ht="15" hidden="false" customHeight="false" outlineLevel="0" collapsed="false">
      <c r="A6370" s="7" t="s">
        <v>23</v>
      </c>
      <c r="B6370" s="7" t="s">
        <v>296</v>
      </c>
      <c r="C6370" s="7" t="s">
        <v>1294</v>
      </c>
      <c r="D6370" s="7" t="n">
        <v>0</v>
      </c>
      <c r="E6370" s="7" t="n">
        <v>0</v>
      </c>
      <c r="F6370" s="7" t="n">
        <v>12</v>
      </c>
      <c r="G6370" s="7" t="n">
        <v>365.04</v>
      </c>
    </row>
    <row r="6371" customFormat="false" ht="15" hidden="false" customHeight="false" outlineLevel="0" collapsed="false">
      <c r="A6371" s="7" t="s">
        <v>23</v>
      </c>
      <c r="B6371" s="7" t="s">
        <v>164</v>
      </c>
      <c r="C6371" s="7" t="s">
        <v>1295</v>
      </c>
      <c r="D6371" s="7" t="n">
        <v>10</v>
      </c>
      <c r="E6371" s="7" t="n">
        <v>201.07</v>
      </c>
      <c r="F6371" s="7" t="n">
        <v>11</v>
      </c>
      <c r="G6371" s="7" t="n">
        <v>221.19</v>
      </c>
    </row>
    <row r="6372" customFormat="false" ht="15" hidden="false" customHeight="false" outlineLevel="0" collapsed="false">
      <c r="A6372" s="7" t="s">
        <v>23</v>
      </c>
      <c r="B6372" s="7" t="s">
        <v>159</v>
      </c>
      <c r="C6372" s="7" t="s">
        <v>1295</v>
      </c>
      <c r="D6372" s="7" t="n">
        <v>15</v>
      </c>
      <c r="E6372" s="7" t="n">
        <v>301.61</v>
      </c>
      <c r="F6372" s="7" t="n">
        <v>6</v>
      </c>
      <c r="G6372" s="7" t="n">
        <v>120.64</v>
      </c>
    </row>
    <row r="6373" customFormat="false" ht="15" hidden="false" customHeight="false" outlineLevel="0" collapsed="false">
      <c r="A6373" s="7" t="s">
        <v>23</v>
      </c>
      <c r="B6373" s="7" t="s">
        <v>195</v>
      </c>
      <c r="C6373" s="7" t="s">
        <v>1295</v>
      </c>
      <c r="D6373" s="7" t="n">
        <v>10</v>
      </c>
      <c r="E6373" s="7" t="n">
        <v>201.07</v>
      </c>
      <c r="F6373" s="7" t="n">
        <v>3</v>
      </c>
      <c r="G6373" s="7" t="n">
        <v>60.32</v>
      </c>
    </row>
    <row r="6374" customFormat="false" ht="15" hidden="false" customHeight="false" outlineLevel="0" collapsed="false">
      <c r="A6374" s="7" t="s">
        <v>23</v>
      </c>
      <c r="B6374" s="7" t="s">
        <v>209</v>
      </c>
      <c r="C6374" s="7" t="s">
        <v>1295</v>
      </c>
      <c r="D6374" s="7" t="n">
        <v>10</v>
      </c>
      <c r="E6374" s="7" t="n">
        <v>201.07</v>
      </c>
      <c r="F6374" s="7" t="n">
        <v>-7</v>
      </c>
      <c r="G6374" s="7" t="n">
        <v>-140.75</v>
      </c>
    </row>
    <row r="6375" customFormat="false" ht="15" hidden="false" customHeight="false" outlineLevel="0" collapsed="false">
      <c r="A6375" s="7" t="s">
        <v>23</v>
      </c>
      <c r="B6375" s="7" t="s">
        <v>256</v>
      </c>
      <c r="C6375" s="7" t="s">
        <v>1301</v>
      </c>
      <c r="D6375" s="7" t="n">
        <v>0</v>
      </c>
      <c r="E6375" s="7" t="n">
        <v>0</v>
      </c>
      <c r="F6375" s="7" t="n">
        <v>8</v>
      </c>
      <c r="G6375" s="7" t="n">
        <v>318.35</v>
      </c>
    </row>
    <row r="6376" customFormat="false" ht="15" hidden="false" customHeight="false" outlineLevel="0" collapsed="false">
      <c r="A6376" s="7" t="s">
        <v>23</v>
      </c>
      <c r="B6376" s="7" t="s">
        <v>219</v>
      </c>
      <c r="C6376" s="7" t="s">
        <v>1302</v>
      </c>
      <c r="D6376" s="7" t="n">
        <v>6</v>
      </c>
      <c r="E6376" s="7" t="n">
        <v>252.81</v>
      </c>
      <c r="F6376" s="7" t="n">
        <v>6</v>
      </c>
      <c r="G6376" s="7" t="n">
        <v>252.8</v>
      </c>
    </row>
    <row r="6377" customFormat="false" ht="15" hidden="false" customHeight="false" outlineLevel="0" collapsed="false">
      <c r="A6377" s="7" t="s">
        <v>23</v>
      </c>
      <c r="B6377" s="7" t="s">
        <v>263</v>
      </c>
      <c r="C6377" s="7" t="s">
        <v>1337</v>
      </c>
      <c r="D6377" s="7" t="n">
        <v>6</v>
      </c>
      <c r="E6377" s="7" t="n">
        <v>269.68</v>
      </c>
      <c r="F6377" s="7" t="n">
        <v>0</v>
      </c>
      <c r="G6377" s="7" t="n">
        <v>0</v>
      </c>
    </row>
    <row r="6378" customFormat="false" ht="15" hidden="false" customHeight="false" outlineLevel="0" collapsed="false">
      <c r="A6378" s="7" t="s">
        <v>23</v>
      </c>
      <c r="B6378" s="7" t="s">
        <v>234</v>
      </c>
      <c r="C6378" s="7" t="s">
        <v>1338</v>
      </c>
      <c r="D6378" s="7" t="n">
        <v>3</v>
      </c>
      <c r="E6378" s="7" t="n">
        <v>140.47</v>
      </c>
      <c r="F6378" s="7" t="n">
        <v>0</v>
      </c>
      <c r="G6378" s="7" t="n">
        <v>0</v>
      </c>
    </row>
    <row r="6379" customFormat="false" ht="15" hidden="false" customHeight="false" outlineLevel="0" collapsed="false">
      <c r="A6379" s="7" t="s">
        <v>23</v>
      </c>
      <c r="B6379" s="7" t="s">
        <v>121</v>
      </c>
      <c r="C6379" s="7" t="s">
        <v>1339</v>
      </c>
      <c r="D6379" s="7" t="n">
        <v>5</v>
      </c>
      <c r="E6379" s="7" t="n">
        <v>304.42</v>
      </c>
      <c r="F6379" s="7" t="n">
        <v>0</v>
      </c>
      <c r="G6379" s="7" t="n">
        <v>0</v>
      </c>
    </row>
    <row r="6380" customFormat="false" ht="15" hidden="false" customHeight="false" outlineLevel="0" collapsed="false">
      <c r="A6380" s="7" t="s">
        <v>23</v>
      </c>
      <c r="B6380" s="7" t="s">
        <v>150</v>
      </c>
      <c r="C6380" s="7" t="s">
        <v>1349</v>
      </c>
      <c r="D6380" s="7" t="n">
        <v>5</v>
      </c>
      <c r="E6380" s="7" t="n">
        <v>93.55</v>
      </c>
      <c r="F6380" s="7" t="n">
        <v>10</v>
      </c>
      <c r="G6380" s="7" t="n">
        <v>187.05</v>
      </c>
    </row>
    <row r="6381" customFormat="false" ht="15" hidden="false" customHeight="false" outlineLevel="0" collapsed="false">
      <c r="A6381" s="7" t="s">
        <v>23</v>
      </c>
      <c r="B6381" s="7" t="s">
        <v>346</v>
      </c>
      <c r="C6381" s="7" t="s">
        <v>1373</v>
      </c>
      <c r="D6381" s="7" t="n">
        <v>20</v>
      </c>
      <c r="E6381" s="7" t="n">
        <v>540</v>
      </c>
      <c r="F6381" s="7" t="n">
        <v>20</v>
      </c>
      <c r="G6381" s="7" t="n">
        <v>540</v>
      </c>
    </row>
    <row r="6382" customFormat="false" ht="15" hidden="false" customHeight="false" outlineLevel="0" collapsed="false">
      <c r="A6382" s="7" t="s">
        <v>23</v>
      </c>
      <c r="B6382" s="7" t="s">
        <v>343</v>
      </c>
      <c r="C6382" s="7" t="s">
        <v>1376</v>
      </c>
      <c r="D6382" s="7" t="n">
        <v>2</v>
      </c>
      <c r="E6382" s="7" t="n">
        <v>50</v>
      </c>
      <c r="F6382" s="7" t="n">
        <v>0</v>
      </c>
      <c r="G6382" s="7" t="n">
        <v>0</v>
      </c>
    </row>
    <row r="6383" customFormat="false" ht="15" hidden="false" customHeight="false" outlineLevel="0" collapsed="false">
      <c r="A6383" s="7" t="s">
        <v>23</v>
      </c>
      <c r="B6383" s="7" t="s">
        <v>343</v>
      </c>
      <c r="C6383" s="7" t="s">
        <v>1376</v>
      </c>
      <c r="D6383" s="7" t="n">
        <v>6</v>
      </c>
      <c r="E6383" s="7" t="n">
        <v>150</v>
      </c>
      <c r="F6383" s="7" t="n">
        <v>0</v>
      </c>
      <c r="G6383" s="7" t="n">
        <v>0</v>
      </c>
    </row>
    <row r="6384" customFormat="false" ht="15" hidden="false" customHeight="false" outlineLevel="0" collapsed="false">
      <c r="A6384" s="7" t="s">
        <v>23</v>
      </c>
      <c r="B6384" s="7" t="s">
        <v>303</v>
      </c>
      <c r="C6384" s="7" t="s">
        <v>1376</v>
      </c>
      <c r="D6384" s="7" t="n">
        <v>6</v>
      </c>
      <c r="E6384" s="7" t="n">
        <v>149.98</v>
      </c>
      <c r="F6384" s="7" t="n">
        <v>0</v>
      </c>
      <c r="G6384" s="7" t="n">
        <v>0</v>
      </c>
    </row>
    <row r="6385" customFormat="false" ht="15" hidden="false" customHeight="false" outlineLevel="0" collapsed="false">
      <c r="A6385" s="7" t="s">
        <v>23</v>
      </c>
      <c r="B6385" s="7" t="s">
        <v>303</v>
      </c>
      <c r="C6385" s="7" t="s">
        <v>1376</v>
      </c>
      <c r="D6385" s="7" t="n">
        <v>2</v>
      </c>
      <c r="E6385" s="7" t="n">
        <v>50</v>
      </c>
      <c r="F6385" s="7" t="n">
        <v>0</v>
      </c>
      <c r="G6385" s="7" t="n">
        <v>0</v>
      </c>
    </row>
    <row r="6386" customFormat="false" ht="15" hidden="false" customHeight="false" outlineLevel="0" collapsed="false">
      <c r="A6386" s="7" t="s">
        <v>23</v>
      </c>
      <c r="B6386" s="7" t="s">
        <v>283</v>
      </c>
      <c r="C6386" s="7" t="s">
        <v>1376</v>
      </c>
      <c r="D6386" s="7" t="n">
        <v>6</v>
      </c>
      <c r="E6386" s="7" t="n">
        <v>149.98</v>
      </c>
      <c r="F6386" s="7" t="n">
        <v>0</v>
      </c>
      <c r="G6386" s="7" t="n">
        <v>0</v>
      </c>
    </row>
    <row r="6387" customFormat="false" ht="15" hidden="false" customHeight="false" outlineLevel="0" collapsed="false">
      <c r="A6387" s="7" t="s">
        <v>23</v>
      </c>
      <c r="B6387" s="7" t="s">
        <v>283</v>
      </c>
      <c r="C6387" s="7" t="s">
        <v>1376</v>
      </c>
      <c r="D6387" s="7" t="n">
        <v>2</v>
      </c>
      <c r="E6387" s="7" t="n">
        <v>50</v>
      </c>
      <c r="F6387" s="7" t="n">
        <v>0</v>
      </c>
      <c r="G6387" s="7" t="n">
        <v>0</v>
      </c>
    </row>
    <row r="6388" customFormat="false" ht="15" hidden="false" customHeight="false" outlineLevel="0" collapsed="false">
      <c r="A6388" s="7" t="s">
        <v>23</v>
      </c>
      <c r="B6388" s="7" t="s">
        <v>418</v>
      </c>
      <c r="C6388" s="7" t="s">
        <v>1378</v>
      </c>
      <c r="D6388" s="7" t="n">
        <v>6</v>
      </c>
      <c r="E6388" s="7" t="n">
        <v>149.98</v>
      </c>
      <c r="F6388" s="7" t="n">
        <v>0</v>
      </c>
      <c r="G6388" s="7" t="n">
        <v>0</v>
      </c>
    </row>
    <row r="6389" customFormat="false" ht="15" hidden="false" customHeight="false" outlineLevel="0" collapsed="false">
      <c r="A6389" s="7" t="s">
        <v>23</v>
      </c>
      <c r="B6389" s="7" t="s">
        <v>354</v>
      </c>
      <c r="C6389" s="7" t="s">
        <v>1378</v>
      </c>
      <c r="D6389" s="7" t="n">
        <v>6</v>
      </c>
      <c r="E6389" s="7" t="n">
        <v>149.98</v>
      </c>
      <c r="F6389" s="7" t="n">
        <v>0</v>
      </c>
      <c r="G6389" s="7" t="n">
        <v>0</v>
      </c>
    </row>
    <row r="6390" customFormat="false" ht="15" hidden="false" customHeight="false" outlineLevel="0" collapsed="false">
      <c r="A6390" s="7" t="s">
        <v>23</v>
      </c>
      <c r="B6390" s="7" t="s">
        <v>349</v>
      </c>
      <c r="C6390" s="7" t="s">
        <v>1378</v>
      </c>
      <c r="D6390" s="7" t="n">
        <v>6</v>
      </c>
      <c r="E6390" s="7" t="n">
        <v>0.04</v>
      </c>
      <c r="F6390" s="7" t="n">
        <v>0</v>
      </c>
      <c r="G6390" s="7" t="n">
        <v>0</v>
      </c>
    </row>
    <row r="6391" customFormat="false" ht="15" hidden="false" customHeight="false" outlineLevel="0" collapsed="false">
      <c r="A6391" s="7" t="s">
        <v>23</v>
      </c>
      <c r="B6391" s="7" t="s">
        <v>658</v>
      </c>
      <c r="C6391" s="7" t="s">
        <v>1496</v>
      </c>
      <c r="D6391" s="7" t="n">
        <v>0</v>
      </c>
      <c r="E6391" s="7" t="n">
        <v>0</v>
      </c>
      <c r="F6391" s="7" t="n">
        <v>2</v>
      </c>
      <c r="G6391" s="7" t="n">
        <v>126.46</v>
      </c>
    </row>
    <row r="6392" customFormat="false" ht="15" hidden="false" customHeight="false" outlineLevel="0" collapsed="false">
      <c r="A6392" s="7" t="s">
        <v>23</v>
      </c>
      <c r="B6392" s="7" t="s">
        <v>653</v>
      </c>
      <c r="C6392" s="7" t="s">
        <v>1496</v>
      </c>
      <c r="D6392" s="7" t="n">
        <v>0</v>
      </c>
      <c r="E6392" s="7" t="n">
        <v>0</v>
      </c>
      <c r="F6392" s="7" t="n">
        <v>4</v>
      </c>
      <c r="G6392" s="7" t="n">
        <v>252.92</v>
      </c>
    </row>
    <row r="6393" customFormat="false" ht="15" hidden="false" customHeight="false" outlineLevel="0" collapsed="false">
      <c r="A6393" s="7" t="s">
        <v>23</v>
      </c>
      <c r="B6393" s="7" t="s">
        <v>657</v>
      </c>
      <c r="C6393" s="7" t="s">
        <v>1496</v>
      </c>
      <c r="D6393" s="7" t="n">
        <v>0</v>
      </c>
      <c r="E6393" s="7" t="n">
        <v>0</v>
      </c>
      <c r="F6393" s="7" t="n">
        <v>5</v>
      </c>
      <c r="G6393" s="7" t="n">
        <v>316.16</v>
      </c>
    </row>
    <row r="6394" customFormat="false" ht="15" hidden="false" customHeight="false" outlineLevel="0" collapsed="false">
      <c r="A6394" s="7" t="s">
        <v>23</v>
      </c>
      <c r="B6394" s="7" t="s">
        <v>436</v>
      </c>
      <c r="C6394" s="7" t="s">
        <v>1396</v>
      </c>
      <c r="D6394" s="7" t="n">
        <v>2</v>
      </c>
      <c r="E6394" s="7" t="n">
        <v>360</v>
      </c>
      <c r="F6394" s="7" t="n">
        <v>0</v>
      </c>
      <c r="G6394" s="7" t="n">
        <v>0</v>
      </c>
    </row>
    <row r="6395" customFormat="false" ht="15" hidden="false" customHeight="false" outlineLevel="0" collapsed="false">
      <c r="A6395" s="7" t="s">
        <v>23</v>
      </c>
      <c r="B6395" s="7" t="s">
        <v>436</v>
      </c>
      <c r="C6395" s="7" t="s">
        <v>1396</v>
      </c>
      <c r="D6395" s="7" t="n">
        <v>1</v>
      </c>
      <c r="E6395" s="7" t="n">
        <v>179</v>
      </c>
      <c r="F6395" s="7" t="n">
        <v>0</v>
      </c>
      <c r="G6395" s="7" t="n">
        <v>0</v>
      </c>
    </row>
    <row r="6396" customFormat="false" ht="15" hidden="false" customHeight="false" outlineLevel="0" collapsed="false">
      <c r="A6396" s="7" t="s">
        <v>23</v>
      </c>
      <c r="B6396" s="7" t="s">
        <v>488</v>
      </c>
      <c r="C6396" s="7" t="s">
        <v>1396</v>
      </c>
      <c r="D6396" s="7" t="n">
        <v>1</v>
      </c>
      <c r="E6396" s="7" t="n">
        <v>179</v>
      </c>
      <c r="F6396" s="7" t="n">
        <v>0</v>
      </c>
      <c r="G6396" s="7" t="n">
        <v>0</v>
      </c>
    </row>
    <row r="6397" customFormat="false" ht="15" hidden="false" customHeight="false" outlineLevel="0" collapsed="false">
      <c r="A6397" s="7" t="s">
        <v>23</v>
      </c>
      <c r="B6397" s="7" t="s">
        <v>488</v>
      </c>
      <c r="C6397" s="7" t="s">
        <v>1396</v>
      </c>
      <c r="D6397" s="7" t="n">
        <v>2</v>
      </c>
      <c r="E6397" s="7" t="n">
        <v>360</v>
      </c>
      <c r="F6397" s="7" t="n">
        <v>0</v>
      </c>
      <c r="G6397" s="7" t="n">
        <v>0</v>
      </c>
    </row>
    <row r="6398" customFormat="false" ht="15" hidden="false" customHeight="false" outlineLevel="0" collapsed="false">
      <c r="A6398" s="7" t="s">
        <v>23</v>
      </c>
      <c r="B6398" s="7" t="s">
        <v>375</v>
      </c>
      <c r="C6398" s="7" t="s">
        <v>1396</v>
      </c>
      <c r="D6398" s="7" t="n">
        <v>1</v>
      </c>
      <c r="E6398" s="7" t="n">
        <v>179</v>
      </c>
      <c r="F6398" s="7" t="n">
        <v>0</v>
      </c>
      <c r="G6398" s="7" t="n">
        <v>0</v>
      </c>
    </row>
    <row r="6399" customFormat="false" ht="15" hidden="false" customHeight="false" outlineLevel="0" collapsed="false">
      <c r="A6399" s="7" t="s">
        <v>23</v>
      </c>
      <c r="B6399" s="7" t="s">
        <v>845</v>
      </c>
      <c r="C6399" s="7" t="s">
        <v>1523</v>
      </c>
      <c r="D6399" s="7" t="n">
        <v>2</v>
      </c>
      <c r="E6399" s="7" t="n">
        <v>46.16</v>
      </c>
      <c r="F6399" s="7" t="n">
        <v>0</v>
      </c>
      <c r="G6399" s="7" t="n">
        <v>0</v>
      </c>
    </row>
    <row r="6400" customFormat="false" ht="15" hidden="false" customHeight="false" outlineLevel="0" collapsed="false">
      <c r="A6400" s="7" t="s">
        <v>23</v>
      </c>
      <c r="B6400" s="7" t="s">
        <v>825</v>
      </c>
      <c r="C6400" s="7" t="s">
        <v>1523</v>
      </c>
      <c r="D6400" s="7" t="n">
        <v>2</v>
      </c>
      <c r="E6400" s="7" t="n">
        <v>46.16</v>
      </c>
      <c r="F6400" s="7" t="n">
        <v>0</v>
      </c>
      <c r="G6400" s="7" t="n">
        <v>0</v>
      </c>
    </row>
    <row r="6401" customFormat="false" ht="15" hidden="false" customHeight="false" outlineLevel="0" collapsed="false">
      <c r="A6401" s="7" t="s">
        <v>23</v>
      </c>
      <c r="B6401" s="7" t="s">
        <v>796</v>
      </c>
      <c r="C6401" s="7" t="s">
        <v>1523</v>
      </c>
      <c r="D6401" s="7" t="n">
        <v>2</v>
      </c>
      <c r="E6401" s="7" t="n">
        <v>46.18</v>
      </c>
      <c r="F6401" s="7" t="n">
        <v>0</v>
      </c>
      <c r="G6401" s="7" t="n">
        <v>0</v>
      </c>
    </row>
    <row r="6402" customFormat="false" ht="15" hidden="false" customHeight="false" outlineLevel="0" collapsed="false">
      <c r="A6402" s="7" t="s">
        <v>23</v>
      </c>
      <c r="B6402" s="7" t="s">
        <v>756</v>
      </c>
      <c r="C6402" s="7" t="s">
        <v>1523</v>
      </c>
      <c r="D6402" s="7" t="n">
        <v>2</v>
      </c>
      <c r="E6402" s="7" t="n">
        <v>46.16</v>
      </c>
      <c r="F6402" s="7" t="n">
        <v>0</v>
      </c>
      <c r="G6402" s="7" t="n">
        <v>0</v>
      </c>
    </row>
    <row r="6403" customFormat="false" ht="15" hidden="false" customHeight="false" outlineLevel="0" collapsed="false">
      <c r="A6403" s="7" t="s">
        <v>23</v>
      </c>
      <c r="B6403" s="7" t="s">
        <v>562</v>
      </c>
      <c r="C6403" s="7" t="s">
        <v>1401</v>
      </c>
      <c r="D6403" s="7" t="n">
        <v>7</v>
      </c>
      <c r="E6403" s="7" t="n">
        <v>1554.97</v>
      </c>
      <c r="F6403" s="7" t="n">
        <v>9</v>
      </c>
      <c r="G6403" s="7" t="n">
        <v>1999.22</v>
      </c>
    </row>
    <row r="6404" customFormat="false" ht="15" hidden="false" customHeight="false" outlineLevel="0" collapsed="false">
      <c r="A6404" s="7" t="s">
        <v>23</v>
      </c>
      <c r="B6404" s="7" t="s">
        <v>562</v>
      </c>
      <c r="C6404" s="7" t="s">
        <v>1401</v>
      </c>
      <c r="D6404" s="7" t="n">
        <v>5</v>
      </c>
      <c r="E6404" s="7" t="n">
        <v>0.01</v>
      </c>
      <c r="F6404" s="7" t="n">
        <v>0</v>
      </c>
      <c r="G6404" s="7" t="n">
        <v>0</v>
      </c>
    </row>
    <row r="6405" customFormat="false" ht="15" hidden="false" customHeight="false" outlineLevel="0" collapsed="false">
      <c r="A6405" s="7" t="s">
        <v>23</v>
      </c>
      <c r="B6405" s="7" t="s">
        <v>562</v>
      </c>
      <c r="C6405" s="7" t="s">
        <v>1401</v>
      </c>
      <c r="D6405" s="7" t="n">
        <v>0</v>
      </c>
      <c r="E6405" s="7" t="n">
        <v>0</v>
      </c>
      <c r="F6405" s="7" t="n">
        <v>3</v>
      </c>
      <c r="G6405" s="7" t="n">
        <v>0.02</v>
      </c>
    </row>
    <row r="6406" customFormat="false" ht="15" hidden="false" customHeight="false" outlineLevel="0" collapsed="false">
      <c r="A6406" s="7" t="s">
        <v>23</v>
      </c>
      <c r="B6406" s="7" t="s">
        <v>456</v>
      </c>
      <c r="C6406" s="7" t="s">
        <v>1404</v>
      </c>
      <c r="D6406" s="7" t="n">
        <v>1</v>
      </c>
      <c r="E6406" s="7" t="n">
        <v>321</v>
      </c>
      <c r="F6406" s="7" t="n">
        <v>0</v>
      </c>
      <c r="G6406" s="7" t="n">
        <v>0</v>
      </c>
    </row>
    <row r="6407" customFormat="false" ht="15" hidden="false" customHeight="false" outlineLevel="0" collapsed="false">
      <c r="A6407" s="7" t="s">
        <v>23</v>
      </c>
      <c r="B6407" s="7" t="s">
        <v>539</v>
      </c>
      <c r="C6407" s="7" t="s">
        <v>1406</v>
      </c>
      <c r="D6407" s="7" t="n">
        <v>2</v>
      </c>
      <c r="E6407" s="7" t="n">
        <v>190</v>
      </c>
      <c r="F6407" s="7" t="n">
        <v>0</v>
      </c>
      <c r="G6407" s="7" t="n">
        <v>0</v>
      </c>
    </row>
    <row r="6408" customFormat="false" ht="15" hidden="false" customHeight="false" outlineLevel="0" collapsed="false">
      <c r="A6408" s="7" t="s">
        <v>23</v>
      </c>
      <c r="B6408" s="7" t="s">
        <v>708</v>
      </c>
      <c r="C6408" s="7" t="s">
        <v>1406</v>
      </c>
      <c r="D6408" s="7" t="n">
        <v>2</v>
      </c>
      <c r="E6408" s="7" t="n">
        <v>190</v>
      </c>
      <c r="F6408" s="7" t="n">
        <v>0</v>
      </c>
      <c r="G6408" s="7" t="n">
        <v>0</v>
      </c>
    </row>
    <row r="6409" customFormat="false" ht="15" hidden="false" customHeight="false" outlineLevel="0" collapsed="false">
      <c r="A6409" s="7" t="s">
        <v>23</v>
      </c>
      <c r="B6409" s="7" t="s">
        <v>306</v>
      </c>
      <c r="C6409" s="7" t="s">
        <v>1407</v>
      </c>
      <c r="D6409" s="7" t="n">
        <v>5</v>
      </c>
      <c r="E6409" s="7" t="n">
        <v>107.59</v>
      </c>
      <c r="F6409" s="7" t="n">
        <v>0</v>
      </c>
      <c r="G6409" s="7" t="n">
        <v>0</v>
      </c>
    </row>
    <row r="6410" customFormat="false" ht="15" hidden="false" customHeight="false" outlineLevel="0" collapsed="false">
      <c r="A6410" s="7" t="s">
        <v>23</v>
      </c>
      <c r="B6410" s="7" t="s">
        <v>160</v>
      </c>
      <c r="C6410" s="7" t="s">
        <v>1413</v>
      </c>
      <c r="D6410" s="7" t="n">
        <v>0</v>
      </c>
      <c r="E6410" s="7" t="n">
        <v>0</v>
      </c>
      <c r="F6410" s="7" t="n">
        <v>6</v>
      </c>
      <c r="G6410" s="7" t="n">
        <v>75.64</v>
      </c>
    </row>
    <row r="6411" customFormat="false" ht="15" hidden="false" customHeight="false" outlineLevel="0" collapsed="false">
      <c r="A6411" s="7" t="s">
        <v>23</v>
      </c>
      <c r="B6411" s="7" t="s">
        <v>140</v>
      </c>
      <c r="C6411" s="7" t="s">
        <v>1414</v>
      </c>
      <c r="D6411" s="7" t="n">
        <v>5</v>
      </c>
      <c r="E6411" s="7" t="n">
        <v>63.04</v>
      </c>
      <c r="F6411" s="7" t="n">
        <v>6</v>
      </c>
      <c r="G6411" s="7" t="n">
        <v>75.64</v>
      </c>
    </row>
    <row r="6412" customFormat="false" ht="15" hidden="false" customHeight="false" outlineLevel="0" collapsed="false">
      <c r="A6412" s="7" t="s">
        <v>23</v>
      </c>
      <c r="B6412" s="7" t="s">
        <v>128</v>
      </c>
      <c r="C6412" s="7" t="s">
        <v>1421</v>
      </c>
      <c r="D6412" s="7" t="n">
        <v>10</v>
      </c>
      <c r="E6412" s="7" t="n">
        <v>250.5</v>
      </c>
      <c r="F6412" s="7" t="n">
        <v>0</v>
      </c>
      <c r="G6412" s="7" t="n">
        <v>0</v>
      </c>
    </row>
    <row r="6413" customFormat="false" ht="15" hidden="false" customHeight="false" outlineLevel="0" collapsed="false">
      <c r="A6413" s="7" t="s">
        <v>23</v>
      </c>
      <c r="B6413" s="7" t="s">
        <v>122</v>
      </c>
      <c r="C6413" s="7" t="s">
        <v>1421</v>
      </c>
      <c r="D6413" s="7" t="n">
        <v>2</v>
      </c>
      <c r="E6413" s="7" t="n">
        <v>50.1</v>
      </c>
      <c r="F6413" s="7" t="n">
        <v>0</v>
      </c>
      <c r="G6413" s="7" t="n">
        <v>0</v>
      </c>
    </row>
    <row r="6414" customFormat="false" ht="15" hidden="false" customHeight="false" outlineLevel="0" collapsed="false">
      <c r="A6414" s="7" t="s">
        <v>23</v>
      </c>
      <c r="B6414" s="7" t="s">
        <v>103</v>
      </c>
      <c r="C6414" s="7" t="s">
        <v>1443</v>
      </c>
      <c r="D6414" s="7" t="n">
        <v>9</v>
      </c>
      <c r="E6414" s="7" t="n">
        <v>653.47</v>
      </c>
      <c r="F6414" s="7" t="n">
        <v>4</v>
      </c>
      <c r="G6414" s="7" t="n">
        <v>290.43</v>
      </c>
    </row>
    <row r="6415" customFormat="false" ht="15" hidden="false" customHeight="false" outlineLevel="0" collapsed="false">
      <c r="A6415" s="7" t="s">
        <v>23</v>
      </c>
      <c r="B6415" s="7" t="s">
        <v>103</v>
      </c>
      <c r="C6415" s="7" t="s">
        <v>1443</v>
      </c>
      <c r="D6415" s="7" t="n">
        <v>0</v>
      </c>
      <c r="E6415" s="7" t="n">
        <v>0</v>
      </c>
      <c r="F6415" s="7" t="n">
        <v>19</v>
      </c>
      <c r="G6415" s="7" t="n">
        <v>1513.38</v>
      </c>
    </row>
    <row r="6416" customFormat="false" ht="15" hidden="false" customHeight="false" outlineLevel="0" collapsed="false">
      <c r="A6416" s="7" t="s">
        <v>23</v>
      </c>
      <c r="B6416" s="7" t="s">
        <v>103</v>
      </c>
      <c r="C6416" s="7" t="s">
        <v>1443</v>
      </c>
      <c r="D6416" s="7" t="n">
        <v>10</v>
      </c>
      <c r="E6416" s="7" t="n">
        <v>708.74</v>
      </c>
      <c r="F6416" s="7" t="n">
        <v>0</v>
      </c>
      <c r="G6416" s="7" t="n">
        <v>0</v>
      </c>
    </row>
    <row r="6417" customFormat="false" ht="15" hidden="false" customHeight="false" outlineLevel="0" collapsed="false">
      <c r="A6417" s="7" t="s">
        <v>23</v>
      </c>
      <c r="B6417" s="7" t="s">
        <v>124</v>
      </c>
      <c r="C6417" s="7" t="s">
        <v>1449</v>
      </c>
      <c r="D6417" s="7" t="n">
        <v>1</v>
      </c>
      <c r="E6417" s="7" t="n">
        <v>0.01</v>
      </c>
      <c r="F6417" s="7" t="n">
        <v>0</v>
      </c>
      <c r="G6417" s="7" t="n">
        <v>0</v>
      </c>
    </row>
    <row r="6418" customFormat="false" ht="15" hidden="false" customHeight="false" outlineLevel="0" collapsed="false">
      <c r="A6418" s="7" t="s">
        <v>23</v>
      </c>
      <c r="B6418" s="7" t="s">
        <v>124</v>
      </c>
      <c r="C6418" s="7" t="s">
        <v>1449</v>
      </c>
      <c r="D6418" s="7" t="n">
        <v>5</v>
      </c>
      <c r="E6418" s="7" t="n">
        <v>107.59</v>
      </c>
      <c r="F6418" s="7" t="n">
        <v>6</v>
      </c>
      <c r="G6418" s="7" t="n">
        <v>129.1</v>
      </c>
    </row>
    <row r="6419" customFormat="false" ht="15" hidden="false" customHeight="false" outlineLevel="0" collapsed="false">
      <c r="A6419" s="7" t="s">
        <v>23</v>
      </c>
      <c r="B6419" s="7" t="s">
        <v>143</v>
      </c>
      <c r="C6419" s="7" t="s">
        <v>1450</v>
      </c>
      <c r="D6419" s="7" t="n">
        <v>5</v>
      </c>
      <c r="E6419" s="7" t="n">
        <v>117</v>
      </c>
      <c r="F6419" s="7" t="n">
        <v>6</v>
      </c>
      <c r="G6419" s="7" t="n">
        <v>140.4</v>
      </c>
    </row>
    <row r="6420" customFormat="false" ht="15" hidden="false" customHeight="false" outlineLevel="0" collapsed="false">
      <c r="A6420" s="7" t="s">
        <v>23</v>
      </c>
      <c r="B6420" s="7" t="s">
        <v>143</v>
      </c>
      <c r="C6420" s="7" t="s">
        <v>1450</v>
      </c>
      <c r="D6420" s="7" t="n">
        <v>1</v>
      </c>
      <c r="E6420" s="7" t="n">
        <v>0.01</v>
      </c>
      <c r="F6420" s="7" t="n">
        <v>0</v>
      </c>
      <c r="G6420" s="7" t="n">
        <v>0</v>
      </c>
    </row>
    <row r="6421" customFormat="false" ht="15" hidden="false" customHeight="false" outlineLevel="0" collapsed="false">
      <c r="A6421" s="7" t="s">
        <v>23</v>
      </c>
      <c r="B6421" s="7" t="s">
        <v>347</v>
      </c>
      <c r="C6421" s="7" t="s">
        <v>1454</v>
      </c>
      <c r="D6421" s="7" t="n">
        <v>5</v>
      </c>
      <c r="E6421" s="7" t="n">
        <v>119.29</v>
      </c>
      <c r="F6421" s="7" t="n">
        <v>0</v>
      </c>
      <c r="G6421" s="7" t="n">
        <v>0</v>
      </c>
    </row>
    <row r="6422" customFormat="false" ht="15" hidden="false" customHeight="false" outlineLevel="0" collapsed="false">
      <c r="A6422" s="7" t="s">
        <v>23</v>
      </c>
      <c r="B6422" s="7" t="s">
        <v>663</v>
      </c>
      <c r="C6422" s="7" t="s">
        <v>1524</v>
      </c>
      <c r="D6422" s="7" t="n">
        <v>0</v>
      </c>
      <c r="E6422" s="7" t="n">
        <v>0</v>
      </c>
      <c r="F6422" s="7" t="n">
        <v>1</v>
      </c>
      <c r="G6422" s="7" t="n">
        <v>524.93</v>
      </c>
    </row>
    <row r="6423" customFormat="false" ht="15" hidden="false" customHeight="false" outlineLevel="0" collapsed="false">
      <c r="A6423" s="7" t="s">
        <v>23</v>
      </c>
      <c r="B6423" s="7" t="s">
        <v>707</v>
      </c>
      <c r="C6423" s="7" t="s">
        <v>1546</v>
      </c>
      <c r="D6423" s="7" t="n">
        <v>0</v>
      </c>
      <c r="E6423" s="7" t="n">
        <v>0</v>
      </c>
      <c r="F6423" s="7" t="n">
        <v>-1</v>
      </c>
      <c r="G6423" s="7" t="n">
        <v>-524.93</v>
      </c>
    </row>
    <row r="6424" customFormat="false" ht="15" hidden="false" customHeight="false" outlineLevel="0" collapsed="false">
      <c r="A6424" s="7" t="s">
        <v>23</v>
      </c>
      <c r="B6424" s="7" t="s">
        <v>652</v>
      </c>
      <c r="C6424" s="7" t="s">
        <v>1526</v>
      </c>
      <c r="D6424" s="7" t="n">
        <v>0</v>
      </c>
      <c r="E6424" s="7" t="n">
        <v>0</v>
      </c>
      <c r="F6424" s="7" t="n">
        <v>4</v>
      </c>
      <c r="G6424" s="7" t="n">
        <v>2099.72</v>
      </c>
    </row>
    <row r="6425" customFormat="false" ht="15" hidden="false" customHeight="false" outlineLevel="0" collapsed="false">
      <c r="A6425" s="7" t="s">
        <v>23</v>
      </c>
      <c r="B6425" s="7" t="s">
        <v>841</v>
      </c>
      <c r="C6425" s="7" t="s">
        <v>1547</v>
      </c>
      <c r="D6425" s="7" t="n">
        <v>0</v>
      </c>
      <c r="E6425" s="7" t="n">
        <v>0</v>
      </c>
      <c r="F6425" s="7" t="n">
        <v>1</v>
      </c>
      <c r="G6425" s="7" t="n">
        <v>34.96</v>
      </c>
    </row>
    <row r="6426" customFormat="false" ht="15" hidden="false" customHeight="false" outlineLevel="0" collapsed="false">
      <c r="A6426" s="7" t="s">
        <v>23</v>
      </c>
      <c r="B6426" s="7" t="s">
        <v>381</v>
      </c>
      <c r="C6426" s="7" t="s">
        <v>1471</v>
      </c>
      <c r="D6426" s="7" t="n">
        <v>0</v>
      </c>
      <c r="E6426" s="7" t="n">
        <v>0</v>
      </c>
      <c r="F6426" s="7" t="n">
        <v>1</v>
      </c>
      <c r="G6426" s="7" t="n">
        <v>164.02</v>
      </c>
    </row>
    <row r="6427" customFormat="false" ht="15" hidden="false" customHeight="false" outlineLevel="0" collapsed="false">
      <c r="A6427" s="7" t="s">
        <v>23</v>
      </c>
      <c r="B6427" s="7" t="s">
        <v>359</v>
      </c>
      <c r="C6427" s="7" t="s">
        <v>1471</v>
      </c>
      <c r="D6427" s="7" t="n">
        <v>0</v>
      </c>
      <c r="E6427" s="7" t="n">
        <v>0</v>
      </c>
      <c r="F6427" s="7" t="n">
        <v>1</v>
      </c>
      <c r="G6427" s="7" t="n">
        <v>164.02</v>
      </c>
    </row>
    <row r="6428" customFormat="false" ht="15" hidden="false" customHeight="false" outlineLevel="0" collapsed="false">
      <c r="A6428" s="7" t="s">
        <v>23</v>
      </c>
      <c r="B6428" s="7" t="s">
        <v>534</v>
      </c>
      <c r="C6428" s="7" t="s">
        <v>1471</v>
      </c>
      <c r="D6428" s="7" t="n">
        <v>0</v>
      </c>
      <c r="E6428" s="7" t="n">
        <v>0</v>
      </c>
      <c r="F6428" s="7" t="n">
        <v>1</v>
      </c>
      <c r="G6428" s="7" t="n">
        <v>164.02</v>
      </c>
    </row>
    <row r="6429" customFormat="false" ht="15" hidden="false" customHeight="false" outlineLevel="0" collapsed="false">
      <c r="A6429" s="7" t="s">
        <v>23</v>
      </c>
      <c r="B6429" s="7" t="s">
        <v>701</v>
      </c>
      <c r="C6429" s="7" t="s">
        <v>1499</v>
      </c>
      <c r="D6429" s="7" t="n">
        <v>0</v>
      </c>
      <c r="E6429" s="7" t="n">
        <v>0</v>
      </c>
      <c r="F6429" s="7" t="n">
        <v>1</v>
      </c>
      <c r="G6429" s="7" t="n">
        <v>120</v>
      </c>
    </row>
    <row r="6430" customFormat="false" ht="15" hidden="false" customHeight="false" outlineLevel="0" collapsed="false">
      <c r="A6430" s="7" t="s">
        <v>23</v>
      </c>
      <c r="B6430" s="7" t="s">
        <v>684</v>
      </c>
      <c r="C6430" s="7" t="s">
        <v>1499</v>
      </c>
      <c r="D6430" s="7" t="n">
        <v>0</v>
      </c>
      <c r="E6430" s="7" t="n">
        <v>0</v>
      </c>
      <c r="F6430" s="7" t="n">
        <v>2</v>
      </c>
      <c r="G6430" s="7" t="n">
        <v>240</v>
      </c>
    </row>
    <row r="6431" customFormat="false" ht="15" hidden="false" customHeight="false" outlineLevel="0" collapsed="false">
      <c r="A6431" s="7" t="s">
        <v>23</v>
      </c>
      <c r="B6431" s="7" t="s">
        <v>681</v>
      </c>
      <c r="C6431" s="7" t="s">
        <v>1499</v>
      </c>
      <c r="D6431" s="7" t="n">
        <v>2</v>
      </c>
      <c r="E6431" s="7" t="n">
        <v>0.01</v>
      </c>
      <c r="F6431" s="7" t="n">
        <v>0</v>
      </c>
      <c r="G6431" s="7" t="n">
        <v>0</v>
      </c>
    </row>
    <row r="6432" customFormat="false" ht="15" hidden="false" customHeight="false" outlineLevel="0" collapsed="false">
      <c r="A6432" s="7" t="s">
        <v>23</v>
      </c>
      <c r="B6432" s="7" t="s">
        <v>681</v>
      </c>
      <c r="C6432" s="7" t="s">
        <v>1499</v>
      </c>
      <c r="D6432" s="7" t="n">
        <v>0</v>
      </c>
      <c r="E6432" s="7" t="n">
        <v>0</v>
      </c>
      <c r="F6432" s="7" t="n">
        <v>3</v>
      </c>
      <c r="G6432" s="7" t="n">
        <v>360</v>
      </c>
    </row>
    <row r="6433" customFormat="false" ht="15" hidden="false" customHeight="false" outlineLevel="0" collapsed="false">
      <c r="A6433" s="7" t="s">
        <v>23</v>
      </c>
      <c r="B6433" s="7" t="s">
        <v>683</v>
      </c>
      <c r="C6433" s="7" t="s">
        <v>1499</v>
      </c>
      <c r="D6433" s="7" t="n">
        <v>3</v>
      </c>
      <c r="E6433" s="7" t="n">
        <v>360</v>
      </c>
      <c r="F6433" s="7" t="n">
        <v>3</v>
      </c>
      <c r="G6433" s="7" t="n">
        <v>360</v>
      </c>
    </row>
    <row r="6434" customFormat="false" ht="15" hidden="false" customHeight="false" outlineLevel="0" collapsed="false">
      <c r="A6434" s="7" t="s">
        <v>23</v>
      </c>
      <c r="B6434" s="7" t="s">
        <v>664</v>
      </c>
      <c r="C6434" s="7" t="s">
        <v>1499</v>
      </c>
      <c r="D6434" s="7" t="n">
        <v>4</v>
      </c>
      <c r="E6434" s="7" t="n">
        <v>480</v>
      </c>
      <c r="F6434" s="7" t="n">
        <v>1</v>
      </c>
      <c r="G6434" s="7" t="n">
        <v>120</v>
      </c>
    </row>
    <row r="6435" customFormat="false" ht="15" hidden="false" customHeight="false" outlineLevel="0" collapsed="false">
      <c r="A6435" s="7" t="s">
        <v>23</v>
      </c>
      <c r="B6435" s="7" t="s">
        <v>664</v>
      </c>
      <c r="C6435" s="7" t="s">
        <v>1499</v>
      </c>
      <c r="D6435" s="7" t="n">
        <v>0</v>
      </c>
      <c r="E6435" s="7" t="n">
        <v>0</v>
      </c>
      <c r="F6435" s="7" t="n">
        <v>2</v>
      </c>
      <c r="G6435" s="7" t="n">
        <v>0.01</v>
      </c>
    </row>
    <row r="6436" customFormat="false" ht="15" hidden="false" customHeight="false" outlineLevel="0" collapsed="false">
      <c r="A6436" s="7" t="s">
        <v>23</v>
      </c>
      <c r="B6436" s="7" t="s">
        <v>702</v>
      </c>
      <c r="C6436" s="7" t="s">
        <v>1499</v>
      </c>
      <c r="D6436" s="7" t="n">
        <v>3</v>
      </c>
      <c r="E6436" s="7" t="n">
        <v>359.99</v>
      </c>
      <c r="F6436" s="7" t="n">
        <v>0</v>
      </c>
      <c r="G6436" s="7" t="n">
        <v>0</v>
      </c>
    </row>
    <row r="6437" customFormat="false" ht="15" hidden="false" customHeight="false" outlineLevel="0" collapsed="false">
      <c r="A6437" s="7" t="s">
        <v>23</v>
      </c>
      <c r="B6437" s="7" t="s">
        <v>646</v>
      </c>
      <c r="C6437" s="7" t="s">
        <v>1500</v>
      </c>
      <c r="D6437" s="7" t="n">
        <v>0</v>
      </c>
      <c r="E6437" s="7" t="n">
        <v>0</v>
      </c>
      <c r="F6437" s="7" t="n">
        <v>1</v>
      </c>
      <c r="G6437" s="7" t="n">
        <v>350</v>
      </c>
    </row>
    <row r="6438" customFormat="false" ht="15" hidden="false" customHeight="false" outlineLevel="0" collapsed="false">
      <c r="A6438" s="7" t="s">
        <v>23</v>
      </c>
      <c r="B6438" s="7" t="s">
        <v>649</v>
      </c>
      <c r="C6438" s="7" t="s">
        <v>1500</v>
      </c>
      <c r="D6438" s="7" t="n">
        <v>0</v>
      </c>
      <c r="E6438" s="7" t="n">
        <v>0</v>
      </c>
      <c r="F6438" s="7" t="n">
        <v>1</v>
      </c>
      <c r="G6438" s="7" t="n">
        <v>350.06</v>
      </c>
    </row>
    <row r="6439" customFormat="false" ht="15" hidden="false" customHeight="false" outlineLevel="0" collapsed="false">
      <c r="A6439" s="7" t="s">
        <v>23</v>
      </c>
      <c r="B6439" s="7" t="s">
        <v>648</v>
      </c>
      <c r="C6439" s="7" t="s">
        <v>1500</v>
      </c>
      <c r="D6439" s="7" t="n">
        <v>0</v>
      </c>
      <c r="E6439" s="7" t="n">
        <v>0</v>
      </c>
      <c r="F6439" s="7" t="n">
        <v>1</v>
      </c>
      <c r="G6439" s="7" t="n">
        <v>350</v>
      </c>
    </row>
    <row r="6440" customFormat="false" ht="15" hidden="false" customHeight="false" outlineLevel="0" collapsed="false">
      <c r="A6440" s="7" t="s">
        <v>23</v>
      </c>
      <c r="B6440" s="7" t="s">
        <v>651</v>
      </c>
      <c r="C6440" s="7" t="s">
        <v>1497</v>
      </c>
      <c r="D6440" s="7" t="n">
        <v>1</v>
      </c>
      <c r="E6440" s="7" t="n">
        <v>222</v>
      </c>
      <c r="F6440" s="7" t="n">
        <v>0</v>
      </c>
      <c r="G6440" s="7" t="n">
        <v>0</v>
      </c>
    </row>
    <row r="6441" customFormat="false" ht="15" hidden="false" customHeight="false" outlineLevel="0" collapsed="false">
      <c r="A6441" s="7" t="s">
        <v>23</v>
      </c>
      <c r="B6441" s="7" t="s">
        <v>103</v>
      </c>
      <c r="C6441" s="7" t="s">
        <v>1443</v>
      </c>
      <c r="D6441" s="7" t="n">
        <v>1</v>
      </c>
      <c r="E6441" s="7" t="n">
        <v>70.87</v>
      </c>
      <c r="F6441" s="7" t="n">
        <v>0</v>
      </c>
      <c r="G6441" s="7" t="n">
        <v>0</v>
      </c>
    </row>
    <row r="6442" customFormat="false" ht="15" hidden="false" customHeight="false" outlineLevel="0" collapsed="false">
      <c r="A6442" s="7" t="s">
        <v>23</v>
      </c>
      <c r="B6442" s="7" t="s">
        <v>691</v>
      </c>
      <c r="C6442" s="7" t="s">
        <v>1498</v>
      </c>
      <c r="D6442" s="7" t="n">
        <v>2</v>
      </c>
      <c r="E6442" s="7" t="n">
        <v>60</v>
      </c>
      <c r="F6442" s="7" t="n">
        <v>0</v>
      </c>
      <c r="G6442" s="7" t="n">
        <v>0</v>
      </c>
    </row>
    <row r="6443" customFormat="false" ht="15" hidden="false" customHeight="false" outlineLevel="0" collapsed="false">
      <c r="A6443" s="7" t="s">
        <v>23</v>
      </c>
      <c r="B6443" s="7" t="s">
        <v>88</v>
      </c>
      <c r="C6443" s="7" t="s">
        <v>1271</v>
      </c>
      <c r="D6443" s="7" t="n">
        <v>25</v>
      </c>
      <c r="E6443" s="7" t="n">
        <v>2538</v>
      </c>
      <c r="F6443" s="7" t="n">
        <v>0</v>
      </c>
      <c r="G6443" s="7" t="n">
        <v>0</v>
      </c>
    </row>
    <row r="6444" customFormat="false" ht="15" hidden="false" customHeight="false" outlineLevel="0" collapsed="false">
      <c r="A6444" s="7" t="s">
        <v>23</v>
      </c>
      <c r="B6444" s="7" t="s">
        <v>148</v>
      </c>
      <c r="C6444" s="7" t="s">
        <v>1387</v>
      </c>
      <c r="D6444" s="7" t="n">
        <v>5</v>
      </c>
      <c r="E6444" s="7" t="n">
        <v>154.46</v>
      </c>
      <c r="F6444" s="7" t="n">
        <v>0</v>
      </c>
      <c r="G6444" s="7" t="n">
        <v>0</v>
      </c>
    </row>
    <row r="6445" customFormat="false" ht="15" hidden="false" customHeight="false" outlineLevel="0" collapsed="false">
      <c r="A6445" s="7" t="s">
        <v>23</v>
      </c>
      <c r="B6445" s="7" t="s">
        <v>139</v>
      </c>
      <c r="C6445" s="7" t="s">
        <v>1387</v>
      </c>
      <c r="D6445" s="7" t="n">
        <v>2</v>
      </c>
      <c r="E6445" s="7" t="n">
        <v>61.78</v>
      </c>
      <c r="F6445" s="7" t="n">
        <v>0</v>
      </c>
      <c r="G6445" s="7" t="n">
        <v>0</v>
      </c>
    </row>
    <row r="6446" customFormat="false" ht="15" hidden="false" customHeight="false" outlineLevel="0" collapsed="false">
      <c r="A6446" s="7" t="s">
        <v>23</v>
      </c>
      <c r="B6446" s="7" t="s">
        <v>181</v>
      </c>
      <c r="C6446" s="7" t="s">
        <v>1387</v>
      </c>
      <c r="D6446" s="7" t="n">
        <v>5</v>
      </c>
      <c r="E6446" s="7" t="n">
        <v>154.46</v>
      </c>
      <c r="F6446" s="7" t="n">
        <v>0</v>
      </c>
      <c r="G6446" s="7" t="n">
        <v>0</v>
      </c>
    </row>
    <row r="6447" customFormat="false" ht="15" hidden="false" customHeight="false" outlineLevel="0" collapsed="false">
      <c r="A6447" s="7" t="s">
        <v>23</v>
      </c>
      <c r="B6447" s="7" t="s">
        <v>257</v>
      </c>
      <c r="C6447" s="7" t="s">
        <v>1387</v>
      </c>
      <c r="D6447" s="7" t="n">
        <v>1</v>
      </c>
      <c r="E6447" s="7" t="n">
        <v>30.89</v>
      </c>
      <c r="F6447" s="7" t="n">
        <v>0</v>
      </c>
      <c r="G6447" s="7" t="n">
        <v>0</v>
      </c>
    </row>
    <row r="6448" customFormat="false" ht="15" hidden="false" customHeight="false" outlineLevel="0" collapsed="false">
      <c r="A6448" s="7" t="s">
        <v>23</v>
      </c>
      <c r="B6448" s="7" t="s">
        <v>562</v>
      </c>
      <c r="C6448" s="7" t="s">
        <v>1401</v>
      </c>
      <c r="D6448" s="7" t="n">
        <v>7</v>
      </c>
      <c r="E6448" s="7" t="n">
        <v>1554.95</v>
      </c>
      <c r="F6448" s="7" t="n">
        <v>0</v>
      </c>
      <c r="G6448" s="7" t="n">
        <v>0</v>
      </c>
    </row>
    <row r="6449" customFormat="false" ht="15" hidden="false" customHeight="false" outlineLevel="0" collapsed="false">
      <c r="A6449" s="7" t="s">
        <v>23</v>
      </c>
      <c r="B6449" s="7" t="s">
        <v>562</v>
      </c>
      <c r="C6449" s="7" t="s">
        <v>1401</v>
      </c>
      <c r="D6449" s="7" t="n">
        <v>5</v>
      </c>
      <c r="E6449" s="7" t="n">
        <v>0.04</v>
      </c>
      <c r="F6449" s="7" t="n">
        <v>0</v>
      </c>
      <c r="G6449" s="7" t="n">
        <v>0</v>
      </c>
    </row>
    <row r="6450" customFormat="false" ht="15" hidden="false" customHeight="false" outlineLevel="0" collapsed="false">
      <c r="A6450" s="7" t="s">
        <v>23</v>
      </c>
      <c r="B6450" s="7" t="s">
        <v>549</v>
      </c>
      <c r="C6450" s="7" t="s">
        <v>1279</v>
      </c>
      <c r="D6450" s="7" t="n">
        <v>0</v>
      </c>
      <c r="E6450" s="7" t="n">
        <v>0</v>
      </c>
      <c r="F6450" s="7" t="n">
        <v>1</v>
      </c>
      <c r="G6450" s="7" t="n">
        <v>105</v>
      </c>
    </row>
    <row r="6451" customFormat="false" ht="15" hidden="false" customHeight="false" outlineLevel="0" collapsed="false">
      <c r="A6451" s="7" t="s">
        <v>23</v>
      </c>
      <c r="B6451" s="7" t="s">
        <v>562</v>
      </c>
      <c r="C6451" s="7" t="s">
        <v>1401</v>
      </c>
      <c r="D6451" s="7" t="n">
        <v>10</v>
      </c>
      <c r="E6451" s="7" t="n">
        <v>0.08</v>
      </c>
      <c r="F6451" s="7" t="n">
        <v>0</v>
      </c>
      <c r="G6451" s="7" t="n">
        <v>0</v>
      </c>
    </row>
    <row r="6452" customFormat="false" ht="15" hidden="false" customHeight="false" outlineLevel="0" collapsed="false">
      <c r="A6452" s="7" t="s">
        <v>23</v>
      </c>
      <c r="B6452" s="7" t="s">
        <v>562</v>
      </c>
      <c r="C6452" s="7" t="s">
        <v>1401</v>
      </c>
      <c r="D6452" s="7" t="n">
        <v>14</v>
      </c>
      <c r="E6452" s="7" t="n">
        <v>3109.88</v>
      </c>
      <c r="F6452" s="7" t="n">
        <v>0</v>
      </c>
      <c r="G6452" s="7" t="n">
        <v>0</v>
      </c>
    </row>
    <row r="6453" customFormat="false" ht="15" hidden="false" customHeight="false" outlineLevel="0" collapsed="false">
      <c r="A6453" s="7" t="s">
        <v>23</v>
      </c>
      <c r="B6453" s="7" t="s">
        <v>267</v>
      </c>
      <c r="C6453" s="7" t="s">
        <v>1403</v>
      </c>
      <c r="D6453" s="7" t="n">
        <v>0</v>
      </c>
      <c r="E6453" s="7" t="n">
        <v>0</v>
      </c>
      <c r="F6453" s="7" t="n">
        <v>2</v>
      </c>
      <c r="G6453" s="7" t="n">
        <v>319.99</v>
      </c>
    </row>
    <row r="6454" customFormat="false" ht="15" hidden="false" customHeight="false" outlineLevel="0" collapsed="false">
      <c r="A6454" s="7" t="s">
        <v>23</v>
      </c>
      <c r="B6454" s="7" t="s">
        <v>373</v>
      </c>
      <c r="C6454" s="7" t="s">
        <v>1403</v>
      </c>
      <c r="D6454" s="7" t="n">
        <v>0</v>
      </c>
      <c r="E6454" s="7" t="n">
        <v>0</v>
      </c>
      <c r="F6454" s="7" t="n">
        <v>1</v>
      </c>
      <c r="G6454" s="7" t="n">
        <v>160</v>
      </c>
    </row>
    <row r="6455" customFormat="false" ht="15" hidden="false" customHeight="false" outlineLevel="0" collapsed="false">
      <c r="A6455" s="7" t="s">
        <v>23</v>
      </c>
      <c r="B6455" s="7" t="s">
        <v>226</v>
      </c>
      <c r="C6455" s="7" t="s">
        <v>1427</v>
      </c>
      <c r="D6455" s="7" t="n">
        <v>3</v>
      </c>
      <c r="E6455" s="7" t="n">
        <v>155.95</v>
      </c>
      <c r="F6455" s="7" t="n">
        <v>0</v>
      </c>
      <c r="G6455" s="7" t="n">
        <v>0</v>
      </c>
    </row>
    <row r="6456" customFormat="false" ht="15" hidden="false" customHeight="false" outlineLevel="0" collapsed="false">
      <c r="A6456" s="7" t="s">
        <v>23</v>
      </c>
      <c r="B6456" s="7" t="s">
        <v>103</v>
      </c>
      <c r="C6456" s="7" t="s">
        <v>1443</v>
      </c>
      <c r="D6456" s="7" t="n">
        <v>2</v>
      </c>
      <c r="E6456" s="7" t="n">
        <v>145.21</v>
      </c>
      <c r="F6456" s="7" t="n">
        <v>0</v>
      </c>
      <c r="G6456" s="7" t="n">
        <v>0</v>
      </c>
    </row>
    <row r="6457" customFormat="false" ht="15" hidden="false" customHeight="false" outlineLevel="0" collapsed="false">
      <c r="A6457" s="7" t="s">
        <v>23</v>
      </c>
      <c r="B6457" s="7" t="s">
        <v>691</v>
      </c>
      <c r="C6457" s="7" t="s">
        <v>1498</v>
      </c>
      <c r="D6457" s="7" t="n">
        <v>3</v>
      </c>
      <c r="E6457" s="7" t="n">
        <v>90</v>
      </c>
      <c r="F6457" s="7" t="n">
        <v>0</v>
      </c>
      <c r="G6457" s="7" t="n">
        <v>0</v>
      </c>
    </row>
    <row r="6458" customFormat="false" ht="15" hidden="false" customHeight="false" outlineLevel="0" collapsed="false">
      <c r="A6458" s="7" t="s">
        <v>23</v>
      </c>
      <c r="B6458" s="7" t="s">
        <v>194</v>
      </c>
      <c r="C6458" s="7" t="s">
        <v>1269</v>
      </c>
      <c r="D6458" s="7" t="n">
        <v>1</v>
      </c>
      <c r="E6458" s="7" t="n">
        <v>90</v>
      </c>
      <c r="F6458" s="7" t="n">
        <v>0</v>
      </c>
      <c r="G6458" s="7" t="n">
        <v>0</v>
      </c>
    </row>
    <row r="6459" customFormat="false" ht="15" hidden="false" customHeight="false" outlineLevel="0" collapsed="false">
      <c r="A6459" s="7" t="s">
        <v>23</v>
      </c>
      <c r="B6459" s="7" t="s">
        <v>235</v>
      </c>
      <c r="C6459" s="7" t="s">
        <v>1269</v>
      </c>
      <c r="D6459" s="7" t="n">
        <v>2</v>
      </c>
      <c r="E6459" s="7" t="n">
        <v>180</v>
      </c>
      <c r="F6459" s="7" t="n">
        <v>0</v>
      </c>
      <c r="G6459" s="7" t="n">
        <v>0</v>
      </c>
    </row>
    <row r="6460" customFormat="false" ht="15" hidden="false" customHeight="false" outlineLevel="0" collapsed="false">
      <c r="A6460" s="7" t="s">
        <v>23</v>
      </c>
      <c r="B6460" s="7" t="s">
        <v>207</v>
      </c>
      <c r="C6460" s="7" t="s">
        <v>1269</v>
      </c>
      <c r="D6460" s="7" t="n">
        <v>1</v>
      </c>
      <c r="E6460" s="7" t="n">
        <v>90</v>
      </c>
      <c r="F6460" s="7" t="n">
        <v>0</v>
      </c>
      <c r="G6460" s="7" t="n">
        <v>0</v>
      </c>
    </row>
    <row r="6461" customFormat="false" ht="15" hidden="false" customHeight="false" outlineLevel="0" collapsed="false">
      <c r="A6461" s="7" t="s">
        <v>23</v>
      </c>
      <c r="B6461" s="7" t="s">
        <v>314</v>
      </c>
      <c r="C6461" s="7" t="s">
        <v>1269</v>
      </c>
      <c r="D6461" s="7" t="n">
        <v>1</v>
      </c>
      <c r="E6461" s="7" t="n">
        <v>90</v>
      </c>
      <c r="F6461" s="7" t="n">
        <v>0</v>
      </c>
      <c r="G6461" s="7" t="n">
        <v>0</v>
      </c>
    </row>
    <row r="6462" customFormat="false" ht="15" hidden="false" customHeight="false" outlineLevel="0" collapsed="false">
      <c r="A6462" s="7" t="s">
        <v>23</v>
      </c>
      <c r="B6462" s="7" t="s">
        <v>549</v>
      </c>
      <c r="C6462" s="7" t="s">
        <v>1279</v>
      </c>
      <c r="D6462" s="7" t="n">
        <v>-1</v>
      </c>
      <c r="E6462" s="7" t="n">
        <v>-105</v>
      </c>
      <c r="F6462" s="7" t="n">
        <v>0</v>
      </c>
      <c r="G6462" s="7" t="n">
        <v>0</v>
      </c>
    </row>
    <row r="6463" customFormat="false" ht="15" hidden="false" customHeight="false" outlineLevel="0" collapsed="false">
      <c r="A6463" s="7" t="s">
        <v>23</v>
      </c>
      <c r="B6463" s="7" t="s">
        <v>659</v>
      </c>
      <c r="C6463" s="7" t="s">
        <v>1279</v>
      </c>
      <c r="D6463" s="7" t="n">
        <v>-1</v>
      </c>
      <c r="E6463" s="7" t="n">
        <v>-105</v>
      </c>
      <c r="F6463" s="7" t="n">
        <v>0</v>
      </c>
      <c r="G6463" s="7" t="n">
        <v>0</v>
      </c>
    </row>
    <row r="6464" customFormat="false" ht="15" hidden="false" customHeight="false" outlineLevel="0" collapsed="false">
      <c r="A6464" s="7" t="s">
        <v>23</v>
      </c>
      <c r="B6464" s="7" t="s">
        <v>661</v>
      </c>
      <c r="C6464" s="7" t="s">
        <v>1279</v>
      </c>
      <c r="D6464" s="7" t="n">
        <v>-1</v>
      </c>
      <c r="E6464" s="7" t="n">
        <v>-105</v>
      </c>
      <c r="F6464" s="7" t="n">
        <v>0</v>
      </c>
      <c r="G6464" s="7" t="n">
        <v>0</v>
      </c>
    </row>
    <row r="6465" customFormat="false" ht="15" hidden="false" customHeight="false" outlineLevel="0" collapsed="false">
      <c r="A6465" s="7" t="s">
        <v>23</v>
      </c>
      <c r="B6465" s="7" t="s">
        <v>192</v>
      </c>
      <c r="C6465" s="7" t="s">
        <v>1311</v>
      </c>
      <c r="D6465" s="7" t="n">
        <v>2</v>
      </c>
      <c r="E6465" s="7" t="n">
        <v>64.2</v>
      </c>
      <c r="F6465" s="7" t="n">
        <v>0</v>
      </c>
      <c r="G6465" s="7" t="n">
        <v>0</v>
      </c>
    </row>
    <row r="6466" customFormat="false" ht="15" hidden="false" customHeight="false" outlineLevel="0" collapsed="false">
      <c r="A6466" s="7" t="s">
        <v>23</v>
      </c>
      <c r="B6466" s="7" t="s">
        <v>308</v>
      </c>
      <c r="C6466" s="7" t="s">
        <v>1441</v>
      </c>
      <c r="D6466" s="7" t="n">
        <v>3</v>
      </c>
      <c r="E6466" s="7" t="n">
        <v>283.5</v>
      </c>
      <c r="F6466" s="7" t="n">
        <v>0</v>
      </c>
      <c r="G6466" s="7" t="n">
        <v>0</v>
      </c>
    </row>
    <row r="6467" customFormat="false" ht="15" hidden="false" customHeight="false" outlineLevel="0" collapsed="false">
      <c r="A6467" s="7" t="s">
        <v>23</v>
      </c>
      <c r="B6467" s="7" t="s">
        <v>162</v>
      </c>
      <c r="C6467" s="7" t="s">
        <v>1429</v>
      </c>
      <c r="D6467" s="7" t="n">
        <v>2</v>
      </c>
      <c r="E6467" s="7" t="n">
        <v>66.09</v>
      </c>
      <c r="F6467" s="7" t="n">
        <v>0</v>
      </c>
      <c r="G6467" s="7" t="n">
        <v>0</v>
      </c>
    </row>
    <row r="6468" customFormat="false" ht="15" hidden="false" customHeight="false" outlineLevel="0" collapsed="false">
      <c r="A6468" s="7" t="s">
        <v>23</v>
      </c>
      <c r="B6468" s="7" t="s">
        <v>194</v>
      </c>
      <c r="C6468" s="7" t="s">
        <v>1269</v>
      </c>
      <c r="D6468" s="7" t="n">
        <v>1</v>
      </c>
      <c r="E6468" s="7" t="n">
        <v>90</v>
      </c>
      <c r="F6468" s="7" t="n">
        <v>1</v>
      </c>
      <c r="G6468" s="7" t="n">
        <v>90</v>
      </c>
    </row>
    <row r="6469" customFormat="false" ht="15" hidden="false" customHeight="false" outlineLevel="0" collapsed="false">
      <c r="A6469" s="7" t="s">
        <v>23</v>
      </c>
      <c r="B6469" s="7" t="s">
        <v>235</v>
      </c>
      <c r="C6469" s="7" t="s">
        <v>1269</v>
      </c>
      <c r="D6469" s="7" t="n">
        <v>1</v>
      </c>
      <c r="E6469" s="7" t="n">
        <v>90</v>
      </c>
      <c r="F6469" s="7" t="n">
        <v>1</v>
      </c>
      <c r="G6469" s="7" t="n">
        <v>90</v>
      </c>
    </row>
    <row r="6470" customFormat="false" ht="15" hidden="false" customHeight="false" outlineLevel="0" collapsed="false">
      <c r="A6470" s="7" t="s">
        <v>23</v>
      </c>
      <c r="B6470" s="7" t="s">
        <v>207</v>
      </c>
      <c r="C6470" s="7" t="s">
        <v>1269</v>
      </c>
      <c r="D6470" s="7" t="n">
        <v>1</v>
      </c>
      <c r="E6470" s="7" t="n">
        <v>90</v>
      </c>
      <c r="F6470" s="7" t="n">
        <v>0</v>
      </c>
      <c r="G6470" s="7" t="n">
        <v>0</v>
      </c>
    </row>
    <row r="6471" customFormat="false" ht="15" hidden="false" customHeight="false" outlineLevel="0" collapsed="false">
      <c r="A6471" s="7" t="s">
        <v>23</v>
      </c>
      <c r="B6471" s="7" t="s">
        <v>83</v>
      </c>
      <c r="C6471" s="7" t="s">
        <v>1303</v>
      </c>
      <c r="D6471" s="7" t="n">
        <v>1</v>
      </c>
      <c r="E6471" s="7" t="n">
        <v>60</v>
      </c>
      <c r="F6471" s="7" t="n">
        <v>0</v>
      </c>
      <c r="G6471" s="7" t="n">
        <v>0</v>
      </c>
    </row>
    <row r="6472" customFormat="false" ht="15" hidden="false" customHeight="false" outlineLevel="0" collapsed="false">
      <c r="A6472" s="7" t="s">
        <v>23</v>
      </c>
      <c r="B6472" s="7" t="s">
        <v>187</v>
      </c>
      <c r="C6472" s="7" t="s">
        <v>1309</v>
      </c>
      <c r="D6472" s="7" t="n">
        <v>1</v>
      </c>
      <c r="E6472" s="7" t="n">
        <v>75</v>
      </c>
      <c r="F6472" s="7" t="n">
        <v>0</v>
      </c>
      <c r="G6472" s="7" t="n">
        <v>0</v>
      </c>
    </row>
    <row r="6473" customFormat="false" ht="15" hidden="false" customHeight="false" outlineLevel="0" collapsed="false">
      <c r="A6473" s="7" t="s">
        <v>23</v>
      </c>
      <c r="B6473" s="7" t="s">
        <v>703</v>
      </c>
      <c r="C6473" s="7" t="s">
        <v>1497</v>
      </c>
      <c r="D6473" s="7" t="n">
        <v>0</v>
      </c>
      <c r="E6473" s="7" t="n">
        <v>0</v>
      </c>
      <c r="F6473" s="7" t="n">
        <v>1</v>
      </c>
      <c r="G6473" s="7" t="n">
        <v>222</v>
      </c>
    </row>
    <row r="6474" customFormat="false" ht="15" hidden="false" customHeight="false" outlineLevel="0" collapsed="false">
      <c r="A6474" s="7" t="s">
        <v>23</v>
      </c>
      <c r="B6474" s="7" t="s">
        <v>645</v>
      </c>
      <c r="C6474" s="7" t="s">
        <v>1497</v>
      </c>
      <c r="D6474" s="7" t="n">
        <v>0</v>
      </c>
      <c r="E6474" s="7" t="n">
        <v>0</v>
      </c>
      <c r="F6474" s="7" t="n">
        <v>1</v>
      </c>
      <c r="G6474" s="7" t="n">
        <v>222</v>
      </c>
    </row>
    <row r="6475" customFormat="false" ht="15" hidden="false" customHeight="false" outlineLevel="0" collapsed="false">
      <c r="A6475" s="7" t="s">
        <v>23</v>
      </c>
      <c r="B6475" s="7" t="s">
        <v>651</v>
      </c>
      <c r="C6475" s="7" t="s">
        <v>1497</v>
      </c>
      <c r="D6475" s="7" t="n">
        <v>1</v>
      </c>
      <c r="E6475" s="7" t="n">
        <v>222</v>
      </c>
      <c r="F6475" s="7" t="n">
        <v>0</v>
      </c>
      <c r="G6475" s="7" t="n">
        <v>0</v>
      </c>
    </row>
    <row r="6476" customFormat="false" ht="15" hidden="false" customHeight="false" outlineLevel="0" collapsed="false">
      <c r="A6476" s="7" t="s">
        <v>23</v>
      </c>
      <c r="B6476" s="7" t="s">
        <v>351</v>
      </c>
      <c r="C6476" s="7" t="s">
        <v>1268</v>
      </c>
      <c r="D6476" s="7" t="n">
        <v>1</v>
      </c>
      <c r="E6476" s="7" t="n">
        <v>84.98</v>
      </c>
      <c r="F6476" s="7" t="n">
        <v>1</v>
      </c>
      <c r="G6476" s="7" t="n">
        <v>85.02</v>
      </c>
    </row>
    <row r="6477" customFormat="false" ht="15" hidden="false" customHeight="false" outlineLevel="0" collapsed="false">
      <c r="A6477" s="7" t="s">
        <v>23</v>
      </c>
      <c r="B6477" s="7" t="s">
        <v>459</v>
      </c>
      <c r="C6477" s="7" t="s">
        <v>1268</v>
      </c>
      <c r="D6477" s="7" t="n">
        <v>2</v>
      </c>
      <c r="E6477" s="7" t="n">
        <v>170.01</v>
      </c>
      <c r="F6477" s="7" t="n">
        <v>0</v>
      </c>
      <c r="G6477" s="7" t="n">
        <v>0</v>
      </c>
    </row>
    <row r="6478" customFormat="false" ht="15" hidden="false" customHeight="false" outlineLevel="0" collapsed="false">
      <c r="A6478" s="7" t="s">
        <v>23</v>
      </c>
      <c r="B6478" s="7" t="s">
        <v>194</v>
      </c>
      <c r="C6478" s="7" t="s">
        <v>1269</v>
      </c>
      <c r="D6478" s="7" t="n">
        <v>3</v>
      </c>
      <c r="E6478" s="7" t="n">
        <v>270.02</v>
      </c>
      <c r="F6478" s="7" t="n">
        <v>0</v>
      </c>
      <c r="G6478" s="7" t="n">
        <v>0</v>
      </c>
    </row>
    <row r="6479" customFormat="false" ht="15" hidden="false" customHeight="false" outlineLevel="0" collapsed="false">
      <c r="A6479" s="7" t="s">
        <v>23</v>
      </c>
      <c r="B6479" s="7" t="s">
        <v>235</v>
      </c>
      <c r="C6479" s="7" t="s">
        <v>1269</v>
      </c>
      <c r="D6479" s="7" t="n">
        <v>3</v>
      </c>
      <c r="E6479" s="7" t="n">
        <v>225</v>
      </c>
      <c r="F6479" s="7" t="n">
        <v>0</v>
      </c>
      <c r="G6479" s="7" t="n">
        <v>0</v>
      </c>
    </row>
    <row r="6480" customFormat="false" ht="15" hidden="false" customHeight="false" outlineLevel="0" collapsed="false">
      <c r="A6480" s="7" t="s">
        <v>23</v>
      </c>
      <c r="B6480" s="7" t="s">
        <v>207</v>
      </c>
      <c r="C6480" s="7" t="s">
        <v>1269</v>
      </c>
      <c r="D6480" s="7" t="n">
        <v>3</v>
      </c>
      <c r="E6480" s="7" t="n">
        <v>225</v>
      </c>
      <c r="F6480" s="7" t="n">
        <v>0</v>
      </c>
      <c r="G6480" s="7" t="n">
        <v>0</v>
      </c>
    </row>
    <row r="6481" customFormat="false" ht="15" hidden="false" customHeight="false" outlineLevel="0" collapsed="false">
      <c r="A6481" s="7" t="s">
        <v>23</v>
      </c>
      <c r="B6481" s="7" t="s">
        <v>207</v>
      </c>
      <c r="C6481" s="7" t="s">
        <v>1269</v>
      </c>
      <c r="D6481" s="7" t="n">
        <v>0</v>
      </c>
      <c r="E6481" s="7" t="n">
        <v>0</v>
      </c>
      <c r="F6481" s="7" t="n">
        <v>1</v>
      </c>
      <c r="G6481" s="7" t="n">
        <v>89.94</v>
      </c>
    </row>
    <row r="6482" customFormat="false" ht="15" hidden="false" customHeight="false" outlineLevel="0" collapsed="false">
      <c r="A6482" s="7" t="s">
        <v>23</v>
      </c>
      <c r="B6482" s="7" t="s">
        <v>314</v>
      </c>
      <c r="C6482" s="7" t="s">
        <v>1269</v>
      </c>
      <c r="D6482" s="7" t="n">
        <v>0</v>
      </c>
      <c r="E6482" s="7" t="n">
        <v>0</v>
      </c>
      <c r="F6482" s="7" t="n">
        <v>2</v>
      </c>
      <c r="G6482" s="7" t="n">
        <v>180</v>
      </c>
    </row>
    <row r="6483" customFormat="false" ht="15" hidden="false" customHeight="false" outlineLevel="0" collapsed="false">
      <c r="A6483" s="7" t="s">
        <v>23</v>
      </c>
      <c r="B6483" s="7" t="s">
        <v>86</v>
      </c>
      <c r="C6483" s="7" t="s">
        <v>1271</v>
      </c>
      <c r="D6483" s="7" t="n">
        <v>0</v>
      </c>
      <c r="E6483" s="7" t="n">
        <v>0</v>
      </c>
      <c r="F6483" s="7" t="n">
        <v>3</v>
      </c>
      <c r="G6483" s="7" t="n">
        <v>351.43</v>
      </c>
    </row>
    <row r="6484" customFormat="false" ht="15" hidden="false" customHeight="false" outlineLevel="0" collapsed="false">
      <c r="A6484" s="7" t="s">
        <v>23</v>
      </c>
      <c r="B6484" s="7" t="s">
        <v>88</v>
      </c>
      <c r="C6484" s="7" t="s">
        <v>1271</v>
      </c>
      <c r="D6484" s="7" t="n">
        <v>1</v>
      </c>
      <c r="E6484" s="7" t="n">
        <v>75.02</v>
      </c>
      <c r="F6484" s="7" t="n">
        <v>0</v>
      </c>
      <c r="G6484" s="7" t="n">
        <v>0</v>
      </c>
    </row>
    <row r="6485" customFormat="false" ht="15" hidden="false" customHeight="false" outlineLevel="0" collapsed="false">
      <c r="A6485" s="7" t="s">
        <v>23</v>
      </c>
      <c r="B6485" s="7" t="s">
        <v>206</v>
      </c>
      <c r="C6485" s="7" t="s">
        <v>1271</v>
      </c>
      <c r="D6485" s="7" t="n">
        <v>1</v>
      </c>
      <c r="E6485" s="7" t="n">
        <v>117.11</v>
      </c>
      <c r="F6485" s="7" t="n">
        <v>0</v>
      </c>
      <c r="G6485" s="7" t="n">
        <v>0</v>
      </c>
    </row>
    <row r="6486" customFormat="false" ht="15" hidden="false" customHeight="false" outlineLevel="0" collapsed="false">
      <c r="A6486" s="7" t="s">
        <v>23</v>
      </c>
      <c r="B6486" s="7" t="s">
        <v>206</v>
      </c>
      <c r="C6486" s="7" t="s">
        <v>1271</v>
      </c>
      <c r="D6486" s="7" t="n">
        <v>1</v>
      </c>
      <c r="E6486" s="7" t="n">
        <v>75</v>
      </c>
      <c r="F6486" s="7" t="n">
        <v>0</v>
      </c>
      <c r="G6486" s="7" t="n">
        <v>0</v>
      </c>
    </row>
    <row r="6487" customFormat="false" ht="15" hidden="false" customHeight="false" outlineLevel="0" collapsed="false">
      <c r="A6487" s="7" t="s">
        <v>23</v>
      </c>
      <c r="B6487" s="7" t="s">
        <v>151</v>
      </c>
      <c r="C6487" s="7" t="s">
        <v>1276</v>
      </c>
      <c r="D6487" s="7" t="n">
        <v>17</v>
      </c>
      <c r="E6487" s="7" t="n">
        <v>1444.96</v>
      </c>
      <c r="F6487" s="7" t="n">
        <v>8</v>
      </c>
      <c r="G6487" s="7" t="n">
        <v>680</v>
      </c>
    </row>
    <row r="6488" customFormat="false" ht="15" hidden="false" customHeight="false" outlineLevel="0" collapsed="false">
      <c r="A6488" s="7" t="s">
        <v>23</v>
      </c>
      <c r="B6488" s="7" t="s">
        <v>151</v>
      </c>
      <c r="C6488" s="7" t="s">
        <v>1276</v>
      </c>
      <c r="D6488" s="7" t="n">
        <v>12</v>
      </c>
      <c r="E6488" s="7" t="n">
        <v>1020</v>
      </c>
      <c r="F6488" s="7" t="n">
        <v>0</v>
      </c>
      <c r="G6488" s="7" t="n">
        <v>0</v>
      </c>
    </row>
    <row r="6489" customFormat="false" ht="15" hidden="false" customHeight="false" outlineLevel="0" collapsed="false">
      <c r="A6489" s="7" t="s">
        <v>23</v>
      </c>
      <c r="B6489" s="7" t="s">
        <v>172</v>
      </c>
      <c r="C6489" s="7" t="s">
        <v>1276</v>
      </c>
      <c r="D6489" s="7" t="n">
        <v>7</v>
      </c>
      <c r="E6489" s="7" t="n">
        <v>594.99</v>
      </c>
      <c r="F6489" s="7" t="n">
        <v>3</v>
      </c>
      <c r="G6489" s="7" t="n">
        <v>255.03</v>
      </c>
    </row>
    <row r="6490" customFormat="false" ht="15" hidden="false" customHeight="false" outlineLevel="0" collapsed="false">
      <c r="A6490" s="7" t="s">
        <v>23</v>
      </c>
      <c r="B6490" s="7" t="s">
        <v>172</v>
      </c>
      <c r="C6490" s="7" t="s">
        <v>1276</v>
      </c>
      <c r="D6490" s="7" t="n">
        <v>5</v>
      </c>
      <c r="E6490" s="7" t="n">
        <v>424.98</v>
      </c>
      <c r="F6490" s="7" t="n">
        <v>0</v>
      </c>
      <c r="G6490" s="7" t="n">
        <v>0</v>
      </c>
    </row>
    <row r="6491" customFormat="false" ht="15" hidden="false" customHeight="false" outlineLevel="0" collapsed="false">
      <c r="A6491" s="7" t="s">
        <v>23</v>
      </c>
      <c r="B6491" s="7" t="s">
        <v>241</v>
      </c>
      <c r="C6491" s="7" t="s">
        <v>1276</v>
      </c>
      <c r="D6491" s="7" t="n">
        <v>2</v>
      </c>
      <c r="E6491" s="7" t="n">
        <v>170</v>
      </c>
      <c r="F6491" s="7" t="n">
        <v>0</v>
      </c>
      <c r="G6491" s="7" t="n">
        <v>0</v>
      </c>
    </row>
    <row r="6492" customFormat="false" ht="15" hidden="false" customHeight="false" outlineLevel="0" collapsed="false">
      <c r="A6492" s="7" t="s">
        <v>23</v>
      </c>
      <c r="B6492" s="7" t="s">
        <v>157</v>
      </c>
      <c r="C6492" s="7" t="s">
        <v>1276</v>
      </c>
      <c r="D6492" s="7" t="n">
        <v>12</v>
      </c>
      <c r="E6492" s="7" t="n">
        <v>1019.98</v>
      </c>
      <c r="F6492" s="7" t="n">
        <v>11</v>
      </c>
      <c r="G6492" s="7" t="n">
        <v>934.94</v>
      </c>
    </row>
    <row r="6493" customFormat="false" ht="15" hidden="false" customHeight="false" outlineLevel="0" collapsed="false">
      <c r="A6493" s="7" t="s">
        <v>23</v>
      </c>
      <c r="B6493" s="7" t="s">
        <v>157</v>
      </c>
      <c r="C6493" s="7" t="s">
        <v>1276</v>
      </c>
      <c r="D6493" s="7" t="n">
        <v>4</v>
      </c>
      <c r="E6493" s="7" t="n">
        <v>340</v>
      </c>
      <c r="F6493" s="7" t="n">
        <v>0</v>
      </c>
      <c r="G6493" s="7" t="n">
        <v>0</v>
      </c>
    </row>
    <row r="6494" customFormat="false" ht="15" hidden="false" customHeight="false" outlineLevel="0" collapsed="false">
      <c r="A6494" s="7" t="s">
        <v>23</v>
      </c>
      <c r="B6494" s="7" t="s">
        <v>258</v>
      </c>
      <c r="C6494" s="7" t="s">
        <v>1276</v>
      </c>
      <c r="D6494" s="7" t="n">
        <v>1</v>
      </c>
      <c r="E6494" s="7" t="n">
        <v>170</v>
      </c>
      <c r="F6494" s="7" t="n">
        <v>0</v>
      </c>
      <c r="G6494" s="7" t="n">
        <v>0</v>
      </c>
    </row>
    <row r="6495" customFormat="false" ht="15" hidden="false" customHeight="false" outlineLevel="0" collapsed="false">
      <c r="A6495" s="7" t="s">
        <v>23</v>
      </c>
      <c r="B6495" s="7" t="s">
        <v>258</v>
      </c>
      <c r="C6495" s="7" t="s">
        <v>1276</v>
      </c>
      <c r="D6495" s="7" t="n">
        <v>2</v>
      </c>
      <c r="E6495" s="7" t="n">
        <v>340</v>
      </c>
      <c r="F6495" s="7" t="n">
        <v>0</v>
      </c>
      <c r="G6495" s="7" t="n">
        <v>0</v>
      </c>
    </row>
    <row r="6496" customFormat="false" ht="15" hidden="false" customHeight="false" outlineLevel="0" collapsed="false">
      <c r="A6496" s="7" t="s">
        <v>23</v>
      </c>
      <c r="B6496" s="7" t="s">
        <v>258</v>
      </c>
      <c r="C6496" s="7" t="s">
        <v>1276</v>
      </c>
      <c r="D6496" s="7" t="n">
        <v>1</v>
      </c>
      <c r="E6496" s="7" t="n">
        <v>169.5</v>
      </c>
      <c r="F6496" s="7" t="n">
        <v>0</v>
      </c>
      <c r="G6496" s="7" t="n">
        <v>0</v>
      </c>
    </row>
    <row r="6497" customFormat="false" ht="15" hidden="false" customHeight="false" outlineLevel="0" collapsed="false">
      <c r="A6497" s="7" t="s">
        <v>23</v>
      </c>
      <c r="B6497" s="7" t="s">
        <v>258</v>
      </c>
      <c r="C6497" s="7" t="s">
        <v>1276</v>
      </c>
      <c r="D6497" s="7" t="n">
        <v>10</v>
      </c>
      <c r="E6497" s="7" t="n">
        <v>849.98</v>
      </c>
      <c r="F6497" s="7" t="n">
        <v>7</v>
      </c>
      <c r="G6497" s="7" t="n">
        <v>594.98</v>
      </c>
    </row>
    <row r="6498" customFormat="false" ht="15" hidden="false" customHeight="false" outlineLevel="0" collapsed="false">
      <c r="A6498" s="7" t="s">
        <v>23</v>
      </c>
      <c r="B6498" s="7" t="s">
        <v>258</v>
      </c>
      <c r="C6498" s="7" t="s">
        <v>1276</v>
      </c>
      <c r="D6498" s="7" t="n">
        <v>6</v>
      </c>
      <c r="E6498" s="7" t="n">
        <v>510</v>
      </c>
      <c r="F6498" s="7" t="n">
        <v>0</v>
      </c>
      <c r="G6498" s="7" t="n">
        <v>0</v>
      </c>
    </row>
    <row r="6499" customFormat="false" ht="15" hidden="false" customHeight="false" outlineLevel="0" collapsed="false">
      <c r="A6499" s="7" t="s">
        <v>23</v>
      </c>
      <c r="B6499" s="7" t="s">
        <v>364</v>
      </c>
      <c r="C6499" s="7" t="s">
        <v>1277</v>
      </c>
      <c r="D6499" s="7" t="n">
        <v>3</v>
      </c>
      <c r="E6499" s="7" t="n">
        <v>255.04</v>
      </c>
      <c r="F6499" s="7" t="n">
        <v>0</v>
      </c>
      <c r="G6499" s="7" t="n">
        <v>0</v>
      </c>
    </row>
    <row r="6500" customFormat="false" ht="15" hidden="false" customHeight="false" outlineLevel="0" collapsed="false">
      <c r="A6500" s="7" t="s">
        <v>23</v>
      </c>
      <c r="B6500" s="7" t="s">
        <v>398</v>
      </c>
      <c r="C6500" s="7" t="s">
        <v>1277</v>
      </c>
      <c r="D6500" s="7" t="n">
        <v>1</v>
      </c>
      <c r="E6500" s="7" t="n">
        <v>85.01</v>
      </c>
      <c r="F6500" s="7" t="n">
        <v>0</v>
      </c>
      <c r="G6500" s="7" t="n">
        <v>0</v>
      </c>
    </row>
    <row r="6501" customFormat="false" ht="15" hidden="false" customHeight="false" outlineLevel="0" collapsed="false">
      <c r="A6501" s="7" t="s">
        <v>23</v>
      </c>
      <c r="B6501" s="7" t="s">
        <v>339</v>
      </c>
      <c r="C6501" s="7" t="s">
        <v>1277</v>
      </c>
      <c r="D6501" s="7" t="n">
        <v>6</v>
      </c>
      <c r="E6501" s="7" t="n">
        <v>509.91</v>
      </c>
      <c r="F6501" s="7" t="n">
        <v>3</v>
      </c>
      <c r="G6501" s="7" t="n">
        <v>254.97</v>
      </c>
    </row>
    <row r="6502" customFormat="false" ht="15" hidden="false" customHeight="false" outlineLevel="0" collapsed="false">
      <c r="A6502" s="7" t="s">
        <v>23</v>
      </c>
      <c r="B6502" s="7" t="s">
        <v>339</v>
      </c>
      <c r="C6502" s="7" t="s">
        <v>1277</v>
      </c>
      <c r="D6502" s="7" t="n">
        <v>2</v>
      </c>
      <c r="E6502" s="7" t="n">
        <v>138.01</v>
      </c>
      <c r="F6502" s="7" t="n">
        <v>0</v>
      </c>
      <c r="G6502" s="7" t="n">
        <v>0</v>
      </c>
    </row>
    <row r="6503" customFormat="false" ht="15" hidden="false" customHeight="false" outlineLevel="0" collapsed="false">
      <c r="A6503" s="7" t="s">
        <v>23</v>
      </c>
      <c r="B6503" s="7" t="s">
        <v>300</v>
      </c>
      <c r="C6503" s="7" t="s">
        <v>1277</v>
      </c>
      <c r="D6503" s="7" t="n">
        <v>2</v>
      </c>
      <c r="E6503" s="7" t="n">
        <v>138</v>
      </c>
      <c r="F6503" s="7" t="n">
        <v>0</v>
      </c>
      <c r="G6503" s="7" t="n">
        <v>0</v>
      </c>
    </row>
    <row r="6504" customFormat="false" ht="15" hidden="false" customHeight="false" outlineLevel="0" collapsed="false">
      <c r="A6504" s="7" t="s">
        <v>23</v>
      </c>
      <c r="B6504" s="7" t="s">
        <v>300</v>
      </c>
      <c r="C6504" s="7" t="s">
        <v>1277</v>
      </c>
      <c r="D6504" s="7" t="n">
        <v>5</v>
      </c>
      <c r="E6504" s="7" t="n">
        <v>424.97</v>
      </c>
      <c r="F6504" s="7" t="n">
        <v>2</v>
      </c>
      <c r="G6504" s="7" t="n">
        <v>170</v>
      </c>
    </row>
    <row r="6505" customFormat="false" ht="15" hidden="false" customHeight="false" outlineLevel="0" collapsed="false">
      <c r="A6505" s="7" t="s">
        <v>23</v>
      </c>
      <c r="B6505" s="7" t="s">
        <v>679</v>
      </c>
      <c r="C6505" s="7" t="s">
        <v>1279</v>
      </c>
      <c r="D6505" s="7" t="n">
        <v>5</v>
      </c>
      <c r="E6505" s="7" t="n">
        <v>525</v>
      </c>
      <c r="F6505" s="7" t="n">
        <v>4</v>
      </c>
      <c r="G6505" s="7" t="n">
        <v>420</v>
      </c>
    </row>
    <row r="6506" customFormat="false" ht="15" hidden="false" customHeight="false" outlineLevel="0" collapsed="false">
      <c r="A6506" s="7" t="s">
        <v>23</v>
      </c>
      <c r="B6506" s="7" t="s">
        <v>549</v>
      </c>
      <c r="C6506" s="7" t="s">
        <v>1279</v>
      </c>
      <c r="D6506" s="7" t="n">
        <v>5</v>
      </c>
      <c r="E6506" s="7" t="n">
        <v>525</v>
      </c>
      <c r="F6506" s="7" t="n">
        <v>5</v>
      </c>
      <c r="G6506" s="7" t="n">
        <v>525.04</v>
      </c>
    </row>
    <row r="6507" customFormat="false" ht="15" hidden="false" customHeight="false" outlineLevel="0" collapsed="false">
      <c r="A6507" s="7" t="s">
        <v>23</v>
      </c>
      <c r="B6507" s="7" t="s">
        <v>659</v>
      </c>
      <c r="C6507" s="7" t="s">
        <v>1279</v>
      </c>
      <c r="D6507" s="7" t="n">
        <v>4</v>
      </c>
      <c r="E6507" s="7" t="n">
        <v>420</v>
      </c>
      <c r="F6507" s="7" t="n">
        <v>7</v>
      </c>
      <c r="G6507" s="7" t="n">
        <v>735</v>
      </c>
    </row>
    <row r="6508" customFormat="false" ht="15" hidden="false" customHeight="false" outlineLevel="0" collapsed="false">
      <c r="A6508" s="7" t="s">
        <v>23</v>
      </c>
      <c r="B6508" s="7" t="s">
        <v>661</v>
      </c>
      <c r="C6508" s="7" t="s">
        <v>1279</v>
      </c>
      <c r="D6508" s="7" t="n">
        <v>2</v>
      </c>
      <c r="E6508" s="7" t="n">
        <v>210</v>
      </c>
      <c r="F6508" s="7" t="n">
        <v>0</v>
      </c>
      <c r="G6508" s="7" t="n">
        <v>0</v>
      </c>
    </row>
    <row r="6509" customFormat="false" ht="15" hidden="false" customHeight="false" outlineLevel="0" collapsed="false">
      <c r="A6509" s="7" t="s">
        <v>23</v>
      </c>
      <c r="B6509" s="7" t="s">
        <v>307</v>
      </c>
      <c r="C6509" s="7" t="s">
        <v>1280</v>
      </c>
      <c r="D6509" s="7" t="n">
        <v>0</v>
      </c>
      <c r="E6509" s="7" t="n">
        <v>0</v>
      </c>
      <c r="F6509" s="7" t="n">
        <v>2</v>
      </c>
      <c r="G6509" s="7" t="n">
        <v>259.99</v>
      </c>
    </row>
    <row r="6510" customFormat="false" ht="15" hidden="false" customHeight="false" outlineLevel="0" collapsed="false">
      <c r="A6510" s="7" t="s">
        <v>23</v>
      </c>
      <c r="B6510" s="7" t="s">
        <v>247</v>
      </c>
      <c r="C6510" s="7" t="s">
        <v>1280</v>
      </c>
      <c r="D6510" s="7" t="n">
        <v>4</v>
      </c>
      <c r="E6510" s="7" t="n">
        <v>519.99</v>
      </c>
      <c r="F6510" s="7" t="n">
        <v>0</v>
      </c>
      <c r="G6510" s="7" t="n">
        <v>0</v>
      </c>
    </row>
    <row r="6511" customFormat="false" ht="15" hidden="false" customHeight="false" outlineLevel="0" collapsed="false">
      <c r="A6511" s="7" t="s">
        <v>23</v>
      </c>
      <c r="B6511" s="7" t="s">
        <v>255</v>
      </c>
      <c r="C6511" s="7" t="s">
        <v>1280</v>
      </c>
      <c r="D6511" s="7" t="n">
        <v>2</v>
      </c>
      <c r="E6511" s="7" t="n">
        <v>259.99</v>
      </c>
      <c r="F6511" s="7" t="n">
        <v>0</v>
      </c>
      <c r="G6511" s="7" t="n">
        <v>0</v>
      </c>
    </row>
    <row r="6512" customFormat="false" ht="15" hidden="false" customHeight="false" outlineLevel="0" collapsed="false">
      <c r="A6512" s="7" t="s">
        <v>23</v>
      </c>
      <c r="B6512" s="7" t="s">
        <v>656</v>
      </c>
      <c r="C6512" s="7" t="s">
        <v>1280</v>
      </c>
      <c r="D6512" s="7" t="n">
        <v>2</v>
      </c>
      <c r="E6512" s="7" t="n">
        <v>260</v>
      </c>
      <c r="F6512" s="7" t="n">
        <v>2</v>
      </c>
      <c r="G6512" s="7" t="n">
        <v>260</v>
      </c>
    </row>
    <row r="6513" customFormat="false" ht="15" hidden="false" customHeight="false" outlineLevel="0" collapsed="false">
      <c r="A6513" s="7" t="s">
        <v>23</v>
      </c>
      <c r="B6513" s="7" t="s">
        <v>656</v>
      </c>
      <c r="C6513" s="7" t="s">
        <v>1280</v>
      </c>
      <c r="D6513" s="7" t="n">
        <v>0</v>
      </c>
      <c r="E6513" s="7" t="n">
        <v>0</v>
      </c>
      <c r="F6513" s="7" t="n">
        <v>2</v>
      </c>
      <c r="G6513" s="7" t="n">
        <v>519.99</v>
      </c>
    </row>
    <row r="6514" customFormat="false" ht="15" hidden="false" customHeight="false" outlineLevel="0" collapsed="false">
      <c r="A6514" s="7" t="s">
        <v>23</v>
      </c>
      <c r="B6514" s="7" t="s">
        <v>413</v>
      </c>
      <c r="C6514" s="7" t="s">
        <v>1284</v>
      </c>
      <c r="D6514" s="7" t="n">
        <v>2</v>
      </c>
      <c r="E6514" s="7" t="n">
        <v>340.01</v>
      </c>
      <c r="F6514" s="7" t="n">
        <v>0</v>
      </c>
      <c r="G6514" s="7" t="n">
        <v>0</v>
      </c>
    </row>
    <row r="6515" customFormat="false" ht="15" hidden="false" customHeight="false" outlineLevel="0" collapsed="false">
      <c r="A6515" s="7" t="s">
        <v>23</v>
      </c>
      <c r="B6515" s="7" t="s">
        <v>249</v>
      </c>
      <c r="C6515" s="7" t="s">
        <v>1290</v>
      </c>
      <c r="D6515" s="7" t="n">
        <v>0</v>
      </c>
      <c r="E6515" s="7" t="n">
        <v>0</v>
      </c>
      <c r="F6515" s="7" t="n">
        <v>4</v>
      </c>
      <c r="G6515" s="7" t="n">
        <v>132.93</v>
      </c>
    </row>
    <row r="6516" customFormat="false" ht="15" hidden="false" customHeight="false" outlineLevel="0" collapsed="false">
      <c r="A6516" s="7" t="s">
        <v>23</v>
      </c>
      <c r="B6516" s="7" t="s">
        <v>223</v>
      </c>
      <c r="C6516" s="7" t="s">
        <v>1290</v>
      </c>
      <c r="D6516" s="7" t="n">
        <v>0</v>
      </c>
      <c r="E6516" s="7" t="n">
        <v>0</v>
      </c>
      <c r="F6516" s="7" t="n">
        <v>2</v>
      </c>
      <c r="G6516" s="7" t="n">
        <v>66.46</v>
      </c>
    </row>
    <row r="6517" customFormat="false" ht="15" hidden="false" customHeight="false" outlineLevel="0" collapsed="false">
      <c r="A6517" s="7" t="s">
        <v>23</v>
      </c>
      <c r="B6517" s="7" t="s">
        <v>253</v>
      </c>
      <c r="C6517" s="7" t="s">
        <v>1290</v>
      </c>
      <c r="D6517" s="7" t="n">
        <v>0</v>
      </c>
      <c r="E6517" s="7" t="n">
        <v>0</v>
      </c>
      <c r="F6517" s="7" t="n">
        <v>2</v>
      </c>
      <c r="G6517" s="7" t="n">
        <v>66.47</v>
      </c>
    </row>
    <row r="6518" customFormat="false" ht="15" hidden="false" customHeight="false" outlineLevel="0" collapsed="false">
      <c r="A6518" s="7" t="s">
        <v>23</v>
      </c>
      <c r="B6518" s="7" t="s">
        <v>317</v>
      </c>
      <c r="C6518" s="7" t="s">
        <v>1290</v>
      </c>
      <c r="D6518" s="7" t="n">
        <v>0</v>
      </c>
      <c r="E6518" s="7" t="n">
        <v>0</v>
      </c>
      <c r="F6518" s="7" t="n">
        <v>2</v>
      </c>
      <c r="G6518" s="7" t="n">
        <v>66.46</v>
      </c>
    </row>
    <row r="6519" customFormat="false" ht="15" hidden="false" customHeight="false" outlineLevel="0" collapsed="false">
      <c r="A6519" s="7" t="s">
        <v>23</v>
      </c>
      <c r="B6519" s="7" t="s">
        <v>106</v>
      </c>
      <c r="C6519" s="7" t="s">
        <v>1291</v>
      </c>
      <c r="D6519" s="7" t="n">
        <v>6</v>
      </c>
      <c r="E6519" s="7" t="n">
        <v>238.77</v>
      </c>
      <c r="F6519" s="7" t="n">
        <v>5</v>
      </c>
      <c r="G6519" s="7" t="n">
        <v>198.98</v>
      </c>
    </row>
    <row r="6520" customFormat="false" ht="15" hidden="false" customHeight="false" outlineLevel="0" collapsed="false">
      <c r="A6520" s="7" t="s">
        <v>23</v>
      </c>
      <c r="B6520" s="7" t="s">
        <v>106</v>
      </c>
      <c r="C6520" s="7" t="s">
        <v>1291</v>
      </c>
      <c r="D6520" s="7" t="n">
        <v>2</v>
      </c>
      <c r="E6520" s="7" t="n">
        <v>75.54</v>
      </c>
      <c r="F6520" s="7" t="n">
        <v>0</v>
      </c>
      <c r="G6520" s="7" t="n">
        <v>0</v>
      </c>
    </row>
    <row r="6521" customFormat="false" ht="15" hidden="false" customHeight="false" outlineLevel="0" collapsed="false">
      <c r="A6521" s="7" t="s">
        <v>23</v>
      </c>
      <c r="B6521" s="7" t="s">
        <v>96</v>
      </c>
      <c r="C6521" s="7" t="s">
        <v>1291</v>
      </c>
      <c r="D6521" s="7" t="n">
        <v>1</v>
      </c>
      <c r="E6521" s="7" t="n">
        <v>37.77</v>
      </c>
      <c r="F6521" s="7" t="n">
        <v>0</v>
      </c>
      <c r="G6521" s="7" t="n">
        <v>0</v>
      </c>
    </row>
    <row r="6522" customFormat="false" ht="15" hidden="false" customHeight="false" outlineLevel="0" collapsed="false">
      <c r="A6522" s="7" t="s">
        <v>23</v>
      </c>
      <c r="B6522" s="7" t="s">
        <v>96</v>
      </c>
      <c r="C6522" s="7" t="s">
        <v>1291</v>
      </c>
      <c r="D6522" s="7" t="n">
        <v>4</v>
      </c>
      <c r="E6522" s="7" t="n">
        <v>159.18</v>
      </c>
      <c r="F6522" s="7" t="n">
        <v>5</v>
      </c>
      <c r="G6522" s="7" t="n">
        <v>198.97</v>
      </c>
    </row>
    <row r="6523" customFormat="false" ht="15" hidden="false" customHeight="false" outlineLevel="0" collapsed="false">
      <c r="A6523" s="7" t="s">
        <v>23</v>
      </c>
      <c r="B6523" s="7" t="s">
        <v>110</v>
      </c>
      <c r="C6523" s="7" t="s">
        <v>1291</v>
      </c>
      <c r="D6523" s="7" t="n">
        <v>2</v>
      </c>
      <c r="E6523" s="7" t="n">
        <v>79.59</v>
      </c>
      <c r="F6523" s="7" t="n">
        <v>4</v>
      </c>
      <c r="G6523" s="7" t="n">
        <v>159.18</v>
      </c>
    </row>
    <row r="6524" customFormat="false" ht="15" hidden="false" customHeight="false" outlineLevel="0" collapsed="false">
      <c r="A6524" s="7" t="s">
        <v>23</v>
      </c>
      <c r="B6524" s="7" t="s">
        <v>173</v>
      </c>
      <c r="C6524" s="7" t="s">
        <v>1291</v>
      </c>
      <c r="D6524" s="7" t="n">
        <v>1</v>
      </c>
      <c r="E6524" s="7" t="n">
        <v>39.79</v>
      </c>
      <c r="F6524" s="7" t="n">
        <v>1</v>
      </c>
      <c r="G6524" s="7" t="n">
        <v>39.8</v>
      </c>
    </row>
    <row r="6525" customFormat="false" ht="15" hidden="false" customHeight="false" outlineLevel="0" collapsed="false">
      <c r="A6525" s="7" t="s">
        <v>23</v>
      </c>
      <c r="B6525" s="7" t="s">
        <v>838</v>
      </c>
      <c r="C6525" s="7" t="s">
        <v>1291</v>
      </c>
      <c r="D6525" s="7" t="n">
        <v>1</v>
      </c>
      <c r="E6525" s="7" t="n">
        <v>39.8</v>
      </c>
      <c r="F6525" s="7" t="n">
        <v>1</v>
      </c>
      <c r="G6525" s="7" t="n">
        <v>39.8</v>
      </c>
    </row>
    <row r="6526" customFormat="false" ht="15" hidden="false" customHeight="false" outlineLevel="0" collapsed="false">
      <c r="A6526" s="7" t="s">
        <v>23</v>
      </c>
      <c r="B6526" s="7" t="s">
        <v>164</v>
      </c>
      <c r="C6526" s="7" t="s">
        <v>1295</v>
      </c>
      <c r="D6526" s="7" t="n">
        <v>0</v>
      </c>
      <c r="E6526" s="7" t="n">
        <v>0</v>
      </c>
      <c r="F6526" s="7" t="n">
        <v>6</v>
      </c>
      <c r="G6526" s="7" t="n">
        <v>120.65</v>
      </c>
    </row>
    <row r="6527" customFormat="false" ht="15" hidden="false" customHeight="false" outlineLevel="0" collapsed="false">
      <c r="A6527" s="7" t="s">
        <v>23</v>
      </c>
      <c r="B6527" s="7" t="s">
        <v>159</v>
      </c>
      <c r="C6527" s="7" t="s">
        <v>1295</v>
      </c>
      <c r="D6527" s="7" t="n">
        <v>0</v>
      </c>
      <c r="E6527" s="7" t="n">
        <v>0</v>
      </c>
      <c r="F6527" s="7" t="n">
        <v>6</v>
      </c>
      <c r="G6527" s="7" t="n">
        <v>120.65</v>
      </c>
    </row>
    <row r="6528" customFormat="false" ht="15" hidden="false" customHeight="false" outlineLevel="0" collapsed="false">
      <c r="A6528" s="7" t="s">
        <v>23</v>
      </c>
      <c r="B6528" s="7" t="s">
        <v>195</v>
      </c>
      <c r="C6528" s="7" t="s">
        <v>1295</v>
      </c>
      <c r="D6528" s="7" t="n">
        <v>0</v>
      </c>
      <c r="E6528" s="7" t="n">
        <v>0</v>
      </c>
      <c r="F6528" s="7" t="n">
        <v>6</v>
      </c>
      <c r="G6528" s="7" t="n">
        <v>120.65</v>
      </c>
    </row>
    <row r="6529" customFormat="false" ht="15" hidden="false" customHeight="false" outlineLevel="0" collapsed="false">
      <c r="A6529" s="7" t="s">
        <v>23</v>
      </c>
      <c r="B6529" s="7" t="s">
        <v>209</v>
      </c>
      <c r="C6529" s="7" t="s">
        <v>1295</v>
      </c>
      <c r="D6529" s="7" t="n">
        <v>0</v>
      </c>
      <c r="E6529" s="7" t="n">
        <v>0</v>
      </c>
      <c r="F6529" s="7" t="n">
        <v>6</v>
      </c>
      <c r="G6529" s="7" t="n">
        <v>120.65</v>
      </c>
    </row>
    <row r="6530" customFormat="false" ht="15" hidden="false" customHeight="false" outlineLevel="0" collapsed="false">
      <c r="A6530" s="7" t="s">
        <v>23</v>
      </c>
      <c r="B6530" s="7" t="s">
        <v>256</v>
      </c>
      <c r="C6530" s="7" t="s">
        <v>1301</v>
      </c>
      <c r="D6530" s="7" t="n">
        <v>4</v>
      </c>
      <c r="E6530" s="7" t="n">
        <v>159.19</v>
      </c>
      <c r="F6530" s="7" t="n">
        <v>0</v>
      </c>
      <c r="G6530" s="7" t="n">
        <v>0</v>
      </c>
    </row>
    <row r="6531" customFormat="false" ht="15" hidden="false" customHeight="false" outlineLevel="0" collapsed="false">
      <c r="A6531" s="7" t="s">
        <v>23</v>
      </c>
      <c r="B6531" s="7" t="s">
        <v>219</v>
      </c>
      <c r="C6531" s="7" t="s">
        <v>1302</v>
      </c>
      <c r="D6531" s="7" t="n">
        <v>2</v>
      </c>
      <c r="E6531" s="7" t="n">
        <v>71.77</v>
      </c>
      <c r="F6531" s="7" t="n">
        <v>0</v>
      </c>
      <c r="G6531" s="7" t="n">
        <v>0</v>
      </c>
    </row>
    <row r="6532" customFormat="false" ht="15" hidden="false" customHeight="false" outlineLevel="0" collapsed="false">
      <c r="A6532" s="7" t="s">
        <v>23</v>
      </c>
      <c r="B6532" s="7" t="s">
        <v>219</v>
      </c>
      <c r="C6532" s="7" t="s">
        <v>1302</v>
      </c>
      <c r="D6532" s="7" t="n">
        <v>5</v>
      </c>
      <c r="E6532" s="7" t="n">
        <v>210.68</v>
      </c>
      <c r="F6532" s="7" t="n">
        <v>3</v>
      </c>
      <c r="G6532" s="7" t="n">
        <v>126.41</v>
      </c>
    </row>
    <row r="6533" customFormat="false" ht="15" hidden="false" customHeight="false" outlineLevel="0" collapsed="false">
      <c r="A6533" s="7" t="s">
        <v>23</v>
      </c>
      <c r="B6533" s="7" t="s">
        <v>119</v>
      </c>
      <c r="C6533" s="7" t="s">
        <v>1303</v>
      </c>
      <c r="D6533" s="7" t="n">
        <v>3</v>
      </c>
      <c r="E6533" s="7" t="n">
        <v>309.22</v>
      </c>
      <c r="F6533" s="7" t="n">
        <v>3</v>
      </c>
      <c r="G6533" s="7" t="n">
        <v>309.21</v>
      </c>
    </row>
    <row r="6534" customFormat="false" ht="15" hidden="false" customHeight="false" outlineLevel="0" collapsed="false">
      <c r="A6534" s="7" t="s">
        <v>23</v>
      </c>
      <c r="B6534" s="7" t="s">
        <v>115</v>
      </c>
      <c r="C6534" s="7" t="s">
        <v>1303</v>
      </c>
      <c r="D6534" s="7" t="n">
        <v>0</v>
      </c>
      <c r="E6534" s="7" t="n">
        <v>0</v>
      </c>
      <c r="F6534" s="7" t="n">
        <v>4</v>
      </c>
      <c r="G6534" s="7" t="n">
        <v>412.28</v>
      </c>
    </row>
    <row r="6535" customFormat="false" ht="15" hidden="false" customHeight="false" outlineLevel="0" collapsed="false">
      <c r="A6535" s="7" t="s">
        <v>23</v>
      </c>
      <c r="B6535" s="7" t="s">
        <v>136</v>
      </c>
      <c r="C6535" s="7" t="s">
        <v>1303</v>
      </c>
      <c r="D6535" s="7" t="n">
        <v>0</v>
      </c>
      <c r="E6535" s="7" t="n">
        <v>0</v>
      </c>
      <c r="F6535" s="7" t="n">
        <v>2</v>
      </c>
      <c r="G6535" s="7" t="n">
        <v>206.14</v>
      </c>
    </row>
    <row r="6536" customFormat="false" ht="15" hidden="false" customHeight="false" outlineLevel="0" collapsed="false">
      <c r="A6536" s="7" t="s">
        <v>23</v>
      </c>
      <c r="B6536" s="7" t="s">
        <v>147</v>
      </c>
      <c r="C6536" s="7" t="s">
        <v>1303</v>
      </c>
      <c r="D6536" s="7" t="n">
        <v>1</v>
      </c>
      <c r="E6536" s="7" t="n">
        <v>103.07</v>
      </c>
      <c r="F6536" s="7" t="n">
        <v>2</v>
      </c>
      <c r="G6536" s="7" t="n">
        <v>206.14</v>
      </c>
    </row>
    <row r="6537" customFormat="false" ht="15" hidden="false" customHeight="false" outlineLevel="0" collapsed="false">
      <c r="A6537" s="7" t="s">
        <v>23</v>
      </c>
      <c r="B6537" s="7" t="s">
        <v>146</v>
      </c>
      <c r="C6537" s="7" t="s">
        <v>1311</v>
      </c>
      <c r="D6537" s="7" t="n">
        <v>0</v>
      </c>
      <c r="E6537" s="7" t="n">
        <v>0</v>
      </c>
      <c r="F6537" s="7" t="n">
        <v>4</v>
      </c>
      <c r="G6537" s="7" t="n">
        <v>412.29</v>
      </c>
    </row>
    <row r="6538" customFormat="false" ht="15" hidden="false" customHeight="false" outlineLevel="0" collapsed="false">
      <c r="A6538" s="7" t="s">
        <v>23</v>
      </c>
      <c r="B6538" s="7" t="s">
        <v>127</v>
      </c>
      <c r="C6538" s="7" t="s">
        <v>1311</v>
      </c>
      <c r="D6538" s="7" t="n">
        <v>2</v>
      </c>
      <c r="E6538" s="7" t="n">
        <v>206.15</v>
      </c>
      <c r="F6538" s="7" t="n">
        <v>2</v>
      </c>
      <c r="G6538" s="7" t="n">
        <v>206.14</v>
      </c>
    </row>
    <row r="6539" customFormat="false" ht="15" hidden="false" customHeight="false" outlineLevel="0" collapsed="false">
      <c r="A6539" s="7" t="s">
        <v>23</v>
      </c>
      <c r="B6539" s="7" t="s">
        <v>134</v>
      </c>
      <c r="C6539" s="7" t="s">
        <v>1311</v>
      </c>
      <c r="D6539" s="7" t="n">
        <v>1</v>
      </c>
      <c r="E6539" s="7" t="n">
        <v>103.07</v>
      </c>
      <c r="F6539" s="7" t="n">
        <v>1</v>
      </c>
      <c r="G6539" s="7" t="n">
        <v>103.07</v>
      </c>
    </row>
    <row r="6540" customFormat="false" ht="15" hidden="false" customHeight="false" outlineLevel="0" collapsed="false">
      <c r="A6540" s="7" t="s">
        <v>23</v>
      </c>
      <c r="B6540" s="7" t="s">
        <v>210</v>
      </c>
      <c r="C6540" s="7" t="s">
        <v>1311</v>
      </c>
      <c r="D6540" s="7" t="n">
        <v>0</v>
      </c>
      <c r="E6540" s="7" t="n">
        <v>0</v>
      </c>
      <c r="F6540" s="7" t="n">
        <v>1</v>
      </c>
      <c r="G6540" s="7" t="n">
        <v>103.07</v>
      </c>
    </row>
    <row r="6541" customFormat="false" ht="15" hidden="false" customHeight="false" outlineLevel="0" collapsed="false">
      <c r="A6541" s="7" t="s">
        <v>23</v>
      </c>
      <c r="B6541" s="7" t="s">
        <v>806</v>
      </c>
      <c r="C6541" s="7" t="s">
        <v>1311</v>
      </c>
      <c r="D6541" s="7" t="n">
        <v>0</v>
      </c>
      <c r="E6541" s="7" t="n">
        <v>0</v>
      </c>
      <c r="F6541" s="7" t="n">
        <v>1</v>
      </c>
      <c r="G6541" s="7" t="n">
        <v>103.07</v>
      </c>
    </row>
    <row r="6542" customFormat="false" ht="15" hidden="false" customHeight="false" outlineLevel="0" collapsed="false">
      <c r="A6542" s="7" t="s">
        <v>23</v>
      </c>
      <c r="B6542" s="7" t="s">
        <v>135</v>
      </c>
      <c r="C6542" s="7" t="s">
        <v>1316</v>
      </c>
      <c r="D6542" s="7" t="n">
        <v>3</v>
      </c>
      <c r="E6542" s="7" t="n">
        <v>180</v>
      </c>
      <c r="F6542" s="7" t="n">
        <v>0</v>
      </c>
      <c r="G6542" s="7" t="n">
        <v>0</v>
      </c>
    </row>
    <row r="6543" customFormat="false" ht="15" hidden="false" customHeight="false" outlineLevel="0" collapsed="false">
      <c r="A6543" s="7" t="s">
        <v>23</v>
      </c>
      <c r="B6543" s="7" t="s">
        <v>193</v>
      </c>
      <c r="C6543" s="7" t="s">
        <v>1316</v>
      </c>
      <c r="D6543" s="7" t="n">
        <v>3</v>
      </c>
      <c r="E6543" s="7" t="n">
        <v>180</v>
      </c>
      <c r="F6543" s="7" t="n">
        <v>0</v>
      </c>
      <c r="G6543" s="7" t="n">
        <v>0</v>
      </c>
    </row>
    <row r="6544" customFormat="false" ht="15" hidden="false" customHeight="false" outlineLevel="0" collapsed="false">
      <c r="A6544" s="7" t="s">
        <v>23</v>
      </c>
      <c r="B6544" s="7" t="s">
        <v>113</v>
      </c>
      <c r="C6544" s="7" t="s">
        <v>1330</v>
      </c>
      <c r="D6544" s="7" t="n">
        <v>2</v>
      </c>
      <c r="E6544" s="7" t="n">
        <v>84.99</v>
      </c>
      <c r="F6544" s="7" t="n">
        <v>0</v>
      </c>
      <c r="G6544" s="7" t="n">
        <v>0</v>
      </c>
    </row>
    <row r="6545" customFormat="false" ht="15" hidden="false" customHeight="false" outlineLevel="0" collapsed="false">
      <c r="A6545" s="7" t="s">
        <v>23</v>
      </c>
      <c r="B6545" s="7" t="s">
        <v>113</v>
      </c>
      <c r="C6545" s="7" t="s">
        <v>1330</v>
      </c>
      <c r="D6545" s="7" t="n">
        <v>3</v>
      </c>
      <c r="E6545" s="7" t="n">
        <v>140.47</v>
      </c>
      <c r="F6545" s="7" t="n">
        <v>5</v>
      </c>
      <c r="G6545" s="7" t="n">
        <v>234.11</v>
      </c>
    </row>
    <row r="6546" customFormat="false" ht="15" hidden="false" customHeight="false" outlineLevel="0" collapsed="false">
      <c r="A6546" s="7" t="s">
        <v>23</v>
      </c>
      <c r="B6546" s="7" t="s">
        <v>111</v>
      </c>
      <c r="C6546" s="7" t="s">
        <v>1330</v>
      </c>
      <c r="D6546" s="7" t="n">
        <v>4</v>
      </c>
      <c r="E6546" s="7" t="n">
        <v>187.29</v>
      </c>
      <c r="F6546" s="7" t="n">
        <v>3</v>
      </c>
      <c r="G6546" s="7" t="n">
        <v>140.46</v>
      </c>
    </row>
    <row r="6547" customFormat="false" ht="15" hidden="false" customHeight="false" outlineLevel="0" collapsed="false">
      <c r="A6547" s="7" t="s">
        <v>23</v>
      </c>
      <c r="B6547" s="7" t="s">
        <v>149</v>
      </c>
      <c r="C6547" s="7" t="s">
        <v>1330</v>
      </c>
      <c r="D6547" s="7" t="n">
        <v>3</v>
      </c>
      <c r="E6547" s="7" t="n">
        <v>140.47</v>
      </c>
      <c r="F6547" s="7" t="n">
        <v>0</v>
      </c>
      <c r="G6547" s="7" t="n">
        <v>0</v>
      </c>
    </row>
    <row r="6548" customFormat="false" ht="15" hidden="false" customHeight="false" outlineLevel="0" collapsed="false">
      <c r="A6548" s="7" t="s">
        <v>23</v>
      </c>
      <c r="B6548" s="7" t="s">
        <v>153</v>
      </c>
      <c r="C6548" s="7" t="s">
        <v>1330</v>
      </c>
      <c r="D6548" s="7" t="n">
        <v>2</v>
      </c>
      <c r="E6548" s="7" t="n">
        <v>84.99</v>
      </c>
      <c r="F6548" s="7" t="n">
        <v>0</v>
      </c>
      <c r="G6548" s="7" t="n">
        <v>0</v>
      </c>
    </row>
    <row r="6549" customFormat="false" ht="15" hidden="false" customHeight="false" outlineLevel="0" collapsed="false">
      <c r="A6549" s="7" t="s">
        <v>23</v>
      </c>
      <c r="B6549" s="7" t="s">
        <v>326</v>
      </c>
      <c r="C6549" s="7" t="s">
        <v>1330</v>
      </c>
      <c r="D6549" s="7" t="n">
        <v>3</v>
      </c>
      <c r="E6549" s="7" t="n">
        <v>140.47</v>
      </c>
      <c r="F6549" s="7" t="n">
        <v>0</v>
      </c>
      <c r="G6549" s="7" t="n">
        <v>0</v>
      </c>
    </row>
    <row r="6550" customFormat="false" ht="15" hidden="false" customHeight="false" outlineLevel="0" collapsed="false">
      <c r="A6550" s="7" t="s">
        <v>23</v>
      </c>
      <c r="B6550" s="7" t="s">
        <v>295</v>
      </c>
      <c r="C6550" s="7" t="s">
        <v>1333</v>
      </c>
      <c r="D6550" s="7" t="n">
        <v>6</v>
      </c>
      <c r="E6550" s="7" t="n">
        <v>224.73</v>
      </c>
      <c r="F6550" s="7" t="n">
        <v>0</v>
      </c>
      <c r="G6550" s="7" t="n">
        <v>0</v>
      </c>
    </row>
    <row r="6551" customFormat="false" ht="15" hidden="false" customHeight="false" outlineLevel="0" collapsed="false">
      <c r="A6551" s="7" t="s">
        <v>23</v>
      </c>
      <c r="B6551" s="7" t="s">
        <v>263</v>
      </c>
      <c r="C6551" s="7" t="s">
        <v>1337</v>
      </c>
      <c r="D6551" s="7" t="n">
        <v>1</v>
      </c>
      <c r="E6551" s="7" t="n">
        <v>42.49</v>
      </c>
      <c r="F6551" s="7" t="n">
        <v>0</v>
      </c>
      <c r="G6551" s="7" t="n">
        <v>0</v>
      </c>
    </row>
    <row r="6552" customFormat="false" ht="15" hidden="false" customHeight="false" outlineLevel="0" collapsed="false">
      <c r="A6552" s="7" t="s">
        <v>23</v>
      </c>
      <c r="B6552" s="7" t="s">
        <v>263</v>
      </c>
      <c r="C6552" s="7" t="s">
        <v>1337</v>
      </c>
      <c r="D6552" s="7" t="n">
        <v>5</v>
      </c>
      <c r="E6552" s="7" t="n">
        <v>224.74</v>
      </c>
      <c r="F6552" s="7" t="n">
        <v>0</v>
      </c>
      <c r="G6552" s="7" t="n">
        <v>0</v>
      </c>
    </row>
    <row r="6553" customFormat="false" ht="15" hidden="false" customHeight="false" outlineLevel="0" collapsed="false">
      <c r="A6553" s="7" t="s">
        <v>23</v>
      </c>
      <c r="B6553" s="7" t="s">
        <v>234</v>
      </c>
      <c r="C6553" s="7" t="s">
        <v>1338</v>
      </c>
      <c r="D6553" s="7" t="n">
        <v>8</v>
      </c>
      <c r="E6553" s="7" t="n">
        <v>374.58</v>
      </c>
      <c r="F6553" s="7" t="n">
        <v>3</v>
      </c>
      <c r="G6553" s="7" t="n">
        <v>140.47</v>
      </c>
    </row>
    <row r="6554" customFormat="false" ht="15" hidden="false" customHeight="false" outlineLevel="0" collapsed="false">
      <c r="A6554" s="7" t="s">
        <v>23</v>
      </c>
      <c r="B6554" s="7" t="s">
        <v>234</v>
      </c>
      <c r="C6554" s="7" t="s">
        <v>1338</v>
      </c>
      <c r="D6554" s="7" t="n">
        <v>2</v>
      </c>
      <c r="E6554" s="7" t="n">
        <v>89.73</v>
      </c>
      <c r="F6554" s="7" t="n">
        <v>0</v>
      </c>
      <c r="G6554" s="7" t="n">
        <v>0</v>
      </c>
    </row>
    <row r="6555" customFormat="false" ht="15" hidden="false" customHeight="false" outlineLevel="0" collapsed="false">
      <c r="A6555" s="7" t="s">
        <v>23</v>
      </c>
      <c r="B6555" s="7" t="s">
        <v>264</v>
      </c>
      <c r="C6555" s="7" t="s">
        <v>1347</v>
      </c>
      <c r="D6555" s="7" t="n">
        <v>3</v>
      </c>
      <c r="E6555" s="7" t="n">
        <v>43.45</v>
      </c>
      <c r="F6555" s="7" t="n">
        <v>0</v>
      </c>
      <c r="G6555" s="7" t="n">
        <v>0</v>
      </c>
    </row>
    <row r="6556" customFormat="false" ht="15" hidden="false" customHeight="false" outlineLevel="0" collapsed="false">
      <c r="A6556" s="7" t="s">
        <v>23</v>
      </c>
      <c r="B6556" s="7" t="s">
        <v>297</v>
      </c>
      <c r="C6556" s="7" t="s">
        <v>1348</v>
      </c>
      <c r="D6556" s="7" t="n">
        <v>12</v>
      </c>
      <c r="E6556" s="7" t="n">
        <v>168.21</v>
      </c>
      <c r="F6556" s="7" t="n">
        <v>0</v>
      </c>
      <c r="G6556" s="7" t="n">
        <v>0</v>
      </c>
    </row>
    <row r="6557" customFormat="false" ht="15" hidden="false" customHeight="false" outlineLevel="0" collapsed="false">
      <c r="A6557" s="7" t="s">
        <v>23</v>
      </c>
      <c r="B6557" s="7" t="s">
        <v>163</v>
      </c>
      <c r="C6557" s="7" t="s">
        <v>1357</v>
      </c>
      <c r="D6557" s="7" t="n">
        <v>10</v>
      </c>
      <c r="E6557" s="7" t="n">
        <v>261.97</v>
      </c>
      <c r="F6557" s="7" t="n">
        <v>0</v>
      </c>
      <c r="G6557" s="7" t="n">
        <v>0</v>
      </c>
    </row>
    <row r="6558" customFormat="false" ht="15" hidden="false" customHeight="false" outlineLevel="0" collapsed="false">
      <c r="A6558" s="7" t="s">
        <v>23</v>
      </c>
      <c r="B6558" s="7" t="s">
        <v>613</v>
      </c>
      <c r="C6558" s="7" t="s">
        <v>1369</v>
      </c>
      <c r="D6558" s="7" t="n">
        <v>1</v>
      </c>
      <c r="E6558" s="7" t="n">
        <v>77.95</v>
      </c>
      <c r="F6558" s="7" t="n">
        <v>0</v>
      </c>
      <c r="G6558" s="7" t="n">
        <v>0</v>
      </c>
    </row>
    <row r="6559" customFormat="false" ht="15" hidden="false" customHeight="false" outlineLevel="0" collapsed="false">
      <c r="A6559" s="7" t="s">
        <v>23</v>
      </c>
      <c r="B6559" s="7" t="s">
        <v>278</v>
      </c>
      <c r="C6559" s="7" t="s">
        <v>1372</v>
      </c>
      <c r="D6559" s="7" t="n">
        <v>3</v>
      </c>
      <c r="E6559" s="7" t="n">
        <v>180</v>
      </c>
      <c r="F6559" s="7" t="n">
        <v>0</v>
      </c>
      <c r="G6559" s="7" t="n">
        <v>0</v>
      </c>
    </row>
    <row r="6560" customFormat="false" ht="15" hidden="false" customHeight="false" outlineLevel="0" collapsed="false">
      <c r="A6560" s="7" t="s">
        <v>23</v>
      </c>
      <c r="B6560" s="7" t="s">
        <v>268</v>
      </c>
      <c r="C6560" s="7" t="s">
        <v>1372</v>
      </c>
      <c r="D6560" s="7" t="n">
        <v>3</v>
      </c>
      <c r="E6560" s="7" t="n">
        <v>180</v>
      </c>
      <c r="F6560" s="7" t="n">
        <v>0</v>
      </c>
      <c r="G6560" s="7" t="n">
        <v>0</v>
      </c>
    </row>
    <row r="6561" customFormat="false" ht="15" hidden="false" customHeight="false" outlineLevel="0" collapsed="false">
      <c r="A6561" s="7" t="s">
        <v>23</v>
      </c>
      <c r="B6561" s="7" t="s">
        <v>284</v>
      </c>
      <c r="C6561" s="7" t="s">
        <v>1381</v>
      </c>
      <c r="D6561" s="7" t="n">
        <v>1</v>
      </c>
      <c r="E6561" s="7" t="n">
        <v>94.63</v>
      </c>
      <c r="F6561" s="7" t="n">
        <v>0</v>
      </c>
      <c r="G6561" s="7" t="n">
        <v>0</v>
      </c>
    </row>
    <row r="6562" customFormat="false" ht="15" hidden="false" customHeight="false" outlineLevel="0" collapsed="false">
      <c r="A6562" s="7" t="s">
        <v>23</v>
      </c>
      <c r="B6562" s="7" t="s">
        <v>148</v>
      </c>
      <c r="C6562" s="7" t="s">
        <v>1387</v>
      </c>
      <c r="D6562" s="7" t="n">
        <v>7</v>
      </c>
      <c r="E6562" s="7" t="n">
        <v>216.25</v>
      </c>
      <c r="F6562" s="7" t="n">
        <v>5</v>
      </c>
      <c r="G6562" s="7" t="n">
        <v>154.46</v>
      </c>
    </row>
    <row r="6563" customFormat="false" ht="15" hidden="false" customHeight="false" outlineLevel="0" collapsed="false">
      <c r="A6563" s="7" t="s">
        <v>23</v>
      </c>
      <c r="B6563" s="7" t="s">
        <v>139</v>
      </c>
      <c r="C6563" s="7" t="s">
        <v>1387</v>
      </c>
      <c r="D6563" s="7" t="n">
        <v>5</v>
      </c>
      <c r="E6563" s="7" t="n">
        <v>154.47</v>
      </c>
      <c r="F6563" s="7" t="n">
        <v>3</v>
      </c>
      <c r="G6563" s="7" t="n">
        <v>92.68</v>
      </c>
    </row>
    <row r="6564" customFormat="false" ht="15" hidden="false" customHeight="false" outlineLevel="0" collapsed="false">
      <c r="A6564" s="7" t="s">
        <v>23</v>
      </c>
      <c r="B6564" s="7" t="s">
        <v>189</v>
      </c>
      <c r="C6564" s="7" t="s">
        <v>1387</v>
      </c>
      <c r="D6564" s="7" t="n">
        <v>3</v>
      </c>
      <c r="E6564" s="7" t="n">
        <v>92.68</v>
      </c>
      <c r="F6564" s="7" t="n">
        <v>2</v>
      </c>
      <c r="G6564" s="7" t="n">
        <v>61.78</v>
      </c>
    </row>
    <row r="6565" customFormat="false" ht="15" hidden="false" customHeight="false" outlineLevel="0" collapsed="false">
      <c r="A6565" s="7" t="s">
        <v>23</v>
      </c>
      <c r="B6565" s="7" t="s">
        <v>181</v>
      </c>
      <c r="C6565" s="7" t="s">
        <v>1387</v>
      </c>
      <c r="D6565" s="7" t="n">
        <v>2</v>
      </c>
      <c r="E6565" s="7" t="n">
        <v>59.47</v>
      </c>
      <c r="F6565" s="7" t="n">
        <v>0</v>
      </c>
      <c r="G6565" s="7" t="n">
        <v>0</v>
      </c>
    </row>
    <row r="6566" customFormat="false" ht="15" hidden="false" customHeight="false" outlineLevel="0" collapsed="false">
      <c r="A6566" s="7" t="s">
        <v>23</v>
      </c>
      <c r="B6566" s="7" t="s">
        <v>181</v>
      </c>
      <c r="C6566" s="7" t="s">
        <v>1387</v>
      </c>
      <c r="D6566" s="7" t="n">
        <v>3</v>
      </c>
      <c r="E6566" s="7" t="n">
        <v>92.68</v>
      </c>
      <c r="F6566" s="7" t="n">
        <v>5</v>
      </c>
      <c r="G6566" s="7" t="n">
        <v>154.47</v>
      </c>
    </row>
    <row r="6567" customFormat="false" ht="15" hidden="false" customHeight="false" outlineLevel="0" collapsed="false">
      <c r="A6567" s="7" t="s">
        <v>23</v>
      </c>
      <c r="B6567" s="7" t="s">
        <v>257</v>
      </c>
      <c r="C6567" s="7" t="s">
        <v>1387</v>
      </c>
      <c r="D6567" s="7" t="n">
        <v>0</v>
      </c>
      <c r="E6567" s="7" t="n">
        <v>0</v>
      </c>
      <c r="F6567" s="7" t="n">
        <v>1</v>
      </c>
      <c r="G6567" s="7" t="n">
        <v>30.89</v>
      </c>
    </row>
    <row r="6568" customFormat="false" ht="15" hidden="false" customHeight="false" outlineLevel="0" collapsed="false">
      <c r="A6568" s="7" t="s">
        <v>23</v>
      </c>
      <c r="B6568" s="7" t="s">
        <v>330</v>
      </c>
      <c r="C6568" s="7" t="s">
        <v>1393</v>
      </c>
      <c r="D6568" s="7" t="n">
        <v>1</v>
      </c>
      <c r="E6568" s="7" t="n">
        <v>35.11</v>
      </c>
      <c r="F6568" s="7" t="n">
        <v>0</v>
      </c>
      <c r="G6568" s="7" t="n">
        <v>0</v>
      </c>
    </row>
    <row r="6569" customFormat="false" ht="15" hidden="false" customHeight="false" outlineLevel="0" collapsed="false">
      <c r="A6569" s="7" t="s">
        <v>23</v>
      </c>
      <c r="B6569" s="7" t="s">
        <v>436</v>
      </c>
      <c r="C6569" s="7" t="s">
        <v>1396</v>
      </c>
      <c r="D6569" s="7" t="n">
        <v>0</v>
      </c>
      <c r="E6569" s="7" t="n">
        <v>0</v>
      </c>
      <c r="F6569" s="7" t="n">
        <v>1</v>
      </c>
      <c r="G6569" s="7" t="n">
        <v>180</v>
      </c>
    </row>
    <row r="6570" customFormat="false" ht="15" hidden="false" customHeight="false" outlineLevel="0" collapsed="false">
      <c r="A6570" s="7" t="s">
        <v>23</v>
      </c>
      <c r="B6570" s="7" t="s">
        <v>375</v>
      </c>
      <c r="C6570" s="7" t="s">
        <v>1396</v>
      </c>
      <c r="D6570" s="7" t="n">
        <v>0</v>
      </c>
      <c r="E6570" s="7" t="n">
        <v>0</v>
      </c>
      <c r="F6570" s="7" t="n">
        <v>1</v>
      </c>
      <c r="G6570" s="7" t="n">
        <v>180</v>
      </c>
    </row>
    <row r="6571" customFormat="false" ht="15" hidden="false" customHeight="false" outlineLevel="0" collapsed="false">
      <c r="A6571" s="7" t="s">
        <v>23</v>
      </c>
      <c r="B6571" s="7" t="s">
        <v>184</v>
      </c>
      <c r="C6571" s="7" t="s">
        <v>1399</v>
      </c>
      <c r="D6571" s="7" t="n">
        <v>2</v>
      </c>
      <c r="E6571" s="7" t="n">
        <v>99.27</v>
      </c>
      <c r="F6571" s="7" t="n">
        <v>0</v>
      </c>
      <c r="G6571" s="7" t="n">
        <v>0</v>
      </c>
    </row>
    <row r="6572" customFormat="false" ht="15" hidden="false" customHeight="false" outlineLevel="0" collapsed="false">
      <c r="A6572" s="7" t="s">
        <v>23</v>
      </c>
      <c r="B6572" s="7" t="s">
        <v>186</v>
      </c>
      <c r="C6572" s="7" t="s">
        <v>1399</v>
      </c>
      <c r="D6572" s="7" t="n">
        <v>4</v>
      </c>
      <c r="E6572" s="7" t="n">
        <v>198.54</v>
      </c>
      <c r="F6572" s="7" t="n">
        <v>0</v>
      </c>
      <c r="G6572" s="7" t="n">
        <v>0</v>
      </c>
    </row>
    <row r="6573" customFormat="false" ht="15" hidden="false" customHeight="false" outlineLevel="0" collapsed="false">
      <c r="A6573" s="7" t="s">
        <v>23</v>
      </c>
      <c r="B6573" s="7" t="s">
        <v>686</v>
      </c>
      <c r="C6573" s="7" t="s">
        <v>1400</v>
      </c>
      <c r="D6573" s="7" t="n">
        <v>10</v>
      </c>
      <c r="E6573" s="7" t="n">
        <v>665.1</v>
      </c>
      <c r="F6573" s="7" t="n">
        <v>5</v>
      </c>
      <c r="G6573" s="7" t="n">
        <v>332.55</v>
      </c>
    </row>
    <row r="6574" customFormat="false" ht="15" hidden="false" customHeight="false" outlineLevel="0" collapsed="false">
      <c r="A6574" s="7" t="s">
        <v>23</v>
      </c>
      <c r="B6574" s="7" t="s">
        <v>615</v>
      </c>
      <c r="C6574" s="7" t="s">
        <v>1400</v>
      </c>
      <c r="D6574" s="7" t="n">
        <v>10</v>
      </c>
      <c r="E6574" s="7" t="n">
        <v>665.1</v>
      </c>
      <c r="F6574" s="7" t="n">
        <v>0</v>
      </c>
      <c r="G6574" s="7" t="n">
        <v>0</v>
      </c>
    </row>
    <row r="6575" customFormat="false" ht="15" hidden="false" customHeight="false" outlineLevel="0" collapsed="false">
      <c r="A6575" s="7" t="s">
        <v>23</v>
      </c>
      <c r="B6575" s="7" t="s">
        <v>673</v>
      </c>
      <c r="C6575" s="7" t="s">
        <v>1400</v>
      </c>
      <c r="D6575" s="7" t="n">
        <v>10</v>
      </c>
      <c r="E6575" s="7" t="n">
        <v>665.1</v>
      </c>
      <c r="F6575" s="7" t="n">
        <v>0</v>
      </c>
      <c r="G6575" s="7" t="n">
        <v>0</v>
      </c>
    </row>
    <row r="6576" customFormat="false" ht="15" hidden="false" customHeight="false" outlineLevel="0" collapsed="false">
      <c r="A6576" s="7" t="s">
        <v>23</v>
      </c>
      <c r="B6576" s="7" t="s">
        <v>142</v>
      </c>
      <c r="C6576" s="7" t="s">
        <v>1421</v>
      </c>
      <c r="D6576" s="7" t="n">
        <v>3</v>
      </c>
      <c r="E6576" s="7" t="n">
        <v>90</v>
      </c>
      <c r="F6576" s="7" t="n">
        <v>0</v>
      </c>
      <c r="G6576" s="7" t="n">
        <v>0</v>
      </c>
    </row>
    <row r="6577" customFormat="false" ht="15" hidden="false" customHeight="false" outlineLevel="0" collapsed="false">
      <c r="A6577" s="7" t="s">
        <v>23</v>
      </c>
      <c r="B6577" s="7" t="s">
        <v>815</v>
      </c>
      <c r="C6577" s="7" t="s">
        <v>1421</v>
      </c>
      <c r="D6577" s="7" t="n">
        <v>3</v>
      </c>
      <c r="E6577" s="7" t="n">
        <v>90</v>
      </c>
      <c r="F6577" s="7" t="n">
        <v>0</v>
      </c>
      <c r="G6577" s="7" t="n">
        <v>0</v>
      </c>
    </row>
    <row r="6578" customFormat="false" ht="15" hidden="false" customHeight="false" outlineLevel="0" collapsed="false">
      <c r="A6578" s="7" t="s">
        <v>23</v>
      </c>
      <c r="B6578" s="7" t="s">
        <v>813</v>
      </c>
      <c r="C6578" s="7" t="s">
        <v>1421</v>
      </c>
      <c r="D6578" s="7" t="n">
        <v>3</v>
      </c>
      <c r="E6578" s="7" t="n">
        <v>90</v>
      </c>
      <c r="F6578" s="7" t="n">
        <v>0</v>
      </c>
      <c r="G6578" s="7" t="n">
        <v>0</v>
      </c>
    </row>
    <row r="6579" customFormat="false" ht="15" hidden="false" customHeight="false" outlineLevel="0" collapsed="false">
      <c r="A6579" s="7" t="s">
        <v>23</v>
      </c>
      <c r="B6579" s="7" t="s">
        <v>698</v>
      </c>
      <c r="C6579" s="7" t="s">
        <v>1421</v>
      </c>
      <c r="D6579" s="7" t="n">
        <v>3</v>
      </c>
      <c r="E6579" s="7" t="n">
        <v>90</v>
      </c>
      <c r="F6579" s="7" t="n">
        <v>0</v>
      </c>
      <c r="G6579" s="7" t="n">
        <v>0</v>
      </c>
    </row>
    <row r="6580" customFormat="false" ht="15" hidden="false" customHeight="false" outlineLevel="0" collapsed="false">
      <c r="A6580" s="7" t="s">
        <v>23</v>
      </c>
      <c r="B6580" s="7" t="s">
        <v>533</v>
      </c>
      <c r="C6580" s="7" t="s">
        <v>1424</v>
      </c>
      <c r="D6580" s="7" t="n">
        <v>14</v>
      </c>
      <c r="E6580" s="7" t="n">
        <v>979.97</v>
      </c>
      <c r="F6580" s="7" t="n">
        <v>6</v>
      </c>
      <c r="G6580" s="7" t="n">
        <v>419.98</v>
      </c>
    </row>
    <row r="6581" customFormat="false" ht="15" hidden="false" customHeight="false" outlineLevel="0" collapsed="false">
      <c r="A6581" s="7" t="s">
        <v>23</v>
      </c>
      <c r="B6581" s="7" t="s">
        <v>530</v>
      </c>
      <c r="C6581" s="7" t="s">
        <v>1424</v>
      </c>
      <c r="D6581" s="7" t="n">
        <v>3</v>
      </c>
      <c r="E6581" s="7" t="n">
        <v>209.99</v>
      </c>
      <c r="F6581" s="7" t="n">
        <v>0</v>
      </c>
      <c r="G6581" s="7" t="n">
        <v>0</v>
      </c>
    </row>
    <row r="6582" customFormat="false" ht="15" hidden="false" customHeight="false" outlineLevel="0" collapsed="false">
      <c r="A6582" s="7" t="s">
        <v>23</v>
      </c>
      <c r="B6582" s="7" t="s">
        <v>530</v>
      </c>
      <c r="C6582" s="7" t="s">
        <v>1424</v>
      </c>
      <c r="D6582" s="7" t="n">
        <v>3</v>
      </c>
      <c r="E6582" s="7" t="n">
        <v>180</v>
      </c>
      <c r="F6582" s="7" t="n">
        <v>0</v>
      </c>
      <c r="G6582" s="7" t="n">
        <v>0</v>
      </c>
    </row>
    <row r="6583" customFormat="false" ht="15" hidden="false" customHeight="false" outlineLevel="0" collapsed="false">
      <c r="A6583" s="7" t="s">
        <v>23</v>
      </c>
      <c r="B6583" s="7" t="s">
        <v>593</v>
      </c>
      <c r="C6583" s="7" t="s">
        <v>1424</v>
      </c>
      <c r="D6583" s="7" t="n">
        <v>3</v>
      </c>
      <c r="E6583" s="7" t="n">
        <v>209.99</v>
      </c>
      <c r="F6583" s="7" t="n">
        <v>0</v>
      </c>
      <c r="G6583" s="7" t="n">
        <v>0</v>
      </c>
    </row>
    <row r="6584" customFormat="false" ht="15" hidden="false" customHeight="false" outlineLevel="0" collapsed="false">
      <c r="A6584" s="7" t="s">
        <v>23</v>
      </c>
      <c r="B6584" s="7" t="s">
        <v>604</v>
      </c>
      <c r="C6584" s="7" t="s">
        <v>1424</v>
      </c>
      <c r="D6584" s="7" t="n">
        <v>3</v>
      </c>
      <c r="E6584" s="7" t="n">
        <v>209.99</v>
      </c>
      <c r="F6584" s="7" t="n">
        <v>0</v>
      </c>
      <c r="G6584" s="7" t="n">
        <v>0</v>
      </c>
    </row>
    <row r="6585" customFormat="false" ht="15" hidden="false" customHeight="false" outlineLevel="0" collapsed="false">
      <c r="A6585" s="7" t="s">
        <v>23</v>
      </c>
      <c r="B6585" s="7" t="s">
        <v>130</v>
      </c>
      <c r="C6585" s="7" t="s">
        <v>1425</v>
      </c>
      <c r="D6585" s="7" t="n">
        <v>6</v>
      </c>
      <c r="E6585" s="7" t="n">
        <v>293.98</v>
      </c>
      <c r="F6585" s="7" t="n">
        <v>16</v>
      </c>
      <c r="G6585" s="7" t="n">
        <v>783.95</v>
      </c>
    </row>
    <row r="6586" customFormat="false" ht="15" hidden="false" customHeight="false" outlineLevel="0" collapsed="false">
      <c r="A6586" s="7" t="s">
        <v>23</v>
      </c>
      <c r="B6586" s="7" t="s">
        <v>130</v>
      </c>
      <c r="C6586" s="7" t="s">
        <v>1425</v>
      </c>
      <c r="D6586" s="7" t="n">
        <v>3</v>
      </c>
      <c r="E6586" s="7" t="n">
        <v>147</v>
      </c>
      <c r="F6586" s="7" t="n">
        <v>0</v>
      </c>
      <c r="G6586" s="7" t="n">
        <v>0</v>
      </c>
    </row>
    <row r="6587" customFormat="false" ht="15" hidden="false" customHeight="false" outlineLevel="0" collapsed="false">
      <c r="A6587" s="7" t="s">
        <v>23</v>
      </c>
      <c r="B6587" s="7" t="s">
        <v>152</v>
      </c>
      <c r="C6587" s="7" t="s">
        <v>1425</v>
      </c>
      <c r="D6587" s="7" t="n">
        <v>9</v>
      </c>
      <c r="E6587" s="7" t="n">
        <v>440.97</v>
      </c>
      <c r="F6587" s="7" t="n">
        <v>6</v>
      </c>
      <c r="G6587" s="7" t="n">
        <v>293.98</v>
      </c>
    </row>
    <row r="6588" customFormat="false" ht="15" hidden="false" customHeight="false" outlineLevel="0" collapsed="false">
      <c r="A6588" s="7" t="s">
        <v>23</v>
      </c>
      <c r="B6588" s="7" t="s">
        <v>152</v>
      </c>
      <c r="C6588" s="7" t="s">
        <v>1425</v>
      </c>
      <c r="D6588" s="7" t="n">
        <v>2</v>
      </c>
      <c r="E6588" s="7" t="n">
        <v>98</v>
      </c>
      <c r="F6588" s="7" t="n">
        <v>0</v>
      </c>
      <c r="G6588" s="7" t="n">
        <v>0</v>
      </c>
    </row>
    <row r="6589" customFormat="false" ht="15" hidden="false" customHeight="false" outlineLevel="0" collapsed="false">
      <c r="A6589" s="7" t="s">
        <v>23</v>
      </c>
      <c r="B6589" s="7" t="s">
        <v>198</v>
      </c>
      <c r="C6589" s="7" t="s">
        <v>1425</v>
      </c>
      <c r="D6589" s="7" t="n">
        <v>2</v>
      </c>
      <c r="E6589" s="7" t="n">
        <v>98</v>
      </c>
      <c r="F6589" s="7" t="n">
        <v>0</v>
      </c>
      <c r="G6589" s="7" t="n">
        <v>0</v>
      </c>
    </row>
    <row r="6590" customFormat="false" ht="15" hidden="false" customHeight="false" outlineLevel="0" collapsed="false">
      <c r="A6590" s="7" t="s">
        <v>23</v>
      </c>
      <c r="B6590" s="7" t="s">
        <v>198</v>
      </c>
      <c r="C6590" s="7" t="s">
        <v>1425</v>
      </c>
      <c r="D6590" s="7" t="n">
        <v>3</v>
      </c>
      <c r="E6590" s="7" t="n">
        <v>146.99</v>
      </c>
      <c r="F6590" s="7" t="n">
        <v>4</v>
      </c>
      <c r="G6590" s="7" t="n">
        <v>195.98</v>
      </c>
    </row>
    <row r="6591" customFormat="false" ht="15" hidden="false" customHeight="false" outlineLevel="0" collapsed="false">
      <c r="A6591" s="7" t="s">
        <v>23</v>
      </c>
      <c r="B6591" s="7" t="s">
        <v>191</v>
      </c>
      <c r="C6591" s="7" t="s">
        <v>1425</v>
      </c>
      <c r="D6591" s="7" t="n">
        <v>3</v>
      </c>
      <c r="E6591" s="7" t="n">
        <v>146.99</v>
      </c>
      <c r="F6591" s="7" t="n">
        <v>5</v>
      </c>
      <c r="G6591" s="7" t="n">
        <v>244.99</v>
      </c>
    </row>
    <row r="6592" customFormat="false" ht="15" hidden="false" customHeight="false" outlineLevel="0" collapsed="false">
      <c r="A6592" s="7" t="s">
        <v>23</v>
      </c>
      <c r="B6592" s="7" t="s">
        <v>191</v>
      </c>
      <c r="C6592" s="7" t="s">
        <v>1425</v>
      </c>
      <c r="D6592" s="7" t="n">
        <v>3</v>
      </c>
      <c r="E6592" s="7" t="n">
        <v>147</v>
      </c>
      <c r="F6592" s="7" t="n">
        <v>0</v>
      </c>
      <c r="G6592" s="7" t="n">
        <v>0</v>
      </c>
    </row>
    <row r="6593" customFormat="false" ht="15" hidden="false" customHeight="false" outlineLevel="0" collapsed="false">
      <c r="A6593" s="7" t="s">
        <v>23</v>
      </c>
      <c r="B6593" s="7" t="s">
        <v>129</v>
      </c>
      <c r="C6593" s="7" t="s">
        <v>1426</v>
      </c>
      <c r="D6593" s="7" t="n">
        <v>7</v>
      </c>
      <c r="E6593" s="7" t="n">
        <v>342.98</v>
      </c>
      <c r="F6593" s="7" t="n">
        <v>0</v>
      </c>
      <c r="G6593" s="7" t="n">
        <v>0</v>
      </c>
    </row>
    <row r="6594" customFormat="false" ht="15" hidden="false" customHeight="false" outlineLevel="0" collapsed="false">
      <c r="A6594" s="7" t="s">
        <v>23</v>
      </c>
      <c r="B6594" s="7" t="s">
        <v>155</v>
      </c>
      <c r="C6594" s="7" t="s">
        <v>1426</v>
      </c>
      <c r="D6594" s="7" t="n">
        <v>4</v>
      </c>
      <c r="E6594" s="7" t="n">
        <v>195.99</v>
      </c>
      <c r="F6594" s="7" t="n">
        <v>0</v>
      </c>
      <c r="G6594" s="7" t="n">
        <v>0</v>
      </c>
    </row>
    <row r="6595" customFormat="false" ht="15" hidden="false" customHeight="false" outlineLevel="0" collapsed="false">
      <c r="A6595" s="7" t="s">
        <v>23</v>
      </c>
      <c r="B6595" s="7" t="s">
        <v>199</v>
      </c>
      <c r="C6595" s="7" t="s">
        <v>1426</v>
      </c>
      <c r="D6595" s="7" t="n">
        <v>1</v>
      </c>
      <c r="E6595" s="7" t="n">
        <v>49</v>
      </c>
      <c r="F6595" s="7" t="n">
        <v>0</v>
      </c>
      <c r="G6595" s="7" t="n">
        <v>0</v>
      </c>
    </row>
    <row r="6596" customFormat="false" ht="15" hidden="false" customHeight="false" outlineLevel="0" collapsed="false">
      <c r="A6596" s="7" t="s">
        <v>23</v>
      </c>
      <c r="B6596" s="7" t="s">
        <v>176</v>
      </c>
      <c r="C6596" s="7" t="s">
        <v>1426</v>
      </c>
      <c r="D6596" s="7" t="n">
        <v>7</v>
      </c>
      <c r="E6596" s="7" t="n">
        <v>342.98</v>
      </c>
      <c r="F6596" s="7" t="n">
        <v>0</v>
      </c>
      <c r="G6596" s="7" t="n">
        <v>0</v>
      </c>
    </row>
    <row r="6597" customFormat="false" ht="15" hidden="false" customHeight="false" outlineLevel="0" collapsed="false">
      <c r="A6597" s="7" t="s">
        <v>23</v>
      </c>
      <c r="B6597" s="7" t="s">
        <v>226</v>
      </c>
      <c r="C6597" s="7" t="s">
        <v>1427</v>
      </c>
      <c r="D6597" s="7" t="n">
        <v>0</v>
      </c>
      <c r="E6597" s="7" t="n">
        <v>0</v>
      </c>
      <c r="F6597" s="7" t="n">
        <v>8</v>
      </c>
      <c r="G6597" s="7" t="n">
        <v>415.85</v>
      </c>
    </row>
    <row r="6598" customFormat="false" ht="15" hidden="false" customHeight="false" outlineLevel="0" collapsed="false">
      <c r="A6598" s="7" t="s">
        <v>23</v>
      </c>
      <c r="B6598" s="7" t="s">
        <v>402</v>
      </c>
      <c r="C6598" s="7" t="s">
        <v>1433</v>
      </c>
      <c r="D6598" s="7" t="n">
        <v>0</v>
      </c>
      <c r="E6598" s="7" t="n">
        <v>0</v>
      </c>
      <c r="F6598" s="7" t="n">
        <v>4</v>
      </c>
      <c r="G6598" s="7" t="n">
        <v>123.58</v>
      </c>
    </row>
    <row r="6599" customFormat="false" ht="15" hidden="false" customHeight="false" outlineLevel="0" collapsed="false">
      <c r="A6599" s="7" t="s">
        <v>23</v>
      </c>
      <c r="B6599" s="7" t="s">
        <v>320</v>
      </c>
      <c r="C6599" s="7" t="s">
        <v>1433</v>
      </c>
      <c r="D6599" s="7" t="n">
        <v>4</v>
      </c>
      <c r="E6599" s="7" t="n">
        <v>123.57</v>
      </c>
      <c r="F6599" s="7" t="n">
        <v>6</v>
      </c>
      <c r="G6599" s="7" t="n">
        <v>185.36</v>
      </c>
    </row>
    <row r="6600" customFormat="false" ht="15" hidden="false" customHeight="false" outlineLevel="0" collapsed="false">
      <c r="A6600" s="7" t="s">
        <v>23</v>
      </c>
      <c r="B6600" s="7" t="s">
        <v>345</v>
      </c>
      <c r="C6600" s="7" t="s">
        <v>1433</v>
      </c>
      <c r="D6600" s="7" t="n">
        <v>3</v>
      </c>
      <c r="E6600" s="7" t="n">
        <v>92.68</v>
      </c>
      <c r="F6600" s="7" t="n">
        <v>2</v>
      </c>
      <c r="G6600" s="7" t="n">
        <v>61.79</v>
      </c>
    </row>
    <row r="6601" customFormat="false" ht="15" hidden="false" customHeight="false" outlineLevel="0" collapsed="false">
      <c r="A6601" s="7" t="s">
        <v>23</v>
      </c>
      <c r="B6601" s="7" t="s">
        <v>366</v>
      </c>
      <c r="C6601" s="7" t="s">
        <v>1433</v>
      </c>
      <c r="D6601" s="7" t="n">
        <v>3</v>
      </c>
      <c r="E6601" s="7" t="n">
        <v>92.68</v>
      </c>
      <c r="F6601" s="7" t="n">
        <v>2</v>
      </c>
      <c r="G6601" s="7" t="n">
        <v>61.78</v>
      </c>
    </row>
    <row r="6602" customFormat="false" ht="15" hidden="false" customHeight="false" outlineLevel="0" collapsed="false">
      <c r="A6602" s="7" t="s">
        <v>23</v>
      </c>
      <c r="B6602" s="7" t="s">
        <v>192</v>
      </c>
      <c r="C6602" s="7" t="s">
        <v>1311</v>
      </c>
      <c r="D6602" s="7" t="n">
        <v>0</v>
      </c>
      <c r="E6602" s="7" t="n">
        <v>0</v>
      </c>
      <c r="F6602" s="7" t="n">
        <v>2</v>
      </c>
      <c r="G6602" s="7" t="n">
        <v>84.27</v>
      </c>
    </row>
    <row r="6603" customFormat="false" ht="15" hidden="false" customHeight="false" outlineLevel="0" collapsed="false">
      <c r="A6603" s="7" t="s">
        <v>23</v>
      </c>
      <c r="B6603" s="7" t="s">
        <v>245</v>
      </c>
      <c r="C6603" s="7" t="s">
        <v>1443</v>
      </c>
      <c r="D6603" s="7" t="n">
        <v>0</v>
      </c>
      <c r="E6603" s="7" t="n">
        <v>0</v>
      </c>
      <c r="F6603" s="7" t="n">
        <v>2</v>
      </c>
      <c r="G6603" s="7" t="n">
        <v>159.3</v>
      </c>
    </row>
    <row r="6604" customFormat="false" ht="15" hidden="false" customHeight="false" outlineLevel="0" collapsed="false">
      <c r="A6604" s="7" t="s">
        <v>23</v>
      </c>
      <c r="B6604" s="7" t="s">
        <v>103</v>
      </c>
      <c r="C6604" s="7" t="s">
        <v>1443</v>
      </c>
      <c r="D6604" s="7" t="n">
        <v>0</v>
      </c>
      <c r="E6604" s="7" t="n">
        <v>0</v>
      </c>
      <c r="F6604" s="7" t="n">
        <v>2</v>
      </c>
      <c r="G6604" s="7" t="n">
        <v>159.3</v>
      </c>
    </row>
    <row r="6605" customFormat="false" ht="15" hidden="false" customHeight="false" outlineLevel="0" collapsed="false">
      <c r="A6605" s="7" t="s">
        <v>23</v>
      </c>
      <c r="B6605" s="7" t="s">
        <v>217</v>
      </c>
      <c r="C6605" s="7" t="s">
        <v>1446</v>
      </c>
      <c r="D6605" s="7" t="n">
        <v>1</v>
      </c>
      <c r="E6605" s="7" t="n">
        <v>14.02</v>
      </c>
      <c r="F6605" s="7" t="n">
        <v>0</v>
      </c>
      <c r="G6605" s="7" t="n">
        <v>0</v>
      </c>
    </row>
    <row r="6606" customFormat="false" ht="15" hidden="false" customHeight="false" outlineLevel="0" collapsed="false">
      <c r="A6606" s="7" t="s">
        <v>23</v>
      </c>
      <c r="B6606" s="7" t="s">
        <v>143</v>
      </c>
      <c r="C6606" s="7" t="s">
        <v>1450</v>
      </c>
      <c r="D6606" s="7" t="n">
        <v>5</v>
      </c>
      <c r="E6606" s="7" t="n">
        <v>117</v>
      </c>
      <c r="F6606" s="7" t="n">
        <v>0</v>
      </c>
      <c r="G6606" s="7" t="n">
        <v>0</v>
      </c>
    </row>
    <row r="6607" customFormat="false" ht="15" hidden="false" customHeight="false" outlineLevel="0" collapsed="false">
      <c r="A6607" s="7" t="s">
        <v>23</v>
      </c>
      <c r="B6607" s="7" t="s">
        <v>143</v>
      </c>
      <c r="C6607" s="7" t="s">
        <v>1450</v>
      </c>
      <c r="D6607" s="7" t="n">
        <v>1</v>
      </c>
      <c r="E6607" s="7" t="n">
        <v>0.01</v>
      </c>
      <c r="F6607" s="7" t="n">
        <v>0</v>
      </c>
      <c r="G6607" s="7" t="n">
        <v>0</v>
      </c>
    </row>
    <row r="6608" customFormat="false" ht="15" hidden="false" customHeight="false" outlineLevel="0" collapsed="false">
      <c r="A6608" s="7" t="s">
        <v>23</v>
      </c>
      <c r="B6608" s="7" t="s">
        <v>197</v>
      </c>
      <c r="C6608" s="7" t="s">
        <v>1461</v>
      </c>
      <c r="D6608" s="7" t="n">
        <v>12</v>
      </c>
      <c r="E6608" s="7" t="n">
        <v>169.65</v>
      </c>
      <c r="F6608" s="7" t="n">
        <v>0</v>
      </c>
      <c r="G6608" s="7" t="n">
        <v>0</v>
      </c>
    </row>
    <row r="6609" customFormat="false" ht="15" hidden="false" customHeight="false" outlineLevel="0" collapsed="false">
      <c r="A6609" s="7" t="s">
        <v>23</v>
      </c>
      <c r="B6609" s="7" t="s">
        <v>197</v>
      </c>
      <c r="C6609" s="7" t="s">
        <v>1461</v>
      </c>
      <c r="D6609" s="7" t="n">
        <v>68</v>
      </c>
      <c r="E6609" s="7" t="n">
        <v>984.81</v>
      </c>
      <c r="F6609" s="7" t="n">
        <v>48</v>
      </c>
      <c r="G6609" s="7" t="n">
        <v>695.16</v>
      </c>
    </row>
    <row r="6610" customFormat="false" ht="15" hidden="false" customHeight="false" outlineLevel="0" collapsed="false">
      <c r="A6610" s="7" t="s">
        <v>23</v>
      </c>
      <c r="B6610" s="7" t="s">
        <v>668</v>
      </c>
      <c r="C6610" s="7" t="s">
        <v>1515</v>
      </c>
      <c r="D6610" s="7" t="n">
        <v>0</v>
      </c>
      <c r="E6610" s="7" t="n">
        <v>0</v>
      </c>
      <c r="F6610" s="7" t="n">
        <v>2</v>
      </c>
      <c r="G6610" s="7" t="n">
        <v>120</v>
      </c>
    </row>
    <row r="6611" customFormat="false" ht="15" hidden="false" customHeight="false" outlineLevel="0" collapsed="false">
      <c r="A6611" s="7" t="s">
        <v>23</v>
      </c>
      <c r="B6611" s="7" t="s">
        <v>681</v>
      </c>
      <c r="C6611" s="7" t="s">
        <v>1499</v>
      </c>
      <c r="D6611" s="7" t="n">
        <v>2</v>
      </c>
      <c r="E6611" s="7" t="n">
        <v>240</v>
      </c>
      <c r="F6611" s="7" t="n">
        <v>0</v>
      </c>
      <c r="G6611" s="7" t="n">
        <v>0</v>
      </c>
    </row>
    <row r="6612" customFormat="false" ht="15" hidden="false" customHeight="false" outlineLevel="0" collapsed="false">
      <c r="A6612" s="7" t="s">
        <v>23</v>
      </c>
      <c r="B6612" s="7" t="s">
        <v>683</v>
      </c>
      <c r="C6612" s="7" t="s">
        <v>1499</v>
      </c>
      <c r="D6612" s="7" t="n">
        <v>2</v>
      </c>
      <c r="E6612" s="7" t="n">
        <v>240</v>
      </c>
      <c r="F6612" s="7" t="n">
        <v>0</v>
      </c>
      <c r="G6612" s="7" t="n">
        <v>0</v>
      </c>
    </row>
    <row r="6613" customFormat="false" ht="15" hidden="false" customHeight="false" outlineLevel="0" collapsed="false">
      <c r="A6613" s="7" t="s">
        <v>23</v>
      </c>
      <c r="B6613" s="7" t="s">
        <v>664</v>
      </c>
      <c r="C6613" s="7" t="s">
        <v>1499</v>
      </c>
      <c r="D6613" s="7" t="n">
        <v>2</v>
      </c>
      <c r="E6613" s="7" t="n">
        <v>240</v>
      </c>
      <c r="F6613" s="7" t="n">
        <v>0</v>
      </c>
      <c r="G6613" s="7" t="n">
        <v>0</v>
      </c>
    </row>
    <row r="6614" customFormat="false" ht="15" hidden="false" customHeight="false" outlineLevel="0" collapsed="false">
      <c r="A6614" s="7" t="s">
        <v>23</v>
      </c>
      <c r="B6614" s="7" t="s">
        <v>702</v>
      </c>
      <c r="C6614" s="7" t="s">
        <v>1499</v>
      </c>
      <c r="D6614" s="7" t="n">
        <v>0</v>
      </c>
      <c r="E6614" s="7" t="n">
        <v>0</v>
      </c>
      <c r="F6614" s="7" t="n">
        <v>2</v>
      </c>
      <c r="G6614" s="7" t="n">
        <v>240</v>
      </c>
    </row>
    <row r="6615" customFormat="false" ht="15" hidden="false" customHeight="false" outlineLevel="0" collapsed="false">
      <c r="A6615" s="7" t="s">
        <v>23</v>
      </c>
      <c r="B6615" s="7" t="s">
        <v>85</v>
      </c>
      <c r="C6615" s="7" t="s">
        <v>1479</v>
      </c>
      <c r="D6615" s="7" t="n">
        <v>8</v>
      </c>
      <c r="E6615" s="7" t="n">
        <v>374.58</v>
      </c>
      <c r="F6615" s="7" t="n">
        <v>0</v>
      </c>
      <c r="G6615" s="7" t="n">
        <v>0</v>
      </c>
    </row>
    <row r="6616" customFormat="false" ht="15" hidden="false" customHeight="false" outlineLevel="0" collapsed="false">
      <c r="A6616" s="7" t="s">
        <v>23</v>
      </c>
      <c r="B6616" s="7" t="s">
        <v>85</v>
      </c>
      <c r="C6616" s="7" t="s">
        <v>1479</v>
      </c>
      <c r="D6616" s="7" t="n">
        <v>3</v>
      </c>
      <c r="E6616" s="7" t="n">
        <v>127.48</v>
      </c>
      <c r="F6616" s="7" t="n">
        <v>0</v>
      </c>
      <c r="G6616" s="7" t="n">
        <v>0</v>
      </c>
    </row>
    <row r="6617" customFormat="false" ht="15" hidden="false" customHeight="false" outlineLevel="0" collapsed="false">
      <c r="A6617" s="7" t="s">
        <v>23</v>
      </c>
      <c r="B6617" s="7" t="s">
        <v>833</v>
      </c>
      <c r="C6617" s="7" t="s">
        <v>1482</v>
      </c>
      <c r="D6617" s="7" t="n">
        <v>1</v>
      </c>
      <c r="E6617" s="7" t="n">
        <v>67.55</v>
      </c>
      <c r="F6617" s="7" t="n">
        <v>0</v>
      </c>
      <c r="G6617" s="7" t="n">
        <v>0</v>
      </c>
    </row>
    <row r="6618" customFormat="false" ht="15" hidden="false" customHeight="false" outlineLevel="0" collapsed="false">
      <c r="A6618" s="7" t="s">
        <v>23</v>
      </c>
      <c r="B6618" s="7" t="s">
        <v>116</v>
      </c>
      <c r="C6618" s="7" t="s">
        <v>1482</v>
      </c>
      <c r="D6618" s="7" t="n">
        <v>1</v>
      </c>
      <c r="E6618" s="7" t="n">
        <v>70.26</v>
      </c>
      <c r="F6618" s="7" t="n">
        <v>0</v>
      </c>
      <c r="G6618" s="7" t="n">
        <v>0</v>
      </c>
    </row>
    <row r="6619" customFormat="false" ht="15" hidden="false" customHeight="false" outlineLevel="0" collapsed="false">
      <c r="A6619" s="7" t="s">
        <v>23</v>
      </c>
      <c r="B6619" s="7" t="s">
        <v>116</v>
      </c>
      <c r="C6619" s="7" t="s">
        <v>1482</v>
      </c>
      <c r="D6619" s="7" t="n">
        <v>2</v>
      </c>
      <c r="E6619" s="7" t="n">
        <v>135.1</v>
      </c>
      <c r="F6619" s="7" t="n">
        <v>0</v>
      </c>
      <c r="G6619" s="7" t="n">
        <v>0</v>
      </c>
    </row>
    <row r="6620" customFormat="false" ht="15" hidden="false" customHeight="false" outlineLevel="0" collapsed="false">
      <c r="A6620" s="7" t="s">
        <v>23</v>
      </c>
      <c r="B6620" s="7" t="s">
        <v>99</v>
      </c>
      <c r="C6620" s="7" t="s">
        <v>1482</v>
      </c>
      <c r="D6620" s="7" t="n">
        <v>2</v>
      </c>
      <c r="E6620" s="7" t="n">
        <v>135.1</v>
      </c>
      <c r="F6620" s="7" t="n">
        <v>0</v>
      </c>
      <c r="G6620" s="7" t="n">
        <v>0</v>
      </c>
    </row>
    <row r="6621" customFormat="false" ht="15" hidden="false" customHeight="false" outlineLevel="0" collapsed="false">
      <c r="A6621" s="7" t="s">
        <v>23</v>
      </c>
      <c r="B6621" s="7" t="s">
        <v>857</v>
      </c>
      <c r="C6621" s="7" t="s">
        <v>1482</v>
      </c>
      <c r="D6621" s="7" t="n">
        <v>0</v>
      </c>
      <c r="E6621" s="7" t="n">
        <v>0</v>
      </c>
      <c r="F6621" s="7" t="n">
        <v>1</v>
      </c>
      <c r="G6621" s="7" t="n">
        <v>70.26</v>
      </c>
    </row>
    <row r="6622" customFormat="false" ht="15" hidden="false" customHeight="false" outlineLevel="0" collapsed="false">
      <c r="A6622" s="7" t="s">
        <v>23</v>
      </c>
      <c r="B6622" s="7" t="s">
        <v>252</v>
      </c>
      <c r="C6622" s="7" t="s">
        <v>1482</v>
      </c>
      <c r="D6622" s="7" t="n">
        <v>2</v>
      </c>
      <c r="E6622" s="7" t="n">
        <v>140.52</v>
      </c>
      <c r="F6622" s="7" t="n">
        <v>1</v>
      </c>
      <c r="G6622" s="7" t="n">
        <v>70.26</v>
      </c>
    </row>
    <row r="6623" customFormat="false" ht="15" hidden="false" customHeight="false" outlineLevel="0" collapsed="false">
      <c r="A6623" s="7" t="s">
        <v>23</v>
      </c>
      <c r="B6623" s="7" t="s">
        <v>208</v>
      </c>
      <c r="C6623" s="7" t="s">
        <v>1482</v>
      </c>
      <c r="D6623" s="7" t="n">
        <v>2</v>
      </c>
      <c r="E6623" s="7" t="n">
        <v>140.52</v>
      </c>
      <c r="F6623" s="7" t="n">
        <v>1</v>
      </c>
      <c r="G6623" s="7" t="n">
        <v>70.26</v>
      </c>
    </row>
    <row r="6624" customFormat="false" ht="15" hidden="false" customHeight="false" outlineLevel="0" collapsed="false">
      <c r="A6624" s="7" t="s">
        <v>23</v>
      </c>
      <c r="B6624" s="7" t="s">
        <v>588</v>
      </c>
      <c r="C6624" s="7" t="s">
        <v>1486</v>
      </c>
      <c r="D6624" s="7" t="n">
        <v>1</v>
      </c>
      <c r="E6624" s="7" t="n">
        <v>94.64</v>
      </c>
      <c r="F6624" s="7" t="n">
        <v>0</v>
      </c>
      <c r="G6624" s="7" t="n">
        <v>0</v>
      </c>
    </row>
    <row r="6625" customFormat="false" ht="15" hidden="false" customHeight="false" outlineLevel="0" collapsed="false">
      <c r="A6625" s="7" t="s">
        <v>23</v>
      </c>
      <c r="B6625" s="7" t="s">
        <v>274</v>
      </c>
      <c r="C6625" s="7" t="s">
        <v>1487</v>
      </c>
      <c r="D6625" s="7" t="n">
        <v>8</v>
      </c>
      <c r="E6625" s="7" t="n">
        <v>1039.97</v>
      </c>
      <c r="F6625" s="7" t="n">
        <v>13</v>
      </c>
      <c r="G6625" s="7" t="n">
        <v>1689.97</v>
      </c>
    </row>
    <row r="6626" customFormat="false" ht="15" hidden="false" customHeight="false" outlineLevel="0" collapsed="false">
      <c r="A6626" s="7" t="s">
        <v>23</v>
      </c>
      <c r="B6626" s="7" t="s">
        <v>274</v>
      </c>
      <c r="C6626" s="7" t="s">
        <v>1487</v>
      </c>
      <c r="D6626" s="7" t="n">
        <v>4</v>
      </c>
      <c r="E6626" s="7" t="n">
        <v>516</v>
      </c>
      <c r="F6626" s="7" t="n">
        <v>0</v>
      </c>
      <c r="G6626" s="7" t="n">
        <v>0</v>
      </c>
    </row>
    <row r="6627" customFormat="false" ht="15" hidden="false" customHeight="false" outlineLevel="0" collapsed="false">
      <c r="A6627" s="7" t="s">
        <v>23</v>
      </c>
      <c r="B6627" s="7" t="s">
        <v>277</v>
      </c>
      <c r="C6627" s="7" t="s">
        <v>1487</v>
      </c>
      <c r="D6627" s="7" t="n">
        <v>9</v>
      </c>
      <c r="E6627" s="7" t="n">
        <v>1169.98</v>
      </c>
      <c r="F6627" s="7" t="n">
        <v>5</v>
      </c>
      <c r="G6627" s="7" t="n">
        <v>649.99</v>
      </c>
    </row>
    <row r="6628" customFormat="false" ht="15" hidden="false" customHeight="false" outlineLevel="0" collapsed="false">
      <c r="A6628" s="7" t="s">
        <v>23</v>
      </c>
      <c r="B6628" s="7" t="s">
        <v>277</v>
      </c>
      <c r="C6628" s="7" t="s">
        <v>1487</v>
      </c>
      <c r="D6628" s="7" t="n">
        <v>7</v>
      </c>
      <c r="E6628" s="7" t="n">
        <v>903</v>
      </c>
      <c r="F6628" s="7" t="n">
        <v>0</v>
      </c>
      <c r="G6628" s="7" t="n">
        <v>0</v>
      </c>
    </row>
    <row r="6629" customFormat="false" ht="15" hidden="false" customHeight="false" outlineLevel="0" collapsed="false">
      <c r="A6629" s="7" t="s">
        <v>23</v>
      </c>
      <c r="B6629" s="7" t="s">
        <v>389</v>
      </c>
      <c r="C6629" s="7" t="s">
        <v>1487</v>
      </c>
      <c r="D6629" s="7" t="n">
        <v>4</v>
      </c>
      <c r="E6629" s="7" t="n">
        <v>519.98</v>
      </c>
      <c r="F6629" s="7" t="n">
        <v>0</v>
      </c>
      <c r="G6629" s="7" t="n">
        <v>0</v>
      </c>
    </row>
    <row r="6630" customFormat="false" ht="15" hidden="false" customHeight="false" outlineLevel="0" collapsed="false">
      <c r="A6630" s="7" t="s">
        <v>23</v>
      </c>
      <c r="B6630" s="7" t="s">
        <v>332</v>
      </c>
      <c r="C6630" s="7" t="s">
        <v>1487</v>
      </c>
      <c r="D6630" s="7" t="n">
        <v>4</v>
      </c>
      <c r="E6630" s="7" t="n">
        <v>520</v>
      </c>
      <c r="F6630" s="7" t="n">
        <v>7</v>
      </c>
      <c r="G6630" s="7" t="n">
        <v>909.98</v>
      </c>
    </row>
    <row r="6631" customFormat="false" ht="15" hidden="false" customHeight="false" outlineLevel="0" collapsed="false">
      <c r="A6631" s="7" t="s">
        <v>23</v>
      </c>
      <c r="B6631" s="7" t="s">
        <v>332</v>
      </c>
      <c r="C6631" s="7" t="s">
        <v>1487</v>
      </c>
      <c r="D6631" s="7" t="n">
        <v>3</v>
      </c>
      <c r="E6631" s="7" t="n">
        <v>387</v>
      </c>
      <c r="F6631" s="7" t="n">
        <v>0</v>
      </c>
      <c r="G6631" s="7" t="n">
        <v>0</v>
      </c>
    </row>
    <row r="6632" customFormat="false" ht="15" hidden="false" customHeight="false" outlineLevel="0" collapsed="false">
      <c r="A6632" s="7" t="s">
        <v>23</v>
      </c>
      <c r="B6632" s="7" t="s">
        <v>670</v>
      </c>
      <c r="C6632" s="7" t="s">
        <v>1487</v>
      </c>
      <c r="D6632" s="7" t="n">
        <v>3</v>
      </c>
      <c r="E6632" s="7" t="n">
        <v>390</v>
      </c>
      <c r="F6632" s="7" t="n">
        <v>0</v>
      </c>
      <c r="G6632" s="7" t="n">
        <v>0</v>
      </c>
    </row>
    <row r="6633" customFormat="false" ht="15" hidden="false" customHeight="false" outlineLevel="0" collapsed="false">
      <c r="A6633" s="7" t="s">
        <v>23</v>
      </c>
      <c r="B6633" s="7" t="s">
        <v>443</v>
      </c>
      <c r="C6633" s="7" t="s">
        <v>1268</v>
      </c>
      <c r="D6633" s="7" t="n">
        <v>1</v>
      </c>
      <c r="E6633" s="7" t="n">
        <v>85</v>
      </c>
      <c r="F6633" s="7" t="n">
        <v>0</v>
      </c>
      <c r="G6633" s="7" t="n">
        <v>0</v>
      </c>
    </row>
    <row r="6634" customFormat="false" ht="15" hidden="false" customHeight="false" outlineLevel="0" collapsed="false">
      <c r="A6634" s="7" t="s">
        <v>23</v>
      </c>
      <c r="B6634" s="7" t="s">
        <v>351</v>
      </c>
      <c r="C6634" s="7" t="s">
        <v>1268</v>
      </c>
      <c r="D6634" s="7" t="n">
        <v>3</v>
      </c>
      <c r="E6634" s="7" t="n">
        <v>254.99</v>
      </c>
      <c r="F6634" s="7" t="n">
        <v>0</v>
      </c>
      <c r="G6634" s="7" t="n">
        <v>0</v>
      </c>
    </row>
    <row r="6635" customFormat="false" ht="15" hidden="false" customHeight="false" outlineLevel="0" collapsed="false">
      <c r="A6635" s="7" t="s">
        <v>23</v>
      </c>
      <c r="B6635" s="7" t="s">
        <v>459</v>
      </c>
      <c r="C6635" s="7" t="s">
        <v>1268</v>
      </c>
      <c r="D6635" s="7" t="n">
        <v>2</v>
      </c>
      <c r="E6635" s="7" t="n">
        <v>170</v>
      </c>
      <c r="F6635" s="7" t="n">
        <v>0</v>
      </c>
      <c r="G6635" s="7" t="n">
        <v>0</v>
      </c>
    </row>
    <row r="6636" customFormat="false" ht="15" hidden="false" customHeight="false" outlineLevel="0" collapsed="false">
      <c r="A6636" s="7" t="s">
        <v>23</v>
      </c>
      <c r="B6636" s="7" t="s">
        <v>194</v>
      </c>
      <c r="C6636" s="7" t="s">
        <v>1269</v>
      </c>
      <c r="D6636" s="7" t="n">
        <v>0</v>
      </c>
      <c r="E6636" s="7" t="n">
        <v>0</v>
      </c>
      <c r="F6636" s="7" t="n">
        <v>4</v>
      </c>
      <c r="G6636" s="7" t="n">
        <v>359.99</v>
      </c>
    </row>
    <row r="6637" customFormat="false" ht="15" hidden="false" customHeight="false" outlineLevel="0" collapsed="false">
      <c r="A6637" s="7" t="s">
        <v>23</v>
      </c>
      <c r="B6637" s="7" t="s">
        <v>235</v>
      </c>
      <c r="C6637" s="7" t="s">
        <v>1269</v>
      </c>
      <c r="D6637" s="7" t="n">
        <v>0</v>
      </c>
      <c r="E6637" s="7" t="n">
        <v>0</v>
      </c>
      <c r="F6637" s="7" t="n">
        <v>1</v>
      </c>
      <c r="G6637" s="7" t="n">
        <v>90</v>
      </c>
    </row>
    <row r="6638" customFormat="false" ht="15" hidden="false" customHeight="false" outlineLevel="0" collapsed="false">
      <c r="A6638" s="7" t="s">
        <v>23</v>
      </c>
      <c r="B6638" s="7" t="s">
        <v>207</v>
      </c>
      <c r="C6638" s="7" t="s">
        <v>1269</v>
      </c>
      <c r="D6638" s="7" t="n">
        <v>0</v>
      </c>
      <c r="E6638" s="7" t="n">
        <v>0</v>
      </c>
      <c r="F6638" s="7" t="n">
        <v>3</v>
      </c>
      <c r="G6638" s="7" t="n">
        <v>270</v>
      </c>
    </row>
    <row r="6639" customFormat="false" ht="15" hidden="false" customHeight="false" outlineLevel="0" collapsed="false">
      <c r="A6639" s="7" t="s">
        <v>23</v>
      </c>
      <c r="B6639" s="7" t="s">
        <v>151</v>
      </c>
      <c r="C6639" s="7" t="s">
        <v>1276</v>
      </c>
      <c r="D6639" s="7" t="n">
        <v>1</v>
      </c>
      <c r="E6639" s="7" t="n">
        <v>85</v>
      </c>
      <c r="F6639" s="7" t="n">
        <v>0</v>
      </c>
      <c r="G6639" s="7" t="n">
        <v>0</v>
      </c>
    </row>
    <row r="6640" customFormat="false" ht="15" hidden="false" customHeight="false" outlineLevel="0" collapsed="false">
      <c r="A6640" s="7" t="s">
        <v>23</v>
      </c>
      <c r="B6640" s="7" t="s">
        <v>157</v>
      </c>
      <c r="C6640" s="7" t="s">
        <v>1276</v>
      </c>
      <c r="D6640" s="7" t="n">
        <v>1</v>
      </c>
      <c r="E6640" s="7" t="n">
        <v>85</v>
      </c>
      <c r="F6640" s="7" t="n">
        <v>0</v>
      </c>
      <c r="G6640" s="7" t="n">
        <v>0</v>
      </c>
    </row>
    <row r="6641" customFormat="false" ht="15" hidden="false" customHeight="false" outlineLevel="0" collapsed="false">
      <c r="A6641" s="7" t="s">
        <v>23</v>
      </c>
      <c r="B6641" s="7" t="s">
        <v>463</v>
      </c>
      <c r="C6641" s="7" t="s">
        <v>1283</v>
      </c>
      <c r="D6641" s="7" t="n">
        <v>1</v>
      </c>
      <c r="E6641" s="7" t="n">
        <v>115.02</v>
      </c>
      <c r="F6641" s="7" t="n">
        <v>0</v>
      </c>
      <c r="G6641" s="7" t="n">
        <v>0</v>
      </c>
    </row>
    <row r="6642" customFormat="false" ht="15" hidden="false" customHeight="false" outlineLevel="0" collapsed="false">
      <c r="A6642" s="7" t="s">
        <v>23</v>
      </c>
      <c r="B6642" s="7" t="s">
        <v>766</v>
      </c>
      <c r="C6642" s="7" t="s">
        <v>1285</v>
      </c>
      <c r="D6642" s="7" t="n">
        <v>0</v>
      </c>
      <c r="E6642" s="7" t="n">
        <v>0</v>
      </c>
      <c r="F6642" s="7" t="n">
        <v>2</v>
      </c>
      <c r="G6642" s="7" t="n">
        <v>281.14</v>
      </c>
    </row>
    <row r="6643" customFormat="false" ht="15" hidden="false" customHeight="false" outlineLevel="0" collapsed="false">
      <c r="A6643" s="7" t="s">
        <v>23</v>
      </c>
      <c r="B6643" s="7" t="s">
        <v>819</v>
      </c>
      <c r="C6643" s="7" t="s">
        <v>1286</v>
      </c>
      <c r="D6643" s="7" t="n">
        <v>0</v>
      </c>
      <c r="E6643" s="7" t="n">
        <v>0</v>
      </c>
      <c r="F6643" s="7" t="n">
        <v>1</v>
      </c>
      <c r="G6643" s="7" t="n">
        <v>140.57</v>
      </c>
    </row>
    <row r="6644" customFormat="false" ht="15" hidden="false" customHeight="false" outlineLevel="0" collapsed="false">
      <c r="A6644" s="7" t="s">
        <v>23</v>
      </c>
      <c r="B6644" s="7" t="s">
        <v>638</v>
      </c>
      <c r="C6644" s="7" t="s">
        <v>1287</v>
      </c>
      <c r="D6644" s="7" t="n">
        <v>1</v>
      </c>
      <c r="E6644" s="7" t="n">
        <v>90</v>
      </c>
      <c r="F6644" s="7" t="n">
        <v>0</v>
      </c>
      <c r="G6644" s="7" t="n">
        <v>0</v>
      </c>
    </row>
    <row r="6645" customFormat="false" ht="15" hidden="false" customHeight="false" outlineLevel="0" collapsed="false">
      <c r="A6645" s="7" t="s">
        <v>23</v>
      </c>
      <c r="B6645" s="7" t="s">
        <v>313</v>
      </c>
      <c r="C6645" s="7" t="s">
        <v>1287</v>
      </c>
      <c r="D6645" s="7" t="n">
        <v>6</v>
      </c>
      <c r="E6645" s="7" t="n">
        <v>540.01</v>
      </c>
      <c r="F6645" s="7" t="n">
        <v>0</v>
      </c>
      <c r="G6645" s="7" t="n">
        <v>0</v>
      </c>
    </row>
    <row r="6646" customFormat="false" ht="15" hidden="false" customHeight="false" outlineLevel="0" collapsed="false">
      <c r="A6646" s="7" t="s">
        <v>23</v>
      </c>
      <c r="B6646" s="7" t="s">
        <v>391</v>
      </c>
      <c r="C6646" s="7" t="s">
        <v>1287</v>
      </c>
      <c r="D6646" s="7" t="n">
        <v>0</v>
      </c>
      <c r="E6646" s="7" t="n">
        <v>0</v>
      </c>
      <c r="F6646" s="7" t="n">
        <v>1</v>
      </c>
      <c r="G6646" s="7" t="n">
        <v>90.02</v>
      </c>
    </row>
    <row r="6647" customFormat="false" ht="15" hidden="false" customHeight="false" outlineLevel="0" collapsed="false">
      <c r="A6647" s="7" t="s">
        <v>23</v>
      </c>
      <c r="B6647" s="7" t="s">
        <v>391</v>
      </c>
      <c r="C6647" s="7" t="s">
        <v>1287</v>
      </c>
      <c r="D6647" s="7" t="n">
        <v>1</v>
      </c>
      <c r="E6647" s="7" t="n">
        <v>77</v>
      </c>
      <c r="F6647" s="7" t="n">
        <v>0</v>
      </c>
      <c r="G6647" s="7" t="n">
        <v>0</v>
      </c>
    </row>
    <row r="6648" customFormat="false" ht="15" hidden="false" customHeight="false" outlineLevel="0" collapsed="false">
      <c r="A6648" s="7" t="s">
        <v>23</v>
      </c>
      <c r="B6648" s="7" t="s">
        <v>490</v>
      </c>
      <c r="C6648" s="7" t="s">
        <v>1288</v>
      </c>
      <c r="D6648" s="7" t="n">
        <v>0</v>
      </c>
      <c r="E6648" s="7" t="n">
        <v>0</v>
      </c>
      <c r="F6648" s="7" t="n">
        <v>1</v>
      </c>
      <c r="G6648" s="7" t="n">
        <v>268</v>
      </c>
    </row>
    <row r="6649" customFormat="false" ht="15" hidden="false" customHeight="false" outlineLevel="0" collapsed="false">
      <c r="A6649" s="7" t="s">
        <v>23</v>
      </c>
      <c r="B6649" s="7" t="s">
        <v>675</v>
      </c>
      <c r="C6649" s="7" t="s">
        <v>1288</v>
      </c>
      <c r="D6649" s="7" t="n">
        <v>0</v>
      </c>
      <c r="E6649" s="7" t="n">
        <v>0</v>
      </c>
      <c r="F6649" s="7" t="n">
        <v>1</v>
      </c>
      <c r="G6649" s="7" t="n">
        <v>268</v>
      </c>
    </row>
    <row r="6650" customFormat="false" ht="15" hidden="false" customHeight="false" outlineLevel="0" collapsed="false">
      <c r="A6650" s="7" t="s">
        <v>23</v>
      </c>
      <c r="B6650" s="7" t="s">
        <v>853</v>
      </c>
      <c r="C6650" s="7" t="s">
        <v>1288</v>
      </c>
      <c r="D6650" s="7" t="n">
        <v>0</v>
      </c>
      <c r="E6650" s="7" t="n">
        <v>0</v>
      </c>
      <c r="F6650" s="7" t="n">
        <v>1</v>
      </c>
      <c r="G6650" s="7" t="n">
        <v>268</v>
      </c>
    </row>
    <row r="6651" customFormat="false" ht="15" hidden="false" customHeight="false" outlineLevel="0" collapsed="false">
      <c r="A6651" s="7" t="s">
        <v>23</v>
      </c>
      <c r="B6651" s="7" t="s">
        <v>249</v>
      </c>
      <c r="C6651" s="7" t="s">
        <v>1290</v>
      </c>
      <c r="D6651" s="7" t="n">
        <v>1</v>
      </c>
      <c r="E6651" s="7" t="n">
        <v>33.23</v>
      </c>
      <c r="F6651" s="7" t="n">
        <v>0</v>
      </c>
      <c r="G6651" s="7" t="n">
        <v>0</v>
      </c>
    </row>
    <row r="6652" customFormat="false" ht="15" hidden="false" customHeight="false" outlineLevel="0" collapsed="false">
      <c r="A6652" s="7" t="s">
        <v>23</v>
      </c>
      <c r="B6652" s="7" t="s">
        <v>106</v>
      </c>
      <c r="C6652" s="7" t="s">
        <v>1291</v>
      </c>
      <c r="D6652" s="7" t="n">
        <v>0</v>
      </c>
      <c r="E6652" s="7" t="n">
        <v>0</v>
      </c>
      <c r="F6652" s="7" t="n">
        <v>1</v>
      </c>
      <c r="G6652" s="7" t="n">
        <v>39.79</v>
      </c>
    </row>
    <row r="6653" customFormat="false" ht="15" hidden="false" customHeight="false" outlineLevel="0" collapsed="false">
      <c r="A6653" s="7" t="s">
        <v>23</v>
      </c>
      <c r="B6653" s="7" t="s">
        <v>96</v>
      </c>
      <c r="C6653" s="7" t="s">
        <v>1291</v>
      </c>
      <c r="D6653" s="7" t="n">
        <v>3</v>
      </c>
      <c r="E6653" s="7" t="n">
        <v>119.38</v>
      </c>
      <c r="F6653" s="7" t="n">
        <v>3</v>
      </c>
      <c r="G6653" s="7" t="n">
        <v>119.38</v>
      </c>
    </row>
    <row r="6654" customFormat="false" ht="15" hidden="false" customHeight="false" outlineLevel="0" collapsed="false">
      <c r="A6654" s="7" t="s">
        <v>23</v>
      </c>
      <c r="B6654" s="7" t="s">
        <v>110</v>
      </c>
      <c r="C6654" s="7" t="s">
        <v>1291</v>
      </c>
      <c r="D6654" s="7" t="n">
        <v>4</v>
      </c>
      <c r="E6654" s="7" t="n">
        <v>159.17</v>
      </c>
      <c r="F6654" s="7" t="n">
        <v>0</v>
      </c>
      <c r="G6654" s="7" t="n">
        <v>0</v>
      </c>
    </row>
    <row r="6655" customFormat="false" ht="15" hidden="false" customHeight="false" outlineLevel="0" collapsed="false">
      <c r="A6655" s="7" t="s">
        <v>23</v>
      </c>
      <c r="B6655" s="7" t="s">
        <v>256</v>
      </c>
      <c r="C6655" s="7" t="s">
        <v>1301</v>
      </c>
      <c r="D6655" s="7" t="n">
        <v>4</v>
      </c>
      <c r="E6655" s="7" t="n">
        <v>159.18</v>
      </c>
      <c r="F6655" s="7" t="n">
        <v>0</v>
      </c>
      <c r="G6655" s="7" t="n">
        <v>0</v>
      </c>
    </row>
    <row r="6656" customFormat="false" ht="15" hidden="false" customHeight="false" outlineLevel="0" collapsed="false">
      <c r="A6656" s="7" t="s">
        <v>23</v>
      </c>
      <c r="B6656" s="7" t="s">
        <v>219</v>
      </c>
      <c r="C6656" s="7" t="s">
        <v>1302</v>
      </c>
      <c r="D6656" s="7" t="n">
        <v>11</v>
      </c>
      <c r="E6656" s="7" t="n">
        <v>463.48</v>
      </c>
      <c r="F6656" s="7" t="n">
        <v>3</v>
      </c>
      <c r="G6656" s="7" t="n">
        <v>126.4</v>
      </c>
    </row>
    <row r="6657" customFormat="false" ht="15" hidden="false" customHeight="false" outlineLevel="0" collapsed="false">
      <c r="A6657" s="7" t="s">
        <v>23</v>
      </c>
      <c r="B6657" s="7" t="s">
        <v>83</v>
      </c>
      <c r="C6657" s="7" t="s">
        <v>1303</v>
      </c>
      <c r="D6657" s="7" t="n">
        <v>5</v>
      </c>
      <c r="E6657" s="7" t="n">
        <v>300</v>
      </c>
      <c r="F6657" s="7" t="n">
        <v>6</v>
      </c>
      <c r="G6657" s="7" t="n">
        <v>360</v>
      </c>
    </row>
    <row r="6658" customFormat="false" ht="15" hidden="false" customHeight="false" outlineLevel="0" collapsed="false">
      <c r="A6658" s="7" t="s">
        <v>23</v>
      </c>
      <c r="B6658" s="7" t="s">
        <v>187</v>
      </c>
      <c r="C6658" s="7" t="s">
        <v>1309</v>
      </c>
      <c r="D6658" s="7" t="n">
        <v>2</v>
      </c>
      <c r="E6658" s="7" t="n">
        <v>150</v>
      </c>
      <c r="F6658" s="7" t="n">
        <v>2</v>
      </c>
      <c r="G6658" s="7" t="n">
        <v>150</v>
      </c>
    </row>
    <row r="6659" customFormat="false" ht="15" hidden="false" customHeight="false" outlineLevel="0" collapsed="false">
      <c r="A6659" s="7" t="s">
        <v>23</v>
      </c>
      <c r="B6659" s="7" t="s">
        <v>138</v>
      </c>
      <c r="C6659" s="7" t="s">
        <v>1320</v>
      </c>
      <c r="D6659" s="7" t="n">
        <v>0</v>
      </c>
      <c r="E6659" s="7" t="n">
        <v>0</v>
      </c>
      <c r="F6659" s="7" t="n">
        <v>1</v>
      </c>
      <c r="G6659" s="7" t="n">
        <v>92.3</v>
      </c>
    </row>
    <row r="6660" customFormat="false" ht="15" hidden="false" customHeight="false" outlineLevel="0" collapsed="false">
      <c r="A6660" s="7" t="s">
        <v>23</v>
      </c>
      <c r="B6660" s="7" t="s">
        <v>113</v>
      </c>
      <c r="C6660" s="7" t="s">
        <v>1330</v>
      </c>
      <c r="D6660" s="7" t="n">
        <v>1</v>
      </c>
      <c r="E6660" s="7" t="n">
        <v>46.82</v>
      </c>
      <c r="F6660" s="7" t="n">
        <v>0</v>
      </c>
      <c r="G6660" s="7" t="n">
        <v>0</v>
      </c>
    </row>
    <row r="6661" customFormat="false" ht="15" hidden="false" customHeight="false" outlineLevel="0" collapsed="false">
      <c r="A6661" s="7" t="s">
        <v>23</v>
      </c>
      <c r="B6661" s="7" t="s">
        <v>111</v>
      </c>
      <c r="C6661" s="7" t="s">
        <v>1330</v>
      </c>
      <c r="D6661" s="7" t="n">
        <v>1</v>
      </c>
      <c r="E6661" s="7" t="n">
        <v>46.82</v>
      </c>
      <c r="F6661" s="7" t="n">
        <v>0</v>
      </c>
      <c r="G6661" s="7" t="n">
        <v>0</v>
      </c>
    </row>
    <row r="6662" customFormat="false" ht="15" hidden="false" customHeight="false" outlineLevel="0" collapsed="false">
      <c r="A6662" s="7" t="s">
        <v>23</v>
      </c>
      <c r="B6662" s="7" t="s">
        <v>149</v>
      </c>
      <c r="C6662" s="7" t="s">
        <v>1330</v>
      </c>
      <c r="D6662" s="7" t="n">
        <v>3</v>
      </c>
      <c r="E6662" s="7" t="n">
        <v>140.46</v>
      </c>
      <c r="F6662" s="7" t="n">
        <v>0</v>
      </c>
      <c r="G6662" s="7" t="n">
        <v>0</v>
      </c>
    </row>
    <row r="6663" customFormat="false" ht="15" hidden="false" customHeight="false" outlineLevel="0" collapsed="false">
      <c r="A6663" s="7" t="s">
        <v>23</v>
      </c>
      <c r="B6663" s="7" t="s">
        <v>478</v>
      </c>
      <c r="C6663" s="7" t="s">
        <v>1330</v>
      </c>
      <c r="D6663" s="7" t="n">
        <v>1</v>
      </c>
      <c r="E6663" s="7" t="n">
        <v>46.82</v>
      </c>
      <c r="F6663" s="7" t="n">
        <v>0</v>
      </c>
      <c r="G6663" s="7" t="n">
        <v>0</v>
      </c>
    </row>
    <row r="6664" customFormat="false" ht="15" hidden="false" customHeight="false" outlineLevel="0" collapsed="false">
      <c r="A6664" s="7" t="s">
        <v>23</v>
      </c>
      <c r="B6664" s="7" t="s">
        <v>326</v>
      </c>
      <c r="C6664" s="7" t="s">
        <v>1330</v>
      </c>
      <c r="D6664" s="7" t="n">
        <v>1</v>
      </c>
      <c r="E6664" s="7" t="n">
        <v>46.82</v>
      </c>
      <c r="F6664" s="7" t="n">
        <v>0</v>
      </c>
      <c r="G6664" s="7" t="n">
        <v>0</v>
      </c>
    </row>
    <row r="6665" customFormat="false" ht="15" hidden="false" customHeight="false" outlineLevel="0" collapsed="false">
      <c r="A6665" s="7" t="s">
        <v>23</v>
      </c>
      <c r="B6665" s="7" t="s">
        <v>222</v>
      </c>
      <c r="C6665" s="7" t="s">
        <v>1331</v>
      </c>
      <c r="D6665" s="7" t="n">
        <v>1</v>
      </c>
      <c r="E6665" s="7" t="n">
        <v>70.26</v>
      </c>
      <c r="F6665" s="7" t="n">
        <v>1</v>
      </c>
      <c r="G6665" s="7" t="n">
        <v>70.26</v>
      </c>
    </row>
    <row r="6666" customFormat="false" ht="15" hidden="false" customHeight="false" outlineLevel="0" collapsed="false">
      <c r="A6666" s="7" t="s">
        <v>23</v>
      </c>
      <c r="B6666" s="7" t="s">
        <v>225</v>
      </c>
      <c r="C6666" s="7" t="s">
        <v>1331</v>
      </c>
      <c r="D6666" s="7" t="n">
        <v>1</v>
      </c>
      <c r="E6666" s="7" t="n">
        <v>70.26</v>
      </c>
      <c r="F6666" s="7" t="n">
        <v>3</v>
      </c>
      <c r="G6666" s="7" t="n">
        <v>210.79</v>
      </c>
    </row>
    <row r="6667" customFormat="false" ht="15" hidden="false" customHeight="false" outlineLevel="0" collapsed="false">
      <c r="A6667" s="7" t="s">
        <v>23</v>
      </c>
      <c r="B6667" s="7" t="s">
        <v>335</v>
      </c>
      <c r="C6667" s="7" t="s">
        <v>1331</v>
      </c>
      <c r="D6667" s="7" t="n">
        <v>2</v>
      </c>
      <c r="E6667" s="7" t="n">
        <v>140.52</v>
      </c>
      <c r="F6667" s="7" t="n">
        <v>1</v>
      </c>
      <c r="G6667" s="7" t="n">
        <v>70.26</v>
      </c>
    </row>
    <row r="6668" customFormat="false" ht="15" hidden="false" customHeight="false" outlineLevel="0" collapsed="false">
      <c r="A6668" s="7" t="s">
        <v>23</v>
      </c>
      <c r="B6668" s="7" t="s">
        <v>830</v>
      </c>
      <c r="C6668" s="7" t="s">
        <v>1331</v>
      </c>
      <c r="D6668" s="7" t="n">
        <v>1</v>
      </c>
      <c r="E6668" s="7" t="n">
        <v>70.26</v>
      </c>
      <c r="F6668" s="7" t="n">
        <v>0</v>
      </c>
      <c r="G6668" s="7" t="n">
        <v>0</v>
      </c>
    </row>
    <row r="6669" customFormat="false" ht="15" hidden="false" customHeight="false" outlineLevel="0" collapsed="false">
      <c r="A6669" s="7" t="s">
        <v>23</v>
      </c>
      <c r="B6669" s="7" t="s">
        <v>499</v>
      </c>
      <c r="C6669" s="7" t="s">
        <v>1331</v>
      </c>
      <c r="D6669" s="7" t="n">
        <v>0</v>
      </c>
      <c r="E6669" s="7" t="n">
        <v>0</v>
      </c>
      <c r="F6669" s="7" t="n">
        <v>3</v>
      </c>
      <c r="G6669" s="7" t="n">
        <v>210.78</v>
      </c>
    </row>
    <row r="6670" customFormat="false" ht="15" hidden="false" customHeight="false" outlineLevel="0" collapsed="false">
      <c r="A6670" s="7" t="s">
        <v>23</v>
      </c>
      <c r="B6670" s="7" t="s">
        <v>271</v>
      </c>
      <c r="C6670" s="7" t="s">
        <v>1335</v>
      </c>
      <c r="D6670" s="7" t="n">
        <v>2</v>
      </c>
      <c r="E6670" s="7" t="n">
        <v>61.78</v>
      </c>
      <c r="F6670" s="7" t="n">
        <v>1</v>
      </c>
      <c r="G6670" s="7" t="n">
        <v>30.9</v>
      </c>
    </row>
    <row r="6671" customFormat="false" ht="15" hidden="false" customHeight="false" outlineLevel="0" collapsed="false">
      <c r="A6671" s="7" t="s">
        <v>23</v>
      </c>
      <c r="B6671" s="7" t="s">
        <v>410</v>
      </c>
      <c r="C6671" s="7" t="s">
        <v>1335</v>
      </c>
      <c r="D6671" s="7" t="n">
        <v>1</v>
      </c>
      <c r="E6671" s="7" t="n">
        <v>30.89</v>
      </c>
      <c r="F6671" s="7" t="n">
        <v>0</v>
      </c>
      <c r="G6671" s="7" t="n">
        <v>0</v>
      </c>
    </row>
    <row r="6672" customFormat="false" ht="15" hidden="false" customHeight="false" outlineLevel="0" collapsed="false">
      <c r="A6672" s="7" t="s">
        <v>23</v>
      </c>
      <c r="B6672" s="7" t="s">
        <v>263</v>
      </c>
      <c r="C6672" s="7" t="s">
        <v>1337</v>
      </c>
      <c r="D6672" s="7" t="n">
        <v>8</v>
      </c>
      <c r="E6672" s="7" t="n">
        <v>359.57</v>
      </c>
      <c r="F6672" s="7" t="n">
        <v>4</v>
      </c>
      <c r="G6672" s="7" t="n">
        <v>179.81</v>
      </c>
    </row>
    <row r="6673" customFormat="false" ht="15" hidden="false" customHeight="false" outlineLevel="0" collapsed="false">
      <c r="A6673" s="7" t="s">
        <v>23</v>
      </c>
      <c r="B6673" s="7" t="s">
        <v>234</v>
      </c>
      <c r="C6673" s="7" t="s">
        <v>1338</v>
      </c>
      <c r="D6673" s="7" t="n">
        <v>11</v>
      </c>
      <c r="E6673" s="7" t="n">
        <v>515.05</v>
      </c>
      <c r="F6673" s="7" t="n">
        <v>8</v>
      </c>
      <c r="G6673" s="7" t="n">
        <v>374.57</v>
      </c>
    </row>
    <row r="6674" customFormat="false" ht="15" hidden="false" customHeight="false" outlineLevel="0" collapsed="false">
      <c r="A6674" s="7" t="s">
        <v>23</v>
      </c>
      <c r="B6674" s="7" t="s">
        <v>121</v>
      </c>
      <c r="C6674" s="7" t="s">
        <v>1339</v>
      </c>
      <c r="D6674" s="7" t="n">
        <v>1</v>
      </c>
      <c r="E6674" s="7" t="n">
        <v>60.88</v>
      </c>
      <c r="F6674" s="7" t="n">
        <v>1</v>
      </c>
      <c r="G6674" s="7" t="n">
        <v>60.88</v>
      </c>
    </row>
    <row r="6675" customFormat="false" ht="15" hidden="false" customHeight="false" outlineLevel="0" collapsed="false">
      <c r="A6675" s="7" t="s">
        <v>23</v>
      </c>
      <c r="B6675" s="7" t="s">
        <v>231</v>
      </c>
      <c r="C6675" s="7" t="s">
        <v>1342</v>
      </c>
      <c r="D6675" s="7" t="n">
        <v>3</v>
      </c>
      <c r="E6675" s="7" t="n">
        <v>85.64</v>
      </c>
      <c r="F6675" s="7" t="n">
        <v>0</v>
      </c>
      <c r="G6675" s="7" t="n">
        <v>0</v>
      </c>
    </row>
    <row r="6676" customFormat="false" ht="15" hidden="false" customHeight="false" outlineLevel="0" collapsed="false">
      <c r="A6676" s="7" t="s">
        <v>23</v>
      </c>
      <c r="B6676" s="7" t="s">
        <v>270</v>
      </c>
      <c r="C6676" s="7" t="s">
        <v>1343</v>
      </c>
      <c r="D6676" s="7" t="n">
        <v>2</v>
      </c>
      <c r="E6676" s="7" t="n">
        <v>56.16</v>
      </c>
      <c r="F6676" s="7" t="n">
        <v>0</v>
      </c>
      <c r="G6676" s="7" t="n">
        <v>0</v>
      </c>
    </row>
    <row r="6677" customFormat="false" ht="15" hidden="false" customHeight="false" outlineLevel="0" collapsed="false">
      <c r="A6677" s="7" t="s">
        <v>23</v>
      </c>
      <c r="B6677" s="7" t="s">
        <v>201</v>
      </c>
      <c r="C6677" s="7" t="s">
        <v>1344</v>
      </c>
      <c r="D6677" s="7" t="n">
        <v>2</v>
      </c>
      <c r="E6677" s="7" t="n">
        <v>28.96</v>
      </c>
      <c r="F6677" s="7" t="n">
        <v>0</v>
      </c>
      <c r="G6677" s="7" t="n">
        <v>0</v>
      </c>
    </row>
    <row r="6678" customFormat="false" ht="15" hidden="false" customHeight="false" outlineLevel="0" collapsed="false">
      <c r="A6678" s="7" t="s">
        <v>23</v>
      </c>
      <c r="B6678" s="7" t="s">
        <v>246</v>
      </c>
      <c r="C6678" s="7" t="s">
        <v>1345</v>
      </c>
      <c r="D6678" s="7" t="n">
        <v>2</v>
      </c>
      <c r="E6678" s="7" t="n">
        <v>28.97</v>
      </c>
      <c r="F6678" s="7" t="n">
        <v>0</v>
      </c>
      <c r="G6678" s="7" t="n">
        <v>0</v>
      </c>
    </row>
    <row r="6679" customFormat="false" ht="15" hidden="false" customHeight="false" outlineLevel="0" collapsed="false">
      <c r="A6679" s="7" t="s">
        <v>23</v>
      </c>
      <c r="B6679" s="7" t="s">
        <v>158</v>
      </c>
      <c r="C6679" s="7" t="s">
        <v>1380</v>
      </c>
      <c r="D6679" s="7" t="n">
        <v>0</v>
      </c>
      <c r="E6679" s="7" t="n">
        <v>0</v>
      </c>
      <c r="F6679" s="7" t="n">
        <v>1</v>
      </c>
      <c r="G6679" s="7" t="n">
        <v>51.98</v>
      </c>
    </row>
    <row r="6680" customFormat="false" ht="15" hidden="false" customHeight="false" outlineLevel="0" collapsed="false">
      <c r="A6680" s="7" t="s">
        <v>23</v>
      </c>
      <c r="B6680" s="7" t="s">
        <v>184</v>
      </c>
      <c r="C6680" s="7" t="s">
        <v>1399</v>
      </c>
      <c r="D6680" s="7" t="n">
        <v>2</v>
      </c>
      <c r="E6680" s="7" t="n">
        <v>99.27</v>
      </c>
      <c r="F6680" s="7" t="n">
        <v>0</v>
      </c>
      <c r="G6680" s="7" t="n">
        <v>0</v>
      </c>
    </row>
    <row r="6681" customFormat="false" ht="15" hidden="false" customHeight="false" outlineLevel="0" collapsed="false">
      <c r="A6681" s="7" t="s">
        <v>23</v>
      </c>
      <c r="B6681" s="7" t="s">
        <v>224</v>
      </c>
      <c r="C6681" s="7" t="s">
        <v>1399</v>
      </c>
      <c r="D6681" s="7" t="n">
        <v>1</v>
      </c>
      <c r="E6681" s="7" t="n">
        <v>49.63</v>
      </c>
      <c r="F6681" s="7" t="n">
        <v>1</v>
      </c>
      <c r="G6681" s="7" t="n">
        <v>49.63</v>
      </c>
    </row>
    <row r="6682" customFormat="false" ht="15" hidden="false" customHeight="false" outlineLevel="0" collapsed="false">
      <c r="A6682" s="7" t="s">
        <v>23</v>
      </c>
      <c r="B6682" s="7" t="s">
        <v>200</v>
      </c>
      <c r="C6682" s="7" t="s">
        <v>1399</v>
      </c>
      <c r="D6682" s="7" t="n">
        <v>1</v>
      </c>
      <c r="E6682" s="7" t="n">
        <v>49.63</v>
      </c>
      <c r="F6682" s="7" t="n">
        <v>1</v>
      </c>
      <c r="G6682" s="7" t="n">
        <v>49.63</v>
      </c>
    </row>
    <row r="6683" customFormat="false" ht="15" hidden="false" customHeight="false" outlineLevel="0" collapsed="false">
      <c r="A6683" s="7" t="s">
        <v>23</v>
      </c>
      <c r="B6683" s="7" t="s">
        <v>846</v>
      </c>
      <c r="C6683" s="7" t="s">
        <v>1512</v>
      </c>
      <c r="D6683" s="7" t="n">
        <v>0</v>
      </c>
      <c r="E6683" s="7" t="n">
        <v>0</v>
      </c>
      <c r="F6683" s="7" t="n">
        <v>1</v>
      </c>
      <c r="G6683" s="7" t="n">
        <v>130</v>
      </c>
    </row>
    <row r="6684" customFormat="false" ht="15" hidden="false" customHeight="false" outlineLevel="0" collapsed="false">
      <c r="A6684" s="7" t="s">
        <v>23</v>
      </c>
      <c r="B6684" s="7" t="s">
        <v>293</v>
      </c>
      <c r="C6684" s="7" t="s">
        <v>1403</v>
      </c>
      <c r="D6684" s="7" t="n">
        <v>1</v>
      </c>
      <c r="E6684" s="7" t="n">
        <v>160</v>
      </c>
      <c r="F6684" s="7" t="n">
        <v>0</v>
      </c>
      <c r="G6684" s="7" t="n">
        <v>0</v>
      </c>
    </row>
    <row r="6685" customFormat="false" ht="15" hidden="false" customHeight="false" outlineLevel="0" collapsed="false">
      <c r="A6685" s="7" t="s">
        <v>23</v>
      </c>
      <c r="B6685" s="7" t="s">
        <v>267</v>
      </c>
      <c r="C6685" s="7" t="s">
        <v>1403</v>
      </c>
      <c r="D6685" s="7" t="n">
        <v>0</v>
      </c>
      <c r="E6685" s="7" t="n">
        <v>0</v>
      </c>
      <c r="F6685" s="7" t="n">
        <v>1</v>
      </c>
      <c r="G6685" s="7" t="n">
        <v>160</v>
      </c>
    </row>
    <row r="6686" customFormat="false" ht="15" hidden="false" customHeight="false" outlineLevel="0" collapsed="false">
      <c r="A6686" s="7" t="s">
        <v>23</v>
      </c>
      <c r="B6686" s="7" t="s">
        <v>129</v>
      </c>
      <c r="C6686" s="7" t="s">
        <v>1426</v>
      </c>
      <c r="D6686" s="7" t="n">
        <v>1</v>
      </c>
      <c r="E6686" s="7" t="n">
        <v>49</v>
      </c>
      <c r="F6686" s="7" t="n">
        <v>2</v>
      </c>
      <c r="G6686" s="7" t="n">
        <v>98</v>
      </c>
    </row>
    <row r="6687" customFormat="false" ht="15" hidden="false" customHeight="false" outlineLevel="0" collapsed="false">
      <c r="A6687" s="7" t="s">
        <v>23</v>
      </c>
      <c r="B6687" s="7" t="s">
        <v>129</v>
      </c>
      <c r="C6687" s="7" t="s">
        <v>1426</v>
      </c>
      <c r="D6687" s="7" t="n">
        <v>-1</v>
      </c>
      <c r="E6687" s="7" t="n">
        <v>-56.67</v>
      </c>
      <c r="F6687" s="7" t="n">
        <v>0</v>
      </c>
      <c r="G6687" s="7" t="n">
        <v>0</v>
      </c>
    </row>
    <row r="6688" customFormat="false" ht="15" hidden="false" customHeight="false" outlineLevel="0" collapsed="false">
      <c r="A6688" s="7" t="s">
        <v>23</v>
      </c>
      <c r="B6688" s="7" t="s">
        <v>155</v>
      </c>
      <c r="C6688" s="7" t="s">
        <v>1426</v>
      </c>
      <c r="D6688" s="7" t="n">
        <v>-1</v>
      </c>
      <c r="E6688" s="7" t="n">
        <v>-56.67</v>
      </c>
      <c r="F6688" s="7" t="n">
        <v>0</v>
      </c>
      <c r="G6688" s="7" t="n">
        <v>0</v>
      </c>
    </row>
    <row r="6689" customFormat="false" ht="15" hidden="false" customHeight="false" outlineLevel="0" collapsed="false">
      <c r="A6689" s="7" t="s">
        <v>23</v>
      </c>
      <c r="B6689" s="7" t="s">
        <v>155</v>
      </c>
      <c r="C6689" s="7" t="s">
        <v>1426</v>
      </c>
      <c r="D6689" s="7" t="n">
        <v>0</v>
      </c>
      <c r="E6689" s="7" t="n">
        <v>0</v>
      </c>
      <c r="F6689" s="7" t="n">
        <v>1</v>
      </c>
      <c r="G6689" s="7" t="n">
        <v>49.01</v>
      </c>
    </row>
    <row r="6690" customFormat="false" ht="15" hidden="false" customHeight="false" outlineLevel="0" collapsed="false">
      <c r="A6690" s="7" t="s">
        <v>23</v>
      </c>
      <c r="B6690" s="7" t="s">
        <v>176</v>
      </c>
      <c r="C6690" s="7" t="s">
        <v>1426</v>
      </c>
      <c r="D6690" s="7" t="n">
        <v>1</v>
      </c>
      <c r="E6690" s="7" t="n">
        <v>49</v>
      </c>
      <c r="F6690" s="7" t="n">
        <v>2</v>
      </c>
      <c r="G6690" s="7" t="n">
        <v>98</v>
      </c>
    </row>
    <row r="6691" customFormat="false" ht="15" hidden="false" customHeight="false" outlineLevel="0" collapsed="false">
      <c r="A6691" s="7" t="s">
        <v>23</v>
      </c>
      <c r="B6691" s="7" t="s">
        <v>226</v>
      </c>
      <c r="C6691" s="7" t="s">
        <v>1427</v>
      </c>
      <c r="D6691" s="7" t="n">
        <v>4</v>
      </c>
      <c r="E6691" s="7" t="n">
        <v>207.93</v>
      </c>
      <c r="F6691" s="7" t="n">
        <v>2</v>
      </c>
      <c r="G6691" s="7" t="n">
        <v>103.96</v>
      </c>
    </row>
    <row r="6692" customFormat="false" ht="15" hidden="false" customHeight="false" outlineLevel="0" collapsed="false">
      <c r="A6692" s="7" t="s">
        <v>23</v>
      </c>
      <c r="B6692" s="7" t="s">
        <v>161</v>
      </c>
      <c r="C6692" s="7" t="s">
        <v>1428</v>
      </c>
      <c r="D6692" s="7" t="n">
        <v>2</v>
      </c>
      <c r="E6692" s="7" t="n">
        <v>280</v>
      </c>
      <c r="F6692" s="7" t="n">
        <v>0</v>
      </c>
      <c r="G6692" s="7" t="n">
        <v>0</v>
      </c>
    </row>
    <row r="6693" customFormat="false" ht="15" hidden="false" customHeight="false" outlineLevel="0" collapsed="false">
      <c r="A6693" s="7" t="s">
        <v>23</v>
      </c>
      <c r="B6693" s="7" t="s">
        <v>161</v>
      </c>
      <c r="C6693" s="7" t="s">
        <v>1428</v>
      </c>
      <c r="D6693" s="7" t="n">
        <v>1</v>
      </c>
      <c r="E6693" s="7" t="n">
        <v>127</v>
      </c>
      <c r="F6693" s="7" t="n">
        <v>0</v>
      </c>
      <c r="G6693" s="7" t="n">
        <v>0</v>
      </c>
    </row>
    <row r="6694" customFormat="false" ht="15" hidden="false" customHeight="false" outlineLevel="0" collapsed="false">
      <c r="A6694" s="7" t="s">
        <v>23</v>
      </c>
      <c r="B6694" s="7" t="s">
        <v>204</v>
      </c>
      <c r="C6694" s="7" t="s">
        <v>1428</v>
      </c>
      <c r="D6694" s="7" t="n">
        <v>1</v>
      </c>
      <c r="E6694" s="7" t="n">
        <v>140</v>
      </c>
      <c r="F6694" s="7" t="n">
        <v>0</v>
      </c>
      <c r="G6694" s="7" t="n">
        <v>0</v>
      </c>
    </row>
    <row r="6695" customFormat="false" ht="15" hidden="false" customHeight="false" outlineLevel="0" collapsed="false">
      <c r="A6695" s="7" t="s">
        <v>23</v>
      </c>
      <c r="B6695" s="7" t="s">
        <v>196</v>
      </c>
      <c r="C6695" s="7" t="s">
        <v>1428</v>
      </c>
      <c r="D6695" s="7" t="n">
        <v>2</v>
      </c>
      <c r="E6695" s="7" t="n">
        <v>280</v>
      </c>
      <c r="F6695" s="7" t="n">
        <v>0</v>
      </c>
      <c r="G6695" s="7" t="n">
        <v>0</v>
      </c>
    </row>
    <row r="6696" customFormat="false" ht="15" hidden="false" customHeight="false" outlineLevel="0" collapsed="false">
      <c r="A6696" s="7" t="s">
        <v>23</v>
      </c>
      <c r="B6696" s="7" t="s">
        <v>286</v>
      </c>
      <c r="C6696" s="7" t="s">
        <v>1428</v>
      </c>
      <c r="D6696" s="7" t="n">
        <v>1</v>
      </c>
      <c r="E6696" s="7" t="n">
        <v>140</v>
      </c>
      <c r="F6696" s="7" t="n">
        <v>1</v>
      </c>
      <c r="G6696" s="7" t="n">
        <v>140</v>
      </c>
    </row>
    <row r="6697" customFormat="false" ht="15" hidden="false" customHeight="false" outlineLevel="0" collapsed="false">
      <c r="A6697" s="7" t="s">
        <v>23</v>
      </c>
      <c r="B6697" s="7" t="s">
        <v>156</v>
      </c>
      <c r="C6697" s="7" t="s">
        <v>1430</v>
      </c>
      <c r="D6697" s="7" t="n">
        <v>0</v>
      </c>
      <c r="E6697" s="7" t="n">
        <v>0</v>
      </c>
      <c r="F6697" s="7" t="n">
        <v>2</v>
      </c>
      <c r="G6697" s="7" t="n">
        <v>130</v>
      </c>
    </row>
    <row r="6698" customFormat="false" ht="15" hidden="false" customHeight="false" outlineLevel="0" collapsed="false">
      <c r="A6698" s="7" t="s">
        <v>23</v>
      </c>
      <c r="B6698" s="7" t="s">
        <v>192</v>
      </c>
      <c r="C6698" s="7" t="s">
        <v>1311</v>
      </c>
      <c r="D6698" s="7" t="n">
        <v>0</v>
      </c>
      <c r="E6698" s="7" t="n">
        <v>0</v>
      </c>
      <c r="F6698" s="7" t="n">
        <v>2</v>
      </c>
      <c r="G6698" s="7" t="n">
        <v>84.26</v>
      </c>
    </row>
    <row r="6699" customFormat="false" ht="15" hidden="false" customHeight="false" outlineLevel="0" collapsed="false">
      <c r="A6699" s="7" t="s">
        <v>23</v>
      </c>
      <c r="B6699" s="7" t="s">
        <v>308</v>
      </c>
      <c r="C6699" s="7" t="s">
        <v>1441</v>
      </c>
      <c r="D6699" s="7" t="n">
        <v>0</v>
      </c>
      <c r="E6699" s="7" t="n">
        <v>0</v>
      </c>
      <c r="F6699" s="7" t="n">
        <v>1</v>
      </c>
      <c r="G6699" s="7" t="n">
        <v>103.07</v>
      </c>
    </row>
    <row r="6700" customFormat="false" ht="15" hidden="false" customHeight="false" outlineLevel="0" collapsed="false">
      <c r="A6700" s="7" t="s">
        <v>23</v>
      </c>
      <c r="B6700" s="7" t="s">
        <v>185</v>
      </c>
      <c r="C6700" s="7" t="s">
        <v>1442</v>
      </c>
      <c r="D6700" s="7" t="n">
        <v>1</v>
      </c>
      <c r="E6700" s="7" t="n">
        <v>74.95</v>
      </c>
      <c r="F6700" s="7" t="n">
        <v>8</v>
      </c>
      <c r="G6700" s="7" t="n">
        <v>599.57</v>
      </c>
    </row>
    <row r="6701" customFormat="false" ht="15" hidden="false" customHeight="false" outlineLevel="0" collapsed="false">
      <c r="A6701" s="7" t="s">
        <v>23</v>
      </c>
      <c r="B6701" s="7" t="s">
        <v>103</v>
      </c>
      <c r="C6701" s="7" t="s">
        <v>1443</v>
      </c>
      <c r="D6701" s="7" t="n">
        <v>2</v>
      </c>
      <c r="E6701" s="7" t="n">
        <v>145.21</v>
      </c>
      <c r="F6701" s="7" t="n">
        <v>0</v>
      </c>
      <c r="G6701" s="7" t="n">
        <v>0</v>
      </c>
    </row>
    <row r="6702" customFormat="false" ht="15" hidden="false" customHeight="false" outlineLevel="0" collapsed="false">
      <c r="A6702" s="7" t="s">
        <v>23</v>
      </c>
      <c r="B6702" s="7" t="s">
        <v>162</v>
      </c>
      <c r="C6702" s="7" t="s">
        <v>1429</v>
      </c>
      <c r="D6702" s="7" t="n">
        <v>0</v>
      </c>
      <c r="E6702" s="7" t="n">
        <v>0</v>
      </c>
      <c r="F6702" s="7" t="n">
        <v>1</v>
      </c>
      <c r="G6702" s="7" t="n">
        <v>39.8</v>
      </c>
    </row>
    <row r="6703" customFormat="false" ht="15" hidden="false" customHeight="false" outlineLevel="0" collapsed="false">
      <c r="A6703" s="7" t="s">
        <v>23</v>
      </c>
      <c r="B6703" s="7" t="s">
        <v>124</v>
      </c>
      <c r="C6703" s="7" t="s">
        <v>1449</v>
      </c>
      <c r="D6703" s="7" t="n">
        <v>11</v>
      </c>
      <c r="E6703" s="7" t="n">
        <v>236.69</v>
      </c>
      <c r="F6703" s="7" t="n">
        <v>12</v>
      </c>
      <c r="G6703" s="7" t="n">
        <v>258.2</v>
      </c>
    </row>
    <row r="6704" customFormat="false" ht="15" hidden="false" customHeight="false" outlineLevel="0" collapsed="false">
      <c r="A6704" s="7" t="s">
        <v>23</v>
      </c>
      <c r="B6704" s="7" t="s">
        <v>124</v>
      </c>
      <c r="C6704" s="7" t="s">
        <v>1449</v>
      </c>
      <c r="D6704" s="7" t="n">
        <v>1</v>
      </c>
      <c r="E6704" s="7" t="n">
        <v>0.01</v>
      </c>
      <c r="F6704" s="7" t="n">
        <v>0</v>
      </c>
      <c r="G6704" s="7" t="n">
        <v>0</v>
      </c>
    </row>
    <row r="6705" customFormat="false" ht="15" hidden="false" customHeight="false" outlineLevel="0" collapsed="false">
      <c r="A6705" s="7" t="s">
        <v>23</v>
      </c>
      <c r="B6705" s="7" t="s">
        <v>143</v>
      </c>
      <c r="C6705" s="7" t="s">
        <v>1450</v>
      </c>
      <c r="D6705" s="7" t="n">
        <v>5</v>
      </c>
      <c r="E6705" s="7" t="n">
        <v>117</v>
      </c>
      <c r="F6705" s="7" t="n">
        <v>0</v>
      </c>
      <c r="G6705" s="7" t="n">
        <v>0</v>
      </c>
    </row>
    <row r="6706" customFormat="false" ht="15" hidden="false" customHeight="false" outlineLevel="0" collapsed="false">
      <c r="A6706" s="7" t="s">
        <v>23</v>
      </c>
      <c r="B6706" s="7" t="s">
        <v>143</v>
      </c>
      <c r="C6706" s="7" t="s">
        <v>1450</v>
      </c>
      <c r="D6706" s="7" t="n">
        <v>1</v>
      </c>
      <c r="E6706" s="7" t="n">
        <v>0.01</v>
      </c>
      <c r="F6706" s="7" t="n">
        <v>0</v>
      </c>
      <c r="G6706" s="7" t="n">
        <v>0</v>
      </c>
    </row>
    <row r="6707" customFormat="false" ht="15" hidden="false" customHeight="false" outlineLevel="0" collapsed="false">
      <c r="A6707" s="7" t="s">
        <v>23</v>
      </c>
      <c r="B6707" s="7" t="s">
        <v>215</v>
      </c>
      <c r="C6707" s="7" t="s">
        <v>1480</v>
      </c>
      <c r="D6707" s="7" t="n">
        <v>1</v>
      </c>
      <c r="E6707" s="7" t="n">
        <v>46.82</v>
      </c>
      <c r="F6707" s="7" t="n">
        <v>0</v>
      </c>
      <c r="G6707" s="7" t="n">
        <v>0</v>
      </c>
    </row>
    <row r="6708" customFormat="false" ht="15" hidden="false" customHeight="false" outlineLevel="0" collapsed="false">
      <c r="A6708" s="7" t="s">
        <v>23</v>
      </c>
      <c r="B6708" s="7" t="s">
        <v>745</v>
      </c>
      <c r="C6708" s="7" t="s">
        <v>1548</v>
      </c>
      <c r="D6708" s="7" t="n">
        <v>-1</v>
      </c>
      <c r="E6708" s="7" t="n">
        <v>-236.32</v>
      </c>
      <c r="F6708" s="7" t="n">
        <v>0</v>
      </c>
      <c r="G6708" s="7" t="n">
        <v>0</v>
      </c>
    </row>
    <row r="6709" customFormat="false" ht="15" hidden="false" customHeight="false" outlineLevel="0" collapsed="false">
      <c r="A6709" s="7" t="s">
        <v>23</v>
      </c>
      <c r="B6709" s="7" t="s">
        <v>661</v>
      </c>
      <c r="C6709" s="7" t="s">
        <v>1279</v>
      </c>
      <c r="D6709" s="7" t="n">
        <v>0</v>
      </c>
      <c r="E6709" s="7" t="n">
        <v>0</v>
      </c>
      <c r="F6709" s="7" t="n">
        <v>1</v>
      </c>
      <c r="G6709" s="7" t="n">
        <v>210</v>
      </c>
    </row>
    <row r="6710" customFormat="false" ht="15" hidden="false" customHeight="false" outlineLevel="0" collapsed="false">
      <c r="A6710" s="7" t="s">
        <v>23</v>
      </c>
      <c r="B6710" s="7" t="s">
        <v>138</v>
      </c>
      <c r="C6710" s="7" t="s">
        <v>1320</v>
      </c>
      <c r="D6710" s="7" t="n">
        <v>0</v>
      </c>
      <c r="E6710" s="7" t="n">
        <v>0</v>
      </c>
      <c r="F6710" s="7" t="n">
        <v>1</v>
      </c>
      <c r="G6710" s="7" t="n">
        <v>92.29</v>
      </c>
    </row>
    <row r="6711" customFormat="false" ht="15" hidden="false" customHeight="false" outlineLevel="0" collapsed="false">
      <c r="A6711" s="7" t="s">
        <v>23</v>
      </c>
      <c r="B6711" s="7" t="s">
        <v>567</v>
      </c>
      <c r="C6711" s="7" t="s">
        <v>1327</v>
      </c>
      <c r="D6711" s="7" t="n">
        <v>0</v>
      </c>
      <c r="E6711" s="7" t="n">
        <v>0</v>
      </c>
      <c r="F6711" s="7" t="n">
        <v>1</v>
      </c>
      <c r="G6711" s="7" t="n">
        <v>70</v>
      </c>
    </row>
    <row r="6712" customFormat="false" ht="15" hidden="false" customHeight="false" outlineLevel="0" collapsed="false">
      <c r="A6712" s="7" t="s">
        <v>23</v>
      </c>
      <c r="B6712" s="7" t="s">
        <v>633</v>
      </c>
      <c r="C6712" s="7" t="s">
        <v>1397</v>
      </c>
      <c r="D6712" s="7" t="n">
        <v>1</v>
      </c>
      <c r="E6712" s="7" t="n">
        <v>125</v>
      </c>
      <c r="F6712" s="7" t="n">
        <v>0</v>
      </c>
      <c r="G6712" s="7" t="n">
        <v>0</v>
      </c>
    </row>
    <row r="6713" customFormat="false" ht="15" hidden="false" customHeight="false" outlineLevel="0" collapsed="false">
      <c r="A6713" s="7" t="s">
        <v>23</v>
      </c>
      <c r="B6713" s="7" t="s">
        <v>224</v>
      </c>
      <c r="C6713" s="7" t="s">
        <v>1399</v>
      </c>
      <c r="D6713" s="7" t="n">
        <v>0</v>
      </c>
      <c r="E6713" s="7" t="n">
        <v>0</v>
      </c>
      <c r="F6713" s="7" t="n">
        <v>1</v>
      </c>
      <c r="G6713" s="7" t="n">
        <v>49.63</v>
      </c>
    </row>
    <row r="6714" customFormat="false" ht="15" hidden="false" customHeight="false" outlineLevel="0" collapsed="false">
      <c r="A6714" s="7" t="s">
        <v>23</v>
      </c>
      <c r="B6714" s="7" t="s">
        <v>665</v>
      </c>
      <c r="C6714" s="7" t="s">
        <v>1497</v>
      </c>
      <c r="D6714" s="7" t="n">
        <v>0</v>
      </c>
      <c r="E6714" s="7" t="n">
        <v>0</v>
      </c>
      <c r="F6714" s="7" t="n">
        <v>1</v>
      </c>
      <c r="G6714" s="7" t="n">
        <v>260</v>
      </c>
    </row>
    <row r="6715" customFormat="false" ht="15" hidden="false" customHeight="false" outlineLevel="0" collapsed="false">
      <c r="A6715" s="7" t="s">
        <v>23</v>
      </c>
      <c r="B6715" s="7" t="s">
        <v>651</v>
      </c>
      <c r="C6715" s="7" t="s">
        <v>1497</v>
      </c>
      <c r="D6715" s="7" t="n">
        <v>0</v>
      </c>
      <c r="E6715" s="7" t="n">
        <v>0</v>
      </c>
      <c r="F6715" s="7" t="n">
        <v>2</v>
      </c>
      <c r="G6715" s="7" t="n">
        <v>444</v>
      </c>
    </row>
    <row r="6716" customFormat="false" ht="15" hidden="false" customHeight="false" outlineLevel="0" collapsed="false">
      <c r="A6716" s="7" t="s">
        <v>23</v>
      </c>
      <c r="B6716" s="7" t="s">
        <v>103</v>
      </c>
      <c r="C6716" s="7" t="s">
        <v>1443</v>
      </c>
      <c r="D6716" s="7" t="n">
        <v>3</v>
      </c>
      <c r="E6716" s="7" t="n">
        <v>217.82</v>
      </c>
      <c r="F6716" s="7" t="n">
        <v>0</v>
      </c>
      <c r="G6716" s="7" t="n">
        <v>0</v>
      </c>
    </row>
    <row r="6717" customFormat="false" ht="15" hidden="false" customHeight="false" outlineLevel="0" collapsed="false">
      <c r="A6717" s="7" t="s">
        <v>23</v>
      </c>
      <c r="B6717" s="7" t="s">
        <v>103</v>
      </c>
      <c r="C6717" s="7" t="s">
        <v>1443</v>
      </c>
      <c r="D6717" s="7" t="n">
        <v>0</v>
      </c>
      <c r="E6717" s="7" t="n">
        <v>0</v>
      </c>
      <c r="F6717" s="7" t="n">
        <v>4</v>
      </c>
      <c r="G6717" s="7" t="n">
        <v>318.6</v>
      </c>
    </row>
    <row r="6718" customFormat="false" ht="15" hidden="false" customHeight="false" outlineLevel="0" collapsed="false">
      <c r="A6718" s="7" t="s">
        <v>23</v>
      </c>
      <c r="B6718" s="7" t="s">
        <v>691</v>
      </c>
      <c r="C6718" s="7" t="s">
        <v>1498</v>
      </c>
      <c r="D6718" s="7" t="n">
        <v>2</v>
      </c>
      <c r="E6718" s="7" t="n">
        <v>60</v>
      </c>
      <c r="F6718" s="7" t="n">
        <v>3</v>
      </c>
      <c r="G6718" s="7" t="n">
        <v>90</v>
      </c>
    </row>
    <row r="6719" customFormat="false" ht="15" hidden="false" customHeight="false" outlineLevel="0" collapsed="false">
      <c r="A6719" s="7" t="s">
        <v>23</v>
      </c>
      <c r="B6719" s="7" t="s">
        <v>691</v>
      </c>
      <c r="C6719" s="7" t="s">
        <v>1498</v>
      </c>
      <c r="D6719" s="7" t="n">
        <v>1</v>
      </c>
      <c r="E6719" s="7" t="n">
        <v>32.25</v>
      </c>
      <c r="F6719" s="7" t="n">
        <v>0</v>
      </c>
      <c r="G6719" s="7" t="n">
        <v>0</v>
      </c>
    </row>
    <row r="6720" customFormat="false" ht="15" hidden="false" customHeight="false" outlineLevel="0" collapsed="false">
      <c r="A6720" s="7" t="s">
        <v>23</v>
      </c>
      <c r="B6720" s="7" t="s">
        <v>484</v>
      </c>
      <c r="C6720" s="7" t="s">
        <v>1394</v>
      </c>
      <c r="D6720" s="7" t="n">
        <v>10</v>
      </c>
      <c r="E6720" s="7" t="n">
        <v>1110.37</v>
      </c>
      <c r="F6720" s="7" t="n">
        <v>0</v>
      </c>
      <c r="G6720" s="7" t="n">
        <v>0</v>
      </c>
    </row>
    <row r="6721" customFormat="false" ht="15" hidden="false" customHeight="false" outlineLevel="0" collapsed="false">
      <c r="A6721" s="7" t="s">
        <v>23</v>
      </c>
      <c r="B6721" s="7" t="s">
        <v>484</v>
      </c>
      <c r="C6721" s="7" t="s">
        <v>1394</v>
      </c>
      <c r="D6721" s="7" t="n">
        <v>6</v>
      </c>
      <c r="E6721" s="7" t="n">
        <v>414</v>
      </c>
      <c r="F6721" s="7" t="n">
        <v>0</v>
      </c>
      <c r="G6721" s="7" t="n">
        <v>0</v>
      </c>
    </row>
    <row r="6722" customFormat="false" ht="15" hidden="false" customHeight="false" outlineLevel="0" collapsed="false">
      <c r="A6722" s="7" t="s">
        <v>23</v>
      </c>
      <c r="B6722" s="7" t="s">
        <v>575</v>
      </c>
      <c r="C6722" s="7" t="s">
        <v>1394</v>
      </c>
      <c r="D6722" s="7" t="n">
        <v>10</v>
      </c>
      <c r="E6722" s="7" t="n">
        <v>1110.38</v>
      </c>
      <c r="F6722" s="7" t="n">
        <v>0</v>
      </c>
      <c r="G6722" s="7" t="n">
        <v>0</v>
      </c>
    </row>
    <row r="6723" customFormat="false" ht="15" hidden="false" customHeight="false" outlineLevel="0" collapsed="false">
      <c r="A6723" s="7" t="s">
        <v>23</v>
      </c>
      <c r="B6723" s="7" t="s">
        <v>575</v>
      </c>
      <c r="C6723" s="7" t="s">
        <v>1394</v>
      </c>
      <c r="D6723" s="7" t="n">
        <v>3</v>
      </c>
      <c r="E6723" s="7" t="n">
        <v>207</v>
      </c>
      <c r="F6723" s="7" t="n">
        <v>0</v>
      </c>
      <c r="G6723" s="7" t="n">
        <v>0</v>
      </c>
    </row>
    <row r="6724" customFormat="false" ht="15" hidden="false" customHeight="false" outlineLevel="0" collapsed="false">
      <c r="A6724" s="7" t="s">
        <v>23</v>
      </c>
      <c r="B6724" s="7" t="s">
        <v>713</v>
      </c>
      <c r="C6724" s="7" t="s">
        <v>1394</v>
      </c>
      <c r="D6724" s="7" t="n">
        <v>3</v>
      </c>
      <c r="E6724" s="7" t="n">
        <v>207</v>
      </c>
      <c r="F6724" s="7" t="n">
        <v>0</v>
      </c>
      <c r="G6724" s="7" t="n">
        <v>0</v>
      </c>
    </row>
    <row r="6725" customFormat="false" ht="15" hidden="false" customHeight="false" outlineLevel="0" collapsed="false">
      <c r="A6725" s="7" t="s">
        <v>23</v>
      </c>
      <c r="B6725" s="7" t="s">
        <v>444</v>
      </c>
      <c r="C6725" s="7" t="s">
        <v>1394</v>
      </c>
      <c r="D6725" s="7" t="n">
        <v>8</v>
      </c>
      <c r="E6725" s="7" t="n">
        <v>552</v>
      </c>
      <c r="F6725" s="7" t="n">
        <v>0</v>
      </c>
      <c r="G6725" s="7" t="n">
        <v>0</v>
      </c>
    </row>
    <row r="6726" customFormat="false" ht="15" hidden="false" customHeight="false" outlineLevel="0" collapsed="false">
      <c r="A6726" s="7" t="s">
        <v>23</v>
      </c>
      <c r="B6726" s="7" t="s">
        <v>501</v>
      </c>
      <c r="C6726" s="7" t="s">
        <v>1394</v>
      </c>
      <c r="D6726" s="7" t="n">
        <v>2</v>
      </c>
      <c r="E6726" s="7" t="n">
        <v>138</v>
      </c>
      <c r="F6726" s="7" t="n">
        <v>0</v>
      </c>
      <c r="G6726" s="7" t="n">
        <v>0</v>
      </c>
    </row>
    <row r="6727" customFormat="false" ht="15" hidden="false" customHeight="false" outlineLevel="0" collapsed="false">
      <c r="A6727" s="7" t="s">
        <v>23</v>
      </c>
      <c r="B6727" s="7" t="s">
        <v>151</v>
      </c>
      <c r="C6727" s="7" t="s">
        <v>1276</v>
      </c>
      <c r="D6727" s="7" t="n">
        <v>0</v>
      </c>
      <c r="E6727" s="7" t="n">
        <v>0</v>
      </c>
      <c r="F6727" s="7" t="n">
        <v>1</v>
      </c>
      <c r="G6727" s="7" t="n">
        <v>84.99</v>
      </c>
    </row>
    <row r="6728" customFormat="false" ht="15" hidden="false" customHeight="false" outlineLevel="0" collapsed="false">
      <c r="A6728" s="7" t="s">
        <v>23</v>
      </c>
      <c r="B6728" s="7" t="s">
        <v>802</v>
      </c>
      <c r="C6728" s="7" t="s">
        <v>1549</v>
      </c>
      <c r="D6728" s="7" t="n">
        <v>0</v>
      </c>
      <c r="E6728" s="7" t="n">
        <v>0</v>
      </c>
      <c r="F6728" s="7" t="n">
        <v>1</v>
      </c>
      <c r="G6728" s="7" t="n">
        <v>105</v>
      </c>
    </row>
    <row r="6729" customFormat="false" ht="15" hidden="false" customHeight="false" outlineLevel="0" collapsed="false">
      <c r="A6729" s="7" t="s">
        <v>23</v>
      </c>
      <c r="B6729" s="7" t="s">
        <v>187</v>
      </c>
      <c r="C6729" s="7" t="s">
        <v>1309</v>
      </c>
      <c r="D6729" s="7" t="n">
        <v>0</v>
      </c>
      <c r="E6729" s="7" t="n">
        <v>0</v>
      </c>
      <c r="F6729" s="7" t="n">
        <v>2</v>
      </c>
      <c r="G6729" s="7" t="n">
        <v>150</v>
      </c>
    </row>
    <row r="6730" customFormat="false" ht="15" hidden="false" customHeight="false" outlineLevel="0" collapsed="false">
      <c r="A6730" s="7" t="s">
        <v>23</v>
      </c>
      <c r="B6730" s="7" t="s">
        <v>731</v>
      </c>
      <c r="C6730" s="7" t="s">
        <v>1531</v>
      </c>
      <c r="D6730" s="7" t="n">
        <v>1</v>
      </c>
      <c r="E6730" s="7" t="n">
        <v>302.5</v>
      </c>
      <c r="F6730" s="7" t="n">
        <v>0</v>
      </c>
      <c r="G6730" s="7" t="n">
        <v>0</v>
      </c>
    </row>
    <row r="6731" customFormat="false" ht="15" hidden="false" customHeight="false" outlineLevel="0" collapsed="false">
      <c r="A6731" s="7" t="s">
        <v>23</v>
      </c>
      <c r="B6731" s="7" t="s">
        <v>185</v>
      </c>
      <c r="C6731" s="7" t="s">
        <v>1442</v>
      </c>
      <c r="D6731" s="7" t="n">
        <v>5</v>
      </c>
      <c r="E6731" s="7" t="n">
        <v>374.74</v>
      </c>
      <c r="F6731" s="7" t="n">
        <v>0</v>
      </c>
      <c r="G6731" s="7" t="n">
        <v>0</v>
      </c>
    </row>
    <row r="6732" customFormat="false" ht="15" hidden="false" customHeight="false" outlineLevel="0" collapsed="false">
      <c r="A6732" s="7" t="s">
        <v>23</v>
      </c>
      <c r="B6732" s="7" t="s">
        <v>277</v>
      </c>
      <c r="C6732" s="7" t="s">
        <v>1487</v>
      </c>
      <c r="D6732" s="7" t="n">
        <v>0</v>
      </c>
      <c r="E6732" s="7" t="n">
        <v>0</v>
      </c>
      <c r="F6732" s="7" t="n">
        <v>1</v>
      </c>
      <c r="G6732" s="7" t="n">
        <v>130</v>
      </c>
    </row>
    <row r="6733" customFormat="false" ht="15" hidden="false" customHeight="false" outlineLevel="0" collapsed="false">
      <c r="A6733" s="7" t="s">
        <v>23</v>
      </c>
      <c r="B6733" s="7" t="s">
        <v>144</v>
      </c>
      <c r="C6733" s="7" t="s">
        <v>1320</v>
      </c>
      <c r="D6733" s="7" t="n">
        <v>2</v>
      </c>
      <c r="E6733" s="7" t="n">
        <v>184.27</v>
      </c>
      <c r="F6733" s="7" t="n">
        <v>0</v>
      </c>
      <c r="G6733" s="7" t="n">
        <v>0</v>
      </c>
    </row>
    <row r="6734" customFormat="false" ht="15" hidden="false" customHeight="false" outlineLevel="0" collapsed="false">
      <c r="A6734" s="7" t="s">
        <v>23</v>
      </c>
      <c r="B6734" s="7" t="s">
        <v>166</v>
      </c>
      <c r="C6734" s="7" t="s">
        <v>1320</v>
      </c>
      <c r="D6734" s="7" t="n">
        <v>2</v>
      </c>
      <c r="E6734" s="7" t="n">
        <v>184.27</v>
      </c>
      <c r="F6734" s="7" t="n">
        <v>0</v>
      </c>
      <c r="G6734" s="7" t="n">
        <v>0</v>
      </c>
    </row>
    <row r="6735" customFormat="false" ht="15" hidden="false" customHeight="false" outlineLevel="0" collapsed="false">
      <c r="A6735" s="7" t="s">
        <v>23</v>
      </c>
      <c r="B6735" s="7" t="s">
        <v>113</v>
      </c>
      <c r="C6735" s="7" t="s">
        <v>1330</v>
      </c>
      <c r="D6735" s="7" t="n">
        <v>1</v>
      </c>
      <c r="E6735" s="7" t="n">
        <v>46.82</v>
      </c>
      <c r="F6735" s="7" t="n">
        <v>0</v>
      </c>
      <c r="G6735" s="7" t="n">
        <v>0</v>
      </c>
    </row>
    <row r="6736" customFormat="false" ht="15" hidden="false" customHeight="false" outlineLevel="0" collapsed="false">
      <c r="A6736" s="7" t="s">
        <v>23</v>
      </c>
      <c r="B6736" s="7" t="s">
        <v>111</v>
      </c>
      <c r="C6736" s="7" t="s">
        <v>1330</v>
      </c>
      <c r="D6736" s="7" t="n">
        <v>1</v>
      </c>
      <c r="E6736" s="7" t="n">
        <v>46.82</v>
      </c>
      <c r="F6736" s="7" t="n">
        <v>0</v>
      </c>
      <c r="G6736" s="7" t="n">
        <v>0</v>
      </c>
    </row>
    <row r="6737" customFormat="false" ht="15" hidden="false" customHeight="false" outlineLevel="0" collapsed="false">
      <c r="A6737" s="7" t="s">
        <v>23</v>
      </c>
      <c r="B6737" s="7" t="s">
        <v>153</v>
      </c>
      <c r="C6737" s="7" t="s">
        <v>1330</v>
      </c>
      <c r="D6737" s="7" t="n">
        <v>1</v>
      </c>
      <c r="E6737" s="7" t="n">
        <v>46.82</v>
      </c>
      <c r="F6737" s="7" t="n">
        <v>0</v>
      </c>
      <c r="G6737" s="7" t="n">
        <v>0</v>
      </c>
    </row>
    <row r="6738" customFormat="false" ht="15" hidden="false" customHeight="false" outlineLevel="0" collapsed="false">
      <c r="A6738" s="7" t="s">
        <v>23</v>
      </c>
      <c r="B6738" s="7" t="s">
        <v>326</v>
      </c>
      <c r="C6738" s="7" t="s">
        <v>1330</v>
      </c>
      <c r="D6738" s="7" t="n">
        <v>1</v>
      </c>
      <c r="E6738" s="7" t="n">
        <v>46.82</v>
      </c>
      <c r="F6738" s="7" t="n">
        <v>0</v>
      </c>
      <c r="G6738" s="7" t="n">
        <v>0</v>
      </c>
    </row>
    <row r="6739" customFormat="false" ht="15" hidden="false" customHeight="false" outlineLevel="0" collapsed="false">
      <c r="A6739" s="7" t="s">
        <v>23</v>
      </c>
      <c r="B6739" s="7" t="s">
        <v>108</v>
      </c>
      <c r="C6739" s="7" t="s">
        <v>1336</v>
      </c>
      <c r="D6739" s="7" t="n">
        <v>1</v>
      </c>
      <c r="E6739" s="7" t="n">
        <v>30.89</v>
      </c>
      <c r="F6739" s="7" t="n">
        <v>0</v>
      </c>
      <c r="G6739" s="7" t="n">
        <v>0</v>
      </c>
    </row>
    <row r="6740" customFormat="false" ht="15" hidden="false" customHeight="false" outlineLevel="0" collapsed="false">
      <c r="A6740" s="7" t="s">
        <v>23</v>
      </c>
      <c r="B6740" s="7" t="s">
        <v>100</v>
      </c>
      <c r="C6740" s="7" t="s">
        <v>1336</v>
      </c>
      <c r="D6740" s="7" t="n">
        <v>1</v>
      </c>
      <c r="E6740" s="7" t="n">
        <v>30.89</v>
      </c>
      <c r="F6740" s="7" t="n">
        <v>0</v>
      </c>
      <c r="G6740" s="7" t="n">
        <v>0</v>
      </c>
    </row>
    <row r="6741" customFormat="false" ht="15" hidden="false" customHeight="false" outlineLevel="0" collapsed="false">
      <c r="A6741" s="7" t="s">
        <v>23</v>
      </c>
      <c r="B6741" s="7" t="s">
        <v>117</v>
      </c>
      <c r="C6741" s="7" t="s">
        <v>1336</v>
      </c>
      <c r="D6741" s="7" t="n">
        <v>1</v>
      </c>
      <c r="E6741" s="7" t="n">
        <v>30.91</v>
      </c>
      <c r="F6741" s="7" t="n">
        <v>0</v>
      </c>
      <c r="G6741" s="7" t="n">
        <v>0</v>
      </c>
    </row>
    <row r="6742" customFormat="false" ht="15" hidden="false" customHeight="false" outlineLevel="0" collapsed="false">
      <c r="A6742" s="7" t="s">
        <v>23</v>
      </c>
      <c r="B6742" s="7" t="s">
        <v>131</v>
      </c>
      <c r="C6742" s="7" t="s">
        <v>1336</v>
      </c>
      <c r="D6742" s="7" t="n">
        <v>1</v>
      </c>
      <c r="E6742" s="7" t="n">
        <v>30.89</v>
      </c>
      <c r="F6742" s="7" t="n">
        <v>0</v>
      </c>
      <c r="G6742" s="7" t="n">
        <v>0</v>
      </c>
    </row>
    <row r="6743" customFormat="false" ht="15" hidden="false" customHeight="false" outlineLevel="0" collapsed="false">
      <c r="A6743" s="7" t="s">
        <v>23</v>
      </c>
      <c r="B6743" s="7" t="s">
        <v>626</v>
      </c>
      <c r="C6743" s="7" t="s">
        <v>1336</v>
      </c>
      <c r="D6743" s="7" t="n">
        <v>1</v>
      </c>
      <c r="E6743" s="7" t="n">
        <v>30.89</v>
      </c>
      <c r="F6743" s="7" t="n">
        <v>0</v>
      </c>
      <c r="G6743" s="7" t="n">
        <v>0</v>
      </c>
    </row>
    <row r="6744" customFormat="false" ht="15" hidden="false" customHeight="false" outlineLevel="0" collapsed="false">
      <c r="A6744" s="7" t="s">
        <v>23</v>
      </c>
      <c r="B6744" s="7" t="s">
        <v>130</v>
      </c>
      <c r="C6744" s="7" t="s">
        <v>1425</v>
      </c>
      <c r="D6744" s="7" t="n">
        <v>1</v>
      </c>
      <c r="E6744" s="7" t="n">
        <v>49</v>
      </c>
      <c r="F6744" s="7" t="n">
        <v>0</v>
      </c>
      <c r="G6744" s="7" t="n">
        <v>0</v>
      </c>
    </row>
    <row r="6745" customFormat="false" ht="15" hidden="false" customHeight="false" outlineLevel="0" collapsed="false">
      <c r="A6745" s="7" t="s">
        <v>23</v>
      </c>
      <c r="B6745" s="7" t="s">
        <v>152</v>
      </c>
      <c r="C6745" s="7" t="s">
        <v>1425</v>
      </c>
      <c r="D6745" s="7" t="n">
        <v>1</v>
      </c>
      <c r="E6745" s="7" t="n">
        <v>49</v>
      </c>
      <c r="F6745" s="7" t="n">
        <v>0</v>
      </c>
      <c r="G6745" s="7" t="n">
        <v>0</v>
      </c>
    </row>
    <row r="6746" customFormat="false" ht="15" hidden="false" customHeight="false" outlineLevel="0" collapsed="false">
      <c r="A6746" s="7" t="s">
        <v>23</v>
      </c>
      <c r="B6746" s="7" t="s">
        <v>198</v>
      </c>
      <c r="C6746" s="7" t="s">
        <v>1425</v>
      </c>
      <c r="D6746" s="7" t="n">
        <v>1</v>
      </c>
      <c r="E6746" s="7" t="n">
        <v>49</v>
      </c>
      <c r="F6746" s="7" t="n">
        <v>0</v>
      </c>
      <c r="G6746" s="7" t="n">
        <v>0</v>
      </c>
    </row>
    <row r="6747" customFormat="false" ht="15" hidden="false" customHeight="false" outlineLevel="0" collapsed="false">
      <c r="A6747" s="7" t="s">
        <v>23</v>
      </c>
      <c r="B6747" s="7" t="s">
        <v>191</v>
      </c>
      <c r="C6747" s="7" t="s">
        <v>1425</v>
      </c>
      <c r="D6747" s="7" t="n">
        <v>1</v>
      </c>
      <c r="E6747" s="7" t="n">
        <v>49</v>
      </c>
      <c r="F6747" s="7" t="n">
        <v>0</v>
      </c>
      <c r="G6747" s="7" t="n">
        <v>0</v>
      </c>
    </row>
    <row r="6748" customFormat="false" ht="15" hidden="false" customHeight="false" outlineLevel="0" collapsed="false">
      <c r="A6748" s="7" t="s">
        <v>23</v>
      </c>
      <c r="B6748" s="7" t="s">
        <v>320</v>
      </c>
      <c r="C6748" s="7" t="s">
        <v>1433</v>
      </c>
      <c r="D6748" s="7" t="n">
        <v>1</v>
      </c>
      <c r="E6748" s="7" t="n">
        <v>30.89</v>
      </c>
      <c r="F6748" s="7" t="n">
        <v>0</v>
      </c>
      <c r="G6748" s="7" t="n">
        <v>0</v>
      </c>
    </row>
    <row r="6749" customFormat="false" ht="15" hidden="false" customHeight="false" outlineLevel="0" collapsed="false">
      <c r="A6749" s="7" t="s">
        <v>23</v>
      </c>
      <c r="B6749" s="7" t="s">
        <v>345</v>
      </c>
      <c r="C6749" s="7" t="s">
        <v>1433</v>
      </c>
      <c r="D6749" s="7" t="n">
        <v>1</v>
      </c>
      <c r="E6749" s="7" t="n">
        <v>30.89</v>
      </c>
      <c r="F6749" s="7" t="n">
        <v>0</v>
      </c>
      <c r="G6749" s="7" t="n">
        <v>0</v>
      </c>
    </row>
    <row r="6750" customFormat="false" ht="15" hidden="false" customHeight="false" outlineLevel="0" collapsed="false">
      <c r="A6750" s="7" t="s">
        <v>23</v>
      </c>
      <c r="B6750" s="7" t="s">
        <v>185</v>
      </c>
      <c r="C6750" s="7" t="s">
        <v>1442</v>
      </c>
      <c r="D6750" s="7" t="n">
        <v>4</v>
      </c>
      <c r="E6750" s="7" t="n">
        <v>283.44</v>
      </c>
      <c r="F6750" s="7" t="n">
        <v>0</v>
      </c>
      <c r="G6750" s="7" t="n">
        <v>0</v>
      </c>
    </row>
    <row r="6751" customFormat="false" ht="15" hidden="false" customHeight="false" outlineLevel="0" collapsed="false">
      <c r="A6751" s="7" t="s">
        <v>23</v>
      </c>
      <c r="B6751" s="7" t="s">
        <v>245</v>
      </c>
      <c r="C6751" s="7" t="s">
        <v>1443</v>
      </c>
      <c r="D6751" s="7" t="n">
        <v>2</v>
      </c>
      <c r="E6751" s="7" t="n">
        <v>145.22</v>
      </c>
      <c r="F6751" s="7" t="n">
        <v>0</v>
      </c>
      <c r="G6751" s="7" t="n">
        <v>0</v>
      </c>
    </row>
    <row r="6752" customFormat="false" ht="15" hidden="false" customHeight="false" outlineLevel="0" collapsed="false">
      <c r="A6752" s="7" t="s">
        <v>23</v>
      </c>
      <c r="B6752" s="7" t="s">
        <v>103</v>
      </c>
      <c r="C6752" s="7" t="s">
        <v>1443</v>
      </c>
      <c r="D6752" s="7" t="n">
        <v>4</v>
      </c>
      <c r="E6752" s="7" t="n">
        <v>290.43</v>
      </c>
      <c r="F6752" s="7" t="n">
        <v>0</v>
      </c>
      <c r="G6752" s="7" t="n">
        <v>0</v>
      </c>
    </row>
    <row r="6753" customFormat="false" ht="15" hidden="false" customHeight="false" outlineLevel="0" collapsed="false">
      <c r="A6753" s="7" t="s">
        <v>23</v>
      </c>
      <c r="B6753" s="7" t="s">
        <v>103</v>
      </c>
      <c r="C6753" s="7" t="s">
        <v>1443</v>
      </c>
      <c r="D6753" s="7" t="n">
        <v>2</v>
      </c>
      <c r="E6753" s="7" t="n">
        <v>141.75</v>
      </c>
      <c r="F6753" s="7" t="n">
        <v>0</v>
      </c>
      <c r="G6753" s="7" t="n">
        <v>0</v>
      </c>
    </row>
    <row r="6754" customFormat="false" ht="15" hidden="false" customHeight="false" outlineLevel="0" collapsed="false">
      <c r="A6754" s="7" t="s">
        <v>23</v>
      </c>
      <c r="B6754" s="7" t="s">
        <v>207</v>
      </c>
      <c r="C6754" s="7" t="s">
        <v>1269</v>
      </c>
      <c r="D6754" s="7" t="n">
        <v>1</v>
      </c>
      <c r="E6754" s="7" t="n">
        <v>90</v>
      </c>
      <c r="F6754" s="7" t="n">
        <v>0</v>
      </c>
      <c r="G6754" s="7" t="n">
        <v>0</v>
      </c>
    </row>
    <row r="6755" customFormat="false" ht="15" hidden="false" customHeight="false" outlineLevel="0" collapsed="false">
      <c r="A6755" s="7" t="s">
        <v>23</v>
      </c>
      <c r="B6755" s="7" t="s">
        <v>314</v>
      </c>
      <c r="C6755" s="7" t="s">
        <v>1269</v>
      </c>
      <c r="D6755" s="7" t="n">
        <v>1</v>
      </c>
      <c r="E6755" s="7" t="n">
        <v>90</v>
      </c>
      <c r="F6755" s="7" t="n">
        <v>0</v>
      </c>
      <c r="G6755" s="7" t="n">
        <v>0</v>
      </c>
    </row>
    <row r="6756" customFormat="false" ht="15" hidden="false" customHeight="false" outlineLevel="0" collapsed="false">
      <c r="A6756" s="7" t="s">
        <v>23</v>
      </c>
      <c r="B6756" s="7" t="s">
        <v>148</v>
      </c>
      <c r="C6756" s="7" t="s">
        <v>1387</v>
      </c>
      <c r="D6756" s="7" t="n">
        <v>1</v>
      </c>
      <c r="E6756" s="7" t="n">
        <v>30.89</v>
      </c>
      <c r="F6756" s="7" t="n">
        <v>0</v>
      </c>
      <c r="G6756" s="7" t="n">
        <v>0</v>
      </c>
    </row>
    <row r="6757" customFormat="false" ht="15" hidden="false" customHeight="false" outlineLevel="0" collapsed="false">
      <c r="A6757" s="7" t="s">
        <v>23</v>
      </c>
      <c r="B6757" s="7" t="s">
        <v>139</v>
      </c>
      <c r="C6757" s="7" t="s">
        <v>1387</v>
      </c>
      <c r="D6757" s="7" t="n">
        <v>1</v>
      </c>
      <c r="E6757" s="7" t="n">
        <v>30.89</v>
      </c>
      <c r="F6757" s="7" t="n">
        <v>0</v>
      </c>
      <c r="G6757" s="7" t="n">
        <v>0</v>
      </c>
    </row>
    <row r="6758" customFormat="false" ht="15" hidden="false" customHeight="false" outlineLevel="0" collapsed="false">
      <c r="A6758" s="7" t="s">
        <v>23</v>
      </c>
      <c r="B6758" s="7" t="s">
        <v>189</v>
      </c>
      <c r="C6758" s="7" t="s">
        <v>1387</v>
      </c>
      <c r="D6758" s="7" t="n">
        <v>1</v>
      </c>
      <c r="E6758" s="7" t="n">
        <v>30.92</v>
      </c>
      <c r="F6758" s="7" t="n">
        <v>0</v>
      </c>
      <c r="G6758" s="7" t="n">
        <v>0</v>
      </c>
    </row>
    <row r="6759" customFormat="false" ht="15" hidden="false" customHeight="false" outlineLevel="0" collapsed="false">
      <c r="A6759" s="7" t="s">
        <v>23</v>
      </c>
      <c r="B6759" s="7" t="s">
        <v>181</v>
      </c>
      <c r="C6759" s="7" t="s">
        <v>1387</v>
      </c>
      <c r="D6759" s="7" t="n">
        <v>1</v>
      </c>
      <c r="E6759" s="7" t="n">
        <v>30.89</v>
      </c>
      <c r="F6759" s="7" t="n">
        <v>0</v>
      </c>
      <c r="G6759" s="7" t="n">
        <v>0</v>
      </c>
    </row>
    <row r="6760" customFormat="false" ht="15" hidden="false" customHeight="false" outlineLevel="0" collapsed="false">
      <c r="A6760" s="7" t="s">
        <v>23</v>
      </c>
      <c r="B6760" s="7" t="s">
        <v>257</v>
      </c>
      <c r="C6760" s="7" t="s">
        <v>1387</v>
      </c>
      <c r="D6760" s="7" t="n">
        <v>1</v>
      </c>
      <c r="E6760" s="7" t="n">
        <v>30.89</v>
      </c>
      <c r="F6760" s="7" t="n">
        <v>0</v>
      </c>
      <c r="G6760" s="7" t="n">
        <v>0</v>
      </c>
    </row>
    <row r="6761" customFormat="false" ht="15" hidden="false" customHeight="false" outlineLevel="0" collapsed="false">
      <c r="A6761" s="7" t="s">
        <v>23</v>
      </c>
      <c r="B6761" s="7" t="s">
        <v>133</v>
      </c>
      <c r="C6761" s="7" t="s">
        <v>1390</v>
      </c>
      <c r="D6761" s="7" t="n">
        <v>1</v>
      </c>
      <c r="E6761" s="7" t="n">
        <v>37.45</v>
      </c>
      <c r="F6761" s="7" t="n">
        <v>0</v>
      </c>
      <c r="G6761" s="7" t="n">
        <v>0</v>
      </c>
    </row>
    <row r="6762" customFormat="false" ht="15" hidden="false" customHeight="false" outlineLevel="0" collapsed="false">
      <c r="A6762" s="7" t="s">
        <v>23</v>
      </c>
      <c r="B6762" s="7" t="s">
        <v>154</v>
      </c>
      <c r="C6762" s="7" t="s">
        <v>1390</v>
      </c>
      <c r="D6762" s="7" t="n">
        <v>1</v>
      </c>
      <c r="E6762" s="7" t="n">
        <v>37.45</v>
      </c>
      <c r="F6762" s="7" t="n">
        <v>0</v>
      </c>
      <c r="G6762" s="7" t="n">
        <v>0</v>
      </c>
    </row>
    <row r="6763" customFormat="false" ht="15" hidden="false" customHeight="false" outlineLevel="0" collapsed="false">
      <c r="A6763" s="7" t="s">
        <v>23</v>
      </c>
      <c r="B6763" s="7" t="s">
        <v>216</v>
      </c>
      <c r="C6763" s="7" t="s">
        <v>1390</v>
      </c>
      <c r="D6763" s="7" t="n">
        <v>1</v>
      </c>
      <c r="E6763" s="7" t="n">
        <v>37.5</v>
      </c>
      <c r="F6763" s="7" t="n">
        <v>0</v>
      </c>
      <c r="G6763" s="7" t="n">
        <v>0</v>
      </c>
    </row>
    <row r="6764" customFormat="false" ht="15" hidden="false" customHeight="false" outlineLevel="0" collapsed="false">
      <c r="A6764" s="7" t="s">
        <v>23</v>
      </c>
      <c r="B6764" s="7" t="s">
        <v>167</v>
      </c>
      <c r="C6764" s="7" t="s">
        <v>1390</v>
      </c>
      <c r="D6764" s="7" t="n">
        <v>1</v>
      </c>
      <c r="E6764" s="7" t="n">
        <v>37.45</v>
      </c>
      <c r="F6764" s="7" t="n">
        <v>0</v>
      </c>
      <c r="G6764" s="7" t="n">
        <v>0</v>
      </c>
    </row>
    <row r="6765" customFormat="false" ht="15" hidden="false" customHeight="false" outlineLevel="0" collapsed="false">
      <c r="A6765" s="7" t="s">
        <v>23</v>
      </c>
      <c r="B6765" s="7" t="s">
        <v>285</v>
      </c>
      <c r="C6765" s="7" t="s">
        <v>1390</v>
      </c>
      <c r="D6765" s="7" t="n">
        <v>1</v>
      </c>
      <c r="E6765" s="7" t="n">
        <v>37.45</v>
      </c>
      <c r="F6765" s="7" t="n">
        <v>0</v>
      </c>
      <c r="G6765" s="7" t="n">
        <v>0</v>
      </c>
    </row>
    <row r="6766" customFormat="false" ht="15" hidden="false" customHeight="false" outlineLevel="0" collapsed="false">
      <c r="A6766" s="7" t="s">
        <v>23</v>
      </c>
      <c r="B6766" s="7" t="s">
        <v>104</v>
      </c>
      <c r="C6766" s="7" t="s">
        <v>1391</v>
      </c>
      <c r="D6766" s="7" t="n">
        <v>1</v>
      </c>
      <c r="E6766" s="7" t="n">
        <v>37.45</v>
      </c>
      <c r="F6766" s="7" t="n">
        <v>0</v>
      </c>
      <c r="G6766" s="7" t="n">
        <v>0</v>
      </c>
    </row>
    <row r="6767" customFormat="false" ht="15" hidden="false" customHeight="false" outlineLevel="0" collapsed="false">
      <c r="A6767" s="7" t="s">
        <v>23</v>
      </c>
      <c r="B6767" s="7" t="s">
        <v>109</v>
      </c>
      <c r="C6767" s="7" t="s">
        <v>1391</v>
      </c>
      <c r="D6767" s="7" t="n">
        <v>1</v>
      </c>
      <c r="E6767" s="7" t="n">
        <v>37.45</v>
      </c>
      <c r="F6767" s="7" t="n">
        <v>0</v>
      </c>
      <c r="G6767" s="7" t="n">
        <v>0</v>
      </c>
    </row>
    <row r="6768" customFormat="false" ht="15" hidden="false" customHeight="false" outlineLevel="0" collapsed="false">
      <c r="A6768" s="7" t="s">
        <v>23</v>
      </c>
      <c r="B6768" s="7" t="s">
        <v>165</v>
      </c>
      <c r="C6768" s="7" t="s">
        <v>1391</v>
      </c>
      <c r="D6768" s="7" t="n">
        <v>1</v>
      </c>
      <c r="E6768" s="7" t="n">
        <v>37.45</v>
      </c>
      <c r="F6768" s="7" t="n">
        <v>0</v>
      </c>
      <c r="G6768" s="7" t="n">
        <v>0</v>
      </c>
    </row>
    <row r="6769" customFormat="false" ht="15" hidden="false" customHeight="false" outlineLevel="0" collapsed="false">
      <c r="A6769" s="7" t="s">
        <v>23</v>
      </c>
      <c r="B6769" s="7" t="s">
        <v>112</v>
      </c>
      <c r="C6769" s="7" t="s">
        <v>1391</v>
      </c>
      <c r="D6769" s="7" t="n">
        <v>1</v>
      </c>
      <c r="E6769" s="7" t="n">
        <v>37.45</v>
      </c>
      <c r="F6769" s="7" t="n">
        <v>0</v>
      </c>
      <c r="G6769" s="7" t="n">
        <v>0</v>
      </c>
    </row>
    <row r="6770" customFormat="false" ht="15" hidden="false" customHeight="false" outlineLevel="0" collapsed="false">
      <c r="A6770" s="7" t="s">
        <v>23</v>
      </c>
      <c r="B6770" s="7" t="s">
        <v>254</v>
      </c>
      <c r="C6770" s="7" t="s">
        <v>1391</v>
      </c>
      <c r="D6770" s="7" t="n">
        <v>1</v>
      </c>
      <c r="E6770" s="7" t="n">
        <v>37.45</v>
      </c>
      <c r="F6770" s="7" t="n">
        <v>0</v>
      </c>
      <c r="G6770" s="7" t="n">
        <v>0</v>
      </c>
    </row>
    <row r="6771" customFormat="false" ht="15" hidden="false" customHeight="false" outlineLevel="0" collapsed="false">
      <c r="A6771" s="7" t="s">
        <v>23</v>
      </c>
      <c r="B6771" s="7" t="s">
        <v>184</v>
      </c>
      <c r="C6771" s="7" t="s">
        <v>1399</v>
      </c>
      <c r="D6771" s="7" t="n">
        <v>1</v>
      </c>
      <c r="E6771" s="7" t="n">
        <v>49.63</v>
      </c>
      <c r="F6771" s="7" t="n">
        <v>0</v>
      </c>
      <c r="G6771" s="7" t="n">
        <v>0</v>
      </c>
    </row>
    <row r="6772" customFormat="false" ht="15" hidden="false" customHeight="false" outlineLevel="0" collapsed="false">
      <c r="A6772" s="7" t="s">
        <v>23</v>
      </c>
      <c r="B6772" s="7" t="s">
        <v>186</v>
      </c>
      <c r="C6772" s="7" t="s">
        <v>1399</v>
      </c>
      <c r="D6772" s="7" t="n">
        <v>1</v>
      </c>
      <c r="E6772" s="7" t="n">
        <v>49.63</v>
      </c>
      <c r="F6772" s="7" t="n">
        <v>0</v>
      </c>
      <c r="G6772" s="7" t="n">
        <v>0</v>
      </c>
    </row>
    <row r="6773" customFormat="false" ht="15" hidden="false" customHeight="false" outlineLevel="0" collapsed="false">
      <c r="A6773" s="7" t="s">
        <v>23</v>
      </c>
      <c r="B6773" s="7" t="s">
        <v>200</v>
      </c>
      <c r="C6773" s="7" t="s">
        <v>1399</v>
      </c>
      <c r="D6773" s="7" t="n">
        <v>1</v>
      </c>
      <c r="E6773" s="7" t="n">
        <v>49.63</v>
      </c>
      <c r="F6773" s="7" t="n">
        <v>0</v>
      </c>
      <c r="G6773" s="7" t="n">
        <v>0</v>
      </c>
    </row>
    <row r="6774" customFormat="false" ht="15" hidden="false" customHeight="false" outlineLevel="0" collapsed="false">
      <c r="A6774" s="7" t="s">
        <v>23</v>
      </c>
      <c r="B6774" s="7" t="s">
        <v>665</v>
      </c>
      <c r="C6774" s="7" t="s">
        <v>1497</v>
      </c>
      <c r="D6774" s="7" t="n">
        <v>4</v>
      </c>
      <c r="E6774" s="7" t="n">
        <v>888</v>
      </c>
      <c r="F6774" s="7" t="n">
        <v>0</v>
      </c>
      <c r="G6774" s="7" t="n">
        <v>0</v>
      </c>
    </row>
    <row r="6775" customFormat="false" ht="15" hidden="false" customHeight="false" outlineLevel="0" collapsed="false">
      <c r="A6775" s="7" t="s">
        <v>23</v>
      </c>
      <c r="B6775" s="7" t="s">
        <v>665</v>
      </c>
      <c r="C6775" s="7" t="s">
        <v>1497</v>
      </c>
      <c r="D6775" s="7" t="n">
        <v>1</v>
      </c>
      <c r="E6775" s="7" t="n">
        <v>260</v>
      </c>
      <c r="F6775" s="7" t="n">
        <v>0</v>
      </c>
      <c r="G6775" s="7" t="n">
        <v>0</v>
      </c>
    </row>
    <row r="6776" customFormat="false" ht="15" hidden="false" customHeight="false" outlineLevel="0" collapsed="false">
      <c r="A6776" s="7" t="s">
        <v>23</v>
      </c>
      <c r="B6776" s="7" t="s">
        <v>645</v>
      </c>
      <c r="C6776" s="7" t="s">
        <v>1497</v>
      </c>
      <c r="D6776" s="7" t="n">
        <v>1</v>
      </c>
      <c r="E6776" s="7" t="n">
        <v>222</v>
      </c>
      <c r="F6776" s="7" t="n">
        <v>0</v>
      </c>
      <c r="G6776" s="7" t="n">
        <v>0</v>
      </c>
    </row>
    <row r="6777" customFormat="false" ht="15" hidden="false" customHeight="false" outlineLevel="0" collapsed="false">
      <c r="A6777" s="7" t="s">
        <v>23</v>
      </c>
      <c r="B6777" s="7" t="s">
        <v>651</v>
      </c>
      <c r="C6777" s="7" t="s">
        <v>1497</v>
      </c>
      <c r="D6777" s="7" t="n">
        <v>1</v>
      </c>
      <c r="E6777" s="7" t="n">
        <v>260</v>
      </c>
      <c r="F6777" s="7" t="n">
        <v>0</v>
      </c>
      <c r="G6777" s="7" t="n">
        <v>0</v>
      </c>
    </row>
    <row r="6778" customFormat="false" ht="15" hidden="false" customHeight="false" outlineLevel="0" collapsed="false">
      <c r="A6778" s="7" t="s">
        <v>23</v>
      </c>
      <c r="B6778" s="7" t="s">
        <v>279</v>
      </c>
      <c r="C6778" s="7" t="s">
        <v>1432</v>
      </c>
      <c r="D6778" s="7" t="n">
        <v>2</v>
      </c>
      <c r="E6778" s="7" t="n">
        <v>84.27</v>
      </c>
      <c r="F6778" s="7" t="n">
        <v>0</v>
      </c>
      <c r="G6778" s="7" t="n">
        <v>0</v>
      </c>
    </row>
    <row r="6779" customFormat="false" ht="15" hidden="false" customHeight="false" outlineLevel="0" collapsed="false">
      <c r="A6779" s="7" t="s">
        <v>23</v>
      </c>
      <c r="B6779" s="7" t="s">
        <v>691</v>
      </c>
      <c r="C6779" s="7" t="s">
        <v>1498</v>
      </c>
      <c r="D6779" s="7" t="n">
        <v>2</v>
      </c>
      <c r="E6779" s="7" t="n">
        <v>60</v>
      </c>
      <c r="F6779" s="7" t="n">
        <v>0</v>
      </c>
      <c r="G6779" s="7" t="n">
        <v>0</v>
      </c>
    </row>
    <row r="6780" customFormat="false" ht="15" hidden="false" customHeight="false" outlineLevel="0" collapsed="false">
      <c r="A6780" s="7" t="s">
        <v>23</v>
      </c>
      <c r="B6780" s="7" t="s">
        <v>691</v>
      </c>
      <c r="C6780" s="7" t="s">
        <v>1498</v>
      </c>
      <c r="D6780" s="7" t="n">
        <v>1</v>
      </c>
      <c r="E6780" s="7" t="n">
        <v>22.5</v>
      </c>
      <c r="F6780" s="7" t="n">
        <v>0</v>
      </c>
      <c r="G6780" s="7" t="n">
        <v>0</v>
      </c>
    </row>
    <row r="6781" customFormat="false" ht="15" hidden="false" customHeight="false" outlineLevel="0" collapsed="false">
      <c r="A6781" s="7" t="s">
        <v>23</v>
      </c>
      <c r="B6781" s="7" t="s">
        <v>729</v>
      </c>
      <c r="C6781" s="7" t="s">
        <v>1550</v>
      </c>
      <c r="D6781" s="7" t="n">
        <v>2</v>
      </c>
      <c r="E6781" s="7" t="n">
        <v>310</v>
      </c>
      <c r="F6781" s="7" t="n">
        <v>0</v>
      </c>
      <c r="G6781" s="7" t="n">
        <v>0</v>
      </c>
    </row>
    <row r="6782" customFormat="false" ht="15" hidden="false" customHeight="false" outlineLevel="0" collapsed="false">
      <c r="A6782" s="7" t="s">
        <v>23</v>
      </c>
      <c r="B6782" s="7" t="s">
        <v>797</v>
      </c>
      <c r="C6782" s="7" t="s">
        <v>1535</v>
      </c>
      <c r="D6782" s="7" t="n">
        <v>1</v>
      </c>
      <c r="E6782" s="7" t="n">
        <v>111.04</v>
      </c>
      <c r="F6782" s="7" t="n">
        <v>0</v>
      </c>
      <c r="G6782" s="7" t="n">
        <v>0</v>
      </c>
    </row>
    <row r="6783" customFormat="false" ht="15" hidden="false" customHeight="false" outlineLevel="0" collapsed="false">
      <c r="A6783" s="7" t="s">
        <v>23</v>
      </c>
      <c r="B6783" s="7" t="s">
        <v>679</v>
      </c>
      <c r="C6783" s="7" t="s">
        <v>1279</v>
      </c>
      <c r="D6783" s="7" t="n">
        <v>3</v>
      </c>
      <c r="E6783" s="7" t="n">
        <v>315</v>
      </c>
      <c r="F6783" s="7" t="n">
        <v>1</v>
      </c>
      <c r="G6783" s="7" t="n">
        <v>105</v>
      </c>
    </row>
    <row r="6784" customFormat="false" ht="15" hidden="false" customHeight="false" outlineLevel="0" collapsed="false">
      <c r="A6784" s="7" t="s">
        <v>23</v>
      </c>
      <c r="B6784" s="7" t="s">
        <v>549</v>
      </c>
      <c r="C6784" s="7" t="s">
        <v>1279</v>
      </c>
      <c r="D6784" s="7" t="n">
        <v>0</v>
      </c>
      <c r="E6784" s="7" t="n">
        <v>0</v>
      </c>
      <c r="F6784" s="7" t="n">
        <v>2</v>
      </c>
      <c r="G6784" s="7" t="n">
        <v>210</v>
      </c>
    </row>
    <row r="6785" customFormat="false" ht="15" hidden="false" customHeight="false" outlineLevel="0" collapsed="false">
      <c r="A6785" s="7" t="s">
        <v>23</v>
      </c>
      <c r="B6785" s="7" t="s">
        <v>659</v>
      </c>
      <c r="C6785" s="7" t="s">
        <v>1279</v>
      </c>
      <c r="D6785" s="7" t="n">
        <v>4</v>
      </c>
      <c r="E6785" s="7" t="n">
        <v>420</v>
      </c>
      <c r="F6785" s="7" t="n">
        <v>2</v>
      </c>
      <c r="G6785" s="7" t="n">
        <v>210</v>
      </c>
    </row>
    <row r="6786" customFormat="false" ht="15" hidden="false" customHeight="false" outlineLevel="0" collapsed="false">
      <c r="A6786" s="7" t="s">
        <v>23</v>
      </c>
      <c r="B6786" s="7" t="s">
        <v>661</v>
      </c>
      <c r="C6786" s="7" t="s">
        <v>1279</v>
      </c>
      <c r="D6786" s="7" t="n">
        <v>2</v>
      </c>
      <c r="E6786" s="7" t="n">
        <v>210.01</v>
      </c>
      <c r="F6786" s="7" t="n">
        <v>1</v>
      </c>
      <c r="G6786" s="7" t="n">
        <v>105</v>
      </c>
    </row>
    <row r="6787" customFormat="false" ht="15" hidden="false" customHeight="false" outlineLevel="0" collapsed="false">
      <c r="A6787" s="7" t="s">
        <v>23</v>
      </c>
      <c r="B6787" s="7" t="s">
        <v>667</v>
      </c>
      <c r="C6787" s="7" t="s">
        <v>1493</v>
      </c>
      <c r="D6787" s="7" t="n">
        <v>0</v>
      </c>
      <c r="E6787" s="7" t="n">
        <v>0</v>
      </c>
      <c r="F6787" s="7" t="n">
        <v>1</v>
      </c>
      <c r="G6787" s="7" t="n">
        <v>90</v>
      </c>
    </row>
    <row r="6788" customFormat="false" ht="15" hidden="false" customHeight="false" outlineLevel="0" collapsed="false">
      <c r="A6788" s="7" t="s">
        <v>23</v>
      </c>
      <c r="B6788" s="7" t="s">
        <v>676</v>
      </c>
      <c r="C6788" s="7" t="s">
        <v>1493</v>
      </c>
      <c r="D6788" s="7" t="n">
        <v>0</v>
      </c>
      <c r="E6788" s="7" t="n">
        <v>0</v>
      </c>
      <c r="F6788" s="7" t="n">
        <v>4</v>
      </c>
      <c r="G6788" s="7" t="n">
        <v>360</v>
      </c>
    </row>
    <row r="6789" customFormat="false" ht="15" hidden="false" customHeight="false" outlineLevel="0" collapsed="false">
      <c r="A6789" s="7" t="s">
        <v>23</v>
      </c>
      <c r="B6789" s="7" t="s">
        <v>692</v>
      </c>
      <c r="C6789" s="7" t="s">
        <v>1493</v>
      </c>
      <c r="D6789" s="7" t="n">
        <v>0</v>
      </c>
      <c r="E6789" s="7" t="n">
        <v>0</v>
      </c>
      <c r="F6789" s="7" t="n">
        <v>4</v>
      </c>
      <c r="G6789" s="7" t="n">
        <v>360</v>
      </c>
    </row>
    <row r="6790" customFormat="false" ht="15" hidden="false" customHeight="false" outlineLevel="0" collapsed="false">
      <c r="A6790" s="7" t="s">
        <v>23</v>
      </c>
      <c r="B6790" s="7" t="s">
        <v>666</v>
      </c>
      <c r="C6790" s="7" t="s">
        <v>1494</v>
      </c>
      <c r="D6790" s="7" t="n">
        <v>0</v>
      </c>
      <c r="E6790" s="7" t="n">
        <v>0</v>
      </c>
      <c r="F6790" s="7" t="n">
        <v>1</v>
      </c>
      <c r="G6790" s="7" t="n">
        <v>90</v>
      </c>
    </row>
    <row r="6791" customFormat="false" ht="15" hidden="false" customHeight="false" outlineLevel="0" collapsed="false">
      <c r="A6791" s="7" t="s">
        <v>23</v>
      </c>
      <c r="B6791" s="7" t="s">
        <v>674</v>
      </c>
      <c r="C6791" s="7" t="s">
        <v>1494</v>
      </c>
      <c r="D6791" s="7" t="n">
        <v>0</v>
      </c>
      <c r="E6791" s="7" t="n">
        <v>0</v>
      </c>
      <c r="F6791" s="7" t="n">
        <v>4</v>
      </c>
      <c r="G6791" s="7" t="n">
        <v>360</v>
      </c>
    </row>
    <row r="6792" customFormat="false" ht="15" hidden="false" customHeight="false" outlineLevel="0" collapsed="false">
      <c r="A6792" s="7" t="s">
        <v>23</v>
      </c>
      <c r="B6792" s="7" t="s">
        <v>711</v>
      </c>
      <c r="C6792" s="7" t="s">
        <v>1494</v>
      </c>
      <c r="D6792" s="7" t="n">
        <v>0</v>
      </c>
      <c r="E6792" s="7" t="n">
        <v>0</v>
      </c>
      <c r="F6792" s="7" t="n">
        <v>5</v>
      </c>
      <c r="G6792" s="7" t="n">
        <v>450</v>
      </c>
    </row>
    <row r="6793" customFormat="false" ht="15" hidden="false" customHeight="false" outlineLevel="0" collapsed="false">
      <c r="A6793" s="7" t="s">
        <v>23</v>
      </c>
      <c r="B6793" s="7" t="s">
        <v>414</v>
      </c>
      <c r="C6793" s="7" t="s">
        <v>1385</v>
      </c>
      <c r="D6793" s="7" t="n">
        <v>1</v>
      </c>
      <c r="E6793" s="7" t="n">
        <v>203.37</v>
      </c>
      <c r="F6793" s="7" t="n">
        <v>0</v>
      </c>
      <c r="G6793" s="7" t="n">
        <v>0</v>
      </c>
    </row>
    <row r="6794" customFormat="false" ht="15" hidden="false" customHeight="false" outlineLevel="0" collapsed="false">
      <c r="A6794" s="7" t="s">
        <v>23</v>
      </c>
      <c r="B6794" s="7" t="s">
        <v>414</v>
      </c>
      <c r="C6794" s="7" t="s">
        <v>1385</v>
      </c>
      <c r="D6794" s="7" t="n">
        <v>1</v>
      </c>
      <c r="E6794" s="7" t="n">
        <v>128</v>
      </c>
      <c r="F6794" s="7" t="n">
        <v>0</v>
      </c>
      <c r="G6794" s="7" t="n">
        <v>0</v>
      </c>
    </row>
    <row r="6795" customFormat="false" ht="15" hidden="false" customHeight="false" outlineLevel="0" collapsed="false">
      <c r="A6795" s="7" t="s">
        <v>23</v>
      </c>
      <c r="B6795" s="7" t="s">
        <v>522</v>
      </c>
      <c r="C6795" s="7" t="s">
        <v>1385</v>
      </c>
      <c r="D6795" s="7" t="n">
        <v>5</v>
      </c>
      <c r="E6795" s="7" t="n">
        <v>640</v>
      </c>
      <c r="F6795" s="7" t="n">
        <v>0</v>
      </c>
      <c r="G6795" s="7" t="n">
        <v>0</v>
      </c>
    </row>
    <row r="6796" customFormat="false" ht="15" hidden="false" customHeight="false" outlineLevel="0" collapsed="false">
      <c r="A6796" s="7" t="s">
        <v>23</v>
      </c>
      <c r="B6796" s="7" t="s">
        <v>712</v>
      </c>
      <c r="C6796" s="7" t="s">
        <v>1385</v>
      </c>
      <c r="D6796" s="7" t="n">
        <v>2</v>
      </c>
      <c r="E6796" s="7" t="n">
        <v>190</v>
      </c>
      <c r="F6796" s="7" t="n">
        <v>0</v>
      </c>
      <c r="G6796" s="7" t="n">
        <v>0</v>
      </c>
    </row>
    <row r="6797" customFormat="false" ht="15" hidden="false" customHeight="false" outlineLevel="0" collapsed="false">
      <c r="A6797" s="7" t="s">
        <v>23</v>
      </c>
      <c r="B6797" s="7" t="s">
        <v>747</v>
      </c>
      <c r="C6797" s="7" t="s">
        <v>1539</v>
      </c>
      <c r="D6797" s="7" t="n">
        <v>-1</v>
      </c>
      <c r="E6797" s="7" t="n">
        <v>-222</v>
      </c>
      <c r="F6797" s="7" t="n">
        <v>0</v>
      </c>
      <c r="G6797" s="7" t="n">
        <v>0</v>
      </c>
    </row>
    <row r="6798" customFormat="false" ht="15" hidden="false" customHeight="false" outlineLevel="0" collapsed="false">
      <c r="A6798" s="7" t="s">
        <v>23</v>
      </c>
      <c r="B6798" s="7" t="s">
        <v>809</v>
      </c>
      <c r="C6798" s="7" t="s">
        <v>1539</v>
      </c>
      <c r="D6798" s="7" t="n">
        <v>-1</v>
      </c>
      <c r="E6798" s="7" t="n">
        <v>-222</v>
      </c>
      <c r="F6798" s="7" t="n">
        <v>0</v>
      </c>
      <c r="G6798" s="7" t="n">
        <v>0</v>
      </c>
    </row>
    <row r="6799" customFormat="false" ht="15" hidden="false" customHeight="false" outlineLevel="0" collapsed="false">
      <c r="A6799" s="7" t="s">
        <v>23</v>
      </c>
      <c r="B6799" s="7" t="s">
        <v>703</v>
      </c>
      <c r="C6799" s="7" t="s">
        <v>1497</v>
      </c>
      <c r="D6799" s="7" t="n">
        <v>1</v>
      </c>
      <c r="E6799" s="7" t="n">
        <v>222</v>
      </c>
      <c r="F6799" s="7" t="n">
        <v>0</v>
      </c>
      <c r="G6799" s="7" t="n">
        <v>0</v>
      </c>
    </row>
    <row r="6800" customFormat="false" ht="15" hidden="false" customHeight="false" outlineLevel="0" collapsed="false">
      <c r="A6800" s="7" t="s">
        <v>23</v>
      </c>
      <c r="B6800" s="7" t="s">
        <v>665</v>
      </c>
      <c r="C6800" s="7" t="s">
        <v>1497</v>
      </c>
      <c r="D6800" s="7" t="n">
        <v>2</v>
      </c>
      <c r="E6800" s="7" t="n">
        <v>444</v>
      </c>
      <c r="F6800" s="7" t="n">
        <v>1</v>
      </c>
      <c r="G6800" s="7" t="n">
        <v>222</v>
      </c>
    </row>
    <row r="6801" customFormat="false" ht="15" hidden="false" customHeight="false" outlineLevel="0" collapsed="false">
      <c r="A6801" s="7" t="s">
        <v>23</v>
      </c>
      <c r="B6801" s="7" t="s">
        <v>645</v>
      </c>
      <c r="C6801" s="7" t="s">
        <v>1497</v>
      </c>
      <c r="D6801" s="7" t="n">
        <v>4</v>
      </c>
      <c r="E6801" s="7" t="n">
        <v>888</v>
      </c>
      <c r="F6801" s="7" t="n">
        <v>5</v>
      </c>
      <c r="G6801" s="7" t="n">
        <v>1110</v>
      </c>
    </row>
    <row r="6802" customFormat="false" ht="15" hidden="false" customHeight="false" outlineLevel="0" collapsed="false">
      <c r="A6802" s="7" t="s">
        <v>23</v>
      </c>
      <c r="B6802" s="7" t="s">
        <v>645</v>
      </c>
      <c r="C6802" s="7" t="s">
        <v>1497</v>
      </c>
      <c r="D6802" s="7" t="n">
        <v>2</v>
      </c>
      <c r="E6802" s="7" t="n">
        <v>520.02</v>
      </c>
      <c r="F6802" s="7" t="n">
        <v>0</v>
      </c>
      <c r="G6802" s="7" t="n">
        <v>0</v>
      </c>
    </row>
    <row r="6803" customFormat="false" ht="15" hidden="false" customHeight="false" outlineLevel="0" collapsed="false">
      <c r="A6803" s="7" t="s">
        <v>23</v>
      </c>
      <c r="B6803" s="7" t="s">
        <v>651</v>
      </c>
      <c r="C6803" s="7" t="s">
        <v>1497</v>
      </c>
      <c r="D6803" s="7" t="n">
        <v>6</v>
      </c>
      <c r="E6803" s="7" t="n">
        <v>1332</v>
      </c>
      <c r="F6803" s="7" t="n">
        <v>5</v>
      </c>
      <c r="G6803" s="7" t="n">
        <v>1110</v>
      </c>
    </row>
    <row r="6804" customFormat="false" ht="15" hidden="false" customHeight="false" outlineLevel="0" collapsed="false">
      <c r="A6804" s="7" t="s">
        <v>23</v>
      </c>
      <c r="B6804" s="7" t="s">
        <v>651</v>
      </c>
      <c r="C6804" s="7" t="s">
        <v>1497</v>
      </c>
      <c r="D6804" s="7" t="n">
        <v>4</v>
      </c>
      <c r="E6804" s="7" t="n">
        <v>1040.01</v>
      </c>
      <c r="F6804" s="7" t="n">
        <v>0</v>
      </c>
      <c r="G6804" s="7" t="n">
        <v>0</v>
      </c>
    </row>
    <row r="6805" customFormat="false" ht="15" hidden="false" customHeight="false" outlineLevel="0" collapsed="false">
      <c r="A6805" s="7" t="s">
        <v>23</v>
      </c>
      <c r="B6805" s="7" t="s">
        <v>533</v>
      </c>
      <c r="C6805" s="7" t="s">
        <v>1424</v>
      </c>
      <c r="D6805" s="7" t="n">
        <v>14</v>
      </c>
      <c r="E6805" s="7" t="n">
        <v>979.96</v>
      </c>
      <c r="F6805" s="7" t="n">
        <v>1</v>
      </c>
      <c r="G6805" s="7" t="n">
        <v>70</v>
      </c>
    </row>
    <row r="6806" customFormat="false" ht="15" hidden="false" customHeight="false" outlineLevel="0" collapsed="false">
      <c r="A6806" s="7" t="s">
        <v>23</v>
      </c>
      <c r="B6806" s="7" t="s">
        <v>533</v>
      </c>
      <c r="C6806" s="7" t="s">
        <v>1424</v>
      </c>
      <c r="D6806" s="7" t="n">
        <v>8</v>
      </c>
      <c r="E6806" s="7" t="n">
        <v>480</v>
      </c>
      <c r="F6806" s="7" t="n">
        <v>0</v>
      </c>
      <c r="G6806" s="7" t="n">
        <v>0</v>
      </c>
    </row>
    <row r="6807" customFormat="false" ht="15" hidden="false" customHeight="false" outlineLevel="0" collapsed="false">
      <c r="A6807" s="7" t="s">
        <v>23</v>
      </c>
      <c r="B6807" s="7" t="s">
        <v>530</v>
      </c>
      <c r="C6807" s="7" t="s">
        <v>1424</v>
      </c>
      <c r="D6807" s="7" t="n">
        <v>15</v>
      </c>
      <c r="E6807" s="7" t="n">
        <v>1049.94</v>
      </c>
      <c r="F6807" s="7" t="n">
        <v>2</v>
      </c>
      <c r="G6807" s="7" t="n">
        <v>139.99</v>
      </c>
    </row>
    <row r="6808" customFormat="false" ht="15" hidden="false" customHeight="false" outlineLevel="0" collapsed="false">
      <c r="A6808" s="7" t="s">
        <v>23</v>
      </c>
      <c r="B6808" s="7" t="s">
        <v>530</v>
      </c>
      <c r="C6808" s="7" t="s">
        <v>1424</v>
      </c>
      <c r="D6808" s="7" t="n">
        <v>5</v>
      </c>
      <c r="E6808" s="7" t="n">
        <v>299.99</v>
      </c>
      <c r="F6808" s="7" t="n">
        <v>0</v>
      </c>
      <c r="G6808" s="7" t="n">
        <v>0</v>
      </c>
    </row>
    <row r="6809" customFormat="false" ht="15" hidden="false" customHeight="false" outlineLevel="0" collapsed="false">
      <c r="A6809" s="7" t="s">
        <v>23</v>
      </c>
      <c r="B6809" s="7" t="s">
        <v>593</v>
      </c>
      <c r="C6809" s="7" t="s">
        <v>1424</v>
      </c>
      <c r="D6809" s="7" t="n">
        <v>2</v>
      </c>
      <c r="E6809" s="7" t="n">
        <v>140.01</v>
      </c>
      <c r="F6809" s="7" t="n">
        <v>-2</v>
      </c>
      <c r="G6809" s="7" t="n">
        <v>-139.99</v>
      </c>
    </row>
    <row r="6810" customFormat="false" ht="15" hidden="false" customHeight="false" outlineLevel="0" collapsed="false">
      <c r="A6810" s="7" t="s">
        <v>23</v>
      </c>
      <c r="B6810" s="7" t="s">
        <v>593</v>
      </c>
      <c r="C6810" s="7" t="s">
        <v>1424</v>
      </c>
      <c r="D6810" s="7" t="n">
        <v>4</v>
      </c>
      <c r="E6810" s="7" t="n">
        <v>240</v>
      </c>
      <c r="F6810" s="7" t="n">
        <v>0</v>
      </c>
      <c r="G6810" s="7" t="n">
        <v>0</v>
      </c>
    </row>
    <row r="6811" customFormat="false" ht="15" hidden="false" customHeight="false" outlineLevel="0" collapsed="false">
      <c r="A6811" s="7" t="s">
        <v>23</v>
      </c>
      <c r="B6811" s="7" t="s">
        <v>604</v>
      </c>
      <c r="C6811" s="7" t="s">
        <v>1424</v>
      </c>
      <c r="D6811" s="7" t="n">
        <v>6</v>
      </c>
      <c r="E6811" s="7" t="n">
        <v>419.98</v>
      </c>
      <c r="F6811" s="7" t="n">
        <v>1</v>
      </c>
      <c r="G6811" s="7" t="n">
        <v>70</v>
      </c>
    </row>
    <row r="6812" customFormat="false" ht="15" hidden="false" customHeight="false" outlineLevel="0" collapsed="false">
      <c r="A6812" s="7" t="s">
        <v>23</v>
      </c>
      <c r="B6812" s="7" t="s">
        <v>604</v>
      </c>
      <c r="C6812" s="7" t="s">
        <v>1424</v>
      </c>
      <c r="D6812" s="7" t="n">
        <v>2</v>
      </c>
      <c r="E6812" s="7" t="n">
        <v>120</v>
      </c>
      <c r="F6812" s="7" t="n">
        <v>0</v>
      </c>
      <c r="G6812" s="7" t="n">
        <v>0</v>
      </c>
    </row>
    <row r="6813" customFormat="false" ht="15" hidden="false" customHeight="false" outlineLevel="0" collapsed="false">
      <c r="A6813" s="7" t="s">
        <v>23</v>
      </c>
      <c r="B6813" s="7" t="s">
        <v>161</v>
      </c>
      <c r="C6813" s="7" t="s">
        <v>1428</v>
      </c>
      <c r="D6813" s="7" t="n">
        <v>2</v>
      </c>
      <c r="E6813" s="7" t="n">
        <v>280.01</v>
      </c>
      <c r="F6813" s="7" t="n">
        <v>1</v>
      </c>
      <c r="G6813" s="7" t="n">
        <v>140</v>
      </c>
    </row>
    <row r="6814" customFormat="false" ht="15" hidden="false" customHeight="false" outlineLevel="0" collapsed="false">
      <c r="A6814" s="7" t="s">
        <v>23</v>
      </c>
      <c r="B6814" s="7" t="s">
        <v>161</v>
      </c>
      <c r="C6814" s="7" t="s">
        <v>1428</v>
      </c>
      <c r="D6814" s="7" t="n">
        <v>1</v>
      </c>
      <c r="E6814" s="7" t="n">
        <v>127</v>
      </c>
      <c r="F6814" s="7" t="n">
        <v>0</v>
      </c>
      <c r="G6814" s="7" t="n">
        <v>0</v>
      </c>
    </row>
    <row r="6815" customFormat="false" ht="15" hidden="false" customHeight="false" outlineLevel="0" collapsed="false">
      <c r="A6815" s="7" t="s">
        <v>23</v>
      </c>
      <c r="B6815" s="7" t="s">
        <v>204</v>
      </c>
      <c r="C6815" s="7" t="s">
        <v>1428</v>
      </c>
      <c r="D6815" s="7" t="n">
        <v>1</v>
      </c>
      <c r="E6815" s="7" t="n">
        <v>140</v>
      </c>
      <c r="F6815" s="7" t="n">
        <v>1</v>
      </c>
      <c r="G6815" s="7" t="n">
        <v>140</v>
      </c>
    </row>
    <row r="6816" customFormat="false" ht="15" hidden="false" customHeight="false" outlineLevel="0" collapsed="false">
      <c r="A6816" s="7" t="s">
        <v>23</v>
      </c>
      <c r="B6816" s="7" t="s">
        <v>204</v>
      </c>
      <c r="C6816" s="7" t="s">
        <v>1428</v>
      </c>
      <c r="D6816" s="7" t="n">
        <v>2</v>
      </c>
      <c r="E6816" s="7" t="n">
        <v>254</v>
      </c>
      <c r="F6816" s="7" t="n">
        <v>0</v>
      </c>
      <c r="G6816" s="7" t="n">
        <v>0</v>
      </c>
    </row>
    <row r="6817" customFormat="false" ht="15" hidden="false" customHeight="false" outlineLevel="0" collapsed="false">
      <c r="A6817" s="7" t="s">
        <v>23</v>
      </c>
      <c r="B6817" s="7" t="s">
        <v>196</v>
      </c>
      <c r="C6817" s="7" t="s">
        <v>1428</v>
      </c>
      <c r="D6817" s="7" t="n">
        <v>0</v>
      </c>
      <c r="E6817" s="7" t="n">
        <v>0</v>
      </c>
      <c r="F6817" s="7" t="n">
        <v>2</v>
      </c>
      <c r="G6817" s="7" t="n">
        <v>280</v>
      </c>
    </row>
    <row r="6818" customFormat="false" ht="15" hidden="false" customHeight="false" outlineLevel="0" collapsed="false">
      <c r="A6818" s="7" t="s">
        <v>23</v>
      </c>
      <c r="B6818" s="7" t="s">
        <v>196</v>
      </c>
      <c r="C6818" s="7" t="s">
        <v>1428</v>
      </c>
      <c r="D6818" s="7" t="n">
        <v>1</v>
      </c>
      <c r="E6818" s="7" t="n">
        <v>127</v>
      </c>
      <c r="F6818" s="7" t="n">
        <v>0</v>
      </c>
      <c r="G6818" s="7" t="n">
        <v>0</v>
      </c>
    </row>
    <row r="6819" customFormat="false" ht="15" hidden="false" customHeight="false" outlineLevel="0" collapsed="false">
      <c r="A6819" s="7" t="s">
        <v>23</v>
      </c>
      <c r="B6819" s="7" t="s">
        <v>286</v>
      </c>
      <c r="C6819" s="7" t="s">
        <v>1428</v>
      </c>
      <c r="D6819" s="7" t="n">
        <v>1</v>
      </c>
      <c r="E6819" s="7" t="n">
        <v>127</v>
      </c>
      <c r="F6819" s="7" t="n">
        <v>0</v>
      </c>
      <c r="G6819" s="7" t="n">
        <v>0</v>
      </c>
    </row>
    <row r="6820" customFormat="false" ht="15" hidden="false" customHeight="false" outlineLevel="0" collapsed="false">
      <c r="A6820" s="7" t="s">
        <v>23</v>
      </c>
      <c r="B6820" s="7" t="s">
        <v>175</v>
      </c>
      <c r="C6820" s="7" t="s">
        <v>1437</v>
      </c>
      <c r="D6820" s="7" t="n">
        <v>4</v>
      </c>
      <c r="E6820" s="7" t="n">
        <v>149.82</v>
      </c>
      <c r="F6820" s="7" t="n">
        <v>20</v>
      </c>
      <c r="G6820" s="7" t="n">
        <v>749.1</v>
      </c>
    </row>
    <row r="6821" customFormat="false" ht="15" hidden="false" customHeight="false" outlineLevel="0" collapsed="false">
      <c r="A6821" s="7" t="s">
        <v>23</v>
      </c>
      <c r="B6821" s="7" t="s">
        <v>245</v>
      </c>
      <c r="C6821" s="7" t="s">
        <v>1443</v>
      </c>
      <c r="D6821" s="7" t="n">
        <v>1</v>
      </c>
      <c r="E6821" s="7" t="n">
        <v>72.61</v>
      </c>
      <c r="F6821" s="7" t="n">
        <v>0</v>
      </c>
      <c r="G6821" s="7" t="n">
        <v>0</v>
      </c>
    </row>
    <row r="6822" customFormat="false" ht="15" hidden="false" customHeight="false" outlineLevel="0" collapsed="false">
      <c r="A6822" s="7" t="s">
        <v>23</v>
      </c>
      <c r="B6822" s="7" t="s">
        <v>245</v>
      </c>
      <c r="C6822" s="7" t="s">
        <v>1443</v>
      </c>
      <c r="D6822" s="7" t="n">
        <v>1</v>
      </c>
      <c r="E6822" s="7" t="n">
        <v>0.01</v>
      </c>
      <c r="F6822" s="7" t="n">
        <v>0</v>
      </c>
      <c r="G6822" s="7" t="n">
        <v>0</v>
      </c>
    </row>
    <row r="6823" customFormat="false" ht="15" hidden="false" customHeight="false" outlineLevel="0" collapsed="false">
      <c r="A6823" s="7" t="s">
        <v>23</v>
      </c>
      <c r="B6823" s="7" t="s">
        <v>245</v>
      </c>
      <c r="C6823" s="7" t="s">
        <v>1443</v>
      </c>
      <c r="D6823" s="7" t="n">
        <v>0</v>
      </c>
      <c r="E6823" s="7" t="n">
        <v>0</v>
      </c>
      <c r="F6823" s="7" t="n">
        <v>1</v>
      </c>
      <c r="G6823" s="7" t="n">
        <v>79.65</v>
      </c>
    </row>
    <row r="6824" customFormat="false" ht="15" hidden="false" customHeight="false" outlineLevel="0" collapsed="false">
      <c r="A6824" s="7" t="s">
        <v>23</v>
      </c>
      <c r="B6824" s="7" t="s">
        <v>103</v>
      </c>
      <c r="C6824" s="7" t="s">
        <v>1443</v>
      </c>
      <c r="D6824" s="7" t="n">
        <v>6</v>
      </c>
      <c r="E6824" s="7" t="n">
        <v>425.25</v>
      </c>
      <c r="F6824" s="7" t="n">
        <v>0</v>
      </c>
      <c r="G6824" s="7" t="n">
        <v>0</v>
      </c>
    </row>
    <row r="6825" customFormat="false" ht="15" hidden="false" customHeight="false" outlineLevel="0" collapsed="false">
      <c r="A6825" s="7" t="s">
        <v>23</v>
      </c>
      <c r="B6825" s="7" t="s">
        <v>103</v>
      </c>
      <c r="C6825" s="7" t="s">
        <v>1443</v>
      </c>
      <c r="D6825" s="7" t="n">
        <v>12</v>
      </c>
      <c r="E6825" s="7" t="n">
        <v>871.29</v>
      </c>
      <c r="F6825" s="7" t="n">
        <v>0</v>
      </c>
      <c r="G6825" s="7" t="n">
        <v>0</v>
      </c>
    </row>
    <row r="6826" customFormat="false" ht="15" hidden="false" customHeight="false" outlineLevel="0" collapsed="false">
      <c r="A6826" s="7" t="s">
        <v>23</v>
      </c>
      <c r="B6826" s="7" t="s">
        <v>103</v>
      </c>
      <c r="C6826" s="7" t="s">
        <v>1443</v>
      </c>
      <c r="D6826" s="7" t="n">
        <v>0</v>
      </c>
      <c r="E6826" s="7" t="n">
        <v>0</v>
      </c>
      <c r="F6826" s="7" t="n">
        <v>6</v>
      </c>
      <c r="G6826" s="7" t="n">
        <v>477.9</v>
      </c>
    </row>
    <row r="6827" customFormat="false" ht="15" hidden="false" customHeight="false" outlineLevel="0" collapsed="false">
      <c r="A6827" s="7" t="s">
        <v>23</v>
      </c>
      <c r="B6827" s="7" t="s">
        <v>771</v>
      </c>
      <c r="C6827" s="7" t="s">
        <v>1551</v>
      </c>
      <c r="D6827" s="7" t="n">
        <v>1</v>
      </c>
      <c r="E6827" s="7" t="n">
        <v>165.41</v>
      </c>
      <c r="F6827" s="7" t="n">
        <v>0</v>
      </c>
      <c r="G6827" s="7" t="n">
        <v>0</v>
      </c>
    </row>
    <row r="6828" customFormat="false" ht="15" hidden="false" customHeight="false" outlineLevel="0" collapsed="false">
      <c r="A6828" s="7" t="s">
        <v>23</v>
      </c>
      <c r="B6828" s="7" t="s">
        <v>351</v>
      </c>
      <c r="C6828" s="7" t="s">
        <v>1268</v>
      </c>
      <c r="D6828" s="7" t="n">
        <v>3</v>
      </c>
      <c r="E6828" s="7" t="n">
        <v>255.03</v>
      </c>
      <c r="F6828" s="7" t="n">
        <v>0</v>
      </c>
      <c r="G6828" s="7" t="n">
        <v>0</v>
      </c>
    </row>
    <row r="6829" customFormat="false" ht="15" hidden="false" customHeight="false" outlineLevel="0" collapsed="false">
      <c r="A6829" s="7" t="s">
        <v>23</v>
      </c>
      <c r="B6829" s="7" t="s">
        <v>459</v>
      </c>
      <c r="C6829" s="7" t="s">
        <v>1268</v>
      </c>
      <c r="D6829" s="7" t="n">
        <v>1</v>
      </c>
      <c r="E6829" s="7" t="n">
        <v>85.03</v>
      </c>
      <c r="F6829" s="7" t="n">
        <v>0</v>
      </c>
      <c r="G6829" s="7" t="n">
        <v>0</v>
      </c>
    </row>
    <row r="6830" customFormat="false" ht="15" hidden="false" customHeight="false" outlineLevel="0" collapsed="false">
      <c r="A6830" s="7" t="s">
        <v>23</v>
      </c>
      <c r="B6830" s="7" t="s">
        <v>86</v>
      </c>
      <c r="C6830" s="7" t="s">
        <v>1271</v>
      </c>
      <c r="D6830" s="7" t="n">
        <v>1</v>
      </c>
      <c r="E6830" s="7" t="n">
        <v>117.13</v>
      </c>
      <c r="F6830" s="7" t="n">
        <v>0</v>
      </c>
      <c r="G6830" s="7" t="n">
        <v>0</v>
      </c>
    </row>
    <row r="6831" customFormat="false" ht="15" hidden="false" customHeight="false" outlineLevel="0" collapsed="false">
      <c r="A6831" s="7" t="s">
        <v>23</v>
      </c>
      <c r="B6831" s="7" t="s">
        <v>88</v>
      </c>
      <c r="C6831" s="7" t="s">
        <v>1271</v>
      </c>
      <c r="D6831" s="7" t="n">
        <v>1</v>
      </c>
      <c r="E6831" s="7" t="n">
        <v>117.13</v>
      </c>
      <c r="F6831" s="7" t="n">
        <v>0</v>
      </c>
      <c r="G6831" s="7" t="n">
        <v>0</v>
      </c>
    </row>
    <row r="6832" customFormat="false" ht="15" hidden="false" customHeight="false" outlineLevel="0" collapsed="false">
      <c r="A6832" s="7" t="s">
        <v>23</v>
      </c>
      <c r="B6832" s="7" t="s">
        <v>206</v>
      </c>
      <c r="C6832" s="7" t="s">
        <v>1271</v>
      </c>
      <c r="D6832" s="7" t="n">
        <v>1</v>
      </c>
      <c r="E6832" s="7" t="n">
        <v>117.13</v>
      </c>
      <c r="F6832" s="7" t="n">
        <v>0</v>
      </c>
      <c r="G6832" s="7" t="n">
        <v>0</v>
      </c>
    </row>
    <row r="6833" customFormat="false" ht="15" hidden="false" customHeight="false" outlineLevel="0" collapsed="false">
      <c r="A6833" s="7" t="s">
        <v>23</v>
      </c>
      <c r="B6833" s="7" t="s">
        <v>339</v>
      </c>
      <c r="C6833" s="7" t="s">
        <v>1277</v>
      </c>
      <c r="D6833" s="7" t="n">
        <v>1</v>
      </c>
      <c r="E6833" s="7" t="n">
        <v>85</v>
      </c>
      <c r="F6833" s="7" t="n">
        <v>0</v>
      </c>
      <c r="G6833" s="7" t="n">
        <v>0</v>
      </c>
    </row>
    <row r="6834" customFormat="false" ht="15" hidden="false" customHeight="false" outlineLevel="0" collapsed="false">
      <c r="A6834" s="7" t="s">
        <v>23</v>
      </c>
      <c r="B6834" s="7" t="s">
        <v>679</v>
      </c>
      <c r="C6834" s="7" t="s">
        <v>1279</v>
      </c>
      <c r="D6834" s="7" t="n">
        <v>1</v>
      </c>
      <c r="E6834" s="7" t="n">
        <v>105</v>
      </c>
      <c r="F6834" s="7" t="n">
        <v>0</v>
      </c>
      <c r="G6834" s="7" t="n">
        <v>0</v>
      </c>
    </row>
    <row r="6835" customFormat="false" ht="15" hidden="false" customHeight="false" outlineLevel="0" collapsed="false">
      <c r="A6835" s="7" t="s">
        <v>23</v>
      </c>
      <c r="B6835" s="7" t="s">
        <v>659</v>
      </c>
      <c r="C6835" s="7" t="s">
        <v>1279</v>
      </c>
      <c r="D6835" s="7" t="n">
        <v>1</v>
      </c>
      <c r="E6835" s="7" t="n">
        <v>105</v>
      </c>
      <c r="F6835" s="7" t="n">
        <v>0</v>
      </c>
      <c r="G6835" s="7" t="n">
        <v>0</v>
      </c>
    </row>
    <row r="6836" customFormat="false" ht="15" hidden="false" customHeight="false" outlineLevel="0" collapsed="false">
      <c r="A6836" s="7" t="s">
        <v>23</v>
      </c>
      <c r="B6836" s="7" t="s">
        <v>661</v>
      </c>
      <c r="C6836" s="7" t="s">
        <v>1279</v>
      </c>
      <c r="D6836" s="7" t="n">
        <v>1</v>
      </c>
      <c r="E6836" s="7" t="n">
        <v>105</v>
      </c>
      <c r="F6836" s="7" t="n">
        <v>0</v>
      </c>
      <c r="G6836" s="7" t="n">
        <v>0</v>
      </c>
    </row>
    <row r="6837" customFormat="false" ht="15" hidden="false" customHeight="false" outlineLevel="0" collapsed="false">
      <c r="A6837" s="7" t="s">
        <v>23</v>
      </c>
      <c r="B6837" s="7" t="s">
        <v>96</v>
      </c>
      <c r="C6837" s="7" t="s">
        <v>1291</v>
      </c>
      <c r="D6837" s="7" t="n">
        <v>2</v>
      </c>
      <c r="E6837" s="7" t="n">
        <v>79.59</v>
      </c>
      <c r="F6837" s="7" t="n">
        <v>1</v>
      </c>
      <c r="G6837" s="7" t="n">
        <v>39.79</v>
      </c>
    </row>
    <row r="6838" customFormat="false" ht="15" hidden="false" customHeight="false" outlineLevel="0" collapsed="false">
      <c r="A6838" s="7" t="s">
        <v>23</v>
      </c>
      <c r="B6838" s="7" t="s">
        <v>251</v>
      </c>
      <c r="C6838" s="7" t="s">
        <v>1293</v>
      </c>
      <c r="D6838" s="7" t="n">
        <v>1</v>
      </c>
      <c r="E6838" s="7" t="n">
        <v>39.79</v>
      </c>
      <c r="F6838" s="7" t="n">
        <v>0</v>
      </c>
      <c r="G6838" s="7" t="n">
        <v>0</v>
      </c>
    </row>
    <row r="6839" customFormat="false" ht="15" hidden="false" customHeight="false" outlineLevel="0" collapsed="false">
      <c r="A6839" s="7" t="s">
        <v>23</v>
      </c>
      <c r="B6839" s="7" t="s">
        <v>164</v>
      </c>
      <c r="C6839" s="7" t="s">
        <v>1295</v>
      </c>
      <c r="D6839" s="7" t="n">
        <v>0</v>
      </c>
      <c r="E6839" s="7" t="n">
        <v>0</v>
      </c>
      <c r="F6839" s="7" t="n">
        <v>1</v>
      </c>
      <c r="G6839" s="7" t="n">
        <v>20.11</v>
      </c>
    </row>
    <row r="6840" customFormat="false" ht="15" hidden="false" customHeight="false" outlineLevel="0" collapsed="false">
      <c r="A6840" s="7" t="s">
        <v>23</v>
      </c>
      <c r="B6840" s="7" t="s">
        <v>159</v>
      </c>
      <c r="C6840" s="7" t="s">
        <v>1295</v>
      </c>
      <c r="D6840" s="7" t="n">
        <v>0</v>
      </c>
      <c r="E6840" s="7" t="n">
        <v>0</v>
      </c>
      <c r="F6840" s="7" t="n">
        <v>1</v>
      </c>
      <c r="G6840" s="7" t="n">
        <v>20.11</v>
      </c>
    </row>
    <row r="6841" customFormat="false" ht="15" hidden="false" customHeight="false" outlineLevel="0" collapsed="false">
      <c r="A6841" s="7" t="s">
        <v>23</v>
      </c>
      <c r="B6841" s="7" t="s">
        <v>195</v>
      </c>
      <c r="C6841" s="7" t="s">
        <v>1295</v>
      </c>
      <c r="D6841" s="7" t="n">
        <v>0</v>
      </c>
      <c r="E6841" s="7" t="n">
        <v>0</v>
      </c>
      <c r="F6841" s="7" t="n">
        <v>1</v>
      </c>
      <c r="G6841" s="7" t="n">
        <v>20.11</v>
      </c>
    </row>
    <row r="6842" customFormat="false" ht="15" hidden="false" customHeight="false" outlineLevel="0" collapsed="false">
      <c r="A6842" s="7" t="s">
        <v>23</v>
      </c>
      <c r="B6842" s="7" t="s">
        <v>219</v>
      </c>
      <c r="C6842" s="7" t="s">
        <v>1302</v>
      </c>
      <c r="D6842" s="7" t="n">
        <v>2</v>
      </c>
      <c r="E6842" s="7" t="n">
        <v>84.26</v>
      </c>
      <c r="F6842" s="7" t="n">
        <v>0</v>
      </c>
      <c r="G6842" s="7" t="n">
        <v>0</v>
      </c>
    </row>
    <row r="6843" customFormat="false" ht="15" hidden="false" customHeight="false" outlineLevel="0" collapsed="false">
      <c r="A6843" s="7" t="s">
        <v>23</v>
      </c>
      <c r="B6843" s="7" t="s">
        <v>119</v>
      </c>
      <c r="C6843" s="7" t="s">
        <v>1303</v>
      </c>
      <c r="D6843" s="7" t="n">
        <v>2</v>
      </c>
      <c r="E6843" s="7" t="n">
        <v>206.14</v>
      </c>
      <c r="F6843" s="7" t="n">
        <v>0</v>
      </c>
      <c r="G6843" s="7" t="n">
        <v>0</v>
      </c>
    </row>
    <row r="6844" customFormat="false" ht="15" hidden="false" customHeight="false" outlineLevel="0" collapsed="false">
      <c r="A6844" s="7" t="s">
        <v>23</v>
      </c>
      <c r="B6844" s="7" t="s">
        <v>115</v>
      </c>
      <c r="C6844" s="7" t="s">
        <v>1303</v>
      </c>
      <c r="D6844" s="7" t="n">
        <v>1</v>
      </c>
      <c r="E6844" s="7" t="n">
        <v>103.07</v>
      </c>
      <c r="F6844" s="7" t="n">
        <v>0</v>
      </c>
      <c r="G6844" s="7" t="n">
        <v>0</v>
      </c>
    </row>
    <row r="6845" customFormat="false" ht="15" hidden="false" customHeight="false" outlineLevel="0" collapsed="false">
      <c r="A6845" s="7" t="s">
        <v>23</v>
      </c>
      <c r="B6845" s="7" t="s">
        <v>136</v>
      </c>
      <c r="C6845" s="7" t="s">
        <v>1303</v>
      </c>
      <c r="D6845" s="7" t="n">
        <v>1</v>
      </c>
      <c r="E6845" s="7" t="n">
        <v>103.07</v>
      </c>
      <c r="F6845" s="7" t="n">
        <v>0</v>
      </c>
      <c r="G6845" s="7" t="n">
        <v>0</v>
      </c>
    </row>
    <row r="6846" customFormat="false" ht="15" hidden="false" customHeight="false" outlineLevel="0" collapsed="false">
      <c r="A6846" s="7" t="s">
        <v>23</v>
      </c>
      <c r="B6846" s="7" t="s">
        <v>147</v>
      </c>
      <c r="C6846" s="7" t="s">
        <v>1303</v>
      </c>
      <c r="D6846" s="7" t="n">
        <v>1</v>
      </c>
      <c r="E6846" s="7" t="n">
        <v>103.07</v>
      </c>
      <c r="F6846" s="7" t="n">
        <v>0</v>
      </c>
      <c r="G6846" s="7" t="n">
        <v>0</v>
      </c>
    </row>
    <row r="6847" customFormat="false" ht="15" hidden="false" customHeight="false" outlineLevel="0" collapsed="false">
      <c r="A6847" s="7" t="s">
        <v>23</v>
      </c>
      <c r="B6847" s="7" t="s">
        <v>187</v>
      </c>
      <c r="C6847" s="7" t="s">
        <v>1309</v>
      </c>
      <c r="D6847" s="7" t="n">
        <v>2</v>
      </c>
      <c r="E6847" s="7" t="n">
        <v>150</v>
      </c>
      <c r="F6847" s="7" t="n">
        <v>1</v>
      </c>
      <c r="G6847" s="7" t="n">
        <v>75</v>
      </c>
    </row>
    <row r="6848" customFormat="false" ht="15" hidden="false" customHeight="false" outlineLevel="0" collapsed="false">
      <c r="A6848" s="7" t="s">
        <v>23</v>
      </c>
      <c r="B6848" s="7" t="s">
        <v>146</v>
      </c>
      <c r="C6848" s="7" t="s">
        <v>1311</v>
      </c>
      <c r="D6848" s="7" t="n">
        <v>1</v>
      </c>
      <c r="E6848" s="7" t="n">
        <v>103.07</v>
      </c>
      <c r="F6848" s="7" t="n">
        <v>0</v>
      </c>
      <c r="G6848" s="7" t="n">
        <v>0</v>
      </c>
    </row>
    <row r="6849" customFormat="false" ht="15" hidden="false" customHeight="false" outlineLevel="0" collapsed="false">
      <c r="A6849" s="7" t="s">
        <v>23</v>
      </c>
      <c r="B6849" s="7" t="s">
        <v>127</v>
      </c>
      <c r="C6849" s="7" t="s">
        <v>1311</v>
      </c>
      <c r="D6849" s="7" t="n">
        <v>1</v>
      </c>
      <c r="E6849" s="7" t="n">
        <v>103.07</v>
      </c>
      <c r="F6849" s="7" t="n">
        <v>0</v>
      </c>
      <c r="G6849" s="7" t="n">
        <v>0</v>
      </c>
    </row>
    <row r="6850" customFormat="false" ht="15" hidden="false" customHeight="false" outlineLevel="0" collapsed="false">
      <c r="A6850" s="7" t="s">
        <v>23</v>
      </c>
      <c r="B6850" s="7" t="s">
        <v>134</v>
      </c>
      <c r="C6850" s="7" t="s">
        <v>1311</v>
      </c>
      <c r="D6850" s="7" t="n">
        <v>1</v>
      </c>
      <c r="E6850" s="7" t="n">
        <v>103.07</v>
      </c>
      <c r="F6850" s="7" t="n">
        <v>0</v>
      </c>
      <c r="G6850" s="7" t="n">
        <v>0</v>
      </c>
    </row>
    <row r="6851" customFormat="false" ht="15" hidden="false" customHeight="false" outlineLevel="0" collapsed="false">
      <c r="A6851" s="7" t="s">
        <v>23</v>
      </c>
      <c r="B6851" s="7" t="s">
        <v>166</v>
      </c>
      <c r="C6851" s="7" t="s">
        <v>1320</v>
      </c>
      <c r="D6851" s="7" t="n">
        <v>2</v>
      </c>
      <c r="E6851" s="7" t="n">
        <v>184.59</v>
      </c>
      <c r="F6851" s="7" t="n">
        <v>0</v>
      </c>
      <c r="G6851" s="7" t="n">
        <v>0</v>
      </c>
    </row>
    <row r="6852" customFormat="false" ht="15" hidden="false" customHeight="false" outlineLevel="0" collapsed="false">
      <c r="A6852" s="7" t="s">
        <v>23</v>
      </c>
      <c r="B6852" s="7" t="s">
        <v>567</v>
      </c>
      <c r="C6852" s="7" t="s">
        <v>1327</v>
      </c>
      <c r="D6852" s="7" t="n">
        <v>1</v>
      </c>
      <c r="E6852" s="7" t="n">
        <v>69.99</v>
      </c>
      <c r="F6852" s="7" t="n">
        <v>0</v>
      </c>
      <c r="G6852" s="7" t="n">
        <v>0</v>
      </c>
    </row>
    <row r="6853" customFormat="false" ht="15" hidden="false" customHeight="false" outlineLevel="0" collapsed="false">
      <c r="A6853" s="7" t="s">
        <v>23</v>
      </c>
      <c r="B6853" s="7" t="s">
        <v>564</v>
      </c>
      <c r="C6853" s="7" t="s">
        <v>1327</v>
      </c>
      <c r="D6853" s="7" t="n">
        <v>1</v>
      </c>
      <c r="E6853" s="7" t="n">
        <v>70</v>
      </c>
      <c r="F6853" s="7" t="n">
        <v>0</v>
      </c>
      <c r="G6853" s="7" t="n">
        <v>0</v>
      </c>
    </row>
    <row r="6854" customFormat="false" ht="15" hidden="false" customHeight="false" outlineLevel="0" collapsed="false">
      <c r="A6854" s="7" t="s">
        <v>23</v>
      </c>
      <c r="B6854" s="7" t="s">
        <v>504</v>
      </c>
      <c r="C6854" s="7" t="s">
        <v>1327</v>
      </c>
      <c r="D6854" s="7" t="n">
        <v>1</v>
      </c>
      <c r="E6854" s="7" t="n">
        <v>70</v>
      </c>
      <c r="F6854" s="7" t="n">
        <v>0</v>
      </c>
      <c r="G6854" s="7" t="n">
        <v>0</v>
      </c>
    </row>
    <row r="6855" customFormat="false" ht="15" hidden="false" customHeight="false" outlineLevel="0" collapsed="false">
      <c r="A6855" s="7" t="s">
        <v>23</v>
      </c>
      <c r="B6855" s="7" t="s">
        <v>696</v>
      </c>
      <c r="C6855" s="7" t="s">
        <v>1501</v>
      </c>
      <c r="D6855" s="7" t="n">
        <v>1</v>
      </c>
      <c r="E6855" s="7" t="n">
        <v>70</v>
      </c>
      <c r="F6855" s="7" t="n">
        <v>0</v>
      </c>
      <c r="G6855" s="7" t="n">
        <v>0</v>
      </c>
    </row>
    <row r="6856" customFormat="false" ht="15" hidden="false" customHeight="false" outlineLevel="0" collapsed="false">
      <c r="A6856" s="7" t="s">
        <v>23</v>
      </c>
      <c r="B6856" s="7" t="s">
        <v>113</v>
      </c>
      <c r="C6856" s="7" t="s">
        <v>1330</v>
      </c>
      <c r="D6856" s="7" t="n">
        <v>0</v>
      </c>
      <c r="E6856" s="7" t="n">
        <v>0</v>
      </c>
      <c r="F6856" s="7" t="n">
        <v>1</v>
      </c>
      <c r="G6856" s="7" t="n">
        <v>46.82</v>
      </c>
    </row>
    <row r="6857" customFormat="false" ht="15" hidden="false" customHeight="false" outlineLevel="0" collapsed="false">
      <c r="A6857" s="7" t="s">
        <v>23</v>
      </c>
      <c r="B6857" s="7" t="s">
        <v>153</v>
      </c>
      <c r="C6857" s="7" t="s">
        <v>1330</v>
      </c>
      <c r="D6857" s="7" t="n">
        <v>0</v>
      </c>
      <c r="E6857" s="7" t="n">
        <v>0</v>
      </c>
      <c r="F6857" s="7" t="n">
        <v>1</v>
      </c>
      <c r="G6857" s="7" t="n">
        <v>46.82</v>
      </c>
    </row>
    <row r="6858" customFormat="false" ht="15" hidden="false" customHeight="false" outlineLevel="0" collapsed="false">
      <c r="A6858" s="7" t="s">
        <v>23</v>
      </c>
      <c r="B6858" s="7" t="s">
        <v>141</v>
      </c>
      <c r="C6858" s="7" t="s">
        <v>1334</v>
      </c>
      <c r="D6858" s="7" t="n">
        <v>0</v>
      </c>
      <c r="E6858" s="7" t="n">
        <v>0</v>
      </c>
      <c r="F6858" s="7" t="n">
        <v>1</v>
      </c>
      <c r="G6858" s="7" t="n">
        <v>30.89</v>
      </c>
    </row>
    <row r="6859" customFormat="false" ht="15" hidden="false" customHeight="false" outlineLevel="0" collapsed="false">
      <c r="A6859" s="7" t="s">
        <v>23</v>
      </c>
      <c r="B6859" s="7" t="s">
        <v>125</v>
      </c>
      <c r="C6859" s="7" t="s">
        <v>1334</v>
      </c>
      <c r="D6859" s="7" t="n">
        <v>0</v>
      </c>
      <c r="E6859" s="7" t="n">
        <v>0</v>
      </c>
      <c r="F6859" s="7" t="n">
        <v>1</v>
      </c>
      <c r="G6859" s="7" t="n">
        <v>30.89</v>
      </c>
    </row>
    <row r="6860" customFormat="false" ht="15" hidden="false" customHeight="false" outlineLevel="0" collapsed="false">
      <c r="A6860" s="7" t="s">
        <v>23</v>
      </c>
      <c r="B6860" s="7" t="s">
        <v>263</v>
      </c>
      <c r="C6860" s="7" t="s">
        <v>1337</v>
      </c>
      <c r="D6860" s="7" t="n">
        <v>1</v>
      </c>
      <c r="E6860" s="7" t="n">
        <v>44.95</v>
      </c>
      <c r="F6860" s="7" t="n">
        <v>0</v>
      </c>
      <c r="G6860" s="7" t="n">
        <v>0</v>
      </c>
    </row>
    <row r="6861" customFormat="false" ht="15" hidden="false" customHeight="false" outlineLevel="0" collapsed="false">
      <c r="A6861" s="7" t="s">
        <v>23</v>
      </c>
      <c r="B6861" s="7" t="s">
        <v>234</v>
      </c>
      <c r="C6861" s="7" t="s">
        <v>1338</v>
      </c>
      <c r="D6861" s="7" t="n">
        <v>1</v>
      </c>
      <c r="E6861" s="7" t="n">
        <v>46.82</v>
      </c>
      <c r="F6861" s="7" t="n">
        <v>0</v>
      </c>
      <c r="G6861" s="7" t="n">
        <v>0</v>
      </c>
    </row>
    <row r="6862" customFormat="false" ht="15" hidden="false" customHeight="false" outlineLevel="0" collapsed="false">
      <c r="A6862" s="7" t="s">
        <v>23</v>
      </c>
      <c r="B6862" s="7" t="s">
        <v>734</v>
      </c>
      <c r="C6862" s="7" t="s">
        <v>1385</v>
      </c>
      <c r="D6862" s="7" t="n">
        <v>1</v>
      </c>
      <c r="E6862" s="7" t="n">
        <v>95</v>
      </c>
      <c r="F6862" s="7" t="n">
        <v>0</v>
      </c>
      <c r="G6862" s="7" t="n">
        <v>0</v>
      </c>
    </row>
    <row r="6863" customFormat="false" ht="15" hidden="false" customHeight="false" outlineLevel="0" collapsed="false">
      <c r="A6863" s="7" t="s">
        <v>23</v>
      </c>
      <c r="B6863" s="7" t="s">
        <v>732</v>
      </c>
      <c r="C6863" s="7" t="s">
        <v>1385</v>
      </c>
      <c r="D6863" s="7" t="n">
        <v>1</v>
      </c>
      <c r="E6863" s="7" t="n">
        <v>95</v>
      </c>
      <c r="F6863" s="7" t="n">
        <v>0</v>
      </c>
      <c r="G6863" s="7" t="n">
        <v>0</v>
      </c>
    </row>
    <row r="6864" customFormat="false" ht="15" hidden="false" customHeight="false" outlineLevel="0" collapsed="false">
      <c r="A6864" s="7" t="s">
        <v>23</v>
      </c>
      <c r="B6864" s="7" t="s">
        <v>810</v>
      </c>
      <c r="C6864" s="7" t="s">
        <v>1385</v>
      </c>
      <c r="D6864" s="7" t="n">
        <v>1</v>
      </c>
      <c r="E6864" s="7" t="n">
        <v>95</v>
      </c>
      <c r="F6864" s="7" t="n">
        <v>0</v>
      </c>
      <c r="G6864" s="7" t="n">
        <v>0</v>
      </c>
    </row>
    <row r="6865" customFormat="false" ht="15" hidden="false" customHeight="false" outlineLevel="0" collapsed="false">
      <c r="A6865" s="7" t="s">
        <v>23</v>
      </c>
      <c r="B6865" s="7" t="s">
        <v>139</v>
      </c>
      <c r="C6865" s="7" t="s">
        <v>1387</v>
      </c>
      <c r="D6865" s="7" t="n">
        <v>1</v>
      </c>
      <c r="E6865" s="7" t="n">
        <v>30.89</v>
      </c>
      <c r="F6865" s="7" t="n">
        <v>0</v>
      </c>
      <c r="G6865" s="7" t="n">
        <v>0</v>
      </c>
    </row>
    <row r="6866" customFormat="false" ht="15" hidden="false" customHeight="false" outlineLevel="0" collapsed="false">
      <c r="A6866" s="7" t="s">
        <v>23</v>
      </c>
      <c r="B6866" s="7" t="s">
        <v>181</v>
      </c>
      <c r="C6866" s="7" t="s">
        <v>1387</v>
      </c>
      <c r="D6866" s="7" t="n">
        <v>1</v>
      </c>
      <c r="E6866" s="7" t="n">
        <v>30.89</v>
      </c>
      <c r="F6866" s="7" t="n">
        <v>0</v>
      </c>
      <c r="G6866" s="7" t="n">
        <v>0</v>
      </c>
    </row>
    <row r="6867" customFormat="false" ht="15" hidden="false" customHeight="false" outlineLevel="0" collapsed="false">
      <c r="A6867" s="7" t="s">
        <v>23</v>
      </c>
      <c r="B6867" s="7" t="s">
        <v>186</v>
      </c>
      <c r="C6867" s="7" t="s">
        <v>1399</v>
      </c>
      <c r="D6867" s="7" t="n">
        <v>0</v>
      </c>
      <c r="E6867" s="7" t="n">
        <v>0</v>
      </c>
      <c r="F6867" s="7" t="n">
        <v>1</v>
      </c>
      <c r="G6867" s="7" t="n">
        <v>49.64</v>
      </c>
    </row>
    <row r="6868" customFormat="false" ht="15" hidden="false" customHeight="false" outlineLevel="0" collapsed="false">
      <c r="A6868" s="7" t="s">
        <v>23</v>
      </c>
      <c r="B6868" s="7" t="s">
        <v>224</v>
      </c>
      <c r="C6868" s="7" t="s">
        <v>1399</v>
      </c>
      <c r="D6868" s="7" t="n">
        <v>0</v>
      </c>
      <c r="E6868" s="7" t="n">
        <v>0</v>
      </c>
      <c r="F6868" s="7" t="n">
        <v>1</v>
      </c>
      <c r="G6868" s="7" t="n">
        <v>49.64</v>
      </c>
    </row>
    <row r="6869" customFormat="false" ht="15" hidden="false" customHeight="false" outlineLevel="0" collapsed="false">
      <c r="A6869" s="7" t="s">
        <v>23</v>
      </c>
      <c r="B6869" s="7" t="s">
        <v>293</v>
      </c>
      <c r="C6869" s="7" t="s">
        <v>1403</v>
      </c>
      <c r="D6869" s="7" t="n">
        <v>1</v>
      </c>
      <c r="E6869" s="7" t="n">
        <v>160</v>
      </c>
      <c r="F6869" s="7" t="n">
        <v>0</v>
      </c>
      <c r="G6869" s="7" t="n">
        <v>0</v>
      </c>
    </row>
    <row r="6870" customFormat="false" ht="15" hidden="false" customHeight="false" outlineLevel="0" collapsed="false">
      <c r="A6870" s="7" t="s">
        <v>23</v>
      </c>
      <c r="B6870" s="7" t="s">
        <v>267</v>
      </c>
      <c r="C6870" s="7" t="s">
        <v>1403</v>
      </c>
      <c r="D6870" s="7" t="n">
        <v>1</v>
      </c>
      <c r="E6870" s="7" t="n">
        <v>160</v>
      </c>
      <c r="F6870" s="7" t="n">
        <v>0</v>
      </c>
      <c r="G6870" s="7" t="n">
        <v>0</v>
      </c>
    </row>
    <row r="6871" customFormat="false" ht="15" hidden="false" customHeight="false" outlineLevel="0" collapsed="false">
      <c r="A6871" s="7" t="s">
        <v>23</v>
      </c>
      <c r="B6871" s="7" t="s">
        <v>524</v>
      </c>
      <c r="C6871" s="7" t="s">
        <v>1403</v>
      </c>
      <c r="D6871" s="7" t="n">
        <v>1</v>
      </c>
      <c r="E6871" s="7" t="n">
        <v>160</v>
      </c>
      <c r="F6871" s="7" t="n">
        <v>0</v>
      </c>
      <c r="G6871" s="7" t="n">
        <v>0</v>
      </c>
    </row>
    <row r="6872" customFormat="false" ht="15" hidden="false" customHeight="false" outlineLevel="0" collapsed="false">
      <c r="A6872" s="7" t="s">
        <v>23</v>
      </c>
      <c r="B6872" s="7" t="s">
        <v>129</v>
      </c>
      <c r="C6872" s="7" t="s">
        <v>1426</v>
      </c>
      <c r="D6872" s="7" t="n">
        <v>4</v>
      </c>
      <c r="E6872" s="7" t="n">
        <v>195.98</v>
      </c>
      <c r="F6872" s="7" t="n">
        <v>0</v>
      </c>
      <c r="G6872" s="7" t="n">
        <v>0</v>
      </c>
    </row>
    <row r="6873" customFormat="false" ht="15" hidden="false" customHeight="false" outlineLevel="0" collapsed="false">
      <c r="A6873" s="7" t="s">
        <v>23</v>
      </c>
      <c r="B6873" s="7" t="s">
        <v>155</v>
      </c>
      <c r="C6873" s="7" t="s">
        <v>1426</v>
      </c>
      <c r="D6873" s="7" t="n">
        <v>2</v>
      </c>
      <c r="E6873" s="7" t="n">
        <v>97.99</v>
      </c>
      <c r="F6873" s="7" t="n">
        <v>0</v>
      </c>
      <c r="G6873" s="7" t="n">
        <v>0</v>
      </c>
    </row>
    <row r="6874" customFormat="false" ht="15" hidden="false" customHeight="false" outlineLevel="0" collapsed="false">
      <c r="A6874" s="7" t="s">
        <v>23</v>
      </c>
      <c r="B6874" s="7" t="s">
        <v>176</v>
      </c>
      <c r="C6874" s="7" t="s">
        <v>1426</v>
      </c>
      <c r="D6874" s="7" t="n">
        <v>2</v>
      </c>
      <c r="E6874" s="7" t="n">
        <v>98</v>
      </c>
      <c r="F6874" s="7" t="n">
        <v>0</v>
      </c>
      <c r="G6874" s="7" t="n">
        <v>0</v>
      </c>
    </row>
    <row r="6875" customFormat="false" ht="15" hidden="false" customHeight="false" outlineLevel="0" collapsed="false">
      <c r="A6875" s="7" t="s">
        <v>23</v>
      </c>
      <c r="B6875" s="7" t="s">
        <v>107</v>
      </c>
      <c r="C6875" s="7" t="s">
        <v>1435</v>
      </c>
      <c r="D6875" s="7" t="n">
        <v>2</v>
      </c>
      <c r="E6875" s="7" t="n">
        <v>187.39</v>
      </c>
      <c r="F6875" s="7" t="n">
        <v>0</v>
      </c>
      <c r="G6875" s="7" t="n">
        <v>0</v>
      </c>
    </row>
    <row r="6876" customFormat="false" ht="15" hidden="false" customHeight="false" outlineLevel="0" collapsed="false">
      <c r="A6876" s="7" t="s">
        <v>23</v>
      </c>
      <c r="B6876" s="7" t="s">
        <v>308</v>
      </c>
      <c r="C6876" s="7" t="s">
        <v>1441</v>
      </c>
      <c r="D6876" s="7" t="n">
        <v>2</v>
      </c>
      <c r="E6876" s="7" t="n">
        <v>206.14</v>
      </c>
      <c r="F6876" s="7" t="n">
        <v>0</v>
      </c>
      <c r="G6876" s="7" t="n">
        <v>0</v>
      </c>
    </row>
    <row r="6877" customFormat="false" ht="15" hidden="false" customHeight="false" outlineLevel="0" collapsed="false">
      <c r="A6877" s="7" t="s">
        <v>23</v>
      </c>
      <c r="B6877" s="7" t="s">
        <v>185</v>
      </c>
      <c r="C6877" s="7" t="s">
        <v>1442</v>
      </c>
      <c r="D6877" s="7" t="n">
        <v>2</v>
      </c>
      <c r="E6877" s="7" t="n">
        <v>149.9</v>
      </c>
      <c r="F6877" s="7" t="n">
        <v>0</v>
      </c>
      <c r="G6877" s="7" t="n">
        <v>0</v>
      </c>
    </row>
    <row r="6878" customFormat="false" ht="15" hidden="false" customHeight="false" outlineLevel="0" collapsed="false">
      <c r="A6878" s="7" t="s">
        <v>23</v>
      </c>
      <c r="B6878" s="7" t="s">
        <v>681</v>
      </c>
      <c r="C6878" s="7" t="s">
        <v>1499</v>
      </c>
      <c r="D6878" s="7" t="n">
        <v>1</v>
      </c>
      <c r="E6878" s="7" t="n">
        <v>120</v>
      </c>
      <c r="F6878" s="7" t="n">
        <v>0</v>
      </c>
      <c r="G6878" s="7" t="n">
        <v>0</v>
      </c>
    </row>
    <row r="6879" customFormat="false" ht="15" hidden="false" customHeight="false" outlineLevel="0" collapsed="false">
      <c r="A6879" s="7" t="s">
        <v>23</v>
      </c>
      <c r="B6879" s="7" t="s">
        <v>683</v>
      </c>
      <c r="C6879" s="7" t="s">
        <v>1499</v>
      </c>
      <c r="D6879" s="7" t="n">
        <v>1</v>
      </c>
      <c r="E6879" s="7" t="n">
        <v>120</v>
      </c>
      <c r="F6879" s="7" t="n">
        <v>0</v>
      </c>
      <c r="G6879" s="7" t="n">
        <v>0</v>
      </c>
    </row>
    <row r="6880" customFormat="false" ht="15" hidden="false" customHeight="false" outlineLevel="0" collapsed="false">
      <c r="A6880" s="7" t="s">
        <v>23</v>
      </c>
      <c r="B6880" s="7" t="s">
        <v>664</v>
      </c>
      <c r="C6880" s="7" t="s">
        <v>1499</v>
      </c>
      <c r="D6880" s="7" t="n">
        <v>1</v>
      </c>
      <c r="E6880" s="7" t="n">
        <v>120</v>
      </c>
      <c r="F6880" s="7" t="n">
        <v>0</v>
      </c>
      <c r="G6880" s="7" t="n">
        <v>0</v>
      </c>
    </row>
    <row r="6881" customFormat="false" ht="15" hidden="false" customHeight="false" outlineLevel="0" collapsed="false">
      <c r="A6881" s="7" t="s">
        <v>23</v>
      </c>
      <c r="B6881" s="7" t="s">
        <v>702</v>
      </c>
      <c r="C6881" s="7" t="s">
        <v>1499</v>
      </c>
      <c r="D6881" s="7" t="n">
        <v>1</v>
      </c>
      <c r="E6881" s="7" t="n">
        <v>120</v>
      </c>
      <c r="F6881" s="7" t="n">
        <v>0</v>
      </c>
      <c r="G6881" s="7" t="n">
        <v>0</v>
      </c>
    </row>
    <row r="6882" customFormat="false" ht="15" hidden="false" customHeight="false" outlineLevel="0" collapsed="false">
      <c r="A6882" s="7" t="s">
        <v>23</v>
      </c>
      <c r="B6882" s="7" t="s">
        <v>84</v>
      </c>
      <c r="C6882" s="7" t="s">
        <v>1479</v>
      </c>
      <c r="D6882" s="7" t="n">
        <v>2</v>
      </c>
      <c r="E6882" s="7" t="n">
        <v>93.64</v>
      </c>
      <c r="F6882" s="7" t="n">
        <v>0</v>
      </c>
      <c r="G6882" s="7" t="n">
        <v>0</v>
      </c>
    </row>
    <row r="6883" customFormat="false" ht="15" hidden="false" customHeight="false" outlineLevel="0" collapsed="false">
      <c r="A6883" s="7" t="s">
        <v>23</v>
      </c>
      <c r="B6883" s="7" t="s">
        <v>473</v>
      </c>
      <c r="C6883" s="7" t="s">
        <v>1486</v>
      </c>
      <c r="D6883" s="7" t="n">
        <v>1</v>
      </c>
      <c r="E6883" s="7" t="n">
        <v>94.63</v>
      </c>
      <c r="F6883" s="7" t="n">
        <v>0</v>
      </c>
      <c r="G6883" s="7" t="n">
        <v>0</v>
      </c>
    </row>
    <row r="6884" customFormat="false" ht="15" hidden="false" customHeight="false" outlineLevel="0" collapsed="false">
      <c r="A6884" s="7" t="s">
        <v>23</v>
      </c>
      <c r="B6884" s="7" t="s">
        <v>314</v>
      </c>
      <c r="C6884" s="7" t="s">
        <v>1269</v>
      </c>
      <c r="D6884" s="7" t="n">
        <v>1</v>
      </c>
      <c r="E6884" s="7" t="n">
        <v>90</v>
      </c>
      <c r="F6884" s="7" t="n">
        <v>0</v>
      </c>
      <c r="G6884" s="7" t="n">
        <v>0</v>
      </c>
    </row>
    <row r="6885" customFormat="false" ht="15" hidden="false" customHeight="false" outlineLevel="0" collapsed="false">
      <c r="A6885" s="7" t="s">
        <v>23</v>
      </c>
      <c r="B6885" s="7" t="s">
        <v>206</v>
      </c>
      <c r="C6885" s="7" t="s">
        <v>1271</v>
      </c>
      <c r="D6885" s="7" t="n">
        <v>1</v>
      </c>
      <c r="E6885" s="7" t="n">
        <v>117.15</v>
      </c>
      <c r="F6885" s="7" t="n">
        <v>0</v>
      </c>
      <c r="G6885" s="7" t="n">
        <v>0</v>
      </c>
    </row>
    <row r="6886" customFormat="false" ht="15" hidden="false" customHeight="false" outlineLevel="0" collapsed="false">
      <c r="A6886" s="7" t="s">
        <v>23</v>
      </c>
      <c r="B6886" s="7" t="s">
        <v>417</v>
      </c>
      <c r="C6886" s="7" t="s">
        <v>1272</v>
      </c>
      <c r="D6886" s="7" t="n">
        <v>0</v>
      </c>
      <c r="E6886" s="7" t="n">
        <v>0</v>
      </c>
      <c r="F6886" s="7" t="n">
        <v>1</v>
      </c>
      <c r="G6886" s="7" t="n">
        <v>108.7</v>
      </c>
    </row>
    <row r="6887" customFormat="false" ht="15" hidden="false" customHeight="false" outlineLevel="0" collapsed="false">
      <c r="A6887" s="7" t="s">
        <v>23</v>
      </c>
      <c r="B6887" s="7" t="s">
        <v>151</v>
      </c>
      <c r="C6887" s="7" t="s">
        <v>1276</v>
      </c>
      <c r="D6887" s="7" t="n">
        <v>0</v>
      </c>
      <c r="E6887" s="7" t="n">
        <v>0</v>
      </c>
      <c r="F6887" s="7" t="n">
        <v>3</v>
      </c>
      <c r="G6887" s="7" t="n">
        <v>254.99</v>
      </c>
    </row>
    <row r="6888" customFormat="false" ht="15" hidden="false" customHeight="false" outlineLevel="0" collapsed="false">
      <c r="A6888" s="7" t="s">
        <v>23</v>
      </c>
      <c r="B6888" s="7" t="s">
        <v>364</v>
      </c>
      <c r="C6888" s="7" t="s">
        <v>1277</v>
      </c>
      <c r="D6888" s="7" t="n">
        <v>6</v>
      </c>
      <c r="E6888" s="7" t="n">
        <v>509.99</v>
      </c>
      <c r="F6888" s="7" t="n">
        <v>5</v>
      </c>
      <c r="G6888" s="7" t="n">
        <v>425</v>
      </c>
    </row>
    <row r="6889" customFormat="false" ht="15" hidden="false" customHeight="false" outlineLevel="0" collapsed="false">
      <c r="A6889" s="7" t="s">
        <v>23</v>
      </c>
      <c r="B6889" s="7" t="s">
        <v>364</v>
      </c>
      <c r="C6889" s="7" t="s">
        <v>1277</v>
      </c>
      <c r="D6889" s="7" t="n">
        <v>2</v>
      </c>
      <c r="E6889" s="7" t="n">
        <v>138</v>
      </c>
      <c r="F6889" s="7" t="n">
        <v>0</v>
      </c>
      <c r="G6889" s="7" t="n">
        <v>0</v>
      </c>
    </row>
    <row r="6890" customFormat="false" ht="15" hidden="false" customHeight="false" outlineLevel="0" collapsed="false">
      <c r="A6890" s="7" t="s">
        <v>23</v>
      </c>
      <c r="B6890" s="7" t="s">
        <v>398</v>
      </c>
      <c r="C6890" s="7" t="s">
        <v>1277</v>
      </c>
      <c r="D6890" s="7" t="n">
        <v>1</v>
      </c>
      <c r="E6890" s="7" t="n">
        <v>69</v>
      </c>
      <c r="F6890" s="7" t="n">
        <v>0</v>
      </c>
      <c r="G6890" s="7" t="n">
        <v>0</v>
      </c>
    </row>
    <row r="6891" customFormat="false" ht="15" hidden="false" customHeight="false" outlineLevel="0" collapsed="false">
      <c r="A6891" s="7" t="s">
        <v>23</v>
      </c>
      <c r="B6891" s="7" t="s">
        <v>398</v>
      </c>
      <c r="C6891" s="7" t="s">
        <v>1277</v>
      </c>
      <c r="D6891" s="7" t="n">
        <v>0</v>
      </c>
      <c r="E6891" s="7" t="n">
        <v>0</v>
      </c>
      <c r="F6891" s="7" t="n">
        <v>3</v>
      </c>
      <c r="G6891" s="7" t="n">
        <v>255.02</v>
      </c>
    </row>
    <row r="6892" customFormat="false" ht="15" hidden="false" customHeight="false" outlineLevel="0" collapsed="false">
      <c r="A6892" s="7" t="s">
        <v>23</v>
      </c>
      <c r="B6892" s="7" t="s">
        <v>482</v>
      </c>
      <c r="C6892" s="7" t="s">
        <v>1277</v>
      </c>
      <c r="D6892" s="7" t="n">
        <v>1</v>
      </c>
      <c r="E6892" s="7" t="n">
        <v>69</v>
      </c>
      <c r="F6892" s="7" t="n">
        <v>0</v>
      </c>
      <c r="G6892" s="7" t="n">
        <v>0</v>
      </c>
    </row>
    <row r="6893" customFormat="false" ht="15" hidden="false" customHeight="false" outlineLevel="0" collapsed="false">
      <c r="A6893" s="7" t="s">
        <v>23</v>
      </c>
      <c r="B6893" s="7" t="s">
        <v>339</v>
      </c>
      <c r="C6893" s="7" t="s">
        <v>1277</v>
      </c>
      <c r="D6893" s="7" t="n">
        <v>9</v>
      </c>
      <c r="E6893" s="7" t="n">
        <v>764.97</v>
      </c>
      <c r="F6893" s="7" t="n">
        <v>11</v>
      </c>
      <c r="G6893" s="7" t="n">
        <v>934.97</v>
      </c>
    </row>
    <row r="6894" customFormat="false" ht="15" hidden="false" customHeight="false" outlineLevel="0" collapsed="false">
      <c r="A6894" s="7" t="s">
        <v>23</v>
      </c>
      <c r="B6894" s="7" t="s">
        <v>339</v>
      </c>
      <c r="C6894" s="7" t="s">
        <v>1277</v>
      </c>
      <c r="D6894" s="7" t="n">
        <v>2</v>
      </c>
      <c r="E6894" s="7" t="n">
        <v>138.02</v>
      </c>
      <c r="F6894" s="7" t="n">
        <v>0</v>
      </c>
      <c r="G6894" s="7" t="n">
        <v>0</v>
      </c>
    </row>
    <row r="6895" customFormat="false" ht="15" hidden="false" customHeight="false" outlineLevel="0" collapsed="false">
      <c r="A6895" s="7" t="s">
        <v>23</v>
      </c>
      <c r="B6895" s="7" t="s">
        <v>339</v>
      </c>
      <c r="C6895" s="7" t="s">
        <v>1277</v>
      </c>
      <c r="D6895" s="7" t="n">
        <v>3</v>
      </c>
      <c r="E6895" s="7" t="n">
        <v>240</v>
      </c>
      <c r="F6895" s="7" t="n">
        <v>0</v>
      </c>
      <c r="G6895" s="7" t="n">
        <v>0</v>
      </c>
    </row>
    <row r="6896" customFormat="false" ht="15" hidden="false" customHeight="false" outlineLevel="0" collapsed="false">
      <c r="A6896" s="7" t="s">
        <v>23</v>
      </c>
      <c r="B6896" s="7" t="s">
        <v>300</v>
      </c>
      <c r="C6896" s="7" t="s">
        <v>1277</v>
      </c>
      <c r="D6896" s="7" t="n">
        <v>5</v>
      </c>
      <c r="E6896" s="7" t="n">
        <v>425.07</v>
      </c>
      <c r="F6896" s="7" t="n">
        <v>4</v>
      </c>
      <c r="G6896" s="7" t="n">
        <v>340.01</v>
      </c>
    </row>
    <row r="6897" customFormat="false" ht="15" hidden="false" customHeight="false" outlineLevel="0" collapsed="false">
      <c r="A6897" s="7" t="s">
        <v>23</v>
      </c>
      <c r="B6897" s="7" t="s">
        <v>300</v>
      </c>
      <c r="C6897" s="7" t="s">
        <v>1277</v>
      </c>
      <c r="D6897" s="7" t="n">
        <v>1</v>
      </c>
      <c r="E6897" s="7" t="n">
        <v>0.01</v>
      </c>
      <c r="F6897" s="7" t="n">
        <v>0</v>
      </c>
      <c r="G6897" s="7" t="n">
        <v>0</v>
      </c>
    </row>
    <row r="6898" customFormat="false" ht="15" hidden="false" customHeight="false" outlineLevel="0" collapsed="false">
      <c r="A6898" s="7" t="s">
        <v>23</v>
      </c>
      <c r="B6898" s="7" t="s">
        <v>300</v>
      </c>
      <c r="C6898" s="7" t="s">
        <v>1277</v>
      </c>
      <c r="D6898" s="7" t="n">
        <v>2</v>
      </c>
      <c r="E6898" s="7" t="n">
        <v>160</v>
      </c>
      <c r="F6898" s="7" t="n">
        <v>0</v>
      </c>
      <c r="G6898" s="7" t="n">
        <v>0</v>
      </c>
    </row>
    <row r="6899" customFormat="false" ht="15" hidden="false" customHeight="false" outlineLevel="0" collapsed="false">
      <c r="A6899" s="7" t="s">
        <v>23</v>
      </c>
      <c r="B6899" s="7" t="s">
        <v>300</v>
      </c>
      <c r="C6899" s="7" t="s">
        <v>1277</v>
      </c>
      <c r="D6899" s="7" t="n">
        <v>3</v>
      </c>
      <c r="E6899" s="7" t="n">
        <v>207</v>
      </c>
      <c r="F6899" s="7" t="n">
        <v>0</v>
      </c>
      <c r="G6899" s="7" t="n">
        <v>0</v>
      </c>
    </row>
    <row r="6900" customFormat="false" ht="15" hidden="false" customHeight="false" outlineLevel="0" collapsed="false">
      <c r="A6900" s="7" t="s">
        <v>23</v>
      </c>
      <c r="B6900" s="7" t="s">
        <v>679</v>
      </c>
      <c r="C6900" s="7" t="s">
        <v>1279</v>
      </c>
      <c r="D6900" s="7" t="n">
        <v>8</v>
      </c>
      <c r="E6900" s="7" t="n">
        <v>839.99</v>
      </c>
      <c r="F6900" s="7" t="n">
        <v>18</v>
      </c>
      <c r="G6900" s="7" t="n">
        <v>1890.03</v>
      </c>
    </row>
    <row r="6901" customFormat="false" ht="15" hidden="false" customHeight="false" outlineLevel="0" collapsed="false">
      <c r="A6901" s="7" t="s">
        <v>23</v>
      </c>
      <c r="B6901" s="7" t="s">
        <v>679</v>
      </c>
      <c r="C6901" s="7" t="s">
        <v>1279</v>
      </c>
      <c r="D6901" s="7" t="n">
        <v>2</v>
      </c>
      <c r="E6901" s="7" t="n">
        <v>143.57</v>
      </c>
      <c r="F6901" s="7" t="n">
        <v>0</v>
      </c>
      <c r="G6901" s="7" t="n">
        <v>0</v>
      </c>
    </row>
    <row r="6902" customFormat="false" ht="15" hidden="false" customHeight="false" outlineLevel="0" collapsed="false">
      <c r="A6902" s="7" t="s">
        <v>23</v>
      </c>
      <c r="B6902" s="7" t="s">
        <v>549</v>
      </c>
      <c r="C6902" s="7" t="s">
        <v>1279</v>
      </c>
      <c r="D6902" s="7" t="n">
        <v>1</v>
      </c>
      <c r="E6902" s="7" t="n">
        <v>71.8</v>
      </c>
      <c r="F6902" s="7" t="n">
        <v>0</v>
      </c>
      <c r="G6902" s="7" t="n">
        <v>0</v>
      </c>
    </row>
    <row r="6903" customFormat="false" ht="15" hidden="false" customHeight="false" outlineLevel="0" collapsed="false">
      <c r="A6903" s="7" t="s">
        <v>23</v>
      </c>
      <c r="B6903" s="7" t="s">
        <v>549</v>
      </c>
      <c r="C6903" s="7" t="s">
        <v>1279</v>
      </c>
      <c r="D6903" s="7" t="n">
        <v>9</v>
      </c>
      <c r="E6903" s="7" t="n">
        <v>944.98</v>
      </c>
      <c r="F6903" s="7" t="n">
        <v>4</v>
      </c>
      <c r="G6903" s="7" t="n">
        <v>420.01</v>
      </c>
    </row>
    <row r="6904" customFormat="false" ht="15" hidden="false" customHeight="false" outlineLevel="0" collapsed="false">
      <c r="A6904" s="7" t="s">
        <v>23</v>
      </c>
      <c r="B6904" s="7" t="s">
        <v>659</v>
      </c>
      <c r="C6904" s="7" t="s">
        <v>1279</v>
      </c>
      <c r="D6904" s="7" t="n">
        <v>12</v>
      </c>
      <c r="E6904" s="7" t="n">
        <v>1260</v>
      </c>
      <c r="F6904" s="7" t="n">
        <v>7</v>
      </c>
      <c r="G6904" s="7" t="n">
        <v>735.02</v>
      </c>
    </row>
    <row r="6905" customFormat="false" ht="15" hidden="false" customHeight="false" outlineLevel="0" collapsed="false">
      <c r="A6905" s="7" t="s">
        <v>23</v>
      </c>
      <c r="B6905" s="7" t="s">
        <v>659</v>
      </c>
      <c r="C6905" s="7" t="s">
        <v>1279</v>
      </c>
      <c r="D6905" s="7" t="n">
        <v>3</v>
      </c>
      <c r="E6905" s="7" t="n">
        <v>215.37</v>
      </c>
      <c r="F6905" s="7" t="n">
        <v>0</v>
      </c>
      <c r="G6905" s="7" t="n">
        <v>0</v>
      </c>
    </row>
    <row r="6906" customFormat="false" ht="15" hidden="false" customHeight="false" outlineLevel="0" collapsed="false">
      <c r="A6906" s="7" t="s">
        <v>23</v>
      </c>
      <c r="B6906" s="7" t="s">
        <v>661</v>
      </c>
      <c r="C6906" s="7" t="s">
        <v>1279</v>
      </c>
      <c r="D6906" s="7" t="n">
        <v>2</v>
      </c>
      <c r="E6906" s="7" t="n">
        <v>143.58</v>
      </c>
      <c r="F6906" s="7" t="n">
        <v>0</v>
      </c>
      <c r="G6906" s="7" t="n">
        <v>0</v>
      </c>
    </row>
    <row r="6907" customFormat="false" ht="15" hidden="false" customHeight="false" outlineLevel="0" collapsed="false">
      <c r="A6907" s="7" t="s">
        <v>23</v>
      </c>
      <c r="B6907" s="7" t="s">
        <v>661</v>
      </c>
      <c r="C6907" s="7" t="s">
        <v>1279</v>
      </c>
      <c r="D6907" s="7" t="n">
        <v>7</v>
      </c>
      <c r="E6907" s="7" t="n">
        <v>735</v>
      </c>
      <c r="F6907" s="7" t="n">
        <v>2</v>
      </c>
      <c r="G6907" s="7" t="n">
        <v>210</v>
      </c>
    </row>
    <row r="6908" customFormat="false" ht="15" hidden="false" customHeight="false" outlineLevel="0" collapsed="false">
      <c r="A6908" s="7" t="s">
        <v>23</v>
      </c>
      <c r="B6908" s="7" t="s">
        <v>307</v>
      </c>
      <c r="C6908" s="7" t="s">
        <v>1280</v>
      </c>
      <c r="D6908" s="7" t="n">
        <v>2</v>
      </c>
      <c r="E6908" s="7" t="n">
        <v>311.91</v>
      </c>
      <c r="F6908" s="7" t="n">
        <v>0</v>
      </c>
      <c r="G6908" s="7" t="n">
        <v>0</v>
      </c>
    </row>
    <row r="6909" customFormat="false" ht="15" hidden="false" customHeight="false" outlineLevel="0" collapsed="false">
      <c r="A6909" s="7" t="s">
        <v>23</v>
      </c>
      <c r="B6909" s="7" t="s">
        <v>307</v>
      </c>
      <c r="C6909" s="7" t="s">
        <v>1280</v>
      </c>
      <c r="D6909" s="7" t="n">
        <v>2</v>
      </c>
      <c r="E6909" s="7" t="n">
        <v>260</v>
      </c>
      <c r="F6909" s="7" t="n">
        <v>1</v>
      </c>
      <c r="G6909" s="7" t="n">
        <v>130</v>
      </c>
    </row>
    <row r="6910" customFormat="false" ht="15" hidden="false" customHeight="false" outlineLevel="0" collapsed="false">
      <c r="A6910" s="7" t="s">
        <v>23</v>
      </c>
      <c r="B6910" s="7" t="s">
        <v>247</v>
      </c>
      <c r="C6910" s="7" t="s">
        <v>1280</v>
      </c>
      <c r="D6910" s="7" t="n">
        <v>7</v>
      </c>
      <c r="E6910" s="7" t="n">
        <v>909.99</v>
      </c>
      <c r="F6910" s="7" t="n">
        <v>12</v>
      </c>
      <c r="G6910" s="7" t="n">
        <v>1559.99</v>
      </c>
    </row>
    <row r="6911" customFormat="false" ht="15" hidden="false" customHeight="false" outlineLevel="0" collapsed="false">
      <c r="A6911" s="7" t="s">
        <v>23</v>
      </c>
      <c r="B6911" s="7" t="s">
        <v>247</v>
      </c>
      <c r="C6911" s="7" t="s">
        <v>1280</v>
      </c>
      <c r="D6911" s="7" t="n">
        <v>2</v>
      </c>
      <c r="E6911" s="7" t="n">
        <v>311.9</v>
      </c>
      <c r="F6911" s="7" t="n">
        <v>0</v>
      </c>
      <c r="G6911" s="7" t="n">
        <v>0</v>
      </c>
    </row>
    <row r="6912" customFormat="false" ht="15" hidden="false" customHeight="false" outlineLevel="0" collapsed="false">
      <c r="A6912" s="7" t="s">
        <v>23</v>
      </c>
      <c r="B6912" s="7" t="s">
        <v>255</v>
      </c>
      <c r="C6912" s="7" t="s">
        <v>1280</v>
      </c>
      <c r="D6912" s="7" t="n">
        <v>1</v>
      </c>
      <c r="E6912" s="7" t="n">
        <v>155.95</v>
      </c>
      <c r="F6912" s="7" t="n">
        <v>0</v>
      </c>
      <c r="G6912" s="7" t="n">
        <v>0</v>
      </c>
    </row>
    <row r="6913" customFormat="false" ht="15" hidden="false" customHeight="false" outlineLevel="0" collapsed="false">
      <c r="A6913" s="7" t="s">
        <v>23</v>
      </c>
      <c r="B6913" s="7" t="s">
        <v>255</v>
      </c>
      <c r="C6913" s="7" t="s">
        <v>1280</v>
      </c>
      <c r="D6913" s="7" t="n">
        <v>25</v>
      </c>
      <c r="E6913" s="7" t="n">
        <v>3249.94</v>
      </c>
      <c r="F6913" s="7" t="n">
        <v>39</v>
      </c>
      <c r="G6913" s="7" t="n">
        <v>5069.87</v>
      </c>
    </row>
    <row r="6914" customFormat="false" ht="15" hidden="false" customHeight="false" outlineLevel="0" collapsed="false">
      <c r="A6914" s="7" t="s">
        <v>23</v>
      </c>
      <c r="B6914" s="7" t="s">
        <v>656</v>
      </c>
      <c r="C6914" s="7" t="s">
        <v>1280</v>
      </c>
      <c r="D6914" s="7" t="n">
        <v>7</v>
      </c>
      <c r="E6914" s="7" t="n">
        <v>909.98</v>
      </c>
      <c r="F6914" s="7" t="n">
        <v>22</v>
      </c>
      <c r="G6914" s="7" t="n">
        <v>2859.95</v>
      </c>
    </row>
    <row r="6915" customFormat="false" ht="15" hidden="false" customHeight="false" outlineLevel="0" collapsed="false">
      <c r="A6915" s="7" t="s">
        <v>23</v>
      </c>
      <c r="B6915" s="7" t="s">
        <v>413</v>
      </c>
      <c r="C6915" s="7" t="s">
        <v>1284</v>
      </c>
      <c r="D6915" s="7" t="n">
        <v>8</v>
      </c>
      <c r="E6915" s="7" t="n">
        <v>1360.02</v>
      </c>
      <c r="F6915" s="7" t="n">
        <v>18</v>
      </c>
      <c r="G6915" s="7" t="n">
        <v>3060.06</v>
      </c>
    </row>
    <row r="6916" customFormat="false" ht="15" hidden="false" customHeight="false" outlineLevel="0" collapsed="false">
      <c r="A6916" s="7" t="s">
        <v>23</v>
      </c>
      <c r="B6916" s="7" t="s">
        <v>413</v>
      </c>
      <c r="C6916" s="7" t="s">
        <v>1284</v>
      </c>
      <c r="D6916" s="7" t="n">
        <v>5</v>
      </c>
      <c r="E6916" s="7" t="n">
        <v>825</v>
      </c>
      <c r="F6916" s="7" t="n">
        <v>0</v>
      </c>
      <c r="G6916" s="7" t="n">
        <v>0</v>
      </c>
    </row>
    <row r="6917" customFormat="false" ht="15" hidden="false" customHeight="false" outlineLevel="0" collapsed="false">
      <c r="A6917" s="7" t="s">
        <v>23</v>
      </c>
      <c r="B6917" s="7" t="s">
        <v>667</v>
      </c>
      <c r="C6917" s="7" t="s">
        <v>1493</v>
      </c>
      <c r="D6917" s="7" t="n">
        <v>1</v>
      </c>
      <c r="E6917" s="7" t="n">
        <v>90</v>
      </c>
      <c r="F6917" s="7" t="n">
        <v>0</v>
      </c>
      <c r="G6917" s="7" t="n">
        <v>0</v>
      </c>
    </row>
    <row r="6918" customFormat="false" ht="15" hidden="false" customHeight="false" outlineLevel="0" collapsed="false">
      <c r="A6918" s="7" t="s">
        <v>23</v>
      </c>
      <c r="B6918" s="7" t="s">
        <v>676</v>
      </c>
      <c r="C6918" s="7" t="s">
        <v>1493</v>
      </c>
      <c r="D6918" s="7" t="n">
        <v>1</v>
      </c>
      <c r="E6918" s="7" t="n">
        <v>90</v>
      </c>
      <c r="F6918" s="7" t="n">
        <v>0</v>
      </c>
      <c r="G6918" s="7" t="n">
        <v>0</v>
      </c>
    </row>
    <row r="6919" customFormat="false" ht="15" hidden="false" customHeight="false" outlineLevel="0" collapsed="false">
      <c r="A6919" s="7" t="s">
        <v>23</v>
      </c>
      <c r="B6919" s="7" t="s">
        <v>692</v>
      </c>
      <c r="C6919" s="7" t="s">
        <v>1493</v>
      </c>
      <c r="D6919" s="7" t="n">
        <v>1</v>
      </c>
      <c r="E6919" s="7" t="n">
        <v>90</v>
      </c>
      <c r="F6919" s="7" t="n">
        <v>0</v>
      </c>
      <c r="G6919" s="7" t="n">
        <v>0</v>
      </c>
    </row>
    <row r="6920" customFormat="false" ht="15" hidden="false" customHeight="false" outlineLevel="0" collapsed="false">
      <c r="A6920" s="7" t="s">
        <v>23</v>
      </c>
      <c r="B6920" s="7" t="s">
        <v>666</v>
      </c>
      <c r="C6920" s="7" t="s">
        <v>1494</v>
      </c>
      <c r="D6920" s="7" t="n">
        <v>1</v>
      </c>
      <c r="E6920" s="7" t="n">
        <v>90</v>
      </c>
      <c r="F6920" s="7" t="n">
        <v>0</v>
      </c>
      <c r="G6920" s="7" t="n">
        <v>0</v>
      </c>
    </row>
    <row r="6921" customFormat="false" ht="15" hidden="false" customHeight="false" outlineLevel="0" collapsed="false">
      <c r="A6921" s="7" t="s">
        <v>23</v>
      </c>
      <c r="B6921" s="7" t="s">
        <v>674</v>
      </c>
      <c r="C6921" s="7" t="s">
        <v>1494</v>
      </c>
      <c r="D6921" s="7" t="n">
        <v>1</v>
      </c>
      <c r="E6921" s="7" t="n">
        <v>90</v>
      </c>
      <c r="F6921" s="7" t="n">
        <v>0</v>
      </c>
      <c r="G6921" s="7" t="n">
        <v>0</v>
      </c>
    </row>
    <row r="6922" customFormat="false" ht="15" hidden="false" customHeight="false" outlineLevel="0" collapsed="false">
      <c r="A6922" s="7" t="s">
        <v>23</v>
      </c>
      <c r="B6922" s="7" t="s">
        <v>711</v>
      </c>
      <c r="C6922" s="7" t="s">
        <v>1494</v>
      </c>
      <c r="D6922" s="7" t="n">
        <v>1</v>
      </c>
      <c r="E6922" s="7" t="n">
        <v>90</v>
      </c>
      <c r="F6922" s="7" t="n">
        <v>2</v>
      </c>
      <c r="G6922" s="7" t="n">
        <v>180</v>
      </c>
    </row>
    <row r="6923" customFormat="false" ht="15" hidden="false" customHeight="false" outlineLevel="0" collapsed="false">
      <c r="A6923" s="7" t="s">
        <v>23</v>
      </c>
      <c r="B6923" s="7" t="s">
        <v>83</v>
      </c>
      <c r="C6923" s="7" t="s">
        <v>1303</v>
      </c>
      <c r="D6923" s="7" t="n">
        <v>0</v>
      </c>
      <c r="E6923" s="7" t="n">
        <v>0</v>
      </c>
      <c r="F6923" s="7" t="n">
        <v>4</v>
      </c>
      <c r="G6923" s="7" t="n">
        <v>240</v>
      </c>
    </row>
    <row r="6924" customFormat="false" ht="15" hidden="false" customHeight="false" outlineLevel="0" collapsed="false">
      <c r="A6924" s="7" t="s">
        <v>23</v>
      </c>
      <c r="B6924" s="7" t="s">
        <v>812</v>
      </c>
      <c r="C6924" s="7" t="s">
        <v>1552</v>
      </c>
      <c r="D6924" s="7" t="n">
        <v>0</v>
      </c>
      <c r="E6924" s="7" t="n">
        <v>0</v>
      </c>
      <c r="F6924" s="7" t="n">
        <v>1</v>
      </c>
      <c r="G6924" s="7" t="n">
        <v>93.7</v>
      </c>
    </row>
    <row r="6925" customFormat="false" ht="15" hidden="false" customHeight="false" outlineLevel="0" collapsed="false">
      <c r="A6925" s="7" t="s">
        <v>23</v>
      </c>
      <c r="B6925" s="7" t="s">
        <v>629</v>
      </c>
      <c r="C6925" s="7" t="s">
        <v>1319</v>
      </c>
      <c r="D6925" s="7" t="n">
        <v>4</v>
      </c>
      <c r="E6925" s="7" t="n">
        <v>320</v>
      </c>
      <c r="F6925" s="7" t="n">
        <v>0</v>
      </c>
      <c r="G6925" s="7" t="n">
        <v>0</v>
      </c>
    </row>
    <row r="6926" customFormat="false" ht="15" hidden="false" customHeight="false" outlineLevel="0" collapsed="false">
      <c r="A6926" s="7" t="s">
        <v>23</v>
      </c>
      <c r="B6926" s="7" t="s">
        <v>333</v>
      </c>
      <c r="C6926" s="7" t="s">
        <v>1319</v>
      </c>
      <c r="D6926" s="7" t="n">
        <v>1</v>
      </c>
      <c r="E6926" s="7" t="n">
        <v>80</v>
      </c>
      <c r="F6926" s="7" t="n">
        <v>1</v>
      </c>
      <c r="G6926" s="7" t="n">
        <v>80</v>
      </c>
    </row>
    <row r="6927" customFormat="false" ht="15" hidden="false" customHeight="false" outlineLevel="0" collapsed="false">
      <c r="A6927" s="7" t="s">
        <v>23</v>
      </c>
      <c r="B6927" s="7" t="s">
        <v>333</v>
      </c>
      <c r="C6927" s="7" t="s">
        <v>1319</v>
      </c>
      <c r="D6927" s="7" t="n">
        <v>2</v>
      </c>
      <c r="E6927" s="7" t="n">
        <v>144</v>
      </c>
      <c r="F6927" s="7" t="n">
        <v>0</v>
      </c>
      <c r="G6927" s="7" t="n">
        <v>0</v>
      </c>
    </row>
    <row r="6928" customFormat="false" ht="15" hidden="false" customHeight="false" outlineLevel="0" collapsed="false">
      <c r="A6928" s="7" t="s">
        <v>23</v>
      </c>
      <c r="B6928" s="7" t="s">
        <v>221</v>
      </c>
      <c r="C6928" s="7" t="s">
        <v>1319</v>
      </c>
      <c r="D6928" s="7" t="n">
        <v>2</v>
      </c>
      <c r="E6928" s="7" t="n">
        <v>160</v>
      </c>
      <c r="F6928" s="7" t="n">
        <v>2</v>
      </c>
      <c r="G6928" s="7" t="n">
        <v>160</v>
      </c>
    </row>
    <row r="6929" customFormat="false" ht="15" hidden="false" customHeight="false" outlineLevel="0" collapsed="false">
      <c r="A6929" s="7" t="s">
        <v>23</v>
      </c>
      <c r="B6929" s="7" t="s">
        <v>221</v>
      </c>
      <c r="C6929" s="7" t="s">
        <v>1319</v>
      </c>
      <c r="D6929" s="7" t="n">
        <v>3</v>
      </c>
      <c r="E6929" s="7" t="n">
        <v>216</v>
      </c>
      <c r="F6929" s="7" t="n">
        <v>0</v>
      </c>
      <c r="G6929" s="7" t="n">
        <v>0</v>
      </c>
    </row>
    <row r="6930" customFormat="false" ht="15" hidden="false" customHeight="false" outlineLevel="0" collapsed="false">
      <c r="A6930" s="7" t="s">
        <v>23</v>
      </c>
      <c r="B6930" s="7" t="s">
        <v>205</v>
      </c>
      <c r="C6930" s="7" t="s">
        <v>1319</v>
      </c>
      <c r="D6930" s="7" t="n">
        <v>4</v>
      </c>
      <c r="E6930" s="7" t="n">
        <v>320</v>
      </c>
      <c r="F6930" s="7" t="n">
        <v>8</v>
      </c>
      <c r="G6930" s="7" t="n">
        <v>640.01</v>
      </c>
    </row>
    <row r="6931" customFormat="false" ht="15" hidden="false" customHeight="false" outlineLevel="0" collapsed="false">
      <c r="A6931" s="7" t="s">
        <v>23</v>
      </c>
      <c r="B6931" s="7" t="s">
        <v>205</v>
      </c>
      <c r="C6931" s="7" t="s">
        <v>1319</v>
      </c>
      <c r="D6931" s="7" t="n">
        <v>4</v>
      </c>
      <c r="E6931" s="7" t="n">
        <v>288</v>
      </c>
      <c r="F6931" s="7" t="n">
        <v>0</v>
      </c>
      <c r="G6931" s="7" t="n">
        <v>0</v>
      </c>
    </row>
    <row r="6932" customFormat="false" ht="15" hidden="false" customHeight="false" outlineLevel="0" collapsed="false">
      <c r="A6932" s="7" t="s">
        <v>23</v>
      </c>
      <c r="B6932" s="7" t="s">
        <v>233</v>
      </c>
      <c r="C6932" s="7" t="s">
        <v>1319</v>
      </c>
      <c r="D6932" s="7" t="n">
        <v>2</v>
      </c>
      <c r="E6932" s="7" t="n">
        <v>144</v>
      </c>
      <c r="F6932" s="7" t="n">
        <v>0</v>
      </c>
      <c r="G6932" s="7" t="n">
        <v>0</v>
      </c>
    </row>
    <row r="6933" customFormat="false" ht="15" hidden="false" customHeight="false" outlineLevel="0" collapsed="false">
      <c r="A6933" s="7" t="s">
        <v>23</v>
      </c>
      <c r="B6933" s="7" t="s">
        <v>233</v>
      </c>
      <c r="C6933" s="7" t="s">
        <v>1319</v>
      </c>
      <c r="D6933" s="7" t="n">
        <v>2</v>
      </c>
      <c r="E6933" s="7" t="n">
        <v>160</v>
      </c>
      <c r="F6933" s="7" t="n">
        <v>4</v>
      </c>
      <c r="G6933" s="7" t="n">
        <v>320</v>
      </c>
    </row>
    <row r="6934" customFormat="false" ht="15" hidden="false" customHeight="false" outlineLevel="0" collapsed="false">
      <c r="A6934" s="7" t="s">
        <v>23</v>
      </c>
      <c r="B6934" s="7" t="s">
        <v>295</v>
      </c>
      <c r="C6934" s="7" t="s">
        <v>1333</v>
      </c>
      <c r="D6934" s="7" t="n">
        <v>6</v>
      </c>
      <c r="E6934" s="7" t="n">
        <v>224.73</v>
      </c>
      <c r="F6934" s="7" t="n">
        <v>0</v>
      </c>
      <c r="G6934" s="7" t="n">
        <v>0</v>
      </c>
    </row>
    <row r="6935" customFormat="false" ht="15" hidden="false" customHeight="false" outlineLevel="0" collapsed="false">
      <c r="A6935" s="7" t="s">
        <v>23</v>
      </c>
      <c r="B6935" s="7" t="s">
        <v>677</v>
      </c>
      <c r="C6935" s="7" t="s">
        <v>1522</v>
      </c>
      <c r="D6935" s="7" t="n">
        <v>2</v>
      </c>
      <c r="E6935" s="7" t="n">
        <v>196.58</v>
      </c>
      <c r="F6935" s="7" t="n">
        <v>0</v>
      </c>
      <c r="G6935" s="7" t="n">
        <v>0</v>
      </c>
    </row>
    <row r="6936" customFormat="false" ht="15" hidden="false" customHeight="false" outlineLevel="0" collapsed="false">
      <c r="A6936" s="7" t="s">
        <v>23</v>
      </c>
      <c r="B6936" s="7" t="s">
        <v>123</v>
      </c>
      <c r="C6936" s="7" t="s">
        <v>1340</v>
      </c>
      <c r="D6936" s="7" t="n">
        <v>5</v>
      </c>
      <c r="E6936" s="7" t="n">
        <v>152.1</v>
      </c>
      <c r="F6936" s="7" t="n">
        <v>0</v>
      </c>
      <c r="G6936" s="7" t="n">
        <v>0</v>
      </c>
    </row>
    <row r="6937" customFormat="false" ht="15" hidden="false" customHeight="false" outlineLevel="0" collapsed="false">
      <c r="A6937" s="7" t="s">
        <v>23</v>
      </c>
      <c r="B6937" s="7" t="s">
        <v>231</v>
      </c>
      <c r="C6937" s="7" t="s">
        <v>1342</v>
      </c>
      <c r="D6937" s="7" t="n">
        <v>5</v>
      </c>
      <c r="E6937" s="7" t="n">
        <v>123.69</v>
      </c>
      <c r="F6937" s="7" t="n">
        <v>15</v>
      </c>
      <c r="G6937" s="7" t="n">
        <v>428.17</v>
      </c>
    </row>
    <row r="6938" customFormat="false" ht="15" hidden="false" customHeight="false" outlineLevel="0" collapsed="false">
      <c r="A6938" s="7" t="s">
        <v>23</v>
      </c>
      <c r="B6938" s="7" t="s">
        <v>201</v>
      </c>
      <c r="C6938" s="7" t="s">
        <v>1344</v>
      </c>
      <c r="D6938" s="7" t="n">
        <v>5</v>
      </c>
      <c r="E6938" s="7" t="n">
        <v>62.76</v>
      </c>
      <c r="F6938" s="7" t="n">
        <v>5</v>
      </c>
      <c r="G6938" s="7" t="n">
        <v>72.41</v>
      </c>
    </row>
    <row r="6939" customFormat="false" ht="15" hidden="false" customHeight="false" outlineLevel="0" collapsed="false">
      <c r="A6939" s="7" t="s">
        <v>23</v>
      </c>
      <c r="B6939" s="7" t="s">
        <v>246</v>
      </c>
      <c r="C6939" s="7" t="s">
        <v>1345</v>
      </c>
      <c r="D6939" s="7" t="n">
        <v>0</v>
      </c>
      <c r="E6939" s="7" t="n">
        <v>0</v>
      </c>
      <c r="F6939" s="7" t="n">
        <v>5</v>
      </c>
      <c r="G6939" s="7" t="n">
        <v>72.41</v>
      </c>
    </row>
    <row r="6940" customFormat="false" ht="15" hidden="false" customHeight="false" outlineLevel="0" collapsed="false">
      <c r="A6940" s="7" t="s">
        <v>23</v>
      </c>
      <c r="B6940" s="7" t="s">
        <v>302</v>
      </c>
      <c r="C6940" s="7" t="s">
        <v>1346</v>
      </c>
      <c r="D6940" s="7" t="n">
        <v>0</v>
      </c>
      <c r="E6940" s="7" t="n">
        <v>0</v>
      </c>
      <c r="F6940" s="7" t="n">
        <v>5</v>
      </c>
      <c r="G6940" s="7" t="n">
        <v>105.22</v>
      </c>
    </row>
    <row r="6941" customFormat="false" ht="15" hidden="false" customHeight="false" outlineLevel="0" collapsed="false">
      <c r="A6941" s="7" t="s">
        <v>23</v>
      </c>
      <c r="B6941" s="7" t="s">
        <v>150</v>
      </c>
      <c r="C6941" s="7" t="s">
        <v>1349</v>
      </c>
      <c r="D6941" s="7" t="n">
        <v>10</v>
      </c>
      <c r="E6941" s="7" t="n">
        <v>187.05</v>
      </c>
      <c r="F6941" s="7" t="n">
        <v>15</v>
      </c>
      <c r="G6941" s="7" t="n">
        <v>280.58</v>
      </c>
    </row>
    <row r="6942" customFormat="false" ht="15" hidden="false" customHeight="false" outlineLevel="0" collapsed="false">
      <c r="A6942" s="7" t="s">
        <v>23</v>
      </c>
      <c r="B6942" s="7" t="s">
        <v>180</v>
      </c>
      <c r="C6942" s="7" t="s">
        <v>1353</v>
      </c>
      <c r="D6942" s="7" t="n">
        <v>5</v>
      </c>
      <c r="E6942" s="7" t="n">
        <v>162.3</v>
      </c>
      <c r="F6942" s="7" t="n">
        <v>5</v>
      </c>
      <c r="G6942" s="7" t="n">
        <v>187.27</v>
      </c>
    </row>
    <row r="6943" customFormat="false" ht="15" hidden="false" customHeight="false" outlineLevel="0" collapsed="false">
      <c r="A6943" s="7" t="s">
        <v>23</v>
      </c>
      <c r="B6943" s="7" t="s">
        <v>114</v>
      </c>
      <c r="C6943" s="7" t="s">
        <v>1354</v>
      </c>
      <c r="D6943" s="7" t="n">
        <v>10</v>
      </c>
      <c r="E6943" s="7" t="n">
        <v>348.98</v>
      </c>
      <c r="F6943" s="7" t="n">
        <v>0</v>
      </c>
      <c r="G6943" s="7" t="n">
        <v>0</v>
      </c>
    </row>
    <row r="6944" customFormat="false" ht="15" hidden="false" customHeight="false" outlineLevel="0" collapsed="false">
      <c r="A6944" s="7" t="s">
        <v>23</v>
      </c>
      <c r="B6944" s="7" t="s">
        <v>323</v>
      </c>
      <c r="C6944" s="7" t="s">
        <v>1355</v>
      </c>
      <c r="D6944" s="7" t="n">
        <v>5</v>
      </c>
      <c r="E6944" s="7" t="n">
        <v>131.83</v>
      </c>
      <c r="F6944" s="7" t="n">
        <v>0</v>
      </c>
      <c r="G6944" s="7" t="n">
        <v>0</v>
      </c>
    </row>
    <row r="6945" customFormat="false" ht="15" hidden="false" customHeight="false" outlineLevel="0" collapsed="false">
      <c r="A6945" s="7" t="s">
        <v>23</v>
      </c>
      <c r="B6945" s="7" t="s">
        <v>163</v>
      </c>
      <c r="C6945" s="7" t="s">
        <v>1357</v>
      </c>
      <c r="D6945" s="7" t="n">
        <v>5</v>
      </c>
      <c r="E6945" s="7" t="n">
        <v>130.99</v>
      </c>
      <c r="F6945" s="7" t="n">
        <v>5</v>
      </c>
      <c r="G6945" s="7" t="n">
        <v>130.99</v>
      </c>
    </row>
    <row r="6946" customFormat="false" ht="15" hidden="false" customHeight="false" outlineLevel="0" collapsed="false">
      <c r="A6946" s="7" t="s">
        <v>23</v>
      </c>
      <c r="B6946" s="7" t="s">
        <v>275</v>
      </c>
      <c r="C6946" s="7" t="s">
        <v>1358</v>
      </c>
      <c r="D6946" s="7" t="n">
        <v>6</v>
      </c>
      <c r="E6946" s="7" t="n">
        <v>78.48</v>
      </c>
      <c r="F6946" s="7" t="n">
        <v>0</v>
      </c>
      <c r="G6946" s="7" t="n">
        <v>0</v>
      </c>
    </row>
    <row r="6947" customFormat="false" ht="15" hidden="false" customHeight="false" outlineLevel="0" collapsed="false">
      <c r="A6947" s="7" t="s">
        <v>23</v>
      </c>
      <c r="B6947" s="7" t="s">
        <v>236</v>
      </c>
      <c r="C6947" s="7" t="s">
        <v>1361</v>
      </c>
      <c r="D6947" s="7" t="n">
        <v>6</v>
      </c>
      <c r="E6947" s="7" t="n">
        <v>92.52</v>
      </c>
      <c r="F6947" s="7" t="n">
        <v>0</v>
      </c>
      <c r="G6947" s="7" t="n">
        <v>0</v>
      </c>
    </row>
    <row r="6948" customFormat="false" ht="15" hidden="false" customHeight="false" outlineLevel="0" collapsed="false">
      <c r="A6948" s="7" t="s">
        <v>23</v>
      </c>
      <c r="B6948" s="7" t="s">
        <v>298</v>
      </c>
      <c r="C6948" s="7" t="s">
        <v>1362</v>
      </c>
      <c r="D6948" s="7" t="n">
        <v>6</v>
      </c>
      <c r="E6948" s="7" t="n">
        <v>92.52</v>
      </c>
      <c r="F6948" s="7" t="n">
        <v>0</v>
      </c>
      <c r="G6948" s="7" t="n">
        <v>0</v>
      </c>
    </row>
    <row r="6949" customFormat="false" ht="15" hidden="false" customHeight="false" outlineLevel="0" collapsed="false">
      <c r="A6949" s="7" t="s">
        <v>23</v>
      </c>
      <c r="B6949" s="7" t="s">
        <v>613</v>
      </c>
      <c r="C6949" s="7" t="s">
        <v>1369</v>
      </c>
      <c r="D6949" s="7" t="n">
        <v>6</v>
      </c>
      <c r="E6949" s="7" t="n">
        <v>534.06</v>
      </c>
      <c r="F6949" s="7" t="n">
        <v>0</v>
      </c>
      <c r="G6949" s="7" t="n">
        <v>0</v>
      </c>
    </row>
    <row r="6950" customFormat="false" ht="15" hidden="false" customHeight="false" outlineLevel="0" collapsed="false">
      <c r="A6950" s="7" t="s">
        <v>23</v>
      </c>
      <c r="B6950" s="7" t="s">
        <v>170</v>
      </c>
      <c r="C6950" s="7" t="s">
        <v>1371</v>
      </c>
      <c r="D6950" s="7" t="n">
        <v>9</v>
      </c>
      <c r="E6950" s="7" t="n">
        <v>425.65</v>
      </c>
      <c r="F6950" s="7" t="n">
        <v>5</v>
      </c>
      <c r="G6950" s="7" t="n">
        <v>236.47</v>
      </c>
    </row>
    <row r="6951" customFormat="false" ht="15" hidden="false" customHeight="false" outlineLevel="0" collapsed="false">
      <c r="A6951" s="7" t="s">
        <v>23</v>
      </c>
      <c r="B6951" s="7" t="s">
        <v>278</v>
      </c>
      <c r="C6951" s="7" t="s">
        <v>1372</v>
      </c>
      <c r="D6951" s="7" t="n">
        <v>2</v>
      </c>
      <c r="E6951" s="7" t="n">
        <v>120</v>
      </c>
      <c r="F6951" s="7" t="n">
        <v>6</v>
      </c>
      <c r="G6951" s="7" t="n">
        <v>360</v>
      </c>
    </row>
    <row r="6952" customFormat="false" ht="15" hidden="false" customHeight="false" outlineLevel="0" collapsed="false">
      <c r="A6952" s="7" t="s">
        <v>23</v>
      </c>
      <c r="B6952" s="7" t="s">
        <v>268</v>
      </c>
      <c r="C6952" s="7" t="s">
        <v>1372</v>
      </c>
      <c r="D6952" s="7" t="n">
        <v>1</v>
      </c>
      <c r="E6952" s="7" t="n">
        <v>60</v>
      </c>
      <c r="F6952" s="7" t="n">
        <v>2</v>
      </c>
      <c r="G6952" s="7" t="n">
        <v>120</v>
      </c>
    </row>
    <row r="6953" customFormat="false" ht="15" hidden="false" customHeight="false" outlineLevel="0" collapsed="false">
      <c r="A6953" s="7" t="s">
        <v>23</v>
      </c>
      <c r="B6953" s="7" t="s">
        <v>283</v>
      </c>
      <c r="C6953" s="7" t="s">
        <v>1376</v>
      </c>
      <c r="D6953" s="7" t="n">
        <v>15</v>
      </c>
      <c r="E6953" s="7" t="n">
        <v>374.96</v>
      </c>
      <c r="F6953" s="7" t="n">
        <v>0</v>
      </c>
      <c r="G6953" s="7" t="n">
        <v>0</v>
      </c>
    </row>
    <row r="6954" customFormat="false" ht="15" hidden="false" customHeight="false" outlineLevel="0" collapsed="false">
      <c r="A6954" s="7" t="s">
        <v>23</v>
      </c>
      <c r="B6954" s="7" t="s">
        <v>349</v>
      </c>
      <c r="C6954" s="7" t="s">
        <v>1378</v>
      </c>
      <c r="D6954" s="7" t="n">
        <v>3</v>
      </c>
      <c r="E6954" s="7" t="n">
        <v>74.99</v>
      </c>
      <c r="F6954" s="7" t="n">
        <v>4</v>
      </c>
      <c r="G6954" s="7" t="n">
        <v>99.99</v>
      </c>
    </row>
    <row r="6955" customFormat="false" ht="15" hidden="false" customHeight="false" outlineLevel="0" collapsed="false">
      <c r="A6955" s="7" t="s">
        <v>23</v>
      </c>
      <c r="B6955" s="7" t="s">
        <v>647</v>
      </c>
      <c r="C6955" s="7" t="s">
        <v>1495</v>
      </c>
      <c r="D6955" s="7" t="n">
        <v>0</v>
      </c>
      <c r="E6955" s="7" t="n">
        <v>0</v>
      </c>
      <c r="F6955" s="7" t="n">
        <v>4</v>
      </c>
      <c r="G6955" s="7" t="n">
        <v>121.68</v>
      </c>
    </row>
    <row r="6956" customFormat="false" ht="15" hidden="false" customHeight="false" outlineLevel="0" collapsed="false">
      <c r="A6956" s="7" t="s">
        <v>23</v>
      </c>
      <c r="B6956" s="7" t="s">
        <v>188</v>
      </c>
      <c r="C6956" s="7" t="s">
        <v>1379</v>
      </c>
      <c r="D6956" s="7" t="n">
        <v>2</v>
      </c>
      <c r="E6956" s="7" t="n">
        <v>126.46</v>
      </c>
      <c r="F6956" s="7" t="n">
        <v>0</v>
      </c>
      <c r="G6956" s="7" t="n">
        <v>0</v>
      </c>
    </row>
    <row r="6957" customFormat="false" ht="15" hidden="false" customHeight="false" outlineLevel="0" collapsed="false">
      <c r="A6957" s="7" t="s">
        <v>23</v>
      </c>
      <c r="B6957" s="7" t="s">
        <v>174</v>
      </c>
      <c r="C6957" s="7" t="s">
        <v>1379</v>
      </c>
      <c r="D6957" s="7" t="n">
        <v>6</v>
      </c>
      <c r="E6957" s="7" t="n">
        <v>379.39</v>
      </c>
      <c r="F6957" s="7" t="n">
        <v>0</v>
      </c>
      <c r="G6957" s="7" t="n">
        <v>0</v>
      </c>
    </row>
    <row r="6958" customFormat="false" ht="15" hidden="false" customHeight="false" outlineLevel="0" collapsed="false">
      <c r="A6958" s="7" t="s">
        <v>23</v>
      </c>
      <c r="B6958" s="7" t="s">
        <v>145</v>
      </c>
      <c r="C6958" s="7" t="s">
        <v>1379</v>
      </c>
      <c r="D6958" s="7" t="n">
        <v>3</v>
      </c>
      <c r="E6958" s="7" t="n">
        <v>189.69</v>
      </c>
      <c r="F6958" s="7" t="n">
        <v>0</v>
      </c>
      <c r="G6958" s="7" t="n">
        <v>0</v>
      </c>
    </row>
    <row r="6959" customFormat="false" ht="15" hidden="false" customHeight="false" outlineLevel="0" collapsed="false">
      <c r="A6959" s="7" t="s">
        <v>23</v>
      </c>
      <c r="B6959" s="7" t="s">
        <v>658</v>
      </c>
      <c r="C6959" s="7" t="s">
        <v>1496</v>
      </c>
      <c r="D6959" s="7" t="n">
        <v>0</v>
      </c>
      <c r="E6959" s="7" t="n">
        <v>0</v>
      </c>
      <c r="F6959" s="7" t="n">
        <v>7</v>
      </c>
      <c r="G6959" s="7" t="n">
        <v>442.61</v>
      </c>
    </row>
    <row r="6960" customFormat="false" ht="15" hidden="false" customHeight="false" outlineLevel="0" collapsed="false">
      <c r="A6960" s="7" t="s">
        <v>23</v>
      </c>
      <c r="B6960" s="7" t="s">
        <v>653</v>
      </c>
      <c r="C6960" s="7" t="s">
        <v>1496</v>
      </c>
      <c r="D6960" s="7" t="n">
        <v>0</v>
      </c>
      <c r="E6960" s="7" t="n">
        <v>0</v>
      </c>
      <c r="F6960" s="7" t="n">
        <v>8</v>
      </c>
      <c r="G6960" s="7" t="n">
        <v>505.86</v>
      </c>
    </row>
    <row r="6961" customFormat="false" ht="15" hidden="false" customHeight="false" outlineLevel="0" collapsed="false">
      <c r="A6961" s="7" t="s">
        <v>23</v>
      </c>
      <c r="B6961" s="7" t="s">
        <v>657</v>
      </c>
      <c r="C6961" s="7" t="s">
        <v>1496</v>
      </c>
      <c r="D6961" s="7" t="n">
        <v>0</v>
      </c>
      <c r="E6961" s="7" t="n">
        <v>0</v>
      </c>
      <c r="F6961" s="7" t="n">
        <v>4</v>
      </c>
      <c r="G6961" s="7" t="n">
        <v>252.93</v>
      </c>
    </row>
    <row r="6962" customFormat="false" ht="15" hidden="false" customHeight="false" outlineLevel="0" collapsed="false">
      <c r="A6962" s="7" t="s">
        <v>23</v>
      </c>
      <c r="B6962" s="7" t="s">
        <v>430</v>
      </c>
      <c r="C6962" s="7" t="s">
        <v>1384</v>
      </c>
      <c r="D6962" s="7" t="n">
        <v>1</v>
      </c>
      <c r="E6962" s="7" t="n">
        <v>187.45</v>
      </c>
      <c r="F6962" s="7" t="n">
        <v>0</v>
      </c>
      <c r="G6962" s="7" t="n">
        <v>0</v>
      </c>
    </row>
    <row r="6963" customFormat="false" ht="15" hidden="false" customHeight="false" outlineLevel="0" collapsed="false">
      <c r="A6963" s="7" t="s">
        <v>23</v>
      </c>
      <c r="B6963" s="7" t="s">
        <v>436</v>
      </c>
      <c r="C6963" s="7" t="s">
        <v>1396</v>
      </c>
      <c r="D6963" s="7" t="n">
        <v>1</v>
      </c>
      <c r="E6963" s="7" t="n">
        <v>158.12</v>
      </c>
      <c r="F6963" s="7" t="n">
        <v>0</v>
      </c>
      <c r="G6963" s="7" t="n">
        <v>0</v>
      </c>
    </row>
    <row r="6964" customFormat="false" ht="15" hidden="false" customHeight="false" outlineLevel="0" collapsed="false">
      <c r="A6964" s="7" t="s">
        <v>23</v>
      </c>
      <c r="B6964" s="7" t="s">
        <v>436</v>
      </c>
      <c r="C6964" s="7" t="s">
        <v>1396</v>
      </c>
      <c r="D6964" s="7" t="n">
        <v>1</v>
      </c>
      <c r="E6964" s="7" t="n">
        <v>180</v>
      </c>
      <c r="F6964" s="7" t="n">
        <v>0</v>
      </c>
      <c r="G6964" s="7" t="n">
        <v>0</v>
      </c>
    </row>
    <row r="6965" customFormat="false" ht="15" hidden="false" customHeight="false" outlineLevel="0" collapsed="false">
      <c r="A6965" s="7" t="s">
        <v>23</v>
      </c>
      <c r="B6965" s="7" t="s">
        <v>488</v>
      </c>
      <c r="C6965" s="7" t="s">
        <v>1396</v>
      </c>
      <c r="D6965" s="7" t="n">
        <v>1</v>
      </c>
      <c r="E6965" s="7" t="n">
        <v>158.12</v>
      </c>
      <c r="F6965" s="7" t="n">
        <v>0</v>
      </c>
      <c r="G6965" s="7" t="n">
        <v>0</v>
      </c>
    </row>
    <row r="6966" customFormat="false" ht="15" hidden="false" customHeight="false" outlineLevel="0" collapsed="false">
      <c r="A6966" s="7" t="s">
        <v>23</v>
      </c>
      <c r="B6966" s="7" t="s">
        <v>488</v>
      </c>
      <c r="C6966" s="7" t="s">
        <v>1396</v>
      </c>
      <c r="D6966" s="7" t="n">
        <v>3</v>
      </c>
      <c r="E6966" s="7" t="n">
        <v>540</v>
      </c>
      <c r="F6966" s="7" t="n">
        <v>2</v>
      </c>
      <c r="G6966" s="7" t="n">
        <v>360</v>
      </c>
    </row>
    <row r="6967" customFormat="false" ht="15" hidden="false" customHeight="false" outlineLevel="0" collapsed="false">
      <c r="A6967" s="7" t="s">
        <v>23</v>
      </c>
      <c r="B6967" s="7" t="s">
        <v>397</v>
      </c>
      <c r="C6967" s="7" t="s">
        <v>1396</v>
      </c>
      <c r="D6967" s="7" t="n">
        <v>1</v>
      </c>
      <c r="E6967" s="7" t="n">
        <v>180</v>
      </c>
      <c r="F6967" s="7" t="n">
        <v>1</v>
      </c>
      <c r="G6967" s="7" t="n">
        <v>180</v>
      </c>
    </row>
    <row r="6968" customFormat="false" ht="15" hidden="false" customHeight="false" outlineLevel="0" collapsed="false">
      <c r="A6968" s="7" t="s">
        <v>23</v>
      </c>
      <c r="B6968" s="7" t="s">
        <v>470</v>
      </c>
      <c r="C6968" s="7" t="s">
        <v>1397</v>
      </c>
      <c r="D6968" s="7" t="n">
        <v>2</v>
      </c>
      <c r="E6968" s="7" t="n">
        <v>280</v>
      </c>
      <c r="F6968" s="7" t="n">
        <v>3</v>
      </c>
      <c r="G6968" s="7" t="n">
        <v>420</v>
      </c>
    </row>
    <row r="6969" customFormat="false" ht="15" hidden="false" customHeight="false" outlineLevel="0" collapsed="false">
      <c r="A6969" s="7" t="s">
        <v>23</v>
      </c>
      <c r="B6969" s="7" t="s">
        <v>633</v>
      </c>
      <c r="C6969" s="7" t="s">
        <v>1397</v>
      </c>
      <c r="D6969" s="7" t="n">
        <v>5</v>
      </c>
      <c r="E6969" s="7" t="n">
        <v>576.9</v>
      </c>
      <c r="F6969" s="7" t="n">
        <v>0</v>
      </c>
      <c r="G6969" s="7" t="n">
        <v>0</v>
      </c>
    </row>
    <row r="6970" customFormat="false" ht="15" hidden="false" customHeight="false" outlineLevel="0" collapsed="false">
      <c r="A6970" s="7" t="s">
        <v>23</v>
      </c>
      <c r="B6970" s="7" t="s">
        <v>633</v>
      </c>
      <c r="C6970" s="7" t="s">
        <v>1397</v>
      </c>
      <c r="D6970" s="7" t="n">
        <v>4</v>
      </c>
      <c r="E6970" s="7" t="n">
        <v>560</v>
      </c>
      <c r="F6970" s="7" t="n">
        <v>7</v>
      </c>
      <c r="G6970" s="7" t="n">
        <v>980</v>
      </c>
    </row>
    <row r="6971" customFormat="false" ht="15" hidden="false" customHeight="false" outlineLevel="0" collapsed="false">
      <c r="A6971" s="7" t="s">
        <v>23</v>
      </c>
      <c r="B6971" s="7" t="s">
        <v>816</v>
      </c>
      <c r="C6971" s="7" t="s">
        <v>1397</v>
      </c>
      <c r="D6971" s="7" t="n">
        <v>1</v>
      </c>
      <c r="E6971" s="7" t="n">
        <v>125</v>
      </c>
      <c r="F6971" s="7" t="n">
        <v>0</v>
      </c>
      <c r="G6971" s="7" t="n">
        <v>0</v>
      </c>
    </row>
    <row r="6972" customFormat="false" ht="15" hidden="false" customHeight="false" outlineLevel="0" collapsed="false">
      <c r="A6972" s="7" t="s">
        <v>23</v>
      </c>
      <c r="B6972" s="7" t="s">
        <v>816</v>
      </c>
      <c r="C6972" s="7" t="s">
        <v>1397</v>
      </c>
      <c r="D6972" s="7" t="n">
        <v>0</v>
      </c>
      <c r="E6972" s="7" t="n">
        <v>0</v>
      </c>
      <c r="F6972" s="7" t="n">
        <v>1</v>
      </c>
      <c r="G6972" s="7" t="n">
        <v>140</v>
      </c>
    </row>
    <row r="6973" customFormat="false" ht="15" hidden="false" customHeight="false" outlineLevel="0" collapsed="false">
      <c r="A6973" s="7" t="s">
        <v>23</v>
      </c>
      <c r="B6973" s="7" t="s">
        <v>816</v>
      </c>
      <c r="C6973" s="7" t="s">
        <v>1397</v>
      </c>
      <c r="D6973" s="7" t="n">
        <v>1</v>
      </c>
      <c r="E6973" s="7" t="n">
        <v>115.38</v>
      </c>
      <c r="F6973" s="7" t="n">
        <v>0</v>
      </c>
      <c r="G6973" s="7" t="n">
        <v>0</v>
      </c>
    </row>
    <row r="6974" customFormat="false" ht="15" hidden="false" customHeight="false" outlineLevel="0" collapsed="false">
      <c r="A6974" s="7" t="s">
        <v>23</v>
      </c>
      <c r="B6974" s="7" t="s">
        <v>392</v>
      </c>
      <c r="C6974" s="7" t="s">
        <v>1398</v>
      </c>
      <c r="D6974" s="7" t="n">
        <v>1</v>
      </c>
      <c r="E6974" s="7" t="n">
        <v>140</v>
      </c>
      <c r="F6974" s="7" t="n">
        <v>2</v>
      </c>
      <c r="G6974" s="7" t="n">
        <v>280</v>
      </c>
    </row>
    <row r="6975" customFormat="false" ht="15" hidden="false" customHeight="false" outlineLevel="0" collapsed="false">
      <c r="A6975" s="7" t="s">
        <v>23</v>
      </c>
      <c r="B6975" s="7" t="s">
        <v>428</v>
      </c>
      <c r="C6975" s="7" t="s">
        <v>1398</v>
      </c>
      <c r="D6975" s="7" t="n">
        <v>5</v>
      </c>
      <c r="E6975" s="7" t="n">
        <v>700</v>
      </c>
      <c r="F6975" s="7" t="n">
        <v>11</v>
      </c>
      <c r="G6975" s="7" t="n">
        <v>1540</v>
      </c>
    </row>
    <row r="6976" customFormat="false" ht="15" hidden="false" customHeight="false" outlineLevel="0" collapsed="false">
      <c r="A6976" s="7" t="s">
        <v>23</v>
      </c>
      <c r="B6976" s="7" t="s">
        <v>428</v>
      </c>
      <c r="C6976" s="7" t="s">
        <v>1398</v>
      </c>
      <c r="D6976" s="7" t="n">
        <v>1</v>
      </c>
      <c r="E6976" s="7" t="n">
        <v>115.38</v>
      </c>
      <c r="F6976" s="7" t="n">
        <v>0</v>
      </c>
      <c r="G6976" s="7" t="n">
        <v>0</v>
      </c>
    </row>
    <row r="6977" customFormat="false" ht="15" hidden="false" customHeight="false" outlineLevel="0" collapsed="false">
      <c r="A6977" s="7" t="s">
        <v>23</v>
      </c>
      <c r="B6977" s="7" t="s">
        <v>472</v>
      </c>
      <c r="C6977" s="7" t="s">
        <v>1398</v>
      </c>
      <c r="D6977" s="7" t="n">
        <v>3</v>
      </c>
      <c r="E6977" s="7" t="n">
        <v>420</v>
      </c>
      <c r="F6977" s="7" t="n">
        <v>4</v>
      </c>
      <c r="G6977" s="7" t="n">
        <v>560</v>
      </c>
    </row>
    <row r="6978" customFormat="false" ht="15" hidden="false" customHeight="false" outlineLevel="0" collapsed="false">
      <c r="A6978" s="7" t="s">
        <v>23</v>
      </c>
      <c r="B6978" s="7" t="s">
        <v>472</v>
      </c>
      <c r="C6978" s="7" t="s">
        <v>1398</v>
      </c>
      <c r="D6978" s="7" t="n">
        <v>2</v>
      </c>
      <c r="E6978" s="7" t="n">
        <v>230.76</v>
      </c>
      <c r="F6978" s="7" t="n">
        <v>0</v>
      </c>
      <c r="G6978" s="7" t="n">
        <v>0</v>
      </c>
    </row>
    <row r="6979" customFormat="false" ht="15" hidden="false" customHeight="false" outlineLevel="0" collapsed="false">
      <c r="A6979" s="7" t="s">
        <v>23</v>
      </c>
      <c r="B6979" s="7" t="s">
        <v>474</v>
      </c>
      <c r="C6979" s="7" t="s">
        <v>1398</v>
      </c>
      <c r="D6979" s="7" t="n">
        <v>0</v>
      </c>
      <c r="E6979" s="7" t="n">
        <v>0</v>
      </c>
      <c r="F6979" s="7" t="n">
        <v>1</v>
      </c>
      <c r="G6979" s="7" t="n">
        <v>140</v>
      </c>
    </row>
    <row r="6980" customFormat="false" ht="15" hidden="false" customHeight="false" outlineLevel="0" collapsed="false">
      <c r="A6980" s="7" t="s">
        <v>23</v>
      </c>
      <c r="B6980" s="7" t="s">
        <v>184</v>
      </c>
      <c r="C6980" s="7" t="s">
        <v>1399</v>
      </c>
      <c r="D6980" s="7" t="n">
        <v>2</v>
      </c>
      <c r="E6980" s="7" t="n">
        <v>99.27</v>
      </c>
      <c r="F6980" s="7" t="n">
        <v>2</v>
      </c>
      <c r="G6980" s="7" t="n">
        <v>99.27</v>
      </c>
    </row>
    <row r="6981" customFormat="false" ht="15" hidden="false" customHeight="false" outlineLevel="0" collapsed="false">
      <c r="A6981" s="7" t="s">
        <v>23</v>
      </c>
      <c r="B6981" s="7" t="s">
        <v>186</v>
      </c>
      <c r="C6981" s="7" t="s">
        <v>1399</v>
      </c>
      <c r="D6981" s="7" t="n">
        <v>2</v>
      </c>
      <c r="E6981" s="7" t="n">
        <v>99.27</v>
      </c>
      <c r="F6981" s="7" t="n">
        <v>3</v>
      </c>
      <c r="G6981" s="7" t="n">
        <v>148.9</v>
      </c>
    </row>
    <row r="6982" customFormat="false" ht="15" hidden="false" customHeight="false" outlineLevel="0" collapsed="false">
      <c r="A6982" s="7" t="s">
        <v>23</v>
      </c>
      <c r="B6982" s="7" t="s">
        <v>224</v>
      </c>
      <c r="C6982" s="7" t="s">
        <v>1399</v>
      </c>
      <c r="D6982" s="7" t="n">
        <v>2</v>
      </c>
      <c r="E6982" s="7" t="n">
        <v>99.27</v>
      </c>
      <c r="F6982" s="7" t="n">
        <v>2</v>
      </c>
      <c r="G6982" s="7" t="n">
        <v>99.27</v>
      </c>
    </row>
    <row r="6983" customFormat="false" ht="15" hidden="false" customHeight="false" outlineLevel="0" collapsed="false">
      <c r="A6983" s="7" t="s">
        <v>23</v>
      </c>
      <c r="B6983" s="7" t="s">
        <v>200</v>
      </c>
      <c r="C6983" s="7" t="s">
        <v>1399</v>
      </c>
      <c r="D6983" s="7" t="n">
        <v>2</v>
      </c>
      <c r="E6983" s="7" t="n">
        <v>99.27</v>
      </c>
      <c r="F6983" s="7" t="n">
        <v>0</v>
      </c>
      <c r="G6983" s="7" t="n">
        <v>0</v>
      </c>
    </row>
    <row r="6984" customFormat="false" ht="15" hidden="false" customHeight="false" outlineLevel="0" collapsed="false">
      <c r="A6984" s="7" t="s">
        <v>23</v>
      </c>
      <c r="B6984" s="7" t="s">
        <v>781</v>
      </c>
      <c r="C6984" s="7" t="s">
        <v>1399</v>
      </c>
      <c r="D6984" s="7" t="n">
        <v>3</v>
      </c>
      <c r="E6984" s="7" t="n">
        <v>148.9</v>
      </c>
      <c r="F6984" s="7" t="n">
        <v>0</v>
      </c>
      <c r="G6984" s="7" t="n">
        <v>0</v>
      </c>
    </row>
    <row r="6985" customFormat="false" ht="15" hidden="false" customHeight="false" outlineLevel="0" collapsed="false">
      <c r="A6985" s="7" t="s">
        <v>23</v>
      </c>
      <c r="B6985" s="7" t="s">
        <v>565</v>
      </c>
      <c r="C6985" s="7" t="s">
        <v>1399</v>
      </c>
      <c r="D6985" s="7" t="n">
        <v>2</v>
      </c>
      <c r="E6985" s="7" t="n">
        <v>99.27</v>
      </c>
      <c r="F6985" s="7" t="n">
        <v>0</v>
      </c>
      <c r="G6985" s="7" t="n">
        <v>0</v>
      </c>
    </row>
    <row r="6986" customFormat="false" ht="15" hidden="false" customHeight="false" outlineLevel="0" collapsed="false">
      <c r="A6986" s="7" t="s">
        <v>23</v>
      </c>
      <c r="B6986" s="7" t="s">
        <v>686</v>
      </c>
      <c r="C6986" s="7" t="s">
        <v>1400</v>
      </c>
      <c r="D6986" s="7" t="n">
        <v>2</v>
      </c>
      <c r="E6986" s="7" t="n">
        <v>78</v>
      </c>
      <c r="F6986" s="7" t="n">
        <v>0</v>
      </c>
      <c r="G6986" s="7" t="n">
        <v>0</v>
      </c>
    </row>
    <row r="6987" customFormat="false" ht="15" hidden="false" customHeight="false" outlineLevel="0" collapsed="false">
      <c r="A6987" s="7" t="s">
        <v>23</v>
      </c>
      <c r="B6987" s="7" t="s">
        <v>686</v>
      </c>
      <c r="C6987" s="7" t="s">
        <v>1400</v>
      </c>
      <c r="D6987" s="7" t="n">
        <v>5</v>
      </c>
      <c r="E6987" s="7" t="n">
        <v>259.87</v>
      </c>
      <c r="F6987" s="7" t="n">
        <v>0</v>
      </c>
      <c r="G6987" s="7" t="n">
        <v>0</v>
      </c>
    </row>
    <row r="6988" customFormat="false" ht="15" hidden="false" customHeight="false" outlineLevel="0" collapsed="false">
      <c r="A6988" s="7" t="s">
        <v>23</v>
      </c>
      <c r="B6988" s="7" t="s">
        <v>615</v>
      </c>
      <c r="C6988" s="7" t="s">
        <v>1400</v>
      </c>
      <c r="D6988" s="7" t="n">
        <v>5</v>
      </c>
      <c r="E6988" s="7" t="n">
        <v>259.87</v>
      </c>
      <c r="F6988" s="7" t="n">
        <v>0</v>
      </c>
      <c r="G6988" s="7" t="n">
        <v>0</v>
      </c>
    </row>
    <row r="6989" customFormat="false" ht="15" hidden="false" customHeight="false" outlineLevel="0" collapsed="false">
      <c r="A6989" s="7" t="s">
        <v>23</v>
      </c>
      <c r="B6989" s="7" t="s">
        <v>615</v>
      </c>
      <c r="C6989" s="7" t="s">
        <v>1400</v>
      </c>
      <c r="D6989" s="7" t="n">
        <v>3</v>
      </c>
      <c r="E6989" s="7" t="n">
        <v>117</v>
      </c>
      <c r="F6989" s="7" t="n">
        <v>0</v>
      </c>
      <c r="G6989" s="7" t="n">
        <v>0</v>
      </c>
    </row>
    <row r="6990" customFormat="false" ht="15" hidden="false" customHeight="false" outlineLevel="0" collapsed="false">
      <c r="A6990" s="7" t="s">
        <v>23</v>
      </c>
      <c r="B6990" s="7" t="s">
        <v>673</v>
      </c>
      <c r="C6990" s="7" t="s">
        <v>1400</v>
      </c>
      <c r="D6990" s="7" t="n">
        <v>5</v>
      </c>
      <c r="E6990" s="7" t="n">
        <v>259.89</v>
      </c>
      <c r="F6990" s="7" t="n">
        <v>0</v>
      </c>
      <c r="G6990" s="7" t="n">
        <v>0</v>
      </c>
    </row>
    <row r="6991" customFormat="false" ht="15" hidden="false" customHeight="false" outlineLevel="0" collapsed="false">
      <c r="A6991" s="7" t="s">
        <v>23</v>
      </c>
      <c r="B6991" s="7" t="s">
        <v>703</v>
      </c>
      <c r="C6991" s="7" t="s">
        <v>1497</v>
      </c>
      <c r="D6991" s="7" t="n">
        <v>2</v>
      </c>
      <c r="E6991" s="7" t="n">
        <v>444</v>
      </c>
      <c r="F6991" s="7" t="n">
        <v>0</v>
      </c>
      <c r="G6991" s="7" t="n">
        <v>0</v>
      </c>
    </row>
    <row r="6992" customFormat="false" ht="15" hidden="false" customHeight="false" outlineLevel="0" collapsed="false">
      <c r="A6992" s="7" t="s">
        <v>23</v>
      </c>
      <c r="B6992" s="7" t="s">
        <v>665</v>
      </c>
      <c r="C6992" s="7" t="s">
        <v>1497</v>
      </c>
      <c r="D6992" s="7" t="n">
        <v>2</v>
      </c>
      <c r="E6992" s="7" t="n">
        <v>520.01</v>
      </c>
      <c r="F6992" s="7" t="n">
        <v>5</v>
      </c>
      <c r="G6992" s="7" t="n">
        <v>1300</v>
      </c>
    </row>
    <row r="6993" customFormat="false" ht="15" hidden="false" customHeight="false" outlineLevel="0" collapsed="false">
      <c r="A6993" s="7" t="s">
        <v>23</v>
      </c>
      <c r="B6993" s="7" t="s">
        <v>665</v>
      </c>
      <c r="C6993" s="7" t="s">
        <v>1497</v>
      </c>
      <c r="D6993" s="7" t="n">
        <v>0</v>
      </c>
      <c r="E6993" s="7" t="n">
        <v>0</v>
      </c>
      <c r="F6993" s="7" t="n">
        <v>4</v>
      </c>
      <c r="G6993" s="7" t="n">
        <v>891</v>
      </c>
    </row>
    <row r="6994" customFormat="false" ht="15" hidden="false" customHeight="false" outlineLevel="0" collapsed="false">
      <c r="A6994" s="7" t="s">
        <v>23</v>
      </c>
      <c r="B6994" s="7" t="s">
        <v>665</v>
      </c>
      <c r="C6994" s="7" t="s">
        <v>1497</v>
      </c>
      <c r="D6994" s="7" t="n">
        <v>3</v>
      </c>
      <c r="E6994" s="7" t="n">
        <v>666</v>
      </c>
      <c r="F6994" s="7" t="n">
        <v>0</v>
      </c>
      <c r="G6994" s="7" t="n">
        <v>0</v>
      </c>
    </row>
    <row r="6995" customFormat="false" ht="15" hidden="false" customHeight="false" outlineLevel="0" collapsed="false">
      <c r="A6995" s="7" t="s">
        <v>23</v>
      </c>
      <c r="B6995" s="7" t="s">
        <v>645</v>
      </c>
      <c r="C6995" s="7" t="s">
        <v>1497</v>
      </c>
      <c r="D6995" s="7" t="n">
        <v>0</v>
      </c>
      <c r="E6995" s="7" t="n">
        <v>0</v>
      </c>
      <c r="F6995" s="7" t="n">
        <v>5</v>
      </c>
      <c r="G6995" s="7" t="n">
        <v>1113.75</v>
      </c>
    </row>
    <row r="6996" customFormat="false" ht="15" hidden="false" customHeight="false" outlineLevel="0" collapsed="false">
      <c r="A6996" s="7" t="s">
        <v>23</v>
      </c>
      <c r="B6996" s="7" t="s">
        <v>645</v>
      </c>
      <c r="C6996" s="7" t="s">
        <v>1497</v>
      </c>
      <c r="D6996" s="7" t="n">
        <v>9</v>
      </c>
      <c r="E6996" s="7" t="n">
        <v>2340.02</v>
      </c>
      <c r="F6996" s="7" t="n">
        <v>40</v>
      </c>
      <c r="G6996" s="7" t="n">
        <v>10400.09</v>
      </c>
    </row>
    <row r="6997" customFormat="false" ht="15" hidden="false" customHeight="false" outlineLevel="0" collapsed="false">
      <c r="A6997" s="7" t="s">
        <v>23</v>
      </c>
      <c r="B6997" s="7" t="s">
        <v>645</v>
      </c>
      <c r="C6997" s="7" t="s">
        <v>1497</v>
      </c>
      <c r="D6997" s="7" t="n">
        <v>13</v>
      </c>
      <c r="E6997" s="7" t="n">
        <v>2886</v>
      </c>
      <c r="F6997" s="7" t="n">
        <v>8</v>
      </c>
      <c r="G6997" s="7" t="n">
        <v>1776</v>
      </c>
    </row>
    <row r="6998" customFormat="false" ht="15" hidden="false" customHeight="false" outlineLevel="0" collapsed="false">
      <c r="A6998" s="7" t="s">
        <v>23</v>
      </c>
      <c r="B6998" s="7" t="s">
        <v>651</v>
      </c>
      <c r="C6998" s="7" t="s">
        <v>1497</v>
      </c>
      <c r="D6998" s="7" t="n">
        <v>4</v>
      </c>
      <c r="E6998" s="7" t="n">
        <v>1040.01</v>
      </c>
      <c r="F6998" s="7" t="n">
        <v>41</v>
      </c>
      <c r="G6998" s="7" t="n">
        <v>10660.13</v>
      </c>
    </row>
    <row r="6999" customFormat="false" ht="15" hidden="false" customHeight="false" outlineLevel="0" collapsed="false">
      <c r="A6999" s="7" t="s">
        <v>23</v>
      </c>
      <c r="B6999" s="7" t="s">
        <v>651</v>
      </c>
      <c r="C6999" s="7" t="s">
        <v>1497</v>
      </c>
      <c r="D6999" s="7" t="n">
        <v>26</v>
      </c>
      <c r="E6999" s="7" t="n">
        <v>5772</v>
      </c>
      <c r="F6999" s="7" t="n">
        <v>8</v>
      </c>
      <c r="G6999" s="7" t="n">
        <v>1776</v>
      </c>
    </row>
    <row r="7000" customFormat="false" ht="15" hidden="false" customHeight="false" outlineLevel="0" collapsed="false">
      <c r="A7000" s="7" t="s">
        <v>23</v>
      </c>
      <c r="B7000" s="7" t="s">
        <v>697</v>
      </c>
      <c r="C7000" s="7" t="s">
        <v>1512</v>
      </c>
      <c r="D7000" s="7" t="n">
        <v>1</v>
      </c>
      <c r="E7000" s="7" t="n">
        <v>125</v>
      </c>
      <c r="F7000" s="7" t="n">
        <v>0</v>
      </c>
      <c r="G7000" s="7" t="n">
        <v>0</v>
      </c>
    </row>
    <row r="7001" customFormat="false" ht="15" hidden="false" customHeight="false" outlineLevel="0" collapsed="false">
      <c r="A7001" s="7" t="s">
        <v>23</v>
      </c>
      <c r="B7001" s="7" t="s">
        <v>244</v>
      </c>
      <c r="C7001" s="7" t="s">
        <v>1402</v>
      </c>
      <c r="D7001" s="7" t="n">
        <v>0</v>
      </c>
      <c r="E7001" s="7" t="n">
        <v>0</v>
      </c>
      <c r="F7001" s="7" t="n">
        <v>3</v>
      </c>
      <c r="G7001" s="7" t="n">
        <v>492.03</v>
      </c>
    </row>
    <row r="7002" customFormat="false" ht="15" hidden="false" customHeight="false" outlineLevel="0" collapsed="false">
      <c r="A7002" s="7" t="s">
        <v>23</v>
      </c>
      <c r="B7002" s="7" t="s">
        <v>328</v>
      </c>
      <c r="C7002" s="7" t="s">
        <v>1402</v>
      </c>
      <c r="D7002" s="7" t="n">
        <v>0</v>
      </c>
      <c r="E7002" s="7" t="n">
        <v>0</v>
      </c>
      <c r="F7002" s="7" t="n">
        <v>1</v>
      </c>
      <c r="G7002" s="7" t="n">
        <v>164.01</v>
      </c>
    </row>
    <row r="7003" customFormat="false" ht="15" hidden="false" customHeight="false" outlineLevel="0" collapsed="false">
      <c r="A7003" s="7" t="s">
        <v>23</v>
      </c>
      <c r="B7003" s="7" t="s">
        <v>293</v>
      </c>
      <c r="C7003" s="7" t="s">
        <v>1403</v>
      </c>
      <c r="D7003" s="7" t="n">
        <v>0</v>
      </c>
      <c r="E7003" s="7" t="n">
        <v>0</v>
      </c>
      <c r="F7003" s="7" t="n">
        <v>1</v>
      </c>
      <c r="G7003" s="7" t="n">
        <v>160</v>
      </c>
    </row>
    <row r="7004" customFormat="false" ht="15" hidden="false" customHeight="false" outlineLevel="0" collapsed="false">
      <c r="A7004" s="7" t="s">
        <v>23</v>
      </c>
      <c r="B7004" s="7" t="s">
        <v>267</v>
      </c>
      <c r="C7004" s="7" t="s">
        <v>1403</v>
      </c>
      <c r="D7004" s="7" t="n">
        <v>1</v>
      </c>
      <c r="E7004" s="7" t="n">
        <v>160</v>
      </c>
      <c r="F7004" s="7" t="n">
        <v>0</v>
      </c>
      <c r="G7004" s="7" t="n">
        <v>0</v>
      </c>
    </row>
    <row r="7005" customFormat="false" ht="15" hidden="false" customHeight="false" outlineLevel="0" collapsed="false">
      <c r="A7005" s="7" t="s">
        <v>23</v>
      </c>
      <c r="B7005" s="7" t="s">
        <v>373</v>
      </c>
      <c r="C7005" s="7" t="s">
        <v>1403</v>
      </c>
      <c r="D7005" s="7" t="n">
        <v>1</v>
      </c>
      <c r="E7005" s="7" t="n">
        <v>160</v>
      </c>
      <c r="F7005" s="7" t="n">
        <v>0</v>
      </c>
      <c r="G7005" s="7" t="n">
        <v>0</v>
      </c>
    </row>
    <row r="7006" customFormat="false" ht="15" hidden="false" customHeight="false" outlineLevel="0" collapsed="false">
      <c r="A7006" s="7" t="s">
        <v>23</v>
      </c>
      <c r="B7006" s="7" t="s">
        <v>318</v>
      </c>
      <c r="C7006" s="7" t="s">
        <v>1403</v>
      </c>
      <c r="D7006" s="7" t="n">
        <v>0</v>
      </c>
      <c r="E7006" s="7" t="n">
        <v>0</v>
      </c>
      <c r="F7006" s="7" t="n">
        <v>1</v>
      </c>
      <c r="G7006" s="7" t="n">
        <v>160</v>
      </c>
    </row>
    <row r="7007" customFormat="false" ht="15" hidden="false" customHeight="false" outlineLevel="0" collapsed="false">
      <c r="A7007" s="7" t="s">
        <v>23</v>
      </c>
      <c r="B7007" s="7" t="s">
        <v>780</v>
      </c>
      <c r="C7007" s="7" t="s">
        <v>1403</v>
      </c>
      <c r="D7007" s="7" t="n">
        <v>1</v>
      </c>
      <c r="E7007" s="7" t="n">
        <v>160</v>
      </c>
      <c r="F7007" s="7" t="n">
        <v>0</v>
      </c>
      <c r="G7007" s="7" t="n">
        <v>0</v>
      </c>
    </row>
    <row r="7008" customFormat="false" ht="15" hidden="false" customHeight="false" outlineLevel="0" collapsed="false">
      <c r="A7008" s="7" t="s">
        <v>23</v>
      </c>
      <c r="B7008" s="7" t="s">
        <v>524</v>
      </c>
      <c r="C7008" s="7" t="s">
        <v>1403</v>
      </c>
      <c r="D7008" s="7" t="n">
        <v>1</v>
      </c>
      <c r="E7008" s="7" t="n">
        <v>160</v>
      </c>
      <c r="F7008" s="7" t="n">
        <v>0</v>
      </c>
      <c r="G7008" s="7" t="n">
        <v>0</v>
      </c>
    </row>
    <row r="7009" customFormat="false" ht="15" hidden="false" customHeight="false" outlineLevel="0" collapsed="false">
      <c r="A7009" s="7" t="s">
        <v>23</v>
      </c>
      <c r="B7009" s="7" t="s">
        <v>160</v>
      </c>
      <c r="C7009" s="7" t="s">
        <v>1413</v>
      </c>
      <c r="D7009" s="7" t="n">
        <v>6</v>
      </c>
      <c r="E7009" s="7" t="n">
        <v>75.64</v>
      </c>
      <c r="F7009" s="7" t="n">
        <v>0</v>
      </c>
      <c r="G7009" s="7" t="n">
        <v>0</v>
      </c>
    </row>
    <row r="7010" customFormat="false" ht="15" hidden="false" customHeight="false" outlineLevel="0" collapsed="false">
      <c r="A7010" s="7" t="s">
        <v>23</v>
      </c>
      <c r="B7010" s="7" t="s">
        <v>140</v>
      </c>
      <c r="C7010" s="7" t="s">
        <v>1414</v>
      </c>
      <c r="D7010" s="7" t="n">
        <v>6</v>
      </c>
      <c r="E7010" s="7" t="n">
        <v>75.64</v>
      </c>
      <c r="F7010" s="7" t="n">
        <v>0</v>
      </c>
      <c r="G7010" s="7" t="n">
        <v>0</v>
      </c>
    </row>
    <row r="7011" customFormat="false" ht="15" hidden="false" customHeight="false" outlineLevel="0" collapsed="false">
      <c r="A7011" s="7" t="s">
        <v>23</v>
      </c>
      <c r="B7011" s="7" t="s">
        <v>203</v>
      </c>
      <c r="C7011" s="7" t="s">
        <v>1415</v>
      </c>
      <c r="D7011" s="7" t="n">
        <v>6</v>
      </c>
      <c r="E7011" s="7" t="n">
        <v>75.64</v>
      </c>
      <c r="F7011" s="7" t="n">
        <v>0</v>
      </c>
      <c r="G7011" s="7" t="n">
        <v>0</v>
      </c>
    </row>
    <row r="7012" customFormat="false" ht="15" hidden="false" customHeight="false" outlineLevel="0" collapsed="false">
      <c r="A7012" s="7" t="s">
        <v>23</v>
      </c>
      <c r="B7012" s="7" t="s">
        <v>220</v>
      </c>
      <c r="C7012" s="7" t="s">
        <v>1416</v>
      </c>
      <c r="D7012" s="7" t="n">
        <v>6</v>
      </c>
      <c r="E7012" s="7" t="n">
        <v>75.64</v>
      </c>
      <c r="F7012" s="7" t="n">
        <v>0</v>
      </c>
      <c r="G7012" s="7" t="n">
        <v>0</v>
      </c>
    </row>
    <row r="7013" customFormat="false" ht="15" hidden="false" customHeight="false" outlineLevel="0" collapsed="false">
      <c r="A7013" s="7" t="s">
        <v>23</v>
      </c>
      <c r="B7013" s="7" t="s">
        <v>214</v>
      </c>
      <c r="C7013" s="7" t="s">
        <v>1417</v>
      </c>
      <c r="D7013" s="7" t="n">
        <v>8</v>
      </c>
      <c r="E7013" s="7" t="n">
        <v>100.86</v>
      </c>
      <c r="F7013" s="7" t="n">
        <v>0</v>
      </c>
      <c r="G7013" s="7" t="n">
        <v>0</v>
      </c>
    </row>
    <row r="7014" customFormat="false" ht="15" hidden="false" customHeight="false" outlineLevel="0" collapsed="false">
      <c r="A7014" s="7" t="s">
        <v>23</v>
      </c>
      <c r="B7014" s="7" t="s">
        <v>213</v>
      </c>
      <c r="C7014" s="7" t="s">
        <v>1418</v>
      </c>
      <c r="D7014" s="7" t="n">
        <v>8</v>
      </c>
      <c r="E7014" s="7" t="n">
        <v>100.86</v>
      </c>
      <c r="F7014" s="7" t="n">
        <v>0</v>
      </c>
      <c r="G7014" s="7" t="n">
        <v>0</v>
      </c>
    </row>
    <row r="7015" customFormat="false" ht="15" hidden="false" customHeight="false" outlineLevel="0" collapsed="false">
      <c r="A7015" s="7" t="s">
        <v>23</v>
      </c>
      <c r="B7015" s="7" t="s">
        <v>242</v>
      </c>
      <c r="C7015" s="7" t="s">
        <v>1420</v>
      </c>
      <c r="D7015" s="7" t="n">
        <v>8</v>
      </c>
      <c r="E7015" s="7" t="n">
        <v>100.86</v>
      </c>
      <c r="F7015" s="7" t="n">
        <v>0</v>
      </c>
      <c r="G7015" s="7" t="n">
        <v>0</v>
      </c>
    </row>
    <row r="7016" customFormat="false" ht="15" hidden="false" customHeight="false" outlineLevel="0" collapsed="false">
      <c r="A7016" s="7" t="s">
        <v>23</v>
      </c>
      <c r="B7016" s="7" t="s">
        <v>533</v>
      </c>
      <c r="C7016" s="7" t="s">
        <v>1424</v>
      </c>
      <c r="D7016" s="7" t="n">
        <v>2</v>
      </c>
      <c r="E7016" s="7" t="n">
        <v>139.99</v>
      </c>
      <c r="F7016" s="7" t="n">
        <v>0</v>
      </c>
      <c r="G7016" s="7" t="n">
        <v>0</v>
      </c>
    </row>
    <row r="7017" customFormat="false" ht="15" hidden="false" customHeight="false" outlineLevel="0" collapsed="false">
      <c r="A7017" s="7" t="s">
        <v>23</v>
      </c>
      <c r="B7017" s="7" t="s">
        <v>533</v>
      </c>
      <c r="C7017" s="7" t="s">
        <v>1424</v>
      </c>
      <c r="D7017" s="7" t="n">
        <v>2</v>
      </c>
      <c r="E7017" s="7" t="n">
        <v>120</v>
      </c>
      <c r="F7017" s="7" t="n">
        <v>0</v>
      </c>
      <c r="G7017" s="7" t="n">
        <v>0</v>
      </c>
    </row>
    <row r="7018" customFormat="false" ht="15" hidden="false" customHeight="false" outlineLevel="0" collapsed="false">
      <c r="A7018" s="7" t="s">
        <v>23</v>
      </c>
      <c r="B7018" s="7" t="s">
        <v>530</v>
      </c>
      <c r="C7018" s="7" t="s">
        <v>1424</v>
      </c>
      <c r="D7018" s="7" t="n">
        <v>0</v>
      </c>
      <c r="E7018" s="7" t="n">
        <v>0</v>
      </c>
      <c r="F7018" s="7" t="n">
        <v>2</v>
      </c>
      <c r="G7018" s="7" t="n">
        <v>139.99</v>
      </c>
    </row>
    <row r="7019" customFormat="false" ht="15" hidden="false" customHeight="false" outlineLevel="0" collapsed="false">
      <c r="A7019" s="7" t="s">
        <v>23</v>
      </c>
      <c r="B7019" s="7" t="s">
        <v>530</v>
      </c>
      <c r="C7019" s="7" t="s">
        <v>1424</v>
      </c>
      <c r="D7019" s="7" t="n">
        <v>2</v>
      </c>
      <c r="E7019" s="7" t="n">
        <v>120</v>
      </c>
      <c r="F7019" s="7" t="n">
        <v>0</v>
      </c>
      <c r="G7019" s="7" t="n">
        <v>0</v>
      </c>
    </row>
    <row r="7020" customFormat="false" ht="15" hidden="false" customHeight="false" outlineLevel="0" collapsed="false">
      <c r="A7020" s="7" t="s">
        <v>23</v>
      </c>
      <c r="B7020" s="7" t="s">
        <v>593</v>
      </c>
      <c r="C7020" s="7" t="s">
        <v>1424</v>
      </c>
      <c r="D7020" s="7" t="n">
        <v>1</v>
      </c>
      <c r="E7020" s="7" t="n">
        <v>70</v>
      </c>
      <c r="F7020" s="7" t="n">
        <v>0</v>
      </c>
      <c r="G7020" s="7" t="n">
        <v>0</v>
      </c>
    </row>
    <row r="7021" customFormat="false" ht="15" hidden="false" customHeight="false" outlineLevel="0" collapsed="false">
      <c r="A7021" s="7" t="s">
        <v>23</v>
      </c>
      <c r="B7021" s="7" t="s">
        <v>604</v>
      </c>
      <c r="C7021" s="7" t="s">
        <v>1424</v>
      </c>
      <c r="D7021" s="7" t="n">
        <v>2</v>
      </c>
      <c r="E7021" s="7" t="n">
        <v>120</v>
      </c>
      <c r="F7021" s="7" t="n">
        <v>0</v>
      </c>
      <c r="G7021" s="7" t="n">
        <v>0</v>
      </c>
    </row>
    <row r="7022" customFormat="false" ht="15" hidden="false" customHeight="false" outlineLevel="0" collapsed="false">
      <c r="A7022" s="7" t="s">
        <v>23</v>
      </c>
      <c r="B7022" s="7" t="s">
        <v>130</v>
      </c>
      <c r="C7022" s="7" t="s">
        <v>1425</v>
      </c>
      <c r="D7022" s="7" t="n">
        <v>2</v>
      </c>
      <c r="E7022" s="7" t="n">
        <v>97.99</v>
      </c>
      <c r="F7022" s="7" t="n">
        <v>4</v>
      </c>
      <c r="G7022" s="7" t="n">
        <v>195.98</v>
      </c>
    </row>
    <row r="7023" customFormat="false" ht="15" hidden="false" customHeight="false" outlineLevel="0" collapsed="false">
      <c r="A7023" s="7" t="s">
        <v>23</v>
      </c>
      <c r="B7023" s="7" t="s">
        <v>152</v>
      </c>
      <c r="C7023" s="7" t="s">
        <v>1425</v>
      </c>
      <c r="D7023" s="7" t="n">
        <v>2</v>
      </c>
      <c r="E7023" s="7" t="n">
        <v>98</v>
      </c>
      <c r="F7023" s="7" t="n">
        <v>0</v>
      </c>
      <c r="G7023" s="7" t="n">
        <v>0</v>
      </c>
    </row>
    <row r="7024" customFormat="false" ht="15" hidden="false" customHeight="false" outlineLevel="0" collapsed="false">
      <c r="A7024" s="7" t="s">
        <v>23</v>
      </c>
      <c r="B7024" s="7" t="s">
        <v>152</v>
      </c>
      <c r="C7024" s="7" t="s">
        <v>1425</v>
      </c>
      <c r="D7024" s="7" t="n">
        <v>2</v>
      </c>
      <c r="E7024" s="7" t="n">
        <v>97.99</v>
      </c>
      <c r="F7024" s="7" t="n">
        <v>2</v>
      </c>
      <c r="G7024" s="7" t="n">
        <v>97.99</v>
      </c>
    </row>
    <row r="7025" customFormat="false" ht="15" hidden="false" customHeight="false" outlineLevel="0" collapsed="false">
      <c r="A7025" s="7" t="s">
        <v>23</v>
      </c>
      <c r="B7025" s="7" t="s">
        <v>191</v>
      </c>
      <c r="C7025" s="7" t="s">
        <v>1425</v>
      </c>
      <c r="D7025" s="7" t="n">
        <v>0</v>
      </c>
      <c r="E7025" s="7" t="n">
        <v>0</v>
      </c>
      <c r="F7025" s="7" t="n">
        <v>2</v>
      </c>
      <c r="G7025" s="7" t="n">
        <v>97.99</v>
      </c>
    </row>
    <row r="7026" customFormat="false" ht="15" hidden="false" customHeight="false" outlineLevel="0" collapsed="false">
      <c r="A7026" s="7" t="s">
        <v>23</v>
      </c>
      <c r="B7026" s="7" t="s">
        <v>129</v>
      </c>
      <c r="C7026" s="7" t="s">
        <v>1426</v>
      </c>
      <c r="D7026" s="7" t="n">
        <v>4</v>
      </c>
      <c r="E7026" s="7" t="n">
        <v>195.99</v>
      </c>
      <c r="F7026" s="7" t="n">
        <v>6</v>
      </c>
      <c r="G7026" s="7" t="n">
        <v>293.99</v>
      </c>
    </row>
    <row r="7027" customFormat="false" ht="15" hidden="false" customHeight="false" outlineLevel="0" collapsed="false">
      <c r="A7027" s="7" t="s">
        <v>23</v>
      </c>
      <c r="B7027" s="7" t="s">
        <v>129</v>
      </c>
      <c r="C7027" s="7" t="s">
        <v>1426</v>
      </c>
      <c r="D7027" s="7" t="n">
        <v>2</v>
      </c>
      <c r="E7027" s="7" t="n">
        <v>113.35</v>
      </c>
      <c r="F7027" s="7" t="n">
        <v>0</v>
      </c>
      <c r="G7027" s="7" t="n">
        <v>0</v>
      </c>
    </row>
    <row r="7028" customFormat="false" ht="15" hidden="false" customHeight="false" outlineLevel="0" collapsed="false">
      <c r="A7028" s="7" t="s">
        <v>23</v>
      </c>
      <c r="B7028" s="7" t="s">
        <v>155</v>
      </c>
      <c r="C7028" s="7" t="s">
        <v>1426</v>
      </c>
      <c r="D7028" s="7" t="n">
        <v>2</v>
      </c>
      <c r="E7028" s="7" t="n">
        <v>98.01</v>
      </c>
      <c r="F7028" s="7" t="n">
        <v>4</v>
      </c>
      <c r="G7028" s="7" t="n">
        <v>195.98</v>
      </c>
    </row>
    <row r="7029" customFormat="false" ht="15" hidden="false" customHeight="false" outlineLevel="0" collapsed="false">
      <c r="A7029" s="7" t="s">
        <v>23</v>
      </c>
      <c r="B7029" s="7" t="s">
        <v>155</v>
      </c>
      <c r="C7029" s="7" t="s">
        <v>1426</v>
      </c>
      <c r="D7029" s="7" t="n">
        <v>1</v>
      </c>
      <c r="E7029" s="7" t="n">
        <v>56.68</v>
      </c>
      <c r="F7029" s="7" t="n">
        <v>0</v>
      </c>
      <c r="G7029" s="7" t="n">
        <v>0</v>
      </c>
    </row>
    <row r="7030" customFormat="false" ht="15" hidden="false" customHeight="false" outlineLevel="0" collapsed="false">
      <c r="A7030" s="7" t="s">
        <v>23</v>
      </c>
      <c r="B7030" s="7" t="s">
        <v>199</v>
      </c>
      <c r="C7030" s="7" t="s">
        <v>1426</v>
      </c>
      <c r="D7030" s="7" t="n">
        <v>0</v>
      </c>
      <c r="E7030" s="7" t="n">
        <v>0</v>
      </c>
      <c r="F7030" s="7" t="n">
        <v>1</v>
      </c>
      <c r="G7030" s="7" t="n">
        <v>49</v>
      </c>
    </row>
    <row r="7031" customFormat="false" ht="15" hidden="false" customHeight="false" outlineLevel="0" collapsed="false">
      <c r="A7031" s="7" t="s">
        <v>23</v>
      </c>
      <c r="B7031" s="7" t="s">
        <v>176</v>
      </c>
      <c r="C7031" s="7" t="s">
        <v>1426</v>
      </c>
      <c r="D7031" s="7" t="n">
        <v>1</v>
      </c>
      <c r="E7031" s="7" t="n">
        <v>49</v>
      </c>
      <c r="F7031" s="7" t="n">
        <v>2</v>
      </c>
      <c r="G7031" s="7" t="n">
        <v>98</v>
      </c>
    </row>
    <row r="7032" customFormat="false" ht="15" hidden="false" customHeight="false" outlineLevel="0" collapsed="false">
      <c r="A7032" s="7" t="s">
        <v>23</v>
      </c>
      <c r="B7032" s="7" t="s">
        <v>226</v>
      </c>
      <c r="C7032" s="7" t="s">
        <v>1427</v>
      </c>
      <c r="D7032" s="7" t="n">
        <v>5</v>
      </c>
      <c r="E7032" s="7" t="n">
        <v>259.91</v>
      </c>
      <c r="F7032" s="7" t="n">
        <v>7</v>
      </c>
      <c r="G7032" s="7" t="n">
        <v>363.87</v>
      </c>
    </row>
    <row r="7033" customFormat="false" ht="15" hidden="false" customHeight="false" outlineLevel="0" collapsed="false">
      <c r="A7033" s="7" t="s">
        <v>23</v>
      </c>
      <c r="B7033" s="7" t="s">
        <v>161</v>
      </c>
      <c r="C7033" s="7" t="s">
        <v>1428</v>
      </c>
      <c r="D7033" s="7" t="n">
        <v>1</v>
      </c>
      <c r="E7033" s="7" t="n">
        <v>89.74</v>
      </c>
      <c r="F7033" s="7" t="n">
        <v>0</v>
      </c>
      <c r="G7033" s="7" t="n">
        <v>0</v>
      </c>
    </row>
    <row r="7034" customFormat="false" ht="15" hidden="false" customHeight="false" outlineLevel="0" collapsed="false">
      <c r="A7034" s="7" t="s">
        <v>23</v>
      </c>
      <c r="B7034" s="7" t="s">
        <v>204</v>
      </c>
      <c r="C7034" s="7" t="s">
        <v>1428</v>
      </c>
      <c r="D7034" s="7" t="n">
        <v>1</v>
      </c>
      <c r="E7034" s="7" t="n">
        <v>89.74</v>
      </c>
      <c r="F7034" s="7" t="n">
        <v>0</v>
      </c>
      <c r="G7034" s="7" t="n">
        <v>0</v>
      </c>
    </row>
    <row r="7035" customFormat="false" ht="15" hidden="false" customHeight="false" outlineLevel="0" collapsed="false">
      <c r="A7035" s="7" t="s">
        <v>23</v>
      </c>
      <c r="B7035" s="7" t="s">
        <v>245</v>
      </c>
      <c r="C7035" s="7" t="s">
        <v>1443</v>
      </c>
      <c r="D7035" s="7" t="n">
        <v>0</v>
      </c>
      <c r="E7035" s="7" t="n">
        <v>0</v>
      </c>
      <c r="F7035" s="7" t="n">
        <v>4</v>
      </c>
      <c r="G7035" s="7" t="n">
        <v>318.6</v>
      </c>
    </row>
    <row r="7036" customFormat="false" ht="15" hidden="false" customHeight="false" outlineLevel="0" collapsed="false">
      <c r="A7036" s="7" t="s">
        <v>23</v>
      </c>
      <c r="B7036" s="7" t="s">
        <v>245</v>
      </c>
      <c r="C7036" s="7" t="s">
        <v>1443</v>
      </c>
      <c r="D7036" s="7" t="n">
        <v>1</v>
      </c>
      <c r="E7036" s="7" t="n">
        <v>72.61</v>
      </c>
      <c r="F7036" s="7" t="n">
        <v>0</v>
      </c>
      <c r="G7036" s="7" t="n">
        <v>0</v>
      </c>
    </row>
    <row r="7037" customFormat="false" ht="15" hidden="false" customHeight="false" outlineLevel="0" collapsed="false">
      <c r="A7037" s="7" t="s">
        <v>23</v>
      </c>
      <c r="B7037" s="7" t="s">
        <v>245</v>
      </c>
      <c r="C7037" s="7" t="s">
        <v>1443</v>
      </c>
      <c r="D7037" s="7" t="n">
        <v>1</v>
      </c>
      <c r="E7037" s="7" t="n">
        <v>0.01</v>
      </c>
      <c r="F7037" s="7" t="n">
        <v>0</v>
      </c>
      <c r="G7037" s="7" t="n">
        <v>0</v>
      </c>
    </row>
    <row r="7038" customFormat="false" ht="15" hidden="false" customHeight="false" outlineLevel="0" collapsed="false">
      <c r="A7038" s="7" t="s">
        <v>23</v>
      </c>
      <c r="B7038" s="7" t="s">
        <v>103</v>
      </c>
      <c r="C7038" s="7" t="s">
        <v>1443</v>
      </c>
      <c r="D7038" s="7" t="n">
        <v>7</v>
      </c>
      <c r="E7038" s="7" t="n">
        <v>508.25</v>
      </c>
      <c r="F7038" s="7" t="n">
        <v>2</v>
      </c>
      <c r="G7038" s="7" t="n">
        <v>145.22</v>
      </c>
    </row>
    <row r="7039" customFormat="false" ht="15" hidden="false" customHeight="false" outlineLevel="0" collapsed="false">
      <c r="A7039" s="7" t="s">
        <v>23</v>
      </c>
      <c r="B7039" s="7" t="s">
        <v>103</v>
      </c>
      <c r="C7039" s="7" t="s">
        <v>1443</v>
      </c>
      <c r="D7039" s="7" t="n">
        <v>0</v>
      </c>
      <c r="E7039" s="7" t="n">
        <v>0</v>
      </c>
      <c r="F7039" s="7" t="n">
        <v>23</v>
      </c>
      <c r="G7039" s="7" t="n">
        <v>1831.94</v>
      </c>
    </row>
    <row r="7040" customFormat="false" ht="15" hidden="false" customHeight="false" outlineLevel="0" collapsed="false">
      <c r="A7040" s="7" t="s">
        <v>23</v>
      </c>
      <c r="B7040" s="7" t="s">
        <v>347</v>
      </c>
      <c r="C7040" s="7" t="s">
        <v>1454</v>
      </c>
      <c r="D7040" s="7" t="n">
        <v>5</v>
      </c>
      <c r="E7040" s="7" t="n">
        <v>119.29</v>
      </c>
      <c r="F7040" s="7" t="n">
        <v>0</v>
      </c>
      <c r="G7040" s="7" t="n">
        <v>0</v>
      </c>
    </row>
    <row r="7041" customFormat="false" ht="15" hidden="false" customHeight="false" outlineLevel="0" collapsed="false">
      <c r="A7041" s="7" t="s">
        <v>23</v>
      </c>
      <c r="B7041" s="7" t="s">
        <v>695</v>
      </c>
      <c r="C7041" s="7" t="s">
        <v>1509</v>
      </c>
      <c r="D7041" s="7" t="n">
        <v>1</v>
      </c>
      <c r="E7041" s="7" t="n">
        <v>153.85</v>
      </c>
      <c r="F7041" s="7" t="n">
        <v>0</v>
      </c>
      <c r="G7041" s="7" t="n">
        <v>0</v>
      </c>
    </row>
    <row r="7042" customFormat="false" ht="15" hidden="false" customHeight="false" outlineLevel="0" collapsed="false">
      <c r="A7042" s="7" t="s">
        <v>23</v>
      </c>
      <c r="B7042" s="7" t="s">
        <v>451</v>
      </c>
      <c r="C7042" s="7" t="s">
        <v>1467</v>
      </c>
      <c r="D7042" s="7" t="n">
        <v>1</v>
      </c>
      <c r="E7042" s="7" t="n">
        <v>77.29</v>
      </c>
      <c r="F7042" s="7" t="n">
        <v>0</v>
      </c>
      <c r="G7042" s="7" t="n">
        <v>0</v>
      </c>
    </row>
    <row r="7043" customFormat="false" ht="15" hidden="false" customHeight="false" outlineLevel="0" collapsed="false">
      <c r="A7043" s="7" t="s">
        <v>23</v>
      </c>
      <c r="B7043" s="7" t="s">
        <v>451</v>
      </c>
      <c r="C7043" s="7" t="s">
        <v>1467</v>
      </c>
      <c r="D7043" s="7" t="n">
        <v>1</v>
      </c>
      <c r="E7043" s="7" t="n">
        <v>93.68</v>
      </c>
      <c r="F7043" s="7" t="n">
        <v>1</v>
      </c>
      <c r="G7043" s="7" t="n">
        <v>93.67</v>
      </c>
    </row>
    <row r="7044" customFormat="false" ht="15" hidden="false" customHeight="false" outlineLevel="0" collapsed="false">
      <c r="A7044" s="7" t="s">
        <v>23</v>
      </c>
      <c r="B7044" s="7" t="s">
        <v>405</v>
      </c>
      <c r="C7044" s="7" t="s">
        <v>1467</v>
      </c>
      <c r="D7044" s="7" t="n">
        <v>1</v>
      </c>
      <c r="E7044" s="7" t="n">
        <v>77.29</v>
      </c>
      <c r="F7044" s="7" t="n">
        <v>0</v>
      </c>
      <c r="G7044" s="7" t="n">
        <v>0</v>
      </c>
    </row>
    <row r="7045" customFormat="false" ht="15" hidden="false" customHeight="false" outlineLevel="0" collapsed="false">
      <c r="A7045" s="7" t="s">
        <v>23</v>
      </c>
      <c r="B7045" s="7" t="s">
        <v>513</v>
      </c>
      <c r="C7045" s="7" t="s">
        <v>1467</v>
      </c>
      <c r="D7045" s="7" t="n">
        <v>1</v>
      </c>
      <c r="E7045" s="7" t="n">
        <v>77.29</v>
      </c>
      <c r="F7045" s="7" t="n">
        <v>0</v>
      </c>
      <c r="G7045" s="7" t="n">
        <v>0</v>
      </c>
    </row>
    <row r="7046" customFormat="false" ht="15" hidden="false" customHeight="false" outlineLevel="0" collapsed="false">
      <c r="A7046" s="7" t="s">
        <v>23</v>
      </c>
      <c r="B7046" s="7" t="s">
        <v>415</v>
      </c>
      <c r="C7046" s="7" t="s">
        <v>1467</v>
      </c>
      <c r="D7046" s="7" t="n">
        <v>1</v>
      </c>
      <c r="E7046" s="7" t="n">
        <v>77.29</v>
      </c>
      <c r="F7046" s="7" t="n">
        <v>0</v>
      </c>
      <c r="G7046" s="7" t="n">
        <v>0</v>
      </c>
    </row>
    <row r="7047" customFormat="false" ht="15" hidden="false" customHeight="false" outlineLevel="0" collapsed="false">
      <c r="A7047" s="7" t="s">
        <v>23</v>
      </c>
      <c r="B7047" s="7" t="s">
        <v>415</v>
      </c>
      <c r="C7047" s="7" t="s">
        <v>1467</v>
      </c>
      <c r="D7047" s="7" t="n">
        <v>0</v>
      </c>
      <c r="E7047" s="7" t="n">
        <v>0</v>
      </c>
      <c r="F7047" s="7" t="n">
        <v>1</v>
      </c>
      <c r="G7047" s="7" t="n">
        <v>93.67</v>
      </c>
    </row>
    <row r="7048" customFormat="false" ht="15" hidden="false" customHeight="false" outlineLevel="0" collapsed="false">
      <c r="A7048" s="7" t="s">
        <v>23</v>
      </c>
      <c r="B7048" s="7" t="s">
        <v>380</v>
      </c>
      <c r="C7048" s="7" t="s">
        <v>1468</v>
      </c>
      <c r="D7048" s="7" t="n">
        <v>1</v>
      </c>
      <c r="E7048" s="7" t="n">
        <v>77.29</v>
      </c>
      <c r="F7048" s="7" t="n">
        <v>0</v>
      </c>
      <c r="G7048" s="7" t="n">
        <v>0</v>
      </c>
    </row>
    <row r="7049" customFormat="false" ht="15" hidden="false" customHeight="false" outlineLevel="0" collapsed="false">
      <c r="A7049" s="7" t="s">
        <v>23</v>
      </c>
      <c r="B7049" s="7" t="s">
        <v>380</v>
      </c>
      <c r="C7049" s="7" t="s">
        <v>1468</v>
      </c>
      <c r="D7049" s="7" t="n">
        <v>0</v>
      </c>
      <c r="E7049" s="7" t="n">
        <v>0</v>
      </c>
      <c r="F7049" s="7" t="n">
        <v>1</v>
      </c>
      <c r="G7049" s="7" t="n">
        <v>93.67</v>
      </c>
    </row>
    <row r="7050" customFormat="false" ht="15" hidden="false" customHeight="false" outlineLevel="0" collapsed="false">
      <c r="A7050" s="7" t="s">
        <v>23</v>
      </c>
      <c r="B7050" s="7" t="s">
        <v>362</v>
      </c>
      <c r="C7050" s="7" t="s">
        <v>1468</v>
      </c>
      <c r="D7050" s="7" t="n">
        <v>1</v>
      </c>
      <c r="E7050" s="7" t="n">
        <v>77.29</v>
      </c>
      <c r="F7050" s="7" t="n">
        <v>0</v>
      </c>
      <c r="G7050" s="7" t="n">
        <v>0</v>
      </c>
    </row>
    <row r="7051" customFormat="false" ht="15" hidden="false" customHeight="false" outlineLevel="0" collapsed="false">
      <c r="A7051" s="7" t="s">
        <v>23</v>
      </c>
      <c r="B7051" s="7" t="s">
        <v>544</v>
      </c>
      <c r="C7051" s="7" t="s">
        <v>1469</v>
      </c>
      <c r="D7051" s="7" t="n">
        <v>1</v>
      </c>
      <c r="E7051" s="7" t="n">
        <v>77.29</v>
      </c>
      <c r="F7051" s="7" t="n">
        <v>0</v>
      </c>
      <c r="G7051" s="7" t="n">
        <v>0</v>
      </c>
    </row>
    <row r="7052" customFormat="false" ht="15" hidden="false" customHeight="false" outlineLevel="0" collapsed="false">
      <c r="A7052" s="7" t="s">
        <v>23</v>
      </c>
      <c r="B7052" s="7" t="s">
        <v>594</v>
      </c>
      <c r="C7052" s="7" t="s">
        <v>1468</v>
      </c>
      <c r="D7052" s="7" t="n">
        <v>1</v>
      </c>
      <c r="E7052" s="7" t="n">
        <v>77.29</v>
      </c>
      <c r="F7052" s="7" t="n">
        <v>0</v>
      </c>
      <c r="G7052" s="7" t="n">
        <v>0</v>
      </c>
    </row>
    <row r="7053" customFormat="false" ht="15" hidden="false" customHeight="false" outlineLevel="0" collapsed="false">
      <c r="A7053" s="7" t="s">
        <v>23</v>
      </c>
      <c r="B7053" s="7" t="s">
        <v>412</v>
      </c>
      <c r="C7053" s="7" t="s">
        <v>1470</v>
      </c>
      <c r="D7053" s="7" t="n">
        <v>1</v>
      </c>
      <c r="E7053" s="7" t="n">
        <v>77.29</v>
      </c>
      <c r="F7053" s="7" t="n">
        <v>0</v>
      </c>
      <c r="G7053" s="7" t="n">
        <v>0</v>
      </c>
    </row>
    <row r="7054" customFormat="false" ht="15" hidden="false" customHeight="false" outlineLevel="0" collapsed="false">
      <c r="A7054" s="7" t="s">
        <v>23</v>
      </c>
      <c r="B7054" s="7" t="s">
        <v>368</v>
      </c>
      <c r="C7054" s="7" t="s">
        <v>1470</v>
      </c>
      <c r="D7054" s="7" t="n">
        <v>1</v>
      </c>
      <c r="E7054" s="7" t="n">
        <v>77.29</v>
      </c>
      <c r="F7054" s="7" t="n">
        <v>0</v>
      </c>
      <c r="G7054" s="7" t="n">
        <v>0</v>
      </c>
    </row>
    <row r="7055" customFormat="false" ht="15" hidden="false" customHeight="false" outlineLevel="0" collapsed="false">
      <c r="A7055" s="7" t="s">
        <v>23</v>
      </c>
      <c r="B7055" s="7" t="s">
        <v>509</v>
      </c>
      <c r="C7055" s="7" t="s">
        <v>1470</v>
      </c>
      <c r="D7055" s="7" t="n">
        <v>1</v>
      </c>
      <c r="E7055" s="7" t="n">
        <v>77.29</v>
      </c>
      <c r="F7055" s="7" t="n">
        <v>0</v>
      </c>
      <c r="G7055" s="7" t="n">
        <v>0</v>
      </c>
    </row>
    <row r="7056" customFormat="false" ht="15" hidden="false" customHeight="false" outlineLevel="0" collapsed="false">
      <c r="A7056" s="7" t="s">
        <v>23</v>
      </c>
      <c r="B7056" s="7" t="s">
        <v>485</v>
      </c>
      <c r="C7056" s="7" t="s">
        <v>1470</v>
      </c>
      <c r="D7056" s="7" t="n">
        <v>1</v>
      </c>
      <c r="E7056" s="7" t="n">
        <v>77.29</v>
      </c>
      <c r="F7056" s="7" t="n">
        <v>0</v>
      </c>
      <c r="G7056" s="7" t="n">
        <v>0</v>
      </c>
    </row>
    <row r="7057" customFormat="false" ht="15" hidden="false" customHeight="false" outlineLevel="0" collapsed="false">
      <c r="A7057" s="7" t="s">
        <v>23</v>
      </c>
      <c r="B7057" s="7" t="s">
        <v>381</v>
      </c>
      <c r="C7057" s="7" t="s">
        <v>1471</v>
      </c>
      <c r="D7057" s="7" t="n">
        <v>1</v>
      </c>
      <c r="E7057" s="7" t="n">
        <v>145.26</v>
      </c>
      <c r="F7057" s="7" t="n">
        <v>0</v>
      </c>
      <c r="G7057" s="7" t="n">
        <v>0</v>
      </c>
    </row>
    <row r="7058" customFormat="false" ht="15" hidden="false" customHeight="false" outlineLevel="0" collapsed="false">
      <c r="A7058" s="7" t="s">
        <v>23</v>
      </c>
      <c r="B7058" s="7" t="s">
        <v>381</v>
      </c>
      <c r="C7058" s="7" t="s">
        <v>1471</v>
      </c>
      <c r="D7058" s="7" t="n">
        <v>0</v>
      </c>
      <c r="E7058" s="7" t="n">
        <v>0</v>
      </c>
      <c r="F7058" s="7" t="n">
        <v>1</v>
      </c>
      <c r="G7058" s="7" t="n">
        <v>164.03</v>
      </c>
    </row>
    <row r="7059" customFormat="false" ht="15" hidden="false" customHeight="false" outlineLevel="0" collapsed="false">
      <c r="A7059" s="7" t="s">
        <v>23</v>
      </c>
      <c r="B7059" s="7" t="s">
        <v>359</v>
      </c>
      <c r="C7059" s="7" t="s">
        <v>1471</v>
      </c>
      <c r="D7059" s="7" t="n">
        <v>0</v>
      </c>
      <c r="E7059" s="7" t="n">
        <v>0</v>
      </c>
      <c r="F7059" s="7" t="n">
        <v>1</v>
      </c>
      <c r="G7059" s="7" t="n">
        <v>164.02</v>
      </c>
    </row>
    <row r="7060" customFormat="false" ht="15" hidden="false" customHeight="false" outlineLevel="0" collapsed="false">
      <c r="A7060" s="7" t="s">
        <v>23</v>
      </c>
      <c r="B7060" s="7" t="s">
        <v>359</v>
      </c>
      <c r="C7060" s="7" t="s">
        <v>1471</v>
      </c>
      <c r="D7060" s="7" t="n">
        <v>1</v>
      </c>
      <c r="E7060" s="7" t="n">
        <v>145.26</v>
      </c>
      <c r="F7060" s="7" t="n">
        <v>0</v>
      </c>
      <c r="G7060" s="7" t="n">
        <v>0</v>
      </c>
    </row>
    <row r="7061" customFormat="false" ht="15" hidden="false" customHeight="false" outlineLevel="0" collapsed="false">
      <c r="A7061" s="7" t="s">
        <v>23</v>
      </c>
      <c r="B7061" s="7" t="s">
        <v>448</v>
      </c>
      <c r="C7061" s="7" t="s">
        <v>1471</v>
      </c>
      <c r="D7061" s="7" t="n">
        <v>1</v>
      </c>
      <c r="E7061" s="7" t="n">
        <v>145.26</v>
      </c>
      <c r="F7061" s="7" t="n">
        <v>0</v>
      </c>
      <c r="G7061" s="7" t="n">
        <v>0</v>
      </c>
    </row>
    <row r="7062" customFormat="false" ht="15" hidden="false" customHeight="false" outlineLevel="0" collapsed="false">
      <c r="A7062" s="7" t="s">
        <v>23</v>
      </c>
      <c r="B7062" s="7" t="s">
        <v>448</v>
      </c>
      <c r="C7062" s="7" t="s">
        <v>1471</v>
      </c>
      <c r="D7062" s="7" t="n">
        <v>0</v>
      </c>
      <c r="E7062" s="7" t="n">
        <v>0</v>
      </c>
      <c r="F7062" s="7" t="n">
        <v>2</v>
      </c>
      <c r="G7062" s="7" t="n">
        <v>328.04</v>
      </c>
    </row>
    <row r="7063" customFormat="false" ht="15" hidden="false" customHeight="false" outlineLevel="0" collapsed="false">
      <c r="A7063" s="7" t="s">
        <v>23</v>
      </c>
      <c r="B7063" s="7" t="s">
        <v>534</v>
      </c>
      <c r="C7063" s="7" t="s">
        <v>1471</v>
      </c>
      <c r="D7063" s="7" t="n">
        <v>1</v>
      </c>
      <c r="E7063" s="7" t="n">
        <v>145.26</v>
      </c>
      <c r="F7063" s="7" t="n">
        <v>0</v>
      </c>
      <c r="G7063" s="7" t="n">
        <v>0</v>
      </c>
    </row>
    <row r="7064" customFormat="false" ht="15" hidden="false" customHeight="false" outlineLevel="0" collapsed="false">
      <c r="A7064" s="7" t="s">
        <v>23</v>
      </c>
      <c r="B7064" s="7" t="s">
        <v>269</v>
      </c>
      <c r="C7064" s="7" t="s">
        <v>1472</v>
      </c>
      <c r="D7064" s="7" t="n">
        <v>1</v>
      </c>
      <c r="E7064" s="7" t="n">
        <v>140.57</v>
      </c>
      <c r="F7064" s="7" t="n">
        <v>0</v>
      </c>
      <c r="G7064" s="7" t="n">
        <v>0</v>
      </c>
    </row>
    <row r="7065" customFormat="false" ht="15" hidden="false" customHeight="false" outlineLevel="0" collapsed="false">
      <c r="A7065" s="7" t="s">
        <v>23</v>
      </c>
      <c r="B7065" s="7" t="s">
        <v>338</v>
      </c>
      <c r="C7065" s="7" t="s">
        <v>1472</v>
      </c>
      <c r="D7065" s="7" t="n">
        <v>2</v>
      </c>
      <c r="E7065" s="7" t="n">
        <v>281.14</v>
      </c>
      <c r="F7065" s="7" t="n">
        <v>0</v>
      </c>
      <c r="G7065" s="7" t="n">
        <v>0</v>
      </c>
    </row>
    <row r="7066" customFormat="false" ht="15" hidden="false" customHeight="false" outlineLevel="0" collapsed="false">
      <c r="A7066" s="7" t="s">
        <v>23</v>
      </c>
      <c r="B7066" s="7" t="s">
        <v>352</v>
      </c>
      <c r="C7066" s="7" t="s">
        <v>1472</v>
      </c>
      <c r="D7066" s="7" t="n">
        <v>1</v>
      </c>
      <c r="E7066" s="7" t="n">
        <v>140.57</v>
      </c>
      <c r="F7066" s="7" t="n">
        <v>0</v>
      </c>
      <c r="G7066" s="7" t="n">
        <v>0</v>
      </c>
    </row>
    <row r="7067" customFormat="false" ht="15" hidden="false" customHeight="false" outlineLevel="0" collapsed="false">
      <c r="A7067" s="7" t="s">
        <v>23</v>
      </c>
      <c r="B7067" s="7" t="s">
        <v>372</v>
      </c>
      <c r="C7067" s="7" t="s">
        <v>1472</v>
      </c>
      <c r="D7067" s="7" t="n">
        <v>1</v>
      </c>
      <c r="E7067" s="7" t="n">
        <v>140.57</v>
      </c>
      <c r="F7067" s="7" t="n">
        <v>0</v>
      </c>
      <c r="G7067" s="7" t="n">
        <v>0</v>
      </c>
    </row>
    <row r="7068" customFormat="false" ht="15" hidden="false" customHeight="false" outlineLevel="0" collapsed="false">
      <c r="A7068" s="7" t="s">
        <v>23</v>
      </c>
      <c r="B7068" s="7" t="s">
        <v>353</v>
      </c>
      <c r="C7068" s="7" t="s">
        <v>1473</v>
      </c>
      <c r="D7068" s="7" t="n">
        <v>0</v>
      </c>
      <c r="E7068" s="7" t="n">
        <v>0</v>
      </c>
      <c r="F7068" s="7" t="n">
        <v>1</v>
      </c>
      <c r="G7068" s="7" t="n">
        <v>93.67</v>
      </c>
    </row>
    <row r="7069" customFormat="false" ht="15" hidden="false" customHeight="false" outlineLevel="0" collapsed="false">
      <c r="A7069" s="7" t="s">
        <v>23</v>
      </c>
      <c r="B7069" s="7" t="s">
        <v>353</v>
      </c>
      <c r="C7069" s="7" t="s">
        <v>1473</v>
      </c>
      <c r="D7069" s="7" t="n">
        <v>1</v>
      </c>
      <c r="E7069" s="7" t="n">
        <v>77.29</v>
      </c>
      <c r="F7069" s="7" t="n">
        <v>0</v>
      </c>
      <c r="G7069" s="7" t="n">
        <v>0</v>
      </c>
    </row>
    <row r="7070" customFormat="false" ht="15" hidden="false" customHeight="false" outlineLevel="0" collapsed="false">
      <c r="A7070" s="7" t="s">
        <v>23</v>
      </c>
      <c r="B7070" s="7" t="s">
        <v>427</v>
      </c>
      <c r="C7070" s="7" t="s">
        <v>1473</v>
      </c>
      <c r="D7070" s="7" t="n">
        <v>2</v>
      </c>
      <c r="E7070" s="7" t="n">
        <v>154.59</v>
      </c>
      <c r="F7070" s="7" t="n">
        <v>0</v>
      </c>
      <c r="G7070" s="7" t="n">
        <v>0</v>
      </c>
    </row>
    <row r="7071" customFormat="false" ht="15" hidden="false" customHeight="false" outlineLevel="0" collapsed="false">
      <c r="A7071" s="7" t="s">
        <v>23</v>
      </c>
      <c r="B7071" s="7" t="s">
        <v>427</v>
      </c>
      <c r="C7071" s="7" t="s">
        <v>1473</v>
      </c>
      <c r="D7071" s="7" t="n">
        <v>0</v>
      </c>
      <c r="E7071" s="7" t="n">
        <v>0</v>
      </c>
      <c r="F7071" s="7" t="n">
        <v>1</v>
      </c>
      <c r="G7071" s="7" t="n">
        <v>93.67</v>
      </c>
    </row>
    <row r="7072" customFormat="false" ht="15" hidden="false" customHeight="false" outlineLevel="0" collapsed="false">
      <c r="A7072" s="7" t="s">
        <v>23</v>
      </c>
      <c r="B7072" s="7" t="s">
        <v>548</v>
      </c>
      <c r="C7072" s="7" t="s">
        <v>1474</v>
      </c>
      <c r="D7072" s="7" t="n">
        <v>1</v>
      </c>
      <c r="E7072" s="7" t="n">
        <v>77.3</v>
      </c>
      <c r="F7072" s="7" t="n">
        <v>0</v>
      </c>
      <c r="G7072" s="7" t="n">
        <v>0</v>
      </c>
    </row>
    <row r="7073" customFormat="false" ht="15" hidden="false" customHeight="false" outlineLevel="0" collapsed="false">
      <c r="A7073" s="7" t="s">
        <v>23</v>
      </c>
      <c r="B7073" s="7" t="s">
        <v>423</v>
      </c>
      <c r="C7073" s="7" t="s">
        <v>1475</v>
      </c>
      <c r="D7073" s="7" t="n">
        <v>1</v>
      </c>
      <c r="E7073" s="7" t="n">
        <v>77.29</v>
      </c>
      <c r="F7073" s="7" t="n">
        <v>0</v>
      </c>
      <c r="G7073" s="7" t="n">
        <v>0</v>
      </c>
    </row>
    <row r="7074" customFormat="false" ht="15" hidden="false" customHeight="false" outlineLevel="0" collapsed="false">
      <c r="A7074" s="7" t="s">
        <v>23</v>
      </c>
      <c r="B7074" s="7" t="s">
        <v>701</v>
      </c>
      <c r="C7074" s="7" t="s">
        <v>1499</v>
      </c>
      <c r="D7074" s="7" t="n">
        <v>2</v>
      </c>
      <c r="E7074" s="7" t="n">
        <v>240</v>
      </c>
      <c r="F7074" s="7" t="n">
        <v>0</v>
      </c>
      <c r="G7074" s="7" t="n">
        <v>0</v>
      </c>
    </row>
    <row r="7075" customFormat="false" ht="15" hidden="false" customHeight="false" outlineLevel="0" collapsed="false">
      <c r="A7075" s="7" t="s">
        <v>23</v>
      </c>
      <c r="B7075" s="7" t="s">
        <v>684</v>
      </c>
      <c r="C7075" s="7" t="s">
        <v>1499</v>
      </c>
      <c r="D7075" s="7" t="n">
        <v>5</v>
      </c>
      <c r="E7075" s="7" t="n">
        <v>600</v>
      </c>
      <c r="F7075" s="7" t="n">
        <v>0</v>
      </c>
      <c r="G7075" s="7" t="n">
        <v>0</v>
      </c>
    </row>
    <row r="7076" customFormat="false" ht="15" hidden="false" customHeight="false" outlineLevel="0" collapsed="false">
      <c r="A7076" s="7" t="s">
        <v>23</v>
      </c>
      <c r="B7076" s="7" t="s">
        <v>681</v>
      </c>
      <c r="C7076" s="7" t="s">
        <v>1499</v>
      </c>
      <c r="D7076" s="7" t="n">
        <v>2</v>
      </c>
      <c r="E7076" s="7" t="n">
        <v>240</v>
      </c>
      <c r="F7076" s="7" t="n">
        <v>0</v>
      </c>
      <c r="G7076" s="7" t="n">
        <v>0</v>
      </c>
    </row>
    <row r="7077" customFormat="false" ht="15" hidden="false" customHeight="false" outlineLevel="0" collapsed="false">
      <c r="A7077" s="7" t="s">
        <v>23</v>
      </c>
      <c r="B7077" s="7" t="s">
        <v>683</v>
      </c>
      <c r="C7077" s="7" t="s">
        <v>1499</v>
      </c>
      <c r="D7077" s="7" t="n">
        <v>2</v>
      </c>
      <c r="E7077" s="7" t="n">
        <v>240</v>
      </c>
      <c r="F7077" s="7" t="n">
        <v>0</v>
      </c>
      <c r="G7077" s="7" t="n">
        <v>0</v>
      </c>
    </row>
    <row r="7078" customFormat="false" ht="15" hidden="false" customHeight="false" outlineLevel="0" collapsed="false">
      <c r="A7078" s="7" t="s">
        <v>23</v>
      </c>
      <c r="B7078" s="7" t="s">
        <v>664</v>
      </c>
      <c r="C7078" s="7" t="s">
        <v>1499</v>
      </c>
      <c r="D7078" s="7" t="n">
        <v>2</v>
      </c>
      <c r="E7078" s="7" t="n">
        <v>240</v>
      </c>
      <c r="F7078" s="7" t="n">
        <v>0</v>
      </c>
      <c r="G7078" s="7" t="n">
        <v>0</v>
      </c>
    </row>
    <row r="7079" customFormat="false" ht="15" hidden="false" customHeight="false" outlineLevel="0" collapsed="false">
      <c r="A7079" s="7" t="s">
        <v>23</v>
      </c>
      <c r="B7079" s="7" t="s">
        <v>702</v>
      </c>
      <c r="C7079" s="7" t="s">
        <v>1499</v>
      </c>
      <c r="D7079" s="7" t="n">
        <v>2</v>
      </c>
      <c r="E7079" s="7" t="n">
        <v>0.01</v>
      </c>
      <c r="F7079" s="7" t="n">
        <v>0</v>
      </c>
      <c r="G7079" s="7" t="n">
        <v>0</v>
      </c>
    </row>
    <row r="7080" customFormat="false" ht="15" hidden="false" customHeight="false" outlineLevel="0" collapsed="false">
      <c r="A7080" s="7" t="s">
        <v>23</v>
      </c>
      <c r="B7080" s="7" t="s">
        <v>85</v>
      </c>
      <c r="C7080" s="7" t="s">
        <v>1479</v>
      </c>
      <c r="D7080" s="7" t="n">
        <v>3</v>
      </c>
      <c r="E7080" s="7" t="n">
        <v>127.48</v>
      </c>
      <c r="F7080" s="7" t="n">
        <v>0</v>
      </c>
      <c r="G7080" s="7" t="n">
        <v>0</v>
      </c>
    </row>
    <row r="7081" customFormat="false" ht="15" hidden="false" customHeight="false" outlineLevel="0" collapsed="false">
      <c r="A7081" s="7" t="s">
        <v>23</v>
      </c>
      <c r="B7081" s="7" t="s">
        <v>215</v>
      </c>
      <c r="C7081" s="7" t="s">
        <v>1480</v>
      </c>
      <c r="D7081" s="7" t="n">
        <v>3</v>
      </c>
      <c r="E7081" s="7" t="n">
        <v>127.48</v>
      </c>
      <c r="F7081" s="7" t="n">
        <v>0</v>
      </c>
      <c r="G7081" s="7" t="n">
        <v>0</v>
      </c>
    </row>
    <row r="7082" customFormat="false" ht="15" hidden="false" customHeight="false" outlineLevel="0" collapsed="false">
      <c r="A7082" s="7" t="s">
        <v>23</v>
      </c>
      <c r="B7082" s="7" t="s">
        <v>84</v>
      </c>
      <c r="C7082" s="7" t="s">
        <v>1479</v>
      </c>
      <c r="D7082" s="7" t="n">
        <v>3</v>
      </c>
      <c r="E7082" s="7" t="n">
        <v>127.48</v>
      </c>
      <c r="F7082" s="7" t="n">
        <v>0</v>
      </c>
      <c r="G7082" s="7" t="n">
        <v>0</v>
      </c>
    </row>
    <row r="7083" customFormat="false" ht="15" hidden="false" customHeight="false" outlineLevel="0" collapsed="false">
      <c r="A7083" s="7" t="s">
        <v>23</v>
      </c>
      <c r="B7083" s="7" t="s">
        <v>514</v>
      </c>
      <c r="C7083" s="7" t="s">
        <v>1483</v>
      </c>
      <c r="D7083" s="7" t="n">
        <v>3</v>
      </c>
      <c r="E7083" s="7" t="n">
        <v>330</v>
      </c>
      <c r="F7083" s="7" t="n">
        <v>0</v>
      </c>
      <c r="G7083" s="7" t="n">
        <v>0</v>
      </c>
    </row>
    <row r="7084" customFormat="false" ht="15" hidden="false" customHeight="false" outlineLevel="0" collapsed="false">
      <c r="A7084" s="7" t="s">
        <v>23</v>
      </c>
      <c r="B7084" s="7" t="s">
        <v>462</v>
      </c>
      <c r="C7084" s="7" t="s">
        <v>1483</v>
      </c>
      <c r="D7084" s="7" t="n">
        <v>2</v>
      </c>
      <c r="E7084" s="7" t="n">
        <v>220</v>
      </c>
      <c r="F7084" s="7" t="n">
        <v>0</v>
      </c>
      <c r="G7084" s="7" t="n">
        <v>0</v>
      </c>
    </row>
    <row r="7085" customFormat="false" ht="15" hidden="false" customHeight="false" outlineLevel="0" collapsed="false">
      <c r="A7085" s="7" t="s">
        <v>23</v>
      </c>
      <c r="B7085" s="7" t="s">
        <v>848</v>
      </c>
      <c r="C7085" s="7" t="s">
        <v>1483</v>
      </c>
      <c r="D7085" s="7" t="n">
        <v>1</v>
      </c>
      <c r="E7085" s="7" t="n">
        <v>110</v>
      </c>
      <c r="F7085" s="7" t="n">
        <v>0</v>
      </c>
      <c r="G7085" s="7" t="n">
        <v>0</v>
      </c>
    </row>
    <row r="7086" customFormat="false" ht="15" hidden="false" customHeight="false" outlineLevel="0" collapsed="false">
      <c r="A7086" s="7" t="s">
        <v>23</v>
      </c>
      <c r="B7086" s="7" t="s">
        <v>705</v>
      </c>
      <c r="C7086" s="7" t="s">
        <v>1483</v>
      </c>
      <c r="D7086" s="7" t="n">
        <v>1</v>
      </c>
      <c r="E7086" s="7" t="n">
        <v>110</v>
      </c>
      <c r="F7086" s="7" t="n">
        <v>0</v>
      </c>
      <c r="G7086" s="7" t="n">
        <v>0</v>
      </c>
    </row>
    <row r="7087" customFormat="false" ht="15" hidden="false" customHeight="false" outlineLevel="0" collapsed="false">
      <c r="A7087" s="7" t="s">
        <v>23</v>
      </c>
      <c r="B7087" s="7" t="s">
        <v>799</v>
      </c>
      <c r="C7087" s="7" t="s">
        <v>1483</v>
      </c>
      <c r="D7087" s="7" t="n">
        <v>1</v>
      </c>
      <c r="E7087" s="7" t="n">
        <v>110.01</v>
      </c>
      <c r="F7087" s="7" t="n">
        <v>0</v>
      </c>
      <c r="G7087" s="7" t="n">
        <v>0</v>
      </c>
    </row>
    <row r="7088" customFormat="false" ht="15" hidden="false" customHeight="false" outlineLevel="0" collapsed="false">
      <c r="A7088" s="7" t="s">
        <v>23</v>
      </c>
      <c r="B7088" s="7" t="s">
        <v>558</v>
      </c>
      <c r="C7088" s="7" t="s">
        <v>1483</v>
      </c>
      <c r="D7088" s="7" t="n">
        <v>1</v>
      </c>
      <c r="E7088" s="7" t="n">
        <v>110</v>
      </c>
      <c r="F7088" s="7" t="n">
        <v>0</v>
      </c>
      <c r="G7088" s="7" t="n">
        <v>0</v>
      </c>
    </row>
    <row r="7089" customFormat="false" ht="15" hidden="false" customHeight="false" outlineLevel="0" collapsed="false">
      <c r="A7089" s="7" t="s">
        <v>23</v>
      </c>
      <c r="B7089" s="7" t="s">
        <v>568</v>
      </c>
      <c r="C7089" s="7" t="s">
        <v>1485</v>
      </c>
      <c r="D7089" s="7" t="n">
        <v>1</v>
      </c>
      <c r="E7089" s="7" t="n">
        <v>107.76</v>
      </c>
      <c r="F7089" s="7" t="n">
        <v>1</v>
      </c>
      <c r="G7089" s="7" t="n">
        <v>107.76</v>
      </c>
    </row>
    <row r="7090" customFormat="false" ht="15" hidden="false" customHeight="false" outlineLevel="0" collapsed="false">
      <c r="A7090" s="7" t="s">
        <v>23</v>
      </c>
      <c r="B7090" s="7" t="s">
        <v>568</v>
      </c>
      <c r="C7090" s="7" t="s">
        <v>1485</v>
      </c>
      <c r="D7090" s="7" t="n">
        <v>1</v>
      </c>
      <c r="E7090" s="7" t="n">
        <v>103.96</v>
      </c>
      <c r="F7090" s="7" t="n">
        <v>0</v>
      </c>
      <c r="G7090" s="7" t="n">
        <v>0</v>
      </c>
    </row>
    <row r="7091" customFormat="false" ht="15" hidden="false" customHeight="false" outlineLevel="0" collapsed="false">
      <c r="A7091" s="7" t="s">
        <v>23</v>
      </c>
      <c r="B7091" s="7" t="s">
        <v>624</v>
      </c>
      <c r="C7091" s="7" t="s">
        <v>1485</v>
      </c>
      <c r="D7091" s="7" t="n">
        <v>1</v>
      </c>
      <c r="E7091" s="7" t="n">
        <v>103.96</v>
      </c>
      <c r="F7091" s="7" t="n">
        <v>0</v>
      </c>
      <c r="G7091" s="7" t="n">
        <v>0</v>
      </c>
    </row>
    <row r="7092" customFormat="false" ht="15" hidden="false" customHeight="false" outlineLevel="0" collapsed="false">
      <c r="A7092" s="7" t="s">
        <v>23</v>
      </c>
      <c r="B7092" s="7" t="s">
        <v>624</v>
      </c>
      <c r="C7092" s="7" t="s">
        <v>1485</v>
      </c>
      <c r="D7092" s="7" t="n">
        <v>1</v>
      </c>
      <c r="E7092" s="7" t="n">
        <v>107.76</v>
      </c>
      <c r="F7092" s="7" t="n">
        <v>0</v>
      </c>
      <c r="G7092" s="7" t="n">
        <v>0</v>
      </c>
    </row>
    <row r="7093" customFormat="false" ht="15" hidden="false" customHeight="false" outlineLevel="0" collapsed="false">
      <c r="A7093" s="7" t="s">
        <v>23</v>
      </c>
      <c r="B7093" s="7" t="s">
        <v>493</v>
      </c>
      <c r="C7093" s="7" t="s">
        <v>1485</v>
      </c>
      <c r="D7093" s="7" t="n">
        <v>1</v>
      </c>
      <c r="E7093" s="7" t="n">
        <v>103.96</v>
      </c>
      <c r="F7093" s="7" t="n">
        <v>0</v>
      </c>
      <c r="G7093" s="7" t="n">
        <v>0</v>
      </c>
    </row>
    <row r="7094" customFormat="false" ht="15" hidden="false" customHeight="false" outlineLevel="0" collapsed="false">
      <c r="A7094" s="7" t="s">
        <v>23</v>
      </c>
      <c r="B7094" s="7" t="s">
        <v>493</v>
      </c>
      <c r="C7094" s="7" t="s">
        <v>1485</v>
      </c>
      <c r="D7094" s="7" t="n">
        <v>0</v>
      </c>
      <c r="E7094" s="7" t="n">
        <v>0</v>
      </c>
      <c r="F7094" s="7" t="n">
        <v>2</v>
      </c>
      <c r="G7094" s="7" t="n">
        <v>215.52</v>
      </c>
    </row>
    <row r="7095" customFormat="false" ht="15" hidden="false" customHeight="false" outlineLevel="0" collapsed="false">
      <c r="A7095" s="7" t="s">
        <v>23</v>
      </c>
      <c r="B7095" s="7" t="s">
        <v>714</v>
      </c>
      <c r="C7095" s="7" t="s">
        <v>1527</v>
      </c>
      <c r="D7095" s="7" t="n">
        <v>1</v>
      </c>
      <c r="E7095" s="7" t="n">
        <v>85.26</v>
      </c>
      <c r="F7095" s="7" t="n">
        <v>0</v>
      </c>
      <c r="G7095" s="7" t="n">
        <v>0</v>
      </c>
    </row>
    <row r="7096" customFormat="false" ht="15" hidden="false" customHeight="false" outlineLevel="0" collapsed="false">
      <c r="A7096" s="7" t="s">
        <v>23</v>
      </c>
      <c r="B7096" s="7" t="s">
        <v>274</v>
      </c>
      <c r="C7096" s="7" t="s">
        <v>1487</v>
      </c>
      <c r="D7096" s="7" t="n">
        <v>3</v>
      </c>
      <c r="E7096" s="7" t="n">
        <v>390</v>
      </c>
      <c r="F7096" s="7" t="n">
        <v>2</v>
      </c>
      <c r="G7096" s="7" t="n">
        <v>260</v>
      </c>
    </row>
    <row r="7097" customFormat="false" ht="15" hidden="false" customHeight="false" outlineLevel="0" collapsed="false">
      <c r="A7097" s="7" t="s">
        <v>23</v>
      </c>
      <c r="B7097" s="7" t="s">
        <v>274</v>
      </c>
      <c r="C7097" s="7" t="s">
        <v>1487</v>
      </c>
      <c r="D7097" s="7" t="n">
        <v>2</v>
      </c>
      <c r="E7097" s="7" t="n">
        <v>258</v>
      </c>
      <c r="F7097" s="7" t="n">
        <v>0</v>
      </c>
      <c r="G7097" s="7" t="n">
        <v>0</v>
      </c>
    </row>
    <row r="7098" customFormat="false" ht="15" hidden="false" customHeight="false" outlineLevel="0" collapsed="false">
      <c r="A7098" s="7" t="s">
        <v>23</v>
      </c>
      <c r="B7098" s="7" t="s">
        <v>277</v>
      </c>
      <c r="C7098" s="7" t="s">
        <v>1487</v>
      </c>
      <c r="D7098" s="7" t="n">
        <v>2</v>
      </c>
      <c r="E7098" s="7" t="n">
        <v>260</v>
      </c>
      <c r="F7098" s="7" t="n">
        <v>2</v>
      </c>
      <c r="G7098" s="7" t="n">
        <v>260</v>
      </c>
    </row>
    <row r="7099" customFormat="false" ht="15" hidden="false" customHeight="false" outlineLevel="0" collapsed="false">
      <c r="A7099" s="7" t="s">
        <v>23</v>
      </c>
      <c r="B7099" s="7" t="s">
        <v>277</v>
      </c>
      <c r="C7099" s="7" t="s">
        <v>1487</v>
      </c>
      <c r="D7099" s="7" t="n">
        <v>2</v>
      </c>
      <c r="E7099" s="7" t="n">
        <v>258</v>
      </c>
      <c r="F7099" s="7" t="n">
        <v>0</v>
      </c>
      <c r="G7099" s="7" t="n">
        <v>0</v>
      </c>
    </row>
    <row r="7100" customFormat="false" ht="15" hidden="false" customHeight="false" outlineLevel="0" collapsed="false">
      <c r="A7100" s="7" t="s">
        <v>23</v>
      </c>
      <c r="B7100" s="7" t="s">
        <v>389</v>
      </c>
      <c r="C7100" s="7" t="s">
        <v>1487</v>
      </c>
      <c r="D7100" s="7" t="n">
        <v>3</v>
      </c>
      <c r="E7100" s="7" t="n">
        <v>390</v>
      </c>
      <c r="F7100" s="7" t="n">
        <v>2</v>
      </c>
      <c r="G7100" s="7" t="n">
        <v>260</v>
      </c>
    </row>
    <row r="7101" customFormat="false" ht="15" hidden="false" customHeight="false" outlineLevel="0" collapsed="false">
      <c r="A7101" s="7" t="s">
        <v>23</v>
      </c>
      <c r="B7101" s="7" t="s">
        <v>389</v>
      </c>
      <c r="C7101" s="7" t="s">
        <v>1487</v>
      </c>
      <c r="D7101" s="7" t="n">
        <v>1</v>
      </c>
      <c r="E7101" s="7" t="n">
        <v>129</v>
      </c>
      <c r="F7101" s="7" t="n">
        <v>0</v>
      </c>
      <c r="G7101" s="7" t="n">
        <v>0</v>
      </c>
    </row>
    <row r="7102" customFormat="false" ht="15" hidden="false" customHeight="false" outlineLevel="0" collapsed="false">
      <c r="A7102" s="7" t="s">
        <v>23</v>
      </c>
      <c r="B7102" s="7" t="s">
        <v>678</v>
      </c>
      <c r="C7102" s="7" t="s">
        <v>1487</v>
      </c>
      <c r="D7102" s="7" t="n">
        <v>2</v>
      </c>
      <c r="E7102" s="7" t="n">
        <v>260</v>
      </c>
      <c r="F7102" s="7" t="n">
        <v>1</v>
      </c>
      <c r="G7102" s="7" t="n">
        <v>130</v>
      </c>
    </row>
    <row r="7103" customFormat="false" ht="15" hidden="false" customHeight="false" outlineLevel="0" collapsed="false">
      <c r="A7103" s="7" t="s">
        <v>23</v>
      </c>
      <c r="B7103" s="7" t="s">
        <v>670</v>
      </c>
      <c r="C7103" s="7" t="s">
        <v>1487</v>
      </c>
      <c r="D7103" s="7" t="n">
        <v>1</v>
      </c>
      <c r="E7103" s="7" t="n">
        <v>130</v>
      </c>
      <c r="F7103" s="7" t="n">
        <v>1</v>
      </c>
      <c r="G7103" s="7" t="n">
        <v>130</v>
      </c>
    </row>
    <row r="7104" customFormat="false" ht="15" hidden="false" customHeight="false" outlineLevel="0" collapsed="false">
      <c r="A7104" s="7" t="s">
        <v>23</v>
      </c>
      <c r="B7104" s="7" t="s">
        <v>249</v>
      </c>
      <c r="C7104" s="7" t="s">
        <v>1290</v>
      </c>
      <c r="D7104" s="7" t="n">
        <v>0</v>
      </c>
      <c r="E7104" s="7" t="n">
        <v>0</v>
      </c>
      <c r="F7104" s="7" t="n">
        <v>2</v>
      </c>
      <c r="G7104" s="7" t="n">
        <v>66.46</v>
      </c>
    </row>
    <row r="7105" customFormat="false" ht="15" hidden="false" customHeight="false" outlineLevel="0" collapsed="false">
      <c r="A7105" s="7" t="s">
        <v>23</v>
      </c>
      <c r="B7105" s="7" t="s">
        <v>223</v>
      </c>
      <c r="C7105" s="7" t="s">
        <v>1290</v>
      </c>
      <c r="D7105" s="7" t="n">
        <v>0</v>
      </c>
      <c r="E7105" s="7" t="n">
        <v>0</v>
      </c>
      <c r="F7105" s="7" t="n">
        <v>2</v>
      </c>
      <c r="G7105" s="7" t="n">
        <v>66.46</v>
      </c>
    </row>
    <row r="7106" customFormat="false" ht="15" hidden="false" customHeight="false" outlineLevel="0" collapsed="false">
      <c r="A7106" s="7" t="s">
        <v>23</v>
      </c>
      <c r="B7106" s="7" t="s">
        <v>84</v>
      </c>
      <c r="C7106" s="7" t="s">
        <v>1479</v>
      </c>
      <c r="D7106" s="7" t="n">
        <v>0</v>
      </c>
      <c r="E7106" s="7" t="n">
        <v>0</v>
      </c>
      <c r="F7106" s="7" t="n">
        <v>5</v>
      </c>
      <c r="G7106" s="7" t="n">
        <v>234.12</v>
      </c>
    </row>
    <row r="7107" customFormat="false" ht="15" hidden="false" customHeight="false" outlineLevel="0" collapsed="false">
      <c r="A7107" s="7" t="s">
        <v>23</v>
      </c>
      <c r="B7107" s="7" t="s">
        <v>774</v>
      </c>
      <c r="C7107" s="7" t="s">
        <v>1553</v>
      </c>
      <c r="D7107" s="7" t="n">
        <v>1</v>
      </c>
      <c r="E7107" s="7" t="n">
        <v>164.99</v>
      </c>
      <c r="F7107" s="7" t="n">
        <v>0</v>
      </c>
      <c r="G7107" s="7" t="n">
        <v>0</v>
      </c>
    </row>
    <row r="7108" customFormat="false" ht="15" hidden="false" customHeight="false" outlineLevel="0" collapsed="false">
      <c r="A7108" s="7" t="s">
        <v>23</v>
      </c>
      <c r="B7108" s="7" t="s">
        <v>726</v>
      </c>
      <c r="C7108" s="7" t="s">
        <v>1553</v>
      </c>
      <c r="D7108" s="7" t="n">
        <v>2</v>
      </c>
      <c r="E7108" s="7" t="n">
        <v>330</v>
      </c>
      <c r="F7108" s="7" t="n">
        <v>0</v>
      </c>
      <c r="G7108" s="7" t="n">
        <v>0</v>
      </c>
    </row>
    <row r="7109" customFormat="false" ht="15" hidden="false" customHeight="false" outlineLevel="0" collapsed="false">
      <c r="A7109" s="7" t="s">
        <v>23</v>
      </c>
      <c r="B7109" s="7" t="s">
        <v>151</v>
      </c>
      <c r="C7109" s="7" t="s">
        <v>1276</v>
      </c>
      <c r="D7109" s="7" t="n">
        <v>1</v>
      </c>
      <c r="E7109" s="7" t="n">
        <v>85</v>
      </c>
      <c r="F7109" s="7" t="n">
        <v>0</v>
      </c>
      <c r="G7109" s="7" t="n">
        <v>0</v>
      </c>
    </row>
    <row r="7110" customFormat="false" ht="15" hidden="false" customHeight="false" outlineLevel="0" collapsed="false">
      <c r="A7110" s="7" t="s">
        <v>23</v>
      </c>
      <c r="B7110" s="7" t="s">
        <v>364</v>
      </c>
      <c r="C7110" s="7" t="s">
        <v>1277</v>
      </c>
      <c r="D7110" s="7" t="n">
        <v>2</v>
      </c>
      <c r="E7110" s="7" t="n">
        <v>138</v>
      </c>
      <c r="F7110" s="7" t="n">
        <v>0</v>
      </c>
      <c r="G7110" s="7" t="n">
        <v>0</v>
      </c>
    </row>
    <row r="7111" customFormat="false" ht="15" hidden="false" customHeight="false" outlineLevel="0" collapsed="false">
      <c r="A7111" s="7" t="s">
        <v>23</v>
      </c>
      <c r="B7111" s="7" t="s">
        <v>339</v>
      </c>
      <c r="C7111" s="7" t="s">
        <v>1277</v>
      </c>
      <c r="D7111" s="7" t="n">
        <v>1</v>
      </c>
      <c r="E7111" s="7" t="n">
        <v>84.98</v>
      </c>
      <c r="F7111" s="7" t="n">
        <v>0</v>
      </c>
      <c r="G7111" s="7" t="n">
        <v>0</v>
      </c>
    </row>
    <row r="7112" customFormat="false" ht="15" hidden="false" customHeight="false" outlineLevel="0" collapsed="false">
      <c r="A7112" s="7" t="s">
        <v>23</v>
      </c>
      <c r="B7112" s="7" t="s">
        <v>737</v>
      </c>
      <c r="C7112" s="7" t="s">
        <v>1278</v>
      </c>
      <c r="D7112" s="7" t="n">
        <v>2</v>
      </c>
      <c r="E7112" s="7" t="n">
        <v>271.77</v>
      </c>
      <c r="F7112" s="7" t="n">
        <v>0</v>
      </c>
      <c r="G7112" s="7" t="n">
        <v>0</v>
      </c>
    </row>
    <row r="7113" customFormat="false" ht="15" hidden="false" customHeight="false" outlineLevel="0" collapsed="false">
      <c r="A7113" s="7" t="s">
        <v>23</v>
      </c>
      <c r="B7113" s="7" t="s">
        <v>408</v>
      </c>
      <c r="C7113" s="7" t="s">
        <v>1278</v>
      </c>
      <c r="D7113" s="7" t="n">
        <v>1</v>
      </c>
      <c r="E7113" s="7" t="n">
        <v>127.59</v>
      </c>
      <c r="F7113" s="7" t="n">
        <v>0</v>
      </c>
      <c r="G7113" s="7" t="n">
        <v>0</v>
      </c>
    </row>
    <row r="7114" customFormat="false" ht="15" hidden="false" customHeight="false" outlineLevel="0" collapsed="false">
      <c r="A7114" s="7" t="s">
        <v>23</v>
      </c>
      <c r="B7114" s="7" t="s">
        <v>386</v>
      </c>
      <c r="C7114" s="7" t="s">
        <v>1278</v>
      </c>
      <c r="D7114" s="7" t="n">
        <v>1</v>
      </c>
      <c r="E7114" s="7" t="n">
        <v>127.59</v>
      </c>
      <c r="F7114" s="7" t="n">
        <v>0</v>
      </c>
      <c r="G7114" s="7" t="n">
        <v>0</v>
      </c>
    </row>
    <row r="7115" customFormat="false" ht="15" hidden="false" customHeight="false" outlineLevel="0" collapsed="false">
      <c r="A7115" s="7" t="s">
        <v>23</v>
      </c>
      <c r="B7115" s="7" t="s">
        <v>164</v>
      </c>
      <c r="C7115" s="7" t="s">
        <v>1295</v>
      </c>
      <c r="D7115" s="7" t="n">
        <v>1</v>
      </c>
      <c r="E7115" s="7" t="n">
        <v>20.11</v>
      </c>
      <c r="F7115" s="7" t="n">
        <v>0</v>
      </c>
      <c r="G7115" s="7" t="n">
        <v>0</v>
      </c>
    </row>
    <row r="7116" customFormat="false" ht="15" hidden="false" customHeight="false" outlineLevel="0" collapsed="false">
      <c r="A7116" s="7" t="s">
        <v>23</v>
      </c>
      <c r="B7116" s="7" t="s">
        <v>159</v>
      </c>
      <c r="C7116" s="7" t="s">
        <v>1295</v>
      </c>
      <c r="D7116" s="7" t="n">
        <v>2</v>
      </c>
      <c r="E7116" s="7" t="n">
        <v>40.21</v>
      </c>
      <c r="F7116" s="7" t="n">
        <v>0</v>
      </c>
      <c r="G7116" s="7" t="n">
        <v>0</v>
      </c>
    </row>
    <row r="7117" customFormat="false" ht="15" hidden="false" customHeight="false" outlineLevel="0" collapsed="false">
      <c r="A7117" s="7" t="s">
        <v>23</v>
      </c>
      <c r="B7117" s="7" t="s">
        <v>195</v>
      </c>
      <c r="C7117" s="7" t="s">
        <v>1295</v>
      </c>
      <c r="D7117" s="7" t="n">
        <v>3</v>
      </c>
      <c r="E7117" s="7" t="n">
        <v>60.35</v>
      </c>
      <c r="F7117" s="7" t="n">
        <v>0</v>
      </c>
      <c r="G7117" s="7" t="n">
        <v>0</v>
      </c>
    </row>
    <row r="7118" customFormat="false" ht="15" hidden="false" customHeight="false" outlineLevel="0" collapsed="false">
      <c r="A7118" s="7" t="s">
        <v>23</v>
      </c>
      <c r="B7118" s="7" t="s">
        <v>516</v>
      </c>
      <c r="C7118" s="7" t="s">
        <v>1317</v>
      </c>
      <c r="D7118" s="7" t="n">
        <v>1</v>
      </c>
      <c r="E7118" s="7" t="n">
        <v>118.54</v>
      </c>
      <c r="F7118" s="7" t="n">
        <v>0</v>
      </c>
      <c r="G7118" s="7" t="n">
        <v>0</v>
      </c>
    </row>
    <row r="7119" customFormat="false" ht="15" hidden="false" customHeight="false" outlineLevel="0" collapsed="false">
      <c r="A7119" s="7" t="s">
        <v>23</v>
      </c>
      <c r="B7119" s="7" t="s">
        <v>431</v>
      </c>
      <c r="C7119" s="7" t="s">
        <v>1317</v>
      </c>
      <c r="D7119" s="7" t="n">
        <v>4</v>
      </c>
      <c r="E7119" s="7" t="n">
        <v>474.16</v>
      </c>
      <c r="F7119" s="7" t="n">
        <v>0</v>
      </c>
      <c r="G7119" s="7" t="n">
        <v>0</v>
      </c>
    </row>
    <row r="7120" customFormat="false" ht="15" hidden="false" customHeight="false" outlineLevel="0" collapsed="false">
      <c r="A7120" s="7" t="s">
        <v>23</v>
      </c>
      <c r="B7120" s="7" t="s">
        <v>515</v>
      </c>
      <c r="C7120" s="7" t="s">
        <v>1317</v>
      </c>
      <c r="D7120" s="7" t="n">
        <v>4</v>
      </c>
      <c r="E7120" s="7" t="n">
        <v>473.54</v>
      </c>
      <c r="F7120" s="7" t="n">
        <v>0</v>
      </c>
      <c r="G7120" s="7" t="n">
        <v>0</v>
      </c>
    </row>
    <row r="7121" customFormat="false" ht="15" hidden="false" customHeight="false" outlineLevel="0" collapsed="false">
      <c r="A7121" s="7" t="s">
        <v>23</v>
      </c>
      <c r="B7121" s="7" t="s">
        <v>635</v>
      </c>
      <c r="C7121" s="7" t="s">
        <v>1317</v>
      </c>
      <c r="D7121" s="7" t="n">
        <v>2</v>
      </c>
      <c r="E7121" s="7" t="n">
        <v>236.76</v>
      </c>
      <c r="F7121" s="7" t="n">
        <v>0</v>
      </c>
      <c r="G7121" s="7" t="n">
        <v>0</v>
      </c>
    </row>
    <row r="7122" customFormat="false" ht="15" hidden="false" customHeight="false" outlineLevel="0" collapsed="false">
      <c r="A7122" s="7" t="s">
        <v>23</v>
      </c>
      <c r="B7122" s="7" t="s">
        <v>635</v>
      </c>
      <c r="C7122" s="7" t="s">
        <v>1317</v>
      </c>
      <c r="D7122" s="7" t="n">
        <v>4</v>
      </c>
      <c r="E7122" s="7" t="n">
        <v>474.15</v>
      </c>
      <c r="F7122" s="7" t="n">
        <v>0</v>
      </c>
      <c r="G7122" s="7" t="n">
        <v>0</v>
      </c>
    </row>
    <row r="7123" customFormat="false" ht="15" hidden="false" customHeight="false" outlineLevel="0" collapsed="false">
      <c r="A7123" s="7" t="s">
        <v>23</v>
      </c>
      <c r="B7123" s="7" t="s">
        <v>564</v>
      </c>
      <c r="C7123" s="7" t="s">
        <v>1327</v>
      </c>
      <c r="D7123" s="7" t="n">
        <v>1</v>
      </c>
      <c r="E7123" s="7" t="n">
        <v>70</v>
      </c>
      <c r="F7123" s="7" t="n">
        <v>0</v>
      </c>
      <c r="G7123" s="7" t="n">
        <v>0</v>
      </c>
    </row>
    <row r="7124" customFormat="false" ht="15" hidden="false" customHeight="false" outlineLevel="0" collapsed="false">
      <c r="A7124" s="7" t="s">
        <v>23</v>
      </c>
      <c r="B7124" s="7" t="s">
        <v>504</v>
      </c>
      <c r="C7124" s="7" t="s">
        <v>1327</v>
      </c>
      <c r="D7124" s="7" t="n">
        <v>1</v>
      </c>
      <c r="E7124" s="7" t="n">
        <v>70</v>
      </c>
      <c r="F7124" s="7" t="n">
        <v>0</v>
      </c>
      <c r="G7124" s="7" t="n">
        <v>0</v>
      </c>
    </row>
    <row r="7125" customFormat="false" ht="15" hidden="false" customHeight="false" outlineLevel="0" collapsed="false">
      <c r="A7125" s="7" t="s">
        <v>23</v>
      </c>
      <c r="B7125" s="7" t="s">
        <v>263</v>
      </c>
      <c r="C7125" s="7" t="s">
        <v>1337</v>
      </c>
      <c r="D7125" s="7" t="n">
        <v>1</v>
      </c>
      <c r="E7125" s="7" t="n">
        <v>44.95</v>
      </c>
      <c r="F7125" s="7" t="n">
        <v>0</v>
      </c>
      <c r="G7125" s="7" t="n">
        <v>0</v>
      </c>
    </row>
    <row r="7126" customFormat="false" ht="15" hidden="false" customHeight="false" outlineLevel="0" collapsed="false">
      <c r="A7126" s="7" t="s">
        <v>23</v>
      </c>
      <c r="B7126" s="7" t="s">
        <v>114</v>
      </c>
      <c r="C7126" s="7" t="s">
        <v>1354</v>
      </c>
      <c r="D7126" s="7" t="n">
        <v>4</v>
      </c>
      <c r="E7126" s="7" t="n">
        <v>161.07</v>
      </c>
      <c r="F7126" s="7" t="n">
        <v>0</v>
      </c>
      <c r="G7126" s="7" t="n">
        <v>0</v>
      </c>
    </row>
    <row r="7127" customFormat="false" ht="15" hidden="false" customHeight="false" outlineLevel="0" collapsed="false">
      <c r="A7127" s="7" t="s">
        <v>23</v>
      </c>
      <c r="B7127" s="7" t="s">
        <v>323</v>
      </c>
      <c r="C7127" s="7" t="s">
        <v>1355</v>
      </c>
      <c r="D7127" s="7" t="n">
        <v>1</v>
      </c>
      <c r="E7127" s="7" t="n">
        <v>30.42</v>
      </c>
      <c r="F7127" s="7" t="n">
        <v>0</v>
      </c>
      <c r="G7127" s="7" t="n">
        <v>0</v>
      </c>
    </row>
    <row r="7128" customFormat="false" ht="15" hidden="false" customHeight="false" outlineLevel="0" collapsed="false">
      <c r="A7128" s="7" t="s">
        <v>23</v>
      </c>
      <c r="B7128" s="7" t="s">
        <v>87</v>
      </c>
      <c r="C7128" s="7" t="s">
        <v>1368</v>
      </c>
      <c r="D7128" s="7" t="n">
        <v>0</v>
      </c>
      <c r="E7128" s="7" t="n">
        <v>0</v>
      </c>
      <c r="F7128" s="7" t="n">
        <v>1</v>
      </c>
      <c r="G7128" s="7" t="n">
        <v>100</v>
      </c>
    </row>
    <row r="7129" customFormat="false" ht="15" hidden="false" customHeight="false" outlineLevel="0" collapsed="false">
      <c r="A7129" s="7" t="s">
        <v>23</v>
      </c>
      <c r="B7129" s="7" t="s">
        <v>188</v>
      </c>
      <c r="C7129" s="7" t="s">
        <v>1379</v>
      </c>
      <c r="D7129" s="7" t="n">
        <v>2</v>
      </c>
      <c r="E7129" s="7" t="n">
        <v>126.46</v>
      </c>
      <c r="F7129" s="7" t="n">
        <v>0</v>
      </c>
      <c r="G7129" s="7" t="n">
        <v>0</v>
      </c>
    </row>
    <row r="7130" customFormat="false" ht="15" hidden="false" customHeight="false" outlineLevel="0" collapsed="false">
      <c r="A7130" s="7" t="s">
        <v>23</v>
      </c>
      <c r="B7130" s="7" t="s">
        <v>145</v>
      </c>
      <c r="C7130" s="7" t="s">
        <v>1379</v>
      </c>
      <c r="D7130" s="7" t="n">
        <v>1</v>
      </c>
      <c r="E7130" s="7" t="n">
        <v>63.23</v>
      </c>
      <c r="F7130" s="7" t="n">
        <v>0</v>
      </c>
      <c r="G7130" s="7" t="n">
        <v>0</v>
      </c>
    </row>
    <row r="7131" customFormat="false" ht="15" hidden="false" customHeight="false" outlineLevel="0" collapsed="false">
      <c r="A7131" s="7" t="s">
        <v>23</v>
      </c>
      <c r="B7131" s="7" t="s">
        <v>145</v>
      </c>
      <c r="C7131" s="7" t="s">
        <v>1379</v>
      </c>
      <c r="D7131" s="7" t="n">
        <v>2</v>
      </c>
      <c r="E7131" s="7" t="n">
        <v>92</v>
      </c>
      <c r="F7131" s="7" t="n">
        <v>0</v>
      </c>
      <c r="G7131" s="7" t="n">
        <v>0</v>
      </c>
    </row>
    <row r="7132" customFormat="false" ht="15" hidden="false" customHeight="false" outlineLevel="0" collapsed="false">
      <c r="A7132" s="7" t="s">
        <v>23</v>
      </c>
      <c r="B7132" s="7" t="s">
        <v>811</v>
      </c>
      <c r="C7132" s="7" t="s">
        <v>1385</v>
      </c>
      <c r="D7132" s="7" t="n">
        <v>1</v>
      </c>
      <c r="E7132" s="7" t="n">
        <v>95</v>
      </c>
      <c r="F7132" s="7" t="n">
        <v>0</v>
      </c>
      <c r="G7132" s="7" t="n">
        <v>0</v>
      </c>
    </row>
    <row r="7133" customFormat="false" ht="15" hidden="false" customHeight="false" outlineLevel="0" collapsed="false">
      <c r="A7133" s="7" t="s">
        <v>23</v>
      </c>
      <c r="B7133" s="7" t="s">
        <v>133</v>
      </c>
      <c r="C7133" s="7" t="s">
        <v>1390</v>
      </c>
      <c r="D7133" s="7" t="n">
        <v>1</v>
      </c>
      <c r="E7133" s="7" t="n">
        <v>35.88</v>
      </c>
      <c r="F7133" s="7" t="n">
        <v>0</v>
      </c>
      <c r="G7133" s="7" t="n">
        <v>0</v>
      </c>
    </row>
    <row r="7134" customFormat="false" ht="15" hidden="false" customHeight="false" outlineLevel="0" collapsed="false">
      <c r="A7134" s="7" t="s">
        <v>23</v>
      </c>
      <c r="B7134" s="7" t="s">
        <v>167</v>
      </c>
      <c r="C7134" s="7" t="s">
        <v>1390</v>
      </c>
      <c r="D7134" s="7" t="n">
        <v>1</v>
      </c>
      <c r="E7134" s="7" t="n">
        <v>35.88</v>
      </c>
      <c r="F7134" s="7" t="n">
        <v>0</v>
      </c>
      <c r="G7134" s="7" t="n">
        <v>0</v>
      </c>
    </row>
    <row r="7135" customFormat="false" ht="15" hidden="false" customHeight="false" outlineLevel="0" collapsed="false">
      <c r="A7135" s="7" t="s">
        <v>23</v>
      </c>
      <c r="B7135" s="7" t="s">
        <v>104</v>
      </c>
      <c r="C7135" s="7" t="s">
        <v>1391</v>
      </c>
      <c r="D7135" s="7" t="n">
        <v>1</v>
      </c>
      <c r="E7135" s="7" t="n">
        <v>37.45</v>
      </c>
      <c r="F7135" s="7" t="n">
        <v>0</v>
      </c>
      <c r="G7135" s="7" t="n">
        <v>0</v>
      </c>
    </row>
    <row r="7136" customFormat="false" ht="15" hidden="false" customHeight="false" outlineLevel="0" collapsed="false">
      <c r="A7136" s="7" t="s">
        <v>23</v>
      </c>
      <c r="B7136" s="7" t="s">
        <v>109</v>
      </c>
      <c r="C7136" s="7" t="s">
        <v>1391</v>
      </c>
      <c r="D7136" s="7" t="n">
        <v>1</v>
      </c>
      <c r="E7136" s="7" t="n">
        <v>37.45</v>
      </c>
      <c r="F7136" s="7" t="n">
        <v>0</v>
      </c>
      <c r="G7136" s="7" t="n">
        <v>0</v>
      </c>
    </row>
    <row r="7137" customFormat="false" ht="15" hidden="false" customHeight="false" outlineLevel="0" collapsed="false">
      <c r="A7137" s="7" t="s">
        <v>23</v>
      </c>
      <c r="B7137" s="7" t="s">
        <v>444</v>
      </c>
      <c r="C7137" s="7" t="s">
        <v>1394</v>
      </c>
      <c r="D7137" s="7" t="n">
        <v>1</v>
      </c>
      <c r="E7137" s="7" t="n">
        <v>111.04</v>
      </c>
      <c r="F7137" s="7" t="n">
        <v>0</v>
      </c>
      <c r="G7137" s="7" t="n">
        <v>0</v>
      </c>
    </row>
    <row r="7138" customFormat="false" ht="15" hidden="false" customHeight="false" outlineLevel="0" collapsed="false">
      <c r="A7138" s="7" t="s">
        <v>23</v>
      </c>
      <c r="B7138" s="7" t="s">
        <v>706</v>
      </c>
      <c r="C7138" s="7" t="s">
        <v>1397</v>
      </c>
      <c r="D7138" s="7" t="n">
        <v>1</v>
      </c>
      <c r="E7138" s="7" t="n">
        <v>140</v>
      </c>
      <c r="F7138" s="7" t="n">
        <v>0</v>
      </c>
      <c r="G7138" s="7" t="n">
        <v>0</v>
      </c>
    </row>
    <row r="7139" customFormat="false" ht="15" hidden="false" customHeight="false" outlineLevel="0" collapsed="false">
      <c r="A7139" s="7" t="s">
        <v>23</v>
      </c>
      <c r="B7139" s="7" t="s">
        <v>474</v>
      </c>
      <c r="C7139" s="7" t="s">
        <v>1398</v>
      </c>
      <c r="D7139" s="7" t="n">
        <v>1</v>
      </c>
      <c r="E7139" s="7" t="n">
        <v>140</v>
      </c>
      <c r="F7139" s="7" t="n">
        <v>0</v>
      </c>
      <c r="G7139" s="7" t="n">
        <v>0</v>
      </c>
    </row>
    <row r="7140" customFormat="false" ht="15" hidden="false" customHeight="false" outlineLevel="0" collapsed="false">
      <c r="A7140" s="7" t="s">
        <v>23</v>
      </c>
      <c r="B7140" s="7" t="s">
        <v>200</v>
      </c>
      <c r="C7140" s="7" t="s">
        <v>1399</v>
      </c>
      <c r="D7140" s="7" t="n">
        <v>2</v>
      </c>
      <c r="E7140" s="7" t="n">
        <v>99.27</v>
      </c>
      <c r="F7140" s="7" t="n">
        <v>0</v>
      </c>
      <c r="G7140" s="7" t="n">
        <v>0</v>
      </c>
    </row>
    <row r="7141" customFormat="false" ht="15" hidden="false" customHeight="false" outlineLevel="0" collapsed="false">
      <c r="A7141" s="7" t="s">
        <v>23</v>
      </c>
      <c r="B7141" s="7" t="s">
        <v>686</v>
      </c>
      <c r="C7141" s="7" t="s">
        <v>1400</v>
      </c>
      <c r="D7141" s="7" t="n">
        <v>1</v>
      </c>
      <c r="E7141" s="7" t="n">
        <v>66.51</v>
      </c>
      <c r="F7141" s="7" t="n">
        <v>0</v>
      </c>
      <c r="G7141" s="7" t="n">
        <v>0</v>
      </c>
    </row>
    <row r="7142" customFormat="false" ht="15" hidden="false" customHeight="false" outlineLevel="0" collapsed="false">
      <c r="A7142" s="7" t="s">
        <v>23</v>
      </c>
      <c r="B7142" s="7" t="s">
        <v>533</v>
      </c>
      <c r="C7142" s="7" t="s">
        <v>1424</v>
      </c>
      <c r="D7142" s="7" t="n">
        <v>3</v>
      </c>
      <c r="E7142" s="7" t="n">
        <v>210</v>
      </c>
      <c r="F7142" s="7" t="n">
        <v>0</v>
      </c>
      <c r="G7142" s="7" t="n">
        <v>0</v>
      </c>
    </row>
    <row r="7143" customFormat="false" ht="15" hidden="false" customHeight="false" outlineLevel="0" collapsed="false">
      <c r="A7143" s="7" t="s">
        <v>23</v>
      </c>
      <c r="B7143" s="7" t="s">
        <v>533</v>
      </c>
      <c r="C7143" s="7" t="s">
        <v>1424</v>
      </c>
      <c r="D7143" s="7" t="n">
        <v>1</v>
      </c>
      <c r="E7143" s="7" t="n">
        <v>60</v>
      </c>
      <c r="F7143" s="7" t="n">
        <v>0</v>
      </c>
      <c r="G7143" s="7" t="n">
        <v>0</v>
      </c>
    </row>
    <row r="7144" customFormat="false" ht="15" hidden="false" customHeight="false" outlineLevel="0" collapsed="false">
      <c r="A7144" s="7" t="s">
        <v>23</v>
      </c>
      <c r="B7144" s="7" t="s">
        <v>530</v>
      </c>
      <c r="C7144" s="7" t="s">
        <v>1424</v>
      </c>
      <c r="D7144" s="7" t="n">
        <v>1</v>
      </c>
      <c r="E7144" s="7" t="n">
        <v>69.98</v>
      </c>
      <c r="F7144" s="7" t="n">
        <v>0</v>
      </c>
      <c r="G7144" s="7" t="n">
        <v>0</v>
      </c>
    </row>
    <row r="7145" customFormat="false" ht="15" hidden="false" customHeight="false" outlineLevel="0" collapsed="false">
      <c r="A7145" s="7" t="s">
        <v>23</v>
      </c>
      <c r="B7145" s="7" t="s">
        <v>604</v>
      </c>
      <c r="C7145" s="7" t="s">
        <v>1424</v>
      </c>
      <c r="D7145" s="7" t="n">
        <v>2</v>
      </c>
      <c r="E7145" s="7" t="n">
        <v>120.01</v>
      </c>
      <c r="F7145" s="7" t="n">
        <v>0</v>
      </c>
      <c r="G7145" s="7" t="n">
        <v>0</v>
      </c>
    </row>
    <row r="7146" customFormat="false" ht="15" hidden="false" customHeight="false" outlineLevel="0" collapsed="false">
      <c r="A7146" s="7" t="s">
        <v>23</v>
      </c>
      <c r="B7146" s="7" t="s">
        <v>604</v>
      </c>
      <c r="C7146" s="7" t="s">
        <v>1424</v>
      </c>
      <c r="D7146" s="7" t="n">
        <v>4</v>
      </c>
      <c r="E7146" s="7" t="n">
        <v>280</v>
      </c>
      <c r="F7146" s="7" t="n">
        <v>0</v>
      </c>
      <c r="G7146" s="7" t="n">
        <v>0</v>
      </c>
    </row>
    <row r="7147" customFormat="false" ht="15" hidden="false" customHeight="false" outlineLevel="0" collapsed="false">
      <c r="A7147" s="7" t="s">
        <v>23</v>
      </c>
      <c r="B7147" s="7" t="s">
        <v>130</v>
      </c>
      <c r="C7147" s="7" t="s">
        <v>1425</v>
      </c>
      <c r="D7147" s="7" t="n">
        <v>1</v>
      </c>
      <c r="E7147" s="7" t="n">
        <v>48.98</v>
      </c>
      <c r="F7147" s="7" t="n">
        <v>0</v>
      </c>
      <c r="G7147" s="7" t="n">
        <v>0</v>
      </c>
    </row>
    <row r="7148" customFormat="false" ht="15" hidden="false" customHeight="false" outlineLevel="0" collapsed="false">
      <c r="A7148" s="7" t="s">
        <v>23</v>
      </c>
      <c r="B7148" s="7" t="s">
        <v>204</v>
      </c>
      <c r="C7148" s="7" t="s">
        <v>1428</v>
      </c>
      <c r="D7148" s="7" t="n">
        <v>1</v>
      </c>
      <c r="E7148" s="7" t="n">
        <v>140</v>
      </c>
      <c r="F7148" s="7" t="n">
        <v>0</v>
      </c>
      <c r="G7148" s="7" t="n">
        <v>0</v>
      </c>
    </row>
    <row r="7149" customFormat="false" ht="15" hidden="false" customHeight="false" outlineLevel="0" collapsed="false">
      <c r="A7149" s="7" t="s">
        <v>23</v>
      </c>
      <c r="B7149" s="7" t="s">
        <v>196</v>
      </c>
      <c r="C7149" s="7" t="s">
        <v>1428</v>
      </c>
      <c r="D7149" s="7" t="n">
        <v>2</v>
      </c>
      <c r="E7149" s="7" t="n">
        <v>280.01</v>
      </c>
      <c r="F7149" s="7" t="n">
        <v>0</v>
      </c>
      <c r="G7149" s="7" t="n">
        <v>0</v>
      </c>
    </row>
    <row r="7150" customFormat="false" ht="15" hidden="false" customHeight="false" outlineLevel="0" collapsed="false">
      <c r="A7150" s="7" t="s">
        <v>23</v>
      </c>
      <c r="B7150" s="7" t="s">
        <v>286</v>
      </c>
      <c r="C7150" s="7" t="s">
        <v>1428</v>
      </c>
      <c r="D7150" s="7" t="n">
        <v>2</v>
      </c>
      <c r="E7150" s="7" t="n">
        <v>280.01</v>
      </c>
      <c r="F7150" s="7" t="n">
        <v>0</v>
      </c>
      <c r="G7150" s="7" t="n">
        <v>0</v>
      </c>
    </row>
    <row r="7151" customFormat="false" ht="15" hidden="false" customHeight="false" outlineLevel="0" collapsed="false">
      <c r="A7151" s="7" t="s">
        <v>23</v>
      </c>
      <c r="B7151" s="7" t="s">
        <v>286</v>
      </c>
      <c r="C7151" s="7" t="s">
        <v>1428</v>
      </c>
      <c r="D7151" s="7" t="n">
        <v>1</v>
      </c>
      <c r="E7151" s="7" t="n">
        <v>127</v>
      </c>
      <c r="F7151" s="7" t="n">
        <v>0</v>
      </c>
      <c r="G7151" s="7" t="n">
        <v>0</v>
      </c>
    </row>
    <row r="7152" customFormat="false" ht="15" hidden="false" customHeight="false" outlineLevel="0" collapsed="false">
      <c r="A7152" s="7" t="s">
        <v>23</v>
      </c>
      <c r="B7152" s="7" t="s">
        <v>192</v>
      </c>
      <c r="C7152" s="7" t="s">
        <v>1311</v>
      </c>
      <c r="D7152" s="7" t="n">
        <v>3</v>
      </c>
      <c r="E7152" s="7" t="n">
        <v>126.4</v>
      </c>
      <c r="F7152" s="7" t="n">
        <v>0</v>
      </c>
      <c r="G7152" s="7" t="n">
        <v>0</v>
      </c>
    </row>
    <row r="7153" customFormat="false" ht="15" hidden="false" customHeight="false" outlineLevel="0" collapsed="false">
      <c r="A7153" s="7" t="s">
        <v>23</v>
      </c>
      <c r="B7153" s="7" t="s">
        <v>486</v>
      </c>
      <c r="C7153" s="7" t="s">
        <v>1440</v>
      </c>
      <c r="D7153" s="7" t="n">
        <v>1</v>
      </c>
      <c r="E7153" s="7" t="n">
        <v>80.57</v>
      </c>
      <c r="F7153" s="7" t="n">
        <v>0</v>
      </c>
      <c r="G7153" s="7" t="n">
        <v>0</v>
      </c>
    </row>
    <row r="7154" customFormat="false" ht="15" hidden="false" customHeight="false" outlineLevel="0" collapsed="false">
      <c r="A7154" s="7" t="s">
        <v>23</v>
      </c>
      <c r="B7154" s="7" t="s">
        <v>308</v>
      </c>
      <c r="C7154" s="7" t="s">
        <v>1441</v>
      </c>
      <c r="D7154" s="7" t="n">
        <v>2</v>
      </c>
      <c r="E7154" s="7" t="n">
        <v>206.15</v>
      </c>
      <c r="F7154" s="7" t="n">
        <v>0</v>
      </c>
      <c r="G7154" s="7" t="n">
        <v>0</v>
      </c>
    </row>
    <row r="7155" customFormat="false" ht="15" hidden="false" customHeight="false" outlineLevel="0" collapsed="false">
      <c r="A7155" s="7" t="s">
        <v>23</v>
      </c>
      <c r="B7155" s="7" t="s">
        <v>185</v>
      </c>
      <c r="C7155" s="7" t="s">
        <v>1442</v>
      </c>
      <c r="D7155" s="7" t="n">
        <v>3</v>
      </c>
      <c r="E7155" s="7" t="n">
        <v>224.84</v>
      </c>
      <c r="F7155" s="7" t="n">
        <v>0</v>
      </c>
      <c r="G7155" s="7" t="n">
        <v>0</v>
      </c>
    </row>
    <row r="7156" customFormat="false" ht="15" hidden="false" customHeight="false" outlineLevel="0" collapsed="false">
      <c r="A7156" s="7" t="s">
        <v>23</v>
      </c>
      <c r="B7156" s="7" t="s">
        <v>103</v>
      </c>
      <c r="C7156" s="7" t="s">
        <v>1443</v>
      </c>
      <c r="D7156" s="7" t="n">
        <v>6</v>
      </c>
      <c r="E7156" s="7" t="n">
        <v>435.66</v>
      </c>
      <c r="F7156" s="7" t="n">
        <v>0</v>
      </c>
      <c r="G7156" s="7" t="n">
        <v>0</v>
      </c>
    </row>
    <row r="7157" customFormat="false" ht="15" hidden="false" customHeight="false" outlineLevel="0" collapsed="false">
      <c r="A7157" s="7" t="s">
        <v>23</v>
      </c>
      <c r="B7157" s="7" t="s">
        <v>103</v>
      </c>
      <c r="C7157" s="7" t="s">
        <v>1443</v>
      </c>
      <c r="D7157" s="7" t="n">
        <v>1</v>
      </c>
      <c r="E7157" s="7" t="n">
        <v>70.87</v>
      </c>
      <c r="F7157" s="7" t="n">
        <v>0</v>
      </c>
      <c r="G7157" s="7" t="n">
        <v>0</v>
      </c>
    </row>
    <row r="7158" customFormat="false" ht="15" hidden="false" customHeight="false" outlineLevel="0" collapsed="false">
      <c r="A7158" s="7" t="s">
        <v>23</v>
      </c>
      <c r="B7158" s="7" t="s">
        <v>162</v>
      </c>
      <c r="C7158" s="7" t="s">
        <v>1429</v>
      </c>
      <c r="D7158" s="7" t="n">
        <v>2</v>
      </c>
      <c r="E7158" s="7" t="n">
        <v>79.59</v>
      </c>
      <c r="F7158" s="7" t="n">
        <v>0</v>
      </c>
      <c r="G7158" s="7" t="n">
        <v>0</v>
      </c>
    </row>
    <row r="7159" customFormat="false" ht="15" hidden="false" customHeight="false" outlineLevel="0" collapsed="false">
      <c r="A7159" s="7" t="s">
        <v>23</v>
      </c>
      <c r="B7159" s="7" t="s">
        <v>691</v>
      </c>
      <c r="C7159" s="7" t="s">
        <v>1498</v>
      </c>
      <c r="D7159" s="7" t="n">
        <v>2</v>
      </c>
      <c r="E7159" s="7" t="n">
        <v>64.5</v>
      </c>
      <c r="F7159" s="7" t="n">
        <v>0</v>
      </c>
      <c r="G7159" s="7" t="n">
        <v>0</v>
      </c>
    </row>
    <row r="7160" customFormat="false" ht="15" hidden="false" customHeight="false" outlineLevel="0" collapsed="false">
      <c r="A7160" s="7" t="s">
        <v>23</v>
      </c>
      <c r="B7160" s="7" t="s">
        <v>691</v>
      </c>
      <c r="C7160" s="7" t="s">
        <v>1498</v>
      </c>
      <c r="D7160" s="7" t="n">
        <v>1</v>
      </c>
      <c r="E7160" s="7" t="n">
        <v>40</v>
      </c>
      <c r="F7160" s="7" t="n">
        <v>0</v>
      </c>
      <c r="G7160" s="7" t="n">
        <v>0</v>
      </c>
    </row>
    <row r="7161" customFormat="false" ht="15" hidden="false" customHeight="false" outlineLevel="0" collapsed="false">
      <c r="A7161" s="7" t="s">
        <v>23</v>
      </c>
      <c r="B7161" s="7" t="s">
        <v>568</v>
      </c>
      <c r="C7161" s="7" t="s">
        <v>1485</v>
      </c>
      <c r="D7161" s="7" t="n">
        <v>2</v>
      </c>
      <c r="E7161" s="7" t="n">
        <v>215.52</v>
      </c>
      <c r="F7161" s="7" t="n">
        <v>0</v>
      </c>
      <c r="G7161" s="7" t="n">
        <v>0</v>
      </c>
    </row>
    <row r="7162" customFormat="false" ht="15" hidden="false" customHeight="false" outlineLevel="0" collapsed="false">
      <c r="A7162" s="7" t="s">
        <v>23</v>
      </c>
      <c r="B7162" s="7" t="s">
        <v>624</v>
      </c>
      <c r="C7162" s="7" t="s">
        <v>1485</v>
      </c>
      <c r="D7162" s="7" t="n">
        <v>1</v>
      </c>
      <c r="E7162" s="7" t="n">
        <v>107.76</v>
      </c>
      <c r="F7162" s="7" t="n">
        <v>0</v>
      </c>
      <c r="G7162" s="7" t="n">
        <v>0</v>
      </c>
    </row>
    <row r="7163" customFormat="false" ht="15" hidden="false" customHeight="false" outlineLevel="0" collapsed="false">
      <c r="A7163" s="7" t="s">
        <v>23</v>
      </c>
      <c r="B7163" s="7" t="s">
        <v>194</v>
      </c>
      <c r="C7163" s="7" t="s">
        <v>1269</v>
      </c>
      <c r="D7163" s="7" t="n">
        <v>1</v>
      </c>
      <c r="E7163" s="7" t="n">
        <v>90</v>
      </c>
      <c r="F7163" s="7" t="n">
        <v>2</v>
      </c>
      <c r="G7163" s="7" t="n">
        <v>180</v>
      </c>
    </row>
    <row r="7164" customFormat="false" ht="15" hidden="false" customHeight="false" outlineLevel="0" collapsed="false">
      <c r="A7164" s="7" t="s">
        <v>23</v>
      </c>
      <c r="B7164" s="7" t="s">
        <v>235</v>
      </c>
      <c r="C7164" s="7" t="s">
        <v>1269</v>
      </c>
      <c r="D7164" s="7" t="n">
        <v>4</v>
      </c>
      <c r="E7164" s="7" t="n">
        <v>360</v>
      </c>
      <c r="F7164" s="7" t="n">
        <v>0</v>
      </c>
      <c r="G7164" s="7" t="n">
        <v>0</v>
      </c>
    </row>
    <row r="7165" customFormat="false" ht="15" hidden="false" customHeight="false" outlineLevel="0" collapsed="false">
      <c r="A7165" s="7" t="s">
        <v>23</v>
      </c>
      <c r="B7165" s="7" t="s">
        <v>207</v>
      </c>
      <c r="C7165" s="7" t="s">
        <v>1269</v>
      </c>
      <c r="D7165" s="7" t="n">
        <v>1</v>
      </c>
      <c r="E7165" s="7" t="n">
        <v>90</v>
      </c>
      <c r="F7165" s="7" t="n">
        <v>3</v>
      </c>
      <c r="G7165" s="7" t="n">
        <v>270.01</v>
      </c>
    </row>
    <row r="7166" customFormat="false" ht="15" hidden="false" customHeight="false" outlineLevel="0" collapsed="false">
      <c r="A7166" s="7" t="s">
        <v>23</v>
      </c>
      <c r="B7166" s="7" t="s">
        <v>86</v>
      </c>
      <c r="C7166" s="7" t="s">
        <v>1271</v>
      </c>
      <c r="D7166" s="7" t="n">
        <v>1</v>
      </c>
      <c r="E7166" s="7" t="n">
        <v>117.13</v>
      </c>
      <c r="F7166" s="7" t="n">
        <v>-1</v>
      </c>
      <c r="G7166" s="7" t="n">
        <v>-117.13</v>
      </c>
    </row>
    <row r="7167" customFormat="false" ht="15" hidden="false" customHeight="false" outlineLevel="0" collapsed="false">
      <c r="A7167" s="7" t="s">
        <v>23</v>
      </c>
      <c r="B7167" s="7" t="s">
        <v>86</v>
      </c>
      <c r="C7167" s="7" t="s">
        <v>1271</v>
      </c>
      <c r="D7167" s="7" t="n">
        <v>1</v>
      </c>
      <c r="E7167" s="7" t="n">
        <v>75</v>
      </c>
      <c r="F7167" s="7" t="n">
        <v>0</v>
      </c>
      <c r="G7167" s="7" t="n">
        <v>0</v>
      </c>
    </row>
    <row r="7168" customFormat="false" ht="15" hidden="false" customHeight="false" outlineLevel="0" collapsed="false">
      <c r="A7168" s="7" t="s">
        <v>23</v>
      </c>
      <c r="B7168" s="7" t="s">
        <v>98</v>
      </c>
      <c r="C7168" s="7" t="s">
        <v>1271</v>
      </c>
      <c r="D7168" s="7" t="n">
        <v>1</v>
      </c>
      <c r="E7168" s="7" t="n">
        <v>75</v>
      </c>
      <c r="F7168" s="7" t="n">
        <v>0</v>
      </c>
      <c r="G7168" s="7" t="n">
        <v>0</v>
      </c>
    </row>
    <row r="7169" customFormat="false" ht="15" hidden="false" customHeight="false" outlineLevel="0" collapsed="false">
      <c r="A7169" s="7" t="s">
        <v>23</v>
      </c>
      <c r="B7169" s="7" t="s">
        <v>98</v>
      </c>
      <c r="C7169" s="7" t="s">
        <v>1271</v>
      </c>
      <c r="D7169" s="7" t="n">
        <v>4</v>
      </c>
      <c r="E7169" s="7" t="n">
        <v>468.55</v>
      </c>
      <c r="F7169" s="7" t="n">
        <v>-4</v>
      </c>
      <c r="G7169" s="7" t="n">
        <v>-468.55</v>
      </c>
    </row>
    <row r="7170" customFormat="false" ht="15" hidden="false" customHeight="false" outlineLevel="0" collapsed="false">
      <c r="A7170" s="7" t="s">
        <v>23</v>
      </c>
      <c r="B7170" s="7" t="s">
        <v>88</v>
      </c>
      <c r="C7170" s="7" t="s">
        <v>1271</v>
      </c>
      <c r="D7170" s="7" t="n">
        <v>1</v>
      </c>
      <c r="E7170" s="7" t="n">
        <v>117.13</v>
      </c>
      <c r="F7170" s="7" t="n">
        <v>-1</v>
      </c>
      <c r="G7170" s="7" t="n">
        <v>-117.13</v>
      </c>
    </row>
    <row r="7171" customFormat="false" ht="15" hidden="false" customHeight="false" outlineLevel="0" collapsed="false">
      <c r="A7171" s="7" t="s">
        <v>23</v>
      </c>
      <c r="B7171" s="7" t="s">
        <v>88</v>
      </c>
      <c r="C7171" s="7" t="s">
        <v>1271</v>
      </c>
      <c r="D7171" s="7" t="n">
        <v>1</v>
      </c>
      <c r="E7171" s="7" t="n">
        <v>75</v>
      </c>
      <c r="F7171" s="7" t="n">
        <v>0</v>
      </c>
      <c r="G7171" s="7" t="n">
        <v>0</v>
      </c>
    </row>
    <row r="7172" customFormat="false" ht="15" hidden="false" customHeight="false" outlineLevel="0" collapsed="false">
      <c r="A7172" s="7" t="s">
        <v>23</v>
      </c>
      <c r="B7172" s="7" t="s">
        <v>106</v>
      </c>
      <c r="C7172" s="7" t="s">
        <v>1291</v>
      </c>
      <c r="D7172" s="7" t="n">
        <v>2</v>
      </c>
      <c r="E7172" s="7" t="n">
        <v>79.58</v>
      </c>
      <c r="F7172" s="7" t="n">
        <v>0</v>
      </c>
      <c r="G7172" s="7" t="n">
        <v>0</v>
      </c>
    </row>
    <row r="7173" customFormat="false" ht="15" hidden="false" customHeight="false" outlineLevel="0" collapsed="false">
      <c r="A7173" s="7" t="s">
        <v>23</v>
      </c>
      <c r="B7173" s="7" t="s">
        <v>96</v>
      </c>
      <c r="C7173" s="7" t="s">
        <v>1291</v>
      </c>
      <c r="D7173" s="7" t="n">
        <v>1</v>
      </c>
      <c r="E7173" s="7" t="n">
        <v>39.79</v>
      </c>
      <c r="F7173" s="7" t="n">
        <v>2</v>
      </c>
      <c r="G7173" s="7" t="n">
        <v>79.59</v>
      </c>
    </row>
    <row r="7174" customFormat="false" ht="15" hidden="false" customHeight="false" outlineLevel="0" collapsed="false">
      <c r="A7174" s="7" t="s">
        <v>23</v>
      </c>
      <c r="B7174" s="7" t="s">
        <v>110</v>
      </c>
      <c r="C7174" s="7" t="s">
        <v>1291</v>
      </c>
      <c r="D7174" s="7" t="n">
        <v>2</v>
      </c>
      <c r="E7174" s="7" t="n">
        <v>79.61</v>
      </c>
      <c r="F7174" s="7" t="n">
        <v>0</v>
      </c>
      <c r="G7174" s="7" t="n">
        <v>0</v>
      </c>
    </row>
    <row r="7175" customFormat="false" ht="15" hidden="false" customHeight="false" outlineLevel="0" collapsed="false">
      <c r="A7175" s="7" t="s">
        <v>23</v>
      </c>
      <c r="B7175" s="7" t="s">
        <v>173</v>
      </c>
      <c r="C7175" s="7" t="s">
        <v>1291</v>
      </c>
      <c r="D7175" s="7" t="n">
        <v>3</v>
      </c>
      <c r="E7175" s="7" t="n">
        <v>119.38</v>
      </c>
      <c r="F7175" s="7" t="n">
        <v>4</v>
      </c>
      <c r="G7175" s="7" t="n">
        <v>159.18</v>
      </c>
    </row>
    <row r="7176" customFormat="false" ht="15" hidden="false" customHeight="false" outlineLevel="0" collapsed="false">
      <c r="A7176" s="7" t="s">
        <v>23</v>
      </c>
      <c r="B7176" s="7" t="s">
        <v>113</v>
      </c>
      <c r="C7176" s="7" t="s">
        <v>1330</v>
      </c>
      <c r="D7176" s="7" t="n">
        <v>1</v>
      </c>
      <c r="E7176" s="7" t="n">
        <v>42.49</v>
      </c>
      <c r="F7176" s="7" t="n">
        <v>0</v>
      </c>
      <c r="G7176" s="7" t="n">
        <v>0</v>
      </c>
    </row>
    <row r="7177" customFormat="false" ht="15" hidden="false" customHeight="false" outlineLevel="0" collapsed="false">
      <c r="A7177" s="7" t="s">
        <v>23</v>
      </c>
      <c r="B7177" s="7" t="s">
        <v>111</v>
      </c>
      <c r="C7177" s="7" t="s">
        <v>1330</v>
      </c>
      <c r="D7177" s="7" t="n">
        <v>2</v>
      </c>
      <c r="E7177" s="7" t="n">
        <v>93.64</v>
      </c>
      <c r="F7177" s="7" t="n">
        <v>0</v>
      </c>
      <c r="G7177" s="7" t="n">
        <v>0</v>
      </c>
    </row>
    <row r="7178" customFormat="false" ht="15" hidden="false" customHeight="false" outlineLevel="0" collapsed="false">
      <c r="A7178" s="7" t="s">
        <v>23</v>
      </c>
      <c r="B7178" s="7" t="s">
        <v>149</v>
      </c>
      <c r="C7178" s="7" t="s">
        <v>1330</v>
      </c>
      <c r="D7178" s="7" t="n">
        <v>1</v>
      </c>
      <c r="E7178" s="7" t="n">
        <v>46.82</v>
      </c>
      <c r="F7178" s="7" t="n">
        <v>0</v>
      </c>
      <c r="G7178" s="7" t="n">
        <v>0</v>
      </c>
    </row>
    <row r="7179" customFormat="false" ht="15" hidden="false" customHeight="false" outlineLevel="0" collapsed="false">
      <c r="A7179" s="7" t="s">
        <v>23</v>
      </c>
      <c r="B7179" s="7" t="s">
        <v>234</v>
      </c>
      <c r="C7179" s="7" t="s">
        <v>1338</v>
      </c>
      <c r="D7179" s="7" t="n">
        <v>2</v>
      </c>
      <c r="E7179" s="7" t="n">
        <v>93.65</v>
      </c>
      <c r="F7179" s="7" t="n">
        <v>0</v>
      </c>
      <c r="G7179" s="7" t="n">
        <v>0</v>
      </c>
    </row>
    <row r="7180" customFormat="false" ht="15" hidden="false" customHeight="false" outlineLevel="0" collapsed="false">
      <c r="A7180" s="7" t="s">
        <v>23</v>
      </c>
      <c r="B7180" s="7" t="s">
        <v>420</v>
      </c>
      <c r="C7180" s="7" t="s">
        <v>1373</v>
      </c>
      <c r="D7180" s="7" t="n">
        <v>2</v>
      </c>
      <c r="E7180" s="7" t="n">
        <v>54</v>
      </c>
      <c r="F7180" s="7" t="n">
        <v>0</v>
      </c>
      <c r="G7180" s="7" t="n">
        <v>0</v>
      </c>
    </row>
    <row r="7181" customFormat="false" ht="15" hidden="false" customHeight="false" outlineLevel="0" collapsed="false">
      <c r="A7181" s="7" t="s">
        <v>23</v>
      </c>
      <c r="B7181" s="7" t="s">
        <v>358</v>
      </c>
      <c r="C7181" s="7" t="s">
        <v>1373</v>
      </c>
      <c r="D7181" s="7" t="n">
        <v>2</v>
      </c>
      <c r="E7181" s="7" t="n">
        <v>54</v>
      </c>
      <c r="F7181" s="7" t="n">
        <v>0</v>
      </c>
      <c r="G7181" s="7" t="n">
        <v>0</v>
      </c>
    </row>
    <row r="7182" customFormat="false" ht="15" hidden="false" customHeight="false" outlineLevel="0" collapsed="false">
      <c r="A7182" s="7" t="s">
        <v>23</v>
      </c>
      <c r="B7182" s="7" t="s">
        <v>343</v>
      </c>
      <c r="C7182" s="7" t="s">
        <v>1376</v>
      </c>
      <c r="D7182" s="7" t="n">
        <v>4</v>
      </c>
      <c r="E7182" s="7" t="n">
        <v>99.99</v>
      </c>
      <c r="F7182" s="7" t="n">
        <v>0</v>
      </c>
      <c r="G7182" s="7" t="n">
        <v>0</v>
      </c>
    </row>
    <row r="7183" customFormat="false" ht="15" hidden="false" customHeight="false" outlineLevel="0" collapsed="false">
      <c r="A7183" s="7" t="s">
        <v>23</v>
      </c>
      <c r="B7183" s="7" t="s">
        <v>283</v>
      </c>
      <c r="C7183" s="7" t="s">
        <v>1376</v>
      </c>
      <c r="D7183" s="7" t="n">
        <v>5</v>
      </c>
      <c r="E7183" s="7" t="n">
        <v>124.99</v>
      </c>
      <c r="F7183" s="7" t="n">
        <v>0</v>
      </c>
      <c r="G7183" s="7" t="n">
        <v>0</v>
      </c>
    </row>
    <row r="7184" customFormat="false" ht="15" hidden="false" customHeight="false" outlineLevel="0" collapsed="false">
      <c r="A7184" s="7" t="s">
        <v>23</v>
      </c>
      <c r="B7184" s="7" t="s">
        <v>354</v>
      </c>
      <c r="C7184" s="7" t="s">
        <v>1378</v>
      </c>
      <c r="D7184" s="7" t="n">
        <v>5</v>
      </c>
      <c r="E7184" s="7" t="n">
        <v>124.99</v>
      </c>
      <c r="F7184" s="7" t="n">
        <v>0</v>
      </c>
      <c r="G7184" s="7" t="n">
        <v>0</v>
      </c>
    </row>
    <row r="7185" customFormat="false" ht="15" hidden="false" customHeight="false" outlineLevel="0" collapsed="false">
      <c r="A7185" s="7" t="s">
        <v>23</v>
      </c>
      <c r="B7185" s="7" t="s">
        <v>349</v>
      </c>
      <c r="C7185" s="7" t="s">
        <v>1378</v>
      </c>
      <c r="D7185" s="7" t="n">
        <v>3</v>
      </c>
      <c r="E7185" s="7" t="n">
        <v>74.99</v>
      </c>
      <c r="F7185" s="7" t="n">
        <v>0</v>
      </c>
      <c r="G7185" s="7" t="n">
        <v>0</v>
      </c>
    </row>
    <row r="7186" customFormat="false" ht="15" hidden="false" customHeight="false" outlineLevel="0" collapsed="false">
      <c r="A7186" s="7" t="s">
        <v>23</v>
      </c>
      <c r="B7186" s="7" t="s">
        <v>647</v>
      </c>
      <c r="C7186" s="7" t="s">
        <v>1495</v>
      </c>
      <c r="D7186" s="7" t="n">
        <v>0</v>
      </c>
      <c r="E7186" s="7" t="n">
        <v>0</v>
      </c>
      <c r="F7186" s="7" t="n">
        <v>10</v>
      </c>
      <c r="G7186" s="7" t="n">
        <v>304.2</v>
      </c>
    </row>
    <row r="7187" customFormat="false" ht="15" hidden="false" customHeight="false" outlineLevel="0" collapsed="false">
      <c r="A7187" s="7" t="s">
        <v>23</v>
      </c>
      <c r="B7187" s="7" t="s">
        <v>740</v>
      </c>
      <c r="C7187" s="7" t="s">
        <v>1506</v>
      </c>
      <c r="D7187" s="7" t="n">
        <v>0</v>
      </c>
      <c r="E7187" s="7" t="n">
        <v>0</v>
      </c>
      <c r="F7187" s="7" t="n">
        <v>5</v>
      </c>
      <c r="G7187" s="7" t="n">
        <v>152.1</v>
      </c>
    </row>
    <row r="7188" customFormat="false" ht="15" hidden="false" customHeight="false" outlineLevel="0" collapsed="false">
      <c r="A7188" s="7" t="s">
        <v>23</v>
      </c>
      <c r="B7188" s="7" t="s">
        <v>145</v>
      </c>
      <c r="C7188" s="7" t="s">
        <v>1379</v>
      </c>
      <c r="D7188" s="7" t="n">
        <v>7</v>
      </c>
      <c r="E7188" s="7" t="n">
        <v>442.62</v>
      </c>
      <c r="F7188" s="7" t="n">
        <v>0</v>
      </c>
      <c r="G7188" s="7" t="n">
        <v>0</v>
      </c>
    </row>
    <row r="7189" customFormat="false" ht="15" hidden="false" customHeight="false" outlineLevel="0" collapsed="false">
      <c r="A7189" s="7" t="s">
        <v>23</v>
      </c>
      <c r="B7189" s="7" t="s">
        <v>657</v>
      </c>
      <c r="C7189" s="7" t="s">
        <v>1496</v>
      </c>
      <c r="D7189" s="7" t="n">
        <v>0</v>
      </c>
      <c r="E7189" s="7" t="n">
        <v>0</v>
      </c>
      <c r="F7189" s="7" t="n">
        <v>5</v>
      </c>
      <c r="G7189" s="7" t="n">
        <v>316.16</v>
      </c>
    </row>
    <row r="7190" customFormat="false" ht="15" hidden="false" customHeight="false" outlineLevel="0" collapsed="false">
      <c r="A7190" s="7" t="s">
        <v>23</v>
      </c>
      <c r="B7190" s="7" t="s">
        <v>184</v>
      </c>
      <c r="C7190" s="7" t="s">
        <v>1399</v>
      </c>
      <c r="D7190" s="7" t="n">
        <v>0</v>
      </c>
      <c r="E7190" s="7" t="n">
        <v>0</v>
      </c>
      <c r="F7190" s="7" t="n">
        <v>1</v>
      </c>
      <c r="G7190" s="7" t="n">
        <v>49.63</v>
      </c>
    </row>
    <row r="7191" customFormat="false" ht="15" hidden="false" customHeight="false" outlineLevel="0" collapsed="false">
      <c r="A7191" s="7" t="s">
        <v>23</v>
      </c>
      <c r="B7191" s="7" t="s">
        <v>186</v>
      </c>
      <c r="C7191" s="7" t="s">
        <v>1399</v>
      </c>
      <c r="D7191" s="7" t="n">
        <v>0</v>
      </c>
      <c r="E7191" s="7" t="n">
        <v>0</v>
      </c>
      <c r="F7191" s="7" t="n">
        <v>1</v>
      </c>
      <c r="G7191" s="7" t="n">
        <v>49.63</v>
      </c>
    </row>
    <row r="7192" customFormat="false" ht="15" hidden="false" customHeight="false" outlineLevel="0" collapsed="false">
      <c r="A7192" s="7" t="s">
        <v>23</v>
      </c>
      <c r="B7192" s="7" t="s">
        <v>200</v>
      </c>
      <c r="C7192" s="7" t="s">
        <v>1399</v>
      </c>
      <c r="D7192" s="7" t="n">
        <v>0</v>
      </c>
      <c r="E7192" s="7" t="n">
        <v>0</v>
      </c>
      <c r="F7192" s="7" t="n">
        <v>1</v>
      </c>
      <c r="G7192" s="7" t="n">
        <v>49.63</v>
      </c>
    </row>
    <row r="7193" customFormat="false" ht="15" hidden="false" customHeight="false" outlineLevel="0" collapsed="false">
      <c r="A7193" s="7" t="s">
        <v>23</v>
      </c>
      <c r="B7193" s="7" t="s">
        <v>156</v>
      </c>
      <c r="C7193" s="7" t="s">
        <v>1430</v>
      </c>
      <c r="D7193" s="7" t="n">
        <v>0</v>
      </c>
      <c r="E7193" s="7" t="n">
        <v>0</v>
      </c>
      <c r="F7193" s="7" t="n">
        <v>1</v>
      </c>
      <c r="G7193" s="7" t="n">
        <v>65</v>
      </c>
    </row>
    <row r="7194" customFormat="false" ht="15" hidden="false" customHeight="false" outlineLevel="0" collapsed="false">
      <c r="A7194" s="7" t="s">
        <v>23</v>
      </c>
      <c r="B7194" s="7" t="s">
        <v>232</v>
      </c>
      <c r="C7194" s="7" t="s">
        <v>1432</v>
      </c>
      <c r="D7194" s="7" t="n">
        <v>1</v>
      </c>
      <c r="E7194" s="7" t="n">
        <v>30.89</v>
      </c>
      <c r="F7194" s="7" t="n">
        <v>0</v>
      </c>
      <c r="G7194" s="7" t="n">
        <v>0</v>
      </c>
    </row>
    <row r="7195" customFormat="false" ht="15" hidden="false" customHeight="false" outlineLevel="0" collapsed="false">
      <c r="A7195" s="7" t="s">
        <v>23</v>
      </c>
      <c r="B7195" s="7" t="s">
        <v>202</v>
      </c>
      <c r="C7195" s="7" t="s">
        <v>1434</v>
      </c>
      <c r="D7195" s="7" t="n">
        <v>1</v>
      </c>
      <c r="E7195" s="7" t="n">
        <v>29.74</v>
      </c>
      <c r="F7195" s="7" t="n">
        <v>0</v>
      </c>
      <c r="G7195" s="7" t="n">
        <v>0</v>
      </c>
    </row>
    <row r="7196" customFormat="false" ht="15" hidden="false" customHeight="false" outlineLevel="0" collapsed="false">
      <c r="A7196" s="7" t="s">
        <v>23</v>
      </c>
      <c r="B7196" s="7" t="s">
        <v>190</v>
      </c>
      <c r="C7196" s="7" t="s">
        <v>1434</v>
      </c>
      <c r="D7196" s="7" t="n">
        <v>1</v>
      </c>
      <c r="E7196" s="7" t="n">
        <v>29.74</v>
      </c>
      <c r="F7196" s="7" t="n">
        <v>0</v>
      </c>
      <c r="G7196" s="7" t="n">
        <v>0</v>
      </c>
    </row>
    <row r="7197" customFormat="false" ht="15" hidden="false" customHeight="false" outlineLevel="0" collapsed="false">
      <c r="A7197" s="7" t="s">
        <v>23</v>
      </c>
      <c r="B7197" s="7" t="s">
        <v>175</v>
      </c>
      <c r="C7197" s="7" t="s">
        <v>1437</v>
      </c>
      <c r="D7197" s="7" t="n">
        <v>1</v>
      </c>
      <c r="E7197" s="7" t="n">
        <v>37.45</v>
      </c>
      <c r="F7197" s="7" t="n">
        <v>6</v>
      </c>
      <c r="G7197" s="7" t="n">
        <v>224.72</v>
      </c>
    </row>
    <row r="7198" customFormat="false" ht="15" hidden="false" customHeight="false" outlineLevel="0" collapsed="false">
      <c r="A7198" s="7" t="s">
        <v>23</v>
      </c>
      <c r="B7198" s="7" t="s">
        <v>192</v>
      </c>
      <c r="C7198" s="7" t="s">
        <v>1311</v>
      </c>
      <c r="D7198" s="7" t="n">
        <v>2</v>
      </c>
      <c r="E7198" s="7" t="n">
        <v>84.27</v>
      </c>
      <c r="F7198" s="7" t="n">
        <v>0</v>
      </c>
      <c r="G7198" s="7" t="n">
        <v>0</v>
      </c>
    </row>
    <row r="7199" customFormat="false" ht="15" hidden="false" customHeight="false" outlineLevel="0" collapsed="false">
      <c r="A7199" s="7" t="s">
        <v>23</v>
      </c>
      <c r="B7199" s="7" t="s">
        <v>103</v>
      </c>
      <c r="C7199" s="7" t="s">
        <v>1443</v>
      </c>
      <c r="D7199" s="7" t="n">
        <v>0</v>
      </c>
      <c r="E7199" s="7" t="n">
        <v>0</v>
      </c>
      <c r="F7199" s="7" t="n">
        <v>4</v>
      </c>
      <c r="G7199" s="7" t="n">
        <v>318.61</v>
      </c>
    </row>
    <row r="7200" customFormat="false" ht="15" hidden="false" customHeight="false" outlineLevel="0" collapsed="false">
      <c r="A7200" s="7" t="s">
        <v>23</v>
      </c>
      <c r="B7200" s="7" t="s">
        <v>292</v>
      </c>
      <c r="C7200" s="7" t="s">
        <v>1290</v>
      </c>
      <c r="D7200" s="7" t="n">
        <v>1</v>
      </c>
      <c r="E7200" s="7" t="n">
        <v>35.57</v>
      </c>
      <c r="F7200" s="7" t="n">
        <v>0</v>
      </c>
      <c r="G7200" s="7" t="n">
        <v>0</v>
      </c>
    </row>
    <row r="7201" customFormat="false" ht="15" hidden="false" customHeight="false" outlineLevel="0" collapsed="false">
      <c r="A7201" s="7" t="s">
        <v>23</v>
      </c>
      <c r="B7201" s="7" t="s">
        <v>854</v>
      </c>
      <c r="C7201" s="7" t="s">
        <v>1534</v>
      </c>
      <c r="D7201" s="7" t="n">
        <v>2</v>
      </c>
      <c r="E7201" s="7" t="n">
        <v>806.12</v>
      </c>
      <c r="F7201" s="7" t="n">
        <v>2</v>
      </c>
      <c r="G7201" s="7" t="n">
        <v>806.11</v>
      </c>
    </row>
    <row r="7202" customFormat="false" ht="15" hidden="false" customHeight="false" outlineLevel="0" collapsed="false">
      <c r="A7202" s="7" t="s">
        <v>23</v>
      </c>
      <c r="B7202" s="7" t="s">
        <v>274</v>
      </c>
      <c r="C7202" s="7" t="s">
        <v>1487</v>
      </c>
      <c r="D7202" s="7" t="n">
        <v>1</v>
      </c>
      <c r="E7202" s="7" t="n">
        <v>130</v>
      </c>
      <c r="F7202" s="7" t="n">
        <v>1</v>
      </c>
      <c r="G7202" s="7" t="n">
        <v>130</v>
      </c>
    </row>
    <row r="7203" customFormat="false" ht="15" hidden="false" customHeight="false" outlineLevel="0" collapsed="false">
      <c r="A7203" s="7" t="s">
        <v>23</v>
      </c>
      <c r="B7203" s="7" t="s">
        <v>274</v>
      </c>
      <c r="C7203" s="7" t="s">
        <v>1487</v>
      </c>
      <c r="D7203" s="7" t="n">
        <v>2</v>
      </c>
      <c r="E7203" s="7" t="n">
        <v>258</v>
      </c>
      <c r="F7203" s="7" t="n">
        <v>0</v>
      </c>
      <c r="G7203" s="7" t="n">
        <v>0</v>
      </c>
    </row>
    <row r="7204" customFormat="false" ht="15" hidden="false" customHeight="false" outlineLevel="0" collapsed="false">
      <c r="A7204" s="7" t="s">
        <v>23</v>
      </c>
      <c r="B7204" s="7" t="s">
        <v>277</v>
      </c>
      <c r="C7204" s="7" t="s">
        <v>1487</v>
      </c>
      <c r="D7204" s="7" t="n">
        <v>5</v>
      </c>
      <c r="E7204" s="7" t="n">
        <v>645</v>
      </c>
      <c r="F7204" s="7" t="n">
        <v>0</v>
      </c>
      <c r="G7204" s="7" t="n">
        <v>0</v>
      </c>
    </row>
    <row r="7205" customFormat="false" ht="15" hidden="false" customHeight="false" outlineLevel="0" collapsed="false">
      <c r="A7205" s="7" t="s">
        <v>23</v>
      </c>
      <c r="B7205" s="7" t="s">
        <v>277</v>
      </c>
      <c r="C7205" s="7" t="s">
        <v>1487</v>
      </c>
      <c r="D7205" s="7" t="n">
        <v>4</v>
      </c>
      <c r="E7205" s="7" t="n">
        <v>520</v>
      </c>
      <c r="F7205" s="7" t="n">
        <v>3</v>
      </c>
      <c r="G7205" s="7" t="n">
        <v>389.99</v>
      </c>
    </row>
    <row r="7206" customFormat="false" ht="15" hidden="false" customHeight="false" outlineLevel="0" collapsed="false">
      <c r="A7206" s="7" t="s">
        <v>23</v>
      </c>
      <c r="B7206" s="7" t="s">
        <v>389</v>
      </c>
      <c r="C7206" s="7" t="s">
        <v>1487</v>
      </c>
      <c r="D7206" s="7" t="n">
        <v>4</v>
      </c>
      <c r="E7206" s="7" t="n">
        <v>516</v>
      </c>
      <c r="F7206" s="7" t="n">
        <v>0</v>
      </c>
      <c r="G7206" s="7" t="n">
        <v>0</v>
      </c>
    </row>
    <row r="7207" customFormat="false" ht="15" hidden="false" customHeight="false" outlineLevel="0" collapsed="false">
      <c r="A7207" s="7" t="s">
        <v>23</v>
      </c>
      <c r="B7207" s="7" t="s">
        <v>389</v>
      </c>
      <c r="C7207" s="7" t="s">
        <v>1487</v>
      </c>
      <c r="D7207" s="7" t="n">
        <v>3</v>
      </c>
      <c r="E7207" s="7" t="n">
        <v>389.99</v>
      </c>
      <c r="F7207" s="7" t="n">
        <v>2</v>
      </c>
      <c r="G7207" s="7" t="n">
        <v>259.99</v>
      </c>
    </row>
    <row r="7208" customFormat="false" ht="15" hidden="false" customHeight="false" outlineLevel="0" collapsed="false">
      <c r="A7208" s="7" t="s">
        <v>23</v>
      </c>
      <c r="B7208" s="7" t="s">
        <v>332</v>
      </c>
      <c r="C7208" s="7" t="s">
        <v>1487</v>
      </c>
      <c r="D7208" s="7" t="n">
        <v>0</v>
      </c>
      <c r="E7208" s="7" t="n">
        <v>0</v>
      </c>
      <c r="F7208" s="7" t="n">
        <v>1</v>
      </c>
      <c r="G7208" s="7" t="n">
        <v>130</v>
      </c>
    </row>
    <row r="7209" customFormat="false" ht="15" hidden="false" customHeight="false" outlineLevel="0" collapsed="false">
      <c r="A7209" s="7" t="s">
        <v>23</v>
      </c>
      <c r="B7209" s="7" t="s">
        <v>678</v>
      </c>
      <c r="C7209" s="7" t="s">
        <v>1487</v>
      </c>
      <c r="D7209" s="7" t="n">
        <v>3</v>
      </c>
      <c r="E7209" s="7" t="n">
        <v>387</v>
      </c>
      <c r="F7209" s="7" t="n">
        <v>0</v>
      </c>
      <c r="G7209" s="7" t="n">
        <v>0</v>
      </c>
    </row>
    <row r="7210" customFormat="false" ht="15" hidden="false" customHeight="false" outlineLevel="0" collapsed="false">
      <c r="A7210" s="7" t="s">
        <v>23</v>
      </c>
      <c r="B7210" s="7" t="s">
        <v>670</v>
      </c>
      <c r="C7210" s="7" t="s">
        <v>1487</v>
      </c>
      <c r="D7210" s="7" t="n">
        <v>2</v>
      </c>
      <c r="E7210" s="7" t="n">
        <v>258</v>
      </c>
      <c r="F7210" s="7" t="n">
        <v>0</v>
      </c>
      <c r="G7210" s="7" t="n">
        <v>0</v>
      </c>
    </row>
    <row r="7211" customFormat="false" ht="15" hidden="false" customHeight="false" outlineLevel="0" collapsed="false">
      <c r="A7211" s="7" t="s">
        <v>23</v>
      </c>
      <c r="B7211" s="7" t="s">
        <v>119</v>
      </c>
      <c r="C7211" s="7" t="s">
        <v>1303</v>
      </c>
      <c r="D7211" s="7" t="n">
        <v>0</v>
      </c>
      <c r="E7211" s="7" t="n">
        <v>0</v>
      </c>
      <c r="F7211" s="7" t="n">
        <v>2</v>
      </c>
      <c r="G7211" s="7" t="n">
        <v>206.14</v>
      </c>
    </row>
    <row r="7212" customFormat="false" ht="15" hidden="false" customHeight="false" outlineLevel="0" collapsed="false">
      <c r="A7212" s="7" t="s">
        <v>23</v>
      </c>
      <c r="B7212" s="7" t="s">
        <v>115</v>
      </c>
      <c r="C7212" s="7" t="s">
        <v>1303</v>
      </c>
      <c r="D7212" s="7" t="n">
        <v>0</v>
      </c>
      <c r="E7212" s="7" t="n">
        <v>0</v>
      </c>
      <c r="F7212" s="7" t="n">
        <v>1</v>
      </c>
      <c r="G7212" s="7" t="n">
        <v>103.07</v>
      </c>
    </row>
    <row r="7213" customFormat="false" ht="15" hidden="false" customHeight="false" outlineLevel="0" collapsed="false">
      <c r="A7213" s="7" t="s">
        <v>23</v>
      </c>
      <c r="B7213" s="7" t="s">
        <v>136</v>
      </c>
      <c r="C7213" s="7" t="s">
        <v>1303</v>
      </c>
      <c r="D7213" s="7" t="n">
        <v>0</v>
      </c>
      <c r="E7213" s="7" t="n">
        <v>0</v>
      </c>
      <c r="F7213" s="7" t="n">
        <v>2</v>
      </c>
      <c r="G7213" s="7" t="n">
        <v>206.14</v>
      </c>
    </row>
    <row r="7214" customFormat="false" ht="15" hidden="false" customHeight="false" outlineLevel="0" collapsed="false">
      <c r="A7214" s="7" t="s">
        <v>23</v>
      </c>
      <c r="B7214" s="7" t="s">
        <v>147</v>
      </c>
      <c r="C7214" s="7" t="s">
        <v>1303</v>
      </c>
      <c r="D7214" s="7" t="n">
        <v>0</v>
      </c>
      <c r="E7214" s="7" t="n">
        <v>0</v>
      </c>
      <c r="F7214" s="7" t="n">
        <v>1</v>
      </c>
      <c r="G7214" s="7" t="n">
        <v>103.07</v>
      </c>
    </row>
    <row r="7215" customFormat="false" ht="15" hidden="false" customHeight="false" outlineLevel="0" collapsed="false">
      <c r="A7215" s="7" t="s">
        <v>23</v>
      </c>
      <c r="B7215" s="7" t="s">
        <v>442</v>
      </c>
      <c r="C7215" s="7" t="s">
        <v>1303</v>
      </c>
      <c r="D7215" s="7" t="n">
        <v>0</v>
      </c>
      <c r="E7215" s="7" t="n">
        <v>0</v>
      </c>
      <c r="F7215" s="7" t="n">
        <v>1</v>
      </c>
      <c r="G7215" s="7" t="n">
        <v>103.07</v>
      </c>
    </row>
    <row r="7216" customFormat="false" ht="15" hidden="false" customHeight="false" outlineLevel="0" collapsed="false">
      <c r="A7216" s="7" t="s">
        <v>23</v>
      </c>
      <c r="B7216" s="7" t="s">
        <v>322</v>
      </c>
      <c r="C7216" s="7" t="s">
        <v>1312</v>
      </c>
      <c r="D7216" s="7" t="n">
        <v>3</v>
      </c>
      <c r="E7216" s="7" t="n">
        <v>199.54</v>
      </c>
      <c r="F7216" s="7" t="n">
        <v>0</v>
      </c>
      <c r="G7216" s="7" t="n">
        <v>0</v>
      </c>
    </row>
    <row r="7217" customFormat="false" ht="15" hidden="false" customHeight="false" outlineLevel="0" collapsed="false">
      <c r="A7217" s="7" t="s">
        <v>23</v>
      </c>
      <c r="B7217" s="7" t="s">
        <v>334</v>
      </c>
      <c r="C7217" s="7" t="s">
        <v>1312</v>
      </c>
      <c r="D7217" s="7" t="n">
        <v>2</v>
      </c>
      <c r="E7217" s="7" t="n">
        <v>133.02</v>
      </c>
      <c r="F7217" s="7" t="n">
        <v>0</v>
      </c>
      <c r="G7217" s="7" t="n">
        <v>0</v>
      </c>
    </row>
    <row r="7218" customFormat="false" ht="15" hidden="false" customHeight="false" outlineLevel="0" collapsed="false">
      <c r="A7218" s="7" t="s">
        <v>23</v>
      </c>
      <c r="B7218" s="7" t="s">
        <v>557</v>
      </c>
      <c r="C7218" s="7" t="s">
        <v>1312</v>
      </c>
      <c r="D7218" s="7" t="n">
        <v>1</v>
      </c>
      <c r="E7218" s="7" t="n">
        <v>66.51</v>
      </c>
      <c r="F7218" s="7" t="n">
        <v>0</v>
      </c>
      <c r="G7218" s="7" t="n">
        <v>0</v>
      </c>
    </row>
    <row r="7219" customFormat="false" ht="15" hidden="false" customHeight="false" outlineLevel="0" collapsed="false">
      <c r="A7219" s="7" t="s">
        <v>23</v>
      </c>
      <c r="B7219" s="7" t="s">
        <v>166</v>
      </c>
      <c r="C7219" s="7" t="s">
        <v>1320</v>
      </c>
      <c r="D7219" s="7" t="n">
        <v>0</v>
      </c>
      <c r="E7219" s="7" t="n">
        <v>0</v>
      </c>
      <c r="F7219" s="7" t="n">
        <v>1</v>
      </c>
      <c r="G7219" s="7" t="n">
        <v>92.29</v>
      </c>
    </row>
    <row r="7220" customFormat="false" ht="15" hidden="false" customHeight="false" outlineLevel="0" collapsed="false">
      <c r="A7220" s="7" t="s">
        <v>23</v>
      </c>
      <c r="B7220" s="7" t="s">
        <v>222</v>
      </c>
      <c r="C7220" s="7" t="s">
        <v>1331</v>
      </c>
      <c r="D7220" s="7" t="n">
        <v>2</v>
      </c>
      <c r="E7220" s="7" t="n">
        <v>140.52</v>
      </c>
      <c r="F7220" s="7" t="n">
        <v>4</v>
      </c>
      <c r="G7220" s="7" t="n">
        <v>281.04</v>
      </c>
    </row>
    <row r="7221" customFormat="false" ht="15" hidden="false" customHeight="false" outlineLevel="0" collapsed="false">
      <c r="A7221" s="7" t="s">
        <v>23</v>
      </c>
      <c r="B7221" s="7" t="s">
        <v>225</v>
      </c>
      <c r="C7221" s="7" t="s">
        <v>1331</v>
      </c>
      <c r="D7221" s="7" t="n">
        <v>0</v>
      </c>
      <c r="E7221" s="7" t="n">
        <v>0</v>
      </c>
      <c r="F7221" s="7" t="n">
        <v>5</v>
      </c>
      <c r="G7221" s="7" t="n">
        <v>351.3</v>
      </c>
    </row>
    <row r="7222" customFormat="false" ht="15" hidden="false" customHeight="false" outlineLevel="0" collapsed="false">
      <c r="A7222" s="7" t="s">
        <v>23</v>
      </c>
      <c r="B7222" s="7" t="s">
        <v>335</v>
      </c>
      <c r="C7222" s="7" t="s">
        <v>1331</v>
      </c>
      <c r="D7222" s="7" t="n">
        <v>1</v>
      </c>
      <c r="E7222" s="7" t="n">
        <v>70.26</v>
      </c>
      <c r="F7222" s="7" t="n">
        <v>2</v>
      </c>
      <c r="G7222" s="7" t="n">
        <v>140.53</v>
      </c>
    </row>
    <row r="7223" customFormat="false" ht="15" hidden="false" customHeight="false" outlineLevel="0" collapsed="false">
      <c r="A7223" s="7" t="s">
        <v>23</v>
      </c>
      <c r="B7223" s="7" t="s">
        <v>248</v>
      </c>
      <c r="C7223" s="7" t="s">
        <v>1331</v>
      </c>
      <c r="D7223" s="7" t="n">
        <v>2</v>
      </c>
      <c r="E7223" s="7" t="n">
        <v>140.52</v>
      </c>
      <c r="F7223" s="7" t="n">
        <v>5</v>
      </c>
      <c r="G7223" s="7" t="n">
        <v>351.3</v>
      </c>
    </row>
    <row r="7224" customFormat="false" ht="15" hidden="false" customHeight="false" outlineLevel="0" collapsed="false">
      <c r="A7224" s="7" t="s">
        <v>23</v>
      </c>
      <c r="B7224" s="7" t="s">
        <v>499</v>
      </c>
      <c r="C7224" s="7" t="s">
        <v>1331</v>
      </c>
      <c r="D7224" s="7" t="n">
        <v>2</v>
      </c>
      <c r="E7224" s="7" t="n">
        <v>140.52</v>
      </c>
      <c r="F7224" s="7" t="n">
        <v>1</v>
      </c>
      <c r="G7224" s="7" t="n">
        <v>70.26</v>
      </c>
    </row>
    <row r="7225" customFormat="false" ht="15" hidden="false" customHeight="false" outlineLevel="0" collapsed="false">
      <c r="A7225" s="7" t="s">
        <v>23</v>
      </c>
      <c r="B7225" s="7" t="s">
        <v>246</v>
      </c>
      <c r="C7225" s="7" t="s">
        <v>1345</v>
      </c>
      <c r="D7225" s="7" t="n">
        <v>4</v>
      </c>
      <c r="E7225" s="7" t="n">
        <v>57.93</v>
      </c>
      <c r="F7225" s="7" t="n">
        <v>0</v>
      </c>
      <c r="G7225" s="7" t="n">
        <v>0</v>
      </c>
    </row>
    <row r="7226" customFormat="false" ht="15" hidden="false" customHeight="false" outlineLevel="0" collapsed="false">
      <c r="A7226" s="7" t="s">
        <v>23</v>
      </c>
      <c r="B7226" s="7" t="s">
        <v>325</v>
      </c>
      <c r="C7226" s="7" t="s">
        <v>1350</v>
      </c>
      <c r="D7226" s="7" t="n">
        <v>1</v>
      </c>
      <c r="E7226" s="7" t="n">
        <v>66.5</v>
      </c>
      <c r="F7226" s="7" t="n">
        <v>0</v>
      </c>
      <c r="G7226" s="7" t="n">
        <v>0</v>
      </c>
    </row>
    <row r="7227" customFormat="false" ht="15" hidden="false" customHeight="false" outlineLevel="0" collapsed="false">
      <c r="A7227" s="7" t="s">
        <v>23</v>
      </c>
      <c r="B7227" s="7" t="s">
        <v>311</v>
      </c>
      <c r="C7227" s="7" t="s">
        <v>1352</v>
      </c>
      <c r="D7227" s="7" t="n">
        <v>3</v>
      </c>
      <c r="E7227" s="7" t="n">
        <v>50.47</v>
      </c>
      <c r="F7227" s="7" t="n">
        <v>0</v>
      </c>
      <c r="G7227" s="7" t="n">
        <v>0</v>
      </c>
    </row>
    <row r="7228" customFormat="false" ht="15" hidden="false" customHeight="false" outlineLevel="0" collapsed="false">
      <c r="A7228" s="7" t="s">
        <v>23</v>
      </c>
      <c r="B7228" s="7" t="s">
        <v>284</v>
      </c>
      <c r="C7228" s="7" t="s">
        <v>1381</v>
      </c>
      <c r="D7228" s="7" t="n">
        <v>0</v>
      </c>
      <c r="E7228" s="7" t="n">
        <v>0</v>
      </c>
      <c r="F7228" s="7" t="n">
        <v>4</v>
      </c>
      <c r="G7228" s="7" t="n">
        <v>378.55</v>
      </c>
    </row>
    <row r="7229" customFormat="false" ht="15" hidden="false" customHeight="false" outlineLevel="0" collapsed="false">
      <c r="A7229" s="7" t="s">
        <v>23</v>
      </c>
      <c r="B7229" s="7" t="s">
        <v>525</v>
      </c>
      <c r="C7229" s="7" t="s">
        <v>1385</v>
      </c>
      <c r="D7229" s="7" t="n">
        <v>1</v>
      </c>
      <c r="E7229" s="7" t="n">
        <v>203.38</v>
      </c>
      <c r="F7229" s="7" t="n">
        <v>0</v>
      </c>
      <c r="G7229" s="7" t="n">
        <v>0</v>
      </c>
    </row>
    <row r="7230" customFormat="false" ht="15" hidden="false" customHeight="false" outlineLevel="0" collapsed="false">
      <c r="A7230" s="7" t="s">
        <v>23</v>
      </c>
      <c r="B7230" s="7" t="s">
        <v>525</v>
      </c>
      <c r="C7230" s="7" t="s">
        <v>1385</v>
      </c>
      <c r="D7230" s="7" t="n">
        <v>2</v>
      </c>
      <c r="E7230" s="7" t="n">
        <v>256</v>
      </c>
      <c r="F7230" s="7" t="n">
        <v>0</v>
      </c>
      <c r="G7230" s="7" t="n">
        <v>0</v>
      </c>
    </row>
    <row r="7231" customFormat="false" ht="15" hidden="false" customHeight="false" outlineLevel="0" collapsed="false">
      <c r="A7231" s="7" t="s">
        <v>23</v>
      </c>
      <c r="B7231" s="7" t="s">
        <v>414</v>
      </c>
      <c r="C7231" s="7" t="s">
        <v>1385</v>
      </c>
      <c r="D7231" s="7" t="n">
        <v>3</v>
      </c>
      <c r="E7231" s="7" t="n">
        <v>610.14</v>
      </c>
      <c r="F7231" s="7" t="n">
        <v>0</v>
      </c>
      <c r="G7231" s="7" t="n">
        <v>0</v>
      </c>
    </row>
    <row r="7232" customFormat="false" ht="15" hidden="false" customHeight="false" outlineLevel="0" collapsed="false">
      <c r="A7232" s="7" t="s">
        <v>23</v>
      </c>
      <c r="B7232" s="7" t="s">
        <v>133</v>
      </c>
      <c r="C7232" s="7" t="s">
        <v>1390</v>
      </c>
      <c r="D7232" s="7" t="n">
        <v>0</v>
      </c>
      <c r="E7232" s="7" t="n">
        <v>0</v>
      </c>
      <c r="F7232" s="7" t="n">
        <v>2</v>
      </c>
      <c r="G7232" s="7" t="n">
        <v>74.91</v>
      </c>
    </row>
    <row r="7233" customFormat="false" ht="15" hidden="false" customHeight="false" outlineLevel="0" collapsed="false">
      <c r="A7233" s="7" t="s">
        <v>23</v>
      </c>
      <c r="B7233" s="7" t="s">
        <v>154</v>
      </c>
      <c r="C7233" s="7" t="s">
        <v>1390</v>
      </c>
      <c r="D7233" s="7" t="n">
        <v>3</v>
      </c>
      <c r="E7233" s="7" t="n">
        <v>112.36</v>
      </c>
      <c r="F7233" s="7" t="n">
        <v>0</v>
      </c>
      <c r="G7233" s="7" t="n">
        <v>0</v>
      </c>
    </row>
    <row r="7234" customFormat="false" ht="15" hidden="false" customHeight="false" outlineLevel="0" collapsed="false">
      <c r="A7234" s="7" t="s">
        <v>23</v>
      </c>
      <c r="B7234" s="7" t="s">
        <v>216</v>
      </c>
      <c r="C7234" s="7" t="s">
        <v>1390</v>
      </c>
      <c r="D7234" s="7" t="n">
        <v>0</v>
      </c>
      <c r="E7234" s="7" t="n">
        <v>0</v>
      </c>
      <c r="F7234" s="7" t="n">
        <v>1</v>
      </c>
      <c r="G7234" s="7" t="n">
        <v>37.45</v>
      </c>
    </row>
    <row r="7235" customFormat="false" ht="15" hidden="false" customHeight="false" outlineLevel="0" collapsed="false">
      <c r="A7235" s="7" t="s">
        <v>23</v>
      </c>
      <c r="B7235" s="7" t="s">
        <v>167</v>
      </c>
      <c r="C7235" s="7" t="s">
        <v>1390</v>
      </c>
      <c r="D7235" s="7" t="n">
        <v>2</v>
      </c>
      <c r="E7235" s="7" t="n">
        <v>74.91</v>
      </c>
      <c r="F7235" s="7" t="n">
        <v>2</v>
      </c>
      <c r="G7235" s="7" t="n">
        <v>74.91</v>
      </c>
    </row>
    <row r="7236" customFormat="false" ht="15" hidden="false" customHeight="false" outlineLevel="0" collapsed="false">
      <c r="A7236" s="7" t="s">
        <v>23</v>
      </c>
      <c r="B7236" s="7" t="s">
        <v>285</v>
      </c>
      <c r="C7236" s="7" t="s">
        <v>1390</v>
      </c>
      <c r="D7236" s="7" t="n">
        <v>3</v>
      </c>
      <c r="E7236" s="7" t="n">
        <v>112.36</v>
      </c>
      <c r="F7236" s="7" t="n">
        <v>0</v>
      </c>
      <c r="G7236" s="7" t="n">
        <v>0</v>
      </c>
    </row>
    <row r="7237" customFormat="false" ht="15" hidden="false" customHeight="false" outlineLevel="0" collapsed="false">
      <c r="A7237" s="7" t="s">
        <v>23</v>
      </c>
      <c r="B7237" s="7" t="s">
        <v>184</v>
      </c>
      <c r="C7237" s="7" t="s">
        <v>1399</v>
      </c>
      <c r="D7237" s="7" t="n">
        <v>1</v>
      </c>
      <c r="E7237" s="7" t="n">
        <v>49.63</v>
      </c>
      <c r="F7237" s="7" t="n">
        <v>2</v>
      </c>
      <c r="G7237" s="7" t="n">
        <v>99.27</v>
      </c>
    </row>
    <row r="7238" customFormat="false" ht="15" hidden="false" customHeight="false" outlineLevel="0" collapsed="false">
      <c r="A7238" s="7" t="s">
        <v>23</v>
      </c>
      <c r="B7238" s="7" t="s">
        <v>200</v>
      </c>
      <c r="C7238" s="7" t="s">
        <v>1399</v>
      </c>
      <c r="D7238" s="7" t="n">
        <v>0</v>
      </c>
      <c r="E7238" s="7" t="n">
        <v>0</v>
      </c>
      <c r="F7238" s="7" t="n">
        <v>1</v>
      </c>
      <c r="G7238" s="7" t="n">
        <v>49.64</v>
      </c>
    </row>
    <row r="7239" customFormat="false" ht="15" hidden="false" customHeight="false" outlineLevel="0" collapsed="false">
      <c r="A7239" s="7" t="s">
        <v>23</v>
      </c>
      <c r="B7239" s="7" t="s">
        <v>562</v>
      </c>
      <c r="C7239" s="7" t="s">
        <v>1401</v>
      </c>
      <c r="D7239" s="7" t="n">
        <v>14</v>
      </c>
      <c r="E7239" s="7" t="n">
        <v>3109.89</v>
      </c>
      <c r="F7239" s="7" t="n">
        <v>9</v>
      </c>
      <c r="G7239" s="7" t="n">
        <v>1999.22</v>
      </c>
    </row>
    <row r="7240" customFormat="false" ht="15" hidden="false" customHeight="false" outlineLevel="0" collapsed="false">
      <c r="A7240" s="7" t="s">
        <v>23</v>
      </c>
      <c r="B7240" s="7" t="s">
        <v>562</v>
      </c>
      <c r="C7240" s="7" t="s">
        <v>1401</v>
      </c>
      <c r="D7240" s="7" t="n">
        <v>0</v>
      </c>
      <c r="E7240" s="7" t="n">
        <v>0</v>
      </c>
      <c r="F7240" s="7" t="n">
        <v>3</v>
      </c>
      <c r="G7240" s="7" t="n">
        <v>0.02</v>
      </c>
    </row>
    <row r="7241" customFormat="false" ht="15" hidden="false" customHeight="false" outlineLevel="0" collapsed="false">
      <c r="A7241" s="7" t="s">
        <v>23</v>
      </c>
      <c r="B7241" s="7" t="s">
        <v>562</v>
      </c>
      <c r="C7241" s="7" t="s">
        <v>1401</v>
      </c>
      <c r="D7241" s="7" t="n">
        <v>10</v>
      </c>
      <c r="E7241" s="7" t="n">
        <v>0.01</v>
      </c>
      <c r="F7241" s="7" t="n">
        <v>0</v>
      </c>
      <c r="G7241" s="7" t="n">
        <v>0</v>
      </c>
    </row>
    <row r="7242" customFormat="false" ht="15" hidden="false" customHeight="false" outlineLevel="0" collapsed="false">
      <c r="A7242" s="7" t="s">
        <v>23</v>
      </c>
      <c r="B7242" s="7" t="s">
        <v>156</v>
      </c>
      <c r="C7242" s="7" t="s">
        <v>1430</v>
      </c>
      <c r="D7242" s="7" t="n">
        <v>0</v>
      </c>
      <c r="E7242" s="7" t="n">
        <v>0</v>
      </c>
      <c r="F7242" s="7" t="n">
        <v>1</v>
      </c>
      <c r="G7242" s="7" t="n">
        <v>65</v>
      </c>
    </row>
    <row r="7243" customFormat="false" ht="15" hidden="false" customHeight="false" outlineLevel="0" collapsed="false">
      <c r="A7243" s="7" t="s">
        <v>23</v>
      </c>
      <c r="B7243" s="7" t="s">
        <v>192</v>
      </c>
      <c r="C7243" s="7" t="s">
        <v>1311</v>
      </c>
      <c r="D7243" s="7" t="n">
        <v>0</v>
      </c>
      <c r="E7243" s="7" t="n">
        <v>0</v>
      </c>
      <c r="F7243" s="7" t="n">
        <v>1</v>
      </c>
      <c r="G7243" s="7" t="n">
        <v>42.13</v>
      </c>
    </row>
    <row r="7244" customFormat="false" ht="15" hidden="false" customHeight="false" outlineLevel="0" collapsed="false">
      <c r="A7244" s="7" t="s">
        <v>23</v>
      </c>
      <c r="B7244" s="7" t="s">
        <v>684</v>
      </c>
      <c r="C7244" s="7" t="s">
        <v>1499</v>
      </c>
      <c r="D7244" s="7" t="n">
        <v>0</v>
      </c>
      <c r="E7244" s="7" t="n">
        <v>0</v>
      </c>
      <c r="F7244" s="7" t="n">
        <v>1</v>
      </c>
      <c r="G7244" s="7" t="n">
        <v>120</v>
      </c>
    </row>
    <row r="7245" customFormat="false" ht="15" hidden="false" customHeight="false" outlineLevel="0" collapsed="false">
      <c r="A7245" s="7" t="s">
        <v>23</v>
      </c>
      <c r="B7245" s="7" t="s">
        <v>681</v>
      </c>
      <c r="C7245" s="7" t="s">
        <v>1499</v>
      </c>
      <c r="D7245" s="7" t="n">
        <v>0</v>
      </c>
      <c r="E7245" s="7" t="n">
        <v>0</v>
      </c>
      <c r="F7245" s="7" t="n">
        <v>2</v>
      </c>
      <c r="G7245" s="7" t="n">
        <v>240</v>
      </c>
    </row>
    <row r="7246" customFormat="false" ht="15" hidden="false" customHeight="false" outlineLevel="0" collapsed="false">
      <c r="A7246" s="7" t="s">
        <v>23</v>
      </c>
      <c r="B7246" s="7" t="s">
        <v>683</v>
      </c>
      <c r="C7246" s="7" t="s">
        <v>1499</v>
      </c>
      <c r="D7246" s="7" t="n">
        <v>2</v>
      </c>
      <c r="E7246" s="7" t="n">
        <v>240</v>
      </c>
      <c r="F7246" s="7" t="n">
        <v>5</v>
      </c>
      <c r="G7246" s="7" t="n">
        <v>600</v>
      </c>
    </row>
    <row r="7247" customFormat="false" ht="15" hidden="false" customHeight="false" outlineLevel="0" collapsed="false">
      <c r="A7247" s="7" t="s">
        <v>23</v>
      </c>
      <c r="B7247" s="7" t="s">
        <v>664</v>
      </c>
      <c r="C7247" s="7" t="s">
        <v>1499</v>
      </c>
      <c r="D7247" s="7" t="n">
        <v>0</v>
      </c>
      <c r="E7247" s="7" t="n">
        <v>0</v>
      </c>
      <c r="F7247" s="7" t="n">
        <v>2</v>
      </c>
      <c r="G7247" s="7" t="n">
        <v>240</v>
      </c>
    </row>
    <row r="7248" customFormat="false" ht="15" hidden="false" customHeight="false" outlineLevel="0" collapsed="false">
      <c r="A7248" s="7" t="s">
        <v>23</v>
      </c>
      <c r="B7248" s="7" t="s">
        <v>702</v>
      </c>
      <c r="C7248" s="7" t="s">
        <v>1499</v>
      </c>
      <c r="D7248" s="7" t="n">
        <v>2</v>
      </c>
      <c r="E7248" s="7" t="n">
        <v>240</v>
      </c>
      <c r="F7248" s="7" t="n">
        <v>3</v>
      </c>
      <c r="G7248" s="7" t="n">
        <v>360</v>
      </c>
    </row>
    <row r="7249" customFormat="false" ht="15" hidden="false" customHeight="false" outlineLevel="0" collapsed="false">
      <c r="A7249" s="7" t="s">
        <v>23</v>
      </c>
      <c r="B7249" s="7" t="s">
        <v>470</v>
      </c>
      <c r="C7249" s="7" t="s">
        <v>1397</v>
      </c>
      <c r="D7249" s="7" t="n">
        <v>2</v>
      </c>
      <c r="E7249" s="7" t="n">
        <v>280</v>
      </c>
      <c r="F7249" s="7" t="n">
        <v>0</v>
      </c>
      <c r="G7249" s="7" t="n">
        <v>0</v>
      </c>
    </row>
    <row r="7250" customFormat="false" ht="15" hidden="false" customHeight="false" outlineLevel="0" collapsed="false">
      <c r="A7250" s="7" t="s">
        <v>23</v>
      </c>
      <c r="B7250" s="7" t="s">
        <v>633</v>
      </c>
      <c r="C7250" s="7" t="s">
        <v>1397</v>
      </c>
      <c r="D7250" s="7" t="n">
        <v>1</v>
      </c>
      <c r="E7250" s="7" t="n">
        <v>140</v>
      </c>
      <c r="F7250" s="7" t="n">
        <v>0</v>
      </c>
      <c r="G7250" s="7" t="n">
        <v>0</v>
      </c>
    </row>
    <row r="7251" customFormat="false" ht="15" hidden="false" customHeight="false" outlineLevel="0" collapsed="false">
      <c r="A7251" s="7" t="s">
        <v>23</v>
      </c>
      <c r="B7251" s="7" t="s">
        <v>691</v>
      </c>
      <c r="C7251" s="7" t="s">
        <v>1498</v>
      </c>
      <c r="D7251" s="7" t="n">
        <v>2</v>
      </c>
      <c r="E7251" s="7" t="n">
        <v>60</v>
      </c>
      <c r="F7251" s="7" t="n">
        <v>0</v>
      </c>
      <c r="G7251" s="7" t="n">
        <v>0</v>
      </c>
    </row>
    <row r="7252" customFormat="false" ht="15" hidden="false" customHeight="false" outlineLevel="0" collapsed="false">
      <c r="A7252" s="7" t="s">
        <v>23</v>
      </c>
      <c r="B7252" s="7" t="s">
        <v>665</v>
      </c>
      <c r="C7252" s="7" t="s">
        <v>1497</v>
      </c>
      <c r="D7252" s="7" t="n">
        <v>6</v>
      </c>
      <c r="E7252" s="7" t="n">
        <v>1620</v>
      </c>
      <c r="F7252" s="7" t="n">
        <v>0</v>
      </c>
      <c r="G7252" s="7" t="n">
        <v>0</v>
      </c>
    </row>
    <row r="7253" customFormat="false" ht="15" hidden="false" customHeight="false" outlineLevel="0" collapsed="false">
      <c r="A7253" s="7" t="s">
        <v>23</v>
      </c>
      <c r="B7253" s="7" t="s">
        <v>645</v>
      </c>
      <c r="C7253" s="7" t="s">
        <v>1497</v>
      </c>
      <c r="D7253" s="7" t="n">
        <v>0</v>
      </c>
      <c r="E7253" s="7" t="n">
        <v>0</v>
      </c>
      <c r="F7253" s="7" t="n">
        <v>10</v>
      </c>
      <c r="G7253" s="7" t="n">
        <v>2220</v>
      </c>
    </row>
    <row r="7254" customFormat="false" ht="15" hidden="false" customHeight="false" outlineLevel="0" collapsed="false">
      <c r="A7254" s="7" t="s">
        <v>23</v>
      </c>
      <c r="B7254" s="7" t="s">
        <v>645</v>
      </c>
      <c r="C7254" s="7" t="s">
        <v>1497</v>
      </c>
      <c r="D7254" s="7" t="n">
        <v>6</v>
      </c>
      <c r="E7254" s="7" t="n">
        <v>1620</v>
      </c>
      <c r="F7254" s="7" t="n">
        <v>0</v>
      </c>
      <c r="G7254" s="7" t="n">
        <v>0</v>
      </c>
    </row>
    <row r="7255" customFormat="false" ht="15" hidden="false" customHeight="false" outlineLevel="0" collapsed="false">
      <c r="A7255" s="7" t="s">
        <v>23</v>
      </c>
      <c r="B7255" s="7" t="s">
        <v>651</v>
      </c>
      <c r="C7255" s="7" t="s">
        <v>1497</v>
      </c>
      <c r="D7255" s="7" t="n">
        <v>0</v>
      </c>
      <c r="E7255" s="7" t="n">
        <v>0</v>
      </c>
      <c r="F7255" s="7" t="n">
        <v>10</v>
      </c>
      <c r="G7255" s="7" t="n">
        <v>2220</v>
      </c>
    </row>
    <row r="7256" customFormat="false" ht="15" hidden="false" customHeight="false" outlineLevel="0" collapsed="false">
      <c r="A7256" s="7" t="s">
        <v>23</v>
      </c>
      <c r="B7256" s="7" t="s">
        <v>651</v>
      </c>
      <c r="C7256" s="7" t="s">
        <v>1497</v>
      </c>
      <c r="D7256" s="7" t="n">
        <v>6</v>
      </c>
      <c r="E7256" s="7" t="n">
        <v>1620</v>
      </c>
      <c r="F7256" s="7" t="n">
        <v>0</v>
      </c>
      <c r="G7256" s="7" t="n">
        <v>0</v>
      </c>
    </row>
    <row r="7257" customFormat="false" ht="15" hidden="false" customHeight="false" outlineLevel="0" collapsed="false">
      <c r="A7257" s="7" t="s">
        <v>23</v>
      </c>
      <c r="B7257" s="7" t="s">
        <v>196</v>
      </c>
      <c r="C7257" s="7" t="s">
        <v>1428</v>
      </c>
      <c r="D7257" s="7" t="n">
        <v>0</v>
      </c>
      <c r="E7257" s="7" t="n">
        <v>0</v>
      </c>
      <c r="F7257" s="7" t="n">
        <v>1</v>
      </c>
      <c r="G7257" s="7" t="n">
        <v>140</v>
      </c>
    </row>
    <row r="7258" customFormat="false" ht="15" hidden="false" customHeight="false" outlineLevel="0" collapsed="false">
      <c r="A7258" s="7" t="s">
        <v>23</v>
      </c>
      <c r="B7258" s="7" t="s">
        <v>185</v>
      </c>
      <c r="C7258" s="7" t="s">
        <v>1442</v>
      </c>
      <c r="D7258" s="7" t="n">
        <v>0</v>
      </c>
      <c r="E7258" s="7" t="n">
        <v>0</v>
      </c>
      <c r="F7258" s="7" t="n">
        <v>5</v>
      </c>
      <c r="G7258" s="7" t="n">
        <v>374.74</v>
      </c>
    </row>
    <row r="7259" customFormat="false" ht="15" hidden="false" customHeight="false" outlineLevel="0" collapsed="false">
      <c r="A7259" s="7" t="s">
        <v>23</v>
      </c>
      <c r="B7259" s="7" t="s">
        <v>103</v>
      </c>
      <c r="C7259" s="7" t="s">
        <v>1443</v>
      </c>
      <c r="D7259" s="7" t="n">
        <v>0</v>
      </c>
      <c r="E7259" s="7" t="n">
        <v>0</v>
      </c>
      <c r="F7259" s="7" t="n">
        <v>5</v>
      </c>
      <c r="G7259" s="7" t="n">
        <v>398.25</v>
      </c>
    </row>
    <row r="7260" customFormat="false" ht="15" hidden="false" customHeight="false" outlineLevel="0" collapsed="false">
      <c r="A7260" s="7" t="s">
        <v>23</v>
      </c>
      <c r="B7260" s="7" t="s">
        <v>194</v>
      </c>
      <c r="C7260" s="7" t="s">
        <v>1269</v>
      </c>
      <c r="D7260" s="7" t="n">
        <v>1</v>
      </c>
      <c r="E7260" s="7" t="n">
        <v>90.01</v>
      </c>
      <c r="F7260" s="7" t="n">
        <v>1</v>
      </c>
      <c r="G7260" s="7" t="n">
        <v>90</v>
      </c>
    </row>
    <row r="7261" customFormat="false" ht="15" hidden="false" customHeight="false" outlineLevel="0" collapsed="false">
      <c r="A7261" s="7" t="s">
        <v>23</v>
      </c>
      <c r="B7261" s="7" t="s">
        <v>207</v>
      </c>
      <c r="C7261" s="7" t="s">
        <v>1269</v>
      </c>
      <c r="D7261" s="7" t="n">
        <v>1</v>
      </c>
      <c r="E7261" s="7" t="n">
        <v>90</v>
      </c>
      <c r="F7261" s="7" t="n">
        <v>0</v>
      </c>
      <c r="G7261" s="7" t="n">
        <v>0</v>
      </c>
    </row>
    <row r="7262" customFormat="false" ht="15" hidden="false" customHeight="false" outlineLevel="0" collapsed="false">
      <c r="A7262" s="7" t="s">
        <v>23</v>
      </c>
      <c r="B7262" s="7" t="s">
        <v>661</v>
      </c>
      <c r="C7262" s="7" t="s">
        <v>1279</v>
      </c>
      <c r="D7262" s="7" t="n">
        <v>2</v>
      </c>
      <c r="E7262" s="7" t="n">
        <v>210</v>
      </c>
      <c r="F7262" s="7" t="n">
        <v>0</v>
      </c>
      <c r="G7262" s="7" t="n">
        <v>0</v>
      </c>
    </row>
    <row r="7263" customFormat="false" ht="15" hidden="false" customHeight="false" outlineLevel="0" collapsed="false">
      <c r="A7263" s="7" t="s">
        <v>23</v>
      </c>
      <c r="B7263" s="7" t="s">
        <v>413</v>
      </c>
      <c r="C7263" s="7" t="s">
        <v>1284</v>
      </c>
      <c r="D7263" s="7" t="n">
        <v>3</v>
      </c>
      <c r="E7263" s="7" t="n">
        <v>495</v>
      </c>
      <c r="F7263" s="7" t="n">
        <v>0</v>
      </c>
      <c r="G7263" s="7" t="n">
        <v>0</v>
      </c>
    </row>
    <row r="7264" customFormat="false" ht="15" hidden="false" customHeight="false" outlineLevel="0" collapsed="false">
      <c r="A7264" s="7" t="s">
        <v>23</v>
      </c>
      <c r="B7264" s="7" t="s">
        <v>319</v>
      </c>
      <c r="C7264" s="7" t="s">
        <v>1292</v>
      </c>
      <c r="D7264" s="7" t="n">
        <v>2</v>
      </c>
      <c r="E7264" s="7" t="n">
        <v>66.09</v>
      </c>
      <c r="F7264" s="7" t="n">
        <v>0</v>
      </c>
      <c r="G7264" s="7" t="n">
        <v>0</v>
      </c>
    </row>
    <row r="7265" customFormat="false" ht="15" hidden="false" customHeight="false" outlineLevel="0" collapsed="false">
      <c r="A7265" s="7" t="s">
        <v>23</v>
      </c>
      <c r="B7265" s="7" t="s">
        <v>290</v>
      </c>
      <c r="C7265" s="7" t="s">
        <v>1292</v>
      </c>
      <c r="D7265" s="7" t="n">
        <v>2</v>
      </c>
      <c r="E7265" s="7" t="n">
        <v>66.09</v>
      </c>
      <c r="F7265" s="7" t="n">
        <v>0</v>
      </c>
      <c r="G7265" s="7" t="n">
        <v>0</v>
      </c>
    </row>
    <row r="7266" customFormat="false" ht="15" hidden="false" customHeight="false" outlineLevel="0" collapsed="false">
      <c r="A7266" s="7" t="s">
        <v>23</v>
      </c>
      <c r="B7266" s="7" t="s">
        <v>294</v>
      </c>
      <c r="C7266" s="7" t="s">
        <v>1292</v>
      </c>
      <c r="D7266" s="7" t="n">
        <v>2</v>
      </c>
      <c r="E7266" s="7" t="n">
        <v>66.09</v>
      </c>
      <c r="F7266" s="7" t="n">
        <v>0</v>
      </c>
      <c r="G7266" s="7" t="n">
        <v>0</v>
      </c>
    </row>
    <row r="7267" customFormat="false" ht="15" hidden="false" customHeight="false" outlineLevel="0" collapsed="false">
      <c r="A7267" s="7" t="s">
        <v>23</v>
      </c>
      <c r="B7267" s="7" t="s">
        <v>370</v>
      </c>
      <c r="C7267" s="7" t="s">
        <v>1292</v>
      </c>
      <c r="D7267" s="7" t="n">
        <v>2</v>
      </c>
      <c r="E7267" s="7" t="n">
        <v>66.09</v>
      </c>
      <c r="F7267" s="7" t="n">
        <v>0</v>
      </c>
      <c r="G7267" s="7" t="n">
        <v>0</v>
      </c>
    </row>
    <row r="7268" customFormat="false" ht="15" hidden="false" customHeight="false" outlineLevel="0" collapsed="false">
      <c r="A7268" s="7" t="s">
        <v>23</v>
      </c>
      <c r="B7268" s="7" t="s">
        <v>301</v>
      </c>
      <c r="C7268" s="7" t="s">
        <v>1293</v>
      </c>
      <c r="D7268" s="7" t="n">
        <v>2</v>
      </c>
      <c r="E7268" s="7" t="n">
        <v>70.82</v>
      </c>
      <c r="F7268" s="7" t="n">
        <v>0</v>
      </c>
      <c r="G7268" s="7" t="n">
        <v>0</v>
      </c>
    </row>
    <row r="7269" customFormat="false" ht="15" hidden="false" customHeight="false" outlineLevel="0" collapsed="false">
      <c r="A7269" s="7" t="s">
        <v>23</v>
      </c>
      <c r="B7269" s="7" t="s">
        <v>251</v>
      </c>
      <c r="C7269" s="7" t="s">
        <v>1293</v>
      </c>
      <c r="D7269" s="7" t="n">
        <v>2</v>
      </c>
      <c r="E7269" s="7" t="n">
        <v>70.82</v>
      </c>
      <c r="F7269" s="7" t="n">
        <v>0</v>
      </c>
      <c r="G7269" s="7" t="n">
        <v>0</v>
      </c>
    </row>
    <row r="7270" customFormat="false" ht="15" hidden="false" customHeight="false" outlineLevel="0" collapsed="false">
      <c r="A7270" s="7" t="s">
        <v>23</v>
      </c>
      <c r="B7270" s="7" t="s">
        <v>251</v>
      </c>
      <c r="C7270" s="7" t="s">
        <v>1293</v>
      </c>
      <c r="D7270" s="7" t="n">
        <v>0</v>
      </c>
      <c r="E7270" s="7" t="n">
        <v>0</v>
      </c>
      <c r="F7270" s="7" t="n">
        <v>1</v>
      </c>
      <c r="G7270" s="7" t="n">
        <v>39.8</v>
      </c>
    </row>
    <row r="7271" customFormat="false" ht="15" hidden="false" customHeight="false" outlineLevel="0" collapsed="false">
      <c r="A7271" s="7" t="s">
        <v>23</v>
      </c>
      <c r="B7271" s="7" t="s">
        <v>260</v>
      </c>
      <c r="C7271" s="7" t="s">
        <v>1293</v>
      </c>
      <c r="D7271" s="7" t="n">
        <v>0</v>
      </c>
      <c r="E7271" s="7" t="n">
        <v>0</v>
      </c>
      <c r="F7271" s="7" t="n">
        <v>1</v>
      </c>
      <c r="G7271" s="7" t="n">
        <v>39.8</v>
      </c>
    </row>
    <row r="7272" customFormat="false" ht="15" hidden="false" customHeight="false" outlineLevel="0" collapsed="false">
      <c r="A7272" s="7" t="s">
        <v>23</v>
      </c>
      <c r="B7272" s="7" t="s">
        <v>260</v>
      </c>
      <c r="C7272" s="7" t="s">
        <v>1293</v>
      </c>
      <c r="D7272" s="7" t="n">
        <v>2</v>
      </c>
      <c r="E7272" s="7" t="n">
        <v>70.82</v>
      </c>
      <c r="F7272" s="7" t="n">
        <v>0</v>
      </c>
      <c r="G7272" s="7" t="n">
        <v>0</v>
      </c>
    </row>
    <row r="7273" customFormat="false" ht="15" hidden="false" customHeight="false" outlineLevel="0" collapsed="false">
      <c r="A7273" s="7" t="s">
        <v>23</v>
      </c>
      <c r="B7273" s="7" t="s">
        <v>377</v>
      </c>
      <c r="C7273" s="7" t="s">
        <v>1293</v>
      </c>
      <c r="D7273" s="7" t="n">
        <v>2</v>
      </c>
      <c r="E7273" s="7" t="n">
        <v>70.82</v>
      </c>
      <c r="F7273" s="7" t="n">
        <v>0</v>
      </c>
      <c r="G7273" s="7" t="n">
        <v>0</v>
      </c>
    </row>
    <row r="7274" customFormat="false" ht="15" hidden="false" customHeight="false" outlineLevel="0" collapsed="false">
      <c r="A7274" s="7" t="s">
        <v>23</v>
      </c>
      <c r="B7274" s="7" t="s">
        <v>667</v>
      </c>
      <c r="C7274" s="7" t="s">
        <v>1493</v>
      </c>
      <c r="D7274" s="7" t="n">
        <v>1</v>
      </c>
      <c r="E7274" s="7" t="n">
        <v>90</v>
      </c>
      <c r="F7274" s="7" t="n">
        <v>0</v>
      </c>
      <c r="G7274" s="7" t="n">
        <v>0</v>
      </c>
    </row>
    <row r="7275" customFormat="false" ht="15" hidden="false" customHeight="false" outlineLevel="0" collapsed="false">
      <c r="A7275" s="7" t="s">
        <v>23</v>
      </c>
      <c r="B7275" s="7" t="s">
        <v>676</v>
      </c>
      <c r="C7275" s="7" t="s">
        <v>1493</v>
      </c>
      <c r="D7275" s="7" t="n">
        <v>1</v>
      </c>
      <c r="E7275" s="7" t="n">
        <v>90</v>
      </c>
      <c r="F7275" s="7" t="n">
        <v>0</v>
      </c>
      <c r="G7275" s="7" t="n">
        <v>0</v>
      </c>
    </row>
    <row r="7276" customFormat="false" ht="15" hidden="false" customHeight="false" outlineLevel="0" collapsed="false">
      <c r="A7276" s="7" t="s">
        <v>23</v>
      </c>
      <c r="B7276" s="7" t="s">
        <v>692</v>
      </c>
      <c r="C7276" s="7" t="s">
        <v>1493</v>
      </c>
      <c r="D7276" s="7" t="n">
        <v>1</v>
      </c>
      <c r="E7276" s="7" t="n">
        <v>90</v>
      </c>
      <c r="F7276" s="7" t="n">
        <v>0</v>
      </c>
      <c r="G7276" s="7" t="n">
        <v>0</v>
      </c>
    </row>
    <row r="7277" customFormat="false" ht="15" hidden="false" customHeight="false" outlineLevel="0" collapsed="false">
      <c r="A7277" s="7" t="s">
        <v>23</v>
      </c>
      <c r="B7277" s="7" t="s">
        <v>666</v>
      </c>
      <c r="C7277" s="7" t="s">
        <v>1494</v>
      </c>
      <c r="D7277" s="7" t="n">
        <v>1</v>
      </c>
      <c r="E7277" s="7" t="n">
        <v>90</v>
      </c>
      <c r="F7277" s="7" t="n">
        <v>0</v>
      </c>
      <c r="G7277" s="7" t="n">
        <v>0</v>
      </c>
    </row>
    <row r="7278" customFormat="false" ht="15" hidden="false" customHeight="false" outlineLevel="0" collapsed="false">
      <c r="A7278" s="7" t="s">
        <v>23</v>
      </c>
      <c r="B7278" s="7" t="s">
        <v>674</v>
      </c>
      <c r="C7278" s="7" t="s">
        <v>1494</v>
      </c>
      <c r="D7278" s="7" t="n">
        <v>1</v>
      </c>
      <c r="E7278" s="7" t="n">
        <v>90</v>
      </c>
      <c r="F7278" s="7" t="n">
        <v>0</v>
      </c>
      <c r="G7278" s="7" t="n">
        <v>0</v>
      </c>
    </row>
    <row r="7279" customFormat="false" ht="15" hidden="false" customHeight="false" outlineLevel="0" collapsed="false">
      <c r="A7279" s="7" t="s">
        <v>23</v>
      </c>
      <c r="B7279" s="7" t="s">
        <v>711</v>
      </c>
      <c r="C7279" s="7" t="s">
        <v>1494</v>
      </c>
      <c r="D7279" s="7" t="n">
        <v>1</v>
      </c>
      <c r="E7279" s="7" t="n">
        <v>90</v>
      </c>
      <c r="F7279" s="7" t="n">
        <v>0</v>
      </c>
      <c r="G7279" s="7" t="n">
        <v>0</v>
      </c>
    </row>
    <row r="7280" customFormat="false" ht="15" hidden="false" customHeight="false" outlineLevel="0" collapsed="false">
      <c r="A7280" s="7" t="s">
        <v>23</v>
      </c>
      <c r="B7280" s="7" t="s">
        <v>164</v>
      </c>
      <c r="C7280" s="7" t="s">
        <v>1295</v>
      </c>
      <c r="D7280" s="7" t="n">
        <v>2</v>
      </c>
      <c r="E7280" s="7" t="n">
        <v>35.84</v>
      </c>
      <c r="F7280" s="7" t="n">
        <v>0</v>
      </c>
      <c r="G7280" s="7" t="n">
        <v>0</v>
      </c>
    </row>
    <row r="7281" customFormat="false" ht="15" hidden="false" customHeight="false" outlineLevel="0" collapsed="false">
      <c r="A7281" s="7" t="s">
        <v>23</v>
      </c>
      <c r="B7281" s="7" t="s">
        <v>209</v>
      </c>
      <c r="C7281" s="7" t="s">
        <v>1295</v>
      </c>
      <c r="D7281" s="7" t="n">
        <v>2</v>
      </c>
      <c r="E7281" s="7" t="n">
        <v>35.84</v>
      </c>
      <c r="F7281" s="7" t="n">
        <v>0</v>
      </c>
      <c r="G7281" s="7" t="n">
        <v>0</v>
      </c>
    </row>
    <row r="7282" customFormat="false" ht="15" hidden="false" customHeight="false" outlineLevel="0" collapsed="false">
      <c r="A7282" s="7" t="s">
        <v>23</v>
      </c>
      <c r="B7282" s="7" t="s">
        <v>184</v>
      </c>
      <c r="C7282" s="7" t="s">
        <v>1399</v>
      </c>
      <c r="D7282" s="7" t="n">
        <v>0</v>
      </c>
      <c r="E7282" s="7" t="n">
        <v>0</v>
      </c>
      <c r="F7282" s="7" t="n">
        <v>1</v>
      </c>
      <c r="G7282" s="7" t="n">
        <v>49.64</v>
      </c>
    </row>
    <row r="7283" customFormat="false" ht="15" hidden="false" customHeight="false" outlineLevel="0" collapsed="false">
      <c r="A7283" s="7" t="s">
        <v>23</v>
      </c>
      <c r="B7283" s="7" t="s">
        <v>184</v>
      </c>
      <c r="C7283" s="7" t="s">
        <v>1399</v>
      </c>
      <c r="D7283" s="7" t="n">
        <v>1</v>
      </c>
      <c r="E7283" s="7" t="n">
        <v>49.59</v>
      </c>
      <c r="F7283" s="7" t="n">
        <v>0</v>
      </c>
      <c r="G7283" s="7" t="n">
        <v>0</v>
      </c>
    </row>
    <row r="7284" customFormat="false" ht="15" hidden="false" customHeight="false" outlineLevel="0" collapsed="false">
      <c r="A7284" s="7" t="s">
        <v>23</v>
      </c>
      <c r="B7284" s="7" t="s">
        <v>186</v>
      </c>
      <c r="C7284" s="7" t="s">
        <v>1399</v>
      </c>
      <c r="D7284" s="7" t="n">
        <v>1</v>
      </c>
      <c r="E7284" s="7" t="n">
        <v>49.59</v>
      </c>
      <c r="F7284" s="7" t="n">
        <v>0</v>
      </c>
      <c r="G7284" s="7" t="n">
        <v>0</v>
      </c>
    </row>
    <row r="7285" customFormat="false" ht="15" hidden="false" customHeight="false" outlineLevel="0" collapsed="false">
      <c r="A7285" s="7" t="s">
        <v>23</v>
      </c>
      <c r="B7285" s="7" t="s">
        <v>224</v>
      </c>
      <c r="C7285" s="7" t="s">
        <v>1399</v>
      </c>
      <c r="D7285" s="7" t="n">
        <v>1</v>
      </c>
      <c r="E7285" s="7" t="n">
        <v>49.59</v>
      </c>
      <c r="F7285" s="7" t="n">
        <v>0</v>
      </c>
      <c r="G7285" s="7" t="n">
        <v>0</v>
      </c>
    </row>
    <row r="7286" customFormat="false" ht="15" hidden="false" customHeight="false" outlineLevel="0" collapsed="false">
      <c r="A7286" s="7" t="s">
        <v>23</v>
      </c>
      <c r="B7286" s="7" t="s">
        <v>200</v>
      </c>
      <c r="C7286" s="7" t="s">
        <v>1399</v>
      </c>
      <c r="D7286" s="7" t="n">
        <v>1</v>
      </c>
      <c r="E7286" s="7" t="n">
        <v>49.59</v>
      </c>
      <c r="F7286" s="7" t="n">
        <v>0</v>
      </c>
      <c r="G7286" s="7" t="n">
        <v>0</v>
      </c>
    </row>
    <row r="7287" customFormat="false" ht="15" hidden="false" customHeight="false" outlineLevel="0" collapsed="false">
      <c r="A7287" s="7" t="s">
        <v>23</v>
      </c>
      <c r="B7287" s="7" t="s">
        <v>640</v>
      </c>
      <c r="C7287" s="7" t="s">
        <v>1491</v>
      </c>
      <c r="D7287" s="7" t="n">
        <v>1</v>
      </c>
      <c r="E7287" s="7" t="n">
        <v>0.01</v>
      </c>
      <c r="F7287" s="7" t="n">
        <v>0</v>
      </c>
      <c r="G7287" s="7" t="n">
        <v>0</v>
      </c>
    </row>
    <row r="7288" customFormat="false" ht="15" hidden="false" customHeight="false" outlineLevel="0" collapsed="false">
      <c r="A7288" s="7" t="s">
        <v>23</v>
      </c>
      <c r="B7288" s="7" t="s">
        <v>708</v>
      </c>
      <c r="C7288" s="7" t="s">
        <v>1406</v>
      </c>
      <c r="D7288" s="7" t="n">
        <v>1</v>
      </c>
      <c r="E7288" s="7" t="n">
        <v>95</v>
      </c>
      <c r="F7288" s="7" t="n">
        <v>0</v>
      </c>
      <c r="G7288" s="7" t="n">
        <v>0</v>
      </c>
    </row>
    <row r="7289" customFormat="false" ht="15" hidden="false" customHeight="false" outlineLevel="0" collapsed="false">
      <c r="A7289" s="7" t="s">
        <v>23</v>
      </c>
      <c r="B7289" s="7" t="s">
        <v>533</v>
      </c>
      <c r="C7289" s="7" t="s">
        <v>1424</v>
      </c>
      <c r="D7289" s="7" t="n">
        <v>2</v>
      </c>
      <c r="E7289" s="7" t="n">
        <v>120</v>
      </c>
      <c r="F7289" s="7" t="n">
        <v>0</v>
      </c>
      <c r="G7289" s="7" t="n">
        <v>0</v>
      </c>
    </row>
    <row r="7290" customFormat="false" ht="15" hidden="false" customHeight="false" outlineLevel="0" collapsed="false">
      <c r="A7290" s="7" t="s">
        <v>23</v>
      </c>
      <c r="B7290" s="7" t="s">
        <v>530</v>
      </c>
      <c r="C7290" s="7" t="s">
        <v>1424</v>
      </c>
      <c r="D7290" s="7" t="n">
        <v>2</v>
      </c>
      <c r="E7290" s="7" t="n">
        <v>120</v>
      </c>
      <c r="F7290" s="7" t="n">
        <v>0</v>
      </c>
      <c r="G7290" s="7" t="n">
        <v>0</v>
      </c>
    </row>
    <row r="7291" customFormat="false" ht="15" hidden="false" customHeight="false" outlineLevel="0" collapsed="false">
      <c r="A7291" s="7" t="s">
        <v>23</v>
      </c>
      <c r="B7291" s="7" t="s">
        <v>604</v>
      </c>
      <c r="C7291" s="7" t="s">
        <v>1424</v>
      </c>
      <c r="D7291" s="7" t="n">
        <v>2</v>
      </c>
      <c r="E7291" s="7" t="n">
        <v>120</v>
      </c>
      <c r="F7291" s="7" t="n">
        <v>0</v>
      </c>
      <c r="G7291" s="7" t="n">
        <v>0</v>
      </c>
    </row>
    <row r="7292" customFormat="false" ht="15" hidden="false" customHeight="false" outlineLevel="0" collapsed="false">
      <c r="A7292" s="7" t="s">
        <v>23</v>
      </c>
      <c r="B7292" s="7" t="s">
        <v>191</v>
      </c>
      <c r="C7292" s="7" t="s">
        <v>1425</v>
      </c>
      <c r="D7292" s="7" t="n">
        <v>2</v>
      </c>
      <c r="E7292" s="7" t="n">
        <v>98</v>
      </c>
      <c r="F7292" s="7" t="n">
        <v>0</v>
      </c>
      <c r="G7292" s="7" t="n">
        <v>0</v>
      </c>
    </row>
    <row r="7293" customFormat="false" ht="15" hidden="false" customHeight="false" outlineLevel="0" collapsed="false">
      <c r="A7293" s="7" t="s">
        <v>23</v>
      </c>
      <c r="B7293" s="7" t="s">
        <v>129</v>
      </c>
      <c r="C7293" s="7" t="s">
        <v>1426</v>
      </c>
      <c r="D7293" s="7" t="n">
        <v>0</v>
      </c>
      <c r="E7293" s="7" t="n">
        <v>0</v>
      </c>
      <c r="F7293" s="7" t="n">
        <v>1</v>
      </c>
      <c r="G7293" s="7" t="n">
        <v>49</v>
      </c>
    </row>
    <row r="7294" customFormat="false" ht="15" hidden="false" customHeight="false" outlineLevel="0" collapsed="false">
      <c r="A7294" s="7" t="s">
        <v>23</v>
      </c>
      <c r="B7294" s="7" t="s">
        <v>155</v>
      </c>
      <c r="C7294" s="7" t="s">
        <v>1426</v>
      </c>
      <c r="D7294" s="7" t="n">
        <v>1</v>
      </c>
      <c r="E7294" s="7" t="n">
        <v>56.67</v>
      </c>
      <c r="F7294" s="7" t="n">
        <v>0</v>
      </c>
      <c r="G7294" s="7" t="n">
        <v>0</v>
      </c>
    </row>
    <row r="7295" customFormat="false" ht="15" hidden="false" customHeight="false" outlineLevel="0" collapsed="false">
      <c r="A7295" s="7" t="s">
        <v>23</v>
      </c>
      <c r="B7295" s="7" t="s">
        <v>161</v>
      </c>
      <c r="C7295" s="7" t="s">
        <v>1428</v>
      </c>
      <c r="D7295" s="7" t="n">
        <v>0</v>
      </c>
      <c r="E7295" s="7" t="n">
        <v>0</v>
      </c>
      <c r="F7295" s="7" t="n">
        <v>1</v>
      </c>
      <c r="G7295" s="7" t="n">
        <v>139.99</v>
      </c>
    </row>
    <row r="7296" customFormat="false" ht="15" hidden="false" customHeight="false" outlineLevel="0" collapsed="false">
      <c r="A7296" s="7" t="s">
        <v>23</v>
      </c>
      <c r="B7296" s="7" t="s">
        <v>204</v>
      </c>
      <c r="C7296" s="7" t="s">
        <v>1428</v>
      </c>
      <c r="D7296" s="7" t="n">
        <v>1</v>
      </c>
      <c r="E7296" s="7" t="n">
        <v>127</v>
      </c>
      <c r="F7296" s="7" t="n">
        <v>0</v>
      </c>
      <c r="G7296" s="7" t="n">
        <v>0</v>
      </c>
    </row>
    <row r="7297" customFormat="false" ht="15" hidden="false" customHeight="false" outlineLevel="0" collapsed="false">
      <c r="A7297" s="7" t="s">
        <v>23</v>
      </c>
      <c r="B7297" s="7" t="s">
        <v>196</v>
      </c>
      <c r="C7297" s="7" t="s">
        <v>1428</v>
      </c>
      <c r="D7297" s="7" t="n">
        <v>1</v>
      </c>
      <c r="E7297" s="7" t="n">
        <v>127</v>
      </c>
      <c r="F7297" s="7" t="n">
        <v>0</v>
      </c>
      <c r="G7297" s="7" t="n">
        <v>0</v>
      </c>
    </row>
    <row r="7298" customFormat="false" ht="15" hidden="false" customHeight="false" outlineLevel="0" collapsed="false">
      <c r="A7298" s="7" t="s">
        <v>23</v>
      </c>
      <c r="B7298" s="7" t="s">
        <v>286</v>
      </c>
      <c r="C7298" s="7" t="s">
        <v>1428</v>
      </c>
      <c r="D7298" s="7" t="n">
        <v>0</v>
      </c>
      <c r="E7298" s="7" t="n">
        <v>0</v>
      </c>
      <c r="F7298" s="7" t="n">
        <v>1</v>
      </c>
      <c r="G7298" s="7" t="n">
        <v>140</v>
      </c>
    </row>
    <row r="7299" customFormat="false" ht="15" hidden="false" customHeight="false" outlineLevel="0" collapsed="false">
      <c r="A7299" s="7" t="s">
        <v>23</v>
      </c>
      <c r="B7299" s="7" t="s">
        <v>308</v>
      </c>
      <c r="C7299" s="7" t="s">
        <v>1441</v>
      </c>
      <c r="D7299" s="7" t="n">
        <v>1</v>
      </c>
      <c r="E7299" s="7" t="n">
        <v>94.5</v>
      </c>
      <c r="F7299" s="7" t="n">
        <v>0</v>
      </c>
      <c r="G7299" s="7" t="n">
        <v>0</v>
      </c>
    </row>
    <row r="7300" customFormat="false" ht="15" hidden="false" customHeight="false" outlineLevel="0" collapsed="false">
      <c r="A7300" s="7" t="s">
        <v>23</v>
      </c>
      <c r="B7300" s="7" t="s">
        <v>185</v>
      </c>
      <c r="C7300" s="7" t="s">
        <v>1442</v>
      </c>
      <c r="D7300" s="7" t="n">
        <v>2</v>
      </c>
      <c r="E7300" s="7" t="n">
        <v>149.89</v>
      </c>
      <c r="F7300" s="7" t="n">
        <v>0</v>
      </c>
      <c r="G7300" s="7" t="n">
        <v>0</v>
      </c>
    </row>
    <row r="7301" customFormat="false" ht="15" hidden="false" customHeight="false" outlineLevel="0" collapsed="false">
      <c r="A7301" s="7" t="s">
        <v>23</v>
      </c>
      <c r="B7301" s="7" t="s">
        <v>668</v>
      </c>
      <c r="C7301" s="7" t="s">
        <v>1515</v>
      </c>
      <c r="D7301" s="7" t="n">
        <v>0</v>
      </c>
      <c r="E7301" s="7" t="n">
        <v>0</v>
      </c>
      <c r="F7301" s="7" t="n">
        <v>10</v>
      </c>
      <c r="G7301" s="7" t="n">
        <v>600</v>
      </c>
    </row>
    <row r="7302" customFormat="false" ht="15" hidden="false" customHeight="false" outlineLevel="0" collapsed="false">
      <c r="A7302" s="7" t="s">
        <v>23</v>
      </c>
      <c r="B7302" s="7" t="s">
        <v>701</v>
      </c>
      <c r="C7302" s="7" t="s">
        <v>1499</v>
      </c>
      <c r="D7302" s="7" t="n">
        <v>1</v>
      </c>
      <c r="E7302" s="7" t="n">
        <v>120</v>
      </c>
      <c r="F7302" s="7" t="n">
        <v>0</v>
      </c>
      <c r="G7302" s="7" t="n">
        <v>0</v>
      </c>
    </row>
    <row r="7303" customFormat="false" ht="15" hidden="false" customHeight="false" outlineLevel="0" collapsed="false">
      <c r="A7303" s="7" t="s">
        <v>23</v>
      </c>
      <c r="B7303" s="7" t="s">
        <v>684</v>
      </c>
      <c r="C7303" s="7" t="s">
        <v>1499</v>
      </c>
      <c r="D7303" s="7" t="n">
        <v>2</v>
      </c>
      <c r="E7303" s="7" t="n">
        <v>240</v>
      </c>
      <c r="F7303" s="7" t="n">
        <v>0</v>
      </c>
      <c r="G7303" s="7" t="n">
        <v>0</v>
      </c>
    </row>
    <row r="7304" customFormat="false" ht="15" hidden="false" customHeight="false" outlineLevel="0" collapsed="false">
      <c r="A7304" s="7" t="s">
        <v>23</v>
      </c>
      <c r="B7304" s="7" t="s">
        <v>681</v>
      </c>
      <c r="C7304" s="7" t="s">
        <v>1499</v>
      </c>
      <c r="D7304" s="7" t="n">
        <v>2</v>
      </c>
      <c r="E7304" s="7" t="n">
        <v>240</v>
      </c>
      <c r="F7304" s="7" t="n">
        <v>0</v>
      </c>
      <c r="G7304" s="7" t="n">
        <v>0</v>
      </c>
    </row>
    <row r="7305" customFormat="false" ht="15" hidden="false" customHeight="false" outlineLevel="0" collapsed="false">
      <c r="A7305" s="7" t="s">
        <v>23</v>
      </c>
      <c r="B7305" s="7" t="s">
        <v>683</v>
      </c>
      <c r="C7305" s="7" t="s">
        <v>1499</v>
      </c>
      <c r="D7305" s="7" t="n">
        <v>3</v>
      </c>
      <c r="E7305" s="7" t="n">
        <v>360</v>
      </c>
      <c r="F7305" s="7" t="n">
        <v>0</v>
      </c>
      <c r="G7305" s="7" t="n">
        <v>0</v>
      </c>
    </row>
    <row r="7306" customFormat="false" ht="15" hidden="false" customHeight="false" outlineLevel="0" collapsed="false">
      <c r="A7306" s="7" t="s">
        <v>23</v>
      </c>
      <c r="B7306" s="7" t="s">
        <v>664</v>
      </c>
      <c r="C7306" s="7" t="s">
        <v>1499</v>
      </c>
      <c r="D7306" s="7" t="n">
        <v>2</v>
      </c>
      <c r="E7306" s="7" t="n">
        <v>240</v>
      </c>
      <c r="F7306" s="7" t="n">
        <v>0</v>
      </c>
      <c r="G7306" s="7" t="n">
        <v>0</v>
      </c>
    </row>
    <row r="7307" customFormat="false" ht="15" hidden="false" customHeight="false" outlineLevel="0" collapsed="false">
      <c r="A7307" s="7" t="s">
        <v>23</v>
      </c>
      <c r="B7307" s="7" t="s">
        <v>702</v>
      </c>
      <c r="C7307" s="7" t="s">
        <v>1499</v>
      </c>
      <c r="D7307" s="7" t="n">
        <v>2</v>
      </c>
      <c r="E7307" s="7" t="n">
        <v>0.01</v>
      </c>
      <c r="F7307" s="7" t="n">
        <v>0</v>
      </c>
      <c r="G7307" s="7" t="n">
        <v>0</v>
      </c>
    </row>
    <row r="7308" customFormat="false" ht="15" hidden="false" customHeight="false" outlineLevel="0" collapsed="false">
      <c r="A7308" s="7" t="s">
        <v>23</v>
      </c>
      <c r="B7308" s="7" t="s">
        <v>646</v>
      </c>
      <c r="C7308" s="7" t="s">
        <v>1500</v>
      </c>
      <c r="D7308" s="7" t="n">
        <v>0</v>
      </c>
      <c r="E7308" s="7" t="n">
        <v>0</v>
      </c>
      <c r="F7308" s="7" t="n">
        <v>3</v>
      </c>
      <c r="G7308" s="7" t="n">
        <v>1050</v>
      </c>
    </row>
    <row r="7309" customFormat="false" ht="15" hidden="false" customHeight="false" outlineLevel="0" collapsed="false">
      <c r="A7309" s="7" t="s">
        <v>23</v>
      </c>
      <c r="B7309" s="7" t="s">
        <v>649</v>
      </c>
      <c r="C7309" s="7" t="s">
        <v>1500</v>
      </c>
      <c r="D7309" s="7" t="n">
        <v>0</v>
      </c>
      <c r="E7309" s="7" t="n">
        <v>0</v>
      </c>
      <c r="F7309" s="7" t="n">
        <v>3</v>
      </c>
      <c r="G7309" s="7" t="n">
        <v>1050</v>
      </c>
    </row>
    <row r="7310" customFormat="false" ht="15" hidden="false" customHeight="false" outlineLevel="0" collapsed="false">
      <c r="A7310" s="7" t="s">
        <v>23</v>
      </c>
      <c r="B7310" s="7" t="s">
        <v>672</v>
      </c>
      <c r="C7310" s="7" t="s">
        <v>1500</v>
      </c>
      <c r="D7310" s="7" t="n">
        <v>0</v>
      </c>
      <c r="E7310" s="7" t="n">
        <v>0</v>
      </c>
      <c r="F7310" s="7" t="n">
        <v>1</v>
      </c>
      <c r="G7310" s="7" t="n">
        <v>350</v>
      </c>
    </row>
    <row r="7311" customFormat="false" ht="15" hidden="false" customHeight="false" outlineLevel="0" collapsed="false">
      <c r="A7311" s="7" t="s">
        <v>23</v>
      </c>
      <c r="B7311" s="7" t="s">
        <v>648</v>
      </c>
      <c r="C7311" s="7" t="s">
        <v>1500</v>
      </c>
      <c r="D7311" s="7" t="n">
        <v>0</v>
      </c>
      <c r="E7311" s="7" t="n">
        <v>0</v>
      </c>
      <c r="F7311" s="7" t="n">
        <v>2</v>
      </c>
      <c r="G7311" s="7" t="n">
        <v>700</v>
      </c>
    </row>
    <row r="7312" customFormat="false" ht="15" hidden="false" customHeight="false" outlineLevel="0" collapsed="false">
      <c r="A7312" s="7" t="s">
        <v>23</v>
      </c>
      <c r="B7312" s="7" t="s">
        <v>85</v>
      </c>
      <c r="C7312" s="7" t="s">
        <v>1479</v>
      </c>
      <c r="D7312" s="7" t="n">
        <v>2</v>
      </c>
      <c r="E7312" s="7" t="n">
        <v>93.64</v>
      </c>
      <c r="F7312" s="7" t="n">
        <v>0</v>
      </c>
      <c r="G7312" s="7" t="n">
        <v>0</v>
      </c>
    </row>
    <row r="7313" customFormat="false" ht="15" hidden="false" customHeight="false" outlineLevel="0" collapsed="false">
      <c r="A7313" s="7" t="s">
        <v>23</v>
      </c>
      <c r="B7313" s="7" t="s">
        <v>624</v>
      </c>
      <c r="C7313" s="7" t="s">
        <v>1485</v>
      </c>
      <c r="D7313" s="7" t="n">
        <v>1</v>
      </c>
      <c r="E7313" s="7" t="n">
        <v>103.93</v>
      </c>
      <c r="F7313" s="7" t="n">
        <v>0</v>
      </c>
      <c r="G7313" s="7" t="n">
        <v>0</v>
      </c>
    </row>
    <row r="7314" customFormat="false" ht="15" hidden="false" customHeight="false" outlineLevel="0" collapsed="false">
      <c r="A7314" s="7" t="s">
        <v>23</v>
      </c>
      <c r="B7314" s="7" t="s">
        <v>413</v>
      </c>
      <c r="C7314" s="7" t="s">
        <v>1284</v>
      </c>
      <c r="D7314" s="7" t="n">
        <v>1</v>
      </c>
      <c r="E7314" s="7" t="n">
        <v>165</v>
      </c>
      <c r="F7314" s="7" t="n">
        <v>0</v>
      </c>
      <c r="G7314" s="7" t="n">
        <v>0</v>
      </c>
    </row>
    <row r="7315" customFormat="false" ht="15" hidden="false" customHeight="false" outlineLevel="0" collapsed="false">
      <c r="A7315" s="7" t="s">
        <v>23</v>
      </c>
      <c r="B7315" s="7" t="s">
        <v>667</v>
      </c>
      <c r="C7315" s="7" t="s">
        <v>1493</v>
      </c>
      <c r="D7315" s="7" t="n">
        <v>1</v>
      </c>
      <c r="E7315" s="7" t="n">
        <v>90</v>
      </c>
      <c r="F7315" s="7" t="n">
        <v>0</v>
      </c>
      <c r="G7315" s="7" t="n">
        <v>0</v>
      </c>
    </row>
    <row r="7316" customFormat="false" ht="15" hidden="false" customHeight="false" outlineLevel="0" collapsed="false">
      <c r="A7316" s="7" t="s">
        <v>23</v>
      </c>
      <c r="B7316" s="7" t="s">
        <v>676</v>
      </c>
      <c r="C7316" s="7" t="s">
        <v>1493</v>
      </c>
      <c r="D7316" s="7" t="n">
        <v>1</v>
      </c>
      <c r="E7316" s="7" t="n">
        <v>90</v>
      </c>
      <c r="F7316" s="7" t="n">
        <v>0</v>
      </c>
      <c r="G7316" s="7" t="n">
        <v>0</v>
      </c>
    </row>
    <row r="7317" customFormat="false" ht="15" hidden="false" customHeight="false" outlineLevel="0" collapsed="false">
      <c r="A7317" s="7" t="s">
        <v>23</v>
      </c>
      <c r="B7317" s="7" t="s">
        <v>666</v>
      </c>
      <c r="C7317" s="7" t="s">
        <v>1494</v>
      </c>
      <c r="D7317" s="7" t="n">
        <v>1</v>
      </c>
      <c r="E7317" s="7" t="n">
        <v>90</v>
      </c>
      <c r="F7317" s="7" t="n">
        <v>0</v>
      </c>
      <c r="G7317" s="7" t="n">
        <v>0</v>
      </c>
    </row>
    <row r="7318" customFormat="false" ht="15" hidden="false" customHeight="false" outlineLevel="0" collapsed="false">
      <c r="A7318" s="7" t="s">
        <v>23</v>
      </c>
      <c r="B7318" s="7" t="s">
        <v>674</v>
      </c>
      <c r="C7318" s="7" t="s">
        <v>1494</v>
      </c>
      <c r="D7318" s="7" t="n">
        <v>1</v>
      </c>
      <c r="E7318" s="7" t="n">
        <v>90</v>
      </c>
      <c r="F7318" s="7" t="n">
        <v>0</v>
      </c>
      <c r="G7318" s="7" t="n">
        <v>0</v>
      </c>
    </row>
    <row r="7319" customFormat="false" ht="15" hidden="false" customHeight="false" outlineLevel="0" collapsed="false">
      <c r="A7319" s="7" t="s">
        <v>23</v>
      </c>
      <c r="B7319" s="7" t="s">
        <v>371</v>
      </c>
      <c r="C7319" s="7" t="s">
        <v>1296</v>
      </c>
      <c r="D7319" s="7" t="n">
        <v>0</v>
      </c>
      <c r="E7319" s="7" t="n">
        <v>0</v>
      </c>
      <c r="F7319" s="7" t="n">
        <v>-5</v>
      </c>
      <c r="G7319" s="7" t="n">
        <v>-95.85</v>
      </c>
    </row>
    <row r="7320" customFormat="false" ht="15" hidden="false" customHeight="false" outlineLevel="0" collapsed="false">
      <c r="A7320" s="7" t="s">
        <v>23</v>
      </c>
      <c r="B7320" s="7" t="s">
        <v>393</v>
      </c>
      <c r="C7320" s="7" t="s">
        <v>1297</v>
      </c>
      <c r="D7320" s="7" t="n">
        <v>0</v>
      </c>
      <c r="E7320" s="7" t="n">
        <v>0</v>
      </c>
      <c r="F7320" s="7" t="n">
        <v>-12</v>
      </c>
      <c r="G7320" s="7" t="n">
        <v>-230.04</v>
      </c>
    </row>
    <row r="7321" customFormat="false" ht="15" hidden="false" customHeight="false" outlineLevel="0" collapsed="false">
      <c r="A7321" s="7" t="s">
        <v>23</v>
      </c>
      <c r="B7321" s="7" t="s">
        <v>569</v>
      </c>
      <c r="C7321" s="7" t="s">
        <v>1298</v>
      </c>
      <c r="D7321" s="7" t="n">
        <v>0</v>
      </c>
      <c r="E7321" s="7" t="n">
        <v>0</v>
      </c>
      <c r="F7321" s="7" t="n">
        <v>-12</v>
      </c>
      <c r="G7321" s="7" t="n">
        <v>-230.04</v>
      </c>
    </row>
    <row r="7322" customFormat="false" ht="15" hidden="false" customHeight="false" outlineLevel="0" collapsed="false">
      <c r="A7322" s="7" t="s">
        <v>23</v>
      </c>
      <c r="B7322" s="7" t="s">
        <v>337</v>
      </c>
      <c r="C7322" s="7" t="s">
        <v>1299</v>
      </c>
      <c r="D7322" s="7" t="n">
        <v>0</v>
      </c>
      <c r="E7322" s="7" t="n">
        <v>0</v>
      </c>
      <c r="F7322" s="7" t="n">
        <v>-2</v>
      </c>
      <c r="G7322" s="7" t="n">
        <v>-38.34</v>
      </c>
    </row>
    <row r="7323" customFormat="false" ht="15" hidden="false" customHeight="false" outlineLevel="0" collapsed="false">
      <c r="A7323" s="7" t="s">
        <v>23</v>
      </c>
      <c r="B7323" s="7" t="s">
        <v>256</v>
      </c>
      <c r="C7323" s="7" t="s">
        <v>1301</v>
      </c>
      <c r="D7323" s="7" t="n">
        <v>0</v>
      </c>
      <c r="E7323" s="7" t="n">
        <v>0</v>
      </c>
      <c r="F7323" s="7" t="n">
        <v>2</v>
      </c>
      <c r="G7323" s="7" t="n">
        <v>79.58</v>
      </c>
    </row>
    <row r="7324" customFormat="false" ht="15" hidden="false" customHeight="false" outlineLevel="0" collapsed="false">
      <c r="A7324" s="7" t="s">
        <v>23</v>
      </c>
      <c r="B7324" s="7" t="s">
        <v>219</v>
      </c>
      <c r="C7324" s="7" t="s">
        <v>1302</v>
      </c>
      <c r="D7324" s="7" t="n">
        <v>0</v>
      </c>
      <c r="E7324" s="7" t="n">
        <v>0</v>
      </c>
      <c r="F7324" s="7" t="n">
        <v>2</v>
      </c>
      <c r="G7324" s="7" t="n">
        <v>84.27</v>
      </c>
    </row>
    <row r="7325" customFormat="false" ht="15" hidden="false" customHeight="false" outlineLevel="0" collapsed="false">
      <c r="A7325" s="7" t="s">
        <v>23</v>
      </c>
      <c r="B7325" s="7" t="s">
        <v>263</v>
      </c>
      <c r="C7325" s="7" t="s">
        <v>1337</v>
      </c>
      <c r="D7325" s="7" t="n">
        <v>0</v>
      </c>
      <c r="E7325" s="7" t="n">
        <v>0</v>
      </c>
      <c r="F7325" s="7" t="n">
        <v>2</v>
      </c>
      <c r="G7325" s="7" t="n">
        <v>89.9</v>
      </c>
    </row>
    <row r="7326" customFormat="false" ht="15" hidden="false" customHeight="false" outlineLevel="0" collapsed="false">
      <c r="A7326" s="7" t="s">
        <v>23</v>
      </c>
      <c r="B7326" s="7" t="s">
        <v>234</v>
      </c>
      <c r="C7326" s="7" t="s">
        <v>1338</v>
      </c>
      <c r="D7326" s="7" t="n">
        <v>0</v>
      </c>
      <c r="E7326" s="7" t="n">
        <v>0</v>
      </c>
      <c r="F7326" s="7" t="n">
        <v>2</v>
      </c>
      <c r="G7326" s="7" t="n">
        <v>93.65</v>
      </c>
    </row>
    <row r="7327" customFormat="false" ht="15" hidden="false" customHeight="false" outlineLevel="0" collapsed="false">
      <c r="A7327" s="7" t="s">
        <v>23</v>
      </c>
      <c r="B7327" s="7" t="s">
        <v>392</v>
      </c>
      <c r="C7327" s="7" t="s">
        <v>1398</v>
      </c>
      <c r="D7327" s="7" t="n">
        <v>1</v>
      </c>
      <c r="E7327" s="7" t="n">
        <v>125</v>
      </c>
      <c r="F7327" s="7" t="n">
        <v>0</v>
      </c>
      <c r="G7327" s="7" t="n">
        <v>0</v>
      </c>
    </row>
    <row r="7328" customFormat="false" ht="15" hidden="false" customHeight="false" outlineLevel="0" collapsed="false">
      <c r="A7328" s="7" t="s">
        <v>23</v>
      </c>
      <c r="B7328" s="7" t="s">
        <v>392</v>
      </c>
      <c r="C7328" s="7" t="s">
        <v>1398</v>
      </c>
      <c r="D7328" s="7" t="n">
        <v>1</v>
      </c>
      <c r="E7328" s="7" t="n">
        <v>140</v>
      </c>
      <c r="F7328" s="7" t="n">
        <v>0</v>
      </c>
      <c r="G7328" s="7" t="n">
        <v>0</v>
      </c>
    </row>
    <row r="7329" customFormat="false" ht="15" hidden="false" customHeight="false" outlineLevel="0" collapsed="false">
      <c r="A7329" s="7" t="s">
        <v>23</v>
      </c>
      <c r="B7329" s="7" t="s">
        <v>686</v>
      </c>
      <c r="C7329" s="7" t="s">
        <v>1400</v>
      </c>
      <c r="D7329" s="7" t="n">
        <v>2</v>
      </c>
      <c r="E7329" s="7" t="n">
        <v>78</v>
      </c>
      <c r="F7329" s="7" t="n">
        <v>0</v>
      </c>
      <c r="G7329" s="7" t="n">
        <v>0</v>
      </c>
    </row>
    <row r="7330" customFormat="false" ht="15" hidden="false" customHeight="false" outlineLevel="0" collapsed="false">
      <c r="A7330" s="7" t="s">
        <v>23</v>
      </c>
      <c r="B7330" s="7" t="s">
        <v>615</v>
      </c>
      <c r="C7330" s="7" t="s">
        <v>1400</v>
      </c>
      <c r="D7330" s="7" t="n">
        <v>2</v>
      </c>
      <c r="E7330" s="7" t="n">
        <v>78</v>
      </c>
      <c r="F7330" s="7" t="n">
        <v>0</v>
      </c>
      <c r="G7330" s="7" t="n">
        <v>0</v>
      </c>
    </row>
    <row r="7331" customFormat="false" ht="15" hidden="false" customHeight="false" outlineLevel="0" collapsed="false">
      <c r="A7331" s="7" t="s">
        <v>23</v>
      </c>
      <c r="B7331" s="7" t="s">
        <v>673</v>
      </c>
      <c r="C7331" s="7" t="s">
        <v>1400</v>
      </c>
      <c r="D7331" s="7" t="n">
        <v>1</v>
      </c>
      <c r="E7331" s="7" t="n">
        <v>39</v>
      </c>
      <c r="F7331" s="7" t="n">
        <v>0</v>
      </c>
      <c r="G7331" s="7" t="n">
        <v>0</v>
      </c>
    </row>
    <row r="7332" customFormat="false" ht="15" hidden="false" customHeight="false" outlineLevel="0" collapsed="false">
      <c r="A7332" s="7" t="s">
        <v>23</v>
      </c>
      <c r="B7332" s="7" t="s">
        <v>124</v>
      </c>
      <c r="C7332" s="7" t="s">
        <v>1449</v>
      </c>
      <c r="D7332" s="7" t="n">
        <v>18</v>
      </c>
      <c r="E7332" s="7" t="n">
        <v>382.05</v>
      </c>
      <c r="F7332" s="7" t="n">
        <v>0</v>
      </c>
      <c r="G7332" s="7" t="n">
        <v>0</v>
      </c>
    </row>
    <row r="7333" customFormat="false" ht="15" hidden="false" customHeight="false" outlineLevel="0" collapsed="false">
      <c r="A7333" s="7" t="s">
        <v>23</v>
      </c>
      <c r="B7333" s="7" t="s">
        <v>120</v>
      </c>
      <c r="C7333" s="7" t="s">
        <v>1451</v>
      </c>
      <c r="D7333" s="7" t="n">
        <v>0</v>
      </c>
      <c r="E7333" s="7" t="n">
        <v>0</v>
      </c>
      <c r="F7333" s="7" t="n">
        <v>3</v>
      </c>
      <c r="G7333" s="7" t="n">
        <v>70.18</v>
      </c>
    </row>
    <row r="7334" customFormat="false" ht="15" hidden="false" customHeight="false" outlineLevel="0" collapsed="false">
      <c r="A7334" s="7" t="s">
        <v>23</v>
      </c>
      <c r="B7334" s="7" t="s">
        <v>120</v>
      </c>
      <c r="C7334" s="7" t="s">
        <v>1451</v>
      </c>
      <c r="D7334" s="7" t="n">
        <v>3</v>
      </c>
      <c r="E7334" s="7" t="n">
        <v>66.51</v>
      </c>
      <c r="F7334" s="7" t="n">
        <v>0</v>
      </c>
      <c r="G7334" s="7" t="n">
        <v>0</v>
      </c>
    </row>
    <row r="7335" customFormat="false" ht="15" hidden="false" customHeight="false" outlineLevel="0" collapsed="false">
      <c r="A7335" s="7" t="s">
        <v>23</v>
      </c>
      <c r="B7335" s="7" t="s">
        <v>691</v>
      </c>
      <c r="C7335" s="7" t="s">
        <v>1498</v>
      </c>
      <c r="D7335" s="7" t="n">
        <v>1</v>
      </c>
      <c r="E7335" s="7" t="n">
        <v>30</v>
      </c>
      <c r="F7335" s="7" t="n">
        <v>0</v>
      </c>
      <c r="G7335" s="7" t="n">
        <v>0</v>
      </c>
    </row>
    <row r="7336" customFormat="false" ht="15" hidden="false" customHeight="false" outlineLevel="0" collapsed="false">
      <c r="A7336" s="7" t="s">
        <v>23</v>
      </c>
      <c r="B7336" s="7" t="s">
        <v>684</v>
      </c>
      <c r="C7336" s="7" t="s">
        <v>1499</v>
      </c>
      <c r="D7336" s="7" t="n">
        <v>0</v>
      </c>
      <c r="E7336" s="7" t="n">
        <v>0</v>
      </c>
      <c r="F7336" s="7" t="n">
        <v>-1</v>
      </c>
      <c r="G7336" s="7" t="n">
        <v>-120</v>
      </c>
    </row>
    <row r="7337" customFormat="false" ht="15" hidden="false" customHeight="false" outlineLevel="0" collapsed="false">
      <c r="A7337" s="7" t="s">
        <v>23</v>
      </c>
      <c r="B7337" s="7" t="s">
        <v>684</v>
      </c>
      <c r="C7337" s="7" t="s">
        <v>1499</v>
      </c>
      <c r="D7337" s="7" t="n">
        <v>1</v>
      </c>
      <c r="E7337" s="7" t="n">
        <v>120</v>
      </c>
      <c r="F7337" s="7" t="n">
        <v>0</v>
      </c>
      <c r="G7337" s="7" t="n">
        <v>0</v>
      </c>
    </row>
    <row r="7338" customFormat="false" ht="15" hidden="false" customHeight="false" outlineLevel="0" collapsed="false">
      <c r="A7338" s="7" t="s">
        <v>23</v>
      </c>
      <c r="B7338" s="7" t="s">
        <v>681</v>
      </c>
      <c r="C7338" s="7" t="s">
        <v>1499</v>
      </c>
      <c r="D7338" s="7" t="n">
        <v>0</v>
      </c>
      <c r="E7338" s="7" t="n">
        <v>0</v>
      </c>
      <c r="F7338" s="7" t="n">
        <v>-1</v>
      </c>
      <c r="G7338" s="7" t="n">
        <v>-120</v>
      </c>
    </row>
    <row r="7339" customFormat="false" ht="15" hidden="false" customHeight="false" outlineLevel="0" collapsed="false">
      <c r="A7339" s="7" t="s">
        <v>23</v>
      </c>
      <c r="B7339" s="7" t="s">
        <v>681</v>
      </c>
      <c r="C7339" s="7" t="s">
        <v>1499</v>
      </c>
      <c r="D7339" s="7" t="n">
        <v>1</v>
      </c>
      <c r="E7339" s="7" t="n">
        <v>120</v>
      </c>
      <c r="F7339" s="7" t="n">
        <v>0</v>
      </c>
      <c r="G7339" s="7" t="n">
        <v>0</v>
      </c>
    </row>
    <row r="7340" customFormat="false" ht="15" hidden="false" customHeight="false" outlineLevel="0" collapsed="false">
      <c r="A7340" s="7" t="s">
        <v>23</v>
      </c>
      <c r="B7340" s="7" t="s">
        <v>683</v>
      </c>
      <c r="C7340" s="7" t="s">
        <v>1499</v>
      </c>
      <c r="D7340" s="7" t="n">
        <v>1</v>
      </c>
      <c r="E7340" s="7" t="n">
        <v>120</v>
      </c>
      <c r="F7340" s="7" t="n">
        <v>0</v>
      </c>
      <c r="G7340" s="7" t="n">
        <v>0</v>
      </c>
    </row>
    <row r="7341" customFormat="false" ht="15" hidden="false" customHeight="false" outlineLevel="0" collapsed="false">
      <c r="A7341" s="7" t="s">
        <v>23</v>
      </c>
      <c r="B7341" s="7" t="s">
        <v>683</v>
      </c>
      <c r="C7341" s="7" t="s">
        <v>1499</v>
      </c>
      <c r="D7341" s="7" t="n">
        <v>0</v>
      </c>
      <c r="E7341" s="7" t="n">
        <v>0</v>
      </c>
      <c r="F7341" s="7" t="n">
        <v>-1</v>
      </c>
      <c r="G7341" s="7" t="n">
        <v>-120</v>
      </c>
    </row>
    <row r="7342" customFormat="false" ht="15" hidden="false" customHeight="false" outlineLevel="0" collapsed="false">
      <c r="A7342" s="7" t="s">
        <v>23</v>
      </c>
      <c r="B7342" s="7" t="s">
        <v>664</v>
      </c>
      <c r="C7342" s="7" t="s">
        <v>1499</v>
      </c>
      <c r="D7342" s="7" t="n">
        <v>1</v>
      </c>
      <c r="E7342" s="7" t="n">
        <v>120</v>
      </c>
      <c r="F7342" s="7" t="n">
        <v>0</v>
      </c>
      <c r="G7342" s="7" t="n">
        <v>0</v>
      </c>
    </row>
    <row r="7343" customFormat="false" ht="15" hidden="false" customHeight="false" outlineLevel="0" collapsed="false">
      <c r="A7343" s="7" t="s">
        <v>23</v>
      </c>
      <c r="B7343" s="7" t="s">
        <v>664</v>
      </c>
      <c r="C7343" s="7" t="s">
        <v>1499</v>
      </c>
      <c r="D7343" s="7" t="n">
        <v>0</v>
      </c>
      <c r="E7343" s="7" t="n">
        <v>0</v>
      </c>
      <c r="F7343" s="7" t="n">
        <v>-1</v>
      </c>
      <c r="G7343" s="7" t="n">
        <v>-0.01</v>
      </c>
    </row>
    <row r="7344" customFormat="false" ht="15" hidden="false" customHeight="false" outlineLevel="0" collapsed="false">
      <c r="A7344" s="7" t="s">
        <v>23</v>
      </c>
      <c r="B7344" s="7" t="s">
        <v>194</v>
      </c>
      <c r="C7344" s="7" t="s">
        <v>1269</v>
      </c>
      <c r="D7344" s="7" t="n">
        <v>1</v>
      </c>
      <c r="E7344" s="7" t="n">
        <v>90</v>
      </c>
      <c r="F7344" s="7" t="n">
        <v>0</v>
      </c>
      <c r="G7344" s="7" t="n">
        <v>0</v>
      </c>
    </row>
    <row r="7345" customFormat="false" ht="15" hidden="false" customHeight="false" outlineLevel="0" collapsed="false">
      <c r="A7345" s="7" t="s">
        <v>23</v>
      </c>
      <c r="B7345" s="7" t="s">
        <v>223</v>
      </c>
      <c r="C7345" s="7" t="s">
        <v>1290</v>
      </c>
      <c r="D7345" s="7" t="n">
        <v>1</v>
      </c>
      <c r="E7345" s="7" t="n">
        <v>33.23</v>
      </c>
      <c r="F7345" s="7" t="n">
        <v>0</v>
      </c>
      <c r="G7345" s="7" t="n">
        <v>0</v>
      </c>
    </row>
    <row r="7346" customFormat="false" ht="15" hidden="false" customHeight="false" outlineLevel="0" collapsed="false">
      <c r="A7346" s="7" t="s">
        <v>23</v>
      </c>
      <c r="B7346" s="7" t="s">
        <v>289</v>
      </c>
      <c r="C7346" s="7" t="s">
        <v>1335</v>
      </c>
      <c r="D7346" s="7" t="n">
        <v>1</v>
      </c>
      <c r="E7346" s="7" t="n">
        <v>30.89</v>
      </c>
      <c r="F7346" s="7" t="n">
        <v>0</v>
      </c>
      <c r="G7346" s="7" t="n">
        <v>0</v>
      </c>
    </row>
    <row r="7347" customFormat="false" ht="15" hidden="false" customHeight="false" outlineLevel="0" collapsed="false">
      <c r="A7347" s="7" t="s">
        <v>23</v>
      </c>
      <c r="B7347" s="7" t="s">
        <v>327</v>
      </c>
      <c r="C7347" s="7" t="s">
        <v>1335</v>
      </c>
      <c r="D7347" s="7" t="n">
        <v>1</v>
      </c>
      <c r="E7347" s="7" t="n">
        <v>30.89</v>
      </c>
      <c r="F7347" s="7" t="n">
        <v>0</v>
      </c>
      <c r="G7347" s="7" t="n">
        <v>0</v>
      </c>
    </row>
    <row r="7348" customFormat="false" ht="15" hidden="false" customHeight="false" outlineLevel="0" collapsed="false">
      <c r="A7348" s="7" t="s">
        <v>23</v>
      </c>
      <c r="B7348" s="7" t="s">
        <v>327</v>
      </c>
      <c r="C7348" s="7" t="s">
        <v>1335</v>
      </c>
      <c r="D7348" s="7" t="n">
        <v>2</v>
      </c>
      <c r="E7348" s="7" t="n">
        <v>38</v>
      </c>
      <c r="F7348" s="7" t="n">
        <v>0</v>
      </c>
      <c r="G7348" s="7" t="n">
        <v>0</v>
      </c>
    </row>
    <row r="7349" customFormat="false" ht="15" hidden="false" customHeight="false" outlineLevel="0" collapsed="false">
      <c r="A7349" s="7" t="s">
        <v>23</v>
      </c>
      <c r="B7349" s="7" t="s">
        <v>316</v>
      </c>
      <c r="C7349" s="7" t="s">
        <v>1335</v>
      </c>
      <c r="D7349" s="7" t="n">
        <v>1</v>
      </c>
      <c r="E7349" s="7" t="n">
        <v>30.89</v>
      </c>
      <c r="F7349" s="7" t="n">
        <v>0</v>
      </c>
      <c r="G7349" s="7" t="n">
        <v>0</v>
      </c>
    </row>
    <row r="7350" customFormat="false" ht="15" hidden="false" customHeight="false" outlineLevel="0" collapsed="false">
      <c r="A7350" s="7" t="s">
        <v>23</v>
      </c>
      <c r="B7350" s="7" t="s">
        <v>201</v>
      </c>
      <c r="C7350" s="7" t="s">
        <v>1344</v>
      </c>
      <c r="D7350" s="7" t="n">
        <v>4</v>
      </c>
      <c r="E7350" s="7" t="n">
        <v>57.93</v>
      </c>
      <c r="F7350" s="7" t="n">
        <v>0</v>
      </c>
      <c r="G7350" s="7" t="n">
        <v>0</v>
      </c>
    </row>
    <row r="7351" customFormat="false" ht="15" hidden="false" customHeight="false" outlineLevel="0" collapsed="false">
      <c r="A7351" s="7" t="s">
        <v>23</v>
      </c>
      <c r="B7351" s="7" t="s">
        <v>158</v>
      </c>
      <c r="C7351" s="7" t="s">
        <v>1380</v>
      </c>
      <c r="D7351" s="7" t="n">
        <v>2</v>
      </c>
      <c r="E7351" s="7" t="n">
        <v>103.97</v>
      </c>
      <c r="F7351" s="7" t="n">
        <v>0</v>
      </c>
      <c r="G7351" s="7" t="n">
        <v>0</v>
      </c>
    </row>
    <row r="7352" customFormat="false" ht="15" hidden="false" customHeight="false" outlineLevel="0" collapsed="false">
      <c r="A7352" s="7" t="s">
        <v>23</v>
      </c>
      <c r="B7352" s="7" t="s">
        <v>284</v>
      </c>
      <c r="C7352" s="7" t="s">
        <v>1381</v>
      </c>
      <c r="D7352" s="7" t="n">
        <v>1</v>
      </c>
      <c r="E7352" s="7" t="n">
        <v>94.64</v>
      </c>
      <c r="F7352" s="7" t="n">
        <v>0</v>
      </c>
      <c r="G7352" s="7" t="n">
        <v>0</v>
      </c>
    </row>
    <row r="7353" customFormat="false" ht="15" hidden="false" customHeight="false" outlineLevel="0" collapsed="false">
      <c r="A7353" s="7" t="s">
        <v>23</v>
      </c>
      <c r="B7353" s="7" t="s">
        <v>573</v>
      </c>
      <c r="C7353" s="7" t="s">
        <v>1387</v>
      </c>
      <c r="D7353" s="7" t="n">
        <v>1</v>
      </c>
      <c r="E7353" s="7" t="n">
        <v>30.89</v>
      </c>
      <c r="F7353" s="7" t="n">
        <v>0</v>
      </c>
      <c r="G7353" s="7" t="n">
        <v>0</v>
      </c>
    </row>
    <row r="7354" customFormat="false" ht="15" hidden="false" customHeight="false" outlineLevel="0" collapsed="false">
      <c r="A7354" s="7" t="s">
        <v>23</v>
      </c>
      <c r="B7354" s="7" t="s">
        <v>259</v>
      </c>
      <c r="C7354" s="7" t="s">
        <v>1388</v>
      </c>
      <c r="D7354" s="7" t="n">
        <v>2</v>
      </c>
      <c r="E7354" s="7" t="n">
        <v>38</v>
      </c>
      <c r="F7354" s="7" t="n">
        <v>0</v>
      </c>
      <c r="G7354" s="7" t="n">
        <v>0</v>
      </c>
    </row>
    <row r="7355" customFormat="false" ht="15" hidden="false" customHeight="false" outlineLevel="0" collapsed="false">
      <c r="A7355" s="7" t="s">
        <v>23</v>
      </c>
      <c r="B7355" s="7" t="s">
        <v>273</v>
      </c>
      <c r="C7355" s="7" t="s">
        <v>1388</v>
      </c>
      <c r="D7355" s="7" t="n">
        <v>2</v>
      </c>
      <c r="E7355" s="7" t="n">
        <v>38</v>
      </c>
      <c r="F7355" s="7" t="n">
        <v>0</v>
      </c>
      <c r="G7355" s="7" t="n">
        <v>0</v>
      </c>
    </row>
    <row r="7356" customFormat="false" ht="15" hidden="false" customHeight="false" outlineLevel="0" collapsed="false">
      <c r="A7356" s="7" t="s">
        <v>23</v>
      </c>
      <c r="B7356" s="7" t="s">
        <v>324</v>
      </c>
      <c r="C7356" s="7" t="s">
        <v>1388</v>
      </c>
      <c r="D7356" s="7" t="n">
        <v>2</v>
      </c>
      <c r="E7356" s="7" t="n">
        <v>61.78</v>
      </c>
      <c r="F7356" s="7" t="n">
        <v>0</v>
      </c>
      <c r="G7356" s="7" t="n">
        <v>0</v>
      </c>
    </row>
    <row r="7357" customFormat="false" ht="15" hidden="false" customHeight="false" outlineLevel="0" collapsed="false">
      <c r="A7357" s="7" t="s">
        <v>23</v>
      </c>
      <c r="B7357" s="7" t="s">
        <v>280</v>
      </c>
      <c r="C7357" s="7" t="s">
        <v>1388</v>
      </c>
      <c r="D7357" s="7" t="n">
        <v>2</v>
      </c>
      <c r="E7357" s="7" t="n">
        <v>38</v>
      </c>
      <c r="F7357" s="7" t="n">
        <v>0</v>
      </c>
      <c r="G7357" s="7" t="n">
        <v>0</v>
      </c>
    </row>
    <row r="7358" customFormat="false" ht="15" hidden="false" customHeight="false" outlineLevel="0" collapsed="false">
      <c r="A7358" s="7" t="s">
        <v>23</v>
      </c>
      <c r="B7358" s="7" t="s">
        <v>160</v>
      </c>
      <c r="C7358" s="7" t="s">
        <v>1413</v>
      </c>
      <c r="D7358" s="7" t="n">
        <v>12</v>
      </c>
      <c r="E7358" s="7" t="n">
        <v>108</v>
      </c>
      <c r="F7358" s="7" t="n">
        <v>0</v>
      </c>
      <c r="G7358" s="7" t="n">
        <v>0</v>
      </c>
    </row>
    <row r="7359" customFormat="false" ht="15" hidden="false" customHeight="false" outlineLevel="0" collapsed="false">
      <c r="A7359" s="7" t="s">
        <v>23</v>
      </c>
      <c r="B7359" s="7" t="s">
        <v>140</v>
      </c>
      <c r="C7359" s="7" t="s">
        <v>1414</v>
      </c>
      <c r="D7359" s="7" t="n">
        <v>12</v>
      </c>
      <c r="E7359" s="7" t="n">
        <v>108</v>
      </c>
      <c r="F7359" s="7" t="n">
        <v>0</v>
      </c>
      <c r="G7359" s="7" t="n">
        <v>0</v>
      </c>
    </row>
    <row r="7360" customFormat="false" ht="15" hidden="false" customHeight="false" outlineLevel="0" collapsed="false">
      <c r="A7360" s="7" t="s">
        <v>23</v>
      </c>
      <c r="B7360" s="7" t="s">
        <v>107</v>
      </c>
      <c r="C7360" s="7" t="s">
        <v>1435</v>
      </c>
      <c r="D7360" s="7" t="n">
        <v>1</v>
      </c>
      <c r="E7360" s="7" t="n">
        <v>93.7</v>
      </c>
      <c r="F7360" s="7" t="n">
        <v>0</v>
      </c>
      <c r="G7360" s="7" t="n">
        <v>0</v>
      </c>
    </row>
    <row r="7361" customFormat="false" ht="15" hidden="false" customHeight="false" outlineLevel="0" collapsed="false">
      <c r="A7361" s="7" t="s">
        <v>23</v>
      </c>
      <c r="B7361" s="7" t="s">
        <v>185</v>
      </c>
      <c r="C7361" s="7" t="s">
        <v>1442</v>
      </c>
      <c r="D7361" s="7" t="n">
        <v>1</v>
      </c>
      <c r="E7361" s="7" t="n">
        <v>74.95</v>
      </c>
      <c r="F7361" s="7" t="n">
        <v>0</v>
      </c>
      <c r="G7361" s="7" t="n">
        <v>0</v>
      </c>
    </row>
    <row r="7362" customFormat="false" ht="15" hidden="false" customHeight="false" outlineLevel="0" collapsed="false">
      <c r="A7362" s="7" t="s">
        <v>23</v>
      </c>
      <c r="B7362" s="7" t="s">
        <v>124</v>
      </c>
      <c r="C7362" s="7" t="s">
        <v>1449</v>
      </c>
      <c r="D7362" s="7" t="n">
        <v>6</v>
      </c>
      <c r="E7362" s="7" t="n">
        <v>129.11</v>
      </c>
      <c r="F7362" s="7" t="n">
        <v>0</v>
      </c>
      <c r="G7362" s="7" t="n">
        <v>0</v>
      </c>
    </row>
    <row r="7363" customFormat="false" ht="15" hidden="false" customHeight="false" outlineLevel="0" collapsed="false">
      <c r="A7363" s="7" t="s">
        <v>23</v>
      </c>
      <c r="B7363" s="7" t="s">
        <v>238</v>
      </c>
      <c r="C7363" s="7" t="s">
        <v>1290</v>
      </c>
      <c r="D7363" s="7" t="n">
        <v>1</v>
      </c>
      <c r="E7363" s="7" t="n">
        <v>35.57</v>
      </c>
      <c r="F7363" s="7" t="n">
        <v>0</v>
      </c>
      <c r="G7363" s="7" t="n">
        <v>0</v>
      </c>
    </row>
    <row r="7364" customFormat="false" ht="15" hidden="false" customHeight="false" outlineLevel="0" collapsed="false">
      <c r="A7364" s="7" t="s">
        <v>23</v>
      </c>
      <c r="B7364" s="7" t="s">
        <v>85</v>
      </c>
      <c r="C7364" s="7" t="s">
        <v>1479</v>
      </c>
      <c r="D7364" s="7" t="n">
        <v>2</v>
      </c>
      <c r="E7364" s="7" t="n">
        <v>93.65</v>
      </c>
      <c r="F7364" s="7" t="n">
        <v>0</v>
      </c>
      <c r="G7364" s="7" t="n">
        <v>0</v>
      </c>
    </row>
    <row r="7365" customFormat="false" ht="15" hidden="false" customHeight="false" outlineLevel="0" collapsed="false">
      <c r="A7365" s="7" t="s">
        <v>23</v>
      </c>
      <c r="B7365" s="7" t="s">
        <v>332</v>
      </c>
      <c r="C7365" s="7" t="s">
        <v>1487</v>
      </c>
      <c r="D7365" s="7" t="n">
        <v>1</v>
      </c>
      <c r="E7365" s="7" t="n">
        <v>130</v>
      </c>
      <c r="F7365" s="7" t="n">
        <v>0</v>
      </c>
      <c r="G7365" s="7" t="n">
        <v>0</v>
      </c>
    </row>
    <row r="7366" customFormat="false" ht="15" hidden="false" customHeight="false" outlineLevel="0" collapsed="false">
      <c r="A7366" s="7" t="s">
        <v>23</v>
      </c>
      <c r="B7366" s="7" t="s">
        <v>194</v>
      </c>
      <c r="C7366" s="7" t="s">
        <v>1269</v>
      </c>
      <c r="D7366" s="7" t="n">
        <v>2</v>
      </c>
      <c r="E7366" s="7" t="n">
        <v>180</v>
      </c>
      <c r="F7366" s="7" t="n">
        <v>4</v>
      </c>
      <c r="G7366" s="7" t="n">
        <v>360</v>
      </c>
    </row>
    <row r="7367" customFormat="false" ht="15" hidden="false" customHeight="false" outlineLevel="0" collapsed="false">
      <c r="A7367" s="7" t="s">
        <v>23</v>
      </c>
      <c r="B7367" s="7" t="s">
        <v>235</v>
      </c>
      <c r="C7367" s="7" t="s">
        <v>1269</v>
      </c>
      <c r="D7367" s="7" t="n">
        <v>0</v>
      </c>
      <c r="E7367" s="7" t="n">
        <v>0</v>
      </c>
      <c r="F7367" s="7" t="n">
        <v>2</v>
      </c>
      <c r="G7367" s="7" t="n">
        <v>180</v>
      </c>
    </row>
    <row r="7368" customFormat="false" ht="15" hidden="false" customHeight="false" outlineLevel="0" collapsed="false">
      <c r="A7368" s="7" t="s">
        <v>23</v>
      </c>
      <c r="B7368" s="7" t="s">
        <v>336</v>
      </c>
      <c r="C7368" s="7" t="s">
        <v>1269</v>
      </c>
      <c r="D7368" s="7" t="n">
        <v>0</v>
      </c>
      <c r="E7368" s="7" t="n">
        <v>0</v>
      </c>
      <c r="F7368" s="7" t="n">
        <v>2</v>
      </c>
      <c r="G7368" s="7" t="n">
        <v>180</v>
      </c>
    </row>
    <row r="7369" customFormat="false" ht="15" hidden="false" customHeight="false" outlineLevel="0" collapsed="false">
      <c r="A7369" s="7" t="s">
        <v>23</v>
      </c>
      <c r="B7369" s="7" t="s">
        <v>207</v>
      </c>
      <c r="C7369" s="7" t="s">
        <v>1269</v>
      </c>
      <c r="D7369" s="7" t="n">
        <v>3</v>
      </c>
      <c r="E7369" s="7" t="n">
        <v>270</v>
      </c>
      <c r="F7369" s="7" t="n">
        <v>2</v>
      </c>
      <c r="G7369" s="7" t="n">
        <v>180</v>
      </c>
    </row>
    <row r="7370" customFormat="false" ht="15" hidden="false" customHeight="false" outlineLevel="0" collapsed="false">
      <c r="A7370" s="7" t="s">
        <v>23</v>
      </c>
      <c r="B7370" s="7" t="s">
        <v>314</v>
      </c>
      <c r="C7370" s="7" t="s">
        <v>1269</v>
      </c>
      <c r="D7370" s="7" t="n">
        <v>2</v>
      </c>
      <c r="E7370" s="7" t="n">
        <v>180</v>
      </c>
      <c r="F7370" s="7" t="n">
        <v>2</v>
      </c>
      <c r="G7370" s="7" t="n">
        <v>180</v>
      </c>
    </row>
    <row r="7371" customFormat="false" ht="15" hidden="false" customHeight="false" outlineLevel="0" collapsed="false">
      <c r="A7371" s="7" t="s">
        <v>23</v>
      </c>
      <c r="B7371" s="7" t="s">
        <v>86</v>
      </c>
      <c r="C7371" s="7" t="s">
        <v>1271</v>
      </c>
      <c r="D7371" s="7" t="n">
        <v>0</v>
      </c>
      <c r="E7371" s="7" t="n">
        <v>0</v>
      </c>
      <c r="F7371" s="7" t="n">
        <v>4</v>
      </c>
      <c r="G7371" s="7" t="n">
        <v>468.53</v>
      </c>
    </row>
    <row r="7372" customFormat="false" ht="15" hidden="false" customHeight="false" outlineLevel="0" collapsed="false">
      <c r="A7372" s="7" t="s">
        <v>23</v>
      </c>
      <c r="B7372" s="7" t="s">
        <v>98</v>
      </c>
      <c r="C7372" s="7" t="s">
        <v>1271</v>
      </c>
      <c r="D7372" s="7" t="n">
        <v>0</v>
      </c>
      <c r="E7372" s="7" t="n">
        <v>0</v>
      </c>
      <c r="F7372" s="7" t="n">
        <v>3</v>
      </c>
      <c r="G7372" s="7" t="n">
        <v>351.45</v>
      </c>
    </row>
    <row r="7373" customFormat="false" ht="15" hidden="false" customHeight="false" outlineLevel="0" collapsed="false">
      <c r="A7373" s="7" t="s">
        <v>23</v>
      </c>
      <c r="B7373" s="7" t="s">
        <v>88</v>
      </c>
      <c r="C7373" s="7" t="s">
        <v>1271</v>
      </c>
      <c r="D7373" s="7" t="n">
        <v>0</v>
      </c>
      <c r="E7373" s="7" t="n">
        <v>0</v>
      </c>
      <c r="F7373" s="7" t="n">
        <v>3</v>
      </c>
      <c r="G7373" s="7" t="n">
        <v>351.4</v>
      </c>
    </row>
    <row r="7374" customFormat="false" ht="15" hidden="false" customHeight="false" outlineLevel="0" collapsed="false">
      <c r="A7374" s="7" t="s">
        <v>23</v>
      </c>
      <c r="B7374" s="7" t="s">
        <v>206</v>
      </c>
      <c r="C7374" s="7" t="s">
        <v>1271</v>
      </c>
      <c r="D7374" s="7" t="n">
        <v>0</v>
      </c>
      <c r="E7374" s="7" t="n">
        <v>0</v>
      </c>
      <c r="F7374" s="7" t="n">
        <v>2</v>
      </c>
      <c r="G7374" s="7" t="n">
        <v>234.27</v>
      </c>
    </row>
    <row r="7375" customFormat="false" ht="15" hidden="false" customHeight="false" outlineLevel="0" collapsed="false">
      <c r="A7375" s="7" t="s">
        <v>23</v>
      </c>
      <c r="B7375" s="7" t="s">
        <v>395</v>
      </c>
      <c r="C7375" s="7" t="s">
        <v>1273</v>
      </c>
      <c r="D7375" s="7" t="n">
        <v>2</v>
      </c>
      <c r="E7375" s="7" t="n">
        <v>439.99</v>
      </c>
      <c r="F7375" s="7" t="n">
        <v>2</v>
      </c>
      <c r="G7375" s="7" t="n">
        <v>440</v>
      </c>
    </row>
    <row r="7376" customFormat="false" ht="15" hidden="false" customHeight="false" outlineLevel="0" collapsed="false">
      <c r="A7376" s="7" t="s">
        <v>23</v>
      </c>
      <c r="B7376" s="7" t="s">
        <v>512</v>
      </c>
      <c r="C7376" s="7" t="s">
        <v>1273</v>
      </c>
      <c r="D7376" s="7" t="n">
        <v>1</v>
      </c>
      <c r="E7376" s="7" t="n">
        <v>220</v>
      </c>
      <c r="F7376" s="7" t="n">
        <v>3</v>
      </c>
      <c r="G7376" s="7" t="n">
        <v>660.19</v>
      </c>
    </row>
    <row r="7377" customFormat="false" ht="15" hidden="false" customHeight="false" outlineLevel="0" collapsed="false">
      <c r="A7377" s="7" t="s">
        <v>23</v>
      </c>
      <c r="B7377" s="7" t="s">
        <v>447</v>
      </c>
      <c r="C7377" s="7" t="s">
        <v>1273</v>
      </c>
      <c r="D7377" s="7" t="n">
        <v>2</v>
      </c>
      <c r="E7377" s="7" t="n">
        <v>360.01</v>
      </c>
      <c r="F7377" s="7" t="n">
        <v>0</v>
      </c>
      <c r="G7377" s="7" t="n">
        <v>0</v>
      </c>
    </row>
    <row r="7378" customFormat="false" ht="15" hidden="false" customHeight="false" outlineLevel="0" collapsed="false">
      <c r="A7378" s="7" t="s">
        <v>23</v>
      </c>
      <c r="B7378" s="7" t="s">
        <v>447</v>
      </c>
      <c r="C7378" s="7" t="s">
        <v>1273</v>
      </c>
      <c r="D7378" s="7" t="n">
        <v>6</v>
      </c>
      <c r="E7378" s="7" t="n">
        <v>1320.07</v>
      </c>
      <c r="F7378" s="7" t="n">
        <v>6</v>
      </c>
      <c r="G7378" s="7" t="n">
        <v>1319.98</v>
      </c>
    </row>
    <row r="7379" customFormat="false" ht="15" hidden="false" customHeight="false" outlineLevel="0" collapsed="false">
      <c r="A7379" s="7" t="s">
        <v>23</v>
      </c>
      <c r="B7379" s="7" t="s">
        <v>632</v>
      </c>
      <c r="C7379" s="7" t="s">
        <v>1273</v>
      </c>
      <c r="D7379" s="7" t="n">
        <v>3</v>
      </c>
      <c r="E7379" s="7" t="n">
        <v>660</v>
      </c>
      <c r="F7379" s="7" t="n">
        <v>2</v>
      </c>
      <c r="G7379" s="7" t="n">
        <v>439.99</v>
      </c>
    </row>
    <row r="7380" customFormat="false" ht="15" hidden="false" customHeight="false" outlineLevel="0" collapsed="false">
      <c r="A7380" s="7" t="s">
        <v>23</v>
      </c>
      <c r="B7380" s="7" t="s">
        <v>632</v>
      </c>
      <c r="C7380" s="7" t="s">
        <v>1273</v>
      </c>
      <c r="D7380" s="7" t="n">
        <v>2</v>
      </c>
      <c r="E7380" s="7" t="n">
        <v>360</v>
      </c>
      <c r="F7380" s="7" t="n">
        <v>0</v>
      </c>
      <c r="G7380" s="7" t="n">
        <v>0</v>
      </c>
    </row>
    <row r="7381" customFormat="false" ht="15" hidden="false" customHeight="false" outlineLevel="0" collapsed="false">
      <c r="A7381" s="7" t="s">
        <v>23</v>
      </c>
      <c r="B7381" s="7" t="s">
        <v>669</v>
      </c>
      <c r="C7381" s="7" t="s">
        <v>1510</v>
      </c>
      <c r="D7381" s="7" t="n">
        <v>-1</v>
      </c>
      <c r="E7381" s="7" t="n">
        <v>-70</v>
      </c>
      <c r="F7381" s="7" t="n">
        <v>0</v>
      </c>
      <c r="G7381" s="7" t="n">
        <v>0</v>
      </c>
    </row>
    <row r="7382" customFormat="false" ht="15" hidden="false" customHeight="false" outlineLevel="0" collapsed="false">
      <c r="A7382" s="7" t="s">
        <v>23</v>
      </c>
      <c r="B7382" s="7" t="s">
        <v>832</v>
      </c>
      <c r="C7382" s="7" t="s">
        <v>1510</v>
      </c>
      <c r="D7382" s="7" t="n">
        <v>-1</v>
      </c>
      <c r="E7382" s="7" t="n">
        <v>-70</v>
      </c>
      <c r="F7382" s="7" t="n">
        <v>0</v>
      </c>
      <c r="G7382" s="7" t="n">
        <v>0</v>
      </c>
    </row>
    <row r="7383" customFormat="false" ht="15" hidden="false" customHeight="false" outlineLevel="0" collapsed="false">
      <c r="A7383" s="7" t="s">
        <v>23</v>
      </c>
      <c r="B7383" s="7" t="s">
        <v>364</v>
      </c>
      <c r="C7383" s="7" t="s">
        <v>1277</v>
      </c>
      <c r="D7383" s="7" t="n">
        <v>3</v>
      </c>
      <c r="E7383" s="7" t="n">
        <v>254.99</v>
      </c>
      <c r="F7383" s="7" t="n">
        <v>3</v>
      </c>
      <c r="G7383" s="7" t="n">
        <v>254.99</v>
      </c>
    </row>
    <row r="7384" customFormat="false" ht="15" hidden="false" customHeight="false" outlineLevel="0" collapsed="false">
      <c r="A7384" s="7" t="s">
        <v>23</v>
      </c>
      <c r="B7384" s="7" t="s">
        <v>364</v>
      </c>
      <c r="C7384" s="7" t="s">
        <v>1277</v>
      </c>
      <c r="D7384" s="7" t="n">
        <v>1</v>
      </c>
      <c r="E7384" s="7" t="n">
        <v>69</v>
      </c>
      <c r="F7384" s="7" t="n">
        <v>0</v>
      </c>
      <c r="G7384" s="7" t="n">
        <v>0</v>
      </c>
    </row>
    <row r="7385" customFormat="false" ht="15" hidden="false" customHeight="false" outlineLevel="0" collapsed="false">
      <c r="A7385" s="7" t="s">
        <v>23</v>
      </c>
      <c r="B7385" s="7" t="s">
        <v>398</v>
      </c>
      <c r="C7385" s="7" t="s">
        <v>1277</v>
      </c>
      <c r="D7385" s="7" t="n">
        <v>1</v>
      </c>
      <c r="E7385" s="7" t="n">
        <v>84.86</v>
      </c>
      <c r="F7385" s="7" t="n">
        <v>2</v>
      </c>
      <c r="G7385" s="7" t="n">
        <v>169.99</v>
      </c>
    </row>
    <row r="7386" customFormat="false" ht="15" hidden="false" customHeight="false" outlineLevel="0" collapsed="false">
      <c r="A7386" s="7" t="s">
        <v>23</v>
      </c>
      <c r="B7386" s="7" t="s">
        <v>482</v>
      </c>
      <c r="C7386" s="7" t="s">
        <v>1277</v>
      </c>
      <c r="D7386" s="7" t="n">
        <v>0</v>
      </c>
      <c r="E7386" s="7" t="n">
        <v>0</v>
      </c>
      <c r="F7386" s="7" t="n">
        <v>1</v>
      </c>
      <c r="G7386" s="7" t="n">
        <v>85</v>
      </c>
    </row>
    <row r="7387" customFormat="false" ht="15" hidden="false" customHeight="false" outlineLevel="0" collapsed="false">
      <c r="A7387" s="7" t="s">
        <v>23</v>
      </c>
      <c r="B7387" s="7" t="s">
        <v>339</v>
      </c>
      <c r="C7387" s="7" t="s">
        <v>1277</v>
      </c>
      <c r="D7387" s="7" t="n">
        <v>2</v>
      </c>
      <c r="E7387" s="7" t="n">
        <v>169.99</v>
      </c>
      <c r="F7387" s="7" t="n">
        <v>4</v>
      </c>
      <c r="G7387" s="7" t="n">
        <v>339.99</v>
      </c>
    </row>
    <row r="7388" customFormat="false" ht="15" hidden="false" customHeight="false" outlineLevel="0" collapsed="false">
      <c r="A7388" s="7" t="s">
        <v>23</v>
      </c>
      <c r="B7388" s="7" t="s">
        <v>300</v>
      </c>
      <c r="C7388" s="7" t="s">
        <v>1277</v>
      </c>
      <c r="D7388" s="7" t="n">
        <v>7</v>
      </c>
      <c r="E7388" s="7" t="n">
        <v>594.98</v>
      </c>
      <c r="F7388" s="7" t="n">
        <v>3</v>
      </c>
      <c r="G7388" s="7" t="n">
        <v>254.99</v>
      </c>
    </row>
    <row r="7389" customFormat="false" ht="15" hidden="false" customHeight="false" outlineLevel="0" collapsed="false">
      <c r="A7389" s="7" t="s">
        <v>23</v>
      </c>
      <c r="B7389" s="7" t="s">
        <v>679</v>
      </c>
      <c r="C7389" s="7" t="s">
        <v>1279</v>
      </c>
      <c r="D7389" s="7" t="n">
        <v>1</v>
      </c>
      <c r="E7389" s="7" t="n">
        <v>105</v>
      </c>
      <c r="F7389" s="7" t="n">
        <v>1</v>
      </c>
      <c r="G7389" s="7" t="n">
        <v>105</v>
      </c>
    </row>
    <row r="7390" customFormat="false" ht="15" hidden="false" customHeight="false" outlineLevel="0" collapsed="false">
      <c r="A7390" s="7" t="s">
        <v>23</v>
      </c>
      <c r="B7390" s="7" t="s">
        <v>549</v>
      </c>
      <c r="C7390" s="7" t="s">
        <v>1279</v>
      </c>
      <c r="D7390" s="7" t="n">
        <v>1</v>
      </c>
      <c r="E7390" s="7" t="n">
        <v>105</v>
      </c>
      <c r="F7390" s="7" t="n">
        <v>0</v>
      </c>
      <c r="G7390" s="7" t="n">
        <v>0</v>
      </c>
    </row>
    <row r="7391" customFormat="false" ht="15" hidden="false" customHeight="false" outlineLevel="0" collapsed="false">
      <c r="A7391" s="7" t="s">
        <v>23</v>
      </c>
      <c r="B7391" s="7" t="s">
        <v>715</v>
      </c>
      <c r="C7391" s="7" t="s">
        <v>1279</v>
      </c>
      <c r="D7391" s="7" t="n">
        <v>1</v>
      </c>
      <c r="E7391" s="7" t="n">
        <v>105</v>
      </c>
      <c r="F7391" s="7" t="n">
        <v>0</v>
      </c>
      <c r="G7391" s="7" t="n">
        <v>0</v>
      </c>
    </row>
    <row r="7392" customFormat="false" ht="15" hidden="false" customHeight="false" outlineLevel="0" collapsed="false">
      <c r="A7392" s="7" t="s">
        <v>23</v>
      </c>
      <c r="B7392" s="7" t="s">
        <v>659</v>
      </c>
      <c r="C7392" s="7" t="s">
        <v>1279</v>
      </c>
      <c r="D7392" s="7" t="n">
        <v>1</v>
      </c>
      <c r="E7392" s="7" t="n">
        <v>105</v>
      </c>
      <c r="F7392" s="7" t="n">
        <v>1</v>
      </c>
      <c r="G7392" s="7" t="n">
        <v>105</v>
      </c>
    </row>
    <row r="7393" customFormat="false" ht="15" hidden="false" customHeight="false" outlineLevel="0" collapsed="false">
      <c r="A7393" s="7" t="s">
        <v>23</v>
      </c>
      <c r="B7393" s="7" t="s">
        <v>661</v>
      </c>
      <c r="C7393" s="7" t="s">
        <v>1279</v>
      </c>
      <c r="D7393" s="7" t="n">
        <v>1</v>
      </c>
      <c r="E7393" s="7" t="n">
        <v>105</v>
      </c>
      <c r="F7393" s="7" t="n">
        <v>0</v>
      </c>
      <c r="G7393" s="7" t="n">
        <v>0</v>
      </c>
    </row>
    <row r="7394" customFormat="false" ht="15" hidden="false" customHeight="false" outlineLevel="0" collapsed="false">
      <c r="A7394" s="7" t="s">
        <v>23</v>
      </c>
      <c r="B7394" s="7" t="s">
        <v>307</v>
      </c>
      <c r="C7394" s="7" t="s">
        <v>1280</v>
      </c>
      <c r="D7394" s="7" t="n">
        <v>0</v>
      </c>
      <c r="E7394" s="7" t="n">
        <v>0</v>
      </c>
      <c r="F7394" s="7" t="n">
        <v>2</v>
      </c>
      <c r="G7394" s="7" t="n">
        <v>259.99</v>
      </c>
    </row>
    <row r="7395" customFormat="false" ht="15" hidden="false" customHeight="false" outlineLevel="0" collapsed="false">
      <c r="A7395" s="7" t="s">
        <v>23</v>
      </c>
      <c r="B7395" s="7" t="s">
        <v>356</v>
      </c>
      <c r="C7395" s="7" t="s">
        <v>1280</v>
      </c>
      <c r="D7395" s="7" t="n">
        <v>0</v>
      </c>
      <c r="E7395" s="7" t="n">
        <v>0</v>
      </c>
      <c r="F7395" s="7" t="n">
        <v>1</v>
      </c>
      <c r="G7395" s="7" t="n">
        <v>130</v>
      </c>
    </row>
    <row r="7396" customFormat="false" ht="15" hidden="false" customHeight="false" outlineLevel="0" collapsed="false">
      <c r="A7396" s="7" t="s">
        <v>23</v>
      </c>
      <c r="B7396" s="7" t="s">
        <v>617</v>
      </c>
      <c r="C7396" s="7" t="s">
        <v>1280</v>
      </c>
      <c r="D7396" s="7" t="n">
        <v>0</v>
      </c>
      <c r="E7396" s="7" t="n">
        <v>0</v>
      </c>
      <c r="F7396" s="7" t="n">
        <v>2</v>
      </c>
      <c r="G7396" s="7" t="n">
        <v>260</v>
      </c>
    </row>
    <row r="7397" customFormat="false" ht="15" hidden="false" customHeight="false" outlineLevel="0" collapsed="false">
      <c r="A7397" s="7" t="s">
        <v>23</v>
      </c>
      <c r="B7397" s="7" t="s">
        <v>247</v>
      </c>
      <c r="C7397" s="7" t="s">
        <v>1280</v>
      </c>
      <c r="D7397" s="7" t="n">
        <v>0</v>
      </c>
      <c r="E7397" s="7" t="n">
        <v>0</v>
      </c>
      <c r="F7397" s="7" t="n">
        <v>2</v>
      </c>
      <c r="G7397" s="7" t="n">
        <v>259.99</v>
      </c>
    </row>
    <row r="7398" customFormat="false" ht="15" hidden="false" customHeight="false" outlineLevel="0" collapsed="false">
      <c r="A7398" s="7" t="s">
        <v>23</v>
      </c>
      <c r="B7398" s="7" t="s">
        <v>255</v>
      </c>
      <c r="C7398" s="7" t="s">
        <v>1280</v>
      </c>
      <c r="D7398" s="7" t="n">
        <v>0</v>
      </c>
      <c r="E7398" s="7" t="n">
        <v>0</v>
      </c>
      <c r="F7398" s="7" t="n">
        <v>4</v>
      </c>
      <c r="G7398" s="7" t="n">
        <v>519.99</v>
      </c>
    </row>
    <row r="7399" customFormat="false" ht="15" hidden="false" customHeight="false" outlineLevel="0" collapsed="false">
      <c r="A7399" s="7" t="s">
        <v>23</v>
      </c>
      <c r="B7399" s="7" t="s">
        <v>656</v>
      </c>
      <c r="C7399" s="7" t="s">
        <v>1280</v>
      </c>
      <c r="D7399" s="7" t="n">
        <v>2</v>
      </c>
      <c r="E7399" s="7" t="n">
        <v>260.01</v>
      </c>
      <c r="F7399" s="7" t="n">
        <v>1</v>
      </c>
      <c r="G7399" s="7" t="n">
        <v>130</v>
      </c>
    </row>
    <row r="7400" customFormat="false" ht="15" hidden="false" customHeight="false" outlineLevel="0" collapsed="false">
      <c r="A7400" s="7" t="s">
        <v>23</v>
      </c>
      <c r="B7400" s="7" t="s">
        <v>559</v>
      </c>
      <c r="C7400" s="7" t="s">
        <v>1283</v>
      </c>
      <c r="D7400" s="7" t="n">
        <v>0</v>
      </c>
      <c r="E7400" s="7" t="n">
        <v>0</v>
      </c>
      <c r="F7400" s="7" t="n">
        <v>1</v>
      </c>
      <c r="G7400" s="7" t="n">
        <v>115</v>
      </c>
    </row>
    <row r="7401" customFormat="false" ht="15" hidden="false" customHeight="false" outlineLevel="0" collapsed="false">
      <c r="A7401" s="7" t="s">
        <v>23</v>
      </c>
      <c r="B7401" s="7" t="s">
        <v>413</v>
      </c>
      <c r="C7401" s="7" t="s">
        <v>1284</v>
      </c>
      <c r="D7401" s="7" t="n">
        <v>0</v>
      </c>
      <c r="E7401" s="7" t="n">
        <v>0</v>
      </c>
      <c r="F7401" s="7" t="n">
        <v>2</v>
      </c>
      <c r="G7401" s="7" t="n">
        <v>340</v>
      </c>
    </row>
    <row r="7402" customFormat="false" ht="15" hidden="false" customHeight="false" outlineLevel="0" collapsed="false">
      <c r="A7402" s="7" t="s">
        <v>23</v>
      </c>
      <c r="B7402" s="7" t="s">
        <v>638</v>
      </c>
      <c r="C7402" s="7" t="s">
        <v>1287</v>
      </c>
      <c r="D7402" s="7" t="n">
        <v>0</v>
      </c>
      <c r="E7402" s="7" t="n">
        <v>0</v>
      </c>
      <c r="F7402" s="7" t="n">
        <v>3</v>
      </c>
      <c r="G7402" s="7" t="n">
        <v>270</v>
      </c>
    </row>
    <row r="7403" customFormat="false" ht="15" hidden="false" customHeight="false" outlineLevel="0" collapsed="false">
      <c r="A7403" s="7" t="s">
        <v>23</v>
      </c>
      <c r="B7403" s="7" t="s">
        <v>313</v>
      </c>
      <c r="C7403" s="7" t="s">
        <v>1287</v>
      </c>
      <c r="D7403" s="7" t="n">
        <v>0</v>
      </c>
      <c r="E7403" s="7" t="n">
        <v>0</v>
      </c>
      <c r="F7403" s="7" t="n">
        <v>2</v>
      </c>
      <c r="G7403" s="7" t="n">
        <v>180</v>
      </c>
    </row>
    <row r="7404" customFormat="false" ht="15" hidden="false" customHeight="false" outlineLevel="0" collapsed="false">
      <c r="A7404" s="7" t="s">
        <v>23</v>
      </c>
      <c r="B7404" s="7" t="s">
        <v>391</v>
      </c>
      <c r="C7404" s="7" t="s">
        <v>1287</v>
      </c>
      <c r="D7404" s="7" t="n">
        <v>0</v>
      </c>
      <c r="E7404" s="7" t="n">
        <v>0</v>
      </c>
      <c r="F7404" s="7" t="n">
        <v>3</v>
      </c>
      <c r="G7404" s="7" t="n">
        <v>270</v>
      </c>
    </row>
    <row r="7405" customFormat="false" ht="15" hidden="false" customHeight="false" outlineLevel="0" collapsed="false">
      <c r="A7405" s="7" t="s">
        <v>23</v>
      </c>
      <c r="B7405" s="7" t="s">
        <v>249</v>
      </c>
      <c r="C7405" s="7" t="s">
        <v>1290</v>
      </c>
      <c r="D7405" s="7" t="n">
        <v>1</v>
      </c>
      <c r="E7405" s="7" t="n">
        <v>33.23</v>
      </c>
      <c r="F7405" s="7" t="n">
        <v>3</v>
      </c>
      <c r="G7405" s="7" t="n">
        <v>99.69</v>
      </c>
    </row>
    <row r="7406" customFormat="false" ht="15" hidden="false" customHeight="false" outlineLevel="0" collapsed="false">
      <c r="A7406" s="7" t="s">
        <v>23</v>
      </c>
      <c r="B7406" s="7" t="s">
        <v>223</v>
      </c>
      <c r="C7406" s="7" t="s">
        <v>1290</v>
      </c>
      <c r="D7406" s="7" t="n">
        <v>1</v>
      </c>
      <c r="E7406" s="7" t="n">
        <v>33.23</v>
      </c>
      <c r="F7406" s="7" t="n">
        <v>1</v>
      </c>
      <c r="G7406" s="7" t="n">
        <v>33.23</v>
      </c>
    </row>
    <row r="7407" customFormat="false" ht="15" hidden="false" customHeight="false" outlineLevel="0" collapsed="false">
      <c r="A7407" s="7" t="s">
        <v>23</v>
      </c>
      <c r="B7407" s="7" t="s">
        <v>253</v>
      </c>
      <c r="C7407" s="7" t="s">
        <v>1290</v>
      </c>
      <c r="D7407" s="7" t="n">
        <v>1</v>
      </c>
      <c r="E7407" s="7" t="n">
        <v>33.28</v>
      </c>
      <c r="F7407" s="7" t="n">
        <v>1</v>
      </c>
      <c r="G7407" s="7" t="n">
        <v>33.23</v>
      </c>
    </row>
    <row r="7408" customFormat="false" ht="15" hidden="false" customHeight="false" outlineLevel="0" collapsed="false">
      <c r="A7408" s="7" t="s">
        <v>23</v>
      </c>
      <c r="B7408" s="7" t="s">
        <v>317</v>
      </c>
      <c r="C7408" s="7" t="s">
        <v>1290</v>
      </c>
      <c r="D7408" s="7" t="n">
        <v>1</v>
      </c>
      <c r="E7408" s="7" t="n">
        <v>33.23</v>
      </c>
      <c r="F7408" s="7" t="n">
        <v>3</v>
      </c>
      <c r="G7408" s="7" t="n">
        <v>99.69</v>
      </c>
    </row>
    <row r="7409" customFormat="false" ht="15" hidden="false" customHeight="false" outlineLevel="0" collapsed="false">
      <c r="A7409" s="7" t="s">
        <v>23</v>
      </c>
      <c r="B7409" s="7" t="s">
        <v>106</v>
      </c>
      <c r="C7409" s="7" t="s">
        <v>1291</v>
      </c>
      <c r="D7409" s="7" t="n">
        <v>4</v>
      </c>
      <c r="E7409" s="7" t="n">
        <v>159.18</v>
      </c>
      <c r="F7409" s="7" t="n">
        <v>0</v>
      </c>
      <c r="G7409" s="7" t="n">
        <v>0</v>
      </c>
    </row>
    <row r="7410" customFormat="false" ht="15" hidden="false" customHeight="false" outlineLevel="0" collapsed="false">
      <c r="A7410" s="7" t="s">
        <v>23</v>
      </c>
      <c r="B7410" s="7" t="s">
        <v>96</v>
      </c>
      <c r="C7410" s="7" t="s">
        <v>1291</v>
      </c>
      <c r="D7410" s="7" t="n">
        <v>5</v>
      </c>
      <c r="E7410" s="7" t="n">
        <v>198.97</v>
      </c>
      <c r="F7410" s="7" t="n">
        <v>1</v>
      </c>
      <c r="G7410" s="7" t="n">
        <v>39.79</v>
      </c>
    </row>
    <row r="7411" customFormat="false" ht="15" hidden="false" customHeight="false" outlineLevel="0" collapsed="false">
      <c r="A7411" s="7" t="s">
        <v>23</v>
      </c>
      <c r="B7411" s="7" t="s">
        <v>110</v>
      </c>
      <c r="C7411" s="7" t="s">
        <v>1291</v>
      </c>
      <c r="D7411" s="7" t="n">
        <v>4</v>
      </c>
      <c r="E7411" s="7" t="n">
        <v>159.18</v>
      </c>
      <c r="F7411" s="7" t="n">
        <v>3</v>
      </c>
      <c r="G7411" s="7" t="n">
        <v>119.38</v>
      </c>
    </row>
    <row r="7412" customFormat="false" ht="15" hidden="false" customHeight="false" outlineLevel="0" collapsed="false">
      <c r="A7412" s="7" t="s">
        <v>23</v>
      </c>
      <c r="B7412" s="7" t="s">
        <v>173</v>
      </c>
      <c r="C7412" s="7" t="s">
        <v>1291</v>
      </c>
      <c r="D7412" s="7" t="n">
        <v>2</v>
      </c>
      <c r="E7412" s="7" t="n">
        <v>79.59</v>
      </c>
      <c r="F7412" s="7" t="n">
        <v>2</v>
      </c>
      <c r="G7412" s="7" t="n">
        <v>79.59</v>
      </c>
    </row>
    <row r="7413" customFormat="false" ht="15" hidden="false" customHeight="false" outlineLevel="0" collapsed="false">
      <c r="A7413" s="7" t="s">
        <v>23</v>
      </c>
      <c r="B7413" s="7" t="s">
        <v>839</v>
      </c>
      <c r="C7413" s="7" t="s">
        <v>1291</v>
      </c>
      <c r="D7413" s="7" t="n">
        <v>1</v>
      </c>
      <c r="E7413" s="7" t="n">
        <v>39.79</v>
      </c>
      <c r="F7413" s="7" t="n">
        <v>0</v>
      </c>
      <c r="G7413" s="7" t="n">
        <v>0</v>
      </c>
    </row>
    <row r="7414" customFormat="false" ht="15" hidden="false" customHeight="false" outlineLevel="0" collapsed="false">
      <c r="A7414" s="7" t="s">
        <v>23</v>
      </c>
      <c r="B7414" s="7" t="s">
        <v>838</v>
      </c>
      <c r="C7414" s="7" t="s">
        <v>1291</v>
      </c>
      <c r="D7414" s="7" t="n">
        <v>1</v>
      </c>
      <c r="E7414" s="7" t="n">
        <v>39.79</v>
      </c>
      <c r="F7414" s="7" t="n">
        <v>0</v>
      </c>
      <c r="G7414" s="7" t="n">
        <v>0</v>
      </c>
    </row>
    <row r="7415" customFormat="false" ht="15" hidden="false" customHeight="false" outlineLevel="0" collapsed="false">
      <c r="A7415" s="7" t="s">
        <v>23</v>
      </c>
      <c r="B7415" s="7" t="s">
        <v>667</v>
      </c>
      <c r="C7415" s="7" t="s">
        <v>1493</v>
      </c>
      <c r="D7415" s="7" t="n">
        <v>1</v>
      </c>
      <c r="E7415" s="7" t="n">
        <v>90</v>
      </c>
      <c r="F7415" s="7" t="n">
        <v>0</v>
      </c>
      <c r="G7415" s="7" t="n">
        <v>0</v>
      </c>
    </row>
    <row r="7416" customFormat="false" ht="15" hidden="false" customHeight="false" outlineLevel="0" collapsed="false">
      <c r="A7416" s="7" t="s">
        <v>23</v>
      </c>
      <c r="B7416" s="7" t="s">
        <v>676</v>
      </c>
      <c r="C7416" s="7" t="s">
        <v>1493</v>
      </c>
      <c r="D7416" s="7" t="n">
        <v>1</v>
      </c>
      <c r="E7416" s="7" t="n">
        <v>90</v>
      </c>
      <c r="F7416" s="7" t="n">
        <v>0</v>
      </c>
      <c r="G7416" s="7" t="n">
        <v>0</v>
      </c>
    </row>
    <row r="7417" customFormat="false" ht="15" hidden="false" customHeight="false" outlineLevel="0" collapsed="false">
      <c r="A7417" s="7" t="s">
        <v>23</v>
      </c>
      <c r="B7417" s="7" t="s">
        <v>666</v>
      </c>
      <c r="C7417" s="7" t="s">
        <v>1494</v>
      </c>
      <c r="D7417" s="7" t="n">
        <v>1</v>
      </c>
      <c r="E7417" s="7" t="n">
        <v>90</v>
      </c>
      <c r="F7417" s="7" t="n">
        <v>0</v>
      </c>
      <c r="G7417" s="7" t="n">
        <v>0</v>
      </c>
    </row>
    <row r="7418" customFormat="false" ht="15" hidden="false" customHeight="false" outlineLevel="0" collapsed="false">
      <c r="A7418" s="7" t="s">
        <v>23</v>
      </c>
      <c r="B7418" s="7" t="s">
        <v>674</v>
      </c>
      <c r="C7418" s="7" t="s">
        <v>1494</v>
      </c>
      <c r="D7418" s="7" t="n">
        <v>1</v>
      </c>
      <c r="E7418" s="7" t="n">
        <v>90</v>
      </c>
      <c r="F7418" s="7" t="n">
        <v>0</v>
      </c>
      <c r="G7418" s="7" t="n">
        <v>0</v>
      </c>
    </row>
    <row r="7419" customFormat="false" ht="15" hidden="false" customHeight="false" outlineLevel="0" collapsed="false">
      <c r="A7419" s="7" t="s">
        <v>23</v>
      </c>
      <c r="B7419" s="7" t="s">
        <v>164</v>
      </c>
      <c r="C7419" s="7" t="s">
        <v>1295</v>
      </c>
      <c r="D7419" s="7" t="n">
        <v>8</v>
      </c>
      <c r="E7419" s="7" t="n">
        <v>160.86</v>
      </c>
      <c r="F7419" s="7" t="n">
        <v>16</v>
      </c>
      <c r="G7419" s="7" t="n">
        <v>321.72</v>
      </c>
    </row>
    <row r="7420" customFormat="false" ht="15" hidden="false" customHeight="false" outlineLevel="0" collapsed="false">
      <c r="A7420" s="7" t="s">
        <v>23</v>
      </c>
      <c r="B7420" s="7" t="s">
        <v>159</v>
      </c>
      <c r="C7420" s="7" t="s">
        <v>1295</v>
      </c>
      <c r="D7420" s="7" t="n">
        <v>7</v>
      </c>
      <c r="E7420" s="7" t="n">
        <v>140.75</v>
      </c>
      <c r="F7420" s="7" t="n">
        <v>17</v>
      </c>
      <c r="G7420" s="7" t="n">
        <v>341.83</v>
      </c>
    </row>
    <row r="7421" customFormat="false" ht="15" hidden="false" customHeight="false" outlineLevel="0" collapsed="false">
      <c r="A7421" s="7" t="s">
        <v>23</v>
      </c>
      <c r="B7421" s="7" t="s">
        <v>195</v>
      </c>
      <c r="C7421" s="7" t="s">
        <v>1295</v>
      </c>
      <c r="D7421" s="7" t="n">
        <v>6</v>
      </c>
      <c r="E7421" s="7" t="n">
        <v>120.64</v>
      </c>
      <c r="F7421" s="7" t="n">
        <v>13</v>
      </c>
      <c r="G7421" s="7" t="n">
        <v>261.4</v>
      </c>
    </row>
    <row r="7422" customFormat="false" ht="15" hidden="false" customHeight="false" outlineLevel="0" collapsed="false">
      <c r="A7422" s="7" t="s">
        <v>23</v>
      </c>
      <c r="B7422" s="7" t="s">
        <v>209</v>
      </c>
      <c r="C7422" s="7" t="s">
        <v>1295</v>
      </c>
      <c r="D7422" s="7" t="n">
        <v>5</v>
      </c>
      <c r="E7422" s="7" t="n">
        <v>100.53</v>
      </c>
      <c r="F7422" s="7" t="n">
        <v>7</v>
      </c>
      <c r="G7422" s="7" t="n">
        <v>140.76</v>
      </c>
    </row>
    <row r="7423" customFormat="false" ht="15" hidden="false" customHeight="false" outlineLevel="0" collapsed="false">
      <c r="A7423" s="7" t="s">
        <v>23</v>
      </c>
      <c r="B7423" s="7" t="s">
        <v>256</v>
      </c>
      <c r="C7423" s="7" t="s">
        <v>1301</v>
      </c>
      <c r="D7423" s="7" t="n">
        <v>7</v>
      </c>
      <c r="E7423" s="7" t="n">
        <v>278.57</v>
      </c>
      <c r="F7423" s="7" t="n">
        <v>0</v>
      </c>
      <c r="G7423" s="7" t="n">
        <v>0</v>
      </c>
    </row>
    <row r="7424" customFormat="false" ht="15" hidden="false" customHeight="false" outlineLevel="0" collapsed="false">
      <c r="A7424" s="7" t="s">
        <v>23</v>
      </c>
      <c r="B7424" s="7" t="s">
        <v>219</v>
      </c>
      <c r="C7424" s="7" t="s">
        <v>1302</v>
      </c>
      <c r="D7424" s="7" t="n">
        <v>9</v>
      </c>
      <c r="E7424" s="7" t="n">
        <v>379.22</v>
      </c>
      <c r="F7424" s="7" t="n">
        <v>0</v>
      </c>
      <c r="G7424" s="7" t="n">
        <v>0</v>
      </c>
    </row>
    <row r="7425" customFormat="false" ht="15" hidden="false" customHeight="false" outlineLevel="0" collapsed="false">
      <c r="A7425" s="7" t="s">
        <v>23</v>
      </c>
      <c r="B7425" s="7" t="s">
        <v>119</v>
      </c>
      <c r="C7425" s="7" t="s">
        <v>1303</v>
      </c>
      <c r="D7425" s="7" t="n">
        <v>5</v>
      </c>
      <c r="E7425" s="7" t="n">
        <v>515.36</v>
      </c>
      <c r="F7425" s="7" t="n">
        <v>5</v>
      </c>
      <c r="G7425" s="7" t="n">
        <v>515.36</v>
      </c>
    </row>
    <row r="7426" customFormat="false" ht="15" hidden="false" customHeight="false" outlineLevel="0" collapsed="false">
      <c r="A7426" s="7" t="s">
        <v>23</v>
      </c>
      <c r="B7426" s="7" t="s">
        <v>115</v>
      </c>
      <c r="C7426" s="7" t="s">
        <v>1303</v>
      </c>
      <c r="D7426" s="7" t="n">
        <v>6</v>
      </c>
      <c r="E7426" s="7" t="n">
        <v>618.44</v>
      </c>
      <c r="F7426" s="7" t="n">
        <v>5</v>
      </c>
      <c r="G7426" s="7" t="n">
        <v>515.36</v>
      </c>
    </row>
    <row r="7427" customFormat="false" ht="15" hidden="false" customHeight="false" outlineLevel="0" collapsed="false">
      <c r="A7427" s="7" t="s">
        <v>23</v>
      </c>
      <c r="B7427" s="7" t="s">
        <v>136</v>
      </c>
      <c r="C7427" s="7" t="s">
        <v>1303</v>
      </c>
      <c r="D7427" s="7" t="n">
        <v>0</v>
      </c>
      <c r="E7427" s="7" t="n">
        <v>0</v>
      </c>
      <c r="F7427" s="7" t="n">
        <v>3</v>
      </c>
      <c r="G7427" s="7" t="n">
        <v>309.21</v>
      </c>
    </row>
    <row r="7428" customFormat="false" ht="15" hidden="false" customHeight="false" outlineLevel="0" collapsed="false">
      <c r="A7428" s="7" t="s">
        <v>23</v>
      </c>
      <c r="B7428" s="7" t="s">
        <v>147</v>
      </c>
      <c r="C7428" s="7" t="s">
        <v>1303</v>
      </c>
      <c r="D7428" s="7" t="n">
        <v>8</v>
      </c>
      <c r="E7428" s="7" t="n">
        <v>824.57</v>
      </c>
      <c r="F7428" s="7" t="n">
        <v>0</v>
      </c>
      <c r="G7428" s="7" t="n">
        <v>0</v>
      </c>
    </row>
    <row r="7429" customFormat="false" ht="15" hidden="false" customHeight="false" outlineLevel="0" collapsed="false">
      <c r="A7429" s="7" t="s">
        <v>23</v>
      </c>
      <c r="B7429" s="7" t="s">
        <v>442</v>
      </c>
      <c r="C7429" s="7" t="s">
        <v>1303</v>
      </c>
      <c r="D7429" s="7" t="n">
        <v>3</v>
      </c>
      <c r="E7429" s="7" t="n">
        <v>309.22</v>
      </c>
      <c r="F7429" s="7" t="n">
        <v>0</v>
      </c>
      <c r="G7429" s="7" t="n">
        <v>0</v>
      </c>
    </row>
    <row r="7430" customFormat="false" ht="15" hidden="false" customHeight="false" outlineLevel="0" collapsed="false">
      <c r="A7430" s="7" t="s">
        <v>23</v>
      </c>
      <c r="B7430" s="7" t="s">
        <v>83</v>
      </c>
      <c r="C7430" s="7" t="s">
        <v>1303</v>
      </c>
      <c r="D7430" s="7" t="n">
        <v>9</v>
      </c>
      <c r="E7430" s="7" t="n">
        <v>540</v>
      </c>
      <c r="F7430" s="7" t="n">
        <v>18</v>
      </c>
      <c r="G7430" s="7" t="n">
        <v>1080</v>
      </c>
    </row>
    <row r="7431" customFormat="false" ht="15" hidden="false" customHeight="false" outlineLevel="0" collapsed="false">
      <c r="A7431" s="7" t="s">
        <v>23</v>
      </c>
      <c r="B7431" s="7" t="s">
        <v>187</v>
      </c>
      <c r="C7431" s="7" t="s">
        <v>1309</v>
      </c>
      <c r="D7431" s="7" t="n">
        <v>8</v>
      </c>
      <c r="E7431" s="7" t="n">
        <v>600</v>
      </c>
      <c r="F7431" s="7" t="n">
        <v>8</v>
      </c>
      <c r="G7431" s="7" t="n">
        <v>600.02</v>
      </c>
    </row>
    <row r="7432" customFormat="false" ht="15" hidden="false" customHeight="false" outlineLevel="0" collapsed="false">
      <c r="A7432" s="7" t="s">
        <v>23</v>
      </c>
      <c r="B7432" s="7" t="s">
        <v>146</v>
      </c>
      <c r="C7432" s="7" t="s">
        <v>1311</v>
      </c>
      <c r="D7432" s="7" t="n">
        <v>5</v>
      </c>
      <c r="E7432" s="7" t="n">
        <v>515.36</v>
      </c>
      <c r="F7432" s="7" t="n">
        <v>2</v>
      </c>
      <c r="G7432" s="7" t="n">
        <v>206.14</v>
      </c>
    </row>
    <row r="7433" customFormat="false" ht="15" hidden="false" customHeight="false" outlineLevel="0" collapsed="false">
      <c r="A7433" s="7" t="s">
        <v>23</v>
      </c>
      <c r="B7433" s="7" t="s">
        <v>127</v>
      </c>
      <c r="C7433" s="7" t="s">
        <v>1311</v>
      </c>
      <c r="D7433" s="7" t="n">
        <v>4</v>
      </c>
      <c r="E7433" s="7" t="n">
        <v>412.29</v>
      </c>
      <c r="F7433" s="7" t="n">
        <v>0</v>
      </c>
      <c r="G7433" s="7" t="n">
        <v>0</v>
      </c>
    </row>
    <row r="7434" customFormat="false" ht="15" hidden="false" customHeight="false" outlineLevel="0" collapsed="false">
      <c r="A7434" s="7" t="s">
        <v>23</v>
      </c>
      <c r="B7434" s="7" t="s">
        <v>134</v>
      </c>
      <c r="C7434" s="7" t="s">
        <v>1311</v>
      </c>
      <c r="D7434" s="7" t="n">
        <v>1</v>
      </c>
      <c r="E7434" s="7" t="n">
        <v>103.07</v>
      </c>
      <c r="F7434" s="7" t="n">
        <v>0</v>
      </c>
      <c r="G7434" s="7" t="n">
        <v>0</v>
      </c>
    </row>
    <row r="7435" customFormat="false" ht="15" hidden="false" customHeight="false" outlineLevel="0" collapsed="false">
      <c r="A7435" s="7" t="s">
        <v>23</v>
      </c>
      <c r="B7435" s="7" t="s">
        <v>210</v>
      </c>
      <c r="C7435" s="7" t="s">
        <v>1311</v>
      </c>
      <c r="D7435" s="7" t="n">
        <v>0</v>
      </c>
      <c r="E7435" s="7" t="n">
        <v>0</v>
      </c>
      <c r="F7435" s="7" t="n">
        <v>2</v>
      </c>
      <c r="G7435" s="7" t="n">
        <v>206.14</v>
      </c>
    </row>
    <row r="7436" customFormat="false" ht="15" hidden="false" customHeight="false" outlineLevel="0" collapsed="false">
      <c r="A7436" s="7" t="s">
        <v>23</v>
      </c>
      <c r="B7436" s="7" t="s">
        <v>135</v>
      </c>
      <c r="C7436" s="7" t="s">
        <v>1316</v>
      </c>
      <c r="D7436" s="7" t="n">
        <v>2</v>
      </c>
      <c r="E7436" s="7" t="n">
        <v>141.72</v>
      </c>
      <c r="F7436" s="7" t="n">
        <v>0</v>
      </c>
      <c r="G7436" s="7" t="n">
        <v>0</v>
      </c>
    </row>
    <row r="7437" customFormat="false" ht="15" hidden="false" customHeight="false" outlineLevel="0" collapsed="false">
      <c r="A7437" s="7" t="s">
        <v>23</v>
      </c>
      <c r="B7437" s="7" t="s">
        <v>135</v>
      </c>
      <c r="C7437" s="7" t="s">
        <v>1316</v>
      </c>
      <c r="D7437" s="7" t="n">
        <v>2</v>
      </c>
      <c r="E7437" s="7" t="n">
        <v>142.39</v>
      </c>
      <c r="F7437" s="7" t="n">
        <v>7</v>
      </c>
      <c r="G7437" s="7" t="n">
        <v>498.38</v>
      </c>
    </row>
    <row r="7438" customFormat="false" ht="15" hidden="false" customHeight="false" outlineLevel="0" collapsed="false">
      <c r="A7438" s="7" t="s">
        <v>23</v>
      </c>
      <c r="B7438" s="7" t="s">
        <v>193</v>
      </c>
      <c r="C7438" s="7" t="s">
        <v>1316</v>
      </c>
      <c r="D7438" s="7" t="n">
        <v>2</v>
      </c>
      <c r="E7438" s="7" t="n">
        <v>142.39</v>
      </c>
      <c r="F7438" s="7" t="n">
        <v>3</v>
      </c>
      <c r="G7438" s="7" t="n">
        <v>213.59</v>
      </c>
    </row>
    <row r="7439" customFormat="false" ht="15" hidden="false" customHeight="false" outlineLevel="0" collapsed="false">
      <c r="A7439" s="7" t="s">
        <v>23</v>
      </c>
      <c r="B7439" s="7" t="s">
        <v>193</v>
      </c>
      <c r="C7439" s="7" t="s">
        <v>1316</v>
      </c>
      <c r="D7439" s="7" t="n">
        <v>2</v>
      </c>
      <c r="E7439" s="7" t="n">
        <v>141.72</v>
      </c>
      <c r="F7439" s="7" t="n">
        <v>0</v>
      </c>
      <c r="G7439" s="7" t="n">
        <v>0</v>
      </c>
    </row>
    <row r="7440" customFormat="false" ht="15" hidden="false" customHeight="false" outlineLevel="0" collapsed="false">
      <c r="A7440" s="7" t="s">
        <v>23</v>
      </c>
      <c r="B7440" s="7" t="s">
        <v>144</v>
      </c>
      <c r="C7440" s="7" t="s">
        <v>1320</v>
      </c>
      <c r="D7440" s="7" t="n">
        <v>4</v>
      </c>
      <c r="E7440" s="7" t="n">
        <v>369.18</v>
      </c>
      <c r="F7440" s="7" t="n">
        <v>6</v>
      </c>
      <c r="G7440" s="7" t="n">
        <v>553.76</v>
      </c>
    </row>
    <row r="7441" customFormat="false" ht="15" hidden="false" customHeight="false" outlineLevel="0" collapsed="false">
      <c r="A7441" s="7" t="s">
        <v>23</v>
      </c>
      <c r="B7441" s="7" t="s">
        <v>138</v>
      </c>
      <c r="C7441" s="7" t="s">
        <v>1320</v>
      </c>
      <c r="D7441" s="7" t="n">
        <v>4</v>
      </c>
      <c r="E7441" s="7" t="n">
        <v>369.18</v>
      </c>
      <c r="F7441" s="7" t="n">
        <v>6</v>
      </c>
      <c r="G7441" s="7" t="n">
        <v>553.76</v>
      </c>
    </row>
    <row r="7442" customFormat="false" ht="15" hidden="false" customHeight="false" outlineLevel="0" collapsed="false">
      <c r="A7442" s="7" t="s">
        <v>23</v>
      </c>
      <c r="B7442" s="7" t="s">
        <v>218</v>
      </c>
      <c r="C7442" s="7" t="s">
        <v>1320</v>
      </c>
      <c r="D7442" s="7" t="n">
        <v>0</v>
      </c>
      <c r="E7442" s="7" t="n">
        <v>0</v>
      </c>
      <c r="F7442" s="7" t="n">
        <v>6</v>
      </c>
      <c r="G7442" s="7" t="n">
        <v>553.77</v>
      </c>
    </row>
    <row r="7443" customFormat="false" ht="15" hidden="false" customHeight="false" outlineLevel="0" collapsed="false">
      <c r="A7443" s="7" t="s">
        <v>23</v>
      </c>
      <c r="B7443" s="7" t="s">
        <v>166</v>
      </c>
      <c r="C7443" s="7" t="s">
        <v>1320</v>
      </c>
      <c r="D7443" s="7" t="n">
        <v>4</v>
      </c>
      <c r="E7443" s="7" t="n">
        <v>369.18</v>
      </c>
      <c r="F7443" s="7" t="n">
        <v>9</v>
      </c>
      <c r="G7443" s="7" t="n">
        <v>830.65</v>
      </c>
    </row>
    <row r="7444" customFormat="false" ht="15" hidden="false" customHeight="false" outlineLevel="0" collapsed="false">
      <c r="A7444" s="7" t="s">
        <v>23</v>
      </c>
      <c r="B7444" s="7" t="s">
        <v>563</v>
      </c>
      <c r="C7444" s="7" t="s">
        <v>1327</v>
      </c>
      <c r="D7444" s="7" t="n">
        <v>5</v>
      </c>
      <c r="E7444" s="7" t="n">
        <v>349.99</v>
      </c>
      <c r="F7444" s="7" t="n">
        <v>3</v>
      </c>
      <c r="G7444" s="7" t="n">
        <v>209.99</v>
      </c>
    </row>
    <row r="7445" customFormat="false" ht="15" hidden="false" customHeight="false" outlineLevel="0" collapsed="false">
      <c r="A7445" s="7" t="s">
        <v>23</v>
      </c>
      <c r="B7445" s="7" t="s">
        <v>563</v>
      </c>
      <c r="C7445" s="7" t="s">
        <v>1327</v>
      </c>
      <c r="D7445" s="7" t="n">
        <v>2</v>
      </c>
      <c r="E7445" s="7" t="n">
        <v>145.3</v>
      </c>
      <c r="F7445" s="7" t="n">
        <v>0</v>
      </c>
      <c r="G7445" s="7" t="n">
        <v>0</v>
      </c>
    </row>
    <row r="7446" customFormat="false" ht="15" hidden="false" customHeight="false" outlineLevel="0" collapsed="false">
      <c r="A7446" s="7" t="s">
        <v>23</v>
      </c>
      <c r="B7446" s="7" t="s">
        <v>787</v>
      </c>
      <c r="C7446" s="7" t="s">
        <v>1327</v>
      </c>
      <c r="D7446" s="7" t="n">
        <v>0</v>
      </c>
      <c r="E7446" s="7" t="n">
        <v>0</v>
      </c>
      <c r="F7446" s="7" t="n">
        <v>6</v>
      </c>
      <c r="G7446" s="7" t="n">
        <v>419.98</v>
      </c>
    </row>
    <row r="7447" customFormat="false" ht="15" hidden="false" customHeight="false" outlineLevel="0" collapsed="false">
      <c r="A7447" s="7" t="s">
        <v>23</v>
      </c>
      <c r="B7447" s="7" t="s">
        <v>567</v>
      </c>
      <c r="C7447" s="7" t="s">
        <v>1327</v>
      </c>
      <c r="D7447" s="7" t="n">
        <v>3</v>
      </c>
      <c r="E7447" s="7" t="n">
        <v>209.99</v>
      </c>
      <c r="F7447" s="7" t="n">
        <v>2</v>
      </c>
      <c r="G7447" s="7" t="n">
        <v>139.99</v>
      </c>
    </row>
    <row r="7448" customFormat="false" ht="15" hidden="false" customHeight="false" outlineLevel="0" collapsed="false">
      <c r="A7448" s="7" t="s">
        <v>23</v>
      </c>
      <c r="B7448" s="7" t="s">
        <v>564</v>
      </c>
      <c r="C7448" s="7" t="s">
        <v>1327</v>
      </c>
      <c r="D7448" s="7" t="n">
        <v>0</v>
      </c>
      <c r="E7448" s="7" t="n">
        <v>0</v>
      </c>
      <c r="F7448" s="7" t="n">
        <v>6</v>
      </c>
      <c r="G7448" s="7" t="n">
        <v>419.98</v>
      </c>
    </row>
    <row r="7449" customFormat="false" ht="15" hidden="false" customHeight="false" outlineLevel="0" collapsed="false">
      <c r="A7449" s="7" t="s">
        <v>23</v>
      </c>
      <c r="B7449" s="7" t="s">
        <v>504</v>
      </c>
      <c r="C7449" s="7" t="s">
        <v>1327</v>
      </c>
      <c r="D7449" s="7" t="n">
        <v>1</v>
      </c>
      <c r="E7449" s="7" t="n">
        <v>70</v>
      </c>
      <c r="F7449" s="7" t="n">
        <v>5</v>
      </c>
      <c r="G7449" s="7" t="n">
        <v>349.98</v>
      </c>
    </row>
    <row r="7450" customFormat="false" ht="15" hidden="false" customHeight="false" outlineLevel="0" collapsed="false">
      <c r="A7450" s="7" t="s">
        <v>23</v>
      </c>
      <c r="B7450" s="7" t="s">
        <v>696</v>
      </c>
      <c r="C7450" s="7" t="s">
        <v>1501</v>
      </c>
      <c r="D7450" s="7" t="n">
        <v>4</v>
      </c>
      <c r="E7450" s="7" t="n">
        <v>279.99</v>
      </c>
      <c r="F7450" s="7" t="n">
        <v>2</v>
      </c>
      <c r="G7450" s="7" t="n">
        <v>139.99</v>
      </c>
    </row>
    <row r="7451" customFormat="false" ht="15" hidden="false" customHeight="false" outlineLevel="0" collapsed="false">
      <c r="A7451" s="7" t="s">
        <v>23</v>
      </c>
      <c r="B7451" s="7" t="s">
        <v>696</v>
      </c>
      <c r="C7451" s="7" t="s">
        <v>1501</v>
      </c>
      <c r="D7451" s="7" t="n">
        <v>4</v>
      </c>
      <c r="E7451" s="7" t="n">
        <v>511.65</v>
      </c>
      <c r="F7451" s="7" t="n">
        <v>0</v>
      </c>
      <c r="G7451" s="7" t="n">
        <v>0</v>
      </c>
    </row>
    <row r="7452" customFormat="false" ht="15" hidden="false" customHeight="false" outlineLevel="0" collapsed="false">
      <c r="A7452" s="7" t="s">
        <v>23</v>
      </c>
      <c r="B7452" s="7" t="s">
        <v>700</v>
      </c>
      <c r="C7452" s="7" t="s">
        <v>1502</v>
      </c>
      <c r="D7452" s="7" t="n">
        <v>1</v>
      </c>
      <c r="E7452" s="7" t="n">
        <v>75</v>
      </c>
      <c r="F7452" s="7" t="n">
        <v>0</v>
      </c>
      <c r="G7452" s="7" t="n">
        <v>0</v>
      </c>
    </row>
    <row r="7453" customFormat="false" ht="15" hidden="false" customHeight="false" outlineLevel="0" collapsed="false">
      <c r="A7453" s="7" t="s">
        <v>23</v>
      </c>
      <c r="B7453" s="7" t="s">
        <v>746</v>
      </c>
      <c r="C7453" s="7" t="s">
        <v>1503</v>
      </c>
      <c r="D7453" s="7" t="n">
        <v>1</v>
      </c>
      <c r="E7453" s="7" t="n">
        <v>75</v>
      </c>
      <c r="F7453" s="7" t="n">
        <v>0</v>
      </c>
      <c r="G7453" s="7" t="n">
        <v>0</v>
      </c>
    </row>
    <row r="7454" customFormat="false" ht="15" hidden="false" customHeight="false" outlineLevel="0" collapsed="false">
      <c r="A7454" s="7" t="s">
        <v>23</v>
      </c>
      <c r="B7454" s="7" t="s">
        <v>764</v>
      </c>
      <c r="C7454" s="7" t="s">
        <v>1504</v>
      </c>
      <c r="D7454" s="7" t="n">
        <v>1</v>
      </c>
      <c r="E7454" s="7" t="n">
        <v>75</v>
      </c>
      <c r="F7454" s="7" t="n">
        <v>0</v>
      </c>
      <c r="G7454" s="7" t="n">
        <v>0</v>
      </c>
    </row>
    <row r="7455" customFormat="false" ht="15" hidden="false" customHeight="false" outlineLevel="0" collapsed="false">
      <c r="A7455" s="7" t="s">
        <v>23</v>
      </c>
      <c r="B7455" s="7" t="s">
        <v>113</v>
      </c>
      <c r="C7455" s="7" t="s">
        <v>1330</v>
      </c>
      <c r="D7455" s="7" t="n">
        <v>3</v>
      </c>
      <c r="E7455" s="7" t="n">
        <v>140.46</v>
      </c>
      <c r="F7455" s="7" t="n">
        <v>0</v>
      </c>
      <c r="G7455" s="7" t="n">
        <v>0</v>
      </c>
    </row>
    <row r="7456" customFormat="false" ht="15" hidden="false" customHeight="false" outlineLevel="0" collapsed="false">
      <c r="A7456" s="7" t="s">
        <v>23</v>
      </c>
      <c r="B7456" s="7" t="s">
        <v>111</v>
      </c>
      <c r="C7456" s="7" t="s">
        <v>1330</v>
      </c>
      <c r="D7456" s="7" t="n">
        <v>1</v>
      </c>
      <c r="E7456" s="7" t="n">
        <v>46.82</v>
      </c>
      <c r="F7456" s="7" t="n">
        <v>0</v>
      </c>
      <c r="G7456" s="7" t="n">
        <v>0</v>
      </c>
    </row>
    <row r="7457" customFormat="false" ht="15" hidden="false" customHeight="false" outlineLevel="0" collapsed="false">
      <c r="A7457" s="7" t="s">
        <v>23</v>
      </c>
      <c r="B7457" s="7" t="s">
        <v>149</v>
      </c>
      <c r="C7457" s="7" t="s">
        <v>1330</v>
      </c>
      <c r="D7457" s="7" t="n">
        <v>2</v>
      </c>
      <c r="E7457" s="7" t="n">
        <v>93.64</v>
      </c>
      <c r="F7457" s="7" t="n">
        <v>0</v>
      </c>
      <c r="G7457" s="7" t="n">
        <v>0</v>
      </c>
    </row>
    <row r="7458" customFormat="false" ht="15" hidden="false" customHeight="false" outlineLevel="0" collapsed="false">
      <c r="A7458" s="7" t="s">
        <v>23</v>
      </c>
      <c r="B7458" s="7" t="s">
        <v>153</v>
      </c>
      <c r="C7458" s="7" t="s">
        <v>1330</v>
      </c>
      <c r="D7458" s="7" t="n">
        <v>3</v>
      </c>
      <c r="E7458" s="7" t="n">
        <v>140.46</v>
      </c>
      <c r="F7458" s="7" t="n">
        <v>0</v>
      </c>
      <c r="G7458" s="7" t="n">
        <v>0</v>
      </c>
    </row>
    <row r="7459" customFormat="false" ht="15" hidden="false" customHeight="false" outlineLevel="0" collapsed="false">
      <c r="A7459" s="7" t="s">
        <v>23</v>
      </c>
      <c r="B7459" s="7" t="s">
        <v>326</v>
      </c>
      <c r="C7459" s="7" t="s">
        <v>1330</v>
      </c>
      <c r="D7459" s="7" t="n">
        <v>1</v>
      </c>
      <c r="E7459" s="7" t="n">
        <v>46.82</v>
      </c>
      <c r="F7459" s="7" t="n">
        <v>0</v>
      </c>
      <c r="G7459" s="7" t="n">
        <v>0</v>
      </c>
    </row>
    <row r="7460" customFormat="false" ht="15" hidden="false" customHeight="false" outlineLevel="0" collapsed="false">
      <c r="A7460" s="7" t="s">
        <v>23</v>
      </c>
      <c r="B7460" s="7" t="s">
        <v>222</v>
      </c>
      <c r="C7460" s="7" t="s">
        <v>1331</v>
      </c>
      <c r="D7460" s="7" t="n">
        <v>0</v>
      </c>
      <c r="E7460" s="7" t="n">
        <v>0</v>
      </c>
      <c r="F7460" s="7" t="n">
        <v>2</v>
      </c>
      <c r="G7460" s="7" t="n">
        <v>140.52</v>
      </c>
    </row>
    <row r="7461" customFormat="false" ht="15" hidden="false" customHeight="false" outlineLevel="0" collapsed="false">
      <c r="A7461" s="7" t="s">
        <v>23</v>
      </c>
      <c r="B7461" s="7" t="s">
        <v>225</v>
      </c>
      <c r="C7461" s="7" t="s">
        <v>1331</v>
      </c>
      <c r="D7461" s="7" t="n">
        <v>0</v>
      </c>
      <c r="E7461" s="7" t="n">
        <v>0</v>
      </c>
      <c r="F7461" s="7" t="n">
        <v>2</v>
      </c>
      <c r="G7461" s="7" t="n">
        <v>140.52</v>
      </c>
    </row>
    <row r="7462" customFormat="false" ht="15" hidden="false" customHeight="false" outlineLevel="0" collapsed="false">
      <c r="A7462" s="7" t="s">
        <v>23</v>
      </c>
      <c r="B7462" s="7" t="s">
        <v>295</v>
      </c>
      <c r="C7462" s="7" t="s">
        <v>1333</v>
      </c>
      <c r="D7462" s="7" t="n">
        <v>3</v>
      </c>
      <c r="E7462" s="7" t="n">
        <v>112.36</v>
      </c>
      <c r="F7462" s="7" t="n">
        <v>0</v>
      </c>
      <c r="G7462" s="7" t="n">
        <v>0</v>
      </c>
    </row>
    <row r="7463" customFormat="false" ht="15" hidden="false" customHeight="false" outlineLevel="0" collapsed="false">
      <c r="A7463" s="7" t="s">
        <v>23</v>
      </c>
      <c r="B7463" s="7" t="s">
        <v>141</v>
      </c>
      <c r="C7463" s="7" t="s">
        <v>1334</v>
      </c>
      <c r="D7463" s="7" t="n">
        <v>2</v>
      </c>
      <c r="E7463" s="7" t="n">
        <v>61.78</v>
      </c>
      <c r="F7463" s="7" t="n">
        <v>0</v>
      </c>
      <c r="G7463" s="7" t="n">
        <v>0</v>
      </c>
    </row>
    <row r="7464" customFormat="false" ht="15" hidden="false" customHeight="false" outlineLevel="0" collapsed="false">
      <c r="A7464" s="7" t="s">
        <v>23</v>
      </c>
      <c r="B7464" s="7" t="s">
        <v>125</v>
      </c>
      <c r="C7464" s="7" t="s">
        <v>1334</v>
      </c>
      <c r="D7464" s="7" t="n">
        <v>2</v>
      </c>
      <c r="E7464" s="7" t="n">
        <v>61.78</v>
      </c>
      <c r="F7464" s="7" t="n">
        <v>1</v>
      </c>
      <c r="G7464" s="7" t="n">
        <v>30.89</v>
      </c>
    </row>
    <row r="7465" customFormat="false" ht="15" hidden="false" customHeight="false" outlineLevel="0" collapsed="false">
      <c r="A7465" s="7" t="s">
        <v>23</v>
      </c>
      <c r="B7465" s="7" t="s">
        <v>169</v>
      </c>
      <c r="C7465" s="7" t="s">
        <v>1334</v>
      </c>
      <c r="D7465" s="7" t="n">
        <v>2</v>
      </c>
      <c r="E7465" s="7" t="n">
        <v>61.78</v>
      </c>
      <c r="F7465" s="7" t="n">
        <v>1</v>
      </c>
      <c r="G7465" s="7" t="n">
        <v>30.89</v>
      </c>
    </row>
    <row r="7466" customFormat="false" ht="15" hidden="false" customHeight="false" outlineLevel="0" collapsed="false">
      <c r="A7466" s="7" t="s">
        <v>23</v>
      </c>
      <c r="B7466" s="7" t="s">
        <v>177</v>
      </c>
      <c r="C7466" s="7" t="s">
        <v>1334</v>
      </c>
      <c r="D7466" s="7" t="n">
        <v>2</v>
      </c>
      <c r="E7466" s="7" t="n">
        <v>61.78</v>
      </c>
      <c r="F7466" s="7" t="n">
        <v>0</v>
      </c>
      <c r="G7466" s="7" t="n">
        <v>0</v>
      </c>
    </row>
    <row r="7467" customFormat="false" ht="15" hidden="false" customHeight="false" outlineLevel="0" collapsed="false">
      <c r="A7467" s="7" t="s">
        <v>23</v>
      </c>
      <c r="B7467" s="7" t="s">
        <v>271</v>
      </c>
      <c r="C7467" s="7" t="s">
        <v>1335</v>
      </c>
      <c r="D7467" s="7" t="n">
        <v>1</v>
      </c>
      <c r="E7467" s="7" t="n">
        <v>19</v>
      </c>
      <c r="F7467" s="7" t="n">
        <v>0</v>
      </c>
      <c r="G7467" s="7" t="n">
        <v>0</v>
      </c>
    </row>
    <row r="7468" customFormat="false" ht="15" hidden="false" customHeight="false" outlineLevel="0" collapsed="false">
      <c r="A7468" s="7" t="s">
        <v>23</v>
      </c>
      <c r="B7468" s="7" t="s">
        <v>289</v>
      </c>
      <c r="C7468" s="7" t="s">
        <v>1335</v>
      </c>
      <c r="D7468" s="7" t="n">
        <v>1</v>
      </c>
      <c r="E7468" s="7" t="n">
        <v>19</v>
      </c>
      <c r="F7468" s="7" t="n">
        <v>0</v>
      </c>
      <c r="G7468" s="7" t="n">
        <v>0</v>
      </c>
    </row>
    <row r="7469" customFormat="false" ht="15" hidden="false" customHeight="false" outlineLevel="0" collapsed="false">
      <c r="A7469" s="7" t="s">
        <v>23</v>
      </c>
      <c r="B7469" s="7" t="s">
        <v>327</v>
      </c>
      <c r="C7469" s="7" t="s">
        <v>1335</v>
      </c>
      <c r="D7469" s="7" t="n">
        <v>1</v>
      </c>
      <c r="E7469" s="7" t="n">
        <v>19</v>
      </c>
      <c r="F7469" s="7" t="n">
        <v>0</v>
      </c>
      <c r="G7469" s="7" t="n">
        <v>0</v>
      </c>
    </row>
    <row r="7470" customFormat="false" ht="15" hidden="false" customHeight="false" outlineLevel="0" collapsed="false">
      <c r="A7470" s="7" t="s">
        <v>23</v>
      </c>
      <c r="B7470" s="7" t="s">
        <v>316</v>
      </c>
      <c r="C7470" s="7" t="s">
        <v>1335</v>
      </c>
      <c r="D7470" s="7" t="n">
        <v>1</v>
      </c>
      <c r="E7470" s="7" t="n">
        <v>19</v>
      </c>
      <c r="F7470" s="7" t="n">
        <v>0</v>
      </c>
      <c r="G7470" s="7" t="n">
        <v>0</v>
      </c>
    </row>
    <row r="7471" customFormat="false" ht="15" hidden="false" customHeight="false" outlineLevel="0" collapsed="false">
      <c r="A7471" s="7" t="s">
        <v>23</v>
      </c>
      <c r="B7471" s="7" t="s">
        <v>410</v>
      </c>
      <c r="C7471" s="7" t="s">
        <v>1335</v>
      </c>
      <c r="D7471" s="7" t="n">
        <v>1</v>
      </c>
      <c r="E7471" s="7" t="n">
        <v>19</v>
      </c>
      <c r="F7471" s="7" t="n">
        <v>0</v>
      </c>
      <c r="G7471" s="7" t="n">
        <v>0</v>
      </c>
    </row>
    <row r="7472" customFormat="false" ht="15" hidden="false" customHeight="false" outlineLevel="0" collapsed="false">
      <c r="A7472" s="7" t="s">
        <v>23</v>
      </c>
      <c r="B7472" s="7" t="s">
        <v>108</v>
      </c>
      <c r="C7472" s="7" t="s">
        <v>1336</v>
      </c>
      <c r="D7472" s="7" t="n">
        <v>4</v>
      </c>
      <c r="E7472" s="7" t="n">
        <v>123.57</v>
      </c>
      <c r="F7472" s="7" t="n">
        <v>2</v>
      </c>
      <c r="G7472" s="7" t="n">
        <v>61.78</v>
      </c>
    </row>
    <row r="7473" customFormat="false" ht="15" hidden="false" customHeight="false" outlineLevel="0" collapsed="false">
      <c r="A7473" s="7" t="s">
        <v>23</v>
      </c>
      <c r="B7473" s="7" t="s">
        <v>100</v>
      </c>
      <c r="C7473" s="7" t="s">
        <v>1336</v>
      </c>
      <c r="D7473" s="7" t="n">
        <v>4</v>
      </c>
      <c r="E7473" s="7" t="n">
        <v>123.57</v>
      </c>
      <c r="F7473" s="7" t="n">
        <v>1</v>
      </c>
      <c r="G7473" s="7" t="n">
        <v>30.89</v>
      </c>
    </row>
    <row r="7474" customFormat="false" ht="15" hidden="false" customHeight="false" outlineLevel="0" collapsed="false">
      <c r="A7474" s="7" t="s">
        <v>23</v>
      </c>
      <c r="B7474" s="7" t="s">
        <v>117</v>
      </c>
      <c r="C7474" s="7" t="s">
        <v>1336</v>
      </c>
      <c r="D7474" s="7" t="n">
        <v>2</v>
      </c>
      <c r="E7474" s="7" t="n">
        <v>61.78</v>
      </c>
      <c r="F7474" s="7" t="n">
        <v>1</v>
      </c>
      <c r="G7474" s="7" t="n">
        <v>30.89</v>
      </c>
    </row>
    <row r="7475" customFormat="false" ht="15" hidden="false" customHeight="false" outlineLevel="0" collapsed="false">
      <c r="A7475" s="7" t="s">
        <v>23</v>
      </c>
      <c r="B7475" s="7" t="s">
        <v>131</v>
      </c>
      <c r="C7475" s="7" t="s">
        <v>1336</v>
      </c>
      <c r="D7475" s="7" t="n">
        <v>4</v>
      </c>
      <c r="E7475" s="7" t="n">
        <v>123.57</v>
      </c>
      <c r="F7475" s="7" t="n">
        <v>2</v>
      </c>
      <c r="G7475" s="7" t="n">
        <v>61.78</v>
      </c>
    </row>
    <row r="7476" customFormat="false" ht="15" hidden="false" customHeight="false" outlineLevel="0" collapsed="false">
      <c r="A7476" s="7" t="s">
        <v>23</v>
      </c>
      <c r="B7476" s="7" t="s">
        <v>263</v>
      </c>
      <c r="C7476" s="7" t="s">
        <v>1337</v>
      </c>
      <c r="D7476" s="7" t="n">
        <v>2</v>
      </c>
      <c r="E7476" s="7" t="n">
        <v>84.99</v>
      </c>
      <c r="F7476" s="7" t="n">
        <v>0</v>
      </c>
      <c r="G7476" s="7" t="n">
        <v>0</v>
      </c>
    </row>
    <row r="7477" customFormat="false" ht="15" hidden="false" customHeight="false" outlineLevel="0" collapsed="false">
      <c r="A7477" s="7" t="s">
        <v>23</v>
      </c>
      <c r="B7477" s="7" t="s">
        <v>263</v>
      </c>
      <c r="C7477" s="7" t="s">
        <v>1337</v>
      </c>
      <c r="D7477" s="7" t="n">
        <v>7</v>
      </c>
      <c r="E7477" s="7" t="n">
        <v>314.64</v>
      </c>
      <c r="F7477" s="7" t="n">
        <v>0</v>
      </c>
      <c r="G7477" s="7" t="n">
        <v>0</v>
      </c>
    </row>
    <row r="7478" customFormat="false" ht="15" hidden="false" customHeight="false" outlineLevel="0" collapsed="false">
      <c r="A7478" s="7" t="s">
        <v>23</v>
      </c>
      <c r="B7478" s="7" t="s">
        <v>234</v>
      </c>
      <c r="C7478" s="7" t="s">
        <v>1338</v>
      </c>
      <c r="D7478" s="7" t="n">
        <v>2</v>
      </c>
      <c r="E7478" s="7" t="n">
        <v>89.73</v>
      </c>
      <c r="F7478" s="7" t="n">
        <v>0</v>
      </c>
      <c r="G7478" s="7" t="n">
        <v>0</v>
      </c>
    </row>
    <row r="7479" customFormat="false" ht="15" hidden="false" customHeight="false" outlineLevel="0" collapsed="false">
      <c r="A7479" s="7" t="s">
        <v>23</v>
      </c>
      <c r="B7479" s="7" t="s">
        <v>234</v>
      </c>
      <c r="C7479" s="7" t="s">
        <v>1338</v>
      </c>
      <c r="D7479" s="7" t="n">
        <v>7</v>
      </c>
      <c r="E7479" s="7" t="n">
        <v>327.76</v>
      </c>
      <c r="F7479" s="7" t="n">
        <v>0</v>
      </c>
      <c r="G7479" s="7" t="n">
        <v>0</v>
      </c>
    </row>
    <row r="7480" customFormat="false" ht="15" hidden="false" customHeight="false" outlineLevel="0" collapsed="false">
      <c r="A7480" s="7" t="s">
        <v>23</v>
      </c>
      <c r="B7480" s="7" t="s">
        <v>662</v>
      </c>
      <c r="C7480" s="7" t="s">
        <v>1522</v>
      </c>
      <c r="D7480" s="7" t="n">
        <v>5</v>
      </c>
      <c r="E7480" s="7" t="n">
        <v>1063.77</v>
      </c>
      <c r="F7480" s="7" t="n">
        <v>0</v>
      </c>
      <c r="G7480" s="7" t="n">
        <v>0</v>
      </c>
    </row>
    <row r="7481" customFormat="false" ht="15" hidden="false" customHeight="false" outlineLevel="0" collapsed="false">
      <c r="A7481" s="7" t="s">
        <v>23</v>
      </c>
      <c r="B7481" s="7" t="s">
        <v>201</v>
      </c>
      <c r="C7481" s="7" t="s">
        <v>1344</v>
      </c>
      <c r="D7481" s="7" t="n">
        <v>20</v>
      </c>
      <c r="E7481" s="7" t="n">
        <v>289.65</v>
      </c>
      <c r="F7481" s="7" t="n">
        <v>0</v>
      </c>
      <c r="G7481" s="7" t="n">
        <v>0</v>
      </c>
    </row>
    <row r="7482" customFormat="false" ht="15" hidden="false" customHeight="false" outlineLevel="0" collapsed="false">
      <c r="A7482" s="7" t="s">
        <v>23</v>
      </c>
      <c r="B7482" s="7" t="s">
        <v>246</v>
      </c>
      <c r="C7482" s="7" t="s">
        <v>1345</v>
      </c>
      <c r="D7482" s="7" t="n">
        <v>2</v>
      </c>
      <c r="E7482" s="7" t="n">
        <v>28.96</v>
      </c>
      <c r="F7482" s="7" t="n">
        <v>2</v>
      </c>
      <c r="G7482" s="7" t="n">
        <v>28.96</v>
      </c>
    </row>
    <row r="7483" customFormat="false" ht="15" hidden="false" customHeight="false" outlineLevel="0" collapsed="false">
      <c r="A7483" s="7" t="s">
        <v>23</v>
      </c>
      <c r="B7483" s="7" t="s">
        <v>150</v>
      </c>
      <c r="C7483" s="7" t="s">
        <v>1349</v>
      </c>
      <c r="D7483" s="7" t="n">
        <v>0</v>
      </c>
      <c r="E7483" s="7" t="n">
        <v>0</v>
      </c>
      <c r="F7483" s="7" t="n">
        <v>10</v>
      </c>
      <c r="G7483" s="7" t="n">
        <v>187.05</v>
      </c>
    </row>
    <row r="7484" customFormat="false" ht="15" hidden="false" customHeight="false" outlineLevel="0" collapsed="false">
      <c r="A7484" s="7" t="s">
        <v>23</v>
      </c>
      <c r="B7484" s="7" t="s">
        <v>114</v>
      </c>
      <c r="C7484" s="7" t="s">
        <v>1354</v>
      </c>
      <c r="D7484" s="7" t="n">
        <v>10</v>
      </c>
      <c r="E7484" s="7" t="n">
        <v>402.68</v>
      </c>
      <c r="F7484" s="7" t="n">
        <v>20</v>
      </c>
      <c r="G7484" s="7" t="n">
        <v>805.35</v>
      </c>
    </row>
    <row r="7485" customFormat="false" ht="15" hidden="false" customHeight="false" outlineLevel="0" collapsed="false">
      <c r="A7485" s="7" t="s">
        <v>23</v>
      </c>
      <c r="B7485" s="7" t="s">
        <v>179</v>
      </c>
      <c r="C7485" s="7" t="s">
        <v>1357</v>
      </c>
      <c r="D7485" s="7" t="n">
        <v>0</v>
      </c>
      <c r="E7485" s="7" t="n">
        <v>0</v>
      </c>
      <c r="F7485" s="7" t="n">
        <v>5</v>
      </c>
      <c r="G7485" s="7" t="n">
        <v>119.29</v>
      </c>
    </row>
    <row r="7486" customFormat="false" ht="15" hidden="false" customHeight="false" outlineLevel="0" collapsed="false">
      <c r="A7486" s="7" t="s">
        <v>23</v>
      </c>
      <c r="B7486" s="7" t="s">
        <v>278</v>
      </c>
      <c r="C7486" s="7" t="s">
        <v>1372</v>
      </c>
      <c r="D7486" s="7" t="n">
        <v>3</v>
      </c>
      <c r="E7486" s="7" t="n">
        <v>180</v>
      </c>
      <c r="F7486" s="7" t="n">
        <v>8</v>
      </c>
      <c r="G7486" s="7" t="n">
        <v>480</v>
      </c>
    </row>
    <row r="7487" customFormat="false" ht="15" hidden="false" customHeight="false" outlineLevel="0" collapsed="false">
      <c r="A7487" s="7" t="s">
        <v>23</v>
      </c>
      <c r="B7487" s="7" t="s">
        <v>268</v>
      </c>
      <c r="C7487" s="7" t="s">
        <v>1372</v>
      </c>
      <c r="D7487" s="7" t="n">
        <v>6</v>
      </c>
      <c r="E7487" s="7" t="n">
        <v>360</v>
      </c>
      <c r="F7487" s="7" t="n">
        <v>8</v>
      </c>
      <c r="G7487" s="7" t="n">
        <v>480</v>
      </c>
    </row>
    <row r="7488" customFormat="false" ht="15" hidden="false" customHeight="false" outlineLevel="0" collapsed="false">
      <c r="A7488" s="7" t="s">
        <v>23</v>
      </c>
      <c r="B7488" s="7" t="s">
        <v>268</v>
      </c>
      <c r="C7488" s="7" t="s">
        <v>1372</v>
      </c>
      <c r="D7488" s="7" t="n">
        <v>1</v>
      </c>
      <c r="E7488" s="7" t="n">
        <v>0.01</v>
      </c>
      <c r="F7488" s="7" t="n">
        <v>0</v>
      </c>
      <c r="G7488" s="7" t="n">
        <v>0</v>
      </c>
    </row>
    <row r="7489" customFormat="false" ht="15" hidden="false" customHeight="false" outlineLevel="0" collapsed="false">
      <c r="A7489" s="7" t="s">
        <v>23</v>
      </c>
      <c r="B7489" s="7" t="s">
        <v>158</v>
      </c>
      <c r="C7489" s="7" t="s">
        <v>1380</v>
      </c>
      <c r="D7489" s="7" t="n">
        <v>2</v>
      </c>
      <c r="E7489" s="7" t="n">
        <v>103.96</v>
      </c>
      <c r="F7489" s="7" t="n">
        <v>0</v>
      </c>
      <c r="G7489" s="7" t="n">
        <v>0</v>
      </c>
    </row>
    <row r="7490" customFormat="false" ht="15" hidden="false" customHeight="false" outlineLevel="0" collapsed="false">
      <c r="A7490" s="7" t="s">
        <v>23</v>
      </c>
      <c r="B7490" s="7" t="s">
        <v>284</v>
      </c>
      <c r="C7490" s="7" t="s">
        <v>1381</v>
      </c>
      <c r="D7490" s="7" t="n">
        <v>5</v>
      </c>
      <c r="E7490" s="7" t="n">
        <v>473.17</v>
      </c>
      <c r="F7490" s="7" t="n">
        <v>8</v>
      </c>
      <c r="G7490" s="7" t="n">
        <v>757.07</v>
      </c>
    </row>
    <row r="7491" customFormat="false" ht="15" hidden="false" customHeight="false" outlineLevel="0" collapsed="false">
      <c r="A7491" s="7" t="s">
        <v>23</v>
      </c>
      <c r="B7491" s="7" t="s">
        <v>348</v>
      </c>
      <c r="C7491" s="7" t="s">
        <v>1382</v>
      </c>
      <c r="D7491" s="7" t="n">
        <v>1</v>
      </c>
      <c r="E7491" s="7" t="n">
        <v>126.51</v>
      </c>
      <c r="F7491" s="7" t="n">
        <v>2</v>
      </c>
      <c r="G7491" s="7" t="n">
        <v>253.02</v>
      </c>
    </row>
    <row r="7492" customFormat="false" ht="15" hidden="false" customHeight="false" outlineLevel="0" collapsed="false">
      <c r="A7492" s="7" t="s">
        <v>23</v>
      </c>
      <c r="B7492" s="7" t="s">
        <v>458</v>
      </c>
      <c r="C7492" s="7" t="s">
        <v>1382</v>
      </c>
      <c r="D7492" s="7" t="n">
        <v>0</v>
      </c>
      <c r="E7492" s="7" t="n">
        <v>0</v>
      </c>
      <c r="F7492" s="7" t="n">
        <v>1</v>
      </c>
      <c r="G7492" s="7" t="n">
        <v>126.51</v>
      </c>
    </row>
    <row r="7493" customFormat="false" ht="15" hidden="false" customHeight="false" outlineLevel="0" collapsed="false">
      <c r="A7493" s="7" t="s">
        <v>23</v>
      </c>
      <c r="B7493" s="7" t="s">
        <v>344</v>
      </c>
      <c r="C7493" s="7" t="s">
        <v>1382</v>
      </c>
      <c r="D7493" s="7" t="n">
        <v>1</v>
      </c>
      <c r="E7493" s="7" t="n">
        <v>126.51</v>
      </c>
      <c r="F7493" s="7" t="n">
        <v>2</v>
      </c>
      <c r="G7493" s="7" t="n">
        <v>253.02</v>
      </c>
    </row>
    <row r="7494" customFormat="false" ht="15" hidden="false" customHeight="false" outlineLevel="0" collapsed="false">
      <c r="A7494" s="7" t="s">
        <v>23</v>
      </c>
      <c r="B7494" s="7" t="s">
        <v>725</v>
      </c>
      <c r="C7494" s="7" t="s">
        <v>1554</v>
      </c>
      <c r="D7494" s="7" t="n">
        <v>1</v>
      </c>
      <c r="E7494" s="7" t="n">
        <v>330.86</v>
      </c>
      <c r="F7494" s="7" t="n">
        <v>0</v>
      </c>
      <c r="G7494" s="7" t="n">
        <v>0</v>
      </c>
    </row>
    <row r="7495" customFormat="false" ht="15" hidden="false" customHeight="false" outlineLevel="0" collapsed="false">
      <c r="A7495" s="7" t="s">
        <v>23</v>
      </c>
      <c r="B7495" s="7" t="s">
        <v>724</v>
      </c>
      <c r="C7495" s="7" t="s">
        <v>1554</v>
      </c>
      <c r="D7495" s="7" t="n">
        <v>1</v>
      </c>
      <c r="E7495" s="7" t="n">
        <v>330.86</v>
      </c>
      <c r="F7495" s="7" t="n">
        <v>0</v>
      </c>
      <c r="G7495" s="7" t="n">
        <v>0</v>
      </c>
    </row>
    <row r="7496" customFormat="false" ht="15" hidden="false" customHeight="false" outlineLevel="0" collapsed="false">
      <c r="A7496" s="7" t="s">
        <v>23</v>
      </c>
      <c r="B7496" s="7" t="s">
        <v>861</v>
      </c>
      <c r="C7496" s="7" t="s">
        <v>1514</v>
      </c>
      <c r="D7496" s="7" t="n">
        <v>0</v>
      </c>
      <c r="E7496" s="7" t="n">
        <v>0</v>
      </c>
      <c r="F7496" s="7" t="n">
        <v>1</v>
      </c>
      <c r="G7496" s="7" t="n">
        <v>330.88</v>
      </c>
    </row>
    <row r="7497" customFormat="false" ht="15" hidden="false" customHeight="false" outlineLevel="0" collapsed="false">
      <c r="A7497" s="7" t="s">
        <v>23</v>
      </c>
      <c r="B7497" s="7" t="s">
        <v>722</v>
      </c>
      <c r="C7497" s="7" t="s">
        <v>1514</v>
      </c>
      <c r="D7497" s="7" t="n">
        <v>0</v>
      </c>
      <c r="E7497" s="7" t="n">
        <v>0</v>
      </c>
      <c r="F7497" s="7" t="n">
        <v>1</v>
      </c>
      <c r="G7497" s="7" t="n">
        <v>330.88</v>
      </c>
    </row>
    <row r="7498" customFormat="false" ht="15" hidden="false" customHeight="false" outlineLevel="0" collapsed="false">
      <c r="A7498" s="7" t="s">
        <v>23</v>
      </c>
      <c r="B7498" s="7" t="s">
        <v>694</v>
      </c>
      <c r="C7498" s="7" t="s">
        <v>1385</v>
      </c>
      <c r="D7498" s="7" t="n">
        <v>1</v>
      </c>
      <c r="E7498" s="7" t="n">
        <v>95</v>
      </c>
      <c r="F7498" s="7" t="n">
        <v>0</v>
      </c>
      <c r="G7498" s="7" t="n">
        <v>0</v>
      </c>
    </row>
    <row r="7499" customFormat="false" ht="15" hidden="false" customHeight="false" outlineLevel="0" collapsed="false">
      <c r="A7499" s="7" t="s">
        <v>23</v>
      </c>
      <c r="B7499" s="7" t="s">
        <v>694</v>
      </c>
      <c r="C7499" s="7" t="s">
        <v>1385</v>
      </c>
      <c r="D7499" s="7" t="n">
        <v>3</v>
      </c>
      <c r="E7499" s="7" t="n">
        <v>254.99</v>
      </c>
      <c r="F7499" s="7" t="n">
        <v>0</v>
      </c>
      <c r="G7499" s="7" t="n">
        <v>0</v>
      </c>
    </row>
    <row r="7500" customFormat="false" ht="15" hidden="false" customHeight="false" outlineLevel="0" collapsed="false">
      <c r="A7500" s="7" t="s">
        <v>23</v>
      </c>
      <c r="B7500" s="7" t="s">
        <v>680</v>
      </c>
      <c r="C7500" s="7" t="s">
        <v>1385</v>
      </c>
      <c r="D7500" s="7" t="n">
        <v>5</v>
      </c>
      <c r="E7500" s="7" t="n">
        <v>406</v>
      </c>
      <c r="F7500" s="7" t="n">
        <v>0</v>
      </c>
      <c r="G7500" s="7" t="n">
        <v>0</v>
      </c>
    </row>
    <row r="7501" customFormat="false" ht="15" hidden="false" customHeight="false" outlineLevel="0" collapsed="false">
      <c r="A7501" s="7" t="s">
        <v>23</v>
      </c>
      <c r="B7501" s="7" t="s">
        <v>680</v>
      </c>
      <c r="C7501" s="7" t="s">
        <v>1385</v>
      </c>
      <c r="D7501" s="7" t="n">
        <v>7</v>
      </c>
      <c r="E7501" s="7" t="n">
        <v>665.02</v>
      </c>
      <c r="F7501" s="7" t="n">
        <v>0</v>
      </c>
      <c r="G7501" s="7" t="n">
        <v>0</v>
      </c>
    </row>
    <row r="7502" customFormat="false" ht="15" hidden="false" customHeight="false" outlineLevel="0" collapsed="false">
      <c r="A7502" s="7" t="s">
        <v>23</v>
      </c>
      <c r="B7502" s="7" t="s">
        <v>688</v>
      </c>
      <c r="C7502" s="7" t="s">
        <v>1385</v>
      </c>
      <c r="D7502" s="7" t="n">
        <v>4</v>
      </c>
      <c r="E7502" s="7" t="n">
        <v>324.8</v>
      </c>
      <c r="F7502" s="7" t="n">
        <v>0</v>
      </c>
      <c r="G7502" s="7" t="n">
        <v>0</v>
      </c>
    </row>
    <row r="7503" customFormat="false" ht="15" hidden="false" customHeight="false" outlineLevel="0" collapsed="false">
      <c r="A7503" s="7" t="s">
        <v>23</v>
      </c>
      <c r="B7503" s="7" t="s">
        <v>688</v>
      </c>
      <c r="C7503" s="7" t="s">
        <v>1385</v>
      </c>
      <c r="D7503" s="7" t="n">
        <v>3</v>
      </c>
      <c r="E7503" s="7" t="n">
        <v>285.01</v>
      </c>
      <c r="F7503" s="7" t="n">
        <v>0</v>
      </c>
      <c r="G7503" s="7" t="n">
        <v>0</v>
      </c>
    </row>
    <row r="7504" customFormat="false" ht="15" hidden="false" customHeight="false" outlineLevel="0" collapsed="false">
      <c r="A7504" s="7" t="s">
        <v>23</v>
      </c>
      <c r="B7504" s="7" t="s">
        <v>148</v>
      </c>
      <c r="C7504" s="7" t="s">
        <v>1387</v>
      </c>
      <c r="D7504" s="7" t="n">
        <v>4</v>
      </c>
      <c r="E7504" s="7" t="n">
        <v>123.57</v>
      </c>
      <c r="F7504" s="7" t="n">
        <v>2</v>
      </c>
      <c r="G7504" s="7" t="n">
        <v>61.78</v>
      </c>
    </row>
    <row r="7505" customFormat="false" ht="15" hidden="false" customHeight="false" outlineLevel="0" collapsed="false">
      <c r="A7505" s="7" t="s">
        <v>23</v>
      </c>
      <c r="B7505" s="7" t="s">
        <v>139</v>
      </c>
      <c r="C7505" s="7" t="s">
        <v>1387</v>
      </c>
      <c r="D7505" s="7" t="n">
        <v>6</v>
      </c>
      <c r="E7505" s="7" t="n">
        <v>185.36</v>
      </c>
      <c r="F7505" s="7" t="n">
        <v>2</v>
      </c>
      <c r="G7505" s="7" t="n">
        <v>61.78</v>
      </c>
    </row>
    <row r="7506" customFormat="false" ht="15" hidden="false" customHeight="false" outlineLevel="0" collapsed="false">
      <c r="A7506" s="7" t="s">
        <v>23</v>
      </c>
      <c r="B7506" s="7" t="s">
        <v>189</v>
      </c>
      <c r="C7506" s="7" t="s">
        <v>1387</v>
      </c>
      <c r="D7506" s="7" t="n">
        <v>2</v>
      </c>
      <c r="E7506" s="7" t="n">
        <v>61.78</v>
      </c>
      <c r="F7506" s="7" t="n">
        <v>1</v>
      </c>
      <c r="G7506" s="7" t="n">
        <v>30.89</v>
      </c>
    </row>
    <row r="7507" customFormat="false" ht="15" hidden="false" customHeight="false" outlineLevel="0" collapsed="false">
      <c r="A7507" s="7" t="s">
        <v>23</v>
      </c>
      <c r="B7507" s="7" t="s">
        <v>181</v>
      </c>
      <c r="C7507" s="7" t="s">
        <v>1387</v>
      </c>
      <c r="D7507" s="7" t="n">
        <v>6</v>
      </c>
      <c r="E7507" s="7" t="n">
        <v>185.36</v>
      </c>
      <c r="F7507" s="7" t="n">
        <v>3</v>
      </c>
      <c r="G7507" s="7" t="n">
        <v>92.67</v>
      </c>
    </row>
    <row r="7508" customFormat="false" ht="15" hidden="false" customHeight="false" outlineLevel="0" collapsed="false">
      <c r="A7508" s="7" t="s">
        <v>23</v>
      </c>
      <c r="B7508" s="7" t="s">
        <v>101</v>
      </c>
      <c r="C7508" s="7" t="s">
        <v>1389</v>
      </c>
      <c r="D7508" s="7" t="n">
        <v>4</v>
      </c>
      <c r="E7508" s="7" t="n">
        <v>123.57</v>
      </c>
      <c r="F7508" s="7" t="n">
        <v>0</v>
      </c>
      <c r="G7508" s="7" t="n">
        <v>0</v>
      </c>
    </row>
    <row r="7509" customFormat="false" ht="15" hidden="false" customHeight="false" outlineLevel="0" collapsed="false">
      <c r="A7509" s="7" t="s">
        <v>23</v>
      </c>
      <c r="B7509" s="7" t="s">
        <v>118</v>
      </c>
      <c r="C7509" s="7" t="s">
        <v>1389</v>
      </c>
      <c r="D7509" s="7" t="n">
        <v>4</v>
      </c>
      <c r="E7509" s="7" t="n">
        <v>123.57</v>
      </c>
      <c r="F7509" s="7" t="n">
        <v>0</v>
      </c>
      <c r="G7509" s="7" t="n">
        <v>0</v>
      </c>
    </row>
    <row r="7510" customFormat="false" ht="15" hidden="false" customHeight="false" outlineLevel="0" collapsed="false">
      <c r="A7510" s="7" t="s">
        <v>23</v>
      </c>
      <c r="B7510" s="7" t="s">
        <v>133</v>
      </c>
      <c r="C7510" s="7" t="s">
        <v>1390</v>
      </c>
      <c r="D7510" s="7" t="n">
        <v>2</v>
      </c>
      <c r="E7510" s="7" t="n">
        <v>74.91</v>
      </c>
      <c r="F7510" s="7" t="n">
        <v>2</v>
      </c>
      <c r="G7510" s="7" t="n">
        <v>74.9</v>
      </c>
    </row>
    <row r="7511" customFormat="false" ht="15" hidden="false" customHeight="false" outlineLevel="0" collapsed="false">
      <c r="A7511" s="7" t="s">
        <v>23</v>
      </c>
      <c r="B7511" s="7" t="s">
        <v>154</v>
      </c>
      <c r="C7511" s="7" t="s">
        <v>1390</v>
      </c>
      <c r="D7511" s="7" t="n">
        <v>2</v>
      </c>
      <c r="E7511" s="7" t="n">
        <v>74.91</v>
      </c>
      <c r="F7511" s="7" t="n">
        <v>1</v>
      </c>
      <c r="G7511" s="7" t="n">
        <v>37.45</v>
      </c>
    </row>
    <row r="7512" customFormat="false" ht="15" hidden="false" customHeight="false" outlineLevel="0" collapsed="false">
      <c r="A7512" s="7" t="s">
        <v>23</v>
      </c>
      <c r="B7512" s="7" t="s">
        <v>216</v>
      </c>
      <c r="C7512" s="7" t="s">
        <v>1390</v>
      </c>
      <c r="D7512" s="7" t="n">
        <v>2</v>
      </c>
      <c r="E7512" s="7" t="n">
        <v>74.91</v>
      </c>
      <c r="F7512" s="7" t="n">
        <v>0</v>
      </c>
      <c r="G7512" s="7" t="n">
        <v>0</v>
      </c>
    </row>
    <row r="7513" customFormat="false" ht="15" hidden="false" customHeight="false" outlineLevel="0" collapsed="false">
      <c r="A7513" s="7" t="s">
        <v>23</v>
      </c>
      <c r="B7513" s="7" t="s">
        <v>167</v>
      </c>
      <c r="C7513" s="7" t="s">
        <v>1390</v>
      </c>
      <c r="D7513" s="7" t="n">
        <v>2</v>
      </c>
      <c r="E7513" s="7" t="n">
        <v>74.91</v>
      </c>
      <c r="F7513" s="7" t="n">
        <v>2</v>
      </c>
      <c r="G7513" s="7" t="n">
        <v>74.91</v>
      </c>
    </row>
    <row r="7514" customFormat="false" ht="15" hidden="false" customHeight="false" outlineLevel="0" collapsed="false">
      <c r="A7514" s="7" t="s">
        <v>23</v>
      </c>
      <c r="B7514" s="7" t="s">
        <v>436</v>
      </c>
      <c r="C7514" s="7" t="s">
        <v>1396</v>
      </c>
      <c r="D7514" s="7" t="n">
        <v>1</v>
      </c>
      <c r="E7514" s="7" t="n">
        <v>158.12</v>
      </c>
      <c r="F7514" s="7" t="n">
        <v>0</v>
      </c>
      <c r="G7514" s="7" t="n">
        <v>0</v>
      </c>
    </row>
    <row r="7515" customFormat="false" ht="15" hidden="false" customHeight="false" outlineLevel="0" collapsed="false">
      <c r="A7515" s="7" t="s">
        <v>23</v>
      </c>
      <c r="B7515" s="7" t="s">
        <v>488</v>
      </c>
      <c r="C7515" s="7" t="s">
        <v>1396</v>
      </c>
      <c r="D7515" s="7" t="n">
        <v>1</v>
      </c>
      <c r="E7515" s="7" t="n">
        <v>158.12</v>
      </c>
      <c r="F7515" s="7" t="n">
        <v>0</v>
      </c>
      <c r="G7515" s="7" t="n">
        <v>0</v>
      </c>
    </row>
    <row r="7516" customFormat="false" ht="15" hidden="false" customHeight="false" outlineLevel="0" collapsed="false">
      <c r="A7516" s="7" t="s">
        <v>23</v>
      </c>
      <c r="B7516" s="7" t="s">
        <v>397</v>
      </c>
      <c r="C7516" s="7" t="s">
        <v>1396</v>
      </c>
      <c r="D7516" s="7" t="n">
        <v>2</v>
      </c>
      <c r="E7516" s="7" t="n">
        <v>316.24</v>
      </c>
      <c r="F7516" s="7" t="n">
        <v>0</v>
      </c>
      <c r="G7516" s="7" t="n">
        <v>0</v>
      </c>
    </row>
    <row r="7517" customFormat="false" ht="15" hidden="false" customHeight="false" outlineLevel="0" collapsed="false">
      <c r="A7517" s="7" t="s">
        <v>23</v>
      </c>
      <c r="B7517" s="7" t="s">
        <v>375</v>
      </c>
      <c r="C7517" s="7" t="s">
        <v>1396</v>
      </c>
      <c r="D7517" s="7" t="n">
        <v>1</v>
      </c>
      <c r="E7517" s="7" t="n">
        <v>158.12</v>
      </c>
      <c r="F7517" s="7" t="n">
        <v>0</v>
      </c>
      <c r="G7517" s="7" t="n">
        <v>0</v>
      </c>
    </row>
    <row r="7518" customFormat="false" ht="15" hidden="false" customHeight="false" outlineLevel="0" collapsed="false">
      <c r="A7518" s="7" t="s">
        <v>23</v>
      </c>
      <c r="B7518" s="7" t="s">
        <v>470</v>
      </c>
      <c r="C7518" s="7" t="s">
        <v>1397</v>
      </c>
      <c r="D7518" s="7" t="n">
        <v>1</v>
      </c>
      <c r="E7518" s="7" t="n">
        <v>140</v>
      </c>
      <c r="F7518" s="7" t="n">
        <v>3</v>
      </c>
      <c r="G7518" s="7" t="n">
        <v>420</v>
      </c>
    </row>
    <row r="7519" customFormat="false" ht="15" hidden="false" customHeight="false" outlineLevel="0" collapsed="false">
      <c r="A7519" s="7" t="s">
        <v>23</v>
      </c>
      <c r="B7519" s="7" t="s">
        <v>633</v>
      </c>
      <c r="C7519" s="7" t="s">
        <v>1397</v>
      </c>
      <c r="D7519" s="7" t="n">
        <v>1</v>
      </c>
      <c r="E7519" s="7" t="n">
        <v>140</v>
      </c>
      <c r="F7519" s="7" t="n">
        <v>2</v>
      </c>
      <c r="G7519" s="7" t="n">
        <v>280</v>
      </c>
    </row>
    <row r="7520" customFormat="false" ht="15" hidden="false" customHeight="false" outlineLevel="0" collapsed="false">
      <c r="A7520" s="7" t="s">
        <v>23</v>
      </c>
      <c r="B7520" s="7" t="s">
        <v>816</v>
      </c>
      <c r="C7520" s="7" t="s">
        <v>1397</v>
      </c>
      <c r="D7520" s="7" t="n">
        <v>0</v>
      </c>
      <c r="E7520" s="7" t="n">
        <v>0</v>
      </c>
      <c r="F7520" s="7" t="n">
        <v>2</v>
      </c>
      <c r="G7520" s="7" t="n">
        <v>280</v>
      </c>
    </row>
    <row r="7521" customFormat="false" ht="15" hidden="false" customHeight="false" outlineLevel="0" collapsed="false">
      <c r="A7521" s="7" t="s">
        <v>23</v>
      </c>
      <c r="B7521" s="7" t="s">
        <v>706</v>
      </c>
      <c r="C7521" s="7" t="s">
        <v>1397</v>
      </c>
      <c r="D7521" s="7" t="n">
        <v>0</v>
      </c>
      <c r="E7521" s="7" t="n">
        <v>0</v>
      </c>
      <c r="F7521" s="7" t="n">
        <v>1</v>
      </c>
      <c r="G7521" s="7" t="n">
        <v>140</v>
      </c>
    </row>
    <row r="7522" customFormat="false" ht="15" hidden="false" customHeight="false" outlineLevel="0" collapsed="false">
      <c r="A7522" s="7" t="s">
        <v>23</v>
      </c>
      <c r="B7522" s="7" t="s">
        <v>428</v>
      </c>
      <c r="C7522" s="7" t="s">
        <v>1398</v>
      </c>
      <c r="D7522" s="7" t="n">
        <v>1</v>
      </c>
      <c r="E7522" s="7" t="n">
        <v>140</v>
      </c>
      <c r="F7522" s="7" t="n">
        <v>1</v>
      </c>
      <c r="G7522" s="7" t="n">
        <v>140</v>
      </c>
    </row>
    <row r="7523" customFormat="false" ht="15" hidden="false" customHeight="false" outlineLevel="0" collapsed="false">
      <c r="A7523" s="7" t="s">
        <v>23</v>
      </c>
      <c r="B7523" s="7" t="s">
        <v>428</v>
      </c>
      <c r="C7523" s="7" t="s">
        <v>1398</v>
      </c>
      <c r="D7523" s="7" t="n">
        <v>1</v>
      </c>
      <c r="E7523" s="7" t="n">
        <v>115.38</v>
      </c>
      <c r="F7523" s="7" t="n">
        <v>0</v>
      </c>
      <c r="G7523" s="7" t="n">
        <v>0</v>
      </c>
    </row>
    <row r="7524" customFormat="false" ht="15" hidden="false" customHeight="false" outlineLevel="0" collapsed="false">
      <c r="A7524" s="7" t="s">
        <v>23</v>
      </c>
      <c r="B7524" s="7" t="s">
        <v>472</v>
      </c>
      <c r="C7524" s="7" t="s">
        <v>1398</v>
      </c>
      <c r="D7524" s="7" t="n">
        <v>0</v>
      </c>
      <c r="E7524" s="7" t="n">
        <v>0</v>
      </c>
      <c r="F7524" s="7" t="n">
        <v>1</v>
      </c>
      <c r="G7524" s="7" t="n">
        <v>140</v>
      </c>
    </row>
    <row r="7525" customFormat="false" ht="15" hidden="false" customHeight="false" outlineLevel="0" collapsed="false">
      <c r="A7525" s="7" t="s">
        <v>23</v>
      </c>
      <c r="B7525" s="7" t="s">
        <v>474</v>
      </c>
      <c r="C7525" s="7" t="s">
        <v>1398</v>
      </c>
      <c r="D7525" s="7" t="n">
        <v>0</v>
      </c>
      <c r="E7525" s="7" t="n">
        <v>0</v>
      </c>
      <c r="F7525" s="7" t="n">
        <v>2</v>
      </c>
      <c r="G7525" s="7" t="n">
        <v>280</v>
      </c>
    </row>
    <row r="7526" customFormat="false" ht="15" hidden="false" customHeight="false" outlineLevel="0" collapsed="false">
      <c r="A7526" s="7" t="s">
        <v>23</v>
      </c>
      <c r="B7526" s="7" t="s">
        <v>184</v>
      </c>
      <c r="C7526" s="7" t="s">
        <v>1399</v>
      </c>
      <c r="D7526" s="7" t="n">
        <v>3</v>
      </c>
      <c r="E7526" s="7" t="n">
        <v>148.9</v>
      </c>
      <c r="F7526" s="7" t="n">
        <v>4</v>
      </c>
      <c r="G7526" s="7" t="n">
        <v>198.54</v>
      </c>
    </row>
    <row r="7527" customFormat="false" ht="15" hidden="false" customHeight="false" outlineLevel="0" collapsed="false">
      <c r="A7527" s="7" t="s">
        <v>23</v>
      </c>
      <c r="B7527" s="7" t="s">
        <v>186</v>
      </c>
      <c r="C7527" s="7" t="s">
        <v>1399</v>
      </c>
      <c r="D7527" s="7" t="n">
        <v>3</v>
      </c>
      <c r="E7527" s="7" t="n">
        <v>148.9</v>
      </c>
      <c r="F7527" s="7" t="n">
        <v>3</v>
      </c>
      <c r="G7527" s="7" t="n">
        <v>148.9</v>
      </c>
    </row>
    <row r="7528" customFormat="false" ht="15" hidden="false" customHeight="false" outlineLevel="0" collapsed="false">
      <c r="A7528" s="7" t="s">
        <v>23</v>
      </c>
      <c r="B7528" s="7" t="s">
        <v>224</v>
      </c>
      <c r="C7528" s="7" t="s">
        <v>1399</v>
      </c>
      <c r="D7528" s="7" t="n">
        <v>3</v>
      </c>
      <c r="E7528" s="7" t="n">
        <v>148.9</v>
      </c>
      <c r="F7528" s="7" t="n">
        <v>0</v>
      </c>
      <c r="G7528" s="7" t="n">
        <v>0</v>
      </c>
    </row>
    <row r="7529" customFormat="false" ht="15" hidden="false" customHeight="false" outlineLevel="0" collapsed="false">
      <c r="A7529" s="7" t="s">
        <v>23</v>
      </c>
      <c r="B7529" s="7" t="s">
        <v>200</v>
      </c>
      <c r="C7529" s="7" t="s">
        <v>1399</v>
      </c>
      <c r="D7529" s="7" t="n">
        <v>3</v>
      </c>
      <c r="E7529" s="7" t="n">
        <v>148.9</v>
      </c>
      <c r="F7529" s="7" t="n">
        <v>3</v>
      </c>
      <c r="G7529" s="7" t="n">
        <v>148.9</v>
      </c>
    </row>
    <row r="7530" customFormat="false" ht="15" hidden="false" customHeight="false" outlineLevel="0" collapsed="false">
      <c r="A7530" s="7" t="s">
        <v>23</v>
      </c>
      <c r="B7530" s="7" t="s">
        <v>686</v>
      </c>
      <c r="C7530" s="7" t="s">
        <v>1400</v>
      </c>
      <c r="D7530" s="7" t="n">
        <v>2</v>
      </c>
      <c r="E7530" s="7" t="n">
        <v>133.02</v>
      </c>
      <c r="F7530" s="7" t="n">
        <v>6</v>
      </c>
      <c r="G7530" s="7" t="n">
        <v>399.06</v>
      </c>
    </row>
    <row r="7531" customFormat="false" ht="15" hidden="false" customHeight="false" outlineLevel="0" collapsed="false">
      <c r="A7531" s="7" t="s">
        <v>23</v>
      </c>
      <c r="B7531" s="7" t="s">
        <v>615</v>
      </c>
      <c r="C7531" s="7" t="s">
        <v>1400</v>
      </c>
      <c r="D7531" s="7" t="n">
        <v>2</v>
      </c>
      <c r="E7531" s="7" t="n">
        <v>133.02</v>
      </c>
      <c r="F7531" s="7" t="n">
        <v>3</v>
      </c>
      <c r="G7531" s="7" t="n">
        <v>199.53</v>
      </c>
    </row>
    <row r="7532" customFormat="false" ht="15" hidden="false" customHeight="false" outlineLevel="0" collapsed="false">
      <c r="A7532" s="7" t="s">
        <v>23</v>
      </c>
      <c r="B7532" s="7" t="s">
        <v>673</v>
      </c>
      <c r="C7532" s="7" t="s">
        <v>1400</v>
      </c>
      <c r="D7532" s="7" t="n">
        <v>2</v>
      </c>
      <c r="E7532" s="7" t="n">
        <v>133.02</v>
      </c>
      <c r="F7532" s="7" t="n">
        <v>1</v>
      </c>
      <c r="G7532" s="7" t="n">
        <v>66.51</v>
      </c>
    </row>
    <row r="7533" customFormat="false" ht="15" hidden="false" customHeight="false" outlineLevel="0" collapsed="false">
      <c r="A7533" s="7" t="s">
        <v>23</v>
      </c>
      <c r="B7533" s="7" t="s">
        <v>562</v>
      </c>
      <c r="C7533" s="7" t="s">
        <v>1401</v>
      </c>
      <c r="D7533" s="7" t="n">
        <v>5</v>
      </c>
      <c r="E7533" s="7" t="n">
        <v>0.04</v>
      </c>
      <c r="F7533" s="7" t="n">
        <v>0</v>
      </c>
      <c r="G7533" s="7" t="n">
        <v>0</v>
      </c>
    </row>
    <row r="7534" customFormat="false" ht="15" hidden="false" customHeight="false" outlineLevel="0" collapsed="false">
      <c r="A7534" s="7" t="s">
        <v>23</v>
      </c>
      <c r="B7534" s="7" t="s">
        <v>562</v>
      </c>
      <c r="C7534" s="7" t="s">
        <v>1401</v>
      </c>
      <c r="D7534" s="7" t="n">
        <v>7</v>
      </c>
      <c r="E7534" s="7" t="n">
        <v>1554.94</v>
      </c>
      <c r="F7534" s="7" t="n">
        <v>0</v>
      </c>
      <c r="G7534" s="7" t="n">
        <v>0</v>
      </c>
    </row>
    <row r="7535" customFormat="false" ht="15" hidden="false" customHeight="false" outlineLevel="0" collapsed="false">
      <c r="A7535" s="7" t="s">
        <v>23</v>
      </c>
      <c r="B7535" s="7" t="s">
        <v>293</v>
      </c>
      <c r="C7535" s="7" t="s">
        <v>1403</v>
      </c>
      <c r="D7535" s="7" t="n">
        <v>6</v>
      </c>
      <c r="E7535" s="7" t="n">
        <v>959.99</v>
      </c>
      <c r="F7535" s="7" t="n">
        <v>9</v>
      </c>
      <c r="G7535" s="7" t="n">
        <v>1439.97</v>
      </c>
    </row>
    <row r="7536" customFormat="false" ht="15" hidden="false" customHeight="false" outlineLevel="0" collapsed="false">
      <c r="A7536" s="7" t="s">
        <v>23</v>
      </c>
      <c r="B7536" s="7" t="s">
        <v>267</v>
      </c>
      <c r="C7536" s="7" t="s">
        <v>1403</v>
      </c>
      <c r="D7536" s="7" t="n">
        <v>6</v>
      </c>
      <c r="E7536" s="7" t="n">
        <v>959.98</v>
      </c>
      <c r="F7536" s="7" t="n">
        <v>9</v>
      </c>
      <c r="G7536" s="7" t="n">
        <v>1439.96</v>
      </c>
    </row>
    <row r="7537" customFormat="false" ht="15" hidden="false" customHeight="false" outlineLevel="0" collapsed="false">
      <c r="A7537" s="7" t="s">
        <v>23</v>
      </c>
      <c r="B7537" s="7" t="s">
        <v>373</v>
      </c>
      <c r="C7537" s="7" t="s">
        <v>1403</v>
      </c>
      <c r="D7537" s="7" t="n">
        <v>7</v>
      </c>
      <c r="E7537" s="7" t="n">
        <v>1119.99</v>
      </c>
      <c r="F7537" s="7" t="n">
        <v>8</v>
      </c>
      <c r="G7537" s="7" t="n">
        <v>1279.97</v>
      </c>
    </row>
    <row r="7538" customFormat="false" ht="15" hidden="false" customHeight="false" outlineLevel="0" collapsed="false">
      <c r="A7538" s="7" t="s">
        <v>23</v>
      </c>
      <c r="B7538" s="7" t="s">
        <v>318</v>
      </c>
      <c r="C7538" s="7" t="s">
        <v>1403</v>
      </c>
      <c r="D7538" s="7" t="n">
        <v>4</v>
      </c>
      <c r="E7538" s="7" t="n">
        <v>639.99</v>
      </c>
      <c r="F7538" s="7" t="n">
        <v>3</v>
      </c>
      <c r="G7538" s="7" t="n">
        <v>479.99</v>
      </c>
    </row>
    <row r="7539" customFormat="false" ht="15" hidden="false" customHeight="false" outlineLevel="0" collapsed="false">
      <c r="A7539" s="7" t="s">
        <v>23</v>
      </c>
      <c r="B7539" s="7" t="s">
        <v>524</v>
      </c>
      <c r="C7539" s="7" t="s">
        <v>1403</v>
      </c>
      <c r="D7539" s="7" t="n">
        <v>2</v>
      </c>
      <c r="E7539" s="7" t="n">
        <v>320</v>
      </c>
      <c r="F7539" s="7" t="n">
        <v>0</v>
      </c>
      <c r="G7539" s="7" t="n">
        <v>0</v>
      </c>
    </row>
    <row r="7540" customFormat="false" ht="15" hidden="false" customHeight="false" outlineLevel="0" collapsed="false">
      <c r="A7540" s="7" t="s">
        <v>23</v>
      </c>
      <c r="B7540" s="7" t="s">
        <v>693</v>
      </c>
      <c r="C7540" s="7" t="s">
        <v>1428</v>
      </c>
      <c r="D7540" s="7" t="n">
        <v>7</v>
      </c>
      <c r="E7540" s="7" t="n">
        <v>984.02</v>
      </c>
      <c r="F7540" s="7" t="n">
        <v>18</v>
      </c>
      <c r="G7540" s="7" t="n">
        <v>2530.32</v>
      </c>
    </row>
    <row r="7541" customFormat="false" ht="15" hidden="false" customHeight="false" outlineLevel="0" collapsed="false">
      <c r="A7541" s="7" t="s">
        <v>23</v>
      </c>
      <c r="B7541" s="7" t="s">
        <v>693</v>
      </c>
      <c r="C7541" s="7" t="s">
        <v>1428</v>
      </c>
      <c r="D7541" s="7" t="n">
        <v>2</v>
      </c>
      <c r="E7541" s="7" t="n">
        <v>280.48</v>
      </c>
      <c r="F7541" s="7" t="n">
        <v>0</v>
      </c>
      <c r="G7541" s="7" t="n">
        <v>0</v>
      </c>
    </row>
    <row r="7542" customFormat="false" ht="15" hidden="false" customHeight="false" outlineLevel="0" collapsed="false">
      <c r="A7542" s="7" t="s">
        <v>23</v>
      </c>
      <c r="B7542" s="7" t="s">
        <v>850</v>
      </c>
      <c r="C7542" s="7" t="s">
        <v>1428</v>
      </c>
      <c r="D7542" s="7" t="n">
        <v>7</v>
      </c>
      <c r="E7542" s="7" t="n">
        <v>984.02</v>
      </c>
      <c r="F7542" s="7" t="n">
        <v>13</v>
      </c>
      <c r="G7542" s="7" t="n">
        <v>1827.45</v>
      </c>
    </row>
    <row r="7543" customFormat="false" ht="15" hidden="false" customHeight="false" outlineLevel="0" collapsed="false">
      <c r="A7543" s="7" t="s">
        <v>23</v>
      </c>
      <c r="B7543" s="7" t="s">
        <v>130</v>
      </c>
      <c r="C7543" s="7" t="s">
        <v>1425</v>
      </c>
      <c r="D7543" s="7" t="n">
        <v>10</v>
      </c>
      <c r="E7543" s="7" t="n">
        <v>489.97</v>
      </c>
      <c r="F7543" s="7" t="n">
        <v>10</v>
      </c>
      <c r="G7543" s="7" t="n">
        <v>489.97</v>
      </c>
    </row>
    <row r="7544" customFormat="false" ht="15" hidden="false" customHeight="false" outlineLevel="0" collapsed="false">
      <c r="A7544" s="7" t="s">
        <v>23</v>
      </c>
      <c r="B7544" s="7" t="s">
        <v>130</v>
      </c>
      <c r="C7544" s="7" t="s">
        <v>1425</v>
      </c>
      <c r="D7544" s="7" t="n">
        <v>2</v>
      </c>
      <c r="E7544" s="7" t="n">
        <v>98</v>
      </c>
      <c r="F7544" s="7" t="n">
        <v>0</v>
      </c>
      <c r="G7544" s="7" t="n">
        <v>0</v>
      </c>
    </row>
    <row r="7545" customFormat="false" ht="15" hidden="false" customHeight="false" outlineLevel="0" collapsed="false">
      <c r="A7545" s="7" t="s">
        <v>23</v>
      </c>
      <c r="B7545" s="7" t="s">
        <v>152</v>
      </c>
      <c r="C7545" s="7" t="s">
        <v>1425</v>
      </c>
      <c r="D7545" s="7" t="n">
        <v>4</v>
      </c>
      <c r="E7545" s="7" t="n">
        <v>195.99</v>
      </c>
      <c r="F7545" s="7" t="n">
        <v>9</v>
      </c>
      <c r="G7545" s="7" t="n">
        <v>440.98</v>
      </c>
    </row>
    <row r="7546" customFormat="false" ht="15" hidden="false" customHeight="false" outlineLevel="0" collapsed="false">
      <c r="A7546" s="7" t="s">
        <v>23</v>
      </c>
      <c r="B7546" s="7" t="s">
        <v>152</v>
      </c>
      <c r="C7546" s="7" t="s">
        <v>1425</v>
      </c>
      <c r="D7546" s="7" t="n">
        <v>2</v>
      </c>
      <c r="E7546" s="7" t="n">
        <v>98</v>
      </c>
      <c r="F7546" s="7" t="n">
        <v>0</v>
      </c>
      <c r="G7546" s="7" t="n">
        <v>0</v>
      </c>
    </row>
    <row r="7547" customFormat="false" ht="15" hidden="false" customHeight="false" outlineLevel="0" collapsed="false">
      <c r="A7547" s="7" t="s">
        <v>23</v>
      </c>
      <c r="B7547" s="7" t="s">
        <v>198</v>
      </c>
      <c r="C7547" s="7" t="s">
        <v>1425</v>
      </c>
      <c r="D7547" s="7" t="n">
        <v>1</v>
      </c>
      <c r="E7547" s="7" t="n">
        <v>49</v>
      </c>
      <c r="F7547" s="7" t="n">
        <v>0</v>
      </c>
      <c r="G7547" s="7" t="n">
        <v>0</v>
      </c>
    </row>
    <row r="7548" customFormat="false" ht="15" hidden="false" customHeight="false" outlineLevel="0" collapsed="false">
      <c r="A7548" s="7" t="s">
        <v>23</v>
      </c>
      <c r="B7548" s="7" t="s">
        <v>198</v>
      </c>
      <c r="C7548" s="7" t="s">
        <v>1425</v>
      </c>
      <c r="D7548" s="7" t="n">
        <v>4</v>
      </c>
      <c r="E7548" s="7" t="n">
        <v>196.01</v>
      </c>
      <c r="F7548" s="7" t="n">
        <v>3</v>
      </c>
      <c r="G7548" s="7" t="n">
        <v>146.99</v>
      </c>
    </row>
    <row r="7549" customFormat="false" ht="15" hidden="false" customHeight="false" outlineLevel="0" collapsed="false">
      <c r="A7549" s="7" t="s">
        <v>23</v>
      </c>
      <c r="B7549" s="7" t="s">
        <v>191</v>
      </c>
      <c r="C7549" s="7" t="s">
        <v>1425</v>
      </c>
      <c r="D7549" s="7" t="n">
        <v>5</v>
      </c>
      <c r="E7549" s="7" t="n">
        <v>244.99</v>
      </c>
      <c r="F7549" s="7" t="n">
        <v>8</v>
      </c>
      <c r="G7549" s="7" t="n">
        <v>391.98</v>
      </c>
    </row>
    <row r="7550" customFormat="false" ht="15" hidden="false" customHeight="false" outlineLevel="0" collapsed="false">
      <c r="A7550" s="7" t="s">
        <v>23</v>
      </c>
      <c r="B7550" s="7" t="s">
        <v>191</v>
      </c>
      <c r="C7550" s="7" t="s">
        <v>1425</v>
      </c>
      <c r="D7550" s="7" t="n">
        <v>1</v>
      </c>
      <c r="E7550" s="7" t="n">
        <v>49</v>
      </c>
      <c r="F7550" s="7" t="n">
        <v>0</v>
      </c>
      <c r="G7550" s="7" t="n">
        <v>0</v>
      </c>
    </row>
    <row r="7551" customFormat="false" ht="15" hidden="false" customHeight="false" outlineLevel="0" collapsed="false">
      <c r="A7551" s="7" t="s">
        <v>23</v>
      </c>
      <c r="B7551" s="7" t="s">
        <v>226</v>
      </c>
      <c r="C7551" s="7" t="s">
        <v>1427</v>
      </c>
      <c r="D7551" s="7" t="n">
        <v>4</v>
      </c>
      <c r="E7551" s="7" t="n">
        <v>207.93</v>
      </c>
      <c r="F7551" s="7" t="n">
        <v>5</v>
      </c>
      <c r="G7551" s="7" t="n">
        <v>259.91</v>
      </c>
    </row>
    <row r="7552" customFormat="false" ht="15" hidden="false" customHeight="false" outlineLevel="0" collapsed="false">
      <c r="A7552" s="7" t="s">
        <v>23</v>
      </c>
      <c r="B7552" s="7" t="s">
        <v>178</v>
      </c>
      <c r="C7552" s="7" t="s">
        <v>1429</v>
      </c>
      <c r="D7552" s="7" t="n">
        <v>3</v>
      </c>
      <c r="E7552" s="7" t="n">
        <v>241.72</v>
      </c>
      <c r="F7552" s="7" t="n">
        <v>0</v>
      </c>
      <c r="G7552" s="7" t="n">
        <v>0</v>
      </c>
    </row>
    <row r="7553" customFormat="false" ht="15" hidden="false" customHeight="false" outlineLevel="0" collapsed="false">
      <c r="A7553" s="7" t="s">
        <v>23</v>
      </c>
      <c r="B7553" s="7" t="s">
        <v>156</v>
      </c>
      <c r="C7553" s="7" t="s">
        <v>1430</v>
      </c>
      <c r="D7553" s="7" t="n">
        <v>0</v>
      </c>
      <c r="E7553" s="7" t="n">
        <v>0</v>
      </c>
      <c r="F7553" s="7" t="n">
        <v>14</v>
      </c>
      <c r="G7553" s="7" t="n">
        <v>910.04</v>
      </c>
    </row>
    <row r="7554" customFormat="false" ht="15" hidden="false" customHeight="false" outlineLevel="0" collapsed="false">
      <c r="A7554" s="7" t="s">
        <v>23</v>
      </c>
      <c r="B7554" s="7" t="s">
        <v>551</v>
      </c>
      <c r="C7554" s="7" t="s">
        <v>1431</v>
      </c>
      <c r="D7554" s="7" t="n">
        <v>1</v>
      </c>
      <c r="E7554" s="7" t="n">
        <v>76.92</v>
      </c>
      <c r="F7554" s="7" t="n">
        <v>0</v>
      </c>
      <c r="G7554" s="7" t="n">
        <v>0</v>
      </c>
    </row>
    <row r="7555" customFormat="false" ht="15" hidden="false" customHeight="false" outlineLevel="0" collapsed="false">
      <c r="A7555" s="7" t="s">
        <v>23</v>
      </c>
      <c r="B7555" s="7" t="s">
        <v>551</v>
      </c>
      <c r="C7555" s="7" t="s">
        <v>1431</v>
      </c>
      <c r="D7555" s="7" t="n">
        <v>3</v>
      </c>
      <c r="E7555" s="7" t="n">
        <v>270</v>
      </c>
      <c r="F7555" s="7" t="n">
        <v>2</v>
      </c>
      <c r="G7555" s="7" t="n">
        <v>180</v>
      </c>
    </row>
    <row r="7556" customFormat="false" ht="15" hidden="false" customHeight="false" outlineLevel="0" collapsed="false">
      <c r="A7556" s="7" t="s">
        <v>23</v>
      </c>
      <c r="B7556" s="7" t="s">
        <v>551</v>
      </c>
      <c r="C7556" s="7" t="s">
        <v>1431</v>
      </c>
      <c r="D7556" s="7" t="n">
        <v>2</v>
      </c>
      <c r="E7556" s="7" t="n">
        <v>178</v>
      </c>
      <c r="F7556" s="7" t="n">
        <v>0</v>
      </c>
      <c r="G7556" s="7" t="n">
        <v>0</v>
      </c>
    </row>
    <row r="7557" customFormat="false" ht="15" hidden="false" customHeight="false" outlineLevel="0" collapsed="false">
      <c r="A7557" s="7" t="s">
        <v>23</v>
      </c>
      <c r="B7557" s="7" t="s">
        <v>550</v>
      </c>
      <c r="C7557" s="7" t="s">
        <v>1431</v>
      </c>
      <c r="D7557" s="7" t="n">
        <v>1</v>
      </c>
      <c r="E7557" s="7" t="n">
        <v>90</v>
      </c>
      <c r="F7557" s="7" t="n">
        <v>1</v>
      </c>
      <c r="G7557" s="7" t="n">
        <v>90</v>
      </c>
    </row>
    <row r="7558" customFormat="false" ht="15" hidden="false" customHeight="false" outlineLevel="0" collapsed="false">
      <c r="A7558" s="7" t="s">
        <v>23</v>
      </c>
      <c r="B7558" s="7" t="s">
        <v>550</v>
      </c>
      <c r="C7558" s="7" t="s">
        <v>1431</v>
      </c>
      <c r="D7558" s="7" t="n">
        <v>1</v>
      </c>
      <c r="E7558" s="7" t="n">
        <v>89</v>
      </c>
      <c r="F7558" s="7" t="n">
        <v>0</v>
      </c>
      <c r="G7558" s="7" t="n">
        <v>0</v>
      </c>
    </row>
    <row r="7559" customFormat="false" ht="15" hidden="false" customHeight="false" outlineLevel="0" collapsed="false">
      <c r="A7559" s="7" t="s">
        <v>23</v>
      </c>
      <c r="B7559" s="7" t="s">
        <v>550</v>
      </c>
      <c r="C7559" s="7" t="s">
        <v>1431</v>
      </c>
      <c r="D7559" s="7" t="n">
        <v>1</v>
      </c>
      <c r="E7559" s="7" t="n">
        <v>76.92</v>
      </c>
      <c r="F7559" s="7" t="n">
        <v>0</v>
      </c>
      <c r="G7559" s="7" t="n">
        <v>0</v>
      </c>
    </row>
    <row r="7560" customFormat="false" ht="15" hidden="false" customHeight="false" outlineLevel="0" collapsed="false">
      <c r="A7560" s="7" t="s">
        <v>23</v>
      </c>
      <c r="B7560" s="7" t="s">
        <v>738</v>
      </c>
      <c r="C7560" s="7" t="s">
        <v>1431</v>
      </c>
      <c r="D7560" s="7" t="n">
        <v>2</v>
      </c>
      <c r="E7560" s="7" t="n">
        <v>178</v>
      </c>
      <c r="F7560" s="7" t="n">
        <v>0</v>
      </c>
      <c r="G7560" s="7" t="n">
        <v>0</v>
      </c>
    </row>
    <row r="7561" customFormat="false" ht="15" hidden="false" customHeight="false" outlineLevel="0" collapsed="false">
      <c r="A7561" s="7" t="s">
        <v>23</v>
      </c>
      <c r="B7561" s="7" t="s">
        <v>763</v>
      </c>
      <c r="C7561" s="7" t="s">
        <v>1431</v>
      </c>
      <c r="D7561" s="7" t="n">
        <v>3</v>
      </c>
      <c r="E7561" s="7" t="n">
        <v>270</v>
      </c>
      <c r="F7561" s="7" t="n">
        <v>6</v>
      </c>
      <c r="G7561" s="7" t="n">
        <v>540</v>
      </c>
    </row>
    <row r="7562" customFormat="false" ht="15" hidden="false" customHeight="false" outlineLevel="0" collapsed="false">
      <c r="A7562" s="7" t="s">
        <v>23</v>
      </c>
      <c r="B7562" s="7" t="s">
        <v>763</v>
      </c>
      <c r="C7562" s="7" t="s">
        <v>1431</v>
      </c>
      <c r="D7562" s="7" t="n">
        <v>2</v>
      </c>
      <c r="E7562" s="7" t="n">
        <v>178</v>
      </c>
      <c r="F7562" s="7" t="n">
        <v>0</v>
      </c>
      <c r="G7562" s="7" t="n">
        <v>0</v>
      </c>
    </row>
    <row r="7563" customFormat="false" ht="15" hidden="false" customHeight="false" outlineLevel="0" collapsed="false">
      <c r="A7563" s="7" t="s">
        <v>23</v>
      </c>
      <c r="B7563" s="7" t="s">
        <v>739</v>
      </c>
      <c r="C7563" s="7" t="s">
        <v>1431</v>
      </c>
      <c r="D7563" s="7" t="n">
        <v>2</v>
      </c>
      <c r="E7563" s="7" t="n">
        <v>178</v>
      </c>
      <c r="F7563" s="7" t="n">
        <v>0</v>
      </c>
      <c r="G7563" s="7" t="n">
        <v>0</v>
      </c>
    </row>
    <row r="7564" customFormat="false" ht="15" hidden="false" customHeight="false" outlineLevel="0" collapsed="false">
      <c r="A7564" s="7" t="s">
        <v>23</v>
      </c>
      <c r="B7564" s="7" t="s">
        <v>232</v>
      </c>
      <c r="C7564" s="7" t="s">
        <v>1432</v>
      </c>
      <c r="D7564" s="7" t="n">
        <v>3</v>
      </c>
      <c r="E7564" s="7" t="n">
        <v>92.68</v>
      </c>
      <c r="F7564" s="7" t="n">
        <v>8</v>
      </c>
      <c r="G7564" s="7" t="n">
        <v>247.13</v>
      </c>
    </row>
    <row r="7565" customFormat="false" ht="15" hidden="false" customHeight="false" outlineLevel="0" collapsed="false">
      <c r="A7565" s="7" t="s">
        <v>23</v>
      </c>
      <c r="B7565" s="7" t="s">
        <v>212</v>
      </c>
      <c r="C7565" s="7" t="s">
        <v>1432</v>
      </c>
      <c r="D7565" s="7" t="n">
        <v>4</v>
      </c>
      <c r="E7565" s="7" t="n">
        <v>123.57</v>
      </c>
      <c r="F7565" s="7" t="n">
        <v>7</v>
      </c>
      <c r="G7565" s="7" t="n">
        <v>216.24</v>
      </c>
    </row>
    <row r="7566" customFormat="false" ht="15" hidden="false" customHeight="false" outlineLevel="0" collapsed="false">
      <c r="A7566" s="7" t="s">
        <v>23</v>
      </c>
      <c r="B7566" s="7" t="s">
        <v>227</v>
      </c>
      <c r="C7566" s="7" t="s">
        <v>1432</v>
      </c>
      <c r="D7566" s="7" t="n">
        <v>3</v>
      </c>
      <c r="E7566" s="7" t="n">
        <v>92.68</v>
      </c>
      <c r="F7566" s="7" t="n">
        <v>5</v>
      </c>
      <c r="G7566" s="7" t="n">
        <v>154.46</v>
      </c>
    </row>
    <row r="7567" customFormat="false" ht="15" hidden="false" customHeight="false" outlineLevel="0" collapsed="false">
      <c r="A7567" s="7" t="s">
        <v>23</v>
      </c>
      <c r="B7567" s="7" t="s">
        <v>312</v>
      </c>
      <c r="C7567" s="7" t="s">
        <v>1432</v>
      </c>
      <c r="D7567" s="7" t="n">
        <v>5</v>
      </c>
      <c r="E7567" s="7" t="n">
        <v>154.47</v>
      </c>
      <c r="F7567" s="7" t="n">
        <v>5</v>
      </c>
      <c r="G7567" s="7" t="n">
        <v>154.46</v>
      </c>
    </row>
    <row r="7568" customFormat="false" ht="15" hidden="false" customHeight="false" outlineLevel="0" collapsed="false">
      <c r="A7568" s="7" t="s">
        <v>23</v>
      </c>
      <c r="B7568" s="7" t="s">
        <v>416</v>
      </c>
      <c r="C7568" s="7" t="s">
        <v>1432</v>
      </c>
      <c r="D7568" s="7" t="n">
        <v>1</v>
      </c>
      <c r="E7568" s="7" t="n">
        <v>30.89</v>
      </c>
      <c r="F7568" s="7" t="n">
        <v>0</v>
      </c>
      <c r="G7568" s="7" t="n">
        <v>0</v>
      </c>
    </row>
    <row r="7569" customFormat="false" ht="15" hidden="false" customHeight="false" outlineLevel="0" collapsed="false">
      <c r="A7569" s="7" t="s">
        <v>23</v>
      </c>
      <c r="B7569" s="7" t="s">
        <v>566</v>
      </c>
      <c r="C7569" s="7" t="s">
        <v>1432</v>
      </c>
      <c r="D7569" s="7" t="n">
        <v>1</v>
      </c>
      <c r="E7569" s="7" t="n">
        <v>30.89</v>
      </c>
      <c r="F7569" s="7" t="n">
        <v>0</v>
      </c>
      <c r="G7569" s="7" t="n">
        <v>0</v>
      </c>
    </row>
    <row r="7570" customFormat="false" ht="15" hidden="false" customHeight="false" outlineLevel="0" collapsed="false">
      <c r="A7570" s="7" t="s">
        <v>23</v>
      </c>
      <c r="B7570" s="7" t="s">
        <v>402</v>
      </c>
      <c r="C7570" s="7" t="s">
        <v>1433</v>
      </c>
      <c r="D7570" s="7" t="n">
        <v>0</v>
      </c>
      <c r="E7570" s="7" t="n">
        <v>0</v>
      </c>
      <c r="F7570" s="7" t="n">
        <v>2</v>
      </c>
      <c r="G7570" s="7" t="n">
        <v>61.78</v>
      </c>
    </row>
    <row r="7571" customFormat="false" ht="15" hidden="false" customHeight="false" outlineLevel="0" collapsed="false">
      <c r="A7571" s="7" t="s">
        <v>23</v>
      </c>
      <c r="B7571" s="7" t="s">
        <v>320</v>
      </c>
      <c r="C7571" s="7" t="s">
        <v>1433</v>
      </c>
      <c r="D7571" s="7" t="n">
        <v>0</v>
      </c>
      <c r="E7571" s="7" t="n">
        <v>0</v>
      </c>
      <c r="F7571" s="7" t="n">
        <v>3</v>
      </c>
      <c r="G7571" s="7" t="n">
        <v>92.68</v>
      </c>
    </row>
    <row r="7572" customFormat="false" ht="15" hidden="false" customHeight="false" outlineLevel="0" collapsed="false">
      <c r="A7572" s="7" t="s">
        <v>23</v>
      </c>
      <c r="B7572" s="7" t="s">
        <v>192</v>
      </c>
      <c r="C7572" s="7" t="s">
        <v>1311</v>
      </c>
      <c r="D7572" s="7" t="n">
        <v>0</v>
      </c>
      <c r="E7572" s="7" t="n">
        <v>0</v>
      </c>
      <c r="F7572" s="7" t="n">
        <v>2</v>
      </c>
      <c r="G7572" s="7" t="n">
        <v>84.27</v>
      </c>
    </row>
    <row r="7573" customFormat="false" ht="15" hidden="false" customHeight="false" outlineLevel="0" collapsed="false">
      <c r="A7573" s="7" t="s">
        <v>23</v>
      </c>
      <c r="B7573" s="7" t="s">
        <v>103</v>
      </c>
      <c r="C7573" s="7" t="s">
        <v>1443</v>
      </c>
      <c r="D7573" s="7" t="n">
        <v>0</v>
      </c>
      <c r="E7573" s="7" t="n">
        <v>0</v>
      </c>
      <c r="F7573" s="7" t="n">
        <v>3</v>
      </c>
      <c r="G7573" s="7" t="n">
        <v>238.95</v>
      </c>
    </row>
    <row r="7574" customFormat="false" ht="15" hidden="false" customHeight="false" outlineLevel="0" collapsed="false">
      <c r="A7574" s="7" t="s">
        <v>23</v>
      </c>
      <c r="B7574" s="7" t="s">
        <v>162</v>
      </c>
      <c r="C7574" s="7" t="s">
        <v>1429</v>
      </c>
      <c r="D7574" s="7" t="n">
        <v>0</v>
      </c>
      <c r="E7574" s="7" t="n">
        <v>0</v>
      </c>
      <c r="F7574" s="7" t="n">
        <v>2</v>
      </c>
      <c r="G7574" s="7" t="n">
        <v>79.59</v>
      </c>
    </row>
    <row r="7575" customFormat="false" ht="15" hidden="false" customHeight="false" outlineLevel="0" collapsed="false">
      <c r="A7575" s="7" t="s">
        <v>23</v>
      </c>
      <c r="B7575" s="7" t="s">
        <v>279</v>
      </c>
      <c r="C7575" s="7" t="s">
        <v>1432</v>
      </c>
      <c r="D7575" s="7" t="n">
        <v>0</v>
      </c>
      <c r="E7575" s="7" t="n">
        <v>0</v>
      </c>
      <c r="F7575" s="7" t="n">
        <v>2</v>
      </c>
      <c r="G7575" s="7" t="n">
        <v>84.27</v>
      </c>
    </row>
    <row r="7576" customFormat="false" ht="15" hidden="false" customHeight="false" outlineLevel="0" collapsed="false">
      <c r="A7576" s="7" t="s">
        <v>23</v>
      </c>
      <c r="B7576" s="7" t="s">
        <v>695</v>
      </c>
      <c r="C7576" s="7" t="s">
        <v>1509</v>
      </c>
      <c r="D7576" s="7" t="n">
        <v>1</v>
      </c>
      <c r="E7576" s="7" t="n">
        <v>260</v>
      </c>
      <c r="F7576" s="7" t="n">
        <v>0</v>
      </c>
      <c r="G7576" s="7" t="n">
        <v>0</v>
      </c>
    </row>
    <row r="7577" customFormat="false" ht="15" hidden="false" customHeight="false" outlineLevel="0" collapsed="false">
      <c r="A7577" s="7" t="s">
        <v>23</v>
      </c>
      <c r="B7577" s="7" t="s">
        <v>701</v>
      </c>
      <c r="C7577" s="7" t="s">
        <v>1499</v>
      </c>
      <c r="D7577" s="7" t="n">
        <v>2</v>
      </c>
      <c r="E7577" s="7" t="n">
        <v>240</v>
      </c>
      <c r="F7577" s="7" t="n">
        <v>2</v>
      </c>
      <c r="G7577" s="7" t="n">
        <v>240</v>
      </c>
    </row>
    <row r="7578" customFormat="false" ht="15" hidden="false" customHeight="false" outlineLevel="0" collapsed="false">
      <c r="A7578" s="7" t="s">
        <v>23</v>
      </c>
      <c r="B7578" s="7" t="s">
        <v>684</v>
      </c>
      <c r="C7578" s="7" t="s">
        <v>1499</v>
      </c>
      <c r="D7578" s="7" t="n">
        <v>3</v>
      </c>
      <c r="E7578" s="7" t="n">
        <v>360</v>
      </c>
      <c r="F7578" s="7" t="n">
        <v>4</v>
      </c>
      <c r="G7578" s="7" t="n">
        <v>480</v>
      </c>
    </row>
    <row r="7579" customFormat="false" ht="15" hidden="false" customHeight="false" outlineLevel="0" collapsed="false">
      <c r="A7579" s="7" t="s">
        <v>23</v>
      </c>
      <c r="B7579" s="7" t="s">
        <v>681</v>
      </c>
      <c r="C7579" s="7" t="s">
        <v>1499</v>
      </c>
      <c r="D7579" s="7" t="n">
        <v>0</v>
      </c>
      <c r="E7579" s="7" t="n">
        <v>0</v>
      </c>
      <c r="F7579" s="7" t="n">
        <v>1</v>
      </c>
      <c r="G7579" s="7" t="n">
        <v>0.01</v>
      </c>
    </row>
    <row r="7580" customFormat="false" ht="15" hidden="false" customHeight="false" outlineLevel="0" collapsed="false">
      <c r="A7580" s="7" t="s">
        <v>23</v>
      </c>
      <c r="B7580" s="7" t="s">
        <v>681</v>
      </c>
      <c r="C7580" s="7" t="s">
        <v>1499</v>
      </c>
      <c r="D7580" s="7" t="n">
        <v>6</v>
      </c>
      <c r="E7580" s="7" t="n">
        <v>720</v>
      </c>
      <c r="F7580" s="7" t="n">
        <v>10</v>
      </c>
      <c r="G7580" s="7" t="n">
        <v>1200</v>
      </c>
    </row>
    <row r="7581" customFormat="false" ht="15" hidden="false" customHeight="false" outlineLevel="0" collapsed="false">
      <c r="A7581" s="7" t="s">
        <v>23</v>
      </c>
      <c r="B7581" s="7" t="s">
        <v>683</v>
      </c>
      <c r="C7581" s="7" t="s">
        <v>1499</v>
      </c>
      <c r="D7581" s="7" t="n">
        <v>6</v>
      </c>
      <c r="E7581" s="7" t="n">
        <v>720</v>
      </c>
      <c r="F7581" s="7" t="n">
        <v>12</v>
      </c>
      <c r="G7581" s="7" t="n">
        <v>1440</v>
      </c>
    </row>
    <row r="7582" customFormat="false" ht="15" hidden="false" customHeight="false" outlineLevel="0" collapsed="false">
      <c r="A7582" s="7" t="s">
        <v>23</v>
      </c>
      <c r="B7582" s="7" t="s">
        <v>683</v>
      </c>
      <c r="C7582" s="7" t="s">
        <v>1499</v>
      </c>
      <c r="D7582" s="7" t="n">
        <v>0</v>
      </c>
      <c r="E7582" s="7" t="n">
        <v>0</v>
      </c>
      <c r="F7582" s="7" t="n">
        <v>3</v>
      </c>
      <c r="G7582" s="7" t="n">
        <v>0.02</v>
      </c>
    </row>
    <row r="7583" customFormat="false" ht="15" hidden="false" customHeight="false" outlineLevel="0" collapsed="false">
      <c r="A7583" s="7" t="s">
        <v>23</v>
      </c>
      <c r="B7583" s="7" t="s">
        <v>664</v>
      </c>
      <c r="C7583" s="7" t="s">
        <v>1499</v>
      </c>
      <c r="D7583" s="7" t="n">
        <v>6</v>
      </c>
      <c r="E7583" s="7" t="n">
        <v>720</v>
      </c>
      <c r="F7583" s="7" t="n">
        <v>16</v>
      </c>
      <c r="G7583" s="7" t="n">
        <v>1920</v>
      </c>
    </row>
    <row r="7584" customFormat="false" ht="15" hidden="false" customHeight="false" outlineLevel="0" collapsed="false">
      <c r="A7584" s="7" t="s">
        <v>23</v>
      </c>
      <c r="B7584" s="7" t="s">
        <v>702</v>
      </c>
      <c r="C7584" s="7" t="s">
        <v>1499</v>
      </c>
      <c r="D7584" s="7" t="n">
        <v>2</v>
      </c>
      <c r="E7584" s="7" t="n">
        <v>0.01</v>
      </c>
      <c r="F7584" s="7" t="n">
        <v>0</v>
      </c>
      <c r="G7584" s="7" t="n">
        <v>0</v>
      </c>
    </row>
    <row r="7585" customFormat="false" ht="15" hidden="false" customHeight="false" outlineLevel="0" collapsed="false">
      <c r="A7585" s="7" t="s">
        <v>23</v>
      </c>
      <c r="B7585" s="7" t="s">
        <v>702</v>
      </c>
      <c r="C7585" s="7" t="s">
        <v>1499</v>
      </c>
      <c r="D7585" s="7" t="n">
        <v>3</v>
      </c>
      <c r="E7585" s="7" t="n">
        <v>360</v>
      </c>
      <c r="F7585" s="7" t="n">
        <v>11</v>
      </c>
      <c r="G7585" s="7" t="n">
        <v>1320</v>
      </c>
    </row>
    <row r="7586" customFormat="false" ht="15" hidden="false" customHeight="false" outlineLevel="0" collapsed="false">
      <c r="A7586" s="7" t="s">
        <v>23</v>
      </c>
      <c r="B7586" s="7" t="s">
        <v>85</v>
      </c>
      <c r="C7586" s="7" t="s">
        <v>1479</v>
      </c>
      <c r="D7586" s="7" t="n">
        <v>0</v>
      </c>
      <c r="E7586" s="7" t="n">
        <v>0</v>
      </c>
      <c r="F7586" s="7" t="n">
        <v>2</v>
      </c>
      <c r="G7586" s="7" t="n">
        <v>93.64</v>
      </c>
    </row>
    <row r="7587" customFormat="false" ht="15" hidden="false" customHeight="false" outlineLevel="0" collapsed="false">
      <c r="A7587" s="7" t="s">
        <v>23</v>
      </c>
      <c r="B7587" s="7" t="s">
        <v>829</v>
      </c>
      <c r="C7587" s="7" t="s">
        <v>1482</v>
      </c>
      <c r="D7587" s="7" t="n">
        <v>0</v>
      </c>
      <c r="E7587" s="7" t="n">
        <v>0</v>
      </c>
      <c r="F7587" s="7" t="n">
        <v>1</v>
      </c>
      <c r="G7587" s="7" t="n">
        <v>70.26</v>
      </c>
    </row>
    <row r="7588" customFormat="false" ht="15" hidden="false" customHeight="false" outlineLevel="0" collapsed="false">
      <c r="A7588" s="7" t="s">
        <v>23</v>
      </c>
      <c r="B7588" s="7" t="s">
        <v>116</v>
      </c>
      <c r="C7588" s="7" t="s">
        <v>1482</v>
      </c>
      <c r="D7588" s="7" t="n">
        <v>2</v>
      </c>
      <c r="E7588" s="7" t="n">
        <v>140.52</v>
      </c>
      <c r="F7588" s="7" t="n">
        <v>3</v>
      </c>
      <c r="G7588" s="7" t="n">
        <v>210.78</v>
      </c>
    </row>
    <row r="7589" customFormat="false" ht="15" hidden="false" customHeight="false" outlineLevel="0" collapsed="false">
      <c r="A7589" s="7" t="s">
        <v>23</v>
      </c>
      <c r="B7589" s="7" t="s">
        <v>99</v>
      </c>
      <c r="C7589" s="7" t="s">
        <v>1482</v>
      </c>
      <c r="D7589" s="7" t="n">
        <v>2</v>
      </c>
      <c r="E7589" s="7" t="n">
        <v>140.52</v>
      </c>
      <c r="F7589" s="7" t="n">
        <v>4</v>
      </c>
      <c r="G7589" s="7" t="n">
        <v>281.04</v>
      </c>
    </row>
    <row r="7590" customFormat="false" ht="15" hidden="false" customHeight="false" outlineLevel="0" collapsed="false">
      <c r="A7590" s="7" t="s">
        <v>23</v>
      </c>
      <c r="B7590" s="7" t="s">
        <v>514</v>
      </c>
      <c r="C7590" s="7" t="s">
        <v>1483</v>
      </c>
      <c r="D7590" s="7" t="n">
        <v>4</v>
      </c>
      <c r="E7590" s="7" t="n">
        <v>459.99</v>
      </c>
      <c r="F7590" s="7" t="n">
        <v>2</v>
      </c>
      <c r="G7590" s="7" t="n">
        <v>229.99</v>
      </c>
    </row>
    <row r="7591" customFormat="false" ht="15" hidden="false" customHeight="false" outlineLevel="0" collapsed="false">
      <c r="A7591" s="7" t="s">
        <v>23</v>
      </c>
      <c r="B7591" s="7" t="s">
        <v>462</v>
      </c>
      <c r="C7591" s="7" t="s">
        <v>1483</v>
      </c>
      <c r="D7591" s="7" t="n">
        <v>2</v>
      </c>
      <c r="E7591" s="7" t="n">
        <v>230</v>
      </c>
      <c r="F7591" s="7" t="n">
        <v>1</v>
      </c>
      <c r="G7591" s="7" t="n">
        <v>115</v>
      </c>
    </row>
    <row r="7592" customFormat="false" ht="15" hidden="false" customHeight="false" outlineLevel="0" collapsed="false">
      <c r="A7592" s="7" t="s">
        <v>23</v>
      </c>
      <c r="B7592" s="7" t="s">
        <v>848</v>
      </c>
      <c r="C7592" s="7" t="s">
        <v>1483</v>
      </c>
      <c r="D7592" s="7" t="n">
        <v>0</v>
      </c>
      <c r="E7592" s="7" t="n">
        <v>0</v>
      </c>
      <c r="F7592" s="7" t="n">
        <v>1</v>
      </c>
      <c r="G7592" s="7" t="n">
        <v>115</v>
      </c>
    </row>
    <row r="7593" customFormat="false" ht="15" hidden="false" customHeight="false" outlineLevel="0" collapsed="false">
      <c r="A7593" s="7" t="s">
        <v>23</v>
      </c>
      <c r="B7593" s="7" t="s">
        <v>705</v>
      </c>
      <c r="C7593" s="7" t="s">
        <v>1483</v>
      </c>
      <c r="D7593" s="7" t="n">
        <v>4</v>
      </c>
      <c r="E7593" s="7" t="n">
        <v>459.99</v>
      </c>
      <c r="F7593" s="7" t="n">
        <v>1</v>
      </c>
      <c r="G7593" s="7" t="n">
        <v>115</v>
      </c>
    </row>
    <row r="7594" customFormat="false" ht="15" hidden="false" customHeight="false" outlineLevel="0" collapsed="false">
      <c r="A7594" s="7" t="s">
        <v>23</v>
      </c>
      <c r="B7594" s="7" t="s">
        <v>558</v>
      </c>
      <c r="C7594" s="7" t="s">
        <v>1483</v>
      </c>
      <c r="D7594" s="7" t="n">
        <v>2</v>
      </c>
      <c r="E7594" s="7" t="n">
        <v>229.99</v>
      </c>
      <c r="F7594" s="7" t="n">
        <v>0</v>
      </c>
      <c r="G7594" s="7" t="n">
        <v>0</v>
      </c>
    </row>
    <row r="7595" customFormat="false" ht="15" hidden="false" customHeight="false" outlineLevel="0" collapsed="false">
      <c r="A7595" s="7" t="s">
        <v>23</v>
      </c>
      <c r="B7595" s="7" t="s">
        <v>568</v>
      </c>
      <c r="C7595" s="7" t="s">
        <v>1485</v>
      </c>
      <c r="D7595" s="7" t="n">
        <v>1</v>
      </c>
      <c r="E7595" s="7" t="n">
        <v>107.76</v>
      </c>
      <c r="F7595" s="7" t="n">
        <v>0</v>
      </c>
      <c r="G7595" s="7" t="n">
        <v>0</v>
      </c>
    </row>
    <row r="7596" customFormat="false" ht="15" hidden="false" customHeight="false" outlineLevel="0" collapsed="false">
      <c r="A7596" s="7" t="s">
        <v>23</v>
      </c>
      <c r="B7596" s="7" t="s">
        <v>624</v>
      </c>
      <c r="C7596" s="7" t="s">
        <v>1485</v>
      </c>
      <c r="D7596" s="7" t="n">
        <v>1</v>
      </c>
      <c r="E7596" s="7" t="n">
        <v>107.76</v>
      </c>
      <c r="F7596" s="7" t="n">
        <v>2</v>
      </c>
      <c r="G7596" s="7" t="n">
        <v>215.52</v>
      </c>
    </row>
    <row r="7597" customFormat="false" ht="15" hidden="false" customHeight="false" outlineLevel="0" collapsed="false">
      <c r="A7597" s="7" t="s">
        <v>23</v>
      </c>
      <c r="B7597" s="7" t="s">
        <v>493</v>
      </c>
      <c r="C7597" s="7" t="s">
        <v>1485</v>
      </c>
      <c r="D7597" s="7" t="n">
        <v>0</v>
      </c>
      <c r="E7597" s="7" t="n">
        <v>0</v>
      </c>
      <c r="F7597" s="7" t="n">
        <v>1</v>
      </c>
      <c r="G7597" s="7" t="n">
        <v>107.76</v>
      </c>
    </row>
    <row r="7598" customFormat="false" ht="15" hidden="false" customHeight="false" outlineLevel="0" collapsed="false">
      <c r="A7598" s="7" t="s">
        <v>23</v>
      </c>
      <c r="B7598" s="7" t="s">
        <v>584</v>
      </c>
      <c r="C7598" s="7" t="s">
        <v>1485</v>
      </c>
      <c r="D7598" s="7" t="n">
        <v>1</v>
      </c>
      <c r="E7598" s="7" t="n">
        <v>107.76</v>
      </c>
      <c r="F7598" s="7" t="n">
        <v>0</v>
      </c>
      <c r="G7598" s="7" t="n">
        <v>0</v>
      </c>
    </row>
    <row r="7599" customFormat="false" ht="15" hidden="false" customHeight="false" outlineLevel="0" collapsed="false">
      <c r="A7599" s="7" t="s">
        <v>23</v>
      </c>
      <c r="B7599" s="7" t="s">
        <v>473</v>
      </c>
      <c r="C7599" s="7" t="s">
        <v>1486</v>
      </c>
      <c r="D7599" s="7" t="n">
        <v>2</v>
      </c>
      <c r="E7599" s="7" t="n">
        <v>189.27</v>
      </c>
      <c r="F7599" s="7" t="n">
        <v>0</v>
      </c>
      <c r="G7599" s="7" t="n">
        <v>0</v>
      </c>
    </row>
    <row r="7600" customFormat="false" ht="15" hidden="false" customHeight="false" outlineLevel="0" collapsed="false">
      <c r="A7600" s="7" t="s">
        <v>23</v>
      </c>
      <c r="B7600" s="7" t="s">
        <v>603</v>
      </c>
      <c r="C7600" s="7" t="s">
        <v>1486</v>
      </c>
      <c r="D7600" s="7" t="n">
        <v>2</v>
      </c>
      <c r="E7600" s="7" t="n">
        <v>189.27</v>
      </c>
      <c r="F7600" s="7" t="n">
        <v>0</v>
      </c>
      <c r="G7600" s="7" t="n">
        <v>0</v>
      </c>
    </row>
    <row r="7601" customFormat="false" ht="15" hidden="false" customHeight="false" outlineLevel="0" collapsed="false">
      <c r="A7601" s="7" t="s">
        <v>23</v>
      </c>
      <c r="B7601" s="7" t="s">
        <v>274</v>
      </c>
      <c r="C7601" s="7" t="s">
        <v>1487</v>
      </c>
      <c r="D7601" s="7" t="n">
        <v>4</v>
      </c>
      <c r="E7601" s="7" t="n">
        <v>519.99</v>
      </c>
      <c r="F7601" s="7" t="n">
        <v>3</v>
      </c>
      <c r="G7601" s="7" t="n">
        <v>389.99</v>
      </c>
    </row>
    <row r="7602" customFormat="false" ht="15" hidden="false" customHeight="false" outlineLevel="0" collapsed="false">
      <c r="A7602" s="7" t="s">
        <v>23</v>
      </c>
      <c r="B7602" s="7" t="s">
        <v>277</v>
      </c>
      <c r="C7602" s="7" t="s">
        <v>1487</v>
      </c>
      <c r="D7602" s="7" t="n">
        <v>2</v>
      </c>
      <c r="E7602" s="7" t="n">
        <v>260</v>
      </c>
      <c r="F7602" s="7" t="n">
        <v>3</v>
      </c>
      <c r="G7602" s="7" t="n">
        <v>389.99</v>
      </c>
    </row>
    <row r="7603" customFormat="false" ht="15" hidden="false" customHeight="false" outlineLevel="0" collapsed="false">
      <c r="A7603" s="7" t="s">
        <v>23</v>
      </c>
      <c r="B7603" s="7" t="s">
        <v>389</v>
      </c>
      <c r="C7603" s="7" t="s">
        <v>1487</v>
      </c>
      <c r="D7603" s="7" t="n">
        <v>3</v>
      </c>
      <c r="E7603" s="7" t="n">
        <v>390</v>
      </c>
      <c r="F7603" s="7" t="n">
        <v>3</v>
      </c>
      <c r="G7603" s="7" t="n">
        <v>389.99</v>
      </c>
    </row>
    <row r="7604" customFormat="false" ht="15" hidden="false" customHeight="false" outlineLevel="0" collapsed="false">
      <c r="A7604" s="7" t="s">
        <v>23</v>
      </c>
      <c r="B7604" s="7" t="s">
        <v>332</v>
      </c>
      <c r="C7604" s="7" t="s">
        <v>1487</v>
      </c>
      <c r="D7604" s="7" t="n">
        <v>3</v>
      </c>
      <c r="E7604" s="7" t="n">
        <v>390</v>
      </c>
      <c r="F7604" s="7" t="n">
        <v>2</v>
      </c>
      <c r="G7604" s="7" t="n">
        <v>260</v>
      </c>
    </row>
    <row r="7605" customFormat="false" ht="15" hidden="false" customHeight="false" outlineLevel="0" collapsed="false">
      <c r="A7605" s="7" t="s">
        <v>23</v>
      </c>
      <c r="B7605" s="7" t="s">
        <v>670</v>
      </c>
      <c r="C7605" s="7" t="s">
        <v>1487</v>
      </c>
      <c r="D7605" s="7" t="n">
        <v>1</v>
      </c>
      <c r="E7605" s="7" t="n">
        <v>130</v>
      </c>
      <c r="F7605" s="7" t="n">
        <v>1</v>
      </c>
      <c r="G7605" s="7" t="n">
        <v>130</v>
      </c>
    </row>
    <row r="7606" customFormat="false" ht="15" hidden="false" customHeight="false" outlineLevel="0" collapsed="false">
      <c r="A7606" s="7" t="s">
        <v>23</v>
      </c>
      <c r="B7606" s="7" t="s">
        <v>151</v>
      </c>
      <c r="C7606" s="7" t="s">
        <v>1276</v>
      </c>
      <c r="D7606" s="7" t="n">
        <v>1</v>
      </c>
      <c r="E7606" s="7" t="n">
        <v>85</v>
      </c>
      <c r="F7606" s="7" t="n">
        <v>0</v>
      </c>
      <c r="G7606" s="7" t="n">
        <v>0</v>
      </c>
    </row>
    <row r="7607" customFormat="false" ht="15" hidden="false" customHeight="false" outlineLevel="0" collapsed="false">
      <c r="A7607" s="7" t="s">
        <v>23</v>
      </c>
      <c r="B7607" s="7" t="s">
        <v>157</v>
      </c>
      <c r="C7607" s="7" t="s">
        <v>1276</v>
      </c>
      <c r="D7607" s="7" t="n">
        <v>1</v>
      </c>
      <c r="E7607" s="7" t="n">
        <v>85</v>
      </c>
      <c r="F7607" s="7" t="n">
        <v>0</v>
      </c>
      <c r="G7607" s="7" t="n">
        <v>0</v>
      </c>
    </row>
    <row r="7608" customFormat="false" ht="15" hidden="false" customHeight="false" outlineLevel="0" collapsed="false">
      <c r="A7608" s="7" t="s">
        <v>23</v>
      </c>
      <c r="B7608" s="7" t="s">
        <v>258</v>
      </c>
      <c r="C7608" s="7" t="s">
        <v>1276</v>
      </c>
      <c r="D7608" s="7" t="n">
        <v>1</v>
      </c>
      <c r="E7608" s="7" t="n">
        <v>85</v>
      </c>
      <c r="F7608" s="7" t="n">
        <v>0</v>
      </c>
      <c r="G7608" s="7" t="n">
        <v>0</v>
      </c>
    </row>
    <row r="7609" customFormat="false" ht="15" hidden="false" customHeight="false" outlineLevel="0" collapsed="false">
      <c r="A7609" s="7" t="s">
        <v>23</v>
      </c>
      <c r="B7609" s="7" t="s">
        <v>339</v>
      </c>
      <c r="C7609" s="7" t="s">
        <v>1277</v>
      </c>
      <c r="D7609" s="7" t="n">
        <v>1</v>
      </c>
      <c r="E7609" s="7" t="n">
        <v>84.99</v>
      </c>
      <c r="F7609" s="7" t="n">
        <v>0</v>
      </c>
      <c r="G7609" s="7" t="n">
        <v>0</v>
      </c>
    </row>
    <row r="7610" customFormat="false" ht="15" hidden="false" customHeight="false" outlineLevel="0" collapsed="false">
      <c r="A7610" s="7" t="s">
        <v>23</v>
      </c>
      <c r="B7610" s="7" t="s">
        <v>300</v>
      </c>
      <c r="C7610" s="7" t="s">
        <v>1277</v>
      </c>
      <c r="D7610" s="7" t="n">
        <v>6</v>
      </c>
      <c r="E7610" s="7" t="n">
        <v>509.93</v>
      </c>
      <c r="F7610" s="7" t="n">
        <v>0</v>
      </c>
      <c r="G7610" s="7" t="n">
        <v>0</v>
      </c>
    </row>
    <row r="7611" customFormat="false" ht="15" hidden="false" customHeight="false" outlineLevel="0" collapsed="false">
      <c r="A7611" s="7" t="s">
        <v>23</v>
      </c>
      <c r="B7611" s="7" t="s">
        <v>773</v>
      </c>
      <c r="C7611" s="7" t="s">
        <v>1543</v>
      </c>
      <c r="D7611" s="7" t="n">
        <v>0</v>
      </c>
      <c r="E7611" s="7" t="n">
        <v>0</v>
      </c>
      <c r="F7611" s="7" t="n">
        <v>1</v>
      </c>
      <c r="G7611" s="7" t="n">
        <v>165</v>
      </c>
    </row>
    <row r="7612" customFormat="false" ht="15" hidden="false" customHeight="false" outlineLevel="0" collapsed="false">
      <c r="A7612" s="7" t="s">
        <v>23</v>
      </c>
      <c r="B7612" s="7" t="s">
        <v>801</v>
      </c>
      <c r="C7612" s="7" t="s">
        <v>1549</v>
      </c>
      <c r="D7612" s="7" t="n">
        <v>1</v>
      </c>
      <c r="E7612" s="7" t="n">
        <v>105</v>
      </c>
      <c r="F7612" s="7" t="n">
        <v>0</v>
      </c>
      <c r="G7612" s="7" t="n">
        <v>0</v>
      </c>
    </row>
    <row r="7613" customFormat="false" ht="15" hidden="false" customHeight="false" outlineLevel="0" collapsed="false">
      <c r="A7613" s="7" t="s">
        <v>23</v>
      </c>
      <c r="B7613" s="7" t="s">
        <v>804</v>
      </c>
      <c r="C7613" s="7" t="s">
        <v>1549</v>
      </c>
      <c r="D7613" s="7" t="n">
        <v>1</v>
      </c>
      <c r="E7613" s="7" t="n">
        <v>104.99</v>
      </c>
      <c r="F7613" s="7" t="n">
        <v>0</v>
      </c>
      <c r="G7613" s="7" t="n">
        <v>0</v>
      </c>
    </row>
    <row r="7614" customFormat="false" ht="15" hidden="false" customHeight="false" outlineLevel="0" collapsed="false">
      <c r="A7614" s="7" t="s">
        <v>23</v>
      </c>
      <c r="B7614" s="7" t="s">
        <v>803</v>
      </c>
      <c r="C7614" s="7" t="s">
        <v>1549</v>
      </c>
      <c r="D7614" s="7" t="n">
        <v>1</v>
      </c>
      <c r="E7614" s="7" t="n">
        <v>105</v>
      </c>
      <c r="F7614" s="7" t="n">
        <v>0</v>
      </c>
      <c r="G7614" s="7" t="n">
        <v>0</v>
      </c>
    </row>
    <row r="7615" customFormat="false" ht="15" hidden="false" customHeight="false" outlineLevel="0" collapsed="false">
      <c r="A7615" s="7" t="s">
        <v>23</v>
      </c>
      <c r="B7615" s="7" t="s">
        <v>307</v>
      </c>
      <c r="C7615" s="7" t="s">
        <v>1280</v>
      </c>
      <c r="D7615" s="7" t="n">
        <v>0</v>
      </c>
      <c r="E7615" s="7" t="n">
        <v>0</v>
      </c>
      <c r="F7615" s="7" t="n">
        <v>1</v>
      </c>
      <c r="G7615" s="7" t="n">
        <v>129.97</v>
      </c>
    </row>
    <row r="7616" customFormat="false" ht="15" hidden="false" customHeight="false" outlineLevel="0" collapsed="false">
      <c r="A7616" s="7" t="s">
        <v>23</v>
      </c>
      <c r="B7616" s="7" t="s">
        <v>247</v>
      </c>
      <c r="C7616" s="7" t="s">
        <v>1280</v>
      </c>
      <c r="D7616" s="7" t="n">
        <v>2</v>
      </c>
      <c r="E7616" s="7" t="n">
        <v>260</v>
      </c>
      <c r="F7616" s="7" t="n">
        <v>3</v>
      </c>
      <c r="G7616" s="7" t="n">
        <v>390</v>
      </c>
    </row>
    <row r="7617" customFormat="false" ht="15" hidden="false" customHeight="false" outlineLevel="0" collapsed="false">
      <c r="A7617" s="7" t="s">
        <v>23</v>
      </c>
      <c r="B7617" s="7" t="s">
        <v>247</v>
      </c>
      <c r="C7617" s="7" t="s">
        <v>1280</v>
      </c>
      <c r="D7617" s="7" t="n">
        <v>1</v>
      </c>
      <c r="E7617" s="7" t="n">
        <v>155.95</v>
      </c>
      <c r="F7617" s="7" t="n">
        <v>0</v>
      </c>
      <c r="G7617" s="7" t="n">
        <v>0</v>
      </c>
    </row>
    <row r="7618" customFormat="false" ht="15" hidden="false" customHeight="false" outlineLevel="0" collapsed="false">
      <c r="A7618" s="7" t="s">
        <v>23</v>
      </c>
      <c r="B7618" s="7" t="s">
        <v>255</v>
      </c>
      <c r="C7618" s="7" t="s">
        <v>1280</v>
      </c>
      <c r="D7618" s="7" t="n">
        <v>2</v>
      </c>
      <c r="E7618" s="7" t="n">
        <v>260</v>
      </c>
      <c r="F7618" s="7" t="n">
        <v>4</v>
      </c>
      <c r="G7618" s="7" t="n">
        <v>519.99</v>
      </c>
    </row>
    <row r="7619" customFormat="false" ht="15" hidden="false" customHeight="false" outlineLevel="0" collapsed="false">
      <c r="A7619" s="7" t="s">
        <v>23</v>
      </c>
      <c r="B7619" s="7" t="s">
        <v>255</v>
      </c>
      <c r="C7619" s="7" t="s">
        <v>1280</v>
      </c>
      <c r="D7619" s="7" t="n">
        <v>3</v>
      </c>
      <c r="E7619" s="7" t="n">
        <v>470.92</v>
      </c>
      <c r="F7619" s="7" t="n">
        <v>0</v>
      </c>
      <c r="G7619" s="7" t="n">
        <v>0</v>
      </c>
    </row>
    <row r="7620" customFormat="false" ht="15" hidden="false" customHeight="false" outlineLevel="0" collapsed="false">
      <c r="A7620" s="7" t="s">
        <v>23</v>
      </c>
      <c r="B7620" s="7" t="s">
        <v>413</v>
      </c>
      <c r="C7620" s="7" t="s">
        <v>1284</v>
      </c>
      <c r="D7620" s="7" t="n">
        <v>1</v>
      </c>
      <c r="E7620" s="7" t="n">
        <v>165</v>
      </c>
      <c r="F7620" s="7" t="n">
        <v>0</v>
      </c>
      <c r="G7620" s="7" t="n">
        <v>0</v>
      </c>
    </row>
    <row r="7621" customFormat="false" ht="15" hidden="false" customHeight="false" outlineLevel="0" collapsed="false">
      <c r="A7621" s="7" t="s">
        <v>23</v>
      </c>
      <c r="B7621" s="7" t="s">
        <v>317</v>
      </c>
      <c r="C7621" s="7" t="s">
        <v>1290</v>
      </c>
      <c r="D7621" s="7" t="n">
        <v>-1</v>
      </c>
      <c r="E7621" s="7" t="n">
        <v>-33.23</v>
      </c>
      <c r="F7621" s="7" t="n">
        <v>0</v>
      </c>
      <c r="G7621" s="7" t="n">
        <v>0</v>
      </c>
    </row>
    <row r="7622" customFormat="false" ht="15" hidden="false" customHeight="false" outlineLevel="0" collapsed="false">
      <c r="A7622" s="7" t="s">
        <v>23</v>
      </c>
      <c r="B7622" s="7" t="s">
        <v>290</v>
      </c>
      <c r="C7622" s="7" t="s">
        <v>1292</v>
      </c>
      <c r="D7622" s="7" t="n">
        <v>-2</v>
      </c>
      <c r="E7622" s="7" t="n">
        <v>-74.91</v>
      </c>
      <c r="F7622" s="7" t="n">
        <v>0</v>
      </c>
      <c r="G7622" s="7" t="n">
        <v>0</v>
      </c>
    </row>
    <row r="7623" customFormat="false" ht="15" hidden="false" customHeight="false" outlineLevel="0" collapsed="false">
      <c r="A7623" s="7" t="s">
        <v>23</v>
      </c>
      <c r="B7623" s="7" t="s">
        <v>296</v>
      </c>
      <c r="C7623" s="7" t="s">
        <v>1294</v>
      </c>
      <c r="D7623" s="7" t="n">
        <v>2</v>
      </c>
      <c r="E7623" s="7" t="n">
        <v>60.83</v>
      </c>
      <c r="F7623" s="7" t="n">
        <v>0</v>
      </c>
      <c r="G7623" s="7" t="n">
        <v>0</v>
      </c>
    </row>
    <row r="7624" customFormat="false" ht="15" hidden="false" customHeight="false" outlineLevel="0" collapsed="false">
      <c r="A7624" s="7" t="s">
        <v>23</v>
      </c>
      <c r="B7624" s="7" t="s">
        <v>164</v>
      </c>
      <c r="C7624" s="7" t="s">
        <v>1295</v>
      </c>
      <c r="D7624" s="7" t="n">
        <v>3</v>
      </c>
      <c r="E7624" s="7" t="n">
        <v>53.75</v>
      </c>
      <c r="F7624" s="7" t="n">
        <v>0</v>
      </c>
      <c r="G7624" s="7" t="n">
        <v>0</v>
      </c>
    </row>
    <row r="7625" customFormat="false" ht="15" hidden="false" customHeight="false" outlineLevel="0" collapsed="false">
      <c r="A7625" s="7" t="s">
        <v>23</v>
      </c>
      <c r="B7625" s="7" t="s">
        <v>164</v>
      </c>
      <c r="C7625" s="7" t="s">
        <v>1295</v>
      </c>
      <c r="D7625" s="7" t="n">
        <v>0</v>
      </c>
      <c r="E7625" s="7" t="n">
        <v>0</v>
      </c>
      <c r="F7625" s="7" t="n">
        <v>2</v>
      </c>
      <c r="G7625" s="7" t="n">
        <v>40.21</v>
      </c>
    </row>
    <row r="7626" customFormat="false" ht="15" hidden="false" customHeight="false" outlineLevel="0" collapsed="false">
      <c r="A7626" s="7" t="s">
        <v>23</v>
      </c>
      <c r="B7626" s="7" t="s">
        <v>159</v>
      </c>
      <c r="C7626" s="7" t="s">
        <v>1295</v>
      </c>
      <c r="D7626" s="7" t="n">
        <v>2</v>
      </c>
      <c r="E7626" s="7" t="n">
        <v>40.22</v>
      </c>
      <c r="F7626" s="7" t="n">
        <v>2</v>
      </c>
      <c r="G7626" s="7" t="n">
        <v>40.21</v>
      </c>
    </row>
    <row r="7627" customFormat="false" ht="15" hidden="false" customHeight="false" outlineLevel="0" collapsed="false">
      <c r="A7627" s="7" t="s">
        <v>23</v>
      </c>
      <c r="B7627" s="7" t="s">
        <v>159</v>
      </c>
      <c r="C7627" s="7" t="s">
        <v>1295</v>
      </c>
      <c r="D7627" s="7" t="n">
        <v>2</v>
      </c>
      <c r="E7627" s="7" t="n">
        <v>35.84</v>
      </c>
      <c r="F7627" s="7" t="n">
        <v>0</v>
      </c>
      <c r="G7627" s="7" t="n">
        <v>0</v>
      </c>
    </row>
    <row r="7628" customFormat="false" ht="15" hidden="false" customHeight="false" outlineLevel="0" collapsed="false">
      <c r="A7628" s="7" t="s">
        <v>23</v>
      </c>
      <c r="B7628" s="7" t="s">
        <v>209</v>
      </c>
      <c r="C7628" s="7" t="s">
        <v>1295</v>
      </c>
      <c r="D7628" s="7" t="n">
        <v>3</v>
      </c>
      <c r="E7628" s="7" t="n">
        <v>53.75</v>
      </c>
      <c r="F7628" s="7" t="n">
        <v>0</v>
      </c>
      <c r="G7628" s="7" t="n">
        <v>0</v>
      </c>
    </row>
    <row r="7629" customFormat="false" ht="15" hidden="false" customHeight="false" outlineLevel="0" collapsed="false">
      <c r="A7629" s="7" t="s">
        <v>23</v>
      </c>
      <c r="B7629" s="7" t="s">
        <v>256</v>
      </c>
      <c r="C7629" s="7" t="s">
        <v>1301</v>
      </c>
      <c r="D7629" s="7" t="n">
        <v>0</v>
      </c>
      <c r="E7629" s="7" t="n">
        <v>0</v>
      </c>
      <c r="F7629" s="7" t="n">
        <v>1</v>
      </c>
      <c r="G7629" s="7" t="n">
        <v>39.79</v>
      </c>
    </row>
    <row r="7630" customFormat="false" ht="15" hidden="false" customHeight="false" outlineLevel="0" collapsed="false">
      <c r="A7630" s="7" t="s">
        <v>23</v>
      </c>
      <c r="B7630" s="7" t="s">
        <v>219</v>
      </c>
      <c r="C7630" s="7" t="s">
        <v>1302</v>
      </c>
      <c r="D7630" s="7" t="n">
        <v>0</v>
      </c>
      <c r="E7630" s="7" t="n">
        <v>0</v>
      </c>
      <c r="F7630" s="7" t="n">
        <v>1</v>
      </c>
      <c r="G7630" s="7" t="n">
        <v>42.13</v>
      </c>
    </row>
    <row r="7631" customFormat="false" ht="15" hidden="false" customHeight="false" outlineLevel="0" collapsed="false">
      <c r="A7631" s="7" t="s">
        <v>23</v>
      </c>
      <c r="B7631" s="7" t="s">
        <v>115</v>
      </c>
      <c r="C7631" s="7" t="s">
        <v>1303</v>
      </c>
      <c r="D7631" s="7" t="n">
        <v>2</v>
      </c>
      <c r="E7631" s="7" t="n">
        <v>206.16</v>
      </c>
      <c r="F7631" s="7" t="n">
        <v>0</v>
      </c>
      <c r="G7631" s="7" t="n">
        <v>0</v>
      </c>
    </row>
    <row r="7632" customFormat="false" ht="15" hidden="false" customHeight="false" outlineLevel="0" collapsed="false">
      <c r="A7632" s="7" t="s">
        <v>23</v>
      </c>
      <c r="B7632" s="7" t="s">
        <v>334</v>
      </c>
      <c r="C7632" s="7" t="s">
        <v>1312</v>
      </c>
      <c r="D7632" s="7" t="n">
        <v>1</v>
      </c>
      <c r="E7632" s="7" t="n">
        <v>66.13</v>
      </c>
      <c r="F7632" s="7" t="n">
        <v>0</v>
      </c>
      <c r="G7632" s="7" t="n">
        <v>0</v>
      </c>
    </row>
    <row r="7633" customFormat="false" ht="15" hidden="false" customHeight="false" outlineLevel="0" collapsed="false">
      <c r="A7633" s="7" t="s">
        <v>23</v>
      </c>
      <c r="B7633" s="7" t="s">
        <v>334</v>
      </c>
      <c r="C7633" s="7" t="s">
        <v>1312</v>
      </c>
      <c r="D7633" s="7" t="n">
        <v>-1</v>
      </c>
      <c r="E7633" s="7" t="n">
        <v>-66.51</v>
      </c>
      <c r="F7633" s="7" t="n">
        <v>0</v>
      </c>
      <c r="G7633" s="7" t="n">
        <v>0</v>
      </c>
    </row>
    <row r="7634" customFormat="false" ht="15" hidden="false" customHeight="false" outlineLevel="0" collapsed="false">
      <c r="A7634" s="7" t="s">
        <v>23</v>
      </c>
      <c r="B7634" s="7" t="s">
        <v>221</v>
      </c>
      <c r="C7634" s="7" t="s">
        <v>1319</v>
      </c>
      <c r="D7634" s="7" t="n">
        <v>-1</v>
      </c>
      <c r="E7634" s="7" t="n">
        <v>-80</v>
      </c>
      <c r="F7634" s="7" t="n">
        <v>0</v>
      </c>
      <c r="G7634" s="7" t="n">
        <v>0</v>
      </c>
    </row>
    <row r="7635" customFormat="false" ht="15" hidden="false" customHeight="false" outlineLevel="0" collapsed="false">
      <c r="A7635" s="7" t="s">
        <v>23</v>
      </c>
      <c r="B7635" s="7" t="s">
        <v>205</v>
      </c>
      <c r="C7635" s="7" t="s">
        <v>1319</v>
      </c>
      <c r="D7635" s="7" t="n">
        <v>1</v>
      </c>
      <c r="E7635" s="7" t="n">
        <v>72</v>
      </c>
      <c r="F7635" s="7" t="n">
        <v>0</v>
      </c>
      <c r="G7635" s="7" t="n">
        <v>0</v>
      </c>
    </row>
    <row r="7636" customFormat="false" ht="15" hidden="false" customHeight="false" outlineLevel="0" collapsed="false">
      <c r="A7636" s="7" t="s">
        <v>23</v>
      </c>
      <c r="B7636" s="7" t="s">
        <v>233</v>
      </c>
      <c r="C7636" s="7" t="s">
        <v>1319</v>
      </c>
      <c r="D7636" s="7" t="n">
        <v>3</v>
      </c>
      <c r="E7636" s="7" t="n">
        <v>216</v>
      </c>
      <c r="F7636" s="7" t="n">
        <v>0</v>
      </c>
      <c r="G7636" s="7" t="n">
        <v>0</v>
      </c>
    </row>
    <row r="7637" customFormat="false" ht="15" hidden="false" customHeight="false" outlineLevel="0" collapsed="false">
      <c r="A7637" s="7" t="s">
        <v>23</v>
      </c>
      <c r="B7637" s="7" t="s">
        <v>233</v>
      </c>
      <c r="C7637" s="7" t="s">
        <v>1319</v>
      </c>
      <c r="D7637" s="7" t="n">
        <v>-1</v>
      </c>
      <c r="E7637" s="7" t="n">
        <v>-80</v>
      </c>
      <c r="F7637" s="7" t="n">
        <v>0</v>
      </c>
      <c r="G7637" s="7" t="n">
        <v>0</v>
      </c>
    </row>
    <row r="7638" customFormat="false" ht="15" hidden="false" customHeight="false" outlineLevel="0" collapsed="false">
      <c r="A7638" s="7" t="s">
        <v>23</v>
      </c>
      <c r="B7638" s="7" t="s">
        <v>791</v>
      </c>
      <c r="C7638" s="7" t="s">
        <v>1325</v>
      </c>
      <c r="D7638" s="7" t="n">
        <v>-1</v>
      </c>
      <c r="E7638" s="7" t="n">
        <v>-129</v>
      </c>
      <c r="F7638" s="7" t="n">
        <v>0</v>
      </c>
      <c r="G7638" s="7" t="n">
        <v>0</v>
      </c>
    </row>
    <row r="7639" customFormat="false" ht="15" hidden="false" customHeight="false" outlineLevel="0" collapsed="false">
      <c r="A7639" s="7" t="s">
        <v>23</v>
      </c>
      <c r="B7639" s="7" t="s">
        <v>523</v>
      </c>
      <c r="C7639" s="7" t="s">
        <v>1325</v>
      </c>
      <c r="D7639" s="7" t="n">
        <v>-1</v>
      </c>
      <c r="E7639" s="7" t="n">
        <v>-129</v>
      </c>
      <c r="F7639" s="7" t="n">
        <v>0</v>
      </c>
      <c r="G7639" s="7" t="n">
        <v>0</v>
      </c>
    </row>
    <row r="7640" customFormat="false" ht="15" hidden="false" customHeight="false" outlineLevel="0" collapsed="false">
      <c r="A7640" s="7" t="s">
        <v>23</v>
      </c>
      <c r="B7640" s="7" t="s">
        <v>248</v>
      </c>
      <c r="C7640" s="7" t="s">
        <v>1331</v>
      </c>
      <c r="D7640" s="7" t="n">
        <v>1</v>
      </c>
      <c r="E7640" s="7" t="n">
        <v>61.41</v>
      </c>
      <c r="F7640" s="7" t="n">
        <v>0</v>
      </c>
      <c r="G7640" s="7" t="n">
        <v>0</v>
      </c>
    </row>
    <row r="7641" customFormat="false" ht="15" hidden="false" customHeight="false" outlineLevel="0" collapsed="false">
      <c r="A7641" s="7" t="s">
        <v>23</v>
      </c>
      <c r="B7641" s="7" t="s">
        <v>271</v>
      </c>
      <c r="C7641" s="7" t="s">
        <v>1335</v>
      </c>
      <c r="D7641" s="7" t="n">
        <v>0</v>
      </c>
      <c r="E7641" s="7" t="n">
        <v>0</v>
      </c>
      <c r="F7641" s="7" t="n">
        <v>1</v>
      </c>
      <c r="G7641" s="7" t="n">
        <v>30.89</v>
      </c>
    </row>
    <row r="7642" customFormat="false" ht="15" hidden="false" customHeight="false" outlineLevel="0" collapsed="false">
      <c r="A7642" s="7" t="s">
        <v>23</v>
      </c>
      <c r="B7642" s="7" t="s">
        <v>316</v>
      </c>
      <c r="C7642" s="7" t="s">
        <v>1335</v>
      </c>
      <c r="D7642" s="7" t="n">
        <v>0</v>
      </c>
      <c r="E7642" s="7" t="n">
        <v>0</v>
      </c>
      <c r="F7642" s="7" t="n">
        <v>1</v>
      </c>
      <c r="G7642" s="7" t="n">
        <v>30.89</v>
      </c>
    </row>
    <row r="7643" customFormat="false" ht="15" hidden="false" customHeight="false" outlineLevel="0" collapsed="false">
      <c r="A7643" s="7" t="s">
        <v>23</v>
      </c>
      <c r="B7643" s="7" t="s">
        <v>410</v>
      </c>
      <c r="C7643" s="7" t="s">
        <v>1335</v>
      </c>
      <c r="D7643" s="7" t="n">
        <v>0</v>
      </c>
      <c r="E7643" s="7" t="n">
        <v>0</v>
      </c>
      <c r="F7643" s="7" t="n">
        <v>1</v>
      </c>
      <c r="G7643" s="7" t="n">
        <v>30.89</v>
      </c>
    </row>
    <row r="7644" customFormat="false" ht="15" hidden="false" customHeight="false" outlineLevel="0" collapsed="false">
      <c r="A7644" s="7" t="s">
        <v>23</v>
      </c>
      <c r="B7644" s="7" t="s">
        <v>263</v>
      </c>
      <c r="C7644" s="7" t="s">
        <v>1337</v>
      </c>
      <c r="D7644" s="7" t="n">
        <v>1</v>
      </c>
      <c r="E7644" s="7" t="n">
        <v>44.95</v>
      </c>
      <c r="F7644" s="7" t="n">
        <v>2</v>
      </c>
      <c r="G7644" s="7" t="n">
        <v>89.9</v>
      </c>
    </row>
    <row r="7645" customFormat="false" ht="15" hidden="false" customHeight="false" outlineLevel="0" collapsed="false">
      <c r="A7645" s="7" t="s">
        <v>23</v>
      </c>
      <c r="B7645" s="7" t="s">
        <v>234</v>
      </c>
      <c r="C7645" s="7" t="s">
        <v>1338</v>
      </c>
      <c r="D7645" s="7" t="n">
        <v>0</v>
      </c>
      <c r="E7645" s="7" t="n">
        <v>0</v>
      </c>
      <c r="F7645" s="7" t="n">
        <v>3</v>
      </c>
      <c r="G7645" s="7" t="n">
        <v>140.46</v>
      </c>
    </row>
    <row r="7646" customFormat="false" ht="15" hidden="false" customHeight="false" outlineLevel="0" collapsed="false">
      <c r="A7646" s="7" t="s">
        <v>23</v>
      </c>
      <c r="B7646" s="7" t="s">
        <v>121</v>
      </c>
      <c r="C7646" s="7" t="s">
        <v>1339</v>
      </c>
      <c r="D7646" s="7" t="n">
        <v>0</v>
      </c>
      <c r="E7646" s="7" t="n">
        <v>0</v>
      </c>
      <c r="F7646" s="7" t="n">
        <v>2</v>
      </c>
      <c r="G7646" s="7" t="n">
        <v>121.77</v>
      </c>
    </row>
    <row r="7647" customFormat="false" ht="15" hidden="false" customHeight="false" outlineLevel="0" collapsed="false">
      <c r="A7647" s="7" t="s">
        <v>23</v>
      </c>
      <c r="B7647" s="7" t="s">
        <v>363</v>
      </c>
      <c r="C7647" s="7" t="s">
        <v>1360</v>
      </c>
      <c r="D7647" s="7" t="n">
        <v>2</v>
      </c>
      <c r="E7647" s="7" t="n">
        <v>24.28</v>
      </c>
      <c r="F7647" s="7" t="n">
        <v>0</v>
      </c>
      <c r="G7647" s="7" t="n">
        <v>0</v>
      </c>
    </row>
    <row r="7648" customFormat="false" ht="15" hidden="false" customHeight="false" outlineLevel="0" collapsed="false">
      <c r="A7648" s="7" t="s">
        <v>23</v>
      </c>
      <c r="B7648" s="7" t="s">
        <v>236</v>
      </c>
      <c r="C7648" s="7" t="s">
        <v>1361</v>
      </c>
      <c r="D7648" s="7" t="n">
        <v>2</v>
      </c>
      <c r="E7648" s="7" t="n">
        <v>30.84</v>
      </c>
      <c r="F7648" s="7" t="n">
        <v>0</v>
      </c>
      <c r="G7648" s="7" t="n">
        <v>0</v>
      </c>
    </row>
    <row r="7649" customFormat="false" ht="15" hidden="false" customHeight="false" outlineLevel="0" collapsed="false">
      <c r="A7649" s="7" t="s">
        <v>23</v>
      </c>
      <c r="B7649" s="7" t="s">
        <v>298</v>
      </c>
      <c r="C7649" s="7" t="s">
        <v>1362</v>
      </c>
      <c r="D7649" s="7" t="n">
        <v>6</v>
      </c>
      <c r="E7649" s="7" t="n">
        <v>92.52</v>
      </c>
      <c r="F7649" s="7" t="n">
        <v>0</v>
      </c>
      <c r="G7649" s="7" t="n">
        <v>0</v>
      </c>
    </row>
    <row r="7650" customFormat="false" ht="15" hidden="false" customHeight="false" outlineLevel="0" collapsed="false">
      <c r="A7650" s="7" t="s">
        <v>23</v>
      </c>
      <c r="B7650" s="7" t="s">
        <v>840</v>
      </c>
      <c r="C7650" s="7" t="s">
        <v>1363</v>
      </c>
      <c r="D7650" s="7" t="n">
        <v>1</v>
      </c>
      <c r="E7650" s="7" t="n">
        <v>35.11</v>
      </c>
      <c r="F7650" s="7" t="n">
        <v>0</v>
      </c>
      <c r="G7650" s="7" t="n">
        <v>0</v>
      </c>
    </row>
    <row r="7651" customFormat="false" ht="15" hidden="false" customHeight="false" outlineLevel="0" collapsed="false">
      <c r="A7651" s="7" t="s">
        <v>23</v>
      </c>
      <c r="B7651" s="7" t="s">
        <v>831</v>
      </c>
      <c r="C7651" s="7" t="s">
        <v>1363</v>
      </c>
      <c r="D7651" s="7" t="n">
        <v>2</v>
      </c>
      <c r="E7651" s="7" t="n">
        <v>70.22</v>
      </c>
      <c r="F7651" s="7" t="n">
        <v>0</v>
      </c>
      <c r="G7651" s="7" t="n">
        <v>0</v>
      </c>
    </row>
    <row r="7652" customFormat="false" ht="15" hidden="false" customHeight="false" outlineLevel="0" collapsed="false">
      <c r="A7652" s="7" t="s">
        <v>23</v>
      </c>
      <c r="B7652" s="7" t="s">
        <v>590</v>
      </c>
      <c r="C7652" s="7" t="s">
        <v>1363</v>
      </c>
      <c r="D7652" s="7" t="n">
        <v>1</v>
      </c>
      <c r="E7652" s="7" t="n">
        <v>35.11</v>
      </c>
      <c r="F7652" s="7" t="n">
        <v>0</v>
      </c>
      <c r="G7652" s="7" t="n">
        <v>0</v>
      </c>
    </row>
    <row r="7653" customFormat="false" ht="15" hidden="false" customHeight="false" outlineLevel="0" collapsed="false">
      <c r="A7653" s="7" t="s">
        <v>23</v>
      </c>
      <c r="B7653" s="7" t="s">
        <v>170</v>
      </c>
      <c r="C7653" s="7" t="s">
        <v>1371</v>
      </c>
      <c r="D7653" s="7" t="n">
        <v>-2</v>
      </c>
      <c r="E7653" s="7" t="n">
        <v>-94.59</v>
      </c>
      <c r="F7653" s="7" t="n">
        <v>0</v>
      </c>
      <c r="G7653" s="7" t="n">
        <v>0</v>
      </c>
    </row>
    <row r="7654" customFormat="false" ht="15" hidden="false" customHeight="false" outlineLevel="0" collapsed="false">
      <c r="A7654" s="7" t="s">
        <v>23</v>
      </c>
      <c r="B7654" s="7" t="s">
        <v>278</v>
      </c>
      <c r="C7654" s="7" t="s">
        <v>1372</v>
      </c>
      <c r="D7654" s="7" t="n">
        <v>1</v>
      </c>
      <c r="E7654" s="7" t="n">
        <v>60</v>
      </c>
      <c r="F7654" s="7" t="n">
        <v>0</v>
      </c>
      <c r="G7654" s="7" t="n">
        <v>0</v>
      </c>
    </row>
    <row r="7655" customFormat="false" ht="15" hidden="false" customHeight="false" outlineLevel="0" collapsed="false">
      <c r="A7655" s="7" t="s">
        <v>23</v>
      </c>
      <c r="B7655" s="7" t="s">
        <v>268</v>
      </c>
      <c r="C7655" s="7" t="s">
        <v>1372</v>
      </c>
      <c r="D7655" s="7" t="n">
        <v>1</v>
      </c>
      <c r="E7655" s="7" t="n">
        <v>60</v>
      </c>
      <c r="F7655" s="7" t="n">
        <v>0</v>
      </c>
      <c r="G7655" s="7" t="n">
        <v>0</v>
      </c>
    </row>
    <row r="7656" customFormat="false" ht="15" hidden="false" customHeight="false" outlineLevel="0" collapsed="false">
      <c r="A7656" s="7" t="s">
        <v>23</v>
      </c>
      <c r="B7656" s="7" t="s">
        <v>343</v>
      </c>
      <c r="C7656" s="7" t="s">
        <v>1376</v>
      </c>
      <c r="D7656" s="7" t="n">
        <v>5</v>
      </c>
      <c r="E7656" s="7" t="n">
        <v>124.99</v>
      </c>
      <c r="F7656" s="7" t="n">
        <v>0</v>
      </c>
      <c r="G7656" s="7" t="n">
        <v>0</v>
      </c>
    </row>
    <row r="7657" customFormat="false" ht="15" hidden="false" customHeight="false" outlineLevel="0" collapsed="false">
      <c r="A7657" s="7" t="s">
        <v>23</v>
      </c>
      <c r="B7657" s="7" t="s">
        <v>303</v>
      </c>
      <c r="C7657" s="7" t="s">
        <v>1376</v>
      </c>
      <c r="D7657" s="7" t="n">
        <v>11</v>
      </c>
      <c r="E7657" s="7" t="n">
        <v>274.98</v>
      </c>
      <c r="F7657" s="7" t="n">
        <v>0</v>
      </c>
      <c r="G7657" s="7" t="n">
        <v>0</v>
      </c>
    </row>
    <row r="7658" customFormat="false" ht="15" hidden="false" customHeight="false" outlineLevel="0" collapsed="false">
      <c r="A7658" s="7" t="s">
        <v>23</v>
      </c>
      <c r="B7658" s="7" t="s">
        <v>283</v>
      </c>
      <c r="C7658" s="7" t="s">
        <v>1376</v>
      </c>
      <c r="D7658" s="7" t="n">
        <v>17</v>
      </c>
      <c r="E7658" s="7" t="n">
        <v>424.96</v>
      </c>
      <c r="F7658" s="7" t="n">
        <v>0</v>
      </c>
      <c r="G7658" s="7" t="n">
        <v>0</v>
      </c>
    </row>
    <row r="7659" customFormat="false" ht="15" hidden="false" customHeight="false" outlineLevel="0" collapsed="false">
      <c r="A7659" s="7" t="s">
        <v>23</v>
      </c>
      <c r="B7659" s="7" t="s">
        <v>283</v>
      </c>
      <c r="C7659" s="7" t="s">
        <v>1376</v>
      </c>
      <c r="D7659" s="7" t="n">
        <v>6</v>
      </c>
      <c r="E7659" s="7" t="n">
        <v>0.05</v>
      </c>
      <c r="F7659" s="7" t="n">
        <v>0</v>
      </c>
      <c r="G7659" s="7" t="n">
        <v>0</v>
      </c>
    </row>
    <row r="7660" customFormat="false" ht="15" hidden="false" customHeight="false" outlineLevel="0" collapsed="false">
      <c r="A7660" s="7" t="s">
        <v>23</v>
      </c>
      <c r="B7660" s="7" t="s">
        <v>418</v>
      </c>
      <c r="C7660" s="7" t="s">
        <v>1378</v>
      </c>
      <c r="D7660" s="7" t="n">
        <v>5</v>
      </c>
      <c r="E7660" s="7" t="n">
        <v>124.99</v>
      </c>
      <c r="F7660" s="7" t="n">
        <v>0</v>
      </c>
      <c r="G7660" s="7" t="n">
        <v>0</v>
      </c>
    </row>
    <row r="7661" customFormat="false" ht="15" hidden="false" customHeight="false" outlineLevel="0" collapsed="false">
      <c r="A7661" s="7" t="s">
        <v>23</v>
      </c>
      <c r="B7661" s="7" t="s">
        <v>354</v>
      </c>
      <c r="C7661" s="7" t="s">
        <v>1378</v>
      </c>
      <c r="D7661" s="7" t="n">
        <v>5</v>
      </c>
      <c r="E7661" s="7" t="n">
        <v>124.99</v>
      </c>
      <c r="F7661" s="7" t="n">
        <v>0</v>
      </c>
      <c r="G7661" s="7" t="n">
        <v>0</v>
      </c>
    </row>
    <row r="7662" customFormat="false" ht="15" hidden="false" customHeight="false" outlineLevel="0" collapsed="false">
      <c r="A7662" s="7" t="s">
        <v>23</v>
      </c>
      <c r="B7662" s="7" t="s">
        <v>349</v>
      </c>
      <c r="C7662" s="7" t="s">
        <v>1378</v>
      </c>
      <c r="D7662" s="7" t="n">
        <v>7</v>
      </c>
      <c r="E7662" s="7" t="n">
        <v>174.98</v>
      </c>
      <c r="F7662" s="7" t="n">
        <v>0</v>
      </c>
      <c r="G7662" s="7" t="n">
        <v>0</v>
      </c>
    </row>
    <row r="7663" customFormat="false" ht="15" hidden="false" customHeight="false" outlineLevel="0" collapsed="false">
      <c r="A7663" s="7" t="s">
        <v>23</v>
      </c>
      <c r="B7663" s="7" t="s">
        <v>647</v>
      </c>
      <c r="C7663" s="7" t="s">
        <v>1495</v>
      </c>
      <c r="D7663" s="7" t="n">
        <v>0</v>
      </c>
      <c r="E7663" s="7" t="n">
        <v>0</v>
      </c>
      <c r="F7663" s="7" t="n">
        <v>10</v>
      </c>
      <c r="G7663" s="7" t="n">
        <v>304.2</v>
      </c>
    </row>
    <row r="7664" customFormat="false" ht="15" hidden="false" customHeight="false" outlineLevel="0" collapsed="false">
      <c r="A7664" s="7" t="s">
        <v>23</v>
      </c>
      <c r="B7664" s="7" t="s">
        <v>653</v>
      </c>
      <c r="C7664" s="7" t="s">
        <v>1496</v>
      </c>
      <c r="D7664" s="7" t="n">
        <v>0</v>
      </c>
      <c r="E7664" s="7" t="n">
        <v>0</v>
      </c>
      <c r="F7664" s="7" t="n">
        <v>2</v>
      </c>
      <c r="G7664" s="7" t="n">
        <v>126.47</v>
      </c>
    </row>
    <row r="7665" customFormat="false" ht="15" hidden="false" customHeight="false" outlineLevel="0" collapsed="false">
      <c r="A7665" s="7" t="s">
        <v>23</v>
      </c>
      <c r="B7665" s="7" t="s">
        <v>657</v>
      </c>
      <c r="C7665" s="7" t="s">
        <v>1496</v>
      </c>
      <c r="D7665" s="7" t="n">
        <v>0</v>
      </c>
      <c r="E7665" s="7" t="n">
        <v>0</v>
      </c>
      <c r="F7665" s="7" t="n">
        <v>2</v>
      </c>
      <c r="G7665" s="7" t="n">
        <v>126.47</v>
      </c>
    </row>
    <row r="7666" customFormat="false" ht="15" hidden="false" customHeight="false" outlineLevel="0" collapsed="false">
      <c r="A7666" s="7" t="s">
        <v>23</v>
      </c>
      <c r="B7666" s="7" t="s">
        <v>259</v>
      </c>
      <c r="C7666" s="7" t="s">
        <v>1388</v>
      </c>
      <c r="D7666" s="7" t="n">
        <v>2</v>
      </c>
      <c r="E7666" s="7" t="n">
        <v>61.78</v>
      </c>
      <c r="F7666" s="7" t="n">
        <v>2</v>
      </c>
      <c r="G7666" s="7" t="n">
        <v>61.79</v>
      </c>
    </row>
    <row r="7667" customFormat="false" ht="15" hidden="false" customHeight="false" outlineLevel="0" collapsed="false">
      <c r="A7667" s="7" t="s">
        <v>23</v>
      </c>
      <c r="B7667" s="7" t="s">
        <v>273</v>
      </c>
      <c r="C7667" s="7" t="s">
        <v>1388</v>
      </c>
      <c r="D7667" s="7" t="n">
        <v>0</v>
      </c>
      <c r="E7667" s="7" t="n">
        <v>0</v>
      </c>
      <c r="F7667" s="7" t="n">
        <v>2</v>
      </c>
      <c r="G7667" s="7" t="n">
        <v>61.78</v>
      </c>
    </row>
    <row r="7668" customFormat="false" ht="15" hidden="false" customHeight="false" outlineLevel="0" collapsed="false">
      <c r="A7668" s="7" t="s">
        <v>23</v>
      </c>
      <c r="B7668" s="7" t="s">
        <v>280</v>
      </c>
      <c r="C7668" s="7" t="s">
        <v>1388</v>
      </c>
      <c r="D7668" s="7" t="n">
        <v>6</v>
      </c>
      <c r="E7668" s="7" t="n">
        <v>185.35</v>
      </c>
      <c r="F7668" s="7" t="n">
        <v>0</v>
      </c>
      <c r="G7668" s="7" t="n">
        <v>0</v>
      </c>
    </row>
    <row r="7669" customFormat="false" ht="15" hidden="false" customHeight="false" outlineLevel="0" collapsed="false">
      <c r="A7669" s="7" t="s">
        <v>23</v>
      </c>
      <c r="B7669" s="7" t="s">
        <v>369</v>
      </c>
      <c r="C7669" s="7" t="s">
        <v>1388</v>
      </c>
      <c r="D7669" s="7" t="n">
        <v>3</v>
      </c>
      <c r="E7669" s="7" t="n">
        <v>92.67</v>
      </c>
      <c r="F7669" s="7" t="n">
        <v>0</v>
      </c>
      <c r="G7669" s="7" t="n">
        <v>0</v>
      </c>
    </row>
    <row r="7670" customFormat="false" ht="15" hidden="false" customHeight="false" outlineLevel="0" collapsed="false">
      <c r="A7670" s="7" t="s">
        <v>23</v>
      </c>
      <c r="B7670" s="7" t="s">
        <v>101</v>
      </c>
      <c r="C7670" s="7" t="s">
        <v>1389</v>
      </c>
      <c r="D7670" s="7" t="n">
        <v>2</v>
      </c>
      <c r="E7670" s="7" t="n">
        <v>61.78</v>
      </c>
      <c r="F7670" s="7" t="n">
        <v>0</v>
      </c>
      <c r="G7670" s="7" t="n">
        <v>0</v>
      </c>
    </row>
    <row r="7671" customFormat="false" ht="15" hidden="false" customHeight="false" outlineLevel="0" collapsed="false">
      <c r="A7671" s="7" t="s">
        <v>23</v>
      </c>
      <c r="B7671" s="7" t="s">
        <v>118</v>
      </c>
      <c r="C7671" s="7" t="s">
        <v>1389</v>
      </c>
      <c r="D7671" s="7" t="n">
        <v>2</v>
      </c>
      <c r="E7671" s="7" t="n">
        <v>61.78</v>
      </c>
      <c r="F7671" s="7" t="n">
        <v>0</v>
      </c>
      <c r="G7671" s="7" t="n">
        <v>0</v>
      </c>
    </row>
    <row r="7672" customFormat="false" ht="15" hidden="false" customHeight="false" outlineLevel="0" collapsed="false">
      <c r="A7672" s="7" t="s">
        <v>23</v>
      </c>
      <c r="B7672" s="7" t="s">
        <v>484</v>
      </c>
      <c r="C7672" s="7" t="s">
        <v>1394</v>
      </c>
      <c r="D7672" s="7" t="n">
        <v>2</v>
      </c>
      <c r="E7672" s="7" t="n">
        <v>222.08</v>
      </c>
      <c r="F7672" s="7" t="n">
        <v>0</v>
      </c>
      <c r="G7672" s="7" t="n">
        <v>0</v>
      </c>
    </row>
    <row r="7673" customFormat="false" ht="15" hidden="false" customHeight="false" outlineLevel="0" collapsed="false">
      <c r="A7673" s="7" t="s">
        <v>23</v>
      </c>
      <c r="B7673" s="7" t="s">
        <v>575</v>
      </c>
      <c r="C7673" s="7" t="s">
        <v>1394</v>
      </c>
      <c r="D7673" s="7" t="n">
        <v>1</v>
      </c>
      <c r="E7673" s="7" t="n">
        <v>111.04</v>
      </c>
      <c r="F7673" s="7" t="n">
        <v>0</v>
      </c>
      <c r="G7673" s="7" t="n">
        <v>0</v>
      </c>
    </row>
    <row r="7674" customFormat="false" ht="15" hidden="false" customHeight="false" outlineLevel="0" collapsed="false">
      <c r="A7674" s="7" t="s">
        <v>23</v>
      </c>
      <c r="B7674" s="7" t="s">
        <v>602</v>
      </c>
      <c r="C7674" s="7" t="s">
        <v>1395</v>
      </c>
      <c r="D7674" s="7" t="n">
        <v>2</v>
      </c>
      <c r="E7674" s="7" t="n">
        <v>168.64</v>
      </c>
      <c r="F7674" s="7" t="n">
        <v>0</v>
      </c>
      <c r="G7674" s="7" t="n">
        <v>0</v>
      </c>
    </row>
    <row r="7675" customFormat="false" ht="15" hidden="false" customHeight="false" outlineLevel="0" collapsed="false">
      <c r="A7675" s="7" t="s">
        <v>23</v>
      </c>
      <c r="B7675" s="7" t="s">
        <v>540</v>
      </c>
      <c r="C7675" s="7" t="s">
        <v>1395</v>
      </c>
      <c r="D7675" s="7" t="n">
        <v>2</v>
      </c>
      <c r="E7675" s="7" t="n">
        <v>168.64</v>
      </c>
      <c r="F7675" s="7" t="n">
        <v>0</v>
      </c>
      <c r="G7675" s="7" t="n">
        <v>0</v>
      </c>
    </row>
    <row r="7676" customFormat="false" ht="15" hidden="false" customHeight="false" outlineLevel="0" collapsed="false">
      <c r="A7676" s="7" t="s">
        <v>23</v>
      </c>
      <c r="B7676" s="7" t="s">
        <v>428</v>
      </c>
      <c r="C7676" s="7" t="s">
        <v>1398</v>
      </c>
      <c r="D7676" s="7" t="n">
        <v>0</v>
      </c>
      <c r="E7676" s="7" t="n">
        <v>0</v>
      </c>
      <c r="F7676" s="7" t="n">
        <v>1</v>
      </c>
      <c r="G7676" s="7" t="n">
        <v>140</v>
      </c>
    </row>
    <row r="7677" customFormat="false" ht="15" hidden="false" customHeight="false" outlineLevel="0" collapsed="false">
      <c r="A7677" s="7" t="s">
        <v>23</v>
      </c>
      <c r="B7677" s="7" t="s">
        <v>428</v>
      </c>
      <c r="C7677" s="7" t="s">
        <v>1398</v>
      </c>
      <c r="D7677" s="7" t="n">
        <v>1</v>
      </c>
      <c r="E7677" s="7" t="n">
        <v>125</v>
      </c>
      <c r="F7677" s="7" t="n">
        <v>0</v>
      </c>
      <c r="G7677" s="7" t="n">
        <v>0</v>
      </c>
    </row>
    <row r="7678" customFormat="false" ht="15" hidden="false" customHeight="false" outlineLevel="0" collapsed="false">
      <c r="A7678" s="7" t="s">
        <v>23</v>
      </c>
      <c r="B7678" s="7" t="s">
        <v>184</v>
      </c>
      <c r="C7678" s="7" t="s">
        <v>1399</v>
      </c>
      <c r="D7678" s="7" t="n">
        <v>1</v>
      </c>
      <c r="E7678" s="7" t="n">
        <v>49.59</v>
      </c>
      <c r="F7678" s="7" t="n">
        <v>0</v>
      </c>
      <c r="G7678" s="7" t="n">
        <v>0</v>
      </c>
    </row>
    <row r="7679" customFormat="false" ht="15" hidden="false" customHeight="false" outlineLevel="0" collapsed="false">
      <c r="A7679" s="7" t="s">
        <v>23</v>
      </c>
      <c r="B7679" s="7" t="s">
        <v>186</v>
      </c>
      <c r="C7679" s="7" t="s">
        <v>1399</v>
      </c>
      <c r="D7679" s="7" t="n">
        <v>3</v>
      </c>
      <c r="E7679" s="7" t="n">
        <v>148.77</v>
      </c>
      <c r="F7679" s="7" t="n">
        <v>0</v>
      </c>
      <c r="G7679" s="7" t="n">
        <v>0</v>
      </c>
    </row>
    <row r="7680" customFormat="false" ht="15" hidden="false" customHeight="false" outlineLevel="0" collapsed="false">
      <c r="A7680" s="7" t="s">
        <v>23</v>
      </c>
      <c r="B7680" s="7" t="s">
        <v>224</v>
      </c>
      <c r="C7680" s="7" t="s">
        <v>1399</v>
      </c>
      <c r="D7680" s="7" t="n">
        <v>1</v>
      </c>
      <c r="E7680" s="7" t="n">
        <v>49.59</v>
      </c>
      <c r="F7680" s="7" t="n">
        <v>0</v>
      </c>
      <c r="G7680" s="7" t="n">
        <v>0</v>
      </c>
    </row>
    <row r="7681" customFormat="false" ht="15" hidden="false" customHeight="false" outlineLevel="0" collapsed="false">
      <c r="A7681" s="7" t="s">
        <v>23</v>
      </c>
      <c r="B7681" s="7" t="s">
        <v>200</v>
      </c>
      <c r="C7681" s="7" t="s">
        <v>1399</v>
      </c>
      <c r="D7681" s="7" t="n">
        <v>1</v>
      </c>
      <c r="E7681" s="7" t="n">
        <v>49.59</v>
      </c>
      <c r="F7681" s="7" t="n">
        <v>0</v>
      </c>
      <c r="G7681" s="7" t="n">
        <v>0</v>
      </c>
    </row>
    <row r="7682" customFormat="false" ht="15" hidden="false" customHeight="false" outlineLevel="0" collapsed="false">
      <c r="A7682" s="7" t="s">
        <v>23</v>
      </c>
      <c r="B7682" s="7" t="s">
        <v>686</v>
      </c>
      <c r="C7682" s="7" t="s">
        <v>1400</v>
      </c>
      <c r="D7682" s="7" t="n">
        <v>3</v>
      </c>
      <c r="E7682" s="7" t="n">
        <v>117</v>
      </c>
      <c r="F7682" s="7" t="n">
        <v>0</v>
      </c>
      <c r="G7682" s="7" t="n">
        <v>0</v>
      </c>
    </row>
    <row r="7683" customFormat="false" ht="15" hidden="false" customHeight="false" outlineLevel="0" collapsed="false">
      <c r="A7683" s="7" t="s">
        <v>23</v>
      </c>
      <c r="B7683" s="7" t="s">
        <v>860</v>
      </c>
      <c r="C7683" s="7" t="s">
        <v>1538</v>
      </c>
      <c r="D7683" s="7" t="n">
        <v>0</v>
      </c>
      <c r="E7683" s="7" t="n">
        <v>0</v>
      </c>
      <c r="F7683" s="7" t="n">
        <v>5</v>
      </c>
      <c r="G7683" s="7" t="n">
        <v>0</v>
      </c>
    </row>
    <row r="7684" customFormat="false" ht="15" hidden="false" customHeight="false" outlineLevel="0" collapsed="false">
      <c r="A7684" s="7" t="s">
        <v>23</v>
      </c>
      <c r="B7684" s="7" t="s">
        <v>665</v>
      </c>
      <c r="C7684" s="7" t="s">
        <v>1497</v>
      </c>
      <c r="D7684" s="7" t="n">
        <v>0</v>
      </c>
      <c r="E7684" s="7" t="n">
        <v>0</v>
      </c>
      <c r="F7684" s="7" t="n">
        <v>3</v>
      </c>
      <c r="G7684" s="7" t="n">
        <v>780</v>
      </c>
    </row>
    <row r="7685" customFormat="false" ht="15" hidden="false" customHeight="false" outlineLevel="0" collapsed="false">
      <c r="A7685" s="7" t="s">
        <v>23</v>
      </c>
      <c r="B7685" s="7" t="s">
        <v>645</v>
      </c>
      <c r="C7685" s="7" t="s">
        <v>1497</v>
      </c>
      <c r="D7685" s="7" t="n">
        <v>0</v>
      </c>
      <c r="E7685" s="7" t="n">
        <v>0</v>
      </c>
      <c r="F7685" s="7" t="n">
        <v>2</v>
      </c>
      <c r="G7685" s="7" t="n">
        <v>520</v>
      </c>
    </row>
    <row r="7686" customFormat="false" ht="15" hidden="false" customHeight="false" outlineLevel="0" collapsed="false">
      <c r="A7686" s="7" t="s">
        <v>23</v>
      </c>
      <c r="B7686" s="7" t="s">
        <v>293</v>
      </c>
      <c r="C7686" s="7" t="s">
        <v>1403</v>
      </c>
      <c r="D7686" s="7" t="n">
        <v>0</v>
      </c>
      <c r="E7686" s="7" t="n">
        <v>0</v>
      </c>
      <c r="F7686" s="7" t="n">
        <v>1</v>
      </c>
      <c r="G7686" s="7" t="n">
        <v>160</v>
      </c>
    </row>
    <row r="7687" customFormat="false" ht="15" hidden="false" customHeight="false" outlineLevel="0" collapsed="false">
      <c r="A7687" s="7" t="s">
        <v>23</v>
      </c>
      <c r="B7687" s="7" t="s">
        <v>267</v>
      </c>
      <c r="C7687" s="7" t="s">
        <v>1403</v>
      </c>
      <c r="D7687" s="7" t="n">
        <v>0</v>
      </c>
      <c r="E7687" s="7" t="n">
        <v>0.01</v>
      </c>
      <c r="F7687" s="7" t="n">
        <v>1</v>
      </c>
      <c r="G7687" s="7" t="n">
        <v>159.99</v>
      </c>
    </row>
    <row r="7688" customFormat="false" ht="15" hidden="false" customHeight="false" outlineLevel="0" collapsed="false">
      <c r="A7688" s="7" t="s">
        <v>23</v>
      </c>
      <c r="B7688" s="7" t="s">
        <v>318</v>
      </c>
      <c r="C7688" s="7" t="s">
        <v>1403</v>
      </c>
      <c r="D7688" s="7" t="n">
        <v>0</v>
      </c>
      <c r="E7688" s="7" t="n">
        <v>0</v>
      </c>
      <c r="F7688" s="7" t="n">
        <v>1</v>
      </c>
      <c r="G7688" s="7" t="n">
        <v>160</v>
      </c>
    </row>
    <row r="7689" customFormat="false" ht="15" hidden="false" customHeight="false" outlineLevel="0" collapsed="false">
      <c r="A7689" s="7" t="s">
        <v>23</v>
      </c>
      <c r="B7689" s="7" t="s">
        <v>539</v>
      </c>
      <c r="C7689" s="7" t="s">
        <v>1406</v>
      </c>
      <c r="D7689" s="7" t="n">
        <v>-1</v>
      </c>
      <c r="E7689" s="7" t="n">
        <v>-165.41</v>
      </c>
      <c r="F7689" s="7" t="n">
        <v>0</v>
      </c>
      <c r="G7689" s="7" t="n">
        <v>0</v>
      </c>
    </row>
    <row r="7690" customFormat="false" ht="15" hidden="false" customHeight="false" outlineLevel="0" collapsed="false">
      <c r="A7690" s="7" t="s">
        <v>23</v>
      </c>
      <c r="B7690" s="7" t="s">
        <v>708</v>
      </c>
      <c r="C7690" s="7" t="s">
        <v>1406</v>
      </c>
      <c r="D7690" s="7" t="n">
        <v>-1</v>
      </c>
      <c r="E7690" s="7" t="n">
        <v>-165.41</v>
      </c>
      <c r="F7690" s="7" t="n">
        <v>0</v>
      </c>
      <c r="G7690" s="7" t="n">
        <v>0</v>
      </c>
    </row>
    <row r="7691" customFormat="false" ht="15" hidden="false" customHeight="false" outlineLevel="0" collapsed="false">
      <c r="A7691" s="7" t="s">
        <v>23</v>
      </c>
      <c r="B7691" s="7" t="s">
        <v>693</v>
      </c>
      <c r="C7691" s="7" t="s">
        <v>1428</v>
      </c>
      <c r="D7691" s="7" t="n">
        <v>0</v>
      </c>
      <c r="E7691" s="7" t="n">
        <v>0</v>
      </c>
      <c r="F7691" s="7" t="n">
        <v>1</v>
      </c>
      <c r="G7691" s="7" t="n">
        <v>140.58</v>
      </c>
    </row>
    <row r="7692" customFormat="false" ht="15" hidden="false" customHeight="false" outlineLevel="0" collapsed="false">
      <c r="A7692" s="7" t="s">
        <v>23</v>
      </c>
      <c r="B7692" s="7" t="s">
        <v>693</v>
      </c>
      <c r="C7692" s="7" t="s">
        <v>1428</v>
      </c>
      <c r="D7692" s="7" t="n">
        <v>1</v>
      </c>
      <c r="E7692" s="7" t="n">
        <v>140.24</v>
      </c>
      <c r="F7692" s="7" t="n">
        <v>0</v>
      </c>
      <c r="G7692" s="7" t="n">
        <v>0</v>
      </c>
    </row>
    <row r="7693" customFormat="false" ht="15" hidden="false" customHeight="false" outlineLevel="0" collapsed="false">
      <c r="A7693" s="7" t="s">
        <v>23</v>
      </c>
      <c r="B7693" s="7" t="s">
        <v>129</v>
      </c>
      <c r="C7693" s="7" t="s">
        <v>1426</v>
      </c>
      <c r="D7693" s="7" t="n">
        <v>6</v>
      </c>
      <c r="E7693" s="7" t="n">
        <v>293.98</v>
      </c>
      <c r="F7693" s="7" t="n">
        <v>5</v>
      </c>
      <c r="G7693" s="7" t="n">
        <v>244.99</v>
      </c>
    </row>
    <row r="7694" customFormat="false" ht="15" hidden="false" customHeight="false" outlineLevel="0" collapsed="false">
      <c r="A7694" s="7" t="s">
        <v>23</v>
      </c>
      <c r="B7694" s="7" t="s">
        <v>129</v>
      </c>
      <c r="C7694" s="7" t="s">
        <v>1426</v>
      </c>
      <c r="D7694" s="7" t="n">
        <v>1</v>
      </c>
      <c r="E7694" s="7" t="n">
        <v>0.01</v>
      </c>
      <c r="F7694" s="7" t="n">
        <v>0</v>
      </c>
      <c r="G7694" s="7" t="n">
        <v>0</v>
      </c>
    </row>
    <row r="7695" customFormat="false" ht="15" hidden="false" customHeight="false" outlineLevel="0" collapsed="false">
      <c r="A7695" s="7" t="s">
        <v>23</v>
      </c>
      <c r="B7695" s="7" t="s">
        <v>129</v>
      </c>
      <c r="C7695" s="7" t="s">
        <v>1426</v>
      </c>
      <c r="D7695" s="7" t="n">
        <v>3</v>
      </c>
      <c r="E7695" s="7" t="n">
        <v>170.03</v>
      </c>
      <c r="F7695" s="7" t="n">
        <v>0</v>
      </c>
      <c r="G7695" s="7" t="n">
        <v>0</v>
      </c>
    </row>
    <row r="7696" customFormat="false" ht="15" hidden="false" customHeight="false" outlineLevel="0" collapsed="false">
      <c r="A7696" s="7" t="s">
        <v>23</v>
      </c>
      <c r="B7696" s="7" t="s">
        <v>129</v>
      </c>
      <c r="C7696" s="7" t="s">
        <v>1426</v>
      </c>
      <c r="D7696" s="7" t="n">
        <v>3</v>
      </c>
      <c r="E7696" s="7" t="n">
        <v>170.01</v>
      </c>
      <c r="F7696" s="7" t="n">
        <v>0</v>
      </c>
      <c r="G7696" s="7" t="n">
        <v>0</v>
      </c>
    </row>
    <row r="7697" customFormat="false" ht="15" hidden="false" customHeight="false" outlineLevel="0" collapsed="false">
      <c r="A7697" s="7" t="s">
        <v>23</v>
      </c>
      <c r="B7697" s="7" t="s">
        <v>155</v>
      </c>
      <c r="C7697" s="7" t="s">
        <v>1426</v>
      </c>
      <c r="D7697" s="7" t="n">
        <v>3</v>
      </c>
      <c r="E7697" s="7" t="n">
        <v>170.03</v>
      </c>
      <c r="F7697" s="7" t="n">
        <v>0</v>
      </c>
      <c r="G7697" s="7" t="n">
        <v>0</v>
      </c>
    </row>
    <row r="7698" customFormat="false" ht="15" hidden="false" customHeight="false" outlineLevel="0" collapsed="false">
      <c r="A7698" s="7" t="s">
        <v>23</v>
      </c>
      <c r="B7698" s="7" t="s">
        <v>155</v>
      </c>
      <c r="C7698" s="7" t="s">
        <v>1426</v>
      </c>
      <c r="D7698" s="7" t="n">
        <v>4</v>
      </c>
      <c r="E7698" s="7" t="n">
        <v>196</v>
      </c>
      <c r="F7698" s="7" t="n">
        <v>6</v>
      </c>
      <c r="G7698" s="7" t="n">
        <v>293.99</v>
      </c>
    </row>
    <row r="7699" customFormat="false" ht="15" hidden="false" customHeight="false" outlineLevel="0" collapsed="false">
      <c r="A7699" s="7" t="s">
        <v>23</v>
      </c>
      <c r="B7699" s="7" t="s">
        <v>199</v>
      </c>
      <c r="C7699" s="7" t="s">
        <v>1426</v>
      </c>
      <c r="D7699" s="7" t="n">
        <v>2</v>
      </c>
      <c r="E7699" s="7" t="n">
        <v>97.99</v>
      </c>
      <c r="F7699" s="7" t="n">
        <v>0</v>
      </c>
      <c r="G7699" s="7" t="n">
        <v>0</v>
      </c>
    </row>
    <row r="7700" customFormat="false" ht="15" hidden="false" customHeight="false" outlineLevel="0" collapsed="false">
      <c r="A7700" s="7" t="s">
        <v>23</v>
      </c>
      <c r="B7700" s="7" t="s">
        <v>176</v>
      </c>
      <c r="C7700" s="7" t="s">
        <v>1426</v>
      </c>
      <c r="D7700" s="7" t="n">
        <v>1</v>
      </c>
      <c r="E7700" s="7" t="n">
        <v>49.01</v>
      </c>
      <c r="F7700" s="7" t="n">
        <v>0</v>
      </c>
      <c r="G7700" s="7" t="n">
        <v>0</v>
      </c>
    </row>
    <row r="7701" customFormat="false" ht="15" hidden="false" customHeight="false" outlineLevel="0" collapsed="false">
      <c r="A7701" s="7" t="s">
        <v>23</v>
      </c>
      <c r="B7701" s="7" t="s">
        <v>226</v>
      </c>
      <c r="C7701" s="7" t="s">
        <v>1427</v>
      </c>
      <c r="D7701" s="7" t="n">
        <v>1</v>
      </c>
      <c r="E7701" s="7" t="n">
        <v>51.99</v>
      </c>
      <c r="F7701" s="7" t="n">
        <v>0</v>
      </c>
      <c r="G7701" s="7" t="n">
        <v>0</v>
      </c>
    </row>
    <row r="7702" customFormat="false" ht="15" hidden="false" customHeight="false" outlineLevel="0" collapsed="false">
      <c r="A7702" s="7" t="s">
        <v>23</v>
      </c>
      <c r="B7702" s="7" t="s">
        <v>161</v>
      </c>
      <c r="C7702" s="7" t="s">
        <v>1428</v>
      </c>
      <c r="D7702" s="7" t="n">
        <v>0</v>
      </c>
      <c r="E7702" s="7" t="n">
        <v>0</v>
      </c>
      <c r="F7702" s="7" t="n">
        <v>2</v>
      </c>
      <c r="G7702" s="7" t="n">
        <v>280.02</v>
      </c>
    </row>
    <row r="7703" customFormat="false" ht="15" hidden="false" customHeight="false" outlineLevel="0" collapsed="false">
      <c r="A7703" s="7" t="s">
        <v>23</v>
      </c>
      <c r="B7703" s="7" t="s">
        <v>204</v>
      </c>
      <c r="C7703" s="7" t="s">
        <v>1428</v>
      </c>
      <c r="D7703" s="7" t="n">
        <v>0</v>
      </c>
      <c r="E7703" s="7" t="n">
        <v>0</v>
      </c>
      <c r="F7703" s="7" t="n">
        <v>1</v>
      </c>
      <c r="G7703" s="7" t="n">
        <v>140</v>
      </c>
    </row>
    <row r="7704" customFormat="false" ht="15" hidden="false" customHeight="false" outlineLevel="0" collapsed="false">
      <c r="A7704" s="7" t="s">
        <v>23</v>
      </c>
      <c r="B7704" s="7" t="s">
        <v>229</v>
      </c>
      <c r="C7704" s="7" t="s">
        <v>1436</v>
      </c>
      <c r="D7704" s="7" t="n">
        <v>0</v>
      </c>
      <c r="E7704" s="7" t="n">
        <v>0</v>
      </c>
      <c r="F7704" s="7" t="n">
        <v>3</v>
      </c>
      <c r="G7704" s="7" t="n">
        <v>220.64</v>
      </c>
    </row>
    <row r="7705" customFormat="false" ht="15" hidden="false" customHeight="false" outlineLevel="0" collapsed="false">
      <c r="A7705" s="7" t="s">
        <v>23</v>
      </c>
      <c r="B7705" s="7" t="s">
        <v>175</v>
      </c>
      <c r="C7705" s="7" t="s">
        <v>1437</v>
      </c>
      <c r="D7705" s="7" t="n">
        <v>2</v>
      </c>
      <c r="E7705" s="7" t="n">
        <v>74.91</v>
      </c>
      <c r="F7705" s="7" t="n">
        <v>3</v>
      </c>
      <c r="G7705" s="7" t="n">
        <v>112.36</v>
      </c>
    </row>
    <row r="7706" customFormat="false" ht="15" hidden="false" customHeight="false" outlineLevel="0" collapsed="false">
      <c r="A7706" s="7" t="s">
        <v>23</v>
      </c>
      <c r="B7706" s="7" t="s">
        <v>192</v>
      </c>
      <c r="C7706" s="7" t="s">
        <v>1311</v>
      </c>
      <c r="D7706" s="7" t="n">
        <v>2</v>
      </c>
      <c r="E7706" s="7" t="n">
        <v>84.27</v>
      </c>
      <c r="F7706" s="7" t="n">
        <v>1</v>
      </c>
      <c r="G7706" s="7" t="n">
        <v>42.14</v>
      </c>
    </row>
    <row r="7707" customFormat="false" ht="15" hidden="false" customHeight="false" outlineLevel="0" collapsed="false">
      <c r="A7707" s="7" t="s">
        <v>23</v>
      </c>
      <c r="B7707" s="7" t="s">
        <v>103</v>
      </c>
      <c r="C7707" s="7" t="s">
        <v>1443</v>
      </c>
      <c r="D7707" s="7" t="n">
        <v>0</v>
      </c>
      <c r="E7707" s="7" t="n">
        <v>0</v>
      </c>
      <c r="F7707" s="7" t="n">
        <v>4</v>
      </c>
      <c r="G7707" s="7" t="n">
        <v>318.6</v>
      </c>
    </row>
    <row r="7708" customFormat="false" ht="15" hidden="false" customHeight="false" outlineLevel="0" collapsed="false">
      <c r="A7708" s="7" t="s">
        <v>23</v>
      </c>
      <c r="B7708" s="7" t="s">
        <v>103</v>
      </c>
      <c r="C7708" s="7" t="s">
        <v>1443</v>
      </c>
      <c r="D7708" s="7" t="n">
        <v>1</v>
      </c>
      <c r="E7708" s="7" t="n">
        <v>0.01</v>
      </c>
      <c r="F7708" s="7" t="n">
        <v>0</v>
      </c>
      <c r="G7708" s="7" t="n">
        <v>0</v>
      </c>
    </row>
    <row r="7709" customFormat="false" ht="15" hidden="false" customHeight="false" outlineLevel="0" collapsed="false">
      <c r="A7709" s="7" t="s">
        <v>23</v>
      </c>
      <c r="B7709" s="7" t="s">
        <v>103</v>
      </c>
      <c r="C7709" s="7" t="s">
        <v>1443</v>
      </c>
      <c r="D7709" s="7" t="n">
        <v>9</v>
      </c>
      <c r="E7709" s="7" t="n">
        <v>653.48</v>
      </c>
      <c r="F7709" s="7" t="n">
        <v>0</v>
      </c>
      <c r="G7709" s="7" t="n">
        <v>0</v>
      </c>
    </row>
    <row r="7710" customFormat="false" ht="15" hidden="false" customHeight="false" outlineLevel="0" collapsed="false">
      <c r="A7710" s="7" t="s">
        <v>23</v>
      </c>
      <c r="B7710" s="7" t="s">
        <v>124</v>
      </c>
      <c r="C7710" s="7" t="s">
        <v>1449</v>
      </c>
      <c r="D7710" s="7" t="n">
        <v>1</v>
      </c>
      <c r="E7710" s="7" t="n">
        <v>0.01</v>
      </c>
      <c r="F7710" s="7" t="n">
        <v>0</v>
      </c>
      <c r="G7710" s="7" t="n">
        <v>0</v>
      </c>
    </row>
    <row r="7711" customFormat="false" ht="15" hidden="false" customHeight="false" outlineLevel="0" collapsed="false">
      <c r="A7711" s="7" t="s">
        <v>23</v>
      </c>
      <c r="B7711" s="7" t="s">
        <v>124</v>
      </c>
      <c r="C7711" s="7" t="s">
        <v>1449</v>
      </c>
      <c r="D7711" s="7" t="n">
        <v>5</v>
      </c>
      <c r="E7711" s="7" t="n">
        <v>107.59</v>
      </c>
      <c r="F7711" s="7" t="n">
        <v>0</v>
      </c>
      <c r="G7711" s="7" t="n">
        <v>0</v>
      </c>
    </row>
    <row r="7712" customFormat="false" ht="15" hidden="false" customHeight="false" outlineLevel="0" collapsed="false">
      <c r="A7712" s="7" t="s">
        <v>23</v>
      </c>
      <c r="B7712" s="7" t="s">
        <v>120</v>
      </c>
      <c r="C7712" s="7" t="s">
        <v>1451</v>
      </c>
      <c r="D7712" s="7" t="n">
        <v>0</v>
      </c>
      <c r="E7712" s="7" t="n">
        <v>0</v>
      </c>
      <c r="F7712" s="7" t="n">
        <v>4</v>
      </c>
      <c r="G7712" s="7" t="n">
        <v>93.57</v>
      </c>
    </row>
    <row r="7713" customFormat="false" ht="15" hidden="false" customHeight="false" outlineLevel="0" collapsed="false">
      <c r="A7713" s="7" t="s">
        <v>23</v>
      </c>
      <c r="B7713" s="7" t="s">
        <v>105</v>
      </c>
      <c r="C7713" s="7" t="s">
        <v>1453</v>
      </c>
      <c r="D7713" s="7" t="n">
        <v>0</v>
      </c>
      <c r="E7713" s="7" t="n">
        <v>0</v>
      </c>
      <c r="F7713" s="7" t="n">
        <v>3</v>
      </c>
      <c r="G7713" s="7" t="n">
        <v>109.55</v>
      </c>
    </row>
    <row r="7714" customFormat="false" ht="15" hidden="false" customHeight="false" outlineLevel="0" collapsed="false">
      <c r="A7714" s="7" t="s">
        <v>23</v>
      </c>
      <c r="B7714" s="7" t="s">
        <v>347</v>
      </c>
      <c r="C7714" s="7" t="s">
        <v>1454</v>
      </c>
      <c r="D7714" s="7" t="n">
        <v>16</v>
      </c>
      <c r="E7714" s="7" t="n">
        <v>381.72</v>
      </c>
      <c r="F7714" s="7" t="n">
        <v>0</v>
      </c>
      <c r="G7714" s="7" t="n">
        <v>0</v>
      </c>
    </row>
    <row r="7715" customFormat="false" ht="15" hidden="false" customHeight="false" outlineLevel="0" collapsed="false">
      <c r="A7715" s="7" t="s">
        <v>23</v>
      </c>
      <c r="B7715" s="7" t="s">
        <v>409</v>
      </c>
      <c r="C7715" s="7" t="s">
        <v>1455</v>
      </c>
      <c r="D7715" s="7" t="n">
        <v>2</v>
      </c>
      <c r="E7715" s="7" t="n">
        <v>47.72</v>
      </c>
      <c r="F7715" s="7" t="n">
        <v>0</v>
      </c>
      <c r="G7715" s="7" t="n">
        <v>0</v>
      </c>
    </row>
    <row r="7716" customFormat="false" ht="15" hidden="false" customHeight="false" outlineLevel="0" collapsed="false">
      <c r="A7716" s="7" t="s">
        <v>23</v>
      </c>
      <c r="B7716" s="7" t="s">
        <v>399</v>
      </c>
      <c r="C7716" s="7" t="s">
        <v>1457</v>
      </c>
      <c r="D7716" s="7" t="n">
        <v>4</v>
      </c>
      <c r="E7716" s="7" t="n">
        <v>86.08</v>
      </c>
      <c r="F7716" s="7" t="n">
        <v>0</v>
      </c>
      <c r="G7716" s="7" t="n">
        <v>0</v>
      </c>
    </row>
    <row r="7717" customFormat="false" ht="15" hidden="false" customHeight="false" outlineLevel="0" collapsed="false">
      <c r="A7717" s="7" t="s">
        <v>23</v>
      </c>
      <c r="B7717" s="7" t="s">
        <v>407</v>
      </c>
      <c r="C7717" s="7" t="s">
        <v>1458</v>
      </c>
      <c r="D7717" s="7" t="n">
        <v>0</v>
      </c>
      <c r="E7717" s="7" t="n">
        <v>0</v>
      </c>
      <c r="F7717" s="7" t="n">
        <v>1</v>
      </c>
      <c r="G7717" s="7" t="n">
        <v>23.86</v>
      </c>
    </row>
    <row r="7718" customFormat="false" ht="15" hidden="false" customHeight="false" outlineLevel="0" collapsed="false">
      <c r="A7718" s="7" t="s">
        <v>23</v>
      </c>
      <c r="B7718" s="7" t="s">
        <v>828</v>
      </c>
      <c r="C7718" s="7" t="s">
        <v>1460</v>
      </c>
      <c r="D7718" s="7" t="n">
        <v>1</v>
      </c>
      <c r="E7718" s="7" t="n">
        <v>73.55</v>
      </c>
      <c r="F7718" s="7" t="n">
        <v>0</v>
      </c>
      <c r="G7718" s="7" t="n">
        <v>0</v>
      </c>
    </row>
    <row r="7719" customFormat="false" ht="15" hidden="false" customHeight="false" outlineLevel="0" collapsed="false">
      <c r="A7719" s="7" t="s">
        <v>23</v>
      </c>
      <c r="B7719" s="7" t="s">
        <v>827</v>
      </c>
      <c r="C7719" s="7" t="s">
        <v>1460</v>
      </c>
      <c r="D7719" s="7" t="n">
        <v>1</v>
      </c>
      <c r="E7719" s="7" t="n">
        <v>73.55</v>
      </c>
      <c r="F7719" s="7" t="n">
        <v>0</v>
      </c>
      <c r="G7719" s="7" t="n">
        <v>0</v>
      </c>
    </row>
    <row r="7720" customFormat="false" ht="15" hidden="false" customHeight="false" outlineLevel="0" collapsed="false">
      <c r="A7720" s="7" t="s">
        <v>23</v>
      </c>
      <c r="B7720" s="7" t="s">
        <v>269</v>
      </c>
      <c r="C7720" s="7" t="s">
        <v>1472</v>
      </c>
      <c r="D7720" s="7" t="n">
        <v>1</v>
      </c>
      <c r="E7720" s="7" t="n">
        <v>140.57</v>
      </c>
      <c r="F7720" s="7" t="n">
        <v>0</v>
      </c>
      <c r="G7720" s="7" t="n">
        <v>0</v>
      </c>
    </row>
    <row r="7721" customFormat="false" ht="15" hidden="false" customHeight="false" outlineLevel="0" collapsed="false">
      <c r="A7721" s="7" t="s">
        <v>23</v>
      </c>
      <c r="B7721" s="7" t="s">
        <v>338</v>
      </c>
      <c r="C7721" s="7" t="s">
        <v>1472</v>
      </c>
      <c r="D7721" s="7" t="n">
        <v>1</v>
      </c>
      <c r="E7721" s="7" t="n">
        <v>140.57</v>
      </c>
      <c r="F7721" s="7" t="n">
        <v>0</v>
      </c>
      <c r="G7721" s="7" t="n">
        <v>0</v>
      </c>
    </row>
    <row r="7722" customFormat="false" ht="15" hidden="false" customHeight="false" outlineLevel="0" collapsed="false">
      <c r="A7722" s="7" t="s">
        <v>23</v>
      </c>
      <c r="B7722" s="7" t="s">
        <v>681</v>
      </c>
      <c r="C7722" s="7" t="s">
        <v>1499</v>
      </c>
      <c r="D7722" s="7" t="n">
        <v>1</v>
      </c>
      <c r="E7722" s="7" t="n">
        <v>120</v>
      </c>
      <c r="F7722" s="7" t="n">
        <v>1</v>
      </c>
      <c r="G7722" s="7" t="n">
        <v>120</v>
      </c>
    </row>
    <row r="7723" customFormat="false" ht="15" hidden="false" customHeight="false" outlineLevel="0" collapsed="false">
      <c r="A7723" s="7" t="s">
        <v>23</v>
      </c>
      <c r="B7723" s="7" t="s">
        <v>683</v>
      </c>
      <c r="C7723" s="7" t="s">
        <v>1499</v>
      </c>
      <c r="D7723" s="7" t="n">
        <v>1</v>
      </c>
      <c r="E7723" s="7" t="n">
        <v>120</v>
      </c>
      <c r="F7723" s="7" t="n">
        <v>1</v>
      </c>
      <c r="G7723" s="7" t="n">
        <v>120</v>
      </c>
    </row>
    <row r="7724" customFormat="false" ht="15" hidden="false" customHeight="false" outlineLevel="0" collapsed="false">
      <c r="A7724" s="7" t="s">
        <v>23</v>
      </c>
      <c r="B7724" s="7" t="s">
        <v>664</v>
      </c>
      <c r="C7724" s="7" t="s">
        <v>1499</v>
      </c>
      <c r="D7724" s="7" t="n">
        <v>1</v>
      </c>
      <c r="E7724" s="7" t="n">
        <v>120</v>
      </c>
      <c r="F7724" s="7" t="n">
        <v>0</v>
      </c>
      <c r="G7724" s="7" t="n">
        <v>0</v>
      </c>
    </row>
    <row r="7725" customFormat="false" ht="15" hidden="false" customHeight="false" outlineLevel="0" collapsed="false">
      <c r="A7725" s="7" t="s">
        <v>23</v>
      </c>
      <c r="B7725" s="7" t="s">
        <v>649</v>
      </c>
      <c r="C7725" s="7" t="s">
        <v>1500</v>
      </c>
      <c r="D7725" s="7" t="n">
        <v>0</v>
      </c>
      <c r="E7725" s="7" t="n">
        <v>0</v>
      </c>
      <c r="F7725" s="7" t="n">
        <v>1</v>
      </c>
      <c r="G7725" s="7" t="n">
        <v>350</v>
      </c>
    </row>
    <row r="7726" customFormat="false" ht="15" hidden="false" customHeight="false" outlineLevel="0" collapsed="false">
      <c r="A7726" s="7" t="s">
        <v>23</v>
      </c>
      <c r="B7726" s="7" t="s">
        <v>648</v>
      </c>
      <c r="C7726" s="7" t="s">
        <v>1500</v>
      </c>
      <c r="D7726" s="7" t="n">
        <v>0</v>
      </c>
      <c r="E7726" s="7" t="n">
        <v>0</v>
      </c>
      <c r="F7726" s="7" t="n">
        <v>1</v>
      </c>
      <c r="G7726" s="7" t="n">
        <v>350.01</v>
      </c>
    </row>
    <row r="7727" customFormat="false" ht="15" hidden="false" customHeight="false" outlineLevel="0" collapsed="false">
      <c r="A7727" s="7" t="s">
        <v>23</v>
      </c>
      <c r="B7727" s="7" t="s">
        <v>704</v>
      </c>
      <c r="C7727" s="7" t="s">
        <v>1478</v>
      </c>
      <c r="D7727" s="7" t="n">
        <v>3</v>
      </c>
      <c r="E7727" s="7" t="n">
        <v>195</v>
      </c>
      <c r="F7727" s="7" t="n">
        <v>0</v>
      </c>
      <c r="G7727" s="7" t="n">
        <v>0</v>
      </c>
    </row>
    <row r="7728" customFormat="false" ht="15" hidden="false" customHeight="false" outlineLevel="0" collapsed="false">
      <c r="A7728" s="7" t="s">
        <v>23</v>
      </c>
      <c r="B7728" s="7" t="s">
        <v>595</v>
      </c>
      <c r="C7728" s="7" t="s">
        <v>1478</v>
      </c>
      <c r="D7728" s="7" t="n">
        <v>2</v>
      </c>
      <c r="E7728" s="7" t="n">
        <v>130</v>
      </c>
      <c r="F7728" s="7" t="n">
        <v>0</v>
      </c>
      <c r="G7728" s="7" t="n">
        <v>0</v>
      </c>
    </row>
    <row r="7729" customFormat="false" ht="15" hidden="false" customHeight="false" outlineLevel="0" collapsed="false">
      <c r="A7729" s="7" t="s">
        <v>23</v>
      </c>
      <c r="B7729" s="7" t="s">
        <v>595</v>
      </c>
      <c r="C7729" s="7" t="s">
        <v>1478</v>
      </c>
      <c r="D7729" s="7" t="n">
        <v>1</v>
      </c>
      <c r="E7729" s="7" t="n">
        <v>55</v>
      </c>
      <c r="F7729" s="7" t="n">
        <v>0</v>
      </c>
      <c r="G7729" s="7" t="n">
        <v>0</v>
      </c>
    </row>
    <row r="7730" customFormat="false" ht="15" hidden="false" customHeight="false" outlineLevel="0" collapsed="false">
      <c r="A7730" s="7" t="s">
        <v>23</v>
      </c>
      <c r="B7730" s="7" t="s">
        <v>238</v>
      </c>
      <c r="C7730" s="7" t="s">
        <v>1290</v>
      </c>
      <c r="D7730" s="7" t="n">
        <v>2</v>
      </c>
      <c r="E7730" s="7" t="n">
        <v>71.14</v>
      </c>
      <c r="F7730" s="7" t="n">
        <v>0</v>
      </c>
      <c r="G7730" s="7" t="n">
        <v>0</v>
      </c>
    </row>
    <row r="7731" customFormat="false" ht="15" hidden="false" customHeight="false" outlineLevel="0" collapsed="false">
      <c r="A7731" s="7" t="s">
        <v>23</v>
      </c>
      <c r="B7731" s="7" t="s">
        <v>315</v>
      </c>
      <c r="C7731" s="7" t="s">
        <v>1290</v>
      </c>
      <c r="D7731" s="7" t="n">
        <v>1</v>
      </c>
      <c r="E7731" s="7" t="n">
        <v>35.57</v>
      </c>
      <c r="F7731" s="7" t="n">
        <v>0</v>
      </c>
      <c r="G7731" s="7" t="n">
        <v>0</v>
      </c>
    </row>
    <row r="7732" customFormat="false" ht="15" hidden="false" customHeight="false" outlineLevel="0" collapsed="false">
      <c r="A7732" s="7" t="s">
        <v>23</v>
      </c>
      <c r="B7732" s="7" t="s">
        <v>309</v>
      </c>
      <c r="C7732" s="7" t="s">
        <v>1290</v>
      </c>
      <c r="D7732" s="7" t="n">
        <v>1</v>
      </c>
      <c r="E7732" s="7" t="n">
        <v>35.57</v>
      </c>
      <c r="F7732" s="7" t="n">
        <v>0</v>
      </c>
      <c r="G7732" s="7" t="n">
        <v>0</v>
      </c>
    </row>
    <row r="7733" customFormat="false" ht="15" hidden="false" customHeight="false" outlineLevel="0" collapsed="false">
      <c r="A7733" s="7" t="s">
        <v>23</v>
      </c>
      <c r="B7733" s="7" t="s">
        <v>85</v>
      </c>
      <c r="C7733" s="7" t="s">
        <v>1479</v>
      </c>
      <c r="D7733" s="7" t="n">
        <v>2</v>
      </c>
      <c r="E7733" s="7" t="n">
        <v>93.64</v>
      </c>
      <c r="F7733" s="7" t="n">
        <v>0</v>
      </c>
      <c r="G7733" s="7" t="n">
        <v>0</v>
      </c>
    </row>
    <row r="7734" customFormat="false" ht="15" hidden="false" customHeight="false" outlineLevel="0" collapsed="false">
      <c r="A7734" s="7" t="s">
        <v>23</v>
      </c>
      <c r="B7734" s="7" t="s">
        <v>84</v>
      </c>
      <c r="C7734" s="7" t="s">
        <v>1479</v>
      </c>
      <c r="D7734" s="7" t="n">
        <v>3</v>
      </c>
      <c r="E7734" s="7" t="n">
        <v>140.46</v>
      </c>
      <c r="F7734" s="7" t="n">
        <v>0</v>
      </c>
      <c r="G7734" s="7" t="n">
        <v>0</v>
      </c>
    </row>
    <row r="7735" customFormat="false" ht="15" hidden="false" customHeight="false" outlineLevel="0" collapsed="false">
      <c r="A7735" s="7" t="s">
        <v>23</v>
      </c>
      <c r="B7735" s="7" t="s">
        <v>252</v>
      </c>
      <c r="C7735" s="7" t="s">
        <v>1482</v>
      </c>
      <c r="D7735" s="7" t="n">
        <v>2</v>
      </c>
      <c r="E7735" s="7" t="n">
        <v>140.52</v>
      </c>
      <c r="F7735" s="7" t="n">
        <v>0</v>
      </c>
      <c r="G7735" s="7" t="n">
        <v>0</v>
      </c>
    </row>
    <row r="7736" customFormat="false" ht="15" hidden="false" customHeight="false" outlineLevel="0" collapsed="false">
      <c r="A7736" s="7" t="s">
        <v>23</v>
      </c>
      <c r="B7736" s="7" t="s">
        <v>208</v>
      </c>
      <c r="C7736" s="7" t="s">
        <v>1482</v>
      </c>
      <c r="D7736" s="7" t="n">
        <v>2</v>
      </c>
      <c r="E7736" s="7" t="n">
        <v>140.52</v>
      </c>
      <c r="F7736" s="7" t="n">
        <v>0</v>
      </c>
      <c r="G7736" s="7" t="n">
        <v>0</v>
      </c>
    </row>
    <row r="7737" customFormat="false" ht="15" hidden="false" customHeight="false" outlineLevel="0" collapsed="false">
      <c r="A7737" s="7" t="s">
        <v>23</v>
      </c>
      <c r="B7737" s="7" t="s">
        <v>568</v>
      </c>
      <c r="C7737" s="7" t="s">
        <v>1485</v>
      </c>
      <c r="D7737" s="7" t="n">
        <v>2</v>
      </c>
      <c r="E7737" s="7" t="n">
        <v>215.52</v>
      </c>
      <c r="F7737" s="7" t="n">
        <v>1</v>
      </c>
      <c r="G7737" s="7" t="n">
        <v>107.76</v>
      </c>
    </row>
    <row r="7738" customFormat="false" ht="15" hidden="false" customHeight="false" outlineLevel="0" collapsed="false">
      <c r="A7738" s="7" t="s">
        <v>23</v>
      </c>
      <c r="B7738" s="7" t="s">
        <v>624</v>
      </c>
      <c r="C7738" s="7" t="s">
        <v>1485</v>
      </c>
      <c r="D7738" s="7" t="n">
        <v>1</v>
      </c>
      <c r="E7738" s="7" t="n">
        <v>107.76</v>
      </c>
      <c r="F7738" s="7" t="n">
        <v>1</v>
      </c>
      <c r="G7738" s="7" t="n">
        <v>107.76</v>
      </c>
    </row>
    <row r="7739" customFormat="false" ht="15" hidden="false" customHeight="false" outlineLevel="0" collapsed="false">
      <c r="A7739" s="7" t="s">
        <v>23</v>
      </c>
      <c r="B7739" s="7" t="s">
        <v>351</v>
      </c>
      <c r="C7739" s="7" t="s">
        <v>1268</v>
      </c>
      <c r="D7739" s="7" t="n">
        <v>0</v>
      </c>
      <c r="E7739" s="7" t="n">
        <v>0</v>
      </c>
      <c r="F7739" s="7" t="n">
        <v>1</v>
      </c>
      <c r="G7739" s="7" t="n">
        <v>85</v>
      </c>
    </row>
    <row r="7740" customFormat="false" ht="15" hidden="false" customHeight="false" outlineLevel="0" collapsed="false">
      <c r="A7740" s="7" t="s">
        <v>23</v>
      </c>
      <c r="B7740" s="7" t="s">
        <v>194</v>
      </c>
      <c r="C7740" s="7" t="s">
        <v>1269</v>
      </c>
      <c r="D7740" s="7" t="n">
        <v>0</v>
      </c>
      <c r="E7740" s="7" t="n">
        <v>0</v>
      </c>
      <c r="F7740" s="7" t="n">
        <v>1</v>
      </c>
      <c r="G7740" s="7" t="n">
        <v>90</v>
      </c>
    </row>
    <row r="7741" customFormat="false" ht="15" hidden="false" customHeight="false" outlineLevel="0" collapsed="false">
      <c r="A7741" s="7" t="s">
        <v>23</v>
      </c>
      <c r="B7741" s="7" t="s">
        <v>83</v>
      </c>
      <c r="C7741" s="7" t="s">
        <v>1303</v>
      </c>
      <c r="D7741" s="7" t="n">
        <v>0</v>
      </c>
      <c r="E7741" s="7" t="n">
        <v>0</v>
      </c>
      <c r="F7741" s="7" t="n">
        <v>5</v>
      </c>
      <c r="G7741" s="7" t="n">
        <v>300</v>
      </c>
    </row>
    <row r="7742" customFormat="false" ht="15" hidden="false" customHeight="false" outlineLevel="0" collapsed="false">
      <c r="A7742" s="7" t="s">
        <v>23</v>
      </c>
      <c r="B7742" s="7" t="s">
        <v>156</v>
      </c>
      <c r="C7742" s="7" t="s">
        <v>1430</v>
      </c>
      <c r="D7742" s="7" t="n">
        <v>0</v>
      </c>
      <c r="E7742" s="7" t="n">
        <v>0</v>
      </c>
      <c r="F7742" s="7" t="n">
        <v>3</v>
      </c>
      <c r="G7742" s="7" t="n">
        <v>195.01</v>
      </c>
    </row>
    <row r="7743" customFormat="false" ht="15" hidden="false" customHeight="false" outlineLevel="0" collapsed="false">
      <c r="A7743" s="7" t="s">
        <v>23</v>
      </c>
      <c r="B7743" s="7" t="s">
        <v>103</v>
      </c>
      <c r="C7743" s="7" t="s">
        <v>1443</v>
      </c>
      <c r="D7743" s="7" t="n">
        <v>0</v>
      </c>
      <c r="E7743" s="7" t="n">
        <v>0</v>
      </c>
      <c r="F7743" s="7" t="n">
        <v>4</v>
      </c>
      <c r="G7743" s="7" t="n">
        <v>290.43</v>
      </c>
    </row>
    <row r="7744" customFormat="false" ht="15" hidden="false" customHeight="false" outlineLevel="0" collapsed="false">
      <c r="A7744" s="7" t="s">
        <v>23</v>
      </c>
      <c r="B7744" s="7" t="s">
        <v>684</v>
      </c>
      <c r="C7744" s="7" t="s">
        <v>1499</v>
      </c>
      <c r="D7744" s="7" t="n">
        <v>0</v>
      </c>
      <c r="E7744" s="7" t="n">
        <v>0</v>
      </c>
      <c r="F7744" s="7" t="n">
        <v>2</v>
      </c>
      <c r="G7744" s="7" t="n">
        <v>0.01</v>
      </c>
    </row>
    <row r="7745" customFormat="false" ht="15" hidden="false" customHeight="false" outlineLevel="0" collapsed="false">
      <c r="A7745" s="7" t="s">
        <v>23</v>
      </c>
      <c r="B7745" s="7" t="s">
        <v>681</v>
      </c>
      <c r="C7745" s="7" t="s">
        <v>1499</v>
      </c>
      <c r="D7745" s="7" t="n">
        <v>0</v>
      </c>
      <c r="E7745" s="7" t="n">
        <v>0</v>
      </c>
      <c r="F7745" s="7" t="n">
        <v>3</v>
      </c>
      <c r="G7745" s="7" t="n">
        <v>360</v>
      </c>
    </row>
    <row r="7746" customFormat="false" ht="15" hidden="false" customHeight="false" outlineLevel="0" collapsed="false">
      <c r="A7746" s="7" t="s">
        <v>23</v>
      </c>
      <c r="B7746" s="7" t="s">
        <v>683</v>
      </c>
      <c r="C7746" s="7" t="s">
        <v>1499</v>
      </c>
      <c r="D7746" s="7" t="n">
        <v>0</v>
      </c>
      <c r="E7746" s="7" t="n">
        <v>0</v>
      </c>
      <c r="F7746" s="7" t="n">
        <v>4</v>
      </c>
      <c r="G7746" s="7" t="n">
        <v>480</v>
      </c>
    </row>
    <row r="7747" customFormat="false" ht="15" hidden="false" customHeight="false" outlineLevel="0" collapsed="false">
      <c r="A7747" s="7" t="s">
        <v>23</v>
      </c>
      <c r="B7747" s="7" t="s">
        <v>664</v>
      </c>
      <c r="C7747" s="7" t="s">
        <v>1499</v>
      </c>
      <c r="D7747" s="7" t="n">
        <v>0</v>
      </c>
      <c r="E7747" s="7" t="n">
        <v>0</v>
      </c>
      <c r="F7747" s="7" t="n">
        <v>3</v>
      </c>
      <c r="G7747" s="7" t="n">
        <v>359.99</v>
      </c>
    </row>
    <row r="7748" customFormat="false" ht="15" hidden="false" customHeight="false" outlineLevel="0" collapsed="false">
      <c r="A7748" s="7" t="s">
        <v>23</v>
      </c>
      <c r="B7748" s="7" t="s">
        <v>274</v>
      </c>
      <c r="C7748" s="7" t="s">
        <v>1487</v>
      </c>
      <c r="D7748" s="7" t="n">
        <v>0</v>
      </c>
      <c r="E7748" s="7" t="n">
        <v>0</v>
      </c>
      <c r="F7748" s="7" t="n">
        <v>1</v>
      </c>
      <c r="G7748" s="7" t="n">
        <v>130</v>
      </c>
    </row>
    <row r="7749" customFormat="false" ht="15" hidden="false" customHeight="false" outlineLevel="0" collapsed="false">
      <c r="A7749" s="7" t="s">
        <v>23</v>
      </c>
      <c r="B7749" s="7" t="s">
        <v>332</v>
      </c>
      <c r="C7749" s="7" t="s">
        <v>1487</v>
      </c>
      <c r="D7749" s="7" t="n">
        <v>0</v>
      </c>
      <c r="E7749" s="7" t="n">
        <v>0</v>
      </c>
      <c r="F7749" s="7" t="n">
        <v>1</v>
      </c>
      <c r="G7749" s="7" t="n">
        <v>130</v>
      </c>
    </row>
    <row r="7750" customFormat="false" ht="15" hidden="false" customHeight="false" outlineLevel="0" collapsed="false">
      <c r="A7750" s="7" t="s">
        <v>23</v>
      </c>
      <c r="B7750" s="7" t="s">
        <v>497</v>
      </c>
      <c r="C7750" s="7" t="s">
        <v>1266</v>
      </c>
      <c r="D7750" s="7" t="n">
        <v>4</v>
      </c>
      <c r="E7750" s="7" t="n">
        <v>562.28</v>
      </c>
      <c r="F7750" s="7" t="n">
        <v>1</v>
      </c>
      <c r="G7750" s="7" t="n">
        <v>140.57</v>
      </c>
    </row>
    <row r="7751" customFormat="false" ht="15" hidden="false" customHeight="false" outlineLevel="0" collapsed="false">
      <c r="A7751" s="7" t="s">
        <v>23</v>
      </c>
      <c r="B7751" s="7" t="s">
        <v>699</v>
      </c>
      <c r="C7751" s="7" t="s">
        <v>1266</v>
      </c>
      <c r="D7751" s="7" t="n">
        <v>5</v>
      </c>
      <c r="E7751" s="7" t="n">
        <v>702.84</v>
      </c>
      <c r="F7751" s="7" t="n">
        <v>1</v>
      </c>
      <c r="G7751" s="7" t="n">
        <v>140.59</v>
      </c>
    </row>
    <row r="7752" customFormat="false" ht="15" hidden="false" customHeight="false" outlineLevel="0" collapsed="false">
      <c r="A7752" s="7" t="s">
        <v>23</v>
      </c>
      <c r="B7752" s="7" t="s">
        <v>808</v>
      </c>
      <c r="C7752" s="7" t="s">
        <v>1266</v>
      </c>
      <c r="D7752" s="7" t="n">
        <v>1</v>
      </c>
      <c r="E7752" s="7" t="n">
        <v>140.58</v>
      </c>
      <c r="F7752" s="7" t="n">
        <v>1</v>
      </c>
      <c r="G7752" s="7" t="n">
        <v>140.6</v>
      </c>
    </row>
    <row r="7753" customFormat="false" ht="15" hidden="false" customHeight="false" outlineLevel="0" collapsed="false">
      <c r="A7753" s="7" t="s">
        <v>23</v>
      </c>
      <c r="B7753" s="7" t="s">
        <v>498</v>
      </c>
      <c r="C7753" s="7" t="s">
        <v>1266</v>
      </c>
      <c r="D7753" s="7" t="n">
        <v>3</v>
      </c>
      <c r="E7753" s="7" t="n">
        <v>421.72</v>
      </c>
      <c r="F7753" s="7" t="n">
        <v>1</v>
      </c>
      <c r="G7753" s="7" t="n">
        <v>140.57</v>
      </c>
    </row>
    <row r="7754" customFormat="false" ht="15" hidden="false" customHeight="false" outlineLevel="0" collapsed="false">
      <c r="A7754" s="7" t="s">
        <v>23</v>
      </c>
      <c r="B7754" s="7" t="s">
        <v>187</v>
      </c>
      <c r="C7754" s="7" t="s">
        <v>1309</v>
      </c>
      <c r="D7754" s="7" t="n">
        <v>28</v>
      </c>
      <c r="E7754" s="7" t="n">
        <v>2100</v>
      </c>
      <c r="F7754" s="7" t="n">
        <v>28</v>
      </c>
      <c r="G7754" s="7" t="n">
        <v>2100</v>
      </c>
    </row>
    <row r="7755" customFormat="false" ht="15" hidden="false" customHeight="false" outlineLevel="0" collapsed="false">
      <c r="A7755" s="7" t="s">
        <v>23</v>
      </c>
      <c r="B7755" s="7" t="s">
        <v>563</v>
      </c>
      <c r="C7755" s="7" t="s">
        <v>1327</v>
      </c>
      <c r="D7755" s="7" t="n">
        <v>-1</v>
      </c>
      <c r="E7755" s="7" t="n">
        <v>-70</v>
      </c>
      <c r="F7755" s="7" t="n">
        <v>0</v>
      </c>
      <c r="G7755" s="7" t="n">
        <v>0</v>
      </c>
    </row>
    <row r="7756" customFormat="false" ht="15" hidden="false" customHeight="false" outlineLevel="0" collapsed="false">
      <c r="A7756" s="7" t="s">
        <v>23</v>
      </c>
      <c r="B7756" s="7" t="s">
        <v>225</v>
      </c>
      <c r="C7756" s="7" t="s">
        <v>1331</v>
      </c>
      <c r="D7756" s="7" t="n">
        <v>0</v>
      </c>
      <c r="E7756" s="7" t="n">
        <v>0</v>
      </c>
      <c r="F7756" s="7" t="n">
        <v>1</v>
      </c>
      <c r="G7756" s="7" t="n">
        <v>70.26</v>
      </c>
    </row>
    <row r="7757" customFormat="false" ht="15" hidden="false" customHeight="false" outlineLevel="0" collapsed="false">
      <c r="A7757" s="7" t="s">
        <v>23</v>
      </c>
      <c r="B7757" s="7" t="s">
        <v>298</v>
      </c>
      <c r="C7757" s="7" t="s">
        <v>1362</v>
      </c>
      <c r="D7757" s="7" t="n">
        <v>-2</v>
      </c>
      <c r="E7757" s="7" t="n">
        <v>-30.84</v>
      </c>
      <c r="F7757" s="7" t="n">
        <v>0</v>
      </c>
      <c r="G7757" s="7" t="n">
        <v>0</v>
      </c>
    </row>
    <row r="7758" customFormat="false" ht="15" hidden="false" customHeight="false" outlineLevel="0" collapsed="false">
      <c r="A7758" s="7" t="s">
        <v>23</v>
      </c>
      <c r="B7758" s="7" t="s">
        <v>484</v>
      </c>
      <c r="C7758" s="7" t="s">
        <v>1394</v>
      </c>
      <c r="D7758" s="7" t="n">
        <v>-1</v>
      </c>
      <c r="E7758" s="7" t="n">
        <v>-69</v>
      </c>
      <c r="F7758" s="7" t="n">
        <v>0</v>
      </c>
      <c r="G7758" s="7" t="n">
        <v>0</v>
      </c>
    </row>
    <row r="7759" customFormat="false" ht="15" hidden="false" customHeight="false" outlineLevel="0" collapsed="false">
      <c r="A7759" s="7" t="s">
        <v>23</v>
      </c>
      <c r="B7759" s="7" t="s">
        <v>602</v>
      </c>
      <c r="C7759" s="7" t="s">
        <v>1395</v>
      </c>
      <c r="D7759" s="7" t="n">
        <v>-1</v>
      </c>
      <c r="E7759" s="7" t="n">
        <v>-49</v>
      </c>
      <c r="F7759" s="7" t="n">
        <v>0</v>
      </c>
      <c r="G7759" s="7" t="n">
        <v>0</v>
      </c>
    </row>
    <row r="7760" customFormat="false" ht="15" hidden="false" customHeight="false" outlineLevel="0" collapsed="false">
      <c r="A7760" s="7" t="s">
        <v>23</v>
      </c>
      <c r="B7760" s="7" t="s">
        <v>436</v>
      </c>
      <c r="C7760" s="7" t="s">
        <v>1396</v>
      </c>
      <c r="D7760" s="7" t="n">
        <v>1</v>
      </c>
      <c r="E7760" s="7" t="n">
        <v>180</v>
      </c>
      <c r="F7760" s="7" t="n">
        <v>0</v>
      </c>
      <c r="G7760" s="7" t="n">
        <v>0</v>
      </c>
    </row>
    <row r="7761" customFormat="false" ht="15" hidden="false" customHeight="false" outlineLevel="0" collapsed="false">
      <c r="A7761" s="7" t="s">
        <v>23</v>
      </c>
      <c r="B7761" s="7" t="s">
        <v>470</v>
      </c>
      <c r="C7761" s="7" t="s">
        <v>1397</v>
      </c>
      <c r="D7761" s="7" t="n">
        <v>0</v>
      </c>
      <c r="E7761" s="7" t="n">
        <v>0</v>
      </c>
      <c r="F7761" s="7" t="n">
        <v>1</v>
      </c>
      <c r="G7761" s="7" t="n">
        <v>140</v>
      </c>
    </row>
    <row r="7762" customFormat="false" ht="15" hidden="false" customHeight="false" outlineLevel="0" collapsed="false">
      <c r="A7762" s="7" t="s">
        <v>23</v>
      </c>
      <c r="B7762" s="7" t="s">
        <v>633</v>
      </c>
      <c r="C7762" s="7" t="s">
        <v>1397</v>
      </c>
      <c r="D7762" s="7" t="n">
        <v>0</v>
      </c>
      <c r="E7762" s="7" t="n">
        <v>0</v>
      </c>
      <c r="F7762" s="7" t="n">
        <v>2</v>
      </c>
      <c r="G7762" s="7" t="n">
        <v>280</v>
      </c>
    </row>
    <row r="7763" customFormat="false" ht="15" hidden="false" customHeight="false" outlineLevel="0" collapsed="false">
      <c r="A7763" s="7" t="s">
        <v>23</v>
      </c>
      <c r="B7763" s="7" t="s">
        <v>392</v>
      </c>
      <c r="C7763" s="7" t="s">
        <v>1398</v>
      </c>
      <c r="D7763" s="7" t="n">
        <v>0</v>
      </c>
      <c r="E7763" s="7" t="n">
        <v>0</v>
      </c>
      <c r="F7763" s="7" t="n">
        <v>1</v>
      </c>
      <c r="G7763" s="7" t="n">
        <v>140</v>
      </c>
    </row>
    <row r="7764" customFormat="false" ht="15" hidden="false" customHeight="false" outlineLevel="0" collapsed="false">
      <c r="A7764" s="7" t="s">
        <v>23</v>
      </c>
      <c r="B7764" s="7" t="s">
        <v>428</v>
      </c>
      <c r="C7764" s="7" t="s">
        <v>1398</v>
      </c>
      <c r="D7764" s="7" t="n">
        <v>0</v>
      </c>
      <c r="E7764" s="7" t="n">
        <v>0</v>
      </c>
      <c r="F7764" s="7" t="n">
        <v>1</v>
      </c>
      <c r="G7764" s="7" t="n">
        <v>140</v>
      </c>
    </row>
    <row r="7765" customFormat="false" ht="15" hidden="false" customHeight="false" outlineLevel="0" collapsed="false">
      <c r="A7765" s="7" t="s">
        <v>23</v>
      </c>
      <c r="B7765" s="7" t="s">
        <v>184</v>
      </c>
      <c r="C7765" s="7" t="s">
        <v>1399</v>
      </c>
      <c r="D7765" s="7" t="n">
        <v>2</v>
      </c>
      <c r="E7765" s="7" t="n">
        <v>99.27</v>
      </c>
      <c r="F7765" s="7" t="n">
        <v>3</v>
      </c>
      <c r="G7765" s="7" t="n">
        <v>148.9</v>
      </c>
    </row>
    <row r="7766" customFormat="false" ht="15" hidden="false" customHeight="false" outlineLevel="0" collapsed="false">
      <c r="A7766" s="7" t="s">
        <v>23</v>
      </c>
      <c r="B7766" s="7" t="s">
        <v>184</v>
      </c>
      <c r="C7766" s="7" t="s">
        <v>1399</v>
      </c>
      <c r="D7766" s="7" t="n">
        <v>1</v>
      </c>
      <c r="E7766" s="7" t="n">
        <v>49.59</v>
      </c>
      <c r="F7766" s="7" t="n">
        <v>0</v>
      </c>
      <c r="G7766" s="7" t="n">
        <v>0</v>
      </c>
    </row>
    <row r="7767" customFormat="false" ht="15" hidden="false" customHeight="false" outlineLevel="0" collapsed="false">
      <c r="A7767" s="7" t="s">
        <v>23</v>
      </c>
      <c r="B7767" s="7" t="s">
        <v>186</v>
      </c>
      <c r="C7767" s="7" t="s">
        <v>1399</v>
      </c>
      <c r="D7767" s="7" t="n">
        <v>1</v>
      </c>
      <c r="E7767" s="7" t="n">
        <v>49.59</v>
      </c>
      <c r="F7767" s="7" t="n">
        <v>0</v>
      </c>
      <c r="G7767" s="7" t="n">
        <v>0</v>
      </c>
    </row>
    <row r="7768" customFormat="false" ht="15" hidden="false" customHeight="false" outlineLevel="0" collapsed="false">
      <c r="A7768" s="7" t="s">
        <v>23</v>
      </c>
      <c r="B7768" s="7" t="s">
        <v>186</v>
      </c>
      <c r="C7768" s="7" t="s">
        <v>1399</v>
      </c>
      <c r="D7768" s="7" t="n">
        <v>2</v>
      </c>
      <c r="E7768" s="7" t="n">
        <v>99.28</v>
      </c>
      <c r="F7768" s="7" t="n">
        <v>3</v>
      </c>
      <c r="G7768" s="7" t="n">
        <v>148.9</v>
      </c>
    </row>
    <row r="7769" customFormat="false" ht="15" hidden="false" customHeight="false" outlineLevel="0" collapsed="false">
      <c r="A7769" s="7" t="s">
        <v>23</v>
      </c>
      <c r="B7769" s="7" t="s">
        <v>224</v>
      </c>
      <c r="C7769" s="7" t="s">
        <v>1399</v>
      </c>
      <c r="D7769" s="7" t="n">
        <v>1</v>
      </c>
      <c r="E7769" s="7" t="n">
        <v>49.59</v>
      </c>
      <c r="F7769" s="7" t="n">
        <v>0</v>
      </c>
      <c r="G7769" s="7" t="n">
        <v>0</v>
      </c>
    </row>
    <row r="7770" customFormat="false" ht="15" hidden="false" customHeight="false" outlineLevel="0" collapsed="false">
      <c r="A7770" s="7" t="s">
        <v>23</v>
      </c>
      <c r="B7770" s="7" t="s">
        <v>224</v>
      </c>
      <c r="C7770" s="7" t="s">
        <v>1399</v>
      </c>
      <c r="D7770" s="7" t="n">
        <v>2</v>
      </c>
      <c r="E7770" s="7" t="n">
        <v>99.28</v>
      </c>
      <c r="F7770" s="7" t="n">
        <v>2</v>
      </c>
      <c r="G7770" s="7" t="n">
        <v>99.26</v>
      </c>
    </row>
    <row r="7771" customFormat="false" ht="15" hidden="false" customHeight="false" outlineLevel="0" collapsed="false">
      <c r="A7771" s="7" t="s">
        <v>23</v>
      </c>
      <c r="B7771" s="7" t="s">
        <v>200</v>
      </c>
      <c r="C7771" s="7" t="s">
        <v>1399</v>
      </c>
      <c r="D7771" s="7" t="n">
        <v>0</v>
      </c>
      <c r="E7771" s="7" t="n">
        <v>0</v>
      </c>
      <c r="F7771" s="7" t="n">
        <v>1</v>
      </c>
      <c r="G7771" s="7" t="n">
        <v>49.63</v>
      </c>
    </row>
    <row r="7772" customFormat="false" ht="15" hidden="false" customHeight="false" outlineLevel="0" collapsed="false">
      <c r="A7772" s="7" t="s">
        <v>23</v>
      </c>
      <c r="B7772" s="7" t="s">
        <v>846</v>
      </c>
      <c r="C7772" s="7" t="s">
        <v>1512</v>
      </c>
      <c r="D7772" s="7" t="n">
        <v>0</v>
      </c>
      <c r="E7772" s="7" t="n">
        <v>0</v>
      </c>
      <c r="F7772" s="7" t="n">
        <v>1</v>
      </c>
      <c r="G7772" s="7" t="n">
        <v>130</v>
      </c>
    </row>
    <row r="7773" customFormat="false" ht="15" hidden="false" customHeight="false" outlineLevel="0" collapsed="false">
      <c r="A7773" s="7" t="s">
        <v>23</v>
      </c>
      <c r="B7773" s="7" t="s">
        <v>244</v>
      </c>
      <c r="C7773" s="7" t="s">
        <v>1402</v>
      </c>
      <c r="D7773" s="7" t="n">
        <v>1</v>
      </c>
      <c r="E7773" s="7" t="n">
        <v>164.01</v>
      </c>
      <c r="F7773" s="7" t="n">
        <v>0</v>
      </c>
      <c r="G7773" s="7" t="n">
        <v>0</v>
      </c>
    </row>
    <row r="7774" customFormat="false" ht="15" hidden="false" customHeight="false" outlineLevel="0" collapsed="false">
      <c r="A7774" s="7" t="s">
        <v>23</v>
      </c>
      <c r="B7774" s="7" t="s">
        <v>550</v>
      </c>
      <c r="C7774" s="7" t="s">
        <v>1431</v>
      </c>
      <c r="D7774" s="7" t="n">
        <v>-1</v>
      </c>
      <c r="E7774" s="7" t="n">
        <v>-90</v>
      </c>
      <c r="F7774" s="7" t="n">
        <v>0</v>
      </c>
      <c r="G7774" s="7" t="n">
        <v>0</v>
      </c>
    </row>
    <row r="7775" customFormat="false" ht="15" hidden="false" customHeight="false" outlineLevel="0" collapsed="false">
      <c r="A7775" s="7" t="s">
        <v>23</v>
      </c>
      <c r="B7775" s="7" t="s">
        <v>185</v>
      </c>
      <c r="C7775" s="7" t="s">
        <v>1442</v>
      </c>
      <c r="D7775" s="7" t="n">
        <v>4</v>
      </c>
      <c r="E7775" s="7" t="n">
        <v>299.78</v>
      </c>
      <c r="F7775" s="7" t="n">
        <v>4</v>
      </c>
      <c r="G7775" s="7" t="n">
        <v>299.78</v>
      </c>
    </row>
    <row r="7776" customFormat="false" ht="15" hidden="false" customHeight="false" outlineLevel="0" collapsed="false">
      <c r="A7776" s="7" t="s">
        <v>23</v>
      </c>
      <c r="B7776" s="7" t="s">
        <v>185</v>
      </c>
      <c r="C7776" s="7" t="s">
        <v>1442</v>
      </c>
      <c r="D7776" s="7" t="n">
        <v>11</v>
      </c>
      <c r="E7776" s="7" t="n">
        <v>779.46</v>
      </c>
      <c r="F7776" s="7" t="n">
        <v>0</v>
      </c>
      <c r="G7776" s="7" t="n">
        <v>0</v>
      </c>
    </row>
    <row r="7777" customFormat="false" ht="15" hidden="false" customHeight="false" outlineLevel="0" collapsed="false">
      <c r="A7777" s="7" t="s">
        <v>23</v>
      </c>
      <c r="B7777" s="7" t="s">
        <v>103</v>
      </c>
      <c r="C7777" s="7" t="s">
        <v>1443</v>
      </c>
      <c r="D7777" s="7" t="n">
        <v>10</v>
      </c>
      <c r="E7777" s="7" t="n">
        <v>726.06</v>
      </c>
      <c r="F7777" s="7" t="n">
        <v>0</v>
      </c>
      <c r="G7777" s="7" t="n">
        <v>0</v>
      </c>
    </row>
    <row r="7778" customFormat="false" ht="15" hidden="false" customHeight="false" outlineLevel="0" collapsed="false">
      <c r="A7778" s="7" t="s">
        <v>23</v>
      </c>
      <c r="B7778" s="7" t="s">
        <v>103</v>
      </c>
      <c r="C7778" s="7" t="s">
        <v>1443</v>
      </c>
      <c r="D7778" s="7" t="n">
        <v>0</v>
      </c>
      <c r="E7778" s="7" t="n">
        <v>0</v>
      </c>
      <c r="F7778" s="7" t="n">
        <v>2</v>
      </c>
      <c r="G7778" s="7" t="n">
        <v>159.3</v>
      </c>
    </row>
    <row r="7779" customFormat="false" ht="15" hidden="false" customHeight="false" outlineLevel="0" collapsed="false">
      <c r="A7779" s="7" t="s">
        <v>23</v>
      </c>
      <c r="B7779" s="7" t="s">
        <v>691</v>
      </c>
      <c r="C7779" s="7" t="s">
        <v>1498</v>
      </c>
      <c r="D7779" s="7" t="n">
        <v>0</v>
      </c>
      <c r="E7779" s="7" t="n">
        <v>0</v>
      </c>
      <c r="F7779" s="7" t="n">
        <v>1</v>
      </c>
      <c r="G7779" s="7" t="n">
        <v>30</v>
      </c>
    </row>
    <row r="7780" customFormat="false" ht="15" hidden="false" customHeight="false" outlineLevel="0" collapsed="false">
      <c r="A7780" s="7" t="s">
        <v>23</v>
      </c>
      <c r="B7780" s="7" t="s">
        <v>451</v>
      </c>
      <c r="C7780" s="7" t="s">
        <v>1467</v>
      </c>
      <c r="D7780" s="7" t="n">
        <v>1</v>
      </c>
      <c r="E7780" s="7" t="n">
        <v>77.29</v>
      </c>
      <c r="F7780" s="7" t="n">
        <v>0</v>
      </c>
      <c r="G7780" s="7" t="n">
        <v>0</v>
      </c>
    </row>
    <row r="7781" customFormat="false" ht="15" hidden="false" customHeight="false" outlineLevel="0" collapsed="false">
      <c r="A7781" s="7" t="s">
        <v>23</v>
      </c>
      <c r="B7781" s="7" t="s">
        <v>315</v>
      </c>
      <c r="C7781" s="7" t="s">
        <v>1290</v>
      </c>
      <c r="D7781" s="7" t="n">
        <v>2</v>
      </c>
      <c r="E7781" s="7" t="n">
        <v>71.15</v>
      </c>
      <c r="F7781" s="7" t="n">
        <v>0</v>
      </c>
      <c r="G7781" s="7" t="n">
        <v>0</v>
      </c>
    </row>
    <row r="7782" customFormat="false" ht="15" hidden="false" customHeight="false" outlineLevel="0" collapsed="false">
      <c r="A7782" s="7" t="s">
        <v>23</v>
      </c>
      <c r="B7782" s="7" t="s">
        <v>309</v>
      </c>
      <c r="C7782" s="7" t="s">
        <v>1290</v>
      </c>
      <c r="D7782" s="7" t="n">
        <v>5</v>
      </c>
      <c r="E7782" s="7" t="n">
        <v>177.87</v>
      </c>
      <c r="F7782" s="7" t="n">
        <v>0</v>
      </c>
      <c r="G7782" s="7" t="n">
        <v>0</v>
      </c>
    </row>
    <row r="7783" customFormat="false" ht="15" hidden="false" customHeight="false" outlineLevel="0" collapsed="false">
      <c r="A7783" s="7" t="s">
        <v>23</v>
      </c>
      <c r="B7783" s="7" t="s">
        <v>588</v>
      </c>
      <c r="C7783" s="7" t="s">
        <v>1486</v>
      </c>
      <c r="D7783" s="7" t="n">
        <v>1</v>
      </c>
      <c r="E7783" s="7" t="n">
        <v>94.63</v>
      </c>
      <c r="F7783" s="7" t="n">
        <v>0</v>
      </c>
      <c r="G7783" s="7" t="n">
        <v>0</v>
      </c>
    </row>
    <row r="7784" customFormat="false" ht="15" hidden="false" customHeight="false" outlineLevel="0" collapsed="false">
      <c r="A7784" s="7" t="s">
        <v>23</v>
      </c>
      <c r="B7784" s="7" t="s">
        <v>719</v>
      </c>
      <c r="C7784" s="7" t="s">
        <v>1529</v>
      </c>
      <c r="D7784" s="7" t="n">
        <v>0</v>
      </c>
      <c r="E7784" s="7" t="n">
        <v>0</v>
      </c>
      <c r="F7784" s="7" t="n">
        <v>-1</v>
      </c>
      <c r="G7784" s="7" t="n">
        <v>-190</v>
      </c>
    </row>
    <row r="7785" customFormat="false" ht="15" hidden="false" customHeight="false" outlineLevel="0" collapsed="false">
      <c r="A7785" s="7" t="s">
        <v>23</v>
      </c>
      <c r="B7785" s="7" t="s">
        <v>758</v>
      </c>
      <c r="C7785" s="7" t="s">
        <v>1529</v>
      </c>
      <c r="D7785" s="7" t="n">
        <v>0</v>
      </c>
      <c r="E7785" s="7" t="n">
        <v>0</v>
      </c>
      <c r="F7785" s="7" t="n">
        <v>-1</v>
      </c>
      <c r="G7785" s="7" t="n">
        <v>-190</v>
      </c>
    </row>
    <row r="7786" customFormat="false" ht="15" hidden="false" customHeight="false" outlineLevel="0" collapsed="false">
      <c r="A7786" s="7" t="s">
        <v>23</v>
      </c>
      <c r="B7786" s="7" t="s">
        <v>277</v>
      </c>
      <c r="C7786" s="7" t="s">
        <v>1487</v>
      </c>
      <c r="D7786" s="7" t="n">
        <v>1</v>
      </c>
      <c r="E7786" s="7" t="n">
        <v>130</v>
      </c>
      <c r="F7786" s="7" t="n">
        <v>0</v>
      </c>
      <c r="G7786" s="7" t="n">
        <v>0</v>
      </c>
    </row>
    <row r="7787" customFormat="false" ht="15" hidden="false" customHeight="false" outlineLevel="0" collapsed="false">
      <c r="A7787" s="7" t="s">
        <v>23</v>
      </c>
      <c r="B7787" s="7" t="s">
        <v>413</v>
      </c>
      <c r="C7787" s="7" t="s">
        <v>1284</v>
      </c>
      <c r="D7787" s="7" t="n">
        <v>2</v>
      </c>
      <c r="E7787" s="7" t="n">
        <v>340</v>
      </c>
      <c r="F7787" s="7" t="n">
        <v>0</v>
      </c>
      <c r="G7787" s="7" t="n">
        <v>0</v>
      </c>
    </row>
    <row r="7788" customFormat="false" ht="15" hidden="false" customHeight="false" outlineLevel="0" collapsed="false">
      <c r="A7788" s="7" t="s">
        <v>23</v>
      </c>
      <c r="B7788" s="7" t="s">
        <v>188</v>
      </c>
      <c r="C7788" s="7" t="s">
        <v>1379</v>
      </c>
      <c r="D7788" s="7" t="n">
        <v>4</v>
      </c>
      <c r="E7788" s="7" t="n">
        <v>252.92</v>
      </c>
      <c r="F7788" s="7" t="n">
        <v>0</v>
      </c>
      <c r="G7788" s="7" t="n">
        <v>0</v>
      </c>
    </row>
    <row r="7789" customFormat="false" ht="15" hidden="false" customHeight="false" outlineLevel="0" collapsed="false">
      <c r="A7789" s="7" t="s">
        <v>23</v>
      </c>
      <c r="B7789" s="7" t="s">
        <v>174</v>
      </c>
      <c r="C7789" s="7" t="s">
        <v>1379</v>
      </c>
      <c r="D7789" s="7" t="n">
        <v>4</v>
      </c>
      <c r="E7789" s="7" t="n">
        <v>252.92</v>
      </c>
      <c r="F7789" s="7" t="n">
        <v>0</v>
      </c>
      <c r="G7789" s="7" t="n">
        <v>0</v>
      </c>
    </row>
    <row r="7790" customFormat="false" ht="15" hidden="false" customHeight="false" outlineLevel="0" collapsed="false">
      <c r="A7790" s="7" t="s">
        <v>23</v>
      </c>
      <c r="B7790" s="7" t="s">
        <v>658</v>
      </c>
      <c r="C7790" s="7" t="s">
        <v>1496</v>
      </c>
      <c r="D7790" s="7" t="n">
        <v>0</v>
      </c>
      <c r="E7790" s="7" t="n">
        <v>0</v>
      </c>
      <c r="F7790" s="7" t="n">
        <v>2</v>
      </c>
      <c r="G7790" s="7" t="n">
        <v>126.46</v>
      </c>
    </row>
    <row r="7791" customFormat="false" ht="15" hidden="false" customHeight="false" outlineLevel="0" collapsed="false">
      <c r="A7791" s="7" t="s">
        <v>23</v>
      </c>
      <c r="B7791" s="7" t="s">
        <v>653</v>
      </c>
      <c r="C7791" s="7" t="s">
        <v>1496</v>
      </c>
      <c r="D7791" s="7" t="n">
        <v>0</v>
      </c>
      <c r="E7791" s="7" t="n">
        <v>0</v>
      </c>
      <c r="F7791" s="7" t="n">
        <v>2</v>
      </c>
      <c r="G7791" s="7" t="n">
        <v>126.46</v>
      </c>
    </row>
    <row r="7792" customFormat="false" ht="15" hidden="false" customHeight="false" outlineLevel="0" collapsed="false">
      <c r="A7792" s="7" t="s">
        <v>23</v>
      </c>
      <c r="B7792" s="7" t="s">
        <v>273</v>
      </c>
      <c r="C7792" s="7" t="s">
        <v>1388</v>
      </c>
      <c r="D7792" s="7" t="n">
        <v>2</v>
      </c>
      <c r="E7792" s="7" t="n">
        <v>61.78</v>
      </c>
      <c r="F7792" s="7" t="n">
        <v>0</v>
      </c>
      <c r="G7792" s="7" t="n">
        <v>0</v>
      </c>
    </row>
    <row r="7793" customFormat="false" ht="15" hidden="false" customHeight="false" outlineLevel="0" collapsed="false">
      <c r="A7793" s="7" t="s">
        <v>23</v>
      </c>
      <c r="B7793" s="7" t="s">
        <v>324</v>
      </c>
      <c r="C7793" s="7" t="s">
        <v>1388</v>
      </c>
      <c r="D7793" s="7" t="n">
        <v>2</v>
      </c>
      <c r="E7793" s="7" t="n">
        <v>61.78</v>
      </c>
      <c r="F7793" s="7" t="n">
        <v>0</v>
      </c>
      <c r="G7793" s="7" t="n">
        <v>0</v>
      </c>
    </row>
    <row r="7794" customFormat="false" ht="15" hidden="false" customHeight="false" outlineLevel="0" collapsed="false">
      <c r="A7794" s="7" t="s">
        <v>23</v>
      </c>
      <c r="B7794" s="7" t="s">
        <v>484</v>
      </c>
      <c r="C7794" s="7" t="s">
        <v>1394</v>
      </c>
      <c r="D7794" s="7" t="n">
        <v>0</v>
      </c>
      <c r="E7794" s="7" t="n">
        <v>0</v>
      </c>
      <c r="F7794" s="7" t="n">
        <v>1</v>
      </c>
      <c r="G7794" s="7" t="n">
        <v>111.04</v>
      </c>
    </row>
    <row r="7795" customFormat="false" ht="15" hidden="false" customHeight="false" outlineLevel="0" collapsed="false">
      <c r="A7795" s="7" t="s">
        <v>23</v>
      </c>
      <c r="B7795" s="7" t="s">
        <v>488</v>
      </c>
      <c r="C7795" s="7" t="s">
        <v>1396</v>
      </c>
      <c r="D7795" s="7" t="n">
        <v>0</v>
      </c>
      <c r="E7795" s="7" t="n">
        <v>0</v>
      </c>
      <c r="F7795" s="7" t="n">
        <v>1</v>
      </c>
      <c r="G7795" s="7" t="n">
        <v>180</v>
      </c>
    </row>
    <row r="7796" customFormat="false" ht="15" hidden="false" customHeight="false" outlineLevel="0" collapsed="false">
      <c r="A7796" s="7" t="s">
        <v>23</v>
      </c>
      <c r="B7796" s="7" t="s">
        <v>392</v>
      </c>
      <c r="C7796" s="7" t="s">
        <v>1398</v>
      </c>
      <c r="D7796" s="7" t="n">
        <v>1</v>
      </c>
      <c r="E7796" s="7" t="n">
        <v>125</v>
      </c>
      <c r="F7796" s="7" t="n">
        <v>0</v>
      </c>
      <c r="G7796" s="7" t="n">
        <v>0</v>
      </c>
    </row>
    <row r="7797" customFormat="false" ht="15" hidden="false" customHeight="false" outlineLevel="0" collapsed="false">
      <c r="A7797" s="7" t="s">
        <v>23</v>
      </c>
      <c r="B7797" s="7" t="s">
        <v>428</v>
      </c>
      <c r="C7797" s="7" t="s">
        <v>1398</v>
      </c>
      <c r="D7797" s="7" t="n">
        <v>1</v>
      </c>
      <c r="E7797" s="7" t="n">
        <v>125.01</v>
      </c>
      <c r="F7797" s="7" t="n">
        <v>0</v>
      </c>
      <c r="G7797" s="7" t="n">
        <v>0</v>
      </c>
    </row>
    <row r="7798" customFormat="false" ht="15" hidden="false" customHeight="false" outlineLevel="0" collapsed="false">
      <c r="A7798" s="7" t="s">
        <v>23</v>
      </c>
      <c r="B7798" s="7" t="s">
        <v>703</v>
      </c>
      <c r="C7798" s="7" t="s">
        <v>1497</v>
      </c>
      <c r="D7798" s="7" t="n">
        <v>0</v>
      </c>
      <c r="E7798" s="7" t="n">
        <v>0</v>
      </c>
      <c r="F7798" s="7" t="n">
        <v>1</v>
      </c>
      <c r="G7798" s="7" t="n">
        <v>260</v>
      </c>
    </row>
    <row r="7799" customFormat="false" ht="15" hidden="false" customHeight="false" outlineLevel="0" collapsed="false">
      <c r="A7799" s="7" t="s">
        <v>23</v>
      </c>
      <c r="B7799" s="7" t="s">
        <v>665</v>
      </c>
      <c r="C7799" s="7" t="s">
        <v>1497</v>
      </c>
      <c r="D7799" s="7" t="n">
        <v>1</v>
      </c>
      <c r="E7799" s="7" t="n">
        <v>260</v>
      </c>
      <c r="F7799" s="7" t="n">
        <v>2</v>
      </c>
      <c r="G7799" s="7" t="n">
        <v>520.01</v>
      </c>
    </row>
    <row r="7800" customFormat="false" ht="15" hidden="false" customHeight="false" outlineLevel="0" collapsed="false">
      <c r="A7800" s="7" t="s">
        <v>23</v>
      </c>
      <c r="B7800" s="7" t="s">
        <v>665</v>
      </c>
      <c r="C7800" s="7" t="s">
        <v>1497</v>
      </c>
      <c r="D7800" s="7" t="n">
        <v>1</v>
      </c>
      <c r="E7800" s="7" t="n">
        <v>222</v>
      </c>
      <c r="F7800" s="7" t="n">
        <v>0</v>
      </c>
      <c r="G7800" s="7" t="n">
        <v>0</v>
      </c>
    </row>
    <row r="7801" customFormat="false" ht="15" hidden="false" customHeight="false" outlineLevel="0" collapsed="false">
      <c r="A7801" s="7" t="s">
        <v>23</v>
      </c>
      <c r="B7801" s="7" t="s">
        <v>645</v>
      </c>
      <c r="C7801" s="7" t="s">
        <v>1497</v>
      </c>
      <c r="D7801" s="7" t="n">
        <v>1</v>
      </c>
      <c r="E7801" s="7" t="n">
        <v>222</v>
      </c>
      <c r="F7801" s="7" t="n">
        <v>0</v>
      </c>
      <c r="G7801" s="7" t="n">
        <v>0</v>
      </c>
    </row>
    <row r="7802" customFormat="false" ht="15" hidden="false" customHeight="false" outlineLevel="0" collapsed="false">
      <c r="A7802" s="7" t="s">
        <v>23</v>
      </c>
      <c r="B7802" s="7" t="s">
        <v>645</v>
      </c>
      <c r="C7802" s="7" t="s">
        <v>1497</v>
      </c>
      <c r="D7802" s="7" t="n">
        <v>2</v>
      </c>
      <c r="E7802" s="7" t="n">
        <v>520.01</v>
      </c>
      <c r="F7802" s="7" t="n">
        <v>2</v>
      </c>
      <c r="G7802" s="7" t="n">
        <v>520</v>
      </c>
    </row>
    <row r="7803" customFormat="false" ht="15" hidden="false" customHeight="false" outlineLevel="0" collapsed="false">
      <c r="A7803" s="7" t="s">
        <v>23</v>
      </c>
      <c r="B7803" s="7" t="s">
        <v>645</v>
      </c>
      <c r="C7803" s="7" t="s">
        <v>1497</v>
      </c>
      <c r="D7803" s="7" t="n">
        <v>0</v>
      </c>
      <c r="E7803" s="7" t="n">
        <v>0</v>
      </c>
      <c r="F7803" s="7" t="n">
        <v>2</v>
      </c>
      <c r="G7803" s="7" t="n">
        <v>520</v>
      </c>
    </row>
    <row r="7804" customFormat="false" ht="15" hidden="false" customHeight="false" outlineLevel="0" collapsed="false">
      <c r="A7804" s="7" t="s">
        <v>23</v>
      </c>
      <c r="B7804" s="7" t="s">
        <v>651</v>
      </c>
      <c r="C7804" s="7" t="s">
        <v>1497</v>
      </c>
      <c r="D7804" s="7" t="n">
        <v>2</v>
      </c>
      <c r="E7804" s="7" t="n">
        <v>520</v>
      </c>
      <c r="F7804" s="7" t="n">
        <v>2</v>
      </c>
      <c r="G7804" s="7" t="n">
        <v>520</v>
      </c>
    </row>
    <row r="7805" customFormat="false" ht="15" hidden="false" customHeight="false" outlineLevel="0" collapsed="false">
      <c r="A7805" s="7" t="s">
        <v>23</v>
      </c>
      <c r="B7805" s="7" t="s">
        <v>846</v>
      </c>
      <c r="C7805" s="7" t="s">
        <v>1512</v>
      </c>
      <c r="D7805" s="7" t="n">
        <v>0</v>
      </c>
      <c r="E7805" s="7" t="n">
        <v>0</v>
      </c>
      <c r="F7805" s="7" t="n">
        <v>1</v>
      </c>
      <c r="G7805" s="7" t="n">
        <v>130</v>
      </c>
    </row>
    <row r="7806" customFormat="false" ht="15" hidden="false" customHeight="false" outlineLevel="0" collapsed="false">
      <c r="A7806" s="7" t="s">
        <v>23</v>
      </c>
      <c r="B7806" s="7" t="s">
        <v>697</v>
      </c>
      <c r="C7806" s="7" t="s">
        <v>1512</v>
      </c>
      <c r="D7806" s="7" t="n">
        <v>0</v>
      </c>
      <c r="E7806" s="7" t="n">
        <v>0</v>
      </c>
      <c r="F7806" s="7" t="n">
        <v>1</v>
      </c>
      <c r="G7806" s="7" t="n">
        <v>130</v>
      </c>
    </row>
    <row r="7807" customFormat="false" ht="15" hidden="false" customHeight="false" outlineLevel="0" collapsed="false">
      <c r="A7807" s="7" t="s">
        <v>23</v>
      </c>
      <c r="B7807" s="7" t="s">
        <v>161</v>
      </c>
      <c r="C7807" s="7" t="s">
        <v>1428</v>
      </c>
      <c r="D7807" s="7" t="n">
        <v>2</v>
      </c>
      <c r="E7807" s="7" t="n">
        <v>254</v>
      </c>
      <c r="F7807" s="7" t="n">
        <v>0</v>
      </c>
      <c r="G7807" s="7" t="n">
        <v>0</v>
      </c>
    </row>
    <row r="7808" customFormat="false" ht="15" hidden="false" customHeight="false" outlineLevel="0" collapsed="false">
      <c r="A7808" s="7" t="s">
        <v>23</v>
      </c>
      <c r="B7808" s="7" t="s">
        <v>161</v>
      </c>
      <c r="C7808" s="7" t="s">
        <v>1428</v>
      </c>
      <c r="D7808" s="7" t="n">
        <v>4</v>
      </c>
      <c r="E7808" s="7" t="n">
        <v>560.03</v>
      </c>
      <c r="F7808" s="7" t="n">
        <v>2</v>
      </c>
      <c r="G7808" s="7" t="n">
        <v>280</v>
      </c>
    </row>
    <row r="7809" customFormat="false" ht="15" hidden="false" customHeight="false" outlineLevel="0" collapsed="false">
      <c r="A7809" s="7" t="s">
        <v>23</v>
      </c>
      <c r="B7809" s="7" t="s">
        <v>204</v>
      </c>
      <c r="C7809" s="7" t="s">
        <v>1428</v>
      </c>
      <c r="D7809" s="7" t="n">
        <v>1</v>
      </c>
      <c r="E7809" s="7" t="n">
        <v>127</v>
      </c>
      <c r="F7809" s="7" t="n">
        <v>0</v>
      </c>
      <c r="G7809" s="7" t="n">
        <v>0</v>
      </c>
    </row>
    <row r="7810" customFormat="false" ht="15" hidden="false" customHeight="false" outlineLevel="0" collapsed="false">
      <c r="A7810" s="7" t="s">
        <v>23</v>
      </c>
      <c r="B7810" s="7" t="s">
        <v>204</v>
      </c>
      <c r="C7810" s="7" t="s">
        <v>1428</v>
      </c>
      <c r="D7810" s="7" t="n">
        <v>3</v>
      </c>
      <c r="E7810" s="7" t="n">
        <v>420.02</v>
      </c>
      <c r="F7810" s="7" t="n">
        <v>1</v>
      </c>
      <c r="G7810" s="7" t="n">
        <v>140.01</v>
      </c>
    </row>
    <row r="7811" customFormat="false" ht="15" hidden="false" customHeight="false" outlineLevel="0" collapsed="false">
      <c r="A7811" s="7" t="s">
        <v>23</v>
      </c>
      <c r="B7811" s="7" t="s">
        <v>305</v>
      </c>
      <c r="C7811" s="7" t="s">
        <v>1428</v>
      </c>
      <c r="D7811" s="7" t="n">
        <v>0</v>
      </c>
      <c r="E7811" s="7" t="n">
        <v>0</v>
      </c>
      <c r="F7811" s="7" t="n">
        <v>1</v>
      </c>
      <c r="G7811" s="7" t="n">
        <v>140.01</v>
      </c>
    </row>
    <row r="7812" customFormat="false" ht="15" hidden="false" customHeight="false" outlineLevel="0" collapsed="false">
      <c r="A7812" s="7" t="s">
        <v>23</v>
      </c>
      <c r="B7812" s="7" t="s">
        <v>196</v>
      </c>
      <c r="C7812" s="7" t="s">
        <v>1428</v>
      </c>
      <c r="D7812" s="7" t="n">
        <v>3</v>
      </c>
      <c r="E7812" s="7" t="n">
        <v>420.01</v>
      </c>
      <c r="F7812" s="7" t="n">
        <v>1</v>
      </c>
      <c r="G7812" s="7" t="n">
        <v>140</v>
      </c>
    </row>
    <row r="7813" customFormat="false" ht="15" hidden="false" customHeight="false" outlineLevel="0" collapsed="false">
      <c r="A7813" s="7" t="s">
        <v>23</v>
      </c>
      <c r="B7813" s="7" t="s">
        <v>196</v>
      </c>
      <c r="C7813" s="7" t="s">
        <v>1428</v>
      </c>
      <c r="D7813" s="7" t="n">
        <v>1</v>
      </c>
      <c r="E7813" s="7" t="n">
        <v>127</v>
      </c>
      <c r="F7813" s="7" t="n">
        <v>0</v>
      </c>
      <c r="G7813" s="7" t="n">
        <v>0</v>
      </c>
    </row>
    <row r="7814" customFormat="false" ht="15" hidden="false" customHeight="false" outlineLevel="0" collapsed="false">
      <c r="A7814" s="7" t="s">
        <v>23</v>
      </c>
      <c r="B7814" s="7" t="s">
        <v>286</v>
      </c>
      <c r="C7814" s="7" t="s">
        <v>1428</v>
      </c>
      <c r="D7814" s="7" t="n">
        <v>2</v>
      </c>
      <c r="E7814" s="7" t="n">
        <v>280</v>
      </c>
      <c r="F7814" s="7" t="n">
        <v>0</v>
      </c>
      <c r="G7814" s="7" t="n">
        <v>0</v>
      </c>
    </row>
    <row r="7815" customFormat="false" ht="15" hidden="false" customHeight="false" outlineLevel="0" collapsed="false">
      <c r="A7815" s="7" t="s">
        <v>23</v>
      </c>
      <c r="B7815" s="7" t="s">
        <v>451</v>
      </c>
      <c r="C7815" s="7" t="s">
        <v>1467</v>
      </c>
      <c r="D7815" s="7" t="n">
        <v>0</v>
      </c>
      <c r="E7815" s="7" t="n">
        <v>0</v>
      </c>
      <c r="F7815" s="7" t="n">
        <v>1</v>
      </c>
      <c r="G7815" s="7" t="n">
        <v>93.67</v>
      </c>
    </row>
    <row r="7816" customFormat="false" ht="15" hidden="false" customHeight="false" outlineLevel="0" collapsed="false">
      <c r="A7816" s="7" t="s">
        <v>23</v>
      </c>
      <c r="B7816" s="7" t="s">
        <v>451</v>
      </c>
      <c r="C7816" s="7" t="s">
        <v>1467</v>
      </c>
      <c r="D7816" s="7" t="n">
        <v>2</v>
      </c>
      <c r="E7816" s="7" t="n">
        <v>154.59</v>
      </c>
      <c r="F7816" s="7" t="n">
        <v>0</v>
      </c>
      <c r="G7816" s="7" t="n">
        <v>0</v>
      </c>
    </row>
    <row r="7817" customFormat="false" ht="15" hidden="false" customHeight="false" outlineLevel="0" collapsed="false">
      <c r="A7817" s="7" t="s">
        <v>23</v>
      </c>
      <c r="B7817" s="7" t="s">
        <v>405</v>
      </c>
      <c r="C7817" s="7" t="s">
        <v>1467</v>
      </c>
      <c r="D7817" s="7" t="n">
        <v>1</v>
      </c>
      <c r="E7817" s="7" t="n">
        <v>77.29</v>
      </c>
      <c r="F7817" s="7" t="n">
        <v>0</v>
      </c>
      <c r="G7817" s="7" t="n">
        <v>0</v>
      </c>
    </row>
    <row r="7818" customFormat="false" ht="15" hidden="false" customHeight="false" outlineLevel="0" collapsed="false">
      <c r="A7818" s="7" t="s">
        <v>23</v>
      </c>
      <c r="B7818" s="7" t="s">
        <v>269</v>
      </c>
      <c r="C7818" s="7" t="s">
        <v>1472</v>
      </c>
      <c r="D7818" s="7" t="n">
        <v>0</v>
      </c>
      <c r="E7818" s="7" t="n">
        <v>0</v>
      </c>
      <c r="F7818" s="7" t="n">
        <v>1</v>
      </c>
      <c r="G7818" s="7" t="n">
        <v>140.57</v>
      </c>
    </row>
    <row r="7819" customFormat="false" ht="15" hidden="false" customHeight="false" outlineLevel="0" collapsed="false">
      <c r="A7819" s="7" t="s">
        <v>23</v>
      </c>
      <c r="B7819" s="7" t="s">
        <v>194</v>
      </c>
      <c r="C7819" s="7" t="s">
        <v>1269</v>
      </c>
      <c r="D7819" s="7" t="n">
        <v>0</v>
      </c>
      <c r="E7819" s="7" t="n">
        <v>0</v>
      </c>
      <c r="F7819" s="7" t="n">
        <v>1</v>
      </c>
      <c r="G7819" s="7" t="n">
        <v>90</v>
      </c>
    </row>
    <row r="7820" customFormat="false" ht="15" hidden="false" customHeight="false" outlineLevel="0" collapsed="false">
      <c r="A7820" s="7" t="s">
        <v>23</v>
      </c>
      <c r="B7820" s="7" t="s">
        <v>235</v>
      </c>
      <c r="C7820" s="7" t="s">
        <v>1269</v>
      </c>
      <c r="D7820" s="7" t="n">
        <v>0</v>
      </c>
      <c r="E7820" s="7" t="n">
        <v>0</v>
      </c>
      <c r="F7820" s="7" t="n">
        <v>1</v>
      </c>
      <c r="G7820" s="7" t="n">
        <v>90</v>
      </c>
    </row>
    <row r="7821" customFormat="false" ht="15" hidden="false" customHeight="false" outlineLevel="0" collapsed="false">
      <c r="A7821" s="7" t="s">
        <v>23</v>
      </c>
      <c r="B7821" s="7" t="s">
        <v>207</v>
      </c>
      <c r="C7821" s="7" t="s">
        <v>1269</v>
      </c>
      <c r="D7821" s="7" t="n">
        <v>0</v>
      </c>
      <c r="E7821" s="7" t="n">
        <v>0</v>
      </c>
      <c r="F7821" s="7" t="n">
        <v>1</v>
      </c>
      <c r="G7821" s="7" t="n">
        <v>90</v>
      </c>
    </row>
    <row r="7822" customFormat="false" ht="15" hidden="false" customHeight="false" outlineLevel="0" collapsed="false">
      <c r="A7822" s="7" t="s">
        <v>23</v>
      </c>
      <c r="B7822" s="7" t="s">
        <v>106</v>
      </c>
      <c r="C7822" s="7" t="s">
        <v>1291</v>
      </c>
      <c r="D7822" s="7" t="n">
        <v>0</v>
      </c>
      <c r="E7822" s="7" t="n">
        <v>0</v>
      </c>
      <c r="F7822" s="7" t="n">
        <v>1</v>
      </c>
      <c r="G7822" s="7" t="n">
        <v>39.79</v>
      </c>
    </row>
    <row r="7823" customFormat="false" ht="15" hidden="false" customHeight="false" outlineLevel="0" collapsed="false">
      <c r="A7823" s="7" t="s">
        <v>23</v>
      </c>
      <c r="B7823" s="7" t="s">
        <v>96</v>
      </c>
      <c r="C7823" s="7" t="s">
        <v>1291</v>
      </c>
      <c r="D7823" s="7" t="n">
        <v>0</v>
      </c>
      <c r="E7823" s="7" t="n">
        <v>0</v>
      </c>
      <c r="F7823" s="7" t="n">
        <v>1</v>
      </c>
      <c r="G7823" s="7" t="n">
        <v>39.79</v>
      </c>
    </row>
    <row r="7824" customFormat="false" ht="15" hidden="false" customHeight="false" outlineLevel="0" collapsed="false">
      <c r="A7824" s="7" t="s">
        <v>23</v>
      </c>
      <c r="B7824" s="7" t="s">
        <v>667</v>
      </c>
      <c r="C7824" s="7" t="s">
        <v>1493</v>
      </c>
      <c r="D7824" s="7" t="n">
        <v>0</v>
      </c>
      <c r="E7824" s="7" t="n">
        <v>0</v>
      </c>
      <c r="F7824" s="7" t="n">
        <v>1</v>
      </c>
      <c r="G7824" s="7" t="n">
        <v>90</v>
      </c>
    </row>
    <row r="7825" customFormat="false" ht="15" hidden="false" customHeight="false" outlineLevel="0" collapsed="false">
      <c r="A7825" s="7" t="s">
        <v>23</v>
      </c>
      <c r="B7825" s="7" t="s">
        <v>676</v>
      </c>
      <c r="C7825" s="7" t="s">
        <v>1493</v>
      </c>
      <c r="D7825" s="7" t="n">
        <v>0</v>
      </c>
      <c r="E7825" s="7" t="n">
        <v>0</v>
      </c>
      <c r="F7825" s="7" t="n">
        <v>1</v>
      </c>
      <c r="G7825" s="7" t="n">
        <v>90</v>
      </c>
    </row>
    <row r="7826" customFormat="false" ht="15" hidden="false" customHeight="false" outlineLevel="0" collapsed="false">
      <c r="A7826" s="7" t="s">
        <v>23</v>
      </c>
      <c r="B7826" s="7" t="s">
        <v>692</v>
      </c>
      <c r="C7826" s="7" t="s">
        <v>1493</v>
      </c>
      <c r="D7826" s="7" t="n">
        <v>0</v>
      </c>
      <c r="E7826" s="7" t="n">
        <v>0</v>
      </c>
      <c r="F7826" s="7" t="n">
        <v>1</v>
      </c>
      <c r="G7826" s="7" t="n">
        <v>90</v>
      </c>
    </row>
    <row r="7827" customFormat="false" ht="15" hidden="false" customHeight="false" outlineLevel="0" collapsed="false">
      <c r="A7827" s="7" t="s">
        <v>23</v>
      </c>
      <c r="B7827" s="7" t="s">
        <v>666</v>
      </c>
      <c r="C7827" s="7" t="s">
        <v>1494</v>
      </c>
      <c r="D7827" s="7" t="n">
        <v>0</v>
      </c>
      <c r="E7827" s="7" t="n">
        <v>0</v>
      </c>
      <c r="F7827" s="7" t="n">
        <v>1</v>
      </c>
      <c r="G7827" s="7" t="n">
        <v>90</v>
      </c>
    </row>
    <row r="7828" customFormat="false" ht="15" hidden="false" customHeight="false" outlineLevel="0" collapsed="false">
      <c r="A7828" s="7" t="s">
        <v>23</v>
      </c>
      <c r="B7828" s="7" t="s">
        <v>674</v>
      </c>
      <c r="C7828" s="7" t="s">
        <v>1494</v>
      </c>
      <c r="D7828" s="7" t="n">
        <v>0</v>
      </c>
      <c r="E7828" s="7" t="n">
        <v>0</v>
      </c>
      <c r="F7828" s="7" t="n">
        <v>1</v>
      </c>
      <c r="G7828" s="7" t="n">
        <v>90</v>
      </c>
    </row>
    <row r="7829" customFormat="false" ht="15" hidden="false" customHeight="false" outlineLevel="0" collapsed="false">
      <c r="A7829" s="7" t="s">
        <v>23</v>
      </c>
      <c r="B7829" s="7" t="s">
        <v>711</v>
      </c>
      <c r="C7829" s="7" t="s">
        <v>1494</v>
      </c>
      <c r="D7829" s="7" t="n">
        <v>0</v>
      </c>
      <c r="E7829" s="7" t="n">
        <v>0</v>
      </c>
      <c r="F7829" s="7" t="n">
        <v>1</v>
      </c>
      <c r="G7829" s="7" t="n">
        <v>90</v>
      </c>
    </row>
    <row r="7830" customFormat="false" ht="15" hidden="false" customHeight="false" outlineLevel="0" collapsed="false">
      <c r="A7830" s="7" t="s">
        <v>23</v>
      </c>
      <c r="B7830" s="7" t="s">
        <v>83</v>
      </c>
      <c r="C7830" s="7" t="s">
        <v>1303</v>
      </c>
      <c r="D7830" s="7" t="n">
        <v>0</v>
      </c>
      <c r="E7830" s="7" t="n">
        <v>0</v>
      </c>
      <c r="F7830" s="7" t="n">
        <v>3</v>
      </c>
      <c r="G7830" s="7" t="n">
        <v>180</v>
      </c>
    </row>
    <row r="7831" customFormat="false" ht="15" hidden="false" customHeight="false" outlineLevel="0" collapsed="false">
      <c r="A7831" s="7" t="s">
        <v>23</v>
      </c>
      <c r="B7831" s="7" t="s">
        <v>141</v>
      </c>
      <c r="C7831" s="7" t="s">
        <v>1334</v>
      </c>
      <c r="D7831" s="7" t="n">
        <v>0</v>
      </c>
      <c r="E7831" s="7" t="n">
        <v>0</v>
      </c>
      <c r="F7831" s="7" t="n">
        <v>1</v>
      </c>
      <c r="G7831" s="7" t="n">
        <v>30.89</v>
      </c>
    </row>
    <row r="7832" customFormat="false" ht="15" hidden="false" customHeight="false" outlineLevel="0" collapsed="false">
      <c r="A7832" s="7" t="s">
        <v>23</v>
      </c>
      <c r="B7832" s="7" t="s">
        <v>125</v>
      </c>
      <c r="C7832" s="7" t="s">
        <v>1334</v>
      </c>
      <c r="D7832" s="7" t="n">
        <v>0</v>
      </c>
      <c r="E7832" s="7" t="n">
        <v>0</v>
      </c>
      <c r="F7832" s="7" t="n">
        <v>1</v>
      </c>
      <c r="G7832" s="7" t="n">
        <v>30.89</v>
      </c>
    </row>
    <row r="7833" customFormat="false" ht="15" hidden="false" customHeight="false" outlineLevel="0" collapsed="false">
      <c r="A7833" s="7" t="s">
        <v>23</v>
      </c>
      <c r="B7833" s="7" t="s">
        <v>169</v>
      </c>
      <c r="C7833" s="7" t="s">
        <v>1334</v>
      </c>
      <c r="D7833" s="7" t="n">
        <v>0</v>
      </c>
      <c r="E7833" s="7" t="n">
        <v>0</v>
      </c>
      <c r="F7833" s="7" t="n">
        <v>1</v>
      </c>
      <c r="G7833" s="7" t="n">
        <v>30.89</v>
      </c>
    </row>
    <row r="7834" customFormat="false" ht="15" hidden="false" customHeight="false" outlineLevel="0" collapsed="false">
      <c r="A7834" s="7" t="s">
        <v>23</v>
      </c>
      <c r="B7834" s="7" t="s">
        <v>658</v>
      </c>
      <c r="C7834" s="7" t="s">
        <v>1496</v>
      </c>
      <c r="D7834" s="7" t="n">
        <v>0</v>
      </c>
      <c r="E7834" s="7" t="n">
        <v>0</v>
      </c>
      <c r="F7834" s="7" t="n">
        <v>1</v>
      </c>
      <c r="G7834" s="7" t="n">
        <v>63.23</v>
      </c>
    </row>
    <row r="7835" customFormat="false" ht="15" hidden="false" customHeight="false" outlineLevel="0" collapsed="false">
      <c r="A7835" s="7" t="s">
        <v>23</v>
      </c>
      <c r="B7835" s="7" t="s">
        <v>653</v>
      </c>
      <c r="C7835" s="7" t="s">
        <v>1496</v>
      </c>
      <c r="D7835" s="7" t="n">
        <v>0</v>
      </c>
      <c r="E7835" s="7" t="n">
        <v>0</v>
      </c>
      <c r="F7835" s="7" t="n">
        <v>1</v>
      </c>
      <c r="G7835" s="7" t="n">
        <v>63.23</v>
      </c>
    </row>
    <row r="7836" customFormat="false" ht="15" hidden="false" customHeight="false" outlineLevel="0" collapsed="false">
      <c r="A7836" s="7" t="s">
        <v>23</v>
      </c>
      <c r="B7836" s="7" t="s">
        <v>657</v>
      </c>
      <c r="C7836" s="7" t="s">
        <v>1496</v>
      </c>
      <c r="D7836" s="7" t="n">
        <v>0</v>
      </c>
      <c r="E7836" s="7" t="n">
        <v>0</v>
      </c>
      <c r="F7836" s="7" t="n">
        <v>1</v>
      </c>
      <c r="G7836" s="7" t="n">
        <v>63.23</v>
      </c>
    </row>
    <row r="7837" customFormat="false" ht="15" hidden="false" customHeight="false" outlineLevel="0" collapsed="false">
      <c r="A7837" s="7" t="s">
        <v>23</v>
      </c>
      <c r="B7837" s="7" t="s">
        <v>139</v>
      </c>
      <c r="C7837" s="7" t="s">
        <v>1387</v>
      </c>
      <c r="D7837" s="7" t="n">
        <v>0</v>
      </c>
      <c r="E7837" s="7" t="n">
        <v>0</v>
      </c>
      <c r="F7837" s="7" t="n">
        <v>1</v>
      </c>
      <c r="G7837" s="7" t="n">
        <v>30.89</v>
      </c>
    </row>
    <row r="7838" customFormat="false" ht="15" hidden="false" customHeight="false" outlineLevel="0" collapsed="false">
      <c r="A7838" s="7" t="s">
        <v>23</v>
      </c>
      <c r="B7838" s="7" t="s">
        <v>562</v>
      </c>
      <c r="C7838" s="7" t="s">
        <v>1401</v>
      </c>
      <c r="D7838" s="7" t="n">
        <v>7</v>
      </c>
      <c r="E7838" s="7" t="n">
        <v>1554.93</v>
      </c>
      <c r="F7838" s="7" t="n">
        <v>27</v>
      </c>
      <c r="G7838" s="7" t="n">
        <v>5997.64</v>
      </c>
    </row>
    <row r="7839" customFormat="false" ht="15" hidden="false" customHeight="false" outlineLevel="0" collapsed="false">
      <c r="A7839" s="7" t="s">
        <v>23</v>
      </c>
      <c r="B7839" s="7" t="s">
        <v>562</v>
      </c>
      <c r="C7839" s="7" t="s">
        <v>1401</v>
      </c>
      <c r="D7839" s="7" t="n">
        <v>5</v>
      </c>
      <c r="E7839" s="7" t="n">
        <v>0.04</v>
      </c>
      <c r="F7839" s="7" t="n">
        <v>9</v>
      </c>
      <c r="G7839" s="7" t="n">
        <v>0.06</v>
      </c>
    </row>
    <row r="7840" customFormat="false" ht="15" hidden="false" customHeight="false" outlineLevel="0" collapsed="false">
      <c r="A7840" s="7" t="s">
        <v>23</v>
      </c>
      <c r="B7840" s="7" t="s">
        <v>237</v>
      </c>
      <c r="C7840" s="7" t="s">
        <v>1402</v>
      </c>
      <c r="D7840" s="7" t="n">
        <v>4</v>
      </c>
      <c r="E7840" s="7" t="n">
        <v>656.04</v>
      </c>
      <c r="F7840" s="7" t="n">
        <v>6</v>
      </c>
      <c r="G7840" s="7" t="n">
        <v>984.06</v>
      </c>
    </row>
    <row r="7841" customFormat="false" ht="15" hidden="false" customHeight="false" outlineLevel="0" collapsed="false">
      <c r="A7841" s="7" t="s">
        <v>23</v>
      </c>
      <c r="B7841" s="7" t="s">
        <v>244</v>
      </c>
      <c r="C7841" s="7" t="s">
        <v>1402</v>
      </c>
      <c r="D7841" s="7" t="n">
        <v>0</v>
      </c>
      <c r="E7841" s="7" t="n">
        <v>0</v>
      </c>
      <c r="F7841" s="7" t="n">
        <v>5</v>
      </c>
      <c r="G7841" s="7" t="n">
        <v>820.05</v>
      </c>
    </row>
    <row r="7842" customFormat="false" ht="15" hidden="false" customHeight="false" outlineLevel="0" collapsed="false">
      <c r="A7842" s="7" t="s">
        <v>23</v>
      </c>
      <c r="B7842" s="7" t="s">
        <v>328</v>
      </c>
      <c r="C7842" s="7" t="s">
        <v>1402</v>
      </c>
      <c r="D7842" s="7" t="n">
        <v>0</v>
      </c>
      <c r="E7842" s="7" t="n">
        <v>0</v>
      </c>
      <c r="F7842" s="7" t="n">
        <v>2</v>
      </c>
      <c r="G7842" s="7" t="n">
        <v>328.02</v>
      </c>
    </row>
    <row r="7843" customFormat="false" ht="15" hidden="false" customHeight="false" outlineLevel="0" collapsed="false">
      <c r="A7843" s="7" t="s">
        <v>23</v>
      </c>
      <c r="B7843" s="7" t="s">
        <v>299</v>
      </c>
      <c r="C7843" s="7" t="s">
        <v>1402</v>
      </c>
      <c r="D7843" s="7" t="n">
        <v>4</v>
      </c>
      <c r="E7843" s="7" t="n">
        <v>656.04</v>
      </c>
      <c r="F7843" s="7" t="n">
        <v>0</v>
      </c>
      <c r="G7843" s="7" t="n">
        <v>0</v>
      </c>
    </row>
    <row r="7844" customFormat="false" ht="15" hidden="false" customHeight="false" outlineLevel="0" collapsed="false">
      <c r="A7844" s="7" t="s">
        <v>23</v>
      </c>
      <c r="B7844" s="7" t="s">
        <v>130</v>
      </c>
      <c r="C7844" s="7" t="s">
        <v>1425</v>
      </c>
      <c r="D7844" s="7" t="n">
        <v>0</v>
      </c>
      <c r="E7844" s="7" t="n">
        <v>0</v>
      </c>
      <c r="F7844" s="7" t="n">
        <v>1</v>
      </c>
      <c r="G7844" s="7" t="n">
        <v>49</v>
      </c>
    </row>
    <row r="7845" customFormat="false" ht="15" hidden="false" customHeight="false" outlineLevel="0" collapsed="false">
      <c r="A7845" s="7" t="s">
        <v>23</v>
      </c>
      <c r="B7845" s="7" t="s">
        <v>152</v>
      </c>
      <c r="C7845" s="7" t="s">
        <v>1425</v>
      </c>
      <c r="D7845" s="7" t="n">
        <v>0</v>
      </c>
      <c r="E7845" s="7" t="n">
        <v>0</v>
      </c>
      <c r="F7845" s="7" t="n">
        <v>1</v>
      </c>
      <c r="G7845" s="7" t="n">
        <v>49</v>
      </c>
    </row>
    <row r="7846" customFormat="false" ht="15" hidden="false" customHeight="false" outlineLevel="0" collapsed="false">
      <c r="A7846" s="7" t="s">
        <v>23</v>
      </c>
      <c r="B7846" s="7" t="s">
        <v>198</v>
      </c>
      <c r="C7846" s="7" t="s">
        <v>1425</v>
      </c>
      <c r="D7846" s="7" t="n">
        <v>0</v>
      </c>
      <c r="E7846" s="7" t="n">
        <v>0</v>
      </c>
      <c r="F7846" s="7" t="n">
        <v>1</v>
      </c>
      <c r="G7846" s="7" t="n">
        <v>49</v>
      </c>
    </row>
    <row r="7847" customFormat="false" ht="15" hidden="false" customHeight="false" outlineLevel="0" collapsed="false">
      <c r="A7847" s="7" t="s">
        <v>23</v>
      </c>
      <c r="B7847" s="7" t="s">
        <v>191</v>
      </c>
      <c r="C7847" s="7" t="s">
        <v>1425</v>
      </c>
      <c r="D7847" s="7" t="n">
        <v>0</v>
      </c>
      <c r="E7847" s="7" t="n">
        <v>0</v>
      </c>
      <c r="F7847" s="7" t="n">
        <v>1</v>
      </c>
      <c r="G7847" s="7" t="n">
        <v>49</v>
      </c>
    </row>
    <row r="7848" customFormat="false" ht="15" hidden="false" customHeight="false" outlineLevel="0" collapsed="false">
      <c r="A7848" s="7" t="s">
        <v>23</v>
      </c>
      <c r="B7848" s="7" t="s">
        <v>129</v>
      </c>
      <c r="C7848" s="7" t="s">
        <v>1426</v>
      </c>
      <c r="D7848" s="7" t="n">
        <v>0</v>
      </c>
      <c r="E7848" s="7" t="n">
        <v>0</v>
      </c>
      <c r="F7848" s="7" t="n">
        <v>1</v>
      </c>
      <c r="G7848" s="7" t="n">
        <v>49</v>
      </c>
    </row>
    <row r="7849" customFormat="false" ht="15" hidden="false" customHeight="false" outlineLevel="0" collapsed="false">
      <c r="A7849" s="7" t="s">
        <v>23</v>
      </c>
      <c r="B7849" s="7" t="s">
        <v>155</v>
      </c>
      <c r="C7849" s="7" t="s">
        <v>1426</v>
      </c>
      <c r="D7849" s="7" t="n">
        <v>0</v>
      </c>
      <c r="E7849" s="7" t="n">
        <v>0</v>
      </c>
      <c r="F7849" s="7" t="n">
        <v>1</v>
      </c>
      <c r="G7849" s="7" t="n">
        <v>49</v>
      </c>
    </row>
    <row r="7850" customFormat="false" ht="15" hidden="false" customHeight="false" outlineLevel="0" collapsed="false">
      <c r="A7850" s="7" t="s">
        <v>23</v>
      </c>
      <c r="B7850" s="7" t="s">
        <v>199</v>
      </c>
      <c r="C7850" s="7" t="s">
        <v>1426</v>
      </c>
      <c r="D7850" s="7" t="n">
        <v>0</v>
      </c>
      <c r="E7850" s="7" t="n">
        <v>0</v>
      </c>
      <c r="F7850" s="7" t="n">
        <v>1</v>
      </c>
      <c r="G7850" s="7" t="n">
        <v>49</v>
      </c>
    </row>
    <row r="7851" customFormat="false" ht="15" hidden="false" customHeight="false" outlineLevel="0" collapsed="false">
      <c r="A7851" s="7" t="s">
        <v>23</v>
      </c>
      <c r="B7851" s="7" t="s">
        <v>176</v>
      </c>
      <c r="C7851" s="7" t="s">
        <v>1426</v>
      </c>
      <c r="D7851" s="7" t="n">
        <v>0</v>
      </c>
      <c r="E7851" s="7" t="n">
        <v>0</v>
      </c>
      <c r="F7851" s="7" t="n">
        <v>1</v>
      </c>
      <c r="G7851" s="7" t="n">
        <v>49</v>
      </c>
    </row>
    <row r="7852" customFormat="false" ht="15" hidden="false" customHeight="false" outlineLevel="0" collapsed="false">
      <c r="A7852" s="7" t="s">
        <v>23</v>
      </c>
      <c r="B7852" s="7" t="s">
        <v>359</v>
      </c>
      <c r="C7852" s="7" t="s">
        <v>1471</v>
      </c>
      <c r="D7852" s="7" t="n">
        <v>0</v>
      </c>
      <c r="E7852" s="7" t="n">
        <v>0</v>
      </c>
      <c r="F7852" s="7" t="n">
        <v>1</v>
      </c>
      <c r="G7852" s="7" t="n">
        <v>164.02</v>
      </c>
    </row>
    <row r="7853" customFormat="false" ht="15" hidden="false" customHeight="false" outlineLevel="0" collapsed="false">
      <c r="A7853" s="7" t="s">
        <v>23</v>
      </c>
      <c r="B7853" s="7" t="s">
        <v>269</v>
      </c>
      <c r="C7853" s="7" t="s">
        <v>1472</v>
      </c>
      <c r="D7853" s="7" t="n">
        <v>3</v>
      </c>
      <c r="E7853" s="7" t="n">
        <v>421.72</v>
      </c>
      <c r="F7853" s="7" t="n">
        <v>0</v>
      </c>
      <c r="G7853" s="7" t="n">
        <v>0</v>
      </c>
    </row>
    <row r="7854" customFormat="false" ht="15" hidden="false" customHeight="false" outlineLevel="0" collapsed="false">
      <c r="A7854" s="7" t="s">
        <v>23</v>
      </c>
      <c r="B7854" s="7" t="s">
        <v>338</v>
      </c>
      <c r="C7854" s="7" t="s">
        <v>1472</v>
      </c>
      <c r="D7854" s="7" t="n">
        <v>3</v>
      </c>
      <c r="E7854" s="7" t="n">
        <v>421.72</v>
      </c>
      <c r="F7854" s="7" t="n">
        <v>0</v>
      </c>
      <c r="G7854" s="7" t="n">
        <v>0</v>
      </c>
    </row>
    <row r="7855" customFormat="false" ht="15" hidden="false" customHeight="false" outlineLevel="0" collapsed="false">
      <c r="A7855" s="7" t="s">
        <v>23</v>
      </c>
      <c r="B7855" s="7" t="s">
        <v>372</v>
      </c>
      <c r="C7855" s="7" t="s">
        <v>1472</v>
      </c>
      <c r="D7855" s="7" t="n">
        <v>3</v>
      </c>
      <c r="E7855" s="7" t="n">
        <v>421.72</v>
      </c>
      <c r="F7855" s="7" t="n">
        <v>0</v>
      </c>
      <c r="G7855" s="7" t="n">
        <v>0</v>
      </c>
    </row>
    <row r="7856" customFormat="false" ht="15" hidden="false" customHeight="false" outlineLevel="0" collapsed="false">
      <c r="A7856" s="7" t="s">
        <v>23</v>
      </c>
      <c r="B7856" s="7" t="s">
        <v>468</v>
      </c>
      <c r="C7856" s="7" t="s">
        <v>1472</v>
      </c>
      <c r="D7856" s="7" t="n">
        <v>3</v>
      </c>
      <c r="E7856" s="7" t="n">
        <v>421.72</v>
      </c>
      <c r="F7856" s="7" t="n">
        <v>0</v>
      </c>
      <c r="G7856" s="7" t="n">
        <v>0</v>
      </c>
    </row>
    <row r="7857" customFormat="false" ht="15" hidden="false" customHeight="false" outlineLevel="0" collapsed="false">
      <c r="A7857" s="7" t="s">
        <v>23</v>
      </c>
      <c r="B7857" s="7" t="s">
        <v>353</v>
      </c>
      <c r="C7857" s="7" t="s">
        <v>1473</v>
      </c>
      <c r="D7857" s="7" t="n">
        <v>0</v>
      </c>
      <c r="E7857" s="7" t="n">
        <v>0</v>
      </c>
      <c r="F7857" s="7" t="n">
        <v>1</v>
      </c>
      <c r="G7857" s="7" t="n">
        <v>93.67</v>
      </c>
    </row>
    <row r="7858" customFormat="false" ht="15" hidden="false" customHeight="false" outlineLevel="0" collapsed="false">
      <c r="A7858" s="7" t="s">
        <v>23</v>
      </c>
      <c r="B7858" s="7" t="s">
        <v>423</v>
      </c>
      <c r="C7858" s="7" t="s">
        <v>1475</v>
      </c>
      <c r="D7858" s="7" t="n">
        <v>0</v>
      </c>
      <c r="E7858" s="7" t="n">
        <v>0</v>
      </c>
      <c r="F7858" s="7" t="n">
        <v>1</v>
      </c>
      <c r="G7858" s="7" t="n">
        <v>93.67</v>
      </c>
    </row>
    <row r="7859" customFormat="false" ht="15" hidden="false" customHeight="false" outlineLevel="0" collapsed="false">
      <c r="A7859" s="7" t="s">
        <v>23</v>
      </c>
      <c r="B7859" s="7" t="s">
        <v>646</v>
      </c>
      <c r="C7859" s="7" t="s">
        <v>1500</v>
      </c>
      <c r="D7859" s="7" t="n">
        <v>0</v>
      </c>
      <c r="E7859" s="7" t="n">
        <v>0</v>
      </c>
      <c r="F7859" s="7" t="n">
        <v>1</v>
      </c>
      <c r="G7859" s="7" t="n">
        <v>350</v>
      </c>
    </row>
    <row r="7860" customFormat="false" ht="15" hidden="false" customHeight="false" outlineLevel="0" collapsed="false">
      <c r="A7860" s="7" t="s">
        <v>23</v>
      </c>
      <c r="B7860" s="7" t="s">
        <v>649</v>
      </c>
      <c r="C7860" s="7" t="s">
        <v>1500</v>
      </c>
      <c r="D7860" s="7" t="n">
        <v>0</v>
      </c>
      <c r="E7860" s="7" t="n">
        <v>0</v>
      </c>
      <c r="F7860" s="7" t="n">
        <v>2</v>
      </c>
      <c r="G7860" s="7" t="n">
        <v>700.04</v>
      </c>
    </row>
    <row r="7861" customFormat="false" ht="15" hidden="false" customHeight="false" outlineLevel="0" collapsed="false">
      <c r="A7861" s="7" t="s">
        <v>23</v>
      </c>
      <c r="B7861" s="7" t="s">
        <v>672</v>
      </c>
      <c r="C7861" s="7" t="s">
        <v>1500</v>
      </c>
      <c r="D7861" s="7" t="n">
        <v>0</v>
      </c>
      <c r="E7861" s="7" t="n">
        <v>0</v>
      </c>
      <c r="F7861" s="7" t="n">
        <v>1</v>
      </c>
      <c r="G7861" s="7" t="n">
        <v>350</v>
      </c>
    </row>
    <row r="7862" customFormat="false" ht="15" hidden="false" customHeight="false" outlineLevel="0" collapsed="false">
      <c r="A7862" s="7" t="s">
        <v>23</v>
      </c>
      <c r="B7862" s="7" t="s">
        <v>256</v>
      </c>
      <c r="C7862" s="7" t="s">
        <v>1301</v>
      </c>
      <c r="D7862" s="7" t="n">
        <v>0</v>
      </c>
      <c r="E7862" s="7" t="n">
        <v>0</v>
      </c>
      <c r="F7862" s="7" t="n">
        <v>11</v>
      </c>
      <c r="G7862" s="7" t="n">
        <v>437.75</v>
      </c>
    </row>
    <row r="7863" customFormat="false" ht="15" hidden="false" customHeight="false" outlineLevel="0" collapsed="false">
      <c r="A7863" s="7" t="s">
        <v>23</v>
      </c>
      <c r="B7863" s="7" t="s">
        <v>219</v>
      </c>
      <c r="C7863" s="7" t="s">
        <v>1302</v>
      </c>
      <c r="D7863" s="7" t="n">
        <v>0</v>
      </c>
      <c r="E7863" s="7" t="n">
        <v>0</v>
      </c>
      <c r="F7863" s="7" t="n">
        <v>10</v>
      </c>
      <c r="G7863" s="7" t="n">
        <v>421.34</v>
      </c>
    </row>
    <row r="7864" customFormat="false" ht="15" hidden="false" customHeight="false" outlineLevel="0" collapsed="false">
      <c r="A7864" s="7" t="s">
        <v>23</v>
      </c>
      <c r="B7864" s="7" t="s">
        <v>263</v>
      </c>
      <c r="C7864" s="7" t="s">
        <v>1337</v>
      </c>
      <c r="D7864" s="7" t="n">
        <v>0</v>
      </c>
      <c r="E7864" s="7" t="n">
        <v>0</v>
      </c>
      <c r="F7864" s="7" t="n">
        <v>12</v>
      </c>
      <c r="G7864" s="7" t="n">
        <v>539.37</v>
      </c>
    </row>
    <row r="7865" customFormat="false" ht="15" hidden="false" customHeight="false" outlineLevel="0" collapsed="false">
      <c r="A7865" s="7" t="s">
        <v>23</v>
      </c>
      <c r="B7865" s="7" t="s">
        <v>234</v>
      </c>
      <c r="C7865" s="7" t="s">
        <v>1338</v>
      </c>
      <c r="D7865" s="7" t="n">
        <v>0</v>
      </c>
      <c r="E7865" s="7" t="n">
        <v>0</v>
      </c>
      <c r="F7865" s="7" t="n">
        <v>8</v>
      </c>
      <c r="G7865" s="7" t="n">
        <v>374.58</v>
      </c>
    </row>
    <row r="7866" customFormat="false" ht="15" hidden="false" customHeight="false" outlineLevel="0" collapsed="false">
      <c r="A7866" s="7" t="s">
        <v>23</v>
      </c>
      <c r="B7866" s="7" t="s">
        <v>1545</v>
      </c>
      <c r="C7866" s="7" t="s">
        <v>1539</v>
      </c>
      <c r="D7866" s="7" t="n">
        <v>-2</v>
      </c>
      <c r="E7866" s="7" t="n">
        <v>-440.1</v>
      </c>
      <c r="F7866" s="7" t="n">
        <v>0</v>
      </c>
      <c r="G7866" s="7" t="n">
        <v>0</v>
      </c>
    </row>
    <row r="7867" customFormat="false" ht="15" hidden="false" customHeight="false" outlineLevel="0" collapsed="false">
      <c r="A7867" s="7" t="s">
        <v>23</v>
      </c>
      <c r="B7867" s="7" t="s">
        <v>687</v>
      </c>
      <c r="C7867" s="7" t="s">
        <v>1539</v>
      </c>
      <c r="D7867" s="7" t="n">
        <v>-2</v>
      </c>
      <c r="E7867" s="7" t="n">
        <v>-440.1</v>
      </c>
      <c r="F7867" s="7" t="n">
        <v>0</v>
      </c>
      <c r="G7867" s="7" t="n">
        <v>0</v>
      </c>
    </row>
    <row r="7868" customFormat="false" ht="15" hidden="false" customHeight="false" outlineLevel="0" collapsed="false">
      <c r="A7868" s="7" t="s">
        <v>23</v>
      </c>
      <c r="B7868" s="7" t="s">
        <v>703</v>
      </c>
      <c r="C7868" s="7" t="s">
        <v>1497</v>
      </c>
      <c r="D7868" s="7" t="n">
        <v>1</v>
      </c>
      <c r="E7868" s="7" t="n">
        <v>260</v>
      </c>
      <c r="F7868" s="7" t="n">
        <v>0</v>
      </c>
      <c r="G7868" s="7" t="n">
        <v>0</v>
      </c>
    </row>
    <row r="7869" customFormat="false" ht="15" hidden="false" customHeight="false" outlineLevel="0" collapsed="false">
      <c r="A7869" s="7" t="s">
        <v>23</v>
      </c>
      <c r="B7869" s="7" t="s">
        <v>665</v>
      </c>
      <c r="C7869" s="7" t="s">
        <v>1497</v>
      </c>
      <c r="D7869" s="7" t="n">
        <v>13</v>
      </c>
      <c r="E7869" s="7" t="n">
        <v>3380.01</v>
      </c>
      <c r="F7869" s="7" t="n">
        <v>10</v>
      </c>
      <c r="G7869" s="7" t="n">
        <v>2600.02</v>
      </c>
    </row>
    <row r="7870" customFormat="false" ht="15" hidden="false" customHeight="false" outlineLevel="0" collapsed="false">
      <c r="A7870" s="7" t="s">
        <v>23</v>
      </c>
      <c r="B7870" s="7" t="s">
        <v>665</v>
      </c>
      <c r="C7870" s="7" t="s">
        <v>1497</v>
      </c>
      <c r="D7870" s="7" t="n">
        <v>5</v>
      </c>
      <c r="E7870" s="7" t="n">
        <v>1250</v>
      </c>
      <c r="F7870" s="7" t="n">
        <v>0</v>
      </c>
      <c r="G7870" s="7" t="n">
        <v>0</v>
      </c>
    </row>
    <row r="7871" customFormat="false" ht="15" hidden="false" customHeight="false" outlineLevel="0" collapsed="false">
      <c r="A7871" s="7" t="s">
        <v>23</v>
      </c>
      <c r="B7871" s="7" t="s">
        <v>665</v>
      </c>
      <c r="C7871" s="7" t="s">
        <v>1497</v>
      </c>
      <c r="D7871" s="7" t="n">
        <v>4</v>
      </c>
      <c r="E7871" s="7" t="n">
        <v>888</v>
      </c>
      <c r="F7871" s="7" t="n">
        <v>0</v>
      </c>
      <c r="G7871" s="7" t="n">
        <v>0</v>
      </c>
    </row>
    <row r="7872" customFormat="false" ht="15" hidden="false" customHeight="false" outlineLevel="0" collapsed="false">
      <c r="A7872" s="7" t="s">
        <v>23</v>
      </c>
      <c r="B7872" s="7" t="s">
        <v>645</v>
      </c>
      <c r="C7872" s="7" t="s">
        <v>1497</v>
      </c>
      <c r="D7872" s="7" t="n">
        <v>15</v>
      </c>
      <c r="E7872" s="7" t="n">
        <v>3900.03</v>
      </c>
      <c r="F7872" s="7" t="n">
        <v>20</v>
      </c>
      <c r="G7872" s="7" t="n">
        <v>5200.04</v>
      </c>
    </row>
    <row r="7873" customFormat="false" ht="15" hidden="false" customHeight="false" outlineLevel="0" collapsed="false">
      <c r="A7873" s="7" t="s">
        <v>23</v>
      </c>
      <c r="B7873" s="7" t="s">
        <v>645</v>
      </c>
      <c r="C7873" s="7" t="s">
        <v>1497</v>
      </c>
      <c r="D7873" s="7" t="n">
        <v>9</v>
      </c>
      <c r="E7873" s="7" t="n">
        <v>2250</v>
      </c>
      <c r="F7873" s="7" t="n">
        <v>0</v>
      </c>
      <c r="G7873" s="7" t="n">
        <v>0</v>
      </c>
    </row>
    <row r="7874" customFormat="false" ht="15" hidden="false" customHeight="false" outlineLevel="0" collapsed="false">
      <c r="A7874" s="7" t="s">
        <v>23</v>
      </c>
      <c r="B7874" s="7" t="s">
        <v>645</v>
      </c>
      <c r="C7874" s="7" t="s">
        <v>1497</v>
      </c>
      <c r="D7874" s="7" t="n">
        <v>7</v>
      </c>
      <c r="E7874" s="7" t="n">
        <v>1554</v>
      </c>
      <c r="F7874" s="7" t="n">
        <v>0</v>
      </c>
      <c r="G7874" s="7" t="n">
        <v>0</v>
      </c>
    </row>
    <row r="7875" customFormat="false" ht="15" hidden="false" customHeight="false" outlineLevel="0" collapsed="false">
      <c r="A7875" s="7" t="s">
        <v>23</v>
      </c>
      <c r="B7875" s="7" t="s">
        <v>651</v>
      </c>
      <c r="C7875" s="7" t="s">
        <v>1497</v>
      </c>
      <c r="D7875" s="7" t="n">
        <v>22</v>
      </c>
      <c r="E7875" s="7" t="n">
        <v>5720.06</v>
      </c>
      <c r="F7875" s="7" t="n">
        <v>35</v>
      </c>
      <c r="G7875" s="7" t="n">
        <v>9100.09</v>
      </c>
    </row>
    <row r="7876" customFormat="false" ht="15" hidden="false" customHeight="false" outlineLevel="0" collapsed="false">
      <c r="A7876" s="7" t="s">
        <v>23</v>
      </c>
      <c r="B7876" s="7" t="s">
        <v>651</v>
      </c>
      <c r="C7876" s="7" t="s">
        <v>1497</v>
      </c>
      <c r="D7876" s="7" t="n">
        <v>10</v>
      </c>
      <c r="E7876" s="7" t="n">
        <v>2220</v>
      </c>
      <c r="F7876" s="7" t="n">
        <v>0</v>
      </c>
      <c r="G7876" s="7" t="n">
        <v>0</v>
      </c>
    </row>
    <row r="7877" customFormat="false" ht="15" hidden="false" customHeight="false" outlineLevel="0" collapsed="false">
      <c r="A7877" s="7" t="s">
        <v>23</v>
      </c>
      <c r="B7877" s="7" t="s">
        <v>651</v>
      </c>
      <c r="C7877" s="7" t="s">
        <v>1497</v>
      </c>
      <c r="D7877" s="7" t="n">
        <v>14</v>
      </c>
      <c r="E7877" s="7" t="n">
        <v>3500</v>
      </c>
      <c r="F7877" s="7" t="n">
        <v>0</v>
      </c>
      <c r="G7877" s="7" t="n">
        <v>0</v>
      </c>
    </row>
    <row r="7878" customFormat="false" ht="15" hidden="false" customHeight="false" outlineLevel="0" collapsed="false">
      <c r="A7878" s="7" t="s">
        <v>23</v>
      </c>
      <c r="B7878" s="7" t="s">
        <v>703</v>
      </c>
      <c r="C7878" s="7" t="s">
        <v>1497</v>
      </c>
      <c r="D7878" s="7" t="n">
        <v>2</v>
      </c>
      <c r="E7878" s="7" t="n">
        <v>693.34</v>
      </c>
      <c r="F7878" s="7" t="n">
        <v>0</v>
      </c>
      <c r="G7878" s="7" t="n">
        <v>0</v>
      </c>
    </row>
    <row r="7879" customFormat="false" ht="15" hidden="false" customHeight="false" outlineLevel="0" collapsed="false">
      <c r="A7879" s="7" t="s">
        <v>23</v>
      </c>
      <c r="B7879" s="7" t="s">
        <v>665</v>
      </c>
      <c r="C7879" s="7" t="s">
        <v>1497</v>
      </c>
      <c r="D7879" s="7" t="n">
        <v>4</v>
      </c>
      <c r="E7879" s="7" t="n">
        <v>1386.68</v>
      </c>
      <c r="F7879" s="7" t="n">
        <v>0</v>
      </c>
      <c r="G7879" s="7" t="n">
        <v>0</v>
      </c>
    </row>
    <row r="7880" customFormat="false" ht="15" hidden="false" customHeight="false" outlineLevel="0" collapsed="false">
      <c r="A7880" s="7" t="s">
        <v>23</v>
      </c>
      <c r="B7880" s="7" t="s">
        <v>665</v>
      </c>
      <c r="C7880" s="7" t="s">
        <v>1497</v>
      </c>
      <c r="D7880" s="7" t="n">
        <v>1</v>
      </c>
      <c r="E7880" s="7" t="n">
        <v>222</v>
      </c>
      <c r="F7880" s="7" t="n">
        <v>0</v>
      </c>
      <c r="G7880" s="7" t="n">
        <v>0</v>
      </c>
    </row>
    <row r="7881" customFormat="false" ht="15" hidden="false" customHeight="false" outlineLevel="0" collapsed="false">
      <c r="A7881" s="7" t="s">
        <v>23</v>
      </c>
      <c r="B7881" s="7" t="s">
        <v>651</v>
      </c>
      <c r="C7881" s="7" t="s">
        <v>1497</v>
      </c>
      <c r="D7881" s="7" t="n">
        <v>0</v>
      </c>
      <c r="E7881" s="7" t="n">
        <v>0</v>
      </c>
      <c r="F7881" s="7" t="n">
        <v>1</v>
      </c>
      <c r="G7881" s="7" t="n">
        <v>222</v>
      </c>
    </row>
    <row r="7882" customFormat="false" ht="15" hidden="false" customHeight="false" outlineLevel="0" collapsed="false">
      <c r="A7882" s="7" t="s">
        <v>23</v>
      </c>
      <c r="B7882" s="7" t="s">
        <v>691</v>
      </c>
      <c r="C7882" s="7" t="s">
        <v>1498</v>
      </c>
      <c r="D7882" s="7" t="n">
        <v>1</v>
      </c>
      <c r="E7882" s="7" t="n">
        <v>30</v>
      </c>
      <c r="F7882" s="7" t="n">
        <v>0</v>
      </c>
      <c r="G7882" s="7" t="n">
        <v>0</v>
      </c>
    </row>
    <row r="7883" customFormat="false" ht="15" hidden="false" customHeight="false" outlineLevel="0" collapsed="false">
      <c r="A7883" s="7" t="s">
        <v>23</v>
      </c>
      <c r="B7883" s="7" t="s">
        <v>691</v>
      </c>
      <c r="C7883" s="7" t="s">
        <v>1498</v>
      </c>
      <c r="D7883" s="7" t="n">
        <v>0</v>
      </c>
      <c r="E7883" s="7" t="n">
        <v>0</v>
      </c>
      <c r="F7883" s="7" t="n">
        <v>1</v>
      </c>
      <c r="G7883" s="7" t="n">
        <v>30</v>
      </c>
    </row>
    <row r="7884" customFormat="false" ht="15" hidden="false" customHeight="false" outlineLevel="0" collapsed="false">
      <c r="A7884" s="7" t="s">
        <v>23</v>
      </c>
      <c r="B7884" s="7" t="s">
        <v>194</v>
      </c>
      <c r="C7884" s="7" t="s">
        <v>1269</v>
      </c>
      <c r="D7884" s="7" t="n">
        <v>3</v>
      </c>
      <c r="E7884" s="7" t="n">
        <v>270</v>
      </c>
      <c r="F7884" s="7" t="n">
        <v>0</v>
      </c>
      <c r="G7884" s="7" t="n">
        <v>0</v>
      </c>
    </row>
    <row r="7885" customFormat="false" ht="15" hidden="false" customHeight="false" outlineLevel="0" collapsed="false">
      <c r="A7885" s="7" t="s">
        <v>23</v>
      </c>
      <c r="B7885" s="7" t="s">
        <v>336</v>
      </c>
      <c r="C7885" s="7" t="s">
        <v>1269</v>
      </c>
      <c r="D7885" s="7" t="n">
        <v>1</v>
      </c>
      <c r="E7885" s="7" t="n">
        <v>90</v>
      </c>
      <c r="F7885" s="7" t="n">
        <v>0</v>
      </c>
      <c r="G7885" s="7" t="n">
        <v>0</v>
      </c>
    </row>
    <row r="7886" customFormat="false" ht="15" hidden="false" customHeight="false" outlineLevel="0" collapsed="false">
      <c r="A7886" s="7" t="s">
        <v>23</v>
      </c>
      <c r="B7886" s="7" t="s">
        <v>207</v>
      </c>
      <c r="C7886" s="7" t="s">
        <v>1269</v>
      </c>
      <c r="D7886" s="7" t="n">
        <v>3</v>
      </c>
      <c r="E7886" s="7" t="n">
        <v>270</v>
      </c>
      <c r="F7886" s="7" t="n">
        <v>3</v>
      </c>
      <c r="G7886" s="7" t="n">
        <v>270</v>
      </c>
    </row>
    <row r="7887" customFormat="false" ht="15" hidden="false" customHeight="false" outlineLevel="0" collapsed="false">
      <c r="A7887" s="7" t="s">
        <v>23</v>
      </c>
      <c r="B7887" s="7" t="s">
        <v>314</v>
      </c>
      <c r="C7887" s="7" t="s">
        <v>1269</v>
      </c>
      <c r="D7887" s="7" t="n">
        <v>0</v>
      </c>
      <c r="E7887" s="7" t="n">
        <v>0</v>
      </c>
      <c r="F7887" s="7" t="n">
        <v>3</v>
      </c>
      <c r="G7887" s="7" t="n">
        <v>270</v>
      </c>
    </row>
    <row r="7888" customFormat="false" ht="15" hidden="false" customHeight="false" outlineLevel="0" collapsed="false">
      <c r="A7888" s="7" t="s">
        <v>23</v>
      </c>
      <c r="B7888" s="7" t="s">
        <v>339</v>
      </c>
      <c r="C7888" s="7" t="s">
        <v>1277</v>
      </c>
      <c r="D7888" s="7" t="n">
        <v>5</v>
      </c>
      <c r="E7888" s="7" t="n">
        <v>345</v>
      </c>
      <c r="F7888" s="7" t="n">
        <v>0</v>
      </c>
      <c r="G7888" s="7" t="n">
        <v>0</v>
      </c>
    </row>
    <row r="7889" customFormat="false" ht="15" hidden="false" customHeight="false" outlineLevel="0" collapsed="false">
      <c r="A7889" s="7" t="s">
        <v>23</v>
      </c>
      <c r="B7889" s="7" t="s">
        <v>300</v>
      </c>
      <c r="C7889" s="7" t="s">
        <v>1277</v>
      </c>
      <c r="D7889" s="7" t="n">
        <v>5</v>
      </c>
      <c r="E7889" s="7" t="n">
        <v>345</v>
      </c>
      <c r="F7889" s="7" t="n">
        <v>0</v>
      </c>
      <c r="G7889" s="7" t="n">
        <v>0</v>
      </c>
    </row>
    <row r="7890" customFormat="false" ht="15" hidden="false" customHeight="false" outlineLevel="0" collapsed="false">
      <c r="A7890" s="7" t="s">
        <v>23</v>
      </c>
      <c r="B7890" s="7" t="s">
        <v>679</v>
      </c>
      <c r="C7890" s="7" t="s">
        <v>1279</v>
      </c>
      <c r="D7890" s="7" t="n">
        <v>1</v>
      </c>
      <c r="E7890" s="7" t="n">
        <v>105</v>
      </c>
      <c r="F7890" s="7" t="n">
        <v>0</v>
      </c>
      <c r="G7890" s="7" t="n">
        <v>0</v>
      </c>
    </row>
    <row r="7891" customFormat="false" ht="15" hidden="false" customHeight="false" outlineLevel="0" collapsed="false">
      <c r="A7891" s="7" t="s">
        <v>23</v>
      </c>
      <c r="B7891" s="7" t="s">
        <v>549</v>
      </c>
      <c r="C7891" s="7" t="s">
        <v>1279</v>
      </c>
      <c r="D7891" s="7" t="n">
        <v>1</v>
      </c>
      <c r="E7891" s="7" t="n">
        <v>105</v>
      </c>
      <c r="F7891" s="7" t="n">
        <v>0</v>
      </c>
      <c r="G7891" s="7" t="n">
        <v>0</v>
      </c>
    </row>
    <row r="7892" customFormat="false" ht="15" hidden="false" customHeight="false" outlineLevel="0" collapsed="false">
      <c r="A7892" s="7" t="s">
        <v>23</v>
      </c>
      <c r="B7892" s="7" t="s">
        <v>715</v>
      </c>
      <c r="C7892" s="7" t="s">
        <v>1279</v>
      </c>
      <c r="D7892" s="7" t="n">
        <v>1</v>
      </c>
      <c r="E7892" s="7" t="n">
        <v>105</v>
      </c>
      <c r="F7892" s="7" t="n">
        <v>0</v>
      </c>
      <c r="G7892" s="7" t="n">
        <v>0</v>
      </c>
    </row>
    <row r="7893" customFormat="false" ht="15" hidden="false" customHeight="false" outlineLevel="0" collapsed="false">
      <c r="A7893" s="7" t="s">
        <v>23</v>
      </c>
      <c r="B7893" s="7" t="s">
        <v>413</v>
      </c>
      <c r="C7893" s="7" t="s">
        <v>1284</v>
      </c>
      <c r="D7893" s="7" t="n">
        <v>3</v>
      </c>
      <c r="E7893" s="7" t="n">
        <v>510.01</v>
      </c>
      <c r="F7893" s="7" t="n">
        <v>5</v>
      </c>
      <c r="G7893" s="7" t="n">
        <v>850.01</v>
      </c>
    </row>
    <row r="7894" customFormat="false" ht="15" hidden="false" customHeight="false" outlineLevel="0" collapsed="false">
      <c r="A7894" s="7" t="s">
        <v>23</v>
      </c>
      <c r="B7894" s="7" t="s">
        <v>638</v>
      </c>
      <c r="C7894" s="7" t="s">
        <v>1287</v>
      </c>
      <c r="D7894" s="7" t="n">
        <v>0</v>
      </c>
      <c r="E7894" s="7" t="n">
        <v>0</v>
      </c>
      <c r="F7894" s="7" t="n">
        <v>2</v>
      </c>
      <c r="G7894" s="7" t="n">
        <v>180</v>
      </c>
    </row>
    <row r="7895" customFormat="false" ht="15" hidden="false" customHeight="false" outlineLevel="0" collapsed="false">
      <c r="A7895" s="7" t="s">
        <v>23</v>
      </c>
      <c r="B7895" s="7" t="s">
        <v>391</v>
      </c>
      <c r="C7895" s="7" t="s">
        <v>1287</v>
      </c>
      <c r="D7895" s="7" t="n">
        <v>3</v>
      </c>
      <c r="E7895" s="7" t="n">
        <v>270</v>
      </c>
      <c r="F7895" s="7" t="n">
        <v>0</v>
      </c>
      <c r="G7895" s="7" t="n">
        <v>0</v>
      </c>
    </row>
    <row r="7896" customFormat="false" ht="15" hidden="false" customHeight="false" outlineLevel="0" collapsed="false">
      <c r="A7896" s="7" t="s">
        <v>23</v>
      </c>
      <c r="B7896" s="7" t="s">
        <v>296</v>
      </c>
      <c r="C7896" s="7" t="s">
        <v>1294</v>
      </c>
      <c r="D7896" s="7" t="n">
        <v>5</v>
      </c>
      <c r="E7896" s="7" t="n">
        <v>152.1</v>
      </c>
      <c r="F7896" s="7" t="n">
        <v>0</v>
      </c>
      <c r="G7896" s="7" t="n">
        <v>0</v>
      </c>
    </row>
    <row r="7897" customFormat="false" ht="15" hidden="false" customHeight="false" outlineLevel="0" collapsed="false">
      <c r="A7897" s="7" t="s">
        <v>23</v>
      </c>
      <c r="B7897" s="7" t="s">
        <v>256</v>
      </c>
      <c r="C7897" s="7" t="s">
        <v>1301</v>
      </c>
      <c r="D7897" s="7" t="n">
        <v>0</v>
      </c>
      <c r="E7897" s="7" t="n">
        <v>0</v>
      </c>
      <c r="F7897" s="7" t="n">
        <v>5</v>
      </c>
      <c r="G7897" s="7" t="n">
        <v>198.98</v>
      </c>
    </row>
    <row r="7898" customFormat="false" ht="15" hidden="false" customHeight="false" outlineLevel="0" collapsed="false">
      <c r="A7898" s="7" t="s">
        <v>23</v>
      </c>
      <c r="B7898" s="7" t="s">
        <v>187</v>
      </c>
      <c r="C7898" s="7" t="s">
        <v>1309</v>
      </c>
      <c r="D7898" s="7" t="n">
        <v>5</v>
      </c>
      <c r="E7898" s="7" t="n">
        <v>375</v>
      </c>
      <c r="F7898" s="7" t="n">
        <v>0</v>
      </c>
      <c r="G7898" s="7" t="n">
        <v>0</v>
      </c>
    </row>
    <row r="7899" customFormat="false" ht="15" hidden="false" customHeight="false" outlineLevel="0" collapsed="false">
      <c r="A7899" s="7" t="s">
        <v>23</v>
      </c>
      <c r="B7899" s="7" t="s">
        <v>515</v>
      </c>
      <c r="C7899" s="7" t="s">
        <v>1317</v>
      </c>
      <c r="D7899" s="7" t="n">
        <v>5</v>
      </c>
      <c r="E7899" s="7" t="n">
        <v>592.69</v>
      </c>
      <c r="F7899" s="7" t="n">
        <v>0</v>
      </c>
      <c r="G7899" s="7" t="n">
        <v>0</v>
      </c>
    </row>
    <row r="7900" customFormat="false" ht="15" hidden="false" customHeight="false" outlineLevel="0" collapsed="false">
      <c r="A7900" s="7" t="s">
        <v>23</v>
      </c>
      <c r="B7900" s="7" t="s">
        <v>635</v>
      </c>
      <c r="C7900" s="7" t="s">
        <v>1317</v>
      </c>
      <c r="D7900" s="7" t="n">
        <v>3</v>
      </c>
      <c r="E7900" s="7" t="n">
        <v>355.61</v>
      </c>
      <c r="F7900" s="7" t="n">
        <v>0</v>
      </c>
      <c r="G7900" s="7" t="n">
        <v>0</v>
      </c>
    </row>
    <row r="7901" customFormat="false" ht="15" hidden="false" customHeight="false" outlineLevel="0" collapsed="false">
      <c r="A7901" s="7" t="s">
        <v>23</v>
      </c>
      <c r="B7901" s="7" t="s">
        <v>466</v>
      </c>
      <c r="C7901" s="7" t="s">
        <v>1329</v>
      </c>
      <c r="D7901" s="7" t="n">
        <v>3</v>
      </c>
      <c r="E7901" s="7" t="n">
        <v>240.01</v>
      </c>
      <c r="F7901" s="7" t="n">
        <v>0</v>
      </c>
      <c r="G7901" s="7" t="n">
        <v>0</v>
      </c>
    </row>
    <row r="7902" customFormat="false" ht="15" hidden="false" customHeight="false" outlineLevel="0" collapsed="false">
      <c r="A7902" s="7" t="s">
        <v>23</v>
      </c>
      <c r="B7902" s="7" t="s">
        <v>263</v>
      </c>
      <c r="C7902" s="7" t="s">
        <v>1337</v>
      </c>
      <c r="D7902" s="7" t="n">
        <v>12</v>
      </c>
      <c r="E7902" s="7" t="n">
        <v>539.38</v>
      </c>
      <c r="F7902" s="7" t="n">
        <v>20</v>
      </c>
      <c r="G7902" s="7" t="n">
        <v>898.94</v>
      </c>
    </row>
    <row r="7903" customFormat="false" ht="15" hidden="false" customHeight="false" outlineLevel="0" collapsed="false">
      <c r="A7903" s="7" t="s">
        <v>23</v>
      </c>
      <c r="B7903" s="7" t="s">
        <v>234</v>
      </c>
      <c r="C7903" s="7" t="s">
        <v>1338</v>
      </c>
      <c r="D7903" s="7" t="n">
        <v>10</v>
      </c>
      <c r="E7903" s="7" t="n">
        <v>468.22</v>
      </c>
      <c r="F7903" s="7" t="n">
        <v>5</v>
      </c>
      <c r="G7903" s="7" t="n">
        <v>234.11</v>
      </c>
    </row>
    <row r="7904" customFormat="false" ht="15" hidden="false" customHeight="false" outlineLevel="0" collapsed="false">
      <c r="A7904" s="7" t="s">
        <v>23</v>
      </c>
      <c r="B7904" s="7" t="s">
        <v>677</v>
      </c>
      <c r="C7904" s="7" t="s">
        <v>1522</v>
      </c>
      <c r="D7904" s="7" t="n">
        <v>2</v>
      </c>
      <c r="E7904" s="7" t="n">
        <v>330</v>
      </c>
      <c r="F7904" s="7" t="n">
        <v>0</v>
      </c>
      <c r="G7904" s="7" t="n">
        <v>0</v>
      </c>
    </row>
    <row r="7905" customFormat="false" ht="15" hidden="false" customHeight="false" outlineLevel="0" collapsed="false">
      <c r="A7905" s="7" t="s">
        <v>23</v>
      </c>
      <c r="B7905" s="7" t="s">
        <v>662</v>
      </c>
      <c r="C7905" s="7" t="s">
        <v>1522</v>
      </c>
      <c r="D7905" s="7" t="n">
        <v>1</v>
      </c>
      <c r="E7905" s="7" t="n">
        <v>165</v>
      </c>
      <c r="F7905" s="7" t="n">
        <v>0</v>
      </c>
      <c r="G7905" s="7" t="n">
        <v>0</v>
      </c>
    </row>
    <row r="7906" customFormat="false" ht="15" hidden="false" customHeight="false" outlineLevel="0" collapsed="false">
      <c r="A7906" s="7" t="s">
        <v>23</v>
      </c>
      <c r="B7906" s="7" t="s">
        <v>690</v>
      </c>
      <c r="C7906" s="7" t="s">
        <v>1522</v>
      </c>
      <c r="D7906" s="7" t="n">
        <v>2</v>
      </c>
      <c r="E7906" s="7" t="n">
        <v>330</v>
      </c>
      <c r="F7906" s="7" t="n">
        <v>0</v>
      </c>
      <c r="G7906" s="7" t="n">
        <v>0</v>
      </c>
    </row>
    <row r="7907" customFormat="false" ht="15" hidden="false" customHeight="false" outlineLevel="0" collapsed="false">
      <c r="A7907" s="7" t="s">
        <v>23</v>
      </c>
      <c r="B7907" s="7" t="s">
        <v>795</v>
      </c>
      <c r="C7907" s="7" t="s">
        <v>1522</v>
      </c>
      <c r="D7907" s="7" t="n">
        <v>2</v>
      </c>
      <c r="E7907" s="7" t="n">
        <v>330</v>
      </c>
      <c r="F7907" s="7" t="n">
        <v>0</v>
      </c>
      <c r="G7907" s="7" t="n">
        <v>0</v>
      </c>
    </row>
    <row r="7908" customFormat="false" ht="15" hidden="false" customHeight="false" outlineLevel="0" collapsed="false">
      <c r="A7908" s="7" t="s">
        <v>23</v>
      </c>
      <c r="B7908" s="7" t="s">
        <v>201</v>
      </c>
      <c r="C7908" s="7" t="s">
        <v>1344</v>
      </c>
      <c r="D7908" s="7" t="n">
        <v>0</v>
      </c>
      <c r="E7908" s="7" t="n">
        <v>0</v>
      </c>
      <c r="F7908" s="7" t="n">
        <v>5</v>
      </c>
      <c r="G7908" s="7" t="n">
        <v>72.41</v>
      </c>
    </row>
    <row r="7909" customFormat="false" ht="15" hidden="false" customHeight="false" outlineLevel="0" collapsed="false">
      <c r="A7909" s="7" t="s">
        <v>23</v>
      </c>
      <c r="B7909" s="7" t="s">
        <v>562</v>
      </c>
      <c r="C7909" s="7" t="s">
        <v>1401</v>
      </c>
      <c r="D7909" s="7" t="n">
        <v>2</v>
      </c>
      <c r="E7909" s="7" t="n">
        <v>385.03</v>
      </c>
      <c r="F7909" s="7" t="n">
        <v>7</v>
      </c>
      <c r="G7909" s="7" t="n">
        <v>1614.19</v>
      </c>
    </row>
    <row r="7910" customFormat="false" ht="15" hidden="false" customHeight="false" outlineLevel="0" collapsed="false">
      <c r="A7910" s="7" t="s">
        <v>23</v>
      </c>
      <c r="B7910" s="7" t="s">
        <v>562</v>
      </c>
      <c r="C7910" s="7" t="s">
        <v>1401</v>
      </c>
      <c r="D7910" s="7" t="n">
        <v>0</v>
      </c>
      <c r="E7910" s="7" t="n">
        <v>0</v>
      </c>
      <c r="F7910" s="7" t="n">
        <v>3</v>
      </c>
      <c r="G7910" s="7" t="n">
        <v>0.02</v>
      </c>
    </row>
    <row r="7911" customFormat="false" ht="15" hidden="false" customHeight="false" outlineLevel="0" collapsed="false">
      <c r="A7911" s="7" t="s">
        <v>23</v>
      </c>
      <c r="B7911" s="7" t="s">
        <v>651</v>
      </c>
      <c r="C7911" s="7" t="s">
        <v>1497</v>
      </c>
      <c r="D7911" s="7" t="n">
        <v>2</v>
      </c>
      <c r="E7911" s="7" t="n">
        <v>520</v>
      </c>
      <c r="F7911" s="7" t="n">
        <v>0</v>
      </c>
      <c r="G7911" s="7" t="n">
        <v>0</v>
      </c>
    </row>
    <row r="7912" customFormat="false" ht="15" hidden="false" customHeight="false" outlineLevel="0" collapsed="false">
      <c r="A7912" s="7" t="s">
        <v>23</v>
      </c>
      <c r="B7912" s="7" t="s">
        <v>130</v>
      </c>
      <c r="C7912" s="7" t="s">
        <v>1425</v>
      </c>
      <c r="D7912" s="7" t="n">
        <v>3</v>
      </c>
      <c r="E7912" s="7" t="n">
        <v>147</v>
      </c>
      <c r="F7912" s="7" t="n">
        <v>0</v>
      </c>
      <c r="G7912" s="7" t="n">
        <v>0</v>
      </c>
    </row>
    <row r="7913" customFormat="false" ht="15" hidden="false" customHeight="false" outlineLevel="0" collapsed="false">
      <c r="A7913" s="7" t="s">
        <v>23</v>
      </c>
      <c r="B7913" s="7" t="s">
        <v>152</v>
      </c>
      <c r="C7913" s="7" t="s">
        <v>1425</v>
      </c>
      <c r="D7913" s="7" t="n">
        <v>3</v>
      </c>
      <c r="E7913" s="7" t="n">
        <v>147</v>
      </c>
      <c r="F7913" s="7" t="n">
        <v>0</v>
      </c>
      <c r="G7913" s="7" t="n">
        <v>0</v>
      </c>
    </row>
    <row r="7914" customFormat="false" ht="15" hidden="false" customHeight="false" outlineLevel="0" collapsed="false">
      <c r="A7914" s="7" t="s">
        <v>23</v>
      </c>
      <c r="B7914" s="7" t="s">
        <v>161</v>
      </c>
      <c r="C7914" s="7" t="s">
        <v>1428</v>
      </c>
      <c r="D7914" s="7" t="n">
        <v>0</v>
      </c>
      <c r="E7914" s="7" t="n">
        <v>0</v>
      </c>
      <c r="F7914" s="7" t="n">
        <v>1</v>
      </c>
      <c r="G7914" s="7" t="n">
        <v>140</v>
      </c>
    </row>
    <row r="7915" customFormat="false" ht="15" hidden="false" customHeight="false" outlineLevel="0" collapsed="false">
      <c r="A7915" s="7" t="s">
        <v>23</v>
      </c>
      <c r="B7915" s="7" t="s">
        <v>204</v>
      </c>
      <c r="C7915" s="7" t="s">
        <v>1428</v>
      </c>
      <c r="D7915" s="7" t="n">
        <v>0</v>
      </c>
      <c r="E7915" s="7" t="n">
        <v>0</v>
      </c>
      <c r="F7915" s="7" t="n">
        <v>1</v>
      </c>
      <c r="G7915" s="7" t="n">
        <v>140</v>
      </c>
    </row>
    <row r="7916" customFormat="false" ht="15" hidden="false" customHeight="false" outlineLevel="0" collapsed="false">
      <c r="A7916" s="7" t="s">
        <v>23</v>
      </c>
      <c r="B7916" s="7" t="s">
        <v>196</v>
      </c>
      <c r="C7916" s="7" t="s">
        <v>1428</v>
      </c>
      <c r="D7916" s="7" t="n">
        <v>0</v>
      </c>
      <c r="E7916" s="7" t="n">
        <v>0</v>
      </c>
      <c r="F7916" s="7" t="n">
        <v>1</v>
      </c>
      <c r="G7916" s="7" t="n">
        <v>140</v>
      </c>
    </row>
    <row r="7917" customFormat="false" ht="15" hidden="false" customHeight="false" outlineLevel="0" collapsed="false">
      <c r="A7917" s="7" t="s">
        <v>23</v>
      </c>
      <c r="B7917" s="7" t="s">
        <v>245</v>
      </c>
      <c r="C7917" s="7" t="s">
        <v>1443</v>
      </c>
      <c r="D7917" s="7" t="n">
        <v>0</v>
      </c>
      <c r="E7917" s="7" t="n">
        <v>0</v>
      </c>
      <c r="F7917" s="7" t="n">
        <v>3</v>
      </c>
      <c r="G7917" s="7" t="n">
        <v>238.95</v>
      </c>
    </row>
    <row r="7918" customFormat="false" ht="15" hidden="false" customHeight="false" outlineLevel="0" collapsed="false">
      <c r="A7918" s="7" t="s">
        <v>23</v>
      </c>
      <c r="B7918" s="7" t="s">
        <v>103</v>
      </c>
      <c r="C7918" s="7" t="s">
        <v>1443</v>
      </c>
      <c r="D7918" s="7" t="n">
        <v>5</v>
      </c>
      <c r="E7918" s="7" t="n">
        <v>363.04</v>
      </c>
      <c r="F7918" s="7" t="n">
        <v>0</v>
      </c>
      <c r="G7918" s="7" t="n">
        <v>0</v>
      </c>
    </row>
    <row r="7919" customFormat="false" ht="15" hidden="false" customHeight="false" outlineLevel="0" collapsed="false">
      <c r="A7919" s="7" t="s">
        <v>23</v>
      </c>
      <c r="B7919" s="7" t="s">
        <v>405</v>
      </c>
      <c r="C7919" s="7" t="s">
        <v>1467</v>
      </c>
      <c r="D7919" s="7" t="n">
        <v>5</v>
      </c>
      <c r="E7919" s="7" t="n">
        <v>386.47</v>
      </c>
      <c r="F7919" s="7" t="n">
        <v>0</v>
      </c>
      <c r="G7919" s="7" t="n">
        <v>0</v>
      </c>
    </row>
    <row r="7920" customFormat="false" ht="15" hidden="false" customHeight="false" outlineLevel="0" collapsed="false">
      <c r="A7920" s="7" t="s">
        <v>23</v>
      </c>
      <c r="B7920" s="7" t="s">
        <v>269</v>
      </c>
      <c r="C7920" s="7" t="s">
        <v>1472</v>
      </c>
      <c r="D7920" s="7" t="n">
        <v>4</v>
      </c>
      <c r="E7920" s="7" t="n">
        <v>562.29</v>
      </c>
      <c r="F7920" s="7" t="n">
        <v>0</v>
      </c>
      <c r="G7920" s="7" t="n">
        <v>0</v>
      </c>
    </row>
    <row r="7921" customFormat="false" ht="15" hidden="false" customHeight="false" outlineLevel="0" collapsed="false">
      <c r="A7921" s="7" t="s">
        <v>23</v>
      </c>
      <c r="B7921" s="7" t="s">
        <v>338</v>
      </c>
      <c r="C7921" s="7" t="s">
        <v>1472</v>
      </c>
      <c r="D7921" s="7" t="n">
        <v>0</v>
      </c>
      <c r="E7921" s="7" t="n">
        <v>0</v>
      </c>
      <c r="F7921" s="7" t="n">
        <v>5</v>
      </c>
      <c r="G7921" s="7" t="n">
        <v>702.86</v>
      </c>
    </row>
    <row r="7922" customFormat="false" ht="15" hidden="false" customHeight="false" outlineLevel="0" collapsed="false">
      <c r="A7922" s="7" t="s">
        <v>23</v>
      </c>
      <c r="B7922" s="7" t="s">
        <v>372</v>
      </c>
      <c r="C7922" s="7" t="s">
        <v>1472</v>
      </c>
      <c r="D7922" s="7" t="n">
        <v>4</v>
      </c>
      <c r="E7922" s="7" t="n">
        <v>562.29</v>
      </c>
      <c r="F7922" s="7" t="n">
        <v>0</v>
      </c>
      <c r="G7922" s="7" t="n">
        <v>0</v>
      </c>
    </row>
    <row r="7923" customFormat="false" ht="15" hidden="false" customHeight="false" outlineLevel="0" collapsed="false">
      <c r="A7923" s="7" t="s">
        <v>23</v>
      </c>
      <c r="B7923" s="7" t="s">
        <v>353</v>
      </c>
      <c r="C7923" s="7" t="s">
        <v>1473</v>
      </c>
      <c r="D7923" s="7" t="n">
        <v>2</v>
      </c>
      <c r="E7923" s="7" t="n">
        <v>154.59</v>
      </c>
      <c r="F7923" s="7" t="n">
        <v>0</v>
      </c>
      <c r="G7923" s="7" t="n">
        <v>0</v>
      </c>
    </row>
    <row r="7924" customFormat="false" ht="15" hidden="false" customHeight="false" outlineLevel="0" collapsed="false">
      <c r="A7924" s="7" t="s">
        <v>23</v>
      </c>
      <c r="B7924" s="7" t="s">
        <v>427</v>
      </c>
      <c r="C7924" s="7" t="s">
        <v>1473</v>
      </c>
      <c r="D7924" s="7" t="n">
        <v>2</v>
      </c>
      <c r="E7924" s="7" t="n">
        <v>154.59</v>
      </c>
      <c r="F7924" s="7" t="n">
        <v>0</v>
      </c>
      <c r="G7924" s="7" t="n">
        <v>0</v>
      </c>
    </row>
    <row r="7925" customFormat="false" ht="15" hidden="false" customHeight="false" outlineLevel="0" collapsed="false">
      <c r="A7925" s="7" t="s">
        <v>23</v>
      </c>
      <c r="B7925" s="7" t="s">
        <v>423</v>
      </c>
      <c r="C7925" s="7" t="s">
        <v>1475</v>
      </c>
      <c r="D7925" s="7" t="n">
        <v>2</v>
      </c>
      <c r="E7925" s="7" t="n">
        <v>154.59</v>
      </c>
      <c r="F7925" s="7" t="n">
        <v>0</v>
      </c>
      <c r="G7925" s="7" t="n">
        <v>0</v>
      </c>
    </row>
    <row r="7926" customFormat="false" ht="15" hidden="false" customHeight="false" outlineLevel="0" collapsed="false">
      <c r="A7926" s="7" t="s">
        <v>23</v>
      </c>
      <c r="B7926" s="7" t="s">
        <v>668</v>
      </c>
      <c r="C7926" s="7" t="s">
        <v>1515</v>
      </c>
      <c r="D7926" s="7" t="n">
        <v>0</v>
      </c>
      <c r="E7926" s="7" t="n">
        <v>0</v>
      </c>
      <c r="F7926" s="7" t="n">
        <v>3</v>
      </c>
      <c r="G7926" s="7" t="n">
        <v>180</v>
      </c>
    </row>
    <row r="7927" customFormat="false" ht="15" hidden="false" customHeight="false" outlineLevel="0" collapsed="false">
      <c r="A7927" s="7" t="s">
        <v>23</v>
      </c>
      <c r="B7927" s="7" t="s">
        <v>704</v>
      </c>
      <c r="C7927" s="7" t="s">
        <v>1478</v>
      </c>
      <c r="D7927" s="7" t="n">
        <v>5</v>
      </c>
      <c r="E7927" s="7" t="n">
        <v>275</v>
      </c>
      <c r="F7927" s="7" t="n">
        <v>0</v>
      </c>
      <c r="G7927" s="7" t="n">
        <v>0</v>
      </c>
    </row>
    <row r="7928" customFormat="false" ht="15" hidden="false" customHeight="false" outlineLevel="0" collapsed="false">
      <c r="A7928" s="7" t="s">
        <v>23</v>
      </c>
      <c r="B7928" s="7" t="s">
        <v>595</v>
      </c>
      <c r="C7928" s="7" t="s">
        <v>1478</v>
      </c>
      <c r="D7928" s="7" t="n">
        <v>5</v>
      </c>
      <c r="E7928" s="7" t="n">
        <v>275</v>
      </c>
      <c r="F7928" s="7" t="n">
        <v>0</v>
      </c>
      <c r="G7928" s="7" t="n">
        <v>0</v>
      </c>
    </row>
    <row r="7929" customFormat="false" ht="15" hidden="false" customHeight="false" outlineLevel="0" collapsed="false">
      <c r="A7929" s="7" t="s">
        <v>23</v>
      </c>
      <c r="B7929" s="7" t="s">
        <v>274</v>
      </c>
      <c r="C7929" s="7" t="s">
        <v>1487</v>
      </c>
      <c r="D7929" s="7" t="n">
        <v>4</v>
      </c>
      <c r="E7929" s="7" t="n">
        <v>519.99</v>
      </c>
      <c r="F7929" s="7" t="n">
        <v>0</v>
      </c>
      <c r="G7929" s="7" t="n">
        <v>0</v>
      </c>
    </row>
    <row r="7930" customFormat="false" ht="15" hidden="false" customHeight="false" outlineLevel="0" collapsed="false">
      <c r="A7930" s="7" t="s">
        <v>23</v>
      </c>
      <c r="B7930" s="7" t="s">
        <v>277</v>
      </c>
      <c r="C7930" s="7" t="s">
        <v>1487</v>
      </c>
      <c r="D7930" s="7" t="n">
        <v>2</v>
      </c>
      <c r="E7930" s="7" t="n">
        <v>260</v>
      </c>
      <c r="F7930" s="7" t="n">
        <v>0</v>
      </c>
      <c r="G7930" s="7" t="n">
        <v>0</v>
      </c>
    </row>
    <row r="7931" customFormat="false" ht="15" hidden="false" customHeight="false" outlineLevel="0" collapsed="false">
      <c r="A7931" s="7" t="s">
        <v>23</v>
      </c>
      <c r="B7931" s="7" t="s">
        <v>332</v>
      </c>
      <c r="C7931" s="7" t="s">
        <v>1487</v>
      </c>
      <c r="D7931" s="7" t="n">
        <v>4</v>
      </c>
      <c r="E7931" s="7" t="n">
        <v>519.98</v>
      </c>
      <c r="F7931" s="7" t="n">
        <v>0</v>
      </c>
      <c r="G7931" s="7" t="n">
        <v>0</v>
      </c>
    </row>
    <row r="7932" customFormat="false" ht="15" hidden="false" customHeight="false" outlineLevel="0" collapsed="false">
      <c r="A7932" s="7" t="s">
        <v>23</v>
      </c>
      <c r="B7932" s="7" t="s">
        <v>670</v>
      </c>
      <c r="C7932" s="7" t="s">
        <v>1487</v>
      </c>
      <c r="D7932" s="7" t="n">
        <v>4</v>
      </c>
      <c r="E7932" s="7" t="n">
        <v>519.98</v>
      </c>
      <c r="F7932" s="7" t="n">
        <v>0</v>
      </c>
      <c r="G7932" s="7" t="n">
        <v>0</v>
      </c>
    </row>
    <row r="7933" customFormat="false" ht="15" hidden="false" customHeight="false" outlineLevel="0" collapsed="false">
      <c r="A7933" s="7" t="s">
        <v>23</v>
      </c>
      <c r="B7933" s="7" t="s">
        <v>351</v>
      </c>
      <c r="C7933" s="7" t="s">
        <v>1268</v>
      </c>
      <c r="D7933" s="7" t="n">
        <v>1</v>
      </c>
      <c r="E7933" s="7" t="n">
        <v>89.74</v>
      </c>
      <c r="F7933" s="7" t="n">
        <v>0</v>
      </c>
      <c r="G7933" s="7" t="n">
        <v>0</v>
      </c>
    </row>
    <row r="7934" customFormat="false" ht="15" hidden="false" customHeight="false" outlineLevel="0" collapsed="false">
      <c r="A7934" s="7" t="s">
        <v>23</v>
      </c>
      <c r="B7934" s="7" t="s">
        <v>459</v>
      </c>
      <c r="C7934" s="7" t="s">
        <v>1268</v>
      </c>
      <c r="D7934" s="7" t="n">
        <v>1</v>
      </c>
      <c r="E7934" s="7" t="n">
        <v>89.72</v>
      </c>
      <c r="F7934" s="7" t="n">
        <v>0</v>
      </c>
      <c r="G7934" s="7" t="n">
        <v>0</v>
      </c>
    </row>
    <row r="7935" customFormat="false" ht="15" hidden="false" customHeight="false" outlineLevel="0" collapsed="false">
      <c r="A7935" s="7" t="s">
        <v>23</v>
      </c>
      <c r="B7935" s="7" t="s">
        <v>119</v>
      </c>
      <c r="C7935" s="7" t="s">
        <v>1303</v>
      </c>
      <c r="D7935" s="7" t="n">
        <v>1</v>
      </c>
      <c r="E7935" s="7" t="n">
        <v>94.5</v>
      </c>
      <c r="F7935" s="7" t="n">
        <v>0</v>
      </c>
      <c r="G7935" s="7" t="n">
        <v>0</v>
      </c>
    </row>
    <row r="7936" customFormat="false" ht="15" hidden="false" customHeight="false" outlineLevel="0" collapsed="false">
      <c r="A7936" s="7" t="s">
        <v>23</v>
      </c>
      <c r="B7936" s="7" t="s">
        <v>115</v>
      </c>
      <c r="C7936" s="7" t="s">
        <v>1303</v>
      </c>
      <c r="D7936" s="7" t="n">
        <v>1</v>
      </c>
      <c r="E7936" s="7" t="n">
        <v>94.5</v>
      </c>
      <c r="F7936" s="7" t="n">
        <v>0</v>
      </c>
      <c r="G7936" s="7" t="n">
        <v>0</v>
      </c>
    </row>
    <row r="7937" customFormat="false" ht="15" hidden="false" customHeight="false" outlineLevel="0" collapsed="false">
      <c r="A7937" s="7" t="s">
        <v>23</v>
      </c>
      <c r="B7937" s="7" t="s">
        <v>231</v>
      </c>
      <c r="C7937" s="7" t="s">
        <v>1342</v>
      </c>
      <c r="D7937" s="7" t="n">
        <v>2</v>
      </c>
      <c r="E7937" s="7" t="n">
        <v>56.16</v>
      </c>
      <c r="F7937" s="7" t="n">
        <v>0</v>
      </c>
      <c r="G7937" s="7" t="n">
        <v>0</v>
      </c>
    </row>
    <row r="7938" customFormat="false" ht="15" hidden="false" customHeight="false" outlineLevel="0" collapsed="false">
      <c r="A7938" s="7" t="s">
        <v>23</v>
      </c>
      <c r="B7938" s="7" t="s">
        <v>752</v>
      </c>
      <c r="C7938" s="7" t="s">
        <v>1555</v>
      </c>
      <c r="D7938" s="7" t="n">
        <v>1</v>
      </c>
      <c r="E7938" s="7" t="n">
        <v>203.23</v>
      </c>
      <c r="F7938" s="7" t="n">
        <v>0</v>
      </c>
      <c r="G7938" s="7" t="n">
        <v>0</v>
      </c>
    </row>
    <row r="7939" customFormat="false" ht="15" hidden="false" customHeight="false" outlineLevel="0" collapsed="false">
      <c r="A7939" s="7" t="s">
        <v>23</v>
      </c>
      <c r="B7939" s="7" t="s">
        <v>751</v>
      </c>
      <c r="C7939" s="7" t="s">
        <v>1555</v>
      </c>
      <c r="D7939" s="7" t="n">
        <v>1</v>
      </c>
      <c r="E7939" s="7" t="n">
        <v>203.23</v>
      </c>
      <c r="F7939" s="7" t="n">
        <v>0</v>
      </c>
      <c r="G7939" s="7" t="n">
        <v>0</v>
      </c>
    </row>
    <row r="7940" customFormat="false" ht="15" hidden="false" customHeight="false" outlineLevel="0" collapsed="false">
      <c r="A7940" s="7" t="s">
        <v>23</v>
      </c>
      <c r="B7940" s="7" t="s">
        <v>754</v>
      </c>
      <c r="C7940" s="7" t="s">
        <v>1555</v>
      </c>
      <c r="D7940" s="7" t="n">
        <v>1</v>
      </c>
      <c r="E7940" s="7" t="n">
        <v>203.23</v>
      </c>
      <c r="F7940" s="7" t="n">
        <v>0</v>
      </c>
      <c r="G7940" s="7" t="n">
        <v>0</v>
      </c>
    </row>
    <row r="7941" customFormat="false" ht="15" hidden="false" customHeight="false" outlineLevel="0" collapsed="false">
      <c r="A7941" s="7" t="s">
        <v>23</v>
      </c>
      <c r="B7941" s="7" t="s">
        <v>753</v>
      </c>
      <c r="C7941" s="7" t="s">
        <v>1555</v>
      </c>
      <c r="D7941" s="7" t="n">
        <v>1</v>
      </c>
      <c r="E7941" s="7" t="n">
        <v>203.23</v>
      </c>
      <c r="F7941" s="7" t="n">
        <v>0</v>
      </c>
      <c r="G7941" s="7" t="n">
        <v>0</v>
      </c>
    </row>
    <row r="7942" customFormat="false" ht="15" hidden="false" customHeight="false" outlineLevel="0" collapsed="false">
      <c r="A7942" s="7" t="s">
        <v>23</v>
      </c>
      <c r="B7942" s="7" t="s">
        <v>436</v>
      </c>
      <c r="C7942" s="7" t="s">
        <v>1396</v>
      </c>
      <c r="D7942" s="7" t="n">
        <v>1</v>
      </c>
      <c r="E7942" s="7" t="n">
        <v>179</v>
      </c>
      <c r="F7942" s="7" t="n">
        <v>0</v>
      </c>
      <c r="G7942" s="7" t="n">
        <v>0</v>
      </c>
    </row>
    <row r="7943" customFormat="false" ht="15" hidden="false" customHeight="false" outlineLevel="0" collapsed="false">
      <c r="A7943" s="7" t="s">
        <v>23</v>
      </c>
      <c r="B7943" s="7" t="s">
        <v>436</v>
      </c>
      <c r="C7943" s="7" t="s">
        <v>1396</v>
      </c>
      <c r="D7943" s="7" t="n">
        <v>2</v>
      </c>
      <c r="E7943" s="7" t="n">
        <v>360</v>
      </c>
      <c r="F7943" s="7" t="n">
        <v>0</v>
      </c>
      <c r="G7943" s="7" t="n">
        <v>0</v>
      </c>
    </row>
    <row r="7944" customFormat="false" ht="15" hidden="false" customHeight="false" outlineLevel="0" collapsed="false">
      <c r="A7944" s="7" t="s">
        <v>23</v>
      </c>
      <c r="B7944" s="7" t="s">
        <v>375</v>
      </c>
      <c r="C7944" s="7" t="s">
        <v>1396</v>
      </c>
      <c r="D7944" s="7" t="n">
        <v>1</v>
      </c>
      <c r="E7944" s="7" t="n">
        <v>179</v>
      </c>
      <c r="F7944" s="7" t="n">
        <v>0</v>
      </c>
      <c r="G7944" s="7" t="n">
        <v>0</v>
      </c>
    </row>
    <row r="7945" customFormat="false" ht="15" hidden="false" customHeight="false" outlineLevel="0" collapsed="false">
      <c r="A7945" s="7" t="s">
        <v>23</v>
      </c>
      <c r="B7945" s="7" t="s">
        <v>645</v>
      </c>
      <c r="C7945" s="7" t="s">
        <v>1497</v>
      </c>
      <c r="D7945" s="7" t="n">
        <v>1</v>
      </c>
      <c r="E7945" s="7" t="n">
        <v>222</v>
      </c>
      <c r="F7945" s="7" t="n">
        <v>0</v>
      </c>
      <c r="G7945" s="7" t="n">
        <v>0</v>
      </c>
    </row>
    <row r="7946" customFormat="false" ht="15" hidden="false" customHeight="false" outlineLevel="0" collapsed="false">
      <c r="A7946" s="7" t="s">
        <v>23</v>
      </c>
      <c r="B7946" s="7" t="s">
        <v>654</v>
      </c>
      <c r="C7946" s="7" t="s">
        <v>1404</v>
      </c>
      <c r="D7946" s="7" t="n">
        <v>1</v>
      </c>
      <c r="E7946" s="7" t="n">
        <v>320.99</v>
      </c>
      <c r="F7946" s="7" t="n">
        <v>0</v>
      </c>
      <c r="G7946" s="7" t="n">
        <v>0</v>
      </c>
    </row>
    <row r="7947" customFormat="false" ht="15" hidden="false" customHeight="false" outlineLevel="0" collapsed="false">
      <c r="A7947" s="7" t="s">
        <v>23</v>
      </c>
      <c r="B7947" s="7" t="s">
        <v>655</v>
      </c>
      <c r="C7947" s="7" t="s">
        <v>1404</v>
      </c>
      <c r="D7947" s="7" t="n">
        <v>1</v>
      </c>
      <c r="E7947" s="7" t="n">
        <v>321</v>
      </c>
      <c r="F7947" s="7" t="n">
        <v>0</v>
      </c>
      <c r="G7947" s="7" t="n">
        <v>0</v>
      </c>
    </row>
    <row r="7948" customFormat="false" ht="15" hidden="false" customHeight="false" outlineLevel="0" collapsed="false">
      <c r="A7948" s="7" t="s">
        <v>23</v>
      </c>
      <c r="B7948" s="7" t="s">
        <v>107</v>
      </c>
      <c r="C7948" s="7" t="s">
        <v>1435</v>
      </c>
      <c r="D7948" s="7" t="n">
        <v>1</v>
      </c>
      <c r="E7948" s="7" t="n">
        <v>93.56</v>
      </c>
      <c r="F7948" s="7" t="n">
        <v>0</v>
      </c>
      <c r="G7948" s="7" t="n">
        <v>0</v>
      </c>
    </row>
    <row r="7949" customFormat="false" ht="15" hidden="false" customHeight="false" outlineLevel="0" collapsed="false">
      <c r="A7949" s="7" t="s">
        <v>23</v>
      </c>
      <c r="B7949" s="7" t="s">
        <v>265</v>
      </c>
      <c r="C7949" s="7" t="s">
        <v>1439</v>
      </c>
      <c r="D7949" s="7" t="n">
        <v>2</v>
      </c>
      <c r="E7949" s="7" t="n">
        <v>59.48</v>
      </c>
      <c r="F7949" s="7" t="n">
        <v>0</v>
      </c>
      <c r="G7949" s="7" t="n">
        <v>0</v>
      </c>
    </row>
    <row r="7950" customFormat="false" ht="15" hidden="false" customHeight="false" outlineLevel="0" collapsed="false">
      <c r="A7950" s="7" t="s">
        <v>23</v>
      </c>
      <c r="B7950" s="7" t="s">
        <v>409</v>
      </c>
      <c r="C7950" s="7" t="s">
        <v>1455</v>
      </c>
      <c r="D7950" s="7" t="n">
        <v>5</v>
      </c>
      <c r="E7950" s="7" t="n">
        <v>117.94</v>
      </c>
      <c r="F7950" s="7" t="n">
        <v>0</v>
      </c>
      <c r="G7950" s="7" t="n">
        <v>0</v>
      </c>
    </row>
    <row r="7951" customFormat="false" ht="15" hidden="false" customHeight="false" outlineLevel="0" collapsed="false">
      <c r="A7951" s="7" t="s">
        <v>23</v>
      </c>
      <c r="B7951" s="7" t="s">
        <v>490</v>
      </c>
      <c r="C7951" s="7" t="s">
        <v>1288</v>
      </c>
      <c r="D7951" s="7" t="n">
        <v>0</v>
      </c>
      <c r="E7951" s="7" t="n">
        <v>0</v>
      </c>
      <c r="F7951" s="7" t="n">
        <v>1</v>
      </c>
      <c r="G7951" s="7" t="n">
        <v>267.99</v>
      </c>
    </row>
    <row r="7952" customFormat="false" ht="15" hidden="false" customHeight="false" outlineLevel="0" collapsed="false">
      <c r="A7952" s="7" t="s">
        <v>23</v>
      </c>
      <c r="B7952" s="7" t="s">
        <v>675</v>
      </c>
      <c r="C7952" s="7" t="s">
        <v>1288</v>
      </c>
      <c r="D7952" s="7" t="n">
        <v>0</v>
      </c>
      <c r="E7952" s="7" t="n">
        <v>0</v>
      </c>
      <c r="F7952" s="7" t="n">
        <v>1</v>
      </c>
      <c r="G7952" s="7" t="n">
        <v>268</v>
      </c>
    </row>
    <row r="7953" customFormat="false" ht="15" hidden="false" customHeight="false" outlineLevel="0" collapsed="false">
      <c r="A7953" s="7" t="s">
        <v>23</v>
      </c>
      <c r="B7953" s="7" t="s">
        <v>685</v>
      </c>
      <c r="C7953" s="7" t="s">
        <v>1508</v>
      </c>
      <c r="D7953" s="7" t="n">
        <v>1</v>
      </c>
      <c r="E7953" s="7" t="n">
        <v>321</v>
      </c>
      <c r="F7953" s="7" t="n">
        <v>0</v>
      </c>
      <c r="G7953" s="7" t="n">
        <v>0</v>
      </c>
    </row>
    <row r="7954" customFormat="false" ht="15" hidden="false" customHeight="false" outlineLevel="0" collapsed="false">
      <c r="A7954" s="7" t="s">
        <v>23</v>
      </c>
      <c r="B7954" s="7" t="s">
        <v>103</v>
      </c>
      <c r="C7954" s="7" t="s">
        <v>1443</v>
      </c>
      <c r="D7954" s="7" t="n">
        <v>2</v>
      </c>
      <c r="E7954" s="7" t="n">
        <v>141.75</v>
      </c>
      <c r="F7954" s="7" t="n">
        <v>0</v>
      </c>
      <c r="G7954" s="7" t="n">
        <v>0</v>
      </c>
    </row>
    <row r="7955" customFormat="false" ht="15" hidden="false" customHeight="false" outlineLevel="0" collapsed="false">
      <c r="A7955" s="7" t="s">
        <v>23</v>
      </c>
      <c r="B7955" s="7" t="s">
        <v>413</v>
      </c>
      <c r="C7955" s="7" t="s">
        <v>1284</v>
      </c>
      <c r="D7955" s="7" t="n">
        <v>0</v>
      </c>
      <c r="E7955" s="7" t="n">
        <v>0</v>
      </c>
      <c r="F7955" s="7" t="n">
        <v>2</v>
      </c>
      <c r="G7955" s="7" t="n">
        <v>340</v>
      </c>
    </row>
    <row r="7956" customFormat="false" ht="15" hidden="false" customHeight="false" outlineLevel="0" collapsed="false">
      <c r="A7956" s="7" t="s">
        <v>23</v>
      </c>
      <c r="B7956" s="7" t="s">
        <v>164</v>
      </c>
      <c r="C7956" s="7" t="s">
        <v>1295</v>
      </c>
      <c r="D7956" s="7" t="n">
        <v>0</v>
      </c>
      <c r="E7956" s="7" t="n">
        <v>0</v>
      </c>
      <c r="F7956" s="7" t="n">
        <v>2</v>
      </c>
      <c r="G7956" s="7" t="n">
        <v>40.21</v>
      </c>
    </row>
    <row r="7957" customFormat="false" ht="15" hidden="false" customHeight="false" outlineLevel="0" collapsed="false">
      <c r="A7957" s="7" t="s">
        <v>23</v>
      </c>
      <c r="B7957" s="7" t="s">
        <v>159</v>
      </c>
      <c r="C7957" s="7" t="s">
        <v>1295</v>
      </c>
      <c r="D7957" s="7" t="n">
        <v>0</v>
      </c>
      <c r="E7957" s="7" t="n">
        <v>0</v>
      </c>
      <c r="F7957" s="7" t="n">
        <v>2</v>
      </c>
      <c r="G7957" s="7" t="n">
        <v>40.21</v>
      </c>
    </row>
    <row r="7958" customFormat="false" ht="15" hidden="false" customHeight="false" outlineLevel="0" collapsed="false">
      <c r="A7958" s="7" t="s">
        <v>23</v>
      </c>
      <c r="B7958" s="7" t="s">
        <v>195</v>
      </c>
      <c r="C7958" s="7" t="s">
        <v>1295</v>
      </c>
      <c r="D7958" s="7" t="n">
        <v>0</v>
      </c>
      <c r="E7958" s="7" t="n">
        <v>0</v>
      </c>
      <c r="F7958" s="7" t="n">
        <v>2</v>
      </c>
      <c r="G7958" s="7" t="n">
        <v>40.21</v>
      </c>
    </row>
    <row r="7959" customFormat="false" ht="15" hidden="false" customHeight="false" outlineLevel="0" collapsed="false">
      <c r="A7959" s="7" t="s">
        <v>23</v>
      </c>
      <c r="B7959" s="7" t="s">
        <v>209</v>
      </c>
      <c r="C7959" s="7" t="s">
        <v>1295</v>
      </c>
      <c r="D7959" s="7" t="n">
        <v>0</v>
      </c>
      <c r="E7959" s="7" t="n">
        <v>0</v>
      </c>
      <c r="F7959" s="7" t="n">
        <v>2</v>
      </c>
      <c r="G7959" s="7" t="n">
        <v>40.21</v>
      </c>
    </row>
    <row r="7960" customFormat="false" ht="15" hidden="false" customHeight="false" outlineLevel="0" collapsed="false">
      <c r="A7960" s="7" t="s">
        <v>23</v>
      </c>
      <c r="B7960" s="7" t="s">
        <v>613</v>
      </c>
      <c r="C7960" s="7" t="s">
        <v>1369</v>
      </c>
      <c r="D7960" s="7" t="n">
        <v>3</v>
      </c>
      <c r="E7960" s="7" t="n">
        <v>267.03</v>
      </c>
      <c r="F7960" s="7" t="n">
        <v>0</v>
      </c>
      <c r="G7960" s="7" t="n">
        <v>0</v>
      </c>
    </row>
    <row r="7961" customFormat="false" ht="15" hidden="false" customHeight="false" outlineLevel="0" collapsed="false">
      <c r="A7961" s="7" t="s">
        <v>23</v>
      </c>
      <c r="B7961" s="7" t="s">
        <v>293</v>
      </c>
      <c r="C7961" s="7" t="s">
        <v>1403</v>
      </c>
      <c r="D7961" s="7" t="n">
        <v>1</v>
      </c>
      <c r="E7961" s="7" t="n">
        <v>136</v>
      </c>
      <c r="F7961" s="7" t="n">
        <v>0</v>
      </c>
      <c r="G7961" s="7" t="n">
        <v>0</v>
      </c>
    </row>
    <row r="7962" customFormat="false" ht="15" hidden="false" customHeight="false" outlineLevel="0" collapsed="false">
      <c r="A7962" s="7" t="s">
        <v>23</v>
      </c>
      <c r="B7962" s="7" t="s">
        <v>267</v>
      </c>
      <c r="C7962" s="7" t="s">
        <v>1403</v>
      </c>
      <c r="D7962" s="7" t="n">
        <v>1</v>
      </c>
      <c r="E7962" s="7" t="n">
        <v>136</v>
      </c>
      <c r="F7962" s="7" t="n">
        <v>0</v>
      </c>
      <c r="G7962" s="7" t="n">
        <v>0</v>
      </c>
    </row>
    <row r="7963" customFormat="false" ht="15" hidden="false" customHeight="false" outlineLevel="0" collapsed="false">
      <c r="A7963" s="7" t="s">
        <v>23</v>
      </c>
      <c r="B7963" s="7" t="s">
        <v>373</v>
      </c>
      <c r="C7963" s="7" t="s">
        <v>1403</v>
      </c>
      <c r="D7963" s="7" t="n">
        <v>1</v>
      </c>
      <c r="E7963" s="7" t="n">
        <v>135.99</v>
      </c>
      <c r="F7963" s="7" t="n">
        <v>0</v>
      </c>
      <c r="G7963" s="7" t="n">
        <v>0</v>
      </c>
    </row>
    <row r="7964" customFormat="false" ht="15" hidden="false" customHeight="false" outlineLevel="0" collapsed="false">
      <c r="A7964" s="7" t="s">
        <v>23</v>
      </c>
      <c r="B7964" s="7" t="s">
        <v>318</v>
      </c>
      <c r="C7964" s="7" t="s">
        <v>1403</v>
      </c>
      <c r="D7964" s="7" t="n">
        <v>1</v>
      </c>
      <c r="E7964" s="7" t="n">
        <v>136</v>
      </c>
      <c r="F7964" s="7" t="n">
        <v>0</v>
      </c>
      <c r="G7964" s="7" t="n">
        <v>0</v>
      </c>
    </row>
    <row r="7965" customFormat="false" ht="15" hidden="false" customHeight="false" outlineLevel="0" collapsed="false">
      <c r="A7965" s="7" t="s">
        <v>23</v>
      </c>
      <c r="B7965" s="7" t="s">
        <v>217</v>
      </c>
      <c r="C7965" s="7" t="s">
        <v>1446</v>
      </c>
      <c r="D7965" s="7" t="n">
        <v>5</v>
      </c>
      <c r="E7965" s="7" t="n">
        <v>70.09</v>
      </c>
      <c r="F7965" s="7" t="n">
        <v>10</v>
      </c>
      <c r="G7965" s="7" t="n">
        <v>140.17</v>
      </c>
    </row>
    <row r="7966" customFormat="false" ht="15" hidden="false" customHeight="false" outlineLevel="0" collapsed="false">
      <c r="A7966" s="7" t="s">
        <v>23</v>
      </c>
      <c r="B7966" s="7" t="s">
        <v>124</v>
      </c>
      <c r="C7966" s="7" t="s">
        <v>1449</v>
      </c>
      <c r="D7966" s="7" t="n">
        <v>5</v>
      </c>
      <c r="E7966" s="7" t="n">
        <v>107.59</v>
      </c>
      <c r="F7966" s="7" t="n">
        <v>0</v>
      </c>
      <c r="G7966" s="7" t="n">
        <v>0</v>
      </c>
    </row>
    <row r="7967" customFormat="false" ht="15" hidden="false" customHeight="false" outlineLevel="0" collapsed="false">
      <c r="A7967" s="7" t="s">
        <v>23</v>
      </c>
      <c r="B7967" s="7" t="s">
        <v>124</v>
      </c>
      <c r="C7967" s="7" t="s">
        <v>1449</v>
      </c>
      <c r="D7967" s="7" t="n">
        <v>1</v>
      </c>
      <c r="E7967" s="7" t="n">
        <v>0.01</v>
      </c>
      <c r="F7967" s="7" t="n">
        <v>0</v>
      </c>
      <c r="G7967" s="7" t="n">
        <v>0</v>
      </c>
    </row>
    <row r="7968" customFormat="false" ht="15" hidden="false" customHeight="false" outlineLevel="0" collapsed="false">
      <c r="A7968" s="7" t="s">
        <v>23</v>
      </c>
      <c r="B7968" s="7" t="s">
        <v>143</v>
      </c>
      <c r="C7968" s="7" t="s">
        <v>1450</v>
      </c>
      <c r="D7968" s="7" t="n">
        <v>1</v>
      </c>
      <c r="E7968" s="7" t="n">
        <v>0.01</v>
      </c>
      <c r="F7968" s="7" t="n">
        <v>0</v>
      </c>
      <c r="G7968" s="7" t="n">
        <v>0</v>
      </c>
    </row>
    <row r="7969" customFormat="false" ht="15" hidden="false" customHeight="false" outlineLevel="0" collapsed="false">
      <c r="A7969" s="7" t="s">
        <v>23</v>
      </c>
      <c r="B7969" s="7" t="s">
        <v>143</v>
      </c>
      <c r="C7969" s="7" t="s">
        <v>1450</v>
      </c>
      <c r="D7969" s="7" t="n">
        <v>5</v>
      </c>
      <c r="E7969" s="7" t="n">
        <v>117</v>
      </c>
      <c r="F7969" s="7" t="n">
        <v>0</v>
      </c>
      <c r="G7969" s="7" t="n">
        <v>0</v>
      </c>
    </row>
    <row r="7970" customFormat="false" ht="15" hidden="false" customHeight="false" outlineLevel="0" collapsed="false">
      <c r="A7970" s="7" t="s">
        <v>23</v>
      </c>
      <c r="B7970" s="7" t="s">
        <v>120</v>
      </c>
      <c r="C7970" s="7" t="s">
        <v>1451</v>
      </c>
      <c r="D7970" s="7" t="n">
        <v>0</v>
      </c>
      <c r="E7970" s="7" t="n">
        <v>0</v>
      </c>
      <c r="F7970" s="7" t="n">
        <v>24</v>
      </c>
      <c r="G7970" s="7" t="n">
        <v>527.43</v>
      </c>
    </row>
    <row r="7971" customFormat="false" ht="15" hidden="false" customHeight="false" outlineLevel="0" collapsed="false">
      <c r="A7971" s="7" t="s">
        <v>23</v>
      </c>
      <c r="B7971" s="7" t="s">
        <v>120</v>
      </c>
      <c r="C7971" s="7" t="s">
        <v>1451</v>
      </c>
      <c r="D7971" s="7" t="n">
        <v>30</v>
      </c>
      <c r="E7971" s="7" t="n">
        <v>660</v>
      </c>
      <c r="F7971" s="7" t="n">
        <v>0</v>
      </c>
      <c r="G7971" s="7" t="n">
        <v>0</v>
      </c>
    </row>
    <row r="7972" customFormat="false" ht="15" hidden="false" customHeight="false" outlineLevel="0" collapsed="false">
      <c r="A7972" s="7" t="s">
        <v>23</v>
      </c>
      <c r="B7972" s="7" t="s">
        <v>120</v>
      </c>
      <c r="C7972" s="7" t="s">
        <v>1451</v>
      </c>
      <c r="D7972" s="7" t="n">
        <v>20</v>
      </c>
      <c r="E7972" s="7" t="n">
        <v>467.85</v>
      </c>
      <c r="F7972" s="7" t="n">
        <v>0</v>
      </c>
      <c r="G7972" s="7" t="n">
        <v>0</v>
      </c>
    </row>
    <row r="7973" customFormat="false" ht="15" hidden="false" customHeight="false" outlineLevel="0" collapsed="false">
      <c r="A7973" s="7" t="s">
        <v>23</v>
      </c>
      <c r="B7973" s="7" t="s">
        <v>703</v>
      </c>
      <c r="C7973" s="7" t="s">
        <v>1497</v>
      </c>
      <c r="D7973" s="7" t="n">
        <v>0</v>
      </c>
      <c r="E7973" s="7" t="n">
        <v>0</v>
      </c>
      <c r="F7973" s="7" t="n">
        <v>2</v>
      </c>
      <c r="G7973" s="7" t="n">
        <v>520</v>
      </c>
    </row>
    <row r="7974" customFormat="false" ht="15" hidden="false" customHeight="false" outlineLevel="0" collapsed="false">
      <c r="A7974" s="7" t="s">
        <v>23</v>
      </c>
      <c r="B7974" s="7" t="s">
        <v>665</v>
      </c>
      <c r="C7974" s="7" t="s">
        <v>1497</v>
      </c>
      <c r="D7974" s="7" t="n">
        <v>0</v>
      </c>
      <c r="E7974" s="7" t="n">
        <v>0</v>
      </c>
      <c r="F7974" s="7" t="n">
        <v>2</v>
      </c>
      <c r="G7974" s="7" t="n">
        <v>520</v>
      </c>
    </row>
    <row r="7975" customFormat="false" ht="15" hidden="false" customHeight="false" outlineLevel="0" collapsed="false">
      <c r="A7975" s="7" t="s">
        <v>23</v>
      </c>
      <c r="B7975" s="7" t="s">
        <v>665</v>
      </c>
      <c r="C7975" s="7" t="s">
        <v>1497</v>
      </c>
      <c r="D7975" s="7" t="n">
        <v>3</v>
      </c>
      <c r="E7975" s="7" t="n">
        <v>666</v>
      </c>
      <c r="F7975" s="7" t="n">
        <v>0</v>
      </c>
      <c r="G7975" s="7" t="n">
        <v>0</v>
      </c>
    </row>
    <row r="7976" customFormat="false" ht="15" hidden="false" customHeight="false" outlineLevel="0" collapsed="false">
      <c r="A7976" s="7" t="s">
        <v>23</v>
      </c>
      <c r="B7976" s="7" t="s">
        <v>645</v>
      </c>
      <c r="C7976" s="7" t="s">
        <v>1497</v>
      </c>
      <c r="D7976" s="7" t="n">
        <v>3</v>
      </c>
      <c r="E7976" s="7" t="n">
        <v>666</v>
      </c>
      <c r="F7976" s="7" t="n">
        <v>0</v>
      </c>
      <c r="G7976" s="7" t="n">
        <v>0</v>
      </c>
    </row>
    <row r="7977" customFormat="false" ht="15" hidden="false" customHeight="false" outlineLevel="0" collapsed="false">
      <c r="A7977" s="7" t="s">
        <v>23</v>
      </c>
      <c r="B7977" s="7" t="s">
        <v>651</v>
      </c>
      <c r="C7977" s="7" t="s">
        <v>1497</v>
      </c>
      <c r="D7977" s="7" t="n">
        <v>1</v>
      </c>
      <c r="E7977" s="7" t="n">
        <v>222</v>
      </c>
      <c r="F7977" s="7" t="n">
        <v>0</v>
      </c>
      <c r="G7977" s="7" t="n">
        <v>0</v>
      </c>
    </row>
    <row r="7978" customFormat="false" ht="15" hidden="false" customHeight="false" outlineLevel="0" collapsed="false">
      <c r="A7978" s="7" t="s">
        <v>23</v>
      </c>
      <c r="B7978" s="7" t="s">
        <v>161</v>
      </c>
      <c r="C7978" s="7" t="s">
        <v>1428</v>
      </c>
      <c r="D7978" s="7" t="n">
        <v>1</v>
      </c>
      <c r="E7978" s="7" t="n">
        <v>140</v>
      </c>
      <c r="F7978" s="7" t="n">
        <v>1</v>
      </c>
      <c r="G7978" s="7" t="n">
        <v>140</v>
      </c>
    </row>
    <row r="7979" customFormat="false" ht="15" hidden="false" customHeight="false" outlineLevel="0" collapsed="false">
      <c r="A7979" s="7" t="s">
        <v>23</v>
      </c>
      <c r="B7979" s="7" t="s">
        <v>204</v>
      </c>
      <c r="C7979" s="7" t="s">
        <v>1428</v>
      </c>
      <c r="D7979" s="7" t="n">
        <v>1</v>
      </c>
      <c r="E7979" s="7" t="n">
        <v>140.01</v>
      </c>
      <c r="F7979" s="7" t="n">
        <v>1</v>
      </c>
      <c r="G7979" s="7" t="n">
        <v>140</v>
      </c>
    </row>
    <row r="7980" customFormat="false" ht="15" hidden="false" customHeight="false" outlineLevel="0" collapsed="false">
      <c r="A7980" s="7" t="s">
        <v>23</v>
      </c>
      <c r="B7980" s="7" t="s">
        <v>305</v>
      </c>
      <c r="C7980" s="7" t="s">
        <v>1428</v>
      </c>
      <c r="D7980" s="7" t="n">
        <v>0</v>
      </c>
      <c r="E7980" s="7" t="n">
        <v>0</v>
      </c>
      <c r="F7980" s="7" t="n">
        <v>1</v>
      </c>
      <c r="G7980" s="7" t="n">
        <v>140.02</v>
      </c>
    </row>
    <row r="7981" customFormat="false" ht="15" hidden="false" customHeight="false" outlineLevel="0" collapsed="false">
      <c r="A7981" s="7" t="s">
        <v>23</v>
      </c>
      <c r="B7981" s="7" t="s">
        <v>196</v>
      </c>
      <c r="C7981" s="7" t="s">
        <v>1428</v>
      </c>
      <c r="D7981" s="7" t="n">
        <v>1</v>
      </c>
      <c r="E7981" s="7" t="n">
        <v>140</v>
      </c>
      <c r="F7981" s="7" t="n">
        <v>0</v>
      </c>
      <c r="G7981" s="7" t="n">
        <v>0</v>
      </c>
    </row>
    <row r="7982" customFormat="false" ht="15" hidden="false" customHeight="false" outlineLevel="0" collapsed="false">
      <c r="A7982" s="7" t="s">
        <v>23</v>
      </c>
      <c r="B7982" s="7" t="s">
        <v>286</v>
      </c>
      <c r="C7982" s="7" t="s">
        <v>1428</v>
      </c>
      <c r="D7982" s="7" t="n">
        <v>0</v>
      </c>
      <c r="E7982" s="7" t="n">
        <v>0</v>
      </c>
      <c r="F7982" s="7" t="n">
        <v>1</v>
      </c>
      <c r="G7982" s="7" t="n">
        <v>140</v>
      </c>
    </row>
    <row r="7983" customFormat="false" ht="15" hidden="false" customHeight="false" outlineLevel="0" collapsed="false">
      <c r="A7983" s="7" t="s">
        <v>23</v>
      </c>
      <c r="B7983" s="7" t="s">
        <v>274</v>
      </c>
      <c r="C7983" s="7" t="s">
        <v>1487</v>
      </c>
      <c r="D7983" s="7" t="n">
        <v>1</v>
      </c>
      <c r="E7983" s="7" t="n">
        <v>130</v>
      </c>
      <c r="F7983" s="7" t="n">
        <v>0</v>
      </c>
      <c r="G7983" s="7" t="n">
        <v>0</v>
      </c>
    </row>
    <row r="7984" customFormat="false" ht="15" hidden="false" customHeight="false" outlineLevel="0" collapsed="false">
      <c r="A7984" s="7" t="s">
        <v>23</v>
      </c>
      <c r="B7984" s="7" t="s">
        <v>277</v>
      </c>
      <c r="C7984" s="7" t="s">
        <v>1487</v>
      </c>
      <c r="D7984" s="7" t="n">
        <v>1</v>
      </c>
      <c r="E7984" s="7" t="n">
        <v>129.99</v>
      </c>
      <c r="F7984" s="7" t="n">
        <v>0</v>
      </c>
      <c r="G7984" s="7" t="n">
        <v>0</v>
      </c>
    </row>
    <row r="7985" customFormat="false" ht="15" hidden="false" customHeight="false" outlineLevel="0" collapsed="false">
      <c r="A7985" s="7" t="s">
        <v>23</v>
      </c>
      <c r="B7985" s="7" t="s">
        <v>332</v>
      </c>
      <c r="C7985" s="7" t="s">
        <v>1487</v>
      </c>
      <c r="D7985" s="7" t="n">
        <v>1</v>
      </c>
      <c r="E7985" s="7" t="n">
        <v>130</v>
      </c>
      <c r="F7985" s="7" t="n">
        <v>0</v>
      </c>
      <c r="G7985" s="7" t="n">
        <v>0</v>
      </c>
    </row>
    <row r="7986" customFormat="false" ht="15" hidden="false" customHeight="false" outlineLevel="0" collapsed="false">
      <c r="A7986" s="7" t="s">
        <v>23</v>
      </c>
      <c r="B7986" s="7" t="s">
        <v>645</v>
      </c>
      <c r="C7986" s="7" t="s">
        <v>1497</v>
      </c>
      <c r="D7986" s="7" t="n">
        <v>1</v>
      </c>
      <c r="E7986" s="7" t="n">
        <v>222</v>
      </c>
      <c r="F7986" s="7" t="n">
        <v>0</v>
      </c>
      <c r="G7986" s="7" t="n">
        <v>0</v>
      </c>
    </row>
    <row r="7987" customFormat="false" ht="15" hidden="false" customHeight="false" outlineLevel="0" collapsed="false">
      <c r="A7987" s="7" t="s">
        <v>23</v>
      </c>
      <c r="B7987" s="7" t="s">
        <v>691</v>
      </c>
      <c r="C7987" s="7" t="s">
        <v>1498</v>
      </c>
      <c r="D7987" s="7" t="n">
        <v>1</v>
      </c>
      <c r="E7987" s="7" t="n">
        <v>32.25</v>
      </c>
      <c r="F7987" s="7" t="n">
        <v>0</v>
      </c>
      <c r="G7987" s="7" t="n">
        <v>0</v>
      </c>
    </row>
    <row r="7988" customFormat="false" ht="15" hidden="false" customHeight="false" outlineLevel="0" collapsed="false">
      <c r="A7988" s="7" t="s">
        <v>23</v>
      </c>
      <c r="B7988" s="7" t="s">
        <v>645</v>
      </c>
      <c r="C7988" s="7" t="s">
        <v>1497</v>
      </c>
      <c r="D7988" s="7" t="n">
        <v>2</v>
      </c>
      <c r="E7988" s="7" t="n">
        <v>520</v>
      </c>
      <c r="F7988" s="7" t="n">
        <v>0</v>
      </c>
      <c r="G7988" s="7" t="n">
        <v>0</v>
      </c>
    </row>
    <row r="7989" customFormat="false" ht="15" hidden="false" customHeight="false" outlineLevel="0" collapsed="false">
      <c r="A7989" s="7" t="s">
        <v>23</v>
      </c>
      <c r="B7989" s="7" t="s">
        <v>651</v>
      </c>
      <c r="C7989" s="7" t="s">
        <v>1497</v>
      </c>
      <c r="D7989" s="7" t="n">
        <v>3</v>
      </c>
      <c r="E7989" s="7" t="n">
        <v>780.01</v>
      </c>
      <c r="F7989" s="7" t="n">
        <v>0</v>
      </c>
      <c r="G7989" s="7" t="n">
        <v>0</v>
      </c>
    </row>
    <row r="7990" customFormat="false" ht="15" hidden="false" customHeight="false" outlineLevel="0" collapsed="false">
      <c r="A7990" s="7" t="s">
        <v>23</v>
      </c>
      <c r="B7990" s="7" t="s">
        <v>194</v>
      </c>
      <c r="C7990" s="7" t="s">
        <v>1269</v>
      </c>
      <c r="D7990" s="7" t="n">
        <v>1</v>
      </c>
      <c r="E7990" s="7" t="n">
        <v>89.99</v>
      </c>
      <c r="F7990" s="7" t="n">
        <v>0</v>
      </c>
      <c r="G7990" s="7" t="n">
        <v>0</v>
      </c>
    </row>
    <row r="7991" customFormat="false" ht="15" hidden="false" customHeight="false" outlineLevel="0" collapsed="false">
      <c r="A7991" s="7" t="s">
        <v>23</v>
      </c>
      <c r="B7991" s="7" t="s">
        <v>207</v>
      </c>
      <c r="C7991" s="7" t="s">
        <v>1269</v>
      </c>
      <c r="D7991" s="7" t="n">
        <v>1</v>
      </c>
      <c r="E7991" s="7" t="n">
        <v>90</v>
      </c>
      <c r="F7991" s="7" t="n">
        <v>0</v>
      </c>
      <c r="G7991" s="7" t="n">
        <v>0</v>
      </c>
    </row>
    <row r="7992" customFormat="false" ht="15" hidden="false" customHeight="false" outlineLevel="0" collapsed="false">
      <c r="A7992" s="7" t="s">
        <v>23</v>
      </c>
      <c r="B7992" s="7" t="s">
        <v>151</v>
      </c>
      <c r="C7992" s="7" t="s">
        <v>1276</v>
      </c>
      <c r="D7992" s="7" t="n">
        <v>1</v>
      </c>
      <c r="E7992" s="7" t="n">
        <v>85</v>
      </c>
      <c r="F7992" s="7" t="n">
        <v>0</v>
      </c>
      <c r="G7992" s="7" t="n">
        <v>0</v>
      </c>
    </row>
    <row r="7993" customFormat="false" ht="15" hidden="false" customHeight="false" outlineLevel="0" collapsed="false">
      <c r="A7993" s="7" t="s">
        <v>23</v>
      </c>
      <c r="B7993" s="7" t="s">
        <v>679</v>
      </c>
      <c r="C7993" s="7" t="s">
        <v>1279</v>
      </c>
      <c r="D7993" s="7" t="n">
        <v>1</v>
      </c>
      <c r="E7993" s="7" t="n">
        <v>105</v>
      </c>
      <c r="F7993" s="7" t="n">
        <v>0</v>
      </c>
      <c r="G7993" s="7" t="n">
        <v>0</v>
      </c>
    </row>
    <row r="7994" customFormat="false" ht="15" hidden="false" customHeight="false" outlineLevel="0" collapsed="false">
      <c r="A7994" s="7" t="s">
        <v>23</v>
      </c>
      <c r="B7994" s="7" t="s">
        <v>659</v>
      </c>
      <c r="C7994" s="7" t="s">
        <v>1279</v>
      </c>
      <c r="D7994" s="7" t="n">
        <v>1</v>
      </c>
      <c r="E7994" s="7" t="n">
        <v>105</v>
      </c>
      <c r="F7994" s="7" t="n">
        <v>0</v>
      </c>
      <c r="G7994" s="7" t="n">
        <v>0</v>
      </c>
    </row>
    <row r="7995" customFormat="false" ht="15" hidden="false" customHeight="false" outlineLevel="0" collapsed="false">
      <c r="A7995" s="7" t="s">
        <v>23</v>
      </c>
      <c r="B7995" s="7" t="s">
        <v>83</v>
      </c>
      <c r="C7995" s="7" t="s">
        <v>1303</v>
      </c>
      <c r="D7995" s="7" t="n">
        <v>2</v>
      </c>
      <c r="E7995" s="7" t="n">
        <v>120</v>
      </c>
      <c r="F7995" s="7" t="n">
        <v>0</v>
      </c>
      <c r="G7995" s="7" t="n">
        <v>0</v>
      </c>
    </row>
    <row r="7996" customFormat="false" ht="15" hidden="false" customHeight="false" outlineLevel="0" collapsed="false">
      <c r="A7996" s="7" t="s">
        <v>23</v>
      </c>
      <c r="B7996" s="7" t="s">
        <v>187</v>
      </c>
      <c r="C7996" s="7" t="s">
        <v>1309</v>
      </c>
      <c r="D7996" s="7" t="n">
        <v>2</v>
      </c>
      <c r="E7996" s="7" t="n">
        <v>150</v>
      </c>
      <c r="F7996" s="7" t="n">
        <v>0</v>
      </c>
      <c r="G7996" s="7" t="n">
        <v>0</v>
      </c>
    </row>
    <row r="7997" customFormat="false" ht="15" hidden="false" customHeight="false" outlineLevel="0" collapsed="false">
      <c r="A7997" s="7" t="s">
        <v>23</v>
      </c>
      <c r="B7997" s="7" t="s">
        <v>466</v>
      </c>
      <c r="C7997" s="7" t="s">
        <v>1329</v>
      </c>
      <c r="D7997" s="7" t="n">
        <v>1</v>
      </c>
      <c r="E7997" s="7" t="n">
        <v>80</v>
      </c>
      <c r="F7997" s="7" t="n">
        <v>0</v>
      </c>
      <c r="G7997" s="7" t="n">
        <v>0</v>
      </c>
    </row>
    <row r="7998" customFormat="false" ht="15" hidden="false" customHeight="false" outlineLevel="0" collapsed="false">
      <c r="A7998" s="7" t="s">
        <v>23</v>
      </c>
      <c r="B7998" s="7" t="s">
        <v>184</v>
      </c>
      <c r="C7998" s="7" t="s">
        <v>1399</v>
      </c>
      <c r="D7998" s="7" t="n">
        <v>1</v>
      </c>
      <c r="E7998" s="7" t="n">
        <v>49.64</v>
      </c>
      <c r="F7998" s="7" t="n">
        <v>0</v>
      </c>
      <c r="G7998" s="7" t="n">
        <v>0</v>
      </c>
    </row>
    <row r="7999" customFormat="false" ht="15" hidden="false" customHeight="false" outlineLevel="0" collapsed="false">
      <c r="A7999" s="7" t="s">
        <v>23</v>
      </c>
      <c r="B7999" s="7" t="s">
        <v>186</v>
      </c>
      <c r="C7999" s="7" t="s">
        <v>1399</v>
      </c>
      <c r="D7999" s="7" t="n">
        <v>1</v>
      </c>
      <c r="E7999" s="7" t="n">
        <v>49.64</v>
      </c>
      <c r="F7999" s="7" t="n">
        <v>0</v>
      </c>
      <c r="G7999" s="7" t="n">
        <v>0</v>
      </c>
    </row>
    <row r="8000" customFormat="false" ht="15" hidden="false" customHeight="false" outlineLevel="0" collapsed="false">
      <c r="A8000" s="7" t="s">
        <v>23</v>
      </c>
      <c r="B8000" s="7" t="s">
        <v>651</v>
      </c>
      <c r="C8000" s="7" t="s">
        <v>1497</v>
      </c>
      <c r="D8000" s="7" t="n">
        <v>1</v>
      </c>
      <c r="E8000" s="7" t="n">
        <v>260</v>
      </c>
      <c r="F8000" s="7" t="n">
        <v>0</v>
      </c>
      <c r="G8000" s="7" t="n">
        <v>0</v>
      </c>
    </row>
    <row r="8001" customFormat="false" ht="15" hidden="false" customHeight="false" outlineLevel="0" collapsed="false">
      <c r="A8001" s="7" t="s">
        <v>23</v>
      </c>
      <c r="B8001" s="7" t="s">
        <v>293</v>
      </c>
      <c r="C8001" s="7" t="s">
        <v>1403</v>
      </c>
      <c r="D8001" s="7" t="n">
        <v>1</v>
      </c>
      <c r="E8001" s="7" t="n">
        <v>160</v>
      </c>
      <c r="F8001" s="7" t="n">
        <v>0</v>
      </c>
      <c r="G8001" s="7" t="n">
        <v>0</v>
      </c>
    </row>
    <row r="8002" customFormat="false" ht="15" hidden="false" customHeight="false" outlineLevel="0" collapsed="false">
      <c r="A8002" s="7" t="s">
        <v>23</v>
      </c>
      <c r="B8002" s="7" t="s">
        <v>129</v>
      </c>
      <c r="C8002" s="7" t="s">
        <v>1426</v>
      </c>
      <c r="D8002" s="7" t="n">
        <v>1</v>
      </c>
      <c r="E8002" s="7" t="n">
        <v>49</v>
      </c>
      <c r="F8002" s="7" t="n">
        <v>0</v>
      </c>
      <c r="G8002" s="7" t="n">
        <v>0</v>
      </c>
    </row>
    <row r="8003" customFormat="false" ht="15" hidden="false" customHeight="false" outlineLevel="0" collapsed="false">
      <c r="A8003" s="7" t="s">
        <v>23</v>
      </c>
      <c r="B8003" s="7" t="s">
        <v>155</v>
      </c>
      <c r="C8003" s="7" t="s">
        <v>1426</v>
      </c>
      <c r="D8003" s="7" t="n">
        <v>1</v>
      </c>
      <c r="E8003" s="7" t="n">
        <v>49</v>
      </c>
      <c r="F8003" s="7" t="n">
        <v>0</v>
      </c>
      <c r="G8003" s="7" t="n">
        <v>0</v>
      </c>
    </row>
    <row r="8004" customFormat="false" ht="15" hidden="false" customHeight="false" outlineLevel="0" collapsed="false">
      <c r="A8004" s="7" t="s">
        <v>23</v>
      </c>
      <c r="B8004" s="7" t="s">
        <v>226</v>
      </c>
      <c r="C8004" s="7" t="s">
        <v>1427</v>
      </c>
      <c r="D8004" s="7" t="n">
        <v>1</v>
      </c>
      <c r="E8004" s="7" t="n">
        <v>51.98</v>
      </c>
      <c r="F8004" s="7" t="n">
        <v>0</v>
      </c>
      <c r="G8004" s="7" t="n">
        <v>0</v>
      </c>
    </row>
    <row r="8005" customFormat="false" ht="15" hidden="false" customHeight="false" outlineLevel="0" collapsed="false">
      <c r="A8005" s="7" t="s">
        <v>23</v>
      </c>
      <c r="B8005" s="7" t="s">
        <v>161</v>
      </c>
      <c r="C8005" s="7" t="s">
        <v>1428</v>
      </c>
      <c r="D8005" s="7" t="n">
        <v>1</v>
      </c>
      <c r="E8005" s="7" t="n">
        <v>140</v>
      </c>
      <c r="F8005" s="7" t="n">
        <v>0</v>
      </c>
      <c r="G8005" s="7" t="n">
        <v>0</v>
      </c>
    </row>
    <row r="8006" customFormat="false" ht="15" hidden="false" customHeight="false" outlineLevel="0" collapsed="false">
      <c r="A8006" s="7" t="s">
        <v>23</v>
      </c>
      <c r="B8006" s="7" t="s">
        <v>196</v>
      </c>
      <c r="C8006" s="7" t="s">
        <v>1428</v>
      </c>
      <c r="D8006" s="7" t="n">
        <v>1</v>
      </c>
      <c r="E8006" s="7" t="n">
        <v>140</v>
      </c>
      <c r="F8006" s="7" t="n">
        <v>0</v>
      </c>
      <c r="G8006" s="7" t="n">
        <v>0</v>
      </c>
    </row>
    <row r="8007" customFormat="false" ht="15" hidden="false" customHeight="false" outlineLevel="0" collapsed="false">
      <c r="A8007" s="7" t="s">
        <v>23</v>
      </c>
      <c r="B8007" s="7" t="s">
        <v>156</v>
      </c>
      <c r="C8007" s="7" t="s">
        <v>1430</v>
      </c>
      <c r="D8007" s="7" t="n">
        <v>1</v>
      </c>
      <c r="E8007" s="7" t="n">
        <v>65</v>
      </c>
      <c r="F8007" s="7" t="n">
        <v>0</v>
      </c>
      <c r="G8007" s="7" t="n">
        <v>0</v>
      </c>
    </row>
    <row r="8008" customFormat="false" ht="15" hidden="false" customHeight="false" outlineLevel="0" collapsed="false">
      <c r="A8008" s="7" t="s">
        <v>23</v>
      </c>
      <c r="B8008" s="7" t="s">
        <v>185</v>
      </c>
      <c r="C8008" s="7" t="s">
        <v>1442</v>
      </c>
      <c r="D8008" s="7" t="n">
        <v>1</v>
      </c>
      <c r="E8008" s="7" t="n">
        <v>74.95</v>
      </c>
      <c r="F8008" s="7" t="n">
        <v>0</v>
      </c>
      <c r="G8008" s="7" t="n">
        <v>0</v>
      </c>
    </row>
    <row r="8009" customFormat="false" ht="15" hidden="false" customHeight="false" outlineLevel="0" collapsed="false">
      <c r="A8009" s="7" t="s">
        <v>23</v>
      </c>
      <c r="B8009" s="7" t="s">
        <v>103</v>
      </c>
      <c r="C8009" s="7" t="s">
        <v>1443</v>
      </c>
      <c r="D8009" s="7" t="n">
        <v>1</v>
      </c>
      <c r="E8009" s="7" t="n">
        <v>72.61</v>
      </c>
      <c r="F8009" s="7" t="n">
        <v>0</v>
      </c>
      <c r="G8009" s="7" t="n">
        <v>0</v>
      </c>
    </row>
    <row r="8010" customFormat="false" ht="15" hidden="false" customHeight="false" outlineLevel="0" collapsed="false">
      <c r="A8010" s="7" t="s">
        <v>23</v>
      </c>
      <c r="B8010" s="7" t="s">
        <v>274</v>
      </c>
      <c r="C8010" s="7" t="s">
        <v>1487</v>
      </c>
      <c r="D8010" s="7" t="n">
        <v>1</v>
      </c>
      <c r="E8010" s="7" t="n">
        <v>130</v>
      </c>
      <c r="F8010" s="7" t="n">
        <v>0</v>
      </c>
      <c r="G8010" s="7" t="n">
        <v>0</v>
      </c>
    </row>
    <row r="8011" customFormat="false" ht="15" hidden="false" customHeight="false" outlineLevel="0" collapsed="false">
      <c r="A8011" s="7" t="s">
        <v>23</v>
      </c>
      <c r="B8011" s="7" t="s">
        <v>194</v>
      </c>
      <c r="C8011" s="7" t="s">
        <v>1269</v>
      </c>
      <c r="D8011" s="7" t="n">
        <v>0</v>
      </c>
      <c r="E8011" s="7" t="n">
        <v>0</v>
      </c>
      <c r="F8011" s="7" t="n">
        <v>1</v>
      </c>
      <c r="G8011" s="7" t="n">
        <v>90</v>
      </c>
    </row>
    <row r="8012" customFormat="false" ht="15" hidden="false" customHeight="false" outlineLevel="0" collapsed="false">
      <c r="A8012" s="7" t="s">
        <v>23</v>
      </c>
      <c r="B8012" s="7" t="s">
        <v>207</v>
      </c>
      <c r="C8012" s="7" t="s">
        <v>1269</v>
      </c>
      <c r="D8012" s="7" t="n">
        <v>0</v>
      </c>
      <c r="E8012" s="7" t="n">
        <v>0</v>
      </c>
      <c r="F8012" s="7" t="n">
        <v>1</v>
      </c>
      <c r="G8012" s="7" t="n">
        <v>90</v>
      </c>
    </row>
    <row r="8013" customFormat="false" ht="15" hidden="false" customHeight="false" outlineLevel="0" collapsed="false">
      <c r="A8013" s="7" t="s">
        <v>23</v>
      </c>
      <c r="B8013" s="7" t="s">
        <v>656</v>
      </c>
      <c r="C8013" s="7" t="s">
        <v>1280</v>
      </c>
      <c r="D8013" s="7" t="n">
        <v>0</v>
      </c>
      <c r="E8013" s="7" t="n">
        <v>0</v>
      </c>
      <c r="F8013" s="7" t="n">
        <v>1</v>
      </c>
      <c r="G8013" s="7" t="n">
        <v>259.5</v>
      </c>
    </row>
    <row r="8014" customFormat="false" ht="15" hidden="false" customHeight="false" outlineLevel="0" collapsed="false">
      <c r="A8014" s="7" t="s">
        <v>23</v>
      </c>
      <c r="B8014" s="7" t="s">
        <v>413</v>
      </c>
      <c r="C8014" s="7" t="s">
        <v>1284</v>
      </c>
      <c r="D8014" s="7" t="n">
        <v>0</v>
      </c>
      <c r="E8014" s="7" t="n">
        <v>0</v>
      </c>
      <c r="F8014" s="7" t="n">
        <v>2</v>
      </c>
      <c r="G8014" s="7" t="n">
        <v>318.75</v>
      </c>
    </row>
    <row r="8015" customFormat="false" ht="15" hidden="false" customHeight="false" outlineLevel="0" collapsed="false">
      <c r="A8015" s="7" t="s">
        <v>23</v>
      </c>
      <c r="B8015" s="7" t="s">
        <v>666</v>
      </c>
      <c r="C8015" s="7" t="s">
        <v>1494</v>
      </c>
      <c r="D8015" s="7" t="n">
        <v>1</v>
      </c>
      <c r="E8015" s="7" t="n">
        <v>90</v>
      </c>
      <c r="F8015" s="7" t="n">
        <v>0</v>
      </c>
      <c r="G8015" s="7" t="n">
        <v>0</v>
      </c>
    </row>
    <row r="8016" customFormat="false" ht="15" hidden="false" customHeight="false" outlineLevel="0" collapsed="false">
      <c r="A8016" s="7" t="s">
        <v>23</v>
      </c>
      <c r="B8016" s="7" t="s">
        <v>666</v>
      </c>
      <c r="C8016" s="7" t="s">
        <v>1494</v>
      </c>
      <c r="D8016" s="7" t="n">
        <v>0</v>
      </c>
      <c r="E8016" s="7" t="n">
        <v>0</v>
      </c>
      <c r="F8016" s="7" t="n">
        <v>1</v>
      </c>
      <c r="G8016" s="7" t="n">
        <v>90</v>
      </c>
    </row>
    <row r="8017" customFormat="false" ht="15" hidden="false" customHeight="false" outlineLevel="0" collapsed="false">
      <c r="A8017" s="7" t="s">
        <v>23</v>
      </c>
      <c r="B8017" s="7" t="s">
        <v>674</v>
      </c>
      <c r="C8017" s="7" t="s">
        <v>1494</v>
      </c>
      <c r="D8017" s="7" t="n">
        <v>0</v>
      </c>
      <c r="E8017" s="7" t="n">
        <v>0</v>
      </c>
      <c r="F8017" s="7" t="n">
        <v>1</v>
      </c>
      <c r="G8017" s="7" t="n">
        <v>90</v>
      </c>
    </row>
    <row r="8018" customFormat="false" ht="15" hidden="false" customHeight="false" outlineLevel="0" collapsed="false">
      <c r="A8018" s="7" t="s">
        <v>23</v>
      </c>
      <c r="B8018" s="7" t="s">
        <v>674</v>
      </c>
      <c r="C8018" s="7" t="s">
        <v>1494</v>
      </c>
      <c r="D8018" s="7" t="n">
        <v>1</v>
      </c>
      <c r="E8018" s="7" t="n">
        <v>90</v>
      </c>
      <c r="F8018" s="7" t="n">
        <v>0</v>
      </c>
      <c r="G8018" s="7" t="n">
        <v>0</v>
      </c>
    </row>
    <row r="8019" customFormat="false" ht="15" hidden="false" customHeight="false" outlineLevel="0" collapsed="false">
      <c r="A8019" s="7" t="s">
        <v>23</v>
      </c>
      <c r="B8019" s="7" t="s">
        <v>711</v>
      </c>
      <c r="C8019" s="7" t="s">
        <v>1494</v>
      </c>
      <c r="D8019" s="7" t="n">
        <v>1</v>
      </c>
      <c r="E8019" s="7" t="n">
        <v>90</v>
      </c>
      <c r="F8019" s="7" t="n">
        <v>0</v>
      </c>
      <c r="G8019" s="7" t="n">
        <v>0</v>
      </c>
    </row>
    <row r="8020" customFormat="false" ht="15" hidden="false" customHeight="false" outlineLevel="0" collapsed="false">
      <c r="A8020" s="7" t="s">
        <v>23</v>
      </c>
      <c r="B8020" s="7" t="s">
        <v>711</v>
      </c>
      <c r="C8020" s="7" t="s">
        <v>1494</v>
      </c>
      <c r="D8020" s="7" t="n">
        <v>0</v>
      </c>
      <c r="E8020" s="7" t="n">
        <v>0</v>
      </c>
      <c r="F8020" s="7" t="n">
        <v>1</v>
      </c>
      <c r="G8020" s="7" t="n">
        <v>90</v>
      </c>
    </row>
    <row r="8021" customFormat="false" ht="15" hidden="false" customHeight="false" outlineLevel="0" collapsed="false">
      <c r="A8021" s="7" t="s">
        <v>23</v>
      </c>
      <c r="B8021" s="7" t="s">
        <v>83</v>
      </c>
      <c r="C8021" s="7" t="s">
        <v>1303</v>
      </c>
      <c r="D8021" s="7" t="n">
        <v>0</v>
      </c>
      <c r="E8021" s="7" t="n">
        <v>0</v>
      </c>
      <c r="F8021" s="7" t="n">
        <v>2</v>
      </c>
      <c r="G8021" s="7" t="n">
        <v>120</v>
      </c>
    </row>
    <row r="8022" customFormat="false" ht="15" hidden="false" customHeight="false" outlineLevel="0" collapsed="false">
      <c r="A8022" s="7" t="s">
        <v>23</v>
      </c>
      <c r="B8022" s="7" t="s">
        <v>187</v>
      </c>
      <c r="C8022" s="7" t="s">
        <v>1309</v>
      </c>
      <c r="D8022" s="7" t="n">
        <v>0</v>
      </c>
      <c r="E8022" s="7" t="n">
        <v>0</v>
      </c>
      <c r="F8022" s="7" t="n">
        <v>2</v>
      </c>
      <c r="G8022" s="7" t="n">
        <v>150</v>
      </c>
    </row>
    <row r="8023" customFormat="false" ht="15" hidden="false" customHeight="false" outlineLevel="0" collapsed="false">
      <c r="A8023" s="7" t="s">
        <v>23</v>
      </c>
      <c r="B8023" s="7" t="s">
        <v>108</v>
      </c>
      <c r="C8023" s="7" t="s">
        <v>1336</v>
      </c>
      <c r="D8023" s="7" t="n">
        <v>0</v>
      </c>
      <c r="E8023" s="7" t="n">
        <v>0</v>
      </c>
      <c r="F8023" s="7" t="n">
        <v>1</v>
      </c>
      <c r="G8023" s="7" t="n">
        <v>30.89</v>
      </c>
    </row>
    <row r="8024" customFormat="false" ht="15" hidden="false" customHeight="false" outlineLevel="0" collapsed="false">
      <c r="A8024" s="7" t="s">
        <v>23</v>
      </c>
      <c r="B8024" s="7" t="s">
        <v>100</v>
      </c>
      <c r="C8024" s="7" t="s">
        <v>1336</v>
      </c>
      <c r="D8024" s="7" t="n">
        <v>0</v>
      </c>
      <c r="E8024" s="7" t="n">
        <v>0</v>
      </c>
      <c r="F8024" s="7" t="n">
        <v>1</v>
      </c>
      <c r="G8024" s="7" t="n">
        <v>30.89</v>
      </c>
    </row>
    <row r="8025" customFormat="false" ht="15" hidden="false" customHeight="false" outlineLevel="0" collapsed="false">
      <c r="A8025" s="7" t="s">
        <v>23</v>
      </c>
      <c r="B8025" s="7" t="s">
        <v>117</v>
      </c>
      <c r="C8025" s="7" t="s">
        <v>1336</v>
      </c>
      <c r="D8025" s="7" t="n">
        <v>0</v>
      </c>
      <c r="E8025" s="7" t="n">
        <v>0</v>
      </c>
      <c r="F8025" s="7" t="n">
        <v>1</v>
      </c>
      <c r="G8025" s="7" t="n">
        <v>30.89</v>
      </c>
    </row>
    <row r="8026" customFormat="false" ht="15" hidden="false" customHeight="false" outlineLevel="0" collapsed="false">
      <c r="A8026" s="7" t="s">
        <v>23</v>
      </c>
      <c r="B8026" s="7" t="s">
        <v>131</v>
      </c>
      <c r="C8026" s="7" t="s">
        <v>1336</v>
      </c>
      <c r="D8026" s="7" t="n">
        <v>0</v>
      </c>
      <c r="E8026" s="7" t="n">
        <v>0</v>
      </c>
      <c r="F8026" s="7" t="n">
        <v>1</v>
      </c>
      <c r="G8026" s="7" t="n">
        <v>30.89</v>
      </c>
    </row>
    <row r="8027" customFormat="false" ht="15" hidden="false" customHeight="false" outlineLevel="0" collapsed="false">
      <c r="A8027" s="7" t="s">
        <v>23</v>
      </c>
      <c r="B8027" s="7" t="s">
        <v>104</v>
      </c>
      <c r="C8027" s="7" t="s">
        <v>1391</v>
      </c>
      <c r="D8027" s="7" t="n">
        <v>1</v>
      </c>
      <c r="E8027" s="7" t="n">
        <v>37.46</v>
      </c>
      <c r="F8027" s="7" t="n">
        <v>0</v>
      </c>
      <c r="G8027" s="7" t="n">
        <v>0</v>
      </c>
    </row>
    <row r="8028" customFormat="false" ht="15" hidden="false" customHeight="false" outlineLevel="0" collapsed="false">
      <c r="A8028" s="7" t="s">
        <v>23</v>
      </c>
      <c r="B8028" s="7" t="s">
        <v>109</v>
      </c>
      <c r="C8028" s="7" t="s">
        <v>1391</v>
      </c>
      <c r="D8028" s="7" t="n">
        <v>1</v>
      </c>
      <c r="E8028" s="7" t="n">
        <v>37.46</v>
      </c>
      <c r="F8028" s="7" t="n">
        <v>0</v>
      </c>
      <c r="G8028" s="7" t="n">
        <v>0</v>
      </c>
    </row>
    <row r="8029" customFormat="false" ht="15" hidden="false" customHeight="false" outlineLevel="0" collapsed="false">
      <c r="A8029" s="7" t="s">
        <v>23</v>
      </c>
      <c r="B8029" s="7" t="s">
        <v>165</v>
      </c>
      <c r="C8029" s="7" t="s">
        <v>1391</v>
      </c>
      <c r="D8029" s="7" t="n">
        <v>1</v>
      </c>
      <c r="E8029" s="7" t="n">
        <v>37.46</v>
      </c>
      <c r="F8029" s="7" t="n">
        <v>0</v>
      </c>
      <c r="G8029" s="7" t="n">
        <v>0</v>
      </c>
    </row>
    <row r="8030" customFormat="false" ht="15" hidden="false" customHeight="false" outlineLevel="0" collapsed="false">
      <c r="A8030" s="7" t="s">
        <v>23</v>
      </c>
      <c r="B8030" s="7" t="s">
        <v>112</v>
      </c>
      <c r="C8030" s="7" t="s">
        <v>1391</v>
      </c>
      <c r="D8030" s="7" t="n">
        <v>1</v>
      </c>
      <c r="E8030" s="7" t="n">
        <v>37.46</v>
      </c>
      <c r="F8030" s="7" t="n">
        <v>0</v>
      </c>
      <c r="G8030" s="7" t="n">
        <v>0</v>
      </c>
    </row>
    <row r="8031" customFormat="false" ht="15" hidden="false" customHeight="false" outlineLevel="0" collapsed="false">
      <c r="A8031" s="7" t="s">
        <v>23</v>
      </c>
      <c r="B8031" s="7" t="s">
        <v>788</v>
      </c>
      <c r="C8031" s="7" t="s">
        <v>1511</v>
      </c>
      <c r="D8031" s="7" t="n">
        <v>1</v>
      </c>
      <c r="E8031" s="7" t="n">
        <v>133.54</v>
      </c>
      <c r="F8031" s="7" t="n">
        <v>0</v>
      </c>
      <c r="G8031" s="7" t="n">
        <v>0</v>
      </c>
    </row>
    <row r="8032" customFormat="false" ht="15" hidden="false" customHeight="false" outlineLevel="0" collapsed="false">
      <c r="A8032" s="7" t="s">
        <v>23</v>
      </c>
      <c r="B8032" s="7" t="s">
        <v>789</v>
      </c>
      <c r="C8032" s="7" t="s">
        <v>1511</v>
      </c>
      <c r="D8032" s="7" t="n">
        <v>1</v>
      </c>
      <c r="E8032" s="7" t="n">
        <v>133.54</v>
      </c>
      <c r="F8032" s="7" t="n">
        <v>0</v>
      </c>
      <c r="G8032" s="7" t="n">
        <v>0</v>
      </c>
    </row>
    <row r="8033" customFormat="false" ht="15" hidden="false" customHeight="false" outlineLevel="0" collapsed="false">
      <c r="A8033" s="7" t="s">
        <v>23</v>
      </c>
      <c r="B8033" s="7" t="s">
        <v>703</v>
      </c>
      <c r="C8033" s="7" t="s">
        <v>1497</v>
      </c>
      <c r="D8033" s="7" t="n">
        <v>0</v>
      </c>
      <c r="E8033" s="7" t="n">
        <v>0</v>
      </c>
      <c r="F8033" s="7" t="n">
        <v>2</v>
      </c>
      <c r="G8033" s="7" t="n">
        <v>520</v>
      </c>
    </row>
    <row r="8034" customFormat="false" ht="15" hidden="false" customHeight="false" outlineLevel="0" collapsed="false">
      <c r="A8034" s="7" t="s">
        <v>23</v>
      </c>
      <c r="B8034" s="7" t="s">
        <v>665</v>
      </c>
      <c r="C8034" s="7" t="s">
        <v>1497</v>
      </c>
      <c r="D8034" s="7" t="n">
        <v>0</v>
      </c>
      <c r="E8034" s="7" t="n">
        <v>0</v>
      </c>
      <c r="F8034" s="7" t="n">
        <v>6</v>
      </c>
      <c r="G8034" s="7" t="n">
        <v>1560</v>
      </c>
    </row>
    <row r="8035" customFormat="false" ht="15" hidden="false" customHeight="false" outlineLevel="0" collapsed="false">
      <c r="A8035" s="7" t="s">
        <v>23</v>
      </c>
      <c r="B8035" s="7" t="s">
        <v>645</v>
      </c>
      <c r="C8035" s="7" t="s">
        <v>1497</v>
      </c>
      <c r="D8035" s="7" t="n">
        <v>0</v>
      </c>
      <c r="E8035" s="7" t="n">
        <v>0</v>
      </c>
      <c r="F8035" s="7" t="n">
        <v>2</v>
      </c>
      <c r="G8035" s="7" t="n">
        <v>520.01</v>
      </c>
    </row>
    <row r="8036" customFormat="false" ht="15" hidden="false" customHeight="false" outlineLevel="0" collapsed="false">
      <c r="A8036" s="7" t="s">
        <v>23</v>
      </c>
      <c r="B8036" s="7" t="s">
        <v>402</v>
      </c>
      <c r="C8036" s="7" t="s">
        <v>1433</v>
      </c>
      <c r="D8036" s="7" t="n">
        <v>1</v>
      </c>
      <c r="E8036" s="7" t="n">
        <v>30.89</v>
      </c>
      <c r="F8036" s="7" t="n">
        <v>0</v>
      </c>
      <c r="G8036" s="7" t="n">
        <v>0</v>
      </c>
    </row>
    <row r="8037" customFormat="false" ht="15" hidden="false" customHeight="false" outlineLevel="0" collapsed="false">
      <c r="A8037" s="7" t="s">
        <v>23</v>
      </c>
      <c r="B8037" s="7" t="s">
        <v>320</v>
      </c>
      <c r="C8037" s="7" t="s">
        <v>1433</v>
      </c>
      <c r="D8037" s="7" t="n">
        <v>1</v>
      </c>
      <c r="E8037" s="7" t="n">
        <v>30.89</v>
      </c>
      <c r="F8037" s="7" t="n">
        <v>0</v>
      </c>
      <c r="G8037" s="7" t="n">
        <v>0</v>
      </c>
    </row>
    <row r="8038" customFormat="false" ht="15" hidden="false" customHeight="false" outlineLevel="0" collapsed="false">
      <c r="A8038" s="7" t="s">
        <v>23</v>
      </c>
      <c r="B8038" s="7" t="s">
        <v>345</v>
      </c>
      <c r="C8038" s="7" t="s">
        <v>1433</v>
      </c>
      <c r="D8038" s="7" t="n">
        <v>1</v>
      </c>
      <c r="E8038" s="7" t="n">
        <v>30.88</v>
      </c>
      <c r="F8038" s="7" t="n">
        <v>0</v>
      </c>
      <c r="G8038" s="7" t="n">
        <v>0</v>
      </c>
    </row>
    <row r="8039" customFormat="false" ht="15" hidden="false" customHeight="false" outlineLevel="0" collapsed="false">
      <c r="A8039" s="7" t="s">
        <v>23</v>
      </c>
      <c r="B8039" s="7" t="s">
        <v>366</v>
      </c>
      <c r="C8039" s="7" t="s">
        <v>1433</v>
      </c>
      <c r="D8039" s="7" t="n">
        <v>1</v>
      </c>
      <c r="E8039" s="7" t="n">
        <v>30.89</v>
      </c>
      <c r="F8039" s="7" t="n">
        <v>0</v>
      </c>
      <c r="G8039" s="7" t="n">
        <v>0</v>
      </c>
    </row>
    <row r="8040" customFormat="false" ht="15" hidden="false" customHeight="false" outlineLevel="0" collapsed="false">
      <c r="A8040" s="7" t="s">
        <v>23</v>
      </c>
      <c r="B8040" s="7" t="s">
        <v>681</v>
      </c>
      <c r="C8040" s="7" t="s">
        <v>1499</v>
      </c>
      <c r="D8040" s="7" t="n">
        <v>1</v>
      </c>
      <c r="E8040" s="7" t="n">
        <v>120</v>
      </c>
      <c r="F8040" s="7" t="n">
        <v>0</v>
      </c>
      <c r="G8040" s="7" t="n">
        <v>0</v>
      </c>
    </row>
    <row r="8041" customFormat="false" ht="15" hidden="false" customHeight="false" outlineLevel="0" collapsed="false">
      <c r="A8041" s="7" t="s">
        <v>23</v>
      </c>
      <c r="B8041" s="7" t="s">
        <v>702</v>
      </c>
      <c r="C8041" s="7" t="s">
        <v>1499</v>
      </c>
      <c r="D8041" s="7" t="n">
        <v>1</v>
      </c>
      <c r="E8041" s="7" t="n">
        <v>120</v>
      </c>
      <c r="F8041" s="7" t="n">
        <v>0</v>
      </c>
      <c r="G8041" s="7" t="n">
        <v>0</v>
      </c>
    </row>
    <row r="8042" customFormat="false" ht="15" hidden="false" customHeight="false" outlineLevel="0" collapsed="false">
      <c r="A8042" s="7" t="s">
        <v>23</v>
      </c>
      <c r="B8042" s="7" t="s">
        <v>194</v>
      </c>
      <c r="C8042" s="7" t="s">
        <v>1269</v>
      </c>
      <c r="D8042" s="7" t="n">
        <v>0</v>
      </c>
      <c r="E8042" s="7" t="n">
        <v>0</v>
      </c>
      <c r="F8042" s="7" t="n">
        <v>3</v>
      </c>
      <c r="G8042" s="7" t="n">
        <v>270</v>
      </c>
    </row>
    <row r="8043" customFormat="false" ht="15" hidden="false" customHeight="false" outlineLevel="0" collapsed="false">
      <c r="A8043" s="7" t="s">
        <v>23</v>
      </c>
      <c r="B8043" s="7" t="s">
        <v>235</v>
      </c>
      <c r="C8043" s="7" t="s">
        <v>1269</v>
      </c>
      <c r="D8043" s="7" t="n">
        <v>1</v>
      </c>
      <c r="E8043" s="7" t="n">
        <v>90</v>
      </c>
      <c r="F8043" s="7" t="n">
        <v>2</v>
      </c>
      <c r="G8043" s="7" t="n">
        <v>180</v>
      </c>
    </row>
    <row r="8044" customFormat="false" ht="15" hidden="false" customHeight="false" outlineLevel="0" collapsed="false">
      <c r="A8044" s="7" t="s">
        <v>23</v>
      </c>
      <c r="B8044" s="7" t="s">
        <v>207</v>
      </c>
      <c r="C8044" s="7" t="s">
        <v>1269</v>
      </c>
      <c r="D8044" s="7" t="n">
        <v>0</v>
      </c>
      <c r="E8044" s="7" t="n">
        <v>0</v>
      </c>
      <c r="F8044" s="7" t="n">
        <v>1</v>
      </c>
      <c r="G8044" s="7" t="n">
        <v>90</v>
      </c>
    </row>
    <row r="8045" customFormat="false" ht="15" hidden="false" customHeight="false" outlineLevel="0" collapsed="false">
      <c r="A8045" s="7" t="s">
        <v>23</v>
      </c>
      <c r="B8045" s="7" t="s">
        <v>669</v>
      </c>
      <c r="C8045" s="7" t="s">
        <v>1510</v>
      </c>
      <c r="D8045" s="7" t="n">
        <v>1</v>
      </c>
      <c r="E8045" s="7" t="n">
        <v>70</v>
      </c>
      <c r="F8045" s="7" t="n">
        <v>-1</v>
      </c>
      <c r="G8045" s="7" t="n">
        <v>-69.99</v>
      </c>
    </row>
    <row r="8046" customFormat="false" ht="15" hidden="false" customHeight="false" outlineLevel="0" collapsed="false">
      <c r="A8046" s="7" t="s">
        <v>23</v>
      </c>
      <c r="B8046" s="7" t="s">
        <v>832</v>
      </c>
      <c r="C8046" s="7" t="s">
        <v>1510</v>
      </c>
      <c r="D8046" s="7" t="n">
        <v>1</v>
      </c>
      <c r="E8046" s="7" t="n">
        <v>69.92</v>
      </c>
      <c r="F8046" s="7" t="n">
        <v>-1</v>
      </c>
      <c r="G8046" s="7" t="n">
        <v>-70</v>
      </c>
    </row>
    <row r="8047" customFormat="false" ht="15" hidden="false" customHeight="false" outlineLevel="0" collapsed="false">
      <c r="A8047" s="7" t="s">
        <v>23</v>
      </c>
      <c r="B8047" s="7" t="s">
        <v>249</v>
      </c>
      <c r="C8047" s="7" t="s">
        <v>1290</v>
      </c>
      <c r="D8047" s="7" t="n">
        <v>2</v>
      </c>
      <c r="E8047" s="7" t="n">
        <v>66.47</v>
      </c>
      <c r="F8047" s="7" t="n">
        <v>3</v>
      </c>
      <c r="G8047" s="7" t="n">
        <v>99.69</v>
      </c>
    </row>
    <row r="8048" customFormat="false" ht="15" hidden="false" customHeight="false" outlineLevel="0" collapsed="false">
      <c r="A8048" s="7" t="s">
        <v>23</v>
      </c>
      <c r="B8048" s="7" t="s">
        <v>223</v>
      </c>
      <c r="C8048" s="7" t="s">
        <v>1290</v>
      </c>
      <c r="D8048" s="7" t="n">
        <v>1</v>
      </c>
      <c r="E8048" s="7" t="n">
        <v>33.23</v>
      </c>
      <c r="F8048" s="7" t="n">
        <v>2</v>
      </c>
      <c r="G8048" s="7" t="n">
        <v>66.46</v>
      </c>
    </row>
    <row r="8049" customFormat="false" ht="15" hidden="false" customHeight="false" outlineLevel="0" collapsed="false">
      <c r="A8049" s="7" t="s">
        <v>23</v>
      </c>
      <c r="B8049" s="7" t="s">
        <v>253</v>
      </c>
      <c r="C8049" s="7" t="s">
        <v>1290</v>
      </c>
      <c r="D8049" s="7" t="n">
        <v>1</v>
      </c>
      <c r="E8049" s="7" t="n">
        <v>33.23</v>
      </c>
      <c r="F8049" s="7" t="n">
        <v>1</v>
      </c>
      <c r="G8049" s="7" t="n">
        <v>33.24</v>
      </c>
    </row>
    <row r="8050" customFormat="false" ht="15" hidden="false" customHeight="false" outlineLevel="0" collapsed="false">
      <c r="A8050" s="7" t="s">
        <v>23</v>
      </c>
      <c r="B8050" s="7" t="s">
        <v>317</v>
      </c>
      <c r="C8050" s="7" t="s">
        <v>1290</v>
      </c>
      <c r="D8050" s="7" t="n">
        <v>1</v>
      </c>
      <c r="E8050" s="7" t="n">
        <v>33.23</v>
      </c>
      <c r="F8050" s="7" t="n">
        <v>0</v>
      </c>
      <c r="G8050" s="7" t="n">
        <v>0</v>
      </c>
    </row>
    <row r="8051" customFormat="false" ht="15" hidden="false" customHeight="false" outlineLevel="0" collapsed="false">
      <c r="A8051" s="7" t="s">
        <v>23</v>
      </c>
      <c r="B8051" s="7" t="s">
        <v>106</v>
      </c>
      <c r="C8051" s="7" t="s">
        <v>1291</v>
      </c>
      <c r="D8051" s="7" t="n">
        <v>2</v>
      </c>
      <c r="E8051" s="7" t="n">
        <v>79.59</v>
      </c>
      <c r="F8051" s="7" t="n">
        <v>1</v>
      </c>
      <c r="G8051" s="7" t="n">
        <v>39.79</v>
      </c>
    </row>
    <row r="8052" customFormat="false" ht="15" hidden="false" customHeight="false" outlineLevel="0" collapsed="false">
      <c r="A8052" s="7" t="s">
        <v>23</v>
      </c>
      <c r="B8052" s="7" t="s">
        <v>96</v>
      </c>
      <c r="C8052" s="7" t="s">
        <v>1291</v>
      </c>
      <c r="D8052" s="7" t="n">
        <v>2</v>
      </c>
      <c r="E8052" s="7" t="n">
        <v>79.59</v>
      </c>
      <c r="F8052" s="7" t="n">
        <v>1</v>
      </c>
      <c r="G8052" s="7" t="n">
        <v>39.79</v>
      </c>
    </row>
    <row r="8053" customFormat="false" ht="15" hidden="false" customHeight="false" outlineLevel="0" collapsed="false">
      <c r="A8053" s="7" t="s">
        <v>23</v>
      </c>
      <c r="B8053" s="7" t="s">
        <v>110</v>
      </c>
      <c r="C8053" s="7" t="s">
        <v>1291</v>
      </c>
      <c r="D8053" s="7" t="n">
        <v>1</v>
      </c>
      <c r="E8053" s="7" t="n">
        <v>39.8</v>
      </c>
      <c r="F8053" s="7" t="n">
        <v>1</v>
      </c>
      <c r="G8053" s="7" t="n">
        <v>39.8</v>
      </c>
    </row>
    <row r="8054" customFormat="false" ht="15" hidden="false" customHeight="false" outlineLevel="0" collapsed="false">
      <c r="A8054" s="7" t="s">
        <v>23</v>
      </c>
      <c r="B8054" s="7" t="s">
        <v>173</v>
      </c>
      <c r="C8054" s="7" t="s">
        <v>1291</v>
      </c>
      <c r="D8054" s="7" t="n">
        <v>1</v>
      </c>
      <c r="E8054" s="7" t="n">
        <v>39.8</v>
      </c>
      <c r="F8054" s="7" t="n">
        <v>1</v>
      </c>
      <c r="G8054" s="7" t="n">
        <v>39.79</v>
      </c>
    </row>
    <row r="8055" customFormat="false" ht="15" hidden="false" customHeight="false" outlineLevel="0" collapsed="false">
      <c r="A8055" s="7" t="s">
        <v>23</v>
      </c>
      <c r="B8055" s="7" t="s">
        <v>667</v>
      </c>
      <c r="C8055" s="7" t="s">
        <v>1493</v>
      </c>
      <c r="D8055" s="7" t="n">
        <v>1</v>
      </c>
      <c r="E8055" s="7" t="n">
        <v>90</v>
      </c>
      <c r="F8055" s="7" t="n">
        <v>0</v>
      </c>
      <c r="G8055" s="7" t="n">
        <v>0</v>
      </c>
    </row>
    <row r="8056" customFormat="false" ht="15" hidden="false" customHeight="false" outlineLevel="0" collapsed="false">
      <c r="A8056" s="7" t="s">
        <v>23</v>
      </c>
      <c r="B8056" s="7" t="s">
        <v>676</v>
      </c>
      <c r="C8056" s="7" t="s">
        <v>1493</v>
      </c>
      <c r="D8056" s="7" t="n">
        <v>1</v>
      </c>
      <c r="E8056" s="7" t="n">
        <v>90</v>
      </c>
      <c r="F8056" s="7" t="n">
        <v>1</v>
      </c>
      <c r="G8056" s="7" t="n">
        <v>90</v>
      </c>
    </row>
    <row r="8057" customFormat="false" ht="15" hidden="false" customHeight="false" outlineLevel="0" collapsed="false">
      <c r="A8057" s="7" t="s">
        <v>23</v>
      </c>
      <c r="B8057" s="7" t="s">
        <v>692</v>
      </c>
      <c r="C8057" s="7" t="s">
        <v>1493</v>
      </c>
      <c r="D8057" s="7" t="n">
        <v>1</v>
      </c>
      <c r="E8057" s="7" t="n">
        <v>90</v>
      </c>
      <c r="F8057" s="7" t="n">
        <v>0</v>
      </c>
      <c r="G8057" s="7" t="n">
        <v>0</v>
      </c>
    </row>
    <row r="8058" customFormat="false" ht="15" hidden="false" customHeight="false" outlineLevel="0" collapsed="false">
      <c r="A8058" s="7" t="s">
        <v>23</v>
      </c>
      <c r="B8058" s="7" t="s">
        <v>666</v>
      </c>
      <c r="C8058" s="7" t="s">
        <v>1494</v>
      </c>
      <c r="D8058" s="7" t="n">
        <v>1</v>
      </c>
      <c r="E8058" s="7" t="n">
        <v>90</v>
      </c>
      <c r="F8058" s="7" t="n">
        <v>0</v>
      </c>
      <c r="G8058" s="7" t="n">
        <v>0</v>
      </c>
    </row>
    <row r="8059" customFormat="false" ht="15" hidden="false" customHeight="false" outlineLevel="0" collapsed="false">
      <c r="A8059" s="7" t="s">
        <v>23</v>
      </c>
      <c r="B8059" s="7" t="s">
        <v>674</v>
      </c>
      <c r="C8059" s="7" t="s">
        <v>1494</v>
      </c>
      <c r="D8059" s="7" t="n">
        <v>1</v>
      </c>
      <c r="E8059" s="7" t="n">
        <v>90</v>
      </c>
      <c r="F8059" s="7" t="n">
        <v>0</v>
      </c>
      <c r="G8059" s="7" t="n">
        <v>0</v>
      </c>
    </row>
    <row r="8060" customFormat="false" ht="15" hidden="false" customHeight="false" outlineLevel="0" collapsed="false">
      <c r="A8060" s="7" t="s">
        <v>23</v>
      </c>
      <c r="B8060" s="7" t="s">
        <v>711</v>
      </c>
      <c r="C8060" s="7" t="s">
        <v>1494</v>
      </c>
      <c r="D8060" s="7" t="n">
        <v>1</v>
      </c>
      <c r="E8060" s="7" t="n">
        <v>90</v>
      </c>
      <c r="F8060" s="7" t="n">
        <v>0</v>
      </c>
      <c r="G8060" s="7" t="n">
        <v>0</v>
      </c>
    </row>
    <row r="8061" customFormat="false" ht="15" hidden="false" customHeight="false" outlineLevel="0" collapsed="false">
      <c r="A8061" s="7" t="s">
        <v>23</v>
      </c>
      <c r="B8061" s="7" t="s">
        <v>164</v>
      </c>
      <c r="C8061" s="7" t="s">
        <v>1295</v>
      </c>
      <c r="D8061" s="7" t="n">
        <v>1</v>
      </c>
      <c r="E8061" s="7" t="n">
        <v>20.11</v>
      </c>
      <c r="F8061" s="7" t="n">
        <v>1</v>
      </c>
      <c r="G8061" s="7" t="n">
        <v>20.11</v>
      </c>
    </row>
    <row r="8062" customFormat="false" ht="15" hidden="false" customHeight="false" outlineLevel="0" collapsed="false">
      <c r="A8062" s="7" t="s">
        <v>23</v>
      </c>
      <c r="B8062" s="7" t="s">
        <v>159</v>
      </c>
      <c r="C8062" s="7" t="s">
        <v>1295</v>
      </c>
      <c r="D8062" s="7" t="n">
        <v>1</v>
      </c>
      <c r="E8062" s="7" t="n">
        <v>20.11</v>
      </c>
      <c r="F8062" s="7" t="n">
        <v>1</v>
      </c>
      <c r="G8062" s="7" t="n">
        <v>20.11</v>
      </c>
    </row>
    <row r="8063" customFormat="false" ht="15" hidden="false" customHeight="false" outlineLevel="0" collapsed="false">
      <c r="A8063" s="7" t="s">
        <v>23</v>
      </c>
      <c r="B8063" s="7" t="s">
        <v>195</v>
      </c>
      <c r="C8063" s="7" t="s">
        <v>1295</v>
      </c>
      <c r="D8063" s="7" t="n">
        <v>1</v>
      </c>
      <c r="E8063" s="7" t="n">
        <v>20.11</v>
      </c>
      <c r="F8063" s="7" t="n">
        <v>1</v>
      </c>
      <c r="G8063" s="7" t="n">
        <v>20.11</v>
      </c>
    </row>
    <row r="8064" customFormat="false" ht="15" hidden="false" customHeight="false" outlineLevel="0" collapsed="false">
      <c r="A8064" s="7" t="s">
        <v>23</v>
      </c>
      <c r="B8064" s="7" t="s">
        <v>209</v>
      </c>
      <c r="C8064" s="7" t="s">
        <v>1295</v>
      </c>
      <c r="D8064" s="7" t="n">
        <v>1</v>
      </c>
      <c r="E8064" s="7" t="n">
        <v>20.11</v>
      </c>
      <c r="F8064" s="7" t="n">
        <v>1</v>
      </c>
      <c r="G8064" s="7" t="n">
        <v>20.11</v>
      </c>
    </row>
    <row r="8065" customFormat="false" ht="15" hidden="false" customHeight="false" outlineLevel="0" collapsed="false">
      <c r="A8065" s="7" t="s">
        <v>23</v>
      </c>
      <c r="B8065" s="7" t="s">
        <v>83</v>
      </c>
      <c r="C8065" s="7" t="s">
        <v>1303</v>
      </c>
      <c r="D8065" s="7" t="n">
        <v>3</v>
      </c>
      <c r="E8065" s="7" t="n">
        <v>180</v>
      </c>
      <c r="F8065" s="7" t="n">
        <v>0</v>
      </c>
      <c r="G8065" s="7" t="n">
        <v>0</v>
      </c>
    </row>
    <row r="8066" customFormat="false" ht="15" hidden="false" customHeight="false" outlineLevel="0" collapsed="false">
      <c r="A8066" s="7" t="s">
        <v>23</v>
      </c>
      <c r="B8066" s="7" t="s">
        <v>187</v>
      </c>
      <c r="C8066" s="7" t="s">
        <v>1309</v>
      </c>
      <c r="D8066" s="7" t="n">
        <v>3</v>
      </c>
      <c r="E8066" s="7" t="n">
        <v>225</v>
      </c>
      <c r="F8066" s="7" t="n">
        <v>0</v>
      </c>
      <c r="G8066" s="7" t="n">
        <v>0</v>
      </c>
    </row>
    <row r="8067" customFormat="false" ht="15" hidden="false" customHeight="false" outlineLevel="0" collapsed="false">
      <c r="A8067" s="7" t="s">
        <v>23</v>
      </c>
      <c r="B8067" s="7" t="s">
        <v>481</v>
      </c>
      <c r="C8067" s="7" t="s">
        <v>1317</v>
      </c>
      <c r="D8067" s="7" t="n">
        <v>1</v>
      </c>
      <c r="E8067" s="7" t="n">
        <v>118.54</v>
      </c>
      <c r="F8067" s="7" t="n">
        <v>0</v>
      </c>
      <c r="G8067" s="7" t="n">
        <v>0</v>
      </c>
    </row>
    <row r="8068" customFormat="false" ht="15" hidden="false" customHeight="false" outlineLevel="0" collapsed="false">
      <c r="A8068" s="7" t="s">
        <v>23</v>
      </c>
      <c r="B8068" s="7" t="s">
        <v>516</v>
      </c>
      <c r="C8068" s="7" t="s">
        <v>1317</v>
      </c>
      <c r="D8068" s="7" t="n">
        <v>1</v>
      </c>
      <c r="E8068" s="7" t="n">
        <v>118.54</v>
      </c>
      <c r="F8068" s="7" t="n">
        <v>0</v>
      </c>
      <c r="G8068" s="7" t="n">
        <v>0</v>
      </c>
    </row>
    <row r="8069" customFormat="false" ht="15" hidden="false" customHeight="false" outlineLevel="0" collapsed="false">
      <c r="A8069" s="7" t="s">
        <v>23</v>
      </c>
      <c r="B8069" s="7" t="s">
        <v>431</v>
      </c>
      <c r="C8069" s="7" t="s">
        <v>1317</v>
      </c>
      <c r="D8069" s="7" t="n">
        <v>0</v>
      </c>
      <c r="E8069" s="7" t="n">
        <v>0</v>
      </c>
      <c r="F8069" s="7" t="n">
        <v>1</v>
      </c>
      <c r="G8069" s="7" t="n">
        <v>118.54</v>
      </c>
    </row>
    <row r="8070" customFormat="false" ht="15" hidden="false" customHeight="false" outlineLevel="0" collapsed="false">
      <c r="A8070" s="7" t="s">
        <v>23</v>
      </c>
      <c r="B8070" s="7" t="s">
        <v>113</v>
      </c>
      <c r="C8070" s="7" t="s">
        <v>1330</v>
      </c>
      <c r="D8070" s="7" t="n">
        <v>0</v>
      </c>
      <c r="E8070" s="7" t="n">
        <v>0</v>
      </c>
      <c r="F8070" s="7" t="n">
        <v>1</v>
      </c>
      <c r="G8070" s="7" t="n">
        <v>46.82</v>
      </c>
    </row>
    <row r="8071" customFormat="false" ht="15" hidden="false" customHeight="false" outlineLevel="0" collapsed="false">
      <c r="A8071" s="7" t="s">
        <v>23</v>
      </c>
      <c r="B8071" s="7" t="s">
        <v>111</v>
      </c>
      <c r="C8071" s="7" t="s">
        <v>1330</v>
      </c>
      <c r="D8071" s="7" t="n">
        <v>0</v>
      </c>
      <c r="E8071" s="7" t="n">
        <v>0</v>
      </c>
      <c r="F8071" s="7" t="n">
        <v>4</v>
      </c>
      <c r="G8071" s="7" t="n">
        <v>187.3</v>
      </c>
    </row>
    <row r="8072" customFormat="false" ht="15" hidden="false" customHeight="false" outlineLevel="0" collapsed="false">
      <c r="A8072" s="7" t="s">
        <v>23</v>
      </c>
      <c r="B8072" s="7" t="s">
        <v>222</v>
      </c>
      <c r="C8072" s="7" t="s">
        <v>1331</v>
      </c>
      <c r="D8072" s="7" t="n">
        <v>0</v>
      </c>
      <c r="E8072" s="7" t="n">
        <v>0</v>
      </c>
      <c r="F8072" s="7" t="n">
        <v>1</v>
      </c>
      <c r="G8072" s="7" t="n">
        <v>70.26</v>
      </c>
    </row>
    <row r="8073" customFormat="false" ht="15" hidden="false" customHeight="false" outlineLevel="0" collapsed="false">
      <c r="A8073" s="7" t="s">
        <v>23</v>
      </c>
      <c r="B8073" s="7" t="s">
        <v>225</v>
      </c>
      <c r="C8073" s="7" t="s">
        <v>1331</v>
      </c>
      <c r="D8073" s="7" t="n">
        <v>0</v>
      </c>
      <c r="E8073" s="7" t="n">
        <v>0</v>
      </c>
      <c r="F8073" s="7" t="n">
        <v>1</v>
      </c>
      <c r="G8073" s="7" t="n">
        <v>70.26</v>
      </c>
    </row>
    <row r="8074" customFormat="false" ht="15" hidden="false" customHeight="false" outlineLevel="0" collapsed="false">
      <c r="A8074" s="7" t="s">
        <v>23</v>
      </c>
      <c r="B8074" s="7" t="s">
        <v>248</v>
      </c>
      <c r="C8074" s="7" t="s">
        <v>1331</v>
      </c>
      <c r="D8074" s="7" t="n">
        <v>0</v>
      </c>
      <c r="E8074" s="7" t="n">
        <v>0</v>
      </c>
      <c r="F8074" s="7" t="n">
        <v>1</v>
      </c>
      <c r="G8074" s="7" t="n">
        <v>70.26</v>
      </c>
    </row>
    <row r="8075" customFormat="false" ht="15" hidden="false" customHeight="false" outlineLevel="0" collapsed="false">
      <c r="A8075" s="7" t="s">
        <v>23</v>
      </c>
      <c r="B8075" s="7" t="s">
        <v>271</v>
      </c>
      <c r="C8075" s="7" t="s">
        <v>1335</v>
      </c>
      <c r="D8075" s="7" t="n">
        <v>1</v>
      </c>
      <c r="E8075" s="7" t="n">
        <v>30.89</v>
      </c>
      <c r="F8075" s="7" t="n">
        <v>0</v>
      </c>
      <c r="G8075" s="7" t="n">
        <v>0</v>
      </c>
    </row>
    <row r="8076" customFormat="false" ht="15" hidden="false" customHeight="false" outlineLevel="0" collapsed="false">
      <c r="A8076" s="7" t="s">
        <v>23</v>
      </c>
      <c r="B8076" s="7" t="s">
        <v>289</v>
      </c>
      <c r="C8076" s="7" t="s">
        <v>1335</v>
      </c>
      <c r="D8076" s="7" t="n">
        <v>1</v>
      </c>
      <c r="E8076" s="7" t="n">
        <v>30.89</v>
      </c>
      <c r="F8076" s="7" t="n">
        <v>0</v>
      </c>
      <c r="G8076" s="7" t="n">
        <v>0</v>
      </c>
    </row>
    <row r="8077" customFormat="false" ht="15" hidden="false" customHeight="false" outlineLevel="0" collapsed="false">
      <c r="A8077" s="7" t="s">
        <v>23</v>
      </c>
      <c r="B8077" s="7" t="s">
        <v>327</v>
      </c>
      <c r="C8077" s="7" t="s">
        <v>1335</v>
      </c>
      <c r="D8077" s="7" t="n">
        <v>1</v>
      </c>
      <c r="E8077" s="7" t="n">
        <v>30.89</v>
      </c>
      <c r="F8077" s="7" t="n">
        <v>0</v>
      </c>
      <c r="G8077" s="7" t="n">
        <v>0</v>
      </c>
    </row>
    <row r="8078" customFormat="false" ht="15" hidden="false" customHeight="false" outlineLevel="0" collapsed="false">
      <c r="A8078" s="7" t="s">
        <v>23</v>
      </c>
      <c r="B8078" s="7" t="s">
        <v>316</v>
      </c>
      <c r="C8078" s="7" t="s">
        <v>1335</v>
      </c>
      <c r="D8078" s="7" t="n">
        <v>1</v>
      </c>
      <c r="E8078" s="7" t="n">
        <v>30.89</v>
      </c>
      <c r="F8078" s="7" t="n">
        <v>0</v>
      </c>
      <c r="G8078" s="7" t="n">
        <v>0</v>
      </c>
    </row>
    <row r="8079" customFormat="false" ht="15" hidden="false" customHeight="false" outlineLevel="0" collapsed="false">
      <c r="A8079" s="7" t="s">
        <v>23</v>
      </c>
      <c r="B8079" s="7" t="s">
        <v>123</v>
      </c>
      <c r="C8079" s="7" t="s">
        <v>1340</v>
      </c>
      <c r="D8079" s="7" t="n">
        <v>0</v>
      </c>
      <c r="E8079" s="7" t="n">
        <v>0</v>
      </c>
      <c r="F8079" s="7" t="n">
        <v>2</v>
      </c>
      <c r="G8079" s="7" t="n">
        <v>60.84</v>
      </c>
    </row>
    <row r="8080" customFormat="false" ht="15" hidden="false" customHeight="false" outlineLevel="0" collapsed="false">
      <c r="A8080" s="7" t="s">
        <v>23</v>
      </c>
      <c r="B8080" s="7" t="s">
        <v>150</v>
      </c>
      <c r="C8080" s="7" t="s">
        <v>1349</v>
      </c>
      <c r="D8080" s="7" t="n">
        <v>0</v>
      </c>
      <c r="E8080" s="7" t="n">
        <v>0</v>
      </c>
      <c r="F8080" s="7" t="n">
        <v>5</v>
      </c>
      <c r="G8080" s="7" t="n">
        <v>93.52</v>
      </c>
    </row>
    <row r="8081" customFormat="false" ht="15" hidden="false" customHeight="false" outlineLevel="0" collapsed="false">
      <c r="A8081" s="7" t="s">
        <v>23</v>
      </c>
      <c r="B8081" s="7" t="s">
        <v>183</v>
      </c>
      <c r="C8081" s="7" t="s">
        <v>1351</v>
      </c>
      <c r="D8081" s="7" t="n">
        <v>0</v>
      </c>
      <c r="E8081" s="7" t="n">
        <v>0</v>
      </c>
      <c r="F8081" s="7" t="n">
        <v>2</v>
      </c>
      <c r="G8081" s="7" t="n">
        <v>65.53</v>
      </c>
    </row>
    <row r="8082" customFormat="false" ht="15" hidden="false" customHeight="false" outlineLevel="0" collapsed="false">
      <c r="A8082" s="7" t="s">
        <v>23</v>
      </c>
      <c r="B8082" s="7" t="s">
        <v>180</v>
      </c>
      <c r="C8082" s="7" t="s">
        <v>1353</v>
      </c>
      <c r="D8082" s="7" t="n">
        <v>0</v>
      </c>
      <c r="E8082" s="7" t="n">
        <v>0</v>
      </c>
      <c r="F8082" s="7" t="n">
        <v>2</v>
      </c>
      <c r="G8082" s="7" t="n">
        <v>74.91</v>
      </c>
    </row>
    <row r="8083" customFormat="false" ht="15" hidden="false" customHeight="false" outlineLevel="0" collapsed="false">
      <c r="A8083" s="7" t="s">
        <v>23</v>
      </c>
      <c r="B8083" s="7" t="s">
        <v>114</v>
      </c>
      <c r="C8083" s="7" t="s">
        <v>1354</v>
      </c>
      <c r="D8083" s="7" t="n">
        <v>2</v>
      </c>
      <c r="E8083" s="7" t="n">
        <v>80.53</v>
      </c>
      <c r="F8083" s="7" t="n">
        <v>0</v>
      </c>
      <c r="G8083" s="7" t="n">
        <v>0</v>
      </c>
    </row>
    <row r="8084" customFormat="false" ht="15" hidden="false" customHeight="false" outlineLevel="0" collapsed="false">
      <c r="A8084" s="7" t="s">
        <v>23</v>
      </c>
      <c r="B8084" s="7" t="s">
        <v>323</v>
      </c>
      <c r="C8084" s="7" t="s">
        <v>1355</v>
      </c>
      <c r="D8084" s="7" t="n">
        <v>2</v>
      </c>
      <c r="E8084" s="7" t="n">
        <v>60.84</v>
      </c>
      <c r="F8084" s="7" t="n">
        <v>0</v>
      </c>
      <c r="G8084" s="7" t="n">
        <v>0</v>
      </c>
    </row>
    <row r="8085" customFormat="false" ht="15" hidden="false" customHeight="false" outlineLevel="0" collapsed="false">
      <c r="A8085" s="7" t="s">
        <v>23</v>
      </c>
      <c r="B8085" s="7" t="s">
        <v>94</v>
      </c>
      <c r="C8085" s="7" t="s">
        <v>1366</v>
      </c>
      <c r="D8085" s="7" t="n">
        <v>1</v>
      </c>
      <c r="E8085" s="7" t="n">
        <v>100.5</v>
      </c>
      <c r="F8085" s="7" t="n">
        <v>0</v>
      </c>
      <c r="G8085" s="7" t="n">
        <v>0</v>
      </c>
    </row>
    <row r="8086" customFormat="false" ht="15" hidden="false" customHeight="false" outlineLevel="0" collapsed="false">
      <c r="A8086" s="7" t="s">
        <v>23</v>
      </c>
      <c r="B8086" s="7" t="s">
        <v>92</v>
      </c>
      <c r="C8086" s="7" t="s">
        <v>1366</v>
      </c>
      <c r="D8086" s="7" t="n">
        <v>1</v>
      </c>
      <c r="E8086" s="7" t="n">
        <v>100.5</v>
      </c>
      <c r="F8086" s="7" t="n">
        <v>0</v>
      </c>
      <c r="G8086" s="7" t="n">
        <v>0</v>
      </c>
    </row>
    <row r="8087" customFormat="false" ht="15" hidden="false" customHeight="false" outlineLevel="0" collapsed="false">
      <c r="A8087" s="7" t="s">
        <v>23</v>
      </c>
      <c r="B8087" s="7" t="s">
        <v>91</v>
      </c>
      <c r="C8087" s="7" t="s">
        <v>1366</v>
      </c>
      <c r="D8087" s="7" t="n">
        <v>1</v>
      </c>
      <c r="E8087" s="7" t="n">
        <v>100.5</v>
      </c>
      <c r="F8087" s="7" t="n">
        <v>0</v>
      </c>
      <c r="G8087" s="7" t="n">
        <v>0</v>
      </c>
    </row>
    <row r="8088" customFormat="false" ht="15" hidden="false" customHeight="false" outlineLevel="0" collapsed="false">
      <c r="A8088" s="7" t="s">
        <v>23</v>
      </c>
      <c r="B8088" s="7" t="s">
        <v>91</v>
      </c>
      <c r="C8088" s="7" t="s">
        <v>1366</v>
      </c>
      <c r="D8088" s="7" t="n">
        <v>0</v>
      </c>
      <c r="E8088" s="7" t="n">
        <v>0</v>
      </c>
      <c r="F8088" s="7" t="n">
        <v>1</v>
      </c>
      <c r="G8088" s="7" t="n">
        <v>118.54</v>
      </c>
    </row>
    <row r="8089" customFormat="false" ht="15" hidden="false" customHeight="false" outlineLevel="0" collapsed="false">
      <c r="A8089" s="7" t="s">
        <v>23</v>
      </c>
      <c r="B8089" s="7" t="s">
        <v>97</v>
      </c>
      <c r="C8089" s="7" t="s">
        <v>1367</v>
      </c>
      <c r="D8089" s="7" t="n">
        <v>1</v>
      </c>
      <c r="E8089" s="7" t="n">
        <v>100.5</v>
      </c>
      <c r="F8089" s="7" t="n">
        <v>0</v>
      </c>
      <c r="G8089" s="7" t="n">
        <v>0</v>
      </c>
    </row>
    <row r="8090" customFormat="false" ht="15" hidden="false" customHeight="false" outlineLevel="0" collapsed="false">
      <c r="A8090" s="7" t="s">
        <v>23</v>
      </c>
      <c r="B8090" s="7" t="s">
        <v>93</v>
      </c>
      <c r="C8090" s="7" t="s">
        <v>1367</v>
      </c>
      <c r="D8090" s="7" t="n">
        <v>1</v>
      </c>
      <c r="E8090" s="7" t="n">
        <v>100.5</v>
      </c>
      <c r="F8090" s="7" t="n">
        <v>0</v>
      </c>
      <c r="G8090" s="7" t="n">
        <v>0</v>
      </c>
    </row>
    <row r="8091" customFormat="false" ht="15" hidden="false" customHeight="false" outlineLevel="0" collapsed="false">
      <c r="A8091" s="7" t="s">
        <v>23</v>
      </c>
      <c r="B8091" s="7" t="s">
        <v>90</v>
      </c>
      <c r="C8091" s="7" t="s">
        <v>1367</v>
      </c>
      <c r="D8091" s="7" t="n">
        <v>1</v>
      </c>
      <c r="E8091" s="7" t="n">
        <v>118.54</v>
      </c>
      <c r="F8091" s="7" t="n">
        <v>1</v>
      </c>
      <c r="G8091" s="7" t="n">
        <v>118.54</v>
      </c>
    </row>
    <row r="8092" customFormat="false" ht="15" hidden="false" customHeight="false" outlineLevel="0" collapsed="false">
      <c r="A8092" s="7" t="s">
        <v>23</v>
      </c>
      <c r="B8092" s="7" t="s">
        <v>90</v>
      </c>
      <c r="C8092" s="7" t="s">
        <v>1367</v>
      </c>
      <c r="D8092" s="7" t="n">
        <v>1</v>
      </c>
      <c r="E8092" s="7" t="n">
        <v>100.5</v>
      </c>
      <c r="F8092" s="7" t="n">
        <v>0</v>
      </c>
      <c r="G8092" s="7" t="n">
        <v>0</v>
      </c>
    </row>
    <row r="8093" customFormat="false" ht="15" hidden="false" customHeight="false" outlineLevel="0" collapsed="false">
      <c r="A8093" s="7" t="s">
        <v>23</v>
      </c>
      <c r="B8093" s="7" t="s">
        <v>95</v>
      </c>
      <c r="C8093" s="7" t="s">
        <v>1368</v>
      </c>
      <c r="D8093" s="7" t="n">
        <v>1</v>
      </c>
      <c r="E8093" s="7" t="n">
        <v>100.5</v>
      </c>
      <c r="F8093" s="7" t="n">
        <v>0</v>
      </c>
      <c r="G8093" s="7" t="n">
        <v>0</v>
      </c>
    </row>
    <row r="8094" customFormat="false" ht="15" hidden="false" customHeight="false" outlineLevel="0" collapsed="false">
      <c r="A8094" s="7" t="s">
        <v>23</v>
      </c>
      <c r="B8094" s="7" t="s">
        <v>95</v>
      </c>
      <c r="C8094" s="7" t="s">
        <v>1368</v>
      </c>
      <c r="D8094" s="7" t="n">
        <v>0</v>
      </c>
      <c r="E8094" s="7" t="n">
        <v>0</v>
      </c>
      <c r="F8094" s="7" t="n">
        <v>1</v>
      </c>
      <c r="G8094" s="7" t="n">
        <v>75</v>
      </c>
    </row>
    <row r="8095" customFormat="false" ht="15" hidden="false" customHeight="false" outlineLevel="0" collapsed="false">
      <c r="A8095" s="7" t="s">
        <v>23</v>
      </c>
      <c r="B8095" s="7" t="s">
        <v>89</v>
      </c>
      <c r="C8095" s="7" t="s">
        <v>1368</v>
      </c>
      <c r="D8095" s="7" t="n">
        <v>1</v>
      </c>
      <c r="E8095" s="7" t="n">
        <v>100.5</v>
      </c>
      <c r="F8095" s="7" t="n">
        <v>0</v>
      </c>
      <c r="G8095" s="7" t="n">
        <v>0</v>
      </c>
    </row>
    <row r="8096" customFormat="false" ht="15" hidden="false" customHeight="false" outlineLevel="0" collapsed="false">
      <c r="A8096" s="7" t="s">
        <v>23</v>
      </c>
      <c r="B8096" s="7" t="s">
        <v>89</v>
      </c>
      <c r="C8096" s="7" t="s">
        <v>1368</v>
      </c>
      <c r="D8096" s="7" t="n">
        <v>0</v>
      </c>
      <c r="E8096" s="7" t="n">
        <v>0</v>
      </c>
      <c r="F8096" s="7" t="n">
        <v>1</v>
      </c>
      <c r="G8096" s="7" t="n">
        <v>75</v>
      </c>
    </row>
    <row r="8097" customFormat="false" ht="15" hidden="false" customHeight="false" outlineLevel="0" collapsed="false">
      <c r="A8097" s="7" t="s">
        <v>23</v>
      </c>
      <c r="B8097" s="7" t="s">
        <v>87</v>
      </c>
      <c r="C8097" s="7" t="s">
        <v>1368</v>
      </c>
      <c r="D8097" s="7" t="n">
        <v>0</v>
      </c>
      <c r="E8097" s="7" t="n">
        <v>0</v>
      </c>
      <c r="F8097" s="7" t="n">
        <v>1</v>
      </c>
      <c r="G8097" s="7" t="n">
        <v>75</v>
      </c>
    </row>
    <row r="8098" customFormat="false" ht="15" hidden="false" customHeight="false" outlineLevel="0" collapsed="false">
      <c r="A8098" s="7" t="s">
        <v>23</v>
      </c>
      <c r="B8098" s="7" t="s">
        <v>87</v>
      </c>
      <c r="C8098" s="7" t="s">
        <v>1368</v>
      </c>
      <c r="D8098" s="7" t="n">
        <v>0</v>
      </c>
      <c r="E8098" s="7" t="n">
        <v>0</v>
      </c>
      <c r="F8098" s="7" t="n">
        <v>2</v>
      </c>
      <c r="G8098" s="7" t="n">
        <v>237.08</v>
      </c>
    </row>
    <row r="8099" customFormat="false" ht="15" hidden="false" customHeight="false" outlineLevel="0" collapsed="false">
      <c r="A8099" s="7" t="s">
        <v>23</v>
      </c>
      <c r="B8099" s="7" t="s">
        <v>87</v>
      </c>
      <c r="C8099" s="7" t="s">
        <v>1368</v>
      </c>
      <c r="D8099" s="7" t="n">
        <v>1</v>
      </c>
      <c r="E8099" s="7" t="n">
        <v>100.5</v>
      </c>
      <c r="F8099" s="7" t="n">
        <v>0</v>
      </c>
      <c r="G8099" s="7" t="n">
        <v>0</v>
      </c>
    </row>
    <row r="8100" customFormat="false" ht="15" hidden="false" customHeight="false" outlineLevel="0" collapsed="false">
      <c r="A8100" s="7" t="s">
        <v>23</v>
      </c>
      <c r="B8100" s="7" t="s">
        <v>170</v>
      </c>
      <c r="C8100" s="7" t="s">
        <v>1371</v>
      </c>
      <c r="D8100" s="7" t="n">
        <v>0</v>
      </c>
      <c r="E8100" s="7" t="n">
        <v>0</v>
      </c>
      <c r="F8100" s="7" t="n">
        <v>1</v>
      </c>
      <c r="G8100" s="7" t="n">
        <v>47.29</v>
      </c>
    </row>
    <row r="8101" customFormat="false" ht="15" hidden="false" customHeight="false" outlineLevel="0" collapsed="false">
      <c r="A8101" s="7" t="s">
        <v>23</v>
      </c>
      <c r="B8101" s="7" t="s">
        <v>278</v>
      </c>
      <c r="C8101" s="7" t="s">
        <v>1372</v>
      </c>
      <c r="D8101" s="7" t="n">
        <v>1</v>
      </c>
      <c r="E8101" s="7" t="n">
        <v>60</v>
      </c>
      <c r="F8101" s="7" t="n">
        <v>2</v>
      </c>
      <c r="G8101" s="7" t="n">
        <v>120</v>
      </c>
    </row>
    <row r="8102" customFormat="false" ht="15" hidden="false" customHeight="false" outlineLevel="0" collapsed="false">
      <c r="A8102" s="7" t="s">
        <v>23</v>
      </c>
      <c r="B8102" s="7" t="s">
        <v>268</v>
      </c>
      <c r="C8102" s="7" t="s">
        <v>1372</v>
      </c>
      <c r="D8102" s="7" t="n">
        <v>1</v>
      </c>
      <c r="E8102" s="7" t="n">
        <v>60</v>
      </c>
      <c r="F8102" s="7" t="n">
        <v>2</v>
      </c>
      <c r="G8102" s="7" t="n">
        <v>120</v>
      </c>
    </row>
    <row r="8103" customFormat="false" ht="15" hidden="false" customHeight="false" outlineLevel="0" collapsed="false">
      <c r="A8103" s="7" t="s">
        <v>23</v>
      </c>
      <c r="B8103" s="7" t="s">
        <v>188</v>
      </c>
      <c r="C8103" s="7" t="s">
        <v>1379</v>
      </c>
      <c r="D8103" s="7" t="n">
        <v>5</v>
      </c>
      <c r="E8103" s="7" t="n">
        <v>316.15</v>
      </c>
      <c r="F8103" s="7" t="n">
        <v>0</v>
      </c>
      <c r="G8103" s="7" t="n">
        <v>0</v>
      </c>
    </row>
    <row r="8104" customFormat="false" ht="15" hidden="false" customHeight="false" outlineLevel="0" collapsed="false">
      <c r="A8104" s="7" t="s">
        <v>23</v>
      </c>
      <c r="B8104" s="7" t="s">
        <v>174</v>
      </c>
      <c r="C8104" s="7" t="s">
        <v>1379</v>
      </c>
      <c r="D8104" s="7" t="n">
        <v>6</v>
      </c>
      <c r="E8104" s="7" t="n">
        <v>379.39</v>
      </c>
      <c r="F8104" s="7" t="n">
        <v>0</v>
      </c>
      <c r="G8104" s="7" t="n">
        <v>0</v>
      </c>
    </row>
    <row r="8105" customFormat="false" ht="15" hidden="false" customHeight="false" outlineLevel="0" collapsed="false">
      <c r="A8105" s="7" t="s">
        <v>23</v>
      </c>
      <c r="B8105" s="7" t="s">
        <v>145</v>
      </c>
      <c r="C8105" s="7" t="s">
        <v>1379</v>
      </c>
      <c r="D8105" s="7" t="n">
        <v>3</v>
      </c>
      <c r="E8105" s="7" t="n">
        <v>189.7</v>
      </c>
      <c r="F8105" s="7" t="n">
        <v>0</v>
      </c>
      <c r="G8105" s="7" t="n">
        <v>0</v>
      </c>
    </row>
    <row r="8106" customFormat="false" ht="15" hidden="false" customHeight="false" outlineLevel="0" collapsed="false">
      <c r="A8106" s="7" t="s">
        <v>23</v>
      </c>
      <c r="B8106" s="7" t="s">
        <v>658</v>
      </c>
      <c r="C8106" s="7" t="s">
        <v>1496</v>
      </c>
      <c r="D8106" s="7" t="n">
        <v>0</v>
      </c>
      <c r="E8106" s="7" t="n">
        <v>0</v>
      </c>
      <c r="F8106" s="7" t="n">
        <v>2</v>
      </c>
      <c r="G8106" s="7" t="n">
        <v>126.46</v>
      </c>
    </row>
    <row r="8107" customFormat="false" ht="15" hidden="false" customHeight="false" outlineLevel="0" collapsed="false">
      <c r="A8107" s="7" t="s">
        <v>23</v>
      </c>
      <c r="B8107" s="7" t="s">
        <v>259</v>
      </c>
      <c r="C8107" s="7" t="s">
        <v>1388</v>
      </c>
      <c r="D8107" s="7" t="n">
        <v>2</v>
      </c>
      <c r="E8107" s="7" t="n">
        <v>61.78</v>
      </c>
      <c r="F8107" s="7" t="n">
        <v>0</v>
      </c>
      <c r="G8107" s="7" t="n">
        <v>0</v>
      </c>
    </row>
    <row r="8108" customFormat="false" ht="15" hidden="false" customHeight="false" outlineLevel="0" collapsed="false">
      <c r="A8108" s="7" t="s">
        <v>23</v>
      </c>
      <c r="B8108" s="7" t="s">
        <v>273</v>
      </c>
      <c r="C8108" s="7" t="s">
        <v>1388</v>
      </c>
      <c r="D8108" s="7" t="n">
        <v>1</v>
      </c>
      <c r="E8108" s="7" t="n">
        <v>30.89</v>
      </c>
      <c r="F8108" s="7" t="n">
        <v>0</v>
      </c>
      <c r="G8108" s="7" t="n">
        <v>0</v>
      </c>
    </row>
    <row r="8109" customFormat="false" ht="15" hidden="false" customHeight="false" outlineLevel="0" collapsed="false">
      <c r="A8109" s="7" t="s">
        <v>23</v>
      </c>
      <c r="B8109" s="7" t="s">
        <v>324</v>
      </c>
      <c r="C8109" s="7" t="s">
        <v>1388</v>
      </c>
      <c r="D8109" s="7" t="n">
        <v>1</v>
      </c>
      <c r="E8109" s="7" t="n">
        <v>30.89</v>
      </c>
      <c r="F8109" s="7" t="n">
        <v>0</v>
      </c>
      <c r="G8109" s="7" t="n">
        <v>0</v>
      </c>
    </row>
    <row r="8110" customFormat="false" ht="15" hidden="false" customHeight="false" outlineLevel="0" collapsed="false">
      <c r="A8110" s="7" t="s">
        <v>23</v>
      </c>
      <c r="B8110" s="7" t="s">
        <v>280</v>
      </c>
      <c r="C8110" s="7" t="s">
        <v>1388</v>
      </c>
      <c r="D8110" s="7" t="n">
        <v>1</v>
      </c>
      <c r="E8110" s="7" t="n">
        <v>30.89</v>
      </c>
      <c r="F8110" s="7" t="n">
        <v>0</v>
      </c>
      <c r="G8110" s="7" t="n">
        <v>0</v>
      </c>
    </row>
    <row r="8111" customFormat="false" ht="15" hidden="false" customHeight="false" outlineLevel="0" collapsed="false">
      <c r="A8111" s="7" t="s">
        <v>23</v>
      </c>
      <c r="B8111" s="7" t="s">
        <v>184</v>
      </c>
      <c r="C8111" s="7" t="s">
        <v>1399</v>
      </c>
      <c r="D8111" s="7" t="n">
        <v>3</v>
      </c>
      <c r="E8111" s="7" t="n">
        <v>148.91</v>
      </c>
      <c r="F8111" s="7" t="n">
        <v>0</v>
      </c>
      <c r="G8111" s="7" t="n">
        <v>0</v>
      </c>
    </row>
    <row r="8112" customFormat="false" ht="15" hidden="false" customHeight="false" outlineLevel="0" collapsed="false">
      <c r="A8112" s="7" t="s">
        <v>23</v>
      </c>
      <c r="B8112" s="7" t="s">
        <v>186</v>
      </c>
      <c r="C8112" s="7" t="s">
        <v>1399</v>
      </c>
      <c r="D8112" s="7" t="n">
        <v>3</v>
      </c>
      <c r="E8112" s="7" t="n">
        <v>148.91</v>
      </c>
      <c r="F8112" s="7" t="n">
        <v>1</v>
      </c>
      <c r="G8112" s="7" t="n">
        <v>49.63</v>
      </c>
    </row>
    <row r="8113" customFormat="false" ht="15" hidden="false" customHeight="false" outlineLevel="0" collapsed="false">
      <c r="A8113" s="7" t="s">
        <v>23</v>
      </c>
      <c r="B8113" s="7" t="s">
        <v>200</v>
      </c>
      <c r="C8113" s="7" t="s">
        <v>1399</v>
      </c>
      <c r="D8113" s="7" t="n">
        <v>0</v>
      </c>
      <c r="E8113" s="7" t="n">
        <v>0</v>
      </c>
      <c r="F8113" s="7" t="n">
        <v>1</v>
      </c>
      <c r="G8113" s="7" t="n">
        <v>49.63</v>
      </c>
    </row>
    <row r="8114" customFormat="false" ht="15" hidden="false" customHeight="false" outlineLevel="0" collapsed="false">
      <c r="A8114" s="7" t="s">
        <v>23</v>
      </c>
      <c r="B8114" s="7" t="s">
        <v>640</v>
      </c>
      <c r="C8114" s="7" t="s">
        <v>1491</v>
      </c>
      <c r="D8114" s="7" t="n">
        <v>1</v>
      </c>
      <c r="E8114" s="7" t="n">
        <v>0</v>
      </c>
      <c r="F8114" s="7" t="n">
        <v>0</v>
      </c>
      <c r="G8114" s="7" t="n">
        <v>0</v>
      </c>
    </row>
    <row r="8115" customFormat="false" ht="15" hidden="false" customHeight="false" outlineLevel="0" collapsed="false">
      <c r="A8115" s="7" t="s">
        <v>23</v>
      </c>
      <c r="B8115" s="7" t="s">
        <v>641</v>
      </c>
      <c r="C8115" s="7" t="s">
        <v>1492</v>
      </c>
      <c r="D8115" s="7" t="n">
        <v>1</v>
      </c>
      <c r="E8115" s="7" t="n">
        <v>0.01</v>
      </c>
      <c r="F8115" s="7" t="n">
        <v>0</v>
      </c>
      <c r="G8115" s="7" t="n">
        <v>0</v>
      </c>
    </row>
    <row r="8116" customFormat="false" ht="15" hidden="false" customHeight="false" outlineLevel="0" collapsed="false">
      <c r="A8116" s="7" t="s">
        <v>23</v>
      </c>
      <c r="B8116" s="7" t="s">
        <v>129</v>
      </c>
      <c r="C8116" s="7" t="s">
        <v>1426</v>
      </c>
      <c r="D8116" s="7" t="n">
        <v>1</v>
      </c>
      <c r="E8116" s="7" t="n">
        <v>49</v>
      </c>
      <c r="F8116" s="7" t="n">
        <v>0</v>
      </c>
      <c r="G8116" s="7" t="n">
        <v>0</v>
      </c>
    </row>
    <row r="8117" customFormat="false" ht="15" hidden="false" customHeight="false" outlineLevel="0" collapsed="false">
      <c r="A8117" s="7" t="s">
        <v>23</v>
      </c>
      <c r="B8117" s="7" t="s">
        <v>155</v>
      </c>
      <c r="C8117" s="7" t="s">
        <v>1426</v>
      </c>
      <c r="D8117" s="7" t="n">
        <v>1</v>
      </c>
      <c r="E8117" s="7" t="n">
        <v>49</v>
      </c>
      <c r="F8117" s="7" t="n">
        <v>0</v>
      </c>
      <c r="G8117" s="7" t="n">
        <v>0</v>
      </c>
    </row>
    <row r="8118" customFormat="false" ht="15" hidden="false" customHeight="false" outlineLevel="0" collapsed="false">
      <c r="A8118" s="7" t="s">
        <v>23</v>
      </c>
      <c r="B8118" s="7" t="s">
        <v>199</v>
      </c>
      <c r="C8118" s="7" t="s">
        <v>1426</v>
      </c>
      <c r="D8118" s="7" t="n">
        <v>1</v>
      </c>
      <c r="E8118" s="7" t="n">
        <v>49</v>
      </c>
      <c r="F8118" s="7" t="n">
        <v>0</v>
      </c>
      <c r="G8118" s="7" t="n">
        <v>0</v>
      </c>
    </row>
    <row r="8119" customFormat="false" ht="15" hidden="false" customHeight="false" outlineLevel="0" collapsed="false">
      <c r="A8119" s="7" t="s">
        <v>23</v>
      </c>
      <c r="B8119" s="7" t="s">
        <v>176</v>
      </c>
      <c r="C8119" s="7" t="s">
        <v>1426</v>
      </c>
      <c r="D8119" s="7" t="n">
        <v>2</v>
      </c>
      <c r="E8119" s="7" t="n">
        <v>98.02</v>
      </c>
      <c r="F8119" s="7" t="n">
        <v>0</v>
      </c>
      <c r="G8119" s="7" t="n">
        <v>0</v>
      </c>
    </row>
    <row r="8120" customFormat="false" ht="15" hidden="false" customHeight="false" outlineLevel="0" collapsed="false">
      <c r="A8120" s="7" t="s">
        <v>23</v>
      </c>
      <c r="B8120" s="7" t="s">
        <v>226</v>
      </c>
      <c r="C8120" s="7" t="s">
        <v>1427</v>
      </c>
      <c r="D8120" s="7" t="n">
        <v>1</v>
      </c>
      <c r="E8120" s="7" t="n">
        <v>51.98</v>
      </c>
      <c r="F8120" s="7" t="n">
        <v>0</v>
      </c>
      <c r="G8120" s="7" t="n">
        <v>0</v>
      </c>
    </row>
    <row r="8121" customFormat="false" ht="15" hidden="false" customHeight="false" outlineLevel="0" collapsed="false">
      <c r="A8121" s="7" t="s">
        <v>23</v>
      </c>
      <c r="B8121" s="7" t="s">
        <v>161</v>
      </c>
      <c r="C8121" s="7" t="s">
        <v>1428</v>
      </c>
      <c r="D8121" s="7" t="n">
        <v>1</v>
      </c>
      <c r="E8121" s="7" t="n">
        <v>140</v>
      </c>
      <c r="F8121" s="7" t="n">
        <v>1</v>
      </c>
      <c r="G8121" s="7" t="n">
        <v>140</v>
      </c>
    </row>
    <row r="8122" customFormat="false" ht="15" hidden="false" customHeight="false" outlineLevel="0" collapsed="false">
      <c r="A8122" s="7" t="s">
        <v>23</v>
      </c>
      <c r="B8122" s="7" t="s">
        <v>204</v>
      </c>
      <c r="C8122" s="7" t="s">
        <v>1428</v>
      </c>
      <c r="D8122" s="7" t="n">
        <v>1</v>
      </c>
      <c r="E8122" s="7" t="n">
        <v>140</v>
      </c>
      <c r="F8122" s="7" t="n">
        <v>1</v>
      </c>
      <c r="G8122" s="7" t="n">
        <v>140</v>
      </c>
    </row>
    <row r="8123" customFormat="false" ht="15" hidden="false" customHeight="false" outlineLevel="0" collapsed="false">
      <c r="A8123" s="7" t="s">
        <v>23</v>
      </c>
      <c r="B8123" s="7" t="s">
        <v>196</v>
      </c>
      <c r="C8123" s="7" t="s">
        <v>1428</v>
      </c>
      <c r="D8123" s="7" t="n">
        <v>1</v>
      </c>
      <c r="E8123" s="7" t="n">
        <v>140</v>
      </c>
      <c r="F8123" s="7" t="n">
        <v>1</v>
      </c>
      <c r="G8123" s="7" t="n">
        <v>140</v>
      </c>
    </row>
    <row r="8124" customFormat="false" ht="15" hidden="false" customHeight="false" outlineLevel="0" collapsed="false">
      <c r="A8124" s="7" t="s">
        <v>23</v>
      </c>
      <c r="B8124" s="7" t="s">
        <v>156</v>
      </c>
      <c r="C8124" s="7" t="s">
        <v>1430</v>
      </c>
      <c r="D8124" s="7" t="n">
        <v>1</v>
      </c>
      <c r="E8124" s="7" t="n">
        <v>65</v>
      </c>
      <c r="F8124" s="7" t="n">
        <v>0</v>
      </c>
      <c r="G8124" s="7" t="n">
        <v>0</v>
      </c>
    </row>
    <row r="8125" customFormat="false" ht="15" hidden="false" customHeight="false" outlineLevel="0" collapsed="false">
      <c r="A8125" s="7" t="s">
        <v>23</v>
      </c>
      <c r="B8125" s="7" t="s">
        <v>402</v>
      </c>
      <c r="C8125" s="7" t="s">
        <v>1433</v>
      </c>
      <c r="D8125" s="7" t="n">
        <v>1</v>
      </c>
      <c r="E8125" s="7" t="n">
        <v>30.89</v>
      </c>
      <c r="F8125" s="7" t="n">
        <v>0</v>
      </c>
      <c r="G8125" s="7" t="n">
        <v>0</v>
      </c>
    </row>
    <row r="8126" customFormat="false" ht="15" hidden="false" customHeight="false" outlineLevel="0" collapsed="false">
      <c r="A8126" s="7" t="s">
        <v>23</v>
      </c>
      <c r="B8126" s="7" t="s">
        <v>320</v>
      </c>
      <c r="C8126" s="7" t="s">
        <v>1433</v>
      </c>
      <c r="D8126" s="7" t="n">
        <v>1</v>
      </c>
      <c r="E8126" s="7" t="n">
        <v>30.89</v>
      </c>
      <c r="F8126" s="7" t="n">
        <v>0</v>
      </c>
      <c r="G8126" s="7" t="n">
        <v>0</v>
      </c>
    </row>
    <row r="8127" customFormat="false" ht="15" hidden="false" customHeight="false" outlineLevel="0" collapsed="false">
      <c r="A8127" s="7" t="s">
        <v>23</v>
      </c>
      <c r="B8127" s="7" t="s">
        <v>345</v>
      </c>
      <c r="C8127" s="7" t="s">
        <v>1433</v>
      </c>
      <c r="D8127" s="7" t="n">
        <v>1</v>
      </c>
      <c r="E8127" s="7" t="n">
        <v>30.89</v>
      </c>
      <c r="F8127" s="7" t="n">
        <v>0</v>
      </c>
      <c r="G8127" s="7" t="n">
        <v>0</v>
      </c>
    </row>
    <row r="8128" customFormat="false" ht="15" hidden="false" customHeight="false" outlineLevel="0" collapsed="false">
      <c r="A8128" s="7" t="s">
        <v>23</v>
      </c>
      <c r="B8128" s="7" t="s">
        <v>366</v>
      </c>
      <c r="C8128" s="7" t="s">
        <v>1433</v>
      </c>
      <c r="D8128" s="7" t="n">
        <v>1</v>
      </c>
      <c r="E8128" s="7" t="n">
        <v>30.89</v>
      </c>
      <c r="F8128" s="7" t="n">
        <v>0</v>
      </c>
      <c r="G8128" s="7" t="n">
        <v>0</v>
      </c>
    </row>
    <row r="8129" customFormat="false" ht="15" hidden="false" customHeight="false" outlineLevel="0" collapsed="false">
      <c r="A8129" s="7" t="s">
        <v>23</v>
      </c>
      <c r="B8129" s="7" t="s">
        <v>175</v>
      </c>
      <c r="C8129" s="7" t="s">
        <v>1437</v>
      </c>
      <c r="D8129" s="7" t="n">
        <v>0</v>
      </c>
      <c r="E8129" s="7" t="n">
        <v>0</v>
      </c>
      <c r="F8129" s="7" t="n">
        <v>1</v>
      </c>
      <c r="G8129" s="7" t="n">
        <v>37.45</v>
      </c>
    </row>
    <row r="8130" customFormat="false" ht="15" hidden="false" customHeight="false" outlineLevel="0" collapsed="false">
      <c r="A8130" s="7" t="s">
        <v>23</v>
      </c>
      <c r="B8130" s="7" t="s">
        <v>192</v>
      </c>
      <c r="C8130" s="7" t="s">
        <v>1311</v>
      </c>
      <c r="D8130" s="7" t="n">
        <v>0</v>
      </c>
      <c r="E8130" s="7" t="n">
        <v>0</v>
      </c>
      <c r="F8130" s="7" t="n">
        <v>2</v>
      </c>
      <c r="G8130" s="7" t="n">
        <v>84.3</v>
      </c>
    </row>
    <row r="8131" customFormat="false" ht="15" hidden="false" customHeight="false" outlineLevel="0" collapsed="false">
      <c r="A8131" s="7" t="s">
        <v>23</v>
      </c>
      <c r="B8131" s="7" t="s">
        <v>265</v>
      </c>
      <c r="C8131" s="7" t="s">
        <v>1439</v>
      </c>
      <c r="D8131" s="7" t="n">
        <v>0</v>
      </c>
      <c r="E8131" s="7" t="n">
        <v>0</v>
      </c>
      <c r="F8131" s="7" t="n">
        <v>3</v>
      </c>
      <c r="G8131" s="7" t="n">
        <v>112.36</v>
      </c>
    </row>
    <row r="8132" customFormat="false" ht="15" hidden="false" customHeight="false" outlineLevel="0" collapsed="false">
      <c r="A8132" s="7" t="s">
        <v>23</v>
      </c>
      <c r="B8132" s="7" t="s">
        <v>103</v>
      </c>
      <c r="C8132" s="7" t="s">
        <v>1443</v>
      </c>
      <c r="D8132" s="7" t="n">
        <v>1</v>
      </c>
      <c r="E8132" s="7" t="n">
        <v>72.61</v>
      </c>
      <c r="F8132" s="7" t="n">
        <v>0</v>
      </c>
      <c r="G8132" s="7" t="n">
        <v>0</v>
      </c>
    </row>
    <row r="8133" customFormat="false" ht="15" hidden="false" customHeight="false" outlineLevel="0" collapsed="false">
      <c r="A8133" s="7" t="s">
        <v>23</v>
      </c>
      <c r="B8133" s="7" t="s">
        <v>103</v>
      </c>
      <c r="C8133" s="7" t="s">
        <v>1443</v>
      </c>
      <c r="D8133" s="7" t="n">
        <v>0</v>
      </c>
      <c r="E8133" s="7" t="n">
        <v>0</v>
      </c>
      <c r="F8133" s="7" t="n">
        <v>7</v>
      </c>
      <c r="G8133" s="7" t="n">
        <v>557.55</v>
      </c>
    </row>
    <row r="8134" customFormat="false" ht="15" hidden="false" customHeight="false" outlineLevel="0" collapsed="false">
      <c r="A8134" s="7" t="s">
        <v>23</v>
      </c>
      <c r="B8134" s="7" t="s">
        <v>124</v>
      </c>
      <c r="C8134" s="7" t="s">
        <v>1449</v>
      </c>
      <c r="D8134" s="7" t="n">
        <v>0</v>
      </c>
      <c r="E8134" s="7" t="n">
        <v>0</v>
      </c>
      <c r="F8134" s="7" t="n">
        <v>5</v>
      </c>
      <c r="G8134" s="7" t="n">
        <v>107.59</v>
      </c>
    </row>
    <row r="8135" customFormat="false" ht="15" hidden="false" customHeight="false" outlineLevel="0" collapsed="false">
      <c r="A8135" s="7" t="s">
        <v>23</v>
      </c>
      <c r="B8135" s="7" t="s">
        <v>124</v>
      </c>
      <c r="C8135" s="7" t="s">
        <v>1449</v>
      </c>
      <c r="D8135" s="7" t="n">
        <v>0</v>
      </c>
      <c r="E8135" s="7" t="n">
        <v>0</v>
      </c>
      <c r="F8135" s="7" t="n">
        <v>1</v>
      </c>
      <c r="G8135" s="7" t="n">
        <v>0.01</v>
      </c>
    </row>
    <row r="8136" customFormat="false" ht="15" hidden="false" customHeight="false" outlineLevel="0" collapsed="false">
      <c r="A8136" s="7" t="s">
        <v>23</v>
      </c>
      <c r="B8136" s="7" t="s">
        <v>143</v>
      </c>
      <c r="C8136" s="7" t="s">
        <v>1450</v>
      </c>
      <c r="D8136" s="7" t="n">
        <v>6</v>
      </c>
      <c r="E8136" s="7" t="n">
        <v>140.4</v>
      </c>
      <c r="F8136" s="7" t="n">
        <v>5</v>
      </c>
      <c r="G8136" s="7" t="n">
        <v>117</v>
      </c>
    </row>
    <row r="8137" customFormat="false" ht="15" hidden="false" customHeight="false" outlineLevel="0" collapsed="false">
      <c r="A8137" s="7" t="s">
        <v>23</v>
      </c>
      <c r="B8137" s="7" t="s">
        <v>143</v>
      </c>
      <c r="C8137" s="7" t="s">
        <v>1450</v>
      </c>
      <c r="D8137" s="7" t="n">
        <v>0</v>
      </c>
      <c r="E8137" s="7" t="n">
        <v>0</v>
      </c>
      <c r="F8137" s="7" t="n">
        <v>1</v>
      </c>
      <c r="G8137" s="7" t="n">
        <v>0.01</v>
      </c>
    </row>
    <row r="8138" customFormat="false" ht="15" hidden="false" customHeight="false" outlineLevel="0" collapsed="false">
      <c r="A8138" s="7" t="s">
        <v>23</v>
      </c>
      <c r="B8138" s="7" t="s">
        <v>105</v>
      </c>
      <c r="C8138" s="7" t="s">
        <v>1453</v>
      </c>
      <c r="D8138" s="7" t="n">
        <v>0</v>
      </c>
      <c r="E8138" s="7" t="n">
        <v>0</v>
      </c>
      <c r="F8138" s="7" t="n">
        <v>2</v>
      </c>
      <c r="G8138" s="7" t="n">
        <v>73.03</v>
      </c>
    </row>
    <row r="8139" customFormat="false" ht="15" hidden="false" customHeight="false" outlineLevel="0" collapsed="false">
      <c r="A8139" s="7" t="s">
        <v>23</v>
      </c>
      <c r="B8139" s="7" t="s">
        <v>691</v>
      </c>
      <c r="C8139" s="7" t="s">
        <v>1498</v>
      </c>
      <c r="D8139" s="7" t="n">
        <v>0</v>
      </c>
      <c r="E8139" s="7" t="n">
        <v>0</v>
      </c>
      <c r="F8139" s="7" t="n">
        <v>1</v>
      </c>
      <c r="G8139" s="7" t="n">
        <v>30</v>
      </c>
    </row>
    <row r="8140" customFormat="false" ht="15" hidden="false" customHeight="false" outlineLevel="0" collapsed="false">
      <c r="A8140" s="7" t="s">
        <v>23</v>
      </c>
      <c r="B8140" s="7" t="s">
        <v>451</v>
      </c>
      <c r="C8140" s="7" t="s">
        <v>1467</v>
      </c>
      <c r="D8140" s="7" t="n">
        <v>1</v>
      </c>
      <c r="E8140" s="7" t="n">
        <v>93.68</v>
      </c>
      <c r="F8140" s="7" t="n">
        <v>1</v>
      </c>
      <c r="G8140" s="7" t="n">
        <v>93.67</v>
      </c>
    </row>
    <row r="8141" customFormat="false" ht="15" hidden="false" customHeight="false" outlineLevel="0" collapsed="false">
      <c r="A8141" s="7" t="s">
        <v>23</v>
      </c>
      <c r="B8141" s="7" t="s">
        <v>405</v>
      </c>
      <c r="C8141" s="7" t="s">
        <v>1467</v>
      </c>
      <c r="D8141" s="7" t="n">
        <v>1</v>
      </c>
      <c r="E8141" s="7" t="n">
        <v>93.68</v>
      </c>
      <c r="F8141" s="7" t="n">
        <v>1</v>
      </c>
      <c r="G8141" s="7" t="n">
        <v>93.67</v>
      </c>
    </row>
    <row r="8142" customFormat="false" ht="15" hidden="false" customHeight="false" outlineLevel="0" collapsed="false">
      <c r="A8142" s="7" t="s">
        <v>23</v>
      </c>
      <c r="B8142" s="7" t="s">
        <v>415</v>
      </c>
      <c r="C8142" s="7" t="s">
        <v>1467</v>
      </c>
      <c r="D8142" s="7" t="n">
        <v>1</v>
      </c>
      <c r="E8142" s="7" t="n">
        <v>93.68</v>
      </c>
      <c r="F8142" s="7" t="n">
        <v>0</v>
      </c>
      <c r="G8142" s="7" t="n">
        <v>0</v>
      </c>
    </row>
    <row r="8143" customFormat="false" ht="15" hidden="false" customHeight="false" outlineLevel="0" collapsed="false">
      <c r="A8143" s="7" t="s">
        <v>23</v>
      </c>
      <c r="B8143" s="7" t="s">
        <v>380</v>
      </c>
      <c r="C8143" s="7" t="s">
        <v>1468</v>
      </c>
      <c r="D8143" s="7" t="n">
        <v>1</v>
      </c>
      <c r="E8143" s="7" t="n">
        <v>93.68</v>
      </c>
      <c r="F8143" s="7" t="n">
        <v>0</v>
      </c>
      <c r="G8143" s="7" t="n">
        <v>0</v>
      </c>
    </row>
    <row r="8144" customFormat="false" ht="15" hidden="false" customHeight="false" outlineLevel="0" collapsed="false">
      <c r="A8144" s="7" t="s">
        <v>23</v>
      </c>
      <c r="B8144" s="7" t="s">
        <v>362</v>
      </c>
      <c r="C8144" s="7" t="s">
        <v>1468</v>
      </c>
      <c r="D8144" s="7" t="n">
        <v>1</v>
      </c>
      <c r="E8144" s="7" t="n">
        <v>93.68</v>
      </c>
      <c r="F8144" s="7" t="n">
        <v>1</v>
      </c>
      <c r="G8144" s="7" t="n">
        <v>93.67</v>
      </c>
    </row>
    <row r="8145" customFormat="false" ht="15" hidden="false" customHeight="false" outlineLevel="0" collapsed="false">
      <c r="A8145" s="7" t="s">
        <v>23</v>
      </c>
      <c r="B8145" s="7" t="s">
        <v>594</v>
      </c>
      <c r="C8145" s="7" t="s">
        <v>1468</v>
      </c>
      <c r="D8145" s="7" t="n">
        <v>1</v>
      </c>
      <c r="E8145" s="7" t="n">
        <v>93.68</v>
      </c>
      <c r="F8145" s="7" t="n">
        <v>0</v>
      </c>
      <c r="G8145" s="7" t="n">
        <v>0</v>
      </c>
    </row>
    <row r="8146" customFormat="false" ht="15" hidden="false" customHeight="false" outlineLevel="0" collapsed="false">
      <c r="A8146" s="7" t="s">
        <v>23</v>
      </c>
      <c r="B8146" s="7" t="s">
        <v>412</v>
      </c>
      <c r="C8146" s="7" t="s">
        <v>1470</v>
      </c>
      <c r="D8146" s="7" t="n">
        <v>1</v>
      </c>
      <c r="E8146" s="7" t="n">
        <v>93.68</v>
      </c>
      <c r="F8146" s="7" t="n">
        <v>0</v>
      </c>
      <c r="G8146" s="7" t="n">
        <v>0</v>
      </c>
    </row>
    <row r="8147" customFormat="false" ht="15" hidden="false" customHeight="false" outlineLevel="0" collapsed="false">
      <c r="A8147" s="7" t="s">
        <v>23</v>
      </c>
      <c r="B8147" s="7" t="s">
        <v>368</v>
      </c>
      <c r="C8147" s="7" t="s">
        <v>1470</v>
      </c>
      <c r="D8147" s="7" t="n">
        <v>1</v>
      </c>
      <c r="E8147" s="7" t="n">
        <v>93.68</v>
      </c>
      <c r="F8147" s="7" t="n">
        <v>0</v>
      </c>
      <c r="G8147" s="7" t="n">
        <v>0</v>
      </c>
    </row>
    <row r="8148" customFormat="false" ht="15" hidden="false" customHeight="false" outlineLevel="0" collapsed="false">
      <c r="A8148" s="7" t="s">
        <v>23</v>
      </c>
      <c r="B8148" s="7" t="s">
        <v>485</v>
      </c>
      <c r="C8148" s="7" t="s">
        <v>1470</v>
      </c>
      <c r="D8148" s="7" t="n">
        <v>1</v>
      </c>
      <c r="E8148" s="7" t="n">
        <v>93.68</v>
      </c>
      <c r="F8148" s="7" t="n">
        <v>0</v>
      </c>
      <c r="G8148" s="7" t="n">
        <v>0</v>
      </c>
    </row>
    <row r="8149" customFormat="false" ht="15" hidden="false" customHeight="false" outlineLevel="0" collapsed="false">
      <c r="A8149" s="7" t="s">
        <v>23</v>
      </c>
      <c r="B8149" s="7" t="s">
        <v>381</v>
      </c>
      <c r="C8149" s="7" t="s">
        <v>1471</v>
      </c>
      <c r="D8149" s="7" t="n">
        <v>1</v>
      </c>
      <c r="E8149" s="7" t="n">
        <v>164.03</v>
      </c>
      <c r="F8149" s="7" t="n">
        <v>0</v>
      </c>
      <c r="G8149" s="7" t="n">
        <v>0</v>
      </c>
    </row>
    <row r="8150" customFormat="false" ht="15" hidden="false" customHeight="false" outlineLevel="0" collapsed="false">
      <c r="A8150" s="7" t="s">
        <v>23</v>
      </c>
      <c r="B8150" s="7" t="s">
        <v>359</v>
      </c>
      <c r="C8150" s="7" t="s">
        <v>1471</v>
      </c>
      <c r="D8150" s="7" t="n">
        <v>2</v>
      </c>
      <c r="E8150" s="7" t="n">
        <v>328.05</v>
      </c>
      <c r="F8150" s="7" t="n">
        <v>0</v>
      </c>
      <c r="G8150" s="7" t="n">
        <v>0</v>
      </c>
    </row>
    <row r="8151" customFormat="false" ht="15" hidden="false" customHeight="false" outlineLevel="0" collapsed="false">
      <c r="A8151" s="7" t="s">
        <v>23</v>
      </c>
      <c r="B8151" s="7" t="s">
        <v>534</v>
      </c>
      <c r="C8151" s="7" t="s">
        <v>1471</v>
      </c>
      <c r="D8151" s="7" t="n">
        <v>1</v>
      </c>
      <c r="E8151" s="7" t="n">
        <v>164.03</v>
      </c>
      <c r="F8151" s="7" t="n">
        <v>0</v>
      </c>
      <c r="G8151" s="7" t="n">
        <v>0</v>
      </c>
    </row>
    <row r="8152" customFormat="false" ht="15" hidden="false" customHeight="false" outlineLevel="0" collapsed="false">
      <c r="A8152" s="7" t="s">
        <v>23</v>
      </c>
      <c r="B8152" s="7" t="s">
        <v>269</v>
      </c>
      <c r="C8152" s="7" t="s">
        <v>1472</v>
      </c>
      <c r="D8152" s="7" t="n">
        <v>1</v>
      </c>
      <c r="E8152" s="7" t="n">
        <v>140.57</v>
      </c>
      <c r="F8152" s="7" t="n">
        <v>0</v>
      </c>
      <c r="G8152" s="7" t="n">
        <v>0</v>
      </c>
    </row>
    <row r="8153" customFormat="false" ht="15" hidden="false" customHeight="false" outlineLevel="0" collapsed="false">
      <c r="A8153" s="7" t="s">
        <v>23</v>
      </c>
      <c r="B8153" s="7" t="s">
        <v>338</v>
      </c>
      <c r="C8153" s="7" t="s">
        <v>1472</v>
      </c>
      <c r="D8153" s="7" t="n">
        <v>1</v>
      </c>
      <c r="E8153" s="7" t="n">
        <v>140.57</v>
      </c>
      <c r="F8153" s="7" t="n">
        <v>1</v>
      </c>
      <c r="G8153" s="7" t="n">
        <v>140.57</v>
      </c>
    </row>
    <row r="8154" customFormat="false" ht="15" hidden="false" customHeight="false" outlineLevel="0" collapsed="false">
      <c r="A8154" s="7" t="s">
        <v>23</v>
      </c>
      <c r="B8154" s="7" t="s">
        <v>372</v>
      </c>
      <c r="C8154" s="7" t="s">
        <v>1472</v>
      </c>
      <c r="D8154" s="7" t="n">
        <v>1</v>
      </c>
      <c r="E8154" s="7" t="n">
        <v>140.57</v>
      </c>
      <c r="F8154" s="7" t="n">
        <v>0</v>
      </c>
      <c r="G8154" s="7" t="n">
        <v>0</v>
      </c>
    </row>
    <row r="8155" customFormat="false" ht="15" hidden="false" customHeight="false" outlineLevel="0" collapsed="false">
      <c r="A8155" s="7" t="s">
        <v>23</v>
      </c>
      <c r="B8155" s="7" t="s">
        <v>353</v>
      </c>
      <c r="C8155" s="7" t="s">
        <v>1473</v>
      </c>
      <c r="D8155" s="7" t="n">
        <v>1</v>
      </c>
      <c r="E8155" s="7" t="n">
        <v>93.68</v>
      </c>
      <c r="F8155" s="7" t="n">
        <v>1</v>
      </c>
      <c r="G8155" s="7" t="n">
        <v>93.67</v>
      </c>
    </row>
    <row r="8156" customFormat="false" ht="15" hidden="false" customHeight="false" outlineLevel="0" collapsed="false">
      <c r="A8156" s="7" t="s">
        <v>23</v>
      </c>
      <c r="B8156" s="7" t="s">
        <v>427</v>
      </c>
      <c r="C8156" s="7" t="s">
        <v>1473</v>
      </c>
      <c r="D8156" s="7" t="n">
        <v>1</v>
      </c>
      <c r="E8156" s="7" t="n">
        <v>93.68</v>
      </c>
      <c r="F8156" s="7" t="n">
        <v>1</v>
      </c>
      <c r="G8156" s="7" t="n">
        <v>93.67</v>
      </c>
    </row>
    <row r="8157" customFormat="false" ht="15" hidden="false" customHeight="false" outlineLevel="0" collapsed="false">
      <c r="A8157" s="7" t="s">
        <v>23</v>
      </c>
      <c r="B8157" s="7" t="s">
        <v>548</v>
      </c>
      <c r="C8157" s="7" t="s">
        <v>1474</v>
      </c>
      <c r="D8157" s="7" t="n">
        <v>1</v>
      </c>
      <c r="E8157" s="7" t="n">
        <v>93.67</v>
      </c>
      <c r="F8157" s="7" t="n">
        <v>0</v>
      </c>
      <c r="G8157" s="7" t="n">
        <v>0</v>
      </c>
    </row>
    <row r="8158" customFormat="false" ht="15" hidden="false" customHeight="false" outlineLevel="0" collapsed="false">
      <c r="A8158" s="7" t="s">
        <v>23</v>
      </c>
      <c r="B8158" s="7" t="s">
        <v>423</v>
      </c>
      <c r="C8158" s="7" t="s">
        <v>1475</v>
      </c>
      <c r="D8158" s="7" t="n">
        <v>1</v>
      </c>
      <c r="E8158" s="7" t="n">
        <v>93.68</v>
      </c>
      <c r="F8158" s="7" t="n">
        <v>0</v>
      </c>
      <c r="G8158" s="7" t="n">
        <v>0</v>
      </c>
    </row>
    <row r="8159" customFormat="false" ht="15" hidden="false" customHeight="false" outlineLevel="0" collapsed="false">
      <c r="A8159" s="7" t="s">
        <v>23</v>
      </c>
      <c r="B8159" s="7" t="s">
        <v>701</v>
      </c>
      <c r="C8159" s="7" t="s">
        <v>1499</v>
      </c>
      <c r="D8159" s="7" t="n">
        <v>2</v>
      </c>
      <c r="E8159" s="7" t="n">
        <v>240</v>
      </c>
      <c r="F8159" s="7" t="n">
        <v>1</v>
      </c>
      <c r="G8159" s="7" t="n">
        <v>120</v>
      </c>
    </row>
    <row r="8160" customFormat="false" ht="15" hidden="false" customHeight="false" outlineLevel="0" collapsed="false">
      <c r="A8160" s="7" t="s">
        <v>23</v>
      </c>
      <c r="B8160" s="7" t="s">
        <v>684</v>
      </c>
      <c r="C8160" s="7" t="s">
        <v>1499</v>
      </c>
      <c r="D8160" s="7" t="n">
        <v>2</v>
      </c>
      <c r="E8160" s="7" t="n">
        <v>240</v>
      </c>
      <c r="F8160" s="7" t="n">
        <v>0</v>
      </c>
      <c r="G8160" s="7" t="n">
        <v>0</v>
      </c>
    </row>
    <row r="8161" customFormat="false" ht="15" hidden="false" customHeight="false" outlineLevel="0" collapsed="false">
      <c r="A8161" s="7" t="s">
        <v>23</v>
      </c>
      <c r="B8161" s="7" t="s">
        <v>681</v>
      </c>
      <c r="C8161" s="7" t="s">
        <v>1499</v>
      </c>
      <c r="D8161" s="7" t="n">
        <v>4</v>
      </c>
      <c r="E8161" s="7" t="n">
        <v>480</v>
      </c>
      <c r="F8161" s="7" t="n">
        <v>3</v>
      </c>
      <c r="G8161" s="7" t="n">
        <v>360.01</v>
      </c>
    </row>
    <row r="8162" customFormat="false" ht="15" hidden="false" customHeight="false" outlineLevel="0" collapsed="false">
      <c r="A8162" s="7" t="s">
        <v>23</v>
      </c>
      <c r="B8162" s="7" t="s">
        <v>683</v>
      </c>
      <c r="C8162" s="7" t="s">
        <v>1499</v>
      </c>
      <c r="D8162" s="7" t="n">
        <v>2</v>
      </c>
      <c r="E8162" s="7" t="n">
        <v>240</v>
      </c>
      <c r="F8162" s="7" t="n">
        <v>2</v>
      </c>
      <c r="G8162" s="7" t="n">
        <v>240</v>
      </c>
    </row>
    <row r="8163" customFormat="false" ht="15" hidden="false" customHeight="false" outlineLevel="0" collapsed="false">
      <c r="A8163" s="7" t="s">
        <v>23</v>
      </c>
      <c r="B8163" s="7" t="s">
        <v>664</v>
      </c>
      <c r="C8163" s="7" t="s">
        <v>1499</v>
      </c>
      <c r="D8163" s="7" t="n">
        <v>2</v>
      </c>
      <c r="E8163" s="7" t="n">
        <v>240</v>
      </c>
      <c r="F8163" s="7" t="n">
        <v>0</v>
      </c>
      <c r="G8163" s="7" t="n">
        <v>0</v>
      </c>
    </row>
    <row r="8164" customFormat="false" ht="15" hidden="false" customHeight="false" outlineLevel="0" collapsed="false">
      <c r="A8164" s="7" t="s">
        <v>23</v>
      </c>
      <c r="B8164" s="7" t="s">
        <v>702</v>
      </c>
      <c r="C8164" s="7" t="s">
        <v>1499</v>
      </c>
      <c r="D8164" s="7" t="n">
        <v>2</v>
      </c>
      <c r="E8164" s="7" t="n">
        <v>0.02</v>
      </c>
      <c r="F8164" s="7" t="n">
        <v>0</v>
      </c>
      <c r="G8164" s="7" t="n">
        <v>0</v>
      </c>
    </row>
    <row r="8165" customFormat="false" ht="15" hidden="false" customHeight="false" outlineLevel="0" collapsed="false">
      <c r="A8165" s="7" t="s">
        <v>23</v>
      </c>
      <c r="B8165" s="7" t="s">
        <v>648</v>
      </c>
      <c r="C8165" s="7" t="s">
        <v>1500</v>
      </c>
      <c r="D8165" s="7" t="n">
        <v>0</v>
      </c>
      <c r="E8165" s="7" t="n">
        <v>0</v>
      </c>
      <c r="F8165" s="7" t="n">
        <v>1</v>
      </c>
      <c r="G8165" s="7" t="n">
        <v>350</v>
      </c>
    </row>
    <row r="8166" customFormat="false" ht="15" hidden="false" customHeight="false" outlineLevel="0" collapsed="false">
      <c r="A8166" s="7" t="s">
        <v>23</v>
      </c>
      <c r="B8166" s="7" t="s">
        <v>215</v>
      </c>
      <c r="C8166" s="7" t="s">
        <v>1480</v>
      </c>
      <c r="D8166" s="7" t="n">
        <v>3</v>
      </c>
      <c r="E8166" s="7" t="n">
        <v>140.47</v>
      </c>
      <c r="F8166" s="7" t="n">
        <v>3</v>
      </c>
      <c r="G8166" s="7" t="n">
        <v>140.47</v>
      </c>
    </row>
    <row r="8167" customFormat="false" ht="15" hidden="false" customHeight="false" outlineLevel="0" collapsed="false">
      <c r="A8167" s="7" t="s">
        <v>23</v>
      </c>
      <c r="B8167" s="7" t="s">
        <v>226</v>
      </c>
      <c r="C8167" s="7" t="s">
        <v>1427</v>
      </c>
      <c r="D8167" s="7" t="n">
        <v>0</v>
      </c>
      <c r="E8167" s="7" t="n">
        <v>0</v>
      </c>
      <c r="F8167" s="7" t="n">
        <v>5</v>
      </c>
      <c r="G8167" s="7" t="n">
        <v>259.91</v>
      </c>
    </row>
    <row r="8168" customFormat="false" ht="15" hidden="false" customHeight="false" outlineLevel="0" collapsed="false">
      <c r="A8168" s="7" t="s">
        <v>23</v>
      </c>
      <c r="B8168" s="7" t="s">
        <v>185</v>
      </c>
      <c r="C8168" s="7" t="s">
        <v>1442</v>
      </c>
      <c r="D8168" s="7" t="n">
        <v>0</v>
      </c>
      <c r="E8168" s="7" t="n">
        <v>0</v>
      </c>
      <c r="F8168" s="7" t="n">
        <v>5</v>
      </c>
      <c r="G8168" s="7" t="n">
        <v>374.74</v>
      </c>
    </row>
    <row r="8169" customFormat="false" ht="15" hidden="false" customHeight="false" outlineLevel="0" collapsed="false">
      <c r="A8169" s="7" t="s">
        <v>23</v>
      </c>
      <c r="B8169" s="7" t="s">
        <v>103</v>
      </c>
      <c r="C8169" s="7" t="s">
        <v>1443</v>
      </c>
      <c r="D8169" s="7" t="n">
        <v>0</v>
      </c>
      <c r="E8169" s="7" t="n">
        <v>0</v>
      </c>
      <c r="F8169" s="7" t="n">
        <v>5</v>
      </c>
      <c r="G8169" s="7" t="n">
        <v>363.04</v>
      </c>
    </row>
    <row r="8170" customFormat="false" ht="15" hidden="false" customHeight="false" outlineLevel="0" collapsed="false">
      <c r="A8170" s="7" t="s">
        <v>23</v>
      </c>
      <c r="B8170" s="7" t="s">
        <v>408</v>
      </c>
      <c r="C8170" s="7" t="s">
        <v>1278</v>
      </c>
      <c r="D8170" s="7" t="n">
        <v>2</v>
      </c>
      <c r="E8170" s="7" t="n">
        <v>271.77</v>
      </c>
      <c r="F8170" s="7" t="n">
        <v>0</v>
      </c>
      <c r="G8170" s="7" t="n">
        <v>0</v>
      </c>
    </row>
    <row r="8171" customFormat="false" ht="15" hidden="false" customHeight="false" outlineLevel="0" collapsed="false">
      <c r="A8171" s="7" t="s">
        <v>23</v>
      </c>
      <c r="B8171" s="7" t="s">
        <v>386</v>
      </c>
      <c r="C8171" s="7" t="s">
        <v>1278</v>
      </c>
      <c r="D8171" s="7" t="n">
        <v>2</v>
      </c>
      <c r="E8171" s="7" t="n">
        <v>271.77</v>
      </c>
      <c r="F8171" s="7" t="n">
        <v>0</v>
      </c>
      <c r="G8171" s="7" t="n">
        <v>0</v>
      </c>
    </row>
    <row r="8172" customFormat="false" ht="15" hidden="false" customHeight="false" outlineLevel="0" collapsed="false">
      <c r="A8172" s="7" t="s">
        <v>23</v>
      </c>
      <c r="B8172" s="7" t="s">
        <v>659</v>
      </c>
      <c r="C8172" s="7" t="s">
        <v>1279</v>
      </c>
      <c r="D8172" s="7" t="n">
        <v>2</v>
      </c>
      <c r="E8172" s="7" t="n">
        <v>332.75</v>
      </c>
      <c r="F8172" s="7" t="n">
        <v>0</v>
      </c>
      <c r="G8172" s="7" t="n">
        <v>0</v>
      </c>
    </row>
    <row r="8173" customFormat="false" ht="15" hidden="false" customHeight="false" outlineLevel="0" collapsed="false">
      <c r="A8173" s="7" t="s">
        <v>23</v>
      </c>
      <c r="B8173" s="7" t="s">
        <v>661</v>
      </c>
      <c r="C8173" s="7" t="s">
        <v>1279</v>
      </c>
      <c r="D8173" s="7" t="n">
        <v>2</v>
      </c>
      <c r="E8173" s="7" t="n">
        <v>332.7</v>
      </c>
      <c r="F8173" s="7" t="n">
        <v>0</v>
      </c>
      <c r="G8173" s="7" t="n">
        <v>0</v>
      </c>
    </row>
    <row r="8174" customFormat="false" ht="15" hidden="false" customHeight="false" outlineLevel="0" collapsed="false">
      <c r="A8174" s="7" t="s">
        <v>23</v>
      </c>
      <c r="B8174" s="7" t="s">
        <v>247</v>
      </c>
      <c r="C8174" s="7" t="s">
        <v>1280</v>
      </c>
      <c r="D8174" s="7" t="n">
        <v>2</v>
      </c>
      <c r="E8174" s="7" t="n">
        <v>313.95</v>
      </c>
      <c r="F8174" s="7" t="n">
        <v>0</v>
      </c>
      <c r="G8174" s="7" t="n">
        <v>0</v>
      </c>
    </row>
    <row r="8175" customFormat="false" ht="15" hidden="false" customHeight="false" outlineLevel="0" collapsed="false">
      <c r="A8175" s="7" t="s">
        <v>23</v>
      </c>
      <c r="B8175" s="7" t="s">
        <v>255</v>
      </c>
      <c r="C8175" s="7" t="s">
        <v>1280</v>
      </c>
      <c r="D8175" s="7" t="n">
        <v>2</v>
      </c>
      <c r="E8175" s="7" t="n">
        <v>313.95</v>
      </c>
      <c r="F8175" s="7" t="n">
        <v>0</v>
      </c>
      <c r="G8175" s="7" t="n">
        <v>0</v>
      </c>
    </row>
    <row r="8176" customFormat="false" ht="15" hidden="false" customHeight="false" outlineLevel="0" collapsed="false">
      <c r="A8176" s="7" t="s">
        <v>23</v>
      </c>
      <c r="B8176" s="7" t="s">
        <v>638</v>
      </c>
      <c r="C8176" s="7" t="s">
        <v>1287</v>
      </c>
      <c r="D8176" s="7" t="n">
        <v>2</v>
      </c>
      <c r="E8176" s="7" t="n">
        <v>253.02</v>
      </c>
      <c r="F8176" s="7" t="n">
        <v>0</v>
      </c>
      <c r="G8176" s="7" t="n">
        <v>0</v>
      </c>
    </row>
    <row r="8177" customFormat="false" ht="15" hidden="false" customHeight="false" outlineLevel="0" collapsed="false">
      <c r="A8177" s="7" t="s">
        <v>23</v>
      </c>
      <c r="B8177" s="7" t="s">
        <v>313</v>
      </c>
      <c r="C8177" s="7" t="s">
        <v>1287</v>
      </c>
      <c r="D8177" s="7" t="n">
        <v>2</v>
      </c>
      <c r="E8177" s="7" t="n">
        <v>253.02</v>
      </c>
      <c r="F8177" s="7" t="n">
        <v>0</v>
      </c>
      <c r="G8177" s="7" t="n">
        <v>0</v>
      </c>
    </row>
    <row r="8178" customFormat="false" ht="15" hidden="false" customHeight="false" outlineLevel="0" collapsed="false">
      <c r="A8178" s="7" t="s">
        <v>23</v>
      </c>
      <c r="B8178" s="7" t="s">
        <v>667</v>
      </c>
      <c r="C8178" s="7" t="s">
        <v>1493</v>
      </c>
      <c r="D8178" s="7" t="n">
        <v>2</v>
      </c>
      <c r="E8178" s="7" t="n">
        <v>180</v>
      </c>
      <c r="F8178" s="7" t="n">
        <v>0</v>
      </c>
      <c r="G8178" s="7" t="n">
        <v>0</v>
      </c>
    </row>
    <row r="8179" customFormat="false" ht="15" hidden="false" customHeight="false" outlineLevel="0" collapsed="false">
      <c r="A8179" s="7" t="s">
        <v>23</v>
      </c>
      <c r="B8179" s="7" t="s">
        <v>676</v>
      </c>
      <c r="C8179" s="7" t="s">
        <v>1493</v>
      </c>
      <c r="D8179" s="7" t="n">
        <v>2</v>
      </c>
      <c r="E8179" s="7" t="n">
        <v>180</v>
      </c>
      <c r="F8179" s="7" t="n">
        <v>0</v>
      </c>
      <c r="G8179" s="7" t="n">
        <v>0</v>
      </c>
    </row>
    <row r="8180" customFormat="false" ht="15" hidden="false" customHeight="false" outlineLevel="0" collapsed="false">
      <c r="A8180" s="7" t="s">
        <v>23</v>
      </c>
      <c r="B8180" s="7" t="s">
        <v>666</v>
      </c>
      <c r="C8180" s="7" t="s">
        <v>1494</v>
      </c>
      <c r="D8180" s="7" t="n">
        <v>2</v>
      </c>
      <c r="E8180" s="7" t="n">
        <v>180</v>
      </c>
      <c r="F8180" s="7" t="n">
        <v>0</v>
      </c>
      <c r="G8180" s="7" t="n">
        <v>0</v>
      </c>
    </row>
    <row r="8181" customFormat="false" ht="15" hidden="false" customHeight="false" outlineLevel="0" collapsed="false">
      <c r="A8181" s="7" t="s">
        <v>23</v>
      </c>
      <c r="B8181" s="7" t="s">
        <v>674</v>
      </c>
      <c r="C8181" s="7" t="s">
        <v>1494</v>
      </c>
      <c r="D8181" s="7" t="n">
        <v>2</v>
      </c>
      <c r="E8181" s="7" t="n">
        <v>180</v>
      </c>
      <c r="F8181" s="7" t="n">
        <v>0</v>
      </c>
      <c r="G8181" s="7" t="n">
        <v>0</v>
      </c>
    </row>
    <row r="8182" customFormat="false" ht="15" hidden="false" customHeight="false" outlineLevel="0" collapsed="false">
      <c r="A8182" s="7" t="s">
        <v>23</v>
      </c>
      <c r="B8182" s="7" t="s">
        <v>256</v>
      </c>
      <c r="C8182" s="7" t="s">
        <v>1301</v>
      </c>
      <c r="D8182" s="7" t="n">
        <v>3</v>
      </c>
      <c r="E8182" s="7" t="n">
        <v>119.38</v>
      </c>
      <c r="F8182" s="7" t="n">
        <v>0</v>
      </c>
      <c r="G8182" s="7" t="n">
        <v>0</v>
      </c>
    </row>
    <row r="8183" customFormat="false" ht="15" hidden="false" customHeight="false" outlineLevel="0" collapsed="false">
      <c r="A8183" s="7" t="s">
        <v>23</v>
      </c>
      <c r="B8183" s="7" t="s">
        <v>219</v>
      </c>
      <c r="C8183" s="7" t="s">
        <v>1302</v>
      </c>
      <c r="D8183" s="7" t="n">
        <v>3</v>
      </c>
      <c r="E8183" s="7" t="n">
        <v>126.4</v>
      </c>
      <c r="F8183" s="7" t="n">
        <v>0</v>
      </c>
      <c r="G8183" s="7" t="n">
        <v>0</v>
      </c>
    </row>
    <row r="8184" customFormat="false" ht="15" hidden="false" customHeight="false" outlineLevel="0" collapsed="false">
      <c r="A8184" s="7" t="s">
        <v>23</v>
      </c>
      <c r="B8184" s="7" t="s">
        <v>243</v>
      </c>
      <c r="C8184" s="7" t="s">
        <v>1321</v>
      </c>
      <c r="D8184" s="7" t="n">
        <v>2</v>
      </c>
      <c r="E8184" s="7" t="n">
        <v>121.77</v>
      </c>
      <c r="F8184" s="7" t="n">
        <v>0</v>
      </c>
      <c r="G8184" s="7" t="n">
        <v>0</v>
      </c>
    </row>
    <row r="8185" customFormat="false" ht="15" hidden="false" customHeight="false" outlineLevel="0" collapsed="false">
      <c r="A8185" s="7" t="s">
        <v>23</v>
      </c>
      <c r="B8185" s="7" t="s">
        <v>239</v>
      </c>
      <c r="C8185" s="7" t="s">
        <v>1321</v>
      </c>
      <c r="D8185" s="7" t="n">
        <v>3</v>
      </c>
      <c r="E8185" s="7" t="n">
        <v>182.65</v>
      </c>
      <c r="F8185" s="7" t="n">
        <v>0</v>
      </c>
      <c r="G8185" s="7" t="n">
        <v>0</v>
      </c>
    </row>
    <row r="8186" customFormat="false" ht="15" hidden="false" customHeight="false" outlineLevel="0" collapsed="false">
      <c r="A8186" s="7" t="s">
        <v>23</v>
      </c>
      <c r="B8186" s="7" t="s">
        <v>466</v>
      </c>
      <c r="C8186" s="7" t="s">
        <v>1329</v>
      </c>
      <c r="D8186" s="7" t="n">
        <v>3</v>
      </c>
      <c r="E8186" s="7" t="n">
        <v>425.92</v>
      </c>
      <c r="F8186" s="7" t="n">
        <v>0</v>
      </c>
      <c r="G8186" s="7" t="n">
        <v>0</v>
      </c>
    </row>
    <row r="8187" customFormat="false" ht="15" hidden="false" customHeight="false" outlineLevel="0" collapsed="false">
      <c r="A8187" s="7" t="s">
        <v>23</v>
      </c>
      <c r="B8187" s="7" t="s">
        <v>271</v>
      </c>
      <c r="C8187" s="7" t="s">
        <v>1335</v>
      </c>
      <c r="D8187" s="7" t="n">
        <v>3</v>
      </c>
      <c r="E8187" s="7" t="n">
        <v>92.68</v>
      </c>
      <c r="F8187" s="7" t="n">
        <v>0</v>
      </c>
      <c r="G8187" s="7" t="n">
        <v>0</v>
      </c>
    </row>
    <row r="8188" customFormat="false" ht="15" hidden="false" customHeight="false" outlineLevel="0" collapsed="false">
      <c r="A8188" s="7" t="s">
        <v>23</v>
      </c>
      <c r="B8188" s="7" t="s">
        <v>289</v>
      </c>
      <c r="C8188" s="7" t="s">
        <v>1335</v>
      </c>
      <c r="D8188" s="7" t="n">
        <v>3</v>
      </c>
      <c r="E8188" s="7" t="n">
        <v>92.68</v>
      </c>
      <c r="F8188" s="7" t="n">
        <v>0</v>
      </c>
      <c r="G8188" s="7" t="n">
        <v>0</v>
      </c>
    </row>
    <row r="8189" customFormat="false" ht="15" hidden="false" customHeight="false" outlineLevel="0" collapsed="false">
      <c r="A8189" s="7" t="s">
        <v>23</v>
      </c>
      <c r="B8189" s="7" t="s">
        <v>327</v>
      </c>
      <c r="C8189" s="7" t="s">
        <v>1335</v>
      </c>
      <c r="D8189" s="7" t="n">
        <v>3</v>
      </c>
      <c r="E8189" s="7" t="n">
        <v>92.68</v>
      </c>
      <c r="F8189" s="7" t="n">
        <v>0</v>
      </c>
      <c r="G8189" s="7" t="n">
        <v>0</v>
      </c>
    </row>
    <row r="8190" customFormat="false" ht="15" hidden="false" customHeight="false" outlineLevel="0" collapsed="false">
      <c r="A8190" s="7" t="s">
        <v>23</v>
      </c>
      <c r="B8190" s="7" t="s">
        <v>316</v>
      </c>
      <c r="C8190" s="7" t="s">
        <v>1335</v>
      </c>
      <c r="D8190" s="7" t="n">
        <v>3</v>
      </c>
      <c r="E8190" s="7" t="n">
        <v>92.68</v>
      </c>
      <c r="F8190" s="7" t="n">
        <v>0</v>
      </c>
      <c r="G8190" s="7" t="n">
        <v>0</v>
      </c>
    </row>
    <row r="8191" customFormat="false" ht="15" hidden="false" customHeight="false" outlineLevel="0" collapsed="false">
      <c r="A8191" s="7" t="s">
        <v>23</v>
      </c>
      <c r="B8191" s="7" t="s">
        <v>263</v>
      </c>
      <c r="C8191" s="7" t="s">
        <v>1337</v>
      </c>
      <c r="D8191" s="7" t="n">
        <v>3</v>
      </c>
      <c r="E8191" s="7" t="n">
        <v>134.84</v>
      </c>
      <c r="F8191" s="7" t="n">
        <v>0</v>
      </c>
      <c r="G8191" s="7" t="n">
        <v>0</v>
      </c>
    </row>
    <row r="8192" customFormat="false" ht="15" hidden="false" customHeight="false" outlineLevel="0" collapsed="false">
      <c r="A8192" s="7" t="s">
        <v>23</v>
      </c>
      <c r="B8192" s="7" t="s">
        <v>234</v>
      </c>
      <c r="C8192" s="7" t="s">
        <v>1338</v>
      </c>
      <c r="D8192" s="7" t="n">
        <v>3</v>
      </c>
      <c r="E8192" s="7" t="n">
        <v>140.47</v>
      </c>
      <c r="F8192" s="7" t="n">
        <v>0</v>
      </c>
      <c r="G8192" s="7" t="n">
        <v>0</v>
      </c>
    </row>
    <row r="8193" customFormat="false" ht="15" hidden="false" customHeight="false" outlineLevel="0" collapsed="false">
      <c r="A8193" s="7" t="s">
        <v>23</v>
      </c>
      <c r="B8193" s="7" t="s">
        <v>123</v>
      </c>
      <c r="C8193" s="7" t="s">
        <v>1340</v>
      </c>
      <c r="D8193" s="7" t="n">
        <v>2</v>
      </c>
      <c r="E8193" s="7" t="n">
        <v>60.84</v>
      </c>
      <c r="F8193" s="7" t="n">
        <v>0</v>
      </c>
      <c r="G8193" s="7" t="n">
        <v>0</v>
      </c>
    </row>
    <row r="8194" customFormat="false" ht="15" hidden="false" customHeight="false" outlineLevel="0" collapsed="false">
      <c r="A8194" s="7" t="s">
        <v>23</v>
      </c>
      <c r="B8194" s="7" t="s">
        <v>183</v>
      </c>
      <c r="C8194" s="7" t="s">
        <v>1351</v>
      </c>
      <c r="D8194" s="7" t="n">
        <v>3</v>
      </c>
      <c r="E8194" s="7" t="n">
        <v>98.3</v>
      </c>
      <c r="F8194" s="7" t="n">
        <v>0</v>
      </c>
      <c r="G8194" s="7" t="n">
        <v>0</v>
      </c>
    </row>
    <row r="8195" customFormat="false" ht="15" hidden="false" customHeight="false" outlineLevel="0" collapsed="false">
      <c r="A8195" s="7" t="s">
        <v>23</v>
      </c>
      <c r="B8195" s="7" t="s">
        <v>180</v>
      </c>
      <c r="C8195" s="7" t="s">
        <v>1353</v>
      </c>
      <c r="D8195" s="7" t="n">
        <v>3</v>
      </c>
      <c r="E8195" s="7" t="n">
        <v>112.36</v>
      </c>
      <c r="F8195" s="7" t="n">
        <v>0</v>
      </c>
      <c r="G8195" s="7" t="n">
        <v>0</v>
      </c>
    </row>
    <row r="8196" customFormat="false" ht="15" hidden="false" customHeight="false" outlineLevel="0" collapsed="false">
      <c r="A8196" s="7" t="s">
        <v>23</v>
      </c>
      <c r="B8196" s="7" t="s">
        <v>323</v>
      </c>
      <c r="C8196" s="7" t="s">
        <v>1355</v>
      </c>
      <c r="D8196" s="7" t="n">
        <v>3</v>
      </c>
      <c r="E8196" s="7" t="n">
        <v>91.26</v>
      </c>
      <c r="F8196" s="7" t="n">
        <v>0</v>
      </c>
      <c r="G8196" s="7" t="n">
        <v>0</v>
      </c>
    </row>
    <row r="8197" customFormat="false" ht="15" hidden="false" customHeight="false" outlineLevel="0" collapsed="false">
      <c r="A8197" s="7" t="s">
        <v>23</v>
      </c>
      <c r="B8197" s="7" t="s">
        <v>562</v>
      </c>
      <c r="C8197" s="7" t="s">
        <v>1401</v>
      </c>
      <c r="D8197" s="7" t="n">
        <v>2</v>
      </c>
      <c r="E8197" s="7" t="n">
        <v>384</v>
      </c>
      <c r="F8197" s="7" t="n">
        <v>0</v>
      </c>
      <c r="G8197" s="7" t="n">
        <v>0</v>
      </c>
    </row>
    <row r="8198" customFormat="false" ht="15" hidden="false" customHeight="false" outlineLevel="0" collapsed="false">
      <c r="A8198" s="7" t="s">
        <v>23</v>
      </c>
      <c r="B8198" s="7" t="s">
        <v>640</v>
      </c>
      <c r="C8198" s="7" t="s">
        <v>1491</v>
      </c>
      <c r="D8198" s="7" t="n">
        <v>1</v>
      </c>
      <c r="E8198" s="7" t="n">
        <v>0</v>
      </c>
      <c r="F8198" s="7" t="n">
        <v>0</v>
      </c>
      <c r="G8198" s="7" t="n">
        <v>0</v>
      </c>
    </row>
    <row r="8199" customFormat="false" ht="15" hidden="false" customHeight="false" outlineLevel="0" collapsed="false">
      <c r="A8199" s="7" t="s">
        <v>23</v>
      </c>
      <c r="B8199" s="7" t="s">
        <v>128</v>
      </c>
      <c r="C8199" s="7" t="s">
        <v>1421</v>
      </c>
      <c r="D8199" s="7" t="n">
        <v>12</v>
      </c>
      <c r="E8199" s="7" t="n">
        <v>300</v>
      </c>
      <c r="F8199" s="7" t="n">
        <v>0</v>
      </c>
      <c r="G8199" s="7" t="n">
        <v>0</v>
      </c>
    </row>
    <row r="8200" customFormat="false" ht="15" hidden="false" customHeight="false" outlineLevel="0" collapsed="false">
      <c r="A8200" s="7" t="s">
        <v>23</v>
      </c>
      <c r="B8200" s="7" t="s">
        <v>126</v>
      </c>
      <c r="C8200" s="7" t="s">
        <v>1421</v>
      </c>
      <c r="D8200" s="7" t="n">
        <v>12</v>
      </c>
      <c r="E8200" s="7" t="n">
        <v>144</v>
      </c>
      <c r="F8200" s="7" t="n">
        <v>0</v>
      </c>
      <c r="G8200" s="7" t="n">
        <v>0</v>
      </c>
    </row>
    <row r="8201" customFormat="false" ht="15" hidden="false" customHeight="false" outlineLevel="0" collapsed="false">
      <c r="A8201" s="7" t="s">
        <v>23</v>
      </c>
      <c r="B8201" s="7" t="s">
        <v>122</v>
      </c>
      <c r="C8201" s="7" t="s">
        <v>1421</v>
      </c>
      <c r="D8201" s="7" t="n">
        <v>12</v>
      </c>
      <c r="E8201" s="7" t="n">
        <v>144</v>
      </c>
      <c r="F8201" s="7" t="n">
        <v>0</v>
      </c>
      <c r="G8201" s="7" t="n">
        <v>0</v>
      </c>
    </row>
    <row r="8202" customFormat="false" ht="15" hidden="false" customHeight="false" outlineLevel="0" collapsed="false">
      <c r="A8202" s="7" t="s">
        <v>23</v>
      </c>
      <c r="B8202" s="7" t="s">
        <v>142</v>
      </c>
      <c r="C8202" s="7" t="s">
        <v>1421</v>
      </c>
      <c r="D8202" s="7" t="n">
        <v>12</v>
      </c>
      <c r="E8202" s="7" t="n">
        <v>144</v>
      </c>
      <c r="F8202" s="7" t="n">
        <v>0</v>
      </c>
      <c r="G8202" s="7" t="n">
        <v>0</v>
      </c>
    </row>
    <row r="8203" customFormat="false" ht="15" hidden="false" customHeight="false" outlineLevel="0" collapsed="false">
      <c r="A8203" s="7" t="s">
        <v>23</v>
      </c>
      <c r="B8203" s="7" t="s">
        <v>735</v>
      </c>
      <c r="C8203" s="7" t="s">
        <v>1556</v>
      </c>
      <c r="D8203" s="7" t="n">
        <v>2</v>
      </c>
      <c r="E8203" s="7" t="n">
        <v>283.95</v>
      </c>
      <c r="F8203" s="7" t="n">
        <v>0</v>
      </c>
      <c r="G8203" s="7" t="n">
        <v>0</v>
      </c>
    </row>
    <row r="8204" customFormat="false" ht="15" hidden="false" customHeight="false" outlineLevel="0" collapsed="false">
      <c r="A8204" s="7" t="s">
        <v>23</v>
      </c>
      <c r="B8204" s="7" t="s">
        <v>710</v>
      </c>
      <c r="C8204" s="7" t="s">
        <v>1532</v>
      </c>
      <c r="D8204" s="7" t="n">
        <v>2</v>
      </c>
      <c r="E8204" s="7" t="n">
        <v>283.95</v>
      </c>
      <c r="F8204" s="7" t="n">
        <v>0</v>
      </c>
      <c r="G8204" s="7" t="n">
        <v>0</v>
      </c>
    </row>
    <row r="8205" customFormat="false" ht="15" hidden="false" customHeight="false" outlineLevel="0" collapsed="false">
      <c r="A8205" s="7" t="s">
        <v>23</v>
      </c>
      <c r="B8205" s="7" t="s">
        <v>175</v>
      </c>
      <c r="C8205" s="7" t="s">
        <v>1437</v>
      </c>
      <c r="D8205" s="7" t="n">
        <v>2</v>
      </c>
      <c r="E8205" s="7" t="n">
        <v>74.91</v>
      </c>
      <c r="F8205" s="7" t="n">
        <v>0</v>
      </c>
      <c r="G8205" s="7" t="n">
        <v>0</v>
      </c>
    </row>
    <row r="8206" customFormat="false" ht="15" hidden="false" customHeight="false" outlineLevel="0" collapsed="false">
      <c r="A8206" s="7" t="s">
        <v>23</v>
      </c>
      <c r="B8206" s="7" t="s">
        <v>103</v>
      </c>
      <c r="C8206" s="7" t="s">
        <v>1443</v>
      </c>
      <c r="D8206" s="7" t="n">
        <v>1</v>
      </c>
      <c r="E8206" s="7" t="n">
        <v>72.61</v>
      </c>
      <c r="F8206" s="7" t="n">
        <v>0</v>
      </c>
      <c r="G8206" s="7" t="n">
        <v>0</v>
      </c>
    </row>
    <row r="8207" customFormat="false" ht="15" hidden="false" customHeight="false" outlineLevel="0" collapsed="false">
      <c r="A8207" s="7" t="s">
        <v>23</v>
      </c>
      <c r="B8207" s="7" t="s">
        <v>162</v>
      </c>
      <c r="C8207" s="7" t="s">
        <v>1429</v>
      </c>
      <c r="D8207" s="7" t="n">
        <v>2</v>
      </c>
      <c r="E8207" s="7" t="n">
        <v>79.59</v>
      </c>
      <c r="F8207" s="7" t="n">
        <v>0</v>
      </c>
      <c r="G8207" s="7" t="n">
        <v>0</v>
      </c>
    </row>
    <row r="8208" customFormat="false" ht="15" hidden="false" customHeight="false" outlineLevel="0" collapsed="false">
      <c r="A8208" s="7" t="s">
        <v>23</v>
      </c>
      <c r="B8208" s="7" t="s">
        <v>380</v>
      </c>
      <c r="C8208" s="7" t="s">
        <v>1468</v>
      </c>
      <c r="D8208" s="7" t="n">
        <v>2</v>
      </c>
      <c r="E8208" s="7" t="n">
        <v>187.35</v>
      </c>
      <c r="F8208" s="7" t="n">
        <v>0</v>
      </c>
      <c r="G8208" s="7" t="n">
        <v>0</v>
      </c>
    </row>
    <row r="8209" customFormat="false" ht="15" hidden="false" customHeight="false" outlineLevel="0" collapsed="false">
      <c r="A8209" s="7" t="s">
        <v>23</v>
      </c>
      <c r="B8209" s="7" t="s">
        <v>362</v>
      </c>
      <c r="C8209" s="7" t="s">
        <v>1468</v>
      </c>
      <c r="D8209" s="7" t="n">
        <v>2</v>
      </c>
      <c r="E8209" s="7" t="n">
        <v>187.35</v>
      </c>
      <c r="F8209" s="7" t="n">
        <v>0</v>
      </c>
      <c r="G8209" s="7" t="n">
        <v>0</v>
      </c>
    </row>
    <row r="8210" customFormat="false" ht="15" hidden="false" customHeight="false" outlineLevel="0" collapsed="false">
      <c r="A8210" s="7" t="s">
        <v>23</v>
      </c>
      <c r="B8210" s="7" t="s">
        <v>594</v>
      </c>
      <c r="C8210" s="7" t="s">
        <v>1468</v>
      </c>
      <c r="D8210" s="7" t="n">
        <v>2</v>
      </c>
      <c r="E8210" s="7" t="n">
        <v>187.35</v>
      </c>
      <c r="F8210" s="7" t="n">
        <v>0</v>
      </c>
      <c r="G8210" s="7" t="n">
        <v>0</v>
      </c>
    </row>
    <row r="8211" customFormat="false" ht="15" hidden="false" customHeight="false" outlineLevel="0" collapsed="false">
      <c r="A8211" s="7" t="s">
        <v>23</v>
      </c>
      <c r="B8211" s="7" t="s">
        <v>412</v>
      </c>
      <c r="C8211" s="7" t="s">
        <v>1470</v>
      </c>
      <c r="D8211" s="7" t="n">
        <v>2</v>
      </c>
      <c r="E8211" s="7" t="n">
        <v>187.35</v>
      </c>
      <c r="F8211" s="7" t="n">
        <v>0</v>
      </c>
      <c r="G8211" s="7" t="n">
        <v>0</v>
      </c>
    </row>
    <row r="8212" customFormat="false" ht="15" hidden="false" customHeight="false" outlineLevel="0" collapsed="false">
      <c r="A8212" s="7" t="s">
        <v>23</v>
      </c>
      <c r="B8212" s="7" t="s">
        <v>368</v>
      </c>
      <c r="C8212" s="7" t="s">
        <v>1470</v>
      </c>
      <c r="D8212" s="7" t="n">
        <v>2</v>
      </c>
      <c r="E8212" s="7" t="n">
        <v>187.35</v>
      </c>
      <c r="F8212" s="7" t="n">
        <v>0</v>
      </c>
      <c r="G8212" s="7" t="n">
        <v>0</v>
      </c>
    </row>
    <row r="8213" customFormat="false" ht="15" hidden="false" customHeight="false" outlineLevel="0" collapsed="false">
      <c r="A8213" s="7" t="s">
        <v>23</v>
      </c>
      <c r="B8213" s="7" t="s">
        <v>485</v>
      </c>
      <c r="C8213" s="7" t="s">
        <v>1470</v>
      </c>
      <c r="D8213" s="7" t="n">
        <v>2</v>
      </c>
      <c r="E8213" s="7" t="n">
        <v>187.35</v>
      </c>
      <c r="F8213" s="7" t="n">
        <v>0</v>
      </c>
      <c r="G8213" s="7" t="n">
        <v>0</v>
      </c>
    </row>
    <row r="8214" customFormat="false" ht="15" hidden="false" customHeight="false" outlineLevel="0" collapsed="false">
      <c r="A8214" s="7" t="s">
        <v>23</v>
      </c>
      <c r="B8214" s="7" t="s">
        <v>381</v>
      </c>
      <c r="C8214" s="7" t="s">
        <v>1471</v>
      </c>
      <c r="D8214" s="7" t="n">
        <v>2</v>
      </c>
      <c r="E8214" s="7" t="n">
        <v>328.05</v>
      </c>
      <c r="F8214" s="7" t="n">
        <v>0</v>
      </c>
      <c r="G8214" s="7" t="n">
        <v>0</v>
      </c>
    </row>
    <row r="8215" customFormat="false" ht="15" hidden="false" customHeight="false" outlineLevel="0" collapsed="false">
      <c r="A8215" s="7" t="s">
        <v>23</v>
      </c>
      <c r="B8215" s="7" t="s">
        <v>534</v>
      </c>
      <c r="C8215" s="7" t="s">
        <v>1471</v>
      </c>
      <c r="D8215" s="7" t="n">
        <v>2</v>
      </c>
      <c r="E8215" s="7" t="n">
        <v>328.05</v>
      </c>
      <c r="F8215" s="7" t="n">
        <v>0</v>
      </c>
      <c r="G8215" s="7" t="n">
        <v>0</v>
      </c>
    </row>
    <row r="8216" customFormat="false" ht="15" hidden="false" customHeight="false" outlineLevel="0" collapsed="false">
      <c r="A8216" s="7" t="s">
        <v>23</v>
      </c>
      <c r="B8216" s="7" t="s">
        <v>461</v>
      </c>
      <c r="C8216" s="7" t="s">
        <v>1471</v>
      </c>
      <c r="D8216" s="7" t="n">
        <v>2</v>
      </c>
      <c r="E8216" s="7" t="n">
        <v>328.05</v>
      </c>
      <c r="F8216" s="7" t="n">
        <v>0</v>
      </c>
      <c r="G8216" s="7" t="n">
        <v>0</v>
      </c>
    </row>
    <row r="8217" customFormat="false" ht="15" hidden="false" customHeight="false" outlineLevel="0" collapsed="false">
      <c r="A8217" s="7" t="s">
        <v>23</v>
      </c>
      <c r="B8217" s="7" t="s">
        <v>269</v>
      </c>
      <c r="C8217" s="7" t="s">
        <v>1472</v>
      </c>
      <c r="D8217" s="7" t="n">
        <v>2</v>
      </c>
      <c r="E8217" s="7" t="n">
        <v>281.14</v>
      </c>
      <c r="F8217" s="7" t="n">
        <v>0</v>
      </c>
      <c r="G8217" s="7" t="n">
        <v>0</v>
      </c>
    </row>
    <row r="8218" customFormat="false" ht="15" hidden="false" customHeight="false" outlineLevel="0" collapsed="false">
      <c r="A8218" s="7" t="s">
        <v>23</v>
      </c>
      <c r="B8218" s="7" t="s">
        <v>338</v>
      </c>
      <c r="C8218" s="7" t="s">
        <v>1472</v>
      </c>
      <c r="D8218" s="7" t="n">
        <v>2</v>
      </c>
      <c r="E8218" s="7" t="n">
        <v>281.14</v>
      </c>
      <c r="F8218" s="7" t="n">
        <v>0</v>
      </c>
      <c r="G8218" s="7" t="n">
        <v>0</v>
      </c>
    </row>
    <row r="8219" customFormat="false" ht="15" hidden="false" customHeight="false" outlineLevel="0" collapsed="false">
      <c r="A8219" s="7" t="s">
        <v>23</v>
      </c>
      <c r="B8219" s="7" t="s">
        <v>352</v>
      </c>
      <c r="C8219" s="7" t="s">
        <v>1472</v>
      </c>
      <c r="D8219" s="7" t="n">
        <v>2</v>
      </c>
      <c r="E8219" s="7" t="n">
        <v>281.14</v>
      </c>
      <c r="F8219" s="7" t="n">
        <v>0</v>
      </c>
      <c r="G8219" s="7" t="n">
        <v>0</v>
      </c>
    </row>
    <row r="8220" customFormat="false" ht="15" hidden="false" customHeight="false" outlineLevel="0" collapsed="false">
      <c r="A8220" s="7" t="s">
        <v>23</v>
      </c>
      <c r="B8220" s="7" t="s">
        <v>372</v>
      </c>
      <c r="C8220" s="7" t="s">
        <v>1472</v>
      </c>
      <c r="D8220" s="7" t="n">
        <v>2</v>
      </c>
      <c r="E8220" s="7" t="n">
        <v>281.14</v>
      </c>
      <c r="F8220" s="7" t="n">
        <v>0</v>
      </c>
      <c r="G8220" s="7" t="n">
        <v>0</v>
      </c>
    </row>
    <row r="8221" customFormat="false" ht="15" hidden="false" customHeight="false" outlineLevel="0" collapsed="false">
      <c r="A8221" s="7" t="s">
        <v>23</v>
      </c>
      <c r="B8221" s="7" t="s">
        <v>468</v>
      </c>
      <c r="C8221" s="7" t="s">
        <v>1472</v>
      </c>
      <c r="D8221" s="7" t="n">
        <v>2</v>
      </c>
      <c r="E8221" s="7" t="n">
        <v>281.14</v>
      </c>
      <c r="F8221" s="7" t="n">
        <v>0</v>
      </c>
      <c r="G8221" s="7" t="n">
        <v>0</v>
      </c>
    </row>
    <row r="8222" customFormat="false" ht="15" hidden="false" customHeight="false" outlineLevel="0" collapsed="false">
      <c r="A8222" s="7" t="s">
        <v>23</v>
      </c>
      <c r="B8222" s="7" t="s">
        <v>684</v>
      </c>
      <c r="C8222" s="7" t="s">
        <v>1499</v>
      </c>
      <c r="D8222" s="7" t="n">
        <v>3</v>
      </c>
      <c r="E8222" s="7" t="n">
        <v>360</v>
      </c>
      <c r="F8222" s="7" t="n">
        <v>0</v>
      </c>
      <c r="G8222" s="7" t="n">
        <v>0</v>
      </c>
    </row>
    <row r="8223" customFormat="false" ht="15" hidden="false" customHeight="false" outlineLevel="0" collapsed="false">
      <c r="A8223" s="7" t="s">
        <v>23</v>
      </c>
      <c r="B8223" s="7" t="s">
        <v>681</v>
      </c>
      <c r="C8223" s="7" t="s">
        <v>1499</v>
      </c>
      <c r="D8223" s="7" t="n">
        <v>3</v>
      </c>
      <c r="E8223" s="7" t="n">
        <v>360</v>
      </c>
      <c r="F8223" s="7" t="n">
        <v>0</v>
      </c>
      <c r="G8223" s="7" t="n">
        <v>0</v>
      </c>
    </row>
    <row r="8224" customFormat="false" ht="15" hidden="false" customHeight="false" outlineLevel="0" collapsed="false">
      <c r="A8224" s="7" t="s">
        <v>23</v>
      </c>
      <c r="B8224" s="7" t="s">
        <v>683</v>
      </c>
      <c r="C8224" s="7" t="s">
        <v>1499</v>
      </c>
      <c r="D8224" s="7" t="n">
        <v>3</v>
      </c>
      <c r="E8224" s="7" t="n">
        <v>360</v>
      </c>
      <c r="F8224" s="7" t="n">
        <v>0</v>
      </c>
      <c r="G8224" s="7" t="n">
        <v>0</v>
      </c>
    </row>
    <row r="8225" customFormat="false" ht="15" hidden="false" customHeight="false" outlineLevel="0" collapsed="false">
      <c r="A8225" s="7" t="s">
        <v>23</v>
      </c>
      <c r="B8225" s="7" t="s">
        <v>664</v>
      </c>
      <c r="C8225" s="7" t="s">
        <v>1499</v>
      </c>
      <c r="D8225" s="7" t="n">
        <v>2</v>
      </c>
      <c r="E8225" s="7" t="n">
        <v>0.01</v>
      </c>
      <c r="F8225" s="7" t="n">
        <v>0</v>
      </c>
      <c r="G8225" s="7" t="n">
        <v>0</v>
      </c>
    </row>
    <row r="8226" customFormat="false" ht="15" hidden="false" customHeight="false" outlineLevel="0" collapsed="false">
      <c r="A8226" s="7" t="s">
        <v>23</v>
      </c>
      <c r="B8226" s="7" t="s">
        <v>664</v>
      </c>
      <c r="C8226" s="7" t="s">
        <v>1499</v>
      </c>
      <c r="D8226" s="7" t="n">
        <v>1</v>
      </c>
      <c r="E8226" s="7" t="n">
        <v>120</v>
      </c>
      <c r="F8226" s="7" t="n">
        <v>0</v>
      </c>
      <c r="G8226" s="7" t="n">
        <v>0</v>
      </c>
    </row>
    <row r="8227" customFormat="false" ht="15" hidden="false" customHeight="false" outlineLevel="0" collapsed="false">
      <c r="A8227" s="7" t="s">
        <v>23</v>
      </c>
      <c r="B8227" s="7" t="s">
        <v>292</v>
      </c>
      <c r="C8227" s="7" t="s">
        <v>1290</v>
      </c>
      <c r="D8227" s="7" t="n">
        <v>2</v>
      </c>
      <c r="E8227" s="7" t="n">
        <v>71.14</v>
      </c>
      <c r="F8227" s="7" t="n">
        <v>0</v>
      </c>
      <c r="G8227" s="7" t="n">
        <v>0</v>
      </c>
    </row>
    <row r="8228" customFormat="false" ht="15" hidden="false" customHeight="false" outlineLevel="0" collapsed="false">
      <c r="A8228" s="7" t="s">
        <v>23</v>
      </c>
      <c r="B8228" s="7" t="s">
        <v>238</v>
      </c>
      <c r="C8228" s="7" t="s">
        <v>1290</v>
      </c>
      <c r="D8228" s="7" t="n">
        <v>2</v>
      </c>
      <c r="E8228" s="7" t="n">
        <v>71.14</v>
      </c>
      <c r="F8228" s="7" t="n">
        <v>0</v>
      </c>
      <c r="G8228" s="7" t="n">
        <v>0</v>
      </c>
    </row>
    <row r="8229" customFormat="false" ht="15" hidden="false" customHeight="false" outlineLevel="0" collapsed="false">
      <c r="A8229" s="7" t="s">
        <v>23</v>
      </c>
      <c r="B8229" s="7" t="s">
        <v>85</v>
      </c>
      <c r="C8229" s="7" t="s">
        <v>1479</v>
      </c>
      <c r="D8229" s="7" t="n">
        <v>2</v>
      </c>
      <c r="E8229" s="7" t="n">
        <v>93.64</v>
      </c>
      <c r="F8229" s="7" t="n">
        <v>0</v>
      </c>
      <c r="G8229" s="7" t="n">
        <v>0</v>
      </c>
    </row>
    <row r="8230" customFormat="false" ht="15" hidden="false" customHeight="false" outlineLevel="0" collapsed="false">
      <c r="A8230" s="7" t="s">
        <v>23</v>
      </c>
      <c r="B8230" s="7" t="s">
        <v>194</v>
      </c>
      <c r="C8230" s="7" t="s">
        <v>1269</v>
      </c>
      <c r="D8230" s="7" t="n">
        <v>1</v>
      </c>
      <c r="E8230" s="7" t="n">
        <v>90</v>
      </c>
      <c r="F8230" s="7" t="n">
        <v>0</v>
      </c>
      <c r="G8230" s="7" t="n">
        <v>0</v>
      </c>
    </row>
    <row r="8231" customFormat="false" ht="15" hidden="false" customHeight="false" outlineLevel="0" collapsed="false">
      <c r="A8231" s="7" t="s">
        <v>23</v>
      </c>
      <c r="B8231" s="7" t="s">
        <v>207</v>
      </c>
      <c r="C8231" s="7" t="s">
        <v>1269</v>
      </c>
      <c r="D8231" s="7" t="n">
        <v>1</v>
      </c>
      <c r="E8231" s="7" t="n">
        <v>90</v>
      </c>
      <c r="F8231" s="7" t="n">
        <v>0</v>
      </c>
      <c r="G8231" s="7" t="n">
        <v>0</v>
      </c>
    </row>
    <row r="8232" customFormat="false" ht="15" hidden="false" customHeight="false" outlineLevel="0" collapsed="false">
      <c r="A8232" s="7" t="s">
        <v>23</v>
      </c>
      <c r="B8232" s="7" t="s">
        <v>314</v>
      </c>
      <c r="C8232" s="7" t="s">
        <v>1269</v>
      </c>
      <c r="D8232" s="7" t="n">
        <v>1</v>
      </c>
      <c r="E8232" s="7" t="n">
        <v>90</v>
      </c>
      <c r="F8232" s="7" t="n">
        <v>0</v>
      </c>
      <c r="G8232" s="7" t="n">
        <v>0</v>
      </c>
    </row>
    <row r="8233" customFormat="false" ht="15" hidden="false" customHeight="false" outlineLevel="0" collapsed="false">
      <c r="A8233" s="7" t="s">
        <v>23</v>
      </c>
      <c r="B8233" s="7" t="s">
        <v>339</v>
      </c>
      <c r="C8233" s="7" t="s">
        <v>1277</v>
      </c>
      <c r="D8233" s="7" t="n">
        <v>0</v>
      </c>
      <c r="E8233" s="7" t="n">
        <v>0</v>
      </c>
      <c r="F8233" s="7" t="n">
        <v>1</v>
      </c>
      <c r="G8233" s="7" t="n">
        <v>85</v>
      </c>
    </row>
    <row r="8234" customFormat="false" ht="15" hidden="false" customHeight="false" outlineLevel="0" collapsed="false">
      <c r="A8234" s="7" t="s">
        <v>23</v>
      </c>
      <c r="B8234" s="7" t="s">
        <v>83</v>
      </c>
      <c r="C8234" s="7" t="s">
        <v>1303</v>
      </c>
      <c r="D8234" s="7" t="n">
        <v>0</v>
      </c>
      <c r="E8234" s="7" t="n">
        <v>0</v>
      </c>
      <c r="F8234" s="7" t="n">
        <v>3</v>
      </c>
      <c r="G8234" s="7" t="n">
        <v>180</v>
      </c>
    </row>
    <row r="8235" customFormat="false" ht="15" hidden="false" customHeight="false" outlineLevel="0" collapsed="false">
      <c r="A8235" s="7" t="s">
        <v>23</v>
      </c>
      <c r="B8235" s="7" t="s">
        <v>187</v>
      </c>
      <c r="C8235" s="7" t="s">
        <v>1309</v>
      </c>
      <c r="D8235" s="7" t="n">
        <v>0</v>
      </c>
      <c r="E8235" s="7" t="n">
        <v>0</v>
      </c>
      <c r="F8235" s="7" t="n">
        <v>3</v>
      </c>
      <c r="G8235" s="7" t="n">
        <v>225</v>
      </c>
    </row>
    <row r="8236" customFormat="false" ht="15" hidden="false" customHeight="false" outlineLevel="0" collapsed="false">
      <c r="A8236" s="7" t="s">
        <v>23</v>
      </c>
      <c r="B8236" s="7" t="s">
        <v>161</v>
      </c>
      <c r="C8236" s="7" t="s">
        <v>1428</v>
      </c>
      <c r="D8236" s="7" t="n">
        <v>0</v>
      </c>
      <c r="E8236" s="7" t="n">
        <v>0</v>
      </c>
      <c r="F8236" s="7" t="n">
        <v>1</v>
      </c>
      <c r="G8236" s="7" t="n">
        <v>140</v>
      </c>
    </row>
    <row r="8237" customFormat="false" ht="15" hidden="false" customHeight="false" outlineLevel="0" collapsed="false">
      <c r="A8237" s="7" t="s">
        <v>23</v>
      </c>
      <c r="B8237" s="7" t="s">
        <v>196</v>
      </c>
      <c r="C8237" s="7" t="s">
        <v>1428</v>
      </c>
      <c r="D8237" s="7" t="n">
        <v>0</v>
      </c>
      <c r="E8237" s="7" t="n">
        <v>0</v>
      </c>
      <c r="F8237" s="7" t="n">
        <v>1</v>
      </c>
      <c r="G8237" s="7" t="n">
        <v>140</v>
      </c>
    </row>
    <row r="8238" customFormat="false" ht="15" hidden="false" customHeight="false" outlineLevel="0" collapsed="false">
      <c r="A8238" s="7" t="s">
        <v>23</v>
      </c>
      <c r="B8238" s="7" t="s">
        <v>691</v>
      </c>
      <c r="C8238" s="7" t="s">
        <v>1498</v>
      </c>
      <c r="D8238" s="7" t="n">
        <v>1</v>
      </c>
      <c r="E8238" s="7" t="n">
        <v>30</v>
      </c>
      <c r="F8238" s="7" t="n">
        <v>0</v>
      </c>
      <c r="G8238" s="7" t="n">
        <v>0</v>
      </c>
    </row>
    <row r="8239" customFormat="false" ht="15" hidden="false" customHeight="false" outlineLevel="0" collapsed="false">
      <c r="A8239" s="7" t="s">
        <v>23</v>
      </c>
      <c r="B8239" s="7" t="s">
        <v>313</v>
      </c>
      <c r="C8239" s="7" t="s">
        <v>1287</v>
      </c>
      <c r="D8239" s="7" t="n">
        <v>0</v>
      </c>
      <c r="E8239" s="7" t="n">
        <v>0</v>
      </c>
      <c r="F8239" s="7" t="n">
        <v>1</v>
      </c>
      <c r="G8239" s="7" t="n">
        <v>90</v>
      </c>
    </row>
    <row r="8240" customFormat="false" ht="15" hidden="false" customHeight="false" outlineLevel="0" collapsed="false">
      <c r="A8240" s="7" t="s">
        <v>23</v>
      </c>
      <c r="B8240" s="7" t="s">
        <v>132</v>
      </c>
      <c r="C8240" s="7" t="s">
        <v>1322</v>
      </c>
      <c r="D8240" s="7" t="n">
        <v>0</v>
      </c>
      <c r="E8240" s="7" t="n">
        <v>0</v>
      </c>
      <c r="F8240" s="7" t="n">
        <v>2</v>
      </c>
      <c r="G8240" s="7" t="n">
        <v>37.41</v>
      </c>
    </row>
    <row r="8241" customFormat="false" ht="15" hidden="false" customHeight="false" outlineLevel="0" collapsed="false">
      <c r="A8241" s="7" t="s">
        <v>23</v>
      </c>
      <c r="B8241" s="7" t="s">
        <v>263</v>
      </c>
      <c r="C8241" s="7" t="s">
        <v>1337</v>
      </c>
      <c r="D8241" s="7" t="n">
        <v>0</v>
      </c>
      <c r="E8241" s="7" t="n">
        <v>0</v>
      </c>
      <c r="F8241" s="7" t="n">
        <v>1</v>
      </c>
      <c r="G8241" s="7" t="n">
        <v>44.95</v>
      </c>
    </row>
    <row r="8242" customFormat="false" ht="15" hidden="false" customHeight="false" outlineLevel="0" collapsed="false">
      <c r="A8242" s="7" t="s">
        <v>23</v>
      </c>
      <c r="B8242" s="7" t="s">
        <v>231</v>
      </c>
      <c r="C8242" s="7" t="s">
        <v>1342</v>
      </c>
      <c r="D8242" s="7" t="n">
        <v>0</v>
      </c>
      <c r="E8242" s="7" t="n">
        <v>0</v>
      </c>
      <c r="F8242" s="7" t="n">
        <v>5</v>
      </c>
      <c r="G8242" s="7" t="n">
        <v>142.72</v>
      </c>
    </row>
    <row r="8243" customFormat="false" ht="15" hidden="false" customHeight="false" outlineLevel="0" collapsed="false">
      <c r="A8243" s="7" t="s">
        <v>23</v>
      </c>
      <c r="B8243" s="7" t="s">
        <v>270</v>
      </c>
      <c r="C8243" s="7" t="s">
        <v>1343</v>
      </c>
      <c r="D8243" s="7" t="n">
        <v>0</v>
      </c>
      <c r="E8243" s="7" t="n">
        <v>0</v>
      </c>
      <c r="F8243" s="7" t="n">
        <v>5</v>
      </c>
      <c r="G8243" s="7" t="n">
        <v>140.4</v>
      </c>
    </row>
    <row r="8244" customFormat="false" ht="15" hidden="false" customHeight="false" outlineLevel="0" collapsed="false">
      <c r="A8244" s="7" t="s">
        <v>23</v>
      </c>
      <c r="B8244" s="7" t="s">
        <v>201</v>
      </c>
      <c r="C8244" s="7" t="s">
        <v>1344</v>
      </c>
      <c r="D8244" s="7" t="n">
        <v>0</v>
      </c>
      <c r="E8244" s="7" t="n">
        <v>0</v>
      </c>
      <c r="F8244" s="7" t="n">
        <v>2</v>
      </c>
      <c r="G8244" s="7" t="n">
        <v>28.96</v>
      </c>
    </row>
    <row r="8245" customFormat="false" ht="15" hidden="false" customHeight="false" outlineLevel="0" collapsed="false">
      <c r="A8245" s="7" t="s">
        <v>23</v>
      </c>
      <c r="B8245" s="7" t="s">
        <v>246</v>
      </c>
      <c r="C8245" s="7" t="s">
        <v>1345</v>
      </c>
      <c r="D8245" s="7" t="n">
        <v>0</v>
      </c>
      <c r="E8245" s="7" t="n">
        <v>0</v>
      </c>
      <c r="F8245" s="7" t="n">
        <v>2</v>
      </c>
      <c r="G8245" s="7" t="n">
        <v>28.96</v>
      </c>
    </row>
    <row r="8246" customFormat="false" ht="15" hidden="false" customHeight="false" outlineLevel="0" collapsed="false">
      <c r="A8246" s="7" t="s">
        <v>23</v>
      </c>
      <c r="B8246" s="7" t="s">
        <v>150</v>
      </c>
      <c r="C8246" s="7" t="s">
        <v>1349</v>
      </c>
      <c r="D8246" s="7" t="n">
        <v>0</v>
      </c>
      <c r="E8246" s="7" t="n">
        <v>0</v>
      </c>
      <c r="F8246" s="7" t="n">
        <v>2</v>
      </c>
      <c r="G8246" s="7" t="n">
        <v>37.41</v>
      </c>
    </row>
    <row r="8247" customFormat="false" ht="15" hidden="false" customHeight="false" outlineLevel="0" collapsed="false">
      <c r="A8247" s="7" t="s">
        <v>23</v>
      </c>
      <c r="B8247" s="7" t="s">
        <v>236</v>
      </c>
      <c r="C8247" s="7" t="s">
        <v>1361</v>
      </c>
      <c r="D8247" s="7" t="n">
        <v>0</v>
      </c>
      <c r="E8247" s="7" t="n">
        <v>0</v>
      </c>
      <c r="F8247" s="7" t="n">
        <v>3</v>
      </c>
      <c r="G8247" s="7" t="n">
        <v>46.26</v>
      </c>
    </row>
    <row r="8248" customFormat="false" ht="15" hidden="false" customHeight="false" outlineLevel="0" collapsed="false">
      <c r="A8248" s="7" t="s">
        <v>23</v>
      </c>
      <c r="B8248" s="7" t="s">
        <v>658</v>
      </c>
      <c r="C8248" s="7" t="s">
        <v>1496</v>
      </c>
      <c r="D8248" s="7" t="n">
        <v>0</v>
      </c>
      <c r="E8248" s="7" t="n">
        <v>0</v>
      </c>
      <c r="F8248" s="7" t="n">
        <v>2</v>
      </c>
      <c r="G8248" s="7" t="n">
        <v>126.5</v>
      </c>
    </row>
    <row r="8249" customFormat="false" ht="15" hidden="false" customHeight="false" outlineLevel="0" collapsed="false">
      <c r="A8249" s="7" t="s">
        <v>23</v>
      </c>
      <c r="B8249" s="7" t="s">
        <v>653</v>
      </c>
      <c r="C8249" s="7" t="s">
        <v>1496</v>
      </c>
      <c r="D8249" s="7" t="n">
        <v>0</v>
      </c>
      <c r="E8249" s="7" t="n">
        <v>0</v>
      </c>
      <c r="F8249" s="7" t="n">
        <v>2</v>
      </c>
      <c r="G8249" s="7" t="n">
        <v>126.46</v>
      </c>
    </row>
    <row r="8250" customFormat="false" ht="15" hidden="false" customHeight="false" outlineLevel="0" collapsed="false">
      <c r="A8250" s="7" t="s">
        <v>23</v>
      </c>
      <c r="B8250" s="7" t="s">
        <v>657</v>
      </c>
      <c r="C8250" s="7" t="s">
        <v>1496</v>
      </c>
      <c r="D8250" s="7" t="n">
        <v>0</v>
      </c>
      <c r="E8250" s="7" t="n">
        <v>0</v>
      </c>
      <c r="F8250" s="7" t="n">
        <v>2</v>
      </c>
      <c r="G8250" s="7" t="n">
        <v>126.46</v>
      </c>
    </row>
    <row r="8251" customFormat="false" ht="15" hidden="false" customHeight="false" outlineLevel="0" collapsed="false">
      <c r="A8251" s="7" t="s">
        <v>23</v>
      </c>
      <c r="B8251" s="7" t="s">
        <v>128</v>
      </c>
      <c r="C8251" s="7" t="s">
        <v>1421</v>
      </c>
      <c r="D8251" s="7" t="n">
        <v>0</v>
      </c>
      <c r="E8251" s="7" t="n">
        <v>0</v>
      </c>
      <c r="F8251" s="7" t="n">
        <v>10</v>
      </c>
      <c r="G8251" s="7" t="n">
        <v>251.25</v>
      </c>
    </row>
    <row r="8252" customFormat="false" ht="15" hidden="false" customHeight="false" outlineLevel="0" collapsed="false">
      <c r="A8252" s="7" t="s">
        <v>23</v>
      </c>
      <c r="B8252" s="7" t="s">
        <v>122</v>
      </c>
      <c r="C8252" s="7" t="s">
        <v>1421</v>
      </c>
      <c r="D8252" s="7" t="n">
        <v>0</v>
      </c>
      <c r="E8252" s="7" t="n">
        <v>0</v>
      </c>
      <c r="F8252" s="7" t="n">
        <v>10</v>
      </c>
      <c r="G8252" s="7" t="n">
        <v>251.25</v>
      </c>
    </row>
    <row r="8253" customFormat="false" ht="15" hidden="false" customHeight="false" outlineLevel="0" collapsed="false">
      <c r="A8253" s="7" t="s">
        <v>23</v>
      </c>
      <c r="B8253" s="7" t="s">
        <v>124</v>
      </c>
      <c r="C8253" s="7" t="s">
        <v>1449</v>
      </c>
      <c r="D8253" s="7" t="n">
        <v>0</v>
      </c>
      <c r="E8253" s="7" t="n">
        <v>0</v>
      </c>
      <c r="F8253" s="7" t="n">
        <v>6</v>
      </c>
      <c r="G8253" s="7" t="n">
        <v>129.1</v>
      </c>
    </row>
    <row r="8254" customFormat="false" ht="15" hidden="false" customHeight="false" outlineLevel="0" collapsed="false">
      <c r="A8254" s="7" t="s">
        <v>23</v>
      </c>
      <c r="B8254" s="7" t="s">
        <v>143</v>
      </c>
      <c r="C8254" s="7" t="s">
        <v>1450</v>
      </c>
      <c r="D8254" s="7" t="n">
        <v>0</v>
      </c>
      <c r="E8254" s="7" t="n">
        <v>0</v>
      </c>
      <c r="F8254" s="7" t="n">
        <v>6</v>
      </c>
      <c r="G8254" s="7" t="n">
        <v>140.4</v>
      </c>
    </row>
    <row r="8255" customFormat="false" ht="15" hidden="false" customHeight="false" outlineLevel="0" collapsed="false">
      <c r="A8255" s="7" t="s">
        <v>23</v>
      </c>
      <c r="B8255" s="7" t="s">
        <v>105</v>
      </c>
      <c r="C8255" s="7" t="s">
        <v>1453</v>
      </c>
      <c r="D8255" s="7" t="n">
        <v>0</v>
      </c>
      <c r="E8255" s="7" t="n">
        <v>0</v>
      </c>
      <c r="F8255" s="7" t="n">
        <v>2</v>
      </c>
      <c r="G8255" s="7" t="n">
        <v>73.03</v>
      </c>
    </row>
    <row r="8256" customFormat="false" ht="15" hidden="false" customHeight="false" outlineLevel="0" collapsed="false">
      <c r="A8256" s="7" t="s">
        <v>23</v>
      </c>
      <c r="B8256" s="7" t="s">
        <v>409</v>
      </c>
      <c r="C8256" s="7" t="s">
        <v>1455</v>
      </c>
      <c r="D8256" s="7" t="n">
        <v>0</v>
      </c>
      <c r="E8256" s="7" t="n">
        <v>0</v>
      </c>
      <c r="F8256" s="7" t="n">
        <v>10</v>
      </c>
      <c r="G8256" s="7" t="n">
        <v>238.57</v>
      </c>
    </row>
    <row r="8257" customFormat="false" ht="15" hidden="false" customHeight="false" outlineLevel="0" collapsed="false">
      <c r="A8257" s="7" t="s">
        <v>23</v>
      </c>
      <c r="B8257" s="7" t="s">
        <v>668</v>
      </c>
      <c r="C8257" s="7" t="s">
        <v>1515</v>
      </c>
      <c r="D8257" s="7" t="n">
        <v>0</v>
      </c>
      <c r="E8257" s="7" t="n">
        <v>0</v>
      </c>
      <c r="F8257" s="7" t="n">
        <v>2</v>
      </c>
      <c r="G8257" s="7" t="n">
        <v>328.02</v>
      </c>
    </row>
    <row r="8258" customFormat="false" ht="15" hidden="false" customHeight="false" outlineLevel="0" collapsed="false">
      <c r="A8258" s="7" t="s">
        <v>23</v>
      </c>
      <c r="B8258" s="7" t="s">
        <v>194</v>
      </c>
      <c r="C8258" s="7" t="s">
        <v>1269</v>
      </c>
      <c r="D8258" s="7" t="n">
        <v>0</v>
      </c>
      <c r="E8258" s="7" t="n">
        <v>0</v>
      </c>
      <c r="F8258" s="7" t="n">
        <v>6</v>
      </c>
      <c r="G8258" s="7" t="n">
        <v>540.12</v>
      </c>
    </row>
    <row r="8259" customFormat="false" ht="15" hidden="false" customHeight="false" outlineLevel="0" collapsed="false">
      <c r="A8259" s="7" t="s">
        <v>23</v>
      </c>
      <c r="B8259" s="7" t="s">
        <v>235</v>
      </c>
      <c r="C8259" s="7" t="s">
        <v>1269</v>
      </c>
      <c r="D8259" s="7" t="n">
        <v>0</v>
      </c>
      <c r="E8259" s="7" t="n">
        <v>0</v>
      </c>
      <c r="F8259" s="7" t="n">
        <v>3</v>
      </c>
      <c r="G8259" s="7" t="n">
        <v>270.06</v>
      </c>
    </row>
    <row r="8260" customFormat="false" ht="15" hidden="false" customHeight="false" outlineLevel="0" collapsed="false">
      <c r="A8260" s="7" t="s">
        <v>23</v>
      </c>
      <c r="B8260" s="7" t="s">
        <v>336</v>
      </c>
      <c r="C8260" s="7" t="s">
        <v>1269</v>
      </c>
      <c r="D8260" s="7" t="n">
        <v>0</v>
      </c>
      <c r="E8260" s="7" t="n">
        <v>0</v>
      </c>
      <c r="F8260" s="7" t="n">
        <v>1</v>
      </c>
      <c r="G8260" s="7" t="n">
        <v>90.02</v>
      </c>
    </row>
    <row r="8261" customFormat="false" ht="15" hidden="false" customHeight="false" outlineLevel="0" collapsed="false">
      <c r="A8261" s="7" t="s">
        <v>23</v>
      </c>
      <c r="B8261" s="7" t="s">
        <v>207</v>
      </c>
      <c r="C8261" s="7" t="s">
        <v>1269</v>
      </c>
      <c r="D8261" s="7" t="n">
        <v>0</v>
      </c>
      <c r="E8261" s="7" t="n">
        <v>0</v>
      </c>
      <c r="F8261" s="7" t="n">
        <v>3</v>
      </c>
      <c r="G8261" s="7" t="n">
        <v>270.06</v>
      </c>
    </row>
    <row r="8262" customFormat="false" ht="15" hidden="false" customHeight="false" outlineLevel="0" collapsed="false">
      <c r="A8262" s="7" t="s">
        <v>23</v>
      </c>
      <c r="B8262" s="7" t="s">
        <v>314</v>
      </c>
      <c r="C8262" s="7" t="s">
        <v>1269</v>
      </c>
      <c r="D8262" s="7" t="n">
        <v>0</v>
      </c>
      <c r="E8262" s="7" t="n">
        <v>0</v>
      </c>
      <c r="F8262" s="7" t="n">
        <v>1</v>
      </c>
      <c r="G8262" s="7" t="n">
        <v>90.02</v>
      </c>
    </row>
    <row r="8263" customFormat="false" ht="15" hidden="false" customHeight="false" outlineLevel="0" collapsed="false">
      <c r="A8263" s="7" t="s">
        <v>23</v>
      </c>
      <c r="B8263" s="7" t="s">
        <v>151</v>
      </c>
      <c r="C8263" s="7" t="s">
        <v>1276</v>
      </c>
      <c r="D8263" s="7" t="n">
        <v>0</v>
      </c>
      <c r="E8263" s="7" t="n">
        <v>0</v>
      </c>
      <c r="F8263" s="7" t="n">
        <v>3</v>
      </c>
      <c r="G8263" s="7" t="n">
        <v>254.95</v>
      </c>
    </row>
    <row r="8264" customFormat="false" ht="15" hidden="false" customHeight="false" outlineLevel="0" collapsed="false">
      <c r="A8264" s="7" t="s">
        <v>23</v>
      </c>
      <c r="B8264" s="7" t="s">
        <v>172</v>
      </c>
      <c r="C8264" s="7" t="s">
        <v>1276</v>
      </c>
      <c r="D8264" s="7" t="n">
        <v>0</v>
      </c>
      <c r="E8264" s="7" t="n">
        <v>0</v>
      </c>
      <c r="F8264" s="7" t="n">
        <v>1</v>
      </c>
      <c r="G8264" s="7" t="n">
        <v>84.98</v>
      </c>
    </row>
    <row r="8265" customFormat="false" ht="15" hidden="false" customHeight="false" outlineLevel="0" collapsed="false">
      <c r="A8265" s="7" t="s">
        <v>23</v>
      </c>
      <c r="B8265" s="7" t="s">
        <v>157</v>
      </c>
      <c r="C8265" s="7" t="s">
        <v>1276</v>
      </c>
      <c r="D8265" s="7" t="n">
        <v>0</v>
      </c>
      <c r="E8265" s="7" t="n">
        <v>0</v>
      </c>
      <c r="F8265" s="7" t="n">
        <v>1</v>
      </c>
      <c r="G8265" s="7" t="n">
        <v>84.98</v>
      </c>
    </row>
    <row r="8266" customFormat="false" ht="15" hidden="false" customHeight="false" outlineLevel="0" collapsed="false">
      <c r="A8266" s="7" t="s">
        <v>23</v>
      </c>
      <c r="B8266" s="7" t="s">
        <v>258</v>
      </c>
      <c r="C8266" s="7" t="s">
        <v>1276</v>
      </c>
      <c r="D8266" s="7" t="n">
        <v>0</v>
      </c>
      <c r="E8266" s="7" t="n">
        <v>0</v>
      </c>
      <c r="F8266" s="7" t="n">
        <v>2</v>
      </c>
      <c r="G8266" s="7" t="n">
        <v>169.96</v>
      </c>
    </row>
    <row r="8267" customFormat="false" ht="15" hidden="false" customHeight="false" outlineLevel="0" collapsed="false">
      <c r="A8267" s="7" t="s">
        <v>23</v>
      </c>
      <c r="B8267" s="7" t="s">
        <v>679</v>
      </c>
      <c r="C8267" s="7" t="s">
        <v>1279</v>
      </c>
      <c r="D8267" s="7" t="n">
        <v>0</v>
      </c>
      <c r="E8267" s="7" t="n">
        <v>0</v>
      </c>
      <c r="F8267" s="7" t="n">
        <v>1</v>
      </c>
      <c r="G8267" s="7" t="n">
        <v>105</v>
      </c>
    </row>
    <row r="8268" customFormat="false" ht="15" hidden="false" customHeight="false" outlineLevel="0" collapsed="false">
      <c r="A8268" s="7" t="s">
        <v>23</v>
      </c>
      <c r="B8268" s="7" t="s">
        <v>659</v>
      </c>
      <c r="C8268" s="7" t="s">
        <v>1279</v>
      </c>
      <c r="D8268" s="7" t="n">
        <v>0</v>
      </c>
      <c r="E8268" s="7" t="n">
        <v>0</v>
      </c>
      <c r="F8268" s="7" t="n">
        <v>1</v>
      </c>
      <c r="G8268" s="7" t="n">
        <v>105</v>
      </c>
    </row>
    <row r="8269" customFormat="false" ht="15" hidden="false" customHeight="false" outlineLevel="0" collapsed="false">
      <c r="A8269" s="7" t="s">
        <v>23</v>
      </c>
      <c r="B8269" s="7" t="s">
        <v>661</v>
      </c>
      <c r="C8269" s="7" t="s">
        <v>1279</v>
      </c>
      <c r="D8269" s="7" t="n">
        <v>0</v>
      </c>
      <c r="E8269" s="7" t="n">
        <v>0</v>
      </c>
      <c r="F8269" s="7" t="n">
        <v>1</v>
      </c>
      <c r="G8269" s="7" t="n">
        <v>105</v>
      </c>
    </row>
    <row r="8270" customFormat="false" ht="15" hidden="false" customHeight="false" outlineLevel="0" collapsed="false">
      <c r="A8270" s="7" t="s">
        <v>23</v>
      </c>
      <c r="B8270" s="7" t="s">
        <v>256</v>
      </c>
      <c r="C8270" s="7" t="s">
        <v>1301</v>
      </c>
      <c r="D8270" s="7" t="n">
        <v>0</v>
      </c>
      <c r="E8270" s="7" t="n">
        <v>0</v>
      </c>
      <c r="F8270" s="7" t="n">
        <v>1</v>
      </c>
      <c r="G8270" s="7" t="n">
        <v>37.14</v>
      </c>
    </row>
    <row r="8271" customFormat="false" ht="15" hidden="false" customHeight="false" outlineLevel="0" collapsed="false">
      <c r="A8271" s="7" t="s">
        <v>23</v>
      </c>
      <c r="B8271" s="7" t="s">
        <v>219</v>
      </c>
      <c r="C8271" s="7" t="s">
        <v>1302</v>
      </c>
      <c r="D8271" s="7" t="n">
        <v>0</v>
      </c>
      <c r="E8271" s="7" t="n">
        <v>0</v>
      </c>
      <c r="F8271" s="7" t="n">
        <v>1</v>
      </c>
      <c r="G8271" s="7" t="n">
        <v>39.33</v>
      </c>
    </row>
    <row r="8272" customFormat="false" ht="15" hidden="false" customHeight="false" outlineLevel="0" collapsed="false">
      <c r="A8272" s="7" t="s">
        <v>23</v>
      </c>
      <c r="B8272" s="7" t="s">
        <v>113</v>
      </c>
      <c r="C8272" s="7" t="s">
        <v>1330</v>
      </c>
      <c r="D8272" s="7" t="n">
        <v>0</v>
      </c>
      <c r="E8272" s="7" t="n">
        <v>0</v>
      </c>
      <c r="F8272" s="7" t="n">
        <v>1</v>
      </c>
      <c r="G8272" s="7" t="n">
        <v>43.7</v>
      </c>
    </row>
    <row r="8273" customFormat="false" ht="15" hidden="false" customHeight="false" outlineLevel="0" collapsed="false">
      <c r="A8273" s="7" t="s">
        <v>23</v>
      </c>
      <c r="B8273" s="7" t="s">
        <v>153</v>
      </c>
      <c r="C8273" s="7" t="s">
        <v>1330</v>
      </c>
      <c r="D8273" s="7" t="n">
        <v>0</v>
      </c>
      <c r="E8273" s="7" t="n">
        <v>0</v>
      </c>
      <c r="F8273" s="7" t="n">
        <v>1</v>
      </c>
      <c r="G8273" s="7" t="n">
        <v>43.7</v>
      </c>
    </row>
    <row r="8274" customFormat="false" ht="15" hidden="false" customHeight="false" outlineLevel="0" collapsed="false">
      <c r="A8274" s="7" t="s">
        <v>23</v>
      </c>
      <c r="B8274" s="7" t="s">
        <v>478</v>
      </c>
      <c r="C8274" s="7" t="s">
        <v>1330</v>
      </c>
      <c r="D8274" s="7" t="n">
        <v>0</v>
      </c>
      <c r="E8274" s="7" t="n">
        <v>0</v>
      </c>
      <c r="F8274" s="7" t="n">
        <v>2</v>
      </c>
      <c r="G8274" s="7" t="n">
        <v>87.4</v>
      </c>
    </row>
    <row r="8275" customFormat="false" ht="15" hidden="false" customHeight="false" outlineLevel="0" collapsed="false">
      <c r="A8275" s="7" t="s">
        <v>23</v>
      </c>
      <c r="B8275" s="7" t="s">
        <v>222</v>
      </c>
      <c r="C8275" s="7" t="s">
        <v>1331</v>
      </c>
      <c r="D8275" s="7" t="n">
        <v>0</v>
      </c>
      <c r="E8275" s="7" t="n">
        <v>0</v>
      </c>
      <c r="F8275" s="7" t="n">
        <v>20</v>
      </c>
      <c r="G8275" s="7" t="n">
        <v>1311.52</v>
      </c>
    </row>
    <row r="8276" customFormat="false" ht="15" hidden="false" customHeight="false" outlineLevel="0" collapsed="false">
      <c r="A8276" s="7" t="s">
        <v>23</v>
      </c>
      <c r="B8276" s="7" t="s">
        <v>225</v>
      </c>
      <c r="C8276" s="7" t="s">
        <v>1331</v>
      </c>
      <c r="D8276" s="7" t="n">
        <v>0</v>
      </c>
      <c r="E8276" s="7" t="n">
        <v>0</v>
      </c>
      <c r="F8276" s="7" t="n">
        <v>19</v>
      </c>
      <c r="G8276" s="7" t="n">
        <v>1245.96</v>
      </c>
    </row>
    <row r="8277" customFormat="false" ht="15" hidden="false" customHeight="false" outlineLevel="0" collapsed="false">
      <c r="A8277" s="7" t="s">
        <v>23</v>
      </c>
      <c r="B8277" s="7" t="s">
        <v>335</v>
      </c>
      <c r="C8277" s="7" t="s">
        <v>1331</v>
      </c>
      <c r="D8277" s="7" t="n">
        <v>0</v>
      </c>
      <c r="E8277" s="7" t="n">
        <v>0</v>
      </c>
      <c r="F8277" s="7" t="n">
        <v>5</v>
      </c>
      <c r="G8277" s="7" t="n">
        <v>327.88</v>
      </c>
    </row>
    <row r="8278" customFormat="false" ht="15" hidden="false" customHeight="false" outlineLevel="0" collapsed="false">
      <c r="A8278" s="7" t="s">
        <v>23</v>
      </c>
      <c r="B8278" s="7" t="s">
        <v>248</v>
      </c>
      <c r="C8278" s="7" t="s">
        <v>1331</v>
      </c>
      <c r="D8278" s="7" t="n">
        <v>0</v>
      </c>
      <c r="E8278" s="7" t="n">
        <v>0</v>
      </c>
      <c r="F8278" s="7" t="n">
        <v>6</v>
      </c>
      <c r="G8278" s="7" t="n">
        <v>393.45</v>
      </c>
    </row>
    <row r="8279" customFormat="false" ht="15" hidden="false" customHeight="false" outlineLevel="0" collapsed="false">
      <c r="A8279" s="7" t="s">
        <v>23</v>
      </c>
      <c r="B8279" s="7" t="s">
        <v>295</v>
      </c>
      <c r="C8279" s="7" t="s">
        <v>1333</v>
      </c>
      <c r="D8279" s="7" t="n">
        <v>0</v>
      </c>
      <c r="E8279" s="7" t="n">
        <v>0</v>
      </c>
      <c r="F8279" s="7" t="n">
        <v>5</v>
      </c>
      <c r="G8279" s="7" t="n">
        <v>174.79</v>
      </c>
    </row>
    <row r="8280" customFormat="false" ht="15" hidden="false" customHeight="false" outlineLevel="0" collapsed="false">
      <c r="A8280" s="7" t="s">
        <v>23</v>
      </c>
      <c r="B8280" s="7" t="s">
        <v>263</v>
      </c>
      <c r="C8280" s="7" t="s">
        <v>1337</v>
      </c>
      <c r="D8280" s="7" t="n">
        <v>0</v>
      </c>
      <c r="E8280" s="7" t="n">
        <v>0</v>
      </c>
      <c r="F8280" s="7" t="n">
        <v>1</v>
      </c>
      <c r="G8280" s="7" t="n">
        <v>41.95</v>
      </c>
    </row>
    <row r="8281" customFormat="false" ht="15" hidden="false" customHeight="false" outlineLevel="0" collapsed="false">
      <c r="A8281" s="7" t="s">
        <v>23</v>
      </c>
      <c r="B8281" s="7" t="s">
        <v>234</v>
      </c>
      <c r="C8281" s="7" t="s">
        <v>1338</v>
      </c>
      <c r="D8281" s="7" t="n">
        <v>0</v>
      </c>
      <c r="E8281" s="7" t="n">
        <v>0</v>
      </c>
      <c r="F8281" s="7" t="n">
        <v>1</v>
      </c>
      <c r="G8281" s="7" t="n">
        <v>43.7</v>
      </c>
    </row>
    <row r="8282" customFormat="false" ht="15" hidden="false" customHeight="false" outlineLevel="0" collapsed="false">
      <c r="A8282" s="7" t="s">
        <v>23</v>
      </c>
      <c r="B8282" s="7" t="s">
        <v>123</v>
      </c>
      <c r="C8282" s="7" t="s">
        <v>1340</v>
      </c>
      <c r="D8282" s="7" t="n">
        <v>0</v>
      </c>
      <c r="E8282" s="7" t="n">
        <v>0</v>
      </c>
      <c r="F8282" s="7" t="n">
        <v>10</v>
      </c>
      <c r="G8282" s="7" t="n">
        <v>283.92</v>
      </c>
    </row>
    <row r="8283" customFormat="false" ht="15" hidden="false" customHeight="false" outlineLevel="0" collapsed="false">
      <c r="A8283" s="7" t="s">
        <v>23</v>
      </c>
      <c r="B8283" s="7" t="s">
        <v>231</v>
      </c>
      <c r="C8283" s="7" t="s">
        <v>1342</v>
      </c>
      <c r="D8283" s="7" t="n">
        <v>0</v>
      </c>
      <c r="E8283" s="7" t="n">
        <v>0</v>
      </c>
      <c r="F8283" s="7" t="n">
        <v>10</v>
      </c>
      <c r="G8283" s="7" t="n">
        <v>266.42</v>
      </c>
    </row>
    <row r="8284" customFormat="false" ht="15" hidden="false" customHeight="false" outlineLevel="0" collapsed="false">
      <c r="A8284" s="7" t="s">
        <v>23</v>
      </c>
      <c r="B8284" s="7" t="s">
        <v>150</v>
      </c>
      <c r="C8284" s="7" t="s">
        <v>1349</v>
      </c>
      <c r="D8284" s="7" t="n">
        <v>0</v>
      </c>
      <c r="E8284" s="7" t="n">
        <v>0</v>
      </c>
      <c r="F8284" s="7" t="n">
        <v>30</v>
      </c>
      <c r="G8284" s="7" t="n">
        <v>523.74</v>
      </c>
    </row>
    <row r="8285" customFormat="false" ht="15" hidden="false" customHeight="false" outlineLevel="0" collapsed="false">
      <c r="A8285" s="7" t="s">
        <v>23</v>
      </c>
      <c r="B8285" s="7" t="s">
        <v>183</v>
      </c>
      <c r="C8285" s="7" t="s">
        <v>1351</v>
      </c>
      <c r="D8285" s="7" t="n">
        <v>0</v>
      </c>
      <c r="E8285" s="7" t="n">
        <v>0</v>
      </c>
      <c r="F8285" s="7" t="n">
        <v>10</v>
      </c>
      <c r="G8285" s="7" t="n">
        <v>305.83</v>
      </c>
    </row>
    <row r="8286" customFormat="false" ht="15" hidden="false" customHeight="false" outlineLevel="0" collapsed="false">
      <c r="A8286" s="7" t="s">
        <v>23</v>
      </c>
      <c r="B8286" s="7" t="s">
        <v>311</v>
      </c>
      <c r="C8286" s="7" t="s">
        <v>1352</v>
      </c>
      <c r="D8286" s="7" t="n">
        <v>0</v>
      </c>
      <c r="E8286" s="7" t="n">
        <v>0</v>
      </c>
      <c r="F8286" s="7" t="n">
        <v>10</v>
      </c>
      <c r="G8286" s="7" t="n">
        <v>157.01</v>
      </c>
    </row>
    <row r="8287" customFormat="false" ht="15" hidden="false" customHeight="false" outlineLevel="0" collapsed="false">
      <c r="A8287" s="7" t="s">
        <v>23</v>
      </c>
      <c r="B8287" s="7" t="s">
        <v>114</v>
      </c>
      <c r="C8287" s="7" t="s">
        <v>1354</v>
      </c>
      <c r="D8287" s="7" t="n">
        <v>0</v>
      </c>
      <c r="E8287" s="7" t="n">
        <v>0</v>
      </c>
      <c r="F8287" s="7" t="n">
        <v>10</v>
      </c>
      <c r="G8287" s="7" t="n">
        <v>375.83</v>
      </c>
    </row>
    <row r="8288" customFormat="false" ht="15" hidden="false" customHeight="false" outlineLevel="0" collapsed="false">
      <c r="A8288" s="7" t="s">
        <v>23</v>
      </c>
      <c r="B8288" s="7" t="s">
        <v>179</v>
      </c>
      <c r="C8288" s="7" t="s">
        <v>1357</v>
      </c>
      <c r="D8288" s="7" t="n">
        <v>0</v>
      </c>
      <c r="E8288" s="7" t="n">
        <v>0</v>
      </c>
      <c r="F8288" s="7" t="n">
        <v>20</v>
      </c>
      <c r="G8288" s="7" t="n">
        <v>445.34</v>
      </c>
    </row>
    <row r="8289" customFormat="false" ht="15" hidden="false" customHeight="false" outlineLevel="0" collapsed="false">
      <c r="A8289" s="7" t="s">
        <v>23</v>
      </c>
      <c r="B8289" s="7" t="s">
        <v>163</v>
      </c>
      <c r="C8289" s="7" t="s">
        <v>1357</v>
      </c>
      <c r="D8289" s="7" t="n">
        <v>0</v>
      </c>
      <c r="E8289" s="7" t="n">
        <v>0</v>
      </c>
      <c r="F8289" s="7" t="n">
        <v>20</v>
      </c>
      <c r="G8289" s="7" t="n">
        <v>489.02</v>
      </c>
    </row>
    <row r="8290" customFormat="false" ht="15" hidden="false" customHeight="false" outlineLevel="0" collapsed="false">
      <c r="A8290" s="7" t="s">
        <v>23</v>
      </c>
      <c r="B8290" s="7" t="s">
        <v>613</v>
      </c>
      <c r="C8290" s="7" t="s">
        <v>1369</v>
      </c>
      <c r="D8290" s="7" t="n">
        <v>0</v>
      </c>
      <c r="E8290" s="7" t="n">
        <v>0</v>
      </c>
      <c r="F8290" s="7" t="n">
        <v>17</v>
      </c>
      <c r="G8290" s="7" t="n">
        <v>1412.3</v>
      </c>
    </row>
    <row r="8291" customFormat="false" ht="15" hidden="false" customHeight="false" outlineLevel="0" collapsed="false">
      <c r="A8291" s="7" t="s">
        <v>23</v>
      </c>
      <c r="B8291" s="7" t="s">
        <v>170</v>
      </c>
      <c r="C8291" s="7" t="s">
        <v>1371</v>
      </c>
      <c r="D8291" s="7" t="n">
        <v>0</v>
      </c>
      <c r="E8291" s="7" t="n">
        <v>0</v>
      </c>
      <c r="F8291" s="7" t="n">
        <v>2</v>
      </c>
      <c r="G8291" s="7" t="n">
        <v>88.28</v>
      </c>
    </row>
    <row r="8292" customFormat="false" ht="15" hidden="false" customHeight="false" outlineLevel="0" collapsed="false">
      <c r="A8292" s="7" t="s">
        <v>23</v>
      </c>
      <c r="B8292" s="7" t="s">
        <v>343</v>
      </c>
      <c r="C8292" s="7" t="s">
        <v>1376</v>
      </c>
      <c r="D8292" s="7" t="n">
        <v>0</v>
      </c>
      <c r="E8292" s="7" t="n">
        <v>0</v>
      </c>
      <c r="F8292" s="7" t="n">
        <v>4</v>
      </c>
      <c r="G8292" s="7" t="n">
        <v>99.96</v>
      </c>
    </row>
    <row r="8293" customFormat="false" ht="15" hidden="false" customHeight="false" outlineLevel="0" collapsed="false">
      <c r="A8293" s="7" t="s">
        <v>23</v>
      </c>
      <c r="B8293" s="7" t="s">
        <v>650</v>
      </c>
      <c r="C8293" s="7" t="s">
        <v>1495</v>
      </c>
      <c r="D8293" s="7" t="n">
        <v>0</v>
      </c>
      <c r="E8293" s="7" t="n">
        <v>0</v>
      </c>
      <c r="F8293" s="7" t="n">
        <v>8</v>
      </c>
      <c r="G8293" s="7" t="n">
        <v>227.13</v>
      </c>
    </row>
    <row r="8294" customFormat="false" ht="15" hidden="false" customHeight="false" outlineLevel="0" collapsed="false">
      <c r="A8294" s="7" t="s">
        <v>23</v>
      </c>
      <c r="B8294" s="7" t="s">
        <v>647</v>
      </c>
      <c r="C8294" s="7" t="s">
        <v>1495</v>
      </c>
      <c r="D8294" s="7" t="n">
        <v>0</v>
      </c>
      <c r="E8294" s="7" t="n">
        <v>0</v>
      </c>
      <c r="F8294" s="7" t="n">
        <v>30</v>
      </c>
      <c r="G8294" s="7" t="n">
        <v>851.76</v>
      </c>
    </row>
    <row r="8295" customFormat="false" ht="15" hidden="false" customHeight="false" outlineLevel="0" collapsed="false">
      <c r="A8295" s="7" t="s">
        <v>23</v>
      </c>
      <c r="B8295" s="7" t="s">
        <v>658</v>
      </c>
      <c r="C8295" s="7" t="s">
        <v>1496</v>
      </c>
      <c r="D8295" s="7" t="n">
        <v>0</v>
      </c>
      <c r="E8295" s="7" t="n">
        <v>0</v>
      </c>
      <c r="F8295" s="7" t="n">
        <v>7</v>
      </c>
      <c r="G8295" s="7" t="n">
        <v>413.12</v>
      </c>
    </row>
    <row r="8296" customFormat="false" ht="15" hidden="false" customHeight="false" outlineLevel="0" collapsed="false">
      <c r="A8296" s="7" t="s">
        <v>23</v>
      </c>
      <c r="B8296" s="7" t="s">
        <v>653</v>
      </c>
      <c r="C8296" s="7" t="s">
        <v>1496</v>
      </c>
      <c r="D8296" s="7" t="n">
        <v>0</v>
      </c>
      <c r="E8296" s="7" t="n">
        <v>0</v>
      </c>
      <c r="F8296" s="7" t="n">
        <v>9</v>
      </c>
      <c r="G8296" s="7" t="n">
        <v>531.15</v>
      </c>
    </row>
    <row r="8297" customFormat="false" ht="15" hidden="false" customHeight="false" outlineLevel="0" collapsed="false">
      <c r="A8297" s="7" t="s">
        <v>23</v>
      </c>
      <c r="B8297" s="7" t="s">
        <v>657</v>
      </c>
      <c r="C8297" s="7" t="s">
        <v>1496</v>
      </c>
      <c r="D8297" s="7" t="n">
        <v>0</v>
      </c>
      <c r="E8297" s="7" t="n">
        <v>0</v>
      </c>
      <c r="F8297" s="7" t="n">
        <v>6</v>
      </c>
      <c r="G8297" s="7" t="n">
        <v>354.1</v>
      </c>
    </row>
    <row r="8298" customFormat="false" ht="15" hidden="false" customHeight="false" outlineLevel="0" collapsed="false">
      <c r="A8298" s="7" t="s">
        <v>23</v>
      </c>
      <c r="B8298" s="7" t="s">
        <v>158</v>
      </c>
      <c r="C8298" s="7" t="s">
        <v>1380</v>
      </c>
      <c r="D8298" s="7" t="n">
        <v>0</v>
      </c>
      <c r="E8298" s="7" t="n">
        <v>0</v>
      </c>
      <c r="F8298" s="7" t="n">
        <v>5</v>
      </c>
      <c r="G8298" s="7" t="n">
        <v>242.58</v>
      </c>
    </row>
    <row r="8299" customFormat="false" ht="15" hidden="false" customHeight="false" outlineLevel="0" collapsed="false">
      <c r="A8299" s="7" t="s">
        <v>23</v>
      </c>
      <c r="B8299" s="7" t="s">
        <v>484</v>
      </c>
      <c r="C8299" s="7" t="s">
        <v>1394</v>
      </c>
      <c r="D8299" s="7" t="n">
        <v>0</v>
      </c>
      <c r="E8299" s="7" t="n">
        <v>0</v>
      </c>
      <c r="F8299" s="7" t="n">
        <v>1</v>
      </c>
      <c r="G8299" s="7" t="n">
        <v>103.67</v>
      </c>
    </row>
    <row r="8300" customFormat="false" ht="15" hidden="false" customHeight="false" outlineLevel="0" collapsed="false">
      <c r="A8300" s="7" t="s">
        <v>23</v>
      </c>
      <c r="B8300" s="7" t="s">
        <v>575</v>
      </c>
      <c r="C8300" s="7" t="s">
        <v>1394</v>
      </c>
      <c r="D8300" s="7" t="n">
        <v>0</v>
      </c>
      <c r="E8300" s="7" t="n">
        <v>0</v>
      </c>
      <c r="F8300" s="7" t="n">
        <v>1</v>
      </c>
      <c r="G8300" s="7" t="n">
        <v>103.67</v>
      </c>
    </row>
    <row r="8301" customFormat="false" ht="15" hidden="false" customHeight="false" outlineLevel="0" collapsed="false">
      <c r="A8301" s="7" t="s">
        <v>23</v>
      </c>
      <c r="B8301" s="7" t="s">
        <v>488</v>
      </c>
      <c r="C8301" s="7" t="s">
        <v>1396</v>
      </c>
      <c r="D8301" s="7" t="n">
        <v>0</v>
      </c>
      <c r="E8301" s="7" t="n">
        <v>0</v>
      </c>
      <c r="F8301" s="7" t="n">
        <v>4</v>
      </c>
      <c r="G8301" s="7" t="n">
        <v>719.88</v>
      </c>
    </row>
    <row r="8302" customFormat="false" ht="15" hidden="false" customHeight="false" outlineLevel="0" collapsed="false">
      <c r="A8302" s="7" t="s">
        <v>23</v>
      </c>
      <c r="B8302" s="7" t="s">
        <v>397</v>
      </c>
      <c r="C8302" s="7" t="s">
        <v>1396</v>
      </c>
      <c r="D8302" s="7" t="n">
        <v>0</v>
      </c>
      <c r="E8302" s="7" t="n">
        <v>0</v>
      </c>
      <c r="F8302" s="7" t="n">
        <v>1</v>
      </c>
      <c r="G8302" s="7" t="n">
        <v>179.97</v>
      </c>
    </row>
    <row r="8303" customFormat="false" ht="15" hidden="false" customHeight="false" outlineLevel="0" collapsed="false">
      <c r="A8303" s="7" t="s">
        <v>23</v>
      </c>
      <c r="B8303" s="7" t="s">
        <v>633</v>
      </c>
      <c r="C8303" s="7" t="s">
        <v>1397</v>
      </c>
      <c r="D8303" s="7" t="n">
        <v>0</v>
      </c>
      <c r="E8303" s="7" t="n">
        <v>0</v>
      </c>
      <c r="F8303" s="7" t="n">
        <v>4</v>
      </c>
      <c r="G8303" s="7" t="n">
        <v>560</v>
      </c>
    </row>
    <row r="8304" customFormat="false" ht="15" hidden="false" customHeight="false" outlineLevel="0" collapsed="false">
      <c r="A8304" s="7" t="s">
        <v>23</v>
      </c>
      <c r="B8304" s="7" t="s">
        <v>392</v>
      </c>
      <c r="C8304" s="7" t="s">
        <v>1398</v>
      </c>
      <c r="D8304" s="7" t="n">
        <v>0</v>
      </c>
      <c r="E8304" s="7" t="n">
        <v>0</v>
      </c>
      <c r="F8304" s="7" t="n">
        <v>3</v>
      </c>
      <c r="G8304" s="7" t="n">
        <v>420</v>
      </c>
    </row>
    <row r="8305" customFormat="false" ht="15" hidden="false" customHeight="false" outlineLevel="0" collapsed="false">
      <c r="A8305" s="7" t="s">
        <v>23</v>
      </c>
      <c r="B8305" s="7" t="s">
        <v>428</v>
      </c>
      <c r="C8305" s="7" t="s">
        <v>1398</v>
      </c>
      <c r="D8305" s="7" t="n">
        <v>0</v>
      </c>
      <c r="E8305" s="7" t="n">
        <v>0</v>
      </c>
      <c r="F8305" s="7" t="n">
        <v>6</v>
      </c>
      <c r="G8305" s="7" t="n">
        <v>840</v>
      </c>
    </row>
    <row r="8306" customFormat="false" ht="15" hidden="false" customHeight="false" outlineLevel="0" collapsed="false">
      <c r="A8306" s="7" t="s">
        <v>23</v>
      </c>
      <c r="B8306" s="7" t="s">
        <v>472</v>
      </c>
      <c r="C8306" s="7" t="s">
        <v>1398</v>
      </c>
      <c r="D8306" s="7" t="n">
        <v>0</v>
      </c>
      <c r="E8306" s="7" t="n">
        <v>0</v>
      </c>
      <c r="F8306" s="7" t="n">
        <v>1</v>
      </c>
      <c r="G8306" s="7" t="n">
        <v>140</v>
      </c>
    </row>
    <row r="8307" customFormat="false" ht="15" hidden="false" customHeight="false" outlineLevel="0" collapsed="false">
      <c r="A8307" s="7" t="s">
        <v>23</v>
      </c>
      <c r="B8307" s="7" t="s">
        <v>474</v>
      </c>
      <c r="C8307" s="7" t="s">
        <v>1398</v>
      </c>
      <c r="D8307" s="7" t="n">
        <v>0</v>
      </c>
      <c r="E8307" s="7" t="n">
        <v>0</v>
      </c>
      <c r="F8307" s="7" t="n">
        <v>1</v>
      </c>
      <c r="G8307" s="7" t="n">
        <v>140</v>
      </c>
    </row>
    <row r="8308" customFormat="false" ht="15" hidden="false" customHeight="false" outlineLevel="0" collapsed="false">
      <c r="A8308" s="7" t="s">
        <v>23</v>
      </c>
      <c r="B8308" s="7" t="s">
        <v>184</v>
      </c>
      <c r="C8308" s="7" t="s">
        <v>1399</v>
      </c>
      <c r="D8308" s="7" t="n">
        <v>0</v>
      </c>
      <c r="E8308" s="7" t="n">
        <v>0</v>
      </c>
      <c r="F8308" s="7" t="n">
        <v>2</v>
      </c>
      <c r="G8308" s="7" t="n">
        <v>92.65</v>
      </c>
    </row>
    <row r="8309" customFormat="false" ht="15" hidden="false" customHeight="false" outlineLevel="0" collapsed="false">
      <c r="A8309" s="7" t="s">
        <v>23</v>
      </c>
      <c r="B8309" s="7" t="s">
        <v>237</v>
      </c>
      <c r="C8309" s="7" t="s">
        <v>1402</v>
      </c>
      <c r="D8309" s="7" t="n">
        <v>0</v>
      </c>
      <c r="E8309" s="7" t="n">
        <v>0</v>
      </c>
      <c r="F8309" s="7" t="n">
        <v>1</v>
      </c>
      <c r="G8309" s="7" t="n">
        <v>153.08</v>
      </c>
    </row>
    <row r="8310" customFormat="false" ht="15" hidden="false" customHeight="false" outlineLevel="0" collapsed="false">
      <c r="A8310" s="7" t="s">
        <v>23</v>
      </c>
      <c r="B8310" s="7" t="s">
        <v>244</v>
      </c>
      <c r="C8310" s="7" t="s">
        <v>1402</v>
      </c>
      <c r="D8310" s="7" t="n">
        <v>0</v>
      </c>
      <c r="E8310" s="7" t="n">
        <v>0</v>
      </c>
      <c r="F8310" s="7" t="n">
        <v>1</v>
      </c>
      <c r="G8310" s="7" t="n">
        <v>153.07</v>
      </c>
    </row>
    <row r="8311" customFormat="false" ht="15" hidden="false" customHeight="false" outlineLevel="0" collapsed="false">
      <c r="A8311" s="7" t="s">
        <v>23</v>
      </c>
      <c r="B8311" s="7" t="s">
        <v>299</v>
      </c>
      <c r="C8311" s="7" t="s">
        <v>1402</v>
      </c>
      <c r="D8311" s="7" t="n">
        <v>0</v>
      </c>
      <c r="E8311" s="7" t="n">
        <v>0</v>
      </c>
      <c r="F8311" s="7" t="n">
        <v>1</v>
      </c>
      <c r="G8311" s="7" t="n">
        <v>153.08</v>
      </c>
    </row>
    <row r="8312" customFormat="false" ht="15" hidden="false" customHeight="false" outlineLevel="0" collapsed="false">
      <c r="A8312" s="7" t="s">
        <v>23</v>
      </c>
      <c r="B8312" s="7" t="s">
        <v>161</v>
      </c>
      <c r="C8312" s="7" t="s">
        <v>1428</v>
      </c>
      <c r="D8312" s="7" t="n">
        <v>0</v>
      </c>
      <c r="E8312" s="7" t="n">
        <v>0</v>
      </c>
      <c r="F8312" s="7" t="n">
        <v>11</v>
      </c>
      <c r="G8312" s="7" t="n">
        <v>1540</v>
      </c>
    </row>
    <row r="8313" customFormat="false" ht="15" hidden="false" customHeight="false" outlineLevel="0" collapsed="false">
      <c r="A8313" s="7" t="s">
        <v>23</v>
      </c>
      <c r="B8313" s="7" t="s">
        <v>204</v>
      </c>
      <c r="C8313" s="7" t="s">
        <v>1428</v>
      </c>
      <c r="D8313" s="7" t="n">
        <v>0</v>
      </c>
      <c r="E8313" s="7" t="n">
        <v>0</v>
      </c>
      <c r="F8313" s="7" t="n">
        <v>9</v>
      </c>
      <c r="G8313" s="7" t="n">
        <v>1259.99</v>
      </c>
    </row>
    <row r="8314" customFormat="false" ht="15" hidden="false" customHeight="false" outlineLevel="0" collapsed="false">
      <c r="A8314" s="7" t="s">
        <v>23</v>
      </c>
      <c r="B8314" s="7" t="s">
        <v>196</v>
      </c>
      <c r="C8314" s="7" t="s">
        <v>1428</v>
      </c>
      <c r="D8314" s="7" t="n">
        <v>0</v>
      </c>
      <c r="E8314" s="7" t="n">
        <v>0</v>
      </c>
      <c r="F8314" s="7" t="n">
        <v>6</v>
      </c>
      <c r="G8314" s="7" t="n">
        <v>840</v>
      </c>
    </row>
    <row r="8315" customFormat="false" ht="15" hidden="false" customHeight="false" outlineLevel="0" collapsed="false">
      <c r="A8315" s="7" t="s">
        <v>23</v>
      </c>
      <c r="B8315" s="7" t="s">
        <v>286</v>
      </c>
      <c r="C8315" s="7" t="s">
        <v>1428</v>
      </c>
      <c r="D8315" s="7" t="n">
        <v>0</v>
      </c>
      <c r="E8315" s="7" t="n">
        <v>0</v>
      </c>
      <c r="F8315" s="7" t="n">
        <v>1</v>
      </c>
      <c r="G8315" s="7" t="n">
        <v>140</v>
      </c>
    </row>
    <row r="8316" customFormat="false" ht="15" hidden="false" customHeight="false" outlineLevel="0" collapsed="false">
      <c r="A8316" s="7" t="s">
        <v>23</v>
      </c>
      <c r="B8316" s="7" t="s">
        <v>245</v>
      </c>
      <c r="C8316" s="7" t="s">
        <v>1443</v>
      </c>
      <c r="D8316" s="7" t="n">
        <v>0</v>
      </c>
      <c r="E8316" s="7" t="n">
        <v>0</v>
      </c>
      <c r="F8316" s="7" t="n">
        <v>1</v>
      </c>
      <c r="G8316" s="7" t="n">
        <v>74.34</v>
      </c>
    </row>
    <row r="8317" customFormat="false" ht="15" hidden="false" customHeight="false" outlineLevel="0" collapsed="false">
      <c r="A8317" s="7" t="s">
        <v>23</v>
      </c>
      <c r="B8317" s="7" t="s">
        <v>103</v>
      </c>
      <c r="C8317" s="7" t="s">
        <v>1443</v>
      </c>
      <c r="D8317" s="7" t="n">
        <v>0</v>
      </c>
      <c r="E8317" s="7" t="n">
        <v>0</v>
      </c>
      <c r="F8317" s="7" t="n">
        <v>6</v>
      </c>
      <c r="G8317" s="7" t="n">
        <v>446.04</v>
      </c>
    </row>
    <row r="8318" customFormat="false" ht="15" hidden="false" customHeight="false" outlineLevel="0" collapsed="false">
      <c r="A8318" s="7" t="s">
        <v>23</v>
      </c>
      <c r="B8318" s="7" t="s">
        <v>646</v>
      </c>
      <c r="C8318" s="7" t="s">
        <v>1500</v>
      </c>
      <c r="D8318" s="7" t="n">
        <v>0</v>
      </c>
      <c r="E8318" s="7" t="n">
        <v>0</v>
      </c>
      <c r="F8318" s="7" t="n">
        <v>1</v>
      </c>
      <c r="G8318" s="7" t="n">
        <v>350</v>
      </c>
    </row>
    <row r="8319" customFormat="false" ht="15" hidden="false" customHeight="false" outlineLevel="0" collapsed="false">
      <c r="A8319" s="7" t="s">
        <v>23</v>
      </c>
      <c r="B8319" s="7" t="s">
        <v>649</v>
      </c>
      <c r="C8319" s="7" t="s">
        <v>1500</v>
      </c>
      <c r="D8319" s="7" t="n">
        <v>0</v>
      </c>
      <c r="E8319" s="7" t="n">
        <v>0</v>
      </c>
      <c r="F8319" s="7" t="n">
        <v>1</v>
      </c>
      <c r="G8319" s="7" t="n">
        <v>350</v>
      </c>
    </row>
    <row r="8320" customFormat="false" ht="15" hidden="false" customHeight="false" outlineLevel="0" collapsed="false">
      <c r="A8320" s="7" t="s">
        <v>23</v>
      </c>
      <c r="B8320" s="7" t="s">
        <v>477</v>
      </c>
      <c r="C8320" s="7" t="s">
        <v>1486</v>
      </c>
      <c r="D8320" s="7" t="n">
        <v>0</v>
      </c>
      <c r="E8320" s="7" t="n">
        <v>0</v>
      </c>
      <c r="F8320" s="7" t="n">
        <v>1</v>
      </c>
      <c r="G8320" s="7" t="n">
        <v>88.33</v>
      </c>
    </row>
    <row r="8321" customFormat="false" ht="15" hidden="false" customHeight="false" outlineLevel="0" collapsed="false">
      <c r="A8321" s="7" t="s">
        <v>23</v>
      </c>
      <c r="B8321" s="7" t="s">
        <v>473</v>
      </c>
      <c r="C8321" s="7" t="s">
        <v>1486</v>
      </c>
      <c r="D8321" s="7" t="n">
        <v>0</v>
      </c>
      <c r="E8321" s="7" t="n">
        <v>0</v>
      </c>
      <c r="F8321" s="7" t="n">
        <v>2</v>
      </c>
      <c r="G8321" s="7" t="n">
        <v>176.65</v>
      </c>
    </row>
    <row r="8322" customFormat="false" ht="15" hidden="false" customHeight="false" outlineLevel="0" collapsed="false">
      <c r="A8322" s="7" t="s">
        <v>23</v>
      </c>
      <c r="B8322" s="7" t="s">
        <v>603</v>
      </c>
      <c r="C8322" s="7" t="s">
        <v>1486</v>
      </c>
      <c r="D8322" s="7" t="n">
        <v>0</v>
      </c>
      <c r="E8322" s="7" t="n">
        <v>0</v>
      </c>
      <c r="F8322" s="7" t="n">
        <v>2</v>
      </c>
      <c r="G8322" s="7" t="n">
        <v>176.65</v>
      </c>
    </row>
    <row r="8323" customFormat="false" ht="15" hidden="false" customHeight="false" outlineLevel="0" collapsed="false">
      <c r="A8323" s="7" t="s">
        <v>23</v>
      </c>
      <c r="B8323" s="7" t="s">
        <v>665</v>
      </c>
      <c r="C8323" s="7" t="s">
        <v>1497</v>
      </c>
      <c r="D8323" s="7" t="n">
        <v>0</v>
      </c>
      <c r="E8323" s="7" t="n">
        <v>0</v>
      </c>
      <c r="F8323" s="7" t="n">
        <v>3</v>
      </c>
      <c r="G8323" s="7" t="n">
        <v>666</v>
      </c>
    </row>
    <row r="8324" customFormat="false" ht="15" hidden="false" customHeight="false" outlineLevel="0" collapsed="false">
      <c r="A8324" s="7" t="s">
        <v>23</v>
      </c>
      <c r="B8324" s="7" t="s">
        <v>645</v>
      </c>
      <c r="C8324" s="7" t="s">
        <v>1497</v>
      </c>
      <c r="D8324" s="7" t="n">
        <v>0</v>
      </c>
      <c r="E8324" s="7" t="n">
        <v>0</v>
      </c>
      <c r="F8324" s="7" t="n">
        <v>3</v>
      </c>
      <c r="G8324" s="7" t="n">
        <v>666</v>
      </c>
    </row>
    <row r="8325" customFormat="false" ht="15" hidden="false" customHeight="false" outlineLevel="0" collapsed="false">
      <c r="A8325" s="7" t="s">
        <v>23</v>
      </c>
      <c r="B8325" s="7" t="s">
        <v>645</v>
      </c>
      <c r="C8325" s="7" t="s">
        <v>1497</v>
      </c>
      <c r="D8325" s="7" t="n">
        <v>0</v>
      </c>
      <c r="E8325" s="7" t="n">
        <v>0</v>
      </c>
      <c r="F8325" s="7" t="n">
        <v>5</v>
      </c>
      <c r="G8325" s="7" t="n">
        <v>1300</v>
      </c>
    </row>
    <row r="8326" customFormat="false" ht="15" hidden="false" customHeight="false" outlineLevel="0" collapsed="false">
      <c r="A8326" s="7" t="s">
        <v>23</v>
      </c>
      <c r="B8326" s="7" t="s">
        <v>651</v>
      </c>
      <c r="C8326" s="7" t="s">
        <v>1497</v>
      </c>
      <c r="D8326" s="7" t="n">
        <v>0</v>
      </c>
      <c r="E8326" s="7" t="n">
        <v>0</v>
      </c>
      <c r="F8326" s="7" t="n">
        <v>5</v>
      </c>
      <c r="G8326" s="7" t="n">
        <v>1300</v>
      </c>
    </row>
    <row r="8327" customFormat="false" ht="15" hidden="false" customHeight="false" outlineLevel="0" collapsed="false">
      <c r="A8327" s="7" t="s">
        <v>23</v>
      </c>
      <c r="B8327" s="7" t="s">
        <v>135</v>
      </c>
      <c r="C8327" s="7" t="s">
        <v>1316</v>
      </c>
      <c r="D8327" s="7" t="n">
        <v>0</v>
      </c>
      <c r="E8327" s="7" t="n">
        <v>0</v>
      </c>
      <c r="F8327" s="7" t="n">
        <v>2</v>
      </c>
      <c r="G8327" s="7" t="n">
        <v>120</v>
      </c>
    </row>
    <row r="8328" customFormat="false" ht="15" hidden="false" customHeight="false" outlineLevel="0" collapsed="false">
      <c r="A8328" s="7" t="s">
        <v>23</v>
      </c>
      <c r="B8328" s="7" t="s">
        <v>193</v>
      </c>
      <c r="C8328" s="7" t="s">
        <v>1316</v>
      </c>
      <c r="D8328" s="7" t="n">
        <v>0</v>
      </c>
      <c r="E8328" s="7" t="n">
        <v>0</v>
      </c>
      <c r="F8328" s="7" t="n">
        <v>2</v>
      </c>
      <c r="G8328" s="7" t="n">
        <v>120</v>
      </c>
    </row>
    <row r="8329" customFormat="false" ht="15" hidden="false" customHeight="false" outlineLevel="0" collapsed="false">
      <c r="A8329" s="7" t="s">
        <v>23</v>
      </c>
      <c r="B8329" s="7" t="s">
        <v>108</v>
      </c>
      <c r="C8329" s="7" t="s">
        <v>1336</v>
      </c>
      <c r="D8329" s="7" t="n">
        <v>0</v>
      </c>
      <c r="E8329" s="7" t="n">
        <v>0</v>
      </c>
      <c r="F8329" s="7" t="n">
        <v>2</v>
      </c>
      <c r="G8329" s="7" t="n">
        <v>61.79</v>
      </c>
    </row>
    <row r="8330" customFormat="false" ht="15" hidden="false" customHeight="false" outlineLevel="0" collapsed="false">
      <c r="A8330" s="7" t="s">
        <v>23</v>
      </c>
      <c r="B8330" s="7" t="s">
        <v>100</v>
      </c>
      <c r="C8330" s="7" t="s">
        <v>1336</v>
      </c>
      <c r="D8330" s="7" t="n">
        <v>0</v>
      </c>
      <c r="E8330" s="7" t="n">
        <v>0</v>
      </c>
      <c r="F8330" s="7" t="n">
        <v>1</v>
      </c>
      <c r="G8330" s="7" t="n">
        <v>30.89</v>
      </c>
    </row>
    <row r="8331" customFormat="false" ht="15" hidden="false" customHeight="false" outlineLevel="0" collapsed="false">
      <c r="A8331" s="7" t="s">
        <v>23</v>
      </c>
      <c r="B8331" s="7" t="s">
        <v>117</v>
      </c>
      <c r="C8331" s="7" t="s">
        <v>1336</v>
      </c>
      <c r="D8331" s="7" t="n">
        <v>0</v>
      </c>
      <c r="E8331" s="7" t="n">
        <v>0</v>
      </c>
      <c r="F8331" s="7" t="n">
        <v>1</v>
      </c>
      <c r="G8331" s="7" t="n">
        <v>30.89</v>
      </c>
    </row>
    <row r="8332" customFormat="false" ht="15" hidden="false" customHeight="false" outlineLevel="0" collapsed="false">
      <c r="A8332" s="7" t="s">
        <v>23</v>
      </c>
      <c r="B8332" s="7" t="s">
        <v>131</v>
      </c>
      <c r="C8332" s="7" t="s">
        <v>1336</v>
      </c>
      <c r="D8332" s="7" t="n">
        <v>0</v>
      </c>
      <c r="E8332" s="7" t="n">
        <v>0</v>
      </c>
      <c r="F8332" s="7" t="n">
        <v>1</v>
      </c>
      <c r="G8332" s="7" t="n">
        <v>30.89</v>
      </c>
    </row>
    <row r="8333" customFormat="false" ht="15" hidden="false" customHeight="false" outlineLevel="0" collapsed="false">
      <c r="A8333" s="7" t="s">
        <v>23</v>
      </c>
      <c r="B8333" s="7" t="s">
        <v>123</v>
      </c>
      <c r="C8333" s="7" t="s">
        <v>1340</v>
      </c>
      <c r="D8333" s="7" t="n">
        <v>0</v>
      </c>
      <c r="E8333" s="7" t="n">
        <v>0</v>
      </c>
      <c r="F8333" s="7" t="n">
        <v>2</v>
      </c>
      <c r="G8333" s="7" t="n">
        <v>60.84</v>
      </c>
    </row>
    <row r="8334" customFormat="false" ht="15" hidden="false" customHeight="false" outlineLevel="0" collapsed="false">
      <c r="A8334" s="7" t="s">
        <v>23</v>
      </c>
      <c r="B8334" s="7" t="s">
        <v>211</v>
      </c>
      <c r="C8334" s="7" t="s">
        <v>1341</v>
      </c>
      <c r="D8334" s="7" t="n">
        <v>0</v>
      </c>
      <c r="E8334" s="7" t="n">
        <v>0</v>
      </c>
      <c r="F8334" s="7" t="n">
        <v>2</v>
      </c>
      <c r="G8334" s="7" t="n">
        <v>65.54</v>
      </c>
    </row>
    <row r="8335" customFormat="false" ht="15" hidden="false" customHeight="false" outlineLevel="0" collapsed="false">
      <c r="A8335" s="7" t="s">
        <v>23</v>
      </c>
      <c r="B8335" s="7" t="s">
        <v>231</v>
      </c>
      <c r="C8335" s="7" t="s">
        <v>1342</v>
      </c>
      <c r="D8335" s="7" t="n">
        <v>0</v>
      </c>
      <c r="E8335" s="7" t="n">
        <v>0</v>
      </c>
      <c r="F8335" s="7" t="n">
        <v>2</v>
      </c>
      <c r="G8335" s="7" t="n">
        <v>57.09</v>
      </c>
    </row>
    <row r="8336" customFormat="false" ht="15" hidden="false" customHeight="false" outlineLevel="0" collapsed="false">
      <c r="A8336" s="7" t="s">
        <v>23</v>
      </c>
      <c r="B8336" s="7" t="s">
        <v>270</v>
      </c>
      <c r="C8336" s="7" t="s">
        <v>1343</v>
      </c>
      <c r="D8336" s="7" t="n">
        <v>0</v>
      </c>
      <c r="E8336" s="7" t="n">
        <v>0</v>
      </c>
      <c r="F8336" s="7" t="n">
        <v>2</v>
      </c>
      <c r="G8336" s="7" t="n">
        <v>56.16</v>
      </c>
    </row>
    <row r="8337" customFormat="false" ht="15" hidden="false" customHeight="false" outlineLevel="0" collapsed="false">
      <c r="A8337" s="7" t="s">
        <v>23</v>
      </c>
      <c r="B8337" s="7" t="s">
        <v>201</v>
      </c>
      <c r="C8337" s="7" t="s">
        <v>1344</v>
      </c>
      <c r="D8337" s="7" t="n">
        <v>0</v>
      </c>
      <c r="E8337" s="7" t="n">
        <v>0</v>
      </c>
      <c r="F8337" s="7" t="n">
        <v>2</v>
      </c>
      <c r="G8337" s="7" t="n">
        <v>28.97</v>
      </c>
    </row>
    <row r="8338" customFormat="false" ht="15" hidden="false" customHeight="false" outlineLevel="0" collapsed="false">
      <c r="A8338" s="7" t="s">
        <v>23</v>
      </c>
      <c r="B8338" s="7" t="s">
        <v>150</v>
      </c>
      <c r="C8338" s="7" t="s">
        <v>1349</v>
      </c>
      <c r="D8338" s="7" t="n">
        <v>0</v>
      </c>
      <c r="E8338" s="7" t="n">
        <v>0</v>
      </c>
      <c r="F8338" s="7" t="n">
        <v>3</v>
      </c>
      <c r="G8338" s="7" t="n">
        <v>56.12</v>
      </c>
    </row>
    <row r="8339" customFormat="false" ht="15" hidden="false" customHeight="false" outlineLevel="0" collapsed="false">
      <c r="A8339" s="7" t="s">
        <v>23</v>
      </c>
      <c r="B8339" s="7" t="s">
        <v>114</v>
      </c>
      <c r="C8339" s="7" t="s">
        <v>1354</v>
      </c>
      <c r="D8339" s="7" t="n">
        <v>0</v>
      </c>
      <c r="E8339" s="7" t="n">
        <v>0</v>
      </c>
      <c r="F8339" s="7" t="n">
        <v>2</v>
      </c>
      <c r="G8339" s="7" t="n">
        <v>80.54</v>
      </c>
    </row>
    <row r="8340" customFormat="false" ht="15" hidden="false" customHeight="false" outlineLevel="0" collapsed="false">
      <c r="A8340" s="7" t="s">
        <v>23</v>
      </c>
      <c r="B8340" s="7" t="s">
        <v>342</v>
      </c>
      <c r="C8340" s="7" t="s">
        <v>1356</v>
      </c>
      <c r="D8340" s="7" t="n">
        <v>0</v>
      </c>
      <c r="E8340" s="7" t="n">
        <v>0</v>
      </c>
      <c r="F8340" s="7" t="n">
        <v>2</v>
      </c>
      <c r="G8340" s="7" t="n">
        <v>41.15</v>
      </c>
    </row>
    <row r="8341" customFormat="false" ht="15" hidden="false" customHeight="false" outlineLevel="0" collapsed="false">
      <c r="A8341" s="7" t="s">
        <v>23</v>
      </c>
      <c r="B8341" s="7" t="s">
        <v>148</v>
      </c>
      <c r="C8341" s="7" t="s">
        <v>1387</v>
      </c>
      <c r="D8341" s="7" t="n">
        <v>0</v>
      </c>
      <c r="E8341" s="7" t="n">
        <v>0</v>
      </c>
      <c r="F8341" s="7" t="n">
        <v>1</v>
      </c>
      <c r="G8341" s="7" t="n">
        <v>30.89</v>
      </c>
    </row>
    <row r="8342" customFormat="false" ht="15" hidden="false" customHeight="false" outlineLevel="0" collapsed="false">
      <c r="A8342" s="7" t="s">
        <v>23</v>
      </c>
      <c r="B8342" s="7" t="s">
        <v>139</v>
      </c>
      <c r="C8342" s="7" t="s">
        <v>1387</v>
      </c>
      <c r="D8342" s="7" t="n">
        <v>0</v>
      </c>
      <c r="E8342" s="7" t="n">
        <v>0</v>
      </c>
      <c r="F8342" s="7" t="n">
        <v>1</v>
      </c>
      <c r="G8342" s="7" t="n">
        <v>30.89</v>
      </c>
    </row>
    <row r="8343" customFormat="false" ht="15" hidden="false" customHeight="false" outlineLevel="0" collapsed="false">
      <c r="A8343" s="7" t="s">
        <v>23</v>
      </c>
      <c r="B8343" s="7" t="s">
        <v>189</v>
      </c>
      <c r="C8343" s="7" t="s">
        <v>1387</v>
      </c>
      <c r="D8343" s="7" t="n">
        <v>0</v>
      </c>
      <c r="E8343" s="7" t="n">
        <v>0</v>
      </c>
      <c r="F8343" s="7" t="n">
        <v>1</v>
      </c>
      <c r="G8343" s="7" t="n">
        <v>30.89</v>
      </c>
    </row>
    <row r="8344" customFormat="false" ht="15" hidden="false" customHeight="false" outlineLevel="0" collapsed="false">
      <c r="A8344" s="7" t="s">
        <v>23</v>
      </c>
      <c r="B8344" s="7" t="s">
        <v>181</v>
      </c>
      <c r="C8344" s="7" t="s">
        <v>1387</v>
      </c>
      <c r="D8344" s="7" t="n">
        <v>0</v>
      </c>
      <c r="E8344" s="7" t="n">
        <v>0</v>
      </c>
      <c r="F8344" s="7" t="n">
        <v>1</v>
      </c>
      <c r="G8344" s="7" t="n">
        <v>30.89</v>
      </c>
    </row>
    <row r="8345" customFormat="false" ht="15" hidden="false" customHeight="false" outlineLevel="0" collapsed="false">
      <c r="A8345" s="7" t="s">
        <v>23</v>
      </c>
      <c r="B8345" s="7" t="s">
        <v>306</v>
      </c>
      <c r="C8345" s="7" t="s">
        <v>1407</v>
      </c>
      <c r="D8345" s="7" t="n">
        <v>0</v>
      </c>
      <c r="E8345" s="7" t="n">
        <v>0</v>
      </c>
      <c r="F8345" s="7" t="n">
        <v>6</v>
      </c>
      <c r="G8345" s="7" t="n">
        <v>129.07</v>
      </c>
    </row>
    <row r="8346" customFormat="false" ht="15" hidden="false" customHeight="false" outlineLevel="0" collapsed="false">
      <c r="A8346" s="7" t="s">
        <v>23</v>
      </c>
      <c r="B8346" s="7" t="s">
        <v>160</v>
      </c>
      <c r="C8346" s="7" t="s">
        <v>1413</v>
      </c>
      <c r="D8346" s="7" t="n">
        <v>0</v>
      </c>
      <c r="E8346" s="7" t="n">
        <v>0</v>
      </c>
      <c r="F8346" s="7" t="n">
        <v>3</v>
      </c>
      <c r="G8346" s="7" t="n">
        <v>31.5</v>
      </c>
    </row>
    <row r="8347" customFormat="false" ht="15" hidden="false" customHeight="false" outlineLevel="0" collapsed="false">
      <c r="A8347" s="7" t="s">
        <v>23</v>
      </c>
      <c r="B8347" s="7" t="s">
        <v>140</v>
      </c>
      <c r="C8347" s="7" t="s">
        <v>1414</v>
      </c>
      <c r="D8347" s="7" t="n">
        <v>0</v>
      </c>
      <c r="E8347" s="7" t="n">
        <v>0</v>
      </c>
      <c r="F8347" s="7" t="n">
        <v>3</v>
      </c>
      <c r="G8347" s="7" t="n">
        <v>31.5</v>
      </c>
    </row>
    <row r="8348" customFormat="false" ht="15" hidden="false" customHeight="false" outlineLevel="0" collapsed="false">
      <c r="A8348" s="7" t="s">
        <v>23</v>
      </c>
      <c r="B8348" s="7" t="s">
        <v>203</v>
      </c>
      <c r="C8348" s="7" t="s">
        <v>1415</v>
      </c>
      <c r="D8348" s="7" t="n">
        <v>0</v>
      </c>
      <c r="E8348" s="7" t="n">
        <v>0</v>
      </c>
      <c r="F8348" s="7" t="n">
        <v>3</v>
      </c>
      <c r="G8348" s="7" t="n">
        <v>31.5</v>
      </c>
    </row>
    <row r="8349" customFormat="false" ht="15" hidden="false" customHeight="false" outlineLevel="0" collapsed="false">
      <c r="A8349" s="7" t="s">
        <v>23</v>
      </c>
      <c r="B8349" s="7" t="s">
        <v>220</v>
      </c>
      <c r="C8349" s="7" t="s">
        <v>1416</v>
      </c>
      <c r="D8349" s="7" t="n">
        <v>0</v>
      </c>
      <c r="E8349" s="7" t="n">
        <v>0</v>
      </c>
      <c r="F8349" s="7" t="n">
        <v>3</v>
      </c>
      <c r="G8349" s="7" t="n">
        <v>31.5</v>
      </c>
    </row>
    <row r="8350" customFormat="false" ht="15" hidden="false" customHeight="false" outlineLevel="0" collapsed="false">
      <c r="A8350" s="7" t="s">
        <v>23</v>
      </c>
      <c r="B8350" s="7" t="s">
        <v>128</v>
      </c>
      <c r="C8350" s="7" t="s">
        <v>1421</v>
      </c>
      <c r="D8350" s="7" t="n">
        <v>0</v>
      </c>
      <c r="E8350" s="7" t="n">
        <v>0</v>
      </c>
      <c r="F8350" s="7" t="n">
        <v>3</v>
      </c>
      <c r="G8350" s="7" t="n">
        <v>90</v>
      </c>
    </row>
    <row r="8351" customFormat="false" ht="15" hidden="false" customHeight="false" outlineLevel="0" collapsed="false">
      <c r="A8351" s="7" t="s">
        <v>23</v>
      </c>
      <c r="B8351" s="7" t="s">
        <v>126</v>
      </c>
      <c r="C8351" s="7" t="s">
        <v>1421</v>
      </c>
      <c r="D8351" s="7" t="n">
        <v>0</v>
      </c>
      <c r="E8351" s="7" t="n">
        <v>0</v>
      </c>
      <c r="F8351" s="7" t="n">
        <v>3</v>
      </c>
      <c r="G8351" s="7" t="n">
        <v>90</v>
      </c>
    </row>
    <row r="8352" customFormat="false" ht="15" hidden="false" customHeight="false" outlineLevel="0" collapsed="false">
      <c r="A8352" s="7" t="s">
        <v>23</v>
      </c>
      <c r="B8352" s="7" t="s">
        <v>122</v>
      </c>
      <c r="C8352" s="7" t="s">
        <v>1421</v>
      </c>
      <c r="D8352" s="7" t="n">
        <v>0</v>
      </c>
      <c r="E8352" s="7" t="n">
        <v>0</v>
      </c>
      <c r="F8352" s="7" t="n">
        <v>3</v>
      </c>
      <c r="G8352" s="7" t="n">
        <v>90</v>
      </c>
    </row>
    <row r="8353" customFormat="false" ht="15" hidden="false" customHeight="false" outlineLevel="0" collapsed="false">
      <c r="A8353" s="7" t="s">
        <v>23</v>
      </c>
      <c r="B8353" s="7" t="s">
        <v>142</v>
      </c>
      <c r="C8353" s="7" t="s">
        <v>1421</v>
      </c>
      <c r="D8353" s="7" t="n">
        <v>0</v>
      </c>
      <c r="E8353" s="7" t="n">
        <v>0</v>
      </c>
      <c r="F8353" s="7" t="n">
        <v>3</v>
      </c>
      <c r="G8353" s="7" t="n">
        <v>90</v>
      </c>
    </row>
    <row r="8354" customFormat="false" ht="15" hidden="false" customHeight="false" outlineLevel="0" collapsed="false">
      <c r="A8354" s="7" t="s">
        <v>23</v>
      </c>
      <c r="B8354" s="7" t="s">
        <v>107</v>
      </c>
      <c r="C8354" s="7" t="s">
        <v>1435</v>
      </c>
      <c r="D8354" s="7" t="n">
        <v>0</v>
      </c>
      <c r="E8354" s="7" t="n">
        <v>0</v>
      </c>
      <c r="F8354" s="7" t="n">
        <v>1</v>
      </c>
      <c r="G8354" s="7" t="n">
        <v>0.01</v>
      </c>
    </row>
    <row r="8355" customFormat="false" ht="15" hidden="false" customHeight="false" outlineLevel="0" collapsed="false">
      <c r="A8355" s="7" t="s">
        <v>23</v>
      </c>
      <c r="B8355" s="7" t="s">
        <v>107</v>
      </c>
      <c r="C8355" s="7" t="s">
        <v>1435</v>
      </c>
      <c r="D8355" s="7" t="n">
        <v>0</v>
      </c>
      <c r="E8355" s="7" t="n">
        <v>0</v>
      </c>
      <c r="F8355" s="7" t="n">
        <v>5</v>
      </c>
      <c r="G8355" s="7" t="n">
        <v>468.49</v>
      </c>
    </row>
    <row r="8356" customFormat="false" ht="15" hidden="false" customHeight="false" outlineLevel="0" collapsed="false">
      <c r="A8356" s="7" t="s">
        <v>23</v>
      </c>
      <c r="B8356" s="7" t="s">
        <v>230</v>
      </c>
      <c r="C8356" s="7" t="s">
        <v>1438</v>
      </c>
      <c r="D8356" s="7" t="n">
        <v>0</v>
      </c>
      <c r="E8356" s="7" t="n">
        <v>0</v>
      </c>
      <c r="F8356" s="7" t="n">
        <v>1</v>
      </c>
      <c r="G8356" s="7" t="n">
        <v>0.01</v>
      </c>
    </row>
    <row r="8357" customFormat="false" ht="15" hidden="false" customHeight="false" outlineLevel="0" collapsed="false">
      <c r="A8357" s="7" t="s">
        <v>23</v>
      </c>
      <c r="B8357" s="7" t="s">
        <v>230</v>
      </c>
      <c r="C8357" s="7" t="s">
        <v>1438</v>
      </c>
      <c r="D8357" s="7" t="n">
        <v>0</v>
      </c>
      <c r="E8357" s="7" t="n">
        <v>0</v>
      </c>
      <c r="F8357" s="7" t="n">
        <v>2</v>
      </c>
      <c r="G8357" s="7" t="n">
        <v>93.65</v>
      </c>
    </row>
    <row r="8358" customFormat="false" ht="15" hidden="false" customHeight="false" outlineLevel="0" collapsed="false">
      <c r="A8358" s="7" t="s">
        <v>23</v>
      </c>
      <c r="B8358" s="7" t="s">
        <v>228</v>
      </c>
      <c r="C8358" s="7" t="s">
        <v>1438</v>
      </c>
      <c r="D8358" s="7" t="n">
        <v>0</v>
      </c>
      <c r="E8358" s="7" t="n">
        <v>0</v>
      </c>
      <c r="F8358" s="7" t="n">
        <v>3</v>
      </c>
      <c r="G8358" s="7" t="n">
        <v>140.47</v>
      </c>
    </row>
    <row r="8359" customFormat="false" ht="15" hidden="false" customHeight="false" outlineLevel="0" collapsed="false">
      <c r="A8359" s="7" t="s">
        <v>23</v>
      </c>
      <c r="B8359" s="7" t="s">
        <v>192</v>
      </c>
      <c r="C8359" s="7" t="s">
        <v>1311</v>
      </c>
      <c r="D8359" s="7" t="n">
        <v>0</v>
      </c>
      <c r="E8359" s="7" t="n">
        <v>0</v>
      </c>
      <c r="F8359" s="7" t="n">
        <v>2</v>
      </c>
      <c r="G8359" s="7" t="n">
        <v>84.27</v>
      </c>
    </row>
    <row r="8360" customFormat="false" ht="15" hidden="false" customHeight="false" outlineLevel="0" collapsed="false">
      <c r="A8360" s="7" t="s">
        <v>23</v>
      </c>
      <c r="B8360" s="7" t="s">
        <v>245</v>
      </c>
      <c r="C8360" s="7" t="s">
        <v>1443</v>
      </c>
      <c r="D8360" s="7" t="n">
        <v>0</v>
      </c>
      <c r="E8360" s="7" t="n">
        <v>0</v>
      </c>
      <c r="F8360" s="7" t="n">
        <v>1</v>
      </c>
      <c r="G8360" s="7" t="n">
        <v>79.65</v>
      </c>
    </row>
    <row r="8361" customFormat="false" ht="15" hidden="false" customHeight="false" outlineLevel="0" collapsed="false">
      <c r="A8361" s="7" t="s">
        <v>23</v>
      </c>
      <c r="B8361" s="7" t="s">
        <v>103</v>
      </c>
      <c r="C8361" s="7" t="s">
        <v>1443</v>
      </c>
      <c r="D8361" s="7" t="n">
        <v>0</v>
      </c>
      <c r="E8361" s="7" t="n">
        <v>0</v>
      </c>
      <c r="F8361" s="7" t="n">
        <v>2</v>
      </c>
      <c r="G8361" s="7" t="n">
        <v>159.3</v>
      </c>
    </row>
    <row r="8362" customFormat="false" ht="15" hidden="false" customHeight="false" outlineLevel="0" collapsed="false">
      <c r="A8362" s="7" t="s">
        <v>23</v>
      </c>
      <c r="B8362" s="7" t="s">
        <v>85</v>
      </c>
      <c r="C8362" s="7" t="s">
        <v>1479</v>
      </c>
      <c r="D8362" s="7" t="n">
        <v>0</v>
      </c>
      <c r="E8362" s="7" t="n">
        <v>0</v>
      </c>
      <c r="F8362" s="7" t="n">
        <v>2</v>
      </c>
      <c r="G8362" s="7" t="n">
        <v>93.65</v>
      </c>
    </row>
    <row r="8363" customFormat="false" ht="15" hidden="false" customHeight="false" outlineLevel="0" collapsed="false">
      <c r="A8363" s="7" t="s">
        <v>23</v>
      </c>
      <c r="B8363" s="7" t="s">
        <v>84</v>
      </c>
      <c r="C8363" s="7" t="s">
        <v>1479</v>
      </c>
      <c r="D8363" s="7" t="n">
        <v>0</v>
      </c>
      <c r="E8363" s="7" t="n">
        <v>0</v>
      </c>
      <c r="F8363" s="7" t="n">
        <v>2</v>
      </c>
      <c r="G8363" s="7" t="n">
        <v>93.65</v>
      </c>
    </row>
    <row r="8364" customFormat="false" ht="15" hidden="false" customHeight="false" outlineLevel="0" collapsed="false">
      <c r="A8364" s="7" t="s">
        <v>23</v>
      </c>
      <c r="B8364" s="7" t="s">
        <v>161</v>
      </c>
      <c r="C8364" s="7" t="s">
        <v>1428</v>
      </c>
      <c r="D8364" s="7" t="n">
        <v>0</v>
      </c>
      <c r="E8364" s="7" t="n">
        <v>0</v>
      </c>
      <c r="F8364" s="7" t="n">
        <v>5</v>
      </c>
      <c r="G8364" s="7" t="n">
        <v>700.01</v>
      </c>
    </row>
    <row r="8365" customFormat="false" ht="15" hidden="false" customHeight="false" outlineLevel="0" collapsed="false">
      <c r="A8365" s="7" t="s">
        <v>23</v>
      </c>
      <c r="B8365" s="7" t="s">
        <v>204</v>
      </c>
      <c r="C8365" s="7" t="s">
        <v>1428</v>
      </c>
      <c r="D8365" s="7" t="n">
        <v>0</v>
      </c>
      <c r="E8365" s="7" t="n">
        <v>0</v>
      </c>
      <c r="F8365" s="7" t="n">
        <v>6</v>
      </c>
      <c r="G8365" s="7" t="n">
        <v>840.03</v>
      </c>
    </row>
    <row r="8366" customFormat="false" ht="15" hidden="false" customHeight="false" outlineLevel="0" collapsed="false">
      <c r="A8366" s="7" t="s">
        <v>23</v>
      </c>
      <c r="B8366" s="7" t="s">
        <v>196</v>
      </c>
      <c r="C8366" s="7" t="s">
        <v>1428</v>
      </c>
      <c r="D8366" s="7" t="n">
        <v>0</v>
      </c>
      <c r="E8366" s="7" t="n">
        <v>0</v>
      </c>
      <c r="F8366" s="7" t="n">
        <v>2</v>
      </c>
      <c r="G8366" s="7" t="n">
        <v>280</v>
      </c>
    </row>
    <row r="8367" customFormat="false" ht="15" hidden="false" customHeight="false" outlineLevel="0" collapsed="false">
      <c r="A8367" s="7" t="s">
        <v>23</v>
      </c>
      <c r="B8367" s="7" t="s">
        <v>286</v>
      </c>
      <c r="C8367" s="7" t="s">
        <v>1428</v>
      </c>
      <c r="D8367" s="7" t="n">
        <v>0</v>
      </c>
      <c r="E8367" s="7" t="n">
        <v>0</v>
      </c>
      <c r="F8367" s="7" t="n">
        <v>2</v>
      </c>
      <c r="G8367" s="7" t="n">
        <v>280</v>
      </c>
    </row>
    <row r="8368" customFormat="false" ht="15" hidden="false" customHeight="false" outlineLevel="0" collapsed="false">
      <c r="A8368" s="7" t="s">
        <v>23</v>
      </c>
      <c r="B8368" s="7" t="s">
        <v>667</v>
      </c>
      <c r="C8368" s="7" t="s">
        <v>1493</v>
      </c>
      <c r="D8368" s="7" t="n">
        <v>0</v>
      </c>
      <c r="E8368" s="7" t="n">
        <v>0</v>
      </c>
      <c r="F8368" s="7" t="n">
        <v>2</v>
      </c>
      <c r="G8368" s="7" t="n">
        <v>180</v>
      </c>
    </row>
    <row r="8369" customFormat="false" ht="15" hidden="false" customHeight="false" outlineLevel="0" collapsed="false">
      <c r="A8369" s="7" t="s">
        <v>23</v>
      </c>
      <c r="B8369" s="7" t="s">
        <v>676</v>
      </c>
      <c r="C8369" s="7" t="s">
        <v>1493</v>
      </c>
      <c r="D8369" s="7" t="n">
        <v>0</v>
      </c>
      <c r="E8369" s="7" t="n">
        <v>0</v>
      </c>
      <c r="F8369" s="7" t="n">
        <v>2</v>
      </c>
      <c r="G8369" s="7" t="n">
        <v>180</v>
      </c>
    </row>
    <row r="8370" customFormat="false" ht="15" hidden="false" customHeight="false" outlineLevel="0" collapsed="false">
      <c r="A8370" s="7" t="s">
        <v>23</v>
      </c>
      <c r="B8370" s="7" t="s">
        <v>692</v>
      </c>
      <c r="C8370" s="7" t="s">
        <v>1493</v>
      </c>
      <c r="D8370" s="7" t="n">
        <v>0</v>
      </c>
      <c r="E8370" s="7" t="n">
        <v>0</v>
      </c>
      <c r="F8370" s="7" t="n">
        <v>2</v>
      </c>
      <c r="G8370" s="7" t="n">
        <v>180</v>
      </c>
    </row>
    <row r="8371" customFormat="false" ht="15" hidden="false" customHeight="false" outlineLevel="0" collapsed="false">
      <c r="A8371" s="7" t="s">
        <v>23</v>
      </c>
      <c r="B8371" s="7" t="s">
        <v>666</v>
      </c>
      <c r="C8371" s="7" t="s">
        <v>1494</v>
      </c>
      <c r="D8371" s="7" t="n">
        <v>0</v>
      </c>
      <c r="E8371" s="7" t="n">
        <v>0</v>
      </c>
      <c r="F8371" s="7" t="n">
        <v>2</v>
      </c>
      <c r="G8371" s="7" t="n">
        <v>180</v>
      </c>
    </row>
    <row r="8372" customFormat="false" ht="15" hidden="false" customHeight="false" outlineLevel="0" collapsed="false">
      <c r="A8372" s="7" t="s">
        <v>23</v>
      </c>
      <c r="B8372" s="7" t="s">
        <v>674</v>
      </c>
      <c r="C8372" s="7" t="s">
        <v>1494</v>
      </c>
      <c r="D8372" s="7" t="n">
        <v>0</v>
      </c>
      <c r="E8372" s="7" t="n">
        <v>0</v>
      </c>
      <c r="F8372" s="7" t="n">
        <v>2</v>
      </c>
      <c r="G8372" s="7" t="n">
        <v>180</v>
      </c>
    </row>
    <row r="8373" customFormat="false" ht="15" hidden="false" customHeight="false" outlineLevel="0" collapsed="false">
      <c r="A8373" s="7" t="s">
        <v>23</v>
      </c>
      <c r="B8373" s="7" t="s">
        <v>711</v>
      </c>
      <c r="C8373" s="7" t="s">
        <v>1494</v>
      </c>
      <c r="D8373" s="7" t="n">
        <v>0</v>
      </c>
      <c r="E8373" s="7" t="n">
        <v>0</v>
      </c>
      <c r="F8373" s="7" t="n">
        <v>2</v>
      </c>
      <c r="G8373" s="7" t="n">
        <v>180.01</v>
      </c>
    </row>
    <row r="8374" customFormat="false" ht="15" hidden="false" customHeight="false" outlineLevel="0" collapsed="false">
      <c r="A8374" s="7" t="s">
        <v>23</v>
      </c>
      <c r="B8374" s="7" t="s">
        <v>103</v>
      </c>
      <c r="C8374" s="7" t="s">
        <v>1443</v>
      </c>
      <c r="D8374" s="7" t="n">
        <v>0</v>
      </c>
      <c r="E8374" s="7" t="n">
        <v>0</v>
      </c>
      <c r="F8374" s="7" t="n">
        <v>5</v>
      </c>
      <c r="G8374" s="7" t="n">
        <v>398.25</v>
      </c>
    </row>
    <row r="8375" customFormat="false" ht="15" hidden="false" customHeight="false" outlineLevel="0" collapsed="false">
      <c r="A8375" s="7" t="s">
        <v>23</v>
      </c>
      <c r="B8375" s="7" t="s">
        <v>663</v>
      </c>
      <c r="C8375" s="7" t="s">
        <v>1524</v>
      </c>
      <c r="D8375" s="7" t="n">
        <v>0</v>
      </c>
      <c r="E8375" s="7" t="n">
        <v>0</v>
      </c>
      <c r="F8375" s="7" t="n">
        <v>1</v>
      </c>
      <c r="G8375" s="7" t="n">
        <v>524.93</v>
      </c>
    </row>
    <row r="8376" customFormat="false" ht="15" hidden="false" customHeight="false" outlineLevel="0" collapsed="false">
      <c r="A8376" s="7" t="s">
        <v>23</v>
      </c>
      <c r="B8376" s="7" t="s">
        <v>646</v>
      </c>
      <c r="C8376" s="7" t="s">
        <v>1500</v>
      </c>
      <c r="D8376" s="7" t="n">
        <v>0</v>
      </c>
      <c r="E8376" s="7" t="n">
        <v>0</v>
      </c>
      <c r="F8376" s="7" t="n">
        <v>1</v>
      </c>
      <c r="G8376" s="7" t="n">
        <v>350</v>
      </c>
    </row>
    <row r="8377" customFormat="false" ht="15" hidden="false" customHeight="false" outlineLevel="0" collapsed="false">
      <c r="A8377" s="7" t="s">
        <v>23</v>
      </c>
      <c r="B8377" s="7" t="s">
        <v>704</v>
      </c>
      <c r="C8377" s="7" t="s">
        <v>1478</v>
      </c>
      <c r="D8377" s="7" t="n">
        <v>0</v>
      </c>
      <c r="E8377" s="7" t="n">
        <v>0</v>
      </c>
      <c r="F8377" s="7" t="n">
        <v>1</v>
      </c>
      <c r="G8377" s="7" t="n">
        <v>65</v>
      </c>
    </row>
    <row r="8378" customFormat="false" ht="15" hidden="false" customHeight="false" outlineLevel="0" collapsed="false">
      <c r="A8378" s="7" t="s">
        <v>23</v>
      </c>
      <c r="B8378" s="7" t="s">
        <v>595</v>
      </c>
      <c r="C8378" s="7" t="s">
        <v>1478</v>
      </c>
      <c r="D8378" s="7" t="n">
        <v>0</v>
      </c>
      <c r="E8378" s="7" t="n">
        <v>0</v>
      </c>
      <c r="F8378" s="7" t="n">
        <v>1</v>
      </c>
      <c r="G8378" s="7" t="n">
        <v>65</v>
      </c>
    </row>
    <row r="8379" customFormat="false" ht="15" hidden="false" customHeight="false" outlineLevel="0" collapsed="false">
      <c r="A8379" s="7" t="s">
        <v>24</v>
      </c>
      <c r="B8379" s="7" t="s">
        <v>982</v>
      </c>
      <c r="C8379" s="7" t="s">
        <v>1264</v>
      </c>
      <c r="D8379" s="7" t="n">
        <v>0</v>
      </c>
      <c r="E8379" s="7" t="n">
        <v>0</v>
      </c>
      <c r="F8379" s="7" t="n">
        <v>0</v>
      </c>
      <c r="G8379" s="7" t="n">
        <v>0</v>
      </c>
    </row>
    <row r="8380" customFormat="false" ht="15" hidden="false" customHeight="false" outlineLevel="0" collapsed="false">
      <c r="A8380" s="7" t="s">
        <v>24</v>
      </c>
      <c r="B8380" s="7" t="s">
        <v>237</v>
      </c>
      <c r="C8380" s="7" t="s">
        <v>1402</v>
      </c>
      <c r="D8380" s="7" t="n">
        <v>2</v>
      </c>
      <c r="E8380" s="7" t="n">
        <v>302.46</v>
      </c>
      <c r="F8380" s="7" t="n">
        <v>0</v>
      </c>
      <c r="G8380" s="7" t="n">
        <v>0</v>
      </c>
    </row>
    <row r="8381" customFormat="false" ht="15" hidden="false" customHeight="false" outlineLevel="0" collapsed="false">
      <c r="A8381" s="7" t="s">
        <v>24</v>
      </c>
      <c r="B8381" s="7" t="s">
        <v>299</v>
      </c>
      <c r="C8381" s="7" t="s">
        <v>1402</v>
      </c>
      <c r="D8381" s="7" t="n">
        <v>2</v>
      </c>
      <c r="E8381" s="7" t="n">
        <v>302.46</v>
      </c>
      <c r="F8381" s="7" t="n">
        <v>0</v>
      </c>
      <c r="G8381" s="7" t="n">
        <v>0</v>
      </c>
    </row>
    <row r="8382" customFormat="false" ht="15" hidden="false" customHeight="false" outlineLevel="0" collapsed="false">
      <c r="A8382" s="7" t="s">
        <v>24</v>
      </c>
      <c r="B8382" s="7" t="s">
        <v>103</v>
      </c>
      <c r="C8382" s="7" t="s">
        <v>1443</v>
      </c>
      <c r="D8382" s="7" t="n">
        <v>3</v>
      </c>
      <c r="E8382" s="7" t="n">
        <v>212.62</v>
      </c>
      <c r="F8382" s="7" t="n">
        <v>0</v>
      </c>
      <c r="G8382" s="7" t="n">
        <v>0</v>
      </c>
    </row>
    <row r="8383" customFormat="false" ht="15" hidden="false" customHeight="false" outlineLevel="0" collapsed="false">
      <c r="A8383" s="7" t="s">
        <v>24</v>
      </c>
      <c r="B8383" s="7" t="s">
        <v>435</v>
      </c>
      <c r="C8383" s="7" t="s">
        <v>1276</v>
      </c>
      <c r="D8383" s="7" t="n">
        <v>1</v>
      </c>
      <c r="E8383" s="7" t="n">
        <v>94.5</v>
      </c>
      <c r="F8383" s="7" t="n">
        <v>0</v>
      </c>
      <c r="G8383" s="7" t="n">
        <v>0</v>
      </c>
    </row>
    <row r="8384" customFormat="false" ht="15" hidden="false" customHeight="false" outlineLevel="0" collapsed="false">
      <c r="A8384" s="7" t="s">
        <v>24</v>
      </c>
      <c r="B8384" s="7" t="s">
        <v>308</v>
      </c>
      <c r="C8384" s="7" t="s">
        <v>1441</v>
      </c>
      <c r="D8384" s="7" t="n">
        <v>1</v>
      </c>
      <c r="E8384" s="7" t="n">
        <v>126</v>
      </c>
      <c r="F8384" s="7" t="n">
        <v>0</v>
      </c>
      <c r="G8384" s="7" t="n">
        <v>0</v>
      </c>
    </row>
    <row r="8385" customFormat="false" ht="15" hidden="false" customHeight="false" outlineLevel="0" collapsed="false">
      <c r="A8385" s="7" t="s">
        <v>24</v>
      </c>
      <c r="B8385" s="7" t="s">
        <v>691</v>
      </c>
      <c r="C8385" s="7" t="s">
        <v>1498</v>
      </c>
      <c r="D8385" s="7" t="n">
        <v>2</v>
      </c>
      <c r="E8385" s="7" t="n">
        <v>70</v>
      </c>
      <c r="F8385" s="7" t="n">
        <v>0</v>
      </c>
      <c r="G8385" s="7" t="n">
        <v>0</v>
      </c>
    </row>
    <row r="8386" customFormat="false" ht="15" hidden="false" customHeight="false" outlineLevel="0" collapsed="false">
      <c r="A8386" s="7" t="s">
        <v>24</v>
      </c>
      <c r="B8386" s="7" t="s">
        <v>584</v>
      </c>
      <c r="C8386" s="7" t="s">
        <v>1485</v>
      </c>
      <c r="D8386" s="7" t="n">
        <v>1</v>
      </c>
      <c r="E8386" s="7" t="n">
        <v>103.96</v>
      </c>
      <c r="F8386" s="7" t="n">
        <v>0</v>
      </c>
      <c r="G8386" s="7" t="n">
        <v>0</v>
      </c>
    </row>
    <row r="8387" customFormat="false" ht="15" hidden="false" customHeight="false" outlineLevel="0" collapsed="false">
      <c r="A8387" s="7" t="s">
        <v>24</v>
      </c>
      <c r="B8387" s="7" t="s">
        <v>699</v>
      </c>
      <c r="C8387" s="7" t="s">
        <v>1266</v>
      </c>
      <c r="D8387" s="7" t="n">
        <v>1</v>
      </c>
      <c r="E8387" s="7" t="n">
        <v>140.57</v>
      </c>
      <c r="F8387" s="7" t="n">
        <v>0</v>
      </c>
      <c r="G8387" s="7" t="n">
        <v>0</v>
      </c>
    </row>
    <row r="8388" customFormat="false" ht="15" hidden="false" customHeight="false" outlineLevel="0" collapsed="false">
      <c r="A8388" s="7" t="s">
        <v>24</v>
      </c>
      <c r="B8388" s="7" t="s">
        <v>194</v>
      </c>
      <c r="C8388" s="7" t="s">
        <v>1269</v>
      </c>
      <c r="D8388" s="7" t="n">
        <v>5</v>
      </c>
      <c r="E8388" s="7" t="n">
        <v>585.66</v>
      </c>
      <c r="F8388" s="7" t="n">
        <v>5</v>
      </c>
      <c r="G8388" s="7" t="n">
        <v>585.67</v>
      </c>
    </row>
    <row r="8389" customFormat="false" ht="15" hidden="false" customHeight="false" outlineLevel="0" collapsed="false">
      <c r="A8389" s="7" t="s">
        <v>24</v>
      </c>
      <c r="B8389" s="7" t="s">
        <v>207</v>
      </c>
      <c r="C8389" s="7" t="s">
        <v>1269</v>
      </c>
      <c r="D8389" s="7" t="n">
        <v>1</v>
      </c>
      <c r="E8389" s="7" t="n">
        <v>117.13</v>
      </c>
      <c r="F8389" s="7" t="n">
        <v>0</v>
      </c>
      <c r="G8389" s="7" t="n">
        <v>0</v>
      </c>
    </row>
    <row r="8390" customFormat="false" ht="15" hidden="false" customHeight="false" outlineLevel="0" collapsed="false">
      <c r="A8390" s="7" t="s">
        <v>24</v>
      </c>
      <c r="B8390" s="7" t="s">
        <v>207</v>
      </c>
      <c r="C8390" s="7" t="s">
        <v>1269</v>
      </c>
      <c r="D8390" s="7" t="n">
        <v>1</v>
      </c>
      <c r="E8390" s="7" t="n">
        <v>108.68</v>
      </c>
      <c r="F8390" s="7" t="n">
        <v>0</v>
      </c>
      <c r="G8390" s="7" t="n">
        <v>0</v>
      </c>
    </row>
    <row r="8391" customFormat="false" ht="15" hidden="false" customHeight="false" outlineLevel="0" collapsed="false">
      <c r="A8391" s="7" t="s">
        <v>24</v>
      </c>
      <c r="B8391" s="7" t="s">
        <v>98</v>
      </c>
      <c r="C8391" s="7" t="s">
        <v>1271</v>
      </c>
      <c r="D8391" s="7" t="n">
        <v>2</v>
      </c>
      <c r="E8391" s="7" t="n">
        <v>234.26</v>
      </c>
      <c r="F8391" s="7" t="n">
        <v>1</v>
      </c>
      <c r="G8391" s="7" t="n">
        <v>117.13</v>
      </c>
    </row>
    <row r="8392" customFormat="false" ht="15" hidden="false" customHeight="false" outlineLevel="0" collapsed="false">
      <c r="A8392" s="7" t="s">
        <v>24</v>
      </c>
      <c r="B8392" s="7" t="s">
        <v>434</v>
      </c>
      <c r="C8392" s="7" t="s">
        <v>1272</v>
      </c>
      <c r="D8392" s="7" t="n">
        <v>0</v>
      </c>
      <c r="E8392" s="7" t="n">
        <v>0</v>
      </c>
      <c r="F8392" s="7" t="n">
        <v>2</v>
      </c>
      <c r="G8392" s="7" t="n">
        <v>217.41</v>
      </c>
    </row>
    <row r="8393" customFormat="false" ht="15" hidden="false" customHeight="false" outlineLevel="0" collapsed="false">
      <c r="A8393" s="7" t="s">
        <v>24</v>
      </c>
      <c r="B8393" s="7" t="s">
        <v>877</v>
      </c>
      <c r="C8393" s="7" t="s">
        <v>1274</v>
      </c>
      <c r="D8393" s="7" t="n">
        <v>1</v>
      </c>
      <c r="E8393" s="7" t="n">
        <v>231.97</v>
      </c>
      <c r="F8393" s="7" t="n">
        <v>0</v>
      </c>
      <c r="G8393" s="7" t="n">
        <v>0</v>
      </c>
    </row>
    <row r="8394" customFormat="false" ht="15" hidden="false" customHeight="false" outlineLevel="0" collapsed="false">
      <c r="A8394" s="7" t="s">
        <v>24</v>
      </c>
      <c r="B8394" s="7" t="s">
        <v>890</v>
      </c>
      <c r="C8394" s="7" t="s">
        <v>1557</v>
      </c>
      <c r="D8394" s="7" t="n">
        <v>1</v>
      </c>
      <c r="E8394" s="7" t="n">
        <v>137.81</v>
      </c>
      <c r="F8394" s="7" t="n">
        <v>0</v>
      </c>
      <c r="G8394" s="7" t="n">
        <v>0</v>
      </c>
    </row>
    <row r="8395" customFormat="false" ht="15" hidden="false" customHeight="false" outlineLevel="0" collapsed="false">
      <c r="A8395" s="7" t="s">
        <v>24</v>
      </c>
      <c r="B8395" s="7" t="s">
        <v>669</v>
      </c>
      <c r="C8395" s="7" t="s">
        <v>1510</v>
      </c>
      <c r="D8395" s="7" t="n">
        <v>0</v>
      </c>
      <c r="E8395" s="7" t="n">
        <v>0</v>
      </c>
      <c r="F8395" s="7" t="n">
        <v>1</v>
      </c>
      <c r="G8395" s="7" t="n">
        <v>137.29</v>
      </c>
    </row>
    <row r="8396" customFormat="false" ht="15" hidden="false" customHeight="false" outlineLevel="0" collapsed="false">
      <c r="A8396" s="7" t="s">
        <v>24</v>
      </c>
      <c r="B8396" s="7" t="s">
        <v>832</v>
      </c>
      <c r="C8396" s="7" t="s">
        <v>1510</v>
      </c>
      <c r="D8396" s="7" t="n">
        <v>1</v>
      </c>
      <c r="E8396" s="7" t="n">
        <v>137.29</v>
      </c>
      <c r="F8396" s="7" t="n">
        <v>0</v>
      </c>
      <c r="G8396" s="7" t="n">
        <v>0</v>
      </c>
    </row>
    <row r="8397" customFormat="false" ht="15" hidden="false" customHeight="false" outlineLevel="0" collapsed="false">
      <c r="A8397" s="7" t="s">
        <v>24</v>
      </c>
      <c r="B8397" s="7" t="s">
        <v>281</v>
      </c>
      <c r="C8397" s="7" t="s">
        <v>1275</v>
      </c>
      <c r="D8397" s="7" t="n">
        <v>1</v>
      </c>
      <c r="E8397" s="7" t="n">
        <v>154.63</v>
      </c>
      <c r="F8397" s="7" t="n">
        <v>0</v>
      </c>
      <c r="G8397" s="7" t="n">
        <v>0</v>
      </c>
    </row>
    <row r="8398" customFormat="false" ht="15" hidden="false" customHeight="false" outlineLevel="0" collapsed="false">
      <c r="A8398" s="7" t="s">
        <v>24</v>
      </c>
      <c r="B8398" s="7" t="s">
        <v>272</v>
      </c>
      <c r="C8398" s="7" t="s">
        <v>1275</v>
      </c>
      <c r="D8398" s="7" t="n">
        <v>1</v>
      </c>
      <c r="E8398" s="7" t="n">
        <v>151.23</v>
      </c>
      <c r="F8398" s="7" t="n">
        <v>0</v>
      </c>
      <c r="G8398" s="7" t="n">
        <v>0</v>
      </c>
    </row>
    <row r="8399" customFormat="false" ht="15" hidden="false" customHeight="false" outlineLevel="0" collapsed="false">
      <c r="A8399" s="7" t="s">
        <v>24</v>
      </c>
      <c r="B8399" s="7" t="s">
        <v>250</v>
      </c>
      <c r="C8399" s="7" t="s">
        <v>1275</v>
      </c>
      <c r="D8399" s="7" t="n">
        <v>2</v>
      </c>
      <c r="E8399" s="7" t="n">
        <v>302.46</v>
      </c>
      <c r="F8399" s="7" t="n">
        <v>0</v>
      </c>
      <c r="G8399" s="7" t="n">
        <v>0</v>
      </c>
    </row>
    <row r="8400" customFormat="false" ht="15" hidden="false" customHeight="false" outlineLevel="0" collapsed="false">
      <c r="A8400" s="7" t="s">
        <v>24</v>
      </c>
      <c r="B8400" s="7" t="s">
        <v>172</v>
      </c>
      <c r="C8400" s="7" t="s">
        <v>1276</v>
      </c>
      <c r="D8400" s="7" t="n">
        <v>1</v>
      </c>
      <c r="E8400" s="7" t="n">
        <v>103.96</v>
      </c>
      <c r="F8400" s="7" t="n">
        <v>0</v>
      </c>
      <c r="G8400" s="7" t="n">
        <v>0</v>
      </c>
    </row>
    <row r="8401" customFormat="false" ht="15" hidden="false" customHeight="false" outlineLevel="0" collapsed="false">
      <c r="A8401" s="7" t="s">
        <v>24</v>
      </c>
      <c r="B8401" s="7" t="s">
        <v>364</v>
      </c>
      <c r="C8401" s="7" t="s">
        <v>1277</v>
      </c>
      <c r="D8401" s="7" t="n">
        <v>0</v>
      </c>
      <c r="E8401" s="7" t="n">
        <v>0</v>
      </c>
      <c r="F8401" s="7" t="n">
        <v>1</v>
      </c>
      <c r="G8401" s="7" t="n">
        <v>110.11</v>
      </c>
    </row>
    <row r="8402" customFormat="false" ht="15" hidden="false" customHeight="false" outlineLevel="0" collapsed="false">
      <c r="A8402" s="7" t="s">
        <v>24</v>
      </c>
      <c r="B8402" s="7" t="s">
        <v>398</v>
      </c>
      <c r="C8402" s="7" t="s">
        <v>1277</v>
      </c>
      <c r="D8402" s="7" t="n">
        <v>1</v>
      </c>
      <c r="E8402" s="7" t="n">
        <v>110.15</v>
      </c>
      <c r="F8402" s="7" t="n">
        <v>0</v>
      </c>
      <c r="G8402" s="7" t="n">
        <v>0</v>
      </c>
    </row>
    <row r="8403" customFormat="false" ht="15" hidden="false" customHeight="false" outlineLevel="0" collapsed="false">
      <c r="A8403" s="7" t="s">
        <v>24</v>
      </c>
      <c r="B8403" s="7" t="s">
        <v>482</v>
      </c>
      <c r="C8403" s="7" t="s">
        <v>1277</v>
      </c>
      <c r="D8403" s="7" t="n">
        <v>0</v>
      </c>
      <c r="E8403" s="7" t="n">
        <v>0</v>
      </c>
      <c r="F8403" s="7" t="n">
        <v>1</v>
      </c>
      <c r="G8403" s="7" t="n">
        <v>110.11</v>
      </c>
    </row>
    <row r="8404" customFormat="false" ht="15" hidden="false" customHeight="false" outlineLevel="0" collapsed="false">
      <c r="A8404" s="7" t="s">
        <v>24</v>
      </c>
      <c r="B8404" s="7" t="s">
        <v>661</v>
      </c>
      <c r="C8404" s="7" t="s">
        <v>1279</v>
      </c>
      <c r="D8404" s="7" t="n">
        <v>1</v>
      </c>
      <c r="E8404" s="7" t="n">
        <v>166.35</v>
      </c>
      <c r="F8404" s="7" t="n">
        <v>0</v>
      </c>
      <c r="G8404" s="7" t="n">
        <v>0</v>
      </c>
    </row>
    <row r="8405" customFormat="false" ht="15" hidden="false" customHeight="false" outlineLevel="0" collapsed="false">
      <c r="A8405" s="7" t="s">
        <v>24</v>
      </c>
      <c r="B8405" s="7" t="s">
        <v>255</v>
      </c>
      <c r="C8405" s="7" t="s">
        <v>1280</v>
      </c>
      <c r="D8405" s="7" t="n">
        <v>1</v>
      </c>
      <c r="E8405" s="7" t="n">
        <v>155.95</v>
      </c>
      <c r="F8405" s="7" t="n">
        <v>0</v>
      </c>
      <c r="G8405" s="7" t="n">
        <v>0</v>
      </c>
    </row>
    <row r="8406" customFormat="false" ht="15" hidden="false" customHeight="false" outlineLevel="0" collapsed="false">
      <c r="A8406" s="7" t="s">
        <v>24</v>
      </c>
      <c r="B8406" s="7" t="s">
        <v>360</v>
      </c>
      <c r="C8406" s="7" t="s">
        <v>1281</v>
      </c>
      <c r="D8406" s="7" t="n">
        <v>1</v>
      </c>
      <c r="E8406" s="7" t="n">
        <v>94.5</v>
      </c>
      <c r="F8406" s="7" t="n">
        <v>0</v>
      </c>
      <c r="G8406" s="7" t="n">
        <v>0</v>
      </c>
    </row>
    <row r="8407" customFormat="false" ht="15" hidden="false" customHeight="false" outlineLevel="0" collapsed="false">
      <c r="A8407" s="7" t="s">
        <v>24</v>
      </c>
      <c r="B8407" s="7" t="s">
        <v>355</v>
      </c>
      <c r="C8407" s="7" t="s">
        <v>1281</v>
      </c>
      <c r="D8407" s="7" t="n">
        <v>1</v>
      </c>
      <c r="E8407" s="7" t="n">
        <v>103.07</v>
      </c>
      <c r="F8407" s="7" t="n">
        <v>0</v>
      </c>
      <c r="G8407" s="7" t="n">
        <v>0</v>
      </c>
    </row>
    <row r="8408" customFormat="false" ht="15" hidden="false" customHeight="false" outlineLevel="0" collapsed="false">
      <c r="A8408" s="7" t="s">
        <v>24</v>
      </c>
      <c r="B8408" s="7" t="s">
        <v>439</v>
      </c>
      <c r="C8408" s="7" t="s">
        <v>1281</v>
      </c>
      <c r="D8408" s="7" t="n">
        <v>1</v>
      </c>
      <c r="E8408" s="7" t="n">
        <v>94.5</v>
      </c>
      <c r="F8408" s="7" t="n">
        <v>0</v>
      </c>
      <c r="G8408" s="7" t="n">
        <v>0</v>
      </c>
    </row>
    <row r="8409" customFormat="false" ht="15" hidden="false" customHeight="false" outlineLevel="0" collapsed="false">
      <c r="A8409" s="7" t="s">
        <v>24</v>
      </c>
      <c r="B8409" s="7" t="s">
        <v>559</v>
      </c>
      <c r="C8409" s="7" t="s">
        <v>1283</v>
      </c>
      <c r="D8409" s="7" t="n">
        <v>1</v>
      </c>
      <c r="E8409" s="7" t="n">
        <v>156.97</v>
      </c>
      <c r="F8409" s="7" t="n">
        <v>0</v>
      </c>
      <c r="G8409" s="7" t="n">
        <v>0</v>
      </c>
    </row>
    <row r="8410" customFormat="false" ht="15" hidden="false" customHeight="false" outlineLevel="0" collapsed="false">
      <c r="A8410" s="7" t="s">
        <v>24</v>
      </c>
      <c r="B8410" s="7" t="s">
        <v>849</v>
      </c>
      <c r="C8410" s="7" t="s">
        <v>1528</v>
      </c>
      <c r="D8410" s="7" t="n">
        <v>0</v>
      </c>
      <c r="E8410" s="7" t="n">
        <v>0</v>
      </c>
      <c r="F8410" s="7" t="n">
        <v>2</v>
      </c>
      <c r="G8410" s="7" t="n">
        <v>126.46</v>
      </c>
    </row>
    <row r="8411" customFormat="false" ht="15" hidden="false" customHeight="false" outlineLevel="0" collapsed="false">
      <c r="A8411" s="7" t="s">
        <v>24</v>
      </c>
      <c r="B8411" s="7" t="s">
        <v>413</v>
      </c>
      <c r="C8411" s="7" t="s">
        <v>1284</v>
      </c>
      <c r="D8411" s="7" t="n">
        <v>1</v>
      </c>
      <c r="E8411" s="7" t="n">
        <v>262.44</v>
      </c>
      <c r="F8411" s="7" t="n">
        <v>0</v>
      </c>
      <c r="G8411" s="7" t="n">
        <v>0</v>
      </c>
    </row>
    <row r="8412" customFormat="false" ht="15" hidden="false" customHeight="false" outlineLevel="0" collapsed="false">
      <c r="A8412" s="7" t="s">
        <v>24</v>
      </c>
      <c r="B8412" s="7" t="s">
        <v>500</v>
      </c>
      <c r="C8412" s="7" t="s">
        <v>1285</v>
      </c>
      <c r="D8412" s="7" t="n">
        <v>3</v>
      </c>
      <c r="E8412" s="7" t="n">
        <v>421.71</v>
      </c>
      <c r="F8412" s="7" t="n">
        <v>0</v>
      </c>
      <c r="G8412" s="7" t="n">
        <v>0</v>
      </c>
    </row>
    <row r="8413" customFormat="false" ht="15" hidden="false" customHeight="false" outlineLevel="0" collapsed="false">
      <c r="A8413" s="7" t="s">
        <v>24</v>
      </c>
      <c r="B8413" s="7" t="s">
        <v>552</v>
      </c>
      <c r="C8413" s="7" t="s">
        <v>1285</v>
      </c>
      <c r="D8413" s="7" t="n">
        <v>1</v>
      </c>
      <c r="E8413" s="7" t="n">
        <v>140.57</v>
      </c>
      <c r="F8413" s="7" t="n">
        <v>0</v>
      </c>
      <c r="G8413" s="7" t="n">
        <v>0</v>
      </c>
    </row>
    <row r="8414" customFormat="false" ht="15" hidden="false" customHeight="false" outlineLevel="0" collapsed="false">
      <c r="A8414" s="7" t="s">
        <v>24</v>
      </c>
      <c r="B8414" s="7" t="s">
        <v>783</v>
      </c>
      <c r="C8414" s="7" t="s">
        <v>1286</v>
      </c>
      <c r="D8414" s="7" t="n">
        <v>1</v>
      </c>
      <c r="E8414" s="7" t="n">
        <v>140.57</v>
      </c>
      <c r="F8414" s="7" t="n">
        <v>0</v>
      </c>
      <c r="G8414" s="7" t="n">
        <v>0</v>
      </c>
    </row>
    <row r="8415" customFormat="false" ht="15" hidden="false" customHeight="false" outlineLevel="0" collapsed="false">
      <c r="A8415" s="7" t="s">
        <v>24</v>
      </c>
      <c r="B8415" s="7" t="s">
        <v>819</v>
      </c>
      <c r="C8415" s="7" t="s">
        <v>1286</v>
      </c>
      <c r="D8415" s="7" t="n">
        <v>1</v>
      </c>
      <c r="E8415" s="7" t="n">
        <v>140.57</v>
      </c>
      <c r="F8415" s="7" t="n">
        <v>0</v>
      </c>
      <c r="G8415" s="7" t="n">
        <v>0</v>
      </c>
    </row>
    <row r="8416" customFormat="false" ht="15" hidden="false" customHeight="false" outlineLevel="0" collapsed="false">
      <c r="A8416" s="7" t="s">
        <v>24</v>
      </c>
      <c r="B8416" s="7" t="s">
        <v>782</v>
      </c>
      <c r="C8416" s="7" t="s">
        <v>1286</v>
      </c>
      <c r="D8416" s="7" t="n">
        <v>2</v>
      </c>
      <c r="E8416" s="7" t="n">
        <v>281.14</v>
      </c>
      <c r="F8416" s="7" t="n">
        <v>0</v>
      </c>
      <c r="G8416" s="7" t="n">
        <v>0</v>
      </c>
    </row>
    <row r="8417" customFormat="false" ht="15" hidden="false" customHeight="false" outlineLevel="0" collapsed="false">
      <c r="A8417" s="7" t="s">
        <v>24</v>
      </c>
      <c r="B8417" s="7" t="s">
        <v>553</v>
      </c>
      <c r="C8417" s="7" t="s">
        <v>1286</v>
      </c>
      <c r="D8417" s="7" t="n">
        <v>1</v>
      </c>
      <c r="E8417" s="7" t="n">
        <v>140.57</v>
      </c>
      <c r="F8417" s="7" t="n">
        <v>0</v>
      </c>
      <c r="G8417" s="7" t="n">
        <v>0</v>
      </c>
    </row>
    <row r="8418" customFormat="false" ht="15" hidden="false" customHeight="false" outlineLevel="0" collapsed="false">
      <c r="A8418" s="7" t="s">
        <v>24</v>
      </c>
      <c r="B8418" s="7" t="s">
        <v>784</v>
      </c>
      <c r="C8418" s="7" t="s">
        <v>1286</v>
      </c>
      <c r="D8418" s="7" t="n">
        <v>1</v>
      </c>
      <c r="E8418" s="7" t="n">
        <v>140.57</v>
      </c>
      <c r="F8418" s="7" t="n">
        <v>0</v>
      </c>
      <c r="G8418" s="7" t="n">
        <v>0</v>
      </c>
    </row>
    <row r="8419" customFormat="false" ht="15" hidden="false" customHeight="false" outlineLevel="0" collapsed="false">
      <c r="A8419" s="7" t="s">
        <v>24</v>
      </c>
      <c r="B8419" s="7" t="s">
        <v>313</v>
      </c>
      <c r="C8419" s="7" t="s">
        <v>1287</v>
      </c>
      <c r="D8419" s="7" t="n">
        <v>1</v>
      </c>
      <c r="E8419" s="7" t="n">
        <v>126.51</v>
      </c>
      <c r="F8419" s="7" t="n">
        <v>1</v>
      </c>
      <c r="G8419" s="7" t="n">
        <v>126.51</v>
      </c>
    </row>
    <row r="8420" customFormat="false" ht="15" hidden="false" customHeight="false" outlineLevel="0" collapsed="false">
      <c r="A8420" s="7" t="s">
        <v>24</v>
      </c>
      <c r="B8420" s="7" t="s">
        <v>391</v>
      </c>
      <c r="C8420" s="7" t="s">
        <v>1287</v>
      </c>
      <c r="D8420" s="7" t="n">
        <v>0</v>
      </c>
      <c r="E8420" s="7" t="n">
        <v>0</v>
      </c>
      <c r="F8420" s="7" t="n">
        <v>1</v>
      </c>
      <c r="G8420" s="7" t="n">
        <v>126.51</v>
      </c>
    </row>
    <row r="8421" customFormat="false" ht="15" hidden="false" customHeight="false" outlineLevel="0" collapsed="false">
      <c r="A8421" s="7" t="s">
        <v>24</v>
      </c>
      <c r="B8421" s="7" t="s">
        <v>96</v>
      </c>
      <c r="C8421" s="7" t="s">
        <v>1291</v>
      </c>
      <c r="D8421" s="7" t="n">
        <v>3</v>
      </c>
      <c r="E8421" s="7" t="n">
        <v>119.38</v>
      </c>
      <c r="F8421" s="7" t="n">
        <v>0</v>
      </c>
      <c r="G8421" s="7" t="n">
        <v>0</v>
      </c>
    </row>
    <row r="8422" customFormat="false" ht="15" hidden="false" customHeight="false" outlineLevel="0" collapsed="false">
      <c r="A8422" s="7" t="s">
        <v>24</v>
      </c>
      <c r="B8422" s="7" t="s">
        <v>319</v>
      </c>
      <c r="C8422" s="7" t="s">
        <v>1292</v>
      </c>
      <c r="D8422" s="7" t="n">
        <v>0</v>
      </c>
      <c r="E8422" s="7" t="n">
        <v>0</v>
      </c>
      <c r="F8422" s="7" t="n">
        <v>2</v>
      </c>
      <c r="G8422" s="7" t="n">
        <v>74.91</v>
      </c>
    </row>
    <row r="8423" customFormat="false" ht="15" hidden="false" customHeight="false" outlineLevel="0" collapsed="false">
      <c r="A8423" s="7" t="s">
        <v>24</v>
      </c>
      <c r="B8423" s="7" t="s">
        <v>290</v>
      </c>
      <c r="C8423" s="7" t="s">
        <v>1292</v>
      </c>
      <c r="D8423" s="7" t="n">
        <v>1</v>
      </c>
      <c r="E8423" s="7" t="n">
        <v>33.04</v>
      </c>
      <c r="F8423" s="7" t="n">
        <v>0</v>
      </c>
      <c r="G8423" s="7" t="n">
        <v>0</v>
      </c>
    </row>
    <row r="8424" customFormat="false" ht="15" hidden="false" customHeight="false" outlineLevel="0" collapsed="false">
      <c r="A8424" s="7" t="s">
        <v>24</v>
      </c>
      <c r="B8424" s="7" t="s">
        <v>294</v>
      </c>
      <c r="C8424" s="7" t="s">
        <v>1292</v>
      </c>
      <c r="D8424" s="7" t="n">
        <v>1</v>
      </c>
      <c r="E8424" s="7" t="n">
        <v>37.45</v>
      </c>
      <c r="F8424" s="7" t="n">
        <v>0</v>
      </c>
      <c r="G8424" s="7" t="n">
        <v>0</v>
      </c>
    </row>
    <row r="8425" customFormat="false" ht="15" hidden="false" customHeight="false" outlineLevel="0" collapsed="false">
      <c r="A8425" s="7" t="s">
        <v>24</v>
      </c>
      <c r="B8425" s="7" t="s">
        <v>301</v>
      </c>
      <c r="C8425" s="7" t="s">
        <v>1293</v>
      </c>
      <c r="D8425" s="7" t="n">
        <v>1</v>
      </c>
      <c r="E8425" s="7" t="n">
        <v>35.41</v>
      </c>
      <c r="F8425" s="7" t="n">
        <v>0</v>
      </c>
      <c r="G8425" s="7" t="n">
        <v>0</v>
      </c>
    </row>
    <row r="8426" customFormat="false" ht="15" hidden="false" customHeight="false" outlineLevel="0" collapsed="false">
      <c r="A8426" s="7" t="s">
        <v>24</v>
      </c>
      <c r="B8426" s="7" t="s">
        <v>301</v>
      </c>
      <c r="C8426" s="7" t="s">
        <v>1293</v>
      </c>
      <c r="D8426" s="7" t="n">
        <v>4</v>
      </c>
      <c r="E8426" s="7" t="n">
        <v>159.18</v>
      </c>
      <c r="F8426" s="7" t="n">
        <v>0</v>
      </c>
      <c r="G8426" s="7" t="n">
        <v>0</v>
      </c>
    </row>
    <row r="8427" customFormat="false" ht="15" hidden="false" customHeight="false" outlineLevel="0" collapsed="false">
      <c r="A8427" s="7" t="s">
        <v>24</v>
      </c>
      <c r="B8427" s="7" t="s">
        <v>251</v>
      </c>
      <c r="C8427" s="7" t="s">
        <v>1293</v>
      </c>
      <c r="D8427" s="7" t="n">
        <v>6</v>
      </c>
      <c r="E8427" s="7" t="n">
        <v>212.45</v>
      </c>
      <c r="F8427" s="7" t="n">
        <v>0</v>
      </c>
      <c r="G8427" s="7" t="n">
        <v>0</v>
      </c>
    </row>
    <row r="8428" customFormat="false" ht="15" hidden="false" customHeight="false" outlineLevel="0" collapsed="false">
      <c r="A8428" s="7" t="s">
        <v>24</v>
      </c>
      <c r="B8428" s="7" t="s">
        <v>251</v>
      </c>
      <c r="C8428" s="7" t="s">
        <v>1293</v>
      </c>
      <c r="D8428" s="7" t="n">
        <v>6</v>
      </c>
      <c r="E8428" s="7" t="n">
        <v>238.75</v>
      </c>
      <c r="F8428" s="7" t="n">
        <v>0</v>
      </c>
      <c r="G8428" s="7" t="n">
        <v>0</v>
      </c>
    </row>
    <row r="8429" customFormat="false" ht="15" hidden="false" customHeight="false" outlineLevel="0" collapsed="false">
      <c r="A8429" s="7" t="s">
        <v>24</v>
      </c>
      <c r="B8429" s="7" t="s">
        <v>260</v>
      </c>
      <c r="C8429" s="7" t="s">
        <v>1293</v>
      </c>
      <c r="D8429" s="7" t="n">
        <v>7</v>
      </c>
      <c r="E8429" s="7" t="n">
        <v>278.54</v>
      </c>
      <c r="F8429" s="7" t="n">
        <v>3</v>
      </c>
      <c r="G8429" s="7" t="n">
        <v>119.38</v>
      </c>
    </row>
    <row r="8430" customFormat="false" ht="15" hidden="false" customHeight="false" outlineLevel="0" collapsed="false">
      <c r="A8430" s="7" t="s">
        <v>24</v>
      </c>
      <c r="B8430" s="7" t="s">
        <v>296</v>
      </c>
      <c r="C8430" s="7" t="s">
        <v>1294</v>
      </c>
      <c r="D8430" s="7" t="n">
        <v>0</v>
      </c>
      <c r="E8430" s="7" t="n">
        <v>0</v>
      </c>
      <c r="F8430" s="7" t="n">
        <v>1</v>
      </c>
      <c r="G8430" s="7" t="n">
        <v>30.42</v>
      </c>
    </row>
    <row r="8431" customFormat="false" ht="15" hidden="false" customHeight="false" outlineLevel="0" collapsed="false">
      <c r="A8431" s="7" t="s">
        <v>24</v>
      </c>
      <c r="B8431" s="7" t="s">
        <v>164</v>
      </c>
      <c r="C8431" s="7" t="s">
        <v>1295</v>
      </c>
      <c r="D8431" s="7" t="n">
        <v>1</v>
      </c>
      <c r="E8431" s="7" t="n">
        <v>20.11</v>
      </c>
      <c r="F8431" s="7" t="n">
        <v>0</v>
      </c>
      <c r="G8431" s="7" t="n">
        <v>0</v>
      </c>
    </row>
    <row r="8432" customFormat="false" ht="15" hidden="false" customHeight="false" outlineLevel="0" collapsed="false">
      <c r="A8432" s="7" t="s">
        <v>24</v>
      </c>
      <c r="B8432" s="7" t="s">
        <v>195</v>
      </c>
      <c r="C8432" s="7" t="s">
        <v>1295</v>
      </c>
      <c r="D8432" s="7" t="n">
        <v>1</v>
      </c>
      <c r="E8432" s="7" t="n">
        <v>20.11</v>
      </c>
      <c r="F8432" s="7" t="n">
        <v>0</v>
      </c>
      <c r="G8432" s="7" t="n">
        <v>0</v>
      </c>
    </row>
    <row r="8433" customFormat="false" ht="15" hidden="false" customHeight="false" outlineLevel="0" collapsed="false">
      <c r="A8433" s="7" t="s">
        <v>24</v>
      </c>
      <c r="B8433" s="7" t="s">
        <v>371</v>
      </c>
      <c r="C8433" s="7" t="s">
        <v>1296</v>
      </c>
      <c r="D8433" s="7" t="n">
        <v>2</v>
      </c>
      <c r="E8433" s="7" t="n">
        <v>38.34</v>
      </c>
      <c r="F8433" s="7" t="n">
        <v>0</v>
      </c>
      <c r="G8433" s="7" t="n">
        <v>0</v>
      </c>
    </row>
    <row r="8434" customFormat="false" ht="15" hidden="false" customHeight="false" outlineLevel="0" collapsed="false">
      <c r="A8434" s="7" t="s">
        <v>24</v>
      </c>
      <c r="B8434" s="7" t="s">
        <v>393</v>
      </c>
      <c r="C8434" s="7" t="s">
        <v>1297</v>
      </c>
      <c r="D8434" s="7" t="n">
        <v>1</v>
      </c>
      <c r="E8434" s="7" t="n">
        <v>19.17</v>
      </c>
      <c r="F8434" s="7" t="n">
        <v>0</v>
      </c>
      <c r="G8434" s="7" t="n">
        <v>0</v>
      </c>
    </row>
    <row r="8435" customFormat="false" ht="15" hidden="false" customHeight="false" outlineLevel="0" collapsed="false">
      <c r="A8435" s="7" t="s">
        <v>24</v>
      </c>
      <c r="B8435" s="7" t="s">
        <v>393</v>
      </c>
      <c r="C8435" s="7" t="s">
        <v>1297</v>
      </c>
      <c r="D8435" s="7" t="n">
        <v>1</v>
      </c>
      <c r="E8435" s="7" t="n">
        <v>18.86</v>
      </c>
      <c r="F8435" s="7" t="n">
        <v>0</v>
      </c>
      <c r="G8435" s="7" t="n">
        <v>0</v>
      </c>
    </row>
    <row r="8436" customFormat="false" ht="15" hidden="false" customHeight="false" outlineLevel="0" collapsed="false">
      <c r="A8436" s="7" t="s">
        <v>24</v>
      </c>
      <c r="B8436" s="7" t="s">
        <v>337</v>
      </c>
      <c r="C8436" s="7" t="s">
        <v>1299</v>
      </c>
      <c r="D8436" s="7" t="n">
        <v>1</v>
      </c>
      <c r="E8436" s="7" t="n">
        <v>18.86</v>
      </c>
      <c r="F8436" s="7" t="n">
        <v>0</v>
      </c>
      <c r="G8436" s="7" t="n">
        <v>0</v>
      </c>
    </row>
    <row r="8437" customFormat="false" ht="15" hidden="false" customHeight="false" outlineLevel="0" collapsed="false">
      <c r="A8437" s="7" t="s">
        <v>24</v>
      </c>
      <c r="B8437" s="7" t="s">
        <v>256</v>
      </c>
      <c r="C8437" s="7" t="s">
        <v>1301</v>
      </c>
      <c r="D8437" s="7" t="n">
        <v>2</v>
      </c>
      <c r="E8437" s="7" t="n">
        <v>79.59</v>
      </c>
      <c r="F8437" s="7" t="n">
        <v>0</v>
      </c>
      <c r="G8437" s="7" t="n">
        <v>0</v>
      </c>
    </row>
    <row r="8438" customFormat="false" ht="15" hidden="false" customHeight="false" outlineLevel="0" collapsed="false">
      <c r="A8438" s="7" t="s">
        <v>24</v>
      </c>
      <c r="B8438" s="7" t="s">
        <v>219</v>
      </c>
      <c r="C8438" s="7" t="s">
        <v>1302</v>
      </c>
      <c r="D8438" s="7" t="n">
        <v>2</v>
      </c>
      <c r="E8438" s="7" t="n">
        <v>84.26</v>
      </c>
      <c r="F8438" s="7" t="n">
        <v>3</v>
      </c>
      <c r="G8438" s="7" t="n">
        <v>126.41</v>
      </c>
    </row>
    <row r="8439" customFormat="false" ht="15" hidden="false" customHeight="false" outlineLevel="0" collapsed="false">
      <c r="A8439" s="7" t="s">
        <v>24</v>
      </c>
      <c r="B8439" s="7" t="s">
        <v>442</v>
      </c>
      <c r="C8439" s="7" t="s">
        <v>1303</v>
      </c>
      <c r="D8439" s="7" t="n">
        <v>1</v>
      </c>
      <c r="E8439" s="7" t="n">
        <v>103.07</v>
      </c>
      <c r="F8439" s="7" t="n">
        <v>0</v>
      </c>
      <c r="G8439" s="7" t="n">
        <v>0</v>
      </c>
    </row>
    <row r="8440" customFormat="false" ht="15" hidden="false" customHeight="false" outlineLevel="0" collapsed="false">
      <c r="A8440" s="7" t="s">
        <v>24</v>
      </c>
      <c r="B8440" s="7" t="s">
        <v>83</v>
      </c>
      <c r="C8440" s="7" t="s">
        <v>1303</v>
      </c>
      <c r="D8440" s="7" t="n">
        <v>3</v>
      </c>
      <c r="E8440" s="7" t="n">
        <v>238.91</v>
      </c>
      <c r="F8440" s="7" t="n">
        <v>2</v>
      </c>
      <c r="G8440" s="7" t="n">
        <v>159.27</v>
      </c>
    </row>
    <row r="8441" customFormat="false" ht="15" hidden="false" customHeight="false" outlineLevel="0" collapsed="false">
      <c r="A8441" s="7" t="s">
        <v>24</v>
      </c>
      <c r="B8441" s="7" t="s">
        <v>580</v>
      </c>
      <c r="C8441" s="7" t="s">
        <v>1304</v>
      </c>
      <c r="D8441" s="7" t="n">
        <v>1</v>
      </c>
      <c r="E8441" s="7" t="n">
        <v>108.7</v>
      </c>
      <c r="F8441" s="7" t="n">
        <v>0</v>
      </c>
      <c r="G8441" s="7" t="n">
        <v>0</v>
      </c>
    </row>
    <row r="8442" customFormat="false" ht="15" hidden="false" customHeight="false" outlineLevel="0" collapsed="false">
      <c r="A8442" s="7" t="s">
        <v>24</v>
      </c>
      <c r="B8442" s="7" t="s">
        <v>187</v>
      </c>
      <c r="C8442" s="7" t="s">
        <v>1309</v>
      </c>
      <c r="D8442" s="7" t="n">
        <v>1</v>
      </c>
      <c r="E8442" s="7" t="n">
        <v>118.13</v>
      </c>
      <c r="F8442" s="7" t="n">
        <v>0</v>
      </c>
      <c r="G8442" s="7" t="n">
        <v>0</v>
      </c>
    </row>
    <row r="8443" customFormat="false" ht="15" hidden="false" customHeight="false" outlineLevel="0" collapsed="false">
      <c r="A8443" s="7" t="s">
        <v>24</v>
      </c>
      <c r="B8443" s="7" t="s">
        <v>187</v>
      </c>
      <c r="C8443" s="7" t="s">
        <v>1309</v>
      </c>
      <c r="D8443" s="7" t="n">
        <v>1</v>
      </c>
      <c r="E8443" s="7" t="n">
        <v>119.47</v>
      </c>
      <c r="F8443" s="7" t="n">
        <v>0</v>
      </c>
      <c r="G8443" s="7" t="n">
        <v>0</v>
      </c>
    </row>
    <row r="8444" customFormat="false" ht="15" hidden="false" customHeight="false" outlineLevel="0" collapsed="false">
      <c r="A8444" s="7" t="s">
        <v>24</v>
      </c>
      <c r="B8444" s="7" t="s">
        <v>127</v>
      </c>
      <c r="C8444" s="7" t="s">
        <v>1311</v>
      </c>
      <c r="D8444" s="7" t="n">
        <v>1</v>
      </c>
      <c r="E8444" s="7" t="n">
        <v>94.5</v>
      </c>
      <c r="F8444" s="7" t="n">
        <v>0</v>
      </c>
      <c r="G8444" s="7" t="n">
        <v>0</v>
      </c>
    </row>
    <row r="8445" customFormat="false" ht="15" hidden="false" customHeight="false" outlineLevel="0" collapsed="false">
      <c r="A8445" s="7" t="s">
        <v>24</v>
      </c>
      <c r="B8445" s="7" t="s">
        <v>321</v>
      </c>
      <c r="C8445" s="7" t="s">
        <v>1312</v>
      </c>
      <c r="D8445" s="7" t="n">
        <v>0</v>
      </c>
      <c r="E8445" s="7" t="n">
        <v>0</v>
      </c>
      <c r="F8445" s="7" t="n">
        <v>1</v>
      </c>
      <c r="G8445" s="7" t="n">
        <v>66.51</v>
      </c>
    </row>
    <row r="8446" customFormat="false" ht="15" hidden="false" customHeight="false" outlineLevel="0" collapsed="false">
      <c r="A8446" s="7" t="s">
        <v>24</v>
      </c>
      <c r="B8446" s="7" t="s">
        <v>334</v>
      </c>
      <c r="C8446" s="7" t="s">
        <v>1312</v>
      </c>
      <c r="D8446" s="7" t="n">
        <v>1</v>
      </c>
      <c r="E8446" s="7" t="n">
        <v>66.51</v>
      </c>
      <c r="F8446" s="7" t="n">
        <v>0</v>
      </c>
      <c r="G8446" s="7" t="n">
        <v>0</v>
      </c>
    </row>
    <row r="8447" customFormat="false" ht="15" hidden="false" customHeight="false" outlineLevel="0" collapsed="false">
      <c r="A8447" s="7" t="s">
        <v>24</v>
      </c>
      <c r="B8447" s="7" t="s">
        <v>135</v>
      </c>
      <c r="C8447" s="7" t="s">
        <v>1316</v>
      </c>
      <c r="D8447" s="7" t="n">
        <v>2</v>
      </c>
      <c r="E8447" s="7" t="n">
        <v>142.39</v>
      </c>
      <c r="F8447" s="7" t="n">
        <v>0</v>
      </c>
      <c r="G8447" s="7" t="n">
        <v>0</v>
      </c>
    </row>
    <row r="8448" customFormat="false" ht="15" hidden="false" customHeight="false" outlineLevel="0" collapsed="false">
      <c r="A8448" s="7" t="s">
        <v>24</v>
      </c>
      <c r="B8448" s="7" t="s">
        <v>193</v>
      </c>
      <c r="C8448" s="7" t="s">
        <v>1316</v>
      </c>
      <c r="D8448" s="7" t="n">
        <v>1</v>
      </c>
      <c r="E8448" s="7" t="n">
        <v>71.2</v>
      </c>
      <c r="F8448" s="7" t="n">
        <v>1</v>
      </c>
      <c r="G8448" s="7" t="n">
        <v>71.2</v>
      </c>
    </row>
    <row r="8449" customFormat="false" ht="15" hidden="false" customHeight="false" outlineLevel="0" collapsed="false">
      <c r="A8449" s="7" t="s">
        <v>24</v>
      </c>
      <c r="B8449" s="7" t="s">
        <v>333</v>
      </c>
      <c r="C8449" s="7" t="s">
        <v>1319</v>
      </c>
      <c r="D8449" s="7" t="n">
        <v>4</v>
      </c>
      <c r="E8449" s="7" t="n">
        <v>374.79</v>
      </c>
      <c r="F8449" s="7" t="n">
        <v>3</v>
      </c>
      <c r="G8449" s="7" t="n">
        <v>281.1</v>
      </c>
    </row>
    <row r="8450" customFormat="false" ht="15" hidden="false" customHeight="false" outlineLevel="0" collapsed="false">
      <c r="A8450" s="7" t="s">
        <v>24</v>
      </c>
      <c r="B8450" s="7" t="s">
        <v>221</v>
      </c>
      <c r="C8450" s="7" t="s">
        <v>1319</v>
      </c>
      <c r="D8450" s="7" t="n">
        <v>2</v>
      </c>
      <c r="E8450" s="7" t="n">
        <v>187.4</v>
      </c>
      <c r="F8450" s="7" t="n">
        <v>2</v>
      </c>
      <c r="G8450" s="7" t="n">
        <v>187.4</v>
      </c>
    </row>
    <row r="8451" customFormat="false" ht="15" hidden="false" customHeight="false" outlineLevel="0" collapsed="false">
      <c r="A8451" s="7" t="s">
        <v>24</v>
      </c>
      <c r="B8451" s="7" t="s">
        <v>221</v>
      </c>
      <c r="C8451" s="7" t="s">
        <v>1319</v>
      </c>
      <c r="D8451" s="7" t="n">
        <v>1</v>
      </c>
      <c r="E8451" s="7" t="n">
        <v>92.14</v>
      </c>
      <c r="F8451" s="7" t="n">
        <v>0</v>
      </c>
      <c r="G8451" s="7" t="n">
        <v>0</v>
      </c>
    </row>
    <row r="8452" customFormat="false" ht="15" hidden="false" customHeight="false" outlineLevel="0" collapsed="false">
      <c r="A8452" s="7" t="s">
        <v>24</v>
      </c>
      <c r="B8452" s="7" t="s">
        <v>205</v>
      </c>
      <c r="C8452" s="7" t="s">
        <v>1319</v>
      </c>
      <c r="D8452" s="7" t="n">
        <v>1</v>
      </c>
      <c r="E8452" s="7" t="n">
        <v>92.14</v>
      </c>
      <c r="F8452" s="7" t="n">
        <v>0</v>
      </c>
      <c r="G8452" s="7" t="n">
        <v>0</v>
      </c>
    </row>
    <row r="8453" customFormat="false" ht="15" hidden="false" customHeight="false" outlineLevel="0" collapsed="false">
      <c r="A8453" s="7" t="s">
        <v>24</v>
      </c>
      <c r="B8453" s="7" t="s">
        <v>205</v>
      </c>
      <c r="C8453" s="7" t="s">
        <v>1319</v>
      </c>
      <c r="D8453" s="7" t="n">
        <v>1</v>
      </c>
      <c r="E8453" s="7" t="n">
        <v>93.7</v>
      </c>
      <c r="F8453" s="7" t="n">
        <v>0</v>
      </c>
      <c r="G8453" s="7" t="n">
        <v>0</v>
      </c>
    </row>
    <row r="8454" customFormat="false" ht="15" hidden="false" customHeight="false" outlineLevel="0" collapsed="false">
      <c r="A8454" s="7" t="s">
        <v>24</v>
      </c>
      <c r="B8454" s="7" t="s">
        <v>233</v>
      </c>
      <c r="C8454" s="7" t="s">
        <v>1319</v>
      </c>
      <c r="D8454" s="7" t="n">
        <v>1</v>
      </c>
      <c r="E8454" s="7" t="n">
        <v>93.7</v>
      </c>
      <c r="F8454" s="7" t="n">
        <v>0</v>
      </c>
      <c r="G8454" s="7" t="n">
        <v>0</v>
      </c>
    </row>
    <row r="8455" customFormat="false" ht="15" hidden="false" customHeight="false" outlineLevel="0" collapsed="false">
      <c r="A8455" s="7" t="s">
        <v>24</v>
      </c>
      <c r="B8455" s="7" t="s">
        <v>144</v>
      </c>
      <c r="C8455" s="7" t="s">
        <v>1320</v>
      </c>
      <c r="D8455" s="7" t="n">
        <v>1</v>
      </c>
      <c r="E8455" s="7" t="n">
        <v>92.29</v>
      </c>
      <c r="F8455" s="7" t="n">
        <v>0</v>
      </c>
      <c r="G8455" s="7" t="n">
        <v>0</v>
      </c>
    </row>
    <row r="8456" customFormat="false" ht="15" hidden="false" customHeight="false" outlineLevel="0" collapsed="false">
      <c r="A8456" s="7" t="s">
        <v>24</v>
      </c>
      <c r="B8456" s="7" t="s">
        <v>138</v>
      </c>
      <c r="C8456" s="7" t="s">
        <v>1320</v>
      </c>
      <c r="D8456" s="7" t="n">
        <v>1</v>
      </c>
      <c r="E8456" s="7" t="n">
        <v>92.29</v>
      </c>
      <c r="F8456" s="7" t="n">
        <v>0</v>
      </c>
      <c r="G8456" s="7" t="n">
        <v>0</v>
      </c>
    </row>
    <row r="8457" customFormat="false" ht="15" hidden="false" customHeight="false" outlineLevel="0" collapsed="false">
      <c r="A8457" s="7" t="s">
        <v>24</v>
      </c>
      <c r="B8457" s="7" t="s">
        <v>166</v>
      </c>
      <c r="C8457" s="7" t="s">
        <v>1320</v>
      </c>
      <c r="D8457" s="7" t="n">
        <v>1</v>
      </c>
      <c r="E8457" s="7" t="n">
        <v>92.14</v>
      </c>
      <c r="F8457" s="7" t="n">
        <v>0</v>
      </c>
      <c r="G8457" s="7" t="n">
        <v>0</v>
      </c>
    </row>
    <row r="8458" customFormat="false" ht="15" hidden="false" customHeight="false" outlineLevel="0" collapsed="false">
      <c r="A8458" s="7" t="s">
        <v>24</v>
      </c>
      <c r="B8458" s="7" t="s">
        <v>239</v>
      </c>
      <c r="C8458" s="7" t="s">
        <v>1321</v>
      </c>
      <c r="D8458" s="7" t="n">
        <v>3</v>
      </c>
      <c r="E8458" s="7" t="n">
        <v>182.64</v>
      </c>
      <c r="F8458" s="7" t="n">
        <v>1</v>
      </c>
      <c r="G8458" s="7" t="n">
        <v>60.88</v>
      </c>
    </row>
    <row r="8459" customFormat="false" ht="15" hidden="false" customHeight="false" outlineLevel="0" collapsed="false">
      <c r="A8459" s="7" t="s">
        <v>24</v>
      </c>
      <c r="B8459" s="7" t="s">
        <v>132</v>
      </c>
      <c r="C8459" s="7" t="s">
        <v>1322</v>
      </c>
      <c r="D8459" s="7" t="n">
        <v>5</v>
      </c>
      <c r="E8459" s="7" t="n">
        <v>93.52</v>
      </c>
      <c r="F8459" s="7" t="n">
        <v>0</v>
      </c>
      <c r="G8459" s="7" t="n">
        <v>0</v>
      </c>
    </row>
    <row r="8460" customFormat="false" ht="15" hidden="false" customHeight="false" outlineLevel="0" collapsed="false">
      <c r="A8460" s="7" t="s">
        <v>24</v>
      </c>
      <c r="B8460" s="7" t="s">
        <v>291</v>
      </c>
      <c r="C8460" s="7" t="s">
        <v>1323</v>
      </c>
      <c r="D8460" s="7" t="n">
        <v>5</v>
      </c>
      <c r="E8460" s="7" t="n">
        <v>109.91</v>
      </c>
      <c r="F8460" s="7" t="n">
        <v>1</v>
      </c>
      <c r="G8460" s="7" t="n">
        <v>21.98</v>
      </c>
    </row>
    <row r="8461" customFormat="false" ht="15" hidden="false" customHeight="false" outlineLevel="0" collapsed="false">
      <c r="A8461" s="7" t="s">
        <v>24</v>
      </c>
      <c r="B8461" s="7" t="s">
        <v>282</v>
      </c>
      <c r="C8461" s="7" t="s">
        <v>1324</v>
      </c>
      <c r="D8461" s="7" t="n">
        <v>3</v>
      </c>
      <c r="E8461" s="7" t="n">
        <v>71.57</v>
      </c>
      <c r="F8461" s="7" t="n">
        <v>1</v>
      </c>
      <c r="G8461" s="7" t="n">
        <v>23.86</v>
      </c>
    </row>
    <row r="8462" customFormat="false" ht="15" hidden="false" customHeight="false" outlineLevel="0" collapsed="false">
      <c r="A8462" s="7" t="s">
        <v>24</v>
      </c>
      <c r="B8462" s="7" t="s">
        <v>879</v>
      </c>
      <c r="C8462" s="7" t="s">
        <v>1325</v>
      </c>
      <c r="D8462" s="7" t="n">
        <v>0</v>
      </c>
      <c r="E8462" s="7" t="n">
        <v>0</v>
      </c>
      <c r="F8462" s="7" t="n">
        <v>1</v>
      </c>
      <c r="G8462" s="7" t="n">
        <v>212.75</v>
      </c>
    </row>
    <row r="8463" customFormat="false" ht="15" hidden="false" customHeight="false" outlineLevel="0" collapsed="false">
      <c r="A8463" s="7" t="s">
        <v>24</v>
      </c>
      <c r="B8463" s="7" t="s">
        <v>168</v>
      </c>
      <c r="C8463" s="7" t="s">
        <v>1326</v>
      </c>
      <c r="D8463" s="7" t="n">
        <v>3</v>
      </c>
      <c r="E8463" s="7" t="n">
        <v>58.89</v>
      </c>
      <c r="F8463" s="7" t="n">
        <v>0</v>
      </c>
      <c r="G8463" s="7" t="n">
        <v>0</v>
      </c>
    </row>
    <row r="8464" customFormat="false" ht="15" hidden="false" customHeight="false" outlineLevel="0" collapsed="false">
      <c r="A8464" s="7" t="s">
        <v>24</v>
      </c>
      <c r="B8464" s="7" t="s">
        <v>563</v>
      </c>
      <c r="C8464" s="7" t="s">
        <v>1327</v>
      </c>
      <c r="D8464" s="7" t="n">
        <v>1</v>
      </c>
      <c r="E8464" s="7" t="n">
        <v>127.91</v>
      </c>
      <c r="F8464" s="7" t="n">
        <v>0</v>
      </c>
      <c r="G8464" s="7" t="n">
        <v>0</v>
      </c>
    </row>
    <row r="8465" customFormat="false" ht="15" hidden="false" customHeight="false" outlineLevel="0" collapsed="false">
      <c r="A8465" s="7" t="s">
        <v>24</v>
      </c>
      <c r="B8465" s="7" t="s">
        <v>700</v>
      </c>
      <c r="C8465" s="7" t="s">
        <v>1502</v>
      </c>
      <c r="D8465" s="7" t="n">
        <v>1</v>
      </c>
      <c r="E8465" s="7" t="n">
        <v>123.23</v>
      </c>
      <c r="F8465" s="7" t="n">
        <v>1</v>
      </c>
      <c r="G8465" s="7" t="n">
        <v>123.23</v>
      </c>
    </row>
    <row r="8466" customFormat="false" ht="15" hidden="false" customHeight="false" outlineLevel="0" collapsed="false">
      <c r="A8466" s="7" t="s">
        <v>24</v>
      </c>
      <c r="B8466" s="7" t="s">
        <v>222</v>
      </c>
      <c r="C8466" s="7" t="s">
        <v>1331</v>
      </c>
      <c r="D8466" s="7" t="n">
        <v>1</v>
      </c>
      <c r="E8466" s="7" t="n">
        <v>61.41</v>
      </c>
      <c r="F8466" s="7" t="n">
        <v>0</v>
      </c>
      <c r="G8466" s="7" t="n">
        <v>0</v>
      </c>
    </row>
    <row r="8467" customFormat="false" ht="15" hidden="false" customHeight="false" outlineLevel="0" collapsed="false">
      <c r="A8467" s="7" t="s">
        <v>24</v>
      </c>
      <c r="B8467" s="7" t="s">
        <v>222</v>
      </c>
      <c r="C8467" s="7" t="s">
        <v>1331</v>
      </c>
      <c r="D8467" s="7" t="n">
        <v>1</v>
      </c>
      <c r="E8467" s="7" t="n">
        <v>70.26</v>
      </c>
      <c r="F8467" s="7" t="n">
        <v>0</v>
      </c>
      <c r="G8467" s="7" t="n">
        <v>0</v>
      </c>
    </row>
    <row r="8468" customFormat="false" ht="15" hidden="false" customHeight="false" outlineLevel="0" collapsed="false">
      <c r="A8468" s="7" t="s">
        <v>24</v>
      </c>
      <c r="B8468" s="7" t="s">
        <v>248</v>
      </c>
      <c r="C8468" s="7" t="s">
        <v>1331</v>
      </c>
      <c r="D8468" s="7" t="n">
        <v>1</v>
      </c>
      <c r="E8468" s="7" t="n">
        <v>70.26</v>
      </c>
      <c r="F8468" s="7" t="n">
        <v>0</v>
      </c>
      <c r="G8468" s="7" t="n">
        <v>0</v>
      </c>
    </row>
    <row r="8469" customFormat="false" ht="15" hidden="false" customHeight="false" outlineLevel="0" collapsed="false">
      <c r="A8469" s="7" t="s">
        <v>24</v>
      </c>
      <c r="B8469" s="7" t="s">
        <v>141</v>
      </c>
      <c r="C8469" s="7" t="s">
        <v>1334</v>
      </c>
      <c r="D8469" s="7" t="n">
        <v>0</v>
      </c>
      <c r="E8469" s="7" t="n">
        <v>0</v>
      </c>
      <c r="F8469" s="7" t="n">
        <v>4</v>
      </c>
      <c r="G8469" s="7" t="n">
        <v>123.55</v>
      </c>
    </row>
    <row r="8470" customFormat="false" ht="15" hidden="false" customHeight="false" outlineLevel="0" collapsed="false">
      <c r="A8470" s="7" t="s">
        <v>24</v>
      </c>
      <c r="B8470" s="7" t="s">
        <v>125</v>
      </c>
      <c r="C8470" s="7" t="s">
        <v>1334</v>
      </c>
      <c r="D8470" s="7" t="n">
        <v>0</v>
      </c>
      <c r="E8470" s="7" t="n">
        <v>0</v>
      </c>
      <c r="F8470" s="7" t="n">
        <v>1</v>
      </c>
      <c r="G8470" s="7" t="n">
        <v>30.89</v>
      </c>
    </row>
    <row r="8471" customFormat="false" ht="15" hidden="false" customHeight="false" outlineLevel="0" collapsed="false">
      <c r="A8471" s="7" t="s">
        <v>24</v>
      </c>
      <c r="B8471" s="7" t="s">
        <v>271</v>
      </c>
      <c r="C8471" s="7" t="s">
        <v>1335</v>
      </c>
      <c r="D8471" s="7" t="n">
        <v>1</v>
      </c>
      <c r="E8471" s="7" t="n">
        <v>30.89</v>
      </c>
      <c r="F8471" s="7" t="n">
        <v>2</v>
      </c>
      <c r="G8471" s="7" t="n">
        <v>61.78</v>
      </c>
    </row>
    <row r="8472" customFormat="false" ht="15" hidden="false" customHeight="false" outlineLevel="0" collapsed="false">
      <c r="A8472" s="7" t="s">
        <v>24</v>
      </c>
      <c r="B8472" s="7" t="s">
        <v>289</v>
      </c>
      <c r="C8472" s="7" t="s">
        <v>1335</v>
      </c>
      <c r="D8472" s="7" t="n">
        <v>2</v>
      </c>
      <c r="E8472" s="7" t="n">
        <v>61.76</v>
      </c>
      <c r="F8472" s="7" t="n">
        <v>0</v>
      </c>
      <c r="G8472" s="7" t="n">
        <v>0</v>
      </c>
    </row>
    <row r="8473" customFormat="false" ht="15" hidden="false" customHeight="false" outlineLevel="0" collapsed="false">
      <c r="A8473" s="7" t="s">
        <v>24</v>
      </c>
      <c r="B8473" s="7" t="s">
        <v>327</v>
      </c>
      <c r="C8473" s="7" t="s">
        <v>1335</v>
      </c>
      <c r="D8473" s="7" t="n">
        <v>2</v>
      </c>
      <c r="E8473" s="7" t="n">
        <v>59.49</v>
      </c>
      <c r="F8473" s="7" t="n">
        <v>0</v>
      </c>
      <c r="G8473" s="7" t="n">
        <v>0</v>
      </c>
    </row>
    <row r="8474" customFormat="false" ht="15" hidden="false" customHeight="false" outlineLevel="0" collapsed="false">
      <c r="A8474" s="7" t="s">
        <v>24</v>
      </c>
      <c r="B8474" s="7" t="s">
        <v>316</v>
      </c>
      <c r="C8474" s="7" t="s">
        <v>1335</v>
      </c>
      <c r="D8474" s="7" t="n">
        <v>1</v>
      </c>
      <c r="E8474" s="7" t="n">
        <v>30.89</v>
      </c>
      <c r="F8474" s="7" t="n">
        <v>0</v>
      </c>
      <c r="G8474" s="7" t="n">
        <v>0</v>
      </c>
    </row>
    <row r="8475" customFormat="false" ht="15" hidden="false" customHeight="false" outlineLevel="0" collapsed="false">
      <c r="A8475" s="7" t="s">
        <v>24</v>
      </c>
      <c r="B8475" s="7" t="s">
        <v>410</v>
      </c>
      <c r="C8475" s="7" t="s">
        <v>1335</v>
      </c>
      <c r="D8475" s="7" t="n">
        <v>7</v>
      </c>
      <c r="E8475" s="7" t="n">
        <v>216.23</v>
      </c>
      <c r="F8475" s="7" t="n">
        <v>0</v>
      </c>
      <c r="G8475" s="7" t="n">
        <v>0</v>
      </c>
    </row>
    <row r="8476" customFormat="false" ht="15" hidden="false" customHeight="false" outlineLevel="0" collapsed="false">
      <c r="A8476" s="7" t="s">
        <v>24</v>
      </c>
      <c r="B8476" s="7" t="s">
        <v>108</v>
      </c>
      <c r="C8476" s="7" t="s">
        <v>1336</v>
      </c>
      <c r="D8476" s="7" t="n">
        <v>1</v>
      </c>
      <c r="E8476" s="7" t="n">
        <v>30.89</v>
      </c>
      <c r="F8476" s="7" t="n">
        <v>0</v>
      </c>
      <c r="G8476" s="7" t="n">
        <v>0</v>
      </c>
    </row>
    <row r="8477" customFormat="false" ht="15" hidden="false" customHeight="false" outlineLevel="0" collapsed="false">
      <c r="A8477" s="7" t="s">
        <v>24</v>
      </c>
      <c r="B8477" s="7" t="s">
        <v>100</v>
      </c>
      <c r="C8477" s="7" t="s">
        <v>1336</v>
      </c>
      <c r="D8477" s="7" t="n">
        <v>0</v>
      </c>
      <c r="E8477" s="7" t="n">
        <v>0</v>
      </c>
      <c r="F8477" s="7" t="n">
        <v>1</v>
      </c>
      <c r="G8477" s="7" t="n">
        <v>30.89</v>
      </c>
    </row>
    <row r="8478" customFormat="false" ht="15" hidden="false" customHeight="false" outlineLevel="0" collapsed="false">
      <c r="A8478" s="7" t="s">
        <v>24</v>
      </c>
      <c r="B8478" s="7" t="s">
        <v>100</v>
      </c>
      <c r="C8478" s="7" t="s">
        <v>1336</v>
      </c>
      <c r="D8478" s="7" t="n">
        <v>1</v>
      </c>
      <c r="E8478" s="7" t="n">
        <v>29.74</v>
      </c>
      <c r="F8478" s="7" t="n">
        <v>0</v>
      </c>
      <c r="G8478" s="7" t="n">
        <v>0</v>
      </c>
    </row>
    <row r="8479" customFormat="false" ht="15" hidden="false" customHeight="false" outlineLevel="0" collapsed="false">
      <c r="A8479" s="7" t="s">
        <v>24</v>
      </c>
      <c r="B8479" s="7" t="s">
        <v>117</v>
      </c>
      <c r="C8479" s="7" t="s">
        <v>1336</v>
      </c>
      <c r="D8479" s="7" t="n">
        <v>3</v>
      </c>
      <c r="E8479" s="7" t="n">
        <v>92.67</v>
      </c>
      <c r="F8479" s="7" t="n">
        <v>0</v>
      </c>
      <c r="G8479" s="7" t="n">
        <v>0</v>
      </c>
    </row>
    <row r="8480" customFormat="false" ht="15" hidden="false" customHeight="false" outlineLevel="0" collapsed="false">
      <c r="A8480" s="7" t="s">
        <v>24</v>
      </c>
      <c r="B8480" s="7" t="s">
        <v>895</v>
      </c>
      <c r="C8480" s="7" t="s">
        <v>1336</v>
      </c>
      <c r="D8480" s="7" t="n">
        <v>5</v>
      </c>
      <c r="E8480" s="7" t="n">
        <v>154.45</v>
      </c>
      <c r="F8480" s="7" t="n">
        <v>1</v>
      </c>
      <c r="G8480" s="7" t="n">
        <v>30.89</v>
      </c>
    </row>
    <row r="8481" customFormat="false" ht="15" hidden="false" customHeight="false" outlineLevel="0" collapsed="false">
      <c r="A8481" s="7" t="s">
        <v>24</v>
      </c>
      <c r="B8481" s="7" t="s">
        <v>626</v>
      </c>
      <c r="C8481" s="7" t="s">
        <v>1336</v>
      </c>
      <c r="D8481" s="7" t="n">
        <v>2</v>
      </c>
      <c r="E8481" s="7" t="n">
        <v>61.79</v>
      </c>
      <c r="F8481" s="7" t="n">
        <v>0</v>
      </c>
      <c r="G8481" s="7" t="n">
        <v>0</v>
      </c>
    </row>
    <row r="8482" customFormat="false" ht="15" hidden="false" customHeight="false" outlineLevel="0" collapsed="false">
      <c r="A8482" s="7" t="s">
        <v>24</v>
      </c>
      <c r="B8482" s="7" t="s">
        <v>263</v>
      </c>
      <c r="C8482" s="7" t="s">
        <v>1337</v>
      </c>
      <c r="D8482" s="7" t="n">
        <v>1</v>
      </c>
      <c r="E8482" s="7" t="n">
        <v>44.95</v>
      </c>
      <c r="F8482" s="7" t="n">
        <v>1</v>
      </c>
      <c r="G8482" s="7" t="n">
        <v>44.95</v>
      </c>
    </row>
    <row r="8483" customFormat="false" ht="15" hidden="false" customHeight="false" outlineLevel="0" collapsed="false">
      <c r="A8483" s="7" t="s">
        <v>24</v>
      </c>
      <c r="B8483" s="7" t="s">
        <v>263</v>
      </c>
      <c r="C8483" s="7" t="s">
        <v>1337</v>
      </c>
      <c r="D8483" s="7" t="n">
        <v>1</v>
      </c>
      <c r="E8483" s="7" t="n">
        <v>42.5</v>
      </c>
      <c r="F8483" s="7" t="n">
        <v>0</v>
      </c>
      <c r="G8483" s="7" t="n">
        <v>0</v>
      </c>
    </row>
    <row r="8484" customFormat="false" ht="15" hidden="false" customHeight="false" outlineLevel="0" collapsed="false">
      <c r="A8484" s="7" t="s">
        <v>24</v>
      </c>
      <c r="B8484" s="7" t="s">
        <v>234</v>
      </c>
      <c r="C8484" s="7" t="s">
        <v>1338</v>
      </c>
      <c r="D8484" s="7" t="n">
        <v>2</v>
      </c>
      <c r="E8484" s="7" t="n">
        <v>93.64</v>
      </c>
      <c r="F8484" s="7" t="n">
        <v>1</v>
      </c>
      <c r="G8484" s="7" t="n">
        <v>46.82</v>
      </c>
    </row>
    <row r="8485" customFormat="false" ht="15" hidden="false" customHeight="false" outlineLevel="0" collapsed="false">
      <c r="A8485" s="7" t="s">
        <v>24</v>
      </c>
      <c r="B8485" s="7" t="s">
        <v>234</v>
      </c>
      <c r="C8485" s="7" t="s">
        <v>1338</v>
      </c>
      <c r="D8485" s="7" t="n">
        <v>1</v>
      </c>
      <c r="E8485" s="7" t="n">
        <v>44.86</v>
      </c>
      <c r="F8485" s="7" t="n">
        <v>0</v>
      </c>
      <c r="G8485" s="7" t="n">
        <v>0</v>
      </c>
    </row>
    <row r="8486" customFormat="false" ht="15" hidden="false" customHeight="false" outlineLevel="0" collapsed="false">
      <c r="A8486" s="7" t="s">
        <v>24</v>
      </c>
      <c r="B8486" s="7" t="s">
        <v>121</v>
      </c>
      <c r="C8486" s="7" t="s">
        <v>1339</v>
      </c>
      <c r="D8486" s="7" t="n">
        <v>2</v>
      </c>
      <c r="E8486" s="7" t="n">
        <v>121.76</v>
      </c>
      <c r="F8486" s="7" t="n">
        <v>0</v>
      </c>
      <c r="G8486" s="7" t="n">
        <v>0</v>
      </c>
    </row>
    <row r="8487" customFormat="false" ht="15" hidden="false" customHeight="false" outlineLevel="0" collapsed="false">
      <c r="A8487" s="7" t="s">
        <v>24</v>
      </c>
      <c r="B8487" s="7" t="s">
        <v>123</v>
      </c>
      <c r="C8487" s="7" t="s">
        <v>1340</v>
      </c>
      <c r="D8487" s="7" t="n">
        <v>13</v>
      </c>
      <c r="E8487" s="7" t="n">
        <v>395.46</v>
      </c>
      <c r="F8487" s="7" t="n">
        <v>11</v>
      </c>
      <c r="G8487" s="7" t="n">
        <v>334.65</v>
      </c>
    </row>
    <row r="8488" customFormat="false" ht="15" hidden="false" customHeight="false" outlineLevel="0" collapsed="false">
      <c r="A8488" s="7" t="s">
        <v>24</v>
      </c>
      <c r="B8488" s="7" t="s">
        <v>123</v>
      </c>
      <c r="C8488" s="7" t="s">
        <v>1340</v>
      </c>
      <c r="D8488" s="7" t="n">
        <v>2</v>
      </c>
      <c r="E8488" s="7" t="n">
        <v>53.74</v>
      </c>
      <c r="F8488" s="7" t="n">
        <v>0</v>
      </c>
      <c r="G8488" s="7" t="n">
        <v>0</v>
      </c>
    </row>
    <row r="8489" customFormat="false" ht="15" hidden="false" customHeight="false" outlineLevel="0" collapsed="false">
      <c r="A8489" s="7" t="s">
        <v>24</v>
      </c>
      <c r="B8489" s="7" t="s">
        <v>211</v>
      </c>
      <c r="C8489" s="7" t="s">
        <v>1341</v>
      </c>
      <c r="D8489" s="7" t="n">
        <v>2</v>
      </c>
      <c r="E8489" s="7" t="n">
        <v>65.54</v>
      </c>
      <c r="F8489" s="7" t="n">
        <v>1</v>
      </c>
      <c r="G8489" s="7" t="n">
        <v>32.77</v>
      </c>
    </row>
    <row r="8490" customFormat="false" ht="15" hidden="false" customHeight="false" outlineLevel="0" collapsed="false">
      <c r="A8490" s="7" t="s">
        <v>24</v>
      </c>
      <c r="B8490" s="7" t="s">
        <v>231</v>
      </c>
      <c r="C8490" s="7" t="s">
        <v>1342</v>
      </c>
      <c r="D8490" s="7" t="n">
        <v>3</v>
      </c>
      <c r="E8490" s="7" t="n">
        <v>85.65</v>
      </c>
      <c r="F8490" s="7" t="n">
        <v>0</v>
      </c>
      <c r="G8490" s="7" t="n">
        <v>0</v>
      </c>
    </row>
    <row r="8491" customFormat="false" ht="15" hidden="false" customHeight="false" outlineLevel="0" collapsed="false">
      <c r="A8491" s="7" t="s">
        <v>24</v>
      </c>
      <c r="B8491" s="7" t="s">
        <v>270</v>
      </c>
      <c r="C8491" s="7" t="s">
        <v>1343</v>
      </c>
      <c r="D8491" s="7" t="n">
        <v>2</v>
      </c>
      <c r="E8491" s="7" t="n">
        <v>56.16</v>
      </c>
      <c r="F8491" s="7" t="n">
        <v>0</v>
      </c>
      <c r="G8491" s="7" t="n">
        <v>0</v>
      </c>
    </row>
    <row r="8492" customFormat="false" ht="15" hidden="false" customHeight="false" outlineLevel="0" collapsed="false">
      <c r="A8492" s="7" t="s">
        <v>24</v>
      </c>
      <c r="B8492" s="7" t="s">
        <v>201</v>
      </c>
      <c r="C8492" s="7" t="s">
        <v>1344</v>
      </c>
      <c r="D8492" s="7" t="n">
        <v>3</v>
      </c>
      <c r="E8492" s="7" t="n">
        <v>42.41</v>
      </c>
      <c r="F8492" s="7" t="n">
        <v>0</v>
      </c>
      <c r="G8492" s="7" t="n">
        <v>0</v>
      </c>
    </row>
    <row r="8493" customFormat="false" ht="15" hidden="false" customHeight="false" outlineLevel="0" collapsed="false">
      <c r="A8493" s="7" t="s">
        <v>24</v>
      </c>
      <c r="B8493" s="7" t="s">
        <v>201</v>
      </c>
      <c r="C8493" s="7" t="s">
        <v>1344</v>
      </c>
      <c r="D8493" s="7" t="n">
        <v>12</v>
      </c>
      <c r="E8493" s="7" t="n">
        <v>173.82</v>
      </c>
      <c r="F8493" s="7" t="n">
        <v>1</v>
      </c>
      <c r="G8493" s="7" t="n">
        <v>14.48</v>
      </c>
    </row>
    <row r="8494" customFormat="false" ht="15" hidden="false" customHeight="false" outlineLevel="0" collapsed="false">
      <c r="A8494" s="7" t="s">
        <v>24</v>
      </c>
      <c r="B8494" s="7" t="s">
        <v>246</v>
      </c>
      <c r="C8494" s="7" t="s">
        <v>1345</v>
      </c>
      <c r="D8494" s="7" t="n">
        <v>3</v>
      </c>
      <c r="E8494" s="7" t="n">
        <v>42.41</v>
      </c>
      <c r="F8494" s="7" t="n">
        <v>0</v>
      </c>
      <c r="G8494" s="7" t="n">
        <v>0</v>
      </c>
    </row>
    <row r="8495" customFormat="false" ht="15" hidden="false" customHeight="false" outlineLevel="0" collapsed="false">
      <c r="A8495" s="7" t="s">
        <v>24</v>
      </c>
      <c r="B8495" s="7" t="s">
        <v>302</v>
      </c>
      <c r="C8495" s="7" t="s">
        <v>1346</v>
      </c>
      <c r="D8495" s="7" t="n">
        <v>1</v>
      </c>
      <c r="E8495" s="7" t="n">
        <v>21.04</v>
      </c>
      <c r="F8495" s="7" t="n">
        <v>0</v>
      </c>
      <c r="G8495" s="7" t="n">
        <v>0</v>
      </c>
    </row>
    <row r="8496" customFormat="false" ht="15" hidden="false" customHeight="false" outlineLevel="0" collapsed="false">
      <c r="A8496" s="7" t="s">
        <v>24</v>
      </c>
      <c r="B8496" s="7" t="s">
        <v>264</v>
      </c>
      <c r="C8496" s="7" t="s">
        <v>1347</v>
      </c>
      <c r="D8496" s="7" t="n">
        <v>10</v>
      </c>
      <c r="E8496" s="7" t="n">
        <v>144.82</v>
      </c>
      <c r="F8496" s="7" t="n">
        <v>0</v>
      </c>
      <c r="G8496" s="7" t="n">
        <v>0</v>
      </c>
    </row>
    <row r="8497" customFormat="false" ht="15" hidden="false" customHeight="false" outlineLevel="0" collapsed="false">
      <c r="A8497" s="7" t="s">
        <v>24</v>
      </c>
      <c r="B8497" s="7" t="s">
        <v>264</v>
      </c>
      <c r="C8497" s="7" t="s">
        <v>1347</v>
      </c>
      <c r="D8497" s="7" t="n">
        <v>2</v>
      </c>
      <c r="E8497" s="7" t="n">
        <v>28.28</v>
      </c>
      <c r="F8497" s="7" t="n">
        <v>0</v>
      </c>
      <c r="G8497" s="7" t="n">
        <v>0</v>
      </c>
    </row>
    <row r="8498" customFormat="false" ht="15" hidden="false" customHeight="false" outlineLevel="0" collapsed="false">
      <c r="A8498" s="7" t="s">
        <v>24</v>
      </c>
      <c r="B8498" s="7" t="s">
        <v>150</v>
      </c>
      <c r="C8498" s="7" t="s">
        <v>1349</v>
      </c>
      <c r="D8498" s="7" t="n">
        <v>11</v>
      </c>
      <c r="E8498" s="7" t="n">
        <v>197.1</v>
      </c>
      <c r="F8498" s="7" t="n">
        <v>0</v>
      </c>
      <c r="G8498" s="7" t="n">
        <v>0</v>
      </c>
    </row>
    <row r="8499" customFormat="false" ht="15" hidden="false" customHeight="false" outlineLevel="0" collapsed="false">
      <c r="A8499" s="7" t="s">
        <v>24</v>
      </c>
      <c r="B8499" s="7" t="s">
        <v>150</v>
      </c>
      <c r="C8499" s="7" t="s">
        <v>1349</v>
      </c>
      <c r="D8499" s="7" t="n">
        <v>41</v>
      </c>
      <c r="E8499" s="7" t="n">
        <v>766.9</v>
      </c>
      <c r="F8499" s="7" t="n">
        <v>25</v>
      </c>
      <c r="G8499" s="7" t="n">
        <v>467.64</v>
      </c>
    </row>
    <row r="8500" customFormat="false" ht="15" hidden="false" customHeight="false" outlineLevel="0" collapsed="false">
      <c r="A8500" s="7" t="s">
        <v>24</v>
      </c>
      <c r="B8500" s="7" t="s">
        <v>325</v>
      </c>
      <c r="C8500" s="7" t="s">
        <v>1350</v>
      </c>
      <c r="D8500" s="7" t="n">
        <v>4</v>
      </c>
      <c r="E8500" s="7" t="n">
        <v>266.04</v>
      </c>
      <c r="F8500" s="7" t="n">
        <v>1</v>
      </c>
      <c r="G8500" s="7" t="n">
        <v>66.51</v>
      </c>
    </row>
    <row r="8501" customFormat="false" ht="15" hidden="false" customHeight="false" outlineLevel="0" collapsed="false">
      <c r="A8501" s="7" t="s">
        <v>24</v>
      </c>
      <c r="B8501" s="7" t="s">
        <v>183</v>
      </c>
      <c r="C8501" s="7" t="s">
        <v>1351</v>
      </c>
      <c r="D8501" s="7" t="n">
        <v>4</v>
      </c>
      <c r="E8501" s="7" t="n">
        <v>131.07</v>
      </c>
      <c r="F8501" s="7" t="n">
        <v>2</v>
      </c>
      <c r="G8501" s="7" t="n">
        <v>65.53</v>
      </c>
    </row>
    <row r="8502" customFormat="false" ht="15" hidden="false" customHeight="false" outlineLevel="0" collapsed="false">
      <c r="A8502" s="7" t="s">
        <v>24</v>
      </c>
      <c r="B8502" s="7" t="s">
        <v>311</v>
      </c>
      <c r="C8502" s="7" t="s">
        <v>1352</v>
      </c>
      <c r="D8502" s="7" t="n">
        <v>1</v>
      </c>
      <c r="E8502" s="7" t="n">
        <v>16.5</v>
      </c>
      <c r="F8502" s="7" t="n">
        <v>0</v>
      </c>
      <c r="G8502" s="7" t="n">
        <v>0</v>
      </c>
    </row>
    <row r="8503" customFormat="false" ht="15" hidden="false" customHeight="false" outlineLevel="0" collapsed="false">
      <c r="A8503" s="7" t="s">
        <v>24</v>
      </c>
      <c r="B8503" s="7" t="s">
        <v>311</v>
      </c>
      <c r="C8503" s="7" t="s">
        <v>1352</v>
      </c>
      <c r="D8503" s="7" t="n">
        <v>3</v>
      </c>
      <c r="E8503" s="7" t="n">
        <v>50.46</v>
      </c>
      <c r="F8503" s="7" t="n">
        <v>0</v>
      </c>
      <c r="G8503" s="7" t="n">
        <v>0</v>
      </c>
    </row>
    <row r="8504" customFormat="false" ht="15" hidden="false" customHeight="false" outlineLevel="0" collapsed="false">
      <c r="A8504" s="7" t="s">
        <v>24</v>
      </c>
      <c r="B8504" s="7" t="s">
        <v>180</v>
      </c>
      <c r="C8504" s="7" t="s">
        <v>1353</v>
      </c>
      <c r="D8504" s="7" t="n">
        <v>4</v>
      </c>
      <c r="E8504" s="7" t="n">
        <v>149.82</v>
      </c>
      <c r="F8504" s="7" t="n">
        <v>2</v>
      </c>
      <c r="G8504" s="7" t="n">
        <v>74.9</v>
      </c>
    </row>
    <row r="8505" customFormat="false" ht="15" hidden="false" customHeight="false" outlineLevel="0" collapsed="false">
      <c r="A8505" s="7" t="s">
        <v>24</v>
      </c>
      <c r="B8505" s="7" t="s">
        <v>114</v>
      </c>
      <c r="C8505" s="7" t="s">
        <v>1354</v>
      </c>
      <c r="D8505" s="7" t="n">
        <v>3</v>
      </c>
      <c r="E8505" s="7" t="n">
        <v>120.39</v>
      </c>
      <c r="F8505" s="7" t="n">
        <v>0</v>
      </c>
      <c r="G8505" s="7" t="n">
        <v>0</v>
      </c>
    </row>
    <row r="8506" customFormat="false" ht="15" hidden="false" customHeight="false" outlineLevel="0" collapsed="false">
      <c r="A8506" s="7" t="s">
        <v>24</v>
      </c>
      <c r="B8506" s="7" t="s">
        <v>114</v>
      </c>
      <c r="C8506" s="7" t="s">
        <v>1354</v>
      </c>
      <c r="D8506" s="7" t="n">
        <v>27</v>
      </c>
      <c r="E8506" s="7" t="n">
        <v>1087.23</v>
      </c>
      <c r="F8506" s="7" t="n">
        <v>10</v>
      </c>
      <c r="G8506" s="7" t="n">
        <v>402.65</v>
      </c>
    </row>
    <row r="8507" customFormat="false" ht="15" hidden="false" customHeight="false" outlineLevel="0" collapsed="false">
      <c r="A8507" s="7" t="s">
        <v>24</v>
      </c>
      <c r="B8507" s="7" t="s">
        <v>323</v>
      </c>
      <c r="C8507" s="7" t="s">
        <v>1355</v>
      </c>
      <c r="D8507" s="7" t="n">
        <v>0</v>
      </c>
      <c r="E8507" s="7" t="n">
        <v>0</v>
      </c>
      <c r="F8507" s="7" t="n">
        <v>2</v>
      </c>
      <c r="G8507" s="7" t="n">
        <v>60.84</v>
      </c>
    </row>
    <row r="8508" customFormat="false" ht="15" hidden="false" customHeight="false" outlineLevel="0" collapsed="false">
      <c r="A8508" s="7" t="s">
        <v>24</v>
      </c>
      <c r="B8508" s="7" t="s">
        <v>179</v>
      </c>
      <c r="C8508" s="7" t="s">
        <v>1357</v>
      </c>
      <c r="D8508" s="7" t="n">
        <v>9</v>
      </c>
      <c r="E8508" s="7" t="n">
        <v>214.72</v>
      </c>
      <c r="F8508" s="7" t="n">
        <v>3</v>
      </c>
      <c r="G8508" s="7" t="n">
        <v>71.58</v>
      </c>
    </row>
    <row r="8509" customFormat="false" ht="15" hidden="false" customHeight="false" outlineLevel="0" collapsed="false">
      <c r="A8509" s="7" t="s">
        <v>24</v>
      </c>
      <c r="B8509" s="7" t="s">
        <v>179</v>
      </c>
      <c r="C8509" s="7" t="s">
        <v>1357</v>
      </c>
      <c r="D8509" s="7" t="n">
        <v>6</v>
      </c>
      <c r="E8509" s="7" t="n">
        <v>141.55</v>
      </c>
      <c r="F8509" s="7" t="n">
        <v>0</v>
      </c>
      <c r="G8509" s="7" t="n">
        <v>0</v>
      </c>
    </row>
    <row r="8510" customFormat="false" ht="15" hidden="false" customHeight="false" outlineLevel="0" collapsed="false">
      <c r="A8510" s="7" t="s">
        <v>24</v>
      </c>
      <c r="B8510" s="7" t="s">
        <v>163</v>
      </c>
      <c r="C8510" s="7" t="s">
        <v>1357</v>
      </c>
      <c r="D8510" s="7" t="n">
        <v>6</v>
      </c>
      <c r="E8510" s="7" t="n">
        <v>157.19</v>
      </c>
      <c r="F8510" s="7" t="n">
        <v>1</v>
      </c>
      <c r="G8510" s="7" t="n">
        <v>26.2</v>
      </c>
    </row>
    <row r="8511" customFormat="false" ht="15" hidden="false" customHeight="false" outlineLevel="0" collapsed="false">
      <c r="A8511" s="7" t="s">
        <v>24</v>
      </c>
      <c r="B8511" s="7" t="s">
        <v>163</v>
      </c>
      <c r="C8511" s="7" t="s">
        <v>1357</v>
      </c>
      <c r="D8511" s="7" t="n">
        <v>1</v>
      </c>
      <c r="E8511" s="7" t="n">
        <v>25.95</v>
      </c>
      <c r="F8511" s="7" t="n">
        <v>0</v>
      </c>
      <c r="G8511" s="7" t="n">
        <v>0</v>
      </c>
    </row>
    <row r="8512" customFormat="false" ht="15" hidden="false" customHeight="false" outlineLevel="0" collapsed="false">
      <c r="A8512" s="7" t="s">
        <v>24</v>
      </c>
      <c r="B8512" s="7" t="s">
        <v>275</v>
      </c>
      <c r="C8512" s="7" t="s">
        <v>1358</v>
      </c>
      <c r="D8512" s="7" t="n">
        <v>7</v>
      </c>
      <c r="E8512" s="7" t="n">
        <v>91.56</v>
      </c>
      <c r="F8512" s="7" t="n">
        <v>8</v>
      </c>
      <c r="G8512" s="7" t="n">
        <v>104.67</v>
      </c>
    </row>
    <row r="8513" customFormat="false" ht="15" hidden="false" customHeight="false" outlineLevel="0" collapsed="false">
      <c r="A8513" s="7" t="s">
        <v>24</v>
      </c>
      <c r="B8513" s="7" t="s">
        <v>275</v>
      </c>
      <c r="C8513" s="7" t="s">
        <v>1358</v>
      </c>
      <c r="D8513" s="7" t="n">
        <v>5</v>
      </c>
      <c r="E8513" s="7" t="n">
        <v>57.2</v>
      </c>
      <c r="F8513" s="7" t="n">
        <v>0</v>
      </c>
      <c r="G8513" s="7" t="n">
        <v>0</v>
      </c>
    </row>
    <row r="8514" customFormat="false" ht="15" hidden="false" customHeight="false" outlineLevel="0" collapsed="false">
      <c r="A8514" s="7" t="s">
        <v>24</v>
      </c>
      <c r="B8514" s="7" t="s">
        <v>387</v>
      </c>
      <c r="C8514" s="7" t="s">
        <v>1359</v>
      </c>
      <c r="D8514" s="7" t="n">
        <v>1</v>
      </c>
      <c r="E8514" s="7" t="n">
        <v>11.82</v>
      </c>
      <c r="F8514" s="7" t="n">
        <v>0</v>
      </c>
      <c r="G8514" s="7" t="n">
        <v>0</v>
      </c>
    </row>
    <row r="8515" customFormat="false" ht="15" hidden="false" customHeight="false" outlineLevel="0" collapsed="false">
      <c r="A8515" s="7" t="s">
        <v>24</v>
      </c>
      <c r="B8515" s="7" t="s">
        <v>363</v>
      </c>
      <c r="C8515" s="7" t="s">
        <v>1360</v>
      </c>
      <c r="D8515" s="7" t="n">
        <v>15</v>
      </c>
      <c r="E8515" s="7" t="n">
        <v>182.15</v>
      </c>
      <c r="F8515" s="7" t="n">
        <v>17</v>
      </c>
      <c r="G8515" s="7" t="n">
        <v>206.42</v>
      </c>
    </row>
    <row r="8516" customFormat="false" ht="15" hidden="false" customHeight="false" outlineLevel="0" collapsed="false">
      <c r="A8516" s="7" t="s">
        <v>24</v>
      </c>
      <c r="B8516" s="7" t="s">
        <v>363</v>
      </c>
      <c r="C8516" s="7" t="s">
        <v>1360</v>
      </c>
      <c r="D8516" s="7" t="n">
        <v>1</v>
      </c>
      <c r="E8516" s="7" t="n">
        <v>11.44</v>
      </c>
      <c r="F8516" s="7" t="n">
        <v>0</v>
      </c>
      <c r="G8516" s="7" t="n">
        <v>0</v>
      </c>
    </row>
    <row r="8517" customFormat="false" ht="15" hidden="false" customHeight="false" outlineLevel="0" collapsed="false">
      <c r="A8517" s="7" t="s">
        <v>24</v>
      </c>
      <c r="B8517" s="7" t="s">
        <v>236</v>
      </c>
      <c r="C8517" s="7" t="s">
        <v>1361</v>
      </c>
      <c r="D8517" s="7" t="n">
        <v>2</v>
      </c>
      <c r="E8517" s="7" t="n">
        <v>30.84</v>
      </c>
      <c r="F8517" s="7" t="n">
        <v>0</v>
      </c>
      <c r="G8517" s="7" t="n">
        <v>0</v>
      </c>
    </row>
    <row r="8518" customFormat="false" ht="15" hidden="false" customHeight="false" outlineLevel="0" collapsed="false">
      <c r="A8518" s="7" t="s">
        <v>24</v>
      </c>
      <c r="B8518" s="7" t="s">
        <v>236</v>
      </c>
      <c r="C8518" s="7" t="s">
        <v>1361</v>
      </c>
      <c r="D8518" s="7" t="n">
        <v>3</v>
      </c>
      <c r="E8518" s="7" t="n">
        <v>42.88</v>
      </c>
      <c r="F8518" s="7" t="n">
        <v>0</v>
      </c>
      <c r="G8518" s="7" t="n">
        <v>0</v>
      </c>
    </row>
    <row r="8519" customFormat="false" ht="15" hidden="false" customHeight="false" outlineLevel="0" collapsed="false">
      <c r="A8519" s="7" t="s">
        <v>24</v>
      </c>
      <c r="B8519" s="7" t="s">
        <v>298</v>
      </c>
      <c r="C8519" s="7" t="s">
        <v>1362</v>
      </c>
      <c r="D8519" s="7" t="n">
        <v>6</v>
      </c>
      <c r="E8519" s="7" t="n">
        <v>92.52</v>
      </c>
      <c r="F8519" s="7" t="n">
        <v>0</v>
      </c>
      <c r="G8519" s="7" t="n">
        <v>0</v>
      </c>
    </row>
    <row r="8520" customFormat="false" ht="15" hidden="false" customHeight="false" outlineLevel="0" collapsed="false">
      <c r="A8520" s="7" t="s">
        <v>24</v>
      </c>
      <c r="B8520" s="7" t="s">
        <v>298</v>
      </c>
      <c r="C8520" s="7" t="s">
        <v>1362</v>
      </c>
      <c r="D8520" s="7" t="n">
        <v>1</v>
      </c>
      <c r="E8520" s="7" t="n">
        <v>14.29</v>
      </c>
      <c r="F8520" s="7" t="n">
        <v>0</v>
      </c>
      <c r="G8520" s="7" t="n">
        <v>0</v>
      </c>
    </row>
    <row r="8521" customFormat="false" ht="15" hidden="false" customHeight="false" outlineLevel="0" collapsed="false">
      <c r="A8521" s="7" t="s">
        <v>24</v>
      </c>
      <c r="B8521" s="7" t="s">
        <v>892</v>
      </c>
      <c r="C8521" s="7" t="s">
        <v>1363</v>
      </c>
      <c r="D8521" s="7" t="n">
        <v>1</v>
      </c>
      <c r="E8521" s="7" t="n">
        <v>35.11</v>
      </c>
      <c r="F8521" s="7" t="n">
        <v>0</v>
      </c>
      <c r="G8521" s="7" t="n">
        <v>0</v>
      </c>
    </row>
    <row r="8522" customFormat="false" ht="15" hidden="false" customHeight="false" outlineLevel="0" collapsed="false">
      <c r="A8522" s="7" t="s">
        <v>24</v>
      </c>
      <c r="B8522" s="7" t="s">
        <v>892</v>
      </c>
      <c r="C8522" s="7" t="s">
        <v>1363</v>
      </c>
      <c r="D8522" s="7" t="n">
        <v>3</v>
      </c>
      <c r="E8522" s="7" t="n">
        <v>99.13</v>
      </c>
      <c r="F8522" s="7" t="n">
        <v>0</v>
      </c>
      <c r="G8522" s="7" t="n">
        <v>0</v>
      </c>
    </row>
    <row r="8523" customFormat="false" ht="15" hidden="false" customHeight="false" outlineLevel="0" collapsed="false">
      <c r="A8523" s="7" t="s">
        <v>24</v>
      </c>
      <c r="B8523" s="7" t="s">
        <v>840</v>
      </c>
      <c r="C8523" s="7" t="s">
        <v>1363</v>
      </c>
      <c r="D8523" s="7" t="n">
        <v>4</v>
      </c>
      <c r="E8523" s="7" t="n">
        <v>140.43</v>
      </c>
      <c r="F8523" s="7" t="n">
        <v>1</v>
      </c>
      <c r="G8523" s="7" t="n">
        <v>35.11</v>
      </c>
    </row>
    <row r="8524" customFormat="false" ht="15" hidden="false" customHeight="false" outlineLevel="0" collapsed="false">
      <c r="A8524" s="7" t="s">
        <v>24</v>
      </c>
      <c r="B8524" s="7" t="s">
        <v>625</v>
      </c>
      <c r="C8524" s="7" t="s">
        <v>1363</v>
      </c>
      <c r="D8524" s="7" t="n">
        <v>7</v>
      </c>
      <c r="E8524" s="7" t="n">
        <v>245.76</v>
      </c>
      <c r="F8524" s="7" t="n">
        <v>1</v>
      </c>
      <c r="G8524" s="7" t="n">
        <v>35.11</v>
      </c>
    </row>
    <row r="8525" customFormat="false" ht="15" hidden="false" customHeight="false" outlineLevel="0" collapsed="false">
      <c r="A8525" s="7" t="s">
        <v>24</v>
      </c>
      <c r="B8525" s="7" t="s">
        <v>831</v>
      </c>
      <c r="C8525" s="7" t="s">
        <v>1363</v>
      </c>
      <c r="D8525" s="7" t="n">
        <v>1</v>
      </c>
      <c r="E8525" s="7" t="n">
        <v>35.11</v>
      </c>
      <c r="F8525" s="7" t="n">
        <v>0</v>
      </c>
      <c r="G8525" s="7" t="n">
        <v>0</v>
      </c>
    </row>
    <row r="8526" customFormat="false" ht="15" hidden="false" customHeight="false" outlineLevel="0" collapsed="false">
      <c r="A8526" s="7" t="s">
        <v>24</v>
      </c>
      <c r="B8526" s="7" t="s">
        <v>590</v>
      </c>
      <c r="C8526" s="7" t="s">
        <v>1363</v>
      </c>
      <c r="D8526" s="7" t="n">
        <v>1</v>
      </c>
      <c r="E8526" s="7" t="n">
        <v>35.11</v>
      </c>
      <c r="F8526" s="7" t="n">
        <v>0</v>
      </c>
      <c r="G8526" s="7" t="n">
        <v>0</v>
      </c>
    </row>
    <row r="8527" customFormat="false" ht="15" hidden="false" customHeight="false" outlineLevel="0" collapsed="false">
      <c r="A8527" s="7" t="s">
        <v>24</v>
      </c>
      <c r="B8527" s="7" t="s">
        <v>613</v>
      </c>
      <c r="C8527" s="7" t="s">
        <v>1369</v>
      </c>
      <c r="D8527" s="7" t="n">
        <v>1</v>
      </c>
      <c r="E8527" s="7" t="n">
        <v>89.01</v>
      </c>
      <c r="F8527" s="7" t="n">
        <v>0</v>
      </c>
      <c r="G8527" s="7" t="n">
        <v>0</v>
      </c>
    </row>
    <row r="8528" customFormat="false" ht="15" hidden="false" customHeight="false" outlineLevel="0" collapsed="false">
      <c r="A8528" s="7" t="s">
        <v>24</v>
      </c>
      <c r="B8528" s="7" t="s">
        <v>170</v>
      </c>
      <c r="C8528" s="7" t="s">
        <v>1371</v>
      </c>
      <c r="D8528" s="7" t="n">
        <v>9</v>
      </c>
      <c r="E8528" s="7" t="n">
        <v>425.65</v>
      </c>
      <c r="F8528" s="7" t="n">
        <v>2</v>
      </c>
      <c r="G8528" s="7" t="n">
        <v>94.59</v>
      </c>
    </row>
    <row r="8529" customFormat="false" ht="15" hidden="false" customHeight="false" outlineLevel="0" collapsed="false">
      <c r="A8529" s="7" t="s">
        <v>24</v>
      </c>
      <c r="B8529" s="7" t="s">
        <v>170</v>
      </c>
      <c r="C8529" s="7" t="s">
        <v>1371</v>
      </c>
      <c r="D8529" s="7" t="n">
        <v>1</v>
      </c>
      <c r="E8529" s="7" t="n">
        <v>47.23</v>
      </c>
      <c r="F8529" s="7" t="n">
        <v>0</v>
      </c>
      <c r="G8529" s="7" t="n">
        <v>0</v>
      </c>
    </row>
    <row r="8530" customFormat="false" ht="15" hidden="false" customHeight="false" outlineLevel="0" collapsed="false">
      <c r="A8530" s="7" t="s">
        <v>24</v>
      </c>
      <c r="B8530" s="7" t="s">
        <v>445</v>
      </c>
      <c r="C8530" s="7" t="s">
        <v>1372</v>
      </c>
      <c r="D8530" s="7" t="n">
        <v>1</v>
      </c>
      <c r="E8530" s="7" t="n">
        <v>73.23</v>
      </c>
      <c r="F8530" s="7" t="n">
        <v>0</v>
      </c>
      <c r="G8530" s="7" t="n">
        <v>0</v>
      </c>
    </row>
    <row r="8531" customFormat="false" ht="15" hidden="false" customHeight="false" outlineLevel="0" collapsed="false">
      <c r="A8531" s="7" t="s">
        <v>24</v>
      </c>
      <c r="B8531" s="7" t="s">
        <v>278</v>
      </c>
      <c r="C8531" s="7" t="s">
        <v>1372</v>
      </c>
      <c r="D8531" s="7" t="n">
        <v>3</v>
      </c>
      <c r="E8531" s="7" t="n">
        <v>220.63</v>
      </c>
      <c r="F8531" s="7" t="n">
        <v>4</v>
      </c>
      <c r="G8531" s="7" t="n">
        <v>294.18</v>
      </c>
    </row>
    <row r="8532" customFormat="false" ht="15" hidden="false" customHeight="false" outlineLevel="0" collapsed="false">
      <c r="A8532" s="7" t="s">
        <v>24</v>
      </c>
      <c r="B8532" s="7" t="s">
        <v>268</v>
      </c>
      <c r="C8532" s="7" t="s">
        <v>1372</v>
      </c>
      <c r="D8532" s="7" t="n">
        <v>5</v>
      </c>
      <c r="E8532" s="7" t="n">
        <v>367.71</v>
      </c>
      <c r="F8532" s="7" t="n">
        <v>1</v>
      </c>
      <c r="G8532" s="7" t="n">
        <v>73.55</v>
      </c>
    </row>
    <row r="8533" customFormat="false" ht="15" hidden="false" customHeight="false" outlineLevel="0" collapsed="false">
      <c r="A8533" s="7" t="s">
        <v>24</v>
      </c>
      <c r="B8533" s="7" t="s">
        <v>420</v>
      </c>
      <c r="C8533" s="7" t="s">
        <v>1373</v>
      </c>
      <c r="D8533" s="7" t="n">
        <v>3</v>
      </c>
      <c r="E8533" s="7" t="n">
        <v>105.32</v>
      </c>
      <c r="F8533" s="7" t="n">
        <v>2</v>
      </c>
      <c r="G8533" s="7" t="n">
        <v>70.22</v>
      </c>
    </row>
    <row r="8534" customFormat="false" ht="15" hidden="false" customHeight="false" outlineLevel="0" collapsed="false">
      <c r="A8534" s="7" t="s">
        <v>24</v>
      </c>
      <c r="B8534" s="7" t="s">
        <v>358</v>
      </c>
      <c r="C8534" s="7" t="s">
        <v>1373</v>
      </c>
      <c r="D8534" s="7" t="n">
        <v>0</v>
      </c>
      <c r="E8534" s="7" t="n">
        <v>0</v>
      </c>
      <c r="F8534" s="7" t="n">
        <v>1</v>
      </c>
      <c r="G8534" s="7" t="n">
        <v>35.11</v>
      </c>
    </row>
    <row r="8535" customFormat="false" ht="15" hidden="false" customHeight="false" outlineLevel="0" collapsed="false">
      <c r="A8535" s="7" t="s">
        <v>24</v>
      </c>
      <c r="B8535" s="7" t="s">
        <v>346</v>
      </c>
      <c r="C8535" s="7" t="s">
        <v>1373</v>
      </c>
      <c r="D8535" s="7" t="n">
        <v>4</v>
      </c>
      <c r="E8535" s="7" t="n">
        <v>140.45</v>
      </c>
      <c r="F8535" s="7" t="n">
        <v>9</v>
      </c>
      <c r="G8535" s="7" t="n">
        <v>315.97</v>
      </c>
    </row>
    <row r="8536" customFormat="false" ht="15" hidden="false" customHeight="false" outlineLevel="0" collapsed="false">
      <c r="A8536" s="7" t="s">
        <v>24</v>
      </c>
      <c r="B8536" s="7" t="s">
        <v>437</v>
      </c>
      <c r="C8536" s="7" t="s">
        <v>1374</v>
      </c>
      <c r="D8536" s="7" t="n">
        <v>2</v>
      </c>
      <c r="E8536" s="7" t="n">
        <v>70.22</v>
      </c>
      <c r="F8536" s="7" t="n">
        <v>0</v>
      </c>
      <c r="G8536" s="7" t="n">
        <v>0</v>
      </c>
    </row>
    <row r="8537" customFormat="false" ht="15" hidden="false" customHeight="false" outlineLevel="0" collapsed="false">
      <c r="A8537" s="7" t="s">
        <v>24</v>
      </c>
      <c r="B8537" s="7" t="s">
        <v>403</v>
      </c>
      <c r="C8537" s="7" t="s">
        <v>1374</v>
      </c>
      <c r="D8537" s="7" t="n">
        <v>3</v>
      </c>
      <c r="E8537" s="7" t="n">
        <v>105.32</v>
      </c>
      <c r="F8537" s="7" t="n">
        <v>3</v>
      </c>
      <c r="G8537" s="7" t="n">
        <v>105.33</v>
      </c>
    </row>
    <row r="8538" customFormat="false" ht="15" hidden="false" customHeight="false" outlineLevel="0" collapsed="false">
      <c r="A8538" s="7" t="s">
        <v>24</v>
      </c>
      <c r="B8538" s="7" t="s">
        <v>425</v>
      </c>
      <c r="C8538" s="7" t="s">
        <v>1374</v>
      </c>
      <c r="D8538" s="7" t="n">
        <v>1</v>
      </c>
      <c r="E8538" s="7" t="n">
        <v>33.7</v>
      </c>
      <c r="F8538" s="7" t="n">
        <v>0</v>
      </c>
      <c r="G8538" s="7" t="n">
        <v>0</v>
      </c>
    </row>
    <row r="8539" customFormat="false" ht="15" hidden="false" customHeight="false" outlineLevel="0" collapsed="false">
      <c r="A8539" s="7" t="s">
        <v>24</v>
      </c>
      <c r="B8539" s="7" t="s">
        <v>425</v>
      </c>
      <c r="C8539" s="7" t="s">
        <v>1374</v>
      </c>
      <c r="D8539" s="7" t="n">
        <v>17</v>
      </c>
      <c r="E8539" s="7" t="n">
        <v>596.85</v>
      </c>
      <c r="F8539" s="7" t="n">
        <v>0</v>
      </c>
      <c r="G8539" s="7" t="n">
        <v>0</v>
      </c>
    </row>
    <row r="8540" customFormat="false" ht="15" hidden="false" customHeight="false" outlineLevel="0" collapsed="false">
      <c r="A8540" s="7" t="s">
        <v>24</v>
      </c>
      <c r="B8540" s="7" t="s">
        <v>404</v>
      </c>
      <c r="C8540" s="7" t="s">
        <v>1375</v>
      </c>
      <c r="D8540" s="7" t="n">
        <v>1</v>
      </c>
      <c r="E8540" s="7" t="n">
        <v>35.11</v>
      </c>
      <c r="F8540" s="7" t="n">
        <v>0</v>
      </c>
      <c r="G8540" s="7" t="n">
        <v>0</v>
      </c>
    </row>
    <row r="8541" customFormat="false" ht="15" hidden="false" customHeight="false" outlineLevel="0" collapsed="false">
      <c r="A8541" s="7" t="s">
        <v>24</v>
      </c>
      <c r="B8541" s="7" t="s">
        <v>404</v>
      </c>
      <c r="C8541" s="7" t="s">
        <v>1375</v>
      </c>
      <c r="D8541" s="7" t="n">
        <v>1</v>
      </c>
      <c r="E8541" s="7" t="n">
        <v>33.71</v>
      </c>
      <c r="F8541" s="7" t="n">
        <v>0</v>
      </c>
      <c r="G8541" s="7" t="n">
        <v>0</v>
      </c>
    </row>
    <row r="8542" customFormat="false" ht="15" hidden="false" customHeight="false" outlineLevel="0" collapsed="false">
      <c r="A8542" s="7" t="s">
        <v>24</v>
      </c>
      <c r="B8542" s="7" t="s">
        <v>343</v>
      </c>
      <c r="C8542" s="7" t="s">
        <v>1376</v>
      </c>
      <c r="D8542" s="7" t="n">
        <v>3</v>
      </c>
      <c r="E8542" s="7" t="n">
        <v>84.24</v>
      </c>
      <c r="F8542" s="7" t="n">
        <v>0</v>
      </c>
      <c r="G8542" s="7" t="n">
        <v>0</v>
      </c>
    </row>
    <row r="8543" customFormat="false" ht="15" hidden="false" customHeight="false" outlineLevel="0" collapsed="false">
      <c r="A8543" s="7" t="s">
        <v>24</v>
      </c>
      <c r="B8543" s="7" t="s">
        <v>303</v>
      </c>
      <c r="C8543" s="7" t="s">
        <v>1376</v>
      </c>
      <c r="D8543" s="7" t="n">
        <v>12</v>
      </c>
      <c r="E8543" s="7" t="n">
        <v>336.98</v>
      </c>
      <c r="F8543" s="7" t="n">
        <v>0</v>
      </c>
      <c r="G8543" s="7" t="n">
        <v>0</v>
      </c>
    </row>
    <row r="8544" customFormat="false" ht="15" hidden="false" customHeight="false" outlineLevel="0" collapsed="false">
      <c r="A8544" s="7" t="s">
        <v>24</v>
      </c>
      <c r="B8544" s="7" t="s">
        <v>303</v>
      </c>
      <c r="C8544" s="7" t="s">
        <v>1376</v>
      </c>
      <c r="D8544" s="7" t="n">
        <v>4</v>
      </c>
      <c r="E8544" s="7" t="n">
        <v>102.93</v>
      </c>
      <c r="F8544" s="7" t="n">
        <v>0</v>
      </c>
      <c r="G8544" s="7" t="n">
        <v>0</v>
      </c>
    </row>
    <row r="8545" customFormat="false" ht="15" hidden="false" customHeight="false" outlineLevel="0" collapsed="false">
      <c r="A8545" s="7" t="s">
        <v>24</v>
      </c>
      <c r="B8545" s="7" t="s">
        <v>283</v>
      </c>
      <c r="C8545" s="7" t="s">
        <v>1376</v>
      </c>
      <c r="D8545" s="7" t="n">
        <v>3</v>
      </c>
      <c r="E8545" s="7" t="n">
        <v>84.24</v>
      </c>
      <c r="F8545" s="7" t="n">
        <v>5</v>
      </c>
      <c r="G8545" s="7" t="n">
        <v>140.4</v>
      </c>
    </row>
    <row r="8546" customFormat="false" ht="15" hidden="false" customHeight="false" outlineLevel="0" collapsed="false">
      <c r="A8546" s="7" t="s">
        <v>24</v>
      </c>
      <c r="B8546" s="7" t="s">
        <v>401</v>
      </c>
      <c r="C8546" s="7" t="s">
        <v>1377</v>
      </c>
      <c r="D8546" s="7" t="n">
        <v>0</v>
      </c>
      <c r="E8546" s="7" t="n">
        <v>0</v>
      </c>
      <c r="F8546" s="7" t="n">
        <v>1</v>
      </c>
      <c r="G8546" s="7" t="n">
        <v>28.08</v>
      </c>
    </row>
    <row r="8547" customFormat="false" ht="15" hidden="false" customHeight="false" outlineLevel="0" collapsed="false">
      <c r="A8547" s="7" t="s">
        <v>24</v>
      </c>
      <c r="B8547" s="7" t="s">
        <v>367</v>
      </c>
      <c r="C8547" s="7" t="s">
        <v>1377</v>
      </c>
      <c r="D8547" s="7" t="n">
        <v>3</v>
      </c>
      <c r="E8547" s="7" t="n">
        <v>77.19</v>
      </c>
      <c r="F8547" s="7" t="n">
        <v>0</v>
      </c>
      <c r="G8547" s="7" t="n">
        <v>0</v>
      </c>
    </row>
    <row r="8548" customFormat="false" ht="15" hidden="false" customHeight="false" outlineLevel="0" collapsed="false">
      <c r="A8548" s="7" t="s">
        <v>24</v>
      </c>
      <c r="B8548" s="7" t="s">
        <v>367</v>
      </c>
      <c r="C8548" s="7" t="s">
        <v>1377</v>
      </c>
      <c r="D8548" s="7" t="n">
        <v>1</v>
      </c>
      <c r="E8548" s="7" t="n">
        <v>28.08</v>
      </c>
      <c r="F8548" s="7" t="n">
        <v>3</v>
      </c>
      <c r="G8548" s="7" t="n">
        <v>84.24</v>
      </c>
    </row>
    <row r="8549" customFormat="false" ht="15" hidden="false" customHeight="false" outlineLevel="0" collapsed="false">
      <c r="A8549" s="7" t="s">
        <v>24</v>
      </c>
      <c r="B8549" s="7" t="s">
        <v>418</v>
      </c>
      <c r="C8549" s="7" t="s">
        <v>1378</v>
      </c>
      <c r="D8549" s="7" t="n">
        <v>6</v>
      </c>
      <c r="E8549" s="7" t="n">
        <v>168.5</v>
      </c>
      <c r="F8549" s="7" t="n">
        <v>1</v>
      </c>
      <c r="G8549" s="7" t="n">
        <v>28.08</v>
      </c>
    </row>
    <row r="8550" customFormat="false" ht="15" hidden="false" customHeight="false" outlineLevel="0" collapsed="false">
      <c r="A8550" s="7" t="s">
        <v>24</v>
      </c>
      <c r="B8550" s="7" t="s">
        <v>354</v>
      </c>
      <c r="C8550" s="7" t="s">
        <v>1378</v>
      </c>
      <c r="D8550" s="7" t="n">
        <v>16</v>
      </c>
      <c r="E8550" s="7" t="n">
        <v>449.29</v>
      </c>
      <c r="F8550" s="7" t="n">
        <v>4</v>
      </c>
      <c r="G8550" s="7" t="n">
        <v>112.32</v>
      </c>
    </row>
    <row r="8551" customFormat="false" ht="15" hidden="false" customHeight="false" outlineLevel="0" collapsed="false">
      <c r="A8551" s="7" t="s">
        <v>24</v>
      </c>
      <c r="B8551" s="7" t="s">
        <v>354</v>
      </c>
      <c r="C8551" s="7" t="s">
        <v>1378</v>
      </c>
      <c r="D8551" s="7" t="n">
        <v>1</v>
      </c>
      <c r="E8551" s="7" t="n">
        <v>25.73</v>
      </c>
      <c r="F8551" s="7" t="n">
        <v>0</v>
      </c>
      <c r="G8551" s="7" t="n">
        <v>0</v>
      </c>
    </row>
    <row r="8552" customFormat="false" ht="15" hidden="false" customHeight="false" outlineLevel="0" collapsed="false">
      <c r="A8552" s="7" t="s">
        <v>24</v>
      </c>
      <c r="B8552" s="7" t="s">
        <v>349</v>
      </c>
      <c r="C8552" s="7" t="s">
        <v>1378</v>
      </c>
      <c r="D8552" s="7" t="n">
        <v>3</v>
      </c>
      <c r="E8552" s="7" t="n">
        <v>84.28</v>
      </c>
      <c r="F8552" s="7" t="n">
        <v>3</v>
      </c>
      <c r="G8552" s="7" t="n">
        <v>84.24</v>
      </c>
    </row>
    <row r="8553" customFormat="false" ht="15" hidden="false" customHeight="false" outlineLevel="0" collapsed="false">
      <c r="A8553" s="7" t="s">
        <v>24</v>
      </c>
      <c r="B8553" s="7" t="s">
        <v>650</v>
      </c>
      <c r="C8553" s="7" t="s">
        <v>1495</v>
      </c>
      <c r="D8553" s="7" t="n">
        <v>0</v>
      </c>
      <c r="E8553" s="7" t="n">
        <v>0</v>
      </c>
      <c r="F8553" s="7" t="n">
        <v>1</v>
      </c>
      <c r="G8553" s="7" t="n">
        <v>30.45</v>
      </c>
    </row>
    <row r="8554" customFormat="false" ht="15" hidden="false" customHeight="false" outlineLevel="0" collapsed="false">
      <c r="A8554" s="7" t="s">
        <v>24</v>
      </c>
      <c r="B8554" s="7" t="s">
        <v>647</v>
      </c>
      <c r="C8554" s="7" t="s">
        <v>1495</v>
      </c>
      <c r="D8554" s="7" t="n">
        <v>0</v>
      </c>
      <c r="E8554" s="7" t="n">
        <v>0</v>
      </c>
      <c r="F8554" s="7" t="n">
        <v>2</v>
      </c>
      <c r="G8554" s="7" t="n">
        <v>60.84</v>
      </c>
    </row>
    <row r="8555" customFormat="false" ht="15" hidden="false" customHeight="false" outlineLevel="0" collapsed="false">
      <c r="A8555" s="7" t="s">
        <v>24</v>
      </c>
      <c r="B8555" s="7" t="s">
        <v>188</v>
      </c>
      <c r="C8555" s="7" t="s">
        <v>1379</v>
      </c>
      <c r="D8555" s="7" t="n">
        <v>2</v>
      </c>
      <c r="E8555" s="7" t="n">
        <v>121.88</v>
      </c>
      <c r="F8555" s="7" t="n">
        <v>0</v>
      </c>
      <c r="G8555" s="7" t="n">
        <v>0</v>
      </c>
    </row>
    <row r="8556" customFormat="false" ht="15" hidden="false" customHeight="false" outlineLevel="0" collapsed="false">
      <c r="A8556" s="7" t="s">
        <v>24</v>
      </c>
      <c r="B8556" s="7" t="s">
        <v>188</v>
      </c>
      <c r="C8556" s="7" t="s">
        <v>1379</v>
      </c>
      <c r="D8556" s="7" t="n">
        <v>23</v>
      </c>
      <c r="E8556" s="7" t="n">
        <v>1454.34</v>
      </c>
      <c r="F8556" s="7" t="n">
        <v>0</v>
      </c>
      <c r="G8556" s="7" t="n">
        <v>0</v>
      </c>
    </row>
    <row r="8557" customFormat="false" ht="15" hidden="false" customHeight="false" outlineLevel="0" collapsed="false">
      <c r="A8557" s="7" t="s">
        <v>24</v>
      </c>
      <c r="B8557" s="7" t="s">
        <v>174</v>
      </c>
      <c r="C8557" s="7" t="s">
        <v>1379</v>
      </c>
      <c r="D8557" s="7" t="n">
        <v>24</v>
      </c>
      <c r="E8557" s="7" t="n">
        <v>1517.56</v>
      </c>
      <c r="F8557" s="7" t="n">
        <v>0</v>
      </c>
      <c r="G8557" s="7" t="n">
        <v>0</v>
      </c>
    </row>
    <row r="8558" customFormat="false" ht="15" hidden="false" customHeight="false" outlineLevel="0" collapsed="false">
      <c r="A8558" s="7" t="s">
        <v>24</v>
      </c>
      <c r="B8558" s="7" t="s">
        <v>145</v>
      </c>
      <c r="C8558" s="7" t="s">
        <v>1379</v>
      </c>
      <c r="D8558" s="7" t="n">
        <v>12</v>
      </c>
      <c r="E8558" s="7" t="n">
        <v>758.81</v>
      </c>
      <c r="F8558" s="7" t="n">
        <v>0</v>
      </c>
      <c r="G8558" s="7" t="n">
        <v>0</v>
      </c>
    </row>
    <row r="8559" customFormat="false" ht="15" hidden="false" customHeight="false" outlineLevel="0" collapsed="false">
      <c r="A8559" s="7" t="s">
        <v>24</v>
      </c>
      <c r="B8559" s="7" t="s">
        <v>658</v>
      </c>
      <c r="C8559" s="7" t="s">
        <v>1496</v>
      </c>
      <c r="D8559" s="7" t="n">
        <v>0</v>
      </c>
      <c r="E8559" s="7" t="n">
        <v>0</v>
      </c>
      <c r="F8559" s="7" t="n">
        <v>5</v>
      </c>
      <c r="G8559" s="7" t="n">
        <v>316.16</v>
      </c>
    </row>
    <row r="8560" customFormat="false" ht="15" hidden="false" customHeight="false" outlineLevel="0" collapsed="false">
      <c r="A8560" s="7" t="s">
        <v>24</v>
      </c>
      <c r="B8560" s="7" t="s">
        <v>653</v>
      </c>
      <c r="C8560" s="7" t="s">
        <v>1496</v>
      </c>
      <c r="D8560" s="7" t="n">
        <v>0</v>
      </c>
      <c r="E8560" s="7" t="n">
        <v>0</v>
      </c>
      <c r="F8560" s="7" t="n">
        <v>6</v>
      </c>
      <c r="G8560" s="7" t="n">
        <v>379.39</v>
      </c>
    </row>
    <row r="8561" customFormat="false" ht="15" hidden="false" customHeight="false" outlineLevel="0" collapsed="false">
      <c r="A8561" s="7" t="s">
        <v>24</v>
      </c>
      <c r="B8561" s="7" t="s">
        <v>657</v>
      </c>
      <c r="C8561" s="7" t="s">
        <v>1496</v>
      </c>
      <c r="D8561" s="7" t="n">
        <v>0</v>
      </c>
      <c r="E8561" s="7" t="n">
        <v>0</v>
      </c>
      <c r="F8561" s="7" t="n">
        <v>10</v>
      </c>
      <c r="G8561" s="7" t="n">
        <v>632.35</v>
      </c>
    </row>
    <row r="8562" customFormat="false" ht="15" hidden="false" customHeight="false" outlineLevel="0" collapsed="false">
      <c r="A8562" s="7" t="s">
        <v>24</v>
      </c>
      <c r="B8562" s="7" t="s">
        <v>158</v>
      </c>
      <c r="C8562" s="7" t="s">
        <v>1380</v>
      </c>
      <c r="D8562" s="7" t="n">
        <v>13</v>
      </c>
      <c r="E8562" s="7" t="n">
        <v>675.77</v>
      </c>
      <c r="F8562" s="7" t="n">
        <v>10</v>
      </c>
      <c r="G8562" s="7" t="n">
        <v>519.81</v>
      </c>
    </row>
    <row r="8563" customFormat="false" ht="15" hidden="false" customHeight="false" outlineLevel="0" collapsed="false">
      <c r="A8563" s="7" t="s">
        <v>24</v>
      </c>
      <c r="B8563" s="7" t="s">
        <v>284</v>
      </c>
      <c r="C8563" s="7" t="s">
        <v>1381</v>
      </c>
      <c r="D8563" s="7" t="n">
        <v>0</v>
      </c>
      <c r="E8563" s="7" t="n">
        <v>0</v>
      </c>
      <c r="F8563" s="7" t="n">
        <v>2</v>
      </c>
      <c r="G8563" s="7" t="n">
        <v>189.27</v>
      </c>
    </row>
    <row r="8564" customFormat="false" ht="15" hidden="false" customHeight="false" outlineLevel="0" collapsed="false">
      <c r="A8564" s="7" t="s">
        <v>24</v>
      </c>
      <c r="B8564" s="7" t="s">
        <v>400</v>
      </c>
      <c r="C8564" s="7" t="s">
        <v>1383</v>
      </c>
      <c r="D8564" s="7" t="n">
        <v>2</v>
      </c>
      <c r="E8564" s="7" t="n">
        <v>271.76</v>
      </c>
      <c r="F8564" s="7" t="n">
        <v>0</v>
      </c>
      <c r="G8564" s="7" t="n">
        <v>0</v>
      </c>
    </row>
    <row r="8565" customFormat="false" ht="15" hidden="false" customHeight="false" outlineLevel="0" collapsed="false">
      <c r="A8565" s="7" t="s">
        <v>24</v>
      </c>
      <c r="B8565" s="7" t="s">
        <v>189</v>
      </c>
      <c r="C8565" s="7" t="s">
        <v>1387</v>
      </c>
      <c r="D8565" s="7" t="n">
        <v>1</v>
      </c>
      <c r="E8565" s="7" t="n">
        <v>29.74</v>
      </c>
      <c r="F8565" s="7" t="n">
        <v>0</v>
      </c>
      <c r="G8565" s="7" t="n">
        <v>0</v>
      </c>
    </row>
    <row r="8566" customFormat="false" ht="15" hidden="false" customHeight="false" outlineLevel="0" collapsed="false">
      <c r="A8566" s="7" t="s">
        <v>24</v>
      </c>
      <c r="B8566" s="7" t="s">
        <v>181</v>
      </c>
      <c r="C8566" s="7" t="s">
        <v>1387</v>
      </c>
      <c r="D8566" s="7" t="n">
        <v>1</v>
      </c>
      <c r="E8566" s="7" t="n">
        <v>29.74</v>
      </c>
      <c r="F8566" s="7" t="n">
        <v>0</v>
      </c>
      <c r="G8566" s="7" t="n">
        <v>0</v>
      </c>
    </row>
    <row r="8567" customFormat="false" ht="15" hidden="false" customHeight="false" outlineLevel="0" collapsed="false">
      <c r="A8567" s="7" t="s">
        <v>24</v>
      </c>
      <c r="B8567" s="7" t="s">
        <v>259</v>
      </c>
      <c r="C8567" s="7" t="s">
        <v>1388</v>
      </c>
      <c r="D8567" s="7" t="n">
        <v>3</v>
      </c>
      <c r="E8567" s="7" t="n">
        <v>92.67</v>
      </c>
      <c r="F8567" s="7" t="n">
        <v>1</v>
      </c>
      <c r="G8567" s="7" t="n">
        <v>30.89</v>
      </c>
    </row>
    <row r="8568" customFormat="false" ht="15" hidden="false" customHeight="false" outlineLevel="0" collapsed="false">
      <c r="A8568" s="7" t="s">
        <v>24</v>
      </c>
      <c r="B8568" s="7" t="s">
        <v>273</v>
      </c>
      <c r="C8568" s="7" t="s">
        <v>1388</v>
      </c>
      <c r="D8568" s="7" t="n">
        <v>6</v>
      </c>
      <c r="E8568" s="7" t="n">
        <v>185.34</v>
      </c>
      <c r="F8568" s="7" t="n">
        <v>1</v>
      </c>
      <c r="G8568" s="7" t="n">
        <v>30.89</v>
      </c>
    </row>
    <row r="8569" customFormat="false" ht="15" hidden="false" customHeight="false" outlineLevel="0" collapsed="false">
      <c r="A8569" s="7" t="s">
        <v>24</v>
      </c>
      <c r="B8569" s="7" t="s">
        <v>101</v>
      </c>
      <c r="C8569" s="7" t="s">
        <v>1389</v>
      </c>
      <c r="D8569" s="7" t="n">
        <v>1</v>
      </c>
      <c r="E8569" s="7" t="n">
        <v>29.74</v>
      </c>
      <c r="F8569" s="7" t="n">
        <v>0</v>
      </c>
      <c r="G8569" s="7" t="n">
        <v>0</v>
      </c>
    </row>
    <row r="8570" customFormat="false" ht="15" hidden="false" customHeight="false" outlineLevel="0" collapsed="false">
      <c r="A8570" s="7" t="s">
        <v>24</v>
      </c>
      <c r="B8570" s="7" t="s">
        <v>101</v>
      </c>
      <c r="C8570" s="7" t="s">
        <v>1389</v>
      </c>
      <c r="D8570" s="7" t="n">
        <v>1</v>
      </c>
      <c r="E8570" s="7" t="n">
        <v>30.89</v>
      </c>
      <c r="F8570" s="7" t="n">
        <v>0</v>
      </c>
      <c r="G8570" s="7" t="n">
        <v>0</v>
      </c>
    </row>
    <row r="8571" customFormat="false" ht="15" hidden="false" customHeight="false" outlineLevel="0" collapsed="false">
      <c r="A8571" s="7" t="s">
        <v>24</v>
      </c>
      <c r="B8571" s="7" t="s">
        <v>102</v>
      </c>
      <c r="C8571" s="7" t="s">
        <v>1389</v>
      </c>
      <c r="D8571" s="7" t="n">
        <v>1</v>
      </c>
      <c r="E8571" s="7" t="n">
        <v>30.89</v>
      </c>
      <c r="F8571" s="7" t="n">
        <v>2</v>
      </c>
      <c r="G8571" s="7" t="n">
        <v>61.78</v>
      </c>
    </row>
    <row r="8572" customFormat="false" ht="15" hidden="false" customHeight="false" outlineLevel="0" collapsed="false">
      <c r="A8572" s="7" t="s">
        <v>24</v>
      </c>
      <c r="B8572" s="7" t="s">
        <v>102</v>
      </c>
      <c r="C8572" s="7" t="s">
        <v>1389</v>
      </c>
      <c r="D8572" s="7" t="n">
        <v>1</v>
      </c>
      <c r="E8572" s="7" t="n">
        <v>29.74</v>
      </c>
      <c r="F8572" s="7" t="n">
        <v>0</v>
      </c>
      <c r="G8572" s="7" t="n">
        <v>0</v>
      </c>
    </row>
    <row r="8573" customFormat="false" ht="15" hidden="false" customHeight="false" outlineLevel="0" collapsed="false">
      <c r="A8573" s="7" t="s">
        <v>24</v>
      </c>
      <c r="B8573" s="7" t="s">
        <v>137</v>
      </c>
      <c r="C8573" s="7" t="s">
        <v>1389</v>
      </c>
      <c r="D8573" s="7" t="n">
        <v>1</v>
      </c>
      <c r="E8573" s="7" t="n">
        <v>30.89</v>
      </c>
      <c r="F8573" s="7" t="n">
        <v>1</v>
      </c>
      <c r="G8573" s="7" t="n">
        <v>30.89</v>
      </c>
    </row>
    <row r="8574" customFormat="false" ht="15" hidden="false" customHeight="false" outlineLevel="0" collapsed="false">
      <c r="A8574" s="7" t="s">
        <v>24</v>
      </c>
      <c r="B8574" s="7" t="s">
        <v>118</v>
      </c>
      <c r="C8574" s="7" t="s">
        <v>1389</v>
      </c>
      <c r="D8574" s="7" t="n">
        <v>2</v>
      </c>
      <c r="E8574" s="7" t="n">
        <v>61.78</v>
      </c>
      <c r="F8574" s="7" t="n">
        <v>1</v>
      </c>
      <c r="G8574" s="7" t="n">
        <v>30.89</v>
      </c>
    </row>
    <row r="8575" customFormat="false" ht="15" hidden="false" customHeight="false" outlineLevel="0" collapsed="false">
      <c r="A8575" s="7" t="s">
        <v>24</v>
      </c>
      <c r="B8575" s="7" t="s">
        <v>902</v>
      </c>
      <c r="C8575" s="7" t="s">
        <v>1389</v>
      </c>
      <c r="D8575" s="7" t="n">
        <v>1</v>
      </c>
      <c r="E8575" s="7" t="n">
        <v>30.89</v>
      </c>
      <c r="F8575" s="7" t="n">
        <v>0</v>
      </c>
      <c r="G8575" s="7" t="n">
        <v>0</v>
      </c>
    </row>
    <row r="8576" customFormat="false" ht="15" hidden="false" customHeight="false" outlineLevel="0" collapsed="false">
      <c r="A8576" s="7" t="s">
        <v>24</v>
      </c>
      <c r="B8576" s="7" t="s">
        <v>716</v>
      </c>
      <c r="C8576" s="7" t="s">
        <v>1389</v>
      </c>
      <c r="D8576" s="7" t="n">
        <v>1</v>
      </c>
      <c r="E8576" s="7" t="n">
        <v>29.74</v>
      </c>
      <c r="F8576" s="7" t="n">
        <v>0</v>
      </c>
      <c r="G8576" s="7" t="n">
        <v>0</v>
      </c>
    </row>
    <row r="8577" customFormat="false" ht="15" hidden="false" customHeight="false" outlineLevel="0" collapsed="false">
      <c r="A8577" s="7" t="s">
        <v>24</v>
      </c>
      <c r="B8577" s="7" t="s">
        <v>716</v>
      </c>
      <c r="C8577" s="7" t="s">
        <v>1389</v>
      </c>
      <c r="D8577" s="7" t="n">
        <v>3</v>
      </c>
      <c r="E8577" s="7" t="n">
        <v>92.68</v>
      </c>
      <c r="F8577" s="7" t="n">
        <v>0</v>
      </c>
      <c r="G8577" s="7" t="n">
        <v>0</v>
      </c>
    </row>
    <row r="8578" customFormat="false" ht="15" hidden="false" customHeight="false" outlineLevel="0" collapsed="false">
      <c r="A8578" s="7" t="s">
        <v>24</v>
      </c>
      <c r="B8578" s="7" t="s">
        <v>167</v>
      </c>
      <c r="C8578" s="7" t="s">
        <v>1390</v>
      </c>
      <c r="D8578" s="7" t="n">
        <v>0</v>
      </c>
      <c r="E8578" s="7" t="n">
        <v>0</v>
      </c>
      <c r="F8578" s="7" t="n">
        <v>3</v>
      </c>
      <c r="G8578" s="7" t="n">
        <v>112.36</v>
      </c>
    </row>
    <row r="8579" customFormat="false" ht="15" hidden="false" customHeight="false" outlineLevel="0" collapsed="false">
      <c r="A8579" s="7" t="s">
        <v>24</v>
      </c>
      <c r="B8579" s="7" t="s">
        <v>285</v>
      </c>
      <c r="C8579" s="7" t="s">
        <v>1390</v>
      </c>
      <c r="D8579" s="7" t="n">
        <v>1</v>
      </c>
      <c r="E8579" s="7" t="n">
        <v>37.46</v>
      </c>
      <c r="F8579" s="7" t="n">
        <v>0</v>
      </c>
      <c r="G8579" s="7" t="n">
        <v>0</v>
      </c>
    </row>
    <row r="8580" customFormat="false" ht="15" hidden="false" customHeight="false" outlineLevel="0" collapsed="false">
      <c r="A8580" s="7" t="s">
        <v>24</v>
      </c>
      <c r="B8580" s="7" t="s">
        <v>104</v>
      </c>
      <c r="C8580" s="7" t="s">
        <v>1391</v>
      </c>
      <c r="D8580" s="7" t="n">
        <v>4</v>
      </c>
      <c r="E8580" s="7" t="n">
        <v>149.81</v>
      </c>
      <c r="F8580" s="7" t="n">
        <v>0</v>
      </c>
      <c r="G8580" s="7" t="n">
        <v>0</v>
      </c>
    </row>
    <row r="8581" customFormat="false" ht="15" hidden="false" customHeight="false" outlineLevel="0" collapsed="false">
      <c r="A8581" s="7" t="s">
        <v>24</v>
      </c>
      <c r="B8581" s="7" t="s">
        <v>104</v>
      </c>
      <c r="C8581" s="7" t="s">
        <v>1391</v>
      </c>
      <c r="D8581" s="7" t="n">
        <v>1</v>
      </c>
      <c r="E8581" s="7" t="n">
        <v>35.88</v>
      </c>
      <c r="F8581" s="7" t="n">
        <v>0</v>
      </c>
      <c r="G8581" s="7" t="n">
        <v>0</v>
      </c>
    </row>
    <row r="8582" customFormat="false" ht="15" hidden="false" customHeight="false" outlineLevel="0" collapsed="false">
      <c r="A8582" s="7" t="s">
        <v>24</v>
      </c>
      <c r="B8582" s="7" t="s">
        <v>109</v>
      </c>
      <c r="C8582" s="7" t="s">
        <v>1391</v>
      </c>
      <c r="D8582" s="7" t="n">
        <v>0</v>
      </c>
      <c r="E8582" s="7" t="n">
        <v>0</v>
      </c>
      <c r="F8582" s="7" t="n">
        <v>2</v>
      </c>
      <c r="G8582" s="7" t="n">
        <v>74.91</v>
      </c>
    </row>
    <row r="8583" customFormat="false" ht="15" hidden="false" customHeight="false" outlineLevel="0" collapsed="false">
      <c r="A8583" s="7" t="s">
        <v>24</v>
      </c>
      <c r="B8583" s="7" t="s">
        <v>112</v>
      </c>
      <c r="C8583" s="7" t="s">
        <v>1391</v>
      </c>
      <c r="D8583" s="7" t="n">
        <v>2</v>
      </c>
      <c r="E8583" s="7" t="n">
        <v>74.94</v>
      </c>
      <c r="F8583" s="7" t="n">
        <v>0</v>
      </c>
      <c r="G8583" s="7" t="n">
        <v>0</v>
      </c>
    </row>
    <row r="8584" customFormat="false" ht="15" hidden="false" customHeight="false" outlineLevel="0" collapsed="false">
      <c r="A8584" s="7" t="s">
        <v>24</v>
      </c>
      <c r="B8584" s="7" t="s">
        <v>112</v>
      </c>
      <c r="C8584" s="7" t="s">
        <v>1391</v>
      </c>
      <c r="D8584" s="7" t="n">
        <v>1</v>
      </c>
      <c r="E8584" s="7" t="n">
        <v>35.88</v>
      </c>
      <c r="F8584" s="7" t="n">
        <v>0</v>
      </c>
      <c r="G8584" s="7" t="n">
        <v>0</v>
      </c>
    </row>
    <row r="8585" customFormat="false" ht="15" hidden="false" customHeight="false" outlineLevel="0" collapsed="false">
      <c r="A8585" s="7" t="s">
        <v>24</v>
      </c>
      <c r="B8585" s="7" t="s">
        <v>254</v>
      </c>
      <c r="C8585" s="7" t="s">
        <v>1391</v>
      </c>
      <c r="D8585" s="7" t="n">
        <v>3</v>
      </c>
      <c r="E8585" s="7" t="n">
        <v>112.36</v>
      </c>
      <c r="F8585" s="7" t="n">
        <v>1</v>
      </c>
      <c r="G8585" s="7" t="n">
        <v>37.46</v>
      </c>
    </row>
    <row r="8586" customFormat="false" ht="15" hidden="false" customHeight="false" outlineLevel="0" collapsed="false">
      <c r="A8586" s="7" t="s">
        <v>24</v>
      </c>
      <c r="B8586" s="7" t="s">
        <v>254</v>
      </c>
      <c r="C8586" s="7" t="s">
        <v>1391</v>
      </c>
      <c r="D8586" s="7" t="n">
        <v>1</v>
      </c>
      <c r="E8586" s="7" t="n">
        <v>35.88</v>
      </c>
      <c r="F8586" s="7" t="n">
        <v>0</v>
      </c>
      <c r="G8586" s="7" t="n">
        <v>0</v>
      </c>
    </row>
    <row r="8587" customFormat="false" ht="15" hidden="false" customHeight="false" outlineLevel="0" collapsed="false">
      <c r="A8587" s="7" t="s">
        <v>24</v>
      </c>
      <c r="B8587" s="7" t="s">
        <v>457</v>
      </c>
      <c r="C8587" s="7" t="s">
        <v>1392</v>
      </c>
      <c r="D8587" s="7" t="n">
        <v>1</v>
      </c>
      <c r="E8587" s="7" t="n">
        <v>56.67</v>
      </c>
      <c r="F8587" s="7" t="n">
        <v>0</v>
      </c>
      <c r="G8587" s="7" t="n">
        <v>0</v>
      </c>
    </row>
    <row r="8588" customFormat="false" ht="15" hidden="false" customHeight="false" outlineLevel="0" collapsed="false">
      <c r="A8588" s="7" t="s">
        <v>24</v>
      </c>
      <c r="B8588" s="7" t="s">
        <v>847</v>
      </c>
      <c r="C8588" s="7" t="s">
        <v>1395</v>
      </c>
      <c r="D8588" s="7" t="n">
        <v>1</v>
      </c>
      <c r="E8588" s="7" t="n">
        <v>84.32</v>
      </c>
      <c r="F8588" s="7" t="n">
        <v>0</v>
      </c>
      <c r="G8588" s="7" t="n">
        <v>0</v>
      </c>
    </row>
    <row r="8589" customFormat="false" ht="15" hidden="false" customHeight="false" outlineLevel="0" collapsed="false">
      <c r="A8589" s="7" t="s">
        <v>24</v>
      </c>
      <c r="B8589" s="7" t="s">
        <v>470</v>
      </c>
      <c r="C8589" s="7" t="s">
        <v>1397</v>
      </c>
      <c r="D8589" s="7" t="n">
        <v>4</v>
      </c>
      <c r="E8589" s="7" t="n">
        <v>749.8</v>
      </c>
      <c r="F8589" s="7" t="n">
        <v>0</v>
      </c>
      <c r="G8589" s="7" t="n">
        <v>0</v>
      </c>
    </row>
    <row r="8590" customFormat="false" ht="15" hidden="false" customHeight="false" outlineLevel="0" collapsed="false">
      <c r="A8590" s="7" t="s">
        <v>24</v>
      </c>
      <c r="B8590" s="7" t="s">
        <v>786</v>
      </c>
      <c r="C8590" s="7" t="s">
        <v>1397</v>
      </c>
      <c r="D8590" s="7" t="n">
        <v>1</v>
      </c>
      <c r="E8590" s="7" t="n">
        <v>187.45</v>
      </c>
      <c r="F8590" s="7" t="n">
        <v>0</v>
      </c>
      <c r="G8590" s="7" t="n">
        <v>0</v>
      </c>
    </row>
    <row r="8591" customFormat="false" ht="15" hidden="false" customHeight="false" outlineLevel="0" collapsed="false">
      <c r="A8591" s="7" t="s">
        <v>24</v>
      </c>
      <c r="B8591" s="7" t="s">
        <v>428</v>
      </c>
      <c r="C8591" s="7" t="s">
        <v>1398</v>
      </c>
      <c r="D8591" s="7" t="n">
        <v>1</v>
      </c>
      <c r="E8591" s="7" t="n">
        <v>187.45</v>
      </c>
      <c r="F8591" s="7" t="n">
        <v>0</v>
      </c>
      <c r="G8591" s="7" t="n">
        <v>0</v>
      </c>
    </row>
    <row r="8592" customFormat="false" ht="15" hidden="false" customHeight="false" outlineLevel="0" collapsed="false">
      <c r="A8592" s="7" t="s">
        <v>24</v>
      </c>
      <c r="B8592" s="7" t="s">
        <v>428</v>
      </c>
      <c r="C8592" s="7" t="s">
        <v>1398</v>
      </c>
      <c r="D8592" s="7" t="n">
        <v>1</v>
      </c>
      <c r="E8592" s="7" t="n">
        <v>184.32</v>
      </c>
      <c r="F8592" s="7" t="n">
        <v>0</v>
      </c>
      <c r="G8592" s="7" t="n">
        <v>0</v>
      </c>
    </row>
    <row r="8593" customFormat="false" ht="15" hidden="false" customHeight="false" outlineLevel="0" collapsed="false">
      <c r="A8593" s="7" t="s">
        <v>24</v>
      </c>
      <c r="B8593" s="7" t="s">
        <v>472</v>
      </c>
      <c r="C8593" s="7" t="s">
        <v>1398</v>
      </c>
      <c r="D8593" s="7" t="n">
        <v>1</v>
      </c>
      <c r="E8593" s="7" t="n">
        <v>187.45</v>
      </c>
      <c r="F8593" s="7" t="n">
        <v>0</v>
      </c>
      <c r="G8593" s="7" t="n">
        <v>0</v>
      </c>
    </row>
    <row r="8594" customFormat="false" ht="15" hidden="false" customHeight="false" outlineLevel="0" collapsed="false">
      <c r="A8594" s="7" t="s">
        <v>24</v>
      </c>
      <c r="B8594" s="7" t="s">
        <v>472</v>
      </c>
      <c r="C8594" s="7" t="s">
        <v>1398</v>
      </c>
      <c r="D8594" s="7" t="n">
        <v>3</v>
      </c>
      <c r="E8594" s="7" t="n">
        <v>552.96</v>
      </c>
      <c r="F8594" s="7" t="n">
        <v>0</v>
      </c>
      <c r="G8594" s="7" t="n">
        <v>0</v>
      </c>
    </row>
    <row r="8595" customFormat="false" ht="15" hidden="false" customHeight="false" outlineLevel="0" collapsed="false">
      <c r="A8595" s="7" t="s">
        <v>24</v>
      </c>
      <c r="B8595" s="7" t="s">
        <v>186</v>
      </c>
      <c r="C8595" s="7" t="s">
        <v>1399</v>
      </c>
      <c r="D8595" s="7" t="n">
        <v>1</v>
      </c>
      <c r="E8595" s="7" t="n">
        <v>49.63</v>
      </c>
      <c r="F8595" s="7" t="n">
        <v>1</v>
      </c>
      <c r="G8595" s="7" t="n">
        <v>49.64</v>
      </c>
    </row>
    <row r="8596" customFormat="false" ht="15" hidden="false" customHeight="false" outlineLevel="0" collapsed="false">
      <c r="A8596" s="7" t="s">
        <v>24</v>
      </c>
      <c r="B8596" s="7" t="s">
        <v>224</v>
      </c>
      <c r="C8596" s="7" t="s">
        <v>1399</v>
      </c>
      <c r="D8596" s="7" t="n">
        <v>1</v>
      </c>
      <c r="E8596" s="7" t="n">
        <v>49.63</v>
      </c>
      <c r="F8596" s="7" t="n">
        <v>0</v>
      </c>
      <c r="G8596" s="7" t="n">
        <v>0</v>
      </c>
    </row>
    <row r="8597" customFormat="false" ht="15" hidden="false" customHeight="false" outlineLevel="0" collapsed="false">
      <c r="A8597" s="7" t="s">
        <v>24</v>
      </c>
      <c r="B8597" s="7" t="s">
        <v>796</v>
      </c>
      <c r="C8597" s="7" t="s">
        <v>1523</v>
      </c>
      <c r="D8597" s="7" t="n">
        <v>1</v>
      </c>
      <c r="E8597" s="7" t="n">
        <v>46.82</v>
      </c>
      <c r="F8597" s="7" t="n">
        <v>0</v>
      </c>
      <c r="G8597" s="7" t="n">
        <v>0</v>
      </c>
    </row>
    <row r="8598" customFormat="false" ht="15" hidden="false" customHeight="false" outlineLevel="0" collapsed="false">
      <c r="A8598" s="7" t="s">
        <v>24</v>
      </c>
      <c r="B8598" s="7" t="s">
        <v>562</v>
      </c>
      <c r="C8598" s="7" t="s">
        <v>1401</v>
      </c>
      <c r="D8598" s="7" t="n">
        <v>1</v>
      </c>
      <c r="E8598" s="7" t="n">
        <v>222.13</v>
      </c>
      <c r="F8598" s="7" t="n">
        <v>6</v>
      </c>
      <c r="G8598" s="7" t="n">
        <v>1332.8</v>
      </c>
    </row>
    <row r="8599" customFormat="false" ht="15" hidden="false" customHeight="false" outlineLevel="0" collapsed="false">
      <c r="A8599" s="7" t="s">
        <v>24</v>
      </c>
      <c r="B8599" s="7" t="s">
        <v>453</v>
      </c>
      <c r="C8599" s="7" t="s">
        <v>1402</v>
      </c>
      <c r="D8599" s="7" t="n">
        <v>1</v>
      </c>
      <c r="E8599" s="7" t="n">
        <v>164.01</v>
      </c>
      <c r="F8599" s="7" t="n">
        <v>0</v>
      </c>
      <c r="G8599" s="7" t="n">
        <v>0</v>
      </c>
    </row>
    <row r="8600" customFormat="false" ht="15" hidden="false" customHeight="false" outlineLevel="0" collapsed="false">
      <c r="A8600" s="7" t="s">
        <v>24</v>
      </c>
      <c r="B8600" s="7" t="s">
        <v>293</v>
      </c>
      <c r="C8600" s="7" t="s">
        <v>1403</v>
      </c>
      <c r="D8600" s="7" t="n">
        <v>2</v>
      </c>
      <c r="E8600" s="7" t="n">
        <v>421.76</v>
      </c>
      <c r="F8600" s="7" t="n">
        <v>0</v>
      </c>
      <c r="G8600" s="7" t="n">
        <v>0</v>
      </c>
    </row>
    <row r="8601" customFormat="false" ht="15" hidden="false" customHeight="false" outlineLevel="0" collapsed="false">
      <c r="A8601" s="7" t="s">
        <v>24</v>
      </c>
      <c r="B8601" s="7" t="s">
        <v>318</v>
      </c>
      <c r="C8601" s="7" t="s">
        <v>1403</v>
      </c>
      <c r="D8601" s="7" t="n">
        <v>1</v>
      </c>
      <c r="E8601" s="7" t="n">
        <v>198.5</v>
      </c>
      <c r="F8601" s="7" t="n">
        <v>0</v>
      </c>
      <c r="G8601" s="7" t="n">
        <v>0</v>
      </c>
    </row>
    <row r="8602" customFormat="false" ht="15" hidden="false" customHeight="false" outlineLevel="0" collapsed="false">
      <c r="A8602" s="7" t="s">
        <v>24</v>
      </c>
      <c r="B8602" s="7" t="s">
        <v>318</v>
      </c>
      <c r="C8602" s="7" t="s">
        <v>1403</v>
      </c>
      <c r="D8602" s="7" t="n">
        <v>1</v>
      </c>
      <c r="E8602" s="7" t="n">
        <v>210.88</v>
      </c>
      <c r="F8602" s="7" t="n">
        <v>0</v>
      </c>
      <c r="G8602" s="7" t="n">
        <v>0</v>
      </c>
    </row>
    <row r="8603" customFormat="false" ht="15" hidden="false" customHeight="false" outlineLevel="0" collapsed="false">
      <c r="A8603" s="7" t="s">
        <v>24</v>
      </c>
      <c r="B8603" s="7" t="s">
        <v>780</v>
      </c>
      <c r="C8603" s="7" t="s">
        <v>1403</v>
      </c>
      <c r="D8603" s="7" t="n">
        <v>1</v>
      </c>
      <c r="E8603" s="7" t="n">
        <v>210.88</v>
      </c>
      <c r="F8603" s="7" t="n">
        <v>0</v>
      </c>
      <c r="G8603" s="7" t="n">
        <v>0</v>
      </c>
    </row>
    <row r="8604" customFormat="false" ht="15" hidden="false" customHeight="false" outlineLevel="0" collapsed="false">
      <c r="A8604" s="7" t="s">
        <v>24</v>
      </c>
      <c r="B8604" s="7" t="s">
        <v>654</v>
      </c>
      <c r="C8604" s="7" t="s">
        <v>1404</v>
      </c>
      <c r="D8604" s="7" t="n">
        <v>1</v>
      </c>
      <c r="E8604" s="7" t="n">
        <v>472.9</v>
      </c>
      <c r="F8604" s="7" t="n">
        <v>0</v>
      </c>
      <c r="G8604" s="7" t="n">
        <v>0</v>
      </c>
    </row>
    <row r="8605" customFormat="false" ht="15" hidden="false" customHeight="false" outlineLevel="0" collapsed="false">
      <c r="A8605" s="7" t="s">
        <v>24</v>
      </c>
      <c r="B8605" s="7" t="s">
        <v>883</v>
      </c>
      <c r="C8605" s="7" t="s">
        <v>1558</v>
      </c>
      <c r="D8605" s="7" t="n">
        <v>1</v>
      </c>
      <c r="E8605" s="7" t="n">
        <v>165.41</v>
      </c>
      <c r="F8605" s="7" t="n">
        <v>0</v>
      </c>
      <c r="G8605" s="7" t="n">
        <v>0</v>
      </c>
    </row>
    <row r="8606" customFormat="false" ht="15" hidden="false" customHeight="false" outlineLevel="0" collapsed="false">
      <c r="A8606" s="7" t="s">
        <v>24</v>
      </c>
      <c r="B8606" s="7" t="s">
        <v>306</v>
      </c>
      <c r="C8606" s="7" t="s">
        <v>1407</v>
      </c>
      <c r="D8606" s="7" t="n">
        <v>1</v>
      </c>
      <c r="E8606" s="7" t="n">
        <v>20.75</v>
      </c>
      <c r="F8606" s="7" t="n">
        <v>0</v>
      </c>
      <c r="G8606" s="7" t="n">
        <v>0</v>
      </c>
    </row>
    <row r="8607" customFormat="false" ht="15" hidden="false" customHeight="false" outlineLevel="0" collapsed="false">
      <c r="A8607" s="7" t="s">
        <v>24</v>
      </c>
      <c r="B8607" s="7" t="s">
        <v>306</v>
      </c>
      <c r="C8607" s="7" t="s">
        <v>1407</v>
      </c>
      <c r="D8607" s="7" t="n">
        <v>2</v>
      </c>
      <c r="E8607" s="7" t="n">
        <v>43.06</v>
      </c>
      <c r="F8607" s="7" t="n">
        <v>0</v>
      </c>
      <c r="G8607" s="7" t="n">
        <v>0</v>
      </c>
    </row>
    <row r="8608" customFormat="false" ht="15" hidden="false" customHeight="false" outlineLevel="0" collapsed="false">
      <c r="A8608" s="7" t="s">
        <v>24</v>
      </c>
      <c r="B8608" s="7" t="s">
        <v>341</v>
      </c>
      <c r="C8608" s="7" t="s">
        <v>1408</v>
      </c>
      <c r="D8608" s="7" t="n">
        <v>1</v>
      </c>
      <c r="E8608" s="7" t="n">
        <v>17.29</v>
      </c>
      <c r="F8608" s="7" t="n">
        <v>1</v>
      </c>
      <c r="G8608" s="7" t="n">
        <v>17.3</v>
      </c>
    </row>
    <row r="8609" customFormat="false" ht="15" hidden="false" customHeight="false" outlineLevel="0" collapsed="false">
      <c r="A8609" s="7" t="s">
        <v>24</v>
      </c>
      <c r="B8609" s="7" t="s">
        <v>350</v>
      </c>
      <c r="C8609" s="7" t="s">
        <v>1409</v>
      </c>
      <c r="D8609" s="7" t="n">
        <v>0</v>
      </c>
      <c r="E8609" s="7" t="n">
        <v>0</v>
      </c>
      <c r="F8609" s="7" t="n">
        <v>1</v>
      </c>
      <c r="G8609" s="7" t="n">
        <v>17.3</v>
      </c>
    </row>
    <row r="8610" customFormat="false" ht="15" hidden="false" customHeight="false" outlineLevel="0" collapsed="false">
      <c r="A8610" s="7" t="s">
        <v>24</v>
      </c>
      <c r="B8610" s="7" t="s">
        <v>446</v>
      </c>
      <c r="C8610" s="7" t="s">
        <v>1410</v>
      </c>
      <c r="D8610" s="7" t="n">
        <v>1</v>
      </c>
      <c r="E8610" s="7" t="n">
        <v>17.29</v>
      </c>
      <c r="F8610" s="7" t="n">
        <v>1</v>
      </c>
      <c r="G8610" s="7" t="n">
        <v>17.29</v>
      </c>
    </row>
    <row r="8611" customFormat="false" ht="15" hidden="false" customHeight="false" outlineLevel="0" collapsed="false">
      <c r="A8611" s="7" t="s">
        <v>24</v>
      </c>
      <c r="B8611" s="7" t="s">
        <v>521</v>
      </c>
      <c r="C8611" s="7" t="s">
        <v>1412</v>
      </c>
      <c r="D8611" s="7" t="n">
        <v>1</v>
      </c>
      <c r="E8611" s="7" t="n">
        <v>17.29</v>
      </c>
      <c r="F8611" s="7" t="n">
        <v>0</v>
      </c>
      <c r="G8611" s="7" t="n">
        <v>0</v>
      </c>
    </row>
    <row r="8612" customFormat="false" ht="15" hidden="false" customHeight="false" outlineLevel="0" collapsed="false">
      <c r="A8612" s="7" t="s">
        <v>24</v>
      </c>
      <c r="B8612" s="7" t="s">
        <v>429</v>
      </c>
      <c r="C8612" s="7" t="s">
        <v>1412</v>
      </c>
      <c r="D8612" s="7" t="n">
        <v>2</v>
      </c>
      <c r="E8612" s="7" t="n">
        <v>34.58</v>
      </c>
      <c r="F8612" s="7" t="n">
        <v>0</v>
      </c>
      <c r="G8612" s="7" t="n">
        <v>0</v>
      </c>
    </row>
    <row r="8613" customFormat="false" ht="15" hidden="false" customHeight="false" outlineLevel="0" collapsed="false">
      <c r="A8613" s="7" t="s">
        <v>24</v>
      </c>
      <c r="B8613" s="7" t="s">
        <v>214</v>
      </c>
      <c r="C8613" s="7" t="s">
        <v>1417</v>
      </c>
      <c r="D8613" s="7" t="n">
        <v>0</v>
      </c>
      <c r="E8613" s="7" t="n">
        <v>0</v>
      </c>
      <c r="F8613" s="7" t="n">
        <v>8</v>
      </c>
      <c r="G8613" s="7" t="n">
        <v>100.85</v>
      </c>
    </row>
    <row r="8614" customFormat="false" ht="15" hidden="false" customHeight="false" outlineLevel="0" collapsed="false">
      <c r="A8614" s="7" t="s">
        <v>24</v>
      </c>
      <c r="B8614" s="7" t="s">
        <v>213</v>
      </c>
      <c r="C8614" s="7" t="s">
        <v>1418</v>
      </c>
      <c r="D8614" s="7" t="n">
        <v>2</v>
      </c>
      <c r="E8614" s="7" t="n">
        <v>23.55</v>
      </c>
      <c r="F8614" s="7" t="n">
        <v>0</v>
      </c>
      <c r="G8614" s="7" t="n">
        <v>0</v>
      </c>
    </row>
    <row r="8615" customFormat="false" ht="15" hidden="false" customHeight="false" outlineLevel="0" collapsed="false">
      <c r="A8615" s="7" t="s">
        <v>24</v>
      </c>
      <c r="B8615" s="7" t="s">
        <v>276</v>
      </c>
      <c r="C8615" s="7" t="s">
        <v>1419</v>
      </c>
      <c r="D8615" s="7" t="n">
        <v>2</v>
      </c>
      <c r="E8615" s="7" t="n">
        <v>23.55</v>
      </c>
      <c r="F8615" s="7" t="n">
        <v>0</v>
      </c>
      <c r="G8615" s="7" t="n">
        <v>0</v>
      </c>
    </row>
    <row r="8616" customFormat="false" ht="15" hidden="false" customHeight="false" outlineLevel="0" collapsed="false">
      <c r="A8616" s="7" t="s">
        <v>24</v>
      </c>
      <c r="B8616" s="7" t="s">
        <v>276</v>
      </c>
      <c r="C8616" s="7" t="s">
        <v>1419</v>
      </c>
      <c r="D8616" s="7" t="n">
        <v>1</v>
      </c>
      <c r="E8616" s="7" t="n">
        <v>12.61</v>
      </c>
      <c r="F8616" s="7" t="n">
        <v>0</v>
      </c>
      <c r="G8616" s="7" t="n">
        <v>0</v>
      </c>
    </row>
    <row r="8617" customFormat="false" ht="15" hidden="false" customHeight="false" outlineLevel="0" collapsed="false">
      <c r="A8617" s="7" t="s">
        <v>24</v>
      </c>
      <c r="B8617" s="7" t="s">
        <v>128</v>
      </c>
      <c r="C8617" s="7" t="s">
        <v>1421</v>
      </c>
      <c r="D8617" s="7" t="n">
        <v>2</v>
      </c>
      <c r="E8617" s="7" t="n">
        <v>94.58</v>
      </c>
      <c r="F8617" s="7" t="n">
        <v>0</v>
      </c>
      <c r="G8617" s="7" t="n">
        <v>0</v>
      </c>
    </row>
    <row r="8618" customFormat="false" ht="15" hidden="false" customHeight="false" outlineLevel="0" collapsed="false">
      <c r="A8618" s="7" t="s">
        <v>24</v>
      </c>
      <c r="B8618" s="7" t="s">
        <v>122</v>
      </c>
      <c r="C8618" s="7" t="s">
        <v>1421</v>
      </c>
      <c r="D8618" s="7" t="n">
        <v>3</v>
      </c>
      <c r="E8618" s="7" t="n">
        <v>141.88</v>
      </c>
      <c r="F8618" s="7" t="n">
        <v>0</v>
      </c>
      <c r="G8618" s="7" t="n">
        <v>0</v>
      </c>
    </row>
    <row r="8619" customFormat="false" ht="15" hidden="false" customHeight="false" outlineLevel="0" collapsed="false">
      <c r="A8619" s="7" t="s">
        <v>24</v>
      </c>
      <c r="B8619" s="7" t="s">
        <v>384</v>
      </c>
      <c r="C8619" s="7" t="s">
        <v>1423</v>
      </c>
      <c r="D8619" s="7" t="n">
        <v>1</v>
      </c>
      <c r="E8619" s="7" t="n">
        <v>47.29</v>
      </c>
      <c r="F8619" s="7" t="n">
        <v>0</v>
      </c>
      <c r="G8619" s="7" t="n">
        <v>0</v>
      </c>
    </row>
    <row r="8620" customFormat="false" ht="15" hidden="false" customHeight="false" outlineLevel="0" collapsed="false">
      <c r="A8620" s="7" t="s">
        <v>24</v>
      </c>
      <c r="B8620" s="7" t="s">
        <v>693</v>
      </c>
      <c r="C8620" s="7" t="s">
        <v>1428</v>
      </c>
      <c r="D8620" s="7" t="n">
        <v>2</v>
      </c>
      <c r="E8620" s="7" t="n">
        <v>281.14</v>
      </c>
      <c r="F8620" s="7" t="n">
        <v>1</v>
      </c>
      <c r="G8620" s="7" t="n">
        <v>140.57</v>
      </c>
    </row>
    <row r="8621" customFormat="false" ht="15" hidden="false" customHeight="false" outlineLevel="0" collapsed="false">
      <c r="A8621" s="7" t="s">
        <v>24</v>
      </c>
      <c r="B8621" s="7" t="s">
        <v>850</v>
      </c>
      <c r="C8621" s="7" t="s">
        <v>1428</v>
      </c>
      <c r="D8621" s="7" t="n">
        <v>1</v>
      </c>
      <c r="E8621" s="7" t="n">
        <v>140.57</v>
      </c>
      <c r="F8621" s="7" t="n">
        <v>0</v>
      </c>
      <c r="G8621" s="7" t="n">
        <v>0</v>
      </c>
    </row>
    <row r="8622" customFormat="false" ht="15" hidden="false" customHeight="false" outlineLevel="0" collapsed="false">
      <c r="A8622" s="7" t="s">
        <v>24</v>
      </c>
      <c r="B8622" s="7" t="s">
        <v>130</v>
      </c>
      <c r="C8622" s="7" t="s">
        <v>1425</v>
      </c>
      <c r="D8622" s="7" t="n">
        <v>0</v>
      </c>
      <c r="E8622" s="7" t="n">
        <v>0</v>
      </c>
      <c r="F8622" s="7" t="n">
        <v>1</v>
      </c>
      <c r="G8622" s="7" t="n">
        <v>56.67</v>
      </c>
    </row>
    <row r="8623" customFormat="false" ht="15" hidden="false" customHeight="false" outlineLevel="0" collapsed="false">
      <c r="A8623" s="7" t="s">
        <v>24</v>
      </c>
      <c r="B8623" s="7" t="s">
        <v>152</v>
      </c>
      <c r="C8623" s="7" t="s">
        <v>1425</v>
      </c>
      <c r="D8623" s="7" t="n">
        <v>2</v>
      </c>
      <c r="E8623" s="7" t="n">
        <v>113.34</v>
      </c>
      <c r="F8623" s="7" t="n">
        <v>0</v>
      </c>
      <c r="G8623" s="7" t="n">
        <v>0</v>
      </c>
    </row>
    <row r="8624" customFormat="false" ht="15" hidden="false" customHeight="false" outlineLevel="0" collapsed="false">
      <c r="A8624" s="7" t="s">
        <v>24</v>
      </c>
      <c r="B8624" s="7" t="s">
        <v>191</v>
      </c>
      <c r="C8624" s="7" t="s">
        <v>1425</v>
      </c>
      <c r="D8624" s="7" t="n">
        <v>1</v>
      </c>
      <c r="E8624" s="7" t="n">
        <v>56.67</v>
      </c>
      <c r="F8624" s="7" t="n">
        <v>0</v>
      </c>
      <c r="G8624" s="7" t="n">
        <v>0</v>
      </c>
    </row>
    <row r="8625" customFormat="false" ht="15" hidden="false" customHeight="false" outlineLevel="0" collapsed="false">
      <c r="A8625" s="7" t="s">
        <v>24</v>
      </c>
      <c r="B8625" s="7" t="s">
        <v>129</v>
      </c>
      <c r="C8625" s="7" t="s">
        <v>1426</v>
      </c>
      <c r="D8625" s="7" t="n">
        <v>2</v>
      </c>
      <c r="E8625" s="7" t="n">
        <v>113.34</v>
      </c>
      <c r="F8625" s="7" t="n">
        <v>2</v>
      </c>
      <c r="G8625" s="7" t="n">
        <v>113.34</v>
      </c>
    </row>
    <row r="8626" customFormat="false" ht="15" hidden="false" customHeight="false" outlineLevel="0" collapsed="false">
      <c r="A8626" s="7" t="s">
        <v>24</v>
      </c>
      <c r="B8626" s="7" t="s">
        <v>129</v>
      </c>
      <c r="C8626" s="7" t="s">
        <v>1426</v>
      </c>
      <c r="D8626" s="7" t="n">
        <v>1</v>
      </c>
      <c r="E8626" s="7" t="n">
        <v>49</v>
      </c>
      <c r="F8626" s="7" t="n">
        <v>0</v>
      </c>
      <c r="G8626" s="7" t="n">
        <v>0</v>
      </c>
    </row>
    <row r="8627" customFormat="false" ht="15" hidden="false" customHeight="false" outlineLevel="0" collapsed="false">
      <c r="A8627" s="7" t="s">
        <v>24</v>
      </c>
      <c r="B8627" s="7" t="s">
        <v>155</v>
      </c>
      <c r="C8627" s="7" t="s">
        <v>1426</v>
      </c>
      <c r="D8627" s="7" t="n">
        <v>1</v>
      </c>
      <c r="E8627" s="7" t="n">
        <v>56.67</v>
      </c>
      <c r="F8627" s="7" t="n">
        <v>1</v>
      </c>
      <c r="G8627" s="7" t="n">
        <v>56.67</v>
      </c>
    </row>
    <row r="8628" customFormat="false" ht="15" hidden="false" customHeight="false" outlineLevel="0" collapsed="false">
      <c r="A8628" s="7" t="s">
        <v>24</v>
      </c>
      <c r="B8628" s="7" t="s">
        <v>199</v>
      </c>
      <c r="C8628" s="7" t="s">
        <v>1426</v>
      </c>
      <c r="D8628" s="7" t="n">
        <v>1</v>
      </c>
      <c r="E8628" s="7" t="n">
        <v>56.67</v>
      </c>
      <c r="F8628" s="7" t="n">
        <v>0</v>
      </c>
      <c r="G8628" s="7" t="n">
        <v>0</v>
      </c>
    </row>
    <row r="8629" customFormat="false" ht="15" hidden="false" customHeight="false" outlineLevel="0" collapsed="false">
      <c r="A8629" s="7" t="s">
        <v>24</v>
      </c>
      <c r="B8629" s="7" t="s">
        <v>176</v>
      </c>
      <c r="C8629" s="7" t="s">
        <v>1426</v>
      </c>
      <c r="D8629" s="7" t="n">
        <v>1</v>
      </c>
      <c r="E8629" s="7" t="n">
        <v>56.67</v>
      </c>
      <c r="F8629" s="7" t="n">
        <v>1</v>
      </c>
      <c r="G8629" s="7" t="n">
        <v>56.67</v>
      </c>
    </row>
    <row r="8630" customFormat="false" ht="15" hidden="false" customHeight="false" outlineLevel="0" collapsed="false">
      <c r="A8630" s="7" t="s">
        <v>24</v>
      </c>
      <c r="B8630" s="7" t="s">
        <v>226</v>
      </c>
      <c r="C8630" s="7" t="s">
        <v>1427</v>
      </c>
      <c r="D8630" s="7" t="n">
        <v>12</v>
      </c>
      <c r="E8630" s="7" t="n">
        <v>623.77</v>
      </c>
      <c r="F8630" s="7" t="n">
        <v>2</v>
      </c>
      <c r="G8630" s="7" t="n">
        <v>103.96</v>
      </c>
    </row>
    <row r="8631" customFormat="false" ht="15" hidden="false" customHeight="false" outlineLevel="0" collapsed="false">
      <c r="A8631" s="7" t="s">
        <v>24</v>
      </c>
      <c r="B8631" s="7" t="s">
        <v>212</v>
      </c>
      <c r="C8631" s="7" t="s">
        <v>1432</v>
      </c>
      <c r="D8631" s="7" t="n">
        <v>1</v>
      </c>
      <c r="E8631" s="7" t="n">
        <v>30.89</v>
      </c>
      <c r="F8631" s="7" t="n">
        <v>0</v>
      </c>
      <c r="G8631" s="7" t="n">
        <v>0</v>
      </c>
    </row>
    <row r="8632" customFormat="false" ht="15" hidden="false" customHeight="false" outlineLevel="0" collapsed="false">
      <c r="A8632" s="7" t="s">
        <v>24</v>
      </c>
      <c r="B8632" s="7" t="s">
        <v>402</v>
      </c>
      <c r="C8632" s="7" t="s">
        <v>1433</v>
      </c>
      <c r="D8632" s="7" t="n">
        <v>1</v>
      </c>
      <c r="E8632" s="7" t="n">
        <v>30.89</v>
      </c>
      <c r="F8632" s="7" t="n">
        <v>0</v>
      </c>
      <c r="G8632" s="7" t="n">
        <v>0</v>
      </c>
    </row>
    <row r="8633" customFormat="false" ht="15" hidden="false" customHeight="false" outlineLevel="0" collapsed="false">
      <c r="A8633" s="7" t="s">
        <v>24</v>
      </c>
      <c r="B8633" s="7" t="s">
        <v>320</v>
      </c>
      <c r="C8633" s="7" t="s">
        <v>1433</v>
      </c>
      <c r="D8633" s="7" t="n">
        <v>3</v>
      </c>
      <c r="E8633" s="7" t="n">
        <v>92.67</v>
      </c>
      <c r="F8633" s="7" t="n">
        <v>0</v>
      </c>
      <c r="G8633" s="7" t="n">
        <v>0</v>
      </c>
    </row>
    <row r="8634" customFormat="false" ht="15" hidden="false" customHeight="false" outlineLevel="0" collapsed="false">
      <c r="A8634" s="7" t="s">
        <v>24</v>
      </c>
      <c r="B8634" s="7" t="s">
        <v>345</v>
      </c>
      <c r="C8634" s="7" t="s">
        <v>1433</v>
      </c>
      <c r="D8634" s="7" t="n">
        <v>1</v>
      </c>
      <c r="E8634" s="7" t="n">
        <v>30.91</v>
      </c>
      <c r="F8634" s="7" t="n">
        <v>0</v>
      </c>
      <c r="G8634" s="7" t="n">
        <v>0</v>
      </c>
    </row>
    <row r="8635" customFormat="false" ht="15" hidden="false" customHeight="false" outlineLevel="0" collapsed="false">
      <c r="A8635" s="7" t="s">
        <v>24</v>
      </c>
      <c r="B8635" s="7" t="s">
        <v>366</v>
      </c>
      <c r="C8635" s="7" t="s">
        <v>1433</v>
      </c>
      <c r="D8635" s="7" t="n">
        <v>1</v>
      </c>
      <c r="E8635" s="7" t="n">
        <v>30.89</v>
      </c>
      <c r="F8635" s="7" t="n">
        <v>0</v>
      </c>
      <c r="G8635" s="7" t="n">
        <v>0</v>
      </c>
    </row>
    <row r="8636" customFormat="false" ht="15" hidden="false" customHeight="false" outlineLevel="0" collapsed="false">
      <c r="A8636" s="7" t="s">
        <v>24</v>
      </c>
      <c r="B8636" s="7" t="s">
        <v>202</v>
      </c>
      <c r="C8636" s="7" t="s">
        <v>1434</v>
      </c>
      <c r="D8636" s="7" t="n">
        <v>1</v>
      </c>
      <c r="E8636" s="7" t="n">
        <v>30.89</v>
      </c>
      <c r="F8636" s="7" t="n">
        <v>0</v>
      </c>
      <c r="G8636" s="7" t="n">
        <v>0</v>
      </c>
    </row>
    <row r="8637" customFormat="false" ht="15" hidden="false" customHeight="false" outlineLevel="0" collapsed="false">
      <c r="A8637" s="7" t="s">
        <v>24</v>
      </c>
      <c r="B8637" s="7" t="s">
        <v>171</v>
      </c>
      <c r="C8637" s="7" t="s">
        <v>1434</v>
      </c>
      <c r="D8637" s="7" t="n">
        <v>1</v>
      </c>
      <c r="E8637" s="7" t="n">
        <v>30.89</v>
      </c>
      <c r="F8637" s="7" t="n">
        <v>0</v>
      </c>
      <c r="G8637" s="7" t="n">
        <v>0</v>
      </c>
    </row>
    <row r="8638" customFormat="false" ht="15" hidden="false" customHeight="false" outlineLevel="0" collapsed="false">
      <c r="A8638" s="7" t="s">
        <v>24</v>
      </c>
      <c r="B8638" s="7" t="s">
        <v>107</v>
      </c>
      <c r="C8638" s="7" t="s">
        <v>1435</v>
      </c>
      <c r="D8638" s="7" t="n">
        <v>8</v>
      </c>
      <c r="E8638" s="7" t="n">
        <v>749.58</v>
      </c>
      <c r="F8638" s="7" t="n">
        <v>0</v>
      </c>
      <c r="G8638" s="7" t="n">
        <v>0</v>
      </c>
    </row>
    <row r="8639" customFormat="false" ht="15" hidden="false" customHeight="false" outlineLevel="0" collapsed="false">
      <c r="A8639" s="7" t="s">
        <v>24</v>
      </c>
      <c r="B8639" s="7" t="s">
        <v>229</v>
      </c>
      <c r="C8639" s="7" t="s">
        <v>1436</v>
      </c>
      <c r="D8639" s="7" t="n">
        <v>1</v>
      </c>
      <c r="E8639" s="7" t="n">
        <v>73.54</v>
      </c>
      <c r="F8639" s="7" t="n">
        <v>0</v>
      </c>
      <c r="G8639" s="7" t="n">
        <v>0</v>
      </c>
    </row>
    <row r="8640" customFormat="false" ht="15" hidden="false" customHeight="false" outlineLevel="0" collapsed="false">
      <c r="A8640" s="7" t="s">
        <v>24</v>
      </c>
      <c r="B8640" s="7" t="s">
        <v>175</v>
      </c>
      <c r="C8640" s="7" t="s">
        <v>1437</v>
      </c>
      <c r="D8640" s="7" t="n">
        <v>4</v>
      </c>
      <c r="E8640" s="7" t="n">
        <v>149.81</v>
      </c>
      <c r="F8640" s="7" t="n">
        <v>2</v>
      </c>
      <c r="G8640" s="7" t="n">
        <v>74.91</v>
      </c>
    </row>
    <row r="8641" customFormat="false" ht="15" hidden="false" customHeight="false" outlineLevel="0" collapsed="false">
      <c r="A8641" s="7" t="s">
        <v>24</v>
      </c>
      <c r="B8641" s="7" t="s">
        <v>175</v>
      </c>
      <c r="C8641" s="7" t="s">
        <v>1437</v>
      </c>
      <c r="D8641" s="7" t="n">
        <v>2</v>
      </c>
      <c r="E8641" s="7" t="n">
        <v>61.36</v>
      </c>
      <c r="F8641" s="7" t="n">
        <v>0</v>
      </c>
      <c r="G8641" s="7" t="n">
        <v>0</v>
      </c>
    </row>
    <row r="8642" customFormat="false" ht="15" hidden="false" customHeight="false" outlineLevel="0" collapsed="false">
      <c r="A8642" s="7" t="s">
        <v>24</v>
      </c>
      <c r="B8642" s="7" t="s">
        <v>230</v>
      </c>
      <c r="C8642" s="7" t="s">
        <v>1438</v>
      </c>
      <c r="D8642" s="7" t="n">
        <v>3</v>
      </c>
      <c r="E8642" s="7" t="n">
        <v>140.46</v>
      </c>
      <c r="F8642" s="7" t="n">
        <v>2</v>
      </c>
      <c r="G8642" s="7" t="n">
        <v>93.64</v>
      </c>
    </row>
    <row r="8643" customFormat="false" ht="15" hidden="false" customHeight="false" outlineLevel="0" collapsed="false">
      <c r="A8643" s="7" t="s">
        <v>24</v>
      </c>
      <c r="B8643" s="7" t="s">
        <v>230</v>
      </c>
      <c r="C8643" s="7" t="s">
        <v>1438</v>
      </c>
      <c r="D8643" s="7" t="n">
        <v>1</v>
      </c>
      <c r="E8643" s="7" t="n">
        <v>40.13</v>
      </c>
      <c r="F8643" s="7" t="n">
        <v>0</v>
      </c>
      <c r="G8643" s="7" t="n">
        <v>0</v>
      </c>
    </row>
    <row r="8644" customFormat="false" ht="15" hidden="false" customHeight="false" outlineLevel="0" collapsed="false">
      <c r="A8644" s="7" t="s">
        <v>24</v>
      </c>
      <c r="B8644" s="7" t="s">
        <v>228</v>
      </c>
      <c r="C8644" s="7" t="s">
        <v>1438</v>
      </c>
      <c r="D8644" s="7" t="n">
        <v>1</v>
      </c>
      <c r="E8644" s="7" t="n">
        <v>46.82</v>
      </c>
      <c r="F8644" s="7" t="n">
        <v>1</v>
      </c>
      <c r="G8644" s="7" t="n">
        <v>46.82</v>
      </c>
    </row>
    <row r="8645" customFormat="false" ht="15" hidden="false" customHeight="false" outlineLevel="0" collapsed="false">
      <c r="A8645" s="7" t="s">
        <v>24</v>
      </c>
      <c r="B8645" s="7" t="s">
        <v>192</v>
      </c>
      <c r="C8645" s="7" t="s">
        <v>1311</v>
      </c>
      <c r="D8645" s="7" t="n">
        <v>4</v>
      </c>
      <c r="E8645" s="7" t="n">
        <v>128.4</v>
      </c>
      <c r="F8645" s="7" t="n">
        <v>0</v>
      </c>
      <c r="G8645" s="7" t="n">
        <v>0</v>
      </c>
    </row>
    <row r="8646" customFormat="false" ht="15" hidden="false" customHeight="false" outlineLevel="0" collapsed="false">
      <c r="A8646" s="7" t="s">
        <v>24</v>
      </c>
      <c r="B8646" s="7" t="s">
        <v>192</v>
      </c>
      <c r="C8646" s="7" t="s">
        <v>1311</v>
      </c>
      <c r="D8646" s="7" t="n">
        <v>29</v>
      </c>
      <c r="E8646" s="7" t="n">
        <v>1221.87</v>
      </c>
      <c r="F8646" s="7" t="n">
        <v>5</v>
      </c>
      <c r="G8646" s="7" t="n">
        <v>210.66</v>
      </c>
    </row>
    <row r="8647" customFormat="false" ht="15" hidden="false" customHeight="false" outlineLevel="0" collapsed="false">
      <c r="A8647" s="7" t="s">
        <v>24</v>
      </c>
      <c r="B8647" s="7" t="s">
        <v>265</v>
      </c>
      <c r="C8647" s="7" t="s">
        <v>1439</v>
      </c>
      <c r="D8647" s="7" t="n">
        <v>3</v>
      </c>
      <c r="E8647" s="7" t="n">
        <v>112.35</v>
      </c>
      <c r="F8647" s="7" t="n">
        <v>2</v>
      </c>
      <c r="G8647" s="7" t="n">
        <v>74.91</v>
      </c>
    </row>
    <row r="8648" customFormat="false" ht="15" hidden="false" customHeight="false" outlineLevel="0" collapsed="false">
      <c r="A8648" s="7" t="s">
        <v>24</v>
      </c>
      <c r="B8648" s="7" t="s">
        <v>486</v>
      </c>
      <c r="C8648" s="7" t="s">
        <v>1440</v>
      </c>
      <c r="D8648" s="7" t="n">
        <v>5</v>
      </c>
      <c r="E8648" s="7" t="n">
        <v>402.85</v>
      </c>
      <c r="F8648" s="7" t="n">
        <v>4</v>
      </c>
      <c r="G8648" s="7" t="n">
        <v>322.28</v>
      </c>
    </row>
    <row r="8649" customFormat="false" ht="15" hidden="false" customHeight="false" outlineLevel="0" collapsed="false">
      <c r="A8649" s="7" t="s">
        <v>24</v>
      </c>
      <c r="B8649" s="7" t="s">
        <v>486</v>
      </c>
      <c r="C8649" s="7" t="s">
        <v>1440</v>
      </c>
      <c r="D8649" s="7" t="n">
        <v>2</v>
      </c>
      <c r="E8649" s="7" t="n">
        <v>160.64</v>
      </c>
      <c r="F8649" s="7" t="n">
        <v>0</v>
      </c>
      <c r="G8649" s="7" t="n">
        <v>0</v>
      </c>
    </row>
    <row r="8650" customFormat="false" ht="15" hidden="false" customHeight="false" outlineLevel="0" collapsed="false">
      <c r="A8650" s="7" t="s">
        <v>24</v>
      </c>
      <c r="B8650" s="7" t="s">
        <v>308</v>
      </c>
      <c r="C8650" s="7" t="s">
        <v>1441</v>
      </c>
      <c r="D8650" s="7" t="n">
        <v>2</v>
      </c>
      <c r="E8650" s="7" t="n">
        <v>206.14</v>
      </c>
      <c r="F8650" s="7" t="n">
        <v>0</v>
      </c>
      <c r="G8650" s="7" t="n">
        <v>0</v>
      </c>
    </row>
    <row r="8651" customFormat="false" ht="15" hidden="false" customHeight="false" outlineLevel="0" collapsed="false">
      <c r="A8651" s="7" t="s">
        <v>24</v>
      </c>
      <c r="B8651" s="7" t="s">
        <v>308</v>
      </c>
      <c r="C8651" s="7" t="s">
        <v>1441</v>
      </c>
      <c r="D8651" s="7" t="n">
        <v>1</v>
      </c>
      <c r="E8651" s="7" t="n">
        <v>94.5</v>
      </c>
      <c r="F8651" s="7" t="n">
        <v>0</v>
      </c>
      <c r="G8651" s="7" t="n">
        <v>0</v>
      </c>
    </row>
    <row r="8652" customFormat="false" ht="15" hidden="false" customHeight="false" outlineLevel="0" collapsed="false">
      <c r="A8652" s="7" t="s">
        <v>24</v>
      </c>
      <c r="B8652" s="7" t="s">
        <v>185</v>
      </c>
      <c r="C8652" s="7" t="s">
        <v>1442</v>
      </c>
      <c r="D8652" s="7" t="n">
        <v>4</v>
      </c>
      <c r="E8652" s="7" t="n">
        <v>299.79</v>
      </c>
      <c r="F8652" s="7" t="n">
        <v>1</v>
      </c>
      <c r="G8652" s="7" t="n">
        <v>74.95</v>
      </c>
    </row>
    <row r="8653" customFormat="false" ht="15" hidden="false" customHeight="false" outlineLevel="0" collapsed="false">
      <c r="A8653" s="7" t="s">
        <v>24</v>
      </c>
      <c r="B8653" s="7" t="s">
        <v>185</v>
      </c>
      <c r="C8653" s="7" t="s">
        <v>1442</v>
      </c>
      <c r="D8653" s="7" t="n">
        <v>1</v>
      </c>
      <c r="E8653" s="7" t="n">
        <v>70.86</v>
      </c>
      <c r="F8653" s="7" t="n">
        <v>0</v>
      </c>
      <c r="G8653" s="7" t="n">
        <v>0</v>
      </c>
    </row>
    <row r="8654" customFormat="false" ht="15" hidden="false" customHeight="false" outlineLevel="0" collapsed="false">
      <c r="A8654" s="7" t="s">
        <v>24</v>
      </c>
      <c r="B8654" s="7" t="s">
        <v>245</v>
      </c>
      <c r="C8654" s="7" t="s">
        <v>1443</v>
      </c>
      <c r="D8654" s="7" t="n">
        <v>6</v>
      </c>
      <c r="E8654" s="7" t="n">
        <v>435.65</v>
      </c>
      <c r="F8654" s="7" t="n">
        <v>0</v>
      </c>
      <c r="G8654" s="7" t="n">
        <v>0</v>
      </c>
    </row>
    <row r="8655" customFormat="false" ht="15" hidden="false" customHeight="false" outlineLevel="0" collapsed="false">
      <c r="A8655" s="7" t="s">
        <v>24</v>
      </c>
      <c r="B8655" s="7" t="s">
        <v>103</v>
      </c>
      <c r="C8655" s="7" t="s">
        <v>1443</v>
      </c>
      <c r="D8655" s="7" t="n">
        <v>0</v>
      </c>
      <c r="E8655" s="7" t="n">
        <v>0</v>
      </c>
      <c r="F8655" s="7" t="n">
        <v>-1</v>
      </c>
      <c r="G8655" s="7" t="n">
        <v>-79.65</v>
      </c>
    </row>
    <row r="8656" customFormat="false" ht="15" hidden="false" customHeight="false" outlineLevel="0" collapsed="false">
      <c r="A8656" s="7" t="s">
        <v>24</v>
      </c>
      <c r="B8656" s="7" t="s">
        <v>103</v>
      </c>
      <c r="C8656" s="7" t="s">
        <v>1443</v>
      </c>
      <c r="D8656" s="7" t="n">
        <v>36</v>
      </c>
      <c r="E8656" s="7" t="n">
        <v>2613.93</v>
      </c>
      <c r="F8656" s="7" t="n">
        <v>0</v>
      </c>
      <c r="G8656" s="7" t="n">
        <v>0</v>
      </c>
    </row>
    <row r="8657" customFormat="false" ht="15" hidden="false" customHeight="false" outlineLevel="0" collapsed="false">
      <c r="A8657" s="7" t="s">
        <v>24</v>
      </c>
      <c r="B8657" s="7" t="s">
        <v>103</v>
      </c>
      <c r="C8657" s="7" t="s">
        <v>1443</v>
      </c>
      <c r="D8657" s="7" t="n">
        <v>4</v>
      </c>
      <c r="E8657" s="7" t="n">
        <v>283.5</v>
      </c>
      <c r="F8657" s="7" t="n">
        <v>0</v>
      </c>
      <c r="G8657" s="7" t="n">
        <v>0</v>
      </c>
    </row>
    <row r="8658" customFormat="false" ht="15" hidden="false" customHeight="false" outlineLevel="0" collapsed="false">
      <c r="A8658" s="7" t="s">
        <v>24</v>
      </c>
      <c r="B8658" s="7" t="s">
        <v>162</v>
      </c>
      <c r="C8658" s="7" t="s">
        <v>1429</v>
      </c>
      <c r="D8658" s="7" t="n">
        <v>14</v>
      </c>
      <c r="E8658" s="7" t="n">
        <v>557.13</v>
      </c>
      <c r="F8658" s="7" t="n">
        <v>2</v>
      </c>
      <c r="G8658" s="7" t="n">
        <v>79.59</v>
      </c>
    </row>
    <row r="8659" customFormat="false" ht="15" hidden="false" customHeight="false" outlineLevel="0" collapsed="false">
      <c r="A8659" s="7" t="s">
        <v>24</v>
      </c>
      <c r="B8659" s="7" t="s">
        <v>162</v>
      </c>
      <c r="C8659" s="7" t="s">
        <v>1429</v>
      </c>
      <c r="D8659" s="7" t="n">
        <v>2</v>
      </c>
      <c r="E8659" s="7" t="n">
        <v>66.08</v>
      </c>
      <c r="F8659" s="7" t="n">
        <v>0</v>
      </c>
      <c r="G8659" s="7" t="n">
        <v>0</v>
      </c>
    </row>
    <row r="8660" customFormat="false" ht="15" hidden="false" customHeight="false" outlineLevel="0" collapsed="false">
      <c r="A8660" s="7" t="s">
        <v>24</v>
      </c>
      <c r="B8660" s="7" t="s">
        <v>279</v>
      </c>
      <c r="C8660" s="7" t="s">
        <v>1432</v>
      </c>
      <c r="D8660" s="7" t="n">
        <v>3</v>
      </c>
      <c r="E8660" s="7" t="n">
        <v>126.41</v>
      </c>
      <c r="F8660" s="7" t="n">
        <v>6</v>
      </c>
      <c r="G8660" s="7" t="n">
        <v>252.8</v>
      </c>
    </row>
    <row r="8661" customFormat="false" ht="15" hidden="false" customHeight="false" outlineLevel="0" collapsed="false">
      <c r="A8661" s="7" t="s">
        <v>24</v>
      </c>
      <c r="B8661" s="7" t="s">
        <v>279</v>
      </c>
      <c r="C8661" s="7" t="s">
        <v>1432</v>
      </c>
      <c r="D8661" s="7" t="n">
        <v>1</v>
      </c>
      <c r="E8661" s="7" t="n">
        <v>35.88</v>
      </c>
      <c r="F8661" s="7" t="n">
        <v>0</v>
      </c>
      <c r="G8661" s="7" t="n">
        <v>0</v>
      </c>
    </row>
    <row r="8662" customFormat="false" ht="15" hidden="false" customHeight="false" outlineLevel="0" collapsed="false">
      <c r="A8662" s="7" t="s">
        <v>24</v>
      </c>
      <c r="B8662" s="7" t="s">
        <v>217</v>
      </c>
      <c r="C8662" s="7" t="s">
        <v>1446</v>
      </c>
      <c r="D8662" s="7" t="n">
        <v>13</v>
      </c>
      <c r="E8662" s="7" t="n">
        <v>182.32</v>
      </c>
      <c r="F8662" s="7" t="n">
        <v>2</v>
      </c>
      <c r="G8662" s="7" t="n">
        <v>28.03</v>
      </c>
    </row>
    <row r="8663" customFormat="false" ht="15" hidden="false" customHeight="false" outlineLevel="0" collapsed="false">
      <c r="A8663" s="7" t="s">
        <v>24</v>
      </c>
      <c r="B8663" s="7" t="s">
        <v>124</v>
      </c>
      <c r="C8663" s="7" t="s">
        <v>1449</v>
      </c>
      <c r="D8663" s="7" t="n">
        <v>0</v>
      </c>
      <c r="E8663" s="7" t="n">
        <v>0.01</v>
      </c>
      <c r="F8663" s="7" t="n">
        <v>0</v>
      </c>
      <c r="G8663" s="7" t="n">
        <v>0</v>
      </c>
    </row>
    <row r="8664" customFormat="false" ht="15" hidden="false" customHeight="false" outlineLevel="0" collapsed="false">
      <c r="A8664" s="7" t="s">
        <v>24</v>
      </c>
      <c r="B8664" s="7" t="s">
        <v>120</v>
      </c>
      <c r="C8664" s="7" t="s">
        <v>1451</v>
      </c>
      <c r="D8664" s="7" t="n">
        <v>19</v>
      </c>
      <c r="E8664" s="7" t="n">
        <v>444.48</v>
      </c>
      <c r="F8664" s="7" t="n">
        <v>5</v>
      </c>
      <c r="G8664" s="7" t="n">
        <v>116.96</v>
      </c>
    </row>
    <row r="8665" customFormat="false" ht="15" hidden="false" customHeight="false" outlineLevel="0" collapsed="false">
      <c r="A8665" s="7" t="s">
        <v>24</v>
      </c>
      <c r="B8665" s="7" t="s">
        <v>394</v>
      </c>
      <c r="C8665" s="7" t="s">
        <v>1452</v>
      </c>
      <c r="D8665" s="7" t="n">
        <v>0</v>
      </c>
      <c r="E8665" s="7" t="n">
        <v>0</v>
      </c>
      <c r="F8665" s="7" t="n">
        <v>-3</v>
      </c>
      <c r="G8665" s="7" t="n">
        <v>-106.72</v>
      </c>
    </row>
    <row r="8666" customFormat="false" ht="15" hidden="false" customHeight="false" outlineLevel="0" collapsed="false">
      <c r="A8666" s="7" t="s">
        <v>24</v>
      </c>
      <c r="B8666" s="7" t="s">
        <v>105</v>
      </c>
      <c r="C8666" s="7" t="s">
        <v>1453</v>
      </c>
      <c r="D8666" s="7" t="n">
        <v>18</v>
      </c>
      <c r="E8666" s="7" t="n">
        <v>657.39</v>
      </c>
      <c r="F8666" s="7" t="n">
        <v>3</v>
      </c>
      <c r="G8666" s="7" t="n">
        <v>109.56</v>
      </c>
    </row>
    <row r="8667" customFormat="false" ht="15" hidden="false" customHeight="false" outlineLevel="0" collapsed="false">
      <c r="A8667" s="7" t="s">
        <v>24</v>
      </c>
      <c r="B8667" s="7" t="s">
        <v>347</v>
      </c>
      <c r="C8667" s="7" t="s">
        <v>1454</v>
      </c>
      <c r="D8667" s="7" t="n">
        <v>12</v>
      </c>
      <c r="E8667" s="7" t="n">
        <v>286.31</v>
      </c>
      <c r="F8667" s="7" t="n">
        <v>1</v>
      </c>
      <c r="G8667" s="7" t="n">
        <v>23.86</v>
      </c>
    </row>
    <row r="8668" customFormat="false" ht="15" hidden="false" customHeight="false" outlineLevel="0" collapsed="false">
      <c r="A8668" s="7" t="s">
        <v>24</v>
      </c>
      <c r="B8668" s="7" t="s">
        <v>399</v>
      </c>
      <c r="C8668" s="7" t="s">
        <v>1457</v>
      </c>
      <c r="D8668" s="7" t="n">
        <v>1</v>
      </c>
      <c r="E8668" s="7" t="n">
        <v>21.52</v>
      </c>
      <c r="F8668" s="7" t="n">
        <v>0</v>
      </c>
      <c r="G8668" s="7" t="n">
        <v>0</v>
      </c>
    </row>
    <row r="8669" customFormat="false" ht="15" hidden="false" customHeight="false" outlineLevel="0" collapsed="false">
      <c r="A8669" s="7" t="s">
        <v>24</v>
      </c>
      <c r="B8669" s="7" t="s">
        <v>407</v>
      </c>
      <c r="C8669" s="7" t="s">
        <v>1458</v>
      </c>
      <c r="D8669" s="7" t="n">
        <v>1</v>
      </c>
      <c r="E8669" s="7" t="n">
        <v>23.86</v>
      </c>
      <c r="F8669" s="7" t="n">
        <v>0</v>
      </c>
      <c r="G8669" s="7" t="n">
        <v>0</v>
      </c>
    </row>
    <row r="8670" customFormat="false" ht="15" hidden="false" customHeight="false" outlineLevel="0" collapsed="false">
      <c r="A8670" s="7" t="s">
        <v>24</v>
      </c>
      <c r="B8670" s="7" t="s">
        <v>197</v>
      </c>
      <c r="C8670" s="7" t="s">
        <v>1461</v>
      </c>
      <c r="D8670" s="7" t="n">
        <v>5</v>
      </c>
      <c r="E8670" s="7" t="n">
        <v>70.68</v>
      </c>
      <c r="F8670" s="7" t="n">
        <v>0</v>
      </c>
      <c r="G8670" s="7" t="n">
        <v>0</v>
      </c>
    </row>
    <row r="8671" customFormat="false" ht="15" hidden="false" customHeight="false" outlineLevel="0" collapsed="false">
      <c r="A8671" s="7" t="s">
        <v>24</v>
      </c>
      <c r="B8671" s="7" t="s">
        <v>197</v>
      </c>
      <c r="C8671" s="7" t="s">
        <v>1461</v>
      </c>
      <c r="D8671" s="7" t="n">
        <v>14</v>
      </c>
      <c r="E8671" s="7" t="n">
        <v>202.76</v>
      </c>
      <c r="F8671" s="7" t="n">
        <v>1</v>
      </c>
      <c r="G8671" s="7" t="n">
        <v>14.48</v>
      </c>
    </row>
    <row r="8672" customFormat="false" ht="15" hidden="false" customHeight="false" outlineLevel="0" collapsed="false">
      <c r="A8672" s="7" t="s">
        <v>24</v>
      </c>
      <c r="B8672" s="7" t="s">
        <v>304</v>
      </c>
      <c r="C8672" s="7" t="s">
        <v>1462</v>
      </c>
      <c r="D8672" s="7" t="n">
        <v>7</v>
      </c>
      <c r="E8672" s="7" t="n">
        <v>206.36</v>
      </c>
      <c r="F8672" s="7" t="n">
        <v>0</v>
      </c>
      <c r="G8672" s="7" t="n">
        <v>0</v>
      </c>
    </row>
    <row r="8673" customFormat="false" ht="15" hidden="false" customHeight="false" outlineLevel="0" collapsed="false">
      <c r="A8673" s="7" t="s">
        <v>24</v>
      </c>
      <c r="B8673" s="7" t="s">
        <v>261</v>
      </c>
      <c r="C8673" s="7" t="s">
        <v>1463</v>
      </c>
      <c r="D8673" s="7" t="n">
        <v>3</v>
      </c>
      <c r="E8673" s="7" t="n">
        <v>75.81</v>
      </c>
      <c r="F8673" s="7" t="n">
        <v>0</v>
      </c>
      <c r="G8673" s="7" t="n">
        <v>0</v>
      </c>
    </row>
    <row r="8674" customFormat="false" ht="15" hidden="false" customHeight="false" outlineLevel="0" collapsed="false">
      <c r="A8674" s="7" t="s">
        <v>24</v>
      </c>
      <c r="B8674" s="7" t="s">
        <v>357</v>
      </c>
      <c r="C8674" s="7" t="s">
        <v>1465</v>
      </c>
      <c r="D8674" s="7" t="n">
        <v>8</v>
      </c>
      <c r="E8674" s="7" t="n">
        <v>70.87</v>
      </c>
      <c r="F8674" s="7" t="n">
        <v>1</v>
      </c>
      <c r="G8674" s="7" t="n">
        <v>8.86</v>
      </c>
    </row>
    <row r="8675" customFormat="false" ht="15" hidden="false" customHeight="false" outlineLevel="0" collapsed="false">
      <c r="A8675" s="7" t="s">
        <v>24</v>
      </c>
      <c r="B8675" s="7" t="s">
        <v>390</v>
      </c>
      <c r="C8675" s="7" t="s">
        <v>1466</v>
      </c>
      <c r="D8675" s="7" t="n">
        <v>6</v>
      </c>
      <c r="E8675" s="7" t="n">
        <v>58.76</v>
      </c>
      <c r="F8675" s="7" t="n">
        <v>2</v>
      </c>
      <c r="G8675" s="7" t="n">
        <v>19.58</v>
      </c>
    </row>
    <row r="8676" customFormat="false" ht="15" hidden="false" customHeight="false" outlineLevel="0" collapsed="false">
      <c r="A8676" s="7" t="s">
        <v>24</v>
      </c>
      <c r="B8676" s="7" t="s">
        <v>451</v>
      </c>
      <c r="C8676" s="7" t="s">
        <v>1467</v>
      </c>
      <c r="D8676" s="7" t="n">
        <v>4</v>
      </c>
      <c r="E8676" s="7" t="n">
        <v>374.72</v>
      </c>
      <c r="F8676" s="7" t="n">
        <v>1</v>
      </c>
      <c r="G8676" s="7" t="n">
        <v>93.68</v>
      </c>
    </row>
    <row r="8677" customFormat="false" ht="15" hidden="false" customHeight="false" outlineLevel="0" collapsed="false">
      <c r="A8677" s="7" t="s">
        <v>24</v>
      </c>
      <c r="B8677" s="7" t="s">
        <v>451</v>
      </c>
      <c r="C8677" s="7" t="s">
        <v>1467</v>
      </c>
      <c r="D8677" s="7" t="n">
        <v>3</v>
      </c>
      <c r="E8677" s="7" t="n">
        <v>231.87</v>
      </c>
      <c r="F8677" s="7" t="n">
        <v>0</v>
      </c>
      <c r="G8677" s="7" t="n">
        <v>0</v>
      </c>
    </row>
    <row r="8678" customFormat="false" ht="15" hidden="false" customHeight="false" outlineLevel="0" collapsed="false">
      <c r="A8678" s="7" t="s">
        <v>24</v>
      </c>
      <c r="B8678" s="7" t="s">
        <v>405</v>
      </c>
      <c r="C8678" s="7" t="s">
        <v>1467</v>
      </c>
      <c r="D8678" s="7" t="n">
        <v>0</v>
      </c>
      <c r="E8678" s="7" t="n">
        <v>0</v>
      </c>
      <c r="F8678" s="7" t="n">
        <v>1</v>
      </c>
      <c r="G8678" s="7" t="n">
        <v>93.67</v>
      </c>
    </row>
    <row r="8679" customFormat="false" ht="15" hidden="false" customHeight="false" outlineLevel="0" collapsed="false">
      <c r="A8679" s="7" t="s">
        <v>24</v>
      </c>
      <c r="B8679" s="7" t="s">
        <v>405</v>
      </c>
      <c r="C8679" s="7" t="s">
        <v>1467</v>
      </c>
      <c r="D8679" s="7" t="n">
        <v>8</v>
      </c>
      <c r="E8679" s="7" t="n">
        <v>618.36</v>
      </c>
      <c r="F8679" s="7" t="n">
        <v>0</v>
      </c>
      <c r="G8679" s="7" t="n">
        <v>0</v>
      </c>
    </row>
    <row r="8680" customFormat="false" ht="15" hidden="false" customHeight="false" outlineLevel="0" collapsed="false">
      <c r="A8680" s="7" t="s">
        <v>24</v>
      </c>
      <c r="B8680" s="7" t="s">
        <v>405</v>
      </c>
      <c r="C8680" s="7" t="s">
        <v>1467</v>
      </c>
      <c r="D8680" s="7" t="n">
        <v>1</v>
      </c>
      <c r="E8680" s="7" t="n">
        <v>75.59</v>
      </c>
      <c r="F8680" s="7" t="n">
        <v>0</v>
      </c>
      <c r="G8680" s="7" t="n">
        <v>0</v>
      </c>
    </row>
    <row r="8681" customFormat="false" ht="15" hidden="false" customHeight="false" outlineLevel="0" collapsed="false">
      <c r="A8681" s="7" t="s">
        <v>24</v>
      </c>
      <c r="B8681" s="7" t="s">
        <v>513</v>
      </c>
      <c r="C8681" s="7" t="s">
        <v>1467</v>
      </c>
      <c r="D8681" s="7" t="n">
        <v>5</v>
      </c>
      <c r="E8681" s="7" t="n">
        <v>386.46</v>
      </c>
      <c r="F8681" s="7" t="n">
        <v>0</v>
      </c>
      <c r="G8681" s="7" t="n">
        <v>0</v>
      </c>
    </row>
    <row r="8682" customFormat="false" ht="15" hidden="false" customHeight="false" outlineLevel="0" collapsed="false">
      <c r="A8682" s="7" t="s">
        <v>24</v>
      </c>
      <c r="B8682" s="7" t="s">
        <v>513</v>
      </c>
      <c r="C8682" s="7" t="s">
        <v>1467</v>
      </c>
      <c r="D8682" s="7" t="n">
        <v>2</v>
      </c>
      <c r="E8682" s="7" t="n">
        <v>187.34</v>
      </c>
      <c r="F8682" s="7" t="n">
        <v>0</v>
      </c>
      <c r="G8682" s="7" t="n">
        <v>0</v>
      </c>
    </row>
    <row r="8683" customFormat="false" ht="15" hidden="false" customHeight="false" outlineLevel="0" collapsed="false">
      <c r="A8683" s="7" t="s">
        <v>24</v>
      </c>
      <c r="B8683" s="7" t="s">
        <v>415</v>
      </c>
      <c r="C8683" s="7" t="s">
        <v>1467</v>
      </c>
      <c r="D8683" s="7" t="n">
        <v>3</v>
      </c>
      <c r="E8683" s="7" t="n">
        <v>231.88</v>
      </c>
      <c r="F8683" s="7" t="n">
        <v>0</v>
      </c>
      <c r="G8683" s="7" t="n">
        <v>0</v>
      </c>
    </row>
    <row r="8684" customFormat="false" ht="15" hidden="false" customHeight="false" outlineLevel="0" collapsed="false">
      <c r="A8684" s="7" t="s">
        <v>24</v>
      </c>
      <c r="B8684" s="7" t="s">
        <v>415</v>
      </c>
      <c r="C8684" s="7" t="s">
        <v>1467</v>
      </c>
      <c r="D8684" s="7" t="n">
        <v>2</v>
      </c>
      <c r="E8684" s="7" t="n">
        <v>187.35</v>
      </c>
      <c r="F8684" s="7" t="n">
        <v>0</v>
      </c>
      <c r="G8684" s="7" t="n">
        <v>0</v>
      </c>
    </row>
    <row r="8685" customFormat="false" ht="15" hidden="false" customHeight="false" outlineLevel="0" collapsed="false">
      <c r="A8685" s="7" t="s">
        <v>24</v>
      </c>
      <c r="B8685" s="7" t="s">
        <v>380</v>
      </c>
      <c r="C8685" s="7" t="s">
        <v>1468</v>
      </c>
      <c r="D8685" s="7" t="n">
        <v>1</v>
      </c>
      <c r="E8685" s="7" t="n">
        <v>77.29</v>
      </c>
      <c r="F8685" s="7" t="n">
        <v>0</v>
      </c>
      <c r="G8685" s="7" t="n">
        <v>0</v>
      </c>
    </row>
    <row r="8686" customFormat="false" ht="15" hidden="false" customHeight="false" outlineLevel="0" collapsed="false">
      <c r="A8686" s="7" t="s">
        <v>24</v>
      </c>
      <c r="B8686" s="7" t="s">
        <v>594</v>
      </c>
      <c r="C8686" s="7" t="s">
        <v>1468</v>
      </c>
      <c r="D8686" s="7" t="n">
        <v>1</v>
      </c>
      <c r="E8686" s="7" t="n">
        <v>77.29</v>
      </c>
      <c r="F8686" s="7" t="n">
        <v>0</v>
      </c>
      <c r="G8686" s="7" t="n">
        <v>0</v>
      </c>
    </row>
    <row r="8687" customFormat="false" ht="15" hidden="false" customHeight="false" outlineLevel="0" collapsed="false">
      <c r="A8687" s="7" t="s">
        <v>24</v>
      </c>
      <c r="B8687" s="7" t="s">
        <v>412</v>
      </c>
      <c r="C8687" s="7" t="s">
        <v>1470</v>
      </c>
      <c r="D8687" s="7" t="n">
        <v>1</v>
      </c>
      <c r="E8687" s="7" t="n">
        <v>77.29</v>
      </c>
      <c r="F8687" s="7" t="n">
        <v>0</v>
      </c>
      <c r="G8687" s="7" t="n">
        <v>0</v>
      </c>
    </row>
    <row r="8688" customFormat="false" ht="15" hidden="false" customHeight="false" outlineLevel="0" collapsed="false">
      <c r="A8688" s="7" t="s">
        <v>24</v>
      </c>
      <c r="B8688" s="7" t="s">
        <v>412</v>
      </c>
      <c r="C8688" s="7" t="s">
        <v>1470</v>
      </c>
      <c r="D8688" s="7" t="n">
        <v>0</v>
      </c>
      <c r="E8688" s="7" t="n">
        <v>0</v>
      </c>
      <c r="F8688" s="7" t="n">
        <v>1</v>
      </c>
      <c r="G8688" s="7" t="n">
        <v>93.67</v>
      </c>
    </row>
    <row r="8689" customFormat="false" ht="15" hidden="false" customHeight="false" outlineLevel="0" collapsed="false">
      <c r="A8689" s="7" t="s">
        <v>24</v>
      </c>
      <c r="B8689" s="7" t="s">
        <v>368</v>
      </c>
      <c r="C8689" s="7" t="s">
        <v>1470</v>
      </c>
      <c r="D8689" s="7" t="n">
        <v>2</v>
      </c>
      <c r="E8689" s="7" t="n">
        <v>154.58</v>
      </c>
      <c r="F8689" s="7" t="n">
        <v>0</v>
      </c>
      <c r="G8689" s="7" t="n">
        <v>0</v>
      </c>
    </row>
    <row r="8690" customFormat="false" ht="15" hidden="false" customHeight="false" outlineLevel="0" collapsed="false">
      <c r="A8690" s="7" t="s">
        <v>24</v>
      </c>
      <c r="B8690" s="7" t="s">
        <v>509</v>
      </c>
      <c r="C8690" s="7" t="s">
        <v>1470</v>
      </c>
      <c r="D8690" s="7" t="n">
        <v>1</v>
      </c>
      <c r="E8690" s="7" t="n">
        <v>93.68</v>
      </c>
      <c r="F8690" s="7" t="n">
        <v>0</v>
      </c>
      <c r="G8690" s="7" t="n">
        <v>0</v>
      </c>
    </row>
    <row r="8691" customFormat="false" ht="15" hidden="false" customHeight="false" outlineLevel="0" collapsed="false">
      <c r="A8691" s="7" t="s">
        <v>24</v>
      </c>
      <c r="B8691" s="7" t="s">
        <v>359</v>
      </c>
      <c r="C8691" s="7" t="s">
        <v>1471</v>
      </c>
      <c r="D8691" s="7" t="n">
        <v>3</v>
      </c>
      <c r="E8691" s="7" t="n">
        <v>425.31</v>
      </c>
      <c r="F8691" s="7" t="n">
        <v>0</v>
      </c>
      <c r="G8691" s="7" t="n">
        <v>0</v>
      </c>
    </row>
    <row r="8692" customFormat="false" ht="15" hidden="false" customHeight="false" outlineLevel="0" collapsed="false">
      <c r="A8692" s="7" t="s">
        <v>24</v>
      </c>
      <c r="B8692" s="7" t="s">
        <v>359</v>
      </c>
      <c r="C8692" s="7" t="s">
        <v>1471</v>
      </c>
      <c r="D8692" s="7" t="n">
        <v>2</v>
      </c>
      <c r="E8692" s="7" t="n">
        <v>290.52</v>
      </c>
      <c r="F8692" s="7" t="n">
        <v>0</v>
      </c>
      <c r="G8692" s="7" t="n">
        <v>0</v>
      </c>
    </row>
    <row r="8693" customFormat="false" ht="15" hidden="false" customHeight="false" outlineLevel="0" collapsed="false">
      <c r="A8693" s="7" t="s">
        <v>24</v>
      </c>
      <c r="B8693" s="7" t="s">
        <v>359</v>
      </c>
      <c r="C8693" s="7" t="s">
        <v>1471</v>
      </c>
      <c r="D8693" s="7" t="n">
        <v>1</v>
      </c>
      <c r="E8693" s="7" t="n">
        <v>164.02</v>
      </c>
      <c r="F8693" s="7" t="n">
        <v>0</v>
      </c>
      <c r="G8693" s="7" t="n">
        <v>0</v>
      </c>
    </row>
    <row r="8694" customFormat="false" ht="15" hidden="false" customHeight="false" outlineLevel="0" collapsed="false">
      <c r="A8694" s="7" t="s">
        <v>24</v>
      </c>
      <c r="B8694" s="7" t="s">
        <v>338</v>
      </c>
      <c r="C8694" s="7" t="s">
        <v>1472</v>
      </c>
      <c r="D8694" s="7" t="n">
        <v>3</v>
      </c>
      <c r="E8694" s="7" t="n">
        <v>421.7</v>
      </c>
      <c r="F8694" s="7" t="n">
        <v>0</v>
      </c>
      <c r="G8694" s="7" t="n">
        <v>0</v>
      </c>
    </row>
    <row r="8695" customFormat="false" ht="15" hidden="false" customHeight="false" outlineLevel="0" collapsed="false">
      <c r="A8695" s="7" t="s">
        <v>24</v>
      </c>
      <c r="B8695" s="7" t="s">
        <v>468</v>
      </c>
      <c r="C8695" s="7" t="s">
        <v>1472</v>
      </c>
      <c r="D8695" s="7" t="n">
        <v>1</v>
      </c>
      <c r="E8695" s="7" t="n">
        <v>140.57</v>
      </c>
      <c r="F8695" s="7" t="n">
        <v>0</v>
      </c>
      <c r="G8695" s="7" t="n">
        <v>0</v>
      </c>
    </row>
    <row r="8696" customFormat="false" ht="15" hidden="false" customHeight="false" outlineLevel="0" collapsed="false">
      <c r="A8696" s="7" t="s">
        <v>24</v>
      </c>
      <c r="B8696" s="7" t="s">
        <v>353</v>
      </c>
      <c r="C8696" s="7" t="s">
        <v>1473</v>
      </c>
      <c r="D8696" s="7" t="n">
        <v>2</v>
      </c>
      <c r="E8696" s="7" t="n">
        <v>154.58</v>
      </c>
      <c r="F8696" s="7" t="n">
        <v>0</v>
      </c>
      <c r="G8696" s="7" t="n">
        <v>0</v>
      </c>
    </row>
    <row r="8697" customFormat="false" ht="15" hidden="false" customHeight="false" outlineLevel="0" collapsed="false">
      <c r="A8697" s="7" t="s">
        <v>24</v>
      </c>
      <c r="B8697" s="7" t="s">
        <v>427</v>
      </c>
      <c r="C8697" s="7" t="s">
        <v>1473</v>
      </c>
      <c r="D8697" s="7" t="n">
        <v>2</v>
      </c>
      <c r="E8697" s="7" t="n">
        <v>154.6</v>
      </c>
      <c r="F8697" s="7" t="n">
        <v>0</v>
      </c>
      <c r="G8697" s="7" t="n">
        <v>0</v>
      </c>
    </row>
    <row r="8698" customFormat="false" ht="15" hidden="false" customHeight="false" outlineLevel="0" collapsed="false">
      <c r="A8698" s="7" t="s">
        <v>24</v>
      </c>
      <c r="B8698" s="7" t="s">
        <v>548</v>
      </c>
      <c r="C8698" s="7" t="s">
        <v>1474</v>
      </c>
      <c r="D8698" s="7" t="n">
        <v>4</v>
      </c>
      <c r="E8698" s="7" t="n">
        <v>302.36</v>
      </c>
      <c r="F8698" s="7" t="n">
        <v>0</v>
      </c>
      <c r="G8698" s="7" t="n">
        <v>0</v>
      </c>
    </row>
    <row r="8699" customFormat="false" ht="15" hidden="false" customHeight="false" outlineLevel="0" collapsed="false">
      <c r="A8699" s="7" t="s">
        <v>24</v>
      </c>
      <c r="B8699" s="7" t="s">
        <v>548</v>
      </c>
      <c r="C8699" s="7" t="s">
        <v>1474</v>
      </c>
      <c r="D8699" s="7" t="n">
        <v>0</v>
      </c>
      <c r="E8699" s="7" t="n">
        <v>0</v>
      </c>
      <c r="F8699" s="7" t="n">
        <v>-1</v>
      </c>
      <c r="G8699" s="7" t="n">
        <v>-93.67</v>
      </c>
    </row>
    <row r="8700" customFormat="false" ht="15" hidden="false" customHeight="false" outlineLevel="0" collapsed="false">
      <c r="A8700" s="7" t="s">
        <v>24</v>
      </c>
      <c r="B8700" s="7" t="s">
        <v>668</v>
      </c>
      <c r="C8700" s="7" t="s">
        <v>1515</v>
      </c>
      <c r="D8700" s="7" t="n">
        <v>0</v>
      </c>
      <c r="E8700" s="7" t="n">
        <v>0</v>
      </c>
      <c r="F8700" s="7" t="n">
        <v>1</v>
      </c>
      <c r="G8700" s="7" t="n">
        <v>164.01</v>
      </c>
    </row>
    <row r="8701" customFormat="false" ht="15" hidden="false" customHeight="false" outlineLevel="0" collapsed="false">
      <c r="A8701" s="7" t="s">
        <v>24</v>
      </c>
      <c r="B8701" s="7" t="s">
        <v>664</v>
      </c>
      <c r="C8701" s="7" t="s">
        <v>1499</v>
      </c>
      <c r="D8701" s="7" t="n">
        <v>0</v>
      </c>
      <c r="E8701" s="7" t="n">
        <v>0</v>
      </c>
      <c r="F8701" s="7" t="n">
        <v>1</v>
      </c>
      <c r="G8701" s="7" t="n">
        <v>210.89</v>
      </c>
    </row>
    <row r="8702" customFormat="false" ht="15" hidden="false" customHeight="false" outlineLevel="0" collapsed="false">
      <c r="A8702" s="7" t="s">
        <v>24</v>
      </c>
      <c r="B8702" s="7" t="s">
        <v>704</v>
      </c>
      <c r="C8702" s="7" t="s">
        <v>1478</v>
      </c>
      <c r="D8702" s="7" t="n">
        <v>2</v>
      </c>
      <c r="E8702" s="7" t="n">
        <v>184.27</v>
      </c>
      <c r="F8702" s="7" t="n">
        <v>0</v>
      </c>
      <c r="G8702" s="7" t="n">
        <v>0</v>
      </c>
    </row>
    <row r="8703" customFormat="false" ht="15" hidden="false" customHeight="false" outlineLevel="0" collapsed="false">
      <c r="A8703" s="7" t="s">
        <v>24</v>
      </c>
      <c r="B8703" s="7" t="s">
        <v>704</v>
      </c>
      <c r="C8703" s="7" t="s">
        <v>1478</v>
      </c>
      <c r="D8703" s="7" t="n">
        <v>2</v>
      </c>
      <c r="E8703" s="7" t="n">
        <v>130</v>
      </c>
      <c r="F8703" s="7" t="n">
        <v>0</v>
      </c>
      <c r="G8703" s="7" t="n">
        <v>0</v>
      </c>
    </row>
    <row r="8704" customFormat="false" ht="15" hidden="false" customHeight="false" outlineLevel="0" collapsed="false">
      <c r="A8704" s="7" t="s">
        <v>24</v>
      </c>
      <c r="B8704" s="7" t="s">
        <v>704</v>
      </c>
      <c r="C8704" s="7" t="s">
        <v>1478</v>
      </c>
      <c r="D8704" s="7" t="n">
        <v>7</v>
      </c>
      <c r="E8704" s="7" t="n">
        <v>646.05</v>
      </c>
      <c r="F8704" s="7" t="n">
        <v>0</v>
      </c>
      <c r="G8704" s="7" t="n">
        <v>0</v>
      </c>
    </row>
    <row r="8705" customFormat="false" ht="15" hidden="false" customHeight="false" outlineLevel="0" collapsed="false">
      <c r="A8705" s="7" t="s">
        <v>24</v>
      </c>
      <c r="B8705" s="7" t="s">
        <v>595</v>
      </c>
      <c r="C8705" s="7" t="s">
        <v>1478</v>
      </c>
      <c r="D8705" s="7" t="n">
        <v>7</v>
      </c>
      <c r="E8705" s="7" t="n">
        <v>646.06</v>
      </c>
      <c r="F8705" s="7" t="n">
        <v>0</v>
      </c>
      <c r="G8705" s="7" t="n">
        <v>0</v>
      </c>
    </row>
    <row r="8706" customFormat="false" ht="15" hidden="false" customHeight="false" outlineLevel="0" collapsed="false">
      <c r="A8706" s="7" t="s">
        <v>24</v>
      </c>
      <c r="B8706" s="7" t="s">
        <v>897</v>
      </c>
      <c r="C8706" s="7" t="s">
        <v>1535</v>
      </c>
      <c r="D8706" s="7" t="n">
        <v>1</v>
      </c>
      <c r="E8706" s="7" t="n">
        <v>111.04</v>
      </c>
      <c r="F8706" s="7" t="n">
        <v>0</v>
      </c>
      <c r="G8706" s="7" t="n">
        <v>0</v>
      </c>
    </row>
    <row r="8707" customFormat="false" ht="15" hidden="false" customHeight="false" outlineLevel="0" collapsed="false">
      <c r="A8707" s="7" t="s">
        <v>24</v>
      </c>
      <c r="B8707" s="7" t="s">
        <v>898</v>
      </c>
      <c r="C8707" s="7" t="s">
        <v>1535</v>
      </c>
      <c r="D8707" s="7" t="n">
        <v>2</v>
      </c>
      <c r="E8707" s="7" t="n">
        <v>222.08</v>
      </c>
      <c r="F8707" s="7" t="n">
        <v>0</v>
      </c>
      <c r="G8707" s="7" t="n">
        <v>0</v>
      </c>
    </row>
    <row r="8708" customFormat="false" ht="15" hidden="false" customHeight="false" outlineLevel="0" collapsed="false">
      <c r="A8708" s="7" t="s">
        <v>24</v>
      </c>
      <c r="B8708" s="7" t="s">
        <v>798</v>
      </c>
      <c r="C8708" s="7" t="s">
        <v>1535</v>
      </c>
      <c r="D8708" s="7" t="n">
        <v>1</v>
      </c>
      <c r="E8708" s="7" t="n">
        <v>111.04</v>
      </c>
      <c r="F8708" s="7" t="n">
        <v>1</v>
      </c>
      <c r="G8708" s="7" t="n">
        <v>111.04</v>
      </c>
    </row>
    <row r="8709" customFormat="false" ht="15" hidden="false" customHeight="false" outlineLevel="0" collapsed="false">
      <c r="A8709" s="7" t="s">
        <v>24</v>
      </c>
      <c r="B8709" s="7" t="s">
        <v>378</v>
      </c>
      <c r="C8709" s="7" t="s">
        <v>1276</v>
      </c>
      <c r="D8709" s="7" t="n">
        <v>3</v>
      </c>
      <c r="E8709" s="7" t="n">
        <v>283.89</v>
      </c>
      <c r="F8709" s="7" t="n">
        <v>0</v>
      </c>
      <c r="G8709" s="7" t="n">
        <v>0</v>
      </c>
    </row>
    <row r="8710" customFormat="false" ht="15" hidden="false" customHeight="false" outlineLevel="0" collapsed="false">
      <c r="A8710" s="7" t="s">
        <v>24</v>
      </c>
      <c r="B8710" s="7" t="s">
        <v>292</v>
      </c>
      <c r="C8710" s="7" t="s">
        <v>1290</v>
      </c>
      <c r="D8710" s="7" t="n">
        <v>2</v>
      </c>
      <c r="E8710" s="7" t="n">
        <v>71.14</v>
      </c>
      <c r="F8710" s="7" t="n">
        <v>0</v>
      </c>
      <c r="G8710" s="7" t="n">
        <v>0</v>
      </c>
    </row>
    <row r="8711" customFormat="false" ht="15" hidden="false" customHeight="false" outlineLevel="0" collapsed="false">
      <c r="A8711" s="7" t="s">
        <v>24</v>
      </c>
      <c r="B8711" s="7" t="s">
        <v>315</v>
      </c>
      <c r="C8711" s="7" t="s">
        <v>1290</v>
      </c>
      <c r="D8711" s="7" t="n">
        <v>1</v>
      </c>
      <c r="E8711" s="7" t="n">
        <v>35.57</v>
      </c>
      <c r="F8711" s="7" t="n">
        <v>0</v>
      </c>
      <c r="G8711" s="7" t="n">
        <v>0</v>
      </c>
    </row>
    <row r="8712" customFormat="false" ht="15" hidden="false" customHeight="false" outlineLevel="0" collapsed="false">
      <c r="A8712" s="7" t="s">
        <v>24</v>
      </c>
      <c r="B8712" s="7" t="s">
        <v>309</v>
      </c>
      <c r="C8712" s="7" t="s">
        <v>1290</v>
      </c>
      <c r="D8712" s="7" t="n">
        <v>2</v>
      </c>
      <c r="E8712" s="7" t="n">
        <v>71.14</v>
      </c>
      <c r="F8712" s="7" t="n">
        <v>0</v>
      </c>
      <c r="G8712" s="7" t="n">
        <v>0</v>
      </c>
    </row>
    <row r="8713" customFormat="false" ht="15" hidden="false" customHeight="false" outlineLevel="0" collapsed="false">
      <c r="A8713" s="7" t="s">
        <v>24</v>
      </c>
      <c r="B8713" s="7" t="s">
        <v>309</v>
      </c>
      <c r="C8713" s="7" t="s">
        <v>1290</v>
      </c>
      <c r="D8713" s="7" t="n">
        <v>2</v>
      </c>
      <c r="E8713" s="7" t="n">
        <v>70.81</v>
      </c>
      <c r="F8713" s="7" t="n">
        <v>0</v>
      </c>
      <c r="G8713" s="7" t="n">
        <v>0</v>
      </c>
    </row>
    <row r="8714" customFormat="false" ht="15" hidden="false" customHeight="false" outlineLevel="0" collapsed="false">
      <c r="A8714" s="7" t="s">
        <v>24</v>
      </c>
      <c r="B8714" s="7" t="s">
        <v>85</v>
      </c>
      <c r="C8714" s="7" t="s">
        <v>1479</v>
      </c>
      <c r="D8714" s="7" t="n">
        <v>1</v>
      </c>
      <c r="E8714" s="7" t="n">
        <v>46.82</v>
      </c>
      <c r="F8714" s="7" t="n">
        <v>0</v>
      </c>
      <c r="G8714" s="7" t="n">
        <v>0</v>
      </c>
    </row>
    <row r="8715" customFormat="false" ht="15" hidden="false" customHeight="false" outlineLevel="0" collapsed="false">
      <c r="A8715" s="7" t="s">
        <v>24</v>
      </c>
      <c r="B8715" s="7" t="s">
        <v>904</v>
      </c>
      <c r="C8715" s="7" t="s">
        <v>1311</v>
      </c>
      <c r="D8715" s="7" t="n">
        <v>1</v>
      </c>
      <c r="E8715" s="7" t="n">
        <v>70.86</v>
      </c>
      <c r="F8715" s="7" t="n">
        <v>0</v>
      </c>
      <c r="G8715" s="7" t="n">
        <v>0</v>
      </c>
    </row>
    <row r="8716" customFormat="false" ht="15" hidden="false" customHeight="false" outlineLevel="0" collapsed="false">
      <c r="A8716" s="7" t="s">
        <v>24</v>
      </c>
      <c r="B8716" s="7" t="s">
        <v>833</v>
      </c>
      <c r="C8716" s="7" t="s">
        <v>1482</v>
      </c>
      <c r="D8716" s="7" t="n">
        <v>1</v>
      </c>
      <c r="E8716" s="7" t="n">
        <v>70.26</v>
      </c>
      <c r="F8716" s="7" t="n">
        <v>0</v>
      </c>
      <c r="G8716" s="7" t="n">
        <v>0</v>
      </c>
    </row>
    <row r="8717" customFormat="false" ht="15" hidden="false" customHeight="false" outlineLevel="0" collapsed="false">
      <c r="A8717" s="7" t="s">
        <v>24</v>
      </c>
      <c r="B8717" s="7" t="s">
        <v>252</v>
      </c>
      <c r="C8717" s="7" t="s">
        <v>1482</v>
      </c>
      <c r="D8717" s="7" t="n">
        <v>1</v>
      </c>
      <c r="E8717" s="7" t="n">
        <v>70.26</v>
      </c>
      <c r="F8717" s="7" t="n">
        <v>0</v>
      </c>
      <c r="G8717" s="7" t="n">
        <v>0</v>
      </c>
    </row>
    <row r="8718" customFormat="false" ht="15" hidden="false" customHeight="false" outlineLevel="0" collapsed="false">
      <c r="A8718" s="7" t="s">
        <v>24</v>
      </c>
      <c r="B8718" s="7" t="s">
        <v>208</v>
      </c>
      <c r="C8718" s="7" t="s">
        <v>1482</v>
      </c>
      <c r="D8718" s="7" t="n">
        <v>1</v>
      </c>
      <c r="E8718" s="7" t="n">
        <v>70.26</v>
      </c>
      <c r="F8718" s="7" t="n">
        <v>1</v>
      </c>
      <c r="G8718" s="7" t="n">
        <v>70.26</v>
      </c>
    </row>
    <row r="8719" customFormat="false" ht="15" hidden="false" customHeight="false" outlineLevel="0" collapsed="false">
      <c r="A8719" s="7" t="s">
        <v>24</v>
      </c>
      <c r="B8719" s="7" t="s">
        <v>705</v>
      </c>
      <c r="C8719" s="7" t="s">
        <v>1483</v>
      </c>
      <c r="D8719" s="7" t="n">
        <v>0</v>
      </c>
      <c r="E8719" s="7" t="n">
        <v>0</v>
      </c>
      <c r="F8719" s="7" t="n">
        <v>1</v>
      </c>
      <c r="G8719" s="7" t="n">
        <v>140.57</v>
      </c>
    </row>
    <row r="8720" customFormat="false" ht="15" hidden="false" customHeight="false" outlineLevel="0" collapsed="false">
      <c r="A8720" s="7" t="s">
        <v>24</v>
      </c>
      <c r="B8720" s="7" t="s">
        <v>584</v>
      </c>
      <c r="C8720" s="7" t="s">
        <v>1485</v>
      </c>
      <c r="D8720" s="7" t="n">
        <v>1</v>
      </c>
      <c r="E8720" s="7" t="n">
        <v>107.76</v>
      </c>
      <c r="F8720" s="7" t="n">
        <v>0</v>
      </c>
      <c r="G8720" s="7" t="n">
        <v>0</v>
      </c>
    </row>
    <row r="8721" customFormat="false" ht="15" hidden="false" customHeight="false" outlineLevel="0" collapsed="false">
      <c r="A8721" s="7" t="s">
        <v>24</v>
      </c>
      <c r="B8721" s="7" t="s">
        <v>608</v>
      </c>
      <c r="C8721" s="7" t="s">
        <v>1440</v>
      </c>
      <c r="D8721" s="7" t="n">
        <v>2</v>
      </c>
      <c r="E8721" s="7" t="n">
        <v>170.08</v>
      </c>
      <c r="F8721" s="7" t="n">
        <v>0</v>
      </c>
      <c r="G8721" s="7" t="n">
        <v>0</v>
      </c>
    </row>
    <row r="8722" customFormat="false" ht="15" hidden="false" customHeight="false" outlineLevel="0" collapsed="false">
      <c r="A8722" s="7" t="s">
        <v>24</v>
      </c>
      <c r="B8722" s="7" t="s">
        <v>588</v>
      </c>
      <c r="C8722" s="7" t="s">
        <v>1486</v>
      </c>
      <c r="D8722" s="7" t="n">
        <v>2</v>
      </c>
      <c r="E8722" s="7" t="n">
        <v>189.26</v>
      </c>
      <c r="F8722" s="7" t="n">
        <v>0</v>
      </c>
      <c r="G8722" s="7" t="n">
        <v>0</v>
      </c>
    </row>
    <row r="8723" customFormat="false" ht="15" hidden="false" customHeight="false" outlineLevel="0" collapsed="false">
      <c r="A8723" s="7" t="s">
        <v>24</v>
      </c>
      <c r="B8723" s="7" t="s">
        <v>477</v>
      </c>
      <c r="C8723" s="7" t="s">
        <v>1486</v>
      </c>
      <c r="D8723" s="7" t="n">
        <v>2</v>
      </c>
      <c r="E8723" s="7" t="n">
        <v>189</v>
      </c>
      <c r="F8723" s="7" t="n">
        <v>0</v>
      </c>
      <c r="G8723" s="7" t="n">
        <v>0</v>
      </c>
    </row>
    <row r="8724" customFormat="false" ht="15" hidden="false" customHeight="false" outlineLevel="0" collapsed="false">
      <c r="A8724" s="7" t="s">
        <v>24</v>
      </c>
      <c r="B8724" s="7" t="s">
        <v>591</v>
      </c>
      <c r="C8724" s="7" t="s">
        <v>1486</v>
      </c>
      <c r="D8724" s="7" t="n">
        <v>2</v>
      </c>
      <c r="E8724" s="7" t="n">
        <v>189</v>
      </c>
      <c r="F8724" s="7" t="n">
        <v>0</v>
      </c>
      <c r="G8724" s="7" t="n">
        <v>0</v>
      </c>
    </row>
    <row r="8725" customFormat="false" ht="15" hidden="false" customHeight="false" outlineLevel="0" collapsed="false">
      <c r="A8725" s="7" t="s">
        <v>24</v>
      </c>
      <c r="B8725" s="7" t="s">
        <v>473</v>
      </c>
      <c r="C8725" s="7" t="s">
        <v>1486</v>
      </c>
      <c r="D8725" s="7" t="n">
        <v>0</v>
      </c>
      <c r="E8725" s="7" t="n">
        <v>0</v>
      </c>
      <c r="F8725" s="7" t="n">
        <v>1</v>
      </c>
      <c r="G8725" s="7" t="n">
        <v>94.63</v>
      </c>
    </row>
    <row r="8726" customFormat="false" ht="15" hidden="false" customHeight="false" outlineLevel="0" collapsed="false">
      <c r="A8726" s="7" t="s">
        <v>24</v>
      </c>
      <c r="B8726" s="7" t="s">
        <v>287</v>
      </c>
      <c r="C8726" s="7" t="s">
        <v>1387</v>
      </c>
      <c r="D8726" s="7" t="n">
        <v>2</v>
      </c>
      <c r="E8726" s="7" t="n">
        <v>210.84</v>
      </c>
      <c r="F8726" s="7" t="n">
        <v>0</v>
      </c>
      <c r="G8726" s="7" t="n">
        <v>0</v>
      </c>
    </row>
    <row r="8727" customFormat="false" ht="15" hidden="false" customHeight="false" outlineLevel="0" collapsed="false">
      <c r="A8727" s="7" t="s">
        <v>24</v>
      </c>
      <c r="B8727" s="7" t="s">
        <v>824</v>
      </c>
      <c r="C8727" s="7" t="s">
        <v>1527</v>
      </c>
      <c r="D8727" s="7" t="n">
        <v>1</v>
      </c>
      <c r="E8727" s="7" t="n">
        <v>85.04</v>
      </c>
      <c r="F8727" s="7" t="n">
        <v>0</v>
      </c>
      <c r="G8727" s="7" t="n">
        <v>0</v>
      </c>
    </row>
    <row r="8728" customFormat="false" ht="15" hidden="false" customHeight="false" outlineLevel="0" collapsed="false">
      <c r="A8728" s="7" t="s">
        <v>24</v>
      </c>
      <c r="B8728" s="7" t="s">
        <v>818</v>
      </c>
      <c r="C8728" s="7" t="s">
        <v>1527</v>
      </c>
      <c r="D8728" s="7" t="n">
        <v>0</v>
      </c>
      <c r="E8728" s="7" t="n">
        <v>0</v>
      </c>
      <c r="F8728" s="7" t="n">
        <v>1</v>
      </c>
      <c r="G8728" s="7" t="n">
        <v>85.26</v>
      </c>
    </row>
    <row r="8729" customFormat="false" ht="15" hidden="false" customHeight="false" outlineLevel="0" collapsed="false">
      <c r="A8729" s="7" t="s">
        <v>24</v>
      </c>
      <c r="B8729" s="7" t="s">
        <v>274</v>
      </c>
      <c r="C8729" s="7" t="s">
        <v>1487</v>
      </c>
      <c r="D8729" s="7" t="n">
        <v>1</v>
      </c>
      <c r="E8729" s="7" t="n">
        <v>189.32</v>
      </c>
      <c r="F8729" s="7" t="n">
        <v>0</v>
      </c>
      <c r="G8729" s="7" t="n">
        <v>0</v>
      </c>
    </row>
    <row r="8730" customFormat="false" ht="15" hidden="false" customHeight="false" outlineLevel="0" collapsed="false">
      <c r="A8730" s="7" t="s">
        <v>24</v>
      </c>
      <c r="B8730" s="7" t="s">
        <v>542</v>
      </c>
      <c r="C8730" s="7" t="s">
        <v>1489</v>
      </c>
      <c r="D8730" s="7" t="n">
        <v>1</v>
      </c>
      <c r="E8730" s="7" t="n">
        <v>56.67</v>
      </c>
      <c r="F8730" s="7" t="n">
        <v>0</v>
      </c>
      <c r="G8730" s="7" t="n">
        <v>0</v>
      </c>
    </row>
    <row r="8731" customFormat="false" ht="15" hidden="false" customHeight="false" outlineLevel="0" collapsed="false">
      <c r="A8731" s="7" t="s">
        <v>24</v>
      </c>
      <c r="B8731" s="7" t="s">
        <v>562</v>
      </c>
      <c r="C8731" s="7" t="s">
        <v>1401</v>
      </c>
      <c r="D8731" s="7" t="n">
        <v>0</v>
      </c>
      <c r="E8731" s="7" t="n">
        <v>0</v>
      </c>
      <c r="F8731" s="7" t="n">
        <v>10</v>
      </c>
      <c r="G8731" s="7" t="n">
        <v>2073.26</v>
      </c>
    </row>
    <row r="8732" customFormat="false" ht="15" hidden="false" customHeight="false" outlineLevel="0" collapsed="false">
      <c r="A8732" s="7" t="s">
        <v>24</v>
      </c>
      <c r="B8732" s="7" t="s">
        <v>306</v>
      </c>
      <c r="C8732" s="7" t="s">
        <v>1407</v>
      </c>
      <c r="D8732" s="7" t="n">
        <v>6</v>
      </c>
      <c r="E8732" s="7" t="n">
        <v>120.49</v>
      </c>
      <c r="F8732" s="7" t="n">
        <v>36</v>
      </c>
      <c r="G8732" s="7" t="n">
        <v>722.99</v>
      </c>
    </row>
    <row r="8733" customFormat="false" ht="15" hidden="false" customHeight="false" outlineLevel="0" collapsed="false">
      <c r="A8733" s="7" t="s">
        <v>24</v>
      </c>
      <c r="B8733" s="7" t="s">
        <v>306</v>
      </c>
      <c r="C8733" s="7" t="s">
        <v>1407</v>
      </c>
      <c r="D8733" s="7" t="n">
        <v>6</v>
      </c>
      <c r="E8733" s="7" t="n">
        <v>116.21</v>
      </c>
      <c r="F8733" s="7" t="n">
        <v>0</v>
      </c>
      <c r="G8733" s="7" t="n">
        <v>0</v>
      </c>
    </row>
    <row r="8734" customFormat="false" ht="15" hidden="false" customHeight="false" outlineLevel="0" collapsed="false">
      <c r="A8734" s="7" t="s">
        <v>24</v>
      </c>
      <c r="B8734" s="7" t="s">
        <v>122</v>
      </c>
      <c r="C8734" s="7" t="s">
        <v>1421</v>
      </c>
      <c r="D8734" s="7" t="n">
        <v>6</v>
      </c>
      <c r="E8734" s="7" t="n">
        <v>264.47</v>
      </c>
      <c r="F8734" s="7" t="n">
        <v>0</v>
      </c>
      <c r="G8734" s="7" t="n">
        <v>0</v>
      </c>
    </row>
    <row r="8735" customFormat="false" ht="15" hidden="false" customHeight="false" outlineLevel="0" collapsed="false">
      <c r="A8735" s="7" t="s">
        <v>24</v>
      </c>
      <c r="B8735" s="7" t="s">
        <v>192</v>
      </c>
      <c r="C8735" s="7" t="s">
        <v>1311</v>
      </c>
      <c r="D8735" s="7" t="n">
        <v>8</v>
      </c>
      <c r="E8735" s="7" t="n">
        <v>239.68</v>
      </c>
      <c r="F8735" s="7" t="n">
        <v>0</v>
      </c>
      <c r="G8735" s="7" t="n">
        <v>0</v>
      </c>
    </row>
    <row r="8736" customFormat="false" ht="15" hidden="false" customHeight="false" outlineLevel="0" collapsed="false">
      <c r="A8736" s="7" t="s">
        <v>24</v>
      </c>
      <c r="B8736" s="7" t="s">
        <v>192</v>
      </c>
      <c r="C8736" s="7" t="s">
        <v>1311</v>
      </c>
      <c r="D8736" s="7" t="n">
        <v>14</v>
      </c>
      <c r="E8736" s="7" t="n">
        <v>550.56</v>
      </c>
      <c r="F8736" s="7" t="n">
        <v>0</v>
      </c>
      <c r="G8736" s="7" t="n">
        <v>0</v>
      </c>
    </row>
    <row r="8737" customFormat="false" ht="15" hidden="false" customHeight="false" outlineLevel="0" collapsed="false">
      <c r="A8737" s="7" t="s">
        <v>24</v>
      </c>
      <c r="B8737" s="7" t="s">
        <v>162</v>
      </c>
      <c r="C8737" s="7" t="s">
        <v>1429</v>
      </c>
      <c r="D8737" s="7" t="n">
        <v>24</v>
      </c>
      <c r="E8737" s="7" t="n">
        <v>891.41</v>
      </c>
      <c r="F8737" s="7" t="n">
        <v>6</v>
      </c>
      <c r="G8737" s="7" t="n">
        <v>222.85</v>
      </c>
    </row>
    <row r="8738" customFormat="false" ht="15" hidden="false" customHeight="false" outlineLevel="0" collapsed="false">
      <c r="A8738" s="7" t="s">
        <v>24</v>
      </c>
      <c r="B8738" s="7" t="s">
        <v>279</v>
      </c>
      <c r="C8738" s="7" t="s">
        <v>1432</v>
      </c>
      <c r="D8738" s="7" t="n">
        <v>9</v>
      </c>
      <c r="E8738" s="7" t="n">
        <v>353.94</v>
      </c>
      <c r="F8738" s="7" t="n">
        <v>0</v>
      </c>
      <c r="G8738" s="7" t="n">
        <v>0</v>
      </c>
    </row>
    <row r="8739" customFormat="false" ht="15" hidden="false" customHeight="false" outlineLevel="0" collapsed="false">
      <c r="A8739" s="7" t="s">
        <v>24</v>
      </c>
      <c r="B8739" s="7" t="s">
        <v>105</v>
      </c>
      <c r="C8739" s="7" t="s">
        <v>1453</v>
      </c>
      <c r="D8739" s="7" t="n">
        <v>3</v>
      </c>
      <c r="E8739" s="7" t="n">
        <v>101.79</v>
      </c>
      <c r="F8739" s="7" t="n">
        <v>0</v>
      </c>
      <c r="G8739" s="7" t="n">
        <v>0</v>
      </c>
    </row>
    <row r="8740" customFormat="false" ht="15" hidden="false" customHeight="false" outlineLevel="0" collapsed="false">
      <c r="A8740" s="7" t="s">
        <v>24</v>
      </c>
      <c r="B8740" s="7" t="s">
        <v>774</v>
      </c>
      <c r="C8740" s="7" t="s">
        <v>1553</v>
      </c>
      <c r="D8740" s="7" t="n">
        <v>0</v>
      </c>
      <c r="E8740" s="7" t="n">
        <v>0</v>
      </c>
      <c r="F8740" s="7" t="n">
        <v>-1</v>
      </c>
      <c r="G8740" s="7" t="n">
        <v>-246.04</v>
      </c>
    </row>
    <row r="8741" customFormat="false" ht="15" hidden="false" customHeight="false" outlineLevel="0" collapsed="false">
      <c r="A8741" s="7" t="s">
        <v>24</v>
      </c>
      <c r="B8741" s="7" t="s">
        <v>86</v>
      </c>
      <c r="C8741" s="7" t="s">
        <v>1271</v>
      </c>
      <c r="D8741" s="7" t="n">
        <v>0</v>
      </c>
      <c r="E8741" s="7" t="n">
        <v>0</v>
      </c>
      <c r="F8741" s="7" t="n">
        <v>2</v>
      </c>
      <c r="G8741" s="7" t="n">
        <v>234.27</v>
      </c>
    </row>
    <row r="8742" customFormat="false" ht="15" hidden="false" customHeight="false" outlineLevel="0" collapsed="false">
      <c r="A8742" s="7" t="s">
        <v>24</v>
      </c>
      <c r="B8742" s="7" t="s">
        <v>98</v>
      </c>
      <c r="C8742" s="7" t="s">
        <v>1271</v>
      </c>
      <c r="D8742" s="7" t="n">
        <v>0</v>
      </c>
      <c r="E8742" s="7" t="n">
        <v>0</v>
      </c>
      <c r="F8742" s="7" t="n">
        <v>2</v>
      </c>
      <c r="G8742" s="7" t="n">
        <v>234.27</v>
      </c>
    </row>
    <row r="8743" customFormat="false" ht="15" hidden="false" customHeight="false" outlineLevel="0" collapsed="false">
      <c r="A8743" s="7" t="s">
        <v>24</v>
      </c>
      <c r="B8743" s="7" t="s">
        <v>88</v>
      </c>
      <c r="C8743" s="7" t="s">
        <v>1271</v>
      </c>
      <c r="D8743" s="7" t="n">
        <v>0</v>
      </c>
      <c r="E8743" s="7" t="n">
        <v>0</v>
      </c>
      <c r="F8743" s="7" t="n">
        <v>2</v>
      </c>
      <c r="G8743" s="7" t="n">
        <v>234.27</v>
      </c>
    </row>
    <row r="8744" customFormat="false" ht="15" hidden="false" customHeight="false" outlineLevel="0" collapsed="false">
      <c r="A8744" s="7" t="s">
        <v>24</v>
      </c>
      <c r="B8744" s="7" t="s">
        <v>206</v>
      </c>
      <c r="C8744" s="7" t="s">
        <v>1271</v>
      </c>
      <c r="D8744" s="7" t="n">
        <v>0</v>
      </c>
      <c r="E8744" s="7" t="n">
        <v>0</v>
      </c>
      <c r="F8744" s="7" t="n">
        <v>2</v>
      </c>
      <c r="G8744" s="7" t="n">
        <v>234.27</v>
      </c>
    </row>
    <row r="8745" customFormat="false" ht="15" hidden="false" customHeight="false" outlineLevel="0" collapsed="false">
      <c r="A8745" s="7" t="s">
        <v>24</v>
      </c>
      <c r="B8745" s="7" t="s">
        <v>718</v>
      </c>
      <c r="C8745" s="7" t="s">
        <v>1520</v>
      </c>
      <c r="D8745" s="7" t="n">
        <v>0</v>
      </c>
      <c r="E8745" s="7" t="n">
        <v>0</v>
      </c>
      <c r="F8745" s="7" t="n">
        <v>2</v>
      </c>
      <c r="G8745" s="7" t="n">
        <v>784.56</v>
      </c>
    </row>
    <row r="8746" customFormat="false" ht="15" hidden="false" customHeight="false" outlineLevel="0" collapsed="false">
      <c r="A8746" s="7" t="s">
        <v>24</v>
      </c>
      <c r="B8746" s="7" t="s">
        <v>867</v>
      </c>
      <c r="C8746" s="7" t="s">
        <v>1559</v>
      </c>
      <c r="D8746" s="7" t="n">
        <v>0</v>
      </c>
      <c r="E8746" s="7" t="n">
        <v>0</v>
      </c>
      <c r="F8746" s="7" t="n">
        <v>-2</v>
      </c>
      <c r="G8746" s="7" t="n">
        <v>-784.64</v>
      </c>
    </row>
    <row r="8747" customFormat="false" ht="15" hidden="false" customHeight="false" outlineLevel="0" collapsed="false">
      <c r="A8747" s="7" t="s">
        <v>24</v>
      </c>
      <c r="B8747" s="7" t="s">
        <v>874</v>
      </c>
      <c r="C8747" s="7" t="s">
        <v>1559</v>
      </c>
      <c r="D8747" s="7" t="n">
        <v>0</v>
      </c>
      <c r="E8747" s="7" t="n">
        <v>0</v>
      </c>
      <c r="F8747" s="7" t="n">
        <v>-1</v>
      </c>
      <c r="G8747" s="7" t="n">
        <v>-392.32</v>
      </c>
    </row>
    <row r="8748" customFormat="false" ht="15" hidden="false" customHeight="false" outlineLevel="0" collapsed="false">
      <c r="A8748" s="7" t="s">
        <v>24</v>
      </c>
      <c r="B8748" s="7" t="s">
        <v>398</v>
      </c>
      <c r="C8748" s="7" t="s">
        <v>1277</v>
      </c>
      <c r="D8748" s="7" t="n">
        <v>0</v>
      </c>
      <c r="E8748" s="7" t="n">
        <v>0</v>
      </c>
      <c r="F8748" s="7" t="n">
        <v>1</v>
      </c>
      <c r="G8748" s="7" t="n">
        <v>85</v>
      </c>
    </row>
    <row r="8749" customFormat="false" ht="15" hidden="false" customHeight="false" outlineLevel="0" collapsed="false">
      <c r="A8749" s="7" t="s">
        <v>24</v>
      </c>
      <c r="B8749" s="7" t="s">
        <v>339</v>
      </c>
      <c r="C8749" s="7" t="s">
        <v>1277</v>
      </c>
      <c r="D8749" s="7" t="n">
        <v>2</v>
      </c>
      <c r="E8749" s="7" t="n">
        <v>169.99</v>
      </c>
      <c r="F8749" s="7" t="n">
        <v>0</v>
      </c>
      <c r="G8749" s="7" t="n">
        <v>0</v>
      </c>
    </row>
    <row r="8750" customFormat="false" ht="15" hidden="false" customHeight="false" outlineLevel="0" collapsed="false">
      <c r="A8750" s="7" t="s">
        <v>24</v>
      </c>
      <c r="B8750" s="7" t="s">
        <v>386</v>
      </c>
      <c r="C8750" s="7" t="s">
        <v>1278</v>
      </c>
      <c r="D8750" s="7" t="n">
        <v>0</v>
      </c>
      <c r="E8750" s="7" t="n">
        <v>0</v>
      </c>
      <c r="F8750" s="7" t="n">
        <v>2</v>
      </c>
      <c r="G8750" s="7" t="n">
        <v>271.77</v>
      </c>
    </row>
    <row r="8751" customFormat="false" ht="15" hidden="false" customHeight="false" outlineLevel="0" collapsed="false">
      <c r="A8751" s="7" t="s">
        <v>24</v>
      </c>
      <c r="B8751" s="7" t="s">
        <v>659</v>
      </c>
      <c r="C8751" s="7" t="s">
        <v>1279</v>
      </c>
      <c r="D8751" s="7" t="n">
        <v>2</v>
      </c>
      <c r="E8751" s="7" t="n">
        <v>210</v>
      </c>
      <c r="F8751" s="7" t="n">
        <v>0</v>
      </c>
      <c r="G8751" s="7" t="n">
        <v>0</v>
      </c>
    </row>
    <row r="8752" customFormat="false" ht="15" hidden="false" customHeight="false" outlineLevel="0" collapsed="false">
      <c r="A8752" s="7" t="s">
        <v>24</v>
      </c>
      <c r="B8752" s="7" t="s">
        <v>247</v>
      </c>
      <c r="C8752" s="7" t="s">
        <v>1280</v>
      </c>
      <c r="D8752" s="7" t="n">
        <v>1</v>
      </c>
      <c r="E8752" s="7" t="n">
        <v>130</v>
      </c>
      <c r="F8752" s="7" t="n">
        <v>0</v>
      </c>
      <c r="G8752" s="7" t="n">
        <v>0</v>
      </c>
    </row>
    <row r="8753" customFormat="false" ht="15" hidden="false" customHeight="false" outlineLevel="0" collapsed="false">
      <c r="A8753" s="7" t="s">
        <v>24</v>
      </c>
      <c r="B8753" s="7" t="s">
        <v>559</v>
      </c>
      <c r="C8753" s="7" t="s">
        <v>1283</v>
      </c>
      <c r="D8753" s="7" t="n">
        <v>0</v>
      </c>
      <c r="E8753" s="7" t="n">
        <v>0</v>
      </c>
      <c r="F8753" s="7" t="n">
        <v>1</v>
      </c>
      <c r="G8753" s="7" t="n">
        <v>115</v>
      </c>
    </row>
    <row r="8754" customFormat="false" ht="15" hidden="false" customHeight="false" outlineLevel="0" collapsed="false">
      <c r="A8754" s="7" t="s">
        <v>24</v>
      </c>
      <c r="B8754" s="7" t="s">
        <v>543</v>
      </c>
      <c r="C8754" s="7" t="s">
        <v>1283</v>
      </c>
      <c r="D8754" s="7" t="n">
        <v>0</v>
      </c>
      <c r="E8754" s="7" t="n">
        <v>0</v>
      </c>
      <c r="F8754" s="7" t="n">
        <v>1</v>
      </c>
      <c r="G8754" s="7" t="n">
        <v>115</v>
      </c>
    </row>
    <row r="8755" customFormat="false" ht="15" hidden="false" customHeight="false" outlineLevel="0" collapsed="false">
      <c r="A8755" s="7" t="s">
        <v>24</v>
      </c>
      <c r="B8755" s="7" t="s">
        <v>463</v>
      </c>
      <c r="C8755" s="7" t="s">
        <v>1283</v>
      </c>
      <c r="D8755" s="7" t="n">
        <v>2</v>
      </c>
      <c r="E8755" s="7" t="n">
        <v>198</v>
      </c>
      <c r="F8755" s="7" t="n">
        <v>0</v>
      </c>
      <c r="G8755" s="7" t="n">
        <v>0</v>
      </c>
    </row>
    <row r="8756" customFormat="false" ht="15" hidden="false" customHeight="false" outlineLevel="0" collapsed="false">
      <c r="A8756" s="7" t="s">
        <v>24</v>
      </c>
      <c r="B8756" s="7" t="s">
        <v>413</v>
      </c>
      <c r="C8756" s="7" t="s">
        <v>1284</v>
      </c>
      <c r="D8756" s="7" t="n">
        <v>1</v>
      </c>
      <c r="E8756" s="7" t="n">
        <v>170</v>
      </c>
      <c r="F8756" s="7" t="n">
        <v>0</v>
      </c>
      <c r="G8756" s="7" t="n">
        <v>0</v>
      </c>
    </row>
    <row r="8757" customFormat="false" ht="15" hidden="false" customHeight="false" outlineLevel="0" collapsed="false">
      <c r="A8757" s="7" t="s">
        <v>24</v>
      </c>
      <c r="B8757" s="7" t="s">
        <v>106</v>
      </c>
      <c r="C8757" s="7" t="s">
        <v>1291</v>
      </c>
      <c r="D8757" s="7" t="n">
        <v>2</v>
      </c>
      <c r="E8757" s="7" t="n">
        <v>65.47</v>
      </c>
      <c r="F8757" s="7" t="n">
        <v>0</v>
      </c>
      <c r="G8757" s="7" t="n">
        <v>0</v>
      </c>
    </row>
    <row r="8758" customFormat="false" ht="15" hidden="false" customHeight="false" outlineLevel="0" collapsed="false">
      <c r="A8758" s="7" t="s">
        <v>24</v>
      </c>
      <c r="B8758" s="7" t="s">
        <v>106</v>
      </c>
      <c r="C8758" s="7" t="s">
        <v>1291</v>
      </c>
      <c r="D8758" s="7" t="n">
        <v>0</v>
      </c>
      <c r="E8758" s="7" t="n">
        <v>0</v>
      </c>
      <c r="F8758" s="7" t="n">
        <v>4</v>
      </c>
      <c r="G8758" s="7" t="n">
        <v>159.18</v>
      </c>
    </row>
    <row r="8759" customFormat="false" ht="15" hidden="false" customHeight="false" outlineLevel="0" collapsed="false">
      <c r="A8759" s="7" t="s">
        <v>24</v>
      </c>
      <c r="B8759" s="7" t="s">
        <v>96</v>
      </c>
      <c r="C8759" s="7" t="s">
        <v>1291</v>
      </c>
      <c r="D8759" s="7" t="n">
        <v>4</v>
      </c>
      <c r="E8759" s="7" t="n">
        <v>130.94</v>
      </c>
      <c r="F8759" s="7" t="n">
        <v>0</v>
      </c>
      <c r="G8759" s="7" t="n">
        <v>0</v>
      </c>
    </row>
    <row r="8760" customFormat="false" ht="15" hidden="false" customHeight="false" outlineLevel="0" collapsed="false">
      <c r="A8760" s="7" t="s">
        <v>24</v>
      </c>
      <c r="B8760" s="7" t="s">
        <v>110</v>
      </c>
      <c r="C8760" s="7" t="s">
        <v>1291</v>
      </c>
      <c r="D8760" s="7" t="n">
        <v>0</v>
      </c>
      <c r="E8760" s="7" t="n">
        <v>0</v>
      </c>
      <c r="F8760" s="7" t="n">
        <v>5</v>
      </c>
      <c r="G8760" s="7" t="n">
        <v>198.97</v>
      </c>
    </row>
    <row r="8761" customFormat="false" ht="15" hidden="false" customHeight="false" outlineLevel="0" collapsed="false">
      <c r="A8761" s="7" t="s">
        <v>24</v>
      </c>
      <c r="B8761" s="7" t="s">
        <v>110</v>
      </c>
      <c r="C8761" s="7" t="s">
        <v>1291</v>
      </c>
      <c r="D8761" s="7" t="n">
        <v>2</v>
      </c>
      <c r="E8761" s="7" t="n">
        <v>65.46</v>
      </c>
      <c r="F8761" s="7" t="n">
        <v>0</v>
      </c>
      <c r="G8761" s="7" t="n">
        <v>0</v>
      </c>
    </row>
    <row r="8762" customFormat="false" ht="15" hidden="false" customHeight="false" outlineLevel="0" collapsed="false">
      <c r="A8762" s="7" t="s">
        <v>24</v>
      </c>
      <c r="B8762" s="7" t="s">
        <v>173</v>
      </c>
      <c r="C8762" s="7" t="s">
        <v>1291</v>
      </c>
      <c r="D8762" s="7" t="n">
        <v>0</v>
      </c>
      <c r="E8762" s="7" t="n">
        <v>0</v>
      </c>
      <c r="F8762" s="7" t="n">
        <v>6</v>
      </c>
      <c r="G8762" s="7" t="n">
        <v>238.76</v>
      </c>
    </row>
    <row r="8763" customFormat="false" ht="15" hidden="false" customHeight="false" outlineLevel="0" collapsed="false">
      <c r="A8763" s="7" t="s">
        <v>24</v>
      </c>
      <c r="B8763" s="7" t="s">
        <v>173</v>
      </c>
      <c r="C8763" s="7" t="s">
        <v>1291</v>
      </c>
      <c r="D8763" s="7" t="n">
        <v>2</v>
      </c>
      <c r="E8763" s="7" t="n">
        <v>65.47</v>
      </c>
      <c r="F8763" s="7" t="n">
        <v>0</v>
      </c>
      <c r="G8763" s="7" t="n">
        <v>0</v>
      </c>
    </row>
    <row r="8764" customFormat="false" ht="15" hidden="false" customHeight="false" outlineLevel="0" collapsed="false">
      <c r="A8764" s="7" t="s">
        <v>24</v>
      </c>
      <c r="B8764" s="7" t="s">
        <v>839</v>
      </c>
      <c r="C8764" s="7" t="s">
        <v>1291</v>
      </c>
      <c r="D8764" s="7" t="n">
        <v>0</v>
      </c>
      <c r="E8764" s="7" t="n">
        <v>0</v>
      </c>
      <c r="F8764" s="7" t="n">
        <v>3</v>
      </c>
      <c r="G8764" s="7" t="n">
        <v>119.39</v>
      </c>
    </row>
    <row r="8765" customFormat="false" ht="15" hidden="false" customHeight="false" outlineLevel="0" collapsed="false">
      <c r="A8765" s="7" t="s">
        <v>24</v>
      </c>
      <c r="B8765" s="7" t="s">
        <v>319</v>
      </c>
      <c r="C8765" s="7" t="s">
        <v>1292</v>
      </c>
      <c r="D8765" s="7" t="n">
        <v>3</v>
      </c>
      <c r="E8765" s="7" t="n">
        <v>112.37</v>
      </c>
      <c r="F8765" s="7" t="n">
        <v>0</v>
      </c>
      <c r="G8765" s="7" t="n">
        <v>0</v>
      </c>
    </row>
    <row r="8766" customFormat="false" ht="15" hidden="false" customHeight="false" outlineLevel="0" collapsed="false">
      <c r="A8766" s="7" t="s">
        <v>24</v>
      </c>
      <c r="B8766" s="7" t="s">
        <v>290</v>
      </c>
      <c r="C8766" s="7" t="s">
        <v>1292</v>
      </c>
      <c r="D8766" s="7" t="n">
        <v>3</v>
      </c>
      <c r="E8766" s="7" t="n">
        <v>112.37</v>
      </c>
      <c r="F8766" s="7" t="n">
        <v>0</v>
      </c>
      <c r="G8766" s="7" t="n">
        <v>0</v>
      </c>
    </row>
    <row r="8767" customFormat="false" ht="15" hidden="false" customHeight="false" outlineLevel="0" collapsed="false">
      <c r="A8767" s="7" t="s">
        <v>24</v>
      </c>
      <c r="B8767" s="7" t="s">
        <v>251</v>
      </c>
      <c r="C8767" s="7" t="s">
        <v>1293</v>
      </c>
      <c r="D8767" s="7" t="n">
        <v>6</v>
      </c>
      <c r="E8767" s="7" t="n">
        <v>238.77</v>
      </c>
      <c r="F8767" s="7" t="n">
        <v>2</v>
      </c>
      <c r="G8767" s="7" t="n">
        <v>68.98</v>
      </c>
    </row>
    <row r="8768" customFormat="false" ht="15" hidden="false" customHeight="false" outlineLevel="0" collapsed="false">
      <c r="A8768" s="7" t="s">
        <v>24</v>
      </c>
      <c r="B8768" s="7" t="s">
        <v>251</v>
      </c>
      <c r="C8768" s="7" t="s">
        <v>1293</v>
      </c>
      <c r="D8768" s="7" t="n">
        <v>2</v>
      </c>
      <c r="E8768" s="7" t="n">
        <v>70.81</v>
      </c>
      <c r="F8768" s="7" t="n">
        <v>0</v>
      </c>
      <c r="G8768" s="7" t="n">
        <v>0</v>
      </c>
    </row>
    <row r="8769" customFormat="false" ht="15" hidden="false" customHeight="false" outlineLevel="0" collapsed="false">
      <c r="A8769" s="7" t="s">
        <v>24</v>
      </c>
      <c r="B8769" s="7" t="s">
        <v>260</v>
      </c>
      <c r="C8769" s="7" t="s">
        <v>1293</v>
      </c>
      <c r="D8769" s="7" t="n">
        <v>3</v>
      </c>
      <c r="E8769" s="7" t="n">
        <v>119.38</v>
      </c>
      <c r="F8769" s="7" t="n">
        <v>2</v>
      </c>
      <c r="G8769" s="7" t="n">
        <v>68.98</v>
      </c>
    </row>
    <row r="8770" customFormat="false" ht="15" hidden="false" customHeight="false" outlineLevel="0" collapsed="false">
      <c r="A8770" s="7" t="s">
        <v>24</v>
      </c>
      <c r="B8770" s="7" t="s">
        <v>296</v>
      </c>
      <c r="C8770" s="7" t="s">
        <v>1294</v>
      </c>
      <c r="D8770" s="7" t="n">
        <v>8</v>
      </c>
      <c r="E8770" s="7" t="n">
        <v>243.36</v>
      </c>
      <c r="F8770" s="7" t="n">
        <v>0</v>
      </c>
      <c r="G8770" s="7" t="n">
        <v>0</v>
      </c>
    </row>
    <row r="8771" customFormat="false" ht="15" hidden="false" customHeight="false" outlineLevel="0" collapsed="false">
      <c r="A8771" s="7" t="s">
        <v>24</v>
      </c>
      <c r="B8771" s="7" t="s">
        <v>164</v>
      </c>
      <c r="C8771" s="7" t="s">
        <v>1295</v>
      </c>
      <c r="D8771" s="7" t="n">
        <v>6</v>
      </c>
      <c r="E8771" s="7" t="n">
        <v>120.65</v>
      </c>
      <c r="F8771" s="7" t="n">
        <v>0</v>
      </c>
      <c r="G8771" s="7" t="n">
        <v>0</v>
      </c>
    </row>
    <row r="8772" customFormat="false" ht="15" hidden="false" customHeight="false" outlineLevel="0" collapsed="false">
      <c r="A8772" s="7" t="s">
        <v>24</v>
      </c>
      <c r="B8772" s="7" t="s">
        <v>503</v>
      </c>
      <c r="C8772" s="7" t="s">
        <v>1300</v>
      </c>
      <c r="D8772" s="7" t="n">
        <v>0</v>
      </c>
      <c r="E8772" s="7" t="n">
        <v>0</v>
      </c>
      <c r="F8772" s="7" t="n">
        <v>3</v>
      </c>
      <c r="G8772" s="7" t="n">
        <v>199.53</v>
      </c>
    </row>
    <row r="8773" customFormat="false" ht="15" hidden="false" customHeight="false" outlineLevel="0" collapsed="false">
      <c r="A8773" s="7" t="s">
        <v>24</v>
      </c>
      <c r="B8773" s="7" t="s">
        <v>256</v>
      </c>
      <c r="C8773" s="7" t="s">
        <v>1301</v>
      </c>
      <c r="D8773" s="7" t="n">
        <v>0</v>
      </c>
      <c r="E8773" s="7" t="n">
        <v>0</v>
      </c>
      <c r="F8773" s="7" t="n">
        <v>5</v>
      </c>
      <c r="G8773" s="7" t="n">
        <v>172.43</v>
      </c>
    </row>
    <row r="8774" customFormat="false" ht="15" hidden="false" customHeight="false" outlineLevel="0" collapsed="false">
      <c r="A8774" s="7" t="s">
        <v>24</v>
      </c>
      <c r="B8774" s="7" t="s">
        <v>219</v>
      </c>
      <c r="C8774" s="7" t="s">
        <v>1302</v>
      </c>
      <c r="D8774" s="7" t="n">
        <v>0</v>
      </c>
      <c r="E8774" s="7" t="n">
        <v>0</v>
      </c>
      <c r="F8774" s="7" t="n">
        <v>6</v>
      </c>
      <c r="G8774" s="7" t="n">
        <v>219.1</v>
      </c>
    </row>
    <row r="8775" customFormat="false" ht="15" hidden="false" customHeight="false" outlineLevel="0" collapsed="false">
      <c r="A8775" s="7" t="s">
        <v>24</v>
      </c>
      <c r="B8775" s="7" t="s">
        <v>136</v>
      </c>
      <c r="C8775" s="7" t="s">
        <v>1303</v>
      </c>
      <c r="D8775" s="7" t="n">
        <v>4</v>
      </c>
      <c r="E8775" s="7" t="n">
        <v>412.29</v>
      </c>
      <c r="F8775" s="7" t="n">
        <v>0</v>
      </c>
      <c r="G8775" s="7" t="n">
        <v>0</v>
      </c>
    </row>
    <row r="8776" customFormat="false" ht="15" hidden="false" customHeight="false" outlineLevel="0" collapsed="false">
      <c r="A8776" s="7" t="s">
        <v>24</v>
      </c>
      <c r="B8776" s="7" t="s">
        <v>187</v>
      </c>
      <c r="C8776" s="7" t="s">
        <v>1309</v>
      </c>
      <c r="D8776" s="7" t="n">
        <v>2</v>
      </c>
      <c r="E8776" s="7" t="n">
        <v>150</v>
      </c>
      <c r="F8776" s="7" t="n">
        <v>4</v>
      </c>
      <c r="G8776" s="7" t="n">
        <v>300</v>
      </c>
    </row>
    <row r="8777" customFormat="false" ht="15" hidden="false" customHeight="false" outlineLevel="0" collapsed="false">
      <c r="A8777" s="7" t="s">
        <v>24</v>
      </c>
      <c r="B8777" s="7" t="s">
        <v>887</v>
      </c>
      <c r="C8777" s="7" t="s">
        <v>1560</v>
      </c>
      <c r="D8777" s="7" t="n">
        <v>0</v>
      </c>
      <c r="E8777" s="7" t="n">
        <v>0</v>
      </c>
      <c r="F8777" s="7" t="n">
        <v>2</v>
      </c>
      <c r="G8777" s="7" t="n">
        <v>142.39</v>
      </c>
    </row>
    <row r="8778" customFormat="false" ht="15" hidden="false" customHeight="false" outlineLevel="0" collapsed="false">
      <c r="A8778" s="7" t="s">
        <v>24</v>
      </c>
      <c r="B8778" s="7" t="s">
        <v>878</v>
      </c>
      <c r="C8778" s="7" t="s">
        <v>1560</v>
      </c>
      <c r="D8778" s="7" t="n">
        <v>0</v>
      </c>
      <c r="E8778" s="7" t="n">
        <v>0</v>
      </c>
      <c r="F8778" s="7" t="n">
        <v>3</v>
      </c>
      <c r="G8778" s="7" t="n">
        <v>213.59</v>
      </c>
    </row>
    <row r="8779" customFormat="false" ht="15" hidden="false" customHeight="false" outlineLevel="0" collapsed="false">
      <c r="A8779" s="7" t="s">
        <v>24</v>
      </c>
      <c r="B8779" s="7" t="s">
        <v>903</v>
      </c>
      <c r="C8779" s="7" t="s">
        <v>1561</v>
      </c>
      <c r="D8779" s="7" t="n">
        <v>1</v>
      </c>
      <c r="E8779" s="7" t="n">
        <v>71.2</v>
      </c>
      <c r="F8779" s="7" t="n">
        <v>0</v>
      </c>
      <c r="G8779" s="7" t="n">
        <v>0</v>
      </c>
    </row>
    <row r="8780" customFormat="false" ht="15" hidden="false" customHeight="false" outlineLevel="0" collapsed="false">
      <c r="A8780" s="7" t="s">
        <v>24</v>
      </c>
      <c r="B8780" s="7" t="s">
        <v>900</v>
      </c>
      <c r="C8780" s="7" t="s">
        <v>1552</v>
      </c>
      <c r="D8780" s="7" t="n">
        <v>0</v>
      </c>
      <c r="E8780" s="7" t="n">
        <v>0</v>
      </c>
      <c r="F8780" s="7" t="n">
        <v>-1</v>
      </c>
      <c r="G8780" s="7" t="n">
        <v>-93.69</v>
      </c>
    </row>
    <row r="8781" customFormat="false" ht="15" hidden="false" customHeight="false" outlineLevel="0" collapsed="false">
      <c r="A8781" s="7" t="s">
        <v>24</v>
      </c>
      <c r="B8781" s="7" t="s">
        <v>138</v>
      </c>
      <c r="C8781" s="7" t="s">
        <v>1320</v>
      </c>
      <c r="D8781" s="7" t="n">
        <v>0</v>
      </c>
      <c r="E8781" s="7" t="n">
        <v>0</v>
      </c>
      <c r="F8781" s="7" t="n">
        <v>5</v>
      </c>
      <c r="G8781" s="7" t="n">
        <v>436.86</v>
      </c>
    </row>
    <row r="8782" customFormat="false" ht="15" hidden="false" customHeight="false" outlineLevel="0" collapsed="false">
      <c r="A8782" s="7" t="s">
        <v>24</v>
      </c>
      <c r="B8782" s="7" t="s">
        <v>239</v>
      </c>
      <c r="C8782" s="7" t="s">
        <v>1321</v>
      </c>
      <c r="D8782" s="7" t="n">
        <v>0</v>
      </c>
      <c r="E8782" s="7" t="n">
        <v>0</v>
      </c>
      <c r="F8782" s="7" t="n">
        <v>3</v>
      </c>
      <c r="G8782" s="7" t="n">
        <v>182.65</v>
      </c>
    </row>
    <row r="8783" customFormat="false" ht="15" hidden="false" customHeight="false" outlineLevel="0" collapsed="false">
      <c r="A8783" s="7" t="s">
        <v>24</v>
      </c>
      <c r="B8783" s="7" t="s">
        <v>225</v>
      </c>
      <c r="C8783" s="7" t="s">
        <v>1331</v>
      </c>
      <c r="D8783" s="7" t="n">
        <v>0</v>
      </c>
      <c r="E8783" s="7" t="n">
        <v>0</v>
      </c>
      <c r="F8783" s="7" t="n">
        <v>3</v>
      </c>
      <c r="G8783" s="7" t="n">
        <v>210.78</v>
      </c>
    </row>
    <row r="8784" customFormat="false" ht="15" hidden="false" customHeight="false" outlineLevel="0" collapsed="false">
      <c r="A8784" s="7" t="s">
        <v>24</v>
      </c>
      <c r="B8784" s="7" t="s">
        <v>295</v>
      </c>
      <c r="C8784" s="7" t="s">
        <v>1333</v>
      </c>
      <c r="D8784" s="7" t="n">
        <v>2</v>
      </c>
      <c r="E8784" s="7" t="n">
        <v>74.91</v>
      </c>
      <c r="F8784" s="7" t="n">
        <v>8</v>
      </c>
      <c r="G8784" s="7" t="n">
        <v>299.64</v>
      </c>
    </row>
    <row r="8785" customFormat="false" ht="15" hidden="false" customHeight="false" outlineLevel="0" collapsed="false">
      <c r="A8785" s="7" t="s">
        <v>24</v>
      </c>
      <c r="B8785" s="7" t="s">
        <v>141</v>
      </c>
      <c r="C8785" s="7" t="s">
        <v>1334</v>
      </c>
      <c r="D8785" s="7" t="n">
        <v>2</v>
      </c>
      <c r="E8785" s="7" t="n">
        <v>61.79</v>
      </c>
      <c r="F8785" s="7" t="n">
        <v>0</v>
      </c>
      <c r="G8785" s="7" t="n">
        <v>0</v>
      </c>
    </row>
    <row r="8786" customFormat="false" ht="15" hidden="false" customHeight="false" outlineLevel="0" collapsed="false">
      <c r="A8786" s="7" t="s">
        <v>24</v>
      </c>
      <c r="B8786" s="7" t="s">
        <v>141</v>
      </c>
      <c r="C8786" s="7" t="s">
        <v>1334</v>
      </c>
      <c r="D8786" s="7" t="n">
        <v>4</v>
      </c>
      <c r="E8786" s="7" t="n">
        <v>118.95</v>
      </c>
      <c r="F8786" s="7" t="n">
        <v>0</v>
      </c>
      <c r="G8786" s="7" t="n">
        <v>0</v>
      </c>
    </row>
    <row r="8787" customFormat="false" ht="15" hidden="false" customHeight="false" outlineLevel="0" collapsed="false">
      <c r="A8787" s="7" t="s">
        <v>24</v>
      </c>
      <c r="B8787" s="7" t="s">
        <v>125</v>
      </c>
      <c r="C8787" s="7" t="s">
        <v>1334</v>
      </c>
      <c r="D8787" s="7" t="n">
        <v>2</v>
      </c>
      <c r="E8787" s="7" t="n">
        <v>61.79</v>
      </c>
      <c r="F8787" s="7" t="n">
        <v>0</v>
      </c>
      <c r="G8787" s="7" t="n">
        <v>0</v>
      </c>
    </row>
    <row r="8788" customFormat="false" ht="15" hidden="false" customHeight="false" outlineLevel="0" collapsed="false">
      <c r="A8788" s="7" t="s">
        <v>24</v>
      </c>
      <c r="B8788" s="7" t="s">
        <v>169</v>
      </c>
      <c r="C8788" s="7" t="s">
        <v>1334</v>
      </c>
      <c r="D8788" s="7" t="n">
        <v>2</v>
      </c>
      <c r="E8788" s="7" t="n">
        <v>61.79</v>
      </c>
      <c r="F8788" s="7" t="n">
        <v>0</v>
      </c>
      <c r="G8788" s="7" t="n">
        <v>0</v>
      </c>
    </row>
    <row r="8789" customFormat="false" ht="15" hidden="false" customHeight="false" outlineLevel="0" collapsed="false">
      <c r="A8789" s="7" t="s">
        <v>24</v>
      </c>
      <c r="B8789" s="7" t="s">
        <v>177</v>
      </c>
      <c r="C8789" s="7" t="s">
        <v>1334</v>
      </c>
      <c r="D8789" s="7" t="n">
        <v>2</v>
      </c>
      <c r="E8789" s="7" t="n">
        <v>61.79</v>
      </c>
      <c r="F8789" s="7" t="n">
        <v>0</v>
      </c>
      <c r="G8789" s="7" t="n">
        <v>0</v>
      </c>
    </row>
    <row r="8790" customFormat="false" ht="15" hidden="false" customHeight="false" outlineLevel="0" collapsed="false">
      <c r="A8790" s="7" t="s">
        <v>24</v>
      </c>
      <c r="B8790" s="7" t="s">
        <v>507</v>
      </c>
      <c r="C8790" s="7" t="s">
        <v>1334</v>
      </c>
      <c r="D8790" s="7" t="n">
        <v>0</v>
      </c>
      <c r="E8790" s="7" t="n">
        <v>0</v>
      </c>
      <c r="F8790" s="7" t="n">
        <v>4</v>
      </c>
      <c r="G8790" s="7" t="n">
        <v>123.57</v>
      </c>
    </row>
    <row r="8791" customFormat="false" ht="15" hidden="false" customHeight="false" outlineLevel="0" collapsed="false">
      <c r="A8791" s="7" t="s">
        <v>24</v>
      </c>
      <c r="B8791" s="7" t="s">
        <v>310</v>
      </c>
      <c r="C8791" s="7" t="s">
        <v>1334</v>
      </c>
      <c r="D8791" s="7" t="n">
        <v>2</v>
      </c>
      <c r="E8791" s="7" t="n">
        <v>61.79</v>
      </c>
      <c r="F8791" s="7" t="n">
        <v>0</v>
      </c>
      <c r="G8791" s="7" t="n">
        <v>0</v>
      </c>
    </row>
    <row r="8792" customFormat="false" ht="15" hidden="false" customHeight="false" outlineLevel="0" collapsed="false">
      <c r="A8792" s="7" t="s">
        <v>24</v>
      </c>
      <c r="B8792" s="7" t="s">
        <v>289</v>
      </c>
      <c r="C8792" s="7" t="s">
        <v>1335</v>
      </c>
      <c r="D8792" s="7" t="n">
        <v>4</v>
      </c>
      <c r="E8792" s="7" t="n">
        <v>76</v>
      </c>
      <c r="F8792" s="7" t="n">
        <v>0</v>
      </c>
      <c r="G8792" s="7" t="n">
        <v>0</v>
      </c>
    </row>
    <row r="8793" customFormat="false" ht="15" hidden="false" customHeight="false" outlineLevel="0" collapsed="false">
      <c r="A8793" s="7" t="s">
        <v>24</v>
      </c>
      <c r="B8793" s="7" t="s">
        <v>108</v>
      </c>
      <c r="C8793" s="7" t="s">
        <v>1336</v>
      </c>
      <c r="D8793" s="7" t="n">
        <v>2</v>
      </c>
      <c r="E8793" s="7" t="n">
        <v>61.79</v>
      </c>
      <c r="F8793" s="7" t="n">
        <v>0</v>
      </c>
      <c r="G8793" s="7" t="n">
        <v>0</v>
      </c>
    </row>
    <row r="8794" customFormat="false" ht="15" hidden="false" customHeight="false" outlineLevel="0" collapsed="false">
      <c r="A8794" s="7" t="s">
        <v>24</v>
      </c>
      <c r="B8794" s="7" t="s">
        <v>100</v>
      </c>
      <c r="C8794" s="7" t="s">
        <v>1336</v>
      </c>
      <c r="D8794" s="7" t="n">
        <v>2</v>
      </c>
      <c r="E8794" s="7" t="n">
        <v>61.79</v>
      </c>
      <c r="F8794" s="7" t="n">
        <v>0</v>
      </c>
      <c r="G8794" s="7" t="n">
        <v>0</v>
      </c>
    </row>
    <row r="8795" customFormat="false" ht="15" hidden="false" customHeight="false" outlineLevel="0" collapsed="false">
      <c r="A8795" s="7" t="s">
        <v>24</v>
      </c>
      <c r="B8795" s="7" t="s">
        <v>117</v>
      </c>
      <c r="C8795" s="7" t="s">
        <v>1336</v>
      </c>
      <c r="D8795" s="7" t="n">
        <v>2</v>
      </c>
      <c r="E8795" s="7" t="n">
        <v>61.79</v>
      </c>
      <c r="F8795" s="7" t="n">
        <v>0</v>
      </c>
      <c r="G8795" s="7" t="n">
        <v>0</v>
      </c>
    </row>
    <row r="8796" customFormat="false" ht="15" hidden="false" customHeight="false" outlineLevel="0" collapsed="false">
      <c r="A8796" s="7" t="s">
        <v>24</v>
      </c>
      <c r="B8796" s="7" t="s">
        <v>131</v>
      </c>
      <c r="C8796" s="7" t="s">
        <v>1336</v>
      </c>
      <c r="D8796" s="7" t="n">
        <v>2</v>
      </c>
      <c r="E8796" s="7" t="n">
        <v>61.79</v>
      </c>
      <c r="F8796" s="7" t="n">
        <v>0</v>
      </c>
      <c r="G8796" s="7" t="n">
        <v>0</v>
      </c>
    </row>
    <row r="8797" customFormat="false" ht="15" hidden="false" customHeight="false" outlineLevel="0" collapsed="false">
      <c r="A8797" s="7" t="s">
        <v>24</v>
      </c>
      <c r="B8797" s="7" t="s">
        <v>626</v>
      </c>
      <c r="C8797" s="7" t="s">
        <v>1336</v>
      </c>
      <c r="D8797" s="7" t="n">
        <v>8</v>
      </c>
      <c r="E8797" s="7" t="n">
        <v>247.15</v>
      </c>
      <c r="F8797" s="7" t="n">
        <v>0</v>
      </c>
      <c r="G8797" s="7" t="n">
        <v>0</v>
      </c>
    </row>
    <row r="8798" customFormat="false" ht="15" hidden="false" customHeight="false" outlineLevel="0" collapsed="false">
      <c r="A8798" s="7" t="s">
        <v>24</v>
      </c>
      <c r="B8798" s="7" t="s">
        <v>263</v>
      </c>
      <c r="C8798" s="7" t="s">
        <v>1337</v>
      </c>
      <c r="D8798" s="7" t="n">
        <v>3</v>
      </c>
      <c r="E8798" s="7" t="n">
        <v>134.84</v>
      </c>
      <c r="F8798" s="7" t="n">
        <v>5</v>
      </c>
      <c r="G8798" s="7" t="n">
        <v>194.77</v>
      </c>
    </row>
    <row r="8799" customFormat="false" ht="15" hidden="false" customHeight="false" outlineLevel="0" collapsed="false">
      <c r="A8799" s="7" t="s">
        <v>24</v>
      </c>
      <c r="B8799" s="7" t="s">
        <v>234</v>
      </c>
      <c r="C8799" s="7" t="s">
        <v>1338</v>
      </c>
      <c r="D8799" s="7" t="n">
        <v>0</v>
      </c>
      <c r="E8799" s="7" t="n">
        <v>0</v>
      </c>
      <c r="F8799" s="7" t="n">
        <v>4</v>
      </c>
      <c r="G8799" s="7" t="n">
        <v>187.29</v>
      </c>
    </row>
    <row r="8800" customFormat="false" ht="15" hidden="false" customHeight="false" outlineLevel="0" collapsed="false">
      <c r="A8800" s="7" t="s">
        <v>24</v>
      </c>
      <c r="B8800" s="7" t="s">
        <v>121</v>
      </c>
      <c r="C8800" s="7" t="s">
        <v>1339</v>
      </c>
      <c r="D8800" s="7" t="n">
        <v>8</v>
      </c>
      <c r="E8800" s="7" t="n">
        <v>487.08</v>
      </c>
      <c r="F8800" s="7" t="n">
        <v>0</v>
      </c>
      <c r="G8800" s="7" t="n">
        <v>0</v>
      </c>
    </row>
    <row r="8801" customFormat="false" ht="15" hidden="false" customHeight="false" outlineLevel="0" collapsed="false">
      <c r="A8801" s="7" t="s">
        <v>24</v>
      </c>
      <c r="B8801" s="7" t="s">
        <v>123</v>
      </c>
      <c r="C8801" s="7" t="s">
        <v>1340</v>
      </c>
      <c r="D8801" s="7" t="n">
        <v>0</v>
      </c>
      <c r="E8801" s="7" t="n">
        <v>0</v>
      </c>
      <c r="F8801" s="7" t="n">
        <v>10</v>
      </c>
      <c r="G8801" s="7" t="n">
        <v>304.2</v>
      </c>
    </row>
    <row r="8802" customFormat="false" ht="15" hidden="false" customHeight="false" outlineLevel="0" collapsed="false">
      <c r="A8802" s="7" t="s">
        <v>24</v>
      </c>
      <c r="B8802" s="7" t="s">
        <v>211</v>
      </c>
      <c r="C8802" s="7" t="s">
        <v>1341</v>
      </c>
      <c r="D8802" s="7" t="n">
        <v>0</v>
      </c>
      <c r="E8802" s="7" t="n">
        <v>0</v>
      </c>
      <c r="F8802" s="7" t="n">
        <v>6</v>
      </c>
      <c r="G8802" s="7" t="n">
        <v>196.6</v>
      </c>
    </row>
    <row r="8803" customFormat="false" ht="15" hidden="false" customHeight="false" outlineLevel="0" collapsed="false">
      <c r="A8803" s="7" t="s">
        <v>24</v>
      </c>
      <c r="B8803" s="7" t="s">
        <v>231</v>
      </c>
      <c r="C8803" s="7" t="s">
        <v>1342</v>
      </c>
      <c r="D8803" s="7" t="n">
        <v>12</v>
      </c>
      <c r="E8803" s="7" t="n">
        <v>296.87</v>
      </c>
      <c r="F8803" s="7" t="n">
        <v>0</v>
      </c>
      <c r="G8803" s="7" t="n">
        <v>0</v>
      </c>
    </row>
    <row r="8804" customFormat="false" ht="15" hidden="false" customHeight="false" outlineLevel="0" collapsed="false">
      <c r="A8804" s="7" t="s">
        <v>24</v>
      </c>
      <c r="B8804" s="7" t="s">
        <v>270</v>
      </c>
      <c r="C8804" s="7" t="s">
        <v>1343</v>
      </c>
      <c r="D8804" s="7" t="n">
        <v>0</v>
      </c>
      <c r="E8804" s="7" t="n">
        <v>0</v>
      </c>
      <c r="F8804" s="7" t="n">
        <v>18</v>
      </c>
      <c r="G8804" s="7" t="n">
        <v>482.98</v>
      </c>
    </row>
    <row r="8805" customFormat="false" ht="15" hidden="false" customHeight="false" outlineLevel="0" collapsed="false">
      <c r="A8805" s="7" t="s">
        <v>24</v>
      </c>
      <c r="B8805" s="7" t="s">
        <v>201</v>
      </c>
      <c r="C8805" s="7" t="s">
        <v>1344</v>
      </c>
      <c r="D8805" s="7" t="n">
        <v>12</v>
      </c>
      <c r="E8805" s="7" t="n">
        <v>150.62</v>
      </c>
      <c r="F8805" s="7" t="n">
        <v>10</v>
      </c>
      <c r="G8805" s="7" t="n">
        <v>144.82</v>
      </c>
    </row>
    <row r="8806" customFormat="false" ht="15" hidden="false" customHeight="false" outlineLevel="0" collapsed="false">
      <c r="A8806" s="7" t="s">
        <v>24</v>
      </c>
      <c r="B8806" s="7" t="s">
        <v>246</v>
      </c>
      <c r="C8806" s="7" t="s">
        <v>1345</v>
      </c>
      <c r="D8806" s="7" t="n">
        <v>0</v>
      </c>
      <c r="E8806" s="7" t="n">
        <v>0</v>
      </c>
      <c r="F8806" s="7" t="n">
        <v>15</v>
      </c>
      <c r="G8806" s="7" t="n">
        <v>217.23</v>
      </c>
    </row>
    <row r="8807" customFormat="false" ht="15" hidden="false" customHeight="false" outlineLevel="0" collapsed="false">
      <c r="A8807" s="7" t="s">
        <v>24</v>
      </c>
      <c r="B8807" s="7" t="s">
        <v>302</v>
      </c>
      <c r="C8807" s="7" t="s">
        <v>1346</v>
      </c>
      <c r="D8807" s="7" t="n">
        <v>12</v>
      </c>
      <c r="E8807" s="7" t="n">
        <v>252.54</v>
      </c>
      <c r="F8807" s="7" t="n">
        <v>0</v>
      </c>
      <c r="G8807" s="7" t="n">
        <v>0</v>
      </c>
    </row>
    <row r="8808" customFormat="false" ht="15" hidden="false" customHeight="false" outlineLevel="0" collapsed="false">
      <c r="A8808" s="7" t="s">
        <v>24</v>
      </c>
      <c r="B8808" s="7" t="s">
        <v>264</v>
      </c>
      <c r="C8808" s="7" t="s">
        <v>1347</v>
      </c>
      <c r="D8808" s="7" t="n">
        <v>12</v>
      </c>
      <c r="E8808" s="7" t="n">
        <v>147.03</v>
      </c>
      <c r="F8808" s="7" t="n">
        <v>0</v>
      </c>
      <c r="G8808" s="7" t="n">
        <v>0</v>
      </c>
    </row>
    <row r="8809" customFormat="false" ht="15" hidden="false" customHeight="false" outlineLevel="0" collapsed="false">
      <c r="A8809" s="7" t="s">
        <v>24</v>
      </c>
      <c r="B8809" s="7" t="s">
        <v>264</v>
      </c>
      <c r="C8809" s="7" t="s">
        <v>1347</v>
      </c>
      <c r="D8809" s="7" t="n">
        <v>0</v>
      </c>
      <c r="E8809" s="7" t="n">
        <v>0</v>
      </c>
      <c r="F8809" s="7" t="n">
        <v>6</v>
      </c>
      <c r="G8809" s="7" t="n">
        <v>86.9</v>
      </c>
    </row>
    <row r="8810" customFormat="false" ht="15" hidden="false" customHeight="false" outlineLevel="0" collapsed="false">
      <c r="A8810" s="7" t="s">
        <v>24</v>
      </c>
      <c r="B8810" s="7" t="s">
        <v>150</v>
      </c>
      <c r="C8810" s="7" t="s">
        <v>1349</v>
      </c>
      <c r="D8810" s="7" t="n">
        <v>0</v>
      </c>
      <c r="E8810" s="7" t="n">
        <v>0</v>
      </c>
      <c r="F8810" s="7" t="n">
        <v>12</v>
      </c>
      <c r="G8810" s="7" t="n">
        <v>224.46</v>
      </c>
    </row>
    <row r="8811" customFormat="false" ht="15" hidden="false" customHeight="false" outlineLevel="0" collapsed="false">
      <c r="A8811" s="7" t="s">
        <v>24</v>
      </c>
      <c r="B8811" s="7" t="s">
        <v>150</v>
      </c>
      <c r="C8811" s="7" t="s">
        <v>1349</v>
      </c>
      <c r="D8811" s="7" t="n">
        <v>12</v>
      </c>
      <c r="E8811" s="7" t="n">
        <v>186.34</v>
      </c>
      <c r="F8811" s="7" t="n">
        <v>0</v>
      </c>
      <c r="G8811" s="7" t="n">
        <v>0</v>
      </c>
    </row>
    <row r="8812" customFormat="false" ht="15" hidden="false" customHeight="false" outlineLevel="0" collapsed="false">
      <c r="A8812" s="7" t="s">
        <v>24</v>
      </c>
      <c r="B8812" s="7" t="s">
        <v>325</v>
      </c>
      <c r="C8812" s="7" t="s">
        <v>1350</v>
      </c>
      <c r="D8812" s="7" t="n">
        <v>10</v>
      </c>
      <c r="E8812" s="7" t="n">
        <v>576.42</v>
      </c>
      <c r="F8812" s="7" t="n">
        <v>0</v>
      </c>
      <c r="G8812" s="7" t="n">
        <v>0</v>
      </c>
    </row>
    <row r="8813" customFormat="false" ht="15" hidden="false" customHeight="false" outlineLevel="0" collapsed="false">
      <c r="A8813" s="7" t="s">
        <v>24</v>
      </c>
      <c r="B8813" s="7" t="s">
        <v>323</v>
      </c>
      <c r="C8813" s="7" t="s">
        <v>1355</v>
      </c>
      <c r="D8813" s="7" t="n">
        <v>0</v>
      </c>
      <c r="E8813" s="7" t="n">
        <v>0</v>
      </c>
      <c r="F8813" s="7" t="n">
        <v>5</v>
      </c>
      <c r="G8813" s="7" t="n">
        <v>152.1</v>
      </c>
    </row>
    <row r="8814" customFormat="false" ht="15" hidden="false" customHeight="false" outlineLevel="0" collapsed="false">
      <c r="A8814" s="7" t="s">
        <v>24</v>
      </c>
      <c r="B8814" s="7" t="s">
        <v>179</v>
      </c>
      <c r="C8814" s="7" t="s">
        <v>1357</v>
      </c>
      <c r="D8814" s="7" t="n">
        <v>12</v>
      </c>
      <c r="E8814" s="7" t="n">
        <v>245.31</v>
      </c>
      <c r="F8814" s="7" t="n">
        <v>0</v>
      </c>
      <c r="G8814" s="7" t="n">
        <v>0</v>
      </c>
    </row>
    <row r="8815" customFormat="false" ht="15" hidden="false" customHeight="false" outlineLevel="0" collapsed="false">
      <c r="A8815" s="7" t="s">
        <v>24</v>
      </c>
      <c r="B8815" s="7" t="s">
        <v>163</v>
      </c>
      <c r="C8815" s="7" t="s">
        <v>1357</v>
      </c>
      <c r="D8815" s="7" t="n">
        <v>0</v>
      </c>
      <c r="E8815" s="7" t="n">
        <v>0</v>
      </c>
      <c r="F8815" s="7" t="n">
        <v>6</v>
      </c>
      <c r="G8815" s="7" t="n">
        <v>136.23</v>
      </c>
    </row>
    <row r="8816" customFormat="false" ht="15" hidden="false" customHeight="false" outlineLevel="0" collapsed="false">
      <c r="A8816" s="7" t="s">
        <v>24</v>
      </c>
      <c r="B8816" s="7" t="s">
        <v>163</v>
      </c>
      <c r="C8816" s="7" t="s">
        <v>1357</v>
      </c>
      <c r="D8816" s="7" t="n">
        <v>12</v>
      </c>
      <c r="E8816" s="7" t="n">
        <v>269.88</v>
      </c>
      <c r="F8816" s="7" t="n">
        <v>0</v>
      </c>
      <c r="G8816" s="7" t="n">
        <v>0</v>
      </c>
    </row>
    <row r="8817" customFormat="false" ht="15" hidden="false" customHeight="false" outlineLevel="0" collapsed="false">
      <c r="A8817" s="7" t="s">
        <v>24</v>
      </c>
      <c r="B8817" s="7" t="s">
        <v>275</v>
      </c>
      <c r="C8817" s="7" t="s">
        <v>1358</v>
      </c>
      <c r="D8817" s="7" t="n">
        <v>0</v>
      </c>
      <c r="E8817" s="7" t="n">
        <v>0</v>
      </c>
      <c r="F8817" s="7" t="n">
        <v>6</v>
      </c>
      <c r="G8817" s="7" t="n">
        <v>68.02</v>
      </c>
    </row>
    <row r="8818" customFormat="false" ht="15" hidden="false" customHeight="false" outlineLevel="0" collapsed="false">
      <c r="A8818" s="7" t="s">
        <v>24</v>
      </c>
      <c r="B8818" s="7" t="s">
        <v>363</v>
      </c>
      <c r="C8818" s="7" t="s">
        <v>1360</v>
      </c>
      <c r="D8818" s="7" t="n">
        <v>9</v>
      </c>
      <c r="E8818" s="7" t="n">
        <v>109.14</v>
      </c>
      <c r="F8818" s="7" t="n">
        <v>0</v>
      </c>
      <c r="G8818" s="7" t="n">
        <v>0</v>
      </c>
    </row>
    <row r="8819" customFormat="false" ht="15" hidden="false" customHeight="false" outlineLevel="0" collapsed="false">
      <c r="A8819" s="7" t="s">
        <v>24</v>
      </c>
      <c r="B8819" s="7" t="s">
        <v>236</v>
      </c>
      <c r="C8819" s="7" t="s">
        <v>1361</v>
      </c>
      <c r="D8819" s="7" t="n">
        <v>4</v>
      </c>
      <c r="E8819" s="7" t="n">
        <v>61.68</v>
      </c>
      <c r="F8819" s="7" t="n">
        <v>6</v>
      </c>
      <c r="G8819" s="7" t="n">
        <v>92.54</v>
      </c>
    </row>
    <row r="8820" customFormat="false" ht="15" hidden="false" customHeight="false" outlineLevel="0" collapsed="false">
      <c r="A8820" s="7" t="s">
        <v>24</v>
      </c>
      <c r="B8820" s="7" t="s">
        <v>625</v>
      </c>
      <c r="C8820" s="7" t="s">
        <v>1363</v>
      </c>
      <c r="D8820" s="7" t="n">
        <v>4</v>
      </c>
      <c r="E8820" s="7" t="n">
        <v>140.43</v>
      </c>
      <c r="F8820" s="7" t="n">
        <v>0</v>
      </c>
      <c r="G8820" s="7" t="n">
        <v>0</v>
      </c>
    </row>
    <row r="8821" customFormat="false" ht="15" hidden="false" customHeight="false" outlineLevel="0" collapsed="false">
      <c r="A8821" s="7" t="s">
        <v>24</v>
      </c>
      <c r="B8821" s="7" t="s">
        <v>831</v>
      </c>
      <c r="C8821" s="7" t="s">
        <v>1363</v>
      </c>
      <c r="D8821" s="7" t="n">
        <v>4</v>
      </c>
      <c r="E8821" s="7" t="n">
        <v>132.17</v>
      </c>
      <c r="F8821" s="7" t="n">
        <v>0</v>
      </c>
      <c r="G8821" s="7" t="n">
        <v>0</v>
      </c>
    </row>
    <row r="8822" customFormat="false" ht="15" hidden="false" customHeight="false" outlineLevel="0" collapsed="false">
      <c r="A8822" s="7" t="s">
        <v>24</v>
      </c>
      <c r="B8822" s="7" t="s">
        <v>475</v>
      </c>
      <c r="C8822" s="7" t="s">
        <v>1364</v>
      </c>
      <c r="D8822" s="7" t="n">
        <v>3</v>
      </c>
      <c r="E8822" s="7" t="n">
        <v>127.82</v>
      </c>
      <c r="F8822" s="7" t="n">
        <v>0</v>
      </c>
      <c r="G8822" s="7" t="n">
        <v>0</v>
      </c>
    </row>
    <row r="8823" customFormat="false" ht="15" hidden="false" customHeight="false" outlineLevel="0" collapsed="false">
      <c r="A8823" s="7" t="s">
        <v>24</v>
      </c>
      <c r="B8823" s="7" t="s">
        <v>476</v>
      </c>
      <c r="C8823" s="7" t="s">
        <v>1364</v>
      </c>
      <c r="D8823" s="7" t="n">
        <v>0</v>
      </c>
      <c r="E8823" s="7" t="n">
        <v>0</v>
      </c>
      <c r="F8823" s="7" t="n">
        <v>6</v>
      </c>
      <c r="G8823" s="7" t="n">
        <v>255.64</v>
      </c>
    </row>
    <row r="8824" customFormat="false" ht="15" hidden="false" customHeight="false" outlineLevel="0" collapsed="false">
      <c r="A8824" s="7" t="s">
        <v>24</v>
      </c>
      <c r="B8824" s="7" t="s">
        <v>613</v>
      </c>
      <c r="C8824" s="7" t="s">
        <v>1369</v>
      </c>
      <c r="D8824" s="7" t="n">
        <v>0</v>
      </c>
      <c r="E8824" s="7" t="n">
        <v>0</v>
      </c>
      <c r="F8824" s="7" t="n">
        <v>2</v>
      </c>
      <c r="G8824" s="7" t="n">
        <v>178.02</v>
      </c>
    </row>
    <row r="8825" customFormat="false" ht="15" hidden="false" customHeight="false" outlineLevel="0" collapsed="false">
      <c r="A8825" s="7" t="s">
        <v>24</v>
      </c>
      <c r="B8825" s="7" t="s">
        <v>170</v>
      </c>
      <c r="C8825" s="7" t="s">
        <v>1371</v>
      </c>
      <c r="D8825" s="7" t="n">
        <v>4</v>
      </c>
      <c r="E8825" s="7" t="n">
        <v>189.18</v>
      </c>
      <c r="F8825" s="7" t="n">
        <v>0</v>
      </c>
      <c r="G8825" s="7" t="n">
        <v>0</v>
      </c>
    </row>
    <row r="8826" customFormat="false" ht="15" hidden="false" customHeight="false" outlineLevel="0" collapsed="false">
      <c r="A8826" s="7" t="s">
        <v>24</v>
      </c>
      <c r="B8826" s="7" t="s">
        <v>278</v>
      </c>
      <c r="C8826" s="7" t="s">
        <v>1372</v>
      </c>
      <c r="D8826" s="7" t="n">
        <v>3</v>
      </c>
      <c r="E8826" s="7" t="n">
        <v>180</v>
      </c>
      <c r="F8826" s="7" t="n">
        <v>0</v>
      </c>
      <c r="G8826" s="7" t="n">
        <v>0</v>
      </c>
    </row>
    <row r="8827" customFormat="false" ht="15" hidden="false" customHeight="false" outlineLevel="0" collapsed="false">
      <c r="A8827" s="7" t="s">
        <v>24</v>
      </c>
      <c r="B8827" s="7" t="s">
        <v>268</v>
      </c>
      <c r="C8827" s="7" t="s">
        <v>1372</v>
      </c>
      <c r="D8827" s="7" t="n">
        <v>3</v>
      </c>
      <c r="E8827" s="7" t="n">
        <v>180</v>
      </c>
      <c r="F8827" s="7" t="n">
        <v>2</v>
      </c>
      <c r="G8827" s="7" t="n">
        <v>120</v>
      </c>
    </row>
    <row r="8828" customFormat="false" ht="15" hidden="false" customHeight="false" outlineLevel="0" collapsed="false">
      <c r="A8828" s="7" t="s">
        <v>24</v>
      </c>
      <c r="B8828" s="7" t="s">
        <v>346</v>
      </c>
      <c r="C8828" s="7" t="s">
        <v>1373</v>
      </c>
      <c r="D8828" s="7" t="n">
        <v>42</v>
      </c>
      <c r="E8828" s="7" t="n">
        <v>1134</v>
      </c>
      <c r="F8828" s="7" t="n">
        <v>6</v>
      </c>
      <c r="G8828" s="7" t="n">
        <v>162</v>
      </c>
    </row>
    <row r="8829" customFormat="false" ht="15" hidden="false" customHeight="false" outlineLevel="0" collapsed="false">
      <c r="A8829" s="7" t="s">
        <v>24</v>
      </c>
      <c r="B8829" s="7" t="s">
        <v>425</v>
      </c>
      <c r="C8829" s="7" t="s">
        <v>1374</v>
      </c>
      <c r="D8829" s="7" t="n">
        <v>12</v>
      </c>
      <c r="E8829" s="7" t="n">
        <v>324</v>
      </c>
      <c r="F8829" s="7" t="n">
        <v>0</v>
      </c>
      <c r="G8829" s="7" t="n">
        <v>0</v>
      </c>
    </row>
    <row r="8830" customFormat="false" ht="15" hidden="false" customHeight="false" outlineLevel="0" collapsed="false">
      <c r="A8830" s="7" t="s">
        <v>24</v>
      </c>
      <c r="B8830" s="7" t="s">
        <v>421</v>
      </c>
      <c r="C8830" s="7" t="s">
        <v>1375</v>
      </c>
      <c r="D8830" s="7" t="n">
        <v>12</v>
      </c>
      <c r="E8830" s="7" t="n">
        <v>324</v>
      </c>
      <c r="F8830" s="7" t="n">
        <v>0</v>
      </c>
      <c r="G8830" s="7" t="n">
        <v>0</v>
      </c>
    </row>
    <row r="8831" customFormat="false" ht="15" hidden="false" customHeight="false" outlineLevel="0" collapsed="false">
      <c r="A8831" s="7" t="s">
        <v>24</v>
      </c>
      <c r="B8831" s="7" t="s">
        <v>283</v>
      </c>
      <c r="C8831" s="7" t="s">
        <v>1376</v>
      </c>
      <c r="D8831" s="7" t="n">
        <v>28</v>
      </c>
      <c r="E8831" s="7" t="n">
        <v>699.93</v>
      </c>
      <c r="F8831" s="7" t="n">
        <v>0</v>
      </c>
      <c r="G8831" s="7" t="n">
        <v>0</v>
      </c>
    </row>
    <row r="8832" customFormat="false" ht="15" hidden="false" customHeight="false" outlineLevel="0" collapsed="false">
      <c r="A8832" s="7" t="s">
        <v>24</v>
      </c>
      <c r="B8832" s="7" t="s">
        <v>647</v>
      </c>
      <c r="C8832" s="7" t="s">
        <v>1495</v>
      </c>
      <c r="D8832" s="7" t="n">
        <v>0</v>
      </c>
      <c r="E8832" s="7" t="n">
        <v>0</v>
      </c>
      <c r="F8832" s="7" t="n">
        <v>12</v>
      </c>
      <c r="G8832" s="7" t="n">
        <v>365.04</v>
      </c>
    </row>
    <row r="8833" customFormat="false" ht="15" hidden="false" customHeight="false" outlineLevel="0" collapsed="false">
      <c r="A8833" s="7" t="s">
        <v>24</v>
      </c>
      <c r="B8833" s="7" t="s">
        <v>658</v>
      </c>
      <c r="C8833" s="7" t="s">
        <v>1496</v>
      </c>
      <c r="D8833" s="7" t="n">
        <v>0</v>
      </c>
      <c r="E8833" s="7" t="n">
        <v>0</v>
      </c>
      <c r="F8833" s="7" t="n">
        <v>2</v>
      </c>
      <c r="G8833" s="7" t="n">
        <v>126.46</v>
      </c>
    </row>
    <row r="8834" customFormat="false" ht="15" hidden="false" customHeight="false" outlineLevel="0" collapsed="false">
      <c r="A8834" s="7" t="s">
        <v>24</v>
      </c>
      <c r="B8834" s="7" t="s">
        <v>653</v>
      </c>
      <c r="C8834" s="7" t="s">
        <v>1496</v>
      </c>
      <c r="D8834" s="7" t="n">
        <v>0</v>
      </c>
      <c r="E8834" s="7" t="n">
        <v>0</v>
      </c>
      <c r="F8834" s="7" t="n">
        <v>7</v>
      </c>
      <c r="G8834" s="7" t="n">
        <v>442.62</v>
      </c>
    </row>
    <row r="8835" customFormat="false" ht="15" hidden="false" customHeight="false" outlineLevel="0" collapsed="false">
      <c r="A8835" s="7" t="s">
        <v>24</v>
      </c>
      <c r="B8835" s="7" t="s">
        <v>657</v>
      </c>
      <c r="C8835" s="7" t="s">
        <v>1496</v>
      </c>
      <c r="D8835" s="7" t="n">
        <v>0</v>
      </c>
      <c r="E8835" s="7" t="n">
        <v>0</v>
      </c>
      <c r="F8835" s="7" t="n">
        <v>5</v>
      </c>
      <c r="G8835" s="7" t="n">
        <v>316.16</v>
      </c>
    </row>
    <row r="8836" customFormat="false" ht="15" hidden="false" customHeight="false" outlineLevel="0" collapsed="false">
      <c r="A8836" s="7" t="s">
        <v>24</v>
      </c>
      <c r="B8836" s="7" t="s">
        <v>348</v>
      </c>
      <c r="C8836" s="7" t="s">
        <v>1382</v>
      </c>
      <c r="D8836" s="7" t="n">
        <v>4</v>
      </c>
      <c r="E8836" s="7" t="n">
        <v>472.53</v>
      </c>
      <c r="F8836" s="7" t="n">
        <v>0</v>
      </c>
      <c r="G8836" s="7" t="n">
        <v>0</v>
      </c>
    </row>
    <row r="8837" customFormat="false" ht="15" hidden="false" customHeight="false" outlineLevel="0" collapsed="false">
      <c r="A8837" s="7" t="s">
        <v>24</v>
      </c>
      <c r="B8837" s="7" t="s">
        <v>400</v>
      </c>
      <c r="C8837" s="7" t="s">
        <v>1383</v>
      </c>
      <c r="D8837" s="7" t="n">
        <v>1</v>
      </c>
      <c r="E8837" s="7" t="n">
        <v>127.59</v>
      </c>
      <c r="F8837" s="7" t="n">
        <v>0</v>
      </c>
      <c r="G8837" s="7" t="n">
        <v>0</v>
      </c>
    </row>
    <row r="8838" customFormat="false" ht="15" hidden="false" customHeight="false" outlineLevel="0" collapsed="false">
      <c r="A8838" s="7" t="s">
        <v>24</v>
      </c>
      <c r="B8838" s="7" t="s">
        <v>876</v>
      </c>
      <c r="C8838" s="7" t="s">
        <v>1383</v>
      </c>
      <c r="D8838" s="7" t="n">
        <v>2</v>
      </c>
      <c r="E8838" s="7" t="n">
        <v>255.18</v>
      </c>
      <c r="F8838" s="7" t="n">
        <v>0</v>
      </c>
      <c r="G8838" s="7" t="n">
        <v>0</v>
      </c>
    </row>
    <row r="8839" customFormat="false" ht="15" hidden="false" customHeight="false" outlineLevel="0" collapsed="false">
      <c r="A8839" s="7" t="s">
        <v>24</v>
      </c>
      <c r="B8839" s="7" t="s">
        <v>869</v>
      </c>
      <c r="C8839" s="7" t="s">
        <v>1383</v>
      </c>
      <c r="D8839" s="7" t="n">
        <v>4</v>
      </c>
      <c r="E8839" s="7" t="n">
        <v>543.54</v>
      </c>
      <c r="F8839" s="7" t="n">
        <v>0</v>
      </c>
      <c r="G8839" s="7" t="n">
        <v>0</v>
      </c>
    </row>
    <row r="8840" customFormat="false" ht="15" hidden="false" customHeight="false" outlineLevel="0" collapsed="false">
      <c r="A8840" s="7" t="s">
        <v>24</v>
      </c>
      <c r="B8840" s="7" t="s">
        <v>525</v>
      </c>
      <c r="C8840" s="7" t="s">
        <v>1385</v>
      </c>
      <c r="D8840" s="7" t="n">
        <v>3</v>
      </c>
      <c r="E8840" s="7" t="n">
        <v>610.13</v>
      </c>
      <c r="F8840" s="7" t="n">
        <v>0</v>
      </c>
      <c r="G8840" s="7" t="n">
        <v>0</v>
      </c>
    </row>
    <row r="8841" customFormat="false" ht="15" hidden="false" customHeight="false" outlineLevel="0" collapsed="false">
      <c r="A8841" s="7" t="s">
        <v>24</v>
      </c>
      <c r="B8841" s="7" t="s">
        <v>525</v>
      </c>
      <c r="C8841" s="7" t="s">
        <v>1385</v>
      </c>
      <c r="D8841" s="7" t="n">
        <v>2</v>
      </c>
      <c r="E8841" s="7" t="n">
        <v>256</v>
      </c>
      <c r="F8841" s="7" t="n">
        <v>0</v>
      </c>
      <c r="G8841" s="7" t="n">
        <v>0</v>
      </c>
    </row>
    <row r="8842" customFormat="false" ht="15" hidden="false" customHeight="false" outlineLevel="0" collapsed="false">
      <c r="A8842" s="7" t="s">
        <v>24</v>
      </c>
      <c r="B8842" s="7" t="s">
        <v>414</v>
      </c>
      <c r="C8842" s="7" t="s">
        <v>1385</v>
      </c>
      <c r="D8842" s="7" t="n">
        <v>2</v>
      </c>
      <c r="E8842" s="7" t="n">
        <v>256</v>
      </c>
      <c r="F8842" s="7" t="n">
        <v>0</v>
      </c>
      <c r="G8842" s="7" t="n">
        <v>0</v>
      </c>
    </row>
    <row r="8843" customFormat="false" ht="15" hidden="false" customHeight="false" outlineLevel="0" collapsed="false">
      <c r="A8843" s="7" t="s">
        <v>24</v>
      </c>
      <c r="B8843" s="7" t="s">
        <v>749</v>
      </c>
      <c r="C8843" s="7" t="s">
        <v>1513</v>
      </c>
      <c r="D8843" s="7" t="n">
        <v>2</v>
      </c>
      <c r="E8843" s="7" t="n">
        <v>406.75</v>
      </c>
      <c r="F8843" s="7" t="n">
        <v>0</v>
      </c>
      <c r="G8843" s="7" t="n">
        <v>0</v>
      </c>
    </row>
    <row r="8844" customFormat="false" ht="15" hidden="false" customHeight="false" outlineLevel="0" collapsed="false">
      <c r="A8844" s="7" t="s">
        <v>24</v>
      </c>
      <c r="B8844" s="7" t="s">
        <v>750</v>
      </c>
      <c r="C8844" s="7" t="s">
        <v>1513</v>
      </c>
      <c r="D8844" s="7" t="n">
        <v>2</v>
      </c>
      <c r="E8844" s="7" t="n">
        <v>406.45</v>
      </c>
      <c r="F8844" s="7" t="n">
        <v>0</v>
      </c>
      <c r="G8844" s="7" t="n">
        <v>0</v>
      </c>
    </row>
    <row r="8845" customFormat="false" ht="15" hidden="false" customHeight="false" outlineLevel="0" collapsed="false">
      <c r="A8845" s="7" t="s">
        <v>24</v>
      </c>
      <c r="B8845" s="7" t="s">
        <v>750</v>
      </c>
      <c r="C8845" s="7" t="s">
        <v>1513</v>
      </c>
      <c r="D8845" s="7" t="n">
        <v>1</v>
      </c>
      <c r="E8845" s="7" t="n">
        <v>203.38</v>
      </c>
      <c r="F8845" s="7" t="n">
        <v>0</v>
      </c>
      <c r="G8845" s="7" t="n">
        <v>0</v>
      </c>
    </row>
    <row r="8846" customFormat="false" ht="15" hidden="false" customHeight="false" outlineLevel="0" collapsed="false">
      <c r="A8846" s="7" t="s">
        <v>24</v>
      </c>
      <c r="B8846" s="7" t="s">
        <v>872</v>
      </c>
      <c r="C8846" s="7" t="s">
        <v>1513</v>
      </c>
      <c r="D8846" s="7" t="n">
        <v>2</v>
      </c>
      <c r="E8846" s="7" t="n">
        <v>406.45</v>
      </c>
      <c r="F8846" s="7" t="n">
        <v>0</v>
      </c>
      <c r="G8846" s="7" t="n">
        <v>0</v>
      </c>
    </row>
    <row r="8847" customFormat="false" ht="15" hidden="false" customHeight="false" outlineLevel="0" collapsed="false">
      <c r="A8847" s="7" t="s">
        <v>24</v>
      </c>
      <c r="B8847" s="7" t="s">
        <v>724</v>
      </c>
      <c r="C8847" s="7" t="s">
        <v>1554</v>
      </c>
      <c r="D8847" s="7" t="n">
        <v>1</v>
      </c>
      <c r="E8847" s="7" t="n">
        <v>330.86</v>
      </c>
      <c r="F8847" s="7" t="n">
        <v>0</v>
      </c>
      <c r="G8847" s="7" t="n">
        <v>0</v>
      </c>
    </row>
    <row r="8848" customFormat="false" ht="15" hidden="false" customHeight="false" outlineLevel="0" collapsed="false">
      <c r="A8848" s="7" t="s">
        <v>24</v>
      </c>
      <c r="B8848" s="7" t="s">
        <v>148</v>
      </c>
      <c r="C8848" s="7" t="s">
        <v>1387</v>
      </c>
      <c r="D8848" s="7" t="n">
        <v>2</v>
      </c>
      <c r="E8848" s="7" t="n">
        <v>61.79</v>
      </c>
      <c r="F8848" s="7" t="n">
        <v>0</v>
      </c>
      <c r="G8848" s="7" t="n">
        <v>0</v>
      </c>
    </row>
    <row r="8849" customFormat="false" ht="15" hidden="false" customHeight="false" outlineLevel="0" collapsed="false">
      <c r="A8849" s="7" t="s">
        <v>24</v>
      </c>
      <c r="B8849" s="7" t="s">
        <v>139</v>
      </c>
      <c r="C8849" s="7" t="s">
        <v>1387</v>
      </c>
      <c r="D8849" s="7" t="n">
        <v>6</v>
      </c>
      <c r="E8849" s="7" t="n">
        <v>185.36</v>
      </c>
      <c r="F8849" s="7" t="n">
        <v>0</v>
      </c>
      <c r="G8849" s="7" t="n">
        <v>0</v>
      </c>
    </row>
    <row r="8850" customFormat="false" ht="15" hidden="false" customHeight="false" outlineLevel="0" collapsed="false">
      <c r="A8850" s="7" t="s">
        <v>24</v>
      </c>
      <c r="B8850" s="7" t="s">
        <v>189</v>
      </c>
      <c r="C8850" s="7" t="s">
        <v>1387</v>
      </c>
      <c r="D8850" s="7" t="n">
        <v>2</v>
      </c>
      <c r="E8850" s="7" t="n">
        <v>61.79</v>
      </c>
      <c r="F8850" s="7" t="n">
        <v>0</v>
      </c>
      <c r="G8850" s="7" t="n">
        <v>0</v>
      </c>
    </row>
    <row r="8851" customFormat="false" ht="15" hidden="false" customHeight="false" outlineLevel="0" collapsed="false">
      <c r="A8851" s="7" t="s">
        <v>24</v>
      </c>
      <c r="B8851" s="7" t="s">
        <v>181</v>
      </c>
      <c r="C8851" s="7" t="s">
        <v>1387</v>
      </c>
      <c r="D8851" s="7" t="n">
        <v>2</v>
      </c>
      <c r="E8851" s="7" t="n">
        <v>61.79</v>
      </c>
      <c r="F8851" s="7" t="n">
        <v>0</v>
      </c>
      <c r="G8851" s="7" t="n">
        <v>0</v>
      </c>
    </row>
    <row r="8852" customFormat="false" ht="15" hidden="false" customHeight="false" outlineLevel="0" collapsed="false">
      <c r="A8852" s="7" t="s">
        <v>24</v>
      </c>
      <c r="B8852" s="7" t="s">
        <v>257</v>
      </c>
      <c r="C8852" s="7" t="s">
        <v>1387</v>
      </c>
      <c r="D8852" s="7" t="n">
        <v>2</v>
      </c>
      <c r="E8852" s="7" t="n">
        <v>61.79</v>
      </c>
      <c r="F8852" s="7" t="n">
        <v>0</v>
      </c>
      <c r="G8852" s="7" t="n">
        <v>0</v>
      </c>
    </row>
    <row r="8853" customFormat="false" ht="15" hidden="false" customHeight="false" outlineLevel="0" collapsed="false">
      <c r="A8853" s="7" t="s">
        <v>24</v>
      </c>
      <c r="B8853" s="7" t="s">
        <v>259</v>
      </c>
      <c r="C8853" s="7" t="s">
        <v>1388</v>
      </c>
      <c r="D8853" s="7" t="n">
        <v>0</v>
      </c>
      <c r="E8853" s="7" t="n">
        <v>0</v>
      </c>
      <c r="F8853" s="7" t="n">
        <v>4</v>
      </c>
      <c r="G8853" s="7" t="n">
        <v>123.57</v>
      </c>
    </row>
    <row r="8854" customFormat="false" ht="15" hidden="false" customHeight="false" outlineLevel="0" collapsed="false">
      <c r="A8854" s="7" t="s">
        <v>24</v>
      </c>
      <c r="B8854" s="7" t="s">
        <v>273</v>
      </c>
      <c r="C8854" s="7" t="s">
        <v>1388</v>
      </c>
      <c r="D8854" s="7" t="n">
        <v>4</v>
      </c>
      <c r="E8854" s="7" t="n">
        <v>123.57</v>
      </c>
      <c r="F8854" s="7" t="n">
        <v>4</v>
      </c>
      <c r="G8854" s="7" t="n">
        <v>123.57</v>
      </c>
    </row>
    <row r="8855" customFormat="false" ht="15" hidden="false" customHeight="false" outlineLevel="0" collapsed="false">
      <c r="A8855" s="7" t="s">
        <v>24</v>
      </c>
      <c r="B8855" s="7" t="s">
        <v>273</v>
      </c>
      <c r="C8855" s="7" t="s">
        <v>1388</v>
      </c>
      <c r="D8855" s="7" t="n">
        <v>3</v>
      </c>
      <c r="E8855" s="7" t="n">
        <v>57</v>
      </c>
      <c r="F8855" s="7" t="n">
        <v>0</v>
      </c>
      <c r="G8855" s="7" t="n">
        <v>0</v>
      </c>
    </row>
    <row r="8856" customFormat="false" ht="15" hidden="false" customHeight="false" outlineLevel="0" collapsed="false">
      <c r="A8856" s="7" t="s">
        <v>24</v>
      </c>
      <c r="B8856" s="7" t="s">
        <v>324</v>
      </c>
      <c r="C8856" s="7" t="s">
        <v>1388</v>
      </c>
      <c r="D8856" s="7" t="n">
        <v>0</v>
      </c>
      <c r="E8856" s="7" t="n">
        <v>0</v>
      </c>
      <c r="F8856" s="7" t="n">
        <v>4</v>
      </c>
      <c r="G8856" s="7" t="n">
        <v>123.57</v>
      </c>
    </row>
    <row r="8857" customFormat="false" ht="15" hidden="false" customHeight="false" outlineLevel="0" collapsed="false">
      <c r="A8857" s="7" t="s">
        <v>24</v>
      </c>
      <c r="B8857" s="7" t="s">
        <v>280</v>
      </c>
      <c r="C8857" s="7" t="s">
        <v>1388</v>
      </c>
      <c r="D8857" s="7" t="n">
        <v>0</v>
      </c>
      <c r="E8857" s="7" t="n">
        <v>0</v>
      </c>
      <c r="F8857" s="7" t="n">
        <v>4</v>
      </c>
      <c r="G8857" s="7" t="n">
        <v>123.57</v>
      </c>
    </row>
    <row r="8858" customFormat="false" ht="15" hidden="false" customHeight="false" outlineLevel="0" collapsed="false">
      <c r="A8858" s="7" t="s">
        <v>24</v>
      </c>
      <c r="B8858" s="7" t="s">
        <v>369</v>
      </c>
      <c r="C8858" s="7" t="s">
        <v>1388</v>
      </c>
      <c r="D8858" s="7" t="n">
        <v>0</v>
      </c>
      <c r="E8858" s="7" t="n">
        <v>0</v>
      </c>
      <c r="F8858" s="7" t="n">
        <v>3</v>
      </c>
      <c r="G8858" s="7" t="n">
        <v>80.32</v>
      </c>
    </row>
    <row r="8859" customFormat="false" ht="15" hidden="false" customHeight="false" outlineLevel="0" collapsed="false">
      <c r="A8859" s="7" t="s">
        <v>24</v>
      </c>
      <c r="B8859" s="7" t="s">
        <v>101</v>
      </c>
      <c r="C8859" s="7" t="s">
        <v>1389</v>
      </c>
      <c r="D8859" s="7" t="n">
        <v>6</v>
      </c>
      <c r="E8859" s="7" t="n">
        <v>185.36</v>
      </c>
      <c r="F8859" s="7" t="n">
        <v>0</v>
      </c>
      <c r="G8859" s="7" t="n">
        <v>0</v>
      </c>
    </row>
    <row r="8860" customFormat="false" ht="15" hidden="false" customHeight="false" outlineLevel="0" collapsed="false">
      <c r="A8860" s="7" t="s">
        <v>24</v>
      </c>
      <c r="B8860" s="7" t="s">
        <v>102</v>
      </c>
      <c r="C8860" s="7" t="s">
        <v>1389</v>
      </c>
      <c r="D8860" s="7" t="n">
        <v>17</v>
      </c>
      <c r="E8860" s="7" t="n">
        <v>525.18</v>
      </c>
      <c r="F8860" s="7" t="n">
        <v>0</v>
      </c>
      <c r="G8860" s="7" t="n">
        <v>0</v>
      </c>
    </row>
    <row r="8861" customFormat="false" ht="15" hidden="false" customHeight="false" outlineLevel="0" collapsed="false">
      <c r="A8861" s="7" t="s">
        <v>24</v>
      </c>
      <c r="B8861" s="7" t="s">
        <v>137</v>
      </c>
      <c r="C8861" s="7" t="s">
        <v>1389</v>
      </c>
      <c r="D8861" s="7" t="n">
        <v>2</v>
      </c>
      <c r="E8861" s="7" t="n">
        <v>61.79</v>
      </c>
      <c r="F8861" s="7" t="n">
        <v>0</v>
      </c>
      <c r="G8861" s="7" t="n">
        <v>0</v>
      </c>
    </row>
    <row r="8862" customFormat="false" ht="15" hidden="false" customHeight="false" outlineLevel="0" collapsed="false">
      <c r="A8862" s="7" t="s">
        <v>24</v>
      </c>
      <c r="B8862" s="7" t="s">
        <v>118</v>
      </c>
      <c r="C8862" s="7" t="s">
        <v>1389</v>
      </c>
      <c r="D8862" s="7" t="n">
        <v>2</v>
      </c>
      <c r="E8862" s="7" t="n">
        <v>61.79</v>
      </c>
      <c r="F8862" s="7" t="n">
        <v>0</v>
      </c>
      <c r="G8862" s="7" t="n">
        <v>0</v>
      </c>
    </row>
    <row r="8863" customFormat="false" ht="15" hidden="false" customHeight="false" outlineLevel="0" collapsed="false">
      <c r="A8863" s="7" t="s">
        <v>24</v>
      </c>
      <c r="B8863" s="7" t="s">
        <v>716</v>
      </c>
      <c r="C8863" s="7" t="s">
        <v>1389</v>
      </c>
      <c r="D8863" s="7" t="n">
        <v>2</v>
      </c>
      <c r="E8863" s="7" t="n">
        <v>61.79</v>
      </c>
      <c r="F8863" s="7" t="n">
        <v>0</v>
      </c>
      <c r="G8863" s="7" t="n">
        <v>0</v>
      </c>
    </row>
    <row r="8864" customFormat="false" ht="15" hidden="false" customHeight="false" outlineLevel="0" collapsed="false">
      <c r="A8864" s="7" t="s">
        <v>24</v>
      </c>
      <c r="B8864" s="7" t="s">
        <v>133</v>
      </c>
      <c r="C8864" s="7" t="s">
        <v>1390</v>
      </c>
      <c r="D8864" s="7" t="n">
        <v>0</v>
      </c>
      <c r="E8864" s="7" t="n">
        <v>0</v>
      </c>
      <c r="F8864" s="7" t="n">
        <v>2</v>
      </c>
      <c r="G8864" s="7" t="n">
        <v>74.92</v>
      </c>
    </row>
    <row r="8865" customFormat="false" ht="15" hidden="false" customHeight="false" outlineLevel="0" collapsed="false">
      <c r="A8865" s="7" t="s">
        <v>24</v>
      </c>
      <c r="B8865" s="7" t="s">
        <v>154</v>
      </c>
      <c r="C8865" s="7" t="s">
        <v>1390</v>
      </c>
      <c r="D8865" s="7" t="n">
        <v>0</v>
      </c>
      <c r="E8865" s="7" t="n">
        <v>0</v>
      </c>
      <c r="F8865" s="7" t="n">
        <v>3</v>
      </c>
      <c r="G8865" s="7" t="n">
        <v>112.36</v>
      </c>
    </row>
    <row r="8866" customFormat="false" ht="15" hidden="false" customHeight="false" outlineLevel="0" collapsed="false">
      <c r="A8866" s="7" t="s">
        <v>24</v>
      </c>
      <c r="B8866" s="7" t="s">
        <v>216</v>
      </c>
      <c r="C8866" s="7" t="s">
        <v>1390</v>
      </c>
      <c r="D8866" s="7" t="n">
        <v>0</v>
      </c>
      <c r="E8866" s="7" t="n">
        <v>0</v>
      </c>
      <c r="F8866" s="7" t="n">
        <v>3</v>
      </c>
      <c r="G8866" s="7" t="n">
        <v>112.36</v>
      </c>
    </row>
    <row r="8867" customFormat="false" ht="15" hidden="false" customHeight="false" outlineLevel="0" collapsed="false">
      <c r="A8867" s="7" t="s">
        <v>24</v>
      </c>
      <c r="B8867" s="7" t="s">
        <v>167</v>
      </c>
      <c r="C8867" s="7" t="s">
        <v>1390</v>
      </c>
      <c r="D8867" s="7" t="n">
        <v>0</v>
      </c>
      <c r="E8867" s="7" t="n">
        <v>0</v>
      </c>
      <c r="F8867" s="7" t="n">
        <v>3</v>
      </c>
      <c r="G8867" s="7" t="n">
        <v>112.36</v>
      </c>
    </row>
    <row r="8868" customFormat="false" ht="15" hidden="false" customHeight="false" outlineLevel="0" collapsed="false">
      <c r="A8868" s="7" t="s">
        <v>24</v>
      </c>
      <c r="B8868" s="7" t="s">
        <v>109</v>
      </c>
      <c r="C8868" s="7" t="s">
        <v>1391</v>
      </c>
      <c r="D8868" s="7" t="n">
        <v>4</v>
      </c>
      <c r="E8868" s="7" t="n">
        <v>149.82</v>
      </c>
      <c r="F8868" s="7" t="n">
        <v>0</v>
      </c>
      <c r="G8868" s="7" t="n">
        <v>0</v>
      </c>
    </row>
    <row r="8869" customFormat="false" ht="15" hidden="false" customHeight="false" outlineLevel="0" collapsed="false">
      <c r="A8869" s="7" t="s">
        <v>24</v>
      </c>
      <c r="B8869" s="7" t="s">
        <v>165</v>
      </c>
      <c r="C8869" s="7" t="s">
        <v>1391</v>
      </c>
      <c r="D8869" s="7" t="n">
        <v>2</v>
      </c>
      <c r="E8869" s="7" t="n">
        <v>74.91</v>
      </c>
      <c r="F8869" s="7" t="n">
        <v>0</v>
      </c>
      <c r="G8869" s="7" t="n">
        <v>0</v>
      </c>
    </row>
    <row r="8870" customFormat="false" ht="15" hidden="false" customHeight="false" outlineLevel="0" collapsed="false">
      <c r="A8870" s="7" t="s">
        <v>24</v>
      </c>
      <c r="B8870" s="7" t="s">
        <v>383</v>
      </c>
      <c r="C8870" s="7" t="s">
        <v>1392</v>
      </c>
      <c r="D8870" s="7" t="n">
        <v>4</v>
      </c>
      <c r="E8870" s="7" t="n">
        <v>226.69</v>
      </c>
      <c r="F8870" s="7" t="n">
        <v>0</v>
      </c>
      <c r="G8870" s="7" t="n">
        <v>0</v>
      </c>
    </row>
    <row r="8871" customFormat="false" ht="15" hidden="false" customHeight="false" outlineLevel="0" collapsed="false">
      <c r="A8871" s="7" t="s">
        <v>24</v>
      </c>
      <c r="B8871" s="7" t="s">
        <v>383</v>
      </c>
      <c r="C8871" s="7" t="s">
        <v>1392</v>
      </c>
      <c r="D8871" s="7" t="n">
        <v>2</v>
      </c>
      <c r="E8871" s="7" t="n">
        <v>113.35</v>
      </c>
      <c r="F8871" s="7" t="n">
        <v>0</v>
      </c>
      <c r="G8871" s="7" t="n">
        <v>0</v>
      </c>
    </row>
    <row r="8872" customFormat="false" ht="15" hidden="false" customHeight="false" outlineLevel="0" collapsed="false">
      <c r="A8872" s="7" t="s">
        <v>24</v>
      </c>
      <c r="B8872" s="7" t="s">
        <v>487</v>
      </c>
      <c r="C8872" s="7" t="s">
        <v>1392</v>
      </c>
      <c r="D8872" s="7" t="n">
        <v>2</v>
      </c>
      <c r="E8872" s="7" t="n">
        <v>113.34</v>
      </c>
      <c r="F8872" s="7" t="n">
        <v>0</v>
      </c>
      <c r="G8872" s="7" t="n">
        <v>0</v>
      </c>
    </row>
    <row r="8873" customFormat="false" ht="15" hidden="false" customHeight="false" outlineLevel="0" collapsed="false">
      <c r="A8873" s="7" t="s">
        <v>24</v>
      </c>
      <c r="B8873" s="7" t="s">
        <v>330</v>
      </c>
      <c r="C8873" s="7" t="s">
        <v>1393</v>
      </c>
      <c r="D8873" s="7" t="n">
        <v>3</v>
      </c>
      <c r="E8873" s="7" t="n">
        <v>99.13</v>
      </c>
      <c r="F8873" s="7" t="n">
        <v>0</v>
      </c>
      <c r="G8873" s="7" t="n">
        <v>0</v>
      </c>
    </row>
    <row r="8874" customFormat="false" ht="15" hidden="false" customHeight="false" outlineLevel="0" collapsed="false">
      <c r="A8874" s="7" t="s">
        <v>24</v>
      </c>
      <c r="B8874" s="7" t="s">
        <v>330</v>
      </c>
      <c r="C8874" s="7" t="s">
        <v>1393</v>
      </c>
      <c r="D8874" s="7" t="n">
        <v>6</v>
      </c>
      <c r="E8874" s="7" t="n">
        <v>210.64</v>
      </c>
      <c r="F8874" s="7" t="n">
        <v>0</v>
      </c>
      <c r="G8874" s="7" t="n">
        <v>0</v>
      </c>
    </row>
    <row r="8875" customFormat="false" ht="15" hidden="false" customHeight="false" outlineLevel="0" collapsed="false">
      <c r="A8875" s="7" t="s">
        <v>24</v>
      </c>
      <c r="B8875" s="7" t="s">
        <v>361</v>
      </c>
      <c r="C8875" s="7" t="s">
        <v>1393</v>
      </c>
      <c r="D8875" s="7" t="n">
        <v>6</v>
      </c>
      <c r="E8875" s="7" t="n">
        <v>210.64</v>
      </c>
      <c r="F8875" s="7" t="n">
        <v>10</v>
      </c>
      <c r="G8875" s="7" t="n">
        <v>351.07</v>
      </c>
    </row>
    <row r="8876" customFormat="false" ht="15" hidden="false" customHeight="false" outlineLevel="0" collapsed="false">
      <c r="A8876" s="7" t="s">
        <v>24</v>
      </c>
      <c r="B8876" s="7" t="s">
        <v>396</v>
      </c>
      <c r="C8876" s="7" t="s">
        <v>1393</v>
      </c>
      <c r="D8876" s="7" t="n">
        <v>5</v>
      </c>
      <c r="E8876" s="7" t="n">
        <v>175.54</v>
      </c>
      <c r="F8876" s="7" t="n">
        <v>4</v>
      </c>
      <c r="G8876" s="7" t="n">
        <v>140.43</v>
      </c>
    </row>
    <row r="8877" customFormat="false" ht="15" hidden="false" customHeight="false" outlineLevel="0" collapsed="false">
      <c r="A8877" s="7" t="s">
        <v>24</v>
      </c>
      <c r="B8877" s="7" t="s">
        <v>365</v>
      </c>
      <c r="C8877" s="7" t="s">
        <v>1393</v>
      </c>
      <c r="D8877" s="7" t="n">
        <v>4</v>
      </c>
      <c r="E8877" s="7" t="n">
        <v>140.43</v>
      </c>
      <c r="F8877" s="7" t="n">
        <v>0</v>
      </c>
      <c r="G8877" s="7" t="n">
        <v>0</v>
      </c>
    </row>
    <row r="8878" customFormat="false" ht="15" hidden="false" customHeight="false" outlineLevel="0" collapsed="false">
      <c r="A8878" s="7" t="s">
        <v>24</v>
      </c>
      <c r="B8878" s="7" t="s">
        <v>893</v>
      </c>
      <c r="C8878" s="7" t="s">
        <v>1511</v>
      </c>
      <c r="D8878" s="7" t="n">
        <v>0</v>
      </c>
      <c r="E8878" s="7" t="n">
        <v>0</v>
      </c>
      <c r="F8878" s="7" t="n">
        <v>1</v>
      </c>
      <c r="G8878" s="7" t="n">
        <v>133.54</v>
      </c>
    </row>
    <row r="8879" customFormat="false" ht="15" hidden="false" customHeight="false" outlineLevel="0" collapsed="false">
      <c r="A8879" s="7" t="s">
        <v>24</v>
      </c>
      <c r="B8879" s="7" t="s">
        <v>713</v>
      </c>
      <c r="C8879" s="7" t="s">
        <v>1394</v>
      </c>
      <c r="D8879" s="7" t="n">
        <v>0</v>
      </c>
      <c r="E8879" s="7" t="n">
        <v>0</v>
      </c>
      <c r="F8879" s="7" t="n">
        <v>2</v>
      </c>
      <c r="G8879" s="7" t="n">
        <v>222.07</v>
      </c>
    </row>
    <row r="8880" customFormat="false" ht="15" hidden="false" customHeight="false" outlineLevel="0" collapsed="false">
      <c r="A8880" s="7" t="s">
        <v>24</v>
      </c>
      <c r="B8880" s="7" t="s">
        <v>436</v>
      </c>
      <c r="C8880" s="7" t="s">
        <v>1396</v>
      </c>
      <c r="D8880" s="7" t="n">
        <v>2</v>
      </c>
      <c r="E8880" s="7" t="n">
        <v>360</v>
      </c>
      <c r="F8880" s="7" t="n">
        <v>0</v>
      </c>
      <c r="G8880" s="7" t="n">
        <v>0</v>
      </c>
    </row>
    <row r="8881" customFormat="false" ht="15" hidden="false" customHeight="false" outlineLevel="0" collapsed="false">
      <c r="A8881" s="7" t="s">
        <v>24</v>
      </c>
      <c r="B8881" s="7" t="s">
        <v>470</v>
      </c>
      <c r="C8881" s="7" t="s">
        <v>1397</v>
      </c>
      <c r="D8881" s="7" t="n">
        <v>0</v>
      </c>
      <c r="E8881" s="7" t="n">
        <v>0</v>
      </c>
      <c r="F8881" s="7" t="n">
        <v>2</v>
      </c>
      <c r="G8881" s="7" t="n">
        <v>280.01</v>
      </c>
    </row>
    <row r="8882" customFormat="false" ht="15" hidden="false" customHeight="false" outlineLevel="0" collapsed="false">
      <c r="A8882" s="7" t="s">
        <v>24</v>
      </c>
      <c r="B8882" s="7" t="s">
        <v>470</v>
      </c>
      <c r="C8882" s="7" t="s">
        <v>1397</v>
      </c>
      <c r="D8882" s="7" t="n">
        <v>1</v>
      </c>
      <c r="E8882" s="7" t="n">
        <v>125</v>
      </c>
      <c r="F8882" s="7" t="n">
        <v>0</v>
      </c>
      <c r="G8882" s="7" t="n">
        <v>0</v>
      </c>
    </row>
    <row r="8883" customFormat="false" ht="15" hidden="false" customHeight="false" outlineLevel="0" collapsed="false">
      <c r="A8883" s="7" t="s">
        <v>24</v>
      </c>
      <c r="B8883" s="7" t="s">
        <v>633</v>
      </c>
      <c r="C8883" s="7" t="s">
        <v>1397</v>
      </c>
      <c r="D8883" s="7" t="n">
        <v>1</v>
      </c>
      <c r="E8883" s="7" t="n">
        <v>125</v>
      </c>
      <c r="F8883" s="7" t="n">
        <v>0</v>
      </c>
      <c r="G8883" s="7" t="n">
        <v>0</v>
      </c>
    </row>
    <row r="8884" customFormat="false" ht="15" hidden="false" customHeight="false" outlineLevel="0" collapsed="false">
      <c r="A8884" s="7" t="s">
        <v>24</v>
      </c>
      <c r="B8884" s="7" t="s">
        <v>633</v>
      </c>
      <c r="C8884" s="7" t="s">
        <v>1397</v>
      </c>
      <c r="D8884" s="7" t="n">
        <v>0</v>
      </c>
      <c r="E8884" s="7" t="n">
        <v>0</v>
      </c>
      <c r="F8884" s="7" t="n">
        <v>4</v>
      </c>
      <c r="G8884" s="7" t="n">
        <v>560</v>
      </c>
    </row>
    <row r="8885" customFormat="false" ht="15" hidden="false" customHeight="false" outlineLevel="0" collapsed="false">
      <c r="A8885" s="7" t="s">
        <v>24</v>
      </c>
      <c r="B8885" s="7" t="s">
        <v>816</v>
      </c>
      <c r="C8885" s="7" t="s">
        <v>1397</v>
      </c>
      <c r="D8885" s="7" t="n">
        <v>1</v>
      </c>
      <c r="E8885" s="7" t="n">
        <v>125</v>
      </c>
      <c r="F8885" s="7" t="n">
        <v>0</v>
      </c>
      <c r="G8885" s="7" t="n">
        <v>0</v>
      </c>
    </row>
    <row r="8886" customFormat="false" ht="15" hidden="false" customHeight="false" outlineLevel="0" collapsed="false">
      <c r="A8886" s="7" t="s">
        <v>24</v>
      </c>
      <c r="B8886" s="7" t="s">
        <v>816</v>
      </c>
      <c r="C8886" s="7" t="s">
        <v>1397</v>
      </c>
      <c r="D8886" s="7" t="n">
        <v>2</v>
      </c>
      <c r="E8886" s="7" t="n">
        <v>280</v>
      </c>
      <c r="F8886" s="7" t="n">
        <v>2</v>
      </c>
      <c r="G8886" s="7" t="n">
        <v>280</v>
      </c>
    </row>
    <row r="8887" customFormat="false" ht="15" hidden="false" customHeight="false" outlineLevel="0" collapsed="false">
      <c r="A8887" s="7" t="s">
        <v>24</v>
      </c>
      <c r="B8887" s="7" t="s">
        <v>706</v>
      </c>
      <c r="C8887" s="7" t="s">
        <v>1397</v>
      </c>
      <c r="D8887" s="7" t="n">
        <v>2</v>
      </c>
      <c r="E8887" s="7" t="n">
        <v>280.01</v>
      </c>
      <c r="F8887" s="7" t="n">
        <v>0</v>
      </c>
      <c r="G8887" s="7" t="n">
        <v>0</v>
      </c>
    </row>
    <row r="8888" customFormat="false" ht="15" hidden="false" customHeight="false" outlineLevel="0" collapsed="false">
      <c r="A8888" s="7" t="s">
        <v>24</v>
      </c>
      <c r="B8888" s="7" t="s">
        <v>786</v>
      </c>
      <c r="C8888" s="7" t="s">
        <v>1397</v>
      </c>
      <c r="D8888" s="7" t="n">
        <v>1</v>
      </c>
      <c r="E8888" s="7" t="n">
        <v>125</v>
      </c>
      <c r="F8888" s="7" t="n">
        <v>0</v>
      </c>
      <c r="G8888" s="7" t="n">
        <v>0</v>
      </c>
    </row>
    <row r="8889" customFormat="false" ht="15" hidden="false" customHeight="false" outlineLevel="0" collapsed="false">
      <c r="A8889" s="7" t="s">
        <v>24</v>
      </c>
      <c r="B8889" s="7" t="s">
        <v>392</v>
      </c>
      <c r="C8889" s="7" t="s">
        <v>1398</v>
      </c>
      <c r="D8889" s="7" t="n">
        <v>2</v>
      </c>
      <c r="E8889" s="7" t="n">
        <v>280</v>
      </c>
      <c r="F8889" s="7" t="n">
        <v>2</v>
      </c>
      <c r="G8889" s="7" t="n">
        <v>280</v>
      </c>
    </row>
    <row r="8890" customFormat="false" ht="15" hidden="false" customHeight="false" outlineLevel="0" collapsed="false">
      <c r="A8890" s="7" t="s">
        <v>24</v>
      </c>
      <c r="B8890" s="7" t="s">
        <v>392</v>
      </c>
      <c r="C8890" s="7" t="s">
        <v>1398</v>
      </c>
      <c r="D8890" s="7" t="n">
        <v>1</v>
      </c>
      <c r="E8890" s="7" t="n">
        <v>125</v>
      </c>
      <c r="F8890" s="7" t="n">
        <v>0</v>
      </c>
      <c r="G8890" s="7" t="n">
        <v>0</v>
      </c>
    </row>
    <row r="8891" customFormat="false" ht="15" hidden="false" customHeight="false" outlineLevel="0" collapsed="false">
      <c r="A8891" s="7" t="s">
        <v>24</v>
      </c>
      <c r="B8891" s="7" t="s">
        <v>428</v>
      </c>
      <c r="C8891" s="7" t="s">
        <v>1398</v>
      </c>
      <c r="D8891" s="7" t="n">
        <v>0</v>
      </c>
      <c r="E8891" s="7" t="n">
        <v>0</v>
      </c>
      <c r="F8891" s="7" t="n">
        <v>2</v>
      </c>
      <c r="G8891" s="7" t="n">
        <v>280</v>
      </c>
    </row>
    <row r="8892" customFormat="false" ht="15" hidden="false" customHeight="false" outlineLevel="0" collapsed="false">
      <c r="A8892" s="7" t="s">
        <v>24</v>
      </c>
      <c r="B8892" s="7" t="s">
        <v>472</v>
      </c>
      <c r="C8892" s="7" t="s">
        <v>1398</v>
      </c>
      <c r="D8892" s="7" t="n">
        <v>1</v>
      </c>
      <c r="E8892" s="7" t="n">
        <v>140</v>
      </c>
      <c r="F8892" s="7" t="n">
        <v>0</v>
      </c>
      <c r="G8892" s="7" t="n">
        <v>0</v>
      </c>
    </row>
    <row r="8893" customFormat="false" ht="15" hidden="false" customHeight="false" outlineLevel="0" collapsed="false">
      <c r="A8893" s="7" t="s">
        <v>24</v>
      </c>
      <c r="B8893" s="7" t="s">
        <v>474</v>
      </c>
      <c r="C8893" s="7" t="s">
        <v>1398</v>
      </c>
      <c r="D8893" s="7" t="n">
        <v>0</v>
      </c>
      <c r="E8893" s="7" t="n">
        <v>0</v>
      </c>
      <c r="F8893" s="7" t="n">
        <v>2</v>
      </c>
      <c r="G8893" s="7" t="n">
        <v>280</v>
      </c>
    </row>
    <row r="8894" customFormat="false" ht="15" hidden="false" customHeight="false" outlineLevel="0" collapsed="false">
      <c r="A8894" s="7" t="s">
        <v>24</v>
      </c>
      <c r="B8894" s="7" t="s">
        <v>474</v>
      </c>
      <c r="C8894" s="7" t="s">
        <v>1398</v>
      </c>
      <c r="D8894" s="7" t="n">
        <v>1</v>
      </c>
      <c r="E8894" s="7" t="n">
        <v>125</v>
      </c>
      <c r="F8894" s="7" t="n">
        <v>0</v>
      </c>
      <c r="G8894" s="7" t="n">
        <v>0</v>
      </c>
    </row>
    <row r="8895" customFormat="false" ht="15" hidden="false" customHeight="false" outlineLevel="0" collapsed="false">
      <c r="A8895" s="7" t="s">
        <v>24</v>
      </c>
      <c r="B8895" s="7" t="s">
        <v>186</v>
      </c>
      <c r="C8895" s="7" t="s">
        <v>1399</v>
      </c>
      <c r="D8895" s="7" t="n">
        <v>0</v>
      </c>
      <c r="E8895" s="7" t="n">
        <v>0</v>
      </c>
      <c r="F8895" s="7" t="n">
        <v>6</v>
      </c>
      <c r="G8895" s="7" t="n">
        <v>297.81</v>
      </c>
    </row>
    <row r="8896" customFormat="false" ht="15" hidden="false" customHeight="false" outlineLevel="0" collapsed="false">
      <c r="A8896" s="7" t="s">
        <v>24</v>
      </c>
      <c r="B8896" s="7" t="s">
        <v>186</v>
      </c>
      <c r="C8896" s="7" t="s">
        <v>1399</v>
      </c>
      <c r="D8896" s="7" t="n">
        <v>4</v>
      </c>
      <c r="E8896" s="7" t="n">
        <v>198.36</v>
      </c>
      <c r="F8896" s="7" t="n">
        <v>0</v>
      </c>
      <c r="G8896" s="7" t="n">
        <v>0</v>
      </c>
    </row>
    <row r="8897" customFormat="false" ht="15" hidden="false" customHeight="false" outlineLevel="0" collapsed="false">
      <c r="A8897" s="7" t="s">
        <v>24</v>
      </c>
      <c r="B8897" s="7" t="s">
        <v>224</v>
      </c>
      <c r="C8897" s="7" t="s">
        <v>1399</v>
      </c>
      <c r="D8897" s="7" t="n">
        <v>4</v>
      </c>
      <c r="E8897" s="7" t="n">
        <v>198.54</v>
      </c>
      <c r="F8897" s="7" t="n">
        <v>0</v>
      </c>
      <c r="G8897" s="7" t="n">
        <v>0</v>
      </c>
    </row>
    <row r="8898" customFormat="false" ht="15" hidden="false" customHeight="false" outlineLevel="0" collapsed="false">
      <c r="A8898" s="7" t="s">
        <v>24</v>
      </c>
      <c r="B8898" s="7" t="s">
        <v>200</v>
      </c>
      <c r="C8898" s="7" t="s">
        <v>1399</v>
      </c>
      <c r="D8898" s="7" t="n">
        <v>0</v>
      </c>
      <c r="E8898" s="7" t="n">
        <v>0</v>
      </c>
      <c r="F8898" s="7" t="n">
        <v>3</v>
      </c>
      <c r="G8898" s="7" t="n">
        <v>148.9</v>
      </c>
    </row>
    <row r="8899" customFormat="false" ht="15" hidden="false" customHeight="false" outlineLevel="0" collapsed="false">
      <c r="A8899" s="7" t="s">
        <v>24</v>
      </c>
      <c r="B8899" s="7" t="s">
        <v>615</v>
      </c>
      <c r="C8899" s="7" t="s">
        <v>1400</v>
      </c>
      <c r="D8899" s="7" t="n">
        <v>0</v>
      </c>
      <c r="E8899" s="7" t="n">
        <v>0</v>
      </c>
      <c r="F8899" s="7" t="n">
        <v>2</v>
      </c>
      <c r="G8899" s="7" t="n">
        <v>133.02</v>
      </c>
    </row>
    <row r="8900" customFormat="false" ht="15" hidden="false" customHeight="false" outlineLevel="0" collapsed="false">
      <c r="A8900" s="7" t="s">
        <v>24</v>
      </c>
      <c r="B8900" s="7" t="s">
        <v>673</v>
      </c>
      <c r="C8900" s="7" t="s">
        <v>1400</v>
      </c>
      <c r="D8900" s="7" t="n">
        <v>0</v>
      </c>
      <c r="E8900" s="7" t="n">
        <v>0</v>
      </c>
      <c r="F8900" s="7" t="n">
        <v>2</v>
      </c>
      <c r="G8900" s="7" t="n">
        <v>133.02</v>
      </c>
    </row>
    <row r="8901" customFormat="false" ht="15" hidden="false" customHeight="false" outlineLevel="0" collapsed="false">
      <c r="A8901" s="7" t="s">
        <v>24</v>
      </c>
      <c r="B8901" s="7" t="s">
        <v>562</v>
      </c>
      <c r="C8901" s="7" t="s">
        <v>1401</v>
      </c>
      <c r="D8901" s="7" t="n">
        <v>5</v>
      </c>
      <c r="E8901" s="7" t="n">
        <v>0.01</v>
      </c>
      <c r="F8901" s="7" t="n">
        <v>0</v>
      </c>
      <c r="G8901" s="7" t="n">
        <v>0</v>
      </c>
    </row>
    <row r="8902" customFormat="false" ht="15" hidden="false" customHeight="false" outlineLevel="0" collapsed="false">
      <c r="A8902" s="7" t="s">
        <v>24</v>
      </c>
      <c r="B8902" s="7" t="s">
        <v>562</v>
      </c>
      <c r="C8902" s="7" t="s">
        <v>1401</v>
      </c>
      <c r="D8902" s="7" t="n">
        <v>7</v>
      </c>
      <c r="E8902" s="7" t="n">
        <v>1554.94</v>
      </c>
      <c r="F8902" s="7" t="n">
        <v>0</v>
      </c>
      <c r="G8902" s="7" t="n">
        <v>0</v>
      </c>
    </row>
    <row r="8903" customFormat="false" ht="15" hidden="false" customHeight="false" outlineLevel="0" collapsed="false">
      <c r="A8903" s="7" t="s">
        <v>24</v>
      </c>
      <c r="B8903" s="7" t="s">
        <v>846</v>
      </c>
      <c r="C8903" s="7" t="s">
        <v>1512</v>
      </c>
      <c r="D8903" s="7" t="n">
        <v>0</v>
      </c>
      <c r="E8903" s="7" t="n">
        <v>0</v>
      </c>
      <c r="F8903" s="7" t="n">
        <v>2</v>
      </c>
      <c r="G8903" s="7" t="n">
        <v>259.99</v>
      </c>
    </row>
    <row r="8904" customFormat="false" ht="15" hidden="false" customHeight="false" outlineLevel="0" collapsed="false">
      <c r="A8904" s="7" t="s">
        <v>24</v>
      </c>
      <c r="B8904" s="7" t="s">
        <v>373</v>
      </c>
      <c r="C8904" s="7" t="s">
        <v>1403</v>
      </c>
      <c r="D8904" s="7" t="n">
        <v>0</v>
      </c>
      <c r="E8904" s="7" t="n">
        <v>0</v>
      </c>
      <c r="F8904" s="7" t="n">
        <v>2</v>
      </c>
      <c r="G8904" s="7" t="n">
        <v>319.99</v>
      </c>
    </row>
    <row r="8905" customFormat="false" ht="15" hidden="false" customHeight="false" outlineLevel="0" collapsed="false">
      <c r="A8905" s="7" t="s">
        <v>24</v>
      </c>
      <c r="B8905" s="7" t="s">
        <v>654</v>
      </c>
      <c r="C8905" s="7" t="s">
        <v>1404</v>
      </c>
      <c r="D8905" s="7" t="n">
        <v>0</v>
      </c>
      <c r="E8905" s="7" t="n">
        <v>0</v>
      </c>
      <c r="F8905" s="7" t="n">
        <v>-1</v>
      </c>
      <c r="G8905" s="7" t="n">
        <v>-350</v>
      </c>
    </row>
    <row r="8906" customFormat="false" ht="15" hidden="false" customHeight="false" outlineLevel="0" collapsed="false">
      <c r="A8906" s="7" t="s">
        <v>24</v>
      </c>
      <c r="B8906" s="7" t="s">
        <v>655</v>
      </c>
      <c r="C8906" s="7" t="s">
        <v>1404</v>
      </c>
      <c r="D8906" s="7" t="n">
        <v>0</v>
      </c>
      <c r="E8906" s="7" t="n">
        <v>0</v>
      </c>
      <c r="F8906" s="7" t="n">
        <v>-1</v>
      </c>
      <c r="G8906" s="7" t="n">
        <v>-350</v>
      </c>
    </row>
    <row r="8907" customFormat="false" ht="15" hidden="false" customHeight="false" outlineLevel="0" collapsed="false">
      <c r="A8907" s="7" t="s">
        <v>24</v>
      </c>
      <c r="B8907" s="7" t="s">
        <v>871</v>
      </c>
      <c r="C8907" s="7" t="s">
        <v>1562</v>
      </c>
      <c r="D8907" s="7" t="n">
        <v>0</v>
      </c>
      <c r="E8907" s="7" t="n">
        <v>0</v>
      </c>
      <c r="F8907" s="7" t="n">
        <v>-1</v>
      </c>
      <c r="G8907" s="7" t="n">
        <v>-449.46</v>
      </c>
    </row>
    <row r="8908" customFormat="false" ht="15" hidden="false" customHeight="false" outlineLevel="0" collapsed="false">
      <c r="A8908" s="7" t="s">
        <v>24</v>
      </c>
      <c r="B8908" s="7" t="s">
        <v>870</v>
      </c>
      <c r="C8908" s="7" t="s">
        <v>1562</v>
      </c>
      <c r="D8908" s="7" t="n">
        <v>0</v>
      </c>
      <c r="E8908" s="7" t="n">
        <v>0</v>
      </c>
      <c r="F8908" s="7" t="n">
        <v>-1</v>
      </c>
      <c r="G8908" s="7" t="n">
        <v>-449.46</v>
      </c>
    </row>
    <row r="8909" customFormat="false" ht="15" hidden="false" customHeight="false" outlineLevel="0" collapsed="false">
      <c r="A8909" s="7" t="s">
        <v>24</v>
      </c>
      <c r="B8909" s="7" t="s">
        <v>864</v>
      </c>
      <c r="C8909" s="7" t="s">
        <v>1562</v>
      </c>
      <c r="D8909" s="7" t="n">
        <v>0</v>
      </c>
      <c r="E8909" s="7" t="n">
        <v>0</v>
      </c>
      <c r="F8909" s="7" t="n">
        <v>-2</v>
      </c>
      <c r="G8909" s="7" t="n">
        <v>-898.92</v>
      </c>
    </row>
    <row r="8910" customFormat="false" ht="15" hidden="false" customHeight="false" outlineLevel="0" collapsed="false">
      <c r="A8910" s="7" t="s">
        <v>24</v>
      </c>
      <c r="B8910" s="7" t="s">
        <v>539</v>
      </c>
      <c r="C8910" s="7" t="s">
        <v>1406</v>
      </c>
      <c r="D8910" s="7" t="n">
        <v>0</v>
      </c>
      <c r="E8910" s="7" t="n">
        <v>0</v>
      </c>
      <c r="F8910" s="7" t="n">
        <v>1</v>
      </c>
      <c r="G8910" s="7" t="n">
        <v>165.41</v>
      </c>
    </row>
    <row r="8911" customFormat="false" ht="15" hidden="false" customHeight="false" outlineLevel="0" collapsed="false">
      <c r="A8911" s="7" t="s">
        <v>24</v>
      </c>
      <c r="B8911" s="7" t="s">
        <v>708</v>
      </c>
      <c r="C8911" s="7" t="s">
        <v>1406</v>
      </c>
      <c r="D8911" s="7" t="n">
        <v>0</v>
      </c>
      <c r="E8911" s="7" t="n">
        <v>0</v>
      </c>
      <c r="F8911" s="7" t="n">
        <v>1</v>
      </c>
      <c r="G8911" s="7" t="n">
        <v>165.41</v>
      </c>
    </row>
    <row r="8912" customFormat="false" ht="15" hidden="false" customHeight="false" outlineLevel="0" collapsed="false">
      <c r="A8912" s="7" t="s">
        <v>24</v>
      </c>
      <c r="B8912" s="7" t="s">
        <v>875</v>
      </c>
      <c r="C8912" s="7" t="s">
        <v>1519</v>
      </c>
      <c r="D8912" s="7" t="n">
        <v>1</v>
      </c>
      <c r="E8912" s="7" t="n">
        <v>165.41</v>
      </c>
      <c r="F8912" s="7" t="n">
        <v>0</v>
      </c>
      <c r="G8912" s="7" t="n">
        <v>0</v>
      </c>
    </row>
    <row r="8913" customFormat="false" ht="15" hidden="false" customHeight="false" outlineLevel="0" collapsed="false">
      <c r="A8913" s="7" t="s">
        <v>24</v>
      </c>
      <c r="B8913" s="7" t="s">
        <v>875</v>
      </c>
      <c r="C8913" s="7" t="s">
        <v>1519</v>
      </c>
      <c r="D8913" s="7" t="n">
        <v>2</v>
      </c>
      <c r="E8913" s="7" t="n">
        <v>189.77</v>
      </c>
      <c r="F8913" s="7" t="n">
        <v>0</v>
      </c>
      <c r="G8913" s="7" t="n">
        <v>0</v>
      </c>
    </row>
    <row r="8914" customFormat="false" ht="15" hidden="false" customHeight="false" outlineLevel="0" collapsed="false">
      <c r="A8914" s="7" t="s">
        <v>24</v>
      </c>
      <c r="B8914" s="7" t="s">
        <v>777</v>
      </c>
      <c r="C8914" s="7" t="s">
        <v>1519</v>
      </c>
      <c r="D8914" s="7" t="n">
        <v>2</v>
      </c>
      <c r="E8914" s="7" t="n">
        <v>189.75</v>
      </c>
      <c r="F8914" s="7" t="n">
        <v>0</v>
      </c>
      <c r="G8914" s="7" t="n">
        <v>0</v>
      </c>
    </row>
    <row r="8915" customFormat="false" ht="15" hidden="false" customHeight="false" outlineLevel="0" collapsed="false">
      <c r="A8915" s="7" t="s">
        <v>24</v>
      </c>
      <c r="B8915" s="7" t="s">
        <v>777</v>
      </c>
      <c r="C8915" s="7" t="s">
        <v>1519</v>
      </c>
      <c r="D8915" s="7" t="n">
        <v>1</v>
      </c>
      <c r="E8915" s="7" t="n">
        <v>165.41</v>
      </c>
      <c r="F8915" s="7" t="n">
        <v>0</v>
      </c>
      <c r="G8915" s="7" t="n">
        <v>0</v>
      </c>
    </row>
    <row r="8916" customFormat="false" ht="15" hidden="false" customHeight="false" outlineLevel="0" collapsed="false">
      <c r="A8916" s="7" t="s">
        <v>24</v>
      </c>
      <c r="B8916" s="7" t="s">
        <v>306</v>
      </c>
      <c r="C8916" s="7" t="s">
        <v>1407</v>
      </c>
      <c r="D8916" s="7" t="n">
        <v>26</v>
      </c>
      <c r="E8916" s="7" t="n">
        <v>559.46</v>
      </c>
      <c r="F8916" s="7" t="n">
        <v>0</v>
      </c>
      <c r="G8916" s="7" t="n">
        <v>0</v>
      </c>
    </row>
    <row r="8917" customFormat="false" ht="15" hidden="false" customHeight="false" outlineLevel="0" collapsed="false">
      <c r="A8917" s="7" t="s">
        <v>24</v>
      </c>
      <c r="B8917" s="7" t="s">
        <v>341</v>
      </c>
      <c r="C8917" s="7" t="s">
        <v>1408</v>
      </c>
      <c r="D8917" s="7" t="n">
        <v>0</v>
      </c>
      <c r="E8917" s="7" t="n">
        <v>0</v>
      </c>
      <c r="F8917" s="7" t="n">
        <v>6</v>
      </c>
      <c r="G8917" s="7" t="n">
        <v>75</v>
      </c>
    </row>
    <row r="8918" customFormat="false" ht="15" hidden="false" customHeight="false" outlineLevel="0" collapsed="false">
      <c r="A8918" s="7" t="s">
        <v>24</v>
      </c>
      <c r="B8918" s="7" t="s">
        <v>350</v>
      </c>
      <c r="C8918" s="7" t="s">
        <v>1409</v>
      </c>
      <c r="D8918" s="7" t="n">
        <v>0</v>
      </c>
      <c r="E8918" s="7" t="n">
        <v>0</v>
      </c>
      <c r="F8918" s="7" t="n">
        <v>6</v>
      </c>
      <c r="G8918" s="7" t="n">
        <v>75</v>
      </c>
    </row>
    <row r="8919" customFormat="false" ht="15" hidden="false" customHeight="false" outlineLevel="0" collapsed="false">
      <c r="A8919" s="7" t="s">
        <v>24</v>
      </c>
      <c r="B8919" s="7" t="s">
        <v>446</v>
      </c>
      <c r="C8919" s="7" t="s">
        <v>1410</v>
      </c>
      <c r="D8919" s="7" t="n">
        <v>6</v>
      </c>
      <c r="E8919" s="7" t="n">
        <v>103.77</v>
      </c>
      <c r="F8919" s="7" t="n">
        <v>0</v>
      </c>
      <c r="G8919" s="7" t="n">
        <v>0</v>
      </c>
    </row>
    <row r="8920" customFormat="false" ht="15" hidden="false" customHeight="false" outlineLevel="0" collapsed="false">
      <c r="A8920" s="7" t="s">
        <v>24</v>
      </c>
      <c r="B8920" s="7" t="s">
        <v>446</v>
      </c>
      <c r="C8920" s="7" t="s">
        <v>1410</v>
      </c>
      <c r="D8920" s="7" t="n">
        <v>0</v>
      </c>
      <c r="E8920" s="7" t="n">
        <v>0</v>
      </c>
      <c r="F8920" s="7" t="n">
        <v>6</v>
      </c>
      <c r="G8920" s="7" t="n">
        <v>75</v>
      </c>
    </row>
    <row r="8921" customFormat="false" ht="15" hidden="false" customHeight="false" outlineLevel="0" collapsed="false">
      <c r="A8921" s="7" t="s">
        <v>24</v>
      </c>
      <c r="B8921" s="7" t="s">
        <v>620</v>
      </c>
      <c r="C8921" s="7" t="s">
        <v>1411</v>
      </c>
      <c r="D8921" s="7" t="n">
        <v>0</v>
      </c>
      <c r="E8921" s="7" t="n">
        <v>0</v>
      </c>
      <c r="F8921" s="7" t="n">
        <v>6</v>
      </c>
      <c r="G8921" s="7" t="n">
        <v>75</v>
      </c>
    </row>
    <row r="8922" customFormat="false" ht="15" hidden="false" customHeight="false" outlineLevel="0" collapsed="false">
      <c r="A8922" s="7" t="s">
        <v>24</v>
      </c>
      <c r="B8922" s="7" t="s">
        <v>160</v>
      </c>
      <c r="C8922" s="7" t="s">
        <v>1413</v>
      </c>
      <c r="D8922" s="7" t="n">
        <v>12</v>
      </c>
      <c r="E8922" s="7" t="n">
        <v>151.29</v>
      </c>
      <c r="F8922" s="7" t="n">
        <v>0</v>
      </c>
      <c r="G8922" s="7" t="n">
        <v>0</v>
      </c>
    </row>
    <row r="8923" customFormat="false" ht="15" hidden="false" customHeight="false" outlineLevel="0" collapsed="false">
      <c r="A8923" s="7" t="s">
        <v>24</v>
      </c>
      <c r="B8923" s="7" t="s">
        <v>140</v>
      </c>
      <c r="C8923" s="7" t="s">
        <v>1414</v>
      </c>
      <c r="D8923" s="7" t="n">
        <v>6</v>
      </c>
      <c r="E8923" s="7" t="n">
        <v>75.64</v>
      </c>
      <c r="F8923" s="7" t="n">
        <v>0</v>
      </c>
      <c r="G8923" s="7" t="n">
        <v>0</v>
      </c>
    </row>
    <row r="8924" customFormat="false" ht="15" hidden="false" customHeight="false" outlineLevel="0" collapsed="false">
      <c r="A8924" s="7" t="s">
        <v>24</v>
      </c>
      <c r="B8924" s="7" t="s">
        <v>203</v>
      </c>
      <c r="C8924" s="7" t="s">
        <v>1415</v>
      </c>
      <c r="D8924" s="7" t="n">
        <v>3</v>
      </c>
      <c r="E8924" s="7" t="n">
        <v>35.3</v>
      </c>
      <c r="F8924" s="7" t="n">
        <v>0</v>
      </c>
      <c r="G8924" s="7" t="n">
        <v>0</v>
      </c>
    </row>
    <row r="8925" customFormat="false" ht="15" hidden="false" customHeight="false" outlineLevel="0" collapsed="false">
      <c r="A8925" s="7" t="s">
        <v>24</v>
      </c>
      <c r="B8925" s="7" t="s">
        <v>203</v>
      </c>
      <c r="C8925" s="7" t="s">
        <v>1415</v>
      </c>
      <c r="D8925" s="7" t="n">
        <v>11</v>
      </c>
      <c r="E8925" s="7" t="n">
        <v>138.68</v>
      </c>
      <c r="F8925" s="7" t="n">
        <v>0</v>
      </c>
      <c r="G8925" s="7" t="n">
        <v>0</v>
      </c>
    </row>
    <row r="8926" customFormat="false" ht="15" hidden="false" customHeight="false" outlineLevel="0" collapsed="false">
      <c r="A8926" s="7" t="s">
        <v>24</v>
      </c>
      <c r="B8926" s="7" t="s">
        <v>220</v>
      </c>
      <c r="C8926" s="7" t="s">
        <v>1416</v>
      </c>
      <c r="D8926" s="7" t="n">
        <v>6</v>
      </c>
      <c r="E8926" s="7" t="n">
        <v>75.64</v>
      </c>
      <c r="F8926" s="7" t="n">
        <v>0</v>
      </c>
      <c r="G8926" s="7" t="n">
        <v>0</v>
      </c>
    </row>
    <row r="8927" customFormat="false" ht="15" hidden="false" customHeight="false" outlineLevel="0" collapsed="false">
      <c r="A8927" s="7" t="s">
        <v>24</v>
      </c>
      <c r="B8927" s="7" t="s">
        <v>128</v>
      </c>
      <c r="C8927" s="7" t="s">
        <v>1421</v>
      </c>
      <c r="D8927" s="7" t="n">
        <v>0</v>
      </c>
      <c r="E8927" s="7" t="n">
        <v>0</v>
      </c>
      <c r="F8927" s="7" t="n">
        <v>6</v>
      </c>
      <c r="G8927" s="7" t="n">
        <v>283.77</v>
      </c>
    </row>
    <row r="8928" customFormat="false" ht="15" hidden="false" customHeight="false" outlineLevel="0" collapsed="false">
      <c r="A8928" s="7" t="s">
        <v>24</v>
      </c>
      <c r="B8928" s="7" t="s">
        <v>693</v>
      </c>
      <c r="C8928" s="7" t="s">
        <v>1428</v>
      </c>
      <c r="D8928" s="7" t="n">
        <v>0</v>
      </c>
      <c r="E8928" s="7" t="n">
        <v>0</v>
      </c>
      <c r="F8928" s="7" t="n">
        <v>2</v>
      </c>
      <c r="G8928" s="7" t="n">
        <v>243.66</v>
      </c>
    </row>
    <row r="8929" customFormat="false" ht="15" hidden="false" customHeight="false" outlineLevel="0" collapsed="false">
      <c r="A8929" s="7" t="s">
        <v>24</v>
      </c>
      <c r="B8929" s="7" t="s">
        <v>850</v>
      </c>
      <c r="C8929" s="7" t="s">
        <v>1428</v>
      </c>
      <c r="D8929" s="7" t="n">
        <v>0</v>
      </c>
      <c r="E8929" s="7" t="n">
        <v>0</v>
      </c>
      <c r="F8929" s="7" t="n">
        <v>5</v>
      </c>
      <c r="G8929" s="7" t="n">
        <v>702.85</v>
      </c>
    </row>
    <row r="8930" customFormat="false" ht="15" hidden="false" customHeight="false" outlineLevel="0" collapsed="false">
      <c r="A8930" s="7" t="s">
        <v>24</v>
      </c>
      <c r="B8930" s="7" t="s">
        <v>533</v>
      </c>
      <c r="C8930" s="7" t="s">
        <v>1424</v>
      </c>
      <c r="D8930" s="7" t="n">
        <v>2</v>
      </c>
      <c r="E8930" s="7" t="n">
        <v>139.99</v>
      </c>
      <c r="F8930" s="7" t="n">
        <v>2</v>
      </c>
      <c r="G8930" s="7" t="n">
        <v>139.99</v>
      </c>
    </row>
    <row r="8931" customFormat="false" ht="15" hidden="false" customHeight="false" outlineLevel="0" collapsed="false">
      <c r="A8931" s="7" t="s">
        <v>24</v>
      </c>
      <c r="B8931" s="7" t="s">
        <v>530</v>
      </c>
      <c r="C8931" s="7" t="s">
        <v>1424</v>
      </c>
      <c r="D8931" s="7" t="n">
        <v>0</v>
      </c>
      <c r="E8931" s="7" t="n">
        <v>0</v>
      </c>
      <c r="F8931" s="7" t="n">
        <v>2</v>
      </c>
      <c r="G8931" s="7" t="n">
        <v>139.99</v>
      </c>
    </row>
    <row r="8932" customFormat="false" ht="15" hidden="false" customHeight="false" outlineLevel="0" collapsed="false">
      <c r="A8932" s="7" t="s">
        <v>24</v>
      </c>
      <c r="B8932" s="7" t="s">
        <v>604</v>
      </c>
      <c r="C8932" s="7" t="s">
        <v>1424</v>
      </c>
      <c r="D8932" s="7" t="n">
        <v>0</v>
      </c>
      <c r="E8932" s="7" t="n">
        <v>0</v>
      </c>
      <c r="F8932" s="7" t="n">
        <v>2</v>
      </c>
      <c r="G8932" s="7" t="n">
        <v>139.99</v>
      </c>
    </row>
    <row r="8933" customFormat="false" ht="15" hidden="false" customHeight="false" outlineLevel="0" collapsed="false">
      <c r="A8933" s="7" t="s">
        <v>24</v>
      </c>
      <c r="B8933" s="7" t="s">
        <v>130</v>
      </c>
      <c r="C8933" s="7" t="s">
        <v>1425</v>
      </c>
      <c r="D8933" s="7" t="n">
        <v>2</v>
      </c>
      <c r="E8933" s="7" t="n">
        <v>98</v>
      </c>
      <c r="F8933" s="7" t="n">
        <v>0</v>
      </c>
      <c r="G8933" s="7" t="n">
        <v>0</v>
      </c>
    </row>
    <row r="8934" customFormat="false" ht="15" hidden="false" customHeight="false" outlineLevel="0" collapsed="false">
      <c r="A8934" s="7" t="s">
        <v>24</v>
      </c>
      <c r="B8934" s="7" t="s">
        <v>191</v>
      </c>
      <c r="C8934" s="7" t="s">
        <v>1425</v>
      </c>
      <c r="D8934" s="7" t="n">
        <v>0</v>
      </c>
      <c r="E8934" s="7" t="n">
        <v>0</v>
      </c>
      <c r="F8934" s="7" t="n">
        <v>2</v>
      </c>
      <c r="G8934" s="7" t="n">
        <v>97.99</v>
      </c>
    </row>
    <row r="8935" customFormat="false" ht="15" hidden="false" customHeight="false" outlineLevel="0" collapsed="false">
      <c r="A8935" s="7" t="s">
        <v>24</v>
      </c>
      <c r="B8935" s="7" t="s">
        <v>129</v>
      </c>
      <c r="C8935" s="7" t="s">
        <v>1426</v>
      </c>
      <c r="D8935" s="7" t="n">
        <v>3</v>
      </c>
      <c r="E8935" s="7" t="n">
        <v>147.36</v>
      </c>
      <c r="F8935" s="7" t="n">
        <v>0</v>
      </c>
      <c r="G8935" s="7" t="n">
        <v>0</v>
      </c>
    </row>
    <row r="8936" customFormat="false" ht="15" hidden="false" customHeight="false" outlineLevel="0" collapsed="false">
      <c r="A8936" s="7" t="s">
        <v>24</v>
      </c>
      <c r="B8936" s="7" t="s">
        <v>129</v>
      </c>
      <c r="C8936" s="7" t="s">
        <v>1426</v>
      </c>
      <c r="D8936" s="7" t="n">
        <v>2</v>
      </c>
      <c r="E8936" s="7" t="n">
        <v>113.34</v>
      </c>
      <c r="F8936" s="7" t="n">
        <v>0</v>
      </c>
      <c r="G8936" s="7" t="n">
        <v>0</v>
      </c>
    </row>
    <row r="8937" customFormat="false" ht="15" hidden="false" customHeight="false" outlineLevel="0" collapsed="false">
      <c r="A8937" s="7" t="s">
        <v>24</v>
      </c>
      <c r="B8937" s="7" t="s">
        <v>155</v>
      </c>
      <c r="C8937" s="7" t="s">
        <v>1426</v>
      </c>
      <c r="D8937" s="7" t="n">
        <v>0</v>
      </c>
      <c r="E8937" s="7" t="n">
        <v>0</v>
      </c>
      <c r="F8937" s="7" t="n">
        <v>-1</v>
      </c>
      <c r="G8937" s="7" t="n">
        <v>-49</v>
      </c>
    </row>
    <row r="8938" customFormat="false" ht="15" hidden="false" customHeight="false" outlineLevel="0" collapsed="false">
      <c r="A8938" s="7" t="s">
        <v>24</v>
      </c>
      <c r="B8938" s="7" t="s">
        <v>155</v>
      </c>
      <c r="C8938" s="7" t="s">
        <v>1426</v>
      </c>
      <c r="D8938" s="7" t="n">
        <v>4</v>
      </c>
      <c r="E8938" s="7" t="n">
        <v>196.48</v>
      </c>
      <c r="F8938" s="7" t="n">
        <v>0</v>
      </c>
      <c r="G8938" s="7" t="n">
        <v>0</v>
      </c>
    </row>
    <row r="8939" customFormat="false" ht="15" hidden="false" customHeight="false" outlineLevel="0" collapsed="false">
      <c r="A8939" s="7" t="s">
        <v>24</v>
      </c>
      <c r="B8939" s="7" t="s">
        <v>199</v>
      </c>
      <c r="C8939" s="7" t="s">
        <v>1426</v>
      </c>
      <c r="D8939" s="7" t="n">
        <v>3</v>
      </c>
      <c r="E8939" s="7" t="n">
        <v>147.36</v>
      </c>
      <c r="F8939" s="7" t="n">
        <v>0</v>
      </c>
      <c r="G8939" s="7" t="n">
        <v>0</v>
      </c>
    </row>
    <row r="8940" customFormat="false" ht="15" hidden="false" customHeight="false" outlineLevel="0" collapsed="false">
      <c r="A8940" s="7" t="s">
        <v>24</v>
      </c>
      <c r="B8940" s="7" t="s">
        <v>176</v>
      </c>
      <c r="C8940" s="7" t="s">
        <v>1426</v>
      </c>
      <c r="D8940" s="7" t="n">
        <v>3</v>
      </c>
      <c r="E8940" s="7" t="n">
        <v>146.99</v>
      </c>
      <c r="F8940" s="7" t="n">
        <v>2</v>
      </c>
      <c r="G8940" s="7" t="n">
        <v>98</v>
      </c>
    </row>
    <row r="8941" customFormat="false" ht="15" hidden="false" customHeight="false" outlineLevel="0" collapsed="false">
      <c r="A8941" s="7" t="s">
        <v>24</v>
      </c>
      <c r="B8941" s="7" t="s">
        <v>226</v>
      </c>
      <c r="C8941" s="7" t="s">
        <v>1427</v>
      </c>
      <c r="D8941" s="7" t="n">
        <v>4</v>
      </c>
      <c r="E8941" s="7" t="n">
        <v>207.81</v>
      </c>
      <c r="F8941" s="7" t="n">
        <v>0</v>
      </c>
      <c r="G8941" s="7" t="n">
        <v>0</v>
      </c>
    </row>
    <row r="8942" customFormat="false" ht="15" hidden="false" customHeight="false" outlineLevel="0" collapsed="false">
      <c r="A8942" s="7" t="s">
        <v>24</v>
      </c>
      <c r="B8942" s="7" t="s">
        <v>161</v>
      </c>
      <c r="C8942" s="7" t="s">
        <v>1428</v>
      </c>
      <c r="D8942" s="7" t="n">
        <v>2</v>
      </c>
      <c r="E8942" s="7" t="n">
        <v>254.01</v>
      </c>
      <c r="F8942" s="7" t="n">
        <v>0</v>
      </c>
      <c r="G8942" s="7" t="n">
        <v>0</v>
      </c>
    </row>
    <row r="8943" customFormat="false" ht="15" hidden="false" customHeight="false" outlineLevel="0" collapsed="false">
      <c r="A8943" s="7" t="s">
        <v>24</v>
      </c>
      <c r="B8943" s="7" t="s">
        <v>204</v>
      </c>
      <c r="C8943" s="7" t="s">
        <v>1428</v>
      </c>
      <c r="D8943" s="7" t="n">
        <v>1</v>
      </c>
      <c r="E8943" s="7" t="n">
        <v>127</v>
      </c>
      <c r="F8943" s="7" t="n">
        <v>0</v>
      </c>
      <c r="G8943" s="7" t="n">
        <v>0</v>
      </c>
    </row>
    <row r="8944" customFormat="false" ht="15" hidden="false" customHeight="false" outlineLevel="0" collapsed="false">
      <c r="A8944" s="7" t="s">
        <v>24</v>
      </c>
      <c r="B8944" s="7" t="s">
        <v>196</v>
      </c>
      <c r="C8944" s="7" t="s">
        <v>1428</v>
      </c>
      <c r="D8944" s="7" t="n">
        <v>1</v>
      </c>
      <c r="E8944" s="7" t="n">
        <v>127</v>
      </c>
      <c r="F8944" s="7" t="n">
        <v>0</v>
      </c>
      <c r="G8944" s="7" t="n">
        <v>0</v>
      </c>
    </row>
    <row r="8945" customFormat="false" ht="15" hidden="false" customHeight="false" outlineLevel="0" collapsed="false">
      <c r="A8945" s="7" t="s">
        <v>24</v>
      </c>
      <c r="B8945" s="7" t="s">
        <v>196</v>
      </c>
      <c r="C8945" s="7" t="s">
        <v>1428</v>
      </c>
      <c r="D8945" s="7" t="n">
        <v>0</v>
      </c>
      <c r="E8945" s="7" t="n">
        <v>0</v>
      </c>
      <c r="F8945" s="7" t="n">
        <v>1</v>
      </c>
      <c r="G8945" s="7" t="n">
        <v>140</v>
      </c>
    </row>
    <row r="8946" customFormat="false" ht="15" hidden="false" customHeight="false" outlineLevel="0" collapsed="false">
      <c r="A8946" s="7" t="s">
        <v>24</v>
      </c>
      <c r="B8946" s="7" t="s">
        <v>156</v>
      </c>
      <c r="C8946" s="7" t="s">
        <v>1430</v>
      </c>
      <c r="D8946" s="7" t="n">
        <v>6</v>
      </c>
      <c r="E8946" s="7" t="n">
        <v>390.02</v>
      </c>
      <c r="F8946" s="7" t="n">
        <v>0</v>
      </c>
      <c r="G8946" s="7" t="n">
        <v>0</v>
      </c>
    </row>
    <row r="8947" customFormat="false" ht="15" hidden="false" customHeight="false" outlineLevel="0" collapsed="false">
      <c r="A8947" s="7" t="s">
        <v>24</v>
      </c>
      <c r="B8947" s="7" t="s">
        <v>551</v>
      </c>
      <c r="C8947" s="7" t="s">
        <v>1431</v>
      </c>
      <c r="D8947" s="7" t="n">
        <v>0</v>
      </c>
      <c r="E8947" s="7" t="n">
        <v>0</v>
      </c>
      <c r="F8947" s="7" t="n">
        <v>4</v>
      </c>
      <c r="G8947" s="7" t="n">
        <v>360</v>
      </c>
    </row>
    <row r="8948" customFormat="false" ht="15" hidden="false" customHeight="false" outlineLevel="0" collapsed="false">
      <c r="A8948" s="7" t="s">
        <v>24</v>
      </c>
      <c r="B8948" s="7" t="s">
        <v>763</v>
      </c>
      <c r="C8948" s="7" t="s">
        <v>1431</v>
      </c>
      <c r="D8948" s="7" t="n">
        <v>2</v>
      </c>
      <c r="E8948" s="7" t="n">
        <v>180</v>
      </c>
      <c r="F8948" s="7" t="n">
        <v>0</v>
      </c>
      <c r="G8948" s="7" t="n">
        <v>0</v>
      </c>
    </row>
    <row r="8949" customFormat="false" ht="15" hidden="false" customHeight="false" outlineLevel="0" collapsed="false">
      <c r="A8949" s="7" t="s">
        <v>24</v>
      </c>
      <c r="B8949" s="7" t="s">
        <v>232</v>
      </c>
      <c r="C8949" s="7" t="s">
        <v>1432</v>
      </c>
      <c r="D8949" s="7" t="n">
        <v>2</v>
      </c>
      <c r="E8949" s="7" t="n">
        <v>61.79</v>
      </c>
      <c r="F8949" s="7" t="n">
        <v>0</v>
      </c>
      <c r="G8949" s="7" t="n">
        <v>0</v>
      </c>
    </row>
    <row r="8950" customFormat="false" ht="15" hidden="false" customHeight="false" outlineLevel="0" collapsed="false">
      <c r="A8950" s="7" t="s">
        <v>24</v>
      </c>
      <c r="B8950" s="7" t="s">
        <v>212</v>
      </c>
      <c r="C8950" s="7" t="s">
        <v>1432</v>
      </c>
      <c r="D8950" s="7" t="n">
        <v>6</v>
      </c>
      <c r="E8950" s="7" t="n">
        <v>185.36</v>
      </c>
      <c r="F8950" s="7" t="n">
        <v>0</v>
      </c>
      <c r="G8950" s="7" t="n">
        <v>0</v>
      </c>
    </row>
    <row r="8951" customFormat="false" ht="15" hidden="false" customHeight="false" outlineLevel="0" collapsed="false">
      <c r="A8951" s="7" t="s">
        <v>24</v>
      </c>
      <c r="B8951" s="7" t="s">
        <v>227</v>
      </c>
      <c r="C8951" s="7" t="s">
        <v>1432</v>
      </c>
      <c r="D8951" s="7" t="n">
        <v>2</v>
      </c>
      <c r="E8951" s="7" t="n">
        <v>61.79</v>
      </c>
      <c r="F8951" s="7" t="n">
        <v>4</v>
      </c>
      <c r="G8951" s="7" t="n">
        <v>123.57</v>
      </c>
    </row>
    <row r="8952" customFormat="false" ht="15" hidden="false" customHeight="false" outlineLevel="0" collapsed="false">
      <c r="A8952" s="7" t="s">
        <v>24</v>
      </c>
      <c r="B8952" s="7" t="s">
        <v>312</v>
      </c>
      <c r="C8952" s="7" t="s">
        <v>1432</v>
      </c>
      <c r="D8952" s="7" t="n">
        <v>2</v>
      </c>
      <c r="E8952" s="7" t="n">
        <v>61.79</v>
      </c>
      <c r="F8952" s="7" t="n">
        <v>0</v>
      </c>
      <c r="G8952" s="7" t="n">
        <v>0</v>
      </c>
    </row>
    <row r="8953" customFormat="false" ht="15" hidden="false" customHeight="false" outlineLevel="0" collapsed="false">
      <c r="A8953" s="7" t="s">
        <v>24</v>
      </c>
      <c r="B8953" s="7" t="s">
        <v>202</v>
      </c>
      <c r="C8953" s="7" t="s">
        <v>1434</v>
      </c>
      <c r="D8953" s="7" t="n">
        <v>2</v>
      </c>
      <c r="E8953" s="7" t="n">
        <v>61.79</v>
      </c>
      <c r="F8953" s="7" t="n">
        <v>0</v>
      </c>
      <c r="G8953" s="7" t="n">
        <v>0</v>
      </c>
    </row>
    <row r="8954" customFormat="false" ht="15" hidden="false" customHeight="false" outlineLevel="0" collapsed="false">
      <c r="A8954" s="7" t="s">
        <v>24</v>
      </c>
      <c r="B8954" s="7" t="s">
        <v>171</v>
      </c>
      <c r="C8954" s="7" t="s">
        <v>1434</v>
      </c>
      <c r="D8954" s="7" t="n">
        <v>2</v>
      </c>
      <c r="E8954" s="7" t="n">
        <v>61.79</v>
      </c>
      <c r="F8954" s="7" t="n">
        <v>0</v>
      </c>
      <c r="G8954" s="7" t="n">
        <v>0</v>
      </c>
    </row>
    <row r="8955" customFormat="false" ht="15" hidden="false" customHeight="false" outlineLevel="0" collapsed="false">
      <c r="A8955" s="7" t="s">
        <v>24</v>
      </c>
      <c r="B8955" s="7" t="s">
        <v>190</v>
      </c>
      <c r="C8955" s="7" t="s">
        <v>1434</v>
      </c>
      <c r="D8955" s="7" t="n">
        <v>2</v>
      </c>
      <c r="E8955" s="7" t="n">
        <v>61.79</v>
      </c>
      <c r="F8955" s="7" t="n">
        <v>0</v>
      </c>
      <c r="G8955" s="7" t="n">
        <v>0</v>
      </c>
    </row>
    <row r="8956" customFormat="false" ht="15" hidden="false" customHeight="false" outlineLevel="0" collapsed="false">
      <c r="A8956" s="7" t="s">
        <v>24</v>
      </c>
      <c r="B8956" s="7" t="s">
        <v>262</v>
      </c>
      <c r="C8956" s="7" t="s">
        <v>1434</v>
      </c>
      <c r="D8956" s="7" t="n">
        <v>2</v>
      </c>
      <c r="E8956" s="7" t="n">
        <v>61.79</v>
      </c>
      <c r="F8956" s="7" t="n">
        <v>0</v>
      </c>
      <c r="G8956" s="7" t="n">
        <v>0</v>
      </c>
    </row>
    <row r="8957" customFormat="false" ht="15" hidden="false" customHeight="false" outlineLevel="0" collapsed="false">
      <c r="A8957" s="7" t="s">
        <v>24</v>
      </c>
      <c r="B8957" s="7" t="s">
        <v>107</v>
      </c>
      <c r="C8957" s="7" t="s">
        <v>1435</v>
      </c>
      <c r="D8957" s="7" t="n">
        <v>8</v>
      </c>
      <c r="E8957" s="7" t="n">
        <v>749.58</v>
      </c>
      <c r="F8957" s="7" t="n">
        <v>3</v>
      </c>
      <c r="G8957" s="7" t="n">
        <v>243.61</v>
      </c>
    </row>
    <row r="8958" customFormat="false" ht="15" hidden="false" customHeight="false" outlineLevel="0" collapsed="false">
      <c r="A8958" s="7" t="s">
        <v>24</v>
      </c>
      <c r="B8958" s="7" t="s">
        <v>107</v>
      </c>
      <c r="C8958" s="7" t="s">
        <v>1435</v>
      </c>
      <c r="D8958" s="7" t="n">
        <v>1</v>
      </c>
      <c r="E8958" s="7" t="n">
        <v>0.01</v>
      </c>
      <c r="F8958" s="7" t="n">
        <v>0</v>
      </c>
      <c r="G8958" s="7" t="n">
        <v>0</v>
      </c>
    </row>
    <row r="8959" customFormat="false" ht="15" hidden="false" customHeight="false" outlineLevel="0" collapsed="false">
      <c r="A8959" s="7" t="s">
        <v>24</v>
      </c>
      <c r="B8959" s="7" t="s">
        <v>229</v>
      </c>
      <c r="C8959" s="7" t="s">
        <v>1436</v>
      </c>
      <c r="D8959" s="7" t="n">
        <v>1</v>
      </c>
      <c r="E8959" s="7" t="n">
        <v>0.01</v>
      </c>
      <c r="F8959" s="7" t="n">
        <v>0</v>
      </c>
      <c r="G8959" s="7" t="n">
        <v>0</v>
      </c>
    </row>
    <row r="8960" customFormat="false" ht="15" hidden="false" customHeight="false" outlineLevel="0" collapsed="false">
      <c r="A8960" s="7" t="s">
        <v>24</v>
      </c>
      <c r="B8960" s="7" t="s">
        <v>229</v>
      </c>
      <c r="C8960" s="7" t="s">
        <v>1436</v>
      </c>
      <c r="D8960" s="7" t="n">
        <v>4</v>
      </c>
      <c r="E8960" s="7" t="n">
        <v>292.92</v>
      </c>
      <c r="F8960" s="7" t="n">
        <v>0</v>
      </c>
      <c r="G8960" s="7" t="n">
        <v>0</v>
      </c>
    </row>
    <row r="8961" customFormat="false" ht="15" hidden="false" customHeight="false" outlineLevel="0" collapsed="false">
      <c r="A8961" s="7" t="s">
        <v>24</v>
      </c>
      <c r="B8961" s="7" t="s">
        <v>175</v>
      </c>
      <c r="C8961" s="7" t="s">
        <v>1437</v>
      </c>
      <c r="D8961" s="7" t="n">
        <v>0</v>
      </c>
      <c r="E8961" s="7" t="n">
        <v>0</v>
      </c>
      <c r="F8961" s="7" t="n">
        <v>5</v>
      </c>
      <c r="G8961" s="7" t="n">
        <v>187.28</v>
      </c>
    </row>
    <row r="8962" customFormat="false" ht="15" hidden="false" customHeight="false" outlineLevel="0" collapsed="false">
      <c r="A8962" s="7" t="s">
        <v>24</v>
      </c>
      <c r="B8962" s="7" t="s">
        <v>192</v>
      </c>
      <c r="C8962" s="7" t="s">
        <v>1311</v>
      </c>
      <c r="D8962" s="7" t="n">
        <v>12</v>
      </c>
      <c r="E8962" s="7" t="n">
        <v>505.63</v>
      </c>
      <c r="F8962" s="7" t="n">
        <v>15</v>
      </c>
      <c r="G8962" s="7" t="n">
        <v>570.23</v>
      </c>
    </row>
    <row r="8963" customFormat="false" ht="15" hidden="false" customHeight="false" outlineLevel="0" collapsed="false">
      <c r="A8963" s="7" t="s">
        <v>24</v>
      </c>
      <c r="B8963" s="7" t="s">
        <v>192</v>
      </c>
      <c r="C8963" s="7" t="s">
        <v>1311</v>
      </c>
      <c r="D8963" s="7" t="n">
        <v>1</v>
      </c>
      <c r="E8963" s="7" t="n">
        <v>0.01</v>
      </c>
      <c r="F8963" s="7" t="n">
        <v>0</v>
      </c>
      <c r="G8963" s="7" t="n">
        <v>0</v>
      </c>
    </row>
    <row r="8964" customFormat="false" ht="15" hidden="false" customHeight="false" outlineLevel="0" collapsed="false">
      <c r="A8964" s="7" t="s">
        <v>24</v>
      </c>
      <c r="B8964" s="7" t="s">
        <v>265</v>
      </c>
      <c r="C8964" s="7" t="s">
        <v>1439</v>
      </c>
      <c r="D8964" s="7" t="n">
        <v>4</v>
      </c>
      <c r="E8964" s="7" t="n">
        <v>149.82</v>
      </c>
      <c r="F8964" s="7" t="n">
        <v>3</v>
      </c>
      <c r="G8964" s="7" t="n">
        <v>97.38</v>
      </c>
    </row>
    <row r="8965" customFormat="false" ht="15" hidden="false" customHeight="false" outlineLevel="0" collapsed="false">
      <c r="A8965" s="7" t="s">
        <v>24</v>
      </c>
      <c r="B8965" s="7" t="s">
        <v>308</v>
      </c>
      <c r="C8965" s="7" t="s">
        <v>1441</v>
      </c>
      <c r="D8965" s="7" t="n">
        <v>0</v>
      </c>
      <c r="E8965" s="7" t="n">
        <v>0</v>
      </c>
      <c r="F8965" s="7" t="n">
        <v>4</v>
      </c>
      <c r="G8965" s="7" t="n">
        <v>412.29</v>
      </c>
    </row>
    <row r="8966" customFormat="false" ht="15" hidden="false" customHeight="false" outlineLevel="0" collapsed="false">
      <c r="A8966" s="7" t="s">
        <v>24</v>
      </c>
      <c r="B8966" s="7" t="s">
        <v>308</v>
      </c>
      <c r="C8966" s="7" t="s">
        <v>1441</v>
      </c>
      <c r="D8966" s="7" t="n">
        <v>1</v>
      </c>
      <c r="E8966" s="7" t="n">
        <v>0.01</v>
      </c>
      <c r="F8966" s="7" t="n">
        <v>0</v>
      </c>
      <c r="G8966" s="7" t="n">
        <v>0</v>
      </c>
    </row>
    <row r="8967" customFormat="false" ht="15" hidden="false" customHeight="false" outlineLevel="0" collapsed="false">
      <c r="A8967" s="7" t="s">
        <v>24</v>
      </c>
      <c r="B8967" s="7" t="s">
        <v>308</v>
      </c>
      <c r="C8967" s="7" t="s">
        <v>1441</v>
      </c>
      <c r="D8967" s="7" t="n">
        <v>4</v>
      </c>
      <c r="E8967" s="7" t="n">
        <v>378</v>
      </c>
      <c r="F8967" s="7" t="n">
        <v>0</v>
      </c>
      <c r="G8967" s="7" t="n">
        <v>0</v>
      </c>
    </row>
    <row r="8968" customFormat="false" ht="15" hidden="false" customHeight="false" outlineLevel="0" collapsed="false">
      <c r="A8968" s="7" t="s">
        <v>24</v>
      </c>
      <c r="B8968" s="7" t="s">
        <v>185</v>
      </c>
      <c r="C8968" s="7" t="s">
        <v>1442</v>
      </c>
      <c r="D8968" s="7" t="n">
        <v>2</v>
      </c>
      <c r="E8968" s="7" t="n">
        <v>149.9</v>
      </c>
      <c r="F8968" s="7" t="n">
        <v>2</v>
      </c>
      <c r="G8968" s="7" t="n">
        <v>149.89</v>
      </c>
    </row>
    <row r="8969" customFormat="false" ht="15" hidden="false" customHeight="false" outlineLevel="0" collapsed="false">
      <c r="A8969" s="7" t="s">
        <v>24</v>
      </c>
      <c r="B8969" s="7" t="s">
        <v>245</v>
      </c>
      <c r="C8969" s="7" t="s">
        <v>1443</v>
      </c>
      <c r="D8969" s="7" t="n">
        <v>3</v>
      </c>
      <c r="E8969" s="7" t="n">
        <v>217.82</v>
      </c>
      <c r="F8969" s="7" t="n">
        <v>0</v>
      </c>
      <c r="G8969" s="7" t="n">
        <v>0</v>
      </c>
    </row>
    <row r="8970" customFormat="false" ht="15" hidden="false" customHeight="false" outlineLevel="0" collapsed="false">
      <c r="A8970" s="7" t="s">
        <v>24</v>
      </c>
      <c r="B8970" s="7" t="s">
        <v>245</v>
      </c>
      <c r="C8970" s="7" t="s">
        <v>1443</v>
      </c>
      <c r="D8970" s="7" t="n">
        <v>0</v>
      </c>
      <c r="E8970" s="7" t="n">
        <v>0</v>
      </c>
      <c r="F8970" s="7" t="n">
        <v>7</v>
      </c>
      <c r="G8970" s="7" t="n">
        <v>493.83</v>
      </c>
    </row>
    <row r="8971" customFormat="false" ht="15" hidden="false" customHeight="false" outlineLevel="0" collapsed="false">
      <c r="A8971" s="7" t="s">
        <v>24</v>
      </c>
      <c r="B8971" s="7" t="s">
        <v>103</v>
      </c>
      <c r="C8971" s="7" t="s">
        <v>1443</v>
      </c>
      <c r="D8971" s="7" t="n">
        <v>5</v>
      </c>
      <c r="E8971" s="7" t="n">
        <v>363.03</v>
      </c>
      <c r="F8971" s="7" t="n">
        <v>0</v>
      </c>
      <c r="G8971" s="7" t="n">
        <v>0</v>
      </c>
    </row>
    <row r="8972" customFormat="false" ht="15" hidden="false" customHeight="false" outlineLevel="0" collapsed="false">
      <c r="A8972" s="7" t="s">
        <v>24</v>
      </c>
      <c r="B8972" s="7" t="s">
        <v>103</v>
      </c>
      <c r="C8972" s="7" t="s">
        <v>1443</v>
      </c>
      <c r="D8972" s="7" t="n">
        <v>0</v>
      </c>
      <c r="E8972" s="7" t="n">
        <v>0</v>
      </c>
      <c r="F8972" s="7" t="n">
        <v>27</v>
      </c>
      <c r="G8972" s="7" t="n">
        <v>2033.72</v>
      </c>
    </row>
    <row r="8973" customFormat="false" ht="15" hidden="false" customHeight="false" outlineLevel="0" collapsed="false">
      <c r="A8973" s="7" t="s">
        <v>24</v>
      </c>
      <c r="B8973" s="7" t="s">
        <v>162</v>
      </c>
      <c r="C8973" s="7" t="s">
        <v>1429</v>
      </c>
      <c r="D8973" s="7" t="n">
        <v>7</v>
      </c>
      <c r="E8973" s="7" t="n">
        <v>278.56</v>
      </c>
      <c r="F8973" s="7" t="n">
        <v>4</v>
      </c>
      <c r="G8973" s="7" t="n">
        <v>137.96</v>
      </c>
    </row>
    <row r="8974" customFormat="false" ht="15" hidden="false" customHeight="false" outlineLevel="0" collapsed="false">
      <c r="A8974" s="7" t="s">
        <v>24</v>
      </c>
      <c r="B8974" s="7" t="s">
        <v>162</v>
      </c>
      <c r="C8974" s="7" t="s">
        <v>1429</v>
      </c>
      <c r="D8974" s="7" t="n">
        <v>1</v>
      </c>
      <c r="E8974" s="7" t="n">
        <v>0.01</v>
      </c>
      <c r="F8974" s="7" t="n">
        <v>0</v>
      </c>
      <c r="G8974" s="7" t="n">
        <v>0</v>
      </c>
    </row>
    <row r="8975" customFormat="false" ht="15" hidden="false" customHeight="false" outlineLevel="0" collapsed="false">
      <c r="A8975" s="7" t="s">
        <v>24</v>
      </c>
      <c r="B8975" s="7" t="s">
        <v>124</v>
      </c>
      <c r="C8975" s="7" t="s">
        <v>1449</v>
      </c>
      <c r="D8975" s="7" t="n">
        <v>0</v>
      </c>
      <c r="E8975" s="7" t="n">
        <v>0</v>
      </c>
      <c r="F8975" s="7" t="n">
        <v>-4</v>
      </c>
      <c r="G8975" s="7" t="n">
        <v>-86.07</v>
      </c>
    </row>
    <row r="8976" customFormat="false" ht="15" hidden="false" customHeight="false" outlineLevel="0" collapsed="false">
      <c r="A8976" s="7" t="s">
        <v>24</v>
      </c>
      <c r="B8976" s="7" t="s">
        <v>120</v>
      </c>
      <c r="C8976" s="7" t="s">
        <v>1451</v>
      </c>
      <c r="D8976" s="7" t="n">
        <v>6</v>
      </c>
      <c r="E8976" s="7" t="n">
        <v>133.03</v>
      </c>
      <c r="F8976" s="7" t="n">
        <v>0</v>
      </c>
      <c r="G8976" s="7" t="n">
        <v>0</v>
      </c>
    </row>
    <row r="8977" customFormat="false" ht="15" hidden="false" customHeight="false" outlineLevel="0" collapsed="false">
      <c r="A8977" s="7" t="s">
        <v>24</v>
      </c>
      <c r="B8977" s="7" t="s">
        <v>120</v>
      </c>
      <c r="C8977" s="7" t="s">
        <v>1451</v>
      </c>
      <c r="D8977" s="7" t="n">
        <v>8</v>
      </c>
      <c r="E8977" s="7" t="n">
        <v>187.13</v>
      </c>
      <c r="F8977" s="7" t="n">
        <v>0</v>
      </c>
      <c r="G8977" s="7" t="n">
        <v>0</v>
      </c>
    </row>
    <row r="8978" customFormat="false" ht="15" hidden="false" customHeight="false" outlineLevel="0" collapsed="false">
      <c r="A8978" s="7" t="s">
        <v>24</v>
      </c>
      <c r="B8978" s="7" t="s">
        <v>105</v>
      </c>
      <c r="C8978" s="7" t="s">
        <v>1453</v>
      </c>
      <c r="D8978" s="7" t="n">
        <v>0</v>
      </c>
      <c r="E8978" s="7" t="n">
        <v>0</v>
      </c>
      <c r="F8978" s="7" t="n">
        <v>-1</v>
      </c>
      <c r="G8978" s="7" t="n">
        <v>-36.52</v>
      </c>
    </row>
    <row r="8979" customFormat="false" ht="15" hidden="false" customHeight="false" outlineLevel="0" collapsed="false">
      <c r="A8979" s="7" t="s">
        <v>24</v>
      </c>
      <c r="B8979" s="7" t="s">
        <v>105</v>
      </c>
      <c r="C8979" s="7" t="s">
        <v>1453</v>
      </c>
      <c r="D8979" s="7" t="n">
        <v>6</v>
      </c>
      <c r="E8979" s="7" t="n">
        <v>218.12</v>
      </c>
      <c r="F8979" s="7" t="n">
        <v>0</v>
      </c>
      <c r="G8979" s="7" t="n">
        <v>0</v>
      </c>
    </row>
    <row r="8980" customFormat="false" ht="15" hidden="false" customHeight="false" outlineLevel="0" collapsed="false">
      <c r="A8980" s="7" t="s">
        <v>24</v>
      </c>
      <c r="B8980" s="7" t="s">
        <v>347</v>
      </c>
      <c r="C8980" s="7" t="s">
        <v>1454</v>
      </c>
      <c r="D8980" s="7" t="n">
        <v>0</v>
      </c>
      <c r="E8980" s="7" t="n">
        <v>0</v>
      </c>
      <c r="F8980" s="7" t="n">
        <v>6</v>
      </c>
      <c r="G8980" s="7" t="n">
        <v>143.14</v>
      </c>
    </row>
    <row r="8981" customFormat="false" ht="15" hidden="false" customHeight="false" outlineLevel="0" collapsed="false">
      <c r="A8981" s="7" t="s">
        <v>24</v>
      </c>
      <c r="B8981" s="7" t="s">
        <v>399</v>
      </c>
      <c r="C8981" s="7" t="s">
        <v>1457</v>
      </c>
      <c r="D8981" s="7" t="n">
        <v>2</v>
      </c>
      <c r="E8981" s="7" t="n">
        <v>43.03</v>
      </c>
      <c r="F8981" s="7" t="n">
        <v>0</v>
      </c>
      <c r="G8981" s="7" t="n">
        <v>0</v>
      </c>
    </row>
    <row r="8982" customFormat="false" ht="15" hidden="false" customHeight="false" outlineLevel="0" collapsed="false">
      <c r="A8982" s="7" t="s">
        <v>24</v>
      </c>
      <c r="B8982" s="7" t="s">
        <v>691</v>
      </c>
      <c r="C8982" s="7" t="s">
        <v>1498</v>
      </c>
      <c r="D8982" s="7" t="n">
        <v>0</v>
      </c>
      <c r="E8982" s="7" t="n">
        <v>0</v>
      </c>
      <c r="F8982" s="7" t="n">
        <v>2</v>
      </c>
      <c r="G8982" s="7" t="n">
        <v>60</v>
      </c>
    </row>
    <row r="8983" customFormat="false" ht="15" hidden="false" customHeight="false" outlineLevel="0" collapsed="false">
      <c r="A8983" s="7" t="s">
        <v>24</v>
      </c>
      <c r="B8983" s="7" t="s">
        <v>911</v>
      </c>
      <c r="C8983" s="7" t="s">
        <v>1465</v>
      </c>
      <c r="D8983" s="7" t="n">
        <v>0</v>
      </c>
      <c r="E8983" s="7" t="n">
        <v>0</v>
      </c>
      <c r="F8983" s="7" t="n">
        <v>6</v>
      </c>
      <c r="G8983" s="7" t="n">
        <v>25.25</v>
      </c>
    </row>
    <row r="8984" customFormat="false" ht="15" hidden="false" customHeight="false" outlineLevel="0" collapsed="false">
      <c r="A8984" s="7" t="s">
        <v>24</v>
      </c>
      <c r="B8984" s="7" t="s">
        <v>451</v>
      </c>
      <c r="C8984" s="7" t="s">
        <v>1467</v>
      </c>
      <c r="D8984" s="7" t="n">
        <v>2</v>
      </c>
      <c r="E8984" s="7" t="n">
        <v>151.18</v>
      </c>
      <c r="F8984" s="7" t="n">
        <v>0</v>
      </c>
      <c r="G8984" s="7" t="n">
        <v>0</v>
      </c>
    </row>
    <row r="8985" customFormat="false" ht="15" hidden="false" customHeight="false" outlineLevel="0" collapsed="false">
      <c r="A8985" s="7" t="s">
        <v>24</v>
      </c>
      <c r="B8985" s="7" t="s">
        <v>451</v>
      </c>
      <c r="C8985" s="7" t="s">
        <v>1467</v>
      </c>
      <c r="D8985" s="7" t="n">
        <v>3</v>
      </c>
      <c r="E8985" s="7" t="n">
        <v>281.02</v>
      </c>
      <c r="F8985" s="7" t="n">
        <v>2</v>
      </c>
      <c r="G8985" s="7" t="n">
        <v>187.36</v>
      </c>
    </row>
    <row r="8986" customFormat="false" ht="15" hidden="false" customHeight="false" outlineLevel="0" collapsed="false">
      <c r="A8986" s="7" t="s">
        <v>24</v>
      </c>
      <c r="B8986" s="7" t="s">
        <v>405</v>
      </c>
      <c r="C8986" s="7" t="s">
        <v>1467</v>
      </c>
      <c r="D8986" s="7" t="n">
        <v>2</v>
      </c>
      <c r="E8986" s="7" t="n">
        <v>151.18</v>
      </c>
      <c r="F8986" s="7" t="n">
        <v>0</v>
      </c>
      <c r="G8986" s="7" t="n">
        <v>0</v>
      </c>
    </row>
    <row r="8987" customFormat="false" ht="15" hidden="false" customHeight="false" outlineLevel="0" collapsed="false">
      <c r="A8987" s="7" t="s">
        <v>24</v>
      </c>
      <c r="B8987" s="7" t="s">
        <v>405</v>
      </c>
      <c r="C8987" s="7" t="s">
        <v>1467</v>
      </c>
      <c r="D8987" s="7" t="n">
        <v>0</v>
      </c>
      <c r="E8987" s="7" t="n">
        <v>0</v>
      </c>
      <c r="F8987" s="7" t="n">
        <v>6</v>
      </c>
      <c r="G8987" s="7" t="n">
        <v>524.58</v>
      </c>
    </row>
    <row r="8988" customFormat="false" ht="15" hidden="false" customHeight="false" outlineLevel="0" collapsed="false">
      <c r="A8988" s="7" t="s">
        <v>24</v>
      </c>
      <c r="B8988" s="7" t="s">
        <v>415</v>
      </c>
      <c r="C8988" s="7" t="s">
        <v>1467</v>
      </c>
      <c r="D8988" s="7" t="n">
        <v>0</v>
      </c>
      <c r="E8988" s="7" t="n">
        <v>0</v>
      </c>
      <c r="F8988" s="7" t="n">
        <v>13</v>
      </c>
      <c r="G8988" s="7" t="n">
        <v>1180.3</v>
      </c>
    </row>
    <row r="8989" customFormat="false" ht="15" hidden="false" customHeight="false" outlineLevel="0" collapsed="false">
      <c r="A8989" s="7" t="s">
        <v>24</v>
      </c>
      <c r="B8989" s="7" t="s">
        <v>380</v>
      </c>
      <c r="C8989" s="7" t="s">
        <v>1468</v>
      </c>
      <c r="D8989" s="7" t="n">
        <v>1</v>
      </c>
      <c r="E8989" s="7" t="n">
        <v>93.67</v>
      </c>
      <c r="F8989" s="7" t="n">
        <v>0</v>
      </c>
      <c r="G8989" s="7" t="n">
        <v>0</v>
      </c>
    </row>
    <row r="8990" customFormat="false" ht="15" hidden="false" customHeight="false" outlineLevel="0" collapsed="false">
      <c r="A8990" s="7" t="s">
        <v>24</v>
      </c>
      <c r="B8990" s="7" t="s">
        <v>362</v>
      </c>
      <c r="C8990" s="7" t="s">
        <v>1468</v>
      </c>
      <c r="D8990" s="7" t="n">
        <v>2</v>
      </c>
      <c r="E8990" s="7" t="n">
        <v>187.35</v>
      </c>
      <c r="F8990" s="7" t="n">
        <v>0</v>
      </c>
      <c r="G8990" s="7" t="n">
        <v>0</v>
      </c>
    </row>
    <row r="8991" customFormat="false" ht="15" hidden="false" customHeight="false" outlineLevel="0" collapsed="false">
      <c r="A8991" s="7" t="s">
        <v>24</v>
      </c>
      <c r="B8991" s="7" t="s">
        <v>412</v>
      </c>
      <c r="C8991" s="7" t="s">
        <v>1470</v>
      </c>
      <c r="D8991" s="7" t="n">
        <v>1</v>
      </c>
      <c r="E8991" s="7" t="n">
        <v>93.67</v>
      </c>
      <c r="F8991" s="7" t="n">
        <v>0</v>
      </c>
      <c r="G8991" s="7" t="n">
        <v>0</v>
      </c>
    </row>
    <row r="8992" customFormat="false" ht="15" hidden="false" customHeight="false" outlineLevel="0" collapsed="false">
      <c r="A8992" s="7" t="s">
        <v>24</v>
      </c>
      <c r="B8992" s="7" t="s">
        <v>368</v>
      </c>
      <c r="C8992" s="7" t="s">
        <v>1470</v>
      </c>
      <c r="D8992" s="7" t="n">
        <v>2</v>
      </c>
      <c r="E8992" s="7" t="n">
        <v>187.36</v>
      </c>
      <c r="F8992" s="7" t="n">
        <v>0</v>
      </c>
      <c r="G8992" s="7" t="n">
        <v>0</v>
      </c>
    </row>
    <row r="8993" customFormat="false" ht="15" hidden="false" customHeight="false" outlineLevel="0" collapsed="false">
      <c r="A8993" s="7" t="s">
        <v>24</v>
      </c>
      <c r="B8993" s="7" t="s">
        <v>381</v>
      </c>
      <c r="C8993" s="7" t="s">
        <v>1471</v>
      </c>
      <c r="D8993" s="7" t="n">
        <v>2</v>
      </c>
      <c r="E8993" s="7" t="n">
        <v>328.05</v>
      </c>
      <c r="F8993" s="7" t="n">
        <v>0</v>
      </c>
      <c r="G8993" s="7" t="n">
        <v>0</v>
      </c>
    </row>
    <row r="8994" customFormat="false" ht="15" hidden="false" customHeight="false" outlineLevel="0" collapsed="false">
      <c r="A8994" s="7" t="s">
        <v>24</v>
      </c>
      <c r="B8994" s="7" t="s">
        <v>359</v>
      </c>
      <c r="C8994" s="7" t="s">
        <v>1471</v>
      </c>
      <c r="D8994" s="7" t="n">
        <v>2</v>
      </c>
      <c r="E8994" s="7" t="n">
        <v>328.05</v>
      </c>
      <c r="F8994" s="7" t="n">
        <v>0</v>
      </c>
      <c r="G8994" s="7" t="n">
        <v>0</v>
      </c>
    </row>
    <row r="8995" customFormat="false" ht="15" hidden="false" customHeight="false" outlineLevel="0" collapsed="false">
      <c r="A8995" s="7" t="s">
        <v>24</v>
      </c>
      <c r="B8995" s="7" t="s">
        <v>448</v>
      </c>
      <c r="C8995" s="7" t="s">
        <v>1471</v>
      </c>
      <c r="D8995" s="7" t="n">
        <v>2</v>
      </c>
      <c r="E8995" s="7" t="n">
        <v>328.05</v>
      </c>
      <c r="F8995" s="7" t="n">
        <v>0</v>
      </c>
      <c r="G8995" s="7" t="n">
        <v>0</v>
      </c>
    </row>
    <row r="8996" customFormat="false" ht="15" hidden="false" customHeight="false" outlineLevel="0" collapsed="false">
      <c r="A8996" s="7" t="s">
        <v>24</v>
      </c>
      <c r="B8996" s="7" t="s">
        <v>269</v>
      </c>
      <c r="C8996" s="7" t="s">
        <v>1472</v>
      </c>
      <c r="D8996" s="7" t="n">
        <v>2</v>
      </c>
      <c r="E8996" s="7" t="n">
        <v>281.14</v>
      </c>
      <c r="F8996" s="7" t="n">
        <v>3</v>
      </c>
      <c r="G8996" s="7" t="n">
        <v>421.72</v>
      </c>
    </row>
    <row r="8997" customFormat="false" ht="15" hidden="false" customHeight="false" outlineLevel="0" collapsed="false">
      <c r="A8997" s="7" t="s">
        <v>24</v>
      </c>
      <c r="B8997" s="7" t="s">
        <v>338</v>
      </c>
      <c r="C8997" s="7" t="s">
        <v>1472</v>
      </c>
      <c r="D8997" s="7" t="n">
        <v>2</v>
      </c>
      <c r="E8997" s="7" t="n">
        <v>281.14</v>
      </c>
      <c r="F8997" s="7" t="n">
        <v>3</v>
      </c>
      <c r="G8997" s="7" t="n">
        <v>365.49</v>
      </c>
    </row>
    <row r="8998" customFormat="false" ht="15" hidden="false" customHeight="false" outlineLevel="0" collapsed="false">
      <c r="A8998" s="7" t="s">
        <v>24</v>
      </c>
      <c r="B8998" s="7" t="s">
        <v>352</v>
      </c>
      <c r="C8998" s="7" t="s">
        <v>1472</v>
      </c>
      <c r="D8998" s="7" t="n">
        <v>2</v>
      </c>
      <c r="E8998" s="7" t="n">
        <v>281.14</v>
      </c>
      <c r="F8998" s="7" t="n">
        <v>0</v>
      </c>
      <c r="G8998" s="7" t="n">
        <v>0</v>
      </c>
    </row>
    <row r="8999" customFormat="false" ht="15" hidden="false" customHeight="false" outlineLevel="0" collapsed="false">
      <c r="A8999" s="7" t="s">
        <v>24</v>
      </c>
      <c r="B8999" s="7" t="s">
        <v>372</v>
      </c>
      <c r="C8999" s="7" t="s">
        <v>1472</v>
      </c>
      <c r="D8999" s="7" t="n">
        <v>0</v>
      </c>
      <c r="E8999" s="7" t="n">
        <v>0</v>
      </c>
      <c r="F8999" s="7" t="n">
        <v>2</v>
      </c>
      <c r="G8999" s="7" t="n">
        <v>281.15</v>
      </c>
    </row>
    <row r="9000" customFormat="false" ht="15" hidden="false" customHeight="false" outlineLevel="0" collapsed="false">
      <c r="A9000" s="7" t="s">
        <v>24</v>
      </c>
      <c r="B9000" s="7" t="s">
        <v>468</v>
      </c>
      <c r="C9000" s="7" t="s">
        <v>1472</v>
      </c>
      <c r="D9000" s="7" t="n">
        <v>0</v>
      </c>
      <c r="E9000" s="7" t="n">
        <v>0</v>
      </c>
      <c r="F9000" s="7" t="n">
        <v>1</v>
      </c>
      <c r="G9000" s="7" t="n">
        <v>140.57</v>
      </c>
    </row>
    <row r="9001" customFormat="false" ht="15" hidden="false" customHeight="false" outlineLevel="0" collapsed="false">
      <c r="A9001" s="7" t="s">
        <v>24</v>
      </c>
      <c r="B9001" s="7" t="s">
        <v>353</v>
      </c>
      <c r="C9001" s="7" t="s">
        <v>1473</v>
      </c>
      <c r="D9001" s="7" t="n">
        <v>2</v>
      </c>
      <c r="E9001" s="7" t="n">
        <v>154.59</v>
      </c>
      <c r="F9001" s="7" t="n">
        <v>0</v>
      </c>
      <c r="G9001" s="7" t="n">
        <v>0</v>
      </c>
    </row>
    <row r="9002" customFormat="false" ht="15" hidden="false" customHeight="false" outlineLevel="0" collapsed="false">
      <c r="A9002" s="7" t="s">
        <v>24</v>
      </c>
      <c r="B9002" s="7" t="s">
        <v>427</v>
      </c>
      <c r="C9002" s="7" t="s">
        <v>1473</v>
      </c>
      <c r="D9002" s="7" t="n">
        <v>2</v>
      </c>
      <c r="E9002" s="7" t="n">
        <v>154.59</v>
      </c>
      <c r="F9002" s="7" t="n">
        <v>0</v>
      </c>
      <c r="G9002" s="7" t="n">
        <v>0</v>
      </c>
    </row>
    <row r="9003" customFormat="false" ht="15" hidden="false" customHeight="false" outlineLevel="0" collapsed="false">
      <c r="A9003" s="7" t="s">
        <v>24</v>
      </c>
      <c r="B9003" s="7" t="s">
        <v>548</v>
      </c>
      <c r="C9003" s="7" t="s">
        <v>1474</v>
      </c>
      <c r="D9003" s="7" t="n">
        <v>3</v>
      </c>
      <c r="E9003" s="7" t="n">
        <v>231.88</v>
      </c>
      <c r="F9003" s="7" t="n">
        <v>0</v>
      </c>
      <c r="G9003" s="7" t="n">
        <v>0</v>
      </c>
    </row>
    <row r="9004" customFormat="false" ht="15" hidden="false" customHeight="false" outlineLevel="0" collapsed="false">
      <c r="A9004" s="7" t="s">
        <v>24</v>
      </c>
      <c r="B9004" s="7" t="s">
        <v>423</v>
      </c>
      <c r="C9004" s="7" t="s">
        <v>1475</v>
      </c>
      <c r="D9004" s="7" t="n">
        <v>2</v>
      </c>
      <c r="E9004" s="7" t="n">
        <v>154.59</v>
      </c>
      <c r="F9004" s="7" t="n">
        <v>0</v>
      </c>
      <c r="G9004" s="7" t="n">
        <v>0</v>
      </c>
    </row>
    <row r="9005" customFormat="false" ht="15" hidden="false" customHeight="false" outlineLevel="0" collapsed="false">
      <c r="A9005" s="7" t="s">
        <v>24</v>
      </c>
      <c r="B9005" s="7" t="s">
        <v>483</v>
      </c>
      <c r="C9005" s="7" t="s">
        <v>1477</v>
      </c>
      <c r="D9005" s="7" t="n">
        <v>0</v>
      </c>
      <c r="E9005" s="7" t="n">
        <v>0</v>
      </c>
      <c r="F9005" s="7" t="n">
        <v>6</v>
      </c>
      <c r="G9005" s="7" t="n">
        <v>210.02</v>
      </c>
    </row>
    <row r="9006" customFormat="false" ht="15" hidden="false" customHeight="false" outlineLevel="0" collapsed="false">
      <c r="A9006" s="7" t="s">
        <v>24</v>
      </c>
      <c r="B9006" s="7" t="s">
        <v>704</v>
      </c>
      <c r="C9006" s="7" t="s">
        <v>1478</v>
      </c>
      <c r="D9006" s="7" t="n">
        <v>3</v>
      </c>
      <c r="E9006" s="7" t="n">
        <v>165</v>
      </c>
      <c r="F9006" s="7" t="n">
        <v>0</v>
      </c>
      <c r="G9006" s="7" t="n">
        <v>0</v>
      </c>
    </row>
    <row r="9007" customFormat="false" ht="15" hidden="false" customHeight="false" outlineLevel="0" collapsed="false">
      <c r="A9007" s="7" t="s">
        <v>24</v>
      </c>
      <c r="B9007" s="7" t="s">
        <v>704</v>
      </c>
      <c r="C9007" s="7" t="s">
        <v>1478</v>
      </c>
      <c r="D9007" s="7" t="n">
        <v>4</v>
      </c>
      <c r="E9007" s="7" t="n">
        <v>260.01</v>
      </c>
      <c r="F9007" s="7" t="n">
        <v>8</v>
      </c>
      <c r="G9007" s="7" t="n">
        <v>520.01</v>
      </c>
    </row>
    <row r="9008" customFormat="false" ht="15" hidden="false" customHeight="false" outlineLevel="0" collapsed="false">
      <c r="A9008" s="7" t="s">
        <v>24</v>
      </c>
      <c r="B9008" s="7" t="s">
        <v>595</v>
      </c>
      <c r="C9008" s="7" t="s">
        <v>1478</v>
      </c>
      <c r="D9008" s="7" t="n">
        <v>10</v>
      </c>
      <c r="E9008" s="7" t="n">
        <v>650.01</v>
      </c>
      <c r="F9008" s="7" t="n">
        <v>8</v>
      </c>
      <c r="G9008" s="7" t="n">
        <v>520.02</v>
      </c>
    </row>
    <row r="9009" customFormat="false" ht="15" hidden="false" customHeight="false" outlineLevel="0" collapsed="false">
      <c r="A9009" s="7" t="s">
        <v>24</v>
      </c>
      <c r="B9009" s="7" t="s">
        <v>729</v>
      </c>
      <c r="C9009" s="7" t="s">
        <v>1550</v>
      </c>
      <c r="D9009" s="7" t="n">
        <v>4</v>
      </c>
      <c r="E9009" s="7" t="n">
        <v>620</v>
      </c>
      <c r="F9009" s="7" t="n">
        <v>0</v>
      </c>
      <c r="G9009" s="7" t="n">
        <v>0</v>
      </c>
    </row>
    <row r="9010" customFormat="false" ht="15" hidden="false" customHeight="false" outlineLevel="0" collapsed="false">
      <c r="A9010" s="7" t="s">
        <v>24</v>
      </c>
      <c r="B9010" s="7" t="s">
        <v>897</v>
      </c>
      <c r="C9010" s="7" t="s">
        <v>1535</v>
      </c>
      <c r="D9010" s="7" t="n">
        <v>0</v>
      </c>
      <c r="E9010" s="7" t="n">
        <v>0</v>
      </c>
      <c r="F9010" s="7" t="n">
        <v>1</v>
      </c>
      <c r="G9010" s="7" t="n">
        <v>111.04</v>
      </c>
    </row>
    <row r="9011" customFormat="false" ht="15" hidden="false" customHeight="false" outlineLevel="0" collapsed="false">
      <c r="A9011" s="7" t="s">
        <v>24</v>
      </c>
      <c r="B9011" s="7" t="s">
        <v>898</v>
      </c>
      <c r="C9011" s="7" t="s">
        <v>1535</v>
      </c>
      <c r="D9011" s="7" t="n">
        <v>0</v>
      </c>
      <c r="E9011" s="7" t="n">
        <v>0</v>
      </c>
      <c r="F9011" s="7" t="n">
        <v>1</v>
      </c>
      <c r="G9011" s="7" t="n">
        <v>111.04</v>
      </c>
    </row>
    <row r="9012" customFormat="false" ht="15" hidden="false" customHeight="false" outlineLevel="0" collapsed="false">
      <c r="A9012" s="7" t="s">
        <v>24</v>
      </c>
      <c r="B9012" s="7" t="s">
        <v>797</v>
      </c>
      <c r="C9012" s="7" t="s">
        <v>1535</v>
      </c>
      <c r="D9012" s="7" t="n">
        <v>0</v>
      </c>
      <c r="E9012" s="7" t="n">
        <v>0</v>
      </c>
      <c r="F9012" s="7" t="n">
        <v>1</v>
      </c>
      <c r="G9012" s="7" t="n">
        <v>111.04</v>
      </c>
    </row>
    <row r="9013" customFormat="false" ht="15" hidden="false" customHeight="false" outlineLevel="0" collapsed="false">
      <c r="A9013" s="7" t="s">
        <v>24</v>
      </c>
      <c r="B9013" s="7" t="s">
        <v>315</v>
      </c>
      <c r="C9013" s="7" t="s">
        <v>1290</v>
      </c>
      <c r="D9013" s="7" t="n">
        <v>2</v>
      </c>
      <c r="E9013" s="7" t="n">
        <v>71.15</v>
      </c>
      <c r="F9013" s="7" t="n">
        <v>0</v>
      </c>
      <c r="G9013" s="7" t="n">
        <v>0</v>
      </c>
    </row>
    <row r="9014" customFormat="false" ht="15" hidden="false" customHeight="false" outlineLevel="0" collapsed="false">
      <c r="A9014" s="7" t="s">
        <v>24</v>
      </c>
      <c r="B9014" s="7" t="s">
        <v>85</v>
      </c>
      <c r="C9014" s="7" t="s">
        <v>1479</v>
      </c>
      <c r="D9014" s="7" t="n">
        <v>4</v>
      </c>
      <c r="E9014" s="7" t="n">
        <v>187.29</v>
      </c>
      <c r="F9014" s="7" t="n">
        <v>0</v>
      </c>
      <c r="G9014" s="7" t="n">
        <v>0</v>
      </c>
    </row>
    <row r="9015" customFormat="false" ht="15" hidden="false" customHeight="false" outlineLevel="0" collapsed="false">
      <c r="A9015" s="7" t="s">
        <v>24</v>
      </c>
      <c r="B9015" s="7" t="s">
        <v>215</v>
      </c>
      <c r="C9015" s="7" t="s">
        <v>1480</v>
      </c>
      <c r="D9015" s="7" t="n">
        <v>6</v>
      </c>
      <c r="E9015" s="7" t="n">
        <v>280.93</v>
      </c>
      <c r="F9015" s="7" t="n">
        <v>0</v>
      </c>
      <c r="G9015" s="7" t="n">
        <v>0</v>
      </c>
    </row>
    <row r="9016" customFormat="false" ht="15" hidden="false" customHeight="false" outlineLevel="0" collapsed="false">
      <c r="A9016" s="7" t="s">
        <v>24</v>
      </c>
      <c r="B9016" s="7" t="s">
        <v>624</v>
      </c>
      <c r="C9016" s="7" t="s">
        <v>1485</v>
      </c>
      <c r="D9016" s="7" t="n">
        <v>1</v>
      </c>
      <c r="E9016" s="7" t="n">
        <v>107.76</v>
      </c>
      <c r="F9016" s="7" t="n">
        <v>0</v>
      </c>
      <c r="G9016" s="7" t="n">
        <v>0</v>
      </c>
    </row>
    <row r="9017" customFormat="false" ht="15" hidden="false" customHeight="false" outlineLevel="0" collapsed="false">
      <c r="A9017" s="7" t="s">
        <v>24</v>
      </c>
      <c r="B9017" s="7" t="s">
        <v>493</v>
      </c>
      <c r="C9017" s="7" t="s">
        <v>1485</v>
      </c>
      <c r="D9017" s="7" t="n">
        <v>2</v>
      </c>
      <c r="E9017" s="7" t="n">
        <v>215.52</v>
      </c>
      <c r="F9017" s="7" t="n">
        <v>1</v>
      </c>
      <c r="G9017" s="7" t="n">
        <v>93.39</v>
      </c>
    </row>
    <row r="9018" customFormat="false" ht="15" hidden="false" customHeight="false" outlineLevel="0" collapsed="false">
      <c r="A9018" s="7" t="s">
        <v>24</v>
      </c>
      <c r="B9018" s="7" t="s">
        <v>584</v>
      </c>
      <c r="C9018" s="7" t="s">
        <v>1485</v>
      </c>
      <c r="D9018" s="7" t="n">
        <v>0</v>
      </c>
      <c r="E9018" s="7" t="n">
        <v>0</v>
      </c>
      <c r="F9018" s="7" t="n">
        <v>5</v>
      </c>
      <c r="G9018" s="7" t="n">
        <v>538.82</v>
      </c>
    </row>
    <row r="9019" customFormat="false" ht="15" hidden="false" customHeight="false" outlineLevel="0" collapsed="false">
      <c r="A9019" s="7" t="s">
        <v>24</v>
      </c>
      <c r="B9019" s="7" t="s">
        <v>758</v>
      </c>
      <c r="C9019" s="7" t="s">
        <v>1529</v>
      </c>
      <c r="D9019" s="7" t="n">
        <v>1</v>
      </c>
      <c r="E9019" s="7" t="n">
        <v>330.88</v>
      </c>
      <c r="F9019" s="7" t="n">
        <v>0</v>
      </c>
      <c r="G9019" s="7" t="n">
        <v>0</v>
      </c>
    </row>
    <row r="9020" customFormat="false" ht="15" hidden="false" customHeight="false" outlineLevel="0" collapsed="false">
      <c r="A9020" s="7" t="s">
        <v>24</v>
      </c>
      <c r="B9020" s="7" t="s">
        <v>744</v>
      </c>
      <c r="C9020" s="7" t="s">
        <v>1517</v>
      </c>
      <c r="D9020" s="7" t="n">
        <v>0</v>
      </c>
      <c r="E9020" s="7" t="n">
        <v>0</v>
      </c>
      <c r="F9020" s="7" t="n">
        <v>1</v>
      </c>
      <c r="G9020" s="7" t="n">
        <v>80</v>
      </c>
    </row>
    <row r="9021" customFormat="false" ht="15" hidden="false" customHeight="false" outlineLevel="0" collapsed="false">
      <c r="A9021" s="7" t="s">
        <v>24</v>
      </c>
      <c r="B9021" s="7" t="s">
        <v>779</v>
      </c>
      <c r="C9021" s="7" t="s">
        <v>1517</v>
      </c>
      <c r="D9021" s="7" t="n">
        <v>0</v>
      </c>
      <c r="E9021" s="7" t="n">
        <v>0</v>
      </c>
      <c r="F9021" s="7" t="n">
        <v>1</v>
      </c>
      <c r="G9021" s="7" t="n">
        <v>80</v>
      </c>
    </row>
    <row r="9022" customFormat="false" ht="15" hidden="false" customHeight="false" outlineLevel="0" collapsed="false">
      <c r="A9022" s="7" t="s">
        <v>24</v>
      </c>
      <c r="B9022" s="7" t="s">
        <v>901</v>
      </c>
      <c r="C9022" s="7" t="s">
        <v>1517</v>
      </c>
      <c r="D9022" s="7" t="n">
        <v>0</v>
      </c>
      <c r="E9022" s="7" t="n">
        <v>0</v>
      </c>
      <c r="F9022" s="7" t="n">
        <v>1</v>
      </c>
      <c r="G9022" s="7" t="n">
        <v>80.02</v>
      </c>
    </row>
    <row r="9023" customFormat="false" ht="15" hidden="false" customHeight="false" outlineLevel="0" collapsed="false">
      <c r="A9023" s="7" t="s">
        <v>24</v>
      </c>
      <c r="B9023" s="7" t="s">
        <v>822</v>
      </c>
      <c r="C9023" s="7" t="s">
        <v>1517</v>
      </c>
      <c r="D9023" s="7" t="n">
        <v>0</v>
      </c>
      <c r="E9023" s="7" t="n">
        <v>0</v>
      </c>
      <c r="F9023" s="7" t="n">
        <v>1</v>
      </c>
      <c r="G9023" s="7" t="n">
        <v>80</v>
      </c>
    </row>
    <row r="9024" customFormat="false" ht="15" hidden="false" customHeight="false" outlineLevel="0" collapsed="false">
      <c r="A9024" s="7" t="s">
        <v>24</v>
      </c>
      <c r="B9024" s="7" t="s">
        <v>775</v>
      </c>
      <c r="C9024" s="7" t="s">
        <v>1527</v>
      </c>
      <c r="D9024" s="7" t="n">
        <v>2</v>
      </c>
      <c r="E9024" s="7" t="n">
        <v>170.52</v>
      </c>
      <c r="F9024" s="7" t="n">
        <v>0</v>
      </c>
      <c r="G9024" s="7" t="n">
        <v>0</v>
      </c>
    </row>
    <row r="9025" customFormat="false" ht="15" hidden="false" customHeight="false" outlineLevel="0" collapsed="false">
      <c r="A9025" s="7" t="s">
        <v>24</v>
      </c>
      <c r="B9025" s="7" t="s">
        <v>274</v>
      </c>
      <c r="C9025" s="7" t="s">
        <v>1487</v>
      </c>
      <c r="D9025" s="7" t="n">
        <v>0</v>
      </c>
      <c r="E9025" s="7" t="n">
        <v>0</v>
      </c>
      <c r="F9025" s="7" t="n">
        <v>2</v>
      </c>
      <c r="G9025" s="7" t="n">
        <v>260</v>
      </c>
    </row>
    <row r="9026" customFormat="false" ht="15" hidden="false" customHeight="false" outlineLevel="0" collapsed="false">
      <c r="A9026" s="7" t="s">
        <v>24</v>
      </c>
      <c r="B9026" s="7" t="s">
        <v>274</v>
      </c>
      <c r="C9026" s="7" t="s">
        <v>1487</v>
      </c>
      <c r="D9026" s="7" t="n">
        <v>2</v>
      </c>
      <c r="E9026" s="7" t="n">
        <v>258</v>
      </c>
      <c r="F9026" s="7" t="n">
        <v>0</v>
      </c>
      <c r="G9026" s="7" t="n">
        <v>0</v>
      </c>
    </row>
    <row r="9027" customFormat="false" ht="15" hidden="false" customHeight="false" outlineLevel="0" collapsed="false">
      <c r="A9027" s="7" t="s">
        <v>24</v>
      </c>
      <c r="B9027" s="7" t="s">
        <v>277</v>
      </c>
      <c r="C9027" s="7" t="s">
        <v>1487</v>
      </c>
      <c r="D9027" s="7" t="n">
        <v>2</v>
      </c>
      <c r="E9027" s="7" t="n">
        <v>258</v>
      </c>
      <c r="F9027" s="7" t="n">
        <v>0</v>
      </c>
      <c r="G9027" s="7" t="n">
        <v>0</v>
      </c>
    </row>
    <row r="9028" customFormat="false" ht="15" hidden="false" customHeight="false" outlineLevel="0" collapsed="false">
      <c r="A9028" s="7" t="s">
        <v>24</v>
      </c>
      <c r="B9028" s="7" t="s">
        <v>277</v>
      </c>
      <c r="C9028" s="7" t="s">
        <v>1487</v>
      </c>
      <c r="D9028" s="7" t="n">
        <v>0</v>
      </c>
      <c r="E9028" s="7" t="n">
        <v>0</v>
      </c>
      <c r="F9028" s="7" t="n">
        <v>1</v>
      </c>
      <c r="G9028" s="7" t="n">
        <v>130</v>
      </c>
    </row>
    <row r="9029" customFormat="false" ht="15" hidden="false" customHeight="false" outlineLevel="0" collapsed="false">
      <c r="A9029" s="7" t="s">
        <v>24</v>
      </c>
      <c r="B9029" s="7" t="s">
        <v>492</v>
      </c>
      <c r="C9029" s="7" t="s">
        <v>1490</v>
      </c>
      <c r="D9029" s="7" t="n">
        <v>1</v>
      </c>
      <c r="E9029" s="7" t="n">
        <v>94.63</v>
      </c>
      <c r="F9029" s="7" t="n">
        <v>0</v>
      </c>
      <c r="G9029" s="7" t="n">
        <v>0</v>
      </c>
    </row>
    <row r="9030" customFormat="false" ht="15" hidden="false" customHeight="false" outlineLevel="0" collapsed="false">
      <c r="A9030" s="7" t="s">
        <v>24</v>
      </c>
      <c r="B9030" s="7" t="s">
        <v>562</v>
      </c>
      <c r="C9030" s="7" t="s">
        <v>1401</v>
      </c>
      <c r="D9030" s="7" t="n">
        <v>42</v>
      </c>
      <c r="E9030" s="7" t="n">
        <v>9329.67</v>
      </c>
      <c r="F9030" s="7" t="n">
        <v>0</v>
      </c>
      <c r="G9030" s="7" t="n">
        <v>0</v>
      </c>
    </row>
    <row r="9031" customFormat="false" ht="15" hidden="false" customHeight="false" outlineLevel="0" collapsed="false">
      <c r="A9031" s="7" t="s">
        <v>24</v>
      </c>
      <c r="B9031" s="7" t="s">
        <v>562</v>
      </c>
      <c r="C9031" s="7" t="s">
        <v>1401</v>
      </c>
      <c r="D9031" s="7" t="n">
        <v>15</v>
      </c>
      <c r="E9031" s="7" t="n">
        <v>0.11</v>
      </c>
      <c r="F9031" s="7" t="n">
        <v>0</v>
      </c>
      <c r="G9031" s="7" t="n">
        <v>0</v>
      </c>
    </row>
    <row r="9032" customFormat="false" ht="15" hidden="false" customHeight="false" outlineLevel="0" collapsed="false">
      <c r="A9032" s="7" t="s">
        <v>24</v>
      </c>
      <c r="B9032" s="7" t="s">
        <v>562</v>
      </c>
      <c r="C9032" s="7" t="s">
        <v>1401</v>
      </c>
      <c r="D9032" s="7" t="n">
        <v>0</v>
      </c>
      <c r="E9032" s="7" t="n">
        <v>0</v>
      </c>
      <c r="F9032" s="7" t="n">
        <v>15</v>
      </c>
      <c r="G9032" s="7" t="n">
        <v>2505</v>
      </c>
    </row>
    <row r="9033" customFormat="false" ht="15" hidden="false" customHeight="false" outlineLevel="0" collapsed="false">
      <c r="A9033" s="7" t="s">
        <v>24</v>
      </c>
      <c r="B9033" s="7" t="s">
        <v>562</v>
      </c>
      <c r="C9033" s="7" t="s">
        <v>1401</v>
      </c>
      <c r="D9033" s="7" t="n">
        <v>15</v>
      </c>
      <c r="E9033" s="7" t="n">
        <v>0.01</v>
      </c>
      <c r="F9033" s="7" t="n">
        <v>0</v>
      </c>
      <c r="G9033" s="7" t="n">
        <v>0</v>
      </c>
    </row>
    <row r="9034" customFormat="false" ht="15" hidden="false" customHeight="false" outlineLevel="0" collapsed="false">
      <c r="A9034" s="7" t="s">
        <v>24</v>
      </c>
      <c r="B9034" s="7" t="s">
        <v>691</v>
      </c>
      <c r="C9034" s="7" t="s">
        <v>1498</v>
      </c>
      <c r="D9034" s="7" t="n">
        <v>0</v>
      </c>
      <c r="E9034" s="7" t="n">
        <v>0</v>
      </c>
      <c r="F9034" s="7" t="n">
        <v>1</v>
      </c>
      <c r="G9034" s="7" t="n">
        <v>30</v>
      </c>
    </row>
    <row r="9035" customFormat="false" ht="15" hidden="false" customHeight="false" outlineLevel="0" collapsed="false">
      <c r="A9035" s="7" t="s">
        <v>24</v>
      </c>
      <c r="B9035" s="7" t="s">
        <v>691</v>
      </c>
      <c r="C9035" s="7" t="s">
        <v>1498</v>
      </c>
      <c r="D9035" s="7" t="n">
        <v>6</v>
      </c>
      <c r="E9035" s="7" t="n">
        <v>180</v>
      </c>
      <c r="F9035" s="7" t="n">
        <v>0</v>
      </c>
      <c r="G9035" s="7" t="n">
        <v>0</v>
      </c>
    </row>
    <row r="9036" customFormat="false" ht="15" hidden="false" customHeight="false" outlineLevel="0" collapsed="false">
      <c r="A9036" s="7" t="s">
        <v>24</v>
      </c>
      <c r="B9036" s="7" t="s">
        <v>194</v>
      </c>
      <c r="C9036" s="7" t="s">
        <v>1269</v>
      </c>
      <c r="D9036" s="7" t="n">
        <v>3</v>
      </c>
      <c r="E9036" s="7" t="n">
        <v>315</v>
      </c>
      <c r="F9036" s="7" t="n">
        <v>0</v>
      </c>
      <c r="G9036" s="7" t="n">
        <v>0</v>
      </c>
    </row>
    <row r="9037" customFormat="false" ht="15" hidden="false" customHeight="false" outlineLevel="0" collapsed="false">
      <c r="A9037" s="7" t="s">
        <v>24</v>
      </c>
      <c r="B9037" s="7" t="s">
        <v>194</v>
      </c>
      <c r="C9037" s="7" t="s">
        <v>1269</v>
      </c>
      <c r="D9037" s="7" t="n">
        <v>0</v>
      </c>
      <c r="E9037" s="7" t="n">
        <v>0</v>
      </c>
      <c r="F9037" s="7" t="n">
        <v>3</v>
      </c>
      <c r="G9037" s="7" t="n">
        <v>420</v>
      </c>
    </row>
    <row r="9038" customFormat="false" ht="15" hidden="false" customHeight="false" outlineLevel="0" collapsed="false">
      <c r="A9038" s="7" t="s">
        <v>24</v>
      </c>
      <c r="B9038" s="7" t="s">
        <v>194</v>
      </c>
      <c r="C9038" s="7" t="s">
        <v>1269</v>
      </c>
      <c r="D9038" s="7" t="n">
        <v>1</v>
      </c>
      <c r="E9038" s="7" t="n">
        <v>144.91</v>
      </c>
      <c r="F9038" s="7" t="n">
        <v>0</v>
      </c>
      <c r="G9038" s="7" t="n">
        <v>0</v>
      </c>
    </row>
    <row r="9039" customFormat="false" ht="15" hidden="false" customHeight="false" outlineLevel="0" collapsed="false">
      <c r="A9039" s="7" t="s">
        <v>24</v>
      </c>
      <c r="B9039" s="7" t="s">
        <v>235</v>
      </c>
      <c r="C9039" s="7" t="s">
        <v>1269</v>
      </c>
      <c r="D9039" s="7" t="n">
        <v>3</v>
      </c>
      <c r="E9039" s="7" t="n">
        <v>315</v>
      </c>
      <c r="F9039" s="7" t="n">
        <v>0</v>
      </c>
      <c r="G9039" s="7" t="n">
        <v>0</v>
      </c>
    </row>
    <row r="9040" customFormat="false" ht="15" hidden="false" customHeight="false" outlineLevel="0" collapsed="false">
      <c r="A9040" s="7" t="s">
        <v>24</v>
      </c>
      <c r="B9040" s="7" t="s">
        <v>235</v>
      </c>
      <c r="C9040" s="7" t="s">
        <v>1269</v>
      </c>
      <c r="D9040" s="7" t="n">
        <v>0</v>
      </c>
      <c r="E9040" s="7" t="n">
        <v>0</v>
      </c>
      <c r="F9040" s="7" t="n">
        <v>1</v>
      </c>
      <c r="G9040" s="7" t="n">
        <v>0.01</v>
      </c>
    </row>
    <row r="9041" customFormat="false" ht="15" hidden="false" customHeight="false" outlineLevel="0" collapsed="false">
      <c r="A9041" s="7" t="s">
        <v>24</v>
      </c>
      <c r="B9041" s="7" t="s">
        <v>235</v>
      </c>
      <c r="C9041" s="7" t="s">
        <v>1269</v>
      </c>
      <c r="D9041" s="7" t="n">
        <v>0</v>
      </c>
      <c r="E9041" s="7" t="n">
        <v>0</v>
      </c>
      <c r="F9041" s="7" t="n">
        <v>3</v>
      </c>
      <c r="G9041" s="7" t="n">
        <v>420</v>
      </c>
    </row>
    <row r="9042" customFormat="false" ht="15" hidden="false" customHeight="false" outlineLevel="0" collapsed="false">
      <c r="A9042" s="7" t="s">
        <v>24</v>
      </c>
      <c r="B9042" s="7" t="s">
        <v>336</v>
      </c>
      <c r="C9042" s="7" t="s">
        <v>1269</v>
      </c>
      <c r="D9042" s="7" t="n">
        <v>0</v>
      </c>
      <c r="E9042" s="7" t="n">
        <v>0</v>
      </c>
      <c r="F9042" s="7" t="n">
        <v>1</v>
      </c>
      <c r="G9042" s="7" t="n">
        <v>140</v>
      </c>
    </row>
    <row r="9043" customFormat="false" ht="15" hidden="false" customHeight="false" outlineLevel="0" collapsed="false">
      <c r="A9043" s="7" t="s">
        <v>24</v>
      </c>
      <c r="B9043" s="7" t="s">
        <v>207</v>
      </c>
      <c r="C9043" s="7" t="s">
        <v>1269</v>
      </c>
      <c r="D9043" s="7" t="n">
        <v>0</v>
      </c>
      <c r="E9043" s="7" t="n">
        <v>0</v>
      </c>
      <c r="F9043" s="7" t="n">
        <v>2</v>
      </c>
      <c r="G9043" s="7" t="n">
        <v>320</v>
      </c>
    </row>
    <row r="9044" customFormat="false" ht="15" hidden="false" customHeight="false" outlineLevel="0" collapsed="false">
      <c r="A9044" s="7" t="s">
        <v>24</v>
      </c>
      <c r="B9044" s="7" t="s">
        <v>207</v>
      </c>
      <c r="C9044" s="7" t="s">
        <v>1269</v>
      </c>
      <c r="D9044" s="7" t="n">
        <v>4</v>
      </c>
      <c r="E9044" s="7" t="n">
        <v>420</v>
      </c>
      <c r="F9044" s="7" t="n">
        <v>0</v>
      </c>
      <c r="G9044" s="7" t="n">
        <v>0</v>
      </c>
    </row>
    <row r="9045" customFormat="false" ht="15" hidden="false" customHeight="false" outlineLevel="0" collapsed="false">
      <c r="A9045" s="7" t="s">
        <v>24</v>
      </c>
      <c r="B9045" s="7" t="s">
        <v>207</v>
      </c>
      <c r="C9045" s="7" t="s">
        <v>1269</v>
      </c>
      <c r="D9045" s="7" t="n">
        <v>0</v>
      </c>
      <c r="E9045" s="7" t="n">
        <v>0</v>
      </c>
      <c r="F9045" s="7" t="n">
        <v>3</v>
      </c>
      <c r="G9045" s="7" t="n">
        <v>420</v>
      </c>
    </row>
    <row r="9046" customFormat="false" ht="15" hidden="false" customHeight="false" outlineLevel="0" collapsed="false">
      <c r="A9046" s="7" t="s">
        <v>24</v>
      </c>
      <c r="B9046" s="7" t="s">
        <v>314</v>
      </c>
      <c r="C9046" s="7" t="s">
        <v>1269</v>
      </c>
      <c r="D9046" s="7" t="n">
        <v>0</v>
      </c>
      <c r="E9046" s="7" t="n">
        <v>0</v>
      </c>
      <c r="F9046" s="7" t="n">
        <v>2</v>
      </c>
      <c r="G9046" s="7" t="n">
        <v>320</v>
      </c>
    </row>
    <row r="9047" customFormat="false" ht="15" hidden="false" customHeight="false" outlineLevel="0" collapsed="false">
      <c r="A9047" s="7" t="s">
        <v>24</v>
      </c>
      <c r="B9047" s="7" t="s">
        <v>86</v>
      </c>
      <c r="C9047" s="7" t="s">
        <v>1271</v>
      </c>
      <c r="D9047" s="7" t="n">
        <v>0</v>
      </c>
      <c r="E9047" s="7" t="n">
        <v>0</v>
      </c>
      <c r="F9047" s="7" t="n">
        <v>1</v>
      </c>
      <c r="G9047" s="7" t="n">
        <v>0.01</v>
      </c>
    </row>
    <row r="9048" customFormat="false" ht="15" hidden="false" customHeight="false" outlineLevel="0" collapsed="false">
      <c r="A9048" s="7" t="s">
        <v>24</v>
      </c>
      <c r="B9048" s="7" t="s">
        <v>98</v>
      </c>
      <c r="C9048" s="7" t="s">
        <v>1271</v>
      </c>
      <c r="D9048" s="7" t="n">
        <v>0</v>
      </c>
      <c r="E9048" s="7" t="n">
        <v>0</v>
      </c>
      <c r="F9048" s="7" t="n">
        <v>1</v>
      </c>
      <c r="G9048" s="7" t="n">
        <v>0.01</v>
      </c>
    </row>
    <row r="9049" customFormat="false" ht="15" hidden="false" customHeight="false" outlineLevel="0" collapsed="false">
      <c r="A9049" s="7" t="s">
        <v>24</v>
      </c>
      <c r="B9049" s="7" t="s">
        <v>88</v>
      </c>
      <c r="C9049" s="7" t="s">
        <v>1271</v>
      </c>
      <c r="D9049" s="7" t="n">
        <v>0</v>
      </c>
      <c r="E9049" s="7" t="n">
        <v>0</v>
      </c>
      <c r="F9049" s="7" t="n">
        <v>1</v>
      </c>
      <c r="G9049" s="7" t="n">
        <v>0.01</v>
      </c>
    </row>
    <row r="9050" customFormat="false" ht="15" hidden="false" customHeight="false" outlineLevel="0" collapsed="false">
      <c r="A9050" s="7" t="s">
        <v>24</v>
      </c>
      <c r="B9050" s="7" t="s">
        <v>206</v>
      </c>
      <c r="C9050" s="7" t="s">
        <v>1271</v>
      </c>
      <c r="D9050" s="7" t="n">
        <v>0</v>
      </c>
      <c r="E9050" s="7" t="n">
        <v>0</v>
      </c>
      <c r="F9050" s="7" t="n">
        <v>1</v>
      </c>
      <c r="G9050" s="7" t="n">
        <v>0.01</v>
      </c>
    </row>
    <row r="9051" customFormat="false" ht="15" hidden="false" customHeight="false" outlineLevel="0" collapsed="false">
      <c r="A9051" s="7" t="s">
        <v>24</v>
      </c>
      <c r="B9051" s="7" t="s">
        <v>669</v>
      </c>
      <c r="C9051" s="7" t="s">
        <v>1510</v>
      </c>
      <c r="D9051" s="7" t="n">
        <v>0</v>
      </c>
      <c r="E9051" s="7" t="n">
        <v>0</v>
      </c>
      <c r="F9051" s="7" t="n">
        <v>-6</v>
      </c>
      <c r="G9051" s="7" t="n">
        <v>0</v>
      </c>
    </row>
    <row r="9052" customFormat="false" ht="15" hidden="false" customHeight="false" outlineLevel="0" collapsed="false">
      <c r="A9052" s="7" t="s">
        <v>24</v>
      </c>
      <c r="B9052" s="7" t="s">
        <v>669</v>
      </c>
      <c r="C9052" s="7" t="s">
        <v>1510</v>
      </c>
      <c r="D9052" s="7" t="n">
        <v>0</v>
      </c>
      <c r="E9052" s="7" t="n">
        <v>0</v>
      </c>
      <c r="F9052" s="7" t="n">
        <v>6</v>
      </c>
      <c r="G9052" s="7" t="n">
        <v>0.01</v>
      </c>
    </row>
    <row r="9053" customFormat="false" ht="15" hidden="false" customHeight="false" outlineLevel="0" collapsed="false">
      <c r="A9053" s="7" t="s">
        <v>24</v>
      </c>
      <c r="B9053" s="7" t="s">
        <v>832</v>
      </c>
      <c r="C9053" s="7" t="s">
        <v>1510</v>
      </c>
      <c r="D9053" s="7" t="n">
        <v>0</v>
      </c>
      <c r="E9053" s="7" t="n">
        <v>0</v>
      </c>
      <c r="F9053" s="7" t="n">
        <v>-3</v>
      </c>
      <c r="G9053" s="7" t="n">
        <v>0</v>
      </c>
    </row>
    <row r="9054" customFormat="false" ht="15" hidden="false" customHeight="false" outlineLevel="0" collapsed="false">
      <c r="A9054" s="7" t="s">
        <v>24</v>
      </c>
      <c r="B9054" s="7" t="s">
        <v>832</v>
      </c>
      <c r="C9054" s="7" t="s">
        <v>1510</v>
      </c>
      <c r="D9054" s="7" t="n">
        <v>0</v>
      </c>
      <c r="E9054" s="7" t="n">
        <v>0</v>
      </c>
      <c r="F9054" s="7" t="n">
        <v>3</v>
      </c>
      <c r="G9054" s="7" t="n">
        <v>0.01</v>
      </c>
    </row>
    <row r="9055" customFormat="false" ht="15" hidden="false" customHeight="false" outlineLevel="0" collapsed="false">
      <c r="A9055" s="7" t="s">
        <v>24</v>
      </c>
      <c r="B9055" s="7" t="s">
        <v>281</v>
      </c>
      <c r="C9055" s="7" t="s">
        <v>1275</v>
      </c>
      <c r="D9055" s="7" t="n">
        <v>10</v>
      </c>
      <c r="E9055" s="7" t="n">
        <v>1300</v>
      </c>
      <c r="F9055" s="7" t="n">
        <v>0</v>
      </c>
      <c r="G9055" s="7" t="n">
        <v>0</v>
      </c>
    </row>
    <row r="9056" customFormat="false" ht="15" hidden="false" customHeight="false" outlineLevel="0" collapsed="false">
      <c r="A9056" s="7" t="s">
        <v>24</v>
      </c>
      <c r="B9056" s="7" t="s">
        <v>250</v>
      </c>
      <c r="C9056" s="7" t="s">
        <v>1275</v>
      </c>
      <c r="D9056" s="7" t="n">
        <v>10</v>
      </c>
      <c r="E9056" s="7" t="n">
        <v>1300</v>
      </c>
      <c r="F9056" s="7" t="n">
        <v>0</v>
      </c>
      <c r="G9056" s="7" t="n">
        <v>0</v>
      </c>
    </row>
    <row r="9057" customFormat="false" ht="15" hidden="false" customHeight="false" outlineLevel="0" collapsed="false">
      <c r="A9057" s="7" t="s">
        <v>24</v>
      </c>
      <c r="B9057" s="7" t="s">
        <v>433</v>
      </c>
      <c r="C9057" s="7" t="s">
        <v>1275</v>
      </c>
      <c r="D9057" s="7" t="n">
        <v>1</v>
      </c>
      <c r="E9057" s="7" t="n">
        <v>309.27</v>
      </c>
      <c r="F9057" s="7" t="n">
        <v>0</v>
      </c>
      <c r="G9057" s="7" t="n">
        <v>0</v>
      </c>
    </row>
    <row r="9058" customFormat="false" ht="15" hidden="false" customHeight="false" outlineLevel="0" collapsed="false">
      <c r="A9058" s="7" t="s">
        <v>24</v>
      </c>
      <c r="B9058" s="7" t="s">
        <v>433</v>
      </c>
      <c r="C9058" s="7" t="s">
        <v>1275</v>
      </c>
      <c r="D9058" s="7" t="n">
        <v>10</v>
      </c>
      <c r="E9058" s="7" t="n">
        <v>1300</v>
      </c>
      <c r="F9058" s="7" t="n">
        <v>0</v>
      </c>
      <c r="G9058" s="7" t="n">
        <v>0</v>
      </c>
    </row>
    <row r="9059" customFormat="false" ht="15" hidden="false" customHeight="false" outlineLevel="0" collapsed="false">
      <c r="A9059" s="7" t="s">
        <v>24</v>
      </c>
      <c r="B9059" s="7" t="s">
        <v>151</v>
      </c>
      <c r="C9059" s="7" t="s">
        <v>1276</v>
      </c>
      <c r="D9059" s="7" t="n">
        <v>1</v>
      </c>
      <c r="E9059" s="7" t="n">
        <v>100.58</v>
      </c>
      <c r="F9059" s="7" t="n">
        <v>0</v>
      </c>
      <c r="G9059" s="7" t="n">
        <v>0</v>
      </c>
    </row>
    <row r="9060" customFormat="false" ht="15" hidden="false" customHeight="false" outlineLevel="0" collapsed="false">
      <c r="A9060" s="7" t="s">
        <v>24</v>
      </c>
      <c r="B9060" s="7" t="s">
        <v>339</v>
      </c>
      <c r="C9060" s="7" t="s">
        <v>1277</v>
      </c>
      <c r="D9060" s="7" t="n">
        <v>1</v>
      </c>
      <c r="E9060" s="7" t="n">
        <v>110.11</v>
      </c>
      <c r="F9060" s="7" t="n">
        <v>0</v>
      </c>
      <c r="G9060" s="7" t="n">
        <v>0</v>
      </c>
    </row>
    <row r="9061" customFormat="false" ht="15" hidden="false" customHeight="false" outlineLevel="0" collapsed="false">
      <c r="A9061" s="7" t="s">
        <v>24</v>
      </c>
      <c r="B9061" s="7" t="s">
        <v>300</v>
      </c>
      <c r="C9061" s="7" t="s">
        <v>1277</v>
      </c>
      <c r="D9061" s="7" t="n">
        <v>1</v>
      </c>
      <c r="E9061" s="7" t="n">
        <v>220.21</v>
      </c>
      <c r="F9061" s="7" t="n">
        <v>0</v>
      </c>
      <c r="G9061" s="7" t="n">
        <v>0</v>
      </c>
    </row>
    <row r="9062" customFormat="false" ht="15" hidden="false" customHeight="false" outlineLevel="0" collapsed="false">
      <c r="A9062" s="7" t="s">
        <v>24</v>
      </c>
      <c r="B9062" s="7" t="s">
        <v>679</v>
      </c>
      <c r="C9062" s="7" t="s">
        <v>1279</v>
      </c>
      <c r="D9062" s="7" t="n">
        <v>1</v>
      </c>
      <c r="E9062" s="7" t="n">
        <v>221.8</v>
      </c>
      <c r="F9062" s="7" t="n">
        <v>0</v>
      </c>
      <c r="G9062" s="7" t="n">
        <v>0</v>
      </c>
    </row>
    <row r="9063" customFormat="false" ht="15" hidden="false" customHeight="false" outlineLevel="0" collapsed="false">
      <c r="A9063" s="7" t="s">
        <v>24</v>
      </c>
      <c r="B9063" s="7" t="s">
        <v>659</v>
      </c>
      <c r="C9063" s="7" t="s">
        <v>1279</v>
      </c>
      <c r="D9063" s="7" t="n">
        <v>0</v>
      </c>
      <c r="E9063" s="7" t="n">
        <v>0</v>
      </c>
      <c r="F9063" s="7" t="n">
        <v>1</v>
      </c>
      <c r="G9063" s="7" t="n">
        <v>0.01</v>
      </c>
    </row>
    <row r="9064" customFormat="false" ht="15" hidden="false" customHeight="false" outlineLevel="0" collapsed="false">
      <c r="A9064" s="7" t="s">
        <v>24</v>
      </c>
      <c r="B9064" s="7" t="s">
        <v>307</v>
      </c>
      <c r="C9064" s="7" t="s">
        <v>1280</v>
      </c>
      <c r="D9064" s="7" t="n">
        <v>0</v>
      </c>
      <c r="E9064" s="7" t="n">
        <v>0</v>
      </c>
      <c r="F9064" s="7" t="n">
        <v>1</v>
      </c>
      <c r="G9064" s="7" t="n">
        <v>0.01</v>
      </c>
    </row>
    <row r="9065" customFormat="false" ht="15" hidden="false" customHeight="false" outlineLevel="0" collapsed="false">
      <c r="A9065" s="7" t="s">
        <v>24</v>
      </c>
      <c r="B9065" s="7" t="s">
        <v>255</v>
      </c>
      <c r="C9065" s="7" t="s">
        <v>1280</v>
      </c>
      <c r="D9065" s="7" t="n">
        <v>0</v>
      </c>
      <c r="E9065" s="7" t="n">
        <v>0</v>
      </c>
      <c r="F9065" s="7" t="n">
        <v>1</v>
      </c>
      <c r="G9065" s="7" t="n">
        <v>313.95</v>
      </c>
    </row>
    <row r="9066" customFormat="false" ht="15" hidden="false" customHeight="false" outlineLevel="0" collapsed="false">
      <c r="A9066" s="7" t="s">
        <v>24</v>
      </c>
      <c r="B9066" s="7" t="s">
        <v>891</v>
      </c>
      <c r="C9066" s="7" t="s">
        <v>1530</v>
      </c>
      <c r="D9066" s="7" t="n">
        <v>1</v>
      </c>
      <c r="E9066" s="7" t="n">
        <v>137.43</v>
      </c>
      <c r="F9066" s="7" t="n">
        <v>0</v>
      </c>
      <c r="G9066" s="7" t="n">
        <v>0</v>
      </c>
    </row>
    <row r="9067" customFormat="false" ht="15" hidden="false" customHeight="false" outlineLevel="0" collapsed="false">
      <c r="A9067" s="7" t="s">
        <v>24</v>
      </c>
      <c r="B9067" s="7" t="s">
        <v>413</v>
      </c>
      <c r="C9067" s="7" t="s">
        <v>1284</v>
      </c>
      <c r="D9067" s="7" t="n">
        <v>0</v>
      </c>
      <c r="E9067" s="7" t="n">
        <v>0</v>
      </c>
      <c r="F9067" s="7" t="n">
        <v>1</v>
      </c>
      <c r="G9067" s="7" t="n">
        <v>0.01</v>
      </c>
    </row>
    <row r="9068" customFormat="false" ht="15" hidden="false" customHeight="false" outlineLevel="0" collapsed="false">
      <c r="A9068" s="7" t="s">
        <v>24</v>
      </c>
      <c r="B9068" s="7" t="s">
        <v>413</v>
      </c>
      <c r="C9068" s="7" t="s">
        <v>1284</v>
      </c>
      <c r="D9068" s="7" t="n">
        <v>1</v>
      </c>
      <c r="E9068" s="7" t="n">
        <v>259.96</v>
      </c>
      <c r="F9068" s="7" t="n">
        <v>0</v>
      </c>
      <c r="G9068" s="7" t="n">
        <v>0</v>
      </c>
    </row>
    <row r="9069" customFormat="false" ht="15" hidden="false" customHeight="false" outlineLevel="0" collapsed="false">
      <c r="A9069" s="7" t="s">
        <v>24</v>
      </c>
      <c r="B9069" s="7" t="s">
        <v>391</v>
      </c>
      <c r="C9069" s="7" t="s">
        <v>1287</v>
      </c>
      <c r="D9069" s="7" t="n">
        <v>1</v>
      </c>
      <c r="E9069" s="7" t="n">
        <v>0.01</v>
      </c>
      <c r="F9069" s="7" t="n">
        <v>0</v>
      </c>
      <c r="G9069" s="7" t="n">
        <v>0</v>
      </c>
    </row>
    <row r="9070" customFormat="false" ht="15" hidden="false" customHeight="false" outlineLevel="0" collapsed="false">
      <c r="A9070" s="7" t="s">
        <v>24</v>
      </c>
      <c r="B9070" s="7" t="s">
        <v>728</v>
      </c>
      <c r="C9070" s="7" t="s">
        <v>1544</v>
      </c>
      <c r="D9070" s="7" t="n">
        <v>0</v>
      </c>
      <c r="E9070" s="7" t="n">
        <v>0</v>
      </c>
      <c r="F9070" s="7" t="n">
        <v>1</v>
      </c>
      <c r="G9070" s="7" t="n">
        <v>0.01</v>
      </c>
    </row>
    <row r="9071" customFormat="false" ht="15" hidden="false" customHeight="false" outlineLevel="0" collapsed="false">
      <c r="A9071" s="7" t="s">
        <v>24</v>
      </c>
      <c r="B9071" s="7" t="s">
        <v>106</v>
      </c>
      <c r="C9071" s="7" t="s">
        <v>1291</v>
      </c>
      <c r="D9071" s="7" t="n">
        <v>1</v>
      </c>
      <c r="E9071" s="7" t="n">
        <v>37.77</v>
      </c>
      <c r="F9071" s="7" t="n">
        <v>0</v>
      </c>
      <c r="G9071" s="7" t="n">
        <v>0</v>
      </c>
    </row>
    <row r="9072" customFormat="false" ht="15" hidden="false" customHeight="false" outlineLevel="0" collapsed="false">
      <c r="A9072" s="7" t="s">
        <v>24</v>
      </c>
      <c r="B9072" s="7" t="s">
        <v>173</v>
      </c>
      <c r="C9072" s="7" t="s">
        <v>1291</v>
      </c>
      <c r="D9072" s="7" t="n">
        <v>2</v>
      </c>
      <c r="E9072" s="7" t="n">
        <v>75.54</v>
      </c>
      <c r="F9072" s="7" t="n">
        <v>0</v>
      </c>
      <c r="G9072" s="7" t="n">
        <v>0</v>
      </c>
    </row>
    <row r="9073" customFormat="false" ht="15" hidden="false" customHeight="false" outlineLevel="0" collapsed="false">
      <c r="A9073" s="7" t="s">
        <v>24</v>
      </c>
      <c r="B9073" s="7" t="s">
        <v>838</v>
      </c>
      <c r="C9073" s="7" t="s">
        <v>1291</v>
      </c>
      <c r="D9073" s="7" t="n">
        <v>1</v>
      </c>
      <c r="E9073" s="7" t="n">
        <v>37.77</v>
      </c>
      <c r="F9073" s="7" t="n">
        <v>0</v>
      </c>
      <c r="G9073" s="7" t="n">
        <v>0</v>
      </c>
    </row>
    <row r="9074" customFormat="false" ht="15" hidden="false" customHeight="false" outlineLevel="0" collapsed="false">
      <c r="A9074" s="7" t="s">
        <v>24</v>
      </c>
      <c r="B9074" s="7" t="s">
        <v>294</v>
      </c>
      <c r="C9074" s="7" t="s">
        <v>1292</v>
      </c>
      <c r="D9074" s="7" t="n">
        <v>1</v>
      </c>
      <c r="E9074" s="7" t="n">
        <v>0.01</v>
      </c>
      <c r="F9074" s="7" t="n">
        <v>0</v>
      </c>
      <c r="G9074" s="7" t="n">
        <v>0</v>
      </c>
    </row>
    <row r="9075" customFormat="false" ht="15" hidden="false" customHeight="false" outlineLevel="0" collapsed="false">
      <c r="A9075" s="7" t="s">
        <v>24</v>
      </c>
      <c r="B9075" s="7" t="s">
        <v>260</v>
      </c>
      <c r="C9075" s="7" t="s">
        <v>1293</v>
      </c>
      <c r="D9075" s="7" t="n">
        <v>1</v>
      </c>
      <c r="E9075" s="7" t="n">
        <v>0.01</v>
      </c>
      <c r="F9075" s="7" t="n">
        <v>0</v>
      </c>
      <c r="G9075" s="7" t="n">
        <v>0</v>
      </c>
    </row>
    <row r="9076" customFormat="false" ht="15" hidden="false" customHeight="false" outlineLevel="0" collapsed="false">
      <c r="A9076" s="7" t="s">
        <v>24</v>
      </c>
      <c r="B9076" s="7" t="s">
        <v>667</v>
      </c>
      <c r="C9076" s="7" t="s">
        <v>1493</v>
      </c>
      <c r="D9076" s="7" t="n">
        <v>1</v>
      </c>
      <c r="E9076" s="7" t="n">
        <v>156.18</v>
      </c>
      <c r="F9076" s="7" t="n">
        <v>0</v>
      </c>
      <c r="G9076" s="7" t="n">
        <v>0</v>
      </c>
    </row>
    <row r="9077" customFormat="false" ht="15" hidden="false" customHeight="false" outlineLevel="0" collapsed="false">
      <c r="A9077" s="7" t="s">
        <v>24</v>
      </c>
      <c r="B9077" s="7" t="s">
        <v>676</v>
      </c>
      <c r="C9077" s="7" t="s">
        <v>1493</v>
      </c>
      <c r="D9077" s="7" t="n">
        <v>0</v>
      </c>
      <c r="E9077" s="7" t="n">
        <v>0</v>
      </c>
      <c r="F9077" s="7" t="n">
        <v>1</v>
      </c>
      <c r="G9077" s="7" t="n">
        <v>90</v>
      </c>
    </row>
    <row r="9078" customFormat="false" ht="15" hidden="false" customHeight="false" outlineLevel="0" collapsed="false">
      <c r="A9078" s="7" t="s">
        <v>24</v>
      </c>
      <c r="B9078" s="7" t="s">
        <v>676</v>
      </c>
      <c r="C9078" s="7" t="s">
        <v>1493</v>
      </c>
      <c r="D9078" s="7" t="n">
        <v>2</v>
      </c>
      <c r="E9078" s="7" t="n">
        <v>312.36</v>
      </c>
      <c r="F9078" s="7" t="n">
        <v>0</v>
      </c>
      <c r="G9078" s="7" t="n">
        <v>0</v>
      </c>
    </row>
    <row r="9079" customFormat="false" ht="15" hidden="false" customHeight="false" outlineLevel="0" collapsed="false">
      <c r="A9079" s="7" t="s">
        <v>24</v>
      </c>
      <c r="B9079" s="7" t="s">
        <v>692</v>
      </c>
      <c r="C9079" s="7" t="s">
        <v>1493</v>
      </c>
      <c r="D9079" s="7" t="n">
        <v>0</v>
      </c>
      <c r="E9079" s="7" t="n">
        <v>0</v>
      </c>
      <c r="F9079" s="7" t="n">
        <v>1</v>
      </c>
      <c r="G9079" s="7" t="n">
        <v>0</v>
      </c>
    </row>
    <row r="9080" customFormat="false" ht="15" hidden="false" customHeight="false" outlineLevel="0" collapsed="false">
      <c r="A9080" s="7" t="s">
        <v>24</v>
      </c>
      <c r="B9080" s="7" t="s">
        <v>692</v>
      </c>
      <c r="C9080" s="7" t="s">
        <v>1493</v>
      </c>
      <c r="D9080" s="7" t="n">
        <v>2</v>
      </c>
      <c r="E9080" s="7" t="n">
        <v>312.36</v>
      </c>
      <c r="F9080" s="7" t="n">
        <v>0</v>
      </c>
      <c r="G9080" s="7" t="n">
        <v>0</v>
      </c>
    </row>
    <row r="9081" customFormat="false" ht="15" hidden="false" customHeight="false" outlineLevel="0" collapsed="false">
      <c r="A9081" s="7" t="s">
        <v>24</v>
      </c>
      <c r="B9081" s="7" t="s">
        <v>666</v>
      </c>
      <c r="C9081" s="7" t="s">
        <v>1494</v>
      </c>
      <c r="D9081" s="7" t="n">
        <v>2</v>
      </c>
      <c r="E9081" s="7" t="n">
        <v>312.36</v>
      </c>
      <c r="F9081" s="7" t="n">
        <v>0</v>
      </c>
      <c r="G9081" s="7" t="n">
        <v>0</v>
      </c>
    </row>
    <row r="9082" customFormat="false" ht="15" hidden="false" customHeight="false" outlineLevel="0" collapsed="false">
      <c r="A9082" s="7" t="s">
        <v>24</v>
      </c>
      <c r="B9082" s="7" t="s">
        <v>666</v>
      </c>
      <c r="C9082" s="7" t="s">
        <v>1494</v>
      </c>
      <c r="D9082" s="7" t="n">
        <v>1</v>
      </c>
      <c r="E9082" s="7" t="n">
        <v>0.01</v>
      </c>
      <c r="F9082" s="7" t="n">
        <v>0</v>
      </c>
      <c r="G9082" s="7" t="n">
        <v>0</v>
      </c>
    </row>
    <row r="9083" customFormat="false" ht="15" hidden="false" customHeight="false" outlineLevel="0" collapsed="false">
      <c r="A9083" s="7" t="s">
        <v>24</v>
      </c>
      <c r="B9083" s="7" t="s">
        <v>674</v>
      </c>
      <c r="C9083" s="7" t="s">
        <v>1494</v>
      </c>
      <c r="D9083" s="7" t="n">
        <v>3</v>
      </c>
      <c r="E9083" s="7" t="n">
        <v>468.54</v>
      </c>
      <c r="F9083" s="7" t="n">
        <v>0</v>
      </c>
      <c r="G9083" s="7" t="n">
        <v>0</v>
      </c>
    </row>
    <row r="9084" customFormat="false" ht="15" hidden="false" customHeight="false" outlineLevel="0" collapsed="false">
      <c r="A9084" s="7" t="s">
        <v>24</v>
      </c>
      <c r="B9084" s="7" t="s">
        <v>674</v>
      </c>
      <c r="C9084" s="7" t="s">
        <v>1494</v>
      </c>
      <c r="D9084" s="7" t="n">
        <v>0</v>
      </c>
      <c r="E9084" s="7" t="n">
        <v>0</v>
      </c>
      <c r="F9084" s="7" t="n">
        <v>1</v>
      </c>
      <c r="G9084" s="7" t="n">
        <v>0.01</v>
      </c>
    </row>
    <row r="9085" customFormat="false" ht="15" hidden="false" customHeight="false" outlineLevel="0" collapsed="false">
      <c r="A9085" s="7" t="s">
        <v>24</v>
      </c>
      <c r="B9085" s="7" t="s">
        <v>711</v>
      </c>
      <c r="C9085" s="7" t="s">
        <v>1494</v>
      </c>
      <c r="D9085" s="7" t="n">
        <v>3</v>
      </c>
      <c r="E9085" s="7" t="n">
        <v>468.54</v>
      </c>
      <c r="F9085" s="7" t="n">
        <v>0</v>
      </c>
      <c r="G9085" s="7" t="n">
        <v>0</v>
      </c>
    </row>
    <row r="9086" customFormat="false" ht="15" hidden="false" customHeight="false" outlineLevel="0" collapsed="false">
      <c r="A9086" s="7" t="s">
        <v>24</v>
      </c>
      <c r="B9086" s="7" t="s">
        <v>296</v>
      </c>
      <c r="C9086" s="7" t="s">
        <v>1294</v>
      </c>
      <c r="D9086" s="7" t="n">
        <v>1</v>
      </c>
      <c r="E9086" s="7" t="n">
        <v>0.01</v>
      </c>
      <c r="F9086" s="7" t="n">
        <v>1</v>
      </c>
      <c r="G9086" s="7" t="n">
        <v>0.01</v>
      </c>
    </row>
    <row r="9087" customFormat="false" ht="15" hidden="false" customHeight="false" outlineLevel="0" collapsed="false">
      <c r="A9087" s="7" t="s">
        <v>24</v>
      </c>
      <c r="B9087" s="7" t="s">
        <v>164</v>
      </c>
      <c r="C9087" s="7" t="s">
        <v>1295</v>
      </c>
      <c r="D9087" s="7" t="n">
        <v>0</v>
      </c>
      <c r="E9087" s="7" t="n">
        <v>0</v>
      </c>
      <c r="F9087" s="7" t="n">
        <v>1</v>
      </c>
      <c r="G9087" s="7" t="n">
        <v>0.01</v>
      </c>
    </row>
    <row r="9088" customFormat="false" ht="15" hidden="false" customHeight="false" outlineLevel="0" collapsed="false">
      <c r="A9088" s="7" t="s">
        <v>24</v>
      </c>
      <c r="B9088" s="7" t="s">
        <v>371</v>
      </c>
      <c r="C9088" s="7" t="s">
        <v>1296</v>
      </c>
      <c r="D9088" s="7" t="n">
        <v>6</v>
      </c>
      <c r="E9088" s="7" t="n">
        <v>153.36</v>
      </c>
      <c r="F9088" s="7" t="n">
        <v>0</v>
      </c>
      <c r="G9088" s="7" t="n">
        <v>0</v>
      </c>
    </row>
    <row r="9089" customFormat="false" ht="15" hidden="false" customHeight="false" outlineLevel="0" collapsed="false">
      <c r="A9089" s="7" t="s">
        <v>24</v>
      </c>
      <c r="B9089" s="7" t="s">
        <v>393</v>
      </c>
      <c r="C9089" s="7" t="s">
        <v>1297</v>
      </c>
      <c r="D9089" s="7" t="n">
        <v>6</v>
      </c>
      <c r="E9089" s="7" t="n">
        <v>153.36</v>
      </c>
      <c r="F9089" s="7" t="n">
        <v>0</v>
      </c>
      <c r="G9089" s="7" t="n">
        <v>0</v>
      </c>
    </row>
    <row r="9090" customFormat="false" ht="15" hidden="false" customHeight="false" outlineLevel="0" collapsed="false">
      <c r="A9090" s="7" t="s">
        <v>24</v>
      </c>
      <c r="B9090" s="7" t="s">
        <v>569</v>
      </c>
      <c r="C9090" s="7" t="s">
        <v>1298</v>
      </c>
      <c r="D9090" s="7" t="n">
        <v>6</v>
      </c>
      <c r="E9090" s="7" t="n">
        <v>153.36</v>
      </c>
      <c r="F9090" s="7" t="n">
        <v>0</v>
      </c>
      <c r="G9090" s="7" t="n">
        <v>0</v>
      </c>
    </row>
    <row r="9091" customFormat="false" ht="15" hidden="false" customHeight="false" outlineLevel="0" collapsed="false">
      <c r="A9091" s="7" t="s">
        <v>24</v>
      </c>
      <c r="B9091" s="7" t="s">
        <v>337</v>
      </c>
      <c r="C9091" s="7" t="s">
        <v>1299</v>
      </c>
      <c r="D9091" s="7" t="n">
        <v>6</v>
      </c>
      <c r="E9091" s="7" t="n">
        <v>153.36</v>
      </c>
      <c r="F9091" s="7" t="n">
        <v>0</v>
      </c>
      <c r="G9091" s="7" t="n">
        <v>0</v>
      </c>
    </row>
    <row r="9092" customFormat="false" ht="15" hidden="false" customHeight="false" outlineLevel="0" collapsed="false">
      <c r="A9092" s="7" t="s">
        <v>24</v>
      </c>
      <c r="B9092" s="7" t="s">
        <v>256</v>
      </c>
      <c r="C9092" s="7" t="s">
        <v>1301</v>
      </c>
      <c r="D9092" s="7" t="n">
        <v>1</v>
      </c>
      <c r="E9092" s="7" t="n">
        <v>53.06</v>
      </c>
      <c r="F9092" s="7" t="n">
        <v>0</v>
      </c>
      <c r="G9092" s="7" t="n">
        <v>0</v>
      </c>
    </row>
    <row r="9093" customFormat="false" ht="15" hidden="false" customHeight="false" outlineLevel="0" collapsed="false">
      <c r="A9093" s="7" t="s">
        <v>24</v>
      </c>
      <c r="B9093" s="7" t="s">
        <v>538</v>
      </c>
      <c r="C9093" s="7" t="s">
        <v>1303</v>
      </c>
      <c r="D9093" s="7" t="n">
        <v>2</v>
      </c>
      <c r="E9093" s="7" t="n">
        <v>206.14</v>
      </c>
      <c r="F9093" s="7" t="n">
        <v>0</v>
      </c>
      <c r="G9093" s="7" t="n">
        <v>0</v>
      </c>
    </row>
    <row r="9094" customFormat="false" ht="15" hidden="false" customHeight="false" outlineLevel="0" collapsed="false">
      <c r="A9094" s="7" t="s">
        <v>24</v>
      </c>
      <c r="B9094" s="7" t="s">
        <v>83</v>
      </c>
      <c r="C9094" s="7" t="s">
        <v>1303</v>
      </c>
      <c r="D9094" s="7" t="n">
        <v>0</v>
      </c>
      <c r="E9094" s="7" t="n">
        <v>0</v>
      </c>
      <c r="F9094" s="7" t="n">
        <v>5</v>
      </c>
      <c r="G9094" s="7" t="n">
        <v>0.01</v>
      </c>
    </row>
    <row r="9095" customFormat="false" ht="15" hidden="false" customHeight="false" outlineLevel="0" collapsed="false">
      <c r="A9095" s="7" t="s">
        <v>24</v>
      </c>
      <c r="B9095" s="7" t="s">
        <v>187</v>
      </c>
      <c r="C9095" s="7" t="s">
        <v>1309</v>
      </c>
      <c r="D9095" s="7" t="n">
        <v>0</v>
      </c>
      <c r="E9095" s="7" t="n">
        <v>0</v>
      </c>
      <c r="F9095" s="7" t="n">
        <v>2</v>
      </c>
      <c r="G9095" s="7" t="n">
        <v>0.01</v>
      </c>
    </row>
    <row r="9096" customFormat="false" ht="15" hidden="false" customHeight="false" outlineLevel="0" collapsed="false">
      <c r="A9096" s="7" t="s">
        <v>24</v>
      </c>
      <c r="B9096" s="7" t="s">
        <v>135</v>
      </c>
      <c r="C9096" s="7" t="s">
        <v>1316</v>
      </c>
      <c r="D9096" s="7" t="n">
        <v>3</v>
      </c>
      <c r="E9096" s="7" t="n">
        <v>284.79</v>
      </c>
      <c r="F9096" s="7" t="n">
        <v>0</v>
      </c>
      <c r="G9096" s="7" t="n">
        <v>0</v>
      </c>
    </row>
    <row r="9097" customFormat="false" ht="15" hidden="false" customHeight="false" outlineLevel="0" collapsed="false">
      <c r="A9097" s="7" t="s">
        <v>24</v>
      </c>
      <c r="B9097" s="7" t="s">
        <v>135</v>
      </c>
      <c r="C9097" s="7" t="s">
        <v>1316</v>
      </c>
      <c r="D9097" s="7" t="n">
        <v>32</v>
      </c>
      <c r="E9097" s="7" t="n">
        <v>0.01</v>
      </c>
      <c r="F9097" s="7" t="n">
        <v>0</v>
      </c>
      <c r="G9097" s="7" t="n">
        <v>0</v>
      </c>
    </row>
    <row r="9098" customFormat="false" ht="15" hidden="false" customHeight="false" outlineLevel="0" collapsed="false">
      <c r="A9098" s="7" t="s">
        <v>24</v>
      </c>
      <c r="B9098" s="7" t="s">
        <v>135</v>
      </c>
      <c r="C9098" s="7" t="s">
        <v>1316</v>
      </c>
      <c r="D9098" s="7" t="n">
        <v>0</v>
      </c>
      <c r="E9098" s="7" t="n">
        <v>0</v>
      </c>
      <c r="F9098" s="7" t="n">
        <v>1</v>
      </c>
      <c r="G9098" s="7" t="n">
        <v>0.01</v>
      </c>
    </row>
    <row r="9099" customFormat="false" ht="15" hidden="false" customHeight="false" outlineLevel="0" collapsed="false">
      <c r="A9099" s="7" t="s">
        <v>24</v>
      </c>
      <c r="B9099" s="7" t="s">
        <v>135</v>
      </c>
      <c r="C9099" s="7" t="s">
        <v>1316</v>
      </c>
      <c r="D9099" s="7" t="n">
        <v>4</v>
      </c>
      <c r="E9099" s="7" t="n">
        <v>377.92</v>
      </c>
      <c r="F9099" s="7" t="n">
        <v>0</v>
      </c>
      <c r="G9099" s="7" t="n">
        <v>0</v>
      </c>
    </row>
    <row r="9100" customFormat="false" ht="15" hidden="false" customHeight="false" outlineLevel="0" collapsed="false">
      <c r="A9100" s="7" t="s">
        <v>24</v>
      </c>
      <c r="B9100" s="7" t="s">
        <v>193</v>
      </c>
      <c r="C9100" s="7" t="s">
        <v>1316</v>
      </c>
      <c r="D9100" s="7" t="n">
        <v>1</v>
      </c>
      <c r="E9100" s="7" t="n">
        <v>94.48</v>
      </c>
      <c r="F9100" s="7" t="n">
        <v>0</v>
      </c>
      <c r="G9100" s="7" t="n">
        <v>0</v>
      </c>
    </row>
    <row r="9101" customFormat="false" ht="15" hidden="false" customHeight="false" outlineLevel="0" collapsed="false">
      <c r="A9101" s="7" t="s">
        <v>24</v>
      </c>
      <c r="B9101" s="7" t="s">
        <v>193</v>
      </c>
      <c r="C9101" s="7" t="s">
        <v>1316</v>
      </c>
      <c r="D9101" s="7" t="n">
        <v>170</v>
      </c>
      <c r="E9101" s="7" t="n">
        <v>0</v>
      </c>
      <c r="F9101" s="7" t="n">
        <v>0</v>
      </c>
      <c r="G9101" s="7" t="n">
        <v>0</v>
      </c>
    </row>
    <row r="9102" customFormat="false" ht="15" hidden="false" customHeight="false" outlineLevel="0" collapsed="false">
      <c r="A9102" s="7" t="s">
        <v>24</v>
      </c>
      <c r="B9102" s="7" t="s">
        <v>193</v>
      </c>
      <c r="C9102" s="7" t="s">
        <v>1316</v>
      </c>
      <c r="D9102" s="7" t="n">
        <v>0</v>
      </c>
      <c r="E9102" s="7" t="n">
        <v>0</v>
      </c>
      <c r="F9102" s="7" t="n">
        <v>1</v>
      </c>
      <c r="G9102" s="7" t="n">
        <v>0.01</v>
      </c>
    </row>
    <row r="9103" customFormat="false" ht="15" hidden="false" customHeight="false" outlineLevel="0" collapsed="false">
      <c r="A9103" s="7" t="s">
        <v>24</v>
      </c>
      <c r="B9103" s="7" t="s">
        <v>193</v>
      </c>
      <c r="C9103" s="7" t="s">
        <v>1316</v>
      </c>
      <c r="D9103" s="7" t="n">
        <v>2</v>
      </c>
      <c r="E9103" s="7" t="n">
        <v>189.86</v>
      </c>
      <c r="F9103" s="7" t="n">
        <v>0</v>
      </c>
      <c r="G9103" s="7" t="n">
        <v>0</v>
      </c>
    </row>
    <row r="9104" customFormat="false" ht="15" hidden="false" customHeight="false" outlineLevel="0" collapsed="false">
      <c r="A9104" s="7" t="s">
        <v>24</v>
      </c>
      <c r="B9104" s="7" t="s">
        <v>880</v>
      </c>
      <c r="C9104" s="7" t="s">
        <v>1563</v>
      </c>
      <c r="D9104" s="7" t="n">
        <v>1</v>
      </c>
      <c r="E9104" s="7" t="n">
        <v>0.01</v>
      </c>
      <c r="F9104" s="7" t="n">
        <v>2</v>
      </c>
      <c r="G9104" s="7" t="n">
        <v>0.02</v>
      </c>
    </row>
    <row r="9105" customFormat="false" ht="15" hidden="false" customHeight="false" outlineLevel="0" collapsed="false">
      <c r="A9105" s="7" t="s">
        <v>24</v>
      </c>
      <c r="B9105" s="7" t="s">
        <v>880</v>
      </c>
      <c r="C9105" s="7" t="s">
        <v>1563</v>
      </c>
      <c r="D9105" s="7" t="n">
        <v>4</v>
      </c>
      <c r="E9105" s="7" t="n">
        <v>0.01</v>
      </c>
      <c r="F9105" s="7" t="n">
        <v>0</v>
      </c>
      <c r="G9105" s="7" t="n">
        <v>0</v>
      </c>
    </row>
    <row r="9106" customFormat="false" ht="15" hidden="false" customHeight="false" outlineLevel="0" collapsed="false">
      <c r="A9106" s="7" t="s">
        <v>24</v>
      </c>
      <c r="B9106" s="7" t="s">
        <v>880</v>
      </c>
      <c r="C9106" s="7" t="s">
        <v>1563</v>
      </c>
      <c r="D9106" s="7" t="n">
        <v>4</v>
      </c>
      <c r="E9106" s="7" t="n">
        <v>188.88</v>
      </c>
      <c r="F9106" s="7" t="n">
        <v>0</v>
      </c>
      <c r="G9106" s="7" t="n">
        <v>0</v>
      </c>
    </row>
    <row r="9107" customFormat="false" ht="15" hidden="false" customHeight="false" outlineLevel="0" collapsed="false">
      <c r="A9107" s="7" t="s">
        <v>24</v>
      </c>
      <c r="B9107" s="7" t="s">
        <v>880</v>
      </c>
      <c r="C9107" s="7" t="s">
        <v>1563</v>
      </c>
      <c r="D9107" s="7" t="n">
        <v>2</v>
      </c>
      <c r="E9107" s="7" t="n">
        <v>0.01</v>
      </c>
      <c r="F9107" s="7" t="n">
        <v>0</v>
      </c>
      <c r="G9107" s="7" t="n">
        <v>0</v>
      </c>
    </row>
    <row r="9108" customFormat="false" ht="15" hidden="false" customHeight="false" outlineLevel="0" collapsed="false">
      <c r="A9108" s="7" t="s">
        <v>24</v>
      </c>
      <c r="B9108" s="7" t="s">
        <v>865</v>
      </c>
      <c r="C9108" s="7" t="s">
        <v>1564</v>
      </c>
      <c r="D9108" s="7" t="n">
        <v>3</v>
      </c>
      <c r="E9108" s="7" t="n">
        <v>0.02</v>
      </c>
      <c r="F9108" s="7" t="n">
        <v>0</v>
      </c>
      <c r="G9108" s="7" t="n">
        <v>0</v>
      </c>
    </row>
    <row r="9109" customFormat="false" ht="15" hidden="false" customHeight="false" outlineLevel="0" collapsed="false">
      <c r="A9109" s="7" t="s">
        <v>24</v>
      </c>
      <c r="B9109" s="7" t="s">
        <v>865</v>
      </c>
      <c r="C9109" s="7" t="s">
        <v>1564</v>
      </c>
      <c r="D9109" s="7" t="n">
        <v>1</v>
      </c>
      <c r="E9109" s="7" t="n">
        <v>0.01</v>
      </c>
      <c r="F9109" s="7" t="n">
        <v>2</v>
      </c>
      <c r="G9109" s="7" t="n">
        <v>0.02</v>
      </c>
    </row>
    <row r="9110" customFormat="false" ht="15" hidden="false" customHeight="false" outlineLevel="0" collapsed="false">
      <c r="A9110" s="7" t="s">
        <v>24</v>
      </c>
      <c r="B9110" s="7" t="s">
        <v>865</v>
      </c>
      <c r="C9110" s="7" t="s">
        <v>1564</v>
      </c>
      <c r="D9110" s="7" t="n">
        <v>19</v>
      </c>
      <c r="E9110" s="7" t="n">
        <v>897.18</v>
      </c>
      <c r="F9110" s="7" t="n">
        <v>0</v>
      </c>
      <c r="G9110" s="7" t="n">
        <v>0</v>
      </c>
    </row>
    <row r="9111" customFormat="false" ht="15" hidden="false" customHeight="false" outlineLevel="0" collapsed="false">
      <c r="A9111" s="7" t="s">
        <v>24</v>
      </c>
      <c r="B9111" s="7" t="s">
        <v>333</v>
      </c>
      <c r="C9111" s="7" t="s">
        <v>1319</v>
      </c>
      <c r="D9111" s="7" t="n">
        <v>0</v>
      </c>
      <c r="E9111" s="7" t="n">
        <v>0</v>
      </c>
      <c r="F9111" s="7" t="n">
        <v>1</v>
      </c>
      <c r="G9111" s="7" t="n">
        <v>0.01</v>
      </c>
    </row>
    <row r="9112" customFormat="false" ht="15" hidden="false" customHeight="false" outlineLevel="0" collapsed="false">
      <c r="A9112" s="7" t="s">
        <v>24</v>
      </c>
      <c r="B9112" s="7" t="s">
        <v>205</v>
      </c>
      <c r="C9112" s="7" t="s">
        <v>1319</v>
      </c>
      <c r="D9112" s="7" t="n">
        <v>0</v>
      </c>
      <c r="E9112" s="7" t="n">
        <v>0</v>
      </c>
      <c r="F9112" s="7" t="n">
        <v>1</v>
      </c>
      <c r="G9112" s="7" t="n">
        <v>93.7</v>
      </c>
    </row>
    <row r="9113" customFormat="false" ht="15" hidden="false" customHeight="false" outlineLevel="0" collapsed="false">
      <c r="A9113" s="7" t="s">
        <v>24</v>
      </c>
      <c r="B9113" s="7" t="s">
        <v>233</v>
      </c>
      <c r="C9113" s="7" t="s">
        <v>1319</v>
      </c>
      <c r="D9113" s="7" t="n">
        <v>0</v>
      </c>
      <c r="E9113" s="7" t="n">
        <v>0</v>
      </c>
      <c r="F9113" s="7" t="n">
        <v>1</v>
      </c>
      <c r="G9113" s="7" t="n">
        <v>93.7</v>
      </c>
    </row>
    <row r="9114" customFormat="false" ht="15" hidden="false" customHeight="false" outlineLevel="0" collapsed="false">
      <c r="A9114" s="7" t="s">
        <v>24</v>
      </c>
      <c r="B9114" s="7" t="s">
        <v>239</v>
      </c>
      <c r="C9114" s="7" t="s">
        <v>1321</v>
      </c>
      <c r="D9114" s="7" t="n">
        <v>1</v>
      </c>
      <c r="E9114" s="7" t="n">
        <v>81.18</v>
      </c>
      <c r="F9114" s="7" t="n">
        <v>0</v>
      </c>
      <c r="G9114" s="7" t="n">
        <v>0</v>
      </c>
    </row>
    <row r="9115" customFormat="false" ht="15" hidden="false" customHeight="false" outlineLevel="0" collapsed="false">
      <c r="A9115" s="7" t="s">
        <v>24</v>
      </c>
      <c r="B9115" s="7" t="s">
        <v>132</v>
      </c>
      <c r="C9115" s="7" t="s">
        <v>1322</v>
      </c>
      <c r="D9115" s="7" t="n">
        <v>0</v>
      </c>
      <c r="E9115" s="7" t="n">
        <v>0</v>
      </c>
      <c r="F9115" s="7" t="n">
        <v>1</v>
      </c>
      <c r="G9115" s="7" t="n">
        <v>0.01</v>
      </c>
    </row>
    <row r="9116" customFormat="false" ht="15" hidden="false" customHeight="false" outlineLevel="0" collapsed="false">
      <c r="A9116" s="7" t="s">
        <v>24</v>
      </c>
      <c r="B9116" s="7" t="s">
        <v>282</v>
      </c>
      <c r="C9116" s="7" t="s">
        <v>1324</v>
      </c>
      <c r="D9116" s="7" t="n">
        <v>1</v>
      </c>
      <c r="E9116" s="7" t="n">
        <v>0.01</v>
      </c>
      <c r="F9116" s="7" t="n">
        <v>0</v>
      </c>
      <c r="G9116" s="7" t="n">
        <v>0</v>
      </c>
    </row>
    <row r="9117" customFormat="false" ht="15" hidden="false" customHeight="false" outlineLevel="0" collapsed="false">
      <c r="A9117" s="7" t="s">
        <v>24</v>
      </c>
      <c r="B9117" s="7" t="s">
        <v>282</v>
      </c>
      <c r="C9117" s="7" t="s">
        <v>1324</v>
      </c>
      <c r="D9117" s="7" t="n">
        <v>1</v>
      </c>
      <c r="E9117" s="7" t="n">
        <v>31.81</v>
      </c>
      <c r="F9117" s="7" t="n">
        <v>0</v>
      </c>
      <c r="G9117" s="7" t="n">
        <v>0</v>
      </c>
    </row>
    <row r="9118" customFormat="false" ht="15" hidden="false" customHeight="false" outlineLevel="0" collapsed="false">
      <c r="A9118" s="7" t="s">
        <v>24</v>
      </c>
      <c r="B9118" s="7" t="s">
        <v>282</v>
      </c>
      <c r="C9118" s="7" t="s">
        <v>1324</v>
      </c>
      <c r="D9118" s="7" t="n">
        <v>1</v>
      </c>
      <c r="E9118" s="7" t="n">
        <v>0.01</v>
      </c>
      <c r="F9118" s="7" t="n">
        <v>0</v>
      </c>
      <c r="G9118" s="7" t="n">
        <v>0</v>
      </c>
    </row>
    <row r="9119" customFormat="false" ht="15" hidden="false" customHeight="false" outlineLevel="0" collapsed="false">
      <c r="A9119" s="7" t="s">
        <v>24</v>
      </c>
      <c r="B9119" s="7" t="s">
        <v>564</v>
      </c>
      <c r="C9119" s="7" t="s">
        <v>1327</v>
      </c>
      <c r="D9119" s="7" t="n">
        <v>0</v>
      </c>
      <c r="E9119" s="7" t="n">
        <v>0</v>
      </c>
      <c r="F9119" s="7" t="n">
        <v>1</v>
      </c>
      <c r="G9119" s="7" t="n">
        <v>127.91</v>
      </c>
    </row>
    <row r="9120" customFormat="false" ht="15" hidden="false" customHeight="false" outlineLevel="0" collapsed="false">
      <c r="A9120" s="7" t="s">
        <v>24</v>
      </c>
      <c r="B9120" s="7" t="s">
        <v>466</v>
      </c>
      <c r="C9120" s="7" t="s">
        <v>1329</v>
      </c>
      <c r="D9120" s="7" t="n">
        <v>1</v>
      </c>
      <c r="E9120" s="7" t="n">
        <v>132.51</v>
      </c>
      <c r="F9120" s="7" t="n">
        <v>0</v>
      </c>
      <c r="G9120" s="7" t="n">
        <v>0</v>
      </c>
    </row>
    <row r="9121" customFormat="false" ht="15" hidden="false" customHeight="false" outlineLevel="0" collapsed="false">
      <c r="A9121" s="7" t="s">
        <v>24</v>
      </c>
      <c r="B9121" s="7" t="s">
        <v>222</v>
      </c>
      <c r="C9121" s="7" t="s">
        <v>1331</v>
      </c>
      <c r="D9121" s="7" t="n">
        <v>1</v>
      </c>
      <c r="E9121" s="7" t="n">
        <v>81.88</v>
      </c>
      <c r="F9121" s="7" t="n">
        <v>0</v>
      </c>
      <c r="G9121" s="7" t="n">
        <v>0</v>
      </c>
    </row>
    <row r="9122" customFormat="false" ht="15" hidden="false" customHeight="false" outlineLevel="0" collapsed="false">
      <c r="A9122" s="7" t="s">
        <v>24</v>
      </c>
      <c r="B9122" s="7" t="s">
        <v>225</v>
      </c>
      <c r="C9122" s="7" t="s">
        <v>1331</v>
      </c>
      <c r="D9122" s="7" t="n">
        <v>1</v>
      </c>
      <c r="E9122" s="7" t="n">
        <v>63.51</v>
      </c>
      <c r="F9122" s="7" t="n">
        <v>0</v>
      </c>
      <c r="G9122" s="7" t="n">
        <v>0</v>
      </c>
    </row>
    <row r="9123" customFormat="false" ht="15" hidden="false" customHeight="false" outlineLevel="0" collapsed="false">
      <c r="A9123" s="7" t="s">
        <v>24</v>
      </c>
      <c r="B9123" s="7" t="s">
        <v>295</v>
      </c>
      <c r="C9123" s="7" t="s">
        <v>1333</v>
      </c>
      <c r="D9123" s="7" t="n">
        <v>2</v>
      </c>
      <c r="E9123" s="7" t="n">
        <v>99.88</v>
      </c>
      <c r="F9123" s="7" t="n">
        <v>0</v>
      </c>
      <c r="G9123" s="7" t="n">
        <v>0</v>
      </c>
    </row>
    <row r="9124" customFormat="false" ht="15" hidden="false" customHeight="false" outlineLevel="0" collapsed="false">
      <c r="A9124" s="7" t="s">
        <v>24</v>
      </c>
      <c r="B9124" s="7" t="s">
        <v>141</v>
      </c>
      <c r="C9124" s="7" t="s">
        <v>1334</v>
      </c>
      <c r="D9124" s="7" t="n">
        <v>0</v>
      </c>
      <c r="E9124" s="7" t="n">
        <v>0</v>
      </c>
      <c r="F9124" s="7" t="n">
        <v>1</v>
      </c>
      <c r="G9124" s="7" t="n">
        <v>0.01</v>
      </c>
    </row>
    <row r="9125" customFormat="false" ht="15" hidden="false" customHeight="false" outlineLevel="0" collapsed="false">
      <c r="A9125" s="7" t="s">
        <v>24</v>
      </c>
      <c r="B9125" s="7" t="s">
        <v>125</v>
      </c>
      <c r="C9125" s="7" t="s">
        <v>1334</v>
      </c>
      <c r="D9125" s="7" t="n">
        <v>1</v>
      </c>
      <c r="E9125" s="7" t="n">
        <v>41.19</v>
      </c>
      <c r="F9125" s="7" t="n">
        <v>0</v>
      </c>
      <c r="G9125" s="7" t="n">
        <v>0</v>
      </c>
    </row>
    <row r="9126" customFormat="false" ht="15" hidden="false" customHeight="false" outlineLevel="0" collapsed="false">
      <c r="A9126" s="7" t="s">
        <v>24</v>
      </c>
      <c r="B9126" s="7" t="s">
        <v>177</v>
      </c>
      <c r="C9126" s="7" t="s">
        <v>1334</v>
      </c>
      <c r="D9126" s="7" t="n">
        <v>0</v>
      </c>
      <c r="E9126" s="7" t="n">
        <v>0</v>
      </c>
      <c r="F9126" s="7" t="n">
        <v>2</v>
      </c>
      <c r="G9126" s="7" t="n">
        <v>61.78</v>
      </c>
    </row>
    <row r="9127" customFormat="false" ht="15" hidden="false" customHeight="false" outlineLevel="0" collapsed="false">
      <c r="A9127" s="7" t="s">
        <v>24</v>
      </c>
      <c r="B9127" s="7" t="s">
        <v>100</v>
      </c>
      <c r="C9127" s="7" t="s">
        <v>1336</v>
      </c>
      <c r="D9127" s="7" t="n">
        <v>1</v>
      </c>
      <c r="E9127" s="7" t="n">
        <v>27.93</v>
      </c>
      <c r="F9127" s="7" t="n">
        <v>0</v>
      </c>
      <c r="G9127" s="7" t="n">
        <v>0</v>
      </c>
    </row>
    <row r="9128" customFormat="false" ht="15" hidden="false" customHeight="false" outlineLevel="0" collapsed="false">
      <c r="A9128" s="7" t="s">
        <v>24</v>
      </c>
      <c r="B9128" s="7" t="s">
        <v>234</v>
      </c>
      <c r="C9128" s="7" t="s">
        <v>1338</v>
      </c>
      <c r="D9128" s="7" t="n">
        <v>1</v>
      </c>
      <c r="E9128" s="7" t="n">
        <v>81.27</v>
      </c>
      <c r="F9128" s="7" t="n">
        <v>0</v>
      </c>
      <c r="G9128" s="7" t="n">
        <v>0</v>
      </c>
    </row>
    <row r="9129" customFormat="false" ht="15" hidden="false" customHeight="false" outlineLevel="0" collapsed="false">
      <c r="A9129" s="7" t="s">
        <v>24</v>
      </c>
      <c r="B9129" s="7" t="s">
        <v>916</v>
      </c>
      <c r="C9129" s="7" t="s">
        <v>1565</v>
      </c>
      <c r="D9129" s="7" t="n">
        <v>0</v>
      </c>
      <c r="E9129" s="7" t="n">
        <v>0</v>
      </c>
      <c r="F9129" s="7" t="n">
        <v>1</v>
      </c>
      <c r="G9129" s="7" t="n">
        <v>0.01</v>
      </c>
    </row>
    <row r="9130" customFormat="false" ht="15" hidden="false" customHeight="false" outlineLevel="0" collapsed="false">
      <c r="A9130" s="7" t="s">
        <v>24</v>
      </c>
      <c r="B9130" s="7" t="s">
        <v>264</v>
      </c>
      <c r="C9130" s="7" t="s">
        <v>1347</v>
      </c>
      <c r="D9130" s="7" t="n">
        <v>0</v>
      </c>
      <c r="E9130" s="7" t="n">
        <v>0</v>
      </c>
      <c r="F9130" s="7" t="n">
        <v>1</v>
      </c>
      <c r="G9130" s="7" t="n">
        <v>0.01</v>
      </c>
    </row>
    <row r="9131" customFormat="false" ht="15" hidden="false" customHeight="false" outlineLevel="0" collapsed="false">
      <c r="A9131" s="7" t="s">
        <v>24</v>
      </c>
      <c r="B9131" s="7" t="s">
        <v>297</v>
      </c>
      <c r="C9131" s="7" t="s">
        <v>1348</v>
      </c>
      <c r="D9131" s="7" t="n">
        <v>3</v>
      </c>
      <c r="E9131" s="7" t="n">
        <v>47.07</v>
      </c>
      <c r="F9131" s="7" t="n">
        <v>0</v>
      </c>
      <c r="G9131" s="7" t="n">
        <v>0</v>
      </c>
    </row>
    <row r="9132" customFormat="false" ht="15" hidden="false" customHeight="false" outlineLevel="0" collapsed="false">
      <c r="A9132" s="7" t="s">
        <v>24</v>
      </c>
      <c r="B9132" s="7" t="s">
        <v>150</v>
      </c>
      <c r="C9132" s="7" t="s">
        <v>1349</v>
      </c>
      <c r="D9132" s="7" t="n">
        <v>1</v>
      </c>
      <c r="E9132" s="7" t="n">
        <v>0.01</v>
      </c>
      <c r="F9132" s="7" t="n">
        <v>0</v>
      </c>
      <c r="G9132" s="7" t="n">
        <v>0</v>
      </c>
    </row>
    <row r="9133" customFormat="false" ht="15" hidden="false" customHeight="false" outlineLevel="0" collapsed="false">
      <c r="A9133" s="7" t="s">
        <v>24</v>
      </c>
      <c r="B9133" s="7" t="s">
        <v>150</v>
      </c>
      <c r="C9133" s="7" t="s">
        <v>1349</v>
      </c>
      <c r="D9133" s="7" t="n">
        <v>5</v>
      </c>
      <c r="E9133" s="7" t="n">
        <v>124.7</v>
      </c>
      <c r="F9133" s="7" t="n">
        <v>0</v>
      </c>
      <c r="G9133" s="7" t="n">
        <v>0</v>
      </c>
    </row>
    <row r="9134" customFormat="false" ht="15" hidden="false" customHeight="false" outlineLevel="0" collapsed="false">
      <c r="A9134" s="7" t="s">
        <v>24</v>
      </c>
      <c r="B9134" s="7" t="s">
        <v>150</v>
      </c>
      <c r="C9134" s="7" t="s">
        <v>1349</v>
      </c>
      <c r="D9134" s="7" t="n">
        <v>0</v>
      </c>
      <c r="E9134" s="7" t="n">
        <v>0</v>
      </c>
      <c r="F9134" s="7" t="n">
        <v>1</v>
      </c>
      <c r="G9134" s="7" t="n">
        <v>0.01</v>
      </c>
    </row>
    <row r="9135" customFormat="false" ht="15" hidden="false" customHeight="false" outlineLevel="0" collapsed="false">
      <c r="A9135" s="7" t="s">
        <v>24</v>
      </c>
      <c r="B9135" s="7" t="s">
        <v>311</v>
      </c>
      <c r="C9135" s="7" t="s">
        <v>1352</v>
      </c>
      <c r="D9135" s="7" t="n">
        <v>1</v>
      </c>
      <c r="E9135" s="7" t="n">
        <v>0.01</v>
      </c>
      <c r="F9135" s="7" t="n">
        <v>0</v>
      </c>
      <c r="G9135" s="7" t="n">
        <v>0</v>
      </c>
    </row>
    <row r="9136" customFormat="false" ht="15" hidden="false" customHeight="false" outlineLevel="0" collapsed="false">
      <c r="A9136" s="7" t="s">
        <v>24</v>
      </c>
      <c r="B9136" s="7" t="s">
        <v>114</v>
      </c>
      <c r="C9136" s="7" t="s">
        <v>1354</v>
      </c>
      <c r="D9136" s="7" t="n">
        <v>0</v>
      </c>
      <c r="E9136" s="7" t="n">
        <v>0</v>
      </c>
      <c r="F9136" s="7" t="n">
        <v>1</v>
      </c>
      <c r="G9136" s="7" t="n">
        <v>0.01</v>
      </c>
    </row>
    <row r="9137" customFormat="false" ht="15" hidden="false" customHeight="false" outlineLevel="0" collapsed="false">
      <c r="A9137" s="7" t="s">
        <v>24</v>
      </c>
      <c r="B9137" s="7" t="s">
        <v>114</v>
      </c>
      <c r="C9137" s="7" t="s">
        <v>1354</v>
      </c>
      <c r="D9137" s="7" t="n">
        <v>1</v>
      </c>
      <c r="E9137" s="7" t="n">
        <v>0.01</v>
      </c>
      <c r="F9137" s="7" t="n">
        <v>0</v>
      </c>
      <c r="G9137" s="7" t="n">
        <v>0</v>
      </c>
    </row>
    <row r="9138" customFormat="false" ht="15" hidden="false" customHeight="false" outlineLevel="0" collapsed="false">
      <c r="A9138" s="7" t="s">
        <v>24</v>
      </c>
      <c r="B9138" s="7" t="s">
        <v>114</v>
      </c>
      <c r="C9138" s="7" t="s">
        <v>1354</v>
      </c>
      <c r="D9138" s="7" t="n">
        <v>1</v>
      </c>
      <c r="E9138" s="7" t="n">
        <v>53.69</v>
      </c>
      <c r="F9138" s="7" t="n">
        <v>0</v>
      </c>
      <c r="G9138" s="7" t="n">
        <v>0</v>
      </c>
    </row>
    <row r="9139" customFormat="false" ht="15" hidden="false" customHeight="false" outlineLevel="0" collapsed="false">
      <c r="A9139" s="7" t="s">
        <v>24</v>
      </c>
      <c r="B9139" s="7" t="s">
        <v>275</v>
      </c>
      <c r="C9139" s="7" t="s">
        <v>1358</v>
      </c>
      <c r="D9139" s="7" t="n">
        <v>1</v>
      </c>
      <c r="E9139" s="7" t="n">
        <v>0.01</v>
      </c>
      <c r="F9139" s="7" t="n">
        <v>1</v>
      </c>
      <c r="G9139" s="7" t="n">
        <v>0.01</v>
      </c>
    </row>
    <row r="9140" customFormat="false" ht="15" hidden="false" customHeight="false" outlineLevel="0" collapsed="false">
      <c r="A9140" s="7" t="s">
        <v>24</v>
      </c>
      <c r="B9140" s="7" t="s">
        <v>387</v>
      </c>
      <c r="C9140" s="7" t="s">
        <v>1359</v>
      </c>
      <c r="D9140" s="7" t="n">
        <v>3</v>
      </c>
      <c r="E9140" s="7" t="n">
        <v>52.32</v>
      </c>
      <c r="F9140" s="7" t="n">
        <v>0</v>
      </c>
      <c r="G9140" s="7" t="n">
        <v>0</v>
      </c>
    </row>
    <row r="9141" customFormat="false" ht="15" hidden="false" customHeight="false" outlineLevel="0" collapsed="false">
      <c r="A9141" s="7" t="s">
        <v>24</v>
      </c>
      <c r="B9141" s="7" t="s">
        <v>236</v>
      </c>
      <c r="C9141" s="7" t="s">
        <v>1361</v>
      </c>
      <c r="D9141" s="7" t="n">
        <v>1</v>
      </c>
      <c r="E9141" s="7" t="n">
        <v>0.01</v>
      </c>
      <c r="F9141" s="7" t="n">
        <v>1</v>
      </c>
      <c r="G9141" s="7" t="n">
        <v>0.01</v>
      </c>
    </row>
    <row r="9142" customFormat="false" ht="15" hidden="false" customHeight="false" outlineLevel="0" collapsed="false">
      <c r="A9142" s="7" t="s">
        <v>24</v>
      </c>
      <c r="B9142" s="7" t="s">
        <v>236</v>
      </c>
      <c r="C9142" s="7" t="s">
        <v>1361</v>
      </c>
      <c r="D9142" s="7" t="n">
        <v>1</v>
      </c>
      <c r="E9142" s="7" t="n">
        <v>20.56</v>
      </c>
      <c r="F9142" s="7" t="n">
        <v>0</v>
      </c>
      <c r="G9142" s="7" t="n">
        <v>0</v>
      </c>
    </row>
    <row r="9143" customFormat="false" ht="15" hidden="false" customHeight="false" outlineLevel="0" collapsed="false">
      <c r="A9143" s="7" t="s">
        <v>24</v>
      </c>
      <c r="B9143" s="7" t="s">
        <v>94</v>
      </c>
      <c r="C9143" s="7" t="s">
        <v>1366</v>
      </c>
      <c r="D9143" s="7" t="n">
        <v>7</v>
      </c>
      <c r="E9143" s="7" t="n">
        <v>1106.35</v>
      </c>
      <c r="F9143" s="7" t="n">
        <v>0</v>
      </c>
      <c r="G9143" s="7" t="n">
        <v>0</v>
      </c>
    </row>
    <row r="9144" customFormat="false" ht="15" hidden="false" customHeight="false" outlineLevel="0" collapsed="false">
      <c r="A9144" s="7" t="s">
        <v>24</v>
      </c>
      <c r="B9144" s="7" t="s">
        <v>94</v>
      </c>
      <c r="C9144" s="7" t="s">
        <v>1366</v>
      </c>
      <c r="D9144" s="7" t="n">
        <v>2</v>
      </c>
      <c r="E9144" s="7" t="n">
        <v>315.02</v>
      </c>
      <c r="F9144" s="7" t="n">
        <v>0</v>
      </c>
      <c r="G9144" s="7" t="n">
        <v>0</v>
      </c>
    </row>
    <row r="9145" customFormat="false" ht="15" hidden="false" customHeight="false" outlineLevel="0" collapsed="false">
      <c r="A9145" s="7" t="s">
        <v>24</v>
      </c>
      <c r="B9145" s="7" t="s">
        <v>94</v>
      </c>
      <c r="C9145" s="7" t="s">
        <v>1366</v>
      </c>
      <c r="D9145" s="7" t="n">
        <v>3</v>
      </c>
      <c r="E9145" s="7" t="n">
        <v>0.03</v>
      </c>
      <c r="F9145" s="7" t="n">
        <v>0</v>
      </c>
      <c r="G9145" s="7" t="n">
        <v>0</v>
      </c>
    </row>
    <row r="9146" customFormat="false" ht="15" hidden="false" customHeight="false" outlineLevel="0" collapsed="false">
      <c r="A9146" s="7" t="s">
        <v>24</v>
      </c>
      <c r="B9146" s="7" t="s">
        <v>92</v>
      </c>
      <c r="C9146" s="7" t="s">
        <v>1366</v>
      </c>
      <c r="D9146" s="7" t="n">
        <v>3</v>
      </c>
      <c r="E9146" s="7" t="n">
        <v>474.15</v>
      </c>
      <c r="F9146" s="7" t="n">
        <v>0</v>
      </c>
      <c r="G9146" s="7" t="n">
        <v>0</v>
      </c>
    </row>
    <row r="9147" customFormat="false" ht="15" hidden="false" customHeight="false" outlineLevel="0" collapsed="false">
      <c r="A9147" s="7" t="s">
        <v>24</v>
      </c>
      <c r="B9147" s="7" t="s">
        <v>92</v>
      </c>
      <c r="C9147" s="7" t="s">
        <v>1366</v>
      </c>
      <c r="D9147" s="7" t="n">
        <v>2</v>
      </c>
      <c r="E9147" s="7" t="n">
        <v>315.02</v>
      </c>
      <c r="F9147" s="7" t="n">
        <v>0</v>
      </c>
      <c r="G9147" s="7" t="n">
        <v>0</v>
      </c>
    </row>
    <row r="9148" customFormat="false" ht="15" hidden="false" customHeight="false" outlineLevel="0" collapsed="false">
      <c r="A9148" s="7" t="s">
        <v>24</v>
      </c>
      <c r="B9148" s="7" t="s">
        <v>92</v>
      </c>
      <c r="C9148" s="7" t="s">
        <v>1366</v>
      </c>
      <c r="D9148" s="7" t="n">
        <v>0</v>
      </c>
      <c r="E9148" s="7" t="n">
        <v>0</v>
      </c>
      <c r="F9148" s="7" t="n">
        <v>1</v>
      </c>
      <c r="G9148" s="7" t="n">
        <v>0.01</v>
      </c>
    </row>
    <row r="9149" customFormat="false" ht="15" hidden="false" customHeight="false" outlineLevel="0" collapsed="false">
      <c r="A9149" s="7" t="s">
        <v>24</v>
      </c>
      <c r="B9149" s="7" t="s">
        <v>91</v>
      </c>
      <c r="C9149" s="7" t="s">
        <v>1366</v>
      </c>
      <c r="D9149" s="7" t="n">
        <v>1</v>
      </c>
      <c r="E9149" s="7" t="n">
        <v>158.05</v>
      </c>
      <c r="F9149" s="7" t="n">
        <v>0</v>
      </c>
      <c r="G9149" s="7" t="n">
        <v>0</v>
      </c>
    </row>
    <row r="9150" customFormat="false" ht="15" hidden="false" customHeight="false" outlineLevel="0" collapsed="false">
      <c r="A9150" s="7" t="s">
        <v>24</v>
      </c>
      <c r="B9150" s="7" t="s">
        <v>91</v>
      </c>
      <c r="C9150" s="7" t="s">
        <v>1366</v>
      </c>
      <c r="D9150" s="7" t="n">
        <v>2</v>
      </c>
      <c r="E9150" s="7" t="n">
        <v>0.02</v>
      </c>
      <c r="F9150" s="7" t="n">
        <v>0</v>
      </c>
      <c r="G9150" s="7" t="n">
        <v>0</v>
      </c>
    </row>
    <row r="9151" customFormat="false" ht="15" hidden="false" customHeight="false" outlineLevel="0" collapsed="false">
      <c r="A9151" s="7" t="s">
        <v>24</v>
      </c>
      <c r="B9151" s="7" t="s">
        <v>97</v>
      </c>
      <c r="C9151" s="7" t="s">
        <v>1367</v>
      </c>
      <c r="D9151" s="7" t="n">
        <v>2</v>
      </c>
      <c r="E9151" s="7" t="n">
        <v>0.02</v>
      </c>
      <c r="F9151" s="7" t="n">
        <v>0</v>
      </c>
      <c r="G9151" s="7" t="n">
        <v>0</v>
      </c>
    </row>
    <row r="9152" customFormat="false" ht="15" hidden="false" customHeight="false" outlineLevel="0" collapsed="false">
      <c r="A9152" s="7" t="s">
        <v>24</v>
      </c>
      <c r="B9152" s="7" t="s">
        <v>93</v>
      </c>
      <c r="C9152" s="7" t="s">
        <v>1367</v>
      </c>
      <c r="D9152" s="7" t="n">
        <v>1</v>
      </c>
      <c r="E9152" s="7" t="n">
        <v>0.01</v>
      </c>
      <c r="F9152" s="7" t="n">
        <v>1</v>
      </c>
      <c r="G9152" s="7" t="n">
        <v>0.01</v>
      </c>
    </row>
    <row r="9153" customFormat="false" ht="15" hidden="false" customHeight="false" outlineLevel="0" collapsed="false">
      <c r="A9153" s="7" t="s">
        <v>24</v>
      </c>
      <c r="B9153" s="7" t="s">
        <v>93</v>
      </c>
      <c r="C9153" s="7" t="s">
        <v>1367</v>
      </c>
      <c r="D9153" s="7" t="n">
        <v>2</v>
      </c>
      <c r="E9153" s="7" t="n">
        <v>315.02</v>
      </c>
      <c r="F9153" s="7" t="n">
        <v>0</v>
      </c>
      <c r="G9153" s="7" t="n">
        <v>0</v>
      </c>
    </row>
    <row r="9154" customFormat="false" ht="15" hidden="false" customHeight="false" outlineLevel="0" collapsed="false">
      <c r="A9154" s="7" t="s">
        <v>24</v>
      </c>
      <c r="B9154" s="7" t="s">
        <v>93</v>
      </c>
      <c r="C9154" s="7" t="s">
        <v>1367</v>
      </c>
      <c r="D9154" s="7" t="n">
        <v>1</v>
      </c>
      <c r="E9154" s="7" t="n">
        <v>158.05</v>
      </c>
      <c r="F9154" s="7" t="n">
        <v>0</v>
      </c>
      <c r="G9154" s="7" t="n">
        <v>0</v>
      </c>
    </row>
    <row r="9155" customFormat="false" ht="15" hidden="false" customHeight="false" outlineLevel="0" collapsed="false">
      <c r="A9155" s="7" t="s">
        <v>24</v>
      </c>
      <c r="B9155" s="7" t="s">
        <v>90</v>
      </c>
      <c r="C9155" s="7" t="s">
        <v>1367</v>
      </c>
      <c r="D9155" s="7" t="n">
        <v>2</v>
      </c>
      <c r="E9155" s="7" t="n">
        <v>315.02</v>
      </c>
      <c r="F9155" s="7" t="n">
        <v>0</v>
      </c>
      <c r="G9155" s="7" t="n">
        <v>0</v>
      </c>
    </row>
    <row r="9156" customFormat="false" ht="15" hidden="false" customHeight="false" outlineLevel="0" collapsed="false">
      <c r="A9156" s="7" t="s">
        <v>24</v>
      </c>
      <c r="B9156" s="7" t="s">
        <v>90</v>
      </c>
      <c r="C9156" s="7" t="s">
        <v>1367</v>
      </c>
      <c r="D9156" s="7" t="n">
        <v>1</v>
      </c>
      <c r="E9156" s="7" t="n">
        <v>158.05</v>
      </c>
      <c r="F9156" s="7" t="n">
        <v>0</v>
      </c>
      <c r="G9156" s="7" t="n">
        <v>0</v>
      </c>
    </row>
    <row r="9157" customFormat="false" ht="15" hidden="false" customHeight="false" outlineLevel="0" collapsed="false">
      <c r="A9157" s="7" t="s">
        <v>24</v>
      </c>
      <c r="B9157" s="7" t="s">
        <v>90</v>
      </c>
      <c r="C9157" s="7" t="s">
        <v>1367</v>
      </c>
      <c r="D9157" s="7" t="n">
        <v>2</v>
      </c>
      <c r="E9157" s="7" t="n">
        <v>0.02</v>
      </c>
      <c r="F9157" s="7" t="n">
        <v>0</v>
      </c>
      <c r="G9157" s="7" t="n">
        <v>0</v>
      </c>
    </row>
    <row r="9158" customFormat="false" ht="15" hidden="false" customHeight="false" outlineLevel="0" collapsed="false">
      <c r="A9158" s="7" t="s">
        <v>24</v>
      </c>
      <c r="B9158" s="7" t="s">
        <v>95</v>
      </c>
      <c r="C9158" s="7" t="s">
        <v>1368</v>
      </c>
      <c r="D9158" s="7" t="n">
        <v>1</v>
      </c>
      <c r="E9158" s="7" t="n">
        <v>0.01</v>
      </c>
      <c r="F9158" s="7" t="n">
        <v>0</v>
      </c>
      <c r="G9158" s="7" t="n">
        <v>0</v>
      </c>
    </row>
    <row r="9159" customFormat="false" ht="15" hidden="false" customHeight="false" outlineLevel="0" collapsed="false">
      <c r="A9159" s="7" t="s">
        <v>24</v>
      </c>
      <c r="B9159" s="7" t="s">
        <v>89</v>
      </c>
      <c r="C9159" s="7" t="s">
        <v>1368</v>
      </c>
      <c r="D9159" s="7" t="n">
        <v>0</v>
      </c>
      <c r="E9159" s="7" t="n">
        <v>0</v>
      </c>
      <c r="F9159" s="7" t="n">
        <v>1</v>
      </c>
      <c r="G9159" s="7" t="n">
        <v>0.01</v>
      </c>
    </row>
    <row r="9160" customFormat="false" ht="15" hidden="false" customHeight="false" outlineLevel="0" collapsed="false">
      <c r="A9160" s="7" t="s">
        <v>24</v>
      </c>
      <c r="B9160" s="7" t="s">
        <v>89</v>
      </c>
      <c r="C9160" s="7" t="s">
        <v>1368</v>
      </c>
      <c r="D9160" s="7" t="n">
        <v>1</v>
      </c>
      <c r="E9160" s="7" t="n">
        <v>157.51</v>
      </c>
      <c r="F9160" s="7" t="n">
        <v>0</v>
      </c>
      <c r="G9160" s="7" t="n">
        <v>0</v>
      </c>
    </row>
    <row r="9161" customFormat="false" ht="15" hidden="false" customHeight="false" outlineLevel="0" collapsed="false">
      <c r="A9161" s="7" t="s">
        <v>24</v>
      </c>
      <c r="B9161" s="7" t="s">
        <v>87</v>
      </c>
      <c r="C9161" s="7" t="s">
        <v>1368</v>
      </c>
      <c r="D9161" s="7" t="n">
        <v>1</v>
      </c>
      <c r="E9161" s="7" t="n">
        <v>158.05</v>
      </c>
      <c r="F9161" s="7" t="n">
        <v>0</v>
      </c>
      <c r="G9161" s="7" t="n">
        <v>0</v>
      </c>
    </row>
    <row r="9162" customFormat="false" ht="15" hidden="false" customHeight="false" outlineLevel="0" collapsed="false">
      <c r="A9162" s="7" t="s">
        <v>24</v>
      </c>
      <c r="B9162" s="7" t="s">
        <v>87</v>
      </c>
      <c r="C9162" s="7" t="s">
        <v>1368</v>
      </c>
      <c r="D9162" s="7" t="n">
        <v>2</v>
      </c>
      <c r="E9162" s="7" t="n">
        <v>315.02</v>
      </c>
      <c r="F9162" s="7" t="n">
        <v>0</v>
      </c>
      <c r="G9162" s="7" t="n">
        <v>0</v>
      </c>
    </row>
    <row r="9163" customFormat="false" ht="15" hidden="false" customHeight="false" outlineLevel="0" collapsed="false">
      <c r="A9163" s="7" t="s">
        <v>24</v>
      </c>
      <c r="B9163" s="7" t="s">
        <v>170</v>
      </c>
      <c r="C9163" s="7" t="s">
        <v>1371</v>
      </c>
      <c r="D9163" s="7" t="n">
        <v>1</v>
      </c>
      <c r="E9163" s="7" t="n">
        <v>63.06</v>
      </c>
      <c r="F9163" s="7" t="n">
        <v>0</v>
      </c>
      <c r="G9163" s="7" t="n">
        <v>0</v>
      </c>
    </row>
    <row r="9164" customFormat="false" ht="15" hidden="false" customHeight="false" outlineLevel="0" collapsed="false">
      <c r="A9164" s="7" t="s">
        <v>24</v>
      </c>
      <c r="B9164" s="7" t="s">
        <v>278</v>
      </c>
      <c r="C9164" s="7" t="s">
        <v>1372</v>
      </c>
      <c r="D9164" s="7" t="n">
        <v>1</v>
      </c>
      <c r="E9164" s="7" t="n">
        <v>0.01</v>
      </c>
      <c r="F9164" s="7" t="n">
        <v>1</v>
      </c>
      <c r="G9164" s="7" t="n">
        <v>0.01</v>
      </c>
    </row>
    <row r="9165" customFormat="false" ht="15" hidden="false" customHeight="false" outlineLevel="0" collapsed="false">
      <c r="A9165" s="7" t="s">
        <v>24</v>
      </c>
      <c r="B9165" s="7" t="s">
        <v>278</v>
      </c>
      <c r="C9165" s="7" t="s">
        <v>1372</v>
      </c>
      <c r="D9165" s="7" t="n">
        <v>3</v>
      </c>
      <c r="E9165" s="7" t="n">
        <v>294.18</v>
      </c>
      <c r="F9165" s="7" t="n">
        <v>0</v>
      </c>
      <c r="G9165" s="7" t="n">
        <v>0</v>
      </c>
    </row>
    <row r="9166" customFormat="false" ht="15" hidden="false" customHeight="false" outlineLevel="0" collapsed="false">
      <c r="A9166" s="7" t="s">
        <v>24</v>
      </c>
      <c r="B9166" s="7" t="s">
        <v>268</v>
      </c>
      <c r="C9166" s="7" t="s">
        <v>1372</v>
      </c>
      <c r="D9166" s="7" t="n">
        <v>4</v>
      </c>
      <c r="E9166" s="7" t="n">
        <v>392.24</v>
      </c>
      <c r="F9166" s="7" t="n">
        <v>0</v>
      </c>
      <c r="G9166" s="7" t="n">
        <v>0</v>
      </c>
    </row>
    <row r="9167" customFormat="false" ht="15" hidden="false" customHeight="false" outlineLevel="0" collapsed="false">
      <c r="A9167" s="7" t="s">
        <v>24</v>
      </c>
      <c r="B9167" s="7" t="s">
        <v>268</v>
      </c>
      <c r="C9167" s="7" t="s">
        <v>1372</v>
      </c>
      <c r="D9167" s="7" t="n">
        <v>1</v>
      </c>
      <c r="E9167" s="7" t="n">
        <v>97.64</v>
      </c>
      <c r="F9167" s="7" t="n">
        <v>0</v>
      </c>
      <c r="G9167" s="7" t="n">
        <v>0</v>
      </c>
    </row>
    <row r="9168" customFormat="false" ht="15" hidden="false" customHeight="false" outlineLevel="0" collapsed="false">
      <c r="A9168" s="7" t="s">
        <v>24</v>
      </c>
      <c r="B9168" s="7" t="s">
        <v>358</v>
      </c>
      <c r="C9168" s="7" t="s">
        <v>1373</v>
      </c>
      <c r="D9168" s="7" t="n">
        <v>1</v>
      </c>
      <c r="E9168" s="7" t="n">
        <v>44.94</v>
      </c>
      <c r="F9168" s="7" t="n">
        <v>0</v>
      </c>
      <c r="G9168" s="7" t="n">
        <v>0</v>
      </c>
    </row>
    <row r="9169" customFormat="false" ht="15" hidden="false" customHeight="false" outlineLevel="0" collapsed="false">
      <c r="A9169" s="7" t="s">
        <v>24</v>
      </c>
      <c r="B9169" s="7" t="s">
        <v>346</v>
      </c>
      <c r="C9169" s="7" t="s">
        <v>1373</v>
      </c>
      <c r="D9169" s="7" t="n">
        <v>12</v>
      </c>
      <c r="E9169" s="7" t="n">
        <v>324</v>
      </c>
      <c r="F9169" s="7" t="n">
        <v>0</v>
      </c>
      <c r="G9169" s="7" t="n">
        <v>0</v>
      </c>
    </row>
    <row r="9170" customFormat="false" ht="15" hidden="false" customHeight="false" outlineLevel="0" collapsed="false">
      <c r="A9170" s="7" t="s">
        <v>24</v>
      </c>
      <c r="B9170" s="7" t="s">
        <v>915</v>
      </c>
      <c r="C9170" s="7" t="s">
        <v>1566</v>
      </c>
      <c r="D9170" s="7" t="n">
        <v>0</v>
      </c>
      <c r="E9170" s="7" t="n">
        <v>0</v>
      </c>
      <c r="F9170" s="7" t="n">
        <v>1</v>
      </c>
      <c r="G9170" s="7" t="n">
        <v>0.01</v>
      </c>
    </row>
    <row r="9171" customFormat="false" ht="15" hidden="false" customHeight="false" outlineLevel="0" collapsed="false">
      <c r="A9171" s="7" t="s">
        <v>24</v>
      </c>
      <c r="B9171" s="7" t="s">
        <v>343</v>
      </c>
      <c r="C9171" s="7" t="s">
        <v>1376</v>
      </c>
      <c r="D9171" s="7" t="n">
        <v>5</v>
      </c>
      <c r="E9171" s="7" t="n">
        <v>140.4</v>
      </c>
      <c r="F9171" s="7" t="n">
        <v>0</v>
      </c>
      <c r="G9171" s="7" t="n">
        <v>0</v>
      </c>
    </row>
    <row r="9172" customFormat="false" ht="15" hidden="false" customHeight="false" outlineLevel="0" collapsed="false">
      <c r="A9172" s="7" t="s">
        <v>24</v>
      </c>
      <c r="B9172" s="7" t="s">
        <v>303</v>
      </c>
      <c r="C9172" s="7" t="s">
        <v>1376</v>
      </c>
      <c r="D9172" s="7" t="n">
        <v>1</v>
      </c>
      <c r="E9172" s="7" t="n">
        <v>34.31</v>
      </c>
      <c r="F9172" s="7" t="n">
        <v>0</v>
      </c>
      <c r="G9172" s="7" t="n">
        <v>0</v>
      </c>
    </row>
    <row r="9173" customFormat="false" ht="15" hidden="false" customHeight="false" outlineLevel="0" collapsed="false">
      <c r="A9173" s="7" t="s">
        <v>24</v>
      </c>
      <c r="B9173" s="7" t="s">
        <v>303</v>
      </c>
      <c r="C9173" s="7" t="s">
        <v>1376</v>
      </c>
      <c r="D9173" s="7" t="n">
        <v>4</v>
      </c>
      <c r="E9173" s="7" t="n">
        <v>100</v>
      </c>
      <c r="F9173" s="7" t="n">
        <v>0</v>
      </c>
      <c r="G9173" s="7" t="n">
        <v>0</v>
      </c>
    </row>
    <row r="9174" customFormat="false" ht="15" hidden="false" customHeight="false" outlineLevel="0" collapsed="false">
      <c r="A9174" s="7" t="s">
        <v>24</v>
      </c>
      <c r="B9174" s="7" t="s">
        <v>303</v>
      </c>
      <c r="C9174" s="7" t="s">
        <v>1376</v>
      </c>
      <c r="D9174" s="7" t="n">
        <v>5</v>
      </c>
      <c r="E9174" s="7" t="n">
        <v>140.4</v>
      </c>
      <c r="F9174" s="7" t="n">
        <v>0</v>
      </c>
      <c r="G9174" s="7" t="n">
        <v>0</v>
      </c>
    </row>
    <row r="9175" customFormat="false" ht="15" hidden="false" customHeight="false" outlineLevel="0" collapsed="false">
      <c r="A9175" s="7" t="s">
        <v>24</v>
      </c>
      <c r="B9175" s="7" t="s">
        <v>283</v>
      </c>
      <c r="C9175" s="7" t="s">
        <v>1376</v>
      </c>
      <c r="D9175" s="7" t="n">
        <v>5</v>
      </c>
      <c r="E9175" s="7" t="n">
        <v>140.4</v>
      </c>
      <c r="F9175" s="7" t="n">
        <v>0</v>
      </c>
      <c r="G9175" s="7" t="n">
        <v>0</v>
      </c>
    </row>
    <row r="9176" customFormat="false" ht="15" hidden="false" customHeight="false" outlineLevel="0" collapsed="false">
      <c r="A9176" s="7" t="s">
        <v>24</v>
      </c>
      <c r="B9176" s="7" t="s">
        <v>283</v>
      </c>
      <c r="C9176" s="7" t="s">
        <v>1376</v>
      </c>
      <c r="D9176" s="7" t="n">
        <v>16</v>
      </c>
      <c r="E9176" s="7" t="n">
        <v>400</v>
      </c>
      <c r="F9176" s="7" t="n">
        <v>0</v>
      </c>
      <c r="G9176" s="7" t="n">
        <v>0</v>
      </c>
    </row>
    <row r="9177" customFormat="false" ht="15" hidden="false" customHeight="false" outlineLevel="0" collapsed="false">
      <c r="A9177" s="7" t="s">
        <v>24</v>
      </c>
      <c r="B9177" s="7" t="s">
        <v>418</v>
      </c>
      <c r="C9177" s="7" t="s">
        <v>1378</v>
      </c>
      <c r="D9177" s="7" t="n">
        <v>0</v>
      </c>
      <c r="E9177" s="7" t="n">
        <v>0</v>
      </c>
      <c r="F9177" s="7" t="n">
        <v>6</v>
      </c>
      <c r="G9177" s="7" t="n">
        <v>0.01</v>
      </c>
    </row>
    <row r="9178" customFormat="false" ht="15" hidden="false" customHeight="false" outlineLevel="0" collapsed="false">
      <c r="A9178" s="7" t="s">
        <v>24</v>
      </c>
      <c r="B9178" s="7" t="s">
        <v>418</v>
      </c>
      <c r="C9178" s="7" t="s">
        <v>1378</v>
      </c>
      <c r="D9178" s="7" t="n">
        <v>0</v>
      </c>
      <c r="E9178" s="7" t="n">
        <v>0</v>
      </c>
      <c r="F9178" s="7" t="n">
        <v>-6</v>
      </c>
      <c r="G9178" s="7" t="n">
        <v>-0.01</v>
      </c>
    </row>
    <row r="9179" customFormat="false" ht="15" hidden="false" customHeight="false" outlineLevel="0" collapsed="false">
      <c r="A9179" s="7" t="s">
        <v>24</v>
      </c>
      <c r="B9179" s="7" t="s">
        <v>354</v>
      </c>
      <c r="C9179" s="7" t="s">
        <v>1378</v>
      </c>
      <c r="D9179" s="7" t="n">
        <v>0</v>
      </c>
      <c r="E9179" s="7" t="n">
        <v>0</v>
      </c>
      <c r="F9179" s="7" t="n">
        <v>7</v>
      </c>
      <c r="G9179" s="7" t="n">
        <v>0.01</v>
      </c>
    </row>
    <row r="9180" customFormat="false" ht="15" hidden="false" customHeight="false" outlineLevel="0" collapsed="false">
      <c r="A9180" s="7" t="s">
        <v>24</v>
      </c>
      <c r="B9180" s="7" t="s">
        <v>354</v>
      </c>
      <c r="C9180" s="7" t="s">
        <v>1378</v>
      </c>
      <c r="D9180" s="7" t="n">
        <v>0</v>
      </c>
      <c r="E9180" s="7" t="n">
        <v>0</v>
      </c>
      <c r="F9180" s="7" t="n">
        <v>-7</v>
      </c>
      <c r="G9180" s="7" t="n">
        <v>0</v>
      </c>
    </row>
    <row r="9181" customFormat="false" ht="15" hidden="false" customHeight="false" outlineLevel="0" collapsed="false">
      <c r="A9181" s="7" t="s">
        <v>24</v>
      </c>
      <c r="B9181" s="7" t="s">
        <v>349</v>
      </c>
      <c r="C9181" s="7" t="s">
        <v>1378</v>
      </c>
      <c r="D9181" s="7" t="n">
        <v>0</v>
      </c>
      <c r="E9181" s="7" t="n">
        <v>0</v>
      </c>
      <c r="F9181" s="7" t="n">
        <v>6</v>
      </c>
      <c r="G9181" s="7" t="n">
        <v>0.01</v>
      </c>
    </row>
    <row r="9182" customFormat="false" ht="15" hidden="false" customHeight="false" outlineLevel="0" collapsed="false">
      <c r="A9182" s="7" t="s">
        <v>24</v>
      </c>
      <c r="B9182" s="7" t="s">
        <v>349</v>
      </c>
      <c r="C9182" s="7" t="s">
        <v>1378</v>
      </c>
      <c r="D9182" s="7" t="n">
        <v>2</v>
      </c>
      <c r="E9182" s="7" t="n">
        <v>50</v>
      </c>
      <c r="F9182" s="7" t="n">
        <v>0</v>
      </c>
      <c r="G9182" s="7" t="n">
        <v>0</v>
      </c>
    </row>
    <row r="9183" customFormat="false" ht="15" hidden="false" customHeight="false" outlineLevel="0" collapsed="false">
      <c r="A9183" s="7" t="s">
        <v>24</v>
      </c>
      <c r="B9183" s="7" t="s">
        <v>349</v>
      </c>
      <c r="C9183" s="7" t="s">
        <v>1378</v>
      </c>
      <c r="D9183" s="7" t="n">
        <v>0</v>
      </c>
      <c r="E9183" s="7" t="n">
        <v>0</v>
      </c>
      <c r="F9183" s="7" t="n">
        <v>-6</v>
      </c>
      <c r="G9183" s="7" t="n">
        <v>0</v>
      </c>
    </row>
    <row r="9184" customFormat="false" ht="15" hidden="false" customHeight="false" outlineLevel="0" collapsed="false">
      <c r="A9184" s="7" t="s">
        <v>24</v>
      </c>
      <c r="B9184" s="7" t="s">
        <v>650</v>
      </c>
      <c r="C9184" s="7" t="s">
        <v>1495</v>
      </c>
      <c r="D9184" s="7" t="n">
        <v>0</v>
      </c>
      <c r="E9184" s="7" t="n">
        <v>0</v>
      </c>
      <c r="F9184" s="7" t="n">
        <v>1</v>
      </c>
      <c r="G9184" s="7" t="n">
        <v>0.01</v>
      </c>
    </row>
    <row r="9185" customFormat="false" ht="15" hidden="false" customHeight="false" outlineLevel="0" collapsed="false">
      <c r="A9185" s="7" t="s">
        <v>24</v>
      </c>
      <c r="B9185" s="7" t="s">
        <v>174</v>
      </c>
      <c r="C9185" s="7" t="s">
        <v>1379</v>
      </c>
      <c r="D9185" s="7" t="n">
        <v>8</v>
      </c>
      <c r="E9185" s="7" t="n">
        <v>569.09</v>
      </c>
      <c r="F9185" s="7" t="n">
        <v>0</v>
      </c>
      <c r="G9185" s="7" t="n">
        <v>0</v>
      </c>
    </row>
    <row r="9186" customFormat="false" ht="15" hidden="false" customHeight="false" outlineLevel="0" collapsed="false">
      <c r="A9186" s="7" t="s">
        <v>24</v>
      </c>
      <c r="B9186" s="7" t="s">
        <v>145</v>
      </c>
      <c r="C9186" s="7" t="s">
        <v>1379</v>
      </c>
      <c r="D9186" s="7" t="n">
        <v>2</v>
      </c>
      <c r="E9186" s="7" t="n">
        <v>168.62</v>
      </c>
      <c r="F9186" s="7" t="n">
        <v>0</v>
      </c>
      <c r="G9186" s="7" t="n">
        <v>0</v>
      </c>
    </row>
    <row r="9187" customFormat="false" ht="15" hidden="false" customHeight="false" outlineLevel="0" collapsed="false">
      <c r="A9187" s="7" t="s">
        <v>24</v>
      </c>
      <c r="B9187" s="7" t="s">
        <v>658</v>
      </c>
      <c r="C9187" s="7" t="s">
        <v>1496</v>
      </c>
      <c r="D9187" s="7" t="n">
        <v>0</v>
      </c>
      <c r="E9187" s="7" t="n">
        <v>0</v>
      </c>
      <c r="F9187" s="7" t="n">
        <v>1</v>
      </c>
      <c r="G9187" s="7" t="n">
        <v>0.01</v>
      </c>
    </row>
    <row r="9188" customFormat="false" ht="15" hidden="false" customHeight="false" outlineLevel="0" collapsed="false">
      <c r="A9188" s="7" t="s">
        <v>24</v>
      </c>
      <c r="B9188" s="7" t="s">
        <v>653</v>
      </c>
      <c r="C9188" s="7" t="s">
        <v>1496</v>
      </c>
      <c r="D9188" s="7" t="n">
        <v>0</v>
      </c>
      <c r="E9188" s="7" t="n">
        <v>0</v>
      </c>
      <c r="F9188" s="7" t="n">
        <v>5</v>
      </c>
      <c r="G9188" s="7" t="n">
        <v>316.16</v>
      </c>
    </row>
    <row r="9189" customFormat="false" ht="15" hidden="false" customHeight="false" outlineLevel="0" collapsed="false">
      <c r="A9189" s="7" t="s">
        <v>24</v>
      </c>
      <c r="B9189" s="7" t="s">
        <v>657</v>
      </c>
      <c r="C9189" s="7" t="s">
        <v>1496</v>
      </c>
      <c r="D9189" s="7" t="n">
        <v>0</v>
      </c>
      <c r="E9189" s="7" t="n">
        <v>0</v>
      </c>
      <c r="F9189" s="7" t="n">
        <v>5</v>
      </c>
      <c r="G9189" s="7" t="n">
        <v>316.16</v>
      </c>
    </row>
    <row r="9190" customFormat="false" ht="15" hidden="false" customHeight="false" outlineLevel="0" collapsed="false">
      <c r="A9190" s="7" t="s">
        <v>24</v>
      </c>
      <c r="B9190" s="7" t="s">
        <v>158</v>
      </c>
      <c r="C9190" s="7" t="s">
        <v>1380</v>
      </c>
      <c r="D9190" s="7" t="n">
        <v>1</v>
      </c>
      <c r="E9190" s="7" t="n">
        <v>69.27</v>
      </c>
      <c r="F9190" s="7" t="n">
        <v>0</v>
      </c>
      <c r="G9190" s="7" t="n">
        <v>0</v>
      </c>
    </row>
    <row r="9191" customFormat="false" ht="15" hidden="false" customHeight="false" outlineLevel="0" collapsed="false">
      <c r="A9191" s="7" t="s">
        <v>24</v>
      </c>
      <c r="B9191" s="7" t="s">
        <v>284</v>
      </c>
      <c r="C9191" s="7" t="s">
        <v>1381</v>
      </c>
      <c r="D9191" s="7" t="n">
        <v>0</v>
      </c>
      <c r="E9191" s="7" t="n">
        <v>0</v>
      </c>
      <c r="F9191" s="7" t="n">
        <v>1</v>
      </c>
      <c r="G9191" s="7" t="n">
        <v>94.63</v>
      </c>
    </row>
    <row r="9192" customFormat="false" ht="15" hidden="false" customHeight="false" outlineLevel="0" collapsed="false">
      <c r="A9192" s="7" t="s">
        <v>24</v>
      </c>
      <c r="B9192" s="7" t="s">
        <v>148</v>
      </c>
      <c r="C9192" s="7" t="s">
        <v>1387</v>
      </c>
      <c r="D9192" s="7" t="n">
        <v>2</v>
      </c>
      <c r="E9192" s="7" t="n">
        <v>82.38</v>
      </c>
      <c r="F9192" s="7" t="n">
        <v>0</v>
      </c>
      <c r="G9192" s="7" t="n">
        <v>0</v>
      </c>
    </row>
    <row r="9193" customFormat="false" ht="15" hidden="false" customHeight="false" outlineLevel="0" collapsed="false">
      <c r="A9193" s="7" t="s">
        <v>24</v>
      </c>
      <c r="B9193" s="7" t="s">
        <v>139</v>
      </c>
      <c r="C9193" s="7" t="s">
        <v>1387</v>
      </c>
      <c r="D9193" s="7" t="n">
        <v>0</v>
      </c>
      <c r="E9193" s="7" t="n">
        <v>0</v>
      </c>
      <c r="F9193" s="7" t="n">
        <v>1</v>
      </c>
      <c r="G9193" s="7" t="n">
        <v>0.01</v>
      </c>
    </row>
    <row r="9194" customFormat="false" ht="15" hidden="false" customHeight="false" outlineLevel="0" collapsed="false">
      <c r="A9194" s="7" t="s">
        <v>24</v>
      </c>
      <c r="B9194" s="7" t="s">
        <v>139</v>
      </c>
      <c r="C9194" s="7" t="s">
        <v>1387</v>
      </c>
      <c r="D9194" s="7" t="n">
        <v>2</v>
      </c>
      <c r="E9194" s="7" t="n">
        <v>82.38</v>
      </c>
      <c r="F9194" s="7" t="n">
        <v>0</v>
      </c>
      <c r="G9194" s="7" t="n">
        <v>0</v>
      </c>
    </row>
    <row r="9195" customFormat="false" ht="15" hidden="false" customHeight="false" outlineLevel="0" collapsed="false">
      <c r="A9195" s="7" t="s">
        <v>24</v>
      </c>
      <c r="B9195" s="7" t="s">
        <v>259</v>
      </c>
      <c r="C9195" s="7" t="s">
        <v>1388</v>
      </c>
      <c r="D9195" s="7" t="n">
        <v>1</v>
      </c>
      <c r="E9195" s="7" t="n">
        <v>41.19</v>
      </c>
      <c r="F9195" s="7" t="n">
        <v>0</v>
      </c>
      <c r="G9195" s="7" t="n">
        <v>0</v>
      </c>
    </row>
    <row r="9196" customFormat="false" ht="15" hidden="false" customHeight="false" outlineLevel="0" collapsed="false">
      <c r="A9196" s="7" t="s">
        <v>24</v>
      </c>
      <c r="B9196" s="7" t="s">
        <v>324</v>
      </c>
      <c r="C9196" s="7" t="s">
        <v>1388</v>
      </c>
      <c r="D9196" s="7" t="n">
        <v>1</v>
      </c>
      <c r="E9196" s="7" t="n">
        <v>41.19</v>
      </c>
      <c r="F9196" s="7" t="n">
        <v>0</v>
      </c>
      <c r="G9196" s="7" t="n">
        <v>0</v>
      </c>
    </row>
    <row r="9197" customFormat="false" ht="15" hidden="false" customHeight="false" outlineLevel="0" collapsed="false">
      <c r="A9197" s="7" t="s">
        <v>24</v>
      </c>
      <c r="B9197" s="7" t="s">
        <v>133</v>
      </c>
      <c r="C9197" s="7" t="s">
        <v>1390</v>
      </c>
      <c r="D9197" s="7" t="n">
        <v>2</v>
      </c>
      <c r="E9197" s="7" t="n">
        <v>71.76</v>
      </c>
      <c r="F9197" s="7" t="n">
        <v>0</v>
      </c>
      <c r="G9197" s="7" t="n">
        <v>0</v>
      </c>
    </row>
    <row r="9198" customFormat="false" ht="15" hidden="false" customHeight="false" outlineLevel="0" collapsed="false">
      <c r="A9198" s="7" t="s">
        <v>24</v>
      </c>
      <c r="B9198" s="7" t="s">
        <v>742</v>
      </c>
      <c r="C9198" s="7" t="s">
        <v>1507</v>
      </c>
      <c r="D9198" s="7" t="n">
        <v>0</v>
      </c>
      <c r="E9198" s="7" t="n">
        <v>0</v>
      </c>
      <c r="F9198" s="7" t="n">
        <v>1</v>
      </c>
      <c r="G9198" s="7" t="n">
        <v>84.32</v>
      </c>
    </row>
    <row r="9199" customFormat="false" ht="15" hidden="false" customHeight="false" outlineLevel="0" collapsed="false">
      <c r="A9199" s="7" t="s">
        <v>24</v>
      </c>
      <c r="B9199" s="7" t="s">
        <v>436</v>
      </c>
      <c r="C9199" s="7" t="s">
        <v>1396</v>
      </c>
      <c r="D9199" s="7" t="n">
        <v>0</v>
      </c>
      <c r="E9199" s="7" t="n">
        <v>0</v>
      </c>
      <c r="F9199" s="7" t="n">
        <v>1</v>
      </c>
      <c r="G9199" s="7" t="n">
        <v>0.01</v>
      </c>
    </row>
    <row r="9200" customFormat="false" ht="15" hidden="false" customHeight="false" outlineLevel="0" collapsed="false">
      <c r="A9200" s="7" t="s">
        <v>24</v>
      </c>
      <c r="B9200" s="7" t="s">
        <v>436</v>
      </c>
      <c r="C9200" s="7" t="s">
        <v>1396</v>
      </c>
      <c r="D9200" s="7" t="n">
        <v>1</v>
      </c>
      <c r="E9200" s="7" t="n">
        <v>332.75</v>
      </c>
      <c r="F9200" s="7" t="n">
        <v>0</v>
      </c>
      <c r="G9200" s="7" t="n">
        <v>0</v>
      </c>
    </row>
    <row r="9201" customFormat="false" ht="15" hidden="false" customHeight="false" outlineLevel="0" collapsed="false">
      <c r="A9201" s="7" t="s">
        <v>24</v>
      </c>
      <c r="B9201" s="7" t="s">
        <v>488</v>
      </c>
      <c r="C9201" s="7" t="s">
        <v>1396</v>
      </c>
      <c r="D9201" s="7" t="n">
        <v>0</v>
      </c>
      <c r="E9201" s="7" t="n">
        <v>0</v>
      </c>
      <c r="F9201" s="7" t="n">
        <v>1</v>
      </c>
      <c r="G9201" s="7" t="n">
        <v>0.01</v>
      </c>
    </row>
    <row r="9202" customFormat="false" ht="15" hidden="false" customHeight="false" outlineLevel="0" collapsed="false">
      <c r="A9202" s="7" t="s">
        <v>24</v>
      </c>
      <c r="B9202" s="7" t="s">
        <v>397</v>
      </c>
      <c r="C9202" s="7" t="s">
        <v>1396</v>
      </c>
      <c r="D9202" s="7" t="n">
        <v>0</v>
      </c>
      <c r="E9202" s="7" t="n">
        <v>0</v>
      </c>
      <c r="F9202" s="7" t="n">
        <v>1</v>
      </c>
      <c r="G9202" s="7" t="n">
        <v>0.01</v>
      </c>
    </row>
    <row r="9203" customFormat="false" ht="15" hidden="false" customHeight="false" outlineLevel="0" collapsed="false">
      <c r="A9203" s="7" t="s">
        <v>24</v>
      </c>
      <c r="B9203" s="7" t="s">
        <v>816</v>
      </c>
      <c r="C9203" s="7" t="s">
        <v>1397</v>
      </c>
      <c r="D9203" s="7" t="n">
        <v>1</v>
      </c>
      <c r="E9203" s="7" t="n">
        <v>169.44</v>
      </c>
      <c r="F9203" s="7" t="n">
        <v>0</v>
      </c>
      <c r="G9203" s="7" t="n">
        <v>0</v>
      </c>
    </row>
    <row r="9204" customFormat="false" ht="15" hidden="false" customHeight="false" outlineLevel="0" collapsed="false">
      <c r="A9204" s="7" t="s">
        <v>24</v>
      </c>
      <c r="B9204" s="7" t="s">
        <v>882</v>
      </c>
      <c r="C9204" s="7" t="s">
        <v>1537</v>
      </c>
      <c r="D9204" s="7" t="n">
        <v>1</v>
      </c>
      <c r="E9204" s="7" t="n">
        <v>174.95</v>
      </c>
      <c r="F9204" s="7" t="n">
        <v>0</v>
      </c>
      <c r="G9204" s="7" t="n">
        <v>0</v>
      </c>
    </row>
    <row r="9205" customFormat="false" ht="15" hidden="false" customHeight="false" outlineLevel="0" collapsed="false">
      <c r="A9205" s="7" t="s">
        <v>24</v>
      </c>
      <c r="B9205" s="7" t="s">
        <v>919</v>
      </c>
      <c r="C9205" s="7" t="s">
        <v>1567</v>
      </c>
      <c r="D9205" s="7" t="n">
        <v>0</v>
      </c>
      <c r="E9205" s="7" t="n">
        <v>0</v>
      </c>
      <c r="F9205" s="7" t="n">
        <v>1</v>
      </c>
      <c r="G9205" s="7" t="n">
        <v>0.01</v>
      </c>
    </row>
    <row r="9206" customFormat="false" ht="15" hidden="false" customHeight="false" outlineLevel="0" collapsed="false">
      <c r="A9206" s="7" t="s">
        <v>24</v>
      </c>
      <c r="B9206" s="7" t="s">
        <v>923</v>
      </c>
      <c r="C9206" s="7" t="s">
        <v>1567</v>
      </c>
      <c r="D9206" s="7" t="n">
        <v>0</v>
      </c>
      <c r="E9206" s="7" t="n">
        <v>0</v>
      </c>
      <c r="F9206" s="7" t="n">
        <v>1</v>
      </c>
      <c r="G9206" s="7" t="n">
        <v>0.01</v>
      </c>
    </row>
    <row r="9207" customFormat="false" ht="15" hidden="false" customHeight="false" outlineLevel="0" collapsed="false">
      <c r="A9207" s="7" t="s">
        <v>24</v>
      </c>
      <c r="B9207" s="7" t="s">
        <v>917</v>
      </c>
      <c r="C9207" s="7" t="s">
        <v>1568</v>
      </c>
      <c r="D9207" s="7" t="n">
        <v>0</v>
      </c>
      <c r="E9207" s="7" t="n">
        <v>0</v>
      </c>
      <c r="F9207" s="7" t="n">
        <v>1</v>
      </c>
      <c r="G9207" s="7" t="n">
        <v>0.01</v>
      </c>
    </row>
    <row r="9208" customFormat="false" ht="15" hidden="false" customHeight="false" outlineLevel="0" collapsed="false">
      <c r="A9208" s="7" t="s">
        <v>24</v>
      </c>
      <c r="B9208" s="7" t="s">
        <v>562</v>
      </c>
      <c r="C9208" s="7" t="s">
        <v>1401</v>
      </c>
      <c r="D9208" s="7" t="n">
        <v>25</v>
      </c>
      <c r="E9208" s="7" t="n">
        <v>0.2</v>
      </c>
      <c r="F9208" s="7" t="n">
        <v>6</v>
      </c>
      <c r="G9208" s="7" t="n">
        <v>0.04</v>
      </c>
    </row>
    <row r="9209" customFormat="false" ht="15" hidden="false" customHeight="false" outlineLevel="0" collapsed="false">
      <c r="A9209" s="7" t="s">
        <v>24</v>
      </c>
      <c r="B9209" s="7" t="s">
        <v>562</v>
      </c>
      <c r="C9209" s="7" t="s">
        <v>1401</v>
      </c>
      <c r="D9209" s="7" t="n">
        <v>45</v>
      </c>
      <c r="E9209" s="7" t="n">
        <v>10218.18</v>
      </c>
      <c r="F9209" s="7" t="n">
        <v>25</v>
      </c>
      <c r="G9209" s="7" t="n">
        <v>5553.38</v>
      </c>
    </row>
    <row r="9210" customFormat="false" ht="15" hidden="false" customHeight="false" outlineLevel="0" collapsed="false">
      <c r="A9210" s="7" t="s">
        <v>24</v>
      </c>
      <c r="B9210" s="7" t="s">
        <v>562</v>
      </c>
      <c r="C9210" s="7" t="s">
        <v>1401</v>
      </c>
      <c r="D9210" s="7" t="n">
        <v>5</v>
      </c>
      <c r="E9210" s="7" t="n">
        <v>0.01</v>
      </c>
      <c r="F9210" s="7" t="n">
        <v>0</v>
      </c>
      <c r="G9210" s="7" t="n">
        <v>0</v>
      </c>
    </row>
    <row r="9211" customFormat="false" ht="15" hidden="false" customHeight="false" outlineLevel="0" collapsed="false">
      <c r="A9211" s="7" t="s">
        <v>24</v>
      </c>
      <c r="B9211" s="7" t="s">
        <v>562</v>
      </c>
      <c r="C9211" s="7" t="s">
        <v>1401</v>
      </c>
      <c r="D9211" s="7" t="n">
        <v>2</v>
      </c>
      <c r="E9211" s="7" t="n">
        <v>440</v>
      </c>
      <c r="F9211" s="7" t="n">
        <v>0</v>
      </c>
      <c r="G9211" s="7" t="n">
        <v>0</v>
      </c>
    </row>
    <row r="9212" customFormat="false" ht="15" hidden="false" customHeight="false" outlineLevel="0" collapsed="false">
      <c r="A9212" s="7" t="s">
        <v>24</v>
      </c>
      <c r="B9212" s="7" t="s">
        <v>562</v>
      </c>
      <c r="C9212" s="7" t="s">
        <v>1401</v>
      </c>
      <c r="D9212" s="7" t="n">
        <v>2</v>
      </c>
      <c r="E9212" s="7" t="n">
        <v>386</v>
      </c>
      <c r="F9212" s="7" t="n">
        <v>0</v>
      </c>
      <c r="G9212" s="7" t="n">
        <v>0</v>
      </c>
    </row>
    <row r="9213" customFormat="false" ht="15" hidden="false" customHeight="false" outlineLevel="0" collapsed="false">
      <c r="A9213" s="7" t="s">
        <v>24</v>
      </c>
      <c r="B9213" s="7" t="s">
        <v>562</v>
      </c>
      <c r="C9213" s="7" t="s">
        <v>1401</v>
      </c>
      <c r="D9213" s="7" t="n">
        <v>2</v>
      </c>
      <c r="E9213" s="7" t="n">
        <v>300</v>
      </c>
      <c r="F9213" s="7" t="n">
        <v>0</v>
      </c>
      <c r="G9213" s="7" t="n">
        <v>0</v>
      </c>
    </row>
    <row r="9214" customFormat="false" ht="15" hidden="false" customHeight="false" outlineLevel="0" collapsed="false">
      <c r="A9214" s="7" t="s">
        <v>24</v>
      </c>
      <c r="B9214" s="7" t="s">
        <v>860</v>
      </c>
      <c r="C9214" s="7" t="s">
        <v>1538</v>
      </c>
      <c r="D9214" s="7" t="n">
        <v>250</v>
      </c>
      <c r="E9214" s="7" t="n">
        <v>0</v>
      </c>
      <c r="F9214" s="7" t="n">
        <v>0</v>
      </c>
      <c r="G9214" s="7" t="n">
        <v>0</v>
      </c>
    </row>
    <row r="9215" customFormat="false" ht="15" hidden="false" customHeight="false" outlineLevel="0" collapsed="false">
      <c r="A9215" s="7" t="s">
        <v>24</v>
      </c>
      <c r="B9215" s="7" t="s">
        <v>640</v>
      </c>
      <c r="C9215" s="7" t="s">
        <v>1491</v>
      </c>
      <c r="D9215" s="7" t="n">
        <v>17</v>
      </c>
      <c r="E9215" s="7" t="n">
        <v>0</v>
      </c>
      <c r="F9215" s="7" t="n">
        <v>0</v>
      </c>
      <c r="G9215" s="7" t="n">
        <v>0</v>
      </c>
    </row>
    <row r="9216" customFormat="false" ht="15" hidden="false" customHeight="false" outlineLevel="0" collapsed="false">
      <c r="A9216" s="7" t="s">
        <v>24</v>
      </c>
      <c r="B9216" s="7" t="s">
        <v>640</v>
      </c>
      <c r="C9216" s="7" t="s">
        <v>1491</v>
      </c>
      <c r="D9216" s="7" t="n">
        <v>23</v>
      </c>
      <c r="E9216" s="7" t="n">
        <v>0.23</v>
      </c>
      <c r="F9216" s="7" t="n">
        <v>15</v>
      </c>
      <c r="G9216" s="7" t="n">
        <v>0.15</v>
      </c>
    </row>
    <row r="9217" customFormat="false" ht="15" hidden="false" customHeight="false" outlineLevel="0" collapsed="false">
      <c r="A9217" s="7" t="s">
        <v>24</v>
      </c>
      <c r="B9217" s="7" t="s">
        <v>641</v>
      </c>
      <c r="C9217" s="7" t="s">
        <v>1492</v>
      </c>
      <c r="D9217" s="7" t="n">
        <v>5</v>
      </c>
      <c r="E9217" s="7" t="n">
        <v>0.01</v>
      </c>
      <c r="F9217" s="7" t="n">
        <v>0</v>
      </c>
      <c r="G9217" s="7" t="n">
        <v>0</v>
      </c>
    </row>
    <row r="9218" customFormat="false" ht="15" hidden="false" customHeight="false" outlineLevel="0" collapsed="false">
      <c r="A9218" s="7" t="s">
        <v>24</v>
      </c>
      <c r="B9218" s="7" t="s">
        <v>641</v>
      </c>
      <c r="C9218" s="7" t="s">
        <v>1492</v>
      </c>
      <c r="D9218" s="7" t="n">
        <v>7</v>
      </c>
      <c r="E9218" s="7" t="n">
        <v>0.07</v>
      </c>
      <c r="F9218" s="7" t="n">
        <v>9</v>
      </c>
      <c r="G9218" s="7" t="n">
        <v>0.09</v>
      </c>
    </row>
    <row r="9219" customFormat="false" ht="15" hidden="false" customHeight="false" outlineLevel="0" collapsed="false">
      <c r="A9219" s="7" t="s">
        <v>24</v>
      </c>
      <c r="B9219" s="7" t="s">
        <v>703</v>
      </c>
      <c r="C9219" s="7" t="s">
        <v>1497</v>
      </c>
      <c r="D9219" s="7" t="n">
        <v>0</v>
      </c>
      <c r="E9219" s="7" t="n">
        <v>0</v>
      </c>
      <c r="F9219" s="7" t="n">
        <v>1</v>
      </c>
      <c r="G9219" s="7" t="n">
        <v>301.82</v>
      </c>
    </row>
    <row r="9220" customFormat="false" ht="15" hidden="false" customHeight="false" outlineLevel="0" collapsed="false">
      <c r="A9220" s="7" t="s">
        <v>24</v>
      </c>
      <c r="B9220" s="7" t="s">
        <v>665</v>
      </c>
      <c r="C9220" s="7" t="s">
        <v>1497</v>
      </c>
      <c r="D9220" s="7" t="n">
        <v>0</v>
      </c>
      <c r="E9220" s="7" t="n">
        <v>0</v>
      </c>
      <c r="F9220" s="7" t="n">
        <v>1</v>
      </c>
      <c r="G9220" s="7" t="n">
        <v>0.01</v>
      </c>
    </row>
    <row r="9221" customFormat="false" ht="15" hidden="false" customHeight="false" outlineLevel="0" collapsed="false">
      <c r="A9221" s="7" t="s">
        <v>24</v>
      </c>
      <c r="B9221" s="7" t="s">
        <v>645</v>
      </c>
      <c r="C9221" s="7" t="s">
        <v>1497</v>
      </c>
      <c r="D9221" s="7" t="n">
        <v>1</v>
      </c>
      <c r="E9221" s="7" t="n">
        <v>0.01</v>
      </c>
      <c r="F9221" s="7" t="n">
        <v>0</v>
      </c>
      <c r="G9221" s="7" t="n">
        <v>0</v>
      </c>
    </row>
    <row r="9222" customFormat="false" ht="15" hidden="false" customHeight="false" outlineLevel="0" collapsed="false">
      <c r="A9222" s="7" t="s">
        <v>24</v>
      </c>
      <c r="B9222" s="7" t="s">
        <v>651</v>
      </c>
      <c r="C9222" s="7" t="s">
        <v>1497</v>
      </c>
      <c r="D9222" s="7" t="n">
        <v>1</v>
      </c>
      <c r="E9222" s="7" t="n">
        <v>431.17</v>
      </c>
      <c r="F9222" s="7" t="n">
        <v>0</v>
      </c>
      <c r="G9222" s="7" t="n">
        <v>0</v>
      </c>
    </row>
    <row r="9223" customFormat="false" ht="15" hidden="false" customHeight="false" outlineLevel="0" collapsed="false">
      <c r="A9223" s="7" t="s">
        <v>24</v>
      </c>
      <c r="B9223" s="7" t="s">
        <v>780</v>
      </c>
      <c r="C9223" s="7" t="s">
        <v>1403</v>
      </c>
      <c r="D9223" s="7" t="n">
        <v>3</v>
      </c>
      <c r="E9223" s="7" t="n">
        <v>595.51</v>
      </c>
      <c r="F9223" s="7" t="n">
        <v>0</v>
      </c>
      <c r="G9223" s="7" t="n">
        <v>0</v>
      </c>
    </row>
    <row r="9224" customFormat="false" ht="15" hidden="false" customHeight="false" outlineLevel="0" collapsed="false">
      <c r="A9224" s="7" t="s">
        <v>24</v>
      </c>
      <c r="B9224" s="7" t="s">
        <v>306</v>
      </c>
      <c r="C9224" s="7" t="s">
        <v>1407</v>
      </c>
      <c r="D9224" s="7" t="n">
        <v>0</v>
      </c>
      <c r="E9224" s="7" t="n">
        <v>0</v>
      </c>
      <c r="F9224" s="7" t="n">
        <v>1</v>
      </c>
      <c r="G9224" s="7" t="n">
        <v>0.01</v>
      </c>
    </row>
    <row r="9225" customFormat="false" ht="15" hidden="false" customHeight="false" outlineLevel="0" collapsed="false">
      <c r="A9225" s="7" t="s">
        <v>24</v>
      </c>
      <c r="B9225" s="7" t="s">
        <v>306</v>
      </c>
      <c r="C9225" s="7" t="s">
        <v>1407</v>
      </c>
      <c r="D9225" s="7" t="n">
        <v>2</v>
      </c>
      <c r="E9225" s="7" t="n">
        <v>57.38</v>
      </c>
      <c r="F9225" s="7" t="n">
        <v>0</v>
      </c>
      <c r="G9225" s="7" t="n">
        <v>0</v>
      </c>
    </row>
    <row r="9226" customFormat="false" ht="15" hidden="false" customHeight="false" outlineLevel="0" collapsed="false">
      <c r="A9226" s="7" t="s">
        <v>24</v>
      </c>
      <c r="B9226" s="7" t="s">
        <v>306</v>
      </c>
      <c r="C9226" s="7" t="s">
        <v>1407</v>
      </c>
      <c r="D9226" s="7" t="n">
        <v>11</v>
      </c>
      <c r="E9226" s="7" t="n">
        <v>166.01</v>
      </c>
      <c r="F9226" s="7" t="n">
        <v>0</v>
      </c>
      <c r="G9226" s="7" t="n">
        <v>0</v>
      </c>
    </row>
    <row r="9227" customFormat="false" ht="15" hidden="false" customHeight="false" outlineLevel="0" collapsed="false">
      <c r="A9227" s="7" t="s">
        <v>24</v>
      </c>
      <c r="B9227" s="7" t="s">
        <v>341</v>
      </c>
      <c r="C9227" s="7" t="s">
        <v>1408</v>
      </c>
      <c r="D9227" s="7" t="n">
        <v>1</v>
      </c>
      <c r="E9227" s="7" t="n">
        <v>22</v>
      </c>
      <c r="F9227" s="7" t="n">
        <v>0</v>
      </c>
      <c r="G9227" s="7" t="n">
        <v>0</v>
      </c>
    </row>
    <row r="9228" customFormat="false" ht="15" hidden="false" customHeight="false" outlineLevel="0" collapsed="false">
      <c r="A9228" s="7" t="s">
        <v>24</v>
      </c>
      <c r="B9228" s="7" t="s">
        <v>350</v>
      </c>
      <c r="C9228" s="7" t="s">
        <v>1409</v>
      </c>
      <c r="D9228" s="7" t="n">
        <v>0</v>
      </c>
      <c r="E9228" s="7" t="n">
        <v>0</v>
      </c>
      <c r="F9228" s="7" t="n">
        <v>1</v>
      </c>
      <c r="G9228" s="7" t="n">
        <v>0.01</v>
      </c>
    </row>
    <row r="9229" customFormat="false" ht="15" hidden="false" customHeight="false" outlineLevel="0" collapsed="false">
      <c r="A9229" s="7" t="s">
        <v>24</v>
      </c>
      <c r="B9229" s="7" t="s">
        <v>620</v>
      </c>
      <c r="C9229" s="7" t="s">
        <v>1411</v>
      </c>
      <c r="D9229" s="7" t="n">
        <v>0</v>
      </c>
      <c r="E9229" s="7" t="n">
        <v>0</v>
      </c>
      <c r="F9229" s="7" t="n">
        <v>1</v>
      </c>
      <c r="G9229" s="7" t="n">
        <v>0.01</v>
      </c>
    </row>
    <row r="9230" customFormat="false" ht="15" hidden="false" customHeight="false" outlineLevel="0" collapsed="false">
      <c r="A9230" s="7" t="s">
        <v>24</v>
      </c>
      <c r="B9230" s="7" t="s">
        <v>520</v>
      </c>
      <c r="C9230" s="7" t="s">
        <v>1412</v>
      </c>
      <c r="D9230" s="7" t="n">
        <v>6</v>
      </c>
      <c r="E9230" s="7" t="n">
        <v>77</v>
      </c>
      <c r="F9230" s="7" t="n">
        <v>0</v>
      </c>
      <c r="G9230" s="7" t="n">
        <v>0</v>
      </c>
    </row>
    <row r="9231" customFormat="false" ht="15" hidden="false" customHeight="false" outlineLevel="0" collapsed="false">
      <c r="A9231" s="7" t="s">
        <v>24</v>
      </c>
      <c r="B9231" s="7" t="s">
        <v>520</v>
      </c>
      <c r="C9231" s="7" t="s">
        <v>1412</v>
      </c>
      <c r="D9231" s="7" t="n">
        <v>1</v>
      </c>
      <c r="E9231" s="7" t="n">
        <v>0.01</v>
      </c>
      <c r="F9231" s="7" t="n">
        <v>0</v>
      </c>
      <c r="G9231" s="7" t="n">
        <v>0</v>
      </c>
    </row>
    <row r="9232" customFormat="false" ht="15" hidden="false" customHeight="false" outlineLevel="0" collapsed="false">
      <c r="A9232" s="7" t="s">
        <v>24</v>
      </c>
      <c r="B9232" s="7" t="s">
        <v>520</v>
      </c>
      <c r="C9232" s="7" t="s">
        <v>1412</v>
      </c>
      <c r="D9232" s="7" t="n">
        <v>1</v>
      </c>
      <c r="E9232" s="7" t="n">
        <v>23.06</v>
      </c>
      <c r="F9232" s="7" t="n">
        <v>0</v>
      </c>
      <c r="G9232" s="7" t="n">
        <v>0</v>
      </c>
    </row>
    <row r="9233" customFormat="false" ht="15" hidden="false" customHeight="false" outlineLevel="0" collapsed="false">
      <c r="A9233" s="7" t="s">
        <v>24</v>
      </c>
      <c r="B9233" s="7" t="s">
        <v>160</v>
      </c>
      <c r="C9233" s="7" t="s">
        <v>1413</v>
      </c>
      <c r="D9233" s="7" t="n">
        <v>1</v>
      </c>
      <c r="E9233" s="7" t="n">
        <v>16.81</v>
      </c>
      <c r="F9233" s="7" t="n">
        <v>0</v>
      </c>
      <c r="G9233" s="7" t="n">
        <v>0</v>
      </c>
    </row>
    <row r="9234" customFormat="false" ht="15" hidden="false" customHeight="false" outlineLevel="0" collapsed="false">
      <c r="A9234" s="7" t="s">
        <v>24</v>
      </c>
      <c r="B9234" s="7" t="s">
        <v>160</v>
      </c>
      <c r="C9234" s="7" t="s">
        <v>1413</v>
      </c>
      <c r="D9234" s="7" t="n">
        <v>5</v>
      </c>
      <c r="E9234" s="7" t="n">
        <v>39.23</v>
      </c>
      <c r="F9234" s="7" t="n">
        <v>0</v>
      </c>
      <c r="G9234" s="7" t="n">
        <v>0</v>
      </c>
    </row>
    <row r="9235" customFormat="false" ht="15" hidden="false" customHeight="false" outlineLevel="0" collapsed="false">
      <c r="A9235" s="7" t="s">
        <v>24</v>
      </c>
      <c r="B9235" s="7" t="s">
        <v>140</v>
      </c>
      <c r="C9235" s="7" t="s">
        <v>1414</v>
      </c>
      <c r="D9235" s="7" t="n">
        <v>0</v>
      </c>
      <c r="E9235" s="7" t="n">
        <v>0</v>
      </c>
      <c r="F9235" s="7" t="n">
        <v>1</v>
      </c>
      <c r="G9235" s="7" t="n">
        <v>0.01</v>
      </c>
    </row>
    <row r="9236" customFormat="false" ht="15" hidden="false" customHeight="false" outlineLevel="0" collapsed="false">
      <c r="A9236" s="7" t="s">
        <v>24</v>
      </c>
      <c r="B9236" s="7" t="s">
        <v>140</v>
      </c>
      <c r="C9236" s="7" t="s">
        <v>1414</v>
      </c>
      <c r="D9236" s="7" t="n">
        <v>1</v>
      </c>
      <c r="E9236" s="7" t="n">
        <v>0.01</v>
      </c>
      <c r="F9236" s="7" t="n">
        <v>0</v>
      </c>
      <c r="G9236" s="7" t="n">
        <v>0</v>
      </c>
    </row>
    <row r="9237" customFormat="false" ht="15" hidden="false" customHeight="false" outlineLevel="0" collapsed="false">
      <c r="A9237" s="7" t="s">
        <v>24</v>
      </c>
      <c r="B9237" s="7" t="s">
        <v>140</v>
      </c>
      <c r="C9237" s="7" t="s">
        <v>1414</v>
      </c>
      <c r="D9237" s="7" t="n">
        <v>5</v>
      </c>
      <c r="E9237" s="7" t="n">
        <v>39.23</v>
      </c>
      <c r="F9237" s="7" t="n">
        <v>0</v>
      </c>
      <c r="G9237" s="7" t="n">
        <v>0</v>
      </c>
    </row>
    <row r="9238" customFormat="false" ht="15" hidden="false" customHeight="false" outlineLevel="0" collapsed="false">
      <c r="A9238" s="7" t="s">
        <v>24</v>
      </c>
      <c r="B9238" s="7" t="s">
        <v>203</v>
      </c>
      <c r="C9238" s="7" t="s">
        <v>1415</v>
      </c>
      <c r="D9238" s="7" t="n">
        <v>1</v>
      </c>
      <c r="E9238" s="7" t="n">
        <v>16.81</v>
      </c>
      <c r="F9238" s="7" t="n">
        <v>0</v>
      </c>
      <c r="G9238" s="7" t="n">
        <v>0</v>
      </c>
    </row>
    <row r="9239" customFormat="false" ht="15" hidden="false" customHeight="false" outlineLevel="0" collapsed="false">
      <c r="A9239" s="7" t="s">
        <v>24</v>
      </c>
      <c r="B9239" s="7" t="s">
        <v>220</v>
      </c>
      <c r="C9239" s="7" t="s">
        <v>1416</v>
      </c>
      <c r="D9239" s="7" t="n">
        <v>1</v>
      </c>
      <c r="E9239" s="7" t="n">
        <v>15.69</v>
      </c>
      <c r="F9239" s="7" t="n">
        <v>0</v>
      </c>
      <c r="G9239" s="7" t="n">
        <v>0</v>
      </c>
    </row>
    <row r="9240" customFormat="false" ht="15" hidden="false" customHeight="false" outlineLevel="0" collapsed="false">
      <c r="A9240" s="7" t="s">
        <v>24</v>
      </c>
      <c r="B9240" s="7" t="s">
        <v>913</v>
      </c>
      <c r="C9240" s="7" t="s">
        <v>1569</v>
      </c>
      <c r="D9240" s="7" t="n">
        <v>1</v>
      </c>
      <c r="E9240" s="7" t="n">
        <v>5.5</v>
      </c>
      <c r="F9240" s="7" t="n">
        <v>0</v>
      </c>
      <c r="G9240" s="7" t="n">
        <v>0</v>
      </c>
    </row>
    <row r="9241" customFormat="false" ht="15" hidden="false" customHeight="false" outlineLevel="0" collapsed="false">
      <c r="A9241" s="7" t="s">
        <v>24</v>
      </c>
      <c r="B9241" s="7" t="s">
        <v>276</v>
      </c>
      <c r="C9241" s="7" t="s">
        <v>1419</v>
      </c>
      <c r="D9241" s="7" t="n">
        <v>1</v>
      </c>
      <c r="E9241" s="7" t="n">
        <v>15.7</v>
      </c>
      <c r="F9241" s="7" t="n">
        <v>0</v>
      </c>
      <c r="G9241" s="7" t="n">
        <v>0</v>
      </c>
    </row>
    <row r="9242" customFormat="false" ht="15" hidden="false" customHeight="false" outlineLevel="0" collapsed="false">
      <c r="A9242" s="7" t="s">
        <v>24</v>
      </c>
      <c r="B9242" s="7" t="s">
        <v>242</v>
      </c>
      <c r="C9242" s="7" t="s">
        <v>1420</v>
      </c>
      <c r="D9242" s="7" t="n">
        <v>0</v>
      </c>
      <c r="E9242" s="7" t="n">
        <v>0</v>
      </c>
      <c r="F9242" s="7" t="n">
        <v>1</v>
      </c>
      <c r="G9242" s="7" t="n">
        <v>0.01</v>
      </c>
    </row>
    <row r="9243" customFormat="false" ht="15" hidden="false" customHeight="false" outlineLevel="0" collapsed="false">
      <c r="A9243" s="7" t="s">
        <v>24</v>
      </c>
      <c r="B9243" s="7" t="s">
        <v>128</v>
      </c>
      <c r="C9243" s="7" t="s">
        <v>1421</v>
      </c>
      <c r="D9243" s="7" t="n">
        <v>4</v>
      </c>
      <c r="E9243" s="7" t="n">
        <v>252.24</v>
      </c>
      <c r="F9243" s="7" t="n">
        <v>10</v>
      </c>
      <c r="G9243" s="7" t="n">
        <v>630.6</v>
      </c>
    </row>
    <row r="9244" customFormat="false" ht="15" hidden="false" customHeight="false" outlineLevel="0" collapsed="false">
      <c r="A9244" s="7" t="s">
        <v>24</v>
      </c>
      <c r="B9244" s="7" t="s">
        <v>128</v>
      </c>
      <c r="C9244" s="7" t="s">
        <v>1421</v>
      </c>
      <c r="D9244" s="7" t="n">
        <v>1</v>
      </c>
      <c r="E9244" s="7" t="n">
        <v>0.01</v>
      </c>
      <c r="F9244" s="7" t="n">
        <v>0</v>
      </c>
      <c r="G9244" s="7" t="n">
        <v>0</v>
      </c>
    </row>
    <row r="9245" customFormat="false" ht="15" hidden="false" customHeight="false" outlineLevel="0" collapsed="false">
      <c r="A9245" s="7" t="s">
        <v>24</v>
      </c>
      <c r="B9245" s="7" t="s">
        <v>128</v>
      </c>
      <c r="C9245" s="7" t="s">
        <v>1421</v>
      </c>
      <c r="D9245" s="7" t="n">
        <v>1</v>
      </c>
      <c r="E9245" s="7" t="n">
        <v>0.01</v>
      </c>
      <c r="F9245" s="7" t="n">
        <v>1</v>
      </c>
      <c r="G9245" s="7" t="n">
        <v>0.01</v>
      </c>
    </row>
    <row r="9246" customFormat="false" ht="15" hidden="false" customHeight="false" outlineLevel="0" collapsed="false">
      <c r="A9246" s="7" t="s">
        <v>24</v>
      </c>
      <c r="B9246" s="7" t="s">
        <v>126</v>
      </c>
      <c r="C9246" s="7" t="s">
        <v>1421</v>
      </c>
      <c r="D9246" s="7" t="n">
        <v>3</v>
      </c>
      <c r="E9246" s="7" t="n">
        <v>189.18</v>
      </c>
      <c r="F9246" s="7" t="n">
        <v>10</v>
      </c>
      <c r="G9246" s="7" t="n">
        <v>630.6</v>
      </c>
    </row>
    <row r="9247" customFormat="false" ht="15" hidden="false" customHeight="false" outlineLevel="0" collapsed="false">
      <c r="A9247" s="7" t="s">
        <v>24</v>
      </c>
      <c r="B9247" s="7" t="s">
        <v>122</v>
      </c>
      <c r="C9247" s="7" t="s">
        <v>1421</v>
      </c>
      <c r="D9247" s="7" t="n">
        <v>3</v>
      </c>
      <c r="E9247" s="7" t="n">
        <v>189.18</v>
      </c>
      <c r="F9247" s="7" t="n">
        <v>4</v>
      </c>
      <c r="G9247" s="7" t="n">
        <v>252.24</v>
      </c>
    </row>
    <row r="9248" customFormat="false" ht="15" hidden="false" customHeight="false" outlineLevel="0" collapsed="false">
      <c r="A9248" s="7" t="s">
        <v>24</v>
      </c>
      <c r="B9248" s="7" t="s">
        <v>122</v>
      </c>
      <c r="C9248" s="7" t="s">
        <v>1421</v>
      </c>
      <c r="D9248" s="7" t="n">
        <v>1</v>
      </c>
      <c r="E9248" s="7" t="n">
        <v>62.97</v>
      </c>
      <c r="F9248" s="7" t="n">
        <v>0</v>
      </c>
      <c r="G9248" s="7" t="n">
        <v>0</v>
      </c>
    </row>
    <row r="9249" customFormat="false" ht="15" hidden="false" customHeight="false" outlineLevel="0" collapsed="false">
      <c r="A9249" s="7" t="s">
        <v>24</v>
      </c>
      <c r="B9249" s="7" t="s">
        <v>142</v>
      </c>
      <c r="C9249" s="7" t="s">
        <v>1421</v>
      </c>
      <c r="D9249" s="7" t="n">
        <v>1</v>
      </c>
      <c r="E9249" s="7" t="n">
        <v>0.01</v>
      </c>
      <c r="F9249" s="7" t="n">
        <v>0</v>
      </c>
      <c r="G9249" s="7" t="n">
        <v>0</v>
      </c>
    </row>
    <row r="9250" customFormat="false" ht="15" hidden="false" customHeight="false" outlineLevel="0" collapsed="false">
      <c r="A9250" s="7" t="s">
        <v>24</v>
      </c>
      <c r="B9250" s="7" t="s">
        <v>142</v>
      </c>
      <c r="C9250" s="7" t="s">
        <v>1421</v>
      </c>
      <c r="D9250" s="7" t="n">
        <v>4</v>
      </c>
      <c r="E9250" s="7" t="n">
        <v>252.24</v>
      </c>
      <c r="F9250" s="7" t="n">
        <v>0</v>
      </c>
      <c r="G9250" s="7" t="n">
        <v>0</v>
      </c>
    </row>
    <row r="9251" customFormat="false" ht="15" hidden="false" customHeight="false" outlineLevel="0" collapsed="false">
      <c r="A9251" s="7" t="s">
        <v>24</v>
      </c>
      <c r="B9251" s="7" t="s">
        <v>813</v>
      </c>
      <c r="C9251" s="7" t="s">
        <v>1421</v>
      </c>
      <c r="D9251" s="7" t="n">
        <v>1</v>
      </c>
      <c r="E9251" s="7" t="n">
        <v>62.97</v>
      </c>
      <c r="F9251" s="7" t="n">
        <v>0</v>
      </c>
      <c r="G9251" s="7" t="n">
        <v>0</v>
      </c>
    </row>
    <row r="9252" customFormat="false" ht="15" hidden="false" customHeight="false" outlineLevel="0" collapsed="false">
      <c r="A9252" s="7" t="s">
        <v>24</v>
      </c>
      <c r="B9252" s="7" t="s">
        <v>912</v>
      </c>
      <c r="C9252" s="7" t="s">
        <v>1421</v>
      </c>
      <c r="D9252" s="7" t="n">
        <v>1</v>
      </c>
      <c r="E9252" s="7" t="n">
        <v>24</v>
      </c>
      <c r="F9252" s="7" t="n">
        <v>0</v>
      </c>
      <c r="G9252" s="7" t="n">
        <v>0</v>
      </c>
    </row>
    <row r="9253" customFormat="false" ht="15" hidden="false" customHeight="false" outlineLevel="0" collapsed="false">
      <c r="A9253" s="7" t="s">
        <v>24</v>
      </c>
      <c r="B9253" s="7" t="s">
        <v>914</v>
      </c>
      <c r="C9253" s="7" t="s">
        <v>1570</v>
      </c>
      <c r="D9253" s="7" t="n">
        <v>0</v>
      </c>
      <c r="E9253" s="7" t="n">
        <v>0</v>
      </c>
      <c r="F9253" s="7" t="n">
        <v>2</v>
      </c>
      <c r="G9253" s="7" t="n">
        <v>0.02</v>
      </c>
    </row>
    <row r="9254" customFormat="false" ht="15" hidden="false" customHeight="false" outlineLevel="0" collapsed="false">
      <c r="A9254" s="7" t="s">
        <v>24</v>
      </c>
      <c r="B9254" s="7" t="s">
        <v>384</v>
      </c>
      <c r="C9254" s="7" t="s">
        <v>1423</v>
      </c>
      <c r="D9254" s="7" t="n">
        <v>2</v>
      </c>
      <c r="E9254" s="7" t="n">
        <v>126.12</v>
      </c>
      <c r="F9254" s="7" t="n">
        <v>0</v>
      </c>
      <c r="G9254" s="7" t="n">
        <v>0</v>
      </c>
    </row>
    <row r="9255" customFormat="false" ht="15" hidden="false" customHeight="false" outlineLevel="0" collapsed="false">
      <c r="A9255" s="7" t="s">
        <v>24</v>
      </c>
      <c r="B9255" s="7" t="s">
        <v>693</v>
      </c>
      <c r="C9255" s="7" t="s">
        <v>1428</v>
      </c>
      <c r="D9255" s="7" t="n">
        <v>1</v>
      </c>
      <c r="E9255" s="7" t="n">
        <v>140.24</v>
      </c>
      <c r="F9255" s="7" t="n">
        <v>0</v>
      </c>
      <c r="G9255" s="7" t="n">
        <v>0</v>
      </c>
    </row>
    <row r="9256" customFormat="false" ht="15" hidden="false" customHeight="false" outlineLevel="0" collapsed="false">
      <c r="A9256" s="7" t="s">
        <v>24</v>
      </c>
      <c r="B9256" s="7" t="s">
        <v>693</v>
      </c>
      <c r="C9256" s="7" t="s">
        <v>1428</v>
      </c>
      <c r="D9256" s="7" t="n">
        <v>1</v>
      </c>
      <c r="E9256" s="7" t="n">
        <v>140.57</v>
      </c>
      <c r="F9256" s="7" t="n">
        <v>0</v>
      </c>
      <c r="G9256" s="7" t="n">
        <v>0</v>
      </c>
    </row>
    <row r="9257" customFormat="false" ht="15" hidden="false" customHeight="false" outlineLevel="0" collapsed="false">
      <c r="A9257" s="7" t="s">
        <v>24</v>
      </c>
      <c r="B9257" s="7" t="s">
        <v>850</v>
      </c>
      <c r="C9257" s="7" t="s">
        <v>1428</v>
      </c>
      <c r="D9257" s="7" t="n">
        <v>1</v>
      </c>
      <c r="E9257" s="7" t="n">
        <v>140.57</v>
      </c>
      <c r="F9257" s="7" t="n">
        <v>1</v>
      </c>
      <c r="G9257" s="7" t="n">
        <v>93.71</v>
      </c>
    </row>
    <row r="9258" customFormat="false" ht="15" hidden="false" customHeight="false" outlineLevel="0" collapsed="false">
      <c r="A9258" s="7" t="s">
        <v>24</v>
      </c>
      <c r="B9258" s="7" t="s">
        <v>226</v>
      </c>
      <c r="C9258" s="7" t="s">
        <v>1427</v>
      </c>
      <c r="D9258" s="7" t="n">
        <v>1</v>
      </c>
      <c r="E9258" s="7" t="n">
        <v>0.01</v>
      </c>
      <c r="F9258" s="7" t="n">
        <v>0</v>
      </c>
      <c r="G9258" s="7" t="n">
        <v>0</v>
      </c>
    </row>
    <row r="9259" customFormat="false" ht="15" hidden="false" customHeight="false" outlineLevel="0" collapsed="false">
      <c r="A9259" s="7" t="s">
        <v>24</v>
      </c>
      <c r="B9259" s="7" t="s">
        <v>730</v>
      </c>
      <c r="C9259" s="7" t="s">
        <v>1531</v>
      </c>
      <c r="D9259" s="7" t="n">
        <v>1</v>
      </c>
      <c r="E9259" s="7" t="n">
        <v>302.5</v>
      </c>
      <c r="F9259" s="7" t="n">
        <v>0</v>
      </c>
      <c r="G9259" s="7" t="n">
        <v>0</v>
      </c>
    </row>
    <row r="9260" customFormat="false" ht="15" hidden="false" customHeight="false" outlineLevel="0" collapsed="false">
      <c r="A9260" s="7" t="s">
        <v>24</v>
      </c>
      <c r="B9260" s="7" t="s">
        <v>873</v>
      </c>
      <c r="C9260" s="7" t="s">
        <v>1531</v>
      </c>
      <c r="D9260" s="7" t="n">
        <v>1</v>
      </c>
      <c r="E9260" s="7" t="n">
        <v>0.01</v>
      </c>
      <c r="F9260" s="7" t="n">
        <v>0</v>
      </c>
      <c r="G9260" s="7" t="n">
        <v>0</v>
      </c>
    </row>
    <row r="9261" customFormat="false" ht="15" hidden="false" customHeight="false" outlineLevel="0" collapsed="false">
      <c r="A9261" s="7" t="s">
        <v>24</v>
      </c>
      <c r="B9261" s="7" t="s">
        <v>873</v>
      </c>
      <c r="C9261" s="7" t="s">
        <v>1531</v>
      </c>
      <c r="D9261" s="7" t="n">
        <v>1</v>
      </c>
      <c r="E9261" s="7" t="n">
        <v>403.34</v>
      </c>
      <c r="F9261" s="7" t="n">
        <v>0</v>
      </c>
      <c r="G9261" s="7" t="n">
        <v>0</v>
      </c>
    </row>
    <row r="9262" customFormat="false" ht="15" hidden="false" customHeight="false" outlineLevel="0" collapsed="false">
      <c r="A9262" s="7" t="s">
        <v>24</v>
      </c>
      <c r="B9262" s="7" t="s">
        <v>178</v>
      </c>
      <c r="C9262" s="7" t="s">
        <v>1429</v>
      </c>
      <c r="D9262" s="7" t="n">
        <v>1</v>
      </c>
      <c r="E9262" s="7" t="n">
        <v>107.09</v>
      </c>
      <c r="F9262" s="7" t="n">
        <v>0</v>
      </c>
      <c r="G9262" s="7" t="n">
        <v>0</v>
      </c>
    </row>
    <row r="9263" customFormat="false" ht="15" hidden="false" customHeight="false" outlineLevel="0" collapsed="false">
      <c r="A9263" s="7" t="s">
        <v>24</v>
      </c>
      <c r="B9263" s="7" t="s">
        <v>156</v>
      </c>
      <c r="C9263" s="7" t="s">
        <v>1430</v>
      </c>
      <c r="D9263" s="7" t="n">
        <v>2</v>
      </c>
      <c r="E9263" s="7" t="n">
        <v>224.86</v>
      </c>
      <c r="F9263" s="7" t="n">
        <v>0</v>
      </c>
      <c r="G9263" s="7" t="n">
        <v>0</v>
      </c>
    </row>
    <row r="9264" customFormat="false" ht="15" hidden="false" customHeight="false" outlineLevel="0" collapsed="false">
      <c r="A9264" s="7" t="s">
        <v>24</v>
      </c>
      <c r="B9264" s="7" t="s">
        <v>156</v>
      </c>
      <c r="C9264" s="7" t="s">
        <v>1430</v>
      </c>
      <c r="D9264" s="7" t="n">
        <v>2</v>
      </c>
      <c r="E9264" s="7" t="n">
        <v>214.18</v>
      </c>
      <c r="F9264" s="7" t="n">
        <v>0</v>
      </c>
      <c r="G9264" s="7" t="n">
        <v>0</v>
      </c>
    </row>
    <row r="9265" customFormat="false" ht="15" hidden="false" customHeight="false" outlineLevel="0" collapsed="false">
      <c r="A9265" s="7" t="s">
        <v>24</v>
      </c>
      <c r="B9265" s="7" t="s">
        <v>232</v>
      </c>
      <c r="C9265" s="7" t="s">
        <v>1432</v>
      </c>
      <c r="D9265" s="7" t="n">
        <v>0</v>
      </c>
      <c r="E9265" s="7" t="n">
        <v>0</v>
      </c>
      <c r="F9265" s="7" t="n">
        <v>2</v>
      </c>
      <c r="G9265" s="7" t="n">
        <v>61.78</v>
      </c>
    </row>
    <row r="9266" customFormat="false" ht="15" hidden="false" customHeight="false" outlineLevel="0" collapsed="false">
      <c r="A9266" s="7" t="s">
        <v>24</v>
      </c>
      <c r="B9266" s="7" t="s">
        <v>312</v>
      </c>
      <c r="C9266" s="7" t="s">
        <v>1432</v>
      </c>
      <c r="D9266" s="7" t="n">
        <v>0</v>
      </c>
      <c r="E9266" s="7" t="n">
        <v>0</v>
      </c>
      <c r="F9266" s="7" t="n">
        <v>1</v>
      </c>
      <c r="G9266" s="7" t="n">
        <v>0.01</v>
      </c>
    </row>
    <row r="9267" customFormat="false" ht="15" hidden="false" customHeight="false" outlineLevel="0" collapsed="false">
      <c r="A9267" s="7" t="s">
        <v>24</v>
      </c>
      <c r="B9267" s="7" t="s">
        <v>171</v>
      </c>
      <c r="C9267" s="7" t="s">
        <v>1434</v>
      </c>
      <c r="D9267" s="7" t="n">
        <v>1</v>
      </c>
      <c r="E9267" s="7" t="n">
        <v>29.74</v>
      </c>
      <c r="F9267" s="7" t="n">
        <v>0</v>
      </c>
      <c r="G9267" s="7" t="n">
        <v>0</v>
      </c>
    </row>
    <row r="9268" customFormat="false" ht="15" hidden="false" customHeight="false" outlineLevel="0" collapsed="false">
      <c r="A9268" s="7" t="s">
        <v>24</v>
      </c>
      <c r="B9268" s="7" t="s">
        <v>190</v>
      </c>
      <c r="C9268" s="7" t="s">
        <v>1434</v>
      </c>
      <c r="D9268" s="7" t="n">
        <v>1</v>
      </c>
      <c r="E9268" s="7" t="n">
        <v>29.74</v>
      </c>
      <c r="F9268" s="7" t="n">
        <v>0</v>
      </c>
      <c r="G9268" s="7" t="n">
        <v>0</v>
      </c>
    </row>
    <row r="9269" customFormat="false" ht="15" hidden="false" customHeight="false" outlineLevel="0" collapsed="false">
      <c r="A9269" s="7" t="s">
        <v>24</v>
      </c>
      <c r="B9269" s="7" t="s">
        <v>107</v>
      </c>
      <c r="C9269" s="7" t="s">
        <v>1435</v>
      </c>
      <c r="D9269" s="7" t="n">
        <v>0</v>
      </c>
      <c r="E9269" s="7" t="n">
        <v>0</v>
      </c>
      <c r="F9269" s="7" t="n">
        <v>1</v>
      </c>
      <c r="G9269" s="7" t="n">
        <v>0.01</v>
      </c>
    </row>
    <row r="9270" customFormat="false" ht="15" hidden="false" customHeight="false" outlineLevel="0" collapsed="false">
      <c r="A9270" s="7" t="s">
        <v>24</v>
      </c>
      <c r="B9270" s="7" t="s">
        <v>107</v>
      </c>
      <c r="C9270" s="7" t="s">
        <v>1435</v>
      </c>
      <c r="D9270" s="7" t="n">
        <v>0</v>
      </c>
      <c r="E9270" s="7" t="n">
        <v>0</v>
      </c>
      <c r="F9270" s="7" t="n">
        <v>3</v>
      </c>
      <c r="G9270" s="7" t="n">
        <v>374.79</v>
      </c>
    </row>
    <row r="9271" customFormat="false" ht="15" hidden="false" customHeight="false" outlineLevel="0" collapsed="false">
      <c r="A9271" s="7" t="s">
        <v>24</v>
      </c>
      <c r="B9271" s="7" t="s">
        <v>107</v>
      </c>
      <c r="C9271" s="7" t="s">
        <v>1435</v>
      </c>
      <c r="D9271" s="7" t="n">
        <v>80</v>
      </c>
      <c r="E9271" s="7" t="n">
        <v>5596.8</v>
      </c>
      <c r="F9271" s="7" t="n">
        <v>0</v>
      </c>
      <c r="G9271" s="7" t="n">
        <v>0</v>
      </c>
    </row>
    <row r="9272" customFormat="false" ht="15" hidden="false" customHeight="false" outlineLevel="0" collapsed="false">
      <c r="A9272" s="7" t="s">
        <v>24</v>
      </c>
      <c r="B9272" s="7" t="s">
        <v>229</v>
      </c>
      <c r="C9272" s="7" t="s">
        <v>1436</v>
      </c>
      <c r="D9272" s="7" t="n">
        <v>0</v>
      </c>
      <c r="E9272" s="7" t="n">
        <v>0</v>
      </c>
      <c r="F9272" s="7" t="n">
        <v>1</v>
      </c>
      <c r="G9272" s="7" t="n">
        <v>0.01</v>
      </c>
    </row>
    <row r="9273" customFormat="false" ht="15" hidden="false" customHeight="false" outlineLevel="0" collapsed="false">
      <c r="A9273" s="7" t="s">
        <v>24</v>
      </c>
      <c r="B9273" s="7" t="s">
        <v>175</v>
      </c>
      <c r="C9273" s="7" t="s">
        <v>1437</v>
      </c>
      <c r="D9273" s="7" t="n">
        <v>0</v>
      </c>
      <c r="E9273" s="7" t="n">
        <v>0</v>
      </c>
      <c r="F9273" s="7" t="n">
        <v>1</v>
      </c>
      <c r="G9273" s="7" t="n">
        <v>0.01</v>
      </c>
    </row>
    <row r="9274" customFormat="false" ht="15" hidden="false" customHeight="false" outlineLevel="0" collapsed="false">
      <c r="A9274" s="7" t="s">
        <v>24</v>
      </c>
      <c r="B9274" s="7" t="s">
        <v>228</v>
      </c>
      <c r="C9274" s="7" t="s">
        <v>1438</v>
      </c>
      <c r="D9274" s="7" t="n">
        <v>2</v>
      </c>
      <c r="E9274" s="7" t="n">
        <v>0.02</v>
      </c>
      <c r="F9274" s="7" t="n">
        <v>1</v>
      </c>
      <c r="G9274" s="7" t="n">
        <v>0.01</v>
      </c>
    </row>
    <row r="9275" customFormat="false" ht="15" hidden="false" customHeight="false" outlineLevel="0" collapsed="false">
      <c r="A9275" s="7" t="s">
        <v>24</v>
      </c>
      <c r="B9275" s="7" t="s">
        <v>265</v>
      </c>
      <c r="C9275" s="7" t="s">
        <v>1439</v>
      </c>
      <c r="D9275" s="7" t="n">
        <v>0</v>
      </c>
      <c r="E9275" s="7" t="n">
        <v>0</v>
      </c>
      <c r="F9275" s="7" t="n">
        <v>1</v>
      </c>
      <c r="G9275" s="7" t="n">
        <v>0.01</v>
      </c>
    </row>
    <row r="9276" customFormat="false" ht="15" hidden="false" customHeight="false" outlineLevel="0" collapsed="false">
      <c r="A9276" s="7" t="s">
        <v>24</v>
      </c>
      <c r="B9276" s="7" t="s">
        <v>265</v>
      </c>
      <c r="C9276" s="7" t="s">
        <v>1439</v>
      </c>
      <c r="D9276" s="7" t="n">
        <v>5</v>
      </c>
      <c r="E9276" s="7" t="n">
        <v>99.13</v>
      </c>
      <c r="F9276" s="7" t="n">
        <v>0</v>
      </c>
      <c r="G9276" s="7" t="n">
        <v>0</v>
      </c>
    </row>
    <row r="9277" customFormat="false" ht="15" hidden="false" customHeight="false" outlineLevel="0" collapsed="false">
      <c r="A9277" s="7" t="s">
        <v>24</v>
      </c>
      <c r="B9277" s="7" t="s">
        <v>308</v>
      </c>
      <c r="C9277" s="7" t="s">
        <v>1441</v>
      </c>
      <c r="D9277" s="7" t="n">
        <v>1</v>
      </c>
      <c r="E9277" s="7" t="n">
        <v>96.2</v>
      </c>
      <c r="F9277" s="7" t="n">
        <v>0</v>
      </c>
      <c r="G9277" s="7" t="n">
        <v>0</v>
      </c>
    </row>
    <row r="9278" customFormat="false" ht="15" hidden="false" customHeight="false" outlineLevel="0" collapsed="false">
      <c r="A9278" s="7" t="s">
        <v>24</v>
      </c>
      <c r="B9278" s="7" t="s">
        <v>245</v>
      </c>
      <c r="C9278" s="7" t="s">
        <v>1443</v>
      </c>
      <c r="D9278" s="7" t="n">
        <v>1</v>
      </c>
      <c r="E9278" s="7" t="n">
        <v>0.01</v>
      </c>
      <c r="F9278" s="7" t="n">
        <v>0</v>
      </c>
      <c r="G9278" s="7" t="n">
        <v>0</v>
      </c>
    </row>
    <row r="9279" customFormat="false" ht="15" hidden="false" customHeight="false" outlineLevel="0" collapsed="false">
      <c r="A9279" s="7" t="s">
        <v>24</v>
      </c>
      <c r="B9279" s="7" t="s">
        <v>245</v>
      </c>
      <c r="C9279" s="7" t="s">
        <v>1443</v>
      </c>
      <c r="D9279" s="7" t="n">
        <v>1</v>
      </c>
      <c r="E9279" s="7" t="n">
        <v>96.81</v>
      </c>
      <c r="F9279" s="7" t="n">
        <v>0</v>
      </c>
      <c r="G9279" s="7" t="n">
        <v>0</v>
      </c>
    </row>
    <row r="9280" customFormat="false" ht="15" hidden="false" customHeight="false" outlineLevel="0" collapsed="false">
      <c r="A9280" s="7" t="s">
        <v>24</v>
      </c>
      <c r="B9280" s="7" t="s">
        <v>245</v>
      </c>
      <c r="C9280" s="7" t="s">
        <v>1443</v>
      </c>
      <c r="D9280" s="7" t="n">
        <v>1</v>
      </c>
      <c r="E9280" s="7" t="n">
        <v>94.5</v>
      </c>
      <c r="F9280" s="7" t="n">
        <v>0</v>
      </c>
      <c r="G9280" s="7" t="n">
        <v>0</v>
      </c>
    </row>
    <row r="9281" customFormat="false" ht="15" hidden="false" customHeight="false" outlineLevel="0" collapsed="false">
      <c r="A9281" s="7" t="s">
        <v>24</v>
      </c>
      <c r="B9281" s="7" t="s">
        <v>103</v>
      </c>
      <c r="C9281" s="7" t="s">
        <v>1443</v>
      </c>
      <c r="D9281" s="7" t="n">
        <v>0</v>
      </c>
      <c r="E9281" s="7" t="n">
        <v>0</v>
      </c>
      <c r="F9281" s="7" t="n">
        <v>2</v>
      </c>
      <c r="G9281" s="7" t="n">
        <v>159.3</v>
      </c>
    </row>
    <row r="9282" customFormat="false" ht="15" hidden="false" customHeight="false" outlineLevel="0" collapsed="false">
      <c r="A9282" s="7" t="s">
        <v>24</v>
      </c>
      <c r="B9282" s="7" t="s">
        <v>103</v>
      </c>
      <c r="C9282" s="7" t="s">
        <v>1443</v>
      </c>
      <c r="D9282" s="7" t="n">
        <v>12</v>
      </c>
      <c r="E9282" s="7" t="n">
        <v>1132.68</v>
      </c>
      <c r="F9282" s="7" t="n">
        <v>0</v>
      </c>
      <c r="G9282" s="7" t="n">
        <v>0</v>
      </c>
    </row>
    <row r="9283" customFormat="false" ht="15" hidden="false" customHeight="false" outlineLevel="0" collapsed="false">
      <c r="A9283" s="7" t="s">
        <v>24</v>
      </c>
      <c r="B9283" s="7" t="s">
        <v>124</v>
      </c>
      <c r="C9283" s="7" t="s">
        <v>1449</v>
      </c>
      <c r="D9283" s="7" t="n">
        <v>2</v>
      </c>
      <c r="E9283" s="7" t="n">
        <v>56.6</v>
      </c>
      <c r="F9283" s="7" t="n">
        <v>0</v>
      </c>
      <c r="G9283" s="7" t="n">
        <v>0</v>
      </c>
    </row>
    <row r="9284" customFormat="false" ht="15" hidden="false" customHeight="false" outlineLevel="0" collapsed="false">
      <c r="A9284" s="7" t="s">
        <v>24</v>
      </c>
      <c r="B9284" s="7" t="s">
        <v>124</v>
      </c>
      <c r="C9284" s="7" t="s">
        <v>1449</v>
      </c>
      <c r="D9284" s="7" t="n">
        <v>304</v>
      </c>
      <c r="E9284" s="7" t="n">
        <v>8721.76</v>
      </c>
      <c r="F9284" s="7" t="n">
        <v>108</v>
      </c>
      <c r="G9284" s="7" t="n">
        <v>2323.89</v>
      </c>
    </row>
    <row r="9285" customFormat="false" ht="15" hidden="false" customHeight="false" outlineLevel="0" collapsed="false">
      <c r="A9285" s="7" t="s">
        <v>24</v>
      </c>
      <c r="B9285" s="7" t="s">
        <v>124</v>
      </c>
      <c r="C9285" s="7" t="s">
        <v>1449</v>
      </c>
      <c r="D9285" s="7" t="n">
        <v>4</v>
      </c>
      <c r="E9285" s="7" t="n">
        <v>0.04</v>
      </c>
      <c r="F9285" s="7" t="n">
        <v>0</v>
      </c>
      <c r="G9285" s="7" t="n">
        <v>0</v>
      </c>
    </row>
    <row r="9286" customFormat="false" ht="15" hidden="false" customHeight="false" outlineLevel="0" collapsed="false">
      <c r="A9286" s="7" t="s">
        <v>24</v>
      </c>
      <c r="B9286" s="7" t="s">
        <v>124</v>
      </c>
      <c r="C9286" s="7" t="s">
        <v>1449</v>
      </c>
      <c r="D9286" s="7" t="n">
        <v>1</v>
      </c>
      <c r="E9286" s="7" t="n">
        <v>0.01</v>
      </c>
      <c r="F9286" s="7" t="n">
        <v>0</v>
      </c>
      <c r="G9286" s="7" t="n">
        <v>0</v>
      </c>
    </row>
    <row r="9287" customFormat="false" ht="15" hidden="false" customHeight="false" outlineLevel="0" collapsed="false">
      <c r="A9287" s="7" t="s">
        <v>24</v>
      </c>
      <c r="B9287" s="7" t="s">
        <v>143</v>
      </c>
      <c r="C9287" s="7" t="s">
        <v>1450</v>
      </c>
      <c r="D9287" s="7" t="n">
        <v>9</v>
      </c>
      <c r="E9287" s="7" t="n">
        <v>280.8</v>
      </c>
      <c r="F9287" s="7" t="n">
        <v>0</v>
      </c>
      <c r="G9287" s="7" t="n">
        <v>0</v>
      </c>
    </row>
    <row r="9288" customFormat="false" ht="15" hidden="false" customHeight="false" outlineLevel="0" collapsed="false">
      <c r="A9288" s="7" t="s">
        <v>24</v>
      </c>
      <c r="B9288" s="7" t="s">
        <v>105</v>
      </c>
      <c r="C9288" s="7" t="s">
        <v>1453</v>
      </c>
      <c r="D9288" s="7" t="n">
        <v>0</v>
      </c>
      <c r="E9288" s="7" t="n">
        <v>0</v>
      </c>
      <c r="F9288" s="7" t="n">
        <v>1</v>
      </c>
      <c r="G9288" s="7" t="n">
        <v>0.01</v>
      </c>
    </row>
    <row r="9289" customFormat="false" ht="15" hidden="false" customHeight="false" outlineLevel="0" collapsed="false">
      <c r="A9289" s="7" t="s">
        <v>24</v>
      </c>
      <c r="B9289" s="7" t="s">
        <v>105</v>
      </c>
      <c r="C9289" s="7" t="s">
        <v>1453</v>
      </c>
      <c r="D9289" s="7" t="n">
        <v>1</v>
      </c>
      <c r="E9289" s="7" t="n">
        <v>24.23</v>
      </c>
      <c r="F9289" s="7" t="n">
        <v>0</v>
      </c>
      <c r="G9289" s="7" t="n">
        <v>0</v>
      </c>
    </row>
    <row r="9290" customFormat="false" ht="15" hidden="false" customHeight="false" outlineLevel="0" collapsed="false">
      <c r="A9290" s="7" t="s">
        <v>24</v>
      </c>
      <c r="B9290" s="7" t="s">
        <v>409</v>
      </c>
      <c r="C9290" s="7" t="s">
        <v>1455</v>
      </c>
      <c r="D9290" s="7" t="n">
        <v>1</v>
      </c>
      <c r="E9290" s="7" t="n">
        <v>0.01</v>
      </c>
      <c r="F9290" s="7" t="n">
        <v>0</v>
      </c>
      <c r="G9290" s="7" t="n">
        <v>0</v>
      </c>
    </row>
    <row r="9291" customFormat="false" ht="15" hidden="false" customHeight="false" outlineLevel="0" collapsed="false">
      <c r="A9291" s="7" t="s">
        <v>24</v>
      </c>
      <c r="B9291" s="7" t="s">
        <v>407</v>
      </c>
      <c r="C9291" s="7" t="s">
        <v>1458</v>
      </c>
      <c r="D9291" s="7" t="n">
        <v>1</v>
      </c>
      <c r="E9291" s="7" t="n">
        <v>0.01</v>
      </c>
      <c r="F9291" s="7" t="n">
        <v>0</v>
      </c>
      <c r="G9291" s="7" t="n">
        <v>0</v>
      </c>
    </row>
    <row r="9292" customFormat="false" ht="15" hidden="false" customHeight="false" outlineLevel="0" collapsed="false">
      <c r="A9292" s="7" t="s">
        <v>24</v>
      </c>
      <c r="B9292" s="7" t="s">
        <v>691</v>
      </c>
      <c r="C9292" s="7" t="s">
        <v>1498</v>
      </c>
      <c r="D9292" s="7" t="n">
        <v>3</v>
      </c>
      <c r="E9292" s="7" t="n">
        <v>96.75</v>
      </c>
      <c r="F9292" s="7" t="n">
        <v>0</v>
      </c>
      <c r="G9292" s="7" t="n">
        <v>0</v>
      </c>
    </row>
    <row r="9293" customFormat="false" ht="15" hidden="false" customHeight="false" outlineLevel="0" collapsed="false">
      <c r="A9293" s="7" t="s">
        <v>24</v>
      </c>
      <c r="B9293" s="7" t="s">
        <v>691</v>
      </c>
      <c r="C9293" s="7" t="s">
        <v>1498</v>
      </c>
      <c r="D9293" s="7" t="n">
        <v>1</v>
      </c>
      <c r="E9293" s="7" t="n">
        <v>24.6</v>
      </c>
      <c r="F9293" s="7" t="n">
        <v>0</v>
      </c>
      <c r="G9293" s="7" t="n">
        <v>0</v>
      </c>
    </row>
    <row r="9294" customFormat="false" ht="15" hidden="false" customHeight="false" outlineLevel="0" collapsed="false">
      <c r="A9294" s="7" t="s">
        <v>24</v>
      </c>
      <c r="B9294" s="7" t="s">
        <v>691</v>
      </c>
      <c r="C9294" s="7" t="s">
        <v>1498</v>
      </c>
      <c r="D9294" s="7" t="n">
        <v>13</v>
      </c>
      <c r="E9294" s="7" t="n">
        <v>390</v>
      </c>
      <c r="F9294" s="7" t="n">
        <v>5</v>
      </c>
      <c r="G9294" s="7" t="n">
        <v>150</v>
      </c>
    </row>
    <row r="9295" customFormat="false" ht="15" hidden="false" customHeight="false" outlineLevel="0" collapsed="false">
      <c r="A9295" s="7" t="s">
        <v>24</v>
      </c>
      <c r="B9295" s="7" t="s">
        <v>691</v>
      </c>
      <c r="C9295" s="7" t="s">
        <v>1498</v>
      </c>
      <c r="D9295" s="7" t="n">
        <v>4</v>
      </c>
      <c r="E9295" s="7" t="n">
        <v>101.68</v>
      </c>
      <c r="F9295" s="7" t="n">
        <v>0</v>
      </c>
      <c r="G9295" s="7" t="n">
        <v>0</v>
      </c>
    </row>
    <row r="9296" customFormat="false" ht="15" hidden="false" customHeight="false" outlineLevel="0" collapsed="false">
      <c r="A9296" s="7" t="s">
        <v>24</v>
      </c>
      <c r="B9296" s="7" t="s">
        <v>691</v>
      </c>
      <c r="C9296" s="7" t="s">
        <v>1498</v>
      </c>
      <c r="D9296" s="7" t="n">
        <v>1</v>
      </c>
      <c r="E9296" s="7" t="n">
        <v>30</v>
      </c>
      <c r="F9296" s="7" t="n">
        <v>0</v>
      </c>
      <c r="G9296" s="7" t="n">
        <v>0</v>
      </c>
    </row>
    <row r="9297" customFormat="false" ht="15" hidden="false" customHeight="false" outlineLevel="0" collapsed="false">
      <c r="A9297" s="7" t="s">
        <v>24</v>
      </c>
      <c r="B9297" s="7" t="s">
        <v>844</v>
      </c>
      <c r="C9297" s="7" t="s">
        <v>1542</v>
      </c>
      <c r="D9297" s="7" t="n">
        <v>1</v>
      </c>
      <c r="E9297" s="7" t="n">
        <v>42.29</v>
      </c>
      <c r="F9297" s="7" t="n">
        <v>0</v>
      </c>
      <c r="G9297" s="7" t="n">
        <v>0</v>
      </c>
    </row>
    <row r="9298" customFormat="false" ht="15" hidden="false" customHeight="false" outlineLevel="0" collapsed="false">
      <c r="A9298" s="7" t="s">
        <v>24</v>
      </c>
      <c r="B9298" s="7" t="s">
        <v>663</v>
      </c>
      <c r="C9298" s="7" t="s">
        <v>1524</v>
      </c>
      <c r="D9298" s="7" t="n">
        <v>0</v>
      </c>
      <c r="E9298" s="7" t="n">
        <v>0</v>
      </c>
      <c r="F9298" s="7" t="n">
        <v>2</v>
      </c>
      <c r="G9298" s="7" t="n">
        <v>0</v>
      </c>
    </row>
    <row r="9299" customFormat="false" ht="15" hidden="false" customHeight="false" outlineLevel="0" collapsed="false">
      <c r="A9299" s="7" t="s">
        <v>24</v>
      </c>
      <c r="B9299" s="7" t="s">
        <v>652</v>
      </c>
      <c r="C9299" s="7" t="s">
        <v>1526</v>
      </c>
      <c r="D9299" s="7" t="n">
        <v>0</v>
      </c>
      <c r="E9299" s="7" t="n">
        <v>0</v>
      </c>
      <c r="F9299" s="7" t="n">
        <v>2</v>
      </c>
      <c r="G9299" s="7" t="n">
        <v>0</v>
      </c>
    </row>
    <row r="9300" customFormat="false" ht="15" hidden="false" customHeight="false" outlineLevel="0" collapsed="false">
      <c r="A9300" s="7" t="s">
        <v>24</v>
      </c>
      <c r="B9300" s="7" t="s">
        <v>689</v>
      </c>
      <c r="C9300" s="7" t="s">
        <v>1509</v>
      </c>
      <c r="D9300" s="7" t="n">
        <v>2</v>
      </c>
      <c r="E9300" s="7" t="n">
        <v>593.13</v>
      </c>
      <c r="F9300" s="7" t="n">
        <v>0</v>
      </c>
      <c r="G9300" s="7" t="n">
        <v>0</v>
      </c>
    </row>
    <row r="9301" customFormat="false" ht="15" hidden="false" customHeight="false" outlineLevel="0" collapsed="false">
      <c r="A9301" s="7" t="s">
        <v>24</v>
      </c>
      <c r="B9301" s="7" t="s">
        <v>721</v>
      </c>
      <c r="C9301" s="7" t="s">
        <v>1509</v>
      </c>
      <c r="D9301" s="7" t="n">
        <v>0</v>
      </c>
      <c r="E9301" s="7" t="n">
        <v>0</v>
      </c>
      <c r="F9301" s="7" t="n">
        <v>1</v>
      </c>
      <c r="G9301" s="7" t="n">
        <v>296.57</v>
      </c>
    </row>
    <row r="9302" customFormat="false" ht="15" hidden="false" customHeight="false" outlineLevel="0" collapsed="false">
      <c r="A9302" s="7" t="s">
        <v>24</v>
      </c>
      <c r="B9302" s="7" t="s">
        <v>451</v>
      </c>
      <c r="C9302" s="7" t="s">
        <v>1467</v>
      </c>
      <c r="D9302" s="7" t="n">
        <v>1</v>
      </c>
      <c r="E9302" s="7" t="n">
        <v>0.01</v>
      </c>
      <c r="F9302" s="7" t="n">
        <v>0</v>
      </c>
      <c r="G9302" s="7" t="n">
        <v>0</v>
      </c>
    </row>
    <row r="9303" customFormat="false" ht="15" hidden="false" customHeight="false" outlineLevel="0" collapsed="false">
      <c r="A9303" s="7" t="s">
        <v>24</v>
      </c>
      <c r="B9303" s="7" t="s">
        <v>451</v>
      </c>
      <c r="C9303" s="7" t="s">
        <v>1467</v>
      </c>
      <c r="D9303" s="7" t="n">
        <v>1</v>
      </c>
      <c r="E9303" s="7" t="n">
        <v>0</v>
      </c>
      <c r="F9303" s="7" t="n">
        <v>0</v>
      </c>
      <c r="G9303" s="7" t="n">
        <v>0</v>
      </c>
    </row>
    <row r="9304" customFormat="false" ht="15" hidden="false" customHeight="false" outlineLevel="0" collapsed="false">
      <c r="A9304" s="7" t="s">
        <v>24</v>
      </c>
      <c r="B9304" s="7" t="s">
        <v>405</v>
      </c>
      <c r="C9304" s="7" t="s">
        <v>1467</v>
      </c>
      <c r="D9304" s="7" t="n">
        <v>0</v>
      </c>
      <c r="E9304" s="7" t="n">
        <v>0</v>
      </c>
      <c r="F9304" s="7" t="n">
        <v>1</v>
      </c>
      <c r="G9304" s="7" t="n">
        <v>0.01</v>
      </c>
    </row>
    <row r="9305" customFormat="false" ht="15" hidden="false" customHeight="false" outlineLevel="0" collapsed="false">
      <c r="A9305" s="7" t="s">
        <v>24</v>
      </c>
      <c r="B9305" s="7" t="s">
        <v>405</v>
      </c>
      <c r="C9305" s="7" t="s">
        <v>1467</v>
      </c>
      <c r="D9305" s="7" t="n">
        <v>2</v>
      </c>
      <c r="E9305" s="7" t="n">
        <v>206.12</v>
      </c>
      <c r="F9305" s="7" t="n">
        <v>0</v>
      </c>
      <c r="G9305" s="7" t="n">
        <v>0</v>
      </c>
    </row>
    <row r="9306" customFormat="false" ht="15" hidden="false" customHeight="false" outlineLevel="0" collapsed="false">
      <c r="A9306" s="7" t="s">
        <v>24</v>
      </c>
      <c r="B9306" s="7" t="s">
        <v>405</v>
      </c>
      <c r="C9306" s="7" t="s">
        <v>1467</v>
      </c>
      <c r="D9306" s="7" t="n">
        <v>1</v>
      </c>
      <c r="E9306" s="7" t="n">
        <v>100.79</v>
      </c>
      <c r="F9306" s="7" t="n">
        <v>0</v>
      </c>
      <c r="G9306" s="7" t="n">
        <v>0</v>
      </c>
    </row>
    <row r="9307" customFormat="false" ht="15" hidden="false" customHeight="false" outlineLevel="0" collapsed="false">
      <c r="A9307" s="7" t="s">
        <v>24</v>
      </c>
      <c r="B9307" s="7" t="s">
        <v>513</v>
      </c>
      <c r="C9307" s="7" t="s">
        <v>1467</v>
      </c>
      <c r="D9307" s="7" t="n">
        <v>2</v>
      </c>
      <c r="E9307" s="7" t="n">
        <v>206.12</v>
      </c>
      <c r="F9307" s="7" t="n">
        <v>0</v>
      </c>
      <c r="G9307" s="7" t="n">
        <v>0</v>
      </c>
    </row>
    <row r="9308" customFormat="false" ht="15" hidden="false" customHeight="false" outlineLevel="0" collapsed="false">
      <c r="A9308" s="7" t="s">
        <v>24</v>
      </c>
      <c r="B9308" s="7" t="s">
        <v>513</v>
      </c>
      <c r="C9308" s="7" t="s">
        <v>1467</v>
      </c>
      <c r="D9308" s="7" t="n">
        <v>1</v>
      </c>
      <c r="E9308" s="7" t="n">
        <v>0.01</v>
      </c>
      <c r="F9308" s="7" t="n">
        <v>0</v>
      </c>
      <c r="G9308" s="7" t="n">
        <v>0</v>
      </c>
    </row>
    <row r="9309" customFormat="false" ht="15" hidden="false" customHeight="false" outlineLevel="0" collapsed="false">
      <c r="A9309" s="7" t="s">
        <v>24</v>
      </c>
      <c r="B9309" s="7" t="s">
        <v>415</v>
      </c>
      <c r="C9309" s="7" t="s">
        <v>1467</v>
      </c>
      <c r="D9309" s="7" t="n">
        <v>1</v>
      </c>
      <c r="E9309" s="7" t="n">
        <v>103.06</v>
      </c>
      <c r="F9309" s="7" t="n">
        <v>0</v>
      </c>
      <c r="G9309" s="7" t="n">
        <v>0</v>
      </c>
    </row>
    <row r="9310" customFormat="false" ht="15" hidden="false" customHeight="false" outlineLevel="0" collapsed="false">
      <c r="A9310" s="7" t="s">
        <v>24</v>
      </c>
      <c r="B9310" s="7" t="s">
        <v>415</v>
      </c>
      <c r="C9310" s="7" t="s">
        <v>1467</v>
      </c>
      <c r="D9310" s="7" t="n">
        <v>1</v>
      </c>
      <c r="E9310" s="7" t="n">
        <v>0.01</v>
      </c>
      <c r="F9310" s="7" t="n">
        <v>0</v>
      </c>
      <c r="G9310" s="7" t="n">
        <v>0</v>
      </c>
    </row>
    <row r="9311" customFormat="false" ht="15" hidden="false" customHeight="false" outlineLevel="0" collapsed="false">
      <c r="A9311" s="7" t="s">
        <v>24</v>
      </c>
      <c r="B9311" s="7" t="s">
        <v>362</v>
      </c>
      <c r="C9311" s="7" t="s">
        <v>1468</v>
      </c>
      <c r="D9311" s="7" t="n">
        <v>1</v>
      </c>
      <c r="E9311" s="7" t="n">
        <v>103.06</v>
      </c>
      <c r="F9311" s="7" t="n">
        <v>0</v>
      </c>
      <c r="G9311" s="7" t="n">
        <v>0</v>
      </c>
    </row>
    <row r="9312" customFormat="false" ht="15" hidden="false" customHeight="false" outlineLevel="0" collapsed="false">
      <c r="A9312" s="7" t="s">
        <v>24</v>
      </c>
      <c r="B9312" s="7" t="s">
        <v>368</v>
      </c>
      <c r="C9312" s="7" t="s">
        <v>1470</v>
      </c>
      <c r="D9312" s="7" t="n">
        <v>1</v>
      </c>
      <c r="E9312" s="7" t="n">
        <v>1</v>
      </c>
      <c r="F9312" s="7" t="n">
        <v>0</v>
      </c>
      <c r="G9312" s="7" t="n">
        <v>0</v>
      </c>
    </row>
    <row r="9313" customFormat="false" ht="15" hidden="false" customHeight="false" outlineLevel="0" collapsed="false">
      <c r="A9313" s="7" t="s">
        <v>24</v>
      </c>
      <c r="B9313" s="7" t="s">
        <v>368</v>
      </c>
      <c r="C9313" s="7" t="s">
        <v>1470</v>
      </c>
      <c r="D9313" s="7" t="n">
        <v>1</v>
      </c>
      <c r="E9313" s="7" t="n">
        <v>103.06</v>
      </c>
      <c r="F9313" s="7" t="n">
        <v>0</v>
      </c>
      <c r="G9313" s="7" t="n">
        <v>0</v>
      </c>
    </row>
    <row r="9314" customFormat="false" ht="15" hidden="false" customHeight="false" outlineLevel="0" collapsed="false">
      <c r="A9314" s="7" t="s">
        <v>24</v>
      </c>
      <c r="B9314" s="7" t="s">
        <v>359</v>
      </c>
      <c r="C9314" s="7" t="s">
        <v>1471</v>
      </c>
      <c r="D9314" s="7" t="n">
        <v>1</v>
      </c>
      <c r="E9314" s="7" t="n">
        <v>193.68</v>
      </c>
      <c r="F9314" s="7" t="n">
        <v>0</v>
      </c>
      <c r="G9314" s="7" t="n">
        <v>0</v>
      </c>
    </row>
    <row r="9315" customFormat="false" ht="15" hidden="false" customHeight="false" outlineLevel="0" collapsed="false">
      <c r="A9315" s="7" t="s">
        <v>24</v>
      </c>
      <c r="B9315" s="7" t="s">
        <v>359</v>
      </c>
      <c r="C9315" s="7" t="s">
        <v>1471</v>
      </c>
      <c r="D9315" s="7" t="n">
        <v>1</v>
      </c>
      <c r="E9315" s="7" t="n">
        <v>189.03</v>
      </c>
      <c r="F9315" s="7" t="n">
        <v>0</v>
      </c>
      <c r="G9315" s="7" t="n">
        <v>0</v>
      </c>
    </row>
    <row r="9316" customFormat="false" ht="15" hidden="false" customHeight="false" outlineLevel="0" collapsed="false">
      <c r="A9316" s="7" t="s">
        <v>24</v>
      </c>
      <c r="B9316" s="7" t="s">
        <v>359</v>
      </c>
      <c r="C9316" s="7" t="s">
        <v>1471</v>
      </c>
      <c r="D9316" s="7" t="n">
        <v>1</v>
      </c>
      <c r="E9316" s="7" t="n">
        <v>0.01</v>
      </c>
      <c r="F9316" s="7" t="n">
        <v>0</v>
      </c>
      <c r="G9316" s="7" t="n">
        <v>0</v>
      </c>
    </row>
    <row r="9317" customFormat="false" ht="15" hidden="false" customHeight="false" outlineLevel="0" collapsed="false">
      <c r="A9317" s="7" t="s">
        <v>24</v>
      </c>
      <c r="B9317" s="7" t="s">
        <v>269</v>
      </c>
      <c r="C9317" s="7" t="s">
        <v>1472</v>
      </c>
      <c r="D9317" s="7" t="n">
        <v>0</v>
      </c>
      <c r="E9317" s="7" t="n">
        <v>0</v>
      </c>
      <c r="F9317" s="7" t="n">
        <v>1</v>
      </c>
      <c r="G9317" s="7" t="n">
        <v>0.01</v>
      </c>
    </row>
    <row r="9318" customFormat="false" ht="15" hidden="false" customHeight="false" outlineLevel="0" collapsed="false">
      <c r="A9318" s="7" t="s">
        <v>24</v>
      </c>
      <c r="B9318" s="7" t="s">
        <v>338</v>
      </c>
      <c r="C9318" s="7" t="s">
        <v>1472</v>
      </c>
      <c r="D9318" s="7" t="n">
        <v>2</v>
      </c>
      <c r="E9318" s="7" t="n">
        <v>0.02</v>
      </c>
      <c r="F9318" s="7" t="n">
        <v>0</v>
      </c>
      <c r="G9318" s="7" t="n">
        <v>0</v>
      </c>
    </row>
    <row r="9319" customFormat="false" ht="15" hidden="false" customHeight="false" outlineLevel="0" collapsed="false">
      <c r="A9319" s="7" t="s">
        <v>24</v>
      </c>
      <c r="B9319" s="7" t="s">
        <v>338</v>
      </c>
      <c r="C9319" s="7" t="s">
        <v>1472</v>
      </c>
      <c r="D9319" s="7" t="n">
        <v>1</v>
      </c>
      <c r="E9319" s="7" t="n">
        <v>182.73</v>
      </c>
      <c r="F9319" s="7" t="n">
        <v>0</v>
      </c>
      <c r="G9319" s="7" t="n">
        <v>0</v>
      </c>
    </row>
    <row r="9320" customFormat="false" ht="15" hidden="false" customHeight="false" outlineLevel="0" collapsed="false">
      <c r="A9320" s="7" t="s">
        <v>24</v>
      </c>
      <c r="B9320" s="7" t="s">
        <v>352</v>
      </c>
      <c r="C9320" s="7" t="s">
        <v>1472</v>
      </c>
      <c r="D9320" s="7" t="n">
        <v>3</v>
      </c>
      <c r="E9320" s="7" t="n">
        <v>562.29</v>
      </c>
      <c r="F9320" s="7" t="n">
        <v>0</v>
      </c>
      <c r="G9320" s="7" t="n">
        <v>0</v>
      </c>
    </row>
    <row r="9321" customFormat="false" ht="15" hidden="false" customHeight="false" outlineLevel="0" collapsed="false">
      <c r="A9321" s="7" t="s">
        <v>24</v>
      </c>
      <c r="B9321" s="7" t="s">
        <v>353</v>
      </c>
      <c r="C9321" s="7" t="s">
        <v>1473</v>
      </c>
      <c r="D9321" s="7" t="n">
        <v>1</v>
      </c>
      <c r="E9321" s="7" t="n">
        <v>103.06</v>
      </c>
      <c r="F9321" s="7" t="n">
        <v>0</v>
      </c>
      <c r="G9321" s="7" t="n">
        <v>0</v>
      </c>
    </row>
    <row r="9322" customFormat="false" ht="15" hidden="false" customHeight="false" outlineLevel="0" collapsed="false">
      <c r="A9322" s="7" t="s">
        <v>24</v>
      </c>
      <c r="B9322" s="7" t="s">
        <v>353</v>
      </c>
      <c r="C9322" s="7" t="s">
        <v>1473</v>
      </c>
      <c r="D9322" s="7" t="n">
        <v>1</v>
      </c>
      <c r="E9322" s="7" t="n">
        <v>0.01</v>
      </c>
      <c r="F9322" s="7" t="n">
        <v>0</v>
      </c>
      <c r="G9322" s="7" t="n">
        <v>0</v>
      </c>
    </row>
    <row r="9323" customFormat="false" ht="15" hidden="false" customHeight="false" outlineLevel="0" collapsed="false">
      <c r="A9323" s="7" t="s">
        <v>24</v>
      </c>
      <c r="B9323" s="7" t="s">
        <v>548</v>
      </c>
      <c r="C9323" s="7" t="s">
        <v>1474</v>
      </c>
      <c r="D9323" s="7" t="n">
        <v>2</v>
      </c>
      <c r="E9323" s="7" t="n">
        <v>206.12</v>
      </c>
      <c r="F9323" s="7" t="n">
        <v>0</v>
      </c>
      <c r="G9323" s="7" t="n">
        <v>0</v>
      </c>
    </row>
    <row r="9324" customFormat="false" ht="15" hidden="false" customHeight="false" outlineLevel="0" collapsed="false">
      <c r="A9324" s="7" t="s">
        <v>24</v>
      </c>
      <c r="B9324" s="7" t="s">
        <v>668</v>
      </c>
      <c r="C9324" s="7" t="s">
        <v>1515</v>
      </c>
      <c r="D9324" s="7" t="n">
        <v>0</v>
      </c>
      <c r="E9324" s="7" t="n">
        <v>0</v>
      </c>
      <c r="F9324" s="7" t="n">
        <v>1</v>
      </c>
      <c r="G9324" s="7" t="n">
        <v>0.01</v>
      </c>
    </row>
    <row r="9325" customFormat="false" ht="15" hidden="false" customHeight="false" outlineLevel="0" collapsed="false">
      <c r="A9325" s="7" t="s">
        <v>24</v>
      </c>
      <c r="B9325" s="7" t="s">
        <v>701</v>
      </c>
      <c r="C9325" s="7" t="s">
        <v>1499</v>
      </c>
      <c r="D9325" s="7" t="n">
        <v>1</v>
      </c>
      <c r="E9325" s="7" t="n">
        <v>281.17</v>
      </c>
      <c r="F9325" s="7" t="n">
        <v>1</v>
      </c>
      <c r="G9325" s="7" t="n">
        <v>196.82</v>
      </c>
    </row>
    <row r="9326" customFormat="false" ht="15" hidden="false" customHeight="false" outlineLevel="0" collapsed="false">
      <c r="A9326" s="7" t="s">
        <v>24</v>
      </c>
      <c r="B9326" s="7" t="s">
        <v>684</v>
      </c>
      <c r="C9326" s="7" t="s">
        <v>1499</v>
      </c>
      <c r="D9326" s="7" t="n">
        <v>1</v>
      </c>
      <c r="E9326" s="7" t="n">
        <v>281.17</v>
      </c>
      <c r="F9326" s="7" t="n">
        <v>0</v>
      </c>
      <c r="G9326" s="7" t="n">
        <v>0</v>
      </c>
    </row>
    <row r="9327" customFormat="false" ht="15" hidden="false" customHeight="false" outlineLevel="0" collapsed="false">
      <c r="A9327" s="7" t="s">
        <v>24</v>
      </c>
      <c r="B9327" s="7" t="s">
        <v>681</v>
      </c>
      <c r="C9327" s="7" t="s">
        <v>1499</v>
      </c>
      <c r="D9327" s="7" t="n">
        <v>3</v>
      </c>
      <c r="E9327" s="7" t="n">
        <v>843.51</v>
      </c>
      <c r="F9327" s="7" t="n">
        <v>0</v>
      </c>
      <c r="G9327" s="7" t="n">
        <v>0</v>
      </c>
    </row>
    <row r="9328" customFormat="false" ht="15" hidden="false" customHeight="false" outlineLevel="0" collapsed="false">
      <c r="A9328" s="7" t="s">
        <v>24</v>
      </c>
      <c r="B9328" s="7" t="s">
        <v>683</v>
      </c>
      <c r="C9328" s="7" t="s">
        <v>1499</v>
      </c>
      <c r="D9328" s="7" t="n">
        <v>1</v>
      </c>
      <c r="E9328" s="7" t="n">
        <v>254.23</v>
      </c>
      <c r="F9328" s="7" t="n">
        <v>0</v>
      </c>
      <c r="G9328" s="7" t="n">
        <v>0</v>
      </c>
    </row>
    <row r="9329" customFormat="false" ht="15" hidden="false" customHeight="false" outlineLevel="0" collapsed="false">
      <c r="A9329" s="7" t="s">
        <v>24</v>
      </c>
      <c r="B9329" s="7" t="s">
        <v>683</v>
      </c>
      <c r="C9329" s="7" t="s">
        <v>1499</v>
      </c>
      <c r="D9329" s="7" t="n">
        <v>6</v>
      </c>
      <c r="E9329" s="7" t="n">
        <v>1602.67</v>
      </c>
      <c r="F9329" s="7" t="n">
        <v>0</v>
      </c>
      <c r="G9329" s="7" t="n">
        <v>0</v>
      </c>
    </row>
    <row r="9330" customFormat="false" ht="15" hidden="false" customHeight="false" outlineLevel="0" collapsed="false">
      <c r="A9330" s="7" t="s">
        <v>24</v>
      </c>
      <c r="B9330" s="7" t="s">
        <v>683</v>
      </c>
      <c r="C9330" s="7" t="s">
        <v>1499</v>
      </c>
      <c r="D9330" s="7" t="n">
        <v>0</v>
      </c>
      <c r="E9330" s="7" t="n">
        <v>0</v>
      </c>
      <c r="F9330" s="7" t="n">
        <v>1</v>
      </c>
      <c r="G9330" s="7" t="n">
        <v>0.01</v>
      </c>
    </row>
    <row r="9331" customFormat="false" ht="15" hidden="false" customHeight="false" outlineLevel="0" collapsed="false">
      <c r="A9331" s="7" t="s">
        <v>24</v>
      </c>
      <c r="B9331" s="7" t="s">
        <v>664</v>
      </c>
      <c r="C9331" s="7" t="s">
        <v>1499</v>
      </c>
      <c r="D9331" s="7" t="n">
        <v>2</v>
      </c>
      <c r="E9331" s="7" t="n">
        <v>381.26</v>
      </c>
      <c r="F9331" s="7" t="n">
        <v>0</v>
      </c>
      <c r="G9331" s="7" t="n">
        <v>0</v>
      </c>
    </row>
    <row r="9332" customFormat="false" ht="15" hidden="false" customHeight="false" outlineLevel="0" collapsed="false">
      <c r="A9332" s="7" t="s">
        <v>24</v>
      </c>
      <c r="B9332" s="7" t="s">
        <v>664</v>
      </c>
      <c r="C9332" s="7" t="s">
        <v>1499</v>
      </c>
      <c r="D9332" s="7" t="n">
        <v>2</v>
      </c>
      <c r="E9332" s="7" t="n">
        <v>562.34</v>
      </c>
      <c r="F9332" s="7" t="n">
        <v>0</v>
      </c>
      <c r="G9332" s="7" t="n">
        <v>0</v>
      </c>
    </row>
    <row r="9333" customFormat="false" ht="15" hidden="false" customHeight="false" outlineLevel="0" collapsed="false">
      <c r="A9333" s="7" t="s">
        <v>24</v>
      </c>
      <c r="B9333" s="7" t="s">
        <v>702</v>
      </c>
      <c r="C9333" s="7" t="s">
        <v>1499</v>
      </c>
      <c r="D9333" s="7" t="n">
        <v>1</v>
      </c>
      <c r="E9333" s="7" t="n">
        <v>281.17</v>
      </c>
      <c r="F9333" s="7" t="n">
        <v>0</v>
      </c>
      <c r="G9333" s="7" t="n">
        <v>0</v>
      </c>
    </row>
    <row r="9334" customFormat="false" ht="15" hidden="false" customHeight="false" outlineLevel="0" collapsed="false">
      <c r="A9334" s="7" t="s">
        <v>24</v>
      </c>
      <c r="B9334" s="7" t="s">
        <v>702</v>
      </c>
      <c r="C9334" s="7" t="s">
        <v>1499</v>
      </c>
      <c r="D9334" s="7" t="n">
        <v>0</v>
      </c>
      <c r="E9334" s="7" t="n">
        <v>0</v>
      </c>
      <c r="F9334" s="7" t="n">
        <v>1</v>
      </c>
      <c r="G9334" s="7" t="n">
        <v>0.01</v>
      </c>
    </row>
    <row r="9335" customFormat="false" ht="15" hidden="false" customHeight="false" outlineLevel="0" collapsed="false">
      <c r="A9335" s="7" t="s">
        <v>24</v>
      </c>
      <c r="B9335" s="7" t="s">
        <v>920</v>
      </c>
      <c r="C9335" s="7" t="s">
        <v>1571</v>
      </c>
      <c r="D9335" s="7" t="n">
        <v>0</v>
      </c>
      <c r="E9335" s="7" t="n">
        <v>0</v>
      </c>
      <c r="F9335" s="7" t="n">
        <v>1</v>
      </c>
      <c r="G9335" s="7" t="n">
        <v>0.01</v>
      </c>
    </row>
    <row r="9336" customFormat="false" ht="15" hidden="false" customHeight="false" outlineLevel="0" collapsed="false">
      <c r="A9336" s="7" t="s">
        <v>24</v>
      </c>
      <c r="B9336" s="7" t="s">
        <v>922</v>
      </c>
      <c r="C9336" s="7" t="s">
        <v>1572</v>
      </c>
      <c r="D9336" s="7" t="n">
        <v>0</v>
      </c>
      <c r="E9336" s="7" t="n">
        <v>0</v>
      </c>
      <c r="F9336" s="7" t="n">
        <v>1</v>
      </c>
      <c r="G9336" s="7" t="n">
        <v>0.01</v>
      </c>
    </row>
    <row r="9337" customFormat="false" ht="15" hidden="false" customHeight="false" outlineLevel="0" collapsed="false">
      <c r="A9337" s="7" t="s">
        <v>24</v>
      </c>
      <c r="B9337" s="7" t="s">
        <v>646</v>
      </c>
      <c r="C9337" s="7" t="s">
        <v>1500</v>
      </c>
      <c r="D9337" s="7" t="n">
        <v>0</v>
      </c>
      <c r="E9337" s="7" t="n">
        <v>0</v>
      </c>
      <c r="F9337" s="7" t="n">
        <v>1</v>
      </c>
      <c r="G9337" s="7" t="n">
        <v>468.68</v>
      </c>
    </row>
    <row r="9338" customFormat="false" ht="15" hidden="false" customHeight="false" outlineLevel="0" collapsed="false">
      <c r="A9338" s="7" t="s">
        <v>24</v>
      </c>
      <c r="B9338" s="7" t="s">
        <v>884</v>
      </c>
      <c r="C9338" s="7" t="s">
        <v>1436</v>
      </c>
      <c r="D9338" s="7" t="n">
        <v>1</v>
      </c>
      <c r="E9338" s="7" t="n">
        <v>0.01</v>
      </c>
      <c r="F9338" s="7" t="n">
        <v>0</v>
      </c>
      <c r="G9338" s="7" t="n">
        <v>0</v>
      </c>
    </row>
    <row r="9339" customFormat="false" ht="15" hidden="false" customHeight="false" outlineLevel="0" collapsed="false">
      <c r="A9339" s="7" t="s">
        <v>24</v>
      </c>
      <c r="B9339" s="7" t="s">
        <v>884</v>
      </c>
      <c r="C9339" s="7" t="s">
        <v>1436</v>
      </c>
      <c r="D9339" s="7" t="n">
        <v>2</v>
      </c>
      <c r="E9339" s="7" t="n">
        <v>162.36</v>
      </c>
      <c r="F9339" s="7" t="n">
        <v>0</v>
      </c>
      <c r="G9339" s="7" t="n">
        <v>0</v>
      </c>
    </row>
    <row r="9340" customFormat="false" ht="15" hidden="false" customHeight="false" outlineLevel="0" collapsed="false">
      <c r="A9340" s="7" t="s">
        <v>24</v>
      </c>
      <c r="B9340" s="7" t="s">
        <v>909</v>
      </c>
      <c r="C9340" s="7" t="s">
        <v>1573</v>
      </c>
      <c r="D9340" s="7" t="n">
        <v>1</v>
      </c>
      <c r="E9340" s="7" t="n">
        <v>0.01</v>
      </c>
      <c r="F9340" s="7" t="n">
        <v>0</v>
      </c>
      <c r="G9340" s="7" t="n">
        <v>0</v>
      </c>
    </row>
    <row r="9341" customFormat="false" ht="15" hidden="false" customHeight="false" outlineLevel="0" collapsed="false">
      <c r="A9341" s="7" t="s">
        <v>24</v>
      </c>
      <c r="B9341" s="7" t="s">
        <v>868</v>
      </c>
      <c r="C9341" s="7" t="s">
        <v>1573</v>
      </c>
      <c r="D9341" s="7" t="n">
        <v>1</v>
      </c>
      <c r="E9341" s="7" t="n">
        <v>0.01</v>
      </c>
      <c r="F9341" s="7" t="n">
        <v>0</v>
      </c>
      <c r="G9341" s="7" t="n">
        <v>0</v>
      </c>
    </row>
    <row r="9342" customFormat="false" ht="15" hidden="false" customHeight="false" outlineLevel="0" collapsed="false">
      <c r="A9342" s="7" t="s">
        <v>24</v>
      </c>
      <c r="B9342" s="7" t="s">
        <v>868</v>
      </c>
      <c r="C9342" s="7" t="s">
        <v>1573</v>
      </c>
      <c r="D9342" s="7" t="n">
        <v>5</v>
      </c>
      <c r="E9342" s="7" t="n">
        <v>218.45</v>
      </c>
      <c r="F9342" s="7" t="n">
        <v>0</v>
      </c>
      <c r="G9342" s="7" t="n">
        <v>0</v>
      </c>
    </row>
    <row r="9343" customFormat="false" ht="15" hidden="false" customHeight="false" outlineLevel="0" collapsed="false">
      <c r="A9343" s="7" t="s">
        <v>24</v>
      </c>
      <c r="B9343" s="7" t="s">
        <v>907</v>
      </c>
      <c r="C9343" s="7" t="s">
        <v>1574</v>
      </c>
      <c r="D9343" s="7" t="n">
        <v>1</v>
      </c>
      <c r="E9343" s="7" t="n">
        <v>62.43</v>
      </c>
      <c r="F9343" s="7" t="n">
        <v>0</v>
      </c>
      <c r="G9343" s="7" t="n">
        <v>0</v>
      </c>
    </row>
    <row r="9344" customFormat="false" ht="15" hidden="false" customHeight="false" outlineLevel="0" collapsed="false">
      <c r="A9344" s="7" t="s">
        <v>24</v>
      </c>
      <c r="B9344" s="7" t="s">
        <v>905</v>
      </c>
      <c r="C9344" s="7" t="s">
        <v>1574</v>
      </c>
      <c r="D9344" s="7" t="n">
        <v>1</v>
      </c>
      <c r="E9344" s="7" t="n">
        <v>62.43</v>
      </c>
      <c r="F9344" s="7" t="n">
        <v>0</v>
      </c>
      <c r="G9344" s="7" t="n">
        <v>0</v>
      </c>
    </row>
    <row r="9345" customFormat="false" ht="15" hidden="false" customHeight="false" outlineLevel="0" collapsed="false">
      <c r="A9345" s="7" t="s">
        <v>24</v>
      </c>
      <c r="B9345" s="7" t="s">
        <v>910</v>
      </c>
      <c r="C9345" s="7" t="s">
        <v>1574</v>
      </c>
      <c r="D9345" s="7" t="n">
        <v>-1</v>
      </c>
      <c r="E9345" s="7" t="n">
        <v>-55.3</v>
      </c>
      <c r="F9345" s="7" t="n">
        <v>0</v>
      </c>
      <c r="G9345" s="7" t="n">
        <v>0</v>
      </c>
    </row>
    <row r="9346" customFormat="false" ht="15" hidden="false" customHeight="false" outlineLevel="0" collapsed="false">
      <c r="A9346" s="7" t="s">
        <v>24</v>
      </c>
      <c r="B9346" s="7" t="s">
        <v>910</v>
      </c>
      <c r="C9346" s="7" t="s">
        <v>1574</v>
      </c>
      <c r="D9346" s="7" t="n">
        <v>1</v>
      </c>
      <c r="E9346" s="7" t="n">
        <v>0.01</v>
      </c>
      <c r="F9346" s="7" t="n">
        <v>1</v>
      </c>
      <c r="G9346" s="7" t="n">
        <v>0.01</v>
      </c>
    </row>
    <row r="9347" customFormat="false" ht="15" hidden="false" customHeight="false" outlineLevel="0" collapsed="false">
      <c r="A9347" s="7" t="s">
        <v>24</v>
      </c>
      <c r="B9347" s="7" t="s">
        <v>910</v>
      </c>
      <c r="C9347" s="7" t="s">
        <v>1574</v>
      </c>
      <c r="D9347" s="7" t="n">
        <v>2</v>
      </c>
      <c r="E9347" s="7" t="n">
        <v>112.36</v>
      </c>
      <c r="F9347" s="7" t="n">
        <v>0</v>
      </c>
      <c r="G9347" s="7" t="n">
        <v>0</v>
      </c>
    </row>
    <row r="9348" customFormat="false" ht="15" hidden="false" customHeight="false" outlineLevel="0" collapsed="false">
      <c r="A9348" s="7" t="s">
        <v>24</v>
      </c>
      <c r="B9348" s="7" t="s">
        <v>889</v>
      </c>
      <c r="C9348" s="7" t="s">
        <v>1439</v>
      </c>
      <c r="D9348" s="7" t="n">
        <v>1</v>
      </c>
      <c r="E9348" s="7" t="n">
        <v>0.01</v>
      </c>
      <c r="F9348" s="7" t="n">
        <v>1</v>
      </c>
      <c r="G9348" s="7" t="n">
        <v>0.01</v>
      </c>
    </row>
    <row r="9349" customFormat="false" ht="15" hidden="false" customHeight="false" outlineLevel="0" collapsed="false">
      <c r="A9349" s="7" t="s">
        <v>24</v>
      </c>
      <c r="B9349" s="7" t="s">
        <v>889</v>
      </c>
      <c r="C9349" s="7" t="s">
        <v>1439</v>
      </c>
      <c r="D9349" s="7" t="n">
        <v>3</v>
      </c>
      <c r="E9349" s="7" t="n">
        <v>140.43</v>
      </c>
      <c r="F9349" s="7" t="n">
        <v>0</v>
      </c>
      <c r="G9349" s="7" t="n">
        <v>0</v>
      </c>
    </row>
    <row r="9350" customFormat="false" ht="15" hidden="false" customHeight="false" outlineLevel="0" collapsed="false">
      <c r="A9350" s="7" t="s">
        <v>24</v>
      </c>
      <c r="B9350" s="7" t="s">
        <v>924</v>
      </c>
      <c r="C9350" s="7" t="s">
        <v>1575</v>
      </c>
      <c r="D9350" s="7" t="n">
        <v>1</v>
      </c>
      <c r="E9350" s="7" t="n">
        <v>0.01</v>
      </c>
      <c r="F9350" s="7" t="n">
        <v>0</v>
      </c>
      <c r="G9350" s="7" t="n">
        <v>0</v>
      </c>
    </row>
    <row r="9351" customFormat="false" ht="15" hidden="false" customHeight="false" outlineLevel="0" collapsed="false">
      <c r="A9351" s="7" t="s">
        <v>24</v>
      </c>
      <c r="B9351" s="7" t="s">
        <v>894</v>
      </c>
      <c r="C9351" s="7" t="s">
        <v>1575</v>
      </c>
      <c r="D9351" s="7" t="n">
        <v>2</v>
      </c>
      <c r="E9351" s="7" t="n">
        <v>0.02</v>
      </c>
      <c r="F9351" s="7" t="n">
        <v>1</v>
      </c>
      <c r="G9351" s="7" t="n">
        <v>0.01</v>
      </c>
    </row>
    <row r="9352" customFormat="false" ht="15" hidden="false" customHeight="false" outlineLevel="0" collapsed="false">
      <c r="A9352" s="7" t="s">
        <v>24</v>
      </c>
      <c r="B9352" s="7" t="s">
        <v>894</v>
      </c>
      <c r="C9352" s="7" t="s">
        <v>1575</v>
      </c>
      <c r="D9352" s="7" t="n">
        <v>2</v>
      </c>
      <c r="E9352" s="7" t="n">
        <v>249.86</v>
      </c>
      <c r="F9352" s="7" t="n">
        <v>0</v>
      </c>
      <c r="G9352" s="7" t="n">
        <v>0</v>
      </c>
    </row>
    <row r="9353" customFormat="false" ht="15" hidden="false" customHeight="false" outlineLevel="0" collapsed="false">
      <c r="A9353" s="7" t="s">
        <v>24</v>
      </c>
      <c r="B9353" s="7" t="s">
        <v>771</v>
      </c>
      <c r="C9353" s="7" t="s">
        <v>1551</v>
      </c>
      <c r="D9353" s="7" t="n">
        <v>1</v>
      </c>
      <c r="E9353" s="7" t="n">
        <v>0.01</v>
      </c>
      <c r="F9353" s="7" t="n">
        <v>0</v>
      </c>
      <c r="G9353" s="7" t="n">
        <v>0</v>
      </c>
    </row>
    <row r="9354" customFormat="false" ht="15" hidden="false" customHeight="false" outlineLevel="0" collapsed="false">
      <c r="A9354" s="7" t="s">
        <v>24</v>
      </c>
      <c r="B9354" s="7" t="s">
        <v>771</v>
      </c>
      <c r="C9354" s="7" t="s">
        <v>1551</v>
      </c>
      <c r="D9354" s="7" t="n">
        <v>2</v>
      </c>
      <c r="E9354" s="7" t="n">
        <v>441.1</v>
      </c>
      <c r="F9354" s="7" t="n">
        <v>0</v>
      </c>
      <c r="G9354" s="7" t="n">
        <v>0</v>
      </c>
    </row>
    <row r="9355" customFormat="false" ht="15" hidden="false" customHeight="false" outlineLevel="0" collapsed="false">
      <c r="A9355" s="7" t="s">
        <v>24</v>
      </c>
      <c r="B9355" s="7" t="s">
        <v>908</v>
      </c>
      <c r="C9355" s="7" t="s">
        <v>1393</v>
      </c>
      <c r="D9355" s="7" t="n">
        <v>1</v>
      </c>
      <c r="E9355" s="7" t="n">
        <v>50.56</v>
      </c>
      <c r="F9355" s="7" t="n">
        <v>0</v>
      </c>
      <c r="G9355" s="7" t="n">
        <v>0</v>
      </c>
    </row>
    <row r="9356" customFormat="false" ht="15" hidden="false" customHeight="false" outlineLevel="0" collapsed="false">
      <c r="A9356" s="7" t="s">
        <v>24</v>
      </c>
      <c r="B9356" s="7" t="s">
        <v>908</v>
      </c>
      <c r="C9356" s="7" t="s">
        <v>1393</v>
      </c>
      <c r="D9356" s="7" t="n">
        <v>1</v>
      </c>
      <c r="E9356" s="7" t="n">
        <v>0.01</v>
      </c>
      <c r="F9356" s="7" t="n">
        <v>0</v>
      </c>
      <c r="G9356" s="7" t="n">
        <v>0</v>
      </c>
    </row>
    <row r="9357" customFormat="false" ht="15" hidden="false" customHeight="false" outlineLevel="0" collapsed="false">
      <c r="A9357" s="7" t="s">
        <v>24</v>
      </c>
      <c r="B9357" s="7" t="s">
        <v>899</v>
      </c>
      <c r="C9357" s="7" t="s">
        <v>1429</v>
      </c>
      <c r="D9357" s="7" t="n">
        <v>1</v>
      </c>
      <c r="E9357" s="7" t="n">
        <v>0.01</v>
      </c>
      <c r="F9357" s="7" t="n">
        <v>0</v>
      </c>
      <c r="G9357" s="7" t="n">
        <v>0</v>
      </c>
    </row>
    <row r="9358" customFormat="false" ht="15" hidden="false" customHeight="false" outlineLevel="0" collapsed="false">
      <c r="A9358" s="7" t="s">
        <v>24</v>
      </c>
      <c r="B9358" s="7" t="s">
        <v>899</v>
      </c>
      <c r="C9358" s="7" t="s">
        <v>1429</v>
      </c>
      <c r="D9358" s="7" t="n">
        <v>2</v>
      </c>
      <c r="E9358" s="7" t="n">
        <v>94.86</v>
      </c>
      <c r="F9358" s="7" t="n">
        <v>0</v>
      </c>
      <c r="G9358" s="7" t="n">
        <v>0</v>
      </c>
    </row>
    <row r="9359" customFormat="false" ht="15" hidden="false" customHeight="false" outlineLevel="0" collapsed="false">
      <c r="A9359" s="7" t="s">
        <v>24</v>
      </c>
      <c r="B9359" s="7" t="s">
        <v>897</v>
      </c>
      <c r="C9359" s="7" t="s">
        <v>1535</v>
      </c>
      <c r="D9359" s="7" t="n">
        <v>0</v>
      </c>
      <c r="E9359" s="7" t="n">
        <v>0</v>
      </c>
      <c r="F9359" s="7" t="n">
        <v>1</v>
      </c>
      <c r="G9359" s="7" t="n">
        <v>111.04</v>
      </c>
    </row>
    <row r="9360" customFormat="false" ht="15" hidden="false" customHeight="false" outlineLevel="0" collapsed="false">
      <c r="A9360" s="7" t="s">
        <v>24</v>
      </c>
      <c r="B9360" s="7" t="s">
        <v>925</v>
      </c>
      <c r="C9360" s="7" t="s">
        <v>1576</v>
      </c>
      <c r="D9360" s="7" t="n">
        <v>0</v>
      </c>
      <c r="E9360" s="7" t="n">
        <v>0</v>
      </c>
      <c r="F9360" s="7" t="n">
        <v>1</v>
      </c>
      <c r="G9360" s="7" t="n">
        <v>0.01</v>
      </c>
    </row>
    <row r="9361" customFormat="false" ht="15" hidden="false" customHeight="false" outlineLevel="0" collapsed="false">
      <c r="A9361" s="7" t="s">
        <v>24</v>
      </c>
      <c r="B9361" s="7" t="s">
        <v>85</v>
      </c>
      <c r="C9361" s="7" t="s">
        <v>1479</v>
      </c>
      <c r="D9361" s="7" t="n">
        <v>3</v>
      </c>
      <c r="E9361" s="7" t="n">
        <v>187.29</v>
      </c>
      <c r="F9361" s="7" t="n">
        <v>0</v>
      </c>
      <c r="G9361" s="7" t="n">
        <v>0</v>
      </c>
    </row>
    <row r="9362" customFormat="false" ht="15" hidden="false" customHeight="false" outlineLevel="0" collapsed="false">
      <c r="A9362" s="7" t="s">
        <v>24</v>
      </c>
      <c r="B9362" s="7" t="s">
        <v>85</v>
      </c>
      <c r="C9362" s="7" t="s">
        <v>1479</v>
      </c>
      <c r="D9362" s="7" t="n">
        <v>0</v>
      </c>
      <c r="E9362" s="7" t="n">
        <v>0</v>
      </c>
      <c r="F9362" s="7" t="n">
        <v>1</v>
      </c>
      <c r="G9362" s="7" t="n">
        <v>0.01</v>
      </c>
    </row>
    <row r="9363" customFormat="false" ht="15" hidden="false" customHeight="false" outlineLevel="0" collapsed="false">
      <c r="A9363" s="7" t="s">
        <v>24</v>
      </c>
      <c r="B9363" s="7" t="s">
        <v>215</v>
      </c>
      <c r="C9363" s="7" t="s">
        <v>1480</v>
      </c>
      <c r="D9363" s="7" t="n">
        <v>1</v>
      </c>
      <c r="E9363" s="7" t="n">
        <v>62.43</v>
      </c>
      <c r="F9363" s="7" t="n">
        <v>0</v>
      </c>
      <c r="G9363" s="7" t="n">
        <v>0</v>
      </c>
    </row>
    <row r="9364" customFormat="false" ht="15" hidden="false" customHeight="false" outlineLevel="0" collapsed="false">
      <c r="A9364" s="7" t="s">
        <v>24</v>
      </c>
      <c r="B9364" s="7" t="s">
        <v>84</v>
      </c>
      <c r="C9364" s="7" t="s">
        <v>1479</v>
      </c>
      <c r="D9364" s="7" t="n">
        <v>3</v>
      </c>
      <c r="E9364" s="7" t="n">
        <v>187.29</v>
      </c>
      <c r="F9364" s="7" t="n">
        <v>0</v>
      </c>
      <c r="G9364" s="7" t="n">
        <v>0</v>
      </c>
    </row>
    <row r="9365" customFormat="false" ht="15" hidden="false" customHeight="false" outlineLevel="0" collapsed="false">
      <c r="A9365" s="7" t="s">
        <v>24</v>
      </c>
      <c r="B9365" s="7" t="s">
        <v>921</v>
      </c>
      <c r="C9365" s="7" t="s">
        <v>1577</v>
      </c>
      <c r="D9365" s="7" t="n">
        <v>0</v>
      </c>
      <c r="E9365" s="7" t="n">
        <v>0</v>
      </c>
      <c r="F9365" s="7" t="n">
        <v>1</v>
      </c>
      <c r="G9365" s="7" t="n">
        <v>0.01</v>
      </c>
    </row>
    <row r="9366" customFormat="false" ht="15" hidden="false" customHeight="false" outlineLevel="0" collapsed="false">
      <c r="A9366" s="7" t="s">
        <v>24</v>
      </c>
      <c r="B9366" s="7" t="s">
        <v>817</v>
      </c>
      <c r="C9366" s="7" t="s">
        <v>1516</v>
      </c>
      <c r="D9366" s="7" t="n">
        <v>2</v>
      </c>
      <c r="E9366" s="7" t="n">
        <v>227.36</v>
      </c>
      <c r="F9366" s="7" t="n">
        <v>0</v>
      </c>
      <c r="G9366" s="7" t="n">
        <v>0</v>
      </c>
    </row>
    <row r="9367" customFormat="false" ht="15" hidden="false" customHeight="false" outlineLevel="0" collapsed="false">
      <c r="A9367" s="7" t="s">
        <v>24</v>
      </c>
      <c r="B9367" s="7" t="s">
        <v>817</v>
      </c>
      <c r="C9367" s="7" t="s">
        <v>1516</v>
      </c>
      <c r="D9367" s="7" t="n">
        <v>0</v>
      </c>
      <c r="E9367" s="7" t="n">
        <v>0</v>
      </c>
      <c r="F9367" s="7" t="n">
        <v>1</v>
      </c>
      <c r="G9367" s="7" t="n">
        <v>0.01</v>
      </c>
    </row>
    <row r="9368" customFormat="false" ht="15" hidden="false" customHeight="false" outlineLevel="0" collapsed="false">
      <c r="A9368" s="7" t="s">
        <v>24</v>
      </c>
      <c r="B9368" s="7" t="s">
        <v>918</v>
      </c>
      <c r="C9368" s="7" t="s">
        <v>1578</v>
      </c>
      <c r="D9368" s="7" t="n">
        <v>0</v>
      </c>
      <c r="E9368" s="7" t="n">
        <v>0</v>
      </c>
      <c r="F9368" s="7" t="n">
        <v>1</v>
      </c>
      <c r="G9368" s="7" t="n">
        <v>0.01</v>
      </c>
    </row>
    <row r="9369" customFormat="false" ht="15" hidden="false" customHeight="false" outlineLevel="0" collapsed="false">
      <c r="A9369" s="7" t="s">
        <v>24</v>
      </c>
      <c r="B9369" s="7" t="s">
        <v>818</v>
      </c>
      <c r="C9369" s="7" t="s">
        <v>1527</v>
      </c>
      <c r="D9369" s="7" t="n">
        <v>1</v>
      </c>
      <c r="E9369" s="7" t="n">
        <v>77.07</v>
      </c>
      <c r="F9369" s="7" t="n">
        <v>0</v>
      </c>
      <c r="G9369" s="7" t="n">
        <v>0</v>
      </c>
    </row>
    <row r="9370" customFormat="false" ht="15" hidden="false" customHeight="false" outlineLevel="0" collapsed="false">
      <c r="A9370" s="7" t="s">
        <v>24</v>
      </c>
      <c r="B9370" s="7" t="s">
        <v>492</v>
      </c>
      <c r="C9370" s="7" t="s">
        <v>1490</v>
      </c>
      <c r="D9370" s="7" t="n">
        <v>1</v>
      </c>
      <c r="E9370" s="7" t="n">
        <v>85.54</v>
      </c>
      <c r="F9370" s="7" t="n">
        <v>0</v>
      </c>
      <c r="G9370" s="7" t="n">
        <v>0</v>
      </c>
    </row>
    <row r="9371" customFormat="false" ht="15" hidden="false" customHeight="false" outlineLevel="0" collapsed="false">
      <c r="A9371" s="7" t="s">
        <v>24</v>
      </c>
      <c r="B9371" s="7" t="s">
        <v>599</v>
      </c>
      <c r="C9371" s="7" t="s">
        <v>1490</v>
      </c>
      <c r="D9371" s="7" t="n">
        <v>1</v>
      </c>
      <c r="E9371" s="7" t="n">
        <v>85.54</v>
      </c>
      <c r="F9371" s="7" t="n">
        <v>0</v>
      </c>
      <c r="G9371" s="7" t="n">
        <v>0</v>
      </c>
    </row>
    <row r="9372" customFormat="false" ht="15" hidden="false" customHeight="false" outlineLevel="0" collapsed="false">
      <c r="A9372" s="7" t="s">
        <v>24</v>
      </c>
      <c r="B9372" s="7" t="s">
        <v>885</v>
      </c>
      <c r="C9372" s="7" t="s">
        <v>1490</v>
      </c>
      <c r="D9372" s="7" t="n">
        <v>0</v>
      </c>
      <c r="E9372" s="7" t="n">
        <v>0</v>
      </c>
      <c r="F9372" s="7" t="n">
        <v>1</v>
      </c>
      <c r="G9372" s="7" t="n">
        <v>130</v>
      </c>
    </row>
    <row r="9373" customFormat="false" ht="15" hidden="false" customHeight="false" outlineLevel="0" collapsed="false">
      <c r="A9373" s="7" t="s">
        <v>24</v>
      </c>
      <c r="B9373" s="7" t="s">
        <v>235</v>
      </c>
      <c r="C9373" s="7" t="s">
        <v>1269</v>
      </c>
      <c r="D9373" s="7" t="n">
        <v>0</v>
      </c>
      <c r="E9373" s="7" t="n">
        <v>0</v>
      </c>
      <c r="F9373" s="7" t="n">
        <v>1</v>
      </c>
      <c r="G9373" s="7" t="n">
        <v>148.25</v>
      </c>
    </row>
    <row r="9374" customFormat="false" ht="15" hidden="false" customHeight="false" outlineLevel="0" collapsed="false">
      <c r="A9374" s="7" t="s">
        <v>24</v>
      </c>
      <c r="B9374" s="7" t="s">
        <v>866</v>
      </c>
      <c r="C9374" s="7" t="s">
        <v>1579</v>
      </c>
      <c r="D9374" s="7" t="n">
        <v>3</v>
      </c>
      <c r="E9374" s="7" t="n">
        <v>880.76</v>
      </c>
      <c r="F9374" s="7" t="n">
        <v>0</v>
      </c>
      <c r="G9374" s="7" t="n">
        <v>0</v>
      </c>
    </row>
    <row r="9375" customFormat="false" ht="15" hidden="false" customHeight="false" outlineLevel="0" collapsed="false">
      <c r="A9375" s="7" t="s">
        <v>24</v>
      </c>
      <c r="B9375" s="7" t="s">
        <v>661</v>
      </c>
      <c r="C9375" s="7" t="s">
        <v>1279</v>
      </c>
      <c r="D9375" s="7" t="n">
        <v>1</v>
      </c>
      <c r="E9375" s="7" t="n">
        <v>210.53</v>
      </c>
      <c r="F9375" s="7" t="n">
        <v>0</v>
      </c>
      <c r="G9375" s="7" t="n">
        <v>0</v>
      </c>
    </row>
    <row r="9376" customFormat="false" ht="15" hidden="false" customHeight="false" outlineLevel="0" collapsed="false">
      <c r="A9376" s="7" t="s">
        <v>24</v>
      </c>
      <c r="B9376" s="7" t="s">
        <v>532</v>
      </c>
      <c r="C9376" s="7" t="s">
        <v>1282</v>
      </c>
      <c r="D9376" s="7" t="n">
        <v>0</v>
      </c>
      <c r="E9376" s="7" t="n">
        <v>0</v>
      </c>
      <c r="F9376" s="7" t="n">
        <v>1</v>
      </c>
      <c r="G9376" s="7" t="n">
        <v>251.47</v>
      </c>
    </row>
    <row r="9377" customFormat="false" ht="15" hidden="false" customHeight="false" outlineLevel="0" collapsed="false">
      <c r="A9377" s="7" t="s">
        <v>24</v>
      </c>
      <c r="B9377" s="7" t="s">
        <v>676</v>
      </c>
      <c r="C9377" s="7" t="s">
        <v>1493</v>
      </c>
      <c r="D9377" s="7" t="n">
        <v>0</v>
      </c>
      <c r="E9377" s="7" t="n">
        <v>0</v>
      </c>
      <c r="F9377" s="7" t="n">
        <v>1</v>
      </c>
      <c r="G9377" s="7" t="n">
        <v>148.24</v>
      </c>
    </row>
    <row r="9378" customFormat="false" ht="15" hidden="false" customHeight="false" outlineLevel="0" collapsed="false">
      <c r="A9378" s="7" t="s">
        <v>24</v>
      </c>
      <c r="B9378" s="7" t="s">
        <v>393</v>
      </c>
      <c r="C9378" s="7" t="s">
        <v>1297</v>
      </c>
      <c r="D9378" s="7" t="n">
        <v>0</v>
      </c>
      <c r="E9378" s="7" t="n">
        <v>0</v>
      </c>
      <c r="F9378" s="7" t="n">
        <v>1</v>
      </c>
      <c r="G9378" s="7" t="n">
        <v>24.26</v>
      </c>
    </row>
    <row r="9379" customFormat="false" ht="15" hidden="false" customHeight="false" outlineLevel="0" collapsed="false">
      <c r="A9379" s="7" t="s">
        <v>24</v>
      </c>
      <c r="B9379" s="7" t="s">
        <v>132</v>
      </c>
      <c r="C9379" s="7" t="s">
        <v>1322</v>
      </c>
      <c r="D9379" s="7" t="n">
        <v>1</v>
      </c>
      <c r="E9379" s="7" t="n">
        <v>23.66</v>
      </c>
      <c r="F9379" s="7" t="n">
        <v>0</v>
      </c>
      <c r="G9379" s="7" t="n">
        <v>0</v>
      </c>
    </row>
    <row r="9380" customFormat="false" ht="15" hidden="false" customHeight="false" outlineLevel="0" collapsed="false">
      <c r="A9380" s="7" t="s">
        <v>24</v>
      </c>
      <c r="B9380" s="7" t="s">
        <v>282</v>
      </c>
      <c r="C9380" s="7" t="s">
        <v>1324</v>
      </c>
      <c r="D9380" s="7" t="n">
        <v>1</v>
      </c>
      <c r="E9380" s="7" t="n">
        <v>30.2</v>
      </c>
      <c r="F9380" s="7" t="n">
        <v>0</v>
      </c>
      <c r="G9380" s="7" t="n">
        <v>0</v>
      </c>
    </row>
    <row r="9381" customFormat="false" ht="15" hidden="false" customHeight="false" outlineLevel="0" collapsed="false">
      <c r="A9381" s="7" t="s">
        <v>24</v>
      </c>
      <c r="B9381" s="7" t="s">
        <v>168</v>
      </c>
      <c r="C9381" s="7" t="s">
        <v>1326</v>
      </c>
      <c r="D9381" s="7" t="n">
        <v>1</v>
      </c>
      <c r="E9381" s="7" t="n">
        <v>24.86</v>
      </c>
      <c r="F9381" s="7" t="n">
        <v>0</v>
      </c>
      <c r="G9381" s="7" t="n">
        <v>0</v>
      </c>
    </row>
    <row r="9382" customFormat="false" ht="15" hidden="false" customHeight="false" outlineLevel="0" collapsed="false">
      <c r="A9382" s="7" t="s">
        <v>24</v>
      </c>
      <c r="B9382" s="7" t="s">
        <v>662</v>
      </c>
      <c r="C9382" s="7" t="s">
        <v>1522</v>
      </c>
      <c r="D9382" s="7" t="n">
        <v>0</v>
      </c>
      <c r="E9382" s="7" t="n">
        <v>0</v>
      </c>
      <c r="F9382" s="7" t="n">
        <v>1</v>
      </c>
      <c r="G9382" s="7" t="n">
        <v>190.63</v>
      </c>
    </row>
    <row r="9383" customFormat="false" ht="15" hidden="false" customHeight="false" outlineLevel="0" collapsed="false">
      <c r="A9383" s="7" t="s">
        <v>24</v>
      </c>
      <c r="B9383" s="7" t="s">
        <v>90</v>
      </c>
      <c r="C9383" s="7" t="s">
        <v>1367</v>
      </c>
      <c r="D9383" s="7" t="n">
        <v>0</v>
      </c>
      <c r="E9383" s="7" t="n">
        <v>0</v>
      </c>
      <c r="F9383" s="7" t="n">
        <v>1</v>
      </c>
      <c r="G9383" s="7" t="n">
        <v>107.16</v>
      </c>
    </row>
    <row r="9384" customFormat="false" ht="15" hidden="false" customHeight="false" outlineLevel="0" collapsed="false">
      <c r="A9384" s="7" t="s">
        <v>24</v>
      </c>
      <c r="B9384" s="7" t="s">
        <v>358</v>
      </c>
      <c r="C9384" s="7" t="s">
        <v>1373</v>
      </c>
      <c r="D9384" s="7" t="n">
        <v>5</v>
      </c>
      <c r="E9384" s="7" t="n">
        <v>222.14</v>
      </c>
      <c r="F9384" s="7" t="n">
        <v>10</v>
      </c>
      <c r="G9384" s="7" t="n">
        <v>444.29</v>
      </c>
    </row>
    <row r="9385" customFormat="false" ht="15" hidden="false" customHeight="false" outlineLevel="0" collapsed="false">
      <c r="A9385" s="7" t="s">
        <v>24</v>
      </c>
      <c r="B9385" s="7" t="s">
        <v>346</v>
      </c>
      <c r="C9385" s="7" t="s">
        <v>1373</v>
      </c>
      <c r="D9385" s="7" t="n">
        <v>2</v>
      </c>
      <c r="E9385" s="7" t="n">
        <v>88.86</v>
      </c>
      <c r="F9385" s="7" t="n">
        <v>12</v>
      </c>
      <c r="G9385" s="7" t="n">
        <v>533.14</v>
      </c>
    </row>
    <row r="9386" customFormat="false" ht="15" hidden="false" customHeight="false" outlineLevel="0" collapsed="false">
      <c r="A9386" s="7" t="s">
        <v>24</v>
      </c>
      <c r="B9386" s="7" t="s">
        <v>283</v>
      </c>
      <c r="C9386" s="7" t="s">
        <v>1376</v>
      </c>
      <c r="D9386" s="7" t="n">
        <v>1</v>
      </c>
      <c r="E9386" s="7" t="n">
        <v>35.53</v>
      </c>
      <c r="F9386" s="7" t="n">
        <v>0</v>
      </c>
      <c r="G9386" s="7" t="n">
        <v>0</v>
      </c>
    </row>
    <row r="9387" customFormat="false" ht="15" hidden="false" customHeight="false" outlineLevel="0" collapsed="false">
      <c r="A9387" s="7" t="s">
        <v>24</v>
      </c>
      <c r="B9387" s="7" t="s">
        <v>340</v>
      </c>
      <c r="C9387" s="7" t="s">
        <v>1377</v>
      </c>
      <c r="D9387" s="7" t="n">
        <v>2</v>
      </c>
      <c r="E9387" s="7" t="n">
        <v>71.07</v>
      </c>
      <c r="F9387" s="7" t="n">
        <v>0</v>
      </c>
      <c r="G9387" s="7" t="n">
        <v>0</v>
      </c>
    </row>
    <row r="9388" customFormat="false" ht="15" hidden="false" customHeight="false" outlineLevel="0" collapsed="false">
      <c r="A9388" s="7" t="s">
        <v>24</v>
      </c>
      <c r="B9388" s="7" t="s">
        <v>174</v>
      </c>
      <c r="C9388" s="7" t="s">
        <v>1379</v>
      </c>
      <c r="D9388" s="7" t="n">
        <v>3</v>
      </c>
      <c r="E9388" s="7" t="n">
        <v>194.34</v>
      </c>
      <c r="F9388" s="7" t="n">
        <v>0</v>
      </c>
      <c r="G9388" s="7" t="n">
        <v>0</v>
      </c>
    </row>
    <row r="9389" customFormat="false" ht="15" hidden="false" customHeight="false" outlineLevel="0" collapsed="false">
      <c r="A9389" s="7" t="s">
        <v>24</v>
      </c>
      <c r="B9389" s="7" t="s">
        <v>145</v>
      </c>
      <c r="C9389" s="7" t="s">
        <v>1379</v>
      </c>
      <c r="D9389" s="7" t="n">
        <v>3</v>
      </c>
      <c r="E9389" s="7" t="n">
        <v>171.48</v>
      </c>
      <c r="F9389" s="7" t="n">
        <v>0</v>
      </c>
      <c r="G9389" s="7" t="n">
        <v>0</v>
      </c>
    </row>
    <row r="9390" customFormat="false" ht="15" hidden="false" customHeight="false" outlineLevel="0" collapsed="false">
      <c r="A9390" s="7" t="s">
        <v>24</v>
      </c>
      <c r="B9390" s="7" t="s">
        <v>653</v>
      </c>
      <c r="C9390" s="7" t="s">
        <v>1496</v>
      </c>
      <c r="D9390" s="7" t="n">
        <v>0</v>
      </c>
      <c r="E9390" s="7" t="n">
        <v>0</v>
      </c>
      <c r="F9390" s="7" t="n">
        <v>1</v>
      </c>
      <c r="G9390" s="7" t="n">
        <v>80.02</v>
      </c>
    </row>
    <row r="9391" customFormat="false" ht="15" hidden="false" customHeight="false" outlineLevel="0" collapsed="false">
      <c r="A9391" s="7" t="s">
        <v>24</v>
      </c>
      <c r="B9391" s="7" t="s">
        <v>432</v>
      </c>
      <c r="C9391" s="7" t="s">
        <v>1384</v>
      </c>
      <c r="D9391" s="7" t="n">
        <v>1</v>
      </c>
      <c r="E9391" s="7" t="n">
        <v>237.23</v>
      </c>
      <c r="F9391" s="7" t="n">
        <v>0</v>
      </c>
      <c r="G9391" s="7" t="n">
        <v>0</v>
      </c>
    </row>
    <row r="9392" customFormat="false" ht="15" hidden="false" customHeight="false" outlineLevel="0" collapsed="false">
      <c r="A9392" s="7" t="s">
        <v>24</v>
      </c>
      <c r="B9392" s="7" t="s">
        <v>607</v>
      </c>
      <c r="C9392" s="7" t="s">
        <v>1385</v>
      </c>
      <c r="D9392" s="7" t="n">
        <v>2</v>
      </c>
      <c r="E9392" s="7" t="n">
        <v>735.42</v>
      </c>
      <c r="F9392" s="7" t="n">
        <v>0</v>
      </c>
      <c r="G9392" s="7" t="n">
        <v>0</v>
      </c>
    </row>
    <row r="9393" customFormat="false" ht="15" hidden="false" customHeight="false" outlineLevel="0" collapsed="false">
      <c r="A9393" s="7" t="s">
        <v>24</v>
      </c>
      <c r="B9393" s="7" t="s">
        <v>749</v>
      </c>
      <c r="C9393" s="7" t="s">
        <v>1513</v>
      </c>
      <c r="D9393" s="7" t="n">
        <v>1</v>
      </c>
      <c r="E9393" s="7" t="n">
        <v>257.4</v>
      </c>
      <c r="F9393" s="7" t="n">
        <v>0</v>
      </c>
      <c r="G9393" s="7" t="n">
        <v>0</v>
      </c>
    </row>
    <row r="9394" customFormat="false" ht="15" hidden="false" customHeight="false" outlineLevel="0" collapsed="false">
      <c r="A9394" s="7" t="s">
        <v>24</v>
      </c>
      <c r="B9394" s="7" t="s">
        <v>562</v>
      </c>
      <c r="C9394" s="7" t="s">
        <v>1401</v>
      </c>
      <c r="D9394" s="7" t="n">
        <v>0</v>
      </c>
      <c r="E9394" s="7" t="n">
        <v>0</v>
      </c>
      <c r="F9394" s="7" t="n">
        <v>5</v>
      </c>
      <c r="G9394" s="7" t="n">
        <v>978.54</v>
      </c>
    </row>
    <row r="9395" customFormat="false" ht="15" hidden="false" customHeight="false" outlineLevel="0" collapsed="false">
      <c r="A9395" s="7" t="s">
        <v>24</v>
      </c>
      <c r="B9395" s="7" t="s">
        <v>122</v>
      </c>
      <c r="C9395" s="7" t="s">
        <v>1421</v>
      </c>
      <c r="D9395" s="7" t="n">
        <v>0</v>
      </c>
      <c r="E9395" s="7" t="n">
        <v>0</v>
      </c>
      <c r="F9395" s="7" t="n">
        <v>4</v>
      </c>
      <c r="G9395" s="7" t="n">
        <v>239.42</v>
      </c>
    </row>
    <row r="9396" customFormat="false" ht="15" hidden="false" customHeight="false" outlineLevel="0" collapsed="false">
      <c r="A9396" s="7" t="s">
        <v>24</v>
      </c>
      <c r="B9396" s="7" t="s">
        <v>693</v>
      </c>
      <c r="C9396" s="7" t="s">
        <v>1428</v>
      </c>
      <c r="D9396" s="7" t="n">
        <v>1</v>
      </c>
      <c r="E9396" s="7" t="n">
        <v>203.32</v>
      </c>
      <c r="F9396" s="7" t="n">
        <v>0</v>
      </c>
      <c r="G9396" s="7" t="n">
        <v>0</v>
      </c>
    </row>
    <row r="9397" customFormat="false" ht="15" hidden="false" customHeight="false" outlineLevel="0" collapsed="false">
      <c r="A9397" s="7" t="s">
        <v>24</v>
      </c>
      <c r="B9397" s="7" t="s">
        <v>530</v>
      </c>
      <c r="C9397" s="7" t="s">
        <v>1424</v>
      </c>
      <c r="D9397" s="7" t="n">
        <v>1</v>
      </c>
      <c r="E9397" s="7" t="n">
        <v>119.77</v>
      </c>
      <c r="F9397" s="7" t="n">
        <v>0</v>
      </c>
      <c r="G9397" s="7" t="n">
        <v>0</v>
      </c>
    </row>
    <row r="9398" customFormat="false" ht="15" hidden="false" customHeight="false" outlineLevel="0" collapsed="false">
      <c r="A9398" s="7" t="s">
        <v>24</v>
      </c>
      <c r="B9398" s="7" t="s">
        <v>176</v>
      </c>
      <c r="C9398" s="7" t="s">
        <v>1426</v>
      </c>
      <c r="D9398" s="7" t="n">
        <v>1</v>
      </c>
      <c r="E9398" s="7" t="n">
        <v>81.97</v>
      </c>
      <c r="F9398" s="7" t="n">
        <v>0</v>
      </c>
      <c r="G9398" s="7" t="n">
        <v>0</v>
      </c>
    </row>
    <row r="9399" customFormat="false" ht="15" hidden="false" customHeight="false" outlineLevel="0" collapsed="false">
      <c r="A9399" s="7" t="s">
        <v>24</v>
      </c>
      <c r="B9399" s="7" t="s">
        <v>156</v>
      </c>
      <c r="C9399" s="7" t="s">
        <v>1430</v>
      </c>
      <c r="D9399" s="7" t="n">
        <v>1</v>
      </c>
      <c r="E9399" s="7" t="n">
        <v>121.97</v>
      </c>
      <c r="F9399" s="7" t="n">
        <v>0</v>
      </c>
      <c r="G9399" s="7" t="n">
        <v>0</v>
      </c>
    </row>
    <row r="9400" customFormat="false" ht="15" hidden="false" customHeight="false" outlineLevel="0" collapsed="false">
      <c r="A9400" s="7" t="s">
        <v>24</v>
      </c>
      <c r="B9400" s="7" t="s">
        <v>192</v>
      </c>
      <c r="C9400" s="7" t="s">
        <v>1311</v>
      </c>
      <c r="D9400" s="7" t="n">
        <v>2</v>
      </c>
      <c r="E9400" s="7" t="n">
        <v>76.18</v>
      </c>
      <c r="F9400" s="7" t="n">
        <v>0</v>
      </c>
      <c r="G9400" s="7" t="n">
        <v>0</v>
      </c>
    </row>
    <row r="9401" customFormat="false" ht="15" hidden="false" customHeight="false" outlineLevel="0" collapsed="false">
      <c r="A9401" s="7" t="s">
        <v>24</v>
      </c>
      <c r="B9401" s="7" t="s">
        <v>406</v>
      </c>
      <c r="C9401" s="7" t="s">
        <v>1393</v>
      </c>
      <c r="D9401" s="7" t="n">
        <v>1</v>
      </c>
      <c r="E9401" s="7" t="n">
        <v>78.25</v>
      </c>
      <c r="F9401" s="7" t="n">
        <v>0</v>
      </c>
      <c r="G9401" s="7" t="n">
        <v>0</v>
      </c>
    </row>
    <row r="9402" customFormat="false" ht="15" hidden="false" customHeight="false" outlineLevel="0" collapsed="false">
      <c r="A9402" s="7" t="s">
        <v>24</v>
      </c>
      <c r="B9402" s="7" t="s">
        <v>103</v>
      </c>
      <c r="C9402" s="7" t="s">
        <v>1443</v>
      </c>
      <c r="D9402" s="7" t="n">
        <v>2</v>
      </c>
      <c r="E9402" s="7" t="n">
        <v>210.04</v>
      </c>
      <c r="F9402" s="7" t="n">
        <v>0</v>
      </c>
      <c r="G9402" s="7" t="n">
        <v>0</v>
      </c>
    </row>
    <row r="9403" customFormat="false" ht="15" hidden="false" customHeight="false" outlineLevel="0" collapsed="false">
      <c r="A9403" s="7" t="s">
        <v>24</v>
      </c>
      <c r="B9403" s="7" t="s">
        <v>103</v>
      </c>
      <c r="C9403" s="7" t="s">
        <v>1443</v>
      </c>
      <c r="D9403" s="7" t="n">
        <v>0</v>
      </c>
      <c r="E9403" s="7" t="n">
        <v>0</v>
      </c>
      <c r="F9403" s="7" t="n">
        <v>1</v>
      </c>
      <c r="G9403" s="7" t="n">
        <v>100.79</v>
      </c>
    </row>
    <row r="9404" customFormat="false" ht="15" hidden="false" customHeight="false" outlineLevel="0" collapsed="false">
      <c r="A9404" s="7" t="s">
        <v>24</v>
      </c>
      <c r="B9404" s="7" t="s">
        <v>279</v>
      </c>
      <c r="C9404" s="7" t="s">
        <v>1432</v>
      </c>
      <c r="D9404" s="7" t="n">
        <v>2</v>
      </c>
      <c r="E9404" s="7" t="n">
        <v>57.13</v>
      </c>
      <c r="F9404" s="7" t="n">
        <v>0</v>
      </c>
      <c r="G9404" s="7" t="n">
        <v>0</v>
      </c>
    </row>
    <row r="9405" customFormat="false" ht="15" hidden="false" customHeight="false" outlineLevel="0" collapsed="false">
      <c r="A9405" s="7" t="s">
        <v>24</v>
      </c>
      <c r="B9405" s="7" t="s">
        <v>843</v>
      </c>
      <c r="C9405" s="7" t="s">
        <v>1521</v>
      </c>
      <c r="D9405" s="7" t="n">
        <v>1</v>
      </c>
      <c r="E9405" s="7" t="n">
        <v>16.86</v>
      </c>
      <c r="F9405" s="7" t="n">
        <v>0</v>
      </c>
      <c r="G9405" s="7" t="n">
        <v>0</v>
      </c>
    </row>
    <row r="9406" customFormat="false" ht="15" hidden="false" customHeight="false" outlineLevel="0" collapsed="false">
      <c r="A9406" s="7" t="s">
        <v>24</v>
      </c>
      <c r="B9406" s="7" t="s">
        <v>660</v>
      </c>
      <c r="C9406" s="7" t="s">
        <v>1509</v>
      </c>
      <c r="D9406" s="7" t="n">
        <v>1</v>
      </c>
      <c r="E9406" s="7" t="n">
        <v>296.56</v>
      </c>
      <c r="F9406" s="7" t="n">
        <v>2</v>
      </c>
      <c r="G9406" s="7" t="n">
        <v>593.14</v>
      </c>
    </row>
    <row r="9407" customFormat="false" ht="15" hidden="false" customHeight="false" outlineLevel="0" collapsed="false">
      <c r="A9407" s="7" t="s">
        <v>24</v>
      </c>
      <c r="B9407" s="7" t="s">
        <v>689</v>
      </c>
      <c r="C9407" s="7" t="s">
        <v>1509</v>
      </c>
      <c r="D9407" s="7" t="n">
        <v>2</v>
      </c>
      <c r="E9407" s="7" t="n">
        <v>593.12</v>
      </c>
      <c r="F9407" s="7" t="n">
        <v>2</v>
      </c>
      <c r="G9407" s="7" t="n">
        <v>593.14</v>
      </c>
    </row>
    <row r="9408" customFormat="false" ht="15" hidden="false" customHeight="false" outlineLevel="0" collapsed="false">
      <c r="A9408" s="7" t="s">
        <v>24</v>
      </c>
      <c r="B9408" s="7" t="s">
        <v>858</v>
      </c>
      <c r="C9408" s="7" t="s">
        <v>1509</v>
      </c>
      <c r="D9408" s="7" t="n">
        <v>1</v>
      </c>
      <c r="E9408" s="7" t="n">
        <v>296.56</v>
      </c>
      <c r="F9408" s="7" t="n">
        <v>0</v>
      </c>
      <c r="G9408" s="7" t="n">
        <v>0</v>
      </c>
    </row>
    <row r="9409" customFormat="false" ht="15" hidden="false" customHeight="false" outlineLevel="0" collapsed="false">
      <c r="A9409" s="7" t="s">
        <v>24</v>
      </c>
      <c r="B9409" s="7" t="s">
        <v>721</v>
      </c>
      <c r="C9409" s="7" t="s">
        <v>1509</v>
      </c>
      <c r="D9409" s="7" t="n">
        <v>0</v>
      </c>
      <c r="E9409" s="7" t="n">
        <v>0</v>
      </c>
      <c r="F9409" s="7" t="n">
        <v>1</v>
      </c>
      <c r="G9409" s="7" t="n">
        <v>296.57</v>
      </c>
    </row>
    <row r="9410" customFormat="false" ht="15" hidden="false" customHeight="false" outlineLevel="0" collapsed="false">
      <c r="A9410" s="7" t="s">
        <v>24</v>
      </c>
      <c r="B9410" s="7" t="s">
        <v>684</v>
      </c>
      <c r="C9410" s="7" t="s">
        <v>1499</v>
      </c>
      <c r="D9410" s="7" t="n">
        <v>0</v>
      </c>
      <c r="E9410" s="7" t="n">
        <v>0</v>
      </c>
      <c r="F9410" s="7" t="n">
        <v>2</v>
      </c>
      <c r="G9410" s="7" t="n">
        <v>381.27</v>
      </c>
    </row>
    <row r="9411" customFormat="false" ht="15" hidden="false" customHeight="false" outlineLevel="0" collapsed="false">
      <c r="A9411" s="7" t="s">
        <v>24</v>
      </c>
      <c r="B9411" s="7" t="s">
        <v>681</v>
      </c>
      <c r="C9411" s="7" t="s">
        <v>1499</v>
      </c>
      <c r="D9411" s="7" t="n">
        <v>1</v>
      </c>
      <c r="E9411" s="7" t="n">
        <v>190.63</v>
      </c>
      <c r="F9411" s="7" t="n">
        <v>1</v>
      </c>
      <c r="G9411" s="7" t="n">
        <v>305.02</v>
      </c>
    </row>
    <row r="9412" customFormat="false" ht="15" hidden="false" customHeight="false" outlineLevel="0" collapsed="false">
      <c r="A9412" s="7" t="s">
        <v>24</v>
      </c>
      <c r="B9412" s="7" t="s">
        <v>683</v>
      </c>
      <c r="C9412" s="7" t="s">
        <v>1499</v>
      </c>
      <c r="D9412" s="7" t="n">
        <v>2</v>
      </c>
      <c r="E9412" s="7" t="n">
        <v>533.78</v>
      </c>
      <c r="F9412" s="7" t="n">
        <v>0</v>
      </c>
      <c r="G9412" s="7" t="n">
        <v>0</v>
      </c>
    </row>
    <row r="9413" customFormat="false" ht="15" hidden="false" customHeight="false" outlineLevel="0" collapsed="false">
      <c r="A9413" s="7" t="s">
        <v>24</v>
      </c>
      <c r="B9413" s="7" t="s">
        <v>909</v>
      </c>
      <c r="C9413" s="7" t="s">
        <v>1573</v>
      </c>
      <c r="D9413" s="7" t="n">
        <v>1</v>
      </c>
      <c r="E9413" s="7" t="n">
        <v>41.29</v>
      </c>
      <c r="F9413" s="7" t="n">
        <v>0</v>
      </c>
      <c r="G9413" s="7" t="n">
        <v>0</v>
      </c>
    </row>
    <row r="9414" customFormat="false" ht="15" hidden="false" customHeight="false" outlineLevel="0" collapsed="false">
      <c r="A9414" s="7" t="s">
        <v>24</v>
      </c>
      <c r="B9414" s="7" t="s">
        <v>886</v>
      </c>
      <c r="C9414" s="7" t="s">
        <v>1303</v>
      </c>
      <c r="D9414" s="7" t="n">
        <v>0</v>
      </c>
      <c r="E9414" s="7" t="n">
        <v>0</v>
      </c>
      <c r="F9414" s="7" t="n">
        <v>1</v>
      </c>
      <c r="G9414" s="7" t="n">
        <v>145.68</v>
      </c>
    </row>
    <row r="9415" customFormat="false" ht="15" hidden="false" customHeight="false" outlineLevel="0" collapsed="false">
      <c r="A9415" s="7" t="s">
        <v>24</v>
      </c>
      <c r="B9415" s="7" t="s">
        <v>744</v>
      </c>
      <c r="C9415" s="7" t="s">
        <v>1517</v>
      </c>
      <c r="D9415" s="7" t="n">
        <v>1</v>
      </c>
      <c r="E9415" s="7" t="n">
        <v>107.16</v>
      </c>
      <c r="F9415" s="7" t="n">
        <v>0</v>
      </c>
      <c r="G9415" s="7" t="n">
        <v>0</v>
      </c>
    </row>
    <row r="9416" customFormat="false" ht="15" hidden="false" customHeight="false" outlineLevel="0" collapsed="false">
      <c r="A9416" s="7" t="s">
        <v>24</v>
      </c>
      <c r="B9416" s="7" t="s">
        <v>823</v>
      </c>
      <c r="C9416" s="7" t="s">
        <v>1517</v>
      </c>
      <c r="D9416" s="7" t="n">
        <v>1</v>
      </c>
      <c r="E9416" s="7" t="n">
        <v>107.16</v>
      </c>
      <c r="F9416" s="7" t="n">
        <v>0</v>
      </c>
      <c r="G9416" s="7" t="n">
        <v>0</v>
      </c>
    </row>
    <row r="9417" customFormat="false" ht="15" hidden="false" customHeight="false" outlineLevel="0" collapsed="false">
      <c r="A9417" s="7" t="s">
        <v>24</v>
      </c>
      <c r="B9417" s="7" t="s">
        <v>274</v>
      </c>
      <c r="C9417" s="7" t="s">
        <v>1487</v>
      </c>
      <c r="D9417" s="7" t="n">
        <v>1</v>
      </c>
      <c r="E9417" s="7" t="n">
        <v>169.44</v>
      </c>
      <c r="F9417" s="7" t="n">
        <v>0</v>
      </c>
      <c r="G9417" s="7" t="n">
        <v>0</v>
      </c>
    </row>
    <row r="9418" customFormat="false" ht="15" hidden="false" customHeight="false" outlineLevel="0" collapsed="false">
      <c r="A9418" s="7" t="s">
        <v>24</v>
      </c>
      <c r="B9418" s="7" t="s">
        <v>492</v>
      </c>
      <c r="C9418" s="7" t="s">
        <v>1490</v>
      </c>
      <c r="D9418" s="7" t="n">
        <v>4</v>
      </c>
      <c r="E9418" s="7" t="n">
        <v>320.77</v>
      </c>
      <c r="F9418" s="7" t="n">
        <v>0</v>
      </c>
      <c r="G9418" s="7" t="n">
        <v>0</v>
      </c>
    </row>
    <row r="9419" customFormat="false" ht="15" hidden="false" customHeight="false" outlineLevel="0" collapsed="false">
      <c r="A9419" s="7" t="s">
        <v>24</v>
      </c>
      <c r="B9419" s="7" t="s">
        <v>835</v>
      </c>
      <c r="C9419" s="7" t="s">
        <v>1490</v>
      </c>
      <c r="D9419" s="7" t="n">
        <v>1</v>
      </c>
      <c r="E9419" s="7" t="n">
        <v>64.16</v>
      </c>
      <c r="F9419" s="7" t="n">
        <v>0</v>
      </c>
      <c r="G9419" s="7" t="n">
        <v>0</v>
      </c>
    </row>
    <row r="9420" customFormat="false" ht="15" hidden="false" customHeight="false" outlineLevel="0" collapsed="false">
      <c r="A9420" s="7" t="s">
        <v>24</v>
      </c>
      <c r="B9420" s="7" t="s">
        <v>599</v>
      </c>
      <c r="C9420" s="7" t="s">
        <v>1490</v>
      </c>
      <c r="D9420" s="7" t="n">
        <v>1</v>
      </c>
      <c r="E9420" s="7" t="n">
        <v>85.54</v>
      </c>
      <c r="F9420" s="7" t="n">
        <v>0</v>
      </c>
      <c r="G9420" s="7" t="n">
        <v>0</v>
      </c>
    </row>
    <row r="9421" customFormat="false" ht="15" hidden="false" customHeight="false" outlineLevel="0" collapsed="false">
      <c r="A9421" s="7" t="s">
        <v>24</v>
      </c>
      <c r="B9421" s="7" t="s">
        <v>885</v>
      </c>
      <c r="C9421" s="7" t="s">
        <v>1490</v>
      </c>
      <c r="D9421" s="7" t="n">
        <v>1</v>
      </c>
      <c r="E9421" s="7" t="n">
        <v>85.54</v>
      </c>
      <c r="F9421" s="7" t="n">
        <v>0</v>
      </c>
      <c r="G9421" s="7" t="n">
        <v>0</v>
      </c>
    </row>
    <row r="9422" customFormat="false" ht="15" hidden="false" customHeight="false" outlineLevel="0" collapsed="false">
      <c r="A9422" s="7" t="s">
        <v>24</v>
      </c>
      <c r="B9422" s="7" t="s">
        <v>885</v>
      </c>
      <c r="C9422" s="7" t="s">
        <v>1490</v>
      </c>
      <c r="D9422" s="7" t="n">
        <v>0</v>
      </c>
      <c r="E9422" s="7" t="n">
        <v>0</v>
      </c>
      <c r="F9422" s="7" t="n">
        <v>1</v>
      </c>
      <c r="G9422" s="7" t="n">
        <v>110.17</v>
      </c>
    </row>
    <row r="9423" customFormat="false" ht="15" hidden="false" customHeight="false" outlineLevel="0" collapsed="false">
      <c r="A9423" s="7" t="s">
        <v>24</v>
      </c>
      <c r="B9423" s="7" t="s">
        <v>207</v>
      </c>
      <c r="C9423" s="7" t="s">
        <v>1269</v>
      </c>
      <c r="D9423" s="7" t="n">
        <v>0</v>
      </c>
      <c r="E9423" s="7" t="n">
        <v>0</v>
      </c>
      <c r="F9423" s="7" t="n">
        <v>1</v>
      </c>
      <c r="G9423" s="7" t="n">
        <v>105.89</v>
      </c>
    </row>
    <row r="9424" customFormat="false" ht="15" hidden="false" customHeight="false" outlineLevel="0" collapsed="false">
      <c r="A9424" s="7" t="s">
        <v>24</v>
      </c>
      <c r="B9424" s="7" t="s">
        <v>300</v>
      </c>
      <c r="C9424" s="7" t="s">
        <v>1277</v>
      </c>
      <c r="D9424" s="7" t="n">
        <v>0</v>
      </c>
      <c r="E9424" s="7" t="n">
        <v>0</v>
      </c>
      <c r="F9424" s="7" t="n">
        <v>1</v>
      </c>
      <c r="G9424" s="7" t="n">
        <v>99.53</v>
      </c>
    </row>
    <row r="9425" customFormat="false" ht="15" hidden="false" customHeight="false" outlineLevel="0" collapsed="false">
      <c r="A9425" s="7" t="s">
        <v>24</v>
      </c>
      <c r="B9425" s="7" t="s">
        <v>767</v>
      </c>
      <c r="C9425" s="7" t="s">
        <v>1285</v>
      </c>
      <c r="D9425" s="7" t="n">
        <v>1</v>
      </c>
      <c r="E9425" s="7" t="n">
        <v>119.87</v>
      </c>
      <c r="F9425" s="7" t="n">
        <v>0</v>
      </c>
      <c r="G9425" s="7" t="n">
        <v>0</v>
      </c>
    </row>
    <row r="9426" customFormat="false" ht="15" hidden="false" customHeight="false" outlineLevel="0" collapsed="false">
      <c r="A9426" s="7" t="s">
        <v>24</v>
      </c>
      <c r="B9426" s="7" t="s">
        <v>317</v>
      </c>
      <c r="C9426" s="7" t="s">
        <v>1290</v>
      </c>
      <c r="D9426" s="7" t="n">
        <v>1</v>
      </c>
      <c r="E9426" s="7" t="n">
        <v>30.04</v>
      </c>
      <c r="F9426" s="7" t="n">
        <v>0</v>
      </c>
      <c r="G9426" s="7" t="n">
        <v>0</v>
      </c>
    </row>
    <row r="9427" customFormat="false" ht="15" hidden="false" customHeight="false" outlineLevel="0" collapsed="false">
      <c r="A9427" s="7" t="s">
        <v>24</v>
      </c>
      <c r="B9427" s="7" t="s">
        <v>251</v>
      </c>
      <c r="C9427" s="7" t="s">
        <v>1293</v>
      </c>
      <c r="D9427" s="7" t="n">
        <v>1</v>
      </c>
      <c r="E9427" s="7" t="n">
        <v>50.37</v>
      </c>
      <c r="F9427" s="7" t="n">
        <v>0</v>
      </c>
      <c r="G9427" s="7" t="n">
        <v>0</v>
      </c>
    </row>
    <row r="9428" customFormat="false" ht="15" hidden="false" customHeight="false" outlineLevel="0" collapsed="false">
      <c r="A9428" s="7" t="s">
        <v>24</v>
      </c>
      <c r="B9428" s="7" t="s">
        <v>260</v>
      </c>
      <c r="C9428" s="7" t="s">
        <v>1293</v>
      </c>
      <c r="D9428" s="7" t="n">
        <v>0</v>
      </c>
      <c r="E9428" s="7" t="n">
        <v>0</v>
      </c>
      <c r="F9428" s="7" t="n">
        <v>2</v>
      </c>
      <c r="G9428" s="7" t="n">
        <v>71.95</v>
      </c>
    </row>
    <row r="9429" customFormat="false" ht="15" hidden="false" customHeight="false" outlineLevel="0" collapsed="false">
      <c r="A9429" s="7" t="s">
        <v>24</v>
      </c>
      <c r="B9429" s="7" t="s">
        <v>692</v>
      </c>
      <c r="C9429" s="7" t="s">
        <v>1493</v>
      </c>
      <c r="D9429" s="7" t="n">
        <v>1</v>
      </c>
      <c r="E9429" s="7" t="n">
        <v>148.25</v>
      </c>
      <c r="F9429" s="7" t="n">
        <v>-1</v>
      </c>
      <c r="G9429" s="7" t="n">
        <v>-148.25</v>
      </c>
    </row>
    <row r="9430" customFormat="false" ht="15" hidden="false" customHeight="false" outlineLevel="0" collapsed="false">
      <c r="A9430" s="7" t="s">
        <v>24</v>
      </c>
      <c r="B9430" s="7" t="s">
        <v>711</v>
      </c>
      <c r="C9430" s="7" t="s">
        <v>1494</v>
      </c>
      <c r="D9430" s="7" t="n">
        <v>1</v>
      </c>
      <c r="E9430" s="7" t="n">
        <v>148.25</v>
      </c>
      <c r="F9430" s="7" t="n">
        <v>0</v>
      </c>
      <c r="G9430" s="7" t="n">
        <v>-42.36</v>
      </c>
    </row>
    <row r="9431" customFormat="false" ht="15" hidden="false" customHeight="false" outlineLevel="0" collapsed="false">
      <c r="A9431" s="7" t="s">
        <v>24</v>
      </c>
      <c r="B9431" s="7" t="s">
        <v>256</v>
      </c>
      <c r="C9431" s="7" t="s">
        <v>1301</v>
      </c>
      <c r="D9431" s="7" t="n">
        <v>1</v>
      </c>
      <c r="E9431" s="7" t="n">
        <v>50.36</v>
      </c>
      <c r="F9431" s="7" t="n">
        <v>0</v>
      </c>
      <c r="G9431" s="7" t="n">
        <v>0</v>
      </c>
    </row>
    <row r="9432" customFormat="false" ht="15" hidden="false" customHeight="false" outlineLevel="0" collapsed="false">
      <c r="A9432" s="7" t="s">
        <v>24</v>
      </c>
      <c r="B9432" s="7" t="s">
        <v>219</v>
      </c>
      <c r="C9432" s="7" t="s">
        <v>1302</v>
      </c>
      <c r="D9432" s="7" t="n">
        <v>1</v>
      </c>
      <c r="E9432" s="7" t="n">
        <v>38.09</v>
      </c>
      <c r="F9432" s="7" t="n">
        <v>1</v>
      </c>
      <c r="G9432" s="7" t="n">
        <v>38.09</v>
      </c>
    </row>
    <row r="9433" customFormat="false" ht="15" hidden="false" customHeight="false" outlineLevel="0" collapsed="false">
      <c r="A9433" s="7" t="s">
        <v>24</v>
      </c>
      <c r="B9433" s="7" t="s">
        <v>219</v>
      </c>
      <c r="C9433" s="7" t="s">
        <v>1302</v>
      </c>
      <c r="D9433" s="7" t="n">
        <v>2</v>
      </c>
      <c r="E9433" s="7" t="n">
        <v>84.26</v>
      </c>
      <c r="F9433" s="7" t="n">
        <v>-1</v>
      </c>
      <c r="G9433" s="7" t="n">
        <v>-56.18</v>
      </c>
    </row>
    <row r="9434" customFormat="false" ht="15" hidden="false" customHeight="false" outlineLevel="0" collapsed="false">
      <c r="A9434" s="7" t="s">
        <v>24</v>
      </c>
      <c r="B9434" s="7" t="s">
        <v>83</v>
      </c>
      <c r="C9434" s="7" t="s">
        <v>1303</v>
      </c>
      <c r="D9434" s="7" t="n">
        <v>1</v>
      </c>
      <c r="E9434" s="7" t="n">
        <v>70.72</v>
      </c>
      <c r="F9434" s="7" t="n">
        <v>0</v>
      </c>
      <c r="G9434" s="7" t="n">
        <v>0</v>
      </c>
    </row>
    <row r="9435" customFormat="false" ht="15" hidden="false" customHeight="false" outlineLevel="0" collapsed="false">
      <c r="A9435" s="7" t="s">
        <v>24</v>
      </c>
      <c r="B9435" s="7" t="s">
        <v>83</v>
      </c>
      <c r="C9435" s="7" t="s">
        <v>1303</v>
      </c>
      <c r="D9435" s="7" t="n">
        <v>2</v>
      </c>
      <c r="E9435" s="7" t="n">
        <v>143.98</v>
      </c>
      <c r="F9435" s="7" t="n">
        <v>0</v>
      </c>
      <c r="G9435" s="7" t="n">
        <v>0</v>
      </c>
    </row>
    <row r="9436" customFormat="false" ht="15" hidden="false" customHeight="false" outlineLevel="0" collapsed="false">
      <c r="A9436" s="7" t="s">
        <v>24</v>
      </c>
      <c r="B9436" s="7" t="s">
        <v>127</v>
      </c>
      <c r="C9436" s="7" t="s">
        <v>1311</v>
      </c>
      <c r="D9436" s="7" t="n">
        <v>1</v>
      </c>
      <c r="E9436" s="7" t="n">
        <v>93.18</v>
      </c>
      <c r="F9436" s="7" t="n">
        <v>0</v>
      </c>
      <c r="G9436" s="7" t="n">
        <v>0</v>
      </c>
    </row>
    <row r="9437" customFormat="false" ht="15" hidden="false" customHeight="false" outlineLevel="0" collapsed="false">
      <c r="A9437" s="7" t="s">
        <v>24</v>
      </c>
      <c r="B9437" s="7" t="s">
        <v>135</v>
      </c>
      <c r="C9437" s="7" t="s">
        <v>1316</v>
      </c>
      <c r="D9437" s="7" t="n">
        <v>1</v>
      </c>
      <c r="E9437" s="7" t="n">
        <v>64.37</v>
      </c>
      <c r="F9437" s="7" t="n">
        <v>0</v>
      </c>
      <c r="G9437" s="7" t="n">
        <v>0</v>
      </c>
    </row>
    <row r="9438" customFormat="false" ht="15" hidden="false" customHeight="false" outlineLevel="0" collapsed="false">
      <c r="A9438" s="7" t="s">
        <v>24</v>
      </c>
      <c r="B9438" s="7" t="s">
        <v>333</v>
      </c>
      <c r="C9438" s="7" t="s">
        <v>1319</v>
      </c>
      <c r="D9438" s="7" t="n">
        <v>1</v>
      </c>
      <c r="E9438" s="7" t="n">
        <v>124.93</v>
      </c>
      <c r="F9438" s="7" t="n">
        <v>-1</v>
      </c>
      <c r="G9438" s="7" t="n">
        <v>-124.93</v>
      </c>
    </row>
    <row r="9439" customFormat="false" ht="15" hidden="false" customHeight="false" outlineLevel="0" collapsed="false">
      <c r="A9439" s="7" t="s">
        <v>24</v>
      </c>
      <c r="B9439" s="7" t="s">
        <v>221</v>
      </c>
      <c r="C9439" s="7" t="s">
        <v>1319</v>
      </c>
      <c r="D9439" s="7" t="n">
        <v>1</v>
      </c>
      <c r="E9439" s="7" t="n">
        <v>124.93</v>
      </c>
      <c r="F9439" s="7" t="n">
        <v>-1</v>
      </c>
      <c r="G9439" s="7" t="n">
        <v>-124.93</v>
      </c>
    </row>
    <row r="9440" customFormat="false" ht="15" hidden="false" customHeight="false" outlineLevel="0" collapsed="false">
      <c r="A9440" s="7" t="s">
        <v>24</v>
      </c>
      <c r="B9440" s="7" t="s">
        <v>144</v>
      </c>
      <c r="C9440" s="7" t="s">
        <v>1320</v>
      </c>
      <c r="D9440" s="7" t="n">
        <v>1</v>
      </c>
      <c r="E9440" s="7" t="n">
        <v>83.42</v>
      </c>
      <c r="F9440" s="7" t="n">
        <v>1</v>
      </c>
      <c r="G9440" s="7" t="n">
        <v>83.43</v>
      </c>
    </row>
    <row r="9441" customFormat="false" ht="15" hidden="false" customHeight="false" outlineLevel="0" collapsed="false">
      <c r="A9441" s="7" t="s">
        <v>24</v>
      </c>
      <c r="B9441" s="7" t="s">
        <v>138</v>
      </c>
      <c r="C9441" s="7" t="s">
        <v>1320</v>
      </c>
      <c r="D9441" s="7" t="n">
        <v>3</v>
      </c>
      <c r="E9441" s="7" t="n">
        <v>250.27</v>
      </c>
      <c r="F9441" s="7" t="n">
        <v>0</v>
      </c>
      <c r="G9441" s="7" t="n">
        <v>0</v>
      </c>
    </row>
    <row r="9442" customFormat="false" ht="15" hidden="false" customHeight="false" outlineLevel="0" collapsed="false">
      <c r="A9442" s="7" t="s">
        <v>24</v>
      </c>
      <c r="B9442" s="7" t="s">
        <v>243</v>
      </c>
      <c r="C9442" s="7" t="s">
        <v>1321</v>
      </c>
      <c r="D9442" s="7" t="n">
        <v>2</v>
      </c>
      <c r="E9442" s="7" t="n">
        <v>105.84</v>
      </c>
      <c r="F9442" s="7" t="n">
        <v>0</v>
      </c>
      <c r="G9442" s="7" t="n">
        <v>0</v>
      </c>
    </row>
    <row r="9443" customFormat="false" ht="15" hidden="false" customHeight="false" outlineLevel="0" collapsed="false">
      <c r="A9443" s="7" t="s">
        <v>24</v>
      </c>
      <c r="B9443" s="7" t="s">
        <v>132</v>
      </c>
      <c r="C9443" s="7" t="s">
        <v>1322</v>
      </c>
      <c r="D9443" s="7" t="n">
        <v>1</v>
      </c>
      <c r="E9443" s="7" t="n">
        <v>16.91</v>
      </c>
      <c r="F9443" s="7" t="n">
        <v>0</v>
      </c>
      <c r="G9443" s="7" t="n">
        <v>0</v>
      </c>
    </row>
    <row r="9444" customFormat="false" ht="15" hidden="false" customHeight="false" outlineLevel="0" collapsed="false">
      <c r="A9444" s="7" t="s">
        <v>24</v>
      </c>
      <c r="B9444" s="7" t="s">
        <v>291</v>
      </c>
      <c r="C9444" s="7" t="s">
        <v>1323</v>
      </c>
      <c r="D9444" s="7" t="n">
        <v>2</v>
      </c>
      <c r="E9444" s="7" t="n">
        <v>38.9</v>
      </c>
      <c r="F9444" s="7" t="n">
        <v>0</v>
      </c>
      <c r="G9444" s="7" t="n">
        <v>0</v>
      </c>
    </row>
    <row r="9445" customFormat="false" ht="15" hidden="false" customHeight="false" outlineLevel="0" collapsed="false">
      <c r="A9445" s="7" t="s">
        <v>24</v>
      </c>
      <c r="B9445" s="7" t="s">
        <v>113</v>
      </c>
      <c r="C9445" s="7" t="s">
        <v>1330</v>
      </c>
      <c r="D9445" s="7" t="n">
        <v>1</v>
      </c>
      <c r="E9445" s="7" t="n">
        <v>56.66</v>
      </c>
      <c r="F9445" s="7" t="n">
        <v>0</v>
      </c>
      <c r="G9445" s="7" t="n">
        <v>0</v>
      </c>
    </row>
    <row r="9446" customFormat="false" ht="15" hidden="false" customHeight="false" outlineLevel="0" collapsed="false">
      <c r="A9446" s="7" t="s">
        <v>24</v>
      </c>
      <c r="B9446" s="7" t="s">
        <v>225</v>
      </c>
      <c r="C9446" s="7" t="s">
        <v>1331</v>
      </c>
      <c r="D9446" s="7" t="n">
        <v>1</v>
      </c>
      <c r="E9446" s="7" t="n">
        <v>88.92</v>
      </c>
      <c r="F9446" s="7" t="n">
        <v>0</v>
      </c>
      <c r="G9446" s="7" t="n">
        <v>0</v>
      </c>
    </row>
    <row r="9447" customFormat="false" ht="15" hidden="false" customHeight="false" outlineLevel="0" collapsed="false">
      <c r="A9447" s="7" t="s">
        <v>24</v>
      </c>
      <c r="B9447" s="7" t="s">
        <v>141</v>
      </c>
      <c r="C9447" s="7" t="s">
        <v>1334</v>
      </c>
      <c r="D9447" s="7" t="n">
        <v>1</v>
      </c>
      <c r="E9447" s="7" t="n">
        <v>39.65</v>
      </c>
      <c r="F9447" s="7" t="n">
        <v>0</v>
      </c>
      <c r="G9447" s="7" t="n">
        <v>0</v>
      </c>
    </row>
    <row r="9448" customFormat="false" ht="15" hidden="false" customHeight="false" outlineLevel="0" collapsed="false">
      <c r="A9448" s="7" t="s">
        <v>24</v>
      </c>
      <c r="B9448" s="7" t="s">
        <v>263</v>
      </c>
      <c r="C9448" s="7" t="s">
        <v>1337</v>
      </c>
      <c r="D9448" s="7" t="n">
        <v>1</v>
      </c>
      <c r="E9448" s="7" t="n">
        <v>41.95</v>
      </c>
      <c r="F9448" s="7" t="n">
        <v>0</v>
      </c>
      <c r="G9448" s="7" t="n">
        <v>0</v>
      </c>
    </row>
    <row r="9449" customFormat="false" ht="15" hidden="false" customHeight="false" outlineLevel="0" collapsed="false">
      <c r="A9449" s="7" t="s">
        <v>24</v>
      </c>
      <c r="B9449" s="7" t="s">
        <v>263</v>
      </c>
      <c r="C9449" s="7" t="s">
        <v>1337</v>
      </c>
      <c r="D9449" s="7" t="n">
        <v>1</v>
      </c>
      <c r="E9449" s="7" t="n">
        <v>38.51</v>
      </c>
      <c r="F9449" s="7" t="n">
        <v>0</v>
      </c>
      <c r="G9449" s="7" t="n">
        <v>0</v>
      </c>
    </row>
    <row r="9450" customFormat="false" ht="15" hidden="false" customHeight="false" outlineLevel="0" collapsed="false">
      <c r="A9450" s="7" t="s">
        <v>24</v>
      </c>
      <c r="B9450" s="7" t="s">
        <v>121</v>
      </c>
      <c r="C9450" s="7" t="s">
        <v>1339</v>
      </c>
      <c r="D9450" s="7" t="n">
        <v>1</v>
      </c>
      <c r="E9450" s="7" t="n">
        <v>40.58</v>
      </c>
      <c r="F9450" s="7" t="n">
        <v>0</v>
      </c>
      <c r="G9450" s="7" t="n">
        <v>0</v>
      </c>
    </row>
    <row r="9451" customFormat="false" ht="15" hidden="false" customHeight="false" outlineLevel="0" collapsed="false">
      <c r="A9451" s="7" t="s">
        <v>24</v>
      </c>
      <c r="B9451" s="7" t="s">
        <v>231</v>
      </c>
      <c r="C9451" s="7" t="s">
        <v>1342</v>
      </c>
      <c r="D9451" s="7" t="n">
        <v>1</v>
      </c>
      <c r="E9451" s="7" t="n">
        <v>25.81</v>
      </c>
      <c r="F9451" s="7" t="n">
        <v>0</v>
      </c>
      <c r="G9451" s="7" t="n">
        <v>0</v>
      </c>
    </row>
    <row r="9452" customFormat="false" ht="15" hidden="false" customHeight="false" outlineLevel="0" collapsed="false">
      <c r="A9452" s="7" t="s">
        <v>24</v>
      </c>
      <c r="B9452" s="7" t="s">
        <v>270</v>
      </c>
      <c r="C9452" s="7" t="s">
        <v>1343</v>
      </c>
      <c r="D9452" s="7" t="n">
        <v>0</v>
      </c>
      <c r="E9452" s="7" t="n">
        <v>0</v>
      </c>
      <c r="F9452" s="7" t="n">
        <v>1</v>
      </c>
      <c r="G9452" s="7" t="n">
        <v>25.38</v>
      </c>
    </row>
    <row r="9453" customFormat="false" ht="15" hidden="false" customHeight="false" outlineLevel="0" collapsed="false">
      <c r="A9453" s="7" t="s">
        <v>24</v>
      </c>
      <c r="B9453" s="7" t="s">
        <v>201</v>
      </c>
      <c r="C9453" s="7" t="s">
        <v>1344</v>
      </c>
      <c r="D9453" s="7" t="n">
        <v>1</v>
      </c>
      <c r="E9453" s="7" t="n">
        <v>13.09</v>
      </c>
      <c r="F9453" s="7" t="n">
        <v>0</v>
      </c>
      <c r="G9453" s="7" t="n">
        <v>0</v>
      </c>
    </row>
    <row r="9454" customFormat="false" ht="15" hidden="false" customHeight="false" outlineLevel="0" collapsed="false">
      <c r="A9454" s="7" t="s">
        <v>24</v>
      </c>
      <c r="B9454" s="7" t="s">
        <v>297</v>
      </c>
      <c r="C9454" s="7" t="s">
        <v>1348</v>
      </c>
      <c r="D9454" s="7" t="n">
        <v>0</v>
      </c>
      <c r="E9454" s="7" t="n">
        <v>0</v>
      </c>
      <c r="F9454" s="7" t="n">
        <v>1</v>
      </c>
      <c r="G9454" s="7" t="n">
        <v>12.67</v>
      </c>
    </row>
    <row r="9455" customFormat="false" ht="15" hidden="false" customHeight="false" outlineLevel="0" collapsed="false">
      <c r="A9455" s="7" t="s">
        <v>24</v>
      </c>
      <c r="B9455" s="7" t="s">
        <v>150</v>
      </c>
      <c r="C9455" s="7" t="s">
        <v>1349</v>
      </c>
      <c r="D9455" s="7" t="n">
        <v>3</v>
      </c>
      <c r="E9455" s="7" t="n">
        <v>50.71</v>
      </c>
      <c r="F9455" s="7" t="n">
        <v>3</v>
      </c>
      <c r="G9455" s="7" t="n">
        <v>50.71</v>
      </c>
    </row>
    <row r="9456" customFormat="false" ht="15" hidden="false" customHeight="false" outlineLevel="0" collapsed="false">
      <c r="A9456" s="7" t="s">
        <v>24</v>
      </c>
      <c r="B9456" s="7" t="s">
        <v>387</v>
      </c>
      <c r="C9456" s="7" t="s">
        <v>1359</v>
      </c>
      <c r="D9456" s="7" t="n">
        <v>12</v>
      </c>
      <c r="E9456" s="7" t="n">
        <v>141.84</v>
      </c>
      <c r="F9456" s="7" t="n">
        <v>0</v>
      </c>
      <c r="G9456" s="7" t="n">
        <v>0</v>
      </c>
    </row>
    <row r="9457" customFormat="false" ht="15" hidden="false" customHeight="false" outlineLevel="0" collapsed="false">
      <c r="A9457" s="7" t="s">
        <v>24</v>
      </c>
      <c r="B9457" s="7" t="s">
        <v>236</v>
      </c>
      <c r="C9457" s="7" t="s">
        <v>1361</v>
      </c>
      <c r="D9457" s="7" t="n">
        <v>4</v>
      </c>
      <c r="E9457" s="7" t="n">
        <v>55.76</v>
      </c>
      <c r="F9457" s="7" t="n">
        <v>0</v>
      </c>
      <c r="G9457" s="7" t="n">
        <v>0</v>
      </c>
    </row>
    <row r="9458" customFormat="false" ht="15" hidden="false" customHeight="false" outlineLevel="0" collapsed="false">
      <c r="A9458" s="7" t="s">
        <v>24</v>
      </c>
      <c r="B9458" s="7" t="s">
        <v>236</v>
      </c>
      <c r="C9458" s="7" t="s">
        <v>1361</v>
      </c>
      <c r="D9458" s="7" t="n">
        <v>2</v>
      </c>
      <c r="E9458" s="7" t="n">
        <v>27.02</v>
      </c>
      <c r="F9458" s="7" t="n">
        <v>0</v>
      </c>
      <c r="G9458" s="7" t="n">
        <v>0</v>
      </c>
    </row>
    <row r="9459" customFormat="false" ht="15" hidden="false" customHeight="false" outlineLevel="0" collapsed="false">
      <c r="A9459" s="7" t="s">
        <v>24</v>
      </c>
      <c r="B9459" s="7" t="s">
        <v>831</v>
      </c>
      <c r="C9459" s="7" t="s">
        <v>1363</v>
      </c>
      <c r="D9459" s="7" t="n">
        <v>1</v>
      </c>
      <c r="E9459" s="7" t="n">
        <v>31.73</v>
      </c>
      <c r="F9459" s="7" t="n">
        <v>0</v>
      </c>
      <c r="G9459" s="7" t="n">
        <v>0</v>
      </c>
    </row>
    <row r="9460" customFormat="false" ht="15" hidden="false" customHeight="false" outlineLevel="0" collapsed="false">
      <c r="A9460" s="7" t="s">
        <v>24</v>
      </c>
      <c r="B9460" s="7" t="s">
        <v>590</v>
      </c>
      <c r="C9460" s="7" t="s">
        <v>1363</v>
      </c>
      <c r="D9460" s="7" t="n">
        <v>1</v>
      </c>
      <c r="E9460" s="7" t="n">
        <v>31.73</v>
      </c>
      <c r="F9460" s="7" t="n">
        <v>1</v>
      </c>
      <c r="G9460" s="7" t="n">
        <v>31.73</v>
      </c>
    </row>
    <row r="9461" customFormat="false" ht="15" hidden="false" customHeight="false" outlineLevel="0" collapsed="false">
      <c r="A9461" s="7" t="s">
        <v>24</v>
      </c>
      <c r="B9461" s="7" t="s">
        <v>94</v>
      </c>
      <c r="C9461" s="7" t="s">
        <v>1366</v>
      </c>
      <c r="D9461" s="7" t="n">
        <v>2</v>
      </c>
      <c r="E9461" s="7" t="n">
        <v>257.18</v>
      </c>
      <c r="F9461" s="7" t="n">
        <v>0</v>
      </c>
      <c r="G9461" s="7" t="n">
        <v>0</v>
      </c>
    </row>
    <row r="9462" customFormat="false" ht="15" hidden="false" customHeight="false" outlineLevel="0" collapsed="false">
      <c r="A9462" s="7" t="s">
        <v>24</v>
      </c>
      <c r="B9462" s="7" t="s">
        <v>91</v>
      </c>
      <c r="C9462" s="7" t="s">
        <v>1366</v>
      </c>
      <c r="D9462" s="7" t="n">
        <v>5</v>
      </c>
      <c r="E9462" s="7" t="n">
        <v>535.8</v>
      </c>
      <c r="F9462" s="7" t="n">
        <v>1</v>
      </c>
      <c r="G9462" s="7" t="n">
        <v>107.16</v>
      </c>
    </row>
    <row r="9463" customFormat="false" ht="15" hidden="false" customHeight="false" outlineLevel="0" collapsed="false">
      <c r="A9463" s="7" t="s">
        <v>24</v>
      </c>
      <c r="B9463" s="7" t="s">
        <v>93</v>
      </c>
      <c r="C9463" s="7" t="s">
        <v>1367</v>
      </c>
      <c r="D9463" s="7" t="n">
        <v>1</v>
      </c>
      <c r="E9463" s="7" t="n">
        <v>107.16</v>
      </c>
      <c r="F9463" s="7" t="n">
        <v>0</v>
      </c>
      <c r="G9463" s="7" t="n">
        <v>0</v>
      </c>
    </row>
    <row r="9464" customFormat="false" ht="15" hidden="false" customHeight="false" outlineLevel="0" collapsed="false">
      <c r="A9464" s="7" t="s">
        <v>24</v>
      </c>
      <c r="B9464" s="7" t="s">
        <v>90</v>
      </c>
      <c r="C9464" s="7" t="s">
        <v>1367</v>
      </c>
      <c r="D9464" s="7" t="n">
        <v>3</v>
      </c>
      <c r="E9464" s="7" t="n">
        <v>321.48</v>
      </c>
      <c r="F9464" s="7" t="n">
        <v>1</v>
      </c>
      <c r="G9464" s="7" t="n">
        <v>107.16</v>
      </c>
    </row>
    <row r="9465" customFormat="false" ht="15" hidden="false" customHeight="false" outlineLevel="0" collapsed="false">
      <c r="A9465" s="7" t="s">
        <v>24</v>
      </c>
      <c r="B9465" s="7" t="s">
        <v>87</v>
      </c>
      <c r="C9465" s="7" t="s">
        <v>1368</v>
      </c>
      <c r="D9465" s="7" t="n">
        <v>1</v>
      </c>
      <c r="E9465" s="7" t="n">
        <v>79.03</v>
      </c>
      <c r="F9465" s="7" t="n">
        <v>0</v>
      </c>
      <c r="G9465" s="7" t="n">
        <v>0</v>
      </c>
    </row>
    <row r="9466" customFormat="false" ht="15" hidden="false" customHeight="false" outlineLevel="0" collapsed="false">
      <c r="A9466" s="7" t="s">
        <v>24</v>
      </c>
      <c r="B9466" s="7" t="s">
        <v>87</v>
      </c>
      <c r="C9466" s="7" t="s">
        <v>1368</v>
      </c>
      <c r="D9466" s="7" t="n">
        <v>0</v>
      </c>
      <c r="E9466" s="7" t="n">
        <v>0</v>
      </c>
      <c r="F9466" s="7" t="n">
        <v>1</v>
      </c>
      <c r="G9466" s="7" t="n">
        <v>107.16</v>
      </c>
    </row>
    <row r="9467" customFormat="false" ht="15" hidden="false" customHeight="false" outlineLevel="0" collapsed="false">
      <c r="A9467" s="7" t="s">
        <v>24</v>
      </c>
      <c r="B9467" s="7" t="s">
        <v>170</v>
      </c>
      <c r="C9467" s="7" t="s">
        <v>1371</v>
      </c>
      <c r="D9467" s="7" t="n">
        <v>1</v>
      </c>
      <c r="E9467" s="7" t="n">
        <v>42.75</v>
      </c>
      <c r="F9467" s="7" t="n">
        <v>0</v>
      </c>
      <c r="G9467" s="7" t="n">
        <v>0</v>
      </c>
    </row>
    <row r="9468" customFormat="false" ht="15" hidden="false" customHeight="false" outlineLevel="0" collapsed="false">
      <c r="A9468" s="7" t="s">
        <v>24</v>
      </c>
      <c r="B9468" s="7" t="s">
        <v>346</v>
      </c>
      <c r="C9468" s="7" t="s">
        <v>1373</v>
      </c>
      <c r="D9468" s="7" t="n">
        <v>3</v>
      </c>
      <c r="E9468" s="7" t="n">
        <v>95.21</v>
      </c>
      <c r="F9468" s="7" t="n">
        <v>4</v>
      </c>
      <c r="G9468" s="7" t="n">
        <v>126.94</v>
      </c>
    </row>
    <row r="9469" customFormat="false" ht="15" hidden="false" customHeight="false" outlineLevel="0" collapsed="false">
      <c r="A9469" s="7" t="s">
        <v>24</v>
      </c>
      <c r="B9469" s="7" t="s">
        <v>343</v>
      </c>
      <c r="C9469" s="7" t="s">
        <v>1376</v>
      </c>
      <c r="D9469" s="7" t="n">
        <v>2</v>
      </c>
      <c r="E9469" s="7" t="n">
        <v>50.76</v>
      </c>
      <c r="F9469" s="7" t="n">
        <v>0</v>
      </c>
      <c r="G9469" s="7" t="n">
        <v>0</v>
      </c>
    </row>
    <row r="9470" customFormat="false" ht="15" hidden="false" customHeight="false" outlineLevel="0" collapsed="false">
      <c r="A9470" s="7" t="s">
        <v>24</v>
      </c>
      <c r="B9470" s="7" t="s">
        <v>303</v>
      </c>
      <c r="C9470" s="7" t="s">
        <v>1376</v>
      </c>
      <c r="D9470" s="7" t="n">
        <v>2</v>
      </c>
      <c r="E9470" s="7" t="n">
        <v>50.76</v>
      </c>
      <c r="F9470" s="7" t="n">
        <v>0</v>
      </c>
      <c r="G9470" s="7" t="n">
        <v>0</v>
      </c>
    </row>
    <row r="9471" customFormat="false" ht="15" hidden="false" customHeight="false" outlineLevel="0" collapsed="false">
      <c r="A9471" s="7" t="s">
        <v>24</v>
      </c>
      <c r="B9471" s="7" t="s">
        <v>283</v>
      </c>
      <c r="C9471" s="7" t="s">
        <v>1376</v>
      </c>
      <c r="D9471" s="7" t="n">
        <v>10</v>
      </c>
      <c r="E9471" s="7" t="n">
        <v>314.71</v>
      </c>
      <c r="F9471" s="7" t="n">
        <v>0</v>
      </c>
      <c r="G9471" s="7" t="n">
        <v>0</v>
      </c>
    </row>
    <row r="9472" customFormat="false" ht="15" hidden="false" customHeight="false" outlineLevel="0" collapsed="false">
      <c r="A9472" s="7" t="s">
        <v>24</v>
      </c>
      <c r="B9472" s="7" t="s">
        <v>340</v>
      </c>
      <c r="C9472" s="7" t="s">
        <v>1377</v>
      </c>
      <c r="D9472" s="7" t="n">
        <v>2</v>
      </c>
      <c r="E9472" s="7" t="n">
        <v>50.76</v>
      </c>
      <c r="F9472" s="7" t="n">
        <v>0</v>
      </c>
      <c r="G9472" s="7" t="n">
        <v>0</v>
      </c>
    </row>
    <row r="9473" customFormat="false" ht="15" hidden="false" customHeight="false" outlineLevel="0" collapsed="false">
      <c r="A9473" s="7" t="s">
        <v>24</v>
      </c>
      <c r="B9473" s="7" t="s">
        <v>349</v>
      </c>
      <c r="C9473" s="7" t="s">
        <v>1378</v>
      </c>
      <c r="D9473" s="7" t="n">
        <v>3</v>
      </c>
      <c r="E9473" s="7" t="n">
        <v>76.14</v>
      </c>
      <c r="F9473" s="7" t="n">
        <v>0</v>
      </c>
      <c r="G9473" s="7" t="n">
        <v>0</v>
      </c>
    </row>
    <row r="9474" customFormat="false" ht="15" hidden="false" customHeight="false" outlineLevel="0" collapsed="false">
      <c r="A9474" s="7" t="s">
        <v>24</v>
      </c>
      <c r="B9474" s="7" t="s">
        <v>647</v>
      </c>
      <c r="C9474" s="7" t="s">
        <v>1495</v>
      </c>
      <c r="D9474" s="7" t="n">
        <v>0</v>
      </c>
      <c r="E9474" s="7" t="n">
        <v>0</v>
      </c>
      <c r="F9474" s="7" t="n">
        <v>4</v>
      </c>
      <c r="G9474" s="7" t="n">
        <v>121</v>
      </c>
    </row>
    <row r="9475" customFormat="false" ht="15" hidden="false" customHeight="false" outlineLevel="0" collapsed="false">
      <c r="A9475" s="7" t="s">
        <v>24</v>
      </c>
      <c r="B9475" s="7" t="s">
        <v>145</v>
      </c>
      <c r="C9475" s="7" t="s">
        <v>1379</v>
      </c>
      <c r="D9475" s="7" t="n">
        <v>1</v>
      </c>
      <c r="E9475" s="7" t="n">
        <v>57.16</v>
      </c>
      <c r="F9475" s="7" t="n">
        <v>0</v>
      </c>
      <c r="G9475" s="7" t="n">
        <v>0</v>
      </c>
    </row>
    <row r="9476" customFormat="false" ht="15" hidden="false" customHeight="false" outlineLevel="0" collapsed="false">
      <c r="A9476" s="7" t="s">
        <v>24</v>
      </c>
      <c r="B9476" s="7" t="s">
        <v>653</v>
      </c>
      <c r="C9476" s="7" t="s">
        <v>1496</v>
      </c>
      <c r="D9476" s="7" t="n">
        <v>0</v>
      </c>
      <c r="E9476" s="7" t="n">
        <v>0</v>
      </c>
      <c r="F9476" s="7" t="n">
        <v>1</v>
      </c>
      <c r="G9476" s="7" t="n">
        <v>57.16</v>
      </c>
    </row>
    <row r="9477" customFormat="false" ht="15" hidden="false" customHeight="false" outlineLevel="0" collapsed="false">
      <c r="A9477" s="7" t="s">
        <v>24</v>
      </c>
      <c r="B9477" s="7" t="s">
        <v>158</v>
      </c>
      <c r="C9477" s="7" t="s">
        <v>1380</v>
      </c>
      <c r="D9477" s="7" t="n">
        <v>2</v>
      </c>
      <c r="E9477" s="7" t="n">
        <v>131.57</v>
      </c>
      <c r="F9477" s="7" t="n">
        <v>0</v>
      </c>
      <c r="G9477" s="7" t="n">
        <v>0</v>
      </c>
    </row>
    <row r="9478" customFormat="false" ht="15" hidden="false" customHeight="false" outlineLevel="0" collapsed="false">
      <c r="A9478" s="7" t="s">
        <v>24</v>
      </c>
      <c r="B9478" s="7" t="s">
        <v>419</v>
      </c>
      <c r="C9478" s="7" t="s">
        <v>1384</v>
      </c>
      <c r="D9478" s="7" t="n">
        <v>1</v>
      </c>
      <c r="E9478" s="7" t="n">
        <v>249.93</v>
      </c>
      <c r="F9478" s="7" t="n">
        <v>-1</v>
      </c>
      <c r="G9478" s="7" t="n">
        <v>-249.93</v>
      </c>
    </row>
    <row r="9479" customFormat="false" ht="15" hidden="false" customHeight="false" outlineLevel="0" collapsed="false">
      <c r="A9479" s="7" t="s">
        <v>24</v>
      </c>
      <c r="B9479" s="7" t="s">
        <v>749</v>
      </c>
      <c r="C9479" s="7" t="s">
        <v>1513</v>
      </c>
      <c r="D9479" s="7" t="n">
        <v>0</v>
      </c>
      <c r="E9479" s="7" t="n">
        <v>0</v>
      </c>
      <c r="F9479" s="7" t="n">
        <v>1</v>
      </c>
      <c r="G9479" s="7" t="n">
        <v>183.86</v>
      </c>
    </row>
    <row r="9480" customFormat="false" ht="15" hidden="false" customHeight="false" outlineLevel="0" collapsed="false">
      <c r="A9480" s="7" t="s">
        <v>24</v>
      </c>
      <c r="B9480" s="7" t="s">
        <v>881</v>
      </c>
      <c r="C9480" s="7" t="s">
        <v>1513</v>
      </c>
      <c r="D9480" s="7" t="n">
        <v>1</v>
      </c>
      <c r="E9480" s="7" t="n">
        <v>183.85</v>
      </c>
      <c r="F9480" s="7" t="n">
        <v>0</v>
      </c>
      <c r="G9480" s="7" t="n">
        <v>0</v>
      </c>
    </row>
    <row r="9481" customFormat="false" ht="15" hidden="false" customHeight="false" outlineLevel="0" collapsed="false">
      <c r="A9481" s="7" t="s">
        <v>24</v>
      </c>
      <c r="B9481" s="7" t="s">
        <v>139</v>
      </c>
      <c r="C9481" s="7" t="s">
        <v>1387</v>
      </c>
      <c r="D9481" s="7" t="n">
        <v>1</v>
      </c>
      <c r="E9481" s="7" t="n">
        <v>27.93</v>
      </c>
      <c r="F9481" s="7" t="n">
        <v>0</v>
      </c>
      <c r="G9481" s="7" t="n">
        <v>0</v>
      </c>
    </row>
    <row r="9482" customFormat="false" ht="15" hidden="false" customHeight="false" outlineLevel="0" collapsed="false">
      <c r="A9482" s="7" t="s">
        <v>24</v>
      </c>
      <c r="B9482" s="7" t="s">
        <v>102</v>
      </c>
      <c r="C9482" s="7" t="s">
        <v>1389</v>
      </c>
      <c r="D9482" s="7" t="n">
        <v>1</v>
      </c>
      <c r="E9482" s="7" t="n">
        <v>27.93</v>
      </c>
      <c r="F9482" s="7" t="n">
        <v>0</v>
      </c>
      <c r="G9482" s="7" t="n">
        <v>0</v>
      </c>
    </row>
    <row r="9483" customFormat="false" ht="15" hidden="false" customHeight="false" outlineLevel="0" collapsed="false">
      <c r="A9483" s="7" t="s">
        <v>24</v>
      </c>
      <c r="B9483" s="7" t="s">
        <v>902</v>
      </c>
      <c r="C9483" s="7" t="s">
        <v>1389</v>
      </c>
      <c r="D9483" s="7" t="n">
        <v>1</v>
      </c>
      <c r="E9483" s="7" t="n">
        <v>41.19</v>
      </c>
      <c r="F9483" s="7" t="n">
        <v>0</v>
      </c>
      <c r="G9483" s="7" t="n">
        <v>0</v>
      </c>
    </row>
    <row r="9484" customFormat="false" ht="15" hidden="false" customHeight="false" outlineLevel="0" collapsed="false">
      <c r="A9484" s="7" t="s">
        <v>24</v>
      </c>
      <c r="B9484" s="7" t="s">
        <v>109</v>
      </c>
      <c r="C9484" s="7" t="s">
        <v>1391</v>
      </c>
      <c r="D9484" s="7" t="n">
        <v>1</v>
      </c>
      <c r="E9484" s="7" t="n">
        <v>49.94</v>
      </c>
      <c r="F9484" s="7" t="n">
        <v>0</v>
      </c>
      <c r="G9484" s="7" t="n">
        <v>0</v>
      </c>
    </row>
    <row r="9485" customFormat="false" ht="15" hidden="false" customHeight="false" outlineLevel="0" collapsed="false">
      <c r="A9485" s="7" t="s">
        <v>24</v>
      </c>
      <c r="B9485" s="7" t="s">
        <v>379</v>
      </c>
      <c r="C9485" s="7" t="s">
        <v>1392</v>
      </c>
      <c r="D9485" s="7" t="n">
        <v>1</v>
      </c>
      <c r="E9485" s="7" t="n">
        <v>52.89</v>
      </c>
      <c r="F9485" s="7" t="n">
        <v>0</v>
      </c>
      <c r="G9485" s="7" t="n">
        <v>0</v>
      </c>
    </row>
    <row r="9486" customFormat="false" ht="15" hidden="false" customHeight="false" outlineLevel="0" collapsed="false">
      <c r="A9486" s="7" t="s">
        <v>24</v>
      </c>
      <c r="B9486" s="7" t="s">
        <v>896</v>
      </c>
      <c r="C9486" s="7" t="s">
        <v>1511</v>
      </c>
      <c r="D9486" s="7" t="n">
        <v>1</v>
      </c>
      <c r="E9486" s="7" t="n">
        <v>120.72</v>
      </c>
      <c r="F9486" s="7" t="n">
        <v>0</v>
      </c>
      <c r="G9486" s="7" t="n">
        <v>0</v>
      </c>
    </row>
    <row r="9487" customFormat="false" ht="15" hidden="false" customHeight="false" outlineLevel="0" collapsed="false">
      <c r="A9487" s="7" t="s">
        <v>24</v>
      </c>
      <c r="B9487" s="7" t="s">
        <v>436</v>
      </c>
      <c r="C9487" s="7" t="s">
        <v>1396</v>
      </c>
      <c r="D9487" s="7" t="n">
        <v>1</v>
      </c>
      <c r="E9487" s="7" t="n">
        <v>418.67</v>
      </c>
      <c r="F9487" s="7" t="n">
        <v>0</v>
      </c>
      <c r="G9487" s="7" t="n">
        <v>0</v>
      </c>
    </row>
    <row r="9488" customFormat="false" ht="15" hidden="false" customHeight="false" outlineLevel="0" collapsed="false">
      <c r="A9488" s="7" t="s">
        <v>24</v>
      </c>
      <c r="B9488" s="7" t="s">
        <v>392</v>
      </c>
      <c r="C9488" s="7" t="s">
        <v>1398</v>
      </c>
      <c r="D9488" s="7" t="n">
        <v>0</v>
      </c>
      <c r="E9488" s="7" t="n">
        <v>0</v>
      </c>
      <c r="F9488" s="7" t="n">
        <v>-1</v>
      </c>
      <c r="G9488" s="7" t="n">
        <v>-245.76</v>
      </c>
    </row>
    <row r="9489" customFormat="false" ht="15" hidden="false" customHeight="false" outlineLevel="0" collapsed="false">
      <c r="A9489" s="7" t="s">
        <v>24</v>
      </c>
      <c r="B9489" s="7" t="s">
        <v>562</v>
      </c>
      <c r="C9489" s="7" t="s">
        <v>1401</v>
      </c>
      <c r="D9489" s="7" t="n">
        <v>0</v>
      </c>
      <c r="E9489" s="7" t="n">
        <v>0</v>
      </c>
      <c r="F9489" s="7" t="n">
        <v>10</v>
      </c>
      <c r="G9489" s="7" t="n">
        <v>1601.23</v>
      </c>
    </row>
    <row r="9490" customFormat="false" ht="15" hidden="false" customHeight="false" outlineLevel="0" collapsed="false">
      <c r="A9490" s="7" t="s">
        <v>24</v>
      </c>
      <c r="B9490" s="7" t="s">
        <v>562</v>
      </c>
      <c r="C9490" s="7" t="s">
        <v>1401</v>
      </c>
      <c r="D9490" s="7" t="n">
        <v>3</v>
      </c>
      <c r="E9490" s="7" t="n">
        <v>448.59</v>
      </c>
      <c r="F9490" s="7" t="n">
        <v>0</v>
      </c>
      <c r="G9490" s="7" t="n">
        <v>0</v>
      </c>
    </row>
    <row r="9491" customFormat="false" ht="15" hidden="false" customHeight="false" outlineLevel="0" collapsed="false">
      <c r="A9491" s="7" t="s">
        <v>24</v>
      </c>
      <c r="B9491" s="7" t="s">
        <v>562</v>
      </c>
      <c r="C9491" s="7" t="s">
        <v>1401</v>
      </c>
      <c r="D9491" s="7" t="n">
        <v>2</v>
      </c>
      <c r="E9491" s="7" t="n">
        <v>296.16</v>
      </c>
      <c r="F9491" s="7" t="n">
        <v>0</v>
      </c>
      <c r="G9491" s="7" t="n">
        <v>0</v>
      </c>
    </row>
    <row r="9492" customFormat="false" ht="15" hidden="false" customHeight="false" outlineLevel="0" collapsed="false">
      <c r="A9492" s="7" t="s">
        <v>24</v>
      </c>
      <c r="B9492" s="7" t="s">
        <v>293</v>
      </c>
      <c r="C9492" s="7" t="s">
        <v>1403</v>
      </c>
      <c r="D9492" s="7" t="n">
        <v>0</v>
      </c>
      <c r="E9492" s="7" t="n">
        <v>0</v>
      </c>
      <c r="F9492" s="7" t="n">
        <v>1</v>
      </c>
      <c r="G9492" s="7" t="n">
        <v>190.63</v>
      </c>
    </row>
    <row r="9493" customFormat="false" ht="15" hidden="false" customHeight="false" outlineLevel="0" collapsed="false">
      <c r="A9493" s="7" t="s">
        <v>24</v>
      </c>
      <c r="B9493" s="7" t="s">
        <v>306</v>
      </c>
      <c r="C9493" s="7" t="s">
        <v>1407</v>
      </c>
      <c r="D9493" s="7" t="n">
        <v>2</v>
      </c>
      <c r="E9493" s="7" t="n">
        <v>38.9</v>
      </c>
      <c r="F9493" s="7" t="n">
        <v>5</v>
      </c>
      <c r="G9493" s="7" t="n">
        <v>97.25</v>
      </c>
    </row>
    <row r="9494" customFormat="false" ht="15" hidden="false" customHeight="false" outlineLevel="0" collapsed="false">
      <c r="A9494" s="7" t="s">
        <v>24</v>
      </c>
      <c r="B9494" s="7" t="s">
        <v>140</v>
      </c>
      <c r="C9494" s="7" t="s">
        <v>1414</v>
      </c>
      <c r="D9494" s="7" t="n">
        <v>1</v>
      </c>
      <c r="E9494" s="7" t="n">
        <v>16.81</v>
      </c>
      <c r="F9494" s="7" t="n">
        <v>0</v>
      </c>
      <c r="G9494" s="7" t="n">
        <v>0</v>
      </c>
    </row>
    <row r="9495" customFormat="false" ht="15" hidden="false" customHeight="false" outlineLevel="0" collapsed="false">
      <c r="A9495" s="7" t="s">
        <v>24</v>
      </c>
      <c r="B9495" s="7" t="s">
        <v>276</v>
      </c>
      <c r="C9495" s="7" t="s">
        <v>1419</v>
      </c>
      <c r="D9495" s="7" t="n">
        <v>1</v>
      </c>
      <c r="E9495" s="7" t="n">
        <v>16.81</v>
      </c>
      <c r="F9495" s="7" t="n">
        <v>-1</v>
      </c>
      <c r="G9495" s="7" t="n">
        <v>-16.81</v>
      </c>
    </row>
    <row r="9496" customFormat="false" ht="15" hidden="false" customHeight="false" outlineLevel="0" collapsed="false">
      <c r="A9496" s="7" t="s">
        <v>24</v>
      </c>
      <c r="B9496" s="7" t="s">
        <v>128</v>
      </c>
      <c r="C9496" s="7" t="s">
        <v>1421</v>
      </c>
      <c r="D9496" s="7" t="n">
        <v>1</v>
      </c>
      <c r="E9496" s="7" t="n">
        <v>42.75</v>
      </c>
      <c r="F9496" s="7" t="n">
        <v>0</v>
      </c>
      <c r="G9496" s="7" t="n">
        <v>0</v>
      </c>
    </row>
    <row r="9497" customFormat="false" ht="15" hidden="false" customHeight="false" outlineLevel="0" collapsed="false">
      <c r="A9497" s="7" t="s">
        <v>24</v>
      </c>
      <c r="B9497" s="7" t="s">
        <v>813</v>
      </c>
      <c r="C9497" s="7" t="s">
        <v>1421</v>
      </c>
      <c r="D9497" s="7" t="n">
        <v>0</v>
      </c>
      <c r="E9497" s="7" t="n">
        <v>0</v>
      </c>
      <c r="F9497" s="7" t="n">
        <v>1</v>
      </c>
      <c r="G9497" s="7" t="n">
        <v>42.75</v>
      </c>
    </row>
    <row r="9498" customFormat="false" ht="15" hidden="false" customHeight="false" outlineLevel="0" collapsed="false">
      <c r="A9498" s="7" t="s">
        <v>24</v>
      </c>
      <c r="B9498" s="7" t="s">
        <v>384</v>
      </c>
      <c r="C9498" s="7" t="s">
        <v>1423</v>
      </c>
      <c r="D9498" s="7" t="n">
        <v>1</v>
      </c>
      <c r="E9498" s="7" t="n">
        <v>31.52</v>
      </c>
      <c r="F9498" s="7" t="n">
        <v>0</v>
      </c>
      <c r="G9498" s="7" t="n">
        <v>0</v>
      </c>
    </row>
    <row r="9499" customFormat="false" ht="15" hidden="false" customHeight="false" outlineLevel="0" collapsed="false">
      <c r="A9499" s="7" t="s">
        <v>24</v>
      </c>
      <c r="B9499" s="7" t="s">
        <v>152</v>
      </c>
      <c r="C9499" s="7" t="s">
        <v>1425</v>
      </c>
      <c r="D9499" s="7" t="n">
        <v>1</v>
      </c>
      <c r="E9499" s="7" t="n">
        <v>51.22</v>
      </c>
      <c r="F9499" s="7" t="n">
        <v>0</v>
      </c>
      <c r="G9499" s="7" t="n">
        <v>0</v>
      </c>
    </row>
    <row r="9500" customFormat="false" ht="15" hidden="false" customHeight="false" outlineLevel="0" collapsed="false">
      <c r="A9500" s="7" t="s">
        <v>24</v>
      </c>
      <c r="B9500" s="7" t="s">
        <v>129</v>
      </c>
      <c r="C9500" s="7" t="s">
        <v>1426</v>
      </c>
      <c r="D9500" s="7" t="n">
        <v>1</v>
      </c>
      <c r="E9500" s="7" t="n">
        <v>75.56</v>
      </c>
      <c r="F9500" s="7" t="n">
        <v>-1</v>
      </c>
      <c r="G9500" s="7" t="n">
        <v>-75.56</v>
      </c>
    </row>
    <row r="9501" customFormat="false" ht="15" hidden="false" customHeight="false" outlineLevel="0" collapsed="false">
      <c r="A9501" s="7" t="s">
        <v>24</v>
      </c>
      <c r="B9501" s="7" t="s">
        <v>129</v>
      </c>
      <c r="C9501" s="7" t="s">
        <v>1426</v>
      </c>
      <c r="D9501" s="7" t="n">
        <v>0</v>
      </c>
      <c r="E9501" s="7" t="n">
        <v>0</v>
      </c>
      <c r="F9501" s="7" t="n">
        <v>2</v>
      </c>
      <c r="G9501" s="7" t="n">
        <v>102.46</v>
      </c>
    </row>
    <row r="9502" customFormat="false" ht="15" hidden="false" customHeight="false" outlineLevel="0" collapsed="false">
      <c r="A9502" s="7" t="s">
        <v>24</v>
      </c>
      <c r="B9502" s="7" t="s">
        <v>176</v>
      </c>
      <c r="C9502" s="7" t="s">
        <v>1426</v>
      </c>
      <c r="D9502" s="7" t="n">
        <v>2</v>
      </c>
      <c r="E9502" s="7" t="n">
        <v>102.44</v>
      </c>
      <c r="F9502" s="7" t="n">
        <v>0</v>
      </c>
      <c r="G9502" s="7" t="n">
        <v>0</v>
      </c>
    </row>
    <row r="9503" customFormat="false" ht="15" hidden="false" customHeight="false" outlineLevel="0" collapsed="false">
      <c r="A9503" s="7" t="s">
        <v>24</v>
      </c>
      <c r="B9503" s="7" t="s">
        <v>156</v>
      </c>
      <c r="C9503" s="7" t="s">
        <v>1430</v>
      </c>
      <c r="D9503" s="7" t="n">
        <v>1</v>
      </c>
      <c r="E9503" s="7" t="n">
        <v>72.84</v>
      </c>
      <c r="F9503" s="7" t="n">
        <v>0</v>
      </c>
      <c r="G9503" s="7" t="n">
        <v>0</v>
      </c>
    </row>
    <row r="9504" customFormat="false" ht="15" hidden="false" customHeight="false" outlineLevel="0" collapsed="false">
      <c r="A9504" s="7" t="s">
        <v>24</v>
      </c>
      <c r="B9504" s="7" t="s">
        <v>156</v>
      </c>
      <c r="C9504" s="7" t="s">
        <v>1430</v>
      </c>
      <c r="D9504" s="7" t="n">
        <v>2</v>
      </c>
      <c r="E9504" s="7" t="n">
        <v>152.44</v>
      </c>
      <c r="F9504" s="7" t="n">
        <v>1</v>
      </c>
      <c r="G9504" s="7" t="n">
        <v>76.23</v>
      </c>
    </row>
    <row r="9505" customFormat="false" ht="15" hidden="false" customHeight="false" outlineLevel="0" collapsed="false">
      <c r="A9505" s="7" t="s">
        <v>24</v>
      </c>
      <c r="B9505" s="7" t="s">
        <v>202</v>
      </c>
      <c r="C9505" s="7" t="s">
        <v>1434</v>
      </c>
      <c r="D9505" s="7" t="n">
        <v>1</v>
      </c>
      <c r="E9505" s="7" t="n">
        <v>41.19</v>
      </c>
      <c r="F9505" s="7" t="n">
        <v>-1</v>
      </c>
      <c r="G9505" s="7" t="n">
        <v>-41.19</v>
      </c>
    </row>
    <row r="9506" customFormat="false" ht="15" hidden="false" customHeight="false" outlineLevel="0" collapsed="false">
      <c r="A9506" s="7" t="s">
        <v>24</v>
      </c>
      <c r="B9506" s="7" t="s">
        <v>202</v>
      </c>
      <c r="C9506" s="7" t="s">
        <v>1434</v>
      </c>
      <c r="D9506" s="7" t="n">
        <v>0</v>
      </c>
      <c r="E9506" s="7" t="n">
        <v>0</v>
      </c>
      <c r="F9506" s="7" t="n">
        <v>1</v>
      </c>
      <c r="G9506" s="7" t="n">
        <v>27.93</v>
      </c>
    </row>
    <row r="9507" customFormat="false" ht="15" hidden="false" customHeight="false" outlineLevel="0" collapsed="false">
      <c r="A9507" s="7" t="s">
        <v>24</v>
      </c>
      <c r="B9507" s="7" t="s">
        <v>107</v>
      </c>
      <c r="C9507" s="7" t="s">
        <v>1435</v>
      </c>
      <c r="D9507" s="7" t="n">
        <v>0</v>
      </c>
      <c r="E9507" s="7" t="n">
        <v>0</v>
      </c>
      <c r="F9507" s="7" t="n">
        <v>1</v>
      </c>
      <c r="G9507" s="7" t="n">
        <v>84.7</v>
      </c>
    </row>
    <row r="9508" customFormat="false" ht="15" hidden="false" customHeight="false" outlineLevel="0" collapsed="false">
      <c r="A9508" s="7" t="s">
        <v>24</v>
      </c>
      <c r="B9508" s="7" t="s">
        <v>175</v>
      </c>
      <c r="C9508" s="7" t="s">
        <v>1437</v>
      </c>
      <c r="D9508" s="7" t="n">
        <v>0</v>
      </c>
      <c r="E9508" s="7" t="n">
        <v>0</v>
      </c>
      <c r="F9508" s="7" t="n">
        <v>3</v>
      </c>
      <c r="G9508" s="7" t="n">
        <v>101.57</v>
      </c>
    </row>
    <row r="9509" customFormat="false" ht="15" hidden="false" customHeight="false" outlineLevel="0" collapsed="false">
      <c r="A9509" s="7" t="s">
        <v>24</v>
      </c>
      <c r="B9509" s="7" t="s">
        <v>192</v>
      </c>
      <c r="C9509" s="7" t="s">
        <v>1311</v>
      </c>
      <c r="D9509" s="7" t="n">
        <v>1</v>
      </c>
      <c r="E9509" s="7" t="n">
        <v>38.09</v>
      </c>
      <c r="F9509" s="7" t="n">
        <v>1</v>
      </c>
      <c r="G9509" s="7" t="n">
        <v>38.1</v>
      </c>
    </row>
    <row r="9510" customFormat="false" ht="15" hidden="false" customHeight="false" outlineLevel="0" collapsed="false">
      <c r="A9510" s="7" t="s">
        <v>24</v>
      </c>
      <c r="B9510" s="7" t="s">
        <v>265</v>
      </c>
      <c r="C9510" s="7" t="s">
        <v>1439</v>
      </c>
      <c r="D9510" s="7" t="n">
        <v>0</v>
      </c>
      <c r="E9510" s="7" t="n">
        <v>0</v>
      </c>
      <c r="F9510" s="7" t="n">
        <v>1</v>
      </c>
      <c r="G9510" s="7" t="n">
        <v>33.85</v>
      </c>
    </row>
    <row r="9511" customFormat="false" ht="15" hidden="false" customHeight="false" outlineLevel="0" collapsed="false">
      <c r="A9511" s="7" t="s">
        <v>24</v>
      </c>
      <c r="B9511" s="7" t="s">
        <v>486</v>
      </c>
      <c r="C9511" s="7" t="s">
        <v>1440</v>
      </c>
      <c r="D9511" s="7" t="n">
        <v>2</v>
      </c>
      <c r="E9511" s="7" t="n">
        <v>203.95</v>
      </c>
      <c r="F9511" s="7" t="n">
        <v>1</v>
      </c>
      <c r="G9511" s="7" t="n">
        <v>72.84</v>
      </c>
    </row>
    <row r="9512" customFormat="false" ht="15" hidden="false" customHeight="false" outlineLevel="0" collapsed="false">
      <c r="A9512" s="7" t="s">
        <v>24</v>
      </c>
      <c r="B9512" s="7" t="s">
        <v>308</v>
      </c>
      <c r="C9512" s="7" t="s">
        <v>1441</v>
      </c>
      <c r="D9512" s="7" t="n">
        <v>1</v>
      </c>
      <c r="E9512" s="7" t="n">
        <v>85.54</v>
      </c>
      <c r="F9512" s="7" t="n">
        <v>0</v>
      </c>
      <c r="G9512" s="7" t="n">
        <v>0</v>
      </c>
    </row>
    <row r="9513" customFormat="false" ht="15" hidden="false" customHeight="false" outlineLevel="0" collapsed="false">
      <c r="A9513" s="7" t="s">
        <v>24</v>
      </c>
      <c r="B9513" s="7" t="s">
        <v>308</v>
      </c>
      <c r="C9513" s="7" t="s">
        <v>1441</v>
      </c>
      <c r="D9513" s="7" t="n">
        <v>1</v>
      </c>
      <c r="E9513" s="7" t="n">
        <v>93.18</v>
      </c>
      <c r="F9513" s="7" t="n">
        <v>0</v>
      </c>
      <c r="G9513" s="7" t="n">
        <v>0</v>
      </c>
    </row>
    <row r="9514" customFormat="false" ht="15" hidden="false" customHeight="false" outlineLevel="0" collapsed="false">
      <c r="A9514" s="7" t="s">
        <v>24</v>
      </c>
      <c r="B9514" s="7" t="s">
        <v>185</v>
      </c>
      <c r="C9514" s="7" t="s">
        <v>1442</v>
      </c>
      <c r="D9514" s="7" t="n">
        <v>3</v>
      </c>
      <c r="E9514" s="7" t="n">
        <v>230.36</v>
      </c>
      <c r="F9514" s="7" t="n">
        <v>0</v>
      </c>
      <c r="G9514" s="7" t="n">
        <v>0</v>
      </c>
    </row>
    <row r="9515" customFormat="false" ht="15" hidden="false" customHeight="false" outlineLevel="0" collapsed="false">
      <c r="A9515" s="7" t="s">
        <v>24</v>
      </c>
      <c r="B9515" s="7" t="s">
        <v>245</v>
      </c>
      <c r="C9515" s="7" t="s">
        <v>1443</v>
      </c>
      <c r="D9515" s="7" t="n">
        <v>1</v>
      </c>
      <c r="E9515" s="7" t="n">
        <v>65.63</v>
      </c>
      <c r="F9515" s="7" t="n">
        <v>0</v>
      </c>
      <c r="G9515" s="7" t="n">
        <v>0</v>
      </c>
    </row>
    <row r="9516" customFormat="false" ht="15" hidden="false" customHeight="false" outlineLevel="0" collapsed="false">
      <c r="A9516" s="7" t="s">
        <v>24</v>
      </c>
      <c r="B9516" s="7" t="s">
        <v>103</v>
      </c>
      <c r="C9516" s="7" t="s">
        <v>1443</v>
      </c>
      <c r="D9516" s="7" t="n">
        <v>6</v>
      </c>
      <c r="E9516" s="7" t="n">
        <v>485.69</v>
      </c>
      <c r="F9516" s="7" t="n">
        <v>0</v>
      </c>
      <c r="G9516" s="7" t="n">
        <v>0</v>
      </c>
    </row>
    <row r="9517" customFormat="false" ht="15" hidden="false" customHeight="false" outlineLevel="0" collapsed="false">
      <c r="A9517" s="7" t="s">
        <v>24</v>
      </c>
      <c r="B9517" s="7" t="s">
        <v>103</v>
      </c>
      <c r="C9517" s="7" t="s">
        <v>1443</v>
      </c>
      <c r="D9517" s="7" t="n">
        <v>0</v>
      </c>
      <c r="E9517" s="7" t="n">
        <v>0</v>
      </c>
      <c r="F9517" s="7" t="n">
        <v>2</v>
      </c>
      <c r="G9517" s="7" t="n">
        <v>143.98</v>
      </c>
    </row>
    <row r="9518" customFormat="false" ht="15" hidden="false" customHeight="false" outlineLevel="0" collapsed="false">
      <c r="A9518" s="7" t="s">
        <v>24</v>
      </c>
      <c r="B9518" s="7" t="s">
        <v>103</v>
      </c>
      <c r="C9518" s="7" t="s">
        <v>1443</v>
      </c>
      <c r="D9518" s="7" t="n">
        <v>1</v>
      </c>
      <c r="E9518" s="7" t="n">
        <v>96.81</v>
      </c>
      <c r="F9518" s="7" t="n">
        <v>0</v>
      </c>
      <c r="G9518" s="7" t="n">
        <v>0</v>
      </c>
    </row>
    <row r="9519" customFormat="false" ht="15" hidden="false" customHeight="false" outlineLevel="0" collapsed="false">
      <c r="A9519" s="7" t="s">
        <v>24</v>
      </c>
      <c r="B9519" s="7" t="s">
        <v>279</v>
      </c>
      <c r="C9519" s="7" t="s">
        <v>1432</v>
      </c>
      <c r="D9519" s="7" t="n">
        <v>0</v>
      </c>
      <c r="E9519" s="7" t="n">
        <v>0</v>
      </c>
      <c r="F9519" s="7" t="n">
        <v>1</v>
      </c>
      <c r="G9519" s="7" t="n">
        <v>38.09</v>
      </c>
    </row>
    <row r="9520" customFormat="false" ht="15" hidden="false" customHeight="false" outlineLevel="0" collapsed="false">
      <c r="A9520" s="7" t="s">
        <v>24</v>
      </c>
      <c r="B9520" s="7" t="s">
        <v>124</v>
      </c>
      <c r="C9520" s="7" t="s">
        <v>1449</v>
      </c>
      <c r="D9520" s="7" t="n">
        <v>1</v>
      </c>
      <c r="E9520" s="7" t="n">
        <v>19.44</v>
      </c>
      <c r="F9520" s="7" t="n">
        <v>1</v>
      </c>
      <c r="G9520" s="7" t="n">
        <v>27.23</v>
      </c>
    </row>
    <row r="9521" customFormat="false" ht="15" hidden="false" customHeight="false" outlineLevel="0" collapsed="false">
      <c r="A9521" s="7" t="s">
        <v>24</v>
      </c>
      <c r="B9521" s="7" t="s">
        <v>143</v>
      </c>
      <c r="C9521" s="7" t="s">
        <v>1450</v>
      </c>
      <c r="D9521" s="7" t="n">
        <v>1</v>
      </c>
      <c r="E9521" s="7" t="n">
        <v>21.14</v>
      </c>
      <c r="F9521" s="7" t="n">
        <v>0</v>
      </c>
      <c r="G9521" s="7" t="n">
        <v>0</v>
      </c>
    </row>
    <row r="9522" customFormat="false" ht="15" hidden="false" customHeight="false" outlineLevel="0" collapsed="false">
      <c r="A9522" s="7" t="s">
        <v>24</v>
      </c>
      <c r="B9522" s="7" t="s">
        <v>120</v>
      </c>
      <c r="C9522" s="7" t="s">
        <v>1451</v>
      </c>
      <c r="D9522" s="7" t="n">
        <v>4</v>
      </c>
      <c r="E9522" s="7" t="n">
        <v>84.56</v>
      </c>
      <c r="F9522" s="7" t="n">
        <v>3</v>
      </c>
      <c r="G9522" s="7" t="n">
        <v>88.81</v>
      </c>
    </row>
    <row r="9523" customFormat="false" ht="15" hidden="false" customHeight="false" outlineLevel="0" collapsed="false">
      <c r="A9523" s="7" t="s">
        <v>24</v>
      </c>
      <c r="B9523" s="7" t="s">
        <v>843</v>
      </c>
      <c r="C9523" s="7" t="s">
        <v>1521</v>
      </c>
      <c r="D9523" s="7" t="n">
        <v>1</v>
      </c>
      <c r="E9523" s="7" t="n">
        <v>16.86</v>
      </c>
      <c r="F9523" s="7" t="n">
        <v>0</v>
      </c>
      <c r="G9523" s="7" t="n">
        <v>0</v>
      </c>
    </row>
    <row r="9524" customFormat="false" ht="15" hidden="false" customHeight="false" outlineLevel="0" collapsed="false">
      <c r="A9524" s="7" t="s">
        <v>24</v>
      </c>
      <c r="B9524" s="7" t="s">
        <v>663</v>
      </c>
      <c r="C9524" s="7" t="s">
        <v>1524</v>
      </c>
      <c r="D9524" s="7" t="n">
        <v>0</v>
      </c>
      <c r="E9524" s="7" t="n">
        <v>0</v>
      </c>
      <c r="F9524" s="7" t="n">
        <v>1</v>
      </c>
      <c r="G9524" s="7" t="n">
        <v>508.43</v>
      </c>
    </row>
    <row r="9525" customFormat="false" ht="15" hidden="false" customHeight="false" outlineLevel="0" collapsed="false">
      <c r="A9525" s="7" t="s">
        <v>24</v>
      </c>
      <c r="B9525" s="7" t="s">
        <v>357</v>
      </c>
      <c r="C9525" s="7" t="s">
        <v>1465</v>
      </c>
      <c r="D9525" s="7" t="n">
        <v>1</v>
      </c>
      <c r="E9525" s="7" t="n">
        <v>8</v>
      </c>
      <c r="F9525" s="7" t="n">
        <v>1</v>
      </c>
      <c r="G9525" s="7" t="n">
        <v>8.01</v>
      </c>
    </row>
    <row r="9526" customFormat="false" ht="15" hidden="false" customHeight="false" outlineLevel="0" collapsed="false">
      <c r="A9526" s="7" t="s">
        <v>24</v>
      </c>
      <c r="B9526" s="7" t="s">
        <v>451</v>
      </c>
      <c r="C9526" s="7" t="s">
        <v>1467</v>
      </c>
      <c r="D9526" s="7" t="n">
        <v>0</v>
      </c>
      <c r="E9526" s="7" t="n">
        <v>0</v>
      </c>
      <c r="F9526" s="7" t="n">
        <v>1</v>
      </c>
      <c r="G9526" s="7" t="n">
        <v>84.7</v>
      </c>
    </row>
    <row r="9527" customFormat="false" ht="15" hidden="false" customHeight="false" outlineLevel="0" collapsed="false">
      <c r="A9527" s="7" t="s">
        <v>24</v>
      </c>
      <c r="B9527" s="7" t="s">
        <v>415</v>
      </c>
      <c r="C9527" s="7" t="s">
        <v>1467</v>
      </c>
      <c r="D9527" s="7" t="n">
        <v>2</v>
      </c>
      <c r="E9527" s="7" t="n">
        <v>169.4</v>
      </c>
      <c r="F9527" s="7" t="n">
        <v>0</v>
      </c>
      <c r="G9527" s="7" t="n">
        <v>0</v>
      </c>
    </row>
    <row r="9528" customFormat="false" ht="15" hidden="false" customHeight="false" outlineLevel="0" collapsed="false">
      <c r="A9528" s="7" t="s">
        <v>24</v>
      </c>
      <c r="B9528" s="7" t="s">
        <v>338</v>
      </c>
      <c r="C9528" s="7" t="s">
        <v>1472</v>
      </c>
      <c r="D9528" s="7" t="n">
        <v>3</v>
      </c>
      <c r="E9528" s="7" t="n">
        <v>381.21</v>
      </c>
      <c r="F9528" s="7" t="n">
        <v>0</v>
      </c>
      <c r="G9528" s="7" t="n">
        <v>0</v>
      </c>
    </row>
    <row r="9529" customFormat="false" ht="15" hidden="false" customHeight="false" outlineLevel="0" collapsed="false">
      <c r="A9529" s="7" t="s">
        <v>24</v>
      </c>
      <c r="B9529" s="7" t="s">
        <v>353</v>
      </c>
      <c r="C9529" s="7" t="s">
        <v>1473</v>
      </c>
      <c r="D9529" s="7" t="n">
        <v>1</v>
      </c>
      <c r="E9529" s="7" t="n">
        <v>69.87</v>
      </c>
      <c r="F9529" s="7" t="n">
        <v>0</v>
      </c>
      <c r="G9529" s="7" t="n">
        <v>0</v>
      </c>
    </row>
    <row r="9530" customFormat="false" ht="15" hidden="false" customHeight="false" outlineLevel="0" collapsed="false">
      <c r="A9530" s="7" t="s">
        <v>24</v>
      </c>
      <c r="B9530" s="7" t="s">
        <v>681</v>
      </c>
      <c r="C9530" s="7" t="s">
        <v>1499</v>
      </c>
      <c r="D9530" s="7" t="n">
        <v>0</v>
      </c>
      <c r="E9530" s="7" t="n">
        <v>0</v>
      </c>
      <c r="F9530" s="7" t="n">
        <v>3</v>
      </c>
      <c r="G9530" s="7" t="n">
        <v>648.15</v>
      </c>
    </row>
    <row r="9531" customFormat="false" ht="15" hidden="false" customHeight="false" outlineLevel="0" collapsed="false">
      <c r="A9531" s="7" t="s">
        <v>24</v>
      </c>
      <c r="B9531" s="7" t="s">
        <v>683</v>
      </c>
      <c r="C9531" s="7" t="s">
        <v>1499</v>
      </c>
      <c r="D9531" s="7" t="n">
        <v>1</v>
      </c>
      <c r="E9531" s="7" t="n">
        <v>190.63</v>
      </c>
      <c r="F9531" s="7" t="n">
        <v>0</v>
      </c>
      <c r="G9531" s="7" t="n">
        <v>0</v>
      </c>
    </row>
    <row r="9532" customFormat="false" ht="15" hidden="false" customHeight="false" outlineLevel="0" collapsed="false">
      <c r="A9532" s="7" t="s">
        <v>24</v>
      </c>
      <c r="B9532" s="7" t="s">
        <v>910</v>
      </c>
      <c r="C9532" s="7" t="s">
        <v>1574</v>
      </c>
      <c r="D9532" s="7" t="n">
        <v>0</v>
      </c>
      <c r="E9532" s="7" t="n">
        <v>0</v>
      </c>
      <c r="F9532" s="7" t="n">
        <v>1</v>
      </c>
      <c r="G9532" s="7" t="n">
        <v>28.09</v>
      </c>
    </row>
    <row r="9533" customFormat="false" ht="15" hidden="false" customHeight="false" outlineLevel="0" collapsed="false">
      <c r="A9533" s="7" t="s">
        <v>24</v>
      </c>
      <c r="B9533" s="7" t="s">
        <v>894</v>
      </c>
      <c r="C9533" s="7" t="s">
        <v>1575</v>
      </c>
      <c r="D9533" s="7" t="n">
        <v>0</v>
      </c>
      <c r="E9533" s="7" t="n">
        <v>0</v>
      </c>
      <c r="F9533" s="7" t="n">
        <v>1</v>
      </c>
      <c r="G9533" s="7" t="n">
        <v>124.93</v>
      </c>
    </row>
    <row r="9534" customFormat="false" ht="15" hidden="false" customHeight="false" outlineLevel="0" collapsed="false">
      <c r="A9534" s="7" t="s">
        <v>24</v>
      </c>
      <c r="B9534" s="7" t="s">
        <v>906</v>
      </c>
      <c r="C9534" s="7" t="s">
        <v>1580</v>
      </c>
      <c r="D9534" s="7" t="n">
        <v>0</v>
      </c>
      <c r="E9534" s="7" t="n">
        <v>0</v>
      </c>
      <c r="F9534" s="7" t="n">
        <v>1</v>
      </c>
      <c r="G9534" s="7" t="n">
        <v>62.43</v>
      </c>
    </row>
    <row r="9535" customFormat="false" ht="15" hidden="false" customHeight="false" outlineLevel="0" collapsed="false">
      <c r="A9535" s="7" t="s">
        <v>24</v>
      </c>
      <c r="B9535" s="7" t="s">
        <v>85</v>
      </c>
      <c r="C9535" s="7" t="s">
        <v>1479</v>
      </c>
      <c r="D9535" s="7" t="n">
        <v>2</v>
      </c>
      <c r="E9535" s="7" t="n">
        <v>101.58</v>
      </c>
      <c r="F9535" s="7" t="n">
        <v>0</v>
      </c>
      <c r="G9535" s="7" t="n">
        <v>0</v>
      </c>
    </row>
    <row r="9536" customFormat="false" ht="15" hidden="false" customHeight="false" outlineLevel="0" collapsed="false">
      <c r="A9536" s="7" t="s">
        <v>24</v>
      </c>
      <c r="B9536" s="7" t="s">
        <v>84</v>
      </c>
      <c r="C9536" s="7" t="s">
        <v>1479</v>
      </c>
      <c r="D9536" s="7" t="n">
        <v>2</v>
      </c>
      <c r="E9536" s="7" t="n">
        <v>84.65</v>
      </c>
      <c r="F9536" s="7" t="n">
        <v>0</v>
      </c>
      <c r="G9536" s="7" t="n">
        <v>0</v>
      </c>
    </row>
    <row r="9537" customFormat="false" ht="15" hidden="false" customHeight="false" outlineLevel="0" collapsed="false">
      <c r="A9537" s="7" t="s">
        <v>24</v>
      </c>
      <c r="B9537" s="7" t="s">
        <v>99</v>
      </c>
      <c r="C9537" s="7" t="s">
        <v>1482</v>
      </c>
      <c r="D9537" s="7" t="n">
        <v>0</v>
      </c>
      <c r="E9537" s="7" t="n">
        <v>0</v>
      </c>
      <c r="F9537" s="7" t="n">
        <v>1</v>
      </c>
      <c r="G9537" s="7" t="n">
        <v>63.51</v>
      </c>
    </row>
    <row r="9538" customFormat="false" ht="15" hidden="false" customHeight="false" outlineLevel="0" collapsed="false">
      <c r="A9538" s="7" t="s">
        <v>24</v>
      </c>
      <c r="B9538" s="7" t="s">
        <v>888</v>
      </c>
      <c r="C9538" s="7" t="s">
        <v>1387</v>
      </c>
      <c r="D9538" s="7" t="n">
        <v>1</v>
      </c>
      <c r="E9538" s="7" t="n">
        <v>140.56</v>
      </c>
      <c r="F9538" s="7" t="n">
        <v>0</v>
      </c>
      <c r="G9538" s="7" t="n">
        <v>0</v>
      </c>
    </row>
    <row r="9539" customFormat="false" ht="15" hidden="false" customHeight="false" outlineLevel="0" collapsed="false">
      <c r="A9539" s="7" t="s">
        <v>24</v>
      </c>
      <c r="B9539" s="7" t="s">
        <v>274</v>
      </c>
      <c r="C9539" s="7" t="s">
        <v>1487</v>
      </c>
      <c r="D9539" s="7" t="n">
        <v>1</v>
      </c>
      <c r="E9539" s="7" t="n">
        <v>171.15</v>
      </c>
      <c r="F9539" s="7" t="n">
        <v>0</v>
      </c>
      <c r="G9539" s="7" t="n">
        <v>0</v>
      </c>
    </row>
    <row r="9540" customFormat="false" ht="15" hidden="false" customHeight="false" outlineLevel="0" collapsed="false">
      <c r="A9540" s="7" t="s">
        <v>24</v>
      </c>
      <c r="B9540" s="7" t="s">
        <v>562</v>
      </c>
      <c r="C9540" s="7" t="s">
        <v>1401</v>
      </c>
      <c r="D9540" s="7" t="n">
        <v>7</v>
      </c>
      <c r="E9540" s="7" t="n">
        <v>1554.94</v>
      </c>
      <c r="F9540" s="7" t="n">
        <v>0</v>
      </c>
      <c r="G9540" s="7" t="n">
        <v>0</v>
      </c>
    </row>
    <row r="9541" customFormat="false" ht="15" hidden="false" customHeight="false" outlineLevel="0" collapsed="false">
      <c r="A9541" s="7" t="s">
        <v>24</v>
      </c>
      <c r="B9541" s="7" t="s">
        <v>562</v>
      </c>
      <c r="C9541" s="7" t="s">
        <v>1401</v>
      </c>
      <c r="D9541" s="7" t="n">
        <v>5</v>
      </c>
      <c r="E9541" s="7" t="n">
        <v>0.04</v>
      </c>
      <c r="F9541" s="7" t="n">
        <v>0</v>
      </c>
      <c r="G9541" s="7" t="n">
        <v>0</v>
      </c>
    </row>
    <row r="9542" customFormat="false" ht="15" hidden="false" customHeight="false" outlineLevel="0" collapsed="false">
      <c r="A9542" s="7" t="s">
        <v>24</v>
      </c>
      <c r="B9542" s="7" t="s">
        <v>691</v>
      </c>
      <c r="C9542" s="7" t="s">
        <v>1498</v>
      </c>
      <c r="D9542" s="7" t="n">
        <v>3</v>
      </c>
      <c r="E9542" s="7" t="n">
        <v>90</v>
      </c>
      <c r="F9542" s="7" t="n">
        <v>0</v>
      </c>
      <c r="G9542" s="7" t="n">
        <v>0</v>
      </c>
    </row>
    <row r="9543" customFormat="false" ht="15" hidden="false" customHeight="false" outlineLevel="0" collapsed="false">
      <c r="A9543" s="7" t="s">
        <v>24</v>
      </c>
      <c r="B9543" s="7" t="s">
        <v>349</v>
      </c>
      <c r="C9543" s="7" t="s">
        <v>1378</v>
      </c>
      <c r="D9543" s="7" t="n">
        <v>0</v>
      </c>
      <c r="E9543" s="7" t="n">
        <v>0</v>
      </c>
      <c r="F9543" s="7" t="n">
        <v>3</v>
      </c>
      <c r="G9543" s="7" t="n">
        <v>84.24</v>
      </c>
    </row>
    <row r="9544" customFormat="false" ht="15" hidden="false" customHeight="false" outlineLevel="0" collapsed="false">
      <c r="A9544" s="7" t="s">
        <v>24</v>
      </c>
      <c r="B9544" s="7" t="s">
        <v>647</v>
      </c>
      <c r="C9544" s="7" t="s">
        <v>1495</v>
      </c>
      <c r="D9544" s="7" t="n">
        <v>0</v>
      </c>
      <c r="E9544" s="7" t="n">
        <v>0</v>
      </c>
      <c r="F9544" s="7" t="n">
        <v>10</v>
      </c>
      <c r="G9544" s="7" t="n">
        <v>304.2</v>
      </c>
    </row>
    <row r="9545" customFormat="false" ht="15" hidden="false" customHeight="false" outlineLevel="0" collapsed="false">
      <c r="A9545" s="7" t="s">
        <v>24</v>
      </c>
      <c r="B9545" s="7" t="s">
        <v>562</v>
      </c>
      <c r="C9545" s="7" t="s">
        <v>1401</v>
      </c>
      <c r="D9545" s="7" t="n">
        <v>0</v>
      </c>
      <c r="E9545" s="7" t="n">
        <v>0</v>
      </c>
      <c r="F9545" s="7" t="n">
        <v>3</v>
      </c>
      <c r="G9545" s="7" t="n">
        <v>577.55</v>
      </c>
    </row>
    <row r="9546" customFormat="false" ht="15" hidden="false" customHeight="false" outlineLevel="0" collapsed="false">
      <c r="A9546" s="7" t="s">
        <v>24</v>
      </c>
      <c r="B9546" s="7" t="s">
        <v>562</v>
      </c>
      <c r="C9546" s="7" t="s">
        <v>1401</v>
      </c>
      <c r="D9546" s="7" t="n">
        <v>3</v>
      </c>
      <c r="E9546" s="7" t="n">
        <v>576</v>
      </c>
      <c r="F9546" s="7" t="n">
        <v>0</v>
      </c>
      <c r="G9546" s="7" t="n">
        <v>0</v>
      </c>
    </row>
    <row r="9547" customFormat="false" ht="15" hidden="false" customHeight="false" outlineLevel="0" collapsed="false">
      <c r="A9547" s="7" t="s">
        <v>24</v>
      </c>
      <c r="B9547" s="7" t="s">
        <v>691</v>
      </c>
      <c r="C9547" s="7" t="s">
        <v>1498</v>
      </c>
      <c r="D9547" s="7" t="n">
        <v>0</v>
      </c>
      <c r="E9547" s="7" t="n">
        <v>0</v>
      </c>
      <c r="F9547" s="7" t="n">
        <v>1</v>
      </c>
      <c r="G9547" s="7" t="n">
        <v>32</v>
      </c>
    </row>
    <row r="9548" customFormat="false" ht="15" hidden="false" customHeight="false" outlineLevel="0" collapsed="false">
      <c r="A9548" s="7" t="s">
        <v>24</v>
      </c>
      <c r="B9548" s="7" t="s">
        <v>423</v>
      </c>
      <c r="C9548" s="7" t="s">
        <v>1475</v>
      </c>
      <c r="D9548" s="7" t="n">
        <v>0</v>
      </c>
      <c r="E9548" s="7" t="n">
        <v>0</v>
      </c>
      <c r="F9548" s="7" t="n">
        <v>2</v>
      </c>
      <c r="G9548" s="7" t="n">
        <v>199.84</v>
      </c>
    </row>
    <row r="9549" customFormat="false" ht="15" hidden="false" customHeight="false" outlineLevel="0" collapsed="false">
      <c r="A9549" s="7" t="s">
        <v>24</v>
      </c>
      <c r="B9549" s="7" t="s">
        <v>868</v>
      </c>
      <c r="C9549" s="7" t="s">
        <v>1573</v>
      </c>
      <c r="D9549" s="7" t="n">
        <v>0</v>
      </c>
      <c r="E9549" s="7" t="n">
        <v>0</v>
      </c>
      <c r="F9549" s="7" t="n">
        <v>20</v>
      </c>
      <c r="G9549" s="7" t="n">
        <v>873.8</v>
      </c>
    </row>
    <row r="9550" customFormat="false" ht="15" hidden="false" customHeight="false" outlineLevel="0" collapsed="false">
      <c r="A9550" s="7" t="s">
        <v>24</v>
      </c>
      <c r="B9550" s="7" t="s">
        <v>194</v>
      </c>
      <c r="C9550" s="7" t="s">
        <v>1269</v>
      </c>
      <c r="D9550" s="7" t="n">
        <v>0</v>
      </c>
      <c r="E9550" s="7" t="n">
        <v>0</v>
      </c>
      <c r="F9550" s="7" t="n">
        <v>10</v>
      </c>
      <c r="G9550" s="7" t="n">
        <v>1561.8</v>
      </c>
    </row>
    <row r="9551" customFormat="false" ht="15" hidden="false" customHeight="false" outlineLevel="0" collapsed="false">
      <c r="A9551" s="7" t="s">
        <v>24</v>
      </c>
      <c r="B9551" s="7" t="s">
        <v>235</v>
      </c>
      <c r="C9551" s="7" t="s">
        <v>1269</v>
      </c>
      <c r="D9551" s="7" t="n">
        <v>0</v>
      </c>
      <c r="E9551" s="7" t="n">
        <v>0</v>
      </c>
      <c r="F9551" s="7" t="n">
        <v>10</v>
      </c>
      <c r="G9551" s="7" t="n">
        <v>1561.8</v>
      </c>
    </row>
    <row r="9552" customFormat="false" ht="15" hidden="false" customHeight="false" outlineLevel="0" collapsed="false">
      <c r="A9552" s="7" t="s">
        <v>24</v>
      </c>
      <c r="B9552" s="7" t="s">
        <v>336</v>
      </c>
      <c r="C9552" s="7" t="s">
        <v>1269</v>
      </c>
      <c r="D9552" s="7" t="n">
        <v>0</v>
      </c>
      <c r="E9552" s="7" t="n">
        <v>0</v>
      </c>
      <c r="F9552" s="7" t="n">
        <v>10</v>
      </c>
      <c r="G9552" s="7" t="n">
        <v>1561.8</v>
      </c>
    </row>
    <row r="9553" customFormat="false" ht="15" hidden="false" customHeight="false" outlineLevel="0" collapsed="false">
      <c r="A9553" s="7" t="s">
        <v>24</v>
      </c>
      <c r="B9553" s="7" t="s">
        <v>207</v>
      </c>
      <c r="C9553" s="7" t="s">
        <v>1269</v>
      </c>
      <c r="D9553" s="7" t="n">
        <v>0</v>
      </c>
      <c r="E9553" s="7" t="n">
        <v>0</v>
      </c>
      <c r="F9553" s="7" t="n">
        <v>10</v>
      </c>
      <c r="G9553" s="7" t="n">
        <v>1561.8</v>
      </c>
    </row>
    <row r="9554" customFormat="false" ht="15" hidden="false" customHeight="false" outlineLevel="0" collapsed="false">
      <c r="A9554" s="7" t="s">
        <v>25</v>
      </c>
      <c r="B9554" s="7" t="s">
        <v>982</v>
      </c>
      <c r="C9554" s="7" t="s">
        <v>1264</v>
      </c>
      <c r="D9554" s="7" t="n">
        <v>0</v>
      </c>
      <c r="E9554" s="7" t="n">
        <v>0</v>
      </c>
      <c r="F9554" s="7" t="n">
        <v>0</v>
      </c>
      <c r="G9554" s="7" t="n">
        <v>0</v>
      </c>
    </row>
    <row r="9555" customFormat="false" ht="15" hidden="false" customHeight="false" outlineLevel="0" collapsed="false">
      <c r="A9555" s="7" t="s">
        <v>25</v>
      </c>
      <c r="B9555" s="7" t="s">
        <v>135</v>
      </c>
      <c r="C9555" s="7" t="s">
        <v>1316</v>
      </c>
      <c r="D9555" s="7" t="n">
        <v>6</v>
      </c>
      <c r="E9555" s="7" t="n">
        <v>360</v>
      </c>
      <c r="F9555" s="7" t="n">
        <v>0</v>
      </c>
      <c r="G9555" s="7" t="n">
        <v>0</v>
      </c>
    </row>
    <row r="9556" customFormat="false" ht="15" hidden="false" customHeight="false" outlineLevel="0" collapsed="false">
      <c r="A9556" s="7" t="s">
        <v>25</v>
      </c>
      <c r="B9556" s="7" t="s">
        <v>236</v>
      </c>
      <c r="C9556" s="7" t="s">
        <v>1361</v>
      </c>
      <c r="D9556" s="7" t="n">
        <v>5</v>
      </c>
      <c r="E9556" s="7" t="n">
        <v>77.1</v>
      </c>
      <c r="F9556" s="7" t="n">
        <v>0</v>
      </c>
      <c r="G9556" s="7" t="n">
        <v>0</v>
      </c>
    </row>
    <row r="9557" customFormat="false" ht="15" hidden="false" customHeight="false" outlineLevel="0" collapsed="false">
      <c r="A9557" s="7" t="s">
        <v>25</v>
      </c>
      <c r="B9557" s="7" t="s">
        <v>298</v>
      </c>
      <c r="C9557" s="7" t="s">
        <v>1362</v>
      </c>
      <c r="D9557" s="7" t="n">
        <v>5</v>
      </c>
      <c r="E9557" s="7" t="n">
        <v>77.1</v>
      </c>
      <c r="F9557" s="7" t="n">
        <v>0</v>
      </c>
      <c r="G9557" s="7" t="n">
        <v>0</v>
      </c>
    </row>
    <row r="9558" customFormat="false" ht="15" hidden="false" customHeight="false" outlineLevel="0" collapsed="false">
      <c r="A9558" s="7" t="s">
        <v>25</v>
      </c>
      <c r="B9558" s="7" t="s">
        <v>271</v>
      </c>
      <c r="C9558" s="7" t="s">
        <v>1335</v>
      </c>
      <c r="D9558" s="7" t="n">
        <v>0</v>
      </c>
      <c r="E9558" s="7" t="n">
        <v>0</v>
      </c>
      <c r="F9558" s="7" t="n">
        <v>2</v>
      </c>
      <c r="G9558" s="7" t="n">
        <v>61.79</v>
      </c>
    </row>
    <row r="9559" customFormat="false" ht="15" hidden="false" customHeight="false" outlineLevel="0" collapsed="false">
      <c r="A9559" s="7" t="s">
        <v>25</v>
      </c>
      <c r="B9559" s="7" t="s">
        <v>289</v>
      </c>
      <c r="C9559" s="7" t="s">
        <v>1335</v>
      </c>
      <c r="D9559" s="7" t="n">
        <v>0</v>
      </c>
      <c r="E9559" s="7" t="n">
        <v>0</v>
      </c>
      <c r="F9559" s="7" t="n">
        <v>2</v>
      </c>
      <c r="G9559" s="7" t="n">
        <v>61.79</v>
      </c>
    </row>
    <row r="9560" customFormat="false" ht="15" hidden="false" customHeight="false" outlineLevel="0" collapsed="false">
      <c r="A9560" s="7" t="s">
        <v>25</v>
      </c>
      <c r="B9560" s="7" t="s">
        <v>316</v>
      </c>
      <c r="C9560" s="7" t="s">
        <v>1335</v>
      </c>
      <c r="D9560" s="7" t="n">
        <v>0</v>
      </c>
      <c r="E9560" s="7" t="n">
        <v>0</v>
      </c>
      <c r="F9560" s="7" t="n">
        <v>1</v>
      </c>
      <c r="G9560" s="7" t="n">
        <v>30.89</v>
      </c>
    </row>
    <row r="9561" customFormat="false" ht="15" hidden="false" customHeight="false" outlineLevel="0" collapsed="false">
      <c r="A9561" s="7" t="s">
        <v>25</v>
      </c>
      <c r="B9561" s="7" t="s">
        <v>108</v>
      </c>
      <c r="C9561" s="7" t="s">
        <v>1336</v>
      </c>
      <c r="D9561" s="7" t="n">
        <v>0</v>
      </c>
      <c r="E9561" s="7" t="n">
        <v>0</v>
      </c>
      <c r="F9561" s="7" t="n">
        <v>2</v>
      </c>
      <c r="G9561" s="7" t="n">
        <v>61.79</v>
      </c>
    </row>
    <row r="9562" customFormat="false" ht="15" hidden="false" customHeight="false" outlineLevel="0" collapsed="false">
      <c r="A9562" s="7" t="s">
        <v>25</v>
      </c>
      <c r="B9562" s="7" t="s">
        <v>100</v>
      </c>
      <c r="C9562" s="7" t="s">
        <v>1336</v>
      </c>
      <c r="D9562" s="7" t="n">
        <v>0</v>
      </c>
      <c r="E9562" s="7" t="n">
        <v>0</v>
      </c>
      <c r="F9562" s="7" t="n">
        <v>2</v>
      </c>
      <c r="G9562" s="7" t="n">
        <v>61.79</v>
      </c>
    </row>
    <row r="9563" customFormat="false" ht="15" hidden="false" customHeight="false" outlineLevel="0" collapsed="false">
      <c r="A9563" s="7" t="s">
        <v>25</v>
      </c>
      <c r="B9563" s="7" t="s">
        <v>131</v>
      </c>
      <c r="C9563" s="7" t="s">
        <v>1336</v>
      </c>
      <c r="D9563" s="7" t="n">
        <v>0</v>
      </c>
      <c r="E9563" s="7" t="n">
        <v>0</v>
      </c>
      <c r="F9563" s="7" t="n">
        <v>1</v>
      </c>
      <c r="G9563" s="7" t="n">
        <v>30.89</v>
      </c>
    </row>
    <row r="9564" customFormat="false" ht="15" hidden="false" customHeight="false" outlineLevel="0" collapsed="false">
      <c r="A9564" s="7" t="s">
        <v>25</v>
      </c>
      <c r="B9564" s="7" t="s">
        <v>259</v>
      </c>
      <c r="C9564" s="7" t="s">
        <v>1388</v>
      </c>
      <c r="D9564" s="7" t="n">
        <v>0</v>
      </c>
      <c r="E9564" s="7" t="n">
        <v>0</v>
      </c>
      <c r="F9564" s="7" t="n">
        <v>2</v>
      </c>
      <c r="G9564" s="7" t="n">
        <v>61.79</v>
      </c>
    </row>
    <row r="9565" customFormat="false" ht="15" hidden="false" customHeight="false" outlineLevel="0" collapsed="false">
      <c r="A9565" s="7" t="s">
        <v>25</v>
      </c>
      <c r="B9565" s="7" t="s">
        <v>273</v>
      </c>
      <c r="C9565" s="7" t="s">
        <v>1388</v>
      </c>
      <c r="D9565" s="7" t="n">
        <v>0</v>
      </c>
      <c r="E9565" s="7" t="n">
        <v>0</v>
      </c>
      <c r="F9565" s="7" t="n">
        <v>2</v>
      </c>
      <c r="G9565" s="7" t="n">
        <v>61.79</v>
      </c>
    </row>
    <row r="9566" customFormat="false" ht="15" hidden="false" customHeight="false" outlineLevel="0" collapsed="false">
      <c r="A9566" s="7" t="s">
        <v>25</v>
      </c>
      <c r="B9566" s="7" t="s">
        <v>280</v>
      </c>
      <c r="C9566" s="7" t="s">
        <v>1388</v>
      </c>
      <c r="D9566" s="7" t="n">
        <v>0</v>
      </c>
      <c r="E9566" s="7" t="n">
        <v>0</v>
      </c>
      <c r="F9566" s="7" t="n">
        <v>2</v>
      </c>
      <c r="G9566" s="7" t="n">
        <v>61.79</v>
      </c>
    </row>
    <row r="9567" customFormat="false" ht="15" hidden="false" customHeight="false" outlineLevel="0" collapsed="false">
      <c r="A9567" s="7" t="s">
        <v>25</v>
      </c>
      <c r="B9567" s="7" t="s">
        <v>101</v>
      </c>
      <c r="C9567" s="7" t="s">
        <v>1389</v>
      </c>
      <c r="D9567" s="7" t="n">
        <v>0</v>
      </c>
      <c r="E9567" s="7" t="n">
        <v>0</v>
      </c>
      <c r="F9567" s="7" t="n">
        <v>2</v>
      </c>
      <c r="G9567" s="7" t="n">
        <v>61.79</v>
      </c>
    </row>
    <row r="9568" customFormat="false" ht="15" hidden="false" customHeight="false" outlineLevel="0" collapsed="false">
      <c r="A9568" s="7" t="s">
        <v>25</v>
      </c>
      <c r="B9568" s="7" t="s">
        <v>102</v>
      </c>
      <c r="C9568" s="7" t="s">
        <v>1389</v>
      </c>
      <c r="D9568" s="7" t="n">
        <v>0</v>
      </c>
      <c r="E9568" s="7" t="n">
        <v>0</v>
      </c>
      <c r="F9568" s="7" t="n">
        <v>2</v>
      </c>
      <c r="G9568" s="7" t="n">
        <v>61.79</v>
      </c>
    </row>
    <row r="9569" customFormat="false" ht="15" hidden="false" customHeight="false" outlineLevel="0" collapsed="false">
      <c r="A9569" s="7" t="s">
        <v>25</v>
      </c>
      <c r="B9569" s="7" t="s">
        <v>118</v>
      </c>
      <c r="C9569" s="7" t="s">
        <v>1389</v>
      </c>
      <c r="D9569" s="7" t="n">
        <v>0</v>
      </c>
      <c r="E9569" s="7" t="n">
        <v>0</v>
      </c>
      <c r="F9569" s="7" t="n">
        <v>2</v>
      </c>
      <c r="G9569" s="7" t="n">
        <v>61.79</v>
      </c>
    </row>
    <row r="9570" customFormat="false" ht="15" hidden="false" customHeight="false" outlineLevel="0" collapsed="false">
      <c r="A9570" s="7" t="s">
        <v>25</v>
      </c>
      <c r="B9570" s="7" t="s">
        <v>128</v>
      </c>
      <c r="C9570" s="7" t="s">
        <v>1421</v>
      </c>
      <c r="D9570" s="7" t="n">
        <v>0</v>
      </c>
      <c r="E9570" s="7" t="n">
        <v>0</v>
      </c>
      <c r="F9570" s="7" t="n">
        <v>6</v>
      </c>
      <c r="G9570" s="7" t="n">
        <v>180</v>
      </c>
    </row>
    <row r="9571" customFormat="false" ht="15" hidden="false" customHeight="false" outlineLevel="0" collapsed="false">
      <c r="A9571" s="7" t="s">
        <v>25</v>
      </c>
      <c r="B9571" s="7" t="s">
        <v>126</v>
      </c>
      <c r="C9571" s="7" t="s">
        <v>1421</v>
      </c>
      <c r="D9571" s="7" t="n">
        <v>0</v>
      </c>
      <c r="E9571" s="7" t="n">
        <v>0</v>
      </c>
      <c r="F9571" s="7" t="n">
        <v>6</v>
      </c>
      <c r="G9571" s="7" t="n">
        <v>180</v>
      </c>
    </row>
    <row r="9572" customFormat="false" ht="15" hidden="false" customHeight="false" outlineLevel="0" collapsed="false">
      <c r="A9572" s="7" t="s">
        <v>25</v>
      </c>
      <c r="B9572" s="7" t="s">
        <v>122</v>
      </c>
      <c r="C9572" s="7" t="s">
        <v>1421</v>
      </c>
      <c r="D9572" s="7" t="n">
        <v>0</v>
      </c>
      <c r="E9572" s="7" t="n">
        <v>0</v>
      </c>
      <c r="F9572" s="7" t="n">
        <v>6</v>
      </c>
      <c r="G9572" s="7" t="n">
        <v>180</v>
      </c>
    </row>
    <row r="9573" customFormat="false" ht="15" hidden="false" customHeight="false" outlineLevel="0" collapsed="false">
      <c r="A9573" s="7" t="s">
        <v>25</v>
      </c>
      <c r="B9573" s="7" t="s">
        <v>142</v>
      </c>
      <c r="C9573" s="7" t="s">
        <v>1421</v>
      </c>
      <c r="D9573" s="7" t="n">
        <v>0</v>
      </c>
      <c r="E9573" s="7" t="n">
        <v>0</v>
      </c>
      <c r="F9573" s="7" t="n">
        <v>6</v>
      </c>
      <c r="G9573" s="7" t="n">
        <v>180</v>
      </c>
    </row>
    <row r="9574" customFormat="false" ht="15" hidden="false" customHeight="false" outlineLevel="0" collapsed="false">
      <c r="A9574" s="7" t="s">
        <v>25</v>
      </c>
      <c r="B9574" s="7" t="s">
        <v>402</v>
      </c>
      <c r="C9574" s="7" t="s">
        <v>1433</v>
      </c>
      <c r="D9574" s="7" t="n">
        <v>0</v>
      </c>
      <c r="E9574" s="7" t="n">
        <v>0</v>
      </c>
      <c r="F9574" s="7" t="n">
        <v>1</v>
      </c>
      <c r="G9574" s="7" t="n">
        <v>30.89</v>
      </c>
    </row>
    <row r="9575" customFormat="false" ht="15" hidden="false" customHeight="false" outlineLevel="0" collapsed="false">
      <c r="A9575" s="7" t="s">
        <v>25</v>
      </c>
      <c r="B9575" s="7" t="s">
        <v>320</v>
      </c>
      <c r="C9575" s="7" t="s">
        <v>1433</v>
      </c>
      <c r="D9575" s="7" t="n">
        <v>0</v>
      </c>
      <c r="E9575" s="7" t="n">
        <v>0</v>
      </c>
      <c r="F9575" s="7" t="n">
        <v>1</v>
      </c>
      <c r="G9575" s="7" t="n">
        <v>30.89</v>
      </c>
    </row>
    <row r="9576" customFormat="false" ht="15" hidden="false" customHeight="false" outlineLevel="0" collapsed="false">
      <c r="A9576" s="7" t="s">
        <v>25</v>
      </c>
      <c r="B9576" s="7" t="s">
        <v>366</v>
      </c>
      <c r="C9576" s="7" t="s">
        <v>1433</v>
      </c>
      <c r="D9576" s="7" t="n">
        <v>0</v>
      </c>
      <c r="E9576" s="7" t="n">
        <v>0</v>
      </c>
      <c r="F9576" s="7" t="n">
        <v>1</v>
      </c>
      <c r="G9576" s="7" t="n">
        <v>30.89</v>
      </c>
    </row>
    <row r="9577" customFormat="false" ht="15" hidden="false" customHeight="false" outlineLevel="0" collapsed="false">
      <c r="A9577" s="7" t="s">
        <v>25</v>
      </c>
      <c r="B9577" s="7" t="s">
        <v>202</v>
      </c>
      <c r="C9577" s="7" t="s">
        <v>1434</v>
      </c>
      <c r="D9577" s="7" t="n">
        <v>0</v>
      </c>
      <c r="E9577" s="7" t="n">
        <v>0</v>
      </c>
      <c r="F9577" s="7" t="n">
        <v>2</v>
      </c>
      <c r="G9577" s="7" t="n">
        <v>61.79</v>
      </c>
    </row>
    <row r="9578" customFormat="false" ht="15" hidden="false" customHeight="false" outlineLevel="0" collapsed="false">
      <c r="A9578" s="7" t="s">
        <v>25</v>
      </c>
      <c r="B9578" s="7" t="s">
        <v>171</v>
      </c>
      <c r="C9578" s="7" t="s">
        <v>1434</v>
      </c>
      <c r="D9578" s="7" t="n">
        <v>0</v>
      </c>
      <c r="E9578" s="7" t="n">
        <v>0</v>
      </c>
      <c r="F9578" s="7" t="n">
        <v>1</v>
      </c>
      <c r="G9578" s="7" t="n">
        <v>30.89</v>
      </c>
    </row>
    <row r="9579" customFormat="false" ht="15" hidden="false" customHeight="false" outlineLevel="0" collapsed="false">
      <c r="A9579" s="7" t="s">
        <v>25</v>
      </c>
      <c r="B9579" s="7" t="s">
        <v>262</v>
      </c>
      <c r="C9579" s="7" t="s">
        <v>1434</v>
      </c>
      <c r="D9579" s="7" t="n">
        <v>0</v>
      </c>
      <c r="E9579" s="7" t="n">
        <v>0</v>
      </c>
      <c r="F9579" s="7" t="n">
        <v>1</v>
      </c>
      <c r="G9579" s="7" t="n">
        <v>30.89</v>
      </c>
    </row>
    <row r="9580" customFormat="false" ht="15" hidden="false" customHeight="false" outlineLevel="0" collapsed="false">
      <c r="A9580" s="7" t="s">
        <v>25</v>
      </c>
      <c r="B9580" s="7" t="s">
        <v>85</v>
      </c>
      <c r="C9580" s="7" t="s">
        <v>1479</v>
      </c>
      <c r="D9580" s="7" t="n">
        <v>0</v>
      </c>
      <c r="E9580" s="7" t="n">
        <v>0</v>
      </c>
      <c r="F9580" s="7" t="n">
        <v>2</v>
      </c>
      <c r="G9580" s="7" t="n">
        <v>93.6</v>
      </c>
    </row>
    <row r="9581" customFormat="false" ht="15" hidden="false" customHeight="false" outlineLevel="0" collapsed="false">
      <c r="A9581" s="7" t="s">
        <v>25</v>
      </c>
      <c r="B9581" s="7" t="s">
        <v>215</v>
      </c>
      <c r="C9581" s="7" t="s">
        <v>1480</v>
      </c>
      <c r="D9581" s="7" t="n">
        <v>0</v>
      </c>
      <c r="E9581" s="7" t="n">
        <v>0</v>
      </c>
      <c r="F9581" s="7" t="n">
        <v>2</v>
      </c>
      <c r="G9581" s="7" t="n">
        <v>93.65</v>
      </c>
    </row>
    <row r="9582" customFormat="false" ht="15" hidden="false" customHeight="false" outlineLevel="0" collapsed="false">
      <c r="A9582" s="7" t="s">
        <v>25</v>
      </c>
      <c r="B9582" s="7" t="s">
        <v>84</v>
      </c>
      <c r="C9582" s="7" t="s">
        <v>1479</v>
      </c>
      <c r="D9582" s="7" t="n">
        <v>0</v>
      </c>
      <c r="E9582" s="7" t="n">
        <v>0</v>
      </c>
      <c r="F9582" s="7" t="n">
        <v>2</v>
      </c>
      <c r="G9582" s="7" t="n">
        <v>93.65</v>
      </c>
    </row>
    <row r="9583" customFormat="false" ht="15" hidden="false" customHeight="false" outlineLevel="0" collapsed="false">
      <c r="A9583" s="7" t="s">
        <v>26</v>
      </c>
      <c r="B9583" s="7" t="s">
        <v>982</v>
      </c>
      <c r="C9583" s="7" t="s">
        <v>1264</v>
      </c>
      <c r="D9583" s="7" t="n">
        <v>0</v>
      </c>
      <c r="E9583" s="7" t="n">
        <v>0</v>
      </c>
      <c r="F9583" s="7" t="n">
        <v>0</v>
      </c>
      <c r="G9583" s="7" t="n">
        <v>0</v>
      </c>
    </row>
    <row r="9584" customFormat="false" ht="15" hidden="false" customHeight="false" outlineLevel="0" collapsed="false">
      <c r="A9584" s="7" t="s">
        <v>26</v>
      </c>
      <c r="B9584" s="7" t="s">
        <v>194</v>
      </c>
      <c r="C9584" s="7" t="s">
        <v>1269</v>
      </c>
      <c r="D9584" s="7" t="n">
        <v>4</v>
      </c>
      <c r="E9584" s="7" t="n">
        <v>360</v>
      </c>
      <c r="F9584" s="7" t="n">
        <v>0</v>
      </c>
      <c r="G9584" s="7" t="n">
        <v>0</v>
      </c>
    </row>
    <row r="9585" customFormat="false" ht="15" hidden="false" customHeight="false" outlineLevel="0" collapsed="false">
      <c r="A9585" s="7" t="s">
        <v>26</v>
      </c>
      <c r="B9585" s="7" t="s">
        <v>207</v>
      </c>
      <c r="C9585" s="7" t="s">
        <v>1269</v>
      </c>
      <c r="D9585" s="7" t="n">
        <v>4</v>
      </c>
      <c r="E9585" s="7" t="n">
        <v>360</v>
      </c>
      <c r="F9585" s="7" t="n">
        <v>0</v>
      </c>
      <c r="G9585" s="7" t="n">
        <v>0</v>
      </c>
    </row>
    <row r="9586" customFormat="false" ht="15" hidden="false" customHeight="false" outlineLevel="0" collapsed="false">
      <c r="A9586" s="7" t="s">
        <v>26</v>
      </c>
      <c r="B9586" s="7" t="s">
        <v>395</v>
      </c>
      <c r="C9586" s="7" t="s">
        <v>1273</v>
      </c>
      <c r="D9586" s="7" t="n">
        <v>1</v>
      </c>
      <c r="E9586" s="7" t="n">
        <v>180</v>
      </c>
      <c r="F9586" s="7" t="n">
        <v>0</v>
      </c>
      <c r="G9586" s="7" t="n">
        <v>0</v>
      </c>
    </row>
    <row r="9587" customFormat="false" ht="15" hidden="false" customHeight="false" outlineLevel="0" collapsed="false">
      <c r="A9587" s="7" t="s">
        <v>26</v>
      </c>
      <c r="B9587" s="7" t="s">
        <v>447</v>
      </c>
      <c r="C9587" s="7" t="s">
        <v>1273</v>
      </c>
      <c r="D9587" s="7" t="n">
        <v>1</v>
      </c>
      <c r="E9587" s="7" t="n">
        <v>180</v>
      </c>
      <c r="F9587" s="7" t="n">
        <v>0</v>
      </c>
      <c r="G9587" s="7" t="n">
        <v>0</v>
      </c>
    </row>
    <row r="9588" customFormat="false" ht="15" hidden="false" customHeight="false" outlineLevel="0" collapsed="false">
      <c r="A9588" s="7" t="s">
        <v>26</v>
      </c>
      <c r="B9588" s="7" t="s">
        <v>679</v>
      </c>
      <c r="C9588" s="7" t="s">
        <v>1279</v>
      </c>
      <c r="D9588" s="7" t="n">
        <v>1</v>
      </c>
      <c r="E9588" s="7" t="n">
        <v>105</v>
      </c>
      <c r="F9588" s="7" t="n">
        <v>0</v>
      </c>
      <c r="G9588" s="7" t="n">
        <v>0</v>
      </c>
    </row>
    <row r="9589" customFormat="false" ht="15" hidden="false" customHeight="false" outlineLevel="0" collapsed="false">
      <c r="A9589" s="7" t="s">
        <v>26</v>
      </c>
      <c r="B9589" s="7" t="s">
        <v>549</v>
      </c>
      <c r="C9589" s="7" t="s">
        <v>1279</v>
      </c>
      <c r="D9589" s="7" t="n">
        <v>1</v>
      </c>
      <c r="E9589" s="7" t="n">
        <v>105</v>
      </c>
      <c r="F9589" s="7" t="n">
        <v>0</v>
      </c>
      <c r="G9589" s="7" t="n">
        <v>0</v>
      </c>
    </row>
    <row r="9590" customFormat="false" ht="15" hidden="false" customHeight="false" outlineLevel="0" collapsed="false">
      <c r="A9590" s="7" t="s">
        <v>26</v>
      </c>
      <c r="B9590" s="7" t="s">
        <v>715</v>
      </c>
      <c r="C9590" s="7" t="s">
        <v>1279</v>
      </c>
      <c r="D9590" s="7" t="n">
        <v>1</v>
      </c>
      <c r="E9590" s="7" t="n">
        <v>105</v>
      </c>
      <c r="F9590" s="7" t="n">
        <v>0</v>
      </c>
      <c r="G9590" s="7" t="n">
        <v>0</v>
      </c>
    </row>
    <row r="9591" customFormat="false" ht="15" hidden="false" customHeight="false" outlineLevel="0" collapsed="false">
      <c r="A9591" s="7" t="s">
        <v>26</v>
      </c>
      <c r="B9591" s="7" t="s">
        <v>659</v>
      </c>
      <c r="C9591" s="7" t="s">
        <v>1279</v>
      </c>
      <c r="D9591" s="7" t="n">
        <v>1</v>
      </c>
      <c r="E9591" s="7" t="n">
        <v>105</v>
      </c>
      <c r="F9591" s="7" t="n">
        <v>0</v>
      </c>
      <c r="G9591" s="7" t="n">
        <v>0</v>
      </c>
    </row>
    <row r="9592" customFormat="false" ht="15" hidden="false" customHeight="false" outlineLevel="0" collapsed="false">
      <c r="A9592" s="7" t="s">
        <v>26</v>
      </c>
      <c r="B9592" s="7" t="s">
        <v>331</v>
      </c>
      <c r="C9592" s="7" t="s">
        <v>1281</v>
      </c>
      <c r="D9592" s="7" t="n">
        <v>0</v>
      </c>
      <c r="E9592" s="7" t="n">
        <v>0</v>
      </c>
      <c r="F9592" s="7" t="n">
        <v>2</v>
      </c>
      <c r="G9592" s="7" t="n">
        <v>206.14</v>
      </c>
    </row>
    <row r="9593" customFormat="false" ht="15" hidden="false" customHeight="false" outlineLevel="0" collapsed="false">
      <c r="A9593" s="7" t="s">
        <v>26</v>
      </c>
      <c r="B9593" s="7" t="s">
        <v>360</v>
      </c>
      <c r="C9593" s="7" t="s">
        <v>1281</v>
      </c>
      <c r="D9593" s="7" t="n">
        <v>0</v>
      </c>
      <c r="E9593" s="7" t="n">
        <v>0</v>
      </c>
      <c r="F9593" s="7" t="n">
        <v>2</v>
      </c>
      <c r="G9593" s="7" t="n">
        <v>206.14</v>
      </c>
    </row>
    <row r="9594" customFormat="false" ht="15" hidden="false" customHeight="false" outlineLevel="0" collapsed="false">
      <c r="A9594" s="7" t="s">
        <v>26</v>
      </c>
      <c r="B9594" s="7" t="s">
        <v>422</v>
      </c>
      <c r="C9594" s="7" t="s">
        <v>1281</v>
      </c>
      <c r="D9594" s="7" t="n">
        <v>0</v>
      </c>
      <c r="E9594" s="7" t="n">
        <v>0</v>
      </c>
      <c r="F9594" s="7" t="n">
        <v>2</v>
      </c>
      <c r="G9594" s="7" t="n">
        <v>206.16</v>
      </c>
    </row>
    <row r="9595" customFormat="false" ht="15" hidden="false" customHeight="false" outlineLevel="0" collapsed="false">
      <c r="A9595" s="7" t="s">
        <v>26</v>
      </c>
      <c r="B9595" s="7" t="s">
        <v>439</v>
      </c>
      <c r="C9595" s="7" t="s">
        <v>1281</v>
      </c>
      <c r="D9595" s="7" t="n">
        <v>0</v>
      </c>
      <c r="E9595" s="7" t="n">
        <v>0</v>
      </c>
      <c r="F9595" s="7" t="n">
        <v>2</v>
      </c>
      <c r="G9595" s="7" t="n">
        <v>206.14</v>
      </c>
    </row>
    <row r="9596" customFormat="false" ht="15" hidden="false" customHeight="false" outlineLevel="0" collapsed="false">
      <c r="A9596" s="7" t="s">
        <v>26</v>
      </c>
      <c r="B9596" s="7" t="s">
        <v>319</v>
      </c>
      <c r="C9596" s="7" t="s">
        <v>1292</v>
      </c>
      <c r="D9596" s="7" t="n">
        <v>1</v>
      </c>
      <c r="E9596" s="7" t="n">
        <v>33.04</v>
      </c>
      <c r="F9596" s="7" t="n">
        <v>0</v>
      </c>
      <c r="G9596" s="7" t="n">
        <v>0</v>
      </c>
    </row>
    <row r="9597" customFormat="false" ht="15" hidden="false" customHeight="false" outlineLevel="0" collapsed="false">
      <c r="A9597" s="7" t="s">
        <v>26</v>
      </c>
      <c r="B9597" s="7" t="s">
        <v>319</v>
      </c>
      <c r="C9597" s="7" t="s">
        <v>1292</v>
      </c>
      <c r="D9597" s="7" t="n">
        <v>0</v>
      </c>
      <c r="E9597" s="7" t="n">
        <v>0</v>
      </c>
      <c r="F9597" s="7" t="n">
        <v>1</v>
      </c>
      <c r="G9597" s="7" t="n">
        <v>37.45</v>
      </c>
    </row>
    <row r="9598" customFormat="false" ht="15" hidden="false" customHeight="false" outlineLevel="0" collapsed="false">
      <c r="A9598" s="7" t="s">
        <v>26</v>
      </c>
      <c r="B9598" s="7" t="s">
        <v>290</v>
      </c>
      <c r="C9598" s="7" t="s">
        <v>1292</v>
      </c>
      <c r="D9598" s="7" t="n">
        <v>1</v>
      </c>
      <c r="E9598" s="7" t="n">
        <v>33.04</v>
      </c>
      <c r="F9598" s="7" t="n">
        <v>0</v>
      </c>
      <c r="G9598" s="7" t="n">
        <v>0</v>
      </c>
    </row>
    <row r="9599" customFormat="false" ht="15" hidden="false" customHeight="false" outlineLevel="0" collapsed="false">
      <c r="A9599" s="7" t="s">
        <v>26</v>
      </c>
      <c r="B9599" s="7" t="s">
        <v>290</v>
      </c>
      <c r="C9599" s="7" t="s">
        <v>1292</v>
      </c>
      <c r="D9599" s="7" t="n">
        <v>0</v>
      </c>
      <c r="E9599" s="7" t="n">
        <v>0</v>
      </c>
      <c r="F9599" s="7" t="n">
        <v>1</v>
      </c>
      <c r="G9599" s="7" t="n">
        <v>37.45</v>
      </c>
    </row>
    <row r="9600" customFormat="false" ht="15" hidden="false" customHeight="false" outlineLevel="0" collapsed="false">
      <c r="A9600" s="7" t="s">
        <v>26</v>
      </c>
      <c r="B9600" s="7" t="s">
        <v>294</v>
      </c>
      <c r="C9600" s="7" t="s">
        <v>1292</v>
      </c>
      <c r="D9600" s="7" t="n">
        <v>0</v>
      </c>
      <c r="E9600" s="7" t="n">
        <v>0</v>
      </c>
      <c r="F9600" s="7" t="n">
        <v>1</v>
      </c>
      <c r="G9600" s="7" t="n">
        <v>37.5</v>
      </c>
    </row>
    <row r="9601" customFormat="false" ht="15" hidden="false" customHeight="false" outlineLevel="0" collapsed="false">
      <c r="A9601" s="7" t="s">
        <v>26</v>
      </c>
      <c r="B9601" s="7" t="s">
        <v>294</v>
      </c>
      <c r="C9601" s="7" t="s">
        <v>1292</v>
      </c>
      <c r="D9601" s="7" t="n">
        <v>1</v>
      </c>
      <c r="E9601" s="7" t="n">
        <v>33.06</v>
      </c>
      <c r="F9601" s="7" t="n">
        <v>0</v>
      </c>
      <c r="G9601" s="7" t="n">
        <v>0</v>
      </c>
    </row>
    <row r="9602" customFormat="false" ht="15" hidden="false" customHeight="false" outlineLevel="0" collapsed="false">
      <c r="A9602" s="7" t="s">
        <v>26</v>
      </c>
      <c r="B9602" s="7" t="s">
        <v>370</v>
      </c>
      <c r="C9602" s="7" t="s">
        <v>1292</v>
      </c>
      <c r="D9602" s="7" t="n">
        <v>1</v>
      </c>
      <c r="E9602" s="7" t="n">
        <v>33.04</v>
      </c>
      <c r="F9602" s="7" t="n">
        <v>0</v>
      </c>
      <c r="G9602" s="7" t="n">
        <v>0</v>
      </c>
    </row>
    <row r="9603" customFormat="false" ht="15" hidden="false" customHeight="false" outlineLevel="0" collapsed="false">
      <c r="A9603" s="7" t="s">
        <v>26</v>
      </c>
      <c r="B9603" s="7" t="s">
        <v>370</v>
      </c>
      <c r="C9603" s="7" t="s">
        <v>1292</v>
      </c>
      <c r="D9603" s="7" t="n">
        <v>0</v>
      </c>
      <c r="E9603" s="7" t="n">
        <v>0</v>
      </c>
      <c r="F9603" s="7" t="n">
        <v>1</v>
      </c>
      <c r="G9603" s="7" t="n">
        <v>37.45</v>
      </c>
    </row>
    <row r="9604" customFormat="false" ht="15" hidden="false" customHeight="false" outlineLevel="0" collapsed="false">
      <c r="A9604" s="7" t="s">
        <v>26</v>
      </c>
      <c r="B9604" s="7" t="s">
        <v>301</v>
      </c>
      <c r="C9604" s="7" t="s">
        <v>1293</v>
      </c>
      <c r="D9604" s="7" t="n">
        <v>0</v>
      </c>
      <c r="E9604" s="7" t="n">
        <v>0</v>
      </c>
      <c r="F9604" s="7" t="n">
        <v>1</v>
      </c>
      <c r="G9604" s="7" t="n">
        <v>39.79</v>
      </c>
    </row>
    <row r="9605" customFormat="false" ht="15" hidden="false" customHeight="false" outlineLevel="0" collapsed="false">
      <c r="A9605" s="7" t="s">
        <v>26</v>
      </c>
      <c r="B9605" s="7" t="s">
        <v>251</v>
      </c>
      <c r="C9605" s="7" t="s">
        <v>1293</v>
      </c>
      <c r="D9605" s="7" t="n">
        <v>0</v>
      </c>
      <c r="E9605" s="7" t="n">
        <v>0</v>
      </c>
      <c r="F9605" s="7" t="n">
        <v>1</v>
      </c>
      <c r="G9605" s="7" t="n">
        <v>39.79</v>
      </c>
    </row>
    <row r="9606" customFormat="false" ht="15" hidden="false" customHeight="false" outlineLevel="0" collapsed="false">
      <c r="A9606" s="7" t="s">
        <v>26</v>
      </c>
      <c r="B9606" s="7" t="s">
        <v>260</v>
      </c>
      <c r="C9606" s="7" t="s">
        <v>1293</v>
      </c>
      <c r="D9606" s="7" t="n">
        <v>0</v>
      </c>
      <c r="E9606" s="7" t="n">
        <v>0</v>
      </c>
      <c r="F9606" s="7" t="n">
        <v>1</v>
      </c>
      <c r="G9606" s="7" t="n">
        <v>39.79</v>
      </c>
    </row>
    <row r="9607" customFormat="false" ht="15" hidden="false" customHeight="false" outlineLevel="0" collapsed="false">
      <c r="A9607" s="7" t="s">
        <v>26</v>
      </c>
      <c r="B9607" s="7" t="s">
        <v>377</v>
      </c>
      <c r="C9607" s="7" t="s">
        <v>1293</v>
      </c>
      <c r="D9607" s="7" t="n">
        <v>0</v>
      </c>
      <c r="E9607" s="7" t="n">
        <v>0</v>
      </c>
      <c r="F9607" s="7" t="n">
        <v>1</v>
      </c>
      <c r="G9607" s="7" t="n">
        <v>39.79</v>
      </c>
    </row>
    <row r="9608" customFormat="false" ht="15" hidden="false" customHeight="false" outlineLevel="0" collapsed="false">
      <c r="A9608" s="7" t="s">
        <v>26</v>
      </c>
      <c r="B9608" s="7" t="s">
        <v>296</v>
      </c>
      <c r="C9608" s="7" t="s">
        <v>1294</v>
      </c>
      <c r="D9608" s="7" t="n">
        <v>2</v>
      </c>
      <c r="E9608" s="7" t="n">
        <v>56.64</v>
      </c>
      <c r="F9608" s="7" t="n">
        <v>0</v>
      </c>
      <c r="G9608" s="7" t="n">
        <v>0</v>
      </c>
    </row>
    <row r="9609" customFormat="false" ht="15" hidden="false" customHeight="false" outlineLevel="0" collapsed="false">
      <c r="A9609" s="7" t="s">
        <v>26</v>
      </c>
      <c r="B9609" s="7" t="s">
        <v>164</v>
      </c>
      <c r="C9609" s="7" t="s">
        <v>1295</v>
      </c>
      <c r="D9609" s="7" t="n">
        <v>3</v>
      </c>
      <c r="E9609" s="7" t="n">
        <v>60.33</v>
      </c>
      <c r="F9609" s="7" t="n">
        <v>2</v>
      </c>
      <c r="G9609" s="7" t="n">
        <v>40.22</v>
      </c>
    </row>
    <row r="9610" customFormat="false" ht="15" hidden="false" customHeight="false" outlineLevel="0" collapsed="false">
      <c r="A9610" s="7" t="s">
        <v>26</v>
      </c>
      <c r="B9610" s="7" t="s">
        <v>159</v>
      </c>
      <c r="C9610" s="7" t="s">
        <v>1295</v>
      </c>
      <c r="D9610" s="7" t="n">
        <v>6</v>
      </c>
      <c r="E9610" s="7" t="n">
        <v>120.68</v>
      </c>
      <c r="F9610" s="7" t="n">
        <v>3</v>
      </c>
      <c r="G9610" s="7" t="n">
        <v>60.32</v>
      </c>
    </row>
    <row r="9611" customFormat="false" ht="15" hidden="false" customHeight="false" outlineLevel="0" collapsed="false">
      <c r="A9611" s="7" t="s">
        <v>26</v>
      </c>
      <c r="B9611" s="7" t="s">
        <v>195</v>
      </c>
      <c r="C9611" s="7" t="s">
        <v>1295</v>
      </c>
      <c r="D9611" s="7" t="n">
        <v>3</v>
      </c>
      <c r="E9611" s="7" t="n">
        <v>60.29</v>
      </c>
      <c r="F9611" s="7" t="n">
        <v>2</v>
      </c>
      <c r="G9611" s="7" t="n">
        <v>40.2</v>
      </c>
    </row>
    <row r="9612" customFormat="false" ht="15" hidden="false" customHeight="false" outlineLevel="0" collapsed="false">
      <c r="A9612" s="7" t="s">
        <v>26</v>
      </c>
      <c r="B9612" s="7" t="s">
        <v>209</v>
      </c>
      <c r="C9612" s="7" t="s">
        <v>1295</v>
      </c>
      <c r="D9612" s="7" t="n">
        <v>3</v>
      </c>
      <c r="E9612" s="7" t="n">
        <v>60.33</v>
      </c>
      <c r="F9612" s="7" t="n">
        <v>2</v>
      </c>
      <c r="G9612" s="7" t="n">
        <v>40.22</v>
      </c>
    </row>
    <row r="9613" customFormat="false" ht="15" hidden="false" customHeight="false" outlineLevel="0" collapsed="false">
      <c r="A9613" s="7" t="s">
        <v>26</v>
      </c>
      <c r="B9613" s="7" t="s">
        <v>83</v>
      </c>
      <c r="C9613" s="7" t="s">
        <v>1303</v>
      </c>
      <c r="D9613" s="7" t="n">
        <v>0</v>
      </c>
      <c r="E9613" s="7" t="n">
        <v>0</v>
      </c>
      <c r="F9613" s="7" t="n">
        <v>2</v>
      </c>
      <c r="G9613" s="7" t="n">
        <v>120</v>
      </c>
    </row>
    <row r="9614" customFormat="false" ht="15" hidden="false" customHeight="false" outlineLevel="0" collapsed="false">
      <c r="A9614" s="7" t="s">
        <v>26</v>
      </c>
      <c r="B9614" s="7" t="s">
        <v>187</v>
      </c>
      <c r="C9614" s="7" t="s">
        <v>1309</v>
      </c>
      <c r="D9614" s="7" t="n">
        <v>4</v>
      </c>
      <c r="E9614" s="7" t="n">
        <v>300</v>
      </c>
      <c r="F9614" s="7" t="n">
        <v>2</v>
      </c>
      <c r="G9614" s="7" t="n">
        <v>150</v>
      </c>
    </row>
    <row r="9615" customFormat="false" ht="15" hidden="false" customHeight="false" outlineLevel="0" collapsed="false">
      <c r="A9615" s="7" t="s">
        <v>26</v>
      </c>
      <c r="B9615" s="7" t="s">
        <v>135</v>
      </c>
      <c r="C9615" s="7" t="s">
        <v>1316</v>
      </c>
      <c r="D9615" s="7" t="n">
        <v>5</v>
      </c>
      <c r="E9615" s="7" t="n">
        <v>300</v>
      </c>
      <c r="F9615" s="7" t="n">
        <v>0</v>
      </c>
      <c r="G9615" s="7" t="n">
        <v>0</v>
      </c>
    </row>
    <row r="9616" customFormat="false" ht="15" hidden="false" customHeight="false" outlineLevel="0" collapsed="false">
      <c r="A9616" s="7" t="s">
        <v>26</v>
      </c>
      <c r="B9616" s="7" t="s">
        <v>193</v>
      </c>
      <c r="C9616" s="7" t="s">
        <v>1316</v>
      </c>
      <c r="D9616" s="7" t="n">
        <v>5</v>
      </c>
      <c r="E9616" s="7" t="n">
        <v>300</v>
      </c>
      <c r="F9616" s="7" t="n">
        <v>0</v>
      </c>
      <c r="G9616" s="7" t="n">
        <v>0</v>
      </c>
    </row>
    <row r="9617" customFormat="false" ht="15" hidden="false" customHeight="false" outlineLevel="0" collapsed="false">
      <c r="A9617" s="7" t="s">
        <v>26</v>
      </c>
      <c r="B9617" s="7" t="s">
        <v>791</v>
      </c>
      <c r="C9617" s="7" t="s">
        <v>1325</v>
      </c>
      <c r="D9617" s="7" t="n">
        <v>0</v>
      </c>
      <c r="E9617" s="7" t="n">
        <v>0</v>
      </c>
      <c r="F9617" s="7" t="n">
        <v>1</v>
      </c>
      <c r="G9617" s="7" t="n">
        <v>135</v>
      </c>
    </row>
    <row r="9618" customFormat="false" ht="15" hidden="false" customHeight="false" outlineLevel="0" collapsed="false">
      <c r="A9618" s="7" t="s">
        <v>26</v>
      </c>
      <c r="B9618" s="7" t="s">
        <v>943</v>
      </c>
      <c r="C9618" s="7" t="s">
        <v>1325</v>
      </c>
      <c r="D9618" s="7" t="n">
        <v>0</v>
      </c>
      <c r="E9618" s="7" t="n">
        <v>0</v>
      </c>
      <c r="F9618" s="7" t="n">
        <v>1</v>
      </c>
      <c r="G9618" s="7" t="n">
        <v>134.99</v>
      </c>
    </row>
    <row r="9619" customFormat="false" ht="15" hidden="false" customHeight="false" outlineLevel="0" collapsed="false">
      <c r="A9619" s="7" t="s">
        <v>26</v>
      </c>
      <c r="B9619" s="7" t="s">
        <v>936</v>
      </c>
      <c r="C9619" s="7" t="s">
        <v>1325</v>
      </c>
      <c r="D9619" s="7" t="n">
        <v>0</v>
      </c>
      <c r="E9619" s="7" t="n">
        <v>0</v>
      </c>
      <c r="F9619" s="7" t="n">
        <v>2</v>
      </c>
      <c r="G9619" s="7" t="n">
        <v>270</v>
      </c>
    </row>
    <row r="9620" customFormat="false" ht="15" hidden="false" customHeight="false" outlineLevel="0" collapsed="false">
      <c r="A9620" s="7" t="s">
        <v>26</v>
      </c>
      <c r="B9620" s="7" t="s">
        <v>466</v>
      </c>
      <c r="C9620" s="7" t="s">
        <v>1329</v>
      </c>
      <c r="D9620" s="7" t="n">
        <v>2</v>
      </c>
      <c r="E9620" s="7" t="n">
        <v>160</v>
      </c>
      <c r="F9620" s="7" t="n">
        <v>0</v>
      </c>
      <c r="G9620" s="7" t="n">
        <v>0</v>
      </c>
    </row>
    <row r="9621" customFormat="false" ht="15" hidden="false" customHeight="false" outlineLevel="0" collapsed="false">
      <c r="A9621" s="7" t="s">
        <v>26</v>
      </c>
      <c r="B9621" s="7" t="s">
        <v>295</v>
      </c>
      <c r="C9621" s="7" t="s">
        <v>1333</v>
      </c>
      <c r="D9621" s="7" t="n">
        <v>2</v>
      </c>
      <c r="E9621" s="7" t="n">
        <v>74.91</v>
      </c>
      <c r="F9621" s="7" t="n">
        <v>2</v>
      </c>
      <c r="G9621" s="7" t="n">
        <v>74.91</v>
      </c>
    </row>
    <row r="9622" customFormat="false" ht="15" hidden="false" customHeight="false" outlineLevel="0" collapsed="false">
      <c r="A9622" s="7" t="s">
        <v>26</v>
      </c>
      <c r="B9622" s="7" t="s">
        <v>234</v>
      </c>
      <c r="C9622" s="7" t="s">
        <v>1338</v>
      </c>
      <c r="D9622" s="7" t="n">
        <v>2</v>
      </c>
      <c r="E9622" s="7" t="n">
        <v>93.65</v>
      </c>
      <c r="F9622" s="7" t="n">
        <v>0</v>
      </c>
      <c r="G9622" s="7" t="n">
        <v>0</v>
      </c>
    </row>
    <row r="9623" customFormat="false" ht="15" hidden="false" customHeight="false" outlineLevel="0" collapsed="false">
      <c r="A9623" s="7" t="s">
        <v>26</v>
      </c>
      <c r="B9623" s="7" t="s">
        <v>123</v>
      </c>
      <c r="C9623" s="7" t="s">
        <v>1340</v>
      </c>
      <c r="D9623" s="7" t="n">
        <v>2</v>
      </c>
      <c r="E9623" s="7" t="n">
        <v>60.84</v>
      </c>
      <c r="F9623" s="7" t="n">
        <v>0</v>
      </c>
      <c r="G9623" s="7" t="n">
        <v>0</v>
      </c>
    </row>
    <row r="9624" customFormat="false" ht="15" hidden="false" customHeight="false" outlineLevel="0" collapsed="false">
      <c r="A9624" s="7" t="s">
        <v>26</v>
      </c>
      <c r="B9624" s="7" t="s">
        <v>325</v>
      </c>
      <c r="C9624" s="7" t="s">
        <v>1350</v>
      </c>
      <c r="D9624" s="7" t="n">
        <v>2</v>
      </c>
      <c r="E9624" s="7" t="n">
        <v>133.02</v>
      </c>
      <c r="F9624" s="7" t="n">
        <v>0</v>
      </c>
      <c r="G9624" s="7" t="n">
        <v>0</v>
      </c>
    </row>
    <row r="9625" customFormat="false" ht="15" hidden="false" customHeight="false" outlineLevel="0" collapsed="false">
      <c r="A9625" s="7" t="s">
        <v>26</v>
      </c>
      <c r="B9625" s="7" t="s">
        <v>180</v>
      </c>
      <c r="C9625" s="7" t="s">
        <v>1353</v>
      </c>
      <c r="D9625" s="7" t="n">
        <v>2</v>
      </c>
      <c r="E9625" s="7" t="n">
        <v>74.91</v>
      </c>
      <c r="F9625" s="7" t="n">
        <v>2</v>
      </c>
      <c r="G9625" s="7" t="n">
        <v>74.91</v>
      </c>
    </row>
    <row r="9626" customFormat="false" ht="15" hidden="false" customHeight="false" outlineLevel="0" collapsed="false">
      <c r="A9626" s="7" t="s">
        <v>26</v>
      </c>
      <c r="B9626" s="7" t="s">
        <v>170</v>
      </c>
      <c r="C9626" s="7" t="s">
        <v>1371</v>
      </c>
      <c r="D9626" s="7" t="n">
        <v>4</v>
      </c>
      <c r="E9626" s="7" t="n">
        <v>189.18</v>
      </c>
      <c r="F9626" s="7" t="n">
        <v>0</v>
      </c>
      <c r="G9626" s="7" t="n">
        <v>0</v>
      </c>
    </row>
    <row r="9627" customFormat="false" ht="15" hidden="false" customHeight="false" outlineLevel="0" collapsed="false">
      <c r="A9627" s="7" t="s">
        <v>26</v>
      </c>
      <c r="B9627" s="7" t="s">
        <v>343</v>
      </c>
      <c r="C9627" s="7" t="s">
        <v>1376</v>
      </c>
      <c r="D9627" s="7" t="n">
        <v>2</v>
      </c>
      <c r="E9627" s="7" t="n">
        <v>49.99</v>
      </c>
      <c r="F9627" s="7" t="n">
        <v>0</v>
      </c>
      <c r="G9627" s="7" t="n">
        <v>0</v>
      </c>
    </row>
    <row r="9628" customFormat="false" ht="15" hidden="false" customHeight="false" outlineLevel="0" collapsed="false">
      <c r="A9628" s="7" t="s">
        <v>26</v>
      </c>
      <c r="B9628" s="7" t="s">
        <v>303</v>
      </c>
      <c r="C9628" s="7" t="s">
        <v>1376</v>
      </c>
      <c r="D9628" s="7" t="n">
        <v>2</v>
      </c>
      <c r="E9628" s="7" t="n">
        <v>49.99</v>
      </c>
      <c r="F9628" s="7" t="n">
        <v>0</v>
      </c>
      <c r="G9628" s="7" t="n">
        <v>0</v>
      </c>
    </row>
    <row r="9629" customFormat="false" ht="15" hidden="false" customHeight="false" outlineLevel="0" collapsed="false">
      <c r="A9629" s="7" t="s">
        <v>26</v>
      </c>
      <c r="B9629" s="7" t="s">
        <v>283</v>
      </c>
      <c r="C9629" s="7" t="s">
        <v>1376</v>
      </c>
      <c r="D9629" s="7" t="n">
        <v>2</v>
      </c>
      <c r="E9629" s="7" t="n">
        <v>49.99</v>
      </c>
      <c r="F9629" s="7" t="n">
        <v>0</v>
      </c>
      <c r="G9629" s="7" t="n">
        <v>0</v>
      </c>
    </row>
    <row r="9630" customFormat="false" ht="15" hidden="false" customHeight="false" outlineLevel="0" collapsed="false">
      <c r="A9630" s="7" t="s">
        <v>26</v>
      </c>
      <c r="B9630" s="7" t="s">
        <v>349</v>
      </c>
      <c r="C9630" s="7" t="s">
        <v>1378</v>
      </c>
      <c r="D9630" s="7" t="n">
        <v>0</v>
      </c>
      <c r="E9630" s="7" t="n">
        <v>0</v>
      </c>
      <c r="F9630" s="7" t="n">
        <v>5</v>
      </c>
      <c r="G9630" s="7" t="n">
        <v>124.99</v>
      </c>
    </row>
    <row r="9631" customFormat="false" ht="15" hidden="false" customHeight="false" outlineLevel="0" collapsed="false">
      <c r="A9631" s="7" t="s">
        <v>26</v>
      </c>
      <c r="B9631" s="7" t="s">
        <v>148</v>
      </c>
      <c r="C9631" s="7" t="s">
        <v>1387</v>
      </c>
      <c r="D9631" s="7" t="n">
        <v>0</v>
      </c>
      <c r="E9631" s="7" t="n">
        <v>0</v>
      </c>
      <c r="F9631" s="7" t="n">
        <v>2</v>
      </c>
      <c r="G9631" s="7" t="n">
        <v>61.78</v>
      </c>
    </row>
    <row r="9632" customFormat="false" ht="15" hidden="false" customHeight="false" outlineLevel="0" collapsed="false">
      <c r="A9632" s="7" t="s">
        <v>26</v>
      </c>
      <c r="B9632" s="7" t="s">
        <v>139</v>
      </c>
      <c r="C9632" s="7" t="s">
        <v>1387</v>
      </c>
      <c r="D9632" s="7" t="n">
        <v>0</v>
      </c>
      <c r="E9632" s="7" t="n">
        <v>0</v>
      </c>
      <c r="F9632" s="7" t="n">
        <v>2</v>
      </c>
      <c r="G9632" s="7" t="n">
        <v>61.78</v>
      </c>
    </row>
    <row r="9633" customFormat="false" ht="15" hidden="false" customHeight="false" outlineLevel="0" collapsed="false">
      <c r="A9633" s="7" t="s">
        <v>26</v>
      </c>
      <c r="B9633" s="7" t="s">
        <v>181</v>
      </c>
      <c r="C9633" s="7" t="s">
        <v>1387</v>
      </c>
      <c r="D9633" s="7" t="n">
        <v>0</v>
      </c>
      <c r="E9633" s="7" t="n">
        <v>0</v>
      </c>
      <c r="F9633" s="7" t="n">
        <v>2</v>
      </c>
      <c r="G9633" s="7" t="n">
        <v>61.78</v>
      </c>
    </row>
    <row r="9634" customFormat="false" ht="15" hidden="false" customHeight="false" outlineLevel="0" collapsed="false">
      <c r="A9634" s="7" t="s">
        <v>26</v>
      </c>
      <c r="B9634" s="7" t="s">
        <v>257</v>
      </c>
      <c r="C9634" s="7" t="s">
        <v>1387</v>
      </c>
      <c r="D9634" s="7" t="n">
        <v>0</v>
      </c>
      <c r="E9634" s="7" t="n">
        <v>0</v>
      </c>
      <c r="F9634" s="7" t="n">
        <v>3</v>
      </c>
      <c r="G9634" s="7" t="n">
        <v>92.68</v>
      </c>
    </row>
    <row r="9635" customFormat="false" ht="15" hidden="false" customHeight="false" outlineLevel="0" collapsed="false">
      <c r="A9635" s="7" t="s">
        <v>26</v>
      </c>
      <c r="B9635" s="7" t="s">
        <v>562</v>
      </c>
      <c r="C9635" s="7" t="s">
        <v>1401</v>
      </c>
      <c r="D9635" s="7" t="n">
        <v>21</v>
      </c>
      <c r="E9635" s="7" t="n">
        <v>4664.83</v>
      </c>
      <c r="F9635" s="7" t="n">
        <v>9</v>
      </c>
      <c r="G9635" s="7" t="n">
        <v>1999.21</v>
      </c>
    </row>
    <row r="9636" customFormat="false" ht="15" hidden="false" customHeight="false" outlineLevel="0" collapsed="false">
      <c r="A9636" s="7" t="s">
        <v>26</v>
      </c>
      <c r="B9636" s="7" t="s">
        <v>562</v>
      </c>
      <c r="C9636" s="7" t="s">
        <v>1401</v>
      </c>
      <c r="D9636" s="7" t="n">
        <v>15</v>
      </c>
      <c r="E9636" s="7" t="n">
        <v>0.12</v>
      </c>
      <c r="F9636" s="7" t="n">
        <v>3</v>
      </c>
      <c r="G9636" s="7" t="n">
        <v>0.02</v>
      </c>
    </row>
    <row r="9637" customFormat="false" ht="15" hidden="false" customHeight="false" outlineLevel="0" collapsed="false">
      <c r="A9637" s="7" t="s">
        <v>26</v>
      </c>
      <c r="B9637" s="7" t="s">
        <v>703</v>
      </c>
      <c r="C9637" s="7" t="s">
        <v>1497</v>
      </c>
      <c r="D9637" s="7" t="n">
        <v>0</v>
      </c>
      <c r="E9637" s="7" t="n">
        <v>0</v>
      </c>
      <c r="F9637" s="7" t="n">
        <v>1</v>
      </c>
      <c r="G9637" s="7" t="n">
        <v>260</v>
      </c>
    </row>
    <row r="9638" customFormat="false" ht="15" hidden="false" customHeight="false" outlineLevel="0" collapsed="false">
      <c r="A9638" s="7" t="s">
        <v>26</v>
      </c>
      <c r="B9638" s="7" t="s">
        <v>665</v>
      </c>
      <c r="C9638" s="7" t="s">
        <v>1497</v>
      </c>
      <c r="D9638" s="7" t="n">
        <v>0</v>
      </c>
      <c r="E9638" s="7" t="n">
        <v>0</v>
      </c>
      <c r="F9638" s="7" t="n">
        <v>1</v>
      </c>
      <c r="G9638" s="7" t="n">
        <v>260</v>
      </c>
    </row>
    <row r="9639" customFormat="false" ht="15" hidden="false" customHeight="false" outlineLevel="0" collapsed="false">
      <c r="A9639" s="7" t="s">
        <v>26</v>
      </c>
      <c r="B9639" s="7" t="s">
        <v>846</v>
      </c>
      <c r="C9639" s="7" t="s">
        <v>1512</v>
      </c>
      <c r="D9639" s="7" t="n">
        <v>0</v>
      </c>
      <c r="E9639" s="7" t="n">
        <v>0</v>
      </c>
      <c r="F9639" s="7" t="n">
        <v>1</v>
      </c>
      <c r="G9639" s="7" t="n">
        <v>130</v>
      </c>
    </row>
    <row r="9640" customFormat="false" ht="15" hidden="false" customHeight="false" outlineLevel="0" collapsed="false">
      <c r="A9640" s="7" t="s">
        <v>26</v>
      </c>
      <c r="B9640" s="7" t="s">
        <v>697</v>
      </c>
      <c r="C9640" s="7" t="s">
        <v>1512</v>
      </c>
      <c r="D9640" s="7" t="n">
        <v>0</v>
      </c>
      <c r="E9640" s="7" t="n">
        <v>0</v>
      </c>
      <c r="F9640" s="7" t="n">
        <v>1</v>
      </c>
      <c r="G9640" s="7" t="n">
        <v>130</v>
      </c>
    </row>
    <row r="9641" customFormat="false" ht="15" hidden="false" customHeight="false" outlineLevel="0" collapsed="false">
      <c r="A9641" s="7" t="s">
        <v>26</v>
      </c>
      <c r="B9641" s="7" t="s">
        <v>293</v>
      </c>
      <c r="C9641" s="7" t="s">
        <v>1403</v>
      </c>
      <c r="D9641" s="7" t="n">
        <v>0</v>
      </c>
      <c r="E9641" s="7" t="n">
        <v>0</v>
      </c>
      <c r="F9641" s="7" t="n">
        <v>1</v>
      </c>
      <c r="G9641" s="7" t="n">
        <v>160</v>
      </c>
    </row>
    <row r="9642" customFormat="false" ht="15" hidden="false" customHeight="false" outlineLevel="0" collapsed="false">
      <c r="A9642" s="7" t="s">
        <v>26</v>
      </c>
      <c r="B9642" s="7" t="s">
        <v>318</v>
      </c>
      <c r="C9642" s="7" t="s">
        <v>1403</v>
      </c>
      <c r="D9642" s="7" t="n">
        <v>0</v>
      </c>
      <c r="E9642" s="7" t="n">
        <v>0</v>
      </c>
      <c r="F9642" s="7" t="n">
        <v>1</v>
      </c>
      <c r="G9642" s="7" t="n">
        <v>160</v>
      </c>
    </row>
    <row r="9643" customFormat="false" ht="15" hidden="false" customHeight="false" outlineLevel="0" collapsed="false">
      <c r="A9643" s="7" t="s">
        <v>26</v>
      </c>
      <c r="B9643" s="7" t="s">
        <v>429</v>
      </c>
      <c r="C9643" s="7" t="s">
        <v>1412</v>
      </c>
      <c r="D9643" s="7" t="n">
        <v>3</v>
      </c>
      <c r="E9643" s="7" t="n">
        <v>49.5</v>
      </c>
      <c r="F9643" s="7" t="n">
        <v>0</v>
      </c>
      <c r="G9643" s="7" t="n">
        <v>0</v>
      </c>
    </row>
    <row r="9644" customFormat="false" ht="15" hidden="false" customHeight="false" outlineLevel="0" collapsed="false">
      <c r="A9644" s="7" t="s">
        <v>26</v>
      </c>
      <c r="B9644" s="7" t="s">
        <v>469</v>
      </c>
      <c r="C9644" s="7" t="s">
        <v>1412</v>
      </c>
      <c r="D9644" s="7" t="n">
        <v>3</v>
      </c>
      <c r="E9644" s="7" t="n">
        <v>49.5</v>
      </c>
      <c r="F9644" s="7" t="n">
        <v>0</v>
      </c>
      <c r="G9644" s="7" t="n">
        <v>0</v>
      </c>
    </row>
    <row r="9645" customFormat="false" ht="15" hidden="false" customHeight="false" outlineLevel="0" collapsed="false">
      <c r="A9645" s="7" t="s">
        <v>26</v>
      </c>
      <c r="B9645" s="7" t="s">
        <v>128</v>
      </c>
      <c r="C9645" s="7" t="s">
        <v>1421</v>
      </c>
      <c r="D9645" s="7" t="n">
        <v>10</v>
      </c>
      <c r="E9645" s="7" t="n">
        <v>250</v>
      </c>
      <c r="F9645" s="7" t="n">
        <v>0</v>
      </c>
      <c r="G9645" s="7" t="n">
        <v>0</v>
      </c>
    </row>
    <row r="9646" customFormat="false" ht="15" hidden="false" customHeight="false" outlineLevel="0" collapsed="false">
      <c r="A9646" s="7" t="s">
        <v>26</v>
      </c>
      <c r="B9646" s="7" t="s">
        <v>126</v>
      </c>
      <c r="C9646" s="7" t="s">
        <v>1421</v>
      </c>
      <c r="D9646" s="7" t="n">
        <v>10</v>
      </c>
      <c r="E9646" s="7" t="n">
        <v>250</v>
      </c>
      <c r="F9646" s="7" t="n">
        <v>0</v>
      </c>
      <c r="G9646" s="7" t="n">
        <v>0</v>
      </c>
    </row>
    <row r="9647" customFormat="false" ht="15" hidden="false" customHeight="false" outlineLevel="0" collapsed="false">
      <c r="A9647" s="7" t="s">
        <v>26</v>
      </c>
      <c r="B9647" s="7" t="s">
        <v>142</v>
      </c>
      <c r="C9647" s="7" t="s">
        <v>1421</v>
      </c>
      <c r="D9647" s="7" t="n">
        <v>10</v>
      </c>
      <c r="E9647" s="7" t="n">
        <v>250</v>
      </c>
      <c r="F9647" s="7" t="n">
        <v>0</v>
      </c>
      <c r="G9647" s="7" t="n">
        <v>0</v>
      </c>
    </row>
    <row r="9648" customFormat="false" ht="15" hidden="false" customHeight="false" outlineLevel="0" collapsed="false">
      <c r="A9648" s="7" t="s">
        <v>26</v>
      </c>
      <c r="B9648" s="7" t="s">
        <v>698</v>
      </c>
      <c r="C9648" s="7" t="s">
        <v>1421</v>
      </c>
      <c r="D9648" s="7" t="n">
        <v>10</v>
      </c>
      <c r="E9648" s="7" t="n">
        <v>250</v>
      </c>
      <c r="F9648" s="7" t="n">
        <v>0</v>
      </c>
      <c r="G9648" s="7" t="n">
        <v>0</v>
      </c>
    </row>
    <row r="9649" customFormat="false" ht="15" hidden="false" customHeight="false" outlineLevel="0" collapsed="false">
      <c r="A9649" s="7" t="s">
        <v>26</v>
      </c>
      <c r="B9649" s="7" t="s">
        <v>107</v>
      </c>
      <c r="C9649" s="7" t="s">
        <v>1435</v>
      </c>
      <c r="D9649" s="7" t="n">
        <v>0</v>
      </c>
      <c r="E9649" s="7" t="n">
        <v>0</v>
      </c>
      <c r="F9649" s="7" t="n">
        <v>4</v>
      </c>
      <c r="G9649" s="7" t="n">
        <v>374.79</v>
      </c>
    </row>
    <row r="9650" customFormat="false" ht="15" hidden="false" customHeight="false" outlineLevel="0" collapsed="false">
      <c r="A9650" s="7" t="s">
        <v>26</v>
      </c>
      <c r="B9650" s="7" t="s">
        <v>229</v>
      </c>
      <c r="C9650" s="7" t="s">
        <v>1436</v>
      </c>
      <c r="D9650" s="7" t="n">
        <v>0</v>
      </c>
      <c r="E9650" s="7" t="n">
        <v>0</v>
      </c>
      <c r="F9650" s="7" t="n">
        <v>4</v>
      </c>
      <c r="G9650" s="7" t="n">
        <v>294.18</v>
      </c>
    </row>
    <row r="9651" customFormat="false" ht="15" hidden="false" customHeight="false" outlineLevel="0" collapsed="false">
      <c r="A9651" s="7" t="s">
        <v>26</v>
      </c>
      <c r="B9651" s="7" t="s">
        <v>230</v>
      </c>
      <c r="C9651" s="7" t="s">
        <v>1438</v>
      </c>
      <c r="D9651" s="7" t="n">
        <v>1</v>
      </c>
      <c r="E9651" s="7" t="n">
        <v>40.13</v>
      </c>
      <c r="F9651" s="7" t="n">
        <v>0</v>
      </c>
      <c r="G9651" s="7" t="n">
        <v>0</v>
      </c>
    </row>
    <row r="9652" customFormat="false" ht="15" hidden="false" customHeight="false" outlineLevel="0" collapsed="false">
      <c r="A9652" s="7" t="s">
        <v>26</v>
      </c>
      <c r="B9652" s="7" t="s">
        <v>228</v>
      </c>
      <c r="C9652" s="7" t="s">
        <v>1438</v>
      </c>
      <c r="D9652" s="7" t="n">
        <v>1</v>
      </c>
      <c r="E9652" s="7" t="n">
        <v>40.13</v>
      </c>
      <c r="F9652" s="7" t="n">
        <v>0</v>
      </c>
      <c r="G9652" s="7" t="n">
        <v>0</v>
      </c>
    </row>
    <row r="9653" customFormat="false" ht="15" hidden="false" customHeight="false" outlineLevel="0" collapsed="false">
      <c r="A9653" s="7" t="s">
        <v>26</v>
      </c>
      <c r="B9653" s="7" t="s">
        <v>652</v>
      </c>
      <c r="C9653" s="7" t="s">
        <v>1526</v>
      </c>
      <c r="D9653" s="7" t="n">
        <v>0</v>
      </c>
      <c r="E9653" s="7" t="n">
        <v>0</v>
      </c>
      <c r="F9653" s="7" t="n">
        <v>1</v>
      </c>
      <c r="G9653" s="7" t="n">
        <v>524.93</v>
      </c>
    </row>
    <row r="9654" customFormat="false" ht="15" hidden="false" customHeight="false" outlineLevel="0" collapsed="false">
      <c r="A9654" s="7" t="s">
        <v>26</v>
      </c>
      <c r="B9654" s="7" t="s">
        <v>660</v>
      </c>
      <c r="C9654" s="7" t="s">
        <v>1509</v>
      </c>
      <c r="D9654" s="7" t="n">
        <v>1</v>
      </c>
      <c r="E9654" s="7" t="n">
        <v>260</v>
      </c>
      <c r="F9654" s="7" t="n">
        <v>1</v>
      </c>
      <c r="G9654" s="7" t="n">
        <v>260</v>
      </c>
    </row>
    <row r="9655" customFormat="false" ht="15" hidden="false" customHeight="false" outlineLevel="0" collapsed="false">
      <c r="A9655" s="7" t="s">
        <v>26</v>
      </c>
      <c r="B9655" s="7" t="s">
        <v>689</v>
      </c>
      <c r="C9655" s="7" t="s">
        <v>1509</v>
      </c>
      <c r="D9655" s="7" t="n">
        <v>0</v>
      </c>
      <c r="E9655" s="7" t="n">
        <v>0</v>
      </c>
      <c r="F9655" s="7" t="n">
        <v>1</v>
      </c>
      <c r="G9655" s="7" t="n">
        <v>260</v>
      </c>
    </row>
    <row r="9656" customFormat="false" ht="15" hidden="false" customHeight="false" outlineLevel="0" collapsed="false">
      <c r="A9656" s="7" t="s">
        <v>26</v>
      </c>
      <c r="B9656" s="7" t="s">
        <v>695</v>
      </c>
      <c r="C9656" s="7" t="s">
        <v>1509</v>
      </c>
      <c r="D9656" s="7" t="n">
        <v>1</v>
      </c>
      <c r="E9656" s="7" t="n">
        <v>260</v>
      </c>
      <c r="F9656" s="7" t="n">
        <v>0</v>
      </c>
      <c r="G9656" s="7" t="n">
        <v>0</v>
      </c>
    </row>
    <row r="9657" customFormat="false" ht="15" hidden="false" customHeight="false" outlineLevel="0" collapsed="false">
      <c r="A9657" s="7" t="s">
        <v>26</v>
      </c>
      <c r="B9657" s="7" t="s">
        <v>668</v>
      </c>
      <c r="C9657" s="7" t="s">
        <v>1515</v>
      </c>
      <c r="D9657" s="7" t="n">
        <v>0</v>
      </c>
      <c r="E9657" s="7" t="n">
        <v>0</v>
      </c>
      <c r="F9657" s="7" t="n">
        <v>1</v>
      </c>
      <c r="G9657" s="7" t="n">
        <v>60</v>
      </c>
    </row>
    <row r="9658" customFormat="false" ht="15" hidden="false" customHeight="false" outlineLevel="0" collapsed="false">
      <c r="A9658" s="7" t="s">
        <v>26</v>
      </c>
      <c r="B9658" s="7" t="s">
        <v>668</v>
      </c>
      <c r="C9658" s="7" t="s">
        <v>1515</v>
      </c>
      <c r="D9658" s="7" t="n">
        <v>0</v>
      </c>
      <c r="E9658" s="7" t="n">
        <v>0</v>
      </c>
      <c r="F9658" s="7" t="n">
        <v>2</v>
      </c>
      <c r="G9658" s="7" t="n">
        <v>120</v>
      </c>
    </row>
    <row r="9659" customFormat="false" ht="15" hidden="false" customHeight="false" outlineLevel="0" collapsed="false">
      <c r="A9659" s="7" t="s">
        <v>26</v>
      </c>
      <c r="B9659" s="7" t="s">
        <v>681</v>
      </c>
      <c r="C9659" s="7" t="s">
        <v>1499</v>
      </c>
      <c r="D9659" s="7" t="n">
        <v>1</v>
      </c>
      <c r="E9659" s="7" t="n">
        <v>120</v>
      </c>
      <c r="F9659" s="7" t="n">
        <v>0</v>
      </c>
      <c r="G9659" s="7" t="n">
        <v>0</v>
      </c>
    </row>
    <row r="9660" customFormat="false" ht="15" hidden="false" customHeight="false" outlineLevel="0" collapsed="false">
      <c r="A9660" s="7" t="s">
        <v>26</v>
      </c>
      <c r="B9660" s="7" t="s">
        <v>683</v>
      </c>
      <c r="C9660" s="7" t="s">
        <v>1499</v>
      </c>
      <c r="D9660" s="7" t="n">
        <v>1</v>
      </c>
      <c r="E9660" s="7" t="n">
        <v>120</v>
      </c>
      <c r="F9660" s="7" t="n">
        <v>0</v>
      </c>
      <c r="G9660" s="7" t="n">
        <v>0</v>
      </c>
    </row>
    <row r="9661" customFormat="false" ht="15" hidden="false" customHeight="false" outlineLevel="0" collapsed="false">
      <c r="A9661" s="7" t="s">
        <v>26</v>
      </c>
      <c r="B9661" s="7" t="s">
        <v>664</v>
      </c>
      <c r="C9661" s="7" t="s">
        <v>1499</v>
      </c>
      <c r="D9661" s="7" t="n">
        <v>1</v>
      </c>
      <c r="E9661" s="7" t="n">
        <v>120</v>
      </c>
      <c r="F9661" s="7" t="n">
        <v>0</v>
      </c>
      <c r="G9661" s="7" t="n">
        <v>0</v>
      </c>
    </row>
    <row r="9662" customFormat="false" ht="15" hidden="false" customHeight="false" outlineLevel="0" collapsed="false">
      <c r="A9662" s="7" t="s">
        <v>26</v>
      </c>
      <c r="B9662" s="7" t="s">
        <v>514</v>
      </c>
      <c r="C9662" s="7" t="s">
        <v>1483</v>
      </c>
      <c r="D9662" s="7" t="n">
        <v>0</v>
      </c>
      <c r="E9662" s="7" t="n">
        <v>0</v>
      </c>
      <c r="F9662" s="7" t="n">
        <v>1</v>
      </c>
      <c r="G9662" s="7" t="n">
        <v>115</v>
      </c>
    </row>
    <row r="9663" customFormat="false" ht="15" hidden="false" customHeight="false" outlineLevel="0" collapsed="false">
      <c r="A9663" s="7" t="s">
        <v>26</v>
      </c>
      <c r="B9663" s="7" t="s">
        <v>848</v>
      </c>
      <c r="C9663" s="7" t="s">
        <v>1483</v>
      </c>
      <c r="D9663" s="7" t="n">
        <v>0</v>
      </c>
      <c r="E9663" s="7" t="n">
        <v>0</v>
      </c>
      <c r="F9663" s="7" t="n">
        <v>1</v>
      </c>
      <c r="G9663" s="7" t="n">
        <v>115</v>
      </c>
    </row>
    <row r="9664" customFormat="false" ht="15" hidden="false" customHeight="false" outlineLevel="0" collapsed="false">
      <c r="A9664" s="7" t="s">
        <v>26</v>
      </c>
      <c r="B9664" s="7" t="s">
        <v>705</v>
      </c>
      <c r="C9664" s="7" t="s">
        <v>1483</v>
      </c>
      <c r="D9664" s="7" t="n">
        <v>0</v>
      </c>
      <c r="E9664" s="7" t="n">
        <v>0</v>
      </c>
      <c r="F9664" s="7" t="n">
        <v>1</v>
      </c>
      <c r="G9664" s="7" t="n">
        <v>115</v>
      </c>
    </row>
    <row r="9665" customFormat="false" ht="15" hidden="false" customHeight="false" outlineLevel="0" collapsed="false">
      <c r="A9665" s="7" t="s">
        <v>26</v>
      </c>
      <c r="B9665" s="7" t="s">
        <v>558</v>
      </c>
      <c r="C9665" s="7" t="s">
        <v>1483</v>
      </c>
      <c r="D9665" s="7" t="n">
        <v>0</v>
      </c>
      <c r="E9665" s="7" t="n">
        <v>0</v>
      </c>
      <c r="F9665" s="7" t="n">
        <v>3</v>
      </c>
      <c r="G9665" s="7" t="n">
        <v>345</v>
      </c>
    </row>
    <row r="9666" customFormat="false" ht="15" hidden="false" customHeight="false" outlineLevel="0" collapsed="false">
      <c r="A9666" s="7" t="s">
        <v>26</v>
      </c>
      <c r="B9666" s="7" t="s">
        <v>744</v>
      </c>
      <c r="C9666" s="7" t="s">
        <v>1517</v>
      </c>
      <c r="D9666" s="7" t="n">
        <v>1</v>
      </c>
      <c r="E9666" s="7" t="n">
        <v>80</v>
      </c>
      <c r="F9666" s="7" t="n">
        <v>0</v>
      </c>
      <c r="G9666" s="7" t="n">
        <v>0</v>
      </c>
    </row>
    <row r="9667" customFormat="false" ht="15" hidden="false" customHeight="false" outlineLevel="0" collapsed="false">
      <c r="A9667" s="7" t="s">
        <v>26</v>
      </c>
      <c r="B9667" s="7" t="s">
        <v>779</v>
      </c>
      <c r="C9667" s="7" t="s">
        <v>1517</v>
      </c>
      <c r="D9667" s="7" t="n">
        <v>1</v>
      </c>
      <c r="E9667" s="7" t="n">
        <v>80</v>
      </c>
      <c r="F9667" s="7" t="n">
        <v>0</v>
      </c>
      <c r="G9667" s="7" t="n">
        <v>0</v>
      </c>
    </row>
    <row r="9668" customFormat="false" ht="15" hidden="false" customHeight="false" outlineLevel="0" collapsed="false">
      <c r="A9668" s="7" t="s">
        <v>26</v>
      </c>
      <c r="B9668" s="7" t="s">
        <v>901</v>
      </c>
      <c r="C9668" s="7" t="s">
        <v>1517</v>
      </c>
      <c r="D9668" s="7" t="n">
        <v>1</v>
      </c>
      <c r="E9668" s="7" t="n">
        <v>80</v>
      </c>
      <c r="F9668" s="7" t="n">
        <v>0</v>
      </c>
      <c r="G9668" s="7" t="n">
        <v>0</v>
      </c>
    </row>
    <row r="9669" customFormat="false" ht="15" hidden="false" customHeight="false" outlineLevel="0" collapsed="false">
      <c r="A9669" s="7" t="s">
        <v>26</v>
      </c>
      <c r="B9669" s="7" t="s">
        <v>822</v>
      </c>
      <c r="C9669" s="7" t="s">
        <v>1517</v>
      </c>
      <c r="D9669" s="7" t="n">
        <v>1</v>
      </c>
      <c r="E9669" s="7" t="n">
        <v>80</v>
      </c>
      <c r="F9669" s="7" t="n">
        <v>0</v>
      </c>
      <c r="G9669" s="7" t="n">
        <v>0</v>
      </c>
    </row>
    <row r="9670" customFormat="false" ht="15" hidden="false" customHeight="false" outlineLevel="0" collapsed="false">
      <c r="A9670" s="7" t="s">
        <v>26</v>
      </c>
      <c r="B9670" s="7" t="s">
        <v>277</v>
      </c>
      <c r="C9670" s="7" t="s">
        <v>1487</v>
      </c>
      <c r="D9670" s="7" t="n">
        <v>1</v>
      </c>
      <c r="E9670" s="7" t="n">
        <v>129.99</v>
      </c>
      <c r="F9670" s="7" t="n">
        <v>0</v>
      </c>
      <c r="G9670" s="7" t="n">
        <v>0</v>
      </c>
    </row>
    <row r="9671" customFormat="false" ht="15" hidden="false" customHeight="false" outlineLevel="0" collapsed="false">
      <c r="A9671" s="7" t="s">
        <v>26</v>
      </c>
      <c r="B9671" s="7" t="s">
        <v>389</v>
      </c>
      <c r="C9671" s="7" t="s">
        <v>1487</v>
      </c>
      <c r="D9671" s="7" t="n">
        <v>1</v>
      </c>
      <c r="E9671" s="7" t="n">
        <v>130</v>
      </c>
      <c r="F9671" s="7" t="n">
        <v>0</v>
      </c>
      <c r="G9671" s="7" t="n">
        <v>0</v>
      </c>
    </row>
    <row r="9672" customFormat="false" ht="15" hidden="false" customHeight="false" outlineLevel="0" collapsed="false">
      <c r="A9672" s="7" t="s">
        <v>26</v>
      </c>
      <c r="B9672" s="7" t="s">
        <v>128</v>
      </c>
      <c r="C9672" s="7" t="s">
        <v>1421</v>
      </c>
      <c r="D9672" s="7" t="n">
        <v>18</v>
      </c>
      <c r="E9672" s="7" t="n">
        <v>540</v>
      </c>
      <c r="F9672" s="7" t="n">
        <v>0</v>
      </c>
      <c r="G9672" s="7" t="n">
        <v>0</v>
      </c>
    </row>
    <row r="9673" customFormat="false" ht="15" hidden="false" customHeight="false" outlineLevel="0" collapsed="false">
      <c r="A9673" s="7" t="s">
        <v>26</v>
      </c>
      <c r="B9673" s="7" t="s">
        <v>126</v>
      </c>
      <c r="C9673" s="7" t="s">
        <v>1421</v>
      </c>
      <c r="D9673" s="7" t="n">
        <v>18</v>
      </c>
      <c r="E9673" s="7" t="n">
        <v>540</v>
      </c>
      <c r="F9673" s="7" t="n">
        <v>0</v>
      </c>
      <c r="G9673" s="7" t="n">
        <v>0</v>
      </c>
    </row>
    <row r="9674" customFormat="false" ht="15" hidden="false" customHeight="false" outlineLevel="0" collapsed="false">
      <c r="A9674" s="7" t="s">
        <v>26</v>
      </c>
      <c r="B9674" s="7" t="s">
        <v>122</v>
      </c>
      <c r="C9674" s="7" t="s">
        <v>1421</v>
      </c>
      <c r="D9674" s="7" t="n">
        <v>18</v>
      </c>
      <c r="E9674" s="7" t="n">
        <v>540</v>
      </c>
      <c r="F9674" s="7" t="n">
        <v>0</v>
      </c>
      <c r="G9674" s="7" t="n">
        <v>0</v>
      </c>
    </row>
    <row r="9675" customFormat="false" ht="15" hidden="false" customHeight="false" outlineLevel="0" collapsed="false">
      <c r="A9675" s="7" t="s">
        <v>26</v>
      </c>
      <c r="B9675" s="7" t="s">
        <v>815</v>
      </c>
      <c r="C9675" s="7" t="s">
        <v>1421</v>
      </c>
      <c r="D9675" s="7" t="n">
        <v>0</v>
      </c>
      <c r="E9675" s="7" t="n">
        <v>0</v>
      </c>
      <c r="F9675" s="7" t="n">
        <v>15</v>
      </c>
      <c r="G9675" s="7" t="n">
        <v>450</v>
      </c>
    </row>
    <row r="9676" customFormat="false" ht="15" hidden="false" customHeight="false" outlineLevel="0" collapsed="false">
      <c r="A9676" s="7" t="s">
        <v>26</v>
      </c>
      <c r="B9676" s="7" t="s">
        <v>813</v>
      </c>
      <c r="C9676" s="7" t="s">
        <v>1421</v>
      </c>
      <c r="D9676" s="7" t="n">
        <v>0</v>
      </c>
      <c r="E9676" s="7" t="n">
        <v>0</v>
      </c>
      <c r="F9676" s="7" t="n">
        <v>15</v>
      </c>
      <c r="G9676" s="7" t="n">
        <v>450</v>
      </c>
    </row>
    <row r="9677" customFormat="false" ht="15" hidden="false" customHeight="false" outlineLevel="0" collapsed="false">
      <c r="A9677" s="7" t="s">
        <v>26</v>
      </c>
      <c r="B9677" s="7" t="s">
        <v>698</v>
      </c>
      <c r="C9677" s="7" t="s">
        <v>1421</v>
      </c>
      <c r="D9677" s="7" t="n">
        <v>0</v>
      </c>
      <c r="E9677" s="7" t="n">
        <v>0</v>
      </c>
      <c r="F9677" s="7" t="n">
        <v>15</v>
      </c>
      <c r="G9677" s="7" t="n">
        <v>450</v>
      </c>
    </row>
    <row r="9678" customFormat="false" ht="15" hidden="false" customHeight="false" outlineLevel="0" collapsed="false">
      <c r="A9678" s="7" t="s">
        <v>26</v>
      </c>
      <c r="B9678" s="7" t="s">
        <v>349</v>
      </c>
      <c r="C9678" s="7" t="s">
        <v>1378</v>
      </c>
      <c r="D9678" s="7" t="n">
        <v>4</v>
      </c>
      <c r="E9678" s="7" t="n">
        <v>112.32</v>
      </c>
      <c r="F9678" s="7" t="n">
        <v>0</v>
      </c>
      <c r="G9678" s="7" t="n">
        <v>0</v>
      </c>
    </row>
    <row r="9679" customFormat="false" ht="15" hidden="false" customHeight="false" outlineLevel="0" collapsed="false">
      <c r="A9679" s="7" t="s">
        <v>26</v>
      </c>
      <c r="B9679" s="7" t="s">
        <v>657</v>
      </c>
      <c r="C9679" s="7" t="s">
        <v>1496</v>
      </c>
      <c r="D9679" s="7" t="n">
        <v>0</v>
      </c>
      <c r="E9679" s="7" t="n">
        <v>0</v>
      </c>
      <c r="F9679" s="7" t="n">
        <v>3</v>
      </c>
      <c r="G9679" s="7" t="n">
        <v>189.7</v>
      </c>
    </row>
    <row r="9680" customFormat="false" ht="15" hidden="false" customHeight="false" outlineLevel="0" collapsed="false">
      <c r="A9680" s="7" t="s">
        <v>26</v>
      </c>
      <c r="B9680" s="7" t="s">
        <v>245</v>
      </c>
      <c r="C9680" s="7" t="s">
        <v>1443</v>
      </c>
      <c r="D9680" s="7" t="n">
        <v>0</v>
      </c>
      <c r="E9680" s="7" t="n">
        <v>0</v>
      </c>
      <c r="F9680" s="7" t="n">
        <v>2</v>
      </c>
      <c r="G9680" s="7" t="n">
        <v>159.3</v>
      </c>
    </row>
    <row r="9681" customFormat="false" ht="15" hidden="false" customHeight="false" outlineLevel="0" collapsed="false">
      <c r="A9681" s="7" t="s">
        <v>26</v>
      </c>
      <c r="B9681" s="7" t="s">
        <v>103</v>
      </c>
      <c r="C9681" s="7" t="s">
        <v>1443</v>
      </c>
      <c r="D9681" s="7" t="n">
        <v>0</v>
      </c>
      <c r="E9681" s="7" t="n">
        <v>0</v>
      </c>
      <c r="F9681" s="7" t="n">
        <v>1</v>
      </c>
      <c r="G9681" s="7" t="n">
        <v>79.65</v>
      </c>
    </row>
    <row r="9682" customFormat="false" ht="15" hidden="false" customHeight="false" outlineLevel="0" collapsed="false">
      <c r="A9682" s="7" t="s">
        <v>26</v>
      </c>
      <c r="B9682" s="7" t="s">
        <v>691</v>
      </c>
      <c r="C9682" s="7" t="s">
        <v>1498</v>
      </c>
      <c r="D9682" s="7" t="n">
        <v>1</v>
      </c>
      <c r="E9682" s="7" t="n">
        <v>32.25</v>
      </c>
      <c r="F9682" s="7" t="n">
        <v>0</v>
      </c>
      <c r="G9682" s="7" t="n">
        <v>0</v>
      </c>
    </row>
    <row r="9683" customFormat="false" ht="15" hidden="false" customHeight="false" outlineLevel="0" collapsed="false">
      <c r="A9683" s="7" t="s">
        <v>26</v>
      </c>
      <c r="B9683" s="7" t="s">
        <v>247</v>
      </c>
      <c r="C9683" s="7" t="s">
        <v>1280</v>
      </c>
      <c r="D9683" s="7" t="n">
        <v>1</v>
      </c>
      <c r="E9683" s="7" t="n">
        <v>156.98</v>
      </c>
      <c r="F9683" s="7" t="n">
        <v>0</v>
      </c>
      <c r="G9683" s="7" t="n">
        <v>0</v>
      </c>
    </row>
    <row r="9684" customFormat="false" ht="15" hidden="false" customHeight="false" outlineLevel="0" collapsed="false">
      <c r="A9684" s="7" t="s">
        <v>26</v>
      </c>
      <c r="B9684" s="7" t="s">
        <v>255</v>
      </c>
      <c r="C9684" s="7" t="s">
        <v>1280</v>
      </c>
      <c r="D9684" s="7" t="n">
        <v>1</v>
      </c>
      <c r="E9684" s="7" t="n">
        <v>156.98</v>
      </c>
      <c r="F9684" s="7" t="n">
        <v>0</v>
      </c>
      <c r="G9684" s="7" t="n">
        <v>0</v>
      </c>
    </row>
    <row r="9685" customFormat="false" ht="15" hidden="false" customHeight="false" outlineLevel="0" collapsed="false">
      <c r="A9685" s="7" t="s">
        <v>26</v>
      </c>
      <c r="B9685" s="7" t="s">
        <v>147</v>
      </c>
      <c r="C9685" s="7" t="s">
        <v>1303</v>
      </c>
      <c r="D9685" s="7" t="n">
        <v>1</v>
      </c>
      <c r="E9685" s="7" t="n">
        <v>103.07</v>
      </c>
      <c r="F9685" s="7" t="n">
        <v>0</v>
      </c>
      <c r="G9685" s="7" t="n">
        <v>0</v>
      </c>
    </row>
    <row r="9686" customFormat="false" ht="15" hidden="false" customHeight="false" outlineLevel="0" collapsed="false">
      <c r="A9686" s="7" t="s">
        <v>26</v>
      </c>
      <c r="B9686" s="7" t="s">
        <v>442</v>
      </c>
      <c r="C9686" s="7" t="s">
        <v>1303</v>
      </c>
      <c r="D9686" s="7" t="n">
        <v>1</v>
      </c>
      <c r="E9686" s="7" t="n">
        <v>103.07</v>
      </c>
      <c r="F9686" s="7" t="n">
        <v>0</v>
      </c>
      <c r="G9686" s="7" t="n">
        <v>0</v>
      </c>
    </row>
    <row r="9687" customFormat="false" ht="15" hidden="false" customHeight="false" outlineLevel="0" collapsed="false">
      <c r="A9687" s="7" t="s">
        <v>26</v>
      </c>
      <c r="B9687" s="7" t="s">
        <v>135</v>
      </c>
      <c r="C9687" s="7" t="s">
        <v>1316</v>
      </c>
      <c r="D9687" s="7" t="n">
        <v>-2</v>
      </c>
      <c r="E9687" s="7" t="n">
        <v>-142.4</v>
      </c>
      <c r="F9687" s="7" t="n">
        <v>0</v>
      </c>
      <c r="G9687" s="7" t="n">
        <v>0</v>
      </c>
    </row>
    <row r="9688" customFormat="false" ht="15" hidden="false" customHeight="false" outlineLevel="0" collapsed="false">
      <c r="A9688" s="7" t="s">
        <v>26</v>
      </c>
      <c r="B9688" s="7" t="s">
        <v>193</v>
      </c>
      <c r="C9688" s="7" t="s">
        <v>1316</v>
      </c>
      <c r="D9688" s="7" t="n">
        <v>-2</v>
      </c>
      <c r="E9688" s="7" t="n">
        <v>-142.39</v>
      </c>
      <c r="F9688" s="7" t="n">
        <v>0</v>
      </c>
      <c r="G9688" s="7" t="n">
        <v>0</v>
      </c>
    </row>
    <row r="9689" customFormat="false" ht="15" hidden="false" customHeight="false" outlineLevel="0" collapsed="false">
      <c r="A9689" s="7" t="s">
        <v>26</v>
      </c>
      <c r="B9689" s="7" t="s">
        <v>499</v>
      </c>
      <c r="C9689" s="7" t="s">
        <v>1331</v>
      </c>
      <c r="D9689" s="7" t="n">
        <v>1</v>
      </c>
      <c r="E9689" s="7" t="n">
        <v>70.26</v>
      </c>
      <c r="F9689" s="7" t="n">
        <v>0</v>
      </c>
      <c r="G9689" s="7" t="n">
        <v>0</v>
      </c>
    </row>
    <row r="9690" customFormat="false" ht="15" hidden="false" customHeight="false" outlineLevel="0" collapsed="false">
      <c r="A9690" s="7" t="s">
        <v>26</v>
      </c>
      <c r="B9690" s="7" t="s">
        <v>94</v>
      </c>
      <c r="C9690" s="7" t="s">
        <v>1366</v>
      </c>
      <c r="D9690" s="7" t="n">
        <v>3</v>
      </c>
      <c r="E9690" s="7" t="n">
        <v>355.63</v>
      </c>
      <c r="F9690" s="7" t="n">
        <v>0</v>
      </c>
      <c r="G9690" s="7" t="n">
        <v>0</v>
      </c>
    </row>
    <row r="9691" customFormat="false" ht="15" hidden="false" customHeight="false" outlineLevel="0" collapsed="false">
      <c r="A9691" s="7" t="s">
        <v>26</v>
      </c>
      <c r="B9691" s="7" t="s">
        <v>92</v>
      </c>
      <c r="C9691" s="7" t="s">
        <v>1366</v>
      </c>
      <c r="D9691" s="7" t="n">
        <v>3</v>
      </c>
      <c r="E9691" s="7" t="n">
        <v>355.61</v>
      </c>
      <c r="F9691" s="7" t="n">
        <v>0</v>
      </c>
      <c r="G9691" s="7" t="n">
        <v>0</v>
      </c>
    </row>
    <row r="9692" customFormat="false" ht="15" hidden="false" customHeight="false" outlineLevel="0" collapsed="false">
      <c r="A9692" s="7" t="s">
        <v>26</v>
      </c>
      <c r="B9692" s="7" t="s">
        <v>91</v>
      </c>
      <c r="C9692" s="7" t="s">
        <v>1366</v>
      </c>
      <c r="D9692" s="7" t="n">
        <v>3</v>
      </c>
      <c r="E9692" s="7" t="n">
        <v>355.61</v>
      </c>
      <c r="F9692" s="7" t="n">
        <v>0</v>
      </c>
      <c r="G9692" s="7" t="n">
        <v>0</v>
      </c>
    </row>
    <row r="9693" customFormat="false" ht="15" hidden="false" customHeight="false" outlineLevel="0" collapsed="false">
      <c r="A9693" s="7" t="s">
        <v>26</v>
      </c>
      <c r="B9693" s="7" t="s">
        <v>97</v>
      </c>
      <c r="C9693" s="7" t="s">
        <v>1367</v>
      </c>
      <c r="D9693" s="7" t="n">
        <v>3</v>
      </c>
      <c r="E9693" s="7" t="n">
        <v>355.61</v>
      </c>
      <c r="F9693" s="7" t="n">
        <v>0</v>
      </c>
      <c r="G9693" s="7" t="n">
        <v>0</v>
      </c>
    </row>
    <row r="9694" customFormat="false" ht="15" hidden="false" customHeight="false" outlineLevel="0" collapsed="false">
      <c r="A9694" s="7" t="s">
        <v>26</v>
      </c>
      <c r="B9694" s="7" t="s">
        <v>93</v>
      </c>
      <c r="C9694" s="7" t="s">
        <v>1367</v>
      </c>
      <c r="D9694" s="7" t="n">
        <v>3</v>
      </c>
      <c r="E9694" s="7" t="n">
        <v>355.61</v>
      </c>
      <c r="F9694" s="7" t="n">
        <v>0</v>
      </c>
      <c r="G9694" s="7" t="n">
        <v>0</v>
      </c>
    </row>
    <row r="9695" customFormat="false" ht="15" hidden="false" customHeight="false" outlineLevel="0" collapsed="false">
      <c r="A9695" s="7" t="s">
        <v>26</v>
      </c>
      <c r="B9695" s="7" t="s">
        <v>90</v>
      </c>
      <c r="C9695" s="7" t="s">
        <v>1367</v>
      </c>
      <c r="D9695" s="7" t="n">
        <v>3</v>
      </c>
      <c r="E9695" s="7" t="n">
        <v>355.61</v>
      </c>
      <c r="F9695" s="7" t="n">
        <v>0</v>
      </c>
      <c r="G9695" s="7" t="n">
        <v>0</v>
      </c>
    </row>
    <row r="9696" customFormat="false" ht="15" hidden="false" customHeight="false" outlineLevel="0" collapsed="false">
      <c r="A9696" s="7" t="s">
        <v>26</v>
      </c>
      <c r="B9696" s="7" t="s">
        <v>95</v>
      </c>
      <c r="C9696" s="7" t="s">
        <v>1368</v>
      </c>
      <c r="D9696" s="7" t="n">
        <v>3</v>
      </c>
      <c r="E9696" s="7" t="n">
        <v>355.61</v>
      </c>
      <c r="F9696" s="7" t="n">
        <v>0</v>
      </c>
      <c r="G9696" s="7" t="n">
        <v>0</v>
      </c>
    </row>
    <row r="9697" customFormat="false" ht="15" hidden="false" customHeight="false" outlineLevel="0" collapsed="false">
      <c r="A9697" s="7" t="s">
        <v>26</v>
      </c>
      <c r="B9697" s="7" t="s">
        <v>89</v>
      </c>
      <c r="C9697" s="7" t="s">
        <v>1368</v>
      </c>
      <c r="D9697" s="7" t="n">
        <v>3</v>
      </c>
      <c r="E9697" s="7" t="n">
        <v>355.61</v>
      </c>
      <c r="F9697" s="7" t="n">
        <v>0</v>
      </c>
      <c r="G9697" s="7" t="n">
        <v>0</v>
      </c>
    </row>
    <row r="9698" customFormat="false" ht="15" hidden="false" customHeight="false" outlineLevel="0" collapsed="false">
      <c r="A9698" s="7" t="s">
        <v>26</v>
      </c>
      <c r="B9698" s="7" t="s">
        <v>87</v>
      </c>
      <c r="C9698" s="7" t="s">
        <v>1368</v>
      </c>
      <c r="D9698" s="7" t="n">
        <v>3</v>
      </c>
      <c r="E9698" s="7" t="n">
        <v>355.61</v>
      </c>
      <c r="F9698" s="7" t="n">
        <v>0</v>
      </c>
      <c r="G9698" s="7" t="n">
        <v>0</v>
      </c>
    </row>
    <row r="9699" customFormat="false" ht="15" hidden="false" customHeight="false" outlineLevel="0" collapsed="false">
      <c r="A9699" s="7" t="s">
        <v>26</v>
      </c>
      <c r="B9699" s="7" t="s">
        <v>358</v>
      </c>
      <c r="C9699" s="7" t="s">
        <v>1373</v>
      </c>
      <c r="D9699" s="7" t="n">
        <v>2</v>
      </c>
      <c r="E9699" s="7" t="n">
        <v>54</v>
      </c>
      <c r="F9699" s="7" t="n">
        <v>0</v>
      </c>
      <c r="G9699" s="7" t="n">
        <v>0</v>
      </c>
    </row>
    <row r="9700" customFormat="false" ht="15" hidden="false" customHeight="false" outlineLevel="0" collapsed="false">
      <c r="A9700" s="7" t="s">
        <v>26</v>
      </c>
      <c r="B9700" s="7" t="s">
        <v>343</v>
      </c>
      <c r="C9700" s="7" t="s">
        <v>1376</v>
      </c>
      <c r="D9700" s="7" t="n">
        <v>2</v>
      </c>
      <c r="E9700" s="7" t="n">
        <v>50</v>
      </c>
      <c r="F9700" s="7" t="n">
        <v>0</v>
      </c>
      <c r="G9700" s="7" t="n">
        <v>0</v>
      </c>
    </row>
    <row r="9701" customFormat="false" ht="15" hidden="false" customHeight="false" outlineLevel="0" collapsed="false">
      <c r="A9701" s="7" t="s">
        <v>26</v>
      </c>
      <c r="B9701" s="7" t="s">
        <v>303</v>
      </c>
      <c r="C9701" s="7" t="s">
        <v>1376</v>
      </c>
      <c r="D9701" s="7" t="n">
        <v>2</v>
      </c>
      <c r="E9701" s="7" t="n">
        <v>50</v>
      </c>
      <c r="F9701" s="7" t="n">
        <v>0</v>
      </c>
      <c r="G9701" s="7" t="n">
        <v>0</v>
      </c>
    </row>
    <row r="9702" customFormat="false" ht="15" hidden="false" customHeight="false" outlineLevel="0" collapsed="false">
      <c r="A9702" s="7" t="s">
        <v>26</v>
      </c>
      <c r="B9702" s="7" t="s">
        <v>283</v>
      </c>
      <c r="C9702" s="7" t="s">
        <v>1376</v>
      </c>
      <c r="D9702" s="7" t="n">
        <v>2</v>
      </c>
      <c r="E9702" s="7" t="n">
        <v>50</v>
      </c>
      <c r="F9702" s="7" t="n">
        <v>0</v>
      </c>
      <c r="G9702" s="7" t="n">
        <v>0</v>
      </c>
    </row>
    <row r="9703" customFormat="false" ht="15" hidden="false" customHeight="false" outlineLevel="0" collapsed="false">
      <c r="A9703" s="7" t="s">
        <v>26</v>
      </c>
      <c r="B9703" s="7" t="s">
        <v>354</v>
      </c>
      <c r="C9703" s="7" t="s">
        <v>1378</v>
      </c>
      <c r="D9703" s="7" t="n">
        <v>2</v>
      </c>
      <c r="E9703" s="7" t="n">
        <v>50</v>
      </c>
      <c r="F9703" s="7" t="n">
        <v>0</v>
      </c>
      <c r="G9703" s="7" t="n">
        <v>0</v>
      </c>
    </row>
    <row r="9704" customFormat="false" ht="15" hidden="false" customHeight="false" outlineLevel="0" collapsed="false">
      <c r="A9704" s="7" t="s">
        <v>26</v>
      </c>
      <c r="B9704" s="7" t="s">
        <v>349</v>
      </c>
      <c r="C9704" s="7" t="s">
        <v>1378</v>
      </c>
      <c r="D9704" s="7" t="n">
        <v>2</v>
      </c>
      <c r="E9704" s="7" t="n">
        <v>50</v>
      </c>
      <c r="F9704" s="7" t="n">
        <v>0</v>
      </c>
      <c r="G9704" s="7" t="n">
        <v>0</v>
      </c>
    </row>
    <row r="9705" customFormat="false" ht="15" hidden="false" customHeight="false" outlineLevel="0" collapsed="false">
      <c r="A9705" s="7" t="s">
        <v>26</v>
      </c>
      <c r="B9705" s="7" t="s">
        <v>158</v>
      </c>
      <c r="C9705" s="7" t="s">
        <v>1380</v>
      </c>
      <c r="D9705" s="7" t="n">
        <v>2</v>
      </c>
      <c r="E9705" s="7" t="n">
        <v>103.96</v>
      </c>
      <c r="F9705" s="7" t="n">
        <v>0</v>
      </c>
      <c r="G9705" s="7" t="n">
        <v>0</v>
      </c>
    </row>
    <row r="9706" customFormat="false" ht="15" hidden="false" customHeight="false" outlineLevel="0" collapsed="false">
      <c r="A9706" s="7" t="s">
        <v>26</v>
      </c>
      <c r="B9706" s="7" t="s">
        <v>284</v>
      </c>
      <c r="C9706" s="7" t="s">
        <v>1381</v>
      </c>
      <c r="D9706" s="7" t="n">
        <v>2</v>
      </c>
      <c r="E9706" s="7" t="n">
        <v>189.27</v>
      </c>
      <c r="F9706" s="7" t="n">
        <v>0</v>
      </c>
      <c r="G9706" s="7" t="n">
        <v>0</v>
      </c>
    </row>
    <row r="9707" customFormat="false" ht="15" hidden="false" customHeight="false" outlineLevel="0" collapsed="false">
      <c r="A9707" s="7" t="s">
        <v>26</v>
      </c>
      <c r="B9707" s="7" t="s">
        <v>562</v>
      </c>
      <c r="C9707" s="7" t="s">
        <v>1401</v>
      </c>
      <c r="D9707" s="7" t="n">
        <v>5</v>
      </c>
      <c r="E9707" s="7" t="n">
        <v>0.01</v>
      </c>
      <c r="F9707" s="7" t="n">
        <v>0</v>
      </c>
      <c r="G9707" s="7" t="n">
        <v>0</v>
      </c>
    </row>
    <row r="9708" customFormat="false" ht="15" hidden="false" customHeight="false" outlineLevel="0" collapsed="false">
      <c r="A9708" s="7" t="s">
        <v>26</v>
      </c>
      <c r="B9708" s="7" t="s">
        <v>562</v>
      </c>
      <c r="C9708" s="7" t="s">
        <v>1401</v>
      </c>
      <c r="D9708" s="7" t="n">
        <v>7</v>
      </c>
      <c r="E9708" s="7" t="n">
        <v>1554.95</v>
      </c>
      <c r="F9708" s="7" t="n">
        <v>0</v>
      </c>
      <c r="G9708" s="7" t="n">
        <v>0</v>
      </c>
    </row>
    <row r="9709" customFormat="false" ht="15" hidden="false" customHeight="false" outlineLevel="0" collapsed="false">
      <c r="A9709" s="7" t="s">
        <v>26</v>
      </c>
      <c r="B9709" s="7" t="s">
        <v>641</v>
      </c>
      <c r="C9709" s="7" t="s">
        <v>1492</v>
      </c>
      <c r="D9709" s="7" t="n">
        <v>1</v>
      </c>
      <c r="E9709" s="7" t="n">
        <v>0</v>
      </c>
      <c r="F9709" s="7" t="n">
        <v>0</v>
      </c>
      <c r="G9709" s="7" t="n">
        <v>0</v>
      </c>
    </row>
    <row r="9710" customFormat="false" ht="15" hidden="false" customHeight="false" outlineLevel="0" collapsed="false">
      <c r="A9710" s="7" t="s">
        <v>26</v>
      </c>
      <c r="B9710" s="7" t="s">
        <v>341</v>
      </c>
      <c r="C9710" s="7" t="s">
        <v>1408</v>
      </c>
      <c r="D9710" s="7" t="n">
        <v>3</v>
      </c>
      <c r="E9710" s="7" t="n">
        <v>51.88</v>
      </c>
      <c r="F9710" s="7" t="n">
        <v>0</v>
      </c>
      <c r="G9710" s="7" t="n">
        <v>0</v>
      </c>
    </row>
    <row r="9711" customFormat="false" ht="15" hidden="false" customHeight="false" outlineLevel="0" collapsed="false">
      <c r="A9711" s="7" t="s">
        <v>26</v>
      </c>
      <c r="B9711" s="7" t="s">
        <v>350</v>
      </c>
      <c r="C9711" s="7" t="s">
        <v>1409</v>
      </c>
      <c r="D9711" s="7" t="n">
        <v>3</v>
      </c>
      <c r="E9711" s="7" t="n">
        <v>51.88</v>
      </c>
      <c r="F9711" s="7" t="n">
        <v>0</v>
      </c>
      <c r="G9711" s="7" t="n">
        <v>0</v>
      </c>
    </row>
    <row r="9712" customFormat="false" ht="15" hidden="false" customHeight="false" outlineLevel="0" collapsed="false">
      <c r="A9712" s="7" t="s">
        <v>26</v>
      </c>
      <c r="B9712" s="7" t="s">
        <v>446</v>
      </c>
      <c r="C9712" s="7" t="s">
        <v>1410</v>
      </c>
      <c r="D9712" s="7" t="n">
        <v>3</v>
      </c>
      <c r="E9712" s="7" t="n">
        <v>51.88</v>
      </c>
      <c r="F9712" s="7" t="n">
        <v>0</v>
      </c>
      <c r="G9712" s="7" t="n">
        <v>0</v>
      </c>
    </row>
    <row r="9713" customFormat="false" ht="15" hidden="false" customHeight="false" outlineLevel="0" collapsed="false">
      <c r="A9713" s="7" t="s">
        <v>26</v>
      </c>
      <c r="B9713" s="7" t="s">
        <v>620</v>
      </c>
      <c r="C9713" s="7" t="s">
        <v>1411</v>
      </c>
      <c r="D9713" s="7" t="n">
        <v>3</v>
      </c>
      <c r="E9713" s="7" t="n">
        <v>51.88</v>
      </c>
      <c r="F9713" s="7" t="n">
        <v>0</v>
      </c>
      <c r="G9713" s="7" t="n">
        <v>0</v>
      </c>
    </row>
    <row r="9714" customFormat="false" ht="15" hidden="false" customHeight="false" outlineLevel="0" collapsed="false">
      <c r="A9714" s="7" t="s">
        <v>26</v>
      </c>
      <c r="B9714" s="7" t="s">
        <v>521</v>
      </c>
      <c r="C9714" s="7" t="s">
        <v>1412</v>
      </c>
      <c r="D9714" s="7" t="n">
        <v>3</v>
      </c>
      <c r="E9714" s="7" t="n">
        <v>51.88</v>
      </c>
      <c r="F9714" s="7" t="n">
        <v>0</v>
      </c>
      <c r="G9714" s="7" t="n">
        <v>0</v>
      </c>
    </row>
    <row r="9715" customFormat="false" ht="15" hidden="false" customHeight="false" outlineLevel="0" collapsed="false">
      <c r="A9715" s="7" t="s">
        <v>26</v>
      </c>
      <c r="B9715" s="7" t="s">
        <v>520</v>
      </c>
      <c r="C9715" s="7" t="s">
        <v>1412</v>
      </c>
      <c r="D9715" s="7" t="n">
        <v>3</v>
      </c>
      <c r="E9715" s="7" t="n">
        <v>51.88</v>
      </c>
      <c r="F9715" s="7" t="n">
        <v>0</v>
      </c>
      <c r="G9715" s="7" t="n">
        <v>0</v>
      </c>
    </row>
    <row r="9716" customFormat="false" ht="15" hidden="false" customHeight="false" outlineLevel="0" collapsed="false">
      <c r="A9716" s="7" t="s">
        <v>26</v>
      </c>
      <c r="B9716" s="7" t="s">
        <v>160</v>
      </c>
      <c r="C9716" s="7" t="s">
        <v>1413</v>
      </c>
      <c r="D9716" s="7" t="n">
        <v>12</v>
      </c>
      <c r="E9716" s="7" t="n">
        <v>108</v>
      </c>
      <c r="F9716" s="7" t="n">
        <v>0</v>
      </c>
      <c r="G9716" s="7" t="n">
        <v>0</v>
      </c>
    </row>
    <row r="9717" customFormat="false" ht="15" hidden="false" customHeight="false" outlineLevel="0" collapsed="false">
      <c r="A9717" s="7" t="s">
        <v>26</v>
      </c>
      <c r="B9717" s="7" t="s">
        <v>140</v>
      </c>
      <c r="C9717" s="7" t="s">
        <v>1414</v>
      </c>
      <c r="D9717" s="7" t="n">
        <v>12</v>
      </c>
      <c r="E9717" s="7" t="n">
        <v>108</v>
      </c>
      <c r="F9717" s="7" t="n">
        <v>0</v>
      </c>
      <c r="G9717" s="7" t="n">
        <v>0</v>
      </c>
    </row>
    <row r="9718" customFormat="false" ht="15" hidden="false" customHeight="false" outlineLevel="0" collapsed="false">
      <c r="A9718" s="7" t="s">
        <v>26</v>
      </c>
      <c r="B9718" s="7" t="s">
        <v>203</v>
      </c>
      <c r="C9718" s="7" t="s">
        <v>1415</v>
      </c>
      <c r="D9718" s="7" t="n">
        <v>12</v>
      </c>
      <c r="E9718" s="7" t="n">
        <v>108</v>
      </c>
      <c r="F9718" s="7" t="n">
        <v>0</v>
      </c>
      <c r="G9718" s="7" t="n">
        <v>0</v>
      </c>
    </row>
    <row r="9719" customFormat="false" ht="15" hidden="false" customHeight="false" outlineLevel="0" collapsed="false">
      <c r="A9719" s="7" t="s">
        <v>26</v>
      </c>
      <c r="B9719" s="7" t="s">
        <v>220</v>
      </c>
      <c r="C9719" s="7" t="s">
        <v>1416</v>
      </c>
      <c r="D9719" s="7" t="n">
        <v>12</v>
      </c>
      <c r="E9719" s="7" t="n">
        <v>108</v>
      </c>
      <c r="F9719" s="7" t="n">
        <v>0</v>
      </c>
      <c r="G9719" s="7" t="n">
        <v>0</v>
      </c>
    </row>
    <row r="9720" customFormat="false" ht="15" hidden="false" customHeight="false" outlineLevel="0" collapsed="false">
      <c r="A9720" s="7" t="s">
        <v>26</v>
      </c>
      <c r="B9720" s="7" t="s">
        <v>214</v>
      </c>
      <c r="C9720" s="7" t="s">
        <v>1417</v>
      </c>
      <c r="D9720" s="7" t="n">
        <v>12</v>
      </c>
      <c r="E9720" s="7" t="n">
        <v>108</v>
      </c>
      <c r="F9720" s="7" t="n">
        <v>0</v>
      </c>
      <c r="G9720" s="7" t="n">
        <v>0</v>
      </c>
    </row>
    <row r="9721" customFormat="false" ht="15" hidden="false" customHeight="false" outlineLevel="0" collapsed="false">
      <c r="A9721" s="7" t="s">
        <v>26</v>
      </c>
      <c r="B9721" s="7" t="s">
        <v>213</v>
      </c>
      <c r="C9721" s="7" t="s">
        <v>1418</v>
      </c>
      <c r="D9721" s="7" t="n">
        <v>12</v>
      </c>
      <c r="E9721" s="7" t="n">
        <v>108</v>
      </c>
      <c r="F9721" s="7" t="n">
        <v>0</v>
      </c>
      <c r="G9721" s="7" t="n">
        <v>0</v>
      </c>
    </row>
    <row r="9722" customFormat="false" ht="15" hidden="false" customHeight="false" outlineLevel="0" collapsed="false">
      <c r="A9722" s="7" t="s">
        <v>26</v>
      </c>
      <c r="B9722" s="7" t="s">
        <v>242</v>
      </c>
      <c r="C9722" s="7" t="s">
        <v>1420</v>
      </c>
      <c r="D9722" s="7" t="n">
        <v>12</v>
      </c>
      <c r="E9722" s="7" t="n">
        <v>108</v>
      </c>
      <c r="F9722" s="7" t="n">
        <v>0</v>
      </c>
      <c r="G9722" s="7" t="n">
        <v>0</v>
      </c>
    </row>
    <row r="9723" customFormat="false" ht="15" hidden="false" customHeight="false" outlineLevel="0" collapsed="false">
      <c r="A9723" s="7" t="s">
        <v>26</v>
      </c>
      <c r="B9723" s="7" t="s">
        <v>533</v>
      </c>
      <c r="C9723" s="7" t="s">
        <v>1424</v>
      </c>
      <c r="D9723" s="7" t="n">
        <v>2</v>
      </c>
      <c r="E9723" s="7" t="n">
        <v>120</v>
      </c>
      <c r="F9723" s="7" t="n">
        <v>0</v>
      </c>
      <c r="G9723" s="7" t="n">
        <v>0</v>
      </c>
    </row>
    <row r="9724" customFormat="false" ht="15" hidden="false" customHeight="false" outlineLevel="0" collapsed="false">
      <c r="A9724" s="7" t="s">
        <v>26</v>
      </c>
      <c r="B9724" s="7" t="s">
        <v>530</v>
      </c>
      <c r="C9724" s="7" t="s">
        <v>1424</v>
      </c>
      <c r="D9724" s="7" t="n">
        <v>1</v>
      </c>
      <c r="E9724" s="7" t="n">
        <v>60</v>
      </c>
      <c r="F9724" s="7" t="n">
        <v>0</v>
      </c>
      <c r="G9724" s="7" t="n">
        <v>0</v>
      </c>
    </row>
    <row r="9725" customFormat="false" ht="15" hidden="false" customHeight="false" outlineLevel="0" collapsed="false">
      <c r="A9725" s="7" t="s">
        <v>26</v>
      </c>
      <c r="B9725" s="7" t="s">
        <v>593</v>
      </c>
      <c r="C9725" s="7" t="s">
        <v>1424</v>
      </c>
      <c r="D9725" s="7" t="n">
        <v>1</v>
      </c>
      <c r="E9725" s="7" t="n">
        <v>60</v>
      </c>
      <c r="F9725" s="7" t="n">
        <v>0</v>
      </c>
      <c r="G9725" s="7" t="n">
        <v>0</v>
      </c>
    </row>
    <row r="9726" customFormat="false" ht="15" hidden="false" customHeight="false" outlineLevel="0" collapsed="false">
      <c r="A9726" s="7" t="s">
        <v>26</v>
      </c>
      <c r="B9726" s="7" t="s">
        <v>604</v>
      </c>
      <c r="C9726" s="7" t="s">
        <v>1424</v>
      </c>
      <c r="D9726" s="7" t="n">
        <v>2</v>
      </c>
      <c r="E9726" s="7" t="n">
        <v>120</v>
      </c>
      <c r="F9726" s="7" t="n">
        <v>0</v>
      </c>
      <c r="G9726" s="7" t="n">
        <v>0</v>
      </c>
    </row>
    <row r="9727" customFormat="false" ht="15" hidden="false" customHeight="false" outlineLevel="0" collapsed="false">
      <c r="A9727" s="7" t="s">
        <v>26</v>
      </c>
      <c r="B9727" s="7" t="s">
        <v>130</v>
      </c>
      <c r="C9727" s="7" t="s">
        <v>1425</v>
      </c>
      <c r="D9727" s="7" t="n">
        <v>1</v>
      </c>
      <c r="E9727" s="7" t="n">
        <v>49</v>
      </c>
      <c r="F9727" s="7" t="n">
        <v>0</v>
      </c>
      <c r="G9727" s="7" t="n">
        <v>0</v>
      </c>
    </row>
    <row r="9728" customFormat="false" ht="15" hidden="false" customHeight="false" outlineLevel="0" collapsed="false">
      <c r="A9728" s="7" t="s">
        <v>26</v>
      </c>
      <c r="B9728" s="7" t="s">
        <v>129</v>
      </c>
      <c r="C9728" s="7" t="s">
        <v>1426</v>
      </c>
      <c r="D9728" s="7" t="n">
        <v>1</v>
      </c>
      <c r="E9728" s="7" t="n">
        <v>56.67</v>
      </c>
      <c r="F9728" s="7" t="n">
        <v>0</v>
      </c>
      <c r="G9728" s="7" t="n">
        <v>0</v>
      </c>
    </row>
    <row r="9729" customFormat="false" ht="15" hidden="false" customHeight="false" outlineLevel="0" collapsed="false">
      <c r="A9729" s="7" t="s">
        <v>26</v>
      </c>
      <c r="B9729" s="7" t="s">
        <v>176</v>
      </c>
      <c r="C9729" s="7" t="s">
        <v>1426</v>
      </c>
      <c r="D9729" s="7" t="n">
        <v>1</v>
      </c>
      <c r="E9729" s="7" t="n">
        <v>56.67</v>
      </c>
      <c r="F9729" s="7" t="n">
        <v>0</v>
      </c>
      <c r="G9729" s="7" t="n">
        <v>0</v>
      </c>
    </row>
    <row r="9730" customFormat="false" ht="15" hidden="false" customHeight="false" outlineLevel="0" collapsed="false">
      <c r="A9730" s="7" t="s">
        <v>26</v>
      </c>
      <c r="B9730" s="7" t="s">
        <v>486</v>
      </c>
      <c r="C9730" s="7" t="s">
        <v>1440</v>
      </c>
      <c r="D9730" s="7" t="n">
        <v>2</v>
      </c>
      <c r="E9730" s="7" t="n">
        <v>161.18</v>
      </c>
      <c r="F9730" s="7" t="n">
        <v>0</v>
      </c>
      <c r="G9730" s="7" t="n">
        <v>0</v>
      </c>
    </row>
    <row r="9731" customFormat="false" ht="15" hidden="false" customHeight="false" outlineLevel="0" collapsed="false">
      <c r="A9731" s="7" t="s">
        <v>26</v>
      </c>
      <c r="B9731" s="7" t="s">
        <v>424</v>
      </c>
      <c r="C9731" s="7" t="s">
        <v>1445</v>
      </c>
      <c r="D9731" s="7" t="n">
        <v>-3</v>
      </c>
      <c r="E9731" s="7" t="n">
        <v>-113.76</v>
      </c>
      <c r="F9731" s="7" t="n">
        <v>0</v>
      </c>
      <c r="G9731" s="7" t="n">
        <v>0</v>
      </c>
    </row>
    <row r="9732" customFormat="false" ht="15" hidden="false" customHeight="false" outlineLevel="0" collapsed="false">
      <c r="A9732" s="7" t="s">
        <v>26</v>
      </c>
      <c r="B9732" s="7" t="s">
        <v>459</v>
      </c>
      <c r="C9732" s="7" t="s">
        <v>1268</v>
      </c>
      <c r="D9732" s="7" t="n">
        <v>1</v>
      </c>
      <c r="E9732" s="7" t="n">
        <v>66.28</v>
      </c>
      <c r="F9732" s="7" t="n">
        <v>0</v>
      </c>
      <c r="G9732" s="7" t="n">
        <v>0</v>
      </c>
    </row>
    <row r="9733" customFormat="false" ht="15" hidden="false" customHeight="false" outlineLevel="0" collapsed="false">
      <c r="A9733" s="7" t="s">
        <v>26</v>
      </c>
      <c r="B9733" s="7" t="s">
        <v>194</v>
      </c>
      <c r="C9733" s="7" t="s">
        <v>1269</v>
      </c>
      <c r="D9733" s="7" t="n">
        <v>1</v>
      </c>
      <c r="E9733" s="7" t="n">
        <v>78</v>
      </c>
      <c r="F9733" s="7" t="n">
        <v>45</v>
      </c>
      <c r="G9733" s="7" t="n">
        <v>3510</v>
      </c>
    </row>
    <row r="9734" customFormat="false" ht="15" hidden="false" customHeight="false" outlineLevel="0" collapsed="false">
      <c r="A9734" s="7" t="s">
        <v>26</v>
      </c>
      <c r="B9734" s="7" t="s">
        <v>194</v>
      </c>
      <c r="C9734" s="7" t="s">
        <v>1269</v>
      </c>
      <c r="D9734" s="7" t="n">
        <v>0</v>
      </c>
      <c r="E9734" s="7" t="n">
        <v>0</v>
      </c>
      <c r="F9734" s="7" t="n">
        <v>7</v>
      </c>
      <c r="G9734" s="7" t="n">
        <v>0.05</v>
      </c>
    </row>
    <row r="9735" customFormat="false" ht="15" hidden="false" customHeight="false" outlineLevel="0" collapsed="false">
      <c r="A9735" s="7" t="s">
        <v>26</v>
      </c>
      <c r="B9735" s="7" t="s">
        <v>194</v>
      </c>
      <c r="C9735" s="7" t="s">
        <v>1269</v>
      </c>
      <c r="D9735" s="7" t="n">
        <v>0</v>
      </c>
      <c r="E9735" s="7" t="n">
        <v>0</v>
      </c>
      <c r="F9735" s="7" t="n">
        <v>110</v>
      </c>
      <c r="G9735" s="7" t="n">
        <v>9900</v>
      </c>
    </row>
    <row r="9736" customFormat="false" ht="15" hidden="false" customHeight="false" outlineLevel="0" collapsed="false">
      <c r="A9736" s="7" t="s">
        <v>26</v>
      </c>
      <c r="B9736" s="7" t="s">
        <v>194</v>
      </c>
      <c r="C9736" s="7" t="s">
        <v>1269</v>
      </c>
      <c r="D9736" s="7" t="n">
        <v>0</v>
      </c>
      <c r="E9736" s="7" t="n">
        <v>0</v>
      </c>
      <c r="F9736" s="7" t="n">
        <v>10</v>
      </c>
      <c r="G9736" s="7" t="n">
        <v>897</v>
      </c>
    </row>
    <row r="9737" customFormat="false" ht="15" hidden="false" customHeight="false" outlineLevel="0" collapsed="false">
      <c r="A9737" s="7" t="s">
        <v>26</v>
      </c>
      <c r="B9737" s="7" t="s">
        <v>194</v>
      </c>
      <c r="C9737" s="7" t="s">
        <v>1269</v>
      </c>
      <c r="D9737" s="7" t="n">
        <v>0</v>
      </c>
      <c r="E9737" s="7" t="n">
        <v>0</v>
      </c>
      <c r="F9737" s="7" t="n">
        <v>10</v>
      </c>
      <c r="G9737" s="7" t="n">
        <v>900.22</v>
      </c>
    </row>
    <row r="9738" customFormat="false" ht="15" hidden="false" customHeight="false" outlineLevel="0" collapsed="false">
      <c r="A9738" s="7" t="s">
        <v>26</v>
      </c>
      <c r="B9738" s="7" t="s">
        <v>235</v>
      </c>
      <c r="C9738" s="7" t="s">
        <v>1269</v>
      </c>
      <c r="D9738" s="7" t="n">
        <v>1</v>
      </c>
      <c r="E9738" s="7" t="n">
        <v>78</v>
      </c>
      <c r="F9738" s="7" t="n">
        <v>24</v>
      </c>
      <c r="G9738" s="7" t="n">
        <v>1992</v>
      </c>
    </row>
    <row r="9739" customFormat="false" ht="15" hidden="false" customHeight="false" outlineLevel="0" collapsed="false">
      <c r="A9739" s="7" t="s">
        <v>26</v>
      </c>
      <c r="B9739" s="7" t="s">
        <v>235</v>
      </c>
      <c r="C9739" s="7" t="s">
        <v>1269</v>
      </c>
      <c r="D9739" s="7" t="n">
        <v>0</v>
      </c>
      <c r="E9739" s="7" t="n">
        <v>0</v>
      </c>
      <c r="F9739" s="7" t="n">
        <v>82</v>
      </c>
      <c r="G9739" s="7" t="n">
        <v>7380</v>
      </c>
    </row>
    <row r="9740" customFormat="false" ht="15" hidden="false" customHeight="false" outlineLevel="0" collapsed="false">
      <c r="A9740" s="7" t="s">
        <v>26</v>
      </c>
      <c r="B9740" s="7" t="s">
        <v>235</v>
      </c>
      <c r="C9740" s="7" t="s">
        <v>1269</v>
      </c>
      <c r="D9740" s="7" t="n">
        <v>0</v>
      </c>
      <c r="E9740" s="7" t="n">
        <v>0</v>
      </c>
      <c r="F9740" s="7" t="n">
        <v>5</v>
      </c>
      <c r="G9740" s="7" t="n">
        <v>450.12</v>
      </c>
    </row>
    <row r="9741" customFormat="false" ht="15" hidden="false" customHeight="false" outlineLevel="0" collapsed="false">
      <c r="A9741" s="7" t="s">
        <v>26</v>
      </c>
      <c r="B9741" s="7" t="s">
        <v>235</v>
      </c>
      <c r="C9741" s="7" t="s">
        <v>1269</v>
      </c>
      <c r="D9741" s="7" t="n">
        <v>0</v>
      </c>
      <c r="E9741" s="7" t="n">
        <v>0</v>
      </c>
      <c r="F9741" s="7" t="n">
        <v>6</v>
      </c>
      <c r="G9741" s="7" t="n">
        <v>0.06</v>
      </c>
    </row>
    <row r="9742" customFormat="false" ht="15" hidden="false" customHeight="false" outlineLevel="0" collapsed="false">
      <c r="A9742" s="7" t="s">
        <v>26</v>
      </c>
      <c r="B9742" s="7" t="s">
        <v>336</v>
      </c>
      <c r="C9742" s="7" t="s">
        <v>1269</v>
      </c>
      <c r="D9742" s="7" t="n">
        <v>0</v>
      </c>
      <c r="E9742" s="7" t="n">
        <v>0</v>
      </c>
      <c r="F9742" s="7" t="n">
        <v>15</v>
      </c>
      <c r="G9742" s="7" t="n">
        <v>1350</v>
      </c>
    </row>
    <row r="9743" customFormat="false" ht="15" hidden="false" customHeight="false" outlineLevel="0" collapsed="false">
      <c r="A9743" s="7" t="s">
        <v>26</v>
      </c>
      <c r="B9743" s="7" t="s">
        <v>336</v>
      </c>
      <c r="C9743" s="7" t="s">
        <v>1269</v>
      </c>
      <c r="D9743" s="7" t="n">
        <v>0</v>
      </c>
      <c r="E9743" s="7" t="n">
        <v>0</v>
      </c>
      <c r="F9743" s="7" t="n">
        <v>10</v>
      </c>
      <c r="G9743" s="7" t="n">
        <v>900.25</v>
      </c>
    </row>
    <row r="9744" customFormat="false" ht="15" hidden="false" customHeight="false" outlineLevel="0" collapsed="false">
      <c r="A9744" s="7" t="s">
        <v>26</v>
      </c>
      <c r="B9744" s="7" t="s">
        <v>336</v>
      </c>
      <c r="C9744" s="7" t="s">
        <v>1269</v>
      </c>
      <c r="D9744" s="7" t="n">
        <v>1</v>
      </c>
      <c r="E9744" s="7" t="n">
        <v>77.98</v>
      </c>
      <c r="F9744" s="7" t="n">
        <v>1</v>
      </c>
      <c r="G9744" s="7" t="n">
        <v>78</v>
      </c>
    </row>
    <row r="9745" customFormat="false" ht="15" hidden="false" customHeight="false" outlineLevel="0" collapsed="false">
      <c r="A9745" s="7" t="s">
        <v>26</v>
      </c>
      <c r="B9745" s="7" t="s">
        <v>207</v>
      </c>
      <c r="C9745" s="7" t="s">
        <v>1269</v>
      </c>
      <c r="D9745" s="7" t="n">
        <v>1</v>
      </c>
      <c r="E9745" s="7" t="n">
        <v>78</v>
      </c>
      <c r="F9745" s="7" t="n">
        <v>26</v>
      </c>
      <c r="G9745" s="7" t="n">
        <v>2148</v>
      </c>
    </row>
    <row r="9746" customFormat="false" ht="15" hidden="false" customHeight="false" outlineLevel="0" collapsed="false">
      <c r="A9746" s="7" t="s">
        <v>26</v>
      </c>
      <c r="B9746" s="7" t="s">
        <v>207</v>
      </c>
      <c r="C9746" s="7" t="s">
        <v>1269</v>
      </c>
      <c r="D9746" s="7" t="n">
        <v>0</v>
      </c>
      <c r="E9746" s="7" t="n">
        <v>0</v>
      </c>
      <c r="F9746" s="7" t="n">
        <v>2</v>
      </c>
      <c r="G9746" s="7" t="n">
        <v>0.02</v>
      </c>
    </row>
    <row r="9747" customFormat="false" ht="15" hidden="false" customHeight="false" outlineLevel="0" collapsed="false">
      <c r="A9747" s="7" t="s">
        <v>26</v>
      </c>
      <c r="B9747" s="7" t="s">
        <v>207</v>
      </c>
      <c r="C9747" s="7" t="s">
        <v>1269</v>
      </c>
      <c r="D9747" s="7" t="n">
        <v>0</v>
      </c>
      <c r="E9747" s="7" t="n">
        <v>0</v>
      </c>
      <c r="F9747" s="7" t="n">
        <v>49</v>
      </c>
      <c r="G9747" s="7" t="n">
        <v>4410</v>
      </c>
    </row>
    <row r="9748" customFormat="false" ht="15" hidden="false" customHeight="false" outlineLevel="0" collapsed="false">
      <c r="A9748" s="7" t="s">
        <v>26</v>
      </c>
      <c r="B9748" s="7" t="s">
        <v>207</v>
      </c>
      <c r="C9748" s="7" t="s">
        <v>1269</v>
      </c>
      <c r="D9748" s="7" t="n">
        <v>0</v>
      </c>
      <c r="E9748" s="7" t="n">
        <v>0</v>
      </c>
      <c r="F9748" s="7" t="n">
        <v>10</v>
      </c>
      <c r="G9748" s="7" t="n">
        <v>897</v>
      </c>
    </row>
    <row r="9749" customFormat="false" ht="15" hidden="false" customHeight="false" outlineLevel="0" collapsed="false">
      <c r="A9749" s="7" t="s">
        <v>26</v>
      </c>
      <c r="B9749" s="7" t="s">
        <v>314</v>
      </c>
      <c r="C9749" s="7" t="s">
        <v>1269</v>
      </c>
      <c r="D9749" s="7" t="n">
        <v>1</v>
      </c>
      <c r="E9749" s="7" t="n">
        <v>78</v>
      </c>
      <c r="F9749" s="7" t="n">
        <v>3</v>
      </c>
      <c r="G9749" s="7" t="n">
        <v>234</v>
      </c>
    </row>
    <row r="9750" customFormat="false" ht="15" hidden="false" customHeight="false" outlineLevel="0" collapsed="false">
      <c r="A9750" s="7" t="s">
        <v>26</v>
      </c>
      <c r="B9750" s="7" t="s">
        <v>314</v>
      </c>
      <c r="C9750" s="7" t="s">
        <v>1269</v>
      </c>
      <c r="D9750" s="7" t="n">
        <v>0</v>
      </c>
      <c r="E9750" s="7" t="n">
        <v>0</v>
      </c>
      <c r="F9750" s="7" t="n">
        <v>2</v>
      </c>
      <c r="G9750" s="7" t="n">
        <v>0.02</v>
      </c>
    </row>
    <row r="9751" customFormat="false" ht="15" hidden="false" customHeight="false" outlineLevel="0" collapsed="false">
      <c r="A9751" s="7" t="s">
        <v>26</v>
      </c>
      <c r="B9751" s="7" t="s">
        <v>314</v>
      </c>
      <c r="C9751" s="7" t="s">
        <v>1269</v>
      </c>
      <c r="D9751" s="7" t="n">
        <v>0</v>
      </c>
      <c r="E9751" s="7" t="n">
        <v>0</v>
      </c>
      <c r="F9751" s="7" t="n">
        <v>12</v>
      </c>
      <c r="G9751" s="7" t="n">
        <v>1080</v>
      </c>
    </row>
    <row r="9752" customFormat="false" ht="15" hidden="false" customHeight="false" outlineLevel="0" collapsed="false">
      <c r="A9752" s="7" t="s">
        <v>26</v>
      </c>
      <c r="B9752" s="7" t="s">
        <v>636</v>
      </c>
      <c r="C9752" s="7" t="s">
        <v>1272</v>
      </c>
      <c r="D9752" s="7" t="n">
        <v>0</v>
      </c>
      <c r="E9752" s="7" t="n">
        <v>0</v>
      </c>
      <c r="F9752" s="7" t="n">
        <v>2</v>
      </c>
      <c r="G9752" s="7" t="n">
        <v>180</v>
      </c>
    </row>
    <row r="9753" customFormat="false" ht="15" hidden="false" customHeight="false" outlineLevel="0" collapsed="false">
      <c r="A9753" s="7" t="s">
        <v>26</v>
      </c>
      <c r="B9753" s="7" t="s">
        <v>434</v>
      </c>
      <c r="C9753" s="7" t="s">
        <v>1272</v>
      </c>
      <c r="D9753" s="7" t="n">
        <v>0</v>
      </c>
      <c r="E9753" s="7" t="n">
        <v>0</v>
      </c>
      <c r="F9753" s="7" t="n">
        <v>2</v>
      </c>
      <c r="G9753" s="7" t="n">
        <v>180</v>
      </c>
    </row>
    <row r="9754" customFormat="false" ht="15" hidden="false" customHeight="false" outlineLevel="0" collapsed="false">
      <c r="A9754" s="7" t="s">
        <v>26</v>
      </c>
      <c r="B9754" s="7" t="s">
        <v>388</v>
      </c>
      <c r="C9754" s="7" t="s">
        <v>1272</v>
      </c>
      <c r="D9754" s="7" t="n">
        <v>0</v>
      </c>
      <c r="E9754" s="7" t="n">
        <v>0</v>
      </c>
      <c r="F9754" s="7" t="n">
        <v>1</v>
      </c>
      <c r="G9754" s="7" t="n">
        <v>89.99</v>
      </c>
    </row>
    <row r="9755" customFormat="false" ht="15" hidden="false" customHeight="false" outlineLevel="0" collapsed="false">
      <c r="A9755" s="7" t="s">
        <v>26</v>
      </c>
      <c r="B9755" s="7" t="s">
        <v>426</v>
      </c>
      <c r="C9755" s="7" t="s">
        <v>1272</v>
      </c>
      <c r="D9755" s="7" t="n">
        <v>0</v>
      </c>
      <c r="E9755" s="7" t="n">
        <v>0</v>
      </c>
      <c r="F9755" s="7" t="n">
        <v>2</v>
      </c>
      <c r="G9755" s="7" t="n">
        <v>180</v>
      </c>
    </row>
    <row r="9756" customFormat="false" ht="15" hidden="false" customHeight="false" outlineLevel="0" collapsed="false">
      <c r="A9756" s="7" t="s">
        <v>26</v>
      </c>
      <c r="B9756" s="7" t="s">
        <v>417</v>
      </c>
      <c r="C9756" s="7" t="s">
        <v>1272</v>
      </c>
      <c r="D9756" s="7" t="n">
        <v>0</v>
      </c>
      <c r="E9756" s="7" t="n">
        <v>0</v>
      </c>
      <c r="F9756" s="7" t="n">
        <v>2</v>
      </c>
      <c r="G9756" s="7" t="n">
        <v>180</v>
      </c>
    </row>
    <row r="9757" customFormat="false" ht="15" hidden="false" customHeight="false" outlineLevel="0" collapsed="false">
      <c r="A9757" s="7" t="s">
        <v>26</v>
      </c>
      <c r="B9757" s="7" t="s">
        <v>157</v>
      </c>
      <c r="C9757" s="7" t="s">
        <v>1276</v>
      </c>
      <c r="D9757" s="7" t="n">
        <v>0</v>
      </c>
      <c r="E9757" s="7" t="n">
        <v>0</v>
      </c>
      <c r="F9757" s="7" t="n">
        <v>1</v>
      </c>
      <c r="G9757" s="7" t="n">
        <v>73.66</v>
      </c>
    </row>
    <row r="9758" customFormat="false" ht="15" hidden="false" customHeight="false" outlineLevel="0" collapsed="false">
      <c r="A9758" s="7" t="s">
        <v>26</v>
      </c>
      <c r="B9758" s="7" t="s">
        <v>258</v>
      </c>
      <c r="C9758" s="7" t="s">
        <v>1276</v>
      </c>
      <c r="D9758" s="7" t="n">
        <v>0</v>
      </c>
      <c r="E9758" s="7" t="n">
        <v>0</v>
      </c>
      <c r="F9758" s="7" t="n">
        <v>1</v>
      </c>
      <c r="G9758" s="7" t="n">
        <v>73.66</v>
      </c>
    </row>
    <row r="9759" customFormat="false" ht="15" hidden="false" customHeight="false" outlineLevel="0" collapsed="false">
      <c r="A9759" s="7" t="s">
        <v>26</v>
      </c>
      <c r="B9759" s="7" t="s">
        <v>331</v>
      </c>
      <c r="C9759" s="7" t="s">
        <v>1281</v>
      </c>
      <c r="D9759" s="7" t="n">
        <v>0</v>
      </c>
      <c r="E9759" s="7" t="n">
        <v>0</v>
      </c>
      <c r="F9759" s="7" t="n">
        <v>1</v>
      </c>
      <c r="G9759" s="7" t="n">
        <v>89.33</v>
      </c>
    </row>
    <row r="9760" customFormat="false" ht="15" hidden="false" customHeight="false" outlineLevel="0" collapsed="false">
      <c r="A9760" s="7" t="s">
        <v>26</v>
      </c>
      <c r="B9760" s="7" t="s">
        <v>360</v>
      </c>
      <c r="C9760" s="7" t="s">
        <v>1281</v>
      </c>
      <c r="D9760" s="7" t="n">
        <v>0</v>
      </c>
      <c r="E9760" s="7" t="n">
        <v>0</v>
      </c>
      <c r="F9760" s="7" t="n">
        <v>2</v>
      </c>
      <c r="G9760" s="7" t="n">
        <v>178.66</v>
      </c>
    </row>
    <row r="9761" customFormat="false" ht="15" hidden="false" customHeight="false" outlineLevel="0" collapsed="false">
      <c r="A9761" s="7" t="s">
        <v>26</v>
      </c>
      <c r="B9761" s="7" t="s">
        <v>355</v>
      </c>
      <c r="C9761" s="7" t="s">
        <v>1281</v>
      </c>
      <c r="D9761" s="7" t="n">
        <v>0</v>
      </c>
      <c r="E9761" s="7" t="n">
        <v>0</v>
      </c>
      <c r="F9761" s="7" t="n">
        <v>1</v>
      </c>
      <c r="G9761" s="7" t="n">
        <v>89.33</v>
      </c>
    </row>
    <row r="9762" customFormat="false" ht="15" hidden="false" customHeight="false" outlineLevel="0" collapsed="false">
      <c r="A9762" s="7" t="s">
        <v>26</v>
      </c>
      <c r="B9762" s="7" t="s">
        <v>559</v>
      </c>
      <c r="C9762" s="7" t="s">
        <v>1283</v>
      </c>
      <c r="D9762" s="7" t="n">
        <v>0</v>
      </c>
      <c r="E9762" s="7" t="n">
        <v>0</v>
      </c>
      <c r="F9762" s="7" t="n">
        <v>1</v>
      </c>
      <c r="G9762" s="7" t="n">
        <v>99.66</v>
      </c>
    </row>
    <row r="9763" customFormat="false" ht="15" hidden="false" customHeight="false" outlineLevel="0" collapsed="false">
      <c r="A9763" s="7" t="s">
        <v>26</v>
      </c>
      <c r="B9763" s="7" t="s">
        <v>543</v>
      </c>
      <c r="C9763" s="7" t="s">
        <v>1283</v>
      </c>
      <c r="D9763" s="7" t="n">
        <v>0</v>
      </c>
      <c r="E9763" s="7" t="n">
        <v>0</v>
      </c>
      <c r="F9763" s="7" t="n">
        <v>1</v>
      </c>
      <c r="G9763" s="7" t="n">
        <v>99.67</v>
      </c>
    </row>
    <row r="9764" customFormat="false" ht="15" hidden="false" customHeight="false" outlineLevel="0" collapsed="false">
      <c r="A9764" s="7" t="s">
        <v>26</v>
      </c>
      <c r="B9764" s="7" t="s">
        <v>489</v>
      </c>
      <c r="C9764" s="7" t="s">
        <v>1283</v>
      </c>
      <c r="D9764" s="7" t="n">
        <v>0</v>
      </c>
      <c r="E9764" s="7" t="n">
        <v>0</v>
      </c>
      <c r="F9764" s="7" t="n">
        <v>2</v>
      </c>
      <c r="G9764" s="7" t="n">
        <v>199.33</v>
      </c>
    </row>
    <row r="9765" customFormat="false" ht="15" hidden="false" customHeight="false" outlineLevel="0" collapsed="false">
      <c r="A9765" s="7" t="s">
        <v>26</v>
      </c>
      <c r="B9765" s="7" t="s">
        <v>463</v>
      </c>
      <c r="C9765" s="7" t="s">
        <v>1283</v>
      </c>
      <c r="D9765" s="7" t="n">
        <v>0</v>
      </c>
      <c r="E9765" s="7" t="n">
        <v>0</v>
      </c>
      <c r="F9765" s="7" t="n">
        <v>2</v>
      </c>
      <c r="G9765" s="7" t="n">
        <v>199.33</v>
      </c>
    </row>
    <row r="9766" customFormat="false" ht="15" hidden="false" customHeight="false" outlineLevel="0" collapsed="false">
      <c r="A9766" s="7" t="s">
        <v>26</v>
      </c>
      <c r="B9766" s="7" t="s">
        <v>490</v>
      </c>
      <c r="C9766" s="7" t="s">
        <v>1288</v>
      </c>
      <c r="D9766" s="7" t="n">
        <v>1</v>
      </c>
      <c r="E9766" s="7" t="n">
        <v>232.28</v>
      </c>
      <c r="F9766" s="7" t="n">
        <v>0</v>
      </c>
      <c r="G9766" s="7" t="n">
        <v>0</v>
      </c>
    </row>
    <row r="9767" customFormat="false" ht="15" hidden="false" customHeight="false" outlineLevel="0" collapsed="false">
      <c r="A9767" s="7" t="s">
        <v>26</v>
      </c>
      <c r="B9767" s="7" t="s">
        <v>440</v>
      </c>
      <c r="C9767" s="7" t="s">
        <v>1288</v>
      </c>
      <c r="D9767" s="7" t="n">
        <v>1</v>
      </c>
      <c r="E9767" s="7" t="n">
        <v>232.26</v>
      </c>
      <c r="F9767" s="7" t="n">
        <v>0</v>
      </c>
      <c r="G9767" s="7" t="n">
        <v>0</v>
      </c>
    </row>
    <row r="9768" customFormat="false" ht="15" hidden="false" customHeight="false" outlineLevel="0" collapsed="false">
      <c r="A9768" s="7" t="s">
        <v>26</v>
      </c>
      <c r="B9768" s="7" t="s">
        <v>853</v>
      </c>
      <c r="C9768" s="7" t="s">
        <v>1288</v>
      </c>
      <c r="D9768" s="7" t="n">
        <v>1</v>
      </c>
      <c r="E9768" s="7" t="n">
        <v>232.26</v>
      </c>
      <c r="F9768" s="7" t="n">
        <v>0</v>
      </c>
      <c r="G9768" s="7" t="n">
        <v>0</v>
      </c>
    </row>
    <row r="9769" customFormat="false" ht="15" hidden="false" customHeight="false" outlineLevel="0" collapsed="false">
      <c r="A9769" s="7" t="s">
        <v>26</v>
      </c>
      <c r="B9769" s="7" t="s">
        <v>249</v>
      </c>
      <c r="C9769" s="7" t="s">
        <v>1290</v>
      </c>
      <c r="D9769" s="7" t="n">
        <v>2</v>
      </c>
      <c r="E9769" s="7" t="n">
        <v>57.6</v>
      </c>
      <c r="F9769" s="7" t="n">
        <v>1</v>
      </c>
      <c r="G9769" s="7" t="n">
        <v>28.8</v>
      </c>
    </row>
    <row r="9770" customFormat="false" ht="15" hidden="false" customHeight="false" outlineLevel="0" collapsed="false">
      <c r="A9770" s="7" t="s">
        <v>26</v>
      </c>
      <c r="B9770" s="7" t="s">
        <v>223</v>
      </c>
      <c r="C9770" s="7" t="s">
        <v>1290</v>
      </c>
      <c r="D9770" s="7" t="n">
        <v>2</v>
      </c>
      <c r="E9770" s="7" t="n">
        <v>57.6</v>
      </c>
      <c r="F9770" s="7" t="n">
        <v>0</v>
      </c>
      <c r="G9770" s="7" t="n">
        <v>0</v>
      </c>
    </row>
    <row r="9771" customFormat="false" ht="15" hidden="false" customHeight="false" outlineLevel="0" collapsed="false">
      <c r="A9771" s="7" t="s">
        <v>26</v>
      </c>
      <c r="B9771" s="7" t="s">
        <v>253</v>
      </c>
      <c r="C9771" s="7" t="s">
        <v>1290</v>
      </c>
      <c r="D9771" s="7" t="n">
        <v>2</v>
      </c>
      <c r="E9771" s="7" t="n">
        <v>57.6</v>
      </c>
      <c r="F9771" s="7" t="n">
        <v>0</v>
      </c>
      <c r="G9771" s="7" t="n">
        <v>0</v>
      </c>
    </row>
    <row r="9772" customFormat="false" ht="15" hidden="false" customHeight="false" outlineLevel="0" collapsed="false">
      <c r="A9772" s="7" t="s">
        <v>26</v>
      </c>
      <c r="B9772" s="7" t="s">
        <v>317</v>
      </c>
      <c r="C9772" s="7" t="s">
        <v>1290</v>
      </c>
      <c r="D9772" s="7" t="n">
        <v>2</v>
      </c>
      <c r="E9772" s="7" t="n">
        <v>57.6</v>
      </c>
      <c r="F9772" s="7" t="n">
        <v>0</v>
      </c>
      <c r="G9772" s="7" t="n">
        <v>0</v>
      </c>
    </row>
    <row r="9773" customFormat="false" ht="15" hidden="false" customHeight="false" outlineLevel="0" collapsed="false">
      <c r="A9773" s="7" t="s">
        <v>26</v>
      </c>
      <c r="B9773" s="7" t="s">
        <v>570</v>
      </c>
      <c r="C9773" s="7" t="s">
        <v>1290</v>
      </c>
      <c r="D9773" s="7" t="n">
        <v>0</v>
      </c>
      <c r="E9773" s="7" t="n">
        <v>0</v>
      </c>
      <c r="F9773" s="7" t="n">
        <v>2</v>
      </c>
      <c r="G9773" s="7" t="n">
        <v>57.6</v>
      </c>
    </row>
    <row r="9774" customFormat="false" ht="15" hidden="false" customHeight="false" outlineLevel="0" collapsed="false">
      <c r="A9774" s="7" t="s">
        <v>26</v>
      </c>
      <c r="B9774" s="7" t="s">
        <v>728</v>
      </c>
      <c r="C9774" s="7" t="s">
        <v>1544</v>
      </c>
      <c r="D9774" s="7" t="n">
        <v>0</v>
      </c>
      <c r="E9774" s="7" t="n">
        <v>0</v>
      </c>
      <c r="F9774" s="7" t="n">
        <v>9</v>
      </c>
      <c r="G9774" s="7" t="n">
        <v>365.23</v>
      </c>
    </row>
    <row r="9775" customFormat="false" ht="15" hidden="false" customHeight="false" outlineLevel="0" collapsed="false">
      <c r="A9775" s="7" t="s">
        <v>26</v>
      </c>
      <c r="B9775" s="7" t="s">
        <v>106</v>
      </c>
      <c r="C9775" s="7" t="s">
        <v>1291</v>
      </c>
      <c r="D9775" s="7" t="n">
        <v>2</v>
      </c>
      <c r="E9775" s="7" t="n">
        <v>68.98</v>
      </c>
      <c r="F9775" s="7" t="n">
        <v>1</v>
      </c>
      <c r="G9775" s="7" t="n">
        <v>34.49</v>
      </c>
    </row>
    <row r="9776" customFormat="false" ht="15" hidden="false" customHeight="false" outlineLevel="0" collapsed="false">
      <c r="A9776" s="7" t="s">
        <v>26</v>
      </c>
      <c r="B9776" s="7" t="s">
        <v>96</v>
      </c>
      <c r="C9776" s="7" t="s">
        <v>1291</v>
      </c>
      <c r="D9776" s="7" t="n">
        <v>3</v>
      </c>
      <c r="E9776" s="7" t="n">
        <v>103.47</v>
      </c>
      <c r="F9776" s="7" t="n">
        <v>1</v>
      </c>
      <c r="G9776" s="7" t="n">
        <v>34.49</v>
      </c>
    </row>
    <row r="9777" customFormat="false" ht="15" hidden="false" customHeight="false" outlineLevel="0" collapsed="false">
      <c r="A9777" s="7" t="s">
        <v>26</v>
      </c>
      <c r="B9777" s="7" t="s">
        <v>110</v>
      </c>
      <c r="C9777" s="7" t="s">
        <v>1291</v>
      </c>
      <c r="D9777" s="7" t="n">
        <v>3</v>
      </c>
      <c r="E9777" s="7" t="n">
        <v>103.46</v>
      </c>
      <c r="F9777" s="7" t="n">
        <v>0</v>
      </c>
      <c r="G9777" s="7" t="n">
        <v>0</v>
      </c>
    </row>
    <row r="9778" customFormat="false" ht="15" hidden="false" customHeight="false" outlineLevel="0" collapsed="false">
      <c r="A9778" s="7" t="s">
        <v>26</v>
      </c>
      <c r="B9778" s="7" t="s">
        <v>173</v>
      </c>
      <c r="C9778" s="7" t="s">
        <v>1291</v>
      </c>
      <c r="D9778" s="7" t="n">
        <v>1</v>
      </c>
      <c r="E9778" s="7" t="n">
        <v>34.49</v>
      </c>
      <c r="F9778" s="7" t="n">
        <v>0</v>
      </c>
      <c r="G9778" s="7" t="n">
        <v>0</v>
      </c>
    </row>
    <row r="9779" customFormat="false" ht="15" hidden="false" customHeight="false" outlineLevel="0" collapsed="false">
      <c r="A9779" s="7" t="s">
        <v>26</v>
      </c>
      <c r="B9779" s="7" t="s">
        <v>319</v>
      </c>
      <c r="C9779" s="7" t="s">
        <v>1292</v>
      </c>
      <c r="D9779" s="7" t="n">
        <v>1</v>
      </c>
      <c r="E9779" s="7" t="n">
        <v>32.46</v>
      </c>
      <c r="F9779" s="7" t="n">
        <v>3</v>
      </c>
      <c r="G9779" s="7" t="n">
        <v>97.38</v>
      </c>
    </row>
    <row r="9780" customFormat="false" ht="15" hidden="false" customHeight="false" outlineLevel="0" collapsed="false">
      <c r="A9780" s="7" t="s">
        <v>26</v>
      </c>
      <c r="B9780" s="7" t="s">
        <v>290</v>
      </c>
      <c r="C9780" s="7" t="s">
        <v>1292</v>
      </c>
      <c r="D9780" s="7" t="n">
        <v>1</v>
      </c>
      <c r="E9780" s="7" t="n">
        <v>32.46</v>
      </c>
      <c r="F9780" s="7" t="n">
        <v>3</v>
      </c>
      <c r="G9780" s="7" t="n">
        <v>97.38</v>
      </c>
    </row>
    <row r="9781" customFormat="false" ht="15" hidden="false" customHeight="false" outlineLevel="0" collapsed="false">
      <c r="A9781" s="7" t="s">
        <v>26</v>
      </c>
      <c r="B9781" s="7" t="s">
        <v>294</v>
      </c>
      <c r="C9781" s="7" t="s">
        <v>1292</v>
      </c>
      <c r="D9781" s="7" t="n">
        <v>0</v>
      </c>
      <c r="E9781" s="7" t="n">
        <v>0</v>
      </c>
      <c r="F9781" s="7" t="n">
        <v>2</v>
      </c>
      <c r="G9781" s="7" t="n">
        <v>64.92</v>
      </c>
    </row>
    <row r="9782" customFormat="false" ht="15" hidden="false" customHeight="false" outlineLevel="0" collapsed="false">
      <c r="A9782" s="7" t="s">
        <v>26</v>
      </c>
      <c r="B9782" s="7" t="s">
        <v>370</v>
      </c>
      <c r="C9782" s="7" t="s">
        <v>1292</v>
      </c>
      <c r="D9782" s="7" t="n">
        <v>1</v>
      </c>
      <c r="E9782" s="7" t="n">
        <v>32.46</v>
      </c>
      <c r="F9782" s="7" t="n">
        <v>3</v>
      </c>
      <c r="G9782" s="7" t="n">
        <v>97.38</v>
      </c>
    </row>
    <row r="9783" customFormat="false" ht="15" hidden="false" customHeight="false" outlineLevel="0" collapsed="false">
      <c r="A9783" s="7" t="s">
        <v>26</v>
      </c>
      <c r="B9783" s="7" t="s">
        <v>301</v>
      </c>
      <c r="C9783" s="7" t="s">
        <v>1293</v>
      </c>
      <c r="D9783" s="7" t="n">
        <v>1</v>
      </c>
      <c r="E9783" s="7" t="n">
        <v>34.49</v>
      </c>
      <c r="F9783" s="7" t="n">
        <v>3</v>
      </c>
      <c r="G9783" s="7" t="n">
        <v>103.47</v>
      </c>
    </row>
    <row r="9784" customFormat="false" ht="15" hidden="false" customHeight="false" outlineLevel="0" collapsed="false">
      <c r="A9784" s="7" t="s">
        <v>26</v>
      </c>
      <c r="B9784" s="7" t="s">
        <v>251</v>
      </c>
      <c r="C9784" s="7" t="s">
        <v>1293</v>
      </c>
      <c r="D9784" s="7" t="n">
        <v>1</v>
      </c>
      <c r="E9784" s="7" t="n">
        <v>34.49</v>
      </c>
      <c r="F9784" s="7" t="n">
        <v>3</v>
      </c>
      <c r="G9784" s="7" t="n">
        <v>103.47</v>
      </c>
    </row>
    <row r="9785" customFormat="false" ht="15" hidden="false" customHeight="false" outlineLevel="0" collapsed="false">
      <c r="A9785" s="7" t="s">
        <v>26</v>
      </c>
      <c r="B9785" s="7" t="s">
        <v>260</v>
      </c>
      <c r="C9785" s="7" t="s">
        <v>1293</v>
      </c>
      <c r="D9785" s="7" t="n">
        <v>0</v>
      </c>
      <c r="E9785" s="7" t="n">
        <v>0</v>
      </c>
      <c r="F9785" s="7" t="n">
        <v>1</v>
      </c>
      <c r="G9785" s="7" t="n">
        <v>34.49</v>
      </c>
    </row>
    <row r="9786" customFormat="false" ht="15" hidden="false" customHeight="false" outlineLevel="0" collapsed="false">
      <c r="A9786" s="7" t="s">
        <v>26</v>
      </c>
      <c r="B9786" s="7" t="s">
        <v>377</v>
      </c>
      <c r="C9786" s="7" t="s">
        <v>1293</v>
      </c>
      <c r="D9786" s="7" t="n">
        <v>1</v>
      </c>
      <c r="E9786" s="7" t="n">
        <v>34.49</v>
      </c>
      <c r="F9786" s="7" t="n">
        <v>4</v>
      </c>
      <c r="G9786" s="7" t="n">
        <v>137.96</v>
      </c>
    </row>
    <row r="9787" customFormat="false" ht="15" hidden="false" customHeight="false" outlineLevel="0" collapsed="false">
      <c r="A9787" s="7" t="s">
        <v>26</v>
      </c>
      <c r="B9787" s="7" t="s">
        <v>667</v>
      </c>
      <c r="C9787" s="7" t="s">
        <v>1493</v>
      </c>
      <c r="D9787" s="7" t="n">
        <v>3</v>
      </c>
      <c r="E9787" s="7" t="n">
        <v>270</v>
      </c>
      <c r="F9787" s="7" t="n">
        <v>0</v>
      </c>
      <c r="G9787" s="7" t="n">
        <v>0</v>
      </c>
    </row>
    <row r="9788" customFormat="false" ht="15" hidden="false" customHeight="false" outlineLevel="0" collapsed="false">
      <c r="A9788" s="7" t="s">
        <v>26</v>
      </c>
      <c r="B9788" s="7" t="s">
        <v>676</v>
      </c>
      <c r="C9788" s="7" t="s">
        <v>1493</v>
      </c>
      <c r="D9788" s="7" t="n">
        <v>3</v>
      </c>
      <c r="E9788" s="7" t="n">
        <v>270</v>
      </c>
      <c r="F9788" s="7" t="n">
        <v>0</v>
      </c>
      <c r="G9788" s="7" t="n">
        <v>0</v>
      </c>
    </row>
    <row r="9789" customFormat="false" ht="15" hidden="false" customHeight="false" outlineLevel="0" collapsed="false">
      <c r="A9789" s="7" t="s">
        <v>26</v>
      </c>
      <c r="B9789" s="7" t="s">
        <v>692</v>
      </c>
      <c r="C9789" s="7" t="s">
        <v>1493</v>
      </c>
      <c r="D9789" s="7" t="n">
        <v>3</v>
      </c>
      <c r="E9789" s="7" t="n">
        <v>270</v>
      </c>
      <c r="F9789" s="7" t="n">
        <v>0</v>
      </c>
      <c r="G9789" s="7" t="n">
        <v>0</v>
      </c>
    </row>
    <row r="9790" customFormat="false" ht="15" hidden="false" customHeight="false" outlineLevel="0" collapsed="false">
      <c r="A9790" s="7" t="s">
        <v>26</v>
      </c>
      <c r="B9790" s="7" t="s">
        <v>666</v>
      </c>
      <c r="C9790" s="7" t="s">
        <v>1494</v>
      </c>
      <c r="D9790" s="7" t="n">
        <v>3</v>
      </c>
      <c r="E9790" s="7" t="n">
        <v>270</v>
      </c>
      <c r="F9790" s="7" t="n">
        <v>0</v>
      </c>
      <c r="G9790" s="7" t="n">
        <v>0</v>
      </c>
    </row>
    <row r="9791" customFormat="false" ht="15" hidden="false" customHeight="false" outlineLevel="0" collapsed="false">
      <c r="A9791" s="7" t="s">
        <v>26</v>
      </c>
      <c r="B9791" s="7" t="s">
        <v>674</v>
      </c>
      <c r="C9791" s="7" t="s">
        <v>1494</v>
      </c>
      <c r="D9791" s="7" t="n">
        <v>3</v>
      </c>
      <c r="E9791" s="7" t="n">
        <v>270</v>
      </c>
      <c r="F9791" s="7" t="n">
        <v>0</v>
      </c>
      <c r="G9791" s="7" t="n">
        <v>0</v>
      </c>
    </row>
    <row r="9792" customFormat="false" ht="15" hidden="false" customHeight="false" outlineLevel="0" collapsed="false">
      <c r="A9792" s="7" t="s">
        <v>26</v>
      </c>
      <c r="B9792" s="7" t="s">
        <v>711</v>
      </c>
      <c r="C9792" s="7" t="s">
        <v>1494</v>
      </c>
      <c r="D9792" s="7" t="n">
        <v>3</v>
      </c>
      <c r="E9792" s="7" t="n">
        <v>270</v>
      </c>
      <c r="F9792" s="7" t="n">
        <v>0</v>
      </c>
      <c r="G9792" s="7" t="n">
        <v>0</v>
      </c>
    </row>
    <row r="9793" customFormat="false" ht="15" hidden="false" customHeight="false" outlineLevel="0" collapsed="false">
      <c r="A9793" s="7" t="s">
        <v>26</v>
      </c>
      <c r="B9793" s="7" t="s">
        <v>256</v>
      </c>
      <c r="C9793" s="7" t="s">
        <v>1301</v>
      </c>
      <c r="D9793" s="7" t="n">
        <v>2</v>
      </c>
      <c r="E9793" s="7" t="n">
        <v>68.98</v>
      </c>
      <c r="F9793" s="7" t="n">
        <v>0</v>
      </c>
      <c r="G9793" s="7" t="n">
        <v>0</v>
      </c>
    </row>
    <row r="9794" customFormat="false" ht="15" hidden="false" customHeight="false" outlineLevel="0" collapsed="false">
      <c r="A9794" s="7" t="s">
        <v>26</v>
      </c>
      <c r="B9794" s="7" t="s">
        <v>219</v>
      </c>
      <c r="C9794" s="7" t="s">
        <v>1302</v>
      </c>
      <c r="D9794" s="7" t="n">
        <v>2</v>
      </c>
      <c r="E9794" s="7" t="n">
        <v>73.03</v>
      </c>
      <c r="F9794" s="7" t="n">
        <v>6</v>
      </c>
      <c r="G9794" s="7" t="n">
        <v>219.1</v>
      </c>
    </row>
    <row r="9795" customFormat="false" ht="15" hidden="false" customHeight="false" outlineLevel="0" collapsed="false">
      <c r="A9795" s="7" t="s">
        <v>26</v>
      </c>
      <c r="B9795" s="7" t="s">
        <v>119</v>
      </c>
      <c r="C9795" s="7" t="s">
        <v>1303</v>
      </c>
      <c r="D9795" s="7" t="n">
        <v>0</v>
      </c>
      <c r="E9795" s="7" t="n">
        <v>0</v>
      </c>
      <c r="F9795" s="7" t="n">
        <v>2</v>
      </c>
      <c r="G9795" s="7" t="n">
        <v>178.66</v>
      </c>
    </row>
    <row r="9796" customFormat="false" ht="15" hidden="false" customHeight="false" outlineLevel="0" collapsed="false">
      <c r="A9796" s="7" t="s">
        <v>26</v>
      </c>
      <c r="B9796" s="7" t="s">
        <v>115</v>
      </c>
      <c r="C9796" s="7" t="s">
        <v>1303</v>
      </c>
      <c r="D9796" s="7" t="n">
        <v>0</v>
      </c>
      <c r="E9796" s="7" t="n">
        <v>0</v>
      </c>
      <c r="F9796" s="7" t="n">
        <v>1</v>
      </c>
      <c r="G9796" s="7" t="n">
        <v>89.32</v>
      </c>
    </row>
    <row r="9797" customFormat="false" ht="15" hidden="false" customHeight="false" outlineLevel="0" collapsed="false">
      <c r="A9797" s="7" t="s">
        <v>26</v>
      </c>
      <c r="B9797" s="7" t="s">
        <v>147</v>
      </c>
      <c r="C9797" s="7" t="s">
        <v>1303</v>
      </c>
      <c r="D9797" s="7" t="n">
        <v>0</v>
      </c>
      <c r="E9797" s="7" t="n">
        <v>0</v>
      </c>
      <c r="F9797" s="7" t="n">
        <v>1</v>
      </c>
      <c r="G9797" s="7" t="n">
        <v>89.33</v>
      </c>
    </row>
    <row r="9798" customFormat="false" ht="15" hidden="false" customHeight="false" outlineLevel="0" collapsed="false">
      <c r="A9798" s="7" t="s">
        <v>26</v>
      </c>
      <c r="B9798" s="7" t="s">
        <v>83</v>
      </c>
      <c r="C9798" s="7" t="s">
        <v>1303</v>
      </c>
      <c r="D9798" s="7" t="n">
        <v>3</v>
      </c>
      <c r="E9798" s="7" t="n">
        <v>156</v>
      </c>
      <c r="F9798" s="7" t="n">
        <v>0</v>
      </c>
      <c r="G9798" s="7" t="n">
        <v>0</v>
      </c>
    </row>
    <row r="9799" customFormat="false" ht="15" hidden="false" customHeight="false" outlineLevel="0" collapsed="false">
      <c r="A9799" s="7" t="s">
        <v>26</v>
      </c>
      <c r="B9799" s="7" t="s">
        <v>955</v>
      </c>
      <c r="C9799" s="7" t="s">
        <v>1304</v>
      </c>
      <c r="D9799" s="7" t="n">
        <v>0</v>
      </c>
      <c r="E9799" s="7" t="n">
        <v>0</v>
      </c>
      <c r="F9799" s="7" t="n">
        <v>1</v>
      </c>
      <c r="G9799" s="7" t="n">
        <v>56.34</v>
      </c>
    </row>
    <row r="9800" customFormat="false" ht="15" hidden="false" customHeight="false" outlineLevel="0" collapsed="false">
      <c r="A9800" s="7" t="s">
        <v>26</v>
      </c>
      <c r="B9800" s="7" t="s">
        <v>580</v>
      </c>
      <c r="C9800" s="7" t="s">
        <v>1304</v>
      </c>
      <c r="D9800" s="7" t="n">
        <v>0</v>
      </c>
      <c r="E9800" s="7" t="n">
        <v>0</v>
      </c>
      <c r="F9800" s="7" t="n">
        <v>1</v>
      </c>
      <c r="G9800" s="7" t="n">
        <v>56.34</v>
      </c>
    </row>
    <row r="9801" customFormat="false" ht="15" hidden="false" customHeight="false" outlineLevel="0" collapsed="false">
      <c r="A9801" s="7" t="s">
        <v>26</v>
      </c>
      <c r="B9801" s="7" t="s">
        <v>581</v>
      </c>
      <c r="C9801" s="7" t="s">
        <v>1304</v>
      </c>
      <c r="D9801" s="7" t="n">
        <v>0</v>
      </c>
      <c r="E9801" s="7" t="n">
        <v>0</v>
      </c>
      <c r="F9801" s="7" t="n">
        <v>1</v>
      </c>
      <c r="G9801" s="7" t="n">
        <v>56.34</v>
      </c>
    </row>
    <row r="9802" customFormat="false" ht="15" hidden="false" customHeight="false" outlineLevel="0" collapsed="false">
      <c r="A9802" s="7" t="s">
        <v>26</v>
      </c>
      <c r="B9802" s="7" t="s">
        <v>956</v>
      </c>
      <c r="C9802" s="7" t="s">
        <v>1305</v>
      </c>
      <c r="D9802" s="7" t="n">
        <v>0</v>
      </c>
      <c r="E9802" s="7" t="n">
        <v>0</v>
      </c>
      <c r="F9802" s="7" t="n">
        <v>1</v>
      </c>
      <c r="G9802" s="7" t="n">
        <v>56.34</v>
      </c>
    </row>
    <row r="9803" customFormat="false" ht="15" hidden="false" customHeight="false" outlineLevel="0" collapsed="false">
      <c r="A9803" s="7" t="s">
        <v>26</v>
      </c>
      <c r="B9803" s="7" t="s">
        <v>577</v>
      </c>
      <c r="C9803" s="7" t="s">
        <v>1305</v>
      </c>
      <c r="D9803" s="7" t="n">
        <v>0</v>
      </c>
      <c r="E9803" s="7" t="n">
        <v>0</v>
      </c>
      <c r="F9803" s="7" t="n">
        <v>1</v>
      </c>
      <c r="G9803" s="7" t="n">
        <v>56.34</v>
      </c>
    </row>
    <row r="9804" customFormat="false" ht="15" hidden="false" customHeight="false" outlineLevel="0" collapsed="false">
      <c r="A9804" s="7" t="s">
        <v>26</v>
      </c>
      <c r="B9804" s="7" t="s">
        <v>576</v>
      </c>
      <c r="C9804" s="7" t="s">
        <v>1305</v>
      </c>
      <c r="D9804" s="7" t="n">
        <v>0</v>
      </c>
      <c r="E9804" s="7" t="n">
        <v>0</v>
      </c>
      <c r="F9804" s="7" t="n">
        <v>1</v>
      </c>
      <c r="G9804" s="7" t="n">
        <v>56.34</v>
      </c>
    </row>
    <row r="9805" customFormat="false" ht="15" hidden="false" customHeight="false" outlineLevel="0" collapsed="false">
      <c r="A9805" s="7" t="s">
        <v>26</v>
      </c>
      <c r="B9805" s="7" t="s">
        <v>187</v>
      </c>
      <c r="C9805" s="7" t="s">
        <v>1309</v>
      </c>
      <c r="D9805" s="7" t="n">
        <v>1</v>
      </c>
      <c r="E9805" s="7" t="n">
        <v>65</v>
      </c>
      <c r="F9805" s="7" t="n">
        <v>6</v>
      </c>
      <c r="G9805" s="7" t="n">
        <v>390</v>
      </c>
    </row>
    <row r="9806" customFormat="false" ht="15" hidden="false" customHeight="false" outlineLevel="0" collapsed="false">
      <c r="A9806" s="7" t="s">
        <v>26</v>
      </c>
      <c r="B9806" s="7" t="s">
        <v>144</v>
      </c>
      <c r="C9806" s="7" t="s">
        <v>1320</v>
      </c>
      <c r="D9806" s="7" t="n">
        <v>1</v>
      </c>
      <c r="E9806" s="7" t="n">
        <v>54</v>
      </c>
      <c r="F9806" s="7" t="n">
        <v>0</v>
      </c>
      <c r="G9806" s="7" t="n">
        <v>0</v>
      </c>
    </row>
    <row r="9807" customFormat="false" ht="15" hidden="false" customHeight="false" outlineLevel="0" collapsed="false">
      <c r="A9807" s="7" t="s">
        <v>26</v>
      </c>
      <c r="B9807" s="7" t="s">
        <v>138</v>
      </c>
      <c r="C9807" s="7" t="s">
        <v>1320</v>
      </c>
      <c r="D9807" s="7" t="n">
        <v>1</v>
      </c>
      <c r="E9807" s="7" t="n">
        <v>54</v>
      </c>
      <c r="F9807" s="7" t="n">
        <v>0</v>
      </c>
      <c r="G9807" s="7" t="n">
        <v>0</v>
      </c>
    </row>
    <row r="9808" customFormat="false" ht="15" hidden="false" customHeight="false" outlineLevel="0" collapsed="false">
      <c r="A9808" s="7" t="s">
        <v>26</v>
      </c>
      <c r="B9808" s="7" t="s">
        <v>218</v>
      </c>
      <c r="C9808" s="7" t="s">
        <v>1320</v>
      </c>
      <c r="D9808" s="7" t="n">
        <v>1</v>
      </c>
      <c r="E9808" s="7" t="n">
        <v>54</v>
      </c>
      <c r="F9808" s="7" t="n">
        <v>0</v>
      </c>
      <c r="G9808" s="7" t="n">
        <v>0</v>
      </c>
    </row>
    <row r="9809" customFormat="false" ht="15" hidden="false" customHeight="false" outlineLevel="0" collapsed="false">
      <c r="A9809" s="7" t="s">
        <v>26</v>
      </c>
      <c r="B9809" s="7" t="s">
        <v>166</v>
      </c>
      <c r="C9809" s="7" t="s">
        <v>1320</v>
      </c>
      <c r="D9809" s="7" t="n">
        <v>1</v>
      </c>
      <c r="E9809" s="7" t="n">
        <v>54</v>
      </c>
      <c r="F9809" s="7" t="n">
        <v>0</v>
      </c>
      <c r="G9809" s="7" t="n">
        <v>0</v>
      </c>
    </row>
    <row r="9810" customFormat="false" ht="15" hidden="false" customHeight="false" outlineLevel="0" collapsed="false">
      <c r="A9810" s="7" t="s">
        <v>26</v>
      </c>
      <c r="B9810" s="7" t="s">
        <v>243</v>
      </c>
      <c r="C9810" s="7" t="s">
        <v>1321</v>
      </c>
      <c r="D9810" s="7" t="n">
        <v>1</v>
      </c>
      <c r="E9810" s="7" t="n">
        <v>40.5</v>
      </c>
      <c r="F9810" s="7" t="n">
        <v>0</v>
      </c>
      <c r="G9810" s="7" t="n">
        <v>0</v>
      </c>
    </row>
    <row r="9811" customFormat="false" ht="15" hidden="false" customHeight="false" outlineLevel="0" collapsed="false">
      <c r="A9811" s="7" t="s">
        <v>26</v>
      </c>
      <c r="B9811" s="7" t="s">
        <v>239</v>
      </c>
      <c r="C9811" s="7" t="s">
        <v>1321</v>
      </c>
      <c r="D9811" s="7" t="n">
        <v>1</v>
      </c>
      <c r="E9811" s="7" t="n">
        <v>40.5</v>
      </c>
      <c r="F9811" s="7" t="n">
        <v>0</v>
      </c>
      <c r="G9811" s="7" t="n">
        <v>0</v>
      </c>
    </row>
    <row r="9812" customFormat="false" ht="15" hidden="false" customHeight="false" outlineLevel="0" collapsed="false">
      <c r="A9812" s="7" t="s">
        <v>26</v>
      </c>
      <c r="B9812" s="7" t="s">
        <v>132</v>
      </c>
      <c r="C9812" s="7" t="s">
        <v>1322</v>
      </c>
      <c r="D9812" s="7" t="n">
        <v>6</v>
      </c>
      <c r="E9812" s="7" t="n">
        <v>97.27</v>
      </c>
      <c r="F9812" s="7" t="n">
        <v>0</v>
      </c>
      <c r="G9812" s="7" t="n">
        <v>0</v>
      </c>
    </row>
    <row r="9813" customFormat="false" ht="15" hidden="false" customHeight="false" outlineLevel="0" collapsed="false">
      <c r="A9813" s="7" t="s">
        <v>26</v>
      </c>
      <c r="B9813" s="7" t="s">
        <v>291</v>
      </c>
      <c r="C9813" s="7" t="s">
        <v>1323</v>
      </c>
      <c r="D9813" s="7" t="n">
        <v>3</v>
      </c>
      <c r="E9813" s="7" t="n">
        <v>57.15</v>
      </c>
      <c r="F9813" s="7" t="n">
        <v>0</v>
      </c>
      <c r="G9813" s="7" t="n">
        <v>0</v>
      </c>
    </row>
    <row r="9814" customFormat="false" ht="15" hidden="false" customHeight="false" outlineLevel="0" collapsed="false">
      <c r="A9814" s="7" t="s">
        <v>26</v>
      </c>
      <c r="B9814" s="7" t="s">
        <v>282</v>
      </c>
      <c r="C9814" s="7" t="s">
        <v>1324</v>
      </c>
      <c r="D9814" s="7" t="n">
        <v>3</v>
      </c>
      <c r="E9814" s="7" t="n">
        <v>62.03</v>
      </c>
      <c r="F9814" s="7" t="n">
        <v>0</v>
      </c>
      <c r="G9814" s="7" t="n">
        <v>0</v>
      </c>
    </row>
    <row r="9815" customFormat="false" ht="15" hidden="false" customHeight="false" outlineLevel="0" collapsed="false">
      <c r="A9815" s="7" t="s">
        <v>26</v>
      </c>
      <c r="B9815" s="7" t="s">
        <v>168</v>
      </c>
      <c r="C9815" s="7" t="s">
        <v>1326</v>
      </c>
      <c r="D9815" s="7" t="n">
        <v>3</v>
      </c>
      <c r="E9815" s="7" t="n">
        <v>51.07</v>
      </c>
      <c r="F9815" s="7" t="n">
        <v>0</v>
      </c>
      <c r="G9815" s="7" t="n">
        <v>0</v>
      </c>
    </row>
    <row r="9816" customFormat="false" ht="15" hidden="false" customHeight="false" outlineLevel="0" collapsed="false">
      <c r="A9816" s="7" t="s">
        <v>26</v>
      </c>
      <c r="B9816" s="7" t="s">
        <v>700</v>
      </c>
      <c r="C9816" s="7" t="s">
        <v>1502</v>
      </c>
      <c r="D9816" s="7" t="n">
        <v>0</v>
      </c>
      <c r="E9816" s="7" t="n">
        <v>0</v>
      </c>
      <c r="F9816" s="7" t="n">
        <v>2</v>
      </c>
      <c r="G9816" s="7" t="n">
        <v>130</v>
      </c>
    </row>
    <row r="9817" customFormat="false" ht="15" hidden="false" customHeight="false" outlineLevel="0" collapsed="false">
      <c r="A9817" s="7" t="s">
        <v>26</v>
      </c>
      <c r="B9817" s="7" t="s">
        <v>746</v>
      </c>
      <c r="C9817" s="7" t="s">
        <v>1503</v>
      </c>
      <c r="D9817" s="7" t="n">
        <v>0</v>
      </c>
      <c r="E9817" s="7" t="n">
        <v>0</v>
      </c>
      <c r="F9817" s="7" t="n">
        <v>2</v>
      </c>
      <c r="G9817" s="7" t="n">
        <v>130</v>
      </c>
    </row>
    <row r="9818" customFormat="false" ht="15" hidden="false" customHeight="false" outlineLevel="0" collapsed="false">
      <c r="A9818" s="7" t="s">
        <v>26</v>
      </c>
      <c r="B9818" s="7" t="s">
        <v>946</v>
      </c>
      <c r="C9818" s="7" t="s">
        <v>1581</v>
      </c>
      <c r="D9818" s="7" t="n">
        <v>0</v>
      </c>
      <c r="E9818" s="7" t="n">
        <v>0</v>
      </c>
      <c r="F9818" s="7" t="n">
        <v>2</v>
      </c>
      <c r="G9818" s="7" t="n">
        <v>130</v>
      </c>
    </row>
    <row r="9819" customFormat="false" ht="15" hidden="false" customHeight="false" outlineLevel="0" collapsed="false">
      <c r="A9819" s="7" t="s">
        <v>26</v>
      </c>
      <c r="B9819" s="7" t="s">
        <v>764</v>
      </c>
      <c r="C9819" s="7" t="s">
        <v>1504</v>
      </c>
      <c r="D9819" s="7" t="n">
        <v>0</v>
      </c>
      <c r="E9819" s="7" t="n">
        <v>0</v>
      </c>
      <c r="F9819" s="7" t="n">
        <v>2</v>
      </c>
      <c r="G9819" s="7" t="n">
        <v>130</v>
      </c>
    </row>
    <row r="9820" customFormat="false" ht="15" hidden="false" customHeight="false" outlineLevel="0" collapsed="false">
      <c r="A9820" s="7" t="s">
        <v>26</v>
      </c>
      <c r="B9820" s="7" t="s">
        <v>586</v>
      </c>
      <c r="C9820" s="7" t="s">
        <v>1328</v>
      </c>
      <c r="D9820" s="7" t="n">
        <v>0</v>
      </c>
      <c r="E9820" s="7" t="n">
        <v>0</v>
      </c>
      <c r="F9820" s="7" t="n">
        <v>2</v>
      </c>
      <c r="G9820" s="7" t="n">
        <v>130</v>
      </c>
    </row>
    <row r="9821" customFormat="false" ht="15" hidden="false" customHeight="false" outlineLevel="0" collapsed="false">
      <c r="A9821" s="7" t="s">
        <v>26</v>
      </c>
      <c r="B9821" s="7" t="s">
        <v>944</v>
      </c>
      <c r="C9821" s="7" t="s">
        <v>1582</v>
      </c>
      <c r="D9821" s="7" t="n">
        <v>0</v>
      </c>
      <c r="E9821" s="7" t="n">
        <v>0</v>
      </c>
      <c r="F9821" s="7" t="n">
        <v>2</v>
      </c>
      <c r="G9821" s="7" t="n">
        <v>130</v>
      </c>
    </row>
    <row r="9822" customFormat="false" ht="15" hidden="false" customHeight="false" outlineLevel="0" collapsed="false">
      <c r="A9822" s="7" t="s">
        <v>26</v>
      </c>
      <c r="B9822" s="7" t="s">
        <v>947</v>
      </c>
      <c r="C9822" s="7" t="s">
        <v>1583</v>
      </c>
      <c r="D9822" s="7" t="n">
        <v>0</v>
      </c>
      <c r="E9822" s="7" t="n">
        <v>0</v>
      </c>
      <c r="F9822" s="7" t="n">
        <v>2</v>
      </c>
      <c r="G9822" s="7" t="n">
        <v>130</v>
      </c>
    </row>
    <row r="9823" customFormat="false" ht="15" hidden="false" customHeight="false" outlineLevel="0" collapsed="false">
      <c r="A9823" s="7" t="s">
        <v>26</v>
      </c>
      <c r="B9823" s="7" t="s">
        <v>945</v>
      </c>
      <c r="C9823" s="7" t="s">
        <v>1584</v>
      </c>
      <c r="D9823" s="7" t="n">
        <v>0</v>
      </c>
      <c r="E9823" s="7" t="n">
        <v>0</v>
      </c>
      <c r="F9823" s="7" t="n">
        <v>2</v>
      </c>
      <c r="G9823" s="7" t="n">
        <v>130</v>
      </c>
    </row>
    <row r="9824" customFormat="false" ht="15" hidden="false" customHeight="false" outlineLevel="0" collapsed="false">
      <c r="A9824" s="7" t="s">
        <v>26</v>
      </c>
      <c r="B9824" s="7" t="s">
        <v>113</v>
      </c>
      <c r="C9824" s="7" t="s">
        <v>1330</v>
      </c>
      <c r="D9824" s="7" t="n">
        <v>1</v>
      </c>
      <c r="E9824" s="7" t="n">
        <v>40.58</v>
      </c>
      <c r="F9824" s="7" t="n">
        <v>2</v>
      </c>
      <c r="G9824" s="7" t="n">
        <v>81.16</v>
      </c>
    </row>
    <row r="9825" customFormat="false" ht="15" hidden="false" customHeight="false" outlineLevel="0" collapsed="false">
      <c r="A9825" s="7" t="s">
        <v>26</v>
      </c>
      <c r="B9825" s="7" t="s">
        <v>111</v>
      </c>
      <c r="C9825" s="7" t="s">
        <v>1330</v>
      </c>
      <c r="D9825" s="7" t="n">
        <v>1</v>
      </c>
      <c r="E9825" s="7" t="n">
        <v>40.58</v>
      </c>
      <c r="F9825" s="7" t="n">
        <v>2</v>
      </c>
      <c r="G9825" s="7" t="n">
        <v>81.16</v>
      </c>
    </row>
    <row r="9826" customFormat="false" ht="15" hidden="false" customHeight="false" outlineLevel="0" collapsed="false">
      <c r="A9826" s="7" t="s">
        <v>26</v>
      </c>
      <c r="B9826" s="7" t="s">
        <v>149</v>
      </c>
      <c r="C9826" s="7" t="s">
        <v>1330</v>
      </c>
      <c r="D9826" s="7" t="n">
        <v>1</v>
      </c>
      <c r="E9826" s="7" t="n">
        <v>40.58</v>
      </c>
      <c r="F9826" s="7" t="n">
        <v>1</v>
      </c>
      <c r="G9826" s="7" t="n">
        <v>40.58</v>
      </c>
    </row>
    <row r="9827" customFormat="false" ht="15" hidden="false" customHeight="false" outlineLevel="0" collapsed="false">
      <c r="A9827" s="7" t="s">
        <v>26</v>
      </c>
      <c r="B9827" s="7" t="s">
        <v>153</v>
      </c>
      <c r="C9827" s="7" t="s">
        <v>1330</v>
      </c>
      <c r="D9827" s="7" t="n">
        <v>1</v>
      </c>
      <c r="E9827" s="7" t="n">
        <v>40.58</v>
      </c>
      <c r="F9827" s="7" t="n">
        <v>2</v>
      </c>
      <c r="G9827" s="7" t="n">
        <v>81.16</v>
      </c>
    </row>
    <row r="9828" customFormat="false" ht="15" hidden="false" customHeight="false" outlineLevel="0" collapsed="false">
      <c r="A9828" s="7" t="s">
        <v>26</v>
      </c>
      <c r="B9828" s="7" t="s">
        <v>326</v>
      </c>
      <c r="C9828" s="7" t="s">
        <v>1330</v>
      </c>
      <c r="D9828" s="7" t="n">
        <v>0</v>
      </c>
      <c r="E9828" s="7" t="n">
        <v>0</v>
      </c>
      <c r="F9828" s="7" t="n">
        <v>5</v>
      </c>
      <c r="G9828" s="7" t="n">
        <v>202.9</v>
      </c>
    </row>
    <row r="9829" customFormat="false" ht="15" hidden="false" customHeight="false" outlineLevel="0" collapsed="false">
      <c r="A9829" s="7" t="s">
        <v>26</v>
      </c>
      <c r="B9829" s="7" t="s">
        <v>271</v>
      </c>
      <c r="C9829" s="7" t="s">
        <v>1335</v>
      </c>
      <c r="D9829" s="7" t="n">
        <v>4</v>
      </c>
      <c r="E9829" s="7" t="n">
        <v>107.1</v>
      </c>
      <c r="F9829" s="7" t="n">
        <v>2</v>
      </c>
      <c r="G9829" s="7" t="n">
        <v>53.55</v>
      </c>
    </row>
    <row r="9830" customFormat="false" ht="15" hidden="false" customHeight="false" outlineLevel="0" collapsed="false">
      <c r="A9830" s="7" t="s">
        <v>26</v>
      </c>
      <c r="B9830" s="7" t="s">
        <v>289</v>
      </c>
      <c r="C9830" s="7" t="s">
        <v>1335</v>
      </c>
      <c r="D9830" s="7" t="n">
        <v>4</v>
      </c>
      <c r="E9830" s="7" t="n">
        <v>107.1</v>
      </c>
      <c r="F9830" s="7" t="n">
        <v>0</v>
      </c>
      <c r="G9830" s="7" t="n">
        <v>0</v>
      </c>
    </row>
    <row r="9831" customFormat="false" ht="15" hidden="false" customHeight="false" outlineLevel="0" collapsed="false">
      <c r="A9831" s="7" t="s">
        <v>26</v>
      </c>
      <c r="B9831" s="7" t="s">
        <v>327</v>
      </c>
      <c r="C9831" s="7" t="s">
        <v>1335</v>
      </c>
      <c r="D9831" s="7" t="n">
        <v>3</v>
      </c>
      <c r="E9831" s="7" t="n">
        <v>80.32</v>
      </c>
      <c r="F9831" s="7" t="n">
        <v>0</v>
      </c>
      <c r="G9831" s="7" t="n">
        <v>0</v>
      </c>
    </row>
    <row r="9832" customFormat="false" ht="15" hidden="false" customHeight="false" outlineLevel="0" collapsed="false">
      <c r="A9832" s="7" t="s">
        <v>26</v>
      </c>
      <c r="B9832" s="7" t="s">
        <v>316</v>
      </c>
      <c r="C9832" s="7" t="s">
        <v>1335</v>
      </c>
      <c r="D9832" s="7" t="n">
        <v>4</v>
      </c>
      <c r="E9832" s="7" t="n">
        <v>107.1</v>
      </c>
      <c r="F9832" s="7" t="n">
        <v>4</v>
      </c>
      <c r="G9832" s="7" t="n">
        <v>107.09</v>
      </c>
    </row>
    <row r="9833" customFormat="false" ht="15" hidden="false" customHeight="false" outlineLevel="0" collapsed="false">
      <c r="A9833" s="7" t="s">
        <v>26</v>
      </c>
      <c r="B9833" s="7" t="s">
        <v>263</v>
      </c>
      <c r="C9833" s="7" t="s">
        <v>1337</v>
      </c>
      <c r="D9833" s="7" t="n">
        <v>0</v>
      </c>
      <c r="E9833" s="7" t="n">
        <v>0</v>
      </c>
      <c r="F9833" s="7" t="n">
        <v>4</v>
      </c>
      <c r="G9833" s="7" t="n">
        <v>155.82</v>
      </c>
    </row>
    <row r="9834" customFormat="false" ht="15" hidden="false" customHeight="false" outlineLevel="0" collapsed="false">
      <c r="A9834" s="7" t="s">
        <v>26</v>
      </c>
      <c r="B9834" s="7" t="s">
        <v>234</v>
      </c>
      <c r="C9834" s="7" t="s">
        <v>1338</v>
      </c>
      <c r="D9834" s="7" t="n">
        <v>0</v>
      </c>
      <c r="E9834" s="7" t="n">
        <v>0</v>
      </c>
      <c r="F9834" s="7" t="n">
        <v>5</v>
      </c>
      <c r="G9834" s="7" t="n">
        <v>202.9</v>
      </c>
    </row>
    <row r="9835" customFormat="false" ht="15" hidden="false" customHeight="false" outlineLevel="0" collapsed="false">
      <c r="A9835" s="7" t="s">
        <v>26</v>
      </c>
      <c r="B9835" s="7" t="s">
        <v>121</v>
      </c>
      <c r="C9835" s="7" t="s">
        <v>1339</v>
      </c>
      <c r="D9835" s="7" t="n">
        <v>3</v>
      </c>
      <c r="E9835" s="7" t="n">
        <v>158.3</v>
      </c>
      <c r="F9835" s="7" t="n">
        <v>0</v>
      </c>
      <c r="G9835" s="7" t="n">
        <v>0</v>
      </c>
    </row>
    <row r="9836" customFormat="false" ht="15" hidden="false" customHeight="false" outlineLevel="0" collapsed="false">
      <c r="A9836" s="7" t="s">
        <v>26</v>
      </c>
      <c r="B9836" s="7" t="s">
        <v>123</v>
      </c>
      <c r="C9836" s="7" t="s">
        <v>1340</v>
      </c>
      <c r="D9836" s="7" t="n">
        <v>3</v>
      </c>
      <c r="E9836" s="7" t="n">
        <v>79.09</v>
      </c>
      <c r="F9836" s="7" t="n">
        <v>0</v>
      </c>
      <c r="G9836" s="7" t="n">
        <v>0</v>
      </c>
    </row>
    <row r="9837" customFormat="false" ht="15" hidden="false" customHeight="false" outlineLevel="0" collapsed="false">
      <c r="A9837" s="7" t="s">
        <v>26</v>
      </c>
      <c r="B9837" s="7" t="s">
        <v>211</v>
      </c>
      <c r="C9837" s="7" t="s">
        <v>1341</v>
      </c>
      <c r="D9837" s="7" t="n">
        <v>6</v>
      </c>
      <c r="E9837" s="7" t="n">
        <v>170.4</v>
      </c>
      <c r="F9837" s="7" t="n">
        <v>0</v>
      </c>
      <c r="G9837" s="7" t="n">
        <v>0</v>
      </c>
    </row>
    <row r="9838" customFormat="false" ht="15" hidden="false" customHeight="false" outlineLevel="0" collapsed="false">
      <c r="A9838" s="7" t="s">
        <v>26</v>
      </c>
      <c r="B9838" s="7" t="s">
        <v>231</v>
      </c>
      <c r="C9838" s="7" t="s">
        <v>1342</v>
      </c>
      <c r="D9838" s="7" t="n">
        <v>3</v>
      </c>
      <c r="E9838" s="7" t="n">
        <v>74.22</v>
      </c>
      <c r="F9838" s="7" t="n">
        <v>0</v>
      </c>
      <c r="G9838" s="7" t="n">
        <v>0</v>
      </c>
    </row>
    <row r="9839" customFormat="false" ht="15" hidden="false" customHeight="false" outlineLevel="0" collapsed="false">
      <c r="A9839" s="7" t="s">
        <v>26</v>
      </c>
      <c r="B9839" s="7" t="s">
        <v>201</v>
      </c>
      <c r="C9839" s="7" t="s">
        <v>1344</v>
      </c>
      <c r="D9839" s="7" t="n">
        <v>3</v>
      </c>
      <c r="E9839" s="7" t="n">
        <v>37.65</v>
      </c>
      <c r="F9839" s="7" t="n">
        <v>0</v>
      </c>
      <c r="G9839" s="7" t="n">
        <v>0</v>
      </c>
    </row>
    <row r="9840" customFormat="false" ht="15" hidden="false" customHeight="false" outlineLevel="0" collapsed="false">
      <c r="A9840" s="7" t="s">
        <v>26</v>
      </c>
      <c r="B9840" s="7" t="s">
        <v>246</v>
      </c>
      <c r="C9840" s="7" t="s">
        <v>1345</v>
      </c>
      <c r="D9840" s="7" t="n">
        <v>3</v>
      </c>
      <c r="E9840" s="7" t="n">
        <v>37.65</v>
      </c>
      <c r="F9840" s="7" t="n">
        <v>0</v>
      </c>
      <c r="G9840" s="7" t="n">
        <v>0</v>
      </c>
    </row>
    <row r="9841" customFormat="false" ht="15" hidden="false" customHeight="false" outlineLevel="0" collapsed="false">
      <c r="A9841" s="7" t="s">
        <v>26</v>
      </c>
      <c r="B9841" s="7" t="s">
        <v>916</v>
      </c>
      <c r="C9841" s="7" t="s">
        <v>1565</v>
      </c>
      <c r="D9841" s="7" t="n">
        <v>0</v>
      </c>
      <c r="E9841" s="7" t="n">
        <v>0</v>
      </c>
      <c r="F9841" s="7" t="n">
        <v>4</v>
      </c>
      <c r="G9841" s="7" t="n">
        <v>50.21</v>
      </c>
    </row>
    <row r="9842" customFormat="false" ht="15" hidden="false" customHeight="false" outlineLevel="0" collapsed="false">
      <c r="A9842" s="7" t="s">
        <v>26</v>
      </c>
      <c r="B9842" s="7" t="s">
        <v>302</v>
      </c>
      <c r="C9842" s="7" t="s">
        <v>1346</v>
      </c>
      <c r="D9842" s="7" t="n">
        <v>3</v>
      </c>
      <c r="E9842" s="7" t="n">
        <v>54.72</v>
      </c>
      <c r="F9842" s="7" t="n">
        <v>0</v>
      </c>
      <c r="G9842" s="7" t="n">
        <v>0</v>
      </c>
    </row>
    <row r="9843" customFormat="false" ht="15" hidden="false" customHeight="false" outlineLevel="0" collapsed="false">
      <c r="A9843" s="7" t="s">
        <v>26</v>
      </c>
      <c r="B9843" s="7" t="s">
        <v>264</v>
      </c>
      <c r="C9843" s="7" t="s">
        <v>1347</v>
      </c>
      <c r="D9843" s="7" t="n">
        <v>3</v>
      </c>
      <c r="E9843" s="7" t="n">
        <v>37.65</v>
      </c>
      <c r="F9843" s="7" t="n">
        <v>0</v>
      </c>
      <c r="G9843" s="7" t="n">
        <v>0</v>
      </c>
    </row>
    <row r="9844" customFormat="false" ht="15" hidden="false" customHeight="false" outlineLevel="0" collapsed="false">
      <c r="A9844" s="7" t="s">
        <v>26</v>
      </c>
      <c r="B9844" s="7" t="s">
        <v>297</v>
      </c>
      <c r="C9844" s="7" t="s">
        <v>1348</v>
      </c>
      <c r="D9844" s="7" t="n">
        <v>3</v>
      </c>
      <c r="E9844" s="7" t="n">
        <v>36.45</v>
      </c>
      <c r="F9844" s="7" t="n">
        <v>0</v>
      </c>
      <c r="G9844" s="7" t="n">
        <v>0</v>
      </c>
    </row>
    <row r="9845" customFormat="false" ht="15" hidden="false" customHeight="false" outlineLevel="0" collapsed="false">
      <c r="A9845" s="7" t="s">
        <v>26</v>
      </c>
      <c r="B9845" s="7" t="s">
        <v>150</v>
      </c>
      <c r="C9845" s="7" t="s">
        <v>1349</v>
      </c>
      <c r="D9845" s="7" t="n">
        <v>6</v>
      </c>
      <c r="E9845" s="7" t="n">
        <v>97.27</v>
      </c>
      <c r="F9845" s="7" t="n">
        <v>0</v>
      </c>
      <c r="G9845" s="7" t="n">
        <v>0</v>
      </c>
    </row>
    <row r="9846" customFormat="false" ht="15" hidden="false" customHeight="false" outlineLevel="0" collapsed="false">
      <c r="A9846" s="7" t="s">
        <v>26</v>
      </c>
      <c r="B9846" s="7" t="s">
        <v>183</v>
      </c>
      <c r="C9846" s="7" t="s">
        <v>1351</v>
      </c>
      <c r="D9846" s="7" t="n">
        <v>3</v>
      </c>
      <c r="E9846" s="7" t="n">
        <v>85.2</v>
      </c>
      <c r="F9846" s="7" t="n">
        <v>0</v>
      </c>
      <c r="G9846" s="7" t="n">
        <v>0</v>
      </c>
    </row>
    <row r="9847" customFormat="false" ht="15" hidden="false" customHeight="false" outlineLevel="0" collapsed="false">
      <c r="A9847" s="7" t="s">
        <v>26</v>
      </c>
      <c r="B9847" s="7" t="s">
        <v>180</v>
      </c>
      <c r="C9847" s="7" t="s">
        <v>1353</v>
      </c>
      <c r="D9847" s="7" t="n">
        <v>3</v>
      </c>
      <c r="E9847" s="7" t="n">
        <v>97.38</v>
      </c>
      <c r="F9847" s="7" t="n">
        <v>0</v>
      </c>
      <c r="G9847" s="7" t="n">
        <v>0</v>
      </c>
    </row>
    <row r="9848" customFormat="false" ht="15" hidden="false" customHeight="false" outlineLevel="0" collapsed="false">
      <c r="A9848" s="7" t="s">
        <v>26</v>
      </c>
      <c r="B9848" s="7" t="s">
        <v>114</v>
      </c>
      <c r="C9848" s="7" t="s">
        <v>1354</v>
      </c>
      <c r="D9848" s="7" t="n">
        <v>3</v>
      </c>
      <c r="E9848" s="7" t="n">
        <v>104.7</v>
      </c>
      <c r="F9848" s="7" t="n">
        <v>0</v>
      </c>
      <c r="G9848" s="7" t="n">
        <v>0</v>
      </c>
    </row>
    <row r="9849" customFormat="false" ht="15" hidden="false" customHeight="false" outlineLevel="0" collapsed="false">
      <c r="A9849" s="7" t="s">
        <v>26</v>
      </c>
      <c r="B9849" s="7" t="s">
        <v>323</v>
      </c>
      <c r="C9849" s="7" t="s">
        <v>1355</v>
      </c>
      <c r="D9849" s="7" t="n">
        <v>2</v>
      </c>
      <c r="E9849" s="7" t="n">
        <v>52.73</v>
      </c>
      <c r="F9849" s="7" t="n">
        <v>0</v>
      </c>
      <c r="G9849" s="7" t="n">
        <v>0</v>
      </c>
    </row>
    <row r="9850" customFormat="false" ht="15" hidden="false" customHeight="false" outlineLevel="0" collapsed="false">
      <c r="A9850" s="7" t="s">
        <v>26</v>
      </c>
      <c r="B9850" s="7" t="s">
        <v>342</v>
      </c>
      <c r="C9850" s="7" t="s">
        <v>1356</v>
      </c>
      <c r="D9850" s="7" t="n">
        <v>3</v>
      </c>
      <c r="E9850" s="7" t="n">
        <v>53.49</v>
      </c>
      <c r="F9850" s="7" t="n">
        <v>0</v>
      </c>
      <c r="G9850" s="7" t="n">
        <v>0</v>
      </c>
    </row>
    <row r="9851" customFormat="false" ht="15" hidden="false" customHeight="false" outlineLevel="0" collapsed="false">
      <c r="A9851" s="7" t="s">
        <v>26</v>
      </c>
      <c r="B9851" s="7" t="s">
        <v>179</v>
      </c>
      <c r="C9851" s="7" t="s">
        <v>1357</v>
      </c>
      <c r="D9851" s="7" t="n">
        <v>3</v>
      </c>
      <c r="E9851" s="7" t="n">
        <v>62.03</v>
      </c>
      <c r="F9851" s="7" t="n">
        <v>0</v>
      </c>
      <c r="G9851" s="7" t="n">
        <v>0</v>
      </c>
    </row>
    <row r="9852" customFormat="false" ht="15" hidden="false" customHeight="false" outlineLevel="0" collapsed="false">
      <c r="A9852" s="7" t="s">
        <v>26</v>
      </c>
      <c r="B9852" s="7" t="s">
        <v>163</v>
      </c>
      <c r="C9852" s="7" t="s">
        <v>1357</v>
      </c>
      <c r="D9852" s="7" t="n">
        <v>3</v>
      </c>
      <c r="E9852" s="7" t="n">
        <v>68.11</v>
      </c>
      <c r="F9852" s="7" t="n">
        <v>0</v>
      </c>
      <c r="G9852" s="7" t="n">
        <v>0</v>
      </c>
    </row>
    <row r="9853" customFormat="false" ht="15" hidden="false" customHeight="false" outlineLevel="0" collapsed="false">
      <c r="A9853" s="7" t="s">
        <v>26</v>
      </c>
      <c r="B9853" s="7" t="s">
        <v>387</v>
      </c>
      <c r="C9853" s="7" t="s">
        <v>1359</v>
      </c>
      <c r="D9853" s="7" t="n">
        <v>0</v>
      </c>
      <c r="E9853" s="7" t="n">
        <v>0</v>
      </c>
      <c r="F9853" s="7" t="n">
        <v>6</v>
      </c>
      <c r="G9853" s="7" t="n">
        <v>68.02</v>
      </c>
    </row>
    <row r="9854" customFormat="false" ht="15" hidden="false" customHeight="false" outlineLevel="0" collapsed="false">
      <c r="A9854" s="7" t="s">
        <v>26</v>
      </c>
      <c r="B9854" s="7" t="s">
        <v>236</v>
      </c>
      <c r="C9854" s="7" t="s">
        <v>1361</v>
      </c>
      <c r="D9854" s="7" t="n">
        <v>6</v>
      </c>
      <c r="E9854" s="7" t="n">
        <v>80.18</v>
      </c>
      <c r="F9854" s="7" t="n">
        <v>0</v>
      </c>
      <c r="G9854" s="7" t="n">
        <v>0</v>
      </c>
    </row>
    <row r="9855" customFormat="false" ht="15" hidden="false" customHeight="false" outlineLevel="0" collapsed="false">
      <c r="A9855" s="7" t="s">
        <v>26</v>
      </c>
      <c r="B9855" s="7" t="s">
        <v>298</v>
      </c>
      <c r="C9855" s="7" t="s">
        <v>1362</v>
      </c>
      <c r="D9855" s="7" t="n">
        <v>6</v>
      </c>
      <c r="E9855" s="7" t="n">
        <v>80.18</v>
      </c>
      <c r="F9855" s="7" t="n">
        <v>0</v>
      </c>
      <c r="G9855" s="7" t="n">
        <v>0</v>
      </c>
    </row>
    <row r="9856" customFormat="false" ht="15" hidden="false" customHeight="false" outlineLevel="0" collapsed="false">
      <c r="A9856" s="7" t="s">
        <v>26</v>
      </c>
      <c r="B9856" s="7" t="s">
        <v>278</v>
      </c>
      <c r="C9856" s="7" t="s">
        <v>1372</v>
      </c>
      <c r="D9856" s="7" t="n">
        <v>1</v>
      </c>
      <c r="E9856" s="7" t="n">
        <v>52</v>
      </c>
      <c r="F9856" s="7" t="n">
        <v>0</v>
      </c>
      <c r="G9856" s="7" t="n">
        <v>0</v>
      </c>
    </row>
    <row r="9857" customFormat="false" ht="15" hidden="false" customHeight="false" outlineLevel="0" collapsed="false">
      <c r="A9857" s="7" t="s">
        <v>26</v>
      </c>
      <c r="B9857" s="7" t="s">
        <v>268</v>
      </c>
      <c r="C9857" s="7" t="s">
        <v>1372</v>
      </c>
      <c r="D9857" s="7" t="n">
        <v>1</v>
      </c>
      <c r="E9857" s="7" t="n">
        <v>52</v>
      </c>
      <c r="F9857" s="7" t="n">
        <v>0</v>
      </c>
      <c r="G9857" s="7" t="n">
        <v>0</v>
      </c>
    </row>
    <row r="9858" customFormat="false" ht="15" hidden="false" customHeight="false" outlineLevel="0" collapsed="false">
      <c r="A9858" s="7" t="s">
        <v>26</v>
      </c>
      <c r="B9858" s="7" t="s">
        <v>420</v>
      </c>
      <c r="C9858" s="7" t="s">
        <v>1373</v>
      </c>
      <c r="D9858" s="7" t="n">
        <v>10</v>
      </c>
      <c r="E9858" s="7" t="n">
        <v>234</v>
      </c>
      <c r="F9858" s="7" t="n">
        <v>0</v>
      </c>
      <c r="G9858" s="7" t="n">
        <v>0</v>
      </c>
    </row>
    <row r="9859" customFormat="false" ht="15" hidden="false" customHeight="false" outlineLevel="0" collapsed="false">
      <c r="A9859" s="7" t="s">
        <v>26</v>
      </c>
      <c r="B9859" s="7" t="s">
        <v>358</v>
      </c>
      <c r="C9859" s="7" t="s">
        <v>1373</v>
      </c>
      <c r="D9859" s="7" t="n">
        <v>30</v>
      </c>
      <c r="E9859" s="7" t="n">
        <v>702</v>
      </c>
      <c r="F9859" s="7" t="n">
        <v>0</v>
      </c>
      <c r="G9859" s="7" t="n">
        <v>0</v>
      </c>
    </row>
    <row r="9860" customFormat="false" ht="15" hidden="false" customHeight="false" outlineLevel="0" collapsed="false">
      <c r="A9860" s="7" t="s">
        <v>26</v>
      </c>
      <c r="B9860" s="7" t="s">
        <v>346</v>
      </c>
      <c r="C9860" s="7" t="s">
        <v>1373</v>
      </c>
      <c r="D9860" s="7" t="n">
        <v>10</v>
      </c>
      <c r="E9860" s="7" t="n">
        <v>234</v>
      </c>
      <c r="F9860" s="7" t="n">
        <v>0</v>
      </c>
      <c r="G9860" s="7" t="n">
        <v>0</v>
      </c>
    </row>
    <row r="9861" customFormat="false" ht="15" hidden="false" customHeight="false" outlineLevel="0" collapsed="false">
      <c r="A9861" s="7" t="s">
        <v>26</v>
      </c>
      <c r="B9861" s="7" t="s">
        <v>346</v>
      </c>
      <c r="C9861" s="7" t="s">
        <v>1373</v>
      </c>
      <c r="D9861" s="7" t="n">
        <v>15</v>
      </c>
      <c r="E9861" s="7" t="n">
        <v>0.1</v>
      </c>
      <c r="F9861" s="7" t="n">
        <v>0</v>
      </c>
      <c r="G9861" s="7" t="n">
        <v>0</v>
      </c>
    </row>
    <row r="9862" customFormat="false" ht="15" hidden="false" customHeight="false" outlineLevel="0" collapsed="false">
      <c r="A9862" s="7" t="s">
        <v>26</v>
      </c>
      <c r="B9862" s="7" t="s">
        <v>400</v>
      </c>
      <c r="C9862" s="7" t="s">
        <v>1383</v>
      </c>
      <c r="D9862" s="7" t="n">
        <v>1</v>
      </c>
      <c r="E9862" s="7" t="n">
        <v>117.77</v>
      </c>
      <c r="F9862" s="7" t="n">
        <v>0</v>
      </c>
      <c r="G9862" s="7" t="n">
        <v>0</v>
      </c>
    </row>
    <row r="9863" customFormat="false" ht="15" hidden="false" customHeight="false" outlineLevel="0" collapsed="false">
      <c r="A9863" s="7" t="s">
        <v>26</v>
      </c>
      <c r="B9863" s="7" t="s">
        <v>876</v>
      </c>
      <c r="C9863" s="7" t="s">
        <v>1383</v>
      </c>
      <c r="D9863" s="7" t="n">
        <v>1</v>
      </c>
      <c r="E9863" s="7" t="n">
        <v>117.77</v>
      </c>
      <c r="F9863" s="7" t="n">
        <v>0</v>
      </c>
      <c r="G9863" s="7" t="n">
        <v>0</v>
      </c>
    </row>
    <row r="9864" customFormat="false" ht="15" hidden="false" customHeight="false" outlineLevel="0" collapsed="false">
      <c r="A9864" s="7" t="s">
        <v>26</v>
      </c>
      <c r="B9864" s="7" t="s">
        <v>452</v>
      </c>
      <c r="C9864" s="7" t="s">
        <v>1383</v>
      </c>
      <c r="D9864" s="7" t="n">
        <v>1</v>
      </c>
      <c r="E9864" s="7" t="n">
        <v>117.77</v>
      </c>
      <c r="F9864" s="7" t="n">
        <v>0</v>
      </c>
      <c r="G9864" s="7" t="n">
        <v>0</v>
      </c>
    </row>
    <row r="9865" customFormat="false" ht="15" hidden="false" customHeight="false" outlineLevel="0" collapsed="false">
      <c r="A9865" s="7" t="s">
        <v>26</v>
      </c>
      <c r="B9865" s="7" t="s">
        <v>259</v>
      </c>
      <c r="C9865" s="7" t="s">
        <v>1388</v>
      </c>
      <c r="D9865" s="7" t="n">
        <v>4</v>
      </c>
      <c r="E9865" s="7" t="n">
        <v>107.1</v>
      </c>
      <c r="F9865" s="7" t="n">
        <v>0</v>
      </c>
      <c r="G9865" s="7" t="n">
        <v>0</v>
      </c>
    </row>
    <row r="9866" customFormat="false" ht="15" hidden="false" customHeight="false" outlineLevel="0" collapsed="false">
      <c r="A9866" s="7" t="s">
        <v>26</v>
      </c>
      <c r="B9866" s="7" t="s">
        <v>273</v>
      </c>
      <c r="C9866" s="7" t="s">
        <v>1388</v>
      </c>
      <c r="D9866" s="7" t="n">
        <v>2</v>
      </c>
      <c r="E9866" s="7" t="n">
        <v>53.55</v>
      </c>
      <c r="F9866" s="7" t="n">
        <v>0</v>
      </c>
      <c r="G9866" s="7" t="n">
        <v>0</v>
      </c>
    </row>
    <row r="9867" customFormat="false" ht="15" hidden="false" customHeight="false" outlineLevel="0" collapsed="false">
      <c r="A9867" s="7" t="s">
        <v>26</v>
      </c>
      <c r="B9867" s="7" t="s">
        <v>324</v>
      </c>
      <c r="C9867" s="7" t="s">
        <v>1388</v>
      </c>
      <c r="D9867" s="7" t="n">
        <v>2</v>
      </c>
      <c r="E9867" s="7" t="n">
        <v>53.55</v>
      </c>
      <c r="F9867" s="7" t="n">
        <v>0</v>
      </c>
      <c r="G9867" s="7" t="n">
        <v>0</v>
      </c>
    </row>
    <row r="9868" customFormat="false" ht="15" hidden="false" customHeight="false" outlineLevel="0" collapsed="false">
      <c r="A9868" s="7" t="s">
        <v>26</v>
      </c>
      <c r="B9868" s="7" t="s">
        <v>280</v>
      </c>
      <c r="C9868" s="7" t="s">
        <v>1388</v>
      </c>
      <c r="D9868" s="7" t="n">
        <v>2</v>
      </c>
      <c r="E9868" s="7" t="n">
        <v>53.55</v>
      </c>
      <c r="F9868" s="7" t="n">
        <v>0</v>
      </c>
      <c r="G9868" s="7" t="n">
        <v>0</v>
      </c>
    </row>
    <row r="9869" customFormat="false" ht="15" hidden="false" customHeight="false" outlineLevel="0" collapsed="false">
      <c r="A9869" s="7" t="s">
        <v>26</v>
      </c>
      <c r="B9869" s="7" t="s">
        <v>436</v>
      </c>
      <c r="C9869" s="7" t="s">
        <v>1396</v>
      </c>
      <c r="D9869" s="7" t="n">
        <v>0</v>
      </c>
      <c r="E9869" s="7" t="n">
        <v>0</v>
      </c>
      <c r="F9869" s="7" t="n">
        <v>1</v>
      </c>
      <c r="G9869" s="7" t="n">
        <v>0.01</v>
      </c>
    </row>
    <row r="9870" customFormat="false" ht="15" hidden="false" customHeight="false" outlineLevel="0" collapsed="false">
      <c r="A9870" s="7" t="s">
        <v>26</v>
      </c>
      <c r="B9870" s="7" t="s">
        <v>470</v>
      </c>
      <c r="C9870" s="7" t="s">
        <v>1397</v>
      </c>
      <c r="D9870" s="7" t="n">
        <v>0</v>
      </c>
      <c r="E9870" s="7" t="n">
        <v>0</v>
      </c>
      <c r="F9870" s="7" t="n">
        <v>1</v>
      </c>
      <c r="G9870" s="7" t="n">
        <v>0.01</v>
      </c>
    </row>
    <row r="9871" customFormat="false" ht="15" hidden="false" customHeight="false" outlineLevel="0" collapsed="false">
      <c r="A9871" s="7" t="s">
        <v>26</v>
      </c>
      <c r="B9871" s="7" t="s">
        <v>392</v>
      </c>
      <c r="C9871" s="7" t="s">
        <v>1398</v>
      </c>
      <c r="D9871" s="7" t="n">
        <v>0</v>
      </c>
      <c r="E9871" s="7" t="n">
        <v>0</v>
      </c>
      <c r="F9871" s="7" t="n">
        <v>1</v>
      </c>
      <c r="G9871" s="7" t="n">
        <v>0.01</v>
      </c>
    </row>
    <row r="9872" customFormat="false" ht="15" hidden="false" customHeight="false" outlineLevel="0" collapsed="false">
      <c r="A9872" s="7" t="s">
        <v>26</v>
      </c>
      <c r="B9872" s="7" t="s">
        <v>562</v>
      </c>
      <c r="C9872" s="7" t="s">
        <v>1401</v>
      </c>
      <c r="D9872" s="7" t="n">
        <v>0</v>
      </c>
      <c r="E9872" s="7" t="n">
        <v>0</v>
      </c>
      <c r="F9872" s="7" t="n">
        <v>9</v>
      </c>
      <c r="G9872" s="7" t="n">
        <v>1732.65</v>
      </c>
    </row>
    <row r="9873" customFormat="false" ht="15" hidden="false" customHeight="false" outlineLevel="0" collapsed="false">
      <c r="A9873" s="7" t="s">
        <v>26</v>
      </c>
      <c r="B9873" s="7" t="s">
        <v>562</v>
      </c>
      <c r="C9873" s="7" t="s">
        <v>1401</v>
      </c>
      <c r="D9873" s="7" t="n">
        <v>0</v>
      </c>
      <c r="E9873" s="7" t="n">
        <v>0</v>
      </c>
      <c r="F9873" s="7" t="n">
        <v>3</v>
      </c>
      <c r="G9873" s="7" t="n">
        <v>0.02</v>
      </c>
    </row>
    <row r="9874" customFormat="false" ht="15" hidden="false" customHeight="false" outlineLevel="0" collapsed="false">
      <c r="A9874" s="7" t="s">
        <v>26</v>
      </c>
      <c r="B9874" s="7" t="s">
        <v>306</v>
      </c>
      <c r="C9874" s="7" t="s">
        <v>1407</v>
      </c>
      <c r="D9874" s="7" t="n">
        <v>6</v>
      </c>
      <c r="E9874" s="7" t="n">
        <v>111.89</v>
      </c>
      <c r="F9874" s="7" t="n">
        <v>0</v>
      </c>
      <c r="G9874" s="7" t="n">
        <v>0</v>
      </c>
    </row>
    <row r="9875" customFormat="false" ht="15" hidden="false" customHeight="false" outlineLevel="0" collapsed="false">
      <c r="A9875" s="7" t="s">
        <v>26</v>
      </c>
      <c r="B9875" s="7" t="s">
        <v>160</v>
      </c>
      <c r="C9875" s="7" t="s">
        <v>1413</v>
      </c>
      <c r="D9875" s="7" t="n">
        <v>0</v>
      </c>
      <c r="E9875" s="7" t="n">
        <v>0</v>
      </c>
      <c r="F9875" s="7" t="n">
        <v>12</v>
      </c>
      <c r="G9875" s="7" t="n">
        <v>126</v>
      </c>
    </row>
    <row r="9876" customFormat="false" ht="15" hidden="false" customHeight="false" outlineLevel="0" collapsed="false">
      <c r="A9876" s="7" t="s">
        <v>26</v>
      </c>
      <c r="B9876" s="7" t="s">
        <v>140</v>
      </c>
      <c r="C9876" s="7" t="s">
        <v>1414</v>
      </c>
      <c r="D9876" s="7" t="n">
        <v>0</v>
      </c>
      <c r="E9876" s="7" t="n">
        <v>0</v>
      </c>
      <c r="F9876" s="7" t="n">
        <v>12</v>
      </c>
      <c r="G9876" s="7" t="n">
        <v>126</v>
      </c>
    </row>
    <row r="9877" customFormat="false" ht="15" hidden="false" customHeight="false" outlineLevel="0" collapsed="false">
      <c r="A9877" s="7" t="s">
        <v>26</v>
      </c>
      <c r="B9877" s="7" t="s">
        <v>914</v>
      </c>
      <c r="C9877" s="7" t="s">
        <v>1570</v>
      </c>
      <c r="D9877" s="7" t="n">
        <v>0</v>
      </c>
      <c r="E9877" s="7" t="n">
        <v>0</v>
      </c>
      <c r="F9877" s="7" t="n">
        <v>12</v>
      </c>
      <c r="G9877" s="7" t="n">
        <v>170.12</v>
      </c>
    </row>
    <row r="9878" customFormat="false" ht="15" hidden="false" customHeight="false" outlineLevel="0" collapsed="false">
      <c r="A9878" s="7" t="s">
        <v>26</v>
      </c>
      <c r="B9878" s="7" t="s">
        <v>693</v>
      </c>
      <c r="C9878" s="7" t="s">
        <v>1428</v>
      </c>
      <c r="D9878" s="7" t="n">
        <v>1</v>
      </c>
      <c r="E9878" s="7" t="n">
        <v>121.83</v>
      </c>
      <c r="F9878" s="7" t="n">
        <v>4</v>
      </c>
      <c r="G9878" s="7" t="n">
        <v>487.32</v>
      </c>
    </row>
    <row r="9879" customFormat="false" ht="15" hidden="false" customHeight="false" outlineLevel="0" collapsed="false">
      <c r="A9879" s="7" t="s">
        <v>26</v>
      </c>
      <c r="B9879" s="7" t="s">
        <v>850</v>
      </c>
      <c r="C9879" s="7" t="s">
        <v>1428</v>
      </c>
      <c r="D9879" s="7" t="n">
        <v>1</v>
      </c>
      <c r="E9879" s="7" t="n">
        <v>121.83</v>
      </c>
      <c r="F9879" s="7" t="n">
        <v>0</v>
      </c>
      <c r="G9879" s="7" t="n">
        <v>0</v>
      </c>
    </row>
    <row r="9880" customFormat="false" ht="15" hidden="false" customHeight="false" outlineLevel="0" collapsed="false">
      <c r="A9880" s="7" t="s">
        <v>26</v>
      </c>
      <c r="B9880" s="7" t="s">
        <v>129</v>
      </c>
      <c r="C9880" s="7" t="s">
        <v>1426</v>
      </c>
      <c r="D9880" s="7" t="n">
        <v>2</v>
      </c>
      <c r="E9880" s="7" t="n">
        <v>84.93</v>
      </c>
      <c r="F9880" s="7" t="n">
        <v>0</v>
      </c>
      <c r="G9880" s="7" t="n">
        <v>0</v>
      </c>
    </row>
    <row r="9881" customFormat="false" ht="15" hidden="false" customHeight="false" outlineLevel="0" collapsed="false">
      <c r="A9881" s="7" t="s">
        <v>26</v>
      </c>
      <c r="B9881" s="7" t="s">
        <v>155</v>
      </c>
      <c r="C9881" s="7" t="s">
        <v>1426</v>
      </c>
      <c r="D9881" s="7" t="n">
        <v>2</v>
      </c>
      <c r="E9881" s="7" t="n">
        <v>84.93</v>
      </c>
      <c r="F9881" s="7" t="n">
        <v>0</v>
      </c>
      <c r="G9881" s="7" t="n">
        <v>0</v>
      </c>
    </row>
    <row r="9882" customFormat="false" ht="15" hidden="false" customHeight="false" outlineLevel="0" collapsed="false">
      <c r="A9882" s="7" t="s">
        <v>26</v>
      </c>
      <c r="B9882" s="7" t="s">
        <v>199</v>
      </c>
      <c r="C9882" s="7" t="s">
        <v>1426</v>
      </c>
      <c r="D9882" s="7" t="n">
        <v>2</v>
      </c>
      <c r="E9882" s="7" t="n">
        <v>84.93</v>
      </c>
      <c r="F9882" s="7" t="n">
        <v>0</v>
      </c>
      <c r="G9882" s="7" t="n">
        <v>0</v>
      </c>
    </row>
    <row r="9883" customFormat="false" ht="15" hidden="false" customHeight="false" outlineLevel="0" collapsed="false">
      <c r="A9883" s="7" t="s">
        <v>26</v>
      </c>
      <c r="B9883" s="7" t="s">
        <v>176</v>
      </c>
      <c r="C9883" s="7" t="s">
        <v>1426</v>
      </c>
      <c r="D9883" s="7" t="n">
        <v>2</v>
      </c>
      <c r="E9883" s="7" t="n">
        <v>84.93</v>
      </c>
      <c r="F9883" s="7" t="n">
        <v>0</v>
      </c>
      <c r="G9883" s="7" t="n">
        <v>0</v>
      </c>
    </row>
    <row r="9884" customFormat="false" ht="15" hidden="false" customHeight="false" outlineLevel="0" collapsed="false">
      <c r="A9884" s="7" t="s">
        <v>26</v>
      </c>
      <c r="B9884" s="7" t="s">
        <v>226</v>
      </c>
      <c r="C9884" s="7" t="s">
        <v>1427</v>
      </c>
      <c r="D9884" s="7" t="n">
        <v>3</v>
      </c>
      <c r="E9884" s="7" t="n">
        <v>135.15</v>
      </c>
      <c r="F9884" s="7" t="n">
        <v>10</v>
      </c>
      <c r="G9884" s="7" t="n">
        <v>450.51</v>
      </c>
    </row>
    <row r="9885" customFormat="false" ht="15" hidden="false" customHeight="false" outlineLevel="0" collapsed="false">
      <c r="A9885" s="7" t="s">
        <v>26</v>
      </c>
      <c r="B9885" s="7" t="s">
        <v>156</v>
      </c>
      <c r="C9885" s="7" t="s">
        <v>1430</v>
      </c>
      <c r="D9885" s="7" t="n">
        <v>0</v>
      </c>
      <c r="E9885" s="7" t="n">
        <v>0</v>
      </c>
      <c r="F9885" s="7" t="n">
        <v>4</v>
      </c>
      <c r="G9885" s="7" t="n">
        <v>225.34</v>
      </c>
    </row>
    <row r="9886" customFormat="false" ht="15" hidden="false" customHeight="false" outlineLevel="0" collapsed="false">
      <c r="A9886" s="7" t="s">
        <v>26</v>
      </c>
      <c r="B9886" s="7" t="s">
        <v>232</v>
      </c>
      <c r="C9886" s="7" t="s">
        <v>1432</v>
      </c>
      <c r="D9886" s="7" t="n">
        <v>2</v>
      </c>
      <c r="E9886" s="7" t="n">
        <v>53.55</v>
      </c>
      <c r="F9886" s="7" t="n">
        <v>0</v>
      </c>
      <c r="G9886" s="7" t="n">
        <v>0</v>
      </c>
    </row>
    <row r="9887" customFormat="false" ht="15" hidden="false" customHeight="false" outlineLevel="0" collapsed="false">
      <c r="A9887" s="7" t="s">
        <v>26</v>
      </c>
      <c r="B9887" s="7" t="s">
        <v>402</v>
      </c>
      <c r="C9887" s="7" t="s">
        <v>1433</v>
      </c>
      <c r="D9887" s="7" t="n">
        <v>1</v>
      </c>
      <c r="E9887" s="7" t="n">
        <v>26.77</v>
      </c>
      <c r="F9887" s="7" t="n">
        <v>0</v>
      </c>
      <c r="G9887" s="7" t="n">
        <v>0</v>
      </c>
    </row>
    <row r="9888" customFormat="false" ht="15" hidden="false" customHeight="false" outlineLevel="0" collapsed="false">
      <c r="A9888" s="7" t="s">
        <v>26</v>
      </c>
      <c r="B9888" s="7" t="s">
        <v>320</v>
      </c>
      <c r="C9888" s="7" t="s">
        <v>1433</v>
      </c>
      <c r="D9888" s="7" t="n">
        <v>1</v>
      </c>
      <c r="E9888" s="7" t="n">
        <v>26.77</v>
      </c>
      <c r="F9888" s="7" t="n">
        <v>0</v>
      </c>
      <c r="G9888" s="7" t="n">
        <v>0</v>
      </c>
    </row>
    <row r="9889" customFormat="false" ht="15" hidden="false" customHeight="false" outlineLevel="0" collapsed="false">
      <c r="A9889" s="7" t="s">
        <v>26</v>
      </c>
      <c r="B9889" s="7" t="s">
        <v>345</v>
      </c>
      <c r="C9889" s="7" t="s">
        <v>1433</v>
      </c>
      <c r="D9889" s="7" t="n">
        <v>1</v>
      </c>
      <c r="E9889" s="7" t="n">
        <v>26.77</v>
      </c>
      <c r="F9889" s="7" t="n">
        <v>0</v>
      </c>
      <c r="G9889" s="7" t="n">
        <v>0</v>
      </c>
    </row>
    <row r="9890" customFormat="false" ht="15" hidden="false" customHeight="false" outlineLevel="0" collapsed="false">
      <c r="A9890" s="7" t="s">
        <v>26</v>
      </c>
      <c r="B9890" s="7" t="s">
        <v>366</v>
      </c>
      <c r="C9890" s="7" t="s">
        <v>1433</v>
      </c>
      <c r="D9890" s="7" t="n">
        <v>1</v>
      </c>
      <c r="E9890" s="7" t="n">
        <v>26.77</v>
      </c>
      <c r="F9890" s="7" t="n">
        <v>0</v>
      </c>
      <c r="G9890" s="7" t="n">
        <v>0</v>
      </c>
    </row>
    <row r="9891" customFormat="false" ht="15" hidden="false" customHeight="false" outlineLevel="0" collapsed="false">
      <c r="A9891" s="7" t="s">
        <v>26</v>
      </c>
      <c r="B9891" s="7" t="s">
        <v>107</v>
      </c>
      <c r="C9891" s="7" t="s">
        <v>1435</v>
      </c>
      <c r="D9891" s="7" t="n">
        <v>0</v>
      </c>
      <c r="E9891" s="7" t="n">
        <v>0</v>
      </c>
      <c r="F9891" s="7" t="n">
        <v>2</v>
      </c>
      <c r="G9891" s="7" t="n">
        <v>162.41</v>
      </c>
    </row>
    <row r="9892" customFormat="false" ht="15" hidden="false" customHeight="false" outlineLevel="0" collapsed="false">
      <c r="A9892" s="7" t="s">
        <v>26</v>
      </c>
      <c r="B9892" s="7" t="s">
        <v>175</v>
      </c>
      <c r="C9892" s="7" t="s">
        <v>1437</v>
      </c>
      <c r="D9892" s="7" t="n">
        <v>6</v>
      </c>
      <c r="E9892" s="7" t="n">
        <v>194.76</v>
      </c>
      <c r="F9892" s="7" t="n">
        <v>0</v>
      </c>
      <c r="G9892" s="7" t="n">
        <v>0</v>
      </c>
    </row>
    <row r="9893" customFormat="false" ht="15" hidden="false" customHeight="false" outlineLevel="0" collapsed="false">
      <c r="A9893" s="7" t="s">
        <v>26</v>
      </c>
      <c r="B9893" s="7" t="s">
        <v>175</v>
      </c>
      <c r="C9893" s="7" t="s">
        <v>1437</v>
      </c>
      <c r="D9893" s="7" t="n">
        <v>1</v>
      </c>
      <c r="E9893" s="7" t="n">
        <v>0.01</v>
      </c>
      <c r="F9893" s="7" t="n">
        <v>0</v>
      </c>
      <c r="G9893" s="7" t="n">
        <v>0</v>
      </c>
    </row>
    <row r="9894" customFormat="false" ht="15" hidden="false" customHeight="false" outlineLevel="0" collapsed="false">
      <c r="A9894" s="7" t="s">
        <v>26</v>
      </c>
      <c r="B9894" s="7" t="s">
        <v>265</v>
      </c>
      <c r="C9894" s="7" t="s">
        <v>1439</v>
      </c>
      <c r="D9894" s="7" t="n">
        <v>0</v>
      </c>
      <c r="E9894" s="7" t="n">
        <v>0</v>
      </c>
      <c r="F9894" s="7" t="n">
        <v>3</v>
      </c>
      <c r="G9894" s="7" t="n">
        <v>97.38</v>
      </c>
    </row>
    <row r="9895" customFormat="false" ht="15" hidden="false" customHeight="false" outlineLevel="0" collapsed="false">
      <c r="A9895" s="7" t="s">
        <v>26</v>
      </c>
      <c r="B9895" s="7" t="s">
        <v>245</v>
      </c>
      <c r="C9895" s="7" t="s">
        <v>1443</v>
      </c>
      <c r="D9895" s="7" t="n">
        <v>0</v>
      </c>
      <c r="E9895" s="7" t="n">
        <v>0</v>
      </c>
      <c r="F9895" s="7" t="n">
        <v>3</v>
      </c>
      <c r="G9895" s="7" t="n">
        <v>207.09</v>
      </c>
    </row>
    <row r="9896" customFormat="false" ht="15" hidden="false" customHeight="false" outlineLevel="0" collapsed="false">
      <c r="A9896" s="7" t="s">
        <v>26</v>
      </c>
      <c r="B9896" s="7" t="s">
        <v>103</v>
      </c>
      <c r="C9896" s="7" t="s">
        <v>1443</v>
      </c>
      <c r="D9896" s="7" t="n">
        <v>3</v>
      </c>
      <c r="E9896" s="7" t="n">
        <v>188.78</v>
      </c>
      <c r="F9896" s="7" t="n">
        <v>0</v>
      </c>
      <c r="G9896" s="7" t="n">
        <v>0</v>
      </c>
    </row>
    <row r="9897" customFormat="false" ht="15" hidden="false" customHeight="false" outlineLevel="0" collapsed="false">
      <c r="A9897" s="7" t="s">
        <v>26</v>
      </c>
      <c r="B9897" s="7" t="s">
        <v>103</v>
      </c>
      <c r="C9897" s="7" t="s">
        <v>1443</v>
      </c>
      <c r="D9897" s="7" t="n">
        <v>0</v>
      </c>
      <c r="E9897" s="7" t="n">
        <v>0</v>
      </c>
      <c r="F9897" s="7" t="n">
        <v>17</v>
      </c>
      <c r="G9897" s="7" t="n">
        <v>1173.51</v>
      </c>
    </row>
    <row r="9898" customFormat="false" ht="15" hidden="false" customHeight="false" outlineLevel="0" collapsed="false">
      <c r="A9898" s="7" t="s">
        <v>26</v>
      </c>
      <c r="B9898" s="7" t="s">
        <v>217</v>
      </c>
      <c r="C9898" s="7" t="s">
        <v>1446</v>
      </c>
      <c r="D9898" s="7" t="n">
        <v>8</v>
      </c>
      <c r="E9898" s="7" t="n">
        <v>97.19</v>
      </c>
      <c r="F9898" s="7" t="n">
        <v>0</v>
      </c>
      <c r="G9898" s="7" t="n">
        <v>0</v>
      </c>
    </row>
    <row r="9899" customFormat="false" ht="15" hidden="false" customHeight="false" outlineLevel="0" collapsed="false">
      <c r="A9899" s="7" t="s">
        <v>26</v>
      </c>
      <c r="B9899" s="7" t="s">
        <v>124</v>
      </c>
      <c r="C9899" s="7" t="s">
        <v>1449</v>
      </c>
      <c r="D9899" s="7" t="n">
        <v>10</v>
      </c>
      <c r="E9899" s="7" t="n">
        <v>186.49</v>
      </c>
      <c r="F9899" s="7" t="n">
        <v>0</v>
      </c>
      <c r="G9899" s="7" t="n">
        <v>0</v>
      </c>
    </row>
    <row r="9900" customFormat="false" ht="15" hidden="false" customHeight="false" outlineLevel="0" collapsed="false">
      <c r="A9900" s="7" t="s">
        <v>26</v>
      </c>
      <c r="B9900" s="7" t="s">
        <v>124</v>
      </c>
      <c r="C9900" s="7" t="s">
        <v>1449</v>
      </c>
      <c r="D9900" s="7" t="n">
        <v>2</v>
      </c>
      <c r="E9900" s="7" t="n">
        <v>0.01</v>
      </c>
      <c r="F9900" s="7" t="n">
        <v>0</v>
      </c>
      <c r="G9900" s="7" t="n">
        <v>0</v>
      </c>
    </row>
    <row r="9901" customFormat="false" ht="15" hidden="false" customHeight="false" outlineLevel="0" collapsed="false">
      <c r="A9901" s="7" t="s">
        <v>26</v>
      </c>
      <c r="B9901" s="7" t="s">
        <v>120</v>
      </c>
      <c r="C9901" s="7" t="s">
        <v>1451</v>
      </c>
      <c r="D9901" s="7" t="n">
        <v>6</v>
      </c>
      <c r="E9901" s="7" t="n">
        <v>121.64</v>
      </c>
      <c r="F9901" s="7" t="n">
        <v>0</v>
      </c>
      <c r="G9901" s="7" t="n">
        <v>0</v>
      </c>
    </row>
    <row r="9902" customFormat="false" ht="15" hidden="false" customHeight="false" outlineLevel="0" collapsed="false">
      <c r="A9902" s="7" t="s">
        <v>26</v>
      </c>
      <c r="B9902" s="7" t="s">
        <v>663</v>
      </c>
      <c r="C9902" s="7" t="s">
        <v>1524</v>
      </c>
      <c r="D9902" s="7" t="n">
        <v>0</v>
      </c>
      <c r="E9902" s="7" t="n">
        <v>0</v>
      </c>
      <c r="F9902" s="7" t="n">
        <v>1</v>
      </c>
      <c r="G9902" s="7" t="n">
        <v>487.44</v>
      </c>
    </row>
    <row r="9903" customFormat="false" ht="15" hidden="false" customHeight="false" outlineLevel="0" collapsed="false">
      <c r="A9903" s="7" t="s">
        <v>26</v>
      </c>
      <c r="B9903" s="7" t="s">
        <v>652</v>
      </c>
      <c r="C9903" s="7" t="s">
        <v>1526</v>
      </c>
      <c r="D9903" s="7" t="n">
        <v>0</v>
      </c>
      <c r="E9903" s="7" t="n">
        <v>0</v>
      </c>
      <c r="F9903" s="7" t="n">
        <v>1</v>
      </c>
      <c r="G9903" s="7" t="n">
        <v>487.43</v>
      </c>
    </row>
    <row r="9904" customFormat="false" ht="15" hidden="false" customHeight="false" outlineLevel="0" collapsed="false">
      <c r="A9904" s="7" t="s">
        <v>26</v>
      </c>
      <c r="B9904" s="7" t="s">
        <v>451</v>
      </c>
      <c r="C9904" s="7" t="s">
        <v>1467</v>
      </c>
      <c r="D9904" s="7" t="n">
        <v>0</v>
      </c>
      <c r="E9904" s="7" t="n">
        <v>0</v>
      </c>
      <c r="F9904" s="7" t="n">
        <v>10</v>
      </c>
      <c r="G9904" s="7" t="n">
        <v>811.85</v>
      </c>
    </row>
    <row r="9905" customFormat="false" ht="15" hidden="false" customHeight="false" outlineLevel="0" collapsed="false">
      <c r="A9905" s="7" t="s">
        <v>26</v>
      </c>
      <c r="B9905" s="7" t="s">
        <v>405</v>
      </c>
      <c r="C9905" s="7" t="s">
        <v>1467</v>
      </c>
      <c r="D9905" s="7" t="n">
        <v>0</v>
      </c>
      <c r="E9905" s="7" t="n">
        <v>0</v>
      </c>
      <c r="F9905" s="7" t="n">
        <v>4</v>
      </c>
      <c r="G9905" s="7" t="n">
        <v>324.74</v>
      </c>
    </row>
    <row r="9906" customFormat="false" ht="15" hidden="false" customHeight="false" outlineLevel="0" collapsed="false">
      <c r="A9906" s="7" t="s">
        <v>26</v>
      </c>
      <c r="B9906" s="7" t="s">
        <v>513</v>
      </c>
      <c r="C9906" s="7" t="s">
        <v>1467</v>
      </c>
      <c r="D9906" s="7" t="n">
        <v>0</v>
      </c>
      <c r="E9906" s="7" t="n">
        <v>0</v>
      </c>
      <c r="F9906" s="7" t="n">
        <v>5</v>
      </c>
      <c r="G9906" s="7" t="n">
        <v>405.94</v>
      </c>
    </row>
    <row r="9907" customFormat="false" ht="15" hidden="false" customHeight="false" outlineLevel="0" collapsed="false">
      <c r="A9907" s="7" t="s">
        <v>26</v>
      </c>
      <c r="B9907" s="7" t="s">
        <v>415</v>
      </c>
      <c r="C9907" s="7" t="s">
        <v>1467</v>
      </c>
      <c r="D9907" s="7" t="n">
        <v>0</v>
      </c>
      <c r="E9907" s="7" t="n">
        <v>0</v>
      </c>
      <c r="F9907" s="7" t="n">
        <v>4</v>
      </c>
      <c r="G9907" s="7" t="n">
        <v>324.74</v>
      </c>
    </row>
    <row r="9908" customFormat="false" ht="15" hidden="false" customHeight="false" outlineLevel="0" collapsed="false">
      <c r="A9908" s="7" t="s">
        <v>26</v>
      </c>
      <c r="B9908" s="7" t="s">
        <v>380</v>
      </c>
      <c r="C9908" s="7" t="s">
        <v>1468</v>
      </c>
      <c r="D9908" s="7" t="n">
        <v>0</v>
      </c>
      <c r="E9908" s="7" t="n">
        <v>0</v>
      </c>
      <c r="F9908" s="7" t="n">
        <v>2</v>
      </c>
      <c r="G9908" s="7" t="n">
        <v>162.37</v>
      </c>
    </row>
    <row r="9909" customFormat="false" ht="15" hidden="false" customHeight="false" outlineLevel="0" collapsed="false">
      <c r="A9909" s="7" t="s">
        <v>26</v>
      </c>
      <c r="B9909" s="7" t="s">
        <v>362</v>
      </c>
      <c r="C9909" s="7" t="s">
        <v>1468</v>
      </c>
      <c r="D9909" s="7" t="n">
        <v>0</v>
      </c>
      <c r="E9909" s="7" t="n">
        <v>0</v>
      </c>
      <c r="F9909" s="7" t="n">
        <v>2</v>
      </c>
      <c r="G9909" s="7" t="n">
        <v>162.37</v>
      </c>
    </row>
    <row r="9910" customFormat="false" ht="15" hidden="false" customHeight="false" outlineLevel="0" collapsed="false">
      <c r="A9910" s="7" t="s">
        <v>26</v>
      </c>
      <c r="B9910" s="7" t="s">
        <v>544</v>
      </c>
      <c r="C9910" s="7" t="s">
        <v>1469</v>
      </c>
      <c r="D9910" s="7" t="n">
        <v>0</v>
      </c>
      <c r="E9910" s="7" t="n">
        <v>0</v>
      </c>
      <c r="F9910" s="7" t="n">
        <v>1</v>
      </c>
      <c r="G9910" s="7" t="n">
        <v>81.18</v>
      </c>
    </row>
    <row r="9911" customFormat="false" ht="15" hidden="false" customHeight="false" outlineLevel="0" collapsed="false">
      <c r="A9911" s="7" t="s">
        <v>26</v>
      </c>
      <c r="B9911" s="7" t="s">
        <v>412</v>
      </c>
      <c r="C9911" s="7" t="s">
        <v>1470</v>
      </c>
      <c r="D9911" s="7" t="n">
        <v>0</v>
      </c>
      <c r="E9911" s="7" t="n">
        <v>0</v>
      </c>
      <c r="F9911" s="7" t="n">
        <v>2</v>
      </c>
      <c r="G9911" s="7" t="n">
        <v>162.37</v>
      </c>
    </row>
    <row r="9912" customFormat="false" ht="15" hidden="false" customHeight="false" outlineLevel="0" collapsed="false">
      <c r="A9912" s="7" t="s">
        <v>26</v>
      </c>
      <c r="B9912" s="7" t="s">
        <v>368</v>
      </c>
      <c r="C9912" s="7" t="s">
        <v>1470</v>
      </c>
      <c r="D9912" s="7" t="n">
        <v>0</v>
      </c>
      <c r="E9912" s="7" t="n">
        <v>0</v>
      </c>
      <c r="F9912" s="7" t="n">
        <v>1</v>
      </c>
      <c r="G9912" s="7" t="n">
        <v>81.18</v>
      </c>
    </row>
    <row r="9913" customFormat="false" ht="15" hidden="false" customHeight="false" outlineLevel="0" collapsed="false">
      <c r="A9913" s="7" t="s">
        <v>26</v>
      </c>
      <c r="B9913" s="7" t="s">
        <v>509</v>
      </c>
      <c r="C9913" s="7" t="s">
        <v>1470</v>
      </c>
      <c r="D9913" s="7" t="n">
        <v>0</v>
      </c>
      <c r="E9913" s="7" t="n">
        <v>0</v>
      </c>
      <c r="F9913" s="7" t="n">
        <v>1</v>
      </c>
      <c r="G9913" s="7" t="n">
        <v>81.18</v>
      </c>
    </row>
    <row r="9914" customFormat="false" ht="15" hidden="false" customHeight="false" outlineLevel="0" collapsed="false">
      <c r="A9914" s="7" t="s">
        <v>26</v>
      </c>
      <c r="B9914" s="7" t="s">
        <v>485</v>
      </c>
      <c r="C9914" s="7" t="s">
        <v>1470</v>
      </c>
      <c r="D9914" s="7" t="n">
        <v>0</v>
      </c>
      <c r="E9914" s="7" t="n">
        <v>0</v>
      </c>
      <c r="F9914" s="7" t="n">
        <v>1</v>
      </c>
      <c r="G9914" s="7" t="n">
        <v>81.18</v>
      </c>
    </row>
    <row r="9915" customFormat="false" ht="15" hidden="false" customHeight="false" outlineLevel="0" collapsed="false">
      <c r="A9915" s="7" t="s">
        <v>26</v>
      </c>
      <c r="B9915" s="7" t="s">
        <v>269</v>
      </c>
      <c r="C9915" s="7" t="s">
        <v>1472</v>
      </c>
      <c r="D9915" s="7" t="n">
        <v>0</v>
      </c>
      <c r="E9915" s="7" t="n">
        <v>0</v>
      </c>
      <c r="F9915" s="7" t="n">
        <v>1</v>
      </c>
      <c r="G9915" s="7" t="n">
        <v>121.83</v>
      </c>
    </row>
    <row r="9916" customFormat="false" ht="15" hidden="false" customHeight="false" outlineLevel="0" collapsed="false">
      <c r="A9916" s="7" t="s">
        <v>26</v>
      </c>
      <c r="B9916" s="7" t="s">
        <v>338</v>
      </c>
      <c r="C9916" s="7" t="s">
        <v>1472</v>
      </c>
      <c r="D9916" s="7" t="n">
        <v>0</v>
      </c>
      <c r="E9916" s="7" t="n">
        <v>0</v>
      </c>
      <c r="F9916" s="7" t="n">
        <v>3</v>
      </c>
      <c r="G9916" s="7" t="n">
        <v>365.49</v>
      </c>
    </row>
    <row r="9917" customFormat="false" ht="15" hidden="false" customHeight="false" outlineLevel="0" collapsed="false">
      <c r="A9917" s="7" t="s">
        <v>26</v>
      </c>
      <c r="B9917" s="7" t="s">
        <v>352</v>
      </c>
      <c r="C9917" s="7" t="s">
        <v>1472</v>
      </c>
      <c r="D9917" s="7" t="n">
        <v>0</v>
      </c>
      <c r="E9917" s="7" t="n">
        <v>0</v>
      </c>
      <c r="F9917" s="7" t="n">
        <v>1</v>
      </c>
      <c r="G9917" s="7" t="n">
        <v>121.83</v>
      </c>
    </row>
    <row r="9918" customFormat="false" ht="15" hidden="false" customHeight="false" outlineLevel="0" collapsed="false">
      <c r="A9918" s="7" t="s">
        <v>26</v>
      </c>
      <c r="B9918" s="7" t="s">
        <v>372</v>
      </c>
      <c r="C9918" s="7" t="s">
        <v>1472</v>
      </c>
      <c r="D9918" s="7" t="n">
        <v>0</v>
      </c>
      <c r="E9918" s="7" t="n">
        <v>0</v>
      </c>
      <c r="F9918" s="7" t="n">
        <v>1</v>
      </c>
      <c r="G9918" s="7" t="n">
        <v>121.83</v>
      </c>
    </row>
    <row r="9919" customFormat="false" ht="15" hidden="false" customHeight="false" outlineLevel="0" collapsed="false">
      <c r="A9919" s="7" t="s">
        <v>26</v>
      </c>
      <c r="B9919" s="7" t="s">
        <v>353</v>
      </c>
      <c r="C9919" s="7" t="s">
        <v>1473</v>
      </c>
      <c r="D9919" s="7" t="n">
        <v>0</v>
      </c>
      <c r="E9919" s="7" t="n">
        <v>0</v>
      </c>
      <c r="F9919" s="7" t="n">
        <v>2</v>
      </c>
      <c r="G9919" s="7" t="n">
        <v>162.37</v>
      </c>
    </row>
    <row r="9920" customFormat="false" ht="15" hidden="false" customHeight="false" outlineLevel="0" collapsed="false">
      <c r="A9920" s="7" t="s">
        <v>26</v>
      </c>
      <c r="B9920" s="7" t="s">
        <v>548</v>
      </c>
      <c r="C9920" s="7" t="s">
        <v>1474</v>
      </c>
      <c r="D9920" s="7" t="n">
        <v>0</v>
      </c>
      <c r="E9920" s="7" t="n">
        <v>0</v>
      </c>
      <c r="F9920" s="7" t="n">
        <v>1</v>
      </c>
      <c r="G9920" s="7" t="n">
        <v>81.18</v>
      </c>
    </row>
    <row r="9921" customFormat="false" ht="15" hidden="false" customHeight="false" outlineLevel="0" collapsed="false">
      <c r="A9921" s="7" t="s">
        <v>26</v>
      </c>
      <c r="B9921" s="7" t="s">
        <v>668</v>
      </c>
      <c r="C9921" s="7" t="s">
        <v>1515</v>
      </c>
      <c r="D9921" s="7" t="n">
        <v>0</v>
      </c>
      <c r="E9921" s="7" t="n">
        <v>0</v>
      </c>
      <c r="F9921" s="7" t="n">
        <v>3</v>
      </c>
      <c r="G9921" s="7" t="n">
        <v>426.43</v>
      </c>
    </row>
    <row r="9922" customFormat="false" ht="15" hidden="false" customHeight="false" outlineLevel="0" collapsed="false">
      <c r="A9922" s="7" t="s">
        <v>26</v>
      </c>
      <c r="B9922" s="7" t="s">
        <v>701</v>
      </c>
      <c r="C9922" s="7" t="s">
        <v>1499</v>
      </c>
      <c r="D9922" s="7" t="n">
        <v>2</v>
      </c>
      <c r="E9922" s="7" t="n">
        <v>240</v>
      </c>
      <c r="F9922" s="7" t="n">
        <v>0</v>
      </c>
      <c r="G9922" s="7" t="n">
        <v>0</v>
      </c>
    </row>
    <row r="9923" customFormat="false" ht="15" hidden="false" customHeight="false" outlineLevel="0" collapsed="false">
      <c r="A9923" s="7" t="s">
        <v>26</v>
      </c>
      <c r="B9923" s="7" t="s">
        <v>684</v>
      </c>
      <c r="C9923" s="7" t="s">
        <v>1499</v>
      </c>
      <c r="D9923" s="7" t="n">
        <v>2</v>
      </c>
      <c r="E9923" s="7" t="n">
        <v>240</v>
      </c>
      <c r="F9923" s="7" t="n">
        <v>0</v>
      </c>
      <c r="G9923" s="7" t="n">
        <v>0</v>
      </c>
    </row>
    <row r="9924" customFormat="false" ht="15" hidden="false" customHeight="false" outlineLevel="0" collapsed="false">
      <c r="A9924" s="7" t="s">
        <v>26</v>
      </c>
      <c r="B9924" s="7" t="s">
        <v>681</v>
      </c>
      <c r="C9924" s="7" t="s">
        <v>1499</v>
      </c>
      <c r="D9924" s="7" t="n">
        <v>2</v>
      </c>
      <c r="E9924" s="7" t="n">
        <v>240</v>
      </c>
      <c r="F9924" s="7" t="n">
        <v>0</v>
      </c>
      <c r="G9924" s="7" t="n">
        <v>0</v>
      </c>
    </row>
    <row r="9925" customFormat="false" ht="15" hidden="false" customHeight="false" outlineLevel="0" collapsed="false">
      <c r="A9925" s="7" t="s">
        <v>26</v>
      </c>
      <c r="B9925" s="7" t="s">
        <v>683</v>
      </c>
      <c r="C9925" s="7" t="s">
        <v>1499</v>
      </c>
      <c r="D9925" s="7" t="n">
        <v>2</v>
      </c>
      <c r="E9925" s="7" t="n">
        <v>240</v>
      </c>
      <c r="F9925" s="7" t="n">
        <v>0</v>
      </c>
      <c r="G9925" s="7" t="n">
        <v>0</v>
      </c>
    </row>
    <row r="9926" customFormat="false" ht="15" hidden="false" customHeight="false" outlineLevel="0" collapsed="false">
      <c r="A9926" s="7" t="s">
        <v>26</v>
      </c>
      <c r="B9926" s="7" t="s">
        <v>664</v>
      </c>
      <c r="C9926" s="7" t="s">
        <v>1499</v>
      </c>
      <c r="D9926" s="7" t="n">
        <v>2</v>
      </c>
      <c r="E9926" s="7" t="n">
        <v>240</v>
      </c>
      <c r="F9926" s="7" t="n">
        <v>0</v>
      </c>
      <c r="G9926" s="7" t="n">
        <v>0</v>
      </c>
    </row>
    <row r="9927" customFormat="false" ht="15" hidden="false" customHeight="false" outlineLevel="0" collapsed="false">
      <c r="A9927" s="7" t="s">
        <v>26</v>
      </c>
      <c r="B9927" s="7" t="s">
        <v>702</v>
      </c>
      <c r="C9927" s="7" t="s">
        <v>1499</v>
      </c>
      <c r="D9927" s="7" t="n">
        <v>2</v>
      </c>
      <c r="E9927" s="7" t="n">
        <v>0.02</v>
      </c>
      <c r="F9927" s="7" t="n">
        <v>0</v>
      </c>
      <c r="G9927" s="7" t="n">
        <v>0</v>
      </c>
    </row>
    <row r="9928" customFormat="false" ht="15" hidden="false" customHeight="false" outlineLevel="0" collapsed="false">
      <c r="A9928" s="7" t="s">
        <v>26</v>
      </c>
      <c r="B9928" s="7" t="s">
        <v>646</v>
      </c>
      <c r="C9928" s="7" t="s">
        <v>1500</v>
      </c>
      <c r="D9928" s="7" t="n">
        <v>0</v>
      </c>
      <c r="E9928" s="7" t="n">
        <v>0</v>
      </c>
      <c r="F9928" s="7" t="n">
        <v>1</v>
      </c>
      <c r="G9928" s="7" t="n">
        <v>350.36</v>
      </c>
    </row>
    <row r="9929" customFormat="false" ht="15" hidden="false" customHeight="false" outlineLevel="0" collapsed="false">
      <c r="A9929" s="7" t="s">
        <v>26</v>
      </c>
      <c r="B9929" s="7" t="s">
        <v>648</v>
      </c>
      <c r="C9929" s="7" t="s">
        <v>1500</v>
      </c>
      <c r="D9929" s="7" t="n">
        <v>0</v>
      </c>
      <c r="E9929" s="7" t="n">
        <v>0</v>
      </c>
      <c r="F9929" s="7" t="n">
        <v>1</v>
      </c>
      <c r="G9929" s="7" t="n">
        <v>350.35</v>
      </c>
    </row>
    <row r="9930" customFormat="false" ht="15" hidden="false" customHeight="false" outlineLevel="0" collapsed="false">
      <c r="A9930" s="7" t="s">
        <v>26</v>
      </c>
      <c r="B9930" s="7" t="s">
        <v>671</v>
      </c>
      <c r="C9930" s="7" t="s">
        <v>1500</v>
      </c>
      <c r="D9930" s="7" t="n">
        <v>0</v>
      </c>
      <c r="E9930" s="7" t="n">
        <v>0</v>
      </c>
      <c r="F9930" s="7" t="n">
        <v>1</v>
      </c>
      <c r="G9930" s="7" t="n">
        <v>350.35</v>
      </c>
    </row>
    <row r="9931" customFormat="false" ht="15" hidden="false" customHeight="false" outlineLevel="0" collapsed="false">
      <c r="A9931" s="7" t="s">
        <v>26</v>
      </c>
      <c r="B9931" s="7" t="s">
        <v>935</v>
      </c>
      <c r="C9931" s="7" t="s">
        <v>1576</v>
      </c>
      <c r="D9931" s="7" t="n">
        <v>0</v>
      </c>
      <c r="E9931" s="7" t="n">
        <v>0</v>
      </c>
      <c r="F9931" s="7" t="n">
        <v>2</v>
      </c>
      <c r="G9931" s="7" t="n">
        <v>284.28</v>
      </c>
    </row>
    <row r="9932" customFormat="false" ht="15" hidden="false" customHeight="false" outlineLevel="0" collapsed="false">
      <c r="A9932" s="7" t="s">
        <v>26</v>
      </c>
      <c r="B9932" s="7" t="s">
        <v>925</v>
      </c>
      <c r="C9932" s="7" t="s">
        <v>1576</v>
      </c>
      <c r="D9932" s="7" t="n">
        <v>0</v>
      </c>
      <c r="E9932" s="7" t="n">
        <v>0</v>
      </c>
      <c r="F9932" s="7" t="n">
        <v>2</v>
      </c>
      <c r="G9932" s="7" t="n">
        <v>284.28</v>
      </c>
    </row>
    <row r="9933" customFormat="false" ht="15" hidden="false" customHeight="false" outlineLevel="0" collapsed="false">
      <c r="A9933" s="7" t="s">
        <v>26</v>
      </c>
      <c r="B9933" s="7" t="s">
        <v>85</v>
      </c>
      <c r="C9933" s="7" t="s">
        <v>1479</v>
      </c>
      <c r="D9933" s="7" t="n">
        <v>1</v>
      </c>
      <c r="E9933" s="7" t="n">
        <v>40.58</v>
      </c>
      <c r="F9933" s="7" t="n">
        <v>2</v>
      </c>
      <c r="G9933" s="7" t="n">
        <v>81.16</v>
      </c>
    </row>
    <row r="9934" customFormat="false" ht="15" hidden="false" customHeight="false" outlineLevel="0" collapsed="false">
      <c r="A9934" s="7" t="s">
        <v>26</v>
      </c>
      <c r="B9934" s="7" t="s">
        <v>215</v>
      </c>
      <c r="C9934" s="7" t="s">
        <v>1480</v>
      </c>
      <c r="D9934" s="7" t="n">
        <v>3</v>
      </c>
      <c r="E9934" s="7" t="n">
        <v>121.74</v>
      </c>
      <c r="F9934" s="7" t="n">
        <v>1</v>
      </c>
      <c r="G9934" s="7" t="n">
        <v>40.58</v>
      </c>
    </row>
    <row r="9935" customFormat="false" ht="15" hidden="false" customHeight="false" outlineLevel="0" collapsed="false">
      <c r="A9935" s="7" t="s">
        <v>26</v>
      </c>
      <c r="B9935" s="7" t="s">
        <v>84</v>
      </c>
      <c r="C9935" s="7" t="s">
        <v>1479</v>
      </c>
      <c r="D9935" s="7" t="n">
        <v>1</v>
      </c>
      <c r="E9935" s="7" t="n">
        <v>40.58</v>
      </c>
      <c r="F9935" s="7" t="n">
        <v>3</v>
      </c>
      <c r="G9935" s="7" t="n">
        <v>121.74</v>
      </c>
    </row>
    <row r="9936" customFormat="false" ht="15" hidden="false" customHeight="false" outlineLevel="0" collapsed="false">
      <c r="A9936" s="7" t="s">
        <v>26</v>
      </c>
      <c r="B9936" s="7" t="s">
        <v>823</v>
      </c>
      <c r="C9936" s="7" t="s">
        <v>1517</v>
      </c>
      <c r="D9936" s="7" t="n">
        <v>0</v>
      </c>
      <c r="E9936" s="7" t="n">
        <v>0</v>
      </c>
      <c r="F9936" s="7" t="n">
        <v>1</v>
      </c>
      <c r="G9936" s="7" t="n">
        <v>69.34</v>
      </c>
    </row>
    <row r="9937" customFormat="false" ht="15" hidden="false" customHeight="false" outlineLevel="0" collapsed="false">
      <c r="A9937" s="7" t="s">
        <v>26</v>
      </c>
      <c r="B9937" s="7" t="s">
        <v>953</v>
      </c>
      <c r="C9937" s="7" t="s">
        <v>1578</v>
      </c>
      <c r="D9937" s="7" t="n">
        <v>0</v>
      </c>
      <c r="E9937" s="7" t="n">
        <v>0</v>
      </c>
      <c r="F9937" s="7" t="n">
        <v>1</v>
      </c>
      <c r="G9937" s="7" t="n">
        <v>81.2</v>
      </c>
    </row>
    <row r="9938" customFormat="false" ht="15" hidden="false" customHeight="false" outlineLevel="0" collapsed="false">
      <c r="A9938" s="7" t="s">
        <v>26</v>
      </c>
      <c r="B9938" s="7" t="s">
        <v>918</v>
      </c>
      <c r="C9938" s="7" t="s">
        <v>1578</v>
      </c>
      <c r="D9938" s="7" t="n">
        <v>0</v>
      </c>
      <c r="E9938" s="7" t="n">
        <v>0</v>
      </c>
      <c r="F9938" s="7" t="n">
        <v>1</v>
      </c>
      <c r="G9938" s="7" t="n">
        <v>81.2</v>
      </c>
    </row>
    <row r="9939" customFormat="false" ht="15" hidden="false" customHeight="false" outlineLevel="0" collapsed="false">
      <c r="A9939" s="7" t="s">
        <v>26</v>
      </c>
      <c r="B9939" s="7" t="s">
        <v>951</v>
      </c>
      <c r="C9939" s="7" t="s">
        <v>1578</v>
      </c>
      <c r="D9939" s="7" t="n">
        <v>0</v>
      </c>
      <c r="E9939" s="7" t="n">
        <v>0</v>
      </c>
      <c r="F9939" s="7" t="n">
        <v>1</v>
      </c>
      <c r="G9939" s="7" t="n">
        <v>81.21</v>
      </c>
    </row>
    <row r="9940" customFormat="false" ht="15" hidden="false" customHeight="false" outlineLevel="0" collapsed="false">
      <c r="A9940" s="7" t="s">
        <v>26</v>
      </c>
      <c r="B9940" s="7" t="s">
        <v>952</v>
      </c>
      <c r="C9940" s="7" t="s">
        <v>1578</v>
      </c>
      <c r="D9940" s="7" t="n">
        <v>0</v>
      </c>
      <c r="E9940" s="7" t="n">
        <v>0</v>
      </c>
      <c r="F9940" s="7" t="n">
        <v>1</v>
      </c>
      <c r="G9940" s="7" t="n">
        <v>81.2</v>
      </c>
    </row>
    <row r="9941" customFormat="false" ht="15" hidden="false" customHeight="false" outlineLevel="0" collapsed="false">
      <c r="A9941" s="7" t="s">
        <v>26</v>
      </c>
      <c r="B9941" s="7" t="s">
        <v>954</v>
      </c>
      <c r="C9941" s="7" t="s">
        <v>1578</v>
      </c>
      <c r="D9941" s="7" t="n">
        <v>0</v>
      </c>
      <c r="E9941" s="7" t="n">
        <v>0</v>
      </c>
      <c r="F9941" s="7" t="n">
        <v>1</v>
      </c>
      <c r="G9941" s="7" t="n">
        <v>81.2</v>
      </c>
    </row>
    <row r="9942" customFormat="false" ht="15" hidden="false" customHeight="false" outlineLevel="0" collapsed="false">
      <c r="A9942" s="7" t="s">
        <v>26</v>
      </c>
      <c r="B9942" s="7" t="s">
        <v>194</v>
      </c>
      <c r="C9942" s="7" t="s">
        <v>1269</v>
      </c>
      <c r="D9942" s="7" t="n">
        <v>1</v>
      </c>
      <c r="E9942" s="7" t="n">
        <v>74.99</v>
      </c>
      <c r="F9942" s="7" t="n">
        <v>0</v>
      </c>
      <c r="G9942" s="7" t="n">
        <v>0</v>
      </c>
    </row>
    <row r="9943" customFormat="false" ht="15" hidden="false" customHeight="false" outlineLevel="0" collapsed="false">
      <c r="A9943" s="7" t="s">
        <v>26</v>
      </c>
      <c r="B9943" s="7" t="s">
        <v>207</v>
      </c>
      <c r="C9943" s="7" t="s">
        <v>1269</v>
      </c>
      <c r="D9943" s="7" t="n">
        <v>1</v>
      </c>
      <c r="E9943" s="7" t="n">
        <v>75</v>
      </c>
      <c r="F9943" s="7" t="n">
        <v>0</v>
      </c>
      <c r="G9943" s="7" t="n">
        <v>0</v>
      </c>
    </row>
    <row r="9944" customFormat="false" ht="15" hidden="false" customHeight="false" outlineLevel="0" collapsed="false">
      <c r="A9944" s="7" t="s">
        <v>26</v>
      </c>
      <c r="B9944" s="7" t="s">
        <v>83</v>
      </c>
      <c r="C9944" s="7" t="s">
        <v>1303</v>
      </c>
      <c r="D9944" s="7" t="n">
        <v>2</v>
      </c>
      <c r="E9944" s="7" t="n">
        <v>120.01</v>
      </c>
      <c r="F9944" s="7" t="n">
        <v>0</v>
      </c>
      <c r="G9944" s="7" t="n">
        <v>0</v>
      </c>
    </row>
    <row r="9945" customFormat="false" ht="15" hidden="false" customHeight="false" outlineLevel="0" collapsed="false">
      <c r="A9945" s="7" t="s">
        <v>26</v>
      </c>
      <c r="B9945" s="7" t="s">
        <v>580</v>
      </c>
      <c r="C9945" s="7" t="s">
        <v>1304</v>
      </c>
      <c r="D9945" s="7" t="n">
        <v>2</v>
      </c>
      <c r="E9945" s="7" t="n">
        <v>130</v>
      </c>
      <c r="F9945" s="7" t="n">
        <v>0</v>
      </c>
      <c r="G9945" s="7" t="n">
        <v>0</v>
      </c>
    </row>
    <row r="9946" customFormat="false" ht="15" hidden="false" customHeight="false" outlineLevel="0" collapsed="false">
      <c r="A9946" s="7" t="s">
        <v>26</v>
      </c>
      <c r="B9946" s="7" t="s">
        <v>577</v>
      </c>
      <c r="C9946" s="7" t="s">
        <v>1305</v>
      </c>
      <c r="D9946" s="7" t="n">
        <v>2</v>
      </c>
      <c r="E9946" s="7" t="n">
        <v>130</v>
      </c>
      <c r="F9946" s="7" t="n">
        <v>0</v>
      </c>
      <c r="G9946" s="7" t="n">
        <v>0</v>
      </c>
    </row>
    <row r="9947" customFormat="false" ht="15" hidden="false" customHeight="false" outlineLevel="0" collapsed="false">
      <c r="A9947" s="7" t="s">
        <v>26</v>
      </c>
      <c r="B9947" s="7" t="s">
        <v>677</v>
      </c>
      <c r="C9947" s="7" t="s">
        <v>1522</v>
      </c>
      <c r="D9947" s="7" t="n">
        <v>1</v>
      </c>
      <c r="E9947" s="7" t="n">
        <v>130</v>
      </c>
      <c r="F9947" s="7" t="n">
        <v>0</v>
      </c>
      <c r="G9947" s="7" t="n">
        <v>0</v>
      </c>
    </row>
    <row r="9948" customFormat="false" ht="15" hidden="false" customHeight="false" outlineLevel="0" collapsed="false">
      <c r="A9948" s="7" t="s">
        <v>26</v>
      </c>
      <c r="B9948" s="7" t="s">
        <v>662</v>
      </c>
      <c r="C9948" s="7" t="s">
        <v>1522</v>
      </c>
      <c r="D9948" s="7" t="n">
        <v>1</v>
      </c>
      <c r="E9948" s="7" t="n">
        <v>130</v>
      </c>
      <c r="F9948" s="7" t="n">
        <v>0</v>
      </c>
      <c r="G9948" s="7" t="n">
        <v>0</v>
      </c>
    </row>
    <row r="9949" customFormat="false" ht="15" hidden="false" customHeight="false" outlineLevel="0" collapsed="false">
      <c r="A9949" s="7" t="s">
        <v>26</v>
      </c>
      <c r="B9949" s="7" t="s">
        <v>795</v>
      </c>
      <c r="C9949" s="7" t="s">
        <v>1522</v>
      </c>
      <c r="D9949" s="7" t="n">
        <v>1</v>
      </c>
      <c r="E9949" s="7" t="n">
        <v>130</v>
      </c>
      <c r="F9949" s="7" t="n">
        <v>0</v>
      </c>
      <c r="G9949" s="7" t="n">
        <v>0</v>
      </c>
    </row>
    <row r="9950" customFormat="false" ht="15" hidden="false" customHeight="false" outlineLevel="0" collapsed="false">
      <c r="A9950" s="7" t="s">
        <v>26</v>
      </c>
      <c r="B9950" s="7" t="s">
        <v>562</v>
      </c>
      <c r="C9950" s="7" t="s">
        <v>1401</v>
      </c>
      <c r="D9950" s="7" t="n">
        <v>10</v>
      </c>
      <c r="E9950" s="7" t="n">
        <v>0.08</v>
      </c>
      <c r="F9950" s="7" t="n">
        <v>0</v>
      </c>
      <c r="G9950" s="7" t="n">
        <v>0</v>
      </c>
    </row>
    <row r="9951" customFormat="false" ht="15" hidden="false" customHeight="false" outlineLevel="0" collapsed="false">
      <c r="A9951" s="7" t="s">
        <v>26</v>
      </c>
      <c r="B9951" s="7" t="s">
        <v>562</v>
      </c>
      <c r="C9951" s="7" t="s">
        <v>1401</v>
      </c>
      <c r="D9951" s="7" t="n">
        <v>14</v>
      </c>
      <c r="E9951" s="7" t="n">
        <v>3109.88</v>
      </c>
      <c r="F9951" s="7" t="n">
        <v>0</v>
      </c>
      <c r="G9951" s="7" t="n">
        <v>0</v>
      </c>
    </row>
    <row r="9952" customFormat="false" ht="15" hidden="false" customHeight="false" outlineLevel="0" collapsed="false">
      <c r="A9952" s="7" t="s">
        <v>26</v>
      </c>
      <c r="B9952" s="7" t="s">
        <v>86</v>
      </c>
      <c r="C9952" s="7" t="s">
        <v>1271</v>
      </c>
      <c r="D9952" s="7" t="n">
        <v>2</v>
      </c>
      <c r="E9952" s="7" t="n">
        <v>234.27</v>
      </c>
      <c r="F9952" s="7" t="n">
        <v>0</v>
      </c>
      <c r="G9952" s="7" t="n">
        <v>0</v>
      </c>
    </row>
    <row r="9953" customFormat="false" ht="15" hidden="false" customHeight="false" outlineLevel="0" collapsed="false">
      <c r="A9953" s="7" t="s">
        <v>26</v>
      </c>
      <c r="B9953" s="7" t="s">
        <v>98</v>
      </c>
      <c r="C9953" s="7" t="s">
        <v>1271</v>
      </c>
      <c r="D9953" s="7" t="n">
        <v>1</v>
      </c>
      <c r="E9953" s="7" t="n">
        <v>117.13</v>
      </c>
      <c r="F9953" s="7" t="n">
        <v>0</v>
      </c>
      <c r="G9953" s="7" t="n">
        <v>0</v>
      </c>
    </row>
    <row r="9954" customFormat="false" ht="15" hidden="false" customHeight="false" outlineLevel="0" collapsed="false">
      <c r="A9954" s="7" t="s">
        <v>26</v>
      </c>
      <c r="B9954" s="7" t="s">
        <v>88</v>
      </c>
      <c r="C9954" s="7" t="s">
        <v>1271</v>
      </c>
      <c r="D9954" s="7" t="n">
        <v>1</v>
      </c>
      <c r="E9954" s="7" t="n">
        <v>75.01</v>
      </c>
      <c r="F9954" s="7" t="n">
        <v>0</v>
      </c>
      <c r="G9954" s="7" t="n">
        <v>0</v>
      </c>
    </row>
    <row r="9955" customFormat="false" ht="15" hidden="false" customHeight="false" outlineLevel="0" collapsed="false">
      <c r="A9955" s="7" t="s">
        <v>26</v>
      </c>
      <c r="B9955" s="7" t="s">
        <v>88</v>
      </c>
      <c r="C9955" s="7" t="s">
        <v>1271</v>
      </c>
      <c r="D9955" s="7" t="n">
        <v>2</v>
      </c>
      <c r="E9955" s="7" t="n">
        <v>234.27</v>
      </c>
      <c r="F9955" s="7" t="n">
        <v>0</v>
      </c>
      <c r="G9955" s="7" t="n">
        <v>0</v>
      </c>
    </row>
    <row r="9956" customFormat="false" ht="15" hidden="false" customHeight="false" outlineLevel="0" collapsed="false">
      <c r="A9956" s="7" t="s">
        <v>26</v>
      </c>
      <c r="B9956" s="7" t="s">
        <v>659</v>
      </c>
      <c r="C9956" s="7" t="s">
        <v>1279</v>
      </c>
      <c r="D9956" s="7" t="n">
        <v>1</v>
      </c>
      <c r="E9956" s="7" t="n">
        <v>105</v>
      </c>
      <c r="F9956" s="7" t="n">
        <v>0</v>
      </c>
      <c r="G9956" s="7" t="n">
        <v>0</v>
      </c>
    </row>
    <row r="9957" customFormat="false" ht="15" hidden="false" customHeight="false" outlineLevel="0" collapsed="false">
      <c r="A9957" s="7" t="s">
        <v>26</v>
      </c>
      <c r="B9957" s="7" t="s">
        <v>661</v>
      </c>
      <c r="C9957" s="7" t="s">
        <v>1279</v>
      </c>
      <c r="D9957" s="7" t="n">
        <v>1</v>
      </c>
      <c r="E9957" s="7" t="n">
        <v>105</v>
      </c>
      <c r="F9957" s="7" t="n">
        <v>0</v>
      </c>
      <c r="G9957" s="7" t="n">
        <v>0</v>
      </c>
    </row>
    <row r="9958" customFormat="false" ht="15" hidden="false" customHeight="false" outlineLevel="0" collapsed="false">
      <c r="A9958" s="7" t="s">
        <v>26</v>
      </c>
      <c r="B9958" s="7" t="s">
        <v>278</v>
      </c>
      <c r="C9958" s="7" t="s">
        <v>1372</v>
      </c>
      <c r="D9958" s="7" t="n">
        <v>1</v>
      </c>
      <c r="E9958" s="7" t="n">
        <v>60</v>
      </c>
      <c r="F9958" s="7" t="n">
        <v>0</v>
      </c>
      <c r="G9958" s="7" t="n">
        <v>0</v>
      </c>
    </row>
    <row r="9959" customFormat="false" ht="15" hidden="false" customHeight="false" outlineLevel="0" collapsed="false">
      <c r="A9959" s="7" t="s">
        <v>26</v>
      </c>
      <c r="B9959" s="7" t="s">
        <v>768</v>
      </c>
      <c r="C9959" s="7" t="s">
        <v>1385</v>
      </c>
      <c r="D9959" s="7" t="n">
        <v>1</v>
      </c>
      <c r="E9959" s="7" t="n">
        <v>85</v>
      </c>
      <c r="F9959" s="7" t="n">
        <v>0</v>
      </c>
      <c r="G9959" s="7" t="n">
        <v>0</v>
      </c>
    </row>
    <row r="9960" customFormat="false" ht="15" hidden="false" customHeight="false" outlineLevel="0" collapsed="false">
      <c r="A9960" s="7" t="s">
        <v>26</v>
      </c>
      <c r="B9960" s="7" t="s">
        <v>562</v>
      </c>
      <c r="C9960" s="7" t="s">
        <v>1401</v>
      </c>
      <c r="D9960" s="7" t="n">
        <v>10</v>
      </c>
      <c r="E9960" s="7" t="n">
        <v>0.08</v>
      </c>
      <c r="F9960" s="7" t="n">
        <v>0</v>
      </c>
      <c r="G9960" s="7" t="n">
        <v>0</v>
      </c>
    </row>
    <row r="9961" customFormat="false" ht="15" hidden="false" customHeight="false" outlineLevel="0" collapsed="false">
      <c r="A9961" s="7" t="s">
        <v>26</v>
      </c>
      <c r="B9961" s="7" t="s">
        <v>562</v>
      </c>
      <c r="C9961" s="7" t="s">
        <v>1401</v>
      </c>
      <c r="D9961" s="7" t="n">
        <v>14</v>
      </c>
      <c r="E9961" s="7" t="n">
        <v>3109.89</v>
      </c>
      <c r="F9961" s="7" t="n">
        <v>0</v>
      </c>
      <c r="G9961" s="7" t="n">
        <v>0</v>
      </c>
    </row>
    <row r="9962" customFormat="false" ht="15" hidden="false" customHeight="false" outlineLevel="0" collapsed="false">
      <c r="A9962" s="7" t="s">
        <v>26</v>
      </c>
      <c r="B9962" s="7" t="s">
        <v>293</v>
      </c>
      <c r="C9962" s="7" t="s">
        <v>1403</v>
      </c>
      <c r="D9962" s="7" t="n">
        <v>1</v>
      </c>
      <c r="E9962" s="7" t="n">
        <v>160</v>
      </c>
      <c r="F9962" s="7" t="n">
        <v>0</v>
      </c>
      <c r="G9962" s="7" t="n">
        <v>0</v>
      </c>
    </row>
    <row r="9963" customFormat="false" ht="15" hidden="false" customHeight="false" outlineLevel="0" collapsed="false">
      <c r="A9963" s="7" t="s">
        <v>26</v>
      </c>
      <c r="B9963" s="7" t="s">
        <v>293</v>
      </c>
      <c r="C9963" s="7" t="s">
        <v>1403</v>
      </c>
      <c r="D9963" s="7" t="n">
        <v>1</v>
      </c>
      <c r="E9963" s="7" t="n">
        <v>136</v>
      </c>
      <c r="F9963" s="7" t="n">
        <v>0</v>
      </c>
      <c r="G9963" s="7" t="n">
        <v>0</v>
      </c>
    </row>
    <row r="9964" customFormat="false" ht="15" hidden="false" customHeight="false" outlineLevel="0" collapsed="false">
      <c r="A9964" s="7" t="s">
        <v>26</v>
      </c>
      <c r="B9964" s="7" t="s">
        <v>185</v>
      </c>
      <c r="C9964" s="7" t="s">
        <v>1442</v>
      </c>
      <c r="D9964" s="7" t="n">
        <v>1</v>
      </c>
      <c r="E9964" s="7" t="n">
        <v>74.95</v>
      </c>
      <c r="F9964" s="7" t="n">
        <v>0</v>
      </c>
      <c r="G9964" s="7" t="n">
        <v>0</v>
      </c>
    </row>
    <row r="9965" customFormat="false" ht="15" hidden="false" customHeight="false" outlineLevel="0" collapsed="false">
      <c r="A9965" s="7" t="s">
        <v>26</v>
      </c>
      <c r="B9965" s="7" t="s">
        <v>185</v>
      </c>
      <c r="C9965" s="7" t="s">
        <v>1442</v>
      </c>
      <c r="D9965" s="7" t="n">
        <v>1</v>
      </c>
      <c r="E9965" s="7" t="n">
        <v>70.86</v>
      </c>
      <c r="F9965" s="7" t="n">
        <v>0</v>
      </c>
      <c r="G9965" s="7" t="n">
        <v>0</v>
      </c>
    </row>
    <row r="9966" customFormat="false" ht="15" hidden="false" customHeight="false" outlineLevel="0" collapsed="false">
      <c r="A9966" s="7" t="s">
        <v>26</v>
      </c>
      <c r="B9966" s="7" t="s">
        <v>103</v>
      </c>
      <c r="C9966" s="7" t="s">
        <v>1443</v>
      </c>
      <c r="D9966" s="7" t="n">
        <v>2</v>
      </c>
      <c r="E9966" s="7" t="n">
        <v>145.21</v>
      </c>
      <c r="F9966" s="7" t="n">
        <v>0</v>
      </c>
      <c r="G9966" s="7" t="n">
        <v>0</v>
      </c>
    </row>
    <row r="9967" customFormat="false" ht="15" hidden="false" customHeight="false" outlineLevel="0" collapsed="false">
      <c r="A9967" s="7" t="s">
        <v>26</v>
      </c>
      <c r="B9967" s="7" t="s">
        <v>103</v>
      </c>
      <c r="C9967" s="7" t="s">
        <v>1443</v>
      </c>
      <c r="D9967" s="7" t="n">
        <v>3</v>
      </c>
      <c r="E9967" s="7" t="n">
        <v>212.62</v>
      </c>
      <c r="F9967" s="7" t="n">
        <v>0</v>
      </c>
      <c r="G9967" s="7" t="n">
        <v>0</v>
      </c>
    </row>
    <row r="9968" customFormat="false" ht="15" hidden="false" customHeight="false" outlineLevel="0" collapsed="false">
      <c r="A9968" s="7" t="s">
        <v>26</v>
      </c>
      <c r="B9968" s="7" t="s">
        <v>217</v>
      </c>
      <c r="C9968" s="7" t="s">
        <v>1446</v>
      </c>
      <c r="D9968" s="7" t="n">
        <v>10</v>
      </c>
      <c r="E9968" s="7" t="n">
        <v>127.2</v>
      </c>
      <c r="F9968" s="7" t="n">
        <v>0</v>
      </c>
      <c r="G9968" s="7" t="n">
        <v>0</v>
      </c>
    </row>
    <row r="9969" customFormat="false" ht="15" hidden="false" customHeight="false" outlineLevel="0" collapsed="false">
      <c r="A9969" s="7" t="s">
        <v>26</v>
      </c>
      <c r="B9969" s="7" t="s">
        <v>105</v>
      </c>
      <c r="C9969" s="7" t="s">
        <v>1453</v>
      </c>
      <c r="D9969" s="7" t="n">
        <v>2</v>
      </c>
      <c r="E9969" s="7" t="n">
        <v>72.7</v>
      </c>
      <c r="F9969" s="7" t="n">
        <v>0</v>
      </c>
      <c r="G9969" s="7" t="n">
        <v>0</v>
      </c>
    </row>
    <row r="9970" customFormat="false" ht="15" hidden="false" customHeight="false" outlineLevel="0" collapsed="false">
      <c r="A9970" s="7" t="s">
        <v>26</v>
      </c>
      <c r="B9970" s="7" t="s">
        <v>359</v>
      </c>
      <c r="C9970" s="7" t="s">
        <v>1471</v>
      </c>
      <c r="D9970" s="7" t="n">
        <v>1</v>
      </c>
      <c r="E9970" s="7" t="n">
        <v>145.26</v>
      </c>
      <c r="F9970" s="7" t="n">
        <v>0</v>
      </c>
      <c r="G9970" s="7" t="n">
        <v>0</v>
      </c>
    </row>
    <row r="9971" customFormat="false" ht="15" hidden="false" customHeight="false" outlineLevel="0" collapsed="false">
      <c r="A9971" s="7" t="s">
        <v>26</v>
      </c>
      <c r="B9971" s="7" t="s">
        <v>427</v>
      </c>
      <c r="C9971" s="7" t="s">
        <v>1473</v>
      </c>
      <c r="D9971" s="7" t="n">
        <v>1</v>
      </c>
      <c r="E9971" s="7" t="n">
        <v>77.29</v>
      </c>
      <c r="F9971" s="7" t="n">
        <v>0</v>
      </c>
      <c r="G9971" s="7" t="n">
        <v>0</v>
      </c>
    </row>
    <row r="9972" customFormat="false" ht="15" hidden="false" customHeight="false" outlineLevel="0" collapsed="false">
      <c r="A9972" s="7" t="s">
        <v>26</v>
      </c>
      <c r="B9972" s="7" t="s">
        <v>222</v>
      </c>
      <c r="C9972" s="7" t="s">
        <v>1331</v>
      </c>
      <c r="D9972" s="7" t="n">
        <v>2</v>
      </c>
      <c r="E9972" s="7" t="n">
        <v>140.52</v>
      </c>
      <c r="F9972" s="7" t="n">
        <v>4</v>
      </c>
      <c r="G9972" s="7" t="n">
        <v>281.04</v>
      </c>
    </row>
    <row r="9973" customFormat="false" ht="15" hidden="false" customHeight="false" outlineLevel="0" collapsed="false">
      <c r="A9973" s="7" t="s">
        <v>26</v>
      </c>
      <c r="B9973" s="7" t="s">
        <v>222</v>
      </c>
      <c r="C9973" s="7" t="s">
        <v>1331</v>
      </c>
      <c r="D9973" s="7" t="n">
        <v>3</v>
      </c>
      <c r="E9973" s="7" t="n">
        <v>184.23</v>
      </c>
      <c r="F9973" s="7" t="n">
        <v>0</v>
      </c>
      <c r="G9973" s="7" t="n">
        <v>0</v>
      </c>
    </row>
    <row r="9974" customFormat="false" ht="15" hidden="false" customHeight="false" outlineLevel="0" collapsed="false">
      <c r="A9974" s="7" t="s">
        <v>26</v>
      </c>
      <c r="B9974" s="7" t="s">
        <v>225</v>
      </c>
      <c r="C9974" s="7" t="s">
        <v>1331</v>
      </c>
      <c r="D9974" s="7" t="n">
        <v>2</v>
      </c>
      <c r="E9974" s="7" t="n">
        <v>122.82</v>
      </c>
      <c r="F9974" s="7" t="n">
        <v>0</v>
      </c>
      <c r="G9974" s="7" t="n">
        <v>0</v>
      </c>
    </row>
    <row r="9975" customFormat="false" ht="15" hidden="false" customHeight="false" outlineLevel="0" collapsed="false">
      <c r="A9975" s="7" t="s">
        <v>26</v>
      </c>
      <c r="B9975" s="7" t="s">
        <v>225</v>
      </c>
      <c r="C9975" s="7" t="s">
        <v>1331</v>
      </c>
      <c r="D9975" s="7" t="n">
        <v>0</v>
      </c>
      <c r="E9975" s="7" t="n">
        <v>0</v>
      </c>
      <c r="F9975" s="7" t="n">
        <v>2</v>
      </c>
      <c r="G9975" s="7" t="n">
        <v>140.52</v>
      </c>
    </row>
    <row r="9976" customFormat="false" ht="15" hidden="false" customHeight="false" outlineLevel="0" collapsed="false">
      <c r="A9976" s="7" t="s">
        <v>26</v>
      </c>
      <c r="B9976" s="7" t="s">
        <v>248</v>
      </c>
      <c r="C9976" s="7" t="s">
        <v>1331</v>
      </c>
      <c r="D9976" s="7" t="n">
        <v>1</v>
      </c>
      <c r="E9976" s="7" t="n">
        <v>70.26</v>
      </c>
      <c r="F9976" s="7" t="n">
        <v>4</v>
      </c>
      <c r="G9976" s="7" t="n">
        <v>281.04</v>
      </c>
    </row>
    <row r="9977" customFormat="false" ht="15" hidden="false" customHeight="false" outlineLevel="0" collapsed="false">
      <c r="A9977" s="7" t="s">
        <v>26</v>
      </c>
      <c r="B9977" s="7" t="s">
        <v>248</v>
      </c>
      <c r="C9977" s="7" t="s">
        <v>1331</v>
      </c>
      <c r="D9977" s="7" t="n">
        <v>3</v>
      </c>
      <c r="E9977" s="7" t="n">
        <v>184.23</v>
      </c>
      <c r="F9977" s="7" t="n">
        <v>0</v>
      </c>
      <c r="G9977" s="7" t="n">
        <v>0</v>
      </c>
    </row>
    <row r="9978" customFormat="false" ht="15" hidden="false" customHeight="false" outlineLevel="0" collapsed="false">
      <c r="A9978" s="7" t="s">
        <v>26</v>
      </c>
      <c r="B9978" s="7" t="s">
        <v>108</v>
      </c>
      <c r="C9978" s="7" t="s">
        <v>1336</v>
      </c>
      <c r="D9978" s="7" t="n">
        <v>3</v>
      </c>
      <c r="E9978" s="7" t="n">
        <v>89.21</v>
      </c>
      <c r="F9978" s="7" t="n">
        <v>0</v>
      </c>
      <c r="G9978" s="7" t="n">
        <v>0</v>
      </c>
    </row>
    <row r="9979" customFormat="false" ht="15" hidden="false" customHeight="false" outlineLevel="0" collapsed="false">
      <c r="A9979" s="7" t="s">
        <v>26</v>
      </c>
      <c r="B9979" s="7" t="s">
        <v>100</v>
      </c>
      <c r="C9979" s="7" t="s">
        <v>1336</v>
      </c>
      <c r="D9979" s="7" t="n">
        <v>3</v>
      </c>
      <c r="E9979" s="7" t="n">
        <v>89.22</v>
      </c>
      <c r="F9979" s="7" t="n">
        <v>0</v>
      </c>
      <c r="G9979" s="7" t="n">
        <v>0</v>
      </c>
    </row>
    <row r="9980" customFormat="false" ht="15" hidden="false" customHeight="false" outlineLevel="0" collapsed="false">
      <c r="A9980" s="7" t="s">
        <v>26</v>
      </c>
      <c r="B9980" s="7" t="s">
        <v>131</v>
      </c>
      <c r="C9980" s="7" t="s">
        <v>1336</v>
      </c>
      <c r="D9980" s="7" t="n">
        <v>3</v>
      </c>
      <c r="E9980" s="7" t="n">
        <v>89.21</v>
      </c>
      <c r="F9980" s="7" t="n">
        <v>0</v>
      </c>
      <c r="G9980" s="7" t="n">
        <v>0</v>
      </c>
    </row>
    <row r="9981" customFormat="false" ht="15" hidden="false" customHeight="false" outlineLevel="0" collapsed="false">
      <c r="A9981" s="7" t="s">
        <v>26</v>
      </c>
      <c r="B9981" s="7" t="s">
        <v>626</v>
      </c>
      <c r="C9981" s="7" t="s">
        <v>1336</v>
      </c>
      <c r="D9981" s="7" t="n">
        <v>3</v>
      </c>
      <c r="E9981" s="7" t="n">
        <v>89.21</v>
      </c>
      <c r="F9981" s="7" t="n">
        <v>0</v>
      </c>
      <c r="G9981" s="7" t="n">
        <v>0</v>
      </c>
    </row>
    <row r="9982" customFormat="false" ht="15" hidden="false" customHeight="false" outlineLevel="0" collapsed="false">
      <c r="A9982" s="7" t="s">
        <v>26</v>
      </c>
      <c r="B9982" s="7" t="s">
        <v>293</v>
      </c>
      <c r="C9982" s="7" t="s">
        <v>1403</v>
      </c>
      <c r="D9982" s="7" t="n">
        <v>2</v>
      </c>
      <c r="E9982" s="7" t="n">
        <v>320</v>
      </c>
      <c r="F9982" s="7" t="n">
        <v>2</v>
      </c>
      <c r="G9982" s="7" t="n">
        <v>319.99</v>
      </c>
    </row>
    <row r="9983" customFormat="false" ht="15" hidden="false" customHeight="false" outlineLevel="0" collapsed="false">
      <c r="A9983" s="7" t="s">
        <v>26</v>
      </c>
      <c r="B9983" s="7" t="s">
        <v>318</v>
      </c>
      <c r="C9983" s="7" t="s">
        <v>1403</v>
      </c>
      <c r="D9983" s="7" t="n">
        <v>2</v>
      </c>
      <c r="E9983" s="7" t="n">
        <v>319.99</v>
      </c>
      <c r="F9983" s="7" t="n">
        <v>2</v>
      </c>
      <c r="G9983" s="7" t="n">
        <v>319.99</v>
      </c>
    </row>
    <row r="9984" customFormat="false" ht="15" hidden="false" customHeight="false" outlineLevel="0" collapsed="false">
      <c r="A9984" s="7" t="s">
        <v>26</v>
      </c>
      <c r="B9984" s="7" t="s">
        <v>122</v>
      </c>
      <c r="C9984" s="7" t="s">
        <v>1421</v>
      </c>
      <c r="D9984" s="7" t="n">
        <v>3</v>
      </c>
      <c r="E9984" s="7" t="n">
        <v>141.68</v>
      </c>
      <c r="F9984" s="7" t="n">
        <v>0</v>
      </c>
      <c r="G9984" s="7" t="n">
        <v>0</v>
      </c>
    </row>
    <row r="9985" customFormat="false" ht="15" hidden="false" customHeight="false" outlineLevel="0" collapsed="false">
      <c r="A9985" s="7" t="s">
        <v>26</v>
      </c>
      <c r="B9985" s="7" t="s">
        <v>122</v>
      </c>
      <c r="C9985" s="7" t="s">
        <v>1421</v>
      </c>
      <c r="D9985" s="7" t="n">
        <v>24</v>
      </c>
      <c r="E9985" s="7" t="n">
        <v>720</v>
      </c>
      <c r="F9985" s="7" t="n">
        <v>48</v>
      </c>
      <c r="G9985" s="7" t="n">
        <v>1440</v>
      </c>
    </row>
    <row r="9986" customFormat="false" ht="15" hidden="false" customHeight="false" outlineLevel="0" collapsed="false">
      <c r="A9986" s="7" t="s">
        <v>26</v>
      </c>
      <c r="B9986" s="7" t="s">
        <v>122</v>
      </c>
      <c r="C9986" s="7" t="s">
        <v>1421</v>
      </c>
      <c r="D9986" s="7" t="n">
        <v>24</v>
      </c>
      <c r="E9986" s="7" t="n">
        <v>720</v>
      </c>
      <c r="F9986" s="7" t="n">
        <v>0</v>
      </c>
      <c r="G9986" s="7" t="n">
        <v>0</v>
      </c>
    </row>
    <row r="9987" customFormat="false" ht="15" hidden="false" customHeight="false" outlineLevel="0" collapsed="false">
      <c r="A9987" s="7" t="s">
        <v>26</v>
      </c>
      <c r="B9987" s="7" t="s">
        <v>384</v>
      </c>
      <c r="C9987" s="7" t="s">
        <v>1423</v>
      </c>
      <c r="D9987" s="7" t="n">
        <v>3</v>
      </c>
      <c r="E9987" s="7" t="n">
        <v>141.68</v>
      </c>
      <c r="F9987" s="7" t="n">
        <v>0</v>
      </c>
      <c r="G9987" s="7" t="n">
        <v>0</v>
      </c>
    </row>
    <row r="9988" customFormat="false" ht="15" hidden="false" customHeight="false" outlineLevel="0" collapsed="false">
      <c r="A9988" s="7" t="s">
        <v>26</v>
      </c>
      <c r="B9988" s="7" t="s">
        <v>384</v>
      </c>
      <c r="C9988" s="7" t="s">
        <v>1423</v>
      </c>
      <c r="D9988" s="7" t="n">
        <v>4</v>
      </c>
      <c r="E9988" s="7" t="n">
        <v>189.18</v>
      </c>
      <c r="F9988" s="7" t="n">
        <v>0</v>
      </c>
      <c r="G9988" s="7" t="n">
        <v>0</v>
      </c>
    </row>
    <row r="9989" customFormat="false" ht="15" hidden="false" customHeight="false" outlineLevel="0" collapsed="false">
      <c r="A9989" s="7" t="s">
        <v>26</v>
      </c>
      <c r="B9989" s="7" t="s">
        <v>402</v>
      </c>
      <c r="C9989" s="7" t="s">
        <v>1433</v>
      </c>
      <c r="D9989" s="7" t="n">
        <v>0</v>
      </c>
      <c r="E9989" s="7" t="n">
        <v>0</v>
      </c>
      <c r="F9989" s="7" t="n">
        <v>1</v>
      </c>
      <c r="G9989" s="7" t="n">
        <v>30.89</v>
      </c>
    </row>
    <row r="9990" customFormat="false" ht="15" hidden="false" customHeight="false" outlineLevel="0" collapsed="false">
      <c r="A9990" s="7" t="s">
        <v>26</v>
      </c>
      <c r="B9990" s="7" t="s">
        <v>320</v>
      </c>
      <c r="C9990" s="7" t="s">
        <v>1433</v>
      </c>
      <c r="D9990" s="7" t="n">
        <v>0</v>
      </c>
      <c r="E9990" s="7" t="n">
        <v>0</v>
      </c>
      <c r="F9990" s="7" t="n">
        <v>1</v>
      </c>
      <c r="G9990" s="7" t="n">
        <v>30.89</v>
      </c>
    </row>
    <row r="9991" customFormat="false" ht="15" hidden="false" customHeight="false" outlineLevel="0" collapsed="false">
      <c r="A9991" s="7" t="s">
        <v>26</v>
      </c>
      <c r="B9991" s="7" t="s">
        <v>202</v>
      </c>
      <c r="C9991" s="7" t="s">
        <v>1434</v>
      </c>
      <c r="D9991" s="7" t="n">
        <v>0</v>
      </c>
      <c r="E9991" s="7" t="n">
        <v>0</v>
      </c>
      <c r="F9991" s="7" t="n">
        <v>1</v>
      </c>
      <c r="G9991" s="7" t="n">
        <v>30.89</v>
      </c>
    </row>
    <row r="9992" customFormat="false" ht="15" hidden="false" customHeight="false" outlineLevel="0" collapsed="false">
      <c r="A9992" s="7" t="s">
        <v>26</v>
      </c>
      <c r="B9992" s="7" t="s">
        <v>171</v>
      </c>
      <c r="C9992" s="7" t="s">
        <v>1434</v>
      </c>
      <c r="D9992" s="7" t="n">
        <v>0</v>
      </c>
      <c r="E9992" s="7" t="n">
        <v>0</v>
      </c>
      <c r="F9992" s="7" t="n">
        <v>1</v>
      </c>
      <c r="G9992" s="7" t="n">
        <v>30.9</v>
      </c>
    </row>
    <row r="9993" customFormat="false" ht="15" hidden="false" customHeight="false" outlineLevel="0" collapsed="false">
      <c r="A9993" s="7" t="s">
        <v>26</v>
      </c>
      <c r="B9993" s="7" t="s">
        <v>308</v>
      </c>
      <c r="C9993" s="7" t="s">
        <v>1441</v>
      </c>
      <c r="D9993" s="7" t="n">
        <v>1</v>
      </c>
      <c r="E9993" s="7" t="n">
        <v>103.07</v>
      </c>
      <c r="F9993" s="7" t="n">
        <v>0</v>
      </c>
      <c r="G9993" s="7" t="n">
        <v>0</v>
      </c>
    </row>
    <row r="9994" customFormat="false" ht="15" hidden="false" customHeight="false" outlineLevel="0" collapsed="false">
      <c r="A9994" s="7" t="s">
        <v>26</v>
      </c>
      <c r="B9994" s="7" t="s">
        <v>103</v>
      </c>
      <c r="C9994" s="7" t="s">
        <v>1443</v>
      </c>
      <c r="D9994" s="7" t="n">
        <v>3</v>
      </c>
      <c r="E9994" s="7" t="n">
        <v>212.63</v>
      </c>
      <c r="F9994" s="7" t="n">
        <v>0</v>
      </c>
      <c r="G9994" s="7" t="n">
        <v>0</v>
      </c>
    </row>
    <row r="9995" customFormat="false" ht="15" hidden="false" customHeight="false" outlineLevel="0" collapsed="false">
      <c r="A9995" s="7" t="s">
        <v>26</v>
      </c>
      <c r="B9995" s="7" t="s">
        <v>691</v>
      </c>
      <c r="C9995" s="7" t="s">
        <v>1498</v>
      </c>
      <c r="D9995" s="7" t="n">
        <v>2</v>
      </c>
      <c r="E9995" s="7" t="n">
        <v>60</v>
      </c>
      <c r="F9995" s="7" t="n">
        <v>1</v>
      </c>
      <c r="G9995" s="7" t="n">
        <v>30</v>
      </c>
    </row>
    <row r="9996" customFormat="false" ht="15" hidden="false" customHeight="false" outlineLevel="0" collapsed="false">
      <c r="A9996" s="7" t="s">
        <v>26</v>
      </c>
      <c r="B9996" s="7" t="s">
        <v>238</v>
      </c>
      <c r="C9996" s="7" t="s">
        <v>1290</v>
      </c>
      <c r="D9996" s="7" t="n">
        <v>0</v>
      </c>
      <c r="E9996" s="7" t="n">
        <v>0</v>
      </c>
      <c r="F9996" s="7" t="n">
        <v>2</v>
      </c>
      <c r="G9996" s="7" t="n">
        <v>71.15</v>
      </c>
    </row>
    <row r="9997" customFormat="false" ht="15" hidden="false" customHeight="false" outlineLevel="0" collapsed="false">
      <c r="A9997" s="7" t="s">
        <v>26</v>
      </c>
      <c r="B9997" s="7" t="s">
        <v>86</v>
      </c>
      <c r="C9997" s="7" t="s">
        <v>1271</v>
      </c>
      <c r="D9997" s="7" t="n">
        <v>4</v>
      </c>
      <c r="E9997" s="7" t="n">
        <v>468.54</v>
      </c>
      <c r="F9997" s="7" t="n">
        <v>1</v>
      </c>
      <c r="G9997" s="7" t="n">
        <v>117.13</v>
      </c>
    </row>
    <row r="9998" customFormat="false" ht="15" hidden="false" customHeight="false" outlineLevel="0" collapsed="false">
      <c r="A9998" s="7" t="s">
        <v>26</v>
      </c>
      <c r="B9998" s="7" t="s">
        <v>86</v>
      </c>
      <c r="C9998" s="7" t="s">
        <v>1271</v>
      </c>
      <c r="D9998" s="7" t="n">
        <v>4</v>
      </c>
      <c r="E9998" s="7" t="n">
        <v>300</v>
      </c>
      <c r="F9998" s="7" t="n">
        <v>0</v>
      </c>
      <c r="G9998" s="7" t="n">
        <v>0</v>
      </c>
    </row>
    <row r="9999" customFormat="false" ht="15" hidden="false" customHeight="false" outlineLevel="0" collapsed="false">
      <c r="A9999" s="7" t="s">
        <v>26</v>
      </c>
      <c r="B9999" s="7" t="s">
        <v>98</v>
      </c>
      <c r="C9999" s="7" t="s">
        <v>1271</v>
      </c>
      <c r="D9999" s="7" t="n">
        <v>4</v>
      </c>
      <c r="E9999" s="7" t="n">
        <v>468.54</v>
      </c>
      <c r="F9999" s="7" t="n">
        <v>2</v>
      </c>
      <c r="G9999" s="7" t="n">
        <v>234.27</v>
      </c>
    </row>
    <row r="10000" customFormat="false" ht="15" hidden="false" customHeight="false" outlineLevel="0" collapsed="false">
      <c r="A10000" s="7" t="s">
        <v>26</v>
      </c>
      <c r="B10000" s="7" t="s">
        <v>98</v>
      </c>
      <c r="C10000" s="7" t="s">
        <v>1271</v>
      </c>
      <c r="D10000" s="7" t="n">
        <v>4</v>
      </c>
      <c r="E10000" s="7" t="n">
        <v>300</v>
      </c>
      <c r="F10000" s="7" t="n">
        <v>0</v>
      </c>
      <c r="G10000" s="7" t="n">
        <v>0</v>
      </c>
    </row>
    <row r="10001" customFormat="false" ht="15" hidden="false" customHeight="false" outlineLevel="0" collapsed="false">
      <c r="A10001" s="7" t="s">
        <v>26</v>
      </c>
      <c r="B10001" s="7" t="s">
        <v>182</v>
      </c>
      <c r="C10001" s="7" t="s">
        <v>1271</v>
      </c>
      <c r="D10001" s="7" t="n">
        <v>0</v>
      </c>
      <c r="E10001" s="7" t="n">
        <v>0</v>
      </c>
      <c r="F10001" s="7" t="n">
        <v>3</v>
      </c>
      <c r="G10001" s="7" t="n">
        <v>351.4</v>
      </c>
    </row>
    <row r="10002" customFormat="false" ht="15" hidden="false" customHeight="false" outlineLevel="0" collapsed="false">
      <c r="A10002" s="7" t="s">
        <v>26</v>
      </c>
      <c r="B10002" s="7" t="s">
        <v>88</v>
      </c>
      <c r="C10002" s="7" t="s">
        <v>1271</v>
      </c>
      <c r="D10002" s="7" t="n">
        <v>4</v>
      </c>
      <c r="E10002" s="7" t="n">
        <v>300</v>
      </c>
      <c r="F10002" s="7" t="n">
        <v>0</v>
      </c>
      <c r="G10002" s="7" t="n">
        <v>0</v>
      </c>
    </row>
    <row r="10003" customFormat="false" ht="15" hidden="false" customHeight="false" outlineLevel="0" collapsed="false">
      <c r="A10003" s="7" t="s">
        <v>26</v>
      </c>
      <c r="B10003" s="7" t="s">
        <v>88</v>
      </c>
      <c r="C10003" s="7" t="s">
        <v>1271</v>
      </c>
      <c r="D10003" s="7" t="n">
        <v>2</v>
      </c>
      <c r="E10003" s="7" t="n">
        <v>234.27</v>
      </c>
      <c r="F10003" s="7" t="n">
        <v>2</v>
      </c>
      <c r="G10003" s="7" t="n">
        <v>234.27</v>
      </c>
    </row>
    <row r="10004" customFormat="false" ht="15" hidden="false" customHeight="false" outlineLevel="0" collapsed="false">
      <c r="A10004" s="7" t="s">
        <v>26</v>
      </c>
      <c r="B10004" s="7" t="s">
        <v>206</v>
      </c>
      <c r="C10004" s="7" t="s">
        <v>1271</v>
      </c>
      <c r="D10004" s="7" t="n">
        <v>4</v>
      </c>
      <c r="E10004" s="7" t="n">
        <v>300</v>
      </c>
      <c r="F10004" s="7" t="n">
        <v>0</v>
      </c>
      <c r="G10004" s="7" t="n">
        <v>0</v>
      </c>
    </row>
    <row r="10005" customFormat="false" ht="15" hidden="false" customHeight="false" outlineLevel="0" collapsed="false">
      <c r="A10005" s="7" t="s">
        <v>26</v>
      </c>
      <c r="B10005" s="7" t="s">
        <v>222</v>
      </c>
      <c r="C10005" s="7" t="s">
        <v>1331</v>
      </c>
      <c r="D10005" s="7" t="n">
        <v>3</v>
      </c>
      <c r="E10005" s="7" t="n">
        <v>184.23</v>
      </c>
      <c r="F10005" s="7" t="n">
        <v>0</v>
      </c>
      <c r="G10005" s="7" t="n">
        <v>0</v>
      </c>
    </row>
    <row r="10006" customFormat="false" ht="15" hidden="false" customHeight="false" outlineLevel="0" collapsed="false">
      <c r="A10006" s="7" t="s">
        <v>26</v>
      </c>
      <c r="B10006" s="7" t="s">
        <v>225</v>
      </c>
      <c r="C10006" s="7" t="s">
        <v>1331</v>
      </c>
      <c r="D10006" s="7" t="n">
        <v>3</v>
      </c>
      <c r="E10006" s="7" t="n">
        <v>184.23</v>
      </c>
      <c r="F10006" s="7" t="n">
        <v>0</v>
      </c>
      <c r="G10006" s="7" t="n">
        <v>0</v>
      </c>
    </row>
    <row r="10007" customFormat="false" ht="15" hidden="false" customHeight="false" outlineLevel="0" collapsed="false">
      <c r="A10007" s="7" t="s">
        <v>26</v>
      </c>
      <c r="B10007" s="7" t="s">
        <v>248</v>
      </c>
      <c r="C10007" s="7" t="s">
        <v>1331</v>
      </c>
      <c r="D10007" s="7" t="n">
        <v>1</v>
      </c>
      <c r="E10007" s="7" t="n">
        <v>61.41</v>
      </c>
      <c r="F10007" s="7" t="n">
        <v>0</v>
      </c>
      <c r="G10007" s="7" t="n">
        <v>0</v>
      </c>
    </row>
    <row r="10008" customFormat="false" ht="15" hidden="false" customHeight="false" outlineLevel="0" collapsed="false">
      <c r="A10008" s="7" t="s">
        <v>26</v>
      </c>
      <c r="B10008" s="7" t="s">
        <v>562</v>
      </c>
      <c r="C10008" s="7" t="s">
        <v>1401</v>
      </c>
      <c r="D10008" s="7" t="n">
        <v>20</v>
      </c>
      <c r="E10008" s="7" t="n">
        <v>0.08</v>
      </c>
      <c r="F10008" s="7" t="n">
        <v>6</v>
      </c>
      <c r="G10008" s="7" t="n">
        <v>0.04</v>
      </c>
    </row>
    <row r="10009" customFormat="false" ht="15" hidden="false" customHeight="false" outlineLevel="0" collapsed="false">
      <c r="A10009" s="7" t="s">
        <v>26</v>
      </c>
      <c r="B10009" s="7" t="s">
        <v>562</v>
      </c>
      <c r="C10009" s="7" t="s">
        <v>1401</v>
      </c>
      <c r="D10009" s="7" t="n">
        <v>28</v>
      </c>
      <c r="E10009" s="7" t="n">
        <v>6219.78</v>
      </c>
      <c r="F10009" s="7" t="n">
        <v>18</v>
      </c>
      <c r="G10009" s="7" t="n">
        <v>3998.44</v>
      </c>
    </row>
    <row r="10010" customFormat="false" ht="15" hidden="false" customHeight="false" outlineLevel="0" collapsed="false">
      <c r="A10010" s="7" t="s">
        <v>26</v>
      </c>
      <c r="B10010" s="7" t="s">
        <v>194</v>
      </c>
      <c r="C10010" s="7" t="s">
        <v>1269</v>
      </c>
      <c r="D10010" s="7" t="n">
        <v>2</v>
      </c>
      <c r="E10010" s="7" t="n">
        <v>180.01</v>
      </c>
      <c r="F10010" s="7" t="n">
        <v>0</v>
      </c>
      <c r="G10010" s="7" t="n">
        <v>0</v>
      </c>
    </row>
    <row r="10011" customFormat="false" ht="15" hidden="false" customHeight="false" outlineLevel="0" collapsed="false">
      <c r="A10011" s="7" t="s">
        <v>26</v>
      </c>
      <c r="B10011" s="7" t="s">
        <v>207</v>
      </c>
      <c r="C10011" s="7" t="s">
        <v>1269</v>
      </c>
      <c r="D10011" s="7" t="n">
        <v>1</v>
      </c>
      <c r="E10011" s="7" t="n">
        <v>90</v>
      </c>
      <c r="F10011" s="7" t="n">
        <v>0</v>
      </c>
      <c r="G10011" s="7" t="n">
        <v>0</v>
      </c>
    </row>
    <row r="10012" customFormat="false" ht="15" hidden="false" customHeight="false" outlineLevel="0" collapsed="false">
      <c r="A10012" s="7" t="s">
        <v>26</v>
      </c>
      <c r="B10012" s="7" t="s">
        <v>83</v>
      </c>
      <c r="C10012" s="7" t="s">
        <v>1303</v>
      </c>
      <c r="D10012" s="7" t="n">
        <v>3</v>
      </c>
      <c r="E10012" s="7" t="n">
        <v>179.99</v>
      </c>
      <c r="F10012" s="7" t="n">
        <v>0</v>
      </c>
      <c r="G10012" s="7" t="n">
        <v>0</v>
      </c>
    </row>
    <row r="10013" customFormat="false" ht="15" hidden="false" customHeight="false" outlineLevel="0" collapsed="false">
      <c r="A10013" s="7" t="s">
        <v>26</v>
      </c>
      <c r="B10013" s="7" t="s">
        <v>121</v>
      </c>
      <c r="C10013" s="7" t="s">
        <v>1339</v>
      </c>
      <c r="D10013" s="7" t="n">
        <v>2</v>
      </c>
      <c r="E10013" s="7" t="n">
        <v>121.77</v>
      </c>
      <c r="F10013" s="7" t="n">
        <v>0</v>
      </c>
      <c r="G10013" s="7" t="n">
        <v>0</v>
      </c>
    </row>
    <row r="10014" customFormat="false" ht="15" hidden="false" customHeight="false" outlineLevel="0" collapsed="false">
      <c r="A10014" s="7" t="s">
        <v>26</v>
      </c>
      <c r="B10014" s="7" t="s">
        <v>114</v>
      </c>
      <c r="C10014" s="7" t="s">
        <v>1354</v>
      </c>
      <c r="D10014" s="7" t="n">
        <v>2</v>
      </c>
      <c r="E10014" s="7" t="n">
        <v>80.54</v>
      </c>
      <c r="F10014" s="7" t="n">
        <v>3</v>
      </c>
      <c r="G10014" s="7" t="n">
        <v>120.8</v>
      </c>
    </row>
    <row r="10015" customFormat="false" ht="15" hidden="false" customHeight="false" outlineLevel="0" collapsed="false">
      <c r="A10015" s="7" t="s">
        <v>26</v>
      </c>
      <c r="B10015" s="7" t="s">
        <v>170</v>
      </c>
      <c r="C10015" s="7" t="s">
        <v>1371</v>
      </c>
      <c r="D10015" s="7" t="n">
        <v>0</v>
      </c>
      <c r="E10015" s="7" t="n">
        <v>0</v>
      </c>
      <c r="F10015" s="7" t="n">
        <v>2</v>
      </c>
      <c r="G10015" s="7" t="n">
        <v>94.59</v>
      </c>
    </row>
    <row r="10016" customFormat="false" ht="15" hidden="false" customHeight="false" outlineLevel="0" collapsed="false">
      <c r="A10016" s="7" t="s">
        <v>26</v>
      </c>
      <c r="B10016" s="7" t="s">
        <v>284</v>
      </c>
      <c r="C10016" s="7" t="s">
        <v>1381</v>
      </c>
      <c r="D10016" s="7" t="n">
        <v>1</v>
      </c>
      <c r="E10016" s="7" t="n">
        <v>94.64</v>
      </c>
      <c r="F10016" s="7" t="n">
        <v>0</v>
      </c>
      <c r="G10016" s="7" t="n">
        <v>0</v>
      </c>
    </row>
    <row r="10017" customFormat="false" ht="15" hidden="false" customHeight="false" outlineLevel="0" collapsed="false">
      <c r="A10017" s="7" t="s">
        <v>26</v>
      </c>
      <c r="B10017" s="7" t="s">
        <v>734</v>
      </c>
      <c r="C10017" s="7" t="s">
        <v>1385</v>
      </c>
      <c r="D10017" s="7" t="n">
        <v>2</v>
      </c>
      <c r="E10017" s="7" t="n">
        <v>190</v>
      </c>
      <c r="F10017" s="7" t="n">
        <v>0</v>
      </c>
      <c r="G10017" s="7" t="n">
        <v>0</v>
      </c>
    </row>
    <row r="10018" customFormat="false" ht="15" hidden="false" customHeight="false" outlineLevel="0" collapsed="false">
      <c r="A10018" s="7" t="s">
        <v>26</v>
      </c>
      <c r="B10018" s="7" t="s">
        <v>732</v>
      </c>
      <c r="C10018" s="7" t="s">
        <v>1385</v>
      </c>
      <c r="D10018" s="7" t="n">
        <v>2</v>
      </c>
      <c r="E10018" s="7" t="n">
        <v>190</v>
      </c>
      <c r="F10018" s="7" t="n">
        <v>0</v>
      </c>
      <c r="G10018" s="7" t="n">
        <v>0</v>
      </c>
    </row>
    <row r="10019" customFormat="false" ht="15" hidden="false" customHeight="false" outlineLevel="0" collapsed="false">
      <c r="A10019" s="7" t="s">
        <v>26</v>
      </c>
      <c r="B10019" s="7" t="s">
        <v>810</v>
      </c>
      <c r="C10019" s="7" t="s">
        <v>1385</v>
      </c>
      <c r="D10019" s="7" t="n">
        <v>2</v>
      </c>
      <c r="E10019" s="7" t="n">
        <v>190</v>
      </c>
      <c r="F10019" s="7" t="n">
        <v>0</v>
      </c>
      <c r="G10019" s="7" t="n">
        <v>0</v>
      </c>
    </row>
    <row r="10020" customFormat="false" ht="15" hidden="false" customHeight="false" outlineLevel="0" collapsed="false">
      <c r="A10020" s="7" t="s">
        <v>26</v>
      </c>
      <c r="B10020" s="7" t="s">
        <v>530</v>
      </c>
      <c r="C10020" s="7" t="s">
        <v>1424</v>
      </c>
      <c r="D10020" s="7" t="n">
        <v>1</v>
      </c>
      <c r="E10020" s="7" t="n">
        <v>70</v>
      </c>
      <c r="F10020" s="7" t="n">
        <v>0</v>
      </c>
      <c r="G10020" s="7" t="n">
        <v>0</v>
      </c>
    </row>
    <row r="10021" customFormat="false" ht="15" hidden="false" customHeight="false" outlineLevel="0" collapsed="false">
      <c r="A10021" s="7" t="s">
        <v>26</v>
      </c>
      <c r="B10021" s="7" t="s">
        <v>604</v>
      </c>
      <c r="C10021" s="7" t="s">
        <v>1424</v>
      </c>
      <c r="D10021" s="7" t="n">
        <v>1</v>
      </c>
      <c r="E10021" s="7" t="n">
        <v>70</v>
      </c>
      <c r="F10021" s="7" t="n">
        <v>0</v>
      </c>
      <c r="G10021" s="7" t="n">
        <v>0</v>
      </c>
    </row>
    <row r="10022" customFormat="false" ht="15" hidden="false" customHeight="false" outlineLevel="0" collapsed="false">
      <c r="A10022" s="7" t="s">
        <v>26</v>
      </c>
      <c r="B10022" s="7" t="s">
        <v>156</v>
      </c>
      <c r="C10022" s="7" t="s">
        <v>1430</v>
      </c>
      <c r="D10022" s="7" t="n">
        <v>3</v>
      </c>
      <c r="E10022" s="7" t="n">
        <v>195.01</v>
      </c>
      <c r="F10022" s="7" t="n">
        <v>0</v>
      </c>
      <c r="G10022" s="7" t="n">
        <v>0</v>
      </c>
    </row>
    <row r="10023" customFormat="false" ht="15" hidden="false" customHeight="false" outlineLevel="0" collapsed="false">
      <c r="A10023" s="7" t="s">
        <v>26</v>
      </c>
      <c r="B10023" s="7" t="s">
        <v>684</v>
      </c>
      <c r="C10023" s="7" t="s">
        <v>1499</v>
      </c>
      <c r="D10023" s="7" t="n">
        <v>0</v>
      </c>
      <c r="E10023" s="7" t="n">
        <v>0</v>
      </c>
      <c r="F10023" s="7" t="n">
        <v>2</v>
      </c>
      <c r="G10023" s="7" t="n">
        <v>240</v>
      </c>
    </row>
    <row r="10024" customFormat="false" ht="15" hidden="false" customHeight="false" outlineLevel="0" collapsed="false">
      <c r="A10024" s="7" t="s">
        <v>26</v>
      </c>
      <c r="B10024" s="7" t="s">
        <v>681</v>
      </c>
      <c r="C10024" s="7" t="s">
        <v>1499</v>
      </c>
      <c r="D10024" s="7" t="n">
        <v>0</v>
      </c>
      <c r="E10024" s="7" t="n">
        <v>0</v>
      </c>
      <c r="F10024" s="7" t="n">
        <v>4</v>
      </c>
      <c r="G10024" s="7" t="n">
        <v>480</v>
      </c>
    </row>
    <row r="10025" customFormat="false" ht="15" hidden="false" customHeight="false" outlineLevel="0" collapsed="false">
      <c r="A10025" s="7" t="s">
        <v>26</v>
      </c>
      <c r="B10025" s="7" t="s">
        <v>683</v>
      </c>
      <c r="C10025" s="7" t="s">
        <v>1499</v>
      </c>
      <c r="D10025" s="7" t="n">
        <v>0</v>
      </c>
      <c r="E10025" s="7" t="n">
        <v>0</v>
      </c>
      <c r="F10025" s="7" t="n">
        <v>4</v>
      </c>
      <c r="G10025" s="7" t="n">
        <v>480</v>
      </c>
    </row>
    <row r="10026" customFormat="false" ht="15" hidden="false" customHeight="false" outlineLevel="0" collapsed="false">
      <c r="A10026" s="7" t="s">
        <v>26</v>
      </c>
      <c r="B10026" s="7" t="s">
        <v>664</v>
      </c>
      <c r="C10026" s="7" t="s">
        <v>1499</v>
      </c>
      <c r="D10026" s="7" t="n">
        <v>0</v>
      </c>
      <c r="E10026" s="7" t="n">
        <v>0</v>
      </c>
      <c r="F10026" s="7" t="n">
        <v>2</v>
      </c>
      <c r="G10026" s="7" t="n">
        <v>0.01</v>
      </c>
    </row>
    <row r="10027" customFormat="false" ht="15" hidden="false" customHeight="false" outlineLevel="0" collapsed="false">
      <c r="A10027" s="7" t="s">
        <v>26</v>
      </c>
      <c r="B10027" s="7" t="s">
        <v>85</v>
      </c>
      <c r="C10027" s="7" t="s">
        <v>1479</v>
      </c>
      <c r="D10027" s="7" t="n">
        <v>0</v>
      </c>
      <c r="E10027" s="7" t="n">
        <v>0</v>
      </c>
      <c r="F10027" s="7" t="n">
        <v>3</v>
      </c>
      <c r="G10027" s="7" t="n">
        <v>140.47</v>
      </c>
    </row>
    <row r="10028" customFormat="false" ht="15" hidden="false" customHeight="false" outlineLevel="0" collapsed="false">
      <c r="A10028" s="7" t="s">
        <v>26</v>
      </c>
      <c r="B10028" s="7" t="s">
        <v>194</v>
      </c>
      <c r="C10028" s="7" t="s">
        <v>1269</v>
      </c>
      <c r="D10028" s="7" t="n">
        <v>1</v>
      </c>
      <c r="E10028" s="7" t="n">
        <v>75</v>
      </c>
      <c r="F10028" s="7" t="n">
        <v>0</v>
      </c>
      <c r="G10028" s="7" t="n">
        <v>0</v>
      </c>
    </row>
    <row r="10029" customFormat="false" ht="15" hidden="false" customHeight="false" outlineLevel="0" collapsed="false">
      <c r="A10029" s="7" t="s">
        <v>26</v>
      </c>
      <c r="B10029" s="7" t="s">
        <v>235</v>
      </c>
      <c r="C10029" s="7" t="s">
        <v>1269</v>
      </c>
      <c r="D10029" s="7" t="n">
        <v>1</v>
      </c>
      <c r="E10029" s="7" t="n">
        <v>75</v>
      </c>
      <c r="F10029" s="7" t="n">
        <v>0</v>
      </c>
      <c r="G10029" s="7" t="n">
        <v>0</v>
      </c>
    </row>
    <row r="10030" customFormat="false" ht="15" hidden="false" customHeight="false" outlineLevel="0" collapsed="false">
      <c r="A10030" s="7" t="s">
        <v>26</v>
      </c>
      <c r="B10030" s="7" t="s">
        <v>207</v>
      </c>
      <c r="C10030" s="7" t="s">
        <v>1269</v>
      </c>
      <c r="D10030" s="7" t="n">
        <v>1</v>
      </c>
      <c r="E10030" s="7" t="n">
        <v>75</v>
      </c>
      <c r="F10030" s="7" t="n">
        <v>0</v>
      </c>
      <c r="G10030" s="7" t="n">
        <v>0</v>
      </c>
    </row>
    <row r="10031" customFormat="false" ht="15" hidden="false" customHeight="false" outlineLevel="0" collapsed="false">
      <c r="A10031" s="7" t="s">
        <v>26</v>
      </c>
      <c r="B10031" s="7" t="s">
        <v>669</v>
      </c>
      <c r="C10031" s="7" t="s">
        <v>1510</v>
      </c>
      <c r="D10031" s="7" t="n">
        <v>0</v>
      </c>
      <c r="E10031" s="7" t="n">
        <v>0</v>
      </c>
      <c r="F10031" s="7" t="n">
        <v>2</v>
      </c>
      <c r="G10031" s="7" t="n">
        <v>140.11</v>
      </c>
    </row>
    <row r="10032" customFormat="false" ht="15" hidden="false" customHeight="false" outlineLevel="0" collapsed="false">
      <c r="A10032" s="7" t="s">
        <v>26</v>
      </c>
      <c r="B10032" s="7" t="s">
        <v>669</v>
      </c>
      <c r="C10032" s="7" t="s">
        <v>1510</v>
      </c>
      <c r="D10032" s="7" t="n">
        <v>2</v>
      </c>
      <c r="E10032" s="7" t="n">
        <v>140</v>
      </c>
      <c r="F10032" s="7" t="n">
        <v>0</v>
      </c>
      <c r="G10032" s="7" t="n">
        <v>0</v>
      </c>
    </row>
    <row r="10033" customFormat="false" ht="15" hidden="false" customHeight="false" outlineLevel="0" collapsed="false">
      <c r="A10033" s="7" t="s">
        <v>26</v>
      </c>
      <c r="B10033" s="7" t="s">
        <v>832</v>
      </c>
      <c r="C10033" s="7" t="s">
        <v>1510</v>
      </c>
      <c r="D10033" s="7" t="n">
        <v>0</v>
      </c>
      <c r="E10033" s="7" t="n">
        <v>0</v>
      </c>
      <c r="F10033" s="7" t="n">
        <v>2</v>
      </c>
      <c r="G10033" s="7" t="n">
        <v>139.99</v>
      </c>
    </row>
    <row r="10034" customFormat="false" ht="15" hidden="false" customHeight="false" outlineLevel="0" collapsed="false">
      <c r="A10034" s="7" t="s">
        <v>26</v>
      </c>
      <c r="B10034" s="7" t="s">
        <v>832</v>
      </c>
      <c r="C10034" s="7" t="s">
        <v>1510</v>
      </c>
      <c r="D10034" s="7" t="n">
        <v>2</v>
      </c>
      <c r="E10034" s="7" t="n">
        <v>140</v>
      </c>
      <c r="F10034" s="7" t="n">
        <v>0</v>
      </c>
      <c r="G10034" s="7" t="n">
        <v>0</v>
      </c>
    </row>
    <row r="10035" customFormat="false" ht="15" hidden="false" customHeight="false" outlineLevel="0" collapsed="false">
      <c r="A10035" s="7" t="s">
        <v>26</v>
      </c>
      <c r="B10035" s="7" t="s">
        <v>413</v>
      </c>
      <c r="C10035" s="7" t="s">
        <v>1284</v>
      </c>
      <c r="D10035" s="7" t="n">
        <v>1</v>
      </c>
      <c r="E10035" s="7" t="n">
        <v>165</v>
      </c>
      <c r="F10035" s="7" t="n">
        <v>0</v>
      </c>
      <c r="G10035" s="7" t="n">
        <v>0</v>
      </c>
    </row>
    <row r="10036" customFormat="false" ht="15" hidden="false" customHeight="false" outlineLevel="0" collapsed="false">
      <c r="A10036" s="7" t="s">
        <v>26</v>
      </c>
      <c r="B10036" s="7" t="s">
        <v>500</v>
      </c>
      <c r="C10036" s="7" t="s">
        <v>1285</v>
      </c>
      <c r="D10036" s="7" t="n">
        <v>1</v>
      </c>
      <c r="E10036" s="7" t="n">
        <v>85</v>
      </c>
      <c r="F10036" s="7" t="n">
        <v>0</v>
      </c>
      <c r="G10036" s="7" t="n">
        <v>0</v>
      </c>
    </row>
    <row r="10037" customFormat="false" ht="15" hidden="false" customHeight="false" outlineLevel="0" collapsed="false">
      <c r="A10037" s="7" t="s">
        <v>26</v>
      </c>
      <c r="B10037" s="7" t="s">
        <v>766</v>
      </c>
      <c r="C10037" s="7" t="s">
        <v>1285</v>
      </c>
      <c r="D10037" s="7" t="n">
        <v>1</v>
      </c>
      <c r="E10037" s="7" t="n">
        <v>85</v>
      </c>
      <c r="F10037" s="7" t="n">
        <v>0</v>
      </c>
      <c r="G10037" s="7" t="n">
        <v>0</v>
      </c>
    </row>
    <row r="10038" customFormat="false" ht="15" hidden="false" customHeight="false" outlineLevel="0" collapsed="false">
      <c r="A10038" s="7" t="s">
        <v>26</v>
      </c>
      <c r="B10038" s="7" t="s">
        <v>249</v>
      </c>
      <c r="C10038" s="7" t="s">
        <v>1290</v>
      </c>
      <c r="D10038" s="7" t="n">
        <v>1</v>
      </c>
      <c r="E10038" s="7" t="n">
        <v>33.23</v>
      </c>
      <c r="F10038" s="7" t="n">
        <v>0</v>
      </c>
      <c r="G10038" s="7" t="n">
        <v>0</v>
      </c>
    </row>
    <row r="10039" customFormat="false" ht="15" hidden="false" customHeight="false" outlineLevel="0" collapsed="false">
      <c r="A10039" s="7" t="s">
        <v>26</v>
      </c>
      <c r="B10039" s="7" t="s">
        <v>223</v>
      </c>
      <c r="C10039" s="7" t="s">
        <v>1290</v>
      </c>
      <c r="D10039" s="7" t="n">
        <v>1</v>
      </c>
      <c r="E10039" s="7" t="n">
        <v>33.23</v>
      </c>
      <c r="F10039" s="7" t="n">
        <v>0</v>
      </c>
      <c r="G10039" s="7" t="n">
        <v>0</v>
      </c>
    </row>
    <row r="10040" customFormat="false" ht="15" hidden="false" customHeight="false" outlineLevel="0" collapsed="false">
      <c r="A10040" s="7" t="s">
        <v>26</v>
      </c>
      <c r="B10040" s="7" t="s">
        <v>253</v>
      </c>
      <c r="C10040" s="7" t="s">
        <v>1290</v>
      </c>
      <c r="D10040" s="7" t="n">
        <v>1</v>
      </c>
      <c r="E10040" s="7" t="n">
        <v>33.33</v>
      </c>
      <c r="F10040" s="7" t="n">
        <v>0</v>
      </c>
      <c r="G10040" s="7" t="n">
        <v>0</v>
      </c>
    </row>
    <row r="10041" customFormat="false" ht="15" hidden="false" customHeight="false" outlineLevel="0" collapsed="false">
      <c r="A10041" s="7" t="s">
        <v>26</v>
      </c>
      <c r="B10041" s="7" t="s">
        <v>317</v>
      </c>
      <c r="C10041" s="7" t="s">
        <v>1290</v>
      </c>
      <c r="D10041" s="7" t="n">
        <v>2</v>
      </c>
      <c r="E10041" s="7" t="n">
        <v>66.48</v>
      </c>
      <c r="F10041" s="7" t="n">
        <v>1</v>
      </c>
      <c r="G10041" s="7" t="n">
        <v>33.23</v>
      </c>
    </row>
    <row r="10042" customFormat="false" ht="15" hidden="false" customHeight="false" outlineLevel="0" collapsed="false">
      <c r="A10042" s="7" t="s">
        <v>26</v>
      </c>
      <c r="B10042" s="7" t="s">
        <v>842</v>
      </c>
      <c r="C10042" s="7" t="s">
        <v>1290</v>
      </c>
      <c r="D10042" s="7" t="n">
        <v>0</v>
      </c>
      <c r="E10042" s="7" t="n">
        <v>0</v>
      </c>
      <c r="F10042" s="7" t="n">
        <v>1</v>
      </c>
      <c r="G10042" s="7" t="n">
        <v>33.23</v>
      </c>
    </row>
    <row r="10043" customFormat="false" ht="15" hidden="false" customHeight="false" outlineLevel="0" collapsed="false">
      <c r="A10043" s="7" t="s">
        <v>26</v>
      </c>
      <c r="B10043" s="7" t="s">
        <v>570</v>
      </c>
      <c r="C10043" s="7" t="s">
        <v>1290</v>
      </c>
      <c r="D10043" s="7" t="n">
        <v>1</v>
      </c>
      <c r="E10043" s="7" t="n">
        <v>33.23</v>
      </c>
      <c r="F10043" s="7" t="n">
        <v>0</v>
      </c>
      <c r="G10043" s="7" t="n">
        <v>0</v>
      </c>
    </row>
    <row r="10044" customFormat="false" ht="15" hidden="false" customHeight="false" outlineLevel="0" collapsed="false">
      <c r="A10044" s="7" t="s">
        <v>26</v>
      </c>
      <c r="B10044" s="7" t="s">
        <v>106</v>
      </c>
      <c r="C10044" s="7" t="s">
        <v>1291</v>
      </c>
      <c r="D10044" s="7" t="n">
        <v>2</v>
      </c>
      <c r="E10044" s="7" t="n">
        <v>79.62</v>
      </c>
      <c r="F10044" s="7" t="n">
        <v>1</v>
      </c>
      <c r="G10044" s="7" t="n">
        <v>39.79</v>
      </c>
    </row>
    <row r="10045" customFormat="false" ht="15" hidden="false" customHeight="false" outlineLevel="0" collapsed="false">
      <c r="A10045" s="7" t="s">
        <v>26</v>
      </c>
      <c r="B10045" s="7" t="s">
        <v>96</v>
      </c>
      <c r="C10045" s="7" t="s">
        <v>1291</v>
      </c>
      <c r="D10045" s="7" t="n">
        <v>1</v>
      </c>
      <c r="E10045" s="7" t="n">
        <v>39.8</v>
      </c>
      <c r="F10045" s="7" t="n">
        <v>1</v>
      </c>
      <c r="G10045" s="7" t="n">
        <v>39.79</v>
      </c>
    </row>
    <row r="10046" customFormat="false" ht="15" hidden="false" customHeight="false" outlineLevel="0" collapsed="false">
      <c r="A10046" s="7" t="s">
        <v>26</v>
      </c>
      <c r="B10046" s="7" t="s">
        <v>110</v>
      </c>
      <c r="C10046" s="7" t="s">
        <v>1291</v>
      </c>
      <c r="D10046" s="7" t="n">
        <v>1</v>
      </c>
      <c r="E10046" s="7" t="n">
        <v>39.8</v>
      </c>
      <c r="F10046" s="7" t="n">
        <v>0</v>
      </c>
      <c r="G10046" s="7" t="n">
        <v>0</v>
      </c>
    </row>
    <row r="10047" customFormat="false" ht="15" hidden="false" customHeight="false" outlineLevel="0" collapsed="false">
      <c r="A10047" s="7" t="s">
        <v>26</v>
      </c>
      <c r="B10047" s="7" t="s">
        <v>173</v>
      </c>
      <c r="C10047" s="7" t="s">
        <v>1291</v>
      </c>
      <c r="D10047" s="7" t="n">
        <v>1</v>
      </c>
      <c r="E10047" s="7" t="n">
        <v>39.8</v>
      </c>
      <c r="F10047" s="7" t="n">
        <v>1</v>
      </c>
      <c r="G10047" s="7" t="n">
        <v>39.79</v>
      </c>
    </row>
    <row r="10048" customFormat="false" ht="15" hidden="false" customHeight="false" outlineLevel="0" collapsed="false">
      <c r="A10048" s="7" t="s">
        <v>26</v>
      </c>
      <c r="B10048" s="7" t="s">
        <v>839</v>
      </c>
      <c r="C10048" s="7" t="s">
        <v>1291</v>
      </c>
      <c r="D10048" s="7" t="n">
        <v>1</v>
      </c>
      <c r="E10048" s="7" t="n">
        <v>39.8</v>
      </c>
      <c r="F10048" s="7" t="n">
        <v>0</v>
      </c>
      <c r="G10048" s="7" t="n">
        <v>0</v>
      </c>
    </row>
    <row r="10049" customFormat="false" ht="15" hidden="false" customHeight="false" outlineLevel="0" collapsed="false">
      <c r="A10049" s="7" t="s">
        <v>26</v>
      </c>
      <c r="B10049" s="7" t="s">
        <v>838</v>
      </c>
      <c r="C10049" s="7" t="s">
        <v>1291</v>
      </c>
      <c r="D10049" s="7" t="n">
        <v>0</v>
      </c>
      <c r="E10049" s="7" t="n">
        <v>0</v>
      </c>
      <c r="F10049" s="7" t="n">
        <v>1</v>
      </c>
      <c r="G10049" s="7" t="n">
        <v>39.79</v>
      </c>
    </row>
    <row r="10050" customFormat="false" ht="15" hidden="false" customHeight="false" outlineLevel="0" collapsed="false">
      <c r="A10050" s="7" t="s">
        <v>26</v>
      </c>
      <c r="B10050" s="7" t="s">
        <v>296</v>
      </c>
      <c r="C10050" s="7" t="s">
        <v>1294</v>
      </c>
      <c r="D10050" s="7" t="n">
        <v>2</v>
      </c>
      <c r="E10050" s="7" t="n">
        <v>56.64</v>
      </c>
      <c r="F10050" s="7" t="n">
        <v>0</v>
      </c>
      <c r="G10050" s="7" t="n">
        <v>0</v>
      </c>
    </row>
    <row r="10051" customFormat="false" ht="15" hidden="false" customHeight="false" outlineLevel="0" collapsed="false">
      <c r="A10051" s="7" t="s">
        <v>26</v>
      </c>
      <c r="B10051" s="7" t="s">
        <v>296</v>
      </c>
      <c r="C10051" s="7" t="s">
        <v>1294</v>
      </c>
      <c r="D10051" s="7" t="n">
        <v>0</v>
      </c>
      <c r="E10051" s="7" t="n">
        <v>0</v>
      </c>
      <c r="F10051" s="7" t="n">
        <v>5</v>
      </c>
      <c r="G10051" s="7" t="n">
        <v>152.1</v>
      </c>
    </row>
    <row r="10052" customFormat="false" ht="15" hidden="false" customHeight="false" outlineLevel="0" collapsed="false">
      <c r="A10052" s="7" t="s">
        <v>26</v>
      </c>
      <c r="B10052" s="7" t="s">
        <v>164</v>
      </c>
      <c r="C10052" s="7" t="s">
        <v>1295</v>
      </c>
      <c r="D10052" s="7" t="n">
        <v>1</v>
      </c>
      <c r="E10052" s="7" t="n">
        <v>17.92</v>
      </c>
      <c r="F10052" s="7" t="n">
        <v>0</v>
      </c>
      <c r="G10052" s="7" t="n">
        <v>0</v>
      </c>
    </row>
    <row r="10053" customFormat="false" ht="15" hidden="false" customHeight="false" outlineLevel="0" collapsed="false">
      <c r="A10053" s="7" t="s">
        <v>26</v>
      </c>
      <c r="B10053" s="7" t="s">
        <v>159</v>
      </c>
      <c r="C10053" s="7" t="s">
        <v>1295</v>
      </c>
      <c r="D10053" s="7" t="n">
        <v>1</v>
      </c>
      <c r="E10053" s="7" t="n">
        <v>17.92</v>
      </c>
      <c r="F10053" s="7" t="n">
        <v>0</v>
      </c>
      <c r="G10053" s="7" t="n">
        <v>0</v>
      </c>
    </row>
    <row r="10054" customFormat="false" ht="15" hidden="false" customHeight="false" outlineLevel="0" collapsed="false">
      <c r="A10054" s="7" t="s">
        <v>26</v>
      </c>
      <c r="B10054" s="7" t="s">
        <v>159</v>
      </c>
      <c r="C10054" s="7" t="s">
        <v>1295</v>
      </c>
      <c r="D10054" s="7" t="n">
        <v>1</v>
      </c>
      <c r="E10054" s="7" t="n">
        <v>20.11</v>
      </c>
      <c r="F10054" s="7" t="n">
        <v>0</v>
      </c>
      <c r="G10054" s="7" t="n">
        <v>0</v>
      </c>
    </row>
    <row r="10055" customFormat="false" ht="15" hidden="false" customHeight="false" outlineLevel="0" collapsed="false">
      <c r="A10055" s="7" t="s">
        <v>26</v>
      </c>
      <c r="B10055" s="7" t="s">
        <v>195</v>
      </c>
      <c r="C10055" s="7" t="s">
        <v>1295</v>
      </c>
      <c r="D10055" s="7" t="n">
        <v>1</v>
      </c>
      <c r="E10055" s="7" t="n">
        <v>20.11</v>
      </c>
      <c r="F10055" s="7" t="n">
        <v>0</v>
      </c>
      <c r="G10055" s="7" t="n">
        <v>0</v>
      </c>
    </row>
    <row r="10056" customFormat="false" ht="15" hidden="false" customHeight="false" outlineLevel="0" collapsed="false">
      <c r="A10056" s="7" t="s">
        <v>26</v>
      </c>
      <c r="B10056" s="7" t="s">
        <v>209</v>
      </c>
      <c r="C10056" s="7" t="s">
        <v>1295</v>
      </c>
      <c r="D10056" s="7" t="n">
        <v>1</v>
      </c>
      <c r="E10056" s="7" t="n">
        <v>20.11</v>
      </c>
      <c r="F10056" s="7" t="n">
        <v>1</v>
      </c>
      <c r="G10056" s="7" t="n">
        <v>20.11</v>
      </c>
    </row>
    <row r="10057" customFormat="false" ht="15" hidden="false" customHeight="false" outlineLevel="0" collapsed="false">
      <c r="A10057" s="7" t="s">
        <v>26</v>
      </c>
      <c r="B10057" s="7" t="s">
        <v>83</v>
      </c>
      <c r="C10057" s="7" t="s">
        <v>1303</v>
      </c>
      <c r="D10057" s="7" t="n">
        <v>2</v>
      </c>
      <c r="E10057" s="7" t="n">
        <v>110</v>
      </c>
      <c r="F10057" s="7" t="n">
        <v>0</v>
      </c>
      <c r="G10057" s="7" t="n">
        <v>0</v>
      </c>
    </row>
    <row r="10058" customFormat="false" ht="15" hidden="false" customHeight="false" outlineLevel="0" collapsed="false">
      <c r="A10058" s="7" t="s">
        <v>26</v>
      </c>
      <c r="B10058" s="7" t="s">
        <v>83</v>
      </c>
      <c r="C10058" s="7" t="s">
        <v>1303</v>
      </c>
      <c r="D10058" s="7" t="n">
        <v>0</v>
      </c>
      <c r="E10058" s="7" t="n">
        <v>0</v>
      </c>
      <c r="F10058" s="7" t="n">
        <v>1</v>
      </c>
      <c r="G10058" s="7" t="n">
        <v>60</v>
      </c>
    </row>
    <row r="10059" customFormat="false" ht="15" hidden="false" customHeight="false" outlineLevel="0" collapsed="false">
      <c r="A10059" s="7" t="s">
        <v>26</v>
      </c>
      <c r="B10059" s="7" t="s">
        <v>187</v>
      </c>
      <c r="C10059" s="7" t="s">
        <v>1309</v>
      </c>
      <c r="D10059" s="7" t="n">
        <v>2</v>
      </c>
      <c r="E10059" s="7" t="n">
        <v>150</v>
      </c>
      <c r="F10059" s="7" t="n">
        <v>1</v>
      </c>
      <c r="G10059" s="7" t="n">
        <v>75</v>
      </c>
    </row>
    <row r="10060" customFormat="false" ht="15" hidden="false" customHeight="false" outlineLevel="0" collapsed="false">
      <c r="A10060" s="7" t="s">
        <v>26</v>
      </c>
      <c r="B10060" s="7" t="s">
        <v>144</v>
      </c>
      <c r="C10060" s="7" t="s">
        <v>1320</v>
      </c>
      <c r="D10060" s="7" t="n">
        <v>0</v>
      </c>
      <c r="E10060" s="7" t="n">
        <v>0</v>
      </c>
      <c r="F10060" s="7" t="n">
        <v>1</v>
      </c>
      <c r="G10060" s="7" t="n">
        <v>92.29</v>
      </c>
    </row>
    <row r="10061" customFormat="false" ht="15" hidden="false" customHeight="false" outlineLevel="0" collapsed="false">
      <c r="A10061" s="7" t="s">
        <v>26</v>
      </c>
      <c r="B10061" s="7" t="s">
        <v>138</v>
      </c>
      <c r="C10061" s="7" t="s">
        <v>1320</v>
      </c>
      <c r="D10061" s="7" t="n">
        <v>0</v>
      </c>
      <c r="E10061" s="7" t="n">
        <v>0</v>
      </c>
      <c r="F10061" s="7" t="n">
        <v>1</v>
      </c>
      <c r="G10061" s="7" t="n">
        <v>92.29</v>
      </c>
    </row>
    <row r="10062" customFormat="false" ht="15" hidden="false" customHeight="false" outlineLevel="0" collapsed="false">
      <c r="A10062" s="7" t="s">
        <v>26</v>
      </c>
      <c r="B10062" s="7" t="s">
        <v>218</v>
      </c>
      <c r="C10062" s="7" t="s">
        <v>1320</v>
      </c>
      <c r="D10062" s="7" t="n">
        <v>0</v>
      </c>
      <c r="E10062" s="7" t="n">
        <v>0</v>
      </c>
      <c r="F10062" s="7" t="n">
        <v>1</v>
      </c>
      <c r="G10062" s="7" t="n">
        <v>92.29</v>
      </c>
    </row>
    <row r="10063" customFormat="false" ht="15" hidden="false" customHeight="false" outlineLevel="0" collapsed="false">
      <c r="A10063" s="7" t="s">
        <v>26</v>
      </c>
      <c r="B10063" s="7" t="s">
        <v>166</v>
      </c>
      <c r="C10063" s="7" t="s">
        <v>1320</v>
      </c>
      <c r="D10063" s="7" t="n">
        <v>0</v>
      </c>
      <c r="E10063" s="7" t="n">
        <v>0</v>
      </c>
      <c r="F10063" s="7" t="n">
        <v>1</v>
      </c>
      <c r="G10063" s="7" t="n">
        <v>92.29</v>
      </c>
    </row>
    <row r="10064" customFormat="false" ht="15" hidden="false" customHeight="false" outlineLevel="0" collapsed="false">
      <c r="A10064" s="7" t="s">
        <v>26</v>
      </c>
      <c r="B10064" s="7" t="s">
        <v>243</v>
      </c>
      <c r="C10064" s="7" t="s">
        <v>1321</v>
      </c>
      <c r="D10064" s="7" t="n">
        <v>0</v>
      </c>
      <c r="E10064" s="7" t="n">
        <v>0</v>
      </c>
      <c r="F10064" s="7" t="n">
        <v>1</v>
      </c>
      <c r="G10064" s="7" t="n">
        <v>60.88</v>
      </c>
    </row>
    <row r="10065" customFormat="false" ht="15" hidden="false" customHeight="false" outlineLevel="0" collapsed="false">
      <c r="A10065" s="7" t="s">
        <v>26</v>
      </c>
      <c r="B10065" s="7" t="s">
        <v>239</v>
      </c>
      <c r="C10065" s="7" t="s">
        <v>1321</v>
      </c>
      <c r="D10065" s="7" t="n">
        <v>0</v>
      </c>
      <c r="E10065" s="7" t="n">
        <v>0</v>
      </c>
      <c r="F10065" s="7" t="n">
        <v>1</v>
      </c>
      <c r="G10065" s="7" t="n">
        <v>60.88</v>
      </c>
    </row>
    <row r="10066" customFormat="false" ht="15" hidden="false" customHeight="false" outlineLevel="0" collapsed="false">
      <c r="A10066" s="7" t="s">
        <v>26</v>
      </c>
      <c r="B10066" s="7" t="s">
        <v>132</v>
      </c>
      <c r="C10066" s="7" t="s">
        <v>1322</v>
      </c>
      <c r="D10066" s="7" t="n">
        <v>2</v>
      </c>
      <c r="E10066" s="7" t="n">
        <v>37.41</v>
      </c>
      <c r="F10066" s="7" t="n">
        <v>0</v>
      </c>
      <c r="G10066" s="7" t="n">
        <v>0</v>
      </c>
    </row>
    <row r="10067" customFormat="false" ht="15" hidden="false" customHeight="false" outlineLevel="0" collapsed="false">
      <c r="A10067" s="7" t="s">
        <v>26</v>
      </c>
      <c r="B10067" s="7" t="s">
        <v>113</v>
      </c>
      <c r="C10067" s="7" t="s">
        <v>1330</v>
      </c>
      <c r="D10067" s="7" t="n">
        <v>0</v>
      </c>
      <c r="E10067" s="7" t="n">
        <v>0</v>
      </c>
      <c r="F10067" s="7" t="n">
        <v>1</v>
      </c>
      <c r="G10067" s="7" t="n">
        <v>46.82</v>
      </c>
    </row>
    <row r="10068" customFormat="false" ht="15" hidden="false" customHeight="false" outlineLevel="0" collapsed="false">
      <c r="A10068" s="7" t="s">
        <v>26</v>
      </c>
      <c r="B10068" s="7" t="s">
        <v>222</v>
      </c>
      <c r="C10068" s="7" t="s">
        <v>1331</v>
      </c>
      <c r="D10068" s="7" t="n">
        <v>1</v>
      </c>
      <c r="E10068" s="7" t="n">
        <v>61.41</v>
      </c>
      <c r="F10068" s="7" t="n">
        <v>0</v>
      </c>
      <c r="G10068" s="7" t="n">
        <v>0</v>
      </c>
    </row>
    <row r="10069" customFormat="false" ht="15" hidden="false" customHeight="false" outlineLevel="0" collapsed="false">
      <c r="A10069" s="7" t="s">
        <v>26</v>
      </c>
      <c r="B10069" s="7" t="s">
        <v>225</v>
      </c>
      <c r="C10069" s="7" t="s">
        <v>1331</v>
      </c>
      <c r="D10069" s="7" t="n">
        <v>1</v>
      </c>
      <c r="E10069" s="7" t="n">
        <v>61.41</v>
      </c>
      <c r="F10069" s="7" t="n">
        <v>0</v>
      </c>
      <c r="G10069" s="7" t="n">
        <v>0</v>
      </c>
    </row>
    <row r="10070" customFormat="false" ht="15" hidden="false" customHeight="false" outlineLevel="0" collapsed="false">
      <c r="A10070" s="7" t="s">
        <v>26</v>
      </c>
      <c r="B10070" s="7" t="s">
        <v>335</v>
      </c>
      <c r="C10070" s="7" t="s">
        <v>1331</v>
      </c>
      <c r="D10070" s="7" t="n">
        <v>1</v>
      </c>
      <c r="E10070" s="7" t="n">
        <v>70.26</v>
      </c>
      <c r="F10070" s="7" t="n">
        <v>0</v>
      </c>
      <c r="G10070" s="7" t="n">
        <v>0</v>
      </c>
    </row>
    <row r="10071" customFormat="false" ht="15" hidden="false" customHeight="false" outlineLevel="0" collapsed="false">
      <c r="A10071" s="7" t="s">
        <v>26</v>
      </c>
      <c r="B10071" s="7" t="s">
        <v>248</v>
      </c>
      <c r="C10071" s="7" t="s">
        <v>1331</v>
      </c>
      <c r="D10071" s="7" t="n">
        <v>1</v>
      </c>
      <c r="E10071" s="7" t="n">
        <v>61.41</v>
      </c>
      <c r="F10071" s="7" t="n">
        <v>0</v>
      </c>
      <c r="G10071" s="7" t="n">
        <v>0</v>
      </c>
    </row>
    <row r="10072" customFormat="false" ht="15" hidden="false" customHeight="false" outlineLevel="0" collapsed="false">
      <c r="A10072" s="7" t="s">
        <v>26</v>
      </c>
      <c r="B10072" s="7" t="s">
        <v>830</v>
      </c>
      <c r="C10072" s="7" t="s">
        <v>1331</v>
      </c>
      <c r="D10072" s="7" t="n">
        <v>1</v>
      </c>
      <c r="E10072" s="7" t="n">
        <v>70.26</v>
      </c>
      <c r="F10072" s="7" t="n">
        <v>0</v>
      </c>
      <c r="G10072" s="7" t="n">
        <v>0</v>
      </c>
    </row>
    <row r="10073" customFormat="false" ht="15" hidden="false" customHeight="false" outlineLevel="0" collapsed="false">
      <c r="A10073" s="7" t="s">
        <v>26</v>
      </c>
      <c r="B10073" s="7" t="s">
        <v>499</v>
      </c>
      <c r="C10073" s="7" t="s">
        <v>1331</v>
      </c>
      <c r="D10073" s="7" t="n">
        <v>1</v>
      </c>
      <c r="E10073" s="7" t="n">
        <v>70.26</v>
      </c>
      <c r="F10073" s="7" t="n">
        <v>0</v>
      </c>
      <c r="G10073" s="7" t="n">
        <v>0</v>
      </c>
    </row>
    <row r="10074" customFormat="false" ht="15" hidden="false" customHeight="false" outlineLevel="0" collapsed="false">
      <c r="A10074" s="7" t="s">
        <v>26</v>
      </c>
      <c r="B10074" s="7" t="s">
        <v>271</v>
      </c>
      <c r="C10074" s="7" t="s">
        <v>1335</v>
      </c>
      <c r="D10074" s="7" t="n">
        <v>2</v>
      </c>
      <c r="E10074" s="7" t="n">
        <v>61.78</v>
      </c>
      <c r="F10074" s="7" t="n">
        <v>0</v>
      </c>
      <c r="G10074" s="7" t="n">
        <v>0</v>
      </c>
    </row>
    <row r="10075" customFormat="false" ht="15" hidden="false" customHeight="false" outlineLevel="0" collapsed="false">
      <c r="A10075" s="7" t="s">
        <v>26</v>
      </c>
      <c r="B10075" s="7" t="s">
        <v>271</v>
      </c>
      <c r="C10075" s="7" t="s">
        <v>1335</v>
      </c>
      <c r="D10075" s="7" t="n">
        <v>1</v>
      </c>
      <c r="E10075" s="7" t="n">
        <v>19</v>
      </c>
      <c r="F10075" s="7" t="n">
        <v>0</v>
      </c>
      <c r="G10075" s="7" t="n">
        <v>0</v>
      </c>
    </row>
    <row r="10076" customFormat="false" ht="15" hidden="false" customHeight="false" outlineLevel="0" collapsed="false">
      <c r="A10076" s="7" t="s">
        <v>26</v>
      </c>
      <c r="B10076" s="7" t="s">
        <v>289</v>
      </c>
      <c r="C10076" s="7" t="s">
        <v>1335</v>
      </c>
      <c r="D10076" s="7" t="n">
        <v>5</v>
      </c>
      <c r="E10076" s="7" t="n">
        <v>154.46</v>
      </c>
      <c r="F10076" s="7" t="n">
        <v>0</v>
      </c>
      <c r="G10076" s="7" t="n">
        <v>0</v>
      </c>
    </row>
    <row r="10077" customFormat="false" ht="15" hidden="false" customHeight="false" outlineLevel="0" collapsed="false">
      <c r="A10077" s="7" t="s">
        <v>26</v>
      </c>
      <c r="B10077" s="7" t="s">
        <v>327</v>
      </c>
      <c r="C10077" s="7" t="s">
        <v>1335</v>
      </c>
      <c r="D10077" s="7" t="n">
        <v>1</v>
      </c>
      <c r="E10077" s="7" t="n">
        <v>19</v>
      </c>
      <c r="F10077" s="7" t="n">
        <v>0</v>
      </c>
      <c r="G10077" s="7" t="n">
        <v>0</v>
      </c>
    </row>
    <row r="10078" customFormat="false" ht="15" hidden="false" customHeight="false" outlineLevel="0" collapsed="false">
      <c r="A10078" s="7" t="s">
        <v>26</v>
      </c>
      <c r="B10078" s="7" t="s">
        <v>327</v>
      </c>
      <c r="C10078" s="7" t="s">
        <v>1335</v>
      </c>
      <c r="D10078" s="7" t="n">
        <v>1</v>
      </c>
      <c r="E10078" s="7" t="n">
        <v>30.89</v>
      </c>
      <c r="F10078" s="7" t="n">
        <v>0</v>
      </c>
      <c r="G10078" s="7" t="n">
        <v>0</v>
      </c>
    </row>
    <row r="10079" customFormat="false" ht="15" hidden="false" customHeight="false" outlineLevel="0" collapsed="false">
      <c r="A10079" s="7" t="s">
        <v>26</v>
      </c>
      <c r="B10079" s="7" t="s">
        <v>316</v>
      </c>
      <c r="C10079" s="7" t="s">
        <v>1335</v>
      </c>
      <c r="D10079" s="7" t="n">
        <v>2</v>
      </c>
      <c r="E10079" s="7" t="n">
        <v>61.78</v>
      </c>
      <c r="F10079" s="7" t="n">
        <v>0</v>
      </c>
      <c r="G10079" s="7" t="n">
        <v>0</v>
      </c>
    </row>
    <row r="10080" customFormat="false" ht="15" hidden="false" customHeight="false" outlineLevel="0" collapsed="false">
      <c r="A10080" s="7" t="s">
        <v>26</v>
      </c>
      <c r="B10080" s="7" t="s">
        <v>410</v>
      </c>
      <c r="C10080" s="7" t="s">
        <v>1335</v>
      </c>
      <c r="D10080" s="7" t="n">
        <v>1</v>
      </c>
      <c r="E10080" s="7" t="n">
        <v>30.89</v>
      </c>
      <c r="F10080" s="7" t="n">
        <v>0</v>
      </c>
      <c r="G10080" s="7" t="n">
        <v>0</v>
      </c>
    </row>
    <row r="10081" customFormat="false" ht="15" hidden="false" customHeight="false" outlineLevel="0" collapsed="false">
      <c r="A10081" s="7" t="s">
        <v>26</v>
      </c>
      <c r="B10081" s="7" t="s">
        <v>121</v>
      </c>
      <c r="C10081" s="7" t="s">
        <v>1339</v>
      </c>
      <c r="D10081" s="7" t="n">
        <v>1</v>
      </c>
      <c r="E10081" s="7" t="n">
        <v>0.01</v>
      </c>
      <c r="F10081" s="7" t="n">
        <v>0</v>
      </c>
      <c r="G10081" s="7" t="n">
        <v>0</v>
      </c>
    </row>
    <row r="10082" customFormat="false" ht="15" hidden="false" customHeight="false" outlineLevel="0" collapsed="false">
      <c r="A10082" s="7" t="s">
        <v>26</v>
      </c>
      <c r="B10082" s="7" t="s">
        <v>121</v>
      </c>
      <c r="C10082" s="7" t="s">
        <v>1339</v>
      </c>
      <c r="D10082" s="7" t="n">
        <v>1</v>
      </c>
      <c r="E10082" s="7" t="n">
        <v>60.88</v>
      </c>
      <c r="F10082" s="7" t="n">
        <v>0</v>
      </c>
      <c r="G10082" s="7" t="n">
        <v>0</v>
      </c>
    </row>
    <row r="10083" customFormat="false" ht="15" hidden="false" customHeight="false" outlineLevel="0" collapsed="false">
      <c r="A10083" s="7" t="s">
        <v>26</v>
      </c>
      <c r="B10083" s="7" t="s">
        <v>231</v>
      </c>
      <c r="C10083" s="7" t="s">
        <v>1342</v>
      </c>
      <c r="D10083" s="7" t="n">
        <v>1</v>
      </c>
      <c r="E10083" s="7" t="n">
        <v>28.54</v>
      </c>
      <c r="F10083" s="7" t="n">
        <v>1</v>
      </c>
      <c r="G10083" s="7" t="n">
        <v>28.54</v>
      </c>
    </row>
    <row r="10084" customFormat="false" ht="15" hidden="false" customHeight="false" outlineLevel="0" collapsed="false">
      <c r="A10084" s="7" t="s">
        <v>26</v>
      </c>
      <c r="B10084" s="7" t="s">
        <v>201</v>
      </c>
      <c r="C10084" s="7" t="s">
        <v>1344</v>
      </c>
      <c r="D10084" s="7" t="n">
        <v>2</v>
      </c>
      <c r="E10084" s="7" t="n">
        <v>28.96</v>
      </c>
      <c r="F10084" s="7" t="n">
        <v>0</v>
      </c>
      <c r="G10084" s="7" t="n">
        <v>0</v>
      </c>
    </row>
    <row r="10085" customFormat="false" ht="15" hidden="false" customHeight="false" outlineLevel="0" collapsed="false">
      <c r="A10085" s="7" t="s">
        <v>26</v>
      </c>
      <c r="B10085" s="7" t="s">
        <v>183</v>
      </c>
      <c r="C10085" s="7" t="s">
        <v>1351</v>
      </c>
      <c r="D10085" s="7" t="n">
        <v>1</v>
      </c>
      <c r="E10085" s="7" t="n">
        <v>32.77</v>
      </c>
      <c r="F10085" s="7" t="n">
        <v>0</v>
      </c>
      <c r="G10085" s="7" t="n">
        <v>0</v>
      </c>
    </row>
    <row r="10086" customFormat="false" ht="15" hidden="false" customHeight="false" outlineLevel="0" collapsed="false">
      <c r="A10086" s="7" t="s">
        <v>26</v>
      </c>
      <c r="B10086" s="7" t="s">
        <v>311</v>
      </c>
      <c r="C10086" s="7" t="s">
        <v>1352</v>
      </c>
      <c r="D10086" s="7" t="n">
        <v>0</v>
      </c>
      <c r="E10086" s="7" t="n">
        <v>0</v>
      </c>
      <c r="F10086" s="7" t="n">
        <v>2</v>
      </c>
      <c r="G10086" s="7" t="n">
        <v>33.64</v>
      </c>
    </row>
    <row r="10087" customFormat="false" ht="15" hidden="false" customHeight="false" outlineLevel="0" collapsed="false">
      <c r="A10087" s="7" t="s">
        <v>26</v>
      </c>
      <c r="B10087" s="7" t="s">
        <v>180</v>
      </c>
      <c r="C10087" s="7" t="s">
        <v>1353</v>
      </c>
      <c r="D10087" s="7" t="n">
        <v>2</v>
      </c>
      <c r="E10087" s="7" t="n">
        <v>74.9</v>
      </c>
      <c r="F10087" s="7" t="n">
        <v>0</v>
      </c>
      <c r="G10087" s="7" t="n">
        <v>0</v>
      </c>
    </row>
    <row r="10088" customFormat="false" ht="15" hidden="false" customHeight="false" outlineLevel="0" collapsed="false">
      <c r="A10088" s="7" t="s">
        <v>26</v>
      </c>
      <c r="B10088" s="7" t="s">
        <v>114</v>
      </c>
      <c r="C10088" s="7" t="s">
        <v>1354</v>
      </c>
      <c r="D10088" s="7" t="n">
        <v>0</v>
      </c>
      <c r="E10088" s="7" t="n">
        <v>0</v>
      </c>
      <c r="F10088" s="7" t="n">
        <v>1</v>
      </c>
      <c r="G10088" s="7" t="n">
        <v>40.27</v>
      </c>
    </row>
    <row r="10089" customFormat="false" ht="15" hidden="false" customHeight="false" outlineLevel="0" collapsed="false">
      <c r="A10089" s="7" t="s">
        <v>26</v>
      </c>
      <c r="B10089" s="7" t="s">
        <v>323</v>
      </c>
      <c r="C10089" s="7" t="s">
        <v>1355</v>
      </c>
      <c r="D10089" s="7" t="n">
        <v>1</v>
      </c>
      <c r="E10089" s="7" t="n">
        <v>30.42</v>
      </c>
      <c r="F10089" s="7" t="n">
        <v>0</v>
      </c>
      <c r="G10089" s="7" t="n">
        <v>0</v>
      </c>
    </row>
    <row r="10090" customFormat="false" ht="15" hidden="false" customHeight="false" outlineLevel="0" collapsed="false">
      <c r="A10090" s="7" t="s">
        <v>26</v>
      </c>
      <c r="B10090" s="7" t="s">
        <v>170</v>
      </c>
      <c r="C10090" s="7" t="s">
        <v>1371</v>
      </c>
      <c r="D10090" s="7" t="n">
        <v>2</v>
      </c>
      <c r="E10090" s="7" t="n">
        <v>94.59</v>
      </c>
      <c r="F10090" s="7" t="n">
        <v>0</v>
      </c>
      <c r="G10090" s="7" t="n">
        <v>0</v>
      </c>
    </row>
    <row r="10091" customFormat="false" ht="15" hidden="false" customHeight="false" outlineLevel="0" collapsed="false">
      <c r="A10091" s="7" t="s">
        <v>26</v>
      </c>
      <c r="B10091" s="7" t="s">
        <v>170</v>
      </c>
      <c r="C10091" s="7" t="s">
        <v>1371</v>
      </c>
      <c r="D10091" s="7" t="n">
        <v>2</v>
      </c>
      <c r="E10091" s="7" t="n">
        <v>94.45</v>
      </c>
      <c r="F10091" s="7" t="n">
        <v>0</v>
      </c>
      <c r="G10091" s="7" t="n">
        <v>0</v>
      </c>
    </row>
    <row r="10092" customFormat="false" ht="15" hidden="false" customHeight="false" outlineLevel="0" collapsed="false">
      <c r="A10092" s="7" t="s">
        <v>26</v>
      </c>
      <c r="B10092" s="7" t="s">
        <v>278</v>
      </c>
      <c r="C10092" s="7" t="s">
        <v>1372</v>
      </c>
      <c r="D10092" s="7" t="n">
        <v>2</v>
      </c>
      <c r="E10092" s="7" t="n">
        <v>120</v>
      </c>
      <c r="F10092" s="7" t="n">
        <v>0</v>
      </c>
      <c r="G10092" s="7" t="n">
        <v>0</v>
      </c>
    </row>
    <row r="10093" customFormat="false" ht="15" hidden="false" customHeight="false" outlineLevel="0" collapsed="false">
      <c r="A10093" s="7" t="s">
        <v>26</v>
      </c>
      <c r="B10093" s="7" t="s">
        <v>268</v>
      </c>
      <c r="C10093" s="7" t="s">
        <v>1372</v>
      </c>
      <c r="D10093" s="7" t="n">
        <v>2</v>
      </c>
      <c r="E10093" s="7" t="n">
        <v>120</v>
      </c>
      <c r="F10093" s="7" t="n">
        <v>0</v>
      </c>
      <c r="G10093" s="7" t="n">
        <v>0</v>
      </c>
    </row>
    <row r="10094" customFormat="false" ht="15" hidden="false" customHeight="false" outlineLevel="0" collapsed="false">
      <c r="A10094" s="7" t="s">
        <v>26</v>
      </c>
      <c r="B10094" s="7" t="s">
        <v>284</v>
      </c>
      <c r="C10094" s="7" t="s">
        <v>1381</v>
      </c>
      <c r="D10094" s="7" t="n">
        <v>1</v>
      </c>
      <c r="E10094" s="7" t="n">
        <v>94.63</v>
      </c>
      <c r="F10094" s="7" t="n">
        <v>0</v>
      </c>
      <c r="G10094" s="7" t="n">
        <v>0</v>
      </c>
    </row>
    <row r="10095" customFormat="false" ht="15" hidden="false" customHeight="false" outlineLevel="0" collapsed="false">
      <c r="A10095" s="7" t="s">
        <v>26</v>
      </c>
      <c r="B10095" s="7" t="s">
        <v>734</v>
      </c>
      <c r="C10095" s="7" t="s">
        <v>1385</v>
      </c>
      <c r="D10095" s="7" t="n">
        <v>1</v>
      </c>
      <c r="E10095" s="7" t="n">
        <v>70</v>
      </c>
      <c r="F10095" s="7" t="n">
        <v>0</v>
      </c>
      <c r="G10095" s="7" t="n">
        <v>0</v>
      </c>
    </row>
    <row r="10096" customFormat="false" ht="15" hidden="false" customHeight="false" outlineLevel="0" collapsed="false">
      <c r="A10096" s="7" t="s">
        <v>26</v>
      </c>
      <c r="B10096" s="7" t="s">
        <v>734</v>
      </c>
      <c r="C10096" s="7" t="s">
        <v>1385</v>
      </c>
      <c r="D10096" s="7" t="n">
        <v>2</v>
      </c>
      <c r="E10096" s="7" t="n">
        <v>337.38</v>
      </c>
      <c r="F10096" s="7" t="n">
        <v>0</v>
      </c>
      <c r="G10096" s="7" t="n">
        <v>0</v>
      </c>
    </row>
    <row r="10097" customFormat="false" ht="15" hidden="false" customHeight="false" outlineLevel="0" collapsed="false">
      <c r="A10097" s="7" t="s">
        <v>26</v>
      </c>
      <c r="B10097" s="7" t="s">
        <v>732</v>
      </c>
      <c r="C10097" s="7" t="s">
        <v>1385</v>
      </c>
      <c r="D10097" s="7" t="n">
        <v>2</v>
      </c>
      <c r="E10097" s="7" t="n">
        <v>190</v>
      </c>
      <c r="F10097" s="7" t="n">
        <v>0</v>
      </c>
      <c r="G10097" s="7" t="n">
        <v>0</v>
      </c>
    </row>
    <row r="10098" customFormat="false" ht="15" hidden="false" customHeight="false" outlineLevel="0" collapsed="false">
      <c r="A10098" s="7" t="s">
        <v>26</v>
      </c>
      <c r="B10098" s="7" t="s">
        <v>732</v>
      </c>
      <c r="C10098" s="7" t="s">
        <v>1385</v>
      </c>
      <c r="D10098" s="7" t="n">
        <v>1</v>
      </c>
      <c r="E10098" s="7" t="n">
        <v>70</v>
      </c>
      <c r="F10098" s="7" t="n">
        <v>0</v>
      </c>
      <c r="G10098" s="7" t="n">
        <v>0</v>
      </c>
    </row>
    <row r="10099" customFormat="false" ht="15" hidden="false" customHeight="false" outlineLevel="0" collapsed="false">
      <c r="A10099" s="7" t="s">
        <v>26</v>
      </c>
      <c r="B10099" s="7" t="s">
        <v>934</v>
      </c>
      <c r="C10099" s="7" t="s">
        <v>1385</v>
      </c>
      <c r="D10099" s="7" t="n">
        <v>2</v>
      </c>
      <c r="E10099" s="7" t="n">
        <v>190</v>
      </c>
      <c r="F10099" s="7" t="n">
        <v>0</v>
      </c>
      <c r="G10099" s="7" t="n">
        <v>0</v>
      </c>
    </row>
    <row r="10100" customFormat="false" ht="15" hidden="false" customHeight="false" outlineLevel="0" collapsed="false">
      <c r="A10100" s="7" t="s">
        <v>26</v>
      </c>
      <c r="B10100" s="7" t="s">
        <v>810</v>
      </c>
      <c r="C10100" s="7" t="s">
        <v>1385</v>
      </c>
      <c r="D10100" s="7" t="n">
        <v>1</v>
      </c>
      <c r="E10100" s="7" t="n">
        <v>70</v>
      </c>
      <c r="F10100" s="7" t="n">
        <v>0</v>
      </c>
      <c r="G10100" s="7" t="n">
        <v>0</v>
      </c>
    </row>
    <row r="10101" customFormat="false" ht="15" hidden="false" customHeight="false" outlineLevel="0" collapsed="false">
      <c r="A10101" s="7" t="s">
        <v>26</v>
      </c>
      <c r="B10101" s="7" t="s">
        <v>810</v>
      </c>
      <c r="C10101" s="7" t="s">
        <v>1385</v>
      </c>
      <c r="D10101" s="7" t="n">
        <v>1</v>
      </c>
      <c r="E10101" s="7" t="n">
        <v>168.7</v>
      </c>
      <c r="F10101" s="7" t="n">
        <v>0</v>
      </c>
      <c r="G10101" s="7" t="n">
        <v>0</v>
      </c>
    </row>
    <row r="10102" customFormat="false" ht="15" hidden="false" customHeight="false" outlineLevel="0" collapsed="false">
      <c r="A10102" s="7" t="s">
        <v>26</v>
      </c>
      <c r="B10102" s="7" t="s">
        <v>810</v>
      </c>
      <c r="C10102" s="7" t="s">
        <v>1385</v>
      </c>
      <c r="D10102" s="7" t="n">
        <v>1</v>
      </c>
      <c r="E10102" s="7" t="n">
        <v>95</v>
      </c>
      <c r="F10102" s="7" t="n">
        <v>0</v>
      </c>
      <c r="G10102" s="7" t="n">
        <v>0</v>
      </c>
    </row>
    <row r="10103" customFormat="false" ht="15" hidden="false" customHeight="false" outlineLevel="0" collapsed="false">
      <c r="A10103" s="7" t="s">
        <v>26</v>
      </c>
      <c r="B10103" s="7" t="s">
        <v>757</v>
      </c>
      <c r="C10103" s="7" t="s">
        <v>1385</v>
      </c>
      <c r="D10103" s="7" t="n">
        <v>2</v>
      </c>
      <c r="E10103" s="7" t="n">
        <v>190</v>
      </c>
      <c r="F10103" s="7" t="n">
        <v>0</v>
      </c>
      <c r="G10103" s="7" t="n">
        <v>0</v>
      </c>
    </row>
    <row r="10104" customFormat="false" ht="15" hidden="false" customHeight="false" outlineLevel="0" collapsed="false">
      <c r="A10104" s="7" t="s">
        <v>26</v>
      </c>
      <c r="B10104" s="7" t="s">
        <v>259</v>
      </c>
      <c r="C10104" s="7" t="s">
        <v>1388</v>
      </c>
      <c r="D10104" s="7" t="n">
        <v>3</v>
      </c>
      <c r="E10104" s="7" t="n">
        <v>92.67</v>
      </c>
      <c r="F10104" s="7" t="n">
        <v>2</v>
      </c>
      <c r="G10104" s="7" t="n">
        <v>61.78</v>
      </c>
    </row>
    <row r="10105" customFormat="false" ht="15" hidden="false" customHeight="false" outlineLevel="0" collapsed="false">
      <c r="A10105" s="7" t="s">
        <v>26</v>
      </c>
      <c r="B10105" s="7" t="s">
        <v>259</v>
      </c>
      <c r="C10105" s="7" t="s">
        <v>1388</v>
      </c>
      <c r="D10105" s="7" t="n">
        <v>4</v>
      </c>
      <c r="E10105" s="7" t="n">
        <v>76</v>
      </c>
      <c r="F10105" s="7" t="n">
        <v>0</v>
      </c>
      <c r="G10105" s="7" t="n">
        <v>0</v>
      </c>
    </row>
    <row r="10106" customFormat="false" ht="15" hidden="false" customHeight="false" outlineLevel="0" collapsed="false">
      <c r="A10106" s="7" t="s">
        <v>26</v>
      </c>
      <c r="B10106" s="7" t="s">
        <v>273</v>
      </c>
      <c r="C10106" s="7" t="s">
        <v>1388</v>
      </c>
      <c r="D10106" s="7" t="n">
        <v>1</v>
      </c>
      <c r="E10106" s="7" t="n">
        <v>30.89</v>
      </c>
      <c r="F10106" s="7" t="n">
        <v>2</v>
      </c>
      <c r="G10106" s="7" t="n">
        <v>61.78</v>
      </c>
    </row>
    <row r="10107" customFormat="false" ht="15" hidden="false" customHeight="false" outlineLevel="0" collapsed="false">
      <c r="A10107" s="7" t="s">
        <v>26</v>
      </c>
      <c r="B10107" s="7" t="s">
        <v>273</v>
      </c>
      <c r="C10107" s="7" t="s">
        <v>1388</v>
      </c>
      <c r="D10107" s="7" t="n">
        <v>4</v>
      </c>
      <c r="E10107" s="7" t="n">
        <v>76</v>
      </c>
      <c r="F10107" s="7" t="n">
        <v>0</v>
      </c>
      <c r="G10107" s="7" t="n">
        <v>0</v>
      </c>
    </row>
    <row r="10108" customFormat="false" ht="15" hidden="false" customHeight="false" outlineLevel="0" collapsed="false">
      <c r="A10108" s="7" t="s">
        <v>26</v>
      </c>
      <c r="B10108" s="7" t="s">
        <v>324</v>
      </c>
      <c r="C10108" s="7" t="s">
        <v>1388</v>
      </c>
      <c r="D10108" s="7" t="n">
        <v>2</v>
      </c>
      <c r="E10108" s="7" t="n">
        <v>38</v>
      </c>
      <c r="F10108" s="7" t="n">
        <v>0</v>
      </c>
      <c r="G10108" s="7" t="n">
        <v>0</v>
      </c>
    </row>
    <row r="10109" customFormat="false" ht="15" hidden="false" customHeight="false" outlineLevel="0" collapsed="false">
      <c r="A10109" s="7" t="s">
        <v>26</v>
      </c>
      <c r="B10109" s="7" t="s">
        <v>280</v>
      </c>
      <c r="C10109" s="7" t="s">
        <v>1388</v>
      </c>
      <c r="D10109" s="7" t="n">
        <v>5</v>
      </c>
      <c r="E10109" s="7" t="n">
        <v>154.46</v>
      </c>
      <c r="F10109" s="7" t="n">
        <v>1</v>
      </c>
      <c r="G10109" s="7" t="n">
        <v>30.89</v>
      </c>
    </row>
    <row r="10110" customFormat="false" ht="15" hidden="false" customHeight="false" outlineLevel="0" collapsed="false">
      <c r="A10110" s="7" t="s">
        <v>26</v>
      </c>
      <c r="B10110" s="7" t="s">
        <v>280</v>
      </c>
      <c r="C10110" s="7" t="s">
        <v>1388</v>
      </c>
      <c r="D10110" s="7" t="n">
        <v>4</v>
      </c>
      <c r="E10110" s="7" t="n">
        <v>76</v>
      </c>
      <c r="F10110" s="7" t="n">
        <v>0</v>
      </c>
      <c r="G10110" s="7" t="n">
        <v>0</v>
      </c>
    </row>
    <row r="10111" customFormat="false" ht="15" hidden="false" customHeight="false" outlineLevel="0" collapsed="false">
      <c r="A10111" s="7" t="s">
        <v>26</v>
      </c>
      <c r="B10111" s="7" t="s">
        <v>369</v>
      </c>
      <c r="C10111" s="7" t="s">
        <v>1388</v>
      </c>
      <c r="D10111" s="7" t="n">
        <v>2</v>
      </c>
      <c r="E10111" s="7" t="n">
        <v>38</v>
      </c>
      <c r="F10111" s="7" t="n">
        <v>0</v>
      </c>
      <c r="G10111" s="7" t="n">
        <v>0</v>
      </c>
    </row>
    <row r="10112" customFormat="false" ht="15" hidden="false" customHeight="false" outlineLevel="0" collapsed="false">
      <c r="A10112" s="7" t="s">
        <v>26</v>
      </c>
      <c r="B10112" s="7" t="s">
        <v>369</v>
      </c>
      <c r="C10112" s="7" t="s">
        <v>1388</v>
      </c>
      <c r="D10112" s="7" t="n">
        <v>0</v>
      </c>
      <c r="E10112" s="7" t="n">
        <v>0</v>
      </c>
      <c r="F10112" s="7" t="n">
        <v>1</v>
      </c>
      <c r="G10112" s="7" t="n">
        <v>30.89</v>
      </c>
    </row>
    <row r="10113" customFormat="false" ht="15" hidden="false" customHeight="false" outlineLevel="0" collapsed="false">
      <c r="A10113" s="7" t="s">
        <v>26</v>
      </c>
      <c r="B10113" s="7" t="s">
        <v>330</v>
      </c>
      <c r="C10113" s="7" t="s">
        <v>1393</v>
      </c>
      <c r="D10113" s="7" t="n">
        <v>1</v>
      </c>
      <c r="E10113" s="7" t="n">
        <v>33.04</v>
      </c>
      <c r="F10113" s="7" t="n">
        <v>0</v>
      </c>
      <c r="G10113" s="7" t="n">
        <v>0</v>
      </c>
    </row>
    <row r="10114" customFormat="false" ht="15" hidden="false" customHeight="false" outlineLevel="0" collapsed="false">
      <c r="A10114" s="7" t="s">
        <v>26</v>
      </c>
      <c r="B10114" s="7" t="s">
        <v>361</v>
      </c>
      <c r="C10114" s="7" t="s">
        <v>1393</v>
      </c>
      <c r="D10114" s="7" t="n">
        <v>0</v>
      </c>
      <c r="E10114" s="7" t="n">
        <v>0</v>
      </c>
      <c r="F10114" s="7" t="n">
        <v>1</v>
      </c>
      <c r="G10114" s="7" t="n">
        <v>35.11</v>
      </c>
    </row>
    <row r="10115" customFormat="false" ht="15" hidden="false" customHeight="false" outlineLevel="0" collapsed="false">
      <c r="A10115" s="7" t="s">
        <v>26</v>
      </c>
      <c r="B10115" s="7" t="s">
        <v>361</v>
      </c>
      <c r="C10115" s="7" t="s">
        <v>1393</v>
      </c>
      <c r="D10115" s="7" t="n">
        <v>1</v>
      </c>
      <c r="E10115" s="7" t="n">
        <v>33.04</v>
      </c>
      <c r="F10115" s="7" t="n">
        <v>0</v>
      </c>
      <c r="G10115" s="7" t="n">
        <v>0</v>
      </c>
    </row>
    <row r="10116" customFormat="false" ht="15" hidden="false" customHeight="false" outlineLevel="0" collapsed="false">
      <c r="A10116" s="7" t="s">
        <v>26</v>
      </c>
      <c r="B10116" s="7" t="s">
        <v>365</v>
      </c>
      <c r="C10116" s="7" t="s">
        <v>1393</v>
      </c>
      <c r="D10116" s="7" t="n">
        <v>1</v>
      </c>
      <c r="E10116" s="7" t="n">
        <v>33.04</v>
      </c>
      <c r="F10116" s="7" t="n">
        <v>0</v>
      </c>
      <c r="G10116" s="7" t="n">
        <v>0</v>
      </c>
    </row>
    <row r="10117" customFormat="false" ht="15" hidden="false" customHeight="false" outlineLevel="0" collapsed="false">
      <c r="A10117" s="7" t="s">
        <v>26</v>
      </c>
      <c r="B10117" s="7" t="s">
        <v>555</v>
      </c>
      <c r="C10117" s="7" t="s">
        <v>1393</v>
      </c>
      <c r="D10117" s="7" t="n">
        <v>0</v>
      </c>
      <c r="E10117" s="7" t="n">
        <v>0</v>
      </c>
      <c r="F10117" s="7" t="n">
        <v>1</v>
      </c>
      <c r="G10117" s="7" t="n">
        <v>35.11</v>
      </c>
    </row>
    <row r="10118" customFormat="false" ht="15" hidden="false" customHeight="false" outlineLevel="0" collapsed="false">
      <c r="A10118" s="7" t="s">
        <v>26</v>
      </c>
      <c r="B10118" s="7" t="s">
        <v>184</v>
      </c>
      <c r="C10118" s="7" t="s">
        <v>1399</v>
      </c>
      <c r="D10118" s="7" t="n">
        <v>1</v>
      </c>
      <c r="E10118" s="7" t="n">
        <v>49.63</v>
      </c>
      <c r="F10118" s="7" t="n">
        <v>0</v>
      </c>
      <c r="G10118" s="7" t="n">
        <v>0</v>
      </c>
    </row>
    <row r="10119" customFormat="false" ht="15" hidden="false" customHeight="false" outlineLevel="0" collapsed="false">
      <c r="A10119" s="7" t="s">
        <v>26</v>
      </c>
      <c r="B10119" s="7" t="s">
        <v>186</v>
      </c>
      <c r="C10119" s="7" t="s">
        <v>1399</v>
      </c>
      <c r="D10119" s="7" t="n">
        <v>2</v>
      </c>
      <c r="E10119" s="7" t="n">
        <v>99.27</v>
      </c>
      <c r="F10119" s="7" t="n">
        <v>1</v>
      </c>
      <c r="G10119" s="7" t="n">
        <v>49.63</v>
      </c>
    </row>
    <row r="10120" customFormat="false" ht="15" hidden="false" customHeight="false" outlineLevel="0" collapsed="false">
      <c r="A10120" s="7" t="s">
        <v>26</v>
      </c>
      <c r="B10120" s="7" t="s">
        <v>224</v>
      </c>
      <c r="C10120" s="7" t="s">
        <v>1399</v>
      </c>
      <c r="D10120" s="7" t="n">
        <v>1</v>
      </c>
      <c r="E10120" s="7" t="n">
        <v>49.63</v>
      </c>
      <c r="F10120" s="7" t="n">
        <v>1</v>
      </c>
      <c r="G10120" s="7" t="n">
        <v>49.63</v>
      </c>
    </row>
    <row r="10121" customFormat="false" ht="15" hidden="false" customHeight="false" outlineLevel="0" collapsed="false">
      <c r="A10121" s="7" t="s">
        <v>26</v>
      </c>
      <c r="B10121" s="7" t="s">
        <v>200</v>
      </c>
      <c r="C10121" s="7" t="s">
        <v>1399</v>
      </c>
      <c r="D10121" s="7" t="n">
        <v>1</v>
      </c>
      <c r="E10121" s="7" t="n">
        <v>49.63</v>
      </c>
      <c r="F10121" s="7" t="n">
        <v>0</v>
      </c>
      <c r="G10121" s="7" t="n">
        <v>0</v>
      </c>
    </row>
    <row r="10122" customFormat="false" ht="15" hidden="false" customHeight="false" outlineLevel="0" collapsed="false">
      <c r="A10122" s="7" t="s">
        <v>26</v>
      </c>
      <c r="B10122" s="7" t="s">
        <v>781</v>
      </c>
      <c r="C10122" s="7" t="s">
        <v>1399</v>
      </c>
      <c r="D10122" s="7" t="n">
        <v>0</v>
      </c>
      <c r="E10122" s="7" t="n">
        <v>0</v>
      </c>
      <c r="F10122" s="7" t="n">
        <v>1</v>
      </c>
      <c r="G10122" s="7" t="n">
        <v>49.63</v>
      </c>
    </row>
    <row r="10123" customFormat="false" ht="15" hidden="false" customHeight="false" outlineLevel="0" collapsed="false">
      <c r="A10123" s="7" t="s">
        <v>26</v>
      </c>
      <c r="B10123" s="7" t="s">
        <v>565</v>
      </c>
      <c r="C10123" s="7" t="s">
        <v>1399</v>
      </c>
      <c r="D10123" s="7" t="n">
        <v>1</v>
      </c>
      <c r="E10123" s="7" t="n">
        <v>49.63</v>
      </c>
      <c r="F10123" s="7" t="n">
        <v>0</v>
      </c>
      <c r="G10123" s="7" t="n">
        <v>0</v>
      </c>
    </row>
    <row r="10124" customFormat="false" ht="15" hidden="false" customHeight="false" outlineLevel="0" collapsed="false">
      <c r="A10124" s="7" t="s">
        <v>26</v>
      </c>
      <c r="B10124" s="7" t="s">
        <v>562</v>
      </c>
      <c r="C10124" s="7" t="s">
        <v>1401</v>
      </c>
      <c r="D10124" s="7" t="n">
        <v>10</v>
      </c>
      <c r="E10124" s="7" t="n">
        <v>0.08</v>
      </c>
      <c r="F10124" s="7" t="n">
        <v>3</v>
      </c>
      <c r="G10124" s="7" t="n">
        <v>0.02</v>
      </c>
    </row>
    <row r="10125" customFormat="false" ht="15" hidden="false" customHeight="false" outlineLevel="0" collapsed="false">
      <c r="A10125" s="7" t="s">
        <v>26</v>
      </c>
      <c r="B10125" s="7" t="s">
        <v>562</v>
      </c>
      <c r="C10125" s="7" t="s">
        <v>1401</v>
      </c>
      <c r="D10125" s="7" t="n">
        <v>14</v>
      </c>
      <c r="E10125" s="7" t="n">
        <v>3109.88</v>
      </c>
      <c r="F10125" s="7" t="n">
        <v>9</v>
      </c>
      <c r="G10125" s="7" t="n">
        <v>1999.21</v>
      </c>
    </row>
    <row r="10126" customFormat="false" ht="15" hidden="false" customHeight="false" outlineLevel="0" collapsed="false">
      <c r="A10126" s="7" t="s">
        <v>26</v>
      </c>
      <c r="B10126" s="7" t="s">
        <v>293</v>
      </c>
      <c r="C10126" s="7" t="s">
        <v>1403</v>
      </c>
      <c r="D10126" s="7" t="n">
        <v>1</v>
      </c>
      <c r="E10126" s="7" t="n">
        <v>136</v>
      </c>
      <c r="F10126" s="7" t="n">
        <v>0</v>
      </c>
      <c r="G10126" s="7" t="n">
        <v>0</v>
      </c>
    </row>
    <row r="10127" customFormat="false" ht="15" hidden="false" customHeight="false" outlineLevel="0" collapsed="false">
      <c r="A10127" s="7" t="s">
        <v>26</v>
      </c>
      <c r="B10127" s="7" t="s">
        <v>293</v>
      </c>
      <c r="C10127" s="7" t="s">
        <v>1403</v>
      </c>
      <c r="D10127" s="7" t="n">
        <v>1</v>
      </c>
      <c r="E10127" s="7" t="n">
        <v>160</v>
      </c>
      <c r="F10127" s="7" t="n">
        <v>0</v>
      </c>
      <c r="G10127" s="7" t="n">
        <v>0</v>
      </c>
    </row>
    <row r="10128" customFormat="false" ht="15" hidden="false" customHeight="false" outlineLevel="0" collapsed="false">
      <c r="A10128" s="7" t="s">
        <v>26</v>
      </c>
      <c r="B10128" s="7" t="s">
        <v>267</v>
      </c>
      <c r="C10128" s="7" t="s">
        <v>1403</v>
      </c>
      <c r="D10128" s="7" t="n">
        <v>1</v>
      </c>
      <c r="E10128" s="7" t="n">
        <v>136</v>
      </c>
      <c r="F10128" s="7" t="n">
        <v>0</v>
      </c>
      <c r="G10128" s="7" t="n">
        <v>0</v>
      </c>
    </row>
    <row r="10129" customFormat="false" ht="15" hidden="false" customHeight="false" outlineLevel="0" collapsed="false">
      <c r="A10129" s="7" t="s">
        <v>26</v>
      </c>
      <c r="B10129" s="7" t="s">
        <v>267</v>
      </c>
      <c r="C10129" s="7" t="s">
        <v>1403</v>
      </c>
      <c r="D10129" s="7" t="n">
        <v>0</v>
      </c>
      <c r="E10129" s="7" t="n">
        <v>0</v>
      </c>
      <c r="F10129" s="7" t="n">
        <v>1</v>
      </c>
      <c r="G10129" s="7" t="n">
        <v>160</v>
      </c>
    </row>
    <row r="10130" customFormat="false" ht="15" hidden="false" customHeight="false" outlineLevel="0" collapsed="false">
      <c r="A10130" s="7" t="s">
        <v>26</v>
      </c>
      <c r="B10130" s="7" t="s">
        <v>373</v>
      </c>
      <c r="C10130" s="7" t="s">
        <v>1403</v>
      </c>
      <c r="D10130" s="7" t="n">
        <v>0</v>
      </c>
      <c r="E10130" s="7" t="n">
        <v>0</v>
      </c>
      <c r="F10130" s="7" t="n">
        <v>1</v>
      </c>
      <c r="G10130" s="7" t="n">
        <v>160</v>
      </c>
    </row>
    <row r="10131" customFormat="false" ht="15" hidden="false" customHeight="false" outlineLevel="0" collapsed="false">
      <c r="A10131" s="7" t="s">
        <v>26</v>
      </c>
      <c r="B10131" s="7" t="s">
        <v>318</v>
      </c>
      <c r="C10131" s="7" t="s">
        <v>1403</v>
      </c>
      <c r="D10131" s="7" t="n">
        <v>1</v>
      </c>
      <c r="E10131" s="7" t="n">
        <v>136</v>
      </c>
      <c r="F10131" s="7" t="n">
        <v>0</v>
      </c>
      <c r="G10131" s="7" t="n">
        <v>0</v>
      </c>
    </row>
    <row r="10132" customFormat="false" ht="15" hidden="false" customHeight="false" outlineLevel="0" collapsed="false">
      <c r="A10132" s="7" t="s">
        <v>26</v>
      </c>
      <c r="B10132" s="7" t="s">
        <v>318</v>
      </c>
      <c r="C10132" s="7" t="s">
        <v>1403</v>
      </c>
      <c r="D10132" s="7" t="n">
        <v>1</v>
      </c>
      <c r="E10132" s="7" t="n">
        <v>160</v>
      </c>
      <c r="F10132" s="7" t="n">
        <v>0</v>
      </c>
      <c r="G10132" s="7" t="n">
        <v>0</v>
      </c>
    </row>
    <row r="10133" customFormat="false" ht="15" hidden="false" customHeight="false" outlineLevel="0" collapsed="false">
      <c r="A10133" s="7" t="s">
        <v>26</v>
      </c>
      <c r="B10133" s="7" t="s">
        <v>384</v>
      </c>
      <c r="C10133" s="7" t="s">
        <v>1423</v>
      </c>
      <c r="D10133" s="7" t="n">
        <v>0</v>
      </c>
      <c r="E10133" s="7" t="n">
        <v>0</v>
      </c>
      <c r="F10133" s="7" t="n">
        <v>2</v>
      </c>
      <c r="G10133" s="7" t="n">
        <v>94.59</v>
      </c>
    </row>
    <row r="10134" customFormat="false" ht="15" hidden="false" customHeight="false" outlineLevel="0" collapsed="false">
      <c r="A10134" s="7" t="s">
        <v>26</v>
      </c>
      <c r="B10134" s="7" t="s">
        <v>533</v>
      </c>
      <c r="C10134" s="7" t="s">
        <v>1424</v>
      </c>
      <c r="D10134" s="7" t="n">
        <v>0</v>
      </c>
      <c r="E10134" s="7" t="n">
        <v>0</v>
      </c>
      <c r="F10134" s="7" t="n">
        <v>1</v>
      </c>
      <c r="G10134" s="7" t="n">
        <v>70</v>
      </c>
    </row>
    <row r="10135" customFormat="false" ht="15" hidden="false" customHeight="false" outlineLevel="0" collapsed="false">
      <c r="A10135" s="7" t="s">
        <v>26</v>
      </c>
      <c r="B10135" s="7" t="s">
        <v>530</v>
      </c>
      <c r="C10135" s="7" t="s">
        <v>1424</v>
      </c>
      <c r="D10135" s="7" t="n">
        <v>0</v>
      </c>
      <c r="E10135" s="7" t="n">
        <v>0</v>
      </c>
      <c r="F10135" s="7" t="n">
        <v>1</v>
      </c>
      <c r="G10135" s="7" t="n">
        <v>70</v>
      </c>
    </row>
    <row r="10136" customFormat="false" ht="15" hidden="false" customHeight="false" outlineLevel="0" collapsed="false">
      <c r="A10136" s="7" t="s">
        <v>26</v>
      </c>
      <c r="B10136" s="7" t="s">
        <v>604</v>
      </c>
      <c r="C10136" s="7" t="s">
        <v>1424</v>
      </c>
      <c r="D10136" s="7" t="n">
        <v>0</v>
      </c>
      <c r="E10136" s="7" t="n">
        <v>0</v>
      </c>
      <c r="F10136" s="7" t="n">
        <v>1</v>
      </c>
      <c r="G10136" s="7" t="n">
        <v>70</v>
      </c>
    </row>
    <row r="10137" customFormat="false" ht="15" hidden="false" customHeight="false" outlineLevel="0" collapsed="false">
      <c r="A10137" s="7" t="s">
        <v>26</v>
      </c>
      <c r="B10137" s="7" t="s">
        <v>226</v>
      </c>
      <c r="C10137" s="7" t="s">
        <v>1427</v>
      </c>
      <c r="D10137" s="7" t="n">
        <v>0</v>
      </c>
      <c r="E10137" s="7" t="n">
        <v>0</v>
      </c>
      <c r="F10137" s="7" t="n">
        <v>1</v>
      </c>
      <c r="G10137" s="7" t="n">
        <v>51.98</v>
      </c>
    </row>
    <row r="10138" customFormat="false" ht="15" hidden="false" customHeight="false" outlineLevel="0" collapsed="false">
      <c r="A10138" s="7" t="s">
        <v>26</v>
      </c>
      <c r="B10138" s="7" t="s">
        <v>161</v>
      </c>
      <c r="C10138" s="7" t="s">
        <v>1428</v>
      </c>
      <c r="D10138" s="7" t="n">
        <v>0</v>
      </c>
      <c r="E10138" s="7" t="n">
        <v>0</v>
      </c>
      <c r="F10138" s="7" t="n">
        <v>1</v>
      </c>
      <c r="G10138" s="7" t="n">
        <v>140</v>
      </c>
    </row>
    <row r="10139" customFormat="false" ht="15" hidden="false" customHeight="false" outlineLevel="0" collapsed="false">
      <c r="A10139" s="7" t="s">
        <v>26</v>
      </c>
      <c r="B10139" s="7" t="s">
        <v>204</v>
      </c>
      <c r="C10139" s="7" t="s">
        <v>1428</v>
      </c>
      <c r="D10139" s="7" t="n">
        <v>0</v>
      </c>
      <c r="E10139" s="7" t="n">
        <v>0</v>
      </c>
      <c r="F10139" s="7" t="n">
        <v>1</v>
      </c>
      <c r="G10139" s="7" t="n">
        <v>140</v>
      </c>
    </row>
    <row r="10140" customFormat="false" ht="15" hidden="false" customHeight="false" outlineLevel="0" collapsed="false">
      <c r="A10140" s="7" t="s">
        <v>26</v>
      </c>
      <c r="B10140" s="7" t="s">
        <v>305</v>
      </c>
      <c r="C10140" s="7" t="s">
        <v>1428</v>
      </c>
      <c r="D10140" s="7" t="n">
        <v>0</v>
      </c>
      <c r="E10140" s="7" t="n">
        <v>0</v>
      </c>
      <c r="F10140" s="7" t="n">
        <v>1</v>
      </c>
      <c r="G10140" s="7" t="n">
        <v>140</v>
      </c>
    </row>
    <row r="10141" customFormat="false" ht="15" hidden="false" customHeight="false" outlineLevel="0" collapsed="false">
      <c r="A10141" s="7" t="s">
        <v>26</v>
      </c>
      <c r="B10141" s="7" t="s">
        <v>196</v>
      </c>
      <c r="C10141" s="7" t="s">
        <v>1428</v>
      </c>
      <c r="D10141" s="7" t="n">
        <v>0</v>
      </c>
      <c r="E10141" s="7" t="n">
        <v>0</v>
      </c>
      <c r="F10141" s="7" t="n">
        <v>1</v>
      </c>
      <c r="G10141" s="7" t="n">
        <v>140</v>
      </c>
    </row>
    <row r="10142" customFormat="false" ht="15" hidden="false" customHeight="false" outlineLevel="0" collapsed="false">
      <c r="A10142" s="7" t="s">
        <v>26</v>
      </c>
      <c r="B10142" s="7" t="s">
        <v>942</v>
      </c>
      <c r="C10142" s="7" t="s">
        <v>1428</v>
      </c>
      <c r="D10142" s="7" t="n">
        <v>0</v>
      </c>
      <c r="E10142" s="7" t="n">
        <v>0</v>
      </c>
      <c r="F10142" s="7" t="n">
        <v>1</v>
      </c>
      <c r="G10142" s="7" t="n">
        <v>140</v>
      </c>
    </row>
    <row r="10143" customFormat="false" ht="15" hidden="false" customHeight="false" outlineLevel="0" collapsed="false">
      <c r="A10143" s="7" t="s">
        <v>26</v>
      </c>
      <c r="B10143" s="7" t="s">
        <v>286</v>
      </c>
      <c r="C10143" s="7" t="s">
        <v>1428</v>
      </c>
      <c r="D10143" s="7" t="n">
        <v>0</v>
      </c>
      <c r="E10143" s="7" t="n">
        <v>0</v>
      </c>
      <c r="F10143" s="7" t="n">
        <v>1</v>
      </c>
      <c r="G10143" s="7" t="n">
        <v>140</v>
      </c>
    </row>
    <row r="10144" customFormat="false" ht="15" hidden="false" customHeight="false" outlineLevel="0" collapsed="false">
      <c r="A10144" s="7" t="s">
        <v>26</v>
      </c>
      <c r="B10144" s="7" t="s">
        <v>156</v>
      </c>
      <c r="C10144" s="7" t="s">
        <v>1430</v>
      </c>
      <c r="D10144" s="7" t="n">
        <v>3</v>
      </c>
      <c r="E10144" s="7" t="n">
        <v>195</v>
      </c>
      <c r="F10144" s="7" t="n">
        <v>2</v>
      </c>
      <c r="G10144" s="7" t="n">
        <v>130</v>
      </c>
    </row>
    <row r="10145" customFormat="false" ht="15" hidden="false" customHeight="false" outlineLevel="0" collapsed="false">
      <c r="A10145" s="7" t="s">
        <v>26</v>
      </c>
      <c r="B10145" s="7" t="s">
        <v>156</v>
      </c>
      <c r="C10145" s="7" t="s">
        <v>1430</v>
      </c>
      <c r="D10145" s="7" t="n">
        <v>2</v>
      </c>
      <c r="E10145" s="7" t="n">
        <v>130</v>
      </c>
      <c r="F10145" s="7" t="n">
        <v>0</v>
      </c>
      <c r="G10145" s="7" t="n">
        <v>0</v>
      </c>
    </row>
    <row r="10146" customFormat="false" ht="15" hidden="false" customHeight="false" outlineLevel="0" collapsed="false">
      <c r="A10146" s="7" t="s">
        <v>26</v>
      </c>
      <c r="B10146" s="7" t="s">
        <v>739</v>
      </c>
      <c r="C10146" s="7" t="s">
        <v>1431</v>
      </c>
      <c r="D10146" s="7" t="n">
        <v>1</v>
      </c>
      <c r="E10146" s="7" t="n">
        <v>90</v>
      </c>
      <c r="F10146" s="7" t="n">
        <v>0</v>
      </c>
      <c r="G10146" s="7" t="n">
        <v>0</v>
      </c>
    </row>
    <row r="10147" customFormat="false" ht="15" hidden="false" customHeight="false" outlineLevel="0" collapsed="false">
      <c r="A10147" s="7" t="s">
        <v>26</v>
      </c>
      <c r="B10147" s="7" t="s">
        <v>939</v>
      </c>
      <c r="C10147" s="7" t="s">
        <v>1585</v>
      </c>
      <c r="D10147" s="7" t="n">
        <v>1</v>
      </c>
      <c r="E10147" s="7" t="n">
        <v>60</v>
      </c>
      <c r="F10147" s="7" t="n">
        <v>0</v>
      </c>
      <c r="G10147" s="7" t="n">
        <v>0</v>
      </c>
    </row>
    <row r="10148" customFormat="false" ht="15" hidden="false" customHeight="false" outlineLevel="0" collapsed="false">
      <c r="A10148" s="7" t="s">
        <v>26</v>
      </c>
      <c r="B10148" s="7" t="s">
        <v>735</v>
      </c>
      <c r="C10148" s="7" t="s">
        <v>1556</v>
      </c>
      <c r="D10148" s="7" t="n">
        <v>1</v>
      </c>
      <c r="E10148" s="7" t="n">
        <v>60</v>
      </c>
      <c r="F10148" s="7" t="n">
        <v>0</v>
      </c>
      <c r="G10148" s="7" t="n">
        <v>0</v>
      </c>
    </row>
    <row r="10149" customFormat="false" ht="15" hidden="false" customHeight="false" outlineLevel="0" collapsed="false">
      <c r="A10149" s="7" t="s">
        <v>26</v>
      </c>
      <c r="B10149" s="7" t="s">
        <v>710</v>
      </c>
      <c r="C10149" s="7" t="s">
        <v>1532</v>
      </c>
      <c r="D10149" s="7" t="n">
        <v>1</v>
      </c>
      <c r="E10149" s="7" t="n">
        <v>60</v>
      </c>
      <c r="F10149" s="7" t="n">
        <v>0</v>
      </c>
      <c r="G10149" s="7" t="n">
        <v>0</v>
      </c>
    </row>
    <row r="10150" customFormat="false" ht="15" hidden="false" customHeight="false" outlineLevel="0" collapsed="false">
      <c r="A10150" s="7" t="s">
        <v>26</v>
      </c>
      <c r="B10150" s="7" t="s">
        <v>402</v>
      </c>
      <c r="C10150" s="7" t="s">
        <v>1433</v>
      </c>
      <c r="D10150" s="7" t="n">
        <v>1</v>
      </c>
      <c r="E10150" s="7" t="n">
        <v>19</v>
      </c>
      <c r="F10150" s="7" t="n">
        <v>0</v>
      </c>
      <c r="G10150" s="7" t="n">
        <v>0</v>
      </c>
    </row>
    <row r="10151" customFormat="false" ht="15" hidden="false" customHeight="false" outlineLevel="0" collapsed="false">
      <c r="A10151" s="7" t="s">
        <v>26</v>
      </c>
      <c r="B10151" s="7" t="s">
        <v>402</v>
      </c>
      <c r="C10151" s="7" t="s">
        <v>1433</v>
      </c>
      <c r="D10151" s="7" t="n">
        <v>2</v>
      </c>
      <c r="E10151" s="7" t="n">
        <v>61.78</v>
      </c>
      <c r="F10151" s="7" t="n">
        <v>0</v>
      </c>
      <c r="G10151" s="7" t="n">
        <v>0</v>
      </c>
    </row>
    <row r="10152" customFormat="false" ht="15" hidden="false" customHeight="false" outlineLevel="0" collapsed="false">
      <c r="A10152" s="7" t="s">
        <v>26</v>
      </c>
      <c r="B10152" s="7" t="s">
        <v>320</v>
      </c>
      <c r="C10152" s="7" t="s">
        <v>1433</v>
      </c>
      <c r="D10152" s="7" t="n">
        <v>1</v>
      </c>
      <c r="E10152" s="7" t="n">
        <v>19</v>
      </c>
      <c r="F10152" s="7" t="n">
        <v>0</v>
      </c>
      <c r="G10152" s="7" t="n">
        <v>0</v>
      </c>
    </row>
    <row r="10153" customFormat="false" ht="15" hidden="false" customHeight="false" outlineLevel="0" collapsed="false">
      <c r="A10153" s="7" t="s">
        <v>26</v>
      </c>
      <c r="B10153" s="7" t="s">
        <v>320</v>
      </c>
      <c r="C10153" s="7" t="s">
        <v>1433</v>
      </c>
      <c r="D10153" s="7" t="n">
        <v>4</v>
      </c>
      <c r="E10153" s="7" t="n">
        <v>123.56</v>
      </c>
      <c r="F10153" s="7" t="n">
        <v>1</v>
      </c>
      <c r="G10153" s="7" t="n">
        <v>30.89</v>
      </c>
    </row>
    <row r="10154" customFormat="false" ht="15" hidden="false" customHeight="false" outlineLevel="0" collapsed="false">
      <c r="A10154" s="7" t="s">
        <v>26</v>
      </c>
      <c r="B10154" s="7" t="s">
        <v>345</v>
      </c>
      <c r="C10154" s="7" t="s">
        <v>1433</v>
      </c>
      <c r="D10154" s="7" t="n">
        <v>2</v>
      </c>
      <c r="E10154" s="7" t="n">
        <v>61.78</v>
      </c>
      <c r="F10154" s="7" t="n">
        <v>1</v>
      </c>
      <c r="G10154" s="7" t="n">
        <v>30.89</v>
      </c>
    </row>
    <row r="10155" customFormat="false" ht="15" hidden="false" customHeight="false" outlineLevel="0" collapsed="false">
      <c r="A10155" s="7" t="s">
        <v>26</v>
      </c>
      <c r="B10155" s="7" t="s">
        <v>366</v>
      </c>
      <c r="C10155" s="7" t="s">
        <v>1433</v>
      </c>
      <c r="D10155" s="7" t="n">
        <v>1</v>
      </c>
      <c r="E10155" s="7" t="n">
        <v>30.89</v>
      </c>
      <c r="F10155" s="7" t="n">
        <v>0</v>
      </c>
      <c r="G10155" s="7" t="n">
        <v>0</v>
      </c>
    </row>
    <row r="10156" customFormat="false" ht="15" hidden="false" customHeight="false" outlineLevel="0" collapsed="false">
      <c r="A10156" s="7" t="s">
        <v>26</v>
      </c>
      <c r="B10156" s="7" t="s">
        <v>957</v>
      </c>
      <c r="C10156" s="7" t="s">
        <v>1433</v>
      </c>
      <c r="D10156" s="7" t="n">
        <v>1</v>
      </c>
      <c r="E10156" s="7" t="n">
        <v>30.89</v>
      </c>
      <c r="F10156" s="7" t="n">
        <v>0</v>
      </c>
      <c r="G10156" s="7" t="n">
        <v>0</v>
      </c>
    </row>
    <row r="10157" customFormat="false" ht="15" hidden="false" customHeight="false" outlineLevel="0" collapsed="false">
      <c r="A10157" s="7" t="s">
        <v>26</v>
      </c>
      <c r="B10157" s="7" t="s">
        <v>628</v>
      </c>
      <c r="C10157" s="7" t="s">
        <v>1433</v>
      </c>
      <c r="D10157" s="7" t="n">
        <v>2</v>
      </c>
      <c r="E10157" s="7" t="n">
        <v>61.78</v>
      </c>
      <c r="F10157" s="7" t="n">
        <v>0</v>
      </c>
      <c r="G10157" s="7" t="n">
        <v>0</v>
      </c>
    </row>
    <row r="10158" customFormat="false" ht="15" hidden="false" customHeight="false" outlineLevel="0" collapsed="false">
      <c r="A10158" s="7" t="s">
        <v>26</v>
      </c>
      <c r="B10158" s="7" t="s">
        <v>175</v>
      </c>
      <c r="C10158" s="7" t="s">
        <v>1437</v>
      </c>
      <c r="D10158" s="7" t="n">
        <v>2</v>
      </c>
      <c r="E10158" s="7" t="n">
        <v>74.91</v>
      </c>
      <c r="F10158" s="7" t="n">
        <v>0</v>
      </c>
      <c r="G10158" s="7" t="n">
        <v>0</v>
      </c>
    </row>
    <row r="10159" customFormat="false" ht="15" hidden="false" customHeight="false" outlineLevel="0" collapsed="false">
      <c r="A10159" s="7" t="s">
        <v>26</v>
      </c>
      <c r="B10159" s="7" t="s">
        <v>192</v>
      </c>
      <c r="C10159" s="7" t="s">
        <v>1311</v>
      </c>
      <c r="D10159" s="7" t="n">
        <v>2</v>
      </c>
      <c r="E10159" s="7" t="n">
        <v>64.2</v>
      </c>
      <c r="F10159" s="7" t="n">
        <v>0</v>
      </c>
      <c r="G10159" s="7" t="n">
        <v>0</v>
      </c>
    </row>
    <row r="10160" customFormat="false" ht="15" hidden="false" customHeight="false" outlineLevel="0" collapsed="false">
      <c r="A10160" s="7" t="s">
        <v>26</v>
      </c>
      <c r="B10160" s="7" t="s">
        <v>265</v>
      </c>
      <c r="C10160" s="7" t="s">
        <v>1439</v>
      </c>
      <c r="D10160" s="7" t="n">
        <v>1</v>
      </c>
      <c r="E10160" s="7" t="n">
        <v>29.74</v>
      </c>
      <c r="F10160" s="7" t="n">
        <v>0</v>
      </c>
      <c r="G10160" s="7" t="n">
        <v>0</v>
      </c>
    </row>
    <row r="10161" customFormat="false" ht="15" hidden="false" customHeight="false" outlineLevel="0" collapsed="false">
      <c r="A10161" s="7" t="s">
        <v>26</v>
      </c>
      <c r="B10161" s="7" t="s">
        <v>265</v>
      </c>
      <c r="C10161" s="7" t="s">
        <v>1439</v>
      </c>
      <c r="D10161" s="7" t="n">
        <v>1</v>
      </c>
      <c r="E10161" s="7" t="n">
        <v>37.45</v>
      </c>
      <c r="F10161" s="7" t="n">
        <v>0</v>
      </c>
      <c r="G10161" s="7" t="n">
        <v>0</v>
      </c>
    </row>
    <row r="10162" customFormat="false" ht="15" hidden="false" customHeight="false" outlineLevel="0" collapsed="false">
      <c r="A10162" s="7" t="s">
        <v>26</v>
      </c>
      <c r="B10162" s="7" t="s">
        <v>308</v>
      </c>
      <c r="C10162" s="7" t="s">
        <v>1441</v>
      </c>
      <c r="D10162" s="7" t="n">
        <v>1</v>
      </c>
      <c r="E10162" s="7" t="n">
        <v>94.5</v>
      </c>
      <c r="F10162" s="7" t="n">
        <v>0</v>
      </c>
      <c r="G10162" s="7" t="n">
        <v>0</v>
      </c>
    </row>
    <row r="10163" customFormat="false" ht="15" hidden="false" customHeight="false" outlineLevel="0" collapsed="false">
      <c r="A10163" s="7" t="s">
        <v>26</v>
      </c>
      <c r="B10163" s="7" t="s">
        <v>308</v>
      </c>
      <c r="C10163" s="7" t="s">
        <v>1441</v>
      </c>
      <c r="D10163" s="7" t="n">
        <v>1</v>
      </c>
      <c r="E10163" s="7" t="n">
        <v>103.07</v>
      </c>
      <c r="F10163" s="7" t="n">
        <v>0</v>
      </c>
      <c r="G10163" s="7" t="n">
        <v>0</v>
      </c>
    </row>
    <row r="10164" customFormat="false" ht="15" hidden="false" customHeight="false" outlineLevel="0" collapsed="false">
      <c r="A10164" s="7" t="s">
        <v>26</v>
      </c>
      <c r="B10164" s="7" t="s">
        <v>185</v>
      </c>
      <c r="C10164" s="7" t="s">
        <v>1442</v>
      </c>
      <c r="D10164" s="7" t="n">
        <v>1</v>
      </c>
      <c r="E10164" s="7" t="n">
        <v>74.95</v>
      </c>
      <c r="F10164" s="7" t="n">
        <v>0</v>
      </c>
      <c r="G10164" s="7" t="n">
        <v>0</v>
      </c>
    </row>
    <row r="10165" customFormat="false" ht="15" hidden="false" customHeight="false" outlineLevel="0" collapsed="false">
      <c r="A10165" s="7" t="s">
        <v>26</v>
      </c>
      <c r="B10165" s="7" t="s">
        <v>245</v>
      </c>
      <c r="C10165" s="7" t="s">
        <v>1443</v>
      </c>
      <c r="D10165" s="7" t="n">
        <v>0</v>
      </c>
      <c r="E10165" s="7" t="n">
        <v>0</v>
      </c>
      <c r="F10165" s="7" t="n">
        <v>2</v>
      </c>
      <c r="G10165" s="7" t="n">
        <v>159.3</v>
      </c>
    </row>
    <row r="10166" customFormat="false" ht="15" hidden="false" customHeight="false" outlineLevel="0" collapsed="false">
      <c r="A10166" s="7" t="s">
        <v>26</v>
      </c>
      <c r="B10166" s="7" t="s">
        <v>103</v>
      </c>
      <c r="C10166" s="7" t="s">
        <v>1443</v>
      </c>
      <c r="D10166" s="7" t="n">
        <v>2</v>
      </c>
      <c r="E10166" s="7" t="n">
        <v>145.21</v>
      </c>
      <c r="F10166" s="7" t="n">
        <v>0</v>
      </c>
      <c r="G10166" s="7" t="n">
        <v>0</v>
      </c>
    </row>
    <row r="10167" customFormat="false" ht="15" hidden="false" customHeight="false" outlineLevel="0" collapsed="false">
      <c r="A10167" s="7" t="s">
        <v>26</v>
      </c>
      <c r="B10167" s="7" t="s">
        <v>103</v>
      </c>
      <c r="C10167" s="7" t="s">
        <v>1443</v>
      </c>
      <c r="D10167" s="7" t="n">
        <v>0</v>
      </c>
      <c r="E10167" s="7" t="n">
        <v>0</v>
      </c>
      <c r="F10167" s="7" t="n">
        <v>2</v>
      </c>
      <c r="G10167" s="7" t="n">
        <v>159.3</v>
      </c>
    </row>
    <row r="10168" customFormat="false" ht="15" hidden="false" customHeight="false" outlineLevel="0" collapsed="false">
      <c r="A10168" s="7" t="s">
        <v>26</v>
      </c>
      <c r="B10168" s="7" t="s">
        <v>162</v>
      </c>
      <c r="C10168" s="7" t="s">
        <v>1429</v>
      </c>
      <c r="D10168" s="7" t="n">
        <v>2</v>
      </c>
      <c r="E10168" s="7" t="n">
        <v>79.59</v>
      </c>
      <c r="F10168" s="7" t="n">
        <v>2</v>
      </c>
      <c r="G10168" s="7" t="n">
        <v>79.59</v>
      </c>
    </row>
    <row r="10169" customFormat="false" ht="15" hidden="false" customHeight="false" outlineLevel="0" collapsed="false">
      <c r="A10169" s="7" t="s">
        <v>26</v>
      </c>
      <c r="B10169" s="7" t="s">
        <v>668</v>
      </c>
      <c r="C10169" s="7" t="s">
        <v>1515</v>
      </c>
      <c r="D10169" s="7" t="n">
        <v>0</v>
      </c>
      <c r="E10169" s="7" t="n">
        <v>0</v>
      </c>
      <c r="F10169" s="7" t="n">
        <v>2</v>
      </c>
      <c r="G10169" s="7" t="n">
        <v>120</v>
      </c>
    </row>
    <row r="10170" customFormat="false" ht="15" hidden="false" customHeight="false" outlineLevel="0" collapsed="false">
      <c r="A10170" s="7" t="s">
        <v>26</v>
      </c>
      <c r="B10170" s="7" t="s">
        <v>701</v>
      </c>
      <c r="C10170" s="7" t="s">
        <v>1499</v>
      </c>
      <c r="D10170" s="7" t="n">
        <v>0</v>
      </c>
      <c r="E10170" s="7" t="n">
        <v>0</v>
      </c>
      <c r="F10170" s="7" t="n">
        <v>1</v>
      </c>
      <c r="G10170" s="7" t="n">
        <v>120</v>
      </c>
    </row>
    <row r="10171" customFormat="false" ht="15" hidden="false" customHeight="false" outlineLevel="0" collapsed="false">
      <c r="A10171" s="7" t="s">
        <v>26</v>
      </c>
      <c r="B10171" s="7" t="s">
        <v>684</v>
      </c>
      <c r="C10171" s="7" t="s">
        <v>1499</v>
      </c>
      <c r="D10171" s="7" t="n">
        <v>0</v>
      </c>
      <c r="E10171" s="7" t="n">
        <v>0</v>
      </c>
      <c r="F10171" s="7" t="n">
        <v>2</v>
      </c>
      <c r="G10171" s="7" t="n">
        <v>0.01</v>
      </c>
    </row>
    <row r="10172" customFormat="false" ht="15" hidden="false" customHeight="false" outlineLevel="0" collapsed="false">
      <c r="A10172" s="7" t="s">
        <v>26</v>
      </c>
      <c r="B10172" s="7" t="s">
        <v>681</v>
      </c>
      <c r="C10172" s="7" t="s">
        <v>1499</v>
      </c>
      <c r="D10172" s="7" t="n">
        <v>0</v>
      </c>
      <c r="E10172" s="7" t="n">
        <v>0</v>
      </c>
      <c r="F10172" s="7" t="n">
        <v>3</v>
      </c>
      <c r="G10172" s="7" t="n">
        <v>360</v>
      </c>
    </row>
    <row r="10173" customFormat="false" ht="15" hidden="false" customHeight="false" outlineLevel="0" collapsed="false">
      <c r="A10173" s="7" t="s">
        <v>26</v>
      </c>
      <c r="B10173" s="7" t="s">
        <v>683</v>
      </c>
      <c r="C10173" s="7" t="s">
        <v>1499</v>
      </c>
      <c r="D10173" s="7" t="n">
        <v>0</v>
      </c>
      <c r="E10173" s="7" t="n">
        <v>0</v>
      </c>
      <c r="F10173" s="7" t="n">
        <v>3</v>
      </c>
      <c r="G10173" s="7" t="n">
        <v>360</v>
      </c>
    </row>
    <row r="10174" customFormat="false" ht="15" hidden="false" customHeight="false" outlineLevel="0" collapsed="false">
      <c r="A10174" s="7" t="s">
        <v>26</v>
      </c>
      <c r="B10174" s="7" t="s">
        <v>664</v>
      </c>
      <c r="C10174" s="7" t="s">
        <v>1499</v>
      </c>
      <c r="D10174" s="7" t="n">
        <v>0</v>
      </c>
      <c r="E10174" s="7" t="n">
        <v>0</v>
      </c>
      <c r="F10174" s="7" t="n">
        <v>3</v>
      </c>
      <c r="G10174" s="7" t="n">
        <v>360</v>
      </c>
    </row>
    <row r="10175" customFormat="false" ht="15" hidden="false" customHeight="false" outlineLevel="0" collapsed="false">
      <c r="A10175" s="7" t="s">
        <v>26</v>
      </c>
      <c r="B10175" s="7" t="s">
        <v>704</v>
      </c>
      <c r="C10175" s="7" t="s">
        <v>1478</v>
      </c>
      <c r="D10175" s="7" t="n">
        <v>1</v>
      </c>
      <c r="E10175" s="7" t="n">
        <v>55</v>
      </c>
      <c r="F10175" s="7" t="n">
        <v>0</v>
      </c>
      <c r="G10175" s="7" t="n">
        <v>0</v>
      </c>
    </row>
    <row r="10176" customFormat="false" ht="15" hidden="false" customHeight="false" outlineLevel="0" collapsed="false">
      <c r="A10176" s="7" t="s">
        <v>26</v>
      </c>
      <c r="B10176" s="7" t="s">
        <v>595</v>
      </c>
      <c r="C10176" s="7" t="s">
        <v>1478</v>
      </c>
      <c r="D10176" s="7" t="n">
        <v>1</v>
      </c>
      <c r="E10176" s="7" t="n">
        <v>55</v>
      </c>
      <c r="F10176" s="7" t="n">
        <v>0</v>
      </c>
      <c r="G10176" s="7" t="n">
        <v>0</v>
      </c>
    </row>
    <row r="10177" customFormat="false" ht="15" hidden="false" customHeight="false" outlineLevel="0" collapsed="false">
      <c r="A10177" s="7" t="s">
        <v>26</v>
      </c>
      <c r="B10177" s="7" t="s">
        <v>215</v>
      </c>
      <c r="C10177" s="7" t="s">
        <v>1480</v>
      </c>
      <c r="D10177" s="7" t="n">
        <v>2</v>
      </c>
      <c r="E10177" s="7" t="n">
        <v>84.99</v>
      </c>
      <c r="F10177" s="7" t="n">
        <v>0</v>
      </c>
      <c r="G10177" s="7" t="n">
        <v>0</v>
      </c>
    </row>
    <row r="10178" customFormat="false" ht="15" hidden="false" customHeight="false" outlineLevel="0" collapsed="false">
      <c r="A10178" s="7" t="s">
        <v>26</v>
      </c>
      <c r="B10178" s="7" t="s">
        <v>99</v>
      </c>
      <c r="C10178" s="7" t="s">
        <v>1482</v>
      </c>
      <c r="D10178" s="7" t="n">
        <v>1</v>
      </c>
      <c r="E10178" s="7" t="n">
        <v>67.55</v>
      </c>
      <c r="F10178" s="7" t="n">
        <v>0</v>
      </c>
      <c r="G10178" s="7" t="n">
        <v>0</v>
      </c>
    </row>
    <row r="10179" customFormat="false" ht="15" hidden="false" customHeight="false" outlineLevel="0" collapsed="false">
      <c r="A10179" s="7" t="s">
        <v>26</v>
      </c>
      <c r="B10179" s="7" t="s">
        <v>477</v>
      </c>
      <c r="C10179" s="7" t="s">
        <v>1486</v>
      </c>
      <c r="D10179" s="7" t="n">
        <v>1</v>
      </c>
      <c r="E10179" s="7" t="n">
        <v>94.63</v>
      </c>
      <c r="F10179" s="7" t="n">
        <v>0</v>
      </c>
      <c r="G10179" s="7" t="n">
        <v>0</v>
      </c>
    </row>
    <row r="10180" customFormat="false" ht="15" hidden="false" customHeight="false" outlineLevel="0" collapsed="false">
      <c r="A10180" s="7" t="s">
        <v>26</v>
      </c>
      <c r="B10180" s="7" t="s">
        <v>194</v>
      </c>
      <c r="C10180" s="7" t="s">
        <v>1269</v>
      </c>
      <c r="D10180" s="7" t="n">
        <v>1</v>
      </c>
      <c r="E10180" s="7" t="n">
        <v>75</v>
      </c>
      <c r="F10180" s="7" t="n">
        <v>0</v>
      </c>
      <c r="G10180" s="7" t="n">
        <v>0</v>
      </c>
    </row>
    <row r="10181" customFormat="false" ht="15" hidden="false" customHeight="false" outlineLevel="0" collapsed="false">
      <c r="A10181" s="7" t="s">
        <v>26</v>
      </c>
      <c r="B10181" s="7" t="s">
        <v>235</v>
      </c>
      <c r="C10181" s="7" t="s">
        <v>1269</v>
      </c>
      <c r="D10181" s="7" t="n">
        <v>1</v>
      </c>
      <c r="E10181" s="7" t="n">
        <v>75.01</v>
      </c>
      <c r="F10181" s="7" t="n">
        <v>0</v>
      </c>
      <c r="G10181" s="7" t="n">
        <v>0</v>
      </c>
    </row>
    <row r="10182" customFormat="false" ht="15" hidden="false" customHeight="false" outlineLevel="0" collapsed="false">
      <c r="A10182" s="7" t="s">
        <v>26</v>
      </c>
      <c r="B10182" s="7" t="s">
        <v>207</v>
      </c>
      <c r="C10182" s="7" t="s">
        <v>1269</v>
      </c>
      <c r="D10182" s="7" t="n">
        <v>1</v>
      </c>
      <c r="E10182" s="7" t="n">
        <v>75</v>
      </c>
      <c r="F10182" s="7" t="n">
        <v>0</v>
      </c>
      <c r="G10182" s="7" t="n">
        <v>0</v>
      </c>
    </row>
    <row r="10183" customFormat="false" ht="15" hidden="false" customHeight="false" outlineLevel="0" collapsed="false">
      <c r="A10183" s="7" t="s">
        <v>26</v>
      </c>
      <c r="B10183" s="7" t="s">
        <v>250</v>
      </c>
      <c r="C10183" s="7" t="s">
        <v>1275</v>
      </c>
      <c r="D10183" s="7" t="n">
        <v>1</v>
      </c>
      <c r="E10183" s="7" t="n">
        <v>151.23</v>
      </c>
      <c r="F10183" s="7" t="n">
        <v>0</v>
      </c>
      <c r="G10183" s="7" t="n">
        <v>0</v>
      </c>
    </row>
    <row r="10184" customFormat="false" ht="15" hidden="false" customHeight="false" outlineLevel="0" collapsed="false">
      <c r="A10184" s="7" t="s">
        <v>26</v>
      </c>
      <c r="B10184" s="7" t="s">
        <v>164</v>
      </c>
      <c r="C10184" s="7" t="s">
        <v>1295</v>
      </c>
      <c r="D10184" s="7" t="n">
        <v>1</v>
      </c>
      <c r="E10184" s="7" t="n">
        <v>20.11</v>
      </c>
      <c r="F10184" s="7" t="n">
        <v>0</v>
      </c>
      <c r="G10184" s="7" t="n">
        <v>0</v>
      </c>
    </row>
    <row r="10185" customFormat="false" ht="15" hidden="false" customHeight="false" outlineLevel="0" collapsed="false">
      <c r="A10185" s="7" t="s">
        <v>26</v>
      </c>
      <c r="B10185" s="7" t="s">
        <v>164</v>
      </c>
      <c r="C10185" s="7" t="s">
        <v>1295</v>
      </c>
      <c r="D10185" s="7" t="n">
        <v>1</v>
      </c>
      <c r="E10185" s="7" t="n">
        <v>17.92</v>
      </c>
      <c r="F10185" s="7" t="n">
        <v>0</v>
      </c>
      <c r="G10185" s="7" t="n">
        <v>0</v>
      </c>
    </row>
    <row r="10186" customFormat="false" ht="15" hidden="false" customHeight="false" outlineLevel="0" collapsed="false">
      <c r="A10186" s="7" t="s">
        <v>26</v>
      </c>
      <c r="B10186" s="7" t="s">
        <v>159</v>
      </c>
      <c r="C10186" s="7" t="s">
        <v>1295</v>
      </c>
      <c r="D10186" s="7" t="n">
        <v>1</v>
      </c>
      <c r="E10186" s="7" t="n">
        <v>20.11</v>
      </c>
      <c r="F10186" s="7" t="n">
        <v>0</v>
      </c>
      <c r="G10186" s="7" t="n">
        <v>0</v>
      </c>
    </row>
    <row r="10187" customFormat="false" ht="15" hidden="false" customHeight="false" outlineLevel="0" collapsed="false">
      <c r="A10187" s="7" t="s">
        <v>26</v>
      </c>
      <c r="B10187" s="7" t="s">
        <v>159</v>
      </c>
      <c r="C10187" s="7" t="s">
        <v>1295</v>
      </c>
      <c r="D10187" s="7" t="n">
        <v>1</v>
      </c>
      <c r="E10187" s="7" t="n">
        <v>17.92</v>
      </c>
      <c r="F10187" s="7" t="n">
        <v>0</v>
      </c>
      <c r="G10187" s="7" t="n">
        <v>0</v>
      </c>
    </row>
    <row r="10188" customFormat="false" ht="15" hidden="false" customHeight="false" outlineLevel="0" collapsed="false">
      <c r="A10188" s="7" t="s">
        <v>26</v>
      </c>
      <c r="B10188" s="7" t="s">
        <v>195</v>
      </c>
      <c r="C10188" s="7" t="s">
        <v>1295</v>
      </c>
      <c r="D10188" s="7" t="n">
        <v>1</v>
      </c>
      <c r="E10188" s="7" t="n">
        <v>20.1</v>
      </c>
      <c r="F10188" s="7" t="n">
        <v>0</v>
      </c>
      <c r="G10188" s="7" t="n">
        <v>0</v>
      </c>
    </row>
    <row r="10189" customFormat="false" ht="15" hidden="false" customHeight="false" outlineLevel="0" collapsed="false">
      <c r="A10189" s="7" t="s">
        <v>26</v>
      </c>
      <c r="B10189" s="7" t="s">
        <v>209</v>
      </c>
      <c r="C10189" s="7" t="s">
        <v>1295</v>
      </c>
      <c r="D10189" s="7" t="n">
        <v>1</v>
      </c>
      <c r="E10189" s="7" t="n">
        <v>20.11</v>
      </c>
      <c r="F10189" s="7" t="n">
        <v>0</v>
      </c>
      <c r="G10189" s="7" t="n">
        <v>0</v>
      </c>
    </row>
    <row r="10190" customFormat="false" ht="15" hidden="false" customHeight="false" outlineLevel="0" collapsed="false">
      <c r="A10190" s="7" t="s">
        <v>26</v>
      </c>
      <c r="B10190" s="7" t="s">
        <v>119</v>
      </c>
      <c r="C10190" s="7" t="s">
        <v>1303</v>
      </c>
      <c r="D10190" s="7" t="n">
        <v>1</v>
      </c>
      <c r="E10190" s="7" t="n">
        <v>103.07</v>
      </c>
      <c r="F10190" s="7" t="n">
        <v>0</v>
      </c>
      <c r="G10190" s="7" t="n">
        <v>0</v>
      </c>
    </row>
    <row r="10191" customFormat="false" ht="15" hidden="false" customHeight="false" outlineLevel="0" collapsed="false">
      <c r="A10191" s="7" t="s">
        <v>26</v>
      </c>
      <c r="B10191" s="7" t="s">
        <v>115</v>
      </c>
      <c r="C10191" s="7" t="s">
        <v>1303</v>
      </c>
      <c r="D10191" s="7" t="n">
        <v>1</v>
      </c>
      <c r="E10191" s="7" t="n">
        <v>103.07</v>
      </c>
      <c r="F10191" s="7" t="n">
        <v>0</v>
      </c>
      <c r="G10191" s="7" t="n">
        <v>0</v>
      </c>
    </row>
    <row r="10192" customFormat="false" ht="15" hidden="false" customHeight="false" outlineLevel="0" collapsed="false">
      <c r="A10192" s="7" t="s">
        <v>26</v>
      </c>
      <c r="B10192" s="7" t="s">
        <v>136</v>
      </c>
      <c r="C10192" s="7" t="s">
        <v>1303</v>
      </c>
      <c r="D10192" s="7" t="n">
        <v>1</v>
      </c>
      <c r="E10192" s="7" t="n">
        <v>103.08</v>
      </c>
      <c r="F10192" s="7" t="n">
        <v>0</v>
      </c>
      <c r="G10192" s="7" t="n">
        <v>0</v>
      </c>
    </row>
    <row r="10193" customFormat="false" ht="15" hidden="false" customHeight="false" outlineLevel="0" collapsed="false">
      <c r="A10193" s="7" t="s">
        <v>26</v>
      </c>
      <c r="B10193" s="7" t="s">
        <v>83</v>
      </c>
      <c r="C10193" s="7" t="s">
        <v>1303</v>
      </c>
      <c r="D10193" s="7" t="n">
        <v>2</v>
      </c>
      <c r="E10193" s="7" t="n">
        <v>110</v>
      </c>
      <c r="F10193" s="7" t="n">
        <v>0</v>
      </c>
      <c r="G10193" s="7" t="n">
        <v>0</v>
      </c>
    </row>
    <row r="10194" customFormat="false" ht="15" hidden="false" customHeight="false" outlineLevel="0" collapsed="false">
      <c r="A10194" s="7" t="s">
        <v>26</v>
      </c>
      <c r="B10194" s="7" t="s">
        <v>83</v>
      </c>
      <c r="C10194" s="7" t="s">
        <v>1303</v>
      </c>
      <c r="D10194" s="7" t="n">
        <v>3</v>
      </c>
      <c r="E10194" s="7" t="n">
        <v>180</v>
      </c>
      <c r="F10194" s="7" t="n">
        <v>0</v>
      </c>
      <c r="G10194" s="7" t="n">
        <v>0</v>
      </c>
    </row>
    <row r="10195" customFormat="false" ht="15" hidden="false" customHeight="false" outlineLevel="0" collapsed="false">
      <c r="A10195" s="7" t="s">
        <v>26</v>
      </c>
      <c r="B10195" s="7" t="s">
        <v>187</v>
      </c>
      <c r="C10195" s="7" t="s">
        <v>1309</v>
      </c>
      <c r="D10195" s="7" t="n">
        <v>2</v>
      </c>
      <c r="E10195" s="7" t="n">
        <v>150</v>
      </c>
      <c r="F10195" s="7" t="n">
        <v>0</v>
      </c>
      <c r="G10195" s="7" t="n">
        <v>0</v>
      </c>
    </row>
    <row r="10196" customFormat="false" ht="15" hidden="false" customHeight="false" outlineLevel="0" collapsed="false">
      <c r="A10196" s="7" t="s">
        <v>26</v>
      </c>
      <c r="B10196" s="7" t="s">
        <v>146</v>
      </c>
      <c r="C10196" s="7" t="s">
        <v>1311</v>
      </c>
      <c r="D10196" s="7" t="n">
        <v>1</v>
      </c>
      <c r="E10196" s="7" t="n">
        <v>103.07</v>
      </c>
      <c r="F10196" s="7" t="n">
        <v>0</v>
      </c>
      <c r="G10196" s="7" t="n">
        <v>0</v>
      </c>
    </row>
    <row r="10197" customFormat="false" ht="15" hidden="false" customHeight="false" outlineLevel="0" collapsed="false">
      <c r="A10197" s="7" t="s">
        <v>26</v>
      </c>
      <c r="B10197" s="7" t="s">
        <v>127</v>
      </c>
      <c r="C10197" s="7" t="s">
        <v>1311</v>
      </c>
      <c r="D10197" s="7" t="n">
        <v>1</v>
      </c>
      <c r="E10197" s="7" t="n">
        <v>103.07</v>
      </c>
      <c r="F10197" s="7" t="n">
        <v>0</v>
      </c>
      <c r="G10197" s="7" t="n">
        <v>0</v>
      </c>
    </row>
    <row r="10198" customFormat="false" ht="15" hidden="false" customHeight="false" outlineLevel="0" collapsed="false">
      <c r="A10198" s="7" t="s">
        <v>26</v>
      </c>
      <c r="B10198" s="7" t="s">
        <v>134</v>
      </c>
      <c r="C10198" s="7" t="s">
        <v>1311</v>
      </c>
      <c r="D10198" s="7" t="n">
        <v>1</v>
      </c>
      <c r="E10198" s="7" t="n">
        <v>103.07</v>
      </c>
      <c r="F10198" s="7" t="n">
        <v>0</v>
      </c>
      <c r="G10198" s="7" t="n">
        <v>0</v>
      </c>
    </row>
    <row r="10199" customFormat="false" ht="15" hidden="false" customHeight="false" outlineLevel="0" collapsed="false">
      <c r="A10199" s="7" t="s">
        <v>26</v>
      </c>
      <c r="B10199" s="7" t="s">
        <v>243</v>
      </c>
      <c r="C10199" s="7" t="s">
        <v>1321</v>
      </c>
      <c r="D10199" s="7" t="n">
        <v>0</v>
      </c>
      <c r="E10199" s="7" t="n">
        <v>0</v>
      </c>
      <c r="F10199" s="7" t="n">
        <v>1</v>
      </c>
      <c r="G10199" s="7" t="n">
        <v>60.88</v>
      </c>
    </row>
    <row r="10200" customFormat="false" ht="15" hidden="false" customHeight="false" outlineLevel="0" collapsed="false">
      <c r="A10200" s="7" t="s">
        <v>26</v>
      </c>
      <c r="B10200" s="7" t="s">
        <v>239</v>
      </c>
      <c r="C10200" s="7" t="s">
        <v>1321</v>
      </c>
      <c r="D10200" s="7" t="n">
        <v>0</v>
      </c>
      <c r="E10200" s="7" t="n">
        <v>0</v>
      </c>
      <c r="F10200" s="7" t="n">
        <v>1</v>
      </c>
      <c r="G10200" s="7" t="n">
        <v>60.88</v>
      </c>
    </row>
    <row r="10201" customFormat="false" ht="15" hidden="false" customHeight="false" outlineLevel="0" collapsed="false">
      <c r="A10201" s="7" t="s">
        <v>26</v>
      </c>
      <c r="B10201" s="7" t="s">
        <v>113</v>
      </c>
      <c r="C10201" s="7" t="s">
        <v>1330</v>
      </c>
      <c r="D10201" s="7" t="n">
        <v>0</v>
      </c>
      <c r="E10201" s="7" t="n">
        <v>0</v>
      </c>
      <c r="F10201" s="7" t="n">
        <v>1</v>
      </c>
      <c r="G10201" s="7" t="n">
        <v>46.82</v>
      </c>
    </row>
    <row r="10202" customFormat="false" ht="15" hidden="false" customHeight="false" outlineLevel="0" collapsed="false">
      <c r="A10202" s="7" t="s">
        <v>26</v>
      </c>
      <c r="B10202" s="7" t="s">
        <v>111</v>
      </c>
      <c r="C10202" s="7" t="s">
        <v>1330</v>
      </c>
      <c r="D10202" s="7" t="n">
        <v>0</v>
      </c>
      <c r="E10202" s="7" t="n">
        <v>0</v>
      </c>
      <c r="F10202" s="7" t="n">
        <v>1</v>
      </c>
      <c r="G10202" s="7" t="n">
        <v>46.82</v>
      </c>
    </row>
    <row r="10203" customFormat="false" ht="15" hidden="false" customHeight="false" outlineLevel="0" collapsed="false">
      <c r="A10203" s="7" t="s">
        <v>26</v>
      </c>
      <c r="B10203" s="7" t="s">
        <v>153</v>
      </c>
      <c r="C10203" s="7" t="s">
        <v>1330</v>
      </c>
      <c r="D10203" s="7" t="n">
        <v>0</v>
      </c>
      <c r="E10203" s="7" t="n">
        <v>0</v>
      </c>
      <c r="F10203" s="7" t="n">
        <v>1</v>
      </c>
      <c r="G10203" s="7" t="n">
        <v>46.82</v>
      </c>
    </row>
    <row r="10204" customFormat="false" ht="15" hidden="false" customHeight="false" outlineLevel="0" collapsed="false">
      <c r="A10204" s="7" t="s">
        <v>26</v>
      </c>
      <c r="B10204" s="7" t="s">
        <v>201</v>
      </c>
      <c r="C10204" s="7" t="s">
        <v>1344</v>
      </c>
      <c r="D10204" s="7" t="n">
        <v>2</v>
      </c>
      <c r="E10204" s="7" t="n">
        <v>28.96</v>
      </c>
      <c r="F10204" s="7" t="n">
        <v>0</v>
      </c>
      <c r="G10204" s="7" t="n">
        <v>0</v>
      </c>
    </row>
    <row r="10205" customFormat="false" ht="15" hidden="false" customHeight="false" outlineLevel="0" collapsed="false">
      <c r="A10205" s="7" t="s">
        <v>26</v>
      </c>
      <c r="B10205" s="7" t="s">
        <v>246</v>
      </c>
      <c r="C10205" s="7" t="s">
        <v>1345</v>
      </c>
      <c r="D10205" s="7" t="n">
        <v>2</v>
      </c>
      <c r="E10205" s="7" t="n">
        <v>28.96</v>
      </c>
      <c r="F10205" s="7" t="n">
        <v>4</v>
      </c>
      <c r="G10205" s="7" t="n">
        <v>57.93</v>
      </c>
    </row>
    <row r="10206" customFormat="false" ht="15" hidden="false" customHeight="false" outlineLevel="0" collapsed="false">
      <c r="A10206" s="7" t="s">
        <v>26</v>
      </c>
      <c r="B10206" s="7" t="s">
        <v>302</v>
      </c>
      <c r="C10206" s="7" t="s">
        <v>1346</v>
      </c>
      <c r="D10206" s="7" t="n">
        <v>2</v>
      </c>
      <c r="E10206" s="7" t="n">
        <v>42.09</v>
      </c>
      <c r="F10206" s="7" t="n">
        <v>0</v>
      </c>
      <c r="G10206" s="7" t="n">
        <v>0</v>
      </c>
    </row>
    <row r="10207" customFormat="false" ht="15" hidden="false" customHeight="false" outlineLevel="0" collapsed="false">
      <c r="A10207" s="7" t="s">
        <v>26</v>
      </c>
      <c r="B10207" s="7" t="s">
        <v>170</v>
      </c>
      <c r="C10207" s="7" t="s">
        <v>1371</v>
      </c>
      <c r="D10207" s="7" t="n">
        <v>0</v>
      </c>
      <c r="E10207" s="7" t="n">
        <v>0</v>
      </c>
      <c r="F10207" s="7" t="n">
        <v>2</v>
      </c>
      <c r="G10207" s="7" t="n">
        <v>94.59</v>
      </c>
    </row>
    <row r="10208" customFormat="false" ht="15" hidden="false" customHeight="false" outlineLevel="0" collapsed="false">
      <c r="A10208" s="7" t="s">
        <v>26</v>
      </c>
      <c r="B10208" s="7" t="s">
        <v>170</v>
      </c>
      <c r="C10208" s="7" t="s">
        <v>1371</v>
      </c>
      <c r="D10208" s="7" t="n">
        <v>1</v>
      </c>
      <c r="E10208" s="7" t="n">
        <v>47.23</v>
      </c>
      <c r="F10208" s="7" t="n">
        <v>0</v>
      </c>
      <c r="G10208" s="7" t="n">
        <v>0</v>
      </c>
    </row>
    <row r="10209" customFormat="false" ht="15" hidden="false" customHeight="false" outlineLevel="0" collapsed="false">
      <c r="A10209" s="7" t="s">
        <v>26</v>
      </c>
      <c r="B10209" s="7" t="s">
        <v>278</v>
      </c>
      <c r="C10209" s="7" t="s">
        <v>1372</v>
      </c>
      <c r="D10209" s="7" t="n">
        <v>1</v>
      </c>
      <c r="E10209" s="7" t="n">
        <v>60</v>
      </c>
      <c r="F10209" s="7" t="n">
        <v>0</v>
      </c>
      <c r="G10209" s="7" t="n">
        <v>0</v>
      </c>
    </row>
    <row r="10210" customFormat="false" ht="15" hidden="false" customHeight="false" outlineLevel="0" collapsed="false">
      <c r="A10210" s="7" t="s">
        <v>26</v>
      </c>
      <c r="B10210" s="7" t="s">
        <v>268</v>
      </c>
      <c r="C10210" s="7" t="s">
        <v>1372</v>
      </c>
      <c r="D10210" s="7" t="n">
        <v>1</v>
      </c>
      <c r="E10210" s="7" t="n">
        <v>60</v>
      </c>
      <c r="F10210" s="7" t="n">
        <v>0</v>
      </c>
      <c r="G10210" s="7" t="n">
        <v>0</v>
      </c>
    </row>
    <row r="10211" customFormat="false" ht="15" hidden="false" customHeight="false" outlineLevel="0" collapsed="false">
      <c r="A10211" s="7" t="s">
        <v>26</v>
      </c>
      <c r="B10211" s="7" t="s">
        <v>940</v>
      </c>
      <c r="C10211" s="7" t="s">
        <v>1385</v>
      </c>
      <c r="D10211" s="7" t="n">
        <v>0</v>
      </c>
      <c r="E10211" s="7" t="n">
        <v>0</v>
      </c>
      <c r="F10211" s="7" t="n">
        <v>2</v>
      </c>
      <c r="G10211" s="7" t="n">
        <v>192</v>
      </c>
    </row>
    <row r="10212" customFormat="false" ht="15" hidden="false" customHeight="false" outlineLevel="0" collapsed="false">
      <c r="A10212" s="7" t="s">
        <v>26</v>
      </c>
      <c r="B10212" s="7" t="s">
        <v>525</v>
      </c>
      <c r="C10212" s="7" t="s">
        <v>1385</v>
      </c>
      <c r="D10212" s="7" t="n">
        <v>0</v>
      </c>
      <c r="E10212" s="7" t="n">
        <v>0</v>
      </c>
      <c r="F10212" s="7" t="n">
        <v>2</v>
      </c>
      <c r="G10212" s="7" t="n">
        <v>192</v>
      </c>
    </row>
    <row r="10213" customFormat="false" ht="15" hidden="false" customHeight="false" outlineLevel="0" collapsed="false">
      <c r="A10213" s="7" t="s">
        <v>26</v>
      </c>
      <c r="B10213" s="7" t="s">
        <v>414</v>
      </c>
      <c r="C10213" s="7" t="s">
        <v>1385</v>
      </c>
      <c r="D10213" s="7" t="n">
        <v>0</v>
      </c>
      <c r="E10213" s="7" t="n">
        <v>0</v>
      </c>
      <c r="F10213" s="7" t="n">
        <v>1</v>
      </c>
      <c r="G10213" s="7" t="n">
        <v>96</v>
      </c>
    </row>
    <row r="10214" customFormat="false" ht="15" hidden="false" customHeight="false" outlineLevel="0" collapsed="false">
      <c r="A10214" s="7" t="s">
        <v>26</v>
      </c>
      <c r="B10214" s="7" t="s">
        <v>734</v>
      </c>
      <c r="C10214" s="7" t="s">
        <v>1385</v>
      </c>
      <c r="D10214" s="7" t="n">
        <v>1</v>
      </c>
      <c r="E10214" s="7" t="n">
        <v>95</v>
      </c>
      <c r="F10214" s="7" t="n">
        <v>0</v>
      </c>
      <c r="G10214" s="7" t="n">
        <v>0</v>
      </c>
    </row>
    <row r="10215" customFormat="false" ht="15" hidden="false" customHeight="false" outlineLevel="0" collapsed="false">
      <c r="A10215" s="7" t="s">
        <v>26</v>
      </c>
      <c r="B10215" s="7" t="s">
        <v>934</v>
      </c>
      <c r="C10215" s="7" t="s">
        <v>1385</v>
      </c>
      <c r="D10215" s="7" t="n">
        <v>1</v>
      </c>
      <c r="E10215" s="7" t="n">
        <v>95</v>
      </c>
      <c r="F10215" s="7" t="n">
        <v>0</v>
      </c>
      <c r="G10215" s="7" t="n">
        <v>0</v>
      </c>
    </row>
    <row r="10216" customFormat="false" ht="15" hidden="false" customHeight="false" outlineLevel="0" collapsed="false">
      <c r="A10216" s="7" t="s">
        <v>26</v>
      </c>
      <c r="B10216" s="7" t="s">
        <v>810</v>
      </c>
      <c r="C10216" s="7" t="s">
        <v>1385</v>
      </c>
      <c r="D10216" s="7" t="n">
        <v>1</v>
      </c>
      <c r="E10216" s="7" t="n">
        <v>95</v>
      </c>
      <c r="F10216" s="7" t="n">
        <v>0</v>
      </c>
      <c r="G10216" s="7" t="n">
        <v>0</v>
      </c>
    </row>
    <row r="10217" customFormat="false" ht="15" hidden="false" customHeight="false" outlineLevel="0" collapsed="false">
      <c r="A10217" s="7" t="s">
        <v>26</v>
      </c>
      <c r="B10217" s="7" t="s">
        <v>392</v>
      </c>
      <c r="C10217" s="7" t="s">
        <v>1398</v>
      </c>
      <c r="D10217" s="7" t="n">
        <v>0</v>
      </c>
      <c r="E10217" s="7" t="n">
        <v>0</v>
      </c>
      <c r="F10217" s="7" t="n">
        <v>1</v>
      </c>
      <c r="G10217" s="7" t="n">
        <v>140</v>
      </c>
    </row>
    <row r="10218" customFormat="false" ht="15" hidden="false" customHeight="false" outlineLevel="0" collapsed="false">
      <c r="A10218" s="7" t="s">
        <v>26</v>
      </c>
      <c r="B10218" s="7" t="s">
        <v>428</v>
      </c>
      <c r="C10218" s="7" t="s">
        <v>1398</v>
      </c>
      <c r="D10218" s="7" t="n">
        <v>0</v>
      </c>
      <c r="E10218" s="7" t="n">
        <v>0</v>
      </c>
      <c r="F10218" s="7" t="n">
        <v>1</v>
      </c>
      <c r="G10218" s="7" t="n">
        <v>140</v>
      </c>
    </row>
    <row r="10219" customFormat="false" ht="15" hidden="false" customHeight="false" outlineLevel="0" collapsed="false">
      <c r="A10219" s="7" t="s">
        <v>26</v>
      </c>
      <c r="B10219" s="7" t="s">
        <v>128</v>
      </c>
      <c r="C10219" s="7" t="s">
        <v>1421</v>
      </c>
      <c r="D10219" s="7" t="n">
        <v>3</v>
      </c>
      <c r="E10219" s="7" t="n">
        <v>90</v>
      </c>
      <c r="F10219" s="7" t="n">
        <v>0</v>
      </c>
      <c r="G10219" s="7" t="n">
        <v>0</v>
      </c>
    </row>
    <row r="10220" customFormat="false" ht="15" hidden="false" customHeight="false" outlineLevel="0" collapsed="false">
      <c r="A10220" s="7" t="s">
        <v>26</v>
      </c>
      <c r="B10220" s="7" t="s">
        <v>126</v>
      </c>
      <c r="C10220" s="7" t="s">
        <v>1421</v>
      </c>
      <c r="D10220" s="7" t="n">
        <v>3</v>
      </c>
      <c r="E10220" s="7" t="n">
        <v>90</v>
      </c>
      <c r="F10220" s="7" t="n">
        <v>0</v>
      </c>
      <c r="G10220" s="7" t="n">
        <v>0</v>
      </c>
    </row>
    <row r="10221" customFormat="false" ht="15" hidden="false" customHeight="false" outlineLevel="0" collapsed="false">
      <c r="A10221" s="7" t="s">
        <v>26</v>
      </c>
      <c r="B10221" s="7" t="s">
        <v>122</v>
      </c>
      <c r="C10221" s="7" t="s">
        <v>1421</v>
      </c>
      <c r="D10221" s="7" t="n">
        <v>3</v>
      </c>
      <c r="E10221" s="7" t="n">
        <v>90</v>
      </c>
      <c r="F10221" s="7" t="n">
        <v>0</v>
      </c>
      <c r="G10221" s="7" t="n">
        <v>0</v>
      </c>
    </row>
    <row r="10222" customFormat="false" ht="15" hidden="false" customHeight="false" outlineLevel="0" collapsed="false">
      <c r="A10222" s="7" t="s">
        <v>26</v>
      </c>
      <c r="B10222" s="7" t="s">
        <v>142</v>
      </c>
      <c r="C10222" s="7" t="s">
        <v>1421</v>
      </c>
      <c r="D10222" s="7" t="n">
        <v>3</v>
      </c>
      <c r="E10222" s="7" t="n">
        <v>90</v>
      </c>
      <c r="F10222" s="7" t="n">
        <v>0</v>
      </c>
      <c r="G10222" s="7" t="n">
        <v>0</v>
      </c>
    </row>
    <row r="10223" customFormat="false" ht="15" hidden="false" customHeight="false" outlineLevel="0" collapsed="false">
      <c r="A10223" s="7" t="s">
        <v>26</v>
      </c>
      <c r="B10223" s="7" t="s">
        <v>693</v>
      </c>
      <c r="C10223" s="7" t="s">
        <v>1428</v>
      </c>
      <c r="D10223" s="7" t="n">
        <v>1</v>
      </c>
      <c r="E10223" s="7" t="n">
        <v>140.24</v>
      </c>
      <c r="F10223" s="7" t="n">
        <v>0</v>
      </c>
      <c r="G10223" s="7" t="n">
        <v>0</v>
      </c>
    </row>
    <row r="10224" customFormat="false" ht="15" hidden="false" customHeight="false" outlineLevel="0" collapsed="false">
      <c r="A10224" s="7" t="s">
        <v>26</v>
      </c>
      <c r="B10224" s="7" t="s">
        <v>850</v>
      </c>
      <c r="C10224" s="7" t="s">
        <v>1428</v>
      </c>
      <c r="D10224" s="7" t="n">
        <v>0</v>
      </c>
      <c r="E10224" s="7" t="n">
        <v>0</v>
      </c>
      <c r="F10224" s="7" t="n">
        <v>1</v>
      </c>
      <c r="G10224" s="7" t="n">
        <v>140.57</v>
      </c>
    </row>
    <row r="10225" customFormat="false" ht="15" hidden="false" customHeight="false" outlineLevel="0" collapsed="false">
      <c r="A10225" s="7" t="s">
        <v>26</v>
      </c>
      <c r="B10225" s="7" t="s">
        <v>850</v>
      </c>
      <c r="C10225" s="7" t="s">
        <v>1428</v>
      </c>
      <c r="D10225" s="7" t="n">
        <v>1</v>
      </c>
      <c r="E10225" s="7" t="n">
        <v>140.24</v>
      </c>
      <c r="F10225" s="7" t="n">
        <v>0</v>
      </c>
      <c r="G10225" s="7" t="n">
        <v>0</v>
      </c>
    </row>
    <row r="10226" customFormat="false" ht="15" hidden="false" customHeight="false" outlineLevel="0" collapsed="false">
      <c r="A10226" s="7" t="s">
        <v>26</v>
      </c>
      <c r="B10226" s="7" t="s">
        <v>551</v>
      </c>
      <c r="C10226" s="7" t="s">
        <v>1431</v>
      </c>
      <c r="D10226" s="7" t="n">
        <v>1</v>
      </c>
      <c r="E10226" s="7" t="n">
        <v>90</v>
      </c>
      <c r="F10226" s="7" t="n">
        <v>0</v>
      </c>
      <c r="G10226" s="7" t="n">
        <v>0</v>
      </c>
    </row>
    <row r="10227" customFormat="false" ht="15" hidden="false" customHeight="false" outlineLevel="0" collapsed="false">
      <c r="A10227" s="7" t="s">
        <v>26</v>
      </c>
      <c r="B10227" s="7" t="s">
        <v>550</v>
      </c>
      <c r="C10227" s="7" t="s">
        <v>1431</v>
      </c>
      <c r="D10227" s="7" t="n">
        <v>1</v>
      </c>
      <c r="E10227" s="7" t="n">
        <v>90</v>
      </c>
      <c r="F10227" s="7" t="n">
        <v>0</v>
      </c>
      <c r="G10227" s="7" t="n">
        <v>0</v>
      </c>
    </row>
    <row r="10228" customFormat="false" ht="15" hidden="false" customHeight="false" outlineLevel="0" collapsed="false">
      <c r="A10228" s="7" t="s">
        <v>26</v>
      </c>
      <c r="B10228" s="7" t="s">
        <v>950</v>
      </c>
      <c r="C10228" s="7" t="s">
        <v>1586</v>
      </c>
      <c r="D10228" s="7" t="n">
        <v>0</v>
      </c>
      <c r="E10228" s="7" t="n">
        <v>0</v>
      </c>
      <c r="F10228" s="7" t="n">
        <v>1</v>
      </c>
      <c r="G10228" s="7" t="n">
        <v>90</v>
      </c>
    </row>
    <row r="10229" customFormat="false" ht="15" hidden="false" customHeight="false" outlineLevel="0" collapsed="false">
      <c r="A10229" s="7" t="s">
        <v>26</v>
      </c>
      <c r="B10229" s="7" t="s">
        <v>710</v>
      </c>
      <c r="C10229" s="7" t="s">
        <v>1532</v>
      </c>
      <c r="D10229" s="7" t="n">
        <v>0</v>
      </c>
      <c r="E10229" s="7" t="n">
        <v>0</v>
      </c>
      <c r="F10229" s="7" t="n">
        <v>1</v>
      </c>
      <c r="G10229" s="7" t="n">
        <v>90</v>
      </c>
    </row>
    <row r="10230" customFormat="false" ht="15" hidden="false" customHeight="false" outlineLevel="0" collapsed="false">
      <c r="A10230" s="7" t="s">
        <v>26</v>
      </c>
      <c r="B10230" s="7" t="s">
        <v>103</v>
      </c>
      <c r="C10230" s="7" t="s">
        <v>1443</v>
      </c>
      <c r="D10230" s="7" t="n">
        <v>5</v>
      </c>
      <c r="E10230" s="7" t="n">
        <v>363.04</v>
      </c>
      <c r="F10230" s="7" t="n">
        <v>0</v>
      </c>
      <c r="G10230" s="7" t="n">
        <v>0</v>
      </c>
    </row>
    <row r="10231" customFormat="false" ht="15" hidden="false" customHeight="false" outlineLevel="0" collapsed="false">
      <c r="A10231" s="7" t="s">
        <v>26</v>
      </c>
      <c r="B10231" s="7" t="s">
        <v>681</v>
      </c>
      <c r="C10231" s="7" t="s">
        <v>1499</v>
      </c>
      <c r="D10231" s="7" t="n">
        <v>0</v>
      </c>
      <c r="E10231" s="7" t="n">
        <v>0</v>
      </c>
      <c r="F10231" s="7" t="n">
        <v>1</v>
      </c>
      <c r="G10231" s="7" t="n">
        <v>120</v>
      </c>
    </row>
    <row r="10232" customFormat="false" ht="15" hidden="false" customHeight="false" outlineLevel="0" collapsed="false">
      <c r="A10232" s="7" t="s">
        <v>26</v>
      </c>
      <c r="B10232" s="7" t="s">
        <v>683</v>
      </c>
      <c r="C10232" s="7" t="s">
        <v>1499</v>
      </c>
      <c r="D10232" s="7" t="n">
        <v>0</v>
      </c>
      <c r="E10232" s="7" t="n">
        <v>0</v>
      </c>
      <c r="F10232" s="7" t="n">
        <v>1</v>
      </c>
      <c r="G10232" s="7" t="n">
        <v>120</v>
      </c>
    </row>
    <row r="10233" customFormat="false" ht="15" hidden="false" customHeight="false" outlineLevel="0" collapsed="false">
      <c r="A10233" s="7" t="s">
        <v>26</v>
      </c>
      <c r="B10233" s="7" t="s">
        <v>664</v>
      </c>
      <c r="C10233" s="7" t="s">
        <v>1499</v>
      </c>
      <c r="D10233" s="7" t="n">
        <v>0</v>
      </c>
      <c r="E10233" s="7" t="n">
        <v>0</v>
      </c>
      <c r="F10233" s="7" t="n">
        <v>1</v>
      </c>
      <c r="G10233" s="7" t="n">
        <v>120</v>
      </c>
    </row>
    <row r="10234" customFormat="false" ht="15" hidden="false" customHeight="false" outlineLevel="0" collapsed="false">
      <c r="A10234" s="7" t="s">
        <v>26</v>
      </c>
      <c r="B10234" s="7" t="s">
        <v>704</v>
      </c>
      <c r="C10234" s="7" t="s">
        <v>1478</v>
      </c>
      <c r="D10234" s="7" t="n">
        <v>1</v>
      </c>
      <c r="E10234" s="7" t="n">
        <v>55</v>
      </c>
      <c r="F10234" s="7" t="n">
        <v>0</v>
      </c>
      <c r="G10234" s="7" t="n">
        <v>0</v>
      </c>
    </row>
    <row r="10235" customFormat="false" ht="15" hidden="false" customHeight="false" outlineLevel="0" collapsed="false">
      <c r="A10235" s="7" t="s">
        <v>26</v>
      </c>
      <c r="B10235" s="7" t="s">
        <v>595</v>
      </c>
      <c r="C10235" s="7" t="s">
        <v>1478</v>
      </c>
      <c r="D10235" s="7" t="n">
        <v>1</v>
      </c>
      <c r="E10235" s="7" t="n">
        <v>55</v>
      </c>
      <c r="F10235" s="7" t="n">
        <v>0</v>
      </c>
      <c r="G10235" s="7" t="n">
        <v>0</v>
      </c>
    </row>
    <row r="10236" customFormat="false" ht="15" hidden="false" customHeight="false" outlineLevel="0" collapsed="false">
      <c r="A10236" s="7" t="s">
        <v>26</v>
      </c>
      <c r="B10236" s="7" t="s">
        <v>99</v>
      </c>
      <c r="C10236" s="7" t="s">
        <v>1482</v>
      </c>
      <c r="D10236" s="7" t="n">
        <v>0</v>
      </c>
      <c r="E10236" s="7" t="n">
        <v>0</v>
      </c>
      <c r="F10236" s="7" t="n">
        <v>1</v>
      </c>
      <c r="G10236" s="7" t="n">
        <v>70.28</v>
      </c>
    </row>
    <row r="10237" customFormat="false" ht="15" hidden="false" customHeight="false" outlineLevel="0" collapsed="false">
      <c r="A10237" s="7" t="s">
        <v>26</v>
      </c>
      <c r="B10237" s="7" t="s">
        <v>587</v>
      </c>
      <c r="C10237" s="7" t="s">
        <v>1488</v>
      </c>
      <c r="D10237" s="7" t="n">
        <v>2</v>
      </c>
      <c r="E10237" s="7" t="n">
        <v>140</v>
      </c>
      <c r="F10237" s="7" t="n">
        <v>0</v>
      </c>
      <c r="G10237" s="7" t="n">
        <v>0</v>
      </c>
    </row>
    <row r="10238" customFormat="false" ht="15" hidden="false" customHeight="false" outlineLevel="0" collapsed="false">
      <c r="A10238" s="7" t="s">
        <v>26</v>
      </c>
      <c r="B10238" s="7" t="s">
        <v>101</v>
      </c>
      <c r="C10238" s="7" t="s">
        <v>1389</v>
      </c>
      <c r="D10238" s="7" t="n">
        <v>3</v>
      </c>
      <c r="E10238" s="7" t="n">
        <v>92.68</v>
      </c>
      <c r="F10238" s="7" t="n">
        <v>0</v>
      </c>
      <c r="G10238" s="7" t="n">
        <v>0</v>
      </c>
    </row>
    <row r="10239" customFormat="false" ht="15" hidden="false" customHeight="false" outlineLevel="0" collapsed="false">
      <c r="A10239" s="7" t="s">
        <v>26</v>
      </c>
      <c r="B10239" s="7" t="s">
        <v>118</v>
      </c>
      <c r="C10239" s="7" t="s">
        <v>1389</v>
      </c>
      <c r="D10239" s="7" t="n">
        <v>0</v>
      </c>
      <c r="E10239" s="7" t="n">
        <v>0</v>
      </c>
      <c r="F10239" s="7" t="n">
        <v>4</v>
      </c>
      <c r="G10239" s="7" t="n">
        <v>123.57</v>
      </c>
    </row>
    <row r="10240" customFormat="false" ht="15" hidden="false" customHeight="false" outlineLevel="0" collapsed="false">
      <c r="A10240" s="7" t="s">
        <v>26</v>
      </c>
      <c r="B10240" s="7" t="s">
        <v>938</v>
      </c>
      <c r="C10240" s="7" t="s">
        <v>1587</v>
      </c>
      <c r="D10240" s="7" t="n">
        <v>10</v>
      </c>
      <c r="E10240" s="7" t="n">
        <v>496.35</v>
      </c>
      <c r="F10240" s="7" t="n">
        <v>15</v>
      </c>
      <c r="G10240" s="7" t="n">
        <v>744.52</v>
      </c>
    </row>
    <row r="10241" customFormat="false" ht="15" hidden="false" customHeight="false" outlineLevel="0" collapsed="false">
      <c r="A10241" s="7" t="s">
        <v>26</v>
      </c>
      <c r="B10241" s="7" t="s">
        <v>937</v>
      </c>
      <c r="C10241" s="7" t="s">
        <v>1587</v>
      </c>
      <c r="D10241" s="7" t="n">
        <v>10</v>
      </c>
      <c r="E10241" s="7" t="n">
        <v>496.35</v>
      </c>
      <c r="F10241" s="7" t="n">
        <v>15</v>
      </c>
      <c r="G10241" s="7" t="n">
        <v>744.52</v>
      </c>
    </row>
    <row r="10242" customFormat="false" ht="15" hidden="false" customHeight="false" outlineLevel="0" collapsed="false">
      <c r="A10242" s="7" t="s">
        <v>26</v>
      </c>
      <c r="B10242" s="7" t="s">
        <v>941</v>
      </c>
      <c r="C10242" s="7" t="s">
        <v>1587</v>
      </c>
      <c r="D10242" s="7" t="n">
        <v>17</v>
      </c>
      <c r="E10242" s="7" t="n">
        <v>843.8</v>
      </c>
      <c r="F10242" s="7" t="n">
        <v>20</v>
      </c>
      <c r="G10242" s="7" t="n">
        <v>992.7</v>
      </c>
    </row>
    <row r="10243" customFormat="false" ht="15" hidden="false" customHeight="false" outlineLevel="0" collapsed="false">
      <c r="A10243" s="7" t="s">
        <v>26</v>
      </c>
      <c r="B10243" s="7" t="s">
        <v>931</v>
      </c>
      <c r="C10243" s="7" t="s">
        <v>1399</v>
      </c>
      <c r="D10243" s="7" t="n">
        <v>17</v>
      </c>
      <c r="E10243" s="7" t="n">
        <v>843.8</v>
      </c>
      <c r="F10243" s="7" t="n">
        <v>-4</v>
      </c>
      <c r="G10243" s="7" t="n">
        <v>-264.72</v>
      </c>
    </row>
    <row r="10244" customFormat="false" ht="15" hidden="false" customHeight="false" outlineLevel="0" collapsed="false">
      <c r="A10244" s="7" t="s">
        <v>26</v>
      </c>
      <c r="B10244" s="7" t="s">
        <v>948</v>
      </c>
      <c r="C10244" s="7" t="s">
        <v>1567</v>
      </c>
      <c r="D10244" s="7" t="n">
        <v>0</v>
      </c>
      <c r="E10244" s="7" t="n">
        <v>0</v>
      </c>
      <c r="F10244" s="7" t="n">
        <v>2</v>
      </c>
      <c r="G10244" s="7" t="n">
        <v>93.64</v>
      </c>
    </row>
    <row r="10245" customFormat="false" ht="15" hidden="false" customHeight="false" outlineLevel="0" collapsed="false">
      <c r="A10245" s="7" t="s">
        <v>26</v>
      </c>
      <c r="B10245" s="7" t="s">
        <v>919</v>
      </c>
      <c r="C10245" s="7" t="s">
        <v>1567</v>
      </c>
      <c r="D10245" s="7" t="n">
        <v>0</v>
      </c>
      <c r="E10245" s="7" t="n">
        <v>0</v>
      </c>
      <c r="F10245" s="7" t="n">
        <v>2</v>
      </c>
      <c r="G10245" s="7" t="n">
        <v>93.64</v>
      </c>
    </row>
    <row r="10246" customFormat="false" ht="15" hidden="false" customHeight="false" outlineLevel="0" collapsed="false">
      <c r="A10246" s="7" t="s">
        <v>26</v>
      </c>
      <c r="B10246" s="7" t="s">
        <v>923</v>
      </c>
      <c r="C10246" s="7" t="s">
        <v>1567</v>
      </c>
      <c r="D10246" s="7" t="n">
        <v>0</v>
      </c>
      <c r="E10246" s="7" t="n">
        <v>0</v>
      </c>
      <c r="F10246" s="7" t="n">
        <v>2</v>
      </c>
      <c r="G10246" s="7" t="n">
        <v>93.68</v>
      </c>
    </row>
    <row r="10247" customFormat="false" ht="15" hidden="false" customHeight="false" outlineLevel="0" collapsed="false">
      <c r="A10247" s="7" t="s">
        <v>26</v>
      </c>
      <c r="B10247" s="7" t="s">
        <v>949</v>
      </c>
      <c r="C10247" s="7" t="s">
        <v>1567</v>
      </c>
      <c r="D10247" s="7" t="n">
        <v>0</v>
      </c>
      <c r="E10247" s="7" t="n">
        <v>0</v>
      </c>
      <c r="F10247" s="7" t="n">
        <v>2</v>
      </c>
      <c r="G10247" s="7" t="n">
        <v>93.64</v>
      </c>
    </row>
    <row r="10248" customFormat="false" ht="15" hidden="false" customHeight="false" outlineLevel="0" collapsed="false">
      <c r="A10248" s="7" t="s">
        <v>26</v>
      </c>
      <c r="B10248" s="7" t="s">
        <v>932</v>
      </c>
      <c r="C10248" s="7" t="s">
        <v>1568</v>
      </c>
      <c r="D10248" s="7" t="n">
        <v>0</v>
      </c>
      <c r="E10248" s="7" t="n">
        <v>0</v>
      </c>
      <c r="F10248" s="7" t="n">
        <v>12</v>
      </c>
      <c r="G10248" s="7" t="n">
        <v>786.87</v>
      </c>
    </row>
    <row r="10249" customFormat="false" ht="15" hidden="false" customHeight="false" outlineLevel="0" collapsed="false">
      <c r="A10249" s="7" t="s">
        <v>26</v>
      </c>
      <c r="B10249" s="7" t="s">
        <v>930</v>
      </c>
      <c r="C10249" s="7" t="s">
        <v>1568</v>
      </c>
      <c r="D10249" s="7" t="n">
        <v>0</v>
      </c>
      <c r="E10249" s="7" t="n">
        <v>0</v>
      </c>
      <c r="F10249" s="7" t="n">
        <v>22</v>
      </c>
      <c r="G10249" s="7" t="n">
        <v>1442.59</v>
      </c>
    </row>
    <row r="10250" customFormat="false" ht="15" hidden="false" customHeight="false" outlineLevel="0" collapsed="false">
      <c r="A10250" s="7" t="s">
        <v>26</v>
      </c>
      <c r="B10250" s="7" t="s">
        <v>917</v>
      </c>
      <c r="C10250" s="7" t="s">
        <v>1568</v>
      </c>
      <c r="D10250" s="7" t="n">
        <v>0</v>
      </c>
      <c r="E10250" s="7" t="n">
        <v>0</v>
      </c>
      <c r="F10250" s="7" t="n">
        <v>10</v>
      </c>
      <c r="G10250" s="7" t="n">
        <v>655.72</v>
      </c>
    </row>
    <row r="10251" customFormat="false" ht="15" hidden="false" customHeight="false" outlineLevel="0" collapsed="false">
      <c r="A10251" s="7" t="s">
        <v>26</v>
      </c>
      <c r="B10251" s="7" t="s">
        <v>933</v>
      </c>
      <c r="C10251" s="7" t="s">
        <v>1568</v>
      </c>
      <c r="D10251" s="7" t="n">
        <v>0</v>
      </c>
      <c r="E10251" s="7" t="n">
        <v>0</v>
      </c>
      <c r="F10251" s="7" t="n">
        <v>12</v>
      </c>
      <c r="G10251" s="7" t="n">
        <v>786.86</v>
      </c>
    </row>
    <row r="10252" customFormat="false" ht="15" hidden="false" customHeight="false" outlineLevel="0" collapsed="false">
      <c r="A10252" s="7" t="s">
        <v>26</v>
      </c>
      <c r="B10252" s="7" t="s">
        <v>129</v>
      </c>
      <c r="C10252" s="7" t="s">
        <v>1426</v>
      </c>
      <c r="D10252" s="7" t="n">
        <v>0</v>
      </c>
      <c r="E10252" s="7" t="n">
        <v>0</v>
      </c>
      <c r="F10252" s="7" t="n">
        <v>5</v>
      </c>
      <c r="G10252" s="7" t="n">
        <v>283.35</v>
      </c>
    </row>
    <row r="10253" customFormat="false" ht="15" hidden="false" customHeight="false" outlineLevel="0" collapsed="false">
      <c r="A10253" s="7" t="s">
        <v>26</v>
      </c>
      <c r="B10253" s="7" t="s">
        <v>155</v>
      </c>
      <c r="C10253" s="7" t="s">
        <v>1426</v>
      </c>
      <c r="D10253" s="7" t="n">
        <v>5</v>
      </c>
      <c r="E10253" s="7" t="n">
        <v>283.34</v>
      </c>
      <c r="F10253" s="7" t="n">
        <v>5</v>
      </c>
      <c r="G10253" s="7" t="n">
        <v>283.35</v>
      </c>
    </row>
    <row r="10254" customFormat="false" ht="15" hidden="false" customHeight="false" outlineLevel="0" collapsed="false">
      <c r="A10254" s="7" t="s">
        <v>26</v>
      </c>
      <c r="B10254" s="7" t="s">
        <v>199</v>
      </c>
      <c r="C10254" s="7" t="s">
        <v>1426</v>
      </c>
      <c r="D10254" s="7" t="n">
        <v>0</v>
      </c>
      <c r="E10254" s="7" t="n">
        <v>0</v>
      </c>
      <c r="F10254" s="7" t="n">
        <v>4</v>
      </c>
      <c r="G10254" s="7" t="n">
        <v>226.69</v>
      </c>
    </row>
    <row r="10255" customFormat="false" ht="15" hidden="false" customHeight="false" outlineLevel="0" collapsed="false">
      <c r="A10255" s="7" t="s">
        <v>26</v>
      </c>
      <c r="B10255" s="7" t="s">
        <v>176</v>
      </c>
      <c r="C10255" s="7" t="s">
        <v>1426</v>
      </c>
      <c r="D10255" s="7" t="n">
        <v>5</v>
      </c>
      <c r="E10255" s="7" t="n">
        <v>283.35</v>
      </c>
      <c r="F10255" s="7" t="n">
        <v>4</v>
      </c>
      <c r="G10255" s="7" t="n">
        <v>226.68</v>
      </c>
    </row>
    <row r="10256" customFormat="false" ht="15" hidden="false" customHeight="false" outlineLevel="0" collapsed="false">
      <c r="A10256" s="7" t="s">
        <v>26</v>
      </c>
      <c r="B10256" s="7" t="s">
        <v>402</v>
      </c>
      <c r="C10256" s="7" t="s">
        <v>1433</v>
      </c>
      <c r="D10256" s="7" t="n">
        <v>0</v>
      </c>
      <c r="E10256" s="7" t="n">
        <v>0</v>
      </c>
      <c r="F10256" s="7" t="n">
        <v>5</v>
      </c>
      <c r="G10256" s="7" t="n">
        <v>154.46</v>
      </c>
    </row>
    <row r="10257" customFormat="false" ht="15" hidden="false" customHeight="false" outlineLevel="0" collapsed="false">
      <c r="A10257" s="7" t="s">
        <v>26</v>
      </c>
      <c r="B10257" s="7" t="s">
        <v>320</v>
      </c>
      <c r="C10257" s="7" t="s">
        <v>1433</v>
      </c>
      <c r="D10257" s="7" t="n">
        <v>0</v>
      </c>
      <c r="E10257" s="7" t="n">
        <v>0</v>
      </c>
      <c r="F10257" s="7" t="n">
        <v>4</v>
      </c>
      <c r="G10257" s="7" t="n">
        <v>123.57</v>
      </c>
    </row>
    <row r="10258" customFormat="false" ht="15" hidden="false" customHeight="false" outlineLevel="0" collapsed="false">
      <c r="A10258" s="7" t="s">
        <v>26</v>
      </c>
      <c r="B10258" s="7" t="s">
        <v>84</v>
      </c>
      <c r="C10258" s="7" t="s">
        <v>1479</v>
      </c>
      <c r="D10258" s="7" t="n">
        <v>0</v>
      </c>
      <c r="E10258" s="7" t="n">
        <v>0</v>
      </c>
      <c r="F10258" s="7" t="n">
        <v>5</v>
      </c>
      <c r="G10258" s="7" t="n">
        <v>234.11</v>
      </c>
    </row>
    <row r="10259" customFormat="false" ht="15" hidden="false" customHeight="false" outlineLevel="0" collapsed="false">
      <c r="A10259" s="7" t="s">
        <v>26</v>
      </c>
      <c r="B10259" s="7" t="s">
        <v>646</v>
      </c>
      <c r="C10259" s="7" t="s">
        <v>1500</v>
      </c>
      <c r="D10259" s="7" t="n">
        <v>0</v>
      </c>
      <c r="E10259" s="7" t="n">
        <v>0</v>
      </c>
      <c r="F10259" s="7" t="n">
        <v>1</v>
      </c>
      <c r="G10259" s="7" t="n">
        <v>350</v>
      </c>
    </row>
    <row r="10260" customFormat="false" ht="15" hidden="false" customHeight="false" outlineLevel="0" collapsed="false">
      <c r="A10260" s="7" t="s">
        <v>26</v>
      </c>
      <c r="B10260" s="7" t="s">
        <v>648</v>
      </c>
      <c r="C10260" s="7" t="s">
        <v>1500</v>
      </c>
      <c r="D10260" s="7" t="n">
        <v>0</v>
      </c>
      <c r="E10260" s="7" t="n">
        <v>0</v>
      </c>
      <c r="F10260" s="7" t="n">
        <v>1</v>
      </c>
      <c r="G10260" s="7" t="n">
        <v>350</v>
      </c>
    </row>
    <row r="10261" customFormat="false" ht="15" hidden="false" customHeight="false" outlineLevel="0" collapsed="false">
      <c r="A10261" s="7" t="s">
        <v>26</v>
      </c>
      <c r="B10261" s="7" t="s">
        <v>562</v>
      </c>
      <c r="C10261" s="7" t="s">
        <v>1401</v>
      </c>
      <c r="D10261" s="7" t="n">
        <v>7</v>
      </c>
      <c r="E10261" s="7" t="n">
        <v>1554.94</v>
      </c>
      <c r="F10261" s="7" t="n">
        <v>0</v>
      </c>
      <c r="G10261" s="7" t="n">
        <v>0</v>
      </c>
    </row>
    <row r="10262" customFormat="false" ht="15" hidden="false" customHeight="false" outlineLevel="0" collapsed="false">
      <c r="A10262" s="7" t="s">
        <v>26</v>
      </c>
      <c r="B10262" s="7" t="s">
        <v>562</v>
      </c>
      <c r="C10262" s="7" t="s">
        <v>1401</v>
      </c>
      <c r="D10262" s="7" t="n">
        <v>5</v>
      </c>
      <c r="E10262" s="7" t="n">
        <v>0.04</v>
      </c>
      <c r="F10262" s="7" t="n">
        <v>0</v>
      </c>
      <c r="G10262" s="7" t="n">
        <v>0</v>
      </c>
    </row>
    <row r="10263" customFormat="false" ht="15" hidden="false" customHeight="false" outlineLevel="0" collapsed="false">
      <c r="A10263" s="7" t="s">
        <v>26</v>
      </c>
      <c r="B10263" s="7" t="s">
        <v>691</v>
      </c>
      <c r="C10263" s="7" t="s">
        <v>1498</v>
      </c>
      <c r="D10263" s="7" t="n">
        <v>3</v>
      </c>
      <c r="E10263" s="7" t="n">
        <v>96.75</v>
      </c>
      <c r="F10263" s="7" t="n">
        <v>0</v>
      </c>
      <c r="G10263" s="7" t="n">
        <v>0</v>
      </c>
    </row>
    <row r="10264" customFormat="false" ht="15" hidden="false" customHeight="false" outlineLevel="0" collapsed="false">
      <c r="A10264" s="7" t="s">
        <v>26</v>
      </c>
      <c r="B10264" s="7" t="s">
        <v>562</v>
      </c>
      <c r="C10264" s="7" t="s">
        <v>1401</v>
      </c>
      <c r="D10264" s="7" t="n">
        <v>7</v>
      </c>
      <c r="E10264" s="7" t="n">
        <v>1554.94</v>
      </c>
      <c r="F10264" s="7" t="n">
        <v>0</v>
      </c>
      <c r="G10264" s="7" t="n">
        <v>0</v>
      </c>
    </row>
    <row r="10265" customFormat="false" ht="15" hidden="false" customHeight="false" outlineLevel="0" collapsed="false">
      <c r="A10265" s="7" t="s">
        <v>26</v>
      </c>
      <c r="B10265" s="7" t="s">
        <v>562</v>
      </c>
      <c r="C10265" s="7" t="s">
        <v>1401</v>
      </c>
      <c r="D10265" s="7" t="n">
        <v>5</v>
      </c>
      <c r="E10265" s="7" t="n">
        <v>0.04</v>
      </c>
      <c r="F10265" s="7" t="n">
        <v>0</v>
      </c>
      <c r="G10265" s="7" t="n">
        <v>0</v>
      </c>
    </row>
    <row r="10266" customFormat="false" ht="15" hidden="false" customHeight="false" outlineLevel="0" collapsed="false">
      <c r="A10266" s="7" t="s">
        <v>26</v>
      </c>
      <c r="B10266" s="7" t="s">
        <v>691</v>
      </c>
      <c r="C10266" s="7" t="s">
        <v>1498</v>
      </c>
      <c r="D10266" s="7" t="n">
        <v>3</v>
      </c>
      <c r="E10266" s="7" t="n">
        <v>57.2</v>
      </c>
      <c r="F10266" s="7" t="n">
        <v>0</v>
      </c>
      <c r="G10266" s="7" t="n">
        <v>0</v>
      </c>
    </row>
    <row r="10267" customFormat="false" ht="15" hidden="false" customHeight="false" outlineLevel="0" collapsed="false">
      <c r="A10267" s="7" t="s">
        <v>26</v>
      </c>
      <c r="B10267" s="7" t="s">
        <v>256</v>
      </c>
      <c r="C10267" s="7" t="s">
        <v>1301</v>
      </c>
      <c r="D10267" s="7" t="n">
        <v>2</v>
      </c>
      <c r="E10267" s="7" t="n">
        <v>79.59</v>
      </c>
      <c r="F10267" s="7" t="n">
        <v>0</v>
      </c>
      <c r="G10267" s="7" t="n">
        <v>0</v>
      </c>
    </row>
    <row r="10268" customFormat="false" ht="15" hidden="false" customHeight="false" outlineLevel="0" collapsed="false">
      <c r="A10268" s="7" t="s">
        <v>26</v>
      </c>
      <c r="B10268" s="7" t="s">
        <v>219</v>
      </c>
      <c r="C10268" s="7" t="s">
        <v>1302</v>
      </c>
      <c r="D10268" s="7" t="n">
        <v>2</v>
      </c>
      <c r="E10268" s="7" t="n">
        <v>84.27</v>
      </c>
      <c r="F10268" s="7" t="n">
        <v>0</v>
      </c>
      <c r="G10268" s="7" t="n">
        <v>0</v>
      </c>
    </row>
    <row r="10269" customFormat="false" ht="15" hidden="false" customHeight="false" outlineLevel="0" collapsed="false">
      <c r="A10269" s="7" t="s">
        <v>26</v>
      </c>
      <c r="B10269" s="7" t="s">
        <v>83</v>
      </c>
      <c r="C10269" s="7" t="s">
        <v>1303</v>
      </c>
      <c r="D10269" s="7" t="n">
        <v>1</v>
      </c>
      <c r="E10269" s="7" t="n">
        <v>60.04</v>
      </c>
      <c r="F10269" s="7" t="n">
        <v>0</v>
      </c>
      <c r="G10269" s="7" t="n">
        <v>0</v>
      </c>
    </row>
    <row r="10270" customFormat="false" ht="15" hidden="false" customHeight="false" outlineLevel="0" collapsed="false">
      <c r="A10270" s="7" t="s">
        <v>26</v>
      </c>
      <c r="B10270" s="7" t="s">
        <v>187</v>
      </c>
      <c r="C10270" s="7" t="s">
        <v>1309</v>
      </c>
      <c r="D10270" s="7" t="n">
        <v>1</v>
      </c>
      <c r="E10270" s="7" t="n">
        <v>75</v>
      </c>
      <c r="F10270" s="7" t="n">
        <v>0</v>
      </c>
      <c r="G10270" s="7" t="n">
        <v>0</v>
      </c>
    </row>
    <row r="10271" customFormat="false" ht="15" hidden="false" customHeight="false" outlineLevel="0" collapsed="false">
      <c r="A10271" s="7" t="s">
        <v>26</v>
      </c>
      <c r="B10271" s="7" t="s">
        <v>696</v>
      </c>
      <c r="C10271" s="7" t="s">
        <v>1501</v>
      </c>
      <c r="D10271" s="7" t="n">
        <v>1</v>
      </c>
      <c r="E10271" s="7" t="n">
        <v>70</v>
      </c>
      <c r="F10271" s="7" t="n">
        <v>0</v>
      </c>
      <c r="G10271" s="7" t="n">
        <v>0</v>
      </c>
    </row>
    <row r="10272" customFormat="false" ht="15" hidden="false" customHeight="false" outlineLevel="0" collapsed="false">
      <c r="A10272" s="7" t="s">
        <v>26</v>
      </c>
      <c r="B10272" s="7" t="s">
        <v>271</v>
      </c>
      <c r="C10272" s="7" t="s">
        <v>1335</v>
      </c>
      <c r="D10272" s="7" t="n">
        <v>1</v>
      </c>
      <c r="E10272" s="7" t="n">
        <v>30.89</v>
      </c>
      <c r="F10272" s="7" t="n">
        <v>0</v>
      </c>
      <c r="G10272" s="7" t="n">
        <v>0</v>
      </c>
    </row>
    <row r="10273" customFormat="false" ht="15" hidden="false" customHeight="false" outlineLevel="0" collapsed="false">
      <c r="A10273" s="7" t="s">
        <v>26</v>
      </c>
      <c r="B10273" s="7" t="s">
        <v>289</v>
      </c>
      <c r="C10273" s="7" t="s">
        <v>1335</v>
      </c>
      <c r="D10273" s="7" t="n">
        <v>1</v>
      </c>
      <c r="E10273" s="7" t="n">
        <v>30.89</v>
      </c>
      <c r="F10273" s="7" t="n">
        <v>0</v>
      </c>
      <c r="G10273" s="7" t="n">
        <v>0</v>
      </c>
    </row>
    <row r="10274" customFormat="false" ht="15" hidden="false" customHeight="false" outlineLevel="0" collapsed="false">
      <c r="A10274" s="7" t="s">
        <v>26</v>
      </c>
      <c r="B10274" s="7" t="s">
        <v>263</v>
      </c>
      <c r="C10274" s="7" t="s">
        <v>1337</v>
      </c>
      <c r="D10274" s="7" t="n">
        <v>2</v>
      </c>
      <c r="E10274" s="7" t="n">
        <v>89.89</v>
      </c>
      <c r="F10274" s="7" t="n">
        <v>0</v>
      </c>
      <c r="G10274" s="7" t="n">
        <v>0</v>
      </c>
    </row>
    <row r="10275" customFormat="false" ht="15" hidden="false" customHeight="false" outlineLevel="0" collapsed="false">
      <c r="A10275" s="7" t="s">
        <v>26</v>
      </c>
      <c r="B10275" s="7" t="s">
        <v>234</v>
      </c>
      <c r="C10275" s="7" t="s">
        <v>1338</v>
      </c>
      <c r="D10275" s="7" t="n">
        <v>2</v>
      </c>
      <c r="E10275" s="7" t="n">
        <v>93.64</v>
      </c>
      <c r="F10275" s="7" t="n">
        <v>0</v>
      </c>
      <c r="G10275" s="7" t="n">
        <v>0</v>
      </c>
    </row>
    <row r="10276" customFormat="false" ht="15" hidden="false" customHeight="false" outlineLevel="0" collapsed="false">
      <c r="A10276" s="7" t="s">
        <v>26</v>
      </c>
      <c r="B10276" s="7" t="s">
        <v>562</v>
      </c>
      <c r="C10276" s="7" t="s">
        <v>1401</v>
      </c>
      <c r="D10276" s="7" t="n">
        <v>5</v>
      </c>
      <c r="E10276" s="7" t="n">
        <v>0.04</v>
      </c>
      <c r="F10276" s="7" t="n">
        <v>3</v>
      </c>
      <c r="G10276" s="7" t="n">
        <v>0.02</v>
      </c>
    </row>
    <row r="10277" customFormat="false" ht="15" hidden="false" customHeight="false" outlineLevel="0" collapsed="false">
      <c r="A10277" s="7" t="s">
        <v>26</v>
      </c>
      <c r="B10277" s="7" t="s">
        <v>562</v>
      </c>
      <c r="C10277" s="7" t="s">
        <v>1401</v>
      </c>
      <c r="D10277" s="7" t="n">
        <v>7</v>
      </c>
      <c r="E10277" s="7" t="n">
        <v>1554.94</v>
      </c>
      <c r="F10277" s="7" t="n">
        <v>9</v>
      </c>
      <c r="G10277" s="7" t="n">
        <v>1999.22</v>
      </c>
    </row>
    <row r="10278" customFormat="false" ht="15" hidden="false" customHeight="false" outlineLevel="0" collapsed="false">
      <c r="A10278" s="7" t="s">
        <v>26</v>
      </c>
      <c r="B10278" s="7" t="s">
        <v>293</v>
      </c>
      <c r="C10278" s="7" t="s">
        <v>1403</v>
      </c>
      <c r="D10278" s="7" t="n">
        <v>1</v>
      </c>
      <c r="E10278" s="7" t="n">
        <v>160</v>
      </c>
      <c r="F10278" s="7" t="n">
        <v>0</v>
      </c>
      <c r="G10278" s="7" t="n">
        <v>0</v>
      </c>
    </row>
    <row r="10279" customFormat="false" ht="15" hidden="false" customHeight="false" outlineLevel="0" collapsed="false">
      <c r="A10279" s="7" t="s">
        <v>26</v>
      </c>
      <c r="B10279" s="7" t="s">
        <v>318</v>
      </c>
      <c r="C10279" s="7" t="s">
        <v>1403</v>
      </c>
      <c r="D10279" s="7" t="n">
        <v>1</v>
      </c>
      <c r="E10279" s="7" t="n">
        <v>160</v>
      </c>
      <c r="F10279" s="7" t="n">
        <v>0</v>
      </c>
      <c r="G10279" s="7" t="n">
        <v>0</v>
      </c>
    </row>
    <row r="10280" customFormat="false" ht="15" hidden="false" customHeight="false" outlineLevel="0" collapsed="false">
      <c r="A10280" s="7" t="s">
        <v>26</v>
      </c>
      <c r="B10280" s="7" t="s">
        <v>306</v>
      </c>
      <c r="C10280" s="7" t="s">
        <v>1407</v>
      </c>
      <c r="D10280" s="7" t="n">
        <v>5</v>
      </c>
      <c r="E10280" s="7" t="n">
        <v>107.59</v>
      </c>
      <c r="F10280" s="7" t="n">
        <v>0</v>
      </c>
      <c r="G10280" s="7" t="n">
        <v>0</v>
      </c>
    </row>
    <row r="10281" customFormat="false" ht="15" hidden="false" customHeight="false" outlineLevel="0" collapsed="false">
      <c r="A10281" s="7" t="s">
        <v>26</v>
      </c>
      <c r="B10281" s="7" t="s">
        <v>341</v>
      </c>
      <c r="C10281" s="7" t="s">
        <v>1408</v>
      </c>
      <c r="D10281" s="7" t="n">
        <v>1</v>
      </c>
      <c r="E10281" s="7" t="n">
        <v>17.29</v>
      </c>
      <c r="F10281" s="7" t="n">
        <v>0</v>
      </c>
      <c r="G10281" s="7" t="n">
        <v>0</v>
      </c>
    </row>
    <row r="10282" customFormat="false" ht="15" hidden="false" customHeight="false" outlineLevel="0" collapsed="false">
      <c r="A10282" s="7" t="s">
        <v>26</v>
      </c>
      <c r="B10282" s="7" t="s">
        <v>350</v>
      </c>
      <c r="C10282" s="7" t="s">
        <v>1409</v>
      </c>
      <c r="D10282" s="7" t="n">
        <v>1</v>
      </c>
      <c r="E10282" s="7" t="n">
        <v>17.29</v>
      </c>
      <c r="F10282" s="7" t="n">
        <v>0</v>
      </c>
      <c r="G10282" s="7" t="n">
        <v>0</v>
      </c>
    </row>
    <row r="10283" customFormat="false" ht="15" hidden="false" customHeight="false" outlineLevel="0" collapsed="false">
      <c r="A10283" s="7" t="s">
        <v>26</v>
      </c>
      <c r="B10283" s="7" t="s">
        <v>446</v>
      </c>
      <c r="C10283" s="7" t="s">
        <v>1410</v>
      </c>
      <c r="D10283" s="7" t="n">
        <v>1</v>
      </c>
      <c r="E10283" s="7" t="n">
        <v>17.29</v>
      </c>
      <c r="F10283" s="7" t="n">
        <v>0</v>
      </c>
      <c r="G10283" s="7" t="n">
        <v>0</v>
      </c>
    </row>
    <row r="10284" customFormat="false" ht="15" hidden="false" customHeight="false" outlineLevel="0" collapsed="false">
      <c r="A10284" s="7" t="s">
        <v>26</v>
      </c>
      <c r="B10284" s="7" t="s">
        <v>620</v>
      </c>
      <c r="C10284" s="7" t="s">
        <v>1411</v>
      </c>
      <c r="D10284" s="7" t="n">
        <v>1</v>
      </c>
      <c r="E10284" s="7" t="n">
        <v>17.29</v>
      </c>
      <c r="F10284" s="7" t="n">
        <v>0</v>
      </c>
      <c r="G10284" s="7" t="n">
        <v>0</v>
      </c>
    </row>
    <row r="10285" customFormat="false" ht="15" hidden="false" customHeight="false" outlineLevel="0" collapsed="false">
      <c r="A10285" s="7" t="s">
        <v>26</v>
      </c>
      <c r="B10285" s="7" t="s">
        <v>122</v>
      </c>
      <c r="C10285" s="7" t="s">
        <v>1421</v>
      </c>
      <c r="D10285" s="7" t="n">
        <v>1</v>
      </c>
      <c r="E10285" s="7" t="n">
        <v>47.29</v>
      </c>
      <c r="F10285" s="7" t="n">
        <v>0</v>
      </c>
      <c r="G10285" s="7" t="n">
        <v>0</v>
      </c>
    </row>
    <row r="10286" customFormat="false" ht="15" hidden="false" customHeight="false" outlineLevel="0" collapsed="false">
      <c r="A10286" s="7" t="s">
        <v>26</v>
      </c>
      <c r="B10286" s="7" t="s">
        <v>142</v>
      </c>
      <c r="C10286" s="7" t="s">
        <v>1421</v>
      </c>
      <c r="D10286" s="7" t="n">
        <v>1</v>
      </c>
      <c r="E10286" s="7" t="n">
        <v>47.29</v>
      </c>
      <c r="F10286" s="7" t="n">
        <v>0</v>
      </c>
      <c r="G10286" s="7" t="n">
        <v>0</v>
      </c>
    </row>
    <row r="10287" customFormat="false" ht="15" hidden="false" customHeight="false" outlineLevel="0" collapsed="false">
      <c r="A10287" s="7" t="s">
        <v>26</v>
      </c>
      <c r="B10287" s="7" t="s">
        <v>815</v>
      </c>
      <c r="C10287" s="7" t="s">
        <v>1421</v>
      </c>
      <c r="D10287" s="7" t="n">
        <v>1</v>
      </c>
      <c r="E10287" s="7" t="n">
        <v>47.23</v>
      </c>
      <c r="F10287" s="7" t="n">
        <v>0</v>
      </c>
      <c r="G10287" s="7" t="n">
        <v>0</v>
      </c>
    </row>
    <row r="10288" customFormat="false" ht="15" hidden="false" customHeight="false" outlineLevel="0" collapsed="false">
      <c r="A10288" s="7" t="s">
        <v>26</v>
      </c>
      <c r="B10288" s="7" t="s">
        <v>813</v>
      </c>
      <c r="C10288" s="7" t="s">
        <v>1421</v>
      </c>
      <c r="D10288" s="7" t="n">
        <v>1</v>
      </c>
      <c r="E10288" s="7" t="n">
        <v>47.23</v>
      </c>
      <c r="F10288" s="7" t="n">
        <v>0</v>
      </c>
      <c r="G10288" s="7" t="n">
        <v>0</v>
      </c>
    </row>
    <row r="10289" customFormat="false" ht="15" hidden="false" customHeight="false" outlineLevel="0" collapsed="false">
      <c r="A10289" s="7" t="s">
        <v>26</v>
      </c>
      <c r="B10289" s="7" t="s">
        <v>156</v>
      </c>
      <c r="C10289" s="7" t="s">
        <v>1430</v>
      </c>
      <c r="D10289" s="7" t="n">
        <v>3</v>
      </c>
      <c r="E10289" s="7" t="n">
        <v>195.01</v>
      </c>
      <c r="F10289" s="7" t="n">
        <v>0</v>
      </c>
      <c r="G10289" s="7" t="n">
        <v>0</v>
      </c>
    </row>
    <row r="10290" customFormat="false" ht="15" hidden="false" customHeight="false" outlineLevel="0" collapsed="false">
      <c r="A10290" s="7" t="s">
        <v>26</v>
      </c>
      <c r="B10290" s="7" t="s">
        <v>103</v>
      </c>
      <c r="C10290" s="7" t="s">
        <v>1443</v>
      </c>
      <c r="D10290" s="7" t="n">
        <v>10</v>
      </c>
      <c r="E10290" s="7" t="n">
        <v>726.07</v>
      </c>
      <c r="F10290" s="7" t="n">
        <v>0</v>
      </c>
      <c r="G10290" s="7" t="n">
        <v>0</v>
      </c>
    </row>
    <row r="10291" customFormat="false" ht="15" hidden="false" customHeight="false" outlineLevel="0" collapsed="false">
      <c r="A10291" s="7" t="s">
        <v>26</v>
      </c>
      <c r="B10291" s="7" t="s">
        <v>691</v>
      </c>
      <c r="C10291" s="7" t="s">
        <v>1498</v>
      </c>
      <c r="D10291" s="7" t="n">
        <v>0</v>
      </c>
      <c r="E10291" s="7" t="n">
        <v>0</v>
      </c>
      <c r="F10291" s="7" t="n">
        <v>3</v>
      </c>
      <c r="G10291" s="7" t="n">
        <v>90</v>
      </c>
    </row>
    <row r="10292" customFormat="false" ht="15" hidden="false" customHeight="false" outlineLevel="0" collapsed="false">
      <c r="A10292" s="7" t="s">
        <v>26</v>
      </c>
      <c r="B10292" s="7" t="s">
        <v>215</v>
      </c>
      <c r="C10292" s="7" t="s">
        <v>1480</v>
      </c>
      <c r="D10292" s="7" t="n">
        <v>2</v>
      </c>
      <c r="E10292" s="7" t="n">
        <v>93.64</v>
      </c>
      <c r="F10292" s="7" t="n">
        <v>0</v>
      </c>
      <c r="G10292" s="7" t="n">
        <v>0</v>
      </c>
    </row>
    <row r="10293" customFormat="false" ht="15" hidden="false" customHeight="false" outlineLevel="0" collapsed="false">
      <c r="A10293" s="7" t="s">
        <v>26</v>
      </c>
      <c r="B10293" s="7" t="s">
        <v>235</v>
      </c>
      <c r="C10293" s="7" t="s">
        <v>1269</v>
      </c>
      <c r="D10293" s="7" t="n">
        <v>1</v>
      </c>
      <c r="E10293" s="7" t="n">
        <v>117.13</v>
      </c>
      <c r="F10293" s="7" t="n">
        <v>0</v>
      </c>
      <c r="G10293" s="7" t="n">
        <v>0</v>
      </c>
    </row>
    <row r="10294" customFormat="false" ht="15" hidden="false" customHeight="false" outlineLevel="0" collapsed="false">
      <c r="A10294" s="7" t="s">
        <v>26</v>
      </c>
      <c r="B10294" s="7" t="s">
        <v>336</v>
      </c>
      <c r="C10294" s="7" t="s">
        <v>1269</v>
      </c>
      <c r="D10294" s="7" t="n">
        <v>1</v>
      </c>
      <c r="E10294" s="7" t="n">
        <v>117.13</v>
      </c>
      <c r="F10294" s="7" t="n">
        <v>0</v>
      </c>
      <c r="G10294" s="7" t="n">
        <v>0</v>
      </c>
    </row>
    <row r="10295" customFormat="false" ht="15" hidden="false" customHeight="false" outlineLevel="0" collapsed="false">
      <c r="A10295" s="7" t="s">
        <v>26</v>
      </c>
      <c r="B10295" s="7" t="s">
        <v>83</v>
      </c>
      <c r="C10295" s="7" t="s">
        <v>1303</v>
      </c>
      <c r="D10295" s="7" t="n">
        <v>2</v>
      </c>
      <c r="E10295" s="7" t="n">
        <v>159.35</v>
      </c>
      <c r="F10295" s="7" t="n">
        <v>1</v>
      </c>
      <c r="G10295" s="7" t="n">
        <v>79.63</v>
      </c>
    </row>
    <row r="10296" customFormat="false" ht="15" hidden="false" customHeight="false" outlineLevel="0" collapsed="false">
      <c r="A10296" s="7" t="s">
        <v>26</v>
      </c>
      <c r="B10296" s="7" t="s">
        <v>135</v>
      </c>
      <c r="C10296" s="7" t="s">
        <v>1316</v>
      </c>
      <c r="D10296" s="7" t="n">
        <v>10</v>
      </c>
      <c r="E10296" s="7" t="n">
        <v>550.51</v>
      </c>
      <c r="F10296" s="7" t="n">
        <v>0</v>
      </c>
      <c r="G10296" s="7" t="n">
        <v>0</v>
      </c>
    </row>
    <row r="10297" customFormat="false" ht="15" hidden="false" customHeight="false" outlineLevel="0" collapsed="false">
      <c r="A10297" s="7" t="s">
        <v>26</v>
      </c>
      <c r="B10297" s="7" t="s">
        <v>135</v>
      </c>
      <c r="C10297" s="7" t="s">
        <v>1316</v>
      </c>
      <c r="D10297" s="7" t="n">
        <v>12</v>
      </c>
      <c r="E10297" s="7" t="n">
        <v>660</v>
      </c>
      <c r="F10297" s="7" t="n">
        <v>0</v>
      </c>
      <c r="G10297" s="7" t="n">
        <v>0</v>
      </c>
    </row>
    <row r="10298" customFormat="false" ht="15" hidden="false" customHeight="false" outlineLevel="0" collapsed="false">
      <c r="A10298" s="7" t="s">
        <v>26</v>
      </c>
      <c r="B10298" s="7" t="s">
        <v>135</v>
      </c>
      <c r="C10298" s="7" t="s">
        <v>1316</v>
      </c>
      <c r="D10298" s="7" t="n">
        <v>6</v>
      </c>
      <c r="E10298" s="7" t="n">
        <v>360</v>
      </c>
      <c r="F10298" s="7" t="n">
        <v>0</v>
      </c>
      <c r="G10298" s="7" t="n">
        <v>0</v>
      </c>
    </row>
    <row r="10299" customFormat="false" ht="15" hidden="false" customHeight="false" outlineLevel="0" collapsed="false">
      <c r="A10299" s="7" t="s">
        <v>26</v>
      </c>
      <c r="B10299" s="7" t="s">
        <v>135</v>
      </c>
      <c r="C10299" s="7" t="s">
        <v>1316</v>
      </c>
      <c r="D10299" s="7" t="n">
        <v>3</v>
      </c>
      <c r="E10299" s="7" t="n">
        <v>213.6</v>
      </c>
      <c r="F10299" s="7" t="n">
        <v>0</v>
      </c>
      <c r="G10299" s="7" t="n">
        <v>0</v>
      </c>
    </row>
    <row r="10300" customFormat="false" ht="15" hidden="false" customHeight="false" outlineLevel="0" collapsed="false">
      <c r="A10300" s="7" t="s">
        <v>26</v>
      </c>
      <c r="B10300" s="7" t="s">
        <v>193</v>
      </c>
      <c r="C10300" s="7" t="s">
        <v>1316</v>
      </c>
      <c r="D10300" s="7" t="n">
        <v>3</v>
      </c>
      <c r="E10300" s="7" t="n">
        <v>213.6</v>
      </c>
      <c r="F10300" s="7" t="n">
        <v>0</v>
      </c>
      <c r="G10300" s="7" t="n">
        <v>0</v>
      </c>
    </row>
    <row r="10301" customFormat="false" ht="15" hidden="false" customHeight="false" outlineLevel="0" collapsed="false">
      <c r="A10301" s="7" t="s">
        <v>26</v>
      </c>
      <c r="B10301" s="7" t="s">
        <v>193</v>
      </c>
      <c r="C10301" s="7" t="s">
        <v>1316</v>
      </c>
      <c r="D10301" s="7" t="n">
        <v>6</v>
      </c>
      <c r="E10301" s="7" t="n">
        <v>360</v>
      </c>
      <c r="F10301" s="7" t="n">
        <v>0</v>
      </c>
      <c r="G10301" s="7" t="n">
        <v>0</v>
      </c>
    </row>
    <row r="10302" customFormat="false" ht="15" hidden="false" customHeight="false" outlineLevel="0" collapsed="false">
      <c r="A10302" s="7" t="s">
        <v>26</v>
      </c>
      <c r="B10302" s="7" t="s">
        <v>193</v>
      </c>
      <c r="C10302" s="7" t="s">
        <v>1316</v>
      </c>
      <c r="D10302" s="7" t="n">
        <v>12</v>
      </c>
      <c r="E10302" s="7" t="n">
        <v>660</v>
      </c>
      <c r="F10302" s="7" t="n">
        <v>0</v>
      </c>
      <c r="G10302" s="7" t="n">
        <v>0</v>
      </c>
    </row>
    <row r="10303" customFormat="false" ht="15" hidden="false" customHeight="false" outlineLevel="0" collapsed="false">
      <c r="A10303" s="7" t="s">
        <v>26</v>
      </c>
      <c r="B10303" s="7" t="s">
        <v>466</v>
      </c>
      <c r="C10303" s="7" t="s">
        <v>1329</v>
      </c>
      <c r="D10303" s="7" t="n">
        <v>2</v>
      </c>
      <c r="E10303" s="7" t="n">
        <v>283.94</v>
      </c>
      <c r="F10303" s="7" t="n">
        <v>0</v>
      </c>
      <c r="G10303" s="7" t="n">
        <v>0</v>
      </c>
    </row>
    <row r="10304" customFormat="false" ht="15" hidden="false" customHeight="false" outlineLevel="0" collapsed="false">
      <c r="A10304" s="7" t="s">
        <v>26</v>
      </c>
      <c r="B10304" s="7" t="s">
        <v>141</v>
      </c>
      <c r="C10304" s="7" t="s">
        <v>1334</v>
      </c>
      <c r="D10304" s="7" t="n">
        <v>1</v>
      </c>
      <c r="E10304" s="7" t="n">
        <v>30.89</v>
      </c>
      <c r="F10304" s="7" t="n">
        <v>0</v>
      </c>
      <c r="G10304" s="7" t="n">
        <v>0</v>
      </c>
    </row>
    <row r="10305" customFormat="false" ht="15" hidden="false" customHeight="false" outlineLevel="0" collapsed="false">
      <c r="A10305" s="7" t="s">
        <v>26</v>
      </c>
      <c r="B10305" s="7" t="s">
        <v>125</v>
      </c>
      <c r="C10305" s="7" t="s">
        <v>1334</v>
      </c>
      <c r="D10305" s="7" t="n">
        <v>1</v>
      </c>
      <c r="E10305" s="7" t="n">
        <v>30.89</v>
      </c>
      <c r="F10305" s="7" t="n">
        <v>0</v>
      </c>
      <c r="G10305" s="7" t="n">
        <v>0</v>
      </c>
    </row>
    <row r="10306" customFormat="false" ht="15" hidden="false" customHeight="false" outlineLevel="0" collapsed="false">
      <c r="A10306" s="7" t="s">
        <v>26</v>
      </c>
      <c r="B10306" s="7" t="s">
        <v>177</v>
      </c>
      <c r="C10306" s="7" t="s">
        <v>1334</v>
      </c>
      <c r="D10306" s="7" t="n">
        <v>1</v>
      </c>
      <c r="E10306" s="7" t="n">
        <v>30.89</v>
      </c>
      <c r="F10306" s="7" t="n">
        <v>0</v>
      </c>
      <c r="G10306" s="7" t="n">
        <v>0</v>
      </c>
    </row>
    <row r="10307" customFormat="false" ht="15" hidden="false" customHeight="false" outlineLevel="0" collapsed="false">
      <c r="A10307" s="7" t="s">
        <v>26</v>
      </c>
      <c r="B10307" s="7" t="s">
        <v>108</v>
      </c>
      <c r="C10307" s="7" t="s">
        <v>1336</v>
      </c>
      <c r="D10307" s="7" t="n">
        <v>1</v>
      </c>
      <c r="E10307" s="7" t="n">
        <v>30.89</v>
      </c>
      <c r="F10307" s="7" t="n">
        <v>0</v>
      </c>
      <c r="G10307" s="7" t="n">
        <v>0</v>
      </c>
    </row>
    <row r="10308" customFormat="false" ht="15" hidden="false" customHeight="false" outlineLevel="0" collapsed="false">
      <c r="A10308" s="7" t="s">
        <v>26</v>
      </c>
      <c r="B10308" s="7" t="s">
        <v>100</v>
      </c>
      <c r="C10308" s="7" t="s">
        <v>1336</v>
      </c>
      <c r="D10308" s="7" t="n">
        <v>1</v>
      </c>
      <c r="E10308" s="7" t="n">
        <v>30.89</v>
      </c>
      <c r="F10308" s="7" t="n">
        <v>0</v>
      </c>
      <c r="G10308" s="7" t="n">
        <v>0</v>
      </c>
    </row>
    <row r="10309" customFormat="false" ht="15" hidden="false" customHeight="false" outlineLevel="0" collapsed="false">
      <c r="A10309" s="7" t="s">
        <v>26</v>
      </c>
      <c r="B10309" s="7" t="s">
        <v>117</v>
      </c>
      <c r="C10309" s="7" t="s">
        <v>1336</v>
      </c>
      <c r="D10309" s="7" t="n">
        <v>2</v>
      </c>
      <c r="E10309" s="7" t="n">
        <v>61.78</v>
      </c>
      <c r="F10309" s="7" t="n">
        <v>0</v>
      </c>
      <c r="G10309" s="7" t="n">
        <v>0</v>
      </c>
    </row>
    <row r="10310" customFormat="false" ht="15" hidden="false" customHeight="false" outlineLevel="0" collapsed="false">
      <c r="A10310" s="7" t="s">
        <v>26</v>
      </c>
      <c r="B10310" s="7" t="s">
        <v>131</v>
      </c>
      <c r="C10310" s="7" t="s">
        <v>1336</v>
      </c>
      <c r="D10310" s="7" t="n">
        <v>1</v>
      </c>
      <c r="E10310" s="7" t="n">
        <v>30.89</v>
      </c>
      <c r="F10310" s="7" t="n">
        <v>0</v>
      </c>
      <c r="G10310" s="7" t="n">
        <v>0</v>
      </c>
    </row>
    <row r="10311" customFormat="false" ht="15" hidden="false" customHeight="false" outlineLevel="0" collapsed="false">
      <c r="A10311" s="7" t="s">
        <v>26</v>
      </c>
      <c r="B10311" s="7" t="s">
        <v>92</v>
      </c>
      <c r="C10311" s="7" t="s">
        <v>1366</v>
      </c>
      <c r="D10311" s="7" t="n">
        <v>1</v>
      </c>
      <c r="E10311" s="7" t="n">
        <v>99.75</v>
      </c>
      <c r="F10311" s="7" t="n">
        <v>0</v>
      </c>
      <c r="G10311" s="7" t="n">
        <v>0</v>
      </c>
    </row>
    <row r="10312" customFormat="false" ht="15" hidden="false" customHeight="false" outlineLevel="0" collapsed="false">
      <c r="A10312" s="7" t="s">
        <v>26</v>
      </c>
      <c r="B10312" s="7" t="s">
        <v>91</v>
      </c>
      <c r="C10312" s="7" t="s">
        <v>1366</v>
      </c>
      <c r="D10312" s="7" t="n">
        <v>1</v>
      </c>
      <c r="E10312" s="7" t="n">
        <v>99.75</v>
      </c>
      <c r="F10312" s="7" t="n">
        <v>0</v>
      </c>
      <c r="G10312" s="7" t="n">
        <v>0</v>
      </c>
    </row>
    <row r="10313" customFormat="false" ht="15" hidden="false" customHeight="false" outlineLevel="0" collapsed="false">
      <c r="A10313" s="7" t="s">
        <v>26</v>
      </c>
      <c r="B10313" s="7" t="s">
        <v>97</v>
      </c>
      <c r="C10313" s="7" t="s">
        <v>1367</v>
      </c>
      <c r="D10313" s="7" t="n">
        <v>1</v>
      </c>
      <c r="E10313" s="7" t="n">
        <v>118.54</v>
      </c>
      <c r="F10313" s="7" t="n">
        <v>0</v>
      </c>
      <c r="G10313" s="7" t="n">
        <v>0</v>
      </c>
    </row>
    <row r="10314" customFormat="false" ht="15" hidden="false" customHeight="false" outlineLevel="0" collapsed="false">
      <c r="A10314" s="7" t="s">
        <v>26</v>
      </c>
      <c r="B10314" s="7" t="s">
        <v>93</v>
      </c>
      <c r="C10314" s="7" t="s">
        <v>1367</v>
      </c>
      <c r="D10314" s="7" t="n">
        <v>1</v>
      </c>
      <c r="E10314" s="7" t="n">
        <v>99.75</v>
      </c>
      <c r="F10314" s="7" t="n">
        <v>0</v>
      </c>
      <c r="G10314" s="7" t="n">
        <v>0</v>
      </c>
    </row>
    <row r="10315" customFormat="false" ht="15" hidden="false" customHeight="false" outlineLevel="0" collapsed="false">
      <c r="A10315" s="7" t="s">
        <v>26</v>
      </c>
      <c r="B10315" s="7" t="s">
        <v>93</v>
      </c>
      <c r="C10315" s="7" t="s">
        <v>1367</v>
      </c>
      <c r="D10315" s="7" t="n">
        <v>1</v>
      </c>
      <c r="E10315" s="7" t="n">
        <v>118.54</v>
      </c>
      <c r="F10315" s="7" t="n">
        <v>0</v>
      </c>
      <c r="G10315" s="7" t="n">
        <v>0</v>
      </c>
    </row>
    <row r="10316" customFormat="false" ht="15" hidden="false" customHeight="false" outlineLevel="0" collapsed="false">
      <c r="A10316" s="7" t="s">
        <v>26</v>
      </c>
      <c r="B10316" s="7" t="s">
        <v>90</v>
      </c>
      <c r="C10316" s="7" t="s">
        <v>1367</v>
      </c>
      <c r="D10316" s="7" t="n">
        <v>1</v>
      </c>
      <c r="E10316" s="7" t="n">
        <v>118.54</v>
      </c>
      <c r="F10316" s="7" t="n">
        <v>0</v>
      </c>
      <c r="G10316" s="7" t="n">
        <v>0</v>
      </c>
    </row>
    <row r="10317" customFormat="false" ht="15" hidden="false" customHeight="false" outlineLevel="0" collapsed="false">
      <c r="A10317" s="7" t="s">
        <v>26</v>
      </c>
      <c r="B10317" s="7" t="s">
        <v>90</v>
      </c>
      <c r="C10317" s="7" t="s">
        <v>1367</v>
      </c>
      <c r="D10317" s="7" t="n">
        <v>1</v>
      </c>
      <c r="E10317" s="7" t="n">
        <v>99.75</v>
      </c>
      <c r="F10317" s="7" t="n">
        <v>0</v>
      </c>
      <c r="G10317" s="7" t="n">
        <v>0</v>
      </c>
    </row>
    <row r="10318" customFormat="false" ht="15" hidden="false" customHeight="false" outlineLevel="0" collapsed="false">
      <c r="A10318" s="7" t="s">
        <v>26</v>
      </c>
      <c r="B10318" s="7" t="s">
        <v>95</v>
      </c>
      <c r="C10318" s="7" t="s">
        <v>1368</v>
      </c>
      <c r="D10318" s="7" t="n">
        <v>1</v>
      </c>
      <c r="E10318" s="7" t="n">
        <v>118.54</v>
      </c>
      <c r="F10318" s="7" t="n">
        <v>0</v>
      </c>
      <c r="G10318" s="7" t="n">
        <v>0</v>
      </c>
    </row>
    <row r="10319" customFormat="false" ht="15" hidden="false" customHeight="false" outlineLevel="0" collapsed="false">
      <c r="A10319" s="7" t="s">
        <v>26</v>
      </c>
      <c r="B10319" s="7" t="s">
        <v>89</v>
      </c>
      <c r="C10319" s="7" t="s">
        <v>1368</v>
      </c>
      <c r="D10319" s="7" t="n">
        <v>1</v>
      </c>
      <c r="E10319" s="7" t="n">
        <v>118.54</v>
      </c>
      <c r="F10319" s="7" t="n">
        <v>0</v>
      </c>
      <c r="G10319" s="7" t="n">
        <v>0</v>
      </c>
    </row>
    <row r="10320" customFormat="false" ht="15" hidden="false" customHeight="false" outlineLevel="0" collapsed="false">
      <c r="A10320" s="7" t="s">
        <v>26</v>
      </c>
      <c r="B10320" s="7" t="s">
        <v>89</v>
      </c>
      <c r="C10320" s="7" t="s">
        <v>1368</v>
      </c>
      <c r="D10320" s="7" t="n">
        <v>1</v>
      </c>
      <c r="E10320" s="7" t="n">
        <v>99.75</v>
      </c>
      <c r="F10320" s="7" t="n">
        <v>0</v>
      </c>
      <c r="G10320" s="7" t="n">
        <v>0</v>
      </c>
    </row>
    <row r="10321" customFormat="false" ht="15" hidden="false" customHeight="false" outlineLevel="0" collapsed="false">
      <c r="A10321" s="7" t="s">
        <v>26</v>
      </c>
      <c r="B10321" s="7" t="s">
        <v>87</v>
      </c>
      <c r="C10321" s="7" t="s">
        <v>1368</v>
      </c>
      <c r="D10321" s="7" t="n">
        <v>1</v>
      </c>
      <c r="E10321" s="7" t="n">
        <v>99.75</v>
      </c>
      <c r="F10321" s="7" t="n">
        <v>0</v>
      </c>
      <c r="G10321" s="7" t="n">
        <v>0</v>
      </c>
    </row>
    <row r="10322" customFormat="false" ht="15" hidden="false" customHeight="false" outlineLevel="0" collapsed="false">
      <c r="A10322" s="7" t="s">
        <v>26</v>
      </c>
      <c r="B10322" s="7" t="s">
        <v>87</v>
      </c>
      <c r="C10322" s="7" t="s">
        <v>1368</v>
      </c>
      <c r="D10322" s="7" t="n">
        <v>1</v>
      </c>
      <c r="E10322" s="7" t="n">
        <v>118.54</v>
      </c>
      <c r="F10322" s="7" t="n">
        <v>0</v>
      </c>
      <c r="G10322" s="7" t="n">
        <v>0</v>
      </c>
    </row>
    <row r="10323" customFormat="false" ht="15" hidden="false" customHeight="false" outlineLevel="0" collapsed="false">
      <c r="A10323" s="7" t="s">
        <v>26</v>
      </c>
      <c r="B10323" s="7" t="s">
        <v>284</v>
      </c>
      <c r="C10323" s="7" t="s">
        <v>1381</v>
      </c>
      <c r="D10323" s="7" t="n">
        <v>1</v>
      </c>
      <c r="E10323" s="7" t="n">
        <v>94.64</v>
      </c>
      <c r="F10323" s="7" t="n">
        <v>0</v>
      </c>
      <c r="G10323" s="7" t="n">
        <v>0</v>
      </c>
    </row>
    <row r="10324" customFormat="false" ht="15" hidden="false" customHeight="false" outlineLevel="0" collapsed="false">
      <c r="A10324" s="7" t="s">
        <v>26</v>
      </c>
      <c r="B10324" s="7" t="s">
        <v>525</v>
      </c>
      <c r="C10324" s="7" t="s">
        <v>1385</v>
      </c>
      <c r="D10324" s="7" t="n">
        <v>2</v>
      </c>
      <c r="E10324" s="7" t="n">
        <v>406.75</v>
      </c>
      <c r="F10324" s="7" t="n">
        <v>0</v>
      </c>
      <c r="G10324" s="7" t="n">
        <v>0</v>
      </c>
    </row>
    <row r="10325" customFormat="false" ht="15" hidden="false" customHeight="false" outlineLevel="0" collapsed="false">
      <c r="A10325" s="7" t="s">
        <v>26</v>
      </c>
      <c r="B10325" s="7" t="s">
        <v>148</v>
      </c>
      <c r="C10325" s="7" t="s">
        <v>1387</v>
      </c>
      <c r="D10325" s="7" t="n">
        <v>1</v>
      </c>
      <c r="E10325" s="7" t="n">
        <v>30.89</v>
      </c>
      <c r="F10325" s="7" t="n">
        <v>0</v>
      </c>
      <c r="G10325" s="7" t="n">
        <v>0</v>
      </c>
    </row>
    <row r="10326" customFormat="false" ht="15" hidden="false" customHeight="false" outlineLevel="0" collapsed="false">
      <c r="A10326" s="7" t="s">
        <v>26</v>
      </c>
      <c r="B10326" s="7" t="s">
        <v>139</v>
      </c>
      <c r="C10326" s="7" t="s">
        <v>1387</v>
      </c>
      <c r="D10326" s="7" t="n">
        <v>1</v>
      </c>
      <c r="E10326" s="7" t="n">
        <v>30.89</v>
      </c>
      <c r="F10326" s="7" t="n">
        <v>0</v>
      </c>
      <c r="G10326" s="7" t="n">
        <v>0</v>
      </c>
    </row>
    <row r="10327" customFormat="false" ht="15" hidden="false" customHeight="false" outlineLevel="0" collapsed="false">
      <c r="A10327" s="7" t="s">
        <v>26</v>
      </c>
      <c r="B10327" s="7" t="s">
        <v>181</v>
      </c>
      <c r="C10327" s="7" t="s">
        <v>1387</v>
      </c>
      <c r="D10327" s="7" t="n">
        <v>3</v>
      </c>
      <c r="E10327" s="7" t="n">
        <v>92.67</v>
      </c>
      <c r="F10327" s="7" t="n">
        <v>0</v>
      </c>
      <c r="G10327" s="7" t="n">
        <v>0</v>
      </c>
    </row>
    <row r="10328" customFormat="false" ht="15" hidden="false" customHeight="false" outlineLevel="0" collapsed="false">
      <c r="A10328" s="7" t="s">
        <v>26</v>
      </c>
      <c r="B10328" s="7" t="s">
        <v>330</v>
      </c>
      <c r="C10328" s="7" t="s">
        <v>1393</v>
      </c>
      <c r="D10328" s="7" t="n">
        <v>1</v>
      </c>
      <c r="E10328" s="7" t="n">
        <v>35.11</v>
      </c>
      <c r="F10328" s="7" t="n">
        <v>0</v>
      </c>
      <c r="G10328" s="7" t="n">
        <v>0</v>
      </c>
    </row>
    <row r="10329" customFormat="false" ht="15" hidden="false" customHeight="false" outlineLevel="0" collapsed="false">
      <c r="A10329" s="7" t="s">
        <v>26</v>
      </c>
      <c r="B10329" s="7" t="s">
        <v>361</v>
      </c>
      <c r="C10329" s="7" t="s">
        <v>1393</v>
      </c>
      <c r="D10329" s="7" t="n">
        <v>1</v>
      </c>
      <c r="E10329" s="7" t="n">
        <v>35.11</v>
      </c>
      <c r="F10329" s="7" t="n">
        <v>0</v>
      </c>
      <c r="G10329" s="7" t="n">
        <v>0</v>
      </c>
    </row>
    <row r="10330" customFormat="false" ht="15" hidden="false" customHeight="false" outlineLevel="0" collapsed="false">
      <c r="A10330" s="7" t="s">
        <v>26</v>
      </c>
      <c r="B10330" s="7" t="s">
        <v>365</v>
      </c>
      <c r="C10330" s="7" t="s">
        <v>1393</v>
      </c>
      <c r="D10330" s="7" t="n">
        <v>1</v>
      </c>
      <c r="E10330" s="7" t="n">
        <v>35.11</v>
      </c>
      <c r="F10330" s="7" t="n">
        <v>0</v>
      </c>
      <c r="G10330" s="7" t="n">
        <v>0</v>
      </c>
    </row>
    <row r="10331" customFormat="false" ht="15" hidden="false" customHeight="false" outlineLevel="0" collapsed="false">
      <c r="A10331" s="7" t="s">
        <v>26</v>
      </c>
      <c r="B10331" s="7" t="s">
        <v>562</v>
      </c>
      <c r="C10331" s="7" t="s">
        <v>1401</v>
      </c>
      <c r="D10331" s="7" t="n">
        <v>7</v>
      </c>
      <c r="E10331" s="7" t="n">
        <v>1554.94</v>
      </c>
      <c r="F10331" s="7" t="n">
        <v>0</v>
      </c>
      <c r="G10331" s="7" t="n">
        <v>0</v>
      </c>
    </row>
    <row r="10332" customFormat="false" ht="15" hidden="false" customHeight="false" outlineLevel="0" collapsed="false">
      <c r="A10332" s="7" t="s">
        <v>26</v>
      </c>
      <c r="B10332" s="7" t="s">
        <v>562</v>
      </c>
      <c r="C10332" s="7" t="s">
        <v>1401</v>
      </c>
      <c r="D10332" s="7" t="n">
        <v>5</v>
      </c>
      <c r="E10332" s="7" t="n">
        <v>0.04</v>
      </c>
      <c r="F10332" s="7" t="n">
        <v>0</v>
      </c>
      <c r="G10332" s="7" t="n">
        <v>0</v>
      </c>
    </row>
    <row r="10333" customFormat="false" ht="15" hidden="false" customHeight="false" outlineLevel="0" collapsed="false">
      <c r="A10333" s="7" t="s">
        <v>26</v>
      </c>
      <c r="B10333" s="7" t="s">
        <v>640</v>
      </c>
      <c r="C10333" s="7" t="s">
        <v>1491</v>
      </c>
      <c r="D10333" s="7" t="n">
        <v>1</v>
      </c>
      <c r="E10333" s="7" t="n">
        <v>0</v>
      </c>
      <c r="F10333" s="7" t="n">
        <v>0</v>
      </c>
      <c r="G10333" s="7" t="n">
        <v>0</v>
      </c>
    </row>
    <row r="10334" customFormat="false" ht="15" hidden="false" customHeight="false" outlineLevel="0" collapsed="false">
      <c r="A10334" s="7" t="s">
        <v>26</v>
      </c>
      <c r="B10334" s="7" t="s">
        <v>640</v>
      </c>
      <c r="C10334" s="7" t="s">
        <v>1491</v>
      </c>
      <c r="D10334" s="7" t="n">
        <v>1</v>
      </c>
      <c r="E10334" s="7" t="n">
        <v>0.01</v>
      </c>
      <c r="F10334" s="7" t="n">
        <v>0</v>
      </c>
      <c r="G10334" s="7" t="n">
        <v>0</v>
      </c>
    </row>
    <row r="10335" customFormat="false" ht="15" hidden="false" customHeight="false" outlineLevel="0" collapsed="false">
      <c r="A10335" s="7" t="s">
        <v>26</v>
      </c>
      <c r="B10335" s="7" t="s">
        <v>299</v>
      </c>
      <c r="C10335" s="7" t="s">
        <v>1402</v>
      </c>
      <c r="D10335" s="7" t="n">
        <v>0</v>
      </c>
      <c r="E10335" s="7" t="n">
        <v>0</v>
      </c>
      <c r="F10335" s="7" t="n">
        <v>1</v>
      </c>
      <c r="G10335" s="7" t="n">
        <v>164.01</v>
      </c>
    </row>
    <row r="10336" customFormat="false" ht="15" hidden="false" customHeight="false" outlineLevel="0" collapsed="false">
      <c r="A10336" s="7" t="s">
        <v>26</v>
      </c>
      <c r="B10336" s="7" t="s">
        <v>130</v>
      </c>
      <c r="C10336" s="7" t="s">
        <v>1425</v>
      </c>
      <c r="D10336" s="7" t="n">
        <v>1</v>
      </c>
      <c r="E10336" s="7" t="n">
        <v>56.67</v>
      </c>
      <c r="F10336" s="7" t="n">
        <v>0</v>
      </c>
      <c r="G10336" s="7" t="n">
        <v>0</v>
      </c>
    </row>
    <row r="10337" customFormat="false" ht="15" hidden="false" customHeight="false" outlineLevel="0" collapsed="false">
      <c r="A10337" s="7" t="s">
        <v>26</v>
      </c>
      <c r="B10337" s="7" t="s">
        <v>152</v>
      </c>
      <c r="C10337" s="7" t="s">
        <v>1425</v>
      </c>
      <c r="D10337" s="7" t="n">
        <v>2</v>
      </c>
      <c r="E10337" s="7" t="n">
        <v>113.34</v>
      </c>
      <c r="F10337" s="7" t="n">
        <v>0</v>
      </c>
      <c r="G10337" s="7" t="n">
        <v>0</v>
      </c>
    </row>
    <row r="10338" customFormat="false" ht="15" hidden="false" customHeight="false" outlineLevel="0" collapsed="false">
      <c r="A10338" s="7" t="s">
        <v>26</v>
      </c>
      <c r="B10338" s="7" t="s">
        <v>198</v>
      </c>
      <c r="C10338" s="7" t="s">
        <v>1425</v>
      </c>
      <c r="D10338" s="7" t="n">
        <v>2</v>
      </c>
      <c r="E10338" s="7" t="n">
        <v>113.32</v>
      </c>
      <c r="F10338" s="7" t="n">
        <v>1</v>
      </c>
      <c r="G10338" s="7" t="n">
        <v>56.67</v>
      </c>
    </row>
    <row r="10339" customFormat="false" ht="15" hidden="false" customHeight="false" outlineLevel="0" collapsed="false">
      <c r="A10339" s="7" t="s">
        <v>26</v>
      </c>
      <c r="B10339" s="7" t="s">
        <v>191</v>
      </c>
      <c r="C10339" s="7" t="s">
        <v>1425</v>
      </c>
      <c r="D10339" s="7" t="n">
        <v>0</v>
      </c>
      <c r="E10339" s="7" t="n">
        <v>0</v>
      </c>
      <c r="F10339" s="7" t="n">
        <v>1</v>
      </c>
      <c r="G10339" s="7" t="n">
        <v>56.67</v>
      </c>
    </row>
    <row r="10340" customFormat="false" ht="15" hidden="false" customHeight="false" outlineLevel="0" collapsed="false">
      <c r="A10340" s="7" t="s">
        <v>26</v>
      </c>
      <c r="B10340" s="7" t="s">
        <v>156</v>
      </c>
      <c r="C10340" s="7" t="s">
        <v>1430</v>
      </c>
      <c r="D10340" s="7" t="n">
        <v>2</v>
      </c>
      <c r="E10340" s="7" t="n">
        <v>168.64</v>
      </c>
      <c r="F10340" s="7" t="n">
        <v>0</v>
      </c>
      <c r="G10340" s="7" t="n">
        <v>0</v>
      </c>
    </row>
    <row r="10341" customFormat="false" ht="15" hidden="false" customHeight="false" outlineLevel="0" collapsed="false">
      <c r="A10341" s="7" t="s">
        <v>26</v>
      </c>
      <c r="B10341" s="7" t="s">
        <v>939</v>
      </c>
      <c r="C10341" s="7" t="s">
        <v>1585</v>
      </c>
      <c r="D10341" s="7" t="n">
        <v>1</v>
      </c>
      <c r="E10341" s="7" t="n">
        <v>141.97</v>
      </c>
      <c r="F10341" s="7" t="n">
        <v>0</v>
      </c>
      <c r="G10341" s="7" t="n">
        <v>0</v>
      </c>
    </row>
    <row r="10342" customFormat="false" ht="15" hidden="false" customHeight="false" outlineLevel="0" collapsed="false">
      <c r="A10342" s="7" t="s">
        <v>26</v>
      </c>
      <c r="B10342" s="7" t="s">
        <v>710</v>
      </c>
      <c r="C10342" s="7" t="s">
        <v>1532</v>
      </c>
      <c r="D10342" s="7" t="n">
        <v>1</v>
      </c>
      <c r="E10342" s="7" t="n">
        <v>141.97</v>
      </c>
      <c r="F10342" s="7" t="n">
        <v>0</v>
      </c>
      <c r="G10342" s="7" t="n">
        <v>0</v>
      </c>
    </row>
    <row r="10343" customFormat="false" ht="15" hidden="false" customHeight="false" outlineLevel="0" collapsed="false">
      <c r="A10343" s="7" t="s">
        <v>26</v>
      </c>
      <c r="B10343" s="7" t="s">
        <v>814</v>
      </c>
      <c r="C10343" s="7" t="s">
        <v>1533</v>
      </c>
      <c r="D10343" s="7" t="n">
        <v>1</v>
      </c>
      <c r="E10343" s="7" t="n">
        <v>141.97</v>
      </c>
      <c r="F10343" s="7" t="n">
        <v>0</v>
      </c>
      <c r="G10343" s="7" t="n">
        <v>0</v>
      </c>
    </row>
    <row r="10344" customFormat="false" ht="15" hidden="false" customHeight="false" outlineLevel="0" collapsed="false">
      <c r="A10344" s="7" t="s">
        <v>26</v>
      </c>
      <c r="B10344" s="7" t="s">
        <v>232</v>
      </c>
      <c r="C10344" s="7" t="s">
        <v>1432</v>
      </c>
      <c r="D10344" s="7" t="n">
        <v>1</v>
      </c>
      <c r="E10344" s="7" t="n">
        <v>30.89</v>
      </c>
      <c r="F10344" s="7" t="n">
        <v>0</v>
      </c>
      <c r="G10344" s="7" t="n">
        <v>0</v>
      </c>
    </row>
    <row r="10345" customFormat="false" ht="15" hidden="false" customHeight="false" outlineLevel="0" collapsed="false">
      <c r="A10345" s="7" t="s">
        <v>26</v>
      </c>
      <c r="B10345" s="7" t="s">
        <v>366</v>
      </c>
      <c r="C10345" s="7" t="s">
        <v>1433</v>
      </c>
      <c r="D10345" s="7" t="n">
        <v>1</v>
      </c>
      <c r="E10345" s="7" t="n">
        <v>30.89</v>
      </c>
      <c r="F10345" s="7" t="n">
        <v>0</v>
      </c>
      <c r="G10345" s="7" t="n">
        <v>0</v>
      </c>
    </row>
    <row r="10346" customFormat="false" ht="15" hidden="false" customHeight="false" outlineLevel="0" collapsed="false">
      <c r="A10346" s="7" t="s">
        <v>26</v>
      </c>
      <c r="B10346" s="7" t="s">
        <v>202</v>
      </c>
      <c r="C10346" s="7" t="s">
        <v>1434</v>
      </c>
      <c r="D10346" s="7" t="n">
        <v>1</v>
      </c>
      <c r="E10346" s="7" t="n">
        <v>30.89</v>
      </c>
      <c r="F10346" s="7" t="n">
        <v>0</v>
      </c>
      <c r="G10346" s="7" t="n">
        <v>0</v>
      </c>
    </row>
    <row r="10347" customFormat="false" ht="15" hidden="false" customHeight="false" outlineLevel="0" collapsed="false">
      <c r="A10347" s="7" t="s">
        <v>26</v>
      </c>
      <c r="B10347" s="7" t="s">
        <v>171</v>
      </c>
      <c r="C10347" s="7" t="s">
        <v>1434</v>
      </c>
      <c r="D10347" s="7" t="n">
        <v>1</v>
      </c>
      <c r="E10347" s="7" t="n">
        <v>30.89</v>
      </c>
      <c r="F10347" s="7" t="n">
        <v>0</v>
      </c>
      <c r="G10347" s="7" t="n">
        <v>0</v>
      </c>
    </row>
    <row r="10348" customFormat="false" ht="15" hidden="false" customHeight="false" outlineLevel="0" collapsed="false">
      <c r="A10348" s="7" t="s">
        <v>26</v>
      </c>
      <c r="B10348" s="7" t="s">
        <v>190</v>
      </c>
      <c r="C10348" s="7" t="s">
        <v>1434</v>
      </c>
      <c r="D10348" s="7" t="n">
        <v>1</v>
      </c>
      <c r="E10348" s="7" t="n">
        <v>30.88</v>
      </c>
      <c r="F10348" s="7" t="n">
        <v>0</v>
      </c>
      <c r="G10348" s="7" t="n">
        <v>0</v>
      </c>
    </row>
    <row r="10349" customFormat="false" ht="15" hidden="false" customHeight="false" outlineLevel="0" collapsed="false">
      <c r="A10349" s="7" t="s">
        <v>26</v>
      </c>
      <c r="B10349" s="7" t="s">
        <v>175</v>
      </c>
      <c r="C10349" s="7" t="s">
        <v>1437</v>
      </c>
      <c r="D10349" s="7" t="n">
        <v>2</v>
      </c>
      <c r="E10349" s="7" t="n">
        <v>74.91</v>
      </c>
      <c r="F10349" s="7" t="n">
        <v>0</v>
      </c>
      <c r="G10349" s="7" t="n">
        <v>0</v>
      </c>
    </row>
    <row r="10350" customFormat="false" ht="15" hidden="false" customHeight="false" outlineLevel="0" collapsed="false">
      <c r="A10350" s="7" t="s">
        <v>26</v>
      </c>
      <c r="B10350" s="7" t="s">
        <v>230</v>
      </c>
      <c r="C10350" s="7" t="s">
        <v>1438</v>
      </c>
      <c r="D10350" s="7" t="n">
        <v>1</v>
      </c>
      <c r="E10350" s="7" t="n">
        <v>46.82</v>
      </c>
      <c r="F10350" s="7" t="n">
        <v>0</v>
      </c>
      <c r="G10350" s="7" t="n">
        <v>0</v>
      </c>
    </row>
    <row r="10351" customFormat="false" ht="15" hidden="false" customHeight="false" outlineLevel="0" collapsed="false">
      <c r="A10351" s="7" t="s">
        <v>26</v>
      </c>
      <c r="B10351" s="7" t="s">
        <v>228</v>
      </c>
      <c r="C10351" s="7" t="s">
        <v>1438</v>
      </c>
      <c r="D10351" s="7" t="n">
        <v>1</v>
      </c>
      <c r="E10351" s="7" t="n">
        <v>46.82</v>
      </c>
      <c r="F10351" s="7" t="n">
        <v>0</v>
      </c>
      <c r="G10351" s="7" t="n">
        <v>0</v>
      </c>
    </row>
    <row r="10352" customFormat="false" ht="15" hidden="false" customHeight="false" outlineLevel="0" collapsed="false">
      <c r="A10352" s="7" t="s">
        <v>26</v>
      </c>
      <c r="B10352" s="7" t="s">
        <v>192</v>
      </c>
      <c r="C10352" s="7" t="s">
        <v>1311</v>
      </c>
      <c r="D10352" s="7" t="n">
        <v>2</v>
      </c>
      <c r="E10352" s="7" t="n">
        <v>84.27</v>
      </c>
      <c r="F10352" s="7" t="n">
        <v>0</v>
      </c>
      <c r="G10352" s="7" t="n">
        <v>0</v>
      </c>
    </row>
    <row r="10353" customFormat="false" ht="15" hidden="false" customHeight="false" outlineLevel="0" collapsed="false">
      <c r="A10353" s="7" t="s">
        <v>26</v>
      </c>
      <c r="B10353" s="7" t="s">
        <v>279</v>
      </c>
      <c r="C10353" s="7" t="s">
        <v>1432</v>
      </c>
      <c r="D10353" s="7" t="n">
        <v>2</v>
      </c>
      <c r="E10353" s="7" t="n">
        <v>84.27</v>
      </c>
      <c r="F10353" s="7" t="n">
        <v>0</v>
      </c>
      <c r="G10353" s="7" t="n">
        <v>0</v>
      </c>
    </row>
    <row r="10354" customFormat="false" ht="15" hidden="false" customHeight="false" outlineLevel="0" collapsed="false">
      <c r="A10354" s="7" t="s">
        <v>26</v>
      </c>
      <c r="B10354" s="7" t="s">
        <v>660</v>
      </c>
      <c r="C10354" s="7" t="s">
        <v>1509</v>
      </c>
      <c r="D10354" s="7" t="n">
        <v>2</v>
      </c>
      <c r="E10354" s="7" t="n">
        <v>656.13</v>
      </c>
      <c r="F10354" s="7" t="n">
        <v>0</v>
      </c>
      <c r="G10354" s="7" t="n">
        <v>0</v>
      </c>
    </row>
    <row r="10355" customFormat="false" ht="15" hidden="false" customHeight="false" outlineLevel="0" collapsed="false">
      <c r="A10355" s="7" t="s">
        <v>26</v>
      </c>
      <c r="B10355" s="7" t="s">
        <v>689</v>
      </c>
      <c r="C10355" s="7" t="s">
        <v>1509</v>
      </c>
      <c r="D10355" s="7" t="n">
        <v>1</v>
      </c>
      <c r="E10355" s="7" t="n">
        <v>328.06</v>
      </c>
      <c r="F10355" s="7" t="n">
        <v>0</v>
      </c>
      <c r="G10355" s="7" t="n">
        <v>0</v>
      </c>
    </row>
    <row r="10356" customFormat="false" ht="15" hidden="false" customHeight="false" outlineLevel="0" collapsed="false">
      <c r="A10356" s="7" t="s">
        <v>26</v>
      </c>
      <c r="B10356" s="7" t="s">
        <v>721</v>
      </c>
      <c r="C10356" s="7" t="s">
        <v>1509</v>
      </c>
      <c r="D10356" s="7" t="n">
        <v>1</v>
      </c>
      <c r="E10356" s="7" t="n">
        <v>328.06</v>
      </c>
      <c r="F10356" s="7" t="n">
        <v>0</v>
      </c>
      <c r="G10356" s="7" t="n">
        <v>0</v>
      </c>
    </row>
    <row r="10357" customFormat="false" ht="15" hidden="false" customHeight="false" outlineLevel="0" collapsed="false">
      <c r="A10357" s="7" t="s">
        <v>26</v>
      </c>
      <c r="B10357" s="7" t="s">
        <v>683</v>
      </c>
      <c r="C10357" s="7" t="s">
        <v>1499</v>
      </c>
      <c r="D10357" s="7" t="n">
        <v>1</v>
      </c>
      <c r="E10357" s="7" t="n">
        <v>120</v>
      </c>
      <c r="F10357" s="7" t="n">
        <v>1</v>
      </c>
      <c r="G10357" s="7" t="n">
        <v>120</v>
      </c>
    </row>
    <row r="10358" customFormat="false" ht="15" hidden="false" customHeight="false" outlineLevel="0" collapsed="false">
      <c r="A10358" s="7" t="s">
        <v>26</v>
      </c>
      <c r="B10358" s="7" t="s">
        <v>664</v>
      </c>
      <c r="C10358" s="7" t="s">
        <v>1499</v>
      </c>
      <c r="D10358" s="7" t="n">
        <v>1</v>
      </c>
      <c r="E10358" s="7" t="n">
        <v>120</v>
      </c>
      <c r="F10358" s="7" t="n">
        <v>0</v>
      </c>
      <c r="G10358" s="7" t="n">
        <v>0</v>
      </c>
    </row>
    <row r="10359" customFormat="false" ht="15" hidden="false" customHeight="false" outlineLevel="0" collapsed="false">
      <c r="A10359" s="7" t="s">
        <v>26</v>
      </c>
      <c r="B10359" s="7" t="s">
        <v>702</v>
      </c>
      <c r="C10359" s="7" t="s">
        <v>1499</v>
      </c>
      <c r="D10359" s="7" t="n">
        <v>1</v>
      </c>
      <c r="E10359" s="7" t="n">
        <v>120</v>
      </c>
      <c r="F10359" s="7" t="n">
        <v>0</v>
      </c>
      <c r="G10359" s="7" t="n">
        <v>0</v>
      </c>
    </row>
    <row r="10360" customFormat="false" ht="15" hidden="false" customHeight="false" outlineLevel="0" collapsed="false">
      <c r="A10360" s="7" t="s">
        <v>26</v>
      </c>
      <c r="B10360" s="7" t="s">
        <v>292</v>
      </c>
      <c r="C10360" s="7" t="s">
        <v>1290</v>
      </c>
      <c r="D10360" s="7" t="n">
        <v>5</v>
      </c>
      <c r="E10360" s="7" t="n">
        <v>177.86</v>
      </c>
      <c r="F10360" s="7" t="n">
        <v>0</v>
      </c>
      <c r="G10360" s="7" t="n">
        <v>0</v>
      </c>
    </row>
    <row r="10361" customFormat="false" ht="15" hidden="false" customHeight="false" outlineLevel="0" collapsed="false">
      <c r="A10361" s="7" t="s">
        <v>26</v>
      </c>
      <c r="B10361" s="7" t="s">
        <v>238</v>
      </c>
      <c r="C10361" s="7" t="s">
        <v>1290</v>
      </c>
      <c r="D10361" s="7" t="n">
        <v>6</v>
      </c>
      <c r="E10361" s="7" t="n">
        <v>213.43</v>
      </c>
      <c r="F10361" s="7" t="n">
        <v>0</v>
      </c>
      <c r="G10361" s="7" t="n">
        <v>0</v>
      </c>
    </row>
    <row r="10362" customFormat="false" ht="15" hidden="false" customHeight="false" outlineLevel="0" collapsed="false">
      <c r="A10362" s="7" t="s">
        <v>26</v>
      </c>
      <c r="B10362" s="7" t="s">
        <v>252</v>
      </c>
      <c r="C10362" s="7" t="s">
        <v>1482</v>
      </c>
      <c r="D10362" s="7" t="n">
        <v>1</v>
      </c>
      <c r="E10362" s="7" t="n">
        <v>70.26</v>
      </c>
      <c r="F10362" s="7" t="n">
        <v>0</v>
      </c>
      <c r="G10362" s="7" t="n">
        <v>0</v>
      </c>
    </row>
    <row r="10363" customFormat="false" ht="15" hidden="false" customHeight="false" outlineLevel="0" collapsed="false">
      <c r="A10363" s="7" t="s">
        <v>26</v>
      </c>
      <c r="B10363" s="7" t="s">
        <v>208</v>
      </c>
      <c r="C10363" s="7" t="s">
        <v>1482</v>
      </c>
      <c r="D10363" s="7" t="n">
        <v>1</v>
      </c>
      <c r="E10363" s="7" t="n">
        <v>70.26</v>
      </c>
      <c r="F10363" s="7" t="n">
        <v>0</v>
      </c>
      <c r="G10363" s="7" t="n">
        <v>0</v>
      </c>
    </row>
    <row r="10364" customFormat="false" ht="15" hidden="false" customHeight="false" outlineLevel="0" collapsed="false">
      <c r="A10364" s="7" t="s">
        <v>26</v>
      </c>
      <c r="B10364" s="7" t="s">
        <v>568</v>
      </c>
      <c r="C10364" s="7" t="s">
        <v>1485</v>
      </c>
      <c r="D10364" s="7" t="n">
        <v>1</v>
      </c>
      <c r="E10364" s="7" t="n">
        <v>107.76</v>
      </c>
      <c r="F10364" s="7" t="n">
        <v>0</v>
      </c>
      <c r="G10364" s="7" t="n">
        <v>0</v>
      </c>
    </row>
    <row r="10365" customFormat="false" ht="15" hidden="false" customHeight="false" outlineLevel="0" collapsed="false">
      <c r="A10365" s="7" t="s">
        <v>26</v>
      </c>
      <c r="B10365" s="7" t="s">
        <v>584</v>
      </c>
      <c r="C10365" s="7" t="s">
        <v>1485</v>
      </c>
      <c r="D10365" s="7" t="n">
        <v>1</v>
      </c>
      <c r="E10365" s="7" t="n">
        <v>107.76</v>
      </c>
      <c r="F10365" s="7" t="n">
        <v>0</v>
      </c>
      <c r="G10365" s="7" t="n">
        <v>0</v>
      </c>
    </row>
    <row r="10366" customFormat="false" ht="15" hidden="false" customHeight="false" outlineLevel="0" collapsed="false">
      <c r="A10366" s="7" t="s">
        <v>26</v>
      </c>
      <c r="B10366" s="7" t="s">
        <v>106</v>
      </c>
      <c r="C10366" s="7" t="s">
        <v>1291</v>
      </c>
      <c r="D10366" s="7" t="n">
        <v>2</v>
      </c>
      <c r="E10366" s="7" t="n">
        <v>79.59</v>
      </c>
      <c r="F10366" s="7" t="n">
        <v>3</v>
      </c>
      <c r="G10366" s="7" t="n">
        <v>119.38</v>
      </c>
    </row>
    <row r="10367" customFormat="false" ht="15" hidden="false" customHeight="false" outlineLevel="0" collapsed="false">
      <c r="A10367" s="7" t="s">
        <v>26</v>
      </c>
      <c r="B10367" s="7" t="s">
        <v>96</v>
      </c>
      <c r="C10367" s="7" t="s">
        <v>1291</v>
      </c>
      <c r="D10367" s="7" t="n">
        <v>2</v>
      </c>
      <c r="E10367" s="7" t="n">
        <v>79.59</v>
      </c>
      <c r="F10367" s="7" t="n">
        <v>3</v>
      </c>
      <c r="G10367" s="7" t="n">
        <v>119.38</v>
      </c>
    </row>
    <row r="10368" customFormat="false" ht="15" hidden="false" customHeight="false" outlineLevel="0" collapsed="false">
      <c r="A10368" s="7" t="s">
        <v>26</v>
      </c>
      <c r="B10368" s="7" t="s">
        <v>110</v>
      </c>
      <c r="C10368" s="7" t="s">
        <v>1291</v>
      </c>
      <c r="D10368" s="7" t="n">
        <v>1</v>
      </c>
      <c r="E10368" s="7" t="n">
        <v>39.85</v>
      </c>
      <c r="F10368" s="7" t="n">
        <v>3</v>
      </c>
      <c r="G10368" s="7" t="n">
        <v>119.44</v>
      </c>
    </row>
    <row r="10369" customFormat="false" ht="15" hidden="false" customHeight="false" outlineLevel="0" collapsed="false">
      <c r="A10369" s="7" t="s">
        <v>26</v>
      </c>
      <c r="B10369" s="7" t="s">
        <v>173</v>
      </c>
      <c r="C10369" s="7" t="s">
        <v>1291</v>
      </c>
      <c r="D10369" s="7" t="n">
        <v>2</v>
      </c>
      <c r="E10369" s="7" t="n">
        <v>79.59</v>
      </c>
      <c r="F10369" s="7" t="n">
        <v>3</v>
      </c>
      <c r="G10369" s="7" t="n">
        <v>119.38</v>
      </c>
    </row>
    <row r="10370" customFormat="false" ht="15" hidden="false" customHeight="false" outlineLevel="0" collapsed="false">
      <c r="A10370" s="7" t="s">
        <v>26</v>
      </c>
      <c r="B10370" s="7" t="s">
        <v>838</v>
      </c>
      <c r="C10370" s="7" t="s">
        <v>1291</v>
      </c>
      <c r="D10370" s="7" t="n">
        <v>1</v>
      </c>
      <c r="E10370" s="7" t="n">
        <v>39.79</v>
      </c>
      <c r="F10370" s="7" t="n">
        <v>0</v>
      </c>
      <c r="G10370" s="7" t="n">
        <v>0</v>
      </c>
    </row>
    <row r="10371" customFormat="false" ht="15" hidden="false" customHeight="false" outlineLevel="0" collapsed="false">
      <c r="A10371" s="7" t="s">
        <v>26</v>
      </c>
      <c r="B10371" s="7" t="s">
        <v>119</v>
      </c>
      <c r="C10371" s="7" t="s">
        <v>1303</v>
      </c>
      <c r="D10371" s="7" t="n">
        <v>6</v>
      </c>
      <c r="E10371" s="7" t="n">
        <v>618.43</v>
      </c>
      <c r="F10371" s="7" t="n">
        <v>5</v>
      </c>
      <c r="G10371" s="7" t="n">
        <v>515.36</v>
      </c>
    </row>
    <row r="10372" customFormat="false" ht="15" hidden="false" customHeight="false" outlineLevel="0" collapsed="false">
      <c r="A10372" s="7" t="s">
        <v>26</v>
      </c>
      <c r="B10372" s="7" t="s">
        <v>115</v>
      </c>
      <c r="C10372" s="7" t="s">
        <v>1303</v>
      </c>
      <c r="D10372" s="7" t="n">
        <v>2</v>
      </c>
      <c r="E10372" s="7" t="n">
        <v>206.14</v>
      </c>
      <c r="F10372" s="7" t="n">
        <v>5</v>
      </c>
      <c r="G10372" s="7" t="n">
        <v>515.36</v>
      </c>
    </row>
    <row r="10373" customFormat="false" ht="15" hidden="false" customHeight="false" outlineLevel="0" collapsed="false">
      <c r="A10373" s="7" t="s">
        <v>26</v>
      </c>
      <c r="B10373" s="7" t="s">
        <v>136</v>
      </c>
      <c r="C10373" s="7" t="s">
        <v>1303</v>
      </c>
      <c r="D10373" s="7" t="n">
        <v>2</v>
      </c>
      <c r="E10373" s="7" t="n">
        <v>206.14</v>
      </c>
      <c r="F10373" s="7" t="n">
        <v>2</v>
      </c>
      <c r="G10373" s="7" t="n">
        <v>206.14</v>
      </c>
    </row>
    <row r="10374" customFormat="false" ht="15" hidden="false" customHeight="false" outlineLevel="0" collapsed="false">
      <c r="A10374" s="7" t="s">
        <v>26</v>
      </c>
      <c r="B10374" s="7" t="s">
        <v>147</v>
      </c>
      <c r="C10374" s="7" t="s">
        <v>1303</v>
      </c>
      <c r="D10374" s="7" t="n">
        <v>6</v>
      </c>
      <c r="E10374" s="7" t="n">
        <v>618.43</v>
      </c>
      <c r="F10374" s="7" t="n">
        <v>5</v>
      </c>
      <c r="G10374" s="7" t="n">
        <v>515.36</v>
      </c>
    </row>
    <row r="10375" customFormat="false" ht="15" hidden="false" customHeight="false" outlineLevel="0" collapsed="false">
      <c r="A10375" s="7" t="s">
        <v>26</v>
      </c>
      <c r="B10375" s="7" t="s">
        <v>538</v>
      </c>
      <c r="C10375" s="7" t="s">
        <v>1303</v>
      </c>
      <c r="D10375" s="7" t="n">
        <v>0</v>
      </c>
      <c r="E10375" s="7" t="n">
        <v>0</v>
      </c>
      <c r="F10375" s="7" t="n">
        <v>2</v>
      </c>
      <c r="G10375" s="7" t="n">
        <v>206.14</v>
      </c>
    </row>
    <row r="10376" customFormat="false" ht="15" hidden="false" customHeight="false" outlineLevel="0" collapsed="false">
      <c r="A10376" s="7" t="s">
        <v>26</v>
      </c>
      <c r="B10376" s="7" t="s">
        <v>442</v>
      </c>
      <c r="C10376" s="7" t="s">
        <v>1303</v>
      </c>
      <c r="D10376" s="7" t="n">
        <v>0</v>
      </c>
      <c r="E10376" s="7" t="n">
        <v>0</v>
      </c>
      <c r="F10376" s="7" t="n">
        <v>3</v>
      </c>
      <c r="G10376" s="7" t="n">
        <v>309.22</v>
      </c>
    </row>
    <row r="10377" customFormat="false" ht="15" hidden="false" customHeight="false" outlineLevel="0" collapsed="false">
      <c r="A10377" s="7" t="s">
        <v>26</v>
      </c>
      <c r="B10377" s="7" t="s">
        <v>83</v>
      </c>
      <c r="C10377" s="7" t="s">
        <v>1303</v>
      </c>
      <c r="D10377" s="7" t="n">
        <v>0</v>
      </c>
      <c r="E10377" s="7" t="n">
        <v>0</v>
      </c>
      <c r="F10377" s="7" t="n">
        <v>3</v>
      </c>
      <c r="G10377" s="7" t="n">
        <v>180</v>
      </c>
    </row>
    <row r="10378" customFormat="false" ht="15" hidden="false" customHeight="false" outlineLevel="0" collapsed="false">
      <c r="A10378" s="7" t="s">
        <v>26</v>
      </c>
      <c r="B10378" s="7" t="s">
        <v>187</v>
      </c>
      <c r="C10378" s="7" t="s">
        <v>1309</v>
      </c>
      <c r="D10378" s="7" t="n">
        <v>3</v>
      </c>
      <c r="E10378" s="7" t="n">
        <v>224.99</v>
      </c>
      <c r="F10378" s="7" t="n">
        <v>0</v>
      </c>
      <c r="G10378" s="7" t="n">
        <v>0</v>
      </c>
    </row>
    <row r="10379" customFormat="false" ht="15" hidden="false" customHeight="false" outlineLevel="0" collapsed="false">
      <c r="A10379" s="7" t="s">
        <v>26</v>
      </c>
      <c r="B10379" s="7" t="s">
        <v>170</v>
      </c>
      <c r="C10379" s="7" t="s">
        <v>1371</v>
      </c>
      <c r="D10379" s="7" t="n">
        <v>4</v>
      </c>
      <c r="E10379" s="7" t="n">
        <v>189.18</v>
      </c>
      <c r="F10379" s="7" t="n">
        <v>0</v>
      </c>
      <c r="G10379" s="7" t="n">
        <v>0</v>
      </c>
    </row>
    <row r="10380" customFormat="false" ht="15" hidden="false" customHeight="false" outlineLevel="0" collapsed="false">
      <c r="A10380" s="7" t="s">
        <v>26</v>
      </c>
      <c r="B10380" s="7" t="s">
        <v>343</v>
      </c>
      <c r="C10380" s="7" t="s">
        <v>1376</v>
      </c>
      <c r="D10380" s="7" t="n">
        <v>1</v>
      </c>
      <c r="E10380" s="7" t="n">
        <v>0.01</v>
      </c>
      <c r="F10380" s="7" t="n">
        <v>0</v>
      </c>
      <c r="G10380" s="7" t="n">
        <v>0</v>
      </c>
    </row>
    <row r="10381" customFormat="false" ht="15" hidden="false" customHeight="false" outlineLevel="0" collapsed="false">
      <c r="A10381" s="7" t="s">
        <v>26</v>
      </c>
      <c r="B10381" s="7" t="s">
        <v>343</v>
      </c>
      <c r="C10381" s="7" t="s">
        <v>1376</v>
      </c>
      <c r="D10381" s="7" t="n">
        <v>5</v>
      </c>
      <c r="E10381" s="7" t="n">
        <v>124.99</v>
      </c>
      <c r="F10381" s="7" t="n">
        <v>0</v>
      </c>
      <c r="G10381" s="7" t="n">
        <v>0</v>
      </c>
    </row>
    <row r="10382" customFormat="false" ht="15" hidden="false" customHeight="false" outlineLevel="0" collapsed="false">
      <c r="A10382" s="7" t="s">
        <v>26</v>
      </c>
      <c r="B10382" s="7" t="s">
        <v>303</v>
      </c>
      <c r="C10382" s="7" t="s">
        <v>1376</v>
      </c>
      <c r="D10382" s="7" t="n">
        <v>5</v>
      </c>
      <c r="E10382" s="7" t="n">
        <v>124.99</v>
      </c>
      <c r="F10382" s="7" t="n">
        <v>0</v>
      </c>
      <c r="G10382" s="7" t="n">
        <v>0</v>
      </c>
    </row>
    <row r="10383" customFormat="false" ht="15" hidden="false" customHeight="false" outlineLevel="0" collapsed="false">
      <c r="A10383" s="7" t="s">
        <v>26</v>
      </c>
      <c r="B10383" s="7" t="s">
        <v>303</v>
      </c>
      <c r="C10383" s="7" t="s">
        <v>1376</v>
      </c>
      <c r="D10383" s="7" t="n">
        <v>1</v>
      </c>
      <c r="E10383" s="7" t="n">
        <v>0.01</v>
      </c>
      <c r="F10383" s="7" t="n">
        <v>0</v>
      </c>
      <c r="G10383" s="7" t="n">
        <v>0</v>
      </c>
    </row>
    <row r="10384" customFormat="false" ht="15" hidden="false" customHeight="false" outlineLevel="0" collapsed="false">
      <c r="A10384" s="7" t="s">
        <v>26</v>
      </c>
      <c r="B10384" s="7" t="s">
        <v>283</v>
      </c>
      <c r="C10384" s="7" t="s">
        <v>1376</v>
      </c>
      <c r="D10384" s="7" t="n">
        <v>5</v>
      </c>
      <c r="E10384" s="7" t="n">
        <v>124.99</v>
      </c>
      <c r="F10384" s="7" t="n">
        <v>0</v>
      </c>
      <c r="G10384" s="7" t="n">
        <v>0</v>
      </c>
    </row>
    <row r="10385" customFormat="false" ht="15" hidden="false" customHeight="false" outlineLevel="0" collapsed="false">
      <c r="A10385" s="7" t="s">
        <v>26</v>
      </c>
      <c r="B10385" s="7" t="s">
        <v>283</v>
      </c>
      <c r="C10385" s="7" t="s">
        <v>1376</v>
      </c>
      <c r="D10385" s="7" t="n">
        <v>1</v>
      </c>
      <c r="E10385" s="7" t="n">
        <v>0.01</v>
      </c>
      <c r="F10385" s="7" t="n">
        <v>0</v>
      </c>
      <c r="G10385" s="7" t="n">
        <v>0</v>
      </c>
    </row>
    <row r="10386" customFormat="false" ht="15" hidden="false" customHeight="false" outlineLevel="0" collapsed="false">
      <c r="A10386" s="7" t="s">
        <v>26</v>
      </c>
      <c r="B10386" s="7" t="s">
        <v>418</v>
      </c>
      <c r="C10386" s="7" t="s">
        <v>1378</v>
      </c>
      <c r="D10386" s="7" t="n">
        <v>5</v>
      </c>
      <c r="E10386" s="7" t="n">
        <v>124.99</v>
      </c>
      <c r="F10386" s="7" t="n">
        <v>0</v>
      </c>
      <c r="G10386" s="7" t="n">
        <v>0</v>
      </c>
    </row>
    <row r="10387" customFormat="false" ht="15" hidden="false" customHeight="false" outlineLevel="0" collapsed="false">
      <c r="A10387" s="7" t="s">
        <v>26</v>
      </c>
      <c r="B10387" s="7" t="s">
        <v>418</v>
      </c>
      <c r="C10387" s="7" t="s">
        <v>1378</v>
      </c>
      <c r="D10387" s="7" t="n">
        <v>1</v>
      </c>
      <c r="E10387" s="7" t="n">
        <v>0.01</v>
      </c>
      <c r="F10387" s="7" t="n">
        <v>0</v>
      </c>
      <c r="G10387" s="7" t="n">
        <v>0</v>
      </c>
    </row>
    <row r="10388" customFormat="false" ht="15" hidden="false" customHeight="false" outlineLevel="0" collapsed="false">
      <c r="A10388" s="7" t="s">
        <v>26</v>
      </c>
      <c r="B10388" s="7" t="s">
        <v>354</v>
      </c>
      <c r="C10388" s="7" t="s">
        <v>1378</v>
      </c>
      <c r="D10388" s="7" t="n">
        <v>5</v>
      </c>
      <c r="E10388" s="7" t="n">
        <v>124.99</v>
      </c>
      <c r="F10388" s="7" t="n">
        <v>0</v>
      </c>
      <c r="G10388" s="7" t="n">
        <v>0</v>
      </c>
    </row>
    <row r="10389" customFormat="false" ht="15" hidden="false" customHeight="false" outlineLevel="0" collapsed="false">
      <c r="A10389" s="7" t="s">
        <v>26</v>
      </c>
      <c r="B10389" s="7" t="s">
        <v>354</v>
      </c>
      <c r="C10389" s="7" t="s">
        <v>1378</v>
      </c>
      <c r="D10389" s="7" t="n">
        <v>1</v>
      </c>
      <c r="E10389" s="7" t="n">
        <v>0.01</v>
      </c>
      <c r="F10389" s="7" t="n">
        <v>0</v>
      </c>
      <c r="G10389" s="7" t="n">
        <v>0</v>
      </c>
    </row>
    <row r="10390" customFormat="false" ht="15" hidden="false" customHeight="false" outlineLevel="0" collapsed="false">
      <c r="A10390" s="7" t="s">
        <v>26</v>
      </c>
      <c r="B10390" s="7" t="s">
        <v>349</v>
      </c>
      <c r="C10390" s="7" t="s">
        <v>1378</v>
      </c>
      <c r="D10390" s="7" t="n">
        <v>5</v>
      </c>
      <c r="E10390" s="7" t="n">
        <v>124.99</v>
      </c>
      <c r="F10390" s="7" t="n">
        <v>0</v>
      </c>
      <c r="G10390" s="7" t="n">
        <v>0</v>
      </c>
    </row>
    <row r="10391" customFormat="false" ht="15" hidden="false" customHeight="false" outlineLevel="0" collapsed="false">
      <c r="A10391" s="7" t="s">
        <v>26</v>
      </c>
      <c r="B10391" s="7" t="s">
        <v>349</v>
      </c>
      <c r="C10391" s="7" t="s">
        <v>1378</v>
      </c>
      <c r="D10391" s="7" t="n">
        <v>1</v>
      </c>
      <c r="E10391" s="7" t="n">
        <v>0.01</v>
      </c>
      <c r="F10391" s="7" t="n">
        <v>0</v>
      </c>
      <c r="G10391" s="7" t="n">
        <v>0</v>
      </c>
    </row>
    <row r="10392" customFormat="false" ht="15" hidden="false" customHeight="false" outlineLevel="0" collapsed="false">
      <c r="A10392" s="7" t="s">
        <v>26</v>
      </c>
      <c r="B10392" s="7" t="s">
        <v>640</v>
      </c>
      <c r="C10392" s="7" t="s">
        <v>1491</v>
      </c>
      <c r="D10392" s="7" t="n">
        <v>1</v>
      </c>
      <c r="E10392" s="7" t="n">
        <v>0.01</v>
      </c>
      <c r="F10392" s="7" t="n">
        <v>0</v>
      </c>
      <c r="G10392" s="7" t="n">
        <v>0</v>
      </c>
    </row>
    <row r="10393" customFormat="false" ht="15" hidden="false" customHeight="false" outlineLevel="0" collapsed="false">
      <c r="A10393" s="7" t="s">
        <v>26</v>
      </c>
      <c r="B10393" s="7" t="s">
        <v>130</v>
      </c>
      <c r="C10393" s="7" t="s">
        <v>1425</v>
      </c>
      <c r="D10393" s="7" t="n">
        <v>2</v>
      </c>
      <c r="E10393" s="7" t="n">
        <v>97.99</v>
      </c>
      <c r="F10393" s="7" t="n">
        <v>3</v>
      </c>
      <c r="G10393" s="7" t="n">
        <v>146.99</v>
      </c>
    </row>
    <row r="10394" customFormat="false" ht="15" hidden="false" customHeight="false" outlineLevel="0" collapsed="false">
      <c r="A10394" s="7" t="s">
        <v>26</v>
      </c>
      <c r="B10394" s="7" t="s">
        <v>152</v>
      </c>
      <c r="C10394" s="7" t="s">
        <v>1425</v>
      </c>
      <c r="D10394" s="7" t="n">
        <v>2</v>
      </c>
      <c r="E10394" s="7" t="n">
        <v>97.99</v>
      </c>
      <c r="F10394" s="7" t="n">
        <v>0</v>
      </c>
      <c r="G10394" s="7" t="n">
        <v>0</v>
      </c>
    </row>
    <row r="10395" customFormat="false" ht="15" hidden="false" customHeight="false" outlineLevel="0" collapsed="false">
      <c r="A10395" s="7" t="s">
        <v>26</v>
      </c>
      <c r="B10395" s="7" t="s">
        <v>198</v>
      </c>
      <c r="C10395" s="7" t="s">
        <v>1425</v>
      </c>
      <c r="D10395" s="7" t="n">
        <v>0</v>
      </c>
      <c r="E10395" s="7" t="n">
        <v>0</v>
      </c>
      <c r="F10395" s="7" t="n">
        <v>2</v>
      </c>
      <c r="G10395" s="7" t="n">
        <v>97.99</v>
      </c>
    </row>
    <row r="10396" customFormat="false" ht="15" hidden="false" customHeight="false" outlineLevel="0" collapsed="false">
      <c r="A10396" s="7" t="s">
        <v>26</v>
      </c>
      <c r="B10396" s="7" t="s">
        <v>191</v>
      </c>
      <c r="C10396" s="7" t="s">
        <v>1425</v>
      </c>
      <c r="D10396" s="7" t="n">
        <v>0</v>
      </c>
      <c r="E10396" s="7" t="n">
        <v>0</v>
      </c>
      <c r="F10396" s="7" t="n">
        <v>2</v>
      </c>
      <c r="G10396" s="7" t="n">
        <v>97.99</v>
      </c>
    </row>
    <row r="10397" customFormat="false" ht="15" hidden="false" customHeight="false" outlineLevel="0" collapsed="false">
      <c r="A10397" s="7" t="s">
        <v>26</v>
      </c>
      <c r="B10397" s="7" t="s">
        <v>156</v>
      </c>
      <c r="C10397" s="7" t="s">
        <v>1430</v>
      </c>
      <c r="D10397" s="7" t="n">
        <v>10</v>
      </c>
      <c r="E10397" s="7" t="n">
        <v>650.02</v>
      </c>
      <c r="F10397" s="7" t="n">
        <v>3</v>
      </c>
      <c r="G10397" s="7" t="n">
        <v>195.01</v>
      </c>
    </row>
    <row r="10398" customFormat="false" ht="15" hidden="false" customHeight="false" outlineLevel="0" collapsed="false">
      <c r="A10398" s="7" t="s">
        <v>26</v>
      </c>
      <c r="B10398" s="7" t="s">
        <v>202</v>
      </c>
      <c r="C10398" s="7" t="s">
        <v>1434</v>
      </c>
      <c r="D10398" s="7" t="n">
        <v>2</v>
      </c>
      <c r="E10398" s="7" t="n">
        <v>61.78</v>
      </c>
      <c r="F10398" s="7" t="n">
        <v>0</v>
      </c>
      <c r="G10398" s="7" t="n">
        <v>0</v>
      </c>
    </row>
    <row r="10399" customFormat="false" ht="15" hidden="false" customHeight="false" outlineLevel="0" collapsed="false">
      <c r="A10399" s="7" t="s">
        <v>26</v>
      </c>
      <c r="B10399" s="7" t="s">
        <v>171</v>
      </c>
      <c r="C10399" s="7" t="s">
        <v>1434</v>
      </c>
      <c r="D10399" s="7" t="n">
        <v>2</v>
      </c>
      <c r="E10399" s="7" t="n">
        <v>61.78</v>
      </c>
      <c r="F10399" s="7" t="n">
        <v>0</v>
      </c>
      <c r="G10399" s="7" t="n">
        <v>0</v>
      </c>
    </row>
    <row r="10400" customFormat="false" ht="15" hidden="false" customHeight="false" outlineLevel="0" collapsed="false">
      <c r="A10400" s="7" t="s">
        <v>26</v>
      </c>
      <c r="B10400" s="7" t="s">
        <v>190</v>
      </c>
      <c r="C10400" s="7" t="s">
        <v>1434</v>
      </c>
      <c r="D10400" s="7" t="n">
        <v>2</v>
      </c>
      <c r="E10400" s="7" t="n">
        <v>61.78</v>
      </c>
      <c r="F10400" s="7" t="n">
        <v>0</v>
      </c>
      <c r="G10400" s="7" t="n">
        <v>0</v>
      </c>
    </row>
    <row r="10401" customFormat="false" ht="15" hidden="false" customHeight="false" outlineLevel="0" collapsed="false">
      <c r="A10401" s="7" t="s">
        <v>26</v>
      </c>
      <c r="B10401" s="7" t="s">
        <v>262</v>
      </c>
      <c r="C10401" s="7" t="s">
        <v>1434</v>
      </c>
      <c r="D10401" s="7" t="n">
        <v>2</v>
      </c>
      <c r="E10401" s="7" t="n">
        <v>61.78</v>
      </c>
      <c r="F10401" s="7" t="n">
        <v>0</v>
      </c>
      <c r="G10401" s="7" t="n">
        <v>0</v>
      </c>
    </row>
    <row r="10402" customFormat="false" ht="15" hidden="false" customHeight="false" outlineLevel="0" collapsed="false">
      <c r="A10402" s="7" t="s">
        <v>26</v>
      </c>
      <c r="B10402" s="7" t="s">
        <v>411</v>
      </c>
      <c r="C10402" s="7" t="s">
        <v>1434</v>
      </c>
      <c r="D10402" s="7" t="n">
        <v>1</v>
      </c>
      <c r="E10402" s="7" t="n">
        <v>30.89</v>
      </c>
      <c r="F10402" s="7" t="n">
        <v>0</v>
      </c>
      <c r="G10402" s="7" t="n">
        <v>0</v>
      </c>
    </row>
    <row r="10403" customFormat="false" ht="15" hidden="false" customHeight="false" outlineLevel="0" collapsed="false">
      <c r="A10403" s="7" t="s">
        <v>26</v>
      </c>
      <c r="B10403" s="7" t="s">
        <v>175</v>
      </c>
      <c r="C10403" s="7" t="s">
        <v>1437</v>
      </c>
      <c r="D10403" s="7" t="n">
        <v>5</v>
      </c>
      <c r="E10403" s="7" t="n">
        <v>187.27</v>
      </c>
      <c r="F10403" s="7" t="n">
        <v>0</v>
      </c>
      <c r="G10403" s="7" t="n">
        <v>0</v>
      </c>
    </row>
    <row r="10404" customFormat="false" ht="15" hidden="false" customHeight="false" outlineLevel="0" collapsed="false">
      <c r="A10404" s="7" t="s">
        <v>26</v>
      </c>
      <c r="B10404" s="7" t="s">
        <v>230</v>
      </c>
      <c r="C10404" s="7" t="s">
        <v>1438</v>
      </c>
      <c r="D10404" s="7" t="n">
        <v>0</v>
      </c>
      <c r="E10404" s="7" t="n">
        <v>0</v>
      </c>
      <c r="F10404" s="7" t="n">
        <v>2</v>
      </c>
      <c r="G10404" s="7" t="n">
        <v>93.64</v>
      </c>
    </row>
    <row r="10405" customFormat="false" ht="15" hidden="false" customHeight="false" outlineLevel="0" collapsed="false">
      <c r="A10405" s="7" t="s">
        <v>26</v>
      </c>
      <c r="B10405" s="7" t="s">
        <v>228</v>
      </c>
      <c r="C10405" s="7" t="s">
        <v>1438</v>
      </c>
      <c r="D10405" s="7" t="n">
        <v>0</v>
      </c>
      <c r="E10405" s="7" t="n">
        <v>0</v>
      </c>
      <c r="F10405" s="7" t="n">
        <v>2</v>
      </c>
      <c r="G10405" s="7" t="n">
        <v>93.64</v>
      </c>
    </row>
    <row r="10406" customFormat="false" ht="15" hidden="false" customHeight="false" outlineLevel="0" collapsed="false">
      <c r="A10406" s="7" t="s">
        <v>26</v>
      </c>
      <c r="B10406" s="7" t="s">
        <v>192</v>
      </c>
      <c r="C10406" s="7" t="s">
        <v>1311</v>
      </c>
      <c r="D10406" s="7" t="n">
        <v>5</v>
      </c>
      <c r="E10406" s="7" t="n">
        <v>210.67</v>
      </c>
      <c r="F10406" s="7" t="n">
        <v>0</v>
      </c>
      <c r="G10406" s="7" t="n">
        <v>0</v>
      </c>
    </row>
    <row r="10407" customFormat="false" ht="15" hidden="false" customHeight="false" outlineLevel="0" collapsed="false">
      <c r="A10407" s="7" t="s">
        <v>26</v>
      </c>
      <c r="B10407" s="7" t="s">
        <v>162</v>
      </c>
      <c r="C10407" s="7" t="s">
        <v>1429</v>
      </c>
      <c r="D10407" s="7" t="n">
        <v>5</v>
      </c>
      <c r="E10407" s="7" t="n">
        <v>198.97</v>
      </c>
      <c r="F10407" s="7" t="n">
        <v>3</v>
      </c>
      <c r="G10407" s="7" t="n">
        <v>119.38</v>
      </c>
    </row>
    <row r="10408" customFormat="false" ht="15" hidden="false" customHeight="false" outlineLevel="0" collapsed="false">
      <c r="A10408" s="7" t="s">
        <v>26</v>
      </c>
      <c r="B10408" s="7" t="s">
        <v>292</v>
      </c>
      <c r="C10408" s="7" t="s">
        <v>1290</v>
      </c>
      <c r="D10408" s="7" t="n">
        <v>2</v>
      </c>
      <c r="E10408" s="7" t="n">
        <v>71.14</v>
      </c>
      <c r="F10408" s="7" t="n">
        <v>0</v>
      </c>
      <c r="G10408" s="7" t="n">
        <v>0</v>
      </c>
    </row>
    <row r="10409" customFormat="false" ht="15" hidden="false" customHeight="false" outlineLevel="0" collapsed="false">
      <c r="A10409" s="7" t="s">
        <v>26</v>
      </c>
      <c r="B10409" s="7" t="s">
        <v>238</v>
      </c>
      <c r="C10409" s="7" t="s">
        <v>1290</v>
      </c>
      <c r="D10409" s="7" t="n">
        <v>2</v>
      </c>
      <c r="E10409" s="7" t="n">
        <v>71.14</v>
      </c>
      <c r="F10409" s="7" t="n">
        <v>0</v>
      </c>
      <c r="G10409" s="7" t="n">
        <v>0</v>
      </c>
    </row>
    <row r="10410" customFormat="false" ht="15" hidden="false" customHeight="false" outlineLevel="0" collapsed="false">
      <c r="A10410" s="7" t="s">
        <v>26</v>
      </c>
      <c r="B10410" s="7" t="s">
        <v>84</v>
      </c>
      <c r="C10410" s="7" t="s">
        <v>1479</v>
      </c>
      <c r="D10410" s="7" t="n">
        <v>3</v>
      </c>
      <c r="E10410" s="7" t="n">
        <v>140.47</v>
      </c>
      <c r="F10410" s="7" t="n">
        <v>5</v>
      </c>
      <c r="G10410" s="7" t="n">
        <v>234.11</v>
      </c>
    </row>
    <row r="10411" customFormat="false" ht="15" hidden="false" customHeight="false" outlineLevel="0" collapsed="false">
      <c r="A10411" s="7" t="s">
        <v>26</v>
      </c>
      <c r="B10411" s="7" t="s">
        <v>676</v>
      </c>
      <c r="C10411" s="7" t="s">
        <v>1493</v>
      </c>
      <c r="D10411" s="7" t="n">
        <v>0</v>
      </c>
      <c r="E10411" s="7" t="n">
        <v>0</v>
      </c>
      <c r="F10411" s="7" t="n">
        <v>1</v>
      </c>
      <c r="G10411" s="7" t="n">
        <v>90</v>
      </c>
    </row>
    <row r="10412" customFormat="false" ht="15" hidden="false" customHeight="false" outlineLevel="0" collapsed="false">
      <c r="A10412" s="7" t="s">
        <v>26</v>
      </c>
      <c r="B10412" s="7" t="s">
        <v>674</v>
      </c>
      <c r="C10412" s="7" t="s">
        <v>1494</v>
      </c>
      <c r="D10412" s="7" t="n">
        <v>0</v>
      </c>
      <c r="E10412" s="7" t="n">
        <v>0</v>
      </c>
      <c r="F10412" s="7" t="n">
        <v>1</v>
      </c>
      <c r="G10412" s="7" t="n">
        <v>90</v>
      </c>
    </row>
    <row r="10413" customFormat="false" ht="15" hidden="false" customHeight="false" outlineLevel="0" collapsed="false">
      <c r="A10413" s="7" t="s">
        <v>26</v>
      </c>
      <c r="B10413" s="7" t="s">
        <v>225</v>
      </c>
      <c r="C10413" s="7" t="s">
        <v>1331</v>
      </c>
      <c r="D10413" s="7" t="n">
        <v>1</v>
      </c>
      <c r="E10413" s="7" t="n">
        <v>70.26</v>
      </c>
      <c r="F10413" s="7" t="n">
        <v>0</v>
      </c>
      <c r="G10413" s="7" t="n">
        <v>0</v>
      </c>
    </row>
    <row r="10414" customFormat="false" ht="15" hidden="false" customHeight="false" outlineLevel="0" collapsed="false">
      <c r="A10414" s="7" t="s">
        <v>26</v>
      </c>
      <c r="B10414" s="7" t="s">
        <v>100</v>
      </c>
      <c r="C10414" s="7" t="s">
        <v>1336</v>
      </c>
      <c r="D10414" s="7" t="n">
        <v>1</v>
      </c>
      <c r="E10414" s="7" t="n">
        <v>30.89</v>
      </c>
      <c r="F10414" s="7" t="n">
        <v>0</v>
      </c>
      <c r="G10414" s="7" t="n">
        <v>0</v>
      </c>
    </row>
    <row r="10415" customFormat="false" ht="15" hidden="false" customHeight="false" outlineLevel="0" collapsed="false">
      <c r="A10415" s="7" t="s">
        <v>26</v>
      </c>
      <c r="B10415" s="7" t="s">
        <v>346</v>
      </c>
      <c r="C10415" s="7" t="s">
        <v>1373</v>
      </c>
      <c r="D10415" s="7" t="n">
        <v>0</v>
      </c>
      <c r="E10415" s="7" t="n">
        <v>0</v>
      </c>
      <c r="F10415" s="7" t="n">
        <v>5</v>
      </c>
      <c r="G10415" s="7" t="n">
        <v>135</v>
      </c>
    </row>
    <row r="10416" customFormat="false" ht="15" hidden="false" customHeight="false" outlineLevel="0" collapsed="false">
      <c r="A10416" s="7" t="s">
        <v>26</v>
      </c>
      <c r="B10416" s="7" t="s">
        <v>103</v>
      </c>
      <c r="C10416" s="7" t="s">
        <v>1443</v>
      </c>
      <c r="D10416" s="7" t="n">
        <v>0</v>
      </c>
      <c r="E10416" s="7" t="n">
        <v>0</v>
      </c>
      <c r="F10416" s="7" t="n">
        <v>3</v>
      </c>
      <c r="G10416" s="7" t="n">
        <v>238.95</v>
      </c>
    </row>
    <row r="10417" customFormat="false" ht="15" hidden="false" customHeight="false" outlineLevel="0" collapsed="false">
      <c r="A10417" s="7" t="s">
        <v>26</v>
      </c>
      <c r="B10417" s="7" t="s">
        <v>513</v>
      </c>
      <c r="C10417" s="7" t="s">
        <v>1467</v>
      </c>
      <c r="D10417" s="7" t="n">
        <v>0</v>
      </c>
      <c r="E10417" s="7" t="n">
        <v>0</v>
      </c>
      <c r="F10417" s="7" t="n">
        <v>2</v>
      </c>
      <c r="G10417" s="7" t="n">
        <v>187.35</v>
      </c>
    </row>
    <row r="10418" customFormat="false" ht="15" hidden="false" customHeight="false" outlineLevel="0" collapsed="false">
      <c r="A10418" s="7" t="s">
        <v>26</v>
      </c>
      <c r="B10418" s="7" t="s">
        <v>359</v>
      </c>
      <c r="C10418" s="7" t="s">
        <v>1471</v>
      </c>
      <c r="D10418" s="7" t="n">
        <v>0</v>
      </c>
      <c r="E10418" s="7" t="n">
        <v>0</v>
      </c>
      <c r="F10418" s="7" t="n">
        <v>2</v>
      </c>
      <c r="G10418" s="7" t="n">
        <v>328.05</v>
      </c>
    </row>
    <row r="10419" customFormat="false" ht="15" hidden="false" customHeight="false" outlineLevel="0" collapsed="false">
      <c r="A10419" s="7" t="s">
        <v>26</v>
      </c>
      <c r="B10419" s="7" t="s">
        <v>684</v>
      </c>
      <c r="C10419" s="7" t="s">
        <v>1499</v>
      </c>
      <c r="D10419" s="7" t="n">
        <v>2</v>
      </c>
      <c r="E10419" s="7" t="n">
        <v>240</v>
      </c>
      <c r="F10419" s="7" t="n">
        <v>0</v>
      </c>
      <c r="G10419" s="7" t="n">
        <v>0</v>
      </c>
    </row>
    <row r="10420" customFormat="false" ht="15" hidden="false" customHeight="false" outlineLevel="0" collapsed="false">
      <c r="A10420" s="7" t="s">
        <v>26</v>
      </c>
      <c r="B10420" s="7" t="s">
        <v>681</v>
      </c>
      <c r="C10420" s="7" t="s">
        <v>1499</v>
      </c>
      <c r="D10420" s="7" t="n">
        <v>2</v>
      </c>
      <c r="E10420" s="7" t="n">
        <v>240</v>
      </c>
      <c r="F10420" s="7" t="n">
        <v>0</v>
      </c>
      <c r="G10420" s="7" t="n">
        <v>0</v>
      </c>
    </row>
    <row r="10421" customFormat="false" ht="15" hidden="false" customHeight="false" outlineLevel="0" collapsed="false">
      <c r="A10421" s="7" t="s">
        <v>26</v>
      </c>
      <c r="B10421" s="7" t="s">
        <v>683</v>
      </c>
      <c r="C10421" s="7" t="s">
        <v>1499</v>
      </c>
      <c r="D10421" s="7" t="n">
        <v>1</v>
      </c>
      <c r="E10421" s="7" t="n">
        <v>120</v>
      </c>
      <c r="F10421" s="7" t="n">
        <v>0</v>
      </c>
      <c r="G10421" s="7" t="n">
        <v>0</v>
      </c>
    </row>
    <row r="10422" customFormat="false" ht="15" hidden="false" customHeight="false" outlineLevel="0" collapsed="false">
      <c r="A10422" s="7" t="s">
        <v>26</v>
      </c>
      <c r="B10422" s="7" t="s">
        <v>683</v>
      </c>
      <c r="C10422" s="7" t="s">
        <v>1499</v>
      </c>
      <c r="D10422" s="7" t="n">
        <v>1</v>
      </c>
      <c r="E10422" s="7" t="n">
        <v>0.01</v>
      </c>
      <c r="F10422" s="7" t="n">
        <v>0</v>
      </c>
      <c r="G10422" s="7" t="n">
        <v>0</v>
      </c>
    </row>
    <row r="10423" customFormat="false" ht="15" hidden="false" customHeight="false" outlineLevel="0" collapsed="false">
      <c r="A10423" s="7" t="s">
        <v>26</v>
      </c>
      <c r="B10423" s="7" t="s">
        <v>664</v>
      </c>
      <c r="C10423" s="7" t="s">
        <v>1499</v>
      </c>
      <c r="D10423" s="7" t="n">
        <v>0</v>
      </c>
      <c r="E10423" s="7" t="n">
        <v>0</v>
      </c>
      <c r="F10423" s="7" t="n">
        <v>2</v>
      </c>
      <c r="G10423" s="7" t="n">
        <v>240</v>
      </c>
    </row>
    <row r="10424" customFormat="false" ht="15" hidden="false" customHeight="false" outlineLevel="0" collapsed="false">
      <c r="A10424" s="7" t="s">
        <v>26</v>
      </c>
      <c r="B10424" s="7" t="s">
        <v>207</v>
      </c>
      <c r="C10424" s="7" t="s">
        <v>1269</v>
      </c>
      <c r="D10424" s="7" t="n">
        <v>0</v>
      </c>
      <c r="E10424" s="7" t="n">
        <v>0</v>
      </c>
      <c r="F10424" s="7" t="n">
        <v>1</v>
      </c>
      <c r="G10424" s="7" t="n">
        <v>117.19</v>
      </c>
    </row>
    <row r="10425" customFormat="false" ht="15" hidden="false" customHeight="false" outlineLevel="0" collapsed="false">
      <c r="A10425" s="7" t="s">
        <v>26</v>
      </c>
      <c r="B10425" s="7" t="s">
        <v>314</v>
      </c>
      <c r="C10425" s="7" t="s">
        <v>1269</v>
      </c>
      <c r="D10425" s="7" t="n">
        <v>0</v>
      </c>
      <c r="E10425" s="7" t="n">
        <v>0</v>
      </c>
      <c r="F10425" s="7" t="n">
        <v>1</v>
      </c>
      <c r="G10425" s="7" t="n">
        <v>117.13</v>
      </c>
    </row>
    <row r="10426" customFormat="false" ht="15" hidden="false" customHeight="false" outlineLevel="0" collapsed="false">
      <c r="A10426" s="7" t="s">
        <v>26</v>
      </c>
      <c r="B10426" s="7" t="s">
        <v>667</v>
      </c>
      <c r="C10426" s="7" t="s">
        <v>1493</v>
      </c>
      <c r="D10426" s="7" t="n">
        <v>0</v>
      </c>
      <c r="E10426" s="7" t="n">
        <v>0</v>
      </c>
      <c r="F10426" s="7" t="n">
        <v>1</v>
      </c>
      <c r="G10426" s="7" t="n">
        <v>117.13</v>
      </c>
    </row>
    <row r="10427" customFormat="false" ht="15" hidden="false" customHeight="false" outlineLevel="0" collapsed="false">
      <c r="A10427" s="7" t="s">
        <v>26</v>
      </c>
      <c r="B10427" s="7" t="s">
        <v>676</v>
      </c>
      <c r="C10427" s="7" t="s">
        <v>1493</v>
      </c>
      <c r="D10427" s="7" t="n">
        <v>0</v>
      </c>
      <c r="E10427" s="7" t="n">
        <v>0</v>
      </c>
      <c r="F10427" s="7" t="n">
        <v>1</v>
      </c>
      <c r="G10427" s="7" t="n">
        <v>117.13</v>
      </c>
    </row>
    <row r="10428" customFormat="false" ht="15" hidden="false" customHeight="false" outlineLevel="0" collapsed="false">
      <c r="A10428" s="7" t="s">
        <v>26</v>
      </c>
      <c r="B10428" s="7" t="s">
        <v>692</v>
      </c>
      <c r="C10428" s="7" t="s">
        <v>1493</v>
      </c>
      <c r="D10428" s="7" t="n">
        <v>0</v>
      </c>
      <c r="E10428" s="7" t="n">
        <v>0</v>
      </c>
      <c r="F10428" s="7" t="n">
        <v>1</v>
      </c>
      <c r="G10428" s="7" t="n">
        <v>117.13</v>
      </c>
    </row>
    <row r="10429" customFormat="false" ht="15" hidden="false" customHeight="false" outlineLevel="0" collapsed="false">
      <c r="A10429" s="7" t="s">
        <v>26</v>
      </c>
      <c r="B10429" s="7" t="s">
        <v>666</v>
      </c>
      <c r="C10429" s="7" t="s">
        <v>1494</v>
      </c>
      <c r="D10429" s="7" t="n">
        <v>0</v>
      </c>
      <c r="E10429" s="7" t="n">
        <v>0</v>
      </c>
      <c r="F10429" s="7" t="n">
        <v>1</v>
      </c>
      <c r="G10429" s="7" t="n">
        <v>117.13</v>
      </c>
    </row>
    <row r="10430" customFormat="false" ht="15" hidden="false" customHeight="false" outlineLevel="0" collapsed="false">
      <c r="A10430" s="7" t="s">
        <v>26</v>
      </c>
      <c r="B10430" s="7" t="s">
        <v>674</v>
      </c>
      <c r="C10430" s="7" t="s">
        <v>1494</v>
      </c>
      <c r="D10430" s="7" t="n">
        <v>0</v>
      </c>
      <c r="E10430" s="7" t="n">
        <v>0</v>
      </c>
      <c r="F10430" s="7" t="n">
        <v>1</v>
      </c>
      <c r="G10430" s="7" t="n">
        <v>117.13</v>
      </c>
    </row>
    <row r="10431" customFormat="false" ht="15" hidden="false" customHeight="false" outlineLevel="0" collapsed="false">
      <c r="A10431" s="7" t="s">
        <v>26</v>
      </c>
      <c r="B10431" s="7" t="s">
        <v>711</v>
      </c>
      <c r="C10431" s="7" t="s">
        <v>1494</v>
      </c>
      <c r="D10431" s="7" t="n">
        <v>0</v>
      </c>
      <c r="E10431" s="7" t="n">
        <v>0</v>
      </c>
      <c r="F10431" s="7" t="n">
        <v>1</v>
      </c>
      <c r="G10431" s="7" t="n">
        <v>117.13</v>
      </c>
    </row>
    <row r="10432" customFormat="false" ht="15" hidden="false" customHeight="false" outlineLevel="0" collapsed="false">
      <c r="A10432" s="7" t="s">
        <v>26</v>
      </c>
      <c r="B10432" s="7" t="s">
        <v>164</v>
      </c>
      <c r="C10432" s="7" t="s">
        <v>1295</v>
      </c>
      <c r="D10432" s="7" t="n">
        <v>0</v>
      </c>
      <c r="E10432" s="7" t="n">
        <v>0</v>
      </c>
      <c r="F10432" s="7" t="n">
        <v>1</v>
      </c>
      <c r="G10432" s="7" t="n">
        <v>20.11</v>
      </c>
    </row>
    <row r="10433" customFormat="false" ht="15" hidden="false" customHeight="false" outlineLevel="0" collapsed="false">
      <c r="A10433" s="7" t="s">
        <v>26</v>
      </c>
      <c r="B10433" s="7" t="s">
        <v>159</v>
      </c>
      <c r="C10433" s="7" t="s">
        <v>1295</v>
      </c>
      <c r="D10433" s="7" t="n">
        <v>0</v>
      </c>
      <c r="E10433" s="7" t="n">
        <v>0</v>
      </c>
      <c r="F10433" s="7" t="n">
        <v>1</v>
      </c>
      <c r="G10433" s="7" t="n">
        <v>20.11</v>
      </c>
    </row>
    <row r="10434" customFormat="false" ht="15" hidden="false" customHeight="false" outlineLevel="0" collapsed="false">
      <c r="A10434" s="7" t="s">
        <v>26</v>
      </c>
      <c r="B10434" s="7" t="s">
        <v>195</v>
      </c>
      <c r="C10434" s="7" t="s">
        <v>1295</v>
      </c>
      <c r="D10434" s="7" t="n">
        <v>0</v>
      </c>
      <c r="E10434" s="7" t="n">
        <v>0</v>
      </c>
      <c r="F10434" s="7" t="n">
        <v>1</v>
      </c>
      <c r="G10434" s="7" t="n">
        <v>20.11</v>
      </c>
    </row>
    <row r="10435" customFormat="false" ht="15" hidden="false" customHeight="false" outlineLevel="0" collapsed="false">
      <c r="A10435" s="7" t="s">
        <v>26</v>
      </c>
      <c r="B10435" s="7" t="s">
        <v>209</v>
      </c>
      <c r="C10435" s="7" t="s">
        <v>1295</v>
      </c>
      <c r="D10435" s="7" t="n">
        <v>0</v>
      </c>
      <c r="E10435" s="7" t="n">
        <v>0</v>
      </c>
      <c r="F10435" s="7" t="n">
        <v>1</v>
      </c>
      <c r="G10435" s="7" t="n">
        <v>20.11</v>
      </c>
    </row>
    <row r="10436" customFormat="false" ht="15" hidden="false" customHeight="false" outlineLevel="0" collapsed="false">
      <c r="A10436" s="7" t="s">
        <v>26</v>
      </c>
      <c r="B10436" s="7" t="s">
        <v>144</v>
      </c>
      <c r="C10436" s="7" t="s">
        <v>1320</v>
      </c>
      <c r="D10436" s="7" t="n">
        <v>0</v>
      </c>
      <c r="E10436" s="7" t="n">
        <v>0</v>
      </c>
      <c r="F10436" s="7" t="n">
        <v>1</v>
      </c>
      <c r="G10436" s="7" t="n">
        <v>92.29</v>
      </c>
    </row>
    <row r="10437" customFormat="false" ht="15" hidden="false" customHeight="false" outlineLevel="0" collapsed="false">
      <c r="A10437" s="7" t="s">
        <v>26</v>
      </c>
      <c r="B10437" s="7" t="s">
        <v>138</v>
      </c>
      <c r="C10437" s="7" t="s">
        <v>1320</v>
      </c>
      <c r="D10437" s="7" t="n">
        <v>0</v>
      </c>
      <c r="E10437" s="7" t="n">
        <v>0</v>
      </c>
      <c r="F10437" s="7" t="n">
        <v>1</v>
      </c>
      <c r="G10437" s="7" t="n">
        <v>92.29</v>
      </c>
    </row>
    <row r="10438" customFormat="false" ht="15" hidden="false" customHeight="false" outlineLevel="0" collapsed="false">
      <c r="A10438" s="7" t="s">
        <v>26</v>
      </c>
      <c r="B10438" s="7" t="s">
        <v>243</v>
      </c>
      <c r="C10438" s="7" t="s">
        <v>1321</v>
      </c>
      <c r="D10438" s="7" t="n">
        <v>0</v>
      </c>
      <c r="E10438" s="7" t="n">
        <v>0</v>
      </c>
      <c r="F10438" s="7" t="n">
        <v>1</v>
      </c>
      <c r="G10438" s="7" t="n">
        <v>60.88</v>
      </c>
    </row>
    <row r="10439" customFormat="false" ht="15" hidden="false" customHeight="false" outlineLevel="0" collapsed="false">
      <c r="A10439" s="7" t="s">
        <v>26</v>
      </c>
      <c r="B10439" s="7" t="s">
        <v>239</v>
      </c>
      <c r="C10439" s="7" t="s">
        <v>1321</v>
      </c>
      <c r="D10439" s="7" t="n">
        <v>0</v>
      </c>
      <c r="E10439" s="7" t="n">
        <v>0</v>
      </c>
      <c r="F10439" s="7" t="n">
        <v>1</v>
      </c>
      <c r="G10439" s="7" t="n">
        <v>60.88</v>
      </c>
    </row>
    <row r="10440" customFormat="false" ht="15" hidden="false" customHeight="false" outlineLevel="0" collapsed="false">
      <c r="A10440" s="7" t="s">
        <v>26</v>
      </c>
      <c r="B10440" s="7" t="s">
        <v>132</v>
      </c>
      <c r="C10440" s="7" t="s">
        <v>1322</v>
      </c>
      <c r="D10440" s="7" t="n">
        <v>0</v>
      </c>
      <c r="E10440" s="7" t="n">
        <v>0</v>
      </c>
      <c r="F10440" s="7" t="n">
        <v>3</v>
      </c>
      <c r="G10440" s="7" t="n">
        <v>56.11</v>
      </c>
    </row>
    <row r="10441" customFormat="false" ht="15" hidden="false" customHeight="false" outlineLevel="0" collapsed="false">
      <c r="A10441" s="7" t="s">
        <v>26</v>
      </c>
      <c r="B10441" s="7" t="s">
        <v>564</v>
      </c>
      <c r="C10441" s="7" t="s">
        <v>1327</v>
      </c>
      <c r="D10441" s="7" t="n">
        <v>0</v>
      </c>
      <c r="E10441" s="7" t="n">
        <v>0</v>
      </c>
      <c r="F10441" s="7" t="n">
        <v>2</v>
      </c>
      <c r="G10441" s="7" t="n">
        <v>255.82</v>
      </c>
    </row>
    <row r="10442" customFormat="false" ht="15" hidden="false" customHeight="false" outlineLevel="0" collapsed="false">
      <c r="A10442" s="7" t="s">
        <v>26</v>
      </c>
      <c r="B10442" s="7" t="s">
        <v>201</v>
      </c>
      <c r="C10442" s="7" t="s">
        <v>1344</v>
      </c>
      <c r="D10442" s="7" t="n">
        <v>0</v>
      </c>
      <c r="E10442" s="7" t="n">
        <v>0</v>
      </c>
      <c r="F10442" s="7" t="n">
        <v>2</v>
      </c>
      <c r="G10442" s="7" t="n">
        <v>28.96</v>
      </c>
    </row>
    <row r="10443" customFormat="false" ht="15" hidden="false" customHeight="false" outlineLevel="0" collapsed="false">
      <c r="A10443" s="7" t="s">
        <v>26</v>
      </c>
      <c r="B10443" s="7" t="s">
        <v>246</v>
      </c>
      <c r="C10443" s="7" t="s">
        <v>1345</v>
      </c>
      <c r="D10443" s="7" t="n">
        <v>0</v>
      </c>
      <c r="E10443" s="7" t="n">
        <v>0</v>
      </c>
      <c r="F10443" s="7" t="n">
        <v>2</v>
      </c>
      <c r="G10443" s="7" t="n">
        <v>28.96</v>
      </c>
    </row>
    <row r="10444" customFormat="false" ht="15" hidden="false" customHeight="false" outlineLevel="0" collapsed="false">
      <c r="A10444" s="7" t="s">
        <v>26</v>
      </c>
      <c r="B10444" s="7" t="s">
        <v>150</v>
      </c>
      <c r="C10444" s="7" t="s">
        <v>1349</v>
      </c>
      <c r="D10444" s="7" t="n">
        <v>0</v>
      </c>
      <c r="E10444" s="7" t="n">
        <v>0</v>
      </c>
      <c r="F10444" s="7" t="n">
        <v>2</v>
      </c>
      <c r="G10444" s="7" t="n">
        <v>37.41</v>
      </c>
    </row>
    <row r="10445" customFormat="false" ht="15" hidden="false" customHeight="false" outlineLevel="0" collapsed="false">
      <c r="A10445" s="7" t="s">
        <v>26</v>
      </c>
      <c r="B10445" s="7" t="s">
        <v>87</v>
      </c>
      <c r="C10445" s="7" t="s">
        <v>1368</v>
      </c>
      <c r="D10445" s="7" t="n">
        <v>0</v>
      </c>
      <c r="E10445" s="7" t="n">
        <v>0</v>
      </c>
      <c r="F10445" s="7" t="n">
        <v>1</v>
      </c>
      <c r="G10445" s="7" t="n">
        <v>118.54</v>
      </c>
    </row>
    <row r="10446" customFormat="false" ht="15" hidden="false" customHeight="false" outlineLevel="0" collapsed="false">
      <c r="A10446" s="7" t="s">
        <v>26</v>
      </c>
      <c r="B10446" s="7" t="s">
        <v>170</v>
      </c>
      <c r="C10446" s="7" t="s">
        <v>1371</v>
      </c>
      <c r="D10446" s="7" t="n">
        <v>0</v>
      </c>
      <c r="E10446" s="7" t="n">
        <v>0</v>
      </c>
      <c r="F10446" s="7" t="n">
        <v>1</v>
      </c>
      <c r="G10446" s="7" t="n">
        <v>47.29</v>
      </c>
    </row>
    <row r="10447" customFormat="false" ht="15" hidden="false" customHeight="false" outlineLevel="0" collapsed="false">
      <c r="A10447" s="7" t="s">
        <v>26</v>
      </c>
      <c r="B10447" s="7" t="s">
        <v>562</v>
      </c>
      <c r="C10447" s="7" t="s">
        <v>1401</v>
      </c>
      <c r="D10447" s="7" t="n">
        <v>0</v>
      </c>
      <c r="E10447" s="7" t="n">
        <v>0</v>
      </c>
      <c r="F10447" s="7" t="n">
        <v>5</v>
      </c>
      <c r="G10447" s="7" t="n">
        <v>1036.63</v>
      </c>
    </row>
    <row r="10448" customFormat="false" ht="15" hidden="false" customHeight="false" outlineLevel="0" collapsed="false">
      <c r="A10448" s="7" t="s">
        <v>26</v>
      </c>
      <c r="B10448" s="7" t="s">
        <v>306</v>
      </c>
      <c r="C10448" s="7" t="s">
        <v>1407</v>
      </c>
      <c r="D10448" s="7" t="n">
        <v>0</v>
      </c>
      <c r="E10448" s="7" t="n">
        <v>0</v>
      </c>
      <c r="F10448" s="7" t="n">
        <v>5</v>
      </c>
      <c r="G10448" s="7" t="n">
        <v>107.59</v>
      </c>
    </row>
    <row r="10449" customFormat="false" ht="15" hidden="false" customHeight="false" outlineLevel="0" collapsed="false">
      <c r="A10449" s="7" t="s">
        <v>26</v>
      </c>
      <c r="B10449" s="7" t="s">
        <v>128</v>
      </c>
      <c r="C10449" s="7" t="s">
        <v>1421</v>
      </c>
      <c r="D10449" s="7" t="n">
        <v>0</v>
      </c>
      <c r="E10449" s="7" t="n">
        <v>0</v>
      </c>
      <c r="F10449" s="7" t="n">
        <v>1</v>
      </c>
      <c r="G10449" s="7" t="n">
        <v>25</v>
      </c>
    </row>
    <row r="10450" customFormat="false" ht="15" hidden="false" customHeight="false" outlineLevel="0" collapsed="false">
      <c r="A10450" s="7" t="s">
        <v>26</v>
      </c>
      <c r="B10450" s="7" t="s">
        <v>126</v>
      </c>
      <c r="C10450" s="7" t="s">
        <v>1421</v>
      </c>
      <c r="D10450" s="7" t="n">
        <v>0</v>
      </c>
      <c r="E10450" s="7" t="n">
        <v>0</v>
      </c>
      <c r="F10450" s="7" t="n">
        <v>1</v>
      </c>
      <c r="G10450" s="7" t="n">
        <v>25</v>
      </c>
    </row>
    <row r="10451" customFormat="false" ht="15" hidden="false" customHeight="false" outlineLevel="0" collapsed="false">
      <c r="A10451" s="7" t="s">
        <v>26</v>
      </c>
      <c r="B10451" s="7" t="s">
        <v>142</v>
      </c>
      <c r="C10451" s="7" t="s">
        <v>1421</v>
      </c>
      <c r="D10451" s="7" t="n">
        <v>0</v>
      </c>
      <c r="E10451" s="7" t="n">
        <v>0</v>
      </c>
      <c r="F10451" s="7" t="n">
        <v>1</v>
      </c>
      <c r="G10451" s="7" t="n">
        <v>25</v>
      </c>
    </row>
    <row r="10452" customFormat="false" ht="15" hidden="false" customHeight="false" outlineLevel="0" collapsed="false">
      <c r="A10452" s="7" t="s">
        <v>26</v>
      </c>
      <c r="B10452" s="7" t="s">
        <v>698</v>
      </c>
      <c r="C10452" s="7" t="s">
        <v>1421</v>
      </c>
      <c r="D10452" s="7" t="n">
        <v>0</v>
      </c>
      <c r="E10452" s="7" t="n">
        <v>0</v>
      </c>
      <c r="F10452" s="7" t="n">
        <v>1</v>
      </c>
      <c r="G10452" s="7" t="n">
        <v>25</v>
      </c>
    </row>
    <row r="10453" customFormat="false" ht="15" hidden="false" customHeight="false" outlineLevel="0" collapsed="false">
      <c r="A10453" s="7" t="s">
        <v>26</v>
      </c>
      <c r="B10453" s="7" t="s">
        <v>384</v>
      </c>
      <c r="C10453" s="7" t="s">
        <v>1423</v>
      </c>
      <c r="D10453" s="7" t="n">
        <v>0</v>
      </c>
      <c r="E10453" s="7" t="n">
        <v>0</v>
      </c>
      <c r="F10453" s="7" t="n">
        <v>2</v>
      </c>
      <c r="G10453" s="7" t="n">
        <v>94.59</v>
      </c>
    </row>
    <row r="10454" customFormat="false" ht="15" hidden="false" customHeight="false" outlineLevel="0" collapsed="false">
      <c r="A10454" s="7" t="s">
        <v>26</v>
      </c>
      <c r="B10454" s="7" t="s">
        <v>129</v>
      </c>
      <c r="C10454" s="7" t="s">
        <v>1426</v>
      </c>
      <c r="D10454" s="7" t="n">
        <v>0</v>
      </c>
      <c r="E10454" s="7" t="n">
        <v>0</v>
      </c>
      <c r="F10454" s="7" t="n">
        <v>1</v>
      </c>
      <c r="G10454" s="7" t="n">
        <v>56.67</v>
      </c>
    </row>
    <row r="10455" customFormat="false" ht="15" hidden="false" customHeight="false" outlineLevel="0" collapsed="false">
      <c r="A10455" s="7" t="s">
        <v>26</v>
      </c>
      <c r="B10455" s="7" t="s">
        <v>155</v>
      </c>
      <c r="C10455" s="7" t="s">
        <v>1426</v>
      </c>
      <c r="D10455" s="7" t="n">
        <v>0</v>
      </c>
      <c r="E10455" s="7" t="n">
        <v>0</v>
      </c>
      <c r="F10455" s="7" t="n">
        <v>1</v>
      </c>
      <c r="G10455" s="7" t="n">
        <v>56.67</v>
      </c>
    </row>
    <row r="10456" customFormat="false" ht="15" hidden="false" customHeight="false" outlineLevel="0" collapsed="false">
      <c r="A10456" s="7" t="s">
        <v>26</v>
      </c>
      <c r="B10456" s="7" t="s">
        <v>103</v>
      </c>
      <c r="C10456" s="7" t="s">
        <v>1443</v>
      </c>
      <c r="D10456" s="7" t="n">
        <v>0</v>
      </c>
      <c r="E10456" s="7" t="n">
        <v>0</v>
      </c>
      <c r="F10456" s="7" t="n">
        <v>2</v>
      </c>
      <c r="G10456" s="7" t="n">
        <v>159.3</v>
      </c>
    </row>
    <row r="10457" customFormat="false" ht="15" hidden="false" customHeight="false" outlineLevel="0" collapsed="false">
      <c r="A10457" s="7" t="s">
        <v>26</v>
      </c>
      <c r="B10457" s="7" t="s">
        <v>85</v>
      </c>
      <c r="C10457" s="7" t="s">
        <v>1479</v>
      </c>
      <c r="D10457" s="7" t="n">
        <v>0</v>
      </c>
      <c r="E10457" s="7" t="n">
        <v>0</v>
      </c>
      <c r="F10457" s="7" t="n">
        <v>1</v>
      </c>
      <c r="G10457" s="7" t="n">
        <v>46.82</v>
      </c>
    </row>
    <row r="10458" customFormat="false" ht="15" hidden="false" customHeight="false" outlineLevel="0" collapsed="false">
      <c r="A10458" s="7" t="s">
        <v>26</v>
      </c>
      <c r="B10458" s="7" t="s">
        <v>84</v>
      </c>
      <c r="C10458" s="7" t="s">
        <v>1479</v>
      </c>
      <c r="D10458" s="7" t="n">
        <v>0</v>
      </c>
      <c r="E10458" s="7" t="n">
        <v>0</v>
      </c>
      <c r="F10458" s="7" t="n">
        <v>1</v>
      </c>
      <c r="G10458" s="7" t="n">
        <v>46.82</v>
      </c>
    </row>
    <row r="10459" customFormat="false" ht="15" hidden="false" customHeight="false" outlineLevel="0" collapsed="false">
      <c r="A10459" s="7" t="s">
        <v>26</v>
      </c>
      <c r="B10459" s="7" t="s">
        <v>497</v>
      </c>
      <c r="C10459" s="7" t="s">
        <v>1266</v>
      </c>
      <c r="D10459" s="7" t="n">
        <v>0</v>
      </c>
      <c r="E10459" s="7" t="n">
        <v>0</v>
      </c>
      <c r="F10459" s="7" t="n">
        <v>1</v>
      </c>
      <c r="G10459" s="7" t="n">
        <v>140.57</v>
      </c>
    </row>
    <row r="10460" customFormat="false" ht="15" hidden="false" customHeight="false" outlineLevel="0" collapsed="false">
      <c r="A10460" s="7" t="s">
        <v>26</v>
      </c>
      <c r="B10460" s="7" t="s">
        <v>699</v>
      </c>
      <c r="C10460" s="7" t="s">
        <v>1266</v>
      </c>
      <c r="D10460" s="7" t="n">
        <v>0</v>
      </c>
      <c r="E10460" s="7" t="n">
        <v>0</v>
      </c>
      <c r="F10460" s="7" t="n">
        <v>1</v>
      </c>
      <c r="G10460" s="7" t="n">
        <v>140.51</v>
      </c>
    </row>
    <row r="10461" customFormat="false" ht="15" hidden="false" customHeight="false" outlineLevel="0" collapsed="false">
      <c r="A10461" s="7" t="s">
        <v>26</v>
      </c>
      <c r="B10461" s="7" t="s">
        <v>498</v>
      </c>
      <c r="C10461" s="7" t="s">
        <v>1266</v>
      </c>
      <c r="D10461" s="7" t="n">
        <v>0</v>
      </c>
      <c r="E10461" s="7" t="n">
        <v>0</v>
      </c>
      <c r="F10461" s="7" t="n">
        <v>1</v>
      </c>
      <c r="G10461" s="7" t="n">
        <v>140.57</v>
      </c>
    </row>
    <row r="10462" customFormat="false" ht="15" hidden="false" customHeight="false" outlineLevel="0" collapsed="false">
      <c r="A10462" s="7" t="s">
        <v>26</v>
      </c>
      <c r="B10462" s="7" t="s">
        <v>395</v>
      </c>
      <c r="C10462" s="7" t="s">
        <v>1273</v>
      </c>
      <c r="D10462" s="7" t="n">
        <v>0</v>
      </c>
      <c r="E10462" s="7" t="n">
        <v>0</v>
      </c>
      <c r="F10462" s="7" t="n">
        <v>1</v>
      </c>
      <c r="G10462" s="7" t="n">
        <v>220</v>
      </c>
    </row>
    <row r="10463" customFormat="false" ht="15" hidden="false" customHeight="false" outlineLevel="0" collapsed="false">
      <c r="A10463" s="7" t="s">
        <v>26</v>
      </c>
      <c r="B10463" s="7" t="s">
        <v>512</v>
      </c>
      <c r="C10463" s="7" t="s">
        <v>1273</v>
      </c>
      <c r="D10463" s="7" t="n">
        <v>0</v>
      </c>
      <c r="E10463" s="7" t="n">
        <v>0</v>
      </c>
      <c r="F10463" s="7" t="n">
        <v>1</v>
      </c>
      <c r="G10463" s="7" t="n">
        <v>220</v>
      </c>
    </row>
    <row r="10464" customFormat="false" ht="15" hidden="false" customHeight="false" outlineLevel="0" collapsed="false">
      <c r="A10464" s="7" t="s">
        <v>26</v>
      </c>
      <c r="B10464" s="7" t="s">
        <v>447</v>
      </c>
      <c r="C10464" s="7" t="s">
        <v>1273</v>
      </c>
      <c r="D10464" s="7" t="n">
        <v>0</v>
      </c>
      <c r="E10464" s="7" t="n">
        <v>0</v>
      </c>
      <c r="F10464" s="7" t="n">
        <v>1</v>
      </c>
      <c r="G10464" s="7" t="n">
        <v>220</v>
      </c>
    </row>
    <row r="10465" customFormat="false" ht="15" hidden="false" customHeight="false" outlineLevel="0" collapsed="false">
      <c r="A10465" s="7" t="s">
        <v>26</v>
      </c>
      <c r="B10465" s="7" t="s">
        <v>249</v>
      </c>
      <c r="C10465" s="7" t="s">
        <v>1290</v>
      </c>
      <c r="D10465" s="7" t="n">
        <v>0</v>
      </c>
      <c r="E10465" s="7" t="n">
        <v>0</v>
      </c>
      <c r="F10465" s="7" t="n">
        <v>2</v>
      </c>
      <c r="G10465" s="7" t="n">
        <v>66.47</v>
      </c>
    </row>
    <row r="10466" customFormat="false" ht="15" hidden="false" customHeight="false" outlineLevel="0" collapsed="false">
      <c r="A10466" s="7" t="s">
        <v>26</v>
      </c>
      <c r="B10466" s="7" t="s">
        <v>223</v>
      </c>
      <c r="C10466" s="7" t="s">
        <v>1290</v>
      </c>
      <c r="D10466" s="7" t="n">
        <v>0</v>
      </c>
      <c r="E10466" s="7" t="n">
        <v>0</v>
      </c>
      <c r="F10466" s="7" t="n">
        <v>2</v>
      </c>
      <c r="G10466" s="7" t="n">
        <v>66.47</v>
      </c>
    </row>
    <row r="10467" customFormat="false" ht="15" hidden="false" customHeight="false" outlineLevel="0" collapsed="false">
      <c r="A10467" s="7" t="s">
        <v>26</v>
      </c>
      <c r="B10467" s="7" t="s">
        <v>317</v>
      </c>
      <c r="C10467" s="7" t="s">
        <v>1290</v>
      </c>
      <c r="D10467" s="7" t="n">
        <v>0</v>
      </c>
      <c r="E10467" s="7" t="n">
        <v>0</v>
      </c>
      <c r="F10467" s="7" t="n">
        <v>2</v>
      </c>
      <c r="G10467" s="7" t="n">
        <v>66.47</v>
      </c>
    </row>
    <row r="10468" customFormat="false" ht="15" hidden="false" customHeight="false" outlineLevel="0" collapsed="false">
      <c r="A10468" s="7" t="s">
        <v>26</v>
      </c>
      <c r="B10468" s="7" t="s">
        <v>164</v>
      </c>
      <c r="C10468" s="7" t="s">
        <v>1295</v>
      </c>
      <c r="D10468" s="7" t="n">
        <v>0</v>
      </c>
      <c r="E10468" s="7" t="n">
        <v>0</v>
      </c>
      <c r="F10468" s="7" t="n">
        <v>1</v>
      </c>
      <c r="G10468" s="7" t="n">
        <v>20.11</v>
      </c>
    </row>
    <row r="10469" customFormat="false" ht="15" hidden="false" customHeight="false" outlineLevel="0" collapsed="false">
      <c r="A10469" s="7" t="s">
        <v>26</v>
      </c>
      <c r="B10469" s="7" t="s">
        <v>159</v>
      </c>
      <c r="C10469" s="7" t="s">
        <v>1295</v>
      </c>
      <c r="D10469" s="7" t="n">
        <v>0</v>
      </c>
      <c r="E10469" s="7" t="n">
        <v>0</v>
      </c>
      <c r="F10469" s="7" t="n">
        <v>1</v>
      </c>
      <c r="G10469" s="7" t="n">
        <v>20.11</v>
      </c>
    </row>
    <row r="10470" customFormat="false" ht="15" hidden="false" customHeight="false" outlineLevel="0" collapsed="false">
      <c r="A10470" s="7" t="s">
        <v>26</v>
      </c>
      <c r="B10470" s="7" t="s">
        <v>195</v>
      </c>
      <c r="C10470" s="7" t="s">
        <v>1295</v>
      </c>
      <c r="D10470" s="7" t="n">
        <v>0</v>
      </c>
      <c r="E10470" s="7" t="n">
        <v>0</v>
      </c>
      <c r="F10470" s="7" t="n">
        <v>1</v>
      </c>
      <c r="G10470" s="7" t="n">
        <v>20.11</v>
      </c>
    </row>
    <row r="10471" customFormat="false" ht="15" hidden="false" customHeight="false" outlineLevel="0" collapsed="false">
      <c r="A10471" s="7" t="s">
        <v>26</v>
      </c>
      <c r="B10471" s="7" t="s">
        <v>209</v>
      </c>
      <c r="C10471" s="7" t="s">
        <v>1295</v>
      </c>
      <c r="D10471" s="7" t="n">
        <v>0</v>
      </c>
      <c r="E10471" s="7" t="n">
        <v>0</v>
      </c>
      <c r="F10471" s="7" t="n">
        <v>1</v>
      </c>
      <c r="G10471" s="7" t="n">
        <v>20.11</v>
      </c>
    </row>
    <row r="10472" customFormat="false" ht="15" hidden="false" customHeight="false" outlineLevel="0" collapsed="false">
      <c r="A10472" s="7" t="s">
        <v>26</v>
      </c>
      <c r="B10472" s="7" t="s">
        <v>83</v>
      </c>
      <c r="C10472" s="7" t="s">
        <v>1303</v>
      </c>
      <c r="D10472" s="7" t="n">
        <v>0</v>
      </c>
      <c r="E10472" s="7" t="n">
        <v>0</v>
      </c>
      <c r="F10472" s="7" t="n">
        <v>2</v>
      </c>
      <c r="G10472" s="7" t="n">
        <v>159.27</v>
      </c>
    </row>
    <row r="10473" customFormat="false" ht="15" hidden="false" customHeight="false" outlineLevel="0" collapsed="false">
      <c r="A10473" s="7" t="s">
        <v>26</v>
      </c>
      <c r="B10473" s="7" t="s">
        <v>134</v>
      </c>
      <c r="C10473" s="7" t="s">
        <v>1311</v>
      </c>
      <c r="D10473" s="7" t="n">
        <v>0</v>
      </c>
      <c r="E10473" s="7" t="n">
        <v>0</v>
      </c>
      <c r="F10473" s="7" t="n">
        <v>1</v>
      </c>
      <c r="G10473" s="7" t="n">
        <v>103.07</v>
      </c>
    </row>
    <row r="10474" customFormat="false" ht="15" hidden="false" customHeight="false" outlineLevel="0" collapsed="false">
      <c r="A10474" s="7" t="s">
        <v>26</v>
      </c>
      <c r="B10474" s="7" t="s">
        <v>222</v>
      </c>
      <c r="C10474" s="7" t="s">
        <v>1331</v>
      </c>
      <c r="D10474" s="7" t="n">
        <v>0</v>
      </c>
      <c r="E10474" s="7" t="n">
        <v>0</v>
      </c>
      <c r="F10474" s="7" t="n">
        <v>2</v>
      </c>
      <c r="G10474" s="7" t="n">
        <v>140.52</v>
      </c>
    </row>
    <row r="10475" customFormat="false" ht="15" hidden="false" customHeight="false" outlineLevel="0" collapsed="false">
      <c r="A10475" s="7" t="s">
        <v>26</v>
      </c>
      <c r="B10475" s="7" t="s">
        <v>225</v>
      </c>
      <c r="C10475" s="7" t="s">
        <v>1331</v>
      </c>
      <c r="D10475" s="7" t="n">
        <v>0</v>
      </c>
      <c r="E10475" s="7" t="n">
        <v>0</v>
      </c>
      <c r="F10475" s="7" t="n">
        <v>2</v>
      </c>
      <c r="G10475" s="7" t="n">
        <v>140.52</v>
      </c>
    </row>
    <row r="10476" customFormat="false" ht="15" hidden="false" customHeight="false" outlineLevel="0" collapsed="false">
      <c r="A10476" s="7" t="s">
        <v>26</v>
      </c>
      <c r="B10476" s="7" t="s">
        <v>248</v>
      </c>
      <c r="C10476" s="7" t="s">
        <v>1331</v>
      </c>
      <c r="D10476" s="7" t="n">
        <v>0</v>
      </c>
      <c r="E10476" s="7" t="n">
        <v>0</v>
      </c>
      <c r="F10476" s="7" t="n">
        <v>2</v>
      </c>
      <c r="G10476" s="7" t="n">
        <v>140.52</v>
      </c>
    </row>
    <row r="10477" customFormat="false" ht="15" hidden="false" customHeight="false" outlineLevel="0" collapsed="false">
      <c r="A10477" s="7" t="s">
        <v>26</v>
      </c>
      <c r="B10477" s="7" t="s">
        <v>201</v>
      </c>
      <c r="C10477" s="7" t="s">
        <v>1344</v>
      </c>
      <c r="D10477" s="7" t="n">
        <v>0</v>
      </c>
      <c r="E10477" s="7" t="n">
        <v>0</v>
      </c>
      <c r="F10477" s="7" t="n">
        <v>3</v>
      </c>
      <c r="G10477" s="7" t="n">
        <v>43.45</v>
      </c>
    </row>
    <row r="10478" customFormat="false" ht="15" hidden="false" customHeight="false" outlineLevel="0" collapsed="false">
      <c r="A10478" s="7" t="s">
        <v>26</v>
      </c>
      <c r="B10478" s="7" t="s">
        <v>246</v>
      </c>
      <c r="C10478" s="7" t="s">
        <v>1345</v>
      </c>
      <c r="D10478" s="7" t="n">
        <v>0</v>
      </c>
      <c r="E10478" s="7" t="n">
        <v>0</v>
      </c>
      <c r="F10478" s="7" t="n">
        <v>2</v>
      </c>
      <c r="G10478" s="7" t="n">
        <v>28.97</v>
      </c>
    </row>
    <row r="10479" customFormat="false" ht="15" hidden="false" customHeight="false" outlineLevel="0" collapsed="false">
      <c r="A10479" s="7" t="s">
        <v>26</v>
      </c>
      <c r="B10479" s="7" t="s">
        <v>653</v>
      </c>
      <c r="C10479" s="7" t="s">
        <v>1496</v>
      </c>
      <c r="D10479" s="7" t="n">
        <v>0</v>
      </c>
      <c r="E10479" s="7" t="n">
        <v>0</v>
      </c>
      <c r="F10479" s="7" t="n">
        <v>1</v>
      </c>
      <c r="G10479" s="7" t="n">
        <v>63.23</v>
      </c>
    </row>
    <row r="10480" customFormat="false" ht="15" hidden="false" customHeight="false" outlineLevel="0" collapsed="false">
      <c r="A10480" s="7" t="s">
        <v>26</v>
      </c>
      <c r="B10480" s="7" t="s">
        <v>657</v>
      </c>
      <c r="C10480" s="7" t="s">
        <v>1496</v>
      </c>
      <c r="D10480" s="7" t="n">
        <v>0</v>
      </c>
      <c r="E10480" s="7" t="n">
        <v>0</v>
      </c>
      <c r="F10480" s="7" t="n">
        <v>1</v>
      </c>
      <c r="G10480" s="7" t="n">
        <v>63.23</v>
      </c>
    </row>
    <row r="10481" customFormat="false" ht="15" hidden="false" customHeight="false" outlineLevel="0" collapsed="false">
      <c r="A10481" s="7" t="s">
        <v>26</v>
      </c>
      <c r="B10481" s="7" t="s">
        <v>259</v>
      </c>
      <c r="C10481" s="7" t="s">
        <v>1388</v>
      </c>
      <c r="D10481" s="7" t="n">
        <v>0</v>
      </c>
      <c r="E10481" s="7" t="n">
        <v>0</v>
      </c>
      <c r="F10481" s="7" t="n">
        <v>2</v>
      </c>
      <c r="G10481" s="7" t="n">
        <v>61.79</v>
      </c>
    </row>
    <row r="10482" customFormat="false" ht="15" hidden="false" customHeight="false" outlineLevel="0" collapsed="false">
      <c r="A10482" s="7" t="s">
        <v>26</v>
      </c>
      <c r="B10482" s="7" t="s">
        <v>273</v>
      </c>
      <c r="C10482" s="7" t="s">
        <v>1388</v>
      </c>
      <c r="D10482" s="7" t="n">
        <v>0</v>
      </c>
      <c r="E10482" s="7" t="n">
        <v>0</v>
      </c>
      <c r="F10482" s="7" t="n">
        <v>2</v>
      </c>
      <c r="G10482" s="7" t="n">
        <v>61.79</v>
      </c>
    </row>
    <row r="10483" customFormat="false" ht="15" hidden="false" customHeight="false" outlineLevel="0" collapsed="false">
      <c r="A10483" s="7" t="s">
        <v>26</v>
      </c>
      <c r="B10483" s="7" t="s">
        <v>280</v>
      </c>
      <c r="C10483" s="7" t="s">
        <v>1388</v>
      </c>
      <c r="D10483" s="7" t="n">
        <v>0</v>
      </c>
      <c r="E10483" s="7" t="n">
        <v>0</v>
      </c>
      <c r="F10483" s="7" t="n">
        <v>2</v>
      </c>
      <c r="G10483" s="7" t="n">
        <v>61.79</v>
      </c>
    </row>
    <row r="10484" customFormat="false" ht="15" hidden="false" customHeight="false" outlineLevel="0" collapsed="false">
      <c r="A10484" s="7" t="s">
        <v>26</v>
      </c>
      <c r="B10484" s="7" t="s">
        <v>184</v>
      </c>
      <c r="C10484" s="7" t="s">
        <v>1399</v>
      </c>
      <c r="D10484" s="7" t="n">
        <v>0</v>
      </c>
      <c r="E10484" s="7" t="n">
        <v>0</v>
      </c>
      <c r="F10484" s="7" t="n">
        <v>2</v>
      </c>
      <c r="G10484" s="7" t="n">
        <v>99.27</v>
      </c>
    </row>
    <row r="10485" customFormat="false" ht="15" hidden="false" customHeight="false" outlineLevel="0" collapsed="false">
      <c r="A10485" s="7" t="s">
        <v>26</v>
      </c>
      <c r="B10485" s="7" t="s">
        <v>186</v>
      </c>
      <c r="C10485" s="7" t="s">
        <v>1399</v>
      </c>
      <c r="D10485" s="7" t="n">
        <v>0</v>
      </c>
      <c r="E10485" s="7" t="n">
        <v>0</v>
      </c>
      <c r="F10485" s="7" t="n">
        <v>2</v>
      </c>
      <c r="G10485" s="7" t="n">
        <v>99.27</v>
      </c>
    </row>
    <row r="10486" customFormat="false" ht="15" hidden="false" customHeight="false" outlineLevel="0" collapsed="false">
      <c r="A10486" s="7" t="s">
        <v>26</v>
      </c>
      <c r="B10486" s="7" t="s">
        <v>107</v>
      </c>
      <c r="C10486" s="7" t="s">
        <v>1435</v>
      </c>
      <c r="D10486" s="7" t="n">
        <v>0</v>
      </c>
      <c r="E10486" s="7" t="n">
        <v>0</v>
      </c>
      <c r="F10486" s="7" t="n">
        <v>1</v>
      </c>
      <c r="G10486" s="7" t="n">
        <v>93.7</v>
      </c>
    </row>
    <row r="10487" customFormat="false" ht="15" hidden="false" customHeight="false" outlineLevel="0" collapsed="false">
      <c r="A10487" s="7" t="s">
        <v>26</v>
      </c>
      <c r="B10487" s="7" t="s">
        <v>175</v>
      </c>
      <c r="C10487" s="7" t="s">
        <v>1437</v>
      </c>
      <c r="D10487" s="7" t="n">
        <v>0</v>
      </c>
      <c r="E10487" s="7" t="n">
        <v>0</v>
      </c>
      <c r="F10487" s="7" t="n">
        <v>2</v>
      </c>
      <c r="G10487" s="7" t="n">
        <v>74.91</v>
      </c>
    </row>
    <row r="10488" customFormat="false" ht="15" hidden="false" customHeight="false" outlineLevel="0" collapsed="false">
      <c r="A10488" s="7" t="s">
        <v>26</v>
      </c>
      <c r="B10488" s="7" t="s">
        <v>192</v>
      </c>
      <c r="C10488" s="7" t="s">
        <v>1311</v>
      </c>
      <c r="D10488" s="7" t="n">
        <v>0</v>
      </c>
      <c r="E10488" s="7" t="n">
        <v>0</v>
      </c>
      <c r="F10488" s="7" t="n">
        <v>3</v>
      </c>
      <c r="G10488" s="7" t="n">
        <v>126.41</v>
      </c>
    </row>
    <row r="10489" customFormat="false" ht="15" hidden="false" customHeight="false" outlineLevel="0" collapsed="false">
      <c r="A10489" s="7" t="s">
        <v>26</v>
      </c>
      <c r="B10489" s="7" t="s">
        <v>265</v>
      </c>
      <c r="C10489" s="7" t="s">
        <v>1439</v>
      </c>
      <c r="D10489" s="7" t="n">
        <v>0</v>
      </c>
      <c r="E10489" s="7" t="n">
        <v>0</v>
      </c>
      <c r="F10489" s="7" t="n">
        <v>2</v>
      </c>
      <c r="G10489" s="7" t="n">
        <v>74.91</v>
      </c>
    </row>
    <row r="10490" customFormat="false" ht="15" hidden="false" customHeight="false" outlineLevel="0" collapsed="false">
      <c r="A10490" s="7" t="s">
        <v>26</v>
      </c>
      <c r="B10490" s="7" t="s">
        <v>308</v>
      </c>
      <c r="C10490" s="7" t="s">
        <v>1441</v>
      </c>
      <c r="D10490" s="7" t="n">
        <v>0</v>
      </c>
      <c r="E10490" s="7" t="n">
        <v>0</v>
      </c>
      <c r="F10490" s="7" t="n">
        <v>1</v>
      </c>
      <c r="G10490" s="7" t="n">
        <v>103.07</v>
      </c>
    </row>
    <row r="10491" customFormat="false" ht="15" hidden="false" customHeight="false" outlineLevel="0" collapsed="false">
      <c r="A10491" s="7" t="s">
        <v>26</v>
      </c>
      <c r="B10491" s="7" t="s">
        <v>381</v>
      </c>
      <c r="C10491" s="7" t="s">
        <v>1471</v>
      </c>
      <c r="D10491" s="7" t="n">
        <v>0</v>
      </c>
      <c r="E10491" s="7" t="n">
        <v>0</v>
      </c>
      <c r="F10491" s="7" t="n">
        <v>1</v>
      </c>
      <c r="G10491" s="7" t="n">
        <v>164.04</v>
      </c>
    </row>
    <row r="10492" customFormat="false" ht="15" hidden="false" customHeight="false" outlineLevel="0" collapsed="false">
      <c r="A10492" s="7" t="s">
        <v>26</v>
      </c>
      <c r="B10492" s="7" t="s">
        <v>534</v>
      </c>
      <c r="C10492" s="7" t="s">
        <v>1471</v>
      </c>
      <c r="D10492" s="7" t="n">
        <v>0</v>
      </c>
      <c r="E10492" s="7" t="n">
        <v>0</v>
      </c>
      <c r="F10492" s="7" t="n">
        <v>1</v>
      </c>
      <c r="G10492" s="7" t="n">
        <v>164.03</v>
      </c>
    </row>
    <row r="10493" customFormat="false" ht="15" hidden="false" customHeight="false" outlineLevel="0" collapsed="false">
      <c r="A10493" s="7" t="s">
        <v>26</v>
      </c>
      <c r="B10493" s="7" t="s">
        <v>668</v>
      </c>
      <c r="C10493" s="7" t="s">
        <v>1515</v>
      </c>
      <c r="D10493" s="7" t="n">
        <v>0</v>
      </c>
      <c r="E10493" s="7" t="n">
        <v>0</v>
      </c>
      <c r="F10493" s="7" t="n">
        <v>3</v>
      </c>
      <c r="G10493" s="7" t="n">
        <v>360</v>
      </c>
    </row>
    <row r="10494" customFormat="false" ht="15" hidden="false" customHeight="false" outlineLevel="0" collapsed="false">
      <c r="A10494" s="7" t="s">
        <v>26</v>
      </c>
      <c r="B10494" s="7" t="s">
        <v>681</v>
      </c>
      <c r="C10494" s="7" t="s">
        <v>1499</v>
      </c>
      <c r="D10494" s="7" t="n">
        <v>0</v>
      </c>
      <c r="E10494" s="7" t="n">
        <v>0</v>
      </c>
      <c r="F10494" s="7" t="n">
        <v>1</v>
      </c>
      <c r="G10494" s="7" t="n">
        <v>120</v>
      </c>
    </row>
    <row r="10495" customFormat="false" ht="15" hidden="false" customHeight="false" outlineLevel="0" collapsed="false">
      <c r="A10495" s="7" t="s">
        <v>26</v>
      </c>
      <c r="B10495" s="7" t="s">
        <v>683</v>
      </c>
      <c r="C10495" s="7" t="s">
        <v>1499</v>
      </c>
      <c r="D10495" s="7" t="n">
        <v>0</v>
      </c>
      <c r="E10495" s="7" t="n">
        <v>0</v>
      </c>
      <c r="F10495" s="7" t="n">
        <v>1</v>
      </c>
      <c r="G10495" s="7" t="n">
        <v>120</v>
      </c>
    </row>
    <row r="10496" customFormat="false" ht="15" hidden="false" customHeight="false" outlineLevel="0" collapsed="false">
      <c r="A10496" s="7" t="s">
        <v>26</v>
      </c>
      <c r="B10496" s="7" t="s">
        <v>315</v>
      </c>
      <c r="C10496" s="7" t="s">
        <v>1290</v>
      </c>
      <c r="D10496" s="7" t="n">
        <v>0</v>
      </c>
      <c r="E10496" s="7" t="n">
        <v>0</v>
      </c>
      <c r="F10496" s="7" t="n">
        <v>2</v>
      </c>
      <c r="G10496" s="7" t="n">
        <v>71.15</v>
      </c>
    </row>
    <row r="10497" customFormat="false" ht="15" hidden="false" customHeight="false" outlineLevel="0" collapsed="false">
      <c r="A10497" s="7" t="s">
        <v>26</v>
      </c>
      <c r="B10497" s="7" t="s">
        <v>309</v>
      </c>
      <c r="C10497" s="7" t="s">
        <v>1290</v>
      </c>
      <c r="D10497" s="7" t="n">
        <v>0</v>
      </c>
      <c r="E10497" s="7" t="n">
        <v>0</v>
      </c>
      <c r="F10497" s="7" t="n">
        <v>2</v>
      </c>
      <c r="G10497" s="7" t="n">
        <v>71.15</v>
      </c>
    </row>
    <row r="10498" customFormat="false" ht="15" hidden="false" customHeight="false" outlineLevel="0" collapsed="false">
      <c r="A10498" s="7" t="s">
        <v>26</v>
      </c>
      <c r="B10498" s="7" t="s">
        <v>266</v>
      </c>
      <c r="C10498" s="7" t="s">
        <v>1387</v>
      </c>
      <c r="D10498" s="7" t="n">
        <v>0</v>
      </c>
      <c r="E10498" s="7" t="n">
        <v>0</v>
      </c>
      <c r="F10498" s="7" t="n">
        <v>1</v>
      </c>
      <c r="G10498" s="7" t="n">
        <v>105.42</v>
      </c>
    </row>
    <row r="10499" customFormat="false" ht="15" hidden="false" customHeight="false" outlineLevel="0" collapsed="false">
      <c r="A10499" s="7" t="s">
        <v>26</v>
      </c>
      <c r="B10499" s="7" t="s">
        <v>287</v>
      </c>
      <c r="C10499" s="7" t="s">
        <v>1387</v>
      </c>
      <c r="D10499" s="7" t="n">
        <v>0</v>
      </c>
      <c r="E10499" s="7" t="n">
        <v>0</v>
      </c>
      <c r="F10499" s="7" t="n">
        <v>1</v>
      </c>
      <c r="G10499" s="7" t="n">
        <v>105.42</v>
      </c>
    </row>
    <row r="10500" customFormat="false" ht="15" hidden="false" customHeight="false" outlineLevel="0" collapsed="false">
      <c r="A10500" s="7" t="s">
        <v>26</v>
      </c>
      <c r="B10500" s="7" t="s">
        <v>240</v>
      </c>
      <c r="C10500" s="7" t="s">
        <v>1387</v>
      </c>
      <c r="D10500" s="7" t="n">
        <v>0</v>
      </c>
      <c r="E10500" s="7" t="n">
        <v>0</v>
      </c>
      <c r="F10500" s="7" t="n">
        <v>1</v>
      </c>
      <c r="G10500" s="7" t="n">
        <v>105.42</v>
      </c>
    </row>
    <row r="10501" customFormat="false" ht="15" hidden="false" customHeight="false" outlineLevel="0" collapsed="false">
      <c r="A10501" s="7" t="s">
        <v>26</v>
      </c>
      <c r="B10501" s="7" t="s">
        <v>376</v>
      </c>
      <c r="C10501" s="7" t="s">
        <v>1387</v>
      </c>
      <c r="D10501" s="7" t="n">
        <v>0</v>
      </c>
      <c r="E10501" s="7" t="n">
        <v>0</v>
      </c>
      <c r="F10501" s="7" t="n">
        <v>1</v>
      </c>
      <c r="G10501" s="7" t="n">
        <v>105.42</v>
      </c>
    </row>
    <row r="10502" customFormat="false" ht="15" hidden="false" customHeight="false" outlineLevel="0" collapsed="false">
      <c r="A10502" s="7" t="s">
        <v>26</v>
      </c>
      <c r="B10502" s="7" t="s">
        <v>194</v>
      </c>
      <c r="C10502" s="7" t="s">
        <v>1269</v>
      </c>
      <c r="D10502" s="7" t="n">
        <v>0</v>
      </c>
      <c r="E10502" s="7" t="n">
        <v>0</v>
      </c>
      <c r="F10502" s="7" t="n">
        <v>1</v>
      </c>
      <c r="G10502" s="7" t="n">
        <v>117.13</v>
      </c>
    </row>
    <row r="10503" customFormat="false" ht="15" hidden="false" customHeight="false" outlineLevel="0" collapsed="false">
      <c r="A10503" s="7" t="s">
        <v>26</v>
      </c>
      <c r="B10503" s="7" t="s">
        <v>125</v>
      </c>
      <c r="C10503" s="7" t="s">
        <v>1334</v>
      </c>
      <c r="D10503" s="7" t="n">
        <v>0</v>
      </c>
      <c r="E10503" s="7" t="n">
        <v>0</v>
      </c>
      <c r="F10503" s="7" t="n">
        <v>1</v>
      </c>
      <c r="G10503" s="7" t="n">
        <v>30.89</v>
      </c>
    </row>
    <row r="10504" customFormat="false" ht="15" hidden="false" customHeight="false" outlineLevel="0" collapsed="false">
      <c r="A10504" s="7" t="s">
        <v>26</v>
      </c>
      <c r="B10504" s="7" t="s">
        <v>87</v>
      </c>
      <c r="C10504" s="7" t="s">
        <v>1368</v>
      </c>
      <c r="D10504" s="7" t="n">
        <v>0</v>
      </c>
      <c r="E10504" s="7" t="n">
        <v>0</v>
      </c>
      <c r="F10504" s="7" t="n">
        <v>1</v>
      </c>
      <c r="G10504" s="7" t="n">
        <v>118.56</v>
      </c>
    </row>
    <row r="10505" customFormat="false" ht="15" hidden="false" customHeight="false" outlineLevel="0" collapsed="false">
      <c r="A10505" s="7" t="s">
        <v>26</v>
      </c>
      <c r="B10505" s="7" t="s">
        <v>813</v>
      </c>
      <c r="C10505" s="7" t="s">
        <v>1421</v>
      </c>
      <c r="D10505" s="7" t="n">
        <v>0</v>
      </c>
      <c r="E10505" s="7" t="n">
        <v>0</v>
      </c>
      <c r="F10505" s="7" t="n">
        <v>1</v>
      </c>
      <c r="G10505" s="7" t="n">
        <v>47.23</v>
      </c>
    </row>
    <row r="10506" customFormat="false" ht="15" hidden="false" customHeight="false" outlineLevel="0" collapsed="false">
      <c r="A10506" s="7" t="s">
        <v>26</v>
      </c>
      <c r="B10506" s="7" t="s">
        <v>451</v>
      </c>
      <c r="C10506" s="7" t="s">
        <v>1467</v>
      </c>
      <c r="D10506" s="7" t="n">
        <v>0</v>
      </c>
      <c r="E10506" s="7" t="n">
        <v>0</v>
      </c>
      <c r="F10506" s="7" t="n">
        <v>1</v>
      </c>
      <c r="G10506" s="7" t="n">
        <v>93.67</v>
      </c>
    </row>
    <row r="10507" customFormat="false" ht="15" hidden="false" customHeight="false" outlineLevel="0" collapsed="false">
      <c r="A10507" s="7" t="s">
        <v>26</v>
      </c>
      <c r="B10507" s="7" t="s">
        <v>380</v>
      </c>
      <c r="C10507" s="7" t="s">
        <v>1468</v>
      </c>
      <c r="D10507" s="7" t="n">
        <v>0</v>
      </c>
      <c r="E10507" s="7" t="n">
        <v>0</v>
      </c>
      <c r="F10507" s="7" t="n">
        <v>1</v>
      </c>
      <c r="G10507" s="7" t="n">
        <v>93.67</v>
      </c>
    </row>
    <row r="10508" customFormat="false" ht="15" hidden="false" customHeight="false" outlineLevel="0" collapsed="false">
      <c r="A10508" s="7" t="s">
        <v>26</v>
      </c>
      <c r="B10508" s="7" t="s">
        <v>412</v>
      </c>
      <c r="C10508" s="7" t="s">
        <v>1470</v>
      </c>
      <c r="D10508" s="7" t="n">
        <v>0</v>
      </c>
      <c r="E10508" s="7" t="n">
        <v>0</v>
      </c>
      <c r="F10508" s="7" t="n">
        <v>1</v>
      </c>
      <c r="G10508" s="7" t="n">
        <v>93.67</v>
      </c>
    </row>
    <row r="10509" customFormat="false" ht="15" hidden="false" customHeight="false" outlineLevel="0" collapsed="false">
      <c r="A10509" s="7" t="s">
        <v>26</v>
      </c>
      <c r="B10509" s="7" t="s">
        <v>368</v>
      </c>
      <c r="C10509" s="7" t="s">
        <v>1470</v>
      </c>
      <c r="D10509" s="7" t="n">
        <v>0</v>
      </c>
      <c r="E10509" s="7" t="n">
        <v>0</v>
      </c>
      <c r="F10509" s="7" t="n">
        <v>1</v>
      </c>
      <c r="G10509" s="7" t="n">
        <v>93.67</v>
      </c>
    </row>
    <row r="10510" customFormat="false" ht="15" hidden="false" customHeight="false" outlineLevel="0" collapsed="false">
      <c r="A10510" s="7" t="s">
        <v>26</v>
      </c>
      <c r="B10510" s="7" t="s">
        <v>338</v>
      </c>
      <c r="C10510" s="7" t="s">
        <v>1472</v>
      </c>
      <c r="D10510" s="7" t="n">
        <v>0</v>
      </c>
      <c r="E10510" s="7" t="n">
        <v>0</v>
      </c>
      <c r="F10510" s="7" t="n">
        <v>1</v>
      </c>
      <c r="G10510" s="7" t="n">
        <v>140.57</v>
      </c>
    </row>
    <row r="10511" customFormat="false" ht="15" hidden="false" customHeight="false" outlineLevel="0" collapsed="false">
      <c r="A10511" s="7" t="s">
        <v>26</v>
      </c>
      <c r="B10511" s="7" t="s">
        <v>372</v>
      </c>
      <c r="C10511" s="7" t="s">
        <v>1472</v>
      </c>
      <c r="D10511" s="7" t="n">
        <v>0</v>
      </c>
      <c r="E10511" s="7" t="n">
        <v>0</v>
      </c>
      <c r="F10511" s="7" t="n">
        <v>1</v>
      </c>
      <c r="G10511" s="7" t="n">
        <v>140.57</v>
      </c>
    </row>
    <row r="10512" customFormat="false" ht="15" hidden="false" customHeight="false" outlineLevel="0" collapsed="false">
      <c r="A10512" s="7" t="s">
        <v>26</v>
      </c>
      <c r="B10512" s="7" t="s">
        <v>423</v>
      </c>
      <c r="C10512" s="7" t="s">
        <v>1475</v>
      </c>
      <c r="D10512" s="7" t="n">
        <v>0</v>
      </c>
      <c r="E10512" s="7" t="n">
        <v>0</v>
      </c>
      <c r="F10512" s="7" t="n">
        <v>1</v>
      </c>
      <c r="G10512" s="7" t="n">
        <v>93.67</v>
      </c>
    </row>
    <row r="10513" customFormat="false" ht="15" hidden="false" customHeight="false" outlineLevel="0" collapsed="false">
      <c r="A10513" s="7" t="s">
        <v>26</v>
      </c>
      <c r="B10513" s="7" t="s">
        <v>683</v>
      </c>
      <c r="C10513" s="7" t="s">
        <v>1499</v>
      </c>
      <c r="D10513" s="7" t="n">
        <v>0</v>
      </c>
      <c r="E10513" s="7" t="n">
        <v>0</v>
      </c>
      <c r="F10513" s="7" t="n">
        <v>1</v>
      </c>
      <c r="G10513" s="7" t="n">
        <v>210.88</v>
      </c>
    </row>
    <row r="10514" customFormat="false" ht="15" hidden="false" customHeight="false" outlineLevel="0" collapsed="false">
      <c r="A10514" s="7" t="s">
        <v>26</v>
      </c>
      <c r="B10514" s="7" t="s">
        <v>85</v>
      </c>
      <c r="C10514" s="7" t="s">
        <v>1479</v>
      </c>
      <c r="D10514" s="7" t="n">
        <v>0</v>
      </c>
      <c r="E10514" s="7" t="n">
        <v>0</v>
      </c>
      <c r="F10514" s="7" t="n">
        <v>2</v>
      </c>
      <c r="G10514" s="7" t="n">
        <v>93.65</v>
      </c>
    </row>
    <row r="10515" customFormat="false" ht="15" hidden="false" customHeight="false" outlineLevel="0" collapsed="false">
      <c r="A10515" s="7" t="s">
        <v>26</v>
      </c>
      <c r="B10515" s="7" t="s">
        <v>295</v>
      </c>
      <c r="C10515" s="7" t="s">
        <v>1333</v>
      </c>
      <c r="D10515" s="7" t="n">
        <v>0</v>
      </c>
      <c r="E10515" s="7" t="n">
        <v>0</v>
      </c>
      <c r="F10515" s="7" t="n">
        <v>2</v>
      </c>
      <c r="G10515" s="7" t="n">
        <v>74.91</v>
      </c>
    </row>
    <row r="10516" customFormat="false" ht="15" hidden="false" customHeight="false" outlineLevel="0" collapsed="false">
      <c r="A10516" s="7" t="s">
        <v>26</v>
      </c>
      <c r="B10516" s="7" t="s">
        <v>170</v>
      </c>
      <c r="C10516" s="7" t="s">
        <v>1371</v>
      </c>
      <c r="D10516" s="7" t="n">
        <v>0</v>
      </c>
      <c r="E10516" s="7" t="n">
        <v>0</v>
      </c>
      <c r="F10516" s="7" t="n">
        <v>1</v>
      </c>
      <c r="G10516" s="7" t="n">
        <v>47.3</v>
      </c>
    </row>
    <row r="10517" customFormat="false" ht="15" hidden="false" customHeight="false" outlineLevel="0" collapsed="false">
      <c r="A10517" s="7" t="s">
        <v>26</v>
      </c>
      <c r="B10517" s="7" t="s">
        <v>354</v>
      </c>
      <c r="C10517" s="7" t="s">
        <v>1378</v>
      </c>
      <c r="D10517" s="7" t="n">
        <v>0</v>
      </c>
      <c r="E10517" s="7" t="n">
        <v>0</v>
      </c>
      <c r="F10517" s="7" t="n">
        <v>3</v>
      </c>
      <c r="G10517" s="7" t="n">
        <v>84.24</v>
      </c>
    </row>
    <row r="10518" customFormat="false" ht="15" hidden="false" customHeight="false" outlineLevel="0" collapsed="false">
      <c r="A10518" s="7" t="s">
        <v>26</v>
      </c>
      <c r="B10518" s="7" t="s">
        <v>384</v>
      </c>
      <c r="C10518" s="7" t="s">
        <v>1423</v>
      </c>
      <c r="D10518" s="7" t="n">
        <v>0</v>
      </c>
      <c r="E10518" s="7" t="n">
        <v>0</v>
      </c>
      <c r="F10518" s="7" t="n">
        <v>4</v>
      </c>
      <c r="G10518" s="7" t="n">
        <v>189.18</v>
      </c>
    </row>
    <row r="10519" customFormat="false" ht="15" hidden="false" customHeight="false" outlineLevel="0" collapsed="false">
      <c r="A10519" s="7" t="s">
        <v>26</v>
      </c>
      <c r="B10519" s="7" t="s">
        <v>103</v>
      </c>
      <c r="C10519" s="7" t="s">
        <v>1443</v>
      </c>
      <c r="D10519" s="7" t="n">
        <v>0</v>
      </c>
      <c r="E10519" s="7" t="n">
        <v>0</v>
      </c>
      <c r="F10519" s="7" t="n">
        <v>5</v>
      </c>
      <c r="G10519" s="7" t="n">
        <v>398.24</v>
      </c>
    </row>
    <row r="10520" customFormat="false" ht="15" hidden="false" customHeight="false" outlineLevel="0" collapsed="false">
      <c r="A10520" s="7" t="s">
        <v>26</v>
      </c>
      <c r="B10520" s="7" t="s">
        <v>124</v>
      </c>
      <c r="C10520" s="7" t="s">
        <v>1449</v>
      </c>
      <c r="D10520" s="7" t="n">
        <v>0</v>
      </c>
      <c r="E10520" s="7" t="n">
        <v>0</v>
      </c>
      <c r="F10520" s="7" t="n">
        <v>6</v>
      </c>
      <c r="G10520" s="7" t="n">
        <v>129.11</v>
      </c>
    </row>
    <row r="10521" customFormat="false" ht="15" hidden="false" customHeight="false" outlineLevel="0" collapsed="false">
      <c r="A10521" s="7" t="s">
        <v>26</v>
      </c>
      <c r="B10521" s="7" t="s">
        <v>691</v>
      </c>
      <c r="C10521" s="7" t="s">
        <v>1498</v>
      </c>
      <c r="D10521" s="7" t="n">
        <v>0</v>
      </c>
      <c r="E10521" s="7" t="n">
        <v>0</v>
      </c>
      <c r="F10521" s="7" t="n">
        <v>1</v>
      </c>
      <c r="G10521" s="7" t="n">
        <v>30</v>
      </c>
    </row>
    <row r="10522" customFormat="false" ht="15" hidden="false" customHeight="false" outlineLevel="0" collapsed="false">
      <c r="A10522" s="7" t="s">
        <v>26</v>
      </c>
      <c r="B10522" s="7" t="s">
        <v>357</v>
      </c>
      <c r="C10522" s="7" t="s">
        <v>1465</v>
      </c>
      <c r="D10522" s="7" t="n">
        <v>0</v>
      </c>
      <c r="E10522" s="7" t="n">
        <v>0</v>
      </c>
      <c r="F10522" s="7" t="n">
        <v>1</v>
      </c>
      <c r="G10522" s="7" t="n">
        <v>8.86</v>
      </c>
    </row>
    <row r="10523" customFormat="false" ht="15" hidden="false" customHeight="false" outlineLevel="0" collapsed="false">
      <c r="A10523" s="7" t="s">
        <v>26</v>
      </c>
      <c r="B10523" s="7" t="s">
        <v>562</v>
      </c>
      <c r="C10523" s="7" t="s">
        <v>1401</v>
      </c>
      <c r="D10523" s="7" t="n">
        <v>0</v>
      </c>
      <c r="E10523" s="7" t="n">
        <v>0</v>
      </c>
      <c r="F10523" s="7" t="n">
        <v>3</v>
      </c>
      <c r="G10523" s="7" t="n">
        <v>0.02</v>
      </c>
    </row>
    <row r="10524" customFormat="false" ht="15" hidden="false" customHeight="false" outlineLevel="0" collapsed="false">
      <c r="A10524" s="7" t="s">
        <v>26</v>
      </c>
      <c r="B10524" s="7" t="s">
        <v>562</v>
      </c>
      <c r="C10524" s="7" t="s">
        <v>1401</v>
      </c>
      <c r="D10524" s="7" t="n">
        <v>0</v>
      </c>
      <c r="E10524" s="7" t="n">
        <v>0</v>
      </c>
      <c r="F10524" s="7" t="n">
        <v>9</v>
      </c>
      <c r="G10524" s="7" t="n">
        <v>1999.22</v>
      </c>
    </row>
    <row r="10525" customFormat="false" ht="15" hidden="false" customHeight="false" outlineLevel="0" collapsed="false">
      <c r="A10525" s="7" t="s">
        <v>26</v>
      </c>
      <c r="B10525" s="7" t="s">
        <v>128</v>
      </c>
      <c r="C10525" s="7" t="s">
        <v>1421</v>
      </c>
      <c r="D10525" s="7" t="n">
        <v>0</v>
      </c>
      <c r="E10525" s="7" t="n">
        <v>0</v>
      </c>
      <c r="F10525" s="7" t="n">
        <v>5</v>
      </c>
      <c r="G10525" s="7" t="n">
        <v>150</v>
      </c>
    </row>
    <row r="10526" customFormat="false" ht="15" hidden="false" customHeight="false" outlineLevel="0" collapsed="false">
      <c r="A10526" s="7" t="s">
        <v>26</v>
      </c>
      <c r="B10526" s="7" t="s">
        <v>126</v>
      </c>
      <c r="C10526" s="7" t="s">
        <v>1421</v>
      </c>
      <c r="D10526" s="7" t="n">
        <v>0</v>
      </c>
      <c r="E10526" s="7" t="n">
        <v>0</v>
      </c>
      <c r="F10526" s="7" t="n">
        <v>5</v>
      </c>
      <c r="G10526" s="7" t="n">
        <v>150</v>
      </c>
    </row>
    <row r="10527" customFormat="false" ht="15" hidden="false" customHeight="false" outlineLevel="0" collapsed="false">
      <c r="A10527" s="7" t="s">
        <v>26</v>
      </c>
      <c r="B10527" s="7" t="s">
        <v>122</v>
      </c>
      <c r="C10527" s="7" t="s">
        <v>1421</v>
      </c>
      <c r="D10527" s="7" t="n">
        <v>0</v>
      </c>
      <c r="E10527" s="7" t="n">
        <v>0</v>
      </c>
      <c r="F10527" s="7" t="n">
        <v>2</v>
      </c>
      <c r="G10527" s="7" t="n">
        <v>60</v>
      </c>
    </row>
    <row r="10528" customFormat="false" ht="15" hidden="false" customHeight="false" outlineLevel="0" collapsed="false">
      <c r="A10528" s="7" t="s">
        <v>27</v>
      </c>
      <c r="B10528" s="7" t="s">
        <v>982</v>
      </c>
      <c r="C10528" s="7" t="s">
        <v>1264</v>
      </c>
      <c r="D10528" s="7" t="n">
        <v>0</v>
      </c>
      <c r="E10528" s="7" t="n">
        <v>0</v>
      </c>
      <c r="F10528" s="7" t="n">
        <v>0</v>
      </c>
      <c r="G10528" s="7" t="n">
        <v>0</v>
      </c>
    </row>
    <row r="10529" customFormat="false" ht="15" hidden="false" customHeight="false" outlineLevel="0" collapsed="false">
      <c r="A10529" s="7" t="s">
        <v>27</v>
      </c>
      <c r="B10529" s="7" t="s">
        <v>490</v>
      </c>
      <c r="C10529" s="7" t="s">
        <v>1288</v>
      </c>
      <c r="D10529" s="7" t="n">
        <v>3</v>
      </c>
      <c r="E10529" s="7" t="n">
        <v>540</v>
      </c>
      <c r="F10529" s="7" t="n">
        <v>0</v>
      </c>
      <c r="G10529" s="7" t="n">
        <v>0</v>
      </c>
    </row>
    <row r="10530" customFormat="false" ht="15" hidden="false" customHeight="false" outlineLevel="0" collapsed="false">
      <c r="A10530" s="7" t="s">
        <v>27</v>
      </c>
      <c r="B10530" s="7" t="s">
        <v>490</v>
      </c>
      <c r="C10530" s="7" t="s">
        <v>1288</v>
      </c>
      <c r="D10530" s="7" t="n">
        <v>2</v>
      </c>
      <c r="E10530" s="7" t="n">
        <v>535.99</v>
      </c>
      <c r="F10530" s="7" t="n">
        <v>3</v>
      </c>
      <c r="G10530" s="7" t="n">
        <v>803.99</v>
      </c>
    </row>
    <row r="10531" customFormat="false" ht="15" hidden="false" customHeight="false" outlineLevel="0" collapsed="false">
      <c r="A10531" s="7" t="s">
        <v>27</v>
      </c>
      <c r="B10531" s="7" t="s">
        <v>675</v>
      </c>
      <c r="C10531" s="7" t="s">
        <v>1288</v>
      </c>
      <c r="D10531" s="7" t="n">
        <v>2</v>
      </c>
      <c r="E10531" s="7" t="n">
        <v>536</v>
      </c>
      <c r="F10531" s="7" t="n">
        <v>4</v>
      </c>
      <c r="G10531" s="7" t="n">
        <v>1071.98</v>
      </c>
    </row>
    <row r="10532" customFormat="false" ht="15" hidden="false" customHeight="false" outlineLevel="0" collapsed="false">
      <c r="A10532" s="7" t="s">
        <v>27</v>
      </c>
      <c r="B10532" s="7" t="s">
        <v>675</v>
      </c>
      <c r="C10532" s="7" t="s">
        <v>1288</v>
      </c>
      <c r="D10532" s="7" t="n">
        <v>2</v>
      </c>
      <c r="E10532" s="7" t="n">
        <v>360</v>
      </c>
      <c r="F10532" s="7" t="n">
        <v>0</v>
      </c>
      <c r="G10532" s="7" t="n">
        <v>0</v>
      </c>
    </row>
    <row r="10533" customFormat="false" ht="15" hidden="false" customHeight="false" outlineLevel="0" collapsed="false">
      <c r="A10533" s="7" t="s">
        <v>27</v>
      </c>
      <c r="B10533" s="7" t="s">
        <v>960</v>
      </c>
      <c r="C10533" s="7" t="s">
        <v>1288</v>
      </c>
      <c r="D10533" s="7" t="n">
        <v>2</v>
      </c>
      <c r="E10533" s="7" t="n">
        <v>535.99</v>
      </c>
      <c r="F10533" s="7" t="n">
        <v>3</v>
      </c>
      <c r="G10533" s="7" t="n">
        <v>804.01</v>
      </c>
    </row>
    <row r="10534" customFormat="false" ht="15" hidden="false" customHeight="false" outlineLevel="0" collapsed="false">
      <c r="A10534" s="7" t="s">
        <v>27</v>
      </c>
      <c r="B10534" s="7" t="s">
        <v>440</v>
      </c>
      <c r="C10534" s="7" t="s">
        <v>1288</v>
      </c>
      <c r="D10534" s="7" t="n">
        <v>5</v>
      </c>
      <c r="E10534" s="7" t="n">
        <v>1339.99</v>
      </c>
      <c r="F10534" s="7" t="n">
        <v>4</v>
      </c>
      <c r="G10534" s="7" t="n">
        <v>1071.98</v>
      </c>
    </row>
    <row r="10535" customFormat="false" ht="15" hidden="false" customHeight="false" outlineLevel="0" collapsed="false">
      <c r="A10535" s="7" t="s">
        <v>27</v>
      </c>
      <c r="B10535" s="7" t="s">
        <v>440</v>
      </c>
      <c r="C10535" s="7" t="s">
        <v>1288</v>
      </c>
      <c r="D10535" s="7" t="n">
        <v>2</v>
      </c>
      <c r="E10535" s="7" t="n">
        <v>360</v>
      </c>
      <c r="F10535" s="7" t="n">
        <v>0</v>
      </c>
      <c r="G10535" s="7" t="n">
        <v>0</v>
      </c>
    </row>
    <row r="10536" customFormat="false" ht="15" hidden="false" customHeight="false" outlineLevel="0" collapsed="false">
      <c r="A10536" s="7" t="s">
        <v>27</v>
      </c>
      <c r="B10536" s="7" t="s">
        <v>853</v>
      </c>
      <c r="C10536" s="7" t="s">
        <v>1288</v>
      </c>
      <c r="D10536" s="7" t="n">
        <v>1</v>
      </c>
      <c r="E10536" s="7" t="n">
        <v>180</v>
      </c>
      <c r="F10536" s="7" t="n">
        <v>0</v>
      </c>
      <c r="G10536" s="7" t="n">
        <v>0</v>
      </c>
    </row>
    <row r="10537" customFormat="false" ht="15" hidden="false" customHeight="false" outlineLevel="0" collapsed="false">
      <c r="A10537" s="7" t="s">
        <v>27</v>
      </c>
      <c r="B10537" s="7" t="s">
        <v>853</v>
      </c>
      <c r="C10537" s="7" t="s">
        <v>1288</v>
      </c>
      <c r="D10537" s="7" t="n">
        <v>1</v>
      </c>
      <c r="E10537" s="7" t="n">
        <v>268</v>
      </c>
      <c r="F10537" s="7" t="n">
        <v>0</v>
      </c>
      <c r="G10537" s="7" t="n">
        <v>0</v>
      </c>
    </row>
    <row r="10538" customFormat="false" ht="15" hidden="false" customHeight="false" outlineLevel="0" collapsed="false">
      <c r="A10538" s="7" t="s">
        <v>27</v>
      </c>
      <c r="B10538" s="7" t="s">
        <v>144</v>
      </c>
      <c r="C10538" s="7" t="s">
        <v>1320</v>
      </c>
      <c r="D10538" s="7" t="n">
        <v>0</v>
      </c>
      <c r="E10538" s="7" t="n">
        <v>0</v>
      </c>
      <c r="F10538" s="7" t="n">
        <v>3</v>
      </c>
      <c r="G10538" s="7" t="n">
        <v>276.88</v>
      </c>
    </row>
    <row r="10539" customFormat="false" ht="15" hidden="false" customHeight="false" outlineLevel="0" collapsed="false">
      <c r="A10539" s="7" t="s">
        <v>27</v>
      </c>
      <c r="B10539" s="7" t="s">
        <v>166</v>
      </c>
      <c r="C10539" s="7" t="s">
        <v>1320</v>
      </c>
      <c r="D10539" s="7" t="n">
        <v>0</v>
      </c>
      <c r="E10539" s="7" t="n">
        <v>0</v>
      </c>
      <c r="F10539" s="7" t="n">
        <v>1</v>
      </c>
      <c r="G10539" s="7" t="n">
        <v>92.29</v>
      </c>
    </row>
    <row r="10540" customFormat="false" ht="15" hidden="false" customHeight="false" outlineLevel="0" collapsed="false">
      <c r="A10540" s="7" t="s">
        <v>27</v>
      </c>
      <c r="B10540" s="7" t="s">
        <v>124</v>
      </c>
      <c r="C10540" s="7" t="s">
        <v>1449</v>
      </c>
      <c r="D10540" s="7" t="n">
        <v>1</v>
      </c>
      <c r="E10540" s="7" t="n">
        <v>0.01</v>
      </c>
      <c r="F10540" s="7" t="n">
        <v>1</v>
      </c>
      <c r="G10540" s="7" t="n">
        <v>0.01</v>
      </c>
    </row>
    <row r="10541" customFormat="false" ht="15" hidden="false" customHeight="false" outlineLevel="0" collapsed="false">
      <c r="A10541" s="7" t="s">
        <v>27</v>
      </c>
      <c r="B10541" s="7" t="s">
        <v>124</v>
      </c>
      <c r="C10541" s="7" t="s">
        <v>1449</v>
      </c>
      <c r="D10541" s="7" t="n">
        <v>5</v>
      </c>
      <c r="E10541" s="7" t="n">
        <v>107.59</v>
      </c>
      <c r="F10541" s="7" t="n">
        <v>5</v>
      </c>
      <c r="G10541" s="7" t="n">
        <v>107.59</v>
      </c>
    </row>
    <row r="10542" customFormat="false" ht="15" hidden="false" customHeight="false" outlineLevel="0" collapsed="false">
      <c r="A10542" s="7" t="s">
        <v>27</v>
      </c>
      <c r="B10542" s="7" t="s">
        <v>409</v>
      </c>
      <c r="C10542" s="7" t="s">
        <v>1455</v>
      </c>
      <c r="D10542" s="7" t="n">
        <v>6</v>
      </c>
      <c r="E10542" s="7" t="n">
        <v>143.14</v>
      </c>
      <c r="F10542" s="7" t="n">
        <v>0</v>
      </c>
      <c r="G10542" s="7" t="n">
        <v>0</v>
      </c>
    </row>
    <row r="10543" customFormat="false" ht="15" hidden="false" customHeight="false" outlineLevel="0" collapsed="false">
      <c r="A10543" s="7" t="s">
        <v>27</v>
      </c>
      <c r="B10543" s="7" t="s">
        <v>399</v>
      </c>
      <c r="C10543" s="7" t="s">
        <v>1457</v>
      </c>
      <c r="D10543" s="7" t="n">
        <v>10</v>
      </c>
      <c r="E10543" s="7" t="n">
        <v>215.17</v>
      </c>
      <c r="F10543" s="7" t="n">
        <v>0</v>
      </c>
      <c r="G10543" s="7" t="n">
        <v>0</v>
      </c>
    </row>
    <row r="10544" customFormat="false" ht="15" hidden="false" customHeight="false" outlineLevel="0" collapsed="false">
      <c r="A10544" s="7" t="s">
        <v>27</v>
      </c>
      <c r="B10544" s="7" t="s">
        <v>194</v>
      </c>
      <c r="C10544" s="7" t="s">
        <v>1269</v>
      </c>
      <c r="D10544" s="7" t="n">
        <v>1</v>
      </c>
      <c r="E10544" s="7" t="n">
        <v>117.18</v>
      </c>
      <c r="F10544" s="7" t="n">
        <v>1</v>
      </c>
      <c r="G10544" s="7" t="n">
        <v>117.11</v>
      </c>
    </row>
    <row r="10545" customFormat="false" ht="15" hidden="false" customHeight="false" outlineLevel="0" collapsed="false">
      <c r="A10545" s="7" t="s">
        <v>27</v>
      </c>
      <c r="B10545" s="7" t="s">
        <v>207</v>
      </c>
      <c r="C10545" s="7" t="s">
        <v>1269</v>
      </c>
      <c r="D10545" s="7" t="n">
        <v>1</v>
      </c>
      <c r="E10545" s="7" t="n">
        <v>117.13</v>
      </c>
      <c r="F10545" s="7" t="n">
        <v>2</v>
      </c>
      <c r="G10545" s="7" t="n">
        <v>234.27</v>
      </c>
    </row>
    <row r="10546" customFormat="false" ht="15" hidden="false" customHeight="false" outlineLevel="0" collapsed="false">
      <c r="A10546" s="7" t="s">
        <v>27</v>
      </c>
      <c r="B10546" s="7" t="s">
        <v>314</v>
      </c>
      <c r="C10546" s="7" t="s">
        <v>1269</v>
      </c>
      <c r="D10546" s="7" t="n">
        <v>0</v>
      </c>
      <c r="E10546" s="7" t="n">
        <v>0</v>
      </c>
      <c r="F10546" s="7" t="n">
        <v>1</v>
      </c>
      <c r="G10546" s="7" t="n">
        <v>117.13</v>
      </c>
    </row>
    <row r="10547" customFormat="false" ht="15" hidden="false" customHeight="false" outlineLevel="0" collapsed="false">
      <c r="A10547" s="7" t="s">
        <v>27</v>
      </c>
      <c r="B10547" s="7" t="s">
        <v>106</v>
      </c>
      <c r="C10547" s="7" t="s">
        <v>1291</v>
      </c>
      <c r="D10547" s="7" t="n">
        <v>0</v>
      </c>
      <c r="E10547" s="7" t="n">
        <v>0</v>
      </c>
      <c r="F10547" s="7" t="n">
        <v>3</v>
      </c>
      <c r="G10547" s="7" t="n">
        <v>119.38</v>
      </c>
    </row>
    <row r="10548" customFormat="false" ht="15" hidden="false" customHeight="false" outlineLevel="0" collapsed="false">
      <c r="A10548" s="7" t="s">
        <v>27</v>
      </c>
      <c r="B10548" s="7" t="s">
        <v>377</v>
      </c>
      <c r="C10548" s="7" t="s">
        <v>1293</v>
      </c>
      <c r="D10548" s="7" t="n">
        <v>0</v>
      </c>
      <c r="E10548" s="7" t="n">
        <v>0</v>
      </c>
      <c r="F10548" s="7" t="n">
        <v>3</v>
      </c>
      <c r="G10548" s="7" t="n">
        <v>119.38</v>
      </c>
    </row>
    <row r="10549" customFormat="false" ht="15" hidden="false" customHeight="false" outlineLevel="0" collapsed="false">
      <c r="A10549" s="7" t="s">
        <v>27</v>
      </c>
      <c r="B10549" s="7" t="s">
        <v>135</v>
      </c>
      <c r="C10549" s="7" t="s">
        <v>1316</v>
      </c>
      <c r="D10549" s="7" t="n">
        <v>6</v>
      </c>
      <c r="E10549" s="7" t="n">
        <v>427.18</v>
      </c>
      <c r="F10549" s="7" t="n">
        <v>10</v>
      </c>
      <c r="G10549" s="7" t="n">
        <v>711.98</v>
      </c>
    </row>
    <row r="10550" customFormat="false" ht="15" hidden="false" customHeight="false" outlineLevel="0" collapsed="false">
      <c r="A10550" s="7" t="s">
        <v>27</v>
      </c>
      <c r="B10550" s="7" t="s">
        <v>289</v>
      </c>
      <c r="C10550" s="7" t="s">
        <v>1335</v>
      </c>
      <c r="D10550" s="7" t="n">
        <v>0</v>
      </c>
      <c r="E10550" s="7" t="n">
        <v>0</v>
      </c>
      <c r="F10550" s="7" t="n">
        <v>2</v>
      </c>
      <c r="G10550" s="7" t="n">
        <v>61.78</v>
      </c>
    </row>
    <row r="10551" customFormat="false" ht="15" hidden="false" customHeight="false" outlineLevel="0" collapsed="false">
      <c r="A10551" s="7" t="s">
        <v>27</v>
      </c>
      <c r="B10551" s="7" t="s">
        <v>236</v>
      </c>
      <c r="C10551" s="7" t="s">
        <v>1361</v>
      </c>
      <c r="D10551" s="7" t="n">
        <v>10</v>
      </c>
      <c r="E10551" s="7" t="n">
        <v>154.2</v>
      </c>
      <c r="F10551" s="7" t="n">
        <v>18</v>
      </c>
      <c r="G10551" s="7" t="n">
        <v>277.56</v>
      </c>
    </row>
    <row r="10552" customFormat="false" ht="15" hidden="false" customHeight="false" outlineLevel="0" collapsed="false">
      <c r="A10552" s="7" t="s">
        <v>27</v>
      </c>
      <c r="B10552" s="7" t="s">
        <v>298</v>
      </c>
      <c r="C10552" s="7" t="s">
        <v>1362</v>
      </c>
      <c r="D10552" s="7" t="n">
        <v>10</v>
      </c>
      <c r="E10552" s="7" t="n">
        <v>154.2</v>
      </c>
      <c r="F10552" s="7" t="n">
        <v>12</v>
      </c>
      <c r="G10552" s="7" t="n">
        <v>185.04</v>
      </c>
    </row>
    <row r="10553" customFormat="false" ht="15" hidden="false" customHeight="false" outlineLevel="0" collapsed="false">
      <c r="A10553" s="7" t="s">
        <v>27</v>
      </c>
      <c r="B10553" s="7" t="s">
        <v>625</v>
      </c>
      <c r="C10553" s="7" t="s">
        <v>1363</v>
      </c>
      <c r="D10553" s="7" t="n">
        <v>3</v>
      </c>
      <c r="E10553" s="7" t="n">
        <v>105.32</v>
      </c>
      <c r="F10553" s="7" t="n">
        <v>2</v>
      </c>
      <c r="G10553" s="7" t="n">
        <v>70.21</v>
      </c>
    </row>
    <row r="10554" customFormat="false" ht="15" hidden="false" customHeight="false" outlineLevel="0" collapsed="false">
      <c r="A10554" s="7" t="s">
        <v>27</v>
      </c>
      <c r="B10554" s="7" t="s">
        <v>831</v>
      </c>
      <c r="C10554" s="7" t="s">
        <v>1363</v>
      </c>
      <c r="D10554" s="7" t="n">
        <v>3</v>
      </c>
      <c r="E10554" s="7" t="n">
        <v>105.32</v>
      </c>
      <c r="F10554" s="7" t="n">
        <v>5</v>
      </c>
      <c r="G10554" s="7" t="n">
        <v>175.53</v>
      </c>
    </row>
    <row r="10555" customFormat="false" ht="15" hidden="false" customHeight="false" outlineLevel="0" collapsed="false">
      <c r="A10555" s="7" t="s">
        <v>27</v>
      </c>
      <c r="B10555" s="7" t="s">
        <v>961</v>
      </c>
      <c r="C10555" s="7" t="s">
        <v>1363</v>
      </c>
      <c r="D10555" s="7" t="n">
        <v>0</v>
      </c>
      <c r="E10555" s="7" t="n">
        <v>0</v>
      </c>
      <c r="F10555" s="7" t="n">
        <v>2</v>
      </c>
      <c r="G10555" s="7" t="n">
        <v>70.21</v>
      </c>
    </row>
    <row r="10556" customFormat="false" ht="15" hidden="false" customHeight="false" outlineLevel="0" collapsed="false">
      <c r="A10556" s="7" t="s">
        <v>27</v>
      </c>
      <c r="B10556" s="7" t="s">
        <v>590</v>
      </c>
      <c r="C10556" s="7" t="s">
        <v>1363</v>
      </c>
      <c r="D10556" s="7" t="n">
        <v>2</v>
      </c>
      <c r="E10556" s="7" t="n">
        <v>70.21</v>
      </c>
      <c r="F10556" s="7" t="n">
        <v>2</v>
      </c>
      <c r="G10556" s="7" t="n">
        <v>70.22</v>
      </c>
    </row>
    <row r="10557" customFormat="false" ht="15" hidden="false" customHeight="false" outlineLevel="0" collapsed="false">
      <c r="A10557" s="7" t="s">
        <v>27</v>
      </c>
      <c r="B10557" s="7" t="s">
        <v>94</v>
      </c>
      <c r="C10557" s="7" t="s">
        <v>1366</v>
      </c>
      <c r="D10557" s="7" t="n">
        <v>0</v>
      </c>
      <c r="E10557" s="7" t="n">
        <v>0</v>
      </c>
      <c r="F10557" s="7" t="n">
        <v>1</v>
      </c>
      <c r="G10557" s="7" t="n">
        <v>118.54</v>
      </c>
    </row>
    <row r="10558" customFormat="false" ht="15" hidden="false" customHeight="false" outlineLevel="0" collapsed="false">
      <c r="A10558" s="7" t="s">
        <v>27</v>
      </c>
      <c r="B10558" s="7" t="s">
        <v>92</v>
      </c>
      <c r="C10558" s="7" t="s">
        <v>1366</v>
      </c>
      <c r="D10558" s="7" t="n">
        <v>0</v>
      </c>
      <c r="E10558" s="7" t="n">
        <v>0</v>
      </c>
      <c r="F10558" s="7" t="n">
        <v>2</v>
      </c>
      <c r="G10558" s="7" t="n">
        <v>237.07</v>
      </c>
    </row>
    <row r="10559" customFormat="false" ht="15" hidden="false" customHeight="false" outlineLevel="0" collapsed="false">
      <c r="A10559" s="7" t="s">
        <v>27</v>
      </c>
      <c r="B10559" s="7" t="s">
        <v>91</v>
      </c>
      <c r="C10559" s="7" t="s">
        <v>1366</v>
      </c>
      <c r="D10559" s="7" t="n">
        <v>0</v>
      </c>
      <c r="E10559" s="7" t="n">
        <v>0</v>
      </c>
      <c r="F10559" s="7" t="n">
        <v>2</v>
      </c>
      <c r="G10559" s="7" t="n">
        <v>237.07</v>
      </c>
    </row>
    <row r="10560" customFormat="false" ht="15" hidden="false" customHeight="false" outlineLevel="0" collapsed="false">
      <c r="A10560" s="7" t="s">
        <v>27</v>
      </c>
      <c r="B10560" s="7" t="s">
        <v>97</v>
      </c>
      <c r="C10560" s="7" t="s">
        <v>1367</v>
      </c>
      <c r="D10560" s="7" t="n">
        <v>0</v>
      </c>
      <c r="E10560" s="7" t="n">
        <v>0</v>
      </c>
      <c r="F10560" s="7" t="n">
        <v>1</v>
      </c>
      <c r="G10560" s="7" t="n">
        <v>118.54</v>
      </c>
    </row>
    <row r="10561" customFormat="false" ht="15" hidden="false" customHeight="false" outlineLevel="0" collapsed="false">
      <c r="A10561" s="7" t="s">
        <v>27</v>
      </c>
      <c r="B10561" s="7" t="s">
        <v>93</v>
      </c>
      <c r="C10561" s="7" t="s">
        <v>1367</v>
      </c>
      <c r="D10561" s="7" t="n">
        <v>0</v>
      </c>
      <c r="E10561" s="7" t="n">
        <v>0</v>
      </c>
      <c r="F10561" s="7" t="n">
        <v>2</v>
      </c>
      <c r="G10561" s="7" t="n">
        <v>237.07</v>
      </c>
    </row>
    <row r="10562" customFormat="false" ht="15" hidden="false" customHeight="false" outlineLevel="0" collapsed="false">
      <c r="A10562" s="7" t="s">
        <v>27</v>
      </c>
      <c r="B10562" s="7" t="s">
        <v>90</v>
      </c>
      <c r="C10562" s="7" t="s">
        <v>1367</v>
      </c>
      <c r="D10562" s="7" t="n">
        <v>0</v>
      </c>
      <c r="E10562" s="7" t="n">
        <v>0</v>
      </c>
      <c r="F10562" s="7" t="n">
        <v>7</v>
      </c>
      <c r="G10562" s="7" t="n">
        <v>829.75</v>
      </c>
    </row>
    <row r="10563" customFormat="false" ht="15" hidden="false" customHeight="false" outlineLevel="0" collapsed="false">
      <c r="A10563" s="7" t="s">
        <v>27</v>
      </c>
      <c r="B10563" s="7" t="s">
        <v>95</v>
      </c>
      <c r="C10563" s="7" t="s">
        <v>1368</v>
      </c>
      <c r="D10563" s="7" t="n">
        <v>0</v>
      </c>
      <c r="E10563" s="7" t="n">
        <v>0</v>
      </c>
      <c r="F10563" s="7" t="n">
        <v>1</v>
      </c>
      <c r="G10563" s="7" t="n">
        <v>118.54</v>
      </c>
    </row>
    <row r="10564" customFormat="false" ht="15" hidden="false" customHeight="false" outlineLevel="0" collapsed="false">
      <c r="A10564" s="7" t="s">
        <v>27</v>
      </c>
      <c r="B10564" s="7" t="s">
        <v>89</v>
      </c>
      <c r="C10564" s="7" t="s">
        <v>1368</v>
      </c>
      <c r="D10564" s="7" t="n">
        <v>0</v>
      </c>
      <c r="E10564" s="7" t="n">
        <v>0</v>
      </c>
      <c r="F10564" s="7" t="n">
        <v>2</v>
      </c>
      <c r="G10564" s="7" t="n">
        <v>237.07</v>
      </c>
    </row>
    <row r="10565" customFormat="false" ht="15" hidden="false" customHeight="false" outlineLevel="0" collapsed="false">
      <c r="A10565" s="7" t="s">
        <v>27</v>
      </c>
      <c r="B10565" s="7" t="s">
        <v>87</v>
      </c>
      <c r="C10565" s="7" t="s">
        <v>1368</v>
      </c>
      <c r="D10565" s="7" t="n">
        <v>0</v>
      </c>
      <c r="E10565" s="7" t="n">
        <v>0</v>
      </c>
      <c r="F10565" s="7" t="n">
        <v>7</v>
      </c>
      <c r="G10565" s="7" t="n">
        <v>829.76</v>
      </c>
    </row>
    <row r="10566" customFormat="false" ht="15" hidden="false" customHeight="false" outlineLevel="0" collapsed="false">
      <c r="A10566" s="7" t="s">
        <v>27</v>
      </c>
      <c r="B10566" s="7" t="s">
        <v>158</v>
      </c>
      <c r="C10566" s="7" t="s">
        <v>1380</v>
      </c>
      <c r="D10566" s="7" t="n">
        <v>0</v>
      </c>
      <c r="E10566" s="7" t="n">
        <v>0</v>
      </c>
      <c r="F10566" s="7" t="n">
        <v>1</v>
      </c>
      <c r="G10566" s="7" t="n">
        <v>51.98</v>
      </c>
    </row>
    <row r="10567" customFormat="false" ht="15" hidden="false" customHeight="false" outlineLevel="0" collapsed="false">
      <c r="A10567" s="7" t="s">
        <v>27</v>
      </c>
      <c r="B10567" s="7" t="s">
        <v>259</v>
      </c>
      <c r="C10567" s="7" t="s">
        <v>1388</v>
      </c>
      <c r="D10567" s="7" t="n">
        <v>2</v>
      </c>
      <c r="E10567" s="7" t="n">
        <v>61.78</v>
      </c>
      <c r="F10567" s="7" t="n">
        <v>6</v>
      </c>
      <c r="G10567" s="7" t="n">
        <v>185.35</v>
      </c>
    </row>
    <row r="10568" customFormat="false" ht="15" hidden="false" customHeight="false" outlineLevel="0" collapsed="false">
      <c r="A10568" s="7" t="s">
        <v>27</v>
      </c>
      <c r="B10568" s="7" t="s">
        <v>280</v>
      </c>
      <c r="C10568" s="7" t="s">
        <v>1388</v>
      </c>
      <c r="D10568" s="7" t="n">
        <v>2</v>
      </c>
      <c r="E10568" s="7" t="n">
        <v>61.78</v>
      </c>
      <c r="F10568" s="7" t="n">
        <v>5</v>
      </c>
      <c r="G10568" s="7" t="n">
        <v>154.46</v>
      </c>
    </row>
    <row r="10569" customFormat="false" ht="15" hidden="false" customHeight="false" outlineLevel="0" collapsed="false">
      <c r="A10569" s="7" t="s">
        <v>27</v>
      </c>
      <c r="B10569" s="7" t="s">
        <v>962</v>
      </c>
      <c r="C10569" s="7" t="s">
        <v>1588</v>
      </c>
      <c r="D10569" s="7" t="n">
        <v>0</v>
      </c>
      <c r="E10569" s="7" t="n">
        <v>0</v>
      </c>
      <c r="F10569" s="7" t="n">
        <v>10</v>
      </c>
      <c r="G10569" s="7" t="n">
        <v>32.25</v>
      </c>
    </row>
    <row r="10570" customFormat="false" ht="15" hidden="false" customHeight="false" outlineLevel="0" collapsed="false">
      <c r="A10570" s="7" t="s">
        <v>27</v>
      </c>
      <c r="B10570" s="7" t="s">
        <v>341</v>
      </c>
      <c r="C10570" s="7" t="s">
        <v>1408</v>
      </c>
      <c r="D10570" s="7" t="n">
        <v>0</v>
      </c>
      <c r="E10570" s="7" t="n">
        <v>0</v>
      </c>
      <c r="F10570" s="7" t="n">
        <v>7</v>
      </c>
      <c r="G10570" s="7" t="n">
        <v>121.06</v>
      </c>
    </row>
    <row r="10571" customFormat="false" ht="15" hidden="false" customHeight="false" outlineLevel="0" collapsed="false">
      <c r="A10571" s="7" t="s">
        <v>27</v>
      </c>
      <c r="B10571" s="7" t="s">
        <v>350</v>
      </c>
      <c r="C10571" s="7" t="s">
        <v>1409</v>
      </c>
      <c r="D10571" s="7" t="n">
        <v>4</v>
      </c>
      <c r="E10571" s="7" t="n">
        <v>69.18</v>
      </c>
      <c r="F10571" s="7" t="n">
        <v>3</v>
      </c>
      <c r="G10571" s="7" t="n">
        <v>51.88</v>
      </c>
    </row>
    <row r="10572" customFormat="false" ht="15" hidden="false" customHeight="false" outlineLevel="0" collapsed="false">
      <c r="A10572" s="7" t="s">
        <v>27</v>
      </c>
      <c r="B10572" s="7" t="s">
        <v>446</v>
      </c>
      <c r="C10572" s="7" t="s">
        <v>1410</v>
      </c>
      <c r="D10572" s="7" t="n">
        <v>0</v>
      </c>
      <c r="E10572" s="7" t="n">
        <v>0</v>
      </c>
      <c r="F10572" s="7" t="n">
        <v>3</v>
      </c>
      <c r="G10572" s="7" t="n">
        <v>51.88</v>
      </c>
    </row>
    <row r="10573" customFormat="false" ht="15" hidden="false" customHeight="false" outlineLevel="0" collapsed="false">
      <c r="A10573" s="7" t="s">
        <v>27</v>
      </c>
      <c r="B10573" s="7" t="s">
        <v>128</v>
      </c>
      <c r="C10573" s="7" t="s">
        <v>1421</v>
      </c>
      <c r="D10573" s="7" t="n">
        <v>0</v>
      </c>
      <c r="E10573" s="7" t="n">
        <v>0</v>
      </c>
      <c r="F10573" s="7" t="n">
        <v>4</v>
      </c>
      <c r="G10573" s="7" t="n">
        <v>189.18</v>
      </c>
    </row>
    <row r="10574" customFormat="false" ht="15" hidden="false" customHeight="false" outlineLevel="0" collapsed="false">
      <c r="A10574" s="7" t="s">
        <v>27</v>
      </c>
      <c r="B10574" s="7" t="s">
        <v>698</v>
      </c>
      <c r="C10574" s="7" t="s">
        <v>1421</v>
      </c>
      <c r="D10574" s="7" t="n">
        <v>0</v>
      </c>
      <c r="E10574" s="7" t="n">
        <v>0</v>
      </c>
      <c r="F10574" s="7" t="n">
        <v>3</v>
      </c>
      <c r="G10574" s="7" t="n">
        <v>141.68</v>
      </c>
    </row>
    <row r="10575" customFormat="false" ht="15" hidden="false" customHeight="false" outlineLevel="0" collapsed="false">
      <c r="A10575" s="7" t="s">
        <v>27</v>
      </c>
      <c r="B10575" s="7" t="s">
        <v>156</v>
      </c>
      <c r="C10575" s="7" t="s">
        <v>1430</v>
      </c>
      <c r="D10575" s="7" t="n">
        <v>3</v>
      </c>
      <c r="E10575" s="7" t="n">
        <v>252.97</v>
      </c>
      <c r="F10575" s="7" t="n">
        <v>3</v>
      </c>
      <c r="G10575" s="7" t="n">
        <v>252.97</v>
      </c>
    </row>
    <row r="10576" customFormat="false" ht="15" hidden="false" customHeight="false" outlineLevel="0" collapsed="false">
      <c r="A10576" s="7" t="s">
        <v>27</v>
      </c>
      <c r="B10576" s="7" t="s">
        <v>402</v>
      </c>
      <c r="C10576" s="7" t="s">
        <v>1433</v>
      </c>
      <c r="D10576" s="7" t="n">
        <v>2</v>
      </c>
      <c r="E10576" s="7" t="n">
        <v>61.78</v>
      </c>
      <c r="F10576" s="7" t="n">
        <v>3</v>
      </c>
      <c r="G10576" s="7" t="n">
        <v>92.68</v>
      </c>
    </row>
    <row r="10577" customFormat="false" ht="15" hidden="false" customHeight="false" outlineLevel="0" collapsed="false">
      <c r="A10577" s="7" t="s">
        <v>27</v>
      </c>
      <c r="B10577" s="7" t="s">
        <v>366</v>
      </c>
      <c r="C10577" s="7" t="s">
        <v>1433</v>
      </c>
      <c r="D10577" s="7" t="n">
        <v>2</v>
      </c>
      <c r="E10577" s="7" t="n">
        <v>61.78</v>
      </c>
      <c r="F10577" s="7" t="n">
        <v>0</v>
      </c>
      <c r="G10577" s="7" t="n">
        <v>0</v>
      </c>
    </row>
    <row r="10578" customFormat="false" ht="15" hidden="false" customHeight="false" outlineLevel="0" collapsed="false">
      <c r="A10578" s="7" t="s">
        <v>27</v>
      </c>
      <c r="B10578" s="7" t="s">
        <v>202</v>
      </c>
      <c r="C10578" s="7" t="s">
        <v>1434</v>
      </c>
      <c r="D10578" s="7" t="n">
        <v>0</v>
      </c>
      <c r="E10578" s="7" t="n">
        <v>0</v>
      </c>
      <c r="F10578" s="7" t="n">
        <v>2</v>
      </c>
      <c r="G10578" s="7" t="n">
        <v>61.79</v>
      </c>
    </row>
    <row r="10579" customFormat="false" ht="15" hidden="false" customHeight="false" outlineLevel="0" collapsed="false">
      <c r="A10579" s="7" t="s">
        <v>27</v>
      </c>
      <c r="B10579" s="7" t="s">
        <v>107</v>
      </c>
      <c r="C10579" s="7" t="s">
        <v>1435</v>
      </c>
      <c r="D10579" s="7" t="n">
        <v>0</v>
      </c>
      <c r="E10579" s="7" t="n">
        <v>0</v>
      </c>
      <c r="F10579" s="7" t="n">
        <v>6</v>
      </c>
      <c r="G10579" s="7" t="n">
        <v>562.3</v>
      </c>
    </row>
    <row r="10580" customFormat="false" ht="15" hidden="false" customHeight="false" outlineLevel="0" collapsed="false">
      <c r="A10580" s="7" t="s">
        <v>27</v>
      </c>
      <c r="B10580" s="7" t="s">
        <v>103</v>
      </c>
      <c r="C10580" s="7" t="s">
        <v>1443</v>
      </c>
      <c r="D10580" s="7" t="n">
        <v>0</v>
      </c>
      <c r="E10580" s="7" t="n">
        <v>0</v>
      </c>
      <c r="F10580" s="7" t="n">
        <v>6</v>
      </c>
      <c r="G10580" s="7" t="n">
        <v>477.9</v>
      </c>
    </row>
    <row r="10581" customFormat="false" ht="15" hidden="false" customHeight="false" outlineLevel="0" collapsed="false">
      <c r="A10581" s="7" t="s">
        <v>27</v>
      </c>
      <c r="B10581" s="7" t="s">
        <v>103</v>
      </c>
      <c r="C10581" s="7" t="s">
        <v>1443</v>
      </c>
      <c r="D10581" s="7" t="n">
        <v>2</v>
      </c>
      <c r="E10581" s="7" t="n">
        <v>145.21</v>
      </c>
      <c r="F10581" s="7" t="n">
        <v>0</v>
      </c>
      <c r="G10581" s="7" t="n">
        <v>0</v>
      </c>
    </row>
    <row r="10582" customFormat="false" ht="15" hidden="false" customHeight="false" outlineLevel="0" collapsed="false">
      <c r="A10582" s="7" t="s">
        <v>27</v>
      </c>
      <c r="B10582" s="7" t="s">
        <v>162</v>
      </c>
      <c r="C10582" s="7" t="s">
        <v>1429</v>
      </c>
      <c r="D10582" s="7" t="n">
        <v>0</v>
      </c>
      <c r="E10582" s="7" t="n">
        <v>0</v>
      </c>
      <c r="F10582" s="7" t="n">
        <v>6</v>
      </c>
      <c r="G10582" s="7" t="n">
        <v>238.76</v>
      </c>
    </row>
    <row r="10583" customFormat="false" ht="15" hidden="false" customHeight="false" outlineLevel="0" collapsed="false">
      <c r="A10583" s="7" t="s">
        <v>27</v>
      </c>
      <c r="B10583" s="7" t="s">
        <v>451</v>
      </c>
      <c r="C10583" s="7" t="s">
        <v>1467</v>
      </c>
      <c r="D10583" s="7" t="n">
        <v>0</v>
      </c>
      <c r="E10583" s="7" t="n">
        <v>0</v>
      </c>
      <c r="F10583" s="7" t="n">
        <v>-5</v>
      </c>
      <c r="G10583" s="7" t="n">
        <v>-468.37</v>
      </c>
    </row>
    <row r="10584" customFormat="false" ht="15" hidden="false" customHeight="false" outlineLevel="0" collapsed="false">
      <c r="A10584" s="7" t="s">
        <v>27</v>
      </c>
      <c r="B10584" s="7" t="s">
        <v>405</v>
      </c>
      <c r="C10584" s="7" t="s">
        <v>1467</v>
      </c>
      <c r="D10584" s="7" t="n">
        <v>0</v>
      </c>
      <c r="E10584" s="7" t="n">
        <v>0</v>
      </c>
      <c r="F10584" s="7" t="n">
        <v>4</v>
      </c>
      <c r="G10584" s="7" t="n">
        <v>374.7</v>
      </c>
    </row>
    <row r="10585" customFormat="false" ht="15" hidden="false" customHeight="false" outlineLevel="0" collapsed="false">
      <c r="A10585" s="7" t="s">
        <v>27</v>
      </c>
      <c r="B10585" s="7" t="s">
        <v>513</v>
      </c>
      <c r="C10585" s="7" t="s">
        <v>1467</v>
      </c>
      <c r="D10585" s="7" t="n">
        <v>0</v>
      </c>
      <c r="E10585" s="7" t="n">
        <v>0</v>
      </c>
      <c r="F10585" s="7" t="n">
        <v>3</v>
      </c>
      <c r="G10585" s="7" t="n">
        <v>281.02</v>
      </c>
    </row>
    <row r="10586" customFormat="false" ht="15" hidden="false" customHeight="false" outlineLevel="0" collapsed="false">
      <c r="A10586" s="7" t="s">
        <v>27</v>
      </c>
      <c r="B10586" s="7" t="s">
        <v>415</v>
      </c>
      <c r="C10586" s="7" t="s">
        <v>1467</v>
      </c>
      <c r="D10586" s="7" t="n">
        <v>0</v>
      </c>
      <c r="E10586" s="7" t="n">
        <v>0</v>
      </c>
      <c r="F10586" s="7" t="n">
        <v>4</v>
      </c>
      <c r="G10586" s="7" t="n">
        <v>374.7</v>
      </c>
    </row>
    <row r="10587" customFormat="false" ht="15" hidden="false" customHeight="false" outlineLevel="0" collapsed="false">
      <c r="A10587" s="7" t="s">
        <v>27</v>
      </c>
      <c r="B10587" s="7" t="s">
        <v>292</v>
      </c>
      <c r="C10587" s="7" t="s">
        <v>1290</v>
      </c>
      <c r="D10587" s="7" t="n">
        <v>2</v>
      </c>
      <c r="E10587" s="7" t="n">
        <v>71.14</v>
      </c>
      <c r="F10587" s="7" t="n">
        <v>5</v>
      </c>
      <c r="G10587" s="7" t="n">
        <v>177.86</v>
      </c>
    </row>
    <row r="10588" customFormat="false" ht="15" hidden="false" customHeight="false" outlineLevel="0" collapsed="false">
      <c r="A10588" s="7" t="s">
        <v>27</v>
      </c>
      <c r="B10588" s="7" t="s">
        <v>85</v>
      </c>
      <c r="C10588" s="7" t="s">
        <v>1479</v>
      </c>
      <c r="D10588" s="7" t="n">
        <v>0</v>
      </c>
      <c r="E10588" s="7" t="n">
        <v>0</v>
      </c>
      <c r="F10588" s="7" t="n">
        <v>5</v>
      </c>
      <c r="G10588" s="7" t="n">
        <v>234.11</v>
      </c>
    </row>
    <row r="10589" customFormat="false" ht="15" hidden="false" customHeight="false" outlineLevel="0" collapsed="false">
      <c r="A10589" s="7" t="s">
        <v>27</v>
      </c>
      <c r="B10589" s="7" t="s">
        <v>481</v>
      </c>
      <c r="C10589" s="7" t="s">
        <v>1317</v>
      </c>
      <c r="D10589" s="7" t="n">
        <v>1</v>
      </c>
      <c r="E10589" s="7" t="n">
        <v>118.38</v>
      </c>
      <c r="F10589" s="7" t="n">
        <v>0</v>
      </c>
      <c r="G10589" s="7" t="n">
        <v>0</v>
      </c>
    </row>
    <row r="10590" customFormat="false" ht="15" hidden="false" customHeight="false" outlineLevel="0" collapsed="false">
      <c r="A10590" s="7" t="s">
        <v>27</v>
      </c>
      <c r="B10590" s="7" t="s">
        <v>516</v>
      </c>
      <c r="C10590" s="7" t="s">
        <v>1317</v>
      </c>
      <c r="D10590" s="7" t="n">
        <v>1</v>
      </c>
      <c r="E10590" s="7" t="n">
        <v>118.38</v>
      </c>
      <c r="F10590" s="7" t="n">
        <v>0</v>
      </c>
      <c r="G10590" s="7" t="n">
        <v>0</v>
      </c>
    </row>
    <row r="10591" customFormat="false" ht="15" hidden="false" customHeight="false" outlineLevel="0" collapsed="false">
      <c r="A10591" s="7" t="s">
        <v>27</v>
      </c>
      <c r="B10591" s="7" t="s">
        <v>516</v>
      </c>
      <c r="C10591" s="7" t="s">
        <v>1317</v>
      </c>
      <c r="D10591" s="7" t="n">
        <v>1</v>
      </c>
      <c r="E10591" s="7" t="n">
        <v>118.54</v>
      </c>
      <c r="F10591" s="7" t="n">
        <v>0</v>
      </c>
      <c r="G10591" s="7" t="n">
        <v>0</v>
      </c>
    </row>
    <row r="10592" customFormat="false" ht="15" hidden="false" customHeight="false" outlineLevel="0" collapsed="false">
      <c r="A10592" s="7" t="s">
        <v>27</v>
      </c>
      <c r="B10592" s="7" t="s">
        <v>431</v>
      </c>
      <c r="C10592" s="7" t="s">
        <v>1317</v>
      </c>
      <c r="D10592" s="7" t="n">
        <v>1</v>
      </c>
      <c r="E10592" s="7" t="n">
        <v>118.39</v>
      </c>
      <c r="F10592" s="7" t="n">
        <v>0</v>
      </c>
      <c r="G10592" s="7" t="n">
        <v>0</v>
      </c>
    </row>
    <row r="10593" customFormat="false" ht="15" hidden="false" customHeight="false" outlineLevel="0" collapsed="false">
      <c r="A10593" s="7" t="s">
        <v>27</v>
      </c>
      <c r="B10593" s="7" t="s">
        <v>431</v>
      </c>
      <c r="C10593" s="7" t="s">
        <v>1317</v>
      </c>
      <c r="D10593" s="7" t="n">
        <v>1</v>
      </c>
      <c r="E10593" s="7" t="n">
        <v>118.54</v>
      </c>
      <c r="F10593" s="7" t="n">
        <v>0</v>
      </c>
      <c r="G10593" s="7" t="n">
        <v>0</v>
      </c>
    </row>
    <row r="10594" customFormat="false" ht="15" hidden="false" customHeight="false" outlineLevel="0" collapsed="false">
      <c r="A10594" s="7" t="s">
        <v>27</v>
      </c>
      <c r="B10594" s="7" t="s">
        <v>515</v>
      </c>
      <c r="C10594" s="7" t="s">
        <v>1317</v>
      </c>
      <c r="D10594" s="7" t="n">
        <v>2</v>
      </c>
      <c r="E10594" s="7" t="n">
        <v>236.78</v>
      </c>
      <c r="F10594" s="7" t="n">
        <v>0</v>
      </c>
      <c r="G10594" s="7" t="n">
        <v>0</v>
      </c>
    </row>
    <row r="10595" customFormat="false" ht="15" hidden="false" customHeight="false" outlineLevel="0" collapsed="false">
      <c r="A10595" s="7" t="s">
        <v>27</v>
      </c>
      <c r="B10595" s="7" t="s">
        <v>515</v>
      </c>
      <c r="C10595" s="7" t="s">
        <v>1317</v>
      </c>
      <c r="D10595" s="7" t="n">
        <v>1</v>
      </c>
      <c r="E10595" s="7" t="n">
        <v>118.54</v>
      </c>
      <c r="F10595" s="7" t="n">
        <v>0</v>
      </c>
      <c r="G10595" s="7" t="n">
        <v>0</v>
      </c>
    </row>
    <row r="10596" customFormat="false" ht="15" hidden="false" customHeight="false" outlineLevel="0" collapsed="false">
      <c r="A10596" s="7" t="s">
        <v>27</v>
      </c>
      <c r="B10596" s="7" t="s">
        <v>635</v>
      </c>
      <c r="C10596" s="7" t="s">
        <v>1317</v>
      </c>
      <c r="D10596" s="7" t="n">
        <v>3</v>
      </c>
      <c r="E10596" s="7" t="n">
        <v>355.14</v>
      </c>
      <c r="F10596" s="7" t="n">
        <v>0</v>
      </c>
      <c r="G10596" s="7" t="n">
        <v>0</v>
      </c>
    </row>
    <row r="10597" customFormat="false" ht="15" hidden="false" customHeight="false" outlineLevel="0" collapsed="false">
      <c r="A10597" s="7" t="s">
        <v>27</v>
      </c>
      <c r="B10597" s="7" t="s">
        <v>144</v>
      </c>
      <c r="C10597" s="7" t="s">
        <v>1320</v>
      </c>
      <c r="D10597" s="7" t="n">
        <v>0</v>
      </c>
      <c r="E10597" s="7" t="n">
        <v>0</v>
      </c>
      <c r="F10597" s="7" t="n">
        <v>1</v>
      </c>
      <c r="G10597" s="7" t="n">
        <v>92.29</v>
      </c>
    </row>
    <row r="10598" customFormat="false" ht="15" hidden="false" customHeight="false" outlineLevel="0" collapsed="false">
      <c r="A10598" s="7" t="s">
        <v>27</v>
      </c>
      <c r="B10598" s="7" t="s">
        <v>138</v>
      </c>
      <c r="C10598" s="7" t="s">
        <v>1320</v>
      </c>
      <c r="D10598" s="7" t="n">
        <v>1</v>
      </c>
      <c r="E10598" s="7" t="n">
        <v>92.29</v>
      </c>
      <c r="F10598" s="7" t="n">
        <v>1</v>
      </c>
      <c r="G10598" s="7" t="n">
        <v>92.29</v>
      </c>
    </row>
    <row r="10599" customFormat="false" ht="15" hidden="false" customHeight="false" outlineLevel="0" collapsed="false">
      <c r="A10599" s="7" t="s">
        <v>27</v>
      </c>
      <c r="B10599" s="7" t="s">
        <v>218</v>
      </c>
      <c r="C10599" s="7" t="s">
        <v>1320</v>
      </c>
      <c r="D10599" s="7" t="n">
        <v>0</v>
      </c>
      <c r="E10599" s="7" t="n">
        <v>0</v>
      </c>
      <c r="F10599" s="7" t="n">
        <v>1</v>
      </c>
      <c r="G10599" s="7" t="n">
        <v>92.29</v>
      </c>
    </row>
    <row r="10600" customFormat="false" ht="15" hidden="false" customHeight="false" outlineLevel="0" collapsed="false">
      <c r="A10600" s="7" t="s">
        <v>27</v>
      </c>
      <c r="B10600" s="7" t="s">
        <v>166</v>
      </c>
      <c r="C10600" s="7" t="s">
        <v>1320</v>
      </c>
      <c r="D10600" s="7" t="n">
        <v>0</v>
      </c>
      <c r="E10600" s="7" t="n">
        <v>0</v>
      </c>
      <c r="F10600" s="7" t="n">
        <v>1</v>
      </c>
      <c r="G10600" s="7" t="n">
        <v>92.29</v>
      </c>
    </row>
    <row r="10601" customFormat="false" ht="15" hidden="false" customHeight="false" outlineLevel="0" collapsed="false">
      <c r="A10601" s="7" t="s">
        <v>27</v>
      </c>
      <c r="B10601" s="7" t="s">
        <v>243</v>
      </c>
      <c r="C10601" s="7" t="s">
        <v>1321</v>
      </c>
      <c r="D10601" s="7" t="n">
        <v>2</v>
      </c>
      <c r="E10601" s="7" t="n">
        <v>121.77</v>
      </c>
      <c r="F10601" s="7" t="n">
        <v>0</v>
      </c>
      <c r="G10601" s="7" t="n">
        <v>0</v>
      </c>
    </row>
    <row r="10602" customFormat="false" ht="15" hidden="false" customHeight="false" outlineLevel="0" collapsed="false">
      <c r="A10602" s="7" t="s">
        <v>27</v>
      </c>
      <c r="B10602" s="7" t="s">
        <v>239</v>
      </c>
      <c r="C10602" s="7" t="s">
        <v>1321</v>
      </c>
      <c r="D10602" s="7" t="n">
        <v>2</v>
      </c>
      <c r="E10602" s="7" t="n">
        <v>121.77</v>
      </c>
      <c r="F10602" s="7" t="n">
        <v>0</v>
      </c>
      <c r="G10602" s="7" t="n">
        <v>0</v>
      </c>
    </row>
    <row r="10603" customFormat="false" ht="15" hidden="false" customHeight="false" outlineLevel="0" collapsed="false">
      <c r="A10603" s="7" t="s">
        <v>27</v>
      </c>
      <c r="B10603" s="7" t="s">
        <v>121</v>
      </c>
      <c r="C10603" s="7" t="s">
        <v>1339</v>
      </c>
      <c r="D10603" s="7" t="n">
        <v>0</v>
      </c>
      <c r="E10603" s="7" t="n">
        <v>0</v>
      </c>
      <c r="F10603" s="7" t="n">
        <v>10</v>
      </c>
      <c r="G10603" s="7" t="n">
        <v>608.87</v>
      </c>
    </row>
    <row r="10604" customFormat="false" ht="15" hidden="false" customHeight="false" outlineLevel="0" collapsed="false">
      <c r="A10604" s="7" t="s">
        <v>27</v>
      </c>
      <c r="B10604" s="7" t="s">
        <v>231</v>
      </c>
      <c r="C10604" s="7" t="s">
        <v>1342</v>
      </c>
      <c r="D10604" s="7" t="n">
        <v>6</v>
      </c>
      <c r="E10604" s="7" t="n">
        <v>171.27</v>
      </c>
      <c r="F10604" s="7" t="n">
        <v>0</v>
      </c>
      <c r="G10604" s="7" t="n">
        <v>0</v>
      </c>
    </row>
    <row r="10605" customFormat="false" ht="15" hidden="false" customHeight="false" outlineLevel="0" collapsed="false">
      <c r="A10605" s="7" t="s">
        <v>27</v>
      </c>
      <c r="B10605" s="7" t="s">
        <v>150</v>
      </c>
      <c r="C10605" s="7" t="s">
        <v>1349</v>
      </c>
      <c r="D10605" s="7" t="n">
        <v>6</v>
      </c>
      <c r="E10605" s="7" t="n">
        <v>112.23</v>
      </c>
      <c r="F10605" s="7" t="n">
        <v>0</v>
      </c>
      <c r="G10605" s="7" t="n">
        <v>0</v>
      </c>
    </row>
    <row r="10606" customFormat="false" ht="15" hidden="false" customHeight="false" outlineLevel="0" collapsed="false">
      <c r="A10606" s="7" t="s">
        <v>27</v>
      </c>
      <c r="B10606" s="7" t="s">
        <v>180</v>
      </c>
      <c r="C10606" s="7" t="s">
        <v>1353</v>
      </c>
      <c r="D10606" s="7" t="n">
        <v>6</v>
      </c>
      <c r="E10606" s="7" t="n">
        <v>224.73</v>
      </c>
      <c r="F10606" s="7" t="n">
        <v>0</v>
      </c>
      <c r="G10606" s="7" t="n">
        <v>0</v>
      </c>
    </row>
    <row r="10607" customFormat="false" ht="15" hidden="false" customHeight="false" outlineLevel="0" collapsed="false">
      <c r="A10607" s="7" t="s">
        <v>27</v>
      </c>
      <c r="B10607" s="7" t="s">
        <v>347</v>
      </c>
      <c r="C10607" s="7" t="s">
        <v>1454</v>
      </c>
      <c r="D10607" s="7" t="n">
        <v>0</v>
      </c>
      <c r="E10607" s="7" t="n">
        <v>0</v>
      </c>
      <c r="F10607" s="7" t="n">
        <v>5</v>
      </c>
      <c r="G10607" s="7" t="n">
        <v>119.29</v>
      </c>
    </row>
    <row r="10608" customFormat="false" ht="15" hidden="false" customHeight="false" outlineLevel="0" collapsed="false">
      <c r="A10608" s="7" t="s">
        <v>27</v>
      </c>
      <c r="B10608" s="7" t="s">
        <v>409</v>
      </c>
      <c r="C10608" s="7" t="s">
        <v>1455</v>
      </c>
      <c r="D10608" s="7" t="n">
        <v>0</v>
      </c>
      <c r="E10608" s="7" t="n">
        <v>0</v>
      </c>
      <c r="F10608" s="7" t="n">
        <v>10</v>
      </c>
      <c r="G10608" s="7" t="n">
        <v>238.57</v>
      </c>
    </row>
    <row r="10609" customFormat="false" ht="15" hidden="false" customHeight="false" outlineLevel="0" collapsed="false">
      <c r="A10609" s="7" t="s">
        <v>27</v>
      </c>
      <c r="B10609" s="7" t="s">
        <v>547</v>
      </c>
      <c r="C10609" s="7" t="s">
        <v>1456</v>
      </c>
      <c r="D10609" s="7" t="n">
        <v>0</v>
      </c>
      <c r="E10609" s="7" t="n">
        <v>0</v>
      </c>
      <c r="F10609" s="7" t="n">
        <v>10</v>
      </c>
      <c r="G10609" s="7" t="n">
        <v>285.45</v>
      </c>
    </row>
    <row r="10610" customFormat="false" ht="15" hidden="false" customHeight="false" outlineLevel="0" collapsed="false">
      <c r="A10610" s="7" t="s">
        <v>27</v>
      </c>
      <c r="B10610" s="7" t="s">
        <v>161</v>
      </c>
      <c r="C10610" s="7" t="s">
        <v>1428</v>
      </c>
      <c r="D10610" s="7" t="n">
        <v>2</v>
      </c>
      <c r="E10610" s="7" t="n">
        <v>254</v>
      </c>
      <c r="F10610" s="7" t="n">
        <v>0</v>
      </c>
      <c r="G10610" s="7" t="n">
        <v>0</v>
      </c>
    </row>
    <row r="10611" customFormat="false" ht="15" hidden="false" customHeight="false" outlineLevel="0" collapsed="false">
      <c r="A10611" s="7" t="s">
        <v>27</v>
      </c>
      <c r="B10611" s="7" t="s">
        <v>204</v>
      </c>
      <c r="C10611" s="7" t="s">
        <v>1428</v>
      </c>
      <c r="D10611" s="7" t="n">
        <v>2</v>
      </c>
      <c r="E10611" s="7" t="n">
        <v>254</v>
      </c>
      <c r="F10611" s="7" t="n">
        <v>0</v>
      </c>
      <c r="G10611" s="7" t="n">
        <v>0</v>
      </c>
    </row>
    <row r="10612" customFormat="false" ht="15" hidden="false" customHeight="false" outlineLevel="0" collapsed="false">
      <c r="A10612" s="7" t="s">
        <v>27</v>
      </c>
      <c r="B10612" s="7" t="s">
        <v>305</v>
      </c>
      <c r="C10612" s="7" t="s">
        <v>1428</v>
      </c>
      <c r="D10612" s="7" t="n">
        <v>2</v>
      </c>
      <c r="E10612" s="7" t="n">
        <v>253.98</v>
      </c>
      <c r="F10612" s="7" t="n">
        <v>0</v>
      </c>
      <c r="G10612" s="7" t="n">
        <v>0</v>
      </c>
    </row>
    <row r="10613" customFormat="false" ht="15" hidden="false" customHeight="false" outlineLevel="0" collapsed="false">
      <c r="A10613" s="7" t="s">
        <v>27</v>
      </c>
      <c r="B10613" s="7" t="s">
        <v>490</v>
      </c>
      <c r="C10613" s="7" t="s">
        <v>1288</v>
      </c>
      <c r="D10613" s="7" t="n">
        <v>3</v>
      </c>
      <c r="E10613" s="7" t="n">
        <v>540</v>
      </c>
      <c r="F10613" s="7" t="n">
        <v>0</v>
      </c>
      <c r="G10613" s="7" t="n">
        <v>0</v>
      </c>
    </row>
    <row r="10614" customFormat="false" ht="15" hidden="false" customHeight="false" outlineLevel="0" collapsed="false">
      <c r="A10614" s="7" t="s">
        <v>27</v>
      </c>
      <c r="B10614" s="7" t="s">
        <v>490</v>
      </c>
      <c r="C10614" s="7" t="s">
        <v>1288</v>
      </c>
      <c r="D10614" s="7" t="n">
        <v>1</v>
      </c>
      <c r="E10614" s="7" t="n">
        <v>268</v>
      </c>
      <c r="F10614" s="7" t="n">
        <v>0</v>
      </c>
      <c r="G10614" s="7" t="n">
        <v>0</v>
      </c>
    </row>
    <row r="10615" customFormat="false" ht="15" hidden="false" customHeight="false" outlineLevel="0" collapsed="false">
      <c r="A10615" s="7" t="s">
        <v>27</v>
      </c>
      <c r="B10615" s="7" t="s">
        <v>675</v>
      </c>
      <c r="C10615" s="7" t="s">
        <v>1288</v>
      </c>
      <c r="D10615" s="7" t="n">
        <v>2</v>
      </c>
      <c r="E10615" s="7" t="n">
        <v>360</v>
      </c>
      <c r="F10615" s="7" t="n">
        <v>0</v>
      </c>
      <c r="G10615" s="7" t="n">
        <v>0</v>
      </c>
    </row>
    <row r="10616" customFormat="false" ht="15" hidden="false" customHeight="false" outlineLevel="0" collapsed="false">
      <c r="A10616" s="7" t="s">
        <v>27</v>
      </c>
      <c r="B10616" s="7" t="s">
        <v>675</v>
      </c>
      <c r="C10616" s="7" t="s">
        <v>1288</v>
      </c>
      <c r="D10616" s="7" t="n">
        <v>2</v>
      </c>
      <c r="E10616" s="7" t="n">
        <v>535.99</v>
      </c>
      <c r="F10616" s="7" t="n">
        <v>2</v>
      </c>
      <c r="G10616" s="7" t="n">
        <v>535.99</v>
      </c>
    </row>
    <row r="10617" customFormat="false" ht="15" hidden="false" customHeight="false" outlineLevel="0" collapsed="false">
      <c r="A10617" s="7" t="s">
        <v>27</v>
      </c>
      <c r="B10617" s="7" t="s">
        <v>960</v>
      </c>
      <c r="C10617" s="7" t="s">
        <v>1288</v>
      </c>
      <c r="D10617" s="7" t="n">
        <v>2</v>
      </c>
      <c r="E10617" s="7" t="n">
        <v>360</v>
      </c>
      <c r="F10617" s="7" t="n">
        <v>0</v>
      </c>
      <c r="G10617" s="7" t="n">
        <v>0</v>
      </c>
    </row>
    <row r="10618" customFormat="false" ht="15" hidden="false" customHeight="false" outlineLevel="0" collapsed="false">
      <c r="A10618" s="7" t="s">
        <v>27</v>
      </c>
      <c r="B10618" s="7" t="s">
        <v>960</v>
      </c>
      <c r="C10618" s="7" t="s">
        <v>1288</v>
      </c>
      <c r="D10618" s="7" t="n">
        <v>2</v>
      </c>
      <c r="E10618" s="7" t="n">
        <v>536</v>
      </c>
      <c r="F10618" s="7" t="n">
        <v>0</v>
      </c>
      <c r="G10618" s="7" t="n">
        <v>0</v>
      </c>
    </row>
    <row r="10619" customFormat="false" ht="15" hidden="false" customHeight="false" outlineLevel="0" collapsed="false">
      <c r="A10619" s="7" t="s">
        <v>27</v>
      </c>
      <c r="B10619" s="7" t="s">
        <v>440</v>
      </c>
      <c r="C10619" s="7" t="s">
        <v>1288</v>
      </c>
      <c r="D10619" s="7" t="n">
        <v>2</v>
      </c>
      <c r="E10619" s="7" t="n">
        <v>535.99</v>
      </c>
      <c r="F10619" s="7" t="n">
        <v>0</v>
      </c>
      <c r="G10619" s="7" t="n">
        <v>0</v>
      </c>
    </row>
    <row r="10620" customFormat="false" ht="15" hidden="false" customHeight="false" outlineLevel="0" collapsed="false">
      <c r="A10620" s="7" t="s">
        <v>27</v>
      </c>
      <c r="B10620" s="7" t="s">
        <v>440</v>
      </c>
      <c r="C10620" s="7" t="s">
        <v>1288</v>
      </c>
      <c r="D10620" s="7" t="n">
        <v>2</v>
      </c>
      <c r="E10620" s="7" t="n">
        <v>360</v>
      </c>
      <c r="F10620" s="7" t="n">
        <v>0</v>
      </c>
      <c r="G10620" s="7" t="n">
        <v>0</v>
      </c>
    </row>
    <row r="10621" customFormat="false" ht="15" hidden="false" customHeight="false" outlineLevel="0" collapsed="false">
      <c r="A10621" s="7" t="s">
        <v>27</v>
      </c>
      <c r="B10621" s="7" t="s">
        <v>853</v>
      </c>
      <c r="C10621" s="7" t="s">
        <v>1288</v>
      </c>
      <c r="D10621" s="7" t="n">
        <v>2</v>
      </c>
      <c r="E10621" s="7" t="n">
        <v>360</v>
      </c>
      <c r="F10621" s="7" t="n">
        <v>0</v>
      </c>
      <c r="G10621" s="7" t="n">
        <v>0</v>
      </c>
    </row>
    <row r="10622" customFormat="false" ht="15" hidden="false" customHeight="false" outlineLevel="0" collapsed="false">
      <c r="A10622" s="7" t="s">
        <v>27</v>
      </c>
      <c r="B10622" s="7" t="s">
        <v>283</v>
      </c>
      <c r="C10622" s="7" t="s">
        <v>1376</v>
      </c>
      <c r="D10622" s="7" t="n">
        <v>7</v>
      </c>
      <c r="E10622" s="7" t="n">
        <v>196.56</v>
      </c>
      <c r="F10622" s="7" t="n">
        <v>0</v>
      </c>
      <c r="G10622" s="7" t="n">
        <v>0</v>
      </c>
    </row>
    <row r="10623" customFormat="false" ht="15" hidden="false" customHeight="false" outlineLevel="0" collapsed="false">
      <c r="A10623" s="7" t="s">
        <v>27</v>
      </c>
      <c r="B10623" s="7" t="s">
        <v>340</v>
      </c>
      <c r="C10623" s="7" t="s">
        <v>1377</v>
      </c>
      <c r="D10623" s="7" t="n">
        <v>3</v>
      </c>
      <c r="E10623" s="7" t="n">
        <v>84.24</v>
      </c>
      <c r="F10623" s="7" t="n">
        <v>0</v>
      </c>
      <c r="G10623" s="7" t="n">
        <v>0</v>
      </c>
    </row>
    <row r="10624" customFormat="false" ht="15" hidden="false" customHeight="false" outlineLevel="0" collapsed="false">
      <c r="A10624" s="7" t="s">
        <v>27</v>
      </c>
      <c r="B10624" s="7" t="s">
        <v>381</v>
      </c>
      <c r="C10624" s="7" t="s">
        <v>1471</v>
      </c>
      <c r="D10624" s="7" t="n">
        <v>1</v>
      </c>
      <c r="E10624" s="7" t="n">
        <v>145.26</v>
      </c>
      <c r="F10624" s="7" t="n">
        <v>0</v>
      </c>
      <c r="G10624" s="7" t="n">
        <v>0</v>
      </c>
    </row>
    <row r="10625" customFormat="false" ht="15" hidden="false" customHeight="false" outlineLevel="0" collapsed="false">
      <c r="A10625" s="7" t="s">
        <v>27</v>
      </c>
      <c r="B10625" s="7" t="s">
        <v>372</v>
      </c>
      <c r="C10625" s="7" t="s">
        <v>1472</v>
      </c>
      <c r="D10625" s="7" t="n">
        <v>1</v>
      </c>
      <c r="E10625" s="7" t="n">
        <v>140.57</v>
      </c>
      <c r="F10625" s="7" t="n">
        <v>0</v>
      </c>
      <c r="G10625" s="7" t="n">
        <v>0</v>
      </c>
    </row>
    <row r="10626" customFormat="false" ht="15" hidden="false" customHeight="false" outlineLevel="0" collapsed="false">
      <c r="A10626" s="7" t="s">
        <v>27</v>
      </c>
      <c r="B10626" s="7" t="s">
        <v>292</v>
      </c>
      <c r="C10626" s="7" t="s">
        <v>1290</v>
      </c>
      <c r="D10626" s="7" t="n">
        <v>10</v>
      </c>
      <c r="E10626" s="7" t="n">
        <v>355.72</v>
      </c>
      <c r="F10626" s="7" t="n">
        <v>0</v>
      </c>
      <c r="G10626" s="7" t="n">
        <v>0</v>
      </c>
    </row>
    <row r="10627" customFormat="false" ht="15" hidden="false" customHeight="false" outlineLevel="0" collapsed="false">
      <c r="A10627" s="7" t="s">
        <v>27</v>
      </c>
      <c r="B10627" s="7" t="s">
        <v>546</v>
      </c>
      <c r="C10627" s="7" t="s">
        <v>1265</v>
      </c>
      <c r="D10627" s="7" t="n">
        <v>2</v>
      </c>
      <c r="E10627" s="7" t="n">
        <v>340.21</v>
      </c>
      <c r="F10627" s="7" t="n">
        <v>0</v>
      </c>
      <c r="G10627" s="7" t="n">
        <v>0</v>
      </c>
    </row>
    <row r="10628" customFormat="false" ht="15" hidden="false" customHeight="false" outlineLevel="0" collapsed="false">
      <c r="A10628" s="7" t="s">
        <v>27</v>
      </c>
      <c r="B10628" s="7" t="s">
        <v>632</v>
      </c>
      <c r="C10628" s="7" t="s">
        <v>1273</v>
      </c>
      <c r="D10628" s="7" t="n">
        <v>2</v>
      </c>
      <c r="E10628" s="7" t="n">
        <v>524.88</v>
      </c>
      <c r="F10628" s="7" t="n">
        <v>0</v>
      </c>
      <c r="G10628" s="7" t="n">
        <v>0</v>
      </c>
    </row>
    <row r="10629" customFormat="false" ht="15" hidden="false" customHeight="false" outlineLevel="0" collapsed="false">
      <c r="A10629" s="7" t="s">
        <v>27</v>
      </c>
      <c r="B10629" s="7" t="s">
        <v>135</v>
      </c>
      <c r="C10629" s="7" t="s">
        <v>1316</v>
      </c>
      <c r="D10629" s="7" t="n">
        <v>3</v>
      </c>
      <c r="E10629" s="7" t="n">
        <v>213.59</v>
      </c>
      <c r="F10629" s="7" t="n">
        <v>0</v>
      </c>
      <c r="G10629" s="7" t="n">
        <v>0</v>
      </c>
    </row>
    <row r="10630" customFormat="false" ht="15" hidden="false" customHeight="false" outlineLevel="0" collapsed="false">
      <c r="A10630" s="7" t="s">
        <v>27</v>
      </c>
      <c r="B10630" s="7" t="s">
        <v>193</v>
      </c>
      <c r="C10630" s="7" t="s">
        <v>1316</v>
      </c>
      <c r="D10630" s="7" t="n">
        <v>3</v>
      </c>
      <c r="E10630" s="7" t="n">
        <v>213.59</v>
      </c>
      <c r="F10630" s="7" t="n">
        <v>0</v>
      </c>
      <c r="G10630" s="7" t="n">
        <v>0</v>
      </c>
    </row>
    <row r="10631" customFormat="false" ht="15" hidden="false" customHeight="false" outlineLevel="0" collapsed="false">
      <c r="A10631" s="7" t="s">
        <v>27</v>
      </c>
      <c r="B10631" s="7" t="s">
        <v>282</v>
      </c>
      <c r="C10631" s="7" t="s">
        <v>1324</v>
      </c>
      <c r="D10631" s="7" t="n">
        <v>2</v>
      </c>
      <c r="E10631" s="7" t="n">
        <v>47.71</v>
      </c>
      <c r="F10631" s="7" t="n">
        <v>0</v>
      </c>
      <c r="G10631" s="7" t="n">
        <v>0</v>
      </c>
    </row>
    <row r="10632" customFormat="false" ht="15" hidden="false" customHeight="false" outlineLevel="0" collapsed="false">
      <c r="A10632" s="7" t="s">
        <v>27</v>
      </c>
      <c r="B10632" s="7" t="s">
        <v>295</v>
      </c>
      <c r="C10632" s="7" t="s">
        <v>1333</v>
      </c>
      <c r="D10632" s="7" t="n">
        <v>8</v>
      </c>
      <c r="E10632" s="7" t="n">
        <v>299.64</v>
      </c>
      <c r="F10632" s="7" t="n">
        <v>0</v>
      </c>
      <c r="G10632" s="7" t="n">
        <v>0</v>
      </c>
    </row>
    <row r="10633" customFormat="false" ht="15" hidden="false" customHeight="false" outlineLevel="0" collapsed="false">
      <c r="A10633" s="7" t="s">
        <v>27</v>
      </c>
      <c r="B10633" s="7" t="s">
        <v>201</v>
      </c>
      <c r="C10633" s="7" t="s">
        <v>1344</v>
      </c>
      <c r="D10633" s="7" t="n">
        <v>2</v>
      </c>
      <c r="E10633" s="7" t="n">
        <v>28.96</v>
      </c>
      <c r="F10633" s="7" t="n">
        <v>0</v>
      </c>
      <c r="G10633" s="7" t="n">
        <v>0</v>
      </c>
    </row>
    <row r="10634" customFormat="false" ht="15" hidden="false" customHeight="false" outlineLevel="0" collapsed="false">
      <c r="A10634" s="7" t="s">
        <v>27</v>
      </c>
      <c r="B10634" s="7" t="s">
        <v>150</v>
      </c>
      <c r="C10634" s="7" t="s">
        <v>1349</v>
      </c>
      <c r="D10634" s="7" t="n">
        <v>5</v>
      </c>
      <c r="E10634" s="7" t="n">
        <v>93.52</v>
      </c>
      <c r="F10634" s="7" t="n">
        <v>0</v>
      </c>
      <c r="G10634" s="7" t="n">
        <v>0</v>
      </c>
    </row>
    <row r="10635" customFormat="false" ht="15" hidden="false" customHeight="false" outlineLevel="0" collapsed="false">
      <c r="A10635" s="7" t="s">
        <v>27</v>
      </c>
      <c r="B10635" s="7" t="s">
        <v>180</v>
      </c>
      <c r="C10635" s="7" t="s">
        <v>1353</v>
      </c>
      <c r="D10635" s="7" t="n">
        <v>2</v>
      </c>
      <c r="E10635" s="7" t="n">
        <v>74.91</v>
      </c>
      <c r="F10635" s="7" t="n">
        <v>0</v>
      </c>
      <c r="G10635" s="7" t="n">
        <v>0</v>
      </c>
    </row>
    <row r="10636" customFormat="false" ht="15" hidden="false" customHeight="false" outlineLevel="0" collapsed="false">
      <c r="A10636" s="7" t="s">
        <v>27</v>
      </c>
      <c r="B10636" s="7" t="s">
        <v>179</v>
      </c>
      <c r="C10636" s="7" t="s">
        <v>1357</v>
      </c>
      <c r="D10636" s="7" t="n">
        <v>3</v>
      </c>
      <c r="E10636" s="7" t="n">
        <v>71.57</v>
      </c>
      <c r="F10636" s="7" t="n">
        <v>0</v>
      </c>
      <c r="G10636" s="7" t="n">
        <v>0</v>
      </c>
    </row>
    <row r="10637" customFormat="false" ht="15" hidden="false" customHeight="false" outlineLevel="0" collapsed="false">
      <c r="A10637" s="7" t="s">
        <v>27</v>
      </c>
      <c r="B10637" s="7" t="s">
        <v>163</v>
      </c>
      <c r="C10637" s="7" t="s">
        <v>1357</v>
      </c>
      <c r="D10637" s="7" t="n">
        <v>8</v>
      </c>
      <c r="E10637" s="7" t="n">
        <v>209.58</v>
      </c>
      <c r="F10637" s="7" t="n">
        <v>0</v>
      </c>
      <c r="G10637" s="7" t="n">
        <v>0</v>
      </c>
    </row>
    <row r="10638" customFormat="false" ht="15" hidden="false" customHeight="false" outlineLevel="0" collapsed="false">
      <c r="A10638" s="7" t="s">
        <v>27</v>
      </c>
      <c r="B10638" s="7" t="s">
        <v>236</v>
      </c>
      <c r="C10638" s="7" t="s">
        <v>1361</v>
      </c>
      <c r="D10638" s="7" t="n">
        <v>11</v>
      </c>
      <c r="E10638" s="7" t="n">
        <v>169.62</v>
      </c>
      <c r="F10638" s="7" t="n">
        <v>0</v>
      </c>
      <c r="G10638" s="7" t="n">
        <v>0</v>
      </c>
    </row>
    <row r="10639" customFormat="false" ht="15" hidden="false" customHeight="false" outlineLevel="0" collapsed="false">
      <c r="A10639" s="7" t="s">
        <v>27</v>
      </c>
      <c r="B10639" s="7" t="s">
        <v>298</v>
      </c>
      <c r="C10639" s="7" t="s">
        <v>1362</v>
      </c>
      <c r="D10639" s="7" t="n">
        <v>5</v>
      </c>
      <c r="E10639" s="7" t="n">
        <v>77.1</v>
      </c>
      <c r="F10639" s="7" t="n">
        <v>0</v>
      </c>
      <c r="G10639" s="7" t="n">
        <v>0</v>
      </c>
    </row>
    <row r="10640" customFormat="false" ht="15" hidden="false" customHeight="false" outlineLevel="0" collapsed="false">
      <c r="A10640" s="7" t="s">
        <v>27</v>
      </c>
      <c r="B10640" s="7" t="s">
        <v>188</v>
      </c>
      <c r="C10640" s="7" t="s">
        <v>1379</v>
      </c>
      <c r="D10640" s="7" t="n">
        <v>2</v>
      </c>
      <c r="E10640" s="7" t="n">
        <v>126.46</v>
      </c>
      <c r="F10640" s="7" t="n">
        <v>0</v>
      </c>
      <c r="G10640" s="7" t="n">
        <v>0</v>
      </c>
    </row>
    <row r="10641" customFormat="false" ht="15" hidden="false" customHeight="false" outlineLevel="0" collapsed="false">
      <c r="A10641" s="7" t="s">
        <v>27</v>
      </c>
      <c r="B10641" s="7" t="s">
        <v>174</v>
      </c>
      <c r="C10641" s="7" t="s">
        <v>1379</v>
      </c>
      <c r="D10641" s="7" t="n">
        <v>2</v>
      </c>
      <c r="E10641" s="7" t="n">
        <v>126.46</v>
      </c>
      <c r="F10641" s="7" t="n">
        <v>0</v>
      </c>
      <c r="G10641" s="7" t="n">
        <v>0</v>
      </c>
    </row>
    <row r="10642" customFormat="false" ht="15" hidden="false" customHeight="false" outlineLevel="0" collapsed="false">
      <c r="A10642" s="7" t="s">
        <v>27</v>
      </c>
      <c r="B10642" s="7" t="s">
        <v>794</v>
      </c>
      <c r="C10642" s="7" t="s">
        <v>1386</v>
      </c>
      <c r="D10642" s="7" t="n">
        <v>1</v>
      </c>
      <c r="E10642" s="7" t="n">
        <v>187.45</v>
      </c>
      <c r="F10642" s="7" t="n">
        <v>0</v>
      </c>
      <c r="G10642" s="7" t="n">
        <v>0</v>
      </c>
    </row>
    <row r="10643" customFormat="false" ht="15" hidden="false" customHeight="false" outlineLevel="0" collapsed="false">
      <c r="A10643" s="7" t="s">
        <v>27</v>
      </c>
      <c r="B10643" s="7" t="s">
        <v>709</v>
      </c>
      <c r="C10643" s="7" t="s">
        <v>1386</v>
      </c>
      <c r="D10643" s="7" t="n">
        <v>1</v>
      </c>
      <c r="E10643" s="7" t="n">
        <v>187.45</v>
      </c>
      <c r="F10643" s="7" t="n">
        <v>0</v>
      </c>
      <c r="G10643" s="7" t="n">
        <v>0</v>
      </c>
    </row>
    <row r="10644" customFormat="false" ht="15" hidden="false" customHeight="false" outlineLevel="0" collapsed="false">
      <c r="A10644" s="7" t="s">
        <v>27</v>
      </c>
      <c r="B10644" s="7" t="s">
        <v>237</v>
      </c>
      <c r="C10644" s="7" t="s">
        <v>1402</v>
      </c>
      <c r="D10644" s="7" t="n">
        <v>0</v>
      </c>
      <c r="E10644" s="7" t="n">
        <v>0</v>
      </c>
      <c r="F10644" s="7" t="n">
        <v>1</v>
      </c>
      <c r="G10644" s="7" t="n">
        <v>164.01</v>
      </c>
    </row>
    <row r="10645" customFormat="false" ht="15" hidden="false" customHeight="false" outlineLevel="0" collapsed="false">
      <c r="A10645" s="7" t="s">
        <v>27</v>
      </c>
      <c r="B10645" s="7" t="s">
        <v>244</v>
      </c>
      <c r="C10645" s="7" t="s">
        <v>1402</v>
      </c>
      <c r="D10645" s="7" t="n">
        <v>0</v>
      </c>
      <c r="E10645" s="7" t="n">
        <v>0</v>
      </c>
      <c r="F10645" s="7" t="n">
        <v>1</v>
      </c>
      <c r="G10645" s="7" t="n">
        <v>164.01</v>
      </c>
    </row>
    <row r="10646" customFormat="false" ht="15" hidden="false" customHeight="false" outlineLevel="0" collapsed="false">
      <c r="A10646" s="7" t="s">
        <v>27</v>
      </c>
      <c r="B10646" s="7" t="s">
        <v>299</v>
      </c>
      <c r="C10646" s="7" t="s">
        <v>1402</v>
      </c>
      <c r="D10646" s="7" t="n">
        <v>0</v>
      </c>
      <c r="E10646" s="7" t="n">
        <v>0</v>
      </c>
      <c r="F10646" s="7" t="n">
        <v>1</v>
      </c>
      <c r="G10646" s="7" t="n">
        <v>164.01</v>
      </c>
    </row>
    <row r="10647" customFormat="false" ht="15" hidden="false" customHeight="false" outlineLevel="0" collapsed="false">
      <c r="A10647" s="7" t="s">
        <v>27</v>
      </c>
      <c r="B10647" s="7" t="s">
        <v>521</v>
      </c>
      <c r="C10647" s="7" t="s">
        <v>1412</v>
      </c>
      <c r="D10647" s="7" t="n">
        <v>6</v>
      </c>
      <c r="E10647" s="7" t="n">
        <v>103.77</v>
      </c>
      <c r="F10647" s="7" t="n">
        <v>0</v>
      </c>
      <c r="G10647" s="7" t="n">
        <v>0</v>
      </c>
    </row>
    <row r="10648" customFormat="false" ht="15" hidden="false" customHeight="false" outlineLevel="0" collapsed="false">
      <c r="A10648" s="7" t="s">
        <v>27</v>
      </c>
      <c r="B10648" s="7" t="s">
        <v>429</v>
      </c>
      <c r="C10648" s="7" t="s">
        <v>1412</v>
      </c>
      <c r="D10648" s="7" t="n">
        <v>6</v>
      </c>
      <c r="E10648" s="7" t="n">
        <v>103.77</v>
      </c>
      <c r="F10648" s="7" t="n">
        <v>0</v>
      </c>
      <c r="G10648" s="7" t="n">
        <v>0</v>
      </c>
    </row>
    <row r="10649" customFormat="false" ht="15" hidden="false" customHeight="false" outlineLevel="0" collapsed="false">
      <c r="A10649" s="7" t="s">
        <v>27</v>
      </c>
      <c r="B10649" s="7" t="s">
        <v>128</v>
      </c>
      <c r="C10649" s="7" t="s">
        <v>1421</v>
      </c>
      <c r="D10649" s="7" t="n">
        <v>3</v>
      </c>
      <c r="E10649" s="7" t="n">
        <v>90</v>
      </c>
      <c r="F10649" s="7" t="n">
        <v>0</v>
      </c>
      <c r="G10649" s="7" t="n">
        <v>0</v>
      </c>
    </row>
    <row r="10650" customFormat="false" ht="15" hidden="false" customHeight="false" outlineLevel="0" collapsed="false">
      <c r="A10650" s="7" t="s">
        <v>27</v>
      </c>
      <c r="B10650" s="7" t="s">
        <v>126</v>
      </c>
      <c r="C10650" s="7" t="s">
        <v>1421</v>
      </c>
      <c r="D10650" s="7" t="n">
        <v>3</v>
      </c>
      <c r="E10650" s="7" t="n">
        <v>90</v>
      </c>
      <c r="F10650" s="7" t="n">
        <v>0</v>
      </c>
      <c r="G10650" s="7" t="n">
        <v>0</v>
      </c>
    </row>
    <row r="10651" customFormat="false" ht="15" hidden="false" customHeight="false" outlineLevel="0" collapsed="false">
      <c r="A10651" s="7" t="s">
        <v>27</v>
      </c>
      <c r="B10651" s="7" t="s">
        <v>122</v>
      </c>
      <c r="C10651" s="7" t="s">
        <v>1421</v>
      </c>
      <c r="D10651" s="7" t="n">
        <v>6</v>
      </c>
      <c r="E10651" s="7" t="n">
        <v>180</v>
      </c>
      <c r="F10651" s="7" t="n">
        <v>0</v>
      </c>
      <c r="G10651" s="7" t="n">
        <v>0</v>
      </c>
    </row>
    <row r="10652" customFormat="false" ht="15" hidden="false" customHeight="false" outlineLevel="0" collapsed="false">
      <c r="A10652" s="7" t="s">
        <v>27</v>
      </c>
      <c r="B10652" s="7" t="s">
        <v>175</v>
      </c>
      <c r="C10652" s="7" t="s">
        <v>1437</v>
      </c>
      <c r="D10652" s="7" t="n">
        <v>6</v>
      </c>
      <c r="E10652" s="7" t="n">
        <v>224.73</v>
      </c>
      <c r="F10652" s="7" t="n">
        <v>0</v>
      </c>
      <c r="G10652" s="7" t="n">
        <v>0</v>
      </c>
    </row>
    <row r="10653" customFormat="false" ht="15" hidden="false" customHeight="false" outlineLevel="0" collapsed="false">
      <c r="A10653" s="7" t="s">
        <v>27</v>
      </c>
      <c r="B10653" s="7" t="s">
        <v>192</v>
      </c>
      <c r="C10653" s="7" t="s">
        <v>1311</v>
      </c>
      <c r="D10653" s="7" t="n">
        <v>2</v>
      </c>
      <c r="E10653" s="7" t="n">
        <v>84.27</v>
      </c>
      <c r="F10653" s="7" t="n">
        <v>0</v>
      </c>
      <c r="G10653" s="7" t="n">
        <v>0</v>
      </c>
    </row>
    <row r="10654" customFormat="false" ht="15" hidden="false" customHeight="false" outlineLevel="0" collapsed="false">
      <c r="A10654" s="7" t="s">
        <v>27</v>
      </c>
      <c r="B10654" s="7" t="s">
        <v>265</v>
      </c>
      <c r="C10654" s="7" t="s">
        <v>1439</v>
      </c>
      <c r="D10654" s="7" t="n">
        <v>6</v>
      </c>
      <c r="E10654" s="7" t="n">
        <v>224.73</v>
      </c>
      <c r="F10654" s="7" t="n">
        <v>0</v>
      </c>
      <c r="G10654" s="7" t="n">
        <v>0</v>
      </c>
    </row>
    <row r="10655" customFormat="false" ht="15" hidden="false" customHeight="false" outlineLevel="0" collapsed="false">
      <c r="A10655" s="7" t="s">
        <v>27</v>
      </c>
      <c r="B10655" s="7" t="s">
        <v>245</v>
      </c>
      <c r="C10655" s="7" t="s">
        <v>1443</v>
      </c>
      <c r="D10655" s="7" t="n">
        <v>2</v>
      </c>
      <c r="E10655" s="7" t="n">
        <v>145.22</v>
      </c>
      <c r="F10655" s="7" t="n">
        <v>0</v>
      </c>
      <c r="G10655" s="7" t="n">
        <v>0</v>
      </c>
    </row>
    <row r="10656" customFormat="false" ht="15" hidden="false" customHeight="false" outlineLevel="0" collapsed="false">
      <c r="A10656" s="7" t="s">
        <v>27</v>
      </c>
      <c r="B10656" s="7" t="s">
        <v>103</v>
      </c>
      <c r="C10656" s="7" t="s">
        <v>1443</v>
      </c>
      <c r="D10656" s="7" t="n">
        <v>0</v>
      </c>
      <c r="E10656" s="7" t="n">
        <v>0</v>
      </c>
      <c r="F10656" s="7" t="n">
        <v>1</v>
      </c>
      <c r="G10656" s="7" t="n">
        <v>79.65</v>
      </c>
    </row>
    <row r="10657" customFormat="false" ht="15" hidden="false" customHeight="false" outlineLevel="0" collapsed="false">
      <c r="A10657" s="7" t="s">
        <v>27</v>
      </c>
      <c r="B10657" s="7" t="s">
        <v>103</v>
      </c>
      <c r="C10657" s="7" t="s">
        <v>1443</v>
      </c>
      <c r="D10657" s="7" t="n">
        <v>1</v>
      </c>
      <c r="E10657" s="7" t="n">
        <v>72.61</v>
      </c>
      <c r="F10657" s="7" t="n">
        <v>0</v>
      </c>
      <c r="G10657" s="7" t="n">
        <v>0</v>
      </c>
    </row>
    <row r="10658" customFormat="false" ht="15" hidden="false" customHeight="false" outlineLevel="0" collapsed="false">
      <c r="A10658" s="7" t="s">
        <v>27</v>
      </c>
      <c r="B10658" s="7" t="s">
        <v>568</v>
      </c>
      <c r="C10658" s="7" t="s">
        <v>1485</v>
      </c>
      <c r="D10658" s="7" t="n">
        <v>2</v>
      </c>
      <c r="E10658" s="7" t="n">
        <v>215.52</v>
      </c>
      <c r="F10658" s="7" t="n">
        <v>0</v>
      </c>
      <c r="G10658" s="7" t="n">
        <v>0</v>
      </c>
    </row>
    <row r="10659" customFormat="false" ht="15" hidden="false" customHeight="false" outlineLevel="0" collapsed="false">
      <c r="A10659" s="7" t="s">
        <v>27</v>
      </c>
      <c r="B10659" s="7" t="s">
        <v>584</v>
      </c>
      <c r="C10659" s="7" t="s">
        <v>1485</v>
      </c>
      <c r="D10659" s="7" t="n">
        <v>1</v>
      </c>
      <c r="E10659" s="7" t="n">
        <v>107.76</v>
      </c>
      <c r="F10659" s="7" t="n">
        <v>0</v>
      </c>
      <c r="G10659" s="7" t="n">
        <v>0</v>
      </c>
    </row>
    <row r="10660" customFormat="false" ht="15" hidden="false" customHeight="false" outlineLevel="0" collapsed="false">
      <c r="A10660" s="7" t="s">
        <v>27</v>
      </c>
      <c r="B10660" s="7" t="s">
        <v>964</v>
      </c>
      <c r="C10660" s="7" t="s">
        <v>1579</v>
      </c>
      <c r="D10660" s="7" t="n">
        <v>1</v>
      </c>
      <c r="E10660" s="7" t="n">
        <v>234.34</v>
      </c>
      <c r="F10660" s="7" t="n">
        <v>1</v>
      </c>
      <c r="G10660" s="7" t="n">
        <v>234.31</v>
      </c>
    </row>
    <row r="10661" customFormat="false" ht="15" hidden="false" customHeight="false" outlineLevel="0" collapsed="false">
      <c r="A10661" s="7" t="s">
        <v>27</v>
      </c>
      <c r="B10661" s="7" t="s">
        <v>963</v>
      </c>
      <c r="C10661" s="7" t="s">
        <v>1579</v>
      </c>
      <c r="D10661" s="7" t="n">
        <v>1</v>
      </c>
      <c r="E10661" s="7" t="n">
        <v>234.32</v>
      </c>
      <c r="F10661" s="7" t="n">
        <v>1</v>
      </c>
      <c r="G10661" s="7" t="n">
        <v>234.35</v>
      </c>
    </row>
    <row r="10662" customFormat="false" ht="15" hidden="false" customHeight="false" outlineLevel="0" collapsed="false">
      <c r="A10662" s="7" t="s">
        <v>27</v>
      </c>
      <c r="B10662" s="7" t="s">
        <v>866</v>
      </c>
      <c r="C10662" s="7" t="s">
        <v>1579</v>
      </c>
      <c r="D10662" s="7" t="n">
        <v>1</v>
      </c>
      <c r="E10662" s="7" t="n">
        <v>234.31</v>
      </c>
      <c r="F10662" s="7" t="n">
        <v>0</v>
      </c>
      <c r="G10662" s="7" t="n">
        <v>0</v>
      </c>
    </row>
    <row r="10663" customFormat="false" ht="15" hidden="false" customHeight="false" outlineLevel="0" collapsed="false">
      <c r="A10663" s="7" t="s">
        <v>27</v>
      </c>
      <c r="B10663" s="7" t="s">
        <v>364</v>
      </c>
      <c r="C10663" s="7" t="s">
        <v>1277</v>
      </c>
      <c r="D10663" s="7" t="n">
        <v>1</v>
      </c>
      <c r="E10663" s="7" t="n">
        <v>110.11</v>
      </c>
      <c r="F10663" s="7" t="n">
        <v>0</v>
      </c>
      <c r="G10663" s="7" t="n">
        <v>0</v>
      </c>
    </row>
    <row r="10664" customFormat="false" ht="15" hidden="false" customHeight="false" outlineLevel="0" collapsed="false">
      <c r="A10664" s="7" t="s">
        <v>27</v>
      </c>
      <c r="B10664" s="7" t="s">
        <v>398</v>
      </c>
      <c r="C10664" s="7" t="s">
        <v>1277</v>
      </c>
      <c r="D10664" s="7" t="n">
        <v>1</v>
      </c>
      <c r="E10664" s="7" t="n">
        <v>110.15</v>
      </c>
      <c r="F10664" s="7" t="n">
        <v>0</v>
      </c>
      <c r="G10664" s="7" t="n">
        <v>0</v>
      </c>
    </row>
    <row r="10665" customFormat="false" ht="15" hidden="false" customHeight="false" outlineLevel="0" collapsed="false">
      <c r="A10665" s="7" t="s">
        <v>27</v>
      </c>
      <c r="B10665" s="7" t="s">
        <v>339</v>
      </c>
      <c r="C10665" s="7" t="s">
        <v>1277</v>
      </c>
      <c r="D10665" s="7" t="n">
        <v>1</v>
      </c>
      <c r="E10665" s="7" t="n">
        <v>110.11</v>
      </c>
      <c r="F10665" s="7" t="n">
        <v>0</v>
      </c>
      <c r="G10665" s="7" t="n">
        <v>0</v>
      </c>
    </row>
    <row r="10666" customFormat="false" ht="15" hidden="false" customHeight="false" outlineLevel="0" collapsed="false">
      <c r="A10666" s="7" t="s">
        <v>27</v>
      </c>
      <c r="B10666" s="7" t="s">
        <v>300</v>
      </c>
      <c r="C10666" s="7" t="s">
        <v>1277</v>
      </c>
      <c r="D10666" s="7" t="n">
        <v>1</v>
      </c>
      <c r="E10666" s="7" t="n">
        <v>110.11</v>
      </c>
      <c r="F10666" s="7" t="n">
        <v>0</v>
      </c>
      <c r="G10666" s="7" t="n">
        <v>0</v>
      </c>
    </row>
    <row r="10667" customFormat="false" ht="15" hidden="false" customHeight="false" outlineLevel="0" collapsed="false">
      <c r="A10667" s="7" t="s">
        <v>27</v>
      </c>
      <c r="B10667" s="7" t="s">
        <v>559</v>
      </c>
      <c r="C10667" s="7" t="s">
        <v>1283</v>
      </c>
      <c r="D10667" s="7" t="n">
        <v>0</v>
      </c>
      <c r="E10667" s="7" t="n">
        <v>0</v>
      </c>
      <c r="F10667" s="7" t="n">
        <v>1</v>
      </c>
      <c r="G10667" s="7" t="n">
        <v>156.98</v>
      </c>
    </row>
    <row r="10668" customFormat="false" ht="15" hidden="false" customHeight="false" outlineLevel="0" collapsed="false">
      <c r="A10668" s="7" t="s">
        <v>27</v>
      </c>
      <c r="B10668" s="7" t="s">
        <v>489</v>
      </c>
      <c r="C10668" s="7" t="s">
        <v>1283</v>
      </c>
      <c r="D10668" s="7" t="n">
        <v>0</v>
      </c>
      <c r="E10668" s="7" t="n">
        <v>0</v>
      </c>
      <c r="F10668" s="7" t="n">
        <v>2</v>
      </c>
      <c r="G10668" s="7" t="n">
        <v>313.94</v>
      </c>
    </row>
    <row r="10669" customFormat="false" ht="15" hidden="false" customHeight="false" outlineLevel="0" collapsed="false">
      <c r="A10669" s="7" t="s">
        <v>27</v>
      </c>
      <c r="B10669" s="7" t="s">
        <v>463</v>
      </c>
      <c r="C10669" s="7" t="s">
        <v>1283</v>
      </c>
      <c r="D10669" s="7" t="n">
        <v>0</v>
      </c>
      <c r="E10669" s="7" t="n">
        <v>0</v>
      </c>
      <c r="F10669" s="7" t="n">
        <v>1</v>
      </c>
      <c r="G10669" s="7" t="n">
        <v>156.97</v>
      </c>
    </row>
    <row r="10670" customFormat="false" ht="15" hidden="false" customHeight="false" outlineLevel="0" collapsed="false">
      <c r="A10670" s="7" t="s">
        <v>27</v>
      </c>
      <c r="B10670" s="7" t="s">
        <v>413</v>
      </c>
      <c r="C10670" s="7" t="s">
        <v>1284</v>
      </c>
      <c r="D10670" s="7" t="n">
        <v>5</v>
      </c>
      <c r="E10670" s="7" t="n">
        <v>1312.2</v>
      </c>
      <c r="F10670" s="7" t="n">
        <v>1</v>
      </c>
      <c r="G10670" s="7" t="n">
        <v>262.44</v>
      </c>
    </row>
    <row r="10671" customFormat="false" ht="15" hidden="false" customHeight="false" outlineLevel="0" collapsed="false">
      <c r="A10671" s="7" t="s">
        <v>27</v>
      </c>
      <c r="B10671" s="7" t="s">
        <v>319</v>
      </c>
      <c r="C10671" s="7" t="s">
        <v>1292</v>
      </c>
      <c r="D10671" s="7" t="n">
        <v>3</v>
      </c>
      <c r="E10671" s="7" t="n">
        <v>112.36</v>
      </c>
      <c r="F10671" s="7" t="n">
        <v>1</v>
      </c>
      <c r="G10671" s="7" t="n">
        <v>37.45</v>
      </c>
    </row>
    <row r="10672" customFormat="false" ht="15" hidden="false" customHeight="false" outlineLevel="0" collapsed="false">
      <c r="A10672" s="7" t="s">
        <v>27</v>
      </c>
      <c r="B10672" s="7" t="s">
        <v>290</v>
      </c>
      <c r="C10672" s="7" t="s">
        <v>1292</v>
      </c>
      <c r="D10672" s="7" t="n">
        <v>2</v>
      </c>
      <c r="E10672" s="7" t="n">
        <v>74.9</v>
      </c>
      <c r="F10672" s="7" t="n">
        <v>1</v>
      </c>
      <c r="G10672" s="7" t="n">
        <v>37.45</v>
      </c>
    </row>
    <row r="10673" customFormat="false" ht="15" hidden="false" customHeight="false" outlineLevel="0" collapsed="false">
      <c r="A10673" s="7" t="s">
        <v>27</v>
      </c>
      <c r="B10673" s="7" t="s">
        <v>294</v>
      </c>
      <c r="C10673" s="7" t="s">
        <v>1292</v>
      </c>
      <c r="D10673" s="7" t="n">
        <v>1</v>
      </c>
      <c r="E10673" s="7" t="n">
        <v>37.45</v>
      </c>
      <c r="F10673" s="7" t="n">
        <v>1</v>
      </c>
      <c r="G10673" s="7" t="n">
        <v>37.45</v>
      </c>
    </row>
    <row r="10674" customFormat="false" ht="15" hidden="false" customHeight="false" outlineLevel="0" collapsed="false">
      <c r="A10674" s="7" t="s">
        <v>27</v>
      </c>
      <c r="B10674" s="7" t="s">
        <v>370</v>
      </c>
      <c r="C10674" s="7" t="s">
        <v>1292</v>
      </c>
      <c r="D10674" s="7" t="n">
        <v>1</v>
      </c>
      <c r="E10674" s="7" t="n">
        <v>37.45</v>
      </c>
      <c r="F10674" s="7" t="n">
        <v>1</v>
      </c>
      <c r="G10674" s="7" t="n">
        <v>37.45</v>
      </c>
    </row>
    <row r="10675" customFormat="false" ht="15" hidden="false" customHeight="false" outlineLevel="0" collapsed="false">
      <c r="A10675" s="7" t="s">
        <v>27</v>
      </c>
      <c r="B10675" s="7" t="s">
        <v>301</v>
      </c>
      <c r="C10675" s="7" t="s">
        <v>1293</v>
      </c>
      <c r="D10675" s="7" t="n">
        <v>0</v>
      </c>
      <c r="E10675" s="7" t="n">
        <v>0</v>
      </c>
      <c r="F10675" s="7" t="n">
        <v>2</v>
      </c>
      <c r="G10675" s="7" t="n">
        <v>79.59</v>
      </c>
    </row>
    <row r="10676" customFormat="false" ht="15" hidden="false" customHeight="false" outlineLevel="0" collapsed="false">
      <c r="A10676" s="7" t="s">
        <v>27</v>
      </c>
      <c r="B10676" s="7" t="s">
        <v>251</v>
      </c>
      <c r="C10676" s="7" t="s">
        <v>1293</v>
      </c>
      <c r="D10676" s="7" t="n">
        <v>0</v>
      </c>
      <c r="E10676" s="7" t="n">
        <v>0</v>
      </c>
      <c r="F10676" s="7" t="n">
        <v>2</v>
      </c>
      <c r="G10676" s="7" t="n">
        <v>79.59</v>
      </c>
    </row>
    <row r="10677" customFormat="false" ht="15" hidden="false" customHeight="false" outlineLevel="0" collapsed="false">
      <c r="A10677" s="7" t="s">
        <v>27</v>
      </c>
      <c r="B10677" s="7" t="s">
        <v>260</v>
      </c>
      <c r="C10677" s="7" t="s">
        <v>1293</v>
      </c>
      <c r="D10677" s="7" t="n">
        <v>0</v>
      </c>
      <c r="E10677" s="7" t="n">
        <v>0</v>
      </c>
      <c r="F10677" s="7" t="n">
        <v>2</v>
      </c>
      <c r="G10677" s="7" t="n">
        <v>79.59</v>
      </c>
    </row>
    <row r="10678" customFormat="false" ht="15" hidden="false" customHeight="false" outlineLevel="0" collapsed="false">
      <c r="A10678" s="7" t="s">
        <v>27</v>
      </c>
      <c r="B10678" s="7" t="s">
        <v>629</v>
      </c>
      <c r="C10678" s="7" t="s">
        <v>1319</v>
      </c>
      <c r="D10678" s="7" t="n">
        <v>1</v>
      </c>
      <c r="E10678" s="7" t="n">
        <v>92.14</v>
      </c>
      <c r="F10678" s="7" t="n">
        <v>0</v>
      </c>
      <c r="G10678" s="7" t="n">
        <v>0</v>
      </c>
    </row>
    <row r="10679" customFormat="false" ht="15" hidden="false" customHeight="false" outlineLevel="0" collapsed="false">
      <c r="A10679" s="7" t="s">
        <v>27</v>
      </c>
      <c r="B10679" s="7" t="s">
        <v>233</v>
      </c>
      <c r="C10679" s="7" t="s">
        <v>1319</v>
      </c>
      <c r="D10679" s="7" t="n">
        <v>1</v>
      </c>
      <c r="E10679" s="7" t="n">
        <v>92.14</v>
      </c>
      <c r="F10679" s="7" t="n">
        <v>0</v>
      </c>
      <c r="G10679" s="7" t="n">
        <v>0</v>
      </c>
    </row>
    <row r="10680" customFormat="false" ht="15" hidden="false" customHeight="false" outlineLevel="0" collapsed="false">
      <c r="A10680" s="7" t="s">
        <v>27</v>
      </c>
      <c r="B10680" s="7" t="s">
        <v>144</v>
      </c>
      <c r="C10680" s="7" t="s">
        <v>1320</v>
      </c>
      <c r="D10680" s="7" t="n">
        <v>1</v>
      </c>
      <c r="E10680" s="7" t="n">
        <v>92.29</v>
      </c>
      <c r="F10680" s="7" t="n">
        <v>0</v>
      </c>
      <c r="G10680" s="7" t="n">
        <v>0</v>
      </c>
    </row>
    <row r="10681" customFormat="false" ht="15" hidden="false" customHeight="false" outlineLevel="0" collapsed="false">
      <c r="A10681" s="7" t="s">
        <v>27</v>
      </c>
      <c r="B10681" s="7" t="s">
        <v>138</v>
      </c>
      <c r="C10681" s="7" t="s">
        <v>1320</v>
      </c>
      <c r="D10681" s="7" t="n">
        <v>1</v>
      </c>
      <c r="E10681" s="7" t="n">
        <v>92.29</v>
      </c>
      <c r="F10681" s="7" t="n">
        <v>1</v>
      </c>
      <c r="G10681" s="7" t="n">
        <v>92.29</v>
      </c>
    </row>
    <row r="10682" customFormat="false" ht="15" hidden="false" customHeight="false" outlineLevel="0" collapsed="false">
      <c r="A10682" s="7" t="s">
        <v>27</v>
      </c>
      <c r="B10682" s="7" t="s">
        <v>218</v>
      </c>
      <c r="C10682" s="7" t="s">
        <v>1320</v>
      </c>
      <c r="D10682" s="7" t="n">
        <v>1</v>
      </c>
      <c r="E10682" s="7" t="n">
        <v>92.29</v>
      </c>
      <c r="F10682" s="7" t="n">
        <v>1</v>
      </c>
      <c r="G10682" s="7" t="n">
        <v>92.29</v>
      </c>
    </row>
    <row r="10683" customFormat="false" ht="15" hidden="false" customHeight="false" outlineLevel="0" collapsed="false">
      <c r="A10683" s="7" t="s">
        <v>27</v>
      </c>
      <c r="B10683" s="7" t="s">
        <v>166</v>
      </c>
      <c r="C10683" s="7" t="s">
        <v>1320</v>
      </c>
      <c r="D10683" s="7" t="n">
        <v>1</v>
      </c>
      <c r="E10683" s="7" t="n">
        <v>92.29</v>
      </c>
      <c r="F10683" s="7" t="n">
        <v>1</v>
      </c>
      <c r="G10683" s="7" t="n">
        <v>92.29</v>
      </c>
    </row>
    <row r="10684" customFormat="false" ht="15" hidden="false" customHeight="false" outlineLevel="0" collapsed="false">
      <c r="A10684" s="7" t="s">
        <v>27</v>
      </c>
      <c r="B10684" s="7" t="s">
        <v>243</v>
      </c>
      <c r="C10684" s="7" t="s">
        <v>1321</v>
      </c>
      <c r="D10684" s="7" t="n">
        <v>1</v>
      </c>
      <c r="E10684" s="7" t="n">
        <v>60.88</v>
      </c>
      <c r="F10684" s="7" t="n">
        <v>2</v>
      </c>
      <c r="G10684" s="7" t="n">
        <v>121.76</v>
      </c>
    </row>
    <row r="10685" customFormat="false" ht="15" hidden="false" customHeight="false" outlineLevel="0" collapsed="false">
      <c r="A10685" s="7" t="s">
        <v>27</v>
      </c>
      <c r="B10685" s="7" t="s">
        <v>239</v>
      </c>
      <c r="C10685" s="7" t="s">
        <v>1321</v>
      </c>
      <c r="D10685" s="7" t="n">
        <v>1</v>
      </c>
      <c r="E10685" s="7" t="n">
        <v>60.88</v>
      </c>
      <c r="F10685" s="7" t="n">
        <v>2</v>
      </c>
      <c r="G10685" s="7" t="n">
        <v>121.76</v>
      </c>
    </row>
    <row r="10686" customFormat="false" ht="15" hidden="false" customHeight="false" outlineLevel="0" collapsed="false">
      <c r="A10686" s="7" t="s">
        <v>27</v>
      </c>
      <c r="B10686" s="7" t="s">
        <v>222</v>
      </c>
      <c r="C10686" s="7" t="s">
        <v>1331</v>
      </c>
      <c r="D10686" s="7" t="n">
        <v>1</v>
      </c>
      <c r="E10686" s="7" t="n">
        <v>61.41</v>
      </c>
      <c r="F10686" s="7" t="n">
        <v>0</v>
      </c>
      <c r="G10686" s="7" t="n">
        <v>0</v>
      </c>
    </row>
    <row r="10687" customFormat="false" ht="15" hidden="false" customHeight="false" outlineLevel="0" collapsed="false">
      <c r="A10687" s="7" t="s">
        <v>27</v>
      </c>
      <c r="B10687" s="7" t="s">
        <v>225</v>
      </c>
      <c r="C10687" s="7" t="s">
        <v>1331</v>
      </c>
      <c r="D10687" s="7" t="n">
        <v>1</v>
      </c>
      <c r="E10687" s="7" t="n">
        <v>61.41</v>
      </c>
      <c r="F10687" s="7" t="n">
        <v>0</v>
      </c>
      <c r="G10687" s="7" t="n">
        <v>0</v>
      </c>
    </row>
    <row r="10688" customFormat="false" ht="15" hidden="false" customHeight="false" outlineLevel="0" collapsed="false">
      <c r="A10688" s="7" t="s">
        <v>27</v>
      </c>
      <c r="B10688" s="7" t="s">
        <v>141</v>
      </c>
      <c r="C10688" s="7" t="s">
        <v>1334</v>
      </c>
      <c r="D10688" s="7" t="n">
        <v>1</v>
      </c>
      <c r="E10688" s="7" t="n">
        <v>30.89</v>
      </c>
      <c r="F10688" s="7" t="n">
        <v>0</v>
      </c>
      <c r="G10688" s="7" t="n">
        <v>0</v>
      </c>
    </row>
    <row r="10689" customFormat="false" ht="15" hidden="false" customHeight="false" outlineLevel="0" collapsed="false">
      <c r="A10689" s="7" t="s">
        <v>27</v>
      </c>
      <c r="B10689" s="7" t="s">
        <v>125</v>
      </c>
      <c r="C10689" s="7" t="s">
        <v>1334</v>
      </c>
      <c r="D10689" s="7" t="n">
        <v>1</v>
      </c>
      <c r="E10689" s="7" t="n">
        <v>30.89</v>
      </c>
      <c r="F10689" s="7" t="n">
        <v>0</v>
      </c>
      <c r="G10689" s="7" t="n">
        <v>0</v>
      </c>
    </row>
    <row r="10690" customFormat="false" ht="15" hidden="false" customHeight="false" outlineLevel="0" collapsed="false">
      <c r="A10690" s="7" t="s">
        <v>27</v>
      </c>
      <c r="B10690" s="7" t="s">
        <v>169</v>
      </c>
      <c r="C10690" s="7" t="s">
        <v>1334</v>
      </c>
      <c r="D10690" s="7" t="n">
        <v>1</v>
      </c>
      <c r="E10690" s="7" t="n">
        <v>30.89</v>
      </c>
      <c r="F10690" s="7" t="n">
        <v>0</v>
      </c>
      <c r="G10690" s="7" t="n">
        <v>0</v>
      </c>
    </row>
    <row r="10691" customFormat="false" ht="15" hidden="false" customHeight="false" outlineLevel="0" collapsed="false">
      <c r="A10691" s="7" t="s">
        <v>27</v>
      </c>
      <c r="B10691" s="7" t="s">
        <v>177</v>
      </c>
      <c r="C10691" s="7" t="s">
        <v>1334</v>
      </c>
      <c r="D10691" s="7" t="n">
        <v>1</v>
      </c>
      <c r="E10691" s="7" t="n">
        <v>30.89</v>
      </c>
      <c r="F10691" s="7" t="n">
        <v>0</v>
      </c>
      <c r="G10691" s="7" t="n">
        <v>0</v>
      </c>
    </row>
    <row r="10692" customFormat="false" ht="15" hidden="false" customHeight="false" outlineLevel="0" collapsed="false">
      <c r="A10692" s="7" t="s">
        <v>27</v>
      </c>
      <c r="B10692" s="7" t="s">
        <v>123</v>
      </c>
      <c r="C10692" s="7" t="s">
        <v>1340</v>
      </c>
      <c r="D10692" s="7" t="n">
        <v>6</v>
      </c>
      <c r="E10692" s="7" t="n">
        <v>182.52</v>
      </c>
      <c r="F10692" s="7" t="n">
        <v>0</v>
      </c>
      <c r="G10692" s="7" t="n">
        <v>0</v>
      </c>
    </row>
    <row r="10693" customFormat="false" ht="15" hidden="false" customHeight="false" outlineLevel="0" collapsed="false">
      <c r="A10693" s="7" t="s">
        <v>27</v>
      </c>
      <c r="B10693" s="7" t="s">
        <v>420</v>
      </c>
      <c r="C10693" s="7" t="s">
        <v>1373</v>
      </c>
      <c r="D10693" s="7" t="n">
        <v>1</v>
      </c>
      <c r="E10693" s="7" t="n">
        <v>35.11</v>
      </c>
      <c r="F10693" s="7" t="n">
        <v>0</v>
      </c>
      <c r="G10693" s="7" t="n">
        <v>0</v>
      </c>
    </row>
    <row r="10694" customFormat="false" ht="15" hidden="false" customHeight="false" outlineLevel="0" collapsed="false">
      <c r="A10694" s="7" t="s">
        <v>27</v>
      </c>
      <c r="B10694" s="7" t="s">
        <v>358</v>
      </c>
      <c r="C10694" s="7" t="s">
        <v>1373</v>
      </c>
      <c r="D10694" s="7" t="n">
        <v>1</v>
      </c>
      <c r="E10694" s="7" t="n">
        <v>35.11</v>
      </c>
      <c r="F10694" s="7" t="n">
        <v>2</v>
      </c>
      <c r="G10694" s="7" t="n">
        <v>70.22</v>
      </c>
    </row>
    <row r="10695" customFormat="false" ht="15" hidden="false" customHeight="false" outlineLevel="0" collapsed="false">
      <c r="A10695" s="7" t="s">
        <v>27</v>
      </c>
      <c r="B10695" s="7" t="s">
        <v>358</v>
      </c>
      <c r="C10695" s="7" t="s">
        <v>1373</v>
      </c>
      <c r="D10695" s="7" t="n">
        <v>2</v>
      </c>
      <c r="E10695" s="7" t="n">
        <v>67.41</v>
      </c>
      <c r="F10695" s="7" t="n">
        <v>0</v>
      </c>
      <c r="G10695" s="7" t="n">
        <v>0</v>
      </c>
    </row>
    <row r="10696" customFormat="false" ht="15" hidden="false" customHeight="false" outlineLevel="0" collapsed="false">
      <c r="A10696" s="7" t="s">
        <v>27</v>
      </c>
      <c r="B10696" s="7" t="s">
        <v>346</v>
      </c>
      <c r="C10696" s="7" t="s">
        <v>1373</v>
      </c>
      <c r="D10696" s="7" t="n">
        <v>6</v>
      </c>
      <c r="E10696" s="7" t="n">
        <v>210.64</v>
      </c>
      <c r="F10696" s="7" t="n">
        <v>4</v>
      </c>
      <c r="G10696" s="7" t="n">
        <v>140.42</v>
      </c>
    </row>
    <row r="10697" customFormat="false" ht="15" hidden="false" customHeight="false" outlineLevel="0" collapsed="false">
      <c r="A10697" s="7" t="s">
        <v>27</v>
      </c>
      <c r="B10697" s="7" t="s">
        <v>437</v>
      </c>
      <c r="C10697" s="7" t="s">
        <v>1374</v>
      </c>
      <c r="D10697" s="7" t="n">
        <v>1</v>
      </c>
      <c r="E10697" s="7" t="n">
        <v>35.11</v>
      </c>
      <c r="F10697" s="7" t="n">
        <v>0</v>
      </c>
      <c r="G10697" s="7" t="n">
        <v>0</v>
      </c>
    </row>
    <row r="10698" customFormat="false" ht="15" hidden="false" customHeight="false" outlineLevel="0" collapsed="false">
      <c r="A10698" s="7" t="s">
        <v>27</v>
      </c>
      <c r="B10698" s="7" t="s">
        <v>403</v>
      </c>
      <c r="C10698" s="7" t="s">
        <v>1374</v>
      </c>
      <c r="D10698" s="7" t="n">
        <v>1</v>
      </c>
      <c r="E10698" s="7" t="n">
        <v>35.11</v>
      </c>
      <c r="F10698" s="7" t="n">
        <v>0</v>
      </c>
      <c r="G10698" s="7" t="n">
        <v>0</v>
      </c>
    </row>
    <row r="10699" customFormat="false" ht="15" hidden="false" customHeight="false" outlineLevel="0" collapsed="false">
      <c r="A10699" s="7" t="s">
        <v>27</v>
      </c>
      <c r="B10699" s="7" t="s">
        <v>425</v>
      </c>
      <c r="C10699" s="7" t="s">
        <v>1374</v>
      </c>
      <c r="D10699" s="7" t="n">
        <v>1</v>
      </c>
      <c r="E10699" s="7" t="n">
        <v>35.11</v>
      </c>
      <c r="F10699" s="7" t="n">
        <v>0</v>
      </c>
      <c r="G10699" s="7" t="n">
        <v>0</v>
      </c>
    </row>
    <row r="10700" customFormat="false" ht="15" hidden="false" customHeight="false" outlineLevel="0" collapsed="false">
      <c r="A10700" s="7" t="s">
        <v>27</v>
      </c>
      <c r="B10700" s="7" t="s">
        <v>343</v>
      </c>
      <c r="C10700" s="7" t="s">
        <v>1376</v>
      </c>
      <c r="D10700" s="7" t="n">
        <v>1</v>
      </c>
      <c r="E10700" s="7" t="n">
        <v>28.08</v>
      </c>
      <c r="F10700" s="7" t="n">
        <v>0</v>
      </c>
      <c r="G10700" s="7" t="n">
        <v>0</v>
      </c>
    </row>
    <row r="10701" customFormat="false" ht="15" hidden="false" customHeight="false" outlineLevel="0" collapsed="false">
      <c r="A10701" s="7" t="s">
        <v>27</v>
      </c>
      <c r="B10701" s="7" t="s">
        <v>283</v>
      </c>
      <c r="C10701" s="7" t="s">
        <v>1376</v>
      </c>
      <c r="D10701" s="7" t="n">
        <v>1</v>
      </c>
      <c r="E10701" s="7" t="n">
        <v>28.08</v>
      </c>
      <c r="F10701" s="7" t="n">
        <v>0</v>
      </c>
      <c r="G10701" s="7" t="n">
        <v>0</v>
      </c>
    </row>
    <row r="10702" customFormat="false" ht="15" hidden="false" customHeight="false" outlineLevel="0" collapsed="false">
      <c r="A10702" s="7" t="s">
        <v>27</v>
      </c>
      <c r="B10702" s="7" t="s">
        <v>401</v>
      </c>
      <c r="C10702" s="7" t="s">
        <v>1377</v>
      </c>
      <c r="D10702" s="7" t="n">
        <v>1</v>
      </c>
      <c r="E10702" s="7" t="n">
        <v>28.08</v>
      </c>
      <c r="F10702" s="7" t="n">
        <v>0</v>
      </c>
      <c r="G10702" s="7" t="n">
        <v>0</v>
      </c>
    </row>
    <row r="10703" customFormat="false" ht="15" hidden="false" customHeight="false" outlineLevel="0" collapsed="false">
      <c r="A10703" s="7" t="s">
        <v>27</v>
      </c>
      <c r="B10703" s="7" t="s">
        <v>367</v>
      </c>
      <c r="C10703" s="7" t="s">
        <v>1377</v>
      </c>
      <c r="D10703" s="7" t="n">
        <v>1</v>
      </c>
      <c r="E10703" s="7" t="n">
        <v>28.08</v>
      </c>
      <c r="F10703" s="7" t="n">
        <v>0</v>
      </c>
      <c r="G10703" s="7" t="n">
        <v>0</v>
      </c>
    </row>
    <row r="10704" customFormat="false" ht="15" hidden="false" customHeight="false" outlineLevel="0" collapsed="false">
      <c r="A10704" s="7" t="s">
        <v>27</v>
      </c>
      <c r="B10704" s="7" t="s">
        <v>354</v>
      </c>
      <c r="C10704" s="7" t="s">
        <v>1378</v>
      </c>
      <c r="D10704" s="7" t="n">
        <v>0</v>
      </c>
      <c r="E10704" s="7" t="n">
        <v>0</v>
      </c>
      <c r="F10704" s="7" t="n">
        <v>2</v>
      </c>
      <c r="G10704" s="7" t="n">
        <v>56.16</v>
      </c>
    </row>
    <row r="10705" customFormat="false" ht="15" hidden="false" customHeight="false" outlineLevel="0" collapsed="false">
      <c r="A10705" s="7" t="s">
        <v>27</v>
      </c>
      <c r="B10705" s="7" t="s">
        <v>349</v>
      </c>
      <c r="C10705" s="7" t="s">
        <v>1378</v>
      </c>
      <c r="D10705" s="7" t="n">
        <v>0</v>
      </c>
      <c r="E10705" s="7" t="n">
        <v>0</v>
      </c>
      <c r="F10705" s="7" t="n">
        <v>2</v>
      </c>
      <c r="G10705" s="7" t="n">
        <v>56.16</v>
      </c>
    </row>
    <row r="10706" customFormat="false" ht="15" hidden="false" customHeight="false" outlineLevel="0" collapsed="false">
      <c r="A10706" s="7" t="s">
        <v>27</v>
      </c>
      <c r="B10706" s="7" t="s">
        <v>647</v>
      </c>
      <c r="C10706" s="7" t="s">
        <v>1495</v>
      </c>
      <c r="D10706" s="7" t="n">
        <v>0</v>
      </c>
      <c r="E10706" s="7" t="n">
        <v>0</v>
      </c>
      <c r="F10706" s="7" t="n">
        <v>2</v>
      </c>
      <c r="G10706" s="7" t="n">
        <v>60.84</v>
      </c>
    </row>
    <row r="10707" customFormat="false" ht="15" hidden="false" customHeight="false" outlineLevel="0" collapsed="false">
      <c r="A10707" s="7" t="s">
        <v>27</v>
      </c>
      <c r="B10707" s="7" t="s">
        <v>188</v>
      </c>
      <c r="C10707" s="7" t="s">
        <v>1379</v>
      </c>
      <c r="D10707" s="7" t="n">
        <v>3</v>
      </c>
      <c r="E10707" s="7" t="n">
        <v>189.7</v>
      </c>
      <c r="F10707" s="7" t="n">
        <v>0</v>
      </c>
      <c r="G10707" s="7" t="n">
        <v>0</v>
      </c>
    </row>
    <row r="10708" customFormat="false" ht="15" hidden="false" customHeight="false" outlineLevel="0" collapsed="false">
      <c r="A10708" s="7" t="s">
        <v>27</v>
      </c>
      <c r="B10708" s="7" t="s">
        <v>174</v>
      </c>
      <c r="C10708" s="7" t="s">
        <v>1379</v>
      </c>
      <c r="D10708" s="7" t="n">
        <v>3</v>
      </c>
      <c r="E10708" s="7" t="n">
        <v>189.7</v>
      </c>
      <c r="F10708" s="7" t="n">
        <v>0</v>
      </c>
      <c r="G10708" s="7" t="n">
        <v>0</v>
      </c>
    </row>
    <row r="10709" customFormat="false" ht="15" hidden="false" customHeight="false" outlineLevel="0" collapsed="false">
      <c r="A10709" s="7" t="s">
        <v>27</v>
      </c>
      <c r="B10709" s="7" t="s">
        <v>145</v>
      </c>
      <c r="C10709" s="7" t="s">
        <v>1379</v>
      </c>
      <c r="D10709" s="7" t="n">
        <v>5</v>
      </c>
      <c r="E10709" s="7" t="n">
        <v>316.16</v>
      </c>
      <c r="F10709" s="7" t="n">
        <v>0</v>
      </c>
      <c r="G10709" s="7" t="n">
        <v>0</v>
      </c>
    </row>
    <row r="10710" customFormat="false" ht="15" hidden="false" customHeight="false" outlineLevel="0" collapsed="false">
      <c r="A10710" s="7" t="s">
        <v>27</v>
      </c>
      <c r="B10710" s="7" t="s">
        <v>658</v>
      </c>
      <c r="C10710" s="7" t="s">
        <v>1496</v>
      </c>
      <c r="D10710" s="7" t="n">
        <v>0</v>
      </c>
      <c r="E10710" s="7" t="n">
        <v>0</v>
      </c>
      <c r="F10710" s="7" t="n">
        <v>3</v>
      </c>
      <c r="G10710" s="7" t="n">
        <v>189.69</v>
      </c>
    </row>
    <row r="10711" customFormat="false" ht="15" hidden="false" customHeight="false" outlineLevel="0" collapsed="false">
      <c r="A10711" s="7" t="s">
        <v>27</v>
      </c>
      <c r="B10711" s="7" t="s">
        <v>653</v>
      </c>
      <c r="C10711" s="7" t="s">
        <v>1496</v>
      </c>
      <c r="D10711" s="7" t="n">
        <v>0</v>
      </c>
      <c r="E10711" s="7" t="n">
        <v>0</v>
      </c>
      <c r="F10711" s="7" t="n">
        <v>1</v>
      </c>
      <c r="G10711" s="7" t="n">
        <v>63.23</v>
      </c>
    </row>
    <row r="10712" customFormat="false" ht="15" hidden="false" customHeight="false" outlineLevel="0" collapsed="false">
      <c r="A10712" s="7" t="s">
        <v>27</v>
      </c>
      <c r="B10712" s="7" t="s">
        <v>330</v>
      </c>
      <c r="C10712" s="7" t="s">
        <v>1393</v>
      </c>
      <c r="D10712" s="7" t="n">
        <v>0</v>
      </c>
      <c r="E10712" s="7" t="n">
        <v>0</v>
      </c>
      <c r="F10712" s="7" t="n">
        <v>2</v>
      </c>
      <c r="G10712" s="7" t="n">
        <v>70.21</v>
      </c>
    </row>
    <row r="10713" customFormat="false" ht="15" hidden="false" customHeight="false" outlineLevel="0" collapsed="false">
      <c r="A10713" s="7" t="s">
        <v>27</v>
      </c>
      <c r="B10713" s="7" t="s">
        <v>365</v>
      </c>
      <c r="C10713" s="7" t="s">
        <v>1393</v>
      </c>
      <c r="D10713" s="7" t="n">
        <v>0</v>
      </c>
      <c r="E10713" s="7" t="n">
        <v>0</v>
      </c>
      <c r="F10713" s="7" t="n">
        <v>2</v>
      </c>
      <c r="G10713" s="7" t="n">
        <v>70.21</v>
      </c>
    </row>
    <row r="10714" customFormat="false" ht="15" hidden="false" customHeight="false" outlineLevel="0" collapsed="false">
      <c r="A10714" s="7" t="s">
        <v>27</v>
      </c>
      <c r="B10714" s="7" t="s">
        <v>555</v>
      </c>
      <c r="C10714" s="7" t="s">
        <v>1393</v>
      </c>
      <c r="D10714" s="7" t="n">
        <v>0</v>
      </c>
      <c r="E10714" s="7" t="n">
        <v>0</v>
      </c>
      <c r="F10714" s="7" t="n">
        <v>3</v>
      </c>
      <c r="G10714" s="7" t="n">
        <v>105.32</v>
      </c>
    </row>
    <row r="10715" customFormat="false" ht="15" hidden="false" customHeight="false" outlineLevel="0" collapsed="false">
      <c r="A10715" s="7" t="s">
        <v>27</v>
      </c>
      <c r="B10715" s="7" t="s">
        <v>293</v>
      </c>
      <c r="C10715" s="7" t="s">
        <v>1403</v>
      </c>
      <c r="D10715" s="7" t="n">
        <v>0</v>
      </c>
      <c r="E10715" s="7" t="n">
        <v>0</v>
      </c>
      <c r="F10715" s="7" t="n">
        <v>1</v>
      </c>
      <c r="G10715" s="7" t="n">
        <v>210.88</v>
      </c>
    </row>
    <row r="10716" customFormat="false" ht="15" hidden="false" customHeight="false" outlineLevel="0" collapsed="false">
      <c r="A10716" s="7" t="s">
        <v>27</v>
      </c>
      <c r="B10716" s="7" t="s">
        <v>318</v>
      </c>
      <c r="C10716" s="7" t="s">
        <v>1403</v>
      </c>
      <c r="D10716" s="7" t="n">
        <v>0</v>
      </c>
      <c r="E10716" s="7" t="n">
        <v>0</v>
      </c>
      <c r="F10716" s="7" t="n">
        <v>1</v>
      </c>
      <c r="G10716" s="7" t="n">
        <v>210.88</v>
      </c>
    </row>
    <row r="10717" customFormat="false" ht="15" hidden="false" customHeight="false" outlineLevel="0" collapsed="false">
      <c r="A10717" s="7" t="s">
        <v>27</v>
      </c>
      <c r="B10717" s="7" t="s">
        <v>524</v>
      </c>
      <c r="C10717" s="7" t="s">
        <v>1403</v>
      </c>
      <c r="D10717" s="7" t="n">
        <v>0</v>
      </c>
      <c r="E10717" s="7" t="n">
        <v>0</v>
      </c>
      <c r="F10717" s="7" t="n">
        <v>1</v>
      </c>
      <c r="G10717" s="7" t="n">
        <v>210.88</v>
      </c>
    </row>
    <row r="10718" customFormat="false" ht="15" hidden="false" customHeight="false" outlineLevel="0" collapsed="false">
      <c r="A10718" s="7" t="s">
        <v>27</v>
      </c>
      <c r="B10718" s="7" t="s">
        <v>456</v>
      </c>
      <c r="C10718" s="7" t="s">
        <v>1404</v>
      </c>
      <c r="D10718" s="7" t="n">
        <v>1</v>
      </c>
      <c r="E10718" s="7" t="n">
        <v>472.69</v>
      </c>
      <c r="F10718" s="7" t="n">
        <v>0</v>
      </c>
      <c r="G10718" s="7" t="n">
        <v>0</v>
      </c>
    </row>
    <row r="10719" customFormat="false" ht="15" hidden="false" customHeight="false" outlineLevel="0" collapsed="false">
      <c r="A10719" s="7" t="s">
        <v>27</v>
      </c>
      <c r="B10719" s="7" t="s">
        <v>655</v>
      </c>
      <c r="C10719" s="7" t="s">
        <v>1404</v>
      </c>
      <c r="D10719" s="7" t="n">
        <v>1</v>
      </c>
      <c r="E10719" s="7" t="n">
        <v>472.68</v>
      </c>
      <c r="F10719" s="7" t="n">
        <v>0</v>
      </c>
      <c r="G10719" s="7" t="n">
        <v>0</v>
      </c>
    </row>
    <row r="10720" customFormat="false" ht="15" hidden="false" customHeight="false" outlineLevel="0" collapsed="false">
      <c r="A10720" s="7" t="s">
        <v>27</v>
      </c>
      <c r="B10720" s="7" t="s">
        <v>693</v>
      </c>
      <c r="C10720" s="7" t="s">
        <v>1428</v>
      </c>
      <c r="D10720" s="7" t="n">
        <v>4</v>
      </c>
      <c r="E10720" s="7" t="n">
        <v>560.96</v>
      </c>
      <c r="F10720" s="7" t="n">
        <v>0</v>
      </c>
      <c r="G10720" s="7" t="n">
        <v>0</v>
      </c>
    </row>
    <row r="10721" customFormat="false" ht="15" hidden="false" customHeight="false" outlineLevel="0" collapsed="false">
      <c r="A10721" s="7" t="s">
        <v>27</v>
      </c>
      <c r="B10721" s="7" t="s">
        <v>693</v>
      </c>
      <c r="C10721" s="7" t="s">
        <v>1428</v>
      </c>
      <c r="D10721" s="7" t="n">
        <v>4</v>
      </c>
      <c r="E10721" s="7" t="n">
        <v>562.28</v>
      </c>
      <c r="F10721" s="7" t="n">
        <v>4</v>
      </c>
      <c r="G10721" s="7" t="n">
        <v>562.29</v>
      </c>
    </row>
    <row r="10722" customFormat="false" ht="15" hidden="false" customHeight="false" outlineLevel="0" collapsed="false">
      <c r="A10722" s="7" t="s">
        <v>27</v>
      </c>
      <c r="B10722" s="7" t="s">
        <v>850</v>
      </c>
      <c r="C10722" s="7" t="s">
        <v>1428</v>
      </c>
      <c r="D10722" s="7" t="n">
        <v>14</v>
      </c>
      <c r="E10722" s="7" t="n">
        <v>1968.02</v>
      </c>
      <c r="F10722" s="7" t="n">
        <v>9</v>
      </c>
      <c r="G10722" s="7" t="n">
        <v>1265.16</v>
      </c>
    </row>
    <row r="10723" customFormat="false" ht="15" hidden="false" customHeight="false" outlineLevel="0" collapsed="false">
      <c r="A10723" s="7" t="s">
        <v>27</v>
      </c>
      <c r="B10723" s="7" t="s">
        <v>850</v>
      </c>
      <c r="C10723" s="7" t="s">
        <v>1428</v>
      </c>
      <c r="D10723" s="7" t="n">
        <v>3</v>
      </c>
      <c r="E10723" s="7" t="n">
        <v>420.73</v>
      </c>
      <c r="F10723" s="7" t="n">
        <v>0</v>
      </c>
      <c r="G10723" s="7" t="n">
        <v>0</v>
      </c>
    </row>
    <row r="10724" customFormat="false" ht="15" hidden="false" customHeight="false" outlineLevel="0" collapsed="false">
      <c r="A10724" s="7" t="s">
        <v>27</v>
      </c>
      <c r="B10724" s="7" t="s">
        <v>130</v>
      </c>
      <c r="C10724" s="7" t="s">
        <v>1425</v>
      </c>
      <c r="D10724" s="7" t="n">
        <v>1</v>
      </c>
      <c r="E10724" s="7" t="n">
        <v>56.67</v>
      </c>
      <c r="F10724" s="7" t="n">
        <v>0</v>
      </c>
      <c r="G10724" s="7" t="n">
        <v>0</v>
      </c>
    </row>
    <row r="10725" customFormat="false" ht="15" hidden="false" customHeight="false" outlineLevel="0" collapsed="false">
      <c r="A10725" s="7" t="s">
        <v>27</v>
      </c>
      <c r="B10725" s="7" t="s">
        <v>152</v>
      </c>
      <c r="C10725" s="7" t="s">
        <v>1425</v>
      </c>
      <c r="D10725" s="7" t="n">
        <v>1</v>
      </c>
      <c r="E10725" s="7" t="n">
        <v>56.67</v>
      </c>
      <c r="F10725" s="7" t="n">
        <v>0</v>
      </c>
      <c r="G10725" s="7" t="n">
        <v>0</v>
      </c>
    </row>
    <row r="10726" customFormat="false" ht="15" hidden="false" customHeight="false" outlineLevel="0" collapsed="false">
      <c r="A10726" s="7" t="s">
        <v>27</v>
      </c>
      <c r="B10726" s="7" t="s">
        <v>191</v>
      </c>
      <c r="C10726" s="7" t="s">
        <v>1425</v>
      </c>
      <c r="D10726" s="7" t="n">
        <v>1</v>
      </c>
      <c r="E10726" s="7" t="n">
        <v>56.67</v>
      </c>
      <c r="F10726" s="7" t="n">
        <v>0</v>
      </c>
      <c r="G10726" s="7" t="n">
        <v>0</v>
      </c>
    </row>
    <row r="10727" customFormat="false" ht="15" hidden="false" customHeight="false" outlineLevel="0" collapsed="false">
      <c r="A10727" s="7" t="s">
        <v>27</v>
      </c>
      <c r="B10727" s="7" t="s">
        <v>232</v>
      </c>
      <c r="C10727" s="7" t="s">
        <v>1432</v>
      </c>
      <c r="D10727" s="7" t="n">
        <v>2</v>
      </c>
      <c r="E10727" s="7" t="n">
        <v>61.78</v>
      </c>
      <c r="F10727" s="7" t="n">
        <v>0</v>
      </c>
      <c r="G10727" s="7" t="n">
        <v>0</v>
      </c>
    </row>
    <row r="10728" customFormat="false" ht="15" hidden="false" customHeight="false" outlineLevel="0" collapsed="false">
      <c r="A10728" s="7" t="s">
        <v>27</v>
      </c>
      <c r="B10728" s="7" t="s">
        <v>212</v>
      </c>
      <c r="C10728" s="7" t="s">
        <v>1432</v>
      </c>
      <c r="D10728" s="7" t="n">
        <v>2</v>
      </c>
      <c r="E10728" s="7" t="n">
        <v>61.78</v>
      </c>
      <c r="F10728" s="7" t="n">
        <v>0</v>
      </c>
      <c r="G10728" s="7" t="n">
        <v>0</v>
      </c>
    </row>
    <row r="10729" customFormat="false" ht="15" hidden="false" customHeight="false" outlineLevel="0" collapsed="false">
      <c r="A10729" s="7" t="s">
        <v>27</v>
      </c>
      <c r="B10729" s="7" t="s">
        <v>312</v>
      </c>
      <c r="C10729" s="7" t="s">
        <v>1432</v>
      </c>
      <c r="D10729" s="7" t="n">
        <v>1</v>
      </c>
      <c r="E10729" s="7" t="n">
        <v>30.89</v>
      </c>
      <c r="F10729" s="7" t="n">
        <v>0</v>
      </c>
      <c r="G10729" s="7" t="n">
        <v>0</v>
      </c>
    </row>
    <row r="10730" customFormat="false" ht="15" hidden="false" customHeight="false" outlineLevel="0" collapsed="false">
      <c r="A10730" s="7" t="s">
        <v>27</v>
      </c>
      <c r="B10730" s="7" t="s">
        <v>566</v>
      </c>
      <c r="C10730" s="7" t="s">
        <v>1432</v>
      </c>
      <c r="D10730" s="7" t="n">
        <v>1</v>
      </c>
      <c r="E10730" s="7" t="n">
        <v>30.89</v>
      </c>
      <c r="F10730" s="7" t="n">
        <v>0</v>
      </c>
      <c r="G10730" s="7" t="n">
        <v>0</v>
      </c>
    </row>
    <row r="10731" customFormat="false" ht="15" hidden="false" customHeight="false" outlineLevel="0" collapsed="false">
      <c r="A10731" s="7" t="s">
        <v>27</v>
      </c>
      <c r="B10731" s="7" t="s">
        <v>320</v>
      </c>
      <c r="C10731" s="7" t="s">
        <v>1433</v>
      </c>
      <c r="D10731" s="7" t="n">
        <v>1</v>
      </c>
      <c r="E10731" s="7" t="n">
        <v>30.89</v>
      </c>
      <c r="F10731" s="7" t="n">
        <v>0</v>
      </c>
      <c r="G10731" s="7" t="n">
        <v>0</v>
      </c>
    </row>
    <row r="10732" customFormat="false" ht="15" hidden="false" customHeight="false" outlineLevel="0" collapsed="false">
      <c r="A10732" s="7" t="s">
        <v>27</v>
      </c>
      <c r="B10732" s="7" t="s">
        <v>265</v>
      </c>
      <c r="C10732" s="7" t="s">
        <v>1439</v>
      </c>
      <c r="D10732" s="7" t="n">
        <v>3</v>
      </c>
      <c r="E10732" s="7" t="n">
        <v>112.36</v>
      </c>
      <c r="F10732" s="7" t="n">
        <v>0</v>
      </c>
      <c r="G10732" s="7" t="n">
        <v>0</v>
      </c>
    </row>
    <row r="10733" customFormat="false" ht="15" hidden="false" customHeight="false" outlineLevel="0" collapsed="false">
      <c r="A10733" s="7" t="s">
        <v>27</v>
      </c>
      <c r="B10733" s="7" t="s">
        <v>185</v>
      </c>
      <c r="C10733" s="7" t="s">
        <v>1442</v>
      </c>
      <c r="D10733" s="7" t="n">
        <v>2</v>
      </c>
      <c r="E10733" s="7" t="n">
        <v>141.73</v>
      </c>
      <c r="F10733" s="7" t="n">
        <v>0</v>
      </c>
      <c r="G10733" s="7" t="n">
        <v>0</v>
      </c>
    </row>
    <row r="10734" customFormat="false" ht="15" hidden="false" customHeight="false" outlineLevel="0" collapsed="false">
      <c r="A10734" s="7" t="s">
        <v>27</v>
      </c>
      <c r="B10734" s="7" t="s">
        <v>185</v>
      </c>
      <c r="C10734" s="7" t="s">
        <v>1442</v>
      </c>
      <c r="D10734" s="7" t="n">
        <v>7</v>
      </c>
      <c r="E10734" s="7" t="n">
        <v>524.63</v>
      </c>
      <c r="F10734" s="7" t="n">
        <v>0</v>
      </c>
      <c r="G10734" s="7" t="n">
        <v>0</v>
      </c>
    </row>
    <row r="10735" customFormat="false" ht="15" hidden="false" customHeight="false" outlineLevel="0" collapsed="false">
      <c r="A10735" s="7" t="s">
        <v>27</v>
      </c>
      <c r="B10735" s="7" t="s">
        <v>245</v>
      </c>
      <c r="C10735" s="7" t="s">
        <v>1443</v>
      </c>
      <c r="D10735" s="7" t="n">
        <v>1</v>
      </c>
      <c r="E10735" s="7" t="n">
        <v>72.61</v>
      </c>
      <c r="F10735" s="7" t="n">
        <v>0</v>
      </c>
      <c r="G10735" s="7" t="n">
        <v>0</v>
      </c>
    </row>
    <row r="10736" customFormat="false" ht="15" hidden="false" customHeight="false" outlineLevel="0" collapsed="false">
      <c r="A10736" s="7" t="s">
        <v>27</v>
      </c>
      <c r="B10736" s="7" t="s">
        <v>245</v>
      </c>
      <c r="C10736" s="7" t="s">
        <v>1443</v>
      </c>
      <c r="D10736" s="7" t="n">
        <v>0</v>
      </c>
      <c r="E10736" s="7" t="n">
        <v>0</v>
      </c>
      <c r="F10736" s="7" t="n">
        <v>5</v>
      </c>
      <c r="G10736" s="7" t="n">
        <v>398.27</v>
      </c>
    </row>
    <row r="10737" customFormat="false" ht="15" hidden="false" customHeight="false" outlineLevel="0" collapsed="false">
      <c r="A10737" s="7" t="s">
        <v>27</v>
      </c>
      <c r="B10737" s="7" t="s">
        <v>103</v>
      </c>
      <c r="C10737" s="7" t="s">
        <v>1443</v>
      </c>
      <c r="D10737" s="7" t="n">
        <v>2</v>
      </c>
      <c r="E10737" s="7" t="n">
        <v>145.21</v>
      </c>
      <c r="F10737" s="7" t="n">
        <v>0</v>
      </c>
      <c r="G10737" s="7" t="n">
        <v>0</v>
      </c>
    </row>
    <row r="10738" customFormat="false" ht="15" hidden="false" customHeight="false" outlineLevel="0" collapsed="false">
      <c r="A10738" s="7" t="s">
        <v>27</v>
      </c>
      <c r="B10738" s="7" t="s">
        <v>103</v>
      </c>
      <c r="C10738" s="7" t="s">
        <v>1443</v>
      </c>
      <c r="D10738" s="7" t="n">
        <v>0</v>
      </c>
      <c r="E10738" s="7" t="n">
        <v>0</v>
      </c>
      <c r="F10738" s="7" t="n">
        <v>9</v>
      </c>
      <c r="G10738" s="7" t="n">
        <v>716.86</v>
      </c>
    </row>
    <row r="10739" customFormat="false" ht="15" hidden="false" customHeight="false" outlineLevel="0" collapsed="false">
      <c r="A10739" s="7" t="s">
        <v>27</v>
      </c>
      <c r="B10739" s="7" t="s">
        <v>162</v>
      </c>
      <c r="C10739" s="7" t="s">
        <v>1429</v>
      </c>
      <c r="D10739" s="7" t="n">
        <v>0</v>
      </c>
      <c r="E10739" s="7" t="n">
        <v>0</v>
      </c>
      <c r="F10739" s="7" t="n">
        <v>3</v>
      </c>
      <c r="G10739" s="7" t="n">
        <v>119.39</v>
      </c>
    </row>
    <row r="10740" customFormat="false" ht="15" hidden="false" customHeight="false" outlineLevel="0" collapsed="false">
      <c r="A10740" s="7" t="s">
        <v>27</v>
      </c>
      <c r="B10740" s="7" t="s">
        <v>451</v>
      </c>
      <c r="C10740" s="7" t="s">
        <v>1467</v>
      </c>
      <c r="D10740" s="7" t="n">
        <v>3</v>
      </c>
      <c r="E10740" s="7" t="n">
        <v>231.88</v>
      </c>
      <c r="F10740" s="7" t="n">
        <v>0</v>
      </c>
      <c r="G10740" s="7" t="n">
        <v>0</v>
      </c>
    </row>
    <row r="10741" customFormat="false" ht="15" hidden="false" customHeight="false" outlineLevel="0" collapsed="false">
      <c r="A10741" s="7" t="s">
        <v>27</v>
      </c>
      <c r="B10741" s="7" t="s">
        <v>381</v>
      </c>
      <c r="C10741" s="7" t="s">
        <v>1471</v>
      </c>
      <c r="D10741" s="7" t="n">
        <v>0</v>
      </c>
      <c r="E10741" s="7" t="n">
        <v>0</v>
      </c>
      <c r="F10741" s="7" t="n">
        <v>1</v>
      </c>
      <c r="G10741" s="7" t="n">
        <v>164.02</v>
      </c>
    </row>
    <row r="10742" customFormat="false" ht="15" hidden="false" customHeight="false" outlineLevel="0" collapsed="false">
      <c r="A10742" s="7" t="s">
        <v>27</v>
      </c>
      <c r="B10742" s="7" t="s">
        <v>381</v>
      </c>
      <c r="C10742" s="7" t="s">
        <v>1471</v>
      </c>
      <c r="D10742" s="7" t="n">
        <v>1</v>
      </c>
      <c r="E10742" s="7" t="n">
        <v>141.77</v>
      </c>
      <c r="F10742" s="7" t="n">
        <v>0</v>
      </c>
      <c r="G10742" s="7" t="n">
        <v>0</v>
      </c>
    </row>
    <row r="10743" customFormat="false" ht="15" hidden="false" customHeight="false" outlineLevel="0" collapsed="false">
      <c r="A10743" s="7" t="s">
        <v>27</v>
      </c>
      <c r="B10743" s="7" t="s">
        <v>359</v>
      </c>
      <c r="C10743" s="7" t="s">
        <v>1471</v>
      </c>
      <c r="D10743" s="7" t="n">
        <v>2</v>
      </c>
      <c r="E10743" s="7" t="n">
        <v>290.52</v>
      </c>
      <c r="F10743" s="7" t="n">
        <v>0</v>
      </c>
      <c r="G10743" s="7" t="n">
        <v>0</v>
      </c>
    </row>
    <row r="10744" customFormat="false" ht="15" hidden="false" customHeight="false" outlineLevel="0" collapsed="false">
      <c r="A10744" s="7" t="s">
        <v>27</v>
      </c>
      <c r="B10744" s="7" t="s">
        <v>359</v>
      </c>
      <c r="C10744" s="7" t="s">
        <v>1471</v>
      </c>
      <c r="D10744" s="7" t="n">
        <v>1</v>
      </c>
      <c r="E10744" s="7" t="n">
        <v>141.77</v>
      </c>
      <c r="F10744" s="7" t="n">
        <v>0</v>
      </c>
      <c r="G10744" s="7" t="n">
        <v>0</v>
      </c>
    </row>
    <row r="10745" customFormat="false" ht="15" hidden="false" customHeight="false" outlineLevel="0" collapsed="false">
      <c r="A10745" s="7" t="s">
        <v>27</v>
      </c>
      <c r="B10745" s="7" t="s">
        <v>448</v>
      </c>
      <c r="C10745" s="7" t="s">
        <v>1471</v>
      </c>
      <c r="D10745" s="7" t="n">
        <v>0</v>
      </c>
      <c r="E10745" s="7" t="n">
        <v>0</v>
      </c>
      <c r="F10745" s="7" t="n">
        <v>2</v>
      </c>
      <c r="G10745" s="7" t="n">
        <v>328.06</v>
      </c>
    </row>
    <row r="10746" customFormat="false" ht="15" hidden="false" customHeight="false" outlineLevel="0" collapsed="false">
      <c r="A10746" s="7" t="s">
        <v>27</v>
      </c>
      <c r="B10746" s="7" t="s">
        <v>448</v>
      </c>
      <c r="C10746" s="7" t="s">
        <v>1471</v>
      </c>
      <c r="D10746" s="7" t="n">
        <v>1</v>
      </c>
      <c r="E10746" s="7" t="n">
        <v>141.77</v>
      </c>
      <c r="F10746" s="7" t="n">
        <v>0</v>
      </c>
      <c r="G10746" s="7" t="n">
        <v>0</v>
      </c>
    </row>
    <row r="10747" customFormat="false" ht="15" hidden="false" customHeight="false" outlineLevel="0" collapsed="false">
      <c r="A10747" s="7" t="s">
        <v>27</v>
      </c>
      <c r="B10747" s="7" t="s">
        <v>534</v>
      </c>
      <c r="C10747" s="7" t="s">
        <v>1471</v>
      </c>
      <c r="D10747" s="7" t="n">
        <v>0</v>
      </c>
      <c r="E10747" s="7" t="n">
        <v>0</v>
      </c>
      <c r="F10747" s="7" t="n">
        <v>1</v>
      </c>
      <c r="G10747" s="7" t="n">
        <v>164.02</v>
      </c>
    </row>
    <row r="10748" customFormat="false" ht="15" hidden="false" customHeight="false" outlineLevel="0" collapsed="false">
      <c r="A10748" s="7" t="s">
        <v>27</v>
      </c>
      <c r="B10748" s="7" t="s">
        <v>534</v>
      </c>
      <c r="C10748" s="7" t="s">
        <v>1471</v>
      </c>
      <c r="D10748" s="7" t="n">
        <v>1</v>
      </c>
      <c r="E10748" s="7" t="n">
        <v>145.26</v>
      </c>
      <c r="F10748" s="7" t="n">
        <v>0</v>
      </c>
      <c r="G10748" s="7" t="n">
        <v>0</v>
      </c>
    </row>
    <row r="10749" customFormat="false" ht="15" hidden="false" customHeight="false" outlineLevel="0" collapsed="false">
      <c r="A10749" s="7" t="s">
        <v>27</v>
      </c>
      <c r="B10749" s="7" t="s">
        <v>338</v>
      </c>
      <c r="C10749" s="7" t="s">
        <v>1472</v>
      </c>
      <c r="D10749" s="7" t="n">
        <v>1</v>
      </c>
      <c r="E10749" s="7" t="n">
        <v>140.57</v>
      </c>
      <c r="F10749" s="7" t="n">
        <v>0</v>
      </c>
      <c r="G10749" s="7" t="n">
        <v>0</v>
      </c>
    </row>
    <row r="10750" customFormat="false" ht="15" hidden="false" customHeight="false" outlineLevel="0" collapsed="false">
      <c r="A10750" s="7" t="s">
        <v>27</v>
      </c>
      <c r="B10750" s="7" t="s">
        <v>352</v>
      </c>
      <c r="C10750" s="7" t="s">
        <v>1472</v>
      </c>
      <c r="D10750" s="7" t="n">
        <v>1</v>
      </c>
      <c r="E10750" s="7" t="n">
        <v>140.57</v>
      </c>
      <c r="F10750" s="7" t="n">
        <v>0</v>
      </c>
      <c r="G10750" s="7" t="n">
        <v>0</v>
      </c>
    </row>
    <row r="10751" customFormat="false" ht="15" hidden="false" customHeight="false" outlineLevel="0" collapsed="false">
      <c r="A10751" s="7" t="s">
        <v>27</v>
      </c>
      <c r="B10751" s="7" t="s">
        <v>372</v>
      </c>
      <c r="C10751" s="7" t="s">
        <v>1472</v>
      </c>
      <c r="D10751" s="7" t="n">
        <v>1</v>
      </c>
      <c r="E10751" s="7" t="n">
        <v>140.57</v>
      </c>
      <c r="F10751" s="7" t="n">
        <v>0</v>
      </c>
      <c r="G10751" s="7" t="n">
        <v>0</v>
      </c>
    </row>
    <row r="10752" customFormat="false" ht="15" hidden="false" customHeight="false" outlineLevel="0" collapsed="false">
      <c r="A10752" s="7" t="s">
        <v>27</v>
      </c>
      <c r="B10752" s="7" t="s">
        <v>468</v>
      </c>
      <c r="C10752" s="7" t="s">
        <v>1472</v>
      </c>
      <c r="D10752" s="7" t="n">
        <v>1</v>
      </c>
      <c r="E10752" s="7" t="n">
        <v>140.57</v>
      </c>
      <c r="F10752" s="7" t="n">
        <v>0</v>
      </c>
      <c r="G10752" s="7" t="n">
        <v>0</v>
      </c>
    </row>
    <row r="10753" customFormat="false" ht="15" hidden="false" customHeight="false" outlineLevel="0" collapsed="false">
      <c r="A10753" s="7" t="s">
        <v>27</v>
      </c>
      <c r="B10753" s="7" t="s">
        <v>595</v>
      </c>
      <c r="C10753" s="7" t="s">
        <v>1478</v>
      </c>
      <c r="D10753" s="7" t="n">
        <v>1</v>
      </c>
      <c r="E10753" s="7" t="n">
        <v>92.29</v>
      </c>
      <c r="F10753" s="7" t="n">
        <v>0</v>
      </c>
      <c r="G10753" s="7" t="n">
        <v>0</v>
      </c>
    </row>
    <row r="10754" customFormat="false" ht="15" hidden="false" customHeight="false" outlineLevel="0" collapsed="false">
      <c r="A10754" s="7" t="s">
        <v>27</v>
      </c>
      <c r="B10754" s="7" t="s">
        <v>274</v>
      </c>
      <c r="C10754" s="7" t="s">
        <v>1487</v>
      </c>
      <c r="D10754" s="7" t="n">
        <v>1</v>
      </c>
      <c r="E10754" s="7" t="n">
        <v>187.45</v>
      </c>
      <c r="F10754" s="7" t="n">
        <v>2</v>
      </c>
      <c r="G10754" s="7" t="n">
        <v>374.9</v>
      </c>
    </row>
    <row r="10755" customFormat="false" ht="15" hidden="false" customHeight="false" outlineLevel="0" collapsed="false">
      <c r="A10755" s="7" t="s">
        <v>27</v>
      </c>
      <c r="B10755" s="7" t="s">
        <v>277</v>
      </c>
      <c r="C10755" s="7" t="s">
        <v>1487</v>
      </c>
      <c r="D10755" s="7" t="n">
        <v>0</v>
      </c>
      <c r="E10755" s="7" t="n">
        <v>0</v>
      </c>
      <c r="F10755" s="7" t="n">
        <v>1</v>
      </c>
      <c r="G10755" s="7" t="n">
        <v>187.45</v>
      </c>
    </row>
    <row r="10756" customFormat="false" ht="15" hidden="false" customHeight="false" outlineLevel="0" collapsed="false">
      <c r="A10756" s="7" t="s">
        <v>27</v>
      </c>
      <c r="B10756" s="7" t="s">
        <v>389</v>
      </c>
      <c r="C10756" s="7" t="s">
        <v>1487</v>
      </c>
      <c r="D10756" s="7" t="n">
        <v>0</v>
      </c>
      <c r="E10756" s="7" t="n">
        <v>0</v>
      </c>
      <c r="F10756" s="7" t="n">
        <v>1</v>
      </c>
      <c r="G10756" s="7" t="n">
        <v>187.45</v>
      </c>
    </row>
    <row r="10757" customFormat="false" ht="15" hidden="false" customHeight="false" outlineLevel="0" collapsed="false">
      <c r="A10757" s="7" t="s">
        <v>27</v>
      </c>
      <c r="B10757" s="7" t="s">
        <v>332</v>
      </c>
      <c r="C10757" s="7" t="s">
        <v>1487</v>
      </c>
      <c r="D10757" s="7" t="n">
        <v>1</v>
      </c>
      <c r="E10757" s="7" t="n">
        <v>187.45</v>
      </c>
      <c r="F10757" s="7" t="n">
        <v>0</v>
      </c>
      <c r="G10757" s="7" t="n">
        <v>0</v>
      </c>
    </row>
    <row r="10758" customFormat="false" ht="15" hidden="false" customHeight="false" outlineLevel="0" collapsed="false">
      <c r="A10758" s="7" t="s">
        <v>27</v>
      </c>
      <c r="B10758" s="7" t="s">
        <v>678</v>
      </c>
      <c r="C10758" s="7" t="s">
        <v>1487</v>
      </c>
      <c r="D10758" s="7" t="n">
        <v>0</v>
      </c>
      <c r="E10758" s="7" t="n">
        <v>0</v>
      </c>
      <c r="F10758" s="7" t="n">
        <v>1</v>
      </c>
      <c r="G10758" s="7" t="n">
        <v>187.44</v>
      </c>
    </row>
    <row r="10759" customFormat="false" ht="15" hidden="false" customHeight="false" outlineLevel="0" collapsed="false">
      <c r="A10759" s="7" t="s">
        <v>27</v>
      </c>
      <c r="B10759" s="7" t="s">
        <v>670</v>
      </c>
      <c r="C10759" s="7" t="s">
        <v>1487</v>
      </c>
      <c r="D10759" s="7" t="n">
        <v>1</v>
      </c>
      <c r="E10759" s="7" t="n">
        <v>187.45</v>
      </c>
      <c r="F10759" s="7" t="n">
        <v>0</v>
      </c>
      <c r="G10759" s="7" t="n">
        <v>0</v>
      </c>
    </row>
    <row r="10760" customFormat="false" ht="15" hidden="false" customHeight="false" outlineLevel="0" collapsed="false">
      <c r="A10760" s="7" t="s">
        <v>27</v>
      </c>
      <c r="B10760" s="7" t="s">
        <v>490</v>
      </c>
      <c r="C10760" s="7" t="s">
        <v>1288</v>
      </c>
      <c r="D10760" s="7" t="n">
        <v>0</v>
      </c>
      <c r="E10760" s="7" t="n">
        <v>0</v>
      </c>
      <c r="F10760" s="7" t="n">
        <v>1</v>
      </c>
      <c r="G10760" s="7" t="n">
        <v>268</v>
      </c>
    </row>
    <row r="10761" customFormat="false" ht="15" hidden="false" customHeight="false" outlineLevel="0" collapsed="false">
      <c r="A10761" s="7" t="s">
        <v>27</v>
      </c>
      <c r="B10761" s="7" t="s">
        <v>675</v>
      </c>
      <c r="C10761" s="7" t="s">
        <v>1288</v>
      </c>
      <c r="D10761" s="7" t="n">
        <v>0</v>
      </c>
      <c r="E10761" s="7" t="n">
        <v>0</v>
      </c>
      <c r="F10761" s="7" t="n">
        <v>1</v>
      </c>
      <c r="G10761" s="7" t="n">
        <v>267.99</v>
      </c>
    </row>
    <row r="10762" customFormat="false" ht="15" hidden="false" customHeight="false" outlineLevel="0" collapsed="false">
      <c r="A10762" s="7" t="s">
        <v>27</v>
      </c>
      <c r="B10762" s="7" t="s">
        <v>440</v>
      </c>
      <c r="C10762" s="7" t="s">
        <v>1288</v>
      </c>
      <c r="D10762" s="7" t="n">
        <v>0</v>
      </c>
      <c r="E10762" s="7" t="n">
        <v>0</v>
      </c>
      <c r="F10762" s="7" t="n">
        <v>1</v>
      </c>
      <c r="G10762" s="7" t="n">
        <v>268</v>
      </c>
    </row>
    <row r="10763" customFormat="false" ht="15" hidden="false" customHeight="false" outlineLevel="0" collapsed="false">
      <c r="A10763" s="7" t="s">
        <v>27</v>
      </c>
      <c r="B10763" s="7" t="s">
        <v>853</v>
      </c>
      <c r="C10763" s="7" t="s">
        <v>1288</v>
      </c>
      <c r="D10763" s="7" t="n">
        <v>0</v>
      </c>
      <c r="E10763" s="7" t="n">
        <v>0</v>
      </c>
      <c r="F10763" s="7" t="n">
        <v>1</v>
      </c>
      <c r="G10763" s="7" t="n">
        <v>268</v>
      </c>
    </row>
    <row r="10764" customFormat="false" ht="15" hidden="false" customHeight="false" outlineLevel="0" collapsed="false">
      <c r="A10764" s="7" t="s">
        <v>27</v>
      </c>
      <c r="B10764" s="7" t="s">
        <v>135</v>
      </c>
      <c r="C10764" s="7" t="s">
        <v>1316</v>
      </c>
      <c r="D10764" s="7" t="n">
        <v>18</v>
      </c>
      <c r="E10764" s="7" t="n">
        <v>1110.68</v>
      </c>
      <c r="F10764" s="7" t="n">
        <v>35</v>
      </c>
      <c r="G10764" s="7" t="n">
        <v>2159.67</v>
      </c>
    </row>
    <row r="10765" customFormat="false" ht="15" hidden="false" customHeight="false" outlineLevel="0" collapsed="false">
      <c r="A10765" s="7" t="s">
        <v>27</v>
      </c>
      <c r="B10765" s="7" t="s">
        <v>135</v>
      </c>
      <c r="C10765" s="7" t="s">
        <v>1316</v>
      </c>
      <c r="D10765" s="7" t="n">
        <v>12</v>
      </c>
      <c r="E10765" s="7" t="n">
        <v>736.94</v>
      </c>
      <c r="F10765" s="7" t="n">
        <v>0</v>
      </c>
      <c r="G10765" s="7" t="n">
        <v>0</v>
      </c>
    </row>
    <row r="10766" customFormat="false" ht="15" hidden="false" customHeight="false" outlineLevel="0" collapsed="false">
      <c r="A10766" s="7" t="s">
        <v>27</v>
      </c>
      <c r="B10766" s="7" t="s">
        <v>193</v>
      </c>
      <c r="C10766" s="7" t="s">
        <v>1316</v>
      </c>
      <c r="D10766" s="7" t="n">
        <v>4</v>
      </c>
      <c r="E10766" s="7" t="n">
        <v>245.64</v>
      </c>
      <c r="F10766" s="7" t="n">
        <v>0</v>
      </c>
      <c r="G10766" s="7" t="n">
        <v>0</v>
      </c>
    </row>
    <row r="10767" customFormat="false" ht="15" hidden="false" customHeight="false" outlineLevel="0" collapsed="false">
      <c r="A10767" s="7" t="s">
        <v>27</v>
      </c>
      <c r="B10767" s="7" t="s">
        <v>193</v>
      </c>
      <c r="C10767" s="7" t="s">
        <v>1316</v>
      </c>
      <c r="D10767" s="7" t="n">
        <v>21</v>
      </c>
      <c r="E10767" s="7" t="n">
        <v>1295.8</v>
      </c>
      <c r="F10767" s="7" t="n">
        <v>24</v>
      </c>
      <c r="G10767" s="7" t="n">
        <v>1480.92</v>
      </c>
    </row>
    <row r="10768" customFormat="false" ht="15" hidden="false" customHeight="false" outlineLevel="0" collapsed="false">
      <c r="A10768" s="7" t="s">
        <v>27</v>
      </c>
      <c r="B10768" s="7" t="s">
        <v>288</v>
      </c>
      <c r="C10768" s="7" t="s">
        <v>1319</v>
      </c>
      <c r="D10768" s="7" t="n">
        <v>1</v>
      </c>
      <c r="E10768" s="7" t="n">
        <v>81.2</v>
      </c>
      <c r="F10768" s="7" t="n">
        <v>0</v>
      </c>
      <c r="G10768" s="7" t="n">
        <v>0</v>
      </c>
    </row>
    <row r="10769" customFormat="false" ht="15" hidden="false" customHeight="false" outlineLevel="0" collapsed="false">
      <c r="A10769" s="7" t="s">
        <v>27</v>
      </c>
      <c r="B10769" s="7" t="s">
        <v>629</v>
      </c>
      <c r="C10769" s="7" t="s">
        <v>1319</v>
      </c>
      <c r="D10769" s="7" t="n">
        <v>2</v>
      </c>
      <c r="E10769" s="7" t="n">
        <v>162.41</v>
      </c>
      <c r="F10769" s="7" t="n">
        <v>0</v>
      </c>
      <c r="G10769" s="7" t="n">
        <v>0</v>
      </c>
    </row>
    <row r="10770" customFormat="false" ht="15" hidden="false" customHeight="false" outlineLevel="0" collapsed="false">
      <c r="A10770" s="7" t="s">
        <v>27</v>
      </c>
      <c r="B10770" s="7" t="s">
        <v>333</v>
      </c>
      <c r="C10770" s="7" t="s">
        <v>1319</v>
      </c>
      <c r="D10770" s="7" t="n">
        <v>2</v>
      </c>
      <c r="E10770" s="7" t="n">
        <v>162.41</v>
      </c>
      <c r="F10770" s="7" t="n">
        <v>4</v>
      </c>
      <c r="G10770" s="7" t="n">
        <v>324.83</v>
      </c>
    </row>
    <row r="10771" customFormat="false" ht="15" hidden="false" customHeight="false" outlineLevel="0" collapsed="false">
      <c r="A10771" s="7" t="s">
        <v>27</v>
      </c>
      <c r="B10771" s="7" t="s">
        <v>333</v>
      </c>
      <c r="C10771" s="7" t="s">
        <v>1319</v>
      </c>
      <c r="D10771" s="7" t="n">
        <v>1</v>
      </c>
      <c r="E10771" s="7" t="n">
        <v>79.85</v>
      </c>
      <c r="F10771" s="7" t="n">
        <v>0</v>
      </c>
      <c r="G10771" s="7" t="n">
        <v>0</v>
      </c>
    </row>
    <row r="10772" customFormat="false" ht="15" hidden="false" customHeight="false" outlineLevel="0" collapsed="false">
      <c r="A10772" s="7" t="s">
        <v>27</v>
      </c>
      <c r="B10772" s="7" t="s">
        <v>221</v>
      </c>
      <c r="C10772" s="7" t="s">
        <v>1319</v>
      </c>
      <c r="D10772" s="7" t="n">
        <v>6</v>
      </c>
      <c r="E10772" s="7" t="n">
        <v>487.22</v>
      </c>
      <c r="F10772" s="7" t="n">
        <v>4</v>
      </c>
      <c r="G10772" s="7" t="n">
        <v>324.79</v>
      </c>
    </row>
    <row r="10773" customFormat="false" ht="15" hidden="false" customHeight="false" outlineLevel="0" collapsed="false">
      <c r="A10773" s="7" t="s">
        <v>27</v>
      </c>
      <c r="B10773" s="7" t="s">
        <v>205</v>
      </c>
      <c r="C10773" s="7" t="s">
        <v>1319</v>
      </c>
      <c r="D10773" s="7" t="n">
        <v>12</v>
      </c>
      <c r="E10773" s="7" t="n">
        <v>974.46</v>
      </c>
      <c r="F10773" s="7" t="n">
        <v>13</v>
      </c>
      <c r="G10773" s="7" t="n">
        <v>1055.63</v>
      </c>
    </row>
    <row r="10774" customFormat="false" ht="15" hidden="false" customHeight="false" outlineLevel="0" collapsed="false">
      <c r="A10774" s="7" t="s">
        <v>27</v>
      </c>
      <c r="B10774" s="7" t="s">
        <v>205</v>
      </c>
      <c r="C10774" s="7" t="s">
        <v>1319</v>
      </c>
      <c r="D10774" s="7" t="n">
        <v>4</v>
      </c>
      <c r="E10774" s="7" t="n">
        <v>319.4</v>
      </c>
      <c r="F10774" s="7" t="n">
        <v>0</v>
      </c>
      <c r="G10774" s="7" t="n">
        <v>0</v>
      </c>
    </row>
    <row r="10775" customFormat="false" ht="15" hidden="false" customHeight="false" outlineLevel="0" collapsed="false">
      <c r="A10775" s="7" t="s">
        <v>27</v>
      </c>
      <c r="B10775" s="7" t="s">
        <v>233</v>
      </c>
      <c r="C10775" s="7" t="s">
        <v>1319</v>
      </c>
      <c r="D10775" s="7" t="n">
        <v>4</v>
      </c>
      <c r="E10775" s="7" t="n">
        <v>319.4</v>
      </c>
      <c r="F10775" s="7" t="n">
        <v>0</v>
      </c>
      <c r="G10775" s="7" t="n">
        <v>0</v>
      </c>
    </row>
    <row r="10776" customFormat="false" ht="15" hidden="false" customHeight="false" outlineLevel="0" collapsed="false">
      <c r="A10776" s="7" t="s">
        <v>27</v>
      </c>
      <c r="B10776" s="7" t="s">
        <v>233</v>
      </c>
      <c r="C10776" s="7" t="s">
        <v>1319</v>
      </c>
      <c r="D10776" s="7" t="n">
        <v>6</v>
      </c>
      <c r="E10776" s="7" t="n">
        <v>487.23</v>
      </c>
      <c r="F10776" s="7" t="n">
        <v>5</v>
      </c>
      <c r="G10776" s="7" t="n">
        <v>406.02</v>
      </c>
    </row>
    <row r="10777" customFormat="false" ht="15" hidden="false" customHeight="false" outlineLevel="0" collapsed="false">
      <c r="A10777" s="7" t="s">
        <v>27</v>
      </c>
      <c r="B10777" s="7" t="s">
        <v>132</v>
      </c>
      <c r="C10777" s="7" t="s">
        <v>1322</v>
      </c>
      <c r="D10777" s="7" t="n">
        <v>54</v>
      </c>
      <c r="E10777" s="7" t="n">
        <v>669</v>
      </c>
      <c r="F10777" s="7" t="n">
        <v>0</v>
      </c>
      <c r="G10777" s="7" t="n">
        <v>0</v>
      </c>
    </row>
    <row r="10778" customFormat="false" ht="15" hidden="false" customHeight="false" outlineLevel="0" collapsed="false">
      <c r="A10778" s="7" t="s">
        <v>27</v>
      </c>
      <c r="B10778" s="7" t="s">
        <v>132</v>
      </c>
      <c r="C10778" s="7" t="s">
        <v>1322</v>
      </c>
      <c r="D10778" s="7" t="n">
        <v>12</v>
      </c>
      <c r="E10778" s="7" t="n">
        <v>194.53</v>
      </c>
      <c r="F10778" s="7" t="n">
        <v>3</v>
      </c>
      <c r="G10778" s="7" t="n">
        <v>48.63</v>
      </c>
    </row>
    <row r="10779" customFormat="false" ht="15" hidden="false" customHeight="false" outlineLevel="0" collapsed="false">
      <c r="A10779" s="7" t="s">
        <v>27</v>
      </c>
      <c r="B10779" s="7" t="s">
        <v>168</v>
      </c>
      <c r="C10779" s="7" t="s">
        <v>1326</v>
      </c>
      <c r="D10779" s="7" t="n">
        <v>32</v>
      </c>
      <c r="E10779" s="7" t="n">
        <v>544.75</v>
      </c>
      <c r="F10779" s="7" t="n">
        <v>3</v>
      </c>
      <c r="G10779" s="7" t="n">
        <v>51.07</v>
      </c>
    </row>
    <row r="10780" customFormat="false" ht="15" hidden="false" customHeight="false" outlineLevel="0" collapsed="false">
      <c r="A10780" s="7" t="s">
        <v>27</v>
      </c>
      <c r="B10780" s="7" t="s">
        <v>168</v>
      </c>
      <c r="C10780" s="7" t="s">
        <v>1326</v>
      </c>
      <c r="D10780" s="7" t="n">
        <v>54</v>
      </c>
      <c r="E10780" s="7" t="n">
        <v>882.83</v>
      </c>
      <c r="F10780" s="7" t="n">
        <v>0</v>
      </c>
      <c r="G10780" s="7" t="n">
        <v>0</v>
      </c>
    </row>
    <row r="10781" customFormat="false" ht="15" hidden="false" customHeight="false" outlineLevel="0" collapsed="false">
      <c r="A10781" s="7" t="s">
        <v>27</v>
      </c>
      <c r="B10781" s="7" t="s">
        <v>150</v>
      </c>
      <c r="C10781" s="7" t="s">
        <v>1349</v>
      </c>
      <c r="D10781" s="7" t="n">
        <v>0</v>
      </c>
      <c r="E10781" s="7" t="n">
        <v>0</v>
      </c>
      <c r="F10781" s="7" t="n">
        <v>5</v>
      </c>
      <c r="G10781" s="7" t="n">
        <v>81.06</v>
      </c>
    </row>
    <row r="10782" customFormat="false" ht="15" hidden="false" customHeight="false" outlineLevel="0" collapsed="false">
      <c r="A10782" s="7" t="s">
        <v>27</v>
      </c>
      <c r="B10782" s="7" t="s">
        <v>311</v>
      </c>
      <c r="C10782" s="7" t="s">
        <v>1352</v>
      </c>
      <c r="D10782" s="7" t="n">
        <v>12</v>
      </c>
      <c r="E10782" s="7" t="n">
        <v>174.97</v>
      </c>
      <c r="F10782" s="7" t="n">
        <v>3</v>
      </c>
      <c r="G10782" s="7" t="n">
        <v>43.75</v>
      </c>
    </row>
    <row r="10783" customFormat="false" ht="15" hidden="false" customHeight="false" outlineLevel="0" collapsed="false">
      <c r="A10783" s="7" t="s">
        <v>27</v>
      </c>
      <c r="B10783" s="7" t="s">
        <v>236</v>
      </c>
      <c r="C10783" s="7" t="s">
        <v>1361</v>
      </c>
      <c r="D10783" s="7" t="n">
        <v>34</v>
      </c>
      <c r="E10783" s="7" t="n">
        <v>454.38</v>
      </c>
      <c r="F10783" s="7" t="n">
        <v>30</v>
      </c>
      <c r="G10783" s="7" t="n">
        <v>400.92</v>
      </c>
    </row>
    <row r="10784" customFormat="false" ht="15" hidden="false" customHeight="false" outlineLevel="0" collapsed="false">
      <c r="A10784" s="7" t="s">
        <v>27</v>
      </c>
      <c r="B10784" s="7" t="s">
        <v>236</v>
      </c>
      <c r="C10784" s="7" t="s">
        <v>1361</v>
      </c>
      <c r="D10784" s="7" t="n">
        <v>18</v>
      </c>
      <c r="E10784" s="7" t="n">
        <v>222.99</v>
      </c>
      <c r="F10784" s="7" t="n">
        <v>0</v>
      </c>
      <c r="G10784" s="7" t="n">
        <v>0</v>
      </c>
    </row>
    <row r="10785" customFormat="false" ht="15" hidden="false" customHeight="false" outlineLevel="0" collapsed="false">
      <c r="A10785" s="7" t="s">
        <v>27</v>
      </c>
      <c r="B10785" s="7" t="s">
        <v>298</v>
      </c>
      <c r="C10785" s="7" t="s">
        <v>1362</v>
      </c>
      <c r="D10785" s="7" t="n">
        <v>14</v>
      </c>
      <c r="E10785" s="7" t="n">
        <v>187.09</v>
      </c>
      <c r="F10785" s="7" t="n">
        <v>10</v>
      </c>
      <c r="G10785" s="7" t="n">
        <v>133.64</v>
      </c>
    </row>
    <row r="10786" customFormat="false" ht="15" hidden="false" customHeight="false" outlineLevel="0" collapsed="false">
      <c r="A10786" s="7" t="s">
        <v>27</v>
      </c>
      <c r="B10786" s="7" t="s">
        <v>298</v>
      </c>
      <c r="C10786" s="7" t="s">
        <v>1362</v>
      </c>
      <c r="D10786" s="7" t="n">
        <v>12</v>
      </c>
      <c r="E10786" s="7" t="n">
        <v>148.66</v>
      </c>
      <c r="F10786" s="7" t="n">
        <v>0</v>
      </c>
      <c r="G10786" s="7" t="n">
        <v>0</v>
      </c>
    </row>
    <row r="10787" customFormat="false" ht="15" hidden="false" customHeight="false" outlineLevel="0" collapsed="false">
      <c r="A10787" s="7" t="s">
        <v>27</v>
      </c>
      <c r="B10787" s="7" t="s">
        <v>93</v>
      </c>
      <c r="C10787" s="7" t="s">
        <v>1367</v>
      </c>
      <c r="D10787" s="7" t="n">
        <v>0</v>
      </c>
      <c r="E10787" s="7" t="n">
        <v>0</v>
      </c>
      <c r="F10787" s="7" t="n">
        <v>6</v>
      </c>
      <c r="G10787" s="7" t="n">
        <v>616.41</v>
      </c>
    </row>
    <row r="10788" customFormat="false" ht="15" hidden="false" customHeight="false" outlineLevel="0" collapsed="false">
      <c r="A10788" s="7" t="s">
        <v>27</v>
      </c>
      <c r="B10788" s="7" t="s">
        <v>90</v>
      </c>
      <c r="C10788" s="7" t="s">
        <v>1367</v>
      </c>
      <c r="D10788" s="7" t="n">
        <v>0</v>
      </c>
      <c r="E10788" s="7" t="n">
        <v>0</v>
      </c>
      <c r="F10788" s="7" t="n">
        <v>12</v>
      </c>
      <c r="G10788" s="7" t="n">
        <v>1232.79</v>
      </c>
    </row>
    <row r="10789" customFormat="false" ht="15" hidden="false" customHeight="false" outlineLevel="0" collapsed="false">
      <c r="A10789" s="7" t="s">
        <v>27</v>
      </c>
      <c r="B10789" s="7" t="s">
        <v>89</v>
      </c>
      <c r="C10789" s="7" t="s">
        <v>1368</v>
      </c>
      <c r="D10789" s="7" t="n">
        <v>0</v>
      </c>
      <c r="E10789" s="7" t="n">
        <v>0</v>
      </c>
      <c r="F10789" s="7" t="n">
        <v>5</v>
      </c>
      <c r="G10789" s="7" t="n">
        <v>513.67</v>
      </c>
    </row>
    <row r="10790" customFormat="false" ht="15" hidden="false" customHeight="false" outlineLevel="0" collapsed="false">
      <c r="A10790" s="7" t="s">
        <v>27</v>
      </c>
      <c r="B10790" s="7" t="s">
        <v>87</v>
      </c>
      <c r="C10790" s="7" t="s">
        <v>1368</v>
      </c>
      <c r="D10790" s="7" t="n">
        <v>0</v>
      </c>
      <c r="E10790" s="7" t="n">
        <v>0</v>
      </c>
      <c r="F10790" s="7" t="n">
        <v>11</v>
      </c>
      <c r="G10790" s="7" t="n">
        <v>1130.06</v>
      </c>
    </row>
    <row r="10791" customFormat="false" ht="15" hidden="false" customHeight="false" outlineLevel="0" collapsed="false">
      <c r="A10791" s="7" t="s">
        <v>27</v>
      </c>
      <c r="B10791" s="7" t="s">
        <v>343</v>
      </c>
      <c r="C10791" s="7" t="s">
        <v>1376</v>
      </c>
      <c r="D10791" s="7" t="n">
        <v>6</v>
      </c>
      <c r="E10791" s="7" t="n">
        <v>146.02</v>
      </c>
      <c r="F10791" s="7" t="n">
        <v>3</v>
      </c>
      <c r="G10791" s="7" t="n">
        <v>73.01</v>
      </c>
    </row>
    <row r="10792" customFormat="false" ht="15" hidden="false" customHeight="false" outlineLevel="0" collapsed="false">
      <c r="A10792" s="7" t="s">
        <v>27</v>
      </c>
      <c r="B10792" s="7" t="s">
        <v>303</v>
      </c>
      <c r="C10792" s="7" t="s">
        <v>1376</v>
      </c>
      <c r="D10792" s="7" t="n">
        <v>6</v>
      </c>
      <c r="E10792" s="7" t="n">
        <v>146.02</v>
      </c>
      <c r="F10792" s="7" t="n">
        <v>0</v>
      </c>
      <c r="G10792" s="7" t="n">
        <v>0</v>
      </c>
    </row>
    <row r="10793" customFormat="false" ht="15" hidden="false" customHeight="false" outlineLevel="0" collapsed="false">
      <c r="A10793" s="7" t="s">
        <v>27</v>
      </c>
      <c r="B10793" s="7" t="s">
        <v>303</v>
      </c>
      <c r="C10793" s="7" t="s">
        <v>1376</v>
      </c>
      <c r="D10793" s="7" t="n">
        <v>4</v>
      </c>
      <c r="E10793" s="7" t="n">
        <v>89.2</v>
      </c>
      <c r="F10793" s="7" t="n">
        <v>0</v>
      </c>
      <c r="G10793" s="7" t="n">
        <v>0</v>
      </c>
    </row>
    <row r="10794" customFormat="false" ht="15" hidden="false" customHeight="false" outlineLevel="0" collapsed="false">
      <c r="A10794" s="7" t="s">
        <v>27</v>
      </c>
      <c r="B10794" s="7" t="s">
        <v>283</v>
      </c>
      <c r="C10794" s="7" t="s">
        <v>1376</v>
      </c>
      <c r="D10794" s="7" t="n">
        <v>4</v>
      </c>
      <c r="E10794" s="7" t="n">
        <v>89.2</v>
      </c>
      <c r="F10794" s="7" t="n">
        <v>0</v>
      </c>
      <c r="G10794" s="7" t="n">
        <v>0</v>
      </c>
    </row>
    <row r="10795" customFormat="false" ht="15" hidden="false" customHeight="false" outlineLevel="0" collapsed="false">
      <c r="A10795" s="7" t="s">
        <v>27</v>
      </c>
      <c r="B10795" s="7" t="s">
        <v>418</v>
      </c>
      <c r="C10795" s="7" t="s">
        <v>1378</v>
      </c>
      <c r="D10795" s="7" t="n">
        <v>0</v>
      </c>
      <c r="E10795" s="7" t="n">
        <v>0</v>
      </c>
      <c r="F10795" s="7" t="n">
        <v>3</v>
      </c>
      <c r="G10795" s="7" t="n">
        <v>73.01</v>
      </c>
    </row>
    <row r="10796" customFormat="false" ht="15" hidden="false" customHeight="false" outlineLevel="0" collapsed="false">
      <c r="A10796" s="7" t="s">
        <v>27</v>
      </c>
      <c r="B10796" s="7" t="s">
        <v>354</v>
      </c>
      <c r="C10796" s="7" t="s">
        <v>1378</v>
      </c>
      <c r="D10796" s="7" t="n">
        <v>0</v>
      </c>
      <c r="E10796" s="7" t="n">
        <v>0</v>
      </c>
      <c r="F10796" s="7" t="n">
        <v>3</v>
      </c>
      <c r="G10796" s="7" t="n">
        <v>73.01</v>
      </c>
    </row>
    <row r="10797" customFormat="false" ht="15" hidden="false" customHeight="false" outlineLevel="0" collapsed="false">
      <c r="A10797" s="7" t="s">
        <v>27</v>
      </c>
      <c r="B10797" s="7" t="s">
        <v>349</v>
      </c>
      <c r="C10797" s="7" t="s">
        <v>1378</v>
      </c>
      <c r="D10797" s="7" t="n">
        <v>0</v>
      </c>
      <c r="E10797" s="7" t="n">
        <v>0</v>
      </c>
      <c r="F10797" s="7" t="n">
        <v>3</v>
      </c>
      <c r="G10797" s="7" t="n">
        <v>73.01</v>
      </c>
    </row>
    <row r="10798" customFormat="false" ht="15" hidden="false" customHeight="false" outlineLevel="0" collapsed="false">
      <c r="A10798" s="7" t="s">
        <v>27</v>
      </c>
      <c r="B10798" s="7" t="s">
        <v>650</v>
      </c>
      <c r="C10798" s="7" t="s">
        <v>1495</v>
      </c>
      <c r="D10798" s="7" t="n">
        <v>0</v>
      </c>
      <c r="E10798" s="7" t="n">
        <v>0</v>
      </c>
      <c r="F10798" s="7" t="n">
        <v>3</v>
      </c>
      <c r="G10798" s="7" t="n">
        <v>79.09</v>
      </c>
    </row>
    <row r="10799" customFormat="false" ht="15" hidden="false" customHeight="false" outlineLevel="0" collapsed="false">
      <c r="A10799" s="7" t="s">
        <v>27</v>
      </c>
      <c r="B10799" s="7" t="s">
        <v>647</v>
      </c>
      <c r="C10799" s="7" t="s">
        <v>1495</v>
      </c>
      <c r="D10799" s="7" t="n">
        <v>0</v>
      </c>
      <c r="E10799" s="7" t="n">
        <v>0</v>
      </c>
      <c r="F10799" s="7" t="n">
        <v>3</v>
      </c>
      <c r="G10799" s="7" t="n">
        <v>79.09</v>
      </c>
    </row>
    <row r="10800" customFormat="false" ht="15" hidden="false" customHeight="false" outlineLevel="0" collapsed="false">
      <c r="A10800" s="7" t="s">
        <v>27</v>
      </c>
      <c r="B10800" s="7" t="s">
        <v>188</v>
      </c>
      <c r="C10800" s="7" t="s">
        <v>1379</v>
      </c>
      <c r="D10800" s="7" t="n">
        <v>2</v>
      </c>
      <c r="E10800" s="7" t="n">
        <v>109.6</v>
      </c>
      <c r="F10800" s="7" t="n">
        <v>0</v>
      </c>
      <c r="G10800" s="7" t="n">
        <v>0</v>
      </c>
    </row>
    <row r="10801" customFormat="false" ht="15" hidden="false" customHeight="false" outlineLevel="0" collapsed="false">
      <c r="A10801" s="7" t="s">
        <v>27</v>
      </c>
      <c r="B10801" s="7" t="s">
        <v>174</v>
      </c>
      <c r="C10801" s="7" t="s">
        <v>1379</v>
      </c>
      <c r="D10801" s="7" t="n">
        <v>2</v>
      </c>
      <c r="E10801" s="7" t="n">
        <v>109.6</v>
      </c>
      <c r="F10801" s="7" t="n">
        <v>0</v>
      </c>
      <c r="G10801" s="7" t="n">
        <v>0</v>
      </c>
    </row>
    <row r="10802" customFormat="false" ht="15" hidden="false" customHeight="false" outlineLevel="0" collapsed="false">
      <c r="A10802" s="7" t="s">
        <v>27</v>
      </c>
      <c r="B10802" s="7" t="s">
        <v>145</v>
      </c>
      <c r="C10802" s="7" t="s">
        <v>1379</v>
      </c>
      <c r="D10802" s="7" t="n">
        <v>3</v>
      </c>
      <c r="E10802" s="7" t="n">
        <v>164.4</v>
      </c>
      <c r="F10802" s="7" t="n">
        <v>0</v>
      </c>
      <c r="G10802" s="7" t="n">
        <v>0</v>
      </c>
    </row>
    <row r="10803" customFormat="false" ht="15" hidden="false" customHeight="false" outlineLevel="0" collapsed="false">
      <c r="A10803" s="7" t="s">
        <v>27</v>
      </c>
      <c r="B10803" s="7" t="s">
        <v>658</v>
      </c>
      <c r="C10803" s="7" t="s">
        <v>1496</v>
      </c>
      <c r="D10803" s="7" t="n">
        <v>0</v>
      </c>
      <c r="E10803" s="7" t="n">
        <v>0</v>
      </c>
      <c r="F10803" s="7" t="n">
        <v>6</v>
      </c>
      <c r="G10803" s="7" t="n">
        <v>328.8</v>
      </c>
    </row>
    <row r="10804" customFormat="false" ht="15" hidden="false" customHeight="false" outlineLevel="0" collapsed="false">
      <c r="A10804" s="7" t="s">
        <v>27</v>
      </c>
      <c r="B10804" s="7" t="s">
        <v>653</v>
      </c>
      <c r="C10804" s="7" t="s">
        <v>1496</v>
      </c>
      <c r="D10804" s="7" t="n">
        <v>0</v>
      </c>
      <c r="E10804" s="7" t="n">
        <v>0</v>
      </c>
      <c r="F10804" s="7" t="n">
        <v>3</v>
      </c>
      <c r="G10804" s="7" t="n">
        <v>164.4</v>
      </c>
    </row>
    <row r="10805" customFormat="false" ht="15" hidden="false" customHeight="false" outlineLevel="0" collapsed="false">
      <c r="A10805" s="7" t="s">
        <v>27</v>
      </c>
      <c r="B10805" s="7" t="s">
        <v>657</v>
      </c>
      <c r="C10805" s="7" t="s">
        <v>1496</v>
      </c>
      <c r="D10805" s="7" t="n">
        <v>0</v>
      </c>
      <c r="E10805" s="7" t="n">
        <v>0</v>
      </c>
      <c r="F10805" s="7" t="n">
        <v>6</v>
      </c>
      <c r="G10805" s="7" t="n">
        <v>328.8</v>
      </c>
    </row>
    <row r="10806" customFormat="false" ht="15" hidden="false" customHeight="false" outlineLevel="0" collapsed="false">
      <c r="A10806" s="7" t="s">
        <v>27</v>
      </c>
      <c r="B10806" s="7" t="s">
        <v>306</v>
      </c>
      <c r="C10806" s="7" t="s">
        <v>1407</v>
      </c>
      <c r="D10806" s="7" t="n">
        <v>12</v>
      </c>
      <c r="E10806" s="7" t="n">
        <v>215.82</v>
      </c>
      <c r="F10806" s="7" t="n">
        <v>0</v>
      </c>
      <c r="G10806" s="7" t="n">
        <v>0</v>
      </c>
    </row>
    <row r="10807" customFormat="false" ht="15" hidden="false" customHeight="false" outlineLevel="0" collapsed="false">
      <c r="A10807" s="7" t="s">
        <v>27</v>
      </c>
      <c r="B10807" s="7" t="s">
        <v>124</v>
      </c>
      <c r="C10807" s="7" t="s">
        <v>1449</v>
      </c>
      <c r="D10807" s="7" t="n">
        <v>6</v>
      </c>
      <c r="E10807" s="7" t="n">
        <v>111.88</v>
      </c>
      <c r="F10807" s="7" t="n">
        <v>12</v>
      </c>
      <c r="G10807" s="7" t="n">
        <v>223.78</v>
      </c>
    </row>
    <row r="10808" customFormat="false" ht="15" hidden="false" customHeight="false" outlineLevel="0" collapsed="false">
      <c r="A10808" s="7" t="s">
        <v>27</v>
      </c>
      <c r="B10808" s="7" t="s">
        <v>120</v>
      </c>
      <c r="C10808" s="7" t="s">
        <v>1451</v>
      </c>
      <c r="D10808" s="7" t="n">
        <v>28</v>
      </c>
      <c r="E10808" s="7" t="n">
        <v>567.66</v>
      </c>
      <c r="F10808" s="7" t="n">
        <v>0</v>
      </c>
      <c r="G10808" s="7" t="n">
        <v>0</v>
      </c>
    </row>
    <row r="10809" customFormat="false" ht="15" hidden="false" customHeight="false" outlineLevel="0" collapsed="false">
      <c r="A10809" s="7" t="s">
        <v>27</v>
      </c>
      <c r="B10809" s="7" t="s">
        <v>135</v>
      </c>
      <c r="C10809" s="7" t="s">
        <v>1316</v>
      </c>
      <c r="D10809" s="7" t="n">
        <v>6</v>
      </c>
      <c r="E10809" s="7" t="n">
        <v>370.23</v>
      </c>
      <c r="F10809" s="7" t="n">
        <v>0</v>
      </c>
      <c r="G10809" s="7" t="n">
        <v>0</v>
      </c>
    </row>
    <row r="10810" customFormat="false" ht="15" hidden="false" customHeight="false" outlineLevel="0" collapsed="false">
      <c r="A10810" s="7" t="s">
        <v>27</v>
      </c>
      <c r="B10810" s="7" t="s">
        <v>193</v>
      </c>
      <c r="C10810" s="7" t="s">
        <v>1316</v>
      </c>
      <c r="D10810" s="7" t="n">
        <v>6</v>
      </c>
      <c r="E10810" s="7" t="n">
        <v>370.23</v>
      </c>
      <c r="F10810" s="7" t="n">
        <v>0</v>
      </c>
      <c r="G10810" s="7" t="n">
        <v>0</v>
      </c>
    </row>
    <row r="10811" customFormat="false" ht="15" hidden="false" customHeight="false" outlineLevel="0" collapsed="false">
      <c r="A10811" s="7" t="s">
        <v>27</v>
      </c>
      <c r="B10811" s="7" t="s">
        <v>333</v>
      </c>
      <c r="C10811" s="7" t="s">
        <v>1319</v>
      </c>
      <c r="D10811" s="7" t="n">
        <v>2</v>
      </c>
      <c r="E10811" s="7" t="n">
        <v>162.4</v>
      </c>
      <c r="F10811" s="7" t="n">
        <v>0</v>
      </c>
      <c r="G10811" s="7" t="n">
        <v>0</v>
      </c>
    </row>
    <row r="10812" customFormat="false" ht="15" hidden="false" customHeight="false" outlineLevel="0" collapsed="false">
      <c r="A10812" s="7" t="s">
        <v>27</v>
      </c>
      <c r="B10812" s="7" t="s">
        <v>221</v>
      </c>
      <c r="C10812" s="7" t="s">
        <v>1319</v>
      </c>
      <c r="D10812" s="7" t="n">
        <v>2</v>
      </c>
      <c r="E10812" s="7" t="n">
        <v>162.41</v>
      </c>
      <c r="F10812" s="7" t="n">
        <v>0</v>
      </c>
      <c r="G10812" s="7" t="n">
        <v>0</v>
      </c>
    </row>
    <row r="10813" customFormat="false" ht="15" hidden="false" customHeight="false" outlineLevel="0" collapsed="false">
      <c r="A10813" s="7" t="s">
        <v>27</v>
      </c>
      <c r="B10813" s="7" t="s">
        <v>205</v>
      </c>
      <c r="C10813" s="7" t="s">
        <v>1319</v>
      </c>
      <c r="D10813" s="7" t="n">
        <v>2</v>
      </c>
      <c r="E10813" s="7" t="n">
        <v>162.41</v>
      </c>
      <c r="F10813" s="7" t="n">
        <v>0</v>
      </c>
      <c r="G10813" s="7" t="n">
        <v>0</v>
      </c>
    </row>
    <row r="10814" customFormat="false" ht="15" hidden="false" customHeight="false" outlineLevel="0" collapsed="false">
      <c r="A10814" s="7" t="s">
        <v>27</v>
      </c>
      <c r="B10814" s="7" t="s">
        <v>233</v>
      </c>
      <c r="C10814" s="7" t="s">
        <v>1319</v>
      </c>
      <c r="D10814" s="7" t="n">
        <v>2</v>
      </c>
      <c r="E10814" s="7" t="n">
        <v>162.41</v>
      </c>
      <c r="F10814" s="7" t="n">
        <v>0</v>
      </c>
      <c r="G10814" s="7" t="n">
        <v>0</v>
      </c>
    </row>
    <row r="10815" customFormat="false" ht="15" hidden="false" customHeight="false" outlineLevel="0" collapsed="false">
      <c r="A10815" s="7" t="s">
        <v>27</v>
      </c>
      <c r="B10815" s="7" t="s">
        <v>236</v>
      </c>
      <c r="C10815" s="7" t="s">
        <v>1361</v>
      </c>
      <c r="D10815" s="7" t="n">
        <v>12</v>
      </c>
      <c r="E10815" s="7" t="n">
        <v>160.37</v>
      </c>
      <c r="F10815" s="7" t="n">
        <v>0</v>
      </c>
      <c r="G10815" s="7" t="n">
        <v>0</v>
      </c>
    </row>
    <row r="10816" customFormat="false" ht="15" hidden="false" customHeight="false" outlineLevel="0" collapsed="false">
      <c r="A10816" s="7" t="s">
        <v>27</v>
      </c>
      <c r="B10816" s="7" t="s">
        <v>298</v>
      </c>
      <c r="C10816" s="7" t="s">
        <v>1362</v>
      </c>
      <c r="D10816" s="7" t="n">
        <v>12</v>
      </c>
      <c r="E10816" s="7" t="n">
        <v>160.37</v>
      </c>
      <c r="F10816" s="7" t="n">
        <v>0</v>
      </c>
      <c r="G10816" s="7" t="n">
        <v>0</v>
      </c>
    </row>
    <row r="10817" customFormat="false" ht="15" hidden="false" customHeight="false" outlineLevel="0" collapsed="false">
      <c r="A10817" s="7" t="s">
        <v>27</v>
      </c>
      <c r="B10817" s="7" t="s">
        <v>135</v>
      </c>
      <c r="C10817" s="7" t="s">
        <v>1316</v>
      </c>
      <c r="D10817" s="7" t="n">
        <v>3</v>
      </c>
      <c r="E10817" s="7" t="n">
        <v>185.11</v>
      </c>
      <c r="F10817" s="7" t="n">
        <v>0</v>
      </c>
      <c r="G10817" s="7" t="n">
        <v>0</v>
      </c>
    </row>
    <row r="10818" customFormat="false" ht="15" hidden="false" customHeight="false" outlineLevel="0" collapsed="false">
      <c r="A10818" s="7" t="s">
        <v>27</v>
      </c>
      <c r="B10818" s="7" t="s">
        <v>193</v>
      </c>
      <c r="C10818" s="7" t="s">
        <v>1316</v>
      </c>
      <c r="D10818" s="7" t="n">
        <v>3</v>
      </c>
      <c r="E10818" s="7" t="n">
        <v>185.11</v>
      </c>
      <c r="F10818" s="7" t="n">
        <v>0</v>
      </c>
      <c r="G10818" s="7" t="n">
        <v>0</v>
      </c>
    </row>
    <row r="10819" customFormat="false" ht="15" hidden="false" customHeight="false" outlineLevel="0" collapsed="false">
      <c r="A10819" s="7" t="s">
        <v>27</v>
      </c>
      <c r="B10819" s="7" t="s">
        <v>629</v>
      </c>
      <c r="C10819" s="7" t="s">
        <v>1319</v>
      </c>
      <c r="D10819" s="7" t="n">
        <v>1</v>
      </c>
      <c r="E10819" s="7" t="n">
        <v>79.85</v>
      </c>
      <c r="F10819" s="7" t="n">
        <v>0</v>
      </c>
      <c r="G10819" s="7" t="n">
        <v>0</v>
      </c>
    </row>
    <row r="10820" customFormat="false" ht="15" hidden="false" customHeight="false" outlineLevel="0" collapsed="false">
      <c r="A10820" s="7" t="s">
        <v>27</v>
      </c>
      <c r="B10820" s="7" t="s">
        <v>221</v>
      </c>
      <c r="C10820" s="7" t="s">
        <v>1319</v>
      </c>
      <c r="D10820" s="7" t="n">
        <v>2</v>
      </c>
      <c r="E10820" s="7" t="n">
        <v>159.71</v>
      </c>
      <c r="F10820" s="7" t="n">
        <v>0</v>
      </c>
      <c r="G10820" s="7" t="n">
        <v>0</v>
      </c>
    </row>
    <row r="10821" customFormat="false" ht="15" hidden="false" customHeight="false" outlineLevel="0" collapsed="false">
      <c r="A10821" s="7" t="s">
        <v>27</v>
      </c>
      <c r="B10821" s="7" t="s">
        <v>205</v>
      </c>
      <c r="C10821" s="7" t="s">
        <v>1319</v>
      </c>
      <c r="D10821" s="7" t="n">
        <v>3</v>
      </c>
      <c r="E10821" s="7" t="n">
        <v>239.55</v>
      </c>
      <c r="F10821" s="7" t="n">
        <v>0</v>
      </c>
      <c r="G10821" s="7" t="n">
        <v>0</v>
      </c>
    </row>
    <row r="10822" customFormat="false" ht="15" hidden="false" customHeight="false" outlineLevel="0" collapsed="false">
      <c r="A10822" s="7" t="s">
        <v>27</v>
      </c>
      <c r="B10822" s="7" t="s">
        <v>233</v>
      </c>
      <c r="C10822" s="7" t="s">
        <v>1319</v>
      </c>
      <c r="D10822" s="7" t="n">
        <v>3</v>
      </c>
      <c r="E10822" s="7" t="n">
        <v>239.55</v>
      </c>
      <c r="F10822" s="7" t="n">
        <v>0</v>
      </c>
      <c r="G10822" s="7" t="n">
        <v>0</v>
      </c>
    </row>
    <row r="10823" customFormat="false" ht="15" hidden="false" customHeight="false" outlineLevel="0" collapsed="false">
      <c r="A10823" s="7" t="s">
        <v>27</v>
      </c>
      <c r="B10823" s="7" t="s">
        <v>132</v>
      </c>
      <c r="C10823" s="7" t="s">
        <v>1322</v>
      </c>
      <c r="D10823" s="7" t="n">
        <v>18</v>
      </c>
      <c r="E10823" s="7" t="n">
        <v>223</v>
      </c>
      <c r="F10823" s="7" t="n">
        <v>0</v>
      </c>
      <c r="G10823" s="7" t="n">
        <v>0</v>
      </c>
    </row>
    <row r="10824" customFormat="false" ht="15" hidden="false" customHeight="false" outlineLevel="0" collapsed="false">
      <c r="A10824" s="7" t="s">
        <v>27</v>
      </c>
      <c r="B10824" s="7" t="s">
        <v>168</v>
      </c>
      <c r="C10824" s="7" t="s">
        <v>1326</v>
      </c>
      <c r="D10824" s="7" t="n">
        <v>18</v>
      </c>
      <c r="E10824" s="7" t="n">
        <v>294.25</v>
      </c>
      <c r="F10824" s="7" t="n">
        <v>0</v>
      </c>
      <c r="G10824" s="7" t="n">
        <v>0</v>
      </c>
    </row>
    <row r="10825" customFormat="false" ht="15" hidden="false" customHeight="false" outlineLevel="0" collapsed="false">
      <c r="A10825" s="7" t="s">
        <v>27</v>
      </c>
      <c r="B10825" s="7" t="s">
        <v>311</v>
      </c>
      <c r="C10825" s="7" t="s">
        <v>1352</v>
      </c>
      <c r="D10825" s="7" t="n">
        <v>4</v>
      </c>
      <c r="E10825" s="7" t="n">
        <v>57.22</v>
      </c>
      <c r="F10825" s="7" t="n">
        <v>0</v>
      </c>
      <c r="G10825" s="7" t="n">
        <v>0</v>
      </c>
    </row>
    <row r="10826" customFormat="false" ht="15" hidden="false" customHeight="false" outlineLevel="0" collapsed="false">
      <c r="A10826" s="7" t="s">
        <v>27</v>
      </c>
      <c r="B10826" s="7" t="s">
        <v>236</v>
      </c>
      <c r="C10826" s="7" t="s">
        <v>1361</v>
      </c>
      <c r="D10826" s="7" t="n">
        <v>5</v>
      </c>
      <c r="E10826" s="7" t="n">
        <v>66.82</v>
      </c>
      <c r="F10826" s="7" t="n">
        <v>0</v>
      </c>
      <c r="G10826" s="7" t="n">
        <v>0</v>
      </c>
    </row>
    <row r="10827" customFormat="false" ht="15" hidden="false" customHeight="false" outlineLevel="0" collapsed="false">
      <c r="A10827" s="7" t="s">
        <v>27</v>
      </c>
      <c r="B10827" s="7" t="s">
        <v>298</v>
      </c>
      <c r="C10827" s="7" t="s">
        <v>1362</v>
      </c>
      <c r="D10827" s="7" t="n">
        <v>6</v>
      </c>
      <c r="E10827" s="7" t="n">
        <v>74.33</v>
      </c>
      <c r="F10827" s="7" t="n">
        <v>0</v>
      </c>
      <c r="G10827" s="7" t="n">
        <v>0</v>
      </c>
    </row>
    <row r="10828" customFormat="false" ht="15" hidden="false" customHeight="false" outlineLevel="0" collapsed="false">
      <c r="A10828" s="7" t="s">
        <v>27</v>
      </c>
      <c r="B10828" s="7" t="s">
        <v>298</v>
      </c>
      <c r="C10828" s="7" t="s">
        <v>1362</v>
      </c>
      <c r="D10828" s="7" t="n">
        <v>5</v>
      </c>
      <c r="E10828" s="7" t="n">
        <v>66.83</v>
      </c>
      <c r="F10828" s="7" t="n">
        <v>0</v>
      </c>
      <c r="G10828" s="7" t="n">
        <v>0</v>
      </c>
    </row>
    <row r="10829" customFormat="false" ht="15" hidden="false" customHeight="false" outlineLevel="0" collapsed="false">
      <c r="A10829" s="7" t="s">
        <v>27</v>
      </c>
      <c r="B10829" s="7" t="s">
        <v>306</v>
      </c>
      <c r="C10829" s="7" t="s">
        <v>1407</v>
      </c>
      <c r="D10829" s="7" t="n">
        <v>6</v>
      </c>
      <c r="E10829" s="7" t="n">
        <v>107.91</v>
      </c>
      <c r="F10829" s="7" t="n">
        <v>0</v>
      </c>
      <c r="G10829" s="7" t="n">
        <v>0</v>
      </c>
    </row>
    <row r="10830" customFormat="false" ht="15" hidden="false" customHeight="false" outlineLevel="0" collapsed="false">
      <c r="A10830" s="7" t="s">
        <v>27</v>
      </c>
      <c r="B10830" s="7" t="s">
        <v>135</v>
      </c>
      <c r="C10830" s="7" t="s">
        <v>1316</v>
      </c>
      <c r="D10830" s="7" t="n">
        <v>6</v>
      </c>
      <c r="E10830" s="7" t="n">
        <v>370.23</v>
      </c>
      <c r="F10830" s="7" t="n">
        <v>0</v>
      </c>
      <c r="G10830" s="7" t="n">
        <v>0</v>
      </c>
    </row>
    <row r="10831" customFormat="false" ht="15" hidden="false" customHeight="false" outlineLevel="0" collapsed="false">
      <c r="A10831" s="7" t="s">
        <v>27</v>
      </c>
      <c r="B10831" s="7" t="s">
        <v>135</v>
      </c>
      <c r="C10831" s="7" t="s">
        <v>1316</v>
      </c>
      <c r="D10831" s="7" t="n">
        <v>6</v>
      </c>
      <c r="E10831" s="7" t="n">
        <v>370.23</v>
      </c>
      <c r="F10831" s="7" t="n">
        <v>0</v>
      </c>
      <c r="G10831" s="7" t="n">
        <v>0</v>
      </c>
    </row>
    <row r="10832" customFormat="false" ht="15" hidden="false" customHeight="false" outlineLevel="0" collapsed="false">
      <c r="A10832" s="7" t="s">
        <v>27</v>
      </c>
      <c r="B10832" s="7" t="s">
        <v>193</v>
      </c>
      <c r="C10832" s="7" t="s">
        <v>1316</v>
      </c>
      <c r="D10832" s="7" t="n">
        <v>6</v>
      </c>
      <c r="E10832" s="7" t="n">
        <v>370.23</v>
      </c>
      <c r="F10832" s="7" t="n">
        <v>0</v>
      </c>
      <c r="G10832" s="7" t="n">
        <v>0</v>
      </c>
    </row>
    <row r="10833" customFormat="false" ht="15" hidden="false" customHeight="false" outlineLevel="0" collapsed="false">
      <c r="A10833" s="7" t="s">
        <v>27</v>
      </c>
      <c r="B10833" s="7" t="s">
        <v>333</v>
      </c>
      <c r="C10833" s="7" t="s">
        <v>1319</v>
      </c>
      <c r="D10833" s="7" t="n">
        <v>1</v>
      </c>
      <c r="E10833" s="7" t="n">
        <v>81.2</v>
      </c>
      <c r="F10833" s="7" t="n">
        <v>0</v>
      </c>
      <c r="G10833" s="7" t="n">
        <v>0</v>
      </c>
    </row>
    <row r="10834" customFormat="false" ht="15" hidden="false" customHeight="false" outlineLevel="0" collapsed="false">
      <c r="A10834" s="7" t="s">
        <v>27</v>
      </c>
      <c r="B10834" s="7" t="s">
        <v>221</v>
      </c>
      <c r="C10834" s="7" t="s">
        <v>1319</v>
      </c>
      <c r="D10834" s="7" t="n">
        <v>1</v>
      </c>
      <c r="E10834" s="7" t="n">
        <v>81.2</v>
      </c>
      <c r="F10834" s="7" t="n">
        <v>0</v>
      </c>
      <c r="G10834" s="7" t="n">
        <v>0</v>
      </c>
    </row>
    <row r="10835" customFormat="false" ht="15" hidden="false" customHeight="false" outlineLevel="0" collapsed="false">
      <c r="A10835" s="7" t="s">
        <v>27</v>
      </c>
      <c r="B10835" s="7" t="s">
        <v>205</v>
      </c>
      <c r="C10835" s="7" t="s">
        <v>1319</v>
      </c>
      <c r="D10835" s="7" t="n">
        <v>2</v>
      </c>
      <c r="E10835" s="7" t="n">
        <v>162.4</v>
      </c>
      <c r="F10835" s="7" t="n">
        <v>0</v>
      </c>
      <c r="G10835" s="7" t="n">
        <v>0</v>
      </c>
    </row>
    <row r="10836" customFormat="false" ht="15" hidden="false" customHeight="false" outlineLevel="0" collapsed="false">
      <c r="A10836" s="7" t="s">
        <v>27</v>
      </c>
      <c r="B10836" s="7" t="s">
        <v>233</v>
      </c>
      <c r="C10836" s="7" t="s">
        <v>1319</v>
      </c>
      <c r="D10836" s="7" t="n">
        <v>1</v>
      </c>
      <c r="E10836" s="7" t="n">
        <v>81.2</v>
      </c>
      <c r="F10836" s="7" t="n">
        <v>0</v>
      </c>
      <c r="G10836" s="7" t="n">
        <v>0</v>
      </c>
    </row>
    <row r="10837" customFormat="false" ht="15" hidden="false" customHeight="false" outlineLevel="0" collapsed="false">
      <c r="A10837" s="7" t="s">
        <v>27</v>
      </c>
      <c r="B10837" s="7" t="s">
        <v>132</v>
      </c>
      <c r="C10837" s="7" t="s">
        <v>1322</v>
      </c>
      <c r="D10837" s="7" t="n">
        <v>26</v>
      </c>
      <c r="E10837" s="7" t="n">
        <v>421.5</v>
      </c>
      <c r="F10837" s="7" t="n">
        <v>0</v>
      </c>
      <c r="G10837" s="7" t="n">
        <v>0</v>
      </c>
    </row>
    <row r="10838" customFormat="false" ht="15" hidden="false" customHeight="false" outlineLevel="0" collapsed="false">
      <c r="A10838" s="7" t="s">
        <v>27</v>
      </c>
      <c r="B10838" s="7" t="s">
        <v>132</v>
      </c>
      <c r="C10838" s="7" t="s">
        <v>1322</v>
      </c>
      <c r="D10838" s="7" t="n">
        <v>6</v>
      </c>
      <c r="E10838" s="7" t="n">
        <v>97.27</v>
      </c>
      <c r="F10838" s="7" t="n">
        <v>0</v>
      </c>
      <c r="G10838" s="7" t="n">
        <v>0</v>
      </c>
    </row>
    <row r="10839" customFormat="false" ht="15" hidden="false" customHeight="false" outlineLevel="0" collapsed="false">
      <c r="A10839" s="7" t="s">
        <v>27</v>
      </c>
      <c r="B10839" s="7" t="s">
        <v>168</v>
      </c>
      <c r="C10839" s="7" t="s">
        <v>1326</v>
      </c>
      <c r="D10839" s="7" t="n">
        <v>6</v>
      </c>
      <c r="E10839" s="7" t="n">
        <v>102.14</v>
      </c>
      <c r="F10839" s="7" t="n">
        <v>0</v>
      </c>
      <c r="G10839" s="7" t="n">
        <v>0</v>
      </c>
    </row>
    <row r="10840" customFormat="false" ht="15" hidden="false" customHeight="false" outlineLevel="0" collapsed="false">
      <c r="A10840" s="7" t="s">
        <v>27</v>
      </c>
      <c r="B10840" s="7" t="s">
        <v>168</v>
      </c>
      <c r="C10840" s="7" t="s">
        <v>1326</v>
      </c>
      <c r="D10840" s="7" t="n">
        <v>26</v>
      </c>
      <c r="E10840" s="7" t="n">
        <v>442.61</v>
      </c>
      <c r="F10840" s="7" t="n">
        <v>0</v>
      </c>
      <c r="G10840" s="7" t="n">
        <v>0</v>
      </c>
    </row>
    <row r="10841" customFormat="false" ht="15" hidden="false" customHeight="false" outlineLevel="0" collapsed="false">
      <c r="A10841" s="7" t="s">
        <v>27</v>
      </c>
      <c r="B10841" s="7" t="s">
        <v>311</v>
      </c>
      <c r="C10841" s="7" t="s">
        <v>1352</v>
      </c>
      <c r="D10841" s="7" t="n">
        <v>3</v>
      </c>
      <c r="E10841" s="7" t="n">
        <v>43.73</v>
      </c>
      <c r="F10841" s="7" t="n">
        <v>0</v>
      </c>
      <c r="G10841" s="7" t="n">
        <v>0</v>
      </c>
    </row>
    <row r="10842" customFormat="false" ht="15" hidden="false" customHeight="false" outlineLevel="0" collapsed="false">
      <c r="A10842" s="7" t="s">
        <v>27</v>
      </c>
      <c r="B10842" s="7" t="s">
        <v>311</v>
      </c>
      <c r="C10842" s="7" t="s">
        <v>1352</v>
      </c>
      <c r="D10842" s="7" t="n">
        <v>6</v>
      </c>
      <c r="E10842" s="7" t="n">
        <v>87.49</v>
      </c>
      <c r="F10842" s="7" t="n">
        <v>0</v>
      </c>
      <c r="G10842" s="7" t="n">
        <v>0</v>
      </c>
    </row>
    <row r="10843" customFormat="false" ht="15" hidden="false" customHeight="false" outlineLevel="0" collapsed="false">
      <c r="A10843" s="7" t="s">
        <v>27</v>
      </c>
      <c r="B10843" s="7" t="s">
        <v>236</v>
      </c>
      <c r="C10843" s="7" t="s">
        <v>1361</v>
      </c>
      <c r="D10843" s="7" t="n">
        <v>6</v>
      </c>
      <c r="E10843" s="7" t="n">
        <v>80.18</v>
      </c>
      <c r="F10843" s="7" t="n">
        <v>0</v>
      </c>
      <c r="G10843" s="7" t="n">
        <v>0</v>
      </c>
    </row>
    <row r="10844" customFormat="false" ht="15" hidden="false" customHeight="false" outlineLevel="0" collapsed="false">
      <c r="A10844" s="7" t="s">
        <v>27</v>
      </c>
      <c r="B10844" s="7" t="s">
        <v>236</v>
      </c>
      <c r="C10844" s="7" t="s">
        <v>1361</v>
      </c>
      <c r="D10844" s="7" t="n">
        <v>6</v>
      </c>
      <c r="E10844" s="7" t="n">
        <v>80.18</v>
      </c>
      <c r="F10844" s="7" t="n">
        <v>0</v>
      </c>
      <c r="G10844" s="7" t="n">
        <v>0</v>
      </c>
    </row>
    <row r="10845" customFormat="false" ht="15" hidden="false" customHeight="false" outlineLevel="0" collapsed="false">
      <c r="A10845" s="7" t="s">
        <v>27</v>
      </c>
      <c r="B10845" s="7" t="s">
        <v>298</v>
      </c>
      <c r="C10845" s="7" t="s">
        <v>1362</v>
      </c>
      <c r="D10845" s="7" t="n">
        <v>6</v>
      </c>
      <c r="E10845" s="7" t="n">
        <v>80.18</v>
      </c>
      <c r="F10845" s="7" t="n">
        <v>0</v>
      </c>
      <c r="G10845" s="7" t="n">
        <v>0</v>
      </c>
    </row>
    <row r="10846" customFormat="false" ht="15" hidden="false" customHeight="false" outlineLevel="0" collapsed="false">
      <c r="A10846" s="7" t="s">
        <v>27</v>
      </c>
      <c r="B10846" s="7" t="s">
        <v>298</v>
      </c>
      <c r="C10846" s="7" t="s">
        <v>1362</v>
      </c>
      <c r="D10846" s="7" t="n">
        <v>6</v>
      </c>
      <c r="E10846" s="7" t="n">
        <v>80.18</v>
      </c>
      <c r="F10846" s="7" t="n">
        <v>0</v>
      </c>
      <c r="G10846" s="7" t="n">
        <v>0</v>
      </c>
    </row>
    <row r="10847" customFormat="false" ht="15" hidden="false" customHeight="false" outlineLevel="0" collapsed="false">
      <c r="A10847" s="7" t="s">
        <v>27</v>
      </c>
      <c r="B10847" s="7" t="s">
        <v>401</v>
      </c>
      <c r="C10847" s="7" t="s">
        <v>1377</v>
      </c>
      <c r="D10847" s="7" t="n">
        <v>3</v>
      </c>
      <c r="E10847" s="7" t="n">
        <v>73.01</v>
      </c>
      <c r="F10847" s="7" t="n">
        <v>0</v>
      </c>
      <c r="G10847" s="7" t="n">
        <v>0</v>
      </c>
    </row>
    <row r="10848" customFormat="false" ht="15" hidden="false" customHeight="false" outlineLevel="0" collapsed="false">
      <c r="A10848" s="7" t="s">
        <v>27</v>
      </c>
      <c r="B10848" s="7" t="s">
        <v>367</v>
      </c>
      <c r="C10848" s="7" t="s">
        <v>1377</v>
      </c>
      <c r="D10848" s="7" t="n">
        <v>3</v>
      </c>
      <c r="E10848" s="7" t="n">
        <v>73.01</v>
      </c>
      <c r="F10848" s="7" t="n">
        <v>0</v>
      </c>
      <c r="G10848" s="7" t="n">
        <v>0</v>
      </c>
    </row>
    <row r="10849" customFormat="false" ht="15" hidden="false" customHeight="false" outlineLevel="0" collapsed="false">
      <c r="A10849" s="7" t="s">
        <v>27</v>
      </c>
      <c r="B10849" s="7" t="s">
        <v>340</v>
      </c>
      <c r="C10849" s="7" t="s">
        <v>1377</v>
      </c>
      <c r="D10849" s="7" t="n">
        <v>3</v>
      </c>
      <c r="E10849" s="7" t="n">
        <v>73.01</v>
      </c>
      <c r="F10849" s="7" t="n">
        <v>0</v>
      </c>
      <c r="G10849" s="7" t="n">
        <v>0</v>
      </c>
    </row>
    <row r="10850" customFormat="false" ht="15" hidden="false" customHeight="false" outlineLevel="0" collapsed="false">
      <c r="A10850" s="7" t="s">
        <v>27</v>
      </c>
      <c r="B10850" s="7" t="s">
        <v>306</v>
      </c>
      <c r="C10850" s="7" t="s">
        <v>1407</v>
      </c>
      <c r="D10850" s="7" t="n">
        <v>6</v>
      </c>
      <c r="E10850" s="7" t="n">
        <v>111.89</v>
      </c>
      <c r="F10850" s="7" t="n">
        <v>0</v>
      </c>
      <c r="G10850" s="7" t="n">
        <v>0</v>
      </c>
    </row>
    <row r="10851" customFormat="false" ht="15" hidden="false" customHeight="false" outlineLevel="0" collapsed="false">
      <c r="A10851" s="7" t="s">
        <v>27</v>
      </c>
      <c r="B10851" s="7" t="s">
        <v>124</v>
      </c>
      <c r="C10851" s="7" t="s">
        <v>1449</v>
      </c>
      <c r="D10851" s="7" t="n">
        <v>12</v>
      </c>
      <c r="E10851" s="7" t="n">
        <v>223.78</v>
      </c>
      <c r="F10851" s="7" t="n">
        <v>0</v>
      </c>
      <c r="G10851" s="7" t="n">
        <v>0</v>
      </c>
    </row>
    <row r="10852" customFormat="false" ht="15" hidden="false" customHeight="false" outlineLevel="0" collapsed="false">
      <c r="A10852" s="7" t="s">
        <v>27</v>
      </c>
      <c r="B10852" s="7" t="s">
        <v>124</v>
      </c>
      <c r="C10852" s="7" t="s">
        <v>1449</v>
      </c>
      <c r="D10852" s="7" t="n">
        <v>6</v>
      </c>
      <c r="E10852" s="7" t="n">
        <v>111.89</v>
      </c>
      <c r="F10852" s="7" t="n">
        <v>0</v>
      </c>
      <c r="G10852" s="7" t="n">
        <v>0</v>
      </c>
    </row>
    <row r="10853" customFormat="false" ht="15" hidden="false" customHeight="false" outlineLevel="0" collapsed="false">
      <c r="A10853" s="7" t="s">
        <v>27</v>
      </c>
      <c r="B10853" s="7" t="s">
        <v>120</v>
      </c>
      <c r="C10853" s="7" t="s">
        <v>1451</v>
      </c>
      <c r="D10853" s="7" t="n">
        <v>6</v>
      </c>
      <c r="E10853" s="7" t="n">
        <v>121.64</v>
      </c>
      <c r="F10853" s="7" t="n">
        <v>0</v>
      </c>
      <c r="G10853" s="7" t="n">
        <v>0</v>
      </c>
    </row>
    <row r="10854" customFormat="false" ht="15" hidden="false" customHeight="false" outlineLevel="0" collapsed="false">
      <c r="A10854" s="7" t="s">
        <v>27</v>
      </c>
      <c r="B10854" s="7" t="s">
        <v>194</v>
      </c>
      <c r="C10854" s="7" t="s">
        <v>1269</v>
      </c>
      <c r="D10854" s="7" t="n">
        <v>10</v>
      </c>
      <c r="E10854" s="7" t="n">
        <v>1171.35</v>
      </c>
      <c r="F10854" s="7" t="n">
        <v>5</v>
      </c>
      <c r="G10854" s="7" t="n">
        <v>780.9</v>
      </c>
    </row>
    <row r="10855" customFormat="false" ht="15" hidden="false" customHeight="false" outlineLevel="0" collapsed="false">
      <c r="A10855" s="7" t="s">
        <v>27</v>
      </c>
      <c r="B10855" s="7" t="s">
        <v>235</v>
      </c>
      <c r="C10855" s="7" t="s">
        <v>1269</v>
      </c>
      <c r="D10855" s="7" t="n">
        <v>10</v>
      </c>
      <c r="E10855" s="7" t="n">
        <v>1171.35</v>
      </c>
      <c r="F10855" s="7" t="n">
        <v>5</v>
      </c>
      <c r="G10855" s="7" t="n">
        <v>780.9</v>
      </c>
    </row>
    <row r="10856" customFormat="false" ht="15" hidden="false" customHeight="false" outlineLevel="0" collapsed="false">
      <c r="A10856" s="7" t="s">
        <v>27</v>
      </c>
      <c r="B10856" s="7" t="s">
        <v>207</v>
      </c>
      <c r="C10856" s="7" t="s">
        <v>1269</v>
      </c>
      <c r="D10856" s="7" t="n">
        <v>0</v>
      </c>
      <c r="E10856" s="7" t="n">
        <v>0</v>
      </c>
      <c r="F10856" s="7" t="n">
        <v>5</v>
      </c>
      <c r="G10856" s="7" t="n">
        <v>780.9</v>
      </c>
    </row>
    <row r="10857" customFormat="false" ht="15" hidden="false" customHeight="false" outlineLevel="0" collapsed="false">
      <c r="A10857" s="7" t="s">
        <v>27</v>
      </c>
      <c r="B10857" s="7" t="s">
        <v>194</v>
      </c>
      <c r="C10857" s="7" t="s">
        <v>1269</v>
      </c>
      <c r="D10857" s="7" t="n">
        <v>0</v>
      </c>
      <c r="E10857" s="7" t="n">
        <v>0</v>
      </c>
      <c r="F10857" s="7" t="n">
        <v>4</v>
      </c>
      <c r="G10857" s="7" t="n">
        <v>360</v>
      </c>
    </row>
    <row r="10858" customFormat="false" ht="15" hidden="false" customHeight="false" outlineLevel="0" collapsed="false">
      <c r="A10858" s="7" t="s">
        <v>27</v>
      </c>
      <c r="B10858" s="7" t="s">
        <v>194</v>
      </c>
      <c r="C10858" s="7" t="s">
        <v>1269</v>
      </c>
      <c r="D10858" s="7" t="n">
        <v>3</v>
      </c>
      <c r="E10858" s="7" t="n">
        <v>225</v>
      </c>
      <c r="F10858" s="7" t="n">
        <v>0</v>
      </c>
      <c r="G10858" s="7" t="n">
        <v>0</v>
      </c>
    </row>
    <row r="10859" customFormat="false" ht="15" hidden="false" customHeight="false" outlineLevel="0" collapsed="false">
      <c r="A10859" s="7" t="s">
        <v>27</v>
      </c>
      <c r="B10859" s="7" t="s">
        <v>235</v>
      </c>
      <c r="C10859" s="7" t="s">
        <v>1269</v>
      </c>
      <c r="D10859" s="7" t="n">
        <v>1</v>
      </c>
      <c r="E10859" s="7" t="n">
        <v>75</v>
      </c>
      <c r="F10859" s="7" t="n">
        <v>0</v>
      </c>
      <c r="G10859" s="7" t="n">
        <v>0</v>
      </c>
    </row>
    <row r="10860" customFormat="false" ht="15" hidden="false" customHeight="false" outlineLevel="0" collapsed="false">
      <c r="A10860" s="7" t="s">
        <v>27</v>
      </c>
      <c r="B10860" s="7" t="s">
        <v>235</v>
      </c>
      <c r="C10860" s="7" t="s">
        <v>1269</v>
      </c>
      <c r="D10860" s="7" t="n">
        <v>0</v>
      </c>
      <c r="E10860" s="7" t="n">
        <v>0</v>
      </c>
      <c r="F10860" s="7" t="n">
        <v>2</v>
      </c>
      <c r="G10860" s="7" t="n">
        <v>180</v>
      </c>
    </row>
    <row r="10861" customFormat="false" ht="15" hidden="false" customHeight="false" outlineLevel="0" collapsed="false">
      <c r="A10861" s="7" t="s">
        <v>27</v>
      </c>
      <c r="B10861" s="7" t="s">
        <v>185</v>
      </c>
      <c r="C10861" s="7" t="s">
        <v>1442</v>
      </c>
      <c r="D10861" s="7" t="n">
        <v>0</v>
      </c>
      <c r="E10861" s="7" t="n">
        <v>0</v>
      </c>
      <c r="F10861" s="7" t="n">
        <v>1</v>
      </c>
      <c r="G10861" s="7" t="n">
        <v>74.95</v>
      </c>
    </row>
    <row r="10862" customFormat="false" ht="15" hidden="false" customHeight="false" outlineLevel="0" collapsed="false">
      <c r="A10862" s="7" t="s">
        <v>27</v>
      </c>
      <c r="B10862" s="7" t="s">
        <v>691</v>
      </c>
      <c r="C10862" s="7" t="s">
        <v>1498</v>
      </c>
      <c r="D10862" s="7" t="n">
        <v>0</v>
      </c>
      <c r="E10862" s="7" t="n">
        <v>0</v>
      </c>
      <c r="F10862" s="7" t="n">
        <v>1</v>
      </c>
      <c r="G10862" s="7" t="n">
        <v>19.06</v>
      </c>
    </row>
    <row r="10863" customFormat="false" ht="15" hidden="false" customHeight="false" outlineLevel="0" collapsed="false">
      <c r="A10863" s="7" t="s">
        <v>27</v>
      </c>
      <c r="B10863" s="7" t="s">
        <v>691</v>
      </c>
      <c r="C10863" s="7" t="s">
        <v>1498</v>
      </c>
      <c r="D10863" s="7" t="n">
        <v>1</v>
      </c>
      <c r="E10863" s="7" t="n">
        <v>30</v>
      </c>
      <c r="F10863" s="7" t="n">
        <v>0</v>
      </c>
      <c r="G10863" s="7" t="n">
        <v>0</v>
      </c>
    </row>
    <row r="10864" customFormat="false" ht="15" hidden="false" customHeight="false" outlineLevel="0" collapsed="false">
      <c r="A10864" s="7" t="s">
        <v>27</v>
      </c>
      <c r="B10864" s="7" t="s">
        <v>413</v>
      </c>
      <c r="C10864" s="7" t="s">
        <v>1284</v>
      </c>
      <c r="D10864" s="7" t="n">
        <v>0</v>
      </c>
      <c r="E10864" s="7" t="n">
        <v>0</v>
      </c>
      <c r="F10864" s="7" t="n">
        <v>1</v>
      </c>
      <c r="G10864" s="7" t="n">
        <v>170</v>
      </c>
    </row>
    <row r="10865" customFormat="false" ht="15" hidden="false" customHeight="false" outlineLevel="0" collapsed="false">
      <c r="A10865" s="7" t="s">
        <v>27</v>
      </c>
      <c r="B10865" s="7" t="s">
        <v>106</v>
      </c>
      <c r="C10865" s="7" t="s">
        <v>1291</v>
      </c>
      <c r="D10865" s="7" t="n">
        <v>0</v>
      </c>
      <c r="E10865" s="7" t="n">
        <v>0</v>
      </c>
      <c r="F10865" s="7" t="n">
        <v>1</v>
      </c>
      <c r="G10865" s="7" t="n">
        <v>39.79</v>
      </c>
    </row>
    <row r="10866" customFormat="false" ht="15" hidden="false" customHeight="false" outlineLevel="0" collapsed="false">
      <c r="A10866" s="7" t="s">
        <v>27</v>
      </c>
      <c r="B10866" s="7" t="s">
        <v>96</v>
      </c>
      <c r="C10866" s="7" t="s">
        <v>1291</v>
      </c>
      <c r="D10866" s="7" t="n">
        <v>0</v>
      </c>
      <c r="E10866" s="7" t="n">
        <v>0</v>
      </c>
      <c r="F10866" s="7" t="n">
        <v>1</v>
      </c>
      <c r="G10866" s="7" t="n">
        <v>39.8</v>
      </c>
    </row>
    <row r="10867" customFormat="false" ht="15" hidden="false" customHeight="false" outlineLevel="0" collapsed="false">
      <c r="A10867" s="7" t="s">
        <v>27</v>
      </c>
      <c r="B10867" s="7" t="s">
        <v>645</v>
      </c>
      <c r="C10867" s="7" t="s">
        <v>1497</v>
      </c>
      <c r="D10867" s="7" t="n">
        <v>0</v>
      </c>
      <c r="E10867" s="7" t="n">
        <v>0</v>
      </c>
      <c r="F10867" s="7" t="n">
        <v>1</v>
      </c>
      <c r="G10867" s="7" t="n">
        <v>260</v>
      </c>
    </row>
    <row r="10868" customFormat="false" ht="15" hidden="false" customHeight="false" outlineLevel="0" collapsed="false">
      <c r="A10868" s="7" t="s">
        <v>27</v>
      </c>
      <c r="B10868" s="7" t="s">
        <v>82</v>
      </c>
      <c r="C10868" s="7"/>
      <c r="D10868" s="7" t="n">
        <v>0</v>
      </c>
      <c r="E10868" s="7" t="n">
        <v>0</v>
      </c>
      <c r="F10868" s="7" t="n">
        <v>1</v>
      </c>
      <c r="G10868" s="7" t="n">
        <v>421.81</v>
      </c>
    </row>
    <row r="10869" customFormat="false" ht="15" hidden="false" customHeight="false" outlineLevel="0" collapsed="false">
      <c r="A10869" s="7" t="s">
        <v>27</v>
      </c>
      <c r="B10869" s="7" t="s">
        <v>194</v>
      </c>
      <c r="C10869" s="7" t="s">
        <v>1269</v>
      </c>
      <c r="D10869" s="7" t="n">
        <v>0</v>
      </c>
      <c r="E10869" s="7" t="n">
        <v>0</v>
      </c>
      <c r="F10869" s="7" t="n">
        <v>-1</v>
      </c>
      <c r="G10869" s="7" t="n">
        <v>-90</v>
      </c>
    </row>
    <row r="10870" customFormat="false" ht="15" hidden="false" customHeight="false" outlineLevel="0" collapsed="false">
      <c r="A10870" s="7" t="s">
        <v>27</v>
      </c>
      <c r="B10870" s="7" t="s">
        <v>235</v>
      </c>
      <c r="C10870" s="7" t="s">
        <v>1269</v>
      </c>
      <c r="D10870" s="7" t="n">
        <v>0</v>
      </c>
      <c r="E10870" s="7" t="n">
        <v>0</v>
      </c>
      <c r="F10870" s="7" t="n">
        <v>-1</v>
      </c>
      <c r="G10870" s="7" t="n">
        <v>-90</v>
      </c>
    </row>
    <row r="10871" customFormat="false" ht="15" hidden="false" customHeight="false" outlineLevel="0" collapsed="false">
      <c r="A10871" s="7" t="s">
        <v>27</v>
      </c>
      <c r="B10871" s="7" t="s">
        <v>207</v>
      </c>
      <c r="C10871" s="7" t="s">
        <v>1269</v>
      </c>
      <c r="D10871" s="7" t="n">
        <v>0</v>
      </c>
      <c r="E10871" s="7" t="n">
        <v>0</v>
      </c>
      <c r="F10871" s="7" t="n">
        <v>1</v>
      </c>
      <c r="G10871" s="7" t="n">
        <v>90</v>
      </c>
    </row>
    <row r="10872" customFormat="false" ht="15" hidden="false" customHeight="false" outlineLevel="0" collapsed="false">
      <c r="A10872" s="7" t="s">
        <v>27</v>
      </c>
      <c r="B10872" s="7" t="s">
        <v>314</v>
      </c>
      <c r="C10872" s="7" t="s">
        <v>1269</v>
      </c>
      <c r="D10872" s="7" t="n">
        <v>0</v>
      </c>
      <c r="E10872" s="7" t="n">
        <v>0</v>
      </c>
      <c r="F10872" s="7" t="n">
        <v>-1</v>
      </c>
      <c r="G10872" s="7" t="n">
        <v>-90</v>
      </c>
    </row>
    <row r="10873" customFormat="false" ht="15" hidden="false" customHeight="false" outlineLevel="0" collapsed="false">
      <c r="A10873" s="7" t="s">
        <v>27</v>
      </c>
      <c r="B10873" s="7" t="s">
        <v>86</v>
      </c>
      <c r="C10873" s="7" t="s">
        <v>1271</v>
      </c>
      <c r="D10873" s="7" t="n">
        <v>1</v>
      </c>
      <c r="E10873" s="7" t="n">
        <v>117.13</v>
      </c>
      <c r="F10873" s="7" t="n">
        <v>0</v>
      </c>
      <c r="G10873" s="7" t="n">
        <v>0</v>
      </c>
    </row>
    <row r="10874" customFormat="false" ht="15" hidden="false" customHeight="false" outlineLevel="0" collapsed="false">
      <c r="A10874" s="7" t="s">
        <v>27</v>
      </c>
      <c r="B10874" s="7" t="s">
        <v>157</v>
      </c>
      <c r="C10874" s="7" t="s">
        <v>1276</v>
      </c>
      <c r="D10874" s="7" t="n">
        <v>0</v>
      </c>
      <c r="E10874" s="7" t="n">
        <v>0</v>
      </c>
      <c r="F10874" s="7" t="n">
        <v>1</v>
      </c>
      <c r="G10874" s="7" t="n">
        <v>85</v>
      </c>
    </row>
    <row r="10875" customFormat="false" ht="15" hidden="false" customHeight="false" outlineLevel="0" collapsed="false">
      <c r="A10875" s="7" t="s">
        <v>27</v>
      </c>
      <c r="B10875" s="7" t="s">
        <v>255</v>
      </c>
      <c r="C10875" s="7" t="s">
        <v>1280</v>
      </c>
      <c r="D10875" s="7" t="n">
        <v>0</v>
      </c>
      <c r="E10875" s="7" t="n">
        <v>0</v>
      </c>
      <c r="F10875" s="7" t="n">
        <v>1</v>
      </c>
      <c r="G10875" s="7" t="n">
        <v>130</v>
      </c>
    </row>
    <row r="10876" customFormat="false" ht="15" hidden="false" customHeight="false" outlineLevel="0" collapsed="false">
      <c r="A10876" s="7" t="s">
        <v>27</v>
      </c>
      <c r="B10876" s="7" t="s">
        <v>559</v>
      </c>
      <c r="C10876" s="7" t="s">
        <v>1283</v>
      </c>
      <c r="D10876" s="7" t="n">
        <v>1</v>
      </c>
      <c r="E10876" s="7" t="n">
        <v>115</v>
      </c>
      <c r="F10876" s="7" t="n">
        <v>-1</v>
      </c>
      <c r="G10876" s="7" t="n">
        <v>-115</v>
      </c>
    </row>
    <row r="10877" customFormat="false" ht="15" hidden="false" customHeight="false" outlineLevel="0" collapsed="false">
      <c r="A10877" s="7" t="s">
        <v>27</v>
      </c>
      <c r="B10877" s="7" t="s">
        <v>638</v>
      </c>
      <c r="C10877" s="7" t="s">
        <v>1287</v>
      </c>
      <c r="D10877" s="7" t="n">
        <v>0</v>
      </c>
      <c r="E10877" s="7" t="n">
        <v>0</v>
      </c>
      <c r="F10877" s="7" t="n">
        <v>1</v>
      </c>
      <c r="G10877" s="7" t="n">
        <v>90</v>
      </c>
    </row>
    <row r="10878" customFormat="false" ht="15" hidden="false" customHeight="false" outlineLevel="0" collapsed="false">
      <c r="A10878" s="7" t="s">
        <v>27</v>
      </c>
      <c r="B10878" s="7" t="s">
        <v>319</v>
      </c>
      <c r="C10878" s="7" t="s">
        <v>1292</v>
      </c>
      <c r="D10878" s="7" t="n">
        <v>0</v>
      </c>
      <c r="E10878" s="7" t="n">
        <v>0</v>
      </c>
      <c r="F10878" s="7" t="n">
        <v>1</v>
      </c>
      <c r="G10878" s="7" t="n">
        <v>37.46</v>
      </c>
    </row>
    <row r="10879" customFormat="false" ht="15" hidden="false" customHeight="false" outlineLevel="0" collapsed="false">
      <c r="A10879" s="7" t="s">
        <v>27</v>
      </c>
      <c r="B10879" s="7" t="s">
        <v>251</v>
      </c>
      <c r="C10879" s="7" t="s">
        <v>1293</v>
      </c>
      <c r="D10879" s="7" t="n">
        <v>1</v>
      </c>
      <c r="E10879" s="7" t="n">
        <v>39.79</v>
      </c>
      <c r="F10879" s="7" t="n">
        <v>0</v>
      </c>
      <c r="G10879" s="7" t="n">
        <v>0</v>
      </c>
    </row>
    <row r="10880" customFormat="false" ht="15" hidden="false" customHeight="false" outlineLevel="0" collapsed="false">
      <c r="A10880" s="7" t="s">
        <v>27</v>
      </c>
      <c r="B10880" s="7" t="s">
        <v>138</v>
      </c>
      <c r="C10880" s="7" t="s">
        <v>1320</v>
      </c>
      <c r="D10880" s="7" t="n">
        <v>1</v>
      </c>
      <c r="E10880" s="7" t="n">
        <v>92.29</v>
      </c>
      <c r="F10880" s="7" t="n">
        <v>0</v>
      </c>
      <c r="G10880" s="7" t="n">
        <v>0</v>
      </c>
    </row>
    <row r="10881" customFormat="false" ht="15" hidden="false" customHeight="false" outlineLevel="0" collapsed="false">
      <c r="A10881" s="7" t="s">
        <v>27</v>
      </c>
      <c r="B10881" s="7" t="s">
        <v>132</v>
      </c>
      <c r="C10881" s="7" t="s">
        <v>1322</v>
      </c>
      <c r="D10881" s="7" t="n">
        <v>0</v>
      </c>
      <c r="E10881" s="7" t="n">
        <v>0</v>
      </c>
      <c r="F10881" s="7" t="n">
        <v>1</v>
      </c>
      <c r="G10881" s="7" t="n">
        <v>18.7</v>
      </c>
    </row>
    <row r="10882" customFormat="false" ht="15" hidden="false" customHeight="false" outlineLevel="0" collapsed="false">
      <c r="A10882" s="7" t="s">
        <v>27</v>
      </c>
      <c r="B10882" s="7" t="s">
        <v>168</v>
      </c>
      <c r="C10882" s="7" t="s">
        <v>1326</v>
      </c>
      <c r="D10882" s="7" t="n">
        <v>0</v>
      </c>
      <c r="E10882" s="7" t="n">
        <v>0</v>
      </c>
      <c r="F10882" s="7" t="n">
        <v>2</v>
      </c>
      <c r="G10882" s="7" t="n">
        <v>39.28</v>
      </c>
    </row>
    <row r="10883" customFormat="false" ht="15" hidden="false" customHeight="false" outlineLevel="0" collapsed="false">
      <c r="A10883" s="7" t="s">
        <v>27</v>
      </c>
      <c r="B10883" s="7" t="s">
        <v>295</v>
      </c>
      <c r="C10883" s="7" t="s">
        <v>1333</v>
      </c>
      <c r="D10883" s="7" t="n">
        <v>0</v>
      </c>
      <c r="E10883" s="7" t="n">
        <v>0</v>
      </c>
      <c r="F10883" s="7" t="n">
        <v>1</v>
      </c>
      <c r="G10883" s="7" t="n">
        <v>37.45</v>
      </c>
    </row>
    <row r="10884" customFormat="false" ht="15" hidden="false" customHeight="false" outlineLevel="0" collapsed="false">
      <c r="A10884" s="7" t="s">
        <v>27</v>
      </c>
      <c r="B10884" s="7" t="s">
        <v>316</v>
      </c>
      <c r="C10884" s="7" t="s">
        <v>1335</v>
      </c>
      <c r="D10884" s="7" t="n">
        <v>1</v>
      </c>
      <c r="E10884" s="7" t="n">
        <v>30.89</v>
      </c>
      <c r="F10884" s="7" t="n">
        <v>0</v>
      </c>
      <c r="G10884" s="7" t="n">
        <v>0</v>
      </c>
    </row>
    <row r="10885" customFormat="false" ht="15" hidden="false" customHeight="false" outlineLevel="0" collapsed="false">
      <c r="A10885" s="7" t="s">
        <v>27</v>
      </c>
      <c r="B10885" s="7" t="s">
        <v>123</v>
      </c>
      <c r="C10885" s="7" t="s">
        <v>1340</v>
      </c>
      <c r="D10885" s="7" t="n">
        <v>0</v>
      </c>
      <c r="E10885" s="7" t="n">
        <v>0</v>
      </c>
      <c r="F10885" s="7" t="n">
        <v>1</v>
      </c>
      <c r="G10885" s="7" t="n">
        <v>30.42</v>
      </c>
    </row>
    <row r="10886" customFormat="false" ht="15" hidden="false" customHeight="false" outlineLevel="0" collapsed="false">
      <c r="A10886" s="7" t="s">
        <v>27</v>
      </c>
      <c r="B10886" s="7" t="s">
        <v>323</v>
      </c>
      <c r="C10886" s="7" t="s">
        <v>1355</v>
      </c>
      <c r="D10886" s="7" t="n">
        <v>2</v>
      </c>
      <c r="E10886" s="7" t="n">
        <v>60.84</v>
      </c>
      <c r="F10886" s="7" t="n">
        <v>0</v>
      </c>
      <c r="G10886" s="7" t="n">
        <v>0</v>
      </c>
    </row>
    <row r="10887" customFormat="false" ht="15" hidden="false" customHeight="false" outlineLevel="0" collapsed="false">
      <c r="A10887" s="7" t="s">
        <v>27</v>
      </c>
      <c r="B10887" s="7" t="s">
        <v>236</v>
      </c>
      <c r="C10887" s="7" t="s">
        <v>1361</v>
      </c>
      <c r="D10887" s="7" t="n">
        <v>0</v>
      </c>
      <c r="E10887" s="7" t="n">
        <v>0</v>
      </c>
      <c r="F10887" s="7" t="n">
        <v>1</v>
      </c>
      <c r="G10887" s="7" t="n">
        <v>15.42</v>
      </c>
    </row>
    <row r="10888" customFormat="false" ht="15" hidden="false" customHeight="false" outlineLevel="0" collapsed="false">
      <c r="A10888" s="7" t="s">
        <v>27</v>
      </c>
      <c r="B10888" s="7" t="s">
        <v>298</v>
      </c>
      <c r="C10888" s="7" t="s">
        <v>1362</v>
      </c>
      <c r="D10888" s="7" t="n">
        <v>2</v>
      </c>
      <c r="E10888" s="7" t="n">
        <v>30.84</v>
      </c>
      <c r="F10888" s="7" t="n">
        <v>0</v>
      </c>
      <c r="G10888" s="7" t="n">
        <v>0</v>
      </c>
    </row>
    <row r="10889" customFormat="false" ht="15" hidden="false" customHeight="false" outlineLevel="0" collapsed="false">
      <c r="A10889" s="7" t="s">
        <v>27</v>
      </c>
      <c r="B10889" s="7" t="s">
        <v>95</v>
      </c>
      <c r="C10889" s="7" t="s">
        <v>1368</v>
      </c>
      <c r="D10889" s="7" t="n">
        <v>0</v>
      </c>
      <c r="E10889" s="7" t="n">
        <v>0</v>
      </c>
      <c r="F10889" s="7" t="n">
        <v>9</v>
      </c>
      <c r="G10889" s="7" t="n">
        <v>900</v>
      </c>
    </row>
    <row r="10890" customFormat="false" ht="15" hidden="false" customHeight="false" outlineLevel="0" collapsed="false">
      <c r="A10890" s="7" t="s">
        <v>27</v>
      </c>
      <c r="B10890" s="7" t="s">
        <v>89</v>
      </c>
      <c r="C10890" s="7" t="s">
        <v>1368</v>
      </c>
      <c r="D10890" s="7" t="n">
        <v>0</v>
      </c>
      <c r="E10890" s="7" t="n">
        <v>0</v>
      </c>
      <c r="F10890" s="7" t="n">
        <v>2</v>
      </c>
      <c r="G10890" s="7" t="n">
        <v>200</v>
      </c>
    </row>
    <row r="10891" customFormat="false" ht="15" hidden="false" customHeight="false" outlineLevel="0" collapsed="false">
      <c r="A10891" s="7" t="s">
        <v>27</v>
      </c>
      <c r="B10891" s="7" t="s">
        <v>87</v>
      </c>
      <c r="C10891" s="7" t="s">
        <v>1368</v>
      </c>
      <c r="D10891" s="7" t="n">
        <v>0</v>
      </c>
      <c r="E10891" s="7" t="n">
        <v>0</v>
      </c>
      <c r="F10891" s="7" t="n">
        <v>1</v>
      </c>
      <c r="G10891" s="7" t="n">
        <v>100</v>
      </c>
    </row>
    <row r="10892" customFormat="false" ht="15" hidden="false" customHeight="false" outlineLevel="0" collapsed="false">
      <c r="A10892" s="7" t="s">
        <v>27</v>
      </c>
      <c r="B10892" s="7" t="s">
        <v>344</v>
      </c>
      <c r="C10892" s="7" t="s">
        <v>1382</v>
      </c>
      <c r="D10892" s="7" t="n">
        <v>0</v>
      </c>
      <c r="E10892" s="7" t="n">
        <v>0</v>
      </c>
      <c r="F10892" s="7" t="n">
        <v>1</v>
      </c>
      <c r="G10892" s="7" t="n">
        <v>126.51</v>
      </c>
    </row>
    <row r="10893" customFormat="false" ht="15" hidden="false" customHeight="false" outlineLevel="0" collapsed="false">
      <c r="A10893" s="7" t="s">
        <v>27</v>
      </c>
      <c r="B10893" s="7" t="s">
        <v>181</v>
      </c>
      <c r="C10893" s="7" t="s">
        <v>1387</v>
      </c>
      <c r="D10893" s="7" t="n">
        <v>1</v>
      </c>
      <c r="E10893" s="7" t="n">
        <v>30.89</v>
      </c>
      <c r="F10893" s="7" t="n">
        <v>0</v>
      </c>
      <c r="G10893" s="7" t="n">
        <v>0</v>
      </c>
    </row>
    <row r="10894" customFormat="false" ht="15" hidden="false" customHeight="false" outlineLevel="0" collapsed="false">
      <c r="A10894" s="7" t="s">
        <v>27</v>
      </c>
      <c r="B10894" s="7" t="s">
        <v>285</v>
      </c>
      <c r="C10894" s="7" t="s">
        <v>1390</v>
      </c>
      <c r="D10894" s="7" t="n">
        <v>1</v>
      </c>
      <c r="E10894" s="7" t="n">
        <v>37.45</v>
      </c>
      <c r="F10894" s="7" t="n">
        <v>0</v>
      </c>
      <c r="G10894" s="7" t="n">
        <v>0</v>
      </c>
    </row>
    <row r="10895" customFormat="false" ht="15" hidden="false" customHeight="false" outlineLevel="0" collapsed="false">
      <c r="A10895" s="7" t="s">
        <v>27</v>
      </c>
      <c r="B10895" s="7" t="s">
        <v>254</v>
      </c>
      <c r="C10895" s="7" t="s">
        <v>1391</v>
      </c>
      <c r="D10895" s="7" t="n">
        <v>2</v>
      </c>
      <c r="E10895" s="7" t="n">
        <v>74.91</v>
      </c>
      <c r="F10895" s="7" t="n">
        <v>0</v>
      </c>
      <c r="G10895" s="7" t="n">
        <v>0</v>
      </c>
    </row>
    <row r="10896" customFormat="false" ht="15" hidden="false" customHeight="false" outlineLevel="0" collapsed="false">
      <c r="A10896" s="7" t="s">
        <v>27</v>
      </c>
      <c r="B10896" s="7" t="s">
        <v>457</v>
      </c>
      <c r="C10896" s="7" t="s">
        <v>1392</v>
      </c>
      <c r="D10896" s="7" t="n">
        <v>2</v>
      </c>
      <c r="E10896" s="7" t="n">
        <v>113.34</v>
      </c>
      <c r="F10896" s="7" t="n">
        <v>0</v>
      </c>
      <c r="G10896" s="7" t="n">
        <v>0</v>
      </c>
    </row>
    <row r="10897" customFormat="false" ht="15" hidden="false" customHeight="false" outlineLevel="0" collapsed="false">
      <c r="A10897" s="7" t="s">
        <v>27</v>
      </c>
      <c r="B10897" s="7" t="s">
        <v>575</v>
      </c>
      <c r="C10897" s="7" t="s">
        <v>1394</v>
      </c>
      <c r="D10897" s="7" t="n">
        <v>0</v>
      </c>
      <c r="E10897" s="7" t="n">
        <v>0</v>
      </c>
      <c r="F10897" s="7" t="n">
        <v>1</v>
      </c>
      <c r="G10897" s="7" t="n">
        <v>111.04</v>
      </c>
    </row>
    <row r="10898" customFormat="false" ht="15" hidden="false" customHeight="false" outlineLevel="0" collapsed="false">
      <c r="A10898" s="7" t="s">
        <v>27</v>
      </c>
      <c r="B10898" s="7" t="s">
        <v>562</v>
      </c>
      <c r="C10898" s="7" t="s">
        <v>1401</v>
      </c>
      <c r="D10898" s="7" t="n">
        <v>0</v>
      </c>
      <c r="E10898" s="7" t="n">
        <v>0</v>
      </c>
      <c r="F10898" s="7" t="n">
        <v>1</v>
      </c>
      <c r="G10898" s="7" t="n">
        <v>222.13</v>
      </c>
    </row>
    <row r="10899" customFormat="false" ht="15" hidden="false" customHeight="false" outlineLevel="0" collapsed="false">
      <c r="A10899" s="7" t="s">
        <v>27</v>
      </c>
      <c r="B10899" s="7" t="s">
        <v>293</v>
      </c>
      <c r="C10899" s="7" t="s">
        <v>1403</v>
      </c>
      <c r="D10899" s="7" t="n">
        <v>0</v>
      </c>
      <c r="E10899" s="7" t="n">
        <v>0</v>
      </c>
      <c r="F10899" s="7" t="n">
        <v>1</v>
      </c>
      <c r="G10899" s="7" t="n">
        <v>160</v>
      </c>
    </row>
    <row r="10900" customFormat="false" ht="15" hidden="false" customHeight="false" outlineLevel="0" collapsed="false">
      <c r="A10900" s="7" t="s">
        <v>27</v>
      </c>
      <c r="B10900" s="7" t="s">
        <v>318</v>
      </c>
      <c r="C10900" s="7" t="s">
        <v>1403</v>
      </c>
      <c r="D10900" s="7" t="n">
        <v>0</v>
      </c>
      <c r="E10900" s="7" t="n">
        <v>0</v>
      </c>
      <c r="F10900" s="7" t="n">
        <v>1</v>
      </c>
      <c r="G10900" s="7" t="n">
        <v>160</v>
      </c>
    </row>
    <row r="10901" customFormat="false" ht="15" hidden="false" customHeight="false" outlineLevel="0" collapsed="false">
      <c r="A10901" s="7" t="s">
        <v>27</v>
      </c>
      <c r="B10901" s="7" t="s">
        <v>520</v>
      </c>
      <c r="C10901" s="7" t="s">
        <v>1412</v>
      </c>
      <c r="D10901" s="7" t="n">
        <v>0</v>
      </c>
      <c r="E10901" s="7" t="n">
        <v>0</v>
      </c>
      <c r="F10901" s="7" t="n">
        <v>1</v>
      </c>
      <c r="G10901" s="7" t="n">
        <v>17.3</v>
      </c>
    </row>
    <row r="10902" customFormat="false" ht="15" hidden="false" customHeight="false" outlineLevel="0" collapsed="false">
      <c r="A10902" s="7" t="s">
        <v>27</v>
      </c>
      <c r="B10902" s="7" t="s">
        <v>384</v>
      </c>
      <c r="C10902" s="7" t="s">
        <v>1423</v>
      </c>
      <c r="D10902" s="7" t="n">
        <v>0</v>
      </c>
      <c r="E10902" s="7" t="n">
        <v>0</v>
      </c>
      <c r="F10902" s="7" t="n">
        <v>1</v>
      </c>
      <c r="G10902" s="7" t="n">
        <v>47.3</v>
      </c>
    </row>
    <row r="10903" customFormat="false" ht="15" hidden="false" customHeight="false" outlineLevel="0" collapsed="false">
      <c r="A10903" s="7" t="s">
        <v>27</v>
      </c>
      <c r="B10903" s="7" t="s">
        <v>156</v>
      </c>
      <c r="C10903" s="7" t="s">
        <v>1430</v>
      </c>
      <c r="D10903" s="7" t="n">
        <v>0</v>
      </c>
      <c r="E10903" s="7" t="n">
        <v>0</v>
      </c>
      <c r="F10903" s="7" t="n">
        <v>3</v>
      </c>
      <c r="G10903" s="7" t="n">
        <v>195</v>
      </c>
    </row>
    <row r="10904" customFormat="false" ht="15" hidden="false" customHeight="false" outlineLevel="0" collapsed="false">
      <c r="A10904" s="7" t="s">
        <v>27</v>
      </c>
      <c r="B10904" s="7" t="s">
        <v>192</v>
      </c>
      <c r="C10904" s="7" t="s">
        <v>1311</v>
      </c>
      <c r="D10904" s="7" t="n">
        <v>0</v>
      </c>
      <c r="E10904" s="7" t="n">
        <v>0</v>
      </c>
      <c r="F10904" s="7" t="n">
        <v>1</v>
      </c>
      <c r="G10904" s="7" t="n">
        <v>42.14</v>
      </c>
    </row>
    <row r="10905" customFormat="false" ht="15" hidden="false" customHeight="false" outlineLevel="0" collapsed="false">
      <c r="A10905" s="7" t="s">
        <v>27</v>
      </c>
      <c r="B10905" s="7" t="s">
        <v>265</v>
      </c>
      <c r="C10905" s="7" t="s">
        <v>1439</v>
      </c>
      <c r="D10905" s="7" t="n">
        <v>0</v>
      </c>
      <c r="E10905" s="7" t="n">
        <v>0</v>
      </c>
      <c r="F10905" s="7" t="n">
        <v>2</v>
      </c>
      <c r="G10905" s="7" t="n">
        <v>74.91</v>
      </c>
    </row>
    <row r="10906" customFormat="false" ht="15" hidden="false" customHeight="false" outlineLevel="0" collapsed="false">
      <c r="A10906" s="7" t="s">
        <v>27</v>
      </c>
      <c r="B10906" s="7" t="s">
        <v>245</v>
      </c>
      <c r="C10906" s="7" t="s">
        <v>1443</v>
      </c>
      <c r="D10906" s="7" t="n">
        <v>0</v>
      </c>
      <c r="E10906" s="7" t="n">
        <v>0</v>
      </c>
      <c r="F10906" s="7" t="n">
        <v>5</v>
      </c>
      <c r="G10906" s="7" t="n">
        <v>398.25</v>
      </c>
    </row>
    <row r="10907" customFormat="false" ht="15" hidden="false" customHeight="false" outlineLevel="0" collapsed="false">
      <c r="A10907" s="7" t="s">
        <v>27</v>
      </c>
      <c r="B10907" s="7" t="s">
        <v>103</v>
      </c>
      <c r="C10907" s="7" t="s">
        <v>1443</v>
      </c>
      <c r="D10907" s="7" t="n">
        <v>1</v>
      </c>
      <c r="E10907" s="7" t="n">
        <v>72.61</v>
      </c>
      <c r="F10907" s="7" t="n">
        <v>0</v>
      </c>
      <c r="G10907" s="7" t="n">
        <v>0</v>
      </c>
    </row>
    <row r="10908" customFormat="false" ht="15" hidden="false" customHeight="false" outlineLevel="0" collapsed="false">
      <c r="A10908" s="7" t="s">
        <v>27</v>
      </c>
      <c r="B10908" s="7" t="s">
        <v>103</v>
      </c>
      <c r="C10908" s="7" t="s">
        <v>1443</v>
      </c>
      <c r="D10908" s="7" t="n">
        <v>0</v>
      </c>
      <c r="E10908" s="7" t="n">
        <v>0</v>
      </c>
      <c r="F10908" s="7" t="n">
        <v>17</v>
      </c>
      <c r="G10908" s="7" t="n">
        <v>1354.05</v>
      </c>
    </row>
    <row r="10909" customFormat="false" ht="15" hidden="false" customHeight="false" outlineLevel="0" collapsed="false">
      <c r="A10909" s="7" t="s">
        <v>27</v>
      </c>
      <c r="B10909" s="7" t="s">
        <v>162</v>
      </c>
      <c r="C10909" s="7" t="s">
        <v>1429</v>
      </c>
      <c r="D10909" s="7" t="n">
        <v>0</v>
      </c>
      <c r="E10909" s="7" t="n">
        <v>0</v>
      </c>
      <c r="F10909" s="7" t="n">
        <v>1</v>
      </c>
      <c r="G10909" s="7" t="n">
        <v>39.79</v>
      </c>
    </row>
    <row r="10910" customFormat="false" ht="15" hidden="false" customHeight="false" outlineLevel="0" collapsed="false">
      <c r="A10910" s="7" t="s">
        <v>27</v>
      </c>
      <c r="B10910" s="7" t="s">
        <v>691</v>
      </c>
      <c r="C10910" s="7" t="s">
        <v>1498</v>
      </c>
      <c r="D10910" s="7" t="n">
        <v>3</v>
      </c>
      <c r="E10910" s="7" t="n">
        <v>96.75</v>
      </c>
      <c r="F10910" s="7" t="n">
        <v>0</v>
      </c>
      <c r="G10910" s="7" t="n">
        <v>0</v>
      </c>
    </row>
    <row r="10911" customFormat="false" ht="15" hidden="false" customHeight="false" outlineLevel="0" collapsed="false">
      <c r="A10911" s="7" t="s">
        <v>27</v>
      </c>
      <c r="B10911" s="7" t="s">
        <v>691</v>
      </c>
      <c r="C10911" s="7" t="s">
        <v>1498</v>
      </c>
      <c r="D10911" s="7" t="n">
        <v>4</v>
      </c>
      <c r="E10911" s="7" t="n">
        <v>120</v>
      </c>
      <c r="F10911" s="7" t="n">
        <v>14</v>
      </c>
      <c r="G10911" s="7" t="n">
        <v>420</v>
      </c>
    </row>
    <row r="10912" customFormat="false" ht="15" hidden="false" customHeight="false" outlineLevel="0" collapsed="false">
      <c r="A10912" s="7" t="s">
        <v>27</v>
      </c>
      <c r="B10912" s="7" t="s">
        <v>691</v>
      </c>
      <c r="C10912" s="7" t="s">
        <v>1498</v>
      </c>
      <c r="D10912" s="7" t="n">
        <v>0</v>
      </c>
      <c r="E10912" s="7" t="n">
        <v>0</v>
      </c>
      <c r="F10912" s="7" t="n">
        <v>1</v>
      </c>
      <c r="G10912" s="7" t="n">
        <v>19.06</v>
      </c>
    </row>
    <row r="10913" customFormat="false" ht="15" hidden="false" customHeight="false" outlineLevel="0" collapsed="false">
      <c r="A10913" s="7" t="s">
        <v>27</v>
      </c>
      <c r="B10913" s="7" t="s">
        <v>451</v>
      </c>
      <c r="C10913" s="7" t="s">
        <v>1467</v>
      </c>
      <c r="D10913" s="7" t="n">
        <v>0</v>
      </c>
      <c r="E10913" s="7" t="n">
        <v>0</v>
      </c>
      <c r="F10913" s="7" t="n">
        <v>1</v>
      </c>
      <c r="G10913" s="7" t="n">
        <v>93.67</v>
      </c>
    </row>
    <row r="10914" customFormat="false" ht="15" hidden="false" customHeight="false" outlineLevel="0" collapsed="false">
      <c r="A10914" s="7" t="s">
        <v>27</v>
      </c>
      <c r="B10914" s="7" t="s">
        <v>415</v>
      </c>
      <c r="C10914" s="7" t="s">
        <v>1467</v>
      </c>
      <c r="D10914" s="7" t="n">
        <v>0</v>
      </c>
      <c r="E10914" s="7" t="n">
        <v>0</v>
      </c>
      <c r="F10914" s="7" t="n">
        <v>1</v>
      </c>
      <c r="G10914" s="7" t="n">
        <v>93.67</v>
      </c>
    </row>
    <row r="10915" customFormat="false" ht="15" hidden="false" customHeight="false" outlineLevel="0" collapsed="false">
      <c r="A10915" s="7" t="s">
        <v>27</v>
      </c>
      <c r="B10915" s="7" t="s">
        <v>381</v>
      </c>
      <c r="C10915" s="7" t="s">
        <v>1471</v>
      </c>
      <c r="D10915" s="7" t="n">
        <v>0</v>
      </c>
      <c r="E10915" s="7" t="n">
        <v>0</v>
      </c>
      <c r="F10915" s="7" t="n">
        <v>1</v>
      </c>
      <c r="G10915" s="7" t="n">
        <v>164.03</v>
      </c>
    </row>
    <row r="10916" customFormat="false" ht="15" hidden="false" customHeight="false" outlineLevel="0" collapsed="false">
      <c r="A10916" s="7" t="s">
        <v>27</v>
      </c>
      <c r="B10916" s="7" t="s">
        <v>704</v>
      </c>
      <c r="C10916" s="7" t="s">
        <v>1478</v>
      </c>
      <c r="D10916" s="7" t="n">
        <v>1</v>
      </c>
      <c r="E10916" s="7" t="n">
        <v>65</v>
      </c>
      <c r="F10916" s="7" t="n">
        <v>3</v>
      </c>
      <c r="G10916" s="7" t="n">
        <v>195</v>
      </c>
    </row>
    <row r="10917" customFormat="false" ht="15" hidden="false" customHeight="false" outlineLevel="0" collapsed="false">
      <c r="A10917" s="7" t="s">
        <v>27</v>
      </c>
      <c r="B10917" s="7" t="s">
        <v>595</v>
      </c>
      <c r="C10917" s="7" t="s">
        <v>1478</v>
      </c>
      <c r="D10917" s="7" t="n">
        <v>0</v>
      </c>
      <c r="E10917" s="7" t="n">
        <v>0</v>
      </c>
      <c r="F10917" s="7" t="n">
        <v>1</v>
      </c>
      <c r="G10917" s="7" t="n">
        <v>65</v>
      </c>
    </row>
    <row r="10918" customFormat="false" ht="15" hidden="false" customHeight="false" outlineLevel="0" collapsed="false">
      <c r="A10918" s="7" t="s">
        <v>27</v>
      </c>
      <c r="B10918" s="7" t="s">
        <v>374</v>
      </c>
      <c r="C10918" s="7" t="s">
        <v>1276</v>
      </c>
      <c r="D10918" s="7" t="n">
        <v>0</v>
      </c>
      <c r="E10918" s="7" t="n">
        <v>0</v>
      </c>
      <c r="F10918" s="7" t="n">
        <v>1</v>
      </c>
      <c r="G10918" s="7" t="n">
        <v>94.64</v>
      </c>
    </row>
    <row r="10919" customFormat="false" ht="15" hidden="false" customHeight="false" outlineLevel="0" collapsed="false">
      <c r="A10919" s="7" t="s">
        <v>27</v>
      </c>
      <c r="B10919" s="7" t="s">
        <v>624</v>
      </c>
      <c r="C10919" s="7" t="s">
        <v>1485</v>
      </c>
      <c r="D10919" s="7" t="n">
        <v>0</v>
      </c>
      <c r="E10919" s="7" t="n">
        <v>0</v>
      </c>
      <c r="F10919" s="7" t="n">
        <v>2</v>
      </c>
      <c r="G10919" s="7" t="n">
        <v>215.52</v>
      </c>
    </row>
    <row r="10920" customFormat="false" ht="15" hidden="false" customHeight="false" outlineLevel="0" collapsed="false">
      <c r="A10920" s="7" t="s">
        <v>27</v>
      </c>
      <c r="B10920" s="7" t="s">
        <v>492</v>
      </c>
      <c r="C10920" s="7" t="s">
        <v>1490</v>
      </c>
      <c r="D10920" s="7" t="n">
        <v>2</v>
      </c>
      <c r="E10920" s="7" t="n">
        <v>189.27</v>
      </c>
      <c r="F10920" s="7" t="n">
        <v>0</v>
      </c>
      <c r="G10920" s="7" t="n">
        <v>0</v>
      </c>
    </row>
    <row r="10921" customFormat="false" ht="15" hidden="false" customHeight="false" outlineLevel="0" collapsed="false">
      <c r="A10921" s="7" t="s">
        <v>27</v>
      </c>
      <c r="B10921" s="7" t="s">
        <v>124</v>
      </c>
      <c r="C10921" s="7" t="s">
        <v>1449</v>
      </c>
      <c r="D10921" s="7" t="n">
        <v>6</v>
      </c>
      <c r="E10921" s="7" t="n">
        <v>127.35</v>
      </c>
      <c r="F10921" s="7" t="n">
        <v>0</v>
      </c>
      <c r="G10921" s="7" t="n">
        <v>0</v>
      </c>
    </row>
    <row r="10922" customFormat="false" ht="15" hidden="false" customHeight="false" outlineLevel="0" collapsed="false">
      <c r="A10922" s="7" t="s">
        <v>27</v>
      </c>
      <c r="B10922" s="7" t="s">
        <v>261</v>
      </c>
      <c r="C10922" s="7" t="s">
        <v>1463</v>
      </c>
      <c r="D10922" s="7" t="n">
        <v>12</v>
      </c>
      <c r="E10922" s="7" t="n">
        <v>300.06</v>
      </c>
      <c r="F10922" s="7" t="n">
        <v>0</v>
      </c>
      <c r="G10922" s="7" t="n">
        <v>0</v>
      </c>
    </row>
    <row r="10923" customFormat="false" ht="15" hidden="false" customHeight="false" outlineLevel="0" collapsed="false">
      <c r="A10923" s="7" t="s">
        <v>27</v>
      </c>
      <c r="B10923" s="7" t="s">
        <v>562</v>
      </c>
      <c r="C10923" s="7" t="s">
        <v>1401</v>
      </c>
      <c r="D10923" s="7" t="n">
        <v>7</v>
      </c>
      <c r="E10923" s="7" t="n">
        <v>1554.94</v>
      </c>
      <c r="F10923" s="7" t="n">
        <v>0</v>
      </c>
      <c r="G10923" s="7" t="n">
        <v>0</v>
      </c>
    </row>
    <row r="10924" customFormat="false" ht="15" hidden="false" customHeight="false" outlineLevel="0" collapsed="false">
      <c r="A10924" s="7" t="s">
        <v>27</v>
      </c>
      <c r="B10924" s="7" t="s">
        <v>562</v>
      </c>
      <c r="C10924" s="7" t="s">
        <v>1401</v>
      </c>
      <c r="D10924" s="7" t="n">
        <v>5</v>
      </c>
      <c r="E10924" s="7" t="n">
        <v>0.04</v>
      </c>
      <c r="F10924" s="7" t="n">
        <v>0</v>
      </c>
      <c r="G10924" s="7" t="n">
        <v>0</v>
      </c>
    </row>
    <row r="10925" customFormat="false" ht="15" hidden="false" customHeight="false" outlineLevel="0" collapsed="false">
      <c r="A10925" s="7" t="s">
        <v>27</v>
      </c>
      <c r="B10925" s="7" t="s">
        <v>217</v>
      </c>
      <c r="C10925" s="7" t="s">
        <v>1446</v>
      </c>
      <c r="D10925" s="7" t="n">
        <v>3</v>
      </c>
      <c r="E10925" s="7" t="n">
        <v>42.05</v>
      </c>
      <c r="F10925" s="7" t="n">
        <v>0</v>
      </c>
      <c r="G10925" s="7" t="n">
        <v>0</v>
      </c>
    </row>
    <row r="10926" customFormat="false" ht="15" hidden="false" customHeight="false" outlineLevel="0" collapsed="false">
      <c r="A10926" s="7" t="s">
        <v>27</v>
      </c>
      <c r="B10926" s="7" t="s">
        <v>124</v>
      </c>
      <c r="C10926" s="7" t="s">
        <v>1449</v>
      </c>
      <c r="D10926" s="7" t="n">
        <v>5</v>
      </c>
      <c r="E10926" s="7" t="n">
        <v>107.59</v>
      </c>
      <c r="F10926" s="7" t="n">
        <v>0</v>
      </c>
      <c r="G10926" s="7" t="n">
        <v>0</v>
      </c>
    </row>
    <row r="10927" customFormat="false" ht="15" hidden="false" customHeight="false" outlineLevel="0" collapsed="false">
      <c r="A10927" s="7" t="s">
        <v>27</v>
      </c>
      <c r="B10927" s="7" t="s">
        <v>124</v>
      </c>
      <c r="C10927" s="7" t="s">
        <v>1449</v>
      </c>
      <c r="D10927" s="7" t="n">
        <v>1</v>
      </c>
      <c r="E10927" s="7" t="n">
        <v>0.01</v>
      </c>
      <c r="F10927" s="7" t="n">
        <v>0</v>
      </c>
      <c r="G10927" s="7" t="n">
        <v>0</v>
      </c>
    </row>
    <row r="10928" customFormat="false" ht="15" hidden="false" customHeight="false" outlineLevel="0" collapsed="false">
      <c r="A10928" s="7" t="s">
        <v>27</v>
      </c>
      <c r="B10928" s="7" t="s">
        <v>120</v>
      </c>
      <c r="C10928" s="7" t="s">
        <v>1451</v>
      </c>
      <c r="D10928" s="7" t="n">
        <v>5</v>
      </c>
      <c r="E10928" s="7" t="n">
        <v>116.96</v>
      </c>
      <c r="F10928" s="7" t="n">
        <v>0</v>
      </c>
      <c r="G10928" s="7" t="n">
        <v>0</v>
      </c>
    </row>
    <row r="10929" customFormat="false" ht="15" hidden="false" customHeight="false" outlineLevel="0" collapsed="false">
      <c r="A10929" s="7" t="s">
        <v>27</v>
      </c>
      <c r="B10929" s="7" t="s">
        <v>105</v>
      </c>
      <c r="C10929" s="7" t="s">
        <v>1453</v>
      </c>
      <c r="D10929" s="7" t="n">
        <v>5</v>
      </c>
      <c r="E10929" s="7" t="n">
        <v>182.59</v>
      </c>
      <c r="F10929" s="7" t="n">
        <v>0</v>
      </c>
      <c r="G10929" s="7" t="n">
        <v>0</v>
      </c>
    </row>
    <row r="10930" customFormat="false" ht="15" hidden="false" customHeight="false" outlineLevel="0" collapsed="false">
      <c r="A10930" s="7" t="s">
        <v>27</v>
      </c>
      <c r="B10930" s="7" t="s">
        <v>105</v>
      </c>
      <c r="C10930" s="7" t="s">
        <v>1453</v>
      </c>
      <c r="D10930" s="7" t="n">
        <v>1</v>
      </c>
      <c r="E10930" s="7" t="n">
        <v>0.01</v>
      </c>
      <c r="F10930" s="7" t="n">
        <v>0</v>
      </c>
      <c r="G10930" s="7" t="n">
        <v>0</v>
      </c>
    </row>
    <row r="10931" customFormat="false" ht="15" hidden="false" customHeight="false" outlineLevel="0" collapsed="false">
      <c r="A10931" s="7" t="s">
        <v>28</v>
      </c>
      <c r="B10931" s="7" t="s">
        <v>982</v>
      </c>
      <c r="C10931" s="7" t="s">
        <v>1264</v>
      </c>
      <c r="D10931" s="7" t="n">
        <v>0</v>
      </c>
      <c r="E10931" s="7" t="n">
        <v>0</v>
      </c>
      <c r="F10931" s="7" t="n">
        <v>0</v>
      </c>
      <c r="G10931" s="7" t="n">
        <v>0</v>
      </c>
    </row>
    <row r="10932" customFormat="false" ht="15" hidden="false" customHeight="false" outlineLevel="0" collapsed="false">
      <c r="A10932" s="7" t="s">
        <v>28</v>
      </c>
      <c r="B10932" s="7" t="s">
        <v>481</v>
      </c>
      <c r="C10932" s="7" t="s">
        <v>1317</v>
      </c>
      <c r="D10932" s="7" t="n">
        <v>0</v>
      </c>
      <c r="E10932" s="7" t="n">
        <v>0</v>
      </c>
      <c r="F10932" s="7" t="n">
        <v>6</v>
      </c>
      <c r="G10932" s="7" t="n">
        <v>510.72</v>
      </c>
    </row>
    <row r="10933" customFormat="false" ht="15" hidden="false" customHeight="false" outlineLevel="0" collapsed="false">
      <c r="A10933" s="7" t="s">
        <v>28</v>
      </c>
      <c r="B10933" s="7" t="s">
        <v>516</v>
      </c>
      <c r="C10933" s="7" t="s">
        <v>1317</v>
      </c>
      <c r="D10933" s="7" t="n">
        <v>10</v>
      </c>
      <c r="E10933" s="7" t="n">
        <v>850.41</v>
      </c>
      <c r="F10933" s="7" t="n">
        <v>0</v>
      </c>
      <c r="G10933" s="7" t="n">
        <v>0</v>
      </c>
    </row>
    <row r="10934" customFormat="false" ht="15" hidden="false" customHeight="false" outlineLevel="0" collapsed="false">
      <c r="A10934" s="7" t="s">
        <v>28</v>
      </c>
      <c r="B10934" s="7" t="s">
        <v>516</v>
      </c>
      <c r="C10934" s="7" t="s">
        <v>1317</v>
      </c>
      <c r="D10934" s="7" t="n">
        <v>0</v>
      </c>
      <c r="E10934" s="7" t="n">
        <v>0</v>
      </c>
      <c r="F10934" s="7" t="n">
        <v>5</v>
      </c>
      <c r="G10934" s="7" t="n">
        <v>425.6</v>
      </c>
    </row>
    <row r="10935" customFormat="false" ht="15" hidden="false" customHeight="false" outlineLevel="0" collapsed="false">
      <c r="A10935" s="7" t="s">
        <v>28</v>
      </c>
      <c r="B10935" s="7" t="s">
        <v>431</v>
      </c>
      <c r="C10935" s="7" t="s">
        <v>1317</v>
      </c>
      <c r="D10935" s="7" t="n">
        <v>0</v>
      </c>
      <c r="E10935" s="7" t="n">
        <v>0</v>
      </c>
      <c r="F10935" s="7" t="n">
        <v>5</v>
      </c>
      <c r="G10935" s="7" t="n">
        <v>425.6</v>
      </c>
    </row>
    <row r="10936" customFormat="false" ht="15" hidden="false" customHeight="false" outlineLevel="0" collapsed="false">
      <c r="A10936" s="7" t="s">
        <v>28</v>
      </c>
      <c r="B10936" s="7" t="s">
        <v>431</v>
      </c>
      <c r="C10936" s="7" t="s">
        <v>1317</v>
      </c>
      <c r="D10936" s="7" t="n">
        <v>2</v>
      </c>
      <c r="E10936" s="7" t="n">
        <v>170.08</v>
      </c>
      <c r="F10936" s="7" t="n">
        <v>0</v>
      </c>
      <c r="G10936" s="7" t="n">
        <v>0</v>
      </c>
    </row>
    <row r="10937" customFormat="false" ht="15" hidden="false" customHeight="false" outlineLevel="0" collapsed="false">
      <c r="A10937" s="7" t="s">
        <v>28</v>
      </c>
      <c r="B10937" s="7" t="s">
        <v>515</v>
      </c>
      <c r="C10937" s="7" t="s">
        <v>1317</v>
      </c>
      <c r="D10937" s="7" t="n">
        <v>6</v>
      </c>
      <c r="E10937" s="7" t="n">
        <v>510.24</v>
      </c>
      <c r="F10937" s="7" t="n">
        <v>0</v>
      </c>
      <c r="G10937" s="7" t="n">
        <v>0</v>
      </c>
    </row>
    <row r="10938" customFormat="false" ht="15" hidden="false" customHeight="false" outlineLevel="0" collapsed="false">
      <c r="A10938" s="7" t="s">
        <v>28</v>
      </c>
      <c r="B10938" s="7" t="s">
        <v>515</v>
      </c>
      <c r="C10938" s="7" t="s">
        <v>1317</v>
      </c>
      <c r="D10938" s="7" t="n">
        <v>0</v>
      </c>
      <c r="E10938" s="7" t="n">
        <v>0</v>
      </c>
      <c r="F10938" s="7" t="n">
        <v>4</v>
      </c>
      <c r="G10938" s="7" t="n">
        <v>340.48</v>
      </c>
    </row>
    <row r="10939" customFormat="false" ht="15" hidden="false" customHeight="false" outlineLevel="0" collapsed="false">
      <c r="A10939" s="7" t="s">
        <v>28</v>
      </c>
      <c r="B10939" s="7" t="s">
        <v>635</v>
      </c>
      <c r="C10939" s="7" t="s">
        <v>1317</v>
      </c>
      <c r="D10939" s="7" t="n">
        <v>0</v>
      </c>
      <c r="E10939" s="7" t="n">
        <v>0</v>
      </c>
      <c r="F10939" s="7" t="n">
        <v>5</v>
      </c>
      <c r="G10939" s="7" t="n">
        <v>425.6</v>
      </c>
    </row>
    <row r="10940" customFormat="false" ht="15" hidden="false" customHeight="false" outlineLevel="0" collapsed="false">
      <c r="A10940" s="7" t="s">
        <v>28</v>
      </c>
      <c r="B10940" s="7" t="s">
        <v>635</v>
      </c>
      <c r="C10940" s="7" t="s">
        <v>1317</v>
      </c>
      <c r="D10940" s="7" t="n">
        <v>2</v>
      </c>
      <c r="E10940" s="7" t="n">
        <v>170.08</v>
      </c>
      <c r="F10940" s="7" t="n">
        <v>0</v>
      </c>
      <c r="G10940" s="7" t="n">
        <v>0</v>
      </c>
    </row>
    <row r="10941" customFormat="false" ht="15" hidden="false" customHeight="false" outlineLevel="0" collapsed="false">
      <c r="A10941" s="7" t="s">
        <v>28</v>
      </c>
      <c r="B10941" s="7" t="s">
        <v>278</v>
      </c>
      <c r="C10941" s="7" t="s">
        <v>1372</v>
      </c>
      <c r="D10941" s="7" t="n">
        <v>2</v>
      </c>
      <c r="E10941" s="7" t="n">
        <v>156.22</v>
      </c>
      <c r="F10941" s="7" t="n">
        <v>0</v>
      </c>
      <c r="G10941" s="7" t="n">
        <v>0</v>
      </c>
    </row>
    <row r="10942" customFormat="false" ht="15" hidden="false" customHeight="false" outlineLevel="0" collapsed="false">
      <c r="A10942" s="7" t="s">
        <v>28</v>
      </c>
      <c r="B10942" s="7" t="s">
        <v>268</v>
      </c>
      <c r="C10942" s="7" t="s">
        <v>1372</v>
      </c>
      <c r="D10942" s="7" t="n">
        <v>2</v>
      </c>
      <c r="E10942" s="7" t="n">
        <v>156.22</v>
      </c>
      <c r="F10942" s="7" t="n">
        <v>0</v>
      </c>
      <c r="G10942" s="7" t="n">
        <v>0</v>
      </c>
    </row>
    <row r="10943" customFormat="false" ht="15" hidden="false" customHeight="false" outlineLevel="0" collapsed="false">
      <c r="A10943" s="7" t="s">
        <v>28</v>
      </c>
      <c r="B10943" s="7" t="s">
        <v>268</v>
      </c>
      <c r="C10943" s="7" t="s">
        <v>1372</v>
      </c>
      <c r="D10943" s="7" t="n">
        <v>0</v>
      </c>
      <c r="E10943" s="7" t="n">
        <v>0</v>
      </c>
      <c r="F10943" s="7" t="n">
        <v>1</v>
      </c>
      <c r="G10943" s="7" t="n">
        <v>78.45</v>
      </c>
    </row>
    <row r="10944" customFormat="false" ht="15" hidden="false" customHeight="false" outlineLevel="0" collapsed="false">
      <c r="A10944" s="7" t="s">
        <v>28</v>
      </c>
      <c r="B10944" s="7" t="s">
        <v>144</v>
      </c>
      <c r="C10944" s="7" t="s">
        <v>1320</v>
      </c>
      <c r="D10944" s="7" t="n">
        <v>0</v>
      </c>
      <c r="E10944" s="7" t="n">
        <v>0</v>
      </c>
      <c r="F10944" s="7" t="n">
        <v>2</v>
      </c>
      <c r="G10944" s="7" t="n">
        <v>221.51</v>
      </c>
    </row>
    <row r="10945" customFormat="false" ht="15" hidden="false" customHeight="false" outlineLevel="0" collapsed="false">
      <c r="A10945" s="7" t="s">
        <v>28</v>
      </c>
      <c r="B10945" s="7" t="s">
        <v>132</v>
      </c>
      <c r="C10945" s="7" t="s">
        <v>1322</v>
      </c>
      <c r="D10945" s="7" t="n">
        <v>8</v>
      </c>
      <c r="E10945" s="7" t="n">
        <v>179.57</v>
      </c>
      <c r="F10945" s="7" t="n">
        <v>2</v>
      </c>
      <c r="G10945" s="7" t="n">
        <v>49.88</v>
      </c>
    </row>
    <row r="10946" customFormat="false" ht="15" hidden="false" customHeight="false" outlineLevel="0" collapsed="false">
      <c r="A10946" s="7" t="s">
        <v>28</v>
      </c>
      <c r="B10946" s="7" t="s">
        <v>132</v>
      </c>
      <c r="C10946" s="7" t="s">
        <v>1322</v>
      </c>
      <c r="D10946" s="7" t="n">
        <v>3</v>
      </c>
      <c r="E10946" s="7" t="n">
        <v>45.74</v>
      </c>
      <c r="F10946" s="7" t="n">
        <v>0</v>
      </c>
      <c r="G10946" s="7" t="n">
        <v>0</v>
      </c>
    </row>
    <row r="10947" customFormat="false" ht="15" hidden="false" customHeight="false" outlineLevel="0" collapsed="false">
      <c r="A10947" s="7" t="s">
        <v>28</v>
      </c>
      <c r="B10947" s="7" t="s">
        <v>168</v>
      </c>
      <c r="C10947" s="7" t="s">
        <v>1326</v>
      </c>
      <c r="D10947" s="7" t="n">
        <v>0</v>
      </c>
      <c r="E10947" s="7" t="n">
        <v>0</v>
      </c>
      <c r="F10947" s="7" t="n">
        <v>2</v>
      </c>
      <c r="G10947" s="7" t="n">
        <v>41.9</v>
      </c>
    </row>
    <row r="10948" customFormat="false" ht="15" hidden="false" customHeight="false" outlineLevel="0" collapsed="false">
      <c r="A10948" s="7" t="s">
        <v>28</v>
      </c>
      <c r="B10948" s="7" t="s">
        <v>211</v>
      </c>
      <c r="C10948" s="7" t="s">
        <v>1341</v>
      </c>
      <c r="D10948" s="7" t="n">
        <v>1</v>
      </c>
      <c r="E10948" s="7" t="n">
        <v>34.95</v>
      </c>
      <c r="F10948" s="7" t="n">
        <v>0</v>
      </c>
      <c r="G10948" s="7" t="n">
        <v>0</v>
      </c>
    </row>
    <row r="10949" customFormat="false" ht="15" hidden="false" customHeight="false" outlineLevel="0" collapsed="false">
      <c r="A10949" s="7" t="s">
        <v>28</v>
      </c>
      <c r="B10949" s="7" t="s">
        <v>231</v>
      </c>
      <c r="C10949" s="7" t="s">
        <v>1342</v>
      </c>
      <c r="D10949" s="7" t="n">
        <v>0</v>
      </c>
      <c r="E10949" s="7" t="n">
        <v>0</v>
      </c>
      <c r="F10949" s="7" t="n">
        <v>6</v>
      </c>
      <c r="G10949" s="7" t="n">
        <v>182.7</v>
      </c>
    </row>
    <row r="10950" customFormat="false" ht="15" hidden="false" customHeight="false" outlineLevel="0" collapsed="false">
      <c r="A10950" s="7" t="s">
        <v>28</v>
      </c>
      <c r="B10950" s="7" t="s">
        <v>270</v>
      </c>
      <c r="C10950" s="7" t="s">
        <v>1343</v>
      </c>
      <c r="D10950" s="7" t="n">
        <v>6</v>
      </c>
      <c r="E10950" s="7" t="n">
        <v>179.71</v>
      </c>
      <c r="F10950" s="7" t="n">
        <v>18</v>
      </c>
      <c r="G10950" s="7" t="n">
        <v>584.05</v>
      </c>
    </row>
    <row r="10951" customFormat="false" ht="15" hidden="false" customHeight="false" outlineLevel="0" collapsed="false">
      <c r="A10951" s="7" t="s">
        <v>28</v>
      </c>
      <c r="B10951" s="7" t="s">
        <v>270</v>
      </c>
      <c r="C10951" s="7" t="s">
        <v>1343</v>
      </c>
      <c r="D10951" s="7" t="n">
        <v>8</v>
      </c>
      <c r="E10951" s="7" t="n">
        <v>221.44</v>
      </c>
      <c r="F10951" s="7" t="n">
        <v>0</v>
      </c>
      <c r="G10951" s="7" t="n">
        <v>0</v>
      </c>
    </row>
    <row r="10952" customFormat="false" ht="15" hidden="false" customHeight="false" outlineLevel="0" collapsed="false">
      <c r="A10952" s="7" t="s">
        <v>28</v>
      </c>
      <c r="B10952" s="7" t="s">
        <v>201</v>
      </c>
      <c r="C10952" s="7" t="s">
        <v>1344</v>
      </c>
      <c r="D10952" s="7" t="n">
        <v>4</v>
      </c>
      <c r="E10952" s="7" t="n">
        <v>77.24</v>
      </c>
      <c r="F10952" s="7" t="n">
        <v>4</v>
      </c>
      <c r="G10952" s="7" t="n">
        <v>61.79</v>
      </c>
    </row>
    <row r="10953" customFormat="false" ht="15" hidden="false" customHeight="false" outlineLevel="0" collapsed="false">
      <c r="A10953" s="7" t="s">
        <v>28</v>
      </c>
      <c r="B10953" s="7" t="s">
        <v>201</v>
      </c>
      <c r="C10953" s="7" t="s">
        <v>1344</v>
      </c>
      <c r="D10953" s="7" t="n">
        <v>3</v>
      </c>
      <c r="E10953" s="7" t="n">
        <v>45.24</v>
      </c>
      <c r="F10953" s="7" t="n">
        <v>0</v>
      </c>
      <c r="G10953" s="7" t="n">
        <v>0</v>
      </c>
    </row>
    <row r="10954" customFormat="false" ht="15" hidden="false" customHeight="false" outlineLevel="0" collapsed="false">
      <c r="A10954" s="7" t="s">
        <v>28</v>
      </c>
      <c r="B10954" s="7" t="s">
        <v>246</v>
      </c>
      <c r="C10954" s="7" t="s">
        <v>1345</v>
      </c>
      <c r="D10954" s="7" t="n">
        <v>1</v>
      </c>
      <c r="E10954" s="7" t="n">
        <v>19.31</v>
      </c>
      <c r="F10954" s="7" t="n">
        <v>0</v>
      </c>
      <c r="G10954" s="7" t="n">
        <v>0</v>
      </c>
    </row>
    <row r="10955" customFormat="false" ht="15" hidden="false" customHeight="false" outlineLevel="0" collapsed="false">
      <c r="A10955" s="7" t="s">
        <v>28</v>
      </c>
      <c r="B10955" s="7" t="s">
        <v>297</v>
      </c>
      <c r="C10955" s="7" t="s">
        <v>1348</v>
      </c>
      <c r="D10955" s="7" t="n">
        <v>1</v>
      </c>
      <c r="E10955" s="7" t="n">
        <v>18.69</v>
      </c>
      <c r="F10955" s="7" t="n">
        <v>0</v>
      </c>
      <c r="G10955" s="7" t="n">
        <v>0</v>
      </c>
    </row>
    <row r="10956" customFormat="false" ht="15" hidden="false" customHeight="false" outlineLevel="0" collapsed="false">
      <c r="A10956" s="7" t="s">
        <v>28</v>
      </c>
      <c r="B10956" s="7" t="s">
        <v>150</v>
      </c>
      <c r="C10956" s="7" t="s">
        <v>1349</v>
      </c>
      <c r="D10956" s="7" t="n">
        <v>8</v>
      </c>
      <c r="E10956" s="7" t="n">
        <v>159.62</v>
      </c>
      <c r="F10956" s="7" t="n">
        <v>16</v>
      </c>
      <c r="G10956" s="7" t="n">
        <v>339.18</v>
      </c>
    </row>
    <row r="10957" customFormat="false" ht="15" hidden="false" customHeight="false" outlineLevel="0" collapsed="false">
      <c r="A10957" s="7" t="s">
        <v>28</v>
      </c>
      <c r="B10957" s="7" t="s">
        <v>150</v>
      </c>
      <c r="C10957" s="7" t="s">
        <v>1349</v>
      </c>
      <c r="D10957" s="7" t="n">
        <v>10</v>
      </c>
      <c r="E10957" s="7" t="n">
        <v>191.12</v>
      </c>
      <c r="F10957" s="7" t="n">
        <v>0</v>
      </c>
      <c r="G10957" s="7" t="n">
        <v>0</v>
      </c>
    </row>
    <row r="10958" customFormat="false" ht="15" hidden="false" customHeight="false" outlineLevel="0" collapsed="false">
      <c r="A10958" s="7" t="s">
        <v>28</v>
      </c>
      <c r="B10958" s="7" t="s">
        <v>183</v>
      </c>
      <c r="C10958" s="7" t="s">
        <v>1351</v>
      </c>
      <c r="D10958" s="7" t="n">
        <v>2</v>
      </c>
      <c r="E10958" s="7" t="n">
        <v>69.9</v>
      </c>
      <c r="F10958" s="7" t="n">
        <v>6</v>
      </c>
      <c r="G10958" s="7" t="n">
        <v>235.93</v>
      </c>
    </row>
    <row r="10959" customFormat="false" ht="15" hidden="false" customHeight="false" outlineLevel="0" collapsed="false">
      <c r="A10959" s="7" t="s">
        <v>28</v>
      </c>
      <c r="B10959" s="7" t="s">
        <v>183</v>
      </c>
      <c r="C10959" s="7" t="s">
        <v>1351</v>
      </c>
      <c r="D10959" s="7" t="n">
        <v>2</v>
      </c>
      <c r="E10959" s="7" t="n">
        <v>65.91</v>
      </c>
      <c r="F10959" s="7" t="n">
        <v>0</v>
      </c>
      <c r="G10959" s="7" t="n">
        <v>0</v>
      </c>
    </row>
    <row r="10960" customFormat="false" ht="15" hidden="false" customHeight="false" outlineLevel="0" collapsed="false">
      <c r="A10960" s="7" t="s">
        <v>28</v>
      </c>
      <c r="B10960" s="7" t="s">
        <v>311</v>
      </c>
      <c r="C10960" s="7" t="s">
        <v>1352</v>
      </c>
      <c r="D10960" s="7" t="n">
        <v>8</v>
      </c>
      <c r="E10960" s="7" t="n">
        <v>179.44</v>
      </c>
      <c r="F10960" s="7" t="n">
        <v>8</v>
      </c>
      <c r="G10960" s="7" t="n">
        <v>143.55</v>
      </c>
    </row>
    <row r="10961" customFormat="false" ht="15" hidden="false" customHeight="false" outlineLevel="0" collapsed="false">
      <c r="A10961" s="7" t="s">
        <v>28</v>
      </c>
      <c r="B10961" s="7" t="s">
        <v>323</v>
      </c>
      <c r="C10961" s="7" t="s">
        <v>1355</v>
      </c>
      <c r="D10961" s="7" t="n">
        <v>2</v>
      </c>
      <c r="E10961" s="7" t="n">
        <v>64.89</v>
      </c>
      <c r="F10961" s="7" t="n">
        <v>2</v>
      </c>
      <c r="G10961" s="7" t="n">
        <v>81.12</v>
      </c>
    </row>
    <row r="10962" customFormat="false" ht="15" hidden="false" customHeight="false" outlineLevel="0" collapsed="false">
      <c r="A10962" s="7" t="s">
        <v>28</v>
      </c>
      <c r="B10962" s="7" t="s">
        <v>163</v>
      </c>
      <c r="C10962" s="7" t="s">
        <v>1357</v>
      </c>
      <c r="D10962" s="7" t="n">
        <v>0</v>
      </c>
      <c r="E10962" s="7" t="n">
        <v>0</v>
      </c>
      <c r="F10962" s="7" t="n">
        <v>2</v>
      </c>
      <c r="G10962" s="7" t="n">
        <v>55.89</v>
      </c>
    </row>
    <row r="10963" customFormat="false" ht="15" hidden="false" customHeight="false" outlineLevel="0" collapsed="false">
      <c r="A10963" s="7" t="s">
        <v>28</v>
      </c>
      <c r="B10963" s="7" t="s">
        <v>261</v>
      </c>
      <c r="C10963" s="7" t="s">
        <v>1463</v>
      </c>
      <c r="D10963" s="7" t="n">
        <v>3</v>
      </c>
      <c r="E10963" s="7" t="n">
        <v>80.86</v>
      </c>
      <c r="F10963" s="7" t="n">
        <v>3</v>
      </c>
      <c r="G10963" s="7" t="n">
        <v>101.07</v>
      </c>
    </row>
    <row r="10964" customFormat="false" ht="15" hidden="false" customHeight="false" outlineLevel="0" collapsed="false">
      <c r="A10964" s="7" t="s">
        <v>28</v>
      </c>
      <c r="B10964" s="7" t="s">
        <v>150</v>
      </c>
      <c r="C10964" s="7" t="s">
        <v>1349</v>
      </c>
      <c r="D10964" s="7" t="n">
        <v>20</v>
      </c>
      <c r="E10964" s="7" t="n">
        <v>498.8</v>
      </c>
      <c r="F10964" s="7" t="n">
        <v>0</v>
      </c>
      <c r="G10964" s="7" t="n">
        <v>0</v>
      </c>
    </row>
    <row r="10965" customFormat="false" ht="15" hidden="false" customHeight="false" outlineLevel="0" collapsed="false">
      <c r="A10965" s="7" t="s">
        <v>29</v>
      </c>
      <c r="B10965" s="7" t="s">
        <v>982</v>
      </c>
      <c r="C10965" s="7" t="s">
        <v>1264</v>
      </c>
      <c r="D10965" s="7" t="n">
        <v>0</v>
      </c>
      <c r="E10965" s="7" t="n">
        <v>0</v>
      </c>
      <c r="F10965" s="7" t="n">
        <v>0</v>
      </c>
      <c r="G10965" s="7" t="n">
        <v>0</v>
      </c>
    </row>
    <row r="10966" customFormat="false" ht="15" hidden="false" customHeight="false" outlineLevel="0" collapsed="false">
      <c r="A10966" s="7" t="s">
        <v>29</v>
      </c>
      <c r="B10966" s="7" t="s">
        <v>880</v>
      </c>
      <c r="C10966" s="7" t="s">
        <v>1563</v>
      </c>
      <c r="D10966" s="7" t="n">
        <v>6300</v>
      </c>
      <c r="E10966" s="7" t="n">
        <v>297486</v>
      </c>
      <c r="F10966" s="7" t="n">
        <v>6360</v>
      </c>
      <c r="G10966" s="7" t="n">
        <v>300319.2</v>
      </c>
    </row>
    <row r="10967" customFormat="false" ht="15" hidden="false" customHeight="false" outlineLevel="0" collapsed="false">
      <c r="A10967" s="7" t="s">
        <v>29</v>
      </c>
      <c r="B10967" s="7" t="s">
        <v>865</v>
      </c>
      <c r="C10967" s="7" t="s">
        <v>1564</v>
      </c>
      <c r="D10967" s="7" t="n">
        <v>2400</v>
      </c>
      <c r="E10967" s="7" t="n">
        <v>113328</v>
      </c>
      <c r="F10967" s="7" t="n">
        <v>2400</v>
      </c>
      <c r="G10967" s="7" t="n">
        <v>113328</v>
      </c>
    </row>
    <row r="10968" customFormat="false" ht="15" hidden="false" customHeight="false" outlineLevel="0" collapsed="false">
      <c r="A10968" s="7" t="s">
        <v>29</v>
      </c>
      <c r="B10968" s="7" t="s">
        <v>985</v>
      </c>
      <c r="C10968" s="7" t="s">
        <v>1321</v>
      </c>
      <c r="D10968" s="7" t="n">
        <v>1600</v>
      </c>
      <c r="E10968" s="7" t="n">
        <v>63104</v>
      </c>
      <c r="F10968" s="7" t="n">
        <v>1600</v>
      </c>
      <c r="G10968" s="7" t="n">
        <v>63104</v>
      </c>
    </row>
    <row r="10969" customFormat="false" ht="15" hidden="false" customHeight="false" outlineLevel="0" collapsed="false">
      <c r="A10969" s="7" t="s">
        <v>29</v>
      </c>
      <c r="B10969" s="7" t="s">
        <v>986</v>
      </c>
      <c r="C10969" s="7" t="s">
        <v>1321</v>
      </c>
      <c r="D10969" s="7" t="n">
        <v>2400</v>
      </c>
      <c r="E10969" s="7" t="n">
        <v>94656</v>
      </c>
      <c r="F10969" s="7" t="n">
        <v>2400</v>
      </c>
      <c r="G10969" s="7" t="n">
        <v>94656</v>
      </c>
    </row>
    <row r="10970" customFormat="false" ht="15" hidden="false" customHeight="false" outlineLevel="0" collapsed="false">
      <c r="A10970" s="7" t="s">
        <v>29</v>
      </c>
      <c r="B10970" s="7" t="s">
        <v>983</v>
      </c>
      <c r="C10970" s="7" t="s">
        <v>1324</v>
      </c>
      <c r="D10970" s="7" t="n">
        <v>4320</v>
      </c>
      <c r="E10970" s="7" t="n">
        <v>67910.4</v>
      </c>
      <c r="F10970" s="7" t="n">
        <v>4320</v>
      </c>
      <c r="G10970" s="7" t="n">
        <v>67910.4</v>
      </c>
    </row>
    <row r="10971" customFormat="false" ht="15" hidden="false" customHeight="false" outlineLevel="0" collapsed="false">
      <c r="A10971" s="7" t="s">
        <v>29</v>
      </c>
      <c r="B10971" s="7" t="s">
        <v>976</v>
      </c>
      <c r="C10971" s="7" t="s">
        <v>1344</v>
      </c>
      <c r="D10971" s="7" t="n">
        <v>8100</v>
      </c>
      <c r="E10971" s="7" t="n">
        <v>81891</v>
      </c>
      <c r="F10971" s="7" t="n">
        <v>5400</v>
      </c>
      <c r="G10971" s="7" t="n">
        <v>54594</v>
      </c>
    </row>
    <row r="10972" customFormat="false" ht="15" hidden="false" customHeight="false" outlineLevel="0" collapsed="false">
      <c r="A10972" s="7" t="s">
        <v>29</v>
      </c>
      <c r="B10972" s="7" t="s">
        <v>977</v>
      </c>
      <c r="C10972" s="7" t="s">
        <v>1589</v>
      </c>
      <c r="D10972" s="7" t="n">
        <v>4050</v>
      </c>
      <c r="E10972" s="7" t="n">
        <v>40945.5</v>
      </c>
      <c r="F10972" s="7" t="n">
        <v>1350</v>
      </c>
      <c r="G10972" s="7" t="n">
        <v>13648.5</v>
      </c>
    </row>
    <row r="10973" customFormat="false" ht="15" hidden="false" customHeight="false" outlineLevel="0" collapsed="false">
      <c r="A10973" s="7" t="s">
        <v>29</v>
      </c>
      <c r="B10973" s="7" t="s">
        <v>972</v>
      </c>
      <c r="C10973" s="7" t="s">
        <v>1346</v>
      </c>
      <c r="D10973" s="7" t="n">
        <v>3780</v>
      </c>
      <c r="E10973" s="7" t="n">
        <v>53751.6</v>
      </c>
      <c r="F10973" s="7" t="n">
        <v>1010</v>
      </c>
      <c r="G10973" s="7" t="n">
        <v>14362.2</v>
      </c>
    </row>
    <row r="10974" customFormat="false" ht="15" hidden="false" customHeight="false" outlineLevel="0" collapsed="false">
      <c r="A10974" s="7" t="s">
        <v>29</v>
      </c>
      <c r="B10974" s="7" t="s">
        <v>978</v>
      </c>
      <c r="C10974" s="7" t="s">
        <v>1347</v>
      </c>
      <c r="D10974" s="7" t="n">
        <v>4860</v>
      </c>
      <c r="E10974" s="7" t="n">
        <v>47239.2</v>
      </c>
      <c r="F10974" s="7" t="n">
        <v>2160</v>
      </c>
      <c r="G10974" s="7" t="n">
        <v>20995.2</v>
      </c>
    </row>
    <row r="10975" customFormat="false" ht="15" hidden="false" customHeight="false" outlineLevel="0" collapsed="false">
      <c r="A10975" s="7" t="s">
        <v>29</v>
      </c>
      <c r="B10975" s="7" t="s">
        <v>969</v>
      </c>
      <c r="C10975" s="7" t="s">
        <v>1349</v>
      </c>
      <c r="D10975" s="7" t="n">
        <v>17820</v>
      </c>
      <c r="E10975" s="7" t="n">
        <v>219007.8</v>
      </c>
      <c r="F10975" s="7" t="n">
        <v>3000</v>
      </c>
      <c r="G10975" s="7" t="n">
        <v>36870</v>
      </c>
    </row>
    <row r="10976" customFormat="false" ht="15" hidden="false" customHeight="false" outlineLevel="0" collapsed="false">
      <c r="A10976" s="7" t="s">
        <v>29</v>
      </c>
      <c r="B10976" s="7" t="s">
        <v>979</v>
      </c>
      <c r="C10976" s="7" t="s">
        <v>1352</v>
      </c>
      <c r="D10976" s="7" t="n">
        <v>4860</v>
      </c>
      <c r="E10976" s="7" t="n">
        <v>47239.2</v>
      </c>
      <c r="F10976" s="7" t="n">
        <v>2430</v>
      </c>
      <c r="G10976" s="7" t="n">
        <v>23619.6</v>
      </c>
    </row>
    <row r="10977" customFormat="false" ht="15" hidden="false" customHeight="false" outlineLevel="0" collapsed="false">
      <c r="A10977" s="7" t="s">
        <v>29</v>
      </c>
      <c r="B10977" s="7" t="s">
        <v>984</v>
      </c>
      <c r="C10977" s="7" t="s">
        <v>1356</v>
      </c>
      <c r="D10977" s="7" t="n">
        <v>1350</v>
      </c>
      <c r="E10977" s="7" t="n">
        <v>18306</v>
      </c>
      <c r="F10977" s="7" t="n">
        <v>1350</v>
      </c>
      <c r="G10977" s="7" t="n">
        <v>18306</v>
      </c>
    </row>
    <row r="10978" customFormat="false" ht="15" hidden="false" customHeight="false" outlineLevel="0" collapsed="false">
      <c r="A10978" s="7" t="s">
        <v>29</v>
      </c>
      <c r="B10978" s="7" t="s">
        <v>970</v>
      </c>
      <c r="C10978" s="7" t="s">
        <v>1358</v>
      </c>
      <c r="D10978" s="7" t="n">
        <v>14000</v>
      </c>
      <c r="E10978" s="7" t="n">
        <v>105840</v>
      </c>
      <c r="F10978" s="7" t="n">
        <v>6000</v>
      </c>
      <c r="G10978" s="7" t="n">
        <v>45360</v>
      </c>
    </row>
    <row r="10979" customFormat="false" ht="15" hidden="false" customHeight="false" outlineLevel="0" collapsed="false">
      <c r="A10979" s="7" t="s">
        <v>29</v>
      </c>
      <c r="B10979" s="7" t="s">
        <v>971</v>
      </c>
      <c r="C10979" s="7" t="s">
        <v>1361</v>
      </c>
      <c r="D10979" s="7" t="n">
        <v>9600</v>
      </c>
      <c r="E10979" s="7" t="n">
        <v>93888</v>
      </c>
      <c r="F10979" s="7" t="n">
        <v>4800</v>
      </c>
      <c r="G10979" s="7" t="n">
        <v>46944</v>
      </c>
    </row>
    <row r="10980" customFormat="false" ht="15" hidden="false" customHeight="false" outlineLevel="0" collapsed="false">
      <c r="A10980" s="7" t="s">
        <v>29</v>
      </c>
      <c r="B10980" s="7" t="s">
        <v>975</v>
      </c>
      <c r="C10980" s="7" t="s">
        <v>1362</v>
      </c>
      <c r="D10980" s="7" t="n">
        <v>9000</v>
      </c>
      <c r="E10980" s="7" t="n">
        <v>88020</v>
      </c>
      <c r="F10980" s="7" t="n">
        <v>6000</v>
      </c>
      <c r="G10980" s="7" t="n">
        <v>58680</v>
      </c>
    </row>
    <row r="10981" customFormat="false" ht="15" hidden="false" customHeight="false" outlineLevel="0" collapsed="false">
      <c r="A10981" s="7" t="s">
        <v>29</v>
      </c>
      <c r="B10981" s="7" t="s">
        <v>980</v>
      </c>
      <c r="C10981" s="7" t="s">
        <v>1455</v>
      </c>
      <c r="D10981" s="7" t="n">
        <v>3200</v>
      </c>
      <c r="E10981" s="7" t="n">
        <v>45856</v>
      </c>
      <c r="F10981" s="7" t="n">
        <v>1600</v>
      </c>
      <c r="G10981" s="7" t="n">
        <v>22928</v>
      </c>
    </row>
    <row r="10982" customFormat="false" ht="15" hidden="false" customHeight="false" outlineLevel="0" collapsed="false">
      <c r="A10982" s="7" t="s">
        <v>29</v>
      </c>
      <c r="B10982" s="7" t="s">
        <v>981</v>
      </c>
      <c r="C10982" s="7" t="s">
        <v>1457</v>
      </c>
      <c r="D10982" s="7" t="n">
        <v>4200</v>
      </c>
      <c r="E10982" s="7" t="n">
        <v>61824</v>
      </c>
      <c r="F10982" s="7" t="n">
        <v>2800</v>
      </c>
      <c r="G10982" s="7" t="n">
        <v>41216</v>
      </c>
    </row>
    <row r="10983" customFormat="false" ht="15" hidden="false" customHeight="false" outlineLevel="0" collapsed="false">
      <c r="A10983" s="7" t="s">
        <v>29</v>
      </c>
      <c r="B10983" s="7" t="s">
        <v>973</v>
      </c>
      <c r="C10983" s="7" t="s">
        <v>1461</v>
      </c>
      <c r="D10983" s="7" t="n">
        <v>5400</v>
      </c>
      <c r="E10983" s="7" t="n">
        <v>47844</v>
      </c>
      <c r="F10983" s="7" t="n">
        <v>1800</v>
      </c>
      <c r="G10983" s="7" t="n">
        <v>15948</v>
      </c>
    </row>
    <row r="10984" customFormat="false" ht="15" hidden="false" customHeight="false" outlineLevel="0" collapsed="false">
      <c r="A10984" s="7" t="s">
        <v>29</v>
      </c>
      <c r="B10984" s="7" t="s">
        <v>974</v>
      </c>
      <c r="C10984" s="7" t="s">
        <v>1463</v>
      </c>
      <c r="D10984" s="7" t="n">
        <v>4152</v>
      </c>
      <c r="E10984" s="7" t="n">
        <v>73822.56</v>
      </c>
      <c r="F10984" s="7" t="n">
        <v>2400</v>
      </c>
      <c r="G10984" s="7" t="n">
        <v>42672</v>
      </c>
    </row>
    <row r="10985" customFormat="false" ht="15" hidden="false" customHeight="false" outlineLevel="0" collapsed="false">
      <c r="A10985" s="7" t="s">
        <v>29</v>
      </c>
      <c r="B10985" s="7" t="s">
        <v>911</v>
      </c>
      <c r="C10985" s="7" t="s">
        <v>1465</v>
      </c>
      <c r="D10985" s="7" t="n">
        <v>7000</v>
      </c>
      <c r="E10985" s="7" t="n">
        <v>39270</v>
      </c>
      <c r="F10985" s="7" t="n">
        <v>3275</v>
      </c>
      <c r="G10985" s="7" t="n">
        <v>18372.75</v>
      </c>
    </row>
    <row r="10986" customFormat="false" ht="15" hidden="false" customHeight="false" outlineLevel="0" collapsed="false">
      <c r="A10986" s="7" t="s">
        <v>29</v>
      </c>
      <c r="B10986" s="7" t="s">
        <v>982</v>
      </c>
      <c r="C10986" s="7" t="s">
        <v>1264</v>
      </c>
      <c r="D10986" s="7" t="n">
        <v>0</v>
      </c>
      <c r="E10986" s="7" t="n">
        <v>7427.59</v>
      </c>
      <c r="F10986" s="7" t="n">
        <v>0</v>
      </c>
      <c r="G10986" s="7" t="n">
        <v>0</v>
      </c>
    </row>
    <row r="10987" customFormat="false" ht="15" hidden="false" customHeight="false" outlineLevel="0" collapsed="false">
      <c r="A10987" s="7" t="s">
        <v>30</v>
      </c>
      <c r="B10987" s="7" t="s">
        <v>982</v>
      </c>
      <c r="C10987" s="7" t="s">
        <v>1264</v>
      </c>
      <c r="D10987" s="7" t="n">
        <v>0</v>
      </c>
      <c r="E10987" s="7" t="n">
        <v>0</v>
      </c>
      <c r="F10987" s="7" t="n">
        <v>0</v>
      </c>
      <c r="G10987" s="7" t="n">
        <v>0</v>
      </c>
    </row>
    <row r="10988" customFormat="false" ht="15" hidden="false" customHeight="false" outlineLevel="0" collapsed="false">
      <c r="A10988" s="7" t="s">
        <v>30</v>
      </c>
      <c r="B10988" s="7" t="s">
        <v>130</v>
      </c>
      <c r="C10988" s="7" t="s">
        <v>1425</v>
      </c>
      <c r="D10988" s="7" t="n">
        <v>0</v>
      </c>
      <c r="E10988" s="7" t="n">
        <v>0</v>
      </c>
      <c r="F10988" s="7" t="n">
        <v>30</v>
      </c>
      <c r="G10988" s="7" t="n">
        <v>1470</v>
      </c>
    </row>
    <row r="10989" customFormat="false" ht="15" hidden="false" customHeight="false" outlineLevel="0" collapsed="false">
      <c r="A10989" s="7" t="s">
        <v>30</v>
      </c>
      <c r="B10989" s="7" t="s">
        <v>152</v>
      </c>
      <c r="C10989" s="7" t="s">
        <v>1425</v>
      </c>
      <c r="D10989" s="7" t="n">
        <v>0</v>
      </c>
      <c r="E10989" s="7" t="n">
        <v>0</v>
      </c>
      <c r="F10989" s="7" t="n">
        <v>25</v>
      </c>
      <c r="G10989" s="7" t="n">
        <v>1225</v>
      </c>
    </row>
    <row r="10990" customFormat="false" ht="15" hidden="false" customHeight="false" outlineLevel="0" collapsed="false">
      <c r="A10990" s="7" t="s">
        <v>30</v>
      </c>
      <c r="B10990" s="7" t="s">
        <v>198</v>
      </c>
      <c r="C10990" s="7" t="s">
        <v>1425</v>
      </c>
      <c r="D10990" s="7" t="n">
        <v>0</v>
      </c>
      <c r="E10990" s="7" t="n">
        <v>0</v>
      </c>
      <c r="F10990" s="7" t="n">
        <v>5</v>
      </c>
      <c r="G10990" s="7" t="n">
        <v>245</v>
      </c>
    </row>
    <row r="10991" customFormat="false" ht="15" hidden="false" customHeight="false" outlineLevel="0" collapsed="false">
      <c r="A10991" s="7" t="s">
        <v>30</v>
      </c>
      <c r="B10991" s="7" t="s">
        <v>191</v>
      </c>
      <c r="C10991" s="7" t="s">
        <v>1425</v>
      </c>
      <c r="D10991" s="7" t="n">
        <v>0</v>
      </c>
      <c r="E10991" s="7" t="n">
        <v>0</v>
      </c>
      <c r="F10991" s="7" t="n">
        <v>10</v>
      </c>
      <c r="G10991" s="7" t="n">
        <v>490</v>
      </c>
    </row>
    <row r="10992" customFormat="false" ht="15" hidden="false" customHeight="false" outlineLevel="0" collapsed="false">
      <c r="A10992" s="7" t="s">
        <v>30</v>
      </c>
      <c r="B10992" s="7" t="s">
        <v>374</v>
      </c>
      <c r="C10992" s="7" t="s">
        <v>1276</v>
      </c>
      <c r="D10992" s="7" t="n">
        <v>0</v>
      </c>
      <c r="E10992" s="7" t="n">
        <v>0</v>
      </c>
      <c r="F10992" s="7" t="n">
        <v>10</v>
      </c>
      <c r="G10992" s="7" t="n">
        <v>1261.8</v>
      </c>
    </row>
    <row r="10993" customFormat="false" ht="15" hidden="false" customHeight="false" outlineLevel="0" collapsed="false">
      <c r="A10993" s="7" t="s">
        <v>30</v>
      </c>
      <c r="B10993" s="7" t="s">
        <v>467</v>
      </c>
      <c r="C10993" s="7" t="s">
        <v>1276</v>
      </c>
      <c r="D10993" s="7" t="n">
        <v>10</v>
      </c>
      <c r="E10993" s="7" t="n">
        <v>1260</v>
      </c>
      <c r="F10993" s="7" t="n">
        <v>0</v>
      </c>
      <c r="G10993" s="7" t="n">
        <v>0</v>
      </c>
    </row>
    <row r="10994" customFormat="false" ht="15" hidden="false" customHeight="false" outlineLevel="0" collapsed="false">
      <c r="A10994" s="7" t="s">
        <v>30</v>
      </c>
      <c r="B10994" s="7" t="s">
        <v>598</v>
      </c>
      <c r="C10994" s="7" t="s">
        <v>1276</v>
      </c>
      <c r="D10994" s="7" t="n">
        <v>0</v>
      </c>
      <c r="E10994" s="7" t="n">
        <v>0</v>
      </c>
      <c r="F10994" s="7" t="n">
        <v>3</v>
      </c>
      <c r="G10994" s="7" t="n">
        <v>478.2</v>
      </c>
    </row>
    <row r="10995" customFormat="false" ht="15" hidden="false" customHeight="false" outlineLevel="0" collapsed="false">
      <c r="A10995" s="7" t="s">
        <v>30</v>
      </c>
      <c r="B10995" s="7" t="s">
        <v>378</v>
      </c>
      <c r="C10995" s="7" t="s">
        <v>1276</v>
      </c>
      <c r="D10995" s="7" t="n">
        <v>0</v>
      </c>
      <c r="E10995" s="7" t="n">
        <v>0</v>
      </c>
      <c r="F10995" s="7" t="n">
        <v>10</v>
      </c>
      <c r="G10995" s="7" t="n">
        <v>1261.8</v>
      </c>
    </row>
    <row r="10996" customFormat="false" ht="15" hidden="false" customHeight="false" outlineLevel="0" collapsed="false">
      <c r="A10996" s="7" t="s">
        <v>30</v>
      </c>
      <c r="B10996" s="7" t="s">
        <v>86</v>
      </c>
      <c r="C10996" s="7" t="s">
        <v>1271</v>
      </c>
      <c r="D10996" s="7" t="n">
        <v>1</v>
      </c>
      <c r="E10996" s="7" t="n">
        <v>75</v>
      </c>
      <c r="F10996" s="7" t="n">
        <v>0</v>
      </c>
      <c r="G10996" s="7" t="n">
        <v>0</v>
      </c>
    </row>
    <row r="10997" customFormat="false" ht="15" hidden="false" customHeight="false" outlineLevel="0" collapsed="false">
      <c r="A10997" s="7" t="s">
        <v>30</v>
      </c>
      <c r="B10997" s="7" t="s">
        <v>98</v>
      </c>
      <c r="C10997" s="7" t="s">
        <v>1271</v>
      </c>
      <c r="D10997" s="7" t="n">
        <v>1</v>
      </c>
      <c r="E10997" s="7" t="n">
        <v>75</v>
      </c>
      <c r="F10997" s="7" t="n">
        <v>0</v>
      </c>
      <c r="G10997" s="7" t="n">
        <v>0</v>
      </c>
    </row>
    <row r="10998" customFormat="false" ht="15" hidden="false" customHeight="false" outlineLevel="0" collapsed="false">
      <c r="A10998" s="7" t="s">
        <v>30</v>
      </c>
      <c r="B10998" s="7" t="s">
        <v>88</v>
      </c>
      <c r="C10998" s="7" t="s">
        <v>1271</v>
      </c>
      <c r="D10998" s="7" t="n">
        <v>1</v>
      </c>
      <c r="E10998" s="7" t="n">
        <v>75</v>
      </c>
      <c r="F10998" s="7" t="n">
        <v>0</v>
      </c>
      <c r="G10998" s="7" t="n">
        <v>0</v>
      </c>
    </row>
    <row r="10999" customFormat="false" ht="15" hidden="false" customHeight="false" outlineLevel="0" collapsed="false">
      <c r="A10999" s="7" t="s">
        <v>30</v>
      </c>
      <c r="B10999" s="7" t="s">
        <v>151</v>
      </c>
      <c r="C10999" s="7" t="s">
        <v>1276</v>
      </c>
      <c r="D10999" s="7" t="n">
        <v>1</v>
      </c>
      <c r="E10999" s="7" t="n">
        <v>85</v>
      </c>
      <c r="F10999" s="7" t="n">
        <v>0</v>
      </c>
      <c r="G10999" s="7" t="n">
        <v>0</v>
      </c>
    </row>
    <row r="11000" customFormat="false" ht="15" hidden="false" customHeight="false" outlineLevel="0" collapsed="false">
      <c r="A11000" s="7" t="s">
        <v>30</v>
      </c>
      <c r="B11000" s="7" t="s">
        <v>172</v>
      </c>
      <c r="C11000" s="7" t="s">
        <v>1276</v>
      </c>
      <c r="D11000" s="7" t="n">
        <v>1</v>
      </c>
      <c r="E11000" s="7" t="n">
        <v>85</v>
      </c>
      <c r="F11000" s="7" t="n">
        <v>0</v>
      </c>
      <c r="G11000" s="7" t="n">
        <v>0</v>
      </c>
    </row>
    <row r="11001" customFormat="false" ht="15" hidden="false" customHeight="false" outlineLevel="0" collapsed="false">
      <c r="A11001" s="7" t="s">
        <v>30</v>
      </c>
      <c r="B11001" s="7" t="s">
        <v>157</v>
      </c>
      <c r="C11001" s="7" t="s">
        <v>1276</v>
      </c>
      <c r="D11001" s="7" t="n">
        <v>1</v>
      </c>
      <c r="E11001" s="7" t="n">
        <v>85</v>
      </c>
      <c r="F11001" s="7" t="n">
        <v>0</v>
      </c>
      <c r="G11001" s="7" t="n">
        <v>0</v>
      </c>
    </row>
    <row r="11002" customFormat="false" ht="15" hidden="false" customHeight="false" outlineLevel="0" collapsed="false">
      <c r="A11002" s="7" t="s">
        <v>30</v>
      </c>
      <c r="B11002" s="7" t="s">
        <v>319</v>
      </c>
      <c r="C11002" s="7" t="s">
        <v>1292</v>
      </c>
      <c r="D11002" s="7" t="n">
        <v>1</v>
      </c>
      <c r="E11002" s="7" t="n">
        <v>33.04</v>
      </c>
      <c r="F11002" s="7" t="n">
        <v>0</v>
      </c>
      <c r="G11002" s="7" t="n">
        <v>0</v>
      </c>
    </row>
    <row r="11003" customFormat="false" ht="15" hidden="false" customHeight="false" outlineLevel="0" collapsed="false">
      <c r="A11003" s="7" t="s">
        <v>30</v>
      </c>
      <c r="B11003" s="7" t="s">
        <v>290</v>
      </c>
      <c r="C11003" s="7" t="s">
        <v>1292</v>
      </c>
      <c r="D11003" s="7" t="n">
        <v>1</v>
      </c>
      <c r="E11003" s="7" t="n">
        <v>33.04</v>
      </c>
      <c r="F11003" s="7" t="n">
        <v>0</v>
      </c>
      <c r="G11003" s="7" t="n">
        <v>0</v>
      </c>
    </row>
    <row r="11004" customFormat="false" ht="15" hidden="false" customHeight="false" outlineLevel="0" collapsed="false">
      <c r="A11004" s="7" t="s">
        <v>30</v>
      </c>
      <c r="B11004" s="7" t="s">
        <v>294</v>
      </c>
      <c r="C11004" s="7" t="s">
        <v>1292</v>
      </c>
      <c r="D11004" s="7" t="n">
        <v>1</v>
      </c>
      <c r="E11004" s="7" t="n">
        <v>33.04</v>
      </c>
      <c r="F11004" s="7" t="n">
        <v>0</v>
      </c>
      <c r="G11004" s="7" t="n">
        <v>0</v>
      </c>
    </row>
    <row r="11005" customFormat="false" ht="15" hidden="false" customHeight="false" outlineLevel="0" collapsed="false">
      <c r="A11005" s="7" t="s">
        <v>30</v>
      </c>
      <c r="B11005" s="7" t="s">
        <v>370</v>
      </c>
      <c r="C11005" s="7" t="s">
        <v>1292</v>
      </c>
      <c r="D11005" s="7" t="n">
        <v>1</v>
      </c>
      <c r="E11005" s="7" t="n">
        <v>33.04</v>
      </c>
      <c r="F11005" s="7" t="n">
        <v>0</v>
      </c>
      <c r="G11005" s="7" t="n">
        <v>0</v>
      </c>
    </row>
    <row r="11006" customFormat="false" ht="15" hidden="false" customHeight="false" outlineLevel="0" collapsed="false">
      <c r="A11006" s="7" t="s">
        <v>30</v>
      </c>
      <c r="B11006" s="7" t="s">
        <v>301</v>
      </c>
      <c r="C11006" s="7" t="s">
        <v>1293</v>
      </c>
      <c r="D11006" s="7" t="n">
        <v>1</v>
      </c>
      <c r="E11006" s="7" t="n">
        <v>35.41</v>
      </c>
      <c r="F11006" s="7" t="n">
        <v>0</v>
      </c>
      <c r="G11006" s="7" t="n">
        <v>0</v>
      </c>
    </row>
    <row r="11007" customFormat="false" ht="15" hidden="false" customHeight="false" outlineLevel="0" collapsed="false">
      <c r="A11007" s="7" t="s">
        <v>30</v>
      </c>
      <c r="B11007" s="7" t="s">
        <v>251</v>
      </c>
      <c r="C11007" s="7" t="s">
        <v>1293</v>
      </c>
      <c r="D11007" s="7" t="n">
        <v>1</v>
      </c>
      <c r="E11007" s="7" t="n">
        <v>35.41</v>
      </c>
      <c r="F11007" s="7" t="n">
        <v>0</v>
      </c>
      <c r="G11007" s="7" t="n">
        <v>0</v>
      </c>
    </row>
    <row r="11008" customFormat="false" ht="15" hidden="false" customHeight="false" outlineLevel="0" collapsed="false">
      <c r="A11008" s="7" t="s">
        <v>30</v>
      </c>
      <c r="B11008" s="7" t="s">
        <v>260</v>
      </c>
      <c r="C11008" s="7" t="s">
        <v>1293</v>
      </c>
      <c r="D11008" s="7" t="n">
        <v>1</v>
      </c>
      <c r="E11008" s="7" t="n">
        <v>35.41</v>
      </c>
      <c r="F11008" s="7" t="n">
        <v>0</v>
      </c>
      <c r="G11008" s="7" t="n">
        <v>0</v>
      </c>
    </row>
    <row r="11009" customFormat="false" ht="15" hidden="false" customHeight="false" outlineLevel="0" collapsed="false">
      <c r="A11009" s="7" t="s">
        <v>30</v>
      </c>
      <c r="B11009" s="7" t="s">
        <v>377</v>
      </c>
      <c r="C11009" s="7" t="s">
        <v>1293</v>
      </c>
      <c r="D11009" s="7" t="n">
        <v>1</v>
      </c>
      <c r="E11009" s="7" t="n">
        <v>35.41</v>
      </c>
      <c r="F11009" s="7" t="n">
        <v>0</v>
      </c>
      <c r="G11009" s="7" t="n">
        <v>0</v>
      </c>
    </row>
    <row r="11010" customFormat="false" ht="15" hidden="false" customHeight="false" outlineLevel="0" collapsed="false">
      <c r="A11010" s="7" t="s">
        <v>30</v>
      </c>
      <c r="B11010" s="7" t="s">
        <v>164</v>
      </c>
      <c r="C11010" s="7" t="s">
        <v>1295</v>
      </c>
      <c r="D11010" s="7" t="n">
        <v>1</v>
      </c>
      <c r="E11010" s="7" t="n">
        <v>17.92</v>
      </c>
      <c r="F11010" s="7" t="n">
        <v>0</v>
      </c>
      <c r="G11010" s="7" t="n">
        <v>0</v>
      </c>
    </row>
    <row r="11011" customFormat="false" ht="15" hidden="false" customHeight="false" outlineLevel="0" collapsed="false">
      <c r="A11011" s="7" t="s">
        <v>30</v>
      </c>
      <c r="B11011" s="7" t="s">
        <v>159</v>
      </c>
      <c r="C11011" s="7" t="s">
        <v>1295</v>
      </c>
      <c r="D11011" s="7" t="n">
        <v>1</v>
      </c>
      <c r="E11011" s="7" t="n">
        <v>17.92</v>
      </c>
      <c r="F11011" s="7" t="n">
        <v>0</v>
      </c>
      <c r="G11011" s="7" t="n">
        <v>0</v>
      </c>
    </row>
    <row r="11012" customFormat="false" ht="15" hidden="false" customHeight="false" outlineLevel="0" collapsed="false">
      <c r="A11012" s="7" t="s">
        <v>30</v>
      </c>
      <c r="B11012" s="7" t="s">
        <v>195</v>
      </c>
      <c r="C11012" s="7" t="s">
        <v>1295</v>
      </c>
      <c r="D11012" s="7" t="n">
        <v>1</v>
      </c>
      <c r="E11012" s="7" t="n">
        <v>17.92</v>
      </c>
      <c r="F11012" s="7" t="n">
        <v>0</v>
      </c>
      <c r="G11012" s="7" t="n">
        <v>0</v>
      </c>
    </row>
    <row r="11013" customFormat="false" ht="15" hidden="false" customHeight="false" outlineLevel="0" collapsed="false">
      <c r="A11013" s="7" t="s">
        <v>30</v>
      </c>
      <c r="B11013" s="7" t="s">
        <v>209</v>
      </c>
      <c r="C11013" s="7" t="s">
        <v>1295</v>
      </c>
      <c r="D11013" s="7" t="n">
        <v>1</v>
      </c>
      <c r="E11013" s="7" t="n">
        <v>17.92</v>
      </c>
      <c r="F11013" s="7" t="n">
        <v>0</v>
      </c>
      <c r="G11013" s="7" t="n">
        <v>0</v>
      </c>
    </row>
    <row r="11014" customFormat="false" ht="15" hidden="false" customHeight="false" outlineLevel="0" collapsed="false">
      <c r="A11014" s="7" t="s">
        <v>30</v>
      </c>
      <c r="B11014" s="7" t="s">
        <v>256</v>
      </c>
      <c r="C11014" s="7" t="s">
        <v>1301</v>
      </c>
      <c r="D11014" s="7" t="n">
        <v>2</v>
      </c>
      <c r="E11014" s="7" t="n">
        <v>66.09</v>
      </c>
      <c r="F11014" s="7" t="n">
        <v>0</v>
      </c>
      <c r="G11014" s="7" t="n">
        <v>0</v>
      </c>
    </row>
    <row r="11015" customFormat="false" ht="15" hidden="false" customHeight="false" outlineLevel="0" collapsed="false">
      <c r="A11015" s="7" t="s">
        <v>30</v>
      </c>
      <c r="B11015" s="7" t="s">
        <v>219</v>
      </c>
      <c r="C11015" s="7" t="s">
        <v>1302</v>
      </c>
      <c r="D11015" s="7" t="n">
        <v>2</v>
      </c>
      <c r="E11015" s="7" t="n">
        <v>71.77</v>
      </c>
      <c r="F11015" s="7" t="n">
        <v>0</v>
      </c>
      <c r="G11015" s="7" t="n">
        <v>0</v>
      </c>
    </row>
    <row r="11016" customFormat="false" ht="15" hidden="false" customHeight="false" outlineLevel="0" collapsed="false">
      <c r="A11016" s="7" t="s">
        <v>30</v>
      </c>
      <c r="B11016" s="7" t="s">
        <v>83</v>
      </c>
      <c r="C11016" s="7" t="s">
        <v>1303</v>
      </c>
      <c r="D11016" s="7" t="n">
        <v>2</v>
      </c>
      <c r="E11016" s="7" t="n">
        <v>110</v>
      </c>
      <c r="F11016" s="7" t="n">
        <v>0</v>
      </c>
      <c r="G11016" s="7" t="n">
        <v>0</v>
      </c>
    </row>
    <row r="11017" customFormat="false" ht="15" hidden="false" customHeight="false" outlineLevel="0" collapsed="false">
      <c r="A11017" s="7" t="s">
        <v>30</v>
      </c>
      <c r="B11017" s="7" t="s">
        <v>187</v>
      </c>
      <c r="C11017" s="7" t="s">
        <v>1309</v>
      </c>
      <c r="D11017" s="7" t="n">
        <v>2</v>
      </c>
      <c r="E11017" s="7" t="n">
        <v>150</v>
      </c>
      <c r="F11017" s="7" t="n">
        <v>0</v>
      </c>
      <c r="G11017" s="7" t="n">
        <v>0</v>
      </c>
    </row>
    <row r="11018" customFormat="false" ht="15" hidden="false" customHeight="false" outlineLevel="0" collapsed="false">
      <c r="A11018" s="7" t="s">
        <v>30</v>
      </c>
      <c r="B11018" s="7" t="s">
        <v>138</v>
      </c>
      <c r="C11018" s="7" t="s">
        <v>1320</v>
      </c>
      <c r="D11018" s="7" t="n">
        <v>1</v>
      </c>
      <c r="E11018" s="7" t="n">
        <v>92.14</v>
      </c>
      <c r="F11018" s="7" t="n">
        <v>0</v>
      </c>
      <c r="G11018" s="7" t="n">
        <v>0</v>
      </c>
    </row>
    <row r="11019" customFormat="false" ht="15" hidden="false" customHeight="false" outlineLevel="0" collapsed="false">
      <c r="A11019" s="7" t="s">
        <v>30</v>
      </c>
      <c r="B11019" s="7" t="s">
        <v>239</v>
      </c>
      <c r="C11019" s="7" t="s">
        <v>1321</v>
      </c>
      <c r="D11019" s="7" t="n">
        <v>1</v>
      </c>
      <c r="E11019" s="7" t="n">
        <v>58.57</v>
      </c>
      <c r="F11019" s="7" t="n">
        <v>0</v>
      </c>
      <c r="G11019" s="7" t="n">
        <v>0</v>
      </c>
    </row>
    <row r="11020" customFormat="false" ht="15" hidden="false" customHeight="false" outlineLevel="0" collapsed="false">
      <c r="A11020" s="7" t="s">
        <v>30</v>
      </c>
      <c r="B11020" s="7" t="s">
        <v>271</v>
      </c>
      <c r="C11020" s="7" t="s">
        <v>1335</v>
      </c>
      <c r="D11020" s="7" t="n">
        <v>2</v>
      </c>
      <c r="E11020" s="7" t="n">
        <v>38</v>
      </c>
      <c r="F11020" s="7" t="n">
        <v>0</v>
      </c>
      <c r="G11020" s="7" t="n">
        <v>0</v>
      </c>
    </row>
    <row r="11021" customFormat="false" ht="15" hidden="false" customHeight="false" outlineLevel="0" collapsed="false">
      <c r="A11021" s="7" t="s">
        <v>30</v>
      </c>
      <c r="B11021" s="7" t="s">
        <v>289</v>
      </c>
      <c r="C11021" s="7" t="s">
        <v>1335</v>
      </c>
      <c r="D11021" s="7" t="n">
        <v>2</v>
      </c>
      <c r="E11021" s="7" t="n">
        <v>38</v>
      </c>
      <c r="F11021" s="7" t="n">
        <v>0</v>
      </c>
      <c r="G11021" s="7" t="n">
        <v>0</v>
      </c>
    </row>
    <row r="11022" customFormat="false" ht="15" hidden="false" customHeight="false" outlineLevel="0" collapsed="false">
      <c r="A11022" s="7" t="s">
        <v>30</v>
      </c>
      <c r="B11022" s="7" t="s">
        <v>316</v>
      </c>
      <c r="C11022" s="7" t="s">
        <v>1335</v>
      </c>
      <c r="D11022" s="7" t="n">
        <v>1</v>
      </c>
      <c r="E11022" s="7" t="n">
        <v>0.01</v>
      </c>
      <c r="F11022" s="7" t="n">
        <v>0</v>
      </c>
      <c r="G11022" s="7" t="n">
        <v>0</v>
      </c>
    </row>
    <row r="11023" customFormat="false" ht="15" hidden="false" customHeight="false" outlineLevel="0" collapsed="false">
      <c r="A11023" s="7" t="s">
        <v>30</v>
      </c>
      <c r="B11023" s="7" t="s">
        <v>316</v>
      </c>
      <c r="C11023" s="7" t="s">
        <v>1335</v>
      </c>
      <c r="D11023" s="7" t="n">
        <v>1</v>
      </c>
      <c r="E11023" s="7" t="n">
        <v>19</v>
      </c>
      <c r="F11023" s="7" t="n">
        <v>0</v>
      </c>
      <c r="G11023" s="7" t="n">
        <v>0</v>
      </c>
    </row>
    <row r="11024" customFormat="false" ht="15" hidden="false" customHeight="false" outlineLevel="0" collapsed="false">
      <c r="A11024" s="7" t="s">
        <v>30</v>
      </c>
      <c r="B11024" s="7" t="s">
        <v>263</v>
      </c>
      <c r="C11024" s="7" t="s">
        <v>1337</v>
      </c>
      <c r="D11024" s="7" t="n">
        <v>2</v>
      </c>
      <c r="E11024" s="7" t="n">
        <v>84.99</v>
      </c>
      <c r="F11024" s="7" t="n">
        <v>0</v>
      </c>
      <c r="G11024" s="7" t="n">
        <v>0</v>
      </c>
    </row>
    <row r="11025" customFormat="false" ht="15" hidden="false" customHeight="false" outlineLevel="0" collapsed="false">
      <c r="A11025" s="7" t="s">
        <v>30</v>
      </c>
      <c r="B11025" s="7" t="s">
        <v>234</v>
      </c>
      <c r="C11025" s="7" t="s">
        <v>1338</v>
      </c>
      <c r="D11025" s="7" t="n">
        <v>2</v>
      </c>
      <c r="E11025" s="7" t="n">
        <v>89.73</v>
      </c>
      <c r="F11025" s="7" t="n">
        <v>0</v>
      </c>
      <c r="G11025" s="7" t="n">
        <v>0</v>
      </c>
    </row>
    <row r="11026" customFormat="false" ht="15" hidden="false" customHeight="false" outlineLevel="0" collapsed="false">
      <c r="A11026" s="7" t="s">
        <v>30</v>
      </c>
      <c r="B11026" s="7" t="s">
        <v>259</v>
      </c>
      <c r="C11026" s="7" t="s">
        <v>1388</v>
      </c>
      <c r="D11026" s="7" t="n">
        <v>2</v>
      </c>
      <c r="E11026" s="7" t="n">
        <v>38</v>
      </c>
      <c r="F11026" s="7" t="n">
        <v>0</v>
      </c>
      <c r="G11026" s="7" t="n">
        <v>0</v>
      </c>
    </row>
    <row r="11027" customFormat="false" ht="15" hidden="false" customHeight="false" outlineLevel="0" collapsed="false">
      <c r="A11027" s="7" t="s">
        <v>30</v>
      </c>
      <c r="B11027" s="7" t="s">
        <v>273</v>
      </c>
      <c r="C11027" s="7" t="s">
        <v>1388</v>
      </c>
      <c r="D11027" s="7" t="n">
        <v>2</v>
      </c>
      <c r="E11027" s="7" t="n">
        <v>38</v>
      </c>
      <c r="F11027" s="7" t="n">
        <v>0</v>
      </c>
      <c r="G11027" s="7" t="n">
        <v>0</v>
      </c>
    </row>
    <row r="11028" customFormat="false" ht="15" hidden="false" customHeight="false" outlineLevel="0" collapsed="false">
      <c r="A11028" s="7" t="s">
        <v>30</v>
      </c>
      <c r="B11028" s="7" t="s">
        <v>280</v>
      </c>
      <c r="C11028" s="7" t="s">
        <v>1388</v>
      </c>
      <c r="D11028" s="7" t="n">
        <v>1</v>
      </c>
      <c r="E11028" s="7" t="n">
        <v>19</v>
      </c>
      <c r="F11028" s="7" t="n">
        <v>0</v>
      </c>
      <c r="G11028" s="7" t="n">
        <v>0</v>
      </c>
    </row>
    <row r="11029" customFormat="false" ht="15" hidden="false" customHeight="false" outlineLevel="0" collapsed="false">
      <c r="A11029" s="7" t="s">
        <v>30</v>
      </c>
      <c r="B11029" s="7" t="s">
        <v>280</v>
      </c>
      <c r="C11029" s="7" t="s">
        <v>1388</v>
      </c>
      <c r="D11029" s="7" t="n">
        <v>1</v>
      </c>
      <c r="E11029" s="7" t="n">
        <v>0.01</v>
      </c>
      <c r="F11029" s="7" t="n">
        <v>0</v>
      </c>
      <c r="G11029" s="7" t="n">
        <v>0</v>
      </c>
    </row>
    <row r="11030" customFormat="false" ht="15" hidden="false" customHeight="false" outlineLevel="0" collapsed="false">
      <c r="A11030" s="7" t="s">
        <v>30</v>
      </c>
      <c r="B11030" s="7" t="s">
        <v>306</v>
      </c>
      <c r="C11030" s="7" t="s">
        <v>1407</v>
      </c>
      <c r="D11030" s="7" t="n">
        <v>2</v>
      </c>
      <c r="E11030" s="7" t="n">
        <v>41.5</v>
      </c>
      <c r="F11030" s="7" t="n">
        <v>0</v>
      </c>
      <c r="G11030" s="7" t="n">
        <v>0</v>
      </c>
    </row>
    <row r="11031" customFormat="false" ht="15" hidden="false" customHeight="false" outlineLevel="0" collapsed="false">
      <c r="A11031" s="7" t="s">
        <v>30</v>
      </c>
      <c r="B11031" s="7" t="s">
        <v>128</v>
      </c>
      <c r="C11031" s="7" t="s">
        <v>1421</v>
      </c>
      <c r="D11031" s="7" t="n">
        <v>6</v>
      </c>
      <c r="E11031" s="7" t="n">
        <v>180</v>
      </c>
      <c r="F11031" s="7" t="n">
        <v>0</v>
      </c>
      <c r="G11031" s="7" t="n">
        <v>0</v>
      </c>
    </row>
    <row r="11032" customFormat="false" ht="15" hidden="false" customHeight="false" outlineLevel="0" collapsed="false">
      <c r="A11032" s="7" t="s">
        <v>30</v>
      </c>
      <c r="B11032" s="7" t="s">
        <v>126</v>
      </c>
      <c r="C11032" s="7" t="s">
        <v>1421</v>
      </c>
      <c r="D11032" s="7" t="n">
        <v>6</v>
      </c>
      <c r="E11032" s="7" t="n">
        <v>180</v>
      </c>
      <c r="F11032" s="7" t="n">
        <v>0</v>
      </c>
      <c r="G11032" s="7" t="n">
        <v>0</v>
      </c>
    </row>
    <row r="11033" customFormat="false" ht="15" hidden="false" customHeight="false" outlineLevel="0" collapsed="false">
      <c r="A11033" s="7" t="s">
        <v>30</v>
      </c>
      <c r="B11033" s="7" t="s">
        <v>122</v>
      </c>
      <c r="C11033" s="7" t="s">
        <v>1421</v>
      </c>
      <c r="D11033" s="7" t="n">
        <v>6</v>
      </c>
      <c r="E11033" s="7" t="n">
        <v>180</v>
      </c>
      <c r="F11033" s="7" t="n">
        <v>0</v>
      </c>
      <c r="G11033" s="7" t="n">
        <v>0</v>
      </c>
    </row>
    <row r="11034" customFormat="false" ht="15" hidden="false" customHeight="false" outlineLevel="0" collapsed="false">
      <c r="A11034" s="7" t="s">
        <v>30</v>
      </c>
      <c r="B11034" s="7" t="s">
        <v>142</v>
      </c>
      <c r="C11034" s="7" t="s">
        <v>1421</v>
      </c>
      <c r="D11034" s="7" t="n">
        <v>6</v>
      </c>
      <c r="E11034" s="7" t="n">
        <v>180</v>
      </c>
      <c r="F11034" s="7" t="n">
        <v>0</v>
      </c>
      <c r="G11034" s="7" t="n">
        <v>0</v>
      </c>
    </row>
    <row r="11035" customFormat="false" ht="15" hidden="false" customHeight="false" outlineLevel="0" collapsed="false">
      <c r="A11035" s="7" t="s">
        <v>30</v>
      </c>
      <c r="B11035" s="7" t="s">
        <v>130</v>
      </c>
      <c r="C11035" s="7" t="s">
        <v>1425</v>
      </c>
      <c r="D11035" s="7" t="n">
        <v>1</v>
      </c>
      <c r="E11035" s="7" t="n">
        <v>49</v>
      </c>
      <c r="F11035" s="7" t="n">
        <v>0</v>
      </c>
      <c r="G11035" s="7" t="n">
        <v>0</v>
      </c>
    </row>
    <row r="11036" customFormat="false" ht="15" hidden="false" customHeight="false" outlineLevel="0" collapsed="false">
      <c r="A11036" s="7" t="s">
        <v>30</v>
      </c>
      <c r="B11036" s="7" t="s">
        <v>152</v>
      </c>
      <c r="C11036" s="7" t="s">
        <v>1425</v>
      </c>
      <c r="D11036" s="7" t="n">
        <v>1</v>
      </c>
      <c r="E11036" s="7" t="n">
        <v>49</v>
      </c>
      <c r="F11036" s="7" t="n">
        <v>0</v>
      </c>
      <c r="G11036" s="7" t="n">
        <v>0</v>
      </c>
    </row>
    <row r="11037" customFormat="false" ht="15" hidden="false" customHeight="false" outlineLevel="0" collapsed="false">
      <c r="A11037" s="7" t="s">
        <v>30</v>
      </c>
      <c r="B11037" s="7" t="s">
        <v>191</v>
      </c>
      <c r="C11037" s="7" t="s">
        <v>1425</v>
      </c>
      <c r="D11037" s="7" t="n">
        <v>1</v>
      </c>
      <c r="E11037" s="7" t="n">
        <v>49</v>
      </c>
      <c r="F11037" s="7" t="n">
        <v>0</v>
      </c>
      <c r="G11037" s="7" t="n">
        <v>0</v>
      </c>
    </row>
    <row r="11038" customFormat="false" ht="15" hidden="false" customHeight="false" outlineLevel="0" collapsed="false">
      <c r="A11038" s="7" t="s">
        <v>30</v>
      </c>
      <c r="B11038" s="7" t="s">
        <v>402</v>
      </c>
      <c r="C11038" s="7" t="s">
        <v>1433</v>
      </c>
      <c r="D11038" s="7" t="n">
        <v>2</v>
      </c>
      <c r="E11038" s="7" t="n">
        <v>38</v>
      </c>
      <c r="F11038" s="7" t="n">
        <v>0</v>
      </c>
      <c r="G11038" s="7" t="n">
        <v>0</v>
      </c>
    </row>
    <row r="11039" customFormat="false" ht="15" hidden="false" customHeight="false" outlineLevel="0" collapsed="false">
      <c r="A11039" s="7" t="s">
        <v>30</v>
      </c>
      <c r="B11039" s="7" t="s">
        <v>320</v>
      </c>
      <c r="C11039" s="7" t="s">
        <v>1433</v>
      </c>
      <c r="D11039" s="7" t="n">
        <v>2</v>
      </c>
      <c r="E11039" s="7" t="n">
        <v>38</v>
      </c>
      <c r="F11039" s="7" t="n">
        <v>0</v>
      </c>
      <c r="G11039" s="7" t="n">
        <v>0</v>
      </c>
    </row>
    <row r="11040" customFormat="false" ht="15" hidden="false" customHeight="false" outlineLevel="0" collapsed="false">
      <c r="A11040" s="7" t="s">
        <v>30</v>
      </c>
      <c r="B11040" s="7" t="s">
        <v>366</v>
      </c>
      <c r="C11040" s="7" t="s">
        <v>1433</v>
      </c>
      <c r="D11040" s="7" t="n">
        <v>1</v>
      </c>
      <c r="E11040" s="7" t="n">
        <v>19</v>
      </c>
      <c r="F11040" s="7" t="n">
        <v>0</v>
      </c>
      <c r="G11040" s="7" t="n">
        <v>0</v>
      </c>
    </row>
    <row r="11041" customFormat="false" ht="15" hidden="false" customHeight="false" outlineLevel="0" collapsed="false">
      <c r="A11041" s="7" t="s">
        <v>30</v>
      </c>
      <c r="B11041" s="7" t="s">
        <v>366</v>
      </c>
      <c r="C11041" s="7" t="s">
        <v>1433</v>
      </c>
      <c r="D11041" s="7" t="n">
        <v>1</v>
      </c>
      <c r="E11041" s="7" t="n">
        <v>0.01</v>
      </c>
      <c r="F11041" s="7" t="n">
        <v>0</v>
      </c>
      <c r="G11041" s="7" t="n">
        <v>0</v>
      </c>
    </row>
    <row r="11042" customFormat="false" ht="15" hidden="false" customHeight="false" outlineLevel="0" collapsed="false">
      <c r="A11042" s="7" t="s">
        <v>30</v>
      </c>
      <c r="B11042" s="7" t="s">
        <v>107</v>
      </c>
      <c r="C11042" s="7" t="s">
        <v>1435</v>
      </c>
      <c r="D11042" s="7" t="n">
        <v>1</v>
      </c>
      <c r="E11042" s="7" t="n">
        <v>0.01</v>
      </c>
      <c r="F11042" s="7" t="n">
        <v>0</v>
      </c>
      <c r="G11042" s="7" t="n">
        <v>0</v>
      </c>
    </row>
    <row r="11043" customFormat="false" ht="15" hidden="false" customHeight="false" outlineLevel="0" collapsed="false">
      <c r="A11043" s="7" t="s">
        <v>30</v>
      </c>
      <c r="B11043" s="7" t="s">
        <v>107</v>
      </c>
      <c r="C11043" s="7" t="s">
        <v>1435</v>
      </c>
      <c r="D11043" s="7" t="n">
        <v>4</v>
      </c>
      <c r="E11043" s="7" t="n">
        <v>374.19</v>
      </c>
      <c r="F11043" s="7" t="n">
        <v>0</v>
      </c>
      <c r="G11043" s="7" t="n">
        <v>0</v>
      </c>
    </row>
    <row r="11044" customFormat="false" ht="15" hidden="false" customHeight="false" outlineLevel="0" collapsed="false">
      <c r="A11044" s="7" t="s">
        <v>30</v>
      </c>
      <c r="B11044" s="7" t="s">
        <v>229</v>
      </c>
      <c r="C11044" s="7" t="s">
        <v>1436</v>
      </c>
      <c r="D11044" s="7" t="n">
        <v>4</v>
      </c>
      <c r="E11044" s="7" t="n">
        <v>292.92</v>
      </c>
      <c r="F11044" s="7" t="n">
        <v>0</v>
      </c>
      <c r="G11044" s="7" t="n">
        <v>0</v>
      </c>
    </row>
    <row r="11045" customFormat="false" ht="15" hidden="false" customHeight="false" outlineLevel="0" collapsed="false">
      <c r="A11045" s="7" t="s">
        <v>30</v>
      </c>
      <c r="B11045" s="7" t="s">
        <v>229</v>
      </c>
      <c r="C11045" s="7" t="s">
        <v>1436</v>
      </c>
      <c r="D11045" s="7" t="n">
        <v>1</v>
      </c>
      <c r="E11045" s="7" t="n">
        <v>0.01</v>
      </c>
      <c r="F11045" s="7" t="n">
        <v>0</v>
      </c>
      <c r="G11045" s="7" t="n">
        <v>0</v>
      </c>
    </row>
    <row r="11046" customFormat="false" ht="15" hidden="false" customHeight="false" outlineLevel="0" collapsed="false">
      <c r="A11046" s="7" t="s">
        <v>30</v>
      </c>
      <c r="B11046" s="7" t="s">
        <v>175</v>
      </c>
      <c r="C11046" s="7" t="s">
        <v>1437</v>
      </c>
      <c r="D11046" s="7" t="n">
        <v>1</v>
      </c>
      <c r="E11046" s="7" t="n">
        <v>0.01</v>
      </c>
      <c r="F11046" s="7" t="n">
        <v>0</v>
      </c>
      <c r="G11046" s="7" t="n">
        <v>0</v>
      </c>
    </row>
    <row r="11047" customFormat="false" ht="15" hidden="false" customHeight="false" outlineLevel="0" collapsed="false">
      <c r="A11047" s="7" t="s">
        <v>30</v>
      </c>
      <c r="B11047" s="7" t="s">
        <v>175</v>
      </c>
      <c r="C11047" s="7" t="s">
        <v>1437</v>
      </c>
      <c r="D11047" s="7" t="n">
        <v>4</v>
      </c>
      <c r="E11047" s="7" t="n">
        <v>122.73</v>
      </c>
      <c r="F11047" s="7" t="n">
        <v>0</v>
      </c>
      <c r="G11047" s="7" t="n">
        <v>0</v>
      </c>
    </row>
    <row r="11048" customFormat="false" ht="15" hidden="false" customHeight="false" outlineLevel="0" collapsed="false">
      <c r="A11048" s="7" t="s">
        <v>30</v>
      </c>
      <c r="B11048" s="7" t="s">
        <v>230</v>
      </c>
      <c r="C11048" s="7" t="s">
        <v>1438</v>
      </c>
      <c r="D11048" s="7" t="n">
        <v>1</v>
      </c>
      <c r="E11048" s="7" t="n">
        <v>0.01</v>
      </c>
      <c r="F11048" s="7" t="n">
        <v>0</v>
      </c>
      <c r="G11048" s="7" t="n">
        <v>0</v>
      </c>
    </row>
    <row r="11049" customFormat="false" ht="15" hidden="false" customHeight="false" outlineLevel="0" collapsed="false">
      <c r="A11049" s="7" t="s">
        <v>30</v>
      </c>
      <c r="B11049" s="7" t="s">
        <v>230</v>
      </c>
      <c r="C11049" s="7" t="s">
        <v>1438</v>
      </c>
      <c r="D11049" s="7" t="n">
        <v>4</v>
      </c>
      <c r="E11049" s="7" t="n">
        <v>160.53</v>
      </c>
      <c r="F11049" s="7" t="n">
        <v>0</v>
      </c>
      <c r="G11049" s="7" t="n">
        <v>0</v>
      </c>
    </row>
    <row r="11050" customFormat="false" ht="15" hidden="false" customHeight="false" outlineLevel="0" collapsed="false">
      <c r="A11050" s="7" t="s">
        <v>30</v>
      </c>
      <c r="B11050" s="7" t="s">
        <v>228</v>
      </c>
      <c r="C11050" s="7" t="s">
        <v>1438</v>
      </c>
      <c r="D11050" s="7" t="n">
        <v>1</v>
      </c>
      <c r="E11050" s="7" t="n">
        <v>0.01</v>
      </c>
      <c r="F11050" s="7" t="n">
        <v>0</v>
      </c>
      <c r="G11050" s="7" t="n">
        <v>0</v>
      </c>
    </row>
    <row r="11051" customFormat="false" ht="15" hidden="false" customHeight="false" outlineLevel="0" collapsed="false">
      <c r="A11051" s="7" t="s">
        <v>30</v>
      </c>
      <c r="B11051" s="7" t="s">
        <v>228</v>
      </c>
      <c r="C11051" s="7" t="s">
        <v>1438</v>
      </c>
      <c r="D11051" s="7" t="n">
        <v>4</v>
      </c>
      <c r="E11051" s="7" t="n">
        <v>160.53</v>
      </c>
      <c r="F11051" s="7" t="n">
        <v>0</v>
      </c>
      <c r="G11051" s="7" t="n">
        <v>0</v>
      </c>
    </row>
    <row r="11052" customFormat="false" ht="15" hidden="false" customHeight="false" outlineLevel="0" collapsed="false">
      <c r="A11052" s="7" t="s">
        <v>30</v>
      </c>
      <c r="B11052" s="7" t="s">
        <v>192</v>
      </c>
      <c r="C11052" s="7" t="s">
        <v>1311</v>
      </c>
      <c r="D11052" s="7" t="n">
        <v>4</v>
      </c>
      <c r="E11052" s="7" t="n">
        <v>128.4</v>
      </c>
      <c r="F11052" s="7" t="n">
        <v>0</v>
      </c>
      <c r="G11052" s="7" t="n">
        <v>0</v>
      </c>
    </row>
    <row r="11053" customFormat="false" ht="15" hidden="false" customHeight="false" outlineLevel="0" collapsed="false">
      <c r="A11053" s="7" t="s">
        <v>30</v>
      </c>
      <c r="B11053" s="7" t="s">
        <v>192</v>
      </c>
      <c r="C11053" s="7" t="s">
        <v>1311</v>
      </c>
      <c r="D11053" s="7" t="n">
        <v>1</v>
      </c>
      <c r="E11053" s="7" t="n">
        <v>0.01</v>
      </c>
      <c r="F11053" s="7" t="n">
        <v>0</v>
      </c>
      <c r="G11053" s="7" t="n">
        <v>0</v>
      </c>
    </row>
    <row r="11054" customFormat="false" ht="15" hidden="false" customHeight="false" outlineLevel="0" collapsed="false">
      <c r="A11054" s="7" t="s">
        <v>30</v>
      </c>
      <c r="B11054" s="7" t="s">
        <v>265</v>
      </c>
      <c r="C11054" s="7" t="s">
        <v>1439</v>
      </c>
      <c r="D11054" s="7" t="n">
        <v>4</v>
      </c>
      <c r="E11054" s="7" t="n">
        <v>118.95</v>
      </c>
      <c r="F11054" s="7" t="n">
        <v>0</v>
      </c>
      <c r="G11054" s="7" t="n">
        <v>0</v>
      </c>
    </row>
    <row r="11055" customFormat="false" ht="15" hidden="false" customHeight="false" outlineLevel="0" collapsed="false">
      <c r="A11055" s="7" t="s">
        <v>30</v>
      </c>
      <c r="B11055" s="7" t="s">
        <v>265</v>
      </c>
      <c r="C11055" s="7" t="s">
        <v>1439</v>
      </c>
      <c r="D11055" s="7" t="n">
        <v>1</v>
      </c>
      <c r="E11055" s="7" t="n">
        <v>0.01</v>
      </c>
      <c r="F11055" s="7" t="n">
        <v>0</v>
      </c>
      <c r="G11055" s="7" t="n">
        <v>0</v>
      </c>
    </row>
    <row r="11056" customFormat="false" ht="15" hidden="false" customHeight="false" outlineLevel="0" collapsed="false">
      <c r="A11056" s="7" t="s">
        <v>30</v>
      </c>
      <c r="B11056" s="7" t="s">
        <v>308</v>
      </c>
      <c r="C11056" s="7" t="s">
        <v>1441</v>
      </c>
      <c r="D11056" s="7" t="n">
        <v>4</v>
      </c>
      <c r="E11056" s="7" t="n">
        <v>378</v>
      </c>
      <c r="F11056" s="7" t="n">
        <v>0</v>
      </c>
      <c r="G11056" s="7" t="n">
        <v>0</v>
      </c>
    </row>
    <row r="11057" customFormat="false" ht="15" hidden="false" customHeight="false" outlineLevel="0" collapsed="false">
      <c r="A11057" s="7" t="s">
        <v>30</v>
      </c>
      <c r="B11057" s="7" t="s">
        <v>308</v>
      </c>
      <c r="C11057" s="7" t="s">
        <v>1441</v>
      </c>
      <c r="D11057" s="7" t="n">
        <v>1</v>
      </c>
      <c r="E11057" s="7" t="n">
        <v>0.01</v>
      </c>
      <c r="F11057" s="7" t="n">
        <v>0</v>
      </c>
      <c r="G11057" s="7" t="n">
        <v>0</v>
      </c>
    </row>
    <row r="11058" customFormat="false" ht="15" hidden="false" customHeight="false" outlineLevel="0" collapsed="false">
      <c r="A11058" s="7" t="s">
        <v>30</v>
      </c>
      <c r="B11058" s="7" t="s">
        <v>185</v>
      </c>
      <c r="C11058" s="7" t="s">
        <v>1442</v>
      </c>
      <c r="D11058" s="7" t="n">
        <v>1</v>
      </c>
      <c r="E11058" s="7" t="n">
        <v>0.01</v>
      </c>
      <c r="F11058" s="7" t="n">
        <v>0</v>
      </c>
      <c r="G11058" s="7" t="n">
        <v>0</v>
      </c>
    </row>
    <row r="11059" customFormat="false" ht="15" hidden="false" customHeight="false" outlineLevel="0" collapsed="false">
      <c r="A11059" s="7" t="s">
        <v>30</v>
      </c>
      <c r="B11059" s="7" t="s">
        <v>185</v>
      </c>
      <c r="C11059" s="7" t="s">
        <v>1442</v>
      </c>
      <c r="D11059" s="7" t="n">
        <v>4</v>
      </c>
      <c r="E11059" s="7" t="n">
        <v>283.44</v>
      </c>
      <c r="F11059" s="7" t="n">
        <v>0</v>
      </c>
      <c r="G11059" s="7" t="n">
        <v>0</v>
      </c>
    </row>
    <row r="11060" customFormat="false" ht="15" hidden="false" customHeight="false" outlineLevel="0" collapsed="false">
      <c r="A11060" s="7" t="s">
        <v>30</v>
      </c>
      <c r="B11060" s="7" t="s">
        <v>245</v>
      </c>
      <c r="C11060" s="7" t="s">
        <v>1443</v>
      </c>
      <c r="D11060" s="7" t="n">
        <v>2</v>
      </c>
      <c r="E11060" s="7" t="n">
        <v>141.75</v>
      </c>
      <c r="F11060" s="7" t="n">
        <v>0</v>
      </c>
      <c r="G11060" s="7" t="n">
        <v>0</v>
      </c>
    </row>
    <row r="11061" customFormat="false" ht="15" hidden="false" customHeight="false" outlineLevel="0" collapsed="false">
      <c r="A11061" s="7" t="s">
        <v>30</v>
      </c>
      <c r="B11061" s="7" t="s">
        <v>103</v>
      </c>
      <c r="C11061" s="7" t="s">
        <v>1443</v>
      </c>
      <c r="D11061" s="7" t="n">
        <v>2</v>
      </c>
      <c r="E11061" s="7" t="n">
        <v>141.75</v>
      </c>
      <c r="F11061" s="7" t="n">
        <v>0</v>
      </c>
      <c r="G11061" s="7" t="n">
        <v>0</v>
      </c>
    </row>
    <row r="11062" customFormat="false" ht="15" hidden="false" customHeight="false" outlineLevel="0" collapsed="false">
      <c r="A11062" s="7" t="s">
        <v>30</v>
      </c>
      <c r="B11062" s="7" t="s">
        <v>162</v>
      </c>
      <c r="C11062" s="7" t="s">
        <v>1429</v>
      </c>
      <c r="D11062" s="7" t="n">
        <v>1</v>
      </c>
      <c r="E11062" s="7" t="n">
        <v>0.01</v>
      </c>
      <c r="F11062" s="7" t="n">
        <v>0</v>
      </c>
      <c r="G11062" s="7" t="n">
        <v>0</v>
      </c>
    </row>
    <row r="11063" customFormat="false" ht="15" hidden="false" customHeight="false" outlineLevel="0" collapsed="false">
      <c r="A11063" s="7" t="s">
        <v>30</v>
      </c>
      <c r="B11063" s="7" t="s">
        <v>162</v>
      </c>
      <c r="C11063" s="7" t="s">
        <v>1429</v>
      </c>
      <c r="D11063" s="7" t="n">
        <v>4</v>
      </c>
      <c r="E11063" s="7" t="n">
        <v>132.18</v>
      </c>
      <c r="F11063" s="7" t="n">
        <v>0</v>
      </c>
      <c r="G11063" s="7" t="n">
        <v>0</v>
      </c>
    </row>
    <row r="11064" customFormat="false" ht="15" hidden="false" customHeight="false" outlineLevel="0" collapsed="false">
      <c r="A11064" s="7" t="s">
        <v>30</v>
      </c>
      <c r="B11064" s="7" t="s">
        <v>279</v>
      </c>
      <c r="C11064" s="7" t="s">
        <v>1432</v>
      </c>
      <c r="D11064" s="7" t="n">
        <v>1</v>
      </c>
      <c r="E11064" s="7" t="n">
        <v>0.01</v>
      </c>
      <c r="F11064" s="7" t="n">
        <v>0</v>
      </c>
      <c r="G11064" s="7" t="n">
        <v>0</v>
      </c>
    </row>
    <row r="11065" customFormat="false" ht="15" hidden="false" customHeight="false" outlineLevel="0" collapsed="false">
      <c r="A11065" s="7" t="s">
        <v>30</v>
      </c>
      <c r="B11065" s="7" t="s">
        <v>279</v>
      </c>
      <c r="C11065" s="7" t="s">
        <v>1432</v>
      </c>
      <c r="D11065" s="7" t="n">
        <v>4</v>
      </c>
      <c r="E11065" s="7" t="n">
        <v>143.52</v>
      </c>
      <c r="F11065" s="7" t="n">
        <v>0</v>
      </c>
      <c r="G11065" s="7" t="n">
        <v>0</v>
      </c>
    </row>
    <row r="11066" customFormat="false" ht="15" hidden="false" customHeight="false" outlineLevel="0" collapsed="false">
      <c r="A11066" s="7" t="s">
        <v>30</v>
      </c>
      <c r="B11066" s="7" t="s">
        <v>215</v>
      </c>
      <c r="C11066" s="7" t="s">
        <v>1480</v>
      </c>
      <c r="D11066" s="7" t="n">
        <v>1</v>
      </c>
      <c r="E11066" s="7" t="n">
        <v>0.01</v>
      </c>
      <c r="F11066" s="7" t="n">
        <v>0</v>
      </c>
      <c r="G11066" s="7" t="n">
        <v>0</v>
      </c>
    </row>
    <row r="11067" customFormat="false" ht="15" hidden="false" customHeight="false" outlineLevel="0" collapsed="false">
      <c r="A11067" s="7" t="s">
        <v>30</v>
      </c>
      <c r="B11067" s="7" t="s">
        <v>215</v>
      </c>
      <c r="C11067" s="7" t="s">
        <v>1480</v>
      </c>
      <c r="D11067" s="7" t="n">
        <v>5</v>
      </c>
      <c r="E11067" s="7" t="n">
        <v>212.47</v>
      </c>
      <c r="F11067" s="7" t="n">
        <v>0</v>
      </c>
      <c r="G11067" s="7" t="n">
        <v>0</v>
      </c>
    </row>
    <row r="11068" customFormat="false" ht="15" hidden="false" customHeight="false" outlineLevel="0" collapsed="false">
      <c r="A11068" s="7" t="s">
        <v>30</v>
      </c>
      <c r="B11068" s="7" t="s">
        <v>86</v>
      </c>
      <c r="C11068" s="7" t="s">
        <v>1271</v>
      </c>
      <c r="D11068" s="7" t="n">
        <v>2</v>
      </c>
      <c r="E11068" s="7" t="n">
        <v>150</v>
      </c>
      <c r="F11068" s="7" t="n">
        <v>0</v>
      </c>
      <c r="G11068" s="7" t="n">
        <v>0</v>
      </c>
    </row>
    <row r="11069" customFormat="false" ht="15" hidden="false" customHeight="false" outlineLevel="0" collapsed="false">
      <c r="A11069" s="7" t="s">
        <v>30</v>
      </c>
      <c r="B11069" s="7" t="s">
        <v>88</v>
      </c>
      <c r="C11069" s="7" t="s">
        <v>1271</v>
      </c>
      <c r="D11069" s="7" t="n">
        <v>2</v>
      </c>
      <c r="E11069" s="7" t="n">
        <v>150</v>
      </c>
      <c r="F11069" s="7" t="n">
        <v>0</v>
      </c>
      <c r="G11069" s="7" t="n">
        <v>0</v>
      </c>
    </row>
    <row r="11070" customFormat="false" ht="15" hidden="false" customHeight="false" outlineLevel="0" collapsed="false">
      <c r="A11070" s="7" t="s">
        <v>30</v>
      </c>
      <c r="B11070" s="7" t="s">
        <v>319</v>
      </c>
      <c r="C11070" s="7" t="s">
        <v>1292</v>
      </c>
      <c r="D11070" s="7" t="n">
        <v>0</v>
      </c>
      <c r="E11070" s="7" t="n">
        <v>0</v>
      </c>
      <c r="F11070" s="7" t="n">
        <v>2</v>
      </c>
      <c r="G11070" s="7" t="n">
        <v>74.92</v>
      </c>
    </row>
    <row r="11071" customFormat="false" ht="15" hidden="false" customHeight="false" outlineLevel="0" collapsed="false">
      <c r="A11071" s="7" t="s">
        <v>30</v>
      </c>
      <c r="B11071" s="7" t="s">
        <v>301</v>
      </c>
      <c r="C11071" s="7" t="s">
        <v>1293</v>
      </c>
      <c r="D11071" s="7" t="n">
        <v>1</v>
      </c>
      <c r="E11071" s="7" t="n">
        <v>35.41</v>
      </c>
      <c r="F11071" s="7" t="n">
        <v>0</v>
      </c>
      <c r="G11071" s="7" t="n">
        <v>0</v>
      </c>
    </row>
    <row r="11072" customFormat="false" ht="15" hidden="false" customHeight="false" outlineLevel="0" collapsed="false">
      <c r="A11072" s="7" t="s">
        <v>30</v>
      </c>
      <c r="B11072" s="7" t="s">
        <v>377</v>
      </c>
      <c r="C11072" s="7" t="s">
        <v>1293</v>
      </c>
      <c r="D11072" s="7" t="n">
        <v>1</v>
      </c>
      <c r="E11072" s="7" t="n">
        <v>35.41</v>
      </c>
      <c r="F11072" s="7" t="n">
        <v>0</v>
      </c>
      <c r="G11072" s="7" t="n">
        <v>0</v>
      </c>
    </row>
    <row r="11073" customFormat="false" ht="15" hidden="false" customHeight="false" outlineLevel="0" collapsed="false">
      <c r="A11073" s="7" t="s">
        <v>30</v>
      </c>
      <c r="B11073" s="7" t="s">
        <v>667</v>
      </c>
      <c r="C11073" s="7" t="s">
        <v>1493</v>
      </c>
      <c r="D11073" s="7" t="n">
        <v>1</v>
      </c>
      <c r="E11073" s="7" t="n">
        <v>90</v>
      </c>
      <c r="F11073" s="7" t="n">
        <v>0</v>
      </c>
      <c r="G11073" s="7" t="n">
        <v>0</v>
      </c>
    </row>
    <row r="11074" customFormat="false" ht="15" hidden="false" customHeight="false" outlineLevel="0" collapsed="false">
      <c r="A11074" s="7" t="s">
        <v>30</v>
      </c>
      <c r="B11074" s="7" t="s">
        <v>676</v>
      </c>
      <c r="C11074" s="7" t="s">
        <v>1493</v>
      </c>
      <c r="D11074" s="7" t="n">
        <v>1</v>
      </c>
      <c r="E11074" s="7" t="n">
        <v>90</v>
      </c>
      <c r="F11074" s="7" t="n">
        <v>0</v>
      </c>
      <c r="G11074" s="7" t="n">
        <v>0</v>
      </c>
    </row>
    <row r="11075" customFormat="false" ht="15" hidden="false" customHeight="false" outlineLevel="0" collapsed="false">
      <c r="A11075" s="7" t="s">
        <v>30</v>
      </c>
      <c r="B11075" s="7" t="s">
        <v>692</v>
      </c>
      <c r="C11075" s="7" t="s">
        <v>1493</v>
      </c>
      <c r="D11075" s="7" t="n">
        <v>1</v>
      </c>
      <c r="E11075" s="7" t="n">
        <v>90</v>
      </c>
      <c r="F11075" s="7" t="n">
        <v>0</v>
      </c>
      <c r="G11075" s="7" t="n">
        <v>0</v>
      </c>
    </row>
    <row r="11076" customFormat="false" ht="15" hidden="false" customHeight="false" outlineLevel="0" collapsed="false">
      <c r="A11076" s="7" t="s">
        <v>30</v>
      </c>
      <c r="B11076" s="7" t="s">
        <v>666</v>
      </c>
      <c r="C11076" s="7" t="s">
        <v>1494</v>
      </c>
      <c r="D11076" s="7" t="n">
        <v>1</v>
      </c>
      <c r="E11076" s="7" t="n">
        <v>90</v>
      </c>
      <c r="F11076" s="7" t="n">
        <v>0</v>
      </c>
      <c r="G11076" s="7" t="n">
        <v>0</v>
      </c>
    </row>
    <row r="11077" customFormat="false" ht="15" hidden="false" customHeight="false" outlineLevel="0" collapsed="false">
      <c r="A11077" s="7" t="s">
        <v>30</v>
      </c>
      <c r="B11077" s="7" t="s">
        <v>674</v>
      </c>
      <c r="C11077" s="7" t="s">
        <v>1494</v>
      </c>
      <c r="D11077" s="7" t="n">
        <v>1</v>
      </c>
      <c r="E11077" s="7" t="n">
        <v>90</v>
      </c>
      <c r="F11077" s="7" t="n">
        <v>0</v>
      </c>
      <c r="G11077" s="7" t="n">
        <v>0</v>
      </c>
    </row>
    <row r="11078" customFormat="false" ht="15" hidden="false" customHeight="false" outlineLevel="0" collapsed="false">
      <c r="A11078" s="7" t="s">
        <v>30</v>
      </c>
      <c r="B11078" s="7" t="s">
        <v>711</v>
      </c>
      <c r="C11078" s="7" t="s">
        <v>1494</v>
      </c>
      <c r="D11078" s="7" t="n">
        <v>1</v>
      </c>
      <c r="E11078" s="7" t="n">
        <v>90</v>
      </c>
      <c r="F11078" s="7" t="n">
        <v>0</v>
      </c>
      <c r="G11078" s="7" t="n">
        <v>0</v>
      </c>
    </row>
    <row r="11079" customFormat="false" ht="15" hidden="false" customHeight="false" outlineLevel="0" collapsed="false">
      <c r="A11079" s="7" t="s">
        <v>30</v>
      </c>
      <c r="B11079" s="7" t="s">
        <v>164</v>
      </c>
      <c r="C11079" s="7" t="s">
        <v>1295</v>
      </c>
      <c r="D11079" s="7" t="n">
        <v>2</v>
      </c>
      <c r="E11079" s="7" t="n">
        <v>35.83</v>
      </c>
      <c r="F11079" s="7" t="n">
        <v>0</v>
      </c>
      <c r="G11079" s="7" t="n">
        <v>0</v>
      </c>
    </row>
    <row r="11080" customFormat="false" ht="15" hidden="false" customHeight="false" outlineLevel="0" collapsed="false">
      <c r="A11080" s="7" t="s">
        <v>30</v>
      </c>
      <c r="B11080" s="7" t="s">
        <v>159</v>
      </c>
      <c r="C11080" s="7" t="s">
        <v>1295</v>
      </c>
      <c r="D11080" s="7" t="n">
        <v>1</v>
      </c>
      <c r="E11080" s="7" t="n">
        <v>17.92</v>
      </c>
      <c r="F11080" s="7" t="n">
        <v>0</v>
      </c>
      <c r="G11080" s="7" t="n">
        <v>0</v>
      </c>
    </row>
    <row r="11081" customFormat="false" ht="15" hidden="false" customHeight="false" outlineLevel="0" collapsed="false">
      <c r="A11081" s="7" t="s">
        <v>30</v>
      </c>
      <c r="B11081" s="7" t="s">
        <v>209</v>
      </c>
      <c r="C11081" s="7" t="s">
        <v>1295</v>
      </c>
      <c r="D11081" s="7" t="n">
        <v>2</v>
      </c>
      <c r="E11081" s="7" t="n">
        <v>35.83</v>
      </c>
      <c r="F11081" s="7" t="n">
        <v>0</v>
      </c>
      <c r="G11081" s="7" t="n">
        <v>0</v>
      </c>
    </row>
    <row r="11082" customFormat="false" ht="15" hidden="false" customHeight="false" outlineLevel="0" collapsed="false">
      <c r="A11082" s="7" t="s">
        <v>30</v>
      </c>
      <c r="B11082" s="7" t="s">
        <v>83</v>
      </c>
      <c r="C11082" s="7" t="s">
        <v>1303</v>
      </c>
      <c r="D11082" s="7" t="n">
        <v>4</v>
      </c>
      <c r="E11082" s="7" t="n">
        <v>220</v>
      </c>
      <c r="F11082" s="7" t="n">
        <v>0</v>
      </c>
      <c r="G11082" s="7" t="n">
        <v>0</v>
      </c>
    </row>
    <row r="11083" customFormat="false" ht="15" hidden="false" customHeight="false" outlineLevel="0" collapsed="false">
      <c r="A11083" s="7" t="s">
        <v>30</v>
      </c>
      <c r="B11083" s="7" t="s">
        <v>187</v>
      </c>
      <c r="C11083" s="7" t="s">
        <v>1309</v>
      </c>
      <c r="D11083" s="7" t="n">
        <v>2</v>
      </c>
      <c r="E11083" s="7" t="n">
        <v>150</v>
      </c>
      <c r="F11083" s="7" t="n">
        <v>0</v>
      </c>
      <c r="G11083" s="7" t="n">
        <v>0</v>
      </c>
    </row>
    <row r="11084" customFormat="false" ht="15" hidden="false" customHeight="false" outlineLevel="0" collapsed="false">
      <c r="A11084" s="7" t="s">
        <v>30</v>
      </c>
      <c r="B11084" s="7" t="s">
        <v>222</v>
      </c>
      <c r="C11084" s="7" t="s">
        <v>1331</v>
      </c>
      <c r="D11084" s="7" t="n">
        <v>2</v>
      </c>
      <c r="E11084" s="7" t="n">
        <v>140.52</v>
      </c>
      <c r="F11084" s="7" t="n">
        <v>0</v>
      </c>
      <c r="G11084" s="7" t="n">
        <v>0</v>
      </c>
    </row>
    <row r="11085" customFormat="false" ht="15" hidden="false" customHeight="false" outlineLevel="0" collapsed="false">
      <c r="A11085" s="7" t="s">
        <v>30</v>
      </c>
      <c r="B11085" s="7" t="s">
        <v>248</v>
      </c>
      <c r="C11085" s="7" t="s">
        <v>1331</v>
      </c>
      <c r="D11085" s="7" t="n">
        <v>2</v>
      </c>
      <c r="E11085" s="7" t="n">
        <v>140.52</v>
      </c>
      <c r="F11085" s="7" t="n">
        <v>0</v>
      </c>
      <c r="G11085" s="7" t="n">
        <v>0</v>
      </c>
    </row>
    <row r="11086" customFormat="false" ht="15" hidden="false" customHeight="false" outlineLevel="0" collapsed="false">
      <c r="A11086" s="7" t="s">
        <v>30</v>
      </c>
      <c r="B11086" s="7" t="s">
        <v>271</v>
      </c>
      <c r="C11086" s="7" t="s">
        <v>1335</v>
      </c>
      <c r="D11086" s="7" t="n">
        <v>2</v>
      </c>
      <c r="E11086" s="7" t="n">
        <v>38</v>
      </c>
      <c r="F11086" s="7" t="n">
        <v>0</v>
      </c>
      <c r="G11086" s="7" t="n">
        <v>0</v>
      </c>
    </row>
    <row r="11087" customFormat="false" ht="15" hidden="false" customHeight="false" outlineLevel="0" collapsed="false">
      <c r="A11087" s="7" t="s">
        <v>30</v>
      </c>
      <c r="B11087" s="7" t="s">
        <v>289</v>
      </c>
      <c r="C11087" s="7" t="s">
        <v>1335</v>
      </c>
      <c r="D11087" s="7" t="n">
        <v>2</v>
      </c>
      <c r="E11087" s="7" t="n">
        <v>38</v>
      </c>
      <c r="F11087" s="7" t="n">
        <v>0</v>
      </c>
      <c r="G11087" s="7" t="n">
        <v>0</v>
      </c>
    </row>
    <row r="11088" customFormat="false" ht="15" hidden="false" customHeight="false" outlineLevel="0" collapsed="false">
      <c r="A11088" s="7" t="s">
        <v>30</v>
      </c>
      <c r="B11088" s="7" t="s">
        <v>316</v>
      </c>
      <c r="C11088" s="7" t="s">
        <v>1335</v>
      </c>
      <c r="D11088" s="7" t="n">
        <v>1</v>
      </c>
      <c r="E11088" s="7" t="n">
        <v>0.01</v>
      </c>
      <c r="F11088" s="7" t="n">
        <v>0</v>
      </c>
      <c r="G11088" s="7" t="n">
        <v>0</v>
      </c>
    </row>
    <row r="11089" customFormat="false" ht="15" hidden="false" customHeight="false" outlineLevel="0" collapsed="false">
      <c r="A11089" s="7" t="s">
        <v>30</v>
      </c>
      <c r="B11089" s="7" t="s">
        <v>316</v>
      </c>
      <c r="C11089" s="7" t="s">
        <v>1335</v>
      </c>
      <c r="D11089" s="7" t="n">
        <v>1</v>
      </c>
      <c r="E11089" s="7" t="n">
        <v>19</v>
      </c>
      <c r="F11089" s="7" t="n">
        <v>0</v>
      </c>
      <c r="G11089" s="7" t="n">
        <v>0</v>
      </c>
    </row>
    <row r="11090" customFormat="false" ht="15" hidden="false" customHeight="false" outlineLevel="0" collapsed="false">
      <c r="A11090" s="7" t="s">
        <v>30</v>
      </c>
      <c r="B11090" s="7" t="s">
        <v>150</v>
      </c>
      <c r="C11090" s="7" t="s">
        <v>1349</v>
      </c>
      <c r="D11090" s="7" t="n">
        <v>2</v>
      </c>
      <c r="E11090" s="7" t="n">
        <v>35.83</v>
      </c>
      <c r="F11090" s="7" t="n">
        <v>0</v>
      </c>
      <c r="G11090" s="7" t="n">
        <v>0</v>
      </c>
    </row>
    <row r="11091" customFormat="false" ht="15" hidden="false" customHeight="false" outlineLevel="0" collapsed="false">
      <c r="A11091" s="7" t="s">
        <v>30</v>
      </c>
      <c r="B11091" s="7" t="s">
        <v>653</v>
      </c>
      <c r="C11091" s="7" t="s">
        <v>1496</v>
      </c>
      <c r="D11091" s="7" t="n">
        <v>2</v>
      </c>
      <c r="E11091" s="7" t="n">
        <v>126.46</v>
      </c>
      <c r="F11091" s="7" t="n">
        <v>0</v>
      </c>
      <c r="G11091" s="7" t="n">
        <v>0</v>
      </c>
    </row>
    <row r="11092" customFormat="false" ht="15" hidden="false" customHeight="false" outlineLevel="0" collapsed="false">
      <c r="A11092" s="7" t="s">
        <v>30</v>
      </c>
      <c r="B11092" s="7" t="s">
        <v>657</v>
      </c>
      <c r="C11092" s="7" t="s">
        <v>1496</v>
      </c>
      <c r="D11092" s="7" t="n">
        <v>2</v>
      </c>
      <c r="E11092" s="7" t="n">
        <v>126.46</v>
      </c>
      <c r="F11092" s="7" t="n">
        <v>0</v>
      </c>
      <c r="G11092" s="7" t="n">
        <v>0</v>
      </c>
    </row>
    <row r="11093" customFormat="false" ht="15" hidden="false" customHeight="false" outlineLevel="0" collapsed="false">
      <c r="A11093" s="7" t="s">
        <v>30</v>
      </c>
      <c r="B11093" s="7" t="s">
        <v>284</v>
      </c>
      <c r="C11093" s="7" t="s">
        <v>1381</v>
      </c>
      <c r="D11093" s="7" t="n">
        <v>2</v>
      </c>
      <c r="E11093" s="7" t="n">
        <v>189.27</v>
      </c>
      <c r="F11093" s="7" t="n">
        <v>0</v>
      </c>
      <c r="G11093" s="7" t="n">
        <v>0</v>
      </c>
    </row>
    <row r="11094" customFormat="false" ht="15" hidden="false" customHeight="false" outlineLevel="0" collapsed="false">
      <c r="A11094" s="7" t="s">
        <v>30</v>
      </c>
      <c r="B11094" s="7" t="s">
        <v>259</v>
      </c>
      <c r="C11094" s="7" t="s">
        <v>1388</v>
      </c>
      <c r="D11094" s="7" t="n">
        <v>2</v>
      </c>
      <c r="E11094" s="7" t="n">
        <v>38</v>
      </c>
      <c r="F11094" s="7" t="n">
        <v>0</v>
      </c>
      <c r="G11094" s="7" t="n">
        <v>0</v>
      </c>
    </row>
    <row r="11095" customFormat="false" ht="15" hidden="false" customHeight="false" outlineLevel="0" collapsed="false">
      <c r="A11095" s="7" t="s">
        <v>30</v>
      </c>
      <c r="B11095" s="7" t="s">
        <v>273</v>
      </c>
      <c r="C11095" s="7" t="s">
        <v>1388</v>
      </c>
      <c r="D11095" s="7" t="n">
        <v>2</v>
      </c>
      <c r="E11095" s="7" t="n">
        <v>38</v>
      </c>
      <c r="F11095" s="7" t="n">
        <v>0</v>
      </c>
      <c r="G11095" s="7" t="n">
        <v>0</v>
      </c>
    </row>
    <row r="11096" customFormat="false" ht="15" hidden="false" customHeight="false" outlineLevel="0" collapsed="false">
      <c r="A11096" s="7" t="s">
        <v>30</v>
      </c>
      <c r="B11096" s="7" t="s">
        <v>280</v>
      </c>
      <c r="C11096" s="7" t="s">
        <v>1388</v>
      </c>
      <c r="D11096" s="7" t="n">
        <v>1</v>
      </c>
      <c r="E11096" s="7" t="n">
        <v>0.01</v>
      </c>
      <c r="F11096" s="7" t="n">
        <v>0</v>
      </c>
      <c r="G11096" s="7" t="n">
        <v>0</v>
      </c>
    </row>
    <row r="11097" customFormat="false" ht="15" hidden="false" customHeight="false" outlineLevel="0" collapsed="false">
      <c r="A11097" s="7" t="s">
        <v>30</v>
      </c>
      <c r="B11097" s="7" t="s">
        <v>280</v>
      </c>
      <c r="C11097" s="7" t="s">
        <v>1388</v>
      </c>
      <c r="D11097" s="7" t="n">
        <v>1</v>
      </c>
      <c r="E11097" s="7" t="n">
        <v>19</v>
      </c>
      <c r="F11097" s="7" t="n">
        <v>0</v>
      </c>
      <c r="G11097" s="7" t="n">
        <v>0</v>
      </c>
    </row>
    <row r="11098" customFormat="false" ht="15" hidden="false" customHeight="false" outlineLevel="0" collapsed="false">
      <c r="A11098" s="7" t="s">
        <v>30</v>
      </c>
      <c r="B11098" s="7" t="s">
        <v>641</v>
      </c>
      <c r="C11098" s="7" t="s">
        <v>1492</v>
      </c>
      <c r="D11098" s="7" t="n">
        <v>1</v>
      </c>
      <c r="E11098" s="7" t="n">
        <v>0.01</v>
      </c>
      <c r="F11098" s="7" t="n">
        <v>0</v>
      </c>
      <c r="G11098" s="7" t="n">
        <v>0</v>
      </c>
    </row>
    <row r="11099" customFormat="false" ht="15" hidden="false" customHeight="false" outlineLevel="0" collapsed="false">
      <c r="A11099" s="7" t="s">
        <v>30</v>
      </c>
      <c r="B11099" s="7" t="s">
        <v>402</v>
      </c>
      <c r="C11099" s="7" t="s">
        <v>1433</v>
      </c>
      <c r="D11099" s="7" t="n">
        <v>2</v>
      </c>
      <c r="E11099" s="7" t="n">
        <v>38</v>
      </c>
      <c r="F11099" s="7" t="n">
        <v>0</v>
      </c>
      <c r="G11099" s="7" t="n">
        <v>0</v>
      </c>
    </row>
    <row r="11100" customFormat="false" ht="15" hidden="false" customHeight="false" outlineLevel="0" collapsed="false">
      <c r="A11100" s="7" t="s">
        <v>30</v>
      </c>
      <c r="B11100" s="7" t="s">
        <v>320</v>
      </c>
      <c r="C11100" s="7" t="s">
        <v>1433</v>
      </c>
      <c r="D11100" s="7" t="n">
        <v>1</v>
      </c>
      <c r="E11100" s="7" t="n">
        <v>0.01</v>
      </c>
      <c r="F11100" s="7" t="n">
        <v>0</v>
      </c>
      <c r="G11100" s="7" t="n">
        <v>0</v>
      </c>
    </row>
    <row r="11101" customFormat="false" ht="15" hidden="false" customHeight="false" outlineLevel="0" collapsed="false">
      <c r="A11101" s="7" t="s">
        <v>30</v>
      </c>
      <c r="B11101" s="7" t="s">
        <v>366</v>
      </c>
      <c r="C11101" s="7" t="s">
        <v>1433</v>
      </c>
      <c r="D11101" s="7" t="n">
        <v>3</v>
      </c>
      <c r="E11101" s="7" t="n">
        <v>57</v>
      </c>
      <c r="F11101" s="7" t="n">
        <v>0</v>
      </c>
      <c r="G11101" s="7" t="n">
        <v>0</v>
      </c>
    </row>
    <row r="11102" customFormat="false" ht="15" hidden="false" customHeight="false" outlineLevel="0" collapsed="false">
      <c r="A11102" s="7" t="s">
        <v>30</v>
      </c>
      <c r="B11102" s="7" t="s">
        <v>107</v>
      </c>
      <c r="C11102" s="7" t="s">
        <v>1435</v>
      </c>
      <c r="D11102" s="7" t="n">
        <v>1</v>
      </c>
      <c r="E11102" s="7" t="n">
        <v>0.01</v>
      </c>
      <c r="F11102" s="7" t="n">
        <v>0</v>
      </c>
      <c r="G11102" s="7" t="n">
        <v>0</v>
      </c>
    </row>
    <row r="11103" customFormat="false" ht="15" hidden="false" customHeight="false" outlineLevel="0" collapsed="false">
      <c r="A11103" s="7" t="s">
        <v>30</v>
      </c>
      <c r="B11103" s="7" t="s">
        <v>107</v>
      </c>
      <c r="C11103" s="7" t="s">
        <v>1435</v>
      </c>
      <c r="D11103" s="7" t="n">
        <v>4</v>
      </c>
      <c r="E11103" s="7" t="n">
        <v>374.21</v>
      </c>
      <c r="F11103" s="7" t="n">
        <v>0</v>
      </c>
      <c r="G11103" s="7" t="n">
        <v>0</v>
      </c>
    </row>
    <row r="11104" customFormat="false" ht="15" hidden="false" customHeight="false" outlineLevel="0" collapsed="false">
      <c r="A11104" s="7" t="s">
        <v>30</v>
      </c>
      <c r="B11104" s="7" t="s">
        <v>230</v>
      </c>
      <c r="C11104" s="7" t="s">
        <v>1438</v>
      </c>
      <c r="D11104" s="7" t="n">
        <v>2</v>
      </c>
      <c r="E11104" s="7" t="n">
        <v>93.65</v>
      </c>
      <c r="F11104" s="7" t="n">
        <v>2</v>
      </c>
      <c r="G11104" s="7" t="n">
        <v>93.64</v>
      </c>
    </row>
    <row r="11105" customFormat="false" ht="15" hidden="false" customHeight="false" outlineLevel="0" collapsed="false">
      <c r="A11105" s="7" t="s">
        <v>30</v>
      </c>
      <c r="B11105" s="7" t="s">
        <v>230</v>
      </c>
      <c r="C11105" s="7" t="s">
        <v>1438</v>
      </c>
      <c r="D11105" s="7" t="n">
        <v>1</v>
      </c>
      <c r="E11105" s="7" t="n">
        <v>0.01</v>
      </c>
      <c r="F11105" s="7" t="n">
        <v>0</v>
      </c>
      <c r="G11105" s="7" t="n">
        <v>0</v>
      </c>
    </row>
    <row r="11106" customFormat="false" ht="15" hidden="false" customHeight="false" outlineLevel="0" collapsed="false">
      <c r="A11106" s="7" t="s">
        <v>30</v>
      </c>
      <c r="B11106" s="7" t="s">
        <v>230</v>
      </c>
      <c r="C11106" s="7" t="s">
        <v>1438</v>
      </c>
      <c r="D11106" s="7" t="n">
        <v>4</v>
      </c>
      <c r="E11106" s="7" t="n">
        <v>160.53</v>
      </c>
      <c r="F11106" s="7" t="n">
        <v>0</v>
      </c>
      <c r="G11106" s="7" t="n">
        <v>0</v>
      </c>
    </row>
    <row r="11107" customFormat="false" ht="15" hidden="false" customHeight="false" outlineLevel="0" collapsed="false">
      <c r="A11107" s="7" t="s">
        <v>30</v>
      </c>
      <c r="B11107" s="7" t="s">
        <v>228</v>
      </c>
      <c r="C11107" s="7" t="s">
        <v>1438</v>
      </c>
      <c r="D11107" s="7" t="n">
        <v>4</v>
      </c>
      <c r="E11107" s="7" t="n">
        <v>160.53</v>
      </c>
      <c r="F11107" s="7" t="n">
        <v>0</v>
      </c>
      <c r="G11107" s="7" t="n">
        <v>0</v>
      </c>
    </row>
    <row r="11108" customFormat="false" ht="15" hidden="false" customHeight="false" outlineLevel="0" collapsed="false">
      <c r="A11108" s="7" t="s">
        <v>30</v>
      </c>
      <c r="B11108" s="7" t="s">
        <v>228</v>
      </c>
      <c r="C11108" s="7" t="s">
        <v>1438</v>
      </c>
      <c r="D11108" s="7" t="n">
        <v>2</v>
      </c>
      <c r="E11108" s="7" t="n">
        <v>93.64</v>
      </c>
      <c r="F11108" s="7" t="n">
        <v>2</v>
      </c>
      <c r="G11108" s="7" t="n">
        <v>93.64</v>
      </c>
    </row>
    <row r="11109" customFormat="false" ht="15" hidden="false" customHeight="false" outlineLevel="0" collapsed="false">
      <c r="A11109" s="7" t="s">
        <v>30</v>
      </c>
      <c r="B11109" s="7" t="s">
        <v>228</v>
      </c>
      <c r="C11109" s="7" t="s">
        <v>1438</v>
      </c>
      <c r="D11109" s="7" t="n">
        <v>2</v>
      </c>
      <c r="E11109" s="7" t="n">
        <v>0.02</v>
      </c>
      <c r="F11109" s="7" t="n">
        <v>0</v>
      </c>
      <c r="G11109" s="7" t="n">
        <v>0</v>
      </c>
    </row>
    <row r="11110" customFormat="false" ht="15" hidden="false" customHeight="false" outlineLevel="0" collapsed="false">
      <c r="A11110" s="7" t="s">
        <v>30</v>
      </c>
      <c r="B11110" s="7" t="s">
        <v>192</v>
      </c>
      <c r="C11110" s="7" t="s">
        <v>1311</v>
      </c>
      <c r="D11110" s="7" t="n">
        <v>1</v>
      </c>
      <c r="E11110" s="7" t="n">
        <v>0.01</v>
      </c>
      <c r="F11110" s="7" t="n">
        <v>0</v>
      </c>
      <c r="G11110" s="7" t="n">
        <v>0</v>
      </c>
    </row>
    <row r="11111" customFormat="false" ht="15" hidden="false" customHeight="false" outlineLevel="0" collapsed="false">
      <c r="A11111" s="7" t="s">
        <v>30</v>
      </c>
      <c r="B11111" s="7" t="s">
        <v>192</v>
      </c>
      <c r="C11111" s="7" t="s">
        <v>1311</v>
      </c>
      <c r="D11111" s="7" t="n">
        <v>4</v>
      </c>
      <c r="E11111" s="7" t="n">
        <v>128.4</v>
      </c>
      <c r="F11111" s="7" t="n">
        <v>0</v>
      </c>
      <c r="G11111" s="7" t="n">
        <v>0</v>
      </c>
    </row>
    <row r="11112" customFormat="false" ht="15" hidden="false" customHeight="false" outlineLevel="0" collapsed="false">
      <c r="A11112" s="7" t="s">
        <v>30</v>
      </c>
      <c r="B11112" s="7" t="s">
        <v>265</v>
      </c>
      <c r="C11112" s="7" t="s">
        <v>1439</v>
      </c>
      <c r="D11112" s="7" t="n">
        <v>4</v>
      </c>
      <c r="E11112" s="7" t="n">
        <v>118.95</v>
      </c>
      <c r="F11112" s="7" t="n">
        <v>0</v>
      </c>
      <c r="G11112" s="7" t="n">
        <v>0</v>
      </c>
    </row>
    <row r="11113" customFormat="false" ht="15" hidden="false" customHeight="false" outlineLevel="0" collapsed="false">
      <c r="A11113" s="7" t="s">
        <v>30</v>
      </c>
      <c r="B11113" s="7" t="s">
        <v>265</v>
      </c>
      <c r="C11113" s="7" t="s">
        <v>1439</v>
      </c>
      <c r="D11113" s="7" t="n">
        <v>1</v>
      </c>
      <c r="E11113" s="7" t="n">
        <v>0.01</v>
      </c>
      <c r="F11113" s="7" t="n">
        <v>0</v>
      </c>
      <c r="G11113" s="7" t="n">
        <v>0</v>
      </c>
    </row>
    <row r="11114" customFormat="false" ht="15" hidden="false" customHeight="false" outlineLevel="0" collapsed="false">
      <c r="A11114" s="7" t="s">
        <v>30</v>
      </c>
      <c r="B11114" s="7" t="s">
        <v>308</v>
      </c>
      <c r="C11114" s="7" t="s">
        <v>1441</v>
      </c>
      <c r="D11114" s="7" t="n">
        <v>4</v>
      </c>
      <c r="E11114" s="7" t="n">
        <v>378</v>
      </c>
      <c r="F11114" s="7" t="n">
        <v>0</v>
      </c>
      <c r="G11114" s="7" t="n">
        <v>0</v>
      </c>
    </row>
    <row r="11115" customFormat="false" ht="15" hidden="false" customHeight="false" outlineLevel="0" collapsed="false">
      <c r="A11115" s="7" t="s">
        <v>30</v>
      </c>
      <c r="B11115" s="7" t="s">
        <v>308</v>
      </c>
      <c r="C11115" s="7" t="s">
        <v>1441</v>
      </c>
      <c r="D11115" s="7" t="n">
        <v>2</v>
      </c>
      <c r="E11115" s="7" t="n">
        <v>206.14</v>
      </c>
      <c r="F11115" s="7" t="n">
        <v>0</v>
      </c>
      <c r="G11115" s="7" t="n">
        <v>0</v>
      </c>
    </row>
    <row r="11116" customFormat="false" ht="15" hidden="false" customHeight="false" outlineLevel="0" collapsed="false">
      <c r="A11116" s="7" t="s">
        <v>30</v>
      </c>
      <c r="B11116" s="7" t="s">
        <v>308</v>
      </c>
      <c r="C11116" s="7" t="s">
        <v>1441</v>
      </c>
      <c r="D11116" s="7" t="n">
        <v>1</v>
      </c>
      <c r="E11116" s="7" t="n">
        <v>0.01</v>
      </c>
      <c r="F11116" s="7" t="n">
        <v>0</v>
      </c>
      <c r="G11116" s="7" t="n">
        <v>0</v>
      </c>
    </row>
    <row r="11117" customFormat="false" ht="15" hidden="false" customHeight="false" outlineLevel="0" collapsed="false">
      <c r="A11117" s="7" t="s">
        <v>30</v>
      </c>
      <c r="B11117" s="7" t="s">
        <v>185</v>
      </c>
      <c r="C11117" s="7" t="s">
        <v>1442</v>
      </c>
      <c r="D11117" s="7" t="n">
        <v>4</v>
      </c>
      <c r="E11117" s="7" t="n">
        <v>299.79</v>
      </c>
      <c r="F11117" s="7" t="n">
        <v>0</v>
      </c>
      <c r="G11117" s="7" t="n">
        <v>0</v>
      </c>
    </row>
    <row r="11118" customFormat="false" ht="15" hidden="false" customHeight="false" outlineLevel="0" collapsed="false">
      <c r="A11118" s="7" t="s">
        <v>30</v>
      </c>
      <c r="B11118" s="7" t="s">
        <v>185</v>
      </c>
      <c r="C11118" s="7" t="s">
        <v>1442</v>
      </c>
      <c r="D11118" s="7" t="n">
        <v>4</v>
      </c>
      <c r="E11118" s="7" t="n">
        <v>283.44</v>
      </c>
      <c r="F11118" s="7" t="n">
        <v>0</v>
      </c>
      <c r="G11118" s="7" t="n">
        <v>0</v>
      </c>
    </row>
    <row r="11119" customFormat="false" ht="15" hidden="false" customHeight="false" outlineLevel="0" collapsed="false">
      <c r="A11119" s="7" t="s">
        <v>30</v>
      </c>
      <c r="B11119" s="7" t="s">
        <v>185</v>
      </c>
      <c r="C11119" s="7" t="s">
        <v>1442</v>
      </c>
      <c r="D11119" s="7" t="n">
        <v>1</v>
      </c>
      <c r="E11119" s="7" t="n">
        <v>0.01</v>
      </c>
      <c r="F11119" s="7" t="n">
        <v>0</v>
      </c>
      <c r="G11119" s="7" t="n">
        <v>0</v>
      </c>
    </row>
    <row r="11120" customFormat="false" ht="15" hidden="false" customHeight="false" outlineLevel="0" collapsed="false">
      <c r="A11120" s="7" t="s">
        <v>30</v>
      </c>
      <c r="B11120" s="7" t="s">
        <v>245</v>
      </c>
      <c r="C11120" s="7" t="s">
        <v>1443</v>
      </c>
      <c r="D11120" s="7" t="n">
        <v>2</v>
      </c>
      <c r="E11120" s="7" t="n">
        <v>145.22</v>
      </c>
      <c r="F11120" s="7" t="n">
        <v>0</v>
      </c>
      <c r="G11120" s="7" t="n">
        <v>0</v>
      </c>
    </row>
    <row r="11121" customFormat="false" ht="15" hidden="false" customHeight="false" outlineLevel="0" collapsed="false">
      <c r="A11121" s="7" t="s">
        <v>30</v>
      </c>
      <c r="B11121" s="7" t="s">
        <v>103</v>
      </c>
      <c r="C11121" s="7" t="s">
        <v>1443</v>
      </c>
      <c r="D11121" s="7" t="n">
        <v>0</v>
      </c>
      <c r="E11121" s="7" t="n">
        <v>0</v>
      </c>
      <c r="F11121" s="7" t="n">
        <v>5</v>
      </c>
      <c r="G11121" s="7" t="n">
        <v>398.25</v>
      </c>
    </row>
    <row r="11122" customFormat="false" ht="15" hidden="false" customHeight="false" outlineLevel="0" collapsed="false">
      <c r="A11122" s="7" t="s">
        <v>30</v>
      </c>
      <c r="B11122" s="7" t="s">
        <v>103</v>
      </c>
      <c r="C11122" s="7" t="s">
        <v>1443</v>
      </c>
      <c r="D11122" s="7" t="n">
        <v>5</v>
      </c>
      <c r="E11122" s="7" t="n">
        <v>363.04</v>
      </c>
      <c r="F11122" s="7" t="n">
        <v>0</v>
      </c>
      <c r="G11122" s="7" t="n">
        <v>0</v>
      </c>
    </row>
    <row r="11123" customFormat="false" ht="15" hidden="false" customHeight="false" outlineLevel="0" collapsed="false">
      <c r="A11123" s="7" t="s">
        <v>30</v>
      </c>
      <c r="B11123" s="7" t="s">
        <v>103</v>
      </c>
      <c r="C11123" s="7" t="s">
        <v>1443</v>
      </c>
      <c r="D11123" s="7" t="n">
        <v>5</v>
      </c>
      <c r="E11123" s="7" t="n">
        <v>354.37</v>
      </c>
      <c r="F11123" s="7" t="n">
        <v>0</v>
      </c>
      <c r="G11123" s="7" t="n">
        <v>0</v>
      </c>
    </row>
    <row r="11124" customFormat="false" ht="15" hidden="false" customHeight="false" outlineLevel="0" collapsed="false">
      <c r="A11124" s="7" t="s">
        <v>30</v>
      </c>
      <c r="B11124" s="7" t="s">
        <v>162</v>
      </c>
      <c r="C11124" s="7" t="s">
        <v>1429</v>
      </c>
      <c r="D11124" s="7" t="n">
        <v>1</v>
      </c>
      <c r="E11124" s="7" t="n">
        <v>0.01</v>
      </c>
      <c r="F11124" s="7" t="n">
        <v>0</v>
      </c>
      <c r="G11124" s="7" t="n">
        <v>0</v>
      </c>
    </row>
    <row r="11125" customFormat="false" ht="15" hidden="false" customHeight="false" outlineLevel="0" collapsed="false">
      <c r="A11125" s="7" t="s">
        <v>30</v>
      </c>
      <c r="B11125" s="7" t="s">
        <v>162</v>
      </c>
      <c r="C11125" s="7" t="s">
        <v>1429</v>
      </c>
      <c r="D11125" s="7" t="n">
        <v>4</v>
      </c>
      <c r="E11125" s="7" t="n">
        <v>132.18</v>
      </c>
      <c r="F11125" s="7" t="n">
        <v>0</v>
      </c>
      <c r="G11125" s="7" t="n">
        <v>0</v>
      </c>
    </row>
    <row r="11126" customFormat="false" ht="15" hidden="false" customHeight="false" outlineLevel="0" collapsed="false">
      <c r="A11126" s="7" t="s">
        <v>30</v>
      </c>
      <c r="B11126" s="7" t="s">
        <v>279</v>
      </c>
      <c r="C11126" s="7" t="s">
        <v>1432</v>
      </c>
      <c r="D11126" s="7" t="n">
        <v>1</v>
      </c>
      <c r="E11126" s="7" t="n">
        <v>0.01</v>
      </c>
      <c r="F11126" s="7" t="n">
        <v>0</v>
      </c>
      <c r="G11126" s="7" t="n">
        <v>0</v>
      </c>
    </row>
    <row r="11127" customFormat="false" ht="15" hidden="false" customHeight="false" outlineLevel="0" collapsed="false">
      <c r="A11127" s="7" t="s">
        <v>30</v>
      </c>
      <c r="B11127" s="7" t="s">
        <v>279</v>
      </c>
      <c r="C11127" s="7" t="s">
        <v>1432</v>
      </c>
      <c r="D11127" s="7" t="n">
        <v>4</v>
      </c>
      <c r="E11127" s="7" t="n">
        <v>143.52</v>
      </c>
      <c r="F11127" s="7" t="n">
        <v>0</v>
      </c>
      <c r="G11127" s="7" t="n">
        <v>0</v>
      </c>
    </row>
    <row r="11128" customFormat="false" ht="15" hidden="false" customHeight="false" outlineLevel="0" collapsed="false">
      <c r="A11128" s="7" t="s">
        <v>30</v>
      </c>
      <c r="B11128" s="7" t="s">
        <v>85</v>
      </c>
      <c r="C11128" s="7" t="s">
        <v>1479</v>
      </c>
      <c r="D11128" s="7" t="n">
        <v>0</v>
      </c>
      <c r="E11128" s="7" t="n">
        <v>0</v>
      </c>
      <c r="F11128" s="7" t="n">
        <v>4</v>
      </c>
      <c r="G11128" s="7" t="n">
        <v>187.29</v>
      </c>
    </row>
    <row r="11129" customFormat="false" ht="15" hidden="false" customHeight="false" outlineLevel="0" collapsed="false">
      <c r="A11129" s="7" t="s">
        <v>30</v>
      </c>
      <c r="B11129" s="7" t="s">
        <v>215</v>
      </c>
      <c r="C11129" s="7" t="s">
        <v>1480</v>
      </c>
      <c r="D11129" s="7" t="n">
        <v>3</v>
      </c>
      <c r="E11129" s="7" t="n">
        <v>127.48</v>
      </c>
      <c r="F11129" s="7" t="n">
        <v>0</v>
      </c>
      <c r="G11129" s="7" t="n">
        <v>0</v>
      </c>
    </row>
    <row r="11130" customFormat="false" ht="15" hidden="false" customHeight="false" outlineLevel="0" collapsed="false">
      <c r="A11130" s="7" t="s">
        <v>30</v>
      </c>
      <c r="B11130" s="7" t="s">
        <v>194</v>
      </c>
      <c r="C11130" s="7" t="s">
        <v>1269</v>
      </c>
      <c r="D11130" s="7" t="n">
        <v>2</v>
      </c>
      <c r="E11130" s="7" t="n">
        <v>217.36</v>
      </c>
      <c r="F11130" s="7" t="n">
        <v>0</v>
      </c>
      <c r="G11130" s="7" t="n">
        <v>0</v>
      </c>
    </row>
    <row r="11131" customFormat="false" ht="15" hidden="false" customHeight="false" outlineLevel="0" collapsed="false">
      <c r="A11131" s="7" t="s">
        <v>30</v>
      </c>
      <c r="B11131" s="7" t="s">
        <v>235</v>
      </c>
      <c r="C11131" s="7" t="s">
        <v>1269</v>
      </c>
      <c r="D11131" s="7" t="n">
        <v>1</v>
      </c>
      <c r="E11131" s="7" t="n">
        <v>108.68</v>
      </c>
      <c r="F11131" s="7" t="n">
        <v>0</v>
      </c>
      <c r="G11131" s="7" t="n">
        <v>0</v>
      </c>
    </row>
    <row r="11132" customFormat="false" ht="15" hidden="false" customHeight="false" outlineLevel="0" collapsed="false">
      <c r="A11132" s="7" t="s">
        <v>30</v>
      </c>
      <c r="B11132" s="7" t="s">
        <v>207</v>
      </c>
      <c r="C11132" s="7" t="s">
        <v>1269</v>
      </c>
      <c r="D11132" s="7" t="n">
        <v>4</v>
      </c>
      <c r="E11132" s="7" t="n">
        <v>434.72</v>
      </c>
      <c r="F11132" s="7" t="n">
        <v>0</v>
      </c>
      <c r="G11132" s="7" t="n">
        <v>0</v>
      </c>
    </row>
    <row r="11133" customFormat="false" ht="15" hidden="false" customHeight="false" outlineLevel="0" collapsed="false">
      <c r="A11133" s="7" t="s">
        <v>30</v>
      </c>
      <c r="B11133" s="7" t="s">
        <v>693</v>
      </c>
      <c r="C11133" s="7" t="s">
        <v>1428</v>
      </c>
      <c r="D11133" s="7" t="n">
        <v>0</v>
      </c>
      <c r="E11133" s="7" t="n">
        <v>0</v>
      </c>
      <c r="F11133" s="7" t="n">
        <v>1</v>
      </c>
      <c r="G11133" s="7" t="n">
        <v>140.57</v>
      </c>
    </row>
    <row r="11134" customFormat="false" ht="15" hidden="false" customHeight="false" outlineLevel="0" collapsed="false">
      <c r="A11134" s="7" t="s">
        <v>30</v>
      </c>
      <c r="B11134" s="7" t="s">
        <v>850</v>
      </c>
      <c r="C11134" s="7" t="s">
        <v>1428</v>
      </c>
      <c r="D11134" s="7" t="n">
        <v>0</v>
      </c>
      <c r="E11134" s="7" t="n">
        <v>0</v>
      </c>
      <c r="F11134" s="7" t="n">
        <v>1</v>
      </c>
      <c r="G11134" s="7" t="n">
        <v>140.57</v>
      </c>
    </row>
    <row r="11135" customFormat="false" ht="15" hidden="false" customHeight="false" outlineLevel="0" collapsed="false">
      <c r="A11135" s="7" t="s">
        <v>30</v>
      </c>
      <c r="B11135" s="7" t="s">
        <v>897</v>
      </c>
      <c r="C11135" s="7" t="s">
        <v>1535</v>
      </c>
      <c r="D11135" s="7" t="n">
        <v>0</v>
      </c>
      <c r="E11135" s="7" t="n">
        <v>0</v>
      </c>
      <c r="F11135" s="7" t="n">
        <v>2</v>
      </c>
      <c r="G11135" s="7" t="n">
        <v>222.08</v>
      </c>
    </row>
    <row r="11136" customFormat="false" ht="15" hidden="false" customHeight="false" outlineLevel="0" collapsed="false">
      <c r="A11136" s="7" t="s">
        <v>30</v>
      </c>
      <c r="B11136" s="7" t="s">
        <v>898</v>
      </c>
      <c r="C11136" s="7" t="s">
        <v>1535</v>
      </c>
      <c r="D11136" s="7" t="n">
        <v>0</v>
      </c>
      <c r="E11136" s="7" t="n">
        <v>0</v>
      </c>
      <c r="F11136" s="7" t="n">
        <v>2</v>
      </c>
      <c r="G11136" s="7" t="n">
        <v>222.08</v>
      </c>
    </row>
    <row r="11137" customFormat="false" ht="15" hidden="false" customHeight="false" outlineLevel="0" collapsed="false">
      <c r="A11137" s="7" t="s">
        <v>30</v>
      </c>
      <c r="B11137" s="7" t="s">
        <v>797</v>
      </c>
      <c r="C11137" s="7" t="s">
        <v>1535</v>
      </c>
      <c r="D11137" s="7" t="n">
        <v>0</v>
      </c>
      <c r="E11137" s="7" t="n">
        <v>0</v>
      </c>
      <c r="F11137" s="7" t="n">
        <v>2</v>
      </c>
      <c r="G11137" s="7" t="n">
        <v>222.08</v>
      </c>
    </row>
    <row r="11138" customFormat="false" ht="15" hidden="false" customHeight="false" outlineLevel="0" collapsed="false">
      <c r="A11138" s="7" t="s">
        <v>30</v>
      </c>
      <c r="B11138" s="7" t="s">
        <v>86</v>
      </c>
      <c r="C11138" s="7" t="s">
        <v>1271</v>
      </c>
      <c r="D11138" s="7" t="n">
        <v>0</v>
      </c>
      <c r="E11138" s="7" t="n">
        <v>0</v>
      </c>
      <c r="F11138" s="7" t="n">
        <v>2</v>
      </c>
      <c r="G11138" s="7" t="n">
        <v>150</v>
      </c>
    </row>
    <row r="11139" customFormat="false" ht="15" hidden="false" customHeight="false" outlineLevel="0" collapsed="false">
      <c r="A11139" s="7" t="s">
        <v>30</v>
      </c>
      <c r="B11139" s="7" t="s">
        <v>88</v>
      </c>
      <c r="C11139" s="7" t="s">
        <v>1271</v>
      </c>
      <c r="D11139" s="7" t="n">
        <v>0</v>
      </c>
      <c r="E11139" s="7" t="n">
        <v>0</v>
      </c>
      <c r="F11139" s="7" t="n">
        <v>2</v>
      </c>
      <c r="G11139" s="7" t="n">
        <v>150</v>
      </c>
    </row>
    <row r="11140" customFormat="false" ht="15" hidden="false" customHeight="false" outlineLevel="0" collapsed="false">
      <c r="A11140" s="7" t="s">
        <v>30</v>
      </c>
      <c r="B11140" s="7" t="s">
        <v>301</v>
      </c>
      <c r="C11140" s="7" t="s">
        <v>1293</v>
      </c>
      <c r="D11140" s="7" t="n">
        <v>0</v>
      </c>
      <c r="E11140" s="7" t="n">
        <v>0</v>
      </c>
      <c r="F11140" s="7" t="n">
        <v>1</v>
      </c>
      <c r="G11140" s="7" t="n">
        <v>35.41</v>
      </c>
    </row>
    <row r="11141" customFormat="false" ht="15" hidden="false" customHeight="false" outlineLevel="0" collapsed="false">
      <c r="A11141" s="7" t="s">
        <v>30</v>
      </c>
      <c r="B11141" s="7" t="s">
        <v>377</v>
      </c>
      <c r="C11141" s="7" t="s">
        <v>1293</v>
      </c>
      <c r="D11141" s="7" t="n">
        <v>0</v>
      </c>
      <c r="E11141" s="7" t="n">
        <v>0</v>
      </c>
      <c r="F11141" s="7" t="n">
        <v>1</v>
      </c>
      <c r="G11141" s="7" t="n">
        <v>35.41</v>
      </c>
    </row>
    <row r="11142" customFormat="false" ht="15" hidden="false" customHeight="false" outlineLevel="0" collapsed="false">
      <c r="A11142" s="7" t="s">
        <v>30</v>
      </c>
      <c r="B11142" s="7" t="s">
        <v>164</v>
      </c>
      <c r="C11142" s="7" t="s">
        <v>1295</v>
      </c>
      <c r="D11142" s="7" t="n">
        <v>0</v>
      </c>
      <c r="E11142" s="7" t="n">
        <v>0</v>
      </c>
      <c r="F11142" s="7" t="n">
        <v>2</v>
      </c>
      <c r="G11142" s="7" t="n">
        <v>35.83</v>
      </c>
    </row>
    <row r="11143" customFormat="false" ht="15" hidden="false" customHeight="false" outlineLevel="0" collapsed="false">
      <c r="A11143" s="7" t="s">
        <v>30</v>
      </c>
      <c r="B11143" s="7" t="s">
        <v>159</v>
      </c>
      <c r="C11143" s="7" t="s">
        <v>1295</v>
      </c>
      <c r="D11143" s="7" t="n">
        <v>0</v>
      </c>
      <c r="E11143" s="7" t="n">
        <v>0</v>
      </c>
      <c r="F11143" s="7" t="n">
        <v>1</v>
      </c>
      <c r="G11143" s="7" t="n">
        <v>17.92</v>
      </c>
    </row>
    <row r="11144" customFormat="false" ht="15" hidden="false" customHeight="false" outlineLevel="0" collapsed="false">
      <c r="A11144" s="7" t="s">
        <v>30</v>
      </c>
      <c r="B11144" s="7" t="s">
        <v>209</v>
      </c>
      <c r="C11144" s="7" t="s">
        <v>1295</v>
      </c>
      <c r="D11144" s="7" t="n">
        <v>0</v>
      </c>
      <c r="E11144" s="7" t="n">
        <v>0</v>
      </c>
      <c r="F11144" s="7" t="n">
        <v>2</v>
      </c>
      <c r="G11144" s="7" t="n">
        <v>35.83</v>
      </c>
    </row>
    <row r="11145" customFormat="false" ht="15" hidden="false" customHeight="false" outlineLevel="0" collapsed="false">
      <c r="A11145" s="7" t="s">
        <v>30</v>
      </c>
      <c r="B11145" s="7" t="s">
        <v>83</v>
      </c>
      <c r="C11145" s="7" t="s">
        <v>1303</v>
      </c>
      <c r="D11145" s="7" t="n">
        <v>0</v>
      </c>
      <c r="E11145" s="7" t="n">
        <v>0</v>
      </c>
      <c r="F11145" s="7" t="n">
        <v>4</v>
      </c>
      <c r="G11145" s="7" t="n">
        <v>219.99</v>
      </c>
    </row>
    <row r="11146" customFormat="false" ht="15" hidden="false" customHeight="false" outlineLevel="0" collapsed="false">
      <c r="A11146" s="7" t="s">
        <v>30</v>
      </c>
      <c r="B11146" s="7" t="s">
        <v>187</v>
      </c>
      <c r="C11146" s="7" t="s">
        <v>1309</v>
      </c>
      <c r="D11146" s="7" t="n">
        <v>0</v>
      </c>
      <c r="E11146" s="7" t="n">
        <v>0</v>
      </c>
      <c r="F11146" s="7" t="n">
        <v>2</v>
      </c>
      <c r="G11146" s="7" t="n">
        <v>150</v>
      </c>
    </row>
    <row r="11147" customFormat="false" ht="15" hidden="false" customHeight="false" outlineLevel="0" collapsed="false">
      <c r="A11147" s="7" t="s">
        <v>30</v>
      </c>
      <c r="B11147" s="7" t="s">
        <v>271</v>
      </c>
      <c r="C11147" s="7" t="s">
        <v>1335</v>
      </c>
      <c r="D11147" s="7" t="n">
        <v>0</v>
      </c>
      <c r="E11147" s="7" t="n">
        <v>0</v>
      </c>
      <c r="F11147" s="7" t="n">
        <v>2</v>
      </c>
      <c r="G11147" s="7" t="n">
        <v>37.99</v>
      </c>
    </row>
    <row r="11148" customFormat="false" ht="15" hidden="false" customHeight="false" outlineLevel="0" collapsed="false">
      <c r="A11148" s="7" t="s">
        <v>30</v>
      </c>
      <c r="B11148" s="7" t="s">
        <v>289</v>
      </c>
      <c r="C11148" s="7" t="s">
        <v>1335</v>
      </c>
      <c r="D11148" s="7" t="n">
        <v>0</v>
      </c>
      <c r="E11148" s="7" t="n">
        <v>0</v>
      </c>
      <c r="F11148" s="7" t="n">
        <v>2</v>
      </c>
      <c r="G11148" s="7" t="n">
        <v>37.99</v>
      </c>
    </row>
    <row r="11149" customFormat="false" ht="15" hidden="false" customHeight="false" outlineLevel="0" collapsed="false">
      <c r="A11149" s="7" t="s">
        <v>30</v>
      </c>
      <c r="B11149" s="7" t="s">
        <v>316</v>
      </c>
      <c r="C11149" s="7" t="s">
        <v>1335</v>
      </c>
      <c r="D11149" s="7" t="n">
        <v>0</v>
      </c>
      <c r="E11149" s="7" t="n">
        <v>0</v>
      </c>
      <c r="F11149" s="7" t="n">
        <v>1</v>
      </c>
      <c r="G11149" s="7" t="n">
        <v>19</v>
      </c>
    </row>
    <row r="11150" customFormat="false" ht="15" hidden="false" customHeight="false" outlineLevel="0" collapsed="false">
      <c r="A11150" s="7" t="s">
        <v>30</v>
      </c>
      <c r="B11150" s="7" t="s">
        <v>316</v>
      </c>
      <c r="C11150" s="7" t="s">
        <v>1335</v>
      </c>
      <c r="D11150" s="7" t="n">
        <v>0</v>
      </c>
      <c r="E11150" s="7" t="n">
        <v>0</v>
      </c>
      <c r="F11150" s="7" t="n">
        <v>1</v>
      </c>
      <c r="G11150" s="7" t="n">
        <v>0.01</v>
      </c>
    </row>
    <row r="11151" customFormat="false" ht="15" hidden="false" customHeight="false" outlineLevel="0" collapsed="false">
      <c r="A11151" s="7" t="s">
        <v>30</v>
      </c>
      <c r="B11151" s="7" t="s">
        <v>150</v>
      </c>
      <c r="C11151" s="7" t="s">
        <v>1349</v>
      </c>
      <c r="D11151" s="7" t="n">
        <v>0</v>
      </c>
      <c r="E11151" s="7" t="n">
        <v>0</v>
      </c>
      <c r="F11151" s="7" t="n">
        <v>2</v>
      </c>
      <c r="G11151" s="7" t="n">
        <v>35.83</v>
      </c>
    </row>
    <row r="11152" customFormat="false" ht="15" hidden="false" customHeight="false" outlineLevel="0" collapsed="false">
      <c r="A11152" s="7" t="s">
        <v>30</v>
      </c>
      <c r="B11152" s="7" t="s">
        <v>259</v>
      </c>
      <c r="C11152" s="7" t="s">
        <v>1388</v>
      </c>
      <c r="D11152" s="7" t="n">
        <v>0</v>
      </c>
      <c r="E11152" s="7" t="n">
        <v>0</v>
      </c>
      <c r="F11152" s="7" t="n">
        <v>2</v>
      </c>
      <c r="G11152" s="7" t="n">
        <v>37.99</v>
      </c>
    </row>
    <row r="11153" customFormat="false" ht="15" hidden="false" customHeight="false" outlineLevel="0" collapsed="false">
      <c r="A11153" s="7" t="s">
        <v>30</v>
      </c>
      <c r="B11153" s="7" t="s">
        <v>273</v>
      </c>
      <c r="C11153" s="7" t="s">
        <v>1388</v>
      </c>
      <c r="D11153" s="7" t="n">
        <v>0</v>
      </c>
      <c r="E11153" s="7" t="n">
        <v>0</v>
      </c>
      <c r="F11153" s="7" t="n">
        <v>2</v>
      </c>
      <c r="G11153" s="7" t="n">
        <v>37.99</v>
      </c>
    </row>
    <row r="11154" customFormat="false" ht="15" hidden="false" customHeight="false" outlineLevel="0" collapsed="false">
      <c r="A11154" s="7" t="s">
        <v>30</v>
      </c>
      <c r="B11154" s="7" t="s">
        <v>280</v>
      </c>
      <c r="C11154" s="7" t="s">
        <v>1388</v>
      </c>
      <c r="D11154" s="7" t="n">
        <v>0</v>
      </c>
      <c r="E11154" s="7" t="n">
        <v>0</v>
      </c>
      <c r="F11154" s="7" t="n">
        <v>1</v>
      </c>
      <c r="G11154" s="7" t="n">
        <v>0.01</v>
      </c>
    </row>
    <row r="11155" customFormat="false" ht="15" hidden="false" customHeight="false" outlineLevel="0" collapsed="false">
      <c r="A11155" s="7" t="s">
        <v>30</v>
      </c>
      <c r="B11155" s="7" t="s">
        <v>280</v>
      </c>
      <c r="C11155" s="7" t="s">
        <v>1388</v>
      </c>
      <c r="D11155" s="7" t="n">
        <v>0</v>
      </c>
      <c r="E11155" s="7" t="n">
        <v>0</v>
      </c>
      <c r="F11155" s="7" t="n">
        <v>1</v>
      </c>
      <c r="G11155" s="7" t="n">
        <v>19</v>
      </c>
    </row>
    <row r="11156" customFormat="false" ht="15" hidden="false" customHeight="false" outlineLevel="0" collapsed="false">
      <c r="A11156" s="7" t="s">
        <v>30</v>
      </c>
      <c r="B11156" s="7" t="s">
        <v>640</v>
      </c>
      <c r="C11156" s="7" t="s">
        <v>1491</v>
      </c>
      <c r="D11156" s="7" t="n">
        <v>0</v>
      </c>
      <c r="E11156" s="7" t="n">
        <v>0</v>
      </c>
      <c r="F11156" s="7" t="n">
        <v>1</v>
      </c>
      <c r="G11156" s="7" t="n">
        <v>0</v>
      </c>
    </row>
    <row r="11157" customFormat="false" ht="15" hidden="false" customHeight="false" outlineLevel="0" collapsed="false">
      <c r="A11157" s="7" t="s">
        <v>30</v>
      </c>
      <c r="B11157" s="7" t="s">
        <v>402</v>
      </c>
      <c r="C11157" s="7" t="s">
        <v>1433</v>
      </c>
      <c r="D11157" s="7" t="n">
        <v>0</v>
      </c>
      <c r="E11157" s="7" t="n">
        <v>0</v>
      </c>
      <c r="F11157" s="7" t="n">
        <v>2</v>
      </c>
      <c r="G11157" s="7" t="n">
        <v>37.99</v>
      </c>
    </row>
    <row r="11158" customFormat="false" ht="15" hidden="false" customHeight="false" outlineLevel="0" collapsed="false">
      <c r="A11158" s="7" t="s">
        <v>30</v>
      </c>
      <c r="B11158" s="7" t="s">
        <v>320</v>
      </c>
      <c r="C11158" s="7" t="s">
        <v>1433</v>
      </c>
      <c r="D11158" s="7" t="n">
        <v>0</v>
      </c>
      <c r="E11158" s="7" t="n">
        <v>0</v>
      </c>
      <c r="F11158" s="7" t="n">
        <v>1</v>
      </c>
      <c r="G11158" s="7" t="n">
        <v>0.01</v>
      </c>
    </row>
    <row r="11159" customFormat="false" ht="15" hidden="false" customHeight="false" outlineLevel="0" collapsed="false">
      <c r="A11159" s="7" t="s">
        <v>30</v>
      </c>
      <c r="B11159" s="7" t="s">
        <v>366</v>
      </c>
      <c r="C11159" s="7" t="s">
        <v>1433</v>
      </c>
      <c r="D11159" s="7" t="n">
        <v>0</v>
      </c>
      <c r="E11159" s="7" t="n">
        <v>0</v>
      </c>
      <c r="F11159" s="7" t="n">
        <v>3</v>
      </c>
      <c r="G11159" s="7" t="n">
        <v>56.99</v>
      </c>
    </row>
    <row r="11160" customFormat="false" ht="15" hidden="false" customHeight="false" outlineLevel="0" collapsed="false">
      <c r="A11160" s="7" t="s">
        <v>30</v>
      </c>
      <c r="B11160" s="7" t="s">
        <v>107</v>
      </c>
      <c r="C11160" s="7" t="s">
        <v>1435</v>
      </c>
      <c r="D11160" s="7" t="n">
        <v>0</v>
      </c>
      <c r="E11160" s="7" t="n">
        <v>0</v>
      </c>
      <c r="F11160" s="7" t="n">
        <v>4</v>
      </c>
      <c r="G11160" s="7" t="n">
        <v>374.23</v>
      </c>
    </row>
    <row r="11161" customFormat="false" ht="15" hidden="false" customHeight="false" outlineLevel="0" collapsed="false">
      <c r="A11161" s="7" t="s">
        <v>30</v>
      </c>
      <c r="B11161" s="7" t="s">
        <v>107</v>
      </c>
      <c r="C11161" s="7" t="s">
        <v>1435</v>
      </c>
      <c r="D11161" s="7" t="n">
        <v>0</v>
      </c>
      <c r="E11161" s="7" t="n">
        <v>0</v>
      </c>
      <c r="F11161" s="7" t="n">
        <v>1</v>
      </c>
      <c r="G11161" s="7" t="n">
        <v>0.01</v>
      </c>
    </row>
    <row r="11162" customFormat="false" ht="15" hidden="false" customHeight="false" outlineLevel="0" collapsed="false">
      <c r="A11162" s="7" t="s">
        <v>30</v>
      </c>
      <c r="B11162" s="7" t="s">
        <v>230</v>
      </c>
      <c r="C11162" s="7" t="s">
        <v>1438</v>
      </c>
      <c r="D11162" s="7" t="n">
        <v>0</v>
      </c>
      <c r="E11162" s="7" t="n">
        <v>0</v>
      </c>
      <c r="F11162" s="7" t="n">
        <v>4</v>
      </c>
      <c r="G11162" s="7" t="n">
        <v>160.53</v>
      </c>
    </row>
    <row r="11163" customFormat="false" ht="15" hidden="false" customHeight="false" outlineLevel="0" collapsed="false">
      <c r="A11163" s="7" t="s">
        <v>30</v>
      </c>
      <c r="B11163" s="7" t="s">
        <v>230</v>
      </c>
      <c r="C11163" s="7" t="s">
        <v>1438</v>
      </c>
      <c r="D11163" s="7" t="n">
        <v>0</v>
      </c>
      <c r="E11163" s="7" t="n">
        <v>0</v>
      </c>
      <c r="F11163" s="7" t="n">
        <v>1</v>
      </c>
      <c r="G11163" s="7" t="n">
        <v>0.01</v>
      </c>
    </row>
    <row r="11164" customFormat="false" ht="15" hidden="false" customHeight="false" outlineLevel="0" collapsed="false">
      <c r="A11164" s="7" t="s">
        <v>30</v>
      </c>
      <c r="B11164" s="7" t="s">
        <v>228</v>
      </c>
      <c r="C11164" s="7" t="s">
        <v>1438</v>
      </c>
      <c r="D11164" s="7" t="n">
        <v>0</v>
      </c>
      <c r="E11164" s="7" t="n">
        <v>0</v>
      </c>
      <c r="F11164" s="7" t="n">
        <v>1</v>
      </c>
      <c r="G11164" s="7" t="n">
        <v>0.01</v>
      </c>
    </row>
    <row r="11165" customFormat="false" ht="15" hidden="false" customHeight="false" outlineLevel="0" collapsed="false">
      <c r="A11165" s="7" t="s">
        <v>30</v>
      </c>
      <c r="B11165" s="7" t="s">
        <v>228</v>
      </c>
      <c r="C11165" s="7" t="s">
        <v>1438</v>
      </c>
      <c r="D11165" s="7" t="n">
        <v>0</v>
      </c>
      <c r="E11165" s="7" t="n">
        <v>0</v>
      </c>
      <c r="F11165" s="7" t="n">
        <v>4</v>
      </c>
      <c r="G11165" s="7" t="n">
        <v>160.53</v>
      </c>
    </row>
    <row r="11166" customFormat="false" ht="15" hidden="false" customHeight="false" outlineLevel="0" collapsed="false">
      <c r="A11166" s="7" t="s">
        <v>30</v>
      </c>
      <c r="B11166" s="7" t="s">
        <v>192</v>
      </c>
      <c r="C11166" s="7" t="s">
        <v>1311</v>
      </c>
      <c r="D11166" s="7" t="n">
        <v>0</v>
      </c>
      <c r="E11166" s="7" t="n">
        <v>0</v>
      </c>
      <c r="F11166" s="7" t="n">
        <v>4</v>
      </c>
      <c r="G11166" s="7" t="n">
        <v>128.4</v>
      </c>
    </row>
    <row r="11167" customFormat="false" ht="15" hidden="false" customHeight="false" outlineLevel="0" collapsed="false">
      <c r="A11167" s="7" t="s">
        <v>30</v>
      </c>
      <c r="B11167" s="7" t="s">
        <v>192</v>
      </c>
      <c r="C11167" s="7" t="s">
        <v>1311</v>
      </c>
      <c r="D11167" s="7" t="n">
        <v>0</v>
      </c>
      <c r="E11167" s="7" t="n">
        <v>0</v>
      </c>
      <c r="F11167" s="7" t="n">
        <v>1</v>
      </c>
      <c r="G11167" s="7" t="n">
        <v>0.01</v>
      </c>
    </row>
    <row r="11168" customFormat="false" ht="15" hidden="false" customHeight="false" outlineLevel="0" collapsed="false">
      <c r="A11168" s="7" t="s">
        <v>30</v>
      </c>
      <c r="B11168" s="7" t="s">
        <v>265</v>
      </c>
      <c r="C11168" s="7" t="s">
        <v>1439</v>
      </c>
      <c r="D11168" s="7" t="n">
        <v>0</v>
      </c>
      <c r="E11168" s="7" t="n">
        <v>0</v>
      </c>
      <c r="F11168" s="7" t="n">
        <v>1</v>
      </c>
      <c r="G11168" s="7" t="n">
        <v>0.01</v>
      </c>
    </row>
    <row r="11169" customFormat="false" ht="15" hidden="false" customHeight="false" outlineLevel="0" collapsed="false">
      <c r="A11169" s="7" t="s">
        <v>30</v>
      </c>
      <c r="B11169" s="7" t="s">
        <v>265</v>
      </c>
      <c r="C11169" s="7" t="s">
        <v>1439</v>
      </c>
      <c r="D11169" s="7" t="n">
        <v>0</v>
      </c>
      <c r="E11169" s="7" t="n">
        <v>0</v>
      </c>
      <c r="F11169" s="7" t="n">
        <v>4</v>
      </c>
      <c r="G11169" s="7" t="n">
        <v>118.95</v>
      </c>
    </row>
    <row r="11170" customFormat="false" ht="15" hidden="false" customHeight="false" outlineLevel="0" collapsed="false">
      <c r="A11170" s="7" t="s">
        <v>30</v>
      </c>
      <c r="B11170" s="7" t="s">
        <v>308</v>
      </c>
      <c r="C11170" s="7" t="s">
        <v>1441</v>
      </c>
      <c r="D11170" s="7" t="n">
        <v>0</v>
      </c>
      <c r="E11170" s="7" t="n">
        <v>0</v>
      </c>
      <c r="F11170" s="7" t="n">
        <v>1</v>
      </c>
      <c r="G11170" s="7" t="n">
        <v>0.01</v>
      </c>
    </row>
    <row r="11171" customFormat="false" ht="15" hidden="false" customHeight="false" outlineLevel="0" collapsed="false">
      <c r="A11171" s="7" t="s">
        <v>30</v>
      </c>
      <c r="B11171" s="7" t="s">
        <v>308</v>
      </c>
      <c r="C11171" s="7" t="s">
        <v>1441</v>
      </c>
      <c r="D11171" s="7" t="n">
        <v>0</v>
      </c>
      <c r="E11171" s="7" t="n">
        <v>0</v>
      </c>
      <c r="F11171" s="7" t="n">
        <v>4</v>
      </c>
      <c r="G11171" s="7" t="n">
        <v>378</v>
      </c>
    </row>
    <row r="11172" customFormat="false" ht="15" hidden="false" customHeight="false" outlineLevel="0" collapsed="false">
      <c r="A11172" s="7" t="s">
        <v>30</v>
      </c>
      <c r="B11172" s="7" t="s">
        <v>185</v>
      </c>
      <c r="C11172" s="7" t="s">
        <v>1442</v>
      </c>
      <c r="D11172" s="7" t="n">
        <v>0</v>
      </c>
      <c r="E11172" s="7" t="n">
        <v>0</v>
      </c>
      <c r="F11172" s="7" t="n">
        <v>1</v>
      </c>
      <c r="G11172" s="7" t="n">
        <v>0.01</v>
      </c>
    </row>
    <row r="11173" customFormat="false" ht="15" hidden="false" customHeight="false" outlineLevel="0" collapsed="false">
      <c r="A11173" s="7" t="s">
        <v>30</v>
      </c>
      <c r="B11173" s="7" t="s">
        <v>185</v>
      </c>
      <c r="C11173" s="7" t="s">
        <v>1442</v>
      </c>
      <c r="D11173" s="7" t="n">
        <v>0</v>
      </c>
      <c r="E11173" s="7" t="n">
        <v>0</v>
      </c>
      <c r="F11173" s="7" t="n">
        <v>4</v>
      </c>
      <c r="G11173" s="7" t="n">
        <v>283.44</v>
      </c>
    </row>
    <row r="11174" customFormat="false" ht="15" hidden="false" customHeight="false" outlineLevel="0" collapsed="false">
      <c r="A11174" s="7" t="s">
        <v>30</v>
      </c>
      <c r="B11174" s="7" t="s">
        <v>103</v>
      </c>
      <c r="C11174" s="7" t="s">
        <v>1443</v>
      </c>
      <c r="D11174" s="7" t="n">
        <v>0</v>
      </c>
      <c r="E11174" s="7" t="n">
        <v>0</v>
      </c>
      <c r="F11174" s="7" t="n">
        <v>5</v>
      </c>
      <c r="G11174" s="7" t="n">
        <v>354.37</v>
      </c>
    </row>
    <row r="11175" customFormat="false" ht="15" hidden="false" customHeight="false" outlineLevel="0" collapsed="false">
      <c r="A11175" s="7" t="s">
        <v>30</v>
      </c>
      <c r="B11175" s="7" t="s">
        <v>162</v>
      </c>
      <c r="C11175" s="7" t="s">
        <v>1429</v>
      </c>
      <c r="D11175" s="7" t="n">
        <v>0</v>
      </c>
      <c r="E11175" s="7" t="n">
        <v>0</v>
      </c>
      <c r="F11175" s="7" t="n">
        <v>4</v>
      </c>
      <c r="G11175" s="7" t="n">
        <v>132.18</v>
      </c>
    </row>
    <row r="11176" customFormat="false" ht="15" hidden="false" customHeight="false" outlineLevel="0" collapsed="false">
      <c r="A11176" s="7" t="s">
        <v>30</v>
      </c>
      <c r="B11176" s="7" t="s">
        <v>162</v>
      </c>
      <c r="C11176" s="7" t="s">
        <v>1429</v>
      </c>
      <c r="D11176" s="7" t="n">
        <v>0</v>
      </c>
      <c r="E11176" s="7" t="n">
        <v>0</v>
      </c>
      <c r="F11176" s="7" t="n">
        <v>1</v>
      </c>
      <c r="G11176" s="7" t="n">
        <v>0.01</v>
      </c>
    </row>
    <row r="11177" customFormat="false" ht="15" hidden="false" customHeight="false" outlineLevel="0" collapsed="false">
      <c r="A11177" s="7" t="s">
        <v>30</v>
      </c>
      <c r="B11177" s="7" t="s">
        <v>279</v>
      </c>
      <c r="C11177" s="7" t="s">
        <v>1432</v>
      </c>
      <c r="D11177" s="7" t="n">
        <v>0</v>
      </c>
      <c r="E11177" s="7" t="n">
        <v>0</v>
      </c>
      <c r="F11177" s="7" t="n">
        <v>4</v>
      </c>
      <c r="G11177" s="7" t="n">
        <v>143.52</v>
      </c>
    </row>
    <row r="11178" customFormat="false" ht="15" hidden="false" customHeight="false" outlineLevel="0" collapsed="false">
      <c r="A11178" s="7" t="s">
        <v>30</v>
      </c>
      <c r="B11178" s="7" t="s">
        <v>279</v>
      </c>
      <c r="C11178" s="7" t="s">
        <v>1432</v>
      </c>
      <c r="D11178" s="7" t="n">
        <v>0</v>
      </c>
      <c r="E11178" s="7" t="n">
        <v>0</v>
      </c>
      <c r="F11178" s="7" t="n">
        <v>1</v>
      </c>
      <c r="G11178" s="7" t="n">
        <v>0.01</v>
      </c>
    </row>
    <row r="11179" customFormat="false" ht="15" hidden="false" customHeight="false" outlineLevel="0" collapsed="false">
      <c r="A11179" s="7" t="s">
        <v>30</v>
      </c>
      <c r="B11179" s="7" t="s">
        <v>215</v>
      </c>
      <c r="C11179" s="7" t="s">
        <v>1480</v>
      </c>
      <c r="D11179" s="7" t="n">
        <v>0</v>
      </c>
      <c r="E11179" s="7" t="n">
        <v>0</v>
      </c>
      <c r="F11179" s="7" t="n">
        <v>3</v>
      </c>
      <c r="G11179" s="7" t="n">
        <v>127.48</v>
      </c>
    </row>
    <row r="11180" customFormat="false" ht="15" hidden="false" customHeight="false" outlineLevel="0" collapsed="false">
      <c r="A11180" s="7" t="s">
        <v>31</v>
      </c>
      <c r="B11180" s="7" t="s">
        <v>982</v>
      </c>
      <c r="C11180" s="7" t="s">
        <v>1264</v>
      </c>
      <c r="D11180" s="7" t="n">
        <v>0</v>
      </c>
      <c r="E11180" s="7" t="n">
        <v>0</v>
      </c>
      <c r="F11180" s="7" t="n">
        <v>0</v>
      </c>
      <c r="G11180" s="7" t="n">
        <v>0</v>
      </c>
    </row>
    <row r="11181" customFormat="false" ht="15" hidden="false" customHeight="false" outlineLevel="0" collapsed="false">
      <c r="A11181" s="7" t="s">
        <v>31</v>
      </c>
      <c r="B11181" s="7" t="s">
        <v>223</v>
      </c>
      <c r="C11181" s="7" t="s">
        <v>1290</v>
      </c>
      <c r="D11181" s="7" t="n">
        <v>2</v>
      </c>
      <c r="E11181" s="7" t="n">
        <v>66.5</v>
      </c>
      <c r="F11181" s="7" t="n">
        <v>2</v>
      </c>
      <c r="G11181" s="7" t="n">
        <v>66.49</v>
      </c>
    </row>
    <row r="11182" customFormat="false" ht="15" hidden="false" customHeight="false" outlineLevel="0" collapsed="false">
      <c r="A11182" s="7" t="s">
        <v>31</v>
      </c>
      <c r="B11182" s="7" t="s">
        <v>223</v>
      </c>
      <c r="C11182" s="7" t="s">
        <v>1290</v>
      </c>
      <c r="D11182" s="7" t="n">
        <v>1</v>
      </c>
      <c r="E11182" s="7" t="n">
        <v>33.04</v>
      </c>
      <c r="F11182" s="7" t="n">
        <v>0</v>
      </c>
      <c r="G11182" s="7" t="n">
        <v>0</v>
      </c>
    </row>
    <row r="11183" customFormat="false" ht="15" hidden="false" customHeight="false" outlineLevel="0" collapsed="false">
      <c r="A11183" s="7" t="s">
        <v>31</v>
      </c>
      <c r="B11183" s="7" t="s">
        <v>253</v>
      </c>
      <c r="C11183" s="7" t="s">
        <v>1290</v>
      </c>
      <c r="D11183" s="7" t="n">
        <v>0</v>
      </c>
      <c r="E11183" s="7" t="n">
        <v>0</v>
      </c>
      <c r="F11183" s="7" t="n">
        <v>1</v>
      </c>
      <c r="G11183" s="7" t="n">
        <v>33.23</v>
      </c>
    </row>
    <row r="11184" customFormat="false" ht="15" hidden="false" customHeight="false" outlineLevel="0" collapsed="false">
      <c r="A11184" s="7" t="s">
        <v>31</v>
      </c>
      <c r="B11184" s="7" t="s">
        <v>106</v>
      </c>
      <c r="C11184" s="7" t="s">
        <v>1291</v>
      </c>
      <c r="D11184" s="7" t="n">
        <v>1</v>
      </c>
      <c r="E11184" s="7" t="n">
        <v>39.82</v>
      </c>
      <c r="F11184" s="7" t="n">
        <v>10</v>
      </c>
      <c r="G11184" s="7" t="n">
        <v>397.96</v>
      </c>
    </row>
    <row r="11185" customFormat="false" ht="15" hidden="false" customHeight="false" outlineLevel="0" collapsed="false">
      <c r="A11185" s="7" t="s">
        <v>31</v>
      </c>
      <c r="B11185" s="7" t="s">
        <v>96</v>
      </c>
      <c r="C11185" s="7" t="s">
        <v>1291</v>
      </c>
      <c r="D11185" s="7" t="n">
        <v>3</v>
      </c>
      <c r="E11185" s="7" t="n">
        <v>119.39</v>
      </c>
      <c r="F11185" s="7" t="n">
        <v>4</v>
      </c>
      <c r="G11185" s="7" t="n">
        <v>159.16</v>
      </c>
    </row>
    <row r="11186" customFormat="false" ht="15" hidden="false" customHeight="false" outlineLevel="0" collapsed="false">
      <c r="A11186" s="7" t="s">
        <v>31</v>
      </c>
      <c r="B11186" s="7" t="s">
        <v>110</v>
      </c>
      <c r="C11186" s="7" t="s">
        <v>1291</v>
      </c>
      <c r="D11186" s="7" t="n">
        <v>0</v>
      </c>
      <c r="E11186" s="7" t="n">
        <v>0</v>
      </c>
      <c r="F11186" s="7" t="n">
        <v>5</v>
      </c>
      <c r="G11186" s="7" t="n">
        <v>199.07</v>
      </c>
    </row>
    <row r="11187" customFormat="false" ht="15" hidden="false" customHeight="false" outlineLevel="0" collapsed="false">
      <c r="A11187" s="7" t="s">
        <v>31</v>
      </c>
      <c r="B11187" s="7" t="s">
        <v>173</v>
      </c>
      <c r="C11187" s="7" t="s">
        <v>1291</v>
      </c>
      <c r="D11187" s="7" t="n">
        <v>3</v>
      </c>
      <c r="E11187" s="7" t="n">
        <v>119.42</v>
      </c>
      <c r="F11187" s="7" t="n">
        <v>1</v>
      </c>
      <c r="G11187" s="7" t="n">
        <v>39.8</v>
      </c>
    </row>
    <row r="11188" customFormat="false" ht="15" hidden="false" customHeight="false" outlineLevel="0" collapsed="false">
      <c r="A11188" s="7" t="s">
        <v>31</v>
      </c>
      <c r="B11188" s="7" t="s">
        <v>296</v>
      </c>
      <c r="C11188" s="7" t="s">
        <v>1294</v>
      </c>
      <c r="D11188" s="7" t="n">
        <v>0</v>
      </c>
      <c r="E11188" s="7" t="n">
        <v>0</v>
      </c>
      <c r="F11188" s="7" t="n">
        <v>5</v>
      </c>
      <c r="G11188" s="7" t="n">
        <v>152.1</v>
      </c>
    </row>
    <row r="11189" customFormat="false" ht="15" hidden="false" customHeight="false" outlineLevel="0" collapsed="false">
      <c r="A11189" s="7" t="s">
        <v>31</v>
      </c>
      <c r="B11189" s="7" t="s">
        <v>164</v>
      </c>
      <c r="C11189" s="7" t="s">
        <v>1295</v>
      </c>
      <c r="D11189" s="7" t="n">
        <v>2</v>
      </c>
      <c r="E11189" s="7" t="n">
        <v>40.21</v>
      </c>
      <c r="F11189" s="7" t="n">
        <v>2</v>
      </c>
      <c r="G11189" s="7" t="n">
        <v>40.22</v>
      </c>
    </row>
    <row r="11190" customFormat="false" ht="15" hidden="false" customHeight="false" outlineLevel="0" collapsed="false">
      <c r="A11190" s="7" t="s">
        <v>31</v>
      </c>
      <c r="B11190" s="7" t="s">
        <v>159</v>
      </c>
      <c r="C11190" s="7" t="s">
        <v>1295</v>
      </c>
      <c r="D11190" s="7" t="n">
        <v>5</v>
      </c>
      <c r="E11190" s="7" t="n">
        <v>100.58</v>
      </c>
      <c r="F11190" s="7" t="n">
        <v>7</v>
      </c>
      <c r="G11190" s="7" t="n">
        <v>140.74</v>
      </c>
    </row>
    <row r="11191" customFormat="false" ht="15" hidden="false" customHeight="false" outlineLevel="0" collapsed="false">
      <c r="A11191" s="7" t="s">
        <v>31</v>
      </c>
      <c r="B11191" s="7" t="s">
        <v>159</v>
      </c>
      <c r="C11191" s="7" t="s">
        <v>1295</v>
      </c>
      <c r="D11191" s="7" t="n">
        <v>4</v>
      </c>
      <c r="E11191" s="7" t="n">
        <v>71.66</v>
      </c>
      <c r="F11191" s="7" t="n">
        <v>0</v>
      </c>
      <c r="G11191" s="7" t="n">
        <v>0</v>
      </c>
    </row>
    <row r="11192" customFormat="false" ht="15" hidden="false" customHeight="false" outlineLevel="0" collapsed="false">
      <c r="A11192" s="7" t="s">
        <v>31</v>
      </c>
      <c r="B11192" s="7" t="s">
        <v>195</v>
      </c>
      <c r="C11192" s="7" t="s">
        <v>1295</v>
      </c>
      <c r="D11192" s="7" t="n">
        <v>0</v>
      </c>
      <c r="E11192" s="7" t="n">
        <v>0</v>
      </c>
      <c r="F11192" s="7" t="n">
        <v>2</v>
      </c>
      <c r="G11192" s="7" t="n">
        <v>40.22</v>
      </c>
    </row>
    <row r="11193" customFormat="false" ht="15" hidden="false" customHeight="false" outlineLevel="0" collapsed="false">
      <c r="A11193" s="7" t="s">
        <v>31</v>
      </c>
      <c r="B11193" s="7" t="s">
        <v>209</v>
      </c>
      <c r="C11193" s="7" t="s">
        <v>1295</v>
      </c>
      <c r="D11193" s="7" t="n">
        <v>1</v>
      </c>
      <c r="E11193" s="7" t="n">
        <v>20.13</v>
      </c>
      <c r="F11193" s="7" t="n">
        <v>5</v>
      </c>
      <c r="G11193" s="7" t="n">
        <v>100.53</v>
      </c>
    </row>
    <row r="11194" customFormat="false" ht="15" hidden="false" customHeight="false" outlineLevel="0" collapsed="false">
      <c r="A11194" s="7" t="s">
        <v>31</v>
      </c>
      <c r="B11194" s="7" t="s">
        <v>393</v>
      </c>
      <c r="C11194" s="7" t="s">
        <v>1297</v>
      </c>
      <c r="D11194" s="7" t="n">
        <v>3</v>
      </c>
      <c r="E11194" s="7" t="n">
        <v>57.56</v>
      </c>
      <c r="F11194" s="7" t="n">
        <v>3</v>
      </c>
      <c r="G11194" s="7" t="n">
        <v>57.51</v>
      </c>
    </row>
    <row r="11195" customFormat="false" ht="15" hidden="false" customHeight="false" outlineLevel="0" collapsed="false">
      <c r="A11195" s="7" t="s">
        <v>31</v>
      </c>
      <c r="B11195" s="7" t="s">
        <v>569</v>
      </c>
      <c r="C11195" s="7" t="s">
        <v>1298</v>
      </c>
      <c r="D11195" s="7" t="n">
        <v>2</v>
      </c>
      <c r="E11195" s="7" t="n">
        <v>38.34</v>
      </c>
      <c r="F11195" s="7" t="n">
        <v>0</v>
      </c>
      <c r="G11195" s="7" t="n">
        <v>0</v>
      </c>
    </row>
    <row r="11196" customFormat="false" ht="15" hidden="false" customHeight="false" outlineLevel="0" collapsed="false">
      <c r="A11196" s="7" t="s">
        <v>31</v>
      </c>
      <c r="B11196" s="7" t="s">
        <v>256</v>
      </c>
      <c r="C11196" s="7" t="s">
        <v>1301</v>
      </c>
      <c r="D11196" s="7" t="n">
        <v>0</v>
      </c>
      <c r="E11196" s="7" t="n">
        <v>0</v>
      </c>
      <c r="F11196" s="7" t="n">
        <v>2</v>
      </c>
      <c r="G11196" s="7" t="n">
        <v>79.59</v>
      </c>
    </row>
    <row r="11197" customFormat="false" ht="15" hidden="false" customHeight="false" outlineLevel="0" collapsed="false">
      <c r="A11197" s="7" t="s">
        <v>31</v>
      </c>
      <c r="B11197" s="7" t="s">
        <v>256</v>
      </c>
      <c r="C11197" s="7" t="s">
        <v>1301</v>
      </c>
      <c r="D11197" s="7" t="n">
        <v>2</v>
      </c>
      <c r="E11197" s="7" t="n">
        <v>66.09</v>
      </c>
      <c r="F11197" s="7" t="n">
        <v>0</v>
      </c>
      <c r="G11197" s="7" t="n">
        <v>0</v>
      </c>
    </row>
    <row r="11198" customFormat="false" ht="15" hidden="false" customHeight="false" outlineLevel="0" collapsed="false">
      <c r="A11198" s="7" t="s">
        <v>31</v>
      </c>
      <c r="B11198" s="7" t="s">
        <v>219</v>
      </c>
      <c r="C11198" s="7" t="s">
        <v>1302</v>
      </c>
      <c r="D11198" s="7" t="n">
        <v>1</v>
      </c>
      <c r="E11198" s="7" t="n">
        <v>35.89</v>
      </c>
      <c r="F11198" s="7" t="n">
        <v>0</v>
      </c>
      <c r="G11198" s="7" t="n">
        <v>0</v>
      </c>
    </row>
    <row r="11199" customFormat="false" ht="15" hidden="false" customHeight="false" outlineLevel="0" collapsed="false">
      <c r="A11199" s="7" t="s">
        <v>31</v>
      </c>
      <c r="B11199" s="7" t="s">
        <v>219</v>
      </c>
      <c r="C11199" s="7" t="s">
        <v>1302</v>
      </c>
      <c r="D11199" s="7" t="n">
        <v>0</v>
      </c>
      <c r="E11199" s="7" t="n">
        <v>0</v>
      </c>
      <c r="F11199" s="7" t="n">
        <v>3</v>
      </c>
      <c r="G11199" s="7" t="n">
        <v>126.39</v>
      </c>
    </row>
    <row r="11200" customFormat="false" ht="15" hidden="false" customHeight="false" outlineLevel="0" collapsed="false">
      <c r="A11200" s="7" t="s">
        <v>31</v>
      </c>
      <c r="B11200" s="7" t="s">
        <v>83</v>
      </c>
      <c r="C11200" s="7" t="s">
        <v>1303</v>
      </c>
      <c r="D11200" s="7" t="n">
        <v>7</v>
      </c>
      <c r="E11200" s="7" t="n">
        <v>557.48</v>
      </c>
      <c r="F11200" s="7" t="n">
        <v>5</v>
      </c>
      <c r="G11200" s="7" t="n">
        <v>398.2</v>
      </c>
    </row>
    <row r="11201" customFormat="false" ht="15" hidden="false" customHeight="false" outlineLevel="0" collapsed="false">
      <c r="A11201" s="7" t="s">
        <v>31</v>
      </c>
      <c r="B11201" s="7" t="s">
        <v>83</v>
      </c>
      <c r="C11201" s="7" t="s">
        <v>1303</v>
      </c>
      <c r="D11201" s="7" t="n">
        <v>1</v>
      </c>
      <c r="E11201" s="7" t="n">
        <v>77.95</v>
      </c>
      <c r="F11201" s="7" t="n">
        <v>0</v>
      </c>
      <c r="G11201" s="7" t="n">
        <v>0</v>
      </c>
    </row>
    <row r="11202" customFormat="false" ht="15" hidden="false" customHeight="false" outlineLevel="0" collapsed="false">
      <c r="A11202" s="7" t="s">
        <v>31</v>
      </c>
      <c r="B11202" s="7" t="s">
        <v>187</v>
      </c>
      <c r="C11202" s="7" t="s">
        <v>1309</v>
      </c>
      <c r="D11202" s="7" t="n">
        <v>4</v>
      </c>
      <c r="E11202" s="7" t="n">
        <v>477.88</v>
      </c>
      <c r="F11202" s="7" t="n">
        <v>5</v>
      </c>
      <c r="G11202" s="7" t="n">
        <v>597.37</v>
      </c>
    </row>
    <row r="11203" customFormat="false" ht="15" hidden="false" customHeight="false" outlineLevel="0" collapsed="false">
      <c r="A11203" s="7" t="s">
        <v>31</v>
      </c>
      <c r="B11203" s="7" t="s">
        <v>187</v>
      </c>
      <c r="C11203" s="7" t="s">
        <v>1309</v>
      </c>
      <c r="D11203" s="7" t="n">
        <v>1</v>
      </c>
      <c r="E11203" s="7" t="n">
        <v>118.15</v>
      </c>
      <c r="F11203" s="7" t="n">
        <v>0</v>
      </c>
      <c r="G11203" s="7" t="n">
        <v>0</v>
      </c>
    </row>
    <row r="11204" customFormat="false" ht="15" hidden="false" customHeight="false" outlineLevel="0" collapsed="false">
      <c r="A11204" s="7" t="s">
        <v>31</v>
      </c>
      <c r="B11204" s="7" t="s">
        <v>329</v>
      </c>
      <c r="C11204" s="7" t="s">
        <v>1312</v>
      </c>
      <c r="D11204" s="7" t="n">
        <v>3</v>
      </c>
      <c r="E11204" s="7" t="n">
        <v>198.4</v>
      </c>
      <c r="F11204" s="7" t="n">
        <v>0</v>
      </c>
      <c r="G11204" s="7" t="n">
        <v>0</v>
      </c>
    </row>
    <row r="11205" customFormat="false" ht="15" hidden="false" customHeight="false" outlineLevel="0" collapsed="false">
      <c r="A11205" s="7" t="s">
        <v>31</v>
      </c>
      <c r="B11205" s="7" t="s">
        <v>135</v>
      </c>
      <c r="C11205" s="7" t="s">
        <v>1316</v>
      </c>
      <c r="D11205" s="7" t="n">
        <v>5</v>
      </c>
      <c r="E11205" s="7" t="n">
        <v>355.98</v>
      </c>
      <c r="F11205" s="7" t="n">
        <v>2</v>
      </c>
      <c r="G11205" s="7" t="n">
        <v>142.41</v>
      </c>
    </row>
    <row r="11206" customFormat="false" ht="15" hidden="false" customHeight="false" outlineLevel="0" collapsed="false">
      <c r="A11206" s="7" t="s">
        <v>31</v>
      </c>
      <c r="B11206" s="7" t="s">
        <v>135</v>
      </c>
      <c r="C11206" s="7" t="s">
        <v>1316</v>
      </c>
      <c r="D11206" s="7" t="n">
        <v>0</v>
      </c>
      <c r="E11206" s="7" t="n">
        <v>0</v>
      </c>
      <c r="F11206" s="7" t="n">
        <v>4</v>
      </c>
      <c r="G11206" s="7" t="n">
        <v>240</v>
      </c>
    </row>
    <row r="11207" customFormat="false" ht="15" hidden="false" customHeight="false" outlineLevel="0" collapsed="false">
      <c r="A11207" s="7" t="s">
        <v>31</v>
      </c>
      <c r="B11207" s="7" t="s">
        <v>193</v>
      </c>
      <c r="C11207" s="7" t="s">
        <v>1316</v>
      </c>
      <c r="D11207" s="7" t="n">
        <v>3</v>
      </c>
      <c r="E11207" s="7" t="n">
        <v>213.59</v>
      </c>
      <c r="F11207" s="7" t="n">
        <v>2</v>
      </c>
      <c r="G11207" s="7" t="n">
        <v>142.39</v>
      </c>
    </row>
    <row r="11208" customFormat="false" ht="15" hidden="false" customHeight="false" outlineLevel="0" collapsed="false">
      <c r="A11208" s="7" t="s">
        <v>31</v>
      </c>
      <c r="B11208" s="7" t="s">
        <v>193</v>
      </c>
      <c r="C11208" s="7" t="s">
        <v>1316</v>
      </c>
      <c r="D11208" s="7" t="n">
        <v>0</v>
      </c>
      <c r="E11208" s="7" t="n">
        <v>0</v>
      </c>
      <c r="F11208" s="7" t="n">
        <v>2</v>
      </c>
      <c r="G11208" s="7" t="n">
        <v>120</v>
      </c>
    </row>
    <row r="11209" customFormat="false" ht="15" hidden="false" customHeight="false" outlineLevel="0" collapsed="false">
      <c r="A11209" s="7" t="s">
        <v>31</v>
      </c>
      <c r="B11209" s="7" t="s">
        <v>144</v>
      </c>
      <c r="C11209" s="7" t="s">
        <v>1320</v>
      </c>
      <c r="D11209" s="7" t="n">
        <v>0</v>
      </c>
      <c r="E11209" s="7" t="n">
        <v>0</v>
      </c>
      <c r="F11209" s="7" t="n">
        <v>1</v>
      </c>
      <c r="G11209" s="7" t="n">
        <v>92.29</v>
      </c>
    </row>
    <row r="11210" customFormat="false" ht="15" hidden="false" customHeight="false" outlineLevel="0" collapsed="false">
      <c r="A11210" s="7" t="s">
        <v>31</v>
      </c>
      <c r="B11210" s="7" t="s">
        <v>144</v>
      </c>
      <c r="C11210" s="7" t="s">
        <v>1320</v>
      </c>
      <c r="D11210" s="7" t="n">
        <v>1</v>
      </c>
      <c r="E11210" s="7" t="n">
        <v>92.14</v>
      </c>
      <c r="F11210" s="7" t="n">
        <v>0</v>
      </c>
      <c r="G11210" s="7" t="n">
        <v>0</v>
      </c>
    </row>
    <row r="11211" customFormat="false" ht="15" hidden="false" customHeight="false" outlineLevel="0" collapsed="false">
      <c r="A11211" s="7" t="s">
        <v>31</v>
      </c>
      <c r="B11211" s="7" t="s">
        <v>218</v>
      </c>
      <c r="C11211" s="7" t="s">
        <v>1320</v>
      </c>
      <c r="D11211" s="7" t="n">
        <v>0</v>
      </c>
      <c r="E11211" s="7" t="n">
        <v>0</v>
      </c>
      <c r="F11211" s="7" t="n">
        <v>1</v>
      </c>
      <c r="G11211" s="7" t="n">
        <v>92.3</v>
      </c>
    </row>
    <row r="11212" customFormat="false" ht="15" hidden="false" customHeight="false" outlineLevel="0" collapsed="false">
      <c r="A11212" s="7" t="s">
        <v>31</v>
      </c>
      <c r="B11212" s="7" t="s">
        <v>166</v>
      </c>
      <c r="C11212" s="7" t="s">
        <v>1320</v>
      </c>
      <c r="D11212" s="7" t="n">
        <v>3</v>
      </c>
      <c r="E11212" s="7" t="n">
        <v>276.87</v>
      </c>
      <c r="F11212" s="7" t="n">
        <v>1</v>
      </c>
      <c r="G11212" s="7" t="n">
        <v>92.29</v>
      </c>
    </row>
    <row r="11213" customFormat="false" ht="15" hidden="false" customHeight="false" outlineLevel="0" collapsed="false">
      <c r="A11213" s="7" t="s">
        <v>31</v>
      </c>
      <c r="B11213" s="7" t="s">
        <v>243</v>
      </c>
      <c r="C11213" s="7" t="s">
        <v>1321</v>
      </c>
      <c r="D11213" s="7" t="n">
        <v>3</v>
      </c>
      <c r="E11213" s="7" t="n">
        <v>182.64</v>
      </c>
      <c r="F11213" s="7" t="n">
        <v>0</v>
      </c>
      <c r="G11213" s="7" t="n">
        <v>0</v>
      </c>
    </row>
    <row r="11214" customFormat="false" ht="15" hidden="false" customHeight="false" outlineLevel="0" collapsed="false">
      <c r="A11214" s="7" t="s">
        <v>31</v>
      </c>
      <c r="B11214" s="7" t="s">
        <v>243</v>
      </c>
      <c r="C11214" s="7" t="s">
        <v>1321</v>
      </c>
      <c r="D11214" s="7" t="n">
        <v>1</v>
      </c>
      <c r="E11214" s="7" t="n">
        <v>45.46</v>
      </c>
      <c r="F11214" s="7" t="n">
        <v>0</v>
      </c>
      <c r="G11214" s="7" t="n">
        <v>0</v>
      </c>
    </row>
    <row r="11215" customFormat="false" ht="15" hidden="false" customHeight="false" outlineLevel="0" collapsed="false">
      <c r="A11215" s="7" t="s">
        <v>31</v>
      </c>
      <c r="B11215" s="7" t="s">
        <v>132</v>
      </c>
      <c r="C11215" s="7" t="s">
        <v>1322</v>
      </c>
      <c r="D11215" s="7" t="n">
        <v>5</v>
      </c>
      <c r="E11215" s="7" t="n">
        <v>93.52</v>
      </c>
      <c r="F11215" s="7" t="n">
        <v>3</v>
      </c>
      <c r="G11215" s="7" t="n">
        <v>56.11</v>
      </c>
    </row>
    <row r="11216" customFormat="false" ht="15" hidden="false" customHeight="false" outlineLevel="0" collapsed="false">
      <c r="A11216" s="7" t="s">
        <v>31</v>
      </c>
      <c r="B11216" s="7" t="s">
        <v>132</v>
      </c>
      <c r="C11216" s="7" t="s">
        <v>1322</v>
      </c>
      <c r="D11216" s="7" t="n">
        <v>2</v>
      </c>
      <c r="E11216" s="7" t="n">
        <v>28.59</v>
      </c>
      <c r="F11216" s="7" t="n">
        <v>0</v>
      </c>
      <c r="G11216" s="7" t="n">
        <v>0</v>
      </c>
    </row>
    <row r="11217" customFormat="false" ht="15" hidden="false" customHeight="false" outlineLevel="0" collapsed="false">
      <c r="A11217" s="7" t="s">
        <v>31</v>
      </c>
      <c r="B11217" s="7" t="s">
        <v>291</v>
      </c>
      <c r="C11217" s="7" t="s">
        <v>1323</v>
      </c>
      <c r="D11217" s="7" t="n">
        <v>1</v>
      </c>
      <c r="E11217" s="7" t="n">
        <v>21.98</v>
      </c>
      <c r="F11217" s="7" t="n">
        <v>0</v>
      </c>
      <c r="G11217" s="7" t="n">
        <v>0</v>
      </c>
    </row>
    <row r="11218" customFormat="false" ht="15" hidden="false" customHeight="false" outlineLevel="0" collapsed="false">
      <c r="A11218" s="7" t="s">
        <v>31</v>
      </c>
      <c r="B11218" s="7" t="s">
        <v>282</v>
      </c>
      <c r="C11218" s="7" t="s">
        <v>1324</v>
      </c>
      <c r="D11218" s="7" t="n">
        <v>2</v>
      </c>
      <c r="E11218" s="7" t="n">
        <v>47.17</v>
      </c>
      <c r="F11218" s="7" t="n">
        <v>0</v>
      </c>
      <c r="G11218" s="7" t="n">
        <v>0</v>
      </c>
    </row>
    <row r="11219" customFormat="false" ht="15" hidden="false" customHeight="false" outlineLevel="0" collapsed="false">
      <c r="A11219" s="7" t="s">
        <v>31</v>
      </c>
      <c r="B11219" s="7" t="s">
        <v>282</v>
      </c>
      <c r="C11219" s="7" t="s">
        <v>1324</v>
      </c>
      <c r="D11219" s="7" t="n">
        <v>0</v>
      </c>
      <c r="E11219" s="7" t="n">
        <v>0</v>
      </c>
      <c r="F11219" s="7" t="n">
        <v>5</v>
      </c>
      <c r="G11219" s="7" t="n">
        <v>119.29</v>
      </c>
    </row>
    <row r="11220" customFormat="false" ht="15" hidden="false" customHeight="false" outlineLevel="0" collapsed="false">
      <c r="A11220" s="7" t="s">
        <v>31</v>
      </c>
      <c r="B11220" s="7" t="s">
        <v>168</v>
      </c>
      <c r="C11220" s="7" t="s">
        <v>1326</v>
      </c>
      <c r="D11220" s="7" t="n">
        <v>1</v>
      </c>
      <c r="E11220" s="7" t="n">
        <v>18.86</v>
      </c>
      <c r="F11220" s="7" t="n">
        <v>0</v>
      </c>
      <c r="G11220" s="7" t="n">
        <v>0</v>
      </c>
    </row>
    <row r="11221" customFormat="false" ht="15" hidden="false" customHeight="false" outlineLevel="0" collapsed="false">
      <c r="A11221" s="7" t="s">
        <v>31</v>
      </c>
      <c r="B11221" s="7" t="s">
        <v>168</v>
      </c>
      <c r="C11221" s="7" t="s">
        <v>1326</v>
      </c>
      <c r="D11221" s="7" t="n">
        <v>2</v>
      </c>
      <c r="E11221" s="7" t="n">
        <v>39.28</v>
      </c>
      <c r="F11221" s="7" t="n">
        <v>0</v>
      </c>
      <c r="G11221" s="7" t="n">
        <v>0</v>
      </c>
    </row>
    <row r="11222" customFormat="false" ht="15" hidden="false" customHeight="false" outlineLevel="0" collapsed="false">
      <c r="A11222" s="7" t="s">
        <v>31</v>
      </c>
      <c r="B11222" s="7" t="s">
        <v>111</v>
      </c>
      <c r="C11222" s="7" t="s">
        <v>1330</v>
      </c>
      <c r="D11222" s="7" t="n">
        <v>4</v>
      </c>
      <c r="E11222" s="7" t="n">
        <v>187.28</v>
      </c>
      <c r="F11222" s="7" t="n">
        <v>5</v>
      </c>
      <c r="G11222" s="7" t="n">
        <v>234.1</v>
      </c>
    </row>
    <row r="11223" customFormat="false" ht="15" hidden="false" customHeight="false" outlineLevel="0" collapsed="false">
      <c r="A11223" s="7" t="s">
        <v>31</v>
      </c>
      <c r="B11223" s="7" t="s">
        <v>153</v>
      </c>
      <c r="C11223" s="7" t="s">
        <v>1330</v>
      </c>
      <c r="D11223" s="7" t="n">
        <v>0</v>
      </c>
      <c r="E11223" s="7" t="n">
        <v>0</v>
      </c>
      <c r="F11223" s="7" t="n">
        <v>3</v>
      </c>
      <c r="G11223" s="7" t="n">
        <v>140.47</v>
      </c>
    </row>
    <row r="11224" customFormat="false" ht="15" hidden="false" customHeight="false" outlineLevel="0" collapsed="false">
      <c r="A11224" s="7" t="s">
        <v>31</v>
      </c>
      <c r="B11224" s="7" t="s">
        <v>141</v>
      </c>
      <c r="C11224" s="7" t="s">
        <v>1334</v>
      </c>
      <c r="D11224" s="7" t="n">
        <v>5</v>
      </c>
      <c r="E11224" s="7" t="n">
        <v>154.45</v>
      </c>
      <c r="F11224" s="7" t="n">
        <v>0</v>
      </c>
      <c r="G11224" s="7" t="n">
        <v>0</v>
      </c>
    </row>
    <row r="11225" customFormat="false" ht="15" hidden="false" customHeight="false" outlineLevel="0" collapsed="false">
      <c r="A11225" s="7" t="s">
        <v>31</v>
      </c>
      <c r="B11225" s="7" t="s">
        <v>125</v>
      </c>
      <c r="C11225" s="7" t="s">
        <v>1334</v>
      </c>
      <c r="D11225" s="7" t="n">
        <v>7</v>
      </c>
      <c r="E11225" s="7" t="n">
        <v>216.23</v>
      </c>
      <c r="F11225" s="7" t="n">
        <v>0</v>
      </c>
      <c r="G11225" s="7" t="n">
        <v>0</v>
      </c>
    </row>
    <row r="11226" customFormat="false" ht="15" hidden="false" customHeight="false" outlineLevel="0" collapsed="false">
      <c r="A11226" s="7" t="s">
        <v>31</v>
      </c>
      <c r="B11226" s="7" t="s">
        <v>169</v>
      </c>
      <c r="C11226" s="7" t="s">
        <v>1334</v>
      </c>
      <c r="D11226" s="7" t="n">
        <v>1</v>
      </c>
      <c r="E11226" s="7" t="n">
        <v>29.74</v>
      </c>
      <c r="F11226" s="7" t="n">
        <v>0</v>
      </c>
      <c r="G11226" s="7" t="n">
        <v>0</v>
      </c>
    </row>
    <row r="11227" customFormat="false" ht="15" hidden="false" customHeight="false" outlineLevel="0" collapsed="false">
      <c r="A11227" s="7" t="s">
        <v>31</v>
      </c>
      <c r="B11227" s="7" t="s">
        <v>177</v>
      </c>
      <c r="C11227" s="7" t="s">
        <v>1334</v>
      </c>
      <c r="D11227" s="7" t="n">
        <v>6</v>
      </c>
      <c r="E11227" s="7" t="n">
        <v>185.35</v>
      </c>
      <c r="F11227" s="7" t="n">
        <v>1</v>
      </c>
      <c r="G11227" s="7" t="n">
        <v>30.89</v>
      </c>
    </row>
    <row r="11228" customFormat="false" ht="15" hidden="false" customHeight="false" outlineLevel="0" collapsed="false">
      <c r="A11228" s="7" t="s">
        <v>31</v>
      </c>
      <c r="B11228" s="7" t="s">
        <v>507</v>
      </c>
      <c r="C11228" s="7" t="s">
        <v>1334</v>
      </c>
      <c r="D11228" s="7" t="n">
        <v>1</v>
      </c>
      <c r="E11228" s="7" t="n">
        <v>29.74</v>
      </c>
      <c r="F11228" s="7" t="n">
        <v>0</v>
      </c>
      <c r="G11228" s="7" t="n">
        <v>0</v>
      </c>
    </row>
    <row r="11229" customFormat="false" ht="15" hidden="false" customHeight="false" outlineLevel="0" collapsed="false">
      <c r="A11229" s="7" t="s">
        <v>31</v>
      </c>
      <c r="B11229" s="7" t="s">
        <v>507</v>
      </c>
      <c r="C11229" s="7" t="s">
        <v>1334</v>
      </c>
      <c r="D11229" s="7" t="n">
        <v>2</v>
      </c>
      <c r="E11229" s="7" t="n">
        <v>61.78</v>
      </c>
      <c r="F11229" s="7" t="n">
        <v>0</v>
      </c>
      <c r="G11229" s="7" t="n">
        <v>0</v>
      </c>
    </row>
    <row r="11230" customFormat="false" ht="15" hidden="false" customHeight="false" outlineLevel="0" collapsed="false">
      <c r="A11230" s="7" t="s">
        <v>31</v>
      </c>
      <c r="B11230" s="7" t="s">
        <v>310</v>
      </c>
      <c r="C11230" s="7" t="s">
        <v>1334</v>
      </c>
      <c r="D11230" s="7" t="n">
        <v>1</v>
      </c>
      <c r="E11230" s="7" t="n">
        <v>29.74</v>
      </c>
      <c r="F11230" s="7" t="n">
        <v>0</v>
      </c>
      <c r="G11230" s="7" t="n">
        <v>0</v>
      </c>
    </row>
    <row r="11231" customFormat="false" ht="15" hidden="false" customHeight="false" outlineLevel="0" collapsed="false">
      <c r="A11231" s="7" t="s">
        <v>31</v>
      </c>
      <c r="B11231" s="7" t="s">
        <v>108</v>
      </c>
      <c r="C11231" s="7" t="s">
        <v>1336</v>
      </c>
      <c r="D11231" s="7" t="n">
        <v>8</v>
      </c>
      <c r="E11231" s="7" t="n">
        <v>247.12</v>
      </c>
      <c r="F11231" s="7" t="n">
        <v>5</v>
      </c>
      <c r="G11231" s="7" t="n">
        <v>154.45</v>
      </c>
    </row>
    <row r="11232" customFormat="false" ht="15" hidden="false" customHeight="false" outlineLevel="0" collapsed="false">
      <c r="A11232" s="7" t="s">
        <v>31</v>
      </c>
      <c r="B11232" s="7" t="s">
        <v>108</v>
      </c>
      <c r="C11232" s="7" t="s">
        <v>1336</v>
      </c>
      <c r="D11232" s="7" t="n">
        <v>2</v>
      </c>
      <c r="E11232" s="7" t="n">
        <v>59.48</v>
      </c>
      <c r="F11232" s="7" t="n">
        <v>0</v>
      </c>
      <c r="G11232" s="7" t="n">
        <v>0</v>
      </c>
    </row>
    <row r="11233" customFormat="false" ht="15" hidden="false" customHeight="false" outlineLevel="0" collapsed="false">
      <c r="A11233" s="7" t="s">
        <v>31</v>
      </c>
      <c r="B11233" s="7" t="s">
        <v>100</v>
      </c>
      <c r="C11233" s="7" t="s">
        <v>1336</v>
      </c>
      <c r="D11233" s="7" t="n">
        <v>1</v>
      </c>
      <c r="E11233" s="7" t="n">
        <v>29.74</v>
      </c>
      <c r="F11233" s="7" t="n">
        <v>0</v>
      </c>
      <c r="G11233" s="7" t="n">
        <v>0</v>
      </c>
    </row>
    <row r="11234" customFormat="false" ht="15" hidden="false" customHeight="false" outlineLevel="0" collapsed="false">
      <c r="A11234" s="7" t="s">
        <v>31</v>
      </c>
      <c r="B11234" s="7" t="s">
        <v>100</v>
      </c>
      <c r="C11234" s="7" t="s">
        <v>1336</v>
      </c>
      <c r="D11234" s="7" t="n">
        <v>10</v>
      </c>
      <c r="E11234" s="7" t="n">
        <v>308.9</v>
      </c>
      <c r="F11234" s="7" t="n">
        <v>4</v>
      </c>
      <c r="G11234" s="7" t="n">
        <v>123.57</v>
      </c>
    </row>
    <row r="11235" customFormat="false" ht="15" hidden="false" customHeight="false" outlineLevel="0" collapsed="false">
      <c r="A11235" s="7" t="s">
        <v>31</v>
      </c>
      <c r="B11235" s="7" t="s">
        <v>117</v>
      </c>
      <c r="C11235" s="7" t="s">
        <v>1336</v>
      </c>
      <c r="D11235" s="7" t="n">
        <v>3</v>
      </c>
      <c r="E11235" s="7" t="n">
        <v>92.67</v>
      </c>
      <c r="F11235" s="7" t="n">
        <v>7</v>
      </c>
      <c r="G11235" s="7" t="n">
        <v>216.23</v>
      </c>
    </row>
    <row r="11236" customFormat="false" ht="15" hidden="false" customHeight="false" outlineLevel="0" collapsed="false">
      <c r="A11236" s="7" t="s">
        <v>31</v>
      </c>
      <c r="B11236" s="7" t="s">
        <v>131</v>
      </c>
      <c r="C11236" s="7" t="s">
        <v>1336</v>
      </c>
      <c r="D11236" s="7" t="n">
        <v>2</v>
      </c>
      <c r="E11236" s="7" t="n">
        <v>61.79</v>
      </c>
      <c r="F11236" s="7" t="n">
        <v>3</v>
      </c>
      <c r="G11236" s="7" t="n">
        <v>92.67</v>
      </c>
    </row>
    <row r="11237" customFormat="false" ht="15" hidden="false" customHeight="false" outlineLevel="0" collapsed="false">
      <c r="A11237" s="7" t="s">
        <v>31</v>
      </c>
      <c r="B11237" s="7" t="s">
        <v>263</v>
      </c>
      <c r="C11237" s="7" t="s">
        <v>1337</v>
      </c>
      <c r="D11237" s="7" t="n">
        <v>1</v>
      </c>
      <c r="E11237" s="7" t="n">
        <v>44.95</v>
      </c>
      <c r="F11237" s="7" t="n">
        <v>2</v>
      </c>
      <c r="G11237" s="7" t="n">
        <v>89.9</v>
      </c>
    </row>
    <row r="11238" customFormat="false" ht="15" hidden="false" customHeight="false" outlineLevel="0" collapsed="false">
      <c r="A11238" s="7" t="s">
        <v>31</v>
      </c>
      <c r="B11238" s="7" t="s">
        <v>123</v>
      </c>
      <c r="C11238" s="7" t="s">
        <v>1340</v>
      </c>
      <c r="D11238" s="7" t="n">
        <v>0</v>
      </c>
      <c r="E11238" s="7" t="n">
        <v>0</v>
      </c>
      <c r="F11238" s="7" t="n">
        <v>4</v>
      </c>
      <c r="G11238" s="7" t="n">
        <v>121.68</v>
      </c>
    </row>
    <row r="11239" customFormat="false" ht="15" hidden="false" customHeight="false" outlineLevel="0" collapsed="false">
      <c r="A11239" s="7" t="s">
        <v>31</v>
      </c>
      <c r="B11239" s="7" t="s">
        <v>231</v>
      </c>
      <c r="C11239" s="7" t="s">
        <v>1342</v>
      </c>
      <c r="D11239" s="7" t="n">
        <v>0</v>
      </c>
      <c r="E11239" s="7" t="n">
        <v>0</v>
      </c>
      <c r="F11239" s="7" t="n">
        <v>1</v>
      </c>
      <c r="G11239" s="7" t="n">
        <v>28.54</v>
      </c>
    </row>
    <row r="11240" customFormat="false" ht="15" hidden="false" customHeight="false" outlineLevel="0" collapsed="false">
      <c r="A11240" s="7" t="s">
        <v>31</v>
      </c>
      <c r="B11240" s="7" t="s">
        <v>201</v>
      </c>
      <c r="C11240" s="7" t="s">
        <v>1344</v>
      </c>
      <c r="D11240" s="7" t="n">
        <v>1</v>
      </c>
      <c r="E11240" s="7" t="n">
        <v>11.78</v>
      </c>
      <c r="F11240" s="7" t="n">
        <v>0</v>
      </c>
      <c r="G11240" s="7" t="n">
        <v>0</v>
      </c>
    </row>
    <row r="11241" customFormat="false" ht="15" hidden="false" customHeight="false" outlineLevel="0" collapsed="false">
      <c r="A11241" s="7" t="s">
        <v>31</v>
      </c>
      <c r="B11241" s="7" t="s">
        <v>201</v>
      </c>
      <c r="C11241" s="7" t="s">
        <v>1344</v>
      </c>
      <c r="D11241" s="7" t="n">
        <v>7</v>
      </c>
      <c r="E11241" s="7" t="n">
        <v>101.37</v>
      </c>
      <c r="F11241" s="7" t="n">
        <v>8</v>
      </c>
      <c r="G11241" s="7" t="n">
        <v>115.85</v>
      </c>
    </row>
    <row r="11242" customFormat="false" ht="15" hidden="false" customHeight="false" outlineLevel="0" collapsed="false">
      <c r="A11242" s="7" t="s">
        <v>31</v>
      </c>
      <c r="B11242" s="7" t="s">
        <v>201</v>
      </c>
      <c r="C11242" s="7" t="s">
        <v>1344</v>
      </c>
      <c r="D11242" s="7" t="n">
        <v>3</v>
      </c>
      <c r="E11242" s="7" t="n">
        <v>42.41</v>
      </c>
      <c r="F11242" s="7" t="n">
        <v>0</v>
      </c>
      <c r="G11242" s="7" t="n">
        <v>0</v>
      </c>
    </row>
    <row r="11243" customFormat="false" ht="15" hidden="false" customHeight="false" outlineLevel="0" collapsed="false">
      <c r="A11243" s="7" t="s">
        <v>31</v>
      </c>
      <c r="B11243" s="7" t="s">
        <v>246</v>
      </c>
      <c r="C11243" s="7" t="s">
        <v>1345</v>
      </c>
      <c r="D11243" s="7" t="n">
        <v>1</v>
      </c>
      <c r="E11243" s="7" t="n">
        <v>14.48</v>
      </c>
      <c r="F11243" s="7" t="n">
        <v>7</v>
      </c>
      <c r="G11243" s="7" t="n">
        <v>101.37</v>
      </c>
    </row>
    <row r="11244" customFormat="false" ht="15" hidden="false" customHeight="false" outlineLevel="0" collapsed="false">
      <c r="A11244" s="7" t="s">
        <v>31</v>
      </c>
      <c r="B11244" s="7" t="s">
        <v>302</v>
      </c>
      <c r="C11244" s="7" t="s">
        <v>1346</v>
      </c>
      <c r="D11244" s="7" t="n">
        <v>2</v>
      </c>
      <c r="E11244" s="7" t="n">
        <v>42.09</v>
      </c>
      <c r="F11244" s="7" t="n">
        <v>0</v>
      </c>
      <c r="G11244" s="7" t="n">
        <v>0</v>
      </c>
    </row>
    <row r="11245" customFormat="false" ht="15" hidden="false" customHeight="false" outlineLevel="0" collapsed="false">
      <c r="A11245" s="7" t="s">
        <v>31</v>
      </c>
      <c r="B11245" s="7" t="s">
        <v>150</v>
      </c>
      <c r="C11245" s="7" t="s">
        <v>1349</v>
      </c>
      <c r="D11245" s="7" t="n">
        <v>3</v>
      </c>
      <c r="E11245" s="7" t="n">
        <v>53.75</v>
      </c>
      <c r="F11245" s="7" t="n">
        <v>0</v>
      </c>
      <c r="G11245" s="7" t="n">
        <v>0</v>
      </c>
    </row>
    <row r="11246" customFormat="false" ht="15" hidden="false" customHeight="false" outlineLevel="0" collapsed="false">
      <c r="A11246" s="7" t="s">
        <v>31</v>
      </c>
      <c r="B11246" s="7" t="s">
        <v>150</v>
      </c>
      <c r="C11246" s="7" t="s">
        <v>1349</v>
      </c>
      <c r="D11246" s="7" t="n">
        <v>4</v>
      </c>
      <c r="E11246" s="7" t="n">
        <v>74.81</v>
      </c>
      <c r="F11246" s="7" t="n">
        <v>10</v>
      </c>
      <c r="G11246" s="7" t="n">
        <v>187.04</v>
      </c>
    </row>
    <row r="11247" customFormat="false" ht="15" hidden="false" customHeight="false" outlineLevel="0" collapsed="false">
      <c r="A11247" s="7" t="s">
        <v>31</v>
      </c>
      <c r="B11247" s="7" t="s">
        <v>114</v>
      </c>
      <c r="C11247" s="7" t="s">
        <v>1354</v>
      </c>
      <c r="D11247" s="7" t="n">
        <v>2</v>
      </c>
      <c r="E11247" s="7" t="n">
        <v>80.26</v>
      </c>
      <c r="F11247" s="7" t="n">
        <v>0</v>
      </c>
      <c r="G11247" s="7" t="n">
        <v>0</v>
      </c>
    </row>
    <row r="11248" customFormat="false" ht="15" hidden="false" customHeight="false" outlineLevel="0" collapsed="false">
      <c r="A11248" s="7" t="s">
        <v>31</v>
      </c>
      <c r="B11248" s="7" t="s">
        <v>114</v>
      </c>
      <c r="C11248" s="7" t="s">
        <v>1354</v>
      </c>
      <c r="D11248" s="7" t="n">
        <v>1</v>
      </c>
      <c r="E11248" s="7" t="n">
        <v>40.27</v>
      </c>
      <c r="F11248" s="7" t="n">
        <v>0</v>
      </c>
      <c r="G11248" s="7" t="n">
        <v>0</v>
      </c>
    </row>
    <row r="11249" customFormat="false" ht="15" hidden="false" customHeight="false" outlineLevel="0" collapsed="false">
      <c r="A11249" s="7" t="s">
        <v>31</v>
      </c>
      <c r="B11249" s="7" t="s">
        <v>323</v>
      </c>
      <c r="C11249" s="7" t="s">
        <v>1355</v>
      </c>
      <c r="D11249" s="7" t="n">
        <v>1</v>
      </c>
      <c r="E11249" s="7" t="n">
        <v>30.42</v>
      </c>
      <c r="F11249" s="7" t="n">
        <v>0</v>
      </c>
      <c r="G11249" s="7" t="n">
        <v>0</v>
      </c>
    </row>
    <row r="11250" customFormat="false" ht="15" hidden="false" customHeight="false" outlineLevel="0" collapsed="false">
      <c r="A11250" s="7" t="s">
        <v>31</v>
      </c>
      <c r="B11250" s="7" t="s">
        <v>342</v>
      </c>
      <c r="C11250" s="7" t="s">
        <v>1356</v>
      </c>
      <c r="D11250" s="7" t="n">
        <v>1</v>
      </c>
      <c r="E11250" s="7" t="n">
        <v>20.57</v>
      </c>
      <c r="F11250" s="7" t="n">
        <v>2</v>
      </c>
      <c r="G11250" s="7" t="n">
        <v>41.14</v>
      </c>
    </row>
    <row r="11251" customFormat="false" ht="15" hidden="false" customHeight="false" outlineLevel="0" collapsed="false">
      <c r="A11251" s="7" t="s">
        <v>31</v>
      </c>
      <c r="B11251" s="7" t="s">
        <v>179</v>
      </c>
      <c r="C11251" s="7" t="s">
        <v>1357</v>
      </c>
      <c r="D11251" s="7" t="n">
        <v>2</v>
      </c>
      <c r="E11251" s="7" t="n">
        <v>47.71</v>
      </c>
      <c r="F11251" s="7" t="n">
        <v>0</v>
      </c>
      <c r="G11251" s="7" t="n">
        <v>0</v>
      </c>
    </row>
    <row r="11252" customFormat="false" ht="15" hidden="false" customHeight="false" outlineLevel="0" collapsed="false">
      <c r="A11252" s="7" t="s">
        <v>31</v>
      </c>
      <c r="B11252" s="7" t="s">
        <v>236</v>
      </c>
      <c r="C11252" s="7" t="s">
        <v>1361</v>
      </c>
      <c r="D11252" s="7" t="n">
        <v>2</v>
      </c>
      <c r="E11252" s="7" t="n">
        <v>28.59</v>
      </c>
      <c r="F11252" s="7" t="n">
        <v>0</v>
      </c>
      <c r="G11252" s="7" t="n">
        <v>0</v>
      </c>
    </row>
    <row r="11253" customFormat="false" ht="15" hidden="false" customHeight="false" outlineLevel="0" collapsed="false">
      <c r="A11253" s="7" t="s">
        <v>31</v>
      </c>
      <c r="B11253" s="7" t="s">
        <v>236</v>
      </c>
      <c r="C11253" s="7" t="s">
        <v>1361</v>
      </c>
      <c r="D11253" s="7" t="n">
        <v>10</v>
      </c>
      <c r="E11253" s="7" t="n">
        <v>154.2</v>
      </c>
      <c r="F11253" s="7" t="n">
        <v>0</v>
      </c>
      <c r="G11253" s="7" t="n">
        <v>0</v>
      </c>
    </row>
    <row r="11254" customFormat="false" ht="15" hidden="false" customHeight="false" outlineLevel="0" collapsed="false">
      <c r="A11254" s="7" t="s">
        <v>31</v>
      </c>
      <c r="B11254" s="7" t="s">
        <v>840</v>
      </c>
      <c r="C11254" s="7" t="s">
        <v>1363</v>
      </c>
      <c r="D11254" s="7" t="n">
        <v>2</v>
      </c>
      <c r="E11254" s="7" t="n">
        <v>66.09</v>
      </c>
      <c r="F11254" s="7" t="n">
        <v>0</v>
      </c>
      <c r="G11254" s="7" t="n">
        <v>0</v>
      </c>
    </row>
    <row r="11255" customFormat="false" ht="15" hidden="false" customHeight="false" outlineLevel="0" collapsed="false">
      <c r="A11255" s="7" t="s">
        <v>31</v>
      </c>
      <c r="B11255" s="7" t="s">
        <v>188</v>
      </c>
      <c r="C11255" s="7" t="s">
        <v>1379</v>
      </c>
      <c r="D11255" s="7" t="n">
        <v>3</v>
      </c>
      <c r="E11255" s="7" t="n">
        <v>189.69</v>
      </c>
      <c r="F11255" s="7" t="n">
        <v>0</v>
      </c>
      <c r="G11255" s="7" t="n">
        <v>0</v>
      </c>
    </row>
    <row r="11256" customFormat="false" ht="15" hidden="false" customHeight="false" outlineLevel="0" collapsed="false">
      <c r="A11256" s="7" t="s">
        <v>31</v>
      </c>
      <c r="B11256" s="7" t="s">
        <v>174</v>
      </c>
      <c r="C11256" s="7" t="s">
        <v>1379</v>
      </c>
      <c r="D11256" s="7" t="n">
        <v>3</v>
      </c>
      <c r="E11256" s="7" t="n">
        <v>189.69</v>
      </c>
      <c r="F11256" s="7" t="n">
        <v>0</v>
      </c>
      <c r="G11256" s="7" t="n">
        <v>0</v>
      </c>
    </row>
    <row r="11257" customFormat="false" ht="15" hidden="false" customHeight="false" outlineLevel="0" collapsed="false">
      <c r="A11257" s="7" t="s">
        <v>31</v>
      </c>
      <c r="B11257" s="7" t="s">
        <v>145</v>
      </c>
      <c r="C11257" s="7" t="s">
        <v>1379</v>
      </c>
      <c r="D11257" s="7" t="n">
        <v>2</v>
      </c>
      <c r="E11257" s="7" t="n">
        <v>126.46</v>
      </c>
      <c r="F11257" s="7" t="n">
        <v>0</v>
      </c>
      <c r="G11257" s="7" t="n">
        <v>0</v>
      </c>
    </row>
    <row r="11258" customFormat="false" ht="15" hidden="false" customHeight="false" outlineLevel="0" collapsed="false">
      <c r="A11258" s="7" t="s">
        <v>31</v>
      </c>
      <c r="B11258" s="7" t="s">
        <v>145</v>
      </c>
      <c r="C11258" s="7" t="s">
        <v>1379</v>
      </c>
      <c r="D11258" s="7" t="n">
        <v>1</v>
      </c>
      <c r="E11258" s="7" t="n">
        <v>60.94</v>
      </c>
      <c r="F11258" s="7" t="n">
        <v>0</v>
      </c>
      <c r="G11258" s="7" t="n">
        <v>0</v>
      </c>
    </row>
    <row r="11259" customFormat="false" ht="15" hidden="false" customHeight="false" outlineLevel="0" collapsed="false">
      <c r="A11259" s="7" t="s">
        <v>31</v>
      </c>
      <c r="B11259" s="7" t="s">
        <v>658</v>
      </c>
      <c r="C11259" s="7" t="s">
        <v>1496</v>
      </c>
      <c r="D11259" s="7" t="n">
        <v>0</v>
      </c>
      <c r="E11259" s="7" t="n">
        <v>0</v>
      </c>
      <c r="F11259" s="7" t="n">
        <v>4</v>
      </c>
      <c r="G11259" s="7" t="n">
        <v>252.94</v>
      </c>
    </row>
    <row r="11260" customFormat="false" ht="15" hidden="false" customHeight="false" outlineLevel="0" collapsed="false">
      <c r="A11260" s="7" t="s">
        <v>31</v>
      </c>
      <c r="B11260" s="7" t="s">
        <v>653</v>
      </c>
      <c r="C11260" s="7" t="s">
        <v>1496</v>
      </c>
      <c r="D11260" s="7" t="n">
        <v>0</v>
      </c>
      <c r="E11260" s="7" t="n">
        <v>0</v>
      </c>
      <c r="F11260" s="7" t="n">
        <v>4</v>
      </c>
      <c r="G11260" s="7" t="n">
        <v>252.92</v>
      </c>
    </row>
    <row r="11261" customFormat="false" ht="15" hidden="false" customHeight="false" outlineLevel="0" collapsed="false">
      <c r="A11261" s="7" t="s">
        <v>31</v>
      </c>
      <c r="B11261" s="7" t="s">
        <v>657</v>
      </c>
      <c r="C11261" s="7" t="s">
        <v>1496</v>
      </c>
      <c r="D11261" s="7" t="n">
        <v>0</v>
      </c>
      <c r="E11261" s="7" t="n">
        <v>0</v>
      </c>
      <c r="F11261" s="7" t="n">
        <v>2</v>
      </c>
      <c r="G11261" s="7" t="n">
        <v>126.46</v>
      </c>
    </row>
    <row r="11262" customFormat="false" ht="15" hidden="false" customHeight="false" outlineLevel="0" collapsed="false">
      <c r="A11262" s="7" t="s">
        <v>31</v>
      </c>
      <c r="B11262" s="7" t="s">
        <v>525</v>
      </c>
      <c r="C11262" s="7" t="s">
        <v>1385</v>
      </c>
      <c r="D11262" s="7" t="n">
        <v>1</v>
      </c>
      <c r="E11262" s="7" t="n">
        <v>203.38</v>
      </c>
      <c r="F11262" s="7" t="n">
        <v>0</v>
      </c>
      <c r="G11262" s="7" t="n">
        <v>0</v>
      </c>
    </row>
    <row r="11263" customFormat="false" ht="15" hidden="false" customHeight="false" outlineLevel="0" collapsed="false">
      <c r="A11263" s="7" t="s">
        <v>31</v>
      </c>
      <c r="B11263" s="7" t="s">
        <v>148</v>
      </c>
      <c r="C11263" s="7" t="s">
        <v>1387</v>
      </c>
      <c r="D11263" s="7" t="n">
        <v>13</v>
      </c>
      <c r="E11263" s="7" t="n">
        <v>401.58</v>
      </c>
      <c r="F11263" s="7" t="n">
        <v>2</v>
      </c>
      <c r="G11263" s="7" t="n">
        <v>61.78</v>
      </c>
    </row>
    <row r="11264" customFormat="false" ht="15" hidden="false" customHeight="false" outlineLevel="0" collapsed="false">
      <c r="A11264" s="7" t="s">
        <v>31</v>
      </c>
      <c r="B11264" s="7" t="s">
        <v>148</v>
      </c>
      <c r="C11264" s="7" t="s">
        <v>1387</v>
      </c>
      <c r="D11264" s="7" t="n">
        <v>1</v>
      </c>
      <c r="E11264" s="7" t="n">
        <v>29.74</v>
      </c>
      <c r="F11264" s="7" t="n">
        <v>0</v>
      </c>
      <c r="G11264" s="7" t="n">
        <v>0</v>
      </c>
    </row>
    <row r="11265" customFormat="false" ht="15" hidden="false" customHeight="false" outlineLevel="0" collapsed="false">
      <c r="A11265" s="7" t="s">
        <v>31</v>
      </c>
      <c r="B11265" s="7" t="s">
        <v>139</v>
      </c>
      <c r="C11265" s="7" t="s">
        <v>1387</v>
      </c>
      <c r="D11265" s="7" t="n">
        <v>9</v>
      </c>
      <c r="E11265" s="7" t="n">
        <v>278.04</v>
      </c>
      <c r="F11265" s="7" t="n">
        <v>5</v>
      </c>
      <c r="G11265" s="7" t="n">
        <v>154.45</v>
      </c>
    </row>
    <row r="11266" customFormat="false" ht="15" hidden="false" customHeight="false" outlineLevel="0" collapsed="false">
      <c r="A11266" s="7" t="s">
        <v>31</v>
      </c>
      <c r="B11266" s="7" t="s">
        <v>139</v>
      </c>
      <c r="C11266" s="7" t="s">
        <v>1387</v>
      </c>
      <c r="D11266" s="7" t="n">
        <v>3</v>
      </c>
      <c r="E11266" s="7" t="n">
        <v>89.21</v>
      </c>
      <c r="F11266" s="7" t="n">
        <v>0</v>
      </c>
      <c r="G11266" s="7" t="n">
        <v>0</v>
      </c>
    </row>
    <row r="11267" customFormat="false" ht="15" hidden="false" customHeight="false" outlineLevel="0" collapsed="false">
      <c r="A11267" s="7" t="s">
        <v>31</v>
      </c>
      <c r="B11267" s="7" t="s">
        <v>189</v>
      </c>
      <c r="C11267" s="7" t="s">
        <v>1387</v>
      </c>
      <c r="D11267" s="7" t="n">
        <v>2</v>
      </c>
      <c r="E11267" s="7" t="n">
        <v>61.78</v>
      </c>
      <c r="F11267" s="7" t="n">
        <v>1</v>
      </c>
      <c r="G11267" s="7" t="n">
        <v>30.89</v>
      </c>
    </row>
    <row r="11268" customFormat="false" ht="15" hidden="false" customHeight="false" outlineLevel="0" collapsed="false">
      <c r="A11268" s="7" t="s">
        <v>31</v>
      </c>
      <c r="B11268" s="7" t="s">
        <v>189</v>
      </c>
      <c r="C11268" s="7" t="s">
        <v>1387</v>
      </c>
      <c r="D11268" s="7" t="n">
        <v>1</v>
      </c>
      <c r="E11268" s="7" t="n">
        <v>29.74</v>
      </c>
      <c r="F11268" s="7" t="n">
        <v>0</v>
      </c>
      <c r="G11268" s="7" t="n">
        <v>0</v>
      </c>
    </row>
    <row r="11269" customFormat="false" ht="15" hidden="false" customHeight="false" outlineLevel="0" collapsed="false">
      <c r="A11269" s="7" t="s">
        <v>31</v>
      </c>
      <c r="B11269" s="7" t="s">
        <v>181</v>
      </c>
      <c r="C11269" s="7" t="s">
        <v>1387</v>
      </c>
      <c r="D11269" s="7" t="n">
        <v>4</v>
      </c>
      <c r="E11269" s="7" t="n">
        <v>123.56</v>
      </c>
      <c r="F11269" s="7" t="n">
        <v>0</v>
      </c>
      <c r="G11269" s="7" t="n">
        <v>0</v>
      </c>
    </row>
    <row r="11270" customFormat="false" ht="15" hidden="false" customHeight="false" outlineLevel="0" collapsed="false">
      <c r="A11270" s="7" t="s">
        <v>31</v>
      </c>
      <c r="B11270" s="7" t="s">
        <v>573</v>
      </c>
      <c r="C11270" s="7" t="s">
        <v>1387</v>
      </c>
      <c r="D11270" s="7" t="n">
        <v>0</v>
      </c>
      <c r="E11270" s="7" t="n">
        <v>0</v>
      </c>
      <c r="F11270" s="7" t="n">
        <v>1</v>
      </c>
      <c r="G11270" s="7" t="n">
        <v>30.89</v>
      </c>
    </row>
    <row r="11271" customFormat="false" ht="15" hidden="false" customHeight="false" outlineLevel="0" collapsed="false">
      <c r="A11271" s="7" t="s">
        <v>31</v>
      </c>
      <c r="B11271" s="7" t="s">
        <v>573</v>
      </c>
      <c r="C11271" s="7" t="s">
        <v>1387</v>
      </c>
      <c r="D11271" s="7" t="n">
        <v>1</v>
      </c>
      <c r="E11271" s="7" t="n">
        <v>29.74</v>
      </c>
      <c r="F11271" s="7" t="n">
        <v>0</v>
      </c>
      <c r="G11271" s="7" t="n">
        <v>0</v>
      </c>
    </row>
    <row r="11272" customFormat="false" ht="15" hidden="false" customHeight="false" outlineLevel="0" collapsed="false">
      <c r="A11272" s="7" t="s">
        <v>31</v>
      </c>
      <c r="B11272" s="7" t="s">
        <v>101</v>
      </c>
      <c r="C11272" s="7" t="s">
        <v>1389</v>
      </c>
      <c r="D11272" s="7" t="n">
        <v>2</v>
      </c>
      <c r="E11272" s="7" t="n">
        <v>59.48</v>
      </c>
      <c r="F11272" s="7" t="n">
        <v>0</v>
      </c>
      <c r="G11272" s="7" t="n">
        <v>0</v>
      </c>
    </row>
    <row r="11273" customFormat="false" ht="15" hidden="false" customHeight="false" outlineLevel="0" collapsed="false">
      <c r="A11273" s="7" t="s">
        <v>31</v>
      </c>
      <c r="B11273" s="7" t="s">
        <v>101</v>
      </c>
      <c r="C11273" s="7" t="s">
        <v>1389</v>
      </c>
      <c r="D11273" s="7" t="n">
        <v>5</v>
      </c>
      <c r="E11273" s="7" t="n">
        <v>154.45</v>
      </c>
      <c r="F11273" s="7" t="n">
        <v>0</v>
      </c>
      <c r="G11273" s="7" t="n">
        <v>0</v>
      </c>
    </row>
    <row r="11274" customFormat="false" ht="15" hidden="false" customHeight="false" outlineLevel="0" collapsed="false">
      <c r="A11274" s="7" t="s">
        <v>31</v>
      </c>
      <c r="B11274" s="7" t="s">
        <v>102</v>
      </c>
      <c r="C11274" s="7" t="s">
        <v>1389</v>
      </c>
      <c r="D11274" s="7" t="n">
        <v>0</v>
      </c>
      <c r="E11274" s="7" t="n">
        <v>0</v>
      </c>
      <c r="F11274" s="7" t="n">
        <v>1</v>
      </c>
      <c r="G11274" s="7" t="n">
        <v>30.89</v>
      </c>
    </row>
    <row r="11275" customFormat="false" ht="15" hidden="false" customHeight="false" outlineLevel="0" collapsed="false">
      <c r="A11275" s="7" t="s">
        <v>31</v>
      </c>
      <c r="B11275" s="7" t="s">
        <v>137</v>
      </c>
      <c r="C11275" s="7" t="s">
        <v>1389</v>
      </c>
      <c r="D11275" s="7" t="n">
        <v>4</v>
      </c>
      <c r="E11275" s="7" t="n">
        <v>123.56</v>
      </c>
      <c r="F11275" s="7" t="n">
        <v>4</v>
      </c>
      <c r="G11275" s="7" t="n">
        <v>123.56</v>
      </c>
    </row>
    <row r="11276" customFormat="false" ht="15" hidden="false" customHeight="false" outlineLevel="0" collapsed="false">
      <c r="A11276" s="7" t="s">
        <v>31</v>
      </c>
      <c r="B11276" s="7" t="s">
        <v>118</v>
      </c>
      <c r="C11276" s="7" t="s">
        <v>1389</v>
      </c>
      <c r="D11276" s="7" t="n">
        <v>0</v>
      </c>
      <c r="E11276" s="7" t="n">
        <v>0</v>
      </c>
      <c r="F11276" s="7" t="n">
        <v>2</v>
      </c>
      <c r="G11276" s="7" t="n">
        <v>61.78</v>
      </c>
    </row>
    <row r="11277" customFormat="false" ht="15" hidden="false" customHeight="false" outlineLevel="0" collapsed="false">
      <c r="A11277" s="7" t="s">
        <v>31</v>
      </c>
      <c r="B11277" s="7" t="s">
        <v>716</v>
      </c>
      <c r="C11277" s="7" t="s">
        <v>1389</v>
      </c>
      <c r="D11277" s="7" t="n">
        <v>0</v>
      </c>
      <c r="E11277" s="7" t="n">
        <v>0</v>
      </c>
      <c r="F11277" s="7" t="n">
        <v>1</v>
      </c>
      <c r="G11277" s="7" t="n">
        <v>30.89</v>
      </c>
    </row>
    <row r="11278" customFormat="false" ht="15" hidden="false" customHeight="false" outlineLevel="0" collapsed="false">
      <c r="A11278" s="7" t="s">
        <v>31</v>
      </c>
      <c r="B11278" s="7" t="s">
        <v>133</v>
      </c>
      <c r="C11278" s="7" t="s">
        <v>1390</v>
      </c>
      <c r="D11278" s="7" t="n">
        <v>3</v>
      </c>
      <c r="E11278" s="7" t="n">
        <v>112.36</v>
      </c>
      <c r="F11278" s="7" t="n">
        <v>0</v>
      </c>
      <c r="G11278" s="7" t="n">
        <v>0</v>
      </c>
    </row>
    <row r="11279" customFormat="false" ht="15" hidden="false" customHeight="false" outlineLevel="0" collapsed="false">
      <c r="A11279" s="7" t="s">
        <v>31</v>
      </c>
      <c r="B11279" s="7" t="s">
        <v>154</v>
      </c>
      <c r="C11279" s="7" t="s">
        <v>1390</v>
      </c>
      <c r="D11279" s="7" t="n">
        <v>2</v>
      </c>
      <c r="E11279" s="7" t="n">
        <v>71.76</v>
      </c>
      <c r="F11279" s="7" t="n">
        <v>0</v>
      </c>
      <c r="G11279" s="7" t="n">
        <v>0</v>
      </c>
    </row>
    <row r="11280" customFormat="false" ht="15" hidden="false" customHeight="false" outlineLevel="0" collapsed="false">
      <c r="A11280" s="7" t="s">
        <v>31</v>
      </c>
      <c r="B11280" s="7" t="s">
        <v>154</v>
      </c>
      <c r="C11280" s="7" t="s">
        <v>1390</v>
      </c>
      <c r="D11280" s="7" t="n">
        <v>0</v>
      </c>
      <c r="E11280" s="7" t="n">
        <v>0</v>
      </c>
      <c r="F11280" s="7" t="n">
        <v>6</v>
      </c>
      <c r="G11280" s="7" t="n">
        <v>224.73</v>
      </c>
    </row>
    <row r="11281" customFormat="false" ht="15" hidden="false" customHeight="false" outlineLevel="0" collapsed="false">
      <c r="A11281" s="7" t="s">
        <v>31</v>
      </c>
      <c r="B11281" s="7" t="s">
        <v>167</v>
      </c>
      <c r="C11281" s="7" t="s">
        <v>1390</v>
      </c>
      <c r="D11281" s="7" t="n">
        <v>1</v>
      </c>
      <c r="E11281" s="7" t="n">
        <v>37.45</v>
      </c>
      <c r="F11281" s="7" t="n">
        <v>2</v>
      </c>
      <c r="G11281" s="7" t="n">
        <v>74.92</v>
      </c>
    </row>
    <row r="11282" customFormat="false" ht="15" hidden="false" customHeight="false" outlineLevel="0" collapsed="false">
      <c r="A11282" s="7" t="s">
        <v>31</v>
      </c>
      <c r="B11282" s="7" t="s">
        <v>285</v>
      </c>
      <c r="C11282" s="7" t="s">
        <v>1390</v>
      </c>
      <c r="D11282" s="7" t="n">
        <v>2</v>
      </c>
      <c r="E11282" s="7" t="n">
        <v>74.9</v>
      </c>
      <c r="F11282" s="7" t="n">
        <v>0</v>
      </c>
      <c r="G11282" s="7" t="n">
        <v>0</v>
      </c>
    </row>
    <row r="11283" customFormat="false" ht="15" hidden="false" customHeight="false" outlineLevel="0" collapsed="false">
      <c r="A11283" s="7" t="s">
        <v>31</v>
      </c>
      <c r="B11283" s="7" t="s">
        <v>104</v>
      </c>
      <c r="C11283" s="7" t="s">
        <v>1391</v>
      </c>
      <c r="D11283" s="7" t="n">
        <v>6</v>
      </c>
      <c r="E11283" s="7" t="n">
        <v>224.72</v>
      </c>
      <c r="F11283" s="7" t="n">
        <v>2</v>
      </c>
      <c r="G11283" s="7" t="n">
        <v>74.91</v>
      </c>
    </row>
    <row r="11284" customFormat="false" ht="15" hidden="false" customHeight="false" outlineLevel="0" collapsed="false">
      <c r="A11284" s="7" t="s">
        <v>31</v>
      </c>
      <c r="B11284" s="7" t="s">
        <v>165</v>
      </c>
      <c r="C11284" s="7" t="s">
        <v>1391</v>
      </c>
      <c r="D11284" s="7" t="n">
        <v>2</v>
      </c>
      <c r="E11284" s="7" t="n">
        <v>74.9</v>
      </c>
      <c r="F11284" s="7" t="n">
        <v>1</v>
      </c>
      <c r="G11284" s="7" t="n">
        <v>37.45</v>
      </c>
    </row>
    <row r="11285" customFormat="false" ht="15" hidden="false" customHeight="false" outlineLevel="0" collapsed="false">
      <c r="A11285" s="7" t="s">
        <v>31</v>
      </c>
      <c r="B11285" s="7" t="s">
        <v>112</v>
      </c>
      <c r="C11285" s="7" t="s">
        <v>1391</v>
      </c>
      <c r="D11285" s="7" t="n">
        <v>0</v>
      </c>
      <c r="E11285" s="7" t="n">
        <v>0</v>
      </c>
      <c r="F11285" s="7" t="n">
        <v>1</v>
      </c>
      <c r="G11285" s="7" t="n">
        <v>37.45</v>
      </c>
    </row>
    <row r="11286" customFormat="false" ht="15" hidden="false" customHeight="false" outlineLevel="0" collapsed="false">
      <c r="A11286" s="7" t="s">
        <v>31</v>
      </c>
      <c r="B11286" s="7" t="s">
        <v>254</v>
      </c>
      <c r="C11286" s="7" t="s">
        <v>1391</v>
      </c>
      <c r="D11286" s="7" t="n">
        <v>0</v>
      </c>
      <c r="E11286" s="7" t="n">
        <v>0</v>
      </c>
      <c r="F11286" s="7" t="n">
        <v>2</v>
      </c>
      <c r="G11286" s="7" t="n">
        <v>74.9</v>
      </c>
    </row>
    <row r="11287" customFormat="false" ht="15" hidden="false" customHeight="false" outlineLevel="0" collapsed="false">
      <c r="A11287" s="7" t="s">
        <v>31</v>
      </c>
      <c r="B11287" s="7" t="s">
        <v>330</v>
      </c>
      <c r="C11287" s="7" t="s">
        <v>1393</v>
      </c>
      <c r="D11287" s="7" t="n">
        <v>0</v>
      </c>
      <c r="E11287" s="7" t="n">
        <v>0</v>
      </c>
      <c r="F11287" s="7" t="n">
        <v>1</v>
      </c>
      <c r="G11287" s="7" t="n">
        <v>35.11</v>
      </c>
    </row>
    <row r="11288" customFormat="false" ht="15" hidden="false" customHeight="false" outlineLevel="0" collapsed="false">
      <c r="A11288" s="7" t="s">
        <v>31</v>
      </c>
      <c r="B11288" s="7" t="s">
        <v>184</v>
      </c>
      <c r="C11288" s="7" t="s">
        <v>1399</v>
      </c>
      <c r="D11288" s="7" t="n">
        <v>1</v>
      </c>
      <c r="E11288" s="7" t="n">
        <v>49.6</v>
      </c>
      <c r="F11288" s="7" t="n">
        <v>0</v>
      </c>
      <c r="G11288" s="7" t="n">
        <v>0</v>
      </c>
    </row>
    <row r="11289" customFormat="false" ht="15" hidden="false" customHeight="false" outlineLevel="0" collapsed="false">
      <c r="A11289" s="7" t="s">
        <v>31</v>
      </c>
      <c r="B11289" s="7" t="s">
        <v>184</v>
      </c>
      <c r="C11289" s="7" t="s">
        <v>1399</v>
      </c>
      <c r="D11289" s="7" t="n">
        <v>3</v>
      </c>
      <c r="E11289" s="7" t="n">
        <v>148.9</v>
      </c>
      <c r="F11289" s="7" t="n">
        <v>0</v>
      </c>
      <c r="G11289" s="7" t="n">
        <v>0</v>
      </c>
    </row>
    <row r="11290" customFormat="false" ht="15" hidden="false" customHeight="false" outlineLevel="0" collapsed="false">
      <c r="A11290" s="7" t="s">
        <v>31</v>
      </c>
      <c r="B11290" s="7" t="s">
        <v>186</v>
      </c>
      <c r="C11290" s="7" t="s">
        <v>1399</v>
      </c>
      <c r="D11290" s="7" t="n">
        <v>3</v>
      </c>
      <c r="E11290" s="7" t="n">
        <v>148.89</v>
      </c>
      <c r="F11290" s="7" t="n">
        <v>1</v>
      </c>
      <c r="G11290" s="7" t="n">
        <v>49.63</v>
      </c>
    </row>
    <row r="11291" customFormat="false" ht="15" hidden="false" customHeight="false" outlineLevel="0" collapsed="false">
      <c r="A11291" s="7" t="s">
        <v>31</v>
      </c>
      <c r="B11291" s="7" t="s">
        <v>224</v>
      </c>
      <c r="C11291" s="7" t="s">
        <v>1399</v>
      </c>
      <c r="D11291" s="7" t="n">
        <v>1</v>
      </c>
      <c r="E11291" s="7" t="n">
        <v>49.63</v>
      </c>
      <c r="F11291" s="7" t="n">
        <v>0</v>
      </c>
      <c r="G11291" s="7" t="n">
        <v>0</v>
      </c>
    </row>
    <row r="11292" customFormat="false" ht="15" hidden="false" customHeight="false" outlineLevel="0" collapsed="false">
      <c r="A11292" s="7" t="s">
        <v>31</v>
      </c>
      <c r="B11292" s="7" t="s">
        <v>200</v>
      </c>
      <c r="C11292" s="7" t="s">
        <v>1399</v>
      </c>
      <c r="D11292" s="7" t="n">
        <v>1</v>
      </c>
      <c r="E11292" s="7" t="n">
        <v>49.63</v>
      </c>
      <c r="F11292" s="7" t="n">
        <v>0</v>
      </c>
      <c r="G11292" s="7" t="n">
        <v>0</v>
      </c>
    </row>
    <row r="11293" customFormat="false" ht="15" hidden="false" customHeight="false" outlineLevel="0" collapsed="false">
      <c r="A11293" s="7" t="s">
        <v>31</v>
      </c>
      <c r="B11293" s="7" t="s">
        <v>860</v>
      </c>
      <c r="C11293" s="7" t="s">
        <v>1538</v>
      </c>
      <c r="D11293" s="7" t="n">
        <v>0</v>
      </c>
      <c r="E11293" s="7" t="n">
        <v>0</v>
      </c>
      <c r="F11293" s="7" t="n">
        <v>3</v>
      </c>
      <c r="G11293" s="7" t="n">
        <v>0</v>
      </c>
    </row>
    <row r="11294" customFormat="false" ht="15" hidden="false" customHeight="false" outlineLevel="0" collapsed="false">
      <c r="A11294" s="7" t="s">
        <v>31</v>
      </c>
      <c r="B11294" s="7" t="s">
        <v>306</v>
      </c>
      <c r="C11294" s="7" t="s">
        <v>1407</v>
      </c>
      <c r="D11294" s="7" t="n">
        <v>0</v>
      </c>
      <c r="E11294" s="7" t="n">
        <v>0</v>
      </c>
      <c r="F11294" s="7" t="n">
        <v>2</v>
      </c>
      <c r="G11294" s="7" t="n">
        <v>43.03</v>
      </c>
    </row>
    <row r="11295" customFormat="false" ht="15" hidden="false" customHeight="false" outlineLevel="0" collapsed="false">
      <c r="A11295" s="7" t="s">
        <v>31</v>
      </c>
      <c r="B11295" s="7" t="s">
        <v>429</v>
      </c>
      <c r="C11295" s="7" t="s">
        <v>1412</v>
      </c>
      <c r="D11295" s="7" t="n">
        <v>2</v>
      </c>
      <c r="E11295" s="7" t="n">
        <v>34.59</v>
      </c>
      <c r="F11295" s="7" t="n">
        <v>1</v>
      </c>
      <c r="G11295" s="7" t="n">
        <v>17.29</v>
      </c>
    </row>
    <row r="11296" customFormat="false" ht="15" hidden="false" customHeight="false" outlineLevel="0" collapsed="false">
      <c r="A11296" s="7" t="s">
        <v>31</v>
      </c>
      <c r="B11296" s="7" t="s">
        <v>469</v>
      </c>
      <c r="C11296" s="7" t="s">
        <v>1412</v>
      </c>
      <c r="D11296" s="7" t="n">
        <v>2</v>
      </c>
      <c r="E11296" s="7" t="n">
        <v>34.59</v>
      </c>
      <c r="F11296" s="7" t="n">
        <v>0</v>
      </c>
      <c r="G11296" s="7" t="n">
        <v>0</v>
      </c>
    </row>
    <row r="11297" customFormat="false" ht="15" hidden="false" customHeight="false" outlineLevel="0" collapsed="false">
      <c r="A11297" s="7" t="s">
        <v>31</v>
      </c>
      <c r="B11297" s="7" t="s">
        <v>160</v>
      </c>
      <c r="C11297" s="7" t="s">
        <v>1413</v>
      </c>
      <c r="D11297" s="7" t="n">
        <v>10</v>
      </c>
      <c r="E11297" s="7" t="n">
        <v>126.08</v>
      </c>
      <c r="F11297" s="7" t="n">
        <v>0</v>
      </c>
      <c r="G11297" s="7" t="n">
        <v>0</v>
      </c>
    </row>
    <row r="11298" customFormat="false" ht="15" hidden="false" customHeight="false" outlineLevel="0" collapsed="false">
      <c r="A11298" s="7" t="s">
        <v>31</v>
      </c>
      <c r="B11298" s="7" t="s">
        <v>160</v>
      </c>
      <c r="C11298" s="7" t="s">
        <v>1413</v>
      </c>
      <c r="D11298" s="7" t="n">
        <v>18</v>
      </c>
      <c r="E11298" s="7" t="n">
        <v>135</v>
      </c>
      <c r="F11298" s="7" t="n">
        <v>0</v>
      </c>
      <c r="G11298" s="7" t="n">
        <v>0</v>
      </c>
    </row>
    <row r="11299" customFormat="false" ht="15" hidden="false" customHeight="false" outlineLevel="0" collapsed="false">
      <c r="A11299" s="7" t="s">
        <v>31</v>
      </c>
      <c r="B11299" s="7" t="s">
        <v>160</v>
      </c>
      <c r="C11299" s="7" t="s">
        <v>1413</v>
      </c>
      <c r="D11299" s="7" t="n">
        <v>12</v>
      </c>
      <c r="E11299" s="7" t="n">
        <v>126</v>
      </c>
      <c r="F11299" s="7" t="n">
        <v>0</v>
      </c>
      <c r="G11299" s="7" t="n">
        <v>0</v>
      </c>
    </row>
    <row r="11300" customFormat="false" ht="15" hidden="false" customHeight="false" outlineLevel="0" collapsed="false">
      <c r="A11300" s="7" t="s">
        <v>31</v>
      </c>
      <c r="B11300" s="7" t="s">
        <v>140</v>
      </c>
      <c r="C11300" s="7" t="s">
        <v>1414</v>
      </c>
      <c r="D11300" s="7" t="n">
        <v>18</v>
      </c>
      <c r="E11300" s="7" t="n">
        <v>135</v>
      </c>
      <c r="F11300" s="7" t="n">
        <v>0</v>
      </c>
      <c r="G11300" s="7" t="n">
        <v>0</v>
      </c>
    </row>
    <row r="11301" customFormat="false" ht="15" hidden="false" customHeight="false" outlineLevel="0" collapsed="false">
      <c r="A11301" s="7" t="s">
        <v>31</v>
      </c>
      <c r="B11301" s="7" t="s">
        <v>203</v>
      </c>
      <c r="C11301" s="7" t="s">
        <v>1415</v>
      </c>
      <c r="D11301" s="7" t="n">
        <v>6</v>
      </c>
      <c r="E11301" s="7" t="n">
        <v>45</v>
      </c>
      <c r="F11301" s="7" t="n">
        <v>0</v>
      </c>
      <c r="G11301" s="7" t="n">
        <v>0</v>
      </c>
    </row>
    <row r="11302" customFormat="false" ht="15" hidden="false" customHeight="false" outlineLevel="0" collapsed="false">
      <c r="A11302" s="7" t="s">
        <v>31</v>
      </c>
      <c r="B11302" s="7" t="s">
        <v>203</v>
      </c>
      <c r="C11302" s="7" t="s">
        <v>1415</v>
      </c>
      <c r="D11302" s="7" t="n">
        <v>1</v>
      </c>
      <c r="E11302" s="7" t="n">
        <v>12.61</v>
      </c>
      <c r="F11302" s="7" t="n">
        <v>0</v>
      </c>
      <c r="G11302" s="7" t="n">
        <v>0</v>
      </c>
    </row>
    <row r="11303" customFormat="false" ht="15" hidden="false" customHeight="false" outlineLevel="0" collapsed="false">
      <c r="A11303" s="7" t="s">
        <v>31</v>
      </c>
      <c r="B11303" s="7" t="s">
        <v>220</v>
      </c>
      <c r="C11303" s="7" t="s">
        <v>1416</v>
      </c>
      <c r="D11303" s="7" t="n">
        <v>1</v>
      </c>
      <c r="E11303" s="7" t="n">
        <v>12.61</v>
      </c>
      <c r="F11303" s="7" t="n">
        <v>0</v>
      </c>
      <c r="G11303" s="7" t="n">
        <v>0</v>
      </c>
    </row>
    <row r="11304" customFormat="false" ht="15" hidden="false" customHeight="false" outlineLevel="0" collapsed="false">
      <c r="A11304" s="7" t="s">
        <v>31</v>
      </c>
      <c r="B11304" s="7" t="s">
        <v>220</v>
      </c>
      <c r="C11304" s="7" t="s">
        <v>1416</v>
      </c>
      <c r="D11304" s="7" t="n">
        <v>12</v>
      </c>
      <c r="E11304" s="7" t="n">
        <v>126</v>
      </c>
      <c r="F11304" s="7" t="n">
        <v>0</v>
      </c>
      <c r="G11304" s="7" t="n">
        <v>0</v>
      </c>
    </row>
    <row r="11305" customFormat="false" ht="15" hidden="false" customHeight="false" outlineLevel="0" collapsed="false">
      <c r="A11305" s="7" t="s">
        <v>31</v>
      </c>
      <c r="B11305" s="7" t="s">
        <v>220</v>
      </c>
      <c r="C11305" s="7" t="s">
        <v>1416</v>
      </c>
      <c r="D11305" s="7" t="n">
        <v>6</v>
      </c>
      <c r="E11305" s="7" t="n">
        <v>45</v>
      </c>
      <c r="F11305" s="7" t="n">
        <v>0</v>
      </c>
      <c r="G11305" s="7" t="n">
        <v>0</v>
      </c>
    </row>
    <row r="11306" customFormat="false" ht="15" hidden="false" customHeight="false" outlineLevel="0" collapsed="false">
      <c r="A11306" s="7" t="s">
        <v>31</v>
      </c>
      <c r="B11306" s="7" t="s">
        <v>122</v>
      </c>
      <c r="C11306" s="7" t="s">
        <v>1421</v>
      </c>
      <c r="D11306" s="7" t="n">
        <v>2</v>
      </c>
      <c r="E11306" s="7" t="n">
        <v>94.45</v>
      </c>
      <c r="F11306" s="7" t="n">
        <v>0</v>
      </c>
      <c r="G11306" s="7" t="n">
        <v>0</v>
      </c>
    </row>
    <row r="11307" customFormat="false" ht="15" hidden="false" customHeight="false" outlineLevel="0" collapsed="false">
      <c r="A11307" s="7" t="s">
        <v>31</v>
      </c>
      <c r="B11307" s="7" t="s">
        <v>142</v>
      </c>
      <c r="C11307" s="7" t="s">
        <v>1421</v>
      </c>
      <c r="D11307" s="7" t="n">
        <v>2</v>
      </c>
      <c r="E11307" s="7" t="n">
        <v>94.45</v>
      </c>
      <c r="F11307" s="7" t="n">
        <v>0</v>
      </c>
      <c r="G11307" s="7" t="n">
        <v>0</v>
      </c>
    </row>
    <row r="11308" customFormat="false" ht="15" hidden="false" customHeight="false" outlineLevel="0" collapsed="false">
      <c r="A11308" s="7" t="s">
        <v>31</v>
      </c>
      <c r="B11308" s="7" t="s">
        <v>850</v>
      </c>
      <c r="C11308" s="7" t="s">
        <v>1428</v>
      </c>
      <c r="D11308" s="7" t="n">
        <v>1</v>
      </c>
      <c r="E11308" s="7" t="n">
        <v>140.24</v>
      </c>
      <c r="F11308" s="7" t="n">
        <v>0</v>
      </c>
      <c r="G11308" s="7" t="n">
        <v>0</v>
      </c>
    </row>
    <row r="11309" customFormat="false" ht="15" hidden="false" customHeight="false" outlineLevel="0" collapsed="false">
      <c r="A11309" s="7" t="s">
        <v>31</v>
      </c>
      <c r="B11309" s="7" t="s">
        <v>130</v>
      </c>
      <c r="C11309" s="7" t="s">
        <v>1425</v>
      </c>
      <c r="D11309" s="7" t="n">
        <v>2</v>
      </c>
      <c r="E11309" s="7" t="n">
        <v>113.36</v>
      </c>
      <c r="F11309" s="7" t="n">
        <v>0</v>
      </c>
      <c r="G11309" s="7" t="n">
        <v>0</v>
      </c>
    </row>
    <row r="11310" customFormat="false" ht="15" hidden="false" customHeight="false" outlineLevel="0" collapsed="false">
      <c r="A11310" s="7" t="s">
        <v>31</v>
      </c>
      <c r="B11310" s="7" t="s">
        <v>130</v>
      </c>
      <c r="C11310" s="7" t="s">
        <v>1425</v>
      </c>
      <c r="D11310" s="7" t="n">
        <v>1</v>
      </c>
      <c r="E11310" s="7" t="n">
        <v>56.67</v>
      </c>
      <c r="F11310" s="7" t="n">
        <v>7</v>
      </c>
      <c r="G11310" s="7" t="n">
        <v>396.69</v>
      </c>
    </row>
    <row r="11311" customFormat="false" ht="15" hidden="false" customHeight="false" outlineLevel="0" collapsed="false">
      <c r="A11311" s="7" t="s">
        <v>31</v>
      </c>
      <c r="B11311" s="7" t="s">
        <v>152</v>
      </c>
      <c r="C11311" s="7" t="s">
        <v>1425</v>
      </c>
      <c r="D11311" s="7" t="n">
        <v>0</v>
      </c>
      <c r="E11311" s="7" t="n">
        <v>0</v>
      </c>
      <c r="F11311" s="7" t="n">
        <v>4</v>
      </c>
      <c r="G11311" s="7" t="n">
        <v>226.68</v>
      </c>
    </row>
    <row r="11312" customFormat="false" ht="15" hidden="false" customHeight="false" outlineLevel="0" collapsed="false">
      <c r="A11312" s="7" t="s">
        <v>31</v>
      </c>
      <c r="B11312" s="7" t="s">
        <v>198</v>
      </c>
      <c r="C11312" s="7" t="s">
        <v>1425</v>
      </c>
      <c r="D11312" s="7" t="n">
        <v>0</v>
      </c>
      <c r="E11312" s="7" t="n">
        <v>0</v>
      </c>
      <c r="F11312" s="7" t="n">
        <v>2</v>
      </c>
      <c r="G11312" s="7" t="n">
        <v>113.34</v>
      </c>
    </row>
    <row r="11313" customFormat="false" ht="15" hidden="false" customHeight="false" outlineLevel="0" collapsed="false">
      <c r="A11313" s="7" t="s">
        <v>31</v>
      </c>
      <c r="B11313" s="7" t="s">
        <v>191</v>
      </c>
      <c r="C11313" s="7" t="s">
        <v>1425</v>
      </c>
      <c r="D11313" s="7" t="n">
        <v>0</v>
      </c>
      <c r="E11313" s="7" t="n">
        <v>0</v>
      </c>
      <c r="F11313" s="7" t="n">
        <v>1</v>
      </c>
      <c r="G11313" s="7" t="n">
        <v>56.67</v>
      </c>
    </row>
    <row r="11314" customFormat="false" ht="15" hidden="false" customHeight="false" outlineLevel="0" collapsed="false">
      <c r="A11314" s="7" t="s">
        <v>31</v>
      </c>
      <c r="B11314" s="7" t="s">
        <v>155</v>
      </c>
      <c r="C11314" s="7" t="s">
        <v>1426</v>
      </c>
      <c r="D11314" s="7" t="n">
        <v>1</v>
      </c>
      <c r="E11314" s="7" t="n">
        <v>56.67</v>
      </c>
      <c r="F11314" s="7" t="n">
        <v>3</v>
      </c>
      <c r="G11314" s="7" t="n">
        <v>170.01</v>
      </c>
    </row>
    <row r="11315" customFormat="false" ht="15" hidden="false" customHeight="false" outlineLevel="0" collapsed="false">
      <c r="A11315" s="7" t="s">
        <v>31</v>
      </c>
      <c r="B11315" s="7" t="s">
        <v>156</v>
      </c>
      <c r="C11315" s="7" t="s">
        <v>1430</v>
      </c>
      <c r="D11315" s="7" t="n">
        <v>4</v>
      </c>
      <c r="E11315" s="7" t="n">
        <v>337.28</v>
      </c>
      <c r="F11315" s="7" t="n">
        <v>7</v>
      </c>
      <c r="G11315" s="7" t="n">
        <v>590.24</v>
      </c>
    </row>
    <row r="11316" customFormat="false" ht="15" hidden="false" customHeight="false" outlineLevel="0" collapsed="false">
      <c r="A11316" s="7" t="s">
        <v>31</v>
      </c>
      <c r="B11316" s="7" t="s">
        <v>232</v>
      </c>
      <c r="C11316" s="7" t="s">
        <v>1432</v>
      </c>
      <c r="D11316" s="7" t="n">
        <v>3</v>
      </c>
      <c r="E11316" s="7" t="n">
        <v>89.21</v>
      </c>
      <c r="F11316" s="7" t="n">
        <v>0</v>
      </c>
      <c r="G11316" s="7" t="n">
        <v>0</v>
      </c>
    </row>
    <row r="11317" customFormat="false" ht="15" hidden="false" customHeight="false" outlineLevel="0" collapsed="false">
      <c r="A11317" s="7" t="s">
        <v>31</v>
      </c>
      <c r="B11317" s="7" t="s">
        <v>232</v>
      </c>
      <c r="C11317" s="7" t="s">
        <v>1432</v>
      </c>
      <c r="D11317" s="7" t="n">
        <v>3</v>
      </c>
      <c r="E11317" s="7" t="n">
        <v>92.68</v>
      </c>
      <c r="F11317" s="7" t="n">
        <v>2</v>
      </c>
      <c r="G11317" s="7" t="n">
        <v>61.78</v>
      </c>
    </row>
    <row r="11318" customFormat="false" ht="15" hidden="false" customHeight="false" outlineLevel="0" collapsed="false">
      <c r="A11318" s="7" t="s">
        <v>31</v>
      </c>
      <c r="B11318" s="7" t="s">
        <v>212</v>
      </c>
      <c r="C11318" s="7" t="s">
        <v>1432</v>
      </c>
      <c r="D11318" s="7" t="n">
        <v>0</v>
      </c>
      <c r="E11318" s="7" t="n">
        <v>0</v>
      </c>
      <c r="F11318" s="7" t="n">
        <v>2</v>
      </c>
      <c r="G11318" s="7" t="n">
        <v>61.78</v>
      </c>
    </row>
    <row r="11319" customFormat="false" ht="15" hidden="false" customHeight="false" outlineLevel="0" collapsed="false">
      <c r="A11319" s="7" t="s">
        <v>31</v>
      </c>
      <c r="B11319" s="7" t="s">
        <v>416</v>
      </c>
      <c r="C11319" s="7" t="s">
        <v>1432</v>
      </c>
      <c r="D11319" s="7" t="n">
        <v>0</v>
      </c>
      <c r="E11319" s="7" t="n">
        <v>0</v>
      </c>
      <c r="F11319" s="7" t="n">
        <v>3</v>
      </c>
      <c r="G11319" s="7" t="n">
        <v>92.67</v>
      </c>
    </row>
    <row r="11320" customFormat="false" ht="15" hidden="false" customHeight="false" outlineLevel="0" collapsed="false">
      <c r="A11320" s="7" t="s">
        <v>31</v>
      </c>
      <c r="B11320" s="7" t="s">
        <v>202</v>
      </c>
      <c r="C11320" s="7" t="s">
        <v>1434</v>
      </c>
      <c r="D11320" s="7" t="n">
        <v>1</v>
      </c>
      <c r="E11320" s="7" t="n">
        <v>30.89</v>
      </c>
      <c r="F11320" s="7" t="n">
        <v>0</v>
      </c>
      <c r="G11320" s="7" t="n">
        <v>0</v>
      </c>
    </row>
    <row r="11321" customFormat="false" ht="15" hidden="false" customHeight="false" outlineLevel="0" collapsed="false">
      <c r="A11321" s="7" t="s">
        <v>31</v>
      </c>
      <c r="B11321" s="7" t="s">
        <v>171</v>
      </c>
      <c r="C11321" s="7" t="s">
        <v>1434</v>
      </c>
      <c r="D11321" s="7" t="n">
        <v>8</v>
      </c>
      <c r="E11321" s="7" t="n">
        <v>247.13</v>
      </c>
      <c r="F11321" s="7" t="n">
        <v>3</v>
      </c>
      <c r="G11321" s="7" t="n">
        <v>92.67</v>
      </c>
    </row>
    <row r="11322" customFormat="false" ht="15" hidden="false" customHeight="false" outlineLevel="0" collapsed="false">
      <c r="A11322" s="7" t="s">
        <v>31</v>
      </c>
      <c r="B11322" s="7" t="s">
        <v>171</v>
      </c>
      <c r="C11322" s="7" t="s">
        <v>1434</v>
      </c>
      <c r="D11322" s="7" t="n">
        <v>2</v>
      </c>
      <c r="E11322" s="7" t="n">
        <v>59.47</v>
      </c>
      <c r="F11322" s="7" t="n">
        <v>0</v>
      </c>
      <c r="G11322" s="7" t="n">
        <v>0</v>
      </c>
    </row>
    <row r="11323" customFormat="false" ht="15" hidden="false" customHeight="false" outlineLevel="0" collapsed="false">
      <c r="A11323" s="7" t="s">
        <v>31</v>
      </c>
      <c r="B11323" s="7" t="s">
        <v>262</v>
      </c>
      <c r="C11323" s="7" t="s">
        <v>1434</v>
      </c>
      <c r="D11323" s="7" t="n">
        <v>1</v>
      </c>
      <c r="E11323" s="7" t="n">
        <v>30.89</v>
      </c>
      <c r="F11323" s="7" t="n">
        <v>0</v>
      </c>
      <c r="G11323" s="7" t="n">
        <v>0</v>
      </c>
    </row>
    <row r="11324" customFormat="false" ht="15" hidden="false" customHeight="false" outlineLevel="0" collapsed="false">
      <c r="A11324" s="7" t="s">
        <v>31</v>
      </c>
      <c r="B11324" s="7" t="s">
        <v>107</v>
      </c>
      <c r="C11324" s="7" t="s">
        <v>1435</v>
      </c>
      <c r="D11324" s="7" t="n">
        <v>0</v>
      </c>
      <c r="E11324" s="7" t="n">
        <v>0</v>
      </c>
      <c r="F11324" s="7" t="n">
        <v>5</v>
      </c>
      <c r="G11324" s="7" t="n">
        <v>405.99</v>
      </c>
    </row>
    <row r="11325" customFormat="false" ht="15" hidden="false" customHeight="false" outlineLevel="0" collapsed="false">
      <c r="A11325" s="7" t="s">
        <v>31</v>
      </c>
      <c r="B11325" s="7" t="s">
        <v>107</v>
      </c>
      <c r="C11325" s="7" t="s">
        <v>1435</v>
      </c>
      <c r="D11325" s="7" t="n">
        <v>0</v>
      </c>
      <c r="E11325" s="7" t="n">
        <v>0</v>
      </c>
      <c r="F11325" s="7" t="n">
        <v>5</v>
      </c>
      <c r="G11325" s="7" t="n">
        <v>375</v>
      </c>
    </row>
    <row r="11326" customFormat="false" ht="15" hidden="false" customHeight="false" outlineLevel="0" collapsed="false">
      <c r="A11326" s="7" t="s">
        <v>31</v>
      </c>
      <c r="B11326" s="7" t="s">
        <v>107</v>
      </c>
      <c r="C11326" s="7" t="s">
        <v>1435</v>
      </c>
      <c r="D11326" s="7" t="n">
        <v>12</v>
      </c>
      <c r="E11326" s="7" t="n">
        <v>1124.45</v>
      </c>
      <c r="F11326" s="7" t="n">
        <v>5</v>
      </c>
      <c r="G11326" s="7" t="n">
        <v>468.51</v>
      </c>
    </row>
    <row r="11327" customFormat="false" ht="15" hidden="false" customHeight="false" outlineLevel="0" collapsed="false">
      <c r="A11327" s="7" t="s">
        <v>31</v>
      </c>
      <c r="B11327" s="7" t="s">
        <v>175</v>
      </c>
      <c r="C11327" s="7" t="s">
        <v>1437</v>
      </c>
      <c r="D11327" s="7" t="n">
        <v>1</v>
      </c>
      <c r="E11327" s="7" t="n">
        <v>30.67</v>
      </c>
      <c r="F11327" s="7" t="n">
        <v>0</v>
      </c>
      <c r="G11327" s="7" t="n">
        <v>0</v>
      </c>
    </row>
    <row r="11328" customFormat="false" ht="15" hidden="false" customHeight="false" outlineLevel="0" collapsed="false">
      <c r="A11328" s="7" t="s">
        <v>31</v>
      </c>
      <c r="B11328" s="7" t="s">
        <v>175</v>
      </c>
      <c r="C11328" s="7" t="s">
        <v>1437</v>
      </c>
      <c r="D11328" s="7" t="n">
        <v>15</v>
      </c>
      <c r="E11328" s="7" t="n">
        <v>561.79</v>
      </c>
      <c r="F11328" s="7" t="n">
        <v>24</v>
      </c>
      <c r="G11328" s="7" t="n">
        <v>898.94</v>
      </c>
    </row>
    <row r="11329" customFormat="false" ht="15" hidden="false" customHeight="false" outlineLevel="0" collapsed="false">
      <c r="A11329" s="7" t="s">
        <v>31</v>
      </c>
      <c r="B11329" s="7" t="s">
        <v>192</v>
      </c>
      <c r="C11329" s="7" t="s">
        <v>1311</v>
      </c>
      <c r="D11329" s="7" t="n">
        <v>8</v>
      </c>
      <c r="E11329" s="7" t="n">
        <v>337.11</v>
      </c>
      <c r="F11329" s="7" t="n">
        <v>4</v>
      </c>
      <c r="G11329" s="7" t="n">
        <v>168.54</v>
      </c>
    </row>
    <row r="11330" customFormat="false" ht="15" hidden="false" customHeight="false" outlineLevel="0" collapsed="false">
      <c r="A11330" s="7" t="s">
        <v>31</v>
      </c>
      <c r="B11330" s="7" t="s">
        <v>192</v>
      </c>
      <c r="C11330" s="7" t="s">
        <v>1311</v>
      </c>
      <c r="D11330" s="7" t="n">
        <v>2</v>
      </c>
      <c r="E11330" s="7" t="n">
        <v>64.2</v>
      </c>
      <c r="F11330" s="7" t="n">
        <v>0</v>
      </c>
      <c r="G11330" s="7" t="n">
        <v>0</v>
      </c>
    </row>
    <row r="11331" customFormat="false" ht="15" hidden="false" customHeight="false" outlineLevel="0" collapsed="false">
      <c r="A11331" s="7" t="s">
        <v>31</v>
      </c>
      <c r="B11331" s="7" t="s">
        <v>265</v>
      </c>
      <c r="C11331" s="7" t="s">
        <v>1439</v>
      </c>
      <c r="D11331" s="7" t="n">
        <v>1</v>
      </c>
      <c r="E11331" s="7" t="n">
        <v>37.45</v>
      </c>
      <c r="F11331" s="7" t="n">
        <v>5</v>
      </c>
      <c r="G11331" s="7" t="n">
        <v>187.27</v>
      </c>
    </row>
    <row r="11332" customFormat="false" ht="15" hidden="false" customHeight="false" outlineLevel="0" collapsed="false">
      <c r="A11332" s="7" t="s">
        <v>31</v>
      </c>
      <c r="B11332" s="7" t="s">
        <v>486</v>
      </c>
      <c r="C11332" s="7" t="s">
        <v>1440</v>
      </c>
      <c r="D11332" s="7" t="n">
        <v>1</v>
      </c>
      <c r="E11332" s="7" t="n">
        <v>80.57</v>
      </c>
      <c r="F11332" s="7" t="n">
        <v>1</v>
      </c>
      <c r="G11332" s="7" t="n">
        <v>80.57</v>
      </c>
    </row>
    <row r="11333" customFormat="false" ht="15" hidden="false" customHeight="false" outlineLevel="0" collapsed="false">
      <c r="A11333" s="7" t="s">
        <v>31</v>
      </c>
      <c r="B11333" s="7" t="s">
        <v>406</v>
      </c>
      <c r="C11333" s="7" t="s">
        <v>1393</v>
      </c>
      <c r="D11333" s="7" t="n">
        <v>0</v>
      </c>
      <c r="E11333" s="7" t="n">
        <v>0</v>
      </c>
      <c r="F11333" s="7" t="n">
        <v>1</v>
      </c>
      <c r="G11333" s="7" t="n">
        <v>61.82</v>
      </c>
    </row>
    <row r="11334" customFormat="false" ht="15" hidden="false" customHeight="false" outlineLevel="0" collapsed="false">
      <c r="A11334" s="7" t="s">
        <v>31</v>
      </c>
      <c r="B11334" s="7" t="s">
        <v>103</v>
      </c>
      <c r="C11334" s="7" t="s">
        <v>1443</v>
      </c>
      <c r="D11334" s="7" t="n">
        <v>1</v>
      </c>
      <c r="E11334" s="7" t="n">
        <v>72.61</v>
      </c>
      <c r="F11334" s="7" t="n">
        <v>1</v>
      </c>
      <c r="G11334" s="7" t="n">
        <v>72.61</v>
      </c>
    </row>
    <row r="11335" customFormat="false" ht="15" hidden="false" customHeight="false" outlineLevel="0" collapsed="false">
      <c r="A11335" s="7" t="s">
        <v>31</v>
      </c>
      <c r="B11335" s="7" t="s">
        <v>103</v>
      </c>
      <c r="C11335" s="7" t="s">
        <v>1443</v>
      </c>
      <c r="D11335" s="7" t="n">
        <v>0</v>
      </c>
      <c r="E11335" s="7" t="n">
        <v>0</v>
      </c>
      <c r="F11335" s="7" t="n">
        <v>2</v>
      </c>
      <c r="G11335" s="7" t="n">
        <v>159.3</v>
      </c>
    </row>
    <row r="11336" customFormat="false" ht="15" hidden="false" customHeight="false" outlineLevel="0" collapsed="false">
      <c r="A11336" s="7" t="s">
        <v>31</v>
      </c>
      <c r="B11336" s="7" t="s">
        <v>162</v>
      </c>
      <c r="C11336" s="7" t="s">
        <v>1429</v>
      </c>
      <c r="D11336" s="7" t="n">
        <v>10</v>
      </c>
      <c r="E11336" s="7" t="n">
        <v>397.94</v>
      </c>
      <c r="F11336" s="7" t="n">
        <v>0</v>
      </c>
      <c r="G11336" s="7" t="n">
        <v>0</v>
      </c>
    </row>
    <row r="11337" customFormat="false" ht="15" hidden="false" customHeight="false" outlineLevel="0" collapsed="false">
      <c r="A11337" s="7" t="s">
        <v>31</v>
      </c>
      <c r="B11337" s="7" t="s">
        <v>279</v>
      </c>
      <c r="C11337" s="7" t="s">
        <v>1432</v>
      </c>
      <c r="D11337" s="7" t="n">
        <v>3</v>
      </c>
      <c r="E11337" s="7" t="n">
        <v>126.4</v>
      </c>
      <c r="F11337" s="7" t="n">
        <v>2</v>
      </c>
      <c r="G11337" s="7" t="n">
        <v>84.26</v>
      </c>
    </row>
    <row r="11338" customFormat="false" ht="15" hidden="false" customHeight="false" outlineLevel="0" collapsed="false">
      <c r="A11338" s="7" t="s">
        <v>31</v>
      </c>
      <c r="B11338" s="7" t="s">
        <v>424</v>
      </c>
      <c r="C11338" s="7" t="s">
        <v>1445</v>
      </c>
      <c r="D11338" s="7" t="n">
        <v>-1</v>
      </c>
      <c r="E11338" s="7" t="n">
        <v>-37.77</v>
      </c>
      <c r="F11338" s="7" t="n">
        <v>0</v>
      </c>
      <c r="G11338" s="7" t="n">
        <v>0</v>
      </c>
    </row>
    <row r="11339" customFormat="false" ht="15" hidden="false" customHeight="false" outlineLevel="0" collapsed="false">
      <c r="A11339" s="7" t="s">
        <v>31</v>
      </c>
      <c r="B11339" s="7" t="s">
        <v>124</v>
      </c>
      <c r="C11339" s="7" t="s">
        <v>1449</v>
      </c>
      <c r="D11339" s="7" t="n">
        <v>5</v>
      </c>
      <c r="E11339" s="7" t="n">
        <v>107.59</v>
      </c>
      <c r="F11339" s="7" t="n">
        <v>0</v>
      </c>
      <c r="G11339" s="7" t="n">
        <v>0</v>
      </c>
    </row>
    <row r="11340" customFormat="false" ht="15" hidden="false" customHeight="false" outlineLevel="0" collapsed="false">
      <c r="A11340" s="7" t="s">
        <v>31</v>
      </c>
      <c r="B11340" s="7" t="s">
        <v>124</v>
      </c>
      <c r="C11340" s="7" t="s">
        <v>1449</v>
      </c>
      <c r="D11340" s="7" t="n">
        <v>1</v>
      </c>
      <c r="E11340" s="7" t="n">
        <v>0.01</v>
      </c>
      <c r="F11340" s="7" t="n">
        <v>0</v>
      </c>
      <c r="G11340" s="7" t="n">
        <v>0</v>
      </c>
    </row>
    <row r="11341" customFormat="false" ht="15" hidden="false" customHeight="false" outlineLevel="0" collapsed="false">
      <c r="A11341" s="7" t="s">
        <v>31</v>
      </c>
      <c r="B11341" s="7" t="s">
        <v>124</v>
      </c>
      <c r="C11341" s="7" t="s">
        <v>1449</v>
      </c>
      <c r="D11341" s="7" t="n">
        <v>3</v>
      </c>
      <c r="E11341" s="7" t="n">
        <v>63.67</v>
      </c>
      <c r="F11341" s="7" t="n">
        <v>0</v>
      </c>
      <c r="G11341" s="7" t="n">
        <v>0</v>
      </c>
    </row>
    <row r="11342" customFormat="false" ht="15" hidden="false" customHeight="false" outlineLevel="0" collapsed="false">
      <c r="A11342" s="7" t="s">
        <v>31</v>
      </c>
      <c r="B11342" s="7" t="s">
        <v>143</v>
      </c>
      <c r="C11342" s="7" t="s">
        <v>1450</v>
      </c>
      <c r="D11342" s="7" t="n">
        <v>1</v>
      </c>
      <c r="E11342" s="7" t="n">
        <v>0.01</v>
      </c>
      <c r="F11342" s="7" t="n">
        <v>2</v>
      </c>
      <c r="G11342" s="7" t="n">
        <v>0.02</v>
      </c>
    </row>
    <row r="11343" customFormat="false" ht="15" hidden="false" customHeight="false" outlineLevel="0" collapsed="false">
      <c r="A11343" s="7" t="s">
        <v>31</v>
      </c>
      <c r="B11343" s="7" t="s">
        <v>143</v>
      </c>
      <c r="C11343" s="7" t="s">
        <v>1450</v>
      </c>
      <c r="D11343" s="7" t="n">
        <v>17</v>
      </c>
      <c r="E11343" s="7" t="n">
        <v>397.8</v>
      </c>
      <c r="F11343" s="7" t="n">
        <v>4</v>
      </c>
      <c r="G11343" s="7" t="n">
        <v>93.6</v>
      </c>
    </row>
    <row r="11344" customFormat="false" ht="15" hidden="false" customHeight="false" outlineLevel="0" collapsed="false">
      <c r="A11344" s="7" t="s">
        <v>31</v>
      </c>
      <c r="B11344" s="7" t="s">
        <v>105</v>
      </c>
      <c r="C11344" s="7" t="s">
        <v>1453</v>
      </c>
      <c r="D11344" s="7" t="n">
        <v>3</v>
      </c>
      <c r="E11344" s="7" t="n">
        <v>109.55</v>
      </c>
      <c r="F11344" s="7" t="n">
        <v>4</v>
      </c>
      <c r="G11344" s="7" t="n">
        <v>146.06</v>
      </c>
    </row>
    <row r="11345" customFormat="false" ht="15" hidden="false" customHeight="false" outlineLevel="0" collapsed="false">
      <c r="A11345" s="7" t="s">
        <v>31</v>
      </c>
      <c r="B11345" s="7" t="s">
        <v>691</v>
      </c>
      <c r="C11345" s="7" t="s">
        <v>1498</v>
      </c>
      <c r="D11345" s="7" t="n">
        <v>1</v>
      </c>
      <c r="E11345" s="7" t="n">
        <v>30</v>
      </c>
      <c r="F11345" s="7" t="n">
        <v>0</v>
      </c>
      <c r="G11345" s="7" t="n">
        <v>0</v>
      </c>
    </row>
    <row r="11346" customFormat="false" ht="15" hidden="false" customHeight="false" outlineLevel="0" collapsed="false">
      <c r="A11346" s="7" t="s">
        <v>31</v>
      </c>
      <c r="B11346" s="7" t="s">
        <v>304</v>
      </c>
      <c r="C11346" s="7" t="s">
        <v>1462</v>
      </c>
      <c r="D11346" s="7" t="n">
        <v>2</v>
      </c>
      <c r="E11346" s="7" t="n">
        <v>58.96</v>
      </c>
      <c r="F11346" s="7" t="n">
        <v>4</v>
      </c>
      <c r="G11346" s="7" t="n">
        <v>117.93</v>
      </c>
    </row>
    <row r="11347" customFormat="false" ht="15" hidden="false" customHeight="false" outlineLevel="0" collapsed="false">
      <c r="A11347" s="7" t="s">
        <v>31</v>
      </c>
      <c r="B11347" s="7" t="s">
        <v>357</v>
      </c>
      <c r="C11347" s="7" t="s">
        <v>1465</v>
      </c>
      <c r="D11347" s="7" t="n">
        <v>3</v>
      </c>
      <c r="E11347" s="7" t="n">
        <v>26.57</v>
      </c>
      <c r="F11347" s="7" t="n">
        <v>0</v>
      </c>
      <c r="G11347" s="7" t="n">
        <v>0</v>
      </c>
    </row>
    <row r="11348" customFormat="false" ht="15" hidden="false" customHeight="false" outlineLevel="0" collapsed="false">
      <c r="A11348" s="7" t="s">
        <v>31</v>
      </c>
      <c r="B11348" s="7" t="s">
        <v>684</v>
      </c>
      <c r="C11348" s="7" t="s">
        <v>1499</v>
      </c>
      <c r="D11348" s="7" t="n">
        <v>0</v>
      </c>
      <c r="E11348" s="7" t="n">
        <v>0</v>
      </c>
      <c r="F11348" s="7" t="n">
        <v>2</v>
      </c>
      <c r="G11348" s="7" t="n">
        <v>421.76</v>
      </c>
    </row>
    <row r="11349" customFormat="false" ht="15" hidden="false" customHeight="false" outlineLevel="0" collapsed="false">
      <c r="A11349" s="7" t="s">
        <v>31</v>
      </c>
      <c r="B11349" s="7" t="s">
        <v>681</v>
      </c>
      <c r="C11349" s="7" t="s">
        <v>1499</v>
      </c>
      <c r="D11349" s="7" t="n">
        <v>0</v>
      </c>
      <c r="E11349" s="7" t="n">
        <v>0</v>
      </c>
      <c r="F11349" s="7" t="n">
        <v>1</v>
      </c>
      <c r="G11349" s="7" t="n">
        <v>210.88</v>
      </c>
    </row>
    <row r="11350" customFormat="false" ht="15" hidden="false" customHeight="false" outlineLevel="0" collapsed="false">
      <c r="A11350" s="7" t="s">
        <v>31</v>
      </c>
      <c r="B11350" s="7" t="s">
        <v>681</v>
      </c>
      <c r="C11350" s="7" t="s">
        <v>1499</v>
      </c>
      <c r="D11350" s="7" t="n">
        <v>0</v>
      </c>
      <c r="E11350" s="7" t="n">
        <v>0</v>
      </c>
      <c r="F11350" s="7" t="n">
        <v>1</v>
      </c>
      <c r="G11350" s="7" t="n">
        <v>120</v>
      </c>
    </row>
    <row r="11351" customFormat="false" ht="15" hidden="false" customHeight="false" outlineLevel="0" collapsed="false">
      <c r="A11351" s="7" t="s">
        <v>31</v>
      </c>
      <c r="B11351" s="7" t="s">
        <v>683</v>
      </c>
      <c r="C11351" s="7" t="s">
        <v>1499</v>
      </c>
      <c r="D11351" s="7" t="n">
        <v>0</v>
      </c>
      <c r="E11351" s="7" t="n">
        <v>0</v>
      </c>
      <c r="F11351" s="7" t="n">
        <v>1</v>
      </c>
      <c r="G11351" s="7" t="n">
        <v>210.88</v>
      </c>
    </row>
    <row r="11352" customFormat="false" ht="15" hidden="false" customHeight="false" outlineLevel="0" collapsed="false">
      <c r="A11352" s="7" t="s">
        <v>31</v>
      </c>
      <c r="B11352" s="7" t="s">
        <v>683</v>
      </c>
      <c r="C11352" s="7" t="s">
        <v>1499</v>
      </c>
      <c r="D11352" s="7" t="n">
        <v>0</v>
      </c>
      <c r="E11352" s="7" t="n">
        <v>0</v>
      </c>
      <c r="F11352" s="7" t="n">
        <v>1</v>
      </c>
      <c r="G11352" s="7" t="n">
        <v>120</v>
      </c>
    </row>
    <row r="11353" customFormat="false" ht="15" hidden="false" customHeight="false" outlineLevel="0" collapsed="false">
      <c r="A11353" s="7" t="s">
        <v>31</v>
      </c>
      <c r="B11353" s="7" t="s">
        <v>664</v>
      </c>
      <c r="C11353" s="7" t="s">
        <v>1499</v>
      </c>
      <c r="D11353" s="7" t="n">
        <v>0</v>
      </c>
      <c r="E11353" s="7" t="n">
        <v>0</v>
      </c>
      <c r="F11353" s="7" t="n">
        <v>3</v>
      </c>
      <c r="G11353" s="7" t="n">
        <v>632.64</v>
      </c>
    </row>
    <row r="11354" customFormat="false" ht="15" hidden="false" customHeight="false" outlineLevel="0" collapsed="false">
      <c r="A11354" s="7" t="s">
        <v>31</v>
      </c>
      <c r="B11354" s="7" t="s">
        <v>664</v>
      </c>
      <c r="C11354" s="7" t="s">
        <v>1499</v>
      </c>
      <c r="D11354" s="7" t="n">
        <v>0</v>
      </c>
      <c r="E11354" s="7" t="n">
        <v>0</v>
      </c>
      <c r="F11354" s="7" t="n">
        <v>1</v>
      </c>
      <c r="G11354" s="7" t="n">
        <v>120</v>
      </c>
    </row>
    <row r="11355" customFormat="false" ht="15" hidden="false" customHeight="false" outlineLevel="0" collapsed="false">
      <c r="A11355" s="7" t="s">
        <v>31</v>
      </c>
      <c r="B11355" s="7" t="s">
        <v>702</v>
      </c>
      <c r="C11355" s="7" t="s">
        <v>1499</v>
      </c>
      <c r="D11355" s="7" t="n">
        <v>0</v>
      </c>
      <c r="E11355" s="7" t="n">
        <v>0</v>
      </c>
      <c r="F11355" s="7" t="n">
        <v>2</v>
      </c>
      <c r="G11355" s="7" t="n">
        <v>421.77</v>
      </c>
    </row>
    <row r="11356" customFormat="false" ht="15" hidden="false" customHeight="false" outlineLevel="0" collapsed="false">
      <c r="A11356" s="7" t="s">
        <v>31</v>
      </c>
      <c r="B11356" s="7" t="s">
        <v>85</v>
      </c>
      <c r="C11356" s="7" t="s">
        <v>1479</v>
      </c>
      <c r="D11356" s="7" t="n">
        <v>6</v>
      </c>
      <c r="E11356" s="7" t="n">
        <v>280.94</v>
      </c>
      <c r="F11356" s="7" t="n">
        <v>0</v>
      </c>
      <c r="G11356" s="7" t="n">
        <v>0</v>
      </c>
    </row>
    <row r="11357" customFormat="false" ht="15" hidden="false" customHeight="false" outlineLevel="0" collapsed="false">
      <c r="A11357" s="7" t="s">
        <v>31</v>
      </c>
      <c r="B11357" s="7" t="s">
        <v>215</v>
      </c>
      <c r="C11357" s="7" t="s">
        <v>1480</v>
      </c>
      <c r="D11357" s="7" t="n">
        <v>1</v>
      </c>
      <c r="E11357" s="7" t="n">
        <v>42.5</v>
      </c>
      <c r="F11357" s="7" t="n">
        <v>0</v>
      </c>
      <c r="G11357" s="7" t="n">
        <v>0</v>
      </c>
    </row>
    <row r="11358" customFormat="false" ht="15" hidden="false" customHeight="false" outlineLevel="0" collapsed="false">
      <c r="A11358" s="7" t="s">
        <v>31</v>
      </c>
      <c r="B11358" s="7" t="s">
        <v>588</v>
      </c>
      <c r="C11358" s="7" t="s">
        <v>1486</v>
      </c>
      <c r="D11358" s="7" t="n">
        <v>2</v>
      </c>
      <c r="E11358" s="7" t="n">
        <v>189.26</v>
      </c>
      <c r="F11358" s="7" t="n">
        <v>3</v>
      </c>
      <c r="G11358" s="7" t="n">
        <v>283.9</v>
      </c>
    </row>
    <row r="11359" customFormat="false" ht="15" hidden="false" customHeight="false" outlineLevel="0" collapsed="false">
      <c r="A11359" s="7" t="s">
        <v>31</v>
      </c>
      <c r="B11359" s="7" t="s">
        <v>477</v>
      </c>
      <c r="C11359" s="7" t="s">
        <v>1486</v>
      </c>
      <c r="D11359" s="7" t="n">
        <v>3</v>
      </c>
      <c r="E11359" s="7" t="n">
        <v>283.9</v>
      </c>
      <c r="F11359" s="7" t="n">
        <v>1</v>
      </c>
      <c r="G11359" s="7" t="n">
        <v>94.63</v>
      </c>
    </row>
    <row r="11360" customFormat="false" ht="15" hidden="false" customHeight="false" outlineLevel="0" collapsed="false">
      <c r="A11360" s="7" t="s">
        <v>31</v>
      </c>
      <c r="B11360" s="7" t="s">
        <v>744</v>
      </c>
      <c r="C11360" s="7" t="s">
        <v>1517</v>
      </c>
      <c r="D11360" s="7" t="n">
        <v>0</v>
      </c>
      <c r="E11360" s="7" t="n">
        <v>0</v>
      </c>
      <c r="F11360" s="7" t="n">
        <v>1</v>
      </c>
      <c r="G11360" s="7" t="n">
        <v>118.13</v>
      </c>
    </row>
    <row r="11361" customFormat="false" ht="15" hidden="false" customHeight="false" outlineLevel="0" collapsed="false">
      <c r="A11361" s="7" t="s">
        <v>31</v>
      </c>
      <c r="B11361" s="7" t="s">
        <v>779</v>
      </c>
      <c r="C11361" s="7" t="s">
        <v>1517</v>
      </c>
      <c r="D11361" s="7" t="n">
        <v>0</v>
      </c>
      <c r="E11361" s="7" t="n">
        <v>0</v>
      </c>
      <c r="F11361" s="7" t="n">
        <v>2</v>
      </c>
      <c r="G11361" s="7" t="n">
        <v>236.26</v>
      </c>
    </row>
    <row r="11362" customFormat="false" ht="15" hidden="false" customHeight="false" outlineLevel="0" collapsed="false">
      <c r="A11362" s="7" t="s">
        <v>31</v>
      </c>
      <c r="B11362" s="7" t="s">
        <v>823</v>
      </c>
      <c r="C11362" s="7" t="s">
        <v>1517</v>
      </c>
      <c r="D11362" s="7" t="n">
        <v>0</v>
      </c>
      <c r="E11362" s="7" t="n">
        <v>0</v>
      </c>
      <c r="F11362" s="7" t="n">
        <v>1</v>
      </c>
      <c r="G11362" s="7" t="n">
        <v>118.13</v>
      </c>
    </row>
    <row r="11363" customFormat="false" ht="15" hidden="false" customHeight="false" outlineLevel="0" collapsed="false">
      <c r="A11363" s="7" t="s">
        <v>31</v>
      </c>
      <c r="B11363" s="7" t="s">
        <v>822</v>
      </c>
      <c r="C11363" s="7" t="s">
        <v>1517</v>
      </c>
      <c r="D11363" s="7" t="n">
        <v>0</v>
      </c>
      <c r="E11363" s="7" t="n">
        <v>0</v>
      </c>
      <c r="F11363" s="7" t="n">
        <v>2</v>
      </c>
      <c r="G11363" s="7" t="n">
        <v>236.26</v>
      </c>
    </row>
    <row r="11364" customFormat="false" ht="15" hidden="false" customHeight="false" outlineLevel="0" collapsed="false">
      <c r="A11364" s="7" t="s">
        <v>31</v>
      </c>
      <c r="B11364" s="7" t="s">
        <v>497</v>
      </c>
      <c r="C11364" s="7" t="s">
        <v>1266</v>
      </c>
      <c r="D11364" s="7" t="n">
        <v>1</v>
      </c>
      <c r="E11364" s="7" t="n">
        <v>99</v>
      </c>
      <c r="F11364" s="7" t="n">
        <v>0</v>
      </c>
      <c r="G11364" s="7" t="n">
        <v>0</v>
      </c>
    </row>
    <row r="11365" customFormat="false" ht="15" hidden="false" customHeight="false" outlineLevel="0" collapsed="false">
      <c r="A11365" s="7" t="s">
        <v>31</v>
      </c>
      <c r="B11365" s="7" t="s">
        <v>699</v>
      </c>
      <c r="C11365" s="7" t="s">
        <v>1266</v>
      </c>
      <c r="D11365" s="7" t="n">
        <v>2</v>
      </c>
      <c r="E11365" s="7" t="n">
        <v>281.15</v>
      </c>
      <c r="F11365" s="7" t="n">
        <v>0</v>
      </c>
      <c r="G11365" s="7" t="n">
        <v>0</v>
      </c>
    </row>
    <row r="11366" customFormat="false" ht="15" hidden="false" customHeight="false" outlineLevel="0" collapsed="false">
      <c r="A11366" s="7" t="s">
        <v>31</v>
      </c>
      <c r="B11366" s="7" t="s">
        <v>498</v>
      </c>
      <c r="C11366" s="7" t="s">
        <v>1266</v>
      </c>
      <c r="D11366" s="7" t="n">
        <v>1</v>
      </c>
      <c r="E11366" s="7" t="n">
        <v>98.99</v>
      </c>
      <c r="F11366" s="7" t="n">
        <v>0</v>
      </c>
      <c r="G11366" s="7" t="n">
        <v>0</v>
      </c>
    </row>
    <row r="11367" customFormat="false" ht="15" hidden="false" customHeight="false" outlineLevel="0" collapsed="false">
      <c r="A11367" s="7" t="s">
        <v>31</v>
      </c>
      <c r="B11367" s="7" t="s">
        <v>807</v>
      </c>
      <c r="C11367" s="7" t="s">
        <v>1266</v>
      </c>
      <c r="D11367" s="7" t="n">
        <v>1</v>
      </c>
      <c r="E11367" s="7" t="n">
        <v>140.57</v>
      </c>
      <c r="F11367" s="7" t="n">
        <v>0</v>
      </c>
      <c r="G11367" s="7" t="n">
        <v>0</v>
      </c>
    </row>
    <row r="11368" customFormat="false" ht="15" hidden="false" customHeight="false" outlineLevel="0" collapsed="false">
      <c r="A11368" s="7" t="s">
        <v>31</v>
      </c>
      <c r="B11368" s="7" t="s">
        <v>351</v>
      </c>
      <c r="C11368" s="7" t="s">
        <v>1268</v>
      </c>
      <c r="D11368" s="7" t="n">
        <v>1</v>
      </c>
      <c r="E11368" s="7" t="n">
        <v>85</v>
      </c>
      <c r="F11368" s="7" t="n">
        <v>0</v>
      </c>
      <c r="G11368" s="7" t="n">
        <v>0</v>
      </c>
    </row>
    <row r="11369" customFormat="false" ht="15" hidden="false" customHeight="false" outlineLevel="0" collapsed="false">
      <c r="A11369" s="7" t="s">
        <v>31</v>
      </c>
      <c r="B11369" s="7" t="s">
        <v>351</v>
      </c>
      <c r="C11369" s="7" t="s">
        <v>1268</v>
      </c>
      <c r="D11369" s="7" t="n">
        <v>3</v>
      </c>
      <c r="E11369" s="7" t="n">
        <v>297</v>
      </c>
      <c r="F11369" s="7" t="n">
        <v>0</v>
      </c>
      <c r="G11369" s="7" t="n">
        <v>0</v>
      </c>
    </row>
    <row r="11370" customFormat="false" ht="15" hidden="false" customHeight="false" outlineLevel="0" collapsed="false">
      <c r="A11370" s="7" t="s">
        <v>31</v>
      </c>
      <c r="B11370" s="7" t="s">
        <v>459</v>
      </c>
      <c r="C11370" s="7" t="s">
        <v>1268</v>
      </c>
      <c r="D11370" s="7" t="n">
        <v>1</v>
      </c>
      <c r="E11370" s="7" t="n">
        <v>84.99</v>
      </c>
      <c r="F11370" s="7" t="n">
        <v>0</v>
      </c>
      <c r="G11370" s="7" t="n">
        <v>0</v>
      </c>
    </row>
    <row r="11371" customFormat="false" ht="15" hidden="false" customHeight="false" outlineLevel="0" collapsed="false">
      <c r="A11371" s="7" t="s">
        <v>31</v>
      </c>
      <c r="B11371" s="7" t="s">
        <v>459</v>
      </c>
      <c r="C11371" s="7" t="s">
        <v>1268</v>
      </c>
      <c r="D11371" s="7" t="n">
        <v>2</v>
      </c>
      <c r="E11371" s="7" t="n">
        <v>198</v>
      </c>
      <c r="F11371" s="7" t="n">
        <v>0</v>
      </c>
      <c r="G11371" s="7" t="n">
        <v>0</v>
      </c>
    </row>
    <row r="11372" customFormat="false" ht="15" hidden="false" customHeight="false" outlineLevel="0" collapsed="false">
      <c r="A11372" s="7" t="s">
        <v>31</v>
      </c>
      <c r="B11372" s="7" t="s">
        <v>151</v>
      </c>
      <c r="C11372" s="7" t="s">
        <v>1276</v>
      </c>
      <c r="D11372" s="7" t="n">
        <v>4</v>
      </c>
      <c r="E11372" s="7" t="n">
        <v>340</v>
      </c>
      <c r="F11372" s="7" t="n">
        <v>0</v>
      </c>
      <c r="G11372" s="7" t="n">
        <v>0</v>
      </c>
    </row>
    <row r="11373" customFormat="false" ht="15" hidden="false" customHeight="false" outlineLevel="0" collapsed="false">
      <c r="A11373" s="7" t="s">
        <v>31</v>
      </c>
      <c r="B11373" s="7" t="s">
        <v>157</v>
      </c>
      <c r="C11373" s="7" t="s">
        <v>1276</v>
      </c>
      <c r="D11373" s="7" t="n">
        <v>2</v>
      </c>
      <c r="E11373" s="7" t="n">
        <v>170</v>
      </c>
      <c r="F11373" s="7" t="n">
        <v>0</v>
      </c>
      <c r="G11373" s="7" t="n">
        <v>0</v>
      </c>
    </row>
    <row r="11374" customFormat="false" ht="15" hidden="false" customHeight="false" outlineLevel="0" collapsed="false">
      <c r="A11374" s="7" t="s">
        <v>31</v>
      </c>
      <c r="B11374" s="7" t="s">
        <v>157</v>
      </c>
      <c r="C11374" s="7" t="s">
        <v>1276</v>
      </c>
      <c r="D11374" s="7" t="n">
        <v>2</v>
      </c>
      <c r="E11374" s="7" t="n">
        <v>170</v>
      </c>
      <c r="F11374" s="7" t="n">
        <v>0</v>
      </c>
      <c r="G11374" s="7" t="n">
        <v>0</v>
      </c>
    </row>
    <row r="11375" customFormat="false" ht="15" hidden="false" customHeight="false" outlineLevel="0" collapsed="false">
      <c r="A11375" s="7" t="s">
        <v>31</v>
      </c>
      <c r="B11375" s="7" t="s">
        <v>364</v>
      </c>
      <c r="C11375" s="7" t="s">
        <v>1277</v>
      </c>
      <c r="D11375" s="7" t="n">
        <v>1</v>
      </c>
      <c r="E11375" s="7" t="n">
        <v>85</v>
      </c>
      <c r="F11375" s="7" t="n">
        <v>0</v>
      </c>
      <c r="G11375" s="7" t="n">
        <v>0</v>
      </c>
    </row>
    <row r="11376" customFormat="false" ht="15" hidden="false" customHeight="false" outlineLevel="0" collapsed="false">
      <c r="A11376" s="7" t="s">
        <v>31</v>
      </c>
      <c r="B11376" s="7" t="s">
        <v>364</v>
      </c>
      <c r="C11376" s="7" t="s">
        <v>1277</v>
      </c>
      <c r="D11376" s="7" t="n">
        <v>1</v>
      </c>
      <c r="E11376" s="7" t="n">
        <v>69</v>
      </c>
      <c r="F11376" s="7" t="n">
        <v>0</v>
      </c>
      <c r="G11376" s="7" t="n">
        <v>0</v>
      </c>
    </row>
    <row r="11377" customFormat="false" ht="15" hidden="false" customHeight="false" outlineLevel="0" collapsed="false">
      <c r="A11377" s="7" t="s">
        <v>31</v>
      </c>
      <c r="B11377" s="7" t="s">
        <v>398</v>
      </c>
      <c r="C11377" s="7" t="s">
        <v>1277</v>
      </c>
      <c r="D11377" s="7" t="n">
        <v>2</v>
      </c>
      <c r="E11377" s="7" t="n">
        <v>170</v>
      </c>
      <c r="F11377" s="7" t="n">
        <v>0</v>
      </c>
      <c r="G11377" s="7" t="n">
        <v>0</v>
      </c>
    </row>
    <row r="11378" customFormat="false" ht="15" hidden="false" customHeight="false" outlineLevel="0" collapsed="false">
      <c r="A11378" s="7" t="s">
        <v>31</v>
      </c>
      <c r="B11378" s="7" t="s">
        <v>482</v>
      </c>
      <c r="C11378" s="7" t="s">
        <v>1277</v>
      </c>
      <c r="D11378" s="7" t="n">
        <v>1</v>
      </c>
      <c r="E11378" s="7" t="n">
        <v>69.01</v>
      </c>
      <c r="F11378" s="7" t="n">
        <v>0</v>
      </c>
      <c r="G11378" s="7" t="n">
        <v>0</v>
      </c>
    </row>
    <row r="11379" customFormat="false" ht="15" hidden="false" customHeight="false" outlineLevel="0" collapsed="false">
      <c r="A11379" s="7" t="s">
        <v>31</v>
      </c>
      <c r="B11379" s="7" t="s">
        <v>993</v>
      </c>
      <c r="C11379" s="7" t="s">
        <v>1277</v>
      </c>
      <c r="D11379" s="7" t="n">
        <v>1</v>
      </c>
      <c r="E11379" s="7" t="n">
        <v>69</v>
      </c>
      <c r="F11379" s="7" t="n">
        <v>0</v>
      </c>
      <c r="G11379" s="7" t="n">
        <v>0</v>
      </c>
    </row>
    <row r="11380" customFormat="false" ht="15" hidden="false" customHeight="false" outlineLevel="0" collapsed="false">
      <c r="A11380" s="7" t="s">
        <v>31</v>
      </c>
      <c r="B11380" s="7" t="s">
        <v>464</v>
      </c>
      <c r="C11380" s="7" t="s">
        <v>1278</v>
      </c>
      <c r="D11380" s="7" t="n">
        <v>2</v>
      </c>
      <c r="E11380" s="7" t="n">
        <v>255.18</v>
      </c>
      <c r="F11380" s="7" t="n">
        <v>0</v>
      </c>
      <c r="G11380" s="7" t="n">
        <v>0</v>
      </c>
    </row>
    <row r="11381" customFormat="false" ht="15" hidden="false" customHeight="false" outlineLevel="0" collapsed="false">
      <c r="A11381" s="7" t="s">
        <v>31</v>
      </c>
      <c r="B11381" s="7" t="s">
        <v>464</v>
      </c>
      <c r="C11381" s="7" t="s">
        <v>1278</v>
      </c>
      <c r="D11381" s="7" t="n">
        <v>1</v>
      </c>
      <c r="E11381" s="7" t="n">
        <v>135.89</v>
      </c>
      <c r="F11381" s="7" t="n">
        <v>0</v>
      </c>
      <c r="G11381" s="7" t="n">
        <v>0</v>
      </c>
    </row>
    <row r="11382" customFormat="false" ht="15" hidden="false" customHeight="false" outlineLevel="0" collapsed="false">
      <c r="A11382" s="7" t="s">
        <v>31</v>
      </c>
      <c r="B11382" s="7" t="s">
        <v>737</v>
      </c>
      <c r="C11382" s="7" t="s">
        <v>1278</v>
      </c>
      <c r="D11382" s="7" t="n">
        <v>1</v>
      </c>
      <c r="E11382" s="7" t="n">
        <v>135.88</v>
      </c>
      <c r="F11382" s="7" t="n">
        <v>0</v>
      </c>
      <c r="G11382" s="7" t="n">
        <v>0</v>
      </c>
    </row>
    <row r="11383" customFormat="false" ht="15" hidden="false" customHeight="false" outlineLevel="0" collapsed="false">
      <c r="A11383" s="7" t="s">
        <v>31</v>
      </c>
      <c r="B11383" s="7" t="s">
        <v>571</v>
      </c>
      <c r="C11383" s="7" t="s">
        <v>1278</v>
      </c>
      <c r="D11383" s="7" t="n">
        <v>1</v>
      </c>
      <c r="E11383" s="7" t="n">
        <v>135.89</v>
      </c>
      <c r="F11383" s="7" t="n">
        <v>0</v>
      </c>
      <c r="G11383" s="7" t="n">
        <v>0</v>
      </c>
    </row>
    <row r="11384" customFormat="false" ht="15" hidden="false" customHeight="false" outlineLevel="0" collapsed="false">
      <c r="A11384" s="7" t="s">
        <v>31</v>
      </c>
      <c r="B11384" s="7" t="s">
        <v>571</v>
      </c>
      <c r="C11384" s="7" t="s">
        <v>1278</v>
      </c>
      <c r="D11384" s="7" t="n">
        <v>1</v>
      </c>
      <c r="E11384" s="7" t="n">
        <v>127.59</v>
      </c>
      <c r="F11384" s="7" t="n">
        <v>0</v>
      </c>
      <c r="G11384" s="7" t="n">
        <v>0</v>
      </c>
    </row>
    <row r="11385" customFormat="false" ht="15" hidden="false" customHeight="false" outlineLevel="0" collapsed="false">
      <c r="A11385" s="7" t="s">
        <v>31</v>
      </c>
      <c r="B11385" s="7" t="s">
        <v>408</v>
      </c>
      <c r="C11385" s="7" t="s">
        <v>1278</v>
      </c>
      <c r="D11385" s="7" t="n">
        <v>1</v>
      </c>
      <c r="E11385" s="7" t="n">
        <v>135.88</v>
      </c>
      <c r="F11385" s="7" t="n">
        <v>0</v>
      </c>
      <c r="G11385" s="7" t="n">
        <v>0</v>
      </c>
    </row>
    <row r="11386" customFormat="false" ht="15" hidden="false" customHeight="false" outlineLevel="0" collapsed="false">
      <c r="A11386" s="7" t="s">
        <v>31</v>
      </c>
      <c r="B11386" s="7" t="s">
        <v>408</v>
      </c>
      <c r="C11386" s="7" t="s">
        <v>1278</v>
      </c>
      <c r="D11386" s="7" t="n">
        <v>2</v>
      </c>
      <c r="E11386" s="7" t="n">
        <v>255.17</v>
      </c>
      <c r="F11386" s="7" t="n">
        <v>0</v>
      </c>
      <c r="G11386" s="7" t="n">
        <v>0</v>
      </c>
    </row>
    <row r="11387" customFormat="false" ht="15" hidden="false" customHeight="false" outlineLevel="0" collapsed="false">
      <c r="A11387" s="7" t="s">
        <v>31</v>
      </c>
      <c r="B11387" s="7" t="s">
        <v>386</v>
      </c>
      <c r="C11387" s="7" t="s">
        <v>1278</v>
      </c>
      <c r="D11387" s="7" t="n">
        <v>1</v>
      </c>
      <c r="E11387" s="7" t="n">
        <v>135.88</v>
      </c>
      <c r="F11387" s="7" t="n">
        <v>0</v>
      </c>
      <c r="G11387" s="7" t="n">
        <v>0</v>
      </c>
    </row>
    <row r="11388" customFormat="false" ht="15" hidden="false" customHeight="false" outlineLevel="0" collapsed="false">
      <c r="A11388" s="7" t="s">
        <v>31</v>
      </c>
      <c r="B11388" s="7" t="s">
        <v>679</v>
      </c>
      <c r="C11388" s="7" t="s">
        <v>1279</v>
      </c>
      <c r="D11388" s="7" t="n">
        <v>18</v>
      </c>
      <c r="E11388" s="7" t="n">
        <v>1890</v>
      </c>
      <c r="F11388" s="7" t="n">
        <v>0</v>
      </c>
      <c r="G11388" s="7" t="n">
        <v>0</v>
      </c>
    </row>
    <row r="11389" customFormat="false" ht="15" hidden="false" customHeight="false" outlineLevel="0" collapsed="false">
      <c r="A11389" s="7" t="s">
        <v>31</v>
      </c>
      <c r="B11389" s="7" t="s">
        <v>549</v>
      </c>
      <c r="C11389" s="7" t="s">
        <v>1279</v>
      </c>
      <c r="D11389" s="7" t="n">
        <v>7</v>
      </c>
      <c r="E11389" s="7" t="n">
        <v>735</v>
      </c>
      <c r="F11389" s="7" t="n">
        <v>0</v>
      </c>
      <c r="G11389" s="7" t="n">
        <v>0</v>
      </c>
    </row>
    <row r="11390" customFormat="false" ht="15" hidden="false" customHeight="false" outlineLevel="0" collapsed="false">
      <c r="A11390" s="7" t="s">
        <v>31</v>
      </c>
      <c r="B11390" s="7" t="s">
        <v>715</v>
      </c>
      <c r="C11390" s="7" t="s">
        <v>1279</v>
      </c>
      <c r="D11390" s="7" t="n">
        <v>1</v>
      </c>
      <c r="E11390" s="7" t="n">
        <v>105</v>
      </c>
      <c r="F11390" s="7" t="n">
        <v>0</v>
      </c>
      <c r="G11390" s="7" t="n">
        <v>0</v>
      </c>
    </row>
    <row r="11391" customFormat="false" ht="15" hidden="false" customHeight="false" outlineLevel="0" collapsed="false">
      <c r="A11391" s="7" t="s">
        <v>31</v>
      </c>
      <c r="B11391" s="7" t="s">
        <v>659</v>
      </c>
      <c r="C11391" s="7" t="s">
        <v>1279</v>
      </c>
      <c r="D11391" s="7" t="n">
        <v>9</v>
      </c>
      <c r="E11391" s="7" t="n">
        <v>945</v>
      </c>
      <c r="F11391" s="7" t="n">
        <v>0</v>
      </c>
      <c r="G11391" s="7" t="n">
        <v>0</v>
      </c>
    </row>
    <row r="11392" customFormat="false" ht="15" hidden="false" customHeight="false" outlineLevel="0" collapsed="false">
      <c r="A11392" s="7" t="s">
        <v>31</v>
      </c>
      <c r="B11392" s="7" t="s">
        <v>661</v>
      </c>
      <c r="C11392" s="7" t="s">
        <v>1279</v>
      </c>
      <c r="D11392" s="7" t="n">
        <v>13</v>
      </c>
      <c r="E11392" s="7" t="n">
        <v>1365</v>
      </c>
      <c r="F11392" s="7" t="n">
        <v>0</v>
      </c>
      <c r="G11392" s="7" t="n">
        <v>0</v>
      </c>
    </row>
    <row r="11393" customFormat="false" ht="15" hidden="false" customHeight="false" outlineLevel="0" collapsed="false">
      <c r="A11393" s="7" t="s">
        <v>31</v>
      </c>
      <c r="B11393" s="7" t="s">
        <v>313</v>
      </c>
      <c r="C11393" s="7" t="s">
        <v>1287</v>
      </c>
      <c r="D11393" s="7" t="n">
        <v>8</v>
      </c>
      <c r="E11393" s="7" t="n">
        <v>720.01</v>
      </c>
      <c r="F11393" s="7" t="n">
        <v>0</v>
      </c>
      <c r="G11393" s="7" t="n">
        <v>0</v>
      </c>
    </row>
    <row r="11394" customFormat="false" ht="15" hidden="false" customHeight="false" outlineLevel="0" collapsed="false">
      <c r="A11394" s="7" t="s">
        <v>31</v>
      </c>
      <c r="B11394" s="7" t="s">
        <v>313</v>
      </c>
      <c r="C11394" s="7" t="s">
        <v>1287</v>
      </c>
      <c r="D11394" s="7" t="n">
        <v>4</v>
      </c>
      <c r="E11394" s="7" t="n">
        <v>307.99</v>
      </c>
      <c r="F11394" s="7" t="n">
        <v>0</v>
      </c>
      <c r="G11394" s="7" t="n">
        <v>0</v>
      </c>
    </row>
    <row r="11395" customFormat="false" ht="15" hidden="false" customHeight="false" outlineLevel="0" collapsed="false">
      <c r="A11395" s="7" t="s">
        <v>31</v>
      </c>
      <c r="B11395" s="7" t="s">
        <v>391</v>
      </c>
      <c r="C11395" s="7" t="s">
        <v>1287</v>
      </c>
      <c r="D11395" s="7" t="n">
        <v>1</v>
      </c>
      <c r="E11395" s="7" t="n">
        <v>77</v>
      </c>
      <c r="F11395" s="7" t="n">
        <v>0</v>
      </c>
      <c r="G11395" s="7" t="n">
        <v>0</v>
      </c>
    </row>
    <row r="11396" customFormat="false" ht="15" hidden="false" customHeight="false" outlineLevel="0" collapsed="false">
      <c r="A11396" s="7" t="s">
        <v>31</v>
      </c>
      <c r="B11396" s="7" t="s">
        <v>391</v>
      </c>
      <c r="C11396" s="7" t="s">
        <v>1287</v>
      </c>
      <c r="D11396" s="7" t="n">
        <v>5</v>
      </c>
      <c r="E11396" s="7" t="n">
        <v>450.01</v>
      </c>
      <c r="F11396" s="7" t="n">
        <v>0</v>
      </c>
      <c r="G11396" s="7" t="n">
        <v>0</v>
      </c>
    </row>
    <row r="11397" customFormat="false" ht="15" hidden="false" customHeight="false" outlineLevel="0" collapsed="false">
      <c r="A11397" s="7" t="s">
        <v>31</v>
      </c>
      <c r="B11397" s="7" t="s">
        <v>490</v>
      </c>
      <c r="C11397" s="7" t="s">
        <v>1288</v>
      </c>
      <c r="D11397" s="7" t="n">
        <v>1</v>
      </c>
      <c r="E11397" s="7" t="n">
        <v>268</v>
      </c>
      <c r="F11397" s="7" t="n">
        <v>0</v>
      </c>
      <c r="G11397" s="7" t="n">
        <v>0</v>
      </c>
    </row>
    <row r="11398" customFormat="false" ht="15" hidden="false" customHeight="false" outlineLevel="0" collapsed="false">
      <c r="A11398" s="7" t="s">
        <v>31</v>
      </c>
      <c r="B11398" s="7" t="s">
        <v>675</v>
      </c>
      <c r="C11398" s="7" t="s">
        <v>1288</v>
      </c>
      <c r="D11398" s="7" t="n">
        <v>1</v>
      </c>
      <c r="E11398" s="7" t="n">
        <v>268</v>
      </c>
      <c r="F11398" s="7" t="n">
        <v>0</v>
      </c>
      <c r="G11398" s="7" t="n">
        <v>0</v>
      </c>
    </row>
    <row r="11399" customFormat="false" ht="15" hidden="false" customHeight="false" outlineLevel="0" collapsed="false">
      <c r="A11399" s="7" t="s">
        <v>31</v>
      </c>
      <c r="B11399" s="7" t="s">
        <v>960</v>
      </c>
      <c r="C11399" s="7" t="s">
        <v>1288</v>
      </c>
      <c r="D11399" s="7" t="n">
        <v>1</v>
      </c>
      <c r="E11399" s="7" t="n">
        <v>268</v>
      </c>
      <c r="F11399" s="7" t="n">
        <v>0</v>
      </c>
      <c r="G11399" s="7" t="n">
        <v>0</v>
      </c>
    </row>
    <row r="11400" customFormat="false" ht="15" hidden="false" customHeight="false" outlineLevel="0" collapsed="false">
      <c r="A11400" s="7" t="s">
        <v>31</v>
      </c>
      <c r="B11400" s="7" t="s">
        <v>440</v>
      </c>
      <c r="C11400" s="7" t="s">
        <v>1288</v>
      </c>
      <c r="D11400" s="7" t="n">
        <v>1</v>
      </c>
      <c r="E11400" s="7" t="n">
        <v>268</v>
      </c>
      <c r="F11400" s="7" t="n">
        <v>0</v>
      </c>
      <c r="G11400" s="7" t="n">
        <v>0</v>
      </c>
    </row>
    <row r="11401" customFormat="false" ht="15" hidden="false" customHeight="false" outlineLevel="0" collapsed="false">
      <c r="A11401" s="7" t="s">
        <v>31</v>
      </c>
      <c r="B11401" s="7" t="s">
        <v>164</v>
      </c>
      <c r="C11401" s="7" t="s">
        <v>1295</v>
      </c>
      <c r="D11401" s="7" t="n">
        <v>3</v>
      </c>
      <c r="E11401" s="7" t="n">
        <v>60.33</v>
      </c>
      <c r="F11401" s="7" t="n">
        <v>0</v>
      </c>
      <c r="G11401" s="7" t="n">
        <v>0</v>
      </c>
    </row>
    <row r="11402" customFormat="false" ht="15" hidden="false" customHeight="false" outlineLevel="0" collapsed="false">
      <c r="A11402" s="7" t="s">
        <v>31</v>
      </c>
      <c r="B11402" s="7" t="s">
        <v>164</v>
      </c>
      <c r="C11402" s="7" t="s">
        <v>1295</v>
      </c>
      <c r="D11402" s="7" t="n">
        <v>2</v>
      </c>
      <c r="E11402" s="7" t="n">
        <v>35.83</v>
      </c>
      <c r="F11402" s="7" t="n">
        <v>0</v>
      </c>
      <c r="G11402" s="7" t="n">
        <v>0</v>
      </c>
    </row>
    <row r="11403" customFormat="false" ht="15" hidden="false" customHeight="false" outlineLevel="0" collapsed="false">
      <c r="A11403" s="7" t="s">
        <v>31</v>
      </c>
      <c r="B11403" s="7" t="s">
        <v>159</v>
      </c>
      <c r="C11403" s="7" t="s">
        <v>1295</v>
      </c>
      <c r="D11403" s="7" t="n">
        <v>2</v>
      </c>
      <c r="E11403" s="7" t="n">
        <v>35.83</v>
      </c>
      <c r="F11403" s="7" t="n">
        <v>0</v>
      </c>
      <c r="G11403" s="7" t="n">
        <v>0</v>
      </c>
    </row>
    <row r="11404" customFormat="false" ht="15" hidden="false" customHeight="false" outlineLevel="0" collapsed="false">
      <c r="A11404" s="7" t="s">
        <v>31</v>
      </c>
      <c r="B11404" s="7" t="s">
        <v>159</v>
      </c>
      <c r="C11404" s="7" t="s">
        <v>1295</v>
      </c>
      <c r="D11404" s="7" t="n">
        <v>3</v>
      </c>
      <c r="E11404" s="7" t="n">
        <v>60.32</v>
      </c>
      <c r="F11404" s="7" t="n">
        <v>0</v>
      </c>
      <c r="G11404" s="7" t="n">
        <v>0</v>
      </c>
    </row>
    <row r="11405" customFormat="false" ht="15" hidden="false" customHeight="false" outlineLevel="0" collapsed="false">
      <c r="A11405" s="7" t="s">
        <v>31</v>
      </c>
      <c r="B11405" s="7" t="s">
        <v>195</v>
      </c>
      <c r="C11405" s="7" t="s">
        <v>1295</v>
      </c>
      <c r="D11405" s="7" t="n">
        <v>2</v>
      </c>
      <c r="E11405" s="7" t="n">
        <v>35.85</v>
      </c>
      <c r="F11405" s="7" t="n">
        <v>0</v>
      </c>
      <c r="G11405" s="7" t="n">
        <v>0</v>
      </c>
    </row>
    <row r="11406" customFormat="false" ht="15" hidden="false" customHeight="false" outlineLevel="0" collapsed="false">
      <c r="A11406" s="7" t="s">
        <v>31</v>
      </c>
      <c r="B11406" s="7" t="s">
        <v>209</v>
      </c>
      <c r="C11406" s="7" t="s">
        <v>1295</v>
      </c>
      <c r="D11406" s="7" t="n">
        <v>2</v>
      </c>
      <c r="E11406" s="7" t="n">
        <v>35.83</v>
      </c>
      <c r="F11406" s="7" t="n">
        <v>0</v>
      </c>
      <c r="G11406" s="7" t="n">
        <v>0</v>
      </c>
    </row>
    <row r="11407" customFormat="false" ht="15" hidden="false" customHeight="false" outlineLevel="0" collapsed="false">
      <c r="A11407" s="7" t="s">
        <v>31</v>
      </c>
      <c r="B11407" s="7" t="s">
        <v>209</v>
      </c>
      <c r="C11407" s="7" t="s">
        <v>1295</v>
      </c>
      <c r="D11407" s="7" t="n">
        <v>1</v>
      </c>
      <c r="E11407" s="7" t="n">
        <v>20.11</v>
      </c>
      <c r="F11407" s="7" t="n">
        <v>0</v>
      </c>
      <c r="G11407" s="7" t="n">
        <v>0</v>
      </c>
    </row>
    <row r="11408" customFormat="false" ht="15" hidden="false" customHeight="false" outlineLevel="0" collapsed="false">
      <c r="A11408" s="7" t="s">
        <v>31</v>
      </c>
      <c r="B11408" s="7" t="s">
        <v>83</v>
      </c>
      <c r="C11408" s="7" t="s">
        <v>1303</v>
      </c>
      <c r="D11408" s="7" t="n">
        <v>1</v>
      </c>
      <c r="E11408" s="7" t="n">
        <v>60</v>
      </c>
      <c r="F11408" s="7" t="n">
        <v>0</v>
      </c>
      <c r="G11408" s="7" t="n">
        <v>0</v>
      </c>
    </row>
    <row r="11409" customFormat="false" ht="15" hidden="false" customHeight="false" outlineLevel="0" collapsed="false">
      <c r="A11409" s="7" t="s">
        <v>31</v>
      </c>
      <c r="B11409" s="7" t="s">
        <v>187</v>
      </c>
      <c r="C11409" s="7" t="s">
        <v>1309</v>
      </c>
      <c r="D11409" s="7" t="n">
        <v>3</v>
      </c>
      <c r="E11409" s="7" t="n">
        <v>225</v>
      </c>
      <c r="F11409" s="7" t="n">
        <v>0</v>
      </c>
      <c r="G11409" s="7" t="n">
        <v>0</v>
      </c>
    </row>
    <row r="11410" customFormat="false" ht="15" hidden="false" customHeight="false" outlineLevel="0" collapsed="false">
      <c r="A11410" s="7" t="s">
        <v>31</v>
      </c>
      <c r="B11410" s="7" t="s">
        <v>146</v>
      </c>
      <c r="C11410" s="7" t="s">
        <v>1311</v>
      </c>
      <c r="D11410" s="7" t="n">
        <v>1</v>
      </c>
      <c r="E11410" s="7" t="n">
        <v>103.08</v>
      </c>
      <c r="F11410" s="7" t="n">
        <v>0</v>
      </c>
      <c r="G11410" s="7" t="n">
        <v>0</v>
      </c>
    </row>
    <row r="11411" customFormat="false" ht="15" hidden="false" customHeight="false" outlineLevel="0" collapsed="false">
      <c r="A11411" s="7" t="s">
        <v>31</v>
      </c>
      <c r="B11411" s="7" t="s">
        <v>146</v>
      </c>
      <c r="C11411" s="7" t="s">
        <v>1311</v>
      </c>
      <c r="D11411" s="7" t="n">
        <v>1</v>
      </c>
      <c r="E11411" s="7" t="n">
        <v>94.48</v>
      </c>
      <c r="F11411" s="7" t="n">
        <v>0</v>
      </c>
      <c r="G11411" s="7" t="n">
        <v>0</v>
      </c>
    </row>
    <row r="11412" customFormat="false" ht="15" hidden="false" customHeight="false" outlineLevel="0" collapsed="false">
      <c r="A11412" s="7" t="s">
        <v>31</v>
      </c>
      <c r="B11412" s="7" t="s">
        <v>134</v>
      </c>
      <c r="C11412" s="7" t="s">
        <v>1311</v>
      </c>
      <c r="D11412" s="7" t="n">
        <v>1</v>
      </c>
      <c r="E11412" s="7" t="n">
        <v>103.08</v>
      </c>
      <c r="F11412" s="7" t="n">
        <v>0</v>
      </c>
      <c r="G11412" s="7" t="n">
        <v>0</v>
      </c>
    </row>
    <row r="11413" customFormat="false" ht="15" hidden="false" customHeight="false" outlineLevel="0" collapsed="false">
      <c r="A11413" s="7" t="s">
        <v>31</v>
      </c>
      <c r="B11413" s="7" t="s">
        <v>210</v>
      </c>
      <c r="C11413" s="7" t="s">
        <v>1311</v>
      </c>
      <c r="D11413" s="7" t="n">
        <v>1</v>
      </c>
      <c r="E11413" s="7" t="n">
        <v>94.5</v>
      </c>
      <c r="F11413" s="7" t="n">
        <v>0</v>
      </c>
      <c r="G11413" s="7" t="n">
        <v>0</v>
      </c>
    </row>
    <row r="11414" customFormat="false" ht="15" hidden="false" customHeight="false" outlineLevel="0" collapsed="false">
      <c r="A11414" s="7" t="s">
        <v>31</v>
      </c>
      <c r="B11414" s="7" t="s">
        <v>144</v>
      </c>
      <c r="C11414" s="7" t="s">
        <v>1320</v>
      </c>
      <c r="D11414" s="7" t="n">
        <v>1</v>
      </c>
      <c r="E11414" s="7" t="n">
        <v>92.29</v>
      </c>
      <c r="F11414" s="7" t="n">
        <v>0</v>
      </c>
      <c r="G11414" s="7" t="n">
        <v>0</v>
      </c>
    </row>
    <row r="11415" customFormat="false" ht="15" hidden="false" customHeight="false" outlineLevel="0" collapsed="false">
      <c r="A11415" s="7" t="s">
        <v>31</v>
      </c>
      <c r="B11415" s="7" t="s">
        <v>132</v>
      </c>
      <c r="C11415" s="7" t="s">
        <v>1322</v>
      </c>
      <c r="D11415" s="7" t="n">
        <v>2</v>
      </c>
      <c r="E11415" s="7" t="n">
        <v>37.41</v>
      </c>
      <c r="F11415" s="7" t="n">
        <v>0</v>
      </c>
      <c r="G11415" s="7" t="n">
        <v>0</v>
      </c>
    </row>
    <row r="11416" customFormat="false" ht="15" hidden="false" customHeight="false" outlineLevel="0" collapsed="false">
      <c r="A11416" s="7" t="s">
        <v>31</v>
      </c>
      <c r="B11416" s="7" t="s">
        <v>291</v>
      </c>
      <c r="C11416" s="7" t="s">
        <v>1323</v>
      </c>
      <c r="D11416" s="7" t="n">
        <v>2</v>
      </c>
      <c r="E11416" s="7" t="n">
        <v>43.96</v>
      </c>
      <c r="F11416" s="7" t="n">
        <v>0</v>
      </c>
      <c r="G11416" s="7" t="n">
        <v>0</v>
      </c>
    </row>
    <row r="11417" customFormat="false" ht="15" hidden="false" customHeight="false" outlineLevel="0" collapsed="false">
      <c r="A11417" s="7" t="s">
        <v>31</v>
      </c>
      <c r="B11417" s="7" t="s">
        <v>168</v>
      </c>
      <c r="C11417" s="7" t="s">
        <v>1326</v>
      </c>
      <c r="D11417" s="7" t="n">
        <v>4</v>
      </c>
      <c r="E11417" s="7" t="n">
        <v>78.57</v>
      </c>
      <c r="F11417" s="7" t="n">
        <v>0</v>
      </c>
      <c r="G11417" s="7" t="n">
        <v>0</v>
      </c>
    </row>
    <row r="11418" customFormat="false" ht="15" hidden="false" customHeight="false" outlineLevel="0" collapsed="false">
      <c r="A11418" s="7" t="s">
        <v>31</v>
      </c>
      <c r="B11418" s="7" t="s">
        <v>696</v>
      </c>
      <c r="C11418" s="7" t="s">
        <v>1501</v>
      </c>
      <c r="D11418" s="7" t="n">
        <v>2</v>
      </c>
      <c r="E11418" s="7" t="n">
        <v>255.18</v>
      </c>
      <c r="F11418" s="7" t="n">
        <v>0</v>
      </c>
      <c r="G11418" s="7" t="n">
        <v>0</v>
      </c>
    </row>
    <row r="11419" customFormat="false" ht="15" hidden="false" customHeight="false" outlineLevel="0" collapsed="false">
      <c r="A11419" s="7" t="s">
        <v>31</v>
      </c>
      <c r="B11419" s="7" t="s">
        <v>696</v>
      </c>
      <c r="C11419" s="7" t="s">
        <v>1501</v>
      </c>
      <c r="D11419" s="7" t="n">
        <v>2</v>
      </c>
      <c r="E11419" s="7" t="n">
        <v>139.99</v>
      </c>
      <c r="F11419" s="7" t="n">
        <v>0</v>
      </c>
      <c r="G11419" s="7" t="n">
        <v>0</v>
      </c>
    </row>
    <row r="11420" customFormat="false" ht="15" hidden="false" customHeight="false" outlineLevel="0" collapsed="false">
      <c r="A11420" s="7" t="s">
        <v>31</v>
      </c>
      <c r="B11420" s="7" t="s">
        <v>113</v>
      </c>
      <c r="C11420" s="7" t="s">
        <v>1330</v>
      </c>
      <c r="D11420" s="7" t="n">
        <v>1</v>
      </c>
      <c r="E11420" s="7" t="n">
        <v>46.82</v>
      </c>
      <c r="F11420" s="7" t="n">
        <v>0</v>
      </c>
      <c r="G11420" s="7" t="n">
        <v>0</v>
      </c>
    </row>
    <row r="11421" customFormat="false" ht="15" hidden="false" customHeight="false" outlineLevel="0" collapsed="false">
      <c r="A11421" s="7" t="s">
        <v>31</v>
      </c>
      <c r="B11421" s="7" t="s">
        <v>125</v>
      </c>
      <c r="C11421" s="7" t="s">
        <v>1334</v>
      </c>
      <c r="D11421" s="7" t="n">
        <v>2</v>
      </c>
      <c r="E11421" s="7" t="n">
        <v>61.78</v>
      </c>
      <c r="F11421" s="7" t="n">
        <v>0</v>
      </c>
      <c r="G11421" s="7" t="n">
        <v>0</v>
      </c>
    </row>
    <row r="11422" customFormat="false" ht="15" hidden="false" customHeight="false" outlineLevel="0" collapsed="false">
      <c r="A11422" s="7" t="s">
        <v>31</v>
      </c>
      <c r="B11422" s="7" t="s">
        <v>177</v>
      </c>
      <c r="C11422" s="7" t="s">
        <v>1334</v>
      </c>
      <c r="D11422" s="7" t="n">
        <v>5</v>
      </c>
      <c r="E11422" s="7" t="n">
        <v>154.45</v>
      </c>
      <c r="F11422" s="7" t="n">
        <v>0</v>
      </c>
      <c r="G11422" s="7" t="n">
        <v>0</v>
      </c>
    </row>
    <row r="11423" customFormat="false" ht="15" hidden="false" customHeight="false" outlineLevel="0" collapsed="false">
      <c r="A11423" s="7" t="s">
        <v>31</v>
      </c>
      <c r="B11423" s="7" t="s">
        <v>117</v>
      </c>
      <c r="C11423" s="7" t="s">
        <v>1336</v>
      </c>
      <c r="D11423" s="7" t="n">
        <v>2</v>
      </c>
      <c r="E11423" s="7" t="n">
        <v>61.79</v>
      </c>
      <c r="F11423" s="7" t="n">
        <v>0</v>
      </c>
      <c r="G11423" s="7" t="n">
        <v>0</v>
      </c>
    </row>
    <row r="11424" customFormat="false" ht="15" hidden="false" customHeight="false" outlineLevel="0" collapsed="false">
      <c r="A11424" s="7" t="s">
        <v>31</v>
      </c>
      <c r="B11424" s="7" t="s">
        <v>131</v>
      </c>
      <c r="C11424" s="7" t="s">
        <v>1336</v>
      </c>
      <c r="D11424" s="7" t="n">
        <v>1</v>
      </c>
      <c r="E11424" s="7" t="n">
        <v>30.89</v>
      </c>
      <c r="F11424" s="7" t="n">
        <v>0</v>
      </c>
      <c r="G11424" s="7" t="n">
        <v>0</v>
      </c>
    </row>
    <row r="11425" customFormat="false" ht="15" hidden="false" customHeight="false" outlineLevel="0" collapsed="false">
      <c r="A11425" s="7" t="s">
        <v>31</v>
      </c>
      <c r="B11425" s="7" t="s">
        <v>121</v>
      </c>
      <c r="C11425" s="7" t="s">
        <v>1339</v>
      </c>
      <c r="D11425" s="7" t="n">
        <v>4</v>
      </c>
      <c r="E11425" s="7" t="n">
        <v>243.54</v>
      </c>
      <c r="F11425" s="7" t="n">
        <v>0</v>
      </c>
      <c r="G11425" s="7" t="n">
        <v>0</v>
      </c>
    </row>
    <row r="11426" customFormat="false" ht="15" hidden="false" customHeight="false" outlineLevel="0" collapsed="false">
      <c r="A11426" s="7" t="s">
        <v>31</v>
      </c>
      <c r="B11426" s="7" t="s">
        <v>123</v>
      </c>
      <c r="C11426" s="7" t="s">
        <v>1340</v>
      </c>
      <c r="D11426" s="7" t="n">
        <v>12</v>
      </c>
      <c r="E11426" s="7" t="n">
        <v>322.47</v>
      </c>
      <c r="F11426" s="7" t="n">
        <v>0</v>
      </c>
      <c r="G11426" s="7" t="n">
        <v>0</v>
      </c>
    </row>
    <row r="11427" customFormat="false" ht="15" hidden="false" customHeight="false" outlineLevel="0" collapsed="false">
      <c r="A11427" s="7" t="s">
        <v>31</v>
      </c>
      <c r="B11427" s="7" t="s">
        <v>123</v>
      </c>
      <c r="C11427" s="7" t="s">
        <v>1340</v>
      </c>
      <c r="D11427" s="7" t="n">
        <v>23</v>
      </c>
      <c r="E11427" s="7" t="n">
        <v>699.66</v>
      </c>
      <c r="F11427" s="7" t="n">
        <v>0</v>
      </c>
      <c r="G11427" s="7" t="n">
        <v>0</v>
      </c>
    </row>
    <row r="11428" customFormat="false" ht="15" hidden="false" customHeight="false" outlineLevel="0" collapsed="false">
      <c r="A11428" s="7" t="s">
        <v>31</v>
      </c>
      <c r="B11428" s="7" t="s">
        <v>231</v>
      </c>
      <c r="C11428" s="7" t="s">
        <v>1342</v>
      </c>
      <c r="D11428" s="7" t="n">
        <v>12</v>
      </c>
      <c r="E11428" s="7" t="n">
        <v>336.96</v>
      </c>
      <c r="F11428" s="7" t="n">
        <v>0</v>
      </c>
      <c r="G11428" s="7" t="n">
        <v>0</v>
      </c>
    </row>
    <row r="11429" customFormat="false" ht="15" hidden="false" customHeight="false" outlineLevel="0" collapsed="false">
      <c r="A11429" s="7" t="s">
        <v>31</v>
      </c>
      <c r="B11429" s="7" t="s">
        <v>231</v>
      </c>
      <c r="C11429" s="7" t="s">
        <v>1342</v>
      </c>
      <c r="D11429" s="7" t="n">
        <v>45</v>
      </c>
      <c r="E11429" s="7" t="n">
        <v>1284.52</v>
      </c>
      <c r="F11429" s="7" t="n">
        <v>0</v>
      </c>
      <c r="G11429" s="7" t="n">
        <v>0</v>
      </c>
    </row>
    <row r="11430" customFormat="false" ht="15" hidden="false" customHeight="false" outlineLevel="0" collapsed="false">
      <c r="A11430" s="7" t="s">
        <v>31</v>
      </c>
      <c r="B11430" s="7" t="s">
        <v>270</v>
      </c>
      <c r="C11430" s="7" t="s">
        <v>1343</v>
      </c>
      <c r="D11430" s="7" t="n">
        <v>6</v>
      </c>
      <c r="E11430" s="7" t="n">
        <v>168.48</v>
      </c>
      <c r="F11430" s="7" t="n">
        <v>0</v>
      </c>
      <c r="G11430" s="7" t="n">
        <v>0</v>
      </c>
    </row>
    <row r="11431" customFormat="false" ht="15" hidden="false" customHeight="false" outlineLevel="0" collapsed="false">
      <c r="A11431" s="7" t="s">
        <v>31</v>
      </c>
      <c r="B11431" s="7" t="s">
        <v>201</v>
      </c>
      <c r="C11431" s="7" t="s">
        <v>1344</v>
      </c>
      <c r="D11431" s="7" t="n">
        <v>6</v>
      </c>
      <c r="E11431" s="7" t="n">
        <v>86.89</v>
      </c>
      <c r="F11431" s="7" t="n">
        <v>0</v>
      </c>
      <c r="G11431" s="7" t="n">
        <v>0</v>
      </c>
    </row>
    <row r="11432" customFormat="false" ht="15" hidden="false" customHeight="false" outlineLevel="0" collapsed="false">
      <c r="A11432" s="7" t="s">
        <v>31</v>
      </c>
      <c r="B11432" s="7" t="s">
        <v>201</v>
      </c>
      <c r="C11432" s="7" t="s">
        <v>1344</v>
      </c>
      <c r="D11432" s="7" t="n">
        <v>5</v>
      </c>
      <c r="E11432" s="7" t="n">
        <v>58.9</v>
      </c>
      <c r="F11432" s="7" t="n">
        <v>0</v>
      </c>
      <c r="G11432" s="7" t="n">
        <v>0</v>
      </c>
    </row>
    <row r="11433" customFormat="false" ht="15" hidden="false" customHeight="false" outlineLevel="0" collapsed="false">
      <c r="A11433" s="7" t="s">
        <v>31</v>
      </c>
      <c r="B11433" s="7" t="s">
        <v>246</v>
      </c>
      <c r="C11433" s="7" t="s">
        <v>1345</v>
      </c>
      <c r="D11433" s="7" t="n">
        <v>11</v>
      </c>
      <c r="E11433" s="7" t="n">
        <v>159.3</v>
      </c>
      <c r="F11433" s="7" t="n">
        <v>0</v>
      </c>
      <c r="G11433" s="7" t="n">
        <v>0</v>
      </c>
    </row>
    <row r="11434" customFormat="false" ht="15" hidden="false" customHeight="false" outlineLevel="0" collapsed="false">
      <c r="A11434" s="7" t="s">
        <v>31</v>
      </c>
      <c r="B11434" s="7" t="s">
        <v>302</v>
      </c>
      <c r="C11434" s="7" t="s">
        <v>1346</v>
      </c>
      <c r="D11434" s="7" t="n">
        <v>6</v>
      </c>
      <c r="E11434" s="7" t="n">
        <v>124.52</v>
      </c>
      <c r="F11434" s="7" t="n">
        <v>0</v>
      </c>
      <c r="G11434" s="7" t="n">
        <v>0</v>
      </c>
    </row>
    <row r="11435" customFormat="false" ht="15" hidden="false" customHeight="false" outlineLevel="0" collapsed="false">
      <c r="A11435" s="7" t="s">
        <v>31</v>
      </c>
      <c r="B11435" s="7" t="s">
        <v>264</v>
      </c>
      <c r="C11435" s="7" t="s">
        <v>1347</v>
      </c>
      <c r="D11435" s="7" t="n">
        <v>6</v>
      </c>
      <c r="E11435" s="7" t="n">
        <v>86.9</v>
      </c>
      <c r="F11435" s="7" t="n">
        <v>0</v>
      </c>
      <c r="G11435" s="7" t="n">
        <v>0</v>
      </c>
    </row>
    <row r="11436" customFormat="false" ht="15" hidden="false" customHeight="false" outlineLevel="0" collapsed="false">
      <c r="A11436" s="7" t="s">
        <v>31</v>
      </c>
      <c r="B11436" s="7" t="s">
        <v>297</v>
      </c>
      <c r="C11436" s="7" t="s">
        <v>1348</v>
      </c>
      <c r="D11436" s="7" t="n">
        <v>6</v>
      </c>
      <c r="E11436" s="7" t="n">
        <v>70.6</v>
      </c>
      <c r="F11436" s="7" t="n">
        <v>0</v>
      </c>
      <c r="G11436" s="7" t="n">
        <v>0</v>
      </c>
    </row>
    <row r="11437" customFormat="false" ht="15" hidden="false" customHeight="false" outlineLevel="0" collapsed="false">
      <c r="A11437" s="7" t="s">
        <v>31</v>
      </c>
      <c r="B11437" s="7" t="s">
        <v>150</v>
      </c>
      <c r="C11437" s="7" t="s">
        <v>1349</v>
      </c>
      <c r="D11437" s="7" t="n">
        <v>24</v>
      </c>
      <c r="E11437" s="7" t="n">
        <v>523.74</v>
      </c>
      <c r="F11437" s="7" t="n">
        <v>0</v>
      </c>
      <c r="G11437" s="7" t="n">
        <v>0</v>
      </c>
    </row>
    <row r="11438" customFormat="false" ht="15" hidden="false" customHeight="false" outlineLevel="0" collapsed="false">
      <c r="A11438" s="7" t="s">
        <v>31</v>
      </c>
      <c r="B11438" s="7" t="s">
        <v>150</v>
      </c>
      <c r="C11438" s="7" t="s">
        <v>1349</v>
      </c>
      <c r="D11438" s="7" t="n">
        <v>4</v>
      </c>
      <c r="E11438" s="7" t="n">
        <v>71.67</v>
      </c>
      <c r="F11438" s="7" t="n">
        <v>0</v>
      </c>
      <c r="G11438" s="7" t="n">
        <v>0</v>
      </c>
    </row>
    <row r="11439" customFormat="false" ht="15" hidden="false" customHeight="false" outlineLevel="0" collapsed="false">
      <c r="A11439" s="7" t="s">
        <v>31</v>
      </c>
      <c r="B11439" s="7" t="s">
        <v>183</v>
      </c>
      <c r="C11439" s="7" t="s">
        <v>1351</v>
      </c>
      <c r="D11439" s="7" t="n">
        <v>14</v>
      </c>
      <c r="E11439" s="7" t="n">
        <v>458.74</v>
      </c>
      <c r="F11439" s="7" t="n">
        <v>0</v>
      </c>
      <c r="G11439" s="7" t="n">
        <v>0</v>
      </c>
    </row>
    <row r="11440" customFormat="false" ht="15" hidden="false" customHeight="false" outlineLevel="0" collapsed="false">
      <c r="A11440" s="7" t="s">
        <v>31</v>
      </c>
      <c r="B11440" s="7" t="s">
        <v>114</v>
      </c>
      <c r="C11440" s="7" t="s">
        <v>1354</v>
      </c>
      <c r="D11440" s="7" t="n">
        <v>10</v>
      </c>
      <c r="E11440" s="7" t="n">
        <v>348.98</v>
      </c>
      <c r="F11440" s="7" t="n">
        <v>0</v>
      </c>
      <c r="G11440" s="7" t="n">
        <v>0</v>
      </c>
    </row>
    <row r="11441" customFormat="false" ht="15" hidden="false" customHeight="false" outlineLevel="0" collapsed="false">
      <c r="A11441" s="7" t="s">
        <v>31</v>
      </c>
      <c r="B11441" s="7" t="s">
        <v>323</v>
      </c>
      <c r="C11441" s="7" t="s">
        <v>1355</v>
      </c>
      <c r="D11441" s="7" t="n">
        <v>6</v>
      </c>
      <c r="E11441" s="7" t="n">
        <v>182.52</v>
      </c>
      <c r="F11441" s="7" t="n">
        <v>0</v>
      </c>
      <c r="G11441" s="7" t="n">
        <v>0</v>
      </c>
    </row>
    <row r="11442" customFormat="false" ht="15" hidden="false" customHeight="false" outlineLevel="0" collapsed="false">
      <c r="A11442" s="7" t="s">
        <v>31</v>
      </c>
      <c r="B11442" s="7" t="s">
        <v>163</v>
      </c>
      <c r="C11442" s="7" t="s">
        <v>1357</v>
      </c>
      <c r="D11442" s="7" t="n">
        <v>4</v>
      </c>
      <c r="E11442" s="7" t="n">
        <v>104.79</v>
      </c>
      <c r="F11442" s="7" t="n">
        <v>0</v>
      </c>
      <c r="G11442" s="7" t="n">
        <v>0</v>
      </c>
    </row>
    <row r="11443" customFormat="false" ht="15" hidden="false" customHeight="false" outlineLevel="0" collapsed="false">
      <c r="A11443" s="7" t="s">
        <v>31</v>
      </c>
      <c r="B11443" s="7" t="s">
        <v>278</v>
      </c>
      <c r="C11443" s="7" t="s">
        <v>1372</v>
      </c>
      <c r="D11443" s="7" t="n">
        <v>4</v>
      </c>
      <c r="E11443" s="7" t="n">
        <v>240</v>
      </c>
      <c r="F11443" s="7" t="n">
        <v>0</v>
      </c>
      <c r="G11443" s="7" t="n">
        <v>0</v>
      </c>
    </row>
    <row r="11444" customFormat="false" ht="15" hidden="false" customHeight="false" outlineLevel="0" collapsed="false">
      <c r="A11444" s="7" t="s">
        <v>31</v>
      </c>
      <c r="B11444" s="7" t="s">
        <v>268</v>
      </c>
      <c r="C11444" s="7" t="s">
        <v>1372</v>
      </c>
      <c r="D11444" s="7" t="n">
        <v>2</v>
      </c>
      <c r="E11444" s="7" t="n">
        <v>120</v>
      </c>
      <c r="F11444" s="7" t="n">
        <v>0</v>
      </c>
      <c r="G11444" s="7" t="n">
        <v>0</v>
      </c>
    </row>
    <row r="11445" customFormat="false" ht="15" hidden="false" customHeight="false" outlineLevel="0" collapsed="false">
      <c r="A11445" s="7" t="s">
        <v>31</v>
      </c>
      <c r="B11445" s="7" t="s">
        <v>346</v>
      </c>
      <c r="C11445" s="7" t="s">
        <v>1373</v>
      </c>
      <c r="D11445" s="7" t="n">
        <v>5</v>
      </c>
      <c r="E11445" s="7" t="n">
        <v>135</v>
      </c>
      <c r="F11445" s="7" t="n">
        <v>0</v>
      </c>
      <c r="G11445" s="7" t="n">
        <v>0</v>
      </c>
    </row>
    <row r="11446" customFormat="false" ht="15" hidden="false" customHeight="false" outlineLevel="0" collapsed="false">
      <c r="A11446" s="7" t="s">
        <v>31</v>
      </c>
      <c r="B11446" s="7" t="s">
        <v>343</v>
      </c>
      <c r="C11446" s="7" t="s">
        <v>1376</v>
      </c>
      <c r="D11446" s="7" t="n">
        <v>5</v>
      </c>
      <c r="E11446" s="7" t="n">
        <v>124.99</v>
      </c>
      <c r="F11446" s="7" t="n">
        <v>0</v>
      </c>
      <c r="G11446" s="7" t="n">
        <v>0</v>
      </c>
    </row>
    <row r="11447" customFormat="false" ht="15" hidden="false" customHeight="false" outlineLevel="0" collapsed="false">
      <c r="A11447" s="7" t="s">
        <v>31</v>
      </c>
      <c r="B11447" s="7" t="s">
        <v>303</v>
      </c>
      <c r="C11447" s="7" t="s">
        <v>1376</v>
      </c>
      <c r="D11447" s="7" t="n">
        <v>4</v>
      </c>
      <c r="E11447" s="7" t="n">
        <v>100</v>
      </c>
      <c r="F11447" s="7" t="n">
        <v>0</v>
      </c>
      <c r="G11447" s="7" t="n">
        <v>0</v>
      </c>
    </row>
    <row r="11448" customFormat="false" ht="15" hidden="false" customHeight="false" outlineLevel="0" collapsed="false">
      <c r="A11448" s="7" t="s">
        <v>31</v>
      </c>
      <c r="B11448" s="7" t="s">
        <v>303</v>
      </c>
      <c r="C11448" s="7" t="s">
        <v>1376</v>
      </c>
      <c r="D11448" s="7" t="n">
        <v>12</v>
      </c>
      <c r="E11448" s="7" t="n">
        <v>239.97</v>
      </c>
      <c r="F11448" s="7" t="n">
        <v>0</v>
      </c>
      <c r="G11448" s="7" t="n">
        <v>0</v>
      </c>
    </row>
    <row r="11449" customFormat="false" ht="15" hidden="false" customHeight="false" outlineLevel="0" collapsed="false">
      <c r="A11449" s="7" t="s">
        <v>31</v>
      </c>
      <c r="B11449" s="7" t="s">
        <v>283</v>
      </c>
      <c r="C11449" s="7" t="s">
        <v>1376</v>
      </c>
      <c r="D11449" s="7" t="n">
        <v>11</v>
      </c>
      <c r="E11449" s="7" t="n">
        <v>275</v>
      </c>
      <c r="F11449" s="7" t="n">
        <v>0</v>
      </c>
      <c r="G11449" s="7" t="n">
        <v>0</v>
      </c>
    </row>
    <row r="11450" customFormat="false" ht="15" hidden="false" customHeight="false" outlineLevel="0" collapsed="false">
      <c r="A11450" s="7" t="s">
        <v>31</v>
      </c>
      <c r="B11450" s="7" t="s">
        <v>283</v>
      </c>
      <c r="C11450" s="7" t="s">
        <v>1376</v>
      </c>
      <c r="D11450" s="7" t="n">
        <v>39</v>
      </c>
      <c r="E11450" s="7" t="n">
        <v>824.91</v>
      </c>
      <c r="F11450" s="7" t="n">
        <v>0</v>
      </c>
      <c r="G11450" s="7" t="n">
        <v>0</v>
      </c>
    </row>
    <row r="11451" customFormat="false" ht="15" hidden="false" customHeight="false" outlineLevel="0" collapsed="false">
      <c r="A11451" s="7" t="s">
        <v>31</v>
      </c>
      <c r="B11451" s="7" t="s">
        <v>367</v>
      </c>
      <c r="C11451" s="7" t="s">
        <v>1377</v>
      </c>
      <c r="D11451" s="7" t="n">
        <v>4</v>
      </c>
      <c r="E11451" s="7" t="n">
        <v>100</v>
      </c>
      <c r="F11451" s="7" t="n">
        <v>0</v>
      </c>
      <c r="G11451" s="7" t="n">
        <v>0</v>
      </c>
    </row>
    <row r="11452" customFormat="false" ht="15" hidden="false" customHeight="false" outlineLevel="0" collapsed="false">
      <c r="A11452" s="7" t="s">
        <v>31</v>
      </c>
      <c r="B11452" s="7" t="s">
        <v>367</v>
      </c>
      <c r="C11452" s="7" t="s">
        <v>1377</v>
      </c>
      <c r="D11452" s="7" t="n">
        <v>6</v>
      </c>
      <c r="E11452" s="7" t="n">
        <v>119.99</v>
      </c>
      <c r="F11452" s="7" t="n">
        <v>0</v>
      </c>
      <c r="G11452" s="7" t="n">
        <v>0</v>
      </c>
    </row>
    <row r="11453" customFormat="false" ht="15" hidden="false" customHeight="false" outlineLevel="0" collapsed="false">
      <c r="A11453" s="7" t="s">
        <v>31</v>
      </c>
      <c r="B11453" s="7" t="s">
        <v>340</v>
      </c>
      <c r="C11453" s="7" t="s">
        <v>1377</v>
      </c>
      <c r="D11453" s="7" t="n">
        <v>5</v>
      </c>
      <c r="E11453" s="7" t="n">
        <v>125</v>
      </c>
      <c r="F11453" s="7" t="n">
        <v>0</v>
      </c>
      <c r="G11453" s="7" t="n">
        <v>0</v>
      </c>
    </row>
    <row r="11454" customFormat="false" ht="15" hidden="false" customHeight="false" outlineLevel="0" collapsed="false">
      <c r="A11454" s="7" t="s">
        <v>31</v>
      </c>
      <c r="B11454" s="7" t="s">
        <v>354</v>
      </c>
      <c r="C11454" s="7" t="s">
        <v>1378</v>
      </c>
      <c r="D11454" s="7" t="n">
        <v>11</v>
      </c>
      <c r="E11454" s="7" t="n">
        <v>274.97</v>
      </c>
      <c r="F11454" s="7" t="n">
        <v>0</v>
      </c>
      <c r="G11454" s="7" t="n">
        <v>0</v>
      </c>
    </row>
    <row r="11455" customFormat="false" ht="15" hidden="false" customHeight="false" outlineLevel="0" collapsed="false">
      <c r="A11455" s="7" t="s">
        <v>31</v>
      </c>
      <c r="B11455" s="7" t="s">
        <v>349</v>
      </c>
      <c r="C11455" s="7" t="s">
        <v>1378</v>
      </c>
      <c r="D11455" s="7" t="n">
        <v>7</v>
      </c>
      <c r="E11455" s="7" t="n">
        <v>174.98</v>
      </c>
      <c r="F11455" s="7" t="n">
        <v>0</v>
      </c>
      <c r="G11455" s="7" t="n">
        <v>0</v>
      </c>
    </row>
    <row r="11456" customFormat="false" ht="15" hidden="false" customHeight="false" outlineLevel="0" collapsed="false">
      <c r="A11456" s="7" t="s">
        <v>31</v>
      </c>
      <c r="B11456" s="7" t="s">
        <v>188</v>
      </c>
      <c r="C11456" s="7" t="s">
        <v>1379</v>
      </c>
      <c r="D11456" s="7" t="n">
        <v>6</v>
      </c>
      <c r="E11456" s="7" t="n">
        <v>379.4</v>
      </c>
      <c r="F11456" s="7" t="n">
        <v>0</v>
      </c>
      <c r="G11456" s="7" t="n">
        <v>0</v>
      </c>
    </row>
    <row r="11457" customFormat="false" ht="15" hidden="false" customHeight="false" outlineLevel="0" collapsed="false">
      <c r="A11457" s="7" t="s">
        <v>31</v>
      </c>
      <c r="B11457" s="7" t="s">
        <v>188</v>
      </c>
      <c r="C11457" s="7" t="s">
        <v>1379</v>
      </c>
      <c r="D11457" s="7" t="n">
        <v>2</v>
      </c>
      <c r="E11457" s="7" t="n">
        <v>92</v>
      </c>
      <c r="F11457" s="7" t="n">
        <v>0</v>
      </c>
      <c r="G11457" s="7" t="n">
        <v>0</v>
      </c>
    </row>
    <row r="11458" customFormat="false" ht="15" hidden="false" customHeight="false" outlineLevel="0" collapsed="false">
      <c r="A11458" s="7" t="s">
        <v>31</v>
      </c>
      <c r="B11458" s="7" t="s">
        <v>174</v>
      </c>
      <c r="C11458" s="7" t="s">
        <v>1379</v>
      </c>
      <c r="D11458" s="7" t="n">
        <v>9</v>
      </c>
      <c r="E11458" s="7" t="n">
        <v>569.08</v>
      </c>
      <c r="F11458" s="7" t="n">
        <v>0</v>
      </c>
      <c r="G11458" s="7" t="n">
        <v>0</v>
      </c>
    </row>
    <row r="11459" customFormat="false" ht="15" hidden="false" customHeight="false" outlineLevel="0" collapsed="false">
      <c r="A11459" s="7" t="s">
        <v>31</v>
      </c>
      <c r="B11459" s="7" t="s">
        <v>174</v>
      </c>
      <c r="C11459" s="7" t="s">
        <v>1379</v>
      </c>
      <c r="D11459" s="7" t="n">
        <v>5</v>
      </c>
      <c r="E11459" s="7" t="n">
        <v>230</v>
      </c>
      <c r="F11459" s="7" t="n">
        <v>0</v>
      </c>
      <c r="G11459" s="7" t="n">
        <v>0</v>
      </c>
    </row>
    <row r="11460" customFormat="false" ht="15" hidden="false" customHeight="false" outlineLevel="0" collapsed="false">
      <c r="A11460" s="7" t="s">
        <v>31</v>
      </c>
      <c r="B11460" s="7" t="s">
        <v>145</v>
      </c>
      <c r="C11460" s="7" t="s">
        <v>1379</v>
      </c>
      <c r="D11460" s="7" t="n">
        <v>2</v>
      </c>
      <c r="E11460" s="7" t="n">
        <v>126.47</v>
      </c>
      <c r="F11460" s="7" t="n">
        <v>0</v>
      </c>
      <c r="G11460" s="7" t="n">
        <v>0</v>
      </c>
    </row>
    <row r="11461" customFormat="false" ht="15" hidden="false" customHeight="false" outlineLevel="0" collapsed="false">
      <c r="A11461" s="7" t="s">
        <v>31</v>
      </c>
      <c r="B11461" s="7" t="s">
        <v>348</v>
      </c>
      <c r="C11461" s="7" t="s">
        <v>1382</v>
      </c>
      <c r="D11461" s="7" t="n">
        <v>3</v>
      </c>
      <c r="E11461" s="7" t="n">
        <v>379.53</v>
      </c>
      <c r="F11461" s="7" t="n">
        <v>0</v>
      </c>
      <c r="G11461" s="7" t="n">
        <v>0</v>
      </c>
    </row>
    <row r="11462" customFormat="false" ht="15" hidden="false" customHeight="false" outlineLevel="0" collapsed="false">
      <c r="A11462" s="7" t="s">
        <v>31</v>
      </c>
      <c r="B11462" s="7" t="s">
        <v>400</v>
      </c>
      <c r="C11462" s="7" t="s">
        <v>1383</v>
      </c>
      <c r="D11462" s="7" t="n">
        <v>2</v>
      </c>
      <c r="E11462" s="7" t="n">
        <v>271.77</v>
      </c>
      <c r="F11462" s="7" t="n">
        <v>0</v>
      </c>
      <c r="G11462" s="7" t="n">
        <v>0</v>
      </c>
    </row>
    <row r="11463" customFormat="false" ht="15" hidden="false" customHeight="false" outlineLevel="0" collapsed="false">
      <c r="A11463" s="7" t="s">
        <v>31</v>
      </c>
      <c r="B11463" s="7" t="s">
        <v>382</v>
      </c>
      <c r="C11463" s="7" t="s">
        <v>1384</v>
      </c>
      <c r="D11463" s="7" t="n">
        <v>1</v>
      </c>
      <c r="E11463" s="7" t="n">
        <v>174.86</v>
      </c>
      <c r="F11463" s="7" t="n">
        <v>0</v>
      </c>
      <c r="G11463" s="7" t="n">
        <v>0</v>
      </c>
    </row>
    <row r="11464" customFormat="false" ht="15" hidden="false" customHeight="false" outlineLevel="0" collapsed="false">
      <c r="A11464" s="7" t="s">
        <v>31</v>
      </c>
      <c r="B11464" s="7" t="s">
        <v>181</v>
      </c>
      <c r="C11464" s="7" t="s">
        <v>1387</v>
      </c>
      <c r="D11464" s="7" t="n">
        <v>1</v>
      </c>
      <c r="E11464" s="7" t="n">
        <v>29.74</v>
      </c>
      <c r="F11464" s="7" t="n">
        <v>0</v>
      </c>
      <c r="G11464" s="7" t="n">
        <v>0</v>
      </c>
    </row>
    <row r="11465" customFormat="false" ht="15" hidden="false" customHeight="false" outlineLevel="0" collapsed="false">
      <c r="A11465" s="7" t="s">
        <v>31</v>
      </c>
      <c r="B11465" s="7" t="s">
        <v>257</v>
      </c>
      <c r="C11465" s="7" t="s">
        <v>1387</v>
      </c>
      <c r="D11465" s="7" t="n">
        <v>2</v>
      </c>
      <c r="E11465" s="7" t="n">
        <v>59.48</v>
      </c>
      <c r="F11465" s="7" t="n">
        <v>0</v>
      </c>
      <c r="G11465" s="7" t="n">
        <v>0</v>
      </c>
    </row>
    <row r="11466" customFormat="false" ht="15" hidden="false" customHeight="false" outlineLevel="0" collapsed="false">
      <c r="A11466" s="7" t="s">
        <v>31</v>
      </c>
      <c r="B11466" s="7" t="s">
        <v>133</v>
      </c>
      <c r="C11466" s="7" t="s">
        <v>1390</v>
      </c>
      <c r="D11466" s="7" t="n">
        <v>2</v>
      </c>
      <c r="E11466" s="7" t="n">
        <v>74.91</v>
      </c>
      <c r="F11466" s="7" t="n">
        <v>0</v>
      </c>
      <c r="G11466" s="7" t="n">
        <v>0</v>
      </c>
    </row>
    <row r="11467" customFormat="false" ht="15" hidden="false" customHeight="false" outlineLevel="0" collapsed="false">
      <c r="A11467" s="7" t="s">
        <v>31</v>
      </c>
      <c r="B11467" s="7" t="s">
        <v>285</v>
      </c>
      <c r="C11467" s="7" t="s">
        <v>1390</v>
      </c>
      <c r="D11467" s="7" t="n">
        <v>7</v>
      </c>
      <c r="E11467" s="7" t="n">
        <v>251.16</v>
      </c>
      <c r="F11467" s="7" t="n">
        <v>0</v>
      </c>
      <c r="G11467" s="7" t="n">
        <v>0</v>
      </c>
    </row>
    <row r="11468" customFormat="false" ht="15" hidden="false" customHeight="false" outlineLevel="0" collapsed="false">
      <c r="A11468" s="7" t="s">
        <v>31</v>
      </c>
      <c r="B11468" s="7" t="s">
        <v>109</v>
      </c>
      <c r="C11468" s="7" t="s">
        <v>1391</v>
      </c>
      <c r="D11468" s="7" t="n">
        <v>2</v>
      </c>
      <c r="E11468" s="7" t="n">
        <v>74.91</v>
      </c>
      <c r="F11468" s="7" t="n">
        <v>0</v>
      </c>
      <c r="G11468" s="7" t="n">
        <v>0</v>
      </c>
    </row>
    <row r="11469" customFormat="false" ht="15" hidden="false" customHeight="false" outlineLevel="0" collapsed="false">
      <c r="A11469" s="7" t="s">
        <v>31</v>
      </c>
      <c r="B11469" s="7" t="s">
        <v>383</v>
      </c>
      <c r="C11469" s="7" t="s">
        <v>1392</v>
      </c>
      <c r="D11469" s="7" t="n">
        <v>1</v>
      </c>
      <c r="E11469" s="7" t="n">
        <v>56.68</v>
      </c>
      <c r="F11469" s="7" t="n">
        <v>0</v>
      </c>
      <c r="G11469" s="7" t="n">
        <v>0</v>
      </c>
    </row>
    <row r="11470" customFormat="false" ht="15" hidden="false" customHeight="false" outlineLevel="0" collapsed="false">
      <c r="A11470" s="7" t="s">
        <v>31</v>
      </c>
      <c r="B11470" s="7" t="s">
        <v>460</v>
      </c>
      <c r="C11470" s="7" t="s">
        <v>1392</v>
      </c>
      <c r="D11470" s="7" t="n">
        <v>1</v>
      </c>
      <c r="E11470" s="7" t="n">
        <v>56.68</v>
      </c>
      <c r="F11470" s="7" t="n">
        <v>0</v>
      </c>
      <c r="G11470" s="7" t="n">
        <v>0</v>
      </c>
    </row>
    <row r="11471" customFormat="false" ht="15" hidden="false" customHeight="false" outlineLevel="0" collapsed="false">
      <c r="A11471" s="7" t="s">
        <v>31</v>
      </c>
      <c r="B11471" s="7" t="s">
        <v>992</v>
      </c>
      <c r="C11471" s="7" t="s">
        <v>1511</v>
      </c>
      <c r="D11471" s="7" t="n">
        <v>1</v>
      </c>
      <c r="E11471" s="7" t="n">
        <v>133.54</v>
      </c>
      <c r="F11471" s="7" t="n">
        <v>0</v>
      </c>
      <c r="G11471" s="7" t="n">
        <v>0</v>
      </c>
    </row>
    <row r="11472" customFormat="false" ht="15" hidden="false" customHeight="false" outlineLevel="0" collapsed="false">
      <c r="A11472" s="7" t="s">
        <v>31</v>
      </c>
      <c r="B11472" s="7" t="s">
        <v>992</v>
      </c>
      <c r="C11472" s="7" t="s">
        <v>1511</v>
      </c>
      <c r="D11472" s="7" t="n">
        <v>1</v>
      </c>
      <c r="E11472" s="7" t="n">
        <v>95</v>
      </c>
      <c r="F11472" s="7" t="n">
        <v>0</v>
      </c>
      <c r="G11472" s="7" t="n">
        <v>0</v>
      </c>
    </row>
    <row r="11473" customFormat="false" ht="15" hidden="false" customHeight="false" outlineLevel="0" collapsed="false">
      <c r="A11473" s="7" t="s">
        <v>31</v>
      </c>
      <c r="B11473" s="7" t="s">
        <v>896</v>
      </c>
      <c r="C11473" s="7" t="s">
        <v>1511</v>
      </c>
      <c r="D11473" s="7" t="n">
        <v>1</v>
      </c>
      <c r="E11473" s="7" t="n">
        <v>133.54</v>
      </c>
      <c r="F11473" s="7" t="n">
        <v>0</v>
      </c>
      <c r="G11473" s="7" t="n">
        <v>0</v>
      </c>
    </row>
    <row r="11474" customFormat="false" ht="15" hidden="false" customHeight="false" outlineLevel="0" collapsed="false">
      <c r="A11474" s="7" t="s">
        <v>31</v>
      </c>
      <c r="B11474" s="7" t="s">
        <v>484</v>
      </c>
      <c r="C11474" s="7" t="s">
        <v>1394</v>
      </c>
      <c r="D11474" s="7" t="n">
        <v>5</v>
      </c>
      <c r="E11474" s="7" t="n">
        <v>345</v>
      </c>
      <c r="F11474" s="7" t="n">
        <v>0</v>
      </c>
      <c r="G11474" s="7" t="n">
        <v>0</v>
      </c>
    </row>
    <row r="11475" customFormat="false" ht="15" hidden="false" customHeight="false" outlineLevel="0" collapsed="false">
      <c r="A11475" s="7" t="s">
        <v>31</v>
      </c>
      <c r="B11475" s="7" t="s">
        <v>484</v>
      </c>
      <c r="C11475" s="7" t="s">
        <v>1394</v>
      </c>
      <c r="D11475" s="7" t="n">
        <v>5</v>
      </c>
      <c r="E11475" s="7" t="n">
        <v>555.19</v>
      </c>
      <c r="F11475" s="7" t="n">
        <v>0</v>
      </c>
      <c r="G11475" s="7" t="n">
        <v>0</v>
      </c>
    </row>
    <row r="11476" customFormat="false" ht="15" hidden="false" customHeight="false" outlineLevel="0" collapsed="false">
      <c r="A11476" s="7" t="s">
        <v>31</v>
      </c>
      <c r="B11476" s="7" t="s">
        <v>575</v>
      </c>
      <c r="C11476" s="7" t="s">
        <v>1394</v>
      </c>
      <c r="D11476" s="7" t="n">
        <v>4</v>
      </c>
      <c r="E11476" s="7" t="n">
        <v>444.14</v>
      </c>
      <c r="F11476" s="7" t="n">
        <v>0</v>
      </c>
      <c r="G11476" s="7" t="n">
        <v>0</v>
      </c>
    </row>
    <row r="11477" customFormat="false" ht="15" hidden="false" customHeight="false" outlineLevel="0" collapsed="false">
      <c r="A11477" s="7" t="s">
        <v>31</v>
      </c>
      <c r="B11477" s="7" t="s">
        <v>575</v>
      </c>
      <c r="C11477" s="7" t="s">
        <v>1394</v>
      </c>
      <c r="D11477" s="7" t="n">
        <v>3</v>
      </c>
      <c r="E11477" s="7" t="n">
        <v>207</v>
      </c>
      <c r="F11477" s="7" t="n">
        <v>0</v>
      </c>
      <c r="G11477" s="7" t="n">
        <v>0</v>
      </c>
    </row>
    <row r="11478" customFormat="false" ht="15" hidden="false" customHeight="false" outlineLevel="0" collapsed="false">
      <c r="A11478" s="7" t="s">
        <v>31</v>
      </c>
      <c r="B11478" s="7" t="s">
        <v>444</v>
      </c>
      <c r="C11478" s="7" t="s">
        <v>1394</v>
      </c>
      <c r="D11478" s="7" t="n">
        <v>3</v>
      </c>
      <c r="E11478" s="7" t="n">
        <v>333.12</v>
      </c>
      <c r="F11478" s="7" t="n">
        <v>0</v>
      </c>
      <c r="G11478" s="7" t="n">
        <v>0</v>
      </c>
    </row>
    <row r="11479" customFormat="false" ht="15" hidden="false" customHeight="false" outlineLevel="0" collapsed="false">
      <c r="A11479" s="7" t="s">
        <v>31</v>
      </c>
      <c r="B11479" s="7" t="s">
        <v>444</v>
      </c>
      <c r="C11479" s="7" t="s">
        <v>1394</v>
      </c>
      <c r="D11479" s="7" t="n">
        <v>3</v>
      </c>
      <c r="E11479" s="7" t="n">
        <v>207</v>
      </c>
      <c r="F11479" s="7" t="n">
        <v>0</v>
      </c>
      <c r="G11479" s="7" t="n">
        <v>0</v>
      </c>
    </row>
    <row r="11480" customFormat="false" ht="15" hidden="false" customHeight="false" outlineLevel="0" collapsed="false">
      <c r="A11480" s="7" t="s">
        <v>31</v>
      </c>
      <c r="B11480" s="7" t="s">
        <v>501</v>
      </c>
      <c r="C11480" s="7" t="s">
        <v>1394</v>
      </c>
      <c r="D11480" s="7" t="n">
        <v>1</v>
      </c>
      <c r="E11480" s="7" t="n">
        <v>69</v>
      </c>
      <c r="F11480" s="7" t="n">
        <v>0</v>
      </c>
      <c r="G11480" s="7" t="n">
        <v>0</v>
      </c>
    </row>
    <row r="11481" customFormat="false" ht="15" hidden="false" customHeight="false" outlineLevel="0" collapsed="false">
      <c r="A11481" s="7" t="s">
        <v>31</v>
      </c>
      <c r="B11481" s="7" t="s">
        <v>501</v>
      </c>
      <c r="C11481" s="7" t="s">
        <v>1394</v>
      </c>
      <c r="D11481" s="7" t="n">
        <v>1</v>
      </c>
      <c r="E11481" s="7" t="n">
        <v>111.04</v>
      </c>
      <c r="F11481" s="7" t="n">
        <v>0</v>
      </c>
      <c r="G11481" s="7" t="n">
        <v>0</v>
      </c>
    </row>
    <row r="11482" customFormat="false" ht="15" hidden="false" customHeight="false" outlineLevel="0" collapsed="false">
      <c r="A11482" s="7" t="s">
        <v>31</v>
      </c>
      <c r="B11482" s="7" t="s">
        <v>602</v>
      </c>
      <c r="C11482" s="7" t="s">
        <v>1395</v>
      </c>
      <c r="D11482" s="7" t="n">
        <v>1</v>
      </c>
      <c r="E11482" s="7" t="n">
        <v>84.32</v>
      </c>
      <c r="F11482" s="7" t="n">
        <v>0</v>
      </c>
      <c r="G11482" s="7" t="n">
        <v>0</v>
      </c>
    </row>
    <row r="11483" customFormat="false" ht="15" hidden="false" customHeight="false" outlineLevel="0" collapsed="false">
      <c r="A11483" s="7" t="s">
        <v>31</v>
      </c>
      <c r="B11483" s="7" t="s">
        <v>847</v>
      </c>
      <c r="C11483" s="7" t="s">
        <v>1395</v>
      </c>
      <c r="D11483" s="7" t="n">
        <v>1</v>
      </c>
      <c r="E11483" s="7" t="n">
        <v>84.32</v>
      </c>
      <c r="F11483" s="7" t="n">
        <v>0</v>
      </c>
      <c r="G11483" s="7" t="n">
        <v>0</v>
      </c>
    </row>
    <row r="11484" customFormat="false" ht="15" hidden="false" customHeight="false" outlineLevel="0" collapsed="false">
      <c r="A11484" s="7" t="s">
        <v>31</v>
      </c>
      <c r="B11484" s="7" t="s">
        <v>769</v>
      </c>
      <c r="C11484" s="7" t="s">
        <v>1395</v>
      </c>
      <c r="D11484" s="7" t="n">
        <v>3</v>
      </c>
      <c r="E11484" s="7" t="n">
        <v>252.96</v>
      </c>
      <c r="F11484" s="7" t="n">
        <v>0</v>
      </c>
      <c r="G11484" s="7" t="n">
        <v>0</v>
      </c>
    </row>
    <row r="11485" customFormat="false" ht="15" hidden="false" customHeight="false" outlineLevel="0" collapsed="false">
      <c r="A11485" s="7" t="s">
        <v>31</v>
      </c>
      <c r="B11485" s="7" t="s">
        <v>436</v>
      </c>
      <c r="C11485" s="7" t="s">
        <v>1396</v>
      </c>
      <c r="D11485" s="7" t="n">
        <v>1</v>
      </c>
      <c r="E11485" s="7" t="n">
        <v>180</v>
      </c>
      <c r="F11485" s="7" t="n">
        <v>0</v>
      </c>
      <c r="G11485" s="7" t="n">
        <v>0</v>
      </c>
    </row>
    <row r="11486" customFormat="false" ht="15" hidden="false" customHeight="false" outlineLevel="0" collapsed="false">
      <c r="A11486" s="7" t="s">
        <v>31</v>
      </c>
      <c r="B11486" s="7" t="s">
        <v>488</v>
      </c>
      <c r="C11486" s="7" t="s">
        <v>1396</v>
      </c>
      <c r="D11486" s="7" t="n">
        <v>2</v>
      </c>
      <c r="E11486" s="7" t="n">
        <v>360</v>
      </c>
      <c r="F11486" s="7" t="n">
        <v>0</v>
      </c>
      <c r="G11486" s="7" t="n">
        <v>0</v>
      </c>
    </row>
    <row r="11487" customFormat="false" ht="15" hidden="false" customHeight="false" outlineLevel="0" collapsed="false">
      <c r="A11487" s="7" t="s">
        <v>31</v>
      </c>
      <c r="B11487" s="7" t="s">
        <v>397</v>
      </c>
      <c r="C11487" s="7" t="s">
        <v>1396</v>
      </c>
      <c r="D11487" s="7" t="n">
        <v>1</v>
      </c>
      <c r="E11487" s="7" t="n">
        <v>180</v>
      </c>
      <c r="F11487" s="7" t="n">
        <v>0</v>
      </c>
      <c r="G11487" s="7" t="n">
        <v>0</v>
      </c>
    </row>
    <row r="11488" customFormat="false" ht="15" hidden="false" customHeight="false" outlineLevel="0" collapsed="false">
      <c r="A11488" s="7" t="s">
        <v>31</v>
      </c>
      <c r="B11488" s="7" t="s">
        <v>375</v>
      </c>
      <c r="C11488" s="7" t="s">
        <v>1396</v>
      </c>
      <c r="D11488" s="7" t="n">
        <v>2</v>
      </c>
      <c r="E11488" s="7" t="n">
        <v>358</v>
      </c>
      <c r="F11488" s="7" t="n">
        <v>0</v>
      </c>
      <c r="G11488" s="7" t="n">
        <v>0</v>
      </c>
    </row>
    <row r="11489" customFormat="false" ht="15" hidden="false" customHeight="false" outlineLevel="0" collapsed="false">
      <c r="A11489" s="7" t="s">
        <v>31</v>
      </c>
      <c r="B11489" s="7" t="s">
        <v>633</v>
      </c>
      <c r="C11489" s="7" t="s">
        <v>1397</v>
      </c>
      <c r="D11489" s="7" t="n">
        <v>1</v>
      </c>
      <c r="E11489" s="7" t="n">
        <v>140</v>
      </c>
      <c r="F11489" s="7" t="n">
        <v>0</v>
      </c>
      <c r="G11489" s="7" t="n">
        <v>0</v>
      </c>
    </row>
    <row r="11490" customFormat="false" ht="15" hidden="false" customHeight="false" outlineLevel="0" collapsed="false">
      <c r="A11490" s="7" t="s">
        <v>31</v>
      </c>
      <c r="B11490" s="7" t="s">
        <v>392</v>
      </c>
      <c r="C11490" s="7" t="s">
        <v>1398</v>
      </c>
      <c r="D11490" s="7" t="n">
        <v>2</v>
      </c>
      <c r="E11490" s="7" t="n">
        <v>280</v>
      </c>
      <c r="F11490" s="7" t="n">
        <v>0</v>
      </c>
      <c r="G11490" s="7" t="n">
        <v>0</v>
      </c>
    </row>
    <row r="11491" customFormat="false" ht="15" hidden="false" customHeight="false" outlineLevel="0" collapsed="false">
      <c r="A11491" s="7" t="s">
        <v>31</v>
      </c>
      <c r="B11491" s="7" t="s">
        <v>428</v>
      </c>
      <c r="C11491" s="7" t="s">
        <v>1398</v>
      </c>
      <c r="D11491" s="7" t="n">
        <v>1</v>
      </c>
      <c r="E11491" s="7" t="n">
        <v>140</v>
      </c>
      <c r="F11491" s="7" t="n">
        <v>0</v>
      </c>
      <c r="G11491" s="7" t="n">
        <v>0</v>
      </c>
    </row>
    <row r="11492" customFormat="false" ht="15" hidden="false" customHeight="false" outlineLevel="0" collapsed="false">
      <c r="A11492" s="7" t="s">
        <v>31</v>
      </c>
      <c r="B11492" s="7" t="s">
        <v>472</v>
      </c>
      <c r="C11492" s="7" t="s">
        <v>1398</v>
      </c>
      <c r="D11492" s="7" t="n">
        <v>1</v>
      </c>
      <c r="E11492" s="7" t="n">
        <v>140</v>
      </c>
      <c r="F11492" s="7" t="n">
        <v>0</v>
      </c>
      <c r="G11492" s="7" t="n">
        <v>0</v>
      </c>
    </row>
    <row r="11493" customFormat="false" ht="15" hidden="false" customHeight="false" outlineLevel="0" collapsed="false">
      <c r="A11493" s="7" t="s">
        <v>31</v>
      </c>
      <c r="B11493" s="7" t="s">
        <v>184</v>
      </c>
      <c r="C11493" s="7" t="s">
        <v>1399</v>
      </c>
      <c r="D11493" s="7" t="n">
        <v>4</v>
      </c>
      <c r="E11493" s="7" t="n">
        <v>198.54</v>
      </c>
      <c r="F11493" s="7" t="n">
        <v>0</v>
      </c>
      <c r="G11493" s="7" t="n">
        <v>0</v>
      </c>
    </row>
    <row r="11494" customFormat="false" ht="15" hidden="false" customHeight="false" outlineLevel="0" collapsed="false">
      <c r="A11494" s="7" t="s">
        <v>31</v>
      </c>
      <c r="B11494" s="7" t="s">
        <v>184</v>
      </c>
      <c r="C11494" s="7" t="s">
        <v>1399</v>
      </c>
      <c r="D11494" s="7" t="n">
        <v>3</v>
      </c>
      <c r="E11494" s="7" t="n">
        <v>148.77</v>
      </c>
      <c r="F11494" s="7" t="n">
        <v>0</v>
      </c>
      <c r="G11494" s="7" t="n">
        <v>0</v>
      </c>
    </row>
    <row r="11495" customFormat="false" ht="15" hidden="false" customHeight="false" outlineLevel="0" collapsed="false">
      <c r="A11495" s="7" t="s">
        <v>31</v>
      </c>
      <c r="B11495" s="7" t="s">
        <v>186</v>
      </c>
      <c r="C11495" s="7" t="s">
        <v>1399</v>
      </c>
      <c r="D11495" s="7" t="n">
        <v>7</v>
      </c>
      <c r="E11495" s="7" t="n">
        <v>347.44</v>
      </c>
      <c r="F11495" s="7" t="n">
        <v>0</v>
      </c>
      <c r="G11495" s="7" t="n">
        <v>0</v>
      </c>
    </row>
    <row r="11496" customFormat="false" ht="15" hidden="false" customHeight="false" outlineLevel="0" collapsed="false">
      <c r="A11496" s="7" t="s">
        <v>31</v>
      </c>
      <c r="B11496" s="7" t="s">
        <v>224</v>
      </c>
      <c r="C11496" s="7" t="s">
        <v>1399</v>
      </c>
      <c r="D11496" s="7" t="n">
        <v>1</v>
      </c>
      <c r="E11496" s="7" t="n">
        <v>49.59</v>
      </c>
      <c r="F11496" s="7" t="n">
        <v>0</v>
      </c>
      <c r="G11496" s="7" t="n">
        <v>0</v>
      </c>
    </row>
    <row r="11497" customFormat="false" ht="15" hidden="false" customHeight="false" outlineLevel="0" collapsed="false">
      <c r="A11497" s="7" t="s">
        <v>31</v>
      </c>
      <c r="B11497" s="7" t="s">
        <v>224</v>
      </c>
      <c r="C11497" s="7" t="s">
        <v>1399</v>
      </c>
      <c r="D11497" s="7" t="n">
        <v>5</v>
      </c>
      <c r="E11497" s="7" t="n">
        <v>248.17</v>
      </c>
      <c r="F11497" s="7" t="n">
        <v>0</v>
      </c>
      <c r="G11497" s="7" t="n">
        <v>0</v>
      </c>
    </row>
    <row r="11498" customFormat="false" ht="15" hidden="false" customHeight="false" outlineLevel="0" collapsed="false">
      <c r="A11498" s="7" t="s">
        <v>31</v>
      </c>
      <c r="B11498" s="7" t="s">
        <v>686</v>
      </c>
      <c r="C11498" s="7" t="s">
        <v>1400</v>
      </c>
      <c r="D11498" s="7" t="n">
        <v>1</v>
      </c>
      <c r="E11498" s="7" t="n">
        <v>66.51</v>
      </c>
      <c r="F11498" s="7" t="n">
        <v>0</v>
      </c>
      <c r="G11498" s="7" t="n">
        <v>0</v>
      </c>
    </row>
    <row r="11499" customFormat="false" ht="15" hidden="false" customHeight="false" outlineLevel="0" collapsed="false">
      <c r="A11499" s="7" t="s">
        <v>31</v>
      </c>
      <c r="B11499" s="7" t="s">
        <v>562</v>
      </c>
      <c r="C11499" s="7" t="s">
        <v>1401</v>
      </c>
      <c r="D11499" s="7" t="n">
        <v>21</v>
      </c>
      <c r="E11499" s="7" t="n">
        <v>4664.82</v>
      </c>
      <c r="F11499" s="7" t="n">
        <v>0</v>
      </c>
      <c r="G11499" s="7" t="n">
        <v>0</v>
      </c>
    </row>
    <row r="11500" customFormat="false" ht="15" hidden="false" customHeight="false" outlineLevel="0" collapsed="false">
      <c r="A11500" s="7" t="s">
        <v>31</v>
      </c>
      <c r="B11500" s="7" t="s">
        <v>562</v>
      </c>
      <c r="C11500" s="7" t="s">
        <v>1401</v>
      </c>
      <c r="D11500" s="7" t="n">
        <v>15</v>
      </c>
      <c r="E11500" s="7" t="n">
        <v>0.12</v>
      </c>
      <c r="F11500" s="7" t="n">
        <v>0</v>
      </c>
      <c r="G11500" s="7" t="n">
        <v>0</v>
      </c>
    </row>
    <row r="11501" customFormat="false" ht="15" hidden="false" customHeight="false" outlineLevel="0" collapsed="false">
      <c r="A11501" s="7" t="s">
        <v>31</v>
      </c>
      <c r="B11501" s="7" t="s">
        <v>846</v>
      </c>
      <c r="C11501" s="7" t="s">
        <v>1512</v>
      </c>
      <c r="D11501" s="7" t="n">
        <v>1</v>
      </c>
      <c r="E11501" s="7" t="n">
        <v>130</v>
      </c>
      <c r="F11501" s="7" t="n">
        <v>0</v>
      </c>
      <c r="G11501" s="7" t="n">
        <v>0</v>
      </c>
    </row>
    <row r="11502" customFormat="false" ht="15" hidden="false" customHeight="false" outlineLevel="0" collapsed="false">
      <c r="A11502" s="7" t="s">
        <v>31</v>
      </c>
      <c r="B11502" s="7" t="s">
        <v>293</v>
      </c>
      <c r="C11502" s="7" t="s">
        <v>1403</v>
      </c>
      <c r="D11502" s="7" t="n">
        <v>1</v>
      </c>
      <c r="E11502" s="7" t="n">
        <v>160</v>
      </c>
      <c r="F11502" s="7" t="n">
        <v>0</v>
      </c>
      <c r="G11502" s="7" t="n">
        <v>0</v>
      </c>
    </row>
    <row r="11503" customFormat="false" ht="15" hidden="false" customHeight="false" outlineLevel="0" collapsed="false">
      <c r="A11503" s="7" t="s">
        <v>31</v>
      </c>
      <c r="B11503" s="7" t="s">
        <v>533</v>
      </c>
      <c r="C11503" s="7" t="s">
        <v>1424</v>
      </c>
      <c r="D11503" s="7" t="n">
        <v>2</v>
      </c>
      <c r="E11503" s="7" t="n">
        <v>140.01</v>
      </c>
      <c r="F11503" s="7" t="n">
        <v>0</v>
      </c>
      <c r="G11503" s="7" t="n">
        <v>0</v>
      </c>
    </row>
    <row r="11504" customFormat="false" ht="15" hidden="false" customHeight="false" outlineLevel="0" collapsed="false">
      <c r="A11504" s="7" t="s">
        <v>31</v>
      </c>
      <c r="B11504" s="7" t="s">
        <v>604</v>
      </c>
      <c r="C11504" s="7" t="s">
        <v>1424</v>
      </c>
      <c r="D11504" s="7" t="n">
        <v>3</v>
      </c>
      <c r="E11504" s="7" t="n">
        <v>209.99</v>
      </c>
      <c r="F11504" s="7" t="n">
        <v>0</v>
      </c>
      <c r="G11504" s="7" t="n">
        <v>0</v>
      </c>
    </row>
    <row r="11505" customFormat="false" ht="15" hidden="false" customHeight="false" outlineLevel="0" collapsed="false">
      <c r="A11505" s="7" t="s">
        <v>31</v>
      </c>
      <c r="B11505" s="7" t="s">
        <v>226</v>
      </c>
      <c r="C11505" s="7" t="s">
        <v>1427</v>
      </c>
      <c r="D11505" s="7" t="n">
        <v>3</v>
      </c>
      <c r="E11505" s="7" t="n">
        <v>155.94</v>
      </c>
      <c r="F11505" s="7" t="n">
        <v>0</v>
      </c>
      <c r="G11505" s="7" t="n">
        <v>0</v>
      </c>
    </row>
    <row r="11506" customFormat="false" ht="15" hidden="false" customHeight="false" outlineLevel="0" collapsed="false">
      <c r="A11506" s="7" t="s">
        <v>31</v>
      </c>
      <c r="B11506" s="7" t="s">
        <v>161</v>
      </c>
      <c r="C11506" s="7" t="s">
        <v>1428</v>
      </c>
      <c r="D11506" s="7" t="n">
        <v>6</v>
      </c>
      <c r="E11506" s="7" t="n">
        <v>840</v>
      </c>
      <c r="F11506" s="7" t="n">
        <v>1</v>
      </c>
      <c r="G11506" s="7" t="n">
        <v>140.01</v>
      </c>
    </row>
    <row r="11507" customFormat="false" ht="15" hidden="false" customHeight="false" outlineLevel="0" collapsed="false">
      <c r="A11507" s="7" t="s">
        <v>31</v>
      </c>
      <c r="B11507" s="7" t="s">
        <v>161</v>
      </c>
      <c r="C11507" s="7" t="s">
        <v>1428</v>
      </c>
      <c r="D11507" s="7" t="n">
        <v>5</v>
      </c>
      <c r="E11507" s="7" t="n">
        <v>635.01</v>
      </c>
      <c r="F11507" s="7" t="n">
        <v>0</v>
      </c>
      <c r="G11507" s="7" t="n">
        <v>0</v>
      </c>
    </row>
    <row r="11508" customFormat="false" ht="15" hidden="false" customHeight="false" outlineLevel="0" collapsed="false">
      <c r="A11508" s="7" t="s">
        <v>31</v>
      </c>
      <c r="B11508" s="7" t="s">
        <v>204</v>
      </c>
      <c r="C11508" s="7" t="s">
        <v>1428</v>
      </c>
      <c r="D11508" s="7" t="n">
        <v>3</v>
      </c>
      <c r="E11508" s="7" t="n">
        <v>380.99</v>
      </c>
      <c r="F11508" s="7" t="n">
        <v>0</v>
      </c>
      <c r="G11508" s="7" t="n">
        <v>0</v>
      </c>
    </row>
    <row r="11509" customFormat="false" ht="15" hidden="false" customHeight="false" outlineLevel="0" collapsed="false">
      <c r="A11509" s="7" t="s">
        <v>31</v>
      </c>
      <c r="B11509" s="7" t="s">
        <v>204</v>
      </c>
      <c r="C11509" s="7" t="s">
        <v>1428</v>
      </c>
      <c r="D11509" s="7" t="n">
        <v>5</v>
      </c>
      <c r="E11509" s="7" t="n">
        <v>700</v>
      </c>
      <c r="F11509" s="7" t="n">
        <v>0</v>
      </c>
      <c r="G11509" s="7" t="n">
        <v>0</v>
      </c>
    </row>
    <row r="11510" customFormat="false" ht="15" hidden="false" customHeight="false" outlineLevel="0" collapsed="false">
      <c r="A11510" s="7" t="s">
        <v>31</v>
      </c>
      <c r="B11510" s="7" t="s">
        <v>305</v>
      </c>
      <c r="C11510" s="7" t="s">
        <v>1428</v>
      </c>
      <c r="D11510" s="7" t="n">
        <v>1</v>
      </c>
      <c r="E11510" s="7" t="n">
        <v>127</v>
      </c>
      <c r="F11510" s="7" t="n">
        <v>0</v>
      </c>
      <c r="G11510" s="7" t="n">
        <v>0</v>
      </c>
    </row>
    <row r="11511" customFormat="false" ht="15" hidden="false" customHeight="false" outlineLevel="0" collapsed="false">
      <c r="A11511" s="7" t="s">
        <v>31</v>
      </c>
      <c r="B11511" s="7" t="s">
        <v>196</v>
      </c>
      <c r="C11511" s="7" t="s">
        <v>1428</v>
      </c>
      <c r="D11511" s="7" t="n">
        <v>11</v>
      </c>
      <c r="E11511" s="7" t="n">
        <v>1540.01</v>
      </c>
      <c r="F11511" s="7" t="n">
        <v>1</v>
      </c>
      <c r="G11511" s="7" t="n">
        <v>140</v>
      </c>
    </row>
    <row r="11512" customFormat="false" ht="15" hidden="false" customHeight="false" outlineLevel="0" collapsed="false">
      <c r="A11512" s="7" t="s">
        <v>31</v>
      </c>
      <c r="B11512" s="7" t="s">
        <v>196</v>
      </c>
      <c r="C11512" s="7" t="s">
        <v>1428</v>
      </c>
      <c r="D11512" s="7" t="n">
        <v>2</v>
      </c>
      <c r="E11512" s="7" t="n">
        <v>254</v>
      </c>
      <c r="F11512" s="7" t="n">
        <v>0</v>
      </c>
      <c r="G11512" s="7" t="n">
        <v>0</v>
      </c>
    </row>
    <row r="11513" customFormat="false" ht="15" hidden="false" customHeight="false" outlineLevel="0" collapsed="false">
      <c r="A11513" s="7" t="s">
        <v>31</v>
      </c>
      <c r="B11513" s="7" t="s">
        <v>286</v>
      </c>
      <c r="C11513" s="7" t="s">
        <v>1428</v>
      </c>
      <c r="D11513" s="7" t="n">
        <v>4</v>
      </c>
      <c r="E11513" s="7" t="n">
        <v>508</v>
      </c>
      <c r="F11513" s="7" t="n">
        <v>0</v>
      </c>
      <c r="G11513" s="7" t="n">
        <v>0</v>
      </c>
    </row>
    <row r="11514" customFormat="false" ht="15" hidden="false" customHeight="false" outlineLevel="0" collapsed="false">
      <c r="A11514" s="7" t="s">
        <v>31</v>
      </c>
      <c r="B11514" s="7" t="s">
        <v>286</v>
      </c>
      <c r="C11514" s="7" t="s">
        <v>1428</v>
      </c>
      <c r="D11514" s="7" t="n">
        <v>5</v>
      </c>
      <c r="E11514" s="7" t="n">
        <v>700.01</v>
      </c>
      <c r="F11514" s="7" t="n">
        <v>1</v>
      </c>
      <c r="G11514" s="7" t="n">
        <v>140</v>
      </c>
    </row>
    <row r="11515" customFormat="false" ht="15" hidden="false" customHeight="false" outlineLevel="0" collapsed="false">
      <c r="A11515" s="7" t="s">
        <v>31</v>
      </c>
      <c r="B11515" s="7" t="s">
        <v>763</v>
      </c>
      <c r="C11515" s="7" t="s">
        <v>1431</v>
      </c>
      <c r="D11515" s="7" t="n">
        <v>1</v>
      </c>
      <c r="E11515" s="7" t="n">
        <v>89</v>
      </c>
      <c r="F11515" s="7" t="n">
        <v>0</v>
      </c>
      <c r="G11515" s="7" t="n">
        <v>0</v>
      </c>
    </row>
    <row r="11516" customFormat="false" ht="15" hidden="false" customHeight="false" outlineLevel="0" collapsed="false">
      <c r="A11516" s="7" t="s">
        <v>31</v>
      </c>
      <c r="B11516" s="7" t="s">
        <v>232</v>
      </c>
      <c r="C11516" s="7" t="s">
        <v>1432</v>
      </c>
      <c r="D11516" s="7" t="n">
        <v>1</v>
      </c>
      <c r="E11516" s="7" t="n">
        <v>30.9</v>
      </c>
      <c r="F11516" s="7" t="n">
        <v>0</v>
      </c>
      <c r="G11516" s="7" t="n">
        <v>0</v>
      </c>
    </row>
    <row r="11517" customFormat="false" ht="15" hidden="false" customHeight="false" outlineLevel="0" collapsed="false">
      <c r="A11517" s="7" t="s">
        <v>31</v>
      </c>
      <c r="B11517" s="7" t="s">
        <v>312</v>
      </c>
      <c r="C11517" s="7" t="s">
        <v>1432</v>
      </c>
      <c r="D11517" s="7" t="n">
        <v>1</v>
      </c>
      <c r="E11517" s="7" t="n">
        <v>30.89</v>
      </c>
      <c r="F11517" s="7" t="n">
        <v>0</v>
      </c>
      <c r="G11517" s="7" t="n">
        <v>0</v>
      </c>
    </row>
    <row r="11518" customFormat="false" ht="15" hidden="false" customHeight="false" outlineLevel="0" collapsed="false">
      <c r="A11518" s="7" t="s">
        <v>31</v>
      </c>
      <c r="B11518" s="7" t="s">
        <v>107</v>
      </c>
      <c r="C11518" s="7" t="s">
        <v>1435</v>
      </c>
      <c r="D11518" s="7" t="n">
        <v>1</v>
      </c>
      <c r="E11518" s="7" t="n">
        <v>0.01</v>
      </c>
      <c r="F11518" s="7" t="n">
        <v>0</v>
      </c>
      <c r="G11518" s="7" t="n">
        <v>0</v>
      </c>
    </row>
    <row r="11519" customFormat="false" ht="15" hidden="false" customHeight="false" outlineLevel="0" collapsed="false">
      <c r="A11519" s="7" t="s">
        <v>31</v>
      </c>
      <c r="B11519" s="7" t="s">
        <v>107</v>
      </c>
      <c r="C11519" s="7" t="s">
        <v>1435</v>
      </c>
      <c r="D11519" s="7" t="n">
        <v>9</v>
      </c>
      <c r="E11519" s="7" t="n">
        <v>843.29</v>
      </c>
      <c r="F11519" s="7" t="n">
        <v>0</v>
      </c>
      <c r="G11519" s="7" t="n">
        <v>0</v>
      </c>
    </row>
    <row r="11520" customFormat="false" ht="15" hidden="false" customHeight="false" outlineLevel="0" collapsed="false">
      <c r="A11520" s="7" t="s">
        <v>31</v>
      </c>
      <c r="B11520" s="7" t="s">
        <v>107</v>
      </c>
      <c r="C11520" s="7" t="s">
        <v>1435</v>
      </c>
      <c r="D11520" s="7" t="n">
        <v>1</v>
      </c>
      <c r="E11520" s="7" t="n">
        <v>93.55</v>
      </c>
      <c r="F11520" s="7" t="n">
        <v>0</v>
      </c>
      <c r="G11520" s="7" t="n">
        <v>0</v>
      </c>
    </row>
    <row r="11521" customFormat="false" ht="15" hidden="false" customHeight="false" outlineLevel="0" collapsed="false">
      <c r="A11521" s="7" t="s">
        <v>31</v>
      </c>
      <c r="B11521" s="7" t="s">
        <v>175</v>
      </c>
      <c r="C11521" s="7" t="s">
        <v>1437</v>
      </c>
      <c r="D11521" s="7" t="n">
        <v>4</v>
      </c>
      <c r="E11521" s="7" t="n">
        <v>149.82</v>
      </c>
      <c r="F11521" s="7" t="n">
        <v>0</v>
      </c>
      <c r="G11521" s="7" t="n">
        <v>0</v>
      </c>
    </row>
    <row r="11522" customFormat="false" ht="15" hidden="false" customHeight="false" outlineLevel="0" collapsed="false">
      <c r="A11522" s="7" t="s">
        <v>31</v>
      </c>
      <c r="B11522" s="7" t="s">
        <v>230</v>
      </c>
      <c r="C11522" s="7" t="s">
        <v>1438</v>
      </c>
      <c r="D11522" s="7" t="n">
        <v>6</v>
      </c>
      <c r="E11522" s="7" t="n">
        <v>280.93</v>
      </c>
      <c r="F11522" s="7" t="n">
        <v>0</v>
      </c>
      <c r="G11522" s="7" t="n">
        <v>0</v>
      </c>
    </row>
    <row r="11523" customFormat="false" ht="15" hidden="false" customHeight="false" outlineLevel="0" collapsed="false">
      <c r="A11523" s="7" t="s">
        <v>31</v>
      </c>
      <c r="B11523" s="7" t="s">
        <v>230</v>
      </c>
      <c r="C11523" s="7" t="s">
        <v>1438</v>
      </c>
      <c r="D11523" s="7" t="n">
        <v>1</v>
      </c>
      <c r="E11523" s="7" t="n">
        <v>0.01</v>
      </c>
      <c r="F11523" s="7" t="n">
        <v>0</v>
      </c>
      <c r="G11523" s="7" t="n">
        <v>0</v>
      </c>
    </row>
    <row r="11524" customFormat="false" ht="15" hidden="false" customHeight="false" outlineLevel="0" collapsed="false">
      <c r="A11524" s="7" t="s">
        <v>31</v>
      </c>
      <c r="B11524" s="7" t="s">
        <v>228</v>
      </c>
      <c r="C11524" s="7" t="s">
        <v>1438</v>
      </c>
      <c r="D11524" s="7" t="n">
        <v>1</v>
      </c>
      <c r="E11524" s="7" t="n">
        <v>0.01</v>
      </c>
      <c r="F11524" s="7" t="n">
        <v>0</v>
      </c>
      <c r="G11524" s="7" t="n">
        <v>0</v>
      </c>
    </row>
    <row r="11525" customFormat="false" ht="15" hidden="false" customHeight="false" outlineLevel="0" collapsed="false">
      <c r="A11525" s="7" t="s">
        <v>31</v>
      </c>
      <c r="B11525" s="7" t="s">
        <v>228</v>
      </c>
      <c r="C11525" s="7" t="s">
        <v>1438</v>
      </c>
      <c r="D11525" s="7" t="n">
        <v>4</v>
      </c>
      <c r="E11525" s="7" t="n">
        <v>187.29</v>
      </c>
      <c r="F11525" s="7" t="n">
        <v>0</v>
      </c>
      <c r="G11525" s="7" t="n">
        <v>0</v>
      </c>
    </row>
    <row r="11526" customFormat="false" ht="15" hidden="false" customHeight="false" outlineLevel="0" collapsed="false">
      <c r="A11526" s="7" t="s">
        <v>31</v>
      </c>
      <c r="B11526" s="7" t="s">
        <v>192</v>
      </c>
      <c r="C11526" s="7" t="s">
        <v>1311</v>
      </c>
      <c r="D11526" s="7" t="n">
        <v>19</v>
      </c>
      <c r="E11526" s="7" t="n">
        <v>800.56</v>
      </c>
      <c r="F11526" s="7" t="n">
        <v>0</v>
      </c>
      <c r="G11526" s="7" t="n">
        <v>0</v>
      </c>
    </row>
    <row r="11527" customFormat="false" ht="15" hidden="false" customHeight="false" outlineLevel="0" collapsed="false">
      <c r="A11527" s="7" t="s">
        <v>31</v>
      </c>
      <c r="B11527" s="7" t="s">
        <v>192</v>
      </c>
      <c r="C11527" s="7" t="s">
        <v>1311</v>
      </c>
      <c r="D11527" s="7" t="n">
        <v>1</v>
      </c>
      <c r="E11527" s="7" t="n">
        <v>0.01</v>
      </c>
      <c r="F11527" s="7" t="n">
        <v>0</v>
      </c>
      <c r="G11527" s="7" t="n">
        <v>0</v>
      </c>
    </row>
    <row r="11528" customFormat="false" ht="15" hidden="false" customHeight="false" outlineLevel="0" collapsed="false">
      <c r="A11528" s="7" t="s">
        <v>31</v>
      </c>
      <c r="B11528" s="7" t="s">
        <v>192</v>
      </c>
      <c r="C11528" s="7" t="s">
        <v>1311</v>
      </c>
      <c r="D11528" s="7" t="n">
        <v>1</v>
      </c>
      <c r="E11528" s="7" t="n">
        <v>0.01</v>
      </c>
      <c r="F11528" s="7" t="n">
        <v>0</v>
      </c>
      <c r="G11528" s="7" t="n">
        <v>0</v>
      </c>
    </row>
    <row r="11529" customFormat="false" ht="15" hidden="false" customHeight="false" outlineLevel="0" collapsed="false">
      <c r="A11529" s="7" t="s">
        <v>31</v>
      </c>
      <c r="B11529" s="7" t="s">
        <v>192</v>
      </c>
      <c r="C11529" s="7" t="s">
        <v>1311</v>
      </c>
      <c r="D11529" s="7" t="n">
        <v>6</v>
      </c>
      <c r="E11529" s="7" t="n">
        <v>192.6</v>
      </c>
      <c r="F11529" s="7" t="n">
        <v>0</v>
      </c>
      <c r="G11529" s="7" t="n">
        <v>0</v>
      </c>
    </row>
    <row r="11530" customFormat="false" ht="15" hidden="false" customHeight="false" outlineLevel="0" collapsed="false">
      <c r="A11530" s="7" t="s">
        <v>31</v>
      </c>
      <c r="B11530" s="7" t="s">
        <v>308</v>
      </c>
      <c r="C11530" s="7" t="s">
        <v>1441</v>
      </c>
      <c r="D11530" s="7" t="n">
        <v>4</v>
      </c>
      <c r="E11530" s="7" t="n">
        <v>412.29</v>
      </c>
      <c r="F11530" s="7" t="n">
        <v>0</v>
      </c>
      <c r="G11530" s="7" t="n">
        <v>0</v>
      </c>
    </row>
    <row r="11531" customFormat="false" ht="15" hidden="false" customHeight="false" outlineLevel="0" collapsed="false">
      <c r="A11531" s="7" t="s">
        <v>31</v>
      </c>
      <c r="B11531" s="7" t="s">
        <v>308</v>
      </c>
      <c r="C11531" s="7" t="s">
        <v>1441</v>
      </c>
      <c r="D11531" s="7" t="n">
        <v>1</v>
      </c>
      <c r="E11531" s="7" t="n">
        <v>0.01</v>
      </c>
      <c r="F11531" s="7" t="n">
        <v>0</v>
      </c>
      <c r="G11531" s="7" t="n">
        <v>0</v>
      </c>
    </row>
    <row r="11532" customFormat="false" ht="15" hidden="false" customHeight="false" outlineLevel="0" collapsed="false">
      <c r="A11532" s="7" t="s">
        <v>31</v>
      </c>
      <c r="B11532" s="7" t="s">
        <v>245</v>
      </c>
      <c r="C11532" s="7" t="s">
        <v>1443</v>
      </c>
      <c r="D11532" s="7" t="n">
        <v>1</v>
      </c>
      <c r="E11532" s="7" t="n">
        <v>72.61</v>
      </c>
      <c r="F11532" s="7" t="n">
        <v>0</v>
      </c>
      <c r="G11532" s="7" t="n">
        <v>0</v>
      </c>
    </row>
    <row r="11533" customFormat="false" ht="15" hidden="false" customHeight="false" outlineLevel="0" collapsed="false">
      <c r="A11533" s="7" t="s">
        <v>31</v>
      </c>
      <c r="B11533" s="7" t="s">
        <v>103</v>
      </c>
      <c r="C11533" s="7" t="s">
        <v>1443</v>
      </c>
      <c r="D11533" s="7" t="n">
        <v>1</v>
      </c>
      <c r="E11533" s="7" t="n">
        <v>72.61</v>
      </c>
      <c r="F11533" s="7" t="n">
        <v>0</v>
      </c>
      <c r="G11533" s="7" t="n">
        <v>0</v>
      </c>
    </row>
    <row r="11534" customFormat="false" ht="15" hidden="false" customHeight="false" outlineLevel="0" collapsed="false">
      <c r="A11534" s="7" t="s">
        <v>31</v>
      </c>
      <c r="B11534" s="7" t="s">
        <v>103</v>
      </c>
      <c r="C11534" s="7" t="s">
        <v>1443</v>
      </c>
      <c r="D11534" s="7" t="n">
        <v>6</v>
      </c>
      <c r="E11534" s="7" t="n">
        <v>360.01</v>
      </c>
      <c r="F11534" s="7" t="n">
        <v>0</v>
      </c>
      <c r="G11534" s="7" t="n">
        <v>0</v>
      </c>
    </row>
    <row r="11535" customFormat="false" ht="15" hidden="false" customHeight="false" outlineLevel="0" collapsed="false">
      <c r="A11535" s="7" t="s">
        <v>31</v>
      </c>
      <c r="B11535" s="7" t="s">
        <v>162</v>
      </c>
      <c r="C11535" s="7" t="s">
        <v>1429</v>
      </c>
      <c r="D11535" s="7" t="n">
        <v>42</v>
      </c>
      <c r="E11535" s="7" t="n">
        <v>1671.38</v>
      </c>
      <c r="F11535" s="7" t="n">
        <v>0</v>
      </c>
      <c r="G11535" s="7" t="n">
        <v>0</v>
      </c>
    </row>
    <row r="11536" customFormat="false" ht="15" hidden="false" customHeight="false" outlineLevel="0" collapsed="false">
      <c r="A11536" s="7" t="s">
        <v>31</v>
      </c>
      <c r="B11536" s="7" t="s">
        <v>162</v>
      </c>
      <c r="C11536" s="7" t="s">
        <v>1429</v>
      </c>
      <c r="D11536" s="7" t="n">
        <v>10</v>
      </c>
      <c r="E11536" s="7" t="n">
        <v>330.45</v>
      </c>
      <c r="F11536" s="7" t="n">
        <v>0</v>
      </c>
      <c r="G11536" s="7" t="n">
        <v>0</v>
      </c>
    </row>
    <row r="11537" customFormat="false" ht="15" hidden="false" customHeight="false" outlineLevel="0" collapsed="false">
      <c r="A11537" s="7" t="s">
        <v>31</v>
      </c>
      <c r="B11537" s="7" t="s">
        <v>162</v>
      </c>
      <c r="C11537" s="7" t="s">
        <v>1429</v>
      </c>
      <c r="D11537" s="7" t="n">
        <v>3</v>
      </c>
      <c r="E11537" s="7" t="n">
        <v>0.03</v>
      </c>
      <c r="F11537" s="7" t="n">
        <v>0</v>
      </c>
      <c r="G11537" s="7" t="n">
        <v>0</v>
      </c>
    </row>
    <row r="11538" customFormat="false" ht="15" hidden="false" customHeight="false" outlineLevel="0" collapsed="false">
      <c r="A11538" s="7" t="s">
        <v>31</v>
      </c>
      <c r="B11538" s="7" t="s">
        <v>279</v>
      </c>
      <c r="C11538" s="7" t="s">
        <v>1432</v>
      </c>
      <c r="D11538" s="7" t="n">
        <v>6</v>
      </c>
      <c r="E11538" s="7" t="n">
        <v>252.8</v>
      </c>
      <c r="F11538" s="7" t="n">
        <v>0</v>
      </c>
      <c r="G11538" s="7" t="n">
        <v>0</v>
      </c>
    </row>
    <row r="11539" customFormat="false" ht="15" hidden="false" customHeight="false" outlineLevel="0" collapsed="false">
      <c r="A11539" s="7" t="s">
        <v>31</v>
      </c>
      <c r="B11539" s="7" t="s">
        <v>279</v>
      </c>
      <c r="C11539" s="7" t="s">
        <v>1432</v>
      </c>
      <c r="D11539" s="7" t="n">
        <v>1</v>
      </c>
      <c r="E11539" s="7" t="n">
        <v>35.88</v>
      </c>
      <c r="F11539" s="7" t="n">
        <v>0</v>
      </c>
      <c r="G11539" s="7" t="n">
        <v>0</v>
      </c>
    </row>
    <row r="11540" customFormat="false" ht="15" hidden="false" customHeight="false" outlineLevel="0" collapsed="false">
      <c r="A11540" s="7" t="s">
        <v>31</v>
      </c>
      <c r="B11540" s="7" t="s">
        <v>279</v>
      </c>
      <c r="C11540" s="7" t="s">
        <v>1432</v>
      </c>
      <c r="D11540" s="7" t="n">
        <v>1</v>
      </c>
      <c r="E11540" s="7" t="n">
        <v>0.01</v>
      </c>
      <c r="F11540" s="7" t="n">
        <v>0</v>
      </c>
      <c r="G11540" s="7" t="n">
        <v>0</v>
      </c>
    </row>
    <row r="11541" customFormat="false" ht="15" hidden="false" customHeight="false" outlineLevel="0" collapsed="false">
      <c r="A11541" s="7" t="s">
        <v>31</v>
      </c>
      <c r="B11541" s="7" t="s">
        <v>105</v>
      </c>
      <c r="C11541" s="7" t="s">
        <v>1453</v>
      </c>
      <c r="D11541" s="7" t="n">
        <v>10</v>
      </c>
      <c r="E11541" s="7" t="n">
        <v>365.17</v>
      </c>
      <c r="F11541" s="7" t="n">
        <v>3</v>
      </c>
      <c r="G11541" s="7" t="n">
        <v>109.55</v>
      </c>
    </row>
    <row r="11542" customFormat="false" ht="15" hidden="false" customHeight="false" outlineLevel="0" collapsed="false">
      <c r="A11542" s="7" t="s">
        <v>31</v>
      </c>
      <c r="B11542" s="7" t="s">
        <v>105</v>
      </c>
      <c r="C11542" s="7" t="s">
        <v>1453</v>
      </c>
      <c r="D11542" s="7" t="n">
        <v>4</v>
      </c>
      <c r="E11542" s="7" t="n">
        <v>145.41</v>
      </c>
      <c r="F11542" s="7" t="n">
        <v>0</v>
      </c>
      <c r="G11542" s="7" t="n">
        <v>0</v>
      </c>
    </row>
    <row r="11543" customFormat="false" ht="15" hidden="false" customHeight="false" outlineLevel="0" collapsed="false">
      <c r="A11543" s="7" t="s">
        <v>31</v>
      </c>
      <c r="B11543" s="7" t="s">
        <v>547</v>
      </c>
      <c r="C11543" s="7" t="s">
        <v>1456</v>
      </c>
      <c r="D11543" s="7" t="n">
        <v>4</v>
      </c>
      <c r="E11543" s="7" t="n">
        <v>114.18</v>
      </c>
      <c r="F11543" s="7" t="n">
        <v>0</v>
      </c>
      <c r="G11543" s="7" t="n">
        <v>0</v>
      </c>
    </row>
    <row r="11544" customFormat="false" ht="15" hidden="false" customHeight="false" outlineLevel="0" collapsed="false">
      <c r="A11544" s="7" t="s">
        <v>31</v>
      </c>
      <c r="B11544" s="7" t="s">
        <v>827</v>
      </c>
      <c r="C11544" s="7" t="s">
        <v>1460</v>
      </c>
      <c r="D11544" s="7" t="n">
        <v>2</v>
      </c>
      <c r="E11544" s="7" t="n">
        <v>147.09</v>
      </c>
      <c r="F11544" s="7" t="n">
        <v>0</v>
      </c>
      <c r="G11544" s="7" t="n">
        <v>0</v>
      </c>
    </row>
    <row r="11545" customFormat="false" ht="15" hidden="false" customHeight="false" outlineLevel="0" collapsed="false">
      <c r="A11545" s="7" t="s">
        <v>31</v>
      </c>
      <c r="B11545" s="7" t="s">
        <v>405</v>
      </c>
      <c r="C11545" s="7" t="s">
        <v>1467</v>
      </c>
      <c r="D11545" s="7" t="n">
        <v>2</v>
      </c>
      <c r="E11545" s="7" t="n">
        <v>187.36</v>
      </c>
      <c r="F11545" s="7" t="n">
        <v>0</v>
      </c>
      <c r="G11545" s="7" t="n">
        <v>0</v>
      </c>
    </row>
    <row r="11546" customFormat="false" ht="15" hidden="false" customHeight="false" outlineLevel="0" collapsed="false">
      <c r="A11546" s="7" t="s">
        <v>31</v>
      </c>
      <c r="B11546" s="7" t="s">
        <v>415</v>
      </c>
      <c r="C11546" s="7" t="s">
        <v>1467</v>
      </c>
      <c r="D11546" s="7" t="n">
        <v>1</v>
      </c>
      <c r="E11546" s="7" t="n">
        <v>93.67</v>
      </c>
      <c r="F11546" s="7" t="n">
        <v>0</v>
      </c>
      <c r="G11546" s="7" t="n">
        <v>0</v>
      </c>
    </row>
    <row r="11547" customFormat="false" ht="15" hidden="false" customHeight="false" outlineLevel="0" collapsed="false">
      <c r="A11547" s="7" t="s">
        <v>31</v>
      </c>
      <c r="B11547" s="7" t="s">
        <v>412</v>
      </c>
      <c r="C11547" s="7" t="s">
        <v>1470</v>
      </c>
      <c r="D11547" s="7" t="n">
        <v>3</v>
      </c>
      <c r="E11547" s="7" t="n">
        <v>231.88</v>
      </c>
      <c r="F11547" s="7" t="n">
        <v>0</v>
      </c>
      <c r="G11547" s="7" t="n">
        <v>0</v>
      </c>
    </row>
    <row r="11548" customFormat="false" ht="15" hidden="false" customHeight="false" outlineLevel="0" collapsed="false">
      <c r="A11548" s="7" t="s">
        <v>31</v>
      </c>
      <c r="B11548" s="7" t="s">
        <v>485</v>
      </c>
      <c r="C11548" s="7" t="s">
        <v>1470</v>
      </c>
      <c r="D11548" s="7" t="n">
        <v>1</v>
      </c>
      <c r="E11548" s="7" t="n">
        <v>77.29</v>
      </c>
      <c r="F11548" s="7" t="n">
        <v>0</v>
      </c>
      <c r="G11548" s="7" t="n">
        <v>0</v>
      </c>
    </row>
    <row r="11549" customFormat="false" ht="15" hidden="false" customHeight="false" outlineLevel="0" collapsed="false">
      <c r="A11549" s="7" t="s">
        <v>31</v>
      </c>
      <c r="B11549" s="7" t="s">
        <v>381</v>
      </c>
      <c r="C11549" s="7" t="s">
        <v>1471</v>
      </c>
      <c r="D11549" s="7" t="n">
        <v>2</v>
      </c>
      <c r="E11549" s="7" t="n">
        <v>290.52</v>
      </c>
      <c r="F11549" s="7" t="n">
        <v>0</v>
      </c>
      <c r="G11549" s="7" t="n">
        <v>0</v>
      </c>
    </row>
    <row r="11550" customFormat="false" ht="15" hidden="false" customHeight="false" outlineLevel="0" collapsed="false">
      <c r="A11550" s="7" t="s">
        <v>31</v>
      </c>
      <c r="B11550" s="7" t="s">
        <v>359</v>
      </c>
      <c r="C11550" s="7" t="s">
        <v>1471</v>
      </c>
      <c r="D11550" s="7" t="n">
        <v>1</v>
      </c>
      <c r="E11550" s="7" t="n">
        <v>145.26</v>
      </c>
      <c r="F11550" s="7" t="n">
        <v>0</v>
      </c>
      <c r="G11550" s="7" t="n">
        <v>0</v>
      </c>
    </row>
    <row r="11551" customFormat="false" ht="15" hidden="false" customHeight="false" outlineLevel="0" collapsed="false">
      <c r="A11551" s="7" t="s">
        <v>31</v>
      </c>
      <c r="B11551" s="7" t="s">
        <v>534</v>
      </c>
      <c r="C11551" s="7" t="s">
        <v>1471</v>
      </c>
      <c r="D11551" s="7" t="n">
        <v>1</v>
      </c>
      <c r="E11551" s="7" t="n">
        <v>145.26</v>
      </c>
      <c r="F11551" s="7" t="n">
        <v>0</v>
      </c>
      <c r="G11551" s="7" t="n">
        <v>0</v>
      </c>
    </row>
    <row r="11552" customFormat="false" ht="15" hidden="false" customHeight="false" outlineLevel="0" collapsed="false">
      <c r="A11552" s="7" t="s">
        <v>31</v>
      </c>
      <c r="B11552" s="7" t="s">
        <v>269</v>
      </c>
      <c r="C11552" s="7" t="s">
        <v>1472</v>
      </c>
      <c r="D11552" s="7" t="n">
        <v>5</v>
      </c>
      <c r="E11552" s="7" t="n">
        <v>702.85</v>
      </c>
      <c r="F11552" s="7" t="n">
        <v>0</v>
      </c>
      <c r="G11552" s="7" t="n">
        <v>0</v>
      </c>
    </row>
    <row r="11553" customFormat="false" ht="15" hidden="false" customHeight="false" outlineLevel="0" collapsed="false">
      <c r="A11553" s="7" t="s">
        <v>31</v>
      </c>
      <c r="B11553" s="7" t="s">
        <v>269</v>
      </c>
      <c r="C11553" s="7" t="s">
        <v>1472</v>
      </c>
      <c r="D11553" s="7" t="n">
        <v>1</v>
      </c>
      <c r="E11553" s="7" t="n">
        <v>137.05</v>
      </c>
      <c r="F11553" s="7" t="n">
        <v>0</v>
      </c>
      <c r="G11553" s="7" t="n">
        <v>0</v>
      </c>
    </row>
    <row r="11554" customFormat="false" ht="15" hidden="false" customHeight="false" outlineLevel="0" collapsed="false">
      <c r="A11554" s="7" t="s">
        <v>31</v>
      </c>
      <c r="B11554" s="7" t="s">
        <v>338</v>
      </c>
      <c r="C11554" s="7" t="s">
        <v>1472</v>
      </c>
      <c r="D11554" s="7" t="n">
        <v>4</v>
      </c>
      <c r="E11554" s="7" t="n">
        <v>562.28</v>
      </c>
      <c r="F11554" s="7" t="n">
        <v>0</v>
      </c>
      <c r="G11554" s="7" t="n">
        <v>0</v>
      </c>
    </row>
    <row r="11555" customFormat="false" ht="15" hidden="false" customHeight="false" outlineLevel="0" collapsed="false">
      <c r="A11555" s="7" t="s">
        <v>31</v>
      </c>
      <c r="B11555" s="7" t="s">
        <v>338</v>
      </c>
      <c r="C11555" s="7" t="s">
        <v>1472</v>
      </c>
      <c r="D11555" s="7" t="n">
        <v>1</v>
      </c>
      <c r="E11555" s="7" t="n">
        <v>137.05</v>
      </c>
      <c r="F11555" s="7" t="n">
        <v>0</v>
      </c>
      <c r="G11555" s="7" t="n">
        <v>0</v>
      </c>
    </row>
    <row r="11556" customFormat="false" ht="15" hidden="false" customHeight="false" outlineLevel="0" collapsed="false">
      <c r="A11556" s="7" t="s">
        <v>31</v>
      </c>
      <c r="B11556" s="7" t="s">
        <v>352</v>
      </c>
      <c r="C11556" s="7" t="s">
        <v>1472</v>
      </c>
      <c r="D11556" s="7" t="n">
        <v>4</v>
      </c>
      <c r="E11556" s="7" t="n">
        <v>562.29</v>
      </c>
      <c r="F11556" s="7" t="n">
        <v>0</v>
      </c>
      <c r="G11556" s="7" t="n">
        <v>0</v>
      </c>
    </row>
    <row r="11557" customFormat="false" ht="15" hidden="false" customHeight="false" outlineLevel="0" collapsed="false">
      <c r="A11557" s="7" t="s">
        <v>31</v>
      </c>
      <c r="B11557" s="7" t="s">
        <v>468</v>
      </c>
      <c r="C11557" s="7" t="s">
        <v>1472</v>
      </c>
      <c r="D11557" s="7" t="n">
        <v>1</v>
      </c>
      <c r="E11557" s="7" t="n">
        <v>137.05</v>
      </c>
      <c r="F11557" s="7" t="n">
        <v>0</v>
      </c>
      <c r="G11557" s="7" t="n">
        <v>0</v>
      </c>
    </row>
    <row r="11558" customFormat="false" ht="15" hidden="false" customHeight="false" outlineLevel="0" collapsed="false">
      <c r="A11558" s="7" t="s">
        <v>31</v>
      </c>
      <c r="B11558" s="7" t="s">
        <v>353</v>
      </c>
      <c r="C11558" s="7" t="s">
        <v>1473</v>
      </c>
      <c r="D11558" s="7" t="n">
        <v>3</v>
      </c>
      <c r="E11558" s="7" t="n">
        <v>281.03</v>
      </c>
      <c r="F11558" s="7" t="n">
        <v>3</v>
      </c>
      <c r="G11558" s="7" t="n">
        <v>281.02</v>
      </c>
    </row>
    <row r="11559" customFormat="false" ht="15" hidden="false" customHeight="false" outlineLevel="0" collapsed="false">
      <c r="A11559" s="7" t="s">
        <v>31</v>
      </c>
      <c r="B11559" s="7" t="s">
        <v>353</v>
      </c>
      <c r="C11559" s="7" t="s">
        <v>1473</v>
      </c>
      <c r="D11559" s="7" t="n">
        <v>1</v>
      </c>
      <c r="E11559" s="7" t="n">
        <v>77.29</v>
      </c>
      <c r="F11559" s="7" t="n">
        <v>0</v>
      </c>
      <c r="G11559" s="7" t="n">
        <v>0</v>
      </c>
    </row>
    <row r="11560" customFormat="false" ht="15" hidden="false" customHeight="false" outlineLevel="0" collapsed="false">
      <c r="A11560" s="7" t="s">
        <v>31</v>
      </c>
      <c r="B11560" s="7" t="s">
        <v>427</v>
      </c>
      <c r="C11560" s="7" t="s">
        <v>1473</v>
      </c>
      <c r="D11560" s="7" t="n">
        <v>1</v>
      </c>
      <c r="E11560" s="7" t="n">
        <v>77.29</v>
      </c>
      <c r="F11560" s="7" t="n">
        <v>0</v>
      </c>
      <c r="G11560" s="7" t="n">
        <v>0</v>
      </c>
    </row>
    <row r="11561" customFormat="false" ht="15" hidden="false" customHeight="false" outlineLevel="0" collapsed="false">
      <c r="A11561" s="7" t="s">
        <v>31</v>
      </c>
      <c r="B11561" s="7" t="s">
        <v>427</v>
      </c>
      <c r="C11561" s="7" t="s">
        <v>1473</v>
      </c>
      <c r="D11561" s="7" t="n">
        <v>1</v>
      </c>
      <c r="E11561" s="7" t="n">
        <v>75.59</v>
      </c>
      <c r="F11561" s="7" t="n">
        <v>0</v>
      </c>
      <c r="G11561" s="7" t="n">
        <v>0</v>
      </c>
    </row>
    <row r="11562" customFormat="false" ht="15" hidden="false" customHeight="false" outlineLevel="0" collapsed="false">
      <c r="A11562" s="7" t="s">
        <v>31</v>
      </c>
      <c r="B11562" s="7" t="s">
        <v>427</v>
      </c>
      <c r="C11562" s="7" t="s">
        <v>1473</v>
      </c>
      <c r="D11562" s="7" t="n">
        <v>3</v>
      </c>
      <c r="E11562" s="7" t="n">
        <v>281.02</v>
      </c>
      <c r="F11562" s="7" t="n">
        <v>0</v>
      </c>
      <c r="G11562" s="7" t="n">
        <v>0</v>
      </c>
    </row>
    <row r="11563" customFormat="false" ht="15" hidden="false" customHeight="false" outlineLevel="0" collapsed="false">
      <c r="A11563" s="7" t="s">
        <v>31</v>
      </c>
      <c r="B11563" s="7" t="s">
        <v>423</v>
      </c>
      <c r="C11563" s="7" t="s">
        <v>1475</v>
      </c>
      <c r="D11563" s="7" t="n">
        <v>2</v>
      </c>
      <c r="E11563" s="7" t="n">
        <v>154.58</v>
      </c>
      <c r="F11563" s="7" t="n">
        <v>0</v>
      </c>
      <c r="G11563" s="7" t="n">
        <v>0</v>
      </c>
    </row>
    <row r="11564" customFormat="false" ht="15" hidden="false" customHeight="false" outlineLevel="0" collapsed="false">
      <c r="A11564" s="7" t="s">
        <v>31</v>
      </c>
      <c r="B11564" s="7" t="s">
        <v>704</v>
      </c>
      <c r="C11564" s="7" t="s">
        <v>1478</v>
      </c>
      <c r="D11564" s="7" t="n">
        <v>4</v>
      </c>
      <c r="E11564" s="7" t="n">
        <v>220</v>
      </c>
      <c r="F11564" s="7" t="n">
        <v>0</v>
      </c>
      <c r="G11564" s="7" t="n">
        <v>0</v>
      </c>
    </row>
    <row r="11565" customFormat="false" ht="15" hidden="false" customHeight="false" outlineLevel="0" collapsed="false">
      <c r="A11565" s="7" t="s">
        <v>31</v>
      </c>
      <c r="B11565" s="7" t="s">
        <v>704</v>
      </c>
      <c r="C11565" s="7" t="s">
        <v>1478</v>
      </c>
      <c r="D11565" s="7" t="n">
        <v>6</v>
      </c>
      <c r="E11565" s="7" t="n">
        <v>390.02</v>
      </c>
      <c r="F11565" s="7" t="n">
        <v>0</v>
      </c>
      <c r="G11565" s="7" t="n">
        <v>0</v>
      </c>
    </row>
    <row r="11566" customFormat="false" ht="15" hidden="false" customHeight="false" outlineLevel="0" collapsed="false">
      <c r="A11566" s="7" t="s">
        <v>31</v>
      </c>
      <c r="B11566" s="7" t="s">
        <v>595</v>
      </c>
      <c r="C11566" s="7" t="s">
        <v>1478</v>
      </c>
      <c r="D11566" s="7" t="n">
        <v>3</v>
      </c>
      <c r="E11566" s="7" t="n">
        <v>165</v>
      </c>
      <c r="F11566" s="7" t="n">
        <v>0</v>
      </c>
      <c r="G11566" s="7" t="n">
        <v>0</v>
      </c>
    </row>
    <row r="11567" customFormat="false" ht="15" hidden="false" customHeight="false" outlineLevel="0" collapsed="false">
      <c r="A11567" s="7" t="s">
        <v>31</v>
      </c>
      <c r="B11567" s="7" t="s">
        <v>595</v>
      </c>
      <c r="C11567" s="7" t="s">
        <v>1478</v>
      </c>
      <c r="D11567" s="7" t="n">
        <v>2</v>
      </c>
      <c r="E11567" s="7" t="n">
        <v>130</v>
      </c>
      <c r="F11567" s="7" t="n">
        <v>0</v>
      </c>
      <c r="G11567" s="7" t="n">
        <v>0</v>
      </c>
    </row>
    <row r="11568" customFormat="false" ht="15" hidden="false" customHeight="false" outlineLevel="0" collapsed="false">
      <c r="A11568" s="7" t="s">
        <v>31</v>
      </c>
      <c r="B11568" s="7" t="s">
        <v>467</v>
      </c>
      <c r="C11568" s="7" t="s">
        <v>1276</v>
      </c>
      <c r="D11568" s="7" t="n">
        <v>1</v>
      </c>
      <c r="E11568" s="7" t="n">
        <v>94.5</v>
      </c>
      <c r="F11568" s="7" t="n">
        <v>0</v>
      </c>
      <c r="G11568" s="7" t="n">
        <v>0</v>
      </c>
    </row>
    <row r="11569" customFormat="false" ht="15" hidden="false" customHeight="false" outlineLevel="0" collapsed="false">
      <c r="A11569" s="7" t="s">
        <v>31</v>
      </c>
      <c r="B11569" s="7" t="s">
        <v>85</v>
      </c>
      <c r="C11569" s="7" t="s">
        <v>1479</v>
      </c>
      <c r="D11569" s="7" t="n">
        <v>5</v>
      </c>
      <c r="E11569" s="7" t="n">
        <v>234.12</v>
      </c>
      <c r="F11569" s="7" t="n">
        <v>0</v>
      </c>
      <c r="G11569" s="7" t="n">
        <v>0</v>
      </c>
    </row>
    <row r="11570" customFormat="false" ht="15" hidden="false" customHeight="false" outlineLevel="0" collapsed="false">
      <c r="A11570" s="7" t="s">
        <v>31</v>
      </c>
      <c r="B11570" s="7" t="s">
        <v>84</v>
      </c>
      <c r="C11570" s="7" t="s">
        <v>1479</v>
      </c>
      <c r="D11570" s="7" t="n">
        <v>3</v>
      </c>
      <c r="E11570" s="7" t="n">
        <v>140.46</v>
      </c>
      <c r="F11570" s="7" t="n">
        <v>0</v>
      </c>
      <c r="G11570" s="7" t="n">
        <v>0</v>
      </c>
    </row>
    <row r="11571" customFormat="false" ht="15" hidden="false" customHeight="false" outlineLevel="0" collapsed="false">
      <c r="A11571" s="7" t="s">
        <v>31</v>
      </c>
      <c r="B11571" s="7" t="s">
        <v>84</v>
      </c>
      <c r="C11571" s="7" t="s">
        <v>1479</v>
      </c>
      <c r="D11571" s="7" t="n">
        <v>1</v>
      </c>
      <c r="E11571" s="7" t="n">
        <v>42.49</v>
      </c>
      <c r="F11571" s="7" t="n">
        <v>0</v>
      </c>
      <c r="G11571" s="7" t="n">
        <v>0</v>
      </c>
    </row>
    <row r="11572" customFormat="false" ht="15" hidden="false" customHeight="false" outlineLevel="0" collapsed="false">
      <c r="A11572" s="7" t="s">
        <v>31</v>
      </c>
      <c r="B11572" s="7" t="s">
        <v>568</v>
      </c>
      <c r="C11572" s="7" t="s">
        <v>1485</v>
      </c>
      <c r="D11572" s="7" t="n">
        <v>2</v>
      </c>
      <c r="E11572" s="7" t="n">
        <v>215.52</v>
      </c>
      <c r="F11572" s="7" t="n">
        <v>0</v>
      </c>
      <c r="G11572" s="7" t="n">
        <v>0</v>
      </c>
    </row>
    <row r="11573" customFormat="false" ht="15" hidden="false" customHeight="false" outlineLevel="0" collapsed="false">
      <c r="A11573" s="7" t="s">
        <v>31</v>
      </c>
      <c r="B11573" s="7" t="s">
        <v>624</v>
      </c>
      <c r="C11573" s="7" t="s">
        <v>1485</v>
      </c>
      <c r="D11573" s="7" t="n">
        <v>1</v>
      </c>
      <c r="E11573" s="7" t="n">
        <v>107.76</v>
      </c>
      <c r="F11573" s="7" t="n">
        <v>0</v>
      </c>
      <c r="G11573" s="7" t="n">
        <v>0</v>
      </c>
    </row>
    <row r="11574" customFormat="false" ht="15" hidden="false" customHeight="false" outlineLevel="0" collapsed="false">
      <c r="A11574" s="7" t="s">
        <v>31</v>
      </c>
      <c r="B11574" s="7" t="s">
        <v>493</v>
      </c>
      <c r="C11574" s="7" t="s">
        <v>1485</v>
      </c>
      <c r="D11574" s="7" t="n">
        <v>2</v>
      </c>
      <c r="E11574" s="7" t="n">
        <v>207.91</v>
      </c>
      <c r="F11574" s="7" t="n">
        <v>0</v>
      </c>
      <c r="G11574" s="7" t="n">
        <v>0</v>
      </c>
    </row>
    <row r="11575" customFormat="false" ht="15" hidden="false" customHeight="false" outlineLevel="0" collapsed="false">
      <c r="A11575" s="7" t="s">
        <v>31</v>
      </c>
      <c r="B11575" s="7" t="s">
        <v>266</v>
      </c>
      <c r="C11575" s="7" t="s">
        <v>1387</v>
      </c>
      <c r="D11575" s="7" t="n">
        <v>1</v>
      </c>
      <c r="E11575" s="7" t="n">
        <v>105.42</v>
      </c>
      <c r="F11575" s="7" t="n">
        <v>0</v>
      </c>
      <c r="G11575" s="7" t="n">
        <v>0</v>
      </c>
    </row>
    <row r="11576" customFormat="false" ht="15" hidden="false" customHeight="false" outlineLevel="0" collapsed="false">
      <c r="A11576" s="7" t="s">
        <v>31</v>
      </c>
      <c r="B11576" s="7" t="s">
        <v>376</v>
      </c>
      <c r="C11576" s="7" t="s">
        <v>1387</v>
      </c>
      <c r="D11576" s="7" t="n">
        <v>1</v>
      </c>
      <c r="E11576" s="7" t="n">
        <v>103.96</v>
      </c>
      <c r="F11576" s="7" t="n">
        <v>0</v>
      </c>
      <c r="G11576" s="7" t="n">
        <v>0</v>
      </c>
    </row>
    <row r="11577" customFormat="false" ht="15" hidden="false" customHeight="false" outlineLevel="0" collapsed="false">
      <c r="A11577" s="7" t="s">
        <v>31</v>
      </c>
      <c r="B11577" s="7" t="s">
        <v>88</v>
      </c>
      <c r="C11577" s="7" t="s">
        <v>1271</v>
      </c>
      <c r="D11577" s="7" t="n">
        <v>1</v>
      </c>
      <c r="E11577" s="7" t="n">
        <v>74.97</v>
      </c>
      <c r="F11577" s="7" t="n">
        <v>0</v>
      </c>
      <c r="G11577" s="7" t="n">
        <v>0</v>
      </c>
    </row>
    <row r="11578" customFormat="false" ht="15" hidden="false" customHeight="false" outlineLevel="0" collapsed="false">
      <c r="A11578" s="7" t="s">
        <v>31</v>
      </c>
      <c r="B11578" s="7" t="s">
        <v>364</v>
      </c>
      <c r="C11578" s="7" t="s">
        <v>1277</v>
      </c>
      <c r="D11578" s="7" t="n">
        <v>1</v>
      </c>
      <c r="E11578" s="7" t="n">
        <v>85</v>
      </c>
      <c r="F11578" s="7" t="n">
        <v>0</v>
      </c>
      <c r="G11578" s="7" t="n">
        <v>0</v>
      </c>
    </row>
    <row r="11579" customFormat="false" ht="15" hidden="false" customHeight="false" outlineLevel="0" collapsed="false">
      <c r="A11579" s="7" t="s">
        <v>31</v>
      </c>
      <c r="B11579" s="7" t="s">
        <v>339</v>
      </c>
      <c r="C11579" s="7" t="s">
        <v>1277</v>
      </c>
      <c r="D11579" s="7" t="n">
        <v>1</v>
      </c>
      <c r="E11579" s="7" t="n">
        <v>85</v>
      </c>
      <c r="F11579" s="7" t="n">
        <v>0</v>
      </c>
      <c r="G11579" s="7" t="n">
        <v>0</v>
      </c>
    </row>
    <row r="11580" customFormat="false" ht="15" hidden="false" customHeight="false" outlineLevel="0" collapsed="false">
      <c r="A11580" s="7" t="s">
        <v>31</v>
      </c>
      <c r="B11580" s="7" t="s">
        <v>255</v>
      </c>
      <c r="C11580" s="7" t="s">
        <v>1280</v>
      </c>
      <c r="D11580" s="7" t="n">
        <v>1</v>
      </c>
      <c r="E11580" s="7" t="n">
        <v>156.98</v>
      </c>
      <c r="F11580" s="7" t="n">
        <v>0</v>
      </c>
      <c r="G11580" s="7" t="n">
        <v>0</v>
      </c>
    </row>
    <row r="11581" customFormat="false" ht="15" hidden="false" customHeight="false" outlineLevel="0" collapsed="false">
      <c r="A11581" s="7" t="s">
        <v>31</v>
      </c>
      <c r="B11581" s="7" t="s">
        <v>106</v>
      </c>
      <c r="C11581" s="7" t="s">
        <v>1291</v>
      </c>
      <c r="D11581" s="7" t="n">
        <v>1</v>
      </c>
      <c r="E11581" s="7" t="n">
        <v>37.77</v>
      </c>
      <c r="F11581" s="7" t="n">
        <v>0</v>
      </c>
      <c r="G11581" s="7" t="n">
        <v>0</v>
      </c>
    </row>
    <row r="11582" customFormat="false" ht="15" hidden="false" customHeight="false" outlineLevel="0" collapsed="false">
      <c r="A11582" s="7" t="s">
        <v>31</v>
      </c>
      <c r="B11582" s="7" t="s">
        <v>96</v>
      </c>
      <c r="C11582" s="7" t="s">
        <v>1291</v>
      </c>
      <c r="D11582" s="7" t="n">
        <v>1</v>
      </c>
      <c r="E11582" s="7" t="n">
        <v>37.77</v>
      </c>
      <c r="F11582" s="7" t="n">
        <v>0</v>
      </c>
      <c r="G11582" s="7" t="n">
        <v>0</v>
      </c>
    </row>
    <row r="11583" customFormat="false" ht="15" hidden="false" customHeight="false" outlineLevel="0" collapsed="false">
      <c r="A11583" s="7" t="s">
        <v>31</v>
      </c>
      <c r="B11583" s="7" t="s">
        <v>110</v>
      </c>
      <c r="C11583" s="7" t="s">
        <v>1291</v>
      </c>
      <c r="D11583" s="7" t="n">
        <v>1</v>
      </c>
      <c r="E11583" s="7" t="n">
        <v>37.73</v>
      </c>
      <c r="F11583" s="7" t="n">
        <v>0</v>
      </c>
      <c r="G11583" s="7" t="n">
        <v>0</v>
      </c>
    </row>
    <row r="11584" customFormat="false" ht="15" hidden="false" customHeight="false" outlineLevel="0" collapsed="false">
      <c r="A11584" s="7" t="s">
        <v>31</v>
      </c>
      <c r="B11584" s="7" t="s">
        <v>164</v>
      </c>
      <c r="C11584" s="7" t="s">
        <v>1295</v>
      </c>
      <c r="D11584" s="7" t="n">
        <v>2</v>
      </c>
      <c r="E11584" s="7" t="n">
        <v>40.21</v>
      </c>
      <c r="F11584" s="7" t="n">
        <v>0</v>
      </c>
      <c r="G11584" s="7" t="n">
        <v>0</v>
      </c>
    </row>
    <row r="11585" customFormat="false" ht="15" hidden="false" customHeight="false" outlineLevel="0" collapsed="false">
      <c r="A11585" s="7" t="s">
        <v>31</v>
      </c>
      <c r="B11585" s="7" t="s">
        <v>164</v>
      </c>
      <c r="C11585" s="7" t="s">
        <v>1295</v>
      </c>
      <c r="D11585" s="7" t="n">
        <v>1</v>
      </c>
      <c r="E11585" s="7" t="n">
        <v>17.92</v>
      </c>
      <c r="F11585" s="7" t="n">
        <v>0</v>
      </c>
      <c r="G11585" s="7" t="n">
        <v>0</v>
      </c>
    </row>
    <row r="11586" customFormat="false" ht="15" hidden="false" customHeight="false" outlineLevel="0" collapsed="false">
      <c r="A11586" s="7" t="s">
        <v>31</v>
      </c>
      <c r="B11586" s="7" t="s">
        <v>159</v>
      </c>
      <c r="C11586" s="7" t="s">
        <v>1295</v>
      </c>
      <c r="D11586" s="7" t="n">
        <v>1</v>
      </c>
      <c r="E11586" s="7" t="n">
        <v>17.92</v>
      </c>
      <c r="F11586" s="7" t="n">
        <v>0</v>
      </c>
      <c r="G11586" s="7" t="n">
        <v>0</v>
      </c>
    </row>
    <row r="11587" customFormat="false" ht="15" hidden="false" customHeight="false" outlineLevel="0" collapsed="false">
      <c r="A11587" s="7" t="s">
        <v>31</v>
      </c>
      <c r="B11587" s="7" t="s">
        <v>159</v>
      </c>
      <c r="C11587" s="7" t="s">
        <v>1295</v>
      </c>
      <c r="D11587" s="7" t="n">
        <v>2</v>
      </c>
      <c r="E11587" s="7" t="n">
        <v>40.21</v>
      </c>
      <c r="F11587" s="7" t="n">
        <v>0</v>
      </c>
      <c r="G11587" s="7" t="n">
        <v>0</v>
      </c>
    </row>
    <row r="11588" customFormat="false" ht="15" hidden="false" customHeight="false" outlineLevel="0" collapsed="false">
      <c r="A11588" s="7" t="s">
        <v>31</v>
      </c>
      <c r="B11588" s="7" t="s">
        <v>195</v>
      </c>
      <c r="C11588" s="7" t="s">
        <v>1295</v>
      </c>
      <c r="D11588" s="7" t="n">
        <v>1</v>
      </c>
      <c r="E11588" s="7" t="n">
        <v>17.92</v>
      </c>
      <c r="F11588" s="7" t="n">
        <v>0</v>
      </c>
      <c r="G11588" s="7" t="n">
        <v>0</v>
      </c>
    </row>
    <row r="11589" customFormat="false" ht="15" hidden="false" customHeight="false" outlineLevel="0" collapsed="false">
      <c r="A11589" s="7" t="s">
        <v>31</v>
      </c>
      <c r="B11589" s="7" t="s">
        <v>195</v>
      </c>
      <c r="C11589" s="7" t="s">
        <v>1295</v>
      </c>
      <c r="D11589" s="7" t="n">
        <v>2</v>
      </c>
      <c r="E11589" s="7" t="n">
        <v>40.21</v>
      </c>
      <c r="F11589" s="7" t="n">
        <v>0</v>
      </c>
      <c r="G11589" s="7" t="n">
        <v>0</v>
      </c>
    </row>
    <row r="11590" customFormat="false" ht="15" hidden="false" customHeight="false" outlineLevel="0" collapsed="false">
      <c r="A11590" s="7" t="s">
        <v>31</v>
      </c>
      <c r="B11590" s="7" t="s">
        <v>209</v>
      </c>
      <c r="C11590" s="7" t="s">
        <v>1295</v>
      </c>
      <c r="D11590" s="7" t="n">
        <v>2</v>
      </c>
      <c r="E11590" s="7" t="n">
        <v>40.21</v>
      </c>
      <c r="F11590" s="7" t="n">
        <v>0</v>
      </c>
      <c r="G11590" s="7" t="n">
        <v>0</v>
      </c>
    </row>
    <row r="11591" customFormat="false" ht="15" hidden="false" customHeight="false" outlineLevel="0" collapsed="false">
      <c r="A11591" s="7" t="s">
        <v>31</v>
      </c>
      <c r="B11591" s="7" t="s">
        <v>209</v>
      </c>
      <c r="C11591" s="7" t="s">
        <v>1295</v>
      </c>
      <c r="D11591" s="7" t="n">
        <v>1</v>
      </c>
      <c r="E11591" s="7" t="n">
        <v>17.92</v>
      </c>
      <c r="F11591" s="7" t="n">
        <v>0</v>
      </c>
      <c r="G11591" s="7" t="n">
        <v>0</v>
      </c>
    </row>
    <row r="11592" customFormat="false" ht="15" hidden="false" customHeight="false" outlineLevel="0" collapsed="false">
      <c r="A11592" s="7" t="s">
        <v>31</v>
      </c>
      <c r="B11592" s="7" t="s">
        <v>83</v>
      </c>
      <c r="C11592" s="7" t="s">
        <v>1303</v>
      </c>
      <c r="D11592" s="7" t="n">
        <v>2</v>
      </c>
      <c r="E11592" s="7" t="n">
        <v>110</v>
      </c>
      <c r="F11592" s="7" t="n">
        <v>0</v>
      </c>
      <c r="G11592" s="7" t="n">
        <v>0</v>
      </c>
    </row>
    <row r="11593" customFormat="false" ht="15" hidden="false" customHeight="false" outlineLevel="0" collapsed="false">
      <c r="A11593" s="7" t="s">
        <v>31</v>
      </c>
      <c r="B11593" s="7" t="s">
        <v>187</v>
      </c>
      <c r="C11593" s="7" t="s">
        <v>1309</v>
      </c>
      <c r="D11593" s="7" t="n">
        <v>1</v>
      </c>
      <c r="E11593" s="7" t="n">
        <v>75</v>
      </c>
      <c r="F11593" s="7" t="n">
        <v>0</v>
      </c>
      <c r="G11593" s="7" t="n">
        <v>0</v>
      </c>
    </row>
    <row r="11594" customFormat="false" ht="15" hidden="false" customHeight="false" outlineLevel="0" collapsed="false">
      <c r="A11594" s="7" t="s">
        <v>31</v>
      </c>
      <c r="B11594" s="7" t="s">
        <v>146</v>
      </c>
      <c r="C11594" s="7" t="s">
        <v>1311</v>
      </c>
      <c r="D11594" s="7" t="n">
        <v>1</v>
      </c>
      <c r="E11594" s="7" t="n">
        <v>103.07</v>
      </c>
      <c r="F11594" s="7" t="n">
        <v>0</v>
      </c>
      <c r="G11594" s="7" t="n">
        <v>0</v>
      </c>
    </row>
    <row r="11595" customFormat="false" ht="15" hidden="false" customHeight="false" outlineLevel="0" collapsed="false">
      <c r="A11595" s="7" t="s">
        <v>31</v>
      </c>
      <c r="B11595" s="7" t="s">
        <v>127</v>
      </c>
      <c r="C11595" s="7" t="s">
        <v>1311</v>
      </c>
      <c r="D11595" s="7" t="n">
        <v>1</v>
      </c>
      <c r="E11595" s="7" t="n">
        <v>103.07</v>
      </c>
      <c r="F11595" s="7" t="n">
        <v>0</v>
      </c>
      <c r="G11595" s="7" t="n">
        <v>0</v>
      </c>
    </row>
    <row r="11596" customFormat="false" ht="15" hidden="false" customHeight="false" outlineLevel="0" collapsed="false">
      <c r="A11596" s="7" t="s">
        <v>31</v>
      </c>
      <c r="B11596" s="7" t="s">
        <v>210</v>
      </c>
      <c r="C11596" s="7" t="s">
        <v>1311</v>
      </c>
      <c r="D11596" s="7" t="n">
        <v>1</v>
      </c>
      <c r="E11596" s="7" t="n">
        <v>103.07</v>
      </c>
      <c r="F11596" s="7" t="n">
        <v>0</v>
      </c>
      <c r="G11596" s="7" t="n">
        <v>0</v>
      </c>
    </row>
    <row r="11597" customFormat="false" ht="15" hidden="false" customHeight="false" outlineLevel="0" collapsed="false">
      <c r="A11597" s="7" t="s">
        <v>31</v>
      </c>
      <c r="B11597" s="7" t="s">
        <v>144</v>
      </c>
      <c r="C11597" s="7" t="s">
        <v>1320</v>
      </c>
      <c r="D11597" s="7" t="n">
        <v>1</v>
      </c>
      <c r="E11597" s="7" t="n">
        <v>92.3</v>
      </c>
      <c r="F11597" s="7" t="n">
        <v>0</v>
      </c>
      <c r="G11597" s="7" t="n">
        <v>0</v>
      </c>
    </row>
    <row r="11598" customFormat="false" ht="15" hidden="false" customHeight="false" outlineLevel="0" collapsed="false">
      <c r="A11598" s="7" t="s">
        <v>31</v>
      </c>
      <c r="B11598" s="7" t="s">
        <v>138</v>
      </c>
      <c r="C11598" s="7" t="s">
        <v>1320</v>
      </c>
      <c r="D11598" s="7" t="n">
        <v>1</v>
      </c>
      <c r="E11598" s="7" t="n">
        <v>92.3</v>
      </c>
      <c r="F11598" s="7" t="n">
        <v>0</v>
      </c>
      <c r="G11598" s="7" t="n">
        <v>0</v>
      </c>
    </row>
    <row r="11599" customFormat="false" ht="15" hidden="false" customHeight="false" outlineLevel="0" collapsed="false">
      <c r="A11599" s="7" t="s">
        <v>31</v>
      </c>
      <c r="B11599" s="7" t="s">
        <v>132</v>
      </c>
      <c r="C11599" s="7" t="s">
        <v>1322</v>
      </c>
      <c r="D11599" s="7" t="n">
        <v>4</v>
      </c>
      <c r="E11599" s="7" t="n">
        <v>74.82</v>
      </c>
      <c r="F11599" s="7" t="n">
        <v>0</v>
      </c>
      <c r="G11599" s="7" t="n">
        <v>0</v>
      </c>
    </row>
    <row r="11600" customFormat="false" ht="15" hidden="false" customHeight="false" outlineLevel="0" collapsed="false">
      <c r="A11600" s="7" t="s">
        <v>31</v>
      </c>
      <c r="B11600" s="7" t="s">
        <v>291</v>
      </c>
      <c r="C11600" s="7" t="s">
        <v>1323</v>
      </c>
      <c r="D11600" s="7" t="n">
        <v>3</v>
      </c>
      <c r="E11600" s="7" t="n">
        <v>65.95</v>
      </c>
      <c r="F11600" s="7" t="n">
        <v>0</v>
      </c>
      <c r="G11600" s="7" t="n">
        <v>0</v>
      </c>
    </row>
    <row r="11601" customFormat="false" ht="15" hidden="false" customHeight="false" outlineLevel="0" collapsed="false">
      <c r="A11601" s="7" t="s">
        <v>31</v>
      </c>
      <c r="B11601" s="7" t="s">
        <v>168</v>
      </c>
      <c r="C11601" s="7" t="s">
        <v>1326</v>
      </c>
      <c r="D11601" s="7" t="n">
        <v>4</v>
      </c>
      <c r="E11601" s="7" t="n">
        <v>75.45</v>
      </c>
      <c r="F11601" s="7" t="n">
        <v>0</v>
      </c>
      <c r="G11601" s="7" t="n">
        <v>0</v>
      </c>
    </row>
    <row r="11602" customFormat="false" ht="15" hidden="false" customHeight="false" outlineLevel="0" collapsed="false">
      <c r="A11602" s="7" t="s">
        <v>31</v>
      </c>
      <c r="B11602" s="7" t="s">
        <v>113</v>
      </c>
      <c r="C11602" s="7" t="s">
        <v>1330</v>
      </c>
      <c r="D11602" s="7" t="n">
        <v>1</v>
      </c>
      <c r="E11602" s="7" t="n">
        <v>46.82</v>
      </c>
      <c r="F11602" s="7" t="n">
        <v>0</v>
      </c>
      <c r="G11602" s="7" t="n">
        <v>0</v>
      </c>
    </row>
    <row r="11603" customFormat="false" ht="15" hidden="false" customHeight="false" outlineLevel="0" collapsed="false">
      <c r="A11603" s="7" t="s">
        <v>31</v>
      </c>
      <c r="B11603" s="7" t="s">
        <v>111</v>
      </c>
      <c r="C11603" s="7" t="s">
        <v>1330</v>
      </c>
      <c r="D11603" s="7" t="n">
        <v>1</v>
      </c>
      <c r="E11603" s="7" t="n">
        <v>46.82</v>
      </c>
      <c r="F11603" s="7" t="n">
        <v>0</v>
      </c>
      <c r="G11603" s="7" t="n">
        <v>0</v>
      </c>
    </row>
    <row r="11604" customFormat="false" ht="15" hidden="false" customHeight="false" outlineLevel="0" collapsed="false">
      <c r="A11604" s="7" t="s">
        <v>31</v>
      </c>
      <c r="B11604" s="7" t="s">
        <v>153</v>
      </c>
      <c r="C11604" s="7" t="s">
        <v>1330</v>
      </c>
      <c r="D11604" s="7" t="n">
        <v>1</v>
      </c>
      <c r="E11604" s="7" t="n">
        <v>46.82</v>
      </c>
      <c r="F11604" s="7" t="n">
        <v>0</v>
      </c>
      <c r="G11604" s="7" t="n">
        <v>0</v>
      </c>
    </row>
    <row r="11605" customFormat="false" ht="15" hidden="false" customHeight="false" outlineLevel="0" collapsed="false">
      <c r="A11605" s="7" t="s">
        <v>31</v>
      </c>
      <c r="B11605" s="7" t="s">
        <v>123</v>
      </c>
      <c r="C11605" s="7" t="s">
        <v>1340</v>
      </c>
      <c r="D11605" s="7" t="n">
        <v>3</v>
      </c>
      <c r="E11605" s="7" t="n">
        <v>91.26</v>
      </c>
      <c r="F11605" s="7" t="n">
        <v>0</v>
      </c>
      <c r="G11605" s="7" t="n">
        <v>0</v>
      </c>
    </row>
    <row r="11606" customFormat="false" ht="15" hidden="false" customHeight="false" outlineLevel="0" collapsed="false">
      <c r="A11606" s="7" t="s">
        <v>31</v>
      </c>
      <c r="B11606" s="7" t="s">
        <v>123</v>
      </c>
      <c r="C11606" s="7" t="s">
        <v>1340</v>
      </c>
      <c r="D11606" s="7" t="n">
        <v>3</v>
      </c>
      <c r="E11606" s="7" t="n">
        <v>80.62</v>
      </c>
      <c r="F11606" s="7" t="n">
        <v>0</v>
      </c>
      <c r="G11606" s="7" t="n">
        <v>0</v>
      </c>
    </row>
    <row r="11607" customFormat="false" ht="15" hidden="false" customHeight="false" outlineLevel="0" collapsed="false">
      <c r="A11607" s="7" t="s">
        <v>31</v>
      </c>
      <c r="B11607" s="7" t="s">
        <v>231</v>
      </c>
      <c r="C11607" s="7" t="s">
        <v>1342</v>
      </c>
      <c r="D11607" s="7" t="n">
        <v>3</v>
      </c>
      <c r="E11607" s="7" t="n">
        <v>85.64</v>
      </c>
      <c r="F11607" s="7" t="n">
        <v>0</v>
      </c>
      <c r="G11607" s="7" t="n">
        <v>0</v>
      </c>
    </row>
    <row r="11608" customFormat="false" ht="15" hidden="false" customHeight="false" outlineLevel="0" collapsed="false">
      <c r="A11608" s="7" t="s">
        <v>31</v>
      </c>
      <c r="B11608" s="7" t="s">
        <v>201</v>
      </c>
      <c r="C11608" s="7" t="s">
        <v>1344</v>
      </c>
      <c r="D11608" s="7" t="n">
        <v>4</v>
      </c>
      <c r="E11608" s="7" t="n">
        <v>56.55</v>
      </c>
      <c r="F11608" s="7" t="n">
        <v>0</v>
      </c>
      <c r="G11608" s="7" t="n">
        <v>0</v>
      </c>
    </row>
    <row r="11609" customFormat="false" ht="15" hidden="false" customHeight="false" outlineLevel="0" collapsed="false">
      <c r="A11609" s="7" t="s">
        <v>31</v>
      </c>
      <c r="B11609" s="7" t="s">
        <v>302</v>
      </c>
      <c r="C11609" s="7" t="s">
        <v>1346</v>
      </c>
      <c r="D11609" s="7" t="n">
        <v>3</v>
      </c>
      <c r="E11609" s="7" t="n">
        <v>62.26</v>
      </c>
      <c r="F11609" s="7" t="n">
        <v>0</v>
      </c>
      <c r="G11609" s="7" t="n">
        <v>0</v>
      </c>
    </row>
    <row r="11610" customFormat="false" ht="15" hidden="false" customHeight="false" outlineLevel="0" collapsed="false">
      <c r="A11610" s="7" t="s">
        <v>31</v>
      </c>
      <c r="B11610" s="7" t="s">
        <v>150</v>
      </c>
      <c r="C11610" s="7" t="s">
        <v>1349</v>
      </c>
      <c r="D11610" s="7" t="n">
        <v>4</v>
      </c>
      <c r="E11610" s="7" t="n">
        <v>71.67</v>
      </c>
      <c r="F11610" s="7" t="n">
        <v>0</v>
      </c>
      <c r="G11610" s="7" t="n">
        <v>0</v>
      </c>
    </row>
    <row r="11611" customFormat="false" ht="15" hidden="false" customHeight="false" outlineLevel="0" collapsed="false">
      <c r="A11611" s="7" t="s">
        <v>31</v>
      </c>
      <c r="B11611" s="7" t="s">
        <v>150</v>
      </c>
      <c r="C11611" s="7" t="s">
        <v>1349</v>
      </c>
      <c r="D11611" s="7" t="n">
        <v>10</v>
      </c>
      <c r="E11611" s="7" t="n">
        <v>187.05</v>
      </c>
      <c r="F11611" s="7" t="n">
        <v>0</v>
      </c>
      <c r="G11611" s="7" t="n">
        <v>0</v>
      </c>
    </row>
    <row r="11612" customFormat="false" ht="15" hidden="false" customHeight="false" outlineLevel="0" collapsed="false">
      <c r="A11612" s="7" t="s">
        <v>31</v>
      </c>
      <c r="B11612" s="7" t="s">
        <v>114</v>
      </c>
      <c r="C11612" s="7" t="s">
        <v>1354</v>
      </c>
      <c r="D11612" s="7" t="n">
        <v>4</v>
      </c>
      <c r="E11612" s="7" t="n">
        <v>161.07</v>
      </c>
      <c r="F11612" s="7" t="n">
        <v>0</v>
      </c>
      <c r="G11612" s="7" t="n">
        <v>0</v>
      </c>
    </row>
    <row r="11613" customFormat="false" ht="15" hidden="false" customHeight="false" outlineLevel="0" collapsed="false">
      <c r="A11613" s="7" t="s">
        <v>31</v>
      </c>
      <c r="B11613" s="7" t="s">
        <v>114</v>
      </c>
      <c r="C11613" s="7" t="s">
        <v>1354</v>
      </c>
      <c r="D11613" s="7" t="n">
        <v>4</v>
      </c>
      <c r="E11613" s="7" t="n">
        <v>160.53</v>
      </c>
      <c r="F11613" s="7" t="n">
        <v>0</v>
      </c>
      <c r="G11613" s="7" t="n">
        <v>0</v>
      </c>
    </row>
    <row r="11614" customFormat="false" ht="15" hidden="false" customHeight="false" outlineLevel="0" collapsed="false">
      <c r="A11614" s="7" t="s">
        <v>31</v>
      </c>
      <c r="B11614" s="7" t="s">
        <v>179</v>
      </c>
      <c r="C11614" s="7" t="s">
        <v>1357</v>
      </c>
      <c r="D11614" s="7" t="n">
        <v>4</v>
      </c>
      <c r="E11614" s="7" t="n">
        <v>95.43</v>
      </c>
      <c r="F11614" s="7" t="n">
        <v>0</v>
      </c>
      <c r="G11614" s="7" t="n">
        <v>0</v>
      </c>
    </row>
    <row r="11615" customFormat="false" ht="15" hidden="false" customHeight="false" outlineLevel="0" collapsed="false">
      <c r="A11615" s="7" t="s">
        <v>31</v>
      </c>
      <c r="B11615" s="7" t="s">
        <v>163</v>
      </c>
      <c r="C11615" s="7" t="s">
        <v>1357</v>
      </c>
      <c r="D11615" s="7" t="n">
        <v>4</v>
      </c>
      <c r="E11615" s="7" t="n">
        <v>104.79</v>
      </c>
      <c r="F11615" s="7" t="n">
        <v>0</v>
      </c>
      <c r="G11615" s="7" t="n">
        <v>0</v>
      </c>
    </row>
    <row r="11616" customFormat="false" ht="15" hidden="false" customHeight="false" outlineLevel="0" collapsed="false">
      <c r="A11616" s="7" t="s">
        <v>31</v>
      </c>
      <c r="B11616" s="7" t="s">
        <v>236</v>
      </c>
      <c r="C11616" s="7" t="s">
        <v>1361</v>
      </c>
      <c r="D11616" s="7" t="n">
        <v>2</v>
      </c>
      <c r="E11616" s="7" t="n">
        <v>28.59</v>
      </c>
      <c r="F11616" s="7" t="n">
        <v>0</v>
      </c>
      <c r="G11616" s="7" t="n">
        <v>0</v>
      </c>
    </row>
    <row r="11617" customFormat="false" ht="15" hidden="false" customHeight="false" outlineLevel="0" collapsed="false">
      <c r="A11617" s="7" t="s">
        <v>31</v>
      </c>
      <c r="B11617" s="7" t="s">
        <v>298</v>
      </c>
      <c r="C11617" s="7" t="s">
        <v>1362</v>
      </c>
      <c r="D11617" s="7" t="n">
        <v>2</v>
      </c>
      <c r="E11617" s="7" t="n">
        <v>28.59</v>
      </c>
      <c r="F11617" s="7" t="n">
        <v>0</v>
      </c>
      <c r="G11617" s="7" t="n">
        <v>0</v>
      </c>
    </row>
    <row r="11618" customFormat="false" ht="15" hidden="false" customHeight="false" outlineLevel="0" collapsed="false">
      <c r="A11618" s="7" t="s">
        <v>31</v>
      </c>
      <c r="B11618" s="7" t="s">
        <v>188</v>
      </c>
      <c r="C11618" s="7" t="s">
        <v>1379</v>
      </c>
      <c r="D11618" s="7" t="n">
        <v>1</v>
      </c>
      <c r="E11618" s="7" t="n">
        <v>63.23</v>
      </c>
      <c r="F11618" s="7" t="n">
        <v>0</v>
      </c>
      <c r="G11618" s="7" t="n">
        <v>0</v>
      </c>
    </row>
    <row r="11619" customFormat="false" ht="15" hidden="false" customHeight="false" outlineLevel="0" collapsed="false">
      <c r="A11619" s="7" t="s">
        <v>31</v>
      </c>
      <c r="B11619" s="7" t="s">
        <v>174</v>
      </c>
      <c r="C11619" s="7" t="s">
        <v>1379</v>
      </c>
      <c r="D11619" s="7" t="n">
        <v>2</v>
      </c>
      <c r="E11619" s="7" t="n">
        <v>126.46</v>
      </c>
      <c r="F11619" s="7" t="n">
        <v>0</v>
      </c>
      <c r="G11619" s="7" t="n">
        <v>0</v>
      </c>
    </row>
    <row r="11620" customFormat="false" ht="15" hidden="false" customHeight="false" outlineLevel="0" collapsed="false">
      <c r="A11620" s="7" t="s">
        <v>31</v>
      </c>
      <c r="B11620" s="7" t="s">
        <v>145</v>
      </c>
      <c r="C11620" s="7" t="s">
        <v>1379</v>
      </c>
      <c r="D11620" s="7" t="n">
        <v>2</v>
      </c>
      <c r="E11620" s="7" t="n">
        <v>92</v>
      </c>
      <c r="F11620" s="7" t="n">
        <v>0</v>
      </c>
      <c r="G11620" s="7" t="n">
        <v>0</v>
      </c>
    </row>
    <row r="11621" customFormat="false" ht="15" hidden="false" customHeight="false" outlineLevel="0" collapsed="false">
      <c r="A11621" s="7" t="s">
        <v>31</v>
      </c>
      <c r="B11621" s="7" t="s">
        <v>101</v>
      </c>
      <c r="C11621" s="7" t="s">
        <v>1389</v>
      </c>
      <c r="D11621" s="7" t="n">
        <v>2</v>
      </c>
      <c r="E11621" s="7" t="n">
        <v>61.78</v>
      </c>
      <c r="F11621" s="7" t="n">
        <v>0</v>
      </c>
      <c r="G11621" s="7" t="n">
        <v>0</v>
      </c>
    </row>
    <row r="11622" customFormat="false" ht="15" hidden="false" customHeight="false" outlineLevel="0" collapsed="false">
      <c r="A11622" s="7" t="s">
        <v>31</v>
      </c>
      <c r="B11622" s="7" t="s">
        <v>102</v>
      </c>
      <c r="C11622" s="7" t="s">
        <v>1389</v>
      </c>
      <c r="D11622" s="7" t="n">
        <v>1</v>
      </c>
      <c r="E11622" s="7" t="n">
        <v>30.89</v>
      </c>
      <c r="F11622" s="7" t="n">
        <v>0</v>
      </c>
      <c r="G11622" s="7" t="n">
        <v>0</v>
      </c>
    </row>
    <row r="11623" customFormat="false" ht="15" hidden="false" customHeight="false" outlineLevel="0" collapsed="false">
      <c r="A11623" s="7" t="s">
        <v>31</v>
      </c>
      <c r="B11623" s="7" t="s">
        <v>137</v>
      </c>
      <c r="C11623" s="7" t="s">
        <v>1389</v>
      </c>
      <c r="D11623" s="7" t="n">
        <v>1</v>
      </c>
      <c r="E11623" s="7" t="n">
        <v>30.89</v>
      </c>
      <c r="F11623" s="7" t="n">
        <v>0</v>
      </c>
      <c r="G11623" s="7" t="n">
        <v>0</v>
      </c>
    </row>
    <row r="11624" customFormat="false" ht="15" hidden="false" customHeight="false" outlineLevel="0" collapsed="false">
      <c r="A11624" s="7" t="s">
        <v>31</v>
      </c>
      <c r="B11624" s="7" t="s">
        <v>118</v>
      </c>
      <c r="C11624" s="7" t="s">
        <v>1389</v>
      </c>
      <c r="D11624" s="7" t="n">
        <v>1</v>
      </c>
      <c r="E11624" s="7" t="n">
        <v>30.89</v>
      </c>
      <c r="F11624" s="7" t="n">
        <v>0</v>
      </c>
      <c r="G11624" s="7" t="n">
        <v>0</v>
      </c>
    </row>
    <row r="11625" customFormat="false" ht="15" hidden="false" customHeight="false" outlineLevel="0" collapsed="false">
      <c r="A11625" s="7" t="s">
        <v>31</v>
      </c>
      <c r="B11625" s="7" t="s">
        <v>133</v>
      </c>
      <c r="C11625" s="7" t="s">
        <v>1390</v>
      </c>
      <c r="D11625" s="7" t="n">
        <v>1</v>
      </c>
      <c r="E11625" s="7" t="n">
        <v>37.46</v>
      </c>
      <c r="F11625" s="7" t="n">
        <v>0</v>
      </c>
      <c r="G11625" s="7" t="n">
        <v>0</v>
      </c>
    </row>
    <row r="11626" customFormat="false" ht="15" hidden="false" customHeight="false" outlineLevel="0" collapsed="false">
      <c r="A11626" s="7" t="s">
        <v>31</v>
      </c>
      <c r="B11626" s="7" t="s">
        <v>154</v>
      </c>
      <c r="C11626" s="7" t="s">
        <v>1390</v>
      </c>
      <c r="D11626" s="7" t="n">
        <v>2</v>
      </c>
      <c r="E11626" s="7" t="n">
        <v>74.91</v>
      </c>
      <c r="F11626" s="7" t="n">
        <v>0</v>
      </c>
      <c r="G11626" s="7" t="n">
        <v>0</v>
      </c>
    </row>
    <row r="11627" customFormat="false" ht="15" hidden="false" customHeight="false" outlineLevel="0" collapsed="false">
      <c r="A11627" s="7" t="s">
        <v>31</v>
      </c>
      <c r="B11627" s="7" t="s">
        <v>167</v>
      </c>
      <c r="C11627" s="7" t="s">
        <v>1390</v>
      </c>
      <c r="D11627" s="7" t="n">
        <v>1</v>
      </c>
      <c r="E11627" s="7" t="n">
        <v>37.45</v>
      </c>
      <c r="F11627" s="7" t="n">
        <v>0</v>
      </c>
      <c r="G11627" s="7" t="n">
        <v>0</v>
      </c>
    </row>
    <row r="11628" customFormat="false" ht="15" hidden="false" customHeight="false" outlineLevel="0" collapsed="false">
      <c r="A11628" s="7" t="s">
        <v>31</v>
      </c>
      <c r="B11628" s="7" t="s">
        <v>184</v>
      </c>
      <c r="C11628" s="7" t="s">
        <v>1399</v>
      </c>
      <c r="D11628" s="7" t="n">
        <v>1</v>
      </c>
      <c r="E11628" s="7" t="n">
        <v>49.63</v>
      </c>
      <c r="F11628" s="7" t="n">
        <v>0</v>
      </c>
      <c r="G11628" s="7" t="n">
        <v>0</v>
      </c>
    </row>
    <row r="11629" customFormat="false" ht="15" hidden="false" customHeight="false" outlineLevel="0" collapsed="false">
      <c r="A11629" s="7" t="s">
        <v>31</v>
      </c>
      <c r="B11629" s="7" t="s">
        <v>186</v>
      </c>
      <c r="C11629" s="7" t="s">
        <v>1399</v>
      </c>
      <c r="D11629" s="7" t="n">
        <v>1</v>
      </c>
      <c r="E11629" s="7" t="n">
        <v>49.63</v>
      </c>
      <c r="F11629" s="7" t="n">
        <v>0</v>
      </c>
      <c r="G11629" s="7" t="n">
        <v>0</v>
      </c>
    </row>
    <row r="11630" customFormat="false" ht="15" hidden="false" customHeight="false" outlineLevel="0" collapsed="false">
      <c r="A11630" s="7" t="s">
        <v>31</v>
      </c>
      <c r="B11630" s="7" t="s">
        <v>224</v>
      </c>
      <c r="C11630" s="7" t="s">
        <v>1399</v>
      </c>
      <c r="D11630" s="7" t="n">
        <v>1</v>
      </c>
      <c r="E11630" s="7" t="n">
        <v>49.63</v>
      </c>
      <c r="F11630" s="7" t="n">
        <v>0</v>
      </c>
      <c r="G11630" s="7" t="n">
        <v>0</v>
      </c>
    </row>
    <row r="11631" customFormat="false" ht="15" hidden="false" customHeight="false" outlineLevel="0" collapsed="false">
      <c r="A11631" s="7" t="s">
        <v>31</v>
      </c>
      <c r="B11631" s="7" t="s">
        <v>200</v>
      </c>
      <c r="C11631" s="7" t="s">
        <v>1399</v>
      </c>
      <c r="D11631" s="7" t="n">
        <v>1</v>
      </c>
      <c r="E11631" s="7" t="n">
        <v>49.63</v>
      </c>
      <c r="F11631" s="7" t="n">
        <v>0</v>
      </c>
      <c r="G11631" s="7" t="n">
        <v>0</v>
      </c>
    </row>
    <row r="11632" customFormat="false" ht="15" hidden="false" customHeight="false" outlineLevel="0" collapsed="false">
      <c r="A11632" s="7" t="s">
        <v>31</v>
      </c>
      <c r="B11632" s="7" t="s">
        <v>130</v>
      </c>
      <c r="C11632" s="7" t="s">
        <v>1425</v>
      </c>
      <c r="D11632" s="7" t="n">
        <v>1</v>
      </c>
      <c r="E11632" s="7" t="n">
        <v>49</v>
      </c>
      <c r="F11632" s="7" t="n">
        <v>0</v>
      </c>
      <c r="G11632" s="7" t="n">
        <v>0</v>
      </c>
    </row>
    <row r="11633" customFormat="false" ht="15" hidden="false" customHeight="false" outlineLevel="0" collapsed="false">
      <c r="A11633" s="7" t="s">
        <v>31</v>
      </c>
      <c r="B11633" s="7" t="s">
        <v>152</v>
      </c>
      <c r="C11633" s="7" t="s">
        <v>1425</v>
      </c>
      <c r="D11633" s="7" t="n">
        <v>1</v>
      </c>
      <c r="E11633" s="7" t="n">
        <v>49</v>
      </c>
      <c r="F11633" s="7" t="n">
        <v>0</v>
      </c>
      <c r="G11633" s="7" t="n">
        <v>0</v>
      </c>
    </row>
    <row r="11634" customFormat="false" ht="15" hidden="false" customHeight="false" outlineLevel="0" collapsed="false">
      <c r="A11634" s="7" t="s">
        <v>31</v>
      </c>
      <c r="B11634" s="7" t="s">
        <v>198</v>
      </c>
      <c r="C11634" s="7" t="s">
        <v>1425</v>
      </c>
      <c r="D11634" s="7" t="n">
        <v>1</v>
      </c>
      <c r="E11634" s="7" t="n">
        <v>49</v>
      </c>
      <c r="F11634" s="7" t="n">
        <v>0</v>
      </c>
      <c r="G11634" s="7" t="n">
        <v>0</v>
      </c>
    </row>
    <row r="11635" customFormat="false" ht="15" hidden="false" customHeight="false" outlineLevel="0" collapsed="false">
      <c r="A11635" s="7" t="s">
        <v>31</v>
      </c>
      <c r="B11635" s="7" t="s">
        <v>191</v>
      </c>
      <c r="C11635" s="7" t="s">
        <v>1425</v>
      </c>
      <c r="D11635" s="7" t="n">
        <v>1</v>
      </c>
      <c r="E11635" s="7" t="n">
        <v>49</v>
      </c>
      <c r="F11635" s="7" t="n">
        <v>0</v>
      </c>
      <c r="G11635" s="7" t="n">
        <v>0</v>
      </c>
    </row>
    <row r="11636" customFormat="false" ht="15" hidden="false" customHeight="false" outlineLevel="0" collapsed="false">
      <c r="A11636" s="7" t="s">
        <v>31</v>
      </c>
      <c r="B11636" s="7" t="s">
        <v>226</v>
      </c>
      <c r="C11636" s="7" t="s">
        <v>1427</v>
      </c>
      <c r="D11636" s="7" t="n">
        <v>1</v>
      </c>
      <c r="E11636" s="7" t="n">
        <v>51.98</v>
      </c>
      <c r="F11636" s="7" t="n">
        <v>0</v>
      </c>
      <c r="G11636" s="7" t="n">
        <v>0</v>
      </c>
    </row>
    <row r="11637" customFormat="false" ht="15" hidden="false" customHeight="false" outlineLevel="0" collapsed="false">
      <c r="A11637" s="7" t="s">
        <v>31</v>
      </c>
      <c r="B11637" s="7" t="s">
        <v>107</v>
      </c>
      <c r="C11637" s="7" t="s">
        <v>1435</v>
      </c>
      <c r="D11637" s="7" t="n">
        <v>2</v>
      </c>
      <c r="E11637" s="7" t="n">
        <v>187.47</v>
      </c>
      <c r="F11637" s="7" t="n">
        <v>0</v>
      </c>
      <c r="G11637" s="7" t="n">
        <v>0</v>
      </c>
    </row>
    <row r="11638" customFormat="false" ht="15" hidden="false" customHeight="false" outlineLevel="0" collapsed="false">
      <c r="A11638" s="7" t="s">
        <v>31</v>
      </c>
      <c r="B11638" s="7" t="s">
        <v>175</v>
      </c>
      <c r="C11638" s="7" t="s">
        <v>1437</v>
      </c>
      <c r="D11638" s="7" t="n">
        <v>2</v>
      </c>
      <c r="E11638" s="7" t="n">
        <v>74.91</v>
      </c>
      <c r="F11638" s="7" t="n">
        <v>0</v>
      </c>
      <c r="G11638" s="7" t="n">
        <v>0</v>
      </c>
    </row>
    <row r="11639" customFormat="false" ht="15" hidden="false" customHeight="false" outlineLevel="0" collapsed="false">
      <c r="A11639" s="7" t="s">
        <v>31</v>
      </c>
      <c r="B11639" s="7" t="s">
        <v>192</v>
      </c>
      <c r="C11639" s="7" t="s">
        <v>1311</v>
      </c>
      <c r="D11639" s="7" t="n">
        <v>2</v>
      </c>
      <c r="E11639" s="7" t="n">
        <v>64.2</v>
      </c>
      <c r="F11639" s="7" t="n">
        <v>0</v>
      </c>
      <c r="G11639" s="7" t="n">
        <v>0</v>
      </c>
    </row>
    <row r="11640" customFormat="false" ht="15" hidden="false" customHeight="false" outlineLevel="0" collapsed="false">
      <c r="A11640" s="7" t="s">
        <v>31</v>
      </c>
      <c r="B11640" s="7" t="s">
        <v>192</v>
      </c>
      <c r="C11640" s="7" t="s">
        <v>1311</v>
      </c>
      <c r="D11640" s="7" t="n">
        <v>3</v>
      </c>
      <c r="E11640" s="7" t="n">
        <v>126.4</v>
      </c>
      <c r="F11640" s="7" t="n">
        <v>0</v>
      </c>
      <c r="G11640" s="7" t="n">
        <v>0</v>
      </c>
    </row>
    <row r="11641" customFormat="false" ht="15" hidden="false" customHeight="false" outlineLevel="0" collapsed="false">
      <c r="A11641" s="7" t="s">
        <v>31</v>
      </c>
      <c r="B11641" s="7" t="s">
        <v>265</v>
      </c>
      <c r="C11641" s="7" t="s">
        <v>1439</v>
      </c>
      <c r="D11641" s="7" t="n">
        <v>2</v>
      </c>
      <c r="E11641" s="7" t="n">
        <v>59.48</v>
      </c>
      <c r="F11641" s="7" t="n">
        <v>0</v>
      </c>
      <c r="G11641" s="7" t="n">
        <v>0</v>
      </c>
    </row>
    <row r="11642" customFormat="false" ht="15" hidden="false" customHeight="false" outlineLevel="0" collapsed="false">
      <c r="A11642" s="7" t="s">
        <v>31</v>
      </c>
      <c r="B11642" s="7" t="s">
        <v>103</v>
      </c>
      <c r="C11642" s="7" t="s">
        <v>1443</v>
      </c>
      <c r="D11642" s="7" t="n">
        <v>1</v>
      </c>
      <c r="E11642" s="7" t="n">
        <v>70.88</v>
      </c>
      <c r="F11642" s="7" t="n">
        <v>0</v>
      </c>
      <c r="G11642" s="7" t="n">
        <v>0</v>
      </c>
    </row>
    <row r="11643" customFormat="false" ht="15" hidden="false" customHeight="false" outlineLevel="0" collapsed="false">
      <c r="A11643" s="7" t="s">
        <v>31</v>
      </c>
      <c r="B11643" s="7" t="s">
        <v>103</v>
      </c>
      <c r="C11643" s="7" t="s">
        <v>1443</v>
      </c>
      <c r="D11643" s="7" t="n">
        <v>5</v>
      </c>
      <c r="E11643" s="7" t="n">
        <v>363.04</v>
      </c>
      <c r="F11643" s="7" t="n">
        <v>0</v>
      </c>
      <c r="G11643" s="7" t="n">
        <v>0</v>
      </c>
    </row>
    <row r="11644" customFormat="false" ht="15" hidden="false" customHeight="false" outlineLevel="0" collapsed="false">
      <c r="A11644" s="7" t="s">
        <v>31</v>
      </c>
      <c r="B11644" s="7" t="s">
        <v>279</v>
      </c>
      <c r="C11644" s="7" t="s">
        <v>1432</v>
      </c>
      <c r="D11644" s="7" t="n">
        <v>3</v>
      </c>
      <c r="E11644" s="7" t="n">
        <v>126.4</v>
      </c>
      <c r="F11644" s="7" t="n">
        <v>0</v>
      </c>
      <c r="G11644" s="7" t="n">
        <v>0</v>
      </c>
    </row>
    <row r="11645" customFormat="false" ht="15" hidden="false" customHeight="false" outlineLevel="0" collapsed="false">
      <c r="A11645" s="7" t="s">
        <v>31</v>
      </c>
      <c r="B11645" s="7" t="s">
        <v>105</v>
      </c>
      <c r="C11645" s="7" t="s">
        <v>1453</v>
      </c>
      <c r="D11645" s="7" t="n">
        <v>2</v>
      </c>
      <c r="E11645" s="7" t="n">
        <v>73.04</v>
      </c>
      <c r="F11645" s="7" t="n">
        <v>0</v>
      </c>
      <c r="G11645" s="7" t="n">
        <v>0</v>
      </c>
    </row>
    <row r="11646" customFormat="false" ht="15" hidden="false" customHeight="false" outlineLevel="0" collapsed="false">
      <c r="A11646" s="7" t="s">
        <v>31</v>
      </c>
      <c r="B11646" s="7" t="s">
        <v>292</v>
      </c>
      <c r="C11646" s="7" t="s">
        <v>1290</v>
      </c>
      <c r="D11646" s="7" t="n">
        <v>1</v>
      </c>
      <c r="E11646" s="7" t="n">
        <v>35.41</v>
      </c>
      <c r="F11646" s="7" t="n">
        <v>0</v>
      </c>
      <c r="G11646" s="7" t="n">
        <v>0</v>
      </c>
    </row>
    <row r="11647" customFormat="false" ht="15" hidden="false" customHeight="false" outlineLevel="0" collapsed="false">
      <c r="A11647" s="7" t="s">
        <v>31</v>
      </c>
      <c r="B11647" s="7" t="s">
        <v>238</v>
      </c>
      <c r="C11647" s="7" t="s">
        <v>1290</v>
      </c>
      <c r="D11647" s="7" t="n">
        <v>1</v>
      </c>
      <c r="E11647" s="7" t="n">
        <v>35.41</v>
      </c>
      <c r="F11647" s="7" t="n">
        <v>0</v>
      </c>
      <c r="G11647" s="7" t="n">
        <v>0</v>
      </c>
    </row>
    <row r="11648" customFormat="false" ht="15" hidden="false" customHeight="false" outlineLevel="0" collapsed="false">
      <c r="A11648" s="7" t="s">
        <v>31</v>
      </c>
      <c r="B11648" s="7" t="s">
        <v>85</v>
      </c>
      <c r="C11648" s="7" t="s">
        <v>1479</v>
      </c>
      <c r="D11648" s="7" t="n">
        <v>2</v>
      </c>
      <c r="E11648" s="7" t="n">
        <v>93.64</v>
      </c>
      <c r="F11648" s="7" t="n">
        <v>0</v>
      </c>
      <c r="G11648" s="7" t="n">
        <v>0</v>
      </c>
    </row>
    <row r="11649" customFormat="false" ht="15" hidden="false" customHeight="false" outlineLevel="0" collapsed="false">
      <c r="A11649" s="7" t="s">
        <v>31</v>
      </c>
      <c r="B11649" s="7" t="s">
        <v>85</v>
      </c>
      <c r="C11649" s="7" t="s">
        <v>1479</v>
      </c>
      <c r="D11649" s="7" t="n">
        <v>1</v>
      </c>
      <c r="E11649" s="7" t="n">
        <v>42.5</v>
      </c>
      <c r="F11649" s="7" t="n">
        <v>0</v>
      </c>
      <c r="G11649" s="7" t="n">
        <v>0</v>
      </c>
    </row>
    <row r="11650" customFormat="false" ht="15" hidden="false" customHeight="false" outlineLevel="0" collapsed="false">
      <c r="A11650" s="7" t="s">
        <v>31</v>
      </c>
      <c r="B11650" s="7" t="s">
        <v>84</v>
      </c>
      <c r="C11650" s="7" t="s">
        <v>1479</v>
      </c>
      <c r="D11650" s="7" t="n">
        <v>3</v>
      </c>
      <c r="E11650" s="7" t="n">
        <v>140.47</v>
      </c>
      <c r="F11650" s="7" t="n">
        <v>0</v>
      </c>
      <c r="G11650" s="7" t="n">
        <v>0</v>
      </c>
    </row>
    <row r="11651" customFormat="false" ht="15" hidden="false" customHeight="false" outlineLevel="0" collapsed="false">
      <c r="A11651" s="7" t="s">
        <v>31</v>
      </c>
      <c r="B11651" s="7" t="s">
        <v>84</v>
      </c>
      <c r="C11651" s="7" t="s">
        <v>1479</v>
      </c>
      <c r="D11651" s="7" t="n">
        <v>1</v>
      </c>
      <c r="E11651" s="7" t="n">
        <v>42.5</v>
      </c>
      <c r="F11651" s="7" t="n">
        <v>0</v>
      </c>
      <c r="G11651" s="7" t="n">
        <v>0</v>
      </c>
    </row>
    <row r="11652" customFormat="false" ht="15" hidden="false" customHeight="false" outlineLevel="0" collapsed="false">
      <c r="A11652" s="7" t="s">
        <v>31</v>
      </c>
      <c r="B11652" s="7" t="s">
        <v>151</v>
      </c>
      <c r="C11652" s="7" t="s">
        <v>1276</v>
      </c>
      <c r="D11652" s="7" t="n">
        <v>0</v>
      </c>
      <c r="E11652" s="7" t="n">
        <v>0</v>
      </c>
      <c r="F11652" s="7" t="n">
        <v>1</v>
      </c>
      <c r="G11652" s="7" t="n">
        <v>85</v>
      </c>
    </row>
    <row r="11653" customFormat="false" ht="15" hidden="false" customHeight="false" outlineLevel="0" collapsed="false">
      <c r="A11653" s="7" t="s">
        <v>31</v>
      </c>
      <c r="B11653" s="7" t="s">
        <v>172</v>
      </c>
      <c r="C11653" s="7" t="s">
        <v>1276</v>
      </c>
      <c r="D11653" s="7" t="n">
        <v>0</v>
      </c>
      <c r="E11653" s="7" t="n">
        <v>0</v>
      </c>
      <c r="F11653" s="7" t="n">
        <v>1</v>
      </c>
      <c r="G11653" s="7" t="n">
        <v>85</v>
      </c>
    </row>
    <row r="11654" customFormat="false" ht="15" hidden="false" customHeight="false" outlineLevel="0" collapsed="false">
      <c r="A11654" s="7" t="s">
        <v>31</v>
      </c>
      <c r="B11654" s="7" t="s">
        <v>157</v>
      </c>
      <c r="C11654" s="7" t="s">
        <v>1276</v>
      </c>
      <c r="D11654" s="7" t="n">
        <v>0</v>
      </c>
      <c r="E11654" s="7" t="n">
        <v>0</v>
      </c>
      <c r="F11654" s="7" t="n">
        <v>2</v>
      </c>
      <c r="G11654" s="7" t="n">
        <v>169.99</v>
      </c>
    </row>
    <row r="11655" customFormat="false" ht="15" hidden="false" customHeight="false" outlineLevel="0" collapsed="false">
      <c r="A11655" s="7" t="s">
        <v>31</v>
      </c>
      <c r="B11655" s="7" t="s">
        <v>489</v>
      </c>
      <c r="C11655" s="7" t="s">
        <v>1283</v>
      </c>
      <c r="D11655" s="7" t="n">
        <v>0</v>
      </c>
      <c r="E11655" s="7" t="n">
        <v>0</v>
      </c>
      <c r="F11655" s="7" t="n">
        <v>1</v>
      </c>
      <c r="G11655" s="7" t="n">
        <v>115</v>
      </c>
    </row>
    <row r="11656" customFormat="false" ht="15" hidden="false" customHeight="false" outlineLevel="0" collapsed="false">
      <c r="A11656" s="7" t="s">
        <v>31</v>
      </c>
      <c r="B11656" s="7" t="s">
        <v>257</v>
      </c>
      <c r="C11656" s="7" t="s">
        <v>1387</v>
      </c>
      <c r="D11656" s="7" t="n">
        <v>0</v>
      </c>
      <c r="E11656" s="7" t="n">
        <v>0</v>
      </c>
      <c r="F11656" s="7" t="n">
        <v>2</v>
      </c>
      <c r="G11656" s="7" t="n">
        <v>61.79</v>
      </c>
    </row>
    <row r="11657" customFormat="false" ht="15" hidden="false" customHeight="false" outlineLevel="0" collapsed="false">
      <c r="A11657" s="7" t="s">
        <v>31</v>
      </c>
      <c r="B11657" s="7" t="s">
        <v>101</v>
      </c>
      <c r="C11657" s="7" t="s">
        <v>1389</v>
      </c>
      <c r="D11657" s="7" t="n">
        <v>0</v>
      </c>
      <c r="E11657" s="7" t="n">
        <v>0</v>
      </c>
      <c r="F11657" s="7" t="n">
        <v>6</v>
      </c>
      <c r="G11657" s="7" t="n">
        <v>185.35</v>
      </c>
    </row>
    <row r="11658" customFormat="false" ht="15" hidden="false" customHeight="false" outlineLevel="0" collapsed="false">
      <c r="A11658" s="7" t="s">
        <v>31</v>
      </c>
      <c r="B11658" s="7" t="s">
        <v>102</v>
      </c>
      <c r="C11658" s="7" t="s">
        <v>1389</v>
      </c>
      <c r="D11658" s="7" t="n">
        <v>0</v>
      </c>
      <c r="E11658" s="7" t="n">
        <v>0</v>
      </c>
      <c r="F11658" s="7" t="n">
        <v>6</v>
      </c>
      <c r="G11658" s="7" t="n">
        <v>185.35</v>
      </c>
    </row>
    <row r="11659" customFormat="false" ht="15" hidden="false" customHeight="false" outlineLevel="0" collapsed="false">
      <c r="A11659" s="7" t="s">
        <v>31</v>
      </c>
      <c r="B11659" s="7" t="s">
        <v>118</v>
      </c>
      <c r="C11659" s="7" t="s">
        <v>1389</v>
      </c>
      <c r="D11659" s="7" t="n">
        <v>0</v>
      </c>
      <c r="E11659" s="7" t="n">
        <v>0</v>
      </c>
      <c r="F11659" s="7" t="n">
        <v>5</v>
      </c>
      <c r="G11659" s="7" t="n">
        <v>154.46</v>
      </c>
    </row>
    <row r="11660" customFormat="false" ht="15" hidden="false" customHeight="false" outlineLevel="0" collapsed="false">
      <c r="A11660" s="7" t="s">
        <v>31</v>
      </c>
      <c r="B11660" s="7" t="s">
        <v>104</v>
      </c>
      <c r="C11660" s="7" t="s">
        <v>1391</v>
      </c>
      <c r="D11660" s="7" t="n">
        <v>0</v>
      </c>
      <c r="E11660" s="7" t="n">
        <v>0</v>
      </c>
      <c r="F11660" s="7" t="n">
        <v>2</v>
      </c>
      <c r="G11660" s="7" t="n">
        <v>74.91</v>
      </c>
    </row>
    <row r="11661" customFormat="false" ht="15" hidden="false" customHeight="false" outlineLevel="0" collapsed="false">
      <c r="A11661" s="7" t="s">
        <v>31</v>
      </c>
      <c r="B11661" s="7" t="s">
        <v>109</v>
      </c>
      <c r="C11661" s="7" t="s">
        <v>1391</v>
      </c>
      <c r="D11661" s="7" t="n">
        <v>0</v>
      </c>
      <c r="E11661" s="7" t="n">
        <v>0</v>
      </c>
      <c r="F11661" s="7" t="n">
        <v>2</v>
      </c>
      <c r="G11661" s="7" t="n">
        <v>74.91</v>
      </c>
    </row>
    <row r="11662" customFormat="false" ht="15" hidden="false" customHeight="false" outlineLevel="0" collapsed="false">
      <c r="A11662" s="7" t="s">
        <v>31</v>
      </c>
      <c r="B11662" s="7" t="s">
        <v>112</v>
      </c>
      <c r="C11662" s="7" t="s">
        <v>1391</v>
      </c>
      <c r="D11662" s="7" t="n">
        <v>0</v>
      </c>
      <c r="E11662" s="7" t="n">
        <v>0</v>
      </c>
      <c r="F11662" s="7" t="n">
        <v>2</v>
      </c>
      <c r="G11662" s="7" t="n">
        <v>74.91</v>
      </c>
    </row>
    <row r="11663" customFormat="false" ht="15" hidden="false" customHeight="false" outlineLevel="0" collapsed="false">
      <c r="A11663" s="7" t="s">
        <v>31</v>
      </c>
      <c r="B11663" s="7" t="s">
        <v>254</v>
      </c>
      <c r="C11663" s="7" t="s">
        <v>1391</v>
      </c>
      <c r="D11663" s="7" t="n">
        <v>0</v>
      </c>
      <c r="E11663" s="7" t="n">
        <v>0</v>
      </c>
      <c r="F11663" s="7" t="n">
        <v>1</v>
      </c>
      <c r="G11663" s="7" t="n">
        <v>37.45</v>
      </c>
    </row>
    <row r="11664" customFormat="false" ht="15" hidden="false" customHeight="false" outlineLevel="0" collapsed="false">
      <c r="A11664" s="7" t="s">
        <v>31</v>
      </c>
      <c r="B11664" s="7" t="s">
        <v>484</v>
      </c>
      <c r="C11664" s="7" t="s">
        <v>1394</v>
      </c>
      <c r="D11664" s="7" t="n">
        <v>0</v>
      </c>
      <c r="E11664" s="7" t="n">
        <v>0</v>
      </c>
      <c r="F11664" s="7" t="n">
        <v>1</v>
      </c>
      <c r="G11664" s="7" t="n">
        <v>111.04</v>
      </c>
    </row>
    <row r="11665" customFormat="false" ht="15" hidden="false" customHeight="false" outlineLevel="0" collapsed="false">
      <c r="A11665" s="7" t="s">
        <v>31</v>
      </c>
      <c r="B11665" s="7" t="s">
        <v>575</v>
      </c>
      <c r="C11665" s="7" t="s">
        <v>1394</v>
      </c>
      <c r="D11665" s="7" t="n">
        <v>0</v>
      </c>
      <c r="E11665" s="7" t="n">
        <v>0</v>
      </c>
      <c r="F11665" s="7" t="n">
        <v>1</v>
      </c>
      <c r="G11665" s="7" t="n">
        <v>111.04</v>
      </c>
    </row>
    <row r="11666" customFormat="false" ht="15" hidden="false" customHeight="false" outlineLevel="0" collapsed="false">
      <c r="A11666" s="7" t="s">
        <v>31</v>
      </c>
      <c r="B11666" s="7" t="s">
        <v>602</v>
      </c>
      <c r="C11666" s="7" t="s">
        <v>1395</v>
      </c>
      <c r="D11666" s="7" t="n">
        <v>0</v>
      </c>
      <c r="E11666" s="7" t="n">
        <v>0</v>
      </c>
      <c r="F11666" s="7" t="n">
        <v>2</v>
      </c>
      <c r="G11666" s="7" t="n">
        <v>168.64</v>
      </c>
    </row>
    <row r="11667" customFormat="false" ht="15" hidden="false" customHeight="false" outlineLevel="0" collapsed="false">
      <c r="A11667" s="7" t="s">
        <v>31</v>
      </c>
      <c r="B11667" s="7" t="s">
        <v>540</v>
      </c>
      <c r="C11667" s="7" t="s">
        <v>1395</v>
      </c>
      <c r="D11667" s="7" t="n">
        <v>0</v>
      </c>
      <c r="E11667" s="7" t="n">
        <v>0</v>
      </c>
      <c r="F11667" s="7" t="n">
        <v>1</v>
      </c>
      <c r="G11667" s="7" t="n">
        <v>84.32</v>
      </c>
    </row>
    <row r="11668" customFormat="false" ht="15" hidden="false" customHeight="false" outlineLevel="0" collapsed="false">
      <c r="A11668" s="7" t="s">
        <v>31</v>
      </c>
      <c r="B11668" s="7" t="s">
        <v>847</v>
      </c>
      <c r="C11668" s="7" t="s">
        <v>1395</v>
      </c>
      <c r="D11668" s="7" t="n">
        <v>0</v>
      </c>
      <c r="E11668" s="7" t="n">
        <v>0</v>
      </c>
      <c r="F11668" s="7" t="n">
        <v>1</v>
      </c>
      <c r="G11668" s="7" t="n">
        <v>84.32</v>
      </c>
    </row>
    <row r="11669" customFormat="false" ht="15" hidden="false" customHeight="false" outlineLevel="0" collapsed="false">
      <c r="A11669" s="7" t="s">
        <v>31</v>
      </c>
      <c r="B11669" s="7" t="s">
        <v>436</v>
      </c>
      <c r="C11669" s="7" t="s">
        <v>1396</v>
      </c>
      <c r="D11669" s="7" t="n">
        <v>0</v>
      </c>
      <c r="E11669" s="7" t="n">
        <v>0</v>
      </c>
      <c r="F11669" s="7" t="n">
        <v>1</v>
      </c>
      <c r="G11669" s="7" t="n">
        <v>180</v>
      </c>
    </row>
    <row r="11670" customFormat="false" ht="15" hidden="false" customHeight="false" outlineLevel="0" collapsed="false">
      <c r="A11670" s="7" t="s">
        <v>31</v>
      </c>
      <c r="B11670" s="7" t="s">
        <v>488</v>
      </c>
      <c r="C11670" s="7" t="s">
        <v>1396</v>
      </c>
      <c r="D11670" s="7" t="n">
        <v>0</v>
      </c>
      <c r="E11670" s="7" t="n">
        <v>0</v>
      </c>
      <c r="F11670" s="7" t="n">
        <v>2</v>
      </c>
      <c r="G11670" s="7" t="n">
        <v>360</v>
      </c>
    </row>
    <row r="11671" customFormat="false" ht="15" hidden="false" customHeight="false" outlineLevel="0" collapsed="false">
      <c r="A11671" s="7" t="s">
        <v>31</v>
      </c>
      <c r="B11671" s="7" t="s">
        <v>633</v>
      </c>
      <c r="C11671" s="7" t="s">
        <v>1397</v>
      </c>
      <c r="D11671" s="7" t="n">
        <v>0</v>
      </c>
      <c r="E11671" s="7" t="n">
        <v>0</v>
      </c>
      <c r="F11671" s="7" t="n">
        <v>1</v>
      </c>
      <c r="G11671" s="7" t="n">
        <v>140</v>
      </c>
    </row>
    <row r="11672" customFormat="false" ht="15" hidden="false" customHeight="false" outlineLevel="0" collapsed="false">
      <c r="A11672" s="7" t="s">
        <v>31</v>
      </c>
      <c r="B11672" s="7" t="s">
        <v>392</v>
      </c>
      <c r="C11672" s="7" t="s">
        <v>1398</v>
      </c>
      <c r="D11672" s="7" t="n">
        <v>0</v>
      </c>
      <c r="E11672" s="7" t="n">
        <v>0</v>
      </c>
      <c r="F11672" s="7" t="n">
        <v>1</v>
      </c>
      <c r="G11672" s="7" t="n">
        <v>140</v>
      </c>
    </row>
    <row r="11673" customFormat="false" ht="15" hidden="false" customHeight="false" outlineLevel="0" collapsed="false">
      <c r="A11673" s="7" t="s">
        <v>31</v>
      </c>
      <c r="B11673" s="7" t="s">
        <v>428</v>
      </c>
      <c r="C11673" s="7" t="s">
        <v>1398</v>
      </c>
      <c r="D11673" s="7" t="n">
        <v>0</v>
      </c>
      <c r="E11673" s="7" t="n">
        <v>0</v>
      </c>
      <c r="F11673" s="7" t="n">
        <v>1</v>
      </c>
      <c r="G11673" s="7" t="n">
        <v>140</v>
      </c>
    </row>
    <row r="11674" customFormat="false" ht="15" hidden="false" customHeight="false" outlineLevel="0" collapsed="false">
      <c r="A11674" s="7" t="s">
        <v>31</v>
      </c>
      <c r="B11674" s="7" t="s">
        <v>474</v>
      </c>
      <c r="C11674" s="7" t="s">
        <v>1398</v>
      </c>
      <c r="D11674" s="7" t="n">
        <v>0</v>
      </c>
      <c r="E11674" s="7" t="n">
        <v>0</v>
      </c>
      <c r="F11674" s="7" t="n">
        <v>1</v>
      </c>
      <c r="G11674" s="7" t="n">
        <v>140</v>
      </c>
    </row>
    <row r="11675" customFormat="false" ht="15" hidden="false" customHeight="false" outlineLevel="0" collapsed="false">
      <c r="A11675" s="7" t="s">
        <v>31</v>
      </c>
      <c r="B11675" s="7" t="s">
        <v>293</v>
      </c>
      <c r="C11675" s="7" t="s">
        <v>1403</v>
      </c>
      <c r="D11675" s="7" t="n">
        <v>0</v>
      </c>
      <c r="E11675" s="7" t="n">
        <v>0</v>
      </c>
      <c r="F11675" s="7" t="n">
        <v>1</v>
      </c>
      <c r="G11675" s="7" t="n">
        <v>160</v>
      </c>
    </row>
    <row r="11676" customFormat="false" ht="15" hidden="false" customHeight="false" outlineLevel="0" collapsed="false">
      <c r="A11676" s="7" t="s">
        <v>31</v>
      </c>
      <c r="B11676" s="7" t="s">
        <v>267</v>
      </c>
      <c r="C11676" s="7" t="s">
        <v>1403</v>
      </c>
      <c r="D11676" s="7" t="n">
        <v>0</v>
      </c>
      <c r="E11676" s="7" t="n">
        <v>0</v>
      </c>
      <c r="F11676" s="7" t="n">
        <v>1</v>
      </c>
      <c r="G11676" s="7" t="n">
        <v>160</v>
      </c>
    </row>
    <row r="11677" customFormat="false" ht="15" hidden="false" customHeight="false" outlineLevel="0" collapsed="false">
      <c r="A11677" s="7" t="s">
        <v>31</v>
      </c>
      <c r="B11677" s="7" t="s">
        <v>318</v>
      </c>
      <c r="C11677" s="7" t="s">
        <v>1403</v>
      </c>
      <c r="D11677" s="7" t="n">
        <v>0</v>
      </c>
      <c r="E11677" s="7" t="n">
        <v>0</v>
      </c>
      <c r="F11677" s="7" t="n">
        <v>1</v>
      </c>
      <c r="G11677" s="7" t="n">
        <v>160</v>
      </c>
    </row>
    <row r="11678" customFormat="false" ht="15" hidden="false" customHeight="false" outlineLevel="0" collapsed="false">
      <c r="A11678" s="7" t="s">
        <v>31</v>
      </c>
      <c r="B11678" s="7" t="s">
        <v>646</v>
      </c>
      <c r="C11678" s="7" t="s">
        <v>1500</v>
      </c>
      <c r="D11678" s="7" t="n">
        <v>0</v>
      </c>
      <c r="E11678" s="7" t="n">
        <v>0</v>
      </c>
      <c r="F11678" s="7" t="n">
        <v>1</v>
      </c>
      <c r="G11678" s="7" t="n">
        <v>350</v>
      </c>
    </row>
    <row r="11679" customFormat="false" ht="15" hidden="false" customHeight="false" outlineLevel="0" collapsed="false">
      <c r="A11679" s="7" t="s">
        <v>31</v>
      </c>
      <c r="B11679" s="7" t="s">
        <v>84</v>
      </c>
      <c r="C11679" s="7" t="s">
        <v>1479</v>
      </c>
      <c r="D11679" s="7" t="n">
        <v>0</v>
      </c>
      <c r="E11679" s="7" t="n">
        <v>0</v>
      </c>
      <c r="F11679" s="7" t="n">
        <v>4</v>
      </c>
      <c r="G11679" s="7" t="n">
        <v>187.3</v>
      </c>
    </row>
    <row r="11680" customFormat="false" ht="15" hidden="false" customHeight="false" outlineLevel="0" collapsed="false">
      <c r="A11680" s="7" t="s">
        <v>31</v>
      </c>
      <c r="B11680" s="7" t="s">
        <v>281</v>
      </c>
      <c r="C11680" s="7" t="s">
        <v>1275</v>
      </c>
      <c r="D11680" s="7" t="n">
        <v>10</v>
      </c>
      <c r="E11680" s="7" t="n">
        <v>1300</v>
      </c>
      <c r="F11680" s="7" t="n">
        <v>0</v>
      </c>
      <c r="G11680" s="7" t="n">
        <v>0</v>
      </c>
    </row>
    <row r="11681" customFormat="false" ht="15" hidden="false" customHeight="false" outlineLevel="0" collapsed="false">
      <c r="A11681" s="7" t="s">
        <v>31</v>
      </c>
      <c r="B11681" s="7" t="s">
        <v>272</v>
      </c>
      <c r="C11681" s="7" t="s">
        <v>1275</v>
      </c>
      <c r="D11681" s="7" t="n">
        <v>10</v>
      </c>
      <c r="E11681" s="7" t="n">
        <v>1300</v>
      </c>
      <c r="F11681" s="7" t="n">
        <v>0</v>
      </c>
      <c r="G11681" s="7" t="n">
        <v>0</v>
      </c>
    </row>
    <row r="11682" customFormat="false" ht="15" hidden="false" customHeight="false" outlineLevel="0" collapsed="false">
      <c r="A11682" s="7" t="s">
        <v>31</v>
      </c>
      <c r="B11682" s="7" t="s">
        <v>250</v>
      </c>
      <c r="C11682" s="7" t="s">
        <v>1275</v>
      </c>
      <c r="D11682" s="7" t="n">
        <v>10</v>
      </c>
      <c r="E11682" s="7" t="n">
        <v>1300</v>
      </c>
      <c r="F11682" s="7" t="n">
        <v>0</v>
      </c>
      <c r="G11682" s="7" t="n">
        <v>0</v>
      </c>
    </row>
    <row r="11683" customFormat="false" ht="15" hidden="false" customHeight="false" outlineLevel="0" collapsed="false">
      <c r="A11683" s="7" t="s">
        <v>31</v>
      </c>
      <c r="B11683" s="7" t="s">
        <v>433</v>
      </c>
      <c r="C11683" s="7" t="s">
        <v>1275</v>
      </c>
      <c r="D11683" s="7" t="n">
        <v>10</v>
      </c>
      <c r="E11683" s="7" t="n">
        <v>1300</v>
      </c>
      <c r="F11683" s="7" t="n">
        <v>0</v>
      </c>
      <c r="G11683" s="7" t="n">
        <v>0</v>
      </c>
    </row>
    <row r="11684" customFormat="false" ht="15" hidden="false" customHeight="false" outlineLevel="0" collapsed="false">
      <c r="A11684" s="7" t="s">
        <v>31</v>
      </c>
      <c r="B11684" s="7" t="s">
        <v>130</v>
      </c>
      <c r="C11684" s="7" t="s">
        <v>1425</v>
      </c>
      <c r="D11684" s="7" t="n">
        <v>10</v>
      </c>
      <c r="E11684" s="7" t="n">
        <v>566.7</v>
      </c>
      <c r="F11684" s="7" t="n">
        <v>5</v>
      </c>
      <c r="G11684" s="7" t="n">
        <v>283.35</v>
      </c>
    </row>
    <row r="11685" customFormat="false" ht="15" hidden="false" customHeight="false" outlineLevel="0" collapsed="false">
      <c r="A11685" s="7" t="s">
        <v>31</v>
      </c>
      <c r="B11685" s="7" t="s">
        <v>152</v>
      </c>
      <c r="C11685" s="7" t="s">
        <v>1425</v>
      </c>
      <c r="D11685" s="7" t="n">
        <v>10</v>
      </c>
      <c r="E11685" s="7" t="n">
        <v>566.7</v>
      </c>
      <c r="F11685" s="7" t="n">
        <v>5</v>
      </c>
      <c r="G11685" s="7" t="n">
        <v>283.35</v>
      </c>
    </row>
    <row r="11686" customFormat="false" ht="15" hidden="false" customHeight="false" outlineLevel="0" collapsed="false">
      <c r="A11686" s="7" t="s">
        <v>31</v>
      </c>
      <c r="B11686" s="7" t="s">
        <v>198</v>
      </c>
      <c r="C11686" s="7" t="s">
        <v>1425</v>
      </c>
      <c r="D11686" s="7" t="n">
        <v>0</v>
      </c>
      <c r="E11686" s="7" t="n">
        <v>0</v>
      </c>
      <c r="F11686" s="7" t="n">
        <v>5</v>
      </c>
      <c r="G11686" s="7" t="n">
        <v>283.35</v>
      </c>
    </row>
    <row r="11687" customFormat="false" ht="15" hidden="false" customHeight="false" outlineLevel="0" collapsed="false">
      <c r="A11687" s="7" t="s">
        <v>31</v>
      </c>
      <c r="B11687" s="7" t="s">
        <v>191</v>
      </c>
      <c r="C11687" s="7" t="s">
        <v>1425</v>
      </c>
      <c r="D11687" s="7" t="n">
        <v>0</v>
      </c>
      <c r="E11687" s="7" t="n">
        <v>0</v>
      </c>
      <c r="F11687" s="7" t="n">
        <v>5</v>
      </c>
      <c r="G11687" s="7" t="n">
        <v>283.35</v>
      </c>
    </row>
    <row r="11688" customFormat="false" ht="15" hidden="false" customHeight="false" outlineLevel="0" collapsed="false">
      <c r="A11688" s="7" t="s">
        <v>31</v>
      </c>
      <c r="B11688" s="7" t="s">
        <v>245</v>
      </c>
      <c r="C11688" s="7" t="s">
        <v>1443</v>
      </c>
      <c r="D11688" s="7" t="n">
        <v>0</v>
      </c>
      <c r="E11688" s="7" t="n">
        <v>0</v>
      </c>
      <c r="F11688" s="7" t="n">
        <v>1</v>
      </c>
      <c r="G11688" s="7" t="n">
        <v>79.65</v>
      </c>
    </row>
    <row r="11689" customFormat="false" ht="15" hidden="false" customHeight="false" outlineLevel="0" collapsed="false">
      <c r="A11689" s="7" t="s">
        <v>31</v>
      </c>
      <c r="B11689" s="7" t="s">
        <v>726</v>
      </c>
      <c r="C11689" s="7" t="s">
        <v>1553</v>
      </c>
      <c r="D11689" s="7" t="n">
        <v>0</v>
      </c>
      <c r="E11689" s="7" t="n">
        <v>0.01</v>
      </c>
      <c r="F11689" s="7" t="n">
        <v>0</v>
      </c>
      <c r="G11689" s="7" t="n">
        <v>0</v>
      </c>
    </row>
    <row r="11690" customFormat="false" ht="15" hidden="false" customHeight="false" outlineLevel="0" collapsed="false">
      <c r="A11690" s="7" t="s">
        <v>31</v>
      </c>
      <c r="B11690" s="7" t="s">
        <v>194</v>
      </c>
      <c r="C11690" s="7" t="s">
        <v>1269</v>
      </c>
      <c r="D11690" s="7" t="n">
        <v>1</v>
      </c>
      <c r="E11690" s="7" t="n">
        <v>117.14</v>
      </c>
      <c r="F11690" s="7" t="n">
        <v>1</v>
      </c>
      <c r="G11690" s="7" t="n">
        <v>117.13</v>
      </c>
    </row>
    <row r="11691" customFormat="false" ht="15" hidden="false" customHeight="false" outlineLevel="0" collapsed="false">
      <c r="A11691" s="7" t="s">
        <v>31</v>
      </c>
      <c r="B11691" s="7" t="s">
        <v>207</v>
      </c>
      <c r="C11691" s="7" t="s">
        <v>1269</v>
      </c>
      <c r="D11691" s="7" t="n">
        <v>0</v>
      </c>
      <c r="E11691" s="7" t="n">
        <v>0</v>
      </c>
      <c r="F11691" s="7" t="n">
        <v>1</v>
      </c>
      <c r="G11691" s="7" t="n">
        <v>117.14</v>
      </c>
    </row>
    <row r="11692" customFormat="false" ht="15" hidden="false" customHeight="false" outlineLevel="0" collapsed="false">
      <c r="A11692" s="7" t="s">
        <v>31</v>
      </c>
      <c r="B11692" s="7" t="s">
        <v>512</v>
      </c>
      <c r="C11692" s="7" t="s">
        <v>1273</v>
      </c>
      <c r="D11692" s="7" t="n">
        <v>0</v>
      </c>
      <c r="E11692" s="7" t="n">
        <v>0</v>
      </c>
      <c r="F11692" s="7" t="n">
        <v>1</v>
      </c>
      <c r="G11692" s="7" t="n">
        <v>262.45</v>
      </c>
    </row>
    <row r="11693" customFormat="false" ht="15" hidden="false" customHeight="false" outlineLevel="0" collapsed="false">
      <c r="A11693" s="7" t="s">
        <v>31</v>
      </c>
      <c r="B11693" s="7" t="s">
        <v>447</v>
      </c>
      <c r="C11693" s="7" t="s">
        <v>1273</v>
      </c>
      <c r="D11693" s="7" t="n">
        <v>0</v>
      </c>
      <c r="E11693" s="7" t="n">
        <v>0</v>
      </c>
      <c r="F11693" s="7" t="n">
        <v>1</v>
      </c>
      <c r="G11693" s="7" t="n">
        <v>262.46</v>
      </c>
    </row>
    <row r="11694" customFormat="false" ht="15" hidden="false" customHeight="false" outlineLevel="0" collapsed="false">
      <c r="A11694" s="7" t="s">
        <v>31</v>
      </c>
      <c r="B11694" s="7" t="s">
        <v>632</v>
      </c>
      <c r="C11694" s="7" t="s">
        <v>1273</v>
      </c>
      <c r="D11694" s="7" t="n">
        <v>1</v>
      </c>
      <c r="E11694" s="7" t="n">
        <v>262.45</v>
      </c>
      <c r="F11694" s="7" t="n">
        <v>0</v>
      </c>
      <c r="G11694" s="7" t="n">
        <v>0</v>
      </c>
    </row>
    <row r="11695" customFormat="false" ht="15" hidden="false" customHeight="false" outlineLevel="0" collapsed="false">
      <c r="A11695" s="7" t="s">
        <v>31</v>
      </c>
      <c r="B11695" s="7" t="s">
        <v>272</v>
      </c>
      <c r="C11695" s="7" t="s">
        <v>1275</v>
      </c>
      <c r="D11695" s="7" t="n">
        <v>1</v>
      </c>
      <c r="E11695" s="7" t="n">
        <v>151.23</v>
      </c>
      <c r="F11695" s="7" t="n">
        <v>0</v>
      </c>
      <c r="G11695" s="7" t="n">
        <v>0</v>
      </c>
    </row>
    <row r="11696" customFormat="false" ht="15" hidden="false" customHeight="false" outlineLevel="0" collapsed="false">
      <c r="A11696" s="7" t="s">
        <v>31</v>
      </c>
      <c r="B11696" s="7" t="s">
        <v>151</v>
      </c>
      <c r="C11696" s="7" t="s">
        <v>1276</v>
      </c>
      <c r="D11696" s="7" t="n">
        <v>1</v>
      </c>
      <c r="E11696" s="7" t="n">
        <v>103.94</v>
      </c>
      <c r="F11696" s="7" t="n">
        <v>0</v>
      </c>
      <c r="G11696" s="7" t="n">
        <v>0</v>
      </c>
    </row>
    <row r="11697" customFormat="false" ht="15" hidden="false" customHeight="false" outlineLevel="0" collapsed="false">
      <c r="A11697" s="7" t="s">
        <v>31</v>
      </c>
      <c r="B11697" s="7" t="s">
        <v>300</v>
      </c>
      <c r="C11697" s="7" t="s">
        <v>1277</v>
      </c>
      <c r="D11697" s="7" t="n">
        <v>2</v>
      </c>
      <c r="E11697" s="7" t="n">
        <v>220.22</v>
      </c>
      <c r="F11697" s="7" t="n">
        <v>0</v>
      </c>
      <c r="G11697" s="7" t="n">
        <v>0</v>
      </c>
    </row>
    <row r="11698" customFormat="false" ht="15" hidden="false" customHeight="false" outlineLevel="0" collapsed="false">
      <c r="A11698" s="7" t="s">
        <v>31</v>
      </c>
      <c r="B11698" s="7" t="s">
        <v>408</v>
      </c>
      <c r="C11698" s="7" t="s">
        <v>1278</v>
      </c>
      <c r="D11698" s="7" t="n">
        <v>1</v>
      </c>
      <c r="E11698" s="7" t="n">
        <v>127.6</v>
      </c>
      <c r="F11698" s="7" t="n">
        <v>0</v>
      </c>
      <c r="G11698" s="7" t="n">
        <v>0</v>
      </c>
    </row>
    <row r="11699" customFormat="false" ht="15" hidden="false" customHeight="false" outlineLevel="0" collapsed="false">
      <c r="A11699" s="7" t="s">
        <v>31</v>
      </c>
      <c r="B11699" s="7" t="s">
        <v>679</v>
      </c>
      <c r="C11699" s="7" t="s">
        <v>1279</v>
      </c>
      <c r="D11699" s="7" t="n">
        <v>3</v>
      </c>
      <c r="E11699" s="7" t="n">
        <v>499.04</v>
      </c>
      <c r="F11699" s="7" t="n">
        <v>1</v>
      </c>
      <c r="G11699" s="7" t="n">
        <v>166.35</v>
      </c>
    </row>
    <row r="11700" customFormat="false" ht="15" hidden="false" customHeight="false" outlineLevel="0" collapsed="false">
      <c r="A11700" s="7" t="s">
        <v>31</v>
      </c>
      <c r="B11700" s="7" t="s">
        <v>659</v>
      </c>
      <c r="C11700" s="7" t="s">
        <v>1279</v>
      </c>
      <c r="D11700" s="7" t="n">
        <v>0</v>
      </c>
      <c r="E11700" s="7" t="n">
        <v>0</v>
      </c>
      <c r="F11700" s="7" t="n">
        <v>2</v>
      </c>
      <c r="G11700" s="7" t="n">
        <v>332.71</v>
      </c>
    </row>
    <row r="11701" customFormat="false" ht="15" hidden="false" customHeight="false" outlineLevel="0" collapsed="false">
      <c r="A11701" s="7" t="s">
        <v>31</v>
      </c>
      <c r="B11701" s="7" t="s">
        <v>661</v>
      </c>
      <c r="C11701" s="7" t="s">
        <v>1279</v>
      </c>
      <c r="D11701" s="7" t="n">
        <v>1</v>
      </c>
      <c r="E11701" s="7" t="n">
        <v>165.41</v>
      </c>
      <c r="F11701" s="7" t="n">
        <v>0</v>
      </c>
      <c r="G11701" s="7" t="n">
        <v>0</v>
      </c>
    </row>
    <row r="11702" customFormat="false" ht="15" hidden="false" customHeight="false" outlineLevel="0" collapsed="false">
      <c r="A11702" s="7" t="s">
        <v>31</v>
      </c>
      <c r="B11702" s="7" t="s">
        <v>559</v>
      </c>
      <c r="C11702" s="7" t="s">
        <v>1283</v>
      </c>
      <c r="D11702" s="7" t="n">
        <v>0</v>
      </c>
      <c r="E11702" s="7" t="n">
        <v>0</v>
      </c>
      <c r="F11702" s="7" t="n">
        <v>1</v>
      </c>
      <c r="G11702" s="7" t="n">
        <v>156.97</v>
      </c>
    </row>
    <row r="11703" customFormat="false" ht="15" hidden="false" customHeight="false" outlineLevel="0" collapsed="false">
      <c r="A11703" s="7" t="s">
        <v>31</v>
      </c>
      <c r="B11703" s="7" t="s">
        <v>543</v>
      </c>
      <c r="C11703" s="7" t="s">
        <v>1283</v>
      </c>
      <c r="D11703" s="7" t="n">
        <v>1</v>
      </c>
      <c r="E11703" s="7" t="n">
        <v>156.98</v>
      </c>
      <c r="F11703" s="7" t="n">
        <v>0</v>
      </c>
      <c r="G11703" s="7" t="n">
        <v>0</v>
      </c>
    </row>
    <row r="11704" customFormat="false" ht="15" hidden="false" customHeight="false" outlineLevel="0" collapsed="false">
      <c r="A11704" s="7" t="s">
        <v>31</v>
      </c>
      <c r="B11704" s="7" t="s">
        <v>489</v>
      </c>
      <c r="C11704" s="7" t="s">
        <v>1283</v>
      </c>
      <c r="D11704" s="7" t="n">
        <v>0</v>
      </c>
      <c r="E11704" s="7" t="n">
        <v>0</v>
      </c>
      <c r="F11704" s="7" t="n">
        <v>1</v>
      </c>
      <c r="G11704" s="7" t="n">
        <v>156.96</v>
      </c>
    </row>
    <row r="11705" customFormat="false" ht="15" hidden="false" customHeight="false" outlineLevel="0" collapsed="false">
      <c r="A11705" s="7" t="s">
        <v>31</v>
      </c>
      <c r="B11705" s="7" t="s">
        <v>413</v>
      </c>
      <c r="C11705" s="7" t="s">
        <v>1284</v>
      </c>
      <c r="D11705" s="7" t="n">
        <v>2</v>
      </c>
      <c r="E11705" s="7" t="n">
        <v>524.88</v>
      </c>
      <c r="F11705" s="7" t="n">
        <v>1</v>
      </c>
      <c r="G11705" s="7" t="n">
        <v>262.45</v>
      </c>
    </row>
    <row r="11706" customFormat="false" ht="15" hidden="false" customHeight="false" outlineLevel="0" collapsed="false">
      <c r="A11706" s="7" t="s">
        <v>31</v>
      </c>
      <c r="B11706" s="7" t="s">
        <v>500</v>
      </c>
      <c r="C11706" s="7" t="s">
        <v>1285</v>
      </c>
      <c r="D11706" s="7" t="n">
        <v>1</v>
      </c>
      <c r="E11706" s="7" t="n">
        <v>140.57</v>
      </c>
      <c r="F11706" s="7" t="n">
        <v>1</v>
      </c>
      <c r="G11706" s="7" t="n">
        <v>140.58</v>
      </c>
    </row>
    <row r="11707" customFormat="false" ht="15" hidden="false" customHeight="false" outlineLevel="0" collapsed="false">
      <c r="A11707" s="7" t="s">
        <v>31</v>
      </c>
      <c r="B11707" s="7" t="s">
        <v>766</v>
      </c>
      <c r="C11707" s="7" t="s">
        <v>1285</v>
      </c>
      <c r="D11707" s="7" t="n">
        <v>0</v>
      </c>
      <c r="E11707" s="7" t="n">
        <v>0</v>
      </c>
      <c r="F11707" s="7" t="n">
        <v>2</v>
      </c>
      <c r="G11707" s="7" t="n">
        <v>281.14</v>
      </c>
    </row>
    <row r="11708" customFormat="false" ht="15" hidden="false" customHeight="false" outlineLevel="0" collapsed="false">
      <c r="A11708" s="7" t="s">
        <v>31</v>
      </c>
      <c r="B11708" s="7" t="s">
        <v>783</v>
      </c>
      <c r="C11708" s="7" t="s">
        <v>1286</v>
      </c>
      <c r="D11708" s="7" t="n">
        <v>1</v>
      </c>
      <c r="E11708" s="7" t="n">
        <v>132.32</v>
      </c>
      <c r="F11708" s="7" t="n">
        <v>0</v>
      </c>
      <c r="G11708" s="7" t="n">
        <v>0</v>
      </c>
    </row>
    <row r="11709" customFormat="false" ht="15" hidden="false" customHeight="false" outlineLevel="0" collapsed="false">
      <c r="A11709" s="7" t="s">
        <v>31</v>
      </c>
      <c r="B11709" s="7" t="s">
        <v>782</v>
      </c>
      <c r="C11709" s="7" t="s">
        <v>1286</v>
      </c>
      <c r="D11709" s="7" t="n">
        <v>1</v>
      </c>
      <c r="E11709" s="7" t="n">
        <v>140.58</v>
      </c>
      <c r="F11709" s="7" t="n">
        <v>0</v>
      </c>
      <c r="G11709" s="7" t="n">
        <v>0</v>
      </c>
    </row>
    <row r="11710" customFormat="false" ht="15" hidden="false" customHeight="false" outlineLevel="0" collapsed="false">
      <c r="A11710" s="7" t="s">
        <v>31</v>
      </c>
      <c r="B11710" s="7" t="s">
        <v>553</v>
      </c>
      <c r="C11710" s="7" t="s">
        <v>1286</v>
      </c>
      <c r="D11710" s="7" t="n">
        <v>1</v>
      </c>
      <c r="E11710" s="7" t="n">
        <v>132.33</v>
      </c>
      <c r="F11710" s="7" t="n">
        <v>0</v>
      </c>
      <c r="G11710" s="7" t="n">
        <v>0</v>
      </c>
    </row>
    <row r="11711" customFormat="false" ht="15" hidden="false" customHeight="false" outlineLevel="0" collapsed="false">
      <c r="A11711" s="7" t="s">
        <v>31</v>
      </c>
      <c r="B11711" s="7" t="s">
        <v>313</v>
      </c>
      <c r="C11711" s="7" t="s">
        <v>1287</v>
      </c>
      <c r="D11711" s="7" t="n">
        <v>2</v>
      </c>
      <c r="E11711" s="7" t="n">
        <v>253.02</v>
      </c>
      <c r="F11711" s="7" t="n">
        <v>1</v>
      </c>
      <c r="G11711" s="7" t="n">
        <v>126.51</v>
      </c>
    </row>
    <row r="11712" customFormat="false" ht="15" hidden="false" customHeight="false" outlineLevel="0" collapsed="false">
      <c r="A11712" s="7" t="s">
        <v>31</v>
      </c>
      <c r="B11712" s="7" t="s">
        <v>391</v>
      </c>
      <c r="C11712" s="7" t="s">
        <v>1287</v>
      </c>
      <c r="D11712" s="7" t="n">
        <v>2</v>
      </c>
      <c r="E11712" s="7" t="n">
        <v>253.02</v>
      </c>
      <c r="F11712" s="7" t="n">
        <v>0</v>
      </c>
      <c r="G11712" s="7" t="n">
        <v>0</v>
      </c>
    </row>
    <row r="11713" customFormat="false" ht="15" hidden="false" customHeight="false" outlineLevel="0" collapsed="false">
      <c r="A11713" s="7" t="s">
        <v>31</v>
      </c>
      <c r="B11713" s="7" t="s">
        <v>490</v>
      </c>
      <c r="C11713" s="7" t="s">
        <v>1288</v>
      </c>
      <c r="D11713" s="7" t="n">
        <v>0</v>
      </c>
      <c r="E11713" s="7" t="n">
        <v>0</v>
      </c>
      <c r="F11713" s="7" t="n">
        <v>1</v>
      </c>
      <c r="G11713" s="7" t="n">
        <v>309.32</v>
      </c>
    </row>
    <row r="11714" customFormat="false" ht="15" hidden="false" customHeight="false" outlineLevel="0" collapsed="false">
      <c r="A11714" s="7" t="s">
        <v>31</v>
      </c>
      <c r="B11714" s="7" t="s">
        <v>440</v>
      </c>
      <c r="C11714" s="7" t="s">
        <v>1288</v>
      </c>
      <c r="D11714" s="7" t="n">
        <v>0</v>
      </c>
      <c r="E11714" s="7" t="n">
        <v>0</v>
      </c>
      <c r="F11714" s="7" t="n">
        <v>1</v>
      </c>
      <c r="G11714" s="7" t="n">
        <v>309.31</v>
      </c>
    </row>
    <row r="11715" customFormat="false" ht="15" hidden="false" customHeight="false" outlineLevel="0" collapsed="false">
      <c r="A11715" s="7" t="s">
        <v>31</v>
      </c>
      <c r="B11715" s="7" t="s">
        <v>853</v>
      </c>
      <c r="C11715" s="7" t="s">
        <v>1288</v>
      </c>
      <c r="D11715" s="7" t="n">
        <v>0</v>
      </c>
      <c r="E11715" s="7" t="n">
        <v>0</v>
      </c>
      <c r="F11715" s="7" t="n">
        <v>1</v>
      </c>
      <c r="G11715" s="7" t="n">
        <v>309.32</v>
      </c>
    </row>
    <row r="11716" customFormat="false" ht="15" hidden="false" customHeight="false" outlineLevel="0" collapsed="false">
      <c r="A11716" s="7" t="s">
        <v>31</v>
      </c>
      <c r="B11716" s="7" t="s">
        <v>301</v>
      </c>
      <c r="C11716" s="7" t="s">
        <v>1293</v>
      </c>
      <c r="D11716" s="7" t="n">
        <v>0</v>
      </c>
      <c r="E11716" s="7" t="n">
        <v>0</v>
      </c>
      <c r="F11716" s="7" t="n">
        <v>3</v>
      </c>
      <c r="G11716" s="7" t="n">
        <v>119.39</v>
      </c>
    </row>
    <row r="11717" customFormat="false" ht="15" hidden="false" customHeight="false" outlineLevel="0" collapsed="false">
      <c r="A11717" s="7" t="s">
        <v>31</v>
      </c>
      <c r="B11717" s="7" t="s">
        <v>251</v>
      </c>
      <c r="C11717" s="7" t="s">
        <v>1293</v>
      </c>
      <c r="D11717" s="7" t="n">
        <v>3</v>
      </c>
      <c r="E11717" s="7" t="n">
        <v>106.22</v>
      </c>
      <c r="F11717" s="7" t="n">
        <v>0</v>
      </c>
      <c r="G11717" s="7" t="n">
        <v>0</v>
      </c>
    </row>
    <row r="11718" customFormat="false" ht="15" hidden="false" customHeight="false" outlineLevel="0" collapsed="false">
      <c r="A11718" s="7" t="s">
        <v>31</v>
      </c>
      <c r="B11718" s="7" t="s">
        <v>251</v>
      </c>
      <c r="C11718" s="7" t="s">
        <v>1293</v>
      </c>
      <c r="D11718" s="7" t="n">
        <v>2</v>
      </c>
      <c r="E11718" s="7" t="n">
        <v>79.59</v>
      </c>
      <c r="F11718" s="7" t="n">
        <v>2</v>
      </c>
      <c r="G11718" s="7" t="n">
        <v>79.6</v>
      </c>
    </row>
    <row r="11719" customFormat="false" ht="15" hidden="false" customHeight="false" outlineLevel="0" collapsed="false">
      <c r="A11719" s="7" t="s">
        <v>31</v>
      </c>
      <c r="B11719" s="7" t="s">
        <v>260</v>
      </c>
      <c r="C11719" s="7" t="s">
        <v>1293</v>
      </c>
      <c r="D11719" s="7" t="n">
        <v>2</v>
      </c>
      <c r="E11719" s="7" t="n">
        <v>70.82</v>
      </c>
      <c r="F11719" s="7" t="n">
        <v>0</v>
      </c>
      <c r="G11719" s="7" t="n">
        <v>0</v>
      </c>
    </row>
    <row r="11720" customFormat="false" ht="15" hidden="false" customHeight="false" outlineLevel="0" collapsed="false">
      <c r="A11720" s="7" t="s">
        <v>31</v>
      </c>
      <c r="B11720" s="7" t="s">
        <v>260</v>
      </c>
      <c r="C11720" s="7" t="s">
        <v>1293</v>
      </c>
      <c r="D11720" s="7" t="n">
        <v>2</v>
      </c>
      <c r="E11720" s="7" t="n">
        <v>79.58</v>
      </c>
      <c r="F11720" s="7" t="n">
        <v>3</v>
      </c>
      <c r="G11720" s="7" t="n">
        <v>119.38</v>
      </c>
    </row>
    <row r="11721" customFormat="false" ht="15" hidden="false" customHeight="false" outlineLevel="0" collapsed="false">
      <c r="A11721" s="7" t="s">
        <v>31</v>
      </c>
      <c r="B11721" s="7" t="s">
        <v>296</v>
      </c>
      <c r="C11721" s="7" t="s">
        <v>1294</v>
      </c>
      <c r="D11721" s="7" t="n">
        <v>7</v>
      </c>
      <c r="E11721" s="7" t="n">
        <v>212.98</v>
      </c>
      <c r="F11721" s="7" t="n">
        <v>13</v>
      </c>
      <c r="G11721" s="7" t="n">
        <v>395.46</v>
      </c>
    </row>
    <row r="11722" customFormat="false" ht="15" hidden="false" customHeight="false" outlineLevel="0" collapsed="false">
      <c r="A11722" s="7" t="s">
        <v>31</v>
      </c>
      <c r="B11722" s="7" t="s">
        <v>296</v>
      </c>
      <c r="C11722" s="7" t="s">
        <v>1294</v>
      </c>
      <c r="D11722" s="7" t="n">
        <v>3</v>
      </c>
      <c r="E11722" s="7" t="n">
        <v>84.96</v>
      </c>
      <c r="F11722" s="7" t="n">
        <v>0</v>
      </c>
      <c r="G11722" s="7" t="n">
        <v>0</v>
      </c>
    </row>
    <row r="11723" customFormat="false" ht="15" hidden="false" customHeight="false" outlineLevel="0" collapsed="false">
      <c r="A11723" s="7" t="s">
        <v>31</v>
      </c>
      <c r="B11723" s="7" t="s">
        <v>164</v>
      </c>
      <c r="C11723" s="7" t="s">
        <v>1295</v>
      </c>
      <c r="D11723" s="7" t="n">
        <v>5</v>
      </c>
      <c r="E11723" s="7" t="n">
        <v>100.55</v>
      </c>
      <c r="F11723" s="7" t="n">
        <v>0</v>
      </c>
      <c r="G11723" s="7" t="n">
        <v>0</v>
      </c>
    </row>
    <row r="11724" customFormat="false" ht="15" hidden="false" customHeight="false" outlineLevel="0" collapsed="false">
      <c r="A11724" s="7" t="s">
        <v>31</v>
      </c>
      <c r="B11724" s="7" t="s">
        <v>159</v>
      </c>
      <c r="C11724" s="7" t="s">
        <v>1295</v>
      </c>
      <c r="D11724" s="7" t="n">
        <v>2</v>
      </c>
      <c r="E11724" s="7" t="n">
        <v>35.84</v>
      </c>
      <c r="F11724" s="7" t="n">
        <v>0</v>
      </c>
      <c r="G11724" s="7" t="n">
        <v>0</v>
      </c>
    </row>
    <row r="11725" customFormat="false" ht="15" hidden="false" customHeight="false" outlineLevel="0" collapsed="false">
      <c r="A11725" s="7" t="s">
        <v>31</v>
      </c>
      <c r="B11725" s="7" t="s">
        <v>159</v>
      </c>
      <c r="C11725" s="7" t="s">
        <v>1295</v>
      </c>
      <c r="D11725" s="7" t="n">
        <v>1</v>
      </c>
      <c r="E11725" s="7" t="n">
        <v>20.11</v>
      </c>
      <c r="F11725" s="7" t="n">
        <v>3</v>
      </c>
      <c r="G11725" s="7" t="n">
        <v>60.33</v>
      </c>
    </row>
    <row r="11726" customFormat="false" ht="15" hidden="false" customHeight="false" outlineLevel="0" collapsed="false">
      <c r="A11726" s="7" t="s">
        <v>31</v>
      </c>
      <c r="B11726" s="7" t="s">
        <v>195</v>
      </c>
      <c r="C11726" s="7" t="s">
        <v>1295</v>
      </c>
      <c r="D11726" s="7" t="n">
        <v>1</v>
      </c>
      <c r="E11726" s="7" t="n">
        <v>20.11</v>
      </c>
      <c r="F11726" s="7" t="n">
        <v>2</v>
      </c>
      <c r="G11726" s="7" t="n">
        <v>40.21</v>
      </c>
    </row>
    <row r="11727" customFormat="false" ht="15" hidden="false" customHeight="false" outlineLevel="0" collapsed="false">
      <c r="A11727" s="7" t="s">
        <v>31</v>
      </c>
      <c r="B11727" s="7" t="s">
        <v>195</v>
      </c>
      <c r="C11727" s="7" t="s">
        <v>1295</v>
      </c>
      <c r="D11727" s="7" t="n">
        <v>2</v>
      </c>
      <c r="E11727" s="7" t="n">
        <v>35.83</v>
      </c>
      <c r="F11727" s="7" t="n">
        <v>0</v>
      </c>
      <c r="G11727" s="7" t="n">
        <v>0</v>
      </c>
    </row>
    <row r="11728" customFormat="false" ht="15" hidden="false" customHeight="false" outlineLevel="0" collapsed="false">
      <c r="A11728" s="7" t="s">
        <v>31</v>
      </c>
      <c r="B11728" s="7" t="s">
        <v>256</v>
      </c>
      <c r="C11728" s="7" t="s">
        <v>1301</v>
      </c>
      <c r="D11728" s="7" t="n">
        <v>5</v>
      </c>
      <c r="E11728" s="7" t="n">
        <v>198.98</v>
      </c>
      <c r="F11728" s="7" t="n">
        <v>6</v>
      </c>
      <c r="G11728" s="7" t="n">
        <v>238.77</v>
      </c>
    </row>
    <row r="11729" customFormat="false" ht="15" hidden="false" customHeight="false" outlineLevel="0" collapsed="false">
      <c r="A11729" s="7" t="s">
        <v>31</v>
      </c>
      <c r="B11729" s="7" t="s">
        <v>256</v>
      </c>
      <c r="C11729" s="7" t="s">
        <v>1301</v>
      </c>
      <c r="D11729" s="7" t="n">
        <v>3</v>
      </c>
      <c r="E11729" s="7" t="n">
        <v>99.13</v>
      </c>
      <c r="F11729" s="7" t="n">
        <v>0</v>
      </c>
      <c r="G11729" s="7" t="n">
        <v>0</v>
      </c>
    </row>
    <row r="11730" customFormat="false" ht="15" hidden="false" customHeight="false" outlineLevel="0" collapsed="false">
      <c r="A11730" s="7" t="s">
        <v>31</v>
      </c>
      <c r="B11730" s="7" t="s">
        <v>219</v>
      </c>
      <c r="C11730" s="7" t="s">
        <v>1302</v>
      </c>
      <c r="D11730" s="7" t="n">
        <v>14</v>
      </c>
      <c r="E11730" s="7" t="n">
        <v>589.89</v>
      </c>
      <c r="F11730" s="7" t="n">
        <v>7</v>
      </c>
      <c r="G11730" s="7" t="n">
        <v>294.94</v>
      </c>
    </row>
    <row r="11731" customFormat="false" ht="15" hidden="false" customHeight="false" outlineLevel="0" collapsed="false">
      <c r="A11731" s="7" t="s">
        <v>31</v>
      </c>
      <c r="B11731" s="7" t="s">
        <v>219</v>
      </c>
      <c r="C11731" s="7" t="s">
        <v>1302</v>
      </c>
      <c r="D11731" s="7" t="n">
        <v>4</v>
      </c>
      <c r="E11731" s="7" t="n">
        <v>143.55</v>
      </c>
      <c r="F11731" s="7" t="n">
        <v>0</v>
      </c>
      <c r="G11731" s="7" t="n">
        <v>0</v>
      </c>
    </row>
    <row r="11732" customFormat="false" ht="15" hidden="false" customHeight="false" outlineLevel="0" collapsed="false">
      <c r="A11732" s="7" t="s">
        <v>31</v>
      </c>
      <c r="B11732" s="7" t="s">
        <v>119</v>
      </c>
      <c r="C11732" s="7" t="s">
        <v>1303</v>
      </c>
      <c r="D11732" s="7" t="n">
        <v>0</v>
      </c>
      <c r="E11732" s="7" t="n">
        <v>0</v>
      </c>
      <c r="F11732" s="7" t="n">
        <v>2</v>
      </c>
      <c r="G11732" s="7" t="n">
        <v>206.14</v>
      </c>
    </row>
    <row r="11733" customFormat="false" ht="15" hidden="false" customHeight="false" outlineLevel="0" collapsed="false">
      <c r="A11733" s="7" t="s">
        <v>31</v>
      </c>
      <c r="B11733" s="7" t="s">
        <v>83</v>
      </c>
      <c r="C11733" s="7" t="s">
        <v>1303</v>
      </c>
      <c r="D11733" s="7" t="n">
        <v>7</v>
      </c>
      <c r="E11733" s="7" t="n">
        <v>557.45</v>
      </c>
      <c r="F11733" s="7" t="n">
        <v>4</v>
      </c>
      <c r="G11733" s="7" t="n">
        <v>318.54</v>
      </c>
    </row>
    <row r="11734" customFormat="false" ht="15" hidden="false" customHeight="false" outlineLevel="0" collapsed="false">
      <c r="A11734" s="7" t="s">
        <v>31</v>
      </c>
      <c r="B11734" s="7" t="s">
        <v>187</v>
      </c>
      <c r="C11734" s="7" t="s">
        <v>1309</v>
      </c>
      <c r="D11734" s="7" t="n">
        <v>1</v>
      </c>
      <c r="E11734" s="7" t="n">
        <v>118.13</v>
      </c>
      <c r="F11734" s="7" t="n">
        <v>0</v>
      </c>
      <c r="G11734" s="7" t="n">
        <v>0</v>
      </c>
    </row>
    <row r="11735" customFormat="false" ht="15" hidden="false" customHeight="false" outlineLevel="0" collapsed="false">
      <c r="A11735" s="7" t="s">
        <v>31</v>
      </c>
      <c r="B11735" s="7" t="s">
        <v>187</v>
      </c>
      <c r="C11735" s="7" t="s">
        <v>1309</v>
      </c>
      <c r="D11735" s="7" t="n">
        <v>4</v>
      </c>
      <c r="E11735" s="7" t="n">
        <v>477.91</v>
      </c>
      <c r="F11735" s="7" t="n">
        <v>4</v>
      </c>
      <c r="G11735" s="7" t="n">
        <v>477.89</v>
      </c>
    </row>
    <row r="11736" customFormat="false" ht="15" hidden="false" customHeight="false" outlineLevel="0" collapsed="false">
      <c r="A11736" s="7" t="s">
        <v>31</v>
      </c>
      <c r="B11736" s="7" t="s">
        <v>495</v>
      </c>
      <c r="C11736" s="7" t="s">
        <v>1311</v>
      </c>
      <c r="D11736" s="7" t="n">
        <v>0</v>
      </c>
      <c r="E11736" s="7" t="n">
        <v>0</v>
      </c>
      <c r="F11736" s="7" t="n">
        <v>1</v>
      </c>
      <c r="G11736" s="7" t="n">
        <v>103.09</v>
      </c>
    </row>
    <row r="11737" customFormat="false" ht="15" hidden="false" customHeight="false" outlineLevel="0" collapsed="false">
      <c r="A11737" s="7" t="s">
        <v>31</v>
      </c>
      <c r="B11737" s="7" t="s">
        <v>135</v>
      </c>
      <c r="C11737" s="7" t="s">
        <v>1316</v>
      </c>
      <c r="D11737" s="7" t="n">
        <v>1</v>
      </c>
      <c r="E11737" s="7" t="n">
        <v>70.86</v>
      </c>
      <c r="F11737" s="7" t="n">
        <v>0</v>
      </c>
      <c r="G11737" s="7" t="n">
        <v>0</v>
      </c>
    </row>
    <row r="11738" customFormat="false" ht="15" hidden="false" customHeight="false" outlineLevel="0" collapsed="false">
      <c r="A11738" s="7" t="s">
        <v>31</v>
      </c>
      <c r="B11738" s="7" t="s">
        <v>135</v>
      </c>
      <c r="C11738" s="7" t="s">
        <v>1316</v>
      </c>
      <c r="D11738" s="7" t="n">
        <v>1</v>
      </c>
      <c r="E11738" s="7" t="n">
        <v>71.2</v>
      </c>
      <c r="F11738" s="7" t="n">
        <v>0</v>
      </c>
      <c r="G11738" s="7" t="n">
        <v>0</v>
      </c>
    </row>
    <row r="11739" customFormat="false" ht="15" hidden="false" customHeight="false" outlineLevel="0" collapsed="false">
      <c r="A11739" s="7" t="s">
        <v>31</v>
      </c>
      <c r="B11739" s="7" t="s">
        <v>193</v>
      </c>
      <c r="C11739" s="7" t="s">
        <v>1316</v>
      </c>
      <c r="D11739" s="7" t="n">
        <v>1</v>
      </c>
      <c r="E11739" s="7" t="n">
        <v>71.2</v>
      </c>
      <c r="F11739" s="7" t="n">
        <v>1</v>
      </c>
      <c r="G11739" s="7" t="n">
        <v>71.2</v>
      </c>
    </row>
    <row r="11740" customFormat="false" ht="15" hidden="false" customHeight="false" outlineLevel="0" collapsed="false">
      <c r="A11740" s="7" t="s">
        <v>31</v>
      </c>
      <c r="B11740" s="7" t="s">
        <v>515</v>
      </c>
      <c r="C11740" s="7" t="s">
        <v>1317</v>
      </c>
      <c r="D11740" s="7" t="n">
        <v>6</v>
      </c>
      <c r="E11740" s="7" t="n">
        <v>711.22</v>
      </c>
      <c r="F11740" s="7" t="n">
        <v>0</v>
      </c>
      <c r="G11740" s="7" t="n">
        <v>0</v>
      </c>
    </row>
    <row r="11741" customFormat="false" ht="15" hidden="false" customHeight="false" outlineLevel="0" collapsed="false">
      <c r="A11741" s="7" t="s">
        <v>31</v>
      </c>
      <c r="B11741" s="7" t="s">
        <v>288</v>
      </c>
      <c r="C11741" s="7" t="s">
        <v>1319</v>
      </c>
      <c r="D11741" s="7" t="n">
        <v>2</v>
      </c>
      <c r="E11741" s="7" t="n">
        <v>187.4</v>
      </c>
      <c r="F11741" s="7" t="n">
        <v>0</v>
      </c>
      <c r="G11741" s="7" t="n">
        <v>0</v>
      </c>
    </row>
    <row r="11742" customFormat="false" ht="15" hidden="false" customHeight="false" outlineLevel="0" collapsed="false">
      <c r="A11742" s="7" t="s">
        <v>31</v>
      </c>
      <c r="B11742" s="7" t="s">
        <v>333</v>
      </c>
      <c r="C11742" s="7" t="s">
        <v>1319</v>
      </c>
      <c r="D11742" s="7" t="n">
        <v>0</v>
      </c>
      <c r="E11742" s="7" t="n">
        <v>0</v>
      </c>
      <c r="F11742" s="7" t="n">
        <v>3</v>
      </c>
      <c r="G11742" s="7" t="n">
        <v>281.09</v>
      </c>
    </row>
    <row r="11743" customFormat="false" ht="15" hidden="false" customHeight="false" outlineLevel="0" collapsed="false">
      <c r="A11743" s="7" t="s">
        <v>31</v>
      </c>
      <c r="B11743" s="7" t="s">
        <v>221</v>
      </c>
      <c r="C11743" s="7" t="s">
        <v>1319</v>
      </c>
      <c r="D11743" s="7" t="n">
        <v>5</v>
      </c>
      <c r="E11743" s="7" t="n">
        <v>460.69</v>
      </c>
      <c r="F11743" s="7" t="n">
        <v>0</v>
      </c>
      <c r="G11743" s="7" t="n">
        <v>0</v>
      </c>
    </row>
    <row r="11744" customFormat="false" ht="15" hidden="false" customHeight="false" outlineLevel="0" collapsed="false">
      <c r="A11744" s="7" t="s">
        <v>31</v>
      </c>
      <c r="B11744" s="7" t="s">
        <v>221</v>
      </c>
      <c r="C11744" s="7" t="s">
        <v>1319</v>
      </c>
      <c r="D11744" s="7" t="n">
        <v>3</v>
      </c>
      <c r="E11744" s="7" t="n">
        <v>281.1</v>
      </c>
      <c r="F11744" s="7" t="n">
        <v>0</v>
      </c>
      <c r="G11744" s="7" t="n">
        <v>0</v>
      </c>
    </row>
    <row r="11745" customFormat="false" ht="15" hidden="false" customHeight="false" outlineLevel="0" collapsed="false">
      <c r="A11745" s="7" t="s">
        <v>31</v>
      </c>
      <c r="B11745" s="7" t="s">
        <v>205</v>
      </c>
      <c r="C11745" s="7" t="s">
        <v>1319</v>
      </c>
      <c r="D11745" s="7" t="n">
        <v>2</v>
      </c>
      <c r="E11745" s="7" t="n">
        <v>187.4</v>
      </c>
      <c r="F11745" s="7" t="n">
        <v>0</v>
      </c>
      <c r="G11745" s="7" t="n">
        <v>0</v>
      </c>
    </row>
    <row r="11746" customFormat="false" ht="15" hidden="false" customHeight="false" outlineLevel="0" collapsed="false">
      <c r="A11746" s="7" t="s">
        <v>31</v>
      </c>
      <c r="B11746" s="7" t="s">
        <v>233</v>
      </c>
      <c r="C11746" s="7" t="s">
        <v>1319</v>
      </c>
      <c r="D11746" s="7" t="n">
        <v>0</v>
      </c>
      <c r="E11746" s="7" t="n">
        <v>0</v>
      </c>
      <c r="F11746" s="7" t="n">
        <v>2</v>
      </c>
      <c r="G11746" s="7" t="n">
        <v>187.4</v>
      </c>
    </row>
    <row r="11747" customFormat="false" ht="15" hidden="false" customHeight="false" outlineLevel="0" collapsed="false">
      <c r="A11747" s="7" t="s">
        <v>31</v>
      </c>
      <c r="B11747" s="7" t="s">
        <v>138</v>
      </c>
      <c r="C11747" s="7" t="s">
        <v>1320</v>
      </c>
      <c r="D11747" s="7" t="n">
        <v>1</v>
      </c>
      <c r="E11747" s="7" t="n">
        <v>92.29</v>
      </c>
      <c r="F11747" s="7" t="n">
        <v>0</v>
      </c>
      <c r="G11747" s="7" t="n">
        <v>0</v>
      </c>
    </row>
    <row r="11748" customFormat="false" ht="15" hidden="false" customHeight="false" outlineLevel="0" collapsed="false">
      <c r="A11748" s="7" t="s">
        <v>31</v>
      </c>
      <c r="B11748" s="7" t="s">
        <v>243</v>
      </c>
      <c r="C11748" s="7" t="s">
        <v>1321</v>
      </c>
      <c r="D11748" s="7" t="n">
        <v>0</v>
      </c>
      <c r="E11748" s="7" t="n">
        <v>0</v>
      </c>
      <c r="F11748" s="7" t="n">
        <v>1</v>
      </c>
      <c r="G11748" s="7" t="n">
        <v>60.88</v>
      </c>
    </row>
    <row r="11749" customFormat="false" ht="15" hidden="false" customHeight="false" outlineLevel="0" collapsed="false">
      <c r="A11749" s="7" t="s">
        <v>31</v>
      </c>
      <c r="B11749" s="7" t="s">
        <v>132</v>
      </c>
      <c r="C11749" s="7" t="s">
        <v>1322</v>
      </c>
      <c r="D11749" s="7" t="n">
        <v>6</v>
      </c>
      <c r="E11749" s="7" t="n">
        <v>112.23</v>
      </c>
      <c r="F11749" s="7" t="n">
        <v>6</v>
      </c>
      <c r="G11749" s="7" t="n">
        <v>112.23</v>
      </c>
    </row>
    <row r="11750" customFormat="false" ht="15" hidden="false" customHeight="false" outlineLevel="0" collapsed="false">
      <c r="A11750" s="7" t="s">
        <v>31</v>
      </c>
      <c r="B11750" s="7" t="s">
        <v>282</v>
      </c>
      <c r="C11750" s="7" t="s">
        <v>1324</v>
      </c>
      <c r="D11750" s="7" t="n">
        <v>2</v>
      </c>
      <c r="E11750" s="7" t="n">
        <v>47.72</v>
      </c>
      <c r="F11750" s="7" t="n">
        <v>0</v>
      </c>
      <c r="G11750" s="7" t="n">
        <v>0</v>
      </c>
    </row>
    <row r="11751" customFormat="false" ht="15" hidden="false" customHeight="false" outlineLevel="0" collapsed="false">
      <c r="A11751" s="7" t="s">
        <v>31</v>
      </c>
      <c r="B11751" s="7" t="s">
        <v>523</v>
      </c>
      <c r="C11751" s="7" t="s">
        <v>1325</v>
      </c>
      <c r="D11751" s="7" t="n">
        <v>0</v>
      </c>
      <c r="E11751" s="7" t="n">
        <v>0</v>
      </c>
      <c r="F11751" s="7" t="n">
        <v>1</v>
      </c>
      <c r="G11751" s="7" t="n">
        <v>212.75</v>
      </c>
    </row>
    <row r="11752" customFormat="false" ht="15" hidden="false" customHeight="false" outlineLevel="0" collapsed="false">
      <c r="A11752" s="7" t="s">
        <v>31</v>
      </c>
      <c r="B11752" s="7" t="s">
        <v>168</v>
      </c>
      <c r="C11752" s="7" t="s">
        <v>1326</v>
      </c>
      <c r="D11752" s="7" t="n">
        <v>1</v>
      </c>
      <c r="E11752" s="7" t="n">
        <v>18.86</v>
      </c>
      <c r="F11752" s="7" t="n">
        <v>0</v>
      </c>
      <c r="G11752" s="7" t="n">
        <v>0</v>
      </c>
    </row>
    <row r="11753" customFormat="false" ht="15" hidden="false" customHeight="false" outlineLevel="0" collapsed="false">
      <c r="A11753" s="7" t="s">
        <v>31</v>
      </c>
      <c r="B11753" s="7" t="s">
        <v>168</v>
      </c>
      <c r="C11753" s="7" t="s">
        <v>1326</v>
      </c>
      <c r="D11753" s="7" t="n">
        <v>1</v>
      </c>
      <c r="E11753" s="7" t="n">
        <v>19.64</v>
      </c>
      <c r="F11753" s="7" t="n">
        <v>4</v>
      </c>
      <c r="G11753" s="7" t="n">
        <v>78.56</v>
      </c>
    </row>
    <row r="11754" customFormat="false" ht="15" hidden="false" customHeight="false" outlineLevel="0" collapsed="false">
      <c r="A11754" s="7" t="s">
        <v>31</v>
      </c>
      <c r="B11754" s="7" t="s">
        <v>696</v>
      </c>
      <c r="C11754" s="7" t="s">
        <v>1501</v>
      </c>
      <c r="D11754" s="7" t="n">
        <v>1</v>
      </c>
      <c r="E11754" s="7" t="n">
        <v>127.91</v>
      </c>
      <c r="F11754" s="7" t="n">
        <v>0</v>
      </c>
      <c r="G11754" s="7" t="n">
        <v>0</v>
      </c>
    </row>
    <row r="11755" customFormat="false" ht="15" hidden="false" customHeight="false" outlineLevel="0" collapsed="false">
      <c r="A11755" s="7" t="s">
        <v>31</v>
      </c>
      <c r="B11755" s="7" t="s">
        <v>700</v>
      </c>
      <c r="C11755" s="7" t="s">
        <v>1502</v>
      </c>
      <c r="D11755" s="7" t="n">
        <v>0</v>
      </c>
      <c r="E11755" s="7" t="n">
        <v>0</v>
      </c>
      <c r="F11755" s="7" t="n">
        <v>1</v>
      </c>
      <c r="G11755" s="7" t="n">
        <v>123.23</v>
      </c>
    </row>
    <row r="11756" customFormat="false" ht="15" hidden="false" customHeight="false" outlineLevel="0" collapsed="false">
      <c r="A11756" s="7" t="s">
        <v>31</v>
      </c>
      <c r="B11756" s="7" t="s">
        <v>746</v>
      </c>
      <c r="C11756" s="7" t="s">
        <v>1503</v>
      </c>
      <c r="D11756" s="7" t="n">
        <v>1</v>
      </c>
      <c r="E11756" s="7" t="n">
        <v>123.23</v>
      </c>
      <c r="F11756" s="7" t="n">
        <v>0</v>
      </c>
      <c r="G11756" s="7" t="n">
        <v>0</v>
      </c>
    </row>
    <row r="11757" customFormat="false" ht="15" hidden="false" customHeight="false" outlineLevel="0" collapsed="false">
      <c r="A11757" s="7" t="s">
        <v>31</v>
      </c>
      <c r="B11757" s="7" t="s">
        <v>113</v>
      </c>
      <c r="C11757" s="7" t="s">
        <v>1330</v>
      </c>
      <c r="D11757" s="7" t="n">
        <v>2</v>
      </c>
      <c r="E11757" s="7" t="n">
        <v>93.64</v>
      </c>
      <c r="F11757" s="7" t="n">
        <v>0</v>
      </c>
      <c r="G11757" s="7" t="n">
        <v>0</v>
      </c>
    </row>
    <row r="11758" customFormat="false" ht="15" hidden="false" customHeight="false" outlineLevel="0" collapsed="false">
      <c r="A11758" s="7" t="s">
        <v>31</v>
      </c>
      <c r="B11758" s="7" t="s">
        <v>222</v>
      </c>
      <c r="C11758" s="7" t="s">
        <v>1331</v>
      </c>
      <c r="D11758" s="7" t="n">
        <v>0</v>
      </c>
      <c r="E11758" s="7" t="n">
        <v>0</v>
      </c>
      <c r="F11758" s="7" t="n">
        <v>1</v>
      </c>
      <c r="G11758" s="7" t="n">
        <v>70.26</v>
      </c>
    </row>
    <row r="11759" customFormat="false" ht="15" hidden="false" customHeight="false" outlineLevel="0" collapsed="false">
      <c r="A11759" s="7" t="s">
        <v>31</v>
      </c>
      <c r="B11759" s="7" t="s">
        <v>507</v>
      </c>
      <c r="C11759" s="7" t="s">
        <v>1334</v>
      </c>
      <c r="D11759" s="7" t="n">
        <v>1</v>
      </c>
      <c r="E11759" s="7" t="n">
        <v>29.74</v>
      </c>
      <c r="F11759" s="7" t="n">
        <v>0</v>
      </c>
      <c r="G11759" s="7" t="n">
        <v>0</v>
      </c>
    </row>
    <row r="11760" customFormat="false" ht="15" hidden="false" customHeight="false" outlineLevel="0" collapsed="false">
      <c r="A11760" s="7" t="s">
        <v>31</v>
      </c>
      <c r="B11760" s="7" t="s">
        <v>263</v>
      </c>
      <c r="C11760" s="7" t="s">
        <v>1337</v>
      </c>
      <c r="D11760" s="7" t="n">
        <v>1</v>
      </c>
      <c r="E11760" s="7" t="n">
        <v>42.5</v>
      </c>
      <c r="F11760" s="7" t="n">
        <v>0</v>
      </c>
      <c r="G11760" s="7" t="n">
        <v>0</v>
      </c>
    </row>
    <row r="11761" customFormat="false" ht="15" hidden="false" customHeight="false" outlineLevel="0" collapsed="false">
      <c r="A11761" s="7" t="s">
        <v>31</v>
      </c>
      <c r="B11761" s="7" t="s">
        <v>263</v>
      </c>
      <c r="C11761" s="7" t="s">
        <v>1337</v>
      </c>
      <c r="D11761" s="7" t="n">
        <v>7</v>
      </c>
      <c r="E11761" s="7" t="n">
        <v>314.63</v>
      </c>
      <c r="F11761" s="7" t="n">
        <v>4</v>
      </c>
      <c r="G11761" s="7" t="n">
        <v>179.79</v>
      </c>
    </row>
    <row r="11762" customFormat="false" ht="15" hidden="false" customHeight="false" outlineLevel="0" collapsed="false">
      <c r="A11762" s="7" t="s">
        <v>31</v>
      </c>
      <c r="B11762" s="7" t="s">
        <v>234</v>
      </c>
      <c r="C11762" s="7" t="s">
        <v>1338</v>
      </c>
      <c r="D11762" s="7" t="n">
        <v>5</v>
      </c>
      <c r="E11762" s="7" t="n">
        <v>224.32</v>
      </c>
      <c r="F11762" s="7" t="n">
        <v>0</v>
      </c>
      <c r="G11762" s="7" t="n">
        <v>0</v>
      </c>
    </row>
    <row r="11763" customFormat="false" ht="15" hidden="false" customHeight="false" outlineLevel="0" collapsed="false">
      <c r="A11763" s="7" t="s">
        <v>31</v>
      </c>
      <c r="B11763" s="7" t="s">
        <v>234</v>
      </c>
      <c r="C11763" s="7" t="s">
        <v>1338</v>
      </c>
      <c r="D11763" s="7" t="n">
        <v>8</v>
      </c>
      <c r="E11763" s="7" t="n">
        <v>374.57</v>
      </c>
      <c r="F11763" s="7" t="n">
        <v>9</v>
      </c>
      <c r="G11763" s="7" t="n">
        <v>421.39</v>
      </c>
    </row>
    <row r="11764" customFormat="false" ht="15" hidden="false" customHeight="false" outlineLevel="0" collapsed="false">
      <c r="A11764" s="7" t="s">
        <v>31</v>
      </c>
      <c r="B11764" s="7" t="s">
        <v>121</v>
      </c>
      <c r="C11764" s="7" t="s">
        <v>1339</v>
      </c>
      <c r="D11764" s="7" t="n">
        <v>4</v>
      </c>
      <c r="E11764" s="7" t="n">
        <v>243.53</v>
      </c>
      <c r="F11764" s="7" t="n">
        <v>2</v>
      </c>
      <c r="G11764" s="7" t="n">
        <v>121.77</v>
      </c>
    </row>
    <row r="11765" customFormat="false" ht="15" hidden="false" customHeight="false" outlineLevel="0" collapsed="false">
      <c r="A11765" s="7" t="s">
        <v>31</v>
      </c>
      <c r="B11765" s="7" t="s">
        <v>123</v>
      </c>
      <c r="C11765" s="7" t="s">
        <v>1340</v>
      </c>
      <c r="D11765" s="7" t="n">
        <v>4</v>
      </c>
      <c r="E11765" s="7" t="n">
        <v>121.68</v>
      </c>
      <c r="F11765" s="7" t="n">
        <v>13</v>
      </c>
      <c r="G11765" s="7" t="n">
        <v>395.46</v>
      </c>
    </row>
    <row r="11766" customFormat="false" ht="15" hidden="false" customHeight="false" outlineLevel="0" collapsed="false">
      <c r="A11766" s="7" t="s">
        <v>31</v>
      </c>
      <c r="B11766" s="7" t="s">
        <v>211</v>
      </c>
      <c r="C11766" s="7" t="s">
        <v>1341</v>
      </c>
      <c r="D11766" s="7" t="n">
        <v>0</v>
      </c>
      <c r="E11766" s="7" t="n">
        <v>0</v>
      </c>
      <c r="F11766" s="7" t="n">
        <v>3</v>
      </c>
      <c r="G11766" s="7" t="n">
        <v>98.3</v>
      </c>
    </row>
    <row r="11767" customFormat="false" ht="15" hidden="false" customHeight="false" outlineLevel="0" collapsed="false">
      <c r="A11767" s="7" t="s">
        <v>31</v>
      </c>
      <c r="B11767" s="7" t="s">
        <v>270</v>
      </c>
      <c r="C11767" s="7" t="s">
        <v>1343</v>
      </c>
      <c r="D11767" s="7" t="n">
        <v>0</v>
      </c>
      <c r="E11767" s="7" t="n">
        <v>0</v>
      </c>
      <c r="F11767" s="7" t="n">
        <v>2</v>
      </c>
      <c r="G11767" s="7" t="n">
        <v>56.16</v>
      </c>
    </row>
    <row r="11768" customFormat="false" ht="15" hidden="false" customHeight="false" outlineLevel="0" collapsed="false">
      <c r="A11768" s="7" t="s">
        <v>31</v>
      </c>
      <c r="B11768" s="7" t="s">
        <v>270</v>
      </c>
      <c r="C11768" s="7" t="s">
        <v>1343</v>
      </c>
      <c r="D11768" s="7" t="n">
        <v>2</v>
      </c>
      <c r="E11768" s="7" t="n">
        <v>51.9</v>
      </c>
      <c r="F11768" s="7" t="n">
        <v>0</v>
      </c>
      <c r="G11768" s="7" t="n">
        <v>0</v>
      </c>
    </row>
    <row r="11769" customFormat="false" ht="15" hidden="false" customHeight="false" outlineLevel="0" collapsed="false">
      <c r="A11769" s="7" t="s">
        <v>31</v>
      </c>
      <c r="B11769" s="7" t="s">
        <v>201</v>
      </c>
      <c r="C11769" s="7" t="s">
        <v>1344</v>
      </c>
      <c r="D11769" s="7" t="n">
        <v>3</v>
      </c>
      <c r="E11769" s="7" t="n">
        <v>43.44</v>
      </c>
      <c r="F11769" s="7" t="n">
        <v>0</v>
      </c>
      <c r="G11769" s="7" t="n">
        <v>0</v>
      </c>
    </row>
    <row r="11770" customFormat="false" ht="15" hidden="false" customHeight="false" outlineLevel="0" collapsed="false">
      <c r="A11770" s="7" t="s">
        <v>31</v>
      </c>
      <c r="B11770" s="7" t="s">
        <v>246</v>
      </c>
      <c r="C11770" s="7" t="s">
        <v>1345</v>
      </c>
      <c r="D11770" s="7" t="n">
        <v>0</v>
      </c>
      <c r="E11770" s="7" t="n">
        <v>0</v>
      </c>
      <c r="F11770" s="7" t="n">
        <v>2</v>
      </c>
      <c r="G11770" s="7" t="n">
        <v>28.96</v>
      </c>
    </row>
    <row r="11771" customFormat="false" ht="15" hidden="false" customHeight="false" outlineLevel="0" collapsed="false">
      <c r="A11771" s="7" t="s">
        <v>31</v>
      </c>
      <c r="B11771" s="7" t="s">
        <v>302</v>
      </c>
      <c r="C11771" s="7" t="s">
        <v>1346</v>
      </c>
      <c r="D11771" s="7" t="n">
        <v>1</v>
      </c>
      <c r="E11771" s="7" t="n">
        <v>21.04</v>
      </c>
      <c r="F11771" s="7" t="n">
        <v>1</v>
      </c>
      <c r="G11771" s="7" t="n">
        <v>21.04</v>
      </c>
    </row>
    <row r="11772" customFormat="false" ht="15" hidden="false" customHeight="false" outlineLevel="0" collapsed="false">
      <c r="A11772" s="7" t="s">
        <v>31</v>
      </c>
      <c r="B11772" s="7" t="s">
        <v>264</v>
      </c>
      <c r="C11772" s="7" t="s">
        <v>1347</v>
      </c>
      <c r="D11772" s="7" t="n">
        <v>1</v>
      </c>
      <c r="E11772" s="7" t="n">
        <v>14.14</v>
      </c>
      <c r="F11772" s="7" t="n">
        <v>0</v>
      </c>
      <c r="G11772" s="7" t="n">
        <v>0</v>
      </c>
    </row>
    <row r="11773" customFormat="false" ht="15" hidden="false" customHeight="false" outlineLevel="0" collapsed="false">
      <c r="A11773" s="7" t="s">
        <v>31</v>
      </c>
      <c r="B11773" s="7" t="s">
        <v>264</v>
      </c>
      <c r="C11773" s="7" t="s">
        <v>1347</v>
      </c>
      <c r="D11773" s="7" t="n">
        <v>0</v>
      </c>
      <c r="E11773" s="7" t="n">
        <v>0</v>
      </c>
      <c r="F11773" s="7" t="n">
        <v>4</v>
      </c>
      <c r="G11773" s="7" t="n">
        <v>57.92</v>
      </c>
    </row>
    <row r="11774" customFormat="false" ht="15" hidden="false" customHeight="false" outlineLevel="0" collapsed="false">
      <c r="A11774" s="7" t="s">
        <v>31</v>
      </c>
      <c r="B11774" s="7" t="s">
        <v>297</v>
      </c>
      <c r="C11774" s="7" t="s">
        <v>1348</v>
      </c>
      <c r="D11774" s="7" t="n">
        <v>0</v>
      </c>
      <c r="E11774" s="7" t="n">
        <v>0</v>
      </c>
      <c r="F11774" s="7" t="n">
        <v>1</v>
      </c>
      <c r="G11774" s="7" t="n">
        <v>14.02</v>
      </c>
    </row>
    <row r="11775" customFormat="false" ht="15" hidden="false" customHeight="false" outlineLevel="0" collapsed="false">
      <c r="A11775" s="7" t="s">
        <v>31</v>
      </c>
      <c r="B11775" s="7" t="s">
        <v>150</v>
      </c>
      <c r="C11775" s="7" t="s">
        <v>1349</v>
      </c>
      <c r="D11775" s="7" t="n">
        <v>0</v>
      </c>
      <c r="E11775" s="7" t="n">
        <v>0</v>
      </c>
      <c r="F11775" s="7" t="n">
        <v>2</v>
      </c>
      <c r="G11775" s="7" t="n">
        <v>37.41</v>
      </c>
    </row>
    <row r="11776" customFormat="false" ht="15" hidden="false" customHeight="false" outlineLevel="0" collapsed="false">
      <c r="A11776" s="7" t="s">
        <v>31</v>
      </c>
      <c r="B11776" s="7" t="s">
        <v>150</v>
      </c>
      <c r="C11776" s="7" t="s">
        <v>1349</v>
      </c>
      <c r="D11776" s="7" t="n">
        <v>2</v>
      </c>
      <c r="E11776" s="7" t="n">
        <v>35.84</v>
      </c>
      <c r="F11776" s="7" t="n">
        <v>0</v>
      </c>
      <c r="G11776" s="7" t="n">
        <v>0</v>
      </c>
    </row>
    <row r="11777" customFormat="false" ht="15" hidden="false" customHeight="false" outlineLevel="0" collapsed="false">
      <c r="A11777" s="7" t="s">
        <v>31</v>
      </c>
      <c r="B11777" s="7" t="s">
        <v>183</v>
      </c>
      <c r="C11777" s="7" t="s">
        <v>1351</v>
      </c>
      <c r="D11777" s="7" t="n">
        <v>1</v>
      </c>
      <c r="E11777" s="7" t="n">
        <v>32.77</v>
      </c>
      <c r="F11777" s="7" t="n">
        <v>0</v>
      </c>
      <c r="G11777" s="7" t="n">
        <v>0</v>
      </c>
    </row>
    <row r="11778" customFormat="false" ht="15" hidden="false" customHeight="false" outlineLevel="0" collapsed="false">
      <c r="A11778" s="7" t="s">
        <v>31</v>
      </c>
      <c r="B11778" s="7" t="s">
        <v>311</v>
      </c>
      <c r="C11778" s="7" t="s">
        <v>1352</v>
      </c>
      <c r="D11778" s="7" t="n">
        <v>0</v>
      </c>
      <c r="E11778" s="7" t="n">
        <v>0</v>
      </c>
      <c r="F11778" s="7" t="n">
        <v>2</v>
      </c>
      <c r="G11778" s="7" t="n">
        <v>33.64</v>
      </c>
    </row>
    <row r="11779" customFormat="false" ht="15" hidden="false" customHeight="false" outlineLevel="0" collapsed="false">
      <c r="A11779" s="7" t="s">
        <v>31</v>
      </c>
      <c r="B11779" s="7" t="s">
        <v>180</v>
      </c>
      <c r="C11779" s="7" t="s">
        <v>1353</v>
      </c>
      <c r="D11779" s="7" t="n">
        <v>7</v>
      </c>
      <c r="E11779" s="7" t="n">
        <v>262.18</v>
      </c>
      <c r="F11779" s="7" t="n">
        <v>3</v>
      </c>
      <c r="G11779" s="7" t="n">
        <v>112.36</v>
      </c>
    </row>
    <row r="11780" customFormat="false" ht="15" hidden="false" customHeight="false" outlineLevel="0" collapsed="false">
      <c r="A11780" s="7" t="s">
        <v>31</v>
      </c>
      <c r="B11780" s="7" t="s">
        <v>180</v>
      </c>
      <c r="C11780" s="7" t="s">
        <v>1353</v>
      </c>
      <c r="D11780" s="7" t="n">
        <v>2</v>
      </c>
      <c r="E11780" s="7" t="n">
        <v>66.69</v>
      </c>
      <c r="F11780" s="7" t="n">
        <v>0</v>
      </c>
      <c r="G11780" s="7" t="n">
        <v>0</v>
      </c>
    </row>
    <row r="11781" customFormat="false" ht="15" hidden="false" customHeight="false" outlineLevel="0" collapsed="false">
      <c r="A11781" s="7" t="s">
        <v>31</v>
      </c>
      <c r="B11781" s="7" t="s">
        <v>114</v>
      </c>
      <c r="C11781" s="7" t="s">
        <v>1354</v>
      </c>
      <c r="D11781" s="7" t="n">
        <v>0</v>
      </c>
      <c r="E11781" s="7" t="n">
        <v>0</v>
      </c>
      <c r="F11781" s="7" t="n">
        <v>2</v>
      </c>
      <c r="G11781" s="7" t="n">
        <v>80.54</v>
      </c>
    </row>
    <row r="11782" customFormat="false" ht="15" hidden="false" customHeight="false" outlineLevel="0" collapsed="false">
      <c r="A11782" s="7" t="s">
        <v>31</v>
      </c>
      <c r="B11782" s="7" t="s">
        <v>323</v>
      </c>
      <c r="C11782" s="7" t="s">
        <v>1355</v>
      </c>
      <c r="D11782" s="7" t="n">
        <v>6</v>
      </c>
      <c r="E11782" s="7" t="n">
        <v>182.52</v>
      </c>
      <c r="F11782" s="7" t="n">
        <v>7</v>
      </c>
      <c r="G11782" s="7" t="n">
        <v>212.94</v>
      </c>
    </row>
    <row r="11783" customFormat="false" ht="15" hidden="false" customHeight="false" outlineLevel="0" collapsed="false">
      <c r="A11783" s="7" t="s">
        <v>31</v>
      </c>
      <c r="B11783" s="7" t="s">
        <v>342</v>
      </c>
      <c r="C11783" s="7" t="s">
        <v>1356</v>
      </c>
      <c r="D11783" s="7" t="n">
        <v>2</v>
      </c>
      <c r="E11783" s="7" t="n">
        <v>41.15</v>
      </c>
      <c r="F11783" s="7" t="n">
        <v>0</v>
      </c>
      <c r="G11783" s="7" t="n">
        <v>0</v>
      </c>
    </row>
    <row r="11784" customFormat="false" ht="15" hidden="false" customHeight="false" outlineLevel="0" collapsed="false">
      <c r="A11784" s="7" t="s">
        <v>31</v>
      </c>
      <c r="B11784" s="7" t="s">
        <v>342</v>
      </c>
      <c r="C11784" s="7" t="s">
        <v>1356</v>
      </c>
      <c r="D11784" s="7" t="n">
        <v>2</v>
      </c>
      <c r="E11784" s="7" t="n">
        <v>40.3</v>
      </c>
      <c r="F11784" s="7" t="n">
        <v>0</v>
      </c>
      <c r="G11784" s="7" t="n">
        <v>0</v>
      </c>
    </row>
    <row r="11785" customFormat="false" ht="15" hidden="false" customHeight="false" outlineLevel="0" collapsed="false">
      <c r="A11785" s="7" t="s">
        <v>31</v>
      </c>
      <c r="B11785" s="7" t="s">
        <v>179</v>
      </c>
      <c r="C11785" s="7" t="s">
        <v>1357</v>
      </c>
      <c r="D11785" s="7" t="n">
        <v>3</v>
      </c>
      <c r="E11785" s="7" t="n">
        <v>71.58</v>
      </c>
      <c r="F11785" s="7" t="n">
        <v>5</v>
      </c>
      <c r="G11785" s="7" t="n">
        <v>119.3</v>
      </c>
    </row>
    <row r="11786" customFormat="false" ht="15" hidden="false" customHeight="false" outlineLevel="0" collapsed="false">
      <c r="A11786" s="7" t="s">
        <v>31</v>
      </c>
      <c r="B11786" s="7" t="s">
        <v>163</v>
      </c>
      <c r="C11786" s="7" t="s">
        <v>1357</v>
      </c>
      <c r="D11786" s="7" t="n">
        <v>9</v>
      </c>
      <c r="E11786" s="7" t="n">
        <v>235.77</v>
      </c>
      <c r="F11786" s="7" t="n">
        <v>2</v>
      </c>
      <c r="G11786" s="7" t="n">
        <v>52.4</v>
      </c>
    </row>
    <row r="11787" customFormat="false" ht="15" hidden="false" customHeight="false" outlineLevel="0" collapsed="false">
      <c r="A11787" s="7" t="s">
        <v>31</v>
      </c>
      <c r="B11787" s="7" t="s">
        <v>275</v>
      </c>
      <c r="C11787" s="7" t="s">
        <v>1358</v>
      </c>
      <c r="D11787" s="7" t="n">
        <v>2</v>
      </c>
      <c r="E11787" s="7" t="n">
        <v>26.16</v>
      </c>
      <c r="F11787" s="7" t="n">
        <v>0</v>
      </c>
      <c r="G11787" s="7" t="n">
        <v>0</v>
      </c>
    </row>
    <row r="11788" customFormat="false" ht="15" hidden="false" customHeight="false" outlineLevel="0" collapsed="false">
      <c r="A11788" s="7" t="s">
        <v>31</v>
      </c>
      <c r="B11788" s="7" t="s">
        <v>363</v>
      </c>
      <c r="C11788" s="7" t="s">
        <v>1360</v>
      </c>
      <c r="D11788" s="7" t="n">
        <v>9</v>
      </c>
      <c r="E11788" s="7" t="n">
        <v>109.28</v>
      </c>
      <c r="F11788" s="7" t="n">
        <v>2</v>
      </c>
      <c r="G11788" s="7" t="n">
        <v>24.28</v>
      </c>
    </row>
    <row r="11789" customFormat="false" ht="15" hidden="false" customHeight="false" outlineLevel="0" collapsed="false">
      <c r="A11789" s="7" t="s">
        <v>31</v>
      </c>
      <c r="B11789" s="7" t="s">
        <v>363</v>
      </c>
      <c r="C11789" s="7" t="s">
        <v>1360</v>
      </c>
      <c r="D11789" s="7" t="n">
        <v>2</v>
      </c>
      <c r="E11789" s="7" t="n">
        <v>22.87</v>
      </c>
      <c r="F11789" s="7" t="n">
        <v>0</v>
      </c>
      <c r="G11789" s="7" t="n">
        <v>0</v>
      </c>
    </row>
    <row r="11790" customFormat="false" ht="15" hidden="false" customHeight="false" outlineLevel="0" collapsed="false">
      <c r="A11790" s="7" t="s">
        <v>31</v>
      </c>
      <c r="B11790" s="7" t="s">
        <v>236</v>
      </c>
      <c r="C11790" s="7" t="s">
        <v>1361</v>
      </c>
      <c r="D11790" s="7" t="n">
        <v>6</v>
      </c>
      <c r="E11790" s="7" t="n">
        <v>85.77</v>
      </c>
      <c r="F11790" s="7" t="n">
        <v>0</v>
      </c>
      <c r="G11790" s="7" t="n">
        <v>0</v>
      </c>
    </row>
    <row r="11791" customFormat="false" ht="15" hidden="false" customHeight="false" outlineLevel="0" collapsed="false">
      <c r="A11791" s="7" t="s">
        <v>31</v>
      </c>
      <c r="B11791" s="7" t="s">
        <v>236</v>
      </c>
      <c r="C11791" s="7" t="s">
        <v>1361</v>
      </c>
      <c r="D11791" s="7" t="n">
        <v>3</v>
      </c>
      <c r="E11791" s="7" t="n">
        <v>46.26</v>
      </c>
      <c r="F11791" s="7" t="n">
        <v>13</v>
      </c>
      <c r="G11791" s="7" t="n">
        <v>200.46</v>
      </c>
    </row>
    <row r="11792" customFormat="false" ht="15" hidden="false" customHeight="false" outlineLevel="0" collapsed="false">
      <c r="A11792" s="7" t="s">
        <v>31</v>
      </c>
      <c r="B11792" s="7" t="s">
        <v>298</v>
      </c>
      <c r="C11792" s="7" t="s">
        <v>1362</v>
      </c>
      <c r="D11792" s="7" t="n">
        <v>9</v>
      </c>
      <c r="E11792" s="7" t="n">
        <v>138.78</v>
      </c>
      <c r="F11792" s="7" t="n">
        <v>1</v>
      </c>
      <c r="G11792" s="7" t="n">
        <v>15.42</v>
      </c>
    </row>
    <row r="11793" customFormat="false" ht="15" hidden="false" customHeight="false" outlineLevel="0" collapsed="false">
      <c r="A11793" s="7" t="s">
        <v>31</v>
      </c>
      <c r="B11793" s="7" t="s">
        <v>278</v>
      </c>
      <c r="C11793" s="7" t="s">
        <v>1372</v>
      </c>
      <c r="D11793" s="7" t="n">
        <v>0</v>
      </c>
      <c r="E11793" s="7" t="n">
        <v>0</v>
      </c>
      <c r="F11793" s="7" t="n">
        <v>1</v>
      </c>
      <c r="G11793" s="7" t="n">
        <v>73.55</v>
      </c>
    </row>
    <row r="11794" customFormat="false" ht="15" hidden="false" customHeight="false" outlineLevel="0" collapsed="false">
      <c r="A11794" s="7" t="s">
        <v>31</v>
      </c>
      <c r="B11794" s="7" t="s">
        <v>268</v>
      </c>
      <c r="C11794" s="7" t="s">
        <v>1372</v>
      </c>
      <c r="D11794" s="7" t="n">
        <v>0</v>
      </c>
      <c r="E11794" s="7" t="n">
        <v>0</v>
      </c>
      <c r="F11794" s="7" t="n">
        <v>1</v>
      </c>
      <c r="G11794" s="7" t="n">
        <v>73.55</v>
      </c>
    </row>
    <row r="11795" customFormat="false" ht="15" hidden="false" customHeight="false" outlineLevel="0" collapsed="false">
      <c r="A11795" s="7" t="s">
        <v>31</v>
      </c>
      <c r="B11795" s="7" t="s">
        <v>425</v>
      </c>
      <c r="C11795" s="7" t="s">
        <v>1374</v>
      </c>
      <c r="D11795" s="7" t="n">
        <v>2</v>
      </c>
      <c r="E11795" s="7" t="n">
        <v>70.22</v>
      </c>
      <c r="F11795" s="7" t="n">
        <v>0</v>
      </c>
      <c r="G11795" s="7" t="n">
        <v>0</v>
      </c>
    </row>
    <row r="11796" customFormat="false" ht="15" hidden="false" customHeight="false" outlineLevel="0" collapsed="false">
      <c r="A11796" s="7" t="s">
        <v>31</v>
      </c>
      <c r="B11796" s="7" t="s">
        <v>343</v>
      </c>
      <c r="C11796" s="7" t="s">
        <v>1376</v>
      </c>
      <c r="D11796" s="7" t="n">
        <v>0</v>
      </c>
      <c r="E11796" s="7" t="n">
        <v>0</v>
      </c>
      <c r="F11796" s="7" t="n">
        <v>2</v>
      </c>
      <c r="G11796" s="7" t="n">
        <v>56.16</v>
      </c>
    </row>
    <row r="11797" customFormat="false" ht="15" hidden="false" customHeight="false" outlineLevel="0" collapsed="false">
      <c r="A11797" s="7" t="s">
        <v>31</v>
      </c>
      <c r="B11797" s="7" t="s">
        <v>303</v>
      </c>
      <c r="C11797" s="7" t="s">
        <v>1376</v>
      </c>
      <c r="D11797" s="7" t="n">
        <v>3</v>
      </c>
      <c r="E11797" s="7" t="n">
        <v>84.24</v>
      </c>
      <c r="F11797" s="7" t="n">
        <v>1</v>
      </c>
      <c r="G11797" s="7" t="n">
        <v>28.08</v>
      </c>
    </row>
    <row r="11798" customFormat="false" ht="15" hidden="false" customHeight="false" outlineLevel="0" collapsed="false">
      <c r="A11798" s="7" t="s">
        <v>31</v>
      </c>
      <c r="B11798" s="7" t="s">
        <v>283</v>
      </c>
      <c r="C11798" s="7" t="s">
        <v>1376</v>
      </c>
      <c r="D11798" s="7" t="n">
        <v>5</v>
      </c>
      <c r="E11798" s="7" t="n">
        <v>140.4</v>
      </c>
      <c r="F11798" s="7" t="n">
        <v>1</v>
      </c>
      <c r="G11798" s="7" t="n">
        <v>28.08</v>
      </c>
    </row>
    <row r="11799" customFormat="false" ht="15" hidden="false" customHeight="false" outlineLevel="0" collapsed="false">
      <c r="A11799" s="7" t="s">
        <v>31</v>
      </c>
      <c r="B11799" s="7" t="s">
        <v>283</v>
      </c>
      <c r="C11799" s="7" t="s">
        <v>1376</v>
      </c>
      <c r="D11799" s="7" t="n">
        <v>1</v>
      </c>
      <c r="E11799" s="7" t="n">
        <v>25.73</v>
      </c>
      <c r="F11799" s="7" t="n">
        <v>0</v>
      </c>
      <c r="G11799" s="7" t="n">
        <v>0</v>
      </c>
    </row>
    <row r="11800" customFormat="false" ht="15" hidden="false" customHeight="false" outlineLevel="0" collapsed="false">
      <c r="A11800" s="7" t="s">
        <v>31</v>
      </c>
      <c r="B11800" s="7" t="s">
        <v>401</v>
      </c>
      <c r="C11800" s="7" t="s">
        <v>1377</v>
      </c>
      <c r="D11800" s="7" t="n">
        <v>0</v>
      </c>
      <c r="E11800" s="7" t="n">
        <v>0</v>
      </c>
      <c r="F11800" s="7" t="n">
        <v>1</v>
      </c>
      <c r="G11800" s="7" t="n">
        <v>28.08</v>
      </c>
    </row>
    <row r="11801" customFormat="false" ht="15" hidden="false" customHeight="false" outlineLevel="0" collapsed="false">
      <c r="A11801" s="7" t="s">
        <v>31</v>
      </c>
      <c r="B11801" s="7" t="s">
        <v>367</v>
      </c>
      <c r="C11801" s="7" t="s">
        <v>1377</v>
      </c>
      <c r="D11801" s="7" t="n">
        <v>1</v>
      </c>
      <c r="E11801" s="7" t="n">
        <v>28.08</v>
      </c>
      <c r="F11801" s="7" t="n">
        <v>2</v>
      </c>
      <c r="G11801" s="7" t="n">
        <v>56.18</v>
      </c>
    </row>
    <row r="11802" customFormat="false" ht="15" hidden="false" customHeight="false" outlineLevel="0" collapsed="false">
      <c r="A11802" s="7" t="s">
        <v>31</v>
      </c>
      <c r="B11802" s="7" t="s">
        <v>367</v>
      </c>
      <c r="C11802" s="7" t="s">
        <v>1377</v>
      </c>
      <c r="D11802" s="7" t="n">
        <v>3</v>
      </c>
      <c r="E11802" s="7" t="n">
        <v>77.2</v>
      </c>
      <c r="F11802" s="7" t="n">
        <v>0</v>
      </c>
      <c r="G11802" s="7" t="n">
        <v>0</v>
      </c>
    </row>
    <row r="11803" customFormat="false" ht="15" hidden="false" customHeight="false" outlineLevel="0" collapsed="false">
      <c r="A11803" s="7" t="s">
        <v>31</v>
      </c>
      <c r="B11803" s="7" t="s">
        <v>340</v>
      </c>
      <c r="C11803" s="7" t="s">
        <v>1377</v>
      </c>
      <c r="D11803" s="7" t="n">
        <v>2</v>
      </c>
      <c r="E11803" s="7" t="n">
        <v>51.46</v>
      </c>
      <c r="F11803" s="7" t="n">
        <v>0</v>
      </c>
      <c r="G11803" s="7" t="n">
        <v>0</v>
      </c>
    </row>
    <row r="11804" customFormat="false" ht="15" hidden="false" customHeight="false" outlineLevel="0" collapsed="false">
      <c r="A11804" s="7" t="s">
        <v>31</v>
      </c>
      <c r="B11804" s="7" t="s">
        <v>340</v>
      </c>
      <c r="C11804" s="7" t="s">
        <v>1377</v>
      </c>
      <c r="D11804" s="7" t="n">
        <v>2</v>
      </c>
      <c r="E11804" s="7" t="n">
        <v>56.16</v>
      </c>
      <c r="F11804" s="7" t="n">
        <v>1</v>
      </c>
      <c r="G11804" s="7" t="n">
        <v>28.08</v>
      </c>
    </row>
    <row r="11805" customFormat="false" ht="15" hidden="false" customHeight="false" outlineLevel="0" collapsed="false">
      <c r="A11805" s="7" t="s">
        <v>31</v>
      </c>
      <c r="B11805" s="7" t="s">
        <v>418</v>
      </c>
      <c r="C11805" s="7" t="s">
        <v>1378</v>
      </c>
      <c r="D11805" s="7" t="n">
        <v>0</v>
      </c>
      <c r="E11805" s="7" t="n">
        <v>0</v>
      </c>
      <c r="F11805" s="7" t="n">
        <v>2</v>
      </c>
      <c r="G11805" s="7" t="n">
        <v>56.16</v>
      </c>
    </row>
    <row r="11806" customFormat="false" ht="15" hidden="false" customHeight="false" outlineLevel="0" collapsed="false">
      <c r="A11806" s="7" t="s">
        <v>31</v>
      </c>
      <c r="B11806" s="7" t="s">
        <v>354</v>
      </c>
      <c r="C11806" s="7" t="s">
        <v>1378</v>
      </c>
      <c r="D11806" s="7" t="n">
        <v>0</v>
      </c>
      <c r="E11806" s="7" t="n">
        <v>0</v>
      </c>
      <c r="F11806" s="7" t="n">
        <v>6</v>
      </c>
      <c r="G11806" s="7" t="n">
        <v>168.48</v>
      </c>
    </row>
    <row r="11807" customFormat="false" ht="15" hidden="false" customHeight="false" outlineLevel="0" collapsed="false">
      <c r="A11807" s="7" t="s">
        <v>31</v>
      </c>
      <c r="B11807" s="7" t="s">
        <v>349</v>
      </c>
      <c r="C11807" s="7" t="s">
        <v>1378</v>
      </c>
      <c r="D11807" s="7" t="n">
        <v>1</v>
      </c>
      <c r="E11807" s="7" t="n">
        <v>28.08</v>
      </c>
      <c r="F11807" s="7" t="n">
        <v>7</v>
      </c>
      <c r="G11807" s="7" t="n">
        <v>196.56</v>
      </c>
    </row>
    <row r="11808" customFormat="false" ht="15" hidden="false" customHeight="false" outlineLevel="0" collapsed="false">
      <c r="A11808" s="7" t="s">
        <v>31</v>
      </c>
      <c r="B11808" s="7" t="s">
        <v>349</v>
      </c>
      <c r="C11808" s="7" t="s">
        <v>1378</v>
      </c>
      <c r="D11808" s="7" t="n">
        <v>4</v>
      </c>
      <c r="E11808" s="7" t="n">
        <v>102.93</v>
      </c>
      <c r="F11808" s="7" t="n">
        <v>0</v>
      </c>
      <c r="G11808" s="7" t="n">
        <v>0</v>
      </c>
    </row>
    <row r="11809" customFormat="false" ht="15" hidden="false" customHeight="false" outlineLevel="0" collapsed="false">
      <c r="A11809" s="7" t="s">
        <v>31</v>
      </c>
      <c r="B11809" s="7" t="s">
        <v>650</v>
      </c>
      <c r="C11809" s="7" t="s">
        <v>1495</v>
      </c>
      <c r="D11809" s="7" t="n">
        <v>0</v>
      </c>
      <c r="E11809" s="7" t="n">
        <v>0</v>
      </c>
      <c r="F11809" s="7" t="n">
        <v>9</v>
      </c>
      <c r="G11809" s="7" t="n">
        <v>273.78</v>
      </c>
    </row>
    <row r="11810" customFormat="false" ht="15" hidden="false" customHeight="false" outlineLevel="0" collapsed="false">
      <c r="A11810" s="7" t="s">
        <v>31</v>
      </c>
      <c r="B11810" s="7" t="s">
        <v>647</v>
      </c>
      <c r="C11810" s="7" t="s">
        <v>1495</v>
      </c>
      <c r="D11810" s="7" t="n">
        <v>0</v>
      </c>
      <c r="E11810" s="7" t="n">
        <v>0</v>
      </c>
      <c r="F11810" s="7" t="n">
        <v>17</v>
      </c>
      <c r="G11810" s="7" t="n">
        <v>517.14</v>
      </c>
    </row>
    <row r="11811" customFormat="false" ht="15" hidden="false" customHeight="false" outlineLevel="0" collapsed="false">
      <c r="A11811" s="7" t="s">
        <v>31</v>
      </c>
      <c r="B11811" s="7" t="s">
        <v>188</v>
      </c>
      <c r="C11811" s="7" t="s">
        <v>1379</v>
      </c>
      <c r="D11811" s="7" t="n">
        <v>4</v>
      </c>
      <c r="E11811" s="7" t="n">
        <v>252.92</v>
      </c>
      <c r="F11811" s="7" t="n">
        <v>0</v>
      </c>
      <c r="G11811" s="7" t="n">
        <v>0</v>
      </c>
    </row>
    <row r="11812" customFormat="false" ht="15" hidden="false" customHeight="false" outlineLevel="0" collapsed="false">
      <c r="A11812" s="7" t="s">
        <v>31</v>
      </c>
      <c r="B11812" s="7" t="s">
        <v>174</v>
      </c>
      <c r="C11812" s="7" t="s">
        <v>1379</v>
      </c>
      <c r="D11812" s="7" t="n">
        <v>4</v>
      </c>
      <c r="E11812" s="7" t="n">
        <v>252.94</v>
      </c>
      <c r="F11812" s="7" t="n">
        <v>2</v>
      </c>
      <c r="G11812" s="7" t="n">
        <v>126.46</v>
      </c>
    </row>
    <row r="11813" customFormat="false" ht="15" hidden="false" customHeight="false" outlineLevel="0" collapsed="false">
      <c r="A11813" s="7" t="s">
        <v>31</v>
      </c>
      <c r="B11813" s="7" t="s">
        <v>174</v>
      </c>
      <c r="C11813" s="7" t="s">
        <v>1379</v>
      </c>
      <c r="D11813" s="7" t="n">
        <v>1</v>
      </c>
      <c r="E11813" s="7" t="n">
        <v>60.88</v>
      </c>
      <c r="F11813" s="7" t="n">
        <v>0</v>
      </c>
      <c r="G11813" s="7" t="n">
        <v>0</v>
      </c>
    </row>
    <row r="11814" customFormat="false" ht="15" hidden="false" customHeight="false" outlineLevel="0" collapsed="false">
      <c r="A11814" s="7" t="s">
        <v>31</v>
      </c>
      <c r="B11814" s="7" t="s">
        <v>145</v>
      </c>
      <c r="C11814" s="7" t="s">
        <v>1379</v>
      </c>
      <c r="D11814" s="7" t="n">
        <v>9</v>
      </c>
      <c r="E11814" s="7" t="n">
        <v>569.08</v>
      </c>
      <c r="F11814" s="7" t="n">
        <v>0</v>
      </c>
      <c r="G11814" s="7" t="n">
        <v>0</v>
      </c>
    </row>
    <row r="11815" customFormat="false" ht="15" hidden="false" customHeight="false" outlineLevel="0" collapsed="false">
      <c r="A11815" s="7" t="s">
        <v>31</v>
      </c>
      <c r="B11815" s="7" t="s">
        <v>658</v>
      </c>
      <c r="C11815" s="7" t="s">
        <v>1496</v>
      </c>
      <c r="D11815" s="7" t="n">
        <v>1</v>
      </c>
      <c r="E11815" s="7" t="n">
        <v>63.23</v>
      </c>
      <c r="F11815" s="7" t="n">
        <v>6</v>
      </c>
      <c r="G11815" s="7" t="n">
        <v>379.4</v>
      </c>
    </row>
    <row r="11816" customFormat="false" ht="15" hidden="false" customHeight="false" outlineLevel="0" collapsed="false">
      <c r="A11816" s="7" t="s">
        <v>31</v>
      </c>
      <c r="B11816" s="7" t="s">
        <v>653</v>
      </c>
      <c r="C11816" s="7" t="s">
        <v>1496</v>
      </c>
      <c r="D11816" s="7" t="n">
        <v>0</v>
      </c>
      <c r="E11816" s="7" t="n">
        <v>0</v>
      </c>
      <c r="F11816" s="7" t="n">
        <v>3</v>
      </c>
      <c r="G11816" s="7" t="n">
        <v>189.7</v>
      </c>
    </row>
    <row r="11817" customFormat="false" ht="15" hidden="false" customHeight="false" outlineLevel="0" collapsed="false">
      <c r="A11817" s="7" t="s">
        <v>31</v>
      </c>
      <c r="B11817" s="7" t="s">
        <v>657</v>
      </c>
      <c r="C11817" s="7" t="s">
        <v>1496</v>
      </c>
      <c r="D11817" s="7" t="n">
        <v>0</v>
      </c>
      <c r="E11817" s="7" t="n">
        <v>0</v>
      </c>
      <c r="F11817" s="7" t="n">
        <v>9</v>
      </c>
      <c r="G11817" s="7" t="n">
        <v>569.1</v>
      </c>
    </row>
    <row r="11818" customFormat="false" ht="15" hidden="false" customHeight="false" outlineLevel="0" collapsed="false">
      <c r="A11818" s="7" t="s">
        <v>31</v>
      </c>
      <c r="B11818" s="7" t="s">
        <v>284</v>
      </c>
      <c r="C11818" s="7" t="s">
        <v>1381</v>
      </c>
      <c r="D11818" s="7" t="n">
        <v>4</v>
      </c>
      <c r="E11818" s="7" t="n">
        <v>378.54</v>
      </c>
      <c r="F11818" s="7" t="n">
        <v>4</v>
      </c>
      <c r="G11818" s="7" t="n">
        <v>378.54</v>
      </c>
    </row>
    <row r="11819" customFormat="false" ht="15" hidden="false" customHeight="false" outlineLevel="0" collapsed="false">
      <c r="A11819" s="7" t="s">
        <v>31</v>
      </c>
      <c r="B11819" s="7" t="s">
        <v>385</v>
      </c>
      <c r="C11819" s="7" t="s">
        <v>1382</v>
      </c>
      <c r="D11819" s="7" t="n">
        <v>0</v>
      </c>
      <c r="E11819" s="7" t="n">
        <v>0</v>
      </c>
      <c r="F11819" s="7" t="n">
        <v>1</v>
      </c>
      <c r="G11819" s="7" t="n">
        <v>126.51</v>
      </c>
    </row>
    <row r="11820" customFormat="false" ht="15" hidden="false" customHeight="false" outlineLevel="0" collapsed="false">
      <c r="A11820" s="7" t="s">
        <v>31</v>
      </c>
      <c r="B11820" s="7" t="s">
        <v>432</v>
      </c>
      <c r="C11820" s="7" t="s">
        <v>1384</v>
      </c>
      <c r="D11820" s="7" t="n">
        <v>1</v>
      </c>
      <c r="E11820" s="7" t="n">
        <v>187.45</v>
      </c>
      <c r="F11820" s="7" t="n">
        <v>0</v>
      </c>
      <c r="G11820" s="7" t="n">
        <v>0</v>
      </c>
    </row>
    <row r="11821" customFormat="false" ht="15" hidden="false" customHeight="false" outlineLevel="0" collapsed="false">
      <c r="A11821" s="7" t="s">
        <v>31</v>
      </c>
      <c r="B11821" s="7" t="s">
        <v>723</v>
      </c>
      <c r="C11821" s="7" t="s">
        <v>1514</v>
      </c>
      <c r="D11821" s="7" t="n">
        <v>0</v>
      </c>
      <c r="E11821" s="7" t="n">
        <v>0</v>
      </c>
      <c r="F11821" s="7" t="n">
        <v>1</v>
      </c>
      <c r="G11821" s="7" t="n">
        <v>330.88</v>
      </c>
    </row>
    <row r="11822" customFormat="false" ht="15" hidden="false" customHeight="false" outlineLevel="0" collapsed="false">
      <c r="A11822" s="7" t="s">
        <v>31</v>
      </c>
      <c r="B11822" s="7" t="s">
        <v>148</v>
      </c>
      <c r="C11822" s="7" t="s">
        <v>1387</v>
      </c>
      <c r="D11822" s="7" t="n">
        <v>1</v>
      </c>
      <c r="E11822" s="7" t="n">
        <v>30.89</v>
      </c>
      <c r="F11822" s="7" t="n">
        <v>2</v>
      </c>
      <c r="G11822" s="7" t="n">
        <v>61.78</v>
      </c>
    </row>
    <row r="11823" customFormat="false" ht="15" hidden="false" customHeight="false" outlineLevel="0" collapsed="false">
      <c r="A11823" s="7" t="s">
        <v>31</v>
      </c>
      <c r="B11823" s="7" t="s">
        <v>257</v>
      </c>
      <c r="C11823" s="7" t="s">
        <v>1387</v>
      </c>
      <c r="D11823" s="7" t="n">
        <v>1</v>
      </c>
      <c r="E11823" s="7" t="n">
        <v>30.89</v>
      </c>
      <c r="F11823" s="7" t="n">
        <v>0</v>
      </c>
      <c r="G11823" s="7" t="n">
        <v>0</v>
      </c>
    </row>
    <row r="11824" customFormat="false" ht="15" hidden="false" customHeight="false" outlineLevel="0" collapsed="false">
      <c r="A11824" s="7" t="s">
        <v>31</v>
      </c>
      <c r="B11824" s="7" t="s">
        <v>101</v>
      </c>
      <c r="C11824" s="7" t="s">
        <v>1389</v>
      </c>
      <c r="D11824" s="7" t="n">
        <v>6</v>
      </c>
      <c r="E11824" s="7" t="n">
        <v>185.37</v>
      </c>
      <c r="F11824" s="7" t="n">
        <v>4</v>
      </c>
      <c r="G11824" s="7" t="n">
        <v>123.56</v>
      </c>
    </row>
    <row r="11825" customFormat="false" ht="15" hidden="false" customHeight="false" outlineLevel="0" collapsed="false">
      <c r="A11825" s="7" t="s">
        <v>31</v>
      </c>
      <c r="B11825" s="7" t="s">
        <v>102</v>
      </c>
      <c r="C11825" s="7" t="s">
        <v>1389</v>
      </c>
      <c r="D11825" s="7" t="n">
        <v>1</v>
      </c>
      <c r="E11825" s="7" t="n">
        <v>30.89</v>
      </c>
      <c r="F11825" s="7" t="n">
        <v>1</v>
      </c>
      <c r="G11825" s="7" t="n">
        <v>30.89</v>
      </c>
    </row>
    <row r="11826" customFormat="false" ht="15" hidden="false" customHeight="false" outlineLevel="0" collapsed="false">
      <c r="A11826" s="7" t="s">
        <v>31</v>
      </c>
      <c r="B11826" s="7" t="s">
        <v>716</v>
      </c>
      <c r="C11826" s="7" t="s">
        <v>1389</v>
      </c>
      <c r="D11826" s="7" t="n">
        <v>2</v>
      </c>
      <c r="E11826" s="7" t="n">
        <v>61.78</v>
      </c>
      <c r="F11826" s="7" t="n">
        <v>0</v>
      </c>
      <c r="G11826" s="7" t="n">
        <v>0</v>
      </c>
    </row>
    <row r="11827" customFormat="false" ht="15" hidden="false" customHeight="false" outlineLevel="0" collapsed="false">
      <c r="A11827" s="7" t="s">
        <v>31</v>
      </c>
      <c r="B11827" s="7" t="s">
        <v>133</v>
      </c>
      <c r="C11827" s="7" t="s">
        <v>1390</v>
      </c>
      <c r="D11827" s="7" t="n">
        <v>1</v>
      </c>
      <c r="E11827" s="7" t="n">
        <v>37.45</v>
      </c>
      <c r="F11827" s="7" t="n">
        <v>0</v>
      </c>
      <c r="G11827" s="7" t="n">
        <v>0</v>
      </c>
    </row>
    <row r="11828" customFormat="false" ht="15" hidden="false" customHeight="false" outlineLevel="0" collapsed="false">
      <c r="A11828" s="7" t="s">
        <v>31</v>
      </c>
      <c r="B11828" s="7" t="s">
        <v>575</v>
      </c>
      <c r="C11828" s="7" t="s">
        <v>1394</v>
      </c>
      <c r="D11828" s="7" t="n">
        <v>1</v>
      </c>
      <c r="E11828" s="7" t="n">
        <v>111.04</v>
      </c>
      <c r="F11828" s="7" t="n">
        <v>0</v>
      </c>
      <c r="G11828" s="7" t="n">
        <v>0</v>
      </c>
    </row>
    <row r="11829" customFormat="false" ht="15" hidden="false" customHeight="false" outlineLevel="0" collapsed="false">
      <c r="A11829" s="7" t="s">
        <v>31</v>
      </c>
      <c r="B11829" s="7" t="s">
        <v>436</v>
      </c>
      <c r="C11829" s="7" t="s">
        <v>1396</v>
      </c>
      <c r="D11829" s="7" t="n">
        <v>1</v>
      </c>
      <c r="E11829" s="7" t="n">
        <v>314</v>
      </c>
      <c r="F11829" s="7" t="n">
        <v>0</v>
      </c>
      <c r="G11829" s="7" t="n">
        <v>0</v>
      </c>
    </row>
    <row r="11830" customFormat="false" ht="15" hidden="false" customHeight="false" outlineLevel="0" collapsed="false">
      <c r="A11830" s="7" t="s">
        <v>31</v>
      </c>
      <c r="B11830" s="7" t="s">
        <v>488</v>
      </c>
      <c r="C11830" s="7" t="s">
        <v>1396</v>
      </c>
      <c r="D11830" s="7" t="n">
        <v>1</v>
      </c>
      <c r="E11830" s="7" t="n">
        <v>314</v>
      </c>
      <c r="F11830" s="7" t="n">
        <v>0</v>
      </c>
      <c r="G11830" s="7" t="n">
        <v>0</v>
      </c>
    </row>
    <row r="11831" customFormat="false" ht="15" hidden="false" customHeight="false" outlineLevel="0" collapsed="false">
      <c r="A11831" s="7" t="s">
        <v>31</v>
      </c>
      <c r="B11831" s="7" t="s">
        <v>470</v>
      </c>
      <c r="C11831" s="7" t="s">
        <v>1397</v>
      </c>
      <c r="D11831" s="7" t="n">
        <v>1</v>
      </c>
      <c r="E11831" s="7" t="n">
        <v>184.32</v>
      </c>
      <c r="F11831" s="7" t="n">
        <v>0</v>
      </c>
      <c r="G11831" s="7" t="n">
        <v>0</v>
      </c>
    </row>
    <row r="11832" customFormat="false" ht="15" hidden="false" customHeight="false" outlineLevel="0" collapsed="false">
      <c r="A11832" s="7" t="s">
        <v>31</v>
      </c>
      <c r="B11832" s="7" t="s">
        <v>470</v>
      </c>
      <c r="C11832" s="7" t="s">
        <v>1397</v>
      </c>
      <c r="D11832" s="7" t="n">
        <v>3</v>
      </c>
      <c r="E11832" s="7" t="n">
        <v>562.35</v>
      </c>
      <c r="F11832" s="7" t="n">
        <v>4</v>
      </c>
      <c r="G11832" s="7" t="n">
        <v>749.79</v>
      </c>
    </row>
    <row r="11833" customFormat="false" ht="15" hidden="false" customHeight="false" outlineLevel="0" collapsed="false">
      <c r="A11833" s="7" t="s">
        <v>31</v>
      </c>
      <c r="B11833" s="7" t="s">
        <v>633</v>
      </c>
      <c r="C11833" s="7" t="s">
        <v>1397</v>
      </c>
      <c r="D11833" s="7" t="n">
        <v>1</v>
      </c>
      <c r="E11833" s="7" t="n">
        <v>187.45</v>
      </c>
      <c r="F11833" s="7" t="n">
        <v>4</v>
      </c>
      <c r="G11833" s="7" t="n">
        <v>749.8</v>
      </c>
    </row>
    <row r="11834" customFormat="false" ht="15" hidden="false" customHeight="false" outlineLevel="0" collapsed="false">
      <c r="A11834" s="7" t="s">
        <v>31</v>
      </c>
      <c r="B11834" s="7" t="s">
        <v>816</v>
      </c>
      <c r="C11834" s="7" t="s">
        <v>1397</v>
      </c>
      <c r="D11834" s="7" t="n">
        <v>1</v>
      </c>
      <c r="E11834" s="7" t="n">
        <v>187.45</v>
      </c>
      <c r="F11834" s="7" t="n">
        <v>0</v>
      </c>
      <c r="G11834" s="7" t="n">
        <v>0</v>
      </c>
    </row>
    <row r="11835" customFormat="false" ht="15" hidden="false" customHeight="false" outlineLevel="0" collapsed="false">
      <c r="A11835" s="7" t="s">
        <v>31</v>
      </c>
      <c r="B11835" s="7" t="s">
        <v>706</v>
      </c>
      <c r="C11835" s="7" t="s">
        <v>1397</v>
      </c>
      <c r="D11835" s="7" t="n">
        <v>1</v>
      </c>
      <c r="E11835" s="7" t="n">
        <v>187.45</v>
      </c>
      <c r="F11835" s="7" t="n">
        <v>0</v>
      </c>
      <c r="G11835" s="7" t="n">
        <v>0</v>
      </c>
    </row>
    <row r="11836" customFormat="false" ht="15" hidden="false" customHeight="false" outlineLevel="0" collapsed="false">
      <c r="A11836" s="7" t="s">
        <v>31</v>
      </c>
      <c r="B11836" s="7" t="s">
        <v>706</v>
      </c>
      <c r="C11836" s="7" t="s">
        <v>1397</v>
      </c>
      <c r="D11836" s="7" t="n">
        <v>1</v>
      </c>
      <c r="E11836" s="7" t="n">
        <v>184.32</v>
      </c>
      <c r="F11836" s="7" t="n">
        <v>0</v>
      </c>
      <c r="G11836" s="7" t="n">
        <v>0</v>
      </c>
    </row>
    <row r="11837" customFormat="false" ht="15" hidden="false" customHeight="false" outlineLevel="0" collapsed="false">
      <c r="A11837" s="7" t="s">
        <v>31</v>
      </c>
      <c r="B11837" s="7" t="s">
        <v>392</v>
      </c>
      <c r="C11837" s="7" t="s">
        <v>1398</v>
      </c>
      <c r="D11837" s="7" t="n">
        <v>3</v>
      </c>
      <c r="E11837" s="7" t="n">
        <v>562.35</v>
      </c>
      <c r="F11837" s="7" t="n">
        <v>5</v>
      </c>
      <c r="G11837" s="7" t="n">
        <v>937.23</v>
      </c>
    </row>
    <row r="11838" customFormat="false" ht="15" hidden="false" customHeight="false" outlineLevel="0" collapsed="false">
      <c r="A11838" s="7" t="s">
        <v>31</v>
      </c>
      <c r="B11838" s="7" t="s">
        <v>428</v>
      </c>
      <c r="C11838" s="7" t="s">
        <v>1398</v>
      </c>
      <c r="D11838" s="7" t="n">
        <v>5</v>
      </c>
      <c r="E11838" s="7" t="n">
        <v>937.25</v>
      </c>
      <c r="F11838" s="7" t="n">
        <v>3</v>
      </c>
      <c r="G11838" s="7" t="n">
        <v>562.35</v>
      </c>
    </row>
    <row r="11839" customFormat="false" ht="15" hidden="false" customHeight="false" outlineLevel="0" collapsed="false">
      <c r="A11839" s="7" t="s">
        <v>31</v>
      </c>
      <c r="B11839" s="7" t="s">
        <v>472</v>
      </c>
      <c r="C11839" s="7" t="s">
        <v>1398</v>
      </c>
      <c r="D11839" s="7" t="n">
        <v>3</v>
      </c>
      <c r="E11839" s="7" t="n">
        <v>562.35</v>
      </c>
      <c r="F11839" s="7" t="n">
        <v>0</v>
      </c>
      <c r="G11839" s="7" t="n">
        <v>0</v>
      </c>
    </row>
    <row r="11840" customFormat="false" ht="15" hidden="false" customHeight="false" outlineLevel="0" collapsed="false">
      <c r="A11840" s="7" t="s">
        <v>31</v>
      </c>
      <c r="B11840" s="7" t="s">
        <v>474</v>
      </c>
      <c r="C11840" s="7" t="s">
        <v>1398</v>
      </c>
      <c r="D11840" s="7" t="n">
        <v>1</v>
      </c>
      <c r="E11840" s="7" t="n">
        <v>187.45</v>
      </c>
      <c r="F11840" s="7" t="n">
        <v>3</v>
      </c>
      <c r="G11840" s="7" t="n">
        <v>562.35</v>
      </c>
    </row>
    <row r="11841" customFormat="false" ht="15" hidden="false" customHeight="false" outlineLevel="0" collapsed="false">
      <c r="A11841" s="7" t="s">
        <v>31</v>
      </c>
      <c r="B11841" s="7" t="s">
        <v>785</v>
      </c>
      <c r="C11841" s="7" t="s">
        <v>1398</v>
      </c>
      <c r="D11841" s="7" t="n">
        <v>0</v>
      </c>
      <c r="E11841" s="7" t="n">
        <v>0</v>
      </c>
      <c r="F11841" s="7" t="n">
        <v>1</v>
      </c>
      <c r="G11841" s="7" t="n">
        <v>187.45</v>
      </c>
    </row>
    <row r="11842" customFormat="false" ht="15" hidden="false" customHeight="false" outlineLevel="0" collapsed="false">
      <c r="A11842" s="7" t="s">
        <v>31</v>
      </c>
      <c r="B11842" s="7" t="s">
        <v>184</v>
      </c>
      <c r="C11842" s="7" t="s">
        <v>1399</v>
      </c>
      <c r="D11842" s="7" t="n">
        <v>1</v>
      </c>
      <c r="E11842" s="7" t="n">
        <v>49.64</v>
      </c>
      <c r="F11842" s="7" t="n">
        <v>1</v>
      </c>
      <c r="G11842" s="7" t="n">
        <v>49.63</v>
      </c>
    </row>
    <row r="11843" customFormat="false" ht="15" hidden="false" customHeight="false" outlineLevel="0" collapsed="false">
      <c r="A11843" s="7" t="s">
        <v>31</v>
      </c>
      <c r="B11843" s="7" t="s">
        <v>186</v>
      </c>
      <c r="C11843" s="7" t="s">
        <v>1399</v>
      </c>
      <c r="D11843" s="7" t="n">
        <v>2</v>
      </c>
      <c r="E11843" s="7" t="n">
        <v>99.28</v>
      </c>
      <c r="F11843" s="7" t="n">
        <v>1</v>
      </c>
      <c r="G11843" s="7" t="n">
        <v>49.63</v>
      </c>
    </row>
    <row r="11844" customFormat="false" ht="15" hidden="false" customHeight="false" outlineLevel="0" collapsed="false">
      <c r="A11844" s="7" t="s">
        <v>31</v>
      </c>
      <c r="B11844" s="7" t="s">
        <v>224</v>
      </c>
      <c r="C11844" s="7" t="s">
        <v>1399</v>
      </c>
      <c r="D11844" s="7" t="n">
        <v>1</v>
      </c>
      <c r="E11844" s="7" t="n">
        <v>49.59</v>
      </c>
      <c r="F11844" s="7" t="n">
        <v>0</v>
      </c>
      <c r="G11844" s="7" t="n">
        <v>0</v>
      </c>
    </row>
    <row r="11845" customFormat="false" ht="15" hidden="false" customHeight="false" outlineLevel="0" collapsed="false">
      <c r="A11845" s="7" t="s">
        <v>31</v>
      </c>
      <c r="B11845" s="7" t="s">
        <v>224</v>
      </c>
      <c r="C11845" s="7" t="s">
        <v>1399</v>
      </c>
      <c r="D11845" s="7" t="n">
        <v>0</v>
      </c>
      <c r="E11845" s="7" t="n">
        <v>0</v>
      </c>
      <c r="F11845" s="7" t="n">
        <v>1</v>
      </c>
      <c r="G11845" s="7" t="n">
        <v>49.64</v>
      </c>
    </row>
    <row r="11846" customFormat="false" ht="15" hidden="false" customHeight="false" outlineLevel="0" collapsed="false">
      <c r="A11846" s="7" t="s">
        <v>31</v>
      </c>
      <c r="B11846" s="7" t="s">
        <v>200</v>
      </c>
      <c r="C11846" s="7" t="s">
        <v>1399</v>
      </c>
      <c r="D11846" s="7" t="n">
        <v>2</v>
      </c>
      <c r="E11846" s="7" t="n">
        <v>99.28</v>
      </c>
      <c r="F11846" s="7" t="n">
        <v>0</v>
      </c>
      <c r="G11846" s="7" t="n">
        <v>0</v>
      </c>
    </row>
    <row r="11847" customFormat="false" ht="15" hidden="false" customHeight="false" outlineLevel="0" collapsed="false">
      <c r="A11847" s="7" t="s">
        <v>31</v>
      </c>
      <c r="B11847" s="7" t="s">
        <v>651</v>
      </c>
      <c r="C11847" s="7" t="s">
        <v>1497</v>
      </c>
      <c r="D11847" s="7" t="n">
        <v>0</v>
      </c>
      <c r="E11847" s="7" t="n">
        <v>0</v>
      </c>
      <c r="F11847" s="7" t="n">
        <v>1</v>
      </c>
      <c r="G11847" s="7" t="n">
        <v>323.38</v>
      </c>
    </row>
    <row r="11848" customFormat="false" ht="15" hidden="false" customHeight="false" outlineLevel="0" collapsed="false">
      <c r="A11848" s="7" t="s">
        <v>31</v>
      </c>
      <c r="B11848" s="7" t="s">
        <v>237</v>
      </c>
      <c r="C11848" s="7" t="s">
        <v>1402</v>
      </c>
      <c r="D11848" s="7" t="n">
        <v>0</v>
      </c>
      <c r="E11848" s="7" t="n">
        <v>0</v>
      </c>
      <c r="F11848" s="7" t="n">
        <v>1</v>
      </c>
      <c r="G11848" s="7" t="n">
        <v>164.01</v>
      </c>
    </row>
    <row r="11849" customFormat="false" ht="15" hidden="false" customHeight="false" outlineLevel="0" collapsed="false">
      <c r="A11849" s="7" t="s">
        <v>31</v>
      </c>
      <c r="B11849" s="7" t="s">
        <v>293</v>
      </c>
      <c r="C11849" s="7" t="s">
        <v>1403</v>
      </c>
      <c r="D11849" s="7" t="n">
        <v>0</v>
      </c>
      <c r="E11849" s="7" t="n">
        <v>0</v>
      </c>
      <c r="F11849" s="7" t="n">
        <v>1</v>
      </c>
      <c r="G11849" s="7" t="n">
        <v>210.88</v>
      </c>
    </row>
    <row r="11850" customFormat="false" ht="15" hidden="false" customHeight="false" outlineLevel="0" collapsed="false">
      <c r="A11850" s="7" t="s">
        <v>31</v>
      </c>
      <c r="B11850" s="7" t="s">
        <v>267</v>
      </c>
      <c r="C11850" s="7" t="s">
        <v>1403</v>
      </c>
      <c r="D11850" s="7" t="n">
        <v>1</v>
      </c>
      <c r="E11850" s="7" t="n">
        <v>210.88</v>
      </c>
      <c r="F11850" s="7" t="n">
        <v>0</v>
      </c>
      <c r="G11850" s="7" t="n">
        <v>0</v>
      </c>
    </row>
    <row r="11851" customFormat="false" ht="15" hidden="false" customHeight="false" outlineLevel="0" collapsed="false">
      <c r="A11851" s="7" t="s">
        <v>31</v>
      </c>
      <c r="B11851" s="7" t="s">
        <v>373</v>
      </c>
      <c r="C11851" s="7" t="s">
        <v>1403</v>
      </c>
      <c r="D11851" s="7" t="n">
        <v>0</v>
      </c>
      <c r="E11851" s="7" t="n">
        <v>0</v>
      </c>
      <c r="F11851" s="7" t="n">
        <v>1</v>
      </c>
      <c r="G11851" s="7" t="n">
        <v>210.88</v>
      </c>
    </row>
    <row r="11852" customFormat="false" ht="15" hidden="false" customHeight="false" outlineLevel="0" collapsed="false">
      <c r="A11852" s="7" t="s">
        <v>31</v>
      </c>
      <c r="B11852" s="7" t="s">
        <v>654</v>
      </c>
      <c r="C11852" s="7" t="s">
        <v>1404</v>
      </c>
      <c r="D11852" s="7" t="n">
        <v>1</v>
      </c>
      <c r="E11852" s="7" t="n">
        <v>472.68</v>
      </c>
      <c r="F11852" s="7" t="n">
        <v>0</v>
      </c>
      <c r="G11852" s="7" t="n">
        <v>0</v>
      </c>
    </row>
    <row r="11853" customFormat="false" ht="15" hidden="false" customHeight="false" outlineLevel="0" collapsed="false">
      <c r="A11853" s="7" t="s">
        <v>31</v>
      </c>
      <c r="B11853" s="7" t="s">
        <v>456</v>
      </c>
      <c r="C11853" s="7" t="s">
        <v>1404</v>
      </c>
      <c r="D11853" s="7" t="n">
        <v>1</v>
      </c>
      <c r="E11853" s="7" t="n">
        <v>472.7</v>
      </c>
      <c r="F11853" s="7" t="n">
        <v>0</v>
      </c>
      <c r="G11853" s="7" t="n">
        <v>0</v>
      </c>
    </row>
    <row r="11854" customFormat="false" ht="15" hidden="false" customHeight="false" outlineLevel="0" collapsed="false">
      <c r="A11854" s="7" t="s">
        <v>31</v>
      </c>
      <c r="B11854" s="7" t="s">
        <v>759</v>
      </c>
      <c r="C11854" s="7" t="s">
        <v>1406</v>
      </c>
      <c r="D11854" s="7" t="n">
        <v>1</v>
      </c>
      <c r="E11854" s="7" t="n">
        <v>165.41</v>
      </c>
      <c r="F11854" s="7" t="n">
        <v>0</v>
      </c>
      <c r="G11854" s="7" t="n">
        <v>0</v>
      </c>
    </row>
    <row r="11855" customFormat="false" ht="15" hidden="false" customHeight="false" outlineLevel="0" collapsed="false">
      <c r="A11855" s="7" t="s">
        <v>31</v>
      </c>
      <c r="B11855" s="7" t="s">
        <v>306</v>
      </c>
      <c r="C11855" s="7" t="s">
        <v>1407</v>
      </c>
      <c r="D11855" s="7" t="n">
        <v>1</v>
      </c>
      <c r="E11855" s="7" t="n">
        <v>20.75</v>
      </c>
      <c r="F11855" s="7" t="n">
        <v>0</v>
      </c>
      <c r="G11855" s="7" t="n">
        <v>0</v>
      </c>
    </row>
    <row r="11856" customFormat="false" ht="15" hidden="false" customHeight="false" outlineLevel="0" collapsed="false">
      <c r="A11856" s="7" t="s">
        <v>31</v>
      </c>
      <c r="B11856" s="7" t="s">
        <v>306</v>
      </c>
      <c r="C11856" s="7" t="s">
        <v>1407</v>
      </c>
      <c r="D11856" s="7" t="n">
        <v>6</v>
      </c>
      <c r="E11856" s="7" t="n">
        <v>129.12</v>
      </c>
      <c r="F11856" s="7" t="n">
        <v>7</v>
      </c>
      <c r="G11856" s="7" t="n">
        <v>150.62</v>
      </c>
    </row>
    <row r="11857" customFormat="false" ht="15" hidden="false" customHeight="false" outlineLevel="0" collapsed="false">
      <c r="A11857" s="7" t="s">
        <v>31</v>
      </c>
      <c r="B11857" s="7" t="s">
        <v>203</v>
      </c>
      <c r="C11857" s="7" t="s">
        <v>1415</v>
      </c>
      <c r="D11857" s="7" t="n">
        <v>6</v>
      </c>
      <c r="E11857" s="7" t="n">
        <v>63</v>
      </c>
      <c r="F11857" s="7" t="n">
        <v>5</v>
      </c>
      <c r="G11857" s="7" t="n">
        <v>52.5</v>
      </c>
    </row>
    <row r="11858" customFormat="false" ht="15" hidden="false" customHeight="false" outlineLevel="0" collapsed="false">
      <c r="A11858" s="7" t="s">
        <v>31</v>
      </c>
      <c r="B11858" s="7" t="s">
        <v>220</v>
      </c>
      <c r="C11858" s="7" t="s">
        <v>1416</v>
      </c>
      <c r="D11858" s="7" t="n">
        <v>3</v>
      </c>
      <c r="E11858" s="7" t="n">
        <v>31.5</v>
      </c>
      <c r="F11858" s="7" t="n">
        <v>2</v>
      </c>
      <c r="G11858" s="7" t="n">
        <v>21</v>
      </c>
    </row>
    <row r="11859" customFormat="false" ht="15" hidden="false" customHeight="false" outlineLevel="0" collapsed="false">
      <c r="A11859" s="7" t="s">
        <v>31</v>
      </c>
      <c r="B11859" s="7" t="s">
        <v>220</v>
      </c>
      <c r="C11859" s="7" t="s">
        <v>1416</v>
      </c>
      <c r="D11859" s="7" t="n">
        <v>0</v>
      </c>
      <c r="E11859" s="7" t="n">
        <v>0</v>
      </c>
      <c r="F11859" s="7" t="n">
        <v>10</v>
      </c>
      <c r="G11859" s="7" t="n">
        <v>126.06</v>
      </c>
    </row>
    <row r="11860" customFormat="false" ht="15" hidden="false" customHeight="false" outlineLevel="0" collapsed="false">
      <c r="A11860" s="7" t="s">
        <v>31</v>
      </c>
      <c r="B11860" s="7" t="s">
        <v>276</v>
      </c>
      <c r="C11860" s="7" t="s">
        <v>1419</v>
      </c>
      <c r="D11860" s="7" t="n">
        <v>3</v>
      </c>
      <c r="E11860" s="7" t="n">
        <v>31.5</v>
      </c>
      <c r="F11860" s="7" t="n">
        <v>0</v>
      </c>
      <c r="G11860" s="7" t="n">
        <v>0</v>
      </c>
    </row>
    <row r="11861" customFormat="false" ht="15" hidden="false" customHeight="false" outlineLevel="0" collapsed="false">
      <c r="A11861" s="7" t="s">
        <v>31</v>
      </c>
      <c r="B11861" s="7" t="s">
        <v>276</v>
      </c>
      <c r="C11861" s="7" t="s">
        <v>1419</v>
      </c>
      <c r="D11861" s="7" t="n">
        <v>0</v>
      </c>
      <c r="E11861" s="7" t="n">
        <v>0</v>
      </c>
      <c r="F11861" s="7" t="n">
        <v>4</v>
      </c>
      <c r="G11861" s="7" t="n">
        <v>50.43</v>
      </c>
    </row>
    <row r="11862" customFormat="false" ht="15" hidden="false" customHeight="false" outlineLevel="0" collapsed="false">
      <c r="A11862" s="7" t="s">
        <v>31</v>
      </c>
      <c r="B11862" s="7" t="s">
        <v>242</v>
      </c>
      <c r="C11862" s="7" t="s">
        <v>1420</v>
      </c>
      <c r="D11862" s="7" t="n">
        <v>0</v>
      </c>
      <c r="E11862" s="7" t="n">
        <v>0</v>
      </c>
      <c r="F11862" s="7" t="n">
        <v>2</v>
      </c>
      <c r="G11862" s="7" t="n">
        <v>25.22</v>
      </c>
    </row>
    <row r="11863" customFormat="false" ht="15" hidden="false" customHeight="false" outlineLevel="0" collapsed="false">
      <c r="A11863" s="7" t="s">
        <v>31</v>
      </c>
      <c r="B11863" s="7" t="s">
        <v>128</v>
      </c>
      <c r="C11863" s="7" t="s">
        <v>1421</v>
      </c>
      <c r="D11863" s="7" t="n">
        <v>7</v>
      </c>
      <c r="E11863" s="7" t="n">
        <v>210</v>
      </c>
      <c r="F11863" s="7" t="n">
        <v>3</v>
      </c>
      <c r="G11863" s="7" t="n">
        <v>90</v>
      </c>
    </row>
    <row r="11864" customFormat="false" ht="15" hidden="false" customHeight="false" outlineLevel="0" collapsed="false">
      <c r="A11864" s="7" t="s">
        <v>31</v>
      </c>
      <c r="B11864" s="7" t="s">
        <v>126</v>
      </c>
      <c r="C11864" s="7" t="s">
        <v>1421</v>
      </c>
      <c r="D11864" s="7" t="n">
        <v>1</v>
      </c>
      <c r="E11864" s="7" t="n">
        <v>30</v>
      </c>
      <c r="F11864" s="7" t="n">
        <v>3</v>
      </c>
      <c r="G11864" s="7" t="n">
        <v>90</v>
      </c>
    </row>
    <row r="11865" customFormat="false" ht="15" hidden="false" customHeight="false" outlineLevel="0" collapsed="false">
      <c r="A11865" s="7" t="s">
        <v>31</v>
      </c>
      <c r="B11865" s="7" t="s">
        <v>122</v>
      </c>
      <c r="C11865" s="7" t="s">
        <v>1421</v>
      </c>
      <c r="D11865" s="7" t="n">
        <v>5</v>
      </c>
      <c r="E11865" s="7" t="n">
        <v>150</v>
      </c>
      <c r="F11865" s="7" t="n">
        <v>7</v>
      </c>
      <c r="G11865" s="7" t="n">
        <v>210</v>
      </c>
    </row>
    <row r="11866" customFormat="false" ht="15" hidden="false" customHeight="false" outlineLevel="0" collapsed="false">
      <c r="A11866" s="7" t="s">
        <v>31</v>
      </c>
      <c r="B11866" s="7" t="s">
        <v>122</v>
      </c>
      <c r="C11866" s="7" t="s">
        <v>1421</v>
      </c>
      <c r="D11866" s="7" t="n">
        <v>2</v>
      </c>
      <c r="E11866" s="7" t="n">
        <v>0.02</v>
      </c>
      <c r="F11866" s="7" t="n">
        <v>0</v>
      </c>
      <c r="G11866" s="7" t="n">
        <v>0</v>
      </c>
    </row>
    <row r="11867" customFormat="false" ht="15" hidden="false" customHeight="false" outlineLevel="0" collapsed="false">
      <c r="A11867" s="7" t="s">
        <v>31</v>
      </c>
      <c r="B11867" s="7" t="s">
        <v>122</v>
      </c>
      <c r="C11867" s="7" t="s">
        <v>1421</v>
      </c>
      <c r="D11867" s="7" t="n">
        <v>7</v>
      </c>
      <c r="E11867" s="7" t="n">
        <v>331.06</v>
      </c>
      <c r="F11867" s="7" t="n">
        <v>0</v>
      </c>
      <c r="G11867" s="7" t="n">
        <v>0</v>
      </c>
    </row>
    <row r="11868" customFormat="false" ht="15" hidden="false" customHeight="false" outlineLevel="0" collapsed="false">
      <c r="A11868" s="7" t="s">
        <v>31</v>
      </c>
      <c r="B11868" s="7" t="s">
        <v>142</v>
      </c>
      <c r="C11868" s="7" t="s">
        <v>1421</v>
      </c>
      <c r="D11868" s="7" t="n">
        <v>3</v>
      </c>
      <c r="E11868" s="7" t="n">
        <v>90</v>
      </c>
      <c r="F11868" s="7" t="n">
        <v>0</v>
      </c>
      <c r="G11868" s="7" t="n">
        <v>0</v>
      </c>
    </row>
    <row r="11869" customFormat="false" ht="15" hidden="false" customHeight="false" outlineLevel="0" collapsed="false">
      <c r="A11869" s="7" t="s">
        <v>31</v>
      </c>
      <c r="B11869" s="7" t="s">
        <v>384</v>
      </c>
      <c r="C11869" s="7" t="s">
        <v>1423</v>
      </c>
      <c r="D11869" s="7" t="n">
        <v>1</v>
      </c>
      <c r="E11869" s="7" t="n">
        <v>47.3</v>
      </c>
      <c r="F11869" s="7" t="n">
        <v>0</v>
      </c>
      <c r="G11869" s="7" t="n">
        <v>0</v>
      </c>
    </row>
    <row r="11870" customFormat="false" ht="15" hidden="false" customHeight="false" outlineLevel="0" collapsed="false">
      <c r="A11870" s="7" t="s">
        <v>31</v>
      </c>
      <c r="B11870" s="7" t="s">
        <v>130</v>
      </c>
      <c r="C11870" s="7" t="s">
        <v>1425</v>
      </c>
      <c r="D11870" s="7" t="n">
        <v>6</v>
      </c>
      <c r="E11870" s="7" t="n">
        <v>339.98</v>
      </c>
      <c r="F11870" s="7" t="n">
        <v>1</v>
      </c>
      <c r="G11870" s="7" t="n">
        <v>56.66</v>
      </c>
    </row>
    <row r="11871" customFormat="false" ht="15" hidden="false" customHeight="false" outlineLevel="0" collapsed="false">
      <c r="A11871" s="7" t="s">
        <v>31</v>
      </c>
      <c r="B11871" s="7" t="s">
        <v>152</v>
      </c>
      <c r="C11871" s="7" t="s">
        <v>1425</v>
      </c>
      <c r="D11871" s="7" t="n">
        <v>3</v>
      </c>
      <c r="E11871" s="7" t="n">
        <v>170.01</v>
      </c>
      <c r="F11871" s="7" t="n">
        <v>1</v>
      </c>
      <c r="G11871" s="7" t="n">
        <v>56.67</v>
      </c>
    </row>
    <row r="11872" customFormat="false" ht="15" hidden="false" customHeight="false" outlineLevel="0" collapsed="false">
      <c r="A11872" s="7" t="s">
        <v>31</v>
      </c>
      <c r="B11872" s="7" t="s">
        <v>198</v>
      </c>
      <c r="C11872" s="7" t="s">
        <v>1425</v>
      </c>
      <c r="D11872" s="7" t="n">
        <v>0</v>
      </c>
      <c r="E11872" s="7" t="n">
        <v>0</v>
      </c>
      <c r="F11872" s="7" t="n">
        <v>1</v>
      </c>
      <c r="G11872" s="7" t="n">
        <v>56.67</v>
      </c>
    </row>
    <row r="11873" customFormat="false" ht="15" hidden="false" customHeight="false" outlineLevel="0" collapsed="false">
      <c r="A11873" s="7" t="s">
        <v>31</v>
      </c>
      <c r="B11873" s="7" t="s">
        <v>191</v>
      </c>
      <c r="C11873" s="7" t="s">
        <v>1425</v>
      </c>
      <c r="D11873" s="7" t="n">
        <v>1</v>
      </c>
      <c r="E11873" s="7" t="n">
        <v>56.67</v>
      </c>
      <c r="F11873" s="7" t="n">
        <v>2</v>
      </c>
      <c r="G11873" s="7" t="n">
        <v>113.35</v>
      </c>
    </row>
    <row r="11874" customFormat="false" ht="15" hidden="false" customHeight="false" outlineLevel="0" collapsed="false">
      <c r="A11874" s="7" t="s">
        <v>31</v>
      </c>
      <c r="B11874" s="7" t="s">
        <v>226</v>
      </c>
      <c r="C11874" s="7" t="s">
        <v>1427</v>
      </c>
      <c r="D11874" s="7" t="n">
        <v>8</v>
      </c>
      <c r="E11874" s="7" t="n">
        <v>415.82</v>
      </c>
      <c r="F11874" s="7" t="n">
        <v>8</v>
      </c>
      <c r="G11874" s="7" t="n">
        <v>415.86</v>
      </c>
    </row>
    <row r="11875" customFormat="false" ht="15" hidden="false" customHeight="false" outlineLevel="0" collapsed="false">
      <c r="A11875" s="7" t="s">
        <v>31</v>
      </c>
      <c r="B11875" s="7" t="s">
        <v>161</v>
      </c>
      <c r="C11875" s="7" t="s">
        <v>1428</v>
      </c>
      <c r="D11875" s="7" t="n">
        <v>1</v>
      </c>
      <c r="E11875" s="7" t="n">
        <v>189.05</v>
      </c>
      <c r="F11875" s="7" t="n">
        <v>0</v>
      </c>
      <c r="G11875" s="7" t="n">
        <v>0</v>
      </c>
    </row>
    <row r="11876" customFormat="false" ht="15" hidden="false" customHeight="false" outlineLevel="0" collapsed="false">
      <c r="A11876" s="7" t="s">
        <v>31</v>
      </c>
      <c r="B11876" s="7" t="s">
        <v>161</v>
      </c>
      <c r="C11876" s="7" t="s">
        <v>1428</v>
      </c>
      <c r="D11876" s="7" t="n">
        <v>5</v>
      </c>
      <c r="E11876" s="7" t="n">
        <v>1007.49</v>
      </c>
      <c r="F11876" s="7" t="n">
        <v>1</v>
      </c>
      <c r="G11876" s="7" t="n">
        <v>201.5</v>
      </c>
    </row>
    <row r="11877" customFormat="false" ht="15" hidden="false" customHeight="false" outlineLevel="0" collapsed="false">
      <c r="A11877" s="7" t="s">
        <v>31</v>
      </c>
      <c r="B11877" s="7" t="s">
        <v>204</v>
      </c>
      <c r="C11877" s="7" t="s">
        <v>1428</v>
      </c>
      <c r="D11877" s="7" t="n">
        <v>3</v>
      </c>
      <c r="E11877" s="7" t="n">
        <v>604.5</v>
      </c>
      <c r="F11877" s="7" t="n">
        <v>0</v>
      </c>
      <c r="G11877" s="7" t="n">
        <v>0</v>
      </c>
    </row>
    <row r="11878" customFormat="false" ht="15" hidden="false" customHeight="false" outlineLevel="0" collapsed="false">
      <c r="A11878" s="7" t="s">
        <v>31</v>
      </c>
      <c r="B11878" s="7" t="s">
        <v>204</v>
      </c>
      <c r="C11878" s="7" t="s">
        <v>1428</v>
      </c>
      <c r="D11878" s="7" t="n">
        <v>1</v>
      </c>
      <c r="E11878" s="7" t="n">
        <v>189.04</v>
      </c>
      <c r="F11878" s="7" t="n">
        <v>0</v>
      </c>
      <c r="G11878" s="7" t="n">
        <v>0</v>
      </c>
    </row>
    <row r="11879" customFormat="false" ht="15" hidden="false" customHeight="false" outlineLevel="0" collapsed="false">
      <c r="A11879" s="7" t="s">
        <v>31</v>
      </c>
      <c r="B11879" s="7" t="s">
        <v>196</v>
      </c>
      <c r="C11879" s="7" t="s">
        <v>1428</v>
      </c>
      <c r="D11879" s="7" t="n">
        <v>1</v>
      </c>
      <c r="E11879" s="7" t="n">
        <v>201.5</v>
      </c>
      <c r="F11879" s="7" t="n">
        <v>3</v>
      </c>
      <c r="G11879" s="7" t="n">
        <v>604.5</v>
      </c>
    </row>
    <row r="11880" customFormat="false" ht="15" hidden="false" customHeight="false" outlineLevel="0" collapsed="false">
      <c r="A11880" s="7" t="s">
        <v>31</v>
      </c>
      <c r="B11880" s="7" t="s">
        <v>196</v>
      </c>
      <c r="C11880" s="7" t="s">
        <v>1428</v>
      </c>
      <c r="D11880" s="7" t="n">
        <v>2</v>
      </c>
      <c r="E11880" s="7" t="n">
        <v>378.1</v>
      </c>
      <c r="F11880" s="7" t="n">
        <v>0</v>
      </c>
      <c r="G11880" s="7" t="n">
        <v>0</v>
      </c>
    </row>
    <row r="11881" customFormat="false" ht="15" hidden="false" customHeight="false" outlineLevel="0" collapsed="false">
      <c r="A11881" s="7" t="s">
        <v>31</v>
      </c>
      <c r="B11881" s="7" t="s">
        <v>286</v>
      </c>
      <c r="C11881" s="7" t="s">
        <v>1428</v>
      </c>
      <c r="D11881" s="7" t="n">
        <v>1</v>
      </c>
      <c r="E11881" s="7" t="n">
        <v>201.5</v>
      </c>
      <c r="F11881" s="7" t="n">
        <v>1</v>
      </c>
      <c r="G11881" s="7" t="n">
        <v>201.5</v>
      </c>
    </row>
    <row r="11882" customFormat="false" ht="15" hidden="false" customHeight="false" outlineLevel="0" collapsed="false">
      <c r="A11882" s="7" t="s">
        <v>31</v>
      </c>
      <c r="B11882" s="7" t="s">
        <v>286</v>
      </c>
      <c r="C11882" s="7" t="s">
        <v>1428</v>
      </c>
      <c r="D11882" s="7" t="n">
        <v>1</v>
      </c>
      <c r="E11882" s="7" t="n">
        <v>189.04</v>
      </c>
      <c r="F11882" s="7" t="n">
        <v>0</v>
      </c>
      <c r="G11882" s="7" t="n">
        <v>0</v>
      </c>
    </row>
    <row r="11883" customFormat="false" ht="15" hidden="false" customHeight="false" outlineLevel="0" collapsed="false">
      <c r="A11883" s="7" t="s">
        <v>31</v>
      </c>
      <c r="B11883" s="7" t="s">
        <v>156</v>
      </c>
      <c r="C11883" s="7" t="s">
        <v>1430</v>
      </c>
      <c r="D11883" s="7" t="n">
        <v>0</v>
      </c>
      <c r="E11883" s="7" t="n">
        <v>0</v>
      </c>
      <c r="F11883" s="7" t="n">
        <v>6</v>
      </c>
      <c r="G11883" s="7" t="n">
        <v>505.91</v>
      </c>
    </row>
    <row r="11884" customFormat="false" ht="15" hidden="false" customHeight="false" outlineLevel="0" collapsed="false">
      <c r="A11884" s="7" t="s">
        <v>31</v>
      </c>
      <c r="B11884" s="7" t="s">
        <v>551</v>
      </c>
      <c r="C11884" s="7" t="s">
        <v>1431</v>
      </c>
      <c r="D11884" s="7" t="n">
        <v>0</v>
      </c>
      <c r="E11884" s="7" t="n">
        <v>0</v>
      </c>
      <c r="F11884" s="7" t="n">
        <v>1</v>
      </c>
      <c r="G11884" s="7" t="n">
        <v>141.97</v>
      </c>
    </row>
    <row r="11885" customFormat="false" ht="15" hidden="false" customHeight="false" outlineLevel="0" collapsed="false">
      <c r="A11885" s="7" t="s">
        <v>31</v>
      </c>
      <c r="B11885" s="7" t="s">
        <v>107</v>
      </c>
      <c r="C11885" s="7" t="s">
        <v>1435</v>
      </c>
      <c r="D11885" s="7" t="n">
        <v>4</v>
      </c>
      <c r="E11885" s="7" t="n">
        <v>374.79</v>
      </c>
      <c r="F11885" s="7" t="n">
        <v>4</v>
      </c>
      <c r="G11885" s="7" t="n">
        <v>374.82</v>
      </c>
    </row>
    <row r="11886" customFormat="false" ht="15" hidden="false" customHeight="false" outlineLevel="0" collapsed="false">
      <c r="A11886" s="7" t="s">
        <v>31</v>
      </c>
      <c r="B11886" s="7" t="s">
        <v>175</v>
      </c>
      <c r="C11886" s="7" t="s">
        <v>1437</v>
      </c>
      <c r="D11886" s="7" t="n">
        <v>0</v>
      </c>
      <c r="E11886" s="7" t="n">
        <v>0</v>
      </c>
      <c r="F11886" s="7" t="n">
        <v>6</v>
      </c>
      <c r="G11886" s="7" t="n">
        <v>224.73</v>
      </c>
    </row>
    <row r="11887" customFormat="false" ht="15" hidden="false" customHeight="false" outlineLevel="0" collapsed="false">
      <c r="A11887" s="7" t="s">
        <v>31</v>
      </c>
      <c r="B11887" s="7" t="s">
        <v>230</v>
      </c>
      <c r="C11887" s="7" t="s">
        <v>1438</v>
      </c>
      <c r="D11887" s="7" t="n">
        <v>0</v>
      </c>
      <c r="E11887" s="7" t="n">
        <v>0</v>
      </c>
      <c r="F11887" s="7" t="n">
        <v>2</v>
      </c>
      <c r="G11887" s="7" t="n">
        <v>93.63</v>
      </c>
    </row>
    <row r="11888" customFormat="false" ht="15" hidden="false" customHeight="false" outlineLevel="0" collapsed="false">
      <c r="A11888" s="7" t="s">
        <v>31</v>
      </c>
      <c r="B11888" s="7" t="s">
        <v>192</v>
      </c>
      <c r="C11888" s="7" t="s">
        <v>1311</v>
      </c>
      <c r="D11888" s="7" t="n">
        <v>10</v>
      </c>
      <c r="E11888" s="7" t="n">
        <v>421.32</v>
      </c>
      <c r="F11888" s="7" t="n">
        <v>12</v>
      </c>
      <c r="G11888" s="7" t="n">
        <v>505.62</v>
      </c>
    </row>
    <row r="11889" customFormat="false" ht="15" hidden="false" customHeight="false" outlineLevel="0" collapsed="false">
      <c r="A11889" s="7" t="s">
        <v>31</v>
      </c>
      <c r="B11889" s="7" t="s">
        <v>265</v>
      </c>
      <c r="C11889" s="7" t="s">
        <v>1439</v>
      </c>
      <c r="D11889" s="7" t="n">
        <v>1</v>
      </c>
      <c r="E11889" s="7" t="n">
        <v>37.46</v>
      </c>
      <c r="F11889" s="7" t="n">
        <v>2</v>
      </c>
      <c r="G11889" s="7" t="n">
        <v>74.91</v>
      </c>
    </row>
    <row r="11890" customFormat="false" ht="15" hidden="false" customHeight="false" outlineLevel="0" collapsed="false">
      <c r="A11890" s="7" t="s">
        <v>31</v>
      </c>
      <c r="B11890" s="7" t="s">
        <v>308</v>
      </c>
      <c r="C11890" s="7" t="s">
        <v>1441</v>
      </c>
      <c r="D11890" s="7" t="n">
        <v>8</v>
      </c>
      <c r="E11890" s="7" t="n">
        <v>824.57</v>
      </c>
      <c r="F11890" s="7" t="n">
        <v>8</v>
      </c>
      <c r="G11890" s="7" t="n">
        <v>824.57</v>
      </c>
    </row>
    <row r="11891" customFormat="false" ht="15" hidden="false" customHeight="false" outlineLevel="0" collapsed="false">
      <c r="A11891" s="7" t="s">
        <v>31</v>
      </c>
      <c r="B11891" s="7" t="s">
        <v>308</v>
      </c>
      <c r="C11891" s="7" t="s">
        <v>1441</v>
      </c>
      <c r="D11891" s="7" t="n">
        <v>1</v>
      </c>
      <c r="E11891" s="7" t="n">
        <v>94.5</v>
      </c>
      <c r="F11891" s="7" t="n">
        <v>0</v>
      </c>
      <c r="G11891" s="7" t="n">
        <v>0</v>
      </c>
    </row>
    <row r="11892" customFormat="false" ht="15" hidden="false" customHeight="false" outlineLevel="0" collapsed="false">
      <c r="A11892" s="7" t="s">
        <v>31</v>
      </c>
      <c r="B11892" s="7" t="s">
        <v>185</v>
      </c>
      <c r="C11892" s="7" t="s">
        <v>1442</v>
      </c>
      <c r="D11892" s="7" t="n">
        <v>4</v>
      </c>
      <c r="E11892" s="7" t="n">
        <v>299.8</v>
      </c>
      <c r="F11892" s="7" t="n">
        <v>3</v>
      </c>
      <c r="G11892" s="7" t="n">
        <v>224.85</v>
      </c>
    </row>
    <row r="11893" customFormat="false" ht="15" hidden="false" customHeight="false" outlineLevel="0" collapsed="false">
      <c r="A11893" s="7" t="s">
        <v>31</v>
      </c>
      <c r="B11893" s="7" t="s">
        <v>185</v>
      </c>
      <c r="C11893" s="7" t="s">
        <v>1442</v>
      </c>
      <c r="D11893" s="7" t="n">
        <v>1</v>
      </c>
      <c r="E11893" s="7" t="n">
        <v>70.86</v>
      </c>
      <c r="F11893" s="7" t="n">
        <v>0</v>
      </c>
      <c r="G11893" s="7" t="n">
        <v>0</v>
      </c>
    </row>
    <row r="11894" customFormat="false" ht="15" hidden="false" customHeight="false" outlineLevel="0" collapsed="false">
      <c r="A11894" s="7" t="s">
        <v>31</v>
      </c>
      <c r="B11894" s="7" t="s">
        <v>406</v>
      </c>
      <c r="C11894" s="7" t="s">
        <v>1393</v>
      </c>
      <c r="D11894" s="7" t="n">
        <v>1</v>
      </c>
      <c r="E11894" s="7" t="n">
        <v>61.82</v>
      </c>
      <c r="F11894" s="7" t="n">
        <v>3</v>
      </c>
      <c r="G11894" s="7" t="n">
        <v>185.46</v>
      </c>
    </row>
    <row r="11895" customFormat="false" ht="15" hidden="false" customHeight="false" outlineLevel="0" collapsed="false">
      <c r="A11895" s="7" t="s">
        <v>31</v>
      </c>
      <c r="B11895" s="7" t="s">
        <v>103</v>
      </c>
      <c r="C11895" s="7" t="s">
        <v>1443</v>
      </c>
      <c r="D11895" s="7" t="n">
        <v>6</v>
      </c>
      <c r="E11895" s="7" t="n">
        <v>435.65</v>
      </c>
      <c r="F11895" s="7" t="n">
        <v>2</v>
      </c>
      <c r="G11895" s="7" t="n">
        <v>145.21</v>
      </c>
    </row>
    <row r="11896" customFormat="false" ht="15" hidden="false" customHeight="false" outlineLevel="0" collapsed="false">
      <c r="A11896" s="7" t="s">
        <v>31</v>
      </c>
      <c r="B11896" s="7" t="s">
        <v>103</v>
      </c>
      <c r="C11896" s="7" t="s">
        <v>1443</v>
      </c>
      <c r="D11896" s="7" t="n">
        <v>2</v>
      </c>
      <c r="E11896" s="7" t="n">
        <v>141.76</v>
      </c>
      <c r="F11896" s="7" t="n">
        <v>0</v>
      </c>
      <c r="G11896" s="7" t="n">
        <v>0</v>
      </c>
    </row>
    <row r="11897" customFormat="false" ht="15" hidden="false" customHeight="false" outlineLevel="0" collapsed="false">
      <c r="A11897" s="7" t="s">
        <v>31</v>
      </c>
      <c r="B11897" s="7" t="s">
        <v>103</v>
      </c>
      <c r="C11897" s="7" t="s">
        <v>1443</v>
      </c>
      <c r="D11897" s="7" t="n">
        <v>0</v>
      </c>
      <c r="E11897" s="7" t="n">
        <v>0</v>
      </c>
      <c r="F11897" s="7" t="n">
        <v>4</v>
      </c>
      <c r="G11897" s="7" t="n">
        <v>318.6</v>
      </c>
    </row>
    <row r="11898" customFormat="false" ht="15" hidden="false" customHeight="false" outlineLevel="0" collapsed="false">
      <c r="A11898" s="7" t="s">
        <v>31</v>
      </c>
      <c r="B11898" s="7" t="s">
        <v>162</v>
      </c>
      <c r="C11898" s="7" t="s">
        <v>1429</v>
      </c>
      <c r="D11898" s="7" t="n">
        <v>5</v>
      </c>
      <c r="E11898" s="7" t="n">
        <v>165.22</v>
      </c>
      <c r="F11898" s="7" t="n">
        <v>0</v>
      </c>
      <c r="G11898" s="7" t="n">
        <v>0</v>
      </c>
    </row>
    <row r="11899" customFormat="false" ht="15" hidden="false" customHeight="false" outlineLevel="0" collapsed="false">
      <c r="A11899" s="7" t="s">
        <v>31</v>
      </c>
      <c r="B11899" s="7" t="s">
        <v>162</v>
      </c>
      <c r="C11899" s="7" t="s">
        <v>1429</v>
      </c>
      <c r="D11899" s="7" t="n">
        <v>2</v>
      </c>
      <c r="E11899" s="7" t="n">
        <v>79.59</v>
      </c>
      <c r="F11899" s="7" t="n">
        <v>3</v>
      </c>
      <c r="G11899" s="7" t="n">
        <v>119.38</v>
      </c>
    </row>
    <row r="11900" customFormat="false" ht="15" hidden="false" customHeight="false" outlineLevel="0" collapsed="false">
      <c r="A11900" s="7" t="s">
        <v>31</v>
      </c>
      <c r="B11900" s="7" t="s">
        <v>162</v>
      </c>
      <c r="C11900" s="7" t="s">
        <v>1429</v>
      </c>
      <c r="D11900" s="7" t="n">
        <v>1</v>
      </c>
      <c r="E11900" s="7" t="n">
        <v>0.01</v>
      </c>
      <c r="F11900" s="7" t="n">
        <v>0</v>
      </c>
      <c r="G11900" s="7" t="n">
        <v>0</v>
      </c>
    </row>
    <row r="11901" customFormat="false" ht="15" hidden="false" customHeight="false" outlineLevel="0" collapsed="false">
      <c r="A11901" s="7" t="s">
        <v>31</v>
      </c>
      <c r="B11901" s="7" t="s">
        <v>279</v>
      </c>
      <c r="C11901" s="7" t="s">
        <v>1432</v>
      </c>
      <c r="D11901" s="7" t="n">
        <v>1</v>
      </c>
      <c r="E11901" s="7" t="n">
        <v>35.88</v>
      </c>
      <c r="F11901" s="7" t="n">
        <v>0</v>
      </c>
      <c r="G11901" s="7" t="n">
        <v>0</v>
      </c>
    </row>
    <row r="11902" customFormat="false" ht="15" hidden="false" customHeight="false" outlineLevel="0" collapsed="false">
      <c r="A11902" s="7" t="s">
        <v>31</v>
      </c>
      <c r="B11902" s="7" t="s">
        <v>217</v>
      </c>
      <c r="C11902" s="7" t="s">
        <v>1446</v>
      </c>
      <c r="D11902" s="7" t="n">
        <v>3</v>
      </c>
      <c r="E11902" s="7" t="n">
        <v>42.05</v>
      </c>
      <c r="F11902" s="7" t="n">
        <v>4</v>
      </c>
      <c r="G11902" s="7" t="n">
        <v>56.08</v>
      </c>
    </row>
    <row r="11903" customFormat="false" ht="15" hidden="false" customHeight="false" outlineLevel="0" collapsed="false">
      <c r="A11903" s="7" t="s">
        <v>31</v>
      </c>
      <c r="B11903" s="7" t="s">
        <v>217</v>
      </c>
      <c r="C11903" s="7" t="s">
        <v>1446</v>
      </c>
      <c r="D11903" s="7" t="n">
        <v>2</v>
      </c>
      <c r="E11903" s="7" t="n">
        <v>25.44</v>
      </c>
      <c r="F11903" s="7" t="n">
        <v>0</v>
      </c>
      <c r="G11903" s="7" t="n">
        <v>0</v>
      </c>
    </row>
    <row r="11904" customFormat="false" ht="15" hidden="false" customHeight="false" outlineLevel="0" collapsed="false">
      <c r="A11904" s="7" t="s">
        <v>31</v>
      </c>
      <c r="B11904" s="7" t="s">
        <v>124</v>
      </c>
      <c r="C11904" s="7" t="s">
        <v>1449</v>
      </c>
      <c r="D11904" s="7" t="n">
        <v>6</v>
      </c>
      <c r="E11904" s="7" t="n">
        <v>127.35</v>
      </c>
      <c r="F11904" s="7" t="n">
        <v>0</v>
      </c>
      <c r="G11904" s="7" t="n">
        <v>0</v>
      </c>
    </row>
    <row r="11905" customFormat="false" ht="15" hidden="false" customHeight="false" outlineLevel="0" collapsed="false">
      <c r="A11905" s="7" t="s">
        <v>31</v>
      </c>
      <c r="B11905" s="7" t="s">
        <v>120</v>
      </c>
      <c r="C11905" s="7" t="s">
        <v>1451</v>
      </c>
      <c r="D11905" s="7" t="n">
        <v>3</v>
      </c>
      <c r="E11905" s="7" t="n">
        <v>70.17</v>
      </c>
      <c r="F11905" s="7" t="n">
        <v>0</v>
      </c>
      <c r="G11905" s="7" t="n">
        <v>0</v>
      </c>
    </row>
    <row r="11906" customFormat="false" ht="15" hidden="false" customHeight="false" outlineLevel="0" collapsed="false">
      <c r="A11906" s="7" t="s">
        <v>31</v>
      </c>
      <c r="B11906" s="7" t="s">
        <v>105</v>
      </c>
      <c r="C11906" s="7" t="s">
        <v>1453</v>
      </c>
      <c r="D11906" s="7" t="n">
        <v>1</v>
      </c>
      <c r="E11906" s="7" t="n">
        <v>36.52</v>
      </c>
      <c r="F11906" s="7" t="n">
        <v>1</v>
      </c>
      <c r="G11906" s="7" t="n">
        <v>36.52</v>
      </c>
    </row>
    <row r="11907" customFormat="false" ht="15" hidden="false" customHeight="false" outlineLevel="0" collapsed="false">
      <c r="A11907" s="7" t="s">
        <v>31</v>
      </c>
      <c r="B11907" s="7" t="s">
        <v>347</v>
      </c>
      <c r="C11907" s="7" t="s">
        <v>1454</v>
      </c>
      <c r="D11907" s="7" t="n">
        <v>3</v>
      </c>
      <c r="E11907" s="7" t="n">
        <v>70.76</v>
      </c>
      <c r="F11907" s="7" t="n">
        <v>0</v>
      </c>
      <c r="G11907" s="7" t="n">
        <v>0</v>
      </c>
    </row>
    <row r="11908" customFormat="false" ht="15" hidden="false" customHeight="false" outlineLevel="0" collapsed="false">
      <c r="A11908" s="7" t="s">
        <v>31</v>
      </c>
      <c r="B11908" s="7" t="s">
        <v>347</v>
      </c>
      <c r="C11908" s="7" t="s">
        <v>1454</v>
      </c>
      <c r="D11908" s="7" t="n">
        <v>1</v>
      </c>
      <c r="E11908" s="7" t="n">
        <v>23.86</v>
      </c>
      <c r="F11908" s="7" t="n">
        <v>7</v>
      </c>
      <c r="G11908" s="7" t="n">
        <v>167.01</v>
      </c>
    </row>
    <row r="11909" customFormat="false" ht="15" hidden="false" customHeight="false" outlineLevel="0" collapsed="false">
      <c r="A11909" s="7" t="s">
        <v>31</v>
      </c>
      <c r="B11909" s="7" t="s">
        <v>691</v>
      </c>
      <c r="C11909" s="7" t="s">
        <v>1498</v>
      </c>
      <c r="D11909" s="7" t="n">
        <v>0</v>
      </c>
      <c r="E11909" s="7" t="n">
        <v>0</v>
      </c>
      <c r="F11909" s="7" t="n">
        <v>1</v>
      </c>
      <c r="G11909" s="7" t="n">
        <v>30</v>
      </c>
    </row>
    <row r="11910" customFormat="false" ht="15" hidden="false" customHeight="false" outlineLevel="0" collapsed="false">
      <c r="A11910" s="7" t="s">
        <v>31</v>
      </c>
      <c r="B11910" s="7" t="s">
        <v>304</v>
      </c>
      <c r="C11910" s="7" t="s">
        <v>1462</v>
      </c>
      <c r="D11910" s="7" t="n">
        <v>2</v>
      </c>
      <c r="E11910" s="7" t="n">
        <v>58.96</v>
      </c>
      <c r="F11910" s="7" t="n">
        <v>1</v>
      </c>
      <c r="G11910" s="7" t="n">
        <v>29.48</v>
      </c>
    </row>
    <row r="11911" customFormat="false" ht="15" hidden="false" customHeight="false" outlineLevel="0" collapsed="false">
      <c r="A11911" s="7" t="s">
        <v>31</v>
      </c>
      <c r="B11911" s="7" t="s">
        <v>261</v>
      </c>
      <c r="C11911" s="7" t="s">
        <v>1463</v>
      </c>
      <c r="D11911" s="7" t="n">
        <v>1</v>
      </c>
      <c r="E11911" s="7" t="n">
        <v>25.27</v>
      </c>
      <c r="F11911" s="7" t="n">
        <v>2</v>
      </c>
      <c r="G11911" s="7" t="n">
        <v>50.54</v>
      </c>
    </row>
    <row r="11912" customFormat="false" ht="15" hidden="false" customHeight="false" outlineLevel="0" collapsed="false">
      <c r="A11912" s="7" t="s">
        <v>31</v>
      </c>
      <c r="B11912" s="7" t="s">
        <v>357</v>
      </c>
      <c r="C11912" s="7" t="s">
        <v>1465</v>
      </c>
      <c r="D11912" s="7" t="n">
        <v>2</v>
      </c>
      <c r="E11912" s="7" t="n">
        <v>17.71</v>
      </c>
      <c r="F11912" s="7" t="n">
        <v>0</v>
      </c>
      <c r="G11912" s="7" t="n">
        <v>0</v>
      </c>
    </row>
    <row r="11913" customFormat="false" ht="15" hidden="false" customHeight="false" outlineLevel="0" collapsed="false">
      <c r="A11913" s="7" t="s">
        <v>31</v>
      </c>
      <c r="B11913" s="7" t="s">
        <v>451</v>
      </c>
      <c r="C11913" s="7" t="s">
        <v>1467</v>
      </c>
      <c r="D11913" s="7" t="n">
        <v>3</v>
      </c>
      <c r="E11913" s="7" t="n">
        <v>281.02</v>
      </c>
      <c r="F11913" s="7" t="n">
        <v>2</v>
      </c>
      <c r="G11913" s="7" t="n">
        <v>187.35</v>
      </c>
    </row>
    <row r="11914" customFormat="false" ht="15" hidden="false" customHeight="false" outlineLevel="0" collapsed="false">
      <c r="A11914" s="7" t="s">
        <v>31</v>
      </c>
      <c r="B11914" s="7" t="s">
        <v>451</v>
      </c>
      <c r="C11914" s="7" t="s">
        <v>1467</v>
      </c>
      <c r="D11914" s="7" t="n">
        <v>2</v>
      </c>
      <c r="E11914" s="7" t="n">
        <v>154.59</v>
      </c>
      <c r="F11914" s="7" t="n">
        <v>0</v>
      </c>
      <c r="G11914" s="7" t="n">
        <v>0</v>
      </c>
    </row>
    <row r="11915" customFormat="false" ht="15" hidden="false" customHeight="false" outlineLevel="0" collapsed="false">
      <c r="A11915" s="7" t="s">
        <v>31</v>
      </c>
      <c r="B11915" s="7" t="s">
        <v>405</v>
      </c>
      <c r="C11915" s="7" t="s">
        <v>1467</v>
      </c>
      <c r="D11915" s="7" t="n">
        <v>3</v>
      </c>
      <c r="E11915" s="7" t="n">
        <v>281.02</v>
      </c>
      <c r="F11915" s="7" t="n">
        <v>3</v>
      </c>
      <c r="G11915" s="7" t="n">
        <v>281.02</v>
      </c>
    </row>
    <row r="11916" customFormat="false" ht="15" hidden="false" customHeight="false" outlineLevel="0" collapsed="false">
      <c r="A11916" s="7" t="s">
        <v>31</v>
      </c>
      <c r="B11916" s="7" t="s">
        <v>513</v>
      </c>
      <c r="C11916" s="7" t="s">
        <v>1467</v>
      </c>
      <c r="D11916" s="7" t="n">
        <v>2</v>
      </c>
      <c r="E11916" s="7" t="n">
        <v>154.59</v>
      </c>
      <c r="F11916" s="7" t="n">
        <v>0</v>
      </c>
      <c r="G11916" s="7" t="n">
        <v>0</v>
      </c>
    </row>
    <row r="11917" customFormat="false" ht="15" hidden="false" customHeight="false" outlineLevel="0" collapsed="false">
      <c r="A11917" s="7" t="s">
        <v>31</v>
      </c>
      <c r="B11917" s="7" t="s">
        <v>513</v>
      </c>
      <c r="C11917" s="7" t="s">
        <v>1467</v>
      </c>
      <c r="D11917" s="7" t="n">
        <v>1</v>
      </c>
      <c r="E11917" s="7" t="n">
        <v>93.68</v>
      </c>
      <c r="F11917" s="7" t="n">
        <v>2</v>
      </c>
      <c r="G11917" s="7" t="n">
        <v>187.35</v>
      </c>
    </row>
    <row r="11918" customFormat="false" ht="15" hidden="false" customHeight="false" outlineLevel="0" collapsed="false">
      <c r="A11918" s="7" t="s">
        <v>31</v>
      </c>
      <c r="B11918" s="7" t="s">
        <v>415</v>
      </c>
      <c r="C11918" s="7" t="s">
        <v>1467</v>
      </c>
      <c r="D11918" s="7" t="n">
        <v>2</v>
      </c>
      <c r="E11918" s="7" t="n">
        <v>187.35</v>
      </c>
      <c r="F11918" s="7" t="n">
        <v>3</v>
      </c>
      <c r="G11918" s="7" t="n">
        <v>281.03</v>
      </c>
    </row>
    <row r="11919" customFormat="false" ht="15" hidden="false" customHeight="false" outlineLevel="0" collapsed="false">
      <c r="A11919" s="7" t="s">
        <v>31</v>
      </c>
      <c r="B11919" s="7" t="s">
        <v>415</v>
      </c>
      <c r="C11919" s="7" t="s">
        <v>1467</v>
      </c>
      <c r="D11919" s="7" t="n">
        <v>3</v>
      </c>
      <c r="E11919" s="7" t="n">
        <v>226.78</v>
      </c>
      <c r="F11919" s="7" t="n">
        <v>0</v>
      </c>
      <c r="G11919" s="7" t="n">
        <v>0</v>
      </c>
    </row>
    <row r="11920" customFormat="false" ht="15" hidden="false" customHeight="false" outlineLevel="0" collapsed="false">
      <c r="A11920" s="7" t="s">
        <v>31</v>
      </c>
      <c r="B11920" s="7" t="s">
        <v>415</v>
      </c>
      <c r="C11920" s="7" t="s">
        <v>1467</v>
      </c>
      <c r="D11920" s="7" t="n">
        <v>2</v>
      </c>
      <c r="E11920" s="7" t="n">
        <v>154.59</v>
      </c>
      <c r="F11920" s="7" t="n">
        <v>0</v>
      </c>
      <c r="G11920" s="7" t="n">
        <v>0</v>
      </c>
    </row>
    <row r="11921" customFormat="false" ht="15" hidden="false" customHeight="false" outlineLevel="0" collapsed="false">
      <c r="A11921" s="7" t="s">
        <v>31</v>
      </c>
      <c r="B11921" s="7" t="s">
        <v>380</v>
      </c>
      <c r="C11921" s="7" t="s">
        <v>1468</v>
      </c>
      <c r="D11921" s="7" t="n">
        <v>1</v>
      </c>
      <c r="E11921" s="7" t="n">
        <v>77.29</v>
      </c>
      <c r="F11921" s="7" t="n">
        <v>0</v>
      </c>
      <c r="G11921" s="7" t="n">
        <v>0</v>
      </c>
    </row>
    <row r="11922" customFormat="false" ht="15" hidden="false" customHeight="false" outlineLevel="0" collapsed="false">
      <c r="A11922" s="7" t="s">
        <v>31</v>
      </c>
      <c r="B11922" s="7" t="s">
        <v>362</v>
      </c>
      <c r="C11922" s="7" t="s">
        <v>1468</v>
      </c>
      <c r="D11922" s="7" t="n">
        <v>2</v>
      </c>
      <c r="E11922" s="7" t="n">
        <v>154.59</v>
      </c>
      <c r="F11922" s="7" t="n">
        <v>0</v>
      </c>
      <c r="G11922" s="7" t="n">
        <v>0</v>
      </c>
    </row>
    <row r="11923" customFormat="false" ht="15" hidden="false" customHeight="false" outlineLevel="0" collapsed="false">
      <c r="A11923" s="7" t="s">
        <v>31</v>
      </c>
      <c r="B11923" s="7" t="s">
        <v>544</v>
      </c>
      <c r="C11923" s="7" t="s">
        <v>1469</v>
      </c>
      <c r="D11923" s="7" t="n">
        <v>1</v>
      </c>
      <c r="E11923" s="7" t="n">
        <v>77.3</v>
      </c>
      <c r="F11923" s="7" t="n">
        <v>0</v>
      </c>
      <c r="G11923" s="7" t="n">
        <v>0</v>
      </c>
    </row>
    <row r="11924" customFormat="false" ht="15" hidden="false" customHeight="false" outlineLevel="0" collapsed="false">
      <c r="A11924" s="7" t="s">
        <v>31</v>
      </c>
      <c r="B11924" s="7" t="s">
        <v>544</v>
      </c>
      <c r="C11924" s="7" t="s">
        <v>1469</v>
      </c>
      <c r="D11924" s="7" t="n">
        <v>0</v>
      </c>
      <c r="E11924" s="7" t="n">
        <v>0</v>
      </c>
      <c r="F11924" s="7" t="n">
        <v>1</v>
      </c>
      <c r="G11924" s="7" t="n">
        <v>93.68</v>
      </c>
    </row>
    <row r="11925" customFormat="false" ht="15" hidden="false" customHeight="false" outlineLevel="0" collapsed="false">
      <c r="A11925" s="7" t="s">
        <v>31</v>
      </c>
      <c r="B11925" s="7" t="s">
        <v>594</v>
      </c>
      <c r="C11925" s="7" t="s">
        <v>1468</v>
      </c>
      <c r="D11925" s="7" t="n">
        <v>1</v>
      </c>
      <c r="E11925" s="7" t="n">
        <v>93.68</v>
      </c>
      <c r="F11925" s="7" t="n">
        <v>0</v>
      </c>
      <c r="G11925" s="7" t="n">
        <v>0</v>
      </c>
    </row>
    <row r="11926" customFormat="false" ht="15" hidden="false" customHeight="false" outlineLevel="0" collapsed="false">
      <c r="A11926" s="7" t="s">
        <v>31</v>
      </c>
      <c r="B11926" s="7" t="s">
        <v>412</v>
      </c>
      <c r="C11926" s="7" t="s">
        <v>1470</v>
      </c>
      <c r="D11926" s="7" t="n">
        <v>1</v>
      </c>
      <c r="E11926" s="7" t="n">
        <v>77.29</v>
      </c>
      <c r="F11926" s="7" t="n">
        <v>0</v>
      </c>
      <c r="G11926" s="7" t="n">
        <v>0</v>
      </c>
    </row>
    <row r="11927" customFormat="false" ht="15" hidden="false" customHeight="false" outlineLevel="0" collapsed="false">
      <c r="A11927" s="7" t="s">
        <v>31</v>
      </c>
      <c r="B11927" s="7" t="s">
        <v>381</v>
      </c>
      <c r="C11927" s="7" t="s">
        <v>1471</v>
      </c>
      <c r="D11927" s="7" t="n">
        <v>0</v>
      </c>
      <c r="E11927" s="7" t="n">
        <v>0</v>
      </c>
      <c r="F11927" s="7" t="n">
        <v>4</v>
      </c>
      <c r="G11927" s="7" t="n">
        <v>656.09</v>
      </c>
    </row>
    <row r="11928" customFormat="false" ht="15" hidden="false" customHeight="false" outlineLevel="0" collapsed="false">
      <c r="A11928" s="7" t="s">
        <v>31</v>
      </c>
      <c r="B11928" s="7" t="s">
        <v>359</v>
      </c>
      <c r="C11928" s="7" t="s">
        <v>1471</v>
      </c>
      <c r="D11928" s="7" t="n">
        <v>5</v>
      </c>
      <c r="E11928" s="7" t="n">
        <v>820.12</v>
      </c>
      <c r="F11928" s="7" t="n">
        <v>1</v>
      </c>
      <c r="G11928" s="7" t="n">
        <v>164.03</v>
      </c>
    </row>
    <row r="11929" customFormat="false" ht="15" hidden="false" customHeight="false" outlineLevel="0" collapsed="false">
      <c r="A11929" s="7" t="s">
        <v>31</v>
      </c>
      <c r="B11929" s="7" t="s">
        <v>359</v>
      </c>
      <c r="C11929" s="7" t="s">
        <v>1471</v>
      </c>
      <c r="D11929" s="7" t="n">
        <v>2</v>
      </c>
      <c r="E11929" s="7" t="n">
        <v>290.52</v>
      </c>
      <c r="F11929" s="7" t="n">
        <v>0</v>
      </c>
      <c r="G11929" s="7" t="n">
        <v>0</v>
      </c>
    </row>
    <row r="11930" customFormat="false" ht="15" hidden="false" customHeight="false" outlineLevel="0" collapsed="false">
      <c r="A11930" s="7" t="s">
        <v>31</v>
      </c>
      <c r="B11930" s="7" t="s">
        <v>359</v>
      </c>
      <c r="C11930" s="7" t="s">
        <v>1471</v>
      </c>
      <c r="D11930" s="7" t="n">
        <v>1</v>
      </c>
      <c r="E11930" s="7" t="n">
        <v>141.77</v>
      </c>
      <c r="F11930" s="7" t="n">
        <v>0</v>
      </c>
      <c r="G11930" s="7" t="n">
        <v>0</v>
      </c>
    </row>
    <row r="11931" customFormat="false" ht="15" hidden="false" customHeight="false" outlineLevel="0" collapsed="false">
      <c r="A11931" s="7" t="s">
        <v>31</v>
      </c>
      <c r="B11931" s="7" t="s">
        <v>448</v>
      </c>
      <c r="C11931" s="7" t="s">
        <v>1471</v>
      </c>
      <c r="D11931" s="7" t="n">
        <v>2</v>
      </c>
      <c r="E11931" s="7" t="n">
        <v>283.54</v>
      </c>
      <c r="F11931" s="7" t="n">
        <v>0</v>
      </c>
      <c r="G11931" s="7" t="n">
        <v>0</v>
      </c>
    </row>
    <row r="11932" customFormat="false" ht="15" hidden="false" customHeight="false" outlineLevel="0" collapsed="false">
      <c r="A11932" s="7" t="s">
        <v>31</v>
      </c>
      <c r="B11932" s="7" t="s">
        <v>448</v>
      </c>
      <c r="C11932" s="7" t="s">
        <v>1471</v>
      </c>
      <c r="D11932" s="7" t="n">
        <v>1</v>
      </c>
      <c r="E11932" s="7" t="n">
        <v>164.02</v>
      </c>
      <c r="F11932" s="7" t="n">
        <v>0</v>
      </c>
      <c r="G11932" s="7" t="n">
        <v>0</v>
      </c>
    </row>
    <row r="11933" customFormat="false" ht="15" hidden="false" customHeight="false" outlineLevel="0" collapsed="false">
      <c r="A11933" s="7" t="s">
        <v>31</v>
      </c>
      <c r="B11933" s="7" t="s">
        <v>338</v>
      </c>
      <c r="C11933" s="7" t="s">
        <v>1472</v>
      </c>
      <c r="D11933" s="7" t="n">
        <v>1</v>
      </c>
      <c r="E11933" s="7" t="n">
        <v>137.05</v>
      </c>
      <c r="F11933" s="7" t="n">
        <v>0</v>
      </c>
      <c r="G11933" s="7" t="n">
        <v>0</v>
      </c>
    </row>
    <row r="11934" customFormat="false" ht="15" hidden="false" customHeight="false" outlineLevel="0" collapsed="false">
      <c r="A11934" s="7" t="s">
        <v>31</v>
      </c>
      <c r="B11934" s="7" t="s">
        <v>338</v>
      </c>
      <c r="C11934" s="7" t="s">
        <v>1472</v>
      </c>
      <c r="D11934" s="7" t="n">
        <v>0</v>
      </c>
      <c r="E11934" s="7" t="n">
        <v>0</v>
      </c>
      <c r="F11934" s="7" t="n">
        <v>1</v>
      </c>
      <c r="G11934" s="7" t="n">
        <v>140.57</v>
      </c>
    </row>
    <row r="11935" customFormat="false" ht="15" hidden="false" customHeight="false" outlineLevel="0" collapsed="false">
      <c r="A11935" s="7" t="s">
        <v>31</v>
      </c>
      <c r="B11935" s="7" t="s">
        <v>352</v>
      </c>
      <c r="C11935" s="7" t="s">
        <v>1472</v>
      </c>
      <c r="D11935" s="7" t="n">
        <v>5</v>
      </c>
      <c r="E11935" s="7" t="n">
        <v>685.24</v>
      </c>
      <c r="F11935" s="7" t="n">
        <v>0</v>
      </c>
      <c r="G11935" s="7" t="n">
        <v>0</v>
      </c>
    </row>
    <row r="11936" customFormat="false" ht="15" hidden="false" customHeight="false" outlineLevel="0" collapsed="false">
      <c r="A11936" s="7" t="s">
        <v>31</v>
      </c>
      <c r="B11936" s="7" t="s">
        <v>352</v>
      </c>
      <c r="C11936" s="7" t="s">
        <v>1472</v>
      </c>
      <c r="D11936" s="7" t="n">
        <v>0</v>
      </c>
      <c r="E11936" s="7" t="n">
        <v>0</v>
      </c>
      <c r="F11936" s="7" t="n">
        <v>2</v>
      </c>
      <c r="G11936" s="7" t="n">
        <v>281.14</v>
      </c>
    </row>
    <row r="11937" customFormat="false" ht="15" hidden="false" customHeight="false" outlineLevel="0" collapsed="false">
      <c r="A11937" s="7" t="s">
        <v>31</v>
      </c>
      <c r="B11937" s="7" t="s">
        <v>372</v>
      </c>
      <c r="C11937" s="7" t="s">
        <v>1472</v>
      </c>
      <c r="D11937" s="7" t="n">
        <v>2</v>
      </c>
      <c r="E11937" s="7" t="n">
        <v>281.14</v>
      </c>
      <c r="F11937" s="7" t="n">
        <v>0</v>
      </c>
      <c r="G11937" s="7" t="n">
        <v>0</v>
      </c>
    </row>
    <row r="11938" customFormat="false" ht="15" hidden="false" customHeight="false" outlineLevel="0" collapsed="false">
      <c r="A11938" s="7" t="s">
        <v>31</v>
      </c>
      <c r="B11938" s="7" t="s">
        <v>704</v>
      </c>
      <c r="C11938" s="7" t="s">
        <v>1478</v>
      </c>
      <c r="D11938" s="7" t="n">
        <v>1</v>
      </c>
      <c r="E11938" s="7" t="n">
        <v>92.3</v>
      </c>
      <c r="F11938" s="7" t="n">
        <v>0</v>
      </c>
      <c r="G11938" s="7" t="n">
        <v>0</v>
      </c>
    </row>
    <row r="11939" customFormat="false" ht="15" hidden="false" customHeight="false" outlineLevel="0" collapsed="false">
      <c r="A11939" s="7" t="s">
        <v>31</v>
      </c>
      <c r="B11939" s="7" t="s">
        <v>374</v>
      </c>
      <c r="C11939" s="7" t="s">
        <v>1276</v>
      </c>
      <c r="D11939" s="7" t="n">
        <v>0</v>
      </c>
      <c r="E11939" s="7" t="n">
        <v>0</v>
      </c>
      <c r="F11939" s="7" t="n">
        <v>6</v>
      </c>
      <c r="G11939" s="7" t="n">
        <v>567.8</v>
      </c>
    </row>
    <row r="11940" customFormat="false" ht="15" hidden="false" customHeight="false" outlineLevel="0" collapsed="false">
      <c r="A11940" s="7" t="s">
        <v>31</v>
      </c>
      <c r="B11940" s="7" t="s">
        <v>378</v>
      </c>
      <c r="C11940" s="7" t="s">
        <v>1276</v>
      </c>
      <c r="D11940" s="7" t="n">
        <v>1</v>
      </c>
      <c r="E11940" s="7" t="n">
        <v>94.5</v>
      </c>
      <c r="F11940" s="7" t="n">
        <v>0</v>
      </c>
      <c r="G11940" s="7" t="n">
        <v>0</v>
      </c>
    </row>
    <row r="11941" customFormat="false" ht="15" hidden="false" customHeight="false" outlineLevel="0" collapsed="false">
      <c r="A11941" s="7" t="s">
        <v>31</v>
      </c>
      <c r="B11941" s="7" t="s">
        <v>378</v>
      </c>
      <c r="C11941" s="7" t="s">
        <v>1276</v>
      </c>
      <c r="D11941" s="7" t="n">
        <v>3</v>
      </c>
      <c r="E11941" s="7" t="n">
        <v>283.9</v>
      </c>
      <c r="F11941" s="7" t="n">
        <v>3</v>
      </c>
      <c r="G11941" s="7" t="n">
        <v>283.91</v>
      </c>
    </row>
    <row r="11942" customFormat="false" ht="15" hidden="false" customHeight="false" outlineLevel="0" collapsed="false">
      <c r="A11942" s="7" t="s">
        <v>31</v>
      </c>
      <c r="B11942" s="7" t="s">
        <v>435</v>
      </c>
      <c r="C11942" s="7" t="s">
        <v>1276</v>
      </c>
      <c r="D11942" s="7" t="n">
        <v>0</v>
      </c>
      <c r="E11942" s="7" t="n">
        <v>0</v>
      </c>
      <c r="F11942" s="7" t="n">
        <v>1</v>
      </c>
      <c r="G11942" s="7" t="n">
        <v>94.63</v>
      </c>
    </row>
    <row r="11943" customFormat="false" ht="15" hidden="false" customHeight="false" outlineLevel="0" collapsed="false">
      <c r="A11943" s="7" t="s">
        <v>31</v>
      </c>
      <c r="B11943" s="7" t="s">
        <v>85</v>
      </c>
      <c r="C11943" s="7" t="s">
        <v>1479</v>
      </c>
      <c r="D11943" s="7" t="n">
        <v>10</v>
      </c>
      <c r="E11943" s="7" t="n">
        <v>468.21</v>
      </c>
      <c r="F11943" s="7" t="n">
        <v>5</v>
      </c>
      <c r="G11943" s="7" t="n">
        <v>234.1</v>
      </c>
    </row>
    <row r="11944" customFormat="false" ht="15" hidden="false" customHeight="false" outlineLevel="0" collapsed="false">
      <c r="A11944" s="7" t="s">
        <v>31</v>
      </c>
      <c r="B11944" s="7" t="s">
        <v>833</v>
      </c>
      <c r="C11944" s="7" t="s">
        <v>1482</v>
      </c>
      <c r="D11944" s="7" t="n">
        <v>1</v>
      </c>
      <c r="E11944" s="7" t="n">
        <v>70.28</v>
      </c>
      <c r="F11944" s="7" t="n">
        <v>0</v>
      </c>
      <c r="G11944" s="7" t="n">
        <v>0</v>
      </c>
    </row>
    <row r="11945" customFormat="false" ht="15" hidden="false" customHeight="false" outlineLevel="0" collapsed="false">
      <c r="A11945" s="7" t="s">
        <v>31</v>
      </c>
      <c r="B11945" s="7" t="s">
        <v>116</v>
      </c>
      <c r="C11945" s="7" t="s">
        <v>1482</v>
      </c>
      <c r="D11945" s="7" t="n">
        <v>1</v>
      </c>
      <c r="E11945" s="7" t="n">
        <v>70.26</v>
      </c>
      <c r="F11945" s="7" t="n">
        <v>0</v>
      </c>
      <c r="G11945" s="7" t="n">
        <v>0</v>
      </c>
    </row>
    <row r="11946" customFormat="false" ht="15" hidden="false" customHeight="false" outlineLevel="0" collapsed="false">
      <c r="A11946" s="7" t="s">
        <v>31</v>
      </c>
      <c r="B11946" s="7" t="s">
        <v>991</v>
      </c>
      <c r="C11946" s="7" t="s">
        <v>1482</v>
      </c>
      <c r="D11946" s="7" t="n">
        <v>2</v>
      </c>
      <c r="E11946" s="7" t="n">
        <v>140.52</v>
      </c>
      <c r="F11946" s="7" t="n">
        <v>0</v>
      </c>
      <c r="G11946" s="7" t="n">
        <v>0</v>
      </c>
    </row>
    <row r="11947" customFormat="false" ht="15" hidden="false" customHeight="false" outlineLevel="0" collapsed="false">
      <c r="A11947" s="7" t="s">
        <v>31</v>
      </c>
      <c r="B11947" s="7" t="s">
        <v>588</v>
      </c>
      <c r="C11947" s="7" t="s">
        <v>1486</v>
      </c>
      <c r="D11947" s="7" t="n">
        <v>1</v>
      </c>
      <c r="E11947" s="7" t="n">
        <v>94.63</v>
      </c>
      <c r="F11947" s="7" t="n">
        <v>0</v>
      </c>
      <c r="G11947" s="7" t="n">
        <v>0</v>
      </c>
    </row>
    <row r="11948" customFormat="false" ht="15" hidden="false" customHeight="false" outlineLevel="0" collapsed="false">
      <c r="A11948" s="7" t="s">
        <v>31</v>
      </c>
      <c r="B11948" s="7" t="s">
        <v>477</v>
      </c>
      <c r="C11948" s="7" t="s">
        <v>1486</v>
      </c>
      <c r="D11948" s="7" t="n">
        <v>1</v>
      </c>
      <c r="E11948" s="7" t="n">
        <v>94.64</v>
      </c>
      <c r="F11948" s="7" t="n">
        <v>1</v>
      </c>
      <c r="G11948" s="7" t="n">
        <v>94.63</v>
      </c>
    </row>
    <row r="11949" customFormat="false" ht="15" hidden="false" customHeight="false" outlineLevel="0" collapsed="false">
      <c r="A11949" s="7" t="s">
        <v>31</v>
      </c>
      <c r="B11949" s="7" t="s">
        <v>473</v>
      </c>
      <c r="C11949" s="7" t="s">
        <v>1486</v>
      </c>
      <c r="D11949" s="7" t="n">
        <v>0</v>
      </c>
      <c r="E11949" s="7" t="n">
        <v>0</v>
      </c>
      <c r="F11949" s="7" t="n">
        <v>1</v>
      </c>
      <c r="G11949" s="7" t="n">
        <v>94.63</v>
      </c>
    </row>
    <row r="11950" customFormat="false" ht="15" hidden="false" customHeight="false" outlineLevel="0" collapsed="false">
      <c r="A11950" s="7" t="s">
        <v>31</v>
      </c>
      <c r="B11950" s="7" t="s">
        <v>274</v>
      </c>
      <c r="C11950" s="7" t="s">
        <v>1487</v>
      </c>
      <c r="D11950" s="7" t="n">
        <v>3</v>
      </c>
      <c r="E11950" s="7" t="n">
        <v>567.13</v>
      </c>
      <c r="F11950" s="7" t="n">
        <v>0</v>
      </c>
      <c r="G11950" s="7" t="n">
        <v>0</v>
      </c>
    </row>
    <row r="11951" customFormat="false" ht="15" hidden="false" customHeight="false" outlineLevel="0" collapsed="false">
      <c r="A11951" s="7" t="s">
        <v>31</v>
      </c>
      <c r="B11951" s="7" t="s">
        <v>277</v>
      </c>
      <c r="C11951" s="7" t="s">
        <v>1487</v>
      </c>
      <c r="D11951" s="7" t="n">
        <v>1</v>
      </c>
      <c r="E11951" s="7" t="n">
        <v>187.45</v>
      </c>
      <c r="F11951" s="7" t="n">
        <v>0</v>
      </c>
      <c r="G11951" s="7" t="n">
        <v>0</v>
      </c>
    </row>
    <row r="11952" customFormat="false" ht="15" hidden="false" customHeight="false" outlineLevel="0" collapsed="false">
      <c r="A11952" s="7" t="s">
        <v>31</v>
      </c>
      <c r="B11952" s="7" t="s">
        <v>277</v>
      </c>
      <c r="C11952" s="7" t="s">
        <v>1487</v>
      </c>
      <c r="D11952" s="7" t="n">
        <v>4</v>
      </c>
      <c r="E11952" s="7" t="n">
        <v>757.28</v>
      </c>
      <c r="F11952" s="7" t="n">
        <v>0</v>
      </c>
      <c r="G11952" s="7" t="n">
        <v>0</v>
      </c>
    </row>
    <row r="11953" customFormat="false" ht="15" hidden="false" customHeight="false" outlineLevel="0" collapsed="false">
      <c r="A11953" s="7" t="s">
        <v>31</v>
      </c>
      <c r="B11953" s="7" t="s">
        <v>389</v>
      </c>
      <c r="C11953" s="7" t="s">
        <v>1487</v>
      </c>
      <c r="D11953" s="7" t="n">
        <v>2</v>
      </c>
      <c r="E11953" s="7" t="n">
        <v>378.64</v>
      </c>
      <c r="F11953" s="7" t="n">
        <v>0</v>
      </c>
      <c r="G11953" s="7" t="n">
        <v>0</v>
      </c>
    </row>
    <row r="11954" customFormat="false" ht="15" hidden="false" customHeight="false" outlineLevel="0" collapsed="false">
      <c r="A11954" s="7" t="s">
        <v>31</v>
      </c>
      <c r="B11954" s="7" t="s">
        <v>332</v>
      </c>
      <c r="C11954" s="7" t="s">
        <v>1487</v>
      </c>
      <c r="D11954" s="7" t="n">
        <v>2</v>
      </c>
      <c r="E11954" s="7" t="n">
        <v>378.64</v>
      </c>
      <c r="F11954" s="7" t="n">
        <v>0</v>
      </c>
      <c r="G11954" s="7" t="n">
        <v>0</v>
      </c>
    </row>
    <row r="11955" customFormat="false" ht="15" hidden="false" customHeight="false" outlineLevel="0" collapsed="false">
      <c r="A11955" s="7" t="s">
        <v>31</v>
      </c>
      <c r="B11955" s="7" t="s">
        <v>670</v>
      </c>
      <c r="C11955" s="7" t="s">
        <v>1487</v>
      </c>
      <c r="D11955" s="7" t="n">
        <v>1</v>
      </c>
      <c r="E11955" s="7" t="n">
        <v>189.32</v>
      </c>
      <c r="F11955" s="7" t="n">
        <v>0</v>
      </c>
      <c r="G11955" s="7" t="n">
        <v>0</v>
      </c>
    </row>
    <row r="11956" customFormat="false" ht="15" hidden="false" customHeight="false" outlineLevel="0" collapsed="false">
      <c r="A11956" s="7" t="s">
        <v>31</v>
      </c>
      <c r="B11956" s="7" t="s">
        <v>562</v>
      </c>
      <c r="C11956" s="7" t="s">
        <v>1401</v>
      </c>
      <c r="D11956" s="7" t="n">
        <v>28</v>
      </c>
      <c r="E11956" s="7" t="n">
        <v>5805.12</v>
      </c>
      <c r="F11956" s="7" t="n">
        <v>0</v>
      </c>
      <c r="G11956" s="7" t="n">
        <v>0</v>
      </c>
    </row>
    <row r="11957" customFormat="false" ht="15" hidden="false" customHeight="false" outlineLevel="0" collapsed="false">
      <c r="A11957" s="7" t="s">
        <v>31</v>
      </c>
      <c r="B11957" s="7" t="s">
        <v>562</v>
      </c>
      <c r="C11957" s="7" t="s">
        <v>1401</v>
      </c>
      <c r="D11957" s="7" t="n">
        <v>14</v>
      </c>
      <c r="E11957" s="7" t="n">
        <v>3109.93</v>
      </c>
      <c r="F11957" s="7" t="n">
        <v>0</v>
      </c>
      <c r="G11957" s="7" t="n">
        <v>0</v>
      </c>
    </row>
    <row r="11958" customFormat="false" ht="15" hidden="false" customHeight="false" outlineLevel="0" collapsed="false">
      <c r="A11958" s="7" t="s">
        <v>31</v>
      </c>
      <c r="B11958" s="7" t="s">
        <v>562</v>
      </c>
      <c r="C11958" s="7" t="s">
        <v>1401</v>
      </c>
      <c r="D11958" s="7" t="n">
        <v>25</v>
      </c>
      <c r="E11958" s="7" t="n">
        <v>0.19</v>
      </c>
      <c r="F11958" s="7" t="n">
        <v>0</v>
      </c>
      <c r="G11958" s="7" t="n">
        <v>0</v>
      </c>
    </row>
    <row r="11959" customFormat="false" ht="15" hidden="false" customHeight="false" outlineLevel="0" collapsed="false">
      <c r="A11959" s="7" t="s">
        <v>31</v>
      </c>
      <c r="B11959" s="7" t="s">
        <v>562</v>
      </c>
      <c r="C11959" s="7" t="s">
        <v>1401</v>
      </c>
      <c r="D11959" s="7" t="n">
        <v>0</v>
      </c>
      <c r="E11959" s="7" t="n">
        <v>0</v>
      </c>
      <c r="F11959" s="7" t="n">
        <v>12</v>
      </c>
      <c r="G11959" s="7" t="n">
        <v>1998</v>
      </c>
    </row>
    <row r="11960" customFormat="false" ht="15" hidden="false" customHeight="false" outlineLevel="0" collapsed="false">
      <c r="A11960" s="7" t="s">
        <v>31</v>
      </c>
      <c r="B11960" s="7" t="s">
        <v>562</v>
      </c>
      <c r="C11960" s="7" t="s">
        <v>1401</v>
      </c>
      <c r="D11960" s="7" t="n">
        <v>5</v>
      </c>
      <c r="E11960" s="7" t="n">
        <v>0.01</v>
      </c>
      <c r="F11960" s="7" t="n">
        <v>0</v>
      </c>
      <c r="G11960" s="7" t="n">
        <v>0</v>
      </c>
    </row>
    <row r="11961" customFormat="false" ht="15" hidden="false" customHeight="false" outlineLevel="0" collapsed="false">
      <c r="A11961" s="7" t="s">
        <v>31</v>
      </c>
      <c r="B11961" s="7" t="s">
        <v>691</v>
      </c>
      <c r="C11961" s="7" t="s">
        <v>1498</v>
      </c>
      <c r="D11961" s="7" t="n">
        <v>16</v>
      </c>
      <c r="E11961" s="7" t="n">
        <v>481.6</v>
      </c>
      <c r="F11961" s="7" t="n">
        <v>0</v>
      </c>
      <c r="G11961" s="7" t="n">
        <v>0</v>
      </c>
    </row>
    <row r="11962" customFormat="false" ht="15" hidden="false" customHeight="false" outlineLevel="0" collapsed="false">
      <c r="A11962" s="7" t="s">
        <v>31</v>
      </c>
      <c r="B11962" s="7" t="s">
        <v>691</v>
      </c>
      <c r="C11962" s="7" t="s">
        <v>1498</v>
      </c>
      <c r="D11962" s="7" t="n">
        <v>0</v>
      </c>
      <c r="E11962" s="7" t="n">
        <v>0</v>
      </c>
      <c r="F11962" s="7" t="n">
        <v>3</v>
      </c>
      <c r="G11962" s="7" t="n">
        <v>76.26</v>
      </c>
    </row>
    <row r="11963" customFormat="false" ht="15" hidden="false" customHeight="false" outlineLevel="0" collapsed="false">
      <c r="A11963" s="7" t="s">
        <v>31</v>
      </c>
      <c r="B11963" s="7" t="s">
        <v>374</v>
      </c>
      <c r="C11963" s="7" t="s">
        <v>1276</v>
      </c>
      <c r="D11963" s="7" t="n">
        <v>0</v>
      </c>
      <c r="E11963" s="7" t="n">
        <v>0</v>
      </c>
      <c r="F11963" s="7" t="n">
        <v>150</v>
      </c>
      <c r="G11963" s="7" t="n">
        <v>12935.5</v>
      </c>
    </row>
    <row r="11964" customFormat="false" ht="15" hidden="false" customHeight="false" outlineLevel="0" collapsed="false">
      <c r="A11964" s="7" t="s">
        <v>31</v>
      </c>
      <c r="B11964" s="7" t="s">
        <v>681</v>
      </c>
      <c r="C11964" s="7" t="s">
        <v>1499</v>
      </c>
      <c r="D11964" s="7" t="n">
        <v>1</v>
      </c>
      <c r="E11964" s="7" t="n">
        <v>120</v>
      </c>
      <c r="F11964" s="7" t="n">
        <v>0</v>
      </c>
      <c r="G11964" s="7" t="n">
        <v>0</v>
      </c>
    </row>
    <row r="11965" customFormat="false" ht="15" hidden="false" customHeight="false" outlineLevel="0" collapsed="false">
      <c r="A11965" s="7" t="s">
        <v>31</v>
      </c>
      <c r="B11965" s="7" t="s">
        <v>683</v>
      </c>
      <c r="C11965" s="7" t="s">
        <v>1499</v>
      </c>
      <c r="D11965" s="7" t="n">
        <v>1</v>
      </c>
      <c r="E11965" s="7" t="n">
        <v>120</v>
      </c>
      <c r="F11965" s="7" t="n">
        <v>0</v>
      </c>
      <c r="G11965" s="7" t="n">
        <v>0</v>
      </c>
    </row>
    <row r="11966" customFormat="false" ht="15" hidden="false" customHeight="false" outlineLevel="0" collapsed="false">
      <c r="A11966" s="7" t="s">
        <v>31</v>
      </c>
      <c r="B11966" s="7" t="s">
        <v>664</v>
      </c>
      <c r="C11966" s="7" t="s">
        <v>1499</v>
      </c>
      <c r="D11966" s="7" t="n">
        <v>1</v>
      </c>
      <c r="E11966" s="7" t="n">
        <v>120</v>
      </c>
      <c r="F11966" s="7" t="n">
        <v>0</v>
      </c>
      <c r="G11966" s="7" t="n">
        <v>0</v>
      </c>
    </row>
    <row r="11967" customFormat="false" ht="15" hidden="false" customHeight="false" outlineLevel="0" collapsed="false">
      <c r="A11967" s="7" t="s">
        <v>31</v>
      </c>
      <c r="B11967" s="7" t="s">
        <v>702</v>
      </c>
      <c r="C11967" s="7" t="s">
        <v>1499</v>
      </c>
      <c r="D11967" s="7" t="n">
        <v>1</v>
      </c>
      <c r="E11967" s="7" t="n">
        <v>120</v>
      </c>
      <c r="F11967" s="7" t="n">
        <v>0</v>
      </c>
      <c r="G11967" s="7" t="n">
        <v>0</v>
      </c>
    </row>
    <row r="11968" customFormat="false" ht="15" hidden="false" customHeight="false" outlineLevel="0" collapsed="false">
      <c r="A11968" s="7" t="s">
        <v>31</v>
      </c>
      <c r="B11968" s="7" t="s">
        <v>489</v>
      </c>
      <c r="C11968" s="7" t="s">
        <v>1283</v>
      </c>
      <c r="D11968" s="7" t="n">
        <v>0</v>
      </c>
      <c r="E11968" s="7" t="n">
        <v>0</v>
      </c>
      <c r="F11968" s="7" t="n">
        <v>1</v>
      </c>
      <c r="G11968" s="7" t="n">
        <v>156.97</v>
      </c>
    </row>
    <row r="11969" customFormat="false" ht="15" hidden="false" customHeight="false" outlineLevel="0" collapsed="false">
      <c r="A11969" s="7" t="s">
        <v>31</v>
      </c>
      <c r="B11969" s="7" t="s">
        <v>164</v>
      </c>
      <c r="C11969" s="7" t="s">
        <v>1295</v>
      </c>
      <c r="D11969" s="7" t="n">
        <v>2</v>
      </c>
      <c r="E11969" s="7" t="n">
        <v>35.82</v>
      </c>
      <c r="F11969" s="7" t="n">
        <v>0</v>
      </c>
      <c r="G11969" s="7" t="n">
        <v>0</v>
      </c>
    </row>
    <row r="11970" customFormat="false" ht="15" hidden="false" customHeight="false" outlineLevel="0" collapsed="false">
      <c r="A11970" s="7" t="s">
        <v>31</v>
      </c>
      <c r="B11970" s="7" t="s">
        <v>159</v>
      </c>
      <c r="C11970" s="7" t="s">
        <v>1295</v>
      </c>
      <c r="D11970" s="7" t="n">
        <v>2</v>
      </c>
      <c r="E11970" s="7" t="n">
        <v>35.82</v>
      </c>
      <c r="F11970" s="7" t="n">
        <v>0</v>
      </c>
      <c r="G11970" s="7" t="n">
        <v>0</v>
      </c>
    </row>
    <row r="11971" customFormat="false" ht="15" hidden="false" customHeight="false" outlineLevel="0" collapsed="false">
      <c r="A11971" s="7" t="s">
        <v>31</v>
      </c>
      <c r="B11971" s="7" t="s">
        <v>195</v>
      </c>
      <c r="C11971" s="7" t="s">
        <v>1295</v>
      </c>
      <c r="D11971" s="7" t="n">
        <v>2</v>
      </c>
      <c r="E11971" s="7" t="n">
        <v>35.82</v>
      </c>
      <c r="F11971" s="7" t="n">
        <v>0</v>
      </c>
      <c r="G11971" s="7" t="n">
        <v>0</v>
      </c>
    </row>
    <row r="11972" customFormat="false" ht="15" hidden="false" customHeight="false" outlineLevel="0" collapsed="false">
      <c r="A11972" s="7" t="s">
        <v>31</v>
      </c>
      <c r="B11972" s="7" t="s">
        <v>209</v>
      </c>
      <c r="C11972" s="7" t="s">
        <v>1295</v>
      </c>
      <c r="D11972" s="7" t="n">
        <v>2</v>
      </c>
      <c r="E11972" s="7" t="n">
        <v>35.82</v>
      </c>
      <c r="F11972" s="7" t="n">
        <v>0</v>
      </c>
      <c r="G11972" s="7" t="n">
        <v>0</v>
      </c>
    </row>
    <row r="11973" customFormat="false" ht="15" hidden="false" customHeight="false" outlineLevel="0" collapsed="false">
      <c r="A11973" s="7" t="s">
        <v>31</v>
      </c>
      <c r="B11973" s="7" t="s">
        <v>205</v>
      </c>
      <c r="C11973" s="7" t="s">
        <v>1319</v>
      </c>
      <c r="D11973" s="7" t="n">
        <v>1</v>
      </c>
      <c r="E11973" s="7" t="n">
        <v>92.14</v>
      </c>
      <c r="F11973" s="7" t="n">
        <v>0</v>
      </c>
      <c r="G11973" s="7" t="n">
        <v>0</v>
      </c>
    </row>
    <row r="11974" customFormat="false" ht="15" hidden="false" customHeight="false" outlineLevel="0" collapsed="false">
      <c r="A11974" s="7" t="s">
        <v>31</v>
      </c>
      <c r="B11974" s="7" t="s">
        <v>205</v>
      </c>
      <c r="C11974" s="7" t="s">
        <v>1319</v>
      </c>
      <c r="D11974" s="7" t="n">
        <v>3</v>
      </c>
      <c r="E11974" s="7" t="n">
        <v>281.09</v>
      </c>
      <c r="F11974" s="7" t="n">
        <v>0</v>
      </c>
      <c r="G11974" s="7" t="n">
        <v>0</v>
      </c>
    </row>
    <row r="11975" customFormat="false" ht="15" hidden="false" customHeight="false" outlineLevel="0" collapsed="false">
      <c r="A11975" s="7" t="s">
        <v>31</v>
      </c>
      <c r="B11975" s="7" t="s">
        <v>201</v>
      </c>
      <c r="C11975" s="7" t="s">
        <v>1344</v>
      </c>
      <c r="D11975" s="7" t="n">
        <v>6</v>
      </c>
      <c r="E11975" s="7" t="n">
        <v>84.84</v>
      </c>
      <c r="F11975" s="7" t="n">
        <v>0</v>
      </c>
      <c r="G11975" s="7" t="n">
        <v>0</v>
      </c>
    </row>
    <row r="11976" customFormat="false" ht="15" hidden="false" customHeight="false" outlineLevel="0" collapsed="false">
      <c r="A11976" s="7" t="s">
        <v>31</v>
      </c>
      <c r="B11976" s="7" t="s">
        <v>150</v>
      </c>
      <c r="C11976" s="7" t="s">
        <v>1349</v>
      </c>
      <c r="D11976" s="7" t="n">
        <v>3</v>
      </c>
      <c r="E11976" s="7" t="n">
        <v>56.12</v>
      </c>
      <c r="F11976" s="7" t="n">
        <v>0</v>
      </c>
      <c r="G11976" s="7" t="n">
        <v>0</v>
      </c>
    </row>
    <row r="11977" customFormat="false" ht="15" hidden="false" customHeight="false" outlineLevel="0" collapsed="false">
      <c r="A11977" s="7" t="s">
        <v>31</v>
      </c>
      <c r="B11977" s="7" t="s">
        <v>323</v>
      </c>
      <c r="C11977" s="7" t="s">
        <v>1355</v>
      </c>
      <c r="D11977" s="7" t="n">
        <v>3</v>
      </c>
      <c r="E11977" s="7" t="n">
        <v>88.44</v>
      </c>
      <c r="F11977" s="7" t="n">
        <v>0</v>
      </c>
      <c r="G11977" s="7" t="n">
        <v>0</v>
      </c>
    </row>
    <row r="11978" customFormat="false" ht="15" hidden="false" customHeight="false" outlineLevel="0" collapsed="false">
      <c r="A11978" s="7" t="s">
        <v>31</v>
      </c>
      <c r="B11978" s="7" t="s">
        <v>403</v>
      </c>
      <c r="C11978" s="7" t="s">
        <v>1374</v>
      </c>
      <c r="D11978" s="7" t="n">
        <v>6</v>
      </c>
      <c r="E11978" s="7" t="n">
        <v>188.76</v>
      </c>
      <c r="F11978" s="7" t="n">
        <v>0</v>
      </c>
      <c r="G11978" s="7" t="n">
        <v>0</v>
      </c>
    </row>
    <row r="11979" customFormat="false" ht="15" hidden="false" customHeight="false" outlineLevel="0" collapsed="false">
      <c r="A11979" s="7" t="s">
        <v>31</v>
      </c>
      <c r="B11979" s="7" t="s">
        <v>425</v>
      </c>
      <c r="C11979" s="7" t="s">
        <v>1374</v>
      </c>
      <c r="D11979" s="7" t="n">
        <v>6</v>
      </c>
      <c r="E11979" s="7" t="n">
        <v>188.76</v>
      </c>
      <c r="F11979" s="7" t="n">
        <v>0</v>
      </c>
      <c r="G11979" s="7" t="n">
        <v>0</v>
      </c>
    </row>
    <row r="11980" customFormat="false" ht="15" hidden="false" customHeight="false" outlineLevel="0" collapsed="false">
      <c r="A11980" s="7" t="s">
        <v>31</v>
      </c>
      <c r="B11980" s="7" t="s">
        <v>425</v>
      </c>
      <c r="C11980" s="7" t="s">
        <v>1374</v>
      </c>
      <c r="D11980" s="7" t="n">
        <v>30</v>
      </c>
      <c r="E11980" s="7" t="n">
        <v>943.74</v>
      </c>
      <c r="F11980" s="7" t="n">
        <v>0</v>
      </c>
      <c r="G11980" s="7" t="n">
        <v>0</v>
      </c>
    </row>
    <row r="11981" customFormat="false" ht="15" hidden="false" customHeight="false" outlineLevel="0" collapsed="false">
      <c r="A11981" s="7" t="s">
        <v>31</v>
      </c>
      <c r="B11981" s="7" t="s">
        <v>540</v>
      </c>
      <c r="C11981" s="7" t="s">
        <v>1395</v>
      </c>
      <c r="D11981" s="7" t="n">
        <v>1</v>
      </c>
      <c r="E11981" s="7" t="n">
        <v>80.32</v>
      </c>
      <c r="F11981" s="7" t="n">
        <v>0</v>
      </c>
      <c r="G11981" s="7" t="n">
        <v>0</v>
      </c>
    </row>
    <row r="11982" customFormat="false" ht="15" hidden="false" customHeight="false" outlineLevel="0" collapsed="false">
      <c r="A11982" s="7" t="s">
        <v>31</v>
      </c>
      <c r="B11982" s="7" t="s">
        <v>392</v>
      </c>
      <c r="C11982" s="7" t="s">
        <v>1398</v>
      </c>
      <c r="D11982" s="7" t="n">
        <v>0</v>
      </c>
      <c r="E11982" s="7" t="n">
        <v>0</v>
      </c>
      <c r="F11982" s="7" t="n">
        <v>1</v>
      </c>
      <c r="G11982" s="7" t="n">
        <v>187.44</v>
      </c>
    </row>
    <row r="11983" customFormat="false" ht="15" hidden="false" customHeight="false" outlineLevel="0" collapsed="false">
      <c r="A11983" s="7" t="s">
        <v>31</v>
      </c>
      <c r="B11983" s="7" t="s">
        <v>453</v>
      </c>
      <c r="C11983" s="7" t="s">
        <v>1402</v>
      </c>
      <c r="D11983" s="7" t="n">
        <v>1</v>
      </c>
      <c r="E11983" s="7" t="n">
        <v>164.01</v>
      </c>
      <c r="F11983" s="7" t="n">
        <v>0</v>
      </c>
      <c r="G11983" s="7" t="n">
        <v>0</v>
      </c>
    </row>
    <row r="11984" customFormat="false" ht="15" hidden="false" customHeight="false" outlineLevel="0" collapsed="false">
      <c r="A11984" s="7" t="s">
        <v>31</v>
      </c>
      <c r="B11984" s="7" t="s">
        <v>685</v>
      </c>
      <c r="C11984" s="7" t="s">
        <v>1508</v>
      </c>
      <c r="D11984" s="7" t="n">
        <v>1</v>
      </c>
      <c r="E11984" s="7" t="n">
        <v>472.9</v>
      </c>
      <c r="F11984" s="7" t="n">
        <v>0</v>
      </c>
      <c r="G11984" s="7" t="n">
        <v>0</v>
      </c>
    </row>
    <row r="11985" customFormat="false" ht="15" hidden="false" customHeight="false" outlineLevel="0" collapsed="false">
      <c r="A11985" s="7" t="s">
        <v>31</v>
      </c>
      <c r="B11985" s="7" t="s">
        <v>308</v>
      </c>
      <c r="C11985" s="7" t="s">
        <v>1441</v>
      </c>
      <c r="D11985" s="7" t="n">
        <v>1</v>
      </c>
      <c r="E11985" s="7" t="n">
        <v>103.07</v>
      </c>
      <c r="F11985" s="7" t="n">
        <v>0</v>
      </c>
      <c r="G11985" s="7" t="n">
        <v>0</v>
      </c>
    </row>
    <row r="11986" customFormat="false" ht="15" hidden="false" customHeight="false" outlineLevel="0" collapsed="false">
      <c r="A11986" s="7" t="s">
        <v>31</v>
      </c>
      <c r="B11986" s="7" t="s">
        <v>691</v>
      </c>
      <c r="C11986" s="7" t="s">
        <v>1498</v>
      </c>
      <c r="D11986" s="7" t="n">
        <v>0</v>
      </c>
      <c r="E11986" s="7" t="n">
        <v>0</v>
      </c>
      <c r="F11986" s="7" t="n">
        <v>1</v>
      </c>
      <c r="G11986" s="7" t="n">
        <v>30</v>
      </c>
    </row>
    <row r="11987" customFormat="false" ht="15" hidden="false" customHeight="false" outlineLevel="0" collapsed="false">
      <c r="A11987" s="7" t="s">
        <v>31</v>
      </c>
      <c r="B11987" s="7" t="s">
        <v>684</v>
      </c>
      <c r="C11987" s="7" t="s">
        <v>1499</v>
      </c>
      <c r="D11987" s="7" t="n">
        <v>3</v>
      </c>
      <c r="E11987" s="7" t="n">
        <v>360</v>
      </c>
      <c r="F11987" s="7" t="n">
        <v>0</v>
      </c>
      <c r="G11987" s="7" t="n">
        <v>0</v>
      </c>
    </row>
    <row r="11988" customFormat="false" ht="15" hidden="false" customHeight="false" outlineLevel="0" collapsed="false">
      <c r="A11988" s="7" t="s">
        <v>31</v>
      </c>
      <c r="B11988" s="7" t="s">
        <v>681</v>
      </c>
      <c r="C11988" s="7" t="s">
        <v>1499</v>
      </c>
      <c r="D11988" s="7" t="n">
        <v>1</v>
      </c>
      <c r="E11988" s="7" t="n">
        <v>120</v>
      </c>
      <c r="F11988" s="7" t="n">
        <v>0</v>
      </c>
      <c r="G11988" s="7" t="n">
        <v>0</v>
      </c>
    </row>
    <row r="11989" customFormat="false" ht="15" hidden="false" customHeight="false" outlineLevel="0" collapsed="false">
      <c r="A11989" s="7" t="s">
        <v>31</v>
      </c>
      <c r="B11989" s="7" t="s">
        <v>683</v>
      </c>
      <c r="C11989" s="7" t="s">
        <v>1499</v>
      </c>
      <c r="D11989" s="7" t="n">
        <v>1</v>
      </c>
      <c r="E11989" s="7" t="n">
        <v>120</v>
      </c>
      <c r="F11989" s="7" t="n">
        <v>0</v>
      </c>
      <c r="G11989" s="7" t="n">
        <v>0</v>
      </c>
    </row>
    <row r="11990" customFormat="false" ht="15" hidden="false" customHeight="false" outlineLevel="0" collapsed="false">
      <c r="A11990" s="7" t="s">
        <v>31</v>
      </c>
      <c r="B11990" s="7" t="s">
        <v>664</v>
      </c>
      <c r="C11990" s="7" t="s">
        <v>1499</v>
      </c>
      <c r="D11990" s="7" t="n">
        <v>1</v>
      </c>
      <c r="E11990" s="7" t="n">
        <v>120</v>
      </c>
      <c r="F11990" s="7" t="n">
        <v>0</v>
      </c>
      <c r="G11990" s="7" t="n">
        <v>0</v>
      </c>
    </row>
    <row r="11991" customFormat="false" ht="15" hidden="false" customHeight="false" outlineLevel="0" collapsed="false">
      <c r="A11991" s="7" t="s">
        <v>31</v>
      </c>
      <c r="B11991" s="7" t="s">
        <v>664</v>
      </c>
      <c r="C11991" s="7" t="s">
        <v>1499</v>
      </c>
      <c r="D11991" s="7" t="n">
        <v>0</v>
      </c>
      <c r="E11991" s="7" t="n">
        <v>0</v>
      </c>
      <c r="F11991" s="7" t="n">
        <v>1</v>
      </c>
      <c r="G11991" s="7" t="n">
        <v>210.88</v>
      </c>
    </row>
    <row r="11992" customFormat="false" ht="15" hidden="false" customHeight="false" outlineLevel="0" collapsed="false">
      <c r="A11992" s="7" t="s">
        <v>31</v>
      </c>
      <c r="B11992" s="7" t="s">
        <v>274</v>
      </c>
      <c r="C11992" s="7" t="s">
        <v>1487</v>
      </c>
      <c r="D11992" s="7" t="n">
        <v>0</v>
      </c>
      <c r="E11992" s="7" t="n">
        <v>0</v>
      </c>
      <c r="F11992" s="7" t="n">
        <v>1</v>
      </c>
      <c r="G11992" s="7" t="n">
        <v>187.45</v>
      </c>
    </row>
    <row r="11993" customFormat="false" ht="15" hidden="false" customHeight="false" outlineLevel="0" collapsed="false">
      <c r="A11993" s="7" t="s">
        <v>31</v>
      </c>
      <c r="B11993" s="7" t="s">
        <v>332</v>
      </c>
      <c r="C11993" s="7" t="s">
        <v>1487</v>
      </c>
      <c r="D11993" s="7" t="n">
        <v>0</v>
      </c>
      <c r="E11993" s="7" t="n">
        <v>0</v>
      </c>
      <c r="F11993" s="7" t="n">
        <v>1</v>
      </c>
      <c r="G11993" s="7" t="n">
        <v>187.45</v>
      </c>
    </row>
    <row r="11994" customFormat="false" ht="15" hidden="false" customHeight="false" outlineLevel="0" collapsed="false">
      <c r="A11994" s="7" t="s">
        <v>31</v>
      </c>
      <c r="B11994" s="7" t="s">
        <v>351</v>
      </c>
      <c r="C11994" s="7" t="s">
        <v>1268</v>
      </c>
      <c r="D11994" s="7" t="n">
        <v>23</v>
      </c>
      <c r="E11994" s="7" t="n">
        <v>2070</v>
      </c>
      <c r="F11994" s="7" t="n">
        <v>0</v>
      </c>
      <c r="G11994" s="7" t="n">
        <v>0</v>
      </c>
    </row>
    <row r="11995" customFormat="false" ht="15" hidden="false" customHeight="false" outlineLevel="0" collapsed="false">
      <c r="A11995" s="7" t="s">
        <v>31</v>
      </c>
      <c r="B11995" s="7" t="s">
        <v>459</v>
      </c>
      <c r="C11995" s="7" t="s">
        <v>1268</v>
      </c>
      <c r="D11995" s="7" t="n">
        <v>45</v>
      </c>
      <c r="E11995" s="7" t="n">
        <v>4050</v>
      </c>
      <c r="F11995" s="7" t="n">
        <v>0</v>
      </c>
      <c r="G11995" s="7" t="n">
        <v>0</v>
      </c>
    </row>
    <row r="11996" customFormat="false" ht="15" hidden="false" customHeight="false" outlineLevel="0" collapsed="false">
      <c r="A11996" s="7" t="s">
        <v>31</v>
      </c>
      <c r="B11996" s="7" t="s">
        <v>459</v>
      </c>
      <c r="C11996" s="7" t="s">
        <v>1268</v>
      </c>
      <c r="D11996" s="7" t="n">
        <v>5</v>
      </c>
      <c r="E11996" s="7" t="n">
        <v>0.05</v>
      </c>
      <c r="F11996" s="7" t="n">
        <v>0</v>
      </c>
      <c r="G11996" s="7" t="n">
        <v>0</v>
      </c>
    </row>
    <row r="11997" customFormat="false" ht="15" hidden="false" customHeight="false" outlineLevel="0" collapsed="false">
      <c r="A11997" s="7" t="s">
        <v>31</v>
      </c>
      <c r="B11997" s="7" t="s">
        <v>963</v>
      </c>
      <c r="C11997" s="7" t="s">
        <v>1579</v>
      </c>
      <c r="D11997" s="7" t="n">
        <v>50</v>
      </c>
      <c r="E11997" s="7" t="n">
        <v>6250</v>
      </c>
      <c r="F11997" s="7" t="n">
        <v>0</v>
      </c>
      <c r="G11997" s="7" t="n">
        <v>0</v>
      </c>
    </row>
    <row r="11998" customFormat="false" ht="15" hidden="false" customHeight="false" outlineLevel="0" collapsed="false">
      <c r="A11998" s="7" t="s">
        <v>31</v>
      </c>
      <c r="B11998" s="7" t="s">
        <v>866</v>
      </c>
      <c r="C11998" s="7" t="s">
        <v>1579</v>
      </c>
      <c r="D11998" s="7" t="n">
        <v>10</v>
      </c>
      <c r="E11998" s="7" t="n">
        <v>1250</v>
      </c>
      <c r="F11998" s="7" t="n">
        <v>0</v>
      </c>
      <c r="G11998" s="7" t="n">
        <v>0</v>
      </c>
    </row>
    <row r="11999" customFormat="false" ht="15" hidden="false" customHeight="false" outlineLevel="0" collapsed="false">
      <c r="A11999" s="7" t="s">
        <v>31</v>
      </c>
      <c r="B11999" s="7" t="s">
        <v>413</v>
      </c>
      <c r="C11999" s="7" t="s">
        <v>1284</v>
      </c>
      <c r="D11999" s="7" t="n">
        <v>1</v>
      </c>
      <c r="E11999" s="7" t="n">
        <v>170</v>
      </c>
      <c r="F11999" s="7" t="n">
        <v>0</v>
      </c>
      <c r="G11999" s="7" t="n">
        <v>0</v>
      </c>
    </row>
    <row r="12000" customFormat="false" ht="15" hidden="false" customHeight="false" outlineLevel="0" collapsed="false">
      <c r="A12000" s="7" t="s">
        <v>31</v>
      </c>
      <c r="B12000" s="7" t="s">
        <v>249</v>
      </c>
      <c r="C12000" s="7" t="s">
        <v>1290</v>
      </c>
      <c r="D12000" s="7" t="n">
        <v>1</v>
      </c>
      <c r="E12000" s="7" t="n">
        <v>33.23</v>
      </c>
      <c r="F12000" s="7" t="n">
        <v>0</v>
      </c>
      <c r="G12000" s="7" t="n">
        <v>0</v>
      </c>
    </row>
    <row r="12001" customFormat="false" ht="15" hidden="false" customHeight="false" outlineLevel="0" collapsed="false">
      <c r="A12001" s="7" t="s">
        <v>31</v>
      </c>
      <c r="B12001" s="7" t="s">
        <v>223</v>
      </c>
      <c r="C12001" s="7" t="s">
        <v>1290</v>
      </c>
      <c r="D12001" s="7" t="n">
        <v>1</v>
      </c>
      <c r="E12001" s="7" t="n">
        <v>33.23</v>
      </c>
      <c r="F12001" s="7" t="n">
        <v>0</v>
      </c>
      <c r="G12001" s="7" t="n">
        <v>0</v>
      </c>
    </row>
    <row r="12002" customFormat="false" ht="15" hidden="false" customHeight="false" outlineLevel="0" collapsed="false">
      <c r="A12002" s="7" t="s">
        <v>31</v>
      </c>
      <c r="B12002" s="7" t="s">
        <v>106</v>
      </c>
      <c r="C12002" s="7" t="s">
        <v>1291</v>
      </c>
      <c r="D12002" s="7" t="n">
        <v>2</v>
      </c>
      <c r="E12002" s="7" t="n">
        <v>79.59</v>
      </c>
      <c r="F12002" s="7" t="n">
        <v>0</v>
      </c>
      <c r="G12002" s="7" t="n">
        <v>0</v>
      </c>
    </row>
    <row r="12003" customFormat="false" ht="15" hidden="false" customHeight="false" outlineLevel="0" collapsed="false">
      <c r="A12003" s="7" t="s">
        <v>31</v>
      </c>
      <c r="B12003" s="7" t="s">
        <v>96</v>
      </c>
      <c r="C12003" s="7" t="s">
        <v>1291</v>
      </c>
      <c r="D12003" s="7" t="n">
        <v>2</v>
      </c>
      <c r="E12003" s="7" t="n">
        <v>79.59</v>
      </c>
      <c r="F12003" s="7" t="n">
        <v>0</v>
      </c>
      <c r="G12003" s="7" t="n">
        <v>0</v>
      </c>
    </row>
    <row r="12004" customFormat="false" ht="15" hidden="false" customHeight="false" outlineLevel="0" collapsed="false">
      <c r="A12004" s="7" t="s">
        <v>31</v>
      </c>
      <c r="B12004" s="7" t="s">
        <v>110</v>
      </c>
      <c r="C12004" s="7" t="s">
        <v>1291</v>
      </c>
      <c r="D12004" s="7" t="n">
        <v>2</v>
      </c>
      <c r="E12004" s="7" t="n">
        <v>79.59</v>
      </c>
      <c r="F12004" s="7" t="n">
        <v>0</v>
      </c>
      <c r="G12004" s="7" t="n">
        <v>0</v>
      </c>
    </row>
    <row r="12005" customFormat="false" ht="15" hidden="false" customHeight="false" outlineLevel="0" collapsed="false">
      <c r="A12005" s="7" t="s">
        <v>31</v>
      </c>
      <c r="B12005" s="7" t="s">
        <v>173</v>
      </c>
      <c r="C12005" s="7" t="s">
        <v>1291</v>
      </c>
      <c r="D12005" s="7" t="n">
        <v>2</v>
      </c>
      <c r="E12005" s="7" t="n">
        <v>79.59</v>
      </c>
      <c r="F12005" s="7" t="n">
        <v>0</v>
      </c>
      <c r="G12005" s="7" t="n">
        <v>0</v>
      </c>
    </row>
    <row r="12006" customFormat="false" ht="15" hidden="false" customHeight="false" outlineLevel="0" collapsed="false">
      <c r="A12006" s="7" t="s">
        <v>31</v>
      </c>
      <c r="B12006" s="7" t="s">
        <v>222</v>
      </c>
      <c r="C12006" s="7" t="s">
        <v>1331</v>
      </c>
      <c r="D12006" s="7" t="n">
        <v>1</v>
      </c>
      <c r="E12006" s="7" t="n">
        <v>70.26</v>
      </c>
      <c r="F12006" s="7" t="n">
        <v>0</v>
      </c>
      <c r="G12006" s="7" t="n">
        <v>0</v>
      </c>
    </row>
    <row r="12007" customFormat="false" ht="15" hidden="false" customHeight="false" outlineLevel="0" collapsed="false">
      <c r="A12007" s="7" t="s">
        <v>31</v>
      </c>
      <c r="B12007" s="7" t="s">
        <v>225</v>
      </c>
      <c r="C12007" s="7" t="s">
        <v>1331</v>
      </c>
      <c r="D12007" s="7" t="n">
        <v>1</v>
      </c>
      <c r="E12007" s="7" t="n">
        <v>70.26</v>
      </c>
      <c r="F12007" s="7" t="n">
        <v>0</v>
      </c>
      <c r="G12007" s="7" t="n">
        <v>0</v>
      </c>
    </row>
    <row r="12008" customFormat="false" ht="15" hidden="false" customHeight="false" outlineLevel="0" collapsed="false">
      <c r="A12008" s="7" t="s">
        <v>31</v>
      </c>
      <c r="B12008" s="7" t="s">
        <v>248</v>
      </c>
      <c r="C12008" s="7" t="s">
        <v>1331</v>
      </c>
      <c r="D12008" s="7" t="n">
        <v>1</v>
      </c>
      <c r="E12008" s="7" t="n">
        <v>70.26</v>
      </c>
      <c r="F12008" s="7" t="n">
        <v>0</v>
      </c>
      <c r="G12008" s="7" t="n">
        <v>0</v>
      </c>
    </row>
    <row r="12009" customFormat="false" ht="15" hidden="false" customHeight="false" outlineLevel="0" collapsed="false">
      <c r="A12009" s="7" t="s">
        <v>31</v>
      </c>
      <c r="B12009" s="7" t="s">
        <v>234</v>
      </c>
      <c r="C12009" s="7" t="s">
        <v>1338</v>
      </c>
      <c r="D12009" s="7" t="n">
        <v>2</v>
      </c>
      <c r="E12009" s="7" t="n">
        <v>93.65</v>
      </c>
      <c r="F12009" s="7" t="n">
        <v>0</v>
      </c>
      <c r="G12009" s="7" t="n">
        <v>0</v>
      </c>
    </row>
    <row r="12010" customFormat="false" ht="15" hidden="false" customHeight="false" outlineLevel="0" collapsed="false">
      <c r="A12010" s="7" t="s">
        <v>31</v>
      </c>
      <c r="B12010" s="7" t="s">
        <v>302</v>
      </c>
      <c r="C12010" s="7" t="s">
        <v>1346</v>
      </c>
      <c r="D12010" s="7" t="n">
        <v>2</v>
      </c>
      <c r="E12010" s="7" t="n">
        <v>42.09</v>
      </c>
      <c r="F12010" s="7" t="n">
        <v>0</v>
      </c>
      <c r="G12010" s="7" t="n">
        <v>0</v>
      </c>
    </row>
    <row r="12011" customFormat="false" ht="15" hidden="false" customHeight="false" outlineLevel="0" collapsed="false">
      <c r="A12011" s="7" t="s">
        <v>31</v>
      </c>
      <c r="B12011" s="7" t="s">
        <v>150</v>
      </c>
      <c r="C12011" s="7" t="s">
        <v>1349</v>
      </c>
      <c r="D12011" s="7" t="n">
        <v>6</v>
      </c>
      <c r="E12011" s="7" t="n">
        <v>112.23</v>
      </c>
      <c r="F12011" s="7" t="n">
        <v>0</v>
      </c>
      <c r="G12011" s="7" t="n">
        <v>0</v>
      </c>
    </row>
    <row r="12012" customFormat="false" ht="15" hidden="false" customHeight="false" outlineLevel="0" collapsed="false">
      <c r="A12012" s="7" t="s">
        <v>31</v>
      </c>
      <c r="B12012" s="7" t="s">
        <v>183</v>
      </c>
      <c r="C12012" s="7" t="s">
        <v>1351</v>
      </c>
      <c r="D12012" s="7" t="n">
        <v>1</v>
      </c>
      <c r="E12012" s="7" t="n">
        <v>32.77</v>
      </c>
      <c r="F12012" s="7" t="n">
        <v>0</v>
      </c>
      <c r="G12012" s="7" t="n">
        <v>0</v>
      </c>
    </row>
    <row r="12013" customFormat="false" ht="15" hidden="false" customHeight="false" outlineLevel="0" collapsed="false">
      <c r="A12013" s="7" t="s">
        <v>31</v>
      </c>
      <c r="B12013" s="7" t="s">
        <v>342</v>
      </c>
      <c r="C12013" s="7" t="s">
        <v>1356</v>
      </c>
      <c r="D12013" s="7" t="n">
        <v>2</v>
      </c>
      <c r="E12013" s="7" t="n">
        <v>41.15</v>
      </c>
      <c r="F12013" s="7" t="n">
        <v>0</v>
      </c>
      <c r="G12013" s="7" t="n">
        <v>0</v>
      </c>
    </row>
    <row r="12014" customFormat="false" ht="15" hidden="false" customHeight="false" outlineLevel="0" collapsed="false">
      <c r="A12014" s="7" t="s">
        <v>31</v>
      </c>
      <c r="B12014" s="7" t="s">
        <v>284</v>
      </c>
      <c r="C12014" s="7" t="s">
        <v>1381</v>
      </c>
      <c r="D12014" s="7" t="n">
        <v>2</v>
      </c>
      <c r="E12014" s="7" t="n">
        <v>189.27</v>
      </c>
      <c r="F12014" s="7" t="n">
        <v>0</v>
      </c>
      <c r="G12014" s="7" t="n">
        <v>0</v>
      </c>
    </row>
    <row r="12015" customFormat="false" ht="15" hidden="false" customHeight="false" outlineLevel="0" collapsed="false">
      <c r="A12015" s="7" t="s">
        <v>31</v>
      </c>
      <c r="B12015" s="7" t="s">
        <v>273</v>
      </c>
      <c r="C12015" s="7" t="s">
        <v>1388</v>
      </c>
      <c r="D12015" s="7" t="n">
        <v>1</v>
      </c>
      <c r="E12015" s="7" t="n">
        <v>30.89</v>
      </c>
      <c r="F12015" s="7" t="n">
        <v>0</v>
      </c>
      <c r="G12015" s="7" t="n">
        <v>0</v>
      </c>
    </row>
    <row r="12016" customFormat="false" ht="15" hidden="false" customHeight="false" outlineLevel="0" collapsed="false">
      <c r="A12016" s="7" t="s">
        <v>31</v>
      </c>
      <c r="B12016" s="7" t="s">
        <v>102</v>
      </c>
      <c r="C12016" s="7" t="s">
        <v>1389</v>
      </c>
      <c r="D12016" s="7" t="n">
        <v>1</v>
      </c>
      <c r="E12016" s="7" t="n">
        <v>30.89</v>
      </c>
      <c r="F12016" s="7" t="n">
        <v>0</v>
      </c>
      <c r="G12016" s="7" t="n">
        <v>0</v>
      </c>
    </row>
    <row r="12017" customFormat="false" ht="15" hidden="false" customHeight="false" outlineLevel="0" collapsed="false">
      <c r="A12017" s="7" t="s">
        <v>31</v>
      </c>
      <c r="B12017" s="7" t="s">
        <v>320</v>
      </c>
      <c r="C12017" s="7" t="s">
        <v>1433</v>
      </c>
      <c r="D12017" s="7" t="n">
        <v>1</v>
      </c>
      <c r="E12017" s="7" t="n">
        <v>30.89</v>
      </c>
      <c r="F12017" s="7" t="n">
        <v>0</v>
      </c>
      <c r="G12017" s="7" t="n">
        <v>0</v>
      </c>
    </row>
    <row r="12018" customFormat="false" ht="15" hidden="false" customHeight="false" outlineLevel="0" collapsed="false">
      <c r="A12018" s="7" t="s">
        <v>31</v>
      </c>
      <c r="B12018" s="7" t="s">
        <v>366</v>
      </c>
      <c r="C12018" s="7" t="s">
        <v>1433</v>
      </c>
      <c r="D12018" s="7" t="n">
        <v>1</v>
      </c>
      <c r="E12018" s="7" t="n">
        <v>30.89</v>
      </c>
      <c r="F12018" s="7" t="n">
        <v>0</v>
      </c>
      <c r="G12018" s="7" t="n">
        <v>0</v>
      </c>
    </row>
    <row r="12019" customFormat="false" ht="15" hidden="false" customHeight="false" outlineLevel="0" collapsed="false">
      <c r="A12019" s="7" t="s">
        <v>31</v>
      </c>
      <c r="B12019" s="7" t="s">
        <v>202</v>
      </c>
      <c r="C12019" s="7" t="s">
        <v>1434</v>
      </c>
      <c r="D12019" s="7" t="n">
        <v>1</v>
      </c>
      <c r="E12019" s="7" t="n">
        <v>30.89</v>
      </c>
      <c r="F12019" s="7" t="n">
        <v>0</v>
      </c>
      <c r="G12019" s="7" t="n">
        <v>0</v>
      </c>
    </row>
    <row r="12020" customFormat="false" ht="15" hidden="false" customHeight="false" outlineLevel="0" collapsed="false">
      <c r="A12020" s="7" t="s">
        <v>31</v>
      </c>
      <c r="B12020" s="7" t="s">
        <v>171</v>
      </c>
      <c r="C12020" s="7" t="s">
        <v>1434</v>
      </c>
      <c r="D12020" s="7" t="n">
        <v>1</v>
      </c>
      <c r="E12020" s="7" t="n">
        <v>30.89</v>
      </c>
      <c r="F12020" s="7" t="n">
        <v>0</v>
      </c>
      <c r="G12020" s="7" t="n">
        <v>0</v>
      </c>
    </row>
    <row r="12021" customFormat="false" ht="15" hidden="false" customHeight="false" outlineLevel="0" collapsed="false">
      <c r="A12021" s="7" t="s">
        <v>31</v>
      </c>
      <c r="B12021" s="7" t="s">
        <v>262</v>
      </c>
      <c r="C12021" s="7" t="s">
        <v>1434</v>
      </c>
      <c r="D12021" s="7" t="n">
        <v>1</v>
      </c>
      <c r="E12021" s="7" t="n">
        <v>30.89</v>
      </c>
      <c r="F12021" s="7" t="n">
        <v>0</v>
      </c>
      <c r="G12021" s="7" t="n">
        <v>0</v>
      </c>
    </row>
    <row r="12022" customFormat="false" ht="15" hidden="false" customHeight="false" outlineLevel="0" collapsed="false">
      <c r="A12022" s="7" t="s">
        <v>31</v>
      </c>
      <c r="B12022" s="7" t="s">
        <v>107</v>
      </c>
      <c r="C12022" s="7" t="s">
        <v>1435</v>
      </c>
      <c r="D12022" s="7" t="n">
        <v>2</v>
      </c>
      <c r="E12022" s="7" t="n">
        <v>187.39</v>
      </c>
      <c r="F12022" s="7" t="n">
        <v>0</v>
      </c>
      <c r="G12022" s="7" t="n">
        <v>0</v>
      </c>
    </row>
    <row r="12023" customFormat="false" ht="15" hidden="false" customHeight="false" outlineLevel="0" collapsed="false">
      <c r="A12023" s="7" t="s">
        <v>31</v>
      </c>
      <c r="B12023" s="7" t="s">
        <v>175</v>
      </c>
      <c r="C12023" s="7" t="s">
        <v>1437</v>
      </c>
      <c r="D12023" s="7" t="n">
        <v>2</v>
      </c>
      <c r="E12023" s="7" t="n">
        <v>74.91</v>
      </c>
      <c r="F12023" s="7" t="n">
        <v>0</v>
      </c>
      <c r="G12023" s="7" t="n">
        <v>0</v>
      </c>
    </row>
    <row r="12024" customFormat="false" ht="15" hidden="false" customHeight="false" outlineLevel="0" collapsed="false">
      <c r="A12024" s="7" t="s">
        <v>31</v>
      </c>
      <c r="B12024" s="7" t="s">
        <v>265</v>
      </c>
      <c r="C12024" s="7" t="s">
        <v>1439</v>
      </c>
      <c r="D12024" s="7" t="n">
        <v>3</v>
      </c>
      <c r="E12024" s="7" t="n">
        <v>112.37</v>
      </c>
      <c r="F12024" s="7" t="n">
        <v>0</v>
      </c>
      <c r="G12024" s="7" t="n">
        <v>0</v>
      </c>
    </row>
    <row r="12025" customFormat="false" ht="15" hidden="false" customHeight="false" outlineLevel="0" collapsed="false">
      <c r="A12025" s="7" t="s">
        <v>31</v>
      </c>
      <c r="B12025" s="7" t="s">
        <v>261</v>
      </c>
      <c r="C12025" s="7" t="s">
        <v>1463</v>
      </c>
      <c r="D12025" s="7" t="n">
        <v>4</v>
      </c>
      <c r="E12025" s="7" t="n">
        <v>101.07</v>
      </c>
      <c r="F12025" s="7" t="n">
        <v>0</v>
      </c>
      <c r="G12025" s="7" t="n">
        <v>0</v>
      </c>
    </row>
    <row r="12026" customFormat="false" ht="15" hidden="false" customHeight="false" outlineLevel="0" collapsed="false">
      <c r="A12026" s="7" t="s">
        <v>31</v>
      </c>
      <c r="B12026" s="7" t="s">
        <v>451</v>
      </c>
      <c r="C12026" s="7" t="s">
        <v>1467</v>
      </c>
      <c r="D12026" s="7" t="n">
        <v>1</v>
      </c>
      <c r="E12026" s="7" t="n">
        <v>77.3</v>
      </c>
      <c r="F12026" s="7" t="n">
        <v>0</v>
      </c>
      <c r="G12026" s="7" t="n">
        <v>0</v>
      </c>
    </row>
    <row r="12027" customFormat="false" ht="15" hidden="false" customHeight="false" outlineLevel="0" collapsed="false">
      <c r="A12027" s="7" t="s">
        <v>31</v>
      </c>
      <c r="B12027" s="7" t="s">
        <v>405</v>
      </c>
      <c r="C12027" s="7" t="s">
        <v>1467</v>
      </c>
      <c r="D12027" s="7" t="n">
        <v>1</v>
      </c>
      <c r="E12027" s="7" t="n">
        <v>77.3</v>
      </c>
      <c r="F12027" s="7" t="n">
        <v>0</v>
      </c>
      <c r="G12027" s="7" t="n">
        <v>0</v>
      </c>
    </row>
    <row r="12028" customFormat="false" ht="15" hidden="false" customHeight="false" outlineLevel="0" collapsed="false">
      <c r="A12028" s="7" t="s">
        <v>31</v>
      </c>
      <c r="B12028" s="7" t="s">
        <v>415</v>
      </c>
      <c r="C12028" s="7" t="s">
        <v>1467</v>
      </c>
      <c r="D12028" s="7" t="n">
        <v>1</v>
      </c>
      <c r="E12028" s="7" t="n">
        <v>77.3</v>
      </c>
      <c r="F12028" s="7" t="n">
        <v>0</v>
      </c>
      <c r="G12028" s="7" t="n">
        <v>0</v>
      </c>
    </row>
    <row r="12029" customFormat="false" ht="15" hidden="false" customHeight="false" outlineLevel="0" collapsed="false">
      <c r="A12029" s="7" t="s">
        <v>31</v>
      </c>
      <c r="B12029" s="7" t="s">
        <v>292</v>
      </c>
      <c r="C12029" s="7" t="s">
        <v>1290</v>
      </c>
      <c r="D12029" s="7" t="n">
        <v>1</v>
      </c>
      <c r="E12029" s="7" t="n">
        <v>35.57</v>
      </c>
      <c r="F12029" s="7" t="n">
        <v>0</v>
      </c>
      <c r="G12029" s="7" t="n">
        <v>0</v>
      </c>
    </row>
    <row r="12030" customFormat="false" ht="15" hidden="false" customHeight="false" outlineLevel="0" collapsed="false">
      <c r="A12030" s="7" t="s">
        <v>31</v>
      </c>
      <c r="B12030" s="7" t="s">
        <v>238</v>
      </c>
      <c r="C12030" s="7" t="s">
        <v>1290</v>
      </c>
      <c r="D12030" s="7" t="n">
        <v>1</v>
      </c>
      <c r="E12030" s="7" t="n">
        <v>35.57</v>
      </c>
      <c r="F12030" s="7" t="n">
        <v>0</v>
      </c>
      <c r="G12030" s="7" t="n">
        <v>0</v>
      </c>
    </row>
    <row r="12031" customFormat="false" ht="15" hidden="false" customHeight="false" outlineLevel="0" collapsed="false">
      <c r="A12031" s="7" t="s">
        <v>31</v>
      </c>
      <c r="B12031" s="7" t="s">
        <v>315</v>
      </c>
      <c r="C12031" s="7" t="s">
        <v>1290</v>
      </c>
      <c r="D12031" s="7" t="n">
        <v>1</v>
      </c>
      <c r="E12031" s="7" t="n">
        <v>35.57</v>
      </c>
      <c r="F12031" s="7" t="n">
        <v>0</v>
      </c>
      <c r="G12031" s="7" t="n">
        <v>0</v>
      </c>
    </row>
    <row r="12032" customFormat="false" ht="15" hidden="false" customHeight="false" outlineLevel="0" collapsed="false">
      <c r="A12032" s="7" t="s">
        <v>31</v>
      </c>
      <c r="B12032" s="7" t="s">
        <v>309</v>
      </c>
      <c r="C12032" s="7" t="s">
        <v>1290</v>
      </c>
      <c r="D12032" s="7" t="n">
        <v>1</v>
      </c>
      <c r="E12032" s="7" t="n">
        <v>35.57</v>
      </c>
      <c r="F12032" s="7" t="n">
        <v>0</v>
      </c>
      <c r="G12032" s="7" t="n">
        <v>0</v>
      </c>
    </row>
    <row r="12033" customFormat="false" ht="15" hidden="false" customHeight="false" outlineLevel="0" collapsed="false">
      <c r="A12033" s="7" t="s">
        <v>31</v>
      </c>
      <c r="B12033" s="7" t="s">
        <v>85</v>
      </c>
      <c r="C12033" s="7" t="s">
        <v>1479</v>
      </c>
      <c r="D12033" s="7" t="n">
        <v>2</v>
      </c>
      <c r="E12033" s="7" t="n">
        <v>93.65</v>
      </c>
      <c r="F12033" s="7" t="n">
        <v>0</v>
      </c>
      <c r="G12033" s="7" t="n">
        <v>0</v>
      </c>
    </row>
    <row r="12034" customFormat="false" ht="15" hidden="false" customHeight="false" outlineLevel="0" collapsed="false">
      <c r="A12034" s="7" t="s">
        <v>31</v>
      </c>
      <c r="B12034" s="7" t="s">
        <v>84</v>
      </c>
      <c r="C12034" s="7" t="s">
        <v>1479</v>
      </c>
      <c r="D12034" s="7" t="n">
        <v>2</v>
      </c>
      <c r="E12034" s="7" t="n">
        <v>93.65</v>
      </c>
      <c r="F12034" s="7" t="n">
        <v>0</v>
      </c>
      <c r="G12034" s="7" t="n">
        <v>0</v>
      </c>
    </row>
    <row r="12035" customFormat="false" ht="15" hidden="false" customHeight="false" outlineLevel="0" collapsed="false">
      <c r="A12035" s="7" t="s">
        <v>31</v>
      </c>
      <c r="B12035" s="7" t="s">
        <v>351</v>
      </c>
      <c r="C12035" s="7" t="s">
        <v>1268</v>
      </c>
      <c r="D12035" s="7" t="n">
        <v>0</v>
      </c>
      <c r="E12035" s="7" t="n">
        <v>0</v>
      </c>
      <c r="F12035" s="7" t="n">
        <v>2</v>
      </c>
      <c r="G12035" s="7" t="n">
        <v>170</v>
      </c>
    </row>
    <row r="12036" customFormat="false" ht="15" hidden="false" customHeight="false" outlineLevel="0" collapsed="false">
      <c r="A12036" s="7" t="s">
        <v>31</v>
      </c>
      <c r="B12036" s="7" t="s">
        <v>963</v>
      </c>
      <c r="C12036" s="7" t="s">
        <v>1579</v>
      </c>
      <c r="D12036" s="7" t="n">
        <v>0</v>
      </c>
      <c r="E12036" s="7" t="n">
        <v>0</v>
      </c>
      <c r="F12036" s="7" t="n">
        <v>1</v>
      </c>
      <c r="G12036" s="7" t="n">
        <v>234.31</v>
      </c>
    </row>
    <row r="12037" customFormat="false" ht="15" hidden="false" customHeight="false" outlineLevel="0" collapsed="false">
      <c r="A12037" s="7" t="s">
        <v>31</v>
      </c>
      <c r="B12037" s="7" t="s">
        <v>151</v>
      </c>
      <c r="C12037" s="7" t="s">
        <v>1276</v>
      </c>
      <c r="D12037" s="7" t="n">
        <v>0</v>
      </c>
      <c r="E12037" s="7" t="n">
        <v>0</v>
      </c>
      <c r="F12037" s="7" t="n">
        <v>1</v>
      </c>
      <c r="G12037" s="7" t="n">
        <v>85</v>
      </c>
    </row>
    <row r="12038" customFormat="false" ht="15" hidden="false" customHeight="false" outlineLevel="0" collapsed="false">
      <c r="A12038" s="7" t="s">
        <v>31</v>
      </c>
      <c r="B12038" s="7" t="s">
        <v>241</v>
      </c>
      <c r="C12038" s="7" t="s">
        <v>1276</v>
      </c>
      <c r="D12038" s="7" t="n">
        <v>0</v>
      </c>
      <c r="E12038" s="7" t="n">
        <v>0</v>
      </c>
      <c r="F12038" s="7" t="n">
        <v>1</v>
      </c>
      <c r="G12038" s="7" t="n">
        <v>85</v>
      </c>
    </row>
    <row r="12039" customFormat="false" ht="15" hidden="false" customHeight="false" outlineLevel="0" collapsed="false">
      <c r="A12039" s="7" t="s">
        <v>31</v>
      </c>
      <c r="B12039" s="7" t="s">
        <v>157</v>
      </c>
      <c r="C12039" s="7" t="s">
        <v>1276</v>
      </c>
      <c r="D12039" s="7" t="n">
        <v>0</v>
      </c>
      <c r="E12039" s="7" t="n">
        <v>0</v>
      </c>
      <c r="F12039" s="7" t="n">
        <v>4</v>
      </c>
      <c r="G12039" s="7" t="n">
        <v>340.02</v>
      </c>
    </row>
    <row r="12040" customFormat="false" ht="15" hidden="false" customHeight="false" outlineLevel="0" collapsed="false">
      <c r="A12040" s="7" t="s">
        <v>31</v>
      </c>
      <c r="B12040" s="7" t="s">
        <v>258</v>
      </c>
      <c r="C12040" s="7" t="s">
        <v>1276</v>
      </c>
      <c r="D12040" s="7" t="n">
        <v>0</v>
      </c>
      <c r="E12040" s="7" t="n">
        <v>0</v>
      </c>
      <c r="F12040" s="7" t="n">
        <v>2</v>
      </c>
      <c r="G12040" s="7" t="n">
        <v>170</v>
      </c>
    </row>
    <row r="12041" customFormat="false" ht="15" hidden="false" customHeight="false" outlineLevel="0" collapsed="false">
      <c r="A12041" s="7" t="s">
        <v>31</v>
      </c>
      <c r="B12041" s="7" t="s">
        <v>364</v>
      </c>
      <c r="C12041" s="7" t="s">
        <v>1277</v>
      </c>
      <c r="D12041" s="7" t="n">
        <v>0</v>
      </c>
      <c r="E12041" s="7" t="n">
        <v>0</v>
      </c>
      <c r="F12041" s="7" t="n">
        <v>6</v>
      </c>
      <c r="G12041" s="7" t="n">
        <v>509.97</v>
      </c>
    </row>
    <row r="12042" customFormat="false" ht="15" hidden="false" customHeight="false" outlineLevel="0" collapsed="false">
      <c r="A12042" s="7" t="s">
        <v>31</v>
      </c>
      <c r="B12042" s="7" t="s">
        <v>482</v>
      </c>
      <c r="C12042" s="7" t="s">
        <v>1277</v>
      </c>
      <c r="D12042" s="7" t="n">
        <v>0</v>
      </c>
      <c r="E12042" s="7" t="n">
        <v>0</v>
      </c>
      <c r="F12042" s="7" t="n">
        <v>1</v>
      </c>
      <c r="G12042" s="7" t="n">
        <v>85</v>
      </c>
    </row>
    <row r="12043" customFormat="false" ht="15" hidden="false" customHeight="false" outlineLevel="0" collapsed="false">
      <c r="A12043" s="7" t="s">
        <v>31</v>
      </c>
      <c r="B12043" s="7" t="s">
        <v>300</v>
      </c>
      <c r="C12043" s="7" t="s">
        <v>1277</v>
      </c>
      <c r="D12043" s="7" t="n">
        <v>0</v>
      </c>
      <c r="E12043" s="7" t="n">
        <v>0</v>
      </c>
      <c r="F12043" s="7" t="n">
        <v>3</v>
      </c>
      <c r="G12043" s="7" t="n">
        <v>255</v>
      </c>
    </row>
    <row r="12044" customFormat="false" ht="15" hidden="false" customHeight="false" outlineLevel="0" collapsed="false">
      <c r="A12044" s="7" t="s">
        <v>31</v>
      </c>
      <c r="B12044" s="7" t="s">
        <v>464</v>
      </c>
      <c r="C12044" s="7" t="s">
        <v>1278</v>
      </c>
      <c r="D12044" s="7" t="n">
        <v>0</v>
      </c>
      <c r="E12044" s="7" t="n">
        <v>0</v>
      </c>
      <c r="F12044" s="7" t="n">
        <v>1</v>
      </c>
      <c r="G12044" s="7" t="n">
        <v>135.88</v>
      </c>
    </row>
    <row r="12045" customFormat="false" ht="15" hidden="false" customHeight="false" outlineLevel="0" collapsed="false">
      <c r="A12045" s="7" t="s">
        <v>31</v>
      </c>
      <c r="B12045" s="7" t="s">
        <v>679</v>
      </c>
      <c r="C12045" s="7" t="s">
        <v>1279</v>
      </c>
      <c r="D12045" s="7" t="n">
        <v>3</v>
      </c>
      <c r="E12045" s="7" t="n">
        <v>315</v>
      </c>
      <c r="F12045" s="7" t="n">
        <v>13</v>
      </c>
      <c r="G12045" s="7" t="n">
        <v>1365.03</v>
      </c>
    </row>
    <row r="12046" customFormat="false" ht="15" hidden="false" customHeight="false" outlineLevel="0" collapsed="false">
      <c r="A12046" s="7" t="s">
        <v>31</v>
      </c>
      <c r="B12046" s="7" t="s">
        <v>549</v>
      </c>
      <c r="C12046" s="7" t="s">
        <v>1279</v>
      </c>
      <c r="D12046" s="7" t="n">
        <v>0</v>
      </c>
      <c r="E12046" s="7" t="n">
        <v>0</v>
      </c>
      <c r="F12046" s="7" t="n">
        <v>5</v>
      </c>
      <c r="G12046" s="7" t="n">
        <v>525.01</v>
      </c>
    </row>
    <row r="12047" customFormat="false" ht="15" hidden="false" customHeight="false" outlineLevel="0" collapsed="false">
      <c r="A12047" s="7" t="s">
        <v>31</v>
      </c>
      <c r="B12047" s="7" t="s">
        <v>715</v>
      </c>
      <c r="C12047" s="7" t="s">
        <v>1279</v>
      </c>
      <c r="D12047" s="7" t="n">
        <v>0</v>
      </c>
      <c r="E12047" s="7" t="n">
        <v>0</v>
      </c>
      <c r="F12047" s="7" t="n">
        <v>2</v>
      </c>
      <c r="G12047" s="7" t="n">
        <v>210.01</v>
      </c>
    </row>
    <row r="12048" customFormat="false" ht="15" hidden="false" customHeight="false" outlineLevel="0" collapsed="false">
      <c r="A12048" s="7" t="s">
        <v>31</v>
      </c>
      <c r="B12048" s="7" t="s">
        <v>659</v>
      </c>
      <c r="C12048" s="7" t="s">
        <v>1279</v>
      </c>
      <c r="D12048" s="7" t="n">
        <v>2</v>
      </c>
      <c r="E12048" s="7" t="n">
        <v>210</v>
      </c>
      <c r="F12048" s="7" t="n">
        <v>6</v>
      </c>
      <c r="G12048" s="7" t="n">
        <v>630</v>
      </c>
    </row>
    <row r="12049" customFormat="false" ht="15" hidden="false" customHeight="false" outlineLevel="0" collapsed="false">
      <c r="A12049" s="7" t="s">
        <v>31</v>
      </c>
      <c r="B12049" s="7" t="s">
        <v>661</v>
      </c>
      <c r="C12049" s="7" t="s">
        <v>1279</v>
      </c>
      <c r="D12049" s="7" t="n">
        <v>0</v>
      </c>
      <c r="E12049" s="7" t="n">
        <v>0</v>
      </c>
      <c r="F12049" s="7" t="n">
        <v>6</v>
      </c>
      <c r="G12049" s="7" t="n">
        <v>630.01</v>
      </c>
    </row>
    <row r="12050" customFormat="false" ht="15" hidden="false" customHeight="false" outlineLevel="0" collapsed="false">
      <c r="A12050" s="7" t="s">
        <v>31</v>
      </c>
      <c r="B12050" s="7" t="s">
        <v>313</v>
      </c>
      <c r="C12050" s="7" t="s">
        <v>1287</v>
      </c>
      <c r="D12050" s="7" t="n">
        <v>0</v>
      </c>
      <c r="E12050" s="7" t="n">
        <v>0</v>
      </c>
      <c r="F12050" s="7" t="n">
        <v>6</v>
      </c>
      <c r="G12050" s="7" t="n">
        <v>540.02</v>
      </c>
    </row>
    <row r="12051" customFormat="false" ht="15" hidden="false" customHeight="false" outlineLevel="0" collapsed="false">
      <c r="A12051" s="7" t="s">
        <v>31</v>
      </c>
      <c r="B12051" s="7" t="s">
        <v>391</v>
      </c>
      <c r="C12051" s="7" t="s">
        <v>1287</v>
      </c>
      <c r="D12051" s="7" t="n">
        <v>0</v>
      </c>
      <c r="E12051" s="7" t="n">
        <v>0</v>
      </c>
      <c r="F12051" s="7" t="n">
        <v>7</v>
      </c>
      <c r="G12051" s="7" t="n">
        <v>630</v>
      </c>
    </row>
    <row r="12052" customFormat="false" ht="15" hidden="false" customHeight="false" outlineLevel="0" collapsed="false">
      <c r="A12052" s="7" t="s">
        <v>31</v>
      </c>
      <c r="B12052" s="7" t="s">
        <v>675</v>
      </c>
      <c r="C12052" s="7" t="s">
        <v>1288</v>
      </c>
      <c r="D12052" s="7" t="n">
        <v>0</v>
      </c>
      <c r="E12052" s="7" t="n">
        <v>0</v>
      </c>
      <c r="F12052" s="7" t="n">
        <v>1</v>
      </c>
      <c r="G12052" s="7" t="n">
        <v>268</v>
      </c>
    </row>
    <row r="12053" customFormat="false" ht="15" hidden="false" customHeight="false" outlineLevel="0" collapsed="false">
      <c r="A12053" s="7" t="s">
        <v>31</v>
      </c>
      <c r="B12053" s="7" t="s">
        <v>164</v>
      </c>
      <c r="C12053" s="7" t="s">
        <v>1295</v>
      </c>
      <c r="D12053" s="7" t="n">
        <v>0</v>
      </c>
      <c r="E12053" s="7" t="n">
        <v>0</v>
      </c>
      <c r="F12053" s="7" t="n">
        <v>4</v>
      </c>
      <c r="G12053" s="7" t="n">
        <v>80.45</v>
      </c>
    </row>
    <row r="12054" customFormat="false" ht="15" hidden="false" customHeight="false" outlineLevel="0" collapsed="false">
      <c r="A12054" s="7" t="s">
        <v>31</v>
      </c>
      <c r="B12054" s="7" t="s">
        <v>209</v>
      </c>
      <c r="C12054" s="7" t="s">
        <v>1295</v>
      </c>
      <c r="D12054" s="7" t="n">
        <v>0</v>
      </c>
      <c r="E12054" s="7" t="n">
        <v>0</v>
      </c>
      <c r="F12054" s="7" t="n">
        <v>1</v>
      </c>
      <c r="G12054" s="7" t="n">
        <v>20.11</v>
      </c>
    </row>
    <row r="12055" customFormat="false" ht="15" hidden="false" customHeight="false" outlineLevel="0" collapsed="false">
      <c r="A12055" s="7" t="s">
        <v>31</v>
      </c>
      <c r="B12055" s="7" t="s">
        <v>115</v>
      </c>
      <c r="C12055" s="7" t="s">
        <v>1303</v>
      </c>
      <c r="D12055" s="7" t="n">
        <v>0</v>
      </c>
      <c r="E12055" s="7" t="n">
        <v>0</v>
      </c>
      <c r="F12055" s="7" t="n">
        <v>4</v>
      </c>
      <c r="G12055" s="7" t="n">
        <v>412.28</v>
      </c>
    </row>
    <row r="12056" customFormat="false" ht="15" hidden="false" customHeight="false" outlineLevel="0" collapsed="false">
      <c r="A12056" s="7" t="s">
        <v>31</v>
      </c>
      <c r="B12056" s="7" t="s">
        <v>83</v>
      </c>
      <c r="C12056" s="7" t="s">
        <v>1303</v>
      </c>
      <c r="D12056" s="7" t="n">
        <v>0</v>
      </c>
      <c r="E12056" s="7" t="n">
        <v>0</v>
      </c>
      <c r="F12056" s="7" t="n">
        <v>3</v>
      </c>
      <c r="G12056" s="7" t="n">
        <v>180</v>
      </c>
    </row>
    <row r="12057" customFormat="false" ht="15" hidden="false" customHeight="false" outlineLevel="0" collapsed="false">
      <c r="A12057" s="7" t="s">
        <v>31</v>
      </c>
      <c r="B12057" s="7" t="s">
        <v>187</v>
      </c>
      <c r="C12057" s="7" t="s">
        <v>1309</v>
      </c>
      <c r="D12057" s="7" t="n">
        <v>0</v>
      </c>
      <c r="E12057" s="7" t="n">
        <v>0</v>
      </c>
      <c r="F12057" s="7" t="n">
        <v>1</v>
      </c>
      <c r="G12057" s="7" t="n">
        <v>75</v>
      </c>
    </row>
    <row r="12058" customFormat="false" ht="15" hidden="false" customHeight="false" outlineLevel="0" collapsed="false">
      <c r="A12058" s="7" t="s">
        <v>31</v>
      </c>
      <c r="B12058" s="7" t="s">
        <v>134</v>
      </c>
      <c r="C12058" s="7" t="s">
        <v>1311</v>
      </c>
      <c r="D12058" s="7" t="n">
        <v>0</v>
      </c>
      <c r="E12058" s="7" t="n">
        <v>0</v>
      </c>
      <c r="F12058" s="7" t="n">
        <v>1</v>
      </c>
      <c r="G12058" s="7" t="n">
        <v>103.07</v>
      </c>
    </row>
    <row r="12059" customFormat="false" ht="15" hidden="false" customHeight="false" outlineLevel="0" collapsed="false">
      <c r="A12059" s="7" t="s">
        <v>31</v>
      </c>
      <c r="B12059" s="7" t="s">
        <v>166</v>
      </c>
      <c r="C12059" s="7" t="s">
        <v>1320</v>
      </c>
      <c r="D12059" s="7" t="n">
        <v>0</v>
      </c>
      <c r="E12059" s="7" t="n">
        <v>0</v>
      </c>
      <c r="F12059" s="7" t="n">
        <v>1</v>
      </c>
      <c r="G12059" s="7" t="n">
        <v>92.29</v>
      </c>
    </row>
    <row r="12060" customFormat="false" ht="15" hidden="false" customHeight="false" outlineLevel="0" collapsed="false">
      <c r="A12060" s="7" t="s">
        <v>31</v>
      </c>
      <c r="B12060" s="7" t="s">
        <v>132</v>
      </c>
      <c r="C12060" s="7" t="s">
        <v>1322</v>
      </c>
      <c r="D12060" s="7" t="n">
        <v>0</v>
      </c>
      <c r="E12060" s="7" t="n">
        <v>0</v>
      </c>
      <c r="F12060" s="7" t="n">
        <v>4</v>
      </c>
      <c r="G12060" s="7" t="n">
        <v>74.82</v>
      </c>
    </row>
    <row r="12061" customFormat="false" ht="15" hidden="false" customHeight="false" outlineLevel="0" collapsed="false">
      <c r="A12061" s="7" t="s">
        <v>31</v>
      </c>
      <c r="B12061" s="7" t="s">
        <v>291</v>
      </c>
      <c r="C12061" s="7" t="s">
        <v>1323</v>
      </c>
      <c r="D12061" s="7" t="n">
        <v>0</v>
      </c>
      <c r="E12061" s="7" t="n">
        <v>0</v>
      </c>
      <c r="F12061" s="7" t="n">
        <v>3</v>
      </c>
      <c r="G12061" s="7" t="n">
        <v>65.95</v>
      </c>
    </row>
    <row r="12062" customFormat="false" ht="15" hidden="false" customHeight="false" outlineLevel="0" collapsed="false">
      <c r="A12062" s="7" t="s">
        <v>31</v>
      </c>
      <c r="B12062" s="7" t="s">
        <v>168</v>
      </c>
      <c r="C12062" s="7" t="s">
        <v>1326</v>
      </c>
      <c r="D12062" s="7" t="n">
        <v>0</v>
      </c>
      <c r="E12062" s="7" t="n">
        <v>0</v>
      </c>
      <c r="F12062" s="7" t="n">
        <v>1</v>
      </c>
      <c r="G12062" s="7" t="n">
        <v>19.64</v>
      </c>
    </row>
    <row r="12063" customFormat="false" ht="15" hidden="false" customHeight="false" outlineLevel="0" collapsed="false">
      <c r="A12063" s="7" t="s">
        <v>31</v>
      </c>
      <c r="B12063" s="7" t="s">
        <v>113</v>
      </c>
      <c r="C12063" s="7" t="s">
        <v>1330</v>
      </c>
      <c r="D12063" s="7" t="n">
        <v>0</v>
      </c>
      <c r="E12063" s="7" t="n">
        <v>0</v>
      </c>
      <c r="F12063" s="7" t="n">
        <v>1</v>
      </c>
      <c r="G12063" s="7" t="n">
        <v>46.82</v>
      </c>
    </row>
    <row r="12064" customFormat="false" ht="15" hidden="false" customHeight="false" outlineLevel="0" collapsed="false">
      <c r="A12064" s="7" t="s">
        <v>31</v>
      </c>
      <c r="B12064" s="7" t="s">
        <v>111</v>
      </c>
      <c r="C12064" s="7" t="s">
        <v>1330</v>
      </c>
      <c r="D12064" s="7" t="n">
        <v>0</v>
      </c>
      <c r="E12064" s="7" t="n">
        <v>0</v>
      </c>
      <c r="F12064" s="7" t="n">
        <v>6</v>
      </c>
      <c r="G12064" s="7" t="n">
        <v>280.94</v>
      </c>
    </row>
    <row r="12065" customFormat="false" ht="15" hidden="false" customHeight="false" outlineLevel="0" collapsed="false">
      <c r="A12065" s="7" t="s">
        <v>31</v>
      </c>
      <c r="B12065" s="7" t="s">
        <v>149</v>
      </c>
      <c r="C12065" s="7" t="s">
        <v>1330</v>
      </c>
      <c r="D12065" s="7" t="n">
        <v>0</v>
      </c>
      <c r="E12065" s="7" t="n">
        <v>0</v>
      </c>
      <c r="F12065" s="7" t="n">
        <v>2</v>
      </c>
      <c r="G12065" s="7" t="n">
        <v>93.65</v>
      </c>
    </row>
    <row r="12066" customFormat="false" ht="15" hidden="false" customHeight="false" outlineLevel="0" collapsed="false">
      <c r="A12066" s="7" t="s">
        <v>31</v>
      </c>
      <c r="B12066" s="7" t="s">
        <v>153</v>
      </c>
      <c r="C12066" s="7" t="s">
        <v>1330</v>
      </c>
      <c r="D12066" s="7" t="n">
        <v>0</v>
      </c>
      <c r="E12066" s="7" t="n">
        <v>0</v>
      </c>
      <c r="F12066" s="7" t="n">
        <v>2</v>
      </c>
      <c r="G12066" s="7" t="n">
        <v>93.64</v>
      </c>
    </row>
    <row r="12067" customFormat="false" ht="15" hidden="false" customHeight="false" outlineLevel="0" collapsed="false">
      <c r="A12067" s="7" t="s">
        <v>31</v>
      </c>
      <c r="B12067" s="7" t="s">
        <v>177</v>
      </c>
      <c r="C12067" s="7" t="s">
        <v>1334</v>
      </c>
      <c r="D12067" s="7" t="n">
        <v>0</v>
      </c>
      <c r="E12067" s="7" t="n">
        <v>0</v>
      </c>
      <c r="F12067" s="7" t="n">
        <v>2</v>
      </c>
      <c r="G12067" s="7" t="n">
        <v>61.79</v>
      </c>
    </row>
    <row r="12068" customFormat="false" ht="15" hidden="false" customHeight="false" outlineLevel="0" collapsed="false">
      <c r="A12068" s="7" t="s">
        <v>31</v>
      </c>
      <c r="B12068" s="7" t="s">
        <v>117</v>
      </c>
      <c r="C12068" s="7" t="s">
        <v>1336</v>
      </c>
      <c r="D12068" s="7" t="n">
        <v>0</v>
      </c>
      <c r="E12068" s="7" t="n">
        <v>0</v>
      </c>
      <c r="F12068" s="7" t="n">
        <v>1</v>
      </c>
      <c r="G12068" s="7" t="n">
        <v>30.89</v>
      </c>
    </row>
    <row r="12069" customFormat="false" ht="15" hidden="false" customHeight="false" outlineLevel="0" collapsed="false">
      <c r="A12069" s="7" t="s">
        <v>31</v>
      </c>
      <c r="B12069" s="7" t="s">
        <v>123</v>
      </c>
      <c r="C12069" s="7" t="s">
        <v>1340</v>
      </c>
      <c r="D12069" s="7" t="n">
        <v>0</v>
      </c>
      <c r="E12069" s="7" t="n">
        <v>0</v>
      </c>
      <c r="F12069" s="7" t="n">
        <v>18</v>
      </c>
      <c r="G12069" s="7" t="n">
        <v>547.56</v>
      </c>
    </row>
    <row r="12070" customFormat="false" ht="15" hidden="false" customHeight="false" outlineLevel="0" collapsed="false">
      <c r="A12070" s="7" t="s">
        <v>31</v>
      </c>
      <c r="B12070" s="7" t="s">
        <v>211</v>
      </c>
      <c r="C12070" s="7" t="s">
        <v>1341</v>
      </c>
      <c r="D12070" s="7" t="n">
        <v>0</v>
      </c>
      <c r="E12070" s="7" t="n">
        <v>0</v>
      </c>
      <c r="F12070" s="7" t="n">
        <v>1</v>
      </c>
      <c r="G12070" s="7" t="n">
        <v>32.8</v>
      </c>
    </row>
    <row r="12071" customFormat="false" ht="15" hidden="false" customHeight="false" outlineLevel="0" collapsed="false">
      <c r="A12071" s="7" t="s">
        <v>31</v>
      </c>
      <c r="B12071" s="7" t="s">
        <v>231</v>
      </c>
      <c r="C12071" s="7" t="s">
        <v>1342</v>
      </c>
      <c r="D12071" s="7" t="n">
        <v>0</v>
      </c>
      <c r="E12071" s="7" t="n">
        <v>0</v>
      </c>
      <c r="F12071" s="7" t="n">
        <v>26</v>
      </c>
      <c r="G12071" s="7" t="n">
        <v>742.16</v>
      </c>
    </row>
    <row r="12072" customFormat="false" ht="15" hidden="false" customHeight="false" outlineLevel="0" collapsed="false">
      <c r="A12072" s="7" t="s">
        <v>31</v>
      </c>
      <c r="B12072" s="7" t="s">
        <v>270</v>
      </c>
      <c r="C12072" s="7" t="s">
        <v>1343</v>
      </c>
      <c r="D12072" s="7" t="n">
        <v>0</v>
      </c>
      <c r="E12072" s="7" t="n">
        <v>0</v>
      </c>
      <c r="F12072" s="7" t="n">
        <v>11</v>
      </c>
      <c r="G12072" s="7" t="n">
        <v>308.88</v>
      </c>
    </row>
    <row r="12073" customFormat="false" ht="15" hidden="false" customHeight="false" outlineLevel="0" collapsed="false">
      <c r="A12073" s="7" t="s">
        <v>31</v>
      </c>
      <c r="B12073" s="7" t="s">
        <v>201</v>
      </c>
      <c r="C12073" s="7" t="s">
        <v>1344</v>
      </c>
      <c r="D12073" s="7" t="n">
        <v>0</v>
      </c>
      <c r="E12073" s="7" t="n">
        <v>0</v>
      </c>
      <c r="F12073" s="7" t="n">
        <v>4</v>
      </c>
      <c r="G12073" s="7" t="n">
        <v>57.93</v>
      </c>
    </row>
    <row r="12074" customFormat="false" ht="15" hidden="false" customHeight="false" outlineLevel="0" collapsed="false">
      <c r="A12074" s="7" t="s">
        <v>31</v>
      </c>
      <c r="B12074" s="7" t="s">
        <v>264</v>
      </c>
      <c r="C12074" s="7" t="s">
        <v>1347</v>
      </c>
      <c r="D12074" s="7" t="n">
        <v>0</v>
      </c>
      <c r="E12074" s="7" t="n">
        <v>0</v>
      </c>
      <c r="F12074" s="7" t="n">
        <v>11</v>
      </c>
      <c r="G12074" s="7" t="n">
        <v>159.3</v>
      </c>
    </row>
    <row r="12075" customFormat="false" ht="15" hidden="false" customHeight="false" outlineLevel="0" collapsed="false">
      <c r="A12075" s="7" t="s">
        <v>31</v>
      </c>
      <c r="B12075" s="7" t="s">
        <v>297</v>
      </c>
      <c r="C12075" s="7" t="s">
        <v>1348</v>
      </c>
      <c r="D12075" s="7" t="n">
        <v>0</v>
      </c>
      <c r="E12075" s="7" t="n">
        <v>0</v>
      </c>
      <c r="F12075" s="7" t="n">
        <v>4</v>
      </c>
      <c r="G12075" s="7" t="n">
        <v>56.07</v>
      </c>
    </row>
    <row r="12076" customFormat="false" ht="15" hidden="false" customHeight="false" outlineLevel="0" collapsed="false">
      <c r="A12076" s="7" t="s">
        <v>31</v>
      </c>
      <c r="B12076" s="7" t="s">
        <v>150</v>
      </c>
      <c r="C12076" s="7" t="s">
        <v>1349</v>
      </c>
      <c r="D12076" s="7" t="n">
        <v>0</v>
      </c>
      <c r="E12076" s="7" t="n">
        <v>0</v>
      </c>
      <c r="F12076" s="7" t="n">
        <v>20</v>
      </c>
      <c r="G12076" s="7" t="n">
        <v>374.1</v>
      </c>
    </row>
    <row r="12077" customFormat="false" ht="15" hidden="false" customHeight="false" outlineLevel="0" collapsed="false">
      <c r="A12077" s="7" t="s">
        <v>31</v>
      </c>
      <c r="B12077" s="7" t="s">
        <v>183</v>
      </c>
      <c r="C12077" s="7" t="s">
        <v>1351</v>
      </c>
      <c r="D12077" s="7" t="n">
        <v>0</v>
      </c>
      <c r="E12077" s="7" t="n">
        <v>0</v>
      </c>
      <c r="F12077" s="7" t="n">
        <v>4</v>
      </c>
      <c r="G12077" s="7" t="n">
        <v>131.07</v>
      </c>
    </row>
    <row r="12078" customFormat="false" ht="15" hidden="false" customHeight="false" outlineLevel="0" collapsed="false">
      <c r="A12078" s="7" t="s">
        <v>31</v>
      </c>
      <c r="B12078" s="7" t="s">
        <v>311</v>
      </c>
      <c r="C12078" s="7" t="s">
        <v>1352</v>
      </c>
      <c r="D12078" s="7" t="n">
        <v>0</v>
      </c>
      <c r="E12078" s="7" t="n">
        <v>0</v>
      </c>
      <c r="F12078" s="7" t="n">
        <v>4</v>
      </c>
      <c r="G12078" s="7" t="n">
        <v>67.29</v>
      </c>
    </row>
    <row r="12079" customFormat="false" ht="15" hidden="false" customHeight="false" outlineLevel="0" collapsed="false">
      <c r="A12079" s="7" t="s">
        <v>31</v>
      </c>
      <c r="B12079" s="7" t="s">
        <v>114</v>
      </c>
      <c r="C12079" s="7" t="s">
        <v>1354</v>
      </c>
      <c r="D12079" s="7" t="n">
        <v>0</v>
      </c>
      <c r="E12079" s="7" t="n">
        <v>0</v>
      </c>
      <c r="F12079" s="7" t="n">
        <v>10</v>
      </c>
      <c r="G12079" s="7" t="n">
        <v>402.7</v>
      </c>
    </row>
    <row r="12080" customFormat="false" ht="15" hidden="false" customHeight="false" outlineLevel="0" collapsed="false">
      <c r="A12080" s="7" t="s">
        <v>31</v>
      </c>
      <c r="B12080" s="7" t="s">
        <v>179</v>
      </c>
      <c r="C12080" s="7" t="s">
        <v>1357</v>
      </c>
      <c r="D12080" s="7" t="n">
        <v>0</v>
      </c>
      <c r="E12080" s="7" t="n">
        <v>0</v>
      </c>
      <c r="F12080" s="7" t="n">
        <v>6</v>
      </c>
      <c r="G12080" s="7" t="n">
        <v>143.14</v>
      </c>
    </row>
    <row r="12081" customFormat="false" ht="15" hidden="false" customHeight="false" outlineLevel="0" collapsed="false">
      <c r="A12081" s="7" t="s">
        <v>31</v>
      </c>
      <c r="B12081" s="7" t="s">
        <v>163</v>
      </c>
      <c r="C12081" s="7" t="s">
        <v>1357</v>
      </c>
      <c r="D12081" s="7" t="n">
        <v>0</v>
      </c>
      <c r="E12081" s="7" t="n">
        <v>0</v>
      </c>
      <c r="F12081" s="7" t="n">
        <v>2</v>
      </c>
      <c r="G12081" s="7" t="n">
        <v>52.39</v>
      </c>
    </row>
    <row r="12082" customFormat="false" ht="15" hidden="false" customHeight="false" outlineLevel="0" collapsed="false">
      <c r="A12082" s="7" t="s">
        <v>31</v>
      </c>
      <c r="B12082" s="7" t="s">
        <v>831</v>
      </c>
      <c r="C12082" s="7" t="s">
        <v>1363</v>
      </c>
      <c r="D12082" s="7" t="n">
        <v>0</v>
      </c>
      <c r="E12082" s="7" t="n">
        <v>0</v>
      </c>
      <c r="F12082" s="7" t="n">
        <v>2</v>
      </c>
      <c r="G12082" s="7" t="n">
        <v>70.21</v>
      </c>
    </row>
    <row r="12083" customFormat="false" ht="15" hidden="false" customHeight="false" outlineLevel="0" collapsed="false">
      <c r="A12083" s="7" t="s">
        <v>31</v>
      </c>
      <c r="B12083" s="7" t="s">
        <v>170</v>
      </c>
      <c r="C12083" s="7" t="s">
        <v>1371</v>
      </c>
      <c r="D12083" s="7" t="n">
        <v>0</v>
      </c>
      <c r="E12083" s="7" t="n">
        <v>0</v>
      </c>
      <c r="F12083" s="7" t="n">
        <v>1</v>
      </c>
      <c r="G12083" s="7" t="n">
        <v>47.3</v>
      </c>
    </row>
    <row r="12084" customFormat="false" ht="15" hidden="false" customHeight="false" outlineLevel="0" collapsed="false">
      <c r="A12084" s="7" t="s">
        <v>31</v>
      </c>
      <c r="B12084" s="7" t="s">
        <v>278</v>
      </c>
      <c r="C12084" s="7" t="s">
        <v>1372</v>
      </c>
      <c r="D12084" s="7" t="n">
        <v>0</v>
      </c>
      <c r="E12084" s="7" t="n">
        <v>0</v>
      </c>
      <c r="F12084" s="7" t="n">
        <v>3</v>
      </c>
      <c r="G12084" s="7" t="n">
        <v>180</v>
      </c>
    </row>
    <row r="12085" customFormat="false" ht="15" hidden="false" customHeight="false" outlineLevel="0" collapsed="false">
      <c r="A12085" s="7" t="s">
        <v>31</v>
      </c>
      <c r="B12085" s="7" t="s">
        <v>268</v>
      </c>
      <c r="C12085" s="7" t="s">
        <v>1372</v>
      </c>
      <c r="D12085" s="7" t="n">
        <v>0</v>
      </c>
      <c r="E12085" s="7" t="n">
        <v>0</v>
      </c>
      <c r="F12085" s="7" t="n">
        <v>5</v>
      </c>
      <c r="G12085" s="7" t="n">
        <v>300</v>
      </c>
    </row>
    <row r="12086" customFormat="false" ht="15" hidden="false" customHeight="false" outlineLevel="0" collapsed="false">
      <c r="A12086" s="7" t="s">
        <v>31</v>
      </c>
      <c r="B12086" s="7" t="s">
        <v>647</v>
      </c>
      <c r="C12086" s="7" t="s">
        <v>1495</v>
      </c>
      <c r="D12086" s="7" t="n">
        <v>0</v>
      </c>
      <c r="E12086" s="7" t="n">
        <v>0</v>
      </c>
      <c r="F12086" s="7" t="n">
        <v>5</v>
      </c>
      <c r="G12086" s="7" t="n">
        <v>152.1</v>
      </c>
    </row>
    <row r="12087" customFormat="false" ht="15" hidden="false" customHeight="false" outlineLevel="0" collapsed="false">
      <c r="A12087" s="7" t="s">
        <v>31</v>
      </c>
      <c r="B12087" s="7" t="s">
        <v>658</v>
      </c>
      <c r="C12087" s="7" t="s">
        <v>1496</v>
      </c>
      <c r="D12087" s="7" t="n">
        <v>0</v>
      </c>
      <c r="E12087" s="7" t="n">
        <v>0</v>
      </c>
      <c r="F12087" s="7" t="n">
        <v>9</v>
      </c>
      <c r="G12087" s="7" t="n">
        <v>569.09</v>
      </c>
    </row>
    <row r="12088" customFormat="false" ht="15" hidden="false" customHeight="false" outlineLevel="0" collapsed="false">
      <c r="A12088" s="7" t="s">
        <v>31</v>
      </c>
      <c r="B12088" s="7" t="s">
        <v>653</v>
      </c>
      <c r="C12088" s="7" t="s">
        <v>1496</v>
      </c>
      <c r="D12088" s="7" t="n">
        <v>0</v>
      </c>
      <c r="E12088" s="7" t="n">
        <v>0</v>
      </c>
      <c r="F12088" s="7" t="n">
        <v>29</v>
      </c>
      <c r="G12088" s="7" t="n">
        <v>1833.73</v>
      </c>
    </row>
    <row r="12089" customFormat="false" ht="15" hidden="false" customHeight="false" outlineLevel="0" collapsed="false">
      <c r="A12089" s="7" t="s">
        <v>31</v>
      </c>
      <c r="B12089" s="7" t="s">
        <v>657</v>
      </c>
      <c r="C12089" s="7" t="s">
        <v>1496</v>
      </c>
      <c r="D12089" s="7" t="n">
        <v>0</v>
      </c>
      <c r="E12089" s="7" t="n">
        <v>0</v>
      </c>
      <c r="F12089" s="7" t="n">
        <v>22</v>
      </c>
      <c r="G12089" s="7" t="n">
        <v>1391.12</v>
      </c>
    </row>
    <row r="12090" customFormat="false" ht="15" hidden="false" customHeight="false" outlineLevel="0" collapsed="false">
      <c r="A12090" s="7" t="s">
        <v>31</v>
      </c>
      <c r="B12090" s="7" t="s">
        <v>344</v>
      </c>
      <c r="C12090" s="7" t="s">
        <v>1382</v>
      </c>
      <c r="D12090" s="7" t="n">
        <v>0</v>
      </c>
      <c r="E12090" s="7" t="n">
        <v>0</v>
      </c>
      <c r="F12090" s="7" t="n">
        <v>1</v>
      </c>
      <c r="G12090" s="7" t="n">
        <v>126.51</v>
      </c>
    </row>
    <row r="12091" customFormat="false" ht="15" hidden="false" customHeight="false" outlineLevel="0" collapsed="false">
      <c r="A12091" s="7" t="s">
        <v>31</v>
      </c>
      <c r="B12091" s="7" t="s">
        <v>749</v>
      </c>
      <c r="C12091" s="7" t="s">
        <v>1513</v>
      </c>
      <c r="D12091" s="7" t="n">
        <v>1</v>
      </c>
      <c r="E12091" s="7" t="n">
        <v>203.38</v>
      </c>
      <c r="F12091" s="7" t="n">
        <v>0</v>
      </c>
      <c r="G12091" s="7" t="n">
        <v>0</v>
      </c>
    </row>
    <row r="12092" customFormat="false" ht="15" hidden="false" customHeight="false" outlineLevel="0" collapsed="false">
      <c r="A12092" s="7" t="s">
        <v>31</v>
      </c>
      <c r="B12092" s="7" t="s">
        <v>148</v>
      </c>
      <c r="C12092" s="7" t="s">
        <v>1387</v>
      </c>
      <c r="D12092" s="7" t="n">
        <v>2</v>
      </c>
      <c r="E12092" s="7" t="n">
        <v>61.78</v>
      </c>
      <c r="F12092" s="7" t="n">
        <v>4</v>
      </c>
      <c r="G12092" s="7" t="n">
        <v>123.57</v>
      </c>
    </row>
    <row r="12093" customFormat="false" ht="15" hidden="false" customHeight="false" outlineLevel="0" collapsed="false">
      <c r="A12093" s="7" t="s">
        <v>31</v>
      </c>
      <c r="B12093" s="7" t="s">
        <v>181</v>
      </c>
      <c r="C12093" s="7" t="s">
        <v>1387</v>
      </c>
      <c r="D12093" s="7" t="n">
        <v>0</v>
      </c>
      <c r="E12093" s="7" t="n">
        <v>0</v>
      </c>
      <c r="F12093" s="7" t="n">
        <v>2</v>
      </c>
      <c r="G12093" s="7" t="n">
        <v>61.78</v>
      </c>
    </row>
    <row r="12094" customFormat="false" ht="15" hidden="false" customHeight="false" outlineLevel="0" collapsed="false">
      <c r="A12094" s="7" t="s">
        <v>31</v>
      </c>
      <c r="B12094" s="7" t="s">
        <v>133</v>
      </c>
      <c r="C12094" s="7" t="s">
        <v>1390</v>
      </c>
      <c r="D12094" s="7" t="n">
        <v>2</v>
      </c>
      <c r="E12094" s="7" t="n">
        <v>74.91</v>
      </c>
      <c r="F12094" s="7" t="n">
        <v>2</v>
      </c>
      <c r="G12094" s="7" t="n">
        <v>74.91</v>
      </c>
    </row>
    <row r="12095" customFormat="false" ht="15" hidden="false" customHeight="false" outlineLevel="0" collapsed="false">
      <c r="A12095" s="7" t="s">
        <v>31</v>
      </c>
      <c r="B12095" s="7" t="s">
        <v>154</v>
      </c>
      <c r="C12095" s="7" t="s">
        <v>1390</v>
      </c>
      <c r="D12095" s="7" t="n">
        <v>0</v>
      </c>
      <c r="E12095" s="7" t="n">
        <v>0</v>
      </c>
      <c r="F12095" s="7" t="n">
        <v>4</v>
      </c>
      <c r="G12095" s="7" t="n">
        <v>149.82</v>
      </c>
    </row>
    <row r="12096" customFormat="false" ht="15" hidden="false" customHeight="false" outlineLevel="0" collapsed="false">
      <c r="A12096" s="7" t="s">
        <v>31</v>
      </c>
      <c r="B12096" s="7" t="s">
        <v>216</v>
      </c>
      <c r="C12096" s="7" t="s">
        <v>1390</v>
      </c>
      <c r="D12096" s="7" t="n">
        <v>0</v>
      </c>
      <c r="E12096" s="7" t="n">
        <v>0</v>
      </c>
      <c r="F12096" s="7" t="n">
        <v>1</v>
      </c>
      <c r="G12096" s="7" t="n">
        <v>37.45</v>
      </c>
    </row>
    <row r="12097" customFormat="false" ht="15" hidden="false" customHeight="false" outlineLevel="0" collapsed="false">
      <c r="A12097" s="7" t="s">
        <v>31</v>
      </c>
      <c r="B12097" s="7" t="s">
        <v>167</v>
      </c>
      <c r="C12097" s="7" t="s">
        <v>1390</v>
      </c>
      <c r="D12097" s="7" t="n">
        <v>0</v>
      </c>
      <c r="E12097" s="7" t="n">
        <v>0</v>
      </c>
      <c r="F12097" s="7" t="n">
        <v>2</v>
      </c>
      <c r="G12097" s="7" t="n">
        <v>74.91</v>
      </c>
    </row>
    <row r="12098" customFormat="false" ht="15" hidden="false" customHeight="false" outlineLevel="0" collapsed="false">
      <c r="A12098" s="7" t="s">
        <v>31</v>
      </c>
      <c r="B12098" s="7" t="s">
        <v>383</v>
      </c>
      <c r="C12098" s="7" t="s">
        <v>1392</v>
      </c>
      <c r="D12098" s="7" t="n">
        <v>1</v>
      </c>
      <c r="E12098" s="7" t="n">
        <v>56.67</v>
      </c>
      <c r="F12098" s="7" t="n">
        <v>1</v>
      </c>
      <c r="G12098" s="7" t="n">
        <v>56.67</v>
      </c>
    </row>
    <row r="12099" customFormat="false" ht="15" hidden="false" customHeight="false" outlineLevel="0" collapsed="false">
      <c r="A12099" s="7" t="s">
        <v>31</v>
      </c>
      <c r="B12099" s="7" t="s">
        <v>379</v>
      </c>
      <c r="C12099" s="7" t="s">
        <v>1392</v>
      </c>
      <c r="D12099" s="7" t="n">
        <v>1</v>
      </c>
      <c r="E12099" s="7" t="n">
        <v>56.67</v>
      </c>
      <c r="F12099" s="7" t="n">
        <v>0</v>
      </c>
      <c r="G12099" s="7" t="n">
        <v>0</v>
      </c>
    </row>
    <row r="12100" customFormat="false" ht="15" hidden="false" customHeight="false" outlineLevel="0" collapsed="false">
      <c r="A12100" s="7" t="s">
        <v>31</v>
      </c>
      <c r="B12100" s="7" t="s">
        <v>487</v>
      </c>
      <c r="C12100" s="7" t="s">
        <v>1392</v>
      </c>
      <c r="D12100" s="7" t="n">
        <v>0</v>
      </c>
      <c r="E12100" s="7" t="n">
        <v>0</v>
      </c>
      <c r="F12100" s="7" t="n">
        <v>2</v>
      </c>
      <c r="G12100" s="7" t="n">
        <v>113.34</v>
      </c>
    </row>
    <row r="12101" customFormat="false" ht="15" hidden="false" customHeight="false" outlineLevel="0" collapsed="false">
      <c r="A12101" s="7" t="s">
        <v>31</v>
      </c>
      <c r="B12101" s="7" t="s">
        <v>460</v>
      </c>
      <c r="C12101" s="7" t="s">
        <v>1392</v>
      </c>
      <c r="D12101" s="7" t="n">
        <v>3</v>
      </c>
      <c r="E12101" s="7" t="n">
        <v>170.01</v>
      </c>
      <c r="F12101" s="7" t="n">
        <v>0</v>
      </c>
      <c r="G12101" s="7" t="n">
        <v>0</v>
      </c>
    </row>
    <row r="12102" customFormat="false" ht="15" hidden="false" customHeight="false" outlineLevel="0" collapsed="false">
      <c r="A12102" s="7" t="s">
        <v>31</v>
      </c>
      <c r="B12102" s="7" t="s">
        <v>330</v>
      </c>
      <c r="C12102" s="7" t="s">
        <v>1393</v>
      </c>
      <c r="D12102" s="7" t="n">
        <v>0</v>
      </c>
      <c r="E12102" s="7" t="n">
        <v>0</v>
      </c>
      <c r="F12102" s="7" t="n">
        <v>2</v>
      </c>
      <c r="G12102" s="7" t="n">
        <v>70.21</v>
      </c>
    </row>
    <row r="12103" customFormat="false" ht="15" hidden="false" customHeight="false" outlineLevel="0" collapsed="false">
      <c r="A12103" s="7" t="s">
        <v>31</v>
      </c>
      <c r="B12103" s="7" t="s">
        <v>992</v>
      </c>
      <c r="C12103" s="7" t="s">
        <v>1511</v>
      </c>
      <c r="D12103" s="7" t="n">
        <v>0</v>
      </c>
      <c r="E12103" s="7" t="n">
        <v>0</v>
      </c>
      <c r="F12103" s="7" t="n">
        <v>1</v>
      </c>
      <c r="G12103" s="7" t="n">
        <v>133.54</v>
      </c>
    </row>
    <row r="12104" customFormat="false" ht="15" hidden="false" customHeight="false" outlineLevel="0" collapsed="false">
      <c r="A12104" s="7" t="s">
        <v>31</v>
      </c>
      <c r="B12104" s="7" t="s">
        <v>893</v>
      </c>
      <c r="C12104" s="7" t="s">
        <v>1511</v>
      </c>
      <c r="D12104" s="7" t="n">
        <v>0</v>
      </c>
      <c r="E12104" s="7" t="n">
        <v>0</v>
      </c>
      <c r="F12104" s="7" t="n">
        <v>1</v>
      </c>
      <c r="G12104" s="7" t="n">
        <v>133.54</v>
      </c>
    </row>
    <row r="12105" customFormat="false" ht="15" hidden="false" customHeight="false" outlineLevel="0" collapsed="false">
      <c r="A12105" s="7" t="s">
        <v>31</v>
      </c>
      <c r="B12105" s="7" t="s">
        <v>484</v>
      </c>
      <c r="C12105" s="7" t="s">
        <v>1394</v>
      </c>
      <c r="D12105" s="7" t="n">
        <v>2</v>
      </c>
      <c r="E12105" s="7" t="n">
        <v>222.07</v>
      </c>
      <c r="F12105" s="7" t="n">
        <v>13</v>
      </c>
      <c r="G12105" s="7" t="n">
        <v>1443.48</v>
      </c>
    </row>
    <row r="12106" customFormat="false" ht="15" hidden="false" customHeight="false" outlineLevel="0" collapsed="false">
      <c r="A12106" s="7" t="s">
        <v>31</v>
      </c>
      <c r="B12106" s="7" t="s">
        <v>575</v>
      </c>
      <c r="C12106" s="7" t="s">
        <v>1394</v>
      </c>
      <c r="D12106" s="7" t="n">
        <v>0</v>
      </c>
      <c r="E12106" s="7" t="n">
        <v>0</v>
      </c>
      <c r="F12106" s="7" t="n">
        <v>5</v>
      </c>
      <c r="G12106" s="7" t="n">
        <v>555.19</v>
      </c>
    </row>
    <row r="12107" customFormat="false" ht="15" hidden="false" customHeight="false" outlineLevel="0" collapsed="false">
      <c r="A12107" s="7" t="s">
        <v>31</v>
      </c>
      <c r="B12107" s="7" t="s">
        <v>713</v>
      </c>
      <c r="C12107" s="7" t="s">
        <v>1394</v>
      </c>
      <c r="D12107" s="7" t="n">
        <v>0</v>
      </c>
      <c r="E12107" s="7" t="n">
        <v>0</v>
      </c>
      <c r="F12107" s="7" t="n">
        <v>2</v>
      </c>
      <c r="G12107" s="7" t="n">
        <v>222.08</v>
      </c>
    </row>
    <row r="12108" customFormat="false" ht="15" hidden="false" customHeight="false" outlineLevel="0" collapsed="false">
      <c r="A12108" s="7" t="s">
        <v>31</v>
      </c>
      <c r="B12108" s="7" t="s">
        <v>444</v>
      </c>
      <c r="C12108" s="7" t="s">
        <v>1394</v>
      </c>
      <c r="D12108" s="7" t="n">
        <v>0</v>
      </c>
      <c r="E12108" s="7" t="n">
        <v>0</v>
      </c>
      <c r="F12108" s="7" t="n">
        <v>13</v>
      </c>
      <c r="G12108" s="7" t="n">
        <v>1443.48</v>
      </c>
    </row>
    <row r="12109" customFormat="false" ht="15" hidden="false" customHeight="false" outlineLevel="0" collapsed="false">
      <c r="A12109" s="7" t="s">
        <v>31</v>
      </c>
      <c r="B12109" s="7" t="s">
        <v>501</v>
      </c>
      <c r="C12109" s="7" t="s">
        <v>1394</v>
      </c>
      <c r="D12109" s="7" t="n">
        <v>0</v>
      </c>
      <c r="E12109" s="7" t="n">
        <v>0</v>
      </c>
      <c r="F12109" s="7" t="n">
        <v>3</v>
      </c>
      <c r="G12109" s="7" t="n">
        <v>333.11</v>
      </c>
    </row>
    <row r="12110" customFormat="false" ht="15" hidden="false" customHeight="false" outlineLevel="0" collapsed="false">
      <c r="A12110" s="7" t="s">
        <v>31</v>
      </c>
      <c r="B12110" s="7" t="s">
        <v>602</v>
      </c>
      <c r="C12110" s="7" t="s">
        <v>1395</v>
      </c>
      <c r="D12110" s="7" t="n">
        <v>0</v>
      </c>
      <c r="E12110" s="7" t="n">
        <v>0</v>
      </c>
      <c r="F12110" s="7" t="n">
        <v>2</v>
      </c>
      <c r="G12110" s="7" t="n">
        <v>168.65</v>
      </c>
    </row>
    <row r="12111" customFormat="false" ht="15" hidden="false" customHeight="false" outlineLevel="0" collapsed="false">
      <c r="A12111" s="7" t="s">
        <v>31</v>
      </c>
      <c r="B12111" s="7" t="s">
        <v>540</v>
      </c>
      <c r="C12111" s="7" t="s">
        <v>1395</v>
      </c>
      <c r="D12111" s="7" t="n">
        <v>0</v>
      </c>
      <c r="E12111" s="7" t="n">
        <v>0</v>
      </c>
      <c r="F12111" s="7" t="n">
        <v>1</v>
      </c>
      <c r="G12111" s="7" t="n">
        <v>84.32</v>
      </c>
    </row>
    <row r="12112" customFormat="false" ht="15" hidden="false" customHeight="false" outlineLevel="0" collapsed="false">
      <c r="A12112" s="7" t="s">
        <v>31</v>
      </c>
      <c r="B12112" s="7" t="s">
        <v>769</v>
      </c>
      <c r="C12112" s="7" t="s">
        <v>1395</v>
      </c>
      <c r="D12112" s="7" t="n">
        <v>0</v>
      </c>
      <c r="E12112" s="7" t="n">
        <v>0</v>
      </c>
      <c r="F12112" s="7" t="n">
        <v>1</v>
      </c>
      <c r="G12112" s="7" t="n">
        <v>84.32</v>
      </c>
    </row>
    <row r="12113" customFormat="false" ht="15" hidden="false" customHeight="false" outlineLevel="0" collapsed="false">
      <c r="A12113" s="7" t="s">
        <v>31</v>
      </c>
      <c r="B12113" s="7" t="s">
        <v>743</v>
      </c>
      <c r="C12113" s="7" t="s">
        <v>1507</v>
      </c>
      <c r="D12113" s="7" t="n">
        <v>0</v>
      </c>
      <c r="E12113" s="7" t="n">
        <v>0</v>
      </c>
      <c r="F12113" s="7" t="n">
        <v>3</v>
      </c>
      <c r="G12113" s="7" t="n">
        <v>252.96</v>
      </c>
    </row>
    <row r="12114" customFormat="false" ht="15" hidden="false" customHeight="false" outlineLevel="0" collapsed="false">
      <c r="A12114" s="7" t="s">
        <v>31</v>
      </c>
      <c r="B12114" s="7" t="s">
        <v>436</v>
      </c>
      <c r="C12114" s="7" t="s">
        <v>1396</v>
      </c>
      <c r="D12114" s="7" t="n">
        <v>0</v>
      </c>
      <c r="E12114" s="7" t="n">
        <v>0</v>
      </c>
      <c r="F12114" s="7" t="n">
        <v>1</v>
      </c>
      <c r="G12114" s="7" t="n">
        <v>180</v>
      </c>
    </row>
    <row r="12115" customFormat="false" ht="15" hidden="false" customHeight="false" outlineLevel="0" collapsed="false">
      <c r="A12115" s="7" t="s">
        <v>31</v>
      </c>
      <c r="B12115" s="7" t="s">
        <v>375</v>
      </c>
      <c r="C12115" s="7" t="s">
        <v>1396</v>
      </c>
      <c r="D12115" s="7" t="n">
        <v>0</v>
      </c>
      <c r="E12115" s="7" t="n">
        <v>0</v>
      </c>
      <c r="F12115" s="7" t="n">
        <v>1</v>
      </c>
      <c r="G12115" s="7" t="n">
        <v>180</v>
      </c>
    </row>
    <row r="12116" customFormat="false" ht="15" hidden="false" customHeight="false" outlineLevel="0" collapsed="false">
      <c r="A12116" s="7" t="s">
        <v>31</v>
      </c>
      <c r="B12116" s="7" t="s">
        <v>470</v>
      </c>
      <c r="C12116" s="7" t="s">
        <v>1397</v>
      </c>
      <c r="D12116" s="7" t="n">
        <v>0</v>
      </c>
      <c r="E12116" s="7" t="n">
        <v>0</v>
      </c>
      <c r="F12116" s="7" t="n">
        <v>2</v>
      </c>
      <c r="G12116" s="7" t="n">
        <v>280</v>
      </c>
    </row>
    <row r="12117" customFormat="false" ht="15" hidden="false" customHeight="false" outlineLevel="0" collapsed="false">
      <c r="A12117" s="7" t="s">
        <v>31</v>
      </c>
      <c r="B12117" s="7" t="s">
        <v>633</v>
      </c>
      <c r="C12117" s="7" t="s">
        <v>1397</v>
      </c>
      <c r="D12117" s="7" t="n">
        <v>1</v>
      </c>
      <c r="E12117" s="7" t="n">
        <v>140</v>
      </c>
      <c r="F12117" s="7" t="n">
        <v>3</v>
      </c>
      <c r="G12117" s="7" t="n">
        <v>419.99</v>
      </c>
    </row>
    <row r="12118" customFormat="false" ht="15" hidden="false" customHeight="false" outlineLevel="0" collapsed="false">
      <c r="A12118" s="7" t="s">
        <v>31</v>
      </c>
      <c r="B12118" s="7" t="s">
        <v>392</v>
      </c>
      <c r="C12118" s="7" t="s">
        <v>1398</v>
      </c>
      <c r="D12118" s="7" t="n">
        <v>0</v>
      </c>
      <c r="E12118" s="7" t="n">
        <v>0</v>
      </c>
      <c r="F12118" s="7" t="n">
        <v>3</v>
      </c>
      <c r="G12118" s="7" t="n">
        <v>420.01</v>
      </c>
    </row>
    <row r="12119" customFormat="false" ht="15" hidden="false" customHeight="false" outlineLevel="0" collapsed="false">
      <c r="A12119" s="7" t="s">
        <v>31</v>
      </c>
      <c r="B12119" s="7" t="s">
        <v>428</v>
      </c>
      <c r="C12119" s="7" t="s">
        <v>1398</v>
      </c>
      <c r="D12119" s="7" t="n">
        <v>1</v>
      </c>
      <c r="E12119" s="7" t="n">
        <v>140</v>
      </c>
      <c r="F12119" s="7" t="n">
        <v>2</v>
      </c>
      <c r="G12119" s="7" t="n">
        <v>280</v>
      </c>
    </row>
    <row r="12120" customFormat="false" ht="15" hidden="false" customHeight="false" outlineLevel="0" collapsed="false">
      <c r="A12120" s="7" t="s">
        <v>31</v>
      </c>
      <c r="B12120" s="7" t="s">
        <v>184</v>
      </c>
      <c r="C12120" s="7" t="s">
        <v>1399</v>
      </c>
      <c r="D12120" s="7" t="n">
        <v>0</v>
      </c>
      <c r="E12120" s="7" t="n">
        <v>0</v>
      </c>
      <c r="F12120" s="7" t="n">
        <v>2</v>
      </c>
      <c r="G12120" s="7" t="n">
        <v>99.27</v>
      </c>
    </row>
    <row r="12121" customFormat="false" ht="15" hidden="false" customHeight="false" outlineLevel="0" collapsed="false">
      <c r="A12121" s="7" t="s">
        <v>31</v>
      </c>
      <c r="B12121" s="7" t="s">
        <v>186</v>
      </c>
      <c r="C12121" s="7" t="s">
        <v>1399</v>
      </c>
      <c r="D12121" s="7" t="n">
        <v>0</v>
      </c>
      <c r="E12121" s="7" t="n">
        <v>0</v>
      </c>
      <c r="F12121" s="7" t="n">
        <v>5</v>
      </c>
      <c r="G12121" s="7" t="n">
        <v>248.18</v>
      </c>
    </row>
    <row r="12122" customFormat="false" ht="15" hidden="false" customHeight="false" outlineLevel="0" collapsed="false">
      <c r="A12122" s="7" t="s">
        <v>31</v>
      </c>
      <c r="B12122" s="7" t="s">
        <v>224</v>
      </c>
      <c r="C12122" s="7" t="s">
        <v>1399</v>
      </c>
      <c r="D12122" s="7" t="n">
        <v>1</v>
      </c>
      <c r="E12122" s="7" t="n">
        <v>49.64</v>
      </c>
      <c r="F12122" s="7" t="n">
        <v>0</v>
      </c>
      <c r="G12122" s="7" t="n">
        <v>0</v>
      </c>
    </row>
    <row r="12123" customFormat="false" ht="15" hidden="false" customHeight="false" outlineLevel="0" collapsed="false">
      <c r="A12123" s="7" t="s">
        <v>31</v>
      </c>
      <c r="B12123" s="7" t="s">
        <v>673</v>
      </c>
      <c r="C12123" s="7" t="s">
        <v>1400</v>
      </c>
      <c r="D12123" s="7" t="n">
        <v>0</v>
      </c>
      <c r="E12123" s="7" t="n">
        <v>0</v>
      </c>
      <c r="F12123" s="7" t="n">
        <v>1</v>
      </c>
      <c r="G12123" s="7" t="n">
        <v>66.51</v>
      </c>
    </row>
    <row r="12124" customFormat="false" ht="15" hidden="false" customHeight="false" outlineLevel="0" collapsed="false">
      <c r="A12124" s="7" t="s">
        <v>31</v>
      </c>
      <c r="B12124" s="7" t="s">
        <v>562</v>
      </c>
      <c r="C12124" s="7" t="s">
        <v>1401</v>
      </c>
      <c r="D12124" s="7" t="n">
        <v>0</v>
      </c>
      <c r="E12124" s="7" t="n">
        <v>0</v>
      </c>
      <c r="F12124" s="7" t="n">
        <v>27</v>
      </c>
      <c r="G12124" s="7" t="n">
        <v>5997.65</v>
      </c>
    </row>
    <row r="12125" customFormat="false" ht="15" hidden="false" customHeight="false" outlineLevel="0" collapsed="false">
      <c r="A12125" s="7" t="s">
        <v>31</v>
      </c>
      <c r="B12125" s="7" t="s">
        <v>562</v>
      </c>
      <c r="C12125" s="7" t="s">
        <v>1401</v>
      </c>
      <c r="D12125" s="7" t="n">
        <v>0</v>
      </c>
      <c r="E12125" s="7" t="n">
        <v>0</v>
      </c>
      <c r="F12125" s="7" t="n">
        <v>3</v>
      </c>
      <c r="G12125" s="7" t="n">
        <v>499.8</v>
      </c>
    </row>
    <row r="12126" customFormat="false" ht="15" hidden="false" customHeight="false" outlineLevel="0" collapsed="false">
      <c r="A12126" s="7" t="s">
        <v>31</v>
      </c>
      <c r="B12126" s="7" t="s">
        <v>562</v>
      </c>
      <c r="C12126" s="7" t="s">
        <v>1401</v>
      </c>
      <c r="D12126" s="7" t="n">
        <v>0</v>
      </c>
      <c r="E12126" s="7" t="n">
        <v>0</v>
      </c>
      <c r="F12126" s="7" t="n">
        <v>9</v>
      </c>
      <c r="G12126" s="7" t="n">
        <v>0.06</v>
      </c>
    </row>
    <row r="12127" customFormat="false" ht="15" hidden="false" customHeight="false" outlineLevel="0" collapsed="false">
      <c r="A12127" s="7" t="s">
        <v>31</v>
      </c>
      <c r="B12127" s="7" t="s">
        <v>651</v>
      </c>
      <c r="C12127" s="7" t="s">
        <v>1497</v>
      </c>
      <c r="D12127" s="7" t="n">
        <v>1</v>
      </c>
      <c r="E12127" s="7" t="n">
        <v>260</v>
      </c>
      <c r="F12127" s="7" t="n">
        <v>1</v>
      </c>
      <c r="G12127" s="7" t="n">
        <v>260</v>
      </c>
    </row>
    <row r="12128" customFormat="false" ht="15" hidden="false" customHeight="false" outlineLevel="0" collapsed="false">
      <c r="A12128" s="7" t="s">
        <v>31</v>
      </c>
      <c r="B12128" s="7" t="s">
        <v>130</v>
      </c>
      <c r="C12128" s="7" t="s">
        <v>1425</v>
      </c>
      <c r="D12128" s="7" t="n">
        <v>0</v>
      </c>
      <c r="E12128" s="7" t="n">
        <v>0</v>
      </c>
      <c r="F12128" s="7" t="n">
        <v>1</v>
      </c>
      <c r="G12128" s="7" t="n">
        <v>49</v>
      </c>
    </row>
    <row r="12129" customFormat="false" ht="15" hidden="false" customHeight="false" outlineLevel="0" collapsed="false">
      <c r="A12129" s="7" t="s">
        <v>31</v>
      </c>
      <c r="B12129" s="7" t="s">
        <v>152</v>
      </c>
      <c r="C12129" s="7" t="s">
        <v>1425</v>
      </c>
      <c r="D12129" s="7" t="n">
        <v>0</v>
      </c>
      <c r="E12129" s="7" t="n">
        <v>0</v>
      </c>
      <c r="F12129" s="7" t="n">
        <v>1</v>
      </c>
      <c r="G12129" s="7" t="n">
        <v>49</v>
      </c>
    </row>
    <row r="12130" customFormat="false" ht="15" hidden="false" customHeight="false" outlineLevel="0" collapsed="false">
      <c r="A12130" s="7" t="s">
        <v>31</v>
      </c>
      <c r="B12130" s="7" t="s">
        <v>191</v>
      </c>
      <c r="C12130" s="7" t="s">
        <v>1425</v>
      </c>
      <c r="D12130" s="7" t="n">
        <v>0</v>
      </c>
      <c r="E12130" s="7" t="n">
        <v>0</v>
      </c>
      <c r="F12130" s="7" t="n">
        <v>1</v>
      </c>
      <c r="G12130" s="7" t="n">
        <v>49</v>
      </c>
    </row>
    <row r="12131" customFormat="false" ht="15" hidden="false" customHeight="false" outlineLevel="0" collapsed="false">
      <c r="A12131" s="7" t="s">
        <v>31</v>
      </c>
      <c r="B12131" s="7" t="s">
        <v>226</v>
      </c>
      <c r="C12131" s="7" t="s">
        <v>1427</v>
      </c>
      <c r="D12131" s="7" t="n">
        <v>0</v>
      </c>
      <c r="E12131" s="7" t="n">
        <v>0</v>
      </c>
      <c r="F12131" s="7" t="n">
        <v>1</v>
      </c>
      <c r="G12131" s="7" t="n">
        <v>51.98</v>
      </c>
    </row>
    <row r="12132" customFormat="false" ht="15" hidden="false" customHeight="false" outlineLevel="0" collapsed="false">
      <c r="A12132" s="7" t="s">
        <v>31</v>
      </c>
      <c r="B12132" s="7" t="s">
        <v>161</v>
      </c>
      <c r="C12132" s="7" t="s">
        <v>1428</v>
      </c>
      <c r="D12132" s="7" t="n">
        <v>0</v>
      </c>
      <c r="E12132" s="7" t="n">
        <v>0</v>
      </c>
      <c r="F12132" s="7" t="n">
        <v>9</v>
      </c>
      <c r="G12132" s="7" t="n">
        <v>1260.01</v>
      </c>
    </row>
    <row r="12133" customFormat="false" ht="15" hidden="false" customHeight="false" outlineLevel="0" collapsed="false">
      <c r="A12133" s="7" t="s">
        <v>31</v>
      </c>
      <c r="B12133" s="7" t="s">
        <v>204</v>
      </c>
      <c r="C12133" s="7" t="s">
        <v>1428</v>
      </c>
      <c r="D12133" s="7" t="n">
        <v>0</v>
      </c>
      <c r="E12133" s="7" t="n">
        <v>0</v>
      </c>
      <c r="F12133" s="7" t="n">
        <v>2</v>
      </c>
      <c r="G12133" s="7" t="n">
        <v>280.02</v>
      </c>
    </row>
    <row r="12134" customFormat="false" ht="15" hidden="false" customHeight="false" outlineLevel="0" collapsed="false">
      <c r="A12134" s="7" t="s">
        <v>31</v>
      </c>
      <c r="B12134" s="7" t="s">
        <v>305</v>
      </c>
      <c r="C12134" s="7" t="s">
        <v>1428</v>
      </c>
      <c r="D12134" s="7" t="n">
        <v>0</v>
      </c>
      <c r="E12134" s="7" t="n">
        <v>0</v>
      </c>
      <c r="F12134" s="7" t="n">
        <v>1</v>
      </c>
      <c r="G12134" s="7" t="n">
        <v>140</v>
      </c>
    </row>
    <row r="12135" customFormat="false" ht="15" hidden="false" customHeight="false" outlineLevel="0" collapsed="false">
      <c r="A12135" s="7" t="s">
        <v>31</v>
      </c>
      <c r="B12135" s="7" t="s">
        <v>196</v>
      </c>
      <c r="C12135" s="7" t="s">
        <v>1428</v>
      </c>
      <c r="D12135" s="7" t="n">
        <v>0</v>
      </c>
      <c r="E12135" s="7" t="n">
        <v>0</v>
      </c>
      <c r="F12135" s="7" t="n">
        <v>7</v>
      </c>
      <c r="G12135" s="7" t="n">
        <v>980</v>
      </c>
    </row>
    <row r="12136" customFormat="false" ht="15" hidden="false" customHeight="false" outlineLevel="0" collapsed="false">
      <c r="A12136" s="7" t="s">
        <v>31</v>
      </c>
      <c r="B12136" s="7" t="s">
        <v>286</v>
      </c>
      <c r="C12136" s="7" t="s">
        <v>1428</v>
      </c>
      <c r="D12136" s="7" t="n">
        <v>0</v>
      </c>
      <c r="E12136" s="7" t="n">
        <v>0</v>
      </c>
      <c r="F12136" s="7" t="n">
        <v>6</v>
      </c>
      <c r="G12136" s="7" t="n">
        <v>840.01</v>
      </c>
    </row>
    <row r="12137" customFormat="false" ht="15" hidden="false" customHeight="false" outlineLevel="0" collapsed="false">
      <c r="A12137" s="7" t="s">
        <v>31</v>
      </c>
      <c r="B12137" s="7" t="s">
        <v>212</v>
      </c>
      <c r="C12137" s="7" t="s">
        <v>1432</v>
      </c>
      <c r="D12137" s="7" t="n">
        <v>0</v>
      </c>
      <c r="E12137" s="7" t="n">
        <v>0</v>
      </c>
      <c r="F12137" s="7" t="n">
        <v>1</v>
      </c>
      <c r="G12137" s="7" t="n">
        <v>30.88</v>
      </c>
    </row>
    <row r="12138" customFormat="false" ht="15" hidden="false" customHeight="false" outlineLevel="0" collapsed="false">
      <c r="A12138" s="7" t="s">
        <v>31</v>
      </c>
      <c r="B12138" s="7" t="s">
        <v>175</v>
      </c>
      <c r="C12138" s="7" t="s">
        <v>1437</v>
      </c>
      <c r="D12138" s="7" t="n">
        <v>0</v>
      </c>
      <c r="E12138" s="7" t="n">
        <v>0</v>
      </c>
      <c r="F12138" s="7" t="n">
        <v>2</v>
      </c>
      <c r="G12138" s="7" t="n">
        <v>74.91</v>
      </c>
    </row>
    <row r="12139" customFormat="false" ht="15" hidden="false" customHeight="false" outlineLevel="0" collapsed="false">
      <c r="A12139" s="7" t="s">
        <v>31</v>
      </c>
      <c r="B12139" s="7" t="s">
        <v>230</v>
      </c>
      <c r="C12139" s="7" t="s">
        <v>1438</v>
      </c>
      <c r="D12139" s="7" t="n">
        <v>0</v>
      </c>
      <c r="E12139" s="7" t="n">
        <v>0</v>
      </c>
      <c r="F12139" s="7" t="n">
        <v>3</v>
      </c>
      <c r="G12139" s="7" t="n">
        <v>140.46</v>
      </c>
    </row>
    <row r="12140" customFormat="false" ht="15" hidden="false" customHeight="false" outlineLevel="0" collapsed="false">
      <c r="A12140" s="7" t="s">
        <v>31</v>
      </c>
      <c r="B12140" s="7" t="s">
        <v>228</v>
      </c>
      <c r="C12140" s="7" t="s">
        <v>1438</v>
      </c>
      <c r="D12140" s="7" t="n">
        <v>0</v>
      </c>
      <c r="E12140" s="7" t="n">
        <v>0</v>
      </c>
      <c r="F12140" s="7" t="n">
        <v>1</v>
      </c>
      <c r="G12140" s="7" t="n">
        <v>46.82</v>
      </c>
    </row>
    <row r="12141" customFormat="false" ht="15" hidden="false" customHeight="false" outlineLevel="0" collapsed="false">
      <c r="A12141" s="7" t="s">
        <v>31</v>
      </c>
      <c r="B12141" s="7" t="s">
        <v>192</v>
      </c>
      <c r="C12141" s="7" t="s">
        <v>1311</v>
      </c>
      <c r="D12141" s="7" t="n">
        <v>0</v>
      </c>
      <c r="E12141" s="7" t="n">
        <v>0</v>
      </c>
      <c r="F12141" s="7" t="n">
        <v>21</v>
      </c>
      <c r="G12141" s="7" t="n">
        <v>884.8</v>
      </c>
    </row>
    <row r="12142" customFormat="false" ht="15" hidden="false" customHeight="false" outlineLevel="0" collapsed="false">
      <c r="A12142" s="7" t="s">
        <v>31</v>
      </c>
      <c r="B12142" s="7" t="s">
        <v>192</v>
      </c>
      <c r="C12142" s="7" t="s">
        <v>1311</v>
      </c>
      <c r="D12142" s="7" t="n">
        <v>0</v>
      </c>
      <c r="E12142" s="7" t="n">
        <v>0</v>
      </c>
      <c r="F12142" s="7" t="n">
        <v>1</v>
      </c>
      <c r="G12142" s="7" t="n">
        <v>0.01</v>
      </c>
    </row>
    <row r="12143" customFormat="false" ht="15" hidden="false" customHeight="false" outlineLevel="0" collapsed="false">
      <c r="A12143" s="7" t="s">
        <v>31</v>
      </c>
      <c r="B12143" s="7" t="s">
        <v>265</v>
      </c>
      <c r="C12143" s="7" t="s">
        <v>1439</v>
      </c>
      <c r="D12143" s="7" t="n">
        <v>0</v>
      </c>
      <c r="E12143" s="7" t="n">
        <v>0</v>
      </c>
      <c r="F12143" s="7" t="n">
        <v>1</v>
      </c>
      <c r="G12143" s="7" t="n">
        <v>37.45</v>
      </c>
    </row>
    <row r="12144" customFormat="false" ht="15" hidden="false" customHeight="false" outlineLevel="0" collapsed="false">
      <c r="A12144" s="7" t="s">
        <v>31</v>
      </c>
      <c r="B12144" s="7" t="s">
        <v>245</v>
      </c>
      <c r="C12144" s="7" t="s">
        <v>1443</v>
      </c>
      <c r="D12144" s="7" t="n">
        <v>0</v>
      </c>
      <c r="E12144" s="7" t="n">
        <v>0</v>
      </c>
      <c r="F12144" s="7" t="n">
        <v>3</v>
      </c>
      <c r="G12144" s="7" t="n">
        <v>238.95</v>
      </c>
    </row>
    <row r="12145" customFormat="false" ht="15" hidden="false" customHeight="false" outlineLevel="0" collapsed="false">
      <c r="A12145" s="7" t="s">
        <v>31</v>
      </c>
      <c r="B12145" s="7" t="s">
        <v>103</v>
      </c>
      <c r="C12145" s="7" t="s">
        <v>1443</v>
      </c>
      <c r="D12145" s="7" t="n">
        <v>0</v>
      </c>
      <c r="E12145" s="7" t="n">
        <v>0</v>
      </c>
      <c r="F12145" s="7" t="n">
        <v>8</v>
      </c>
      <c r="G12145" s="7" t="n">
        <v>637.2</v>
      </c>
    </row>
    <row r="12146" customFormat="false" ht="15" hidden="false" customHeight="false" outlineLevel="0" collapsed="false">
      <c r="A12146" s="7" t="s">
        <v>31</v>
      </c>
      <c r="B12146" s="7" t="s">
        <v>162</v>
      </c>
      <c r="C12146" s="7" t="s">
        <v>1429</v>
      </c>
      <c r="D12146" s="7" t="n">
        <v>0</v>
      </c>
      <c r="E12146" s="7" t="n">
        <v>0</v>
      </c>
      <c r="F12146" s="7" t="n">
        <v>30</v>
      </c>
      <c r="G12146" s="7" t="n">
        <v>1193.84</v>
      </c>
    </row>
    <row r="12147" customFormat="false" ht="15" hidden="false" customHeight="false" outlineLevel="0" collapsed="false">
      <c r="A12147" s="7" t="s">
        <v>31</v>
      </c>
      <c r="B12147" s="7" t="s">
        <v>105</v>
      </c>
      <c r="C12147" s="7" t="s">
        <v>1453</v>
      </c>
      <c r="D12147" s="7" t="n">
        <v>0</v>
      </c>
      <c r="E12147" s="7" t="n">
        <v>0</v>
      </c>
      <c r="F12147" s="7" t="n">
        <v>9</v>
      </c>
      <c r="G12147" s="7" t="n">
        <v>328.66</v>
      </c>
    </row>
    <row r="12148" customFormat="false" ht="15" hidden="false" customHeight="false" outlineLevel="0" collapsed="false">
      <c r="A12148" s="7" t="s">
        <v>31</v>
      </c>
      <c r="B12148" s="7" t="s">
        <v>347</v>
      </c>
      <c r="C12148" s="7" t="s">
        <v>1454</v>
      </c>
      <c r="D12148" s="7" t="n">
        <v>0</v>
      </c>
      <c r="E12148" s="7" t="n">
        <v>0</v>
      </c>
      <c r="F12148" s="7" t="n">
        <v>2</v>
      </c>
      <c r="G12148" s="7" t="n">
        <v>47.72</v>
      </c>
    </row>
    <row r="12149" customFormat="false" ht="15" hidden="false" customHeight="false" outlineLevel="0" collapsed="false">
      <c r="A12149" s="7" t="s">
        <v>31</v>
      </c>
      <c r="B12149" s="7" t="s">
        <v>547</v>
      </c>
      <c r="C12149" s="7" t="s">
        <v>1456</v>
      </c>
      <c r="D12149" s="7" t="n">
        <v>0</v>
      </c>
      <c r="E12149" s="7" t="n">
        <v>0</v>
      </c>
      <c r="F12149" s="7" t="n">
        <v>8</v>
      </c>
      <c r="G12149" s="7" t="n">
        <v>228.35</v>
      </c>
    </row>
    <row r="12150" customFormat="false" ht="15" hidden="false" customHeight="false" outlineLevel="0" collapsed="false">
      <c r="A12150" s="7" t="s">
        <v>31</v>
      </c>
      <c r="B12150" s="7" t="s">
        <v>399</v>
      </c>
      <c r="C12150" s="7" t="s">
        <v>1457</v>
      </c>
      <c r="D12150" s="7" t="n">
        <v>0</v>
      </c>
      <c r="E12150" s="7" t="n">
        <v>0</v>
      </c>
      <c r="F12150" s="7" t="n">
        <v>4</v>
      </c>
      <c r="G12150" s="7" t="n">
        <v>86.08</v>
      </c>
    </row>
    <row r="12151" customFormat="false" ht="15" hidden="false" customHeight="false" outlineLevel="0" collapsed="false">
      <c r="A12151" s="7" t="s">
        <v>31</v>
      </c>
      <c r="B12151" s="7" t="s">
        <v>380</v>
      </c>
      <c r="C12151" s="7" t="s">
        <v>1468</v>
      </c>
      <c r="D12151" s="7" t="n">
        <v>0</v>
      </c>
      <c r="E12151" s="7" t="n">
        <v>0</v>
      </c>
      <c r="F12151" s="7" t="n">
        <v>1</v>
      </c>
      <c r="G12151" s="7" t="n">
        <v>93.67</v>
      </c>
    </row>
    <row r="12152" customFormat="false" ht="15" hidden="false" customHeight="false" outlineLevel="0" collapsed="false">
      <c r="A12152" s="7" t="s">
        <v>31</v>
      </c>
      <c r="B12152" s="7" t="s">
        <v>362</v>
      </c>
      <c r="C12152" s="7" t="s">
        <v>1468</v>
      </c>
      <c r="D12152" s="7" t="n">
        <v>0</v>
      </c>
      <c r="E12152" s="7" t="n">
        <v>0</v>
      </c>
      <c r="F12152" s="7" t="n">
        <v>1</v>
      </c>
      <c r="G12152" s="7" t="n">
        <v>93.67</v>
      </c>
    </row>
    <row r="12153" customFormat="false" ht="15" hidden="false" customHeight="false" outlineLevel="0" collapsed="false">
      <c r="A12153" s="7" t="s">
        <v>31</v>
      </c>
      <c r="B12153" s="7" t="s">
        <v>368</v>
      </c>
      <c r="C12153" s="7" t="s">
        <v>1470</v>
      </c>
      <c r="D12153" s="7" t="n">
        <v>0</v>
      </c>
      <c r="E12153" s="7" t="n">
        <v>0</v>
      </c>
      <c r="F12153" s="7" t="n">
        <v>1</v>
      </c>
      <c r="G12153" s="7" t="n">
        <v>93.67</v>
      </c>
    </row>
    <row r="12154" customFormat="false" ht="15" hidden="false" customHeight="false" outlineLevel="0" collapsed="false">
      <c r="A12154" s="7" t="s">
        <v>31</v>
      </c>
      <c r="B12154" s="7" t="s">
        <v>509</v>
      </c>
      <c r="C12154" s="7" t="s">
        <v>1470</v>
      </c>
      <c r="D12154" s="7" t="n">
        <v>0</v>
      </c>
      <c r="E12154" s="7" t="n">
        <v>0</v>
      </c>
      <c r="F12154" s="7" t="n">
        <v>1</v>
      </c>
      <c r="G12154" s="7" t="n">
        <v>93.67</v>
      </c>
    </row>
    <row r="12155" customFormat="false" ht="15" hidden="false" customHeight="false" outlineLevel="0" collapsed="false">
      <c r="A12155" s="7" t="s">
        <v>31</v>
      </c>
      <c r="B12155" s="7" t="s">
        <v>381</v>
      </c>
      <c r="C12155" s="7" t="s">
        <v>1471</v>
      </c>
      <c r="D12155" s="7" t="n">
        <v>0</v>
      </c>
      <c r="E12155" s="7" t="n">
        <v>0</v>
      </c>
      <c r="F12155" s="7" t="n">
        <v>2</v>
      </c>
      <c r="G12155" s="7" t="n">
        <v>328.05</v>
      </c>
    </row>
    <row r="12156" customFormat="false" ht="15" hidden="false" customHeight="false" outlineLevel="0" collapsed="false">
      <c r="A12156" s="7" t="s">
        <v>31</v>
      </c>
      <c r="B12156" s="7" t="s">
        <v>359</v>
      </c>
      <c r="C12156" s="7" t="s">
        <v>1471</v>
      </c>
      <c r="D12156" s="7" t="n">
        <v>0</v>
      </c>
      <c r="E12156" s="7" t="n">
        <v>0</v>
      </c>
      <c r="F12156" s="7" t="n">
        <v>2</v>
      </c>
      <c r="G12156" s="7" t="n">
        <v>328.05</v>
      </c>
    </row>
    <row r="12157" customFormat="false" ht="15" hidden="false" customHeight="false" outlineLevel="0" collapsed="false">
      <c r="A12157" s="7" t="s">
        <v>31</v>
      </c>
      <c r="B12157" s="7" t="s">
        <v>448</v>
      </c>
      <c r="C12157" s="7" t="s">
        <v>1471</v>
      </c>
      <c r="D12157" s="7" t="n">
        <v>0</v>
      </c>
      <c r="E12157" s="7" t="n">
        <v>0</v>
      </c>
      <c r="F12157" s="7" t="n">
        <v>1</v>
      </c>
      <c r="G12157" s="7" t="n">
        <v>164.03</v>
      </c>
    </row>
    <row r="12158" customFormat="false" ht="15" hidden="false" customHeight="false" outlineLevel="0" collapsed="false">
      <c r="A12158" s="7" t="s">
        <v>31</v>
      </c>
      <c r="B12158" s="7" t="s">
        <v>269</v>
      </c>
      <c r="C12158" s="7" t="s">
        <v>1472</v>
      </c>
      <c r="D12158" s="7" t="n">
        <v>0</v>
      </c>
      <c r="E12158" s="7" t="n">
        <v>0</v>
      </c>
      <c r="F12158" s="7" t="n">
        <v>6</v>
      </c>
      <c r="G12158" s="7" t="n">
        <v>843.42</v>
      </c>
    </row>
    <row r="12159" customFormat="false" ht="15" hidden="false" customHeight="false" outlineLevel="0" collapsed="false">
      <c r="A12159" s="7" t="s">
        <v>31</v>
      </c>
      <c r="B12159" s="7" t="s">
        <v>338</v>
      </c>
      <c r="C12159" s="7" t="s">
        <v>1472</v>
      </c>
      <c r="D12159" s="7" t="n">
        <v>0</v>
      </c>
      <c r="E12159" s="7" t="n">
        <v>0</v>
      </c>
      <c r="F12159" s="7" t="n">
        <v>6</v>
      </c>
      <c r="G12159" s="7" t="n">
        <v>843.43</v>
      </c>
    </row>
    <row r="12160" customFormat="false" ht="15" hidden="false" customHeight="false" outlineLevel="0" collapsed="false">
      <c r="A12160" s="7" t="s">
        <v>31</v>
      </c>
      <c r="B12160" s="7" t="s">
        <v>352</v>
      </c>
      <c r="C12160" s="7" t="s">
        <v>1472</v>
      </c>
      <c r="D12160" s="7" t="n">
        <v>0</v>
      </c>
      <c r="E12160" s="7" t="n">
        <v>0</v>
      </c>
      <c r="F12160" s="7" t="n">
        <v>2</v>
      </c>
      <c r="G12160" s="7" t="n">
        <v>281.14</v>
      </c>
    </row>
    <row r="12161" customFormat="false" ht="15" hidden="false" customHeight="false" outlineLevel="0" collapsed="false">
      <c r="A12161" s="7" t="s">
        <v>31</v>
      </c>
      <c r="B12161" s="7" t="s">
        <v>372</v>
      </c>
      <c r="C12161" s="7" t="s">
        <v>1472</v>
      </c>
      <c r="D12161" s="7" t="n">
        <v>0</v>
      </c>
      <c r="E12161" s="7" t="n">
        <v>0</v>
      </c>
      <c r="F12161" s="7" t="n">
        <v>2</v>
      </c>
      <c r="G12161" s="7" t="n">
        <v>281.14</v>
      </c>
    </row>
    <row r="12162" customFormat="false" ht="15" hidden="false" customHeight="false" outlineLevel="0" collapsed="false">
      <c r="A12162" s="7" t="s">
        <v>31</v>
      </c>
      <c r="B12162" s="7" t="s">
        <v>468</v>
      </c>
      <c r="C12162" s="7" t="s">
        <v>1472</v>
      </c>
      <c r="D12162" s="7" t="n">
        <v>0</v>
      </c>
      <c r="E12162" s="7" t="n">
        <v>0</v>
      </c>
      <c r="F12162" s="7" t="n">
        <v>2</v>
      </c>
      <c r="G12162" s="7" t="n">
        <v>281.14</v>
      </c>
    </row>
    <row r="12163" customFormat="false" ht="15" hidden="false" customHeight="false" outlineLevel="0" collapsed="false">
      <c r="A12163" s="7" t="s">
        <v>31</v>
      </c>
      <c r="B12163" s="7" t="s">
        <v>353</v>
      </c>
      <c r="C12163" s="7" t="s">
        <v>1473</v>
      </c>
      <c r="D12163" s="7" t="n">
        <v>0</v>
      </c>
      <c r="E12163" s="7" t="n">
        <v>0</v>
      </c>
      <c r="F12163" s="7" t="n">
        <v>3</v>
      </c>
      <c r="G12163" s="7" t="n">
        <v>281.02</v>
      </c>
    </row>
    <row r="12164" customFormat="false" ht="15" hidden="false" customHeight="false" outlineLevel="0" collapsed="false">
      <c r="A12164" s="7" t="s">
        <v>31</v>
      </c>
      <c r="B12164" s="7" t="s">
        <v>427</v>
      </c>
      <c r="C12164" s="7" t="s">
        <v>1473</v>
      </c>
      <c r="D12164" s="7" t="n">
        <v>0</v>
      </c>
      <c r="E12164" s="7" t="n">
        <v>0</v>
      </c>
      <c r="F12164" s="7" t="n">
        <v>2</v>
      </c>
      <c r="G12164" s="7" t="n">
        <v>187.35</v>
      </c>
    </row>
    <row r="12165" customFormat="false" ht="15" hidden="false" customHeight="false" outlineLevel="0" collapsed="false">
      <c r="A12165" s="7" t="s">
        <v>31</v>
      </c>
      <c r="B12165" s="7" t="s">
        <v>423</v>
      </c>
      <c r="C12165" s="7" t="s">
        <v>1475</v>
      </c>
      <c r="D12165" s="7" t="n">
        <v>0</v>
      </c>
      <c r="E12165" s="7" t="n">
        <v>0</v>
      </c>
      <c r="F12165" s="7" t="n">
        <v>4</v>
      </c>
      <c r="G12165" s="7" t="n">
        <v>374.69</v>
      </c>
    </row>
    <row r="12166" customFormat="false" ht="15" hidden="false" customHeight="false" outlineLevel="0" collapsed="false">
      <c r="A12166" s="7" t="s">
        <v>31</v>
      </c>
      <c r="B12166" s="7" t="s">
        <v>681</v>
      </c>
      <c r="C12166" s="7" t="s">
        <v>1499</v>
      </c>
      <c r="D12166" s="7" t="n">
        <v>0</v>
      </c>
      <c r="E12166" s="7" t="n">
        <v>0</v>
      </c>
      <c r="F12166" s="7" t="n">
        <v>1</v>
      </c>
      <c r="G12166" s="7" t="n">
        <v>120</v>
      </c>
    </row>
    <row r="12167" customFormat="false" ht="15" hidden="false" customHeight="false" outlineLevel="0" collapsed="false">
      <c r="A12167" s="7" t="s">
        <v>31</v>
      </c>
      <c r="B12167" s="7" t="s">
        <v>683</v>
      </c>
      <c r="C12167" s="7" t="s">
        <v>1499</v>
      </c>
      <c r="D12167" s="7" t="n">
        <v>0</v>
      </c>
      <c r="E12167" s="7" t="n">
        <v>0</v>
      </c>
      <c r="F12167" s="7" t="n">
        <v>3</v>
      </c>
      <c r="G12167" s="7" t="n">
        <v>360</v>
      </c>
    </row>
    <row r="12168" customFormat="false" ht="15" hidden="false" customHeight="false" outlineLevel="0" collapsed="false">
      <c r="A12168" s="7" t="s">
        <v>31</v>
      </c>
      <c r="B12168" s="7" t="s">
        <v>664</v>
      </c>
      <c r="C12168" s="7" t="s">
        <v>1499</v>
      </c>
      <c r="D12168" s="7" t="n">
        <v>0</v>
      </c>
      <c r="E12168" s="7" t="n">
        <v>0</v>
      </c>
      <c r="F12168" s="7" t="n">
        <v>3</v>
      </c>
      <c r="G12168" s="7" t="n">
        <v>360</v>
      </c>
    </row>
    <row r="12169" customFormat="false" ht="15" hidden="false" customHeight="false" outlineLevel="0" collapsed="false">
      <c r="A12169" s="7" t="s">
        <v>31</v>
      </c>
      <c r="B12169" s="7" t="s">
        <v>702</v>
      </c>
      <c r="C12169" s="7" t="s">
        <v>1499</v>
      </c>
      <c r="D12169" s="7" t="n">
        <v>0</v>
      </c>
      <c r="E12169" s="7" t="n">
        <v>0</v>
      </c>
      <c r="F12169" s="7" t="n">
        <v>3</v>
      </c>
      <c r="G12169" s="7" t="n">
        <v>360</v>
      </c>
    </row>
    <row r="12170" customFormat="false" ht="15" hidden="false" customHeight="false" outlineLevel="0" collapsed="false">
      <c r="A12170" s="7" t="s">
        <v>31</v>
      </c>
      <c r="B12170" s="7" t="s">
        <v>435</v>
      </c>
      <c r="C12170" s="7" t="s">
        <v>1276</v>
      </c>
      <c r="D12170" s="7" t="n">
        <v>0</v>
      </c>
      <c r="E12170" s="7" t="n">
        <v>0</v>
      </c>
      <c r="F12170" s="7" t="n">
        <v>1</v>
      </c>
      <c r="G12170" s="7" t="n">
        <v>94.64</v>
      </c>
    </row>
    <row r="12171" customFormat="false" ht="15" hidden="false" customHeight="false" outlineLevel="0" collapsed="false">
      <c r="A12171" s="7" t="s">
        <v>31</v>
      </c>
      <c r="B12171" s="7" t="s">
        <v>85</v>
      </c>
      <c r="C12171" s="7" t="s">
        <v>1479</v>
      </c>
      <c r="D12171" s="7" t="n">
        <v>0</v>
      </c>
      <c r="E12171" s="7" t="n">
        <v>0</v>
      </c>
      <c r="F12171" s="7" t="n">
        <v>2</v>
      </c>
      <c r="G12171" s="7" t="n">
        <v>93.65</v>
      </c>
    </row>
    <row r="12172" customFormat="false" ht="15" hidden="false" customHeight="false" outlineLevel="0" collapsed="false">
      <c r="A12172" s="7" t="s">
        <v>31</v>
      </c>
      <c r="B12172" s="7" t="s">
        <v>215</v>
      </c>
      <c r="C12172" s="7" t="s">
        <v>1480</v>
      </c>
      <c r="D12172" s="7" t="n">
        <v>0</v>
      </c>
      <c r="E12172" s="7" t="n">
        <v>0</v>
      </c>
      <c r="F12172" s="7" t="n">
        <v>1</v>
      </c>
      <c r="G12172" s="7" t="n">
        <v>46.82</v>
      </c>
    </row>
    <row r="12173" customFormat="false" ht="15" hidden="false" customHeight="false" outlineLevel="0" collapsed="false">
      <c r="A12173" s="7" t="s">
        <v>31</v>
      </c>
      <c r="B12173" s="7" t="s">
        <v>833</v>
      </c>
      <c r="C12173" s="7" t="s">
        <v>1482</v>
      </c>
      <c r="D12173" s="7" t="n">
        <v>1</v>
      </c>
      <c r="E12173" s="7" t="n">
        <v>70.26</v>
      </c>
      <c r="F12173" s="7" t="n">
        <v>0</v>
      </c>
      <c r="G12173" s="7" t="n">
        <v>0</v>
      </c>
    </row>
    <row r="12174" customFormat="false" ht="15" hidden="false" customHeight="false" outlineLevel="0" collapsed="false">
      <c r="A12174" s="7" t="s">
        <v>31</v>
      </c>
      <c r="B12174" s="7" t="s">
        <v>603</v>
      </c>
      <c r="C12174" s="7" t="s">
        <v>1486</v>
      </c>
      <c r="D12174" s="7" t="n">
        <v>0</v>
      </c>
      <c r="E12174" s="7" t="n">
        <v>0</v>
      </c>
      <c r="F12174" s="7" t="n">
        <v>1</v>
      </c>
      <c r="G12174" s="7" t="n">
        <v>94.63</v>
      </c>
    </row>
    <row r="12175" customFormat="false" ht="15" hidden="false" customHeight="false" outlineLevel="0" collapsed="false">
      <c r="A12175" s="7" t="s">
        <v>31</v>
      </c>
      <c r="B12175" s="7" t="s">
        <v>274</v>
      </c>
      <c r="C12175" s="7" t="s">
        <v>1487</v>
      </c>
      <c r="D12175" s="7" t="n">
        <v>0</v>
      </c>
      <c r="E12175" s="7" t="n">
        <v>0</v>
      </c>
      <c r="F12175" s="7" t="n">
        <v>1</v>
      </c>
      <c r="G12175" s="7" t="n">
        <v>130</v>
      </c>
    </row>
    <row r="12176" customFormat="false" ht="15" hidden="false" customHeight="false" outlineLevel="0" collapsed="false">
      <c r="A12176" s="7" t="s">
        <v>31</v>
      </c>
      <c r="B12176" s="7" t="s">
        <v>277</v>
      </c>
      <c r="C12176" s="7" t="s">
        <v>1487</v>
      </c>
      <c r="D12176" s="7" t="n">
        <v>0</v>
      </c>
      <c r="E12176" s="7" t="n">
        <v>0</v>
      </c>
      <c r="F12176" s="7" t="n">
        <v>1</v>
      </c>
      <c r="G12176" s="7" t="n">
        <v>130</v>
      </c>
    </row>
    <row r="12177" customFormat="false" ht="15" hidden="false" customHeight="false" outlineLevel="0" collapsed="false">
      <c r="A12177" s="7" t="s">
        <v>33</v>
      </c>
      <c r="B12177" s="7" t="s">
        <v>982</v>
      </c>
      <c r="C12177" s="7" t="s">
        <v>1264</v>
      </c>
      <c r="D12177" s="7" t="n">
        <v>0</v>
      </c>
      <c r="E12177" s="7" t="n">
        <v>0</v>
      </c>
      <c r="F12177" s="7" t="n">
        <v>0</v>
      </c>
      <c r="G12177" s="7" t="n">
        <v>0</v>
      </c>
    </row>
    <row r="12178" customFormat="false" ht="15" hidden="false" customHeight="false" outlineLevel="0" collapsed="false">
      <c r="A12178" s="7" t="s">
        <v>33</v>
      </c>
      <c r="B12178" s="7" t="s">
        <v>82</v>
      </c>
      <c r="C12178" s="7"/>
      <c r="D12178" s="7" t="n">
        <v>-1</v>
      </c>
      <c r="E12178" s="7" t="n">
        <v>-31945.47</v>
      </c>
      <c r="F12178" s="7" t="n">
        <v>-1</v>
      </c>
      <c r="G12178" s="7" t="n">
        <v>-35055</v>
      </c>
    </row>
    <row r="12179" customFormat="false" ht="15" hidden="false" customHeight="false" outlineLevel="0" collapsed="false">
      <c r="A12179" s="7" t="s">
        <v>33</v>
      </c>
      <c r="B12179" s="7" t="s">
        <v>982</v>
      </c>
      <c r="C12179" s="7" t="s">
        <v>1264</v>
      </c>
      <c r="D12179" s="7" t="n">
        <v>0</v>
      </c>
      <c r="E12179" s="7" t="n">
        <v>-921.56</v>
      </c>
      <c r="F12179" s="7" t="n">
        <v>0</v>
      </c>
      <c r="G12179" s="7" t="n">
        <v>0</v>
      </c>
    </row>
    <row r="12180" customFormat="false" ht="15" hidden="false" customHeight="false" outlineLevel="0" collapsed="false">
      <c r="A12180" s="7" t="s">
        <v>33</v>
      </c>
      <c r="B12180" s="7" t="s">
        <v>83</v>
      </c>
      <c r="C12180" s="7" t="s">
        <v>1303</v>
      </c>
      <c r="D12180" s="7" t="n">
        <v>5</v>
      </c>
      <c r="E12180" s="7" t="n">
        <v>227.5</v>
      </c>
      <c r="F12180" s="7" t="n">
        <v>2</v>
      </c>
      <c r="G12180" s="7" t="n">
        <v>91</v>
      </c>
    </row>
    <row r="12181" customFormat="false" ht="15" hidden="false" customHeight="false" outlineLevel="0" collapsed="false">
      <c r="A12181" s="7" t="s">
        <v>33</v>
      </c>
      <c r="B12181" s="7" t="s">
        <v>187</v>
      </c>
      <c r="C12181" s="7" t="s">
        <v>1309</v>
      </c>
      <c r="D12181" s="7" t="n">
        <v>4</v>
      </c>
      <c r="E12181" s="7" t="n">
        <v>311.2</v>
      </c>
      <c r="F12181" s="7" t="n">
        <v>0</v>
      </c>
      <c r="G12181" s="7" t="n">
        <v>0</v>
      </c>
    </row>
    <row r="12182" customFormat="false" ht="15" hidden="false" customHeight="false" outlineLevel="0" collapsed="false">
      <c r="A12182" s="7" t="s">
        <v>33</v>
      </c>
      <c r="B12182" s="7" t="s">
        <v>135</v>
      </c>
      <c r="C12182" s="7" t="s">
        <v>1316</v>
      </c>
      <c r="D12182" s="7" t="n">
        <v>5</v>
      </c>
      <c r="E12182" s="7" t="n">
        <v>236.15</v>
      </c>
      <c r="F12182" s="7" t="n">
        <v>0</v>
      </c>
      <c r="G12182" s="7" t="n">
        <v>0</v>
      </c>
    </row>
    <row r="12183" customFormat="false" ht="15" hidden="false" customHeight="false" outlineLevel="0" collapsed="false">
      <c r="A12183" s="7" t="s">
        <v>33</v>
      </c>
      <c r="B12183" s="7" t="s">
        <v>193</v>
      </c>
      <c r="C12183" s="7" t="s">
        <v>1316</v>
      </c>
      <c r="D12183" s="7" t="n">
        <v>5</v>
      </c>
      <c r="E12183" s="7" t="n">
        <v>236.15</v>
      </c>
      <c r="F12183" s="7" t="n">
        <v>0</v>
      </c>
      <c r="G12183" s="7" t="n">
        <v>0</v>
      </c>
    </row>
    <row r="12184" customFormat="false" ht="15" hidden="false" customHeight="false" outlineLevel="0" collapsed="false">
      <c r="A12184" s="7" t="s">
        <v>33</v>
      </c>
      <c r="B12184" s="7" t="s">
        <v>144</v>
      </c>
      <c r="C12184" s="7" t="s">
        <v>1320</v>
      </c>
      <c r="D12184" s="7" t="n">
        <v>0</v>
      </c>
      <c r="E12184" s="7" t="n">
        <v>0</v>
      </c>
      <c r="F12184" s="7" t="n">
        <v>2</v>
      </c>
      <c r="G12184" s="7" t="n">
        <v>126.54</v>
      </c>
    </row>
    <row r="12185" customFormat="false" ht="15" hidden="false" customHeight="false" outlineLevel="0" collapsed="false">
      <c r="A12185" s="7" t="s">
        <v>33</v>
      </c>
      <c r="B12185" s="7" t="s">
        <v>138</v>
      </c>
      <c r="C12185" s="7" t="s">
        <v>1320</v>
      </c>
      <c r="D12185" s="7" t="n">
        <v>0</v>
      </c>
      <c r="E12185" s="7" t="n">
        <v>0</v>
      </c>
      <c r="F12185" s="7" t="n">
        <v>2</v>
      </c>
      <c r="G12185" s="7" t="n">
        <v>126.54</v>
      </c>
    </row>
    <row r="12186" customFormat="false" ht="15" hidden="false" customHeight="false" outlineLevel="0" collapsed="false">
      <c r="A12186" s="7" t="s">
        <v>33</v>
      </c>
      <c r="B12186" s="7" t="s">
        <v>218</v>
      </c>
      <c r="C12186" s="7" t="s">
        <v>1320</v>
      </c>
      <c r="D12186" s="7" t="n">
        <v>0</v>
      </c>
      <c r="E12186" s="7" t="n">
        <v>0</v>
      </c>
      <c r="F12186" s="7" t="n">
        <v>2</v>
      </c>
      <c r="G12186" s="7" t="n">
        <v>126.54</v>
      </c>
    </row>
    <row r="12187" customFormat="false" ht="15" hidden="false" customHeight="false" outlineLevel="0" collapsed="false">
      <c r="A12187" s="7" t="s">
        <v>33</v>
      </c>
      <c r="B12187" s="7" t="s">
        <v>166</v>
      </c>
      <c r="C12187" s="7" t="s">
        <v>1320</v>
      </c>
      <c r="D12187" s="7" t="n">
        <v>0</v>
      </c>
      <c r="E12187" s="7" t="n">
        <v>0</v>
      </c>
      <c r="F12187" s="7" t="n">
        <v>2</v>
      </c>
      <c r="G12187" s="7" t="n">
        <v>126.54</v>
      </c>
    </row>
    <row r="12188" customFormat="false" ht="15" hidden="false" customHeight="false" outlineLevel="0" collapsed="false">
      <c r="A12188" s="7" t="s">
        <v>33</v>
      </c>
      <c r="B12188" s="7" t="s">
        <v>201</v>
      </c>
      <c r="C12188" s="7" t="s">
        <v>1344</v>
      </c>
      <c r="D12188" s="7" t="n">
        <v>10</v>
      </c>
      <c r="E12188" s="7" t="n">
        <v>95</v>
      </c>
      <c r="F12188" s="7" t="n">
        <v>0</v>
      </c>
      <c r="G12188" s="7" t="n">
        <v>0</v>
      </c>
    </row>
    <row r="12189" customFormat="false" ht="15" hidden="false" customHeight="false" outlineLevel="0" collapsed="false">
      <c r="A12189" s="7" t="s">
        <v>33</v>
      </c>
      <c r="B12189" s="7" t="s">
        <v>246</v>
      </c>
      <c r="C12189" s="7" t="s">
        <v>1345</v>
      </c>
      <c r="D12189" s="7" t="n">
        <v>10</v>
      </c>
      <c r="E12189" s="7" t="n">
        <v>95</v>
      </c>
      <c r="F12189" s="7" t="n">
        <v>0</v>
      </c>
      <c r="G12189" s="7" t="n">
        <v>0</v>
      </c>
    </row>
    <row r="12190" customFormat="false" ht="15" hidden="false" customHeight="false" outlineLevel="0" collapsed="false">
      <c r="A12190" s="7" t="s">
        <v>33</v>
      </c>
      <c r="B12190" s="7" t="s">
        <v>150</v>
      </c>
      <c r="C12190" s="7" t="s">
        <v>1349</v>
      </c>
      <c r="D12190" s="7" t="n">
        <v>10</v>
      </c>
      <c r="E12190" s="7" t="n">
        <v>121.8</v>
      </c>
      <c r="F12190" s="7" t="n">
        <v>0</v>
      </c>
      <c r="G12190" s="7" t="n">
        <v>0</v>
      </c>
    </row>
    <row r="12191" customFormat="false" ht="15" hidden="false" customHeight="false" outlineLevel="0" collapsed="false">
      <c r="A12191" s="7" t="s">
        <v>33</v>
      </c>
      <c r="B12191" s="7" t="s">
        <v>183</v>
      </c>
      <c r="C12191" s="7" t="s">
        <v>1351</v>
      </c>
      <c r="D12191" s="7" t="n">
        <v>2</v>
      </c>
      <c r="E12191" s="7" t="n">
        <v>42.42</v>
      </c>
      <c r="F12191" s="7" t="n">
        <v>5</v>
      </c>
      <c r="G12191" s="7" t="n">
        <v>106.05</v>
      </c>
    </row>
    <row r="12192" customFormat="false" ht="15" hidden="false" customHeight="false" outlineLevel="0" collapsed="false">
      <c r="A12192" s="7" t="s">
        <v>33</v>
      </c>
      <c r="B12192" s="7" t="s">
        <v>148</v>
      </c>
      <c r="C12192" s="7" t="s">
        <v>1387</v>
      </c>
      <c r="D12192" s="7" t="n">
        <v>5</v>
      </c>
      <c r="E12192" s="7" t="n">
        <v>82.5</v>
      </c>
      <c r="F12192" s="7" t="n">
        <v>0</v>
      </c>
      <c r="G12192" s="7" t="n">
        <v>0</v>
      </c>
    </row>
    <row r="12193" customFormat="false" ht="15" hidden="false" customHeight="false" outlineLevel="0" collapsed="false">
      <c r="A12193" s="7" t="s">
        <v>33</v>
      </c>
      <c r="B12193" s="7" t="s">
        <v>139</v>
      </c>
      <c r="C12193" s="7" t="s">
        <v>1387</v>
      </c>
      <c r="D12193" s="7" t="n">
        <v>5</v>
      </c>
      <c r="E12193" s="7" t="n">
        <v>82.5</v>
      </c>
      <c r="F12193" s="7" t="n">
        <v>0</v>
      </c>
      <c r="G12193" s="7" t="n">
        <v>0</v>
      </c>
    </row>
    <row r="12194" customFormat="false" ht="15" hidden="false" customHeight="false" outlineLevel="0" collapsed="false">
      <c r="A12194" s="7" t="s">
        <v>33</v>
      </c>
      <c r="B12194" s="7" t="s">
        <v>133</v>
      </c>
      <c r="C12194" s="7" t="s">
        <v>1390</v>
      </c>
      <c r="D12194" s="7" t="n">
        <v>1</v>
      </c>
      <c r="E12194" s="7" t="n">
        <v>20.5</v>
      </c>
      <c r="F12194" s="7" t="n">
        <v>0</v>
      </c>
      <c r="G12194" s="7" t="n">
        <v>0</v>
      </c>
    </row>
    <row r="12195" customFormat="false" ht="15" hidden="false" customHeight="false" outlineLevel="0" collapsed="false">
      <c r="A12195" s="7" t="s">
        <v>33</v>
      </c>
      <c r="B12195" s="7" t="s">
        <v>154</v>
      </c>
      <c r="C12195" s="7" t="s">
        <v>1390</v>
      </c>
      <c r="D12195" s="7" t="n">
        <v>1</v>
      </c>
      <c r="E12195" s="7" t="n">
        <v>20.5</v>
      </c>
      <c r="F12195" s="7" t="n">
        <v>0</v>
      </c>
      <c r="G12195" s="7" t="n">
        <v>0</v>
      </c>
    </row>
    <row r="12196" customFormat="false" ht="15" hidden="false" customHeight="false" outlineLevel="0" collapsed="false">
      <c r="A12196" s="7" t="s">
        <v>33</v>
      </c>
      <c r="B12196" s="7" t="s">
        <v>216</v>
      </c>
      <c r="C12196" s="7" t="s">
        <v>1390</v>
      </c>
      <c r="D12196" s="7" t="n">
        <v>1</v>
      </c>
      <c r="E12196" s="7" t="n">
        <v>20.5</v>
      </c>
      <c r="F12196" s="7" t="n">
        <v>0</v>
      </c>
      <c r="G12196" s="7" t="n">
        <v>0</v>
      </c>
    </row>
    <row r="12197" customFormat="false" ht="15" hidden="false" customHeight="false" outlineLevel="0" collapsed="false">
      <c r="A12197" s="7" t="s">
        <v>33</v>
      </c>
      <c r="B12197" s="7" t="s">
        <v>167</v>
      </c>
      <c r="C12197" s="7" t="s">
        <v>1390</v>
      </c>
      <c r="D12197" s="7" t="n">
        <v>1</v>
      </c>
      <c r="E12197" s="7" t="n">
        <v>20.5</v>
      </c>
      <c r="F12197" s="7" t="n">
        <v>0</v>
      </c>
      <c r="G12197" s="7" t="n">
        <v>0</v>
      </c>
    </row>
    <row r="12198" customFormat="false" ht="15" hidden="false" customHeight="false" outlineLevel="0" collapsed="false">
      <c r="A12198" s="7" t="s">
        <v>33</v>
      </c>
      <c r="B12198" s="7" t="s">
        <v>161</v>
      </c>
      <c r="C12198" s="7" t="s">
        <v>1428</v>
      </c>
      <c r="D12198" s="7" t="n">
        <v>1</v>
      </c>
      <c r="E12198" s="7" t="n">
        <v>126.5</v>
      </c>
      <c r="F12198" s="7" t="n">
        <v>0</v>
      </c>
      <c r="G12198" s="7" t="n">
        <v>0</v>
      </c>
    </row>
    <row r="12199" customFormat="false" ht="15" hidden="false" customHeight="false" outlineLevel="0" collapsed="false">
      <c r="A12199" s="7" t="s">
        <v>33</v>
      </c>
      <c r="B12199" s="7" t="s">
        <v>217</v>
      </c>
      <c r="C12199" s="7" t="s">
        <v>1446</v>
      </c>
      <c r="D12199" s="7" t="n">
        <v>2</v>
      </c>
      <c r="E12199" s="7" t="n">
        <v>17.46</v>
      </c>
      <c r="F12199" s="7" t="n">
        <v>0</v>
      </c>
      <c r="G12199" s="7" t="n">
        <v>0</v>
      </c>
    </row>
    <row r="12200" customFormat="false" ht="15" hidden="false" customHeight="false" outlineLevel="0" collapsed="false">
      <c r="A12200" s="7" t="s">
        <v>33</v>
      </c>
      <c r="B12200" s="7" t="s">
        <v>124</v>
      </c>
      <c r="C12200" s="7" t="s">
        <v>1449</v>
      </c>
      <c r="D12200" s="7" t="n">
        <v>6</v>
      </c>
      <c r="E12200" s="7" t="n">
        <v>88.8</v>
      </c>
      <c r="F12200" s="7" t="n">
        <v>0</v>
      </c>
      <c r="G12200" s="7" t="n">
        <v>0</v>
      </c>
    </row>
    <row r="12201" customFormat="false" ht="15" hidden="false" customHeight="false" outlineLevel="0" collapsed="false">
      <c r="A12201" s="7" t="s">
        <v>33</v>
      </c>
      <c r="B12201" s="7" t="s">
        <v>357</v>
      </c>
      <c r="C12201" s="7" t="s">
        <v>1465</v>
      </c>
      <c r="D12201" s="7" t="n">
        <v>1</v>
      </c>
      <c r="E12201" s="7" t="n">
        <v>5.81</v>
      </c>
      <c r="F12201" s="7" t="n">
        <v>0</v>
      </c>
      <c r="G12201" s="7" t="n">
        <v>0</v>
      </c>
    </row>
    <row r="12202" customFormat="false" ht="15" hidden="false" customHeight="false" outlineLevel="0" collapsed="false">
      <c r="A12202" s="7" t="s">
        <v>33</v>
      </c>
      <c r="B12202" s="7" t="s">
        <v>194</v>
      </c>
      <c r="C12202" s="7" t="s">
        <v>1269</v>
      </c>
      <c r="D12202" s="7" t="n">
        <v>0</v>
      </c>
      <c r="E12202" s="7" t="n">
        <v>0</v>
      </c>
      <c r="F12202" s="7" t="n">
        <v>1</v>
      </c>
      <c r="G12202" s="7" t="n">
        <v>65</v>
      </c>
    </row>
    <row r="12203" customFormat="false" ht="15" hidden="false" customHeight="false" outlineLevel="0" collapsed="false">
      <c r="A12203" s="7" t="s">
        <v>33</v>
      </c>
      <c r="B12203" s="7" t="s">
        <v>235</v>
      </c>
      <c r="C12203" s="7" t="s">
        <v>1269</v>
      </c>
      <c r="D12203" s="7" t="n">
        <v>0</v>
      </c>
      <c r="E12203" s="7" t="n">
        <v>0</v>
      </c>
      <c r="F12203" s="7" t="n">
        <v>1</v>
      </c>
      <c r="G12203" s="7" t="n">
        <v>65</v>
      </c>
    </row>
    <row r="12204" customFormat="false" ht="15" hidden="false" customHeight="false" outlineLevel="0" collapsed="false">
      <c r="A12204" s="7" t="s">
        <v>33</v>
      </c>
      <c r="B12204" s="7" t="s">
        <v>336</v>
      </c>
      <c r="C12204" s="7" t="s">
        <v>1269</v>
      </c>
      <c r="D12204" s="7" t="n">
        <v>0</v>
      </c>
      <c r="E12204" s="7" t="n">
        <v>0</v>
      </c>
      <c r="F12204" s="7" t="n">
        <v>1</v>
      </c>
      <c r="G12204" s="7" t="n">
        <v>65</v>
      </c>
    </row>
    <row r="12205" customFormat="false" ht="15" hidden="false" customHeight="false" outlineLevel="0" collapsed="false">
      <c r="A12205" s="7" t="s">
        <v>33</v>
      </c>
      <c r="B12205" s="7" t="s">
        <v>207</v>
      </c>
      <c r="C12205" s="7" t="s">
        <v>1269</v>
      </c>
      <c r="D12205" s="7" t="n">
        <v>0</v>
      </c>
      <c r="E12205" s="7" t="n">
        <v>0</v>
      </c>
      <c r="F12205" s="7" t="n">
        <v>1</v>
      </c>
      <c r="G12205" s="7" t="n">
        <v>65</v>
      </c>
    </row>
    <row r="12206" customFormat="false" ht="15" hidden="false" customHeight="false" outlineLevel="0" collapsed="false">
      <c r="A12206" s="7" t="s">
        <v>33</v>
      </c>
      <c r="B12206" s="7" t="s">
        <v>313</v>
      </c>
      <c r="C12206" s="7" t="s">
        <v>1287</v>
      </c>
      <c r="D12206" s="7" t="n">
        <v>0</v>
      </c>
      <c r="E12206" s="7" t="n">
        <v>0</v>
      </c>
      <c r="F12206" s="7" t="n">
        <v>3</v>
      </c>
      <c r="G12206" s="7" t="n">
        <v>233.4</v>
      </c>
    </row>
    <row r="12207" customFormat="false" ht="15" hidden="false" customHeight="false" outlineLevel="0" collapsed="false">
      <c r="A12207" s="7" t="s">
        <v>33</v>
      </c>
      <c r="B12207" s="7" t="s">
        <v>391</v>
      </c>
      <c r="C12207" s="7" t="s">
        <v>1287</v>
      </c>
      <c r="D12207" s="7" t="n">
        <v>0</v>
      </c>
      <c r="E12207" s="7" t="n">
        <v>0</v>
      </c>
      <c r="F12207" s="7" t="n">
        <v>3</v>
      </c>
      <c r="G12207" s="7" t="n">
        <v>233.4</v>
      </c>
    </row>
    <row r="12208" customFormat="false" ht="15" hidden="false" customHeight="false" outlineLevel="0" collapsed="false">
      <c r="A12208" s="7" t="s">
        <v>33</v>
      </c>
      <c r="B12208" s="7" t="s">
        <v>106</v>
      </c>
      <c r="C12208" s="7" t="s">
        <v>1291</v>
      </c>
      <c r="D12208" s="7" t="n">
        <v>0</v>
      </c>
      <c r="E12208" s="7" t="n">
        <v>0</v>
      </c>
      <c r="F12208" s="7" t="n">
        <v>1</v>
      </c>
      <c r="G12208" s="7" t="n">
        <v>53.06</v>
      </c>
    </row>
    <row r="12209" customFormat="false" ht="15" hidden="false" customHeight="false" outlineLevel="0" collapsed="false">
      <c r="A12209" s="7" t="s">
        <v>33</v>
      </c>
      <c r="B12209" s="7" t="s">
        <v>83</v>
      </c>
      <c r="C12209" s="7" t="s">
        <v>1303</v>
      </c>
      <c r="D12209" s="7" t="n">
        <v>0</v>
      </c>
      <c r="E12209" s="7" t="n">
        <v>0</v>
      </c>
      <c r="F12209" s="7" t="n">
        <v>3</v>
      </c>
      <c r="G12209" s="7" t="n">
        <v>136.5</v>
      </c>
    </row>
    <row r="12210" customFormat="false" ht="15" hidden="false" customHeight="false" outlineLevel="0" collapsed="false">
      <c r="A12210" s="7" t="s">
        <v>33</v>
      </c>
      <c r="B12210" s="7" t="s">
        <v>187</v>
      </c>
      <c r="C12210" s="7" t="s">
        <v>1309</v>
      </c>
      <c r="D12210" s="7" t="n">
        <v>0</v>
      </c>
      <c r="E12210" s="7" t="n">
        <v>0</v>
      </c>
      <c r="F12210" s="7" t="n">
        <v>3</v>
      </c>
      <c r="G12210" s="7" t="n">
        <v>233.4</v>
      </c>
    </row>
    <row r="12211" customFormat="false" ht="15" hidden="false" customHeight="false" outlineLevel="0" collapsed="false">
      <c r="A12211" s="7" t="s">
        <v>33</v>
      </c>
      <c r="B12211" s="7" t="s">
        <v>168</v>
      </c>
      <c r="C12211" s="7" t="s">
        <v>1326</v>
      </c>
      <c r="D12211" s="7" t="n">
        <v>0</v>
      </c>
      <c r="E12211" s="7" t="n">
        <v>0</v>
      </c>
      <c r="F12211" s="7" t="n">
        <v>1</v>
      </c>
      <c r="G12211" s="7" t="n">
        <v>12.82</v>
      </c>
    </row>
    <row r="12212" customFormat="false" ht="15" hidden="false" customHeight="false" outlineLevel="0" collapsed="false">
      <c r="A12212" s="7" t="s">
        <v>33</v>
      </c>
      <c r="B12212" s="7" t="s">
        <v>113</v>
      </c>
      <c r="C12212" s="7" t="s">
        <v>1330</v>
      </c>
      <c r="D12212" s="7" t="n">
        <v>0</v>
      </c>
      <c r="E12212" s="7" t="n">
        <v>0</v>
      </c>
      <c r="F12212" s="7" t="n">
        <v>2</v>
      </c>
      <c r="G12212" s="7" t="n">
        <v>57.86</v>
      </c>
    </row>
    <row r="12213" customFormat="false" ht="15" hidden="false" customHeight="false" outlineLevel="0" collapsed="false">
      <c r="A12213" s="7" t="s">
        <v>33</v>
      </c>
      <c r="B12213" s="7" t="s">
        <v>111</v>
      </c>
      <c r="C12213" s="7" t="s">
        <v>1330</v>
      </c>
      <c r="D12213" s="7" t="n">
        <v>0</v>
      </c>
      <c r="E12213" s="7" t="n">
        <v>0</v>
      </c>
      <c r="F12213" s="7" t="n">
        <v>2</v>
      </c>
      <c r="G12213" s="7" t="n">
        <v>57.86</v>
      </c>
    </row>
    <row r="12214" customFormat="false" ht="15" hidden="false" customHeight="false" outlineLevel="0" collapsed="false">
      <c r="A12214" s="7" t="s">
        <v>33</v>
      </c>
      <c r="B12214" s="7" t="s">
        <v>149</v>
      </c>
      <c r="C12214" s="7" t="s">
        <v>1330</v>
      </c>
      <c r="D12214" s="7" t="n">
        <v>0</v>
      </c>
      <c r="E12214" s="7" t="n">
        <v>0</v>
      </c>
      <c r="F12214" s="7" t="n">
        <v>2</v>
      </c>
      <c r="G12214" s="7" t="n">
        <v>57.86</v>
      </c>
    </row>
    <row r="12215" customFormat="false" ht="15" hidden="false" customHeight="false" outlineLevel="0" collapsed="false">
      <c r="A12215" s="7" t="s">
        <v>33</v>
      </c>
      <c r="B12215" s="7" t="s">
        <v>153</v>
      </c>
      <c r="C12215" s="7" t="s">
        <v>1330</v>
      </c>
      <c r="D12215" s="7" t="n">
        <v>0</v>
      </c>
      <c r="E12215" s="7" t="n">
        <v>0</v>
      </c>
      <c r="F12215" s="7" t="n">
        <v>2</v>
      </c>
      <c r="G12215" s="7" t="n">
        <v>57.86</v>
      </c>
    </row>
    <row r="12216" customFormat="false" ht="15" hidden="false" customHeight="false" outlineLevel="0" collapsed="false">
      <c r="A12216" s="7" t="s">
        <v>33</v>
      </c>
      <c r="B12216" s="7" t="s">
        <v>222</v>
      </c>
      <c r="C12216" s="7" t="s">
        <v>1331</v>
      </c>
      <c r="D12216" s="7" t="n">
        <v>0</v>
      </c>
      <c r="E12216" s="7" t="n">
        <v>0</v>
      </c>
      <c r="F12216" s="7" t="n">
        <v>2</v>
      </c>
      <c r="G12216" s="7" t="n">
        <v>84.34</v>
      </c>
    </row>
    <row r="12217" customFormat="false" ht="15" hidden="false" customHeight="false" outlineLevel="0" collapsed="false">
      <c r="A12217" s="7" t="s">
        <v>33</v>
      </c>
      <c r="B12217" s="7" t="s">
        <v>335</v>
      </c>
      <c r="C12217" s="7" t="s">
        <v>1331</v>
      </c>
      <c r="D12217" s="7" t="n">
        <v>0</v>
      </c>
      <c r="E12217" s="7" t="n">
        <v>0</v>
      </c>
      <c r="F12217" s="7" t="n">
        <v>2</v>
      </c>
      <c r="G12217" s="7" t="n">
        <v>84.34</v>
      </c>
    </row>
    <row r="12218" customFormat="false" ht="15" hidden="false" customHeight="false" outlineLevel="0" collapsed="false">
      <c r="A12218" s="7" t="s">
        <v>33</v>
      </c>
      <c r="B12218" s="7" t="s">
        <v>248</v>
      </c>
      <c r="C12218" s="7" t="s">
        <v>1331</v>
      </c>
      <c r="D12218" s="7" t="n">
        <v>0</v>
      </c>
      <c r="E12218" s="7" t="n">
        <v>0</v>
      </c>
      <c r="F12218" s="7" t="n">
        <v>2</v>
      </c>
      <c r="G12218" s="7" t="n">
        <v>84.34</v>
      </c>
    </row>
    <row r="12219" customFormat="false" ht="15" hidden="false" customHeight="false" outlineLevel="0" collapsed="false">
      <c r="A12219" s="7" t="s">
        <v>33</v>
      </c>
      <c r="B12219" s="7" t="s">
        <v>141</v>
      </c>
      <c r="C12219" s="7" t="s">
        <v>1334</v>
      </c>
      <c r="D12219" s="7" t="n">
        <v>0</v>
      </c>
      <c r="E12219" s="7" t="n">
        <v>0</v>
      </c>
      <c r="F12219" s="7" t="n">
        <v>2</v>
      </c>
      <c r="G12219" s="7" t="n">
        <v>34</v>
      </c>
    </row>
    <row r="12220" customFormat="false" ht="15" hidden="false" customHeight="false" outlineLevel="0" collapsed="false">
      <c r="A12220" s="7" t="s">
        <v>33</v>
      </c>
      <c r="B12220" s="7" t="s">
        <v>125</v>
      </c>
      <c r="C12220" s="7" t="s">
        <v>1334</v>
      </c>
      <c r="D12220" s="7" t="n">
        <v>0</v>
      </c>
      <c r="E12220" s="7" t="n">
        <v>0</v>
      </c>
      <c r="F12220" s="7" t="n">
        <v>2</v>
      </c>
      <c r="G12220" s="7" t="n">
        <v>34</v>
      </c>
    </row>
    <row r="12221" customFormat="false" ht="15" hidden="false" customHeight="false" outlineLevel="0" collapsed="false">
      <c r="A12221" s="7" t="s">
        <v>33</v>
      </c>
      <c r="B12221" s="7" t="s">
        <v>169</v>
      </c>
      <c r="C12221" s="7" t="s">
        <v>1334</v>
      </c>
      <c r="D12221" s="7" t="n">
        <v>0</v>
      </c>
      <c r="E12221" s="7" t="n">
        <v>0</v>
      </c>
      <c r="F12221" s="7" t="n">
        <v>2</v>
      </c>
      <c r="G12221" s="7" t="n">
        <v>34</v>
      </c>
    </row>
    <row r="12222" customFormat="false" ht="15" hidden="false" customHeight="false" outlineLevel="0" collapsed="false">
      <c r="A12222" s="7" t="s">
        <v>33</v>
      </c>
      <c r="B12222" s="7" t="s">
        <v>177</v>
      </c>
      <c r="C12222" s="7" t="s">
        <v>1334</v>
      </c>
      <c r="D12222" s="7" t="n">
        <v>0</v>
      </c>
      <c r="E12222" s="7" t="n">
        <v>0</v>
      </c>
      <c r="F12222" s="7" t="n">
        <v>2</v>
      </c>
      <c r="G12222" s="7" t="n">
        <v>34</v>
      </c>
    </row>
    <row r="12223" customFormat="false" ht="15" hidden="false" customHeight="false" outlineLevel="0" collapsed="false">
      <c r="A12223" s="7" t="s">
        <v>33</v>
      </c>
      <c r="B12223" s="7" t="s">
        <v>231</v>
      </c>
      <c r="C12223" s="7" t="s">
        <v>1342</v>
      </c>
      <c r="D12223" s="7" t="n">
        <v>0</v>
      </c>
      <c r="E12223" s="7" t="n">
        <v>0</v>
      </c>
      <c r="F12223" s="7" t="n">
        <v>1</v>
      </c>
      <c r="G12223" s="7" t="n">
        <v>19.92</v>
      </c>
    </row>
    <row r="12224" customFormat="false" ht="15" hidden="false" customHeight="false" outlineLevel="0" collapsed="false">
      <c r="A12224" s="7" t="s">
        <v>33</v>
      </c>
      <c r="B12224" s="7" t="s">
        <v>201</v>
      </c>
      <c r="C12224" s="7" t="s">
        <v>1344</v>
      </c>
      <c r="D12224" s="7" t="n">
        <v>0</v>
      </c>
      <c r="E12224" s="7" t="n">
        <v>0</v>
      </c>
      <c r="F12224" s="7" t="n">
        <v>1</v>
      </c>
      <c r="G12224" s="7" t="n">
        <v>9.5</v>
      </c>
    </row>
    <row r="12225" customFormat="false" ht="15" hidden="false" customHeight="false" outlineLevel="0" collapsed="false">
      <c r="A12225" s="7" t="s">
        <v>33</v>
      </c>
      <c r="B12225" s="7" t="s">
        <v>246</v>
      </c>
      <c r="C12225" s="7" t="s">
        <v>1345</v>
      </c>
      <c r="D12225" s="7" t="n">
        <v>0</v>
      </c>
      <c r="E12225" s="7" t="n">
        <v>0</v>
      </c>
      <c r="F12225" s="7" t="n">
        <v>1</v>
      </c>
      <c r="G12225" s="7" t="n">
        <v>9.5</v>
      </c>
    </row>
    <row r="12226" customFormat="false" ht="15" hidden="false" customHeight="false" outlineLevel="0" collapsed="false">
      <c r="A12226" s="7" t="s">
        <v>33</v>
      </c>
      <c r="B12226" s="7" t="s">
        <v>297</v>
      </c>
      <c r="C12226" s="7" t="s">
        <v>1348</v>
      </c>
      <c r="D12226" s="7" t="n">
        <v>0</v>
      </c>
      <c r="E12226" s="7" t="n">
        <v>0</v>
      </c>
      <c r="F12226" s="7" t="n">
        <v>1</v>
      </c>
      <c r="G12226" s="7" t="n">
        <v>8.08</v>
      </c>
    </row>
    <row r="12227" customFormat="false" ht="15" hidden="false" customHeight="false" outlineLevel="0" collapsed="false">
      <c r="A12227" s="7" t="s">
        <v>33</v>
      </c>
      <c r="B12227" s="7" t="s">
        <v>325</v>
      </c>
      <c r="C12227" s="7" t="s">
        <v>1350</v>
      </c>
      <c r="D12227" s="7" t="n">
        <v>0</v>
      </c>
      <c r="E12227" s="7" t="n">
        <v>0</v>
      </c>
      <c r="F12227" s="7" t="n">
        <v>1</v>
      </c>
      <c r="G12227" s="7" t="n">
        <v>38.7</v>
      </c>
    </row>
    <row r="12228" customFormat="false" ht="15" hidden="false" customHeight="false" outlineLevel="0" collapsed="false">
      <c r="A12228" s="7" t="s">
        <v>33</v>
      </c>
      <c r="B12228" s="7" t="s">
        <v>183</v>
      </c>
      <c r="C12228" s="7" t="s">
        <v>1351</v>
      </c>
      <c r="D12228" s="7" t="n">
        <v>0</v>
      </c>
      <c r="E12228" s="7" t="n">
        <v>0</v>
      </c>
      <c r="F12228" s="7" t="n">
        <v>2</v>
      </c>
      <c r="G12228" s="7" t="n">
        <v>42.42</v>
      </c>
    </row>
    <row r="12229" customFormat="false" ht="15" hidden="false" customHeight="false" outlineLevel="0" collapsed="false">
      <c r="A12229" s="7" t="s">
        <v>33</v>
      </c>
      <c r="B12229" s="7" t="s">
        <v>311</v>
      </c>
      <c r="C12229" s="7" t="s">
        <v>1352</v>
      </c>
      <c r="D12229" s="7" t="n">
        <v>0</v>
      </c>
      <c r="E12229" s="7" t="n">
        <v>0</v>
      </c>
      <c r="F12229" s="7" t="n">
        <v>3</v>
      </c>
      <c r="G12229" s="7" t="n">
        <v>33.99</v>
      </c>
    </row>
    <row r="12230" customFormat="false" ht="15" hidden="false" customHeight="false" outlineLevel="0" collapsed="false">
      <c r="A12230" s="7" t="s">
        <v>33</v>
      </c>
      <c r="B12230" s="7" t="s">
        <v>114</v>
      </c>
      <c r="C12230" s="7" t="s">
        <v>1354</v>
      </c>
      <c r="D12230" s="7" t="n">
        <v>0</v>
      </c>
      <c r="E12230" s="7" t="n">
        <v>0</v>
      </c>
      <c r="F12230" s="7" t="n">
        <v>1</v>
      </c>
      <c r="G12230" s="7" t="n">
        <v>27.55</v>
      </c>
    </row>
    <row r="12231" customFormat="false" ht="15" hidden="false" customHeight="false" outlineLevel="0" collapsed="false">
      <c r="A12231" s="7" t="s">
        <v>33</v>
      </c>
      <c r="B12231" s="7" t="s">
        <v>323</v>
      </c>
      <c r="C12231" s="7" t="s">
        <v>1355</v>
      </c>
      <c r="D12231" s="7" t="n">
        <v>0</v>
      </c>
      <c r="E12231" s="7" t="n">
        <v>0</v>
      </c>
      <c r="F12231" s="7" t="n">
        <v>5</v>
      </c>
      <c r="G12231" s="7" t="n">
        <v>101.2</v>
      </c>
    </row>
    <row r="12232" customFormat="false" ht="15" hidden="false" customHeight="false" outlineLevel="0" collapsed="false">
      <c r="A12232" s="7" t="s">
        <v>33</v>
      </c>
      <c r="B12232" s="7" t="s">
        <v>163</v>
      </c>
      <c r="C12232" s="7" t="s">
        <v>1357</v>
      </c>
      <c r="D12232" s="7" t="n">
        <v>0</v>
      </c>
      <c r="E12232" s="7" t="n">
        <v>0</v>
      </c>
      <c r="F12232" s="7" t="n">
        <v>1</v>
      </c>
      <c r="G12232" s="7" t="n">
        <v>17.82</v>
      </c>
    </row>
    <row r="12233" customFormat="false" ht="15" hidden="false" customHeight="false" outlineLevel="0" collapsed="false">
      <c r="A12233" s="7" t="s">
        <v>33</v>
      </c>
      <c r="B12233" s="7" t="s">
        <v>158</v>
      </c>
      <c r="C12233" s="7" t="s">
        <v>1380</v>
      </c>
      <c r="D12233" s="7" t="n">
        <v>0</v>
      </c>
      <c r="E12233" s="7" t="n">
        <v>0</v>
      </c>
      <c r="F12233" s="7" t="n">
        <v>2</v>
      </c>
      <c r="G12233" s="7" t="n">
        <v>71.34</v>
      </c>
    </row>
    <row r="12234" customFormat="false" ht="15" hidden="false" customHeight="false" outlineLevel="0" collapsed="false">
      <c r="A12234" s="7" t="s">
        <v>33</v>
      </c>
      <c r="B12234" s="7" t="s">
        <v>148</v>
      </c>
      <c r="C12234" s="7" t="s">
        <v>1387</v>
      </c>
      <c r="D12234" s="7" t="n">
        <v>0</v>
      </c>
      <c r="E12234" s="7" t="n">
        <v>0</v>
      </c>
      <c r="F12234" s="7" t="n">
        <v>2</v>
      </c>
      <c r="G12234" s="7" t="n">
        <v>33</v>
      </c>
    </row>
    <row r="12235" customFormat="false" ht="15" hidden="false" customHeight="false" outlineLevel="0" collapsed="false">
      <c r="A12235" s="7" t="s">
        <v>33</v>
      </c>
      <c r="B12235" s="7" t="s">
        <v>139</v>
      </c>
      <c r="C12235" s="7" t="s">
        <v>1387</v>
      </c>
      <c r="D12235" s="7" t="n">
        <v>0</v>
      </c>
      <c r="E12235" s="7" t="n">
        <v>0</v>
      </c>
      <c r="F12235" s="7" t="n">
        <v>2</v>
      </c>
      <c r="G12235" s="7" t="n">
        <v>33</v>
      </c>
    </row>
    <row r="12236" customFormat="false" ht="15" hidden="false" customHeight="false" outlineLevel="0" collapsed="false">
      <c r="A12236" s="7" t="s">
        <v>33</v>
      </c>
      <c r="B12236" s="7" t="s">
        <v>189</v>
      </c>
      <c r="C12236" s="7" t="s">
        <v>1387</v>
      </c>
      <c r="D12236" s="7" t="n">
        <v>0</v>
      </c>
      <c r="E12236" s="7" t="n">
        <v>0</v>
      </c>
      <c r="F12236" s="7" t="n">
        <v>2</v>
      </c>
      <c r="G12236" s="7" t="n">
        <v>33</v>
      </c>
    </row>
    <row r="12237" customFormat="false" ht="15" hidden="false" customHeight="false" outlineLevel="0" collapsed="false">
      <c r="A12237" s="7" t="s">
        <v>33</v>
      </c>
      <c r="B12237" s="7" t="s">
        <v>181</v>
      </c>
      <c r="C12237" s="7" t="s">
        <v>1387</v>
      </c>
      <c r="D12237" s="7" t="n">
        <v>0</v>
      </c>
      <c r="E12237" s="7" t="n">
        <v>0</v>
      </c>
      <c r="F12237" s="7" t="n">
        <v>2</v>
      </c>
      <c r="G12237" s="7" t="n">
        <v>33</v>
      </c>
    </row>
    <row r="12238" customFormat="false" ht="15" hidden="false" customHeight="false" outlineLevel="0" collapsed="false">
      <c r="A12238" s="7" t="s">
        <v>33</v>
      </c>
      <c r="B12238" s="7" t="s">
        <v>133</v>
      </c>
      <c r="C12238" s="7" t="s">
        <v>1390</v>
      </c>
      <c r="D12238" s="7" t="n">
        <v>0</v>
      </c>
      <c r="E12238" s="7" t="n">
        <v>0</v>
      </c>
      <c r="F12238" s="7" t="n">
        <v>2</v>
      </c>
      <c r="G12238" s="7" t="n">
        <v>41</v>
      </c>
    </row>
    <row r="12239" customFormat="false" ht="15" hidden="false" customHeight="false" outlineLevel="0" collapsed="false">
      <c r="A12239" s="7" t="s">
        <v>33</v>
      </c>
      <c r="B12239" s="7" t="s">
        <v>154</v>
      </c>
      <c r="C12239" s="7" t="s">
        <v>1390</v>
      </c>
      <c r="D12239" s="7" t="n">
        <v>0</v>
      </c>
      <c r="E12239" s="7" t="n">
        <v>0</v>
      </c>
      <c r="F12239" s="7" t="n">
        <v>2</v>
      </c>
      <c r="G12239" s="7" t="n">
        <v>41</v>
      </c>
    </row>
    <row r="12240" customFormat="false" ht="15" hidden="false" customHeight="false" outlineLevel="0" collapsed="false">
      <c r="A12240" s="7" t="s">
        <v>33</v>
      </c>
      <c r="B12240" s="7" t="s">
        <v>216</v>
      </c>
      <c r="C12240" s="7" t="s">
        <v>1390</v>
      </c>
      <c r="D12240" s="7" t="n">
        <v>0</v>
      </c>
      <c r="E12240" s="7" t="n">
        <v>0</v>
      </c>
      <c r="F12240" s="7" t="n">
        <v>2</v>
      </c>
      <c r="G12240" s="7" t="n">
        <v>41</v>
      </c>
    </row>
    <row r="12241" customFormat="false" ht="15" hidden="false" customHeight="false" outlineLevel="0" collapsed="false">
      <c r="A12241" s="7" t="s">
        <v>33</v>
      </c>
      <c r="B12241" s="7" t="s">
        <v>167</v>
      </c>
      <c r="C12241" s="7" t="s">
        <v>1390</v>
      </c>
      <c r="D12241" s="7" t="n">
        <v>0</v>
      </c>
      <c r="E12241" s="7" t="n">
        <v>0</v>
      </c>
      <c r="F12241" s="7" t="n">
        <v>2</v>
      </c>
      <c r="G12241" s="7" t="n">
        <v>41</v>
      </c>
    </row>
    <row r="12242" customFormat="false" ht="15" hidden="false" customHeight="false" outlineLevel="0" collapsed="false">
      <c r="A12242" s="7" t="s">
        <v>33</v>
      </c>
      <c r="B12242" s="7" t="s">
        <v>641</v>
      </c>
      <c r="C12242" s="7" t="s">
        <v>1492</v>
      </c>
      <c r="D12242" s="7" t="n">
        <v>0</v>
      </c>
      <c r="E12242" s="7" t="n">
        <v>0</v>
      </c>
      <c r="F12242" s="7" t="n">
        <v>1</v>
      </c>
      <c r="G12242" s="7" t="n">
        <v>0</v>
      </c>
    </row>
    <row r="12243" customFormat="false" ht="15" hidden="false" customHeight="false" outlineLevel="0" collapsed="false">
      <c r="A12243" s="7" t="s">
        <v>33</v>
      </c>
      <c r="B12243" s="7" t="s">
        <v>130</v>
      </c>
      <c r="C12243" s="7" t="s">
        <v>1425</v>
      </c>
      <c r="D12243" s="7" t="n">
        <v>0</v>
      </c>
      <c r="E12243" s="7" t="n">
        <v>0</v>
      </c>
      <c r="F12243" s="7" t="n">
        <v>2</v>
      </c>
      <c r="G12243" s="7" t="n">
        <v>70</v>
      </c>
    </row>
    <row r="12244" customFormat="false" ht="15" hidden="false" customHeight="false" outlineLevel="0" collapsed="false">
      <c r="A12244" s="7" t="s">
        <v>33</v>
      </c>
      <c r="B12244" s="7" t="s">
        <v>152</v>
      </c>
      <c r="C12244" s="7" t="s">
        <v>1425</v>
      </c>
      <c r="D12244" s="7" t="n">
        <v>0</v>
      </c>
      <c r="E12244" s="7" t="n">
        <v>0</v>
      </c>
      <c r="F12244" s="7" t="n">
        <v>2</v>
      </c>
      <c r="G12244" s="7" t="n">
        <v>70</v>
      </c>
    </row>
    <row r="12245" customFormat="false" ht="15" hidden="false" customHeight="false" outlineLevel="0" collapsed="false">
      <c r="A12245" s="7" t="s">
        <v>33</v>
      </c>
      <c r="B12245" s="7" t="s">
        <v>198</v>
      </c>
      <c r="C12245" s="7" t="s">
        <v>1425</v>
      </c>
      <c r="D12245" s="7" t="n">
        <v>0</v>
      </c>
      <c r="E12245" s="7" t="n">
        <v>0</v>
      </c>
      <c r="F12245" s="7" t="n">
        <v>2</v>
      </c>
      <c r="G12245" s="7" t="n">
        <v>70</v>
      </c>
    </row>
    <row r="12246" customFormat="false" ht="15" hidden="false" customHeight="false" outlineLevel="0" collapsed="false">
      <c r="A12246" s="7" t="s">
        <v>33</v>
      </c>
      <c r="B12246" s="7" t="s">
        <v>191</v>
      </c>
      <c r="C12246" s="7" t="s">
        <v>1425</v>
      </c>
      <c r="D12246" s="7" t="n">
        <v>0</v>
      </c>
      <c r="E12246" s="7" t="n">
        <v>0</v>
      </c>
      <c r="F12246" s="7" t="n">
        <v>2</v>
      </c>
      <c r="G12246" s="7" t="n">
        <v>70</v>
      </c>
    </row>
    <row r="12247" customFormat="false" ht="15" hidden="false" customHeight="false" outlineLevel="0" collapsed="false">
      <c r="A12247" s="7" t="s">
        <v>33</v>
      </c>
      <c r="B12247" s="7" t="s">
        <v>212</v>
      </c>
      <c r="C12247" s="7" t="s">
        <v>1432</v>
      </c>
      <c r="D12247" s="7" t="n">
        <v>0</v>
      </c>
      <c r="E12247" s="7" t="n">
        <v>0</v>
      </c>
      <c r="F12247" s="7" t="n">
        <v>2</v>
      </c>
      <c r="G12247" s="7" t="n">
        <v>34</v>
      </c>
    </row>
    <row r="12248" customFormat="false" ht="15" hidden="false" customHeight="false" outlineLevel="0" collapsed="false">
      <c r="A12248" s="7" t="s">
        <v>33</v>
      </c>
      <c r="B12248" s="7" t="s">
        <v>227</v>
      </c>
      <c r="C12248" s="7" t="s">
        <v>1432</v>
      </c>
      <c r="D12248" s="7" t="n">
        <v>0</v>
      </c>
      <c r="E12248" s="7" t="n">
        <v>0</v>
      </c>
      <c r="F12248" s="7" t="n">
        <v>2</v>
      </c>
      <c r="G12248" s="7" t="n">
        <v>34</v>
      </c>
    </row>
    <row r="12249" customFormat="false" ht="15" hidden="false" customHeight="false" outlineLevel="0" collapsed="false">
      <c r="A12249" s="7" t="s">
        <v>33</v>
      </c>
      <c r="B12249" s="7" t="s">
        <v>909</v>
      </c>
      <c r="C12249" s="7" t="s">
        <v>1573</v>
      </c>
      <c r="D12249" s="7" t="n">
        <v>0</v>
      </c>
      <c r="E12249" s="7" t="n">
        <v>0</v>
      </c>
      <c r="F12249" s="7" t="n">
        <v>1</v>
      </c>
      <c r="G12249" s="7" t="n">
        <v>16.6</v>
      </c>
    </row>
    <row r="12250" customFormat="false" ht="15" hidden="false" customHeight="false" outlineLevel="0" collapsed="false">
      <c r="A12250" s="7" t="s">
        <v>33</v>
      </c>
      <c r="B12250" s="7" t="s">
        <v>83</v>
      </c>
      <c r="C12250" s="7" t="s">
        <v>1303</v>
      </c>
      <c r="D12250" s="7" t="n">
        <v>3</v>
      </c>
      <c r="E12250" s="7" t="n">
        <v>136.5</v>
      </c>
      <c r="F12250" s="7" t="n">
        <v>4</v>
      </c>
      <c r="G12250" s="7" t="n">
        <v>182</v>
      </c>
    </row>
    <row r="12251" customFormat="false" ht="15" hidden="false" customHeight="false" outlineLevel="0" collapsed="false">
      <c r="A12251" s="7" t="s">
        <v>33</v>
      </c>
      <c r="B12251" s="7" t="s">
        <v>138</v>
      </c>
      <c r="C12251" s="7" t="s">
        <v>1320</v>
      </c>
      <c r="D12251" s="7" t="n">
        <v>2</v>
      </c>
      <c r="E12251" s="7" t="n">
        <v>126.54</v>
      </c>
      <c r="F12251" s="7" t="n">
        <v>0</v>
      </c>
      <c r="G12251" s="7" t="n">
        <v>0</v>
      </c>
    </row>
    <row r="12252" customFormat="false" ht="15" hidden="false" customHeight="false" outlineLevel="0" collapsed="false">
      <c r="A12252" s="7" t="s">
        <v>33</v>
      </c>
      <c r="B12252" s="7" t="s">
        <v>141</v>
      </c>
      <c r="C12252" s="7" t="s">
        <v>1334</v>
      </c>
      <c r="D12252" s="7" t="n">
        <v>2</v>
      </c>
      <c r="E12252" s="7" t="n">
        <v>34</v>
      </c>
      <c r="F12252" s="7" t="n">
        <v>1</v>
      </c>
      <c r="G12252" s="7" t="n">
        <v>17</v>
      </c>
    </row>
    <row r="12253" customFormat="false" ht="15" hidden="false" customHeight="false" outlineLevel="0" collapsed="false">
      <c r="A12253" s="7" t="s">
        <v>33</v>
      </c>
      <c r="B12253" s="7" t="s">
        <v>125</v>
      </c>
      <c r="C12253" s="7" t="s">
        <v>1334</v>
      </c>
      <c r="D12253" s="7" t="n">
        <v>2</v>
      </c>
      <c r="E12253" s="7" t="n">
        <v>34</v>
      </c>
      <c r="F12253" s="7" t="n">
        <v>0</v>
      </c>
      <c r="G12253" s="7" t="n">
        <v>0</v>
      </c>
    </row>
    <row r="12254" customFormat="false" ht="15" hidden="false" customHeight="false" outlineLevel="0" collapsed="false">
      <c r="A12254" s="7" t="s">
        <v>33</v>
      </c>
      <c r="B12254" s="7" t="s">
        <v>177</v>
      </c>
      <c r="C12254" s="7" t="s">
        <v>1334</v>
      </c>
      <c r="D12254" s="7" t="n">
        <v>2</v>
      </c>
      <c r="E12254" s="7" t="n">
        <v>34</v>
      </c>
      <c r="F12254" s="7" t="n">
        <v>0</v>
      </c>
      <c r="G12254" s="7" t="n">
        <v>0</v>
      </c>
    </row>
    <row r="12255" customFormat="false" ht="15" hidden="false" customHeight="false" outlineLevel="0" collapsed="false">
      <c r="A12255" s="7" t="s">
        <v>33</v>
      </c>
      <c r="B12255" s="7" t="s">
        <v>283</v>
      </c>
      <c r="C12255" s="7" t="s">
        <v>1376</v>
      </c>
      <c r="D12255" s="7" t="n">
        <v>3</v>
      </c>
      <c r="E12255" s="7" t="n">
        <v>55.2</v>
      </c>
      <c r="F12255" s="7" t="n">
        <v>0</v>
      </c>
      <c r="G12255" s="7" t="n">
        <v>0</v>
      </c>
    </row>
    <row r="12256" customFormat="false" ht="15" hidden="false" customHeight="false" outlineLevel="0" collapsed="false">
      <c r="A12256" s="7" t="s">
        <v>33</v>
      </c>
      <c r="B12256" s="7" t="s">
        <v>158</v>
      </c>
      <c r="C12256" s="7" t="s">
        <v>1380</v>
      </c>
      <c r="D12256" s="7" t="n">
        <v>2</v>
      </c>
      <c r="E12256" s="7" t="n">
        <v>71.34</v>
      </c>
      <c r="F12256" s="7" t="n">
        <v>0</v>
      </c>
      <c r="G12256" s="7" t="n">
        <v>0</v>
      </c>
    </row>
    <row r="12257" customFormat="false" ht="15" hidden="false" customHeight="false" outlineLevel="0" collapsed="false">
      <c r="A12257" s="7" t="s">
        <v>33</v>
      </c>
      <c r="B12257" s="7" t="s">
        <v>130</v>
      </c>
      <c r="C12257" s="7" t="s">
        <v>1425</v>
      </c>
      <c r="D12257" s="7" t="n">
        <v>2</v>
      </c>
      <c r="E12257" s="7" t="n">
        <v>70</v>
      </c>
      <c r="F12257" s="7" t="n">
        <v>1</v>
      </c>
      <c r="G12257" s="7" t="n">
        <v>35</v>
      </c>
    </row>
    <row r="12258" customFormat="false" ht="15" hidden="false" customHeight="false" outlineLevel="0" collapsed="false">
      <c r="A12258" s="7" t="s">
        <v>33</v>
      </c>
      <c r="B12258" s="7" t="s">
        <v>152</v>
      </c>
      <c r="C12258" s="7" t="s">
        <v>1425</v>
      </c>
      <c r="D12258" s="7" t="n">
        <v>2</v>
      </c>
      <c r="E12258" s="7" t="n">
        <v>70</v>
      </c>
      <c r="F12258" s="7" t="n">
        <v>0</v>
      </c>
      <c r="G12258" s="7" t="n">
        <v>0</v>
      </c>
    </row>
    <row r="12259" customFormat="false" ht="15" hidden="false" customHeight="false" outlineLevel="0" collapsed="false">
      <c r="A12259" s="7" t="s">
        <v>33</v>
      </c>
      <c r="B12259" s="7" t="s">
        <v>120</v>
      </c>
      <c r="C12259" s="7" t="s">
        <v>1451</v>
      </c>
      <c r="D12259" s="7" t="n">
        <v>2</v>
      </c>
      <c r="E12259" s="7" t="n">
        <v>26.8</v>
      </c>
      <c r="F12259" s="7" t="n">
        <v>0</v>
      </c>
      <c r="G12259" s="7" t="n">
        <v>0</v>
      </c>
    </row>
    <row r="12260" customFormat="false" ht="15" hidden="false" customHeight="false" outlineLevel="0" collapsed="false">
      <c r="A12260" s="7" t="s">
        <v>33</v>
      </c>
      <c r="B12260" s="7" t="s">
        <v>86</v>
      </c>
      <c r="C12260" s="7" t="s">
        <v>1271</v>
      </c>
      <c r="D12260" s="7" t="n">
        <v>3</v>
      </c>
      <c r="E12260" s="7" t="n">
        <v>195</v>
      </c>
      <c r="F12260" s="7" t="n">
        <v>2</v>
      </c>
      <c r="G12260" s="7" t="n">
        <v>130</v>
      </c>
    </row>
    <row r="12261" customFormat="false" ht="15" hidden="false" customHeight="false" outlineLevel="0" collapsed="false">
      <c r="A12261" s="7" t="s">
        <v>33</v>
      </c>
      <c r="B12261" s="7" t="s">
        <v>98</v>
      </c>
      <c r="C12261" s="7" t="s">
        <v>1271</v>
      </c>
      <c r="D12261" s="7" t="n">
        <v>0</v>
      </c>
      <c r="E12261" s="7" t="n">
        <v>0</v>
      </c>
      <c r="F12261" s="7" t="n">
        <v>2</v>
      </c>
      <c r="G12261" s="7" t="n">
        <v>130</v>
      </c>
    </row>
    <row r="12262" customFormat="false" ht="15" hidden="false" customHeight="false" outlineLevel="0" collapsed="false">
      <c r="A12262" s="7" t="s">
        <v>33</v>
      </c>
      <c r="B12262" s="7" t="s">
        <v>88</v>
      </c>
      <c r="C12262" s="7" t="s">
        <v>1271</v>
      </c>
      <c r="D12262" s="7" t="n">
        <v>5</v>
      </c>
      <c r="E12262" s="7" t="n">
        <v>325</v>
      </c>
      <c r="F12262" s="7" t="n">
        <v>0</v>
      </c>
      <c r="G12262" s="7" t="n">
        <v>0</v>
      </c>
    </row>
    <row r="12263" customFormat="false" ht="15" hidden="false" customHeight="false" outlineLevel="0" collapsed="false">
      <c r="A12263" s="7" t="s">
        <v>33</v>
      </c>
      <c r="B12263" s="7" t="s">
        <v>83</v>
      </c>
      <c r="C12263" s="7" t="s">
        <v>1303</v>
      </c>
      <c r="D12263" s="7" t="n">
        <v>24</v>
      </c>
      <c r="E12263" s="7" t="n">
        <v>1092</v>
      </c>
      <c r="F12263" s="7" t="n">
        <v>4</v>
      </c>
      <c r="G12263" s="7" t="n">
        <v>182</v>
      </c>
    </row>
    <row r="12264" customFormat="false" ht="15" hidden="false" customHeight="false" outlineLevel="0" collapsed="false">
      <c r="A12264" s="7" t="s">
        <v>33</v>
      </c>
      <c r="B12264" s="7" t="s">
        <v>187</v>
      </c>
      <c r="C12264" s="7" t="s">
        <v>1309</v>
      </c>
      <c r="D12264" s="7" t="n">
        <v>6</v>
      </c>
      <c r="E12264" s="7" t="n">
        <v>466.8</v>
      </c>
      <c r="F12264" s="7" t="n">
        <v>0</v>
      </c>
      <c r="G12264" s="7" t="n">
        <v>0</v>
      </c>
    </row>
    <row r="12265" customFormat="false" ht="15" hidden="false" customHeight="false" outlineLevel="0" collapsed="false">
      <c r="A12265" s="7" t="s">
        <v>33</v>
      </c>
      <c r="B12265" s="7" t="s">
        <v>135</v>
      </c>
      <c r="C12265" s="7" t="s">
        <v>1316</v>
      </c>
      <c r="D12265" s="7" t="n">
        <v>5</v>
      </c>
      <c r="E12265" s="7" t="n">
        <v>236.15</v>
      </c>
      <c r="F12265" s="7" t="n">
        <v>0</v>
      </c>
      <c r="G12265" s="7" t="n">
        <v>0</v>
      </c>
    </row>
    <row r="12266" customFormat="false" ht="15" hidden="false" customHeight="false" outlineLevel="0" collapsed="false">
      <c r="A12266" s="7" t="s">
        <v>33</v>
      </c>
      <c r="B12266" s="7" t="s">
        <v>193</v>
      </c>
      <c r="C12266" s="7" t="s">
        <v>1316</v>
      </c>
      <c r="D12266" s="7" t="n">
        <v>3</v>
      </c>
      <c r="E12266" s="7" t="n">
        <v>141.69</v>
      </c>
      <c r="F12266" s="7" t="n">
        <v>0</v>
      </c>
      <c r="G12266" s="7" t="n">
        <v>0</v>
      </c>
    </row>
    <row r="12267" customFormat="false" ht="15" hidden="false" customHeight="false" outlineLevel="0" collapsed="false">
      <c r="A12267" s="7" t="s">
        <v>33</v>
      </c>
      <c r="B12267" s="7" t="s">
        <v>144</v>
      </c>
      <c r="C12267" s="7" t="s">
        <v>1320</v>
      </c>
      <c r="D12267" s="7" t="n">
        <v>2</v>
      </c>
      <c r="E12267" s="7" t="n">
        <v>126.54</v>
      </c>
      <c r="F12267" s="7" t="n">
        <v>0</v>
      </c>
      <c r="G12267" s="7" t="n">
        <v>0</v>
      </c>
    </row>
    <row r="12268" customFormat="false" ht="15" hidden="false" customHeight="false" outlineLevel="0" collapsed="false">
      <c r="A12268" s="7" t="s">
        <v>33</v>
      </c>
      <c r="B12268" s="7" t="s">
        <v>138</v>
      </c>
      <c r="C12268" s="7" t="s">
        <v>1320</v>
      </c>
      <c r="D12268" s="7" t="n">
        <v>2</v>
      </c>
      <c r="E12268" s="7" t="n">
        <v>126.54</v>
      </c>
      <c r="F12268" s="7" t="n">
        <v>0</v>
      </c>
      <c r="G12268" s="7" t="n">
        <v>0</v>
      </c>
    </row>
    <row r="12269" customFormat="false" ht="15" hidden="false" customHeight="false" outlineLevel="0" collapsed="false">
      <c r="A12269" s="7" t="s">
        <v>33</v>
      </c>
      <c r="B12269" s="7" t="s">
        <v>236</v>
      </c>
      <c r="C12269" s="7" t="s">
        <v>1361</v>
      </c>
      <c r="D12269" s="7" t="n">
        <v>20</v>
      </c>
      <c r="E12269" s="7" t="n">
        <v>196.4</v>
      </c>
      <c r="F12269" s="7" t="n">
        <v>0</v>
      </c>
      <c r="G12269" s="7" t="n">
        <v>0</v>
      </c>
    </row>
    <row r="12270" customFormat="false" ht="15" hidden="false" customHeight="false" outlineLevel="0" collapsed="false">
      <c r="A12270" s="7" t="s">
        <v>33</v>
      </c>
      <c r="B12270" s="7" t="s">
        <v>148</v>
      </c>
      <c r="C12270" s="7" t="s">
        <v>1387</v>
      </c>
      <c r="D12270" s="7" t="n">
        <v>10</v>
      </c>
      <c r="E12270" s="7" t="n">
        <v>165</v>
      </c>
      <c r="F12270" s="7" t="n">
        <v>0</v>
      </c>
      <c r="G12270" s="7" t="n">
        <v>0</v>
      </c>
    </row>
    <row r="12271" customFormat="false" ht="15" hidden="false" customHeight="false" outlineLevel="0" collapsed="false">
      <c r="A12271" s="7" t="s">
        <v>33</v>
      </c>
      <c r="B12271" s="7" t="s">
        <v>192</v>
      </c>
      <c r="C12271" s="7" t="s">
        <v>1311</v>
      </c>
      <c r="D12271" s="7" t="n">
        <v>5</v>
      </c>
      <c r="E12271" s="7" t="n">
        <v>100</v>
      </c>
      <c r="F12271" s="7" t="n">
        <v>0</v>
      </c>
      <c r="G12271" s="7" t="n">
        <v>0</v>
      </c>
    </row>
    <row r="12272" customFormat="false" ht="15" hidden="false" customHeight="false" outlineLevel="0" collapsed="false">
      <c r="A12272" s="7" t="s">
        <v>33</v>
      </c>
      <c r="B12272" s="7" t="s">
        <v>120</v>
      </c>
      <c r="C12272" s="7" t="s">
        <v>1451</v>
      </c>
      <c r="D12272" s="7" t="n">
        <v>10</v>
      </c>
      <c r="E12272" s="7" t="n">
        <v>134</v>
      </c>
      <c r="F12272" s="7" t="n">
        <v>0</v>
      </c>
      <c r="G12272" s="7" t="n">
        <v>0</v>
      </c>
    </row>
    <row r="12273" customFormat="false" ht="15" hidden="false" customHeight="false" outlineLevel="0" collapsed="false">
      <c r="A12273" s="7" t="s">
        <v>33</v>
      </c>
      <c r="B12273" s="7" t="s">
        <v>194</v>
      </c>
      <c r="C12273" s="7" t="s">
        <v>1269</v>
      </c>
      <c r="D12273" s="7" t="n">
        <v>0</v>
      </c>
      <c r="E12273" s="7" t="n">
        <v>0</v>
      </c>
      <c r="F12273" s="7" t="n">
        <v>1</v>
      </c>
      <c r="G12273" s="7" t="n">
        <v>65</v>
      </c>
    </row>
    <row r="12274" customFormat="false" ht="15" hidden="false" customHeight="false" outlineLevel="0" collapsed="false">
      <c r="A12274" s="7" t="s">
        <v>33</v>
      </c>
      <c r="B12274" s="7" t="s">
        <v>313</v>
      </c>
      <c r="C12274" s="7" t="s">
        <v>1287</v>
      </c>
      <c r="D12274" s="7" t="n">
        <v>0</v>
      </c>
      <c r="E12274" s="7" t="n">
        <v>0</v>
      </c>
      <c r="F12274" s="7" t="n">
        <v>1</v>
      </c>
      <c r="G12274" s="7" t="n">
        <v>77.8</v>
      </c>
    </row>
    <row r="12275" customFormat="false" ht="15" hidden="false" customHeight="false" outlineLevel="0" collapsed="false">
      <c r="A12275" s="7" t="s">
        <v>33</v>
      </c>
      <c r="B12275" s="7" t="s">
        <v>106</v>
      </c>
      <c r="C12275" s="7" t="s">
        <v>1291</v>
      </c>
      <c r="D12275" s="7" t="n">
        <v>1</v>
      </c>
      <c r="E12275" s="7" t="n">
        <v>24.43</v>
      </c>
      <c r="F12275" s="7" t="n">
        <v>0</v>
      </c>
      <c r="G12275" s="7" t="n">
        <v>0</v>
      </c>
    </row>
    <row r="12276" customFormat="false" ht="15" hidden="false" customHeight="false" outlineLevel="0" collapsed="false">
      <c r="A12276" s="7" t="s">
        <v>33</v>
      </c>
      <c r="B12276" s="7" t="s">
        <v>96</v>
      </c>
      <c r="C12276" s="7" t="s">
        <v>1291</v>
      </c>
      <c r="D12276" s="7" t="n">
        <v>1</v>
      </c>
      <c r="E12276" s="7" t="n">
        <v>24.43</v>
      </c>
      <c r="F12276" s="7" t="n">
        <v>1</v>
      </c>
      <c r="G12276" s="7" t="n">
        <v>24.43</v>
      </c>
    </row>
    <row r="12277" customFormat="false" ht="15" hidden="false" customHeight="false" outlineLevel="0" collapsed="false">
      <c r="A12277" s="7" t="s">
        <v>33</v>
      </c>
      <c r="B12277" s="7" t="s">
        <v>110</v>
      </c>
      <c r="C12277" s="7" t="s">
        <v>1291</v>
      </c>
      <c r="D12277" s="7" t="n">
        <v>0</v>
      </c>
      <c r="E12277" s="7" t="n">
        <v>0</v>
      </c>
      <c r="F12277" s="7" t="n">
        <v>1</v>
      </c>
      <c r="G12277" s="7" t="n">
        <v>24.43</v>
      </c>
    </row>
    <row r="12278" customFormat="false" ht="15" hidden="false" customHeight="false" outlineLevel="0" collapsed="false">
      <c r="A12278" s="7" t="s">
        <v>33</v>
      </c>
      <c r="B12278" s="7" t="s">
        <v>83</v>
      </c>
      <c r="C12278" s="7" t="s">
        <v>1303</v>
      </c>
      <c r="D12278" s="7" t="n">
        <v>4</v>
      </c>
      <c r="E12278" s="7" t="n">
        <v>182</v>
      </c>
      <c r="F12278" s="7" t="n">
        <v>0</v>
      </c>
      <c r="G12278" s="7" t="n">
        <v>0</v>
      </c>
    </row>
    <row r="12279" customFormat="false" ht="15" hidden="false" customHeight="false" outlineLevel="0" collapsed="false">
      <c r="A12279" s="7" t="s">
        <v>33</v>
      </c>
      <c r="B12279" s="7" t="s">
        <v>187</v>
      </c>
      <c r="C12279" s="7" t="s">
        <v>1309</v>
      </c>
      <c r="D12279" s="7" t="n">
        <v>1</v>
      </c>
      <c r="E12279" s="7" t="n">
        <v>77.8</v>
      </c>
      <c r="F12279" s="7" t="n">
        <v>0</v>
      </c>
      <c r="G12279" s="7" t="n">
        <v>0</v>
      </c>
    </row>
    <row r="12280" customFormat="false" ht="15" hidden="false" customHeight="false" outlineLevel="0" collapsed="false">
      <c r="A12280" s="7" t="s">
        <v>33</v>
      </c>
      <c r="B12280" s="7" t="s">
        <v>113</v>
      </c>
      <c r="C12280" s="7" t="s">
        <v>1330</v>
      </c>
      <c r="D12280" s="7" t="n">
        <v>0</v>
      </c>
      <c r="E12280" s="7" t="n">
        <v>0</v>
      </c>
      <c r="F12280" s="7" t="n">
        <v>1</v>
      </c>
      <c r="G12280" s="7" t="n">
        <v>28.93</v>
      </c>
    </row>
    <row r="12281" customFormat="false" ht="15" hidden="false" customHeight="false" outlineLevel="0" collapsed="false">
      <c r="A12281" s="7" t="s">
        <v>33</v>
      </c>
      <c r="B12281" s="7" t="s">
        <v>111</v>
      </c>
      <c r="C12281" s="7" t="s">
        <v>1330</v>
      </c>
      <c r="D12281" s="7" t="n">
        <v>0</v>
      </c>
      <c r="E12281" s="7" t="n">
        <v>0</v>
      </c>
      <c r="F12281" s="7" t="n">
        <v>3</v>
      </c>
      <c r="G12281" s="7" t="n">
        <v>86.79</v>
      </c>
    </row>
    <row r="12282" customFormat="false" ht="15" hidden="false" customHeight="false" outlineLevel="0" collapsed="false">
      <c r="A12282" s="7" t="s">
        <v>33</v>
      </c>
      <c r="B12282" s="7" t="s">
        <v>149</v>
      </c>
      <c r="C12282" s="7" t="s">
        <v>1330</v>
      </c>
      <c r="D12282" s="7" t="n">
        <v>0</v>
      </c>
      <c r="E12282" s="7" t="n">
        <v>0</v>
      </c>
      <c r="F12282" s="7" t="n">
        <v>2</v>
      </c>
      <c r="G12282" s="7" t="n">
        <v>57.86</v>
      </c>
    </row>
    <row r="12283" customFormat="false" ht="15" hidden="false" customHeight="false" outlineLevel="0" collapsed="false">
      <c r="A12283" s="7" t="s">
        <v>33</v>
      </c>
      <c r="B12283" s="7" t="s">
        <v>153</v>
      </c>
      <c r="C12283" s="7" t="s">
        <v>1330</v>
      </c>
      <c r="D12283" s="7" t="n">
        <v>0</v>
      </c>
      <c r="E12283" s="7" t="n">
        <v>0</v>
      </c>
      <c r="F12283" s="7" t="n">
        <v>1</v>
      </c>
      <c r="G12283" s="7" t="n">
        <v>28.93</v>
      </c>
    </row>
    <row r="12284" customFormat="false" ht="15" hidden="false" customHeight="false" outlineLevel="0" collapsed="false">
      <c r="A12284" s="7" t="s">
        <v>33</v>
      </c>
      <c r="B12284" s="7" t="s">
        <v>141</v>
      </c>
      <c r="C12284" s="7" t="s">
        <v>1334</v>
      </c>
      <c r="D12284" s="7" t="n">
        <v>0</v>
      </c>
      <c r="E12284" s="7" t="n">
        <v>0</v>
      </c>
      <c r="F12284" s="7" t="n">
        <v>3</v>
      </c>
      <c r="G12284" s="7" t="n">
        <v>51</v>
      </c>
    </row>
    <row r="12285" customFormat="false" ht="15" hidden="false" customHeight="false" outlineLevel="0" collapsed="false">
      <c r="A12285" s="7" t="s">
        <v>33</v>
      </c>
      <c r="B12285" s="7" t="s">
        <v>169</v>
      </c>
      <c r="C12285" s="7" t="s">
        <v>1334</v>
      </c>
      <c r="D12285" s="7" t="n">
        <v>0</v>
      </c>
      <c r="E12285" s="7" t="n">
        <v>0</v>
      </c>
      <c r="F12285" s="7" t="n">
        <v>2</v>
      </c>
      <c r="G12285" s="7" t="n">
        <v>34</v>
      </c>
    </row>
    <row r="12286" customFormat="false" ht="15" hidden="false" customHeight="false" outlineLevel="0" collapsed="false">
      <c r="A12286" s="7" t="s">
        <v>33</v>
      </c>
      <c r="B12286" s="7" t="s">
        <v>177</v>
      </c>
      <c r="C12286" s="7" t="s">
        <v>1334</v>
      </c>
      <c r="D12286" s="7" t="n">
        <v>0</v>
      </c>
      <c r="E12286" s="7" t="n">
        <v>0</v>
      </c>
      <c r="F12286" s="7" t="n">
        <v>1</v>
      </c>
      <c r="G12286" s="7" t="n">
        <v>17</v>
      </c>
    </row>
    <row r="12287" customFormat="false" ht="15" hidden="false" customHeight="false" outlineLevel="0" collapsed="false">
      <c r="A12287" s="7" t="s">
        <v>33</v>
      </c>
      <c r="B12287" s="7" t="s">
        <v>174</v>
      </c>
      <c r="C12287" s="7" t="s">
        <v>1379</v>
      </c>
      <c r="D12287" s="7" t="n">
        <v>2</v>
      </c>
      <c r="E12287" s="7" t="n">
        <v>83.62</v>
      </c>
      <c r="F12287" s="7" t="n">
        <v>0</v>
      </c>
      <c r="G12287" s="7" t="n">
        <v>0</v>
      </c>
    </row>
    <row r="12288" customFormat="false" ht="15" hidden="false" customHeight="false" outlineLevel="0" collapsed="false">
      <c r="A12288" s="7" t="s">
        <v>33</v>
      </c>
      <c r="B12288" s="7" t="s">
        <v>145</v>
      </c>
      <c r="C12288" s="7" t="s">
        <v>1379</v>
      </c>
      <c r="D12288" s="7" t="n">
        <v>6</v>
      </c>
      <c r="E12288" s="7" t="n">
        <v>250.86</v>
      </c>
      <c r="F12288" s="7" t="n">
        <v>0</v>
      </c>
      <c r="G12288" s="7" t="n">
        <v>0</v>
      </c>
    </row>
    <row r="12289" customFormat="false" ht="15" hidden="false" customHeight="false" outlineLevel="0" collapsed="false">
      <c r="A12289" s="7" t="s">
        <v>33</v>
      </c>
      <c r="B12289" s="7" t="s">
        <v>458</v>
      </c>
      <c r="C12289" s="7" t="s">
        <v>1382</v>
      </c>
      <c r="D12289" s="7" t="n">
        <v>0</v>
      </c>
      <c r="E12289" s="7" t="n">
        <v>0</v>
      </c>
      <c r="F12289" s="7" t="n">
        <v>1</v>
      </c>
      <c r="G12289" s="7" t="n">
        <v>77.24</v>
      </c>
    </row>
    <row r="12290" customFormat="false" ht="15" hidden="false" customHeight="false" outlineLevel="0" collapsed="false">
      <c r="A12290" s="7" t="s">
        <v>33</v>
      </c>
      <c r="B12290" s="7" t="s">
        <v>148</v>
      </c>
      <c r="C12290" s="7" t="s">
        <v>1387</v>
      </c>
      <c r="D12290" s="7" t="n">
        <v>1</v>
      </c>
      <c r="E12290" s="7" t="n">
        <v>16.5</v>
      </c>
      <c r="F12290" s="7" t="n">
        <v>1</v>
      </c>
      <c r="G12290" s="7" t="n">
        <v>16.5</v>
      </c>
    </row>
    <row r="12291" customFormat="false" ht="15" hidden="false" customHeight="false" outlineLevel="0" collapsed="false">
      <c r="A12291" s="7" t="s">
        <v>33</v>
      </c>
      <c r="B12291" s="7" t="s">
        <v>139</v>
      </c>
      <c r="C12291" s="7" t="s">
        <v>1387</v>
      </c>
      <c r="D12291" s="7" t="n">
        <v>1</v>
      </c>
      <c r="E12291" s="7" t="n">
        <v>16.5</v>
      </c>
      <c r="F12291" s="7" t="n">
        <v>1</v>
      </c>
      <c r="G12291" s="7" t="n">
        <v>16.5</v>
      </c>
    </row>
    <row r="12292" customFormat="false" ht="15" hidden="false" customHeight="false" outlineLevel="0" collapsed="false">
      <c r="A12292" s="7" t="s">
        <v>33</v>
      </c>
      <c r="B12292" s="7" t="s">
        <v>189</v>
      </c>
      <c r="C12292" s="7" t="s">
        <v>1387</v>
      </c>
      <c r="D12292" s="7" t="n">
        <v>0</v>
      </c>
      <c r="E12292" s="7" t="n">
        <v>0</v>
      </c>
      <c r="F12292" s="7" t="n">
        <v>1</v>
      </c>
      <c r="G12292" s="7" t="n">
        <v>16.5</v>
      </c>
    </row>
    <row r="12293" customFormat="false" ht="15" hidden="false" customHeight="false" outlineLevel="0" collapsed="false">
      <c r="A12293" s="7" t="s">
        <v>33</v>
      </c>
      <c r="B12293" s="7" t="s">
        <v>181</v>
      </c>
      <c r="C12293" s="7" t="s">
        <v>1387</v>
      </c>
      <c r="D12293" s="7" t="n">
        <v>1</v>
      </c>
      <c r="E12293" s="7" t="n">
        <v>16.5</v>
      </c>
      <c r="F12293" s="7" t="n">
        <v>0</v>
      </c>
      <c r="G12293" s="7" t="n">
        <v>0</v>
      </c>
    </row>
    <row r="12294" customFormat="false" ht="15" hidden="false" customHeight="false" outlineLevel="0" collapsed="false">
      <c r="A12294" s="7" t="s">
        <v>33</v>
      </c>
      <c r="B12294" s="7" t="s">
        <v>152</v>
      </c>
      <c r="C12294" s="7" t="s">
        <v>1425</v>
      </c>
      <c r="D12294" s="7" t="n">
        <v>1</v>
      </c>
      <c r="E12294" s="7" t="n">
        <v>35</v>
      </c>
      <c r="F12294" s="7" t="n">
        <v>0</v>
      </c>
      <c r="G12294" s="7" t="n">
        <v>0</v>
      </c>
    </row>
    <row r="12295" customFormat="false" ht="15" hidden="false" customHeight="false" outlineLevel="0" collapsed="false">
      <c r="A12295" s="7" t="s">
        <v>33</v>
      </c>
      <c r="B12295" s="7" t="s">
        <v>198</v>
      </c>
      <c r="C12295" s="7" t="s">
        <v>1425</v>
      </c>
      <c r="D12295" s="7" t="n">
        <v>1</v>
      </c>
      <c r="E12295" s="7" t="n">
        <v>35</v>
      </c>
      <c r="F12295" s="7" t="n">
        <v>0</v>
      </c>
      <c r="G12295" s="7" t="n">
        <v>0</v>
      </c>
    </row>
    <row r="12296" customFormat="false" ht="15" hidden="false" customHeight="false" outlineLevel="0" collapsed="false">
      <c r="A12296" s="7" t="s">
        <v>33</v>
      </c>
      <c r="B12296" s="7" t="s">
        <v>212</v>
      </c>
      <c r="C12296" s="7" t="s">
        <v>1432</v>
      </c>
      <c r="D12296" s="7" t="n">
        <v>0</v>
      </c>
      <c r="E12296" s="7" t="n">
        <v>0</v>
      </c>
      <c r="F12296" s="7" t="n">
        <v>1</v>
      </c>
      <c r="G12296" s="7" t="n">
        <v>17</v>
      </c>
    </row>
    <row r="12297" customFormat="false" ht="15" hidden="false" customHeight="false" outlineLevel="0" collapsed="false">
      <c r="A12297" s="7" t="s">
        <v>33</v>
      </c>
      <c r="B12297" s="7" t="s">
        <v>227</v>
      </c>
      <c r="C12297" s="7" t="s">
        <v>1432</v>
      </c>
      <c r="D12297" s="7" t="n">
        <v>0</v>
      </c>
      <c r="E12297" s="7" t="n">
        <v>0</v>
      </c>
      <c r="F12297" s="7" t="n">
        <v>1</v>
      </c>
      <c r="G12297" s="7" t="n">
        <v>17</v>
      </c>
    </row>
    <row r="12298" customFormat="false" ht="15" hidden="false" customHeight="false" outlineLevel="0" collapsed="false">
      <c r="A12298" s="7" t="s">
        <v>33</v>
      </c>
      <c r="B12298" s="7" t="s">
        <v>909</v>
      </c>
      <c r="C12298" s="7" t="s">
        <v>1573</v>
      </c>
      <c r="D12298" s="7" t="n">
        <v>1</v>
      </c>
      <c r="E12298" s="7" t="n">
        <v>16.6</v>
      </c>
      <c r="F12298" s="7" t="n">
        <v>0</v>
      </c>
      <c r="G12298" s="7" t="n">
        <v>0</v>
      </c>
    </row>
    <row r="12299" customFormat="false" ht="15" hidden="false" customHeight="false" outlineLevel="0" collapsed="false">
      <c r="A12299" s="7" t="s">
        <v>33</v>
      </c>
      <c r="B12299" s="7" t="s">
        <v>868</v>
      </c>
      <c r="C12299" s="7" t="s">
        <v>1573</v>
      </c>
      <c r="D12299" s="7" t="n">
        <v>4</v>
      </c>
      <c r="E12299" s="7" t="n">
        <v>74</v>
      </c>
      <c r="F12299" s="7" t="n">
        <v>0</v>
      </c>
      <c r="G12299" s="7" t="n">
        <v>0</v>
      </c>
    </row>
    <row r="12300" customFormat="false" ht="15" hidden="false" customHeight="false" outlineLevel="0" collapsed="false">
      <c r="A12300" s="7" t="s">
        <v>33</v>
      </c>
      <c r="B12300" s="7" t="s">
        <v>889</v>
      </c>
      <c r="C12300" s="7" t="s">
        <v>1439</v>
      </c>
      <c r="D12300" s="7" t="n">
        <v>2</v>
      </c>
      <c r="E12300" s="7" t="n">
        <v>42</v>
      </c>
      <c r="F12300" s="7" t="n">
        <v>0</v>
      </c>
      <c r="G12300" s="7" t="n">
        <v>0</v>
      </c>
    </row>
    <row r="12301" customFormat="false" ht="15" hidden="false" customHeight="false" outlineLevel="0" collapsed="false">
      <c r="A12301" s="7" t="s">
        <v>33</v>
      </c>
      <c r="B12301" s="7" t="s">
        <v>894</v>
      </c>
      <c r="C12301" s="7" t="s">
        <v>1575</v>
      </c>
      <c r="D12301" s="7" t="n">
        <v>2</v>
      </c>
      <c r="E12301" s="7" t="n">
        <v>107</v>
      </c>
      <c r="F12301" s="7" t="n">
        <v>0</v>
      </c>
      <c r="G12301" s="7" t="n">
        <v>0</v>
      </c>
    </row>
    <row r="12302" customFormat="false" ht="15" hidden="false" customHeight="false" outlineLevel="0" collapsed="false">
      <c r="A12302" s="7" t="s">
        <v>33</v>
      </c>
      <c r="B12302" s="7" t="s">
        <v>235</v>
      </c>
      <c r="C12302" s="7" t="s">
        <v>1269</v>
      </c>
      <c r="D12302" s="7" t="n">
        <v>3</v>
      </c>
      <c r="E12302" s="7" t="n">
        <v>195</v>
      </c>
      <c r="F12302" s="7" t="n">
        <v>0</v>
      </c>
      <c r="G12302" s="7" t="n">
        <v>0</v>
      </c>
    </row>
    <row r="12303" customFormat="false" ht="15" hidden="false" customHeight="false" outlineLevel="0" collapsed="false">
      <c r="A12303" s="7" t="s">
        <v>33</v>
      </c>
      <c r="B12303" s="7" t="s">
        <v>395</v>
      </c>
      <c r="C12303" s="7" t="s">
        <v>1273</v>
      </c>
      <c r="D12303" s="7" t="n">
        <v>2</v>
      </c>
      <c r="E12303" s="7" t="n">
        <v>351</v>
      </c>
      <c r="F12303" s="7" t="n">
        <v>0</v>
      </c>
      <c r="G12303" s="7" t="n">
        <v>0</v>
      </c>
    </row>
    <row r="12304" customFormat="false" ht="15" hidden="false" customHeight="false" outlineLevel="0" collapsed="false">
      <c r="A12304" s="7" t="s">
        <v>33</v>
      </c>
      <c r="B12304" s="7" t="s">
        <v>447</v>
      </c>
      <c r="C12304" s="7" t="s">
        <v>1273</v>
      </c>
      <c r="D12304" s="7" t="n">
        <v>3</v>
      </c>
      <c r="E12304" s="7" t="n">
        <v>526.5</v>
      </c>
      <c r="F12304" s="7" t="n">
        <v>0</v>
      </c>
      <c r="G12304" s="7" t="n">
        <v>0</v>
      </c>
    </row>
    <row r="12305" customFormat="false" ht="15" hidden="false" customHeight="false" outlineLevel="0" collapsed="false">
      <c r="A12305" s="7" t="s">
        <v>33</v>
      </c>
      <c r="B12305" s="7" t="s">
        <v>632</v>
      </c>
      <c r="C12305" s="7" t="s">
        <v>1273</v>
      </c>
      <c r="D12305" s="7" t="n">
        <v>2</v>
      </c>
      <c r="E12305" s="7" t="n">
        <v>351</v>
      </c>
      <c r="F12305" s="7" t="n">
        <v>0</v>
      </c>
      <c r="G12305" s="7" t="n">
        <v>0</v>
      </c>
    </row>
    <row r="12306" customFormat="false" ht="15" hidden="false" customHeight="false" outlineLevel="0" collapsed="false">
      <c r="A12306" s="7" t="s">
        <v>33</v>
      </c>
      <c r="B12306" s="7" t="s">
        <v>151</v>
      </c>
      <c r="C12306" s="7" t="s">
        <v>1276</v>
      </c>
      <c r="D12306" s="7" t="n">
        <v>1</v>
      </c>
      <c r="E12306" s="7" t="n">
        <v>72.34</v>
      </c>
      <c r="F12306" s="7" t="n">
        <v>0</v>
      </c>
      <c r="G12306" s="7" t="n">
        <v>0</v>
      </c>
    </row>
    <row r="12307" customFormat="false" ht="15" hidden="false" customHeight="false" outlineLevel="0" collapsed="false">
      <c r="A12307" s="7" t="s">
        <v>33</v>
      </c>
      <c r="B12307" s="7" t="s">
        <v>241</v>
      </c>
      <c r="C12307" s="7" t="s">
        <v>1276</v>
      </c>
      <c r="D12307" s="7" t="n">
        <v>4</v>
      </c>
      <c r="E12307" s="7" t="n">
        <v>289.36</v>
      </c>
      <c r="F12307" s="7" t="n">
        <v>0</v>
      </c>
      <c r="G12307" s="7" t="n">
        <v>0</v>
      </c>
    </row>
    <row r="12308" customFormat="false" ht="15" hidden="false" customHeight="false" outlineLevel="0" collapsed="false">
      <c r="A12308" s="7" t="s">
        <v>33</v>
      </c>
      <c r="B12308" s="7" t="s">
        <v>157</v>
      </c>
      <c r="C12308" s="7" t="s">
        <v>1276</v>
      </c>
      <c r="D12308" s="7" t="n">
        <v>1</v>
      </c>
      <c r="E12308" s="7" t="n">
        <v>72.34</v>
      </c>
      <c r="F12308" s="7" t="n">
        <v>0</v>
      </c>
      <c r="G12308" s="7" t="n">
        <v>0</v>
      </c>
    </row>
    <row r="12309" customFormat="false" ht="15" hidden="false" customHeight="false" outlineLevel="0" collapsed="false">
      <c r="A12309" s="7" t="s">
        <v>33</v>
      </c>
      <c r="B12309" s="7" t="s">
        <v>258</v>
      </c>
      <c r="C12309" s="7" t="s">
        <v>1276</v>
      </c>
      <c r="D12309" s="7" t="n">
        <v>5</v>
      </c>
      <c r="E12309" s="7" t="n">
        <v>361.7</v>
      </c>
      <c r="F12309" s="7" t="n">
        <v>0</v>
      </c>
      <c r="G12309" s="7" t="n">
        <v>0</v>
      </c>
    </row>
    <row r="12310" customFormat="false" ht="15" hidden="false" customHeight="false" outlineLevel="0" collapsed="false">
      <c r="A12310" s="7" t="s">
        <v>33</v>
      </c>
      <c r="B12310" s="7" t="s">
        <v>638</v>
      </c>
      <c r="C12310" s="7" t="s">
        <v>1287</v>
      </c>
      <c r="D12310" s="7" t="n">
        <v>1</v>
      </c>
      <c r="E12310" s="7" t="n">
        <v>77.8</v>
      </c>
      <c r="F12310" s="7" t="n">
        <v>0</v>
      </c>
      <c r="G12310" s="7" t="n">
        <v>0</v>
      </c>
    </row>
    <row r="12311" customFormat="false" ht="15" hidden="false" customHeight="false" outlineLevel="0" collapsed="false">
      <c r="A12311" s="7" t="s">
        <v>33</v>
      </c>
      <c r="B12311" s="7" t="s">
        <v>313</v>
      </c>
      <c r="C12311" s="7" t="s">
        <v>1287</v>
      </c>
      <c r="D12311" s="7" t="n">
        <v>4</v>
      </c>
      <c r="E12311" s="7" t="n">
        <v>311.2</v>
      </c>
      <c r="F12311" s="7" t="n">
        <v>0</v>
      </c>
      <c r="G12311" s="7" t="n">
        <v>0</v>
      </c>
    </row>
    <row r="12312" customFormat="false" ht="15" hidden="false" customHeight="false" outlineLevel="0" collapsed="false">
      <c r="A12312" s="7" t="s">
        <v>33</v>
      </c>
      <c r="B12312" s="7" t="s">
        <v>391</v>
      </c>
      <c r="C12312" s="7" t="s">
        <v>1287</v>
      </c>
      <c r="D12312" s="7" t="n">
        <v>6</v>
      </c>
      <c r="E12312" s="7" t="n">
        <v>466.8</v>
      </c>
      <c r="F12312" s="7" t="n">
        <v>0</v>
      </c>
      <c r="G12312" s="7" t="n">
        <v>0</v>
      </c>
    </row>
    <row r="12313" customFormat="false" ht="15" hidden="false" customHeight="false" outlineLevel="0" collapsed="false">
      <c r="A12313" s="7" t="s">
        <v>33</v>
      </c>
      <c r="B12313" s="7" t="s">
        <v>96</v>
      </c>
      <c r="C12313" s="7" t="s">
        <v>1291</v>
      </c>
      <c r="D12313" s="7" t="n">
        <v>0</v>
      </c>
      <c r="E12313" s="7" t="n">
        <v>0</v>
      </c>
      <c r="F12313" s="7" t="n">
        <v>1</v>
      </c>
      <c r="G12313" s="7" t="n">
        <v>24.43</v>
      </c>
    </row>
    <row r="12314" customFormat="false" ht="15" hidden="false" customHeight="false" outlineLevel="0" collapsed="false">
      <c r="A12314" s="7" t="s">
        <v>33</v>
      </c>
      <c r="B12314" s="7" t="s">
        <v>173</v>
      </c>
      <c r="C12314" s="7" t="s">
        <v>1291</v>
      </c>
      <c r="D12314" s="7" t="n">
        <v>8</v>
      </c>
      <c r="E12314" s="7" t="n">
        <v>195.44</v>
      </c>
      <c r="F12314" s="7" t="n">
        <v>0</v>
      </c>
      <c r="G12314" s="7" t="n">
        <v>0</v>
      </c>
    </row>
    <row r="12315" customFormat="false" ht="15" hidden="false" customHeight="false" outlineLevel="0" collapsed="false">
      <c r="A12315" s="7" t="s">
        <v>33</v>
      </c>
      <c r="B12315" s="7" t="s">
        <v>83</v>
      </c>
      <c r="C12315" s="7" t="s">
        <v>1303</v>
      </c>
      <c r="D12315" s="7" t="n">
        <v>32</v>
      </c>
      <c r="E12315" s="7" t="n">
        <v>1456</v>
      </c>
      <c r="F12315" s="7" t="n">
        <v>0</v>
      </c>
      <c r="G12315" s="7" t="n">
        <v>0</v>
      </c>
    </row>
    <row r="12316" customFormat="false" ht="15" hidden="false" customHeight="false" outlineLevel="0" collapsed="false">
      <c r="A12316" s="7" t="s">
        <v>33</v>
      </c>
      <c r="B12316" s="7" t="s">
        <v>187</v>
      </c>
      <c r="C12316" s="7" t="s">
        <v>1309</v>
      </c>
      <c r="D12316" s="7" t="n">
        <v>6</v>
      </c>
      <c r="E12316" s="7" t="n">
        <v>466.8</v>
      </c>
      <c r="F12316" s="7" t="n">
        <v>5</v>
      </c>
      <c r="G12316" s="7" t="n">
        <v>389</v>
      </c>
    </row>
    <row r="12317" customFormat="false" ht="15" hidden="false" customHeight="false" outlineLevel="0" collapsed="false">
      <c r="A12317" s="7" t="s">
        <v>33</v>
      </c>
      <c r="B12317" s="7" t="s">
        <v>113</v>
      </c>
      <c r="C12317" s="7" t="s">
        <v>1330</v>
      </c>
      <c r="D12317" s="7" t="n">
        <v>5</v>
      </c>
      <c r="E12317" s="7" t="n">
        <v>144.65</v>
      </c>
      <c r="F12317" s="7" t="n">
        <v>8</v>
      </c>
      <c r="G12317" s="7" t="n">
        <v>231.44</v>
      </c>
    </row>
    <row r="12318" customFormat="false" ht="15" hidden="false" customHeight="false" outlineLevel="0" collapsed="false">
      <c r="A12318" s="7" t="s">
        <v>33</v>
      </c>
      <c r="B12318" s="7" t="s">
        <v>111</v>
      </c>
      <c r="C12318" s="7" t="s">
        <v>1330</v>
      </c>
      <c r="D12318" s="7" t="n">
        <v>6</v>
      </c>
      <c r="E12318" s="7" t="n">
        <v>173.58</v>
      </c>
      <c r="F12318" s="7" t="n">
        <v>2</v>
      </c>
      <c r="G12318" s="7" t="n">
        <v>57.86</v>
      </c>
    </row>
    <row r="12319" customFormat="false" ht="15" hidden="false" customHeight="false" outlineLevel="0" collapsed="false">
      <c r="A12319" s="7" t="s">
        <v>33</v>
      </c>
      <c r="B12319" s="7" t="s">
        <v>149</v>
      </c>
      <c r="C12319" s="7" t="s">
        <v>1330</v>
      </c>
      <c r="D12319" s="7" t="n">
        <v>0</v>
      </c>
      <c r="E12319" s="7" t="n">
        <v>0</v>
      </c>
      <c r="F12319" s="7" t="n">
        <v>2</v>
      </c>
      <c r="G12319" s="7" t="n">
        <v>57.86</v>
      </c>
    </row>
    <row r="12320" customFormat="false" ht="15" hidden="false" customHeight="false" outlineLevel="0" collapsed="false">
      <c r="A12320" s="7" t="s">
        <v>33</v>
      </c>
      <c r="B12320" s="7" t="s">
        <v>153</v>
      </c>
      <c r="C12320" s="7" t="s">
        <v>1330</v>
      </c>
      <c r="D12320" s="7" t="n">
        <v>9</v>
      </c>
      <c r="E12320" s="7" t="n">
        <v>260.37</v>
      </c>
      <c r="F12320" s="7" t="n">
        <v>0</v>
      </c>
      <c r="G12320" s="7" t="n">
        <v>0</v>
      </c>
    </row>
    <row r="12321" customFormat="false" ht="15" hidden="false" customHeight="false" outlineLevel="0" collapsed="false">
      <c r="A12321" s="7" t="s">
        <v>33</v>
      </c>
      <c r="B12321" s="7" t="s">
        <v>326</v>
      </c>
      <c r="C12321" s="7" t="s">
        <v>1330</v>
      </c>
      <c r="D12321" s="7" t="n">
        <v>8</v>
      </c>
      <c r="E12321" s="7" t="n">
        <v>231.44</v>
      </c>
      <c r="F12321" s="7" t="n">
        <v>0</v>
      </c>
      <c r="G12321" s="7" t="n">
        <v>0</v>
      </c>
    </row>
    <row r="12322" customFormat="false" ht="15" hidden="false" customHeight="false" outlineLevel="0" collapsed="false">
      <c r="A12322" s="7" t="s">
        <v>33</v>
      </c>
      <c r="B12322" s="7" t="s">
        <v>248</v>
      </c>
      <c r="C12322" s="7" t="s">
        <v>1331</v>
      </c>
      <c r="D12322" s="7" t="n">
        <v>8</v>
      </c>
      <c r="E12322" s="7" t="n">
        <v>337.36</v>
      </c>
      <c r="F12322" s="7" t="n">
        <v>0</v>
      </c>
      <c r="G12322" s="7" t="n">
        <v>0</v>
      </c>
    </row>
    <row r="12323" customFormat="false" ht="15" hidden="false" customHeight="false" outlineLevel="0" collapsed="false">
      <c r="A12323" s="7" t="s">
        <v>33</v>
      </c>
      <c r="B12323" s="7" t="s">
        <v>141</v>
      </c>
      <c r="C12323" s="7" t="s">
        <v>1334</v>
      </c>
      <c r="D12323" s="7" t="n">
        <v>2</v>
      </c>
      <c r="E12323" s="7" t="n">
        <v>34</v>
      </c>
      <c r="F12323" s="7" t="n">
        <v>5</v>
      </c>
      <c r="G12323" s="7" t="n">
        <v>85</v>
      </c>
    </row>
    <row r="12324" customFormat="false" ht="15" hidden="false" customHeight="false" outlineLevel="0" collapsed="false">
      <c r="A12324" s="7" t="s">
        <v>33</v>
      </c>
      <c r="B12324" s="7" t="s">
        <v>125</v>
      </c>
      <c r="C12324" s="7" t="s">
        <v>1334</v>
      </c>
      <c r="D12324" s="7" t="n">
        <v>2</v>
      </c>
      <c r="E12324" s="7" t="n">
        <v>34</v>
      </c>
      <c r="F12324" s="7" t="n">
        <v>5</v>
      </c>
      <c r="G12324" s="7" t="n">
        <v>85</v>
      </c>
    </row>
    <row r="12325" customFormat="false" ht="15" hidden="false" customHeight="false" outlineLevel="0" collapsed="false">
      <c r="A12325" s="7" t="s">
        <v>33</v>
      </c>
      <c r="B12325" s="7" t="s">
        <v>169</v>
      </c>
      <c r="C12325" s="7" t="s">
        <v>1334</v>
      </c>
      <c r="D12325" s="7" t="n">
        <v>2</v>
      </c>
      <c r="E12325" s="7" t="n">
        <v>34</v>
      </c>
      <c r="F12325" s="7" t="n">
        <v>2</v>
      </c>
      <c r="G12325" s="7" t="n">
        <v>34</v>
      </c>
    </row>
    <row r="12326" customFormat="false" ht="15" hidden="false" customHeight="false" outlineLevel="0" collapsed="false">
      <c r="A12326" s="7" t="s">
        <v>33</v>
      </c>
      <c r="B12326" s="7" t="s">
        <v>177</v>
      </c>
      <c r="C12326" s="7" t="s">
        <v>1334</v>
      </c>
      <c r="D12326" s="7" t="n">
        <v>6</v>
      </c>
      <c r="E12326" s="7" t="n">
        <v>102</v>
      </c>
      <c r="F12326" s="7" t="n">
        <v>0</v>
      </c>
      <c r="G12326" s="7" t="n">
        <v>0</v>
      </c>
    </row>
    <row r="12327" customFormat="false" ht="15" hidden="false" customHeight="false" outlineLevel="0" collapsed="false">
      <c r="A12327" s="7" t="s">
        <v>33</v>
      </c>
      <c r="B12327" s="7" t="s">
        <v>310</v>
      </c>
      <c r="C12327" s="7" t="s">
        <v>1334</v>
      </c>
      <c r="D12327" s="7" t="n">
        <v>3</v>
      </c>
      <c r="E12327" s="7" t="n">
        <v>51</v>
      </c>
      <c r="F12327" s="7" t="n">
        <v>0</v>
      </c>
      <c r="G12327" s="7" t="n">
        <v>0</v>
      </c>
    </row>
    <row r="12328" customFormat="false" ht="15" hidden="false" customHeight="false" outlineLevel="0" collapsed="false">
      <c r="A12328" s="7" t="s">
        <v>33</v>
      </c>
      <c r="B12328" s="7" t="s">
        <v>201</v>
      </c>
      <c r="C12328" s="7" t="s">
        <v>1344</v>
      </c>
      <c r="D12328" s="7" t="n">
        <v>10</v>
      </c>
      <c r="E12328" s="7" t="n">
        <v>95</v>
      </c>
      <c r="F12328" s="7" t="n">
        <v>2</v>
      </c>
      <c r="G12328" s="7" t="n">
        <v>19</v>
      </c>
    </row>
    <row r="12329" customFormat="false" ht="15" hidden="false" customHeight="false" outlineLevel="0" collapsed="false">
      <c r="A12329" s="7" t="s">
        <v>33</v>
      </c>
      <c r="B12329" s="7" t="s">
        <v>297</v>
      </c>
      <c r="C12329" s="7" t="s">
        <v>1348</v>
      </c>
      <c r="D12329" s="7" t="n">
        <v>2</v>
      </c>
      <c r="E12329" s="7" t="n">
        <v>16.16</v>
      </c>
      <c r="F12329" s="7" t="n">
        <v>0</v>
      </c>
      <c r="G12329" s="7" t="n">
        <v>0</v>
      </c>
    </row>
    <row r="12330" customFormat="false" ht="15" hidden="false" customHeight="false" outlineLevel="0" collapsed="false">
      <c r="A12330" s="7" t="s">
        <v>33</v>
      </c>
      <c r="B12330" s="7" t="s">
        <v>150</v>
      </c>
      <c r="C12330" s="7" t="s">
        <v>1349</v>
      </c>
      <c r="D12330" s="7" t="n">
        <v>10</v>
      </c>
      <c r="E12330" s="7" t="n">
        <v>121.8</v>
      </c>
      <c r="F12330" s="7" t="n">
        <v>0</v>
      </c>
      <c r="G12330" s="7" t="n">
        <v>0</v>
      </c>
    </row>
    <row r="12331" customFormat="false" ht="15" hidden="false" customHeight="false" outlineLevel="0" collapsed="false">
      <c r="A12331" s="7" t="s">
        <v>33</v>
      </c>
      <c r="B12331" s="7" t="s">
        <v>325</v>
      </c>
      <c r="C12331" s="7" t="s">
        <v>1350</v>
      </c>
      <c r="D12331" s="7" t="n">
        <v>2</v>
      </c>
      <c r="E12331" s="7" t="n">
        <v>77.4</v>
      </c>
      <c r="F12331" s="7" t="n">
        <v>2</v>
      </c>
      <c r="G12331" s="7" t="n">
        <v>77.4</v>
      </c>
    </row>
    <row r="12332" customFormat="false" ht="15" hidden="false" customHeight="false" outlineLevel="0" collapsed="false">
      <c r="A12332" s="7" t="s">
        <v>33</v>
      </c>
      <c r="B12332" s="7" t="s">
        <v>163</v>
      </c>
      <c r="C12332" s="7" t="s">
        <v>1357</v>
      </c>
      <c r="D12332" s="7" t="n">
        <v>2</v>
      </c>
      <c r="E12332" s="7" t="n">
        <v>35.64</v>
      </c>
      <c r="F12332" s="7" t="n">
        <v>0</v>
      </c>
      <c r="G12332" s="7" t="n">
        <v>0</v>
      </c>
    </row>
    <row r="12333" customFormat="false" ht="15" hidden="false" customHeight="false" outlineLevel="0" collapsed="false">
      <c r="A12333" s="7" t="s">
        <v>33</v>
      </c>
      <c r="B12333" s="7" t="s">
        <v>145</v>
      </c>
      <c r="C12333" s="7" t="s">
        <v>1379</v>
      </c>
      <c r="D12333" s="7" t="n">
        <v>18</v>
      </c>
      <c r="E12333" s="7" t="n">
        <v>752.58</v>
      </c>
      <c r="F12333" s="7" t="n">
        <v>0</v>
      </c>
      <c r="G12333" s="7" t="n">
        <v>0</v>
      </c>
    </row>
    <row r="12334" customFormat="false" ht="15" hidden="false" customHeight="false" outlineLevel="0" collapsed="false">
      <c r="A12334" s="7" t="s">
        <v>33</v>
      </c>
      <c r="B12334" s="7" t="s">
        <v>158</v>
      </c>
      <c r="C12334" s="7" t="s">
        <v>1380</v>
      </c>
      <c r="D12334" s="7" t="n">
        <v>4</v>
      </c>
      <c r="E12334" s="7" t="n">
        <v>142.68</v>
      </c>
      <c r="F12334" s="7" t="n">
        <v>0</v>
      </c>
      <c r="G12334" s="7" t="n">
        <v>0</v>
      </c>
    </row>
    <row r="12335" customFormat="false" ht="15" hidden="false" customHeight="false" outlineLevel="0" collapsed="false">
      <c r="A12335" s="7" t="s">
        <v>33</v>
      </c>
      <c r="B12335" s="7" t="s">
        <v>284</v>
      </c>
      <c r="C12335" s="7" t="s">
        <v>1381</v>
      </c>
      <c r="D12335" s="7" t="n">
        <v>7</v>
      </c>
      <c r="E12335" s="7" t="n">
        <v>454.23</v>
      </c>
      <c r="F12335" s="7" t="n">
        <v>0</v>
      </c>
      <c r="G12335" s="7" t="n">
        <v>0</v>
      </c>
    </row>
    <row r="12336" customFormat="false" ht="15" hidden="false" customHeight="false" outlineLevel="0" collapsed="false">
      <c r="A12336" s="7" t="s">
        <v>33</v>
      </c>
      <c r="B12336" s="7" t="s">
        <v>148</v>
      </c>
      <c r="C12336" s="7" t="s">
        <v>1387</v>
      </c>
      <c r="D12336" s="7" t="n">
        <v>0</v>
      </c>
      <c r="E12336" s="7" t="n">
        <v>0</v>
      </c>
      <c r="F12336" s="7" t="n">
        <v>2</v>
      </c>
      <c r="G12336" s="7" t="n">
        <v>33</v>
      </c>
    </row>
    <row r="12337" customFormat="false" ht="15" hidden="false" customHeight="false" outlineLevel="0" collapsed="false">
      <c r="A12337" s="7" t="s">
        <v>33</v>
      </c>
      <c r="B12337" s="7" t="s">
        <v>139</v>
      </c>
      <c r="C12337" s="7" t="s">
        <v>1387</v>
      </c>
      <c r="D12337" s="7" t="n">
        <v>7</v>
      </c>
      <c r="E12337" s="7" t="n">
        <v>115.5</v>
      </c>
      <c r="F12337" s="7" t="n">
        <v>4</v>
      </c>
      <c r="G12337" s="7" t="n">
        <v>66</v>
      </c>
    </row>
    <row r="12338" customFormat="false" ht="15" hidden="false" customHeight="false" outlineLevel="0" collapsed="false">
      <c r="A12338" s="7" t="s">
        <v>33</v>
      </c>
      <c r="B12338" s="7" t="s">
        <v>189</v>
      </c>
      <c r="C12338" s="7" t="s">
        <v>1387</v>
      </c>
      <c r="D12338" s="7" t="n">
        <v>2</v>
      </c>
      <c r="E12338" s="7" t="n">
        <v>33</v>
      </c>
      <c r="F12338" s="7" t="n">
        <v>4</v>
      </c>
      <c r="G12338" s="7" t="n">
        <v>66</v>
      </c>
    </row>
    <row r="12339" customFormat="false" ht="15" hidden="false" customHeight="false" outlineLevel="0" collapsed="false">
      <c r="A12339" s="7" t="s">
        <v>33</v>
      </c>
      <c r="B12339" s="7" t="s">
        <v>181</v>
      </c>
      <c r="C12339" s="7" t="s">
        <v>1387</v>
      </c>
      <c r="D12339" s="7" t="n">
        <v>4</v>
      </c>
      <c r="E12339" s="7" t="n">
        <v>66</v>
      </c>
      <c r="F12339" s="7" t="n">
        <v>3</v>
      </c>
      <c r="G12339" s="7" t="n">
        <v>49.5</v>
      </c>
    </row>
    <row r="12340" customFormat="false" ht="15" hidden="false" customHeight="false" outlineLevel="0" collapsed="false">
      <c r="A12340" s="7" t="s">
        <v>33</v>
      </c>
      <c r="B12340" s="7" t="s">
        <v>257</v>
      </c>
      <c r="C12340" s="7" t="s">
        <v>1387</v>
      </c>
      <c r="D12340" s="7" t="n">
        <v>4</v>
      </c>
      <c r="E12340" s="7" t="n">
        <v>66</v>
      </c>
      <c r="F12340" s="7" t="n">
        <v>2</v>
      </c>
      <c r="G12340" s="7" t="n">
        <v>33</v>
      </c>
    </row>
    <row r="12341" customFormat="false" ht="15" hidden="false" customHeight="false" outlineLevel="0" collapsed="false">
      <c r="A12341" s="7" t="s">
        <v>33</v>
      </c>
      <c r="B12341" s="7" t="s">
        <v>133</v>
      </c>
      <c r="C12341" s="7" t="s">
        <v>1390</v>
      </c>
      <c r="D12341" s="7" t="n">
        <v>15</v>
      </c>
      <c r="E12341" s="7" t="n">
        <v>307.5</v>
      </c>
      <c r="F12341" s="7" t="n">
        <v>0</v>
      </c>
      <c r="G12341" s="7" t="n">
        <v>0</v>
      </c>
    </row>
    <row r="12342" customFormat="false" ht="15" hidden="false" customHeight="false" outlineLevel="0" collapsed="false">
      <c r="A12342" s="7" t="s">
        <v>33</v>
      </c>
      <c r="B12342" s="7" t="s">
        <v>216</v>
      </c>
      <c r="C12342" s="7" t="s">
        <v>1390</v>
      </c>
      <c r="D12342" s="7" t="n">
        <v>2</v>
      </c>
      <c r="E12342" s="7" t="n">
        <v>41</v>
      </c>
      <c r="F12342" s="7" t="n">
        <v>0</v>
      </c>
      <c r="G12342" s="7" t="n">
        <v>0</v>
      </c>
    </row>
    <row r="12343" customFormat="false" ht="15" hidden="false" customHeight="false" outlineLevel="0" collapsed="false">
      <c r="A12343" s="7" t="s">
        <v>33</v>
      </c>
      <c r="B12343" s="7" t="s">
        <v>816</v>
      </c>
      <c r="C12343" s="7" t="s">
        <v>1397</v>
      </c>
      <c r="D12343" s="7" t="n">
        <v>1</v>
      </c>
      <c r="E12343" s="7" t="n">
        <v>126.57</v>
      </c>
      <c r="F12343" s="7" t="n">
        <v>0</v>
      </c>
      <c r="G12343" s="7" t="n">
        <v>0</v>
      </c>
    </row>
    <row r="12344" customFormat="false" ht="15" hidden="false" customHeight="false" outlineLevel="0" collapsed="false">
      <c r="A12344" s="7" t="s">
        <v>33</v>
      </c>
      <c r="B12344" s="7" t="s">
        <v>126</v>
      </c>
      <c r="C12344" s="7" t="s">
        <v>1421</v>
      </c>
      <c r="D12344" s="7" t="n">
        <v>2</v>
      </c>
      <c r="E12344" s="7" t="n">
        <v>50</v>
      </c>
      <c r="F12344" s="7" t="n">
        <v>0</v>
      </c>
      <c r="G12344" s="7" t="n">
        <v>0</v>
      </c>
    </row>
    <row r="12345" customFormat="false" ht="15" hidden="false" customHeight="false" outlineLevel="0" collapsed="false">
      <c r="A12345" s="7" t="s">
        <v>33</v>
      </c>
      <c r="B12345" s="7" t="s">
        <v>122</v>
      </c>
      <c r="C12345" s="7" t="s">
        <v>1421</v>
      </c>
      <c r="D12345" s="7" t="n">
        <v>2</v>
      </c>
      <c r="E12345" s="7" t="n">
        <v>50</v>
      </c>
      <c r="F12345" s="7" t="n">
        <v>2</v>
      </c>
      <c r="G12345" s="7" t="n">
        <v>50</v>
      </c>
    </row>
    <row r="12346" customFormat="false" ht="15" hidden="false" customHeight="false" outlineLevel="0" collapsed="false">
      <c r="A12346" s="7" t="s">
        <v>33</v>
      </c>
      <c r="B12346" s="7" t="s">
        <v>142</v>
      </c>
      <c r="C12346" s="7" t="s">
        <v>1421</v>
      </c>
      <c r="D12346" s="7" t="n">
        <v>2</v>
      </c>
      <c r="E12346" s="7" t="n">
        <v>50</v>
      </c>
      <c r="F12346" s="7" t="n">
        <v>0</v>
      </c>
      <c r="G12346" s="7" t="n">
        <v>0</v>
      </c>
    </row>
    <row r="12347" customFormat="false" ht="15" hidden="false" customHeight="false" outlineLevel="0" collapsed="false">
      <c r="A12347" s="7" t="s">
        <v>33</v>
      </c>
      <c r="B12347" s="7" t="s">
        <v>232</v>
      </c>
      <c r="C12347" s="7" t="s">
        <v>1432</v>
      </c>
      <c r="D12347" s="7" t="n">
        <v>3</v>
      </c>
      <c r="E12347" s="7" t="n">
        <v>51</v>
      </c>
      <c r="F12347" s="7" t="n">
        <v>0</v>
      </c>
      <c r="G12347" s="7" t="n">
        <v>0</v>
      </c>
    </row>
    <row r="12348" customFormat="false" ht="15" hidden="false" customHeight="false" outlineLevel="0" collapsed="false">
      <c r="A12348" s="7" t="s">
        <v>33</v>
      </c>
      <c r="B12348" s="7" t="s">
        <v>212</v>
      </c>
      <c r="C12348" s="7" t="s">
        <v>1432</v>
      </c>
      <c r="D12348" s="7" t="n">
        <v>2</v>
      </c>
      <c r="E12348" s="7" t="n">
        <v>34</v>
      </c>
      <c r="F12348" s="7" t="n">
        <v>0</v>
      </c>
      <c r="G12348" s="7" t="n">
        <v>0</v>
      </c>
    </row>
    <row r="12349" customFormat="false" ht="15" hidden="false" customHeight="false" outlineLevel="0" collapsed="false">
      <c r="A12349" s="7" t="s">
        <v>33</v>
      </c>
      <c r="B12349" s="7" t="s">
        <v>227</v>
      </c>
      <c r="C12349" s="7" t="s">
        <v>1432</v>
      </c>
      <c r="D12349" s="7" t="n">
        <v>1</v>
      </c>
      <c r="E12349" s="7" t="n">
        <v>17</v>
      </c>
      <c r="F12349" s="7" t="n">
        <v>1</v>
      </c>
      <c r="G12349" s="7" t="n">
        <v>17</v>
      </c>
    </row>
    <row r="12350" customFormat="false" ht="15" hidden="false" customHeight="false" outlineLevel="0" collapsed="false">
      <c r="A12350" s="7" t="s">
        <v>33</v>
      </c>
      <c r="B12350" s="7" t="s">
        <v>312</v>
      </c>
      <c r="C12350" s="7" t="s">
        <v>1432</v>
      </c>
      <c r="D12350" s="7" t="n">
        <v>2</v>
      </c>
      <c r="E12350" s="7" t="n">
        <v>34</v>
      </c>
      <c r="F12350" s="7" t="n">
        <v>0</v>
      </c>
      <c r="G12350" s="7" t="n">
        <v>0</v>
      </c>
    </row>
    <row r="12351" customFormat="false" ht="15" hidden="false" customHeight="false" outlineLevel="0" collapsed="false">
      <c r="A12351" s="7" t="s">
        <v>33</v>
      </c>
      <c r="B12351" s="7" t="s">
        <v>566</v>
      </c>
      <c r="C12351" s="7" t="s">
        <v>1432</v>
      </c>
      <c r="D12351" s="7" t="n">
        <v>0</v>
      </c>
      <c r="E12351" s="7" t="n">
        <v>0</v>
      </c>
      <c r="F12351" s="7" t="n">
        <v>4</v>
      </c>
      <c r="G12351" s="7" t="n">
        <v>68</v>
      </c>
    </row>
    <row r="12352" customFormat="false" ht="15" hidden="false" customHeight="false" outlineLevel="0" collapsed="false">
      <c r="A12352" s="7" t="s">
        <v>33</v>
      </c>
      <c r="B12352" s="7" t="s">
        <v>120</v>
      </c>
      <c r="C12352" s="7" t="s">
        <v>1451</v>
      </c>
      <c r="D12352" s="7" t="n">
        <v>53</v>
      </c>
      <c r="E12352" s="7" t="n">
        <v>710.2</v>
      </c>
      <c r="F12352" s="7" t="n">
        <v>0</v>
      </c>
      <c r="G12352" s="7" t="n">
        <v>0</v>
      </c>
    </row>
    <row r="12353" customFormat="false" ht="15" hidden="false" customHeight="false" outlineLevel="0" collapsed="false">
      <c r="A12353" s="7" t="s">
        <v>33</v>
      </c>
      <c r="B12353" s="7" t="s">
        <v>197</v>
      </c>
      <c r="C12353" s="7" t="s">
        <v>1461</v>
      </c>
      <c r="D12353" s="7" t="n">
        <v>15</v>
      </c>
      <c r="E12353" s="7" t="n">
        <v>156</v>
      </c>
      <c r="F12353" s="7" t="n">
        <v>0</v>
      </c>
      <c r="G12353" s="7" t="n">
        <v>0</v>
      </c>
    </row>
    <row r="12354" customFormat="false" ht="15" hidden="false" customHeight="false" outlineLevel="0" collapsed="false">
      <c r="A12354" s="7" t="s">
        <v>33</v>
      </c>
      <c r="B12354" s="7" t="s">
        <v>261</v>
      </c>
      <c r="C12354" s="7" t="s">
        <v>1463</v>
      </c>
      <c r="D12354" s="7" t="n">
        <v>6</v>
      </c>
      <c r="E12354" s="7" t="n">
        <v>107.7</v>
      </c>
      <c r="F12354" s="7" t="n">
        <v>4</v>
      </c>
      <c r="G12354" s="7" t="n">
        <v>71.8</v>
      </c>
    </row>
    <row r="12355" customFormat="false" ht="15" hidden="false" customHeight="false" outlineLevel="0" collapsed="false">
      <c r="A12355" s="7" t="s">
        <v>33</v>
      </c>
      <c r="B12355" s="7" t="s">
        <v>357</v>
      </c>
      <c r="C12355" s="7" t="s">
        <v>1465</v>
      </c>
      <c r="D12355" s="7" t="n">
        <v>14</v>
      </c>
      <c r="E12355" s="7" t="n">
        <v>81.34</v>
      </c>
      <c r="F12355" s="7" t="n">
        <v>4</v>
      </c>
      <c r="G12355" s="7" t="n">
        <v>23.24</v>
      </c>
    </row>
    <row r="12356" customFormat="false" ht="15" hidden="false" customHeight="false" outlineLevel="0" collapsed="false">
      <c r="A12356" s="7" t="s">
        <v>33</v>
      </c>
      <c r="B12356" s="7" t="s">
        <v>169</v>
      </c>
      <c r="C12356" s="7" t="s">
        <v>1334</v>
      </c>
      <c r="D12356" s="7" t="n">
        <v>1</v>
      </c>
      <c r="E12356" s="7" t="n">
        <v>17</v>
      </c>
      <c r="F12356" s="7" t="n">
        <v>0</v>
      </c>
      <c r="G12356" s="7" t="n">
        <v>0</v>
      </c>
    </row>
    <row r="12357" customFormat="false" ht="15" hidden="false" customHeight="false" outlineLevel="0" collapsed="false">
      <c r="A12357" s="7" t="s">
        <v>33</v>
      </c>
      <c r="B12357" s="7" t="s">
        <v>148</v>
      </c>
      <c r="C12357" s="7" t="s">
        <v>1387</v>
      </c>
      <c r="D12357" s="7" t="n">
        <v>2</v>
      </c>
      <c r="E12357" s="7" t="n">
        <v>33</v>
      </c>
      <c r="F12357" s="7" t="n">
        <v>0</v>
      </c>
      <c r="G12357" s="7" t="n">
        <v>0</v>
      </c>
    </row>
    <row r="12358" customFormat="false" ht="15" hidden="false" customHeight="false" outlineLevel="0" collapsed="false">
      <c r="A12358" s="7" t="s">
        <v>33</v>
      </c>
      <c r="B12358" s="7" t="s">
        <v>139</v>
      </c>
      <c r="C12358" s="7" t="s">
        <v>1387</v>
      </c>
      <c r="D12358" s="7" t="n">
        <v>2</v>
      </c>
      <c r="E12358" s="7" t="n">
        <v>33</v>
      </c>
      <c r="F12358" s="7" t="n">
        <v>0</v>
      </c>
      <c r="G12358" s="7" t="n">
        <v>0</v>
      </c>
    </row>
    <row r="12359" customFormat="false" ht="15" hidden="false" customHeight="false" outlineLevel="0" collapsed="false">
      <c r="A12359" s="7" t="s">
        <v>33</v>
      </c>
      <c r="B12359" s="7" t="s">
        <v>124</v>
      </c>
      <c r="C12359" s="7" t="s">
        <v>1449</v>
      </c>
      <c r="D12359" s="7" t="n">
        <v>6</v>
      </c>
      <c r="E12359" s="7" t="n">
        <v>88.8</v>
      </c>
      <c r="F12359" s="7" t="n">
        <v>0</v>
      </c>
      <c r="G12359" s="7" t="n">
        <v>0</v>
      </c>
    </row>
    <row r="12360" customFormat="false" ht="15" hidden="false" customHeight="false" outlineLevel="0" collapsed="false">
      <c r="A12360" s="7" t="s">
        <v>33</v>
      </c>
      <c r="B12360" s="7" t="s">
        <v>868</v>
      </c>
      <c r="C12360" s="7" t="s">
        <v>1573</v>
      </c>
      <c r="D12360" s="7" t="n">
        <v>1</v>
      </c>
      <c r="E12360" s="7" t="n">
        <v>18.5</v>
      </c>
      <c r="F12360" s="7" t="n">
        <v>0</v>
      </c>
      <c r="G12360" s="7" t="n">
        <v>0</v>
      </c>
    </row>
    <row r="12361" customFormat="false" ht="15" hidden="false" customHeight="false" outlineLevel="0" collapsed="false">
      <c r="A12361" s="7" t="s">
        <v>33</v>
      </c>
      <c r="B12361" s="7" t="s">
        <v>910</v>
      </c>
      <c r="C12361" s="7" t="s">
        <v>1574</v>
      </c>
      <c r="D12361" s="7" t="n">
        <v>1</v>
      </c>
      <c r="E12361" s="7" t="n">
        <v>25</v>
      </c>
      <c r="F12361" s="7" t="n">
        <v>0</v>
      </c>
      <c r="G12361" s="7" t="n">
        <v>0</v>
      </c>
    </row>
    <row r="12362" customFormat="false" ht="15" hidden="false" customHeight="false" outlineLevel="0" collapsed="false">
      <c r="A12362" s="7" t="s">
        <v>33</v>
      </c>
      <c r="B12362" s="7" t="s">
        <v>86</v>
      </c>
      <c r="C12362" s="7" t="s">
        <v>1271</v>
      </c>
      <c r="D12362" s="7" t="n">
        <v>3</v>
      </c>
      <c r="E12362" s="7" t="n">
        <v>195</v>
      </c>
      <c r="F12362" s="7" t="n">
        <v>0</v>
      </c>
      <c r="G12362" s="7" t="n">
        <v>0</v>
      </c>
    </row>
    <row r="12363" customFormat="false" ht="15" hidden="false" customHeight="false" outlineLevel="0" collapsed="false">
      <c r="A12363" s="7" t="s">
        <v>33</v>
      </c>
      <c r="B12363" s="7" t="s">
        <v>106</v>
      </c>
      <c r="C12363" s="7" t="s">
        <v>1291</v>
      </c>
      <c r="D12363" s="7" t="n">
        <v>1</v>
      </c>
      <c r="E12363" s="7" t="n">
        <v>24.43</v>
      </c>
      <c r="F12363" s="7" t="n">
        <v>0</v>
      </c>
      <c r="G12363" s="7" t="n">
        <v>0</v>
      </c>
    </row>
    <row r="12364" customFormat="false" ht="15" hidden="false" customHeight="false" outlineLevel="0" collapsed="false">
      <c r="A12364" s="7" t="s">
        <v>33</v>
      </c>
      <c r="B12364" s="7" t="s">
        <v>96</v>
      </c>
      <c r="C12364" s="7" t="s">
        <v>1291</v>
      </c>
      <c r="D12364" s="7" t="n">
        <v>4</v>
      </c>
      <c r="E12364" s="7" t="n">
        <v>97.72</v>
      </c>
      <c r="F12364" s="7" t="n">
        <v>1</v>
      </c>
      <c r="G12364" s="7" t="n">
        <v>24.43</v>
      </c>
    </row>
    <row r="12365" customFormat="false" ht="15" hidden="false" customHeight="false" outlineLevel="0" collapsed="false">
      <c r="A12365" s="7" t="s">
        <v>33</v>
      </c>
      <c r="B12365" s="7" t="s">
        <v>110</v>
      </c>
      <c r="C12365" s="7" t="s">
        <v>1291</v>
      </c>
      <c r="D12365" s="7" t="n">
        <v>4</v>
      </c>
      <c r="E12365" s="7" t="n">
        <v>97.72</v>
      </c>
      <c r="F12365" s="7" t="n">
        <v>0</v>
      </c>
      <c r="G12365" s="7" t="n">
        <v>0</v>
      </c>
    </row>
    <row r="12366" customFormat="false" ht="15" hidden="false" customHeight="false" outlineLevel="0" collapsed="false">
      <c r="A12366" s="7" t="s">
        <v>33</v>
      </c>
      <c r="B12366" s="7" t="s">
        <v>173</v>
      </c>
      <c r="C12366" s="7" t="s">
        <v>1291</v>
      </c>
      <c r="D12366" s="7" t="n">
        <v>1</v>
      </c>
      <c r="E12366" s="7" t="n">
        <v>24.43</v>
      </c>
      <c r="F12366" s="7" t="n">
        <v>0</v>
      </c>
      <c r="G12366" s="7" t="n">
        <v>0</v>
      </c>
    </row>
    <row r="12367" customFormat="false" ht="15" hidden="false" customHeight="false" outlineLevel="0" collapsed="false">
      <c r="A12367" s="7" t="s">
        <v>33</v>
      </c>
      <c r="B12367" s="7" t="s">
        <v>83</v>
      </c>
      <c r="C12367" s="7" t="s">
        <v>1303</v>
      </c>
      <c r="D12367" s="7" t="n">
        <v>10</v>
      </c>
      <c r="E12367" s="7" t="n">
        <v>455</v>
      </c>
      <c r="F12367" s="7" t="n">
        <v>3</v>
      </c>
      <c r="G12367" s="7" t="n">
        <v>136.5</v>
      </c>
    </row>
    <row r="12368" customFormat="false" ht="15" hidden="false" customHeight="false" outlineLevel="0" collapsed="false">
      <c r="A12368" s="7" t="s">
        <v>33</v>
      </c>
      <c r="B12368" s="7" t="s">
        <v>187</v>
      </c>
      <c r="C12368" s="7" t="s">
        <v>1309</v>
      </c>
      <c r="D12368" s="7" t="n">
        <v>3</v>
      </c>
      <c r="E12368" s="7" t="n">
        <v>233.4</v>
      </c>
      <c r="F12368" s="7" t="n">
        <v>0</v>
      </c>
      <c r="G12368" s="7" t="n">
        <v>0</v>
      </c>
    </row>
    <row r="12369" customFormat="false" ht="15" hidden="false" customHeight="false" outlineLevel="0" collapsed="false">
      <c r="A12369" s="7" t="s">
        <v>33</v>
      </c>
      <c r="B12369" s="7" t="s">
        <v>138</v>
      </c>
      <c r="C12369" s="7" t="s">
        <v>1320</v>
      </c>
      <c r="D12369" s="7" t="n">
        <v>3</v>
      </c>
      <c r="E12369" s="7" t="n">
        <v>189.81</v>
      </c>
      <c r="F12369" s="7" t="n">
        <v>1</v>
      </c>
      <c r="G12369" s="7" t="n">
        <v>63.27</v>
      </c>
    </row>
    <row r="12370" customFormat="false" ht="15" hidden="false" customHeight="false" outlineLevel="0" collapsed="false">
      <c r="A12370" s="7" t="s">
        <v>33</v>
      </c>
      <c r="B12370" s="7" t="s">
        <v>166</v>
      </c>
      <c r="C12370" s="7" t="s">
        <v>1320</v>
      </c>
      <c r="D12370" s="7" t="n">
        <v>0</v>
      </c>
      <c r="E12370" s="7" t="n">
        <v>0</v>
      </c>
      <c r="F12370" s="7" t="n">
        <v>1</v>
      </c>
      <c r="G12370" s="7" t="n">
        <v>63.27</v>
      </c>
    </row>
    <row r="12371" customFormat="false" ht="15" hidden="false" customHeight="false" outlineLevel="0" collapsed="false">
      <c r="A12371" s="7" t="s">
        <v>33</v>
      </c>
      <c r="B12371" s="7" t="s">
        <v>132</v>
      </c>
      <c r="C12371" s="7" t="s">
        <v>1322</v>
      </c>
      <c r="D12371" s="7" t="n">
        <v>3</v>
      </c>
      <c r="E12371" s="7" t="n">
        <v>29.46</v>
      </c>
      <c r="F12371" s="7" t="n">
        <v>0</v>
      </c>
      <c r="G12371" s="7" t="n">
        <v>0</v>
      </c>
    </row>
    <row r="12372" customFormat="false" ht="15" hidden="false" customHeight="false" outlineLevel="0" collapsed="false">
      <c r="A12372" s="7" t="s">
        <v>33</v>
      </c>
      <c r="B12372" s="7" t="s">
        <v>291</v>
      </c>
      <c r="C12372" s="7" t="s">
        <v>1323</v>
      </c>
      <c r="D12372" s="7" t="n">
        <v>1</v>
      </c>
      <c r="E12372" s="7" t="n">
        <v>14.28</v>
      </c>
      <c r="F12372" s="7" t="n">
        <v>0</v>
      </c>
      <c r="G12372" s="7" t="n">
        <v>0</v>
      </c>
    </row>
    <row r="12373" customFormat="false" ht="15" hidden="false" customHeight="false" outlineLevel="0" collapsed="false">
      <c r="A12373" s="7" t="s">
        <v>33</v>
      </c>
      <c r="B12373" s="7" t="s">
        <v>168</v>
      </c>
      <c r="C12373" s="7" t="s">
        <v>1326</v>
      </c>
      <c r="D12373" s="7" t="n">
        <v>10</v>
      </c>
      <c r="E12373" s="7" t="n">
        <v>128.2</v>
      </c>
      <c r="F12373" s="7" t="n">
        <v>0</v>
      </c>
      <c r="G12373" s="7" t="n">
        <v>0</v>
      </c>
    </row>
    <row r="12374" customFormat="false" ht="15" hidden="false" customHeight="false" outlineLevel="0" collapsed="false">
      <c r="A12374" s="7" t="s">
        <v>33</v>
      </c>
      <c r="B12374" s="7" t="s">
        <v>113</v>
      </c>
      <c r="C12374" s="7" t="s">
        <v>1330</v>
      </c>
      <c r="D12374" s="7" t="n">
        <v>0</v>
      </c>
      <c r="E12374" s="7" t="n">
        <v>0</v>
      </c>
      <c r="F12374" s="7" t="n">
        <v>1</v>
      </c>
      <c r="G12374" s="7" t="n">
        <v>28.93</v>
      </c>
    </row>
    <row r="12375" customFormat="false" ht="15" hidden="false" customHeight="false" outlineLevel="0" collapsed="false">
      <c r="A12375" s="7" t="s">
        <v>33</v>
      </c>
      <c r="B12375" s="7" t="s">
        <v>111</v>
      </c>
      <c r="C12375" s="7" t="s">
        <v>1330</v>
      </c>
      <c r="D12375" s="7" t="n">
        <v>2</v>
      </c>
      <c r="E12375" s="7" t="n">
        <v>57.86</v>
      </c>
      <c r="F12375" s="7" t="n">
        <v>1</v>
      </c>
      <c r="G12375" s="7" t="n">
        <v>28.93</v>
      </c>
    </row>
    <row r="12376" customFormat="false" ht="15" hidden="false" customHeight="false" outlineLevel="0" collapsed="false">
      <c r="A12376" s="7" t="s">
        <v>33</v>
      </c>
      <c r="B12376" s="7" t="s">
        <v>149</v>
      </c>
      <c r="C12376" s="7" t="s">
        <v>1330</v>
      </c>
      <c r="D12376" s="7" t="n">
        <v>2</v>
      </c>
      <c r="E12376" s="7" t="n">
        <v>57.86</v>
      </c>
      <c r="F12376" s="7" t="n">
        <v>0</v>
      </c>
      <c r="G12376" s="7" t="n">
        <v>0</v>
      </c>
    </row>
    <row r="12377" customFormat="false" ht="15" hidden="false" customHeight="false" outlineLevel="0" collapsed="false">
      <c r="A12377" s="7" t="s">
        <v>33</v>
      </c>
      <c r="B12377" s="7" t="s">
        <v>153</v>
      </c>
      <c r="C12377" s="7" t="s">
        <v>1330</v>
      </c>
      <c r="D12377" s="7" t="n">
        <v>0</v>
      </c>
      <c r="E12377" s="7" t="n">
        <v>0</v>
      </c>
      <c r="F12377" s="7" t="n">
        <v>1</v>
      </c>
      <c r="G12377" s="7" t="n">
        <v>28.93</v>
      </c>
    </row>
    <row r="12378" customFormat="false" ht="15" hidden="false" customHeight="false" outlineLevel="0" collapsed="false">
      <c r="A12378" s="7" t="s">
        <v>33</v>
      </c>
      <c r="B12378" s="7" t="s">
        <v>222</v>
      </c>
      <c r="C12378" s="7" t="s">
        <v>1331</v>
      </c>
      <c r="D12378" s="7" t="n">
        <v>3</v>
      </c>
      <c r="E12378" s="7" t="n">
        <v>126.51</v>
      </c>
      <c r="F12378" s="7" t="n">
        <v>0</v>
      </c>
      <c r="G12378" s="7" t="n">
        <v>0</v>
      </c>
    </row>
    <row r="12379" customFormat="false" ht="15" hidden="false" customHeight="false" outlineLevel="0" collapsed="false">
      <c r="A12379" s="7" t="s">
        <v>33</v>
      </c>
      <c r="B12379" s="7" t="s">
        <v>225</v>
      </c>
      <c r="C12379" s="7" t="s">
        <v>1331</v>
      </c>
      <c r="D12379" s="7" t="n">
        <v>2</v>
      </c>
      <c r="E12379" s="7" t="n">
        <v>84.34</v>
      </c>
      <c r="F12379" s="7" t="n">
        <v>0</v>
      </c>
      <c r="G12379" s="7" t="n">
        <v>0</v>
      </c>
    </row>
    <row r="12380" customFormat="false" ht="15" hidden="false" customHeight="false" outlineLevel="0" collapsed="false">
      <c r="A12380" s="7" t="s">
        <v>33</v>
      </c>
      <c r="B12380" s="7" t="s">
        <v>248</v>
      </c>
      <c r="C12380" s="7" t="s">
        <v>1331</v>
      </c>
      <c r="D12380" s="7" t="n">
        <v>2</v>
      </c>
      <c r="E12380" s="7" t="n">
        <v>84.34</v>
      </c>
      <c r="F12380" s="7" t="n">
        <v>0</v>
      </c>
      <c r="G12380" s="7" t="n">
        <v>0</v>
      </c>
    </row>
    <row r="12381" customFormat="false" ht="15" hidden="false" customHeight="false" outlineLevel="0" collapsed="false">
      <c r="A12381" s="7" t="s">
        <v>33</v>
      </c>
      <c r="B12381" s="7" t="s">
        <v>125</v>
      </c>
      <c r="C12381" s="7" t="s">
        <v>1334</v>
      </c>
      <c r="D12381" s="7" t="n">
        <v>4</v>
      </c>
      <c r="E12381" s="7" t="n">
        <v>68</v>
      </c>
      <c r="F12381" s="7" t="n">
        <v>0</v>
      </c>
      <c r="G12381" s="7" t="n">
        <v>0</v>
      </c>
    </row>
    <row r="12382" customFormat="false" ht="15" hidden="false" customHeight="false" outlineLevel="0" collapsed="false">
      <c r="A12382" s="7" t="s">
        <v>33</v>
      </c>
      <c r="B12382" s="7" t="s">
        <v>177</v>
      </c>
      <c r="C12382" s="7" t="s">
        <v>1334</v>
      </c>
      <c r="D12382" s="7" t="n">
        <v>3</v>
      </c>
      <c r="E12382" s="7" t="n">
        <v>51</v>
      </c>
      <c r="F12382" s="7" t="n">
        <v>0</v>
      </c>
      <c r="G12382" s="7" t="n">
        <v>0</v>
      </c>
    </row>
    <row r="12383" customFormat="false" ht="15" hidden="false" customHeight="false" outlineLevel="0" collapsed="false">
      <c r="A12383" s="7" t="s">
        <v>33</v>
      </c>
      <c r="B12383" s="7" t="s">
        <v>121</v>
      </c>
      <c r="C12383" s="7" t="s">
        <v>1339</v>
      </c>
      <c r="D12383" s="7" t="n">
        <v>1</v>
      </c>
      <c r="E12383" s="7" t="n">
        <v>41.2</v>
      </c>
      <c r="F12383" s="7" t="n">
        <v>0</v>
      </c>
      <c r="G12383" s="7" t="n">
        <v>0</v>
      </c>
    </row>
    <row r="12384" customFormat="false" ht="15" hidden="false" customHeight="false" outlineLevel="0" collapsed="false">
      <c r="A12384" s="7" t="s">
        <v>33</v>
      </c>
      <c r="B12384" s="7" t="s">
        <v>201</v>
      </c>
      <c r="C12384" s="7" t="s">
        <v>1344</v>
      </c>
      <c r="D12384" s="7" t="n">
        <v>2</v>
      </c>
      <c r="E12384" s="7" t="n">
        <v>19</v>
      </c>
      <c r="F12384" s="7" t="n">
        <v>0</v>
      </c>
      <c r="G12384" s="7" t="n">
        <v>0</v>
      </c>
    </row>
    <row r="12385" customFormat="false" ht="15" hidden="false" customHeight="false" outlineLevel="0" collapsed="false">
      <c r="A12385" s="7" t="s">
        <v>33</v>
      </c>
      <c r="B12385" s="7" t="s">
        <v>246</v>
      </c>
      <c r="C12385" s="7" t="s">
        <v>1345</v>
      </c>
      <c r="D12385" s="7" t="n">
        <v>10</v>
      </c>
      <c r="E12385" s="7" t="n">
        <v>95</v>
      </c>
      <c r="F12385" s="7" t="n">
        <v>0</v>
      </c>
      <c r="G12385" s="7" t="n">
        <v>0</v>
      </c>
    </row>
    <row r="12386" customFormat="false" ht="15" hidden="false" customHeight="false" outlineLevel="0" collapsed="false">
      <c r="A12386" s="7" t="s">
        <v>33</v>
      </c>
      <c r="B12386" s="7" t="s">
        <v>302</v>
      </c>
      <c r="C12386" s="7" t="s">
        <v>1346</v>
      </c>
      <c r="D12386" s="7" t="n">
        <v>3</v>
      </c>
      <c r="E12386" s="7" t="n">
        <v>38.85</v>
      </c>
      <c r="F12386" s="7" t="n">
        <v>0</v>
      </c>
      <c r="G12386" s="7" t="n">
        <v>0</v>
      </c>
    </row>
    <row r="12387" customFormat="false" ht="15" hidden="false" customHeight="false" outlineLevel="0" collapsed="false">
      <c r="A12387" s="7" t="s">
        <v>33</v>
      </c>
      <c r="B12387" s="7" t="s">
        <v>150</v>
      </c>
      <c r="C12387" s="7" t="s">
        <v>1349</v>
      </c>
      <c r="D12387" s="7" t="n">
        <v>23</v>
      </c>
      <c r="E12387" s="7" t="n">
        <v>280.14</v>
      </c>
      <c r="F12387" s="7" t="n">
        <v>0</v>
      </c>
      <c r="G12387" s="7" t="n">
        <v>0</v>
      </c>
    </row>
    <row r="12388" customFormat="false" ht="15" hidden="false" customHeight="false" outlineLevel="0" collapsed="false">
      <c r="A12388" s="7" t="s">
        <v>33</v>
      </c>
      <c r="B12388" s="7" t="s">
        <v>342</v>
      </c>
      <c r="C12388" s="7" t="s">
        <v>1356</v>
      </c>
      <c r="D12388" s="7" t="n">
        <v>6</v>
      </c>
      <c r="E12388" s="7" t="n">
        <v>83.04</v>
      </c>
      <c r="F12388" s="7" t="n">
        <v>0</v>
      </c>
      <c r="G12388" s="7" t="n">
        <v>0</v>
      </c>
    </row>
    <row r="12389" customFormat="false" ht="15" hidden="false" customHeight="false" outlineLevel="0" collapsed="false">
      <c r="A12389" s="7" t="s">
        <v>33</v>
      </c>
      <c r="B12389" s="7" t="s">
        <v>179</v>
      </c>
      <c r="C12389" s="7" t="s">
        <v>1357</v>
      </c>
      <c r="D12389" s="7" t="n">
        <v>2</v>
      </c>
      <c r="E12389" s="7" t="n">
        <v>32.4</v>
      </c>
      <c r="F12389" s="7" t="n">
        <v>1</v>
      </c>
      <c r="G12389" s="7" t="n">
        <v>16.2</v>
      </c>
    </row>
    <row r="12390" customFormat="false" ht="15" hidden="false" customHeight="false" outlineLevel="0" collapsed="false">
      <c r="A12390" s="7" t="s">
        <v>33</v>
      </c>
      <c r="B12390" s="7" t="s">
        <v>163</v>
      </c>
      <c r="C12390" s="7" t="s">
        <v>1357</v>
      </c>
      <c r="D12390" s="7" t="n">
        <v>2</v>
      </c>
      <c r="E12390" s="7" t="n">
        <v>35.64</v>
      </c>
      <c r="F12390" s="7" t="n">
        <v>1</v>
      </c>
      <c r="G12390" s="7" t="n">
        <v>17.82</v>
      </c>
    </row>
    <row r="12391" customFormat="false" ht="15" hidden="false" customHeight="false" outlineLevel="0" collapsed="false">
      <c r="A12391" s="7" t="s">
        <v>33</v>
      </c>
      <c r="B12391" s="7" t="s">
        <v>425</v>
      </c>
      <c r="C12391" s="7" t="s">
        <v>1374</v>
      </c>
      <c r="D12391" s="7" t="n">
        <v>1</v>
      </c>
      <c r="E12391" s="7" t="n">
        <v>23.6</v>
      </c>
      <c r="F12391" s="7" t="n">
        <v>1</v>
      </c>
      <c r="G12391" s="7" t="n">
        <v>23.6</v>
      </c>
    </row>
    <row r="12392" customFormat="false" ht="15" hidden="false" customHeight="false" outlineLevel="0" collapsed="false">
      <c r="A12392" s="7" t="s">
        <v>33</v>
      </c>
      <c r="B12392" s="7" t="s">
        <v>421</v>
      </c>
      <c r="C12392" s="7" t="s">
        <v>1375</v>
      </c>
      <c r="D12392" s="7" t="n">
        <v>0</v>
      </c>
      <c r="E12392" s="7" t="n">
        <v>0</v>
      </c>
      <c r="F12392" s="7" t="n">
        <v>1</v>
      </c>
      <c r="G12392" s="7" t="n">
        <v>23.6</v>
      </c>
    </row>
    <row r="12393" customFormat="false" ht="15" hidden="false" customHeight="false" outlineLevel="0" collapsed="false">
      <c r="A12393" s="7" t="s">
        <v>33</v>
      </c>
      <c r="B12393" s="7" t="s">
        <v>148</v>
      </c>
      <c r="C12393" s="7" t="s">
        <v>1387</v>
      </c>
      <c r="D12393" s="7" t="n">
        <v>1</v>
      </c>
      <c r="E12393" s="7" t="n">
        <v>16.5</v>
      </c>
      <c r="F12393" s="7" t="n">
        <v>0</v>
      </c>
      <c r="G12393" s="7" t="n">
        <v>0</v>
      </c>
    </row>
    <row r="12394" customFormat="false" ht="15" hidden="false" customHeight="false" outlineLevel="0" collapsed="false">
      <c r="A12394" s="7" t="s">
        <v>33</v>
      </c>
      <c r="B12394" s="7" t="s">
        <v>181</v>
      </c>
      <c r="C12394" s="7" t="s">
        <v>1387</v>
      </c>
      <c r="D12394" s="7" t="n">
        <v>3</v>
      </c>
      <c r="E12394" s="7" t="n">
        <v>49.5</v>
      </c>
      <c r="F12394" s="7" t="n">
        <v>1</v>
      </c>
      <c r="G12394" s="7" t="n">
        <v>16.5</v>
      </c>
    </row>
    <row r="12395" customFormat="false" ht="15" hidden="false" customHeight="false" outlineLevel="0" collapsed="false">
      <c r="A12395" s="7" t="s">
        <v>33</v>
      </c>
      <c r="B12395" s="7" t="s">
        <v>130</v>
      </c>
      <c r="C12395" s="7" t="s">
        <v>1425</v>
      </c>
      <c r="D12395" s="7" t="n">
        <v>1</v>
      </c>
      <c r="E12395" s="7" t="n">
        <v>35</v>
      </c>
      <c r="F12395" s="7" t="n">
        <v>0</v>
      </c>
      <c r="G12395" s="7" t="n">
        <v>0</v>
      </c>
    </row>
    <row r="12396" customFormat="false" ht="15" hidden="false" customHeight="false" outlineLevel="0" collapsed="false">
      <c r="A12396" s="7" t="s">
        <v>33</v>
      </c>
      <c r="B12396" s="7" t="s">
        <v>152</v>
      </c>
      <c r="C12396" s="7" t="s">
        <v>1425</v>
      </c>
      <c r="D12396" s="7" t="n">
        <v>2</v>
      </c>
      <c r="E12396" s="7" t="n">
        <v>70</v>
      </c>
      <c r="F12396" s="7" t="n">
        <v>0</v>
      </c>
      <c r="G12396" s="7" t="n">
        <v>0</v>
      </c>
    </row>
    <row r="12397" customFormat="false" ht="15" hidden="false" customHeight="false" outlineLevel="0" collapsed="false">
      <c r="A12397" s="7" t="s">
        <v>33</v>
      </c>
      <c r="B12397" s="7" t="s">
        <v>191</v>
      </c>
      <c r="C12397" s="7" t="s">
        <v>1425</v>
      </c>
      <c r="D12397" s="7" t="n">
        <v>1</v>
      </c>
      <c r="E12397" s="7" t="n">
        <v>35</v>
      </c>
      <c r="F12397" s="7" t="n">
        <v>1</v>
      </c>
      <c r="G12397" s="7" t="n">
        <v>35</v>
      </c>
    </row>
    <row r="12398" customFormat="false" ht="15" hidden="false" customHeight="false" outlineLevel="0" collapsed="false">
      <c r="A12398" s="7" t="s">
        <v>33</v>
      </c>
      <c r="B12398" s="7" t="s">
        <v>192</v>
      </c>
      <c r="C12398" s="7" t="s">
        <v>1311</v>
      </c>
      <c r="D12398" s="7" t="n">
        <v>3</v>
      </c>
      <c r="E12398" s="7" t="n">
        <v>60</v>
      </c>
      <c r="F12398" s="7" t="n">
        <v>3</v>
      </c>
      <c r="G12398" s="7" t="n">
        <v>60</v>
      </c>
    </row>
    <row r="12399" customFormat="false" ht="15" hidden="false" customHeight="false" outlineLevel="0" collapsed="false">
      <c r="A12399" s="7" t="s">
        <v>33</v>
      </c>
      <c r="B12399" s="7" t="s">
        <v>197</v>
      </c>
      <c r="C12399" s="7" t="s">
        <v>1461</v>
      </c>
      <c r="D12399" s="7" t="n">
        <v>8</v>
      </c>
      <c r="E12399" s="7" t="n">
        <v>83.2</v>
      </c>
      <c r="F12399" s="7" t="n">
        <v>0</v>
      </c>
      <c r="G12399" s="7" t="n">
        <v>0</v>
      </c>
    </row>
    <row r="12400" customFormat="false" ht="15" hidden="false" customHeight="false" outlineLevel="0" collapsed="false">
      <c r="A12400" s="7" t="s">
        <v>33</v>
      </c>
      <c r="B12400" s="7" t="s">
        <v>304</v>
      </c>
      <c r="C12400" s="7" t="s">
        <v>1462</v>
      </c>
      <c r="D12400" s="7" t="n">
        <v>1</v>
      </c>
      <c r="E12400" s="7" t="n">
        <v>21.6</v>
      </c>
      <c r="F12400" s="7" t="n">
        <v>1</v>
      </c>
      <c r="G12400" s="7" t="n">
        <v>21.6</v>
      </c>
    </row>
    <row r="12401" customFormat="false" ht="15" hidden="false" customHeight="false" outlineLevel="0" collapsed="false">
      <c r="A12401" s="7" t="s">
        <v>33</v>
      </c>
      <c r="B12401" s="7" t="s">
        <v>705</v>
      </c>
      <c r="C12401" s="7" t="s">
        <v>1483</v>
      </c>
      <c r="D12401" s="7" t="n">
        <v>1</v>
      </c>
      <c r="E12401" s="7" t="n">
        <v>94.1</v>
      </c>
      <c r="F12401" s="7" t="n">
        <v>0</v>
      </c>
      <c r="G12401" s="7" t="n">
        <v>0</v>
      </c>
    </row>
    <row r="12402" customFormat="false" ht="15" hidden="false" customHeight="false" outlineLevel="0" collapsed="false">
      <c r="A12402" s="7" t="s">
        <v>33</v>
      </c>
      <c r="B12402" s="7" t="s">
        <v>194</v>
      </c>
      <c r="C12402" s="7" t="s">
        <v>1269</v>
      </c>
      <c r="D12402" s="7" t="n">
        <v>1</v>
      </c>
      <c r="E12402" s="7" t="n">
        <v>65</v>
      </c>
      <c r="F12402" s="7" t="n">
        <v>1</v>
      </c>
      <c r="G12402" s="7" t="n">
        <v>65</v>
      </c>
    </row>
    <row r="12403" customFormat="false" ht="15" hidden="false" customHeight="false" outlineLevel="0" collapsed="false">
      <c r="A12403" s="7" t="s">
        <v>33</v>
      </c>
      <c r="B12403" s="7" t="s">
        <v>235</v>
      </c>
      <c r="C12403" s="7" t="s">
        <v>1269</v>
      </c>
      <c r="D12403" s="7" t="n">
        <v>3</v>
      </c>
      <c r="E12403" s="7" t="n">
        <v>195</v>
      </c>
      <c r="F12403" s="7" t="n">
        <v>0</v>
      </c>
      <c r="G12403" s="7" t="n">
        <v>0</v>
      </c>
    </row>
    <row r="12404" customFormat="false" ht="15" hidden="false" customHeight="false" outlineLevel="0" collapsed="false">
      <c r="A12404" s="7" t="s">
        <v>33</v>
      </c>
      <c r="B12404" s="7" t="s">
        <v>207</v>
      </c>
      <c r="C12404" s="7" t="s">
        <v>1269</v>
      </c>
      <c r="D12404" s="7" t="n">
        <v>2</v>
      </c>
      <c r="E12404" s="7" t="n">
        <v>130</v>
      </c>
      <c r="F12404" s="7" t="n">
        <v>2</v>
      </c>
      <c r="G12404" s="7" t="n">
        <v>130</v>
      </c>
    </row>
    <row r="12405" customFormat="false" ht="15" hidden="false" customHeight="false" outlineLevel="0" collapsed="false">
      <c r="A12405" s="7" t="s">
        <v>33</v>
      </c>
      <c r="B12405" s="7" t="s">
        <v>86</v>
      </c>
      <c r="C12405" s="7" t="s">
        <v>1271</v>
      </c>
      <c r="D12405" s="7" t="n">
        <v>2</v>
      </c>
      <c r="E12405" s="7" t="n">
        <v>130</v>
      </c>
      <c r="F12405" s="7" t="n">
        <v>0</v>
      </c>
      <c r="G12405" s="7" t="n">
        <v>0</v>
      </c>
    </row>
    <row r="12406" customFormat="false" ht="15" hidden="false" customHeight="false" outlineLevel="0" collapsed="false">
      <c r="A12406" s="7" t="s">
        <v>33</v>
      </c>
      <c r="B12406" s="7" t="s">
        <v>98</v>
      </c>
      <c r="C12406" s="7" t="s">
        <v>1271</v>
      </c>
      <c r="D12406" s="7" t="n">
        <v>1</v>
      </c>
      <c r="E12406" s="7" t="n">
        <v>65</v>
      </c>
      <c r="F12406" s="7" t="n">
        <v>0</v>
      </c>
      <c r="G12406" s="7" t="n">
        <v>0</v>
      </c>
    </row>
    <row r="12407" customFormat="false" ht="15" hidden="false" customHeight="false" outlineLevel="0" collapsed="false">
      <c r="A12407" s="7" t="s">
        <v>33</v>
      </c>
      <c r="B12407" s="7" t="s">
        <v>88</v>
      </c>
      <c r="C12407" s="7" t="s">
        <v>1271</v>
      </c>
      <c r="D12407" s="7" t="n">
        <v>8</v>
      </c>
      <c r="E12407" s="7" t="n">
        <v>520</v>
      </c>
      <c r="F12407" s="7" t="n">
        <v>0</v>
      </c>
      <c r="G12407" s="7" t="n">
        <v>0</v>
      </c>
    </row>
    <row r="12408" customFormat="false" ht="15" hidden="false" customHeight="false" outlineLevel="0" collapsed="false">
      <c r="A12408" s="7" t="s">
        <v>33</v>
      </c>
      <c r="B12408" s="7" t="s">
        <v>151</v>
      </c>
      <c r="C12408" s="7" t="s">
        <v>1276</v>
      </c>
      <c r="D12408" s="7" t="n">
        <v>3</v>
      </c>
      <c r="E12408" s="7" t="n">
        <v>217.02</v>
      </c>
      <c r="F12408" s="7" t="n">
        <v>0</v>
      </c>
      <c r="G12408" s="7" t="n">
        <v>0</v>
      </c>
    </row>
    <row r="12409" customFormat="false" ht="15" hidden="false" customHeight="false" outlineLevel="0" collapsed="false">
      <c r="A12409" s="7" t="s">
        <v>33</v>
      </c>
      <c r="B12409" s="7" t="s">
        <v>157</v>
      </c>
      <c r="C12409" s="7" t="s">
        <v>1276</v>
      </c>
      <c r="D12409" s="7" t="n">
        <v>4</v>
      </c>
      <c r="E12409" s="7" t="n">
        <v>289.36</v>
      </c>
      <c r="F12409" s="7" t="n">
        <v>0</v>
      </c>
      <c r="G12409" s="7" t="n">
        <v>0</v>
      </c>
    </row>
    <row r="12410" customFormat="false" ht="15" hidden="false" customHeight="false" outlineLevel="0" collapsed="false">
      <c r="A12410" s="7" t="s">
        <v>33</v>
      </c>
      <c r="B12410" s="7" t="s">
        <v>391</v>
      </c>
      <c r="C12410" s="7" t="s">
        <v>1287</v>
      </c>
      <c r="D12410" s="7" t="n">
        <v>1</v>
      </c>
      <c r="E12410" s="7" t="n">
        <v>77.8</v>
      </c>
      <c r="F12410" s="7" t="n">
        <v>0</v>
      </c>
      <c r="G12410" s="7" t="n">
        <v>0</v>
      </c>
    </row>
    <row r="12411" customFormat="false" ht="15" hidden="false" customHeight="false" outlineLevel="0" collapsed="false">
      <c r="A12411" s="7" t="s">
        <v>33</v>
      </c>
      <c r="B12411" s="7" t="s">
        <v>106</v>
      </c>
      <c r="C12411" s="7" t="s">
        <v>1291</v>
      </c>
      <c r="D12411" s="7" t="n">
        <v>3</v>
      </c>
      <c r="E12411" s="7" t="n">
        <v>73.29</v>
      </c>
      <c r="F12411" s="7" t="n">
        <v>0</v>
      </c>
      <c r="G12411" s="7" t="n">
        <v>0</v>
      </c>
    </row>
    <row r="12412" customFormat="false" ht="15" hidden="false" customHeight="false" outlineLevel="0" collapsed="false">
      <c r="A12412" s="7" t="s">
        <v>33</v>
      </c>
      <c r="B12412" s="7" t="s">
        <v>96</v>
      </c>
      <c r="C12412" s="7" t="s">
        <v>1291</v>
      </c>
      <c r="D12412" s="7" t="n">
        <v>6</v>
      </c>
      <c r="E12412" s="7" t="n">
        <v>146.58</v>
      </c>
      <c r="F12412" s="7" t="n">
        <v>0</v>
      </c>
      <c r="G12412" s="7" t="n">
        <v>0</v>
      </c>
    </row>
    <row r="12413" customFormat="false" ht="15" hidden="false" customHeight="false" outlineLevel="0" collapsed="false">
      <c r="A12413" s="7" t="s">
        <v>33</v>
      </c>
      <c r="B12413" s="7" t="s">
        <v>110</v>
      </c>
      <c r="C12413" s="7" t="s">
        <v>1291</v>
      </c>
      <c r="D12413" s="7" t="n">
        <v>2</v>
      </c>
      <c r="E12413" s="7" t="n">
        <v>48.86</v>
      </c>
      <c r="F12413" s="7" t="n">
        <v>0</v>
      </c>
      <c r="G12413" s="7" t="n">
        <v>0</v>
      </c>
    </row>
    <row r="12414" customFormat="false" ht="15" hidden="false" customHeight="false" outlineLevel="0" collapsed="false">
      <c r="A12414" s="7" t="s">
        <v>33</v>
      </c>
      <c r="B12414" s="7" t="s">
        <v>83</v>
      </c>
      <c r="C12414" s="7" t="s">
        <v>1303</v>
      </c>
      <c r="D12414" s="7" t="n">
        <v>11</v>
      </c>
      <c r="E12414" s="7" t="n">
        <v>500.5</v>
      </c>
      <c r="F12414" s="7" t="n">
        <v>2</v>
      </c>
      <c r="G12414" s="7" t="n">
        <v>91</v>
      </c>
    </row>
    <row r="12415" customFormat="false" ht="15" hidden="false" customHeight="false" outlineLevel="0" collapsed="false">
      <c r="A12415" s="7" t="s">
        <v>33</v>
      </c>
      <c r="B12415" s="7" t="s">
        <v>187</v>
      </c>
      <c r="C12415" s="7" t="s">
        <v>1309</v>
      </c>
      <c r="D12415" s="7" t="n">
        <v>4</v>
      </c>
      <c r="E12415" s="7" t="n">
        <v>311.2</v>
      </c>
      <c r="F12415" s="7" t="n">
        <v>0</v>
      </c>
      <c r="G12415" s="7" t="n">
        <v>0</v>
      </c>
    </row>
    <row r="12416" customFormat="false" ht="15" hidden="false" customHeight="false" outlineLevel="0" collapsed="false">
      <c r="A12416" s="7" t="s">
        <v>33</v>
      </c>
      <c r="B12416" s="7" t="s">
        <v>144</v>
      </c>
      <c r="C12416" s="7" t="s">
        <v>1320</v>
      </c>
      <c r="D12416" s="7" t="n">
        <v>2</v>
      </c>
      <c r="E12416" s="7" t="n">
        <v>126.54</v>
      </c>
      <c r="F12416" s="7" t="n">
        <v>0</v>
      </c>
      <c r="G12416" s="7" t="n">
        <v>0</v>
      </c>
    </row>
    <row r="12417" customFormat="false" ht="15" hidden="false" customHeight="false" outlineLevel="0" collapsed="false">
      <c r="A12417" s="7" t="s">
        <v>33</v>
      </c>
      <c r="B12417" s="7" t="s">
        <v>138</v>
      </c>
      <c r="C12417" s="7" t="s">
        <v>1320</v>
      </c>
      <c r="D12417" s="7" t="n">
        <v>3</v>
      </c>
      <c r="E12417" s="7" t="n">
        <v>189.81</v>
      </c>
      <c r="F12417" s="7" t="n">
        <v>0</v>
      </c>
      <c r="G12417" s="7" t="n">
        <v>0</v>
      </c>
    </row>
    <row r="12418" customFormat="false" ht="15" hidden="false" customHeight="false" outlineLevel="0" collapsed="false">
      <c r="A12418" s="7" t="s">
        <v>33</v>
      </c>
      <c r="B12418" s="7" t="s">
        <v>166</v>
      </c>
      <c r="C12418" s="7" t="s">
        <v>1320</v>
      </c>
      <c r="D12418" s="7" t="n">
        <v>2</v>
      </c>
      <c r="E12418" s="7" t="n">
        <v>126.54</v>
      </c>
      <c r="F12418" s="7" t="n">
        <v>0</v>
      </c>
      <c r="G12418" s="7" t="n">
        <v>0</v>
      </c>
    </row>
    <row r="12419" customFormat="false" ht="15" hidden="false" customHeight="false" outlineLevel="0" collapsed="false">
      <c r="A12419" s="7" t="s">
        <v>33</v>
      </c>
      <c r="B12419" s="7" t="s">
        <v>132</v>
      </c>
      <c r="C12419" s="7" t="s">
        <v>1322</v>
      </c>
      <c r="D12419" s="7" t="n">
        <v>8</v>
      </c>
      <c r="E12419" s="7" t="n">
        <v>78.56</v>
      </c>
      <c r="F12419" s="7" t="n">
        <v>0</v>
      </c>
      <c r="G12419" s="7" t="n">
        <v>0</v>
      </c>
    </row>
    <row r="12420" customFormat="false" ht="15" hidden="false" customHeight="false" outlineLevel="0" collapsed="false">
      <c r="A12420" s="7" t="s">
        <v>33</v>
      </c>
      <c r="B12420" s="7" t="s">
        <v>168</v>
      </c>
      <c r="C12420" s="7" t="s">
        <v>1326</v>
      </c>
      <c r="D12420" s="7" t="n">
        <v>2</v>
      </c>
      <c r="E12420" s="7" t="n">
        <v>25.64</v>
      </c>
      <c r="F12420" s="7" t="n">
        <v>0</v>
      </c>
      <c r="G12420" s="7" t="n">
        <v>0</v>
      </c>
    </row>
    <row r="12421" customFormat="false" ht="15" hidden="false" customHeight="false" outlineLevel="0" collapsed="false">
      <c r="A12421" s="7" t="s">
        <v>33</v>
      </c>
      <c r="B12421" s="7" t="s">
        <v>113</v>
      </c>
      <c r="C12421" s="7" t="s">
        <v>1330</v>
      </c>
      <c r="D12421" s="7" t="n">
        <v>7</v>
      </c>
      <c r="E12421" s="7" t="n">
        <v>202.51</v>
      </c>
      <c r="F12421" s="7" t="n">
        <v>0</v>
      </c>
      <c r="G12421" s="7" t="n">
        <v>0</v>
      </c>
    </row>
    <row r="12422" customFormat="false" ht="15" hidden="false" customHeight="false" outlineLevel="0" collapsed="false">
      <c r="A12422" s="7" t="s">
        <v>33</v>
      </c>
      <c r="B12422" s="7" t="s">
        <v>149</v>
      </c>
      <c r="C12422" s="7" t="s">
        <v>1330</v>
      </c>
      <c r="D12422" s="7" t="n">
        <v>2</v>
      </c>
      <c r="E12422" s="7" t="n">
        <v>57.86</v>
      </c>
      <c r="F12422" s="7" t="n">
        <v>0</v>
      </c>
      <c r="G12422" s="7" t="n">
        <v>0</v>
      </c>
    </row>
    <row r="12423" customFormat="false" ht="15" hidden="false" customHeight="false" outlineLevel="0" collapsed="false">
      <c r="A12423" s="7" t="s">
        <v>33</v>
      </c>
      <c r="B12423" s="7" t="s">
        <v>326</v>
      </c>
      <c r="C12423" s="7" t="s">
        <v>1330</v>
      </c>
      <c r="D12423" s="7" t="n">
        <v>7</v>
      </c>
      <c r="E12423" s="7" t="n">
        <v>202.51</v>
      </c>
      <c r="F12423" s="7" t="n">
        <v>0</v>
      </c>
      <c r="G12423" s="7" t="n">
        <v>0</v>
      </c>
    </row>
    <row r="12424" customFormat="false" ht="15" hidden="false" customHeight="false" outlineLevel="0" collapsed="false">
      <c r="A12424" s="7" t="s">
        <v>33</v>
      </c>
      <c r="B12424" s="7" t="s">
        <v>225</v>
      </c>
      <c r="C12424" s="7" t="s">
        <v>1331</v>
      </c>
      <c r="D12424" s="7" t="n">
        <v>0</v>
      </c>
      <c r="E12424" s="7" t="n">
        <v>0</v>
      </c>
      <c r="F12424" s="7" t="n">
        <v>1</v>
      </c>
      <c r="G12424" s="7" t="n">
        <v>42.17</v>
      </c>
    </row>
    <row r="12425" customFormat="false" ht="15" hidden="false" customHeight="false" outlineLevel="0" collapsed="false">
      <c r="A12425" s="7" t="s">
        <v>33</v>
      </c>
      <c r="B12425" s="7" t="s">
        <v>248</v>
      </c>
      <c r="C12425" s="7" t="s">
        <v>1331</v>
      </c>
      <c r="D12425" s="7" t="n">
        <v>3</v>
      </c>
      <c r="E12425" s="7" t="n">
        <v>126.51</v>
      </c>
      <c r="F12425" s="7" t="n">
        <v>0</v>
      </c>
      <c r="G12425" s="7" t="n">
        <v>0</v>
      </c>
    </row>
    <row r="12426" customFormat="false" ht="15" hidden="false" customHeight="false" outlineLevel="0" collapsed="false">
      <c r="A12426" s="7" t="s">
        <v>33</v>
      </c>
      <c r="B12426" s="7" t="s">
        <v>141</v>
      </c>
      <c r="C12426" s="7" t="s">
        <v>1334</v>
      </c>
      <c r="D12426" s="7" t="n">
        <v>5</v>
      </c>
      <c r="E12426" s="7" t="n">
        <v>85</v>
      </c>
      <c r="F12426" s="7" t="n">
        <v>0</v>
      </c>
      <c r="G12426" s="7" t="n">
        <v>0</v>
      </c>
    </row>
    <row r="12427" customFormat="false" ht="15" hidden="false" customHeight="false" outlineLevel="0" collapsed="false">
      <c r="A12427" s="7" t="s">
        <v>33</v>
      </c>
      <c r="B12427" s="7" t="s">
        <v>125</v>
      </c>
      <c r="C12427" s="7" t="s">
        <v>1334</v>
      </c>
      <c r="D12427" s="7" t="n">
        <v>15</v>
      </c>
      <c r="E12427" s="7" t="n">
        <v>255</v>
      </c>
      <c r="F12427" s="7" t="n">
        <v>2</v>
      </c>
      <c r="G12427" s="7" t="n">
        <v>34</v>
      </c>
    </row>
    <row r="12428" customFormat="false" ht="15" hidden="false" customHeight="false" outlineLevel="0" collapsed="false">
      <c r="A12428" s="7" t="s">
        <v>33</v>
      </c>
      <c r="B12428" s="7" t="s">
        <v>177</v>
      </c>
      <c r="C12428" s="7" t="s">
        <v>1334</v>
      </c>
      <c r="D12428" s="7" t="n">
        <v>3</v>
      </c>
      <c r="E12428" s="7" t="n">
        <v>51</v>
      </c>
      <c r="F12428" s="7" t="n">
        <v>0</v>
      </c>
      <c r="G12428" s="7" t="n">
        <v>0</v>
      </c>
    </row>
    <row r="12429" customFormat="false" ht="15" hidden="false" customHeight="false" outlineLevel="0" collapsed="false">
      <c r="A12429" s="7" t="s">
        <v>33</v>
      </c>
      <c r="B12429" s="7" t="s">
        <v>310</v>
      </c>
      <c r="C12429" s="7" t="s">
        <v>1334</v>
      </c>
      <c r="D12429" s="7" t="n">
        <v>2</v>
      </c>
      <c r="E12429" s="7" t="n">
        <v>34</v>
      </c>
      <c r="F12429" s="7" t="n">
        <v>0</v>
      </c>
      <c r="G12429" s="7" t="n">
        <v>0</v>
      </c>
    </row>
    <row r="12430" customFormat="false" ht="15" hidden="false" customHeight="false" outlineLevel="0" collapsed="false">
      <c r="A12430" s="7" t="s">
        <v>33</v>
      </c>
      <c r="B12430" s="7" t="s">
        <v>121</v>
      </c>
      <c r="C12430" s="7" t="s">
        <v>1339</v>
      </c>
      <c r="D12430" s="7" t="n">
        <v>1</v>
      </c>
      <c r="E12430" s="7" t="n">
        <v>41.2</v>
      </c>
      <c r="F12430" s="7" t="n">
        <v>2</v>
      </c>
      <c r="G12430" s="7" t="n">
        <v>82.4</v>
      </c>
    </row>
    <row r="12431" customFormat="false" ht="15" hidden="false" customHeight="false" outlineLevel="0" collapsed="false">
      <c r="A12431" s="7" t="s">
        <v>33</v>
      </c>
      <c r="B12431" s="7" t="s">
        <v>123</v>
      </c>
      <c r="C12431" s="7" t="s">
        <v>1340</v>
      </c>
      <c r="D12431" s="7" t="n">
        <v>2</v>
      </c>
      <c r="E12431" s="7" t="n">
        <v>36.9</v>
      </c>
      <c r="F12431" s="7" t="n">
        <v>0</v>
      </c>
      <c r="G12431" s="7" t="n">
        <v>0</v>
      </c>
    </row>
    <row r="12432" customFormat="false" ht="15" hidden="false" customHeight="false" outlineLevel="0" collapsed="false">
      <c r="A12432" s="7" t="s">
        <v>33</v>
      </c>
      <c r="B12432" s="7" t="s">
        <v>211</v>
      </c>
      <c r="C12432" s="7" t="s">
        <v>1341</v>
      </c>
      <c r="D12432" s="7" t="n">
        <v>2</v>
      </c>
      <c r="E12432" s="7" t="n">
        <v>46.8</v>
      </c>
      <c r="F12432" s="7" t="n">
        <v>1</v>
      </c>
      <c r="G12432" s="7" t="n">
        <v>23.4</v>
      </c>
    </row>
    <row r="12433" customFormat="false" ht="15" hidden="false" customHeight="false" outlineLevel="0" collapsed="false">
      <c r="A12433" s="7" t="s">
        <v>33</v>
      </c>
      <c r="B12433" s="7" t="s">
        <v>231</v>
      </c>
      <c r="C12433" s="7" t="s">
        <v>1342</v>
      </c>
      <c r="D12433" s="7" t="n">
        <v>7</v>
      </c>
      <c r="E12433" s="7" t="n">
        <v>139.44</v>
      </c>
      <c r="F12433" s="7" t="n">
        <v>2</v>
      </c>
      <c r="G12433" s="7" t="n">
        <v>39.84</v>
      </c>
    </row>
    <row r="12434" customFormat="false" ht="15" hidden="false" customHeight="false" outlineLevel="0" collapsed="false">
      <c r="A12434" s="7" t="s">
        <v>33</v>
      </c>
      <c r="B12434" s="7" t="s">
        <v>270</v>
      </c>
      <c r="C12434" s="7" t="s">
        <v>1343</v>
      </c>
      <c r="D12434" s="7" t="n">
        <v>1</v>
      </c>
      <c r="E12434" s="7" t="n">
        <v>17.35</v>
      </c>
      <c r="F12434" s="7" t="n">
        <v>0</v>
      </c>
      <c r="G12434" s="7" t="n">
        <v>0</v>
      </c>
    </row>
    <row r="12435" customFormat="false" ht="15" hidden="false" customHeight="false" outlineLevel="0" collapsed="false">
      <c r="A12435" s="7" t="s">
        <v>33</v>
      </c>
      <c r="B12435" s="7" t="s">
        <v>201</v>
      </c>
      <c r="C12435" s="7" t="s">
        <v>1344</v>
      </c>
      <c r="D12435" s="7" t="n">
        <v>8</v>
      </c>
      <c r="E12435" s="7" t="n">
        <v>76</v>
      </c>
      <c r="F12435" s="7" t="n">
        <v>2</v>
      </c>
      <c r="G12435" s="7" t="n">
        <v>19</v>
      </c>
    </row>
    <row r="12436" customFormat="false" ht="15" hidden="false" customHeight="false" outlineLevel="0" collapsed="false">
      <c r="A12436" s="7" t="s">
        <v>33</v>
      </c>
      <c r="B12436" s="7" t="s">
        <v>246</v>
      </c>
      <c r="C12436" s="7" t="s">
        <v>1345</v>
      </c>
      <c r="D12436" s="7" t="n">
        <v>5</v>
      </c>
      <c r="E12436" s="7" t="n">
        <v>47.5</v>
      </c>
      <c r="F12436" s="7" t="n">
        <v>0</v>
      </c>
      <c r="G12436" s="7" t="n">
        <v>0</v>
      </c>
    </row>
    <row r="12437" customFormat="false" ht="15" hidden="false" customHeight="false" outlineLevel="0" collapsed="false">
      <c r="A12437" s="7" t="s">
        <v>33</v>
      </c>
      <c r="B12437" s="7" t="s">
        <v>302</v>
      </c>
      <c r="C12437" s="7" t="s">
        <v>1346</v>
      </c>
      <c r="D12437" s="7" t="n">
        <v>3</v>
      </c>
      <c r="E12437" s="7" t="n">
        <v>38.85</v>
      </c>
      <c r="F12437" s="7" t="n">
        <v>0</v>
      </c>
      <c r="G12437" s="7" t="n">
        <v>0</v>
      </c>
    </row>
    <row r="12438" customFormat="false" ht="15" hidden="false" customHeight="false" outlineLevel="0" collapsed="false">
      <c r="A12438" s="7" t="s">
        <v>33</v>
      </c>
      <c r="B12438" s="7" t="s">
        <v>264</v>
      </c>
      <c r="C12438" s="7" t="s">
        <v>1347</v>
      </c>
      <c r="D12438" s="7" t="n">
        <v>3</v>
      </c>
      <c r="E12438" s="7" t="n">
        <v>29.13</v>
      </c>
      <c r="F12438" s="7" t="n">
        <v>0</v>
      </c>
      <c r="G12438" s="7" t="n">
        <v>0</v>
      </c>
    </row>
    <row r="12439" customFormat="false" ht="15" hidden="false" customHeight="false" outlineLevel="0" collapsed="false">
      <c r="A12439" s="7" t="s">
        <v>33</v>
      </c>
      <c r="B12439" s="7" t="s">
        <v>297</v>
      </c>
      <c r="C12439" s="7" t="s">
        <v>1348</v>
      </c>
      <c r="D12439" s="7" t="n">
        <v>5</v>
      </c>
      <c r="E12439" s="7" t="n">
        <v>40.4</v>
      </c>
      <c r="F12439" s="7" t="n">
        <v>0</v>
      </c>
      <c r="G12439" s="7" t="n">
        <v>0</v>
      </c>
    </row>
    <row r="12440" customFormat="false" ht="15" hidden="false" customHeight="false" outlineLevel="0" collapsed="false">
      <c r="A12440" s="7" t="s">
        <v>33</v>
      </c>
      <c r="B12440" s="7" t="s">
        <v>150</v>
      </c>
      <c r="C12440" s="7" t="s">
        <v>1349</v>
      </c>
      <c r="D12440" s="7" t="n">
        <v>0</v>
      </c>
      <c r="E12440" s="7" t="n">
        <v>0</v>
      </c>
      <c r="F12440" s="7" t="n">
        <v>6</v>
      </c>
      <c r="G12440" s="7" t="n">
        <v>73.08</v>
      </c>
    </row>
    <row r="12441" customFormat="false" ht="15" hidden="false" customHeight="false" outlineLevel="0" collapsed="false">
      <c r="A12441" s="7" t="s">
        <v>33</v>
      </c>
      <c r="B12441" s="7" t="s">
        <v>183</v>
      </c>
      <c r="C12441" s="7" t="s">
        <v>1351</v>
      </c>
      <c r="D12441" s="7" t="n">
        <v>2</v>
      </c>
      <c r="E12441" s="7" t="n">
        <v>42.42</v>
      </c>
      <c r="F12441" s="7" t="n">
        <v>2</v>
      </c>
      <c r="G12441" s="7" t="n">
        <v>42.42</v>
      </c>
    </row>
    <row r="12442" customFormat="false" ht="15" hidden="false" customHeight="false" outlineLevel="0" collapsed="false">
      <c r="A12442" s="7" t="s">
        <v>33</v>
      </c>
      <c r="B12442" s="7" t="s">
        <v>114</v>
      </c>
      <c r="C12442" s="7" t="s">
        <v>1354</v>
      </c>
      <c r="D12442" s="7" t="n">
        <v>4</v>
      </c>
      <c r="E12442" s="7" t="n">
        <v>110.2</v>
      </c>
      <c r="F12442" s="7" t="n">
        <v>0</v>
      </c>
      <c r="G12442" s="7" t="n">
        <v>0</v>
      </c>
    </row>
    <row r="12443" customFormat="false" ht="15" hidden="false" customHeight="false" outlineLevel="0" collapsed="false">
      <c r="A12443" s="7" t="s">
        <v>33</v>
      </c>
      <c r="B12443" s="7" t="s">
        <v>179</v>
      </c>
      <c r="C12443" s="7" t="s">
        <v>1357</v>
      </c>
      <c r="D12443" s="7" t="n">
        <v>17</v>
      </c>
      <c r="E12443" s="7" t="n">
        <v>275.4</v>
      </c>
      <c r="F12443" s="7" t="n">
        <v>2</v>
      </c>
      <c r="G12443" s="7" t="n">
        <v>32.4</v>
      </c>
    </row>
    <row r="12444" customFormat="false" ht="15" hidden="false" customHeight="false" outlineLevel="0" collapsed="false">
      <c r="A12444" s="7" t="s">
        <v>33</v>
      </c>
      <c r="B12444" s="7" t="s">
        <v>163</v>
      </c>
      <c r="C12444" s="7" t="s">
        <v>1357</v>
      </c>
      <c r="D12444" s="7" t="n">
        <v>2</v>
      </c>
      <c r="E12444" s="7" t="n">
        <v>35.64</v>
      </c>
      <c r="F12444" s="7" t="n">
        <v>0</v>
      </c>
      <c r="G12444" s="7" t="n">
        <v>0</v>
      </c>
    </row>
    <row r="12445" customFormat="false" ht="15" hidden="false" customHeight="false" outlineLevel="0" collapsed="false">
      <c r="A12445" s="7" t="s">
        <v>33</v>
      </c>
      <c r="B12445" s="7" t="s">
        <v>613</v>
      </c>
      <c r="C12445" s="7" t="s">
        <v>1369</v>
      </c>
      <c r="D12445" s="7" t="n">
        <v>1</v>
      </c>
      <c r="E12445" s="7" t="n">
        <v>53.53</v>
      </c>
      <c r="F12445" s="7" t="n">
        <v>0</v>
      </c>
      <c r="G12445" s="7" t="n">
        <v>0</v>
      </c>
    </row>
    <row r="12446" customFormat="false" ht="15" hidden="false" customHeight="false" outlineLevel="0" collapsed="false">
      <c r="A12446" s="7" t="s">
        <v>33</v>
      </c>
      <c r="B12446" s="7" t="s">
        <v>403</v>
      </c>
      <c r="C12446" s="7" t="s">
        <v>1374</v>
      </c>
      <c r="D12446" s="7" t="n">
        <v>3</v>
      </c>
      <c r="E12446" s="7" t="n">
        <v>70.8</v>
      </c>
      <c r="F12446" s="7" t="n">
        <v>0</v>
      </c>
      <c r="G12446" s="7" t="n">
        <v>0</v>
      </c>
    </row>
    <row r="12447" customFormat="false" ht="15" hidden="false" customHeight="false" outlineLevel="0" collapsed="false">
      <c r="A12447" s="7" t="s">
        <v>33</v>
      </c>
      <c r="B12447" s="7" t="s">
        <v>404</v>
      </c>
      <c r="C12447" s="7" t="s">
        <v>1375</v>
      </c>
      <c r="D12447" s="7" t="n">
        <v>4</v>
      </c>
      <c r="E12447" s="7" t="n">
        <v>94.4</v>
      </c>
      <c r="F12447" s="7" t="n">
        <v>0</v>
      </c>
      <c r="G12447" s="7" t="n">
        <v>0</v>
      </c>
    </row>
    <row r="12448" customFormat="false" ht="15" hidden="false" customHeight="false" outlineLevel="0" collapsed="false">
      <c r="A12448" s="7" t="s">
        <v>33</v>
      </c>
      <c r="B12448" s="7" t="s">
        <v>421</v>
      </c>
      <c r="C12448" s="7" t="s">
        <v>1375</v>
      </c>
      <c r="D12448" s="7" t="n">
        <v>14</v>
      </c>
      <c r="E12448" s="7" t="n">
        <v>330.4</v>
      </c>
      <c r="F12448" s="7" t="n">
        <v>0</v>
      </c>
      <c r="G12448" s="7" t="n">
        <v>0</v>
      </c>
    </row>
    <row r="12449" customFormat="false" ht="15" hidden="false" customHeight="false" outlineLevel="0" collapsed="false">
      <c r="A12449" s="7" t="s">
        <v>33</v>
      </c>
      <c r="B12449" s="7" t="s">
        <v>343</v>
      </c>
      <c r="C12449" s="7" t="s">
        <v>1376</v>
      </c>
      <c r="D12449" s="7" t="n">
        <v>5</v>
      </c>
      <c r="E12449" s="7" t="n">
        <v>92</v>
      </c>
      <c r="F12449" s="7" t="n">
        <v>0</v>
      </c>
      <c r="G12449" s="7" t="n">
        <v>0</v>
      </c>
    </row>
    <row r="12450" customFormat="false" ht="15" hidden="false" customHeight="false" outlineLevel="0" collapsed="false">
      <c r="A12450" s="7" t="s">
        <v>33</v>
      </c>
      <c r="B12450" s="7" t="s">
        <v>303</v>
      </c>
      <c r="C12450" s="7" t="s">
        <v>1376</v>
      </c>
      <c r="D12450" s="7" t="n">
        <v>16</v>
      </c>
      <c r="E12450" s="7" t="n">
        <v>294.4</v>
      </c>
      <c r="F12450" s="7" t="n">
        <v>0</v>
      </c>
      <c r="G12450" s="7" t="n">
        <v>0</v>
      </c>
    </row>
    <row r="12451" customFormat="false" ht="15" hidden="false" customHeight="false" outlineLevel="0" collapsed="false">
      <c r="A12451" s="7" t="s">
        <v>33</v>
      </c>
      <c r="B12451" s="7" t="s">
        <v>418</v>
      </c>
      <c r="C12451" s="7" t="s">
        <v>1378</v>
      </c>
      <c r="D12451" s="7" t="n">
        <v>6</v>
      </c>
      <c r="E12451" s="7" t="n">
        <v>110.4</v>
      </c>
      <c r="F12451" s="7" t="n">
        <v>0</v>
      </c>
      <c r="G12451" s="7" t="n">
        <v>0</v>
      </c>
    </row>
    <row r="12452" customFormat="false" ht="15" hidden="false" customHeight="false" outlineLevel="0" collapsed="false">
      <c r="A12452" s="7" t="s">
        <v>33</v>
      </c>
      <c r="B12452" s="7" t="s">
        <v>188</v>
      </c>
      <c r="C12452" s="7" t="s">
        <v>1379</v>
      </c>
      <c r="D12452" s="7" t="n">
        <v>7</v>
      </c>
      <c r="E12452" s="7" t="n">
        <v>292.67</v>
      </c>
      <c r="F12452" s="7" t="n">
        <v>0</v>
      </c>
      <c r="G12452" s="7" t="n">
        <v>0</v>
      </c>
    </row>
    <row r="12453" customFormat="false" ht="15" hidden="false" customHeight="false" outlineLevel="0" collapsed="false">
      <c r="A12453" s="7" t="s">
        <v>33</v>
      </c>
      <c r="B12453" s="7" t="s">
        <v>174</v>
      </c>
      <c r="C12453" s="7" t="s">
        <v>1379</v>
      </c>
      <c r="D12453" s="7" t="n">
        <v>10</v>
      </c>
      <c r="E12453" s="7" t="n">
        <v>418.1</v>
      </c>
      <c r="F12453" s="7" t="n">
        <v>0</v>
      </c>
      <c r="G12453" s="7" t="n">
        <v>0</v>
      </c>
    </row>
    <row r="12454" customFormat="false" ht="15" hidden="false" customHeight="false" outlineLevel="0" collapsed="false">
      <c r="A12454" s="7" t="s">
        <v>33</v>
      </c>
      <c r="B12454" s="7" t="s">
        <v>145</v>
      </c>
      <c r="C12454" s="7" t="s">
        <v>1379</v>
      </c>
      <c r="D12454" s="7" t="n">
        <v>11</v>
      </c>
      <c r="E12454" s="7" t="n">
        <v>459.91</v>
      </c>
      <c r="F12454" s="7" t="n">
        <v>0</v>
      </c>
      <c r="G12454" s="7" t="n">
        <v>0</v>
      </c>
    </row>
    <row r="12455" customFormat="false" ht="15" hidden="false" customHeight="false" outlineLevel="0" collapsed="false">
      <c r="A12455" s="7" t="s">
        <v>33</v>
      </c>
      <c r="B12455" s="7" t="s">
        <v>158</v>
      </c>
      <c r="C12455" s="7" t="s">
        <v>1380</v>
      </c>
      <c r="D12455" s="7" t="n">
        <v>1</v>
      </c>
      <c r="E12455" s="7" t="n">
        <v>35.67</v>
      </c>
      <c r="F12455" s="7" t="n">
        <v>1</v>
      </c>
      <c r="G12455" s="7" t="n">
        <v>35.67</v>
      </c>
    </row>
    <row r="12456" customFormat="false" ht="15" hidden="false" customHeight="false" outlineLevel="0" collapsed="false">
      <c r="A12456" s="7" t="s">
        <v>33</v>
      </c>
      <c r="B12456" s="7" t="s">
        <v>284</v>
      </c>
      <c r="C12456" s="7" t="s">
        <v>1381</v>
      </c>
      <c r="D12456" s="7" t="n">
        <v>3</v>
      </c>
      <c r="E12456" s="7" t="n">
        <v>194.67</v>
      </c>
      <c r="F12456" s="7" t="n">
        <v>0</v>
      </c>
      <c r="G12456" s="7" t="n">
        <v>0</v>
      </c>
    </row>
    <row r="12457" customFormat="false" ht="15" hidden="false" customHeight="false" outlineLevel="0" collapsed="false">
      <c r="A12457" s="7" t="s">
        <v>33</v>
      </c>
      <c r="B12457" s="7" t="s">
        <v>148</v>
      </c>
      <c r="C12457" s="7" t="s">
        <v>1387</v>
      </c>
      <c r="D12457" s="7" t="n">
        <v>5</v>
      </c>
      <c r="E12457" s="7" t="n">
        <v>82.5</v>
      </c>
      <c r="F12457" s="7" t="n">
        <v>0</v>
      </c>
      <c r="G12457" s="7" t="n">
        <v>0</v>
      </c>
    </row>
    <row r="12458" customFormat="false" ht="15" hidden="false" customHeight="false" outlineLevel="0" collapsed="false">
      <c r="A12458" s="7" t="s">
        <v>33</v>
      </c>
      <c r="B12458" s="7" t="s">
        <v>139</v>
      </c>
      <c r="C12458" s="7" t="s">
        <v>1387</v>
      </c>
      <c r="D12458" s="7" t="n">
        <v>10</v>
      </c>
      <c r="E12458" s="7" t="n">
        <v>165</v>
      </c>
      <c r="F12458" s="7" t="n">
        <v>0</v>
      </c>
      <c r="G12458" s="7" t="n">
        <v>0</v>
      </c>
    </row>
    <row r="12459" customFormat="false" ht="15" hidden="false" customHeight="false" outlineLevel="0" collapsed="false">
      <c r="A12459" s="7" t="s">
        <v>33</v>
      </c>
      <c r="B12459" s="7" t="s">
        <v>189</v>
      </c>
      <c r="C12459" s="7" t="s">
        <v>1387</v>
      </c>
      <c r="D12459" s="7" t="n">
        <v>7</v>
      </c>
      <c r="E12459" s="7" t="n">
        <v>115.5</v>
      </c>
      <c r="F12459" s="7" t="n">
        <v>0</v>
      </c>
      <c r="G12459" s="7" t="n">
        <v>0</v>
      </c>
    </row>
    <row r="12460" customFormat="false" ht="15" hidden="false" customHeight="false" outlineLevel="0" collapsed="false">
      <c r="A12460" s="7" t="s">
        <v>33</v>
      </c>
      <c r="B12460" s="7" t="s">
        <v>181</v>
      </c>
      <c r="C12460" s="7" t="s">
        <v>1387</v>
      </c>
      <c r="D12460" s="7" t="n">
        <v>5</v>
      </c>
      <c r="E12460" s="7" t="n">
        <v>82.5</v>
      </c>
      <c r="F12460" s="7" t="n">
        <v>2</v>
      </c>
      <c r="G12460" s="7" t="n">
        <v>33</v>
      </c>
    </row>
    <row r="12461" customFormat="false" ht="15" hidden="false" customHeight="false" outlineLevel="0" collapsed="false">
      <c r="A12461" s="7" t="s">
        <v>33</v>
      </c>
      <c r="B12461" s="7" t="s">
        <v>257</v>
      </c>
      <c r="C12461" s="7" t="s">
        <v>1387</v>
      </c>
      <c r="D12461" s="7" t="n">
        <v>8</v>
      </c>
      <c r="E12461" s="7" t="n">
        <v>132</v>
      </c>
      <c r="F12461" s="7" t="n">
        <v>0</v>
      </c>
      <c r="G12461" s="7" t="n">
        <v>0</v>
      </c>
    </row>
    <row r="12462" customFormat="false" ht="15" hidden="false" customHeight="false" outlineLevel="0" collapsed="false">
      <c r="A12462" s="7" t="s">
        <v>33</v>
      </c>
      <c r="B12462" s="7" t="s">
        <v>133</v>
      </c>
      <c r="C12462" s="7" t="s">
        <v>1390</v>
      </c>
      <c r="D12462" s="7" t="n">
        <v>2</v>
      </c>
      <c r="E12462" s="7" t="n">
        <v>41</v>
      </c>
      <c r="F12462" s="7" t="n">
        <v>0</v>
      </c>
      <c r="G12462" s="7" t="n">
        <v>0</v>
      </c>
    </row>
    <row r="12463" customFormat="false" ht="15" hidden="false" customHeight="false" outlineLevel="0" collapsed="false">
      <c r="A12463" s="7" t="s">
        <v>33</v>
      </c>
      <c r="B12463" s="7" t="s">
        <v>154</v>
      </c>
      <c r="C12463" s="7" t="s">
        <v>1390</v>
      </c>
      <c r="D12463" s="7" t="n">
        <v>2</v>
      </c>
      <c r="E12463" s="7" t="n">
        <v>41</v>
      </c>
      <c r="F12463" s="7" t="n">
        <v>0</v>
      </c>
      <c r="G12463" s="7" t="n">
        <v>0</v>
      </c>
    </row>
    <row r="12464" customFormat="false" ht="15" hidden="false" customHeight="false" outlineLevel="0" collapsed="false">
      <c r="A12464" s="7" t="s">
        <v>33</v>
      </c>
      <c r="B12464" s="7" t="s">
        <v>167</v>
      </c>
      <c r="C12464" s="7" t="s">
        <v>1390</v>
      </c>
      <c r="D12464" s="7" t="n">
        <v>1</v>
      </c>
      <c r="E12464" s="7" t="n">
        <v>20.5</v>
      </c>
      <c r="F12464" s="7" t="n">
        <v>2</v>
      </c>
      <c r="G12464" s="7" t="n">
        <v>41</v>
      </c>
    </row>
    <row r="12465" customFormat="false" ht="15" hidden="false" customHeight="false" outlineLevel="0" collapsed="false">
      <c r="A12465" s="7" t="s">
        <v>33</v>
      </c>
      <c r="B12465" s="7" t="s">
        <v>285</v>
      </c>
      <c r="C12465" s="7" t="s">
        <v>1390</v>
      </c>
      <c r="D12465" s="7" t="n">
        <v>1</v>
      </c>
      <c r="E12465" s="7" t="n">
        <v>20.5</v>
      </c>
      <c r="F12465" s="7" t="n">
        <v>0</v>
      </c>
      <c r="G12465" s="7" t="n">
        <v>0</v>
      </c>
    </row>
    <row r="12466" customFormat="false" ht="15" hidden="false" customHeight="false" outlineLevel="0" collapsed="false">
      <c r="A12466" s="7" t="s">
        <v>33</v>
      </c>
      <c r="B12466" s="7" t="s">
        <v>428</v>
      </c>
      <c r="C12466" s="7" t="s">
        <v>1398</v>
      </c>
      <c r="D12466" s="7" t="n">
        <v>1</v>
      </c>
      <c r="E12466" s="7" t="n">
        <v>126.57</v>
      </c>
      <c r="F12466" s="7" t="n">
        <v>0</v>
      </c>
      <c r="G12466" s="7" t="n">
        <v>0</v>
      </c>
    </row>
    <row r="12467" customFormat="false" ht="15" hidden="false" customHeight="false" outlineLevel="0" collapsed="false">
      <c r="A12467" s="7" t="s">
        <v>33</v>
      </c>
      <c r="B12467" s="7" t="s">
        <v>130</v>
      </c>
      <c r="C12467" s="7" t="s">
        <v>1425</v>
      </c>
      <c r="D12467" s="7" t="n">
        <v>8</v>
      </c>
      <c r="E12467" s="7" t="n">
        <v>280</v>
      </c>
      <c r="F12467" s="7" t="n">
        <v>0</v>
      </c>
      <c r="G12467" s="7" t="n">
        <v>0</v>
      </c>
    </row>
    <row r="12468" customFormat="false" ht="15" hidden="false" customHeight="false" outlineLevel="0" collapsed="false">
      <c r="A12468" s="7" t="s">
        <v>33</v>
      </c>
      <c r="B12468" s="7" t="s">
        <v>152</v>
      </c>
      <c r="C12468" s="7" t="s">
        <v>1425</v>
      </c>
      <c r="D12468" s="7" t="n">
        <v>9</v>
      </c>
      <c r="E12468" s="7" t="n">
        <v>315</v>
      </c>
      <c r="F12468" s="7" t="n">
        <v>2</v>
      </c>
      <c r="G12468" s="7" t="n">
        <v>70</v>
      </c>
    </row>
    <row r="12469" customFormat="false" ht="15" hidden="false" customHeight="false" outlineLevel="0" collapsed="false">
      <c r="A12469" s="7" t="s">
        <v>33</v>
      </c>
      <c r="B12469" s="7" t="s">
        <v>198</v>
      </c>
      <c r="C12469" s="7" t="s">
        <v>1425</v>
      </c>
      <c r="D12469" s="7" t="n">
        <v>4</v>
      </c>
      <c r="E12469" s="7" t="n">
        <v>140</v>
      </c>
      <c r="F12469" s="7" t="n">
        <v>0</v>
      </c>
      <c r="G12469" s="7" t="n">
        <v>0</v>
      </c>
    </row>
    <row r="12470" customFormat="false" ht="15" hidden="false" customHeight="false" outlineLevel="0" collapsed="false">
      <c r="A12470" s="7" t="s">
        <v>33</v>
      </c>
      <c r="B12470" s="7" t="s">
        <v>191</v>
      </c>
      <c r="C12470" s="7" t="s">
        <v>1425</v>
      </c>
      <c r="D12470" s="7" t="n">
        <v>3</v>
      </c>
      <c r="E12470" s="7" t="n">
        <v>105</v>
      </c>
      <c r="F12470" s="7" t="n">
        <v>0</v>
      </c>
      <c r="G12470" s="7" t="n">
        <v>0</v>
      </c>
    </row>
    <row r="12471" customFormat="false" ht="15" hidden="false" customHeight="false" outlineLevel="0" collapsed="false">
      <c r="A12471" s="7" t="s">
        <v>33</v>
      </c>
      <c r="B12471" s="7" t="s">
        <v>232</v>
      </c>
      <c r="C12471" s="7" t="s">
        <v>1432</v>
      </c>
      <c r="D12471" s="7" t="n">
        <v>1</v>
      </c>
      <c r="E12471" s="7" t="n">
        <v>17</v>
      </c>
      <c r="F12471" s="7" t="n">
        <v>0</v>
      </c>
      <c r="G12471" s="7" t="n">
        <v>0</v>
      </c>
    </row>
    <row r="12472" customFormat="false" ht="15" hidden="false" customHeight="false" outlineLevel="0" collapsed="false">
      <c r="A12472" s="7" t="s">
        <v>33</v>
      </c>
      <c r="B12472" s="7" t="s">
        <v>212</v>
      </c>
      <c r="C12472" s="7" t="s">
        <v>1432</v>
      </c>
      <c r="D12472" s="7" t="n">
        <v>1</v>
      </c>
      <c r="E12472" s="7" t="n">
        <v>17</v>
      </c>
      <c r="F12472" s="7" t="n">
        <v>0</v>
      </c>
      <c r="G12472" s="7" t="n">
        <v>0</v>
      </c>
    </row>
    <row r="12473" customFormat="false" ht="15" hidden="false" customHeight="false" outlineLevel="0" collapsed="false">
      <c r="A12473" s="7" t="s">
        <v>33</v>
      </c>
      <c r="B12473" s="7" t="s">
        <v>227</v>
      </c>
      <c r="C12473" s="7" t="s">
        <v>1432</v>
      </c>
      <c r="D12473" s="7" t="n">
        <v>4</v>
      </c>
      <c r="E12473" s="7" t="n">
        <v>68</v>
      </c>
      <c r="F12473" s="7" t="n">
        <v>0</v>
      </c>
      <c r="G12473" s="7" t="n">
        <v>0</v>
      </c>
    </row>
    <row r="12474" customFormat="false" ht="15" hidden="false" customHeight="false" outlineLevel="0" collapsed="false">
      <c r="A12474" s="7" t="s">
        <v>33</v>
      </c>
      <c r="B12474" s="7" t="s">
        <v>312</v>
      </c>
      <c r="C12474" s="7" t="s">
        <v>1432</v>
      </c>
      <c r="D12474" s="7" t="n">
        <v>1</v>
      </c>
      <c r="E12474" s="7" t="n">
        <v>17</v>
      </c>
      <c r="F12474" s="7" t="n">
        <v>0</v>
      </c>
      <c r="G12474" s="7" t="n">
        <v>0</v>
      </c>
    </row>
    <row r="12475" customFormat="false" ht="15" hidden="false" customHeight="false" outlineLevel="0" collapsed="false">
      <c r="A12475" s="7" t="s">
        <v>33</v>
      </c>
      <c r="B12475" s="7" t="s">
        <v>192</v>
      </c>
      <c r="C12475" s="7" t="s">
        <v>1311</v>
      </c>
      <c r="D12475" s="7" t="n">
        <v>8</v>
      </c>
      <c r="E12475" s="7" t="n">
        <v>160</v>
      </c>
      <c r="F12475" s="7" t="n">
        <v>0</v>
      </c>
      <c r="G12475" s="7" t="n">
        <v>0</v>
      </c>
    </row>
    <row r="12476" customFormat="false" ht="15" hidden="false" customHeight="false" outlineLevel="0" collapsed="false">
      <c r="A12476" s="7" t="s">
        <v>33</v>
      </c>
      <c r="B12476" s="7" t="s">
        <v>120</v>
      </c>
      <c r="C12476" s="7" t="s">
        <v>1451</v>
      </c>
      <c r="D12476" s="7" t="n">
        <v>2</v>
      </c>
      <c r="E12476" s="7" t="n">
        <v>26.8</v>
      </c>
      <c r="F12476" s="7" t="n">
        <v>0</v>
      </c>
      <c r="G12476" s="7" t="n">
        <v>0</v>
      </c>
    </row>
    <row r="12477" customFormat="false" ht="15" hidden="false" customHeight="false" outlineLevel="0" collapsed="false">
      <c r="A12477" s="7" t="s">
        <v>33</v>
      </c>
      <c r="B12477" s="7" t="s">
        <v>909</v>
      </c>
      <c r="C12477" s="7" t="s">
        <v>1573</v>
      </c>
      <c r="D12477" s="7" t="n">
        <v>1</v>
      </c>
      <c r="E12477" s="7" t="n">
        <v>16.6</v>
      </c>
      <c r="F12477" s="7" t="n">
        <v>0</v>
      </c>
      <c r="G12477" s="7" t="n">
        <v>0</v>
      </c>
    </row>
    <row r="12478" customFormat="false" ht="15" hidden="false" customHeight="false" outlineLevel="0" collapsed="false">
      <c r="A12478" s="7" t="s">
        <v>33</v>
      </c>
      <c r="B12478" s="7" t="s">
        <v>868</v>
      </c>
      <c r="C12478" s="7" t="s">
        <v>1573</v>
      </c>
      <c r="D12478" s="7" t="n">
        <v>4</v>
      </c>
      <c r="E12478" s="7" t="n">
        <v>74</v>
      </c>
      <c r="F12478" s="7" t="n">
        <v>0</v>
      </c>
      <c r="G12478" s="7" t="n">
        <v>0</v>
      </c>
    </row>
    <row r="12479" customFormat="false" ht="15" hidden="false" customHeight="false" outlineLevel="0" collapsed="false">
      <c r="A12479" s="7" t="s">
        <v>33</v>
      </c>
      <c r="B12479" s="7" t="s">
        <v>910</v>
      </c>
      <c r="C12479" s="7" t="s">
        <v>1574</v>
      </c>
      <c r="D12479" s="7" t="n">
        <v>6</v>
      </c>
      <c r="E12479" s="7" t="n">
        <v>150</v>
      </c>
      <c r="F12479" s="7" t="n">
        <v>0</v>
      </c>
      <c r="G12479" s="7" t="n">
        <v>0</v>
      </c>
    </row>
    <row r="12480" customFormat="false" ht="15" hidden="false" customHeight="false" outlineLevel="0" collapsed="false">
      <c r="A12480" s="7" t="s">
        <v>33</v>
      </c>
      <c r="B12480" s="7" t="s">
        <v>894</v>
      </c>
      <c r="C12480" s="7" t="s">
        <v>1575</v>
      </c>
      <c r="D12480" s="7" t="n">
        <v>11</v>
      </c>
      <c r="E12480" s="7" t="n">
        <v>588.5</v>
      </c>
      <c r="F12480" s="7" t="n">
        <v>3</v>
      </c>
      <c r="G12480" s="7" t="n">
        <v>160.5</v>
      </c>
    </row>
    <row r="12481" customFormat="false" ht="15" hidden="false" customHeight="false" outlineLevel="0" collapsed="false">
      <c r="A12481" s="7" t="s">
        <v>33</v>
      </c>
      <c r="B12481" s="7" t="s">
        <v>632</v>
      </c>
      <c r="C12481" s="7" t="s">
        <v>1273</v>
      </c>
      <c r="D12481" s="7" t="n">
        <v>2</v>
      </c>
      <c r="E12481" s="7" t="n">
        <v>351</v>
      </c>
      <c r="F12481" s="7" t="n">
        <v>0</v>
      </c>
      <c r="G12481" s="7" t="n">
        <v>0</v>
      </c>
    </row>
    <row r="12482" customFormat="false" ht="15" hidden="false" customHeight="false" outlineLevel="0" collapsed="false">
      <c r="A12482" s="7" t="s">
        <v>33</v>
      </c>
      <c r="B12482" s="7" t="s">
        <v>106</v>
      </c>
      <c r="C12482" s="7" t="s">
        <v>1291</v>
      </c>
      <c r="D12482" s="7" t="n">
        <v>2</v>
      </c>
      <c r="E12482" s="7" t="n">
        <v>48.86</v>
      </c>
      <c r="F12482" s="7" t="n">
        <v>0</v>
      </c>
      <c r="G12482" s="7" t="n">
        <v>0</v>
      </c>
    </row>
    <row r="12483" customFormat="false" ht="15" hidden="false" customHeight="false" outlineLevel="0" collapsed="false">
      <c r="A12483" s="7" t="s">
        <v>33</v>
      </c>
      <c r="B12483" s="7" t="s">
        <v>96</v>
      </c>
      <c r="C12483" s="7" t="s">
        <v>1291</v>
      </c>
      <c r="D12483" s="7" t="n">
        <v>2</v>
      </c>
      <c r="E12483" s="7" t="n">
        <v>48.86</v>
      </c>
      <c r="F12483" s="7" t="n">
        <v>0</v>
      </c>
      <c r="G12483" s="7" t="n">
        <v>0</v>
      </c>
    </row>
    <row r="12484" customFormat="false" ht="15" hidden="false" customHeight="false" outlineLevel="0" collapsed="false">
      <c r="A12484" s="7" t="s">
        <v>33</v>
      </c>
      <c r="B12484" s="7" t="s">
        <v>173</v>
      </c>
      <c r="C12484" s="7" t="s">
        <v>1291</v>
      </c>
      <c r="D12484" s="7" t="n">
        <v>1</v>
      </c>
      <c r="E12484" s="7" t="n">
        <v>24.43</v>
      </c>
      <c r="F12484" s="7" t="n">
        <v>0</v>
      </c>
      <c r="G12484" s="7" t="n">
        <v>0</v>
      </c>
    </row>
    <row r="12485" customFormat="false" ht="15" hidden="false" customHeight="false" outlineLevel="0" collapsed="false">
      <c r="A12485" s="7" t="s">
        <v>33</v>
      </c>
      <c r="B12485" s="7" t="s">
        <v>83</v>
      </c>
      <c r="C12485" s="7" t="s">
        <v>1303</v>
      </c>
      <c r="D12485" s="7" t="n">
        <v>3</v>
      </c>
      <c r="E12485" s="7" t="n">
        <v>136.5</v>
      </c>
      <c r="F12485" s="7" t="n">
        <v>0</v>
      </c>
      <c r="G12485" s="7" t="n">
        <v>0</v>
      </c>
    </row>
    <row r="12486" customFormat="false" ht="15" hidden="false" customHeight="false" outlineLevel="0" collapsed="false">
      <c r="A12486" s="7" t="s">
        <v>33</v>
      </c>
      <c r="B12486" s="7" t="s">
        <v>141</v>
      </c>
      <c r="C12486" s="7" t="s">
        <v>1334</v>
      </c>
      <c r="D12486" s="7" t="n">
        <v>3</v>
      </c>
      <c r="E12486" s="7" t="n">
        <v>51</v>
      </c>
      <c r="F12486" s="7" t="n">
        <v>0</v>
      </c>
      <c r="G12486" s="7" t="n">
        <v>0</v>
      </c>
    </row>
    <row r="12487" customFormat="false" ht="15" hidden="false" customHeight="false" outlineLevel="0" collapsed="false">
      <c r="A12487" s="7" t="s">
        <v>33</v>
      </c>
      <c r="B12487" s="7" t="s">
        <v>125</v>
      </c>
      <c r="C12487" s="7" t="s">
        <v>1334</v>
      </c>
      <c r="D12487" s="7" t="n">
        <v>3</v>
      </c>
      <c r="E12487" s="7" t="n">
        <v>51</v>
      </c>
      <c r="F12487" s="7" t="n">
        <v>0</v>
      </c>
      <c r="G12487" s="7" t="n">
        <v>0</v>
      </c>
    </row>
    <row r="12488" customFormat="false" ht="15" hidden="false" customHeight="false" outlineLevel="0" collapsed="false">
      <c r="A12488" s="7" t="s">
        <v>33</v>
      </c>
      <c r="B12488" s="7" t="s">
        <v>169</v>
      </c>
      <c r="C12488" s="7" t="s">
        <v>1334</v>
      </c>
      <c r="D12488" s="7" t="n">
        <v>2</v>
      </c>
      <c r="E12488" s="7" t="n">
        <v>34</v>
      </c>
      <c r="F12488" s="7" t="n">
        <v>0</v>
      </c>
      <c r="G12488" s="7" t="n">
        <v>0</v>
      </c>
    </row>
    <row r="12489" customFormat="false" ht="15" hidden="false" customHeight="false" outlineLevel="0" collapsed="false">
      <c r="A12489" s="7" t="s">
        <v>33</v>
      </c>
      <c r="B12489" s="7" t="s">
        <v>177</v>
      </c>
      <c r="C12489" s="7" t="s">
        <v>1334</v>
      </c>
      <c r="D12489" s="7" t="n">
        <v>3</v>
      </c>
      <c r="E12489" s="7" t="n">
        <v>51</v>
      </c>
      <c r="F12489" s="7" t="n">
        <v>0</v>
      </c>
      <c r="G12489" s="7" t="n">
        <v>0</v>
      </c>
    </row>
    <row r="12490" customFormat="false" ht="15" hidden="false" customHeight="false" outlineLevel="0" collapsed="false">
      <c r="A12490" s="7" t="s">
        <v>33</v>
      </c>
      <c r="B12490" s="7" t="s">
        <v>310</v>
      </c>
      <c r="C12490" s="7" t="s">
        <v>1334</v>
      </c>
      <c r="D12490" s="7" t="n">
        <v>1</v>
      </c>
      <c r="E12490" s="7" t="n">
        <v>17</v>
      </c>
      <c r="F12490" s="7" t="n">
        <v>0</v>
      </c>
      <c r="G12490" s="7" t="n">
        <v>0</v>
      </c>
    </row>
    <row r="12491" customFormat="false" ht="15" hidden="false" customHeight="false" outlineLevel="0" collapsed="false">
      <c r="A12491" s="7" t="s">
        <v>33</v>
      </c>
      <c r="B12491" s="7" t="s">
        <v>458</v>
      </c>
      <c r="C12491" s="7" t="s">
        <v>1382</v>
      </c>
      <c r="D12491" s="7" t="n">
        <v>1</v>
      </c>
      <c r="E12491" s="7" t="n">
        <v>77.24</v>
      </c>
      <c r="F12491" s="7" t="n">
        <v>0</v>
      </c>
      <c r="G12491" s="7" t="n">
        <v>0</v>
      </c>
    </row>
    <row r="12492" customFormat="false" ht="15" hidden="false" customHeight="false" outlineLevel="0" collapsed="false">
      <c r="A12492" s="7" t="s">
        <v>33</v>
      </c>
      <c r="B12492" s="7" t="s">
        <v>148</v>
      </c>
      <c r="C12492" s="7" t="s">
        <v>1387</v>
      </c>
      <c r="D12492" s="7" t="n">
        <v>3</v>
      </c>
      <c r="E12492" s="7" t="n">
        <v>49.5</v>
      </c>
      <c r="F12492" s="7" t="n">
        <v>0</v>
      </c>
      <c r="G12492" s="7" t="n">
        <v>0</v>
      </c>
    </row>
    <row r="12493" customFormat="false" ht="15" hidden="false" customHeight="false" outlineLevel="0" collapsed="false">
      <c r="A12493" s="7" t="s">
        <v>33</v>
      </c>
      <c r="B12493" s="7" t="s">
        <v>139</v>
      </c>
      <c r="C12493" s="7" t="s">
        <v>1387</v>
      </c>
      <c r="D12493" s="7" t="n">
        <v>3</v>
      </c>
      <c r="E12493" s="7" t="n">
        <v>49.5</v>
      </c>
      <c r="F12493" s="7" t="n">
        <v>0</v>
      </c>
      <c r="G12493" s="7" t="n">
        <v>0</v>
      </c>
    </row>
    <row r="12494" customFormat="false" ht="15" hidden="false" customHeight="false" outlineLevel="0" collapsed="false">
      <c r="A12494" s="7" t="s">
        <v>33</v>
      </c>
      <c r="B12494" s="7" t="s">
        <v>189</v>
      </c>
      <c r="C12494" s="7" t="s">
        <v>1387</v>
      </c>
      <c r="D12494" s="7" t="n">
        <v>2</v>
      </c>
      <c r="E12494" s="7" t="n">
        <v>33</v>
      </c>
      <c r="F12494" s="7" t="n">
        <v>0</v>
      </c>
      <c r="G12494" s="7" t="n">
        <v>0</v>
      </c>
    </row>
    <row r="12495" customFormat="false" ht="15" hidden="false" customHeight="false" outlineLevel="0" collapsed="false">
      <c r="A12495" s="7" t="s">
        <v>33</v>
      </c>
      <c r="B12495" s="7" t="s">
        <v>181</v>
      </c>
      <c r="C12495" s="7" t="s">
        <v>1387</v>
      </c>
      <c r="D12495" s="7" t="n">
        <v>3</v>
      </c>
      <c r="E12495" s="7" t="n">
        <v>49.5</v>
      </c>
      <c r="F12495" s="7" t="n">
        <v>0</v>
      </c>
      <c r="G12495" s="7" t="n">
        <v>0</v>
      </c>
    </row>
    <row r="12496" customFormat="false" ht="15" hidden="false" customHeight="false" outlineLevel="0" collapsed="false">
      <c r="A12496" s="7" t="s">
        <v>33</v>
      </c>
      <c r="B12496" s="7" t="s">
        <v>257</v>
      </c>
      <c r="C12496" s="7" t="s">
        <v>1387</v>
      </c>
      <c r="D12496" s="7" t="n">
        <v>1</v>
      </c>
      <c r="E12496" s="7" t="n">
        <v>16.5</v>
      </c>
      <c r="F12496" s="7" t="n">
        <v>0</v>
      </c>
      <c r="G12496" s="7" t="n">
        <v>0</v>
      </c>
    </row>
    <row r="12497" customFormat="false" ht="15" hidden="false" customHeight="false" outlineLevel="0" collapsed="false">
      <c r="A12497" s="7" t="s">
        <v>33</v>
      </c>
      <c r="B12497" s="7" t="s">
        <v>192</v>
      </c>
      <c r="C12497" s="7" t="s">
        <v>1311</v>
      </c>
      <c r="D12497" s="7" t="n">
        <v>10</v>
      </c>
      <c r="E12497" s="7" t="n">
        <v>200</v>
      </c>
      <c r="F12497" s="7" t="n">
        <v>0</v>
      </c>
      <c r="G12497" s="7" t="n">
        <v>0</v>
      </c>
    </row>
    <row r="12498" customFormat="false" ht="15" hidden="false" customHeight="false" outlineLevel="0" collapsed="false">
      <c r="A12498" s="7" t="s">
        <v>33</v>
      </c>
      <c r="B12498" s="7" t="s">
        <v>86</v>
      </c>
      <c r="C12498" s="7" t="s">
        <v>1271</v>
      </c>
      <c r="D12498" s="7" t="n">
        <v>12</v>
      </c>
      <c r="E12498" s="7" t="n">
        <v>780</v>
      </c>
      <c r="F12498" s="7" t="n">
        <v>4</v>
      </c>
      <c r="G12498" s="7" t="n">
        <v>260</v>
      </c>
    </row>
    <row r="12499" customFormat="false" ht="15" hidden="false" customHeight="false" outlineLevel="0" collapsed="false">
      <c r="A12499" s="7" t="s">
        <v>33</v>
      </c>
      <c r="B12499" s="7" t="s">
        <v>98</v>
      </c>
      <c r="C12499" s="7" t="s">
        <v>1271</v>
      </c>
      <c r="D12499" s="7" t="n">
        <v>4</v>
      </c>
      <c r="E12499" s="7" t="n">
        <v>260</v>
      </c>
      <c r="F12499" s="7" t="n">
        <v>3</v>
      </c>
      <c r="G12499" s="7" t="n">
        <v>195</v>
      </c>
    </row>
    <row r="12500" customFormat="false" ht="15" hidden="false" customHeight="false" outlineLevel="0" collapsed="false">
      <c r="A12500" s="7" t="s">
        <v>33</v>
      </c>
      <c r="B12500" s="7" t="s">
        <v>88</v>
      </c>
      <c r="C12500" s="7" t="s">
        <v>1271</v>
      </c>
      <c r="D12500" s="7" t="n">
        <v>16</v>
      </c>
      <c r="E12500" s="7" t="n">
        <v>1040</v>
      </c>
      <c r="F12500" s="7" t="n">
        <v>4</v>
      </c>
      <c r="G12500" s="7" t="n">
        <v>260</v>
      </c>
    </row>
    <row r="12501" customFormat="false" ht="15" hidden="false" customHeight="false" outlineLevel="0" collapsed="false">
      <c r="A12501" s="7" t="s">
        <v>33</v>
      </c>
      <c r="B12501" s="7" t="s">
        <v>512</v>
      </c>
      <c r="C12501" s="7" t="s">
        <v>1273</v>
      </c>
      <c r="D12501" s="7" t="n">
        <v>4</v>
      </c>
      <c r="E12501" s="7" t="n">
        <v>702</v>
      </c>
      <c r="F12501" s="7" t="n">
        <v>0</v>
      </c>
      <c r="G12501" s="7" t="n">
        <v>0</v>
      </c>
    </row>
    <row r="12502" customFormat="false" ht="15" hidden="false" customHeight="false" outlineLevel="0" collapsed="false">
      <c r="A12502" s="7" t="s">
        <v>33</v>
      </c>
      <c r="B12502" s="7" t="s">
        <v>502</v>
      </c>
      <c r="C12502" s="7" t="s">
        <v>1273</v>
      </c>
      <c r="D12502" s="7" t="n">
        <v>2</v>
      </c>
      <c r="E12502" s="7" t="n">
        <v>351</v>
      </c>
      <c r="F12502" s="7" t="n">
        <v>0</v>
      </c>
      <c r="G12502" s="7" t="n">
        <v>0</v>
      </c>
    </row>
    <row r="12503" customFormat="false" ht="15" hidden="false" customHeight="false" outlineLevel="0" collapsed="false">
      <c r="A12503" s="7" t="s">
        <v>33</v>
      </c>
      <c r="B12503" s="7" t="s">
        <v>447</v>
      </c>
      <c r="C12503" s="7" t="s">
        <v>1273</v>
      </c>
      <c r="D12503" s="7" t="n">
        <v>4</v>
      </c>
      <c r="E12503" s="7" t="n">
        <v>702</v>
      </c>
      <c r="F12503" s="7" t="n">
        <v>-1</v>
      </c>
      <c r="G12503" s="7" t="n">
        <v>-175.5</v>
      </c>
    </row>
    <row r="12504" customFormat="false" ht="15" hidden="false" customHeight="false" outlineLevel="0" collapsed="false">
      <c r="A12504" s="7" t="s">
        <v>33</v>
      </c>
      <c r="B12504" s="7" t="s">
        <v>151</v>
      </c>
      <c r="C12504" s="7" t="s">
        <v>1276</v>
      </c>
      <c r="D12504" s="7" t="n">
        <v>3</v>
      </c>
      <c r="E12504" s="7" t="n">
        <v>217.02</v>
      </c>
      <c r="F12504" s="7" t="n">
        <v>0</v>
      </c>
      <c r="G12504" s="7" t="n">
        <v>0</v>
      </c>
    </row>
    <row r="12505" customFormat="false" ht="15" hidden="false" customHeight="false" outlineLevel="0" collapsed="false">
      <c r="A12505" s="7" t="s">
        <v>33</v>
      </c>
      <c r="B12505" s="7" t="s">
        <v>172</v>
      </c>
      <c r="C12505" s="7" t="s">
        <v>1276</v>
      </c>
      <c r="D12505" s="7" t="n">
        <v>0</v>
      </c>
      <c r="E12505" s="7" t="n">
        <v>0</v>
      </c>
      <c r="F12505" s="7" t="n">
        <v>1</v>
      </c>
      <c r="G12505" s="7" t="n">
        <v>72.34</v>
      </c>
    </row>
    <row r="12506" customFormat="false" ht="15" hidden="false" customHeight="false" outlineLevel="0" collapsed="false">
      <c r="A12506" s="7" t="s">
        <v>33</v>
      </c>
      <c r="B12506" s="7" t="s">
        <v>241</v>
      </c>
      <c r="C12506" s="7" t="s">
        <v>1276</v>
      </c>
      <c r="D12506" s="7" t="n">
        <v>1</v>
      </c>
      <c r="E12506" s="7" t="n">
        <v>72.34</v>
      </c>
      <c r="F12506" s="7" t="n">
        <v>0</v>
      </c>
      <c r="G12506" s="7" t="n">
        <v>0</v>
      </c>
    </row>
    <row r="12507" customFormat="false" ht="15" hidden="false" customHeight="false" outlineLevel="0" collapsed="false">
      <c r="A12507" s="7" t="s">
        <v>33</v>
      </c>
      <c r="B12507" s="7" t="s">
        <v>157</v>
      </c>
      <c r="C12507" s="7" t="s">
        <v>1276</v>
      </c>
      <c r="D12507" s="7" t="n">
        <v>1</v>
      </c>
      <c r="E12507" s="7" t="n">
        <v>72.34</v>
      </c>
      <c r="F12507" s="7" t="n">
        <v>3</v>
      </c>
      <c r="G12507" s="7" t="n">
        <v>217.02</v>
      </c>
    </row>
    <row r="12508" customFormat="false" ht="15" hidden="false" customHeight="false" outlineLevel="0" collapsed="false">
      <c r="A12508" s="7" t="s">
        <v>33</v>
      </c>
      <c r="B12508" s="7" t="s">
        <v>391</v>
      </c>
      <c r="C12508" s="7" t="s">
        <v>1287</v>
      </c>
      <c r="D12508" s="7" t="n">
        <v>2</v>
      </c>
      <c r="E12508" s="7" t="n">
        <v>155.6</v>
      </c>
      <c r="F12508" s="7" t="n">
        <v>0</v>
      </c>
      <c r="G12508" s="7" t="n">
        <v>0</v>
      </c>
    </row>
    <row r="12509" customFormat="false" ht="15" hidden="false" customHeight="false" outlineLevel="0" collapsed="false">
      <c r="A12509" s="7" t="s">
        <v>33</v>
      </c>
      <c r="B12509" s="7" t="s">
        <v>106</v>
      </c>
      <c r="C12509" s="7" t="s">
        <v>1291</v>
      </c>
      <c r="D12509" s="7" t="n">
        <v>4</v>
      </c>
      <c r="E12509" s="7" t="n">
        <v>97.72</v>
      </c>
      <c r="F12509" s="7" t="n">
        <v>1</v>
      </c>
      <c r="G12509" s="7" t="n">
        <v>24.43</v>
      </c>
    </row>
    <row r="12510" customFormat="false" ht="15" hidden="false" customHeight="false" outlineLevel="0" collapsed="false">
      <c r="A12510" s="7" t="s">
        <v>33</v>
      </c>
      <c r="B12510" s="7" t="s">
        <v>96</v>
      </c>
      <c r="C12510" s="7" t="s">
        <v>1291</v>
      </c>
      <c r="D12510" s="7" t="n">
        <v>4</v>
      </c>
      <c r="E12510" s="7" t="n">
        <v>97.72</v>
      </c>
      <c r="F12510" s="7" t="n">
        <v>0</v>
      </c>
      <c r="G12510" s="7" t="n">
        <v>0</v>
      </c>
    </row>
    <row r="12511" customFormat="false" ht="15" hidden="false" customHeight="false" outlineLevel="0" collapsed="false">
      <c r="A12511" s="7" t="s">
        <v>33</v>
      </c>
      <c r="B12511" s="7" t="s">
        <v>173</v>
      </c>
      <c r="C12511" s="7" t="s">
        <v>1291</v>
      </c>
      <c r="D12511" s="7" t="n">
        <v>4</v>
      </c>
      <c r="E12511" s="7" t="n">
        <v>97.72</v>
      </c>
      <c r="F12511" s="7" t="n">
        <v>0</v>
      </c>
      <c r="G12511" s="7" t="n">
        <v>0</v>
      </c>
    </row>
    <row r="12512" customFormat="false" ht="15" hidden="false" customHeight="false" outlineLevel="0" collapsed="false">
      <c r="A12512" s="7" t="s">
        <v>33</v>
      </c>
      <c r="B12512" s="7" t="s">
        <v>83</v>
      </c>
      <c r="C12512" s="7" t="s">
        <v>1303</v>
      </c>
      <c r="D12512" s="7" t="n">
        <v>28</v>
      </c>
      <c r="E12512" s="7" t="n">
        <v>1274</v>
      </c>
      <c r="F12512" s="7" t="n">
        <v>11</v>
      </c>
      <c r="G12512" s="7" t="n">
        <v>500.5</v>
      </c>
    </row>
    <row r="12513" customFormat="false" ht="15" hidden="false" customHeight="false" outlineLevel="0" collapsed="false">
      <c r="A12513" s="7" t="s">
        <v>33</v>
      </c>
      <c r="B12513" s="7" t="s">
        <v>187</v>
      </c>
      <c r="C12513" s="7" t="s">
        <v>1309</v>
      </c>
      <c r="D12513" s="7" t="n">
        <v>15</v>
      </c>
      <c r="E12513" s="7" t="n">
        <v>1167</v>
      </c>
      <c r="F12513" s="7" t="n">
        <v>7</v>
      </c>
      <c r="G12513" s="7" t="n">
        <v>544.6</v>
      </c>
    </row>
    <row r="12514" customFormat="false" ht="15" hidden="false" customHeight="false" outlineLevel="0" collapsed="false">
      <c r="A12514" s="7" t="s">
        <v>33</v>
      </c>
      <c r="B12514" s="7" t="s">
        <v>144</v>
      </c>
      <c r="C12514" s="7" t="s">
        <v>1320</v>
      </c>
      <c r="D12514" s="7" t="n">
        <v>3</v>
      </c>
      <c r="E12514" s="7" t="n">
        <v>189.81</v>
      </c>
      <c r="F12514" s="7" t="n">
        <v>0</v>
      </c>
      <c r="G12514" s="7" t="n">
        <v>0</v>
      </c>
    </row>
    <row r="12515" customFormat="false" ht="15" hidden="false" customHeight="false" outlineLevel="0" collapsed="false">
      <c r="A12515" s="7" t="s">
        <v>33</v>
      </c>
      <c r="B12515" s="7" t="s">
        <v>138</v>
      </c>
      <c r="C12515" s="7" t="s">
        <v>1320</v>
      </c>
      <c r="D12515" s="7" t="n">
        <v>6</v>
      </c>
      <c r="E12515" s="7" t="n">
        <v>379.62</v>
      </c>
      <c r="F12515" s="7" t="n">
        <v>0</v>
      </c>
      <c r="G12515" s="7" t="n">
        <v>0</v>
      </c>
    </row>
    <row r="12516" customFormat="false" ht="15" hidden="false" customHeight="false" outlineLevel="0" collapsed="false">
      <c r="A12516" s="7" t="s">
        <v>33</v>
      </c>
      <c r="B12516" s="7" t="s">
        <v>218</v>
      </c>
      <c r="C12516" s="7" t="s">
        <v>1320</v>
      </c>
      <c r="D12516" s="7" t="n">
        <v>2</v>
      </c>
      <c r="E12516" s="7" t="n">
        <v>126.54</v>
      </c>
      <c r="F12516" s="7" t="n">
        <v>0</v>
      </c>
      <c r="G12516" s="7" t="n">
        <v>0</v>
      </c>
    </row>
    <row r="12517" customFormat="false" ht="15" hidden="false" customHeight="false" outlineLevel="0" collapsed="false">
      <c r="A12517" s="7" t="s">
        <v>33</v>
      </c>
      <c r="B12517" s="7" t="s">
        <v>326</v>
      </c>
      <c r="C12517" s="7" t="s">
        <v>1330</v>
      </c>
      <c r="D12517" s="7" t="n">
        <v>4</v>
      </c>
      <c r="E12517" s="7" t="n">
        <v>115.72</v>
      </c>
      <c r="F12517" s="7" t="n">
        <v>0</v>
      </c>
      <c r="G12517" s="7" t="n">
        <v>0</v>
      </c>
    </row>
    <row r="12518" customFormat="false" ht="15" hidden="false" customHeight="false" outlineLevel="0" collapsed="false">
      <c r="A12518" s="7" t="s">
        <v>33</v>
      </c>
      <c r="B12518" s="7" t="s">
        <v>141</v>
      </c>
      <c r="C12518" s="7" t="s">
        <v>1334</v>
      </c>
      <c r="D12518" s="7" t="n">
        <v>4</v>
      </c>
      <c r="E12518" s="7" t="n">
        <v>68</v>
      </c>
      <c r="F12518" s="7" t="n">
        <v>6</v>
      </c>
      <c r="G12518" s="7" t="n">
        <v>102</v>
      </c>
    </row>
    <row r="12519" customFormat="false" ht="15" hidden="false" customHeight="false" outlineLevel="0" collapsed="false">
      <c r="A12519" s="7" t="s">
        <v>33</v>
      </c>
      <c r="B12519" s="7" t="s">
        <v>211</v>
      </c>
      <c r="C12519" s="7" t="s">
        <v>1341</v>
      </c>
      <c r="D12519" s="7" t="n">
        <v>12</v>
      </c>
      <c r="E12519" s="7" t="n">
        <v>280.8</v>
      </c>
      <c r="F12519" s="7" t="n">
        <v>0</v>
      </c>
      <c r="G12519" s="7" t="n">
        <v>0</v>
      </c>
    </row>
    <row r="12520" customFormat="false" ht="15" hidden="false" customHeight="false" outlineLevel="0" collapsed="false">
      <c r="A12520" s="7" t="s">
        <v>33</v>
      </c>
      <c r="B12520" s="7" t="s">
        <v>201</v>
      </c>
      <c r="C12520" s="7" t="s">
        <v>1344</v>
      </c>
      <c r="D12520" s="7" t="n">
        <v>21</v>
      </c>
      <c r="E12520" s="7" t="n">
        <v>199.5</v>
      </c>
      <c r="F12520" s="7" t="n">
        <v>3</v>
      </c>
      <c r="G12520" s="7" t="n">
        <v>28.5</v>
      </c>
    </row>
    <row r="12521" customFormat="false" ht="15" hidden="false" customHeight="false" outlineLevel="0" collapsed="false">
      <c r="A12521" s="7" t="s">
        <v>33</v>
      </c>
      <c r="B12521" s="7" t="s">
        <v>246</v>
      </c>
      <c r="C12521" s="7" t="s">
        <v>1345</v>
      </c>
      <c r="D12521" s="7" t="n">
        <v>11</v>
      </c>
      <c r="E12521" s="7" t="n">
        <v>104.5</v>
      </c>
      <c r="F12521" s="7" t="n">
        <v>2</v>
      </c>
      <c r="G12521" s="7" t="n">
        <v>19</v>
      </c>
    </row>
    <row r="12522" customFormat="false" ht="15" hidden="false" customHeight="false" outlineLevel="0" collapsed="false">
      <c r="A12522" s="7" t="s">
        <v>33</v>
      </c>
      <c r="B12522" s="7" t="s">
        <v>264</v>
      </c>
      <c r="C12522" s="7" t="s">
        <v>1347</v>
      </c>
      <c r="D12522" s="7" t="n">
        <v>5</v>
      </c>
      <c r="E12522" s="7" t="n">
        <v>48.55</v>
      </c>
      <c r="F12522" s="7" t="n">
        <v>6</v>
      </c>
      <c r="G12522" s="7" t="n">
        <v>58.26</v>
      </c>
    </row>
    <row r="12523" customFormat="false" ht="15" hidden="false" customHeight="false" outlineLevel="0" collapsed="false">
      <c r="A12523" s="7" t="s">
        <v>33</v>
      </c>
      <c r="B12523" s="7" t="s">
        <v>297</v>
      </c>
      <c r="C12523" s="7" t="s">
        <v>1348</v>
      </c>
      <c r="D12523" s="7" t="n">
        <v>0</v>
      </c>
      <c r="E12523" s="7" t="n">
        <v>0</v>
      </c>
      <c r="F12523" s="7" t="n">
        <v>4</v>
      </c>
      <c r="G12523" s="7" t="n">
        <v>32.32</v>
      </c>
    </row>
    <row r="12524" customFormat="false" ht="15" hidden="false" customHeight="false" outlineLevel="0" collapsed="false">
      <c r="A12524" s="7" t="s">
        <v>33</v>
      </c>
      <c r="B12524" s="7" t="s">
        <v>150</v>
      </c>
      <c r="C12524" s="7" t="s">
        <v>1349</v>
      </c>
      <c r="D12524" s="7" t="n">
        <v>13</v>
      </c>
      <c r="E12524" s="7" t="n">
        <v>158.34</v>
      </c>
      <c r="F12524" s="7" t="n">
        <v>9</v>
      </c>
      <c r="G12524" s="7" t="n">
        <v>109.62</v>
      </c>
    </row>
    <row r="12525" customFormat="false" ht="15" hidden="false" customHeight="false" outlineLevel="0" collapsed="false">
      <c r="A12525" s="7" t="s">
        <v>33</v>
      </c>
      <c r="B12525" s="7" t="s">
        <v>325</v>
      </c>
      <c r="C12525" s="7" t="s">
        <v>1350</v>
      </c>
      <c r="D12525" s="7" t="n">
        <v>2</v>
      </c>
      <c r="E12525" s="7" t="n">
        <v>77.4</v>
      </c>
      <c r="F12525" s="7" t="n">
        <v>0</v>
      </c>
      <c r="G12525" s="7" t="n">
        <v>0</v>
      </c>
    </row>
    <row r="12526" customFormat="false" ht="15" hidden="false" customHeight="false" outlineLevel="0" collapsed="false">
      <c r="A12526" s="7" t="s">
        <v>33</v>
      </c>
      <c r="B12526" s="7" t="s">
        <v>311</v>
      </c>
      <c r="C12526" s="7" t="s">
        <v>1352</v>
      </c>
      <c r="D12526" s="7" t="n">
        <v>7</v>
      </c>
      <c r="E12526" s="7" t="n">
        <v>79.31</v>
      </c>
      <c r="F12526" s="7" t="n">
        <v>0</v>
      </c>
      <c r="G12526" s="7" t="n">
        <v>0</v>
      </c>
    </row>
    <row r="12527" customFormat="false" ht="15" hidden="false" customHeight="false" outlineLevel="0" collapsed="false">
      <c r="A12527" s="7" t="s">
        <v>33</v>
      </c>
      <c r="B12527" s="7" t="s">
        <v>114</v>
      </c>
      <c r="C12527" s="7" t="s">
        <v>1354</v>
      </c>
      <c r="D12527" s="7" t="n">
        <v>8</v>
      </c>
      <c r="E12527" s="7" t="n">
        <v>220.4</v>
      </c>
      <c r="F12527" s="7" t="n">
        <v>4</v>
      </c>
      <c r="G12527" s="7" t="n">
        <v>110.2</v>
      </c>
    </row>
    <row r="12528" customFormat="false" ht="15" hidden="false" customHeight="false" outlineLevel="0" collapsed="false">
      <c r="A12528" s="7" t="s">
        <v>33</v>
      </c>
      <c r="B12528" s="7" t="s">
        <v>342</v>
      </c>
      <c r="C12528" s="7" t="s">
        <v>1356</v>
      </c>
      <c r="D12528" s="7" t="n">
        <v>0</v>
      </c>
      <c r="E12528" s="7" t="n">
        <v>0</v>
      </c>
      <c r="F12528" s="7" t="n">
        <v>3</v>
      </c>
      <c r="G12528" s="7" t="n">
        <v>41.52</v>
      </c>
    </row>
    <row r="12529" customFormat="false" ht="15" hidden="false" customHeight="false" outlineLevel="0" collapsed="false">
      <c r="A12529" s="7" t="s">
        <v>33</v>
      </c>
      <c r="B12529" s="7" t="s">
        <v>179</v>
      </c>
      <c r="C12529" s="7" t="s">
        <v>1357</v>
      </c>
      <c r="D12529" s="7" t="n">
        <v>3</v>
      </c>
      <c r="E12529" s="7" t="n">
        <v>48.6</v>
      </c>
      <c r="F12529" s="7" t="n">
        <v>0</v>
      </c>
      <c r="G12529" s="7" t="n">
        <v>0</v>
      </c>
    </row>
    <row r="12530" customFormat="false" ht="15" hidden="false" customHeight="false" outlineLevel="0" collapsed="false">
      <c r="A12530" s="7" t="s">
        <v>33</v>
      </c>
      <c r="B12530" s="7" t="s">
        <v>163</v>
      </c>
      <c r="C12530" s="7" t="s">
        <v>1357</v>
      </c>
      <c r="D12530" s="7" t="n">
        <v>4</v>
      </c>
      <c r="E12530" s="7" t="n">
        <v>71.28</v>
      </c>
      <c r="F12530" s="7" t="n">
        <v>0</v>
      </c>
      <c r="G12530" s="7" t="n">
        <v>0</v>
      </c>
    </row>
    <row r="12531" customFormat="false" ht="15" hidden="false" customHeight="false" outlineLevel="0" collapsed="false">
      <c r="A12531" s="7" t="s">
        <v>33</v>
      </c>
      <c r="B12531" s="7" t="s">
        <v>613</v>
      </c>
      <c r="C12531" s="7" t="s">
        <v>1369</v>
      </c>
      <c r="D12531" s="7" t="n">
        <v>0</v>
      </c>
      <c r="E12531" s="7" t="n">
        <v>0</v>
      </c>
      <c r="F12531" s="7" t="n">
        <v>3</v>
      </c>
      <c r="G12531" s="7" t="n">
        <v>160.59</v>
      </c>
    </row>
    <row r="12532" customFormat="false" ht="15" hidden="false" customHeight="false" outlineLevel="0" collapsed="false">
      <c r="A12532" s="7" t="s">
        <v>33</v>
      </c>
      <c r="B12532" s="7" t="s">
        <v>303</v>
      </c>
      <c r="C12532" s="7" t="s">
        <v>1376</v>
      </c>
      <c r="D12532" s="7" t="n">
        <v>15</v>
      </c>
      <c r="E12532" s="7" t="n">
        <v>276</v>
      </c>
      <c r="F12532" s="7" t="n">
        <v>11</v>
      </c>
      <c r="G12532" s="7" t="n">
        <v>202.4</v>
      </c>
    </row>
    <row r="12533" customFormat="false" ht="15" hidden="false" customHeight="false" outlineLevel="0" collapsed="false">
      <c r="A12533" s="7" t="s">
        <v>33</v>
      </c>
      <c r="B12533" s="7" t="s">
        <v>283</v>
      </c>
      <c r="C12533" s="7" t="s">
        <v>1376</v>
      </c>
      <c r="D12533" s="7" t="n">
        <v>8</v>
      </c>
      <c r="E12533" s="7" t="n">
        <v>147.2</v>
      </c>
      <c r="F12533" s="7" t="n">
        <v>0</v>
      </c>
      <c r="G12533" s="7" t="n">
        <v>0</v>
      </c>
    </row>
    <row r="12534" customFormat="false" ht="15" hidden="false" customHeight="false" outlineLevel="0" collapsed="false">
      <c r="A12534" s="7" t="s">
        <v>33</v>
      </c>
      <c r="B12534" s="7" t="s">
        <v>349</v>
      </c>
      <c r="C12534" s="7" t="s">
        <v>1378</v>
      </c>
      <c r="D12534" s="7" t="n">
        <v>9</v>
      </c>
      <c r="E12534" s="7" t="n">
        <v>165.6</v>
      </c>
      <c r="F12534" s="7" t="n">
        <v>3</v>
      </c>
      <c r="G12534" s="7" t="n">
        <v>55.2</v>
      </c>
    </row>
    <row r="12535" customFormat="false" ht="15" hidden="false" customHeight="false" outlineLevel="0" collapsed="false">
      <c r="A12535" s="7" t="s">
        <v>33</v>
      </c>
      <c r="B12535" s="7" t="s">
        <v>188</v>
      </c>
      <c r="C12535" s="7" t="s">
        <v>1379</v>
      </c>
      <c r="D12535" s="7" t="n">
        <v>3</v>
      </c>
      <c r="E12535" s="7" t="n">
        <v>125.43</v>
      </c>
      <c r="F12535" s="7" t="n">
        <v>0</v>
      </c>
      <c r="G12535" s="7" t="n">
        <v>0</v>
      </c>
    </row>
    <row r="12536" customFormat="false" ht="15" hidden="false" customHeight="false" outlineLevel="0" collapsed="false">
      <c r="A12536" s="7" t="s">
        <v>33</v>
      </c>
      <c r="B12536" s="7" t="s">
        <v>174</v>
      </c>
      <c r="C12536" s="7" t="s">
        <v>1379</v>
      </c>
      <c r="D12536" s="7" t="n">
        <v>6</v>
      </c>
      <c r="E12536" s="7" t="n">
        <v>250.86</v>
      </c>
      <c r="F12536" s="7" t="n">
        <v>0</v>
      </c>
      <c r="G12536" s="7" t="n">
        <v>0</v>
      </c>
    </row>
    <row r="12537" customFormat="false" ht="15" hidden="false" customHeight="false" outlineLevel="0" collapsed="false">
      <c r="A12537" s="7" t="s">
        <v>33</v>
      </c>
      <c r="B12537" s="7" t="s">
        <v>148</v>
      </c>
      <c r="C12537" s="7" t="s">
        <v>1387</v>
      </c>
      <c r="D12537" s="7" t="n">
        <v>3</v>
      </c>
      <c r="E12537" s="7" t="n">
        <v>49.5</v>
      </c>
      <c r="F12537" s="7" t="n">
        <v>6</v>
      </c>
      <c r="G12537" s="7" t="n">
        <v>99</v>
      </c>
    </row>
    <row r="12538" customFormat="false" ht="15" hidden="false" customHeight="false" outlineLevel="0" collapsed="false">
      <c r="A12538" s="7" t="s">
        <v>33</v>
      </c>
      <c r="B12538" s="7" t="s">
        <v>139</v>
      </c>
      <c r="C12538" s="7" t="s">
        <v>1387</v>
      </c>
      <c r="D12538" s="7" t="n">
        <v>7</v>
      </c>
      <c r="E12538" s="7" t="n">
        <v>115.5</v>
      </c>
      <c r="F12538" s="7" t="n">
        <v>2</v>
      </c>
      <c r="G12538" s="7" t="n">
        <v>33</v>
      </c>
    </row>
    <row r="12539" customFormat="false" ht="15" hidden="false" customHeight="false" outlineLevel="0" collapsed="false">
      <c r="A12539" s="7" t="s">
        <v>33</v>
      </c>
      <c r="B12539" s="7" t="s">
        <v>133</v>
      </c>
      <c r="C12539" s="7" t="s">
        <v>1390</v>
      </c>
      <c r="D12539" s="7" t="n">
        <v>3</v>
      </c>
      <c r="E12539" s="7" t="n">
        <v>61.5</v>
      </c>
      <c r="F12539" s="7" t="n">
        <v>7</v>
      </c>
      <c r="G12539" s="7" t="n">
        <v>143.5</v>
      </c>
    </row>
    <row r="12540" customFormat="false" ht="15" hidden="false" customHeight="false" outlineLevel="0" collapsed="false">
      <c r="A12540" s="7" t="s">
        <v>33</v>
      </c>
      <c r="B12540" s="7" t="s">
        <v>154</v>
      </c>
      <c r="C12540" s="7" t="s">
        <v>1390</v>
      </c>
      <c r="D12540" s="7" t="n">
        <v>6</v>
      </c>
      <c r="E12540" s="7" t="n">
        <v>123</v>
      </c>
      <c r="F12540" s="7" t="n">
        <v>0</v>
      </c>
      <c r="G12540" s="7" t="n">
        <v>0</v>
      </c>
    </row>
    <row r="12541" customFormat="false" ht="15" hidden="false" customHeight="false" outlineLevel="0" collapsed="false">
      <c r="A12541" s="7" t="s">
        <v>33</v>
      </c>
      <c r="B12541" s="7" t="s">
        <v>216</v>
      </c>
      <c r="C12541" s="7" t="s">
        <v>1390</v>
      </c>
      <c r="D12541" s="7" t="n">
        <v>6</v>
      </c>
      <c r="E12541" s="7" t="n">
        <v>123</v>
      </c>
      <c r="F12541" s="7" t="n">
        <v>0</v>
      </c>
      <c r="G12541" s="7" t="n">
        <v>0</v>
      </c>
    </row>
    <row r="12542" customFormat="false" ht="15" hidden="false" customHeight="false" outlineLevel="0" collapsed="false">
      <c r="A12542" s="7" t="s">
        <v>33</v>
      </c>
      <c r="B12542" s="7" t="s">
        <v>167</v>
      </c>
      <c r="C12542" s="7" t="s">
        <v>1390</v>
      </c>
      <c r="D12542" s="7" t="n">
        <v>5</v>
      </c>
      <c r="E12542" s="7" t="n">
        <v>102.5</v>
      </c>
      <c r="F12542" s="7" t="n">
        <v>4</v>
      </c>
      <c r="G12542" s="7" t="n">
        <v>82</v>
      </c>
    </row>
    <row r="12543" customFormat="false" ht="15" hidden="false" customHeight="false" outlineLevel="0" collapsed="false">
      <c r="A12543" s="7" t="s">
        <v>33</v>
      </c>
      <c r="B12543" s="7" t="s">
        <v>365</v>
      </c>
      <c r="C12543" s="7" t="s">
        <v>1393</v>
      </c>
      <c r="D12543" s="7" t="n">
        <v>2</v>
      </c>
      <c r="E12543" s="7" t="n">
        <v>42</v>
      </c>
      <c r="F12543" s="7" t="n">
        <v>0</v>
      </c>
      <c r="G12543" s="7" t="n">
        <v>0</v>
      </c>
    </row>
    <row r="12544" customFormat="false" ht="15" hidden="false" customHeight="false" outlineLevel="0" collapsed="false">
      <c r="A12544" s="7" t="s">
        <v>33</v>
      </c>
      <c r="B12544" s="7" t="s">
        <v>392</v>
      </c>
      <c r="C12544" s="7" t="s">
        <v>1398</v>
      </c>
      <c r="D12544" s="7" t="n">
        <v>1</v>
      </c>
      <c r="E12544" s="7" t="n">
        <v>126.57</v>
      </c>
      <c r="F12544" s="7" t="n">
        <v>0</v>
      </c>
      <c r="G12544" s="7" t="n">
        <v>0</v>
      </c>
    </row>
    <row r="12545" customFormat="false" ht="15" hidden="false" customHeight="false" outlineLevel="0" collapsed="false">
      <c r="A12545" s="7" t="s">
        <v>33</v>
      </c>
      <c r="B12545" s="7" t="s">
        <v>428</v>
      </c>
      <c r="C12545" s="7" t="s">
        <v>1398</v>
      </c>
      <c r="D12545" s="7" t="n">
        <v>1</v>
      </c>
      <c r="E12545" s="7" t="n">
        <v>126.57</v>
      </c>
      <c r="F12545" s="7" t="n">
        <v>1</v>
      </c>
      <c r="G12545" s="7" t="n">
        <v>126.57</v>
      </c>
    </row>
    <row r="12546" customFormat="false" ht="15" hidden="false" customHeight="false" outlineLevel="0" collapsed="false">
      <c r="A12546" s="7" t="s">
        <v>33</v>
      </c>
      <c r="B12546" s="7" t="s">
        <v>130</v>
      </c>
      <c r="C12546" s="7" t="s">
        <v>1425</v>
      </c>
      <c r="D12546" s="7" t="n">
        <v>5</v>
      </c>
      <c r="E12546" s="7" t="n">
        <v>175</v>
      </c>
      <c r="F12546" s="7" t="n">
        <v>0</v>
      </c>
      <c r="G12546" s="7" t="n">
        <v>0</v>
      </c>
    </row>
    <row r="12547" customFormat="false" ht="15" hidden="false" customHeight="false" outlineLevel="0" collapsed="false">
      <c r="A12547" s="7" t="s">
        <v>33</v>
      </c>
      <c r="B12547" s="7" t="s">
        <v>152</v>
      </c>
      <c r="C12547" s="7" t="s">
        <v>1425</v>
      </c>
      <c r="D12547" s="7" t="n">
        <v>3</v>
      </c>
      <c r="E12547" s="7" t="n">
        <v>105</v>
      </c>
      <c r="F12547" s="7" t="n">
        <v>0</v>
      </c>
      <c r="G12547" s="7" t="n">
        <v>0</v>
      </c>
    </row>
    <row r="12548" customFormat="false" ht="15" hidden="false" customHeight="false" outlineLevel="0" collapsed="false">
      <c r="A12548" s="7" t="s">
        <v>33</v>
      </c>
      <c r="B12548" s="7" t="s">
        <v>191</v>
      </c>
      <c r="C12548" s="7" t="s">
        <v>1425</v>
      </c>
      <c r="D12548" s="7" t="n">
        <v>2</v>
      </c>
      <c r="E12548" s="7" t="n">
        <v>70</v>
      </c>
      <c r="F12548" s="7" t="n">
        <v>2</v>
      </c>
      <c r="G12548" s="7" t="n">
        <v>70</v>
      </c>
    </row>
    <row r="12549" customFormat="false" ht="15" hidden="false" customHeight="false" outlineLevel="0" collapsed="false">
      <c r="A12549" s="7" t="s">
        <v>33</v>
      </c>
      <c r="B12549" s="7" t="s">
        <v>232</v>
      </c>
      <c r="C12549" s="7" t="s">
        <v>1432</v>
      </c>
      <c r="D12549" s="7" t="n">
        <v>7</v>
      </c>
      <c r="E12549" s="7" t="n">
        <v>119</v>
      </c>
      <c r="F12549" s="7" t="n">
        <v>0</v>
      </c>
      <c r="G12549" s="7" t="n">
        <v>0</v>
      </c>
    </row>
    <row r="12550" customFormat="false" ht="15" hidden="false" customHeight="false" outlineLevel="0" collapsed="false">
      <c r="A12550" s="7" t="s">
        <v>33</v>
      </c>
      <c r="B12550" s="7" t="s">
        <v>212</v>
      </c>
      <c r="C12550" s="7" t="s">
        <v>1432</v>
      </c>
      <c r="D12550" s="7" t="n">
        <v>4</v>
      </c>
      <c r="E12550" s="7" t="n">
        <v>68</v>
      </c>
      <c r="F12550" s="7" t="n">
        <v>2</v>
      </c>
      <c r="G12550" s="7" t="n">
        <v>34</v>
      </c>
    </row>
    <row r="12551" customFormat="false" ht="15" hidden="false" customHeight="false" outlineLevel="0" collapsed="false">
      <c r="A12551" s="7" t="s">
        <v>33</v>
      </c>
      <c r="B12551" s="7" t="s">
        <v>192</v>
      </c>
      <c r="C12551" s="7" t="s">
        <v>1311</v>
      </c>
      <c r="D12551" s="7" t="n">
        <v>8</v>
      </c>
      <c r="E12551" s="7" t="n">
        <v>160</v>
      </c>
      <c r="F12551" s="7" t="n">
        <v>8</v>
      </c>
      <c r="G12551" s="7" t="n">
        <v>160</v>
      </c>
    </row>
    <row r="12552" customFormat="false" ht="15" hidden="false" customHeight="false" outlineLevel="0" collapsed="false">
      <c r="A12552" s="7" t="s">
        <v>33</v>
      </c>
      <c r="B12552" s="7" t="s">
        <v>124</v>
      </c>
      <c r="C12552" s="7" t="s">
        <v>1449</v>
      </c>
      <c r="D12552" s="7" t="n">
        <v>6</v>
      </c>
      <c r="E12552" s="7" t="n">
        <v>88.8</v>
      </c>
      <c r="F12552" s="7" t="n">
        <v>0</v>
      </c>
      <c r="G12552" s="7" t="n">
        <v>0</v>
      </c>
    </row>
    <row r="12553" customFormat="false" ht="15" hidden="false" customHeight="false" outlineLevel="0" collapsed="false">
      <c r="A12553" s="7" t="s">
        <v>33</v>
      </c>
      <c r="B12553" s="7" t="s">
        <v>120</v>
      </c>
      <c r="C12553" s="7" t="s">
        <v>1451</v>
      </c>
      <c r="D12553" s="7" t="n">
        <v>30</v>
      </c>
      <c r="E12553" s="7" t="n">
        <v>402</v>
      </c>
      <c r="F12553" s="7" t="n">
        <v>0</v>
      </c>
      <c r="G12553" s="7" t="n">
        <v>0</v>
      </c>
    </row>
    <row r="12554" customFormat="false" ht="15" hidden="false" customHeight="false" outlineLevel="0" collapsed="false">
      <c r="A12554" s="7" t="s">
        <v>33</v>
      </c>
      <c r="B12554" s="7" t="s">
        <v>407</v>
      </c>
      <c r="C12554" s="7" t="s">
        <v>1458</v>
      </c>
      <c r="D12554" s="7" t="n">
        <v>6</v>
      </c>
      <c r="E12554" s="7" t="n">
        <v>95.46</v>
      </c>
      <c r="F12554" s="7" t="n">
        <v>4</v>
      </c>
      <c r="G12554" s="7" t="n">
        <v>63.64</v>
      </c>
    </row>
    <row r="12555" customFormat="false" ht="15" hidden="false" customHeight="false" outlineLevel="0" collapsed="false">
      <c r="A12555" s="7" t="s">
        <v>33</v>
      </c>
      <c r="B12555" s="7" t="s">
        <v>909</v>
      </c>
      <c r="C12555" s="7" t="s">
        <v>1573</v>
      </c>
      <c r="D12555" s="7" t="n">
        <v>2</v>
      </c>
      <c r="E12555" s="7" t="n">
        <v>33.2</v>
      </c>
      <c r="F12555" s="7" t="n">
        <v>0</v>
      </c>
      <c r="G12555" s="7" t="n">
        <v>0</v>
      </c>
    </row>
    <row r="12556" customFormat="false" ht="15" hidden="false" customHeight="false" outlineLevel="0" collapsed="false">
      <c r="A12556" s="7" t="s">
        <v>33</v>
      </c>
      <c r="B12556" s="7" t="s">
        <v>868</v>
      </c>
      <c r="C12556" s="7" t="s">
        <v>1573</v>
      </c>
      <c r="D12556" s="7" t="n">
        <v>9</v>
      </c>
      <c r="E12556" s="7" t="n">
        <v>166.5</v>
      </c>
      <c r="F12556" s="7" t="n">
        <v>0</v>
      </c>
      <c r="G12556" s="7" t="n">
        <v>0</v>
      </c>
    </row>
    <row r="12557" customFormat="false" ht="15" hidden="false" customHeight="false" outlineLevel="0" collapsed="false">
      <c r="A12557" s="7" t="s">
        <v>33</v>
      </c>
      <c r="B12557" s="7" t="s">
        <v>889</v>
      </c>
      <c r="C12557" s="7" t="s">
        <v>1439</v>
      </c>
      <c r="D12557" s="7" t="n">
        <v>8</v>
      </c>
      <c r="E12557" s="7" t="n">
        <v>168</v>
      </c>
      <c r="F12557" s="7" t="n">
        <v>4</v>
      </c>
      <c r="G12557" s="7" t="n">
        <v>84</v>
      </c>
    </row>
    <row r="12558" customFormat="false" ht="15" hidden="false" customHeight="false" outlineLevel="0" collapsed="false">
      <c r="A12558" s="7" t="s">
        <v>33</v>
      </c>
      <c r="B12558" s="7" t="s">
        <v>332</v>
      </c>
      <c r="C12558" s="7" t="s">
        <v>1487</v>
      </c>
      <c r="D12558" s="7" t="n">
        <v>4</v>
      </c>
      <c r="E12558" s="7" t="n">
        <v>514.84</v>
      </c>
      <c r="F12558" s="7" t="n">
        <v>0</v>
      </c>
      <c r="G12558" s="7" t="n">
        <v>0</v>
      </c>
    </row>
    <row r="12559" customFormat="false" ht="15" hidden="false" customHeight="false" outlineLevel="0" collapsed="false">
      <c r="A12559" s="7" t="s">
        <v>33</v>
      </c>
      <c r="B12559" s="7" t="s">
        <v>194</v>
      </c>
      <c r="C12559" s="7" t="s">
        <v>1269</v>
      </c>
      <c r="D12559" s="7" t="n">
        <v>2</v>
      </c>
      <c r="E12559" s="7" t="n">
        <v>130</v>
      </c>
      <c r="F12559" s="7" t="n">
        <v>0</v>
      </c>
      <c r="G12559" s="7" t="n">
        <v>0</v>
      </c>
    </row>
    <row r="12560" customFormat="false" ht="15" hidden="false" customHeight="false" outlineLevel="0" collapsed="false">
      <c r="A12560" s="7" t="s">
        <v>33</v>
      </c>
      <c r="B12560" s="7" t="s">
        <v>86</v>
      </c>
      <c r="C12560" s="7" t="s">
        <v>1271</v>
      </c>
      <c r="D12560" s="7" t="n">
        <v>6</v>
      </c>
      <c r="E12560" s="7" t="n">
        <v>390</v>
      </c>
      <c r="F12560" s="7" t="n">
        <v>2</v>
      </c>
      <c r="G12560" s="7" t="n">
        <v>130</v>
      </c>
    </row>
    <row r="12561" customFormat="false" ht="15" hidden="false" customHeight="false" outlineLevel="0" collapsed="false">
      <c r="A12561" s="7" t="s">
        <v>33</v>
      </c>
      <c r="B12561" s="7" t="s">
        <v>98</v>
      </c>
      <c r="C12561" s="7" t="s">
        <v>1271</v>
      </c>
      <c r="D12561" s="7" t="n">
        <v>1</v>
      </c>
      <c r="E12561" s="7" t="n">
        <v>65</v>
      </c>
      <c r="F12561" s="7" t="n">
        <v>0</v>
      </c>
      <c r="G12561" s="7" t="n">
        <v>0</v>
      </c>
    </row>
    <row r="12562" customFormat="false" ht="15" hidden="false" customHeight="false" outlineLevel="0" collapsed="false">
      <c r="A12562" s="7" t="s">
        <v>33</v>
      </c>
      <c r="B12562" s="7" t="s">
        <v>88</v>
      </c>
      <c r="C12562" s="7" t="s">
        <v>1271</v>
      </c>
      <c r="D12562" s="7" t="n">
        <v>3</v>
      </c>
      <c r="E12562" s="7" t="n">
        <v>195</v>
      </c>
      <c r="F12562" s="7" t="n">
        <v>2</v>
      </c>
      <c r="G12562" s="7" t="n">
        <v>130</v>
      </c>
    </row>
    <row r="12563" customFormat="false" ht="15" hidden="false" customHeight="false" outlineLevel="0" collapsed="false">
      <c r="A12563" s="7" t="s">
        <v>33</v>
      </c>
      <c r="B12563" s="7" t="s">
        <v>206</v>
      </c>
      <c r="C12563" s="7" t="s">
        <v>1271</v>
      </c>
      <c r="D12563" s="7" t="n">
        <v>2</v>
      </c>
      <c r="E12563" s="7" t="n">
        <v>130</v>
      </c>
      <c r="F12563" s="7" t="n">
        <v>2</v>
      </c>
      <c r="G12563" s="7" t="n">
        <v>130</v>
      </c>
    </row>
    <row r="12564" customFormat="false" ht="15" hidden="false" customHeight="false" outlineLevel="0" collapsed="false">
      <c r="A12564" s="7" t="s">
        <v>33</v>
      </c>
      <c r="B12564" s="7" t="s">
        <v>172</v>
      </c>
      <c r="C12564" s="7" t="s">
        <v>1276</v>
      </c>
      <c r="D12564" s="7" t="n">
        <v>2</v>
      </c>
      <c r="E12564" s="7" t="n">
        <v>144.68</v>
      </c>
      <c r="F12564" s="7" t="n">
        <v>0</v>
      </c>
      <c r="G12564" s="7" t="n">
        <v>0</v>
      </c>
    </row>
    <row r="12565" customFormat="false" ht="15" hidden="false" customHeight="false" outlineLevel="0" collapsed="false">
      <c r="A12565" s="7" t="s">
        <v>33</v>
      </c>
      <c r="B12565" s="7" t="s">
        <v>106</v>
      </c>
      <c r="C12565" s="7" t="s">
        <v>1291</v>
      </c>
      <c r="D12565" s="7" t="n">
        <v>4</v>
      </c>
      <c r="E12565" s="7" t="n">
        <v>97.72</v>
      </c>
      <c r="F12565" s="7" t="n">
        <v>0</v>
      </c>
      <c r="G12565" s="7" t="n">
        <v>0</v>
      </c>
    </row>
    <row r="12566" customFormat="false" ht="15" hidden="false" customHeight="false" outlineLevel="0" collapsed="false">
      <c r="A12566" s="7" t="s">
        <v>33</v>
      </c>
      <c r="B12566" s="7" t="s">
        <v>96</v>
      </c>
      <c r="C12566" s="7" t="s">
        <v>1291</v>
      </c>
      <c r="D12566" s="7" t="n">
        <v>3</v>
      </c>
      <c r="E12566" s="7" t="n">
        <v>73.29</v>
      </c>
      <c r="F12566" s="7" t="n">
        <v>0</v>
      </c>
      <c r="G12566" s="7" t="n">
        <v>0</v>
      </c>
    </row>
    <row r="12567" customFormat="false" ht="15" hidden="false" customHeight="false" outlineLevel="0" collapsed="false">
      <c r="A12567" s="7" t="s">
        <v>33</v>
      </c>
      <c r="B12567" s="7" t="s">
        <v>113</v>
      </c>
      <c r="C12567" s="7" t="s">
        <v>1330</v>
      </c>
      <c r="D12567" s="7" t="n">
        <v>1</v>
      </c>
      <c r="E12567" s="7" t="n">
        <v>28.93</v>
      </c>
      <c r="F12567" s="7" t="n">
        <v>2</v>
      </c>
      <c r="G12567" s="7" t="n">
        <v>57.86</v>
      </c>
    </row>
    <row r="12568" customFormat="false" ht="15" hidden="false" customHeight="false" outlineLevel="0" collapsed="false">
      <c r="A12568" s="7" t="s">
        <v>33</v>
      </c>
      <c r="B12568" s="7" t="s">
        <v>169</v>
      </c>
      <c r="C12568" s="7" t="s">
        <v>1334</v>
      </c>
      <c r="D12568" s="7" t="n">
        <v>2</v>
      </c>
      <c r="E12568" s="7" t="n">
        <v>34</v>
      </c>
      <c r="F12568" s="7" t="n">
        <v>0</v>
      </c>
      <c r="G12568" s="7" t="n">
        <v>0</v>
      </c>
    </row>
    <row r="12569" customFormat="false" ht="15" hidden="false" customHeight="false" outlineLevel="0" collapsed="false">
      <c r="A12569" s="7" t="s">
        <v>33</v>
      </c>
      <c r="B12569" s="7" t="s">
        <v>177</v>
      </c>
      <c r="C12569" s="7" t="s">
        <v>1334</v>
      </c>
      <c r="D12569" s="7" t="n">
        <v>1</v>
      </c>
      <c r="E12569" s="7" t="n">
        <v>17</v>
      </c>
      <c r="F12569" s="7" t="n">
        <v>0</v>
      </c>
      <c r="G12569" s="7" t="n">
        <v>0</v>
      </c>
    </row>
    <row r="12570" customFormat="false" ht="15" hidden="false" customHeight="false" outlineLevel="0" collapsed="false">
      <c r="A12570" s="7" t="s">
        <v>33</v>
      </c>
      <c r="B12570" s="7" t="s">
        <v>246</v>
      </c>
      <c r="C12570" s="7" t="s">
        <v>1345</v>
      </c>
      <c r="D12570" s="7" t="n">
        <v>5</v>
      </c>
      <c r="E12570" s="7" t="n">
        <v>47.5</v>
      </c>
      <c r="F12570" s="7" t="n">
        <v>0</v>
      </c>
      <c r="G12570" s="7" t="n">
        <v>0</v>
      </c>
    </row>
    <row r="12571" customFormat="false" ht="15" hidden="false" customHeight="false" outlineLevel="0" collapsed="false">
      <c r="A12571" s="7" t="s">
        <v>33</v>
      </c>
      <c r="B12571" s="7" t="s">
        <v>264</v>
      </c>
      <c r="C12571" s="7" t="s">
        <v>1347</v>
      </c>
      <c r="D12571" s="7" t="n">
        <v>0</v>
      </c>
      <c r="E12571" s="7" t="n">
        <v>0</v>
      </c>
      <c r="F12571" s="7" t="n">
        <v>2</v>
      </c>
      <c r="G12571" s="7" t="n">
        <v>19.42</v>
      </c>
    </row>
    <row r="12572" customFormat="false" ht="15" hidden="false" customHeight="false" outlineLevel="0" collapsed="false">
      <c r="A12572" s="7" t="s">
        <v>33</v>
      </c>
      <c r="B12572" s="7" t="s">
        <v>297</v>
      </c>
      <c r="C12572" s="7" t="s">
        <v>1348</v>
      </c>
      <c r="D12572" s="7" t="n">
        <v>0</v>
      </c>
      <c r="E12572" s="7" t="n">
        <v>0</v>
      </c>
      <c r="F12572" s="7" t="n">
        <v>2</v>
      </c>
      <c r="G12572" s="7" t="n">
        <v>16.16</v>
      </c>
    </row>
    <row r="12573" customFormat="false" ht="15" hidden="false" customHeight="false" outlineLevel="0" collapsed="false">
      <c r="A12573" s="7" t="s">
        <v>33</v>
      </c>
      <c r="B12573" s="7" t="s">
        <v>150</v>
      </c>
      <c r="C12573" s="7" t="s">
        <v>1349</v>
      </c>
      <c r="D12573" s="7" t="n">
        <v>0</v>
      </c>
      <c r="E12573" s="7" t="n">
        <v>0</v>
      </c>
      <c r="F12573" s="7" t="n">
        <v>2</v>
      </c>
      <c r="G12573" s="7" t="n">
        <v>24.36</v>
      </c>
    </row>
    <row r="12574" customFormat="false" ht="15" hidden="false" customHeight="false" outlineLevel="0" collapsed="false">
      <c r="A12574" s="7" t="s">
        <v>33</v>
      </c>
      <c r="B12574" s="7" t="s">
        <v>163</v>
      </c>
      <c r="C12574" s="7" t="s">
        <v>1357</v>
      </c>
      <c r="D12574" s="7" t="n">
        <v>0</v>
      </c>
      <c r="E12574" s="7" t="n">
        <v>0</v>
      </c>
      <c r="F12574" s="7" t="n">
        <v>2</v>
      </c>
      <c r="G12574" s="7" t="n">
        <v>35.64</v>
      </c>
    </row>
    <row r="12575" customFormat="false" ht="15" hidden="false" customHeight="false" outlineLevel="0" collapsed="false">
      <c r="A12575" s="7" t="s">
        <v>33</v>
      </c>
      <c r="B12575" s="7" t="s">
        <v>145</v>
      </c>
      <c r="C12575" s="7" t="s">
        <v>1379</v>
      </c>
      <c r="D12575" s="7" t="n">
        <v>1</v>
      </c>
      <c r="E12575" s="7" t="n">
        <v>41.81</v>
      </c>
      <c r="F12575" s="7" t="n">
        <v>0</v>
      </c>
      <c r="G12575" s="7" t="n">
        <v>0</v>
      </c>
    </row>
    <row r="12576" customFormat="false" ht="15" hidden="false" customHeight="false" outlineLevel="0" collapsed="false">
      <c r="A12576" s="7" t="s">
        <v>33</v>
      </c>
      <c r="B12576" s="7" t="s">
        <v>148</v>
      </c>
      <c r="C12576" s="7" t="s">
        <v>1387</v>
      </c>
      <c r="D12576" s="7" t="n">
        <v>1</v>
      </c>
      <c r="E12576" s="7" t="n">
        <v>16.5</v>
      </c>
      <c r="F12576" s="7" t="n">
        <v>2</v>
      </c>
      <c r="G12576" s="7" t="n">
        <v>33</v>
      </c>
    </row>
    <row r="12577" customFormat="false" ht="15" hidden="false" customHeight="false" outlineLevel="0" collapsed="false">
      <c r="A12577" s="7" t="s">
        <v>33</v>
      </c>
      <c r="B12577" s="7" t="s">
        <v>139</v>
      </c>
      <c r="C12577" s="7" t="s">
        <v>1387</v>
      </c>
      <c r="D12577" s="7" t="n">
        <v>3</v>
      </c>
      <c r="E12577" s="7" t="n">
        <v>49.5</v>
      </c>
      <c r="F12577" s="7" t="n">
        <v>0</v>
      </c>
      <c r="G12577" s="7" t="n">
        <v>0</v>
      </c>
    </row>
    <row r="12578" customFormat="false" ht="15" hidden="false" customHeight="false" outlineLevel="0" collapsed="false">
      <c r="A12578" s="7" t="s">
        <v>33</v>
      </c>
      <c r="B12578" s="7" t="s">
        <v>189</v>
      </c>
      <c r="C12578" s="7" t="s">
        <v>1387</v>
      </c>
      <c r="D12578" s="7" t="n">
        <v>5</v>
      </c>
      <c r="E12578" s="7" t="n">
        <v>82.5</v>
      </c>
      <c r="F12578" s="7" t="n">
        <v>0</v>
      </c>
      <c r="G12578" s="7" t="n">
        <v>0</v>
      </c>
    </row>
    <row r="12579" customFormat="false" ht="15" hidden="false" customHeight="false" outlineLevel="0" collapsed="false">
      <c r="A12579" s="7" t="s">
        <v>33</v>
      </c>
      <c r="B12579" s="7" t="s">
        <v>133</v>
      </c>
      <c r="C12579" s="7" t="s">
        <v>1390</v>
      </c>
      <c r="D12579" s="7" t="n">
        <v>3</v>
      </c>
      <c r="E12579" s="7" t="n">
        <v>61.5</v>
      </c>
      <c r="F12579" s="7" t="n">
        <v>0</v>
      </c>
      <c r="G12579" s="7" t="n">
        <v>0</v>
      </c>
    </row>
    <row r="12580" customFormat="false" ht="15" hidden="false" customHeight="false" outlineLevel="0" collapsed="false">
      <c r="A12580" s="7" t="s">
        <v>33</v>
      </c>
      <c r="B12580" s="7" t="s">
        <v>216</v>
      </c>
      <c r="C12580" s="7" t="s">
        <v>1390</v>
      </c>
      <c r="D12580" s="7" t="n">
        <v>2</v>
      </c>
      <c r="E12580" s="7" t="n">
        <v>41</v>
      </c>
      <c r="F12580" s="7" t="n">
        <v>0</v>
      </c>
      <c r="G12580" s="7" t="n">
        <v>0</v>
      </c>
    </row>
    <row r="12581" customFormat="false" ht="15" hidden="false" customHeight="false" outlineLevel="0" collapsed="false">
      <c r="A12581" s="7" t="s">
        <v>33</v>
      </c>
      <c r="B12581" s="7" t="s">
        <v>167</v>
      </c>
      <c r="C12581" s="7" t="s">
        <v>1390</v>
      </c>
      <c r="D12581" s="7" t="n">
        <v>1</v>
      </c>
      <c r="E12581" s="7" t="n">
        <v>20.5</v>
      </c>
      <c r="F12581" s="7" t="n">
        <v>0</v>
      </c>
      <c r="G12581" s="7" t="n">
        <v>0</v>
      </c>
    </row>
    <row r="12582" customFormat="false" ht="15" hidden="false" customHeight="false" outlineLevel="0" collapsed="false">
      <c r="A12582" s="7" t="s">
        <v>33</v>
      </c>
      <c r="B12582" s="7" t="s">
        <v>152</v>
      </c>
      <c r="C12582" s="7" t="s">
        <v>1425</v>
      </c>
      <c r="D12582" s="7" t="n">
        <v>2</v>
      </c>
      <c r="E12582" s="7" t="n">
        <v>70</v>
      </c>
      <c r="F12582" s="7" t="n">
        <v>0</v>
      </c>
      <c r="G12582" s="7" t="n">
        <v>0</v>
      </c>
    </row>
    <row r="12583" customFormat="false" ht="15" hidden="false" customHeight="false" outlineLevel="0" collapsed="false">
      <c r="A12583" s="7" t="s">
        <v>33</v>
      </c>
      <c r="B12583" s="7" t="s">
        <v>232</v>
      </c>
      <c r="C12583" s="7" t="s">
        <v>1432</v>
      </c>
      <c r="D12583" s="7" t="n">
        <v>3</v>
      </c>
      <c r="E12583" s="7" t="n">
        <v>51</v>
      </c>
      <c r="F12583" s="7" t="n">
        <v>0</v>
      </c>
      <c r="G12583" s="7" t="n">
        <v>0</v>
      </c>
    </row>
    <row r="12584" customFormat="false" ht="15" hidden="false" customHeight="false" outlineLevel="0" collapsed="false">
      <c r="A12584" s="7" t="s">
        <v>33</v>
      </c>
      <c r="B12584" s="7" t="s">
        <v>212</v>
      </c>
      <c r="C12584" s="7" t="s">
        <v>1432</v>
      </c>
      <c r="D12584" s="7" t="n">
        <v>3</v>
      </c>
      <c r="E12584" s="7" t="n">
        <v>51</v>
      </c>
      <c r="F12584" s="7" t="n">
        <v>0</v>
      </c>
      <c r="G12584" s="7" t="n">
        <v>0</v>
      </c>
    </row>
    <row r="12585" customFormat="false" ht="15" hidden="false" customHeight="false" outlineLevel="0" collapsed="false">
      <c r="A12585" s="7" t="s">
        <v>33</v>
      </c>
      <c r="B12585" s="7" t="s">
        <v>120</v>
      </c>
      <c r="C12585" s="7" t="s">
        <v>1451</v>
      </c>
      <c r="D12585" s="7" t="n">
        <v>3</v>
      </c>
      <c r="E12585" s="7" t="n">
        <v>40.2</v>
      </c>
      <c r="F12585" s="7" t="n">
        <v>0</v>
      </c>
      <c r="G12585" s="7" t="n">
        <v>0</v>
      </c>
    </row>
    <row r="12586" customFormat="false" ht="15" hidden="false" customHeight="false" outlineLevel="0" collapsed="false">
      <c r="A12586" s="7" t="s">
        <v>33</v>
      </c>
      <c r="B12586" s="7" t="s">
        <v>194</v>
      </c>
      <c r="C12586" s="7" t="s">
        <v>1269</v>
      </c>
      <c r="D12586" s="7" t="n">
        <v>4</v>
      </c>
      <c r="E12586" s="7" t="n">
        <v>260</v>
      </c>
      <c r="F12586" s="7" t="n">
        <v>0</v>
      </c>
      <c r="G12586" s="7" t="n">
        <v>0</v>
      </c>
    </row>
    <row r="12587" customFormat="false" ht="15" hidden="false" customHeight="false" outlineLevel="0" collapsed="false">
      <c r="A12587" s="7" t="s">
        <v>33</v>
      </c>
      <c r="B12587" s="7" t="s">
        <v>235</v>
      </c>
      <c r="C12587" s="7" t="s">
        <v>1269</v>
      </c>
      <c r="D12587" s="7" t="n">
        <v>3</v>
      </c>
      <c r="E12587" s="7" t="n">
        <v>195</v>
      </c>
      <c r="F12587" s="7" t="n">
        <v>0</v>
      </c>
      <c r="G12587" s="7" t="n">
        <v>0</v>
      </c>
    </row>
    <row r="12588" customFormat="false" ht="15" hidden="false" customHeight="false" outlineLevel="0" collapsed="false">
      <c r="A12588" s="7" t="s">
        <v>33</v>
      </c>
      <c r="B12588" s="7" t="s">
        <v>207</v>
      </c>
      <c r="C12588" s="7" t="s">
        <v>1269</v>
      </c>
      <c r="D12588" s="7" t="n">
        <v>5</v>
      </c>
      <c r="E12588" s="7" t="n">
        <v>325</v>
      </c>
      <c r="F12588" s="7" t="n">
        <v>1</v>
      </c>
      <c r="G12588" s="7" t="n">
        <v>65</v>
      </c>
    </row>
    <row r="12589" customFormat="false" ht="15" hidden="false" customHeight="false" outlineLevel="0" collapsed="false">
      <c r="A12589" s="7" t="s">
        <v>33</v>
      </c>
      <c r="B12589" s="7" t="s">
        <v>86</v>
      </c>
      <c r="C12589" s="7" t="s">
        <v>1271</v>
      </c>
      <c r="D12589" s="7" t="n">
        <v>2</v>
      </c>
      <c r="E12589" s="7" t="n">
        <v>130</v>
      </c>
      <c r="F12589" s="7" t="n">
        <v>0</v>
      </c>
      <c r="G12589" s="7" t="n">
        <v>0</v>
      </c>
    </row>
    <row r="12590" customFormat="false" ht="15" hidden="false" customHeight="false" outlineLevel="0" collapsed="false">
      <c r="A12590" s="7" t="s">
        <v>33</v>
      </c>
      <c r="B12590" s="7" t="s">
        <v>88</v>
      </c>
      <c r="C12590" s="7" t="s">
        <v>1271</v>
      </c>
      <c r="D12590" s="7" t="n">
        <v>3</v>
      </c>
      <c r="E12590" s="7" t="n">
        <v>195</v>
      </c>
      <c r="F12590" s="7" t="n">
        <v>-1</v>
      </c>
      <c r="G12590" s="7" t="n">
        <v>-65</v>
      </c>
    </row>
    <row r="12591" customFormat="false" ht="15" hidden="false" customHeight="false" outlineLevel="0" collapsed="false">
      <c r="A12591" s="7" t="s">
        <v>33</v>
      </c>
      <c r="B12591" s="7" t="s">
        <v>206</v>
      </c>
      <c r="C12591" s="7" t="s">
        <v>1271</v>
      </c>
      <c r="D12591" s="7" t="n">
        <v>2</v>
      </c>
      <c r="E12591" s="7" t="n">
        <v>130</v>
      </c>
      <c r="F12591" s="7" t="n">
        <v>2</v>
      </c>
      <c r="G12591" s="7" t="n">
        <v>130</v>
      </c>
    </row>
    <row r="12592" customFormat="false" ht="15" hidden="false" customHeight="false" outlineLevel="0" collapsed="false">
      <c r="A12592" s="7" t="s">
        <v>33</v>
      </c>
      <c r="B12592" s="7" t="s">
        <v>447</v>
      </c>
      <c r="C12592" s="7" t="s">
        <v>1273</v>
      </c>
      <c r="D12592" s="7" t="n">
        <v>1</v>
      </c>
      <c r="E12592" s="7" t="n">
        <v>175.5</v>
      </c>
      <c r="F12592" s="7" t="n">
        <v>0</v>
      </c>
      <c r="G12592" s="7" t="n">
        <v>0</v>
      </c>
    </row>
    <row r="12593" customFormat="false" ht="15" hidden="false" customHeight="false" outlineLevel="0" collapsed="false">
      <c r="A12593" s="7" t="s">
        <v>33</v>
      </c>
      <c r="B12593" s="7" t="s">
        <v>632</v>
      </c>
      <c r="C12593" s="7" t="s">
        <v>1273</v>
      </c>
      <c r="D12593" s="7" t="n">
        <v>2</v>
      </c>
      <c r="E12593" s="7" t="n">
        <v>351</v>
      </c>
      <c r="F12593" s="7" t="n">
        <v>0</v>
      </c>
      <c r="G12593" s="7" t="n">
        <v>0</v>
      </c>
    </row>
    <row r="12594" customFormat="false" ht="15" hidden="false" customHeight="false" outlineLevel="0" collapsed="false">
      <c r="A12594" s="7" t="s">
        <v>33</v>
      </c>
      <c r="B12594" s="7" t="s">
        <v>258</v>
      </c>
      <c r="C12594" s="7" t="s">
        <v>1276</v>
      </c>
      <c r="D12594" s="7" t="n">
        <v>1</v>
      </c>
      <c r="E12594" s="7" t="n">
        <v>72.34</v>
      </c>
      <c r="F12594" s="7" t="n">
        <v>0</v>
      </c>
      <c r="G12594" s="7" t="n">
        <v>0</v>
      </c>
    </row>
    <row r="12595" customFormat="false" ht="15" hidden="false" customHeight="false" outlineLevel="0" collapsed="false">
      <c r="A12595" s="7" t="s">
        <v>33</v>
      </c>
      <c r="B12595" s="7" t="s">
        <v>679</v>
      </c>
      <c r="C12595" s="7" t="s">
        <v>1279</v>
      </c>
      <c r="D12595" s="7" t="n">
        <v>1</v>
      </c>
      <c r="E12595" s="7" t="n">
        <v>113.58</v>
      </c>
      <c r="F12595" s="7" t="n">
        <v>0</v>
      </c>
      <c r="G12595" s="7" t="n">
        <v>0</v>
      </c>
    </row>
    <row r="12596" customFormat="false" ht="15" hidden="false" customHeight="false" outlineLevel="0" collapsed="false">
      <c r="A12596" s="7" t="s">
        <v>33</v>
      </c>
      <c r="B12596" s="7" t="s">
        <v>638</v>
      </c>
      <c r="C12596" s="7" t="s">
        <v>1287</v>
      </c>
      <c r="D12596" s="7" t="n">
        <v>1</v>
      </c>
      <c r="E12596" s="7" t="n">
        <v>77.8</v>
      </c>
      <c r="F12596" s="7" t="n">
        <v>0</v>
      </c>
      <c r="G12596" s="7" t="n">
        <v>0</v>
      </c>
    </row>
    <row r="12597" customFormat="false" ht="15" hidden="false" customHeight="false" outlineLevel="0" collapsed="false">
      <c r="A12597" s="7" t="s">
        <v>33</v>
      </c>
      <c r="B12597" s="7" t="s">
        <v>313</v>
      </c>
      <c r="C12597" s="7" t="s">
        <v>1287</v>
      </c>
      <c r="D12597" s="7" t="n">
        <v>4</v>
      </c>
      <c r="E12597" s="7" t="n">
        <v>311.2</v>
      </c>
      <c r="F12597" s="7" t="n">
        <v>0</v>
      </c>
      <c r="G12597" s="7" t="n">
        <v>0</v>
      </c>
    </row>
    <row r="12598" customFormat="false" ht="15" hidden="false" customHeight="false" outlineLevel="0" collapsed="false">
      <c r="A12598" s="7" t="s">
        <v>33</v>
      </c>
      <c r="B12598" s="7" t="s">
        <v>106</v>
      </c>
      <c r="C12598" s="7" t="s">
        <v>1291</v>
      </c>
      <c r="D12598" s="7" t="n">
        <v>8</v>
      </c>
      <c r="E12598" s="7" t="n">
        <v>195.44</v>
      </c>
      <c r="F12598" s="7" t="n">
        <v>2</v>
      </c>
      <c r="G12598" s="7" t="n">
        <v>48.86</v>
      </c>
    </row>
    <row r="12599" customFormat="false" ht="15" hidden="false" customHeight="false" outlineLevel="0" collapsed="false">
      <c r="A12599" s="7" t="s">
        <v>33</v>
      </c>
      <c r="B12599" s="7" t="s">
        <v>96</v>
      </c>
      <c r="C12599" s="7" t="s">
        <v>1291</v>
      </c>
      <c r="D12599" s="7" t="n">
        <v>17</v>
      </c>
      <c r="E12599" s="7" t="n">
        <v>415.31</v>
      </c>
      <c r="F12599" s="7" t="n">
        <v>2</v>
      </c>
      <c r="G12599" s="7" t="n">
        <v>48.86</v>
      </c>
    </row>
    <row r="12600" customFormat="false" ht="15" hidden="false" customHeight="false" outlineLevel="0" collapsed="false">
      <c r="A12600" s="7" t="s">
        <v>33</v>
      </c>
      <c r="B12600" s="7" t="s">
        <v>110</v>
      </c>
      <c r="C12600" s="7" t="s">
        <v>1291</v>
      </c>
      <c r="D12600" s="7" t="n">
        <v>11</v>
      </c>
      <c r="E12600" s="7" t="n">
        <v>268.73</v>
      </c>
      <c r="F12600" s="7" t="n">
        <v>0</v>
      </c>
      <c r="G12600" s="7" t="n">
        <v>0</v>
      </c>
    </row>
    <row r="12601" customFormat="false" ht="15" hidden="false" customHeight="false" outlineLevel="0" collapsed="false">
      <c r="A12601" s="7" t="s">
        <v>33</v>
      </c>
      <c r="B12601" s="7" t="s">
        <v>173</v>
      </c>
      <c r="C12601" s="7" t="s">
        <v>1291</v>
      </c>
      <c r="D12601" s="7" t="n">
        <v>2</v>
      </c>
      <c r="E12601" s="7" t="n">
        <v>48.86</v>
      </c>
      <c r="F12601" s="7" t="n">
        <v>1</v>
      </c>
      <c r="G12601" s="7" t="n">
        <v>24.43</v>
      </c>
    </row>
    <row r="12602" customFormat="false" ht="15" hidden="false" customHeight="false" outlineLevel="0" collapsed="false">
      <c r="A12602" s="7" t="s">
        <v>33</v>
      </c>
      <c r="B12602" s="7" t="s">
        <v>371</v>
      </c>
      <c r="C12602" s="7" t="s">
        <v>1296</v>
      </c>
      <c r="D12602" s="7" t="n">
        <v>6</v>
      </c>
      <c r="E12602" s="7" t="n">
        <v>66</v>
      </c>
      <c r="F12602" s="7" t="n">
        <v>0</v>
      </c>
      <c r="G12602" s="7" t="n">
        <v>0</v>
      </c>
    </row>
    <row r="12603" customFormat="false" ht="15" hidden="false" customHeight="false" outlineLevel="0" collapsed="false">
      <c r="A12603" s="7" t="s">
        <v>33</v>
      </c>
      <c r="B12603" s="7" t="s">
        <v>393</v>
      </c>
      <c r="C12603" s="7" t="s">
        <v>1297</v>
      </c>
      <c r="D12603" s="7" t="n">
        <v>6</v>
      </c>
      <c r="E12603" s="7" t="n">
        <v>66</v>
      </c>
      <c r="F12603" s="7" t="n">
        <v>0</v>
      </c>
      <c r="G12603" s="7" t="n">
        <v>0</v>
      </c>
    </row>
    <row r="12604" customFormat="false" ht="15" hidden="false" customHeight="false" outlineLevel="0" collapsed="false">
      <c r="A12604" s="7" t="s">
        <v>33</v>
      </c>
      <c r="B12604" s="7" t="s">
        <v>569</v>
      </c>
      <c r="C12604" s="7" t="s">
        <v>1298</v>
      </c>
      <c r="D12604" s="7" t="n">
        <v>6</v>
      </c>
      <c r="E12604" s="7" t="n">
        <v>66</v>
      </c>
      <c r="F12604" s="7" t="n">
        <v>0</v>
      </c>
      <c r="G12604" s="7" t="n">
        <v>0</v>
      </c>
    </row>
    <row r="12605" customFormat="false" ht="15" hidden="false" customHeight="false" outlineLevel="0" collapsed="false">
      <c r="A12605" s="7" t="s">
        <v>33</v>
      </c>
      <c r="B12605" s="7" t="s">
        <v>337</v>
      </c>
      <c r="C12605" s="7" t="s">
        <v>1299</v>
      </c>
      <c r="D12605" s="7" t="n">
        <v>6</v>
      </c>
      <c r="E12605" s="7" t="n">
        <v>66</v>
      </c>
      <c r="F12605" s="7" t="n">
        <v>0</v>
      </c>
      <c r="G12605" s="7" t="n">
        <v>0</v>
      </c>
    </row>
    <row r="12606" customFormat="false" ht="15" hidden="false" customHeight="false" outlineLevel="0" collapsed="false">
      <c r="A12606" s="7" t="s">
        <v>33</v>
      </c>
      <c r="B12606" s="7" t="s">
        <v>83</v>
      </c>
      <c r="C12606" s="7" t="s">
        <v>1303</v>
      </c>
      <c r="D12606" s="7" t="n">
        <v>27</v>
      </c>
      <c r="E12606" s="7" t="n">
        <v>1228.5</v>
      </c>
      <c r="F12606" s="7" t="n">
        <v>2</v>
      </c>
      <c r="G12606" s="7" t="n">
        <v>91</v>
      </c>
    </row>
    <row r="12607" customFormat="false" ht="15" hidden="false" customHeight="false" outlineLevel="0" collapsed="false">
      <c r="A12607" s="7" t="s">
        <v>33</v>
      </c>
      <c r="B12607" s="7" t="s">
        <v>187</v>
      </c>
      <c r="C12607" s="7" t="s">
        <v>1309</v>
      </c>
      <c r="D12607" s="7" t="n">
        <v>12</v>
      </c>
      <c r="E12607" s="7" t="n">
        <v>933.6</v>
      </c>
      <c r="F12607" s="7" t="n">
        <v>4</v>
      </c>
      <c r="G12607" s="7" t="n">
        <v>311.2</v>
      </c>
    </row>
    <row r="12608" customFormat="false" ht="15" hidden="false" customHeight="false" outlineLevel="0" collapsed="false">
      <c r="A12608" s="7" t="s">
        <v>33</v>
      </c>
      <c r="B12608" s="7" t="s">
        <v>135</v>
      </c>
      <c r="C12608" s="7" t="s">
        <v>1316</v>
      </c>
      <c r="D12608" s="7" t="n">
        <v>23</v>
      </c>
      <c r="E12608" s="7" t="n">
        <v>1086.29</v>
      </c>
      <c r="F12608" s="7" t="n">
        <v>0</v>
      </c>
      <c r="G12608" s="7" t="n">
        <v>0</v>
      </c>
    </row>
    <row r="12609" customFormat="false" ht="15" hidden="false" customHeight="false" outlineLevel="0" collapsed="false">
      <c r="A12609" s="7" t="s">
        <v>33</v>
      </c>
      <c r="B12609" s="7" t="s">
        <v>193</v>
      </c>
      <c r="C12609" s="7" t="s">
        <v>1316</v>
      </c>
      <c r="D12609" s="7" t="n">
        <v>10</v>
      </c>
      <c r="E12609" s="7" t="n">
        <v>472.3</v>
      </c>
      <c r="F12609" s="7" t="n">
        <v>2</v>
      </c>
      <c r="G12609" s="7" t="n">
        <v>94.46</v>
      </c>
    </row>
    <row r="12610" customFormat="false" ht="15" hidden="false" customHeight="false" outlineLevel="0" collapsed="false">
      <c r="A12610" s="7" t="s">
        <v>33</v>
      </c>
      <c r="B12610" s="7" t="s">
        <v>144</v>
      </c>
      <c r="C12610" s="7" t="s">
        <v>1320</v>
      </c>
      <c r="D12610" s="7" t="n">
        <v>6</v>
      </c>
      <c r="E12610" s="7" t="n">
        <v>379.62</v>
      </c>
      <c r="F12610" s="7" t="n">
        <v>2</v>
      </c>
      <c r="G12610" s="7" t="n">
        <v>126.54</v>
      </c>
    </row>
    <row r="12611" customFormat="false" ht="15" hidden="false" customHeight="false" outlineLevel="0" collapsed="false">
      <c r="A12611" s="7" t="s">
        <v>33</v>
      </c>
      <c r="B12611" s="7" t="s">
        <v>138</v>
      </c>
      <c r="C12611" s="7" t="s">
        <v>1320</v>
      </c>
      <c r="D12611" s="7" t="n">
        <v>13</v>
      </c>
      <c r="E12611" s="7" t="n">
        <v>822.51</v>
      </c>
      <c r="F12611" s="7" t="n">
        <v>-1</v>
      </c>
      <c r="G12611" s="7" t="n">
        <v>-63.27</v>
      </c>
    </row>
    <row r="12612" customFormat="false" ht="15" hidden="false" customHeight="false" outlineLevel="0" collapsed="false">
      <c r="A12612" s="7" t="s">
        <v>33</v>
      </c>
      <c r="B12612" s="7" t="s">
        <v>218</v>
      </c>
      <c r="C12612" s="7" t="s">
        <v>1320</v>
      </c>
      <c r="D12612" s="7" t="n">
        <v>3</v>
      </c>
      <c r="E12612" s="7" t="n">
        <v>189.81</v>
      </c>
      <c r="F12612" s="7" t="n">
        <v>0</v>
      </c>
      <c r="G12612" s="7" t="n">
        <v>0</v>
      </c>
    </row>
    <row r="12613" customFormat="false" ht="15" hidden="false" customHeight="false" outlineLevel="0" collapsed="false">
      <c r="A12613" s="7" t="s">
        <v>33</v>
      </c>
      <c r="B12613" s="7" t="s">
        <v>166</v>
      </c>
      <c r="C12613" s="7" t="s">
        <v>1320</v>
      </c>
      <c r="D12613" s="7" t="n">
        <v>7</v>
      </c>
      <c r="E12613" s="7" t="n">
        <v>442.89</v>
      </c>
      <c r="F12613" s="7" t="n">
        <v>0</v>
      </c>
      <c r="G12613" s="7" t="n">
        <v>0</v>
      </c>
    </row>
    <row r="12614" customFormat="false" ht="15" hidden="false" customHeight="false" outlineLevel="0" collapsed="false">
      <c r="A12614" s="7" t="s">
        <v>33</v>
      </c>
      <c r="B12614" s="7" t="s">
        <v>132</v>
      </c>
      <c r="C12614" s="7" t="s">
        <v>1322</v>
      </c>
      <c r="D12614" s="7" t="n">
        <v>10</v>
      </c>
      <c r="E12614" s="7" t="n">
        <v>98.2</v>
      </c>
      <c r="F12614" s="7" t="n">
        <v>0</v>
      </c>
      <c r="G12614" s="7" t="n">
        <v>0</v>
      </c>
    </row>
    <row r="12615" customFormat="false" ht="15" hidden="false" customHeight="false" outlineLevel="0" collapsed="false">
      <c r="A12615" s="7" t="s">
        <v>33</v>
      </c>
      <c r="B12615" s="7" t="s">
        <v>168</v>
      </c>
      <c r="C12615" s="7" t="s">
        <v>1326</v>
      </c>
      <c r="D12615" s="7" t="n">
        <v>8</v>
      </c>
      <c r="E12615" s="7" t="n">
        <v>102.56</v>
      </c>
      <c r="F12615" s="7" t="n">
        <v>5</v>
      </c>
      <c r="G12615" s="7" t="n">
        <v>64.1</v>
      </c>
    </row>
    <row r="12616" customFormat="false" ht="15" hidden="false" customHeight="false" outlineLevel="0" collapsed="false">
      <c r="A12616" s="7" t="s">
        <v>33</v>
      </c>
      <c r="B12616" s="7" t="s">
        <v>113</v>
      </c>
      <c r="C12616" s="7" t="s">
        <v>1330</v>
      </c>
      <c r="D12616" s="7" t="n">
        <v>15</v>
      </c>
      <c r="E12616" s="7" t="n">
        <v>433.95</v>
      </c>
      <c r="F12616" s="7" t="n">
        <v>5</v>
      </c>
      <c r="G12616" s="7" t="n">
        <v>144.65</v>
      </c>
    </row>
    <row r="12617" customFormat="false" ht="15" hidden="false" customHeight="false" outlineLevel="0" collapsed="false">
      <c r="A12617" s="7" t="s">
        <v>33</v>
      </c>
      <c r="B12617" s="7" t="s">
        <v>111</v>
      </c>
      <c r="C12617" s="7" t="s">
        <v>1330</v>
      </c>
      <c r="D12617" s="7" t="n">
        <v>5</v>
      </c>
      <c r="E12617" s="7" t="n">
        <v>144.65</v>
      </c>
      <c r="F12617" s="7" t="n">
        <v>0</v>
      </c>
      <c r="G12617" s="7" t="n">
        <v>0</v>
      </c>
    </row>
    <row r="12618" customFormat="false" ht="15" hidden="false" customHeight="false" outlineLevel="0" collapsed="false">
      <c r="A12618" s="7" t="s">
        <v>33</v>
      </c>
      <c r="B12618" s="7" t="s">
        <v>149</v>
      </c>
      <c r="C12618" s="7" t="s">
        <v>1330</v>
      </c>
      <c r="D12618" s="7" t="n">
        <v>6</v>
      </c>
      <c r="E12618" s="7" t="n">
        <v>173.58</v>
      </c>
      <c r="F12618" s="7" t="n">
        <v>0</v>
      </c>
      <c r="G12618" s="7" t="n">
        <v>0</v>
      </c>
    </row>
    <row r="12619" customFormat="false" ht="15" hidden="false" customHeight="false" outlineLevel="0" collapsed="false">
      <c r="A12619" s="7" t="s">
        <v>33</v>
      </c>
      <c r="B12619" s="7" t="s">
        <v>153</v>
      </c>
      <c r="C12619" s="7" t="s">
        <v>1330</v>
      </c>
      <c r="D12619" s="7" t="n">
        <v>5</v>
      </c>
      <c r="E12619" s="7" t="n">
        <v>144.65</v>
      </c>
      <c r="F12619" s="7" t="n">
        <v>2</v>
      </c>
      <c r="G12619" s="7" t="n">
        <v>57.86</v>
      </c>
    </row>
    <row r="12620" customFormat="false" ht="15" hidden="false" customHeight="false" outlineLevel="0" collapsed="false">
      <c r="A12620" s="7" t="s">
        <v>33</v>
      </c>
      <c r="B12620" s="7" t="s">
        <v>478</v>
      </c>
      <c r="C12620" s="7" t="s">
        <v>1330</v>
      </c>
      <c r="D12620" s="7" t="n">
        <v>2</v>
      </c>
      <c r="E12620" s="7" t="n">
        <v>57.86</v>
      </c>
      <c r="F12620" s="7" t="n">
        <v>0</v>
      </c>
      <c r="G12620" s="7" t="n">
        <v>0</v>
      </c>
    </row>
    <row r="12621" customFormat="false" ht="15" hidden="false" customHeight="false" outlineLevel="0" collapsed="false">
      <c r="A12621" s="7" t="s">
        <v>33</v>
      </c>
      <c r="B12621" s="7" t="s">
        <v>222</v>
      </c>
      <c r="C12621" s="7" t="s">
        <v>1331</v>
      </c>
      <c r="D12621" s="7" t="n">
        <v>4</v>
      </c>
      <c r="E12621" s="7" t="n">
        <v>168.68</v>
      </c>
      <c r="F12621" s="7" t="n">
        <v>2</v>
      </c>
      <c r="G12621" s="7" t="n">
        <v>84.34</v>
      </c>
    </row>
    <row r="12622" customFormat="false" ht="15" hidden="false" customHeight="false" outlineLevel="0" collapsed="false">
      <c r="A12622" s="7" t="s">
        <v>33</v>
      </c>
      <c r="B12622" s="7" t="s">
        <v>225</v>
      </c>
      <c r="C12622" s="7" t="s">
        <v>1331</v>
      </c>
      <c r="D12622" s="7" t="n">
        <v>11</v>
      </c>
      <c r="E12622" s="7" t="n">
        <v>463.87</v>
      </c>
      <c r="F12622" s="7" t="n">
        <v>2</v>
      </c>
      <c r="G12622" s="7" t="n">
        <v>84.34</v>
      </c>
    </row>
    <row r="12623" customFormat="false" ht="15" hidden="false" customHeight="false" outlineLevel="0" collapsed="false">
      <c r="A12623" s="7" t="s">
        <v>33</v>
      </c>
      <c r="B12623" s="7" t="s">
        <v>335</v>
      </c>
      <c r="C12623" s="7" t="s">
        <v>1331</v>
      </c>
      <c r="D12623" s="7" t="n">
        <v>4</v>
      </c>
      <c r="E12623" s="7" t="n">
        <v>168.68</v>
      </c>
      <c r="F12623" s="7" t="n">
        <v>0</v>
      </c>
      <c r="G12623" s="7" t="n">
        <v>0</v>
      </c>
    </row>
    <row r="12624" customFormat="false" ht="15" hidden="false" customHeight="false" outlineLevel="0" collapsed="false">
      <c r="A12624" s="7" t="s">
        <v>33</v>
      </c>
      <c r="B12624" s="7" t="s">
        <v>248</v>
      </c>
      <c r="C12624" s="7" t="s">
        <v>1331</v>
      </c>
      <c r="D12624" s="7" t="n">
        <v>3</v>
      </c>
      <c r="E12624" s="7" t="n">
        <v>126.51</v>
      </c>
      <c r="F12624" s="7" t="n">
        <v>0</v>
      </c>
      <c r="G12624" s="7" t="n">
        <v>0</v>
      </c>
    </row>
    <row r="12625" customFormat="false" ht="15" hidden="false" customHeight="false" outlineLevel="0" collapsed="false">
      <c r="A12625" s="7" t="s">
        <v>33</v>
      </c>
      <c r="B12625" s="7" t="s">
        <v>499</v>
      </c>
      <c r="C12625" s="7" t="s">
        <v>1331</v>
      </c>
      <c r="D12625" s="7" t="n">
        <v>2</v>
      </c>
      <c r="E12625" s="7" t="n">
        <v>84.34</v>
      </c>
      <c r="F12625" s="7" t="n">
        <v>0</v>
      </c>
      <c r="G12625" s="7" t="n">
        <v>0</v>
      </c>
    </row>
    <row r="12626" customFormat="false" ht="15" hidden="false" customHeight="false" outlineLevel="0" collapsed="false">
      <c r="A12626" s="7" t="s">
        <v>33</v>
      </c>
      <c r="B12626" s="7" t="s">
        <v>141</v>
      </c>
      <c r="C12626" s="7" t="s">
        <v>1334</v>
      </c>
      <c r="D12626" s="7" t="n">
        <v>11</v>
      </c>
      <c r="E12626" s="7" t="n">
        <v>187</v>
      </c>
      <c r="F12626" s="7" t="n">
        <v>4</v>
      </c>
      <c r="G12626" s="7" t="n">
        <v>68</v>
      </c>
    </row>
    <row r="12627" customFormat="false" ht="15" hidden="false" customHeight="false" outlineLevel="0" collapsed="false">
      <c r="A12627" s="7" t="s">
        <v>33</v>
      </c>
      <c r="B12627" s="7" t="s">
        <v>125</v>
      </c>
      <c r="C12627" s="7" t="s">
        <v>1334</v>
      </c>
      <c r="D12627" s="7" t="n">
        <v>12</v>
      </c>
      <c r="E12627" s="7" t="n">
        <v>204</v>
      </c>
      <c r="F12627" s="7" t="n">
        <v>2</v>
      </c>
      <c r="G12627" s="7" t="n">
        <v>34</v>
      </c>
    </row>
    <row r="12628" customFormat="false" ht="15" hidden="false" customHeight="false" outlineLevel="0" collapsed="false">
      <c r="A12628" s="7" t="s">
        <v>33</v>
      </c>
      <c r="B12628" s="7" t="s">
        <v>169</v>
      </c>
      <c r="C12628" s="7" t="s">
        <v>1334</v>
      </c>
      <c r="D12628" s="7" t="n">
        <v>6</v>
      </c>
      <c r="E12628" s="7" t="n">
        <v>102</v>
      </c>
      <c r="F12628" s="7" t="n">
        <v>0</v>
      </c>
      <c r="G12628" s="7" t="n">
        <v>0</v>
      </c>
    </row>
    <row r="12629" customFormat="false" ht="15" hidden="false" customHeight="false" outlineLevel="0" collapsed="false">
      <c r="A12629" s="7" t="s">
        <v>33</v>
      </c>
      <c r="B12629" s="7" t="s">
        <v>507</v>
      </c>
      <c r="C12629" s="7" t="s">
        <v>1334</v>
      </c>
      <c r="D12629" s="7" t="n">
        <v>1</v>
      </c>
      <c r="E12629" s="7" t="n">
        <v>17</v>
      </c>
      <c r="F12629" s="7" t="n">
        <v>0</v>
      </c>
      <c r="G12629" s="7" t="n">
        <v>0</v>
      </c>
    </row>
    <row r="12630" customFormat="false" ht="15" hidden="false" customHeight="false" outlineLevel="0" collapsed="false">
      <c r="A12630" s="7" t="s">
        <v>33</v>
      </c>
      <c r="B12630" s="7" t="s">
        <v>310</v>
      </c>
      <c r="C12630" s="7" t="s">
        <v>1334</v>
      </c>
      <c r="D12630" s="7" t="n">
        <v>2</v>
      </c>
      <c r="E12630" s="7" t="n">
        <v>34</v>
      </c>
      <c r="F12630" s="7" t="n">
        <v>0</v>
      </c>
      <c r="G12630" s="7" t="n">
        <v>0</v>
      </c>
    </row>
    <row r="12631" customFormat="false" ht="15" hidden="false" customHeight="false" outlineLevel="0" collapsed="false">
      <c r="A12631" s="7" t="s">
        <v>33</v>
      </c>
      <c r="B12631" s="7" t="s">
        <v>121</v>
      </c>
      <c r="C12631" s="7" t="s">
        <v>1339</v>
      </c>
      <c r="D12631" s="7" t="n">
        <v>4</v>
      </c>
      <c r="E12631" s="7" t="n">
        <v>164.8</v>
      </c>
      <c r="F12631" s="7" t="n">
        <v>4</v>
      </c>
      <c r="G12631" s="7" t="n">
        <v>164.8</v>
      </c>
    </row>
    <row r="12632" customFormat="false" ht="15" hidden="false" customHeight="false" outlineLevel="0" collapsed="false">
      <c r="A12632" s="7" t="s">
        <v>33</v>
      </c>
      <c r="B12632" s="7" t="s">
        <v>123</v>
      </c>
      <c r="C12632" s="7" t="s">
        <v>1340</v>
      </c>
      <c r="D12632" s="7" t="n">
        <v>13</v>
      </c>
      <c r="E12632" s="7" t="n">
        <v>239.85</v>
      </c>
      <c r="F12632" s="7" t="n">
        <v>-2</v>
      </c>
      <c r="G12632" s="7" t="n">
        <v>-36.9</v>
      </c>
    </row>
    <row r="12633" customFormat="false" ht="15" hidden="false" customHeight="false" outlineLevel="0" collapsed="false">
      <c r="A12633" s="7" t="s">
        <v>33</v>
      </c>
      <c r="B12633" s="7" t="s">
        <v>211</v>
      </c>
      <c r="C12633" s="7" t="s">
        <v>1341</v>
      </c>
      <c r="D12633" s="7" t="n">
        <v>0</v>
      </c>
      <c r="E12633" s="7" t="n">
        <v>0</v>
      </c>
      <c r="F12633" s="7" t="n">
        <v>2</v>
      </c>
      <c r="G12633" s="7" t="n">
        <v>46.8</v>
      </c>
    </row>
    <row r="12634" customFormat="false" ht="15" hidden="false" customHeight="false" outlineLevel="0" collapsed="false">
      <c r="A12634" s="7" t="s">
        <v>33</v>
      </c>
      <c r="B12634" s="7" t="s">
        <v>231</v>
      </c>
      <c r="C12634" s="7" t="s">
        <v>1342</v>
      </c>
      <c r="D12634" s="7" t="n">
        <v>7</v>
      </c>
      <c r="E12634" s="7" t="n">
        <v>139.44</v>
      </c>
      <c r="F12634" s="7" t="n">
        <v>0</v>
      </c>
      <c r="G12634" s="7" t="n">
        <v>0</v>
      </c>
    </row>
    <row r="12635" customFormat="false" ht="15" hidden="false" customHeight="false" outlineLevel="0" collapsed="false">
      <c r="A12635" s="7" t="s">
        <v>33</v>
      </c>
      <c r="B12635" s="7" t="s">
        <v>201</v>
      </c>
      <c r="C12635" s="7" t="s">
        <v>1344</v>
      </c>
      <c r="D12635" s="7" t="n">
        <v>35</v>
      </c>
      <c r="E12635" s="7" t="n">
        <v>332.5</v>
      </c>
      <c r="F12635" s="7" t="n">
        <v>0</v>
      </c>
      <c r="G12635" s="7" t="n">
        <v>0</v>
      </c>
    </row>
    <row r="12636" customFormat="false" ht="15" hidden="false" customHeight="false" outlineLevel="0" collapsed="false">
      <c r="A12636" s="7" t="s">
        <v>33</v>
      </c>
      <c r="B12636" s="7" t="s">
        <v>246</v>
      </c>
      <c r="C12636" s="7" t="s">
        <v>1345</v>
      </c>
      <c r="D12636" s="7" t="n">
        <v>14</v>
      </c>
      <c r="E12636" s="7" t="n">
        <v>133</v>
      </c>
      <c r="F12636" s="7" t="n">
        <v>1</v>
      </c>
      <c r="G12636" s="7" t="n">
        <v>9.5</v>
      </c>
    </row>
    <row r="12637" customFormat="false" ht="15" hidden="false" customHeight="false" outlineLevel="0" collapsed="false">
      <c r="A12637" s="7" t="s">
        <v>33</v>
      </c>
      <c r="B12637" s="7" t="s">
        <v>302</v>
      </c>
      <c r="C12637" s="7" t="s">
        <v>1346</v>
      </c>
      <c r="D12637" s="7" t="n">
        <v>10</v>
      </c>
      <c r="E12637" s="7" t="n">
        <v>129.5</v>
      </c>
      <c r="F12637" s="7" t="n">
        <v>0</v>
      </c>
      <c r="G12637" s="7" t="n">
        <v>0</v>
      </c>
    </row>
    <row r="12638" customFormat="false" ht="15" hidden="false" customHeight="false" outlineLevel="0" collapsed="false">
      <c r="A12638" s="7" t="s">
        <v>33</v>
      </c>
      <c r="B12638" s="7" t="s">
        <v>264</v>
      </c>
      <c r="C12638" s="7" t="s">
        <v>1347</v>
      </c>
      <c r="D12638" s="7" t="n">
        <v>0</v>
      </c>
      <c r="E12638" s="7" t="n">
        <v>0</v>
      </c>
      <c r="F12638" s="7" t="n">
        <v>2</v>
      </c>
      <c r="G12638" s="7" t="n">
        <v>19.42</v>
      </c>
    </row>
    <row r="12639" customFormat="false" ht="15" hidden="false" customHeight="false" outlineLevel="0" collapsed="false">
      <c r="A12639" s="7" t="s">
        <v>33</v>
      </c>
      <c r="B12639" s="7" t="s">
        <v>297</v>
      </c>
      <c r="C12639" s="7" t="s">
        <v>1348</v>
      </c>
      <c r="D12639" s="7" t="n">
        <v>7</v>
      </c>
      <c r="E12639" s="7" t="n">
        <v>56.56</v>
      </c>
      <c r="F12639" s="7" t="n">
        <v>3</v>
      </c>
      <c r="G12639" s="7" t="n">
        <v>24.24</v>
      </c>
    </row>
    <row r="12640" customFormat="false" ht="15" hidden="false" customHeight="false" outlineLevel="0" collapsed="false">
      <c r="A12640" s="7" t="s">
        <v>33</v>
      </c>
      <c r="B12640" s="7" t="s">
        <v>150</v>
      </c>
      <c r="C12640" s="7" t="s">
        <v>1349</v>
      </c>
      <c r="D12640" s="7" t="n">
        <v>68</v>
      </c>
      <c r="E12640" s="7" t="n">
        <v>828.24</v>
      </c>
      <c r="F12640" s="7" t="n">
        <v>-2</v>
      </c>
      <c r="G12640" s="7" t="n">
        <v>-24.36</v>
      </c>
    </row>
    <row r="12641" customFormat="false" ht="15" hidden="false" customHeight="false" outlineLevel="0" collapsed="false">
      <c r="A12641" s="7" t="s">
        <v>33</v>
      </c>
      <c r="B12641" s="7" t="s">
        <v>325</v>
      </c>
      <c r="C12641" s="7" t="s">
        <v>1350</v>
      </c>
      <c r="D12641" s="7" t="n">
        <v>2</v>
      </c>
      <c r="E12641" s="7" t="n">
        <v>77.4</v>
      </c>
      <c r="F12641" s="7" t="n">
        <v>0</v>
      </c>
      <c r="G12641" s="7" t="n">
        <v>0</v>
      </c>
    </row>
    <row r="12642" customFormat="false" ht="15" hidden="false" customHeight="false" outlineLevel="0" collapsed="false">
      <c r="A12642" s="7" t="s">
        <v>33</v>
      </c>
      <c r="B12642" s="7" t="s">
        <v>183</v>
      </c>
      <c r="C12642" s="7" t="s">
        <v>1351</v>
      </c>
      <c r="D12642" s="7" t="n">
        <v>0</v>
      </c>
      <c r="E12642" s="7" t="n">
        <v>0</v>
      </c>
      <c r="F12642" s="7" t="n">
        <v>1</v>
      </c>
      <c r="G12642" s="7" t="n">
        <v>21.21</v>
      </c>
    </row>
    <row r="12643" customFormat="false" ht="15" hidden="false" customHeight="false" outlineLevel="0" collapsed="false">
      <c r="A12643" s="7" t="s">
        <v>33</v>
      </c>
      <c r="B12643" s="7" t="s">
        <v>311</v>
      </c>
      <c r="C12643" s="7" t="s">
        <v>1352</v>
      </c>
      <c r="D12643" s="7" t="n">
        <v>19</v>
      </c>
      <c r="E12643" s="7" t="n">
        <v>215.27</v>
      </c>
      <c r="F12643" s="7" t="n">
        <v>2</v>
      </c>
      <c r="G12643" s="7" t="n">
        <v>22.66</v>
      </c>
    </row>
    <row r="12644" customFormat="false" ht="15" hidden="false" customHeight="false" outlineLevel="0" collapsed="false">
      <c r="A12644" s="7" t="s">
        <v>33</v>
      </c>
      <c r="B12644" s="7" t="s">
        <v>114</v>
      </c>
      <c r="C12644" s="7" t="s">
        <v>1354</v>
      </c>
      <c r="D12644" s="7" t="n">
        <v>6</v>
      </c>
      <c r="E12644" s="7" t="n">
        <v>165.3</v>
      </c>
      <c r="F12644" s="7" t="n">
        <v>0</v>
      </c>
      <c r="G12644" s="7" t="n">
        <v>0</v>
      </c>
    </row>
    <row r="12645" customFormat="false" ht="15" hidden="false" customHeight="false" outlineLevel="0" collapsed="false">
      <c r="A12645" s="7" t="s">
        <v>33</v>
      </c>
      <c r="B12645" s="7" t="s">
        <v>323</v>
      </c>
      <c r="C12645" s="7" t="s">
        <v>1355</v>
      </c>
      <c r="D12645" s="7" t="n">
        <v>6</v>
      </c>
      <c r="E12645" s="7" t="n">
        <v>121.44</v>
      </c>
      <c r="F12645" s="7" t="n">
        <v>0</v>
      </c>
      <c r="G12645" s="7" t="n">
        <v>0</v>
      </c>
    </row>
    <row r="12646" customFormat="false" ht="15" hidden="false" customHeight="false" outlineLevel="0" collapsed="false">
      <c r="A12646" s="7" t="s">
        <v>33</v>
      </c>
      <c r="B12646" s="7" t="s">
        <v>342</v>
      </c>
      <c r="C12646" s="7" t="s">
        <v>1356</v>
      </c>
      <c r="D12646" s="7" t="n">
        <v>4</v>
      </c>
      <c r="E12646" s="7" t="n">
        <v>55.36</v>
      </c>
      <c r="F12646" s="7" t="n">
        <v>0</v>
      </c>
      <c r="G12646" s="7" t="n">
        <v>0</v>
      </c>
    </row>
    <row r="12647" customFormat="false" ht="15" hidden="false" customHeight="false" outlineLevel="0" collapsed="false">
      <c r="A12647" s="7" t="s">
        <v>33</v>
      </c>
      <c r="B12647" s="7" t="s">
        <v>179</v>
      </c>
      <c r="C12647" s="7" t="s">
        <v>1357</v>
      </c>
      <c r="D12647" s="7" t="n">
        <v>8</v>
      </c>
      <c r="E12647" s="7" t="n">
        <v>129.6</v>
      </c>
      <c r="F12647" s="7" t="n">
        <v>4</v>
      </c>
      <c r="G12647" s="7" t="n">
        <v>64.8</v>
      </c>
    </row>
    <row r="12648" customFormat="false" ht="15" hidden="false" customHeight="false" outlineLevel="0" collapsed="false">
      <c r="A12648" s="7" t="s">
        <v>33</v>
      </c>
      <c r="B12648" s="7" t="s">
        <v>163</v>
      </c>
      <c r="C12648" s="7" t="s">
        <v>1357</v>
      </c>
      <c r="D12648" s="7" t="n">
        <v>35</v>
      </c>
      <c r="E12648" s="7" t="n">
        <v>623.7</v>
      </c>
      <c r="F12648" s="7" t="n">
        <v>2</v>
      </c>
      <c r="G12648" s="7" t="n">
        <v>35.64</v>
      </c>
    </row>
    <row r="12649" customFormat="false" ht="15" hidden="false" customHeight="false" outlineLevel="0" collapsed="false">
      <c r="A12649" s="7" t="s">
        <v>33</v>
      </c>
      <c r="B12649" s="7" t="s">
        <v>275</v>
      </c>
      <c r="C12649" s="7" t="s">
        <v>1358</v>
      </c>
      <c r="D12649" s="7" t="n">
        <v>30</v>
      </c>
      <c r="E12649" s="7" t="n">
        <v>246</v>
      </c>
      <c r="F12649" s="7" t="n">
        <v>3</v>
      </c>
      <c r="G12649" s="7" t="n">
        <v>24.6</v>
      </c>
    </row>
    <row r="12650" customFormat="false" ht="15" hidden="false" customHeight="false" outlineLevel="0" collapsed="false">
      <c r="A12650" s="7" t="s">
        <v>33</v>
      </c>
      <c r="B12650" s="7" t="s">
        <v>236</v>
      </c>
      <c r="C12650" s="7" t="s">
        <v>1361</v>
      </c>
      <c r="D12650" s="7" t="n">
        <v>65</v>
      </c>
      <c r="E12650" s="7" t="n">
        <v>638.3</v>
      </c>
      <c r="F12650" s="7" t="n">
        <v>0</v>
      </c>
      <c r="G12650" s="7" t="n">
        <v>0</v>
      </c>
    </row>
    <row r="12651" customFormat="false" ht="15" hidden="false" customHeight="false" outlineLevel="0" collapsed="false">
      <c r="A12651" s="7" t="s">
        <v>33</v>
      </c>
      <c r="B12651" s="7" t="s">
        <v>298</v>
      </c>
      <c r="C12651" s="7" t="s">
        <v>1362</v>
      </c>
      <c r="D12651" s="7" t="n">
        <v>13</v>
      </c>
      <c r="E12651" s="7" t="n">
        <v>127.66</v>
      </c>
      <c r="F12651" s="7" t="n">
        <v>2</v>
      </c>
      <c r="G12651" s="7" t="n">
        <v>19.64</v>
      </c>
    </row>
    <row r="12652" customFormat="false" ht="15" hidden="false" customHeight="false" outlineLevel="0" collapsed="false">
      <c r="A12652" s="7" t="s">
        <v>33</v>
      </c>
      <c r="B12652" s="7" t="s">
        <v>445</v>
      </c>
      <c r="C12652" s="7" t="s">
        <v>1372</v>
      </c>
      <c r="D12652" s="7" t="n">
        <v>2</v>
      </c>
      <c r="E12652" s="7" t="n">
        <v>98.6</v>
      </c>
      <c r="F12652" s="7" t="n">
        <v>0</v>
      </c>
      <c r="G12652" s="7" t="n">
        <v>0</v>
      </c>
    </row>
    <row r="12653" customFormat="false" ht="15" hidden="false" customHeight="false" outlineLevel="0" collapsed="false">
      <c r="A12653" s="7" t="s">
        <v>33</v>
      </c>
      <c r="B12653" s="7" t="s">
        <v>278</v>
      </c>
      <c r="C12653" s="7" t="s">
        <v>1372</v>
      </c>
      <c r="D12653" s="7" t="n">
        <v>1</v>
      </c>
      <c r="E12653" s="7" t="n">
        <v>42</v>
      </c>
      <c r="F12653" s="7" t="n">
        <v>0</v>
      </c>
      <c r="G12653" s="7" t="n">
        <v>0</v>
      </c>
    </row>
    <row r="12654" customFormat="false" ht="15" hidden="false" customHeight="false" outlineLevel="0" collapsed="false">
      <c r="A12654" s="7" t="s">
        <v>33</v>
      </c>
      <c r="B12654" s="7" t="s">
        <v>268</v>
      </c>
      <c r="C12654" s="7" t="s">
        <v>1372</v>
      </c>
      <c r="D12654" s="7" t="n">
        <v>1</v>
      </c>
      <c r="E12654" s="7" t="n">
        <v>42</v>
      </c>
      <c r="F12654" s="7" t="n">
        <v>0</v>
      </c>
      <c r="G12654" s="7" t="n">
        <v>0</v>
      </c>
    </row>
    <row r="12655" customFormat="false" ht="15" hidden="false" customHeight="false" outlineLevel="0" collapsed="false">
      <c r="A12655" s="7" t="s">
        <v>33</v>
      </c>
      <c r="B12655" s="7" t="s">
        <v>283</v>
      </c>
      <c r="C12655" s="7" t="s">
        <v>1376</v>
      </c>
      <c r="D12655" s="7" t="n">
        <v>9</v>
      </c>
      <c r="E12655" s="7" t="n">
        <v>165.6</v>
      </c>
      <c r="F12655" s="7" t="n">
        <v>0</v>
      </c>
      <c r="G12655" s="7" t="n">
        <v>0</v>
      </c>
    </row>
    <row r="12656" customFormat="false" ht="15" hidden="false" customHeight="false" outlineLevel="0" collapsed="false">
      <c r="A12656" s="7" t="s">
        <v>33</v>
      </c>
      <c r="B12656" s="7" t="s">
        <v>174</v>
      </c>
      <c r="C12656" s="7" t="s">
        <v>1379</v>
      </c>
      <c r="D12656" s="7" t="n">
        <v>6</v>
      </c>
      <c r="E12656" s="7" t="n">
        <v>250.86</v>
      </c>
      <c r="F12656" s="7" t="n">
        <v>0</v>
      </c>
      <c r="G12656" s="7" t="n">
        <v>0</v>
      </c>
    </row>
    <row r="12657" customFormat="false" ht="15" hidden="false" customHeight="false" outlineLevel="0" collapsed="false">
      <c r="A12657" s="7" t="s">
        <v>33</v>
      </c>
      <c r="B12657" s="7" t="s">
        <v>145</v>
      </c>
      <c r="C12657" s="7" t="s">
        <v>1379</v>
      </c>
      <c r="D12657" s="7" t="n">
        <v>24</v>
      </c>
      <c r="E12657" s="7" t="n">
        <v>1003.44</v>
      </c>
      <c r="F12657" s="7" t="n">
        <v>-2</v>
      </c>
      <c r="G12657" s="7" t="n">
        <v>-83.62</v>
      </c>
    </row>
    <row r="12658" customFormat="false" ht="15" hidden="false" customHeight="false" outlineLevel="0" collapsed="false">
      <c r="A12658" s="7" t="s">
        <v>33</v>
      </c>
      <c r="B12658" s="7" t="s">
        <v>284</v>
      </c>
      <c r="C12658" s="7" t="s">
        <v>1381</v>
      </c>
      <c r="D12658" s="7" t="n">
        <v>2</v>
      </c>
      <c r="E12658" s="7" t="n">
        <v>129.78</v>
      </c>
      <c r="F12658" s="7" t="n">
        <v>1</v>
      </c>
      <c r="G12658" s="7" t="n">
        <v>64.89</v>
      </c>
    </row>
    <row r="12659" customFormat="false" ht="15" hidden="false" customHeight="false" outlineLevel="0" collapsed="false">
      <c r="A12659" s="7" t="s">
        <v>33</v>
      </c>
      <c r="B12659" s="7" t="s">
        <v>148</v>
      </c>
      <c r="C12659" s="7" t="s">
        <v>1387</v>
      </c>
      <c r="D12659" s="7" t="n">
        <v>18</v>
      </c>
      <c r="E12659" s="7" t="n">
        <v>297</v>
      </c>
      <c r="F12659" s="7" t="n">
        <v>0</v>
      </c>
      <c r="G12659" s="7" t="n">
        <v>0</v>
      </c>
    </row>
    <row r="12660" customFormat="false" ht="15" hidden="false" customHeight="false" outlineLevel="0" collapsed="false">
      <c r="A12660" s="7" t="s">
        <v>33</v>
      </c>
      <c r="B12660" s="7" t="s">
        <v>139</v>
      </c>
      <c r="C12660" s="7" t="s">
        <v>1387</v>
      </c>
      <c r="D12660" s="7" t="n">
        <v>9</v>
      </c>
      <c r="E12660" s="7" t="n">
        <v>148.5</v>
      </c>
      <c r="F12660" s="7" t="n">
        <v>0</v>
      </c>
      <c r="G12660" s="7" t="n">
        <v>0</v>
      </c>
    </row>
    <row r="12661" customFormat="false" ht="15" hidden="false" customHeight="false" outlineLevel="0" collapsed="false">
      <c r="A12661" s="7" t="s">
        <v>33</v>
      </c>
      <c r="B12661" s="7" t="s">
        <v>189</v>
      </c>
      <c r="C12661" s="7" t="s">
        <v>1387</v>
      </c>
      <c r="D12661" s="7" t="n">
        <v>2</v>
      </c>
      <c r="E12661" s="7" t="n">
        <v>33</v>
      </c>
      <c r="F12661" s="7" t="n">
        <v>0</v>
      </c>
      <c r="G12661" s="7" t="n">
        <v>0</v>
      </c>
    </row>
    <row r="12662" customFormat="false" ht="15" hidden="false" customHeight="false" outlineLevel="0" collapsed="false">
      <c r="A12662" s="7" t="s">
        <v>33</v>
      </c>
      <c r="B12662" s="7" t="s">
        <v>181</v>
      </c>
      <c r="C12662" s="7" t="s">
        <v>1387</v>
      </c>
      <c r="D12662" s="7" t="n">
        <v>3</v>
      </c>
      <c r="E12662" s="7" t="n">
        <v>49.5</v>
      </c>
      <c r="F12662" s="7" t="n">
        <v>-1</v>
      </c>
      <c r="G12662" s="7" t="n">
        <v>-16.5</v>
      </c>
    </row>
    <row r="12663" customFormat="false" ht="15" hidden="false" customHeight="false" outlineLevel="0" collapsed="false">
      <c r="A12663" s="7" t="s">
        <v>33</v>
      </c>
      <c r="B12663" s="7" t="s">
        <v>257</v>
      </c>
      <c r="C12663" s="7" t="s">
        <v>1387</v>
      </c>
      <c r="D12663" s="7" t="n">
        <v>6</v>
      </c>
      <c r="E12663" s="7" t="n">
        <v>99</v>
      </c>
      <c r="F12663" s="7" t="n">
        <v>-1</v>
      </c>
      <c r="G12663" s="7" t="n">
        <v>-16.5</v>
      </c>
    </row>
    <row r="12664" customFormat="false" ht="15" hidden="false" customHeight="false" outlineLevel="0" collapsed="false">
      <c r="A12664" s="7" t="s">
        <v>33</v>
      </c>
      <c r="B12664" s="7" t="s">
        <v>133</v>
      </c>
      <c r="C12664" s="7" t="s">
        <v>1390</v>
      </c>
      <c r="D12664" s="7" t="n">
        <v>9</v>
      </c>
      <c r="E12664" s="7" t="n">
        <v>184.5</v>
      </c>
      <c r="F12664" s="7" t="n">
        <v>4</v>
      </c>
      <c r="G12664" s="7" t="n">
        <v>82</v>
      </c>
    </row>
    <row r="12665" customFormat="false" ht="15" hidden="false" customHeight="false" outlineLevel="0" collapsed="false">
      <c r="A12665" s="7" t="s">
        <v>33</v>
      </c>
      <c r="B12665" s="7" t="s">
        <v>154</v>
      </c>
      <c r="C12665" s="7" t="s">
        <v>1390</v>
      </c>
      <c r="D12665" s="7" t="n">
        <v>9</v>
      </c>
      <c r="E12665" s="7" t="n">
        <v>184.5</v>
      </c>
      <c r="F12665" s="7" t="n">
        <v>2</v>
      </c>
      <c r="G12665" s="7" t="n">
        <v>41</v>
      </c>
    </row>
    <row r="12666" customFormat="false" ht="15" hidden="false" customHeight="false" outlineLevel="0" collapsed="false">
      <c r="A12666" s="7" t="s">
        <v>33</v>
      </c>
      <c r="B12666" s="7" t="s">
        <v>216</v>
      </c>
      <c r="C12666" s="7" t="s">
        <v>1390</v>
      </c>
      <c r="D12666" s="7" t="n">
        <v>2</v>
      </c>
      <c r="E12666" s="7" t="n">
        <v>41</v>
      </c>
      <c r="F12666" s="7" t="n">
        <v>0</v>
      </c>
      <c r="G12666" s="7" t="n">
        <v>0</v>
      </c>
    </row>
    <row r="12667" customFormat="false" ht="15" hidden="false" customHeight="false" outlineLevel="0" collapsed="false">
      <c r="A12667" s="7" t="s">
        <v>33</v>
      </c>
      <c r="B12667" s="7" t="s">
        <v>167</v>
      </c>
      <c r="C12667" s="7" t="s">
        <v>1390</v>
      </c>
      <c r="D12667" s="7" t="n">
        <v>3</v>
      </c>
      <c r="E12667" s="7" t="n">
        <v>61.5</v>
      </c>
      <c r="F12667" s="7" t="n">
        <v>0</v>
      </c>
      <c r="G12667" s="7" t="n">
        <v>0</v>
      </c>
    </row>
    <row r="12668" customFormat="false" ht="15" hidden="false" customHeight="false" outlineLevel="0" collapsed="false">
      <c r="A12668" s="7" t="s">
        <v>33</v>
      </c>
      <c r="B12668" s="7" t="s">
        <v>285</v>
      </c>
      <c r="C12668" s="7" t="s">
        <v>1390</v>
      </c>
      <c r="D12668" s="7" t="n">
        <v>4</v>
      </c>
      <c r="E12668" s="7" t="n">
        <v>82</v>
      </c>
      <c r="F12668" s="7" t="n">
        <v>0</v>
      </c>
      <c r="G12668" s="7" t="n">
        <v>0</v>
      </c>
    </row>
    <row r="12669" customFormat="false" ht="15" hidden="false" customHeight="false" outlineLevel="0" collapsed="false">
      <c r="A12669" s="7" t="s">
        <v>33</v>
      </c>
      <c r="B12669" s="7" t="s">
        <v>361</v>
      </c>
      <c r="C12669" s="7" t="s">
        <v>1393</v>
      </c>
      <c r="D12669" s="7" t="n">
        <v>0</v>
      </c>
      <c r="E12669" s="7" t="n">
        <v>0</v>
      </c>
      <c r="F12669" s="7" t="n">
        <v>1</v>
      </c>
      <c r="G12669" s="7" t="n">
        <v>21</v>
      </c>
    </row>
    <row r="12670" customFormat="false" ht="15" hidden="false" customHeight="false" outlineLevel="0" collapsed="false">
      <c r="A12670" s="7" t="s">
        <v>33</v>
      </c>
      <c r="B12670" s="7" t="s">
        <v>365</v>
      </c>
      <c r="C12670" s="7" t="s">
        <v>1393</v>
      </c>
      <c r="D12670" s="7" t="n">
        <v>1</v>
      </c>
      <c r="E12670" s="7" t="n">
        <v>21</v>
      </c>
      <c r="F12670" s="7" t="n">
        <v>0</v>
      </c>
      <c r="G12670" s="7" t="n">
        <v>0</v>
      </c>
    </row>
    <row r="12671" customFormat="false" ht="15" hidden="false" customHeight="false" outlineLevel="0" collapsed="false">
      <c r="A12671" s="7" t="s">
        <v>33</v>
      </c>
      <c r="B12671" s="7" t="s">
        <v>392</v>
      </c>
      <c r="C12671" s="7" t="s">
        <v>1398</v>
      </c>
      <c r="D12671" s="7" t="n">
        <v>4</v>
      </c>
      <c r="E12671" s="7" t="n">
        <v>506.28</v>
      </c>
      <c r="F12671" s="7" t="n">
        <v>0</v>
      </c>
      <c r="G12671" s="7" t="n">
        <v>0</v>
      </c>
    </row>
    <row r="12672" customFormat="false" ht="15" hidden="false" customHeight="false" outlineLevel="0" collapsed="false">
      <c r="A12672" s="7" t="s">
        <v>33</v>
      </c>
      <c r="B12672" s="7" t="s">
        <v>306</v>
      </c>
      <c r="C12672" s="7" t="s">
        <v>1407</v>
      </c>
      <c r="D12672" s="7" t="n">
        <v>3</v>
      </c>
      <c r="E12672" s="7" t="n">
        <v>42.75</v>
      </c>
      <c r="F12672" s="7" t="n">
        <v>0</v>
      </c>
      <c r="G12672" s="7" t="n">
        <v>0</v>
      </c>
    </row>
    <row r="12673" customFormat="false" ht="15" hidden="false" customHeight="false" outlineLevel="0" collapsed="false">
      <c r="A12673" s="7" t="s">
        <v>33</v>
      </c>
      <c r="B12673" s="7" t="s">
        <v>128</v>
      </c>
      <c r="C12673" s="7" t="s">
        <v>1421</v>
      </c>
      <c r="D12673" s="7" t="n">
        <v>10</v>
      </c>
      <c r="E12673" s="7" t="n">
        <v>250</v>
      </c>
      <c r="F12673" s="7" t="n">
        <v>0</v>
      </c>
      <c r="G12673" s="7" t="n">
        <v>0</v>
      </c>
    </row>
    <row r="12674" customFormat="false" ht="15" hidden="false" customHeight="false" outlineLevel="0" collapsed="false">
      <c r="A12674" s="7" t="s">
        <v>33</v>
      </c>
      <c r="B12674" s="7" t="s">
        <v>126</v>
      </c>
      <c r="C12674" s="7" t="s">
        <v>1421</v>
      </c>
      <c r="D12674" s="7" t="n">
        <v>8</v>
      </c>
      <c r="E12674" s="7" t="n">
        <v>200</v>
      </c>
      <c r="F12674" s="7" t="n">
        <v>0</v>
      </c>
      <c r="G12674" s="7" t="n">
        <v>0</v>
      </c>
    </row>
    <row r="12675" customFormat="false" ht="15" hidden="false" customHeight="false" outlineLevel="0" collapsed="false">
      <c r="A12675" s="7" t="s">
        <v>33</v>
      </c>
      <c r="B12675" s="7" t="s">
        <v>122</v>
      </c>
      <c r="C12675" s="7" t="s">
        <v>1421</v>
      </c>
      <c r="D12675" s="7" t="n">
        <v>2</v>
      </c>
      <c r="E12675" s="7" t="n">
        <v>50</v>
      </c>
      <c r="F12675" s="7" t="n">
        <v>0</v>
      </c>
      <c r="G12675" s="7" t="n">
        <v>0</v>
      </c>
    </row>
    <row r="12676" customFormat="false" ht="15" hidden="false" customHeight="false" outlineLevel="0" collapsed="false">
      <c r="A12676" s="7" t="s">
        <v>33</v>
      </c>
      <c r="B12676" s="7" t="s">
        <v>142</v>
      </c>
      <c r="C12676" s="7" t="s">
        <v>1421</v>
      </c>
      <c r="D12676" s="7" t="n">
        <v>2</v>
      </c>
      <c r="E12676" s="7" t="n">
        <v>50</v>
      </c>
      <c r="F12676" s="7" t="n">
        <v>0</v>
      </c>
      <c r="G12676" s="7" t="n">
        <v>0</v>
      </c>
    </row>
    <row r="12677" customFormat="false" ht="15" hidden="false" customHeight="false" outlineLevel="0" collapsed="false">
      <c r="A12677" s="7" t="s">
        <v>33</v>
      </c>
      <c r="B12677" s="7" t="s">
        <v>130</v>
      </c>
      <c r="C12677" s="7" t="s">
        <v>1425</v>
      </c>
      <c r="D12677" s="7" t="n">
        <v>5</v>
      </c>
      <c r="E12677" s="7" t="n">
        <v>175</v>
      </c>
      <c r="F12677" s="7" t="n">
        <v>0</v>
      </c>
      <c r="G12677" s="7" t="n">
        <v>0</v>
      </c>
    </row>
    <row r="12678" customFormat="false" ht="15" hidden="false" customHeight="false" outlineLevel="0" collapsed="false">
      <c r="A12678" s="7" t="s">
        <v>33</v>
      </c>
      <c r="B12678" s="7" t="s">
        <v>198</v>
      </c>
      <c r="C12678" s="7" t="s">
        <v>1425</v>
      </c>
      <c r="D12678" s="7" t="n">
        <v>4</v>
      </c>
      <c r="E12678" s="7" t="n">
        <v>140</v>
      </c>
      <c r="F12678" s="7" t="n">
        <v>0</v>
      </c>
      <c r="G12678" s="7" t="n">
        <v>0</v>
      </c>
    </row>
    <row r="12679" customFormat="false" ht="15" hidden="false" customHeight="false" outlineLevel="0" collapsed="false">
      <c r="A12679" s="7" t="s">
        <v>33</v>
      </c>
      <c r="B12679" s="7" t="s">
        <v>191</v>
      </c>
      <c r="C12679" s="7" t="s">
        <v>1425</v>
      </c>
      <c r="D12679" s="7" t="n">
        <v>2</v>
      </c>
      <c r="E12679" s="7" t="n">
        <v>70</v>
      </c>
      <c r="F12679" s="7" t="n">
        <v>0</v>
      </c>
      <c r="G12679" s="7" t="n">
        <v>0</v>
      </c>
    </row>
    <row r="12680" customFormat="false" ht="15" hidden="false" customHeight="false" outlineLevel="0" collapsed="false">
      <c r="A12680" s="7" t="s">
        <v>33</v>
      </c>
      <c r="B12680" s="7" t="s">
        <v>161</v>
      </c>
      <c r="C12680" s="7" t="s">
        <v>1428</v>
      </c>
      <c r="D12680" s="7" t="n">
        <v>2</v>
      </c>
      <c r="E12680" s="7" t="n">
        <v>253</v>
      </c>
      <c r="F12680" s="7" t="n">
        <v>0</v>
      </c>
      <c r="G12680" s="7" t="n">
        <v>0</v>
      </c>
    </row>
    <row r="12681" customFormat="false" ht="15" hidden="false" customHeight="false" outlineLevel="0" collapsed="false">
      <c r="A12681" s="7" t="s">
        <v>33</v>
      </c>
      <c r="B12681" s="7" t="s">
        <v>204</v>
      </c>
      <c r="C12681" s="7" t="s">
        <v>1428</v>
      </c>
      <c r="D12681" s="7" t="n">
        <v>0</v>
      </c>
      <c r="E12681" s="7" t="n">
        <v>0</v>
      </c>
      <c r="F12681" s="7" t="n">
        <v>1</v>
      </c>
      <c r="G12681" s="7" t="n">
        <v>126.5</v>
      </c>
    </row>
    <row r="12682" customFormat="false" ht="15" hidden="false" customHeight="false" outlineLevel="0" collapsed="false">
      <c r="A12682" s="7" t="s">
        <v>33</v>
      </c>
      <c r="B12682" s="7" t="s">
        <v>196</v>
      </c>
      <c r="C12682" s="7" t="s">
        <v>1428</v>
      </c>
      <c r="D12682" s="7" t="n">
        <v>1</v>
      </c>
      <c r="E12682" s="7" t="n">
        <v>126.5</v>
      </c>
      <c r="F12682" s="7" t="n">
        <v>0</v>
      </c>
      <c r="G12682" s="7" t="n">
        <v>0</v>
      </c>
    </row>
    <row r="12683" customFormat="false" ht="15" hidden="false" customHeight="false" outlineLevel="0" collapsed="false">
      <c r="A12683" s="7" t="s">
        <v>33</v>
      </c>
      <c r="B12683" s="7" t="s">
        <v>286</v>
      </c>
      <c r="C12683" s="7" t="s">
        <v>1428</v>
      </c>
      <c r="D12683" s="7" t="n">
        <v>3</v>
      </c>
      <c r="E12683" s="7" t="n">
        <v>379.5</v>
      </c>
      <c r="F12683" s="7" t="n">
        <v>0</v>
      </c>
      <c r="G12683" s="7" t="n">
        <v>0</v>
      </c>
    </row>
    <row r="12684" customFormat="false" ht="15" hidden="false" customHeight="false" outlineLevel="0" collapsed="false">
      <c r="A12684" s="7" t="s">
        <v>33</v>
      </c>
      <c r="B12684" s="7" t="s">
        <v>232</v>
      </c>
      <c r="C12684" s="7" t="s">
        <v>1432</v>
      </c>
      <c r="D12684" s="7" t="n">
        <v>6</v>
      </c>
      <c r="E12684" s="7" t="n">
        <v>102</v>
      </c>
      <c r="F12684" s="7" t="n">
        <v>0</v>
      </c>
      <c r="G12684" s="7" t="n">
        <v>0</v>
      </c>
    </row>
    <row r="12685" customFormat="false" ht="15" hidden="false" customHeight="false" outlineLevel="0" collapsed="false">
      <c r="A12685" s="7" t="s">
        <v>33</v>
      </c>
      <c r="B12685" s="7" t="s">
        <v>212</v>
      </c>
      <c r="C12685" s="7" t="s">
        <v>1432</v>
      </c>
      <c r="D12685" s="7" t="n">
        <v>5</v>
      </c>
      <c r="E12685" s="7" t="n">
        <v>85</v>
      </c>
      <c r="F12685" s="7" t="n">
        <v>0</v>
      </c>
      <c r="G12685" s="7" t="n">
        <v>0</v>
      </c>
    </row>
    <row r="12686" customFormat="false" ht="15" hidden="false" customHeight="false" outlineLevel="0" collapsed="false">
      <c r="A12686" s="7" t="s">
        <v>33</v>
      </c>
      <c r="B12686" s="7" t="s">
        <v>227</v>
      </c>
      <c r="C12686" s="7" t="s">
        <v>1432</v>
      </c>
      <c r="D12686" s="7" t="n">
        <v>9</v>
      </c>
      <c r="E12686" s="7" t="n">
        <v>153</v>
      </c>
      <c r="F12686" s="7" t="n">
        <v>0</v>
      </c>
      <c r="G12686" s="7" t="n">
        <v>0</v>
      </c>
    </row>
    <row r="12687" customFormat="false" ht="15" hidden="false" customHeight="false" outlineLevel="0" collapsed="false">
      <c r="A12687" s="7" t="s">
        <v>33</v>
      </c>
      <c r="B12687" s="7" t="s">
        <v>312</v>
      </c>
      <c r="C12687" s="7" t="s">
        <v>1432</v>
      </c>
      <c r="D12687" s="7" t="n">
        <v>1</v>
      </c>
      <c r="E12687" s="7" t="n">
        <v>17</v>
      </c>
      <c r="F12687" s="7" t="n">
        <v>0</v>
      </c>
      <c r="G12687" s="7" t="n">
        <v>0</v>
      </c>
    </row>
    <row r="12688" customFormat="false" ht="15" hidden="false" customHeight="false" outlineLevel="0" collapsed="false">
      <c r="A12688" s="7" t="s">
        <v>33</v>
      </c>
      <c r="B12688" s="7" t="s">
        <v>566</v>
      </c>
      <c r="C12688" s="7" t="s">
        <v>1432</v>
      </c>
      <c r="D12688" s="7" t="n">
        <v>1</v>
      </c>
      <c r="E12688" s="7" t="n">
        <v>17</v>
      </c>
      <c r="F12688" s="7" t="n">
        <v>0</v>
      </c>
      <c r="G12688" s="7" t="n">
        <v>0</v>
      </c>
    </row>
    <row r="12689" customFormat="false" ht="15" hidden="false" customHeight="false" outlineLevel="0" collapsed="false">
      <c r="A12689" s="7" t="s">
        <v>33</v>
      </c>
      <c r="B12689" s="7" t="s">
        <v>192</v>
      </c>
      <c r="C12689" s="7" t="s">
        <v>1311</v>
      </c>
      <c r="D12689" s="7" t="n">
        <v>12</v>
      </c>
      <c r="E12689" s="7" t="n">
        <v>240</v>
      </c>
      <c r="F12689" s="7" t="n">
        <v>1</v>
      </c>
      <c r="G12689" s="7" t="n">
        <v>20</v>
      </c>
    </row>
    <row r="12690" customFormat="false" ht="15" hidden="false" customHeight="false" outlineLevel="0" collapsed="false">
      <c r="A12690" s="7" t="s">
        <v>33</v>
      </c>
      <c r="B12690" s="7" t="s">
        <v>217</v>
      </c>
      <c r="C12690" s="7" t="s">
        <v>1446</v>
      </c>
      <c r="D12690" s="7" t="n">
        <v>12</v>
      </c>
      <c r="E12690" s="7" t="n">
        <v>104.76</v>
      </c>
      <c r="F12690" s="7" t="n">
        <v>2</v>
      </c>
      <c r="G12690" s="7" t="n">
        <v>17.46</v>
      </c>
    </row>
    <row r="12691" customFormat="false" ht="15" hidden="false" customHeight="false" outlineLevel="0" collapsed="false">
      <c r="A12691" s="7" t="s">
        <v>33</v>
      </c>
      <c r="B12691" s="7" t="s">
        <v>124</v>
      </c>
      <c r="C12691" s="7" t="s">
        <v>1449</v>
      </c>
      <c r="D12691" s="7" t="n">
        <v>36</v>
      </c>
      <c r="E12691" s="7" t="n">
        <v>532.8</v>
      </c>
      <c r="F12691" s="7" t="n">
        <v>0</v>
      </c>
      <c r="G12691" s="7" t="n">
        <v>0</v>
      </c>
    </row>
    <row r="12692" customFormat="false" ht="15" hidden="false" customHeight="false" outlineLevel="0" collapsed="false">
      <c r="A12692" s="7" t="s">
        <v>33</v>
      </c>
      <c r="B12692" s="7" t="s">
        <v>120</v>
      </c>
      <c r="C12692" s="7" t="s">
        <v>1451</v>
      </c>
      <c r="D12692" s="7" t="n">
        <v>94</v>
      </c>
      <c r="E12692" s="7" t="n">
        <v>1259.6</v>
      </c>
      <c r="F12692" s="7" t="n">
        <v>0</v>
      </c>
      <c r="G12692" s="7" t="n">
        <v>0</v>
      </c>
    </row>
    <row r="12693" customFormat="false" ht="15" hidden="false" customHeight="false" outlineLevel="0" collapsed="false">
      <c r="A12693" s="7" t="s">
        <v>33</v>
      </c>
      <c r="B12693" s="7" t="s">
        <v>347</v>
      </c>
      <c r="C12693" s="7" t="s">
        <v>1454</v>
      </c>
      <c r="D12693" s="7" t="n">
        <v>3</v>
      </c>
      <c r="E12693" s="7" t="n">
        <v>48.6</v>
      </c>
      <c r="F12693" s="7" t="n">
        <v>-1</v>
      </c>
      <c r="G12693" s="7" t="n">
        <v>-16.2</v>
      </c>
    </row>
    <row r="12694" customFormat="false" ht="15" hidden="false" customHeight="false" outlineLevel="0" collapsed="false">
      <c r="A12694" s="7" t="s">
        <v>33</v>
      </c>
      <c r="B12694" s="7" t="s">
        <v>409</v>
      </c>
      <c r="C12694" s="7" t="s">
        <v>1455</v>
      </c>
      <c r="D12694" s="7" t="n">
        <v>7</v>
      </c>
      <c r="E12694" s="7" t="n">
        <v>111.37</v>
      </c>
      <c r="F12694" s="7" t="n">
        <v>0</v>
      </c>
      <c r="G12694" s="7" t="n">
        <v>0</v>
      </c>
    </row>
    <row r="12695" customFormat="false" ht="15" hidden="false" customHeight="false" outlineLevel="0" collapsed="false">
      <c r="A12695" s="7" t="s">
        <v>33</v>
      </c>
      <c r="B12695" s="7" t="s">
        <v>407</v>
      </c>
      <c r="C12695" s="7" t="s">
        <v>1458</v>
      </c>
      <c r="D12695" s="7" t="n">
        <v>5</v>
      </c>
      <c r="E12695" s="7" t="n">
        <v>79.55</v>
      </c>
      <c r="F12695" s="7" t="n">
        <v>0</v>
      </c>
      <c r="G12695" s="7" t="n">
        <v>0</v>
      </c>
    </row>
    <row r="12696" customFormat="false" ht="15" hidden="false" customHeight="false" outlineLevel="0" collapsed="false">
      <c r="A12696" s="7" t="s">
        <v>33</v>
      </c>
      <c r="B12696" s="7" t="s">
        <v>197</v>
      </c>
      <c r="C12696" s="7" t="s">
        <v>1461</v>
      </c>
      <c r="D12696" s="7" t="n">
        <v>30</v>
      </c>
      <c r="E12696" s="7" t="n">
        <v>312</v>
      </c>
      <c r="F12696" s="7" t="n">
        <v>0</v>
      </c>
      <c r="G12696" s="7" t="n">
        <v>0</v>
      </c>
    </row>
    <row r="12697" customFormat="false" ht="15" hidden="false" customHeight="false" outlineLevel="0" collapsed="false">
      <c r="A12697" s="7" t="s">
        <v>33</v>
      </c>
      <c r="B12697" s="7" t="s">
        <v>304</v>
      </c>
      <c r="C12697" s="7" t="s">
        <v>1462</v>
      </c>
      <c r="D12697" s="7" t="n">
        <v>5</v>
      </c>
      <c r="E12697" s="7" t="n">
        <v>108</v>
      </c>
      <c r="F12697" s="7" t="n">
        <v>0</v>
      </c>
      <c r="G12697" s="7" t="n">
        <v>0</v>
      </c>
    </row>
    <row r="12698" customFormat="false" ht="15" hidden="false" customHeight="false" outlineLevel="0" collapsed="false">
      <c r="A12698" s="7" t="s">
        <v>33</v>
      </c>
      <c r="B12698" s="7" t="s">
        <v>261</v>
      </c>
      <c r="C12698" s="7" t="s">
        <v>1463</v>
      </c>
      <c r="D12698" s="7" t="n">
        <v>21</v>
      </c>
      <c r="E12698" s="7" t="n">
        <v>376.95</v>
      </c>
      <c r="F12698" s="7" t="n">
        <v>0</v>
      </c>
      <c r="G12698" s="7" t="n">
        <v>0</v>
      </c>
    </row>
    <row r="12699" customFormat="false" ht="15" hidden="false" customHeight="false" outlineLevel="0" collapsed="false">
      <c r="A12699" s="7" t="s">
        <v>33</v>
      </c>
      <c r="B12699" s="7" t="s">
        <v>357</v>
      </c>
      <c r="C12699" s="7" t="s">
        <v>1465</v>
      </c>
      <c r="D12699" s="7" t="n">
        <v>39</v>
      </c>
      <c r="E12699" s="7" t="n">
        <v>226.59</v>
      </c>
      <c r="F12699" s="7" t="n">
        <v>5</v>
      </c>
      <c r="G12699" s="7" t="n">
        <v>29.05</v>
      </c>
    </row>
    <row r="12700" customFormat="false" ht="15" hidden="false" customHeight="false" outlineLevel="0" collapsed="false">
      <c r="A12700" s="7" t="s">
        <v>33</v>
      </c>
      <c r="B12700" s="7" t="s">
        <v>390</v>
      </c>
      <c r="C12700" s="7" t="s">
        <v>1466</v>
      </c>
      <c r="D12700" s="7" t="n">
        <v>4</v>
      </c>
      <c r="E12700" s="7" t="n">
        <v>27.2</v>
      </c>
      <c r="F12700" s="7" t="n">
        <v>0</v>
      </c>
      <c r="G12700" s="7" t="n">
        <v>0</v>
      </c>
    </row>
    <row r="12701" customFormat="false" ht="15" hidden="false" customHeight="false" outlineLevel="0" collapsed="false">
      <c r="A12701" s="7" t="s">
        <v>33</v>
      </c>
      <c r="B12701" s="7" t="s">
        <v>884</v>
      </c>
      <c r="C12701" s="7" t="s">
        <v>1436</v>
      </c>
      <c r="D12701" s="7" t="n">
        <v>2</v>
      </c>
      <c r="E12701" s="7" t="n">
        <v>72</v>
      </c>
      <c r="F12701" s="7" t="n">
        <v>0</v>
      </c>
      <c r="G12701" s="7" t="n">
        <v>0</v>
      </c>
    </row>
    <row r="12702" customFormat="false" ht="15" hidden="false" customHeight="false" outlineLevel="0" collapsed="false">
      <c r="A12702" s="7" t="s">
        <v>33</v>
      </c>
      <c r="B12702" s="7" t="s">
        <v>909</v>
      </c>
      <c r="C12702" s="7" t="s">
        <v>1573</v>
      </c>
      <c r="D12702" s="7" t="n">
        <v>6</v>
      </c>
      <c r="E12702" s="7" t="n">
        <v>99.6</v>
      </c>
      <c r="F12702" s="7" t="n">
        <v>0</v>
      </c>
      <c r="G12702" s="7" t="n">
        <v>0</v>
      </c>
    </row>
    <row r="12703" customFormat="false" ht="15" hidden="false" customHeight="false" outlineLevel="0" collapsed="false">
      <c r="A12703" s="7" t="s">
        <v>33</v>
      </c>
      <c r="B12703" s="7" t="s">
        <v>868</v>
      </c>
      <c r="C12703" s="7" t="s">
        <v>1573</v>
      </c>
      <c r="D12703" s="7" t="n">
        <v>34</v>
      </c>
      <c r="E12703" s="7" t="n">
        <v>629</v>
      </c>
      <c r="F12703" s="7" t="n">
        <v>10</v>
      </c>
      <c r="G12703" s="7" t="n">
        <v>185</v>
      </c>
    </row>
    <row r="12704" customFormat="false" ht="15" hidden="false" customHeight="false" outlineLevel="0" collapsed="false">
      <c r="A12704" s="7" t="s">
        <v>33</v>
      </c>
      <c r="B12704" s="7" t="s">
        <v>910</v>
      </c>
      <c r="C12704" s="7" t="s">
        <v>1574</v>
      </c>
      <c r="D12704" s="7" t="n">
        <v>14</v>
      </c>
      <c r="E12704" s="7" t="n">
        <v>350</v>
      </c>
      <c r="F12704" s="7" t="n">
        <v>-3</v>
      </c>
      <c r="G12704" s="7" t="n">
        <v>-75</v>
      </c>
    </row>
    <row r="12705" customFormat="false" ht="15" hidden="false" customHeight="false" outlineLevel="0" collapsed="false">
      <c r="A12705" s="7" t="s">
        <v>33</v>
      </c>
      <c r="B12705" s="7" t="s">
        <v>889</v>
      </c>
      <c r="C12705" s="7" t="s">
        <v>1439</v>
      </c>
      <c r="D12705" s="7" t="n">
        <v>6</v>
      </c>
      <c r="E12705" s="7" t="n">
        <v>126</v>
      </c>
      <c r="F12705" s="7" t="n">
        <v>0</v>
      </c>
      <c r="G12705" s="7" t="n">
        <v>0</v>
      </c>
    </row>
    <row r="12706" customFormat="false" ht="15" hidden="false" customHeight="false" outlineLevel="0" collapsed="false">
      <c r="A12706" s="7" t="s">
        <v>33</v>
      </c>
      <c r="B12706" s="7" t="s">
        <v>894</v>
      </c>
      <c r="C12706" s="7" t="s">
        <v>1575</v>
      </c>
      <c r="D12706" s="7" t="n">
        <v>8</v>
      </c>
      <c r="E12706" s="7" t="n">
        <v>428</v>
      </c>
      <c r="F12706" s="7" t="n">
        <v>0</v>
      </c>
      <c r="G12706" s="7" t="n">
        <v>0</v>
      </c>
    </row>
    <row r="12707" customFormat="false" ht="15" hidden="false" customHeight="false" outlineLevel="0" collapsed="false">
      <c r="A12707" s="7" t="s">
        <v>33</v>
      </c>
      <c r="B12707" s="7" t="s">
        <v>771</v>
      </c>
      <c r="C12707" s="7" t="s">
        <v>1551</v>
      </c>
      <c r="D12707" s="7" t="n">
        <v>4</v>
      </c>
      <c r="E12707" s="7" t="n">
        <v>374</v>
      </c>
      <c r="F12707" s="7" t="n">
        <v>-1</v>
      </c>
      <c r="G12707" s="7" t="n">
        <v>-93.5</v>
      </c>
    </row>
    <row r="12708" customFormat="false" ht="15" hidden="false" customHeight="false" outlineLevel="0" collapsed="false">
      <c r="A12708" s="7" t="s">
        <v>33</v>
      </c>
      <c r="B12708" s="7" t="s">
        <v>908</v>
      </c>
      <c r="C12708" s="7" t="s">
        <v>1393</v>
      </c>
      <c r="D12708" s="7" t="n">
        <v>2</v>
      </c>
      <c r="E12708" s="7" t="n">
        <v>41</v>
      </c>
      <c r="F12708" s="7" t="n">
        <v>0</v>
      </c>
      <c r="G12708" s="7" t="n">
        <v>0</v>
      </c>
    </row>
    <row r="12709" customFormat="false" ht="15" hidden="false" customHeight="false" outlineLevel="0" collapsed="false">
      <c r="A12709" s="7" t="s">
        <v>33</v>
      </c>
      <c r="B12709" s="7" t="s">
        <v>899</v>
      </c>
      <c r="C12709" s="7" t="s">
        <v>1429</v>
      </c>
      <c r="D12709" s="7" t="n">
        <v>11</v>
      </c>
      <c r="E12709" s="7" t="n">
        <v>228.8</v>
      </c>
      <c r="F12709" s="7" t="n">
        <v>-1</v>
      </c>
      <c r="G12709" s="7" t="n">
        <v>-20.8</v>
      </c>
    </row>
    <row r="12710" customFormat="false" ht="15" hidden="false" customHeight="false" outlineLevel="0" collapsed="false">
      <c r="A12710" s="7" t="s">
        <v>33</v>
      </c>
      <c r="B12710" s="7" t="s">
        <v>514</v>
      </c>
      <c r="C12710" s="7" t="s">
        <v>1483</v>
      </c>
      <c r="D12710" s="7" t="n">
        <v>3</v>
      </c>
      <c r="E12710" s="7" t="n">
        <v>282.3</v>
      </c>
      <c r="F12710" s="7" t="n">
        <v>0</v>
      </c>
      <c r="G12710" s="7" t="n">
        <v>0</v>
      </c>
    </row>
    <row r="12711" customFormat="false" ht="15" hidden="false" customHeight="false" outlineLevel="0" collapsed="false">
      <c r="A12711" s="7" t="s">
        <v>33</v>
      </c>
      <c r="B12711" s="7" t="s">
        <v>462</v>
      </c>
      <c r="C12711" s="7" t="s">
        <v>1483</v>
      </c>
      <c r="D12711" s="7" t="n">
        <v>1</v>
      </c>
      <c r="E12711" s="7" t="n">
        <v>94.1</v>
      </c>
      <c r="F12711" s="7" t="n">
        <v>0</v>
      </c>
      <c r="G12711" s="7" t="n">
        <v>0</v>
      </c>
    </row>
    <row r="12712" customFormat="false" ht="15" hidden="false" customHeight="false" outlineLevel="0" collapsed="false">
      <c r="A12712" s="7" t="s">
        <v>33</v>
      </c>
      <c r="B12712" s="7" t="s">
        <v>705</v>
      </c>
      <c r="C12712" s="7" t="s">
        <v>1483</v>
      </c>
      <c r="D12712" s="7" t="n">
        <v>3</v>
      </c>
      <c r="E12712" s="7" t="n">
        <v>282.3</v>
      </c>
      <c r="F12712" s="7" t="n">
        <v>0</v>
      </c>
      <c r="G12712" s="7" t="n">
        <v>0</v>
      </c>
    </row>
    <row r="12713" customFormat="false" ht="15" hidden="false" customHeight="false" outlineLevel="0" collapsed="false">
      <c r="A12713" s="7" t="s">
        <v>33</v>
      </c>
      <c r="B12713" s="7" t="s">
        <v>558</v>
      </c>
      <c r="C12713" s="7" t="s">
        <v>1483</v>
      </c>
      <c r="D12713" s="7" t="n">
        <v>0</v>
      </c>
      <c r="E12713" s="7" t="n">
        <v>0</v>
      </c>
      <c r="F12713" s="7" t="n">
        <v>1</v>
      </c>
      <c r="G12713" s="7" t="n">
        <v>94.1</v>
      </c>
    </row>
    <row r="12714" customFormat="false" ht="15" hidden="false" customHeight="false" outlineLevel="0" collapsed="false">
      <c r="A12714" s="7" t="s">
        <v>33</v>
      </c>
      <c r="B12714" s="7" t="s">
        <v>587</v>
      </c>
      <c r="C12714" s="7" t="s">
        <v>1488</v>
      </c>
      <c r="D12714" s="7" t="n">
        <v>5</v>
      </c>
      <c r="E12714" s="7" t="n">
        <v>386.2</v>
      </c>
      <c r="F12714" s="7" t="n">
        <v>0</v>
      </c>
      <c r="G12714" s="7" t="n">
        <v>0</v>
      </c>
    </row>
    <row r="12715" customFormat="false" ht="15" hidden="false" customHeight="false" outlineLevel="0" collapsed="false">
      <c r="A12715" s="7" t="s">
        <v>33</v>
      </c>
      <c r="B12715" s="7" t="s">
        <v>106</v>
      </c>
      <c r="C12715" s="7" t="s">
        <v>1291</v>
      </c>
      <c r="D12715" s="7" t="n">
        <v>0</v>
      </c>
      <c r="E12715" s="7" t="n">
        <v>0</v>
      </c>
      <c r="F12715" s="7" t="n">
        <v>4</v>
      </c>
      <c r="G12715" s="7" t="n">
        <v>97.72</v>
      </c>
    </row>
    <row r="12716" customFormat="false" ht="15" hidden="false" customHeight="false" outlineLevel="0" collapsed="false">
      <c r="A12716" s="7" t="s">
        <v>33</v>
      </c>
      <c r="B12716" s="7" t="s">
        <v>96</v>
      </c>
      <c r="C12716" s="7" t="s">
        <v>1291</v>
      </c>
      <c r="D12716" s="7" t="n">
        <v>3</v>
      </c>
      <c r="E12716" s="7" t="n">
        <v>73.29</v>
      </c>
      <c r="F12716" s="7" t="n">
        <v>4</v>
      </c>
      <c r="G12716" s="7" t="n">
        <v>97.72</v>
      </c>
    </row>
    <row r="12717" customFormat="false" ht="15" hidden="false" customHeight="false" outlineLevel="0" collapsed="false">
      <c r="A12717" s="7" t="s">
        <v>33</v>
      </c>
      <c r="B12717" s="7" t="s">
        <v>138</v>
      </c>
      <c r="C12717" s="7" t="s">
        <v>1320</v>
      </c>
      <c r="D12717" s="7" t="n">
        <v>3</v>
      </c>
      <c r="E12717" s="7" t="n">
        <v>189.81</v>
      </c>
      <c r="F12717" s="7" t="n">
        <v>0</v>
      </c>
      <c r="G12717" s="7" t="n">
        <v>0</v>
      </c>
    </row>
    <row r="12718" customFormat="false" ht="15" hidden="false" customHeight="false" outlineLevel="0" collapsed="false">
      <c r="A12718" s="7" t="s">
        <v>33</v>
      </c>
      <c r="B12718" s="7" t="s">
        <v>166</v>
      </c>
      <c r="C12718" s="7" t="s">
        <v>1320</v>
      </c>
      <c r="D12718" s="7" t="n">
        <v>3</v>
      </c>
      <c r="E12718" s="7" t="n">
        <v>189.81</v>
      </c>
      <c r="F12718" s="7" t="n">
        <v>0</v>
      </c>
      <c r="G12718" s="7" t="n">
        <v>0</v>
      </c>
    </row>
    <row r="12719" customFormat="false" ht="15" hidden="false" customHeight="false" outlineLevel="0" collapsed="false">
      <c r="A12719" s="7" t="s">
        <v>33</v>
      </c>
      <c r="B12719" s="7" t="s">
        <v>113</v>
      </c>
      <c r="C12719" s="7" t="s">
        <v>1330</v>
      </c>
      <c r="D12719" s="7" t="n">
        <v>0</v>
      </c>
      <c r="E12719" s="7" t="n">
        <v>0</v>
      </c>
      <c r="F12719" s="7" t="n">
        <v>2</v>
      </c>
      <c r="G12719" s="7" t="n">
        <v>57.86</v>
      </c>
    </row>
    <row r="12720" customFormat="false" ht="15" hidden="false" customHeight="false" outlineLevel="0" collapsed="false">
      <c r="A12720" s="7" t="s">
        <v>33</v>
      </c>
      <c r="B12720" s="7" t="s">
        <v>111</v>
      </c>
      <c r="C12720" s="7" t="s">
        <v>1330</v>
      </c>
      <c r="D12720" s="7" t="n">
        <v>0</v>
      </c>
      <c r="E12720" s="7" t="n">
        <v>0</v>
      </c>
      <c r="F12720" s="7" t="n">
        <v>3</v>
      </c>
      <c r="G12720" s="7" t="n">
        <v>86.79</v>
      </c>
    </row>
    <row r="12721" customFormat="false" ht="15" hidden="false" customHeight="false" outlineLevel="0" collapsed="false">
      <c r="A12721" s="7" t="s">
        <v>33</v>
      </c>
      <c r="B12721" s="7" t="s">
        <v>275</v>
      </c>
      <c r="C12721" s="7" t="s">
        <v>1358</v>
      </c>
      <c r="D12721" s="7" t="n">
        <v>5</v>
      </c>
      <c r="E12721" s="7" t="n">
        <v>41</v>
      </c>
      <c r="F12721" s="7" t="n">
        <v>0</v>
      </c>
      <c r="G12721" s="7" t="n">
        <v>0</v>
      </c>
    </row>
    <row r="12722" customFormat="false" ht="15" hidden="false" customHeight="false" outlineLevel="0" collapsed="false">
      <c r="A12722" s="7" t="s">
        <v>33</v>
      </c>
      <c r="B12722" s="7" t="s">
        <v>298</v>
      </c>
      <c r="C12722" s="7" t="s">
        <v>1362</v>
      </c>
      <c r="D12722" s="7" t="n">
        <v>5</v>
      </c>
      <c r="E12722" s="7" t="n">
        <v>49.1</v>
      </c>
      <c r="F12722" s="7" t="n">
        <v>0</v>
      </c>
      <c r="G12722" s="7" t="n">
        <v>0</v>
      </c>
    </row>
    <row r="12723" customFormat="false" ht="15" hidden="false" customHeight="false" outlineLevel="0" collapsed="false">
      <c r="A12723" s="7" t="s">
        <v>33</v>
      </c>
      <c r="B12723" s="7" t="s">
        <v>174</v>
      </c>
      <c r="C12723" s="7" t="s">
        <v>1379</v>
      </c>
      <c r="D12723" s="7" t="n">
        <v>2</v>
      </c>
      <c r="E12723" s="7" t="n">
        <v>83.62</v>
      </c>
      <c r="F12723" s="7" t="n">
        <v>0</v>
      </c>
      <c r="G12723" s="7" t="n">
        <v>0</v>
      </c>
    </row>
    <row r="12724" customFormat="false" ht="15" hidden="false" customHeight="false" outlineLevel="0" collapsed="false">
      <c r="A12724" s="7" t="s">
        <v>33</v>
      </c>
      <c r="B12724" s="7" t="s">
        <v>145</v>
      </c>
      <c r="C12724" s="7" t="s">
        <v>1379</v>
      </c>
      <c r="D12724" s="7" t="n">
        <v>1</v>
      </c>
      <c r="E12724" s="7" t="n">
        <v>41.81</v>
      </c>
      <c r="F12724" s="7" t="n">
        <v>0</v>
      </c>
      <c r="G12724" s="7" t="n">
        <v>0</v>
      </c>
    </row>
    <row r="12725" customFormat="false" ht="15" hidden="false" customHeight="false" outlineLevel="0" collapsed="false">
      <c r="A12725" s="7" t="s">
        <v>33</v>
      </c>
      <c r="B12725" s="7" t="s">
        <v>148</v>
      </c>
      <c r="C12725" s="7" t="s">
        <v>1387</v>
      </c>
      <c r="D12725" s="7" t="n">
        <v>0</v>
      </c>
      <c r="E12725" s="7" t="n">
        <v>0</v>
      </c>
      <c r="F12725" s="7" t="n">
        <v>2</v>
      </c>
      <c r="G12725" s="7" t="n">
        <v>33</v>
      </c>
    </row>
    <row r="12726" customFormat="false" ht="15" hidden="false" customHeight="false" outlineLevel="0" collapsed="false">
      <c r="A12726" s="7" t="s">
        <v>33</v>
      </c>
      <c r="B12726" s="7" t="s">
        <v>139</v>
      </c>
      <c r="C12726" s="7" t="s">
        <v>1387</v>
      </c>
      <c r="D12726" s="7" t="n">
        <v>0</v>
      </c>
      <c r="E12726" s="7" t="n">
        <v>0</v>
      </c>
      <c r="F12726" s="7" t="n">
        <v>2</v>
      </c>
      <c r="G12726" s="7" t="n">
        <v>33</v>
      </c>
    </row>
    <row r="12727" customFormat="false" ht="15" hidden="false" customHeight="false" outlineLevel="0" collapsed="false">
      <c r="A12727" s="7" t="s">
        <v>33</v>
      </c>
      <c r="B12727" s="7" t="s">
        <v>450</v>
      </c>
      <c r="C12727" s="7" t="s">
        <v>1270</v>
      </c>
      <c r="D12727" s="7" t="n">
        <v>1</v>
      </c>
      <c r="E12727" s="7" t="n">
        <v>65</v>
      </c>
      <c r="F12727" s="7" t="n">
        <v>0</v>
      </c>
      <c r="G12727" s="7" t="n">
        <v>0</v>
      </c>
    </row>
    <row r="12728" customFormat="false" ht="15" hidden="false" customHeight="false" outlineLevel="0" collapsed="false">
      <c r="A12728" s="7" t="s">
        <v>33</v>
      </c>
      <c r="B12728" s="7" t="s">
        <v>86</v>
      </c>
      <c r="C12728" s="7" t="s">
        <v>1271</v>
      </c>
      <c r="D12728" s="7" t="n">
        <v>3</v>
      </c>
      <c r="E12728" s="7" t="n">
        <v>195</v>
      </c>
      <c r="F12728" s="7" t="n">
        <v>0</v>
      </c>
      <c r="G12728" s="7" t="n">
        <v>0</v>
      </c>
    </row>
    <row r="12729" customFormat="false" ht="15" hidden="false" customHeight="false" outlineLevel="0" collapsed="false">
      <c r="A12729" s="7" t="s">
        <v>33</v>
      </c>
      <c r="B12729" s="7" t="s">
        <v>98</v>
      </c>
      <c r="C12729" s="7" t="s">
        <v>1271</v>
      </c>
      <c r="D12729" s="7" t="n">
        <v>2</v>
      </c>
      <c r="E12729" s="7" t="n">
        <v>130</v>
      </c>
      <c r="F12729" s="7" t="n">
        <v>1</v>
      </c>
      <c r="G12729" s="7" t="n">
        <v>65</v>
      </c>
    </row>
    <row r="12730" customFormat="false" ht="15" hidden="false" customHeight="false" outlineLevel="0" collapsed="false">
      <c r="A12730" s="7" t="s">
        <v>33</v>
      </c>
      <c r="B12730" s="7" t="s">
        <v>96</v>
      </c>
      <c r="C12730" s="7" t="s">
        <v>1291</v>
      </c>
      <c r="D12730" s="7" t="n">
        <v>4</v>
      </c>
      <c r="E12730" s="7" t="n">
        <v>97.72</v>
      </c>
      <c r="F12730" s="7" t="n">
        <v>1</v>
      </c>
      <c r="G12730" s="7" t="n">
        <v>24.43</v>
      </c>
    </row>
    <row r="12731" customFormat="false" ht="15" hidden="false" customHeight="false" outlineLevel="0" collapsed="false">
      <c r="A12731" s="7" t="s">
        <v>33</v>
      </c>
      <c r="B12731" s="7" t="s">
        <v>110</v>
      </c>
      <c r="C12731" s="7" t="s">
        <v>1291</v>
      </c>
      <c r="D12731" s="7" t="n">
        <v>1</v>
      </c>
      <c r="E12731" s="7" t="n">
        <v>24.43</v>
      </c>
      <c r="F12731" s="7" t="n">
        <v>0</v>
      </c>
      <c r="G12731" s="7" t="n">
        <v>0</v>
      </c>
    </row>
    <row r="12732" customFormat="false" ht="15" hidden="false" customHeight="false" outlineLevel="0" collapsed="false">
      <c r="A12732" s="7" t="s">
        <v>33</v>
      </c>
      <c r="B12732" s="7" t="s">
        <v>83</v>
      </c>
      <c r="C12732" s="7" t="s">
        <v>1303</v>
      </c>
      <c r="D12732" s="7" t="n">
        <v>15</v>
      </c>
      <c r="E12732" s="7" t="n">
        <v>682.5</v>
      </c>
      <c r="F12732" s="7" t="n">
        <v>0</v>
      </c>
      <c r="G12732" s="7" t="n">
        <v>0</v>
      </c>
    </row>
    <row r="12733" customFormat="false" ht="15" hidden="false" customHeight="false" outlineLevel="0" collapsed="false">
      <c r="A12733" s="7" t="s">
        <v>33</v>
      </c>
      <c r="B12733" s="7" t="s">
        <v>187</v>
      </c>
      <c r="C12733" s="7" t="s">
        <v>1309</v>
      </c>
      <c r="D12733" s="7" t="n">
        <v>4</v>
      </c>
      <c r="E12733" s="7" t="n">
        <v>311.2</v>
      </c>
      <c r="F12733" s="7" t="n">
        <v>0</v>
      </c>
      <c r="G12733" s="7" t="n">
        <v>0</v>
      </c>
    </row>
    <row r="12734" customFormat="false" ht="15" hidden="false" customHeight="false" outlineLevel="0" collapsed="false">
      <c r="A12734" s="7" t="s">
        <v>33</v>
      </c>
      <c r="B12734" s="7" t="s">
        <v>111</v>
      </c>
      <c r="C12734" s="7" t="s">
        <v>1330</v>
      </c>
      <c r="D12734" s="7" t="n">
        <v>4</v>
      </c>
      <c r="E12734" s="7" t="n">
        <v>115.72</v>
      </c>
      <c r="F12734" s="7" t="n">
        <v>0</v>
      </c>
      <c r="G12734" s="7" t="n">
        <v>0</v>
      </c>
    </row>
    <row r="12735" customFormat="false" ht="15" hidden="false" customHeight="false" outlineLevel="0" collapsed="false">
      <c r="A12735" s="7" t="s">
        <v>33</v>
      </c>
      <c r="B12735" s="7" t="s">
        <v>121</v>
      </c>
      <c r="C12735" s="7" t="s">
        <v>1339</v>
      </c>
      <c r="D12735" s="7" t="n">
        <v>3</v>
      </c>
      <c r="E12735" s="7" t="n">
        <v>123.6</v>
      </c>
      <c r="F12735" s="7" t="n">
        <v>0</v>
      </c>
      <c r="G12735" s="7" t="n">
        <v>0</v>
      </c>
    </row>
    <row r="12736" customFormat="false" ht="15" hidden="false" customHeight="false" outlineLevel="0" collapsed="false">
      <c r="A12736" s="7" t="s">
        <v>33</v>
      </c>
      <c r="B12736" s="7" t="s">
        <v>123</v>
      </c>
      <c r="C12736" s="7" t="s">
        <v>1340</v>
      </c>
      <c r="D12736" s="7" t="n">
        <v>2</v>
      </c>
      <c r="E12736" s="7" t="n">
        <v>36.9</v>
      </c>
      <c r="F12736" s="7" t="n">
        <v>0</v>
      </c>
      <c r="G12736" s="7" t="n">
        <v>0</v>
      </c>
    </row>
    <row r="12737" customFormat="false" ht="15" hidden="false" customHeight="false" outlineLevel="0" collapsed="false">
      <c r="A12737" s="7" t="s">
        <v>33</v>
      </c>
      <c r="B12737" s="7" t="s">
        <v>201</v>
      </c>
      <c r="C12737" s="7" t="s">
        <v>1344</v>
      </c>
      <c r="D12737" s="7" t="n">
        <v>6</v>
      </c>
      <c r="E12737" s="7" t="n">
        <v>57</v>
      </c>
      <c r="F12737" s="7" t="n">
        <v>0</v>
      </c>
      <c r="G12737" s="7" t="n">
        <v>0</v>
      </c>
    </row>
    <row r="12738" customFormat="false" ht="15" hidden="false" customHeight="false" outlineLevel="0" collapsed="false">
      <c r="A12738" s="7" t="s">
        <v>33</v>
      </c>
      <c r="B12738" s="7" t="s">
        <v>246</v>
      </c>
      <c r="C12738" s="7" t="s">
        <v>1345</v>
      </c>
      <c r="D12738" s="7" t="n">
        <v>4</v>
      </c>
      <c r="E12738" s="7" t="n">
        <v>38</v>
      </c>
      <c r="F12738" s="7" t="n">
        <v>1</v>
      </c>
      <c r="G12738" s="7" t="n">
        <v>9.5</v>
      </c>
    </row>
    <row r="12739" customFormat="false" ht="15" hidden="false" customHeight="false" outlineLevel="0" collapsed="false">
      <c r="A12739" s="7" t="s">
        <v>33</v>
      </c>
      <c r="B12739" s="7" t="s">
        <v>302</v>
      </c>
      <c r="C12739" s="7" t="s">
        <v>1346</v>
      </c>
      <c r="D12739" s="7" t="n">
        <v>3</v>
      </c>
      <c r="E12739" s="7" t="n">
        <v>38.85</v>
      </c>
      <c r="F12739" s="7" t="n">
        <v>0</v>
      </c>
      <c r="G12739" s="7" t="n">
        <v>0</v>
      </c>
    </row>
    <row r="12740" customFormat="false" ht="15" hidden="false" customHeight="false" outlineLevel="0" collapsed="false">
      <c r="A12740" s="7" t="s">
        <v>33</v>
      </c>
      <c r="B12740" s="7" t="s">
        <v>264</v>
      </c>
      <c r="C12740" s="7" t="s">
        <v>1347</v>
      </c>
      <c r="D12740" s="7" t="n">
        <v>3</v>
      </c>
      <c r="E12740" s="7" t="n">
        <v>29.13</v>
      </c>
      <c r="F12740" s="7" t="n">
        <v>0</v>
      </c>
      <c r="G12740" s="7" t="n">
        <v>0</v>
      </c>
    </row>
    <row r="12741" customFormat="false" ht="15" hidden="false" customHeight="false" outlineLevel="0" collapsed="false">
      <c r="A12741" s="7" t="s">
        <v>33</v>
      </c>
      <c r="B12741" s="7" t="s">
        <v>297</v>
      </c>
      <c r="C12741" s="7" t="s">
        <v>1348</v>
      </c>
      <c r="D12741" s="7" t="n">
        <v>1</v>
      </c>
      <c r="E12741" s="7" t="n">
        <v>8.08</v>
      </c>
      <c r="F12741" s="7" t="n">
        <v>0</v>
      </c>
      <c r="G12741" s="7" t="n">
        <v>0</v>
      </c>
    </row>
    <row r="12742" customFormat="false" ht="15" hidden="false" customHeight="false" outlineLevel="0" collapsed="false">
      <c r="A12742" s="7" t="s">
        <v>33</v>
      </c>
      <c r="B12742" s="7" t="s">
        <v>150</v>
      </c>
      <c r="C12742" s="7" t="s">
        <v>1349</v>
      </c>
      <c r="D12742" s="7" t="n">
        <v>8</v>
      </c>
      <c r="E12742" s="7" t="n">
        <v>97.44</v>
      </c>
      <c r="F12742" s="7" t="n">
        <v>1</v>
      </c>
      <c r="G12742" s="7" t="n">
        <v>12.18</v>
      </c>
    </row>
    <row r="12743" customFormat="false" ht="15" hidden="false" customHeight="false" outlineLevel="0" collapsed="false">
      <c r="A12743" s="7" t="s">
        <v>33</v>
      </c>
      <c r="B12743" s="7" t="s">
        <v>311</v>
      </c>
      <c r="C12743" s="7" t="s">
        <v>1352</v>
      </c>
      <c r="D12743" s="7" t="n">
        <v>2</v>
      </c>
      <c r="E12743" s="7" t="n">
        <v>22.66</v>
      </c>
      <c r="F12743" s="7" t="n">
        <v>2</v>
      </c>
      <c r="G12743" s="7" t="n">
        <v>22.66</v>
      </c>
    </row>
    <row r="12744" customFormat="false" ht="15" hidden="false" customHeight="false" outlineLevel="0" collapsed="false">
      <c r="A12744" s="7" t="s">
        <v>33</v>
      </c>
      <c r="B12744" s="7" t="s">
        <v>179</v>
      </c>
      <c r="C12744" s="7" t="s">
        <v>1357</v>
      </c>
      <c r="D12744" s="7" t="n">
        <v>1</v>
      </c>
      <c r="E12744" s="7" t="n">
        <v>16.2</v>
      </c>
      <c r="F12744" s="7" t="n">
        <v>1</v>
      </c>
      <c r="G12744" s="7" t="n">
        <v>16.2</v>
      </c>
    </row>
    <row r="12745" customFormat="false" ht="15" hidden="false" customHeight="false" outlineLevel="0" collapsed="false">
      <c r="A12745" s="7" t="s">
        <v>33</v>
      </c>
      <c r="B12745" s="7" t="s">
        <v>163</v>
      </c>
      <c r="C12745" s="7" t="s">
        <v>1357</v>
      </c>
      <c r="D12745" s="7" t="n">
        <v>9</v>
      </c>
      <c r="E12745" s="7" t="n">
        <v>160.38</v>
      </c>
      <c r="F12745" s="7" t="n">
        <v>0</v>
      </c>
      <c r="G12745" s="7" t="n">
        <v>0</v>
      </c>
    </row>
    <row r="12746" customFormat="false" ht="15" hidden="false" customHeight="false" outlineLevel="0" collapsed="false">
      <c r="A12746" s="7" t="s">
        <v>33</v>
      </c>
      <c r="B12746" s="7" t="s">
        <v>420</v>
      </c>
      <c r="C12746" s="7" t="s">
        <v>1373</v>
      </c>
      <c r="D12746" s="7" t="n">
        <v>0</v>
      </c>
      <c r="E12746" s="7" t="n">
        <v>0</v>
      </c>
      <c r="F12746" s="7" t="n">
        <v>2</v>
      </c>
      <c r="G12746" s="7" t="n">
        <v>47.2</v>
      </c>
    </row>
    <row r="12747" customFormat="false" ht="15" hidden="false" customHeight="false" outlineLevel="0" collapsed="false">
      <c r="A12747" s="7" t="s">
        <v>33</v>
      </c>
      <c r="B12747" s="7" t="s">
        <v>303</v>
      </c>
      <c r="C12747" s="7" t="s">
        <v>1376</v>
      </c>
      <c r="D12747" s="7" t="n">
        <v>3</v>
      </c>
      <c r="E12747" s="7" t="n">
        <v>55.2</v>
      </c>
      <c r="F12747" s="7" t="n">
        <v>0</v>
      </c>
      <c r="G12747" s="7" t="n">
        <v>0</v>
      </c>
    </row>
    <row r="12748" customFormat="false" ht="15" hidden="false" customHeight="false" outlineLevel="0" collapsed="false">
      <c r="A12748" s="7" t="s">
        <v>33</v>
      </c>
      <c r="B12748" s="7" t="s">
        <v>283</v>
      </c>
      <c r="C12748" s="7" t="s">
        <v>1376</v>
      </c>
      <c r="D12748" s="7" t="n">
        <v>1</v>
      </c>
      <c r="E12748" s="7" t="n">
        <v>18.4</v>
      </c>
      <c r="F12748" s="7" t="n">
        <v>0</v>
      </c>
      <c r="G12748" s="7" t="n">
        <v>0</v>
      </c>
    </row>
    <row r="12749" customFormat="false" ht="15" hidden="false" customHeight="false" outlineLevel="0" collapsed="false">
      <c r="A12749" s="7" t="s">
        <v>33</v>
      </c>
      <c r="B12749" s="7" t="s">
        <v>354</v>
      </c>
      <c r="C12749" s="7" t="s">
        <v>1378</v>
      </c>
      <c r="D12749" s="7" t="n">
        <v>0</v>
      </c>
      <c r="E12749" s="7" t="n">
        <v>0</v>
      </c>
      <c r="F12749" s="7" t="n">
        <v>2</v>
      </c>
      <c r="G12749" s="7" t="n">
        <v>36.8</v>
      </c>
    </row>
    <row r="12750" customFormat="false" ht="15" hidden="false" customHeight="false" outlineLevel="0" collapsed="false">
      <c r="A12750" s="7" t="s">
        <v>33</v>
      </c>
      <c r="B12750" s="7" t="s">
        <v>188</v>
      </c>
      <c r="C12750" s="7" t="s">
        <v>1379</v>
      </c>
      <c r="D12750" s="7" t="n">
        <v>1</v>
      </c>
      <c r="E12750" s="7" t="n">
        <v>41.81</v>
      </c>
      <c r="F12750" s="7" t="n">
        <v>0</v>
      </c>
      <c r="G12750" s="7" t="n">
        <v>0</v>
      </c>
    </row>
    <row r="12751" customFormat="false" ht="15" hidden="false" customHeight="false" outlineLevel="0" collapsed="false">
      <c r="A12751" s="7" t="s">
        <v>33</v>
      </c>
      <c r="B12751" s="7" t="s">
        <v>174</v>
      </c>
      <c r="C12751" s="7" t="s">
        <v>1379</v>
      </c>
      <c r="D12751" s="7" t="n">
        <v>3</v>
      </c>
      <c r="E12751" s="7" t="n">
        <v>125.43</v>
      </c>
      <c r="F12751" s="7" t="n">
        <v>0</v>
      </c>
      <c r="G12751" s="7" t="n">
        <v>0</v>
      </c>
    </row>
    <row r="12752" customFormat="false" ht="15" hidden="false" customHeight="false" outlineLevel="0" collapsed="false">
      <c r="A12752" s="7" t="s">
        <v>33</v>
      </c>
      <c r="B12752" s="7" t="s">
        <v>145</v>
      </c>
      <c r="C12752" s="7" t="s">
        <v>1379</v>
      </c>
      <c r="D12752" s="7" t="n">
        <v>1</v>
      </c>
      <c r="E12752" s="7" t="n">
        <v>41.81</v>
      </c>
      <c r="F12752" s="7" t="n">
        <v>0</v>
      </c>
      <c r="G12752" s="7" t="n">
        <v>0</v>
      </c>
    </row>
    <row r="12753" customFormat="false" ht="15" hidden="false" customHeight="false" outlineLevel="0" collapsed="false">
      <c r="A12753" s="7" t="s">
        <v>33</v>
      </c>
      <c r="B12753" s="7" t="s">
        <v>284</v>
      </c>
      <c r="C12753" s="7" t="s">
        <v>1381</v>
      </c>
      <c r="D12753" s="7" t="n">
        <v>1</v>
      </c>
      <c r="E12753" s="7" t="n">
        <v>64.89</v>
      </c>
      <c r="F12753" s="7" t="n">
        <v>0</v>
      </c>
      <c r="G12753" s="7" t="n">
        <v>0</v>
      </c>
    </row>
    <row r="12754" customFormat="false" ht="15" hidden="false" customHeight="false" outlineLevel="0" collapsed="false">
      <c r="A12754" s="7" t="s">
        <v>33</v>
      </c>
      <c r="B12754" s="7" t="s">
        <v>148</v>
      </c>
      <c r="C12754" s="7" t="s">
        <v>1387</v>
      </c>
      <c r="D12754" s="7" t="n">
        <v>6</v>
      </c>
      <c r="E12754" s="7" t="n">
        <v>99</v>
      </c>
      <c r="F12754" s="7" t="n">
        <v>1</v>
      </c>
      <c r="G12754" s="7" t="n">
        <v>16.5</v>
      </c>
    </row>
    <row r="12755" customFormat="false" ht="15" hidden="false" customHeight="false" outlineLevel="0" collapsed="false">
      <c r="A12755" s="7" t="s">
        <v>33</v>
      </c>
      <c r="B12755" s="7" t="s">
        <v>181</v>
      </c>
      <c r="C12755" s="7" t="s">
        <v>1387</v>
      </c>
      <c r="D12755" s="7" t="n">
        <v>1</v>
      </c>
      <c r="E12755" s="7" t="n">
        <v>16.5</v>
      </c>
      <c r="F12755" s="7" t="n">
        <v>0</v>
      </c>
      <c r="G12755" s="7" t="n">
        <v>0</v>
      </c>
    </row>
    <row r="12756" customFormat="false" ht="15" hidden="false" customHeight="false" outlineLevel="0" collapsed="false">
      <c r="A12756" s="7" t="s">
        <v>33</v>
      </c>
      <c r="B12756" s="7" t="s">
        <v>257</v>
      </c>
      <c r="C12756" s="7" t="s">
        <v>1387</v>
      </c>
      <c r="D12756" s="7" t="n">
        <v>1</v>
      </c>
      <c r="E12756" s="7" t="n">
        <v>16.5</v>
      </c>
      <c r="F12756" s="7" t="n">
        <v>1</v>
      </c>
      <c r="G12756" s="7" t="n">
        <v>16.5</v>
      </c>
    </row>
    <row r="12757" customFormat="false" ht="15" hidden="false" customHeight="false" outlineLevel="0" collapsed="false">
      <c r="A12757" s="7" t="s">
        <v>33</v>
      </c>
      <c r="B12757" s="7" t="s">
        <v>285</v>
      </c>
      <c r="C12757" s="7" t="s">
        <v>1390</v>
      </c>
      <c r="D12757" s="7" t="n">
        <v>1</v>
      </c>
      <c r="E12757" s="7" t="n">
        <v>20.5</v>
      </c>
      <c r="F12757" s="7" t="n">
        <v>0</v>
      </c>
      <c r="G12757" s="7" t="n">
        <v>0</v>
      </c>
    </row>
    <row r="12758" customFormat="false" ht="15" hidden="false" customHeight="false" outlineLevel="0" collapsed="false">
      <c r="A12758" s="7" t="s">
        <v>33</v>
      </c>
      <c r="B12758" s="7" t="s">
        <v>312</v>
      </c>
      <c r="C12758" s="7" t="s">
        <v>1432</v>
      </c>
      <c r="D12758" s="7" t="n">
        <v>1</v>
      </c>
      <c r="E12758" s="7" t="n">
        <v>17</v>
      </c>
      <c r="F12758" s="7" t="n">
        <v>1</v>
      </c>
      <c r="G12758" s="7" t="n">
        <v>17</v>
      </c>
    </row>
    <row r="12759" customFormat="false" ht="15" hidden="false" customHeight="false" outlineLevel="0" collapsed="false">
      <c r="A12759" s="7" t="s">
        <v>33</v>
      </c>
      <c r="B12759" s="7" t="s">
        <v>192</v>
      </c>
      <c r="C12759" s="7" t="s">
        <v>1311</v>
      </c>
      <c r="D12759" s="7" t="n">
        <v>2</v>
      </c>
      <c r="E12759" s="7" t="n">
        <v>40</v>
      </c>
      <c r="F12759" s="7" t="n">
        <v>0</v>
      </c>
      <c r="G12759" s="7" t="n">
        <v>0</v>
      </c>
    </row>
    <row r="12760" customFormat="false" ht="15" hidden="false" customHeight="false" outlineLevel="0" collapsed="false">
      <c r="A12760" s="7" t="s">
        <v>33</v>
      </c>
      <c r="B12760" s="7" t="s">
        <v>587</v>
      </c>
      <c r="C12760" s="7" t="s">
        <v>1488</v>
      </c>
      <c r="D12760" s="7" t="n">
        <v>1</v>
      </c>
      <c r="E12760" s="7" t="n">
        <v>77.24</v>
      </c>
      <c r="F12760" s="7" t="n">
        <v>0</v>
      </c>
      <c r="G12760" s="7" t="n">
        <v>0</v>
      </c>
    </row>
    <row r="12761" customFormat="false" ht="15" hidden="false" customHeight="false" outlineLevel="0" collapsed="false">
      <c r="A12761" s="7" t="s">
        <v>33</v>
      </c>
      <c r="B12761" s="7" t="s">
        <v>194</v>
      </c>
      <c r="C12761" s="7" t="s">
        <v>1269</v>
      </c>
      <c r="D12761" s="7" t="n">
        <v>0</v>
      </c>
      <c r="E12761" s="7" t="n">
        <v>0</v>
      </c>
      <c r="F12761" s="7" t="n">
        <v>2</v>
      </c>
      <c r="G12761" s="7" t="n">
        <v>130</v>
      </c>
    </row>
    <row r="12762" customFormat="false" ht="15" hidden="false" customHeight="false" outlineLevel="0" collapsed="false">
      <c r="A12762" s="7" t="s">
        <v>33</v>
      </c>
      <c r="B12762" s="7" t="s">
        <v>207</v>
      </c>
      <c r="C12762" s="7" t="s">
        <v>1269</v>
      </c>
      <c r="D12762" s="7" t="n">
        <v>0</v>
      </c>
      <c r="E12762" s="7" t="n">
        <v>0</v>
      </c>
      <c r="F12762" s="7" t="n">
        <v>2</v>
      </c>
      <c r="G12762" s="7" t="n">
        <v>130</v>
      </c>
    </row>
    <row r="12763" customFormat="false" ht="15" hidden="false" customHeight="false" outlineLevel="0" collapsed="false">
      <c r="A12763" s="7" t="s">
        <v>33</v>
      </c>
      <c r="B12763" s="7" t="s">
        <v>395</v>
      </c>
      <c r="C12763" s="7" t="s">
        <v>1273</v>
      </c>
      <c r="D12763" s="7" t="n">
        <v>2</v>
      </c>
      <c r="E12763" s="7" t="n">
        <v>351</v>
      </c>
      <c r="F12763" s="7" t="n">
        <v>0</v>
      </c>
      <c r="G12763" s="7" t="n">
        <v>0</v>
      </c>
    </row>
    <row r="12764" customFormat="false" ht="15" hidden="false" customHeight="false" outlineLevel="0" collapsed="false">
      <c r="A12764" s="7" t="s">
        <v>33</v>
      </c>
      <c r="B12764" s="7" t="s">
        <v>502</v>
      </c>
      <c r="C12764" s="7" t="s">
        <v>1273</v>
      </c>
      <c r="D12764" s="7" t="n">
        <v>1</v>
      </c>
      <c r="E12764" s="7" t="n">
        <v>175.5</v>
      </c>
      <c r="F12764" s="7" t="n">
        <v>0</v>
      </c>
      <c r="G12764" s="7" t="n">
        <v>0</v>
      </c>
    </row>
    <row r="12765" customFormat="false" ht="15" hidden="false" customHeight="false" outlineLevel="0" collapsed="false">
      <c r="A12765" s="7" t="s">
        <v>33</v>
      </c>
      <c r="B12765" s="7" t="s">
        <v>447</v>
      </c>
      <c r="C12765" s="7" t="s">
        <v>1273</v>
      </c>
      <c r="D12765" s="7" t="n">
        <v>4</v>
      </c>
      <c r="E12765" s="7" t="n">
        <v>702</v>
      </c>
      <c r="F12765" s="7" t="n">
        <v>2</v>
      </c>
      <c r="G12765" s="7" t="n">
        <v>351</v>
      </c>
    </row>
    <row r="12766" customFormat="false" ht="15" hidden="false" customHeight="false" outlineLevel="0" collapsed="false">
      <c r="A12766" s="7" t="s">
        <v>33</v>
      </c>
      <c r="B12766" s="7" t="s">
        <v>632</v>
      </c>
      <c r="C12766" s="7" t="s">
        <v>1273</v>
      </c>
      <c r="D12766" s="7" t="n">
        <v>4</v>
      </c>
      <c r="E12766" s="7" t="n">
        <v>702</v>
      </c>
      <c r="F12766" s="7" t="n">
        <v>0</v>
      </c>
      <c r="G12766" s="7" t="n">
        <v>0</v>
      </c>
    </row>
    <row r="12767" customFormat="false" ht="15" hidden="false" customHeight="false" outlineLevel="0" collapsed="false">
      <c r="A12767" s="7" t="s">
        <v>33</v>
      </c>
      <c r="B12767" s="7" t="s">
        <v>157</v>
      </c>
      <c r="C12767" s="7" t="s">
        <v>1276</v>
      </c>
      <c r="D12767" s="7" t="n">
        <v>2</v>
      </c>
      <c r="E12767" s="7" t="n">
        <v>144.68</v>
      </c>
      <c r="F12767" s="7" t="n">
        <v>0</v>
      </c>
      <c r="G12767" s="7" t="n">
        <v>0</v>
      </c>
    </row>
    <row r="12768" customFormat="false" ht="15" hidden="false" customHeight="false" outlineLevel="0" collapsed="false">
      <c r="A12768" s="7" t="s">
        <v>33</v>
      </c>
      <c r="B12768" s="7" t="s">
        <v>247</v>
      </c>
      <c r="C12768" s="7" t="s">
        <v>1280</v>
      </c>
      <c r="D12768" s="7" t="n">
        <v>2</v>
      </c>
      <c r="E12768" s="7" t="n">
        <v>214.18</v>
      </c>
      <c r="F12768" s="7" t="n">
        <v>0</v>
      </c>
      <c r="G12768" s="7" t="n">
        <v>0</v>
      </c>
    </row>
    <row r="12769" customFormat="false" ht="15" hidden="false" customHeight="false" outlineLevel="0" collapsed="false">
      <c r="A12769" s="7" t="s">
        <v>33</v>
      </c>
      <c r="B12769" s="7" t="s">
        <v>106</v>
      </c>
      <c r="C12769" s="7" t="s">
        <v>1291</v>
      </c>
      <c r="D12769" s="7" t="n">
        <v>2</v>
      </c>
      <c r="E12769" s="7" t="n">
        <v>48.86</v>
      </c>
      <c r="F12769" s="7" t="n">
        <v>0</v>
      </c>
      <c r="G12769" s="7" t="n">
        <v>0</v>
      </c>
    </row>
    <row r="12770" customFormat="false" ht="15" hidden="false" customHeight="false" outlineLevel="0" collapsed="false">
      <c r="A12770" s="7" t="s">
        <v>33</v>
      </c>
      <c r="B12770" s="7" t="s">
        <v>96</v>
      </c>
      <c r="C12770" s="7" t="s">
        <v>1291</v>
      </c>
      <c r="D12770" s="7" t="n">
        <v>2</v>
      </c>
      <c r="E12770" s="7" t="n">
        <v>48.86</v>
      </c>
      <c r="F12770" s="7" t="n">
        <v>0</v>
      </c>
      <c r="G12770" s="7" t="n">
        <v>0</v>
      </c>
    </row>
    <row r="12771" customFormat="false" ht="15" hidden="false" customHeight="false" outlineLevel="0" collapsed="false">
      <c r="A12771" s="7" t="s">
        <v>33</v>
      </c>
      <c r="B12771" s="7" t="s">
        <v>110</v>
      </c>
      <c r="C12771" s="7" t="s">
        <v>1291</v>
      </c>
      <c r="D12771" s="7" t="n">
        <v>1</v>
      </c>
      <c r="E12771" s="7" t="n">
        <v>24.43</v>
      </c>
      <c r="F12771" s="7" t="n">
        <v>0</v>
      </c>
      <c r="G12771" s="7" t="n">
        <v>0</v>
      </c>
    </row>
    <row r="12772" customFormat="false" ht="15" hidden="false" customHeight="false" outlineLevel="0" collapsed="false">
      <c r="A12772" s="7" t="s">
        <v>33</v>
      </c>
      <c r="B12772" s="7" t="s">
        <v>83</v>
      </c>
      <c r="C12772" s="7" t="s">
        <v>1303</v>
      </c>
      <c r="D12772" s="7" t="n">
        <v>6</v>
      </c>
      <c r="E12772" s="7" t="n">
        <v>273</v>
      </c>
      <c r="F12772" s="7" t="n">
        <v>0</v>
      </c>
      <c r="G12772" s="7" t="n">
        <v>0</v>
      </c>
    </row>
    <row r="12773" customFormat="false" ht="15" hidden="false" customHeight="false" outlineLevel="0" collapsed="false">
      <c r="A12773" s="7" t="s">
        <v>33</v>
      </c>
      <c r="B12773" s="7" t="s">
        <v>187</v>
      </c>
      <c r="C12773" s="7" t="s">
        <v>1309</v>
      </c>
      <c r="D12773" s="7" t="n">
        <v>3</v>
      </c>
      <c r="E12773" s="7" t="n">
        <v>233.4</v>
      </c>
      <c r="F12773" s="7" t="n">
        <v>2</v>
      </c>
      <c r="G12773" s="7" t="n">
        <v>155.6</v>
      </c>
    </row>
    <row r="12774" customFormat="false" ht="15" hidden="false" customHeight="false" outlineLevel="0" collapsed="false">
      <c r="A12774" s="7" t="s">
        <v>33</v>
      </c>
      <c r="B12774" s="7" t="s">
        <v>144</v>
      </c>
      <c r="C12774" s="7" t="s">
        <v>1320</v>
      </c>
      <c r="D12774" s="7" t="n">
        <v>1</v>
      </c>
      <c r="E12774" s="7" t="n">
        <v>63.27</v>
      </c>
      <c r="F12774" s="7" t="n">
        <v>0</v>
      </c>
      <c r="G12774" s="7" t="n">
        <v>0</v>
      </c>
    </row>
    <row r="12775" customFormat="false" ht="15" hidden="false" customHeight="false" outlineLevel="0" collapsed="false">
      <c r="A12775" s="7" t="s">
        <v>33</v>
      </c>
      <c r="B12775" s="7" t="s">
        <v>138</v>
      </c>
      <c r="C12775" s="7" t="s">
        <v>1320</v>
      </c>
      <c r="D12775" s="7" t="n">
        <v>2</v>
      </c>
      <c r="E12775" s="7" t="n">
        <v>126.54</v>
      </c>
      <c r="F12775" s="7" t="n">
        <v>0</v>
      </c>
      <c r="G12775" s="7" t="n">
        <v>0</v>
      </c>
    </row>
    <row r="12776" customFormat="false" ht="15" hidden="false" customHeight="false" outlineLevel="0" collapsed="false">
      <c r="A12776" s="7" t="s">
        <v>33</v>
      </c>
      <c r="B12776" s="7" t="s">
        <v>166</v>
      </c>
      <c r="C12776" s="7" t="s">
        <v>1320</v>
      </c>
      <c r="D12776" s="7" t="n">
        <v>3</v>
      </c>
      <c r="E12776" s="7" t="n">
        <v>189.81</v>
      </c>
      <c r="F12776" s="7" t="n">
        <v>0</v>
      </c>
      <c r="G12776" s="7" t="n">
        <v>0</v>
      </c>
    </row>
    <row r="12777" customFormat="false" ht="15" hidden="false" customHeight="false" outlineLevel="0" collapsed="false">
      <c r="A12777" s="7" t="s">
        <v>33</v>
      </c>
      <c r="B12777" s="7" t="s">
        <v>125</v>
      </c>
      <c r="C12777" s="7" t="s">
        <v>1334</v>
      </c>
      <c r="D12777" s="7" t="n">
        <v>2</v>
      </c>
      <c r="E12777" s="7" t="n">
        <v>34</v>
      </c>
      <c r="F12777" s="7" t="n">
        <v>0</v>
      </c>
      <c r="G12777" s="7" t="n">
        <v>0</v>
      </c>
    </row>
    <row r="12778" customFormat="false" ht="15" hidden="false" customHeight="false" outlineLevel="0" collapsed="false">
      <c r="A12778" s="7" t="s">
        <v>33</v>
      </c>
      <c r="B12778" s="7" t="s">
        <v>169</v>
      </c>
      <c r="C12778" s="7" t="s">
        <v>1334</v>
      </c>
      <c r="D12778" s="7" t="n">
        <v>2</v>
      </c>
      <c r="E12778" s="7" t="n">
        <v>34</v>
      </c>
      <c r="F12778" s="7" t="n">
        <v>0</v>
      </c>
      <c r="G12778" s="7" t="n">
        <v>0</v>
      </c>
    </row>
    <row r="12779" customFormat="false" ht="15" hidden="false" customHeight="false" outlineLevel="0" collapsed="false">
      <c r="A12779" s="7" t="s">
        <v>33</v>
      </c>
      <c r="B12779" s="7" t="s">
        <v>150</v>
      </c>
      <c r="C12779" s="7" t="s">
        <v>1349</v>
      </c>
      <c r="D12779" s="7" t="n">
        <v>4</v>
      </c>
      <c r="E12779" s="7" t="n">
        <v>48.72</v>
      </c>
      <c r="F12779" s="7" t="n">
        <v>0</v>
      </c>
      <c r="G12779" s="7" t="n">
        <v>0</v>
      </c>
    </row>
    <row r="12780" customFormat="false" ht="15" hidden="false" customHeight="false" outlineLevel="0" collapsed="false">
      <c r="A12780" s="7" t="s">
        <v>33</v>
      </c>
      <c r="B12780" s="7" t="s">
        <v>183</v>
      </c>
      <c r="C12780" s="7" t="s">
        <v>1351</v>
      </c>
      <c r="D12780" s="7" t="n">
        <v>2</v>
      </c>
      <c r="E12780" s="7" t="n">
        <v>42.42</v>
      </c>
      <c r="F12780" s="7" t="n">
        <v>0</v>
      </c>
      <c r="G12780" s="7" t="n">
        <v>0</v>
      </c>
    </row>
    <row r="12781" customFormat="false" ht="15" hidden="false" customHeight="false" outlineLevel="0" collapsed="false">
      <c r="A12781" s="7" t="s">
        <v>33</v>
      </c>
      <c r="B12781" s="7" t="s">
        <v>323</v>
      </c>
      <c r="C12781" s="7" t="s">
        <v>1355</v>
      </c>
      <c r="D12781" s="7" t="n">
        <v>2</v>
      </c>
      <c r="E12781" s="7" t="n">
        <v>40.48</v>
      </c>
      <c r="F12781" s="7" t="n">
        <v>0</v>
      </c>
      <c r="G12781" s="7" t="n">
        <v>0</v>
      </c>
    </row>
    <row r="12782" customFormat="false" ht="15" hidden="false" customHeight="false" outlineLevel="0" collapsed="false">
      <c r="A12782" s="7" t="s">
        <v>33</v>
      </c>
      <c r="B12782" s="7" t="s">
        <v>179</v>
      </c>
      <c r="C12782" s="7" t="s">
        <v>1357</v>
      </c>
      <c r="D12782" s="7" t="n">
        <v>1</v>
      </c>
      <c r="E12782" s="7" t="n">
        <v>16.2</v>
      </c>
      <c r="F12782" s="7" t="n">
        <v>0</v>
      </c>
      <c r="G12782" s="7" t="n">
        <v>0</v>
      </c>
    </row>
    <row r="12783" customFormat="false" ht="15" hidden="false" customHeight="false" outlineLevel="0" collapsed="false">
      <c r="A12783" s="7" t="s">
        <v>33</v>
      </c>
      <c r="B12783" s="7" t="s">
        <v>163</v>
      </c>
      <c r="C12783" s="7" t="s">
        <v>1357</v>
      </c>
      <c r="D12783" s="7" t="n">
        <v>2</v>
      </c>
      <c r="E12783" s="7" t="n">
        <v>35.64</v>
      </c>
      <c r="F12783" s="7" t="n">
        <v>0</v>
      </c>
      <c r="G12783" s="7" t="n">
        <v>0</v>
      </c>
    </row>
    <row r="12784" customFormat="false" ht="15" hidden="false" customHeight="false" outlineLevel="0" collapsed="false">
      <c r="A12784" s="7" t="s">
        <v>33</v>
      </c>
      <c r="B12784" s="7" t="s">
        <v>188</v>
      </c>
      <c r="C12784" s="7" t="s">
        <v>1379</v>
      </c>
      <c r="D12784" s="7" t="n">
        <v>2</v>
      </c>
      <c r="E12784" s="7" t="n">
        <v>83.62</v>
      </c>
      <c r="F12784" s="7" t="n">
        <v>0</v>
      </c>
      <c r="G12784" s="7" t="n">
        <v>0</v>
      </c>
    </row>
    <row r="12785" customFormat="false" ht="15" hidden="false" customHeight="false" outlineLevel="0" collapsed="false">
      <c r="A12785" s="7" t="s">
        <v>33</v>
      </c>
      <c r="B12785" s="7" t="s">
        <v>174</v>
      </c>
      <c r="C12785" s="7" t="s">
        <v>1379</v>
      </c>
      <c r="D12785" s="7" t="n">
        <v>2</v>
      </c>
      <c r="E12785" s="7" t="n">
        <v>83.62</v>
      </c>
      <c r="F12785" s="7" t="n">
        <v>0</v>
      </c>
      <c r="G12785" s="7" t="n">
        <v>0</v>
      </c>
    </row>
    <row r="12786" customFormat="false" ht="15" hidden="false" customHeight="false" outlineLevel="0" collapsed="false">
      <c r="A12786" s="7" t="s">
        <v>33</v>
      </c>
      <c r="B12786" s="7" t="s">
        <v>145</v>
      </c>
      <c r="C12786" s="7" t="s">
        <v>1379</v>
      </c>
      <c r="D12786" s="7" t="n">
        <v>2</v>
      </c>
      <c r="E12786" s="7" t="n">
        <v>83.62</v>
      </c>
      <c r="F12786" s="7" t="n">
        <v>0</v>
      </c>
      <c r="G12786" s="7" t="n">
        <v>0</v>
      </c>
    </row>
    <row r="12787" customFormat="false" ht="15" hidden="false" customHeight="false" outlineLevel="0" collapsed="false">
      <c r="A12787" s="7" t="s">
        <v>33</v>
      </c>
      <c r="B12787" s="7" t="s">
        <v>148</v>
      </c>
      <c r="C12787" s="7" t="s">
        <v>1387</v>
      </c>
      <c r="D12787" s="7" t="n">
        <v>1</v>
      </c>
      <c r="E12787" s="7" t="n">
        <v>16.5</v>
      </c>
      <c r="F12787" s="7" t="n">
        <v>0</v>
      </c>
      <c r="G12787" s="7" t="n">
        <v>0</v>
      </c>
    </row>
    <row r="12788" customFormat="false" ht="15" hidden="false" customHeight="false" outlineLevel="0" collapsed="false">
      <c r="A12788" s="7" t="s">
        <v>33</v>
      </c>
      <c r="B12788" s="7" t="s">
        <v>181</v>
      </c>
      <c r="C12788" s="7" t="s">
        <v>1387</v>
      </c>
      <c r="D12788" s="7" t="n">
        <v>1</v>
      </c>
      <c r="E12788" s="7" t="n">
        <v>16.5</v>
      </c>
      <c r="F12788" s="7" t="n">
        <v>0</v>
      </c>
      <c r="G12788" s="7" t="n">
        <v>0</v>
      </c>
    </row>
    <row r="12789" customFormat="false" ht="15" hidden="false" customHeight="false" outlineLevel="0" collapsed="false">
      <c r="A12789" s="7" t="s">
        <v>33</v>
      </c>
      <c r="B12789" s="7" t="s">
        <v>130</v>
      </c>
      <c r="C12789" s="7" t="s">
        <v>1425</v>
      </c>
      <c r="D12789" s="7" t="n">
        <v>1</v>
      </c>
      <c r="E12789" s="7" t="n">
        <v>35</v>
      </c>
      <c r="F12789" s="7" t="n">
        <v>3</v>
      </c>
      <c r="G12789" s="7" t="n">
        <v>105</v>
      </c>
    </row>
    <row r="12790" customFormat="false" ht="15" hidden="false" customHeight="false" outlineLevel="0" collapsed="false">
      <c r="A12790" s="7" t="s">
        <v>33</v>
      </c>
      <c r="B12790" s="7" t="s">
        <v>152</v>
      </c>
      <c r="C12790" s="7" t="s">
        <v>1425</v>
      </c>
      <c r="D12790" s="7" t="n">
        <v>2</v>
      </c>
      <c r="E12790" s="7" t="n">
        <v>70</v>
      </c>
      <c r="F12790" s="7" t="n">
        <v>0</v>
      </c>
      <c r="G12790" s="7" t="n">
        <v>0</v>
      </c>
    </row>
    <row r="12791" customFormat="false" ht="15" hidden="false" customHeight="false" outlineLevel="0" collapsed="false">
      <c r="A12791" s="7" t="s">
        <v>33</v>
      </c>
      <c r="B12791" s="7" t="s">
        <v>198</v>
      </c>
      <c r="C12791" s="7" t="s">
        <v>1425</v>
      </c>
      <c r="D12791" s="7" t="n">
        <v>0</v>
      </c>
      <c r="E12791" s="7" t="n">
        <v>0</v>
      </c>
      <c r="F12791" s="7" t="n">
        <v>2</v>
      </c>
      <c r="G12791" s="7" t="n">
        <v>70</v>
      </c>
    </row>
    <row r="12792" customFormat="false" ht="15" hidden="false" customHeight="false" outlineLevel="0" collapsed="false">
      <c r="A12792" s="7" t="s">
        <v>33</v>
      </c>
      <c r="B12792" s="7" t="s">
        <v>191</v>
      </c>
      <c r="C12792" s="7" t="s">
        <v>1425</v>
      </c>
      <c r="D12792" s="7" t="n">
        <v>1</v>
      </c>
      <c r="E12792" s="7" t="n">
        <v>35</v>
      </c>
      <c r="F12792" s="7" t="n">
        <v>2</v>
      </c>
      <c r="G12792" s="7" t="n">
        <v>70</v>
      </c>
    </row>
    <row r="12793" customFormat="false" ht="15" hidden="false" customHeight="false" outlineLevel="0" collapsed="false">
      <c r="A12793" s="7" t="s">
        <v>33</v>
      </c>
      <c r="B12793" s="7" t="s">
        <v>161</v>
      </c>
      <c r="C12793" s="7" t="s">
        <v>1428</v>
      </c>
      <c r="D12793" s="7" t="n">
        <v>2</v>
      </c>
      <c r="E12793" s="7" t="n">
        <v>253</v>
      </c>
      <c r="F12793" s="7" t="n">
        <v>0</v>
      </c>
      <c r="G12793" s="7" t="n">
        <v>0</v>
      </c>
    </row>
    <row r="12794" customFormat="false" ht="15" hidden="false" customHeight="false" outlineLevel="0" collapsed="false">
      <c r="A12794" s="7" t="s">
        <v>33</v>
      </c>
      <c r="B12794" s="7" t="s">
        <v>212</v>
      </c>
      <c r="C12794" s="7" t="s">
        <v>1432</v>
      </c>
      <c r="D12794" s="7" t="n">
        <v>1</v>
      </c>
      <c r="E12794" s="7" t="n">
        <v>17</v>
      </c>
      <c r="F12794" s="7" t="n">
        <v>0</v>
      </c>
      <c r="G12794" s="7" t="n">
        <v>0</v>
      </c>
    </row>
    <row r="12795" customFormat="false" ht="15" hidden="false" customHeight="false" outlineLevel="0" collapsed="false">
      <c r="A12795" s="7" t="s">
        <v>33</v>
      </c>
      <c r="B12795" s="7" t="s">
        <v>312</v>
      </c>
      <c r="C12795" s="7" t="s">
        <v>1432</v>
      </c>
      <c r="D12795" s="7" t="n">
        <v>1</v>
      </c>
      <c r="E12795" s="7" t="n">
        <v>17</v>
      </c>
      <c r="F12795" s="7" t="n">
        <v>0</v>
      </c>
      <c r="G12795" s="7" t="n">
        <v>0</v>
      </c>
    </row>
    <row r="12796" customFormat="false" ht="15" hidden="false" customHeight="false" outlineLevel="0" collapsed="false">
      <c r="A12796" s="7" t="s">
        <v>33</v>
      </c>
      <c r="B12796" s="7" t="s">
        <v>909</v>
      </c>
      <c r="C12796" s="7" t="s">
        <v>1573</v>
      </c>
      <c r="D12796" s="7" t="n">
        <v>1</v>
      </c>
      <c r="E12796" s="7" t="n">
        <v>16.6</v>
      </c>
      <c r="F12796" s="7" t="n">
        <v>0</v>
      </c>
      <c r="G12796" s="7" t="n">
        <v>0</v>
      </c>
    </row>
    <row r="12797" customFormat="false" ht="15" hidden="false" customHeight="false" outlineLevel="0" collapsed="false">
      <c r="A12797" s="7" t="s">
        <v>33</v>
      </c>
      <c r="B12797" s="7" t="s">
        <v>868</v>
      </c>
      <c r="C12797" s="7" t="s">
        <v>1573</v>
      </c>
      <c r="D12797" s="7" t="n">
        <v>2</v>
      </c>
      <c r="E12797" s="7" t="n">
        <v>37</v>
      </c>
      <c r="F12797" s="7" t="n">
        <v>0</v>
      </c>
      <c r="G12797" s="7" t="n">
        <v>0</v>
      </c>
    </row>
    <row r="12798" customFormat="false" ht="15" hidden="false" customHeight="false" outlineLevel="0" collapsed="false">
      <c r="A12798" s="7" t="s">
        <v>33</v>
      </c>
      <c r="B12798" s="7" t="s">
        <v>894</v>
      </c>
      <c r="C12798" s="7" t="s">
        <v>1575</v>
      </c>
      <c r="D12798" s="7" t="n">
        <v>2</v>
      </c>
      <c r="E12798" s="7" t="n">
        <v>107</v>
      </c>
      <c r="F12798" s="7" t="n">
        <v>0</v>
      </c>
      <c r="G12798" s="7" t="n">
        <v>0</v>
      </c>
    </row>
    <row r="12799" customFormat="false" ht="15" hidden="false" customHeight="false" outlineLevel="0" collapsed="false">
      <c r="A12799" s="7" t="s">
        <v>33</v>
      </c>
      <c r="B12799" s="7" t="s">
        <v>514</v>
      </c>
      <c r="C12799" s="7" t="s">
        <v>1483</v>
      </c>
      <c r="D12799" s="7" t="n">
        <v>1</v>
      </c>
      <c r="E12799" s="7" t="n">
        <v>94.1</v>
      </c>
      <c r="F12799" s="7" t="n">
        <v>0</v>
      </c>
      <c r="G12799" s="7" t="n">
        <v>0</v>
      </c>
    </row>
    <row r="12800" customFormat="false" ht="15" hidden="false" customHeight="false" outlineLevel="0" collapsed="false">
      <c r="A12800" s="7" t="s">
        <v>33</v>
      </c>
      <c r="B12800" s="7" t="s">
        <v>462</v>
      </c>
      <c r="C12800" s="7" t="s">
        <v>1483</v>
      </c>
      <c r="D12800" s="7" t="n">
        <v>1</v>
      </c>
      <c r="E12800" s="7" t="n">
        <v>94.1</v>
      </c>
      <c r="F12800" s="7" t="n">
        <v>0</v>
      </c>
      <c r="G12800" s="7" t="n">
        <v>0</v>
      </c>
    </row>
    <row r="12801" customFormat="false" ht="15" hidden="false" customHeight="false" outlineLevel="0" collapsed="false">
      <c r="A12801" s="7" t="s">
        <v>33</v>
      </c>
      <c r="B12801" s="7" t="s">
        <v>86</v>
      </c>
      <c r="C12801" s="7" t="s">
        <v>1271</v>
      </c>
      <c r="D12801" s="7" t="n">
        <v>11</v>
      </c>
      <c r="E12801" s="7" t="n">
        <v>715</v>
      </c>
      <c r="F12801" s="7" t="n">
        <v>0</v>
      </c>
      <c r="G12801" s="7" t="n">
        <v>0</v>
      </c>
    </row>
    <row r="12802" customFormat="false" ht="15" hidden="false" customHeight="false" outlineLevel="0" collapsed="false">
      <c r="A12802" s="7" t="s">
        <v>33</v>
      </c>
      <c r="B12802" s="7" t="s">
        <v>98</v>
      </c>
      <c r="C12802" s="7" t="s">
        <v>1271</v>
      </c>
      <c r="D12802" s="7" t="n">
        <v>8</v>
      </c>
      <c r="E12802" s="7" t="n">
        <v>520</v>
      </c>
      <c r="F12802" s="7" t="n">
        <v>0</v>
      </c>
      <c r="G12802" s="7" t="n">
        <v>0</v>
      </c>
    </row>
    <row r="12803" customFormat="false" ht="15" hidden="false" customHeight="false" outlineLevel="0" collapsed="false">
      <c r="A12803" s="7" t="s">
        <v>33</v>
      </c>
      <c r="B12803" s="7" t="s">
        <v>88</v>
      </c>
      <c r="C12803" s="7" t="s">
        <v>1271</v>
      </c>
      <c r="D12803" s="7" t="n">
        <v>7</v>
      </c>
      <c r="E12803" s="7" t="n">
        <v>455</v>
      </c>
      <c r="F12803" s="7" t="n">
        <v>0</v>
      </c>
      <c r="G12803" s="7" t="n">
        <v>0</v>
      </c>
    </row>
    <row r="12804" customFormat="false" ht="15" hidden="false" customHeight="false" outlineLevel="0" collapsed="false">
      <c r="A12804" s="7" t="s">
        <v>33</v>
      </c>
      <c r="B12804" s="7" t="s">
        <v>206</v>
      </c>
      <c r="C12804" s="7" t="s">
        <v>1271</v>
      </c>
      <c r="D12804" s="7" t="n">
        <v>5</v>
      </c>
      <c r="E12804" s="7" t="n">
        <v>325</v>
      </c>
      <c r="F12804" s="7" t="n">
        <v>0</v>
      </c>
      <c r="G12804" s="7" t="n">
        <v>0</v>
      </c>
    </row>
    <row r="12805" customFormat="false" ht="15" hidden="false" customHeight="false" outlineLevel="0" collapsed="false">
      <c r="A12805" s="7" t="s">
        <v>33</v>
      </c>
      <c r="B12805" s="7" t="s">
        <v>151</v>
      </c>
      <c r="C12805" s="7" t="s">
        <v>1276</v>
      </c>
      <c r="D12805" s="7" t="n">
        <v>1</v>
      </c>
      <c r="E12805" s="7" t="n">
        <v>72.34</v>
      </c>
      <c r="F12805" s="7" t="n">
        <v>0</v>
      </c>
      <c r="G12805" s="7" t="n">
        <v>0</v>
      </c>
    </row>
    <row r="12806" customFormat="false" ht="15" hidden="false" customHeight="false" outlineLevel="0" collapsed="false">
      <c r="A12806" s="7" t="s">
        <v>33</v>
      </c>
      <c r="B12806" s="7" t="s">
        <v>96</v>
      </c>
      <c r="C12806" s="7" t="s">
        <v>1291</v>
      </c>
      <c r="D12806" s="7" t="n">
        <v>2</v>
      </c>
      <c r="E12806" s="7" t="n">
        <v>48.86</v>
      </c>
      <c r="F12806" s="7" t="n">
        <v>0</v>
      </c>
      <c r="G12806" s="7" t="n">
        <v>0</v>
      </c>
    </row>
    <row r="12807" customFormat="false" ht="15" hidden="false" customHeight="false" outlineLevel="0" collapsed="false">
      <c r="A12807" s="7" t="s">
        <v>33</v>
      </c>
      <c r="B12807" s="7" t="s">
        <v>110</v>
      </c>
      <c r="C12807" s="7" t="s">
        <v>1291</v>
      </c>
      <c r="D12807" s="7" t="n">
        <v>3</v>
      </c>
      <c r="E12807" s="7" t="n">
        <v>73.29</v>
      </c>
      <c r="F12807" s="7" t="n">
        <v>0</v>
      </c>
      <c r="G12807" s="7" t="n">
        <v>0</v>
      </c>
    </row>
    <row r="12808" customFormat="false" ht="15" hidden="false" customHeight="false" outlineLevel="0" collapsed="false">
      <c r="A12808" s="7" t="s">
        <v>33</v>
      </c>
      <c r="B12808" s="7" t="s">
        <v>173</v>
      </c>
      <c r="C12808" s="7" t="s">
        <v>1291</v>
      </c>
      <c r="D12808" s="7" t="n">
        <v>2</v>
      </c>
      <c r="E12808" s="7" t="n">
        <v>48.86</v>
      </c>
      <c r="F12808" s="7" t="n">
        <v>0</v>
      </c>
      <c r="G12808" s="7" t="n">
        <v>0</v>
      </c>
    </row>
    <row r="12809" customFormat="false" ht="15" hidden="false" customHeight="false" outlineLevel="0" collapsed="false">
      <c r="A12809" s="7" t="s">
        <v>33</v>
      </c>
      <c r="B12809" s="7" t="s">
        <v>83</v>
      </c>
      <c r="C12809" s="7" t="s">
        <v>1303</v>
      </c>
      <c r="D12809" s="7" t="n">
        <v>2</v>
      </c>
      <c r="E12809" s="7" t="n">
        <v>91</v>
      </c>
      <c r="F12809" s="7" t="n">
        <v>0</v>
      </c>
      <c r="G12809" s="7" t="n">
        <v>0</v>
      </c>
    </row>
    <row r="12810" customFormat="false" ht="15" hidden="false" customHeight="false" outlineLevel="0" collapsed="false">
      <c r="A12810" s="7" t="s">
        <v>33</v>
      </c>
      <c r="B12810" s="7" t="s">
        <v>135</v>
      </c>
      <c r="C12810" s="7" t="s">
        <v>1316</v>
      </c>
      <c r="D12810" s="7" t="n">
        <v>4</v>
      </c>
      <c r="E12810" s="7" t="n">
        <v>188.92</v>
      </c>
      <c r="F12810" s="7" t="n">
        <v>0</v>
      </c>
      <c r="G12810" s="7" t="n">
        <v>0</v>
      </c>
    </row>
    <row r="12811" customFormat="false" ht="15" hidden="false" customHeight="false" outlineLevel="0" collapsed="false">
      <c r="A12811" s="7" t="s">
        <v>33</v>
      </c>
      <c r="B12811" s="7" t="s">
        <v>138</v>
      </c>
      <c r="C12811" s="7" t="s">
        <v>1320</v>
      </c>
      <c r="D12811" s="7" t="n">
        <v>3</v>
      </c>
      <c r="E12811" s="7" t="n">
        <v>189.81</v>
      </c>
      <c r="F12811" s="7" t="n">
        <v>4</v>
      </c>
      <c r="G12811" s="7" t="n">
        <v>253.08</v>
      </c>
    </row>
    <row r="12812" customFormat="false" ht="15" hidden="false" customHeight="false" outlineLevel="0" collapsed="false">
      <c r="A12812" s="7" t="s">
        <v>33</v>
      </c>
      <c r="B12812" s="7" t="s">
        <v>166</v>
      </c>
      <c r="C12812" s="7" t="s">
        <v>1320</v>
      </c>
      <c r="D12812" s="7" t="n">
        <v>1</v>
      </c>
      <c r="E12812" s="7" t="n">
        <v>63.27</v>
      </c>
      <c r="F12812" s="7" t="n">
        <v>0</v>
      </c>
      <c r="G12812" s="7" t="n">
        <v>0</v>
      </c>
    </row>
    <row r="12813" customFormat="false" ht="15" hidden="false" customHeight="false" outlineLevel="0" collapsed="false">
      <c r="A12813" s="7" t="s">
        <v>33</v>
      </c>
      <c r="B12813" s="7" t="s">
        <v>132</v>
      </c>
      <c r="C12813" s="7" t="s">
        <v>1322</v>
      </c>
      <c r="D12813" s="7" t="n">
        <v>5</v>
      </c>
      <c r="E12813" s="7" t="n">
        <v>49.1</v>
      </c>
      <c r="F12813" s="7" t="n">
        <v>0</v>
      </c>
      <c r="G12813" s="7" t="n">
        <v>0</v>
      </c>
    </row>
    <row r="12814" customFormat="false" ht="15" hidden="false" customHeight="false" outlineLevel="0" collapsed="false">
      <c r="A12814" s="7" t="s">
        <v>33</v>
      </c>
      <c r="B12814" s="7" t="s">
        <v>291</v>
      </c>
      <c r="C12814" s="7" t="s">
        <v>1323</v>
      </c>
      <c r="D12814" s="7" t="n">
        <v>0</v>
      </c>
      <c r="E12814" s="7" t="n">
        <v>0</v>
      </c>
      <c r="F12814" s="7" t="n">
        <v>2</v>
      </c>
      <c r="G12814" s="7" t="n">
        <v>28.56</v>
      </c>
    </row>
    <row r="12815" customFormat="false" ht="15" hidden="false" customHeight="false" outlineLevel="0" collapsed="false">
      <c r="A12815" s="7" t="s">
        <v>33</v>
      </c>
      <c r="B12815" s="7" t="s">
        <v>113</v>
      </c>
      <c r="C12815" s="7" t="s">
        <v>1330</v>
      </c>
      <c r="D12815" s="7" t="n">
        <v>5</v>
      </c>
      <c r="E12815" s="7" t="n">
        <v>144.65</v>
      </c>
      <c r="F12815" s="7" t="n">
        <v>0</v>
      </c>
      <c r="G12815" s="7" t="n">
        <v>0</v>
      </c>
    </row>
    <row r="12816" customFormat="false" ht="15" hidden="false" customHeight="false" outlineLevel="0" collapsed="false">
      <c r="A12816" s="7" t="s">
        <v>33</v>
      </c>
      <c r="B12816" s="7" t="s">
        <v>111</v>
      </c>
      <c r="C12816" s="7" t="s">
        <v>1330</v>
      </c>
      <c r="D12816" s="7" t="n">
        <v>7</v>
      </c>
      <c r="E12816" s="7" t="n">
        <v>202.51</v>
      </c>
      <c r="F12816" s="7" t="n">
        <v>0</v>
      </c>
      <c r="G12816" s="7" t="n">
        <v>0</v>
      </c>
    </row>
    <row r="12817" customFormat="false" ht="15" hidden="false" customHeight="false" outlineLevel="0" collapsed="false">
      <c r="A12817" s="7" t="s">
        <v>33</v>
      </c>
      <c r="B12817" s="7" t="s">
        <v>153</v>
      </c>
      <c r="C12817" s="7" t="s">
        <v>1330</v>
      </c>
      <c r="D12817" s="7" t="n">
        <v>5</v>
      </c>
      <c r="E12817" s="7" t="n">
        <v>144.65</v>
      </c>
      <c r="F12817" s="7" t="n">
        <v>0</v>
      </c>
      <c r="G12817" s="7" t="n">
        <v>0</v>
      </c>
    </row>
    <row r="12818" customFormat="false" ht="15" hidden="false" customHeight="false" outlineLevel="0" collapsed="false">
      <c r="A12818" s="7" t="s">
        <v>33</v>
      </c>
      <c r="B12818" s="7" t="s">
        <v>222</v>
      </c>
      <c r="C12818" s="7" t="s">
        <v>1331</v>
      </c>
      <c r="D12818" s="7" t="n">
        <v>2</v>
      </c>
      <c r="E12818" s="7" t="n">
        <v>84.34</v>
      </c>
      <c r="F12818" s="7" t="n">
        <v>1</v>
      </c>
      <c r="G12818" s="7" t="n">
        <v>42.17</v>
      </c>
    </row>
    <row r="12819" customFormat="false" ht="15" hidden="false" customHeight="false" outlineLevel="0" collapsed="false">
      <c r="A12819" s="7" t="s">
        <v>33</v>
      </c>
      <c r="B12819" s="7" t="s">
        <v>248</v>
      </c>
      <c r="C12819" s="7" t="s">
        <v>1331</v>
      </c>
      <c r="D12819" s="7" t="n">
        <v>2</v>
      </c>
      <c r="E12819" s="7" t="n">
        <v>84.34</v>
      </c>
      <c r="F12819" s="7" t="n">
        <v>0</v>
      </c>
      <c r="G12819" s="7" t="n">
        <v>0</v>
      </c>
    </row>
    <row r="12820" customFormat="false" ht="15" hidden="false" customHeight="false" outlineLevel="0" collapsed="false">
      <c r="A12820" s="7" t="s">
        <v>33</v>
      </c>
      <c r="B12820" s="7" t="s">
        <v>141</v>
      </c>
      <c r="C12820" s="7" t="s">
        <v>1334</v>
      </c>
      <c r="D12820" s="7" t="n">
        <v>6</v>
      </c>
      <c r="E12820" s="7" t="n">
        <v>102</v>
      </c>
      <c r="F12820" s="7" t="n">
        <v>0</v>
      </c>
      <c r="G12820" s="7" t="n">
        <v>0</v>
      </c>
    </row>
    <row r="12821" customFormat="false" ht="15" hidden="false" customHeight="false" outlineLevel="0" collapsed="false">
      <c r="A12821" s="7" t="s">
        <v>33</v>
      </c>
      <c r="B12821" s="7" t="s">
        <v>125</v>
      </c>
      <c r="C12821" s="7" t="s">
        <v>1334</v>
      </c>
      <c r="D12821" s="7" t="n">
        <v>8</v>
      </c>
      <c r="E12821" s="7" t="n">
        <v>136</v>
      </c>
      <c r="F12821" s="7" t="n">
        <v>0</v>
      </c>
      <c r="G12821" s="7" t="n">
        <v>0</v>
      </c>
    </row>
    <row r="12822" customFormat="false" ht="15" hidden="false" customHeight="false" outlineLevel="0" collapsed="false">
      <c r="A12822" s="7" t="s">
        <v>33</v>
      </c>
      <c r="B12822" s="7" t="s">
        <v>123</v>
      </c>
      <c r="C12822" s="7" t="s">
        <v>1340</v>
      </c>
      <c r="D12822" s="7" t="n">
        <v>5</v>
      </c>
      <c r="E12822" s="7" t="n">
        <v>92.25</v>
      </c>
      <c r="F12822" s="7" t="n">
        <v>0</v>
      </c>
      <c r="G12822" s="7" t="n">
        <v>0</v>
      </c>
    </row>
    <row r="12823" customFormat="false" ht="15" hidden="false" customHeight="false" outlineLevel="0" collapsed="false">
      <c r="A12823" s="7" t="s">
        <v>33</v>
      </c>
      <c r="B12823" s="7" t="s">
        <v>231</v>
      </c>
      <c r="C12823" s="7" t="s">
        <v>1342</v>
      </c>
      <c r="D12823" s="7" t="n">
        <v>3</v>
      </c>
      <c r="E12823" s="7" t="n">
        <v>59.76</v>
      </c>
      <c r="F12823" s="7" t="n">
        <v>0</v>
      </c>
      <c r="G12823" s="7" t="n">
        <v>0</v>
      </c>
    </row>
    <row r="12824" customFormat="false" ht="15" hidden="false" customHeight="false" outlineLevel="0" collapsed="false">
      <c r="A12824" s="7" t="s">
        <v>33</v>
      </c>
      <c r="B12824" s="7" t="s">
        <v>201</v>
      </c>
      <c r="C12824" s="7" t="s">
        <v>1344</v>
      </c>
      <c r="D12824" s="7" t="n">
        <v>9</v>
      </c>
      <c r="E12824" s="7" t="n">
        <v>85.5</v>
      </c>
      <c r="F12824" s="7" t="n">
        <v>2</v>
      </c>
      <c r="G12824" s="7" t="n">
        <v>19</v>
      </c>
    </row>
    <row r="12825" customFormat="false" ht="15" hidden="false" customHeight="false" outlineLevel="0" collapsed="false">
      <c r="A12825" s="7" t="s">
        <v>33</v>
      </c>
      <c r="B12825" s="7" t="s">
        <v>246</v>
      </c>
      <c r="C12825" s="7" t="s">
        <v>1345</v>
      </c>
      <c r="D12825" s="7" t="n">
        <v>5</v>
      </c>
      <c r="E12825" s="7" t="n">
        <v>47.5</v>
      </c>
      <c r="F12825" s="7" t="n">
        <v>0</v>
      </c>
      <c r="G12825" s="7" t="n">
        <v>0</v>
      </c>
    </row>
    <row r="12826" customFormat="false" ht="15" hidden="false" customHeight="false" outlineLevel="0" collapsed="false">
      <c r="A12826" s="7" t="s">
        <v>33</v>
      </c>
      <c r="B12826" s="7" t="s">
        <v>302</v>
      </c>
      <c r="C12826" s="7" t="s">
        <v>1346</v>
      </c>
      <c r="D12826" s="7" t="n">
        <v>3</v>
      </c>
      <c r="E12826" s="7" t="n">
        <v>38.85</v>
      </c>
      <c r="F12826" s="7" t="n">
        <v>0</v>
      </c>
      <c r="G12826" s="7" t="n">
        <v>0</v>
      </c>
    </row>
    <row r="12827" customFormat="false" ht="15" hidden="false" customHeight="false" outlineLevel="0" collapsed="false">
      <c r="A12827" s="7" t="s">
        <v>33</v>
      </c>
      <c r="B12827" s="7" t="s">
        <v>264</v>
      </c>
      <c r="C12827" s="7" t="s">
        <v>1347</v>
      </c>
      <c r="D12827" s="7" t="n">
        <v>6</v>
      </c>
      <c r="E12827" s="7" t="n">
        <v>58.26</v>
      </c>
      <c r="F12827" s="7" t="n">
        <v>4</v>
      </c>
      <c r="G12827" s="7" t="n">
        <v>38.84</v>
      </c>
    </row>
    <row r="12828" customFormat="false" ht="15" hidden="false" customHeight="false" outlineLevel="0" collapsed="false">
      <c r="A12828" s="7" t="s">
        <v>33</v>
      </c>
      <c r="B12828" s="7" t="s">
        <v>297</v>
      </c>
      <c r="C12828" s="7" t="s">
        <v>1348</v>
      </c>
      <c r="D12828" s="7" t="n">
        <v>3</v>
      </c>
      <c r="E12828" s="7" t="n">
        <v>24.24</v>
      </c>
      <c r="F12828" s="7" t="n">
        <v>0</v>
      </c>
      <c r="G12828" s="7" t="n">
        <v>0</v>
      </c>
    </row>
    <row r="12829" customFormat="false" ht="15" hidden="false" customHeight="false" outlineLevel="0" collapsed="false">
      <c r="A12829" s="7" t="s">
        <v>33</v>
      </c>
      <c r="B12829" s="7" t="s">
        <v>150</v>
      </c>
      <c r="C12829" s="7" t="s">
        <v>1349</v>
      </c>
      <c r="D12829" s="7" t="n">
        <v>5</v>
      </c>
      <c r="E12829" s="7" t="n">
        <v>60.9</v>
      </c>
      <c r="F12829" s="7" t="n">
        <v>0</v>
      </c>
      <c r="G12829" s="7" t="n">
        <v>0</v>
      </c>
    </row>
    <row r="12830" customFormat="false" ht="15" hidden="false" customHeight="false" outlineLevel="0" collapsed="false">
      <c r="A12830" s="7" t="s">
        <v>33</v>
      </c>
      <c r="B12830" s="7" t="s">
        <v>183</v>
      </c>
      <c r="C12830" s="7" t="s">
        <v>1351</v>
      </c>
      <c r="D12830" s="7" t="n">
        <v>5</v>
      </c>
      <c r="E12830" s="7" t="n">
        <v>106.05</v>
      </c>
      <c r="F12830" s="7" t="n">
        <v>0</v>
      </c>
      <c r="G12830" s="7" t="n">
        <v>0</v>
      </c>
    </row>
    <row r="12831" customFormat="false" ht="15" hidden="false" customHeight="false" outlineLevel="0" collapsed="false">
      <c r="A12831" s="7" t="s">
        <v>33</v>
      </c>
      <c r="B12831" s="7" t="s">
        <v>311</v>
      </c>
      <c r="C12831" s="7" t="s">
        <v>1352</v>
      </c>
      <c r="D12831" s="7" t="n">
        <v>1</v>
      </c>
      <c r="E12831" s="7" t="n">
        <v>11.33</v>
      </c>
      <c r="F12831" s="7" t="n">
        <v>0</v>
      </c>
      <c r="G12831" s="7" t="n">
        <v>0</v>
      </c>
    </row>
    <row r="12832" customFormat="false" ht="15" hidden="false" customHeight="false" outlineLevel="0" collapsed="false">
      <c r="A12832" s="7" t="s">
        <v>33</v>
      </c>
      <c r="B12832" s="7" t="s">
        <v>323</v>
      </c>
      <c r="C12832" s="7" t="s">
        <v>1355</v>
      </c>
      <c r="D12832" s="7" t="n">
        <v>2</v>
      </c>
      <c r="E12832" s="7" t="n">
        <v>40.48</v>
      </c>
      <c r="F12832" s="7" t="n">
        <v>2</v>
      </c>
      <c r="G12832" s="7" t="n">
        <v>40.48</v>
      </c>
    </row>
    <row r="12833" customFormat="false" ht="15" hidden="false" customHeight="false" outlineLevel="0" collapsed="false">
      <c r="A12833" s="7" t="s">
        <v>33</v>
      </c>
      <c r="B12833" s="7" t="s">
        <v>179</v>
      </c>
      <c r="C12833" s="7" t="s">
        <v>1357</v>
      </c>
      <c r="D12833" s="7" t="n">
        <v>2</v>
      </c>
      <c r="E12833" s="7" t="n">
        <v>32.4</v>
      </c>
      <c r="F12833" s="7" t="n">
        <v>2</v>
      </c>
      <c r="G12833" s="7" t="n">
        <v>32.4</v>
      </c>
    </row>
    <row r="12834" customFormat="false" ht="15" hidden="false" customHeight="false" outlineLevel="0" collapsed="false">
      <c r="A12834" s="7" t="s">
        <v>33</v>
      </c>
      <c r="B12834" s="7" t="s">
        <v>163</v>
      </c>
      <c r="C12834" s="7" t="s">
        <v>1357</v>
      </c>
      <c r="D12834" s="7" t="n">
        <v>2</v>
      </c>
      <c r="E12834" s="7" t="n">
        <v>35.64</v>
      </c>
      <c r="F12834" s="7" t="n">
        <v>1</v>
      </c>
      <c r="G12834" s="7" t="n">
        <v>17.82</v>
      </c>
    </row>
    <row r="12835" customFormat="false" ht="15" hidden="false" customHeight="false" outlineLevel="0" collapsed="false">
      <c r="A12835" s="7" t="s">
        <v>33</v>
      </c>
      <c r="B12835" s="7" t="s">
        <v>275</v>
      </c>
      <c r="C12835" s="7" t="s">
        <v>1358</v>
      </c>
      <c r="D12835" s="7" t="n">
        <v>6</v>
      </c>
      <c r="E12835" s="7" t="n">
        <v>49.2</v>
      </c>
      <c r="F12835" s="7" t="n">
        <v>0</v>
      </c>
      <c r="G12835" s="7" t="n">
        <v>0</v>
      </c>
    </row>
    <row r="12836" customFormat="false" ht="15" hidden="false" customHeight="false" outlineLevel="0" collapsed="false">
      <c r="A12836" s="7" t="s">
        <v>33</v>
      </c>
      <c r="B12836" s="7" t="s">
        <v>298</v>
      </c>
      <c r="C12836" s="7" t="s">
        <v>1362</v>
      </c>
      <c r="D12836" s="7" t="n">
        <v>2</v>
      </c>
      <c r="E12836" s="7" t="n">
        <v>19.64</v>
      </c>
      <c r="F12836" s="7" t="n">
        <v>0</v>
      </c>
      <c r="G12836" s="7" t="n">
        <v>0</v>
      </c>
    </row>
    <row r="12837" customFormat="false" ht="15" hidden="false" customHeight="false" outlineLevel="0" collapsed="false">
      <c r="A12837" s="7" t="s">
        <v>33</v>
      </c>
      <c r="B12837" s="7" t="s">
        <v>346</v>
      </c>
      <c r="C12837" s="7" t="s">
        <v>1373</v>
      </c>
      <c r="D12837" s="7" t="n">
        <v>6</v>
      </c>
      <c r="E12837" s="7" t="n">
        <v>141.6</v>
      </c>
      <c r="F12837" s="7" t="n">
        <v>0</v>
      </c>
      <c r="G12837" s="7" t="n">
        <v>0</v>
      </c>
    </row>
    <row r="12838" customFormat="false" ht="15" hidden="false" customHeight="false" outlineLevel="0" collapsed="false">
      <c r="A12838" s="7" t="s">
        <v>33</v>
      </c>
      <c r="B12838" s="7" t="s">
        <v>437</v>
      </c>
      <c r="C12838" s="7" t="s">
        <v>1374</v>
      </c>
      <c r="D12838" s="7" t="n">
        <v>0</v>
      </c>
      <c r="E12838" s="7" t="n">
        <v>0</v>
      </c>
      <c r="F12838" s="7" t="n">
        <v>6</v>
      </c>
      <c r="G12838" s="7" t="n">
        <v>141.6</v>
      </c>
    </row>
    <row r="12839" customFormat="false" ht="15" hidden="false" customHeight="false" outlineLevel="0" collapsed="false">
      <c r="A12839" s="7" t="s">
        <v>33</v>
      </c>
      <c r="B12839" s="7" t="s">
        <v>403</v>
      </c>
      <c r="C12839" s="7" t="s">
        <v>1374</v>
      </c>
      <c r="D12839" s="7" t="n">
        <v>5</v>
      </c>
      <c r="E12839" s="7" t="n">
        <v>118</v>
      </c>
      <c r="F12839" s="7" t="n">
        <v>0</v>
      </c>
      <c r="G12839" s="7" t="n">
        <v>0</v>
      </c>
    </row>
    <row r="12840" customFormat="false" ht="15" hidden="false" customHeight="false" outlineLevel="0" collapsed="false">
      <c r="A12840" s="7" t="s">
        <v>33</v>
      </c>
      <c r="B12840" s="7" t="s">
        <v>425</v>
      </c>
      <c r="C12840" s="7" t="s">
        <v>1374</v>
      </c>
      <c r="D12840" s="7" t="n">
        <v>5</v>
      </c>
      <c r="E12840" s="7" t="n">
        <v>118</v>
      </c>
      <c r="F12840" s="7" t="n">
        <v>0</v>
      </c>
      <c r="G12840" s="7" t="n">
        <v>0</v>
      </c>
    </row>
    <row r="12841" customFormat="false" ht="15" hidden="false" customHeight="false" outlineLevel="0" collapsed="false">
      <c r="A12841" s="7" t="s">
        <v>33</v>
      </c>
      <c r="B12841" s="7" t="s">
        <v>438</v>
      </c>
      <c r="C12841" s="7" t="s">
        <v>1375</v>
      </c>
      <c r="D12841" s="7" t="n">
        <v>0</v>
      </c>
      <c r="E12841" s="7" t="n">
        <v>0</v>
      </c>
      <c r="F12841" s="7" t="n">
        <v>4</v>
      </c>
      <c r="G12841" s="7" t="n">
        <v>94.4</v>
      </c>
    </row>
    <row r="12842" customFormat="false" ht="15" hidden="false" customHeight="false" outlineLevel="0" collapsed="false">
      <c r="A12842" s="7" t="s">
        <v>33</v>
      </c>
      <c r="B12842" s="7" t="s">
        <v>404</v>
      </c>
      <c r="C12842" s="7" t="s">
        <v>1375</v>
      </c>
      <c r="D12842" s="7" t="n">
        <v>5</v>
      </c>
      <c r="E12842" s="7" t="n">
        <v>118</v>
      </c>
      <c r="F12842" s="7" t="n">
        <v>0</v>
      </c>
      <c r="G12842" s="7" t="n">
        <v>0</v>
      </c>
    </row>
    <row r="12843" customFormat="false" ht="15" hidden="false" customHeight="false" outlineLevel="0" collapsed="false">
      <c r="A12843" s="7" t="s">
        <v>33</v>
      </c>
      <c r="B12843" s="7" t="s">
        <v>421</v>
      </c>
      <c r="C12843" s="7" t="s">
        <v>1375</v>
      </c>
      <c r="D12843" s="7" t="n">
        <v>5</v>
      </c>
      <c r="E12843" s="7" t="n">
        <v>118</v>
      </c>
      <c r="F12843" s="7" t="n">
        <v>6</v>
      </c>
      <c r="G12843" s="7" t="n">
        <v>141.6</v>
      </c>
    </row>
    <row r="12844" customFormat="false" ht="15" hidden="false" customHeight="false" outlineLevel="0" collapsed="false">
      <c r="A12844" s="7" t="s">
        <v>33</v>
      </c>
      <c r="B12844" s="7" t="s">
        <v>303</v>
      </c>
      <c r="C12844" s="7" t="s">
        <v>1376</v>
      </c>
      <c r="D12844" s="7" t="n">
        <v>5</v>
      </c>
      <c r="E12844" s="7" t="n">
        <v>92</v>
      </c>
      <c r="F12844" s="7" t="n">
        <v>0</v>
      </c>
      <c r="G12844" s="7" t="n">
        <v>0</v>
      </c>
    </row>
    <row r="12845" customFormat="false" ht="15" hidden="false" customHeight="false" outlineLevel="0" collapsed="false">
      <c r="A12845" s="7" t="s">
        <v>33</v>
      </c>
      <c r="B12845" s="7" t="s">
        <v>283</v>
      </c>
      <c r="C12845" s="7" t="s">
        <v>1376</v>
      </c>
      <c r="D12845" s="7" t="n">
        <v>5</v>
      </c>
      <c r="E12845" s="7" t="n">
        <v>92</v>
      </c>
      <c r="F12845" s="7" t="n">
        <v>0</v>
      </c>
      <c r="G12845" s="7" t="n">
        <v>0</v>
      </c>
    </row>
    <row r="12846" customFormat="false" ht="15" hidden="false" customHeight="false" outlineLevel="0" collapsed="false">
      <c r="A12846" s="7" t="s">
        <v>33</v>
      </c>
      <c r="B12846" s="7" t="s">
        <v>188</v>
      </c>
      <c r="C12846" s="7" t="s">
        <v>1379</v>
      </c>
      <c r="D12846" s="7" t="n">
        <v>4</v>
      </c>
      <c r="E12846" s="7" t="n">
        <v>167.24</v>
      </c>
      <c r="F12846" s="7" t="n">
        <v>0</v>
      </c>
      <c r="G12846" s="7" t="n">
        <v>0</v>
      </c>
    </row>
    <row r="12847" customFormat="false" ht="15" hidden="false" customHeight="false" outlineLevel="0" collapsed="false">
      <c r="A12847" s="7" t="s">
        <v>33</v>
      </c>
      <c r="B12847" s="7" t="s">
        <v>284</v>
      </c>
      <c r="C12847" s="7" t="s">
        <v>1381</v>
      </c>
      <c r="D12847" s="7" t="n">
        <v>2</v>
      </c>
      <c r="E12847" s="7" t="n">
        <v>129.78</v>
      </c>
      <c r="F12847" s="7" t="n">
        <v>0</v>
      </c>
      <c r="G12847" s="7" t="n">
        <v>0</v>
      </c>
    </row>
    <row r="12848" customFormat="false" ht="15" hidden="false" customHeight="false" outlineLevel="0" collapsed="false">
      <c r="A12848" s="7" t="s">
        <v>33</v>
      </c>
      <c r="B12848" s="7" t="s">
        <v>148</v>
      </c>
      <c r="C12848" s="7" t="s">
        <v>1387</v>
      </c>
      <c r="D12848" s="7" t="n">
        <v>4</v>
      </c>
      <c r="E12848" s="7" t="n">
        <v>66</v>
      </c>
      <c r="F12848" s="7" t="n">
        <v>0</v>
      </c>
      <c r="G12848" s="7" t="n">
        <v>0</v>
      </c>
    </row>
    <row r="12849" customFormat="false" ht="15" hidden="false" customHeight="false" outlineLevel="0" collapsed="false">
      <c r="A12849" s="7" t="s">
        <v>33</v>
      </c>
      <c r="B12849" s="7" t="s">
        <v>181</v>
      </c>
      <c r="C12849" s="7" t="s">
        <v>1387</v>
      </c>
      <c r="D12849" s="7" t="n">
        <v>2</v>
      </c>
      <c r="E12849" s="7" t="n">
        <v>33</v>
      </c>
      <c r="F12849" s="7" t="n">
        <v>0</v>
      </c>
      <c r="G12849" s="7" t="n">
        <v>0</v>
      </c>
    </row>
    <row r="12850" customFormat="false" ht="15" hidden="false" customHeight="false" outlineLevel="0" collapsed="false">
      <c r="A12850" s="7" t="s">
        <v>33</v>
      </c>
      <c r="B12850" s="7" t="s">
        <v>133</v>
      </c>
      <c r="C12850" s="7" t="s">
        <v>1390</v>
      </c>
      <c r="D12850" s="7" t="n">
        <v>0</v>
      </c>
      <c r="E12850" s="7" t="n">
        <v>0</v>
      </c>
      <c r="F12850" s="7" t="n">
        <v>2</v>
      </c>
      <c r="G12850" s="7" t="n">
        <v>41</v>
      </c>
    </row>
    <row r="12851" customFormat="false" ht="15" hidden="false" customHeight="false" outlineLevel="0" collapsed="false">
      <c r="A12851" s="7" t="s">
        <v>33</v>
      </c>
      <c r="B12851" s="7" t="s">
        <v>154</v>
      </c>
      <c r="C12851" s="7" t="s">
        <v>1390</v>
      </c>
      <c r="D12851" s="7" t="n">
        <v>2</v>
      </c>
      <c r="E12851" s="7" t="n">
        <v>41</v>
      </c>
      <c r="F12851" s="7" t="n">
        <v>0</v>
      </c>
      <c r="G12851" s="7" t="n">
        <v>0</v>
      </c>
    </row>
    <row r="12852" customFormat="false" ht="15" hidden="false" customHeight="false" outlineLevel="0" collapsed="false">
      <c r="A12852" s="7" t="s">
        <v>33</v>
      </c>
      <c r="B12852" s="7" t="s">
        <v>285</v>
      </c>
      <c r="C12852" s="7" t="s">
        <v>1390</v>
      </c>
      <c r="D12852" s="7" t="n">
        <v>2</v>
      </c>
      <c r="E12852" s="7" t="n">
        <v>41</v>
      </c>
      <c r="F12852" s="7" t="n">
        <v>0</v>
      </c>
      <c r="G12852" s="7" t="n">
        <v>0</v>
      </c>
    </row>
    <row r="12853" customFormat="false" ht="15" hidden="false" customHeight="false" outlineLevel="0" collapsed="false">
      <c r="A12853" s="7" t="s">
        <v>33</v>
      </c>
      <c r="B12853" s="7" t="s">
        <v>436</v>
      </c>
      <c r="C12853" s="7" t="s">
        <v>1396</v>
      </c>
      <c r="D12853" s="7" t="n">
        <v>1</v>
      </c>
      <c r="E12853" s="7" t="n">
        <v>195.73</v>
      </c>
      <c r="F12853" s="7" t="n">
        <v>0</v>
      </c>
      <c r="G12853" s="7" t="n">
        <v>0</v>
      </c>
    </row>
    <row r="12854" customFormat="false" ht="15" hidden="false" customHeight="false" outlineLevel="0" collapsed="false">
      <c r="A12854" s="7" t="s">
        <v>33</v>
      </c>
      <c r="B12854" s="7" t="s">
        <v>428</v>
      </c>
      <c r="C12854" s="7" t="s">
        <v>1398</v>
      </c>
      <c r="D12854" s="7" t="n">
        <v>1</v>
      </c>
      <c r="E12854" s="7" t="n">
        <v>126.57</v>
      </c>
      <c r="F12854" s="7" t="n">
        <v>0</v>
      </c>
      <c r="G12854" s="7" t="n">
        <v>0</v>
      </c>
    </row>
    <row r="12855" customFormat="false" ht="15" hidden="false" customHeight="false" outlineLevel="0" collapsed="false">
      <c r="A12855" s="7" t="s">
        <v>33</v>
      </c>
      <c r="B12855" s="7" t="s">
        <v>306</v>
      </c>
      <c r="C12855" s="7" t="s">
        <v>1407</v>
      </c>
      <c r="D12855" s="7" t="n">
        <v>16</v>
      </c>
      <c r="E12855" s="7" t="n">
        <v>228</v>
      </c>
      <c r="F12855" s="7" t="n">
        <v>0</v>
      </c>
      <c r="G12855" s="7" t="n">
        <v>0</v>
      </c>
    </row>
    <row r="12856" customFormat="false" ht="15" hidden="false" customHeight="false" outlineLevel="0" collapsed="false">
      <c r="A12856" s="7" t="s">
        <v>33</v>
      </c>
      <c r="B12856" s="7" t="s">
        <v>126</v>
      </c>
      <c r="C12856" s="7" t="s">
        <v>1421</v>
      </c>
      <c r="D12856" s="7" t="n">
        <v>3</v>
      </c>
      <c r="E12856" s="7" t="n">
        <v>75</v>
      </c>
      <c r="F12856" s="7" t="n">
        <v>4</v>
      </c>
      <c r="G12856" s="7" t="n">
        <v>100</v>
      </c>
    </row>
    <row r="12857" customFormat="false" ht="15" hidden="false" customHeight="false" outlineLevel="0" collapsed="false">
      <c r="A12857" s="7" t="s">
        <v>33</v>
      </c>
      <c r="B12857" s="7" t="s">
        <v>142</v>
      </c>
      <c r="C12857" s="7" t="s">
        <v>1421</v>
      </c>
      <c r="D12857" s="7" t="n">
        <v>3</v>
      </c>
      <c r="E12857" s="7" t="n">
        <v>75</v>
      </c>
      <c r="F12857" s="7" t="n">
        <v>0</v>
      </c>
      <c r="G12857" s="7" t="n">
        <v>0</v>
      </c>
    </row>
    <row r="12858" customFormat="false" ht="15" hidden="false" customHeight="false" outlineLevel="0" collapsed="false">
      <c r="A12858" s="7" t="s">
        <v>33</v>
      </c>
      <c r="B12858" s="7" t="s">
        <v>384</v>
      </c>
      <c r="C12858" s="7" t="s">
        <v>1423</v>
      </c>
      <c r="D12858" s="7" t="n">
        <v>6</v>
      </c>
      <c r="E12858" s="7" t="n">
        <v>194.58</v>
      </c>
      <c r="F12858" s="7" t="n">
        <v>4</v>
      </c>
      <c r="G12858" s="7" t="n">
        <v>129.72</v>
      </c>
    </row>
    <row r="12859" customFormat="false" ht="15" hidden="false" customHeight="false" outlineLevel="0" collapsed="false">
      <c r="A12859" s="7" t="s">
        <v>33</v>
      </c>
      <c r="B12859" s="7" t="s">
        <v>130</v>
      </c>
      <c r="C12859" s="7" t="s">
        <v>1425</v>
      </c>
      <c r="D12859" s="7" t="n">
        <v>1</v>
      </c>
      <c r="E12859" s="7" t="n">
        <v>35</v>
      </c>
      <c r="F12859" s="7" t="n">
        <v>0</v>
      </c>
      <c r="G12859" s="7" t="n">
        <v>0</v>
      </c>
    </row>
    <row r="12860" customFormat="false" ht="15" hidden="false" customHeight="false" outlineLevel="0" collapsed="false">
      <c r="A12860" s="7" t="s">
        <v>33</v>
      </c>
      <c r="B12860" s="7" t="s">
        <v>152</v>
      </c>
      <c r="C12860" s="7" t="s">
        <v>1425</v>
      </c>
      <c r="D12860" s="7" t="n">
        <v>1</v>
      </c>
      <c r="E12860" s="7" t="n">
        <v>35</v>
      </c>
      <c r="F12860" s="7" t="n">
        <v>0</v>
      </c>
      <c r="G12860" s="7" t="n">
        <v>0</v>
      </c>
    </row>
    <row r="12861" customFormat="false" ht="15" hidden="false" customHeight="false" outlineLevel="0" collapsed="false">
      <c r="A12861" s="7" t="s">
        <v>33</v>
      </c>
      <c r="B12861" s="7" t="s">
        <v>198</v>
      </c>
      <c r="C12861" s="7" t="s">
        <v>1425</v>
      </c>
      <c r="D12861" s="7" t="n">
        <v>2</v>
      </c>
      <c r="E12861" s="7" t="n">
        <v>70</v>
      </c>
      <c r="F12861" s="7" t="n">
        <v>0</v>
      </c>
      <c r="G12861" s="7" t="n">
        <v>0</v>
      </c>
    </row>
    <row r="12862" customFormat="false" ht="15" hidden="false" customHeight="false" outlineLevel="0" collapsed="false">
      <c r="A12862" s="7" t="s">
        <v>33</v>
      </c>
      <c r="B12862" s="7" t="s">
        <v>161</v>
      </c>
      <c r="C12862" s="7" t="s">
        <v>1428</v>
      </c>
      <c r="D12862" s="7" t="n">
        <v>3</v>
      </c>
      <c r="E12862" s="7" t="n">
        <v>379.5</v>
      </c>
      <c r="F12862" s="7" t="n">
        <v>0</v>
      </c>
      <c r="G12862" s="7" t="n">
        <v>0</v>
      </c>
    </row>
    <row r="12863" customFormat="false" ht="15" hidden="false" customHeight="false" outlineLevel="0" collapsed="false">
      <c r="A12863" s="7" t="s">
        <v>33</v>
      </c>
      <c r="B12863" s="7" t="s">
        <v>204</v>
      </c>
      <c r="C12863" s="7" t="s">
        <v>1428</v>
      </c>
      <c r="D12863" s="7" t="n">
        <v>1</v>
      </c>
      <c r="E12863" s="7" t="n">
        <v>126.5</v>
      </c>
      <c r="F12863" s="7" t="n">
        <v>0</v>
      </c>
      <c r="G12863" s="7" t="n">
        <v>0</v>
      </c>
    </row>
    <row r="12864" customFormat="false" ht="15" hidden="false" customHeight="false" outlineLevel="0" collapsed="false">
      <c r="A12864" s="7" t="s">
        <v>33</v>
      </c>
      <c r="B12864" s="7" t="s">
        <v>196</v>
      </c>
      <c r="C12864" s="7" t="s">
        <v>1428</v>
      </c>
      <c r="D12864" s="7" t="n">
        <v>2</v>
      </c>
      <c r="E12864" s="7" t="n">
        <v>253</v>
      </c>
      <c r="F12864" s="7" t="n">
        <v>0</v>
      </c>
      <c r="G12864" s="7" t="n">
        <v>0</v>
      </c>
    </row>
    <row r="12865" customFormat="false" ht="15" hidden="false" customHeight="false" outlineLevel="0" collapsed="false">
      <c r="A12865" s="7" t="s">
        <v>33</v>
      </c>
      <c r="B12865" s="7" t="s">
        <v>232</v>
      </c>
      <c r="C12865" s="7" t="s">
        <v>1432</v>
      </c>
      <c r="D12865" s="7" t="n">
        <v>4</v>
      </c>
      <c r="E12865" s="7" t="n">
        <v>68</v>
      </c>
      <c r="F12865" s="7" t="n">
        <v>0</v>
      </c>
      <c r="G12865" s="7" t="n">
        <v>0</v>
      </c>
    </row>
    <row r="12866" customFormat="false" ht="15" hidden="false" customHeight="false" outlineLevel="0" collapsed="false">
      <c r="A12866" s="7" t="s">
        <v>33</v>
      </c>
      <c r="B12866" s="7" t="s">
        <v>212</v>
      </c>
      <c r="C12866" s="7" t="s">
        <v>1432</v>
      </c>
      <c r="D12866" s="7" t="n">
        <v>3</v>
      </c>
      <c r="E12866" s="7" t="n">
        <v>51</v>
      </c>
      <c r="F12866" s="7" t="n">
        <v>0</v>
      </c>
      <c r="G12866" s="7" t="n">
        <v>0</v>
      </c>
    </row>
    <row r="12867" customFormat="false" ht="15" hidden="false" customHeight="false" outlineLevel="0" collapsed="false">
      <c r="A12867" s="7" t="s">
        <v>33</v>
      </c>
      <c r="B12867" s="7" t="s">
        <v>227</v>
      </c>
      <c r="C12867" s="7" t="s">
        <v>1432</v>
      </c>
      <c r="D12867" s="7" t="n">
        <v>4</v>
      </c>
      <c r="E12867" s="7" t="n">
        <v>68</v>
      </c>
      <c r="F12867" s="7" t="n">
        <v>0</v>
      </c>
      <c r="G12867" s="7" t="n">
        <v>0</v>
      </c>
    </row>
    <row r="12868" customFormat="false" ht="15" hidden="false" customHeight="false" outlineLevel="0" collapsed="false">
      <c r="A12868" s="7" t="s">
        <v>33</v>
      </c>
      <c r="B12868" s="7" t="s">
        <v>192</v>
      </c>
      <c r="C12868" s="7" t="s">
        <v>1311</v>
      </c>
      <c r="D12868" s="7" t="n">
        <v>7</v>
      </c>
      <c r="E12868" s="7" t="n">
        <v>140</v>
      </c>
      <c r="F12868" s="7" t="n">
        <v>0</v>
      </c>
      <c r="G12868" s="7" t="n">
        <v>0</v>
      </c>
    </row>
    <row r="12869" customFormat="false" ht="15" hidden="false" customHeight="false" outlineLevel="0" collapsed="false">
      <c r="A12869" s="7" t="s">
        <v>33</v>
      </c>
      <c r="B12869" s="7" t="s">
        <v>124</v>
      </c>
      <c r="C12869" s="7" t="s">
        <v>1449</v>
      </c>
      <c r="D12869" s="7" t="n">
        <v>6</v>
      </c>
      <c r="E12869" s="7" t="n">
        <v>88.8</v>
      </c>
      <c r="F12869" s="7" t="n">
        <v>0</v>
      </c>
      <c r="G12869" s="7" t="n">
        <v>0</v>
      </c>
    </row>
    <row r="12870" customFormat="false" ht="15" hidden="false" customHeight="false" outlineLevel="0" collapsed="false">
      <c r="A12870" s="7" t="s">
        <v>33</v>
      </c>
      <c r="B12870" s="7" t="s">
        <v>120</v>
      </c>
      <c r="C12870" s="7" t="s">
        <v>1451</v>
      </c>
      <c r="D12870" s="7" t="n">
        <v>0</v>
      </c>
      <c r="E12870" s="7" t="n">
        <v>0</v>
      </c>
      <c r="F12870" s="7" t="n">
        <v>4</v>
      </c>
      <c r="G12870" s="7" t="n">
        <v>53.6</v>
      </c>
    </row>
    <row r="12871" customFormat="false" ht="15" hidden="false" customHeight="false" outlineLevel="0" collapsed="false">
      <c r="A12871" s="7" t="s">
        <v>33</v>
      </c>
      <c r="B12871" s="7" t="s">
        <v>347</v>
      </c>
      <c r="C12871" s="7" t="s">
        <v>1454</v>
      </c>
      <c r="D12871" s="7" t="n">
        <v>1</v>
      </c>
      <c r="E12871" s="7" t="n">
        <v>16.2</v>
      </c>
      <c r="F12871" s="7" t="n">
        <v>0</v>
      </c>
      <c r="G12871" s="7" t="n">
        <v>0</v>
      </c>
    </row>
    <row r="12872" customFormat="false" ht="15" hidden="false" customHeight="false" outlineLevel="0" collapsed="false">
      <c r="A12872" s="7" t="s">
        <v>33</v>
      </c>
      <c r="B12872" s="7" t="s">
        <v>868</v>
      </c>
      <c r="C12872" s="7" t="s">
        <v>1573</v>
      </c>
      <c r="D12872" s="7" t="n">
        <v>5</v>
      </c>
      <c r="E12872" s="7" t="n">
        <v>92.5</v>
      </c>
      <c r="F12872" s="7" t="n">
        <v>0</v>
      </c>
      <c r="G12872" s="7" t="n">
        <v>0</v>
      </c>
    </row>
    <row r="12873" customFormat="false" ht="15" hidden="false" customHeight="false" outlineLevel="0" collapsed="false">
      <c r="A12873" s="7" t="s">
        <v>33</v>
      </c>
      <c r="B12873" s="7" t="s">
        <v>86</v>
      </c>
      <c r="C12873" s="7" t="s">
        <v>1271</v>
      </c>
      <c r="D12873" s="7" t="n">
        <v>8</v>
      </c>
      <c r="E12873" s="7" t="n">
        <v>520</v>
      </c>
      <c r="F12873" s="7" t="n">
        <v>2</v>
      </c>
      <c r="G12873" s="7" t="n">
        <v>130</v>
      </c>
    </row>
    <row r="12874" customFormat="false" ht="15" hidden="false" customHeight="false" outlineLevel="0" collapsed="false">
      <c r="A12874" s="7" t="s">
        <v>33</v>
      </c>
      <c r="B12874" s="7" t="s">
        <v>98</v>
      </c>
      <c r="C12874" s="7" t="s">
        <v>1271</v>
      </c>
      <c r="D12874" s="7" t="n">
        <v>3</v>
      </c>
      <c r="E12874" s="7" t="n">
        <v>195</v>
      </c>
      <c r="F12874" s="7" t="n">
        <v>1</v>
      </c>
      <c r="G12874" s="7" t="n">
        <v>65</v>
      </c>
    </row>
    <row r="12875" customFormat="false" ht="15" hidden="false" customHeight="false" outlineLevel="0" collapsed="false">
      <c r="A12875" s="7" t="s">
        <v>33</v>
      </c>
      <c r="B12875" s="7" t="s">
        <v>182</v>
      </c>
      <c r="C12875" s="7" t="s">
        <v>1271</v>
      </c>
      <c r="D12875" s="7" t="n">
        <v>1</v>
      </c>
      <c r="E12875" s="7" t="n">
        <v>65</v>
      </c>
      <c r="F12875" s="7" t="n">
        <v>0</v>
      </c>
      <c r="G12875" s="7" t="n">
        <v>0</v>
      </c>
    </row>
    <row r="12876" customFormat="false" ht="15" hidden="false" customHeight="false" outlineLevel="0" collapsed="false">
      <c r="A12876" s="7" t="s">
        <v>33</v>
      </c>
      <c r="B12876" s="7" t="s">
        <v>88</v>
      </c>
      <c r="C12876" s="7" t="s">
        <v>1271</v>
      </c>
      <c r="D12876" s="7" t="n">
        <v>14</v>
      </c>
      <c r="E12876" s="7" t="n">
        <v>910</v>
      </c>
      <c r="F12876" s="7" t="n">
        <v>6</v>
      </c>
      <c r="G12876" s="7" t="n">
        <v>390</v>
      </c>
    </row>
    <row r="12877" customFormat="false" ht="15" hidden="false" customHeight="false" outlineLevel="0" collapsed="false">
      <c r="A12877" s="7" t="s">
        <v>33</v>
      </c>
      <c r="B12877" s="7" t="s">
        <v>206</v>
      </c>
      <c r="C12877" s="7" t="s">
        <v>1271</v>
      </c>
      <c r="D12877" s="7" t="n">
        <v>1</v>
      </c>
      <c r="E12877" s="7" t="n">
        <v>65</v>
      </c>
      <c r="F12877" s="7" t="n">
        <v>0</v>
      </c>
      <c r="G12877" s="7" t="n">
        <v>0</v>
      </c>
    </row>
    <row r="12878" customFormat="false" ht="15" hidden="false" customHeight="false" outlineLevel="0" collapsed="false">
      <c r="A12878" s="7" t="s">
        <v>33</v>
      </c>
      <c r="B12878" s="7" t="s">
        <v>395</v>
      </c>
      <c r="C12878" s="7" t="s">
        <v>1273</v>
      </c>
      <c r="D12878" s="7" t="n">
        <v>11</v>
      </c>
      <c r="E12878" s="7" t="n">
        <v>1930.5</v>
      </c>
      <c r="F12878" s="7" t="n">
        <v>2</v>
      </c>
      <c r="G12878" s="7" t="n">
        <v>351</v>
      </c>
    </row>
    <row r="12879" customFormat="false" ht="15" hidden="false" customHeight="false" outlineLevel="0" collapsed="false">
      <c r="A12879" s="7" t="s">
        <v>33</v>
      </c>
      <c r="B12879" s="7" t="s">
        <v>512</v>
      </c>
      <c r="C12879" s="7" t="s">
        <v>1273</v>
      </c>
      <c r="D12879" s="7" t="n">
        <v>4</v>
      </c>
      <c r="E12879" s="7" t="n">
        <v>702</v>
      </c>
      <c r="F12879" s="7" t="n">
        <v>0</v>
      </c>
      <c r="G12879" s="7" t="n">
        <v>0</v>
      </c>
    </row>
    <row r="12880" customFormat="false" ht="15" hidden="false" customHeight="false" outlineLevel="0" collapsed="false">
      <c r="A12880" s="7" t="s">
        <v>33</v>
      </c>
      <c r="B12880" s="7" t="s">
        <v>447</v>
      </c>
      <c r="C12880" s="7" t="s">
        <v>1273</v>
      </c>
      <c r="D12880" s="7" t="n">
        <v>1</v>
      </c>
      <c r="E12880" s="7" t="n">
        <v>175.5</v>
      </c>
      <c r="F12880" s="7" t="n">
        <v>0</v>
      </c>
      <c r="G12880" s="7" t="n">
        <v>0</v>
      </c>
    </row>
    <row r="12881" customFormat="false" ht="15" hidden="false" customHeight="false" outlineLevel="0" collapsed="false">
      <c r="A12881" s="7" t="s">
        <v>33</v>
      </c>
      <c r="B12881" s="7" t="s">
        <v>632</v>
      </c>
      <c r="C12881" s="7" t="s">
        <v>1273</v>
      </c>
      <c r="D12881" s="7" t="n">
        <v>2</v>
      </c>
      <c r="E12881" s="7" t="n">
        <v>351</v>
      </c>
      <c r="F12881" s="7" t="n">
        <v>2</v>
      </c>
      <c r="G12881" s="7" t="n">
        <v>351</v>
      </c>
    </row>
    <row r="12882" customFormat="false" ht="15" hidden="false" customHeight="false" outlineLevel="0" collapsed="false">
      <c r="A12882" s="7" t="s">
        <v>33</v>
      </c>
      <c r="B12882" s="7" t="s">
        <v>151</v>
      </c>
      <c r="C12882" s="7" t="s">
        <v>1276</v>
      </c>
      <c r="D12882" s="7" t="n">
        <v>1</v>
      </c>
      <c r="E12882" s="7" t="n">
        <v>72.34</v>
      </c>
      <c r="F12882" s="7" t="n">
        <v>0</v>
      </c>
      <c r="G12882" s="7" t="n">
        <v>0</v>
      </c>
    </row>
    <row r="12883" customFormat="false" ht="15" hidden="false" customHeight="false" outlineLevel="0" collapsed="false">
      <c r="A12883" s="7" t="s">
        <v>33</v>
      </c>
      <c r="B12883" s="7" t="s">
        <v>172</v>
      </c>
      <c r="C12883" s="7" t="s">
        <v>1276</v>
      </c>
      <c r="D12883" s="7" t="n">
        <v>2</v>
      </c>
      <c r="E12883" s="7" t="n">
        <v>144.68</v>
      </c>
      <c r="F12883" s="7" t="n">
        <v>1</v>
      </c>
      <c r="G12883" s="7" t="n">
        <v>72.34</v>
      </c>
    </row>
    <row r="12884" customFormat="false" ht="15" hidden="false" customHeight="false" outlineLevel="0" collapsed="false">
      <c r="A12884" s="7" t="s">
        <v>33</v>
      </c>
      <c r="B12884" s="7" t="s">
        <v>157</v>
      </c>
      <c r="C12884" s="7" t="s">
        <v>1276</v>
      </c>
      <c r="D12884" s="7" t="n">
        <v>4</v>
      </c>
      <c r="E12884" s="7" t="n">
        <v>289.36</v>
      </c>
      <c r="F12884" s="7" t="n">
        <v>0</v>
      </c>
      <c r="G12884" s="7" t="n">
        <v>0</v>
      </c>
    </row>
    <row r="12885" customFormat="false" ht="15" hidden="false" customHeight="false" outlineLevel="0" collapsed="false">
      <c r="A12885" s="7" t="s">
        <v>33</v>
      </c>
      <c r="B12885" s="7" t="s">
        <v>255</v>
      </c>
      <c r="C12885" s="7" t="s">
        <v>1280</v>
      </c>
      <c r="D12885" s="7" t="n">
        <v>1</v>
      </c>
      <c r="E12885" s="7" t="n">
        <v>107.09</v>
      </c>
      <c r="F12885" s="7" t="n">
        <v>0</v>
      </c>
      <c r="G12885" s="7" t="n">
        <v>0</v>
      </c>
    </row>
    <row r="12886" customFormat="false" ht="15" hidden="false" customHeight="false" outlineLevel="0" collapsed="false">
      <c r="A12886" s="7" t="s">
        <v>33</v>
      </c>
      <c r="B12886" s="7" t="s">
        <v>106</v>
      </c>
      <c r="C12886" s="7" t="s">
        <v>1291</v>
      </c>
      <c r="D12886" s="7" t="n">
        <v>13</v>
      </c>
      <c r="E12886" s="7" t="n">
        <v>317.59</v>
      </c>
      <c r="F12886" s="7" t="n">
        <v>0</v>
      </c>
      <c r="G12886" s="7" t="n">
        <v>0</v>
      </c>
    </row>
    <row r="12887" customFormat="false" ht="15" hidden="false" customHeight="false" outlineLevel="0" collapsed="false">
      <c r="A12887" s="7" t="s">
        <v>33</v>
      </c>
      <c r="B12887" s="7" t="s">
        <v>96</v>
      </c>
      <c r="C12887" s="7" t="s">
        <v>1291</v>
      </c>
      <c r="D12887" s="7" t="n">
        <v>24</v>
      </c>
      <c r="E12887" s="7" t="n">
        <v>586.32</v>
      </c>
      <c r="F12887" s="7" t="n">
        <v>0</v>
      </c>
      <c r="G12887" s="7" t="n">
        <v>0</v>
      </c>
    </row>
    <row r="12888" customFormat="false" ht="15" hidden="false" customHeight="false" outlineLevel="0" collapsed="false">
      <c r="A12888" s="7" t="s">
        <v>33</v>
      </c>
      <c r="B12888" s="7" t="s">
        <v>83</v>
      </c>
      <c r="C12888" s="7" t="s">
        <v>1303</v>
      </c>
      <c r="D12888" s="7" t="n">
        <v>177</v>
      </c>
      <c r="E12888" s="7" t="n">
        <v>8053.5</v>
      </c>
      <c r="F12888" s="7" t="n">
        <v>40</v>
      </c>
      <c r="G12888" s="7" t="n">
        <v>1820</v>
      </c>
    </row>
    <row r="12889" customFormat="false" ht="15" hidden="false" customHeight="false" outlineLevel="0" collapsed="false">
      <c r="A12889" s="7" t="s">
        <v>33</v>
      </c>
      <c r="B12889" s="7" t="s">
        <v>187</v>
      </c>
      <c r="C12889" s="7" t="s">
        <v>1309</v>
      </c>
      <c r="D12889" s="7" t="n">
        <v>26</v>
      </c>
      <c r="E12889" s="7" t="n">
        <v>2022.8</v>
      </c>
      <c r="F12889" s="7" t="n">
        <v>6</v>
      </c>
      <c r="G12889" s="7" t="n">
        <v>466.8</v>
      </c>
    </row>
    <row r="12890" customFormat="false" ht="15" hidden="false" customHeight="false" outlineLevel="0" collapsed="false">
      <c r="A12890" s="7" t="s">
        <v>33</v>
      </c>
      <c r="B12890" s="7" t="s">
        <v>135</v>
      </c>
      <c r="C12890" s="7" t="s">
        <v>1316</v>
      </c>
      <c r="D12890" s="7" t="n">
        <v>14</v>
      </c>
      <c r="E12890" s="7" t="n">
        <v>661.22</v>
      </c>
      <c r="F12890" s="7" t="n">
        <v>6</v>
      </c>
      <c r="G12890" s="7" t="n">
        <v>283.38</v>
      </c>
    </row>
    <row r="12891" customFormat="false" ht="15" hidden="false" customHeight="false" outlineLevel="0" collapsed="false">
      <c r="A12891" s="7" t="s">
        <v>33</v>
      </c>
      <c r="B12891" s="7" t="s">
        <v>193</v>
      </c>
      <c r="C12891" s="7" t="s">
        <v>1316</v>
      </c>
      <c r="D12891" s="7" t="n">
        <v>20</v>
      </c>
      <c r="E12891" s="7" t="n">
        <v>944.6</v>
      </c>
      <c r="F12891" s="7" t="n">
        <v>0</v>
      </c>
      <c r="G12891" s="7" t="n">
        <v>0</v>
      </c>
    </row>
    <row r="12892" customFormat="false" ht="15" hidden="false" customHeight="false" outlineLevel="0" collapsed="false">
      <c r="A12892" s="7" t="s">
        <v>33</v>
      </c>
      <c r="B12892" s="7" t="s">
        <v>144</v>
      </c>
      <c r="C12892" s="7" t="s">
        <v>1320</v>
      </c>
      <c r="D12892" s="7" t="n">
        <v>4</v>
      </c>
      <c r="E12892" s="7" t="n">
        <v>253.08</v>
      </c>
      <c r="F12892" s="7" t="n">
        <v>4</v>
      </c>
      <c r="G12892" s="7" t="n">
        <v>253.08</v>
      </c>
    </row>
    <row r="12893" customFormat="false" ht="15" hidden="false" customHeight="false" outlineLevel="0" collapsed="false">
      <c r="A12893" s="7" t="s">
        <v>33</v>
      </c>
      <c r="B12893" s="7" t="s">
        <v>138</v>
      </c>
      <c r="C12893" s="7" t="s">
        <v>1320</v>
      </c>
      <c r="D12893" s="7" t="n">
        <v>8</v>
      </c>
      <c r="E12893" s="7" t="n">
        <v>506.16</v>
      </c>
      <c r="F12893" s="7" t="n">
        <v>8</v>
      </c>
      <c r="G12893" s="7" t="n">
        <v>506.16</v>
      </c>
    </row>
    <row r="12894" customFormat="false" ht="15" hidden="false" customHeight="false" outlineLevel="0" collapsed="false">
      <c r="A12894" s="7" t="s">
        <v>33</v>
      </c>
      <c r="B12894" s="7" t="s">
        <v>132</v>
      </c>
      <c r="C12894" s="7" t="s">
        <v>1322</v>
      </c>
      <c r="D12894" s="7" t="n">
        <v>6</v>
      </c>
      <c r="E12894" s="7" t="n">
        <v>58.92</v>
      </c>
      <c r="F12894" s="7" t="n">
        <v>8</v>
      </c>
      <c r="G12894" s="7" t="n">
        <v>78.56</v>
      </c>
    </row>
    <row r="12895" customFormat="false" ht="15" hidden="false" customHeight="false" outlineLevel="0" collapsed="false">
      <c r="A12895" s="7" t="s">
        <v>33</v>
      </c>
      <c r="B12895" s="7" t="s">
        <v>113</v>
      </c>
      <c r="C12895" s="7" t="s">
        <v>1330</v>
      </c>
      <c r="D12895" s="7" t="n">
        <v>14</v>
      </c>
      <c r="E12895" s="7" t="n">
        <v>405.02</v>
      </c>
      <c r="F12895" s="7" t="n">
        <v>0</v>
      </c>
      <c r="G12895" s="7" t="n">
        <v>0</v>
      </c>
    </row>
    <row r="12896" customFormat="false" ht="15" hidden="false" customHeight="false" outlineLevel="0" collapsed="false">
      <c r="A12896" s="7" t="s">
        <v>33</v>
      </c>
      <c r="B12896" s="7" t="s">
        <v>111</v>
      </c>
      <c r="C12896" s="7" t="s">
        <v>1330</v>
      </c>
      <c r="D12896" s="7" t="n">
        <v>26</v>
      </c>
      <c r="E12896" s="7" t="n">
        <v>752.18</v>
      </c>
      <c r="F12896" s="7" t="n">
        <v>0</v>
      </c>
      <c r="G12896" s="7" t="n">
        <v>0</v>
      </c>
    </row>
    <row r="12897" customFormat="false" ht="15" hidden="false" customHeight="false" outlineLevel="0" collapsed="false">
      <c r="A12897" s="7" t="s">
        <v>33</v>
      </c>
      <c r="B12897" s="7" t="s">
        <v>149</v>
      </c>
      <c r="C12897" s="7" t="s">
        <v>1330</v>
      </c>
      <c r="D12897" s="7" t="n">
        <v>5</v>
      </c>
      <c r="E12897" s="7" t="n">
        <v>144.65</v>
      </c>
      <c r="F12897" s="7" t="n">
        <v>0</v>
      </c>
      <c r="G12897" s="7" t="n">
        <v>0</v>
      </c>
    </row>
    <row r="12898" customFormat="false" ht="15" hidden="false" customHeight="false" outlineLevel="0" collapsed="false">
      <c r="A12898" s="7" t="s">
        <v>33</v>
      </c>
      <c r="B12898" s="7" t="s">
        <v>153</v>
      </c>
      <c r="C12898" s="7" t="s">
        <v>1330</v>
      </c>
      <c r="D12898" s="7" t="n">
        <v>11</v>
      </c>
      <c r="E12898" s="7" t="n">
        <v>318.23</v>
      </c>
      <c r="F12898" s="7" t="n">
        <v>0</v>
      </c>
      <c r="G12898" s="7" t="n">
        <v>0</v>
      </c>
    </row>
    <row r="12899" customFormat="false" ht="15" hidden="false" customHeight="false" outlineLevel="0" collapsed="false">
      <c r="A12899" s="7" t="s">
        <v>33</v>
      </c>
      <c r="B12899" s="7" t="s">
        <v>478</v>
      </c>
      <c r="C12899" s="7" t="s">
        <v>1330</v>
      </c>
      <c r="D12899" s="7" t="n">
        <v>4</v>
      </c>
      <c r="E12899" s="7" t="n">
        <v>115.72</v>
      </c>
      <c r="F12899" s="7" t="n">
        <v>0</v>
      </c>
      <c r="G12899" s="7" t="n">
        <v>0</v>
      </c>
    </row>
    <row r="12900" customFormat="false" ht="15" hidden="false" customHeight="false" outlineLevel="0" collapsed="false">
      <c r="A12900" s="7" t="s">
        <v>33</v>
      </c>
      <c r="B12900" s="7" t="s">
        <v>222</v>
      </c>
      <c r="C12900" s="7" t="s">
        <v>1331</v>
      </c>
      <c r="D12900" s="7" t="n">
        <v>3</v>
      </c>
      <c r="E12900" s="7" t="n">
        <v>126.51</v>
      </c>
      <c r="F12900" s="7" t="n">
        <v>0</v>
      </c>
      <c r="G12900" s="7" t="n">
        <v>0</v>
      </c>
    </row>
    <row r="12901" customFormat="false" ht="15" hidden="false" customHeight="false" outlineLevel="0" collapsed="false">
      <c r="A12901" s="7" t="s">
        <v>33</v>
      </c>
      <c r="B12901" s="7" t="s">
        <v>248</v>
      </c>
      <c r="C12901" s="7" t="s">
        <v>1331</v>
      </c>
      <c r="D12901" s="7" t="n">
        <v>3</v>
      </c>
      <c r="E12901" s="7" t="n">
        <v>126.51</v>
      </c>
      <c r="F12901" s="7" t="n">
        <v>0</v>
      </c>
      <c r="G12901" s="7" t="n">
        <v>0</v>
      </c>
    </row>
    <row r="12902" customFormat="false" ht="15" hidden="false" customHeight="false" outlineLevel="0" collapsed="false">
      <c r="A12902" s="7" t="s">
        <v>33</v>
      </c>
      <c r="B12902" s="7" t="s">
        <v>141</v>
      </c>
      <c r="C12902" s="7" t="s">
        <v>1334</v>
      </c>
      <c r="D12902" s="7" t="n">
        <v>13</v>
      </c>
      <c r="E12902" s="7" t="n">
        <v>221</v>
      </c>
      <c r="F12902" s="7" t="n">
        <v>0</v>
      </c>
      <c r="G12902" s="7" t="n">
        <v>0</v>
      </c>
    </row>
    <row r="12903" customFormat="false" ht="15" hidden="false" customHeight="false" outlineLevel="0" collapsed="false">
      <c r="A12903" s="7" t="s">
        <v>33</v>
      </c>
      <c r="B12903" s="7" t="s">
        <v>125</v>
      </c>
      <c r="C12903" s="7" t="s">
        <v>1334</v>
      </c>
      <c r="D12903" s="7" t="n">
        <v>22</v>
      </c>
      <c r="E12903" s="7" t="n">
        <v>374</v>
      </c>
      <c r="F12903" s="7" t="n">
        <v>0</v>
      </c>
      <c r="G12903" s="7" t="n">
        <v>0</v>
      </c>
    </row>
    <row r="12904" customFormat="false" ht="15" hidden="false" customHeight="false" outlineLevel="0" collapsed="false">
      <c r="A12904" s="7" t="s">
        <v>33</v>
      </c>
      <c r="B12904" s="7" t="s">
        <v>169</v>
      </c>
      <c r="C12904" s="7" t="s">
        <v>1334</v>
      </c>
      <c r="D12904" s="7" t="n">
        <v>10</v>
      </c>
      <c r="E12904" s="7" t="n">
        <v>170</v>
      </c>
      <c r="F12904" s="7" t="n">
        <v>0</v>
      </c>
      <c r="G12904" s="7" t="n">
        <v>0</v>
      </c>
    </row>
    <row r="12905" customFormat="false" ht="15" hidden="false" customHeight="false" outlineLevel="0" collapsed="false">
      <c r="A12905" s="7" t="s">
        <v>33</v>
      </c>
      <c r="B12905" s="7" t="s">
        <v>177</v>
      </c>
      <c r="C12905" s="7" t="s">
        <v>1334</v>
      </c>
      <c r="D12905" s="7" t="n">
        <v>12</v>
      </c>
      <c r="E12905" s="7" t="n">
        <v>204</v>
      </c>
      <c r="F12905" s="7" t="n">
        <v>0</v>
      </c>
      <c r="G12905" s="7" t="n">
        <v>0</v>
      </c>
    </row>
    <row r="12906" customFormat="false" ht="15" hidden="false" customHeight="false" outlineLevel="0" collapsed="false">
      <c r="A12906" s="7" t="s">
        <v>33</v>
      </c>
      <c r="B12906" s="7" t="s">
        <v>310</v>
      </c>
      <c r="C12906" s="7" t="s">
        <v>1334</v>
      </c>
      <c r="D12906" s="7" t="n">
        <v>15</v>
      </c>
      <c r="E12906" s="7" t="n">
        <v>255</v>
      </c>
      <c r="F12906" s="7" t="n">
        <v>0</v>
      </c>
      <c r="G12906" s="7" t="n">
        <v>0</v>
      </c>
    </row>
    <row r="12907" customFormat="false" ht="15" hidden="false" customHeight="false" outlineLevel="0" collapsed="false">
      <c r="A12907" s="7" t="s">
        <v>33</v>
      </c>
      <c r="B12907" s="7" t="s">
        <v>121</v>
      </c>
      <c r="C12907" s="7" t="s">
        <v>1339</v>
      </c>
      <c r="D12907" s="7" t="n">
        <v>0</v>
      </c>
      <c r="E12907" s="7" t="n">
        <v>0</v>
      </c>
      <c r="F12907" s="7" t="n">
        <v>8</v>
      </c>
      <c r="G12907" s="7" t="n">
        <v>329.6</v>
      </c>
    </row>
    <row r="12908" customFormat="false" ht="15" hidden="false" customHeight="false" outlineLevel="0" collapsed="false">
      <c r="A12908" s="7" t="s">
        <v>33</v>
      </c>
      <c r="B12908" s="7" t="s">
        <v>231</v>
      </c>
      <c r="C12908" s="7" t="s">
        <v>1342</v>
      </c>
      <c r="D12908" s="7" t="n">
        <v>0</v>
      </c>
      <c r="E12908" s="7" t="n">
        <v>0</v>
      </c>
      <c r="F12908" s="7" t="n">
        <v>6</v>
      </c>
      <c r="G12908" s="7" t="n">
        <v>119.52</v>
      </c>
    </row>
    <row r="12909" customFormat="false" ht="15" hidden="false" customHeight="false" outlineLevel="0" collapsed="false">
      <c r="A12909" s="7" t="s">
        <v>33</v>
      </c>
      <c r="B12909" s="7" t="s">
        <v>270</v>
      </c>
      <c r="C12909" s="7" t="s">
        <v>1343</v>
      </c>
      <c r="D12909" s="7" t="n">
        <v>6</v>
      </c>
      <c r="E12909" s="7" t="n">
        <v>104.1</v>
      </c>
      <c r="F12909" s="7" t="n">
        <v>0</v>
      </c>
      <c r="G12909" s="7" t="n">
        <v>0</v>
      </c>
    </row>
    <row r="12910" customFormat="false" ht="15" hidden="false" customHeight="false" outlineLevel="0" collapsed="false">
      <c r="A12910" s="7" t="s">
        <v>33</v>
      </c>
      <c r="B12910" s="7" t="s">
        <v>201</v>
      </c>
      <c r="C12910" s="7" t="s">
        <v>1344</v>
      </c>
      <c r="D12910" s="7" t="n">
        <v>8</v>
      </c>
      <c r="E12910" s="7" t="n">
        <v>76</v>
      </c>
      <c r="F12910" s="7" t="n">
        <v>14</v>
      </c>
      <c r="G12910" s="7" t="n">
        <v>133</v>
      </c>
    </row>
    <row r="12911" customFormat="false" ht="15" hidden="false" customHeight="false" outlineLevel="0" collapsed="false">
      <c r="A12911" s="7" t="s">
        <v>33</v>
      </c>
      <c r="B12911" s="7" t="s">
        <v>246</v>
      </c>
      <c r="C12911" s="7" t="s">
        <v>1345</v>
      </c>
      <c r="D12911" s="7" t="n">
        <v>4</v>
      </c>
      <c r="E12911" s="7" t="n">
        <v>38</v>
      </c>
      <c r="F12911" s="7" t="n">
        <v>15</v>
      </c>
      <c r="G12911" s="7" t="n">
        <v>142.5</v>
      </c>
    </row>
    <row r="12912" customFormat="false" ht="15" hidden="false" customHeight="false" outlineLevel="0" collapsed="false">
      <c r="A12912" s="7" t="s">
        <v>33</v>
      </c>
      <c r="B12912" s="7" t="s">
        <v>264</v>
      </c>
      <c r="C12912" s="7" t="s">
        <v>1347</v>
      </c>
      <c r="D12912" s="7" t="n">
        <v>24</v>
      </c>
      <c r="E12912" s="7" t="n">
        <v>233.04</v>
      </c>
      <c r="F12912" s="7" t="n">
        <v>3</v>
      </c>
      <c r="G12912" s="7" t="n">
        <v>29.13</v>
      </c>
    </row>
    <row r="12913" customFormat="false" ht="15" hidden="false" customHeight="false" outlineLevel="0" collapsed="false">
      <c r="A12913" s="7" t="s">
        <v>33</v>
      </c>
      <c r="B12913" s="7" t="s">
        <v>150</v>
      </c>
      <c r="C12913" s="7" t="s">
        <v>1349</v>
      </c>
      <c r="D12913" s="7" t="n">
        <v>19</v>
      </c>
      <c r="E12913" s="7" t="n">
        <v>231.42</v>
      </c>
      <c r="F12913" s="7" t="n">
        <v>8</v>
      </c>
      <c r="G12913" s="7" t="n">
        <v>97.44</v>
      </c>
    </row>
    <row r="12914" customFormat="false" ht="15" hidden="false" customHeight="false" outlineLevel="0" collapsed="false">
      <c r="A12914" s="7" t="s">
        <v>33</v>
      </c>
      <c r="B12914" s="7" t="s">
        <v>325</v>
      </c>
      <c r="C12914" s="7" t="s">
        <v>1350</v>
      </c>
      <c r="D12914" s="7" t="n">
        <v>10</v>
      </c>
      <c r="E12914" s="7" t="n">
        <v>387</v>
      </c>
      <c r="F12914" s="7" t="n">
        <v>0</v>
      </c>
      <c r="G12914" s="7" t="n">
        <v>0</v>
      </c>
    </row>
    <row r="12915" customFormat="false" ht="15" hidden="false" customHeight="false" outlineLevel="0" collapsed="false">
      <c r="A12915" s="7" t="s">
        <v>33</v>
      </c>
      <c r="B12915" s="7" t="s">
        <v>311</v>
      </c>
      <c r="C12915" s="7" t="s">
        <v>1352</v>
      </c>
      <c r="D12915" s="7" t="n">
        <v>3</v>
      </c>
      <c r="E12915" s="7" t="n">
        <v>33.99</v>
      </c>
      <c r="F12915" s="7" t="n">
        <v>0</v>
      </c>
      <c r="G12915" s="7" t="n">
        <v>0</v>
      </c>
    </row>
    <row r="12916" customFormat="false" ht="15" hidden="false" customHeight="false" outlineLevel="0" collapsed="false">
      <c r="A12916" s="7" t="s">
        <v>33</v>
      </c>
      <c r="B12916" s="7" t="s">
        <v>342</v>
      </c>
      <c r="C12916" s="7" t="s">
        <v>1356</v>
      </c>
      <c r="D12916" s="7" t="n">
        <v>21</v>
      </c>
      <c r="E12916" s="7" t="n">
        <v>290.64</v>
      </c>
      <c r="F12916" s="7" t="n">
        <v>0</v>
      </c>
      <c r="G12916" s="7" t="n">
        <v>0</v>
      </c>
    </row>
    <row r="12917" customFormat="false" ht="15" hidden="false" customHeight="false" outlineLevel="0" collapsed="false">
      <c r="A12917" s="7" t="s">
        <v>33</v>
      </c>
      <c r="B12917" s="7" t="s">
        <v>179</v>
      </c>
      <c r="C12917" s="7" t="s">
        <v>1357</v>
      </c>
      <c r="D12917" s="7" t="n">
        <v>7</v>
      </c>
      <c r="E12917" s="7" t="n">
        <v>113.4</v>
      </c>
      <c r="F12917" s="7" t="n">
        <v>0</v>
      </c>
      <c r="G12917" s="7" t="n">
        <v>0</v>
      </c>
    </row>
    <row r="12918" customFormat="false" ht="15" hidden="false" customHeight="false" outlineLevel="0" collapsed="false">
      <c r="A12918" s="7" t="s">
        <v>33</v>
      </c>
      <c r="B12918" s="7" t="s">
        <v>163</v>
      </c>
      <c r="C12918" s="7" t="s">
        <v>1357</v>
      </c>
      <c r="D12918" s="7" t="n">
        <v>14</v>
      </c>
      <c r="E12918" s="7" t="n">
        <v>249.48</v>
      </c>
      <c r="F12918" s="7" t="n">
        <v>8</v>
      </c>
      <c r="G12918" s="7" t="n">
        <v>142.56</v>
      </c>
    </row>
    <row r="12919" customFormat="false" ht="15" hidden="false" customHeight="false" outlineLevel="0" collapsed="false">
      <c r="A12919" s="7" t="s">
        <v>33</v>
      </c>
      <c r="B12919" s="7" t="s">
        <v>275</v>
      </c>
      <c r="C12919" s="7" t="s">
        <v>1358</v>
      </c>
      <c r="D12919" s="7" t="n">
        <v>26</v>
      </c>
      <c r="E12919" s="7" t="n">
        <v>213.2</v>
      </c>
      <c r="F12919" s="7" t="n">
        <v>0</v>
      </c>
      <c r="G12919" s="7" t="n">
        <v>0</v>
      </c>
    </row>
    <row r="12920" customFormat="false" ht="15" hidden="false" customHeight="false" outlineLevel="0" collapsed="false">
      <c r="A12920" s="7" t="s">
        <v>33</v>
      </c>
      <c r="B12920" s="7" t="s">
        <v>236</v>
      </c>
      <c r="C12920" s="7" t="s">
        <v>1361</v>
      </c>
      <c r="D12920" s="7" t="n">
        <v>42</v>
      </c>
      <c r="E12920" s="7" t="n">
        <v>412.44</v>
      </c>
      <c r="F12920" s="7" t="n">
        <v>6</v>
      </c>
      <c r="G12920" s="7" t="n">
        <v>58.92</v>
      </c>
    </row>
    <row r="12921" customFormat="false" ht="15" hidden="false" customHeight="false" outlineLevel="0" collapsed="false">
      <c r="A12921" s="7" t="s">
        <v>33</v>
      </c>
      <c r="B12921" s="7" t="s">
        <v>298</v>
      </c>
      <c r="C12921" s="7" t="s">
        <v>1362</v>
      </c>
      <c r="D12921" s="7" t="n">
        <v>18</v>
      </c>
      <c r="E12921" s="7" t="n">
        <v>176.76</v>
      </c>
      <c r="F12921" s="7" t="n">
        <v>4</v>
      </c>
      <c r="G12921" s="7" t="n">
        <v>39.28</v>
      </c>
    </row>
    <row r="12922" customFormat="false" ht="15" hidden="false" customHeight="false" outlineLevel="0" collapsed="false">
      <c r="A12922" s="7" t="s">
        <v>33</v>
      </c>
      <c r="B12922" s="7" t="s">
        <v>188</v>
      </c>
      <c r="C12922" s="7" t="s">
        <v>1379</v>
      </c>
      <c r="D12922" s="7" t="n">
        <v>4</v>
      </c>
      <c r="E12922" s="7" t="n">
        <v>167.24</v>
      </c>
      <c r="F12922" s="7" t="n">
        <v>0</v>
      </c>
      <c r="G12922" s="7" t="n">
        <v>0</v>
      </c>
    </row>
    <row r="12923" customFormat="false" ht="15" hidden="false" customHeight="false" outlineLevel="0" collapsed="false">
      <c r="A12923" s="7" t="s">
        <v>33</v>
      </c>
      <c r="B12923" s="7" t="s">
        <v>174</v>
      </c>
      <c r="C12923" s="7" t="s">
        <v>1379</v>
      </c>
      <c r="D12923" s="7" t="n">
        <v>21</v>
      </c>
      <c r="E12923" s="7" t="n">
        <v>878.01</v>
      </c>
      <c r="F12923" s="7" t="n">
        <v>0</v>
      </c>
      <c r="G12923" s="7" t="n">
        <v>0</v>
      </c>
    </row>
    <row r="12924" customFormat="false" ht="15" hidden="false" customHeight="false" outlineLevel="0" collapsed="false">
      <c r="A12924" s="7" t="s">
        <v>33</v>
      </c>
      <c r="B12924" s="7" t="s">
        <v>145</v>
      </c>
      <c r="C12924" s="7" t="s">
        <v>1379</v>
      </c>
      <c r="D12924" s="7" t="n">
        <v>25</v>
      </c>
      <c r="E12924" s="7" t="n">
        <v>1045.25</v>
      </c>
      <c r="F12924" s="7" t="n">
        <v>0</v>
      </c>
      <c r="G12924" s="7" t="n">
        <v>0</v>
      </c>
    </row>
    <row r="12925" customFormat="false" ht="15" hidden="false" customHeight="false" outlineLevel="0" collapsed="false">
      <c r="A12925" s="7" t="s">
        <v>33</v>
      </c>
      <c r="B12925" s="7" t="s">
        <v>158</v>
      </c>
      <c r="C12925" s="7" t="s">
        <v>1380</v>
      </c>
      <c r="D12925" s="7" t="n">
        <v>10</v>
      </c>
      <c r="E12925" s="7" t="n">
        <v>356.7</v>
      </c>
      <c r="F12925" s="7" t="n">
        <v>0</v>
      </c>
      <c r="G12925" s="7" t="n">
        <v>0</v>
      </c>
    </row>
    <row r="12926" customFormat="false" ht="15" hidden="false" customHeight="false" outlineLevel="0" collapsed="false">
      <c r="A12926" s="7" t="s">
        <v>33</v>
      </c>
      <c r="B12926" s="7" t="s">
        <v>284</v>
      </c>
      <c r="C12926" s="7" t="s">
        <v>1381</v>
      </c>
      <c r="D12926" s="7" t="n">
        <v>6</v>
      </c>
      <c r="E12926" s="7" t="n">
        <v>389.34</v>
      </c>
      <c r="F12926" s="7" t="n">
        <v>2</v>
      </c>
      <c r="G12926" s="7" t="n">
        <v>129.78</v>
      </c>
    </row>
    <row r="12927" customFormat="false" ht="15" hidden="false" customHeight="false" outlineLevel="0" collapsed="false">
      <c r="A12927" s="7" t="s">
        <v>33</v>
      </c>
      <c r="B12927" s="7" t="s">
        <v>148</v>
      </c>
      <c r="C12927" s="7" t="s">
        <v>1387</v>
      </c>
      <c r="D12927" s="7" t="n">
        <v>32</v>
      </c>
      <c r="E12927" s="7" t="n">
        <v>528</v>
      </c>
      <c r="F12927" s="7" t="n">
        <v>13</v>
      </c>
      <c r="G12927" s="7" t="n">
        <v>214.5</v>
      </c>
    </row>
    <row r="12928" customFormat="false" ht="15" hidden="false" customHeight="false" outlineLevel="0" collapsed="false">
      <c r="A12928" s="7" t="s">
        <v>33</v>
      </c>
      <c r="B12928" s="7" t="s">
        <v>139</v>
      </c>
      <c r="C12928" s="7" t="s">
        <v>1387</v>
      </c>
      <c r="D12928" s="7" t="n">
        <v>6</v>
      </c>
      <c r="E12928" s="7" t="n">
        <v>99</v>
      </c>
      <c r="F12928" s="7" t="n">
        <v>10</v>
      </c>
      <c r="G12928" s="7" t="n">
        <v>165</v>
      </c>
    </row>
    <row r="12929" customFormat="false" ht="15" hidden="false" customHeight="false" outlineLevel="0" collapsed="false">
      <c r="A12929" s="7" t="s">
        <v>33</v>
      </c>
      <c r="B12929" s="7" t="s">
        <v>189</v>
      </c>
      <c r="C12929" s="7" t="s">
        <v>1387</v>
      </c>
      <c r="D12929" s="7" t="n">
        <v>5</v>
      </c>
      <c r="E12929" s="7" t="n">
        <v>82.5</v>
      </c>
      <c r="F12929" s="7" t="n">
        <v>0</v>
      </c>
      <c r="G12929" s="7" t="n">
        <v>0</v>
      </c>
    </row>
    <row r="12930" customFormat="false" ht="15" hidden="false" customHeight="false" outlineLevel="0" collapsed="false">
      <c r="A12930" s="7" t="s">
        <v>33</v>
      </c>
      <c r="B12930" s="7" t="s">
        <v>181</v>
      </c>
      <c r="C12930" s="7" t="s">
        <v>1387</v>
      </c>
      <c r="D12930" s="7" t="n">
        <v>24</v>
      </c>
      <c r="E12930" s="7" t="n">
        <v>396</v>
      </c>
      <c r="F12930" s="7" t="n">
        <v>0</v>
      </c>
      <c r="G12930" s="7" t="n">
        <v>0</v>
      </c>
    </row>
    <row r="12931" customFormat="false" ht="15" hidden="false" customHeight="false" outlineLevel="0" collapsed="false">
      <c r="A12931" s="7" t="s">
        <v>33</v>
      </c>
      <c r="B12931" s="7" t="s">
        <v>257</v>
      </c>
      <c r="C12931" s="7" t="s">
        <v>1387</v>
      </c>
      <c r="D12931" s="7" t="n">
        <v>4</v>
      </c>
      <c r="E12931" s="7" t="n">
        <v>66</v>
      </c>
      <c r="F12931" s="7" t="n">
        <v>8</v>
      </c>
      <c r="G12931" s="7" t="n">
        <v>132</v>
      </c>
    </row>
    <row r="12932" customFormat="false" ht="15" hidden="false" customHeight="false" outlineLevel="0" collapsed="false">
      <c r="A12932" s="7" t="s">
        <v>33</v>
      </c>
      <c r="B12932" s="7" t="s">
        <v>267</v>
      </c>
      <c r="C12932" s="7" t="s">
        <v>1403</v>
      </c>
      <c r="D12932" s="7" t="n">
        <v>1</v>
      </c>
      <c r="E12932" s="7" t="n">
        <v>136.3</v>
      </c>
      <c r="F12932" s="7" t="n">
        <v>0</v>
      </c>
      <c r="G12932" s="7" t="n">
        <v>0</v>
      </c>
    </row>
    <row r="12933" customFormat="false" ht="15" hidden="false" customHeight="false" outlineLevel="0" collapsed="false">
      <c r="A12933" s="7" t="s">
        <v>33</v>
      </c>
      <c r="B12933" s="7" t="s">
        <v>318</v>
      </c>
      <c r="C12933" s="7" t="s">
        <v>1403</v>
      </c>
      <c r="D12933" s="7" t="n">
        <v>1</v>
      </c>
      <c r="E12933" s="7" t="n">
        <v>136.3</v>
      </c>
      <c r="F12933" s="7" t="n">
        <v>0</v>
      </c>
      <c r="G12933" s="7" t="n">
        <v>0</v>
      </c>
    </row>
    <row r="12934" customFormat="false" ht="15" hidden="false" customHeight="false" outlineLevel="0" collapsed="false">
      <c r="A12934" s="7" t="s">
        <v>33</v>
      </c>
      <c r="B12934" s="7" t="s">
        <v>306</v>
      </c>
      <c r="C12934" s="7" t="s">
        <v>1407</v>
      </c>
      <c r="D12934" s="7" t="n">
        <v>82</v>
      </c>
      <c r="E12934" s="7" t="n">
        <v>1168.5</v>
      </c>
      <c r="F12934" s="7" t="n">
        <v>0</v>
      </c>
      <c r="G12934" s="7" t="n">
        <v>0</v>
      </c>
    </row>
    <row r="12935" customFormat="false" ht="15" hidden="false" customHeight="false" outlineLevel="0" collapsed="false">
      <c r="A12935" s="7" t="s">
        <v>33</v>
      </c>
      <c r="B12935" s="7" t="s">
        <v>130</v>
      </c>
      <c r="C12935" s="7" t="s">
        <v>1425</v>
      </c>
      <c r="D12935" s="7" t="n">
        <v>11</v>
      </c>
      <c r="E12935" s="7" t="n">
        <v>385</v>
      </c>
      <c r="F12935" s="7" t="n">
        <v>8</v>
      </c>
      <c r="G12935" s="7" t="n">
        <v>280</v>
      </c>
    </row>
    <row r="12936" customFormat="false" ht="15" hidden="false" customHeight="false" outlineLevel="0" collapsed="false">
      <c r="A12936" s="7" t="s">
        <v>33</v>
      </c>
      <c r="B12936" s="7" t="s">
        <v>152</v>
      </c>
      <c r="C12936" s="7" t="s">
        <v>1425</v>
      </c>
      <c r="D12936" s="7" t="n">
        <v>6</v>
      </c>
      <c r="E12936" s="7" t="n">
        <v>210</v>
      </c>
      <c r="F12936" s="7" t="n">
        <v>4</v>
      </c>
      <c r="G12936" s="7" t="n">
        <v>140</v>
      </c>
    </row>
    <row r="12937" customFormat="false" ht="15" hidden="false" customHeight="false" outlineLevel="0" collapsed="false">
      <c r="A12937" s="7" t="s">
        <v>33</v>
      </c>
      <c r="B12937" s="7" t="s">
        <v>198</v>
      </c>
      <c r="C12937" s="7" t="s">
        <v>1425</v>
      </c>
      <c r="D12937" s="7" t="n">
        <v>2</v>
      </c>
      <c r="E12937" s="7" t="n">
        <v>70</v>
      </c>
      <c r="F12937" s="7" t="n">
        <v>0</v>
      </c>
      <c r="G12937" s="7" t="n">
        <v>0</v>
      </c>
    </row>
    <row r="12938" customFormat="false" ht="15" hidden="false" customHeight="false" outlineLevel="0" collapsed="false">
      <c r="A12938" s="7" t="s">
        <v>33</v>
      </c>
      <c r="B12938" s="7" t="s">
        <v>191</v>
      </c>
      <c r="C12938" s="7" t="s">
        <v>1425</v>
      </c>
      <c r="D12938" s="7" t="n">
        <v>0</v>
      </c>
      <c r="E12938" s="7" t="n">
        <v>0</v>
      </c>
      <c r="F12938" s="7" t="n">
        <v>2</v>
      </c>
      <c r="G12938" s="7" t="n">
        <v>70</v>
      </c>
    </row>
    <row r="12939" customFormat="false" ht="15" hidden="false" customHeight="false" outlineLevel="0" collapsed="false">
      <c r="A12939" s="7" t="s">
        <v>33</v>
      </c>
      <c r="B12939" s="7" t="s">
        <v>204</v>
      </c>
      <c r="C12939" s="7" t="s">
        <v>1428</v>
      </c>
      <c r="D12939" s="7" t="n">
        <v>3</v>
      </c>
      <c r="E12939" s="7" t="n">
        <v>379.5</v>
      </c>
      <c r="F12939" s="7" t="n">
        <v>0</v>
      </c>
      <c r="G12939" s="7" t="n">
        <v>0</v>
      </c>
    </row>
    <row r="12940" customFormat="false" ht="15" hidden="false" customHeight="false" outlineLevel="0" collapsed="false">
      <c r="A12940" s="7" t="s">
        <v>33</v>
      </c>
      <c r="B12940" s="7" t="s">
        <v>232</v>
      </c>
      <c r="C12940" s="7" t="s">
        <v>1432</v>
      </c>
      <c r="D12940" s="7" t="n">
        <v>21</v>
      </c>
      <c r="E12940" s="7" t="n">
        <v>357</v>
      </c>
      <c r="F12940" s="7" t="n">
        <v>0</v>
      </c>
      <c r="G12940" s="7" t="n">
        <v>0</v>
      </c>
    </row>
    <row r="12941" customFormat="false" ht="15" hidden="false" customHeight="false" outlineLevel="0" collapsed="false">
      <c r="A12941" s="7" t="s">
        <v>33</v>
      </c>
      <c r="B12941" s="7" t="s">
        <v>212</v>
      </c>
      <c r="C12941" s="7" t="s">
        <v>1432</v>
      </c>
      <c r="D12941" s="7" t="n">
        <v>16</v>
      </c>
      <c r="E12941" s="7" t="n">
        <v>272</v>
      </c>
      <c r="F12941" s="7" t="n">
        <v>0</v>
      </c>
      <c r="G12941" s="7" t="n">
        <v>0</v>
      </c>
    </row>
    <row r="12942" customFormat="false" ht="15" hidden="false" customHeight="false" outlineLevel="0" collapsed="false">
      <c r="A12942" s="7" t="s">
        <v>33</v>
      </c>
      <c r="B12942" s="7" t="s">
        <v>227</v>
      </c>
      <c r="C12942" s="7" t="s">
        <v>1432</v>
      </c>
      <c r="D12942" s="7" t="n">
        <v>8</v>
      </c>
      <c r="E12942" s="7" t="n">
        <v>136</v>
      </c>
      <c r="F12942" s="7" t="n">
        <v>5</v>
      </c>
      <c r="G12942" s="7" t="n">
        <v>85</v>
      </c>
    </row>
    <row r="12943" customFormat="false" ht="15" hidden="false" customHeight="false" outlineLevel="0" collapsed="false">
      <c r="A12943" s="7" t="s">
        <v>33</v>
      </c>
      <c r="B12943" s="7" t="s">
        <v>312</v>
      </c>
      <c r="C12943" s="7" t="s">
        <v>1432</v>
      </c>
      <c r="D12943" s="7" t="n">
        <v>3</v>
      </c>
      <c r="E12943" s="7" t="n">
        <v>51</v>
      </c>
      <c r="F12943" s="7" t="n">
        <v>0</v>
      </c>
      <c r="G12943" s="7" t="n">
        <v>0</v>
      </c>
    </row>
    <row r="12944" customFormat="false" ht="15" hidden="false" customHeight="false" outlineLevel="0" collapsed="false">
      <c r="A12944" s="7" t="s">
        <v>33</v>
      </c>
      <c r="B12944" s="7" t="s">
        <v>416</v>
      </c>
      <c r="C12944" s="7" t="s">
        <v>1432</v>
      </c>
      <c r="D12944" s="7" t="n">
        <v>5</v>
      </c>
      <c r="E12944" s="7" t="n">
        <v>85</v>
      </c>
      <c r="F12944" s="7" t="n">
        <v>0</v>
      </c>
      <c r="G12944" s="7" t="n">
        <v>0</v>
      </c>
    </row>
    <row r="12945" customFormat="false" ht="15" hidden="false" customHeight="false" outlineLevel="0" collapsed="false">
      <c r="A12945" s="7" t="s">
        <v>33</v>
      </c>
      <c r="B12945" s="7" t="s">
        <v>192</v>
      </c>
      <c r="C12945" s="7" t="s">
        <v>1311</v>
      </c>
      <c r="D12945" s="7" t="n">
        <v>39</v>
      </c>
      <c r="E12945" s="7" t="n">
        <v>780</v>
      </c>
      <c r="F12945" s="7" t="n">
        <v>17</v>
      </c>
      <c r="G12945" s="7" t="n">
        <v>340</v>
      </c>
    </row>
    <row r="12946" customFormat="false" ht="15" hidden="false" customHeight="false" outlineLevel="0" collapsed="false">
      <c r="A12946" s="7" t="s">
        <v>33</v>
      </c>
      <c r="B12946" s="7" t="s">
        <v>261</v>
      </c>
      <c r="C12946" s="7" t="s">
        <v>1463</v>
      </c>
      <c r="D12946" s="7" t="n">
        <v>9</v>
      </c>
      <c r="E12946" s="7" t="n">
        <v>161.55</v>
      </c>
      <c r="F12946" s="7" t="n">
        <v>0</v>
      </c>
      <c r="G12946" s="7" t="n">
        <v>0</v>
      </c>
    </row>
    <row r="12947" customFormat="false" ht="15" hidden="false" customHeight="false" outlineLevel="0" collapsed="false">
      <c r="A12947" s="7" t="s">
        <v>33</v>
      </c>
      <c r="B12947" s="7" t="s">
        <v>274</v>
      </c>
      <c r="C12947" s="7" t="s">
        <v>1487</v>
      </c>
      <c r="D12947" s="7" t="n">
        <v>1</v>
      </c>
      <c r="E12947" s="7" t="n">
        <v>128.71</v>
      </c>
      <c r="F12947" s="7" t="n">
        <v>0</v>
      </c>
      <c r="G12947" s="7" t="n">
        <v>0</v>
      </c>
    </row>
    <row r="12948" customFormat="false" ht="15" hidden="false" customHeight="false" outlineLevel="0" collapsed="false">
      <c r="A12948" s="7" t="s">
        <v>33</v>
      </c>
      <c r="B12948" s="7" t="s">
        <v>277</v>
      </c>
      <c r="C12948" s="7" t="s">
        <v>1487</v>
      </c>
      <c r="D12948" s="7" t="n">
        <v>1</v>
      </c>
      <c r="E12948" s="7" t="n">
        <v>128.71</v>
      </c>
      <c r="F12948" s="7" t="n">
        <v>0</v>
      </c>
      <c r="G12948" s="7" t="n">
        <v>0</v>
      </c>
    </row>
    <row r="12949" customFormat="false" ht="15" hidden="false" customHeight="false" outlineLevel="0" collapsed="false">
      <c r="A12949" s="7" t="s">
        <v>33</v>
      </c>
      <c r="B12949" s="7" t="s">
        <v>587</v>
      </c>
      <c r="C12949" s="7" t="s">
        <v>1488</v>
      </c>
      <c r="D12949" s="7" t="n">
        <v>6</v>
      </c>
      <c r="E12949" s="7" t="n">
        <v>463.44</v>
      </c>
      <c r="F12949" s="7" t="n">
        <v>0</v>
      </c>
      <c r="G12949" s="7" t="n">
        <v>0</v>
      </c>
    </row>
    <row r="12950" customFormat="false" ht="15" hidden="false" customHeight="false" outlineLevel="0" collapsed="false">
      <c r="A12950" s="7" t="s">
        <v>33</v>
      </c>
      <c r="B12950" s="7" t="s">
        <v>235</v>
      </c>
      <c r="C12950" s="7" t="s">
        <v>1269</v>
      </c>
      <c r="D12950" s="7" t="n">
        <v>1</v>
      </c>
      <c r="E12950" s="7" t="n">
        <v>65</v>
      </c>
      <c r="F12950" s="7" t="n">
        <v>0</v>
      </c>
      <c r="G12950" s="7" t="n">
        <v>0</v>
      </c>
    </row>
    <row r="12951" customFormat="false" ht="15" hidden="false" customHeight="false" outlineLevel="0" collapsed="false">
      <c r="A12951" s="7" t="s">
        <v>33</v>
      </c>
      <c r="B12951" s="7" t="s">
        <v>336</v>
      </c>
      <c r="C12951" s="7" t="s">
        <v>1269</v>
      </c>
      <c r="D12951" s="7" t="n">
        <v>1</v>
      </c>
      <c r="E12951" s="7" t="n">
        <v>65</v>
      </c>
      <c r="F12951" s="7" t="n">
        <v>0</v>
      </c>
      <c r="G12951" s="7" t="n">
        <v>0</v>
      </c>
    </row>
    <row r="12952" customFormat="false" ht="15" hidden="false" customHeight="false" outlineLevel="0" collapsed="false">
      <c r="A12952" s="7" t="s">
        <v>33</v>
      </c>
      <c r="B12952" s="7" t="s">
        <v>207</v>
      </c>
      <c r="C12952" s="7" t="s">
        <v>1269</v>
      </c>
      <c r="D12952" s="7" t="n">
        <v>1</v>
      </c>
      <c r="E12952" s="7" t="n">
        <v>65</v>
      </c>
      <c r="F12952" s="7" t="n">
        <v>1</v>
      </c>
      <c r="G12952" s="7" t="n">
        <v>65</v>
      </c>
    </row>
    <row r="12953" customFormat="false" ht="15" hidden="false" customHeight="false" outlineLevel="0" collapsed="false">
      <c r="A12953" s="7" t="s">
        <v>33</v>
      </c>
      <c r="B12953" s="7" t="s">
        <v>86</v>
      </c>
      <c r="C12953" s="7" t="s">
        <v>1271</v>
      </c>
      <c r="D12953" s="7" t="n">
        <v>5</v>
      </c>
      <c r="E12953" s="7" t="n">
        <v>325</v>
      </c>
      <c r="F12953" s="7" t="n">
        <v>3</v>
      </c>
      <c r="G12953" s="7" t="n">
        <v>195</v>
      </c>
    </row>
    <row r="12954" customFormat="false" ht="15" hidden="false" customHeight="false" outlineLevel="0" collapsed="false">
      <c r="A12954" s="7" t="s">
        <v>33</v>
      </c>
      <c r="B12954" s="7" t="s">
        <v>98</v>
      </c>
      <c r="C12954" s="7" t="s">
        <v>1271</v>
      </c>
      <c r="D12954" s="7" t="n">
        <v>1</v>
      </c>
      <c r="E12954" s="7" t="n">
        <v>65</v>
      </c>
      <c r="F12954" s="7" t="n">
        <v>0</v>
      </c>
      <c r="G12954" s="7" t="n">
        <v>0</v>
      </c>
    </row>
    <row r="12955" customFormat="false" ht="15" hidden="false" customHeight="false" outlineLevel="0" collapsed="false">
      <c r="A12955" s="7" t="s">
        <v>33</v>
      </c>
      <c r="B12955" s="7" t="s">
        <v>182</v>
      </c>
      <c r="C12955" s="7" t="s">
        <v>1271</v>
      </c>
      <c r="D12955" s="7" t="n">
        <v>1</v>
      </c>
      <c r="E12955" s="7" t="n">
        <v>65</v>
      </c>
      <c r="F12955" s="7" t="n">
        <v>0</v>
      </c>
      <c r="G12955" s="7" t="n">
        <v>0</v>
      </c>
    </row>
    <row r="12956" customFormat="false" ht="15" hidden="false" customHeight="false" outlineLevel="0" collapsed="false">
      <c r="A12956" s="7" t="s">
        <v>33</v>
      </c>
      <c r="B12956" s="7" t="s">
        <v>88</v>
      </c>
      <c r="C12956" s="7" t="s">
        <v>1271</v>
      </c>
      <c r="D12956" s="7" t="n">
        <v>5</v>
      </c>
      <c r="E12956" s="7" t="n">
        <v>325</v>
      </c>
      <c r="F12956" s="7" t="n">
        <v>0</v>
      </c>
      <c r="G12956" s="7" t="n">
        <v>0</v>
      </c>
    </row>
    <row r="12957" customFormat="false" ht="15" hidden="false" customHeight="false" outlineLevel="0" collapsed="false">
      <c r="A12957" s="7" t="s">
        <v>33</v>
      </c>
      <c r="B12957" s="7" t="s">
        <v>206</v>
      </c>
      <c r="C12957" s="7" t="s">
        <v>1271</v>
      </c>
      <c r="D12957" s="7" t="n">
        <v>2</v>
      </c>
      <c r="E12957" s="7" t="n">
        <v>130</v>
      </c>
      <c r="F12957" s="7" t="n">
        <v>0</v>
      </c>
      <c r="G12957" s="7" t="n">
        <v>0</v>
      </c>
    </row>
    <row r="12958" customFormat="false" ht="15" hidden="false" customHeight="false" outlineLevel="0" collapsed="false">
      <c r="A12958" s="7" t="s">
        <v>33</v>
      </c>
      <c r="B12958" s="7" t="s">
        <v>151</v>
      </c>
      <c r="C12958" s="7" t="s">
        <v>1276</v>
      </c>
      <c r="D12958" s="7" t="n">
        <v>0</v>
      </c>
      <c r="E12958" s="7" t="n">
        <v>0</v>
      </c>
      <c r="F12958" s="7" t="n">
        <v>1</v>
      </c>
      <c r="G12958" s="7" t="n">
        <v>72.34</v>
      </c>
    </row>
    <row r="12959" customFormat="false" ht="15" hidden="false" customHeight="false" outlineLevel="0" collapsed="false">
      <c r="A12959" s="7" t="s">
        <v>33</v>
      </c>
      <c r="B12959" s="7" t="s">
        <v>172</v>
      </c>
      <c r="C12959" s="7" t="s">
        <v>1276</v>
      </c>
      <c r="D12959" s="7" t="n">
        <v>4</v>
      </c>
      <c r="E12959" s="7" t="n">
        <v>289.36</v>
      </c>
      <c r="F12959" s="7" t="n">
        <v>0</v>
      </c>
      <c r="G12959" s="7" t="n">
        <v>0</v>
      </c>
    </row>
    <row r="12960" customFormat="false" ht="15" hidden="false" customHeight="false" outlineLevel="0" collapsed="false">
      <c r="A12960" s="7" t="s">
        <v>33</v>
      </c>
      <c r="B12960" s="7" t="s">
        <v>157</v>
      </c>
      <c r="C12960" s="7" t="s">
        <v>1276</v>
      </c>
      <c r="D12960" s="7" t="n">
        <v>0</v>
      </c>
      <c r="E12960" s="7" t="n">
        <v>0</v>
      </c>
      <c r="F12960" s="7" t="n">
        <v>1</v>
      </c>
      <c r="G12960" s="7" t="n">
        <v>72.34</v>
      </c>
    </row>
    <row r="12961" customFormat="false" ht="15" hidden="false" customHeight="false" outlineLevel="0" collapsed="false">
      <c r="A12961" s="7" t="s">
        <v>33</v>
      </c>
      <c r="B12961" s="7" t="s">
        <v>307</v>
      </c>
      <c r="C12961" s="7" t="s">
        <v>1280</v>
      </c>
      <c r="D12961" s="7" t="n">
        <v>2</v>
      </c>
      <c r="E12961" s="7" t="n">
        <v>214.18</v>
      </c>
      <c r="F12961" s="7" t="n">
        <v>0</v>
      </c>
      <c r="G12961" s="7" t="n">
        <v>0</v>
      </c>
    </row>
    <row r="12962" customFormat="false" ht="15" hidden="false" customHeight="false" outlineLevel="0" collapsed="false">
      <c r="A12962" s="7" t="s">
        <v>33</v>
      </c>
      <c r="B12962" s="7" t="s">
        <v>891</v>
      </c>
      <c r="C12962" s="7" t="s">
        <v>1530</v>
      </c>
      <c r="D12962" s="7" t="n">
        <v>0</v>
      </c>
      <c r="E12962" s="7" t="n">
        <v>0</v>
      </c>
      <c r="F12962" s="7" t="n">
        <v>1</v>
      </c>
      <c r="G12962" s="7" t="n">
        <v>64.89</v>
      </c>
    </row>
    <row r="12963" customFormat="false" ht="15" hidden="false" customHeight="false" outlineLevel="0" collapsed="false">
      <c r="A12963" s="7" t="s">
        <v>33</v>
      </c>
      <c r="B12963" s="7" t="s">
        <v>1029</v>
      </c>
      <c r="C12963" s="7" t="s">
        <v>1530</v>
      </c>
      <c r="D12963" s="7" t="n">
        <v>0</v>
      </c>
      <c r="E12963" s="7" t="n">
        <v>0</v>
      </c>
      <c r="F12963" s="7" t="n">
        <v>1</v>
      </c>
      <c r="G12963" s="7" t="n">
        <v>64.89</v>
      </c>
    </row>
    <row r="12964" customFormat="false" ht="15" hidden="false" customHeight="false" outlineLevel="0" collapsed="false">
      <c r="A12964" s="7" t="s">
        <v>33</v>
      </c>
      <c r="B12964" s="7" t="s">
        <v>391</v>
      </c>
      <c r="C12964" s="7" t="s">
        <v>1287</v>
      </c>
      <c r="D12964" s="7" t="n">
        <v>1</v>
      </c>
      <c r="E12964" s="7" t="n">
        <v>77.8</v>
      </c>
      <c r="F12964" s="7" t="n">
        <v>0</v>
      </c>
      <c r="G12964" s="7" t="n">
        <v>0</v>
      </c>
    </row>
    <row r="12965" customFormat="false" ht="15" hidden="false" customHeight="false" outlineLevel="0" collapsed="false">
      <c r="A12965" s="7" t="s">
        <v>33</v>
      </c>
      <c r="B12965" s="7" t="s">
        <v>106</v>
      </c>
      <c r="C12965" s="7" t="s">
        <v>1291</v>
      </c>
      <c r="D12965" s="7" t="n">
        <v>4</v>
      </c>
      <c r="E12965" s="7" t="n">
        <v>97.72</v>
      </c>
      <c r="F12965" s="7" t="n">
        <v>0</v>
      </c>
      <c r="G12965" s="7" t="n">
        <v>0</v>
      </c>
    </row>
    <row r="12966" customFormat="false" ht="15" hidden="false" customHeight="false" outlineLevel="0" collapsed="false">
      <c r="A12966" s="7" t="s">
        <v>33</v>
      </c>
      <c r="B12966" s="7" t="s">
        <v>96</v>
      </c>
      <c r="C12966" s="7" t="s">
        <v>1291</v>
      </c>
      <c r="D12966" s="7" t="n">
        <v>5</v>
      </c>
      <c r="E12966" s="7" t="n">
        <v>122.15</v>
      </c>
      <c r="F12966" s="7" t="n">
        <v>2</v>
      </c>
      <c r="G12966" s="7" t="n">
        <v>48.86</v>
      </c>
    </row>
    <row r="12967" customFormat="false" ht="15" hidden="false" customHeight="false" outlineLevel="0" collapsed="false">
      <c r="A12967" s="7" t="s">
        <v>33</v>
      </c>
      <c r="B12967" s="7" t="s">
        <v>110</v>
      </c>
      <c r="C12967" s="7" t="s">
        <v>1291</v>
      </c>
      <c r="D12967" s="7" t="n">
        <v>2</v>
      </c>
      <c r="E12967" s="7" t="n">
        <v>48.86</v>
      </c>
      <c r="F12967" s="7" t="n">
        <v>5</v>
      </c>
      <c r="G12967" s="7" t="n">
        <v>122.15</v>
      </c>
    </row>
    <row r="12968" customFormat="false" ht="15" hidden="false" customHeight="false" outlineLevel="0" collapsed="false">
      <c r="A12968" s="7" t="s">
        <v>33</v>
      </c>
      <c r="B12968" s="7" t="s">
        <v>173</v>
      </c>
      <c r="C12968" s="7" t="s">
        <v>1291</v>
      </c>
      <c r="D12968" s="7" t="n">
        <v>3</v>
      </c>
      <c r="E12968" s="7" t="n">
        <v>73.29</v>
      </c>
      <c r="F12968" s="7" t="n">
        <v>0</v>
      </c>
      <c r="G12968" s="7" t="n">
        <v>0</v>
      </c>
    </row>
    <row r="12969" customFormat="false" ht="15" hidden="false" customHeight="false" outlineLevel="0" collapsed="false">
      <c r="A12969" s="7" t="s">
        <v>33</v>
      </c>
      <c r="B12969" s="7" t="s">
        <v>83</v>
      </c>
      <c r="C12969" s="7" t="s">
        <v>1303</v>
      </c>
      <c r="D12969" s="7" t="n">
        <v>10</v>
      </c>
      <c r="E12969" s="7" t="n">
        <v>455</v>
      </c>
      <c r="F12969" s="7" t="n">
        <v>8</v>
      </c>
      <c r="G12969" s="7" t="n">
        <v>364</v>
      </c>
    </row>
    <row r="12970" customFormat="false" ht="15" hidden="false" customHeight="false" outlineLevel="0" collapsed="false">
      <c r="A12970" s="7" t="s">
        <v>33</v>
      </c>
      <c r="B12970" s="7" t="s">
        <v>187</v>
      </c>
      <c r="C12970" s="7" t="s">
        <v>1309</v>
      </c>
      <c r="D12970" s="7" t="n">
        <v>2</v>
      </c>
      <c r="E12970" s="7" t="n">
        <v>155.6</v>
      </c>
      <c r="F12970" s="7" t="n">
        <v>1</v>
      </c>
      <c r="G12970" s="7" t="n">
        <v>77.8</v>
      </c>
    </row>
    <row r="12971" customFormat="false" ht="15" hidden="false" customHeight="false" outlineLevel="0" collapsed="false">
      <c r="A12971" s="7" t="s">
        <v>33</v>
      </c>
      <c r="B12971" s="7" t="s">
        <v>135</v>
      </c>
      <c r="C12971" s="7" t="s">
        <v>1316</v>
      </c>
      <c r="D12971" s="7" t="n">
        <v>5</v>
      </c>
      <c r="E12971" s="7" t="n">
        <v>236.15</v>
      </c>
      <c r="F12971" s="7" t="n">
        <v>1</v>
      </c>
      <c r="G12971" s="7" t="n">
        <v>47.23</v>
      </c>
    </row>
    <row r="12972" customFormat="false" ht="15" hidden="false" customHeight="false" outlineLevel="0" collapsed="false">
      <c r="A12972" s="7" t="s">
        <v>33</v>
      </c>
      <c r="B12972" s="7" t="s">
        <v>193</v>
      </c>
      <c r="C12972" s="7" t="s">
        <v>1316</v>
      </c>
      <c r="D12972" s="7" t="n">
        <v>2</v>
      </c>
      <c r="E12972" s="7" t="n">
        <v>94.46</v>
      </c>
      <c r="F12972" s="7" t="n">
        <v>0</v>
      </c>
      <c r="G12972" s="7" t="n">
        <v>0</v>
      </c>
    </row>
    <row r="12973" customFormat="false" ht="15" hidden="false" customHeight="false" outlineLevel="0" collapsed="false">
      <c r="A12973" s="7" t="s">
        <v>33</v>
      </c>
      <c r="B12973" s="7" t="s">
        <v>144</v>
      </c>
      <c r="C12973" s="7" t="s">
        <v>1320</v>
      </c>
      <c r="D12973" s="7" t="n">
        <v>4</v>
      </c>
      <c r="E12973" s="7" t="n">
        <v>253.08</v>
      </c>
      <c r="F12973" s="7" t="n">
        <v>0</v>
      </c>
      <c r="G12973" s="7" t="n">
        <v>0</v>
      </c>
    </row>
    <row r="12974" customFormat="false" ht="15" hidden="false" customHeight="false" outlineLevel="0" collapsed="false">
      <c r="A12974" s="7" t="s">
        <v>33</v>
      </c>
      <c r="B12974" s="7" t="s">
        <v>138</v>
      </c>
      <c r="C12974" s="7" t="s">
        <v>1320</v>
      </c>
      <c r="D12974" s="7" t="n">
        <v>2</v>
      </c>
      <c r="E12974" s="7" t="n">
        <v>126.54</v>
      </c>
      <c r="F12974" s="7" t="n">
        <v>0</v>
      </c>
      <c r="G12974" s="7" t="n">
        <v>0</v>
      </c>
    </row>
    <row r="12975" customFormat="false" ht="15" hidden="false" customHeight="false" outlineLevel="0" collapsed="false">
      <c r="A12975" s="7" t="s">
        <v>33</v>
      </c>
      <c r="B12975" s="7" t="s">
        <v>166</v>
      </c>
      <c r="C12975" s="7" t="s">
        <v>1320</v>
      </c>
      <c r="D12975" s="7" t="n">
        <v>1</v>
      </c>
      <c r="E12975" s="7" t="n">
        <v>63.27</v>
      </c>
      <c r="F12975" s="7" t="n">
        <v>0</v>
      </c>
      <c r="G12975" s="7" t="n">
        <v>0</v>
      </c>
    </row>
    <row r="12976" customFormat="false" ht="15" hidden="false" customHeight="false" outlineLevel="0" collapsed="false">
      <c r="A12976" s="7" t="s">
        <v>33</v>
      </c>
      <c r="B12976" s="7" t="s">
        <v>132</v>
      </c>
      <c r="C12976" s="7" t="s">
        <v>1322</v>
      </c>
      <c r="D12976" s="7" t="n">
        <v>4</v>
      </c>
      <c r="E12976" s="7" t="n">
        <v>39.28</v>
      </c>
      <c r="F12976" s="7" t="n">
        <v>0</v>
      </c>
      <c r="G12976" s="7" t="n">
        <v>0</v>
      </c>
    </row>
    <row r="12977" customFormat="false" ht="15" hidden="false" customHeight="false" outlineLevel="0" collapsed="false">
      <c r="A12977" s="7" t="s">
        <v>33</v>
      </c>
      <c r="B12977" s="7" t="s">
        <v>168</v>
      </c>
      <c r="C12977" s="7" t="s">
        <v>1326</v>
      </c>
      <c r="D12977" s="7" t="n">
        <v>5</v>
      </c>
      <c r="E12977" s="7" t="n">
        <v>64.1</v>
      </c>
      <c r="F12977" s="7" t="n">
        <v>0</v>
      </c>
      <c r="G12977" s="7" t="n">
        <v>0</v>
      </c>
    </row>
    <row r="12978" customFormat="false" ht="15" hidden="false" customHeight="false" outlineLevel="0" collapsed="false">
      <c r="A12978" s="7" t="s">
        <v>33</v>
      </c>
      <c r="B12978" s="7" t="s">
        <v>113</v>
      </c>
      <c r="C12978" s="7" t="s">
        <v>1330</v>
      </c>
      <c r="D12978" s="7" t="n">
        <v>3</v>
      </c>
      <c r="E12978" s="7" t="n">
        <v>86.79</v>
      </c>
      <c r="F12978" s="7" t="n">
        <v>1</v>
      </c>
      <c r="G12978" s="7" t="n">
        <v>28.93</v>
      </c>
    </row>
    <row r="12979" customFormat="false" ht="15" hidden="false" customHeight="false" outlineLevel="0" collapsed="false">
      <c r="A12979" s="7" t="s">
        <v>33</v>
      </c>
      <c r="B12979" s="7" t="s">
        <v>111</v>
      </c>
      <c r="C12979" s="7" t="s">
        <v>1330</v>
      </c>
      <c r="D12979" s="7" t="n">
        <v>4</v>
      </c>
      <c r="E12979" s="7" t="n">
        <v>115.72</v>
      </c>
      <c r="F12979" s="7" t="n">
        <v>0</v>
      </c>
      <c r="G12979" s="7" t="n">
        <v>0</v>
      </c>
    </row>
    <row r="12980" customFormat="false" ht="15" hidden="false" customHeight="false" outlineLevel="0" collapsed="false">
      <c r="A12980" s="7" t="s">
        <v>33</v>
      </c>
      <c r="B12980" s="7" t="s">
        <v>149</v>
      </c>
      <c r="C12980" s="7" t="s">
        <v>1330</v>
      </c>
      <c r="D12980" s="7" t="n">
        <v>4</v>
      </c>
      <c r="E12980" s="7" t="n">
        <v>115.72</v>
      </c>
      <c r="F12980" s="7" t="n">
        <v>0</v>
      </c>
      <c r="G12980" s="7" t="n">
        <v>0</v>
      </c>
    </row>
    <row r="12981" customFormat="false" ht="15" hidden="false" customHeight="false" outlineLevel="0" collapsed="false">
      <c r="A12981" s="7" t="s">
        <v>33</v>
      </c>
      <c r="B12981" s="7" t="s">
        <v>153</v>
      </c>
      <c r="C12981" s="7" t="s">
        <v>1330</v>
      </c>
      <c r="D12981" s="7" t="n">
        <v>3</v>
      </c>
      <c r="E12981" s="7" t="n">
        <v>86.79</v>
      </c>
      <c r="F12981" s="7" t="n">
        <v>1</v>
      </c>
      <c r="G12981" s="7" t="n">
        <v>28.93</v>
      </c>
    </row>
    <row r="12982" customFormat="false" ht="15" hidden="false" customHeight="false" outlineLevel="0" collapsed="false">
      <c r="A12982" s="7" t="s">
        <v>33</v>
      </c>
      <c r="B12982" s="7" t="s">
        <v>326</v>
      </c>
      <c r="C12982" s="7" t="s">
        <v>1330</v>
      </c>
      <c r="D12982" s="7" t="n">
        <v>2</v>
      </c>
      <c r="E12982" s="7" t="n">
        <v>57.86</v>
      </c>
      <c r="F12982" s="7" t="n">
        <v>2</v>
      </c>
      <c r="G12982" s="7" t="n">
        <v>57.86</v>
      </c>
    </row>
    <row r="12983" customFormat="false" ht="15" hidden="false" customHeight="false" outlineLevel="0" collapsed="false">
      <c r="A12983" s="7" t="s">
        <v>33</v>
      </c>
      <c r="B12983" s="7" t="s">
        <v>222</v>
      </c>
      <c r="C12983" s="7" t="s">
        <v>1331</v>
      </c>
      <c r="D12983" s="7" t="n">
        <v>4</v>
      </c>
      <c r="E12983" s="7" t="n">
        <v>168.68</v>
      </c>
      <c r="F12983" s="7" t="n">
        <v>0</v>
      </c>
      <c r="G12983" s="7" t="n">
        <v>0</v>
      </c>
    </row>
    <row r="12984" customFormat="false" ht="15" hidden="false" customHeight="false" outlineLevel="0" collapsed="false">
      <c r="A12984" s="7" t="s">
        <v>33</v>
      </c>
      <c r="B12984" s="7" t="s">
        <v>225</v>
      </c>
      <c r="C12984" s="7" t="s">
        <v>1331</v>
      </c>
      <c r="D12984" s="7" t="n">
        <v>5</v>
      </c>
      <c r="E12984" s="7" t="n">
        <v>210.85</v>
      </c>
      <c r="F12984" s="7" t="n">
        <v>0</v>
      </c>
      <c r="G12984" s="7" t="n">
        <v>0</v>
      </c>
    </row>
    <row r="12985" customFormat="false" ht="15" hidden="false" customHeight="false" outlineLevel="0" collapsed="false">
      <c r="A12985" s="7" t="s">
        <v>33</v>
      </c>
      <c r="B12985" s="7" t="s">
        <v>141</v>
      </c>
      <c r="C12985" s="7" t="s">
        <v>1334</v>
      </c>
      <c r="D12985" s="7" t="n">
        <v>3</v>
      </c>
      <c r="E12985" s="7" t="n">
        <v>51</v>
      </c>
      <c r="F12985" s="7" t="n">
        <v>1</v>
      </c>
      <c r="G12985" s="7" t="n">
        <v>17</v>
      </c>
    </row>
    <row r="12986" customFormat="false" ht="15" hidden="false" customHeight="false" outlineLevel="0" collapsed="false">
      <c r="A12986" s="7" t="s">
        <v>33</v>
      </c>
      <c r="B12986" s="7" t="s">
        <v>125</v>
      </c>
      <c r="C12986" s="7" t="s">
        <v>1334</v>
      </c>
      <c r="D12986" s="7" t="n">
        <v>10</v>
      </c>
      <c r="E12986" s="7" t="n">
        <v>170</v>
      </c>
      <c r="F12986" s="7" t="n">
        <v>0</v>
      </c>
      <c r="G12986" s="7" t="n">
        <v>0</v>
      </c>
    </row>
    <row r="12987" customFormat="false" ht="15" hidden="false" customHeight="false" outlineLevel="0" collapsed="false">
      <c r="A12987" s="7" t="s">
        <v>33</v>
      </c>
      <c r="B12987" s="7" t="s">
        <v>169</v>
      </c>
      <c r="C12987" s="7" t="s">
        <v>1334</v>
      </c>
      <c r="D12987" s="7" t="n">
        <v>2</v>
      </c>
      <c r="E12987" s="7" t="n">
        <v>34</v>
      </c>
      <c r="F12987" s="7" t="n">
        <v>2</v>
      </c>
      <c r="G12987" s="7" t="n">
        <v>34</v>
      </c>
    </row>
    <row r="12988" customFormat="false" ht="15" hidden="false" customHeight="false" outlineLevel="0" collapsed="false">
      <c r="A12988" s="7" t="s">
        <v>33</v>
      </c>
      <c r="B12988" s="7" t="s">
        <v>177</v>
      </c>
      <c r="C12988" s="7" t="s">
        <v>1334</v>
      </c>
      <c r="D12988" s="7" t="n">
        <v>2</v>
      </c>
      <c r="E12988" s="7" t="n">
        <v>34</v>
      </c>
      <c r="F12988" s="7" t="n">
        <v>0</v>
      </c>
      <c r="G12988" s="7" t="n">
        <v>0</v>
      </c>
    </row>
    <row r="12989" customFormat="false" ht="15" hidden="false" customHeight="false" outlineLevel="0" collapsed="false">
      <c r="A12989" s="7" t="s">
        <v>33</v>
      </c>
      <c r="B12989" s="7" t="s">
        <v>310</v>
      </c>
      <c r="C12989" s="7" t="s">
        <v>1334</v>
      </c>
      <c r="D12989" s="7" t="n">
        <v>2</v>
      </c>
      <c r="E12989" s="7" t="n">
        <v>34</v>
      </c>
      <c r="F12989" s="7" t="n">
        <v>0</v>
      </c>
      <c r="G12989" s="7" t="n">
        <v>0</v>
      </c>
    </row>
    <row r="12990" customFormat="false" ht="15" hidden="false" customHeight="false" outlineLevel="0" collapsed="false">
      <c r="A12990" s="7" t="s">
        <v>33</v>
      </c>
      <c r="B12990" s="7" t="s">
        <v>121</v>
      </c>
      <c r="C12990" s="7" t="s">
        <v>1339</v>
      </c>
      <c r="D12990" s="7" t="n">
        <v>5</v>
      </c>
      <c r="E12990" s="7" t="n">
        <v>206</v>
      </c>
      <c r="F12990" s="7" t="n">
        <v>0</v>
      </c>
      <c r="G12990" s="7" t="n">
        <v>0</v>
      </c>
    </row>
    <row r="12991" customFormat="false" ht="15" hidden="false" customHeight="false" outlineLevel="0" collapsed="false">
      <c r="A12991" s="7" t="s">
        <v>33</v>
      </c>
      <c r="B12991" s="7" t="s">
        <v>123</v>
      </c>
      <c r="C12991" s="7" t="s">
        <v>1340</v>
      </c>
      <c r="D12991" s="7" t="n">
        <v>3</v>
      </c>
      <c r="E12991" s="7" t="n">
        <v>55.35</v>
      </c>
      <c r="F12991" s="7" t="n">
        <v>0</v>
      </c>
      <c r="G12991" s="7" t="n">
        <v>0</v>
      </c>
    </row>
    <row r="12992" customFormat="false" ht="15" hidden="false" customHeight="false" outlineLevel="0" collapsed="false">
      <c r="A12992" s="7" t="s">
        <v>33</v>
      </c>
      <c r="B12992" s="7" t="s">
        <v>211</v>
      </c>
      <c r="C12992" s="7" t="s">
        <v>1341</v>
      </c>
      <c r="D12992" s="7" t="n">
        <v>1</v>
      </c>
      <c r="E12992" s="7" t="n">
        <v>23.4</v>
      </c>
      <c r="F12992" s="7" t="n">
        <v>1</v>
      </c>
      <c r="G12992" s="7" t="n">
        <v>23.4</v>
      </c>
    </row>
    <row r="12993" customFormat="false" ht="15" hidden="false" customHeight="false" outlineLevel="0" collapsed="false">
      <c r="A12993" s="7" t="s">
        <v>33</v>
      </c>
      <c r="B12993" s="7" t="s">
        <v>231</v>
      </c>
      <c r="C12993" s="7" t="s">
        <v>1342</v>
      </c>
      <c r="D12993" s="7" t="n">
        <v>2</v>
      </c>
      <c r="E12993" s="7" t="n">
        <v>39.84</v>
      </c>
      <c r="F12993" s="7" t="n">
        <v>0</v>
      </c>
      <c r="G12993" s="7" t="n">
        <v>0</v>
      </c>
    </row>
    <row r="12994" customFormat="false" ht="15" hidden="false" customHeight="false" outlineLevel="0" collapsed="false">
      <c r="A12994" s="7" t="s">
        <v>33</v>
      </c>
      <c r="B12994" s="7" t="s">
        <v>201</v>
      </c>
      <c r="C12994" s="7" t="s">
        <v>1344</v>
      </c>
      <c r="D12994" s="7" t="n">
        <v>11</v>
      </c>
      <c r="E12994" s="7" t="n">
        <v>104.5</v>
      </c>
      <c r="F12994" s="7" t="n">
        <v>4</v>
      </c>
      <c r="G12994" s="7" t="n">
        <v>38</v>
      </c>
    </row>
    <row r="12995" customFormat="false" ht="15" hidden="false" customHeight="false" outlineLevel="0" collapsed="false">
      <c r="A12995" s="7" t="s">
        <v>33</v>
      </c>
      <c r="B12995" s="7" t="s">
        <v>264</v>
      </c>
      <c r="C12995" s="7" t="s">
        <v>1347</v>
      </c>
      <c r="D12995" s="7" t="n">
        <v>3</v>
      </c>
      <c r="E12995" s="7" t="n">
        <v>29.13</v>
      </c>
      <c r="F12995" s="7" t="n">
        <v>0</v>
      </c>
      <c r="G12995" s="7" t="n">
        <v>0</v>
      </c>
    </row>
    <row r="12996" customFormat="false" ht="15" hidden="false" customHeight="false" outlineLevel="0" collapsed="false">
      <c r="A12996" s="7" t="s">
        <v>33</v>
      </c>
      <c r="B12996" s="7" t="s">
        <v>150</v>
      </c>
      <c r="C12996" s="7" t="s">
        <v>1349</v>
      </c>
      <c r="D12996" s="7" t="n">
        <v>12</v>
      </c>
      <c r="E12996" s="7" t="n">
        <v>146.16</v>
      </c>
      <c r="F12996" s="7" t="n">
        <v>4</v>
      </c>
      <c r="G12996" s="7" t="n">
        <v>48.72</v>
      </c>
    </row>
    <row r="12997" customFormat="false" ht="15" hidden="false" customHeight="false" outlineLevel="0" collapsed="false">
      <c r="A12997" s="7" t="s">
        <v>33</v>
      </c>
      <c r="B12997" s="7" t="s">
        <v>325</v>
      </c>
      <c r="C12997" s="7" t="s">
        <v>1350</v>
      </c>
      <c r="D12997" s="7" t="n">
        <v>0</v>
      </c>
      <c r="E12997" s="7" t="n">
        <v>0</v>
      </c>
      <c r="F12997" s="7" t="n">
        <v>2</v>
      </c>
      <c r="G12997" s="7" t="n">
        <v>77.4</v>
      </c>
    </row>
    <row r="12998" customFormat="false" ht="15" hidden="false" customHeight="false" outlineLevel="0" collapsed="false">
      <c r="A12998" s="7" t="s">
        <v>33</v>
      </c>
      <c r="B12998" s="7" t="s">
        <v>183</v>
      </c>
      <c r="C12998" s="7" t="s">
        <v>1351</v>
      </c>
      <c r="D12998" s="7" t="n">
        <v>2</v>
      </c>
      <c r="E12998" s="7" t="n">
        <v>42.42</v>
      </c>
      <c r="F12998" s="7" t="n">
        <v>1</v>
      </c>
      <c r="G12998" s="7" t="n">
        <v>21.21</v>
      </c>
    </row>
    <row r="12999" customFormat="false" ht="15" hidden="false" customHeight="false" outlineLevel="0" collapsed="false">
      <c r="A12999" s="7" t="s">
        <v>33</v>
      </c>
      <c r="B12999" s="7" t="s">
        <v>311</v>
      </c>
      <c r="C12999" s="7" t="s">
        <v>1352</v>
      </c>
      <c r="D12999" s="7" t="n">
        <v>1</v>
      </c>
      <c r="E12999" s="7" t="n">
        <v>11.33</v>
      </c>
      <c r="F12999" s="7" t="n">
        <v>0</v>
      </c>
      <c r="G12999" s="7" t="n">
        <v>0</v>
      </c>
    </row>
    <row r="13000" customFormat="false" ht="15" hidden="false" customHeight="false" outlineLevel="0" collapsed="false">
      <c r="A13000" s="7" t="s">
        <v>33</v>
      </c>
      <c r="B13000" s="7" t="s">
        <v>114</v>
      </c>
      <c r="C13000" s="7" t="s">
        <v>1354</v>
      </c>
      <c r="D13000" s="7" t="n">
        <v>2</v>
      </c>
      <c r="E13000" s="7" t="n">
        <v>55.1</v>
      </c>
      <c r="F13000" s="7" t="n">
        <v>0</v>
      </c>
      <c r="G13000" s="7" t="n">
        <v>0</v>
      </c>
    </row>
    <row r="13001" customFormat="false" ht="15" hidden="false" customHeight="false" outlineLevel="0" collapsed="false">
      <c r="A13001" s="7" t="s">
        <v>33</v>
      </c>
      <c r="B13001" s="7" t="s">
        <v>323</v>
      </c>
      <c r="C13001" s="7" t="s">
        <v>1355</v>
      </c>
      <c r="D13001" s="7" t="n">
        <v>1</v>
      </c>
      <c r="E13001" s="7" t="n">
        <v>20.24</v>
      </c>
      <c r="F13001" s="7" t="n">
        <v>0</v>
      </c>
      <c r="G13001" s="7" t="n">
        <v>0</v>
      </c>
    </row>
    <row r="13002" customFormat="false" ht="15" hidden="false" customHeight="false" outlineLevel="0" collapsed="false">
      <c r="A13002" s="7" t="s">
        <v>33</v>
      </c>
      <c r="B13002" s="7" t="s">
        <v>179</v>
      </c>
      <c r="C13002" s="7" t="s">
        <v>1357</v>
      </c>
      <c r="D13002" s="7" t="n">
        <v>2</v>
      </c>
      <c r="E13002" s="7" t="n">
        <v>32.4</v>
      </c>
      <c r="F13002" s="7" t="n">
        <v>0</v>
      </c>
      <c r="G13002" s="7" t="n">
        <v>0</v>
      </c>
    </row>
    <row r="13003" customFormat="false" ht="15" hidden="false" customHeight="false" outlineLevel="0" collapsed="false">
      <c r="A13003" s="7" t="s">
        <v>33</v>
      </c>
      <c r="B13003" s="7" t="s">
        <v>163</v>
      </c>
      <c r="C13003" s="7" t="s">
        <v>1357</v>
      </c>
      <c r="D13003" s="7" t="n">
        <v>4</v>
      </c>
      <c r="E13003" s="7" t="n">
        <v>71.28</v>
      </c>
      <c r="F13003" s="7" t="n">
        <v>0</v>
      </c>
      <c r="G13003" s="7" t="n">
        <v>0</v>
      </c>
    </row>
    <row r="13004" customFormat="false" ht="15" hidden="false" customHeight="false" outlineLevel="0" collapsed="false">
      <c r="A13004" s="7" t="s">
        <v>33</v>
      </c>
      <c r="B13004" s="7" t="s">
        <v>275</v>
      </c>
      <c r="C13004" s="7" t="s">
        <v>1358</v>
      </c>
      <c r="D13004" s="7" t="n">
        <v>4</v>
      </c>
      <c r="E13004" s="7" t="n">
        <v>32.8</v>
      </c>
      <c r="F13004" s="7" t="n">
        <v>1</v>
      </c>
      <c r="G13004" s="7" t="n">
        <v>8.2</v>
      </c>
    </row>
    <row r="13005" customFormat="false" ht="15" hidden="false" customHeight="false" outlineLevel="0" collapsed="false">
      <c r="A13005" s="7" t="s">
        <v>33</v>
      </c>
      <c r="B13005" s="7" t="s">
        <v>298</v>
      </c>
      <c r="C13005" s="7" t="s">
        <v>1362</v>
      </c>
      <c r="D13005" s="7" t="n">
        <v>1</v>
      </c>
      <c r="E13005" s="7" t="n">
        <v>9.82</v>
      </c>
      <c r="F13005" s="7" t="n">
        <v>1</v>
      </c>
      <c r="G13005" s="7" t="n">
        <v>9.82</v>
      </c>
    </row>
    <row r="13006" customFormat="false" ht="15" hidden="false" customHeight="false" outlineLevel="0" collapsed="false">
      <c r="A13006" s="7" t="s">
        <v>33</v>
      </c>
      <c r="B13006" s="7" t="s">
        <v>278</v>
      </c>
      <c r="C13006" s="7" t="s">
        <v>1372</v>
      </c>
      <c r="D13006" s="7" t="n">
        <v>1</v>
      </c>
      <c r="E13006" s="7" t="n">
        <v>42</v>
      </c>
      <c r="F13006" s="7" t="n">
        <v>0</v>
      </c>
      <c r="G13006" s="7" t="n">
        <v>0</v>
      </c>
    </row>
    <row r="13007" customFormat="false" ht="15" hidden="false" customHeight="false" outlineLevel="0" collapsed="false">
      <c r="A13007" s="7" t="s">
        <v>33</v>
      </c>
      <c r="B13007" s="7" t="s">
        <v>268</v>
      </c>
      <c r="C13007" s="7" t="s">
        <v>1372</v>
      </c>
      <c r="D13007" s="7" t="n">
        <v>1</v>
      </c>
      <c r="E13007" s="7" t="n">
        <v>42</v>
      </c>
      <c r="F13007" s="7" t="n">
        <v>0</v>
      </c>
      <c r="G13007" s="7" t="n">
        <v>0</v>
      </c>
    </row>
    <row r="13008" customFormat="false" ht="15" hidden="false" customHeight="false" outlineLevel="0" collapsed="false">
      <c r="A13008" s="7" t="s">
        <v>33</v>
      </c>
      <c r="B13008" s="7" t="s">
        <v>346</v>
      </c>
      <c r="C13008" s="7" t="s">
        <v>1373</v>
      </c>
      <c r="D13008" s="7" t="n">
        <v>1</v>
      </c>
      <c r="E13008" s="7" t="n">
        <v>23.6</v>
      </c>
      <c r="F13008" s="7" t="n">
        <v>0</v>
      </c>
      <c r="G13008" s="7" t="n">
        <v>0</v>
      </c>
    </row>
    <row r="13009" customFormat="false" ht="15" hidden="false" customHeight="false" outlineLevel="0" collapsed="false">
      <c r="A13009" s="7" t="s">
        <v>33</v>
      </c>
      <c r="B13009" s="7" t="s">
        <v>174</v>
      </c>
      <c r="C13009" s="7" t="s">
        <v>1379</v>
      </c>
      <c r="D13009" s="7" t="n">
        <v>7</v>
      </c>
      <c r="E13009" s="7" t="n">
        <v>292.67</v>
      </c>
      <c r="F13009" s="7" t="n">
        <v>0</v>
      </c>
      <c r="G13009" s="7" t="n">
        <v>0</v>
      </c>
    </row>
    <row r="13010" customFormat="false" ht="15" hidden="false" customHeight="false" outlineLevel="0" collapsed="false">
      <c r="A13010" s="7" t="s">
        <v>33</v>
      </c>
      <c r="B13010" s="7" t="s">
        <v>145</v>
      </c>
      <c r="C13010" s="7" t="s">
        <v>1379</v>
      </c>
      <c r="D13010" s="7" t="n">
        <v>5</v>
      </c>
      <c r="E13010" s="7" t="n">
        <v>209.05</v>
      </c>
      <c r="F13010" s="7" t="n">
        <v>0</v>
      </c>
      <c r="G13010" s="7" t="n">
        <v>0</v>
      </c>
    </row>
    <row r="13011" customFormat="false" ht="15" hidden="false" customHeight="false" outlineLevel="0" collapsed="false">
      <c r="A13011" s="7" t="s">
        <v>33</v>
      </c>
      <c r="B13011" s="7" t="s">
        <v>284</v>
      </c>
      <c r="C13011" s="7" t="s">
        <v>1381</v>
      </c>
      <c r="D13011" s="7" t="n">
        <v>2</v>
      </c>
      <c r="E13011" s="7" t="n">
        <v>129.78</v>
      </c>
      <c r="F13011" s="7" t="n">
        <v>1</v>
      </c>
      <c r="G13011" s="7" t="n">
        <v>64.89</v>
      </c>
    </row>
    <row r="13012" customFormat="false" ht="15" hidden="false" customHeight="false" outlineLevel="0" collapsed="false">
      <c r="A13012" s="7" t="s">
        <v>33</v>
      </c>
      <c r="B13012" s="7" t="s">
        <v>148</v>
      </c>
      <c r="C13012" s="7" t="s">
        <v>1387</v>
      </c>
      <c r="D13012" s="7" t="n">
        <v>5</v>
      </c>
      <c r="E13012" s="7" t="n">
        <v>82.5</v>
      </c>
      <c r="F13012" s="7" t="n">
        <v>1</v>
      </c>
      <c r="G13012" s="7" t="n">
        <v>16.5</v>
      </c>
    </row>
    <row r="13013" customFormat="false" ht="15" hidden="false" customHeight="false" outlineLevel="0" collapsed="false">
      <c r="A13013" s="7" t="s">
        <v>33</v>
      </c>
      <c r="B13013" s="7" t="s">
        <v>139</v>
      </c>
      <c r="C13013" s="7" t="s">
        <v>1387</v>
      </c>
      <c r="D13013" s="7" t="n">
        <v>11</v>
      </c>
      <c r="E13013" s="7" t="n">
        <v>181.5</v>
      </c>
      <c r="F13013" s="7" t="n">
        <v>0</v>
      </c>
      <c r="G13013" s="7" t="n">
        <v>0</v>
      </c>
    </row>
    <row r="13014" customFormat="false" ht="15" hidden="false" customHeight="false" outlineLevel="0" collapsed="false">
      <c r="A13014" s="7" t="s">
        <v>33</v>
      </c>
      <c r="B13014" s="7" t="s">
        <v>189</v>
      </c>
      <c r="C13014" s="7" t="s">
        <v>1387</v>
      </c>
      <c r="D13014" s="7" t="n">
        <v>3</v>
      </c>
      <c r="E13014" s="7" t="n">
        <v>49.5</v>
      </c>
      <c r="F13014" s="7" t="n">
        <v>0</v>
      </c>
      <c r="G13014" s="7" t="n">
        <v>0</v>
      </c>
    </row>
    <row r="13015" customFormat="false" ht="15" hidden="false" customHeight="false" outlineLevel="0" collapsed="false">
      <c r="A13015" s="7" t="s">
        <v>33</v>
      </c>
      <c r="B13015" s="7" t="s">
        <v>257</v>
      </c>
      <c r="C13015" s="7" t="s">
        <v>1387</v>
      </c>
      <c r="D13015" s="7" t="n">
        <v>6</v>
      </c>
      <c r="E13015" s="7" t="n">
        <v>99</v>
      </c>
      <c r="F13015" s="7" t="n">
        <v>0</v>
      </c>
      <c r="G13015" s="7" t="n">
        <v>0</v>
      </c>
    </row>
    <row r="13016" customFormat="false" ht="15" hidden="false" customHeight="false" outlineLevel="0" collapsed="false">
      <c r="A13016" s="7" t="s">
        <v>33</v>
      </c>
      <c r="B13016" s="7" t="s">
        <v>133</v>
      </c>
      <c r="C13016" s="7" t="s">
        <v>1390</v>
      </c>
      <c r="D13016" s="7" t="n">
        <v>5</v>
      </c>
      <c r="E13016" s="7" t="n">
        <v>102.5</v>
      </c>
      <c r="F13016" s="7" t="n">
        <v>3</v>
      </c>
      <c r="G13016" s="7" t="n">
        <v>61.5</v>
      </c>
    </row>
    <row r="13017" customFormat="false" ht="15" hidden="false" customHeight="false" outlineLevel="0" collapsed="false">
      <c r="A13017" s="7" t="s">
        <v>33</v>
      </c>
      <c r="B13017" s="7" t="s">
        <v>154</v>
      </c>
      <c r="C13017" s="7" t="s">
        <v>1390</v>
      </c>
      <c r="D13017" s="7" t="n">
        <v>3</v>
      </c>
      <c r="E13017" s="7" t="n">
        <v>61.5</v>
      </c>
      <c r="F13017" s="7" t="n">
        <v>0</v>
      </c>
      <c r="G13017" s="7" t="n">
        <v>0</v>
      </c>
    </row>
    <row r="13018" customFormat="false" ht="15" hidden="false" customHeight="false" outlineLevel="0" collapsed="false">
      <c r="A13018" s="7" t="s">
        <v>33</v>
      </c>
      <c r="B13018" s="7" t="s">
        <v>216</v>
      </c>
      <c r="C13018" s="7" t="s">
        <v>1390</v>
      </c>
      <c r="D13018" s="7" t="n">
        <v>2</v>
      </c>
      <c r="E13018" s="7" t="n">
        <v>41</v>
      </c>
      <c r="F13018" s="7" t="n">
        <v>2</v>
      </c>
      <c r="G13018" s="7" t="n">
        <v>41</v>
      </c>
    </row>
    <row r="13019" customFormat="false" ht="15" hidden="false" customHeight="false" outlineLevel="0" collapsed="false">
      <c r="A13019" s="7" t="s">
        <v>33</v>
      </c>
      <c r="B13019" s="7" t="s">
        <v>167</v>
      </c>
      <c r="C13019" s="7" t="s">
        <v>1390</v>
      </c>
      <c r="D13019" s="7" t="n">
        <v>3</v>
      </c>
      <c r="E13019" s="7" t="n">
        <v>61.5</v>
      </c>
      <c r="F13019" s="7" t="n">
        <v>0</v>
      </c>
      <c r="G13019" s="7" t="n">
        <v>0</v>
      </c>
    </row>
    <row r="13020" customFormat="false" ht="15" hidden="false" customHeight="false" outlineLevel="0" collapsed="false">
      <c r="A13020" s="7" t="s">
        <v>33</v>
      </c>
      <c r="B13020" s="7" t="s">
        <v>285</v>
      </c>
      <c r="C13020" s="7" t="s">
        <v>1390</v>
      </c>
      <c r="D13020" s="7" t="n">
        <v>2</v>
      </c>
      <c r="E13020" s="7" t="n">
        <v>41</v>
      </c>
      <c r="F13020" s="7" t="n">
        <v>2</v>
      </c>
      <c r="G13020" s="7" t="n">
        <v>41</v>
      </c>
    </row>
    <row r="13021" customFormat="false" ht="15" hidden="false" customHeight="false" outlineLevel="0" collapsed="false">
      <c r="A13021" s="7" t="s">
        <v>33</v>
      </c>
      <c r="B13021" s="7" t="s">
        <v>330</v>
      </c>
      <c r="C13021" s="7" t="s">
        <v>1393</v>
      </c>
      <c r="D13021" s="7" t="n">
        <v>4</v>
      </c>
      <c r="E13021" s="7" t="n">
        <v>84</v>
      </c>
      <c r="F13021" s="7" t="n">
        <v>0</v>
      </c>
      <c r="G13021" s="7" t="n">
        <v>0</v>
      </c>
    </row>
    <row r="13022" customFormat="false" ht="15" hidden="false" customHeight="false" outlineLevel="0" collapsed="false">
      <c r="A13022" s="7" t="s">
        <v>33</v>
      </c>
      <c r="B13022" s="7" t="s">
        <v>130</v>
      </c>
      <c r="C13022" s="7" t="s">
        <v>1425</v>
      </c>
      <c r="D13022" s="7" t="n">
        <v>1</v>
      </c>
      <c r="E13022" s="7" t="n">
        <v>35</v>
      </c>
      <c r="F13022" s="7" t="n">
        <v>4</v>
      </c>
      <c r="G13022" s="7" t="n">
        <v>140</v>
      </c>
    </row>
    <row r="13023" customFormat="false" ht="15" hidden="false" customHeight="false" outlineLevel="0" collapsed="false">
      <c r="A13023" s="7" t="s">
        <v>33</v>
      </c>
      <c r="B13023" s="7" t="s">
        <v>152</v>
      </c>
      <c r="C13023" s="7" t="s">
        <v>1425</v>
      </c>
      <c r="D13023" s="7" t="n">
        <v>12</v>
      </c>
      <c r="E13023" s="7" t="n">
        <v>420</v>
      </c>
      <c r="F13023" s="7" t="n">
        <v>0</v>
      </c>
      <c r="G13023" s="7" t="n">
        <v>0</v>
      </c>
    </row>
    <row r="13024" customFormat="false" ht="15" hidden="false" customHeight="false" outlineLevel="0" collapsed="false">
      <c r="A13024" s="7" t="s">
        <v>33</v>
      </c>
      <c r="B13024" s="7" t="s">
        <v>191</v>
      </c>
      <c r="C13024" s="7" t="s">
        <v>1425</v>
      </c>
      <c r="D13024" s="7" t="n">
        <v>3</v>
      </c>
      <c r="E13024" s="7" t="n">
        <v>105</v>
      </c>
      <c r="F13024" s="7" t="n">
        <v>0</v>
      </c>
      <c r="G13024" s="7" t="n">
        <v>0</v>
      </c>
    </row>
    <row r="13025" customFormat="false" ht="15" hidden="false" customHeight="false" outlineLevel="0" collapsed="false">
      <c r="A13025" s="7" t="s">
        <v>33</v>
      </c>
      <c r="B13025" s="7" t="s">
        <v>232</v>
      </c>
      <c r="C13025" s="7" t="s">
        <v>1432</v>
      </c>
      <c r="D13025" s="7" t="n">
        <v>0</v>
      </c>
      <c r="E13025" s="7" t="n">
        <v>0</v>
      </c>
      <c r="F13025" s="7" t="n">
        <v>2</v>
      </c>
      <c r="G13025" s="7" t="n">
        <v>34</v>
      </c>
    </row>
    <row r="13026" customFormat="false" ht="15" hidden="false" customHeight="false" outlineLevel="0" collapsed="false">
      <c r="A13026" s="7" t="s">
        <v>33</v>
      </c>
      <c r="B13026" s="7" t="s">
        <v>227</v>
      </c>
      <c r="C13026" s="7" t="s">
        <v>1432</v>
      </c>
      <c r="D13026" s="7" t="n">
        <v>3</v>
      </c>
      <c r="E13026" s="7" t="n">
        <v>51</v>
      </c>
      <c r="F13026" s="7" t="n">
        <v>0</v>
      </c>
      <c r="G13026" s="7" t="n">
        <v>0</v>
      </c>
    </row>
    <row r="13027" customFormat="false" ht="15" hidden="false" customHeight="false" outlineLevel="0" collapsed="false">
      <c r="A13027" s="7" t="s">
        <v>33</v>
      </c>
      <c r="B13027" s="7" t="s">
        <v>312</v>
      </c>
      <c r="C13027" s="7" t="s">
        <v>1432</v>
      </c>
      <c r="D13027" s="7" t="n">
        <v>3</v>
      </c>
      <c r="E13027" s="7" t="n">
        <v>51</v>
      </c>
      <c r="F13027" s="7" t="n">
        <v>3</v>
      </c>
      <c r="G13027" s="7" t="n">
        <v>51</v>
      </c>
    </row>
    <row r="13028" customFormat="false" ht="15" hidden="false" customHeight="false" outlineLevel="0" collapsed="false">
      <c r="A13028" s="7" t="s">
        <v>33</v>
      </c>
      <c r="B13028" s="7" t="s">
        <v>416</v>
      </c>
      <c r="C13028" s="7" t="s">
        <v>1432</v>
      </c>
      <c r="D13028" s="7" t="n">
        <v>2</v>
      </c>
      <c r="E13028" s="7" t="n">
        <v>34</v>
      </c>
      <c r="F13028" s="7" t="n">
        <v>0</v>
      </c>
      <c r="G13028" s="7" t="n">
        <v>0</v>
      </c>
    </row>
    <row r="13029" customFormat="false" ht="15" hidden="false" customHeight="false" outlineLevel="0" collapsed="false">
      <c r="A13029" s="7" t="s">
        <v>33</v>
      </c>
      <c r="B13029" s="7" t="s">
        <v>192</v>
      </c>
      <c r="C13029" s="7" t="s">
        <v>1311</v>
      </c>
      <c r="D13029" s="7" t="n">
        <v>4</v>
      </c>
      <c r="E13029" s="7" t="n">
        <v>80</v>
      </c>
      <c r="F13029" s="7" t="n">
        <v>0</v>
      </c>
      <c r="G13029" s="7" t="n">
        <v>0</v>
      </c>
    </row>
    <row r="13030" customFormat="false" ht="15" hidden="false" customHeight="false" outlineLevel="0" collapsed="false">
      <c r="A13030" s="7" t="s">
        <v>33</v>
      </c>
      <c r="B13030" s="7" t="s">
        <v>409</v>
      </c>
      <c r="C13030" s="7" t="s">
        <v>1455</v>
      </c>
      <c r="D13030" s="7" t="n">
        <v>3</v>
      </c>
      <c r="E13030" s="7" t="n">
        <v>47.73</v>
      </c>
      <c r="F13030" s="7" t="n">
        <v>0</v>
      </c>
      <c r="G13030" s="7" t="n">
        <v>0</v>
      </c>
    </row>
    <row r="13031" customFormat="false" ht="15" hidden="false" customHeight="false" outlineLevel="0" collapsed="false">
      <c r="A13031" s="7" t="s">
        <v>33</v>
      </c>
      <c r="B13031" s="7" t="s">
        <v>304</v>
      </c>
      <c r="C13031" s="7" t="s">
        <v>1462</v>
      </c>
      <c r="D13031" s="7" t="n">
        <v>3</v>
      </c>
      <c r="E13031" s="7" t="n">
        <v>64.8</v>
      </c>
      <c r="F13031" s="7" t="n">
        <v>0</v>
      </c>
      <c r="G13031" s="7" t="n">
        <v>0</v>
      </c>
    </row>
    <row r="13032" customFormat="false" ht="15" hidden="false" customHeight="false" outlineLevel="0" collapsed="false">
      <c r="A13032" s="7" t="s">
        <v>33</v>
      </c>
      <c r="B13032" s="7" t="s">
        <v>390</v>
      </c>
      <c r="C13032" s="7" t="s">
        <v>1466</v>
      </c>
      <c r="D13032" s="7" t="n">
        <v>2</v>
      </c>
      <c r="E13032" s="7" t="n">
        <v>13.6</v>
      </c>
      <c r="F13032" s="7" t="n">
        <v>0</v>
      </c>
      <c r="G13032" s="7" t="n">
        <v>0</v>
      </c>
    </row>
    <row r="13033" customFormat="false" ht="15" hidden="false" customHeight="false" outlineLevel="0" collapsed="false">
      <c r="A13033" s="7" t="s">
        <v>33</v>
      </c>
      <c r="B13033" s="7" t="s">
        <v>884</v>
      </c>
      <c r="C13033" s="7" t="s">
        <v>1436</v>
      </c>
      <c r="D13033" s="7" t="n">
        <v>1</v>
      </c>
      <c r="E13033" s="7" t="n">
        <v>36</v>
      </c>
      <c r="F13033" s="7" t="n">
        <v>1</v>
      </c>
      <c r="G13033" s="7" t="n">
        <v>36</v>
      </c>
    </row>
    <row r="13034" customFormat="false" ht="15" hidden="false" customHeight="false" outlineLevel="0" collapsed="false">
      <c r="A13034" s="7" t="s">
        <v>33</v>
      </c>
      <c r="B13034" s="7" t="s">
        <v>909</v>
      </c>
      <c r="C13034" s="7" t="s">
        <v>1573</v>
      </c>
      <c r="D13034" s="7" t="n">
        <v>1</v>
      </c>
      <c r="E13034" s="7" t="n">
        <v>16.6</v>
      </c>
      <c r="F13034" s="7" t="n">
        <v>0</v>
      </c>
      <c r="G13034" s="7" t="n">
        <v>0</v>
      </c>
    </row>
    <row r="13035" customFormat="false" ht="15" hidden="false" customHeight="false" outlineLevel="0" collapsed="false">
      <c r="A13035" s="7" t="s">
        <v>33</v>
      </c>
      <c r="B13035" s="7" t="s">
        <v>868</v>
      </c>
      <c r="C13035" s="7" t="s">
        <v>1573</v>
      </c>
      <c r="D13035" s="7" t="n">
        <v>3</v>
      </c>
      <c r="E13035" s="7" t="n">
        <v>55.5</v>
      </c>
      <c r="F13035" s="7" t="n">
        <v>4</v>
      </c>
      <c r="G13035" s="7" t="n">
        <v>74</v>
      </c>
    </row>
    <row r="13036" customFormat="false" ht="15" hidden="false" customHeight="false" outlineLevel="0" collapsed="false">
      <c r="A13036" s="7" t="s">
        <v>33</v>
      </c>
      <c r="B13036" s="7" t="s">
        <v>910</v>
      </c>
      <c r="C13036" s="7" t="s">
        <v>1574</v>
      </c>
      <c r="D13036" s="7" t="n">
        <v>4</v>
      </c>
      <c r="E13036" s="7" t="n">
        <v>100</v>
      </c>
      <c r="F13036" s="7" t="n">
        <v>0</v>
      </c>
      <c r="G13036" s="7" t="n">
        <v>0</v>
      </c>
    </row>
    <row r="13037" customFormat="false" ht="15" hidden="false" customHeight="false" outlineLevel="0" collapsed="false">
      <c r="A13037" s="7" t="s">
        <v>33</v>
      </c>
      <c r="B13037" s="7" t="s">
        <v>889</v>
      </c>
      <c r="C13037" s="7" t="s">
        <v>1439</v>
      </c>
      <c r="D13037" s="7" t="n">
        <v>4</v>
      </c>
      <c r="E13037" s="7" t="n">
        <v>84</v>
      </c>
      <c r="F13037" s="7" t="n">
        <v>4</v>
      </c>
      <c r="G13037" s="7" t="n">
        <v>84</v>
      </c>
    </row>
    <row r="13038" customFormat="false" ht="15" hidden="false" customHeight="false" outlineLevel="0" collapsed="false">
      <c r="A13038" s="7" t="s">
        <v>33</v>
      </c>
      <c r="B13038" s="7" t="s">
        <v>899</v>
      </c>
      <c r="C13038" s="7" t="s">
        <v>1429</v>
      </c>
      <c r="D13038" s="7" t="n">
        <v>1</v>
      </c>
      <c r="E13038" s="7" t="n">
        <v>20.8</v>
      </c>
      <c r="F13038" s="7" t="n">
        <v>1</v>
      </c>
      <c r="G13038" s="7" t="n">
        <v>20.8</v>
      </c>
    </row>
    <row r="13039" customFormat="false" ht="15" hidden="false" customHeight="false" outlineLevel="0" collapsed="false">
      <c r="A13039" s="7" t="s">
        <v>33</v>
      </c>
      <c r="B13039" s="7" t="s">
        <v>514</v>
      </c>
      <c r="C13039" s="7" t="s">
        <v>1483</v>
      </c>
      <c r="D13039" s="7" t="n">
        <v>2</v>
      </c>
      <c r="E13039" s="7" t="n">
        <v>188.2</v>
      </c>
      <c r="F13039" s="7" t="n">
        <v>0</v>
      </c>
      <c r="G13039" s="7" t="n">
        <v>0</v>
      </c>
    </row>
    <row r="13040" customFormat="false" ht="15" hidden="false" customHeight="false" outlineLevel="0" collapsed="false">
      <c r="A13040" s="7" t="s">
        <v>33</v>
      </c>
      <c r="B13040" s="7" t="s">
        <v>587</v>
      </c>
      <c r="C13040" s="7" t="s">
        <v>1488</v>
      </c>
      <c r="D13040" s="7" t="n">
        <v>3</v>
      </c>
      <c r="E13040" s="7" t="n">
        <v>231.72</v>
      </c>
      <c r="F13040" s="7" t="n">
        <v>0</v>
      </c>
      <c r="G13040" s="7" t="n">
        <v>0</v>
      </c>
    </row>
    <row r="13041" customFormat="false" ht="15" hidden="false" customHeight="false" outlineLevel="0" collapsed="false">
      <c r="A13041" s="7" t="s">
        <v>33</v>
      </c>
      <c r="B13041" s="7" t="s">
        <v>144</v>
      </c>
      <c r="C13041" s="7" t="s">
        <v>1320</v>
      </c>
      <c r="D13041" s="7" t="n">
        <v>1</v>
      </c>
      <c r="E13041" s="7" t="n">
        <v>63.27</v>
      </c>
      <c r="F13041" s="7" t="n">
        <v>0</v>
      </c>
      <c r="G13041" s="7" t="n">
        <v>0</v>
      </c>
    </row>
    <row r="13042" customFormat="false" ht="15" hidden="false" customHeight="false" outlineLevel="0" collapsed="false">
      <c r="A13042" s="7" t="s">
        <v>33</v>
      </c>
      <c r="B13042" s="7" t="s">
        <v>138</v>
      </c>
      <c r="C13042" s="7" t="s">
        <v>1320</v>
      </c>
      <c r="D13042" s="7" t="n">
        <v>1</v>
      </c>
      <c r="E13042" s="7" t="n">
        <v>63.27</v>
      </c>
      <c r="F13042" s="7" t="n">
        <v>0</v>
      </c>
      <c r="G13042" s="7" t="n">
        <v>0</v>
      </c>
    </row>
    <row r="13043" customFormat="false" ht="15" hidden="false" customHeight="false" outlineLevel="0" collapsed="false">
      <c r="A13043" s="7" t="s">
        <v>33</v>
      </c>
      <c r="B13043" s="7" t="s">
        <v>150</v>
      </c>
      <c r="C13043" s="7" t="s">
        <v>1349</v>
      </c>
      <c r="D13043" s="7" t="n">
        <v>4</v>
      </c>
      <c r="E13043" s="7" t="n">
        <v>48.72</v>
      </c>
      <c r="F13043" s="7" t="n">
        <v>0</v>
      </c>
      <c r="G13043" s="7" t="n">
        <v>0</v>
      </c>
    </row>
    <row r="13044" customFormat="false" ht="15" hidden="false" customHeight="false" outlineLevel="0" collapsed="false">
      <c r="A13044" s="7" t="s">
        <v>33</v>
      </c>
      <c r="B13044" s="7" t="s">
        <v>158</v>
      </c>
      <c r="C13044" s="7" t="s">
        <v>1380</v>
      </c>
      <c r="D13044" s="7" t="n">
        <v>2</v>
      </c>
      <c r="E13044" s="7" t="n">
        <v>71.34</v>
      </c>
      <c r="F13044" s="7" t="n">
        <v>0</v>
      </c>
      <c r="G13044" s="7" t="n">
        <v>0</v>
      </c>
    </row>
    <row r="13045" customFormat="false" ht="15" hidden="false" customHeight="false" outlineLevel="0" collapsed="false">
      <c r="A13045" s="7" t="s">
        <v>33</v>
      </c>
      <c r="B13045" s="7" t="s">
        <v>284</v>
      </c>
      <c r="C13045" s="7" t="s">
        <v>1381</v>
      </c>
      <c r="D13045" s="7" t="n">
        <v>1</v>
      </c>
      <c r="E13045" s="7" t="n">
        <v>64.89</v>
      </c>
      <c r="F13045" s="7" t="n">
        <v>0</v>
      </c>
      <c r="G13045" s="7" t="n">
        <v>0</v>
      </c>
    </row>
    <row r="13046" customFormat="false" ht="15" hidden="false" customHeight="false" outlineLevel="0" collapsed="false">
      <c r="A13046" s="7" t="s">
        <v>33</v>
      </c>
      <c r="B13046" s="7" t="s">
        <v>436</v>
      </c>
      <c r="C13046" s="7" t="s">
        <v>1396</v>
      </c>
      <c r="D13046" s="7" t="n">
        <v>1</v>
      </c>
      <c r="E13046" s="7" t="n">
        <v>195.73</v>
      </c>
      <c r="F13046" s="7" t="n">
        <v>0</v>
      </c>
      <c r="G13046" s="7" t="n">
        <v>0</v>
      </c>
    </row>
    <row r="13047" customFormat="false" ht="15" hidden="false" customHeight="false" outlineLevel="0" collapsed="false">
      <c r="A13047" s="7" t="s">
        <v>33</v>
      </c>
      <c r="B13047" s="7" t="s">
        <v>120</v>
      </c>
      <c r="C13047" s="7" t="s">
        <v>1451</v>
      </c>
      <c r="D13047" s="7" t="n">
        <v>4</v>
      </c>
      <c r="E13047" s="7" t="n">
        <v>53.6</v>
      </c>
      <c r="F13047" s="7" t="n">
        <v>0</v>
      </c>
      <c r="G13047" s="7" t="n">
        <v>0</v>
      </c>
    </row>
    <row r="13048" customFormat="false" ht="15" hidden="false" customHeight="false" outlineLevel="0" collapsed="false">
      <c r="A13048" s="7" t="s">
        <v>33</v>
      </c>
      <c r="B13048" s="7" t="s">
        <v>447</v>
      </c>
      <c r="C13048" s="7" t="s">
        <v>1273</v>
      </c>
      <c r="D13048" s="7" t="n">
        <v>2</v>
      </c>
      <c r="E13048" s="7" t="n">
        <v>351</v>
      </c>
      <c r="F13048" s="7" t="n">
        <v>0</v>
      </c>
      <c r="G13048" s="7" t="n">
        <v>0</v>
      </c>
    </row>
    <row r="13049" customFormat="false" ht="15" hidden="false" customHeight="false" outlineLevel="0" collapsed="false">
      <c r="A13049" s="7" t="s">
        <v>33</v>
      </c>
      <c r="B13049" s="7" t="s">
        <v>96</v>
      </c>
      <c r="C13049" s="7" t="s">
        <v>1291</v>
      </c>
      <c r="D13049" s="7" t="n">
        <v>1</v>
      </c>
      <c r="E13049" s="7" t="n">
        <v>24.43</v>
      </c>
      <c r="F13049" s="7" t="n">
        <v>0</v>
      </c>
      <c r="G13049" s="7" t="n">
        <v>0</v>
      </c>
    </row>
    <row r="13050" customFormat="false" ht="15" hidden="false" customHeight="false" outlineLevel="0" collapsed="false">
      <c r="A13050" s="7" t="s">
        <v>33</v>
      </c>
      <c r="B13050" s="7" t="s">
        <v>124</v>
      </c>
      <c r="C13050" s="7" t="s">
        <v>1449</v>
      </c>
      <c r="D13050" s="7" t="n">
        <v>12</v>
      </c>
      <c r="E13050" s="7" t="n">
        <v>177.6</v>
      </c>
      <c r="F13050" s="7" t="n">
        <v>0</v>
      </c>
      <c r="G13050" s="7" t="n">
        <v>0</v>
      </c>
    </row>
    <row r="13051" customFormat="false" ht="15" hidden="false" customHeight="false" outlineLevel="0" collapsed="false">
      <c r="A13051" s="7" t="s">
        <v>33</v>
      </c>
      <c r="B13051" s="7" t="s">
        <v>120</v>
      </c>
      <c r="C13051" s="7" t="s">
        <v>1451</v>
      </c>
      <c r="D13051" s="7" t="n">
        <v>5</v>
      </c>
      <c r="E13051" s="7" t="n">
        <v>67</v>
      </c>
      <c r="F13051" s="7" t="n">
        <v>0</v>
      </c>
      <c r="G13051" s="7" t="n">
        <v>0</v>
      </c>
    </row>
    <row r="13052" customFormat="false" ht="15" hidden="false" customHeight="false" outlineLevel="0" collapsed="false">
      <c r="A13052" s="7" t="s">
        <v>33</v>
      </c>
      <c r="B13052" s="7" t="s">
        <v>194</v>
      </c>
      <c r="C13052" s="7" t="s">
        <v>1269</v>
      </c>
      <c r="D13052" s="7" t="n">
        <v>0</v>
      </c>
      <c r="E13052" s="7" t="n">
        <v>0</v>
      </c>
      <c r="F13052" s="7" t="n">
        <v>1</v>
      </c>
      <c r="G13052" s="7" t="n">
        <v>65</v>
      </c>
    </row>
    <row r="13053" customFormat="false" ht="15" hidden="false" customHeight="false" outlineLevel="0" collapsed="false">
      <c r="A13053" s="7" t="s">
        <v>33</v>
      </c>
      <c r="B13053" s="7" t="s">
        <v>235</v>
      </c>
      <c r="C13053" s="7" t="s">
        <v>1269</v>
      </c>
      <c r="D13053" s="7" t="n">
        <v>1</v>
      </c>
      <c r="E13053" s="7" t="n">
        <v>65</v>
      </c>
      <c r="F13053" s="7" t="n">
        <v>4</v>
      </c>
      <c r="G13053" s="7" t="n">
        <v>260</v>
      </c>
    </row>
    <row r="13054" customFormat="false" ht="15" hidden="false" customHeight="false" outlineLevel="0" collapsed="false">
      <c r="A13054" s="7" t="s">
        <v>33</v>
      </c>
      <c r="B13054" s="7" t="s">
        <v>336</v>
      </c>
      <c r="C13054" s="7" t="s">
        <v>1269</v>
      </c>
      <c r="D13054" s="7" t="n">
        <v>0</v>
      </c>
      <c r="E13054" s="7" t="n">
        <v>0</v>
      </c>
      <c r="F13054" s="7" t="n">
        <v>1</v>
      </c>
      <c r="G13054" s="7" t="n">
        <v>65</v>
      </c>
    </row>
    <row r="13055" customFormat="false" ht="15" hidden="false" customHeight="false" outlineLevel="0" collapsed="false">
      <c r="A13055" s="7" t="s">
        <v>33</v>
      </c>
      <c r="B13055" s="7" t="s">
        <v>207</v>
      </c>
      <c r="C13055" s="7" t="s">
        <v>1269</v>
      </c>
      <c r="D13055" s="7" t="n">
        <v>1</v>
      </c>
      <c r="E13055" s="7" t="n">
        <v>65</v>
      </c>
      <c r="F13055" s="7" t="n">
        <v>1</v>
      </c>
      <c r="G13055" s="7" t="n">
        <v>65</v>
      </c>
    </row>
    <row r="13056" customFormat="false" ht="15" hidden="false" customHeight="false" outlineLevel="0" collapsed="false">
      <c r="A13056" s="7" t="s">
        <v>33</v>
      </c>
      <c r="B13056" s="7" t="s">
        <v>447</v>
      </c>
      <c r="C13056" s="7" t="s">
        <v>1273</v>
      </c>
      <c r="D13056" s="7" t="n">
        <v>2</v>
      </c>
      <c r="E13056" s="7" t="n">
        <v>351</v>
      </c>
      <c r="F13056" s="7" t="n">
        <v>0</v>
      </c>
      <c r="G13056" s="7" t="n">
        <v>0</v>
      </c>
    </row>
    <row r="13057" customFormat="false" ht="15" hidden="false" customHeight="false" outlineLevel="0" collapsed="false">
      <c r="A13057" s="7" t="s">
        <v>33</v>
      </c>
      <c r="B13057" s="7" t="s">
        <v>632</v>
      </c>
      <c r="C13057" s="7" t="s">
        <v>1273</v>
      </c>
      <c r="D13057" s="7" t="n">
        <v>1</v>
      </c>
      <c r="E13057" s="7" t="n">
        <v>175.5</v>
      </c>
      <c r="F13057" s="7" t="n">
        <v>0</v>
      </c>
      <c r="G13057" s="7" t="n">
        <v>0</v>
      </c>
    </row>
    <row r="13058" customFormat="false" ht="15" hidden="false" customHeight="false" outlineLevel="0" collapsed="false">
      <c r="A13058" s="7" t="s">
        <v>33</v>
      </c>
      <c r="B13058" s="7" t="s">
        <v>241</v>
      </c>
      <c r="C13058" s="7" t="s">
        <v>1276</v>
      </c>
      <c r="D13058" s="7" t="n">
        <v>3</v>
      </c>
      <c r="E13058" s="7" t="n">
        <v>217.02</v>
      </c>
      <c r="F13058" s="7" t="n">
        <v>0</v>
      </c>
      <c r="G13058" s="7" t="n">
        <v>0</v>
      </c>
    </row>
    <row r="13059" customFormat="false" ht="15" hidden="false" customHeight="false" outlineLevel="0" collapsed="false">
      <c r="A13059" s="7" t="s">
        <v>33</v>
      </c>
      <c r="B13059" s="7" t="s">
        <v>157</v>
      </c>
      <c r="C13059" s="7" t="s">
        <v>1276</v>
      </c>
      <c r="D13059" s="7" t="n">
        <v>3</v>
      </c>
      <c r="E13059" s="7" t="n">
        <v>217.02</v>
      </c>
      <c r="F13059" s="7" t="n">
        <v>0</v>
      </c>
      <c r="G13059" s="7" t="n">
        <v>0</v>
      </c>
    </row>
    <row r="13060" customFormat="false" ht="15" hidden="false" customHeight="false" outlineLevel="0" collapsed="false">
      <c r="A13060" s="7" t="s">
        <v>33</v>
      </c>
      <c r="B13060" s="7" t="s">
        <v>258</v>
      </c>
      <c r="C13060" s="7" t="s">
        <v>1276</v>
      </c>
      <c r="D13060" s="7" t="n">
        <v>3</v>
      </c>
      <c r="E13060" s="7" t="n">
        <v>217.02</v>
      </c>
      <c r="F13060" s="7" t="n">
        <v>0</v>
      </c>
      <c r="G13060" s="7" t="n">
        <v>0</v>
      </c>
    </row>
    <row r="13061" customFormat="false" ht="15" hidden="false" customHeight="false" outlineLevel="0" collapsed="false">
      <c r="A13061" s="7" t="s">
        <v>33</v>
      </c>
      <c r="B13061" s="7" t="s">
        <v>247</v>
      </c>
      <c r="C13061" s="7" t="s">
        <v>1280</v>
      </c>
      <c r="D13061" s="7" t="n">
        <v>2</v>
      </c>
      <c r="E13061" s="7" t="n">
        <v>214.18</v>
      </c>
      <c r="F13061" s="7" t="n">
        <v>0</v>
      </c>
      <c r="G13061" s="7" t="n">
        <v>0</v>
      </c>
    </row>
    <row r="13062" customFormat="false" ht="15" hidden="false" customHeight="false" outlineLevel="0" collapsed="false">
      <c r="A13062" s="7" t="s">
        <v>33</v>
      </c>
      <c r="B13062" s="7" t="s">
        <v>413</v>
      </c>
      <c r="C13062" s="7" t="s">
        <v>1284</v>
      </c>
      <c r="D13062" s="7" t="n">
        <v>0</v>
      </c>
      <c r="E13062" s="7" t="n">
        <v>0</v>
      </c>
      <c r="F13062" s="7" t="n">
        <v>1</v>
      </c>
      <c r="G13062" s="7" t="n">
        <v>160</v>
      </c>
    </row>
    <row r="13063" customFormat="false" ht="15" hidden="false" customHeight="false" outlineLevel="0" collapsed="false">
      <c r="A13063" s="7" t="s">
        <v>33</v>
      </c>
      <c r="B13063" s="7" t="s">
        <v>106</v>
      </c>
      <c r="C13063" s="7" t="s">
        <v>1291</v>
      </c>
      <c r="D13063" s="7" t="n">
        <v>2</v>
      </c>
      <c r="E13063" s="7" t="n">
        <v>48.86</v>
      </c>
      <c r="F13063" s="7" t="n">
        <v>0</v>
      </c>
      <c r="G13063" s="7" t="n">
        <v>0</v>
      </c>
    </row>
    <row r="13064" customFormat="false" ht="15" hidden="false" customHeight="false" outlineLevel="0" collapsed="false">
      <c r="A13064" s="7" t="s">
        <v>33</v>
      </c>
      <c r="B13064" s="7" t="s">
        <v>96</v>
      </c>
      <c r="C13064" s="7" t="s">
        <v>1291</v>
      </c>
      <c r="D13064" s="7" t="n">
        <v>6</v>
      </c>
      <c r="E13064" s="7" t="n">
        <v>146.58</v>
      </c>
      <c r="F13064" s="7" t="n">
        <v>0</v>
      </c>
      <c r="G13064" s="7" t="n">
        <v>0</v>
      </c>
    </row>
    <row r="13065" customFormat="false" ht="15" hidden="false" customHeight="false" outlineLevel="0" collapsed="false">
      <c r="A13065" s="7" t="s">
        <v>33</v>
      </c>
      <c r="B13065" s="7" t="s">
        <v>173</v>
      </c>
      <c r="C13065" s="7" t="s">
        <v>1291</v>
      </c>
      <c r="D13065" s="7" t="n">
        <v>2</v>
      </c>
      <c r="E13065" s="7" t="n">
        <v>48.86</v>
      </c>
      <c r="F13065" s="7" t="n">
        <v>0</v>
      </c>
      <c r="G13065" s="7" t="n">
        <v>0</v>
      </c>
    </row>
    <row r="13066" customFormat="false" ht="15" hidden="false" customHeight="false" outlineLevel="0" collapsed="false">
      <c r="A13066" s="7" t="s">
        <v>33</v>
      </c>
      <c r="B13066" s="7" t="s">
        <v>371</v>
      </c>
      <c r="C13066" s="7" t="s">
        <v>1296</v>
      </c>
      <c r="D13066" s="7" t="n">
        <v>6</v>
      </c>
      <c r="E13066" s="7" t="n">
        <v>66</v>
      </c>
      <c r="F13066" s="7" t="n">
        <v>0</v>
      </c>
      <c r="G13066" s="7" t="n">
        <v>0</v>
      </c>
    </row>
    <row r="13067" customFormat="false" ht="15" hidden="false" customHeight="false" outlineLevel="0" collapsed="false">
      <c r="A13067" s="7" t="s">
        <v>33</v>
      </c>
      <c r="B13067" s="7" t="s">
        <v>393</v>
      </c>
      <c r="C13067" s="7" t="s">
        <v>1297</v>
      </c>
      <c r="D13067" s="7" t="n">
        <v>6</v>
      </c>
      <c r="E13067" s="7" t="n">
        <v>66</v>
      </c>
      <c r="F13067" s="7" t="n">
        <v>0</v>
      </c>
      <c r="G13067" s="7" t="n">
        <v>0</v>
      </c>
    </row>
    <row r="13068" customFormat="false" ht="15" hidden="false" customHeight="false" outlineLevel="0" collapsed="false">
      <c r="A13068" s="7" t="s">
        <v>33</v>
      </c>
      <c r="B13068" s="7" t="s">
        <v>83</v>
      </c>
      <c r="C13068" s="7" t="s">
        <v>1303</v>
      </c>
      <c r="D13068" s="7" t="n">
        <v>18</v>
      </c>
      <c r="E13068" s="7" t="n">
        <v>819</v>
      </c>
      <c r="F13068" s="7" t="n">
        <v>0</v>
      </c>
      <c r="G13068" s="7" t="n">
        <v>0</v>
      </c>
    </row>
    <row r="13069" customFormat="false" ht="15" hidden="false" customHeight="false" outlineLevel="0" collapsed="false">
      <c r="A13069" s="7" t="s">
        <v>33</v>
      </c>
      <c r="B13069" s="7" t="s">
        <v>187</v>
      </c>
      <c r="C13069" s="7" t="s">
        <v>1309</v>
      </c>
      <c r="D13069" s="7" t="n">
        <v>3</v>
      </c>
      <c r="E13069" s="7" t="n">
        <v>233.4</v>
      </c>
      <c r="F13069" s="7" t="n">
        <v>0</v>
      </c>
      <c r="G13069" s="7" t="n">
        <v>0</v>
      </c>
    </row>
    <row r="13070" customFormat="false" ht="15" hidden="false" customHeight="false" outlineLevel="0" collapsed="false">
      <c r="A13070" s="7" t="s">
        <v>33</v>
      </c>
      <c r="B13070" s="7" t="s">
        <v>135</v>
      </c>
      <c r="C13070" s="7" t="s">
        <v>1316</v>
      </c>
      <c r="D13070" s="7" t="n">
        <v>3</v>
      </c>
      <c r="E13070" s="7" t="n">
        <v>141.69</v>
      </c>
      <c r="F13070" s="7" t="n">
        <v>0</v>
      </c>
      <c r="G13070" s="7" t="n">
        <v>0</v>
      </c>
    </row>
    <row r="13071" customFormat="false" ht="15" hidden="false" customHeight="false" outlineLevel="0" collapsed="false">
      <c r="A13071" s="7" t="s">
        <v>33</v>
      </c>
      <c r="B13071" s="7" t="s">
        <v>144</v>
      </c>
      <c r="C13071" s="7" t="s">
        <v>1320</v>
      </c>
      <c r="D13071" s="7" t="n">
        <v>3</v>
      </c>
      <c r="E13071" s="7" t="n">
        <v>189.81</v>
      </c>
      <c r="F13071" s="7" t="n">
        <v>5</v>
      </c>
      <c r="G13071" s="7" t="n">
        <v>316.35</v>
      </c>
    </row>
    <row r="13072" customFormat="false" ht="15" hidden="false" customHeight="false" outlineLevel="0" collapsed="false">
      <c r="A13072" s="7" t="s">
        <v>33</v>
      </c>
      <c r="B13072" s="7" t="s">
        <v>138</v>
      </c>
      <c r="C13072" s="7" t="s">
        <v>1320</v>
      </c>
      <c r="D13072" s="7" t="n">
        <v>4</v>
      </c>
      <c r="E13072" s="7" t="n">
        <v>253.08</v>
      </c>
      <c r="F13072" s="7" t="n">
        <v>0</v>
      </c>
      <c r="G13072" s="7" t="n">
        <v>0</v>
      </c>
    </row>
    <row r="13073" customFormat="false" ht="15" hidden="false" customHeight="false" outlineLevel="0" collapsed="false">
      <c r="A13073" s="7" t="s">
        <v>33</v>
      </c>
      <c r="B13073" s="7" t="s">
        <v>166</v>
      </c>
      <c r="C13073" s="7" t="s">
        <v>1320</v>
      </c>
      <c r="D13073" s="7" t="n">
        <v>2</v>
      </c>
      <c r="E13073" s="7" t="n">
        <v>126.54</v>
      </c>
      <c r="F13073" s="7" t="n">
        <v>2</v>
      </c>
      <c r="G13073" s="7" t="n">
        <v>126.54</v>
      </c>
    </row>
    <row r="13074" customFormat="false" ht="15" hidden="false" customHeight="false" outlineLevel="0" collapsed="false">
      <c r="A13074" s="7" t="s">
        <v>33</v>
      </c>
      <c r="B13074" s="7" t="s">
        <v>132</v>
      </c>
      <c r="C13074" s="7" t="s">
        <v>1322</v>
      </c>
      <c r="D13074" s="7" t="n">
        <v>5</v>
      </c>
      <c r="E13074" s="7" t="n">
        <v>49.1</v>
      </c>
      <c r="F13074" s="7" t="n">
        <v>0</v>
      </c>
      <c r="G13074" s="7" t="n">
        <v>0</v>
      </c>
    </row>
    <row r="13075" customFormat="false" ht="15" hidden="false" customHeight="false" outlineLevel="0" collapsed="false">
      <c r="A13075" s="7" t="s">
        <v>33</v>
      </c>
      <c r="B13075" s="7" t="s">
        <v>291</v>
      </c>
      <c r="C13075" s="7" t="s">
        <v>1323</v>
      </c>
      <c r="D13075" s="7" t="n">
        <v>0</v>
      </c>
      <c r="E13075" s="7" t="n">
        <v>0</v>
      </c>
      <c r="F13075" s="7" t="n">
        <v>2</v>
      </c>
      <c r="G13075" s="7" t="n">
        <v>28.56</v>
      </c>
    </row>
    <row r="13076" customFormat="false" ht="15" hidden="false" customHeight="false" outlineLevel="0" collapsed="false">
      <c r="A13076" s="7" t="s">
        <v>33</v>
      </c>
      <c r="B13076" s="7" t="s">
        <v>168</v>
      </c>
      <c r="C13076" s="7" t="s">
        <v>1326</v>
      </c>
      <c r="D13076" s="7" t="n">
        <v>0</v>
      </c>
      <c r="E13076" s="7" t="n">
        <v>0</v>
      </c>
      <c r="F13076" s="7" t="n">
        <v>2</v>
      </c>
      <c r="G13076" s="7" t="n">
        <v>25.64</v>
      </c>
    </row>
    <row r="13077" customFormat="false" ht="15" hidden="false" customHeight="false" outlineLevel="0" collapsed="false">
      <c r="A13077" s="7" t="s">
        <v>33</v>
      </c>
      <c r="B13077" s="7" t="s">
        <v>113</v>
      </c>
      <c r="C13077" s="7" t="s">
        <v>1330</v>
      </c>
      <c r="D13077" s="7" t="n">
        <v>0</v>
      </c>
      <c r="E13077" s="7" t="n">
        <v>0</v>
      </c>
      <c r="F13077" s="7" t="n">
        <v>2</v>
      </c>
      <c r="G13077" s="7" t="n">
        <v>57.86</v>
      </c>
    </row>
    <row r="13078" customFormat="false" ht="15" hidden="false" customHeight="false" outlineLevel="0" collapsed="false">
      <c r="A13078" s="7" t="s">
        <v>33</v>
      </c>
      <c r="B13078" s="7" t="s">
        <v>225</v>
      </c>
      <c r="C13078" s="7" t="s">
        <v>1331</v>
      </c>
      <c r="D13078" s="7" t="n">
        <v>7</v>
      </c>
      <c r="E13078" s="7" t="n">
        <v>295.19</v>
      </c>
      <c r="F13078" s="7" t="n">
        <v>0</v>
      </c>
      <c r="G13078" s="7" t="n">
        <v>0</v>
      </c>
    </row>
    <row r="13079" customFormat="false" ht="15" hidden="false" customHeight="false" outlineLevel="0" collapsed="false">
      <c r="A13079" s="7" t="s">
        <v>33</v>
      </c>
      <c r="B13079" s="7" t="s">
        <v>125</v>
      </c>
      <c r="C13079" s="7" t="s">
        <v>1334</v>
      </c>
      <c r="D13079" s="7" t="n">
        <v>3</v>
      </c>
      <c r="E13079" s="7" t="n">
        <v>51</v>
      </c>
      <c r="F13079" s="7" t="n">
        <v>0</v>
      </c>
      <c r="G13079" s="7" t="n">
        <v>0</v>
      </c>
    </row>
    <row r="13080" customFormat="false" ht="15" hidden="false" customHeight="false" outlineLevel="0" collapsed="false">
      <c r="A13080" s="7" t="s">
        <v>33</v>
      </c>
      <c r="B13080" s="7" t="s">
        <v>169</v>
      </c>
      <c r="C13080" s="7" t="s">
        <v>1334</v>
      </c>
      <c r="D13080" s="7" t="n">
        <v>0</v>
      </c>
      <c r="E13080" s="7" t="n">
        <v>0</v>
      </c>
      <c r="F13080" s="7" t="n">
        <v>2</v>
      </c>
      <c r="G13080" s="7" t="n">
        <v>34</v>
      </c>
    </row>
    <row r="13081" customFormat="false" ht="15" hidden="false" customHeight="false" outlineLevel="0" collapsed="false">
      <c r="A13081" s="7" t="s">
        <v>33</v>
      </c>
      <c r="B13081" s="7" t="s">
        <v>177</v>
      </c>
      <c r="C13081" s="7" t="s">
        <v>1334</v>
      </c>
      <c r="D13081" s="7" t="n">
        <v>3</v>
      </c>
      <c r="E13081" s="7" t="n">
        <v>51</v>
      </c>
      <c r="F13081" s="7" t="n">
        <v>0</v>
      </c>
      <c r="G13081" s="7" t="n">
        <v>0</v>
      </c>
    </row>
    <row r="13082" customFormat="false" ht="15" hidden="false" customHeight="false" outlineLevel="0" collapsed="false">
      <c r="A13082" s="7" t="s">
        <v>33</v>
      </c>
      <c r="B13082" s="7" t="s">
        <v>123</v>
      </c>
      <c r="C13082" s="7" t="s">
        <v>1340</v>
      </c>
      <c r="D13082" s="7" t="n">
        <v>4</v>
      </c>
      <c r="E13082" s="7" t="n">
        <v>73.8</v>
      </c>
      <c r="F13082" s="7" t="n">
        <v>3</v>
      </c>
      <c r="G13082" s="7" t="n">
        <v>55.35</v>
      </c>
    </row>
    <row r="13083" customFormat="false" ht="15" hidden="false" customHeight="false" outlineLevel="0" collapsed="false">
      <c r="A13083" s="7" t="s">
        <v>33</v>
      </c>
      <c r="B13083" s="7" t="s">
        <v>246</v>
      </c>
      <c r="C13083" s="7" t="s">
        <v>1345</v>
      </c>
      <c r="D13083" s="7" t="n">
        <v>4</v>
      </c>
      <c r="E13083" s="7" t="n">
        <v>38</v>
      </c>
      <c r="F13083" s="7" t="n">
        <v>0</v>
      </c>
      <c r="G13083" s="7" t="n">
        <v>0</v>
      </c>
    </row>
    <row r="13084" customFormat="false" ht="15" hidden="false" customHeight="false" outlineLevel="0" collapsed="false">
      <c r="A13084" s="7" t="s">
        <v>33</v>
      </c>
      <c r="B13084" s="7" t="s">
        <v>302</v>
      </c>
      <c r="C13084" s="7" t="s">
        <v>1346</v>
      </c>
      <c r="D13084" s="7" t="n">
        <v>4</v>
      </c>
      <c r="E13084" s="7" t="n">
        <v>51.8</v>
      </c>
      <c r="F13084" s="7" t="n">
        <v>0</v>
      </c>
      <c r="G13084" s="7" t="n">
        <v>0</v>
      </c>
    </row>
    <row r="13085" customFormat="false" ht="15" hidden="false" customHeight="false" outlineLevel="0" collapsed="false">
      <c r="A13085" s="7" t="s">
        <v>33</v>
      </c>
      <c r="B13085" s="7" t="s">
        <v>150</v>
      </c>
      <c r="C13085" s="7" t="s">
        <v>1349</v>
      </c>
      <c r="D13085" s="7" t="n">
        <v>6</v>
      </c>
      <c r="E13085" s="7" t="n">
        <v>73.08</v>
      </c>
      <c r="F13085" s="7" t="n">
        <v>6</v>
      </c>
      <c r="G13085" s="7" t="n">
        <v>73.08</v>
      </c>
    </row>
    <row r="13086" customFormat="false" ht="15" hidden="false" customHeight="false" outlineLevel="0" collapsed="false">
      <c r="A13086" s="7" t="s">
        <v>33</v>
      </c>
      <c r="B13086" s="7" t="s">
        <v>114</v>
      </c>
      <c r="C13086" s="7" t="s">
        <v>1354</v>
      </c>
      <c r="D13086" s="7" t="n">
        <v>10</v>
      </c>
      <c r="E13086" s="7" t="n">
        <v>275.5</v>
      </c>
      <c r="F13086" s="7" t="n">
        <v>0</v>
      </c>
      <c r="G13086" s="7" t="n">
        <v>0</v>
      </c>
    </row>
    <row r="13087" customFormat="false" ht="15" hidden="false" customHeight="false" outlineLevel="0" collapsed="false">
      <c r="A13087" s="7" t="s">
        <v>33</v>
      </c>
      <c r="B13087" s="7" t="s">
        <v>179</v>
      </c>
      <c r="C13087" s="7" t="s">
        <v>1357</v>
      </c>
      <c r="D13087" s="7" t="n">
        <v>0</v>
      </c>
      <c r="E13087" s="7" t="n">
        <v>0</v>
      </c>
      <c r="F13087" s="7" t="n">
        <v>3</v>
      </c>
      <c r="G13087" s="7" t="n">
        <v>48.6</v>
      </c>
    </row>
    <row r="13088" customFormat="false" ht="15" hidden="false" customHeight="false" outlineLevel="0" collapsed="false">
      <c r="A13088" s="7" t="s">
        <v>33</v>
      </c>
      <c r="B13088" s="7" t="s">
        <v>163</v>
      </c>
      <c r="C13088" s="7" t="s">
        <v>1357</v>
      </c>
      <c r="D13088" s="7" t="n">
        <v>4</v>
      </c>
      <c r="E13088" s="7" t="n">
        <v>71.28</v>
      </c>
      <c r="F13088" s="7" t="n">
        <v>0</v>
      </c>
      <c r="G13088" s="7" t="n">
        <v>0</v>
      </c>
    </row>
    <row r="13089" customFormat="false" ht="15" hidden="false" customHeight="false" outlineLevel="0" collapsed="false">
      <c r="A13089" s="7" t="s">
        <v>33</v>
      </c>
      <c r="B13089" s="7" t="s">
        <v>275</v>
      </c>
      <c r="C13089" s="7" t="s">
        <v>1358</v>
      </c>
      <c r="D13089" s="7" t="n">
        <v>3</v>
      </c>
      <c r="E13089" s="7" t="n">
        <v>24.6</v>
      </c>
      <c r="F13089" s="7" t="n">
        <v>0</v>
      </c>
      <c r="G13089" s="7" t="n">
        <v>0</v>
      </c>
    </row>
    <row r="13090" customFormat="false" ht="15" hidden="false" customHeight="false" outlineLevel="0" collapsed="false">
      <c r="A13090" s="7" t="s">
        <v>33</v>
      </c>
      <c r="B13090" s="7" t="s">
        <v>278</v>
      </c>
      <c r="C13090" s="7" t="s">
        <v>1372</v>
      </c>
      <c r="D13090" s="7" t="n">
        <v>3</v>
      </c>
      <c r="E13090" s="7" t="n">
        <v>126</v>
      </c>
      <c r="F13090" s="7" t="n">
        <v>0</v>
      </c>
      <c r="G13090" s="7" t="n">
        <v>0</v>
      </c>
    </row>
    <row r="13091" customFormat="false" ht="15" hidden="false" customHeight="false" outlineLevel="0" collapsed="false">
      <c r="A13091" s="7" t="s">
        <v>33</v>
      </c>
      <c r="B13091" s="7" t="s">
        <v>268</v>
      </c>
      <c r="C13091" s="7" t="s">
        <v>1372</v>
      </c>
      <c r="D13091" s="7" t="n">
        <v>3</v>
      </c>
      <c r="E13091" s="7" t="n">
        <v>126</v>
      </c>
      <c r="F13091" s="7" t="n">
        <v>0</v>
      </c>
      <c r="G13091" s="7" t="n">
        <v>0</v>
      </c>
    </row>
    <row r="13092" customFormat="false" ht="15" hidden="false" customHeight="false" outlineLevel="0" collapsed="false">
      <c r="A13092" s="7" t="s">
        <v>33</v>
      </c>
      <c r="B13092" s="7" t="s">
        <v>358</v>
      </c>
      <c r="C13092" s="7" t="s">
        <v>1373</v>
      </c>
      <c r="D13092" s="7" t="n">
        <v>0</v>
      </c>
      <c r="E13092" s="7" t="n">
        <v>0</v>
      </c>
      <c r="F13092" s="7" t="n">
        <v>2</v>
      </c>
      <c r="G13092" s="7" t="n">
        <v>47.2</v>
      </c>
    </row>
    <row r="13093" customFormat="false" ht="15" hidden="false" customHeight="false" outlineLevel="0" collapsed="false">
      <c r="A13093" s="7" t="s">
        <v>33</v>
      </c>
      <c r="B13093" s="7" t="s">
        <v>349</v>
      </c>
      <c r="C13093" s="7" t="s">
        <v>1378</v>
      </c>
      <c r="D13093" s="7" t="n">
        <v>0</v>
      </c>
      <c r="E13093" s="7" t="n">
        <v>0</v>
      </c>
      <c r="F13093" s="7" t="n">
        <v>6</v>
      </c>
      <c r="G13093" s="7" t="n">
        <v>110.4</v>
      </c>
    </row>
    <row r="13094" customFormat="false" ht="15" hidden="false" customHeight="false" outlineLevel="0" collapsed="false">
      <c r="A13094" s="7" t="s">
        <v>33</v>
      </c>
      <c r="B13094" s="7" t="s">
        <v>284</v>
      </c>
      <c r="C13094" s="7" t="s">
        <v>1381</v>
      </c>
      <c r="D13094" s="7" t="n">
        <v>3</v>
      </c>
      <c r="E13094" s="7" t="n">
        <v>194.67</v>
      </c>
      <c r="F13094" s="7" t="n">
        <v>0</v>
      </c>
      <c r="G13094" s="7" t="n">
        <v>0</v>
      </c>
    </row>
    <row r="13095" customFormat="false" ht="15" hidden="false" customHeight="false" outlineLevel="0" collapsed="false">
      <c r="A13095" s="7" t="s">
        <v>33</v>
      </c>
      <c r="B13095" s="7" t="s">
        <v>148</v>
      </c>
      <c r="C13095" s="7" t="s">
        <v>1387</v>
      </c>
      <c r="D13095" s="7" t="n">
        <v>13</v>
      </c>
      <c r="E13095" s="7" t="n">
        <v>214.5</v>
      </c>
      <c r="F13095" s="7" t="n">
        <v>0</v>
      </c>
      <c r="G13095" s="7" t="n">
        <v>0</v>
      </c>
    </row>
    <row r="13096" customFormat="false" ht="15" hidden="false" customHeight="false" outlineLevel="0" collapsed="false">
      <c r="A13096" s="7" t="s">
        <v>33</v>
      </c>
      <c r="B13096" s="7" t="s">
        <v>181</v>
      </c>
      <c r="C13096" s="7" t="s">
        <v>1387</v>
      </c>
      <c r="D13096" s="7" t="n">
        <v>3</v>
      </c>
      <c r="E13096" s="7" t="n">
        <v>49.5</v>
      </c>
      <c r="F13096" s="7" t="n">
        <v>0</v>
      </c>
      <c r="G13096" s="7" t="n">
        <v>0</v>
      </c>
    </row>
    <row r="13097" customFormat="false" ht="15" hidden="false" customHeight="false" outlineLevel="0" collapsed="false">
      <c r="A13097" s="7" t="s">
        <v>33</v>
      </c>
      <c r="B13097" s="7" t="s">
        <v>133</v>
      </c>
      <c r="C13097" s="7" t="s">
        <v>1390</v>
      </c>
      <c r="D13097" s="7" t="n">
        <v>5</v>
      </c>
      <c r="E13097" s="7" t="n">
        <v>102.5</v>
      </c>
      <c r="F13097" s="7" t="n">
        <v>0</v>
      </c>
      <c r="G13097" s="7" t="n">
        <v>0</v>
      </c>
    </row>
    <row r="13098" customFormat="false" ht="15" hidden="false" customHeight="false" outlineLevel="0" collapsed="false">
      <c r="A13098" s="7" t="s">
        <v>33</v>
      </c>
      <c r="B13098" s="7" t="s">
        <v>373</v>
      </c>
      <c r="C13098" s="7" t="s">
        <v>1403</v>
      </c>
      <c r="D13098" s="7" t="n">
        <v>1</v>
      </c>
      <c r="E13098" s="7" t="n">
        <v>136.3</v>
      </c>
      <c r="F13098" s="7" t="n">
        <v>0</v>
      </c>
      <c r="G13098" s="7" t="n">
        <v>0</v>
      </c>
    </row>
    <row r="13099" customFormat="false" ht="15" hidden="false" customHeight="false" outlineLevel="0" collapsed="false">
      <c r="A13099" s="7" t="s">
        <v>33</v>
      </c>
      <c r="B13099" s="7" t="s">
        <v>128</v>
      </c>
      <c r="C13099" s="7" t="s">
        <v>1421</v>
      </c>
      <c r="D13099" s="7" t="n">
        <v>4</v>
      </c>
      <c r="E13099" s="7" t="n">
        <v>100</v>
      </c>
      <c r="F13099" s="7" t="n">
        <v>0</v>
      </c>
      <c r="G13099" s="7" t="n">
        <v>0</v>
      </c>
    </row>
    <row r="13100" customFormat="false" ht="15" hidden="false" customHeight="false" outlineLevel="0" collapsed="false">
      <c r="A13100" s="7" t="s">
        <v>33</v>
      </c>
      <c r="B13100" s="7" t="s">
        <v>126</v>
      </c>
      <c r="C13100" s="7" t="s">
        <v>1421</v>
      </c>
      <c r="D13100" s="7" t="n">
        <v>4</v>
      </c>
      <c r="E13100" s="7" t="n">
        <v>100</v>
      </c>
      <c r="F13100" s="7" t="n">
        <v>0</v>
      </c>
      <c r="G13100" s="7" t="n">
        <v>0</v>
      </c>
    </row>
    <row r="13101" customFormat="false" ht="15" hidden="false" customHeight="false" outlineLevel="0" collapsed="false">
      <c r="A13101" s="7" t="s">
        <v>33</v>
      </c>
      <c r="B13101" s="7" t="s">
        <v>122</v>
      </c>
      <c r="C13101" s="7" t="s">
        <v>1421</v>
      </c>
      <c r="D13101" s="7" t="n">
        <v>7</v>
      </c>
      <c r="E13101" s="7" t="n">
        <v>175</v>
      </c>
      <c r="F13101" s="7" t="n">
        <v>0</v>
      </c>
      <c r="G13101" s="7" t="n">
        <v>0</v>
      </c>
    </row>
    <row r="13102" customFormat="false" ht="15" hidden="false" customHeight="false" outlineLevel="0" collapsed="false">
      <c r="A13102" s="7" t="s">
        <v>33</v>
      </c>
      <c r="B13102" s="7" t="s">
        <v>142</v>
      </c>
      <c r="C13102" s="7" t="s">
        <v>1421</v>
      </c>
      <c r="D13102" s="7" t="n">
        <v>4</v>
      </c>
      <c r="E13102" s="7" t="n">
        <v>100</v>
      </c>
      <c r="F13102" s="7" t="n">
        <v>0</v>
      </c>
      <c r="G13102" s="7" t="n">
        <v>0</v>
      </c>
    </row>
    <row r="13103" customFormat="false" ht="15" hidden="false" customHeight="false" outlineLevel="0" collapsed="false">
      <c r="A13103" s="7" t="s">
        <v>33</v>
      </c>
      <c r="B13103" s="7" t="s">
        <v>130</v>
      </c>
      <c r="C13103" s="7" t="s">
        <v>1425</v>
      </c>
      <c r="D13103" s="7" t="n">
        <v>3</v>
      </c>
      <c r="E13103" s="7" t="n">
        <v>105</v>
      </c>
      <c r="F13103" s="7" t="n">
        <v>0</v>
      </c>
      <c r="G13103" s="7" t="n">
        <v>0</v>
      </c>
    </row>
    <row r="13104" customFormat="false" ht="15" hidden="false" customHeight="false" outlineLevel="0" collapsed="false">
      <c r="A13104" s="7" t="s">
        <v>33</v>
      </c>
      <c r="B13104" s="7" t="s">
        <v>198</v>
      </c>
      <c r="C13104" s="7" t="s">
        <v>1425</v>
      </c>
      <c r="D13104" s="7" t="n">
        <v>0</v>
      </c>
      <c r="E13104" s="7" t="n">
        <v>0</v>
      </c>
      <c r="F13104" s="7" t="n">
        <v>1</v>
      </c>
      <c r="G13104" s="7" t="n">
        <v>35</v>
      </c>
    </row>
    <row r="13105" customFormat="false" ht="15" hidden="false" customHeight="false" outlineLevel="0" collapsed="false">
      <c r="A13105" s="7" t="s">
        <v>33</v>
      </c>
      <c r="B13105" s="7" t="s">
        <v>196</v>
      </c>
      <c r="C13105" s="7" t="s">
        <v>1428</v>
      </c>
      <c r="D13105" s="7" t="n">
        <v>0</v>
      </c>
      <c r="E13105" s="7" t="n">
        <v>0</v>
      </c>
      <c r="F13105" s="7" t="n">
        <v>1</v>
      </c>
      <c r="G13105" s="7" t="n">
        <v>126.5</v>
      </c>
    </row>
    <row r="13106" customFormat="false" ht="15" hidden="false" customHeight="false" outlineLevel="0" collapsed="false">
      <c r="A13106" s="7" t="s">
        <v>33</v>
      </c>
      <c r="B13106" s="7" t="s">
        <v>124</v>
      </c>
      <c r="C13106" s="7" t="s">
        <v>1449</v>
      </c>
      <c r="D13106" s="7" t="n">
        <v>6</v>
      </c>
      <c r="E13106" s="7" t="n">
        <v>88.8</v>
      </c>
      <c r="F13106" s="7" t="n">
        <v>0</v>
      </c>
      <c r="G13106" s="7" t="n">
        <v>0</v>
      </c>
    </row>
    <row r="13107" customFormat="false" ht="15" hidden="false" customHeight="false" outlineLevel="0" collapsed="false">
      <c r="A13107" s="7" t="s">
        <v>33</v>
      </c>
      <c r="B13107" s="7" t="s">
        <v>909</v>
      </c>
      <c r="C13107" s="7" t="s">
        <v>1573</v>
      </c>
      <c r="D13107" s="7" t="n">
        <v>15</v>
      </c>
      <c r="E13107" s="7" t="n">
        <v>249</v>
      </c>
      <c r="F13107" s="7" t="n">
        <v>0</v>
      </c>
      <c r="G13107" s="7" t="n">
        <v>0</v>
      </c>
    </row>
    <row r="13108" customFormat="false" ht="15" hidden="false" customHeight="false" outlineLevel="0" collapsed="false">
      <c r="A13108" s="7" t="s">
        <v>33</v>
      </c>
      <c r="B13108" s="7" t="s">
        <v>868</v>
      </c>
      <c r="C13108" s="7" t="s">
        <v>1573</v>
      </c>
      <c r="D13108" s="7" t="n">
        <v>13</v>
      </c>
      <c r="E13108" s="7" t="n">
        <v>240.5</v>
      </c>
      <c r="F13108" s="7" t="n">
        <v>0</v>
      </c>
      <c r="G13108" s="7" t="n">
        <v>0</v>
      </c>
    </row>
    <row r="13109" customFormat="false" ht="15" hidden="false" customHeight="false" outlineLevel="0" collapsed="false">
      <c r="A13109" s="7" t="s">
        <v>33</v>
      </c>
      <c r="B13109" s="7" t="s">
        <v>889</v>
      </c>
      <c r="C13109" s="7" t="s">
        <v>1439</v>
      </c>
      <c r="D13109" s="7" t="n">
        <v>3</v>
      </c>
      <c r="E13109" s="7" t="n">
        <v>63</v>
      </c>
      <c r="F13109" s="7" t="n">
        <v>0</v>
      </c>
      <c r="G13109" s="7" t="n">
        <v>0</v>
      </c>
    </row>
    <row r="13110" customFormat="false" ht="15" hidden="false" customHeight="false" outlineLevel="0" collapsed="false">
      <c r="A13110" s="7" t="s">
        <v>33</v>
      </c>
      <c r="B13110" s="7" t="s">
        <v>894</v>
      </c>
      <c r="C13110" s="7" t="s">
        <v>1575</v>
      </c>
      <c r="D13110" s="7" t="n">
        <v>3</v>
      </c>
      <c r="E13110" s="7" t="n">
        <v>160.5</v>
      </c>
      <c r="F13110" s="7" t="n">
        <v>5</v>
      </c>
      <c r="G13110" s="7" t="n">
        <v>267.5</v>
      </c>
    </row>
    <row r="13111" customFormat="false" ht="15" hidden="false" customHeight="false" outlineLevel="0" collapsed="false">
      <c r="A13111" s="7" t="s">
        <v>33</v>
      </c>
      <c r="B13111" s="7" t="s">
        <v>771</v>
      </c>
      <c r="C13111" s="7" t="s">
        <v>1551</v>
      </c>
      <c r="D13111" s="7" t="n">
        <v>3</v>
      </c>
      <c r="E13111" s="7" t="n">
        <v>280.5</v>
      </c>
      <c r="F13111" s="7" t="n">
        <v>0</v>
      </c>
      <c r="G13111" s="7" t="n">
        <v>0</v>
      </c>
    </row>
    <row r="13112" customFormat="false" ht="15" hidden="false" customHeight="false" outlineLevel="0" collapsed="false">
      <c r="A13112" s="7" t="s">
        <v>33</v>
      </c>
      <c r="B13112" s="7" t="s">
        <v>908</v>
      </c>
      <c r="C13112" s="7" t="s">
        <v>1393</v>
      </c>
      <c r="D13112" s="7" t="n">
        <v>2</v>
      </c>
      <c r="E13112" s="7" t="n">
        <v>41</v>
      </c>
      <c r="F13112" s="7" t="n">
        <v>0</v>
      </c>
      <c r="G13112" s="7" t="n">
        <v>0</v>
      </c>
    </row>
    <row r="13113" customFormat="false" ht="15" hidden="false" customHeight="false" outlineLevel="0" collapsed="false">
      <c r="A13113" s="7" t="s">
        <v>33</v>
      </c>
      <c r="B13113" s="7" t="s">
        <v>899</v>
      </c>
      <c r="C13113" s="7" t="s">
        <v>1429</v>
      </c>
      <c r="D13113" s="7" t="n">
        <v>3</v>
      </c>
      <c r="E13113" s="7" t="n">
        <v>62.4</v>
      </c>
      <c r="F13113" s="7" t="n">
        <v>0</v>
      </c>
      <c r="G13113" s="7" t="n">
        <v>0</v>
      </c>
    </row>
    <row r="13114" customFormat="false" ht="15" hidden="false" customHeight="false" outlineLevel="0" collapsed="false">
      <c r="A13114" s="7" t="s">
        <v>33</v>
      </c>
      <c r="B13114" s="7" t="s">
        <v>194</v>
      </c>
      <c r="C13114" s="7" t="s">
        <v>1269</v>
      </c>
      <c r="D13114" s="7" t="n">
        <v>1</v>
      </c>
      <c r="E13114" s="7" t="n">
        <v>65</v>
      </c>
      <c r="F13114" s="7" t="n">
        <v>0</v>
      </c>
      <c r="G13114" s="7" t="n">
        <v>0</v>
      </c>
    </row>
    <row r="13115" customFormat="false" ht="15" hidden="false" customHeight="false" outlineLevel="0" collapsed="false">
      <c r="A13115" s="7" t="s">
        <v>33</v>
      </c>
      <c r="B13115" s="7" t="s">
        <v>207</v>
      </c>
      <c r="C13115" s="7" t="s">
        <v>1269</v>
      </c>
      <c r="D13115" s="7" t="n">
        <v>1</v>
      </c>
      <c r="E13115" s="7" t="n">
        <v>65</v>
      </c>
      <c r="F13115" s="7" t="n">
        <v>0</v>
      </c>
      <c r="G13115" s="7" t="n">
        <v>0</v>
      </c>
    </row>
    <row r="13116" customFormat="false" ht="15" hidden="false" customHeight="false" outlineLevel="0" collapsed="false">
      <c r="A13116" s="7" t="s">
        <v>33</v>
      </c>
      <c r="B13116" s="7" t="s">
        <v>86</v>
      </c>
      <c r="C13116" s="7" t="s">
        <v>1271</v>
      </c>
      <c r="D13116" s="7" t="n">
        <v>3</v>
      </c>
      <c r="E13116" s="7" t="n">
        <v>195</v>
      </c>
      <c r="F13116" s="7" t="n">
        <v>0</v>
      </c>
      <c r="G13116" s="7" t="n">
        <v>0</v>
      </c>
    </row>
    <row r="13117" customFormat="false" ht="15" hidden="false" customHeight="false" outlineLevel="0" collapsed="false">
      <c r="A13117" s="7" t="s">
        <v>33</v>
      </c>
      <c r="B13117" s="7" t="s">
        <v>88</v>
      </c>
      <c r="C13117" s="7" t="s">
        <v>1271</v>
      </c>
      <c r="D13117" s="7" t="n">
        <v>1</v>
      </c>
      <c r="E13117" s="7" t="n">
        <v>65</v>
      </c>
      <c r="F13117" s="7" t="n">
        <v>0</v>
      </c>
      <c r="G13117" s="7" t="n">
        <v>0</v>
      </c>
    </row>
    <row r="13118" customFormat="false" ht="15" hidden="false" customHeight="false" outlineLevel="0" collapsed="false">
      <c r="A13118" s="7" t="s">
        <v>33</v>
      </c>
      <c r="B13118" s="7" t="s">
        <v>395</v>
      </c>
      <c r="C13118" s="7" t="s">
        <v>1273</v>
      </c>
      <c r="D13118" s="7" t="n">
        <v>1</v>
      </c>
      <c r="E13118" s="7" t="n">
        <v>175.5</v>
      </c>
      <c r="F13118" s="7" t="n">
        <v>0</v>
      </c>
      <c r="G13118" s="7" t="n">
        <v>0</v>
      </c>
    </row>
    <row r="13119" customFormat="false" ht="15" hidden="false" customHeight="false" outlineLevel="0" collapsed="false">
      <c r="A13119" s="7" t="s">
        <v>33</v>
      </c>
      <c r="B13119" s="7" t="s">
        <v>447</v>
      </c>
      <c r="C13119" s="7" t="s">
        <v>1273</v>
      </c>
      <c r="D13119" s="7" t="n">
        <v>1</v>
      </c>
      <c r="E13119" s="7" t="n">
        <v>175.5</v>
      </c>
      <c r="F13119" s="7" t="n">
        <v>0</v>
      </c>
      <c r="G13119" s="7" t="n">
        <v>0</v>
      </c>
    </row>
    <row r="13120" customFormat="false" ht="15" hidden="false" customHeight="false" outlineLevel="0" collapsed="false">
      <c r="A13120" s="7" t="s">
        <v>33</v>
      </c>
      <c r="B13120" s="7" t="s">
        <v>106</v>
      </c>
      <c r="C13120" s="7" t="s">
        <v>1291</v>
      </c>
      <c r="D13120" s="7" t="n">
        <v>2</v>
      </c>
      <c r="E13120" s="7" t="n">
        <v>48.86</v>
      </c>
      <c r="F13120" s="7" t="n">
        <v>0</v>
      </c>
      <c r="G13120" s="7" t="n">
        <v>0</v>
      </c>
    </row>
    <row r="13121" customFormat="false" ht="15" hidden="false" customHeight="false" outlineLevel="0" collapsed="false">
      <c r="A13121" s="7" t="s">
        <v>33</v>
      </c>
      <c r="B13121" s="7" t="s">
        <v>96</v>
      </c>
      <c r="C13121" s="7" t="s">
        <v>1291</v>
      </c>
      <c r="D13121" s="7" t="n">
        <v>6</v>
      </c>
      <c r="E13121" s="7" t="n">
        <v>146.58</v>
      </c>
      <c r="F13121" s="7" t="n">
        <v>0</v>
      </c>
      <c r="G13121" s="7" t="n">
        <v>0</v>
      </c>
    </row>
    <row r="13122" customFormat="false" ht="15" hidden="false" customHeight="false" outlineLevel="0" collapsed="false">
      <c r="A13122" s="7" t="s">
        <v>33</v>
      </c>
      <c r="B13122" s="7" t="s">
        <v>110</v>
      </c>
      <c r="C13122" s="7" t="s">
        <v>1291</v>
      </c>
      <c r="D13122" s="7" t="n">
        <v>2</v>
      </c>
      <c r="E13122" s="7" t="n">
        <v>48.86</v>
      </c>
      <c r="F13122" s="7" t="n">
        <v>0</v>
      </c>
      <c r="G13122" s="7" t="n">
        <v>0</v>
      </c>
    </row>
    <row r="13123" customFormat="false" ht="15" hidden="false" customHeight="false" outlineLevel="0" collapsed="false">
      <c r="A13123" s="7" t="s">
        <v>33</v>
      </c>
      <c r="B13123" s="7" t="s">
        <v>173</v>
      </c>
      <c r="C13123" s="7" t="s">
        <v>1291</v>
      </c>
      <c r="D13123" s="7" t="n">
        <v>2</v>
      </c>
      <c r="E13123" s="7" t="n">
        <v>48.86</v>
      </c>
      <c r="F13123" s="7" t="n">
        <v>0</v>
      </c>
      <c r="G13123" s="7" t="n">
        <v>0</v>
      </c>
    </row>
    <row r="13124" customFormat="false" ht="15" hidden="false" customHeight="false" outlineLevel="0" collapsed="false">
      <c r="A13124" s="7" t="s">
        <v>33</v>
      </c>
      <c r="B13124" s="7" t="s">
        <v>371</v>
      </c>
      <c r="C13124" s="7" t="s">
        <v>1296</v>
      </c>
      <c r="D13124" s="7" t="n">
        <v>6</v>
      </c>
      <c r="E13124" s="7" t="n">
        <v>66</v>
      </c>
      <c r="F13124" s="7" t="n">
        <v>0</v>
      </c>
      <c r="G13124" s="7" t="n">
        <v>0</v>
      </c>
    </row>
    <row r="13125" customFormat="false" ht="15" hidden="false" customHeight="false" outlineLevel="0" collapsed="false">
      <c r="A13125" s="7" t="s">
        <v>33</v>
      </c>
      <c r="B13125" s="7" t="s">
        <v>393</v>
      </c>
      <c r="C13125" s="7" t="s">
        <v>1297</v>
      </c>
      <c r="D13125" s="7" t="n">
        <v>6</v>
      </c>
      <c r="E13125" s="7" t="n">
        <v>66</v>
      </c>
      <c r="F13125" s="7" t="n">
        <v>0</v>
      </c>
      <c r="G13125" s="7" t="n">
        <v>0</v>
      </c>
    </row>
    <row r="13126" customFormat="false" ht="15" hidden="false" customHeight="false" outlineLevel="0" collapsed="false">
      <c r="A13126" s="7" t="s">
        <v>33</v>
      </c>
      <c r="B13126" s="7" t="s">
        <v>83</v>
      </c>
      <c r="C13126" s="7" t="s">
        <v>1303</v>
      </c>
      <c r="D13126" s="7" t="n">
        <v>1</v>
      </c>
      <c r="E13126" s="7" t="n">
        <v>45.5</v>
      </c>
      <c r="F13126" s="7" t="n">
        <v>0</v>
      </c>
      <c r="G13126" s="7" t="n">
        <v>0</v>
      </c>
    </row>
    <row r="13127" customFormat="false" ht="15" hidden="false" customHeight="false" outlineLevel="0" collapsed="false">
      <c r="A13127" s="7" t="s">
        <v>33</v>
      </c>
      <c r="B13127" s="7" t="s">
        <v>187</v>
      </c>
      <c r="C13127" s="7" t="s">
        <v>1309</v>
      </c>
      <c r="D13127" s="7" t="n">
        <v>1</v>
      </c>
      <c r="E13127" s="7" t="n">
        <v>77.8</v>
      </c>
      <c r="F13127" s="7" t="n">
        <v>0</v>
      </c>
      <c r="G13127" s="7" t="n">
        <v>0</v>
      </c>
    </row>
    <row r="13128" customFormat="false" ht="15" hidden="false" customHeight="false" outlineLevel="0" collapsed="false">
      <c r="A13128" s="7" t="s">
        <v>33</v>
      </c>
      <c r="B13128" s="7" t="s">
        <v>111</v>
      </c>
      <c r="C13128" s="7" t="s">
        <v>1330</v>
      </c>
      <c r="D13128" s="7" t="n">
        <v>2</v>
      </c>
      <c r="E13128" s="7" t="n">
        <v>57.86</v>
      </c>
      <c r="F13128" s="7" t="n">
        <v>0</v>
      </c>
      <c r="G13128" s="7" t="n">
        <v>0</v>
      </c>
    </row>
    <row r="13129" customFormat="false" ht="15" hidden="false" customHeight="false" outlineLevel="0" collapsed="false">
      <c r="A13129" s="7" t="s">
        <v>33</v>
      </c>
      <c r="B13129" s="7" t="s">
        <v>149</v>
      </c>
      <c r="C13129" s="7" t="s">
        <v>1330</v>
      </c>
      <c r="D13129" s="7" t="n">
        <v>1</v>
      </c>
      <c r="E13129" s="7" t="n">
        <v>28.93</v>
      </c>
      <c r="F13129" s="7" t="n">
        <v>0</v>
      </c>
      <c r="G13129" s="7" t="n">
        <v>0</v>
      </c>
    </row>
    <row r="13130" customFormat="false" ht="15" hidden="false" customHeight="false" outlineLevel="0" collapsed="false">
      <c r="A13130" s="7" t="s">
        <v>33</v>
      </c>
      <c r="B13130" s="7" t="s">
        <v>141</v>
      </c>
      <c r="C13130" s="7" t="s">
        <v>1334</v>
      </c>
      <c r="D13130" s="7" t="n">
        <v>1</v>
      </c>
      <c r="E13130" s="7" t="n">
        <v>17</v>
      </c>
      <c r="F13130" s="7" t="n">
        <v>0</v>
      </c>
      <c r="G13130" s="7" t="n">
        <v>0</v>
      </c>
    </row>
    <row r="13131" customFormat="false" ht="15" hidden="false" customHeight="false" outlineLevel="0" collapsed="false">
      <c r="A13131" s="7" t="s">
        <v>33</v>
      </c>
      <c r="B13131" s="7" t="s">
        <v>125</v>
      </c>
      <c r="C13131" s="7" t="s">
        <v>1334</v>
      </c>
      <c r="D13131" s="7" t="n">
        <v>1</v>
      </c>
      <c r="E13131" s="7" t="n">
        <v>17</v>
      </c>
      <c r="F13131" s="7" t="n">
        <v>0</v>
      </c>
      <c r="G13131" s="7" t="n">
        <v>0</v>
      </c>
    </row>
    <row r="13132" customFormat="false" ht="15" hidden="false" customHeight="false" outlineLevel="0" collapsed="false">
      <c r="A13132" s="7" t="s">
        <v>33</v>
      </c>
      <c r="B13132" s="7" t="s">
        <v>177</v>
      </c>
      <c r="C13132" s="7" t="s">
        <v>1334</v>
      </c>
      <c r="D13132" s="7" t="n">
        <v>2</v>
      </c>
      <c r="E13132" s="7" t="n">
        <v>34</v>
      </c>
      <c r="F13132" s="7" t="n">
        <v>0</v>
      </c>
      <c r="G13132" s="7" t="n">
        <v>0</v>
      </c>
    </row>
    <row r="13133" customFormat="false" ht="15" hidden="false" customHeight="false" outlineLevel="0" collapsed="false">
      <c r="A13133" s="7" t="s">
        <v>33</v>
      </c>
      <c r="B13133" s="7" t="s">
        <v>231</v>
      </c>
      <c r="C13133" s="7" t="s">
        <v>1342</v>
      </c>
      <c r="D13133" s="7" t="n">
        <v>0</v>
      </c>
      <c r="E13133" s="7" t="n">
        <v>0</v>
      </c>
      <c r="F13133" s="7" t="n">
        <v>2</v>
      </c>
      <c r="G13133" s="7" t="n">
        <v>39.84</v>
      </c>
    </row>
    <row r="13134" customFormat="false" ht="15" hidden="false" customHeight="false" outlineLevel="0" collapsed="false">
      <c r="A13134" s="7" t="s">
        <v>33</v>
      </c>
      <c r="B13134" s="7" t="s">
        <v>201</v>
      </c>
      <c r="C13134" s="7" t="s">
        <v>1344</v>
      </c>
      <c r="D13134" s="7" t="n">
        <v>1</v>
      </c>
      <c r="E13134" s="7" t="n">
        <v>9.5</v>
      </c>
      <c r="F13134" s="7" t="n">
        <v>3</v>
      </c>
      <c r="G13134" s="7" t="n">
        <v>28.5</v>
      </c>
    </row>
    <row r="13135" customFormat="false" ht="15" hidden="false" customHeight="false" outlineLevel="0" collapsed="false">
      <c r="A13135" s="7" t="s">
        <v>33</v>
      </c>
      <c r="B13135" s="7" t="s">
        <v>264</v>
      </c>
      <c r="C13135" s="7" t="s">
        <v>1347</v>
      </c>
      <c r="D13135" s="7" t="n">
        <v>0</v>
      </c>
      <c r="E13135" s="7" t="n">
        <v>0</v>
      </c>
      <c r="F13135" s="7" t="n">
        <v>2</v>
      </c>
      <c r="G13135" s="7" t="n">
        <v>19.42</v>
      </c>
    </row>
    <row r="13136" customFormat="false" ht="15" hidden="false" customHeight="false" outlineLevel="0" collapsed="false">
      <c r="A13136" s="7" t="s">
        <v>33</v>
      </c>
      <c r="B13136" s="7" t="s">
        <v>150</v>
      </c>
      <c r="C13136" s="7" t="s">
        <v>1349</v>
      </c>
      <c r="D13136" s="7" t="n">
        <v>4</v>
      </c>
      <c r="E13136" s="7" t="n">
        <v>48.72</v>
      </c>
      <c r="F13136" s="7" t="n">
        <v>0</v>
      </c>
      <c r="G13136" s="7" t="n">
        <v>0</v>
      </c>
    </row>
    <row r="13137" customFormat="false" ht="15" hidden="false" customHeight="false" outlineLevel="0" collapsed="false">
      <c r="A13137" s="7" t="s">
        <v>33</v>
      </c>
      <c r="B13137" s="7" t="s">
        <v>114</v>
      </c>
      <c r="C13137" s="7" t="s">
        <v>1354</v>
      </c>
      <c r="D13137" s="7" t="n">
        <v>4</v>
      </c>
      <c r="E13137" s="7" t="n">
        <v>110.2</v>
      </c>
      <c r="F13137" s="7" t="n">
        <v>0</v>
      </c>
      <c r="G13137" s="7" t="n">
        <v>0</v>
      </c>
    </row>
    <row r="13138" customFormat="false" ht="15" hidden="false" customHeight="false" outlineLevel="0" collapsed="false">
      <c r="A13138" s="7" t="s">
        <v>33</v>
      </c>
      <c r="B13138" s="7" t="s">
        <v>323</v>
      </c>
      <c r="C13138" s="7" t="s">
        <v>1355</v>
      </c>
      <c r="D13138" s="7" t="n">
        <v>0</v>
      </c>
      <c r="E13138" s="7" t="n">
        <v>0</v>
      </c>
      <c r="F13138" s="7" t="n">
        <v>2</v>
      </c>
      <c r="G13138" s="7" t="n">
        <v>40.48</v>
      </c>
    </row>
    <row r="13139" customFormat="false" ht="15" hidden="false" customHeight="false" outlineLevel="0" collapsed="false">
      <c r="A13139" s="7" t="s">
        <v>33</v>
      </c>
      <c r="B13139" s="7" t="s">
        <v>283</v>
      </c>
      <c r="C13139" s="7" t="s">
        <v>1376</v>
      </c>
      <c r="D13139" s="7" t="n">
        <v>3</v>
      </c>
      <c r="E13139" s="7" t="n">
        <v>55.2</v>
      </c>
      <c r="F13139" s="7" t="n">
        <v>0</v>
      </c>
      <c r="G13139" s="7" t="n">
        <v>0</v>
      </c>
    </row>
    <row r="13140" customFormat="false" ht="15" hidden="false" customHeight="false" outlineLevel="0" collapsed="false">
      <c r="A13140" s="7" t="s">
        <v>33</v>
      </c>
      <c r="B13140" s="7" t="s">
        <v>174</v>
      </c>
      <c r="C13140" s="7" t="s">
        <v>1379</v>
      </c>
      <c r="D13140" s="7" t="n">
        <v>6</v>
      </c>
      <c r="E13140" s="7" t="n">
        <v>250.86</v>
      </c>
      <c r="F13140" s="7" t="n">
        <v>0</v>
      </c>
      <c r="G13140" s="7" t="n">
        <v>0</v>
      </c>
    </row>
    <row r="13141" customFormat="false" ht="15" hidden="false" customHeight="false" outlineLevel="0" collapsed="false">
      <c r="A13141" s="7" t="s">
        <v>33</v>
      </c>
      <c r="B13141" s="7" t="s">
        <v>145</v>
      </c>
      <c r="C13141" s="7" t="s">
        <v>1379</v>
      </c>
      <c r="D13141" s="7" t="n">
        <v>4</v>
      </c>
      <c r="E13141" s="7" t="n">
        <v>167.24</v>
      </c>
      <c r="F13141" s="7" t="n">
        <v>0</v>
      </c>
      <c r="G13141" s="7" t="n">
        <v>0</v>
      </c>
    </row>
    <row r="13142" customFormat="false" ht="15" hidden="false" customHeight="false" outlineLevel="0" collapsed="false">
      <c r="A13142" s="7" t="s">
        <v>33</v>
      </c>
      <c r="B13142" s="7" t="s">
        <v>148</v>
      </c>
      <c r="C13142" s="7" t="s">
        <v>1387</v>
      </c>
      <c r="D13142" s="7" t="n">
        <v>7</v>
      </c>
      <c r="E13142" s="7" t="n">
        <v>115.5</v>
      </c>
      <c r="F13142" s="7" t="n">
        <v>2</v>
      </c>
      <c r="G13142" s="7" t="n">
        <v>33</v>
      </c>
    </row>
    <row r="13143" customFormat="false" ht="15" hidden="false" customHeight="false" outlineLevel="0" collapsed="false">
      <c r="A13143" s="7" t="s">
        <v>33</v>
      </c>
      <c r="B13143" s="7" t="s">
        <v>139</v>
      </c>
      <c r="C13143" s="7" t="s">
        <v>1387</v>
      </c>
      <c r="D13143" s="7" t="n">
        <v>1</v>
      </c>
      <c r="E13143" s="7" t="n">
        <v>16.5</v>
      </c>
      <c r="F13143" s="7" t="n">
        <v>2</v>
      </c>
      <c r="G13143" s="7" t="n">
        <v>33</v>
      </c>
    </row>
    <row r="13144" customFormat="false" ht="15" hidden="false" customHeight="false" outlineLevel="0" collapsed="false">
      <c r="A13144" s="7" t="s">
        <v>33</v>
      </c>
      <c r="B13144" s="7" t="s">
        <v>189</v>
      </c>
      <c r="C13144" s="7" t="s">
        <v>1387</v>
      </c>
      <c r="D13144" s="7" t="n">
        <v>0</v>
      </c>
      <c r="E13144" s="7" t="n">
        <v>0</v>
      </c>
      <c r="F13144" s="7" t="n">
        <v>2</v>
      </c>
      <c r="G13144" s="7" t="n">
        <v>33</v>
      </c>
    </row>
    <row r="13145" customFormat="false" ht="15" hidden="false" customHeight="false" outlineLevel="0" collapsed="false">
      <c r="A13145" s="7" t="s">
        <v>33</v>
      </c>
      <c r="B13145" s="7" t="s">
        <v>181</v>
      </c>
      <c r="C13145" s="7" t="s">
        <v>1387</v>
      </c>
      <c r="D13145" s="7" t="n">
        <v>0</v>
      </c>
      <c r="E13145" s="7" t="n">
        <v>0</v>
      </c>
      <c r="F13145" s="7" t="n">
        <v>1</v>
      </c>
      <c r="G13145" s="7" t="n">
        <v>16.5</v>
      </c>
    </row>
    <row r="13146" customFormat="false" ht="15" hidden="false" customHeight="false" outlineLevel="0" collapsed="false">
      <c r="A13146" s="7" t="s">
        <v>33</v>
      </c>
      <c r="B13146" s="7" t="s">
        <v>257</v>
      </c>
      <c r="C13146" s="7" t="s">
        <v>1387</v>
      </c>
      <c r="D13146" s="7" t="n">
        <v>0</v>
      </c>
      <c r="E13146" s="7" t="n">
        <v>0</v>
      </c>
      <c r="F13146" s="7" t="n">
        <v>4</v>
      </c>
      <c r="G13146" s="7" t="n">
        <v>66</v>
      </c>
    </row>
    <row r="13147" customFormat="false" ht="15" hidden="false" customHeight="false" outlineLevel="0" collapsed="false">
      <c r="A13147" s="7" t="s">
        <v>33</v>
      </c>
      <c r="B13147" s="7" t="s">
        <v>133</v>
      </c>
      <c r="C13147" s="7" t="s">
        <v>1390</v>
      </c>
      <c r="D13147" s="7" t="n">
        <v>2</v>
      </c>
      <c r="E13147" s="7" t="n">
        <v>41</v>
      </c>
      <c r="F13147" s="7" t="n">
        <v>0</v>
      </c>
      <c r="G13147" s="7" t="n">
        <v>0</v>
      </c>
    </row>
    <row r="13148" customFormat="false" ht="15" hidden="false" customHeight="false" outlineLevel="0" collapsed="false">
      <c r="A13148" s="7" t="s">
        <v>33</v>
      </c>
      <c r="B13148" s="7" t="s">
        <v>154</v>
      </c>
      <c r="C13148" s="7" t="s">
        <v>1390</v>
      </c>
      <c r="D13148" s="7" t="n">
        <v>2</v>
      </c>
      <c r="E13148" s="7" t="n">
        <v>41</v>
      </c>
      <c r="F13148" s="7" t="n">
        <v>0</v>
      </c>
      <c r="G13148" s="7" t="n">
        <v>0</v>
      </c>
    </row>
    <row r="13149" customFormat="false" ht="15" hidden="false" customHeight="false" outlineLevel="0" collapsed="false">
      <c r="A13149" s="7" t="s">
        <v>33</v>
      </c>
      <c r="B13149" s="7" t="s">
        <v>216</v>
      </c>
      <c r="C13149" s="7" t="s">
        <v>1390</v>
      </c>
      <c r="D13149" s="7" t="n">
        <v>2</v>
      </c>
      <c r="E13149" s="7" t="n">
        <v>41</v>
      </c>
      <c r="F13149" s="7" t="n">
        <v>2</v>
      </c>
      <c r="G13149" s="7" t="n">
        <v>41</v>
      </c>
    </row>
    <row r="13150" customFormat="false" ht="15" hidden="false" customHeight="false" outlineLevel="0" collapsed="false">
      <c r="A13150" s="7" t="s">
        <v>33</v>
      </c>
      <c r="B13150" s="7" t="s">
        <v>167</v>
      </c>
      <c r="C13150" s="7" t="s">
        <v>1390</v>
      </c>
      <c r="D13150" s="7" t="n">
        <v>4</v>
      </c>
      <c r="E13150" s="7" t="n">
        <v>82</v>
      </c>
      <c r="F13150" s="7" t="n">
        <v>0</v>
      </c>
      <c r="G13150" s="7" t="n">
        <v>0</v>
      </c>
    </row>
    <row r="13151" customFormat="false" ht="15" hidden="false" customHeight="false" outlineLevel="0" collapsed="false">
      <c r="A13151" s="7" t="s">
        <v>33</v>
      </c>
      <c r="B13151" s="7" t="s">
        <v>285</v>
      </c>
      <c r="C13151" s="7" t="s">
        <v>1390</v>
      </c>
      <c r="D13151" s="7" t="n">
        <v>1</v>
      </c>
      <c r="E13151" s="7" t="n">
        <v>20.5</v>
      </c>
      <c r="F13151" s="7" t="n">
        <v>0</v>
      </c>
      <c r="G13151" s="7" t="n">
        <v>0</v>
      </c>
    </row>
    <row r="13152" customFormat="false" ht="15" hidden="false" customHeight="false" outlineLevel="0" collapsed="false">
      <c r="A13152" s="7" t="s">
        <v>33</v>
      </c>
      <c r="B13152" s="7" t="s">
        <v>365</v>
      </c>
      <c r="C13152" s="7" t="s">
        <v>1393</v>
      </c>
      <c r="D13152" s="7" t="n">
        <v>1</v>
      </c>
      <c r="E13152" s="7" t="n">
        <v>21</v>
      </c>
      <c r="F13152" s="7" t="n">
        <v>0</v>
      </c>
      <c r="G13152" s="7" t="n">
        <v>0</v>
      </c>
    </row>
    <row r="13153" customFormat="false" ht="15" hidden="false" customHeight="false" outlineLevel="0" collapsed="false">
      <c r="A13153" s="7" t="s">
        <v>33</v>
      </c>
      <c r="B13153" s="7" t="s">
        <v>130</v>
      </c>
      <c r="C13153" s="7" t="s">
        <v>1425</v>
      </c>
      <c r="D13153" s="7" t="n">
        <v>2</v>
      </c>
      <c r="E13153" s="7" t="n">
        <v>70</v>
      </c>
      <c r="F13153" s="7" t="n">
        <v>0</v>
      </c>
      <c r="G13153" s="7" t="n">
        <v>0</v>
      </c>
    </row>
    <row r="13154" customFormat="false" ht="15" hidden="false" customHeight="false" outlineLevel="0" collapsed="false">
      <c r="A13154" s="7" t="s">
        <v>33</v>
      </c>
      <c r="B13154" s="7" t="s">
        <v>152</v>
      </c>
      <c r="C13154" s="7" t="s">
        <v>1425</v>
      </c>
      <c r="D13154" s="7" t="n">
        <v>1</v>
      </c>
      <c r="E13154" s="7" t="n">
        <v>35</v>
      </c>
      <c r="F13154" s="7" t="n">
        <v>0</v>
      </c>
      <c r="G13154" s="7" t="n">
        <v>0</v>
      </c>
    </row>
    <row r="13155" customFormat="false" ht="15" hidden="false" customHeight="false" outlineLevel="0" collapsed="false">
      <c r="A13155" s="7" t="s">
        <v>33</v>
      </c>
      <c r="B13155" s="7" t="s">
        <v>161</v>
      </c>
      <c r="C13155" s="7" t="s">
        <v>1428</v>
      </c>
      <c r="D13155" s="7" t="n">
        <v>0</v>
      </c>
      <c r="E13155" s="7" t="n">
        <v>0</v>
      </c>
      <c r="F13155" s="7" t="n">
        <v>1</v>
      </c>
      <c r="G13155" s="7" t="n">
        <v>126.5</v>
      </c>
    </row>
    <row r="13156" customFormat="false" ht="15" hidden="false" customHeight="false" outlineLevel="0" collapsed="false">
      <c r="A13156" s="7" t="s">
        <v>33</v>
      </c>
      <c r="B13156" s="7" t="s">
        <v>232</v>
      </c>
      <c r="C13156" s="7" t="s">
        <v>1432</v>
      </c>
      <c r="D13156" s="7" t="n">
        <v>1</v>
      </c>
      <c r="E13156" s="7" t="n">
        <v>17</v>
      </c>
      <c r="F13156" s="7" t="n">
        <v>0</v>
      </c>
      <c r="G13156" s="7" t="n">
        <v>0</v>
      </c>
    </row>
    <row r="13157" customFormat="false" ht="15" hidden="false" customHeight="false" outlineLevel="0" collapsed="false">
      <c r="A13157" s="7" t="s">
        <v>33</v>
      </c>
      <c r="B13157" s="7" t="s">
        <v>212</v>
      </c>
      <c r="C13157" s="7" t="s">
        <v>1432</v>
      </c>
      <c r="D13157" s="7" t="n">
        <v>2</v>
      </c>
      <c r="E13157" s="7" t="n">
        <v>34</v>
      </c>
      <c r="F13157" s="7" t="n">
        <v>0</v>
      </c>
      <c r="G13157" s="7" t="n">
        <v>0</v>
      </c>
    </row>
    <row r="13158" customFormat="false" ht="15" hidden="false" customHeight="false" outlineLevel="0" collapsed="false">
      <c r="A13158" s="7" t="s">
        <v>33</v>
      </c>
      <c r="B13158" s="7" t="s">
        <v>227</v>
      </c>
      <c r="C13158" s="7" t="s">
        <v>1432</v>
      </c>
      <c r="D13158" s="7" t="n">
        <v>0</v>
      </c>
      <c r="E13158" s="7" t="n">
        <v>0</v>
      </c>
      <c r="F13158" s="7" t="n">
        <v>2</v>
      </c>
      <c r="G13158" s="7" t="n">
        <v>34</v>
      </c>
    </row>
    <row r="13159" customFormat="false" ht="15" hidden="false" customHeight="false" outlineLevel="0" collapsed="false">
      <c r="A13159" s="7" t="s">
        <v>33</v>
      </c>
      <c r="B13159" s="7" t="s">
        <v>192</v>
      </c>
      <c r="C13159" s="7" t="s">
        <v>1311</v>
      </c>
      <c r="D13159" s="7" t="n">
        <v>2</v>
      </c>
      <c r="E13159" s="7" t="n">
        <v>40</v>
      </c>
      <c r="F13159" s="7" t="n">
        <v>0</v>
      </c>
      <c r="G13159" s="7" t="n">
        <v>0</v>
      </c>
    </row>
    <row r="13160" customFormat="false" ht="15" hidden="false" customHeight="false" outlineLevel="0" collapsed="false">
      <c r="A13160" s="7" t="s">
        <v>33</v>
      </c>
      <c r="B13160" s="7" t="s">
        <v>124</v>
      </c>
      <c r="C13160" s="7" t="s">
        <v>1449</v>
      </c>
      <c r="D13160" s="7" t="n">
        <v>6</v>
      </c>
      <c r="E13160" s="7" t="n">
        <v>88.8</v>
      </c>
      <c r="F13160" s="7" t="n">
        <v>0</v>
      </c>
      <c r="G13160" s="7" t="n">
        <v>0</v>
      </c>
    </row>
    <row r="13161" customFormat="false" ht="15" hidden="false" customHeight="false" outlineLevel="0" collapsed="false">
      <c r="A13161" s="7" t="s">
        <v>33</v>
      </c>
      <c r="B13161" s="7" t="s">
        <v>120</v>
      </c>
      <c r="C13161" s="7" t="s">
        <v>1451</v>
      </c>
      <c r="D13161" s="7" t="n">
        <v>9</v>
      </c>
      <c r="E13161" s="7" t="n">
        <v>120.6</v>
      </c>
      <c r="F13161" s="7" t="n">
        <v>0</v>
      </c>
      <c r="G13161" s="7" t="n">
        <v>0</v>
      </c>
    </row>
    <row r="13162" customFormat="false" ht="15" hidden="false" customHeight="false" outlineLevel="0" collapsed="false">
      <c r="A13162" s="7" t="s">
        <v>33</v>
      </c>
      <c r="B13162" s="7" t="s">
        <v>197</v>
      </c>
      <c r="C13162" s="7" t="s">
        <v>1461</v>
      </c>
      <c r="D13162" s="7" t="n">
        <v>19</v>
      </c>
      <c r="E13162" s="7" t="n">
        <v>197.6</v>
      </c>
      <c r="F13162" s="7" t="n">
        <v>0</v>
      </c>
      <c r="G13162" s="7" t="n">
        <v>0</v>
      </c>
    </row>
    <row r="13163" customFormat="false" ht="15" hidden="false" customHeight="false" outlineLevel="0" collapsed="false">
      <c r="A13163" s="7" t="s">
        <v>33</v>
      </c>
      <c r="B13163" s="7" t="s">
        <v>304</v>
      </c>
      <c r="C13163" s="7" t="s">
        <v>1462</v>
      </c>
      <c r="D13163" s="7" t="n">
        <v>0</v>
      </c>
      <c r="E13163" s="7" t="n">
        <v>0</v>
      </c>
      <c r="F13163" s="7" t="n">
        <v>5</v>
      </c>
      <c r="G13163" s="7" t="n">
        <v>108</v>
      </c>
    </row>
    <row r="13164" customFormat="false" ht="15" hidden="false" customHeight="false" outlineLevel="0" collapsed="false">
      <c r="A13164" s="7" t="s">
        <v>33</v>
      </c>
      <c r="B13164" s="7" t="s">
        <v>261</v>
      </c>
      <c r="C13164" s="7" t="s">
        <v>1463</v>
      </c>
      <c r="D13164" s="7" t="n">
        <v>0</v>
      </c>
      <c r="E13164" s="7" t="n">
        <v>0</v>
      </c>
      <c r="F13164" s="7" t="n">
        <v>4</v>
      </c>
      <c r="G13164" s="7" t="n">
        <v>71.8</v>
      </c>
    </row>
    <row r="13165" customFormat="false" ht="15" hidden="false" customHeight="false" outlineLevel="0" collapsed="false">
      <c r="A13165" s="7" t="s">
        <v>33</v>
      </c>
      <c r="B13165" s="7" t="s">
        <v>909</v>
      </c>
      <c r="C13165" s="7" t="s">
        <v>1573</v>
      </c>
      <c r="D13165" s="7" t="n">
        <v>2</v>
      </c>
      <c r="E13165" s="7" t="n">
        <v>33.2</v>
      </c>
      <c r="F13165" s="7" t="n">
        <v>0</v>
      </c>
      <c r="G13165" s="7" t="n">
        <v>0</v>
      </c>
    </row>
    <row r="13166" customFormat="false" ht="15" hidden="false" customHeight="false" outlineLevel="0" collapsed="false">
      <c r="A13166" s="7" t="s">
        <v>33</v>
      </c>
      <c r="B13166" s="7" t="s">
        <v>868</v>
      </c>
      <c r="C13166" s="7" t="s">
        <v>1573</v>
      </c>
      <c r="D13166" s="7" t="n">
        <v>9</v>
      </c>
      <c r="E13166" s="7" t="n">
        <v>166.5</v>
      </c>
      <c r="F13166" s="7" t="n">
        <v>0</v>
      </c>
      <c r="G13166" s="7" t="n">
        <v>0</v>
      </c>
    </row>
    <row r="13167" customFormat="false" ht="15" hidden="false" customHeight="false" outlineLevel="0" collapsed="false">
      <c r="A13167" s="7" t="s">
        <v>33</v>
      </c>
      <c r="B13167" s="7" t="s">
        <v>889</v>
      </c>
      <c r="C13167" s="7" t="s">
        <v>1439</v>
      </c>
      <c r="D13167" s="7" t="n">
        <v>2</v>
      </c>
      <c r="E13167" s="7" t="n">
        <v>42</v>
      </c>
      <c r="F13167" s="7" t="n">
        <v>0</v>
      </c>
      <c r="G13167" s="7" t="n">
        <v>0</v>
      </c>
    </row>
    <row r="13168" customFormat="false" ht="15" hidden="false" customHeight="false" outlineLevel="0" collapsed="false">
      <c r="A13168" s="7" t="s">
        <v>33</v>
      </c>
      <c r="B13168" s="7" t="s">
        <v>894</v>
      </c>
      <c r="C13168" s="7" t="s">
        <v>1575</v>
      </c>
      <c r="D13168" s="7" t="n">
        <v>2</v>
      </c>
      <c r="E13168" s="7" t="n">
        <v>107</v>
      </c>
      <c r="F13168" s="7" t="n">
        <v>0</v>
      </c>
      <c r="G13168" s="7" t="n">
        <v>0</v>
      </c>
    </row>
    <row r="13169" customFormat="false" ht="15" hidden="false" customHeight="false" outlineLevel="0" collapsed="false">
      <c r="A13169" s="7" t="s">
        <v>33</v>
      </c>
      <c r="B13169" s="7" t="s">
        <v>908</v>
      </c>
      <c r="C13169" s="7" t="s">
        <v>1393</v>
      </c>
      <c r="D13169" s="7" t="n">
        <v>2</v>
      </c>
      <c r="E13169" s="7" t="n">
        <v>41</v>
      </c>
      <c r="F13169" s="7" t="n">
        <v>0</v>
      </c>
      <c r="G13169" s="7" t="n">
        <v>0</v>
      </c>
    </row>
    <row r="13170" customFormat="false" ht="15" hidden="false" customHeight="false" outlineLevel="0" collapsed="false">
      <c r="A13170" s="7" t="s">
        <v>33</v>
      </c>
      <c r="B13170" s="7" t="s">
        <v>899</v>
      </c>
      <c r="C13170" s="7" t="s">
        <v>1429</v>
      </c>
      <c r="D13170" s="7" t="n">
        <v>4</v>
      </c>
      <c r="E13170" s="7" t="n">
        <v>83.2</v>
      </c>
      <c r="F13170" s="7" t="n">
        <v>0</v>
      </c>
      <c r="G13170" s="7" t="n">
        <v>0</v>
      </c>
    </row>
    <row r="13171" customFormat="false" ht="15" hidden="false" customHeight="false" outlineLevel="0" collapsed="false">
      <c r="A13171" s="7" t="s">
        <v>33</v>
      </c>
      <c r="B13171" s="7" t="s">
        <v>83</v>
      </c>
      <c r="C13171" s="7" t="s">
        <v>1303</v>
      </c>
      <c r="D13171" s="7" t="n">
        <v>5</v>
      </c>
      <c r="E13171" s="7" t="n">
        <v>227.5</v>
      </c>
      <c r="F13171" s="7" t="n">
        <v>0</v>
      </c>
      <c r="G13171" s="7" t="n">
        <v>0</v>
      </c>
    </row>
    <row r="13172" customFormat="false" ht="15" hidden="false" customHeight="false" outlineLevel="0" collapsed="false">
      <c r="A13172" s="7" t="s">
        <v>33</v>
      </c>
      <c r="B13172" s="7" t="s">
        <v>231</v>
      </c>
      <c r="C13172" s="7" t="s">
        <v>1342</v>
      </c>
      <c r="D13172" s="7" t="n">
        <v>4</v>
      </c>
      <c r="E13172" s="7" t="n">
        <v>79.68</v>
      </c>
      <c r="F13172" s="7" t="n">
        <v>0</v>
      </c>
      <c r="G13172" s="7" t="n">
        <v>0</v>
      </c>
    </row>
    <row r="13173" customFormat="false" ht="15" hidden="false" customHeight="false" outlineLevel="0" collapsed="false">
      <c r="A13173" s="7" t="s">
        <v>33</v>
      </c>
      <c r="B13173" s="7" t="s">
        <v>311</v>
      </c>
      <c r="C13173" s="7" t="s">
        <v>1352</v>
      </c>
      <c r="D13173" s="7" t="n">
        <v>5</v>
      </c>
      <c r="E13173" s="7" t="n">
        <v>56.65</v>
      </c>
      <c r="F13173" s="7" t="n">
        <v>0</v>
      </c>
      <c r="G13173" s="7" t="n">
        <v>0</v>
      </c>
    </row>
    <row r="13174" customFormat="false" ht="15" hidden="false" customHeight="false" outlineLevel="0" collapsed="false">
      <c r="A13174" s="7" t="s">
        <v>33</v>
      </c>
      <c r="B13174" s="7" t="s">
        <v>174</v>
      </c>
      <c r="C13174" s="7" t="s">
        <v>1379</v>
      </c>
      <c r="D13174" s="7" t="n">
        <v>1</v>
      </c>
      <c r="E13174" s="7" t="n">
        <v>41.81</v>
      </c>
      <c r="F13174" s="7" t="n">
        <v>0</v>
      </c>
      <c r="G13174" s="7" t="n">
        <v>0</v>
      </c>
    </row>
    <row r="13175" customFormat="false" ht="15" hidden="false" customHeight="false" outlineLevel="0" collapsed="false">
      <c r="A13175" s="7" t="s">
        <v>33</v>
      </c>
      <c r="B13175" s="7" t="s">
        <v>145</v>
      </c>
      <c r="C13175" s="7" t="s">
        <v>1379</v>
      </c>
      <c r="D13175" s="7" t="n">
        <v>2</v>
      </c>
      <c r="E13175" s="7" t="n">
        <v>83.62</v>
      </c>
      <c r="F13175" s="7" t="n">
        <v>0</v>
      </c>
      <c r="G13175" s="7" t="n">
        <v>0</v>
      </c>
    </row>
    <row r="13176" customFormat="false" ht="15" hidden="false" customHeight="false" outlineLevel="0" collapsed="false">
      <c r="A13176" s="7" t="s">
        <v>33</v>
      </c>
      <c r="B13176" s="7" t="s">
        <v>120</v>
      </c>
      <c r="C13176" s="7" t="s">
        <v>1451</v>
      </c>
      <c r="D13176" s="7" t="n">
        <v>20</v>
      </c>
      <c r="E13176" s="7" t="n">
        <v>268</v>
      </c>
      <c r="F13176" s="7" t="n">
        <v>0</v>
      </c>
      <c r="G13176" s="7" t="n">
        <v>0</v>
      </c>
    </row>
    <row r="13177" customFormat="false" ht="15" hidden="false" customHeight="false" outlineLevel="0" collapsed="false">
      <c r="A13177" s="7" t="s">
        <v>33</v>
      </c>
      <c r="B13177" s="7" t="s">
        <v>247</v>
      </c>
      <c r="C13177" s="7" t="s">
        <v>1280</v>
      </c>
      <c r="D13177" s="7" t="n">
        <v>2</v>
      </c>
      <c r="E13177" s="7" t="n">
        <v>214.18</v>
      </c>
      <c r="F13177" s="7" t="n">
        <v>0</v>
      </c>
      <c r="G13177" s="7" t="n">
        <v>0</v>
      </c>
    </row>
    <row r="13178" customFormat="false" ht="15" hidden="false" customHeight="false" outlineLevel="0" collapsed="false">
      <c r="A13178" s="7" t="s">
        <v>33</v>
      </c>
      <c r="B13178" s="7" t="s">
        <v>106</v>
      </c>
      <c r="C13178" s="7" t="s">
        <v>1291</v>
      </c>
      <c r="D13178" s="7" t="n">
        <v>3</v>
      </c>
      <c r="E13178" s="7" t="n">
        <v>73.29</v>
      </c>
      <c r="F13178" s="7" t="n">
        <v>0</v>
      </c>
      <c r="G13178" s="7" t="n">
        <v>0</v>
      </c>
    </row>
    <row r="13179" customFormat="false" ht="15" hidden="false" customHeight="false" outlineLevel="0" collapsed="false">
      <c r="A13179" s="7" t="s">
        <v>33</v>
      </c>
      <c r="B13179" s="7" t="s">
        <v>187</v>
      </c>
      <c r="C13179" s="7" t="s">
        <v>1309</v>
      </c>
      <c r="D13179" s="7" t="n">
        <v>10</v>
      </c>
      <c r="E13179" s="7" t="n">
        <v>778</v>
      </c>
      <c r="F13179" s="7" t="n">
        <v>0</v>
      </c>
      <c r="G13179" s="7" t="n">
        <v>0</v>
      </c>
    </row>
    <row r="13180" customFormat="false" ht="15" hidden="false" customHeight="false" outlineLevel="0" collapsed="false">
      <c r="A13180" s="7" t="s">
        <v>33</v>
      </c>
      <c r="B13180" s="7" t="s">
        <v>149</v>
      </c>
      <c r="C13180" s="7" t="s">
        <v>1330</v>
      </c>
      <c r="D13180" s="7" t="n">
        <v>9</v>
      </c>
      <c r="E13180" s="7" t="n">
        <v>260.37</v>
      </c>
      <c r="F13180" s="7" t="n">
        <v>0</v>
      </c>
      <c r="G13180" s="7" t="n">
        <v>0</v>
      </c>
    </row>
    <row r="13181" customFormat="false" ht="15" hidden="false" customHeight="false" outlineLevel="0" collapsed="false">
      <c r="A13181" s="7" t="s">
        <v>33</v>
      </c>
      <c r="B13181" s="7" t="s">
        <v>225</v>
      </c>
      <c r="C13181" s="7" t="s">
        <v>1331</v>
      </c>
      <c r="D13181" s="7" t="n">
        <v>4</v>
      </c>
      <c r="E13181" s="7" t="n">
        <v>168.68</v>
      </c>
      <c r="F13181" s="7" t="n">
        <v>0</v>
      </c>
      <c r="G13181" s="7" t="n">
        <v>0</v>
      </c>
    </row>
    <row r="13182" customFormat="false" ht="15" hidden="false" customHeight="false" outlineLevel="0" collapsed="false">
      <c r="A13182" s="7" t="s">
        <v>33</v>
      </c>
      <c r="B13182" s="7" t="s">
        <v>141</v>
      </c>
      <c r="C13182" s="7" t="s">
        <v>1334</v>
      </c>
      <c r="D13182" s="7" t="n">
        <v>0</v>
      </c>
      <c r="E13182" s="7" t="n">
        <v>0</v>
      </c>
      <c r="F13182" s="7" t="n">
        <v>4</v>
      </c>
      <c r="G13182" s="7" t="n">
        <v>68</v>
      </c>
    </row>
    <row r="13183" customFormat="false" ht="15" hidden="false" customHeight="false" outlineLevel="0" collapsed="false">
      <c r="A13183" s="7" t="s">
        <v>33</v>
      </c>
      <c r="B13183" s="7" t="s">
        <v>125</v>
      </c>
      <c r="C13183" s="7" t="s">
        <v>1334</v>
      </c>
      <c r="D13183" s="7" t="n">
        <v>5</v>
      </c>
      <c r="E13183" s="7" t="n">
        <v>85</v>
      </c>
      <c r="F13183" s="7" t="n">
        <v>0</v>
      </c>
      <c r="G13183" s="7" t="n">
        <v>0</v>
      </c>
    </row>
    <row r="13184" customFormat="false" ht="15" hidden="false" customHeight="false" outlineLevel="0" collapsed="false">
      <c r="A13184" s="7" t="s">
        <v>33</v>
      </c>
      <c r="B13184" s="7" t="s">
        <v>177</v>
      </c>
      <c r="C13184" s="7" t="s">
        <v>1334</v>
      </c>
      <c r="D13184" s="7" t="n">
        <v>5</v>
      </c>
      <c r="E13184" s="7" t="n">
        <v>85</v>
      </c>
      <c r="F13184" s="7" t="n">
        <v>0</v>
      </c>
      <c r="G13184" s="7" t="n">
        <v>0</v>
      </c>
    </row>
    <row r="13185" customFormat="false" ht="15" hidden="false" customHeight="false" outlineLevel="0" collapsed="false">
      <c r="A13185" s="7" t="s">
        <v>33</v>
      </c>
      <c r="B13185" s="7" t="s">
        <v>148</v>
      </c>
      <c r="C13185" s="7" t="s">
        <v>1387</v>
      </c>
      <c r="D13185" s="7" t="n">
        <v>3</v>
      </c>
      <c r="E13185" s="7" t="n">
        <v>49.5</v>
      </c>
      <c r="F13185" s="7" t="n">
        <v>0</v>
      </c>
      <c r="G13185" s="7" t="n">
        <v>0</v>
      </c>
    </row>
    <row r="13186" customFormat="false" ht="15" hidden="false" customHeight="false" outlineLevel="0" collapsed="false">
      <c r="A13186" s="7" t="s">
        <v>33</v>
      </c>
      <c r="B13186" s="7" t="s">
        <v>139</v>
      </c>
      <c r="C13186" s="7" t="s">
        <v>1387</v>
      </c>
      <c r="D13186" s="7" t="n">
        <v>5</v>
      </c>
      <c r="E13186" s="7" t="n">
        <v>82.5</v>
      </c>
      <c r="F13186" s="7" t="n">
        <v>0</v>
      </c>
      <c r="G13186" s="7" t="n">
        <v>0</v>
      </c>
    </row>
    <row r="13187" customFormat="false" ht="15" hidden="false" customHeight="false" outlineLevel="0" collapsed="false">
      <c r="A13187" s="7" t="s">
        <v>33</v>
      </c>
      <c r="B13187" s="7" t="s">
        <v>181</v>
      </c>
      <c r="C13187" s="7" t="s">
        <v>1387</v>
      </c>
      <c r="D13187" s="7" t="n">
        <v>9</v>
      </c>
      <c r="E13187" s="7" t="n">
        <v>148.5</v>
      </c>
      <c r="F13187" s="7" t="n">
        <v>0</v>
      </c>
      <c r="G13187" s="7" t="n">
        <v>0</v>
      </c>
    </row>
    <row r="13188" customFormat="false" ht="15" hidden="false" customHeight="false" outlineLevel="0" collapsed="false">
      <c r="A13188" s="7" t="s">
        <v>33</v>
      </c>
      <c r="B13188" s="7" t="s">
        <v>154</v>
      </c>
      <c r="C13188" s="7" t="s">
        <v>1390</v>
      </c>
      <c r="D13188" s="7" t="n">
        <v>8</v>
      </c>
      <c r="E13188" s="7" t="n">
        <v>164</v>
      </c>
      <c r="F13188" s="7" t="n">
        <v>0</v>
      </c>
      <c r="G13188" s="7" t="n">
        <v>0</v>
      </c>
    </row>
    <row r="13189" customFormat="false" ht="15" hidden="false" customHeight="false" outlineLevel="0" collapsed="false">
      <c r="A13189" s="7" t="s">
        <v>33</v>
      </c>
      <c r="B13189" s="7" t="s">
        <v>167</v>
      </c>
      <c r="C13189" s="7" t="s">
        <v>1390</v>
      </c>
      <c r="D13189" s="7" t="n">
        <v>3</v>
      </c>
      <c r="E13189" s="7" t="n">
        <v>61.5</v>
      </c>
      <c r="F13189" s="7" t="n">
        <v>0</v>
      </c>
      <c r="G13189" s="7" t="n">
        <v>0</v>
      </c>
    </row>
    <row r="13190" customFormat="false" ht="15" hidden="false" customHeight="false" outlineLevel="0" collapsed="false">
      <c r="A13190" s="7" t="s">
        <v>33</v>
      </c>
      <c r="B13190" s="7" t="s">
        <v>130</v>
      </c>
      <c r="C13190" s="7" t="s">
        <v>1425</v>
      </c>
      <c r="D13190" s="7" t="n">
        <v>6</v>
      </c>
      <c r="E13190" s="7" t="n">
        <v>210</v>
      </c>
      <c r="F13190" s="7" t="n">
        <v>0</v>
      </c>
      <c r="G13190" s="7" t="n">
        <v>0</v>
      </c>
    </row>
    <row r="13191" customFormat="false" ht="15" hidden="false" customHeight="false" outlineLevel="0" collapsed="false">
      <c r="A13191" s="7" t="s">
        <v>33</v>
      </c>
      <c r="B13191" s="7" t="s">
        <v>191</v>
      </c>
      <c r="C13191" s="7" t="s">
        <v>1425</v>
      </c>
      <c r="D13191" s="7" t="n">
        <v>6</v>
      </c>
      <c r="E13191" s="7" t="n">
        <v>210</v>
      </c>
      <c r="F13191" s="7" t="n">
        <v>0</v>
      </c>
      <c r="G13191" s="7" t="n">
        <v>0</v>
      </c>
    </row>
    <row r="13192" customFormat="false" ht="15" hidden="false" customHeight="false" outlineLevel="0" collapsed="false">
      <c r="A13192" s="7" t="s">
        <v>33</v>
      </c>
      <c r="B13192" s="7" t="s">
        <v>124</v>
      </c>
      <c r="C13192" s="7" t="s">
        <v>1449</v>
      </c>
      <c r="D13192" s="7" t="n">
        <v>6</v>
      </c>
      <c r="E13192" s="7" t="n">
        <v>88.8</v>
      </c>
      <c r="F13192" s="7" t="n">
        <v>0</v>
      </c>
      <c r="G13192" s="7" t="n">
        <v>0</v>
      </c>
    </row>
    <row r="13193" customFormat="false" ht="15" hidden="false" customHeight="false" outlineLevel="0" collapsed="false">
      <c r="A13193" s="7" t="s">
        <v>33</v>
      </c>
      <c r="B13193" s="7" t="s">
        <v>197</v>
      </c>
      <c r="C13193" s="7" t="s">
        <v>1461</v>
      </c>
      <c r="D13193" s="7" t="n">
        <v>0</v>
      </c>
      <c r="E13193" s="7" t="n">
        <v>0</v>
      </c>
      <c r="F13193" s="7" t="n">
        <v>12</v>
      </c>
      <c r="G13193" s="7" t="n">
        <v>124.8</v>
      </c>
    </row>
    <row r="13194" customFormat="false" ht="15" hidden="false" customHeight="false" outlineLevel="0" collapsed="false">
      <c r="A13194" s="7" t="s">
        <v>33</v>
      </c>
      <c r="B13194" s="7" t="s">
        <v>908</v>
      </c>
      <c r="C13194" s="7" t="s">
        <v>1393</v>
      </c>
      <c r="D13194" s="7" t="n">
        <v>2</v>
      </c>
      <c r="E13194" s="7" t="n">
        <v>41</v>
      </c>
      <c r="F13194" s="7" t="n">
        <v>0</v>
      </c>
      <c r="G13194" s="7" t="n">
        <v>0</v>
      </c>
    </row>
    <row r="13195" customFormat="false" ht="15" hidden="false" customHeight="false" outlineLevel="0" collapsed="false">
      <c r="A13195" s="7" t="s">
        <v>33</v>
      </c>
      <c r="B13195" s="7" t="s">
        <v>277</v>
      </c>
      <c r="C13195" s="7" t="s">
        <v>1487</v>
      </c>
      <c r="D13195" s="7" t="n">
        <v>4</v>
      </c>
      <c r="E13195" s="7" t="n">
        <v>514.84</v>
      </c>
      <c r="F13195" s="7" t="n">
        <v>0</v>
      </c>
      <c r="G13195" s="7" t="n">
        <v>0</v>
      </c>
    </row>
    <row r="13196" customFormat="false" ht="15" hidden="false" customHeight="false" outlineLevel="0" collapsed="false">
      <c r="A13196" s="7" t="s">
        <v>33</v>
      </c>
      <c r="B13196" s="7" t="s">
        <v>194</v>
      </c>
      <c r="C13196" s="7" t="s">
        <v>1269</v>
      </c>
      <c r="D13196" s="7" t="n">
        <v>2</v>
      </c>
      <c r="E13196" s="7" t="n">
        <v>130</v>
      </c>
      <c r="F13196" s="7" t="n">
        <v>2</v>
      </c>
      <c r="G13196" s="7" t="n">
        <v>130</v>
      </c>
    </row>
    <row r="13197" customFormat="false" ht="15" hidden="false" customHeight="false" outlineLevel="0" collapsed="false">
      <c r="A13197" s="7" t="s">
        <v>33</v>
      </c>
      <c r="B13197" s="7" t="s">
        <v>207</v>
      </c>
      <c r="C13197" s="7" t="s">
        <v>1269</v>
      </c>
      <c r="D13197" s="7" t="n">
        <v>1</v>
      </c>
      <c r="E13197" s="7" t="n">
        <v>65</v>
      </c>
      <c r="F13197" s="7" t="n">
        <v>0</v>
      </c>
      <c r="G13197" s="7" t="n">
        <v>0</v>
      </c>
    </row>
    <row r="13198" customFormat="false" ht="15" hidden="false" customHeight="false" outlineLevel="0" collapsed="false">
      <c r="A13198" s="7" t="s">
        <v>33</v>
      </c>
      <c r="B13198" s="7" t="s">
        <v>450</v>
      </c>
      <c r="C13198" s="7" t="s">
        <v>1270</v>
      </c>
      <c r="D13198" s="7" t="n">
        <v>1</v>
      </c>
      <c r="E13198" s="7" t="n">
        <v>65</v>
      </c>
      <c r="F13198" s="7" t="n">
        <v>0</v>
      </c>
      <c r="G13198" s="7" t="n">
        <v>0</v>
      </c>
    </row>
    <row r="13199" customFormat="false" ht="15" hidden="false" customHeight="false" outlineLevel="0" collapsed="false">
      <c r="A13199" s="7" t="s">
        <v>33</v>
      </c>
      <c r="B13199" s="7" t="s">
        <v>86</v>
      </c>
      <c r="C13199" s="7" t="s">
        <v>1271</v>
      </c>
      <c r="D13199" s="7" t="n">
        <v>22</v>
      </c>
      <c r="E13199" s="7" t="n">
        <v>1430</v>
      </c>
      <c r="F13199" s="7" t="n">
        <v>0</v>
      </c>
      <c r="G13199" s="7" t="n">
        <v>0</v>
      </c>
    </row>
    <row r="13200" customFormat="false" ht="15" hidden="false" customHeight="false" outlineLevel="0" collapsed="false">
      <c r="A13200" s="7" t="s">
        <v>33</v>
      </c>
      <c r="B13200" s="7" t="s">
        <v>98</v>
      </c>
      <c r="C13200" s="7" t="s">
        <v>1271</v>
      </c>
      <c r="D13200" s="7" t="n">
        <v>5</v>
      </c>
      <c r="E13200" s="7" t="n">
        <v>325</v>
      </c>
      <c r="F13200" s="7" t="n">
        <v>0</v>
      </c>
      <c r="G13200" s="7" t="n">
        <v>0</v>
      </c>
    </row>
    <row r="13201" customFormat="false" ht="15" hidden="false" customHeight="false" outlineLevel="0" collapsed="false">
      <c r="A13201" s="7" t="s">
        <v>33</v>
      </c>
      <c r="B13201" s="7" t="s">
        <v>88</v>
      </c>
      <c r="C13201" s="7" t="s">
        <v>1271</v>
      </c>
      <c r="D13201" s="7" t="n">
        <v>10</v>
      </c>
      <c r="E13201" s="7" t="n">
        <v>650</v>
      </c>
      <c r="F13201" s="7" t="n">
        <v>0</v>
      </c>
      <c r="G13201" s="7" t="n">
        <v>0</v>
      </c>
    </row>
    <row r="13202" customFormat="false" ht="15" hidden="false" customHeight="false" outlineLevel="0" collapsed="false">
      <c r="A13202" s="7" t="s">
        <v>33</v>
      </c>
      <c r="B13202" s="7" t="s">
        <v>206</v>
      </c>
      <c r="C13202" s="7" t="s">
        <v>1271</v>
      </c>
      <c r="D13202" s="7" t="n">
        <v>5</v>
      </c>
      <c r="E13202" s="7" t="n">
        <v>325</v>
      </c>
      <c r="F13202" s="7" t="n">
        <v>0</v>
      </c>
      <c r="G13202" s="7" t="n">
        <v>0</v>
      </c>
    </row>
    <row r="13203" customFormat="false" ht="15" hidden="false" customHeight="false" outlineLevel="0" collapsed="false">
      <c r="A13203" s="7" t="s">
        <v>33</v>
      </c>
      <c r="B13203" s="7" t="s">
        <v>395</v>
      </c>
      <c r="C13203" s="7" t="s">
        <v>1273</v>
      </c>
      <c r="D13203" s="7" t="n">
        <v>2</v>
      </c>
      <c r="E13203" s="7" t="n">
        <v>351</v>
      </c>
      <c r="F13203" s="7" t="n">
        <v>0</v>
      </c>
      <c r="G13203" s="7" t="n">
        <v>0</v>
      </c>
    </row>
    <row r="13204" customFormat="false" ht="15" hidden="false" customHeight="false" outlineLevel="0" collapsed="false">
      <c r="A13204" s="7" t="s">
        <v>33</v>
      </c>
      <c r="B13204" s="7" t="s">
        <v>512</v>
      </c>
      <c r="C13204" s="7" t="s">
        <v>1273</v>
      </c>
      <c r="D13204" s="7" t="n">
        <v>1</v>
      </c>
      <c r="E13204" s="7" t="n">
        <v>175.5</v>
      </c>
      <c r="F13204" s="7" t="n">
        <v>0</v>
      </c>
      <c r="G13204" s="7" t="n">
        <v>0</v>
      </c>
    </row>
    <row r="13205" customFormat="false" ht="15" hidden="false" customHeight="false" outlineLevel="0" collapsed="false">
      <c r="A13205" s="7" t="s">
        <v>33</v>
      </c>
      <c r="B13205" s="7" t="s">
        <v>447</v>
      </c>
      <c r="C13205" s="7" t="s">
        <v>1273</v>
      </c>
      <c r="D13205" s="7" t="n">
        <v>4</v>
      </c>
      <c r="E13205" s="7" t="n">
        <v>702</v>
      </c>
      <c r="F13205" s="7" t="n">
        <v>0</v>
      </c>
      <c r="G13205" s="7" t="n">
        <v>0</v>
      </c>
    </row>
    <row r="13206" customFormat="false" ht="15" hidden="false" customHeight="false" outlineLevel="0" collapsed="false">
      <c r="A13206" s="7" t="s">
        <v>33</v>
      </c>
      <c r="B13206" s="7" t="s">
        <v>632</v>
      </c>
      <c r="C13206" s="7" t="s">
        <v>1273</v>
      </c>
      <c r="D13206" s="7" t="n">
        <v>1</v>
      </c>
      <c r="E13206" s="7" t="n">
        <v>175.5</v>
      </c>
      <c r="F13206" s="7" t="n">
        <v>0</v>
      </c>
      <c r="G13206" s="7" t="n">
        <v>0</v>
      </c>
    </row>
    <row r="13207" customFormat="false" ht="15" hidden="false" customHeight="false" outlineLevel="0" collapsed="false">
      <c r="A13207" s="7" t="s">
        <v>33</v>
      </c>
      <c r="B13207" s="7" t="s">
        <v>151</v>
      </c>
      <c r="C13207" s="7" t="s">
        <v>1276</v>
      </c>
      <c r="D13207" s="7" t="n">
        <v>1</v>
      </c>
      <c r="E13207" s="7" t="n">
        <v>72.34</v>
      </c>
      <c r="F13207" s="7" t="n">
        <v>0</v>
      </c>
      <c r="G13207" s="7" t="n">
        <v>0</v>
      </c>
    </row>
    <row r="13208" customFormat="false" ht="15" hidden="false" customHeight="false" outlineLevel="0" collapsed="false">
      <c r="A13208" s="7" t="s">
        <v>33</v>
      </c>
      <c r="B13208" s="7" t="s">
        <v>172</v>
      </c>
      <c r="C13208" s="7" t="s">
        <v>1276</v>
      </c>
      <c r="D13208" s="7" t="n">
        <v>1</v>
      </c>
      <c r="E13208" s="7" t="n">
        <v>72.34</v>
      </c>
      <c r="F13208" s="7" t="n">
        <v>0</v>
      </c>
      <c r="G13208" s="7" t="n">
        <v>0</v>
      </c>
    </row>
    <row r="13209" customFormat="false" ht="15" hidden="false" customHeight="false" outlineLevel="0" collapsed="false">
      <c r="A13209" s="7" t="s">
        <v>33</v>
      </c>
      <c r="B13209" s="7" t="s">
        <v>241</v>
      </c>
      <c r="C13209" s="7" t="s">
        <v>1276</v>
      </c>
      <c r="D13209" s="7" t="n">
        <v>3</v>
      </c>
      <c r="E13209" s="7" t="n">
        <v>217.02</v>
      </c>
      <c r="F13209" s="7" t="n">
        <v>0</v>
      </c>
      <c r="G13209" s="7" t="n">
        <v>0</v>
      </c>
    </row>
    <row r="13210" customFormat="false" ht="15" hidden="false" customHeight="false" outlineLevel="0" collapsed="false">
      <c r="A13210" s="7" t="s">
        <v>33</v>
      </c>
      <c r="B13210" s="7" t="s">
        <v>157</v>
      </c>
      <c r="C13210" s="7" t="s">
        <v>1276</v>
      </c>
      <c r="D13210" s="7" t="n">
        <v>4</v>
      </c>
      <c r="E13210" s="7" t="n">
        <v>289.36</v>
      </c>
      <c r="F13210" s="7" t="n">
        <v>0</v>
      </c>
      <c r="G13210" s="7" t="n">
        <v>0</v>
      </c>
    </row>
    <row r="13211" customFormat="false" ht="15" hidden="false" customHeight="false" outlineLevel="0" collapsed="false">
      <c r="A13211" s="7" t="s">
        <v>33</v>
      </c>
      <c r="B13211" s="7" t="s">
        <v>258</v>
      </c>
      <c r="C13211" s="7" t="s">
        <v>1276</v>
      </c>
      <c r="D13211" s="7" t="n">
        <v>4</v>
      </c>
      <c r="E13211" s="7" t="n">
        <v>289.36</v>
      </c>
      <c r="F13211" s="7" t="n">
        <v>0</v>
      </c>
      <c r="G13211" s="7" t="n">
        <v>0</v>
      </c>
    </row>
    <row r="13212" customFormat="false" ht="15" hidden="false" customHeight="false" outlineLevel="0" collapsed="false">
      <c r="A13212" s="7" t="s">
        <v>33</v>
      </c>
      <c r="B13212" s="7" t="s">
        <v>659</v>
      </c>
      <c r="C13212" s="7" t="s">
        <v>1279</v>
      </c>
      <c r="D13212" s="7" t="n">
        <v>1</v>
      </c>
      <c r="E13212" s="7" t="n">
        <v>113.58</v>
      </c>
      <c r="F13212" s="7" t="n">
        <v>0</v>
      </c>
      <c r="G13212" s="7" t="n">
        <v>0</v>
      </c>
    </row>
    <row r="13213" customFormat="false" ht="15" hidden="false" customHeight="false" outlineLevel="0" collapsed="false">
      <c r="A13213" s="7" t="s">
        <v>33</v>
      </c>
      <c r="B13213" s="7" t="s">
        <v>891</v>
      </c>
      <c r="C13213" s="7" t="s">
        <v>1530</v>
      </c>
      <c r="D13213" s="7" t="n">
        <v>3</v>
      </c>
      <c r="E13213" s="7" t="n">
        <v>194.67</v>
      </c>
      <c r="F13213" s="7" t="n">
        <v>0</v>
      </c>
      <c r="G13213" s="7" t="n">
        <v>0</v>
      </c>
    </row>
    <row r="13214" customFormat="false" ht="15" hidden="false" customHeight="false" outlineLevel="0" collapsed="false">
      <c r="A13214" s="7" t="s">
        <v>33</v>
      </c>
      <c r="B13214" s="7" t="s">
        <v>805</v>
      </c>
      <c r="C13214" s="7" t="s">
        <v>1530</v>
      </c>
      <c r="D13214" s="7" t="n">
        <v>4</v>
      </c>
      <c r="E13214" s="7" t="n">
        <v>259.56</v>
      </c>
      <c r="F13214" s="7" t="n">
        <v>0</v>
      </c>
      <c r="G13214" s="7" t="n">
        <v>0</v>
      </c>
    </row>
    <row r="13215" customFormat="false" ht="15" hidden="false" customHeight="false" outlineLevel="0" collapsed="false">
      <c r="A13215" s="7" t="s">
        <v>33</v>
      </c>
      <c r="B13215" s="7" t="s">
        <v>106</v>
      </c>
      <c r="C13215" s="7" t="s">
        <v>1291</v>
      </c>
      <c r="D13215" s="7" t="n">
        <v>7</v>
      </c>
      <c r="E13215" s="7" t="n">
        <v>171.01</v>
      </c>
      <c r="F13215" s="7" t="n">
        <v>2</v>
      </c>
      <c r="G13215" s="7" t="n">
        <v>48.86</v>
      </c>
    </row>
    <row r="13216" customFormat="false" ht="15" hidden="false" customHeight="false" outlineLevel="0" collapsed="false">
      <c r="A13216" s="7" t="s">
        <v>33</v>
      </c>
      <c r="B13216" s="7" t="s">
        <v>96</v>
      </c>
      <c r="C13216" s="7" t="s">
        <v>1291</v>
      </c>
      <c r="D13216" s="7" t="n">
        <v>11</v>
      </c>
      <c r="E13216" s="7" t="n">
        <v>268.73</v>
      </c>
      <c r="F13216" s="7" t="n">
        <v>6</v>
      </c>
      <c r="G13216" s="7" t="n">
        <v>146.58</v>
      </c>
    </row>
    <row r="13217" customFormat="false" ht="15" hidden="false" customHeight="false" outlineLevel="0" collapsed="false">
      <c r="A13217" s="7" t="s">
        <v>33</v>
      </c>
      <c r="B13217" s="7" t="s">
        <v>110</v>
      </c>
      <c r="C13217" s="7" t="s">
        <v>1291</v>
      </c>
      <c r="D13217" s="7" t="n">
        <v>3</v>
      </c>
      <c r="E13217" s="7" t="n">
        <v>73.29</v>
      </c>
      <c r="F13217" s="7" t="n">
        <v>1</v>
      </c>
      <c r="G13217" s="7" t="n">
        <v>24.43</v>
      </c>
    </row>
    <row r="13218" customFormat="false" ht="15" hidden="false" customHeight="false" outlineLevel="0" collapsed="false">
      <c r="A13218" s="7" t="s">
        <v>33</v>
      </c>
      <c r="B13218" s="7" t="s">
        <v>173</v>
      </c>
      <c r="C13218" s="7" t="s">
        <v>1291</v>
      </c>
      <c r="D13218" s="7" t="n">
        <v>3</v>
      </c>
      <c r="E13218" s="7" t="n">
        <v>73.29</v>
      </c>
      <c r="F13218" s="7" t="n">
        <v>0</v>
      </c>
      <c r="G13218" s="7" t="n">
        <v>0</v>
      </c>
    </row>
    <row r="13219" customFormat="false" ht="15" hidden="false" customHeight="false" outlineLevel="0" collapsed="false">
      <c r="A13219" s="7" t="s">
        <v>33</v>
      </c>
      <c r="B13219" s="7" t="s">
        <v>83</v>
      </c>
      <c r="C13219" s="7" t="s">
        <v>1303</v>
      </c>
      <c r="D13219" s="7" t="n">
        <v>18</v>
      </c>
      <c r="E13219" s="7" t="n">
        <v>819</v>
      </c>
      <c r="F13219" s="7" t="n">
        <v>0</v>
      </c>
      <c r="G13219" s="7" t="n">
        <v>0</v>
      </c>
    </row>
    <row r="13220" customFormat="false" ht="15" hidden="false" customHeight="false" outlineLevel="0" collapsed="false">
      <c r="A13220" s="7" t="s">
        <v>33</v>
      </c>
      <c r="B13220" s="7" t="s">
        <v>187</v>
      </c>
      <c r="C13220" s="7" t="s">
        <v>1309</v>
      </c>
      <c r="D13220" s="7" t="n">
        <v>18</v>
      </c>
      <c r="E13220" s="7" t="n">
        <v>1400.4</v>
      </c>
      <c r="F13220" s="7" t="n">
        <v>2</v>
      </c>
      <c r="G13220" s="7" t="n">
        <v>155.6</v>
      </c>
    </row>
    <row r="13221" customFormat="false" ht="15" hidden="false" customHeight="false" outlineLevel="0" collapsed="false">
      <c r="A13221" s="7" t="s">
        <v>33</v>
      </c>
      <c r="B13221" s="7" t="s">
        <v>135</v>
      </c>
      <c r="C13221" s="7" t="s">
        <v>1316</v>
      </c>
      <c r="D13221" s="7" t="n">
        <v>1</v>
      </c>
      <c r="E13221" s="7" t="n">
        <v>47.23</v>
      </c>
      <c r="F13221" s="7" t="n">
        <v>0</v>
      </c>
      <c r="G13221" s="7" t="n">
        <v>0</v>
      </c>
    </row>
    <row r="13222" customFormat="false" ht="15" hidden="false" customHeight="false" outlineLevel="0" collapsed="false">
      <c r="A13222" s="7" t="s">
        <v>33</v>
      </c>
      <c r="B13222" s="7" t="s">
        <v>144</v>
      </c>
      <c r="C13222" s="7" t="s">
        <v>1320</v>
      </c>
      <c r="D13222" s="7" t="n">
        <v>4</v>
      </c>
      <c r="E13222" s="7" t="n">
        <v>253.08</v>
      </c>
      <c r="F13222" s="7" t="n">
        <v>0</v>
      </c>
      <c r="G13222" s="7" t="n">
        <v>0</v>
      </c>
    </row>
    <row r="13223" customFormat="false" ht="15" hidden="false" customHeight="false" outlineLevel="0" collapsed="false">
      <c r="A13223" s="7" t="s">
        <v>33</v>
      </c>
      <c r="B13223" s="7" t="s">
        <v>138</v>
      </c>
      <c r="C13223" s="7" t="s">
        <v>1320</v>
      </c>
      <c r="D13223" s="7" t="n">
        <v>1</v>
      </c>
      <c r="E13223" s="7" t="n">
        <v>63.27</v>
      </c>
      <c r="F13223" s="7" t="n">
        <v>1</v>
      </c>
      <c r="G13223" s="7" t="n">
        <v>63.27</v>
      </c>
    </row>
    <row r="13224" customFormat="false" ht="15" hidden="false" customHeight="false" outlineLevel="0" collapsed="false">
      <c r="A13224" s="7" t="s">
        <v>33</v>
      </c>
      <c r="B13224" s="7" t="s">
        <v>132</v>
      </c>
      <c r="C13224" s="7" t="s">
        <v>1322</v>
      </c>
      <c r="D13224" s="7" t="n">
        <v>8</v>
      </c>
      <c r="E13224" s="7" t="n">
        <v>78.56</v>
      </c>
      <c r="F13224" s="7" t="n">
        <v>0</v>
      </c>
      <c r="G13224" s="7" t="n">
        <v>0</v>
      </c>
    </row>
    <row r="13225" customFormat="false" ht="15" hidden="false" customHeight="false" outlineLevel="0" collapsed="false">
      <c r="A13225" s="7" t="s">
        <v>33</v>
      </c>
      <c r="B13225" s="7" t="s">
        <v>291</v>
      </c>
      <c r="C13225" s="7" t="s">
        <v>1323</v>
      </c>
      <c r="D13225" s="7" t="n">
        <v>8</v>
      </c>
      <c r="E13225" s="7" t="n">
        <v>114.24</v>
      </c>
      <c r="F13225" s="7" t="n">
        <v>0</v>
      </c>
      <c r="G13225" s="7" t="n">
        <v>0</v>
      </c>
    </row>
    <row r="13226" customFormat="false" ht="15" hidden="false" customHeight="false" outlineLevel="0" collapsed="false">
      <c r="A13226" s="7" t="s">
        <v>33</v>
      </c>
      <c r="B13226" s="7" t="s">
        <v>168</v>
      </c>
      <c r="C13226" s="7" t="s">
        <v>1326</v>
      </c>
      <c r="D13226" s="7" t="n">
        <v>6</v>
      </c>
      <c r="E13226" s="7" t="n">
        <v>76.92</v>
      </c>
      <c r="F13226" s="7" t="n">
        <v>2</v>
      </c>
      <c r="G13226" s="7" t="n">
        <v>25.64</v>
      </c>
    </row>
    <row r="13227" customFormat="false" ht="15" hidden="false" customHeight="false" outlineLevel="0" collapsed="false">
      <c r="A13227" s="7" t="s">
        <v>33</v>
      </c>
      <c r="B13227" s="7" t="s">
        <v>466</v>
      </c>
      <c r="C13227" s="7" t="s">
        <v>1329</v>
      </c>
      <c r="D13227" s="7" t="n">
        <v>3</v>
      </c>
      <c r="E13227" s="7" t="n">
        <v>292.05</v>
      </c>
      <c r="F13227" s="7" t="n">
        <v>0</v>
      </c>
      <c r="G13227" s="7" t="n">
        <v>0</v>
      </c>
    </row>
    <row r="13228" customFormat="false" ht="15" hidden="false" customHeight="false" outlineLevel="0" collapsed="false">
      <c r="A13228" s="7" t="s">
        <v>33</v>
      </c>
      <c r="B13228" s="7" t="s">
        <v>113</v>
      </c>
      <c r="C13228" s="7" t="s">
        <v>1330</v>
      </c>
      <c r="D13228" s="7" t="n">
        <v>9</v>
      </c>
      <c r="E13228" s="7" t="n">
        <v>260.37</v>
      </c>
      <c r="F13228" s="7" t="n">
        <v>7</v>
      </c>
      <c r="G13228" s="7" t="n">
        <v>202.51</v>
      </c>
    </row>
    <row r="13229" customFormat="false" ht="15" hidden="false" customHeight="false" outlineLevel="0" collapsed="false">
      <c r="A13229" s="7" t="s">
        <v>33</v>
      </c>
      <c r="B13229" s="7" t="s">
        <v>111</v>
      </c>
      <c r="C13229" s="7" t="s">
        <v>1330</v>
      </c>
      <c r="D13229" s="7" t="n">
        <v>2</v>
      </c>
      <c r="E13229" s="7" t="n">
        <v>57.86</v>
      </c>
      <c r="F13229" s="7" t="n">
        <v>0</v>
      </c>
      <c r="G13229" s="7" t="n">
        <v>0</v>
      </c>
    </row>
    <row r="13230" customFormat="false" ht="15" hidden="false" customHeight="false" outlineLevel="0" collapsed="false">
      <c r="A13230" s="7" t="s">
        <v>33</v>
      </c>
      <c r="B13230" s="7" t="s">
        <v>153</v>
      </c>
      <c r="C13230" s="7" t="s">
        <v>1330</v>
      </c>
      <c r="D13230" s="7" t="n">
        <v>2</v>
      </c>
      <c r="E13230" s="7" t="n">
        <v>57.86</v>
      </c>
      <c r="F13230" s="7" t="n">
        <v>0</v>
      </c>
      <c r="G13230" s="7" t="n">
        <v>0</v>
      </c>
    </row>
    <row r="13231" customFormat="false" ht="15" hidden="false" customHeight="false" outlineLevel="0" collapsed="false">
      <c r="A13231" s="7" t="s">
        <v>33</v>
      </c>
      <c r="B13231" s="7" t="s">
        <v>326</v>
      </c>
      <c r="C13231" s="7" t="s">
        <v>1330</v>
      </c>
      <c r="D13231" s="7" t="n">
        <v>2</v>
      </c>
      <c r="E13231" s="7" t="n">
        <v>57.86</v>
      </c>
      <c r="F13231" s="7" t="n">
        <v>0</v>
      </c>
      <c r="G13231" s="7" t="n">
        <v>0</v>
      </c>
    </row>
    <row r="13232" customFormat="false" ht="15" hidden="false" customHeight="false" outlineLevel="0" collapsed="false">
      <c r="A13232" s="7" t="s">
        <v>33</v>
      </c>
      <c r="B13232" s="7" t="s">
        <v>222</v>
      </c>
      <c r="C13232" s="7" t="s">
        <v>1331</v>
      </c>
      <c r="D13232" s="7" t="n">
        <v>4</v>
      </c>
      <c r="E13232" s="7" t="n">
        <v>168.68</v>
      </c>
      <c r="F13232" s="7" t="n">
        <v>0</v>
      </c>
      <c r="G13232" s="7" t="n">
        <v>0</v>
      </c>
    </row>
    <row r="13233" customFormat="false" ht="15" hidden="false" customHeight="false" outlineLevel="0" collapsed="false">
      <c r="A13233" s="7" t="s">
        <v>33</v>
      </c>
      <c r="B13233" s="7" t="s">
        <v>225</v>
      </c>
      <c r="C13233" s="7" t="s">
        <v>1331</v>
      </c>
      <c r="D13233" s="7" t="n">
        <v>5</v>
      </c>
      <c r="E13233" s="7" t="n">
        <v>210.85</v>
      </c>
      <c r="F13233" s="7" t="n">
        <v>0</v>
      </c>
      <c r="G13233" s="7" t="n">
        <v>0</v>
      </c>
    </row>
    <row r="13234" customFormat="false" ht="15" hidden="false" customHeight="false" outlineLevel="0" collapsed="false">
      <c r="A13234" s="7" t="s">
        <v>33</v>
      </c>
      <c r="B13234" s="7" t="s">
        <v>248</v>
      </c>
      <c r="C13234" s="7" t="s">
        <v>1331</v>
      </c>
      <c r="D13234" s="7" t="n">
        <v>0</v>
      </c>
      <c r="E13234" s="7" t="n">
        <v>0</v>
      </c>
      <c r="F13234" s="7" t="n">
        <v>1</v>
      </c>
      <c r="G13234" s="7" t="n">
        <v>42.17</v>
      </c>
    </row>
    <row r="13235" customFormat="false" ht="15" hidden="false" customHeight="false" outlineLevel="0" collapsed="false">
      <c r="A13235" s="7" t="s">
        <v>33</v>
      </c>
      <c r="B13235" s="7" t="s">
        <v>499</v>
      </c>
      <c r="C13235" s="7" t="s">
        <v>1331</v>
      </c>
      <c r="D13235" s="7" t="n">
        <v>2</v>
      </c>
      <c r="E13235" s="7" t="n">
        <v>84.34</v>
      </c>
      <c r="F13235" s="7" t="n">
        <v>0</v>
      </c>
      <c r="G13235" s="7" t="n">
        <v>0</v>
      </c>
    </row>
    <row r="13236" customFormat="false" ht="15" hidden="false" customHeight="false" outlineLevel="0" collapsed="false">
      <c r="A13236" s="7" t="s">
        <v>33</v>
      </c>
      <c r="B13236" s="7" t="s">
        <v>141</v>
      </c>
      <c r="C13236" s="7" t="s">
        <v>1334</v>
      </c>
      <c r="D13236" s="7" t="n">
        <v>8</v>
      </c>
      <c r="E13236" s="7" t="n">
        <v>136</v>
      </c>
      <c r="F13236" s="7" t="n">
        <v>2</v>
      </c>
      <c r="G13236" s="7" t="n">
        <v>34</v>
      </c>
    </row>
    <row r="13237" customFormat="false" ht="15" hidden="false" customHeight="false" outlineLevel="0" collapsed="false">
      <c r="A13237" s="7" t="s">
        <v>33</v>
      </c>
      <c r="B13237" s="7" t="s">
        <v>125</v>
      </c>
      <c r="C13237" s="7" t="s">
        <v>1334</v>
      </c>
      <c r="D13237" s="7" t="n">
        <v>1</v>
      </c>
      <c r="E13237" s="7" t="n">
        <v>17</v>
      </c>
      <c r="F13237" s="7" t="n">
        <v>0</v>
      </c>
      <c r="G13237" s="7" t="n">
        <v>0</v>
      </c>
    </row>
    <row r="13238" customFormat="false" ht="15" hidden="false" customHeight="false" outlineLevel="0" collapsed="false">
      <c r="A13238" s="7" t="s">
        <v>33</v>
      </c>
      <c r="B13238" s="7" t="s">
        <v>169</v>
      </c>
      <c r="C13238" s="7" t="s">
        <v>1334</v>
      </c>
      <c r="D13238" s="7" t="n">
        <v>6</v>
      </c>
      <c r="E13238" s="7" t="n">
        <v>102</v>
      </c>
      <c r="F13238" s="7" t="n">
        <v>0</v>
      </c>
      <c r="G13238" s="7" t="n">
        <v>0</v>
      </c>
    </row>
    <row r="13239" customFormat="false" ht="15" hidden="false" customHeight="false" outlineLevel="0" collapsed="false">
      <c r="A13239" s="7" t="s">
        <v>33</v>
      </c>
      <c r="B13239" s="7" t="s">
        <v>177</v>
      </c>
      <c r="C13239" s="7" t="s">
        <v>1334</v>
      </c>
      <c r="D13239" s="7" t="n">
        <v>0</v>
      </c>
      <c r="E13239" s="7" t="n">
        <v>0</v>
      </c>
      <c r="F13239" s="7" t="n">
        <v>2</v>
      </c>
      <c r="G13239" s="7" t="n">
        <v>34</v>
      </c>
    </row>
    <row r="13240" customFormat="false" ht="15" hidden="false" customHeight="false" outlineLevel="0" collapsed="false">
      <c r="A13240" s="7" t="s">
        <v>33</v>
      </c>
      <c r="B13240" s="7" t="s">
        <v>121</v>
      </c>
      <c r="C13240" s="7" t="s">
        <v>1339</v>
      </c>
      <c r="D13240" s="7" t="n">
        <v>6</v>
      </c>
      <c r="E13240" s="7" t="n">
        <v>247.2</v>
      </c>
      <c r="F13240" s="7" t="n">
        <v>0</v>
      </c>
      <c r="G13240" s="7" t="n">
        <v>0</v>
      </c>
    </row>
    <row r="13241" customFormat="false" ht="15" hidden="false" customHeight="false" outlineLevel="0" collapsed="false">
      <c r="A13241" s="7" t="s">
        <v>33</v>
      </c>
      <c r="B13241" s="7" t="s">
        <v>123</v>
      </c>
      <c r="C13241" s="7" t="s">
        <v>1340</v>
      </c>
      <c r="D13241" s="7" t="n">
        <v>5</v>
      </c>
      <c r="E13241" s="7" t="n">
        <v>92.25</v>
      </c>
      <c r="F13241" s="7" t="n">
        <v>0</v>
      </c>
      <c r="G13241" s="7" t="n">
        <v>0</v>
      </c>
    </row>
    <row r="13242" customFormat="false" ht="15" hidden="false" customHeight="false" outlineLevel="0" collapsed="false">
      <c r="A13242" s="7" t="s">
        <v>33</v>
      </c>
      <c r="B13242" s="7" t="s">
        <v>231</v>
      </c>
      <c r="C13242" s="7" t="s">
        <v>1342</v>
      </c>
      <c r="D13242" s="7" t="n">
        <v>4</v>
      </c>
      <c r="E13242" s="7" t="n">
        <v>79.68</v>
      </c>
      <c r="F13242" s="7" t="n">
        <v>0</v>
      </c>
      <c r="G13242" s="7" t="n">
        <v>0</v>
      </c>
    </row>
    <row r="13243" customFormat="false" ht="15" hidden="false" customHeight="false" outlineLevel="0" collapsed="false">
      <c r="A13243" s="7" t="s">
        <v>33</v>
      </c>
      <c r="B13243" s="7" t="s">
        <v>270</v>
      </c>
      <c r="C13243" s="7" t="s">
        <v>1343</v>
      </c>
      <c r="D13243" s="7" t="n">
        <v>6</v>
      </c>
      <c r="E13243" s="7" t="n">
        <v>104.1</v>
      </c>
      <c r="F13243" s="7" t="n">
        <v>1</v>
      </c>
      <c r="G13243" s="7" t="n">
        <v>17.35</v>
      </c>
    </row>
    <row r="13244" customFormat="false" ht="15" hidden="false" customHeight="false" outlineLevel="0" collapsed="false">
      <c r="A13244" s="7" t="s">
        <v>33</v>
      </c>
      <c r="B13244" s="7" t="s">
        <v>201</v>
      </c>
      <c r="C13244" s="7" t="s">
        <v>1344</v>
      </c>
      <c r="D13244" s="7" t="n">
        <v>20</v>
      </c>
      <c r="E13244" s="7" t="n">
        <v>190</v>
      </c>
      <c r="F13244" s="7" t="n">
        <v>0</v>
      </c>
      <c r="G13244" s="7" t="n">
        <v>0</v>
      </c>
    </row>
    <row r="13245" customFormat="false" ht="15" hidden="false" customHeight="false" outlineLevel="0" collapsed="false">
      <c r="A13245" s="7" t="s">
        <v>33</v>
      </c>
      <c r="B13245" s="7" t="s">
        <v>246</v>
      </c>
      <c r="C13245" s="7" t="s">
        <v>1345</v>
      </c>
      <c r="D13245" s="7" t="n">
        <v>6</v>
      </c>
      <c r="E13245" s="7" t="n">
        <v>57</v>
      </c>
      <c r="F13245" s="7" t="n">
        <v>4</v>
      </c>
      <c r="G13245" s="7" t="n">
        <v>38</v>
      </c>
    </row>
    <row r="13246" customFormat="false" ht="15" hidden="false" customHeight="false" outlineLevel="0" collapsed="false">
      <c r="A13246" s="7" t="s">
        <v>33</v>
      </c>
      <c r="B13246" s="7" t="s">
        <v>297</v>
      </c>
      <c r="C13246" s="7" t="s">
        <v>1348</v>
      </c>
      <c r="D13246" s="7" t="n">
        <v>2</v>
      </c>
      <c r="E13246" s="7" t="n">
        <v>16.16</v>
      </c>
      <c r="F13246" s="7" t="n">
        <v>0</v>
      </c>
      <c r="G13246" s="7" t="n">
        <v>0</v>
      </c>
    </row>
    <row r="13247" customFormat="false" ht="15" hidden="false" customHeight="false" outlineLevel="0" collapsed="false">
      <c r="A13247" s="7" t="s">
        <v>33</v>
      </c>
      <c r="B13247" s="7" t="s">
        <v>150</v>
      </c>
      <c r="C13247" s="7" t="s">
        <v>1349</v>
      </c>
      <c r="D13247" s="7" t="n">
        <v>23</v>
      </c>
      <c r="E13247" s="7" t="n">
        <v>280.14</v>
      </c>
      <c r="F13247" s="7" t="n">
        <v>3</v>
      </c>
      <c r="G13247" s="7" t="n">
        <v>36.54</v>
      </c>
    </row>
    <row r="13248" customFormat="false" ht="15" hidden="false" customHeight="false" outlineLevel="0" collapsed="false">
      <c r="A13248" s="7" t="s">
        <v>33</v>
      </c>
      <c r="B13248" s="7" t="s">
        <v>183</v>
      </c>
      <c r="C13248" s="7" t="s">
        <v>1351</v>
      </c>
      <c r="D13248" s="7" t="n">
        <v>4</v>
      </c>
      <c r="E13248" s="7" t="n">
        <v>84.84</v>
      </c>
      <c r="F13248" s="7" t="n">
        <v>0</v>
      </c>
      <c r="G13248" s="7" t="n">
        <v>0</v>
      </c>
    </row>
    <row r="13249" customFormat="false" ht="15" hidden="false" customHeight="false" outlineLevel="0" collapsed="false">
      <c r="A13249" s="7" t="s">
        <v>33</v>
      </c>
      <c r="B13249" s="7" t="s">
        <v>311</v>
      </c>
      <c r="C13249" s="7" t="s">
        <v>1352</v>
      </c>
      <c r="D13249" s="7" t="n">
        <v>4</v>
      </c>
      <c r="E13249" s="7" t="n">
        <v>45.32</v>
      </c>
      <c r="F13249" s="7" t="n">
        <v>0</v>
      </c>
      <c r="G13249" s="7" t="n">
        <v>0</v>
      </c>
    </row>
    <row r="13250" customFormat="false" ht="15" hidden="false" customHeight="false" outlineLevel="0" collapsed="false">
      <c r="A13250" s="7" t="s">
        <v>33</v>
      </c>
      <c r="B13250" s="7" t="s">
        <v>114</v>
      </c>
      <c r="C13250" s="7" t="s">
        <v>1354</v>
      </c>
      <c r="D13250" s="7" t="n">
        <v>4</v>
      </c>
      <c r="E13250" s="7" t="n">
        <v>110.2</v>
      </c>
      <c r="F13250" s="7" t="n">
        <v>0</v>
      </c>
      <c r="G13250" s="7" t="n">
        <v>0</v>
      </c>
    </row>
    <row r="13251" customFormat="false" ht="15" hidden="false" customHeight="false" outlineLevel="0" collapsed="false">
      <c r="A13251" s="7" t="s">
        <v>33</v>
      </c>
      <c r="B13251" s="7" t="s">
        <v>179</v>
      </c>
      <c r="C13251" s="7" t="s">
        <v>1357</v>
      </c>
      <c r="D13251" s="7" t="n">
        <v>3</v>
      </c>
      <c r="E13251" s="7" t="n">
        <v>48.6</v>
      </c>
      <c r="F13251" s="7" t="n">
        <v>2</v>
      </c>
      <c r="G13251" s="7" t="n">
        <v>32.4</v>
      </c>
    </row>
    <row r="13252" customFormat="false" ht="15" hidden="false" customHeight="false" outlineLevel="0" collapsed="false">
      <c r="A13252" s="7" t="s">
        <v>33</v>
      </c>
      <c r="B13252" s="7" t="s">
        <v>163</v>
      </c>
      <c r="C13252" s="7" t="s">
        <v>1357</v>
      </c>
      <c r="D13252" s="7" t="n">
        <v>6</v>
      </c>
      <c r="E13252" s="7" t="n">
        <v>106.92</v>
      </c>
      <c r="F13252" s="7" t="n">
        <v>0</v>
      </c>
      <c r="G13252" s="7" t="n">
        <v>0</v>
      </c>
    </row>
    <row r="13253" customFormat="false" ht="15" hidden="false" customHeight="false" outlineLevel="0" collapsed="false">
      <c r="A13253" s="7" t="s">
        <v>33</v>
      </c>
      <c r="B13253" s="7" t="s">
        <v>275</v>
      </c>
      <c r="C13253" s="7" t="s">
        <v>1358</v>
      </c>
      <c r="D13253" s="7" t="n">
        <v>2</v>
      </c>
      <c r="E13253" s="7" t="n">
        <v>16.4</v>
      </c>
      <c r="F13253" s="7" t="n">
        <v>0</v>
      </c>
      <c r="G13253" s="7" t="n">
        <v>0</v>
      </c>
    </row>
    <row r="13254" customFormat="false" ht="15" hidden="false" customHeight="false" outlineLevel="0" collapsed="false">
      <c r="A13254" s="7" t="s">
        <v>33</v>
      </c>
      <c r="B13254" s="7" t="s">
        <v>278</v>
      </c>
      <c r="C13254" s="7" t="s">
        <v>1372</v>
      </c>
      <c r="D13254" s="7" t="n">
        <v>1</v>
      </c>
      <c r="E13254" s="7" t="n">
        <v>42</v>
      </c>
      <c r="F13254" s="7" t="n">
        <v>1</v>
      </c>
      <c r="G13254" s="7" t="n">
        <v>42</v>
      </c>
    </row>
    <row r="13255" customFormat="false" ht="15" hidden="false" customHeight="false" outlineLevel="0" collapsed="false">
      <c r="A13255" s="7" t="s">
        <v>33</v>
      </c>
      <c r="B13255" s="7" t="s">
        <v>268</v>
      </c>
      <c r="C13255" s="7" t="s">
        <v>1372</v>
      </c>
      <c r="D13255" s="7" t="n">
        <v>1</v>
      </c>
      <c r="E13255" s="7" t="n">
        <v>42</v>
      </c>
      <c r="F13255" s="7" t="n">
        <v>0</v>
      </c>
      <c r="G13255" s="7" t="n">
        <v>0</v>
      </c>
    </row>
    <row r="13256" customFormat="false" ht="15" hidden="false" customHeight="false" outlineLevel="0" collapsed="false">
      <c r="A13256" s="7" t="s">
        <v>33</v>
      </c>
      <c r="B13256" s="7" t="s">
        <v>358</v>
      </c>
      <c r="C13256" s="7" t="s">
        <v>1373</v>
      </c>
      <c r="D13256" s="7" t="n">
        <v>2</v>
      </c>
      <c r="E13256" s="7" t="n">
        <v>47.2</v>
      </c>
      <c r="F13256" s="7" t="n">
        <v>7</v>
      </c>
      <c r="G13256" s="7" t="n">
        <v>165.2</v>
      </c>
    </row>
    <row r="13257" customFormat="false" ht="15" hidden="false" customHeight="false" outlineLevel="0" collapsed="false">
      <c r="A13257" s="7" t="s">
        <v>33</v>
      </c>
      <c r="B13257" s="7" t="s">
        <v>346</v>
      </c>
      <c r="C13257" s="7" t="s">
        <v>1373</v>
      </c>
      <c r="D13257" s="7" t="n">
        <v>2</v>
      </c>
      <c r="E13257" s="7" t="n">
        <v>47.2</v>
      </c>
      <c r="F13257" s="7" t="n">
        <v>0</v>
      </c>
      <c r="G13257" s="7" t="n">
        <v>0</v>
      </c>
    </row>
    <row r="13258" customFormat="false" ht="15" hidden="false" customHeight="false" outlineLevel="0" collapsed="false">
      <c r="A13258" s="7" t="s">
        <v>33</v>
      </c>
      <c r="B13258" s="7" t="s">
        <v>425</v>
      </c>
      <c r="C13258" s="7" t="s">
        <v>1374</v>
      </c>
      <c r="D13258" s="7" t="n">
        <v>3</v>
      </c>
      <c r="E13258" s="7" t="n">
        <v>70.8</v>
      </c>
      <c r="F13258" s="7" t="n">
        <v>0</v>
      </c>
      <c r="G13258" s="7" t="n">
        <v>0</v>
      </c>
    </row>
    <row r="13259" customFormat="false" ht="15" hidden="false" customHeight="false" outlineLevel="0" collapsed="false">
      <c r="A13259" s="7" t="s">
        <v>33</v>
      </c>
      <c r="B13259" s="7" t="s">
        <v>174</v>
      </c>
      <c r="C13259" s="7" t="s">
        <v>1379</v>
      </c>
      <c r="D13259" s="7" t="n">
        <v>3</v>
      </c>
      <c r="E13259" s="7" t="n">
        <v>125.43</v>
      </c>
      <c r="F13259" s="7" t="n">
        <v>0</v>
      </c>
      <c r="G13259" s="7" t="n">
        <v>0</v>
      </c>
    </row>
    <row r="13260" customFormat="false" ht="15" hidden="false" customHeight="false" outlineLevel="0" collapsed="false">
      <c r="A13260" s="7" t="s">
        <v>33</v>
      </c>
      <c r="B13260" s="7" t="s">
        <v>158</v>
      </c>
      <c r="C13260" s="7" t="s">
        <v>1380</v>
      </c>
      <c r="D13260" s="7" t="n">
        <v>2</v>
      </c>
      <c r="E13260" s="7" t="n">
        <v>71.34</v>
      </c>
      <c r="F13260" s="7" t="n">
        <v>0</v>
      </c>
      <c r="G13260" s="7" t="n">
        <v>0</v>
      </c>
    </row>
    <row r="13261" customFormat="false" ht="15" hidden="false" customHeight="false" outlineLevel="0" collapsed="false">
      <c r="A13261" s="7" t="s">
        <v>33</v>
      </c>
      <c r="B13261" s="7" t="s">
        <v>148</v>
      </c>
      <c r="C13261" s="7" t="s">
        <v>1387</v>
      </c>
      <c r="D13261" s="7" t="n">
        <v>16</v>
      </c>
      <c r="E13261" s="7" t="n">
        <v>264</v>
      </c>
      <c r="F13261" s="7" t="n">
        <v>2</v>
      </c>
      <c r="G13261" s="7" t="n">
        <v>33</v>
      </c>
    </row>
    <row r="13262" customFormat="false" ht="15" hidden="false" customHeight="false" outlineLevel="0" collapsed="false">
      <c r="A13262" s="7" t="s">
        <v>33</v>
      </c>
      <c r="B13262" s="7" t="s">
        <v>139</v>
      </c>
      <c r="C13262" s="7" t="s">
        <v>1387</v>
      </c>
      <c r="D13262" s="7" t="n">
        <v>4</v>
      </c>
      <c r="E13262" s="7" t="n">
        <v>66</v>
      </c>
      <c r="F13262" s="7" t="n">
        <v>2</v>
      </c>
      <c r="G13262" s="7" t="n">
        <v>33</v>
      </c>
    </row>
    <row r="13263" customFormat="false" ht="15" hidden="false" customHeight="false" outlineLevel="0" collapsed="false">
      <c r="A13263" s="7" t="s">
        <v>33</v>
      </c>
      <c r="B13263" s="7" t="s">
        <v>189</v>
      </c>
      <c r="C13263" s="7" t="s">
        <v>1387</v>
      </c>
      <c r="D13263" s="7" t="n">
        <v>11</v>
      </c>
      <c r="E13263" s="7" t="n">
        <v>181.5</v>
      </c>
      <c r="F13263" s="7" t="n">
        <v>0</v>
      </c>
      <c r="G13263" s="7" t="n">
        <v>0</v>
      </c>
    </row>
    <row r="13264" customFormat="false" ht="15" hidden="false" customHeight="false" outlineLevel="0" collapsed="false">
      <c r="A13264" s="7" t="s">
        <v>33</v>
      </c>
      <c r="B13264" s="7" t="s">
        <v>181</v>
      </c>
      <c r="C13264" s="7" t="s">
        <v>1387</v>
      </c>
      <c r="D13264" s="7" t="n">
        <v>9</v>
      </c>
      <c r="E13264" s="7" t="n">
        <v>148.5</v>
      </c>
      <c r="F13264" s="7" t="n">
        <v>0</v>
      </c>
      <c r="G13264" s="7" t="n">
        <v>0</v>
      </c>
    </row>
    <row r="13265" customFormat="false" ht="15" hidden="false" customHeight="false" outlineLevel="0" collapsed="false">
      <c r="A13265" s="7" t="s">
        <v>33</v>
      </c>
      <c r="B13265" s="7" t="s">
        <v>257</v>
      </c>
      <c r="C13265" s="7" t="s">
        <v>1387</v>
      </c>
      <c r="D13265" s="7" t="n">
        <v>3</v>
      </c>
      <c r="E13265" s="7" t="n">
        <v>49.5</v>
      </c>
      <c r="F13265" s="7" t="n">
        <v>0</v>
      </c>
      <c r="G13265" s="7" t="n">
        <v>0</v>
      </c>
    </row>
    <row r="13266" customFormat="false" ht="15" hidden="false" customHeight="false" outlineLevel="0" collapsed="false">
      <c r="A13266" s="7" t="s">
        <v>33</v>
      </c>
      <c r="B13266" s="7" t="s">
        <v>133</v>
      </c>
      <c r="C13266" s="7" t="s">
        <v>1390</v>
      </c>
      <c r="D13266" s="7" t="n">
        <v>5</v>
      </c>
      <c r="E13266" s="7" t="n">
        <v>102.5</v>
      </c>
      <c r="F13266" s="7" t="n">
        <v>0</v>
      </c>
      <c r="G13266" s="7" t="n">
        <v>0</v>
      </c>
    </row>
    <row r="13267" customFormat="false" ht="15" hidden="false" customHeight="false" outlineLevel="0" collapsed="false">
      <c r="A13267" s="7" t="s">
        <v>33</v>
      </c>
      <c r="B13267" s="7" t="s">
        <v>154</v>
      </c>
      <c r="C13267" s="7" t="s">
        <v>1390</v>
      </c>
      <c r="D13267" s="7" t="n">
        <v>9</v>
      </c>
      <c r="E13267" s="7" t="n">
        <v>184.5</v>
      </c>
      <c r="F13267" s="7" t="n">
        <v>0</v>
      </c>
      <c r="G13267" s="7" t="n">
        <v>0</v>
      </c>
    </row>
    <row r="13268" customFormat="false" ht="15" hidden="false" customHeight="false" outlineLevel="0" collapsed="false">
      <c r="A13268" s="7" t="s">
        <v>33</v>
      </c>
      <c r="B13268" s="7" t="s">
        <v>216</v>
      </c>
      <c r="C13268" s="7" t="s">
        <v>1390</v>
      </c>
      <c r="D13268" s="7" t="n">
        <v>4</v>
      </c>
      <c r="E13268" s="7" t="n">
        <v>82</v>
      </c>
      <c r="F13268" s="7" t="n">
        <v>0</v>
      </c>
      <c r="G13268" s="7" t="n">
        <v>0</v>
      </c>
    </row>
    <row r="13269" customFormat="false" ht="15" hidden="false" customHeight="false" outlineLevel="0" collapsed="false">
      <c r="A13269" s="7" t="s">
        <v>33</v>
      </c>
      <c r="B13269" s="7" t="s">
        <v>167</v>
      </c>
      <c r="C13269" s="7" t="s">
        <v>1390</v>
      </c>
      <c r="D13269" s="7" t="n">
        <v>14</v>
      </c>
      <c r="E13269" s="7" t="n">
        <v>287</v>
      </c>
      <c r="F13269" s="7" t="n">
        <v>0</v>
      </c>
      <c r="G13269" s="7" t="n">
        <v>0</v>
      </c>
    </row>
    <row r="13270" customFormat="false" ht="15" hidden="false" customHeight="false" outlineLevel="0" collapsed="false">
      <c r="A13270" s="7" t="s">
        <v>33</v>
      </c>
      <c r="B13270" s="7" t="s">
        <v>285</v>
      </c>
      <c r="C13270" s="7" t="s">
        <v>1390</v>
      </c>
      <c r="D13270" s="7" t="n">
        <v>4</v>
      </c>
      <c r="E13270" s="7" t="n">
        <v>82</v>
      </c>
      <c r="F13270" s="7" t="n">
        <v>0</v>
      </c>
      <c r="G13270" s="7" t="n">
        <v>0</v>
      </c>
    </row>
    <row r="13271" customFormat="false" ht="15" hidden="false" customHeight="false" outlineLevel="0" collapsed="false">
      <c r="A13271" s="7" t="s">
        <v>33</v>
      </c>
      <c r="B13271" s="7" t="s">
        <v>375</v>
      </c>
      <c r="C13271" s="7" t="s">
        <v>1396</v>
      </c>
      <c r="D13271" s="7" t="n">
        <v>1</v>
      </c>
      <c r="E13271" s="7" t="n">
        <v>195.73</v>
      </c>
      <c r="F13271" s="7" t="n">
        <v>0</v>
      </c>
      <c r="G13271" s="7" t="n">
        <v>0</v>
      </c>
    </row>
    <row r="13272" customFormat="false" ht="15" hidden="false" customHeight="false" outlineLevel="0" collapsed="false">
      <c r="A13272" s="7" t="s">
        <v>33</v>
      </c>
      <c r="B13272" s="7" t="s">
        <v>470</v>
      </c>
      <c r="C13272" s="7" t="s">
        <v>1397</v>
      </c>
      <c r="D13272" s="7" t="n">
        <v>1</v>
      </c>
      <c r="E13272" s="7" t="n">
        <v>126.57</v>
      </c>
      <c r="F13272" s="7" t="n">
        <v>0</v>
      </c>
      <c r="G13272" s="7" t="n">
        <v>0</v>
      </c>
    </row>
    <row r="13273" customFormat="false" ht="15" hidden="false" customHeight="false" outlineLevel="0" collapsed="false">
      <c r="A13273" s="7" t="s">
        <v>33</v>
      </c>
      <c r="B13273" s="7" t="s">
        <v>633</v>
      </c>
      <c r="C13273" s="7" t="s">
        <v>1397</v>
      </c>
      <c r="D13273" s="7" t="n">
        <v>2</v>
      </c>
      <c r="E13273" s="7" t="n">
        <v>253.14</v>
      </c>
      <c r="F13273" s="7" t="n">
        <v>0</v>
      </c>
      <c r="G13273" s="7" t="n">
        <v>0</v>
      </c>
    </row>
    <row r="13274" customFormat="false" ht="15" hidden="false" customHeight="false" outlineLevel="0" collapsed="false">
      <c r="A13274" s="7" t="s">
        <v>33</v>
      </c>
      <c r="B13274" s="7" t="s">
        <v>706</v>
      </c>
      <c r="C13274" s="7" t="s">
        <v>1397</v>
      </c>
      <c r="D13274" s="7" t="n">
        <v>1</v>
      </c>
      <c r="E13274" s="7" t="n">
        <v>126.57</v>
      </c>
      <c r="F13274" s="7" t="n">
        <v>0</v>
      </c>
      <c r="G13274" s="7" t="n">
        <v>0</v>
      </c>
    </row>
    <row r="13275" customFormat="false" ht="15" hidden="false" customHeight="false" outlineLevel="0" collapsed="false">
      <c r="A13275" s="7" t="s">
        <v>33</v>
      </c>
      <c r="B13275" s="7" t="s">
        <v>428</v>
      </c>
      <c r="C13275" s="7" t="s">
        <v>1398</v>
      </c>
      <c r="D13275" s="7" t="n">
        <v>2</v>
      </c>
      <c r="E13275" s="7" t="n">
        <v>253.14</v>
      </c>
      <c r="F13275" s="7" t="n">
        <v>0</v>
      </c>
      <c r="G13275" s="7" t="n">
        <v>0</v>
      </c>
    </row>
    <row r="13276" customFormat="false" ht="15" hidden="false" customHeight="false" outlineLevel="0" collapsed="false">
      <c r="A13276" s="7" t="s">
        <v>33</v>
      </c>
      <c r="B13276" s="7" t="s">
        <v>474</v>
      </c>
      <c r="C13276" s="7" t="s">
        <v>1398</v>
      </c>
      <c r="D13276" s="7" t="n">
        <v>1</v>
      </c>
      <c r="E13276" s="7" t="n">
        <v>126.57</v>
      </c>
      <c r="F13276" s="7" t="n">
        <v>0</v>
      </c>
      <c r="G13276" s="7" t="n">
        <v>0</v>
      </c>
    </row>
    <row r="13277" customFormat="false" ht="15" hidden="false" customHeight="false" outlineLevel="0" collapsed="false">
      <c r="A13277" s="7" t="s">
        <v>33</v>
      </c>
      <c r="B13277" s="7" t="s">
        <v>293</v>
      </c>
      <c r="C13277" s="7" t="s">
        <v>1403</v>
      </c>
      <c r="D13277" s="7" t="n">
        <v>2</v>
      </c>
      <c r="E13277" s="7" t="n">
        <v>272.6</v>
      </c>
      <c r="F13277" s="7" t="n">
        <v>0</v>
      </c>
      <c r="G13277" s="7" t="n">
        <v>0</v>
      </c>
    </row>
    <row r="13278" customFormat="false" ht="15" hidden="false" customHeight="false" outlineLevel="0" collapsed="false">
      <c r="A13278" s="7" t="s">
        <v>33</v>
      </c>
      <c r="B13278" s="7" t="s">
        <v>267</v>
      </c>
      <c r="C13278" s="7" t="s">
        <v>1403</v>
      </c>
      <c r="D13278" s="7" t="n">
        <v>1</v>
      </c>
      <c r="E13278" s="7" t="n">
        <v>136.3</v>
      </c>
      <c r="F13278" s="7" t="n">
        <v>2</v>
      </c>
      <c r="G13278" s="7" t="n">
        <v>272.6</v>
      </c>
    </row>
    <row r="13279" customFormat="false" ht="15" hidden="false" customHeight="false" outlineLevel="0" collapsed="false">
      <c r="A13279" s="7" t="s">
        <v>33</v>
      </c>
      <c r="B13279" s="7" t="s">
        <v>373</v>
      </c>
      <c r="C13279" s="7" t="s">
        <v>1403</v>
      </c>
      <c r="D13279" s="7" t="n">
        <v>0</v>
      </c>
      <c r="E13279" s="7" t="n">
        <v>0</v>
      </c>
      <c r="F13279" s="7" t="n">
        <v>1</v>
      </c>
      <c r="G13279" s="7" t="n">
        <v>136.3</v>
      </c>
    </row>
    <row r="13280" customFormat="false" ht="15" hidden="false" customHeight="false" outlineLevel="0" collapsed="false">
      <c r="A13280" s="7" t="s">
        <v>33</v>
      </c>
      <c r="B13280" s="7" t="s">
        <v>318</v>
      </c>
      <c r="C13280" s="7" t="s">
        <v>1403</v>
      </c>
      <c r="D13280" s="7" t="n">
        <v>1</v>
      </c>
      <c r="E13280" s="7" t="n">
        <v>136.3</v>
      </c>
      <c r="F13280" s="7" t="n">
        <v>0</v>
      </c>
      <c r="G13280" s="7" t="n">
        <v>0</v>
      </c>
    </row>
    <row r="13281" customFormat="false" ht="15" hidden="false" customHeight="false" outlineLevel="0" collapsed="false">
      <c r="A13281" s="7" t="s">
        <v>33</v>
      </c>
      <c r="B13281" s="7" t="s">
        <v>306</v>
      </c>
      <c r="C13281" s="7" t="s">
        <v>1407</v>
      </c>
      <c r="D13281" s="7" t="n">
        <v>5</v>
      </c>
      <c r="E13281" s="7" t="n">
        <v>71.25</v>
      </c>
      <c r="F13281" s="7" t="n">
        <v>0</v>
      </c>
      <c r="G13281" s="7" t="n">
        <v>0</v>
      </c>
    </row>
    <row r="13282" customFormat="false" ht="15" hidden="false" customHeight="false" outlineLevel="0" collapsed="false">
      <c r="A13282" s="7" t="s">
        <v>33</v>
      </c>
      <c r="B13282" s="7" t="s">
        <v>130</v>
      </c>
      <c r="C13282" s="7" t="s">
        <v>1425</v>
      </c>
      <c r="D13282" s="7" t="n">
        <v>10</v>
      </c>
      <c r="E13282" s="7" t="n">
        <v>350</v>
      </c>
      <c r="F13282" s="7" t="n">
        <v>0</v>
      </c>
      <c r="G13282" s="7" t="n">
        <v>0</v>
      </c>
    </row>
    <row r="13283" customFormat="false" ht="15" hidden="false" customHeight="false" outlineLevel="0" collapsed="false">
      <c r="A13283" s="7" t="s">
        <v>33</v>
      </c>
      <c r="B13283" s="7" t="s">
        <v>152</v>
      </c>
      <c r="C13283" s="7" t="s">
        <v>1425</v>
      </c>
      <c r="D13283" s="7" t="n">
        <v>6</v>
      </c>
      <c r="E13283" s="7" t="n">
        <v>210</v>
      </c>
      <c r="F13283" s="7" t="n">
        <v>0</v>
      </c>
      <c r="G13283" s="7" t="n">
        <v>0</v>
      </c>
    </row>
    <row r="13284" customFormat="false" ht="15" hidden="false" customHeight="false" outlineLevel="0" collapsed="false">
      <c r="A13284" s="7" t="s">
        <v>33</v>
      </c>
      <c r="B13284" s="7" t="s">
        <v>191</v>
      </c>
      <c r="C13284" s="7" t="s">
        <v>1425</v>
      </c>
      <c r="D13284" s="7" t="n">
        <v>3</v>
      </c>
      <c r="E13284" s="7" t="n">
        <v>105</v>
      </c>
      <c r="F13284" s="7" t="n">
        <v>0</v>
      </c>
      <c r="G13284" s="7" t="n">
        <v>0</v>
      </c>
    </row>
    <row r="13285" customFormat="false" ht="15" hidden="false" customHeight="false" outlineLevel="0" collapsed="false">
      <c r="A13285" s="7" t="s">
        <v>33</v>
      </c>
      <c r="B13285" s="7" t="s">
        <v>161</v>
      </c>
      <c r="C13285" s="7" t="s">
        <v>1428</v>
      </c>
      <c r="D13285" s="7" t="n">
        <v>1</v>
      </c>
      <c r="E13285" s="7" t="n">
        <v>126.5</v>
      </c>
      <c r="F13285" s="7" t="n">
        <v>0</v>
      </c>
      <c r="G13285" s="7" t="n">
        <v>0</v>
      </c>
    </row>
    <row r="13286" customFormat="false" ht="15" hidden="false" customHeight="false" outlineLevel="0" collapsed="false">
      <c r="A13286" s="7" t="s">
        <v>33</v>
      </c>
      <c r="B13286" s="7" t="s">
        <v>232</v>
      </c>
      <c r="C13286" s="7" t="s">
        <v>1432</v>
      </c>
      <c r="D13286" s="7" t="n">
        <v>3</v>
      </c>
      <c r="E13286" s="7" t="n">
        <v>51</v>
      </c>
      <c r="F13286" s="7" t="n">
        <v>0</v>
      </c>
      <c r="G13286" s="7" t="n">
        <v>0</v>
      </c>
    </row>
    <row r="13287" customFormat="false" ht="15" hidden="false" customHeight="false" outlineLevel="0" collapsed="false">
      <c r="A13287" s="7" t="s">
        <v>33</v>
      </c>
      <c r="B13287" s="7" t="s">
        <v>212</v>
      </c>
      <c r="C13287" s="7" t="s">
        <v>1432</v>
      </c>
      <c r="D13287" s="7" t="n">
        <v>15</v>
      </c>
      <c r="E13287" s="7" t="n">
        <v>255</v>
      </c>
      <c r="F13287" s="7" t="n">
        <v>0</v>
      </c>
      <c r="G13287" s="7" t="n">
        <v>0</v>
      </c>
    </row>
    <row r="13288" customFormat="false" ht="15" hidden="false" customHeight="false" outlineLevel="0" collapsed="false">
      <c r="A13288" s="7" t="s">
        <v>33</v>
      </c>
      <c r="B13288" s="7" t="s">
        <v>227</v>
      </c>
      <c r="C13288" s="7" t="s">
        <v>1432</v>
      </c>
      <c r="D13288" s="7" t="n">
        <v>2</v>
      </c>
      <c r="E13288" s="7" t="n">
        <v>34</v>
      </c>
      <c r="F13288" s="7" t="n">
        <v>0</v>
      </c>
      <c r="G13288" s="7" t="n">
        <v>0</v>
      </c>
    </row>
    <row r="13289" customFormat="false" ht="15" hidden="false" customHeight="false" outlineLevel="0" collapsed="false">
      <c r="A13289" s="7" t="s">
        <v>33</v>
      </c>
      <c r="B13289" s="7" t="s">
        <v>312</v>
      </c>
      <c r="C13289" s="7" t="s">
        <v>1432</v>
      </c>
      <c r="D13289" s="7" t="n">
        <v>3</v>
      </c>
      <c r="E13289" s="7" t="n">
        <v>51</v>
      </c>
      <c r="F13289" s="7" t="n">
        <v>0</v>
      </c>
      <c r="G13289" s="7" t="n">
        <v>0</v>
      </c>
    </row>
    <row r="13290" customFormat="false" ht="15" hidden="false" customHeight="false" outlineLevel="0" collapsed="false">
      <c r="A13290" s="7" t="s">
        <v>33</v>
      </c>
      <c r="B13290" s="7" t="s">
        <v>192</v>
      </c>
      <c r="C13290" s="7" t="s">
        <v>1311</v>
      </c>
      <c r="D13290" s="7" t="n">
        <v>13</v>
      </c>
      <c r="E13290" s="7" t="n">
        <v>260</v>
      </c>
      <c r="F13290" s="7" t="n">
        <v>0</v>
      </c>
      <c r="G13290" s="7" t="n">
        <v>0</v>
      </c>
    </row>
    <row r="13291" customFormat="false" ht="15" hidden="false" customHeight="false" outlineLevel="0" collapsed="false">
      <c r="A13291" s="7" t="s">
        <v>33</v>
      </c>
      <c r="B13291" s="7" t="s">
        <v>409</v>
      </c>
      <c r="C13291" s="7" t="s">
        <v>1455</v>
      </c>
      <c r="D13291" s="7" t="n">
        <v>1</v>
      </c>
      <c r="E13291" s="7" t="n">
        <v>15.91</v>
      </c>
      <c r="F13291" s="7" t="n">
        <v>0</v>
      </c>
      <c r="G13291" s="7" t="n">
        <v>0</v>
      </c>
    </row>
    <row r="13292" customFormat="false" ht="15" hidden="false" customHeight="false" outlineLevel="0" collapsed="false">
      <c r="A13292" s="7" t="s">
        <v>33</v>
      </c>
      <c r="B13292" s="7" t="s">
        <v>197</v>
      </c>
      <c r="C13292" s="7" t="s">
        <v>1461</v>
      </c>
      <c r="D13292" s="7" t="n">
        <v>3</v>
      </c>
      <c r="E13292" s="7" t="n">
        <v>31.2</v>
      </c>
      <c r="F13292" s="7" t="n">
        <v>0</v>
      </c>
      <c r="G13292" s="7" t="n">
        <v>0</v>
      </c>
    </row>
    <row r="13293" customFormat="false" ht="15" hidden="false" customHeight="false" outlineLevel="0" collapsed="false">
      <c r="A13293" s="7" t="s">
        <v>33</v>
      </c>
      <c r="B13293" s="7" t="s">
        <v>304</v>
      </c>
      <c r="C13293" s="7" t="s">
        <v>1462</v>
      </c>
      <c r="D13293" s="7" t="n">
        <v>2</v>
      </c>
      <c r="E13293" s="7" t="n">
        <v>43.2</v>
      </c>
      <c r="F13293" s="7" t="n">
        <v>1</v>
      </c>
      <c r="G13293" s="7" t="n">
        <v>21.6</v>
      </c>
    </row>
    <row r="13294" customFormat="false" ht="15" hidden="false" customHeight="false" outlineLevel="0" collapsed="false">
      <c r="A13294" s="7" t="s">
        <v>33</v>
      </c>
      <c r="B13294" s="7" t="s">
        <v>357</v>
      </c>
      <c r="C13294" s="7" t="s">
        <v>1465</v>
      </c>
      <c r="D13294" s="7" t="n">
        <v>3</v>
      </c>
      <c r="E13294" s="7" t="n">
        <v>17.43</v>
      </c>
      <c r="F13294" s="7" t="n">
        <v>0</v>
      </c>
      <c r="G13294" s="7" t="n">
        <v>0</v>
      </c>
    </row>
    <row r="13295" customFormat="false" ht="15" hidden="false" customHeight="false" outlineLevel="0" collapsed="false">
      <c r="A13295" s="7" t="s">
        <v>33</v>
      </c>
      <c r="B13295" s="7" t="s">
        <v>390</v>
      </c>
      <c r="C13295" s="7" t="s">
        <v>1466</v>
      </c>
      <c r="D13295" s="7" t="n">
        <v>3</v>
      </c>
      <c r="E13295" s="7" t="n">
        <v>20.4</v>
      </c>
      <c r="F13295" s="7" t="n">
        <v>0</v>
      </c>
      <c r="G13295" s="7" t="n">
        <v>0</v>
      </c>
    </row>
    <row r="13296" customFormat="false" ht="15" hidden="false" customHeight="false" outlineLevel="0" collapsed="false">
      <c r="A13296" s="7" t="s">
        <v>33</v>
      </c>
      <c r="B13296" s="7" t="s">
        <v>868</v>
      </c>
      <c r="C13296" s="7" t="s">
        <v>1573</v>
      </c>
      <c r="D13296" s="7" t="n">
        <v>15</v>
      </c>
      <c r="E13296" s="7" t="n">
        <v>277.5</v>
      </c>
      <c r="F13296" s="7" t="n">
        <v>12</v>
      </c>
      <c r="G13296" s="7" t="n">
        <v>222</v>
      </c>
    </row>
    <row r="13297" customFormat="false" ht="15" hidden="false" customHeight="false" outlineLevel="0" collapsed="false">
      <c r="A13297" s="7" t="s">
        <v>33</v>
      </c>
      <c r="B13297" s="7" t="s">
        <v>894</v>
      </c>
      <c r="C13297" s="7" t="s">
        <v>1575</v>
      </c>
      <c r="D13297" s="7" t="n">
        <v>3</v>
      </c>
      <c r="E13297" s="7" t="n">
        <v>160.5</v>
      </c>
      <c r="F13297" s="7" t="n">
        <v>0</v>
      </c>
      <c r="G13297" s="7" t="n">
        <v>0</v>
      </c>
    </row>
    <row r="13298" customFormat="false" ht="15" hidden="false" customHeight="false" outlineLevel="0" collapsed="false">
      <c r="A13298" s="7" t="s">
        <v>33</v>
      </c>
      <c r="B13298" s="7" t="s">
        <v>274</v>
      </c>
      <c r="C13298" s="7" t="s">
        <v>1487</v>
      </c>
      <c r="D13298" s="7" t="n">
        <v>0</v>
      </c>
      <c r="E13298" s="7" t="n">
        <v>0</v>
      </c>
      <c r="F13298" s="7" t="n">
        <v>1</v>
      </c>
      <c r="G13298" s="7" t="n">
        <v>128.71</v>
      </c>
    </row>
    <row r="13299" customFormat="false" ht="15" hidden="false" customHeight="false" outlineLevel="0" collapsed="false">
      <c r="A13299" s="7" t="s">
        <v>33</v>
      </c>
      <c r="B13299" s="7" t="s">
        <v>277</v>
      </c>
      <c r="C13299" s="7" t="s">
        <v>1487</v>
      </c>
      <c r="D13299" s="7" t="n">
        <v>0</v>
      </c>
      <c r="E13299" s="7" t="n">
        <v>0</v>
      </c>
      <c r="F13299" s="7" t="n">
        <v>1</v>
      </c>
      <c r="G13299" s="7" t="n">
        <v>128.71</v>
      </c>
    </row>
    <row r="13300" customFormat="false" ht="15" hidden="false" customHeight="false" outlineLevel="0" collapsed="false">
      <c r="A13300" s="7" t="s">
        <v>33</v>
      </c>
      <c r="B13300" s="7" t="s">
        <v>194</v>
      </c>
      <c r="C13300" s="7" t="s">
        <v>1269</v>
      </c>
      <c r="D13300" s="7" t="n">
        <v>3</v>
      </c>
      <c r="E13300" s="7" t="n">
        <v>195</v>
      </c>
      <c r="F13300" s="7" t="n">
        <v>1</v>
      </c>
      <c r="G13300" s="7" t="n">
        <v>65</v>
      </c>
    </row>
    <row r="13301" customFormat="false" ht="15" hidden="false" customHeight="false" outlineLevel="0" collapsed="false">
      <c r="A13301" s="7" t="s">
        <v>33</v>
      </c>
      <c r="B13301" s="7" t="s">
        <v>235</v>
      </c>
      <c r="C13301" s="7" t="s">
        <v>1269</v>
      </c>
      <c r="D13301" s="7" t="n">
        <v>1</v>
      </c>
      <c r="E13301" s="7" t="n">
        <v>65</v>
      </c>
      <c r="F13301" s="7" t="n">
        <v>2</v>
      </c>
      <c r="G13301" s="7" t="n">
        <v>130</v>
      </c>
    </row>
    <row r="13302" customFormat="false" ht="15" hidden="false" customHeight="false" outlineLevel="0" collapsed="false">
      <c r="A13302" s="7" t="s">
        <v>33</v>
      </c>
      <c r="B13302" s="7" t="s">
        <v>207</v>
      </c>
      <c r="C13302" s="7" t="s">
        <v>1269</v>
      </c>
      <c r="D13302" s="7" t="n">
        <v>2</v>
      </c>
      <c r="E13302" s="7" t="n">
        <v>130</v>
      </c>
      <c r="F13302" s="7" t="n">
        <v>1</v>
      </c>
      <c r="G13302" s="7" t="n">
        <v>65</v>
      </c>
    </row>
    <row r="13303" customFormat="false" ht="15" hidden="false" customHeight="false" outlineLevel="0" collapsed="false">
      <c r="A13303" s="7" t="s">
        <v>33</v>
      </c>
      <c r="B13303" s="7" t="s">
        <v>86</v>
      </c>
      <c r="C13303" s="7" t="s">
        <v>1271</v>
      </c>
      <c r="D13303" s="7" t="n">
        <v>0</v>
      </c>
      <c r="E13303" s="7" t="n">
        <v>0</v>
      </c>
      <c r="F13303" s="7" t="n">
        <v>2</v>
      </c>
      <c r="G13303" s="7" t="n">
        <v>130</v>
      </c>
    </row>
    <row r="13304" customFormat="false" ht="15" hidden="false" customHeight="false" outlineLevel="0" collapsed="false">
      <c r="A13304" s="7" t="s">
        <v>33</v>
      </c>
      <c r="B13304" s="7" t="s">
        <v>98</v>
      </c>
      <c r="C13304" s="7" t="s">
        <v>1271</v>
      </c>
      <c r="D13304" s="7" t="n">
        <v>1</v>
      </c>
      <c r="E13304" s="7" t="n">
        <v>65</v>
      </c>
      <c r="F13304" s="7" t="n">
        <v>1</v>
      </c>
      <c r="G13304" s="7" t="n">
        <v>65</v>
      </c>
    </row>
    <row r="13305" customFormat="false" ht="15" hidden="false" customHeight="false" outlineLevel="0" collapsed="false">
      <c r="A13305" s="7" t="s">
        <v>33</v>
      </c>
      <c r="B13305" s="7" t="s">
        <v>88</v>
      </c>
      <c r="C13305" s="7" t="s">
        <v>1271</v>
      </c>
      <c r="D13305" s="7" t="n">
        <v>0</v>
      </c>
      <c r="E13305" s="7" t="n">
        <v>0</v>
      </c>
      <c r="F13305" s="7" t="n">
        <v>1</v>
      </c>
      <c r="G13305" s="7" t="n">
        <v>65</v>
      </c>
    </row>
    <row r="13306" customFormat="false" ht="15" hidden="false" customHeight="false" outlineLevel="0" collapsed="false">
      <c r="A13306" s="7" t="s">
        <v>33</v>
      </c>
      <c r="B13306" s="7" t="s">
        <v>395</v>
      </c>
      <c r="C13306" s="7" t="s">
        <v>1273</v>
      </c>
      <c r="D13306" s="7" t="n">
        <v>2</v>
      </c>
      <c r="E13306" s="7" t="n">
        <v>351</v>
      </c>
      <c r="F13306" s="7" t="n">
        <v>1</v>
      </c>
      <c r="G13306" s="7" t="n">
        <v>175.5</v>
      </c>
    </row>
    <row r="13307" customFormat="false" ht="15" hidden="false" customHeight="false" outlineLevel="0" collapsed="false">
      <c r="A13307" s="7" t="s">
        <v>33</v>
      </c>
      <c r="B13307" s="7" t="s">
        <v>512</v>
      </c>
      <c r="C13307" s="7" t="s">
        <v>1273</v>
      </c>
      <c r="D13307" s="7" t="n">
        <v>1</v>
      </c>
      <c r="E13307" s="7" t="n">
        <v>175.5</v>
      </c>
      <c r="F13307" s="7" t="n">
        <v>0</v>
      </c>
      <c r="G13307" s="7" t="n">
        <v>0</v>
      </c>
    </row>
    <row r="13308" customFormat="false" ht="15" hidden="false" customHeight="false" outlineLevel="0" collapsed="false">
      <c r="A13308" s="7" t="s">
        <v>33</v>
      </c>
      <c r="B13308" s="7" t="s">
        <v>447</v>
      </c>
      <c r="C13308" s="7" t="s">
        <v>1273</v>
      </c>
      <c r="D13308" s="7" t="n">
        <v>3</v>
      </c>
      <c r="E13308" s="7" t="n">
        <v>526.5</v>
      </c>
      <c r="F13308" s="7" t="n">
        <v>0</v>
      </c>
      <c r="G13308" s="7" t="n">
        <v>0</v>
      </c>
    </row>
    <row r="13309" customFormat="false" ht="15" hidden="false" customHeight="false" outlineLevel="0" collapsed="false">
      <c r="A13309" s="7" t="s">
        <v>33</v>
      </c>
      <c r="B13309" s="7" t="s">
        <v>632</v>
      </c>
      <c r="C13309" s="7" t="s">
        <v>1273</v>
      </c>
      <c r="D13309" s="7" t="n">
        <v>2</v>
      </c>
      <c r="E13309" s="7" t="n">
        <v>351</v>
      </c>
      <c r="F13309" s="7" t="n">
        <v>1</v>
      </c>
      <c r="G13309" s="7" t="n">
        <v>175.5</v>
      </c>
    </row>
    <row r="13310" customFormat="false" ht="15" hidden="false" customHeight="false" outlineLevel="0" collapsed="false">
      <c r="A13310" s="7" t="s">
        <v>33</v>
      </c>
      <c r="B13310" s="7" t="s">
        <v>151</v>
      </c>
      <c r="C13310" s="7" t="s">
        <v>1276</v>
      </c>
      <c r="D13310" s="7" t="n">
        <v>3</v>
      </c>
      <c r="E13310" s="7" t="n">
        <v>217.02</v>
      </c>
      <c r="F13310" s="7" t="n">
        <v>0</v>
      </c>
      <c r="G13310" s="7" t="n">
        <v>0</v>
      </c>
    </row>
    <row r="13311" customFormat="false" ht="15" hidden="false" customHeight="false" outlineLevel="0" collapsed="false">
      <c r="A13311" s="7" t="s">
        <v>33</v>
      </c>
      <c r="B13311" s="7" t="s">
        <v>157</v>
      </c>
      <c r="C13311" s="7" t="s">
        <v>1276</v>
      </c>
      <c r="D13311" s="7" t="n">
        <v>5</v>
      </c>
      <c r="E13311" s="7" t="n">
        <v>361.7</v>
      </c>
      <c r="F13311" s="7" t="n">
        <v>0</v>
      </c>
      <c r="G13311" s="7" t="n">
        <v>0</v>
      </c>
    </row>
    <row r="13312" customFormat="false" ht="15" hidden="false" customHeight="false" outlineLevel="0" collapsed="false">
      <c r="A13312" s="7" t="s">
        <v>33</v>
      </c>
      <c r="B13312" s="7" t="s">
        <v>258</v>
      </c>
      <c r="C13312" s="7" t="s">
        <v>1276</v>
      </c>
      <c r="D13312" s="7" t="n">
        <v>0</v>
      </c>
      <c r="E13312" s="7" t="n">
        <v>0</v>
      </c>
      <c r="F13312" s="7" t="n">
        <v>1</v>
      </c>
      <c r="G13312" s="7" t="n">
        <v>72.34</v>
      </c>
    </row>
    <row r="13313" customFormat="false" ht="15" hidden="false" customHeight="false" outlineLevel="0" collapsed="false">
      <c r="A13313" s="7" t="s">
        <v>33</v>
      </c>
      <c r="B13313" s="7" t="s">
        <v>106</v>
      </c>
      <c r="C13313" s="7" t="s">
        <v>1291</v>
      </c>
      <c r="D13313" s="7" t="n">
        <v>8</v>
      </c>
      <c r="E13313" s="7" t="n">
        <v>195.44</v>
      </c>
      <c r="F13313" s="7" t="n">
        <v>2</v>
      </c>
      <c r="G13313" s="7" t="n">
        <v>48.86</v>
      </c>
    </row>
    <row r="13314" customFormat="false" ht="15" hidden="false" customHeight="false" outlineLevel="0" collapsed="false">
      <c r="A13314" s="7" t="s">
        <v>33</v>
      </c>
      <c r="B13314" s="7" t="s">
        <v>96</v>
      </c>
      <c r="C13314" s="7" t="s">
        <v>1291</v>
      </c>
      <c r="D13314" s="7" t="n">
        <v>7</v>
      </c>
      <c r="E13314" s="7" t="n">
        <v>171.01</v>
      </c>
      <c r="F13314" s="7" t="n">
        <v>2</v>
      </c>
      <c r="G13314" s="7" t="n">
        <v>48.86</v>
      </c>
    </row>
    <row r="13315" customFormat="false" ht="15" hidden="false" customHeight="false" outlineLevel="0" collapsed="false">
      <c r="A13315" s="7" t="s">
        <v>33</v>
      </c>
      <c r="B13315" s="7" t="s">
        <v>110</v>
      </c>
      <c r="C13315" s="7" t="s">
        <v>1291</v>
      </c>
      <c r="D13315" s="7" t="n">
        <v>5</v>
      </c>
      <c r="E13315" s="7" t="n">
        <v>122.15</v>
      </c>
      <c r="F13315" s="7" t="n">
        <v>6</v>
      </c>
      <c r="G13315" s="7" t="n">
        <v>146.58</v>
      </c>
    </row>
    <row r="13316" customFormat="false" ht="15" hidden="false" customHeight="false" outlineLevel="0" collapsed="false">
      <c r="A13316" s="7" t="s">
        <v>33</v>
      </c>
      <c r="B13316" s="7" t="s">
        <v>173</v>
      </c>
      <c r="C13316" s="7" t="s">
        <v>1291</v>
      </c>
      <c r="D13316" s="7" t="n">
        <v>1</v>
      </c>
      <c r="E13316" s="7" t="n">
        <v>24.43</v>
      </c>
      <c r="F13316" s="7" t="n">
        <v>2</v>
      </c>
      <c r="G13316" s="7" t="n">
        <v>48.86</v>
      </c>
    </row>
    <row r="13317" customFormat="false" ht="15" hidden="false" customHeight="false" outlineLevel="0" collapsed="false">
      <c r="A13317" s="7" t="s">
        <v>33</v>
      </c>
      <c r="B13317" s="7" t="s">
        <v>371</v>
      </c>
      <c r="C13317" s="7" t="s">
        <v>1296</v>
      </c>
      <c r="D13317" s="7" t="n">
        <v>6</v>
      </c>
      <c r="E13317" s="7" t="n">
        <v>66</v>
      </c>
      <c r="F13317" s="7" t="n">
        <v>0</v>
      </c>
      <c r="G13317" s="7" t="n">
        <v>0</v>
      </c>
    </row>
    <row r="13318" customFormat="false" ht="15" hidden="false" customHeight="false" outlineLevel="0" collapsed="false">
      <c r="A13318" s="7" t="s">
        <v>33</v>
      </c>
      <c r="B13318" s="7" t="s">
        <v>393</v>
      </c>
      <c r="C13318" s="7" t="s">
        <v>1297</v>
      </c>
      <c r="D13318" s="7" t="n">
        <v>6</v>
      </c>
      <c r="E13318" s="7" t="n">
        <v>66</v>
      </c>
      <c r="F13318" s="7" t="n">
        <v>0</v>
      </c>
      <c r="G13318" s="7" t="n">
        <v>0</v>
      </c>
    </row>
    <row r="13319" customFormat="false" ht="15" hidden="false" customHeight="false" outlineLevel="0" collapsed="false">
      <c r="A13319" s="7" t="s">
        <v>33</v>
      </c>
      <c r="B13319" s="7" t="s">
        <v>83</v>
      </c>
      <c r="C13319" s="7" t="s">
        <v>1303</v>
      </c>
      <c r="D13319" s="7" t="n">
        <v>24</v>
      </c>
      <c r="E13319" s="7" t="n">
        <v>1092</v>
      </c>
      <c r="F13319" s="7" t="n">
        <v>9</v>
      </c>
      <c r="G13319" s="7" t="n">
        <v>409.5</v>
      </c>
    </row>
    <row r="13320" customFormat="false" ht="15" hidden="false" customHeight="false" outlineLevel="0" collapsed="false">
      <c r="A13320" s="7" t="s">
        <v>33</v>
      </c>
      <c r="B13320" s="7" t="s">
        <v>187</v>
      </c>
      <c r="C13320" s="7" t="s">
        <v>1309</v>
      </c>
      <c r="D13320" s="7" t="n">
        <v>3</v>
      </c>
      <c r="E13320" s="7" t="n">
        <v>233.4</v>
      </c>
      <c r="F13320" s="7" t="n">
        <v>2</v>
      </c>
      <c r="G13320" s="7" t="n">
        <v>155.6</v>
      </c>
    </row>
    <row r="13321" customFormat="false" ht="15" hidden="false" customHeight="false" outlineLevel="0" collapsed="false">
      <c r="A13321" s="7" t="s">
        <v>33</v>
      </c>
      <c r="B13321" s="7" t="s">
        <v>144</v>
      </c>
      <c r="C13321" s="7" t="s">
        <v>1320</v>
      </c>
      <c r="D13321" s="7" t="n">
        <v>4</v>
      </c>
      <c r="E13321" s="7" t="n">
        <v>253.08</v>
      </c>
      <c r="F13321" s="7" t="n">
        <v>0</v>
      </c>
      <c r="G13321" s="7" t="n">
        <v>0</v>
      </c>
    </row>
    <row r="13322" customFormat="false" ht="15" hidden="false" customHeight="false" outlineLevel="0" collapsed="false">
      <c r="A13322" s="7" t="s">
        <v>33</v>
      </c>
      <c r="B13322" s="7" t="s">
        <v>138</v>
      </c>
      <c r="C13322" s="7" t="s">
        <v>1320</v>
      </c>
      <c r="D13322" s="7" t="n">
        <v>2</v>
      </c>
      <c r="E13322" s="7" t="n">
        <v>126.54</v>
      </c>
      <c r="F13322" s="7" t="n">
        <v>0</v>
      </c>
      <c r="G13322" s="7" t="n">
        <v>0</v>
      </c>
    </row>
    <row r="13323" customFormat="false" ht="15" hidden="false" customHeight="false" outlineLevel="0" collapsed="false">
      <c r="A13323" s="7" t="s">
        <v>33</v>
      </c>
      <c r="B13323" s="7" t="s">
        <v>218</v>
      </c>
      <c r="C13323" s="7" t="s">
        <v>1320</v>
      </c>
      <c r="D13323" s="7" t="n">
        <v>1</v>
      </c>
      <c r="E13323" s="7" t="n">
        <v>63.27</v>
      </c>
      <c r="F13323" s="7" t="n">
        <v>0</v>
      </c>
      <c r="G13323" s="7" t="n">
        <v>0</v>
      </c>
    </row>
    <row r="13324" customFormat="false" ht="15" hidden="false" customHeight="false" outlineLevel="0" collapsed="false">
      <c r="A13324" s="7" t="s">
        <v>33</v>
      </c>
      <c r="B13324" s="7" t="s">
        <v>166</v>
      </c>
      <c r="C13324" s="7" t="s">
        <v>1320</v>
      </c>
      <c r="D13324" s="7" t="n">
        <v>1</v>
      </c>
      <c r="E13324" s="7" t="n">
        <v>63.27</v>
      </c>
      <c r="F13324" s="7" t="n">
        <v>2</v>
      </c>
      <c r="G13324" s="7" t="n">
        <v>126.54</v>
      </c>
    </row>
    <row r="13325" customFormat="false" ht="15" hidden="false" customHeight="false" outlineLevel="0" collapsed="false">
      <c r="A13325" s="7" t="s">
        <v>33</v>
      </c>
      <c r="B13325" s="7" t="s">
        <v>132</v>
      </c>
      <c r="C13325" s="7" t="s">
        <v>1322</v>
      </c>
      <c r="D13325" s="7" t="n">
        <v>3</v>
      </c>
      <c r="E13325" s="7" t="n">
        <v>29.46</v>
      </c>
      <c r="F13325" s="7" t="n">
        <v>1</v>
      </c>
      <c r="G13325" s="7" t="n">
        <v>9.82</v>
      </c>
    </row>
    <row r="13326" customFormat="false" ht="15" hidden="false" customHeight="false" outlineLevel="0" collapsed="false">
      <c r="A13326" s="7" t="s">
        <v>33</v>
      </c>
      <c r="B13326" s="7" t="s">
        <v>291</v>
      </c>
      <c r="C13326" s="7" t="s">
        <v>1323</v>
      </c>
      <c r="D13326" s="7" t="n">
        <v>1</v>
      </c>
      <c r="E13326" s="7" t="n">
        <v>14.28</v>
      </c>
      <c r="F13326" s="7" t="n">
        <v>0</v>
      </c>
      <c r="G13326" s="7" t="n">
        <v>0</v>
      </c>
    </row>
    <row r="13327" customFormat="false" ht="15" hidden="false" customHeight="false" outlineLevel="0" collapsed="false">
      <c r="A13327" s="7" t="s">
        <v>33</v>
      </c>
      <c r="B13327" s="7" t="s">
        <v>113</v>
      </c>
      <c r="C13327" s="7" t="s">
        <v>1330</v>
      </c>
      <c r="D13327" s="7" t="n">
        <v>3</v>
      </c>
      <c r="E13327" s="7" t="n">
        <v>86.79</v>
      </c>
      <c r="F13327" s="7" t="n">
        <v>2</v>
      </c>
      <c r="G13327" s="7" t="n">
        <v>57.86</v>
      </c>
    </row>
    <row r="13328" customFormat="false" ht="15" hidden="false" customHeight="false" outlineLevel="0" collapsed="false">
      <c r="A13328" s="7" t="s">
        <v>33</v>
      </c>
      <c r="B13328" s="7" t="s">
        <v>111</v>
      </c>
      <c r="C13328" s="7" t="s">
        <v>1330</v>
      </c>
      <c r="D13328" s="7" t="n">
        <v>14</v>
      </c>
      <c r="E13328" s="7" t="n">
        <v>405.02</v>
      </c>
      <c r="F13328" s="7" t="n">
        <v>0</v>
      </c>
      <c r="G13328" s="7" t="n">
        <v>0</v>
      </c>
    </row>
    <row r="13329" customFormat="false" ht="15" hidden="false" customHeight="false" outlineLevel="0" collapsed="false">
      <c r="A13329" s="7" t="s">
        <v>33</v>
      </c>
      <c r="B13329" s="7" t="s">
        <v>149</v>
      </c>
      <c r="C13329" s="7" t="s">
        <v>1330</v>
      </c>
      <c r="D13329" s="7" t="n">
        <v>4</v>
      </c>
      <c r="E13329" s="7" t="n">
        <v>115.72</v>
      </c>
      <c r="F13329" s="7" t="n">
        <v>1</v>
      </c>
      <c r="G13329" s="7" t="n">
        <v>28.93</v>
      </c>
    </row>
    <row r="13330" customFormat="false" ht="15" hidden="false" customHeight="false" outlineLevel="0" collapsed="false">
      <c r="A13330" s="7" t="s">
        <v>33</v>
      </c>
      <c r="B13330" s="7" t="s">
        <v>153</v>
      </c>
      <c r="C13330" s="7" t="s">
        <v>1330</v>
      </c>
      <c r="D13330" s="7" t="n">
        <v>3</v>
      </c>
      <c r="E13330" s="7" t="n">
        <v>86.79</v>
      </c>
      <c r="F13330" s="7" t="n">
        <v>2</v>
      </c>
      <c r="G13330" s="7" t="n">
        <v>57.86</v>
      </c>
    </row>
    <row r="13331" customFormat="false" ht="15" hidden="false" customHeight="false" outlineLevel="0" collapsed="false">
      <c r="A13331" s="7" t="s">
        <v>33</v>
      </c>
      <c r="B13331" s="7" t="s">
        <v>248</v>
      </c>
      <c r="C13331" s="7" t="s">
        <v>1331</v>
      </c>
      <c r="D13331" s="7" t="n">
        <v>2</v>
      </c>
      <c r="E13331" s="7" t="n">
        <v>84.34</v>
      </c>
      <c r="F13331" s="7" t="n">
        <v>0</v>
      </c>
      <c r="G13331" s="7" t="n">
        <v>0</v>
      </c>
    </row>
    <row r="13332" customFormat="false" ht="15" hidden="false" customHeight="false" outlineLevel="0" collapsed="false">
      <c r="A13332" s="7" t="s">
        <v>33</v>
      </c>
      <c r="B13332" s="7" t="s">
        <v>499</v>
      </c>
      <c r="C13332" s="7" t="s">
        <v>1331</v>
      </c>
      <c r="D13332" s="7" t="n">
        <v>3</v>
      </c>
      <c r="E13332" s="7" t="n">
        <v>126.51</v>
      </c>
      <c r="F13332" s="7" t="n">
        <v>4</v>
      </c>
      <c r="G13332" s="7" t="n">
        <v>168.68</v>
      </c>
    </row>
    <row r="13333" customFormat="false" ht="15" hidden="false" customHeight="false" outlineLevel="0" collapsed="false">
      <c r="A13333" s="7" t="s">
        <v>33</v>
      </c>
      <c r="B13333" s="7" t="s">
        <v>141</v>
      </c>
      <c r="C13333" s="7" t="s">
        <v>1334</v>
      </c>
      <c r="D13333" s="7" t="n">
        <v>10</v>
      </c>
      <c r="E13333" s="7" t="n">
        <v>170</v>
      </c>
      <c r="F13333" s="7" t="n">
        <v>4</v>
      </c>
      <c r="G13333" s="7" t="n">
        <v>68</v>
      </c>
    </row>
    <row r="13334" customFormat="false" ht="15" hidden="false" customHeight="false" outlineLevel="0" collapsed="false">
      <c r="A13334" s="7" t="s">
        <v>33</v>
      </c>
      <c r="B13334" s="7" t="s">
        <v>125</v>
      </c>
      <c r="C13334" s="7" t="s">
        <v>1334</v>
      </c>
      <c r="D13334" s="7" t="n">
        <v>7</v>
      </c>
      <c r="E13334" s="7" t="n">
        <v>119</v>
      </c>
      <c r="F13334" s="7" t="n">
        <v>0</v>
      </c>
      <c r="G13334" s="7" t="n">
        <v>0</v>
      </c>
    </row>
    <row r="13335" customFormat="false" ht="15" hidden="false" customHeight="false" outlineLevel="0" collapsed="false">
      <c r="A13335" s="7" t="s">
        <v>33</v>
      </c>
      <c r="B13335" s="7" t="s">
        <v>169</v>
      </c>
      <c r="C13335" s="7" t="s">
        <v>1334</v>
      </c>
      <c r="D13335" s="7" t="n">
        <v>8</v>
      </c>
      <c r="E13335" s="7" t="n">
        <v>136</v>
      </c>
      <c r="F13335" s="7" t="n">
        <v>6</v>
      </c>
      <c r="G13335" s="7" t="n">
        <v>102</v>
      </c>
    </row>
    <row r="13336" customFormat="false" ht="15" hidden="false" customHeight="false" outlineLevel="0" collapsed="false">
      <c r="A13336" s="7" t="s">
        <v>33</v>
      </c>
      <c r="B13336" s="7" t="s">
        <v>177</v>
      </c>
      <c r="C13336" s="7" t="s">
        <v>1334</v>
      </c>
      <c r="D13336" s="7" t="n">
        <v>7</v>
      </c>
      <c r="E13336" s="7" t="n">
        <v>119</v>
      </c>
      <c r="F13336" s="7" t="n">
        <v>0</v>
      </c>
      <c r="G13336" s="7" t="n">
        <v>0</v>
      </c>
    </row>
    <row r="13337" customFormat="false" ht="15" hidden="false" customHeight="false" outlineLevel="0" collapsed="false">
      <c r="A13337" s="7" t="s">
        <v>33</v>
      </c>
      <c r="B13337" s="7" t="s">
        <v>310</v>
      </c>
      <c r="C13337" s="7" t="s">
        <v>1334</v>
      </c>
      <c r="D13337" s="7" t="n">
        <v>3</v>
      </c>
      <c r="E13337" s="7" t="n">
        <v>51</v>
      </c>
      <c r="F13337" s="7" t="n">
        <v>1</v>
      </c>
      <c r="G13337" s="7" t="n">
        <v>17</v>
      </c>
    </row>
    <row r="13338" customFormat="false" ht="15" hidden="false" customHeight="false" outlineLevel="0" collapsed="false">
      <c r="A13338" s="7" t="s">
        <v>33</v>
      </c>
      <c r="B13338" s="7" t="s">
        <v>121</v>
      </c>
      <c r="C13338" s="7" t="s">
        <v>1339</v>
      </c>
      <c r="D13338" s="7" t="n">
        <v>4</v>
      </c>
      <c r="E13338" s="7" t="n">
        <v>164.8</v>
      </c>
      <c r="F13338" s="7" t="n">
        <v>0</v>
      </c>
      <c r="G13338" s="7" t="n">
        <v>0</v>
      </c>
    </row>
    <row r="13339" customFormat="false" ht="15" hidden="false" customHeight="false" outlineLevel="0" collapsed="false">
      <c r="A13339" s="7" t="s">
        <v>33</v>
      </c>
      <c r="B13339" s="7" t="s">
        <v>211</v>
      </c>
      <c r="C13339" s="7" t="s">
        <v>1341</v>
      </c>
      <c r="D13339" s="7" t="n">
        <v>2</v>
      </c>
      <c r="E13339" s="7" t="n">
        <v>46.8</v>
      </c>
      <c r="F13339" s="7" t="n">
        <v>0</v>
      </c>
      <c r="G13339" s="7" t="n">
        <v>0</v>
      </c>
    </row>
    <row r="13340" customFormat="false" ht="15" hidden="false" customHeight="false" outlineLevel="0" collapsed="false">
      <c r="A13340" s="7" t="s">
        <v>33</v>
      </c>
      <c r="B13340" s="7" t="s">
        <v>231</v>
      </c>
      <c r="C13340" s="7" t="s">
        <v>1342</v>
      </c>
      <c r="D13340" s="7" t="n">
        <v>1</v>
      </c>
      <c r="E13340" s="7" t="n">
        <v>19.92</v>
      </c>
      <c r="F13340" s="7" t="n">
        <v>0</v>
      </c>
      <c r="G13340" s="7" t="n">
        <v>0</v>
      </c>
    </row>
    <row r="13341" customFormat="false" ht="15" hidden="false" customHeight="false" outlineLevel="0" collapsed="false">
      <c r="A13341" s="7" t="s">
        <v>33</v>
      </c>
      <c r="B13341" s="7" t="s">
        <v>201</v>
      </c>
      <c r="C13341" s="7" t="s">
        <v>1344</v>
      </c>
      <c r="D13341" s="7" t="n">
        <v>4</v>
      </c>
      <c r="E13341" s="7" t="n">
        <v>38</v>
      </c>
      <c r="F13341" s="7" t="n">
        <v>4</v>
      </c>
      <c r="G13341" s="7" t="n">
        <v>38</v>
      </c>
    </row>
    <row r="13342" customFormat="false" ht="15" hidden="false" customHeight="false" outlineLevel="0" collapsed="false">
      <c r="A13342" s="7" t="s">
        <v>33</v>
      </c>
      <c r="B13342" s="7" t="s">
        <v>246</v>
      </c>
      <c r="C13342" s="7" t="s">
        <v>1345</v>
      </c>
      <c r="D13342" s="7" t="n">
        <v>2</v>
      </c>
      <c r="E13342" s="7" t="n">
        <v>19</v>
      </c>
      <c r="F13342" s="7" t="n">
        <v>5</v>
      </c>
      <c r="G13342" s="7" t="n">
        <v>47.5</v>
      </c>
    </row>
    <row r="13343" customFormat="false" ht="15" hidden="false" customHeight="false" outlineLevel="0" collapsed="false">
      <c r="A13343" s="7" t="s">
        <v>33</v>
      </c>
      <c r="B13343" s="7" t="s">
        <v>264</v>
      </c>
      <c r="C13343" s="7" t="s">
        <v>1347</v>
      </c>
      <c r="D13343" s="7" t="n">
        <v>2</v>
      </c>
      <c r="E13343" s="7" t="n">
        <v>19.42</v>
      </c>
      <c r="F13343" s="7" t="n">
        <v>3</v>
      </c>
      <c r="G13343" s="7" t="n">
        <v>29.13</v>
      </c>
    </row>
    <row r="13344" customFormat="false" ht="15" hidden="false" customHeight="false" outlineLevel="0" collapsed="false">
      <c r="A13344" s="7" t="s">
        <v>33</v>
      </c>
      <c r="B13344" s="7" t="s">
        <v>297</v>
      </c>
      <c r="C13344" s="7" t="s">
        <v>1348</v>
      </c>
      <c r="D13344" s="7" t="n">
        <v>3</v>
      </c>
      <c r="E13344" s="7" t="n">
        <v>24.24</v>
      </c>
      <c r="F13344" s="7" t="n">
        <v>0</v>
      </c>
      <c r="G13344" s="7" t="n">
        <v>0</v>
      </c>
    </row>
    <row r="13345" customFormat="false" ht="15" hidden="false" customHeight="false" outlineLevel="0" collapsed="false">
      <c r="A13345" s="7" t="s">
        <v>33</v>
      </c>
      <c r="B13345" s="7" t="s">
        <v>150</v>
      </c>
      <c r="C13345" s="7" t="s">
        <v>1349</v>
      </c>
      <c r="D13345" s="7" t="n">
        <v>4</v>
      </c>
      <c r="E13345" s="7" t="n">
        <v>48.72</v>
      </c>
      <c r="F13345" s="7" t="n">
        <v>6</v>
      </c>
      <c r="G13345" s="7" t="n">
        <v>73.08</v>
      </c>
    </row>
    <row r="13346" customFormat="false" ht="15" hidden="false" customHeight="false" outlineLevel="0" collapsed="false">
      <c r="A13346" s="7" t="s">
        <v>33</v>
      </c>
      <c r="B13346" s="7" t="s">
        <v>325</v>
      </c>
      <c r="C13346" s="7" t="s">
        <v>1350</v>
      </c>
      <c r="D13346" s="7" t="n">
        <v>1</v>
      </c>
      <c r="E13346" s="7" t="n">
        <v>38.7</v>
      </c>
      <c r="F13346" s="7" t="n">
        <v>0</v>
      </c>
      <c r="G13346" s="7" t="n">
        <v>0</v>
      </c>
    </row>
    <row r="13347" customFormat="false" ht="15" hidden="false" customHeight="false" outlineLevel="0" collapsed="false">
      <c r="A13347" s="7" t="s">
        <v>33</v>
      </c>
      <c r="B13347" s="7" t="s">
        <v>311</v>
      </c>
      <c r="C13347" s="7" t="s">
        <v>1352</v>
      </c>
      <c r="D13347" s="7" t="n">
        <v>2</v>
      </c>
      <c r="E13347" s="7" t="n">
        <v>22.66</v>
      </c>
      <c r="F13347" s="7" t="n">
        <v>1</v>
      </c>
      <c r="G13347" s="7" t="n">
        <v>11.33</v>
      </c>
    </row>
    <row r="13348" customFormat="false" ht="15" hidden="false" customHeight="false" outlineLevel="0" collapsed="false">
      <c r="A13348" s="7" t="s">
        <v>33</v>
      </c>
      <c r="B13348" s="7" t="s">
        <v>114</v>
      </c>
      <c r="C13348" s="7" t="s">
        <v>1354</v>
      </c>
      <c r="D13348" s="7" t="n">
        <v>3</v>
      </c>
      <c r="E13348" s="7" t="n">
        <v>82.65</v>
      </c>
      <c r="F13348" s="7" t="n">
        <v>0</v>
      </c>
      <c r="G13348" s="7" t="n">
        <v>0</v>
      </c>
    </row>
    <row r="13349" customFormat="false" ht="15" hidden="false" customHeight="false" outlineLevel="0" collapsed="false">
      <c r="A13349" s="7" t="s">
        <v>33</v>
      </c>
      <c r="B13349" s="7" t="s">
        <v>323</v>
      </c>
      <c r="C13349" s="7" t="s">
        <v>1355</v>
      </c>
      <c r="D13349" s="7" t="n">
        <v>1</v>
      </c>
      <c r="E13349" s="7" t="n">
        <v>20.24</v>
      </c>
      <c r="F13349" s="7" t="n">
        <v>0</v>
      </c>
      <c r="G13349" s="7" t="n">
        <v>0</v>
      </c>
    </row>
    <row r="13350" customFormat="false" ht="15" hidden="false" customHeight="false" outlineLevel="0" collapsed="false">
      <c r="A13350" s="7" t="s">
        <v>33</v>
      </c>
      <c r="B13350" s="7" t="s">
        <v>179</v>
      </c>
      <c r="C13350" s="7" t="s">
        <v>1357</v>
      </c>
      <c r="D13350" s="7" t="n">
        <v>2</v>
      </c>
      <c r="E13350" s="7" t="n">
        <v>32.4</v>
      </c>
      <c r="F13350" s="7" t="n">
        <v>4</v>
      </c>
      <c r="G13350" s="7" t="n">
        <v>64.8</v>
      </c>
    </row>
    <row r="13351" customFormat="false" ht="15" hidden="false" customHeight="false" outlineLevel="0" collapsed="false">
      <c r="A13351" s="7" t="s">
        <v>33</v>
      </c>
      <c r="B13351" s="7" t="s">
        <v>163</v>
      </c>
      <c r="C13351" s="7" t="s">
        <v>1357</v>
      </c>
      <c r="D13351" s="7" t="n">
        <v>4</v>
      </c>
      <c r="E13351" s="7" t="n">
        <v>71.28</v>
      </c>
      <c r="F13351" s="7" t="n">
        <v>1</v>
      </c>
      <c r="G13351" s="7" t="n">
        <v>17.82</v>
      </c>
    </row>
    <row r="13352" customFormat="false" ht="15" hidden="false" customHeight="false" outlineLevel="0" collapsed="false">
      <c r="A13352" s="7" t="s">
        <v>33</v>
      </c>
      <c r="B13352" s="7" t="s">
        <v>275</v>
      </c>
      <c r="C13352" s="7" t="s">
        <v>1358</v>
      </c>
      <c r="D13352" s="7" t="n">
        <v>3</v>
      </c>
      <c r="E13352" s="7" t="n">
        <v>24.6</v>
      </c>
      <c r="F13352" s="7" t="n">
        <v>3</v>
      </c>
      <c r="G13352" s="7" t="n">
        <v>24.6</v>
      </c>
    </row>
    <row r="13353" customFormat="false" ht="15" hidden="false" customHeight="false" outlineLevel="0" collapsed="false">
      <c r="A13353" s="7" t="s">
        <v>33</v>
      </c>
      <c r="B13353" s="7" t="s">
        <v>236</v>
      </c>
      <c r="C13353" s="7" t="s">
        <v>1361</v>
      </c>
      <c r="D13353" s="7" t="n">
        <v>5</v>
      </c>
      <c r="E13353" s="7" t="n">
        <v>49.1</v>
      </c>
      <c r="F13353" s="7" t="n">
        <v>0</v>
      </c>
      <c r="G13353" s="7" t="n">
        <v>0</v>
      </c>
    </row>
    <row r="13354" customFormat="false" ht="15" hidden="false" customHeight="false" outlineLevel="0" collapsed="false">
      <c r="A13354" s="7" t="s">
        <v>33</v>
      </c>
      <c r="B13354" s="7" t="s">
        <v>188</v>
      </c>
      <c r="C13354" s="7" t="s">
        <v>1379</v>
      </c>
      <c r="D13354" s="7" t="n">
        <v>10</v>
      </c>
      <c r="E13354" s="7" t="n">
        <v>418.1</v>
      </c>
      <c r="F13354" s="7" t="n">
        <v>0</v>
      </c>
      <c r="G13354" s="7" t="n">
        <v>0</v>
      </c>
    </row>
    <row r="13355" customFormat="false" ht="15" hidden="false" customHeight="false" outlineLevel="0" collapsed="false">
      <c r="A13355" s="7" t="s">
        <v>33</v>
      </c>
      <c r="B13355" s="7" t="s">
        <v>174</v>
      </c>
      <c r="C13355" s="7" t="s">
        <v>1379</v>
      </c>
      <c r="D13355" s="7" t="n">
        <v>15</v>
      </c>
      <c r="E13355" s="7" t="n">
        <v>627.15</v>
      </c>
      <c r="F13355" s="7" t="n">
        <v>0</v>
      </c>
      <c r="G13355" s="7" t="n">
        <v>0</v>
      </c>
    </row>
    <row r="13356" customFormat="false" ht="15" hidden="false" customHeight="false" outlineLevel="0" collapsed="false">
      <c r="A13356" s="7" t="s">
        <v>33</v>
      </c>
      <c r="B13356" s="7" t="s">
        <v>145</v>
      </c>
      <c r="C13356" s="7" t="s">
        <v>1379</v>
      </c>
      <c r="D13356" s="7" t="n">
        <v>11</v>
      </c>
      <c r="E13356" s="7" t="n">
        <v>459.91</v>
      </c>
      <c r="F13356" s="7" t="n">
        <v>0</v>
      </c>
      <c r="G13356" s="7" t="n">
        <v>0</v>
      </c>
    </row>
    <row r="13357" customFormat="false" ht="15" hidden="false" customHeight="false" outlineLevel="0" collapsed="false">
      <c r="A13357" s="7" t="s">
        <v>33</v>
      </c>
      <c r="B13357" s="7" t="s">
        <v>284</v>
      </c>
      <c r="C13357" s="7" t="s">
        <v>1381</v>
      </c>
      <c r="D13357" s="7" t="n">
        <v>4</v>
      </c>
      <c r="E13357" s="7" t="n">
        <v>259.56</v>
      </c>
      <c r="F13357" s="7" t="n">
        <v>0</v>
      </c>
      <c r="G13357" s="7" t="n">
        <v>0</v>
      </c>
    </row>
    <row r="13358" customFormat="false" ht="15" hidden="false" customHeight="false" outlineLevel="0" collapsed="false">
      <c r="A13358" s="7" t="s">
        <v>33</v>
      </c>
      <c r="B13358" s="7" t="s">
        <v>148</v>
      </c>
      <c r="C13358" s="7" t="s">
        <v>1387</v>
      </c>
      <c r="D13358" s="7" t="n">
        <v>7</v>
      </c>
      <c r="E13358" s="7" t="n">
        <v>115.5</v>
      </c>
      <c r="F13358" s="7" t="n">
        <v>6</v>
      </c>
      <c r="G13358" s="7" t="n">
        <v>99</v>
      </c>
    </row>
    <row r="13359" customFormat="false" ht="15" hidden="false" customHeight="false" outlineLevel="0" collapsed="false">
      <c r="A13359" s="7" t="s">
        <v>33</v>
      </c>
      <c r="B13359" s="7" t="s">
        <v>139</v>
      </c>
      <c r="C13359" s="7" t="s">
        <v>1387</v>
      </c>
      <c r="D13359" s="7" t="n">
        <v>14</v>
      </c>
      <c r="E13359" s="7" t="n">
        <v>231</v>
      </c>
      <c r="F13359" s="7" t="n">
        <v>0</v>
      </c>
      <c r="G13359" s="7" t="n">
        <v>0</v>
      </c>
    </row>
    <row r="13360" customFormat="false" ht="15" hidden="false" customHeight="false" outlineLevel="0" collapsed="false">
      <c r="A13360" s="7" t="s">
        <v>33</v>
      </c>
      <c r="B13360" s="7" t="s">
        <v>189</v>
      </c>
      <c r="C13360" s="7" t="s">
        <v>1387</v>
      </c>
      <c r="D13360" s="7" t="n">
        <v>3</v>
      </c>
      <c r="E13360" s="7" t="n">
        <v>49.5</v>
      </c>
      <c r="F13360" s="7" t="n">
        <v>0</v>
      </c>
      <c r="G13360" s="7" t="n">
        <v>0</v>
      </c>
    </row>
    <row r="13361" customFormat="false" ht="15" hidden="false" customHeight="false" outlineLevel="0" collapsed="false">
      <c r="A13361" s="7" t="s">
        <v>33</v>
      </c>
      <c r="B13361" s="7" t="s">
        <v>181</v>
      </c>
      <c r="C13361" s="7" t="s">
        <v>1387</v>
      </c>
      <c r="D13361" s="7" t="n">
        <v>6</v>
      </c>
      <c r="E13361" s="7" t="n">
        <v>99</v>
      </c>
      <c r="F13361" s="7" t="n">
        <v>2</v>
      </c>
      <c r="G13361" s="7" t="n">
        <v>33</v>
      </c>
    </row>
    <row r="13362" customFormat="false" ht="15" hidden="false" customHeight="false" outlineLevel="0" collapsed="false">
      <c r="A13362" s="7" t="s">
        <v>33</v>
      </c>
      <c r="B13362" s="7" t="s">
        <v>257</v>
      </c>
      <c r="C13362" s="7" t="s">
        <v>1387</v>
      </c>
      <c r="D13362" s="7" t="n">
        <v>4</v>
      </c>
      <c r="E13362" s="7" t="n">
        <v>66</v>
      </c>
      <c r="F13362" s="7" t="n">
        <v>3</v>
      </c>
      <c r="G13362" s="7" t="n">
        <v>49.5</v>
      </c>
    </row>
    <row r="13363" customFormat="false" ht="15" hidden="false" customHeight="false" outlineLevel="0" collapsed="false">
      <c r="A13363" s="7" t="s">
        <v>33</v>
      </c>
      <c r="B13363" s="7" t="s">
        <v>133</v>
      </c>
      <c r="C13363" s="7" t="s">
        <v>1390</v>
      </c>
      <c r="D13363" s="7" t="n">
        <v>8</v>
      </c>
      <c r="E13363" s="7" t="n">
        <v>164</v>
      </c>
      <c r="F13363" s="7" t="n">
        <v>2</v>
      </c>
      <c r="G13363" s="7" t="n">
        <v>41</v>
      </c>
    </row>
    <row r="13364" customFormat="false" ht="15" hidden="false" customHeight="false" outlineLevel="0" collapsed="false">
      <c r="A13364" s="7" t="s">
        <v>33</v>
      </c>
      <c r="B13364" s="7" t="s">
        <v>154</v>
      </c>
      <c r="C13364" s="7" t="s">
        <v>1390</v>
      </c>
      <c r="D13364" s="7" t="n">
        <v>8</v>
      </c>
      <c r="E13364" s="7" t="n">
        <v>164</v>
      </c>
      <c r="F13364" s="7" t="n">
        <v>2</v>
      </c>
      <c r="G13364" s="7" t="n">
        <v>41</v>
      </c>
    </row>
    <row r="13365" customFormat="false" ht="15" hidden="false" customHeight="false" outlineLevel="0" collapsed="false">
      <c r="A13365" s="7" t="s">
        <v>33</v>
      </c>
      <c r="B13365" s="7" t="s">
        <v>216</v>
      </c>
      <c r="C13365" s="7" t="s">
        <v>1390</v>
      </c>
      <c r="D13365" s="7" t="n">
        <v>2</v>
      </c>
      <c r="E13365" s="7" t="n">
        <v>41</v>
      </c>
      <c r="F13365" s="7" t="n">
        <v>0</v>
      </c>
      <c r="G13365" s="7" t="n">
        <v>0</v>
      </c>
    </row>
    <row r="13366" customFormat="false" ht="15" hidden="false" customHeight="false" outlineLevel="0" collapsed="false">
      <c r="A13366" s="7" t="s">
        <v>33</v>
      </c>
      <c r="B13366" s="7" t="s">
        <v>167</v>
      </c>
      <c r="C13366" s="7" t="s">
        <v>1390</v>
      </c>
      <c r="D13366" s="7" t="n">
        <v>3</v>
      </c>
      <c r="E13366" s="7" t="n">
        <v>61.5</v>
      </c>
      <c r="F13366" s="7" t="n">
        <v>6</v>
      </c>
      <c r="G13366" s="7" t="n">
        <v>123</v>
      </c>
    </row>
    <row r="13367" customFormat="false" ht="15" hidden="false" customHeight="false" outlineLevel="0" collapsed="false">
      <c r="A13367" s="7" t="s">
        <v>33</v>
      </c>
      <c r="B13367" s="7" t="s">
        <v>285</v>
      </c>
      <c r="C13367" s="7" t="s">
        <v>1390</v>
      </c>
      <c r="D13367" s="7" t="n">
        <v>6</v>
      </c>
      <c r="E13367" s="7" t="n">
        <v>123</v>
      </c>
      <c r="F13367" s="7" t="n">
        <v>0</v>
      </c>
      <c r="G13367" s="7" t="n">
        <v>0</v>
      </c>
    </row>
    <row r="13368" customFormat="false" ht="15" hidden="false" customHeight="false" outlineLevel="0" collapsed="false">
      <c r="A13368" s="7" t="s">
        <v>33</v>
      </c>
      <c r="B13368" s="7" t="s">
        <v>306</v>
      </c>
      <c r="C13368" s="7" t="s">
        <v>1407</v>
      </c>
      <c r="D13368" s="7" t="n">
        <v>13</v>
      </c>
      <c r="E13368" s="7" t="n">
        <v>185.25</v>
      </c>
      <c r="F13368" s="7" t="n">
        <v>0</v>
      </c>
      <c r="G13368" s="7" t="n">
        <v>0</v>
      </c>
    </row>
    <row r="13369" customFormat="false" ht="15" hidden="false" customHeight="false" outlineLevel="0" collapsed="false">
      <c r="A13369" s="7" t="s">
        <v>33</v>
      </c>
      <c r="B13369" s="7" t="s">
        <v>130</v>
      </c>
      <c r="C13369" s="7" t="s">
        <v>1425</v>
      </c>
      <c r="D13369" s="7" t="n">
        <v>4</v>
      </c>
      <c r="E13369" s="7" t="n">
        <v>140</v>
      </c>
      <c r="F13369" s="7" t="n">
        <v>2</v>
      </c>
      <c r="G13369" s="7" t="n">
        <v>70</v>
      </c>
    </row>
    <row r="13370" customFormat="false" ht="15" hidden="false" customHeight="false" outlineLevel="0" collapsed="false">
      <c r="A13370" s="7" t="s">
        <v>33</v>
      </c>
      <c r="B13370" s="7" t="s">
        <v>152</v>
      </c>
      <c r="C13370" s="7" t="s">
        <v>1425</v>
      </c>
      <c r="D13370" s="7" t="n">
        <v>2</v>
      </c>
      <c r="E13370" s="7" t="n">
        <v>70</v>
      </c>
      <c r="F13370" s="7" t="n">
        <v>6</v>
      </c>
      <c r="G13370" s="7" t="n">
        <v>210</v>
      </c>
    </row>
    <row r="13371" customFormat="false" ht="15" hidden="false" customHeight="false" outlineLevel="0" collapsed="false">
      <c r="A13371" s="7" t="s">
        <v>33</v>
      </c>
      <c r="B13371" s="7" t="s">
        <v>198</v>
      </c>
      <c r="C13371" s="7" t="s">
        <v>1425</v>
      </c>
      <c r="D13371" s="7" t="n">
        <v>2</v>
      </c>
      <c r="E13371" s="7" t="n">
        <v>70</v>
      </c>
      <c r="F13371" s="7" t="n">
        <v>0</v>
      </c>
      <c r="G13371" s="7" t="n">
        <v>0</v>
      </c>
    </row>
    <row r="13372" customFormat="false" ht="15" hidden="false" customHeight="false" outlineLevel="0" collapsed="false">
      <c r="A13372" s="7" t="s">
        <v>33</v>
      </c>
      <c r="B13372" s="7" t="s">
        <v>191</v>
      </c>
      <c r="C13372" s="7" t="s">
        <v>1425</v>
      </c>
      <c r="D13372" s="7" t="n">
        <v>2</v>
      </c>
      <c r="E13372" s="7" t="n">
        <v>70</v>
      </c>
      <c r="F13372" s="7" t="n">
        <v>1</v>
      </c>
      <c r="G13372" s="7" t="n">
        <v>35</v>
      </c>
    </row>
    <row r="13373" customFormat="false" ht="15" hidden="false" customHeight="false" outlineLevel="0" collapsed="false">
      <c r="A13373" s="7" t="s">
        <v>33</v>
      </c>
      <c r="B13373" s="7" t="s">
        <v>212</v>
      </c>
      <c r="C13373" s="7" t="s">
        <v>1432</v>
      </c>
      <c r="D13373" s="7" t="n">
        <v>3</v>
      </c>
      <c r="E13373" s="7" t="n">
        <v>51</v>
      </c>
      <c r="F13373" s="7" t="n">
        <v>0</v>
      </c>
      <c r="G13373" s="7" t="n">
        <v>0</v>
      </c>
    </row>
    <row r="13374" customFormat="false" ht="15" hidden="false" customHeight="false" outlineLevel="0" collapsed="false">
      <c r="A13374" s="7" t="s">
        <v>33</v>
      </c>
      <c r="B13374" s="7" t="s">
        <v>227</v>
      </c>
      <c r="C13374" s="7" t="s">
        <v>1432</v>
      </c>
      <c r="D13374" s="7" t="n">
        <v>7</v>
      </c>
      <c r="E13374" s="7" t="n">
        <v>119</v>
      </c>
      <c r="F13374" s="7" t="n">
        <v>3</v>
      </c>
      <c r="G13374" s="7" t="n">
        <v>51</v>
      </c>
    </row>
    <row r="13375" customFormat="false" ht="15" hidden="false" customHeight="false" outlineLevel="0" collapsed="false">
      <c r="A13375" s="7" t="s">
        <v>33</v>
      </c>
      <c r="B13375" s="7" t="s">
        <v>312</v>
      </c>
      <c r="C13375" s="7" t="s">
        <v>1432</v>
      </c>
      <c r="D13375" s="7" t="n">
        <v>5</v>
      </c>
      <c r="E13375" s="7" t="n">
        <v>85</v>
      </c>
      <c r="F13375" s="7" t="n">
        <v>2</v>
      </c>
      <c r="G13375" s="7" t="n">
        <v>34</v>
      </c>
    </row>
    <row r="13376" customFormat="false" ht="15" hidden="false" customHeight="false" outlineLevel="0" collapsed="false">
      <c r="A13376" s="7" t="s">
        <v>33</v>
      </c>
      <c r="B13376" s="7" t="s">
        <v>416</v>
      </c>
      <c r="C13376" s="7" t="s">
        <v>1432</v>
      </c>
      <c r="D13376" s="7" t="n">
        <v>1</v>
      </c>
      <c r="E13376" s="7" t="n">
        <v>17</v>
      </c>
      <c r="F13376" s="7" t="n">
        <v>2</v>
      </c>
      <c r="G13376" s="7" t="n">
        <v>34</v>
      </c>
    </row>
    <row r="13377" customFormat="false" ht="15" hidden="false" customHeight="false" outlineLevel="0" collapsed="false">
      <c r="A13377" s="7" t="s">
        <v>33</v>
      </c>
      <c r="B13377" s="7" t="s">
        <v>120</v>
      </c>
      <c r="C13377" s="7" t="s">
        <v>1451</v>
      </c>
      <c r="D13377" s="7" t="n">
        <v>0</v>
      </c>
      <c r="E13377" s="7" t="n">
        <v>0</v>
      </c>
      <c r="F13377" s="7" t="n">
        <v>4</v>
      </c>
      <c r="G13377" s="7" t="n">
        <v>53.6</v>
      </c>
    </row>
    <row r="13378" customFormat="false" ht="15" hidden="false" customHeight="false" outlineLevel="0" collapsed="false">
      <c r="A13378" s="7" t="s">
        <v>33</v>
      </c>
      <c r="B13378" s="7" t="s">
        <v>547</v>
      </c>
      <c r="C13378" s="7" t="s">
        <v>1456</v>
      </c>
      <c r="D13378" s="7" t="n">
        <v>2</v>
      </c>
      <c r="E13378" s="7" t="n">
        <v>31.82</v>
      </c>
      <c r="F13378" s="7" t="n">
        <v>0</v>
      </c>
      <c r="G13378" s="7" t="n">
        <v>0</v>
      </c>
    </row>
    <row r="13379" customFormat="false" ht="15" hidden="false" customHeight="false" outlineLevel="0" collapsed="false">
      <c r="A13379" s="7" t="s">
        <v>33</v>
      </c>
      <c r="B13379" s="7" t="s">
        <v>399</v>
      </c>
      <c r="C13379" s="7" t="s">
        <v>1457</v>
      </c>
      <c r="D13379" s="7" t="n">
        <v>2</v>
      </c>
      <c r="E13379" s="7" t="n">
        <v>28.9</v>
      </c>
      <c r="F13379" s="7" t="n">
        <v>0</v>
      </c>
      <c r="G13379" s="7" t="n">
        <v>0</v>
      </c>
    </row>
    <row r="13380" customFormat="false" ht="15" hidden="false" customHeight="false" outlineLevel="0" collapsed="false">
      <c r="A13380" s="7" t="s">
        <v>33</v>
      </c>
      <c r="B13380" s="7" t="s">
        <v>407</v>
      </c>
      <c r="C13380" s="7" t="s">
        <v>1458</v>
      </c>
      <c r="D13380" s="7" t="n">
        <v>2</v>
      </c>
      <c r="E13380" s="7" t="n">
        <v>31.82</v>
      </c>
      <c r="F13380" s="7" t="n">
        <v>0</v>
      </c>
      <c r="G13380" s="7" t="n">
        <v>0</v>
      </c>
    </row>
    <row r="13381" customFormat="false" ht="15" hidden="false" customHeight="false" outlineLevel="0" collapsed="false">
      <c r="A13381" s="7" t="s">
        <v>33</v>
      </c>
      <c r="B13381" s="7" t="s">
        <v>511</v>
      </c>
      <c r="C13381" s="7" t="s">
        <v>1459</v>
      </c>
      <c r="D13381" s="7" t="n">
        <v>2</v>
      </c>
      <c r="E13381" s="7" t="n">
        <v>64.28</v>
      </c>
      <c r="F13381" s="7" t="n">
        <v>0</v>
      </c>
      <c r="G13381" s="7" t="n">
        <v>0</v>
      </c>
    </row>
    <row r="13382" customFormat="false" ht="15" hidden="false" customHeight="false" outlineLevel="0" collapsed="false">
      <c r="A13382" s="7" t="s">
        <v>33</v>
      </c>
      <c r="B13382" s="7" t="s">
        <v>357</v>
      </c>
      <c r="C13382" s="7" t="s">
        <v>1465</v>
      </c>
      <c r="D13382" s="7" t="n">
        <v>0</v>
      </c>
      <c r="E13382" s="7" t="n">
        <v>0</v>
      </c>
      <c r="F13382" s="7" t="n">
        <v>1</v>
      </c>
      <c r="G13382" s="7" t="n">
        <v>5.81</v>
      </c>
    </row>
    <row r="13383" customFormat="false" ht="15" hidden="false" customHeight="false" outlineLevel="0" collapsed="false">
      <c r="A13383" s="7" t="s">
        <v>33</v>
      </c>
      <c r="B13383" s="7" t="s">
        <v>909</v>
      </c>
      <c r="C13383" s="7" t="s">
        <v>1573</v>
      </c>
      <c r="D13383" s="7" t="n">
        <v>8</v>
      </c>
      <c r="E13383" s="7" t="n">
        <v>132.8</v>
      </c>
      <c r="F13383" s="7" t="n">
        <v>3</v>
      </c>
      <c r="G13383" s="7" t="n">
        <v>49.8</v>
      </c>
    </row>
    <row r="13384" customFormat="false" ht="15" hidden="false" customHeight="false" outlineLevel="0" collapsed="false">
      <c r="A13384" s="7" t="s">
        <v>33</v>
      </c>
      <c r="B13384" s="7" t="s">
        <v>868</v>
      </c>
      <c r="C13384" s="7" t="s">
        <v>1573</v>
      </c>
      <c r="D13384" s="7" t="n">
        <v>8</v>
      </c>
      <c r="E13384" s="7" t="n">
        <v>148</v>
      </c>
      <c r="F13384" s="7" t="n">
        <v>6</v>
      </c>
      <c r="G13384" s="7" t="n">
        <v>111</v>
      </c>
    </row>
    <row r="13385" customFormat="false" ht="15" hidden="false" customHeight="false" outlineLevel="0" collapsed="false">
      <c r="A13385" s="7" t="s">
        <v>33</v>
      </c>
      <c r="B13385" s="7" t="s">
        <v>910</v>
      </c>
      <c r="C13385" s="7" t="s">
        <v>1574</v>
      </c>
      <c r="D13385" s="7" t="n">
        <v>29</v>
      </c>
      <c r="E13385" s="7" t="n">
        <v>725</v>
      </c>
      <c r="F13385" s="7" t="n">
        <v>5</v>
      </c>
      <c r="G13385" s="7" t="n">
        <v>125</v>
      </c>
    </row>
    <row r="13386" customFormat="false" ht="15" hidden="false" customHeight="false" outlineLevel="0" collapsed="false">
      <c r="A13386" s="7" t="s">
        <v>33</v>
      </c>
      <c r="B13386" s="7" t="s">
        <v>889</v>
      </c>
      <c r="C13386" s="7" t="s">
        <v>1439</v>
      </c>
      <c r="D13386" s="7" t="n">
        <v>20</v>
      </c>
      <c r="E13386" s="7" t="n">
        <v>420</v>
      </c>
      <c r="F13386" s="7" t="n">
        <v>12</v>
      </c>
      <c r="G13386" s="7" t="n">
        <v>252</v>
      </c>
    </row>
    <row r="13387" customFormat="false" ht="15" hidden="false" customHeight="false" outlineLevel="0" collapsed="false">
      <c r="A13387" s="7" t="s">
        <v>33</v>
      </c>
      <c r="B13387" s="7" t="s">
        <v>894</v>
      </c>
      <c r="C13387" s="7" t="s">
        <v>1575</v>
      </c>
      <c r="D13387" s="7" t="n">
        <v>4</v>
      </c>
      <c r="E13387" s="7" t="n">
        <v>214</v>
      </c>
      <c r="F13387" s="7" t="n">
        <v>4</v>
      </c>
      <c r="G13387" s="7" t="n">
        <v>214</v>
      </c>
    </row>
    <row r="13388" customFormat="false" ht="15" hidden="false" customHeight="false" outlineLevel="0" collapsed="false">
      <c r="A13388" s="7" t="s">
        <v>33</v>
      </c>
      <c r="B13388" s="7" t="s">
        <v>771</v>
      </c>
      <c r="C13388" s="7" t="s">
        <v>1551</v>
      </c>
      <c r="D13388" s="7" t="n">
        <v>4</v>
      </c>
      <c r="E13388" s="7" t="n">
        <v>374</v>
      </c>
      <c r="F13388" s="7" t="n">
        <v>0</v>
      </c>
      <c r="G13388" s="7" t="n">
        <v>0</v>
      </c>
    </row>
    <row r="13389" customFormat="false" ht="15" hidden="false" customHeight="false" outlineLevel="0" collapsed="false">
      <c r="A13389" s="7" t="s">
        <v>33</v>
      </c>
      <c r="B13389" s="7" t="s">
        <v>908</v>
      </c>
      <c r="C13389" s="7" t="s">
        <v>1393</v>
      </c>
      <c r="D13389" s="7" t="n">
        <v>5</v>
      </c>
      <c r="E13389" s="7" t="n">
        <v>102.5</v>
      </c>
      <c r="F13389" s="7" t="n">
        <v>0</v>
      </c>
      <c r="G13389" s="7" t="n">
        <v>0</v>
      </c>
    </row>
    <row r="13390" customFormat="false" ht="15" hidden="false" customHeight="false" outlineLevel="0" collapsed="false">
      <c r="A13390" s="7" t="s">
        <v>33</v>
      </c>
      <c r="B13390" s="7" t="s">
        <v>899</v>
      </c>
      <c r="C13390" s="7" t="s">
        <v>1429</v>
      </c>
      <c r="D13390" s="7" t="n">
        <v>15</v>
      </c>
      <c r="E13390" s="7" t="n">
        <v>312</v>
      </c>
      <c r="F13390" s="7" t="n">
        <v>12</v>
      </c>
      <c r="G13390" s="7" t="n">
        <v>249.6</v>
      </c>
    </row>
    <row r="13391" customFormat="false" ht="15" hidden="false" customHeight="false" outlineLevel="0" collapsed="false">
      <c r="A13391" s="7" t="s">
        <v>33</v>
      </c>
      <c r="B13391" s="7" t="s">
        <v>194</v>
      </c>
      <c r="C13391" s="7" t="s">
        <v>1269</v>
      </c>
      <c r="D13391" s="7" t="n">
        <v>6</v>
      </c>
      <c r="E13391" s="7" t="n">
        <v>390</v>
      </c>
      <c r="F13391" s="7" t="n">
        <v>2</v>
      </c>
      <c r="G13391" s="7" t="n">
        <v>130</v>
      </c>
    </row>
    <row r="13392" customFormat="false" ht="15" hidden="false" customHeight="false" outlineLevel="0" collapsed="false">
      <c r="A13392" s="7" t="s">
        <v>33</v>
      </c>
      <c r="B13392" s="7" t="s">
        <v>235</v>
      </c>
      <c r="C13392" s="7" t="s">
        <v>1269</v>
      </c>
      <c r="D13392" s="7" t="n">
        <v>1</v>
      </c>
      <c r="E13392" s="7" t="n">
        <v>65</v>
      </c>
      <c r="F13392" s="7" t="n">
        <v>1</v>
      </c>
      <c r="G13392" s="7" t="n">
        <v>65</v>
      </c>
    </row>
    <row r="13393" customFormat="false" ht="15" hidden="false" customHeight="false" outlineLevel="0" collapsed="false">
      <c r="A13393" s="7" t="s">
        <v>33</v>
      </c>
      <c r="B13393" s="7" t="s">
        <v>207</v>
      </c>
      <c r="C13393" s="7" t="s">
        <v>1269</v>
      </c>
      <c r="D13393" s="7" t="n">
        <v>1</v>
      </c>
      <c r="E13393" s="7" t="n">
        <v>65</v>
      </c>
      <c r="F13393" s="7" t="n">
        <v>0</v>
      </c>
      <c r="G13393" s="7" t="n">
        <v>0</v>
      </c>
    </row>
    <row r="13394" customFormat="false" ht="15" hidden="false" customHeight="false" outlineLevel="0" collapsed="false">
      <c r="A13394" s="7" t="s">
        <v>33</v>
      </c>
      <c r="B13394" s="7" t="s">
        <v>86</v>
      </c>
      <c r="C13394" s="7" t="s">
        <v>1271</v>
      </c>
      <c r="D13394" s="7" t="n">
        <v>5</v>
      </c>
      <c r="E13394" s="7" t="n">
        <v>325</v>
      </c>
      <c r="F13394" s="7" t="n">
        <v>0</v>
      </c>
      <c r="G13394" s="7" t="n">
        <v>0</v>
      </c>
    </row>
    <row r="13395" customFormat="false" ht="15" hidden="false" customHeight="false" outlineLevel="0" collapsed="false">
      <c r="A13395" s="7" t="s">
        <v>33</v>
      </c>
      <c r="B13395" s="7" t="s">
        <v>98</v>
      </c>
      <c r="C13395" s="7" t="s">
        <v>1271</v>
      </c>
      <c r="D13395" s="7" t="n">
        <v>4</v>
      </c>
      <c r="E13395" s="7" t="n">
        <v>260</v>
      </c>
      <c r="F13395" s="7" t="n">
        <v>0</v>
      </c>
      <c r="G13395" s="7" t="n">
        <v>0</v>
      </c>
    </row>
    <row r="13396" customFormat="false" ht="15" hidden="false" customHeight="false" outlineLevel="0" collapsed="false">
      <c r="A13396" s="7" t="s">
        <v>33</v>
      </c>
      <c r="B13396" s="7" t="s">
        <v>182</v>
      </c>
      <c r="C13396" s="7" t="s">
        <v>1271</v>
      </c>
      <c r="D13396" s="7" t="n">
        <v>1</v>
      </c>
      <c r="E13396" s="7" t="n">
        <v>65</v>
      </c>
      <c r="F13396" s="7" t="n">
        <v>0</v>
      </c>
      <c r="G13396" s="7" t="n">
        <v>0</v>
      </c>
    </row>
    <row r="13397" customFormat="false" ht="15" hidden="false" customHeight="false" outlineLevel="0" collapsed="false">
      <c r="A13397" s="7" t="s">
        <v>33</v>
      </c>
      <c r="B13397" s="7" t="s">
        <v>88</v>
      </c>
      <c r="C13397" s="7" t="s">
        <v>1271</v>
      </c>
      <c r="D13397" s="7" t="n">
        <v>1</v>
      </c>
      <c r="E13397" s="7" t="n">
        <v>65</v>
      </c>
      <c r="F13397" s="7" t="n">
        <v>1</v>
      </c>
      <c r="G13397" s="7" t="n">
        <v>65</v>
      </c>
    </row>
    <row r="13398" customFormat="false" ht="15" hidden="false" customHeight="false" outlineLevel="0" collapsed="false">
      <c r="A13398" s="7" t="s">
        <v>33</v>
      </c>
      <c r="B13398" s="7" t="s">
        <v>395</v>
      </c>
      <c r="C13398" s="7" t="s">
        <v>1273</v>
      </c>
      <c r="D13398" s="7" t="n">
        <v>2</v>
      </c>
      <c r="E13398" s="7" t="n">
        <v>351</v>
      </c>
      <c r="F13398" s="7" t="n">
        <v>0</v>
      </c>
      <c r="G13398" s="7" t="n">
        <v>0</v>
      </c>
    </row>
    <row r="13399" customFormat="false" ht="15" hidden="false" customHeight="false" outlineLevel="0" collapsed="false">
      <c r="A13399" s="7" t="s">
        <v>33</v>
      </c>
      <c r="B13399" s="7" t="s">
        <v>172</v>
      </c>
      <c r="C13399" s="7" t="s">
        <v>1276</v>
      </c>
      <c r="D13399" s="7" t="n">
        <v>2</v>
      </c>
      <c r="E13399" s="7" t="n">
        <v>144.68</v>
      </c>
      <c r="F13399" s="7" t="n">
        <v>0</v>
      </c>
      <c r="G13399" s="7" t="n">
        <v>0</v>
      </c>
    </row>
    <row r="13400" customFormat="false" ht="15" hidden="false" customHeight="false" outlineLevel="0" collapsed="false">
      <c r="A13400" s="7" t="s">
        <v>33</v>
      </c>
      <c r="B13400" s="7" t="s">
        <v>157</v>
      </c>
      <c r="C13400" s="7" t="s">
        <v>1276</v>
      </c>
      <c r="D13400" s="7" t="n">
        <v>1</v>
      </c>
      <c r="E13400" s="7" t="n">
        <v>72.34</v>
      </c>
      <c r="F13400" s="7" t="n">
        <v>0</v>
      </c>
      <c r="G13400" s="7" t="n">
        <v>0</v>
      </c>
    </row>
    <row r="13401" customFormat="false" ht="15" hidden="false" customHeight="false" outlineLevel="0" collapsed="false">
      <c r="A13401" s="7" t="s">
        <v>33</v>
      </c>
      <c r="B13401" s="7" t="s">
        <v>106</v>
      </c>
      <c r="C13401" s="7" t="s">
        <v>1291</v>
      </c>
      <c r="D13401" s="7" t="n">
        <v>7</v>
      </c>
      <c r="E13401" s="7" t="n">
        <v>171.01</v>
      </c>
      <c r="F13401" s="7" t="n">
        <v>4</v>
      </c>
      <c r="G13401" s="7" t="n">
        <v>97.72</v>
      </c>
    </row>
    <row r="13402" customFormat="false" ht="15" hidden="false" customHeight="false" outlineLevel="0" collapsed="false">
      <c r="A13402" s="7" t="s">
        <v>33</v>
      </c>
      <c r="B13402" s="7" t="s">
        <v>96</v>
      </c>
      <c r="C13402" s="7" t="s">
        <v>1291</v>
      </c>
      <c r="D13402" s="7" t="n">
        <v>16</v>
      </c>
      <c r="E13402" s="7" t="n">
        <v>390.88</v>
      </c>
      <c r="F13402" s="7" t="n">
        <v>3</v>
      </c>
      <c r="G13402" s="7" t="n">
        <v>73.29</v>
      </c>
    </row>
    <row r="13403" customFormat="false" ht="15" hidden="false" customHeight="false" outlineLevel="0" collapsed="false">
      <c r="A13403" s="7" t="s">
        <v>33</v>
      </c>
      <c r="B13403" s="7" t="s">
        <v>110</v>
      </c>
      <c r="C13403" s="7" t="s">
        <v>1291</v>
      </c>
      <c r="D13403" s="7" t="n">
        <v>5</v>
      </c>
      <c r="E13403" s="7" t="n">
        <v>122.15</v>
      </c>
      <c r="F13403" s="7" t="n">
        <v>0</v>
      </c>
      <c r="G13403" s="7" t="n">
        <v>0</v>
      </c>
    </row>
    <row r="13404" customFormat="false" ht="15" hidden="false" customHeight="false" outlineLevel="0" collapsed="false">
      <c r="A13404" s="7" t="s">
        <v>33</v>
      </c>
      <c r="B13404" s="7" t="s">
        <v>173</v>
      </c>
      <c r="C13404" s="7" t="s">
        <v>1291</v>
      </c>
      <c r="D13404" s="7" t="n">
        <v>2</v>
      </c>
      <c r="E13404" s="7" t="n">
        <v>48.86</v>
      </c>
      <c r="F13404" s="7" t="n">
        <v>0</v>
      </c>
      <c r="G13404" s="7" t="n">
        <v>0</v>
      </c>
    </row>
    <row r="13405" customFormat="false" ht="15" hidden="false" customHeight="false" outlineLevel="0" collapsed="false">
      <c r="A13405" s="7" t="s">
        <v>33</v>
      </c>
      <c r="B13405" s="7" t="s">
        <v>83</v>
      </c>
      <c r="C13405" s="7" t="s">
        <v>1303</v>
      </c>
      <c r="D13405" s="7" t="n">
        <v>45</v>
      </c>
      <c r="E13405" s="7" t="n">
        <v>2047.5</v>
      </c>
      <c r="F13405" s="7" t="n">
        <v>6</v>
      </c>
      <c r="G13405" s="7" t="n">
        <v>273</v>
      </c>
    </row>
    <row r="13406" customFormat="false" ht="15" hidden="false" customHeight="false" outlineLevel="0" collapsed="false">
      <c r="A13406" s="7" t="s">
        <v>33</v>
      </c>
      <c r="B13406" s="7" t="s">
        <v>187</v>
      </c>
      <c r="C13406" s="7" t="s">
        <v>1309</v>
      </c>
      <c r="D13406" s="7" t="n">
        <v>17</v>
      </c>
      <c r="E13406" s="7" t="n">
        <v>1322.6</v>
      </c>
      <c r="F13406" s="7" t="n">
        <v>8</v>
      </c>
      <c r="G13406" s="7" t="n">
        <v>622.4</v>
      </c>
    </row>
    <row r="13407" customFormat="false" ht="15" hidden="false" customHeight="false" outlineLevel="0" collapsed="false">
      <c r="A13407" s="7" t="s">
        <v>33</v>
      </c>
      <c r="B13407" s="7" t="s">
        <v>135</v>
      </c>
      <c r="C13407" s="7" t="s">
        <v>1316</v>
      </c>
      <c r="D13407" s="7" t="n">
        <v>4</v>
      </c>
      <c r="E13407" s="7" t="n">
        <v>188.92</v>
      </c>
      <c r="F13407" s="7" t="n">
        <v>0</v>
      </c>
      <c r="G13407" s="7" t="n">
        <v>0</v>
      </c>
    </row>
    <row r="13408" customFormat="false" ht="15" hidden="false" customHeight="false" outlineLevel="0" collapsed="false">
      <c r="A13408" s="7" t="s">
        <v>33</v>
      </c>
      <c r="B13408" s="7" t="s">
        <v>193</v>
      </c>
      <c r="C13408" s="7" t="s">
        <v>1316</v>
      </c>
      <c r="D13408" s="7" t="n">
        <v>3</v>
      </c>
      <c r="E13408" s="7" t="n">
        <v>141.69</v>
      </c>
      <c r="F13408" s="7" t="n">
        <v>1</v>
      </c>
      <c r="G13408" s="7" t="n">
        <v>47.23</v>
      </c>
    </row>
    <row r="13409" customFormat="false" ht="15" hidden="false" customHeight="false" outlineLevel="0" collapsed="false">
      <c r="A13409" s="7" t="s">
        <v>33</v>
      </c>
      <c r="B13409" s="7" t="s">
        <v>144</v>
      </c>
      <c r="C13409" s="7" t="s">
        <v>1320</v>
      </c>
      <c r="D13409" s="7" t="n">
        <v>12</v>
      </c>
      <c r="E13409" s="7" t="n">
        <v>759.24</v>
      </c>
      <c r="F13409" s="7" t="n">
        <v>2</v>
      </c>
      <c r="G13409" s="7" t="n">
        <v>126.54</v>
      </c>
    </row>
    <row r="13410" customFormat="false" ht="15" hidden="false" customHeight="false" outlineLevel="0" collapsed="false">
      <c r="A13410" s="7" t="s">
        <v>33</v>
      </c>
      <c r="B13410" s="7" t="s">
        <v>138</v>
      </c>
      <c r="C13410" s="7" t="s">
        <v>1320</v>
      </c>
      <c r="D13410" s="7" t="n">
        <v>4</v>
      </c>
      <c r="E13410" s="7" t="n">
        <v>253.08</v>
      </c>
      <c r="F13410" s="7" t="n">
        <v>2</v>
      </c>
      <c r="G13410" s="7" t="n">
        <v>126.54</v>
      </c>
    </row>
    <row r="13411" customFormat="false" ht="15" hidden="false" customHeight="false" outlineLevel="0" collapsed="false">
      <c r="A13411" s="7" t="s">
        <v>33</v>
      </c>
      <c r="B13411" s="7" t="s">
        <v>218</v>
      </c>
      <c r="C13411" s="7" t="s">
        <v>1320</v>
      </c>
      <c r="D13411" s="7" t="n">
        <v>0</v>
      </c>
      <c r="E13411" s="7" t="n">
        <v>0</v>
      </c>
      <c r="F13411" s="7" t="n">
        <v>1</v>
      </c>
      <c r="G13411" s="7" t="n">
        <v>63.27</v>
      </c>
    </row>
    <row r="13412" customFormat="false" ht="15" hidden="false" customHeight="false" outlineLevel="0" collapsed="false">
      <c r="A13412" s="7" t="s">
        <v>33</v>
      </c>
      <c r="B13412" s="7" t="s">
        <v>166</v>
      </c>
      <c r="C13412" s="7" t="s">
        <v>1320</v>
      </c>
      <c r="D13412" s="7" t="n">
        <v>3</v>
      </c>
      <c r="E13412" s="7" t="n">
        <v>189.81</v>
      </c>
      <c r="F13412" s="7" t="n">
        <v>1</v>
      </c>
      <c r="G13412" s="7" t="n">
        <v>63.27</v>
      </c>
    </row>
    <row r="13413" customFormat="false" ht="15" hidden="false" customHeight="false" outlineLevel="0" collapsed="false">
      <c r="A13413" s="7" t="s">
        <v>33</v>
      </c>
      <c r="B13413" s="7" t="s">
        <v>466</v>
      </c>
      <c r="C13413" s="7" t="s">
        <v>1329</v>
      </c>
      <c r="D13413" s="7" t="n">
        <v>1</v>
      </c>
      <c r="E13413" s="7" t="n">
        <v>97.35</v>
      </c>
      <c r="F13413" s="7" t="n">
        <v>0</v>
      </c>
      <c r="G13413" s="7" t="n">
        <v>0</v>
      </c>
    </row>
    <row r="13414" customFormat="false" ht="15" hidden="false" customHeight="false" outlineLevel="0" collapsed="false">
      <c r="A13414" s="7" t="s">
        <v>33</v>
      </c>
      <c r="B13414" s="7" t="s">
        <v>113</v>
      </c>
      <c r="C13414" s="7" t="s">
        <v>1330</v>
      </c>
      <c r="D13414" s="7" t="n">
        <v>9</v>
      </c>
      <c r="E13414" s="7" t="n">
        <v>260.37</v>
      </c>
      <c r="F13414" s="7" t="n">
        <v>0</v>
      </c>
      <c r="G13414" s="7" t="n">
        <v>0</v>
      </c>
    </row>
    <row r="13415" customFormat="false" ht="15" hidden="false" customHeight="false" outlineLevel="0" collapsed="false">
      <c r="A13415" s="7" t="s">
        <v>33</v>
      </c>
      <c r="B13415" s="7" t="s">
        <v>111</v>
      </c>
      <c r="C13415" s="7" t="s">
        <v>1330</v>
      </c>
      <c r="D13415" s="7" t="n">
        <v>5</v>
      </c>
      <c r="E13415" s="7" t="n">
        <v>144.65</v>
      </c>
      <c r="F13415" s="7" t="n">
        <v>0</v>
      </c>
      <c r="G13415" s="7" t="n">
        <v>0</v>
      </c>
    </row>
    <row r="13416" customFormat="false" ht="15" hidden="false" customHeight="false" outlineLevel="0" collapsed="false">
      <c r="A13416" s="7" t="s">
        <v>33</v>
      </c>
      <c r="B13416" s="7" t="s">
        <v>149</v>
      </c>
      <c r="C13416" s="7" t="s">
        <v>1330</v>
      </c>
      <c r="D13416" s="7" t="n">
        <v>7</v>
      </c>
      <c r="E13416" s="7" t="n">
        <v>202.51</v>
      </c>
      <c r="F13416" s="7" t="n">
        <v>0</v>
      </c>
      <c r="G13416" s="7" t="n">
        <v>0</v>
      </c>
    </row>
    <row r="13417" customFormat="false" ht="15" hidden="false" customHeight="false" outlineLevel="0" collapsed="false">
      <c r="A13417" s="7" t="s">
        <v>33</v>
      </c>
      <c r="B13417" s="7" t="s">
        <v>153</v>
      </c>
      <c r="C13417" s="7" t="s">
        <v>1330</v>
      </c>
      <c r="D13417" s="7" t="n">
        <v>9</v>
      </c>
      <c r="E13417" s="7" t="n">
        <v>260.37</v>
      </c>
      <c r="F13417" s="7" t="n">
        <v>0</v>
      </c>
      <c r="G13417" s="7" t="n">
        <v>0</v>
      </c>
    </row>
    <row r="13418" customFormat="false" ht="15" hidden="false" customHeight="false" outlineLevel="0" collapsed="false">
      <c r="A13418" s="7" t="s">
        <v>33</v>
      </c>
      <c r="B13418" s="7" t="s">
        <v>222</v>
      </c>
      <c r="C13418" s="7" t="s">
        <v>1331</v>
      </c>
      <c r="D13418" s="7" t="n">
        <v>0</v>
      </c>
      <c r="E13418" s="7" t="n">
        <v>0</v>
      </c>
      <c r="F13418" s="7" t="n">
        <v>1</v>
      </c>
      <c r="G13418" s="7" t="n">
        <v>42.17</v>
      </c>
    </row>
    <row r="13419" customFormat="false" ht="15" hidden="false" customHeight="false" outlineLevel="0" collapsed="false">
      <c r="A13419" s="7" t="s">
        <v>33</v>
      </c>
      <c r="B13419" s="7" t="s">
        <v>225</v>
      </c>
      <c r="C13419" s="7" t="s">
        <v>1331</v>
      </c>
      <c r="D13419" s="7" t="n">
        <v>3</v>
      </c>
      <c r="E13419" s="7" t="n">
        <v>126.51</v>
      </c>
      <c r="F13419" s="7" t="n">
        <v>1</v>
      </c>
      <c r="G13419" s="7" t="n">
        <v>42.17</v>
      </c>
    </row>
    <row r="13420" customFormat="false" ht="15" hidden="false" customHeight="false" outlineLevel="0" collapsed="false">
      <c r="A13420" s="7" t="s">
        <v>33</v>
      </c>
      <c r="B13420" s="7" t="s">
        <v>335</v>
      </c>
      <c r="C13420" s="7" t="s">
        <v>1331</v>
      </c>
      <c r="D13420" s="7" t="n">
        <v>1</v>
      </c>
      <c r="E13420" s="7" t="n">
        <v>42.17</v>
      </c>
      <c r="F13420" s="7" t="n">
        <v>0</v>
      </c>
      <c r="G13420" s="7" t="n">
        <v>0</v>
      </c>
    </row>
    <row r="13421" customFormat="false" ht="15" hidden="false" customHeight="false" outlineLevel="0" collapsed="false">
      <c r="A13421" s="7" t="s">
        <v>33</v>
      </c>
      <c r="B13421" s="7" t="s">
        <v>141</v>
      </c>
      <c r="C13421" s="7" t="s">
        <v>1334</v>
      </c>
      <c r="D13421" s="7" t="n">
        <v>4</v>
      </c>
      <c r="E13421" s="7" t="n">
        <v>68</v>
      </c>
      <c r="F13421" s="7" t="n">
        <v>2</v>
      </c>
      <c r="G13421" s="7" t="n">
        <v>34</v>
      </c>
    </row>
    <row r="13422" customFormat="false" ht="15" hidden="false" customHeight="false" outlineLevel="0" collapsed="false">
      <c r="A13422" s="7" t="s">
        <v>33</v>
      </c>
      <c r="B13422" s="7" t="s">
        <v>125</v>
      </c>
      <c r="C13422" s="7" t="s">
        <v>1334</v>
      </c>
      <c r="D13422" s="7" t="n">
        <v>7</v>
      </c>
      <c r="E13422" s="7" t="n">
        <v>119</v>
      </c>
      <c r="F13422" s="7" t="n">
        <v>2</v>
      </c>
      <c r="G13422" s="7" t="n">
        <v>34</v>
      </c>
    </row>
    <row r="13423" customFormat="false" ht="15" hidden="false" customHeight="false" outlineLevel="0" collapsed="false">
      <c r="A13423" s="7" t="s">
        <v>33</v>
      </c>
      <c r="B13423" s="7" t="s">
        <v>169</v>
      </c>
      <c r="C13423" s="7" t="s">
        <v>1334</v>
      </c>
      <c r="D13423" s="7" t="n">
        <v>2</v>
      </c>
      <c r="E13423" s="7" t="n">
        <v>34</v>
      </c>
      <c r="F13423" s="7" t="n">
        <v>0</v>
      </c>
      <c r="G13423" s="7" t="n">
        <v>0</v>
      </c>
    </row>
    <row r="13424" customFormat="false" ht="15" hidden="false" customHeight="false" outlineLevel="0" collapsed="false">
      <c r="A13424" s="7" t="s">
        <v>33</v>
      </c>
      <c r="B13424" s="7" t="s">
        <v>177</v>
      </c>
      <c r="C13424" s="7" t="s">
        <v>1334</v>
      </c>
      <c r="D13424" s="7" t="n">
        <v>10</v>
      </c>
      <c r="E13424" s="7" t="n">
        <v>170</v>
      </c>
      <c r="F13424" s="7" t="n">
        <v>0</v>
      </c>
      <c r="G13424" s="7" t="n">
        <v>0</v>
      </c>
    </row>
    <row r="13425" customFormat="false" ht="15" hidden="false" customHeight="false" outlineLevel="0" collapsed="false">
      <c r="A13425" s="7" t="s">
        <v>33</v>
      </c>
      <c r="B13425" s="7" t="s">
        <v>310</v>
      </c>
      <c r="C13425" s="7" t="s">
        <v>1334</v>
      </c>
      <c r="D13425" s="7" t="n">
        <v>1</v>
      </c>
      <c r="E13425" s="7" t="n">
        <v>17</v>
      </c>
      <c r="F13425" s="7" t="n">
        <v>0</v>
      </c>
      <c r="G13425" s="7" t="n">
        <v>0</v>
      </c>
    </row>
    <row r="13426" customFormat="false" ht="15" hidden="false" customHeight="false" outlineLevel="0" collapsed="false">
      <c r="A13426" s="7" t="s">
        <v>33</v>
      </c>
      <c r="B13426" s="7" t="s">
        <v>123</v>
      </c>
      <c r="C13426" s="7" t="s">
        <v>1340</v>
      </c>
      <c r="D13426" s="7" t="n">
        <v>5</v>
      </c>
      <c r="E13426" s="7" t="n">
        <v>92.25</v>
      </c>
      <c r="F13426" s="7" t="n">
        <v>0</v>
      </c>
      <c r="G13426" s="7" t="n">
        <v>0</v>
      </c>
    </row>
    <row r="13427" customFormat="false" ht="15" hidden="false" customHeight="false" outlineLevel="0" collapsed="false">
      <c r="A13427" s="7" t="s">
        <v>33</v>
      </c>
      <c r="B13427" s="7" t="s">
        <v>231</v>
      </c>
      <c r="C13427" s="7" t="s">
        <v>1342</v>
      </c>
      <c r="D13427" s="7" t="n">
        <v>2</v>
      </c>
      <c r="E13427" s="7" t="n">
        <v>39.84</v>
      </c>
      <c r="F13427" s="7" t="n">
        <v>0</v>
      </c>
      <c r="G13427" s="7" t="n">
        <v>0</v>
      </c>
    </row>
    <row r="13428" customFormat="false" ht="15" hidden="false" customHeight="false" outlineLevel="0" collapsed="false">
      <c r="A13428" s="7" t="s">
        <v>33</v>
      </c>
      <c r="B13428" s="7" t="s">
        <v>270</v>
      </c>
      <c r="C13428" s="7" t="s">
        <v>1343</v>
      </c>
      <c r="D13428" s="7" t="n">
        <v>5</v>
      </c>
      <c r="E13428" s="7" t="n">
        <v>86.75</v>
      </c>
      <c r="F13428" s="7" t="n">
        <v>0</v>
      </c>
      <c r="G13428" s="7" t="n">
        <v>0</v>
      </c>
    </row>
    <row r="13429" customFormat="false" ht="15" hidden="false" customHeight="false" outlineLevel="0" collapsed="false">
      <c r="A13429" s="7" t="s">
        <v>33</v>
      </c>
      <c r="B13429" s="7" t="s">
        <v>201</v>
      </c>
      <c r="C13429" s="7" t="s">
        <v>1344</v>
      </c>
      <c r="D13429" s="7" t="n">
        <v>8</v>
      </c>
      <c r="E13429" s="7" t="n">
        <v>76</v>
      </c>
      <c r="F13429" s="7" t="n">
        <v>6</v>
      </c>
      <c r="G13429" s="7" t="n">
        <v>57</v>
      </c>
    </row>
    <row r="13430" customFormat="false" ht="15" hidden="false" customHeight="false" outlineLevel="0" collapsed="false">
      <c r="A13430" s="7" t="s">
        <v>33</v>
      </c>
      <c r="B13430" s="7" t="s">
        <v>246</v>
      </c>
      <c r="C13430" s="7" t="s">
        <v>1345</v>
      </c>
      <c r="D13430" s="7" t="n">
        <v>4</v>
      </c>
      <c r="E13430" s="7" t="n">
        <v>38</v>
      </c>
      <c r="F13430" s="7" t="n">
        <v>0</v>
      </c>
      <c r="G13430" s="7" t="n">
        <v>0</v>
      </c>
    </row>
    <row r="13431" customFormat="false" ht="15" hidden="false" customHeight="false" outlineLevel="0" collapsed="false">
      <c r="A13431" s="7" t="s">
        <v>33</v>
      </c>
      <c r="B13431" s="7" t="s">
        <v>264</v>
      </c>
      <c r="C13431" s="7" t="s">
        <v>1347</v>
      </c>
      <c r="D13431" s="7" t="n">
        <v>6</v>
      </c>
      <c r="E13431" s="7" t="n">
        <v>58.26</v>
      </c>
      <c r="F13431" s="7" t="n">
        <v>3</v>
      </c>
      <c r="G13431" s="7" t="n">
        <v>29.13</v>
      </c>
    </row>
    <row r="13432" customFormat="false" ht="15" hidden="false" customHeight="false" outlineLevel="0" collapsed="false">
      <c r="A13432" s="7" t="s">
        <v>33</v>
      </c>
      <c r="B13432" s="7" t="s">
        <v>297</v>
      </c>
      <c r="C13432" s="7" t="s">
        <v>1348</v>
      </c>
      <c r="D13432" s="7" t="n">
        <v>0</v>
      </c>
      <c r="E13432" s="7" t="n">
        <v>0</v>
      </c>
      <c r="F13432" s="7" t="n">
        <v>1</v>
      </c>
      <c r="G13432" s="7" t="n">
        <v>8.08</v>
      </c>
    </row>
    <row r="13433" customFormat="false" ht="15" hidden="false" customHeight="false" outlineLevel="0" collapsed="false">
      <c r="A13433" s="7" t="s">
        <v>33</v>
      </c>
      <c r="B13433" s="7" t="s">
        <v>150</v>
      </c>
      <c r="C13433" s="7" t="s">
        <v>1349</v>
      </c>
      <c r="D13433" s="7" t="n">
        <v>8</v>
      </c>
      <c r="E13433" s="7" t="n">
        <v>97.44</v>
      </c>
      <c r="F13433" s="7" t="n">
        <v>5</v>
      </c>
      <c r="G13433" s="7" t="n">
        <v>60.9</v>
      </c>
    </row>
    <row r="13434" customFormat="false" ht="15" hidden="false" customHeight="false" outlineLevel="0" collapsed="false">
      <c r="A13434" s="7" t="s">
        <v>33</v>
      </c>
      <c r="B13434" s="7" t="s">
        <v>183</v>
      </c>
      <c r="C13434" s="7" t="s">
        <v>1351</v>
      </c>
      <c r="D13434" s="7" t="n">
        <v>2</v>
      </c>
      <c r="E13434" s="7" t="n">
        <v>42.42</v>
      </c>
      <c r="F13434" s="7" t="n">
        <v>0</v>
      </c>
      <c r="G13434" s="7" t="n">
        <v>0</v>
      </c>
    </row>
    <row r="13435" customFormat="false" ht="15" hidden="false" customHeight="false" outlineLevel="0" collapsed="false">
      <c r="A13435" s="7" t="s">
        <v>33</v>
      </c>
      <c r="B13435" s="7" t="s">
        <v>114</v>
      </c>
      <c r="C13435" s="7" t="s">
        <v>1354</v>
      </c>
      <c r="D13435" s="7" t="n">
        <v>5</v>
      </c>
      <c r="E13435" s="7" t="n">
        <v>137.75</v>
      </c>
      <c r="F13435" s="7" t="n">
        <v>0</v>
      </c>
      <c r="G13435" s="7" t="n">
        <v>0</v>
      </c>
    </row>
    <row r="13436" customFormat="false" ht="15" hidden="false" customHeight="false" outlineLevel="0" collapsed="false">
      <c r="A13436" s="7" t="s">
        <v>33</v>
      </c>
      <c r="B13436" s="7" t="s">
        <v>179</v>
      </c>
      <c r="C13436" s="7" t="s">
        <v>1357</v>
      </c>
      <c r="D13436" s="7" t="n">
        <v>2</v>
      </c>
      <c r="E13436" s="7" t="n">
        <v>32.4</v>
      </c>
      <c r="F13436" s="7" t="n">
        <v>1</v>
      </c>
      <c r="G13436" s="7" t="n">
        <v>16.2</v>
      </c>
    </row>
    <row r="13437" customFormat="false" ht="15" hidden="false" customHeight="false" outlineLevel="0" collapsed="false">
      <c r="A13437" s="7" t="s">
        <v>33</v>
      </c>
      <c r="B13437" s="7" t="s">
        <v>275</v>
      </c>
      <c r="C13437" s="7" t="s">
        <v>1358</v>
      </c>
      <c r="D13437" s="7" t="n">
        <v>9</v>
      </c>
      <c r="E13437" s="7" t="n">
        <v>73.8</v>
      </c>
      <c r="F13437" s="7" t="n">
        <v>0</v>
      </c>
      <c r="G13437" s="7" t="n">
        <v>0</v>
      </c>
    </row>
    <row r="13438" customFormat="false" ht="15" hidden="false" customHeight="false" outlineLevel="0" collapsed="false">
      <c r="A13438" s="7" t="s">
        <v>33</v>
      </c>
      <c r="B13438" s="7" t="s">
        <v>236</v>
      </c>
      <c r="C13438" s="7" t="s">
        <v>1361</v>
      </c>
      <c r="D13438" s="7" t="n">
        <v>8</v>
      </c>
      <c r="E13438" s="7" t="n">
        <v>78.56</v>
      </c>
      <c r="F13438" s="7" t="n">
        <v>0</v>
      </c>
      <c r="G13438" s="7" t="n">
        <v>0</v>
      </c>
    </row>
    <row r="13439" customFormat="false" ht="15" hidden="false" customHeight="false" outlineLevel="0" collapsed="false">
      <c r="A13439" s="7" t="s">
        <v>33</v>
      </c>
      <c r="B13439" s="7" t="s">
        <v>298</v>
      </c>
      <c r="C13439" s="7" t="s">
        <v>1362</v>
      </c>
      <c r="D13439" s="7" t="n">
        <v>9</v>
      </c>
      <c r="E13439" s="7" t="n">
        <v>88.38</v>
      </c>
      <c r="F13439" s="7" t="n">
        <v>0</v>
      </c>
      <c r="G13439" s="7" t="n">
        <v>0</v>
      </c>
    </row>
    <row r="13440" customFormat="false" ht="15" hidden="false" customHeight="false" outlineLevel="0" collapsed="false">
      <c r="A13440" s="7" t="s">
        <v>33</v>
      </c>
      <c r="B13440" s="7" t="s">
        <v>613</v>
      </c>
      <c r="C13440" s="7" t="s">
        <v>1369</v>
      </c>
      <c r="D13440" s="7" t="n">
        <v>0</v>
      </c>
      <c r="E13440" s="7" t="n">
        <v>0</v>
      </c>
      <c r="F13440" s="7" t="n">
        <v>1</v>
      </c>
      <c r="G13440" s="7" t="n">
        <v>53.53</v>
      </c>
    </row>
    <row r="13441" customFormat="false" ht="15" hidden="false" customHeight="false" outlineLevel="0" collapsed="false">
      <c r="A13441" s="7" t="s">
        <v>33</v>
      </c>
      <c r="B13441" s="7" t="s">
        <v>445</v>
      </c>
      <c r="C13441" s="7" t="s">
        <v>1372</v>
      </c>
      <c r="D13441" s="7" t="n">
        <v>2</v>
      </c>
      <c r="E13441" s="7" t="n">
        <v>98.6</v>
      </c>
      <c r="F13441" s="7" t="n">
        <v>0</v>
      </c>
      <c r="G13441" s="7" t="n">
        <v>0</v>
      </c>
    </row>
    <row r="13442" customFormat="false" ht="15" hidden="false" customHeight="false" outlineLevel="0" collapsed="false">
      <c r="A13442" s="7" t="s">
        <v>33</v>
      </c>
      <c r="B13442" s="7" t="s">
        <v>268</v>
      </c>
      <c r="C13442" s="7" t="s">
        <v>1372</v>
      </c>
      <c r="D13442" s="7" t="n">
        <v>0</v>
      </c>
      <c r="E13442" s="7" t="n">
        <v>0</v>
      </c>
      <c r="F13442" s="7" t="n">
        <v>2</v>
      </c>
      <c r="G13442" s="7" t="n">
        <v>84</v>
      </c>
    </row>
    <row r="13443" customFormat="false" ht="15" hidden="false" customHeight="false" outlineLevel="0" collapsed="false">
      <c r="A13443" s="7" t="s">
        <v>33</v>
      </c>
      <c r="B13443" s="7" t="s">
        <v>188</v>
      </c>
      <c r="C13443" s="7" t="s">
        <v>1379</v>
      </c>
      <c r="D13443" s="7" t="n">
        <v>6</v>
      </c>
      <c r="E13443" s="7" t="n">
        <v>250.86</v>
      </c>
      <c r="F13443" s="7" t="n">
        <v>0</v>
      </c>
      <c r="G13443" s="7" t="n">
        <v>0</v>
      </c>
    </row>
    <row r="13444" customFormat="false" ht="15" hidden="false" customHeight="false" outlineLevel="0" collapsed="false">
      <c r="A13444" s="7" t="s">
        <v>33</v>
      </c>
      <c r="B13444" s="7" t="s">
        <v>174</v>
      </c>
      <c r="C13444" s="7" t="s">
        <v>1379</v>
      </c>
      <c r="D13444" s="7" t="n">
        <v>7</v>
      </c>
      <c r="E13444" s="7" t="n">
        <v>292.67</v>
      </c>
      <c r="F13444" s="7" t="n">
        <v>0</v>
      </c>
      <c r="G13444" s="7" t="n">
        <v>0</v>
      </c>
    </row>
    <row r="13445" customFormat="false" ht="15" hidden="false" customHeight="false" outlineLevel="0" collapsed="false">
      <c r="A13445" s="7" t="s">
        <v>33</v>
      </c>
      <c r="B13445" s="7" t="s">
        <v>145</v>
      </c>
      <c r="C13445" s="7" t="s">
        <v>1379</v>
      </c>
      <c r="D13445" s="7" t="n">
        <v>2</v>
      </c>
      <c r="E13445" s="7" t="n">
        <v>83.62</v>
      </c>
      <c r="F13445" s="7" t="n">
        <v>0</v>
      </c>
      <c r="G13445" s="7" t="n">
        <v>0</v>
      </c>
    </row>
    <row r="13446" customFormat="false" ht="15" hidden="false" customHeight="false" outlineLevel="0" collapsed="false">
      <c r="A13446" s="7" t="s">
        <v>33</v>
      </c>
      <c r="B13446" s="7" t="s">
        <v>158</v>
      </c>
      <c r="C13446" s="7" t="s">
        <v>1380</v>
      </c>
      <c r="D13446" s="7" t="n">
        <v>1</v>
      </c>
      <c r="E13446" s="7" t="n">
        <v>35.67</v>
      </c>
      <c r="F13446" s="7" t="n">
        <v>0</v>
      </c>
      <c r="G13446" s="7" t="n">
        <v>0</v>
      </c>
    </row>
    <row r="13447" customFormat="false" ht="15" hidden="false" customHeight="false" outlineLevel="0" collapsed="false">
      <c r="A13447" s="7" t="s">
        <v>33</v>
      </c>
      <c r="B13447" s="7" t="s">
        <v>284</v>
      </c>
      <c r="C13447" s="7" t="s">
        <v>1381</v>
      </c>
      <c r="D13447" s="7" t="n">
        <v>1</v>
      </c>
      <c r="E13447" s="7" t="n">
        <v>64.89</v>
      </c>
      <c r="F13447" s="7" t="n">
        <v>0</v>
      </c>
      <c r="G13447" s="7" t="n">
        <v>0</v>
      </c>
    </row>
    <row r="13448" customFormat="false" ht="15" hidden="false" customHeight="false" outlineLevel="0" collapsed="false">
      <c r="A13448" s="7" t="s">
        <v>33</v>
      </c>
      <c r="B13448" s="7" t="s">
        <v>148</v>
      </c>
      <c r="C13448" s="7" t="s">
        <v>1387</v>
      </c>
      <c r="D13448" s="7" t="n">
        <v>24</v>
      </c>
      <c r="E13448" s="7" t="n">
        <v>396</v>
      </c>
      <c r="F13448" s="7" t="n">
        <v>6</v>
      </c>
      <c r="G13448" s="7" t="n">
        <v>99</v>
      </c>
    </row>
    <row r="13449" customFormat="false" ht="15" hidden="false" customHeight="false" outlineLevel="0" collapsed="false">
      <c r="A13449" s="7" t="s">
        <v>33</v>
      </c>
      <c r="B13449" s="7" t="s">
        <v>139</v>
      </c>
      <c r="C13449" s="7" t="s">
        <v>1387</v>
      </c>
      <c r="D13449" s="7" t="n">
        <v>10</v>
      </c>
      <c r="E13449" s="7" t="n">
        <v>165</v>
      </c>
      <c r="F13449" s="7" t="n">
        <v>0</v>
      </c>
      <c r="G13449" s="7" t="n">
        <v>0</v>
      </c>
    </row>
    <row r="13450" customFormat="false" ht="15" hidden="false" customHeight="false" outlineLevel="0" collapsed="false">
      <c r="A13450" s="7" t="s">
        <v>33</v>
      </c>
      <c r="B13450" s="7" t="s">
        <v>189</v>
      </c>
      <c r="C13450" s="7" t="s">
        <v>1387</v>
      </c>
      <c r="D13450" s="7" t="n">
        <v>6</v>
      </c>
      <c r="E13450" s="7" t="n">
        <v>99</v>
      </c>
      <c r="F13450" s="7" t="n">
        <v>0</v>
      </c>
      <c r="G13450" s="7" t="n">
        <v>0</v>
      </c>
    </row>
    <row r="13451" customFormat="false" ht="15" hidden="false" customHeight="false" outlineLevel="0" collapsed="false">
      <c r="A13451" s="7" t="s">
        <v>33</v>
      </c>
      <c r="B13451" s="7" t="s">
        <v>181</v>
      </c>
      <c r="C13451" s="7" t="s">
        <v>1387</v>
      </c>
      <c r="D13451" s="7" t="n">
        <v>15</v>
      </c>
      <c r="E13451" s="7" t="n">
        <v>247.5</v>
      </c>
      <c r="F13451" s="7" t="n">
        <v>0</v>
      </c>
      <c r="G13451" s="7" t="n">
        <v>0</v>
      </c>
    </row>
    <row r="13452" customFormat="false" ht="15" hidden="false" customHeight="false" outlineLevel="0" collapsed="false">
      <c r="A13452" s="7" t="s">
        <v>33</v>
      </c>
      <c r="B13452" s="7" t="s">
        <v>257</v>
      </c>
      <c r="C13452" s="7" t="s">
        <v>1387</v>
      </c>
      <c r="D13452" s="7" t="n">
        <v>3</v>
      </c>
      <c r="E13452" s="7" t="n">
        <v>49.5</v>
      </c>
      <c r="F13452" s="7" t="n">
        <v>0</v>
      </c>
      <c r="G13452" s="7" t="n">
        <v>0</v>
      </c>
    </row>
    <row r="13453" customFormat="false" ht="15" hidden="false" customHeight="false" outlineLevel="0" collapsed="false">
      <c r="A13453" s="7" t="s">
        <v>33</v>
      </c>
      <c r="B13453" s="7" t="s">
        <v>133</v>
      </c>
      <c r="C13453" s="7" t="s">
        <v>1390</v>
      </c>
      <c r="D13453" s="7" t="n">
        <v>13</v>
      </c>
      <c r="E13453" s="7" t="n">
        <v>266.5</v>
      </c>
      <c r="F13453" s="7" t="n">
        <v>0</v>
      </c>
      <c r="G13453" s="7" t="n">
        <v>0</v>
      </c>
    </row>
    <row r="13454" customFormat="false" ht="15" hidden="false" customHeight="false" outlineLevel="0" collapsed="false">
      <c r="A13454" s="7" t="s">
        <v>33</v>
      </c>
      <c r="B13454" s="7" t="s">
        <v>154</v>
      </c>
      <c r="C13454" s="7" t="s">
        <v>1390</v>
      </c>
      <c r="D13454" s="7" t="n">
        <v>9</v>
      </c>
      <c r="E13454" s="7" t="n">
        <v>184.5</v>
      </c>
      <c r="F13454" s="7" t="n">
        <v>1</v>
      </c>
      <c r="G13454" s="7" t="n">
        <v>20.5</v>
      </c>
    </row>
    <row r="13455" customFormat="false" ht="15" hidden="false" customHeight="false" outlineLevel="0" collapsed="false">
      <c r="A13455" s="7" t="s">
        <v>33</v>
      </c>
      <c r="B13455" s="7" t="s">
        <v>167</v>
      </c>
      <c r="C13455" s="7" t="s">
        <v>1390</v>
      </c>
      <c r="D13455" s="7" t="n">
        <v>6</v>
      </c>
      <c r="E13455" s="7" t="n">
        <v>123</v>
      </c>
      <c r="F13455" s="7" t="n">
        <v>0</v>
      </c>
      <c r="G13455" s="7" t="n">
        <v>0</v>
      </c>
    </row>
    <row r="13456" customFormat="false" ht="15" hidden="false" customHeight="false" outlineLevel="0" collapsed="false">
      <c r="A13456" s="7" t="s">
        <v>33</v>
      </c>
      <c r="B13456" s="7" t="s">
        <v>330</v>
      </c>
      <c r="C13456" s="7" t="s">
        <v>1393</v>
      </c>
      <c r="D13456" s="7" t="n">
        <v>0</v>
      </c>
      <c r="E13456" s="7" t="n">
        <v>0</v>
      </c>
      <c r="F13456" s="7" t="n">
        <v>1</v>
      </c>
      <c r="G13456" s="7" t="n">
        <v>21</v>
      </c>
    </row>
    <row r="13457" customFormat="false" ht="15" hidden="false" customHeight="false" outlineLevel="0" collapsed="false">
      <c r="A13457" s="7" t="s">
        <v>33</v>
      </c>
      <c r="B13457" s="7" t="s">
        <v>396</v>
      </c>
      <c r="C13457" s="7" t="s">
        <v>1393</v>
      </c>
      <c r="D13457" s="7" t="n">
        <v>0</v>
      </c>
      <c r="E13457" s="7" t="n">
        <v>0</v>
      </c>
      <c r="F13457" s="7" t="n">
        <v>1</v>
      </c>
      <c r="G13457" s="7" t="n">
        <v>21</v>
      </c>
    </row>
    <row r="13458" customFormat="false" ht="15" hidden="false" customHeight="false" outlineLevel="0" collapsed="false">
      <c r="A13458" s="7" t="s">
        <v>33</v>
      </c>
      <c r="B13458" s="7" t="s">
        <v>436</v>
      </c>
      <c r="C13458" s="7" t="s">
        <v>1396</v>
      </c>
      <c r="D13458" s="7" t="n">
        <v>1</v>
      </c>
      <c r="E13458" s="7" t="n">
        <v>195.73</v>
      </c>
      <c r="F13458" s="7" t="n">
        <v>0</v>
      </c>
      <c r="G13458" s="7" t="n">
        <v>0</v>
      </c>
    </row>
    <row r="13459" customFormat="false" ht="15" hidden="false" customHeight="false" outlineLevel="0" collapsed="false">
      <c r="A13459" s="7" t="s">
        <v>33</v>
      </c>
      <c r="B13459" s="7" t="s">
        <v>306</v>
      </c>
      <c r="C13459" s="7" t="s">
        <v>1407</v>
      </c>
      <c r="D13459" s="7" t="n">
        <v>0</v>
      </c>
      <c r="E13459" s="7" t="n">
        <v>0</v>
      </c>
      <c r="F13459" s="7" t="n">
        <v>5</v>
      </c>
      <c r="G13459" s="7" t="n">
        <v>71.25</v>
      </c>
    </row>
    <row r="13460" customFormat="false" ht="15" hidden="false" customHeight="false" outlineLevel="0" collapsed="false">
      <c r="A13460" s="7" t="s">
        <v>33</v>
      </c>
      <c r="B13460" s="7" t="s">
        <v>126</v>
      </c>
      <c r="C13460" s="7" t="s">
        <v>1421</v>
      </c>
      <c r="D13460" s="7" t="n">
        <v>0</v>
      </c>
      <c r="E13460" s="7" t="n">
        <v>0</v>
      </c>
      <c r="F13460" s="7" t="n">
        <v>2</v>
      </c>
      <c r="G13460" s="7" t="n">
        <v>50</v>
      </c>
    </row>
    <row r="13461" customFormat="false" ht="15" hidden="false" customHeight="false" outlineLevel="0" collapsed="false">
      <c r="A13461" s="7" t="s">
        <v>33</v>
      </c>
      <c r="B13461" s="7" t="s">
        <v>122</v>
      </c>
      <c r="C13461" s="7" t="s">
        <v>1421</v>
      </c>
      <c r="D13461" s="7" t="n">
        <v>0</v>
      </c>
      <c r="E13461" s="7" t="n">
        <v>0</v>
      </c>
      <c r="F13461" s="7" t="n">
        <v>2</v>
      </c>
      <c r="G13461" s="7" t="n">
        <v>50</v>
      </c>
    </row>
    <row r="13462" customFormat="false" ht="15" hidden="false" customHeight="false" outlineLevel="0" collapsed="false">
      <c r="A13462" s="7" t="s">
        <v>33</v>
      </c>
      <c r="B13462" s="7" t="s">
        <v>142</v>
      </c>
      <c r="C13462" s="7" t="s">
        <v>1421</v>
      </c>
      <c r="D13462" s="7" t="n">
        <v>0</v>
      </c>
      <c r="E13462" s="7" t="n">
        <v>0</v>
      </c>
      <c r="F13462" s="7" t="n">
        <v>2</v>
      </c>
      <c r="G13462" s="7" t="n">
        <v>50</v>
      </c>
    </row>
    <row r="13463" customFormat="false" ht="15" hidden="false" customHeight="false" outlineLevel="0" collapsed="false">
      <c r="A13463" s="7" t="s">
        <v>33</v>
      </c>
      <c r="B13463" s="7" t="s">
        <v>384</v>
      </c>
      <c r="C13463" s="7" t="s">
        <v>1423</v>
      </c>
      <c r="D13463" s="7" t="n">
        <v>2</v>
      </c>
      <c r="E13463" s="7" t="n">
        <v>64.86</v>
      </c>
      <c r="F13463" s="7" t="n">
        <v>0</v>
      </c>
      <c r="G13463" s="7" t="n">
        <v>0</v>
      </c>
    </row>
    <row r="13464" customFormat="false" ht="15" hidden="false" customHeight="false" outlineLevel="0" collapsed="false">
      <c r="A13464" s="7" t="s">
        <v>33</v>
      </c>
      <c r="B13464" s="7" t="s">
        <v>130</v>
      </c>
      <c r="C13464" s="7" t="s">
        <v>1425</v>
      </c>
      <c r="D13464" s="7" t="n">
        <v>7</v>
      </c>
      <c r="E13464" s="7" t="n">
        <v>245</v>
      </c>
      <c r="F13464" s="7" t="n">
        <v>3</v>
      </c>
      <c r="G13464" s="7" t="n">
        <v>105</v>
      </c>
    </row>
    <row r="13465" customFormat="false" ht="15" hidden="false" customHeight="false" outlineLevel="0" collapsed="false">
      <c r="A13465" s="7" t="s">
        <v>33</v>
      </c>
      <c r="B13465" s="7" t="s">
        <v>152</v>
      </c>
      <c r="C13465" s="7" t="s">
        <v>1425</v>
      </c>
      <c r="D13465" s="7" t="n">
        <v>2</v>
      </c>
      <c r="E13465" s="7" t="n">
        <v>70</v>
      </c>
      <c r="F13465" s="7" t="n">
        <v>4</v>
      </c>
      <c r="G13465" s="7" t="n">
        <v>140</v>
      </c>
    </row>
    <row r="13466" customFormat="false" ht="15" hidden="false" customHeight="false" outlineLevel="0" collapsed="false">
      <c r="A13466" s="7" t="s">
        <v>33</v>
      </c>
      <c r="B13466" s="7" t="s">
        <v>198</v>
      </c>
      <c r="C13466" s="7" t="s">
        <v>1425</v>
      </c>
      <c r="D13466" s="7" t="n">
        <v>3</v>
      </c>
      <c r="E13466" s="7" t="n">
        <v>105</v>
      </c>
      <c r="F13466" s="7" t="n">
        <v>0</v>
      </c>
      <c r="G13466" s="7" t="n">
        <v>0</v>
      </c>
    </row>
    <row r="13467" customFormat="false" ht="15" hidden="false" customHeight="false" outlineLevel="0" collapsed="false">
      <c r="A13467" s="7" t="s">
        <v>33</v>
      </c>
      <c r="B13467" s="7" t="s">
        <v>191</v>
      </c>
      <c r="C13467" s="7" t="s">
        <v>1425</v>
      </c>
      <c r="D13467" s="7" t="n">
        <v>3</v>
      </c>
      <c r="E13467" s="7" t="n">
        <v>105</v>
      </c>
      <c r="F13467" s="7" t="n">
        <v>0</v>
      </c>
      <c r="G13467" s="7" t="n">
        <v>0</v>
      </c>
    </row>
    <row r="13468" customFormat="false" ht="15" hidden="false" customHeight="false" outlineLevel="0" collapsed="false">
      <c r="A13468" s="7" t="s">
        <v>33</v>
      </c>
      <c r="B13468" s="7" t="s">
        <v>161</v>
      </c>
      <c r="C13468" s="7" t="s">
        <v>1428</v>
      </c>
      <c r="D13468" s="7" t="n">
        <v>1</v>
      </c>
      <c r="E13468" s="7" t="n">
        <v>126.5</v>
      </c>
      <c r="F13468" s="7" t="n">
        <v>1</v>
      </c>
      <c r="G13468" s="7" t="n">
        <v>126.5</v>
      </c>
    </row>
    <row r="13469" customFormat="false" ht="15" hidden="false" customHeight="false" outlineLevel="0" collapsed="false">
      <c r="A13469" s="7" t="s">
        <v>33</v>
      </c>
      <c r="B13469" s="7" t="s">
        <v>196</v>
      </c>
      <c r="C13469" s="7" t="s">
        <v>1428</v>
      </c>
      <c r="D13469" s="7" t="n">
        <v>3</v>
      </c>
      <c r="E13469" s="7" t="n">
        <v>379.5</v>
      </c>
      <c r="F13469" s="7" t="n">
        <v>0</v>
      </c>
      <c r="G13469" s="7" t="n">
        <v>0</v>
      </c>
    </row>
    <row r="13470" customFormat="false" ht="15" hidden="false" customHeight="false" outlineLevel="0" collapsed="false">
      <c r="A13470" s="7" t="s">
        <v>33</v>
      </c>
      <c r="B13470" s="7" t="s">
        <v>286</v>
      </c>
      <c r="C13470" s="7" t="s">
        <v>1428</v>
      </c>
      <c r="D13470" s="7" t="n">
        <v>3</v>
      </c>
      <c r="E13470" s="7" t="n">
        <v>379.5</v>
      </c>
      <c r="F13470" s="7" t="n">
        <v>0</v>
      </c>
      <c r="G13470" s="7" t="n">
        <v>0</v>
      </c>
    </row>
    <row r="13471" customFormat="false" ht="15" hidden="false" customHeight="false" outlineLevel="0" collapsed="false">
      <c r="A13471" s="7" t="s">
        <v>33</v>
      </c>
      <c r="B13471" s="7" t="s">
        <v>232</v>
      </c>
      <c r="C13471" s="7" t="s">
        <v>1432</v>
      </c>
      <c r="D13471" s="7" t="n">
        <v>5</v>
      </c>
      <c r="E13471" s="7" t="n">
        <v>85</v>
      </c>
      <c r="F13471" s="7" t="n">
        <v>0</v>
      </c>
      <c r="G13471" s="7" t="n">
        <v>0</v>
      </c>
    </row>
    <row r="13472" customFormat="false" ht="15" hidden="false" customHeight="false" outlineLevel="0" collapsed="false">
      <c r="A13472" s="7" t="s">
        <v>33</v>
      </c>
      <c r="B13472" s="7" t="s">
        <v>212</v>
      </c>
      <c r="C13472" s="7" t="s">
        <v>1432</v>
      </c>
      <c r="D13472" s="7" t="n">
        <v>8</v>
      </c>
      <c r="E13472" s="7" t="n">
        <v>136</v>
      </c>
      <c r="F13472" s="7" t="n">
        <v>2</v>
      </c>
      <c r="G13472" s="7" t="n">
        <v>34</v>
      </c>
    </row>
    <row r="13473" customFormat="false" ht="15" hidden="false" customHeight="false" outlineLevel="0" collapsed="false">
      <c r="A13473" s="7" t="s">
        <v>33</v>
      </c>
      <c r="B13473" s="7" t="s">
        <v>227</v>
      </c>
      <c r="C13473" s="7" t="s">
        <v>1432</v>
      </c>
      <c r="D13473" s="7" t="n">
        <v>10</v>
      </c>
      <c r="E13473" s="7" t="n">
        <v>170</v>
      </c>
      <c r="F13473" s="7" t="n">
        <v>0</v>
      </c>
      <c r="G13473" s="7" t="n">
        <v>0</v>
      </c>
    </row>
    <row r="13474" customFormat="false" ht="15" hidden="false" customHeight="false" outlineLevel="0" collapsed="false">
      <c r="A13474" s="7" t="s">
        <v>33</v>
      </c>
      <c r="B13474" s="7" t="s">
        <v>416</v>
      </c>
      <c r="C13474" s="7" t="s">
        <v>1432</v>
      </c>
      <c r="D13474" s="7" t="n">
        <v>3</v>
      </c>
      <c r="E13474" s="7" t="n">
        <v>51</v>
      </c>
      <c r="F13474" s="7" t="n">
        <v>1</v>
      </c>
      <c r="G13474" s="7" t="n">
        <v>17</v>
      </c>
    </row>
    <row r="13475" customFormat="false" ht="15" hidden="false" customHeight="false" outlineLevel="0" collapsed="false">
      <c r="A13475" s="7" t="s">
        <v>33</v>
      </c>
      <c r="B13475" s="7" t="s">
        <v>192</v>
      </c>
      <c r="C13475" s="7" t="s">
        <v>1311</v>
      </c>
      <c r="D13475" s="7" t="n">
        <v>6</v>
      </c>
      <c r="E13475" s="7" t="n">
        <v>120</v>
      </c>
      <c r="F13475" s="7" t="n">
        <v>3</v>
      </c>
      <c r="G13475" s="7" t="n">
        <v>60</v>
      </c>
    </row>
    <row r="13476" customFormat="false" ht="15" hidden="false" customHeight="false" outlineLevel="0" collapsed="false">
      <c r="A13476" s="7" t="s">
        <v>33</v>
      </c>
      <c r="B13476" s="7" t="s">
        <v>217</v>
      </c>
      <c r="C13476" s="7" t="s">
        <v>1446</v>
      </c>
      <c r="D13476" s="7" t="n">
        <v>5</v>
      </c>
      <c r="E13476" s="7" t="n">
        <v>43.65</v>
      </c>
      <c r="F13476" s="7" t="n">
        <v>1</v>
      </c>
      <c r="G13476" s="7" t="n">
        <v>8.73</v>
      </c>
    </row>
    <row r="13477" customFormat="false" ht="15" hidden="false" customHeight="false" outlineLevel="0" collapsed="false">
      <c r="A13477" s="7" t="s">
        <v>33</v>
      </c>
      <c r="B13477" s="7" t="s">
        <v>124</v>
      </c>
      <c r="C13477" s="7" t="s">
        <v>1449</v>
      </c>
      <c r="D13477" s="7" t="n">
        <v>18</v>
      </c>
      <c r="E13477" s="7" t="n">
        <v>266.4</v>
      </c>
      <c r="F13477" s="7" t="n">
        <v>6</v>
      </c>
      <c r="G13477" s="7" t="n">
        <v>88.8</v>
      </c>
    </row>
    <row r="13478" customFormat="false" ht="15" hidden="false" customHeight="false" outlineLevel="0" collapsed="false">
      <c r="A13478" s="7" t="s">
        <v>33</v>
      </c>
      <c r="B13478" s="7" t="s">
        <v>120</v>
      </c>
      <c r="C13478" s="7" t="s">
        <v>1451</v>
      </c>
      <c r="D13478" s="7" t="n">
        <v>0</v>
      </c>
      <c r="E13478" s="7" t="n">
        <v>0</v>
      </c>
      <c r="F13478" s="7" t="n">
        <v>3</v>
      </c>
      <c r="G13478" s="7" t="n">
        <v>40.2</v>
      </c>
    </row>
    <row r="13479" customFormat="false" ht="15" hidden="false" customHeight="false" outlineLevel="0" collapsed="false">
      <c r="A13479" s="7" t="s">
        <v>33</v>
      </c>
      <c r="B13479" s="7" t="s">
        <v>197</v>
      </c>
      <c r="C13479" s="7" t="s">
        <v>1461</v>
      </c>
      <c r="D13479" s="7" t="n">
        <v>6</v>
      </c>
      <c r="E13479" s="7" t="n">
        <v>62.4</v>
      </c>
      <c r="F13479" s="7" t="n">
        <v>6</v>
      </c>
      <c r="G13479" s="7" t="n">
        <v>62.4</v>
      </c>
    </row>
    <row r="13480" customFormat="false" ht="15" hidden="false" customHeight="false" outlineLevel="0" collapsed="false">
      <c r="A13480" s="7" t="s">
        <v>33</v>
      </c>
      <c r="B13480" s="7" t="s">
        <v>909</v>
      </c>
      <c r="C13480" s="7" t="s">
        <v>1573</v>
      </c>
      <c r="D13480" s="7" t="n">
        <v>3</v>
      </c>
      <c r="E13480" s="7" t="n">
        <v>49.8</v>
      </c>
      <c r="F13480" s="7" t="n">
        <v>2</v>
      </c>
      <c r="G13480" s="7" t="n">
        <v>33.2</v>
      </c>
    </row>
    <row r="13481" customFormat="false" ht="15" hidden="false" customHeight="false" outlineLevel="0" collapsed="false">
      <c r="A13481" s="7" t="s">
        <v>33</v>
      </c>
      <c r="B13481" s="7" t="s">
        <v>868</v>
      </c>
      <c r="C13481" s="7" t="s">
        <v>1573</v>
      </c>
      <c r="D13481" s="7" t="n">
        <v>14</v>
      </c>
      <c r="E13481" s="7" t="n">
        <v>259</v>
      </c>
      <c r="F13481" s="7" t="n">
        <v>4</v>
      </c>
      <c r="G13481" s="7" t="n">
        <v>74</v>
      </c>
    </row>
    <row r="13482" customFormat="false" ht="15" hidden="false" customHeight="false" outlineLevel="0" collapsed="false">
      <c r="A13482" s="7" t="s">
        <v>33</v>
      </c>
      <c r="B13482" s="7" t="s">
        <v>910</v>
      </c>
      <c r="C13482" s="7" t="s">
        <v>1574</v>
      </c>
      <c r="D13482" s="7" t="n">
        <v>7</v>
      </c>
      <c r="E13482" s="7" t="n">
        <v>175</v>
      </c>
      <c r="F13482" s="7" t="n">
        <v>2</v>
      </c>
      <c r="G13482" s="7" t="n">
        <v>50</v>
      </c>
    </row>
    <row r="13483" customFormat="false" ht="15" hidden="false" customHeight="false" outlineLevel="0" collapsed="false">
      <c r="A13483" s="7" t="s">
        <v>33</v>
      </c>
      <c r="B13483" s="7" t="s">
        <v>894</v>
      </c>
      <c r="C13483" s="7" t="s">
        <v>1575</v>
      </c>
      <c r="D13483" s="7" t="n">
        <v>4</v>
      </c>
      <c r="E13483" s="7" t="n">
        <v>214</v>
      </c>
      <c r="F13483" s="7" t="n">
        <v>1</v>
      </c>
      <c r="G13483" s="7" t="n">
        <v>53.5</v>
      </c>
    </row>
    <row r="13484" customFormat="false" ht="15" hidden="false" customHeight="false" outlineLevel="0" collapsed="false">
      <c r="A13484" s="7" t="s">
        <v>33</v>
      </c>
      <c r="B13484" s="7" t="s">
        <v>899</v>
      </c>
      <c r="C13484" s="7" t="s">
        <v>1429</v>
      </c>
      <c r="D13484" s="7" t="n">
        <v>5</v>
      </c>
      <c r="E13484" s="7" t="n">
        <v>104</v>
      </c>
      <c r="F13484" s="7" t="n">
        <v>5</v>
      </c>
      <c r="G13484" s="7" t="n">
        <v>104</v>
      </c>
    </row>
    <row r="13485" customFormat="false" ht="15" hidden="false" customHeight="false" outlineLevel="0" collapsed="false">
      <c r="A13485" s="7" t="s">
        <v>33</v>
      </c>
      <c r="B13485" s="7" t="s">
        <v>514</v>
      </c>
      <c r="C13485" s="7" t="s">
        <v>1483</v>
      </c>
      <c r="D13485" s="7" t="n">
        <v>1</v>
      </c>
      <c r="E13485" s="7" t="n">
        <v>94.1</v>
      </c>
      <c r="F13485" s="7" t="n">
        <v>1</v>
      </c>
      <c r="G13485" s="7" t="n">
        <v>94.1</v>
      </c>
    </row>
    <row r="13486" customFormat="false" ht="15" hidden="false" customHeight="false" outlineLevel="0" collapsed="false">
      <c r="A13486" s="7" t="s">
        <v>33</v>
      </c>
      <c r="B13486" s="7" t="s">
        <v>462</v>
      </c>
      <c r="C13486" s="7" t="s">
        <v>1483</v>
      </c>
      <c r="D13486" s="7" t="n">
        <v>3</v>
      </c>
      <c r="E13486" s="7" t="n">
        <v>282.3</v>
      </c>
      <c r="F13486" s="7" t="n">
        <v>0</v>
      </c>
      <c r="G13486" s="7" t="n">
        <v>0</v>
      </c>
    </row>
    <row r="13487" customFormat="false" ht="15" hidden="false" customHeight="false" outlineLevel="0" collapsed="false">
      <c r="A13487" s="7" t="s">
        <v>33</v>
      </c>
      <c r="B13487" s="7" t="s">
        <v>705</v>
      </c>
      <c r="C13487" s="7" t="s">
        <v>1483</v>
      </c>
      <c r="D13487" s="7" t="n">
        <v>1</v>
      </c>
      <c r="E13487" s="7" t="n">
        <v>94.1</v>
      </c>
      <c r="F13487" s="7" t="n">
        <v>1</v>
      </c>
      <c r="G13487" s="7" t="n">
        <v>94.1</v>
      </c>
    </row>
    <row r="13488" customFormat="false" ht="15" hidden="false" customHeight="false" outlineLevel="0" collapsed="false">
      <c r="A13488" s="7" t="s">
        <v>33</v>
      </c>
      <c r="B13488" s="7" t="s">
        <v>587</v>
      </c>
      <c r="C13488" s="7" t="s">
        <v>1488</v>
      </c>
      <c r="D13488" s="7" t="n">
        <v>5</v>
      </c>
      <c r="E13488" s="7" t="n">
        <v>386.2</v>
      </c>
      <c r="F13488" s="7" t="n">
        <v>0</v>
      </c>
      <c r="G13488" s="7" t="n">
        <v>0</v>
      </c>
    </row>
    <row r="13489" customFormat="false" ht="15" hidden="false" customHeight="false" outlineLevel="0" collapsed="false">
      <c r="A13489" s="7" t="s">
        <v>33</v>
      </c>
      <c r="B13489" s="7" t="s">
        <v>194</v>
      </c>
      <c r="C13489" s="7" t="s">
        <v>1269</v>
      </c>
      <c r="D13489" s="7" t="n">
        <v>0</v>
      </c>
      <c r="E13489" s="7" t="n">
        <v>0</v>
      </c>
      <c r="F13489" s="7" t="n">
        <v>1</v>
      </c>
      <c r="G13489" s="7" t="n">
        <v>65</v>
      </c>
    </row>
    <row r="13490" customFormat="false" ht="15" hidden="false" customHeight="false" outlineLevel="0" collapsed="false">
      <c r="A13490" s="7" t="s">
        <v>33</v>
      </c>
      <c r="B13490" s="7" t="s">
        <v>235</v>
      </c>
      <c r="C13490" s="7" t="s">
        <v>1269</v>
      </c>
      <c r="D13490" s="7" t="n">
        <v>0</v>
      </c>
      <c r="E13490" s="7" t="n">
        <v>0</v>
      </c>
      <c r="F13490" s="7" t="n">
        <v>1</v>
      </c>
      <c r="G13490" s="7" t="n">
        <v>65</v>
      </c>
    </row>
    <row r="13491" customFormat="false" ht="15" hidden="false" customHeight="false" outlineLevel="0" collapsed="false">
      <c r="A13491" s="7" t="s">
        <v>33</v>
      </c>
      <c r="B13491" s="7" t="s">
        <v>207</v>
      </c>
      <c r="C13491" s="7" t="s">
        <v>1269</v>
      </c>
      <c r="D13491" s="7" t="n">
        <v>0</v>
      </c>
      <c r="E13491" s="7" t="n">
        <v>0</v>
      </c>
      <c r="F13491" s="7" t="n">
        <v>1</v>
      </c>
      <c r="G13491" s="7" t="n">
        <v>65</v>
      </c>
    </row>
    <row r="13492" customFormat="false" ht="15" hidden="false" customHeight="false" outlineLevel="0" collapsed="false">
      <c r="A13492" s="7" t="s">
        <v>33</v>
      </c>
      <c r="B13492" s="7" t="s">
        <v>151</v>
      </c>
      <c r="C13492" s="7" t="s">
        <v>1276</v>
      </c>
      <c r="D13492" s="7" t="n">
        <v>0</v>
      </c>
      <c r="E13492" s="7" t="n">
        <v>0</v>
      </c>
      <c r="F13492" s="7" t="n">
        <v>1</v>
      </c>
      <c r="G13492" s="7" t="n">
        <v>72.34</v>
      </c>
    </row>
    <row r="13493" customFormat="false" ht="15" hidden="false" customHeight="false" outlineLevel="0" collapsed="false">
      <c r="A13493" s="7" t="s">
        <v>33</v>
      </c>
      <c r="B13493" s="7" t="s">
        <v>172</v>
      </c>
      <c r="C13493" s="7" t="s">
        <v>1276</v>
      </c>
      <c r="D13493" s="7" t="n">
        <v>0</v>
      </c>
      <c r="E13493" s="7" t="n">
        <v>0</v>
      </c>
      <c r="F13493" s="7" t="n">
        <v>1</v>
      </c>
      <c r="G13493" s="7" t="n">
        <v>72.34</v>
      </c>
    </row>
    <row r="13494" customFormat="false" ht="15" hidden="false" customHeight="false" outlineLevel="0" collapsed="false">
      <c r="A13494" s="7" t="s">
        <v>33</v>
      </c>
      <c r="B13494" s="7" t="s">
        <v>157</v>
      </c>
      <c r="C13494" s="7" t="s">
        <v>1276</v>
      </c>
      <c r="D13494" s="7" t="n">
        <v>0</v>
      </c>
      <c r="E13494" s="7" t="n">
        <v>0</v>
      </c>
      <c r="F13494" s="7" t="n">
        <v>1</v>
      </c>
      <c r="G13494" s="7" t="n">
        <v>72.34</v>
      </c>
    </row>
    <row r="13495" customFormat="false" ht="15" hidden="false" customHeight="false" outlineLevel="0" collapsed="false">
      <c r="A13495" s="7" t="s">
        <v>33</v>
      </c>
      <c r="B13495" s="7" t="s">
        <v>106</v>
      </c>
      <c r="C13495" s="7" t="s">
        <v>1291</v>
      </c>
      <c r="D13495" s="7" t="n">
        <v>0</v>
      </c>
      <c r="E13495" s="7" t="n">
        <v>0</v>
      </c>
      <c r="F13495" s="7" t="n">
        <v>1</v>
      </c>
      <c r="G13495" s="7" t="n">
        <v>24.43</v>
      </c>
    </row>
    <row r="13496" customFormat="false" ht="15" hidden="false" customHeight="false" outlineLevel="0" collapsed="false">
      <c r="A13496" s="7" t="s">
        <v>33</v>
      </c>
      <c r="B13496" s="7" t="s">
        <v>96</v>
      </c>
      <c r="C13496" s="7" t="s">
        <v>1291</v>
      </c>
      <c r="D13496" s="7" t="n">
        <v>0</v>
      </c>
      <c r="E13496" s="7" t="n">
        <v>0</v>
      </c>
      <c r="F13496" s="7" t="n">
        <v>1</v>
      </c>
      <c r="G13496" s="7" t="n">
        <v>24.43</v>
      </c>
    </row>
    <row r="13497" customFormat="false" ht="15" hidden="false" customHeight="false" outlineLevel="0" collapsed="false">
      <c r="A13497" s="7" t="s">
        <v>33</v>
      </c>
      <c r="B13497" s="7" t="s">
        <v>110</v>
      </c>
      <c r="C13497" s="7" t="s">
        <v>1291</v>
      </c>
      <c r="D13497" s="7" t="n">
        <v>0</v>
      </c>
      <c r="E13497" s="7" t="n">
        <v>0</v>
      </c>
      <c r="F13497" s="7" t="n">
        <v>1</v>
      </c>
      <c r="G13497" s="7" t="n">
        <v>24.43</v>
      </c>
    </row>
    <row r="13498" customFormat="false" ht="15" hidden="false" customHeight="false" outlineLevel="0" collapsed="false">
      <c r="A13498" s="7" t="s">
        <v>33</v>
      </c>
      <c r="B13498" s="7" t="s">
        <v>173</v>
      </c>
      <c r="C13498" s="7" t="s">
        <v>1291</v>
      </c>
      <c r="D13498" s="7" t="n">
        <v>0</v>
      </c>
      <c r="E13498" s="7" t="n">
        <v>0</v>
      </c>
      <c r="F13498" s="7" t="n">
        <v>1</v>
      </c>
      <c r="G13498" s="7" t="n">
        <v>24.43</v>
      </c>
    </row>
    <row r="13499" customFormat="false" ht="15" hidden="false" customHeight="false" outlineLevel="0" collapsed="false">
      <c r="A13499" s="7" t="s">
        <v>33</v>
      </c>
      <c r="B13499" s="7" t="s">
        <v>83</v>
      </c>
      <c r="C13499" s="7" t="s">
        <v>1303</v>
      </c>
      <c r="D13499" s="7" t="n">
        <v>0</v>
      </c>
      <c r="E13499" s="7" t="n">
        <v>0</v>
      </c>
      <c r="F13499" s="7" t="n">
        <v>1</v>
      </c>
      <c r="G13499" s="7" t="n">
        <v>45.5</v>
      </c>
    </row>
    <row r="13500" customFormat="false" ht="15" hidden="false" customHeight="false" outlineLevel="0" collapsed="false">
      <c r="A13500" s="7" t="s">
        <v>33</v>
      </c>
      <c r="B13500" s="7" t="s">
        <v>187</v>
      </c>
      <c r="C13500" s="7" t="s">
        <v>1309</v>
      </c>
      <c r="D13500" s="7" t="n">
        <v>0</v>
      </c>
      <c r="E13500" s="7" t="n">
        <v>0</v>
      </c>
      <c r="F13500" s="7" t="n">
        <v>1</v>
      </c>
      <c r="G13500" s="7" t="n">
        <v>77.8</v>
      </c>
    </row>
    <row r="13501" customFormat="false" ht="15" hidden="false" customHeight="false" outlineLevel="0" collapsed="false">
      <c r="A13501" s="7" t="s">
        <v>33</v>
      </c>
      <c r="B13501" s="7" t="s">
        <v>135</v>
      </c>
      <c r="C13501" s="7" t="s">
        <v>1316</v>
      </c>
      <c r="D13501" s="7" t="n">
        <v>0</v>
      </c>
      <c r="E13501" s="7" t="n">
        <v>0</v>
      </c>
      <c r="F13501" s="7" t="n">
        <v>1</v>
      </c>
      <c r="G13501" s="7" t="n">
        <v>47.23</v>
      </c>
    </row>
    <row r="13502" customFormat="false" ht="15" hidden="false" customHeight="false" outlineLevel="0" collapsed="false">
      <c r="A13502" s="7" t="s">
        <v>33</v>
      </c>
      <c r="B13502" s="7" t="s">
        <v>193</v>
      </c>
      <c r="C13502" s="7" t="s">
        <v>1316</v>
      </c>
      <c r="D13502" s="7" t="n">
        <v>0</v>
      </c>
      <c r="E13502" s="7" t="n">
        <v>0</v>
      </c>
      <c r="F13502" s="7" t="n">
        <v>1</v>
      </c>
      <c r="G13502" s="7" t="n">
        <v>47.23</v>
      </c>
    </row>
    <row r="13503" customFormat="false" ht="15" hidden="false" customHeight="false" outlineLevel="0" collapsed="false">
      <c r="A13503" s="7" t="s">
        <v>33</v>
      </c>
      <c r="B13503" s="7" t="s">
        <v>132</v>
      </c>
      <c r="C13503" s="7" t="s">
        <v>1322</v>
      </c>
      <c r="D13503" s="7" t="n">
        <v>0</v>
      </c>
      <c r="E13503" s="7" t="n">
        <v>0</v>
      </c>
      <c r="F13503" s="7" t="n">
        <v>2</v>
      </c>
      <c r="G13503" s="7" t="n">
        <v>19.64</v>
      </c>
    </row>
    <row r="13504" customFormat="false" ht="15" hidden="false" customHeight="false" outlineLevel="0" collapsed="false">
      <c r="A13504" s="7" t="s">
        <v>33</v>
      </c>
      <c r="B13504" s="7" t="s">
        <v>168</v>
      </c>
      <c r="C13504" s="7" t="s">
        <v>1326</v>
      </c>
      <c r="D13504" s="7" t="n">
        <v>0</v>
      </c>
      <c r="E13504" s="7" t="n">
        <v>0</v>
      </c>
      <c r="F13504" s="7" t="n">
        <v>4</v>
      </c>
      <c r="G13504" s="7" t="n">
        <v>51.28</v>
      </c>
    </row>
    <row r="13505" customFormat="false" ht="15" hidden="false" customHeight="false" outlineLevel="0" collapsed="false">
      <c r="A13505" s="7" t="s">
        <v>33</v>
      </c>
      <c r="B13505" s="7" t="s">
        <v>113</v>
      </c>
      <c r="C13505" s="7" t="s">
        <v>1330</v>
      </c>
      <c r="D13505" s="7" t="n">
        <v>0</v>
      </c>
      <c r="E13505" s="7" t="n">
        <v>0</v>
      </c>
      <c r="F13505" s="7" t="n">
        <v>1</v>
      </c>
      <c r="G13505" s="7" t="n">
        <v>28.93</v>
      </c>
    </row>
    <row r="13506" customFormat="false" ht="15" hidden="false" customHeight="false" outlineLevel="0" collapsed="false">
      <c r="A13506" s="7" t="s">
        <v>33</v>
      </c>
      <c r="B13506" s="7" t="s">
        <v>111</v>
      </c>
      <c r="C13506" s="7" t="s">
        <v>1330</v>
      </c>
      <c r="D13506" s="7" t="n">
        <v>0</v>
      </c>
      <c r="E13506" s="7" t="n">
        <v>0</v>
      </c>
      <c r="F13506" s="7" t="n">
        <v>1</v>
      </c>
      <c r="G13506" s="7" t="n">
        <v>28.93</v>
      </c>
    </row>
    <row r="13507" customFormat="false" ht="15" hidden="false" customHeight="false" outlineLevel="0" collapsed="false">
      <c r="A13507" s="7" t="s">
        <v>33</v>
      </c>
      <c r="B13507" s="7" t="s">
        <v>149</v>
      </c>
      <c r="C13507" s="7" t="s">
        <v>1330</v>
      </c>
      <c r="D13507" s="7" t="n">
        <v>0</v>
      </c>
      <c r="E13507" s="7" t="n">
        <v>0</v>
      </c>
      <c r="F13507" s="7" t="n">
        <v>1</v>
      </c>
      <c r="G13507" s="7" t="n">
        <v>28.93</v>
      </c>
    </row>
    <row r="13508" customFormat="false" ht="15" hidden="false" customHeight="false" outlineLevel="0" collapsed="false">
      <c r="A13508" s="7" t="s">
        <v>33</v>
      </c>
      <c r="B13508" s="7" t="s">
        <v>153</v>
      </c>
      <c r="C13508" s="7" t="s">
        <v>1330</v>
      </c>
      <c r="D13508" s="7" t="n">
        <v>0</v>
      </c>
      <c r="E13508" s="7" t="n">
        <v>0</v>
      </c>
      <c r="F13508" s="7" t="n">
        <v>1</v>
      </c>
      <c r="G13508" s="7" t="n">
        <v>28.93</v>
      </c>
    </row>
    <row r="13509" customFormat="false" ht="15" hidden="false" customHeight="false" outlineLevel="0" collapsed="false">
      <c r="A13509" s="7" t="s">
        <v>33</v>
      </c>
      <c r="B13509" s="7" t="s">
        <v>222</v>
      </c>
      <c r="C13509" s="7" t="s">
        <v>1331</v>
      </c>
      <c r="D13509" s="7" t="n">
        <v>0</v>
      </c>
      <c r="E13509" s="7" t="n">
        <v>0</v>
      </c>
      <c r="F13509" s="7" t="n">
        <v>1</v>
      </c>
      <c r="G13509" s="7" t="n">
        <v>42.17</v>
      </c>
    </row>
    <row r="13510" customFormat="false" ht="15" hidden="false" customHeight="false" outlineLevel="0" collapsed="false">
      <c r="A13510" s="7" t="s">
        <v>33</v>
      </c>
      <c r="B13510" s="7" t="s">
        <v>225</v>
      </c>
      <c r="C13510" s="7" t="s">
        <v>1331</v>
      </c>
      <c r="D13510" s="7" t="n">
        <v>0</v>
      </c>
      <c r="E13510" s="7" t="n">
        <v>0</v>
      </c>
      <c r="F13510" s="7" t="n">
        <v>1</v>
      </c>
      <c r="G13510" s="7" t="n">
        <v>42.17</v>
      </c>
    </row>
    <row r="13511" customFormat="false" ht="15" hidden="false" customHeight="false" outlineLevel="0" collapsed="false">
      <c r="A13511" s="7" t="s">
        <v>33</v>
      </c>
      <c r="B13511" s="7" t="s">
        <v>335</v>
      </c>
      <c r="C13511" s="7" t="s">
        <v>1331</v>
      </c>
      <c r="D13511" s="7" t="n">
        <v>0</v>
      </c>
      <c r="E13511" s="7" t="n">
        <v>0</v>
      </c>
      <c r="F13511" s="7" t="n">
        <v>1</v>
      </c>
      <c r="G13511" s="7" t="n">
        <v>42.17</v>
      </c>
    </row>
    <row r="13512" customFormat="false" ht="15" hidden="false" customHeight="false" outlineLevel="0" collapsed="false">
      <c r="A13512" s="7" t="s">
        <v>33</v>
      </c>
      <c r="B13512" s="7" t="s">
        <v>248</v>
      </c>
      <c r="C13512" s="7" t="s">
        <v>1331</v>
      </c>
      <c r="D13512" s="7" t="n">
        <v>0</v>
      </c>
      <c r="E13512" s="7" t="n">
        <v>0</v>
      </c>
      <c r="F13512" s="7" t="n">
        <v>1</v>
      </c>
      <c r="G13512" s="7" t="n">
        <v>42.17</v>
      </c>
    </row>
    <row r="13513" customFormat="false" ht="15" hidden="false" customHeight="false" outlineLevel="0" collapsed="false">
      <c r="A13513" s="7" t="s">
        <v>33</v>
      </c>
      <c r="B13513" s="7" t="s">
        <v>141</v>
      </c>
      <c r="C13513" s="7" t="s">
        <v>1334</v>
      </c>
      <c r="D13513" s="7" t="n">
        <v>0</v>
      </c>
      <c r="E13513" s="7" t="n">
        <v>0</v>
      </c>
      <c r="F13513" s="7" t="n">
        <v>1</v>
      </c>
      <c r="G13513" s="7" t="n">
        <v>17</v>
      </c>
    </row>
    <row r="13514" customFormat="false" ht="15" hidden="false" customHeight="false" outlineLevel="0" collapsed="false">
      <c r="A13514" s="7" t="s">
        <v>33</v>
      </c>
      <c r="B13514" s="7" t="s">
        <v>125</v>
      </c>
      <c r="C13514" s="7" t="s">
        <v>1334</v>
      </c>
      <c r="D13514" s="7" t="n">
        <v>0</v>
      </c>
      <c r="E13514" s="7" t="n">
        <v>0</v>
      </c>
      <c r="F13514" s="7" t="n">
        <v>3</v>
      </c>
      <c r="G13514" s="7" t="n">
        <v>51</v>
      </c>
    </row>
    <row r="13515" customFormat="false" ht="15" hidden="false" customHeight="false" outlineLevel="0" collapsed="false">
      <c r="A13515" s="7" t="s">
        <v>33</v>
      </c>
      <c r="B13515" s="7" t="s">
        <v>169</v>
      </c>
      <c r="C13515" s="7" t="s">
        <v>1334</v>
      </c>
      <c r="D13515" s="7" t="n">
        <v>0</v>
      </c>
      <c r="E13515" s="7" t="n">
        <v>0</v>
      </c>
      <c r="F13515" s="7" t="n">
        <v>1</v>
      </c>
      <c r="G13515" s="7" t="n">
        <v>17</v>
      </c>
    </row>
    <row r="13516" customFormat="false" ht="15" hidden="false" customHeight="false" outlineLevel="0" collapsed="false">
      <c r="A13516" s="7" t="s">
        <v>33</v>
      </c>
      <c r="B13516" s="7" t="s">
        <v>177</v>
      </c>
      <c r="C13516" s="7" t="s">
        <v>1334</v>
      </c>
      <c r="D13516" s="7" t="n">
        <v>0</v>
      </c>
      <c r="E13516" s="7" t="n">
        <v>0</v>
      </c>
      <c r="F13516" s="7" t="n">
        <v>1</v>
      </c>
      <c r="G13516" s="7" t="n">
        <v>17</v>
      </c>
    </row>
    <row r="13517" customFormat="false" ht="15" hidden="false" customHeight="false" outlineLevel="0" collapsed="false">
      <c r="A13517" s="7" t="s">
        <v>33</v>
      </c>
      <c r="B13517" s="7" t="s">
        <v>121</v>
      </c>
      <c r="C13517" s="7" t="s">
        <v>1339</v>
      </c>
      <c r="D13517" s="7" t="n">
        <v>0</v>
      </c>
      <c r="E13517" s="7" t="n">
        <v>0</v>
      </c>
      <c r="F13517" s="7" t="n">
        <v>1</v>
      </c>
      <c r="G13517" s="7" t="n">
        <v>41.2</v>
      </c>
    </row>
    <row r="13518" customFormat="false" ht="15" hidden="false" customHeight="false" outlineLevel="0" collapsed="false">
      <c r="A13518" s="7" t="s">
        <v>33</v>
      </c>
      <c r="B13518" s="7" t="s">
        <v>123</v>
      </c>
      <c r="C13518" s="7" t="s">
        <v>1340</v>
      </c>
      <c r="D13518" s="7" t="n">
        <v>0</v>
      </c>
      <c r="E13518" s="7" t="n">
        <v>0</v>
      </c>
      <c r="F13518" s="7" t="n">
        <v>2</v>
      </c>
      <c r="G13518" s="7" t="n">
        <v>36.9</v>
      </c>
    </row>
    <row r="13519" customFormat="false" ht="15" hidden="false" customHeight="false" outlineLevel="0" collapsed="false">
      <c r="A13519" s="7" t="s">
        <v>33</v>
      </c>
      <c r="B13519" s="7" t="s">
        <v>211</v>
      </c>
      <c r="C13519" s="7" t="s">
        <v>1341</v>
      </c>
      <c r="D13519" s="7" t="n">
        <v>0</v>
      </c>
      <c r="E13519" s="7" t="n">
        <v>0</v>
      </c>
      <c r="F13519" s="7" t="n">
        <v>1</v>
      </c>
      <c r="G13519" s="7" t="n">
        <v>23.4</v>
      </c>
    </row>
    <row r="13520" customFormat="false" ht="15" hidden="false" customHeight="false" outlineLevel="0" collapsed="false">
      <c r="A13520" s="7" t="s">
        <v>33</v>
      </c>
      <c r="B13520" s="7" t="s">
        <v>270</v>
      </c>
      <c r="C13520" s="7" t="s">
        <v>1343</v>
      </c>
      <c r="D13520" s="7" t="n">
        <v>0</v>
      </c>
      <c r="E13520" s="7" t="n">
        <v>0</v>
      </c>
      <c r="F13520" s="7" t="n">
        <v>1</v>
      </c>
      <c r="G13520" s="7" t="n">
        <v>17.35</v>
      </c>
    </row>
    <row r="13521" customFormat="false" ht="15" hidden="false" customHeight="false" outlineLevel="0" collapsed="false">
      <c r="A13521" s="7" t="s">
        <v>33</v>
      </c>
      <c r="B13521" s="7" t="s">
        <v>201</v>
      </c>
      <c r="C13521" s="7" t="s">
        <v>1344</v>
      </c>
      <c r="D13521" s="7" t="n">
        <v>0</v>
      </c>
      <c r="E13521" s="7" t="n">
        <v>0</v>
      </c>
      <c r="F13521" s="7" t="n">
        <v>2</v>
      </c>
      <c r="G13521" s="7" t="n">
        <v>19</v>
      </c>
    </row>
    <row r="13522" customFormat="false" ht="15" hidden="false" customHeight="false" outlineLevel="0" collapsed="false">
      <c r="A13522" s="7" t="s">
        <v>33</v>
      </c>
      <c r="B13522" s="7" t="s">
        <v>246</v>
      </c>
      <c r="C13522" s="7" t="s">
        <v>1345</v>
      </c>
      <c r="D13522" s="7" t="n">
        <v>0</v>
      </c>
      <c r="E13522" s="7" t="n">
        <v>0</v>
      </c>
      <c r="F13522" s="7" t="n">
        <v>2</v>
      </c>
      <c r="G13522" s="7" t="n">
        <v>19</v>
      </c>
    </row>
    <row r="13523" customFormat="false" ht="15" hidden="false" customHeight="false" outlineLevel="0" collapsed="false">
      <c r="A13523" s="7" t="s">
        <v>33</v>
      </c>
      <c r="B13523" s="7" t="s">
        <v>264</v>
      </c>
      <c r="C13523" s="7" t="s">
        <v>1347</v>
      </c>
      <c r="D13523" s="7" t="n">
        <v>0</v>
      </c>
      <c r="E13523" s="7" t="n">
        <v>0</v>
      </c>
      <c r="F13523" s="7" t="n">
        <v>1</v>
      </c>
      <c r="G13523" s="7" t="n">
        <v>9.71</v>
      </c>
    </row>
    <row r="13524" customFormat="false" ht="15" hidden="false" customHeight="false" outlineLevel="0" collapsed="false">
      <c r="A13524" s="7" t="s">
        <v>33</v>
      </c>
      <c r="B13524" s="7" t="s">
        <v>297</v>
      </c>
      <c r="C13524" s="7" t="s">
        <v>1348</v>
      </c>
      <c r="D13524" s="7" t="n">
        <v>0</v>
      </c>
      <c r="E13524" s="7" t="n">
        <v>0</v>
      </c>
      <c r="F13524" s="7" t="n">
        <v>1</v>
      </c>
      <c r="G13524" s="7" t="n">
        <v>8.08</v>
      </c>
    </row>
    <row r="13525" customFormat="false" ht="15" hidden="false" customHeight="false" outlineLevel="0" collapsed="false">
      <c r="A13525" s="7" t="s">
        <v>33</v>
      </c>
      <c r="B13525" s="7" t="s">
        <v>150</v>
      </c>
      <c r="C13525" s="7" t="s">
        <v>1349</v>
      </c>
      <c r="D13525" s="7" t="n">
        <v>0</v>
      </c>
      <c r="E13525" s="7" t="n">
        <v>0</v>
      </c>
      <c r="F13525" s="7" t="n">
        <v>2</v>
      </c>
      <c r="G13525" s="7" t="n">
        <v>24.36</v>
      </c>
    </row>
    <row r="13526" customFormat="false" ht="15" hidden="false" customHeight="false" outlineLevel="0" collapsed="false">
      <c r="A13526" s="7" t="s">
        <v>33</v>
      </c>
      <c r="B13526" s="7" t="s">
        <v>311</v>
      </c>
      <c r="C13526" s="7" t="s">
        <v>1352</v>
      </c>
      <c r="D13526" s="7" t="n">
        <v>0</v>
      </c>
      <c r="E13526" s="7" t="n">
        <v>0</v>
      </c>
      <c r="F13526" s="7" t="n">
        <v>1</v>
      </c>
      <c r="G13526" s="7" t="n">
        <v>11.33</v>
      </c>
    </row>
    <row r="13527" customFormat="false" ht="15" hidden="false" customHeight="false" outlineLevel="0" collapsed="false">
      <c r="A13527" s="7" t="s">
        <v>33</v>
      </c>
      <c r="B13527" s="7" t="s">
        <v>179</v>
      </c>
      <c r="C13527" s="7" t="s">
        <v>1357</v>
      </c>
      <c r="D13527" s="7" t="n">
        <v>0</v>
      </c>
      <c r="E13527" s="7" t="n">
        <v>0</v>
      </c>
      <c r="F13527" s="7" t="n">
        <v>1</v>
      </c>
      <c r="G13527" s="7" t="n">
        <v>16.2</v>
      </c>
    </row>
    <row r="13528" customFormat="false" ht="15" hidden="false" customHeight="false" outlineLevel="0" collapsed="false">
      <c r="A13528" s="7" t="s">
        <v>33</v>
      </c>
      <c r="B13528" s="7" t="s">
        <v>163</v>
      </c>
      <c r="C13528" s="7" t="s">
        <v>1357</v>
      </c>
      <c r="D13528" s="7" t="n">
        <v>0</v>
      </c>
      <c r="E13528" s="7" t="n">
        <v>0</v>
      </c>
      <c r="F13528" s="7" t="n">
        <v>1</v>
      </c>
      <c r="G13528" s="7" t="n">
        <v>17.82</v>
      </c>
    </row>
    <row r="13529" customFormat="false" ht="15" hidden="false" customHeight="false" outlineLevel="0" collapsed="false">
      <c r="A13529" s="7" t="s">
        <v>33</v>
      </c>
      <c r="B13529" s="7" t="s">
        <v>275</v>
      </c>
      <c r="C13529" s="7" t="s">
        <v>1358</v>
      </c>
      <c r="D13529" s="7" t="n">
        <v>0</v>
      </c>
      <c r="E13529" s="7" t="n">
        <v>0</v>
      </c>
      <c r="F13529" s="7" t="n">
        <v>3</v>
      </c>
      <c r="G13529" s="7" t="n">
        <v>24.6</v>
      </c>
    </row>
    <row r="13530" customFormat="false" ht="15" hidden="false" customHeight="false" outlineLevel="0" collapsed="false">
      <c r="A13530" s="7" t="s">
        <v>33</v>
      </c>
      <c r="B13530" s="7" t="s">
        <v>236</v>
      </c>
      <c r="C13530" s="7" t="s">
        <v>1361</v>
      </c>
      <c r="D13530" s="7" t="n">
        <v>0</v>
      </c>
      <c r="E13530" s="7" t="n">
        <v>0</v>
      </c>
      <c r="F13530" s="7" t="n">
        <v>6</v>
      </c>
      <c r="G13530" s="7" t="n">
        <v>58.92</v>
      </c>
    </row>
    <row r="13531" customFormat="false" ht="15" hidden="false" customHeight="false" outlineLevel="0" collapsed="false">
      <c r="A13531" s="7" t="s">
        <v>33</v>
      </c>
      <c r="B13531" s="7" t="s">
        <v>298</v>
      </c>
      <c r="C13531" s="7" t="s">
        <v>1362</v>
      </c>
      <c r="D13531" s="7" t="n">
        <v>0</v>
      </c>
      <c r="E13531" s="7" t="n">
        <v>0</v>
      </c>
      <c r="F13531" s="7" t="n">
        <v>3</v>
      </c>
      <c r="G13531" s="7" t="n">
        <v>29.46</v>
      </c>
    </row>
    <row r="13532" customFormat="false" ht="15" hidden="false" customHeight="false" outlineLevel="0" collapsed="false">
      <c r="A13532" s="7" t="s">
        <v>33</v>
      </c>
      <c r="B13532" s="7" t="s">
        <v>148</v>
      </c>
      <c r="C13532" s="7" t="s">
        <v>1387</v>
      </c>
      <c r="D13532" s="7" t="n">
        <v>0</v>
      </c>
      <c r="E13532" s="7" t="n">
        <v>0</v>
      </c>
      <c r="F13532" s="7" t="n">
        <v>1</v>
      </c>
      <c r="G13532" s="7" t="n">
        <v>16.5</v>
      </c>
    </row>
    <row r="13533" customFormat="false" ht="15" hidden="false" customHeight="false" outlineLevel="0" collapsed="false">
      <c r="A13533" s="7" t="s">
        <v>33</v>
      </c>
      <c r="B13533" s="7" t="s">
        <v>139</v>
      </c>
      <c r="C13533" s="7" t="s">
        <v>1387</v>
      </c>
      <c r="D13533" s="7" t="n">
        <v>0</v>
      </c>
      <c r="E13533" s="7" t="n">
        <v>0</v>
      </c>
      <c r="F13533" s="7" t="n">
        <v>1</v>
      </c>
      <c r="G13533" s="7" t="n">
        <v>16.5</v>
      </c>
    </row>
    <row r="13534" customFormat="false" ht="15" hidden="false" customHeight="false" outlineLevel="0" collapsed="false">
      <c r="A13534" s="7" t="s">
        <v>33</v>
      </c>
      <c r="B13534" s="7" t="s">
        <v>189</v>
      </c>
      <c r="C13534" s="7" t="s">
        <v>1387</v>
      </c>
      <c r="D13534" s="7" t="n">
        <v>0</v>
      </c>
      <c r="E13534" s="7" t="n">
        <v>0</v>
      </c>
      <c r="F13534" s="7" t="n">
        <v>1</v>
      </c>
      <c r="G13534" s="7" t="n">
        <v>16.5</v>
      </c>
    </row>
    <row r="13535" customFormat="false" ht="15" hidden="false" customHeight="false" outlineLevel="0" collapsed="false">
      <c r="A13535" s="7" t="s">
        <v>33</v>
      </c>
      <c r="B13535" s="7" t="s">
        <v>181</v>
      </c>
      <c r="C13535" s="7" t="s">
        <v>1387</v>
      </c>
      <c r="D13535" s="7" t="n">
        <v>0</v>
      </c>
      <c r="E13535" s="7" t="n">
        <v>0</v>
      </c>
      <c r="F13535" s="7" t="n">
        <v>1</v>
      </c>
      <c r="G13535" s="7" t="n">
        <v>16.5</v>
      </c>
    </row>
    <row r="13536" customFormat="false" ht="15" hidden="false" customHeight="false" outlineLevel="0" collapsed="false">
      <c r="A13536" s="7" t="s">
        <v>33</v>
      </c>
      <c r="B13536" s="7" t="s">
        <v>133</v>
      </c>
      <c r="C13536" s="7" t="s">
        <v>1390</v>
      </c>
      <c r="D13536" s="7" t="n">
        <v>0</v>
      </c>
      <c r="E13536" s="7" t="n">
        <v>0</v>
      </c>
      <c r="F13536" s="7" t="n">
        <v>1</v>
      </c>
      <c r="G13536" s="7" t="n">
        <v>20.5</v>
      </c>
    </row>
    <row r="13537" customFormat="false" ht="15" hidden="false" customHeight="false" outlineLevel="0" collapsed="false">
      <c r="A13537" s="7" t="s">
        <v>33</v>
      </c>
      <c r="B13537" s="7" t="s">
        <v>154</v>
      </c>
      <c r="C13537" s="7" t="s">
        <v>1390</v>
      </c>
      <c r="D13537" s="7" t="n">
        <v>0</v>
      </c>
      <c r="E13537" s="7" t="n">
        <v>0</v>
      </c>
      <c r="F13537" s="7" t="n">
        <v>1</v>
      </c>
      <c r="G13537" s="7" t="n">
        <v>20.5</v>
      </c>
    </row>
    <row r="13538" customFormat="false" ht="15" hidden="false" customHeight="false" outlineLevel="0" collapsed="false">
      <c r="A13538" s="7" t="s">
        <v>33</v>
      </c>
      <c r="B13538" s="7" t="s">
        <v>216</v>
      </c>
      <c r="C13538" s="7" t="s">
        <v>1390</v>
      </c>
      <c r="D13538" s="7" t="n">
        <v>0</v>
      </c>
      <c r="E13538" s="7" t="n">
        <v>0</v>
      </c>
      <c r="F13538" s="7" t="n">
        <v>1</v>
      </c>
      <c r="G13538" s="7" t="n">
        <v>20.5</v>
      </c>
    </row>
    <row r="13539" customFormat="false" ht="15" hidden="false" customHeight="false" outlineLevel="0" collapsed="false">
      <c r="A13539" s="7" t="s">
        <v>33</v>
      </c>
      <c r="B13539" s="7" t="s">
        <v>167</v>
      </c>
      <c r="C13539" s="7" t="s">
        <v>1390</v>
      </c>
      <c r="D13539" s="7" t="n">
        <v>0</v>
      </c>
      <c r="E13539" s="7" t="n">
        <v>0</v>
      </c>
      <c r="F13539" s="7" t="n">
        <v>1</v>
      </c>
      <c r="G13539" s="7" t="n">
        <v>20.5</v>
      </c>
    </row>
    <row r="13540" customFormat="false" ht="15" hidden="false" customHeight="false" outlineLevel="0" collapsed="false">
      <c r="A13540" s="7" t="s">
        <v>33</v>
      </c>
      <c r="B13540" s="7" t="s">
        <v>130</v>
      </c>
      <c r="C13540" s="7" t="s">
        <v>1425</v>
      </c>
      <c r="D13540" s="7" t="n">
        <v>0</v>
      </c>
      <c r="E13540" s="7" t="n">
        <v>0</v>
      </c>
      <c r="F13540" s="7" t="n">
        <v>1</v>
      </c>
      <c r="G13540" s="7" t="n">
        <v>35</v>
      </c>
    </row>
    <row r="13541" customFormat="false" ht="15" hidden="false" customHeight="false" outlineLevel="0" collapsed="false">
      <c r="A13541" s="7" t="s">
        <v>33</v>
      </c>
      <c r="B13541" s="7" t="s">
        <v>152</v>
      </c>
      <c r="C13541" s="7" t="s">
        <v>1425</v>
      </c>
      <c r="D13541" s="7" t="n">
        <v>0</v>
      </c>
      <c r="E13541" s="7" t="n">
        <v>0</v>
      </c>
      <c r="F13541" s="7" t="n">
        <v>1</v>
      </c>
      <c r="G13541" s="7" t="n">
        <v>35</v>
      </c>
    </row>
    <row r="13542" customFormat="false" ht="15" hidden="false" customHeight="false" outlineLevel="0" collapsed="false">
      <c r="A13542" s="7" t="s">
        <v>33</v>
      </c>
      <c r="B13542" s="7" t="s">
        <v>198</v>
      </c>
      <c r="C13542" s="7" t="s">
        <v>1425</v>
      </c>
      <c r="D13542" s="7" t="n">
        <v>0</v>
      </c>
      <c r="E13542" s="7" t="n">
        <v>0</v>
      </c>
      <c r="F13542" s="7" t="n">
        <v>1</v>
      </c>
      <c r="G13542" s="7" t="n">
        <v>35</v>
      </c>
    </row>
    <row r="13543" customFormat="false" ht="15" hidden="false" customHeight="false" outlineLevel="0" collapsed="false">
      <c r="A13543" s="7" t="s">
        <v>33</v>
      </c>
      <c r="B13543" s="7" t="s">
        <v>191</v>
      </c>
      <c r="C13543" s="7" t="s">
        <v>1425</v>
      </c>
      <c r="D13543" s="7" t="n">
        <v>0</v>
      </c>
      <c r="E13543" s="7" t="n">
        <v>0</v>
      </c>
      <c r="F13543" s="7" t="n">
        <v>1</v>
      </c>
      <c r="G13543" s="7" t="n">
        <v>35</v>
      </c>
    </row>
    <row r="13544" customFormat="false" ht="15" hidden="false" customHeight="false" outlineLevel="0" collapsed="false">
      <c r="A13544" s="7" t="s">
        <v>33</v>
      </c>
      <c r="B13544" s="7" t="s">
        <v>232</v>
      </c>
      <c r="C13544" s="7" t="s">
        <v>1432</v>
      </c>
      <c r="D13544" s="7" t="n">
        <v>0</v>
      </c>
      <c r="E13544" s="7" t="n">
        <v>0</v>
      </c>
      <c r="F13544" s="7" t="n">
        <v>1</v>
      </c>
      <c r="G13544" s="7" t="n">
        <v>17</v>
      </c>
    </row>
    <row r="13545" customFormat="false" ht="15" hidden="false" customHeight="false" outlineLevel="0" collapsed="false">
      <c r="A13545" s="7" t="s">
        <v>33</v>
      </c>
      <c r="B13545" s="7" t="s">
        <v>212</v>
      </c>
      <c r="C13545" s="7" t="s">
        <v>1432</v>
      </c>
      <c r="D13545" s="7" t="n">
        <v>0</v>
      </c>
      <c r="E13545" s="7" t="n">
        <v>0</v>
      </c>
      <c r="F13545" s="7" t="n">
        <v>1</v>
      </c>
      <c r="G13545" s="7" t="n">
        <v>17</v>
      </c>
    </row>
    <row r="13546" customFormat="false" ht="15" hidden="false" customHeight="false" outlineLevel="0" collapsed="false">
      <c r="A13546" s="7" t="s">
        <v>33</v>
      </c>
      <c r="B13546" s="7" t="s">
        <v>227</v>
      </c>
      <c r="C13546" s="7" t="s">
        <v>1432</v>
      </c>
      <c r="D13546" s="7" t="n">
        <v>0</v>
      </c>
      <c r="E13546" s="7" t="n">
        <v>0</v>
      </c>
      <c r="F13546" s="7" t="n">
        <v>1</v>
      </c>
      <c r="G13546" s="7" t="n">
        <v>17</v>
      </c>
    </row>
    <row r="13547" customFormat="false" ht="15" hidden="false" customHeight="false" outlineLevel="0" collapsed="false">
      <c r="A13547" s="7" t="s">
        <v>33</v>
      </c>
      <c r="B13547" s="7" t="s">
        <v>312</v>
      </c>
      <c r="C13547" s="7" t="s">
        <v>1432</v>
      </c>
      <c r="D13547" s="7" t="n">
        <v>0</v>
      </c>
      <c r="E13547" s="7" t="n">
        <v>0</v>
      </c>
      <c r="F13547" s="7" t="n">
        <v>1</v>
      </c>
      <c r="G13547" s="7" t="n">
        <v>17</v>
      </c>
    </row>
    <row r="13548" customFormat="false" ht="15" hidden="false" customHeight="false" outlineLevel="0" collapsed="false">
      <c r="A13548" s="7" t="s">
        <v>33</v>
      </c>
      <c r="B13548" s="7" t="s">
        <v>416</v>
      </c>
      <c r="C13548" s="7" t="s">
        <v>1432</v>
      </c>
      <c r="D13548" s="7" t="n">
        <v>0</v>
      </c>
      <c r="E13548" s="7" t="n">
        <v>0</v>
      </c>
      <c r="F13548" s="7" t="n">
        <v>1</v>
      </c>
      <c r="G13548" s="7" t="n">
        <v>17</v>
      </c>
    </row>
    <row r="13549" customFormat="false" ht="15" hidden="false" customHeight="false" outlineLevel="0" collapsed="false">
      <c r="A13549" s="7" t="s">
        <v>33</v>
      </c>
      <c r="B13549" s="7" t="s">
        <v>192</v>
      </c>
      <c r="C13549" s="7" t="s">
        <v>1311</v>
      </c>
      <c r="D13549" s="7" t="n">
        <v>0</v>
      </c>
      <c r="E13549" s="7" t="n">
        <v>0</v>
      </c>
      <c r="F13549" s="7" t="n">
        <v>2</v>
      </c>
      <c r="G13549" s="7" t="n">
        <v>40</v>
      </c>
    </row>
    <row r="13550" customFormat="false" ht="15" hidden="false" customHeight="false" outlineLevel="0" collapsed="false">
      <c r="A13550" s="7" t="s">
        <v>33</v>
      </c>
      <c r="B13550" s="7" t="s">
        <v>217</v>
      </c>
      <c r="C13550" s="7" t="s">
        <v>1446</v>
      </c>
      <c r="D13550" s="7" t="n">
        <v>0</v>
      </c>
      <c r="E13550" s="7" t="n">
        <v>0</v>
      </c>
      <c r="F13550" s="7" t="n">
        <v>2</v>
      </c>
      <c r="G13550" s="7" t="n">
        <v>17.46</v>
      </c>
    </row>
    <row r="13551" customFormat="false" ht="15" hidden="false" customHeight="false" outlineLevel="0" collapsed="false">
      <c r="A13551" s="7" t="s">
        <v>33</v>
      </c>
      <c r="B13551" s="7" t="s">
        <v>124</v>
      </c>
      <c r="C13551" s="7" t="s">
        <v>1449</v>
      </c>
      <c r="D13551" s="7" t="n">
        <v>0</v>
      </c>
      <c r="E13551" s="7" t="n">
        <v>0</v>
      </c>
      <c r="F13551" s="7" t="n">
        <v>6</v>
      </c>
      <c r="G13551" s="7" t="n">
        <v>88.8</v>
      </c>
    </row>
    <row r="13552" customFormat="false" ht="15" hidden="false" customHeight="false" outlineLevel="0" collapsed="false">
      <c r="A13552" s="7" t="s">
        <v>33</v>
      </c>
      <c r="B13552" s="7" t="s">
        <v>547</v>
      </c>
      <c r="C13552" s="7" t="s">
        <v>1456</v>
      </c>
      <c r="D13552" s="7" t="n">
        <v>0</v>
      </c>
      <c r="E13552" s="7" t="n">
        <v>0</v>
      </c>
      <c r="F13552" s="7" t="n">
        <v>1</v>
      </c>
      <c r="G13552" s="7" t="n">
        <v>15.91</v>
      </c>
    </row>
    <row r="13553" customFormat="false" ht="15" hidden="false" customHeight="false" outlineLevel="0" collapsed="false">
      <c r="A13553" s="7" t="s">
        <v>33</v>
      </c>
      <c r="B13553" s="7" t="s">
        <v>407</v>
      </c>
      <c r="C13553" s="7" t="s">
        <v>1458</v>
      </c>
      <c r="D13553" s="7" t="n">
        <v>0</v>
      </c>
      <c r="E13553" s="7" t="n">
        <v>0</v>
      </c>
      <c r="F13553" s="7" t="n">
        <v>1</v>
      </c>
      <c r="G13553" s="7" t="n">
        <v>15.91</v>
      </c>
    </row>
    <row r="13554" customFormat="false" ht="15" hidden="false" customHeight="false" outlineLevel="0" collapsed="false">
      <c r="A13554" s="7" t="s">
        <v>33</v>
      </c>
      <c r="B13554" s="7" t="s">
        <v>197</v>
      </c>
      <c r="C13554" s="7" t="s">
        <v>1461</v>
      </c>
      <c r="D13554" s="7" t="n">
        <v>0</v>
      </c>
      <c r="E13554" s="7" t="n">
        <v>0</v>
      </c>
      <c r="F13554" s="7" t="n">
        <v>2</v>
      </c>
      <c r="G13554" s="7" t="n">
        <v>20.8</v>
      </c>
    </row>
    <row r="13555" customFormat="false" ht="15" hidden="false" customHeight="false" outlineLevel="0" collapsed="false">
      <c r="A13555" s="7" t="s">
        <v>33</v>
      </c>
      <c r="B13555" s="7" t="s">
        <v>304</v>
      </c>
      <c r="C13555" s="7" t="s">
        <v>1462</v>
      </c>
      <c r="D13555" s="7" t="n">
        <v>0</v>
      </c>
      <c r="E13555" s="7" t="n">
        <v>0</v>
      </c>
      <c r="F13555" s="7" t="n">
        <v>2</v>
      </c>
      <c r="G13555" s="7" t="n">
        <v>43.2</v>
      </c>
    </row>
    <row r="13556" customFormat="false" ht="15" hidden="false" customHeight="false" outlineLevel="0" collapsed="false">
      <c r="A13556" s="7" t="s">
        <v>33</v>
      </c>
      <c r="B13556" s="7" t="s">
        <v>261</v>
      </c>
      <c r="C13556" s="7" t="s">
        <v>1463</v>
      </c>
      <c r="D13556" s="7" t="n">
        <v>0</v>
      </c>
      <c r="E13556" s="7" t="n">
        <v>0</v>
      </c>
      <c r="F13556" s="7" t="n">
        <v>2</v>
      </c>
      <c r="G13556" s="7" t="n">
        <v>35.9</v>
      </c>
    </row>
    <row r="13557" customFormat="false" ht="15" hidden="false" customHeight="false" outlineLevel="0" collapsed="false">
      <c r="A13557" s="7" t="s">
        <v>33</v>
      </c>
      <c r="B13557" s="7" t="s">
        <v>909</v>
      </c>
      <c r="C13557" s="7" t="s">
        <v>1573</v>
      </c>
      <c r="D13557" s="7" t="n">
        <v>0</v>
      </c>
      <c r="E13557" s="7" t="n">
        <v>0</v>
      </c>
      <c r="F13557" s="7" t="n">
        <v>1</v>
      </c>
      <c r="G13557" s="7" t="n">
        <v>16.6</v>
      </c>
    </row>
    <row r="13558" customFormat="false" ht="15" hidden="false" customHeight="false" outlineLevel="0" collapsed="false">
      <c r="A13558" s="7" t="s">
        <v>33</v>
      </c>
      <c r="B13558" s="7" t="s">
        <v>868</v>
      </c>
      <c r="C13558" s="7" t="s">
        <v>1573</v>
      </c>
      <c r="D13558" s="7" t="n">
        <v>0</v>
      </c>
      <c r="E13558" s="7" t="n">
        <v>0</v>
      </c>
      <c r="F13558" s="7" t="n">
        <v>1</v>
      </c>
      <c r="G13558" s="7" t="n">
        <v>18.5</v>
      </c>
    </row>
    <row r="13559" customFormat="false" ht="15" hidden="false" customHeight="false" outlineLevel="0" collapsed="false">
      <c r="A13559" s="7" t="s">
        <v>33</v>
      </c>
      <c r="B13559" s="7" t="s">
        <v>899</v>
      </c>
      <c r="C13559" s="7" t="s">
        <v>1429</v>
      </c>
      <c r="D13559" s="7" t="n">
        <v>0</v>
      </c>
      <c r="E13559" s="7" t="n">
        <v>0</v>
      </c>
      <c r="F13559" s="7" t="n">
        <v>1</v>
      </c>
      <c r="G13559" s="7" t="n">
        <v>20.8</v>
      </c>
    </row>
    <row r="13560" customFormat="false" ht="15" hidden="false" customHeight="false" outlineLevel="0" collapsed="false">
      <c r="A13560" s="7" t="s">
        <v>33</v>
      </c>
      <c r="B13560" s="7" t="s">
        <v>177</v>
      </c>
      <c r="C13560" s="7" t="s">
        <v>1334</v>
      </c>
      <c r="D13560" s="7" t="n">
        <v>6</v>
      </c>
      <c r="E13560" s="7" t="n">
        <v>102</v>
      </c>
      <c r="F13560" s="7" t="n">
        <v>0</v>
      </c>
      <c r="G13560" s="7" t="n">
        <v>0</v>
      </c>
    </row>
    <row r="13561" customFormat="false" ht="15" hidden="false" customHeight="false" outlineLevel="0" collapsed="false">
      <c r="A13561" s="7" t="s">
        <v>33</v>
      </c>
      <c r="B13561" s="7" t="s">
        <v>196</v>
      </c>
      <c r="C13561" s="7" t="s">
        <v>1428</v>
      </c>
      <c r="D13561" s="7" t="n">
        <v>1</v>
      </c>
      <c r="E13561" s="7" t="n">
        <v>126.5</v>
      </c>
      <c r="F13561" s="7" t="n">
        <v>0</v>
      </c>
      <c r="G13561" s="7" t="n">
        <v>0</v>
      </c>
    </row>
    <row r="13562" customFormat="false" ht="15" hidden="false" customHeight="false" outlineLevel="0" collapsed="false">
      <c r="A13562" s="7" t="s">
        <v>33</v>
      </c>
      <c r="B13562" s="7" t="s">
        <v>286</v>
      </c>
      <c r="C13562" s="7" t="s">
        <v>1428</v>
      </c>
      <c r="D13562" s="7" t="n">
        <v>1</v>
      </c>
      <c r="E13562" s="7" t="n">
        <v>126.5</v>
      </c>
      <c r="F13562" s="7" t="n">
        <v>0</v>
      </c>
      <c r="G13562" s="7" t="n">
        <v>0</v>
      </c>
    </row>
    <row r="13563" customFormat="false" ht="15" hidden="false" customHeight="false" outlineLevel="0" collapsed="false">
      <c r="A13563" s="7" t="s">
        <v>33</v>
      </c>
      <c r="B13563" s="7" t="s">
        <v>307</v>
      </c>
      <c r="C13563" s="7" t="s">
        <v>1280</v>
      </c>
      <c r="D13563" s="7" t="n">
        <v>2</v>
      </c>
      <c r="E13563" s="7" t="n">
        <v>214.18</v>
      </c>
      <c r="F13563" s="7" t="n">
        <v>0</v>
      </c>
      <c r="G13563" s="7" t="n">
        <v>0</v>
      </c>
    </row>
    <row r="13564" customFormat="false" ht="15" hidden="false" customHeight="false" outlineLevel="0" collapsed="false">
      <c r="A13564" s="7" t="s">
        <v>33</v>
      </c>
      <c r="B13564" s="7" t="s">
        <v>106</v>
      </c>
      <c r="C13564" s="7" t="s">
        <v>1291</v>
      </c>
      <c r="D13564" s="7" t="n">
        <v>0</v>
      </c>
      <c r="E13564" s="7" t="n">
        <v>0</v>
      </c>
      <c r="F13564" s="7" t="n">
        <v>1</v>
      </c>
      <c r="G13564" s="7" t="n">
        <v>24.43</v>
      </c>
    </row>
    <row r="13565" customFormat="false" ht="15" hidden="false" customHeight="false" outlineLevel="0" collapsed="false">
      <c r="A13565" s="7" t="s">
        <v>33</v>
      </c>
      <c r="B13565" s="7" t="s">
        <v>96</v>
      </c>
      <c r="C13565" s="7" t="s">
        <v>1291</v>
      </c>
      <c r="D13565" s="7" t="n">
        <v>2</v>
      </c>
      <c r="E13565" s="7" t="n">
        <v>48.86</v>
      </c>
      <c r="F13565" s="7" t="n">
        <v>1</v>
      </c>
      <c r="G13565" s="7" t="n">
        <v>24.43</v>
      </c>
    </row>
    <row r="13566" customFormat="false" ht="15" hidden="false" customHeight="false" outlineLevel="0" collapsed="false">
      <c r="A13566" s="7" t="s">
        <v>33</v>
      </c>
      <c r="B13566" s="7" t="s">
        <v>83</v>
      </c>
      <c r="C13566" s="7" t="s">
        <v>1303</v>
      </c>
      <c r="D13566" s="7" t="n">
        <v>14</v>
      </c>
      <c r="E13566" s="7" t="n">
        <v>637</v>
      </c>
      <c r="F13566" s="7" t="n">
        <v>2</v>
      </c>
      <c r="G13566" s="7" t="n">
        <v>91</v>
      </c>
    </row>
    <row r="13567" customFormat="false" ht="15" hidden="false" customHeight="false" outlineLevel="0" collapsed="false">
      <c r="A13567" s="7" t="s">
        <v>33</v>
      </c>
      <c r="B13567" s="7" t="s">
        <v>187</v>
      </c>
      <c r="C13567" s="7" t="s">
        <v>1309</v>
      </c>
      <c r="D13567" s="7" t="n">
        <v>5</v>
      </c>
      <c r="E13567" s="7" t="n">
        <v>389</v>
      </c>
      <c r="F13567" s="7" t="n">
        <v>0</v>
      </c>
      <c r="G13567" s="7" t="n">
        <v>0</v>
      </c>
    </row>
    <row r="13568" customFormat="false" ht="15" hidden="false" customHeight="false" outlineLevel="0" collapsed="false">
      <c r="A13568" s="7" t="s">
        <v>33</v>
      </c>
      <c r="B13568" s="7" t="s">
        <v>135</v>
      </c>
      <c r="C13568" s="7" t="s">
        <v>1316</v>
      </c>
      <c r="D13568" s="7" t="n">
        <v>6</v>
      </c>
      <c r="E13568" s="7" t="n">
        <v>283.38</v>
      </c>
      <c r="F13568" s="7" t="n">
        <v>1</v>
      </c>
      <c r="G13568" s="7" t="n">
        <v>47.23</v>
      </c>
    </row>
    <row r="13569" customFormat="false" ht="15" hidden="false" customHeight="false" outlineLevel="0" collapsed="false">
      <c r="A13569" s="7" t="s">
        <v>33</v>
      </c>
      <c r="B13569" s="7" t="s">
        <v>193</v>
      </c>
      <c r="C13569" s="7" t="s">
        <v>1316</v>
      </c>
      <c r="D13569" s="7" t="n">
        <v>2</v>
      </c>
      <c r="E13569" s="7" t="n">
        <v>94.46</v>
      </c>
      <c r="F13569" s="7" t="n">
        <v>0</v>
      </c>
      <c r="G13569" s="7" t="n">
        <v>0</v>
      </c>
    </row>
    <row r="13570" customFormat="false" ht="15" hidden="false" customHeight="false" outlineLevel="0" collapsed="false">
      <c r="A13570" s="7" t="s">
        <v>33</v>
      </c>
      <c r="B13570" s="7" t="s">
        <v>132</v>
      </c>
      <c r="C13570" s="7" t="s">
        <v>1322</v>
      </c>
      <c r="D13570" s="7" t="n">
        <v>2</v>
      </c>
      <c r="E13570" s="7" t="n">
        <v>19.64</v>
      </c>
      <c r="F13570" s="7" t="n">
        <v>0</v>
      </c>
      <c r="G13570" s="7" t="n">
        <v>0</v>
      </c>
    </row>
    <row r="13571" customFormat="false" ht="15" hidden="false" customHeight="false" outlineLevel="0" collapsed="false">
      <c r="A13571" s="7" t="s">
        <v>33</v>
      </c>
      <c r="B13571" s="7" t="s">
        <v>113</v>
      </c>
      <c r="C13571" s="7" t="s">
        <v>1330</v>
      </c>
      <c r="D13571" s="7" t="n">
        <v>4</v>
      </c>
      <c r="E13571" s="7" t="n">
        <v>115.72</v>
      </c>
      <c r="F13571" s="7" t="n">
        <v>0</v>
      </c>
      <c r="G13571" s="7" t="n">
        <v>0</v>
      </c>
    </row>
    <row r="13572" customFormat="false" ht="15" hidden="false" customHeight="false" outlineLevel="0" collapsed="false">
      <c r="A13572" s="7" t="s">
        <v>33</v>
      </c>
      <c r="B13572" s="7" t="s">
        <v>111</v>
      </c>
      <c r="C13572" s="7" t="s">
        <v>1330</v>
      </c>
      <c r="D13572" s="7" t="n">
        <v>6</v>
      </c>
      <c r="E13572" s="7" t="n">
        <v>173.58</v>
      </c>
      <c r="F13572" s="7" t="n">
        <v>0</v>
      </c>
      <c r="G13572" s="7" t="n">
        <v>0</v>
      </c>
    </row>
    <row r="13573" customFormat="false" ht="15" hidden="false" customHeight="false" outlineLevel="0" collapsed="false">
      <c r="A13573" s="7" t="s">
        <v>33</v>
      </c>
      <c r="B13573" s="7" t="s">
        <v>153</v>
      </c>
      <c r="C13573" s="7" t="s">
        <v>1330</v>
      </c>
      <c r="D13573" s="7" t="n">
        <v>3</v>
      </c>
      <c r="E13573" s="7" t="n">
        <v>86.79</v>
      </c>
      <c r="F13573" s="7" t="n">
        <v>0</v>
      </c>
      <c r="G13573" s="7" t="n">
        <v>0</v>
      </c>
    </row>
    <row r="13574" customFormat="false" ht="15" hidden="false" customHeight="false" outlineLevel="0" collapsed="false">
      <c r="A13574" s="7" t="s">
        <v>33</v>
      </c>
      <c r="B13574" s="7" t="s">
        <v>478</v>
      </c>
      <c r="C13574" s="7" t="s">
        <v>1330</v>
      </c>
      <c r="D13574" s="7" t="n">
        <v>2</v>
      </c>
      <c r="E13574" s="7" t="n">
        <v>57.86</v>
      </c>
      <c r="F13574" s="7" t="n">
        <v>1</v>
      </c>
      <c r="G13574" s="7" t="n">
        <v>28.93</v>
      </c>
    </row>
    <row r="13575" customFormat="false" ht="15" hidden="false" customHeight="false" outlineLevel="0" collapsed="false">
      <c r="A13575" s="7" t="s">
        <v>33</v>
      </c>
      <c r="B13575" s="7" t="s">
        <v>141</v>
      </c>
      <c r="C13575" s="7" t="s">
        <v>1334</v>
      </c>
      <c r="D13575" s="7" t="n">
        <v>2</v>
      </c>
      <c r="E13575" s="7" t="n">
        <v>34</v>
      </c>
      <c r="F13575" s="7" t="n">
        <v>0</v>
      </c>
      <c r="G13575" s="7" t="n">
        <v>0</v>
      </c>
    </row>
    <row r="13576" customFormat="false" ht="15" hidden="false" customHeight="false" outlineLevel="0" collapsed="false">
      <c r="A13576" s="7" t="s">
        <v>33</v>
      </c>
      <c r="B13576" s="7" t="s">
        <v>125</v>
      </c>
      <c r="C13576" s="7" t="s">
        <v>1334</v>
      </c>
      <c r="D13576" s="7" t="n">
        <v>5</v>
      </c>
      <c r="E13576" s="7" t="n">
        <v>85</v>
      </c>
      <c r="F13576" s="7" t="n">
        <v>0</v>
      </c>
      <c r="G13576" s="7" t="n">
        <v>0</v>
      </c>
    </row>
    <row r="13577" customFormat="false" ht="15" hidden="false" customHeight="false" outlineLevel="0" collapsed="false">
      <c r="A13577" s="7" t="s">
        <v>33</v>
      </c>
      <c r="B13577" s="7" t="s">
        <v>177</v>
      </c>
      <c r="C13577" s="7" t="s">
        <v>1334</v>
      </c>
      <c r="D13577" s="7" t="n">
        <v>4</v>
      </c>
      <c r="E13577" s="7" t="n">
        <v>68</v>
      </c>
      <c r="F13577" s="7" t="n">
        <v>0</v>
      </c>
      <c r="G13577" s="7" t="n">
        <v>0</v>
      </c>
    </row>
    <row r="13578" customFormat="false" ht="15" hidden="false" customHeight="false" outlineLevel="0" collapsed="false">
      <c r="A13578" s="7" t="s">
        <v>33</v>
      </c>
      <c r="B13578" s="7" t="s">
        <v>121</v>
      </c>
      <c r="C13578" s="7" t="s">
        <v>1339</v>
      </c>
      <c r="D13578" s="7" t="n">
        <v>5</v>
      </c>
      <c r="E13578" s="7" t="n">
        <v>206</v>
      </c>
      <c r="F13578" s="7" t="n">
        <v>0</v>
      </c>
      <c r="G13578" s="7" t="n">
        <v>0</v>
      </c>
    </row>
    <row r="13579" customFormat="false" ht="15" hidden="false" customHeight="false" outlineLevel="0" collapsed="false">
      <c r="A13579" s="7" t="s">
        <v>33</v>
      </c>
      <c r="B13579" s="7" t="s">
        <v>201</v>
      </c>
      <c r="C13579" s="7" t="s">
        <v>1344</v>
      </c>
      <c r="D13579" s="7" t="n">
        <v>10</v>
      </c>
      <c r="E13579" s="7" t="n">
        <v>95</v>
      </c>
      <c r="F13579" s="7" t="n">
        <v>0</v>
      </c>
      <c r="G13579" s="7" t="n">
        <v>0</v>
      </c>
    </row>
    <row r="13580" customFormat="false" ht="15" hidden="false" customHeight="false" outlineLevel="0" collapsed="false">
      <c r="A13580" s="7" t="s">
        <v>33</v>
      </c>
      <c r="B13580" s="7" t="s">
        <v>302</v>
      </c>
      <c r="C13580" s="7" t="s">
        <v>1346</v>
      </c>
      <c r="D13580" s="7" t="n">
        <v>3</v>
      </c>
      <c r="E13580" s="7" t="n">
        <v>38.85</v>
      </c>
      <c r="F13580" s="7" t="n">
        <v>0</v>
      </c>
      <c r="G13580" s="7" t="n">
        <v>0</v>
      </c>
    </row>
    <row r="13581" customFormat="false" ht="15" hidden="false" customHeight="false" outlineLevel="0" collapsed="false">
      <c r="A13581" s="7" t="s">
        <v>33</v>
      </c>
      <c r="B13581" s="7" t="s">
        <v>264</v>
      </c>
      <c r="C13581" s="7" t="s">
        <v>1347</v>
      </c>
      <c r="D13581" s="7" t="n">
        <v>3</v>
      </c>
      <c r="E13581" s="7" t="n">
        <v>29.13</v>
      </c>
      <c r="F13581" s="7" t="n">
        <v>0</v>
      </c>
      <c r="G13581" s="7" t="n">
        <v>0</v>
      </c>
    </row>
    <row r="13582" customFormat="false" ht="15" hidden="false" customHeight="false" outlineLevel="0" collapsed="false">
      <c r="A13582" s="7" t="s">
        <v>33</v>
      </c>
      <c r="B13582" s="7" t="s">
        <v>150</v>
      </c>
      <c r="C13582" s="7" t="s">
        <v>1349</v>
      </c>
      <c r="D13582" s="7" t="n">
        <v>4</v>
      </c>
      <c r="E13582" s="7" t="n">
        <v>48.72</v>
      </c>
      <c r="F13582" s="7" t="n">
        <v>0</v>
      </c>
      <c r="G13582" s="7" t="n">
        <v>0</v>
      </c>
    </row>
    <row r="13583" customFormat="false" ht="15" hidden="false" customHeight="false" outlineLevel="0" collapsed="false">
      <c r="A13583" s="7" t="s">
        <v>33</v>
      </c>
      <c r="B13583" s="7" t="s">
        <v>311</v>
      </c>
      <c r="C13583" s="7" t="s">
        <v>1352</v>
      </c>
      <c r="D13583" s="7" t="n">
        <v>3</v>
      </c>
      <c r="E13583" s="7" t="n">
        <v>33.99</v>
      </c>
      <c r="F13583" s="7" t="n">
        <v>0</v>
      </c>
      <c r="G13583" s="7" t="n">
        <v>0</v>
      </c>
    </row>
    <row r="13584" customFormat="false" ht="15" hidden="false" customHeight="false" outlineLevel="0" collapsed="false">
      <c r="A13584" s="7" t="s">
        <v>33</v>
      </c>
      <c r="B13584" s="7" t="s">
        <v>114</v>
      </c>
      <c r="C13584" s="7" t="s">
        <v>1354</v>
      </c>
      <c r="D13584" s="7" t="n">
        <v>0</v>
      </c>
      <c r="E13584" s="7" t="n">
        <v>0</v>
      </c>
      <c r="F13584" s="7" t="n">
        <v>1</v>
      </c>
      <c r="G13584" s="7" t="n">
        <v>27.55</v>
      </c>
    </row>
    <row r="13585" customFormat="false" ht="15" hidden="false" customHeight="false" outlineLevel="0" collapsed="false">
      <c r="A13585" s="7" t="s">
        <v>33</v>
      </c>
      <c r="B13585" s="7" t="s">
        <v>323</v>
      </c>
      <c r="C13585" s="7" t="s">
        <v>1355</v>
      </c>
      <c r="D13585" s="7" t="n">
        <v>2</v>
      </c>
      <c r="E13585" s="7" t="n">
        <v>40.48</v>
      </c>
      <c r="F13585" s="7" t="n">
        <v>0</v>
      </c>
      <c r="G13585" s="7" t="n">
        <v>0</v>
      </c>
    </row>
    <row r="13586" customFormat="false" ht="15" hidden="false" customHeight="false" outlineLevel="0" collapsed="false">
      <c r="A13586" s="7" t="s">
        <v>33</v>
      </c>
      <c r="B13586" s="7" t="s">
        <v>179</v>
      </c>
      <c r="C13586" s="7" t="s">
        <v>1357</v>
      </c>
      <c r="D13586" s="7" t="n">
        <v>5</v>
      </c>
      <c r="E13586" s="7" t="n">
        <v>81</v>
      </c>
      <c r="F13586" s="7" t="n">
        <v>0</v>
      </c>
      <c r="G13586" s="7" t="n">
        <v>0</v>
      </c>
    </row>
    <row r="13587" customFormat="false" ht="15" hidden="false" customHeight="false" outlineLevel="0" collapsed="false">
      <c r="A13587" s="7" t="s">
        <v>33</v>
      </c>
      <c r="B13587" s="7" t="s">
        <v>275</v>
      </c>
      <c r="C13587" s="7" t="s">
        <v>1358</v>
      </c>
      <c r="D13587" s="7" t="n">
        <v>7</v>
      </c>
      <c r="E13587" s="7" t="n">
        <v>57.4</v>
      </c>
      <c r="F13587" s="7" t="n">
        <v>5</v>
      </c>
      <c r="G13587" s="7" t="n">
        <v>41</v>
      </c>
    </row>
    <row r="13588" customFormat="false" ht="15" hidden="false" customHeight="false" outlineLevel="0" collapsed="false">
      <c r="A13588" s="7" t="s">
        <v>33</v>
      </c>
      <c r="B13588" s="7" t="s">
        <v>298</v>
      </c>
      <c r="C13588" s="7" t="s">
        <v>1362</v>
      </c>
      <c r="D13588" s="7" t="n">
        <v>4</v>
      </c>
      <c r="E13588" s="7" t="n">
        <v>39.28</v>
      </c>
      <c r="F13588" s="7" t="n">
        <v>0</v>
      </c>
      <c r="G13588" s="7" t="n">
        <v>0</v>
      </c>
    </row>
    <row r="13589" customFormat="false" ht="15" hidden="false" customHeight="false" outlineLevel="0" collapsed="false">
      <c r="A13589" s="7" t="s">
        <v>33</v>
      </c>
      <c r="B13589" s="7" t="s">
        <v>148</v>
      </c>
      <c r="C13589" s="7" t="s">
        <v>1387</v>
      </c>
      <c r="D13589" s="7" t="n">
        <v>5</v>
      </c>
      <c r="E13589" s="7" t="n">
        <v>82.5</v>
      </c>
      <c r="F13589" s="7" t="n">
        <v>0</v>
      </c>
      <c r="G13589" s="7" t="n">
        <v>0</v>
      </c>
    </row>
    <row r="13590" customFormat="false" ht="15" hidden="false" customHeight="false" outlineLevel="0" collapsed="false">
      <c r="A13590" s="7" t="s">
        <v>33</v>
      </c>
      <c r="B13590" s="7" t="s">
        <v>139</v>
      </c>
      <c r="C13590" s="7" t="s">
        <v>1387</v>
      </c>
      <c r="D13590" s="7" t="n">
        <v>6</v>
      </c>
      <c r="E13590" s="7" t="n">
        <v>99</v>
      </c>
      <c r="F13590" s="7" t="n">
        <v>0</v>
      </c>
      <c r="G13590" s="7" t="n">
        <v>0</v>
      </c>
    </row>
    <row r="13591" customFormat="false" ht="15" hidden="false" customHeight="false" outlineLevel="0" collapsed="false">
      <c r="A13591" s="7" t="s">
        <v>33</v>
      </c>
      <c r="B13591" s="7" t="s">
        <v>133</v>
      </c>
      <c r="C13591" s="7" t="s">
        <v>1390</v>
      </c>
      <c r="D13591" s="7" t="n">
        <v>2</v>
      </c>
      <c r="E13591" s="7" t="n">
        <v>41</v>
      </c>
      <c r="F13591" s="7" t="n">
        <v>0</v>
      </c>
      <c r="G13591" s="7" t="n">
        <v>0</v>
      </c>
    </row>
    <row r="13592" customFormat="false" ht="15" hidden="false" customHeight="false" outlineLevel="0" collapsed="false">
      <c r="A13592" s="7" t="s">
        <v>33</v>
      </c>
      <c r="B13592" s="7" t="s">
        <v>154</v>
      </c>
      <c r="C13592" s="7" t="s">
        <v>1390</v>
      </c>
      <c r="D13592" s="7" t="n">
        <v>4</v>
      </c>
      <c r="E13592" s="7" t="n">
        <v>82</v>
      </c>
      <c r="F13592" s="7" t="n">
        <v>0</v>
      </c>
      <c r="G13592" s="7" t="n">
        <v>0</v>
      </c>
    </row>
    <row r="13593" customFormat="false" ht="15" hidden="false" customHeight="false" outlineLevel="0" collapsed="false">
      <c r="A13593" s="7" t="s">
        <v>33</v>
      </c>
      <c r="B13593" s="7" t="s">
        <v>167</v>
      </c>
      <c r="C13593" s="7" t="s">
        <v>1390</v>
      </c>
      <c r="D13593" s="7" t="n">
        <v>3</v>
      </c>
      <c r="E13593" s="7" t="n">
        <v>61.5</v>
      </c>
      <c r="F13593" s="7" t="n">
        <v>0</v>
      </c>
      <c r="G13593" s="7" t="n">
        <v>0</v>
      </c>
    </row>
    <row r="13594" customFormat="false" ht="15" hidden="false" customHeight="false" outlineLevel="0" collapsed="false">
      <c r="A13594" s="7" t="s">
        <v>33</v>
      </c>
      <c r="B13594" s="7" t="s">
        <v>293</v>
      </c>
      <c r="C13594" s="7" t="s">
        <v>1403</v>
      </c>
      <c r="D13594" s="7" t="n">
        <v>2</v>
      </c>
      <c r="E13594" s="7" t="n">
        <v>272.6</v>
      </c>
      <c r="F13594" s="7" t="n">
        <v>0</v>
      </c>
      <c r="G13594" s="7" t="n">
        <v>0</v>
      </c>
    </row>
    <row r="13595" customFormat="false" ht="15" hidden="false" customHeight="false" outlineLevel="0" collapsed="false">
      <c r="A13595" s="7" t="s">
        <v>33</v>
      </c>
      <c r="B13595" s="7" t="s">
        <v>384</v>
      </c>
      <c r="C13595" s="7" t="s">
        <v>1423</v>
      </c>
      <c r="D13595" s="7" t="n">
        <v>2</v>
      </c>
      <c r="E13595" s="7" t="n">
        <v>64.86</v>
      </c>
      <c r="F13595" s="7" t="n">
        <v>0</v>
      </c>
      <c r="G13595" s="7" t="n">
        <v>0</v>
      </c>
    </row>
    <row r="13596" customFormat="false" ht="15" hidden="false" customHeight="false" outlineLevel="0" collapsed="false">
      <c r="A13596" s="7" t="s">
        <v>33</v>
      </c>
      <c r="B13596" s="7" t="s">
        <v>130</v>
      </c>
      <c r="C13596" s="7" t="s">
        <v>1425</v>
      </c>
      <c r="D13596" s="7" t="n">
        <v>2</v>
      </c>
      <c r="E13596" s="7" t="n">
        <v>70</v>
      </c>
      <c r="F13596" s="7" t="n">
        <v>0</v>
      </c>
      <c r="G13596" s="7" t="n">
        <v>0</v>
      </c>
    </row>
    <row r="13597" customFormat="false" ht="15" hidden="false" customHeight="false" outlineLevel="0" collapsed="false">
      <c r="A13597" s="7" t="s">
        <v>33</v>
      </c>
      <c r="B13597" s="7" t="s">
        <v>152</v>
      </c>
      <c r="C13597" s="7" t="s">
        <v>1425</v>
      </c>
      <c r="D13597" s="7" t="n">
        <v>2</v>
      </c>
      <c r="E13597" s="7" t="n">
        <v>70</v>
      </c>
      <c r="F13597" s="7" t="n">
        <v>1</v>
      </c>
      <c r="G13597" s="7" t="n">
        <v>35</v>
      </c>
    </row>
    <row r="13598" customFormat="false" ht="15" hidden="false" customHeight="false" outlineLevel="0" collapsed="false">
      <c r="A13598" s="7" t="s">
        <v>33</v>
      </c>
      <c r="B13598" s="7" t="s">
        <v>198</v>
      </c>
      <c r="C13598" s="7" t="s">
        <v>1425</v>
      </c>
      <c r="D13598" s="7" t="n">
        <v>7</v>
      </c>
      <c r="E13598" s="7" t="n">
        <v>245</v>
      </c>
      <c r="F13598" s="7" t="n">
        <v>0</v>
      </c>
      <c r="G13598" s="7" t="n">
        <v>0</v>
      </c>
    </row>
    <row r="13599" customFormat="false" ht="15" hidden="false" customHeight="false" outlineLevel="0" collapsed="false">
      <c r="A13599" s="7" t="s">
        <v>33</v>
      </c>
      <c r="B13599" s="7" t="s">
        <v>161</v>
      </c>
      <c r="C13599" s="7" t="s">
        <v>1428</v>
      </c>
      <c r="D13599" s="7" t="n">
        <v>2</v>
      </c>
      <c r="E13599" s="7" t="n">
        <v>253</v>
      </c>
      <c r="F13599" s="7" t="n">
        <v>0</v>
      </c>
      <c r="G13599" s="7" t="n">
        <v>0</v>
      </c>
    </row>
    <row r="13600" customFormat="false" ht="15" hidden="false" customHeight="false" outlineLevel="0" collapsed="false">
      <c r="A13600" s="7" t="s">
        <v>33</v>
      </c>
      <c r="B13600" s="7" t="s">
        <v>192</v>
      </c>
      <c r="C13600" s="7" t="s">
        <v>1311</v>
      </c>
      <c r="D13600" s="7" t="n">
        <v>5</v>
      </c>
      <c r="E13600" s="7" t="n">
        <v>100</v>
      </c>
      <c r="F13600" s="7" t="n">
        <v>0</v>
      </c>
      <c r="G13600" s="7" t="n">
        <v>0</v>
      </c>
    </row>
    <row r="13601" customFormat="false" ht="15" hidden="false" customHeight="false" outlineLevel="0" collapsed="false">
      <c r="A13601" s="7" t="s">
        <v>33</v>
      </c>
      <c r="B13601" s="7" t="s">
        <v>124</v>
      </c>
      <c r="C13601" s="7" t="s">
        <v>1449</v>
      </c>
      <c r="D13601" s="7" t="n">
        <v>6</v>
      </c>
      <c r="E13601" s="7" t="n">
        <v>88.8</v>
      </c>
      <c r="F13601" s="7" t="n">
        <v>0</v>
      </c>
      <c r="G13601" s="7" t="n">
        <v>0</v>
      </c>
    </row>
    <row r="13602" customFormat="false" ht="15" hidden="false" customHeight="false" outlineLevel="0" collapsed="false">
      <c r="A13602" s="7" t="s">
        <v>33</v>
      </c>
      <c r="B13602" s="7" t="s">
        <v>120</v>
      </c>
      <c r="C13602" s="7" t="s">
        <v>1451</v>
      </c>
      <c r="D13602" s="7" t="n">
        <v>10</v>
      </c>
      <c r="E13602" s="7" t="n">
        <v>134</v>
      </c>
      <c r="F13602" s="7" t="n">
        <v>0</v>
      </c>
      <c r="G13602" s="7" t="n">
        <v>0</v>
      </c>
    </row>
    <row r="13603" customFormat="false" ht="15" hidden="false" customHeight="false" outlineLevel="0" collapsed="false">
      <c r="A13603" s="7" t="s">
        <v>33</v>
      </c>
      <c r="B13603" s="7" t="s">
        <v>304</v>
      </c>
      <c r="C13603" s="7" t="s">
        <v>1462</v>
      </c>
      <c r="D13603" s="7" t="n">
        <v>0</v>
      </c>
      <c r="E13603" s="7" t="n">
        <v>0</v>
      </c>
      <c r="F13603" s="7" t="n">
        <v>2</v>
      </c>
      <c r="G13603" s="7" t="n">
        <v>43.2</v>
      </c>
    </row>
    <row r="13604" customFormat="false" ht="15" hidden="false" customHeight="false" outlineLevel="0" collapsed="false">
      <c r="A13604" s="7" t="s">
        <v>33</v>
      </c>
      <c r="B13604" s="7" t="s">
        <v>261</v>
      </c>
      <c r="C13604" s="7" t="s">
        <v>1463</v>
      </c>
      <c r="D13604" s="7" t="n">
        <v>8</v>
      </c>
      <c r="E13604" s="7" t="n">
        <v>143.6</v>
      </c>
      <c r="F13604" s="7" t="n">
        <v>0</v>
      </c>
      <c r="G13604" s="7" t="n">
        <v>0</v>
      </c>
    </row>
    <row r="13605" customFormat="false" ht="15" hidden="false" customHeight="false" outlineLevel="0" collapsed="false">
      <c r="A13605" s="7" t="s">
        <v>33</v>
      </c>
      <c r="B13605" s="7" t="s">
        <v>357</v>
      </c>
      <c r="C13605" s="7" t="s">
        <v>1465</v>
      </c>
      <c r="D13605" s="7" t="n">
        <v>16</v>
      </c>
      <c r="E13605" s="7" t="n">
        <v>92.96</v>
      </c>
      <c r="F13605" s="7" t="n">
        <v>0</v>
      </c>
      <c r="G13605" s="7" t="n">
        <v>0</v>
      </c>
    </row>
    <row r="13606" customFormat="false" ht="15" hidden="false" customHeight="false" outlineLevel="0" collapsed="false">
      <c r="A13606" s="7" t="s">
        <v>33</v>
      </c>
      <c r="B13606" s="7" t="s">
        <v>587</v>
      </c>
      <c r="C13606" s="7" t="s">
        <v>1488</v>
      </c>
      <c r="D13606" s="7" t="n">
        <v>1</v>
      </c>
      <c r="E13606" s="7" t="n">
        <v>77.24</v>
      </c>
      <c r="F13606" s="7" t="n">
        <v>0</v>
      </c>
      <c r="G13606" s="7" t="n">
        <v>0</v>
      </c>
    </row>
    <row r="13607" customFormat="false" ht="15" hidden="false" customHeight="false" outlineLevel="0" collapsed="false">
      <c r="A13607" s="7" t="s">
        <v>33</v>
      </c>
      <c r="B13607" s="7" t="s">
        <v>83</v>
      </c>
      <c r="C13607" s="7" t="s">
        <v>1303</v>
      </c>
      <c r="D13607" s="7" t="n">
        <v>8</v>
      </c>
      <c r="E13607" s="7" t="n">
        <v>364</v>
      </c>
      <c r="F13607" s="7" t="n">
        <v>6</v>
      </c>
      <c r="G13607" s="7" t="n">
        <v>273</v>
      </c>
    </row>
    <row r="13608" customFormat="false" ht="15" hidden="false" customHeight="false" outlineLevel="0" collapsed="false">
      <c r="A13608" s="7" t="s">
        <v>33</v>
      </c>
      <c r="B13608" s="7" t="s">
        <v>187</v>
      </c>
      <c r="C13608" s="7" t="s">
        <v>1309</v>
      </c>
      <c r="D13608" s="7" t="n">
        <v>4</v>
      </c>
      <c r="E13608" s="7" t="n">
        <v>311.2</v>
      </c>
      <c r="F13608" s="7" t="n">
        <v>0</v>
      </c>
      <c r="G13608" s="7" t="n">
        <v>0</v>
      </c>
    </row>
    <row r="13609" customFormat="false" ht="15" hidden="false" customHeight="false" outlineLevel="0" collapsed="false">
      <c r="A13609" s="7" t="s">
        <v>33</v>
      </c>
      <c r="B13609" s="7" t="s">
        <v>135</v>
      </c>
      <c r="C13609" s="7" t="s">
        <v>1316</v>
      </c>
      <c r="D13609" s="7" t="n">
        <v>4</v>
      </c>
      <c r="E13609" s="7" t="n">
        <v>188.92</v>
      </c>
      <c r="F13609" s="7" t="n">
        <v>0</v>
      </c>
      <c r="G13609" s="7" t="n">
        <v>0</v>
      </c>
    </row>
    <row r="13610" customFormat="false" ht="15" hidden="false" customHeight="false" outlineLevel="0" collapsed="false">
      <c r="A13610" s="7" t="s">
        <v>33</v>
      </c>
      <c r="B13610" s="7" t="s">
        <v>193</v>
      </c>
      <c r="C13610" s="7" t="s">
        <v>1316</v>
      </c>
      <c r="D13610" s="7" t="n">
        <v>4</v>
      </c>
      <c r="E13610" s="7" t="n">
        <v>188.92</v>
      </c>
      <c r="F13610" s="7" t="n">
        <v>0</v>
      </c>
      <c r="G13610" s="7" t="n">
        <v>0</v>
      </c>
    </row>
    <row r="13611" customFormat="false" ht="15" hidden="false" customHeight="false" outlineLevel="0" collapsed="false">
      <c r="A13611" s="7" t="s">
        <v>33</v>
      </c>
      <c r="B13611" s="7" t="s">
        <v>148</v>
      </c>
      <c r="C13611" s="7" t="s">
        <v>1387</v>
      </c>
      <c r="D13611" s="7" t="n">
        <v>12</v>
      </c>
      <c r="E13611" s="7" t="n">
        <v>198</v>
      </c>
      <c r="F13611" s="7" t="n">
        <v>0</v>
      </c>
      <c r="G13611" s="7" t="n">
        <v>0</v>
      </c>
    </row>
    <row r="13612" customFormat="false" ht="15" hidden="false" customHeight="false" outlineLevel="0" collapsed="false">
      <c r="A13612" s="7" t="s">
        <v>33</v>
      </c>
      <c r="B13612" s="7" t="s">
        <v>133</v>
      </c>
      <c r="C13612" s="7" t="s">
        <v>1390</v>
      </c>
      <c r="D13612" s="7" t="n">
        <v>4</v>
      </c>
      <c r="E13612" s="7" t="n">
        <v>82</v>
      </c>
      <c r="F13612" s="7" t="n">
        <v>0</v>
      </c>
      <c r="G13612" s="7" t="n">
        <v>0</v>
      </c>
    </row>
    <row r="13613" customFormat="false" ht="15" hidden="false" customHeight="false" outlineLevel="0" collapsed="false">
      <c r="A13613" s="7" t="s">
        <v>33</v>
      </c>
      <c r="B13613" s="7" t="s">
        <v>154</v>
      </c>
      <c r="C13613" s="7" t="s">
        <v>1390</v>
      </c>
      <c r="D13613" s="7" t="n">
        <v>2</v>
      </c>
      <c r="E13613" s="7" t="n">
        <v>41</v>
      </c>
      <c r="F13613" s="7" t="n">
        <v>0</v>
      </c>
      <c r="G13613" s="7" t="n">
        <v>0</v>
      </c>
    </row>
    <row r="13614" customFormat="false" ht="15" hidden="false" customHeight="false" outlineLevel="0" collapsed="false">
      <c r="A13614" s="7" t="s">
        <v>33</v>
      </c>
      <c r="B13614" s="7" t="s">
        <v>217</v>
      </c>
      <c r="C13614" s="7" t="s">
        <v>1446</v>
      </c>
      <c r="D13614" s="7" t="n">
        <v>16</v>
      </c>
      <c r="E13614" s="7" t="n">
        <v>139.68</v>
      </c>
      <c r="F13614" s="7" t="n">
        <v>0</v>
      </c>
      <c r="G13614" s="7" t="n">
        <v>0</v>
      </c>
    </row>
    <row r="13615" customFormat="false" ht="15" hidden="false" customHeight="false" outlineLevel="0" collapsed="false">
      <c r="A13615" s="7" t="s">
        <v>33</v>
      </c>
      <c r="B13615" s="7" t="s">
        <v>124</v>
      </c>
      <c r="C13615" s="7" t="s">
        <v>1449</v>
      </c>
      <c r="D13615" s="7" t="n">
        <v>6</v>
      </c>
      <c r="E13615" s="7" t="n">
        <v>88.8</v>
      </c>
      <c r="F13615" s="7" t="n">
        <v>0</v>
      </c>
      <c r="G13615" s="7" t="n">
        <v>0</v>
      </c>
    </row>
    <row r="13616" customFormat="false" ht="15" hidden="false" customHeight="false" outlineLevel="0" collapsed="false">
      <c r="A13616" s="7" t="s">
        <v>33</v>
      </c>
      <c r="B13616" s="7" t="s">
        <v>207</v>
      </c>
      <c r="C13616" s="7" t="s">
        <v>1269</v>
      </c>
      <c r="D13616" s="7" t="n">
        <v>1</v>
      </c>
      <c r="E13616" s="7" t="n">
        <v>65</v>
      </c>
      <c r="F13616" s="7" t="n">
        <v>0</v>
      </c>
      <c r="G13616" s="7" t="n">
        <v>0</v>
      </c>
    </row>
    <row r="13617" customFormat="false" ht="15" hidden="false" customHeight="false" outlineLevel="0" collapsed="false">
      <c r="A13617" s="7" t="s">
        <v>33</v>
      </c>
      <c r="B13617" s="7" t="s">
        <v>600</v>
      </c>
      <c r="C13617" s="7" t="s">
        <v>1270</v>
      </c>
      <c r="D13617" s="7" t="n">
        <v>1</v>
      </c>
      <c r="E13617" s="7" t="n">
        <v>65</v>
      </c>
      <c r="F13617" s="7" t="n">
        <v>0</v>
      </c>
      <c r="G13617" s="7" t="n">
        <v>0</v>
      </c>
    </row>
    <row r="13618" customFormat="false" ht="15" hidden="false" customHeight="false" outlineLevel="0" collapsed="false">
      <c r="A13618" s="7" t="s">
        <v>33</v>
      </c>
      <c r="B13618" s="7" t="s">
        <v>86</v>
      </c>
      <c r="C13618" s="7" t="s">
        <v>1271</v>
      </c>
      <c r="D13618" s="7" t="n">
        <v>4</v>
      </c>
      <c r="E13618" s="7" t="n">
        <v>260</v>
      </c>
      <c r="F13618" s="7" t="n">
        <v>0</v>
      </c>
      <c r="G13618" s="7" t="n">
        <v>0</v>
      </c>
    </row>
    <row r="13619" customFormat="false" ht="15" hidden="false" customHeight="false" outlineLevel="0" collapsed="false">
      <c r="A13619" s="7" t="s">
        <v>33</v>
      </c>
      <c r="B13619" s="7" t="s">
        <v>98</v>
      </c>
      <c r="C13619" s="7" t="s">
        <v>1271</v>
      </c>
      <c r="D13619" s="7" t="n">
        <v>2</v>
      </c>
      <c r="E13619" s="7" t="n">
        <v>130</v>
      </c>
      <c r="F13619" s="7" t="n">
        <v>0</v>
      </c>
      <c r="G13619" s="7" t="n">
        <v>0</v>
      </c>
    </row>
    <row r="13620" customFormat="false" ht="15" hidden="false" customHeight="false" outlineLevel="0" collapsed="false">
      <c r="A13620" s="7" t="s">
        <v>33</v>
      </c>
      <c r="B13620" s="7" t="s">
        <v>447</v>
      </c>
      <c r="C13620" s="7" t="s">
        <v>1273</v>
      </c>
      <c r="D13620" s="7" t="n">
        <v>2</v>
      </c>
      <c r="E13620" s="7" t="n">
        <v>351</v>
      </c>
      <c r="F13620" s="7" t="n">
        <v>0</v>
      </c>
      <c r="G13620" s="7" t="n">
        <v>0</v>
      </c>
    </row>
    <row r="13621" customFormat="false" ht="15" hidden="false" customHeight="false" outlineLevel="0" collapsed="false">
      <c r="A13621" s="7" t="s">
        <v>33</v>
      </c>
      <c r="B13621" s="7" t="s">
        <v>258</v>
      </c>
      <c r="C13621" s="7" t="s">
        <v>1276</v>
      </c>
      <c r="D13621" s="7" t="n">
        <v>1</v>
      </c>
      <c r="E13621" s="7" t="n">
        <v>72.34</v>
      </c>
      <c r="F13621" s="7" t="n">
        <v>0</v>
      </c>
      <c r="G13621" s="7" t="n">
        <v>0</v>
      </c>
    </row>
    <row r="13622" customFormat="false" ht="15" hidden="false" customHeight="false" outlineLevel="0" collapsed="false">
      <c r="A13622" s="7" t="s">
        <v>33</v>
      </c>
      <c r="B13622" s="7" t="s">
        <v>356</v>
      </c>
      <c r="C13622" s="7" t="s">
        <v>1280</v>
      </c>
      <c r="D13622" s="7" t="n">
        <v>1</v>
      </c>
      <c r="E13622" s="7" t="n">
        <v>107.09</v>
      </c>
      <c r="F13622" s="7" t="n">
        <v>0</v>
      </c>
      <c r="G13622" s="7" t="n">
        <v>0</v>
      </c>
    </row>
    <row r="13623" customFormat="false" ht="15" hidden="false" customHeight="false" outlineLevel="0" collapsed="false">
      <c r="A13623" s="7" t="s">
        <v>33</v>
      </c>
      <c r="B13623" s="7" t="s">
        <v>489</v>
      </c>
      <c r="C13623" s="7" t="s">
        <v>1283</v>
      </c>
      <c r="D13623" s="7" t="n">
        <v>1</v>
      </c>
      <c r="E13623" s="7" t="n">
        <v>107.09</v>
      </c>
      <c r="F13623" s="7" t="n">
        <v>0</v>
      </c>
      <c r="G13623" s="7" t="n">
        <v>0</v>
      </c>
    </row>
    <row r="13624" customFormat="false" ht="15" hidden="false" customHeight="false" outlineLevel="0" collapsed="false">
      <c r="A13624" s="7" t="s">
        <v>33</v>
      </c>
      <c r="B13624" s="7" t="s">
        <v>313</v>
      </c>
      <c r="C13624" s="7" t="s">
        <v>1287</v>
      </c>
      <c r="D13624" s="7" t="n">
        <v>0</v>
      </c>
      <c r="E13624" s="7" t="n">
        <v>0</v>
      </c>
      <c r="F13624" s="7" t="n">
        <v>2</v>
      </c>
      <c r="G13624" s="7" t="n">
        <v>155.6</v>
      </c>
    </row>
    <row r="13625" customFormat="false" ht="15" hidden="false" customHeight="false" outlineLevel="0" collapsed="false">
      <c r="A13625" s="7" t="s">
        <v>33</v>
      </c>
      <c r="B13625" s="7" t="s">
        <v>106</v>
      </c>
      <c r="C13625" s="7" t="s">
        <v>1291</v>
      </c>
      <c r="D13625" s="7" t="n">
        <v>6</v>
      </c>
      <c r="E13625" s="7" t="n">
        <v>146.58</v>
      </c>
      <c r="F13625" s="7" t="n">
        <v>8</v>
      </c>
      <c r="G13625" s="7" t="n">
        <v>195.44</v>
      </c>
    </row>
    <row r="13626" customFormat="false" ht="15" hidden="false" customHeight="false" outlineLevel="0" collapsed="false">
      <c r="A13626" s="7" t="s">
        <v>33</v>
      </c>
      <c r="B13626" s="7" t="s">
        <v>96</v>
      </c>
      <c r="C13626" s="7" t="s">
        <v>1291</v>
      </c>
      <c r="D13626" s="7" t="n">
        <v>12</v>
      </c>
      <c r="E13626" s="7" t="n">
        <v>293.16</v>
      </c>
      <c r="F13626" s="7" t="n">
        <v>0</v>
      </c>
      <c r="G13626" s="7" t="n">
        <v>0</v>
      </c>
    </row>
    <row r="13627" customFormat="false" ht="15" hidden="false" customHeight="false" outlineLevel="0" collapsed="false">
      <c r="A13627" s="7" t="s">
        <v>33</v>
      </c>
      <c r="B13627" s="7" t="s">
        <v>110</v>
      </c>
      <c r="C13627" s="7" t="s">
        <v>1291</v>
      </c>
      <c r="D13627" s="7" t="n">
        <v>3</v>
      </c>
      <c r="E13627" s="7" t="n">
        <v>73.29</v>
      </c>
      <c r="F13627" s="7" t="n">
        <v>0</v>
      </c>
      <c r="G13627" s="7" t="n">
        <v>0</v>
      </c>
    </row>
    <row r="13628" customFormat="false" ht="15" hidden="false" customHeight="false" outlineLevel="0" collapsed="false">
      <c r="A13628" s="7" t="s">
        <v>33</v>
      </c>
      <c r="B13628" s="7" t="s">
        <v>173</v>
      </c>
      <c r="C13628" s="7" t="s">
        <v>1291</v>
      </c>
      <c r="D13628" s="7" t="n">
        <v>8</v>
      </c>
      <c r="E13628" s="7" t="n">
        <v>195.44</v>
      </c>
      <c r="F13628" s="7" t="n">
        <v>0</v>
      </c>
      <c r="G13628" s="7" t="n">
        <v>0</v>
      </c>
    </row>
    <row r="13629" customFormat="false" ht="15" hidden="false" customHeight="false" outlineLevel="0" collapsed="false">
      <c r="A13629" s="7" t="s">
        <v>33</v>
      </c>
      <c r="B13629" s="7" t="s">
        <v>83</v>
      </c>
      <c r="C13629" s="7" t="s">
        <v>1303</v>
      </c>
      <c r="D13629" s="7" t="n">
        <v>27</v>
      </c>
      <c r="E13629" s="7" t="n">
        <v>1228.5</v>
      </c>
      <c r="F13629" s="7" t="n">
        <v>0</v>
      </c>
      <c r="G13629" s="7" t="n">
        <v>0</v>
      </c>
    </row>
    <row r="13630" customFormat="false" ht="15" hidden="false" customHeight="false" outlineLevel="0" collapsed="false">
      <c r="A13630" s="7" t="s">
        <v>33</v>
      </c>
      <c r="B13630" s="7" t="s">
        <v>187</v>
      </c>
      <c r="C13630" s="7" t="s">
        <v>1309</v>
      </c>
      <c r="D13630" s="7" t="n">
        <v>2</v>
      </c>
      <c r="E13630" s="7" t="n">
        <v>155.6</v>
      </c>
      <c r="F13630" s="7" t="n">
        <v>3</v>
      </c>
      <c r="G13630" s="7" t="n">
        <v>233.4</v>
      </c>
    </row>
    <row r="13631" customFormat="false" ht="15" hidden="false" customHeight="false" outlineLevel="0" collapsed="false">
      <c r="A13631" s="7" t="s">
        <v>33</v>
      </c>
      <c r="B13631" s="7" t="s">
        <v>144</v>
      </c>
      <c r="C13631" s="7" t="s">
        <v>1320</v>
      </c>
      <c r="D13631" s="7" t="n">
        <v>0</v>
      </c>
      <c r="E13631" s="7" t="n">
        <v>0</v>
      </c>
      <c r="F13631" s="7" t="n">
        <v>2</v>
      </c>
      <c r="G13631" s="7" t="n">
        <v>126.54</v>
      </c>
    </row>
    <row r="13632" customFormat="false" ht="15" hidden="false" customHeight="false" outlineLevel="0" collapsed="false">
      <c r="A13632" s="7" t="s">
        <v>33</v>
      </c>
      <c r="B13632" s="7" t="s">
        <v>138</v>
      </c>
      <c r="C13632" s="7" t="s">
        <v>1320</v>
      </c>
      <c r="D13632" s="7" t="n">
        <v>9</v>
      </c>
      <c r="E13632" s="7" t="n">
        <v>569.43</v>
      </c>
      <c r="F13632" s="7" t="n">
        <v>0</v>
      </c>
      <c r="G13632" s="7" t="n">
        <v>0</v>
      </c>
    </row>
    <row r="13633" customFormat="false" ht="15" hidden="false" customHeight="false" outlineLevel="0" collapsed="false">
      <c r="A13633" s="7" t="s">
        <v>33</v>
      </c>
      <c r="B13633" s="7" t="s">
        <v>132</v>
      </c>
      <c r="C13633" s="7" t="s">
        <v>1322</v>
      </c>
      <c r="D13633" s="7" t="n">
        <v>2</v>
      </c>
      <c r="E13633" s="7" t="n">
        <v>19.64</v>
      </c>
      <c r="F13633" s="7" t="n">
        <v>0</v>
      </c>
      <c r="G13633" s="7" t="n">
        <v>0</v>
      </c>
    </row>
    <row r="13634" customFormat="false" ht="15" hidden="false" customHeight="false" outlineLevel="0" collapsed="false">
      <c r="A13634" s="7" t="s">
        <v>33</v>
      </c>
      <c r="B13634" s="7" t="s">
        <v>466</v>
      </c>
      <c r="C13634" s="7" t="s">
        <v>1329</v>
      </c>
      <c r="D13634" s="7" t="n">
        <v>2</v>
      </c>
      <c r="E13634" s="7" t="n">
        <v>194.7</v>
      </c>
      <c r="F13634" s="7" t="n">
        <v>0</v>
      </c>
      <c r="G13634" s="7" t="n">
        <v>0</v>
      </c>
    </row>
    <row r="13635" customFormat="false" ht="15" hidden="false" customHeight="false" outlineLevel="0" collapsed="false">
      <c r="A13635" s="7" t="s">
        <v>33</v>
      </c>
      <c r="B13635" s="7" t="s">
        <v>113</v>
      </c>
      <c r="C13635" s="7" t="s">
        <v>1330</v>
      </c>
      <c r="D13635" s="7" t="n">
        <v>5</v>
      </c>
      <c r="E13635" s="7" t="n">
        <v>144.65</v>
      </c>
      <c r="F13635" s="7" t="n">
        <v>0</v>
      </c>
      <c r="G13635" s="7" t="n">
        <v>0</v>
      </c>
    </row>
    <row r="13636" customFormat="false" ht="15" hidden="false" customHeight="false" outlineLevel="0" collapsed="false">
      <c r="A13636" s="7" t="s">
        <v>33</v>
      </c>
      <c r="B13636" s="7" t="s">
        <v>111</v>
      </c>
      <c r="C13636" s="7" t="s">
        <v>1330</v>
      </c>
      <c r="D13636" s="7" t="n">
        <v>3</v>
      </c>
      <c r="E13636" s="7" t="n">
        <v>86.79</v>
      </c>
      <c r="F13636" s="7" t="n">
        <v>0</v>
      </c>
      <c r="G13636" s="7" t="n">
        <v>0</v>
      </c>
    </row>
    <row r="13637" customFormat="false" ht="15" hidden="false" customHeight="false" outlineLevel="0" collapsed="false">
      <c r="A13637" s="7" t="s">
        <v>33</v>
      </c>
      <c r="B13637" s="7" t="s">
        <v>149</v>
      </c>
      <c r="C13637" s="7" t="s">
        <v>1330</v>
      </c>
      <c r="D13637" s="7" t="n">
        <v>0</v>
      </c>
      <c r="E13637" s="7" t="n">
        <v>0</v>
      </c>
      <c r="F13637" s="7" t="n">
        <v>2</v>
      </c>
      <c r="G13637" s="7" t="n">
        <v>57.86</v>
      </c>
    </row>
    <row r="13638" customFormat="false" ht="15" hidden="false" customHeight="false" outlineLevel="0" collapsed="false">
      <c r="A13638" s="7" t="s">
        <v>33</v>
      </c>
      <c r="B13638" s="7" t="s">
        <v>153</v>
      </c>
      <c r="C13638" s="7" t="s">
        <v>1330</v>
      </c>
      <c r="D13638" s="7" t="n">
        <v>1</v>
      </c>
      <c r="E13638" s="7" t="n">
        <v>28.93</v>
      </c>
      <c r="F13638" s="7" t="n">
        <v>0</v>
      </c>
      <c r="G13638" s="7" t="n">
        <v>0</v>
      </c>
    </row>
    <row r="13639" customFormat="false" ht="15" hidden="false" customHeight="false" outlineLevel="0" collapsed="false">
      <c r="A13639" s="7" t="s">
        <v>33</v>
      </c>
      <c r="B13639" s="7" t="s">
        <v>222</v>
      </c>
      <c r="C13639" s="7" t="s">
        <v>1331</v>
      </c>
      <c r="D13639" s="7" t="n">
        <v>7</v>
      </c>
      <c r="E13639" s="7" t="n">
        <v>295.19</v>
      </c>
      <c r="F13639" s="7" t="n">
        <v>0</v>
      </c>
      <c r="G13639" s="7" t="n">
        <v>0</v>
      </c>
    </row>
    <row r="13640" customFormat="false" ht="15" hidden="false" customHeight="false" outlineLevel="0" collapsed="false">
      <c r="A13640" s="7" t="s">
        <v>33</v>
      </c>
      <c r="B13640" s="7" t="s">
        <v>225</v>
      </c>
      <c r="C13640" s="7" t="s">
        <v>1331</v>
      </c>
      <c r="D13640" s="7" t="n">
        <v>3</v>
      </c>
      <c r="E13640" s="7" t="n">
        <v>126.51</v>
      </c>
      <c r="F13640" s="7" t="n">
        <v>2</v>
      </c>
      <c r="G13640" s="7" t="n">
        <v>84.34</v>
      </c>
    </row>
    <row r="13641" customFormat="false" ht="15" hidden="false" customHeight="false" outlineLevel="0" collapsed="false">
      <c r="A13641" s="7" t="s">
        <v>33</v>
      </c>
      <c r="B13641" s="7" t="s">
        <v>335</v>
      </c>
      <c r="C13641" s="7" t="s">
        <v>1331</v>
      </c>
      <c r="D13641" s="7" t="n">
        <v>2</v>
      </c>
      <c r="E13641" s="7" t="n">
        <v>84.34</v>
      </c>
      <c r="F13641" s="7" t="n">
        <v>0</v>
      </c>
      <c r="G13641" s="7" t="n">
        <v>0</v>
      </c>
    </row>
    <row r="13642" customFormat="false" ht="15" hidden="false" customHeight="false" outlineLevel="0" collapsed="false">
      <c r="A13642" s="7" t="s">
        <v>33</v>
      </c>
      <c r="B13642" s="7" t="s">
        <v>141</v>
      </c>
      <c r="C13642" s="7" t="s">
        <v>1334</v>
      </c>
      <c r="D13642" s="7" t="n">
        <v>3</v>
      </c>
      <c r="E13642" s="7" t="n">
        <v>51</v>
      </c>
      <c r="F13642" s="7" t="n">
        <v>0</v>
      </c>
      <c r="G13642" s="7" t="n">
        <v>0</v>
      </c>
    </row>
    <row r="13643" customFormat="false" ht="15" hidden="false" customHeight="false" outlineLevel="0" collapsed="false">
      <c r="A13643" s="7" t="s">
        <v>33</v>
      </c>
      <c r="B13643" s="7" t="s">
        <v>125</v>
      </c>
      <c r="C13643" s="7" t="s">
        <v>1334</v>
      </c>
      <c r="D13643" s="7" t="n">
        <v>2</v>
      </c>
      <c r="E13643" s="7" t="n">
        <v>34</v>
      </c>
      <c r="F13643" s="7" t="n">
        <v>0</v>
      </c>
      <c r="G13643" s="7" t="n">
        <v>0</v>
      </c>
    </row>
    <row r="13644" customFormat="false" ht="15" hidden="false" customHeight="false" outlineLevel="0" collapsed="false">
      <c r="A13644" s="7" t="s">
        <v>33</v>
      </c>
      <c r="B13644" s="7" t="s">
        <v>169</v>
      </c>
      <c r="C13644" s="7" t="s">
        <v>1334</v>
      </c>
      <c r="D13644" s="7" t="n">
        <v>2</v>
      </c>
      <c r="E13644" s="7" t="n">
        <v>34</v>
      </c>
      <c r="F13644" s="7" t="n">
        <v>0</v>
      </c>
      <c r="G13644" s="7" t="n">
        <v>0</v>
      </c>
    </row>
    <row r="13645" customFormat="false" ht="15" hidden="false" customHeight="false" outlineLevel="0" collapsed="false">
      <c r="A13645" s="7" t="s">
        <v>33</v>
      </c>
      <c r="B13645" s="7" t="s">
        <v>177</v>
      </c>
      <c r="C13645" s="7" t="s">
        <v>1334</v>
      </c>
      <c r="D13645" s="7" t="n">
        <v>2</v>
      </c>
      <c r="E13645" s="7" t="n">
        <v>34</v>
      </c>
      <c r="F13645" s="7" t="n">
        <v>0</v>
      </c>
      <c r="G13645" s="7" t="n">
        <v>0</v>
      </c>
    </row>
    <row r="13646" customFormat="false" ht="15" hidden="false" customHeight="false" outlineLevel="0" collapsed="false">
      <c r="A13646" s="7" t="s">
        <v>33</v>
      </c>
      <c r="B13646" s="7" t="s">
        <v>310</v>
      </c>
      <c r="C13646" s="7" t="s">
        <v>1334</v>
      </c>
      <c r="D13646" s="7" t="n">
        <v>0</v>
      </c>
      <c r="E13646" s="7" t="n">
        <v>0</v>
      </c>
      <c r="F13646" s="7" t="n">
        <v>3</v>
      </c>
      <c r="G13646" s="7" t="n">
        <v>51</v>
      </c>
    </row>
    <row r="13647" customFormat="false" ht="15" hidden="false" customHeight="false" outlineLevel="0" collapsed="false">
      <c r="A13647" s="7" t="s">
        <v>33</v>
      </c>
      <c r="B13647" s="7" t="s">
        <v>231</v>
      </c>
      <c r="C13647" s="7" t="s">
        <v>1342</v>
      </c>
      <c r="D13647" s="7" t="n">
        <v>5</v>
      </c>
      <c r="E13647" s="7" t="n">
        <v>99.6</v>
      </c>
      <c r="F13647" s="7" t="n">
        <v>5</v>
      </c>
      <c r="G13647" s="7" t="n">
        <v>99.6</v>
      </c>
    </row>
    <row r="13648" customFormat="false" ht="15" hidden="false" customHeight="false" outlineLevel="0" collapsed="false">
      <c r="A13648" s="7" t="s">
        <v>33</v>
      </c>
      <c r="B13648" s="7" t="s">
        <v>201</v>
      </c>
      <c r="C13648" s="7" t="s">
        <v>1344</v>
      </c>
      <c r="D13648" s="7" t="n">
        <v>6</v>
      </c>
      <c r="E13648" s="7" t="n">
        <v>57</v>
      </c>
      <c r="F13648" s="7" t="n">
        <v>0</v>
      </c>
      <c r="G13648" s="7" t="n">
        <v>0</v>
      </c>
    </row>
    <row r="13649" customFormat="false" ht="15" hidden="false" customHeight="false" outlineLevel="0" collapsed="false">
      <c r="A13649" s="7" t="s">
        <v>33</v>
      </c>
      <c r="B13649" s="7" t="s">
        <v>264</v>
      </c>
      <c r="C13649" s="7" t="s">
        <v>1347</v>
      </c>
      <c r="D13649" s="7" t="n">
        <v>3</v>
      </c>
      <c r="E13649" s="7" t="n">
        <v>29.13</v>
      </c>
      <c r="F13649" s="7" t="n">
        <v>0</v>
      </c>
      <c r="G13649" s="7" t="n">
        <v>0</v>
      </c>
    </row>
    <row r="13650" customFormat="false" ht="15" hidden="false" customHeight="false" outlineLevel="0" collapsed="false">
      <c r="A13650" s="7" t="s">
        <v>33</v>
      </c>
      <c r="B13650" s="7" t="s">
        <v>150</v>
      </c>
      <c r="C13650" s="7" t="s">
        <v>1349</v>
      </c>
      <c r="D13650" s="7" t="n">
        <v>9</v>
      </c>
      <c r="E13650" s="7" t="n">
        <v>109.62</v>
      </c>
      <c r="F13650" s="7" t="n">
        <v>0</v>
      </c>
      <c r="G13650" s="7" t="n">
        <v>0</v>
      </c>
    </row>
    <row r="13651" customFormat="false" ht="15" hidden="false" customHeight="false" outlineLevel="0" collapsed="false">
      <c r="A13651" s="7" t="s">
        <v>33</v>
      </c>
      <c r="B13651" s="7" t="s">
        <v>325</v>
      </c>
      <c r="C13651" s="7" t="s">
        <v>1350</v>
      </c>
      <c r="D13651" s="7" t="n">
        <v>5</v>
      </c>
      <c r="E13651" s="7" t="n">
        <v>193.5</v>
      </c>
      <c r="F13651" s="7" t="n">
        <v>0</v>
      </c>
      <c r="G13651" s="7" t="n">
        <v>0</v>
      </c>
    </row>
    <row r="13652" customFormat="false" ht="15" hidden="false" customHeight="false" outlineLevel="0" collapsed="false">
      <c r="A13652" s="7" t="s">
        <v>33</v>
      </c>
      <c r="B13652" s="7" t="s">
        <v>179</v>
      </c>
      <c r="C13652" s="7" t="s">
        <v>1357</v>
      </c>
      <c r="D13652" s="7" t="n">
        <v>6</v>
      </c>
      <c r="E13652" s="7" t="n">
        <v>97.2</v>
      </c>
      <c r="F13652" s="7" t="n">
        <v>0</v>
      </c>
      <c r="G13652" s="7" t="n">
        <v>0</v>
      </c>
    </row>
    <row r="13653" customFormat="false" ht="15" hidden="false" customHeight="false" outlineLevel="0" collapsed="false">
      <c r="A13653" s="7" t="s">
        <v>33</v>
      </c>
      <c r="B13653" s="7" t="s">
        <v>158</v>
      </c>
      <c r="C13653" s="7" t="s">
        <v>1380</v>
      </c>
      <c r="D13653" s="7" t="n">
        <v>2</v>
      </c>
      <c r="E13653" s="7" t="n">
        <v>71.34</v>
      </c>
      <c r="F13653" s="7" t="n">
        <v>0</v>
      </c>
      <c r="G13653" s="7" t="n">
        <v>0</v>
      </c>
    </row>
    <row r="13654" customFormat="false" ht="15" hidden="false" customHeight="false" outlineLevel="0" collapsed="false">
      <c r="A13654" s="7" t="s">
        <v>33</v>
      </c>
      <c r="B13654" s="7" t="s">
        <v>148</v>
      </c>
      <c r="C13654" s="7" t="s">
        <v>1387</v>
      </c>
      <c r="D13654" s="7" t="n">
        <v>23</v>
      </c>
      <c r="E13654" s="7" t="n">
        <v>379.5</v>
      </c>
      <c r="F13654" s="7" t="n">
        <v>0</v>
      </c>
      <c r="G13654" s="7" t="n">
        <v>0</v>
      </c>
    </row>
    <row r="13655" customFormat="false" ht="15" hidden="false" customHeight="false" outlineLevel="0" collapsed="false">
      <c r="A13655" s="7" t="s">
        <v>33</v>
      </c>
      <c r="B13655" s="7" t="s">
        <v>139</v>
      </c>
      <c r="C13655" s="7" t="s">
        <v>1387</v>
      </c>
      <c r="D13655" s="7" t="n">
        <v>9</v>
      </c>
      <c r="E13655" s="7" t="n">
        <v>148.5</v>
      </c>
      <c r="F13655" s="7" t="n">
        <v>6</v>
      </c>
      <c r="G13655" s="7" t="n">
        <v>99</v>
      </c>
    </row>
    <row r="13656" customFormat="false" ht="15" hidden="false" customHeight="false" outlineLevel="0" collapsed="false">
      <c r="A13656" s="7" t="s">
        <v>33</v>
      </c>
      <c r="B13656" s="7" t="s">
        <v>189</v>
      </c>
      <c r="C13656" s="7" t="s">
        <v>1387</v>
      </c>
      <c r="D13656" s="7" t="n">
        <v>3</v>
      </c>
      <c r="E13656" s="7" t="n">
        <v>49.5</v>
      </c>
      <c r="F13656" s="7" t="n">
        <v>0</v>
      </c>
      <c r="G13656" s="7" t="n">
        <v>0</v>
      </c>
    </row>
    <row r="13657" customFormat="false" ht="15" hidden="false" customHeight="false" outlineLevel="0" collapsed="false">
      <c r="A13657" s="7" t="s">
        <v>33</v>
      </c>
      <c r="B13657" s="7" t="s">
        <v>181</v>
      </c>
      <c r="C13657" s="7" t="s">
        <v>1387</v>
      </c>
      <c r="D13657" s="7" t="n">
        <v>3</v>
      </c>
      <c r="E13657" s="7" t="n">
        <v>49.5</v>
      </c>
      <c r="F13657" s="7" t="n">
        <v>0</v>
      </c>
      <c r="G13657" s="7" t="n">
        <v>0</v>
      </c>
    </row>
    <row r="13658" customFormat="false" ht="15" hidden="false" customHeight="false" outlineLevel="0" collapsed="false">
      <c r="A13658" s="7" t="s">
        <v>33</v>
      </c>
      <c r="B13658" s="7" t="s">
        <v>257</v>
      </c>
      <c r="C13658" s="7" t="s">
        <v>1387</v>
      </c>
      <c r="D13658" s="7" t="n">
        <v>2</v>
      </c>
      <c r="E13658" s="7" t="n">
        <v>33</v>
      </c>
      <c r="F13658" s="7" t="n">
        <v>0</v>
      </c>
      <c r="G13658" s="7" t="n">
        <v>0</v>
      </c>
    </row>
    <row r="13659" customFormat="false" ht="15" hidden="false" customHeight="false" outlineLevel="0" collapsed="false">
      <c r="A13659" s="7" t="s">
        <v>33</v>
      </c>
      <c r="B13659" s="7" t="s">
        <v>133</v>
      </c>
      <c r="C13659" s="7" t="s">
        <v>1390</v>
      </c>
      <c r="D13659" s="7" t="n">
        <v>2</v>
      </c>
      <c r="E13659" s="7" t="n">
        <v>41</v>
      </c>
      <c r="F13659" s="7" t="n">
        <v>2</v>
      </c>
      <c r="G13659" s="7" t="n">
        <v>41</v>
      </c>
    </row>
    <row r="13660" customFormat="false" ht="15" hidden="false" customHeight="false" outlineLevel="0" collapsed="false">
      <c r="A13660" s="7" t="s">
        <v>33</v>
      </c>
      <c r="B13660" s="7" t="s">
        <v>154</v>
      </c>
      <c r="C13660" s="7" t="s">
        <v>1390</v>
      </c>
      <c r="D13660" s="7" t="n">
        <v>1</v>
      </c>
      <c r="E13660" s="7" t="n">
        <v>20.5</v>
      </c>
      <c r="F13660" s="7" t="n">
        <v>0</v>
      </c>
      <c r="G13660" s="7" t="n">
        <v>0</v>
      </c>
    </row>
    <row r="13661" customFormat="false" ht="15" hidden="false" customHeight="false" outlineLevel="0" collapsed="false">
      <c r="A13661" s="7" t="s">
        <v>33</v>
      </c>
      <c r="B13661" s="7" t="s">
        <v>216</v>
      </c>
      <c r="C13661" s="7" t="s">
        <v>1390</v>
      </c>
      <c r="D13661" s="7" t="n">
        <v>5</v>
      </c>
      <c r="E13661" s="7" t="n">
        <v>102.5</v>
      </c>
      <c r="F13661" s="7" t="n">
        <v>0</v>
      </c>
      <c r="G13661" s="7" t="n">
        <v>0</v>
      </c>
    </row>
    <row r="13662" customFormat="false" ht="15" hidden="false" customHeight="false" outlineLevel="0" collapsed="false">
      <c r="A13662" s="7" t="s">
        <v>33</v>
      </c>
      <c r="B13662" s="7" t="s">
        <v>267</v>
      </c>
      <c r="C13662" s="7" t="s">
        <v>1403</v>
      </c>
      <c r="D13662" s="7" t="n">
        <v>2</v>
      </c>
      <c r="E13662" s="7" t="n">
        <v>272.6</v>
      </c>
      <c r="F13662" s="7" t="n">
        <v>0</v>
      </c>
      <c r="G13662" s="7" t="n">
        <v>0</v>
      </c>
    </row>
    <row r="13663" customFormat="false" ht="15" hidden="false" customHeight="false" outlineLevel="0" collapsed="false">
      <c r="A13663" s="7" t="s">
        <v>33</v>
      </c>
      <c r="B13663" s="7" t="s">
        <v>126</v>
      </c>
      <c r="C13663" s="7" t="s">
        <v>1421</v>
      </c>
      <c r="D13663" s="7" t="n">
        <v>9</v>
      </c>
      <c r="E13663" s="7" t="n">
        <v>225</v>
      </c>
      <c r="F13663" s="7" t="n">
        <v>0</v>
      </c>
      <c r="G13663" s="7" t="n">
        <v>0</v>
      </c>
    </row>
    <row r="13664" customFormat="false" ht="15" hidden="false" customHeight="false" outlineLevel="0" collapsed="false">
      <c r="A13664" s="7" t="s">
        <v>33</v>
      </c>
      <c r="B13664" s="7" t="s">
        <v>142</v>
      </c>
      <c r="C13664" s="7" t="s">
        <v>1421</v>
      </c>
      <c r="D13664" s="7" t="n">
        <v>3</v>
      </c>
      <c r="E13664" s="7" t="n">
        <v>75</v>
      </c>
      <c r="F13664" s="7" t="n">
        <v>5</v>
      </c>
      <c r="G13664" s="7" t="n">
        <v>125</v>
      </c>
    </row>
    <row r="13665" customFormat="false" ht="15" hidden="false" customHeight="false" outlineLevel="0" collapsed="false">
      <c r="A13665" s="7" t="s">
        <v>33</v>
      </c>
      <c r="B13665" s="7" t="s">
        <v>130</v>
      </c>
      <c r="C13665" s="7" t="s">
        <v>1425</v>
      </c>
      <c r="D13665" s="7" t="n">
        <v>7</v>
      </c>
      <c r="E13665" s="7" t="n">
        <v>245</v>
      </c>
      <c r="F13665" s="7" t="n">
        <v>0</v>
      </c>
      <c r="G13665" s="7" t="n">
        <v>0</v>
      </c>
    </row>
    <row r="13666" customFormat="false" ht="15" hidden="false" customHeight="false" outlineLevel="0" collapsed="false">
      <c r="A13666" s="7" t="s">
        <v>33</v>
      </c>
      <c r="B13666" s="7" t="s">
        <v>152</v>
      </c>
      <c r="C13666" s="7" t="s">
        <v>1425</v>
      </c>
      <c r="D13666" s="7" t="n">
        <v>3</v>
      </c>
      <c r="E13666" s="7" t="n">
        <v>105</v>
      </c>
      <c r="F13666" s="7" t="n">
        <v>0</v>
      </c>
      <c r="G13666" s="7" t="n">
        <v>0</v>
      </c>
    </row>
    <row r="13667" customFormat="false" ht="15" hidden="false" customHeight="false" outlineLevel="0" collapsed="false">
      <c r="A13667" s="7" t="s">
        <v>33</v>
      </c>
      <c r="B13667" s="7" t="s">
        <v>198</v>
      </c>
      <c r="C13667" s="7" t="s">
        <v>1425</v>
      </c>
      <c r="D13667" s="7" t="n">
        <v>2</v>
      </c>
      <c r="E13667" s="7" t="n">
        <v>70</v>
      </c>
      <c r="F13667" s="7" t="n">
        <v>0</v>
      </c>
      <c r="G13667" s="7" t="n">
        <v>0</v>
      </c>
    </row>
    <row r="13668" customFormat="false" ht="15" hidden="false" customHeight="false" outlineLevel="0" collapsed="false">
      <c r="A13668" s="7" t="s">
        <v>33</v>
      </c>
      <c r="B13668" s="7" t="s">
        <v>191</v>
      </c>
      <c r="C13668" s="7" t="s">
        <v>1425</v>
      </c>
      <c r="D13668" s="7" t="n">
        <v>2</v>
      </c>
      <c r="E13668" s="7" t="n">
        <v>70</v>
      </c>
      <c r="F13668" s="7" t="n">
        <v>0</v>
      </c>
      <c r="G13668" s="7" t="n">
        <v>0</v>
      </c>
    </row>
    <row r="13669" customFormat="false" ht="15" hidden="false" customHeight="false" outlineLevel="0" collapsed="false">
      <c r="A13669" s="7" t="s">
        <v>33</v>
      </c>
      <c r="B13669" s="7" t="s">
        <v>161</v>
      </c>
      <c r="C13669" s="7" t="s">
        <v>1428</v>
      </c>
      <c r="D13669" s="7" t="n">
        <v>0</v>
      </c>
      <c r="E13669" s="7" t="n">
        <v>0</v>
      </c>
      <c r="F13669" s="7" t="n">
        <v>4</v>
      </c>
      <c r="G13669" s="7" t="n">
        <v>506</v>
      </c>
    </row>
    <row r="13670" customFormat="false" ht="15" hidden="false" customHeight="false" outlineLevel="0" collapsed="false">
      <c r="A13670" s="7" t="s">
        <v>33</v>
      </c>
      <c r="B13670" s="7" t="s">
        <v>204</v>
      </c>
      <c r="C13670" s="7" t="s">
        <v>1428</v>
      </c>
      <c r="D13670" s="7" t="n">
        <v>3</v>
      </c>
      <c r="E13670" s="7" t="n">
        <v>379.5</v>
      </c>
      <c r="F13670" s="7" t="n">
        <v>0</v>
      </c>
      <c r="G13670" s="7" t="n">
        <v>0</v>
      </c>
    </row>
    <row r="13671" customFormat="false" ht="15" hidden="false" customHeight="false" outlineLevel="0" collapsed="false">
      <c r="A13671" s="7" t="s">
        <v>33</v>
      </c>
      <c r="B13671" s="7" t="s">
        <v>196</v>
      </c>
      <c r="C13671" s="7" t="s">
        <v>1428</v>
      </c>
      <c r="D13671" s="7" t="n">
        <v>2</v>
      </c>
      <c r="E13671" s="7" t="n">
        <v>253</v>
      </c>
      <c r="F13671" s="7" t="n">
        <v>3</v>
      </c>
      <c r="G13671" s="7" t="n">
        <v>379.5</v>
      </c>
    </row>
    <row r="13672" customFormat="false" ht="15" hidden="false" customHeight="false" outlineLevel="0" collapsed="false">
      <c r="A13672" s="7" t="s">
        <v>33</v>
      </c>
      <c r="B13672" s="7" t="s">
        <v>232</v>
      </c>
      <c r="C13672" s="7" t="s">
        <v>1432</v>
      </c>
      <c r="D13672" s="7" t="n">
        <v>4</v>
      </c>
      <c r="E13672" s="7" t="n">
        <v>68</v>
      </c>
      <c r="F13672" s="7" t="n">
        <v>0</v>
      </c>
      <c r="G13672" s="7" t="n">
        <v>0</v>
      </c>
    </row>
    <row r="13673" customFormat="false" ht="15" hidden="false" customHeight="false" outlineLevel="0" collapsed="false">
      <c r="A13673" s="7" t="s">
        <v>33</v>
      </c>
      <c r="B13673" s="7" t="s">
        <v>192</v>
      </c>
      <c r="C13673" s="7" t="s">
        <v>1311</v>
      </c>
      <c r="D13673" s="7" t="n">
        <v>2</v>
      </c>
      <c r="E13673" s="7" t="n">
        <v>40</v>
      </c>
      <c r="F13673" s="7" t="n">
        <v>0</v>
      </c>
      <c r="G13673" s="7" t="n">
        <v>0</v>
      </c>
    </row>
    <row r="13674" customFormat="false" ht="15" hidden="false" customHeight="false" outlineLevel="0" collapsed="false">
      <c r="A13674" s="7" t="s">
        <v>33</v>
      </c>
      <c r="B13674" s="7" t="s">
        <v>124</v>
      </c>
      <c r="C13674" s="7" t="s">
        <v>1449</v>
      </c>
      <c r="D13674" s="7" t="n">
        <v>24</v>
      </c>
      <c r="E13674" s="7" t="n">
        <v>355.2</v>
      </c>
      <c r="F13674" s="7" t="n">
        <v>0</v>
      </c>
      <c r="G13674" s="7" t="n">
        <v>0</v>
      </c>
    </row>
    <row r="13675" customFormat="false" ht="15" hidden="false" customHeight="false" outlineLevel="0" collapsed="false">
      <c r="A13675" s="7" t="s">
        <v>33</v>
      </c>
      <c r="B13675" s="7" t="s">
        <v>909</v>
      </c>
      <c r="C13675" s="7" t="s">
        <v>1573</v>
      </c>
      <c r="D13675" s="7" t="n">
        <v>3</v>
      </c>
      <c r="E13675" s="7" t="n">
        <v>49.8</v>
      </c>
      <c r="F13675" s="7" t="n">
        <v>0</v>
      </c>
      <c r="G13675" s="7" t="n">
        <v>0</v>
      </c>
    </row>
    <row r="13676" customFormat="false" ht="15" hidden="false" customHeight="false" outlineLevel="0" collapsed="false">
      <c r="A13676" s="7" t="s">
        <v>33</v>
      </c>
      <c r="B13676" s="7" t="s">
        <v>868</v>
      </c>
      <c r="C13676" s="7" t="s">
        <v>1573</v>
      </c>
      <c r="D13676" s="7" t="n">
        <v>7</v>
      </c>
      <c r="E13676" s="7" t="n">
        <v>129.5</v>
      </c>
      <c r="F13676" s="7" t="n">
        <v>0</v>
      </c>
      <c r="G13676" s="7" t="n">
        <v>0</v>
      </c>
    </row>
    <row r="13677" customFormat="false" ht="15" hidden="false" customHeight="false" outlineLevel="0" collapsed="false">
      <c r="A13677" s="7" t="s">
        <v>33</v>
      </c>
      <c r="B13677" s="7" t="s">
        <v>894</v>
      </c>
      <c r="C13677" s="7" t="s">
        <v>1575</v>
      </c>
      <c r="D13677" s="7" t="n">
        <v>5</v>
      </c>
      <c r="E13677" s="7" t="n">
        <v>267.5</v>
      </c>
      <c r="F13677" s="7" t="n">
        <v>0</v>
      </c>
      <c r="G13677" s="7" t="n">
        <v>0</v>
      </c>
    </row>
    <row r="13678" customFormat="false" ht="15" hidden="false" customHeight="false" outlineLevel="0" collapsed="false">
      <c r="A13678" s="7" t="s">
        <v>33</v>
      </c>
      <c r="B13678" s="7" t="s">
        <v>899</v>
      </c>
      <c r="C13678" s="7" t="s">
        <v>1429</v>
      </c>
      <c r="D13678" s="7" t="n">
        <v>7</v>
      </c>
      <c r="E13678" s="7" t="n">
        <v>145.6</v>
      </c>
      <c r="F13678" s="7" t="n">
        <v>0</v>
      </c>
      <c r="G13678" s="7" t="n">
        <v>0</v>
      </c>
    </row>
    <row r="13679" customFormat="false" ht="15" hidden="false" customHeight="false" outlineLevel="0" collapsed="false">
      <c r="A13679" s="7" t="s">
        <v>33</v>
      </c>
      <c r="B13679" s="7" t="s">
        <v>624</v>
      </c>
      <c r="C13679" s="7" t="s">
        <v>1485</v>
      </c>
      <c r="D13679" s="7" t="n">
        <v>0</v>
      </c>
      <c r="E13679" s="7" t="n">
        <v>0</v>
      </c>
      <c r="F13679" s="7" t="n">
        <v>2</v>
      </c>
      <c r="G13679" s="7" t="n">
        <v>147.6</v>
      </c>
    </row>
    <row r="13680" customFormat="false" ht="15" hidden="false" customHeight="false" outlineLevel="0" collapsed="false">
      <c r="A13680" s="7" t="s">
        <v>33</v>
      </c>
      <c r="B13680" s="7" t="s">
        <v>258</v>
      </c>
      <c r="C13680" s="7" t="s">
        <v>1276</v>
      </c>
      <c r="D13680" s="7" t="n">
        <v>1</v>
      </c>
      <c r="E13680" s="7" t="n">
        <v>72.34</v>
      </c>
      <c r="F13680" s="7" t="n">
        <v>0</v>
      </c>
      <c r="G13680" s="7" t="n">
        <v>0</v>
      </c>
    </row>
    <row r="13681" customFormat="false" ht="15" hidden="false" customHeight="false" outlineLevel="0" collapsed="false">
      <c r="A13681" s="7" t="s">
        <v>33</v>
      </c>
      <c r="B13681" s="7" t="s">
        <v>489</v>
      </c>
      <c r="C13681" s="7" t="s">
        <v>1283</v>
      </c>
      <c r="D13681" s="7" t="n">
        <v>2</v>
      </c>
      <c r="E13681" s="7" t="n">
        <v>214.18</v>
      </c>
      <c r="F13681" s="7" t="n">
        <v>-2</v>
      </c>
      <c r="G13681" s="7" t="n">
        <v>-214.18</v>
      </c>
    </row>
    <row r="13682" customFormat="false" ht="15" hidden="false" customHeight="false" outlineLevel="0" collapsed="false">
      <c r="A13682" s="7" t="s">
        <v>33</v>
      </c>
      <c r="B13682" s="7" t="s">
        <v>313</v>
      </c>
      <c r="C13682" s="7" t="s">
        <v>1287</v>
      </c>
      <c r="D13682" s="7" t="n">
        <v>0</v>
      </c>
      <c r="E13682" s="7" t="n">
        <v>0</v>
      </c>
      <c r="F13682" s="7" t="n">
        <v>1</v>
      </c>
      <c r="G13682" s="7" t="n">
        <v>77.8</v>
      </c>
    </row>
    <row r="13683" customFormat="false" ht="15" hidden="false" customHeight="false" outlineLevel="0" collapsed="false">
      <c r="A13683" s="7" t="s">
        <v>33</v>
      </c>
      <c r="B13683" s="7" t="s">
        <v>135</v>
      </c>
      <c r="C13683" s="7" t="s">
        <v>1316</v>
      </c>
      <c r="D13683" s="7" t="n">
        <v>3</v>
      </c>
      <c r="E13683" s="7" t="n">
        <v>141.69</v>
      </c>
      <c r="F13683" s="7" t="n">
        <v>0</v>
      </c>
      <c r="G13683" s="7" t="n">
        <v>0</v>
      </c>
    </row>
    <row r="13684" customFormat="false" ht="15" hidden="false" customHeight="false" outlineLevel="0" collapsed="false">
      <c r="A13684" s="7" t="s">
        <v>33</v>
      </c>
      <c r="B13684" s="7" t="s">
        <v>193</v>
      </c>
      <c r="C13684" s="7" t="s">
        <v>1316</v>
      </c>
      <c r="D13684" s="7" t="n">
        <v>4</v>
      </c>
      <c r="E13684" s="7" t="n">
        <v>188.92</v>
      </c>
      <c r="F13684" s="7" t="n">
        <v>0</v>
      </c>
      <c r="G13684" s="7" t="n">
        <v>0</v>
      </c>
    </row>
    <row r="13685" customFormat="false" ht="15" hidden="false" customHeight="false" outlineLevel="0" collapsed="false">
      <c r="A13685" s="7" t="s">
        <v>33</v>
      </c>
      <c r="B13685" s="7" t="s">
        <v>138</v>
      </c>
      <c r="C13685" s="7" t="s">
        <v>1320</v>
      </c>
      <c r="D13685" s="7" t="n">
        <v>0</v>
      </c>
      <c r="E13685" s="7" t="n">
        <v>0</v>
      </c>
      <c r="F13685" s="7" t="n">
        <v>1</v>
      </c>
      <c r="G13685" s="7" t="n">
        <v>63.27</v>
      </c>
    </row>
    <row r="13686" customFormat="false" ht="15" hidden="false" customHeight="false" outlineLevel="0" collapsed="false">
      <c r="A13686" s="7" t="s">
        <v>33</v>
      </c>
      <c r="B13686" s="7" t="s">
        <v>132</v>
      </c>
      <c r="C13686" s="7" t="s">
        <v>1322</v>
      </c>
      <c r="D13686" s="7" t="n">
        <v>2</v>
      </c>
      <c r="E13686" s="7" t="n">
        <v>19.64</v>
      </c>
      <c r="F13686" s="7" t="n">
        <v>7</v>
      </c>
      <c r="G13686" s="7" t="n">
        <v>68.74</v>
      </c>
    </row>
    <row r="13687" customFormat="false" ht="15" hidden="false" customHeight="false" outlineLevel="0" collapsed="false">
      <c r="A13687" s="7" t="s">
        <v>33</v>
      </c>
      <c r="B13687" s="7" t="s">
        <v>291</v>
      </c>
      <c r="C13687" s="7" t="s">
        <v>1323</v>
      </c>
      <c r="D13687" s="7" t="n">
        <v>2</v>
      </c>
      <c r="E13687" s="7" t="n">
        <v>28.56</v>
      </c>
      <c r="F13687" s="7" t="n">
        <v>0</v>
      </c>
      <c r="G13687" s="7" t="n">
        <v>0</v>
      </c>
    </row>
    <row r="13688" customFormat="false" ht="15" hidden="false" customHeight="false" outlineLevel="0" collapsed="false">
      <c r="A13688" s="7" t="s">
        <v>33</v>
      </c>
      <c r="B13688" s="7" t="s">
        <v>168</v>
      </c>
      <c r="C13688" s="7" t="s">
        <v>1326</v>
      </c>
      <c r="D13688" s="7" t="n">
        <v>3</v>
      </c>
      <c r="E13688" s="7" t="n">
        <v>38.46</v>
      </c>
      <c r="F13688" s="7" t="n">
        <v>0</v>
      </c>
      <c r="G13688" s="7" t="n">
        <v>0</v>
      </c>
    </row>
    <row r="13689" customFormat="false" ht="15" hidden="false" customHeight="false" outlineLevel="0" collapsed="false">
      <c r="A13689" s="7" t="s">
        <v>33</v>
      </c>
      <c r="B13689" s="7" t="s">
        <v>211</v>
      </c>
      <c r="C13689" s="7" t="s">
        <v>1341</v>
      </c>
      <c r="D13689" s="7" t="n">
        <v>0</v>
      </c>
      <c r="E13689" s="7" t="n">
        <v>0</v>
      </c>
      <c r="F13689" s="7" t="n">
        <v>2</v>
      </c>
      <c r="G13689" s="7" t="n">
        <v>46.8</v>
      </c>
    </row>
    <row r="13690" customFormat="false" ht="15" hidden="false" customHeight="false" outlineLevel="0" collapsed="false">
      <c r="A13690" s="7" t="s">
        <v>33</v>
      </c>
      <c r="B13690" s="7" t="s">
        <v>270</v>
      </c>
      <c r="C13690" s="7" t="s">
        <v>1343</v>
      </c>
      <c r="D13690" s="7" t="n">
        <v>0</v>
      </c>
      <c r="E13690" s="7" t="n">
        <v>0</v>
      </c>
      <c r="F13690" s="7" t="n">
        <v>2</v>
      </c>
      <c r="G13690" s="7" t="n">
        <v>34.7</v>
      </c>
    </row>
    <row r="13691" customFormat="false" ht="15" hidden="false" customHeight="false" outlineLevel="0" collapsed="false">
      <c r="A13691" s="7" t="s">
        <v>33</v>
      </c>
      <c r="B13691" s="7" t="s">
        <v>201</v>
      </c>
      <c r="C13691" s="7" t="s">
        <v>1344</v>
      </c>
      <c r="D13691" s="7" t="n">
        <v>6</v>
      </c>
      <c r="E13691" s="7" t="n">
        <v>57</v>
      </c>
      <c r="F13691" s="7" t="n">
        <v>0</v>
      </c>
      <c r="G13691" s="7" t="n">
        <v>0</v>
      </c>
    </row>
    <row r="13692" customFormat="false" ht="15" hidden="false" customHeight="false" outlineLevel="0" collapsed="false">
      <c r="A13692" s="7" t="s">
        <v>33</v>
      </c>
      <c r="B13692" s="7" t="s">
        <v>246</v>
      </c>
      <c r="C13692" s="7" t="s">
        <v>1345</v>
      </c>
      <c r="D13692" s="7" t="n">
        <v>7</v>
      </c>
      <c r="E13692" s="7" t="n">
        <v>66.5</v>
      </c>
      <c r="F13692" s="7" t="n">
        <v>0</v>
      </c>
      <c r="G13692" s="7" t="n">
        <v>0</v>
      </c>
    </row>
    <row r="13693" customFormat="false" ht="15" hidden="false" customHeight="false" outlineLevel="0" collapsed="false">
      <c r="A13693" s="7" t="s">
        <v>33</v>
      </c>
      <c r="B13693" s="7" t="s">
        <v>302</v>
      </c>
      <c r="C13693" s="7" t="s">
        <v>1346</v>
      </c>
      <c r="D13693" s="7" t="n">
        <v>2</v>
      </c>
      <c r="E13693" s="7" t="n">
        <v>25.9</v>
      </c>
      <c r="F13693" s="7" t="n">
        <v>0</v>
      </c>
      <c r="G13693" s="7" t="n">
        <v>0</v>
      </c>
    </row>
    <row r="13694" customFormat="false" ht="15" hidden="false" customHeight="false" outlineLevel="0" collapsed="false">
      <c r="A13694" s="7" t="s">
        <v>33</v>
      </c>
      <c r="B13694" s="7" t="s">
        <v>297</v>
      </c>
      <c r="C13694" s="7" t="s">
        <v>1348</v>
      </c>
      <c r="D13694" s="7" t="n">
        <v>1</v>
      </c>
      <c r="E13694" s="7" t="n">
        <v>8.08</v>
      </c>
      <c r="F13694" s="7" t="n">
        <v>0</v>
      </c>
      <c r="G13694" s="7" t="n">
        <v>0</v>
      </c>
    </row>
    <row r="13695" customFormat="false" ht="15" hidden="false" customHeight="false" outlineLevel="0" collapsed="false">
      <c r="A13695" s="7" t="s">
        <v>33</v>
      </c>
      <c r="B13695" s="7" t="s">
        <v>323</v>
      </c>
      <c r="C13695" s="7" t="s">
        <v>1355</v>
      </c>
      <c r="D13695" s="7" t="n">
        <v>0</v>
      </c>
      <c r="E13695" s="7" t="n">
        <v>0</v>
      </c>
      <c r="F13695" s="7" t="n">
        <v>2</v>
      </c>
      <c r="G13695" s="7" t="n">
        <v>40.48</v>
      </c>
    </row>
    <row r="13696" customFormat="false" ht="15" hidden="false" customHeight="false" outlineLevel="0" collapsed="false">
      <c r="A13696" s="7" t="s">
        <v>33</v>
      </c>
      <c r="B13696" s="7" t="s">
        <v>174</v>
      </c>
      <c r="C13696" s="7" t="s">
        <v>1379</v>
      </c>
      <c r="D13696" s="7" t="n">
        <v>3</v>
      </c>
      <c r="E13696" s="7" t="n">
        <v>125.43</v>
      </c>
      <c r="F13696" s="7" t="n">
        <v>0</v>
      </c>
      <c r="G13696" s="7" t="n">
        <v>0</v>
      </c>
    </row>
    <row r="13697" customFormat="false" ht="15" hidden="false" customHeight="false" outlineLevel="0" collapsed="false">
      <c r="A13697" s="7" t="s">
        <v>33</v>
      </c>
      <c r="B13697" s="7" t="s">
        <v>145</v>
      </c>
      <c r="C13697" s="7" t="s">
        <v>1379</v>
      </c>
      <c r="D13697" s="7" t="n">
        <v>1</v>
      </c>
      <c r="E13697" s="7" t="n">
        <v>41.81</v>
      </c>
      <c r="F13697" s="7" t="n">
        <v>0</v>
      </c>
      <c r="G13697" s="7" t="n">
        <v>0</v>
      </c>
    </row>
    <row r="13698" customFormat="false" ht="15" hidden="false" customHeight="false" outlineLevel="0" collapsed="false">
      <c r="A13698" s="7" t="s">
        <v>33</v>
      </c>
      <c r="B13698" s="7" t="s">
        <v>152</v>
      </c>
      <c r="C13698" s="7" t="s">
        <v>1425</v>
      </c>
      <c r="D13698" s="7" t="n">
        <v>1</v>
      </c>
      <c r="E13698" s="7" t="n">
        <v>35</v>
      </c>
      <c r="F13698" s="7" t="n">
        <v>0</v>
      </c>
      <c r="G13698" s="7" t="n">
        <v>0</v>
      </c>
    </row>
    <row r="13699" customFormat="false" ht="15" hidden="false" customHeight="false" outlineLevel="0" collapsed="false">
      <c r="A13699" s="7" t="s">
        <v>33</v>
      </c>
      <c r="B13699" s="7" t="s">
        <v>124</v>
      </c>
      <c r="C13699" s="7" t="s">
        <v>1449</v>
      </c>
      <c r="D13699" s="7" t="n">
        <v>6</v>
      </c>
      <c r="E13699" s="7" t="n">
        <v>88.8</v>
      </c>
      <c r="F13699" s="7" t="n">
        <v>6</v>
      </c>
      <c r="G13699" s="7" t="n">
        <v>88.8</v>
      </c>
    </row>
    <row r="13700" customFormat="false" ht="15" hidden="false" customHeight="false" outlineLevel="0" collapsed="false">
      <c r="A13700" s="7" t="s">
        <v>33</v>
      </c>
      <c r="B13700" s="7" t="s">
        <v>120</v>
      </c>
      <c r="C13700" s="7" t="s">
        <v>1451</v>
      </c>
      <c r="D13700" s="7" t="n">
        <v>11</v>
      </c>
      <c r="E13700" s="7" t="n">
        <v>147.4</v>
      </c>
      <c r="F13700" s="7" t="n">
        <v>2</v>
      </c>
      <c r="G13700" s="7" t="n">
        <v>26.8</v>
      </c>
    </row>
    <row r="13701" customFormat="false" ht="15" hidden="false" customHeight="false" outlineLevel="0" collapsed="false">
      <c r="A13701" s="7" t="s">
        <v>33</v>
      </c>
      <c r="B13701" s="7" t="s">
        <v>868</v>
      </c>
      <c r="C13701" s="7" t="s">
        <v>1573</v>
      </c>
      <c r="D13701" s="7" t="n">
        <v>4</v>
      </c>
      <c r="E13701" s="7" t="n">
        <v>74</v>
      </c>
      <c r="F13701" s="7" t="n">
        <v>0</v>
      </c>
      <c r="G13701" s="7" t="n">
        <v>0</v>
      </c>
    </row>
    <row r="13702" customFormat="false" ht="15" hidden="false" customHeight="false" outlineLevel="0" collapsed="false">
      <c r="A13702" s="7" t="s">
        <v>33</v>
      </c>
      <c r="B13702" s="7" t="s">
        <v>889</v>
      </c>
      <c r="C13702" s="7" t="s">
        <v>1439</v>
      </c>
      <c r="D13702" s="7" t="n">
        <v>2</v>
      </c>
      <c r="E13702" s="7" t="n">
        <v>42</v>
      </c>
      <c r="F13702" s="7" t="n">
        <v>0</v>
      </c>
      <c r="G13702" s="7" t="n">
        <v>0</v>
      </c>
    </row>
    <row r="13703" customFormat="false" ht="15" hidden="false" customHeight="false" outlineLevel="0" collapsed="false">
      <c r="A13703" s="7" t="s">
        <v>33</v>
      </c>
      <c r="B13703" s="7" t="s">
        <v>194</v>
      </c>
      <c r="C13703" s="7" t="s">
        <v>1269</v>
      </c>
      <c r="D13703" s="7" t="n">
        <v>1</v>
      </c>
      <c r="E13703" s="7" t="n">
        <v>65</v>
      </c>
      <c r="F13703" s="7" t="n">
        <v>0</v>
      </c>
      <c r="G13703" s="7" t="n">
        <v>0</v>
      </c>
    </row>
    <row r="13704" customFormat="false" ht="15" hidden="false" customHeight="false" outlineLevel="0" collapsed="false">
      <c r="A13704" s="7" t="s">
        <v>33</v>
      </c>
      <c r="B13704" s="7" t="s">
        <v>207</v>
      </c>
      <c r="C13704" s="7" t="s">
        <v>1269</v>
      </c>
      <c r="D13704" s="7" t="n">
        <v>1</v>
      </c>
      <c r="E13704" s="7" t="n">
        <v>65</v>
      </c>
      <c r="F13704" s="7" t="n">
        <v>0</v>
      </c>
      <c r="G13704" s="7" t="n">
        <v>0</v>
      </c>
    </row>
    <row r="13705" customFormat="false" ht="15" hidden="false" customHeight="false" outlineLevel="0" collapsed="false">
      <c r="A13705" s="7" t="s">
        <v>33</v>
      </c>
      <c r="B13705" s="7" t="s">
        <v>638</v>
      </c>
      <c r="C13705" s="7" t="s">
        <v>1287</v>
      </c>
      <c r="D13705" s="7" t="n">
        <v>1</v>
      </c>
      <c r="E13705" s="7" t="n">
        <v>77.8</v>
      </c>
      <c r="F13705" s="7" t="n">
        <v>0</v>
      </c>
      <c r="G13705" s="7" t="n">
        <v>0</v>
      </c>
    </row>
    <row r="13706" customFormat="false" ht="15" hidden="false" customHeight="false" outlineLevel="0" collapsed="false">
      <c r="A13706" s="7" t="s">
        <v>33</v>
      </c>
      <c r="B13706" s="7" t="s">
        <v>313</v>
      </c>
      <c r="C13706" s="7" t="s">
        <v>1287</v>
      </c>
      <c r="D13706" s="7" t="n">
        <v>1</v>
      </c>
      <c r="E13706" s="7" t="n">
        <v>77.8</v>
      </c>
      <c r="F13706" s="7" t="n">
        <v>0</v>
      </c>
      <c r="G13706" s="7" t="n">
        <v>0</v>
      </c>
    </row>
    <row r="13707" customFormat="false" ht="15" hidden="false" customHeight="false" outlineLevel="0" collapsed="false">
      <c r="A13707" s="7" t="s">
        <v>33</v>
      </c>
      <c r="B13707" s="7" t="s">
        <v>110</v>
      </c>
      <c r="C13707" s="7" t="s">
        <v>1291</v>
      </c>
      <c r="D13707" s="7" t="n">
        <v>2</v>
      </c>
      <c r="E13707" s="7" t="n">
        <v>48.86</v>
      </c>
      <c r="F13707" s="7" t="n">
        <v>0</v>
      </c>
      <c r="G13707" s="7" t="n">
        <v>0</v>
      </c>
    </row>
    <row r="13708" customFormat="false" ht="15" hidden="false" customHeight="false" outlineLevel="0" collapsed="false">
      <c r="A13708" s="7" t="s">
        <v>33</v>
      </c>
      <c r="B13708" s="7" t="s">
        <v>173</v>
      </c>
      <c r="C13708" s="7" t="s">
        <v>1291</v>
      </c>
      <c r="D13708" s="7" t="n">
        <v>3</v>
      </c>
      <c r="E13708" s="7" t="n">
        <v>73.29</v>
      </c>
      <c r="F13708" s="7" t="n">
        <v>0</v>
      </c>
      <c r="G13708" s="7" t="n">
        <v>0</v>
      </c>
    </row>
    <row r="13709" customFormat="false" ht="15" hidden="false" customHeight="false" outlineLevel="0" collapsed="false">
      <c r="A13709" s="7" t="s">
        <v>33</v>
      </c>
      <c r="B13709" s="7" t="s">
        <v>83</v>
      </c>
      <c r="C13709" s="7" t="s">
        <v>1303</v>
      </c>
      <c r="D13709" s="7" t="n">
        <v>8</v>
      </c>
      <c r="E13709" s="7" t="n">
        <v>364</v>
      </c>
      <c r="F13709" s="7" t="n">
        <v>0</v>
      </c>
      <c r="G13709" s="7" t="n">
        <v>0</v>
      </c>
    </row>
    <row r="13710" customFormat="false" ht="15" hidden="false" customHeight="false" outlineLevel="0" collapsed="false">
      <c r="A13710" s="7" t="s">
        <v>33</v>
      </c>
      <c r="B13710" s="7" t="s">
        <v>187</v>
      </c>
      <c r="C13710" s="7" t="s">
        <v>1309</v>
      </c>
      <c r="D13710" s="7" t="n">
        <v>14</v>
      </c>
      <c r="E13710" s="7" t="n">
        <v>1089.2</v>
      </c>
      <c r="F13710" s="7" t="n">
        <v>0</v>
      </c>
      <c r="G13710" s="7" t="n">
        <v>0</v>
      </c>
    </row>
    <row r="13711" customFormat="false" ht="15" hidden="false" customHeight="false" outlineLevel="0" collapsed="false">
      <c r="A13711" s="7" t="s">
        <v>33</v>
      </c>
      <c r="B13711" s="7" t="s">
        <v>144</v>
      </c>
      <c r="C13711" s="7" t="s">
        <v>1320</v>
      </c>
      <c r="D13711" s="7" t="n">
        <v>4</v>
      </c>
      <c r="E13711" s="7" t="n">
        <v>253.08</v>
      </c>
      <c r="F13711" s="7" t="n">
        <v>0</v>
      </c>
      <c r="G13711" s="7" t="n">
        <v>0</v>
      </c>
    </row>
    <row r="13712" customFormat="false" ht="15" hidden="false" customHeight="false" outlineLevel="0" collapsed="false">
      <c r="A13712" s="7" t="s">
        <v>33</v>
      </c>
      <c r="B13712" s="7" t="s">
        <v>138</v>
      </c>
      <c r="C13712" s="7" t="s">
        <v>1320</v>
      </c>
      <c r="D13712" s="7" t="n">
        <v>3</v>
      </c>
      <c r="E13712" s="7" t="n">
        <v>189.81</v>
      </c>
      <c r="F13712" s="7" t="n">
        <v>0</v>
      </c>
      <c r="G13712" s="7" t="n">
        <v>0</v>
      </c>
    </row>
    <row r="13713" customFormat="false" ht="15" hidden="false" customHeight="false" outlineLevel="0" collapsed="false">
      <c r="A13713" s="7" t="s">
        <v>33</v>
      </c>
      <c r="B13713" s="7" t="s">
        <v>132</v>
      </c>
      <c r="C13713" s="7" t="s">
        <v>1322</v>
      </c>
      <c r="D13713" s="7" t="n">
        <v>9</v>
      </c>
      <c r="E13713" s="7" t="n">
        <v>88.38</v>
      </c>
      <c r="F13713" s="7" t="n">
        <v>0</v>
      </c>
      <c r="G13713" s="7" t="n">
        <v>0</v>
      </c>
    </row>
    <row r="13714" customFormat="false" ht="15" hidden="false" customHeight="false" outlineLevel="0" collapsed="false">
      <c r="A13714" s="7" t="s">
        <v>33</v>
      </c>
      <c r="B13714" s="7" t="s">
        <v>141</v>
      </c>
      <c r="C13714" s="7" t="s">
        <v>1334</v>
      </c>
      <c r="D13714" s="7" t="n">
        <v>4</v>
      </c>
      <c r="E13714" s="7" t="n">
        <v>68</v>
      </c>
      <c r="F13714" s="7" t="n">
        <v>0</v>
      </c>
      <c r="G13714" s="7" t="n">
        <v>0</v>
      </c>
    </row>
    <row r="13715" customFormat="false" ht="15" hidden="false" customHeight="false" outlineLevel="0" collapsed="false">
      <c r="A13715" s="7" t="s">
        <v>33</v>
      </c>
      <c r="B13715" s="7" t="s">
        <v>125</v>
      </c>
      <c r="C13715" s="7" t="s">
        <v>1334</v>
      </c>
      <c r="D13715" s="7" t="n">
        <v>4</v>
      </c>
      <c r="E13715" s="7" t="n">
        <v>68</v>
      </c>
      <c r="F13715" s="7" t="n">
        <v>0</v>
      </c>
      <c r="G13715" s="7" t="n">
        <v>0</v>
      </c>
    </row>
    <row r="13716" customFormat="false" ht="15" hidden="false" customHeight="false" outlineLevel="0" collapsed="false">
      <c r="A13716" s="7" t="s">
        <v>33</v>
      </c>
      <c r="B13716" s="7" t="s">
        <v>169</v>
      </c>
      <c r="C13716" s="7" t="s">
        <v>1334</v>
      </c>
      <c r="D13716" s="7" t="n">
        <v>2</v>
      </c>
      <c r="E13716" s="7" t="n">
        <v>34</v>
      </c>
      <c r="F13716" s="7" t="n">
        <v>0</v>
      </c>
      <c r="G13716" s="7" t="n">
        <v>0</v>
      </c>
    </row>
    <row r="13717" customFormat="false" ht="15" hidden="false" customHeight="false" outlineLevel="0" collapsed="false">
      <c r="A13717" s="7" t="s">
        <v>33</v>
      </c>
      <c r="B13717" s="7" t="s">
        <v>177</v>
      </c>
      <c r="C13717" s="7" t="s">
        <v>1334</v>
      </c>
      <c r="D13717" s="7" t="n">
        <v>8</v>
      </c>
      <c r="E13717" s="7" t="n">
        <v>136</v>
      </c>
      <c r="F13717" s="7" t="n">
        <v>0</v>
      </c>
      <c r="G13717" s="7" t="n">
        <v>0</v>
      </c>
    </row>
    <row r="13718" customFormat="false" ht="15" hidden="false" customHeight="false" outlineLevel="0" collapsed="false">
      <c r="A13718" s="7" t="s">
        <v>33</v>
      </c>
      <c r="B13718" s="7" t="s">
        <v>507</v>
      </c>
      <c r="C13718" s="7" t="s">
        <v>1334</v>
      </c>
      <c r="D13718" s="7" t="n">
        <v>2</v>
      </c>
      <c r="E13718" s="7" t="n">
        <v>34</v>
      </c>
      <c r="F13718" s="7" t="n">
        <v>0</v>
      </c>
      <c r="G13718" s="7" t="n">
        <v>0</v>
      </c>
    </row>
    <row r="13719" customFormat="false" ht="15" hidden="false" customHeight="false" outlineLevel="0" collapsed="false">
      <c r="A13719" s="7" t="s">
        <v>33</v>
      </c>
      <c r="B13719" s="7" t="s">
        <v>123</v>
      </c>
      <c r="C13719" s="7" t="s">
        <v>1340</v>
      </c>
      <c r="D13719" s="7" t="n">
        <v>2</v>
      </c>
      <c r="E13719" s="7" t="n">
        <v>36.9</v>
      </c>
      <c r="F13719" s="7" t="n">
        <v>0</v>
      </c>
      <c r="G13719" s="7" t="n">
        <v>0</v>
      </c>
    </row>
    <row r="13720" customFormat="false" ht="15" hidden="false" customHeight="false" outlineLevel="0" collapsed="false">
      <c r="A13720" s="7" t="s">
        <v>33</v>
      </c>
      <c r="B13720" s="7" t="s">
        <v>231</v>
      </c>
      <c r="C13720" s="7" t="s">
        <v>1342</v>
      </c>
      <c r="D13720" s="7" t="n">
        <v>14</v>
      </c>
      <c r="E13720" s="7" t="n">
        <v>278.88</v>
      </c>
      <c r="F13720" s="7" t="n">
        <v>0</v>
      </c>
      <c r="G13720" s="7" t="n">
        <v>0</v>
      </c>
    </row>
    <row r="13721" customFormat="false" ht="15" hidden="false" customHeight="false" outlineLevel="0" collapsed="false">
      <c r="A13721" s="7" t="s">
        <v>33</v>
      </c>
      <c r="B13721" s="7" t="s">
        <v>201</v>
      </c>
      <c r="C13721" s="7" t="s">
        <v>1344</v>
      </c>
      <c r="D13721" s="7" t="n">
        <v>3</v>
      </c>
      <c r="E13721" s="7" t="n">
        <v>28.5</v>
      </c>
      <c r="F13721" s="7" t="n">
        <v>0</v>
      </c>
      <c r="G13721" s="7" t="n">
        <v>0</v>
      </c>
    </row>
    <row r="13722" customFormat="false" ht="15" hidden="false" customHeight="false" outlineLevel="0" collapsed="false">
      <c r="A13722" s="7" t="s">
        <v>33</v>
      </c>
      <c r="B13722" s="7" t="s">
        <v>246</v>
      </c>
      <c r="C13722" s="7" t="s">
        <v>1345</v>
      </c>
      <c r="D13722" s="7" t="n">
        <v>2</v>
      </c>
      <c r="E13722" s="7" t="n">
        <v>19</v>
      </c>
      <c r="F13722" s="7" t="n">
        <v>0</v>
      </c>
      <c r="G13722" s="7" t="n">
        <v>0</v>
      </c>
    </row>
    <row r="13723" customFormat="false" ht="15" hidden="false" customHeight="false" outlineLevel="0" collapsed="false">
      <c r="A13723" s="7" t="s">
        <v>33</v>
      </c>
      <c r="B13723" s="7" t="s">
        <v>302</v>
      </c>
      <c r="C13723" s="7" t="s">
        <v>1346</v>
      </c>
      <c r="D13723" s="7" t="n">
        <v>8</v>
      </c>
      <c r="E13723" s="7" t="n">
        <v>103.6</v>
      </c>
      <c r="F13723" s="7" t="n">
        <v>0</v>
      </c>
      <c r="G13723" s="7" t="n">
        <v>0</v>
      </c>
    </row>
    <row r="13724" customFormat="false" ht="15" hidden="false" customHeight="false" outlineLevel="0" collapsed="false">
      <c r="A13724" s="7" t="s">
        <v>33</v>
      </c>
      <c r="B13724" s="7" t="s">
        <v>150</v>
      </c>
      <c r="C13724" s="7" t="s">
        <v>1349</v>
      </c>
      <c r="D13724" s="7" t="n">
        <v>6</v>
      </c>
      <c r="E13724" s="7" t="n">
        <v>73.08</v>
      </c>
      <c r="F13724" s="7" t="n">
        <v>0</v>
      </c>
      <c r="G13724" s="7" t="n">
        <v>0</v>
      </c>
    </row>
    <row r="13725" customFormat="false" ht="15" hidden="false" customHeight="false" outlineLevel="0" collapsed="false">
      <c r="A13725" s="7" t="s">
        <v>33</v>
      </c>
      <c r="B13725" s="7" t="s">
        <v>325</v>
      </c>
      <c r="C13725" s="7" t="s">
        <v>1350</v>
      </c>
      <c r="D13725" s="7" t="n">
        <v>2</v>
      </c>
      <c r="E13725" s="7" t="n">
        <v>77.4</v>
      </c>
      <c r="F13725" s="7" t="n">
        <v>0</v>
      </c>
      <c r="G13725" s="7" t="n">
        <v>0</v>
      </c>
    </row>
    <row r="13726" customFormat="false" ht="15" hidden="false" customHeight="false" outlineLevel="0" collapsed="false">
      <c r="A13726" s="7" t="s">
        <v>33</v>
      </c>
      <c r="B13726" s="7" t="s">
        <v>183</v>
      </c>
      <c r="C13726" s="7" t="s">
        <v>1351</v>
      </c>
      <c r="D13726" s="7" t="n">
        <v>3</v>
      </c>
      <c r="E13726" s="7" t="n">
        <v>63.63</v>
      </c>
      <c r="F13726" s="7" t="n">
        <v>0</v>
      </c>
      <c r="G13726" s="7" t="n">
        <v>0</v>
      </c>
    </row>
    <row r="13727" customFormat="false" ht="15" hidden="false" customHeight="false" outlineLevel="0" collapsed="false">
      <c r="A13727" s="7" t="s">
        <v>33</v>
      </c>
      <c r="B13727" s="7" t="s">
        <v>114</v>
      </c>
      <c r="C13727" s="7" t="s">
        <v>1354</v>
      </c>
      <c r="D13727" s="7" t="n">
        <v>2</v>
      </c>
      <c r="E13727" s="7" t="n">
        <v>55.1</v>
      </c>
      <c r="F13727" s="7" t="n">
        <v>0</v>
      </c>
      <c r="G13727" s="7" t="n">
        <v>0</v>
      </c>
    </row>
    <row r="13728" customFormat="false" ht="15" hidden="false" customHeight="false" outlineLevel="0" collapsed="false">
      <c r="A13728" s="7" t="s">
        <v>33</v>
      </c>
      <c r="B13728" s="7" t="s">
        <v>323</v>
      </c>
      <c r="C13728" s="7" t="s">
        <v>1355</v>
      </c>
      <c r="D13728" s="7" t="n">
        <v>4</v>
      </c>
      <c r="E13728" s="7" t="n">
        <v>80.96</v>
      </c>
      <c r="F13728" s="7" t="n">
        <v>0</v>
      </c>
      <c r="G13728" s="7" t="n">
        <v>0</v>
      </c>
    </row>
    <row r="13729" customFormat="false" ht="15" hidden="false" customHeight="false" outlineLevel="0" collapsed="false">
      <c r="A13729" s="7" t="s">
        <v>33</v>
      </c>
      <c r="B13729" s="7" t="s">
        <v>342</v>
      </c>
      <c r="C13729" s="7" t="s">
        <v>1356</v>
      </c>
      <c r="D13729" s="7" t="n">
        <v>1</v>
      </c>
      <c r="E13729" s="7" t="n">
        <v>13.84</v>
      </c>
      <c r="F13729" s="7" t="n">
        <v>0</v>
      </c>
      <c r="G13729" s="7" t="n">
        <v>0</v>
      </c>
    </row>
    <row r="13730" customFormat="false" ht="15" hidden="false" customHeight="false" outlineLevel="0" collapsed="false">
      <c r="A13730" s="7" t="s">
        <v>33</v>
      </c>
      <c r="B13730" s="7" t="s">
        <v>236</v>
      </c>
      <c r="C13730" s="7" t="s">
        <v>1361</v>
      </c>
      <c r="D13730" s="7" t="n">
        <v>8</v>
      </c>
      <c r="E13730" s="7" t="n">
        <v>78.56</v>
      </c>
      <c r="F13730" s="7" t="n">
        <v>0</v>
      </c>
      <c r="G13730" s="7" t="n">
        <v>0</v>
      </c>
    </row>
    <row r="13731" customFormat="false" ht="15" hidden="false" customHeight="false" outlineLevel="0" collapsed="false">
      <c r="A13731" s="7" t="s">
        <v>33</v>
      </c>
      <c r="B13731" s="7" t="s">
        <v>148</v>
      </c>
      <c r="C13731" s="7" t="s">
        <v>1387</v>
      </c>
      <c r="D13731" s="7" t="n">
        <v>3</v>
      </c>
      <c r="E13731" s="7" t="n">
        <v>49.5</v>
      </c>
      <c r="F13731" s="7" t="n">
        <v>0</v>
      </c>
      <c r="G13731" s="7" t="n">
        <v>0</v>
      </c>
    </row>
    <row r="13732" customFormat="false" ht="15" hidden="false" customHeight="false" outlineLevel="0" collapsed="false">
      <c r="A13732" s="7" t="s">
        <v>33</v>
      </c>
      <c r="B13732" s="7" t="s">
        <v>555</v>
      </c>
      <c r="C13732" s="7" t="s">
        <v>1393</v>
      </c>
      <c r="D13732" s="7" t="n">
        <v>1</v>
      </c>
      <c r="E13732" s="7" t="n">
        <v>21</v>
      </c>
      <c r="F13732" s="7" t="n">
        <v>0</v>
      </c>
      <c r="G13732" s="7" t="n">
        <v>0</v>
      </c>
    </row>
    <row r="13733" customFormat="false" ht="15" hidden="false" customHeight="false" outlineLevel="0" collapsed="false">
      <c r="A13733" s="7" t="s">
        <v>33</v>
      </c>
      <c r="B13733" s="7" t="s">
        <v>227</v>
      </c>
      <c r="C13733" s="7" t="s">
        <v>1432</v>
      </c>
      <c r="D13733" s="7" t="n">
        <v>3</v>
      </c>
      <c r="E13733" s="7" t="n">
        <v>51</v>
      </c>
      <c r="F13733" s="7" t="n">
        <v>0</v>
      </c>
      <c r="G13733" s="7" t="n">
        <v>0</v>
      </c>
    </row>
    <row r="13734" customFormat="false" ht="15" hidden="false" customHeight="false" outlineLevel="0" collapsed="false">
      <c r="A13734" s="7" t="s">
        <v>33</v>
      </c>
      <c r="B13734" s="7" t="s">
        <v>192</v>
      </c>
      <c r="C13734" s="7" t="s">
        <v>1311</v>
      </c>
      <c r="D13734" s="7" t="n">
        <v>5</v>
      </c>
      <c r="E13734" s="7" t="n">
        <v>100</v>
      </c>
      <c r="F13734" s="7" t="n">
        <v>0</v>
      </c>
      <c r="G13734" s="7" t="n">
        <v>0</v>
      </c>
    </row>
    <row r="13735" customFormat="false" ht="15" hidden="false" customHeight="false" outlineLevel="0" collapsed="false">
      <c r="A13735" s="7" t="s">
        <v>33</v>
      </c>
      <c r="B13735" s="7" t="s">
        <v>124</v>
      </c>
      <c r="C13735" s="7" t="s">
        <v>1449</v>
      </c>
      <c r="D13735" s="7" t="n">
        <v>18</v>
      </c>
      <c r="E13735" s="7" t="n">
        <v>266.4</v>
      </c>
      <c r="F13735" s="7" t="n">
        <v>0</v>
      </c>
      <c r="G13735" s="7" t="n">
        <v>0</v>
      </c>
    </row>
    <row r="13736" customFormat="false" ht="15" hidden="false" customHeight="false" outlineLevel="0" collapsed="false">
      <c r="A13736" s="7" t="s">
        <v>33</v>
      </c>
      <c r="B13736" s="7" t="s">
        <v>347</v>
      </c>
      <c r="C13736" s="7" t="s">
        <v>1454</v>
      </c>
      <c r="D13736" s="7" t="n">
        <v>7</v>
      </c>
      <c r="E13736" s="7" t="n">
        <v>113.4</v>
      </c>
      <c r="F13736" s="7" t="n">
        <v>0</v>
      </c>
      <c r="G13736" s="7" t="n">
        <v>0</v>
      </c>
    </row>
    <row r="13737" customFormat="false" ht="15" hidden="false" customHeight="false" outlineLevel="0" collapsed="false">
      <c r="A13737" s="7" t="s">
        <v>33</v>
      </c>
      <c r="B13737" s="7" t="s">
        <v>399</v>
      </c>
      <c r="C13737" s="7" t="s">
        <v>1457</v>
      </c>
      <c r="D13737" s="7" t="n">
        <v>5</v>
      </c>
      <c r="E13737" s="7" t="n">
        <v>72.25</v>
      </c>
      <c r="F13737" s="7" t="n">
        <v>0</v>
      </c>
      <c r="G13737" s="7" t="n">
        <v>0</v>
      </c>
    </row>
    <row r="13738" customFormat="false" ht="15" hidden="false" customHeight="false" outlineLevel="0" collapsed="false">
      <c r="A13738" s="7" t="s">
        <v>33</v>
      </c>
      <c r="B13738" s="7" t="s">
        <v>407</v>
      </c>
      <c r="C13738" s="7" t="s">
        <v>1458</v>
      </c>
      <c r="D13738" s="7" t="n">
        <v>2</v>
      </c>
      <c r="E13738" s="7" t="n">
        <v>31.82</v>
      </c>
      <c r="F13738" s="7" t="n">
        <v>0</v>
      </c>
      <c r="G13738" s="7" t="n">
        <v>0</v>
      </c>
    </row>
    <row r="13739" customFormat="false" ht="15" hidden="false" customHeight="false" outlineLevel="0" collapsed="false">
      <c r="A13739" s="7" t="s">
        <v>33</v>
      </c>
      <c r="B13739" s="7" t="s">
        <v>357</v>
      </c>
      <c r="C13739" s="7" t="s">
        <v>1465</v>
      </c>
      <c r="D13739" s="7" t="n">
        <v>49</v>
      </c>
      <c r="E13739" s="7" t="n">
        <v>284.69</v>
      </c>
      <c r="F13739" s="7" t="n">
        <v>0</v>
      </c>
      <c r="G13739" s="7" t="n">
        <v>0</v>
      </c>
    </row>
    <row r="13740" customFormat="false" ht="15" hidden="false" customHeight="false" outlineLevel="0" collapsed="false">
      <c r="A13740" s="7" t="s">
        <v>33</v>
      </c>
      <c r="B13740" s="7" t="s">
        <v>868</v>
      </c>
      <c r="C13740" s="7" t="s">
        <v>1573</v>
      </c>
      <c r="D13740" s="7" t="n">
        <v>3</v>
      </c>
      <c r="E13740" s="7" t="n">
        <v>55.5</v>
      </c>
      <c r="F13740" s="7" t="n">
        <v>0</v>
      </c>
      <c r="G13740" s="7" t="n">
        <v>0</v>
      </c>
    </row>
    <row r="13741" customFormat="false" ht="15" hidden="false" customHeight="false" outlineLevel="0" collapsed="false">
      <c r="A13741" s="7" t="s">
        <v>33</v>
      </c>
      <c r="B13741" s="7" t="s">
        <v>910</v>
      </c>
      <c r="C13741" s="7" t="s">
        <v>1574</v>
      </c>
      <c r="D13741" s="7" t="n">
        <v>1</v>
      </c>
      <c r="E13741" s="7" t="n">
        <v>25</v>
      </c>
      <c r="F13741" s="7" t="n">
        <v>0</v>
      </c>
      <c r="G13741" s="7" t="n">
        <v>0</v>
      </c>
    </row>
    <row r="13742" customFormat="false" ht="15" hidden="false" customHeight="false" outlineLevel="0" collapsed="false">
      <c r="A13742" s="7" t="s">
        <v>33</v>
      </c>
      <c r="B13742" s="7" t="s">
        <v>889</v>
      </c>
      <c r="C13742" s="7" t="s">
        <v>1439</v>
      </c>
      <c r="D13742" s="7" t="n">
        <v>4</v>
      </c>
      <c r="E13742" s="7" t="n">
        <v>84</v>
      </c>
      <c r="F13742" s="7" t="n">
        <v>0</v>
      </c>
      <c r="G13742" s="7" t="n">
        <v>0</v>
      </c>
    </row>
    <row r="13743" customFormat="false" ht="15" hidden="false" customHeight="false" outlineLevel="0" collapsed="false">
      <c r="A13743" s="7" t="s">
        <v>33</v>
      </c>
      <c r="B13743" s="7" t="s">
        <v>96</v>
      </c>
      <c r="C13743" s="7" t="s">
        <v>1291</v>
      </c>
      <c r="D13743" s="7" t="n">
        <v>1</v>
      </c>
      <c r="E13743" s="7" t="n">
        <v>24.43</v>
      </c>
      <c r="F13743" s="7" t="n">
        <v>0</v>
      </c>
      <c r="G13743" s="7" t="n">
        <v>0</v>
      </c>
    </row>
    <row r="13744" customFormat="false" ht="15" hidden="false" customHeight="false" outlineLevel="0" collapsed="false">
      <c r="A13744" s="7" t="s">
        <v>33</v>
      </c>
      <c r="B13744" s="7" t="s">
        <v>110</v>
      </c>
      <c r="C13744" s="7" t="s">
        <v>1291</v>
      </c>
      <c r="D13744" s="7" t="n">
        <v>2</v>
      </c>
      <c r="E13744" s="7" t="n">
        <v>48.86</v>
      </c>
      <c r="F13744" s="7" t="n">
        <v>0</v>
      </c>
      <c r="G13744" s="7" t="n">
        <v>0</v>
      </c>
    </row>
    <row r="13745" customFormat="false" ht="15" hidden="false" customHeight="false" outlineLevel="0" collapsed="false">
      <c r="A13745" s="7" t="s">
        <v>33</v>
      </c>
      <c r="B13745" s="7" t="s">
        <v>144</v>
      </c>
      <c r="C13745" s="7" t="s">
        <v>1320</v>
      </c>
      <c r="D13745" s="7" t="n">
        <v>5</v>
      </c>
      <c r="E13745" s="7" t="n">
        <v>316.35</v>
      </c>
      <c r="F13745" s="7" t="n">
        <v>2</v>
      </c>
      <c r="G13745" s="7" t="n">
        <v>126.54</v>
      </c>
    </row>
    <row r="13746" customFormat="false" ht="15" hidden="false" customHeight="false" outlineLevel="0" collapsed="false">
      <c r="A13746" s="7" t="s">
        <v>33</v>
      </c>
      <c r="B13746" s="7" t="s">
        <v>138</v>
      </c>
      <c r="C13746" s="7" t="s">
        <v>1320</v>
      </c>
      <c r="D13746" s="7" t="n">
        <v>5</v>
      </c>
      <c r="E13746" s="7" t="n">
        <v>316.35</v>
      </c>
      <c r="F13746" s="7" t="n">
        <v>0</v>
      </c>
      <c r="G13746" s="7" t="n">
        <v>0</v>
      </c>
    </row>
    <row r="13747" customFormat="false" ht="15" hidden="false" customHeight="false" outlineLevel="0" collapsed="false">
      <c r="A13747" s="7" t="s">
        <v>33</v>
      </c>
      <c r="B13747" s="7" t="s">
        <v>166</v>
      </c>
      <c r="C13747" s="7" t="s">
        <v>1320</v>
      </c>
      <c r="D13747" s="7" t="n">
        <v>0</v>
      </c>
      <c r="E13747" s="7" t="n">
        <v>0</v>
      </c>
      <c r="F13747" s="7" t="n">
        <v>2</v>
      </c>
      <c r="G13747" s="7" t="n">
        <v>126.54</v>
      </c>
    </row>
    <row r="13748" customFormat="false" ht="15" hidden="false" customHeight="false" outlineLevel="0" collapsed="false">
      <c r="A13748" s="7" t="s">
        <v>33</v>
      </c>
      <c r="B13748" s="7" t="s">
        <v>132</v>
      </c>
      <c r="C13748" s="7" t="s">
        <v>1322</v>
      </c>
      <c r="D13748" s="7" t="n">
        <v>9</v>
      </c>
      <c r="E13748" s="7" t="n">
        <v>88.38</v>
      </c>
      <c r="F13748" s="7" t="n">
        <v>0</v>
      </c>
      <c r="G13748" s="7" t="n">
        <v>0</v>
      </c>
    </row>
    <row r="13749" customFormat="false" ht="15" hidden="false" customHeight="false" outlineLevel="0" collapsed="false">
      <c r="A13749" s="7" t="s">
        <v>33</v>
      </c>
      <c r="B13749" s="7" t="s">
        <v>113</v>
      </c>
      <c r="C13749" s="7" t="s">
        <v>1330</v>
      </c>
      <c r="D13749" s="7" t="n">
        <v>6</v>
      </c>
      <c r="E13749" s="7" t="n">
        <v>173.58</v>
      </c>
      <c r="F13749" s="7" t="n">
        <v>0</v>
      </c>
      <c r="G13749" s="7" t="n">
        <v>0</v>
      </c>
    </row>
    <row r="13750" customFormat="false" ht="15" hidden="false" customHeight="false" outlineLevel="0" collapsed="false">
      <c r="A13750" s="7" t="s">
        <v>33</v>
      </c>
      <c r="B13750" s="7" t="s">
        <v>225</v>
      </c>
      <c r="C13750" s="7" t="s">
        <v>1331</v>
      </c>
      <c r="D13750" s="7" t="n">
        <v>4</v>
      </c>
      <c r="E13750" s="7" t="n">
        <v>168.68</v>
      </c>
      <c r="F13750" s="7" t="n">
        <v>0</v>
      </c>
      <c r="G13750" s="7" t="n">
        <v>0</v>
      </c>
    </row>
    <row r="13751" customFormat="false" ht="15" hidden="false" customHeight="false" outlineLevel="0" collapsed="false">
      <c r="A13751" s="7" t="s">
        <v>33</v>
      </c>
      <c r="B13751" s="7" t="s">
        <v>121</v>
      </c>
      <c r="C13751" s="7" t="s">
        <v>1339</v>
      </c>
      <c r="D13751" s="7" t="n">
        <v>6</v>
      </c>
      <c r="E13751" s="7" t="n">
        <v>247.2</v>
      </c>
      <c r="F13751" s="7" t="n">
        <v>0</v>
      </c>
      <c r="G13751" s="7" t="n">
        <v>0</v>
      </c>
    </row>
    <row r="13752" customFormat="false" ht="15" hidden="false" customHeight="false" outlineLevel="0" collapsed="false">
      <c r="A13752" s="7" t="s">
        <v>33</v>
      </c>
      <c r="B13752" s="7" t="s">
        <v>201</v>
      </c>
      <c r="C13752" s="7" t="s">
        <v>1344</v>
      </c>
      <c r="D13752" s="7" t="n">
        <v>4</v>
      </c>
      <c r="E13752" s="7" t="n">
        <v>38</v>
      </c>
      <c r="F13752" s="7" t="n">
        <v>0</v>
      </c>
      <c r="G13752" s="7" t="n">
        <v>0</v>
      </c>
    </row>
    <row r="13753" customFormat="false" ht="15" hidden="false" customHeight="false" outlineLevel="0" collapsed="false">
      <c r="A13753" s="7" t="s">
        <v>33</v>
      </c>
      <c r="B13753" s="7" t="s">
        <v>246</v>
      </c>
      <c r="C13753" s="7" t="s">
        <v>1345</v>
      </c>
      <c r="D13753" s="7" t="n">
        <v>9</v>
      </c>
      <c r="E13753" s="7" t="n">
        <v>85.5</v>
      </c>
      <c r="F13753" s="7" t="n">
        <v>0</v>
      </c>
      <c r="G13753" s="7" t="n">
        <v>0</v>
      </c>
    </row>
    <row r="13754" customFormat="false" ht="15" hidden="false" customHeight="false" outlineLevel="0" collapsed="false">
      <c r="A13754" s="7" t="s">
        <v>33</v>
      </c>
      <c r="B13754" s="7" t="s">
        <v>302</v>
      </c>
      <c r="C13754" s="7" t="s">
        <v>1346</v>
      </c>
      <c r="D13754" s="7" t="n">
        <v>4</v>
      </c>
      <c r="E13754" s="7" t="n">
        <v>51.8</v>
      </c>
      <c r="F13754" s="7" t="n">
        <v>0</v>
      </c>
      <c r="G13754" s="7" t="n">
        <v>0</v>
      </c>
    </row>
    <row r="13755" customFormat="false" ht="15" hidden="false" customHeight="false" outlineLevel="0" collapsed="false">
      <c r="A13755" s="7" t="s">
        <v>33</v>
      </c>
      <c r="B13755" s="7" t="s">
        <v>264</v>
      </c>
      <c r="C13755" s="7" t="s">
        <v>1347</v>
      </c>
      <c r="D13755" s="7" t="n">
        <v>3</v>
      </c>
      <c r="E13755" s="7" t="n">
        <v>29.13</v>
      </c>
      <c r="F13755" s="7" t="n">
        <v>0</v>
      </c>
      <c r="G13755" s="7" t="n">
        <v>0</v>
      </c>
    </row>
    <row r="13756" customFormat="false" ht="15" hidden="false" customHeight="false" outlineLevel="0" collapsed="false">
      <c r="A13756" s="7" t="s">
        <v>33</v>
      </c>
      <c r="B13756" s="7" t="s">
        <v>297</v>
      </c>
      <c r="C13756" s="7" t="s">
        <v>1348</v>
      </c>
      <c r="D13756" s="7" t="n">
        <v>2</v>
      </c>
      <c r="E13756" s="7" t="n">
        <v>16.16</v>
      </c>
      <c r="F13756" s="7" t="n">
        <v>0</v>
      </c>
      <c r="G13756" s="7" t="n">
        <v>0</v>
      </c>
    </row>
    <row r="13757" customFormat="false" ht="15" hidden="false" customHeight="false" outlineLevel="0" collapsed="false">
      <c r="A13757" s="7" t="s">
        <v>33</v>
      </c>
      <c r="B13757" s="7" t="s">
        <v>150</v>
      </c>
      <c r="C13757" s="7" t="s">
        <v>1349</v>
      </c>
      <c r="D13757" s="7" t="n">
        <v>12</v>
      </c>
      <c r="E13757" s="7" t="n">
        <v>146.16</v>
      </c>
      <c r="F13757" s="7" t="n">
        <v>0</v>
      </c>
      <c r="G13757" s="7" t="n">
        <v>0</v>
      </c>
    </row>
    <row r="13758" customFormat="false" ht="15" hidden="false" customHeight="false" outlineLevel="0" collapsed="false">
      <c r="A13758" s="7" t="s">
        <v>33</v>
      </c>
      <c r="B13758" s="7" t="s">
        <v>311</v>
      </c>
      <c r="C13758" s="7" t="s">
        <v>1352</v>
      </c>
      <c r="D13758" s="7" t="n">
        <v>5</v>
      </c>
      <c r="E13758" s="7" t="n">
        <v>56.65</v>
      </c>
      <c r="F13758" s="7" t="n">
        <v>0</v>
      </c>
      <c r="G13758" s="7" t="n">
        <v>0</v>
      </c>
    </row>
    <row r="13759" customFormat="false" ht="15" hidden="false" customHeight="false" outlineLevel="0" collapsed="false">
      <c r="A13759" s="7" t="s">
        <v>33</v>
      </c>
      <c r="B13759" s="7" t="s">
        <v>179</v>
      </c>
      <c r="C13759" s="7" t="s">
        <v>1357</v>
      </c>
      <c r="D13759" s="7" t="n">
        <v>11</v>
      </c>
      <c r="E13759" s="7" t="n">
        <v>178.2</v>
      </c>
      <c r="F13759" s="7" t="n">
        <v>0</v>
      </c>
      <c r="G13759" s="7" t="n">
        <v>0</v>
      </c>
    </row>
    <row r="13760" customFormat="false" ht="15" hidden="false" customHeight="false" outlineLevel="0" collapsed="false">
      <c r="A13760" s="7" t="s">
        <v>33</v>
      </c>
      <c r="B13760" s="7" t="s">
        <v>163</v>
      </c>
      <c r="C13760" s="7" t="s">
        <v>1357</v>
      </c>
      <c r="D13760" s="7" t="n">
        <v>9</v>
      </c>
      <c r="E13760" s="7" t="n">
        <v>160.38</v>
      </c>
      <c r="F13760" s="7" t="n">
        <v>0</v>
      </c>
      <c r="G13760" s="7" t="n">
        <v>0</v>
      </c>
    </row>
    <row r="13761" customFormat="false" ht="15" hidden="false" customHeight="false" outlineLevel="0" collapsed="false">
      <c r="A13761" s="7" t="s">
        <v>33</v>
      </c>
      <c r="B13761" s="7" t="s">
        <v>236</v>
      </c>
      <c r="C13761" s="7" t="s">
        <v>1361</v>
      </c>
      <c r="D13761" s="7" t="n">
        <v>20</v>
      </c>
      <c r="E13761" s="7" t="n">
        <v>196.4</v>
      </c>
      <c r="F13761" s="7" t="n">
        <v>0</v>
      </c>
      <c r="G13761" s="7" t="n">
        <v>0</v>
      </c>
    </row>
    <row r="13762" customFormat="false" ht="15" hidden="false" customHeight="false" outlineLevel="0" collapsed="false">
      <c r="A13762" s="7" t="s">
        <v>33</v>
      </c>
      <c r="B13762" s="7" t="s">
        <v>148</v>
      </c>
      <c r="C13762" s="7" t="s">
        <v>1387</v>
      </c>
      <c r="D13762" s="7" t="n">
        <v>4</v>
      </c>
      <c r="E13762" s="7" t="n">
        <v>66</v>
      </c>
      <c r="F13762" s="7" t="n">
        <v>0</v>
      </c>
      <c r="G13762" s="7" t="n">
        <v>0</v>
      </c>
    </row>
    <row r="13763" customFormat="false" ht="15" hidden="false" customHeight="false" outlineLevel="0" collapsed="false">
      <c r="A13763" s="7" t="s">
        <v>33</v>
      </c>
      <c r="B13763" s="7" t="s">
        <v>139</v>
      </c>
      <c r="C13763" s="7" t="s">
        <v>1387</v>
      </c>
      <c r="D13763" s="7" t="n">
        <v>8</v>
      </c>
      <c r="E13763" s="7" t="n">
        <v>132</v>
      </c>
      <c r="F13763" s="7" t="n">
        <v>0</v>
      </c>
      <c r="G13763" s="7" t="n">
        <v>0</v>
      </c>
    </row>
    <row r="13764" customFormat="false" ht="15" hidden="false" customHeight="false" outlineLevel="0" collapsed="false">
      <c r="A13764" s="7" t="s">
        <v>33</v>
      </c>
      <c r="B13764" s="7" t="s">
        <v>257</v>
      </c>
      <c r="C13764" s="7" t="s">
        <v>1387</v>
      </c>
      <c r="D13764" s="7" t="n">
        <v>2</v>
      </c>
      <c r="E13764" s="7" t="n">
        <v>33</v>
      </c>
      <c r="F13764" s="7" t="n">
        <v>0</v>
      </c>
      <c r="G13764" s="7" t="n">
        <v>0</v>
      </c>
    </row>
    <row r="13765" customFormat="false" ht="15" hidden="false" customHeight="false" outlineLevel="0" collapsed="false">
      <c r="A13765" s="7" t="s">
        <v>33</v>
      </c>
      <c r="B13765" s="7" t="s">
        <v>128</v>
      </c>
      <c r="C13765" s="7" t="s">
        <v>1421</v>
      </c>
      <c r="D13765" s="7" t="n">
        <v>6</v>
      </c>
      <c r="E13765" s="7" t="n">
        <v>150</v>
      </c>
      <c r="F13765" s="7" t="n">
        <v>0</v>
      </c>
      <c r="G13765" s="7" t="n">
        <v>0</v>
      </c>
    </row>
    <row r="13766" customFormat="false" ht="15" hidden="false" customHeight="false" outlineLevel="0" collapsed="false">
      <c r="A13766" s="7" t="s">
        <v>33</v>
      </c>
      <c r="B13766" s="7" t="s">
        <v>217</v>
      </c>
      <c r="C13766" s="7" t="s">
        <v>1446</v>
      </c>
      <c r="D13766" s="7" t="n">
        <v>27</v>
      </c>
      <c r="E13766" s="7" t="n">
        <v>235.71</v>
      </c>
      <c r="F13766" s="7" t="n">
        <v>0</v>
      </c>
      <c r="G13766" s="7" t="n">
        <v>0</v>
      </c>
    </row>
    <row r="13767" customFormat="false" ht="15" hidden="false" customHeight="false" outlineLevel="0" collapsed="false">
      <c r="A13767" s="7" t="s">
        <v>33</v>
      </c>
      <c r="B13767" s="7" t="s">
        <v>124</v>
      </c>
      <c r="C13767" s="7" t="s">
        <v>1449</v>
      </c>
      <c r="D13767" s="7" t="n">
        <v>24</v>
      </c>
      <c r="E13767" s="7" t="n">
        <v>355.2</v>
      </c>
      <c r="F13767" s="7" t="n">
        <v>0</v>
      </c>
      <c r="G13767" s="7" t="n">
        <v>0</v>
      </c>
    </row>
    <row r="13768" customFormat="false" ht="15" hidden="false" customHeight="false" outlineLevel="0" collapsed="false">
      <c r="A13768" s="7" t="s">
        <v>33</v>
      </c>
      <c r="B13768" s="7" t="s">
        <v>120</v>
      </c>
      <c r="C13768" s="7" t="s">
        <v>1451</v>
      </c>
      <c r="D13768" s="7" t="n">
        <v>29</v>
      </c>
      <c r="E13768" s="7" t="n">
        <v>388.6</v>
      </c>
      <c r="F13768" s="7" t="n">
        <v>0</v>
      </c>
      <c r="G13768" s="7" t="n">
        <v>0</v>
      </c>
    </row>
    <row r="13769" customFormat="false" ht="15" hidden="false" customHeight="false" outlineLevel="0" collapsed="false">
      <c r="A13769" s="7" t="s">
        <v>33</v>
      </c>
      <c r="B13769" s="7" t="s">
        <v>910</v>
      </c>
      <c r="C13769" s="7" t="s">
        <v>1574</v>
      </c>
      <c r="D13769" s="7" t="n">
        <v>1</v>
      </c>
      <c r="E13769" s="7" t="n">
        <v>25</v>
      </c>
      <c r="F13769" s="7" t="n">
        <v>0</v>
      </c>
      <c r="G13769" s="7" t="n">
        <v>0</v>
      </c>
    </row>
    <row r="13770" customFormat="false" ht="15" hidden="false" customHeight="false" outlineLevel="0" collapsed="false">
      <c r="A13770" s="7" t="s">
        <v>33</v>
      </c>
      <c r="B13770" s="7" t="s">
        <v>88</v>
      </c>
      <c r="C13770" s="7" t="s">
        <v>1271</v>
      </c>
      <c r="D13770" s="7" t="n">
        <v>0</v>
      </c>
      <c r="E13770" s="7" t="n">
        <v>0</v>
      </c>
      <c r="F13770" s="7" t="n">
        <v>2</v>
      </c>
      <c r="G13770" s="7" t="n">
        <v>130</v>
      </c>
    </row>
    <row r="13771" customFormat="false" ht="15" hidden="false" customHeight="false" outlineLevel="0" collapsed="false">
      <c r="A13771" s="7" t="s">
        <v>33</v>
      </c>
      <c r="B13771" s="7" t="s">
        <v>157</v>
      </c>
      <c r="C13771" s="7" t="s">
        <v>1276</v>
      </c>
      <c r="D13771" s="7" t="n">
        <v>8</v>
      </c>
      <c r="E13771" s="7" t="n">
        <v>578.72</v>
      </c>
      <c r="F13771" s="7" t="n">
        <v>0</v>
      </c>
      <c r="G13771" s="7" t="n">
        <v>0</v>
      </c>
    </row>
    <row r="13772" customFormat="false" ht="15" hidden="false" customHeight="false" outlineLevel="0" collapsed="false">
      <c r="A13772" s="7" t="s">
        <v>33</v>
      </c>
      <c r="B13772" s="7" t="s">
        <v>258</v>
      </c>
      <c r="C13772" s="7" t="s">
        <v>1276</v>
      </c>
      <c r="D13772" s="7" t="n">
        <v>3</v>
      </c>
      <c r="E13772" s="7" t="n">
        <v>217.02</v>
      </c>
      <c r="F13772" s="7" t="n">
        <v>2</v>
      </c>
      <c r="G13772" s="7" t="n">
        <v>144.68</v>
      </c>
    </row>
    <row r="13773" customFormat="false" ht="15" hidden="false" customHeight="false" outlineLevel="0" collapsed="false">
      <c r="A13773" s="7" t="s">
        <v>33</v>
      </c>
      <c r="B13773" s="7" t="s">
        <v>106</v>
      </c>
      <c r="C13773" s="7" t="s">
        <v>1291</v>
      </c>
      <c r="D13773" s="7" t="n">
        <v>7</v>
      </c>
      <c r="E13773" s="7" t="n">
        <v>171.01</v>
      </c>
      <c r="F13773" s="7" t="n">
        <v>0</v>
      </c>
      <c r="G13773" s="7" t="n">
        <v>0</v>
      </c>
    </row>
    <row r="13774" customFormat="false" ht="15" hidden="false" customHeight="false" outlineLevel="0" collapsed="false">
      <c r="A13774" s="7" t="s">
        <v>33</v>
      </c>
      <c r="B13774" s="7" t="s">
        <v>96</v>
      </c>
      <c r="C13774" s="7" t="s">
        <v>1291</v>
      </c>
      <c r="D13774" s="7" t="n">
        <v>8</v>
      </c>
      <c r="E13774" s="7" t="n">
        <v>195.44</v>
      </c>
      <c r="F13774" s="7" t="n">
        <v>6</v>
      </c>
      <c r="G13774" s="7" t="n">
        <v>146.58</v>
      </c>
    </row>
    <row r="13775" customFormat="false" ht="15" hidden="false" customHeight="false" outlineLevel="0" collapsed="false">
      <c r="A13775" s="7" t="s">
        <v>33</v>
      </c>
      <c r="B13775" s="7" t="s">
        <v>110</v>
      </c>
      <c r="C13775" s="7" t="s">
        <v>1291</v>
      </c>
      <c r="D13775" s="7" t="n">
        <v>2</v>
      </c>
      <c r="E13775" s="7" t="n">
        <v>48.86</v>
      </c>
      <c r="F13775" s="7" t="n">
        <v>0</v>
      </c>
      <c r="G13775" s="7" t="n">
        <v>0</v>
      </c>
    </row>
    <row r="13776" customFormat="false" ht="15" hidden="false" customHeight="false" outlineLevel="0" collapsed="false">
      <c r="A13776" s="7" t="s">
        <v>33</v>
      </c>
      <c r="B13776" s="7" t="s">
        <v>173</v>
      </c>
      <c r="C13776" s="7" t="s">
        <v>1291</v>
      </c>
      <c r="D13776" s="7" t="n">
        <v>4</v>
      </c>
      <c r="E13776" s="7" t="n">
        <v>97.72</v>
      </c>
      <c r="F13776" s="7" t="n">
        <v>0</v>
      </c>
      <c r="G13776" s="7" t="n">
        <v>0</v>
      </c>
    </row>
    <row r="13777" customFormat="false" ht="15" hidden="false" customHeight="false" outlineLevel="0" collapsed="false">
      <c r="A13777" s="7" t="s">
        <v>33</v>
      </c>
      <c r="B13777" s="7" t="s">
        <v>371</v>
      </c>
      <c r="C13777" s="7" t="s">
        <v>1296</v>
      </c>
      <c r="D13777" s="7" t="n">
        <v>6</v>
      </c>
      <c r="E13777" s="7" t="n">
        <v>66</v>
      </c>
      <c r="F13777" s="7" t="n">
        <v>0</v>
      </c>
      <c r="G13777" s="7" t="n">
        <v>0</v>
      </c>
    </row>
    <row r="13778" customFormat="false" ht="15" hidden="false" customHeight="false" outlineLevel="0" collapsed="false">
      <c r="A13778" s="7" t="s">
        <v>33</v>
      </c>
      <c r="B13778" s="7" t="s">
        <v>393</v>
      </c>
      <c r="C13778" s="7" t="s">
        <v>1297</v>
      </c>
      <c r="D13778" s="7" t="n">
        <v>6</v>
      </c>
      <c r="E13778" s="7" t="n">
        <v>66</v>
      </c>
      <c r="F13778" s="7" t="n">
        <v>0</v>
      </c>
      <c r="G13778" s="7" t="n">
        <v>0</v>
      </c>
    </row>
    <row r="13779" customFormat="false" ht="15" hidden="false" customHeight="false" outlineLevel="0" collapsed="false">
      <c r="A13779" s="7" t="s">
        <v>33</v>
      </c>
      <c r="B13779" s="7" t="s">
        <v>337</v>
      </c>
      <c r="C13779" s="7" t="s">
        <v>1299</v>
      </c>
      <c r="D13779" s="7" t="n">
        <v>6</v>
      </c>
      <c r="E13779" s="7" t="n">
        <v>66</v>
      </c>
      <c r="F13779" s="7" t="n">
        <v>0</v>
      </c>
      <c r="G13779" s="7" t="n">
        <v>0</v>
      </c>
    </row>
    <row r="13780" customFormat="false" ht="15" hidden="false" customHeight="false" outlineLevel="0" collapsed="false">
      <c r="A13780" s="7" t="s">
        <v>33</v>
      </c>
      <c r="B13780" s="7" t="s">
        <v>83</v>
      </c>
      <c r="C13780" s="7" t="s">
        <v>1303</v>
      </c>
      <c r="D13780" s="7" t="n">
        <v>18</v>
      </c>
      <c r="E13780" s="7" t="n">
        <v>819</v>
      </c>
      <c r="F13780" s="7" t="n">
        <v>5</v>
      </c>
      <c r="G13780" s="7" t="n">
        <v>227.5</v>
      </c>
    </row>
    <row r="13781" customFormat="false" ht="15" hidden="false" customHeight="false" outlineLevel="0" collapsed="false">
      <c r="A13781" s="7" t="s">
        <v>33</v>
      </c>
      <c r="B13781" s="7" t="s">
        <v>187</v>
      </c>
      <c r="C13781" s="7" t="s">
        <v>1309</v>
      </c>
      <c r="D13781" s="7" t="n">
        <v>15</v>
      </c>
      <c r="E13781" s="7" t="n">
        <v>1167</v>
      </c>
      <c r="F13781" s="7" t="n">
        <v>0</v>
      </c>
      <c r="G13781" s="7" t="n">
        <v>0</v>
      </c>
    </row>
    <row r="13782" customFormat="false" ht="15" hidden="false" customHeight="false" outlineLevel="0" collapsed="false">
      <c r="A13782" s="7" t="s">
        <v>33</v>
      </c>
      <c r="B13782" s="7" t="s">
        <v>144</v>
      </c>
      <c r="C13782" s="7" t="s">
        <v>1320</v>
      </c>
      <c r="D13782" s="7" t="n">
        <v>4</v>
      </c>
      <c r="E13782" s="7" t="n">
        <v>253.08</v>
      </c>
      <c r="F13782" s="7" t="n">
        <v>0</v>
      </c>
      <c r="G13782" s="7" t="n">
        <v>0</v>
      </c>
    </row>
    <row r="13783" customFormat="false" ht="15" hidden="false" customHeight="false" outlineLevel="0" collapsed="false">
      <c r="A13783" s="7" t="s">
        <v>33</v>
      </c>
      <c r="B13783" s="7" t="s">
        <v>138</v>
      </c>
      <c r="C13783" s="7" t="s">
        <v>1320</v>
      </c>
      <c r="D13783" s="7" t="n">
        <v>10</v>
      </c>
      <c r="E13783" s="7" t="n">
        <v>632.7</v>
      </c>
      <c r="F13783" s="7" t="n">
        <v>0</v>
      </c>
      <c r="G13783" s="7" t="n">
        <v>0</v>
      </c>
    </row>
    <row r="13784" customFormat="false" ht="15" hidden="false" customHeight="false" outlineLevel="0" collapsed="false">
      <c r="A13784" s="7" t="s">
        <v>33</v>
      </c>
      <c r="B13784" s="7" t="s">
        <v>166</v>
      </c>
      <c r="C13784" s="7" t="s">
        <v>1320</v>
      </c>
      <c r="D13784" s="7" t="n">
        <v>3</v>
      </c>
      <c r="E13784" s="7" t="n">
        <v>189.81</v>
      </c>
      <c r="F13784" s="7" t="n">
        <v>0</v>
      </c>
      <c r="G13784" s="7" t="n">
        <v>0</v>
      </c>
    </row>
    <row r="13785" customFormat="false" ht="15" hidden="false" customHeight="false" outlineLevel="0" collapsed="false">
      <c r="A13785" s="7" t="s">
        <v>33</v>
      </c>
      <c r="B13785" s="7" t="s">
        <v>168</v>
      </c>
      <c r="C13785" s="7" t="s">
        <v>1326</v>
      </c>
      <c r="D13785" s="7" t="n">
        <v>5</v>
      </c>
      <c r="E13785" s="7" t="n">
        <v>64.1</v>
      </c>
      <c r="F13785" s="7" t="n">
        <v>0</v>
      </c>
      <c r="G13785" s="7" t="n">
        <v>0</v>
      </c>
    </row>
    <row r="13786" customFormat="false" ht="15" hidden="false" customHeight="false" outlineLevel="0" collapsed="false">
      <c r="A13786" s="7" t="s">
        <v>33</v>
      </c>
      <c r="B13786" s="7" t="s">
        <v>113</v>
      </c>
      <c r="C13786" s="7" t="s">
        <v>1330</v>
      </c>
      <c r="D13786" s="7" t="n">
        <v>6</v>
      </c>
      <c r="E13786" s="7" t="n">
        <v>173.58</v>
      </c>
      <c r="F13786" s="7" t="n">
        <v>0</v>
      </c>
      <c r="G13786" s="7" t="n">
        <v>0</v>
      </c>
    </row>
    <row r="13787" customFormat="false" ht="15" hidden="false" customHeight="false" outlineLevel="0" collapsed="false">
      <c r="A13787" s="7" t="s">
        <v>33</v>
      </c>
      <c r="B13787" s="7" t="s">
        <v>111</v>
      </c>
      <c r="C13787" s="7" t="s">
        <v>1330</v>
      </c>
      <c r="D13787" s="7" t="n">
        <v>2</v>
      </c>
      <c r="E13787" s="7" t="n">
        <v>57.86</v>
      </c>
      <c r="F13787" s="7" t="n">
        <v>0</v>
      </c>
      <c r="G13787" s="7" t="n">
        <v>0</v>
      </c>
    </row>
    <row r="13788" customFormat="false" ht="15" hidden="false" customHeight="false" outlineLevel="0" collapsed="false">
      <c r="A13788" s="7" t="s">
        <v>33</v>
      </c>
      <c r="B13788" s="7" t="s">
        <v>149</v>
      </c>
      <c r="C13788" s="7" t="s">
        <v>1330</v>
      </c>
      <c r="D13788" s="7" t="n">
        <v>2</v>
      </c>
      <c r="E13788" s="7" t="n">
        <v>57.86</v>
      </c>
      <c r="F13788" s="7" t="n">
        <v>0</v>
      </c>
      <c r="G13788" s="7" t="n">
        <v>0</v>
      </c>
    </row>
    <row r="13789" customFormat="false" ht="15" hidden="false" customHeight="false" outlineLevel="0" collapsed="false">
      <c r="A13789" s="7" t="s">
        <v>33</v>
      </c>
      <c r="B13789" s="7" t="s">
        <v>153</v>
      </c>
      <c r="C13789" s="7" t="s">
        <v>1330</v>
      </c>
      <c r="D13789" s="7" t="n">
        <v>0</v>
      </c>
      <c r="E13789" s="7" t="n">
        <v>0</v>
      </c>
      <c r="F13789" s="7" t="n">
        <v>6</v>
      </c>
      <c r="G13789" s="7" t="n">
        <v>173.58</v>
      </c>
    </row>
    <row r="13790" customFormat="false" ht="15" hidden="false" customHeight="false" outlineLevel="0" collapsed="false">
      <c r="A13790" s="7" t="s">
        <v>33</v>
      </c>
      <c r="B13790" s="7" t="s">
        <v>478</v>
      </c>
      <c r="C13790" s="7" t="s">
        <v>1330</v>
      </c>
      <c r="D13790" s="7" t="n">
        <v>2</v>
      </c>
      <c r="E13790" s="7" t="n">
        <v>57.86</v>
      </c>
      <c r="F13790" s="7" t="n">
        <v>0</v>
      </c>
      <c r="G13790" s="7" t="n">
        <v>0</v>
      </c>
    </row>
    <row r="13791" customFormat="false" ht="15" hidden="false" customHeight="false" outlineLevel="0" collapsed="false">
      <c r="A13791" s="7" t="s">
        <v>33</v>
      </c>
      <c r="B13791" s="7" t="s">
        <v>326</v>
      </c>
      <c r="C13791" s="7" t="s">
        <v>1330</v>
      </c>
      <c r="D13791" s="7" t="n">
        <v>0</v>
      </c>
      <c r="E13791" s="7" t="n">
        <v>0</v>
      </c>
      <c r="F13791" s="7" t="n">
        <v>6</v>
      </c>
      <c r="G13791" s="7" t="n">
        <v>173.58</v>
      </c>
    </row>
    <row r="13792" customFormat="false" ht="15" hidden="false" customHeight="false" outlineLevel="0" collapsed="false">
      <c r="A13792" s="7" t="s">
        <v>33</v>
      </c>
      <c r="B13792" s="7" t="s">
        <v>231</v>
      </c>
      <c r="C13792" s="7" t="s">
        <v>1342</v>
      </c>
      <c r="D13792" s="7" t="n">
        <v>2</v>
      </c>
      <c r="E13792" s="7" t="n">
        <v>39.84</v>
      </c>
      <c r="F13792" s="7" t="n">
        <v>0</v>
      </c>
      <c r="G13792" s="7" t="n">
        <v>0</v>
      </c>
    </row>
    <row r="13793" customFormat="false" ht="15" hidden="false" customHeight="false" outlineLevel="0" collapsed="false">
      <c r="A13793" s="7" t="s">
        <v>33</v>
      </c>
      <c r="B13793" s="7" t="s">
        <v>270</v>
      </c>
      <c r="C13793" s="7" t="s">
        <v>1343</v>
      </c>
      <c r="D13793" s="7" t="n">
        <v>4</v>
      </c>
      <c r="E13793" s="7" t="n">
        <v>69.4</v>
      </c>
      <c r="F13793" s="7" t="n">
        <v>0</v>
      </c>
      <c r="G13793" s="7" t="n">
        <v>0</v>
      </c>
    </row>
    <row r="13794" customFormat="false" ht="15" hidden="false" customHeight="false" outlineLevel="0" collapsed="false">
      <c r="A13794" s="7" t="s">
        <v>33</v>
      </c>
      <c r="B13794" s="7" t="s">
        <v>201</v>
      </c>
      <c r="C13794" s="7" t="s">
        <v>1344</v>
      </c>
      <c r="D13794" s="7" t="n">
        <v>17</v>
      </c>
      <c r="E13794" s="7" t="n">
        <v>161.5</v>
      </c>
      <c r="F13794" s="7" t="n">
        <v>3</v>
      </c>
      <c r="G13794" s="7" t="n">
        <v>28.5</v>
      </c>
    </row>
    <row r="13795" customFormat="false" ht="15" hidden="false" customHeight="false" outlineLevel="0" collapsed="false">
      <c r="A13795" s="7" t="s">
        <v>33</v>
      </c>
      <c r="B13795" s="7" t="s">
        <v>246</v>
      </c>
      <c r="C13795" s="7" t="s">
        <v>1345</v>
      </c>
      <c r="D13795" s="7" t="n">
        <v>5</v>
      </c>
      <c r="E13795" s="7" t="n">
        <v>47.5</v>
      </c>
      <c r="F13795" s="7" t="n">
        <v>0</v>
      </c>
      <c r="G13795" s="7" t="n">
        <v>0</v>
      </c>
    </row>
    <row r="13796" customFormat="false" ht="15" hidden="false" customHeight="false" outlineLevel="0" collapsed="false">
      <c r="A13796" s="7" t="s">
        <v>33</v>
      </c>
      <c r="B13796" s="7" t="s">
        <v>297</v>
      </c>
      <c r="C13796" s="7" t="s">
        <v>1348</v>
      </c>
      <c r="D13796" s="7" t="n">
        <v>1</v>
      </c>
      <c r="E13796" s="7" t="n">
        <v>8.08</v>
      </c>
      <c r="F13796" s="7" t="n">
        <v>0</v>
      </c>
      <c r="G13796" s="7" t="n">
        <v>0</v>
      </c>
    </row>
    <row r="13797" customFormat="false" ht="15" hidden="false" customHeight="false" outlineLevel="0" collapsed="false">
      <c r="A13797" s="7" t="s">
        <v>33</v>
      </c>
      <c r="B13797" s="7" t="s">
        <v>150</v>
      </c>
      <c r="C13797" s="7" t="s">
        <v>1349</v>
      </c>
      <c r="D13797" s="7" t="n">
        <v>19</v>
      </c>
      <c r="E13797" s="7" t="n">
        <v>231.42</v>
      </c>
      <c r="F13797" s="7" t="n">
        <v>6</v>
      </c>
      <c r="G13797" s="7" t="n">
        <v>73.08</v>
      </c>
    </row>
    <row r="13798" customFormat="false" ht="15" hidden="false" customHeight="false" outlineLevel="0" collapsed="false">
      <c r="A13798" s="7" t="s">
        <v>33</v>
      </c>
      <c r="B13798" s="7" t="s">
        <v>311</v>
      </c>
      <c r="C13798" s="7" t="s">
        <v>1352</v>
      </c>
      <c r="D13798" s="7" t="n">
        <v>2</v>
      </c>
      <c r="E13798" s="7" t="n">
        <v>22.66</v>
      </c>
      <c r="F13798" s="7" t="n">
        <v>3</v>
      </c>
      <c r="G13798" s="7" t="n">
        <v>33.99</v>
      </c>
    </row>
    <row r="13799" customFormat="false" ht="15" hidden="false" customHeight="false" outlineLevel="0" collapsed="false">
      <c r="A13799" s="7" t="s">
        <v>33</v>
      </c>
      <c r="B13799" s="7" t="s">
        <v>179</v>
      </c>
      <c r="C13799" s="7" t="s">
        <v>1357</v>
      </c>
      <c r="D13799" s="7" t="n">
        <v>7</v>
      </c>
      <c r="E13799" s="7" t="n">
        <v>113.4</v>
      </c>
      <c r="F13799" s="7" t="n">
        <v>0</v>
      </c>
      <c r="G13799" s="7" t="n">
        <v>0</v>
      </c>
    </row>
    <row r="13800" customFormat="false" ht="15" hidden="false" customHeight="false" outlineLevel="0" collapsed="false">
      <c r="A13800" s="7" t="s">
        <v>33</v>
      </c>
      <c r="B13800" s="7" t="s">
        <v>163</v>
      </c>
      <c r="C13800" s="7" t="s">
        <v>1357</v>
      </c>
      <c r="D13800" s="7" t="n">
        <v>2</v>
      </c>
      <c r="E13800" s="7" t="n">
        <v>35.64</v>
      </c>
      <c r="F13800" s="7" t="n">
        <v>0</v>
      </c>
      <c r="G13800" s="7" t="n">
        <v>0</v>
      </c>
    </row>
    <row r="13801" customFormat="false" ht="15" hidden="false" customHeight="false" outlineLevel="0" collapsed="false">
      <c r="A13801" s="7" t="s">
        <v>33</v>
      </c>
      <c r="B13801" s="7" t="s">
        <v>236</v>
      </c>
      <c r="C13801" s="7" t="s">
        <v>1361</v>
      </c>
      <c r="D13801" s="7" t="n">
        <v>15</v>
      </c>
      <c r="E13801" s="7" t="n">
        <v>147.3</v>
      </c>
      <c r="F13801" s="7" t="n">
        <v>0</v>
      </c>
      <c r="G13801" s="7" t="n">
        <v>0</v>
      </c>
    </row>
    <row r="13802" customFormat="false" ht="15" hidden="false" customHeight="false" outlineLevel="0" collapsed="false">
      <c r="A13802" s="7" t="s">
        <v>33</v>
      </c>
      <c r="B13802" s="7" t="s">
        <v>188</v>
      </c>
      <c r="C13802" s="7" t="s">
        <v>1379</v>
      </c>
      <c r="D13802" s="7" t="n">
        <v>3</v>
      </c>
      <c r="E13802" s="7" t="n">
        <v>125.43</v>
      </c>
      <c r="F13802" s="7" t="n">
        <v>0</v>
      </c>
      <c r="G13802" s="7" t="n">
        <v>0</v>
      </c>
    </row>
    <row r="13803" customFormat="false" ht="15" hidden="false" customHeight="false" outlineLevel="0" collapsed="false">
      <c r="A13803" s="7" t="s">
        <v>33</v>
      </c>
      <c r="B13803" s="7" t="s">
        <v>174</v>
      </c>
      <c r="C13803" s="7" t="s">
        <v>1379</v>
      </c>
      <c r="D13803" s="7" t="n">
        <v>3</v>
      </c>
      <c r="E13803" s="7" t="n">
        <v>125.43</v>
      </c>
      <c r="F13803" s="7" t="n">
        <v>0</v>
      </c>
      <c r="G13803" s="7" t="n">
        <v>0</v>
      </c>
    </row>
    <row r="13804" customFormat="false" ht="15" hidden="false" customHeight="false" outlineLevel="0" collapsed="false">
      <c r="A13804" s="7" t="s">
        <v>33</v>
      </c>
      <c r="B13804" s="7" t="s">
        <v>145</v>
      </c>
      <c r="C13804" s="7" t="s">
        <v>1379</v>
      </c>
      <c r="D13804" s="7" t="n">
        <v>5</v>
      </c>
      <c r="E13804" s="7" t="n">
        <v>209.05</v>
      </c>
      <c r="F13804" s="7" t="n">
        <v>0</v>
      </c>
      <c r="G13804" s="7" t="n">
        <v>0</v>
      </c>
    </row>
    <row r="13805" customFormat="false" ht="15" hidden="false" customHeight="false" outlineLevel="0" collapsed="false">
      <c r="A13805" s="7" t="s">
        <v>33</v>
      </c>
      <c r="B13805" s="7" t="s">
        <v>148</v>
      </c>
      <c r="C13805" s="7" t="s">
        <v>1387</v>
      </c>
      <c r="D13805" s="7" t="n">
        <v>10</v>
      </c>
      <c r="E13805" s="7" t="n">
        <v>165</v>
      </c>
      <c r="F13805" s="7" t="n">
        <v>0</v>
      </c>
      <c r="G13805" s="7" t="n">
        <v>0</v>
      </c>
    </row>
    <row r="13806" customFormat="false" ht="15" hidden="false" customHeight="false" outlineLevel="0" collapsed="false">
      <c r="A13806" s="7" t="s">
        <v>33</v>
      </c>
      <c r="B13806" s="7" t="s">
        <v>139</v>
      </c>
      <c r="C13806" s="7" t="s">
        <v>1387</v>
      </c>
      <c r="D13806" s="7" t="n">
        <v>7</v>
      </c>
      <c r="E13806" s="7" t="n">
        <v>115.5</v>
      </c>
      <c r="F13806" s="7" t="n">
        <v>0</v>
      </c>
      <c r="G13806" s="7" t="n">
        <v>0</v>
      </c>
    </row>
    <row r="13807" customFormat="false" ht="15" hidden="false" customHeight="false" outlineLevel="0" collapsed="false">
      <c r="A13807" s="7" t="s">
        <v>33</v>
      </c>
      <c r="B13807" s="7" t="s">
        <v>257</v>
      </c>
      <c r="C13807" s="7" t="s">
        <v>1387</v>
      </c>
      <c r="D13807" s="7" t="n">
        <v>2</v>
      </c>
      <c r="E13807" s="7" t="n">
        <v>33</v>
      </c>
      <c r="F13807" s="7" t="n">
        <v>2</v>
      </c>
      <c r="G13807" s="7" t="n">
        <v>33</v>
      </c>
    </row>
    <row r="13808" customFormat="false" ht="15" hidden="false" customHeight="false" outlineLevel="0" collapsed="false">
      <c r="A13808" s="7" t="s">
        <v>33</v>
      </c>
      <c r="B13808" s="7" t="s">
        <v>293</v>
      </c>
      <c r="C13808" s="7" t="s">
        <v>1403</v>
      </c>
      <c r="D13808" s="7" t="n">
        <v>1</v>
      </c>
      <c r="E13808" s="7" t="n">
        <v>136.3</v>
      </c>
      <c r="F13808" s="7" t="n">
        <v>0</v>
      </c>
      <c r="G13808" s="7" t="n">
        <v>0</v>
      </c>
    </row>
    <row r="13809" customFormat="false" ht="15" hidden="false" customHeight="false" outlineLevel="0" collapsed="false">
      <c r="A13809" s="7" t="s">
        <v>33</v>
      </c>
      <c r="B13809" s="7" t="s">
        <v>318</v>
      </c>
      <c r="C13809" s="7" t="s">
        <v>1403</v>
      </c>
      <c r="D13809" s="7" t="n">
        <v>2</v>
      </c>
      <c r="E13809" s="7" t="n">
        <v>272.6</v>
      </c>
      <c r="F13809" s="7" t="n">
        <v>0</v>
      </c>
      <c r="G13809" s="7" t="n">
        <v>0</v>
      </c>
    </row>
    <row r="13810" customFormat="false" ht="15" hidden="false" customHeight="false" outlineLevel="0" collapsed="false">
      <c r="A13810" s="7" t="s">
        <v>33</v>
      </c>
      <c r="B13810" s="7" t="s">
        <v>128</v>
      </c>
      <c r="C13810" s="7" t="s">
        <v>1421</v>
      </c>
      <c r="D13810" s="7" t="n">
        <v>1</v>
      </c>
      <c r="E13810" s="7" t="n">
        <v>25</v>
      </c>
      <c r="F13810" s="7" t="n">
        <v>0</v>
      </c>
      <c r="G13810" s="7" t="n">
        <v>0</v>
      </c>
    </row>
    <row r="13811" customFormat="false" ht="15" hidden="false" customHeight="false" outlineLevel="0" collapsed="false">
      <c r="A13811" s="7" t="s">
        <v>33</v>
      </c>
      <c r="B13811" s="7" t="s">
        <v>126</v>
      </c>
      <c r="C13811" s="7" t="s">
        <v>1421</v>
      </c>
      <c r="D13811" s="7" t="n">
        <v>9</v>
      </c>
      <c r="E13811" s="7" t="n">
        <v>225</v>
      </c>
      <c r="F13811" s="7" t="n">
        <v>0</v>
      </c>
      <c r="G13811" s="7" t="n">
        <v>0</v>
      </c>
    </row>
    <row r="13812" customFormat="false" ht="15" hidden="false" customHeight="false" outlineLevel="0" collapsed="false">
      <c r="A13812" s="7" t="s">
        <v>33</v>
      </c>
      <c r="B13812" s="7" t="s">
        <v>122</v>
      </c>
      <c r="C13812" s="7" t="s">
        <v>1421</v>
      </c>
      <c r="D13812" s="7" t="n">
        <v>6</v>
      </c>
      <c r="E13812" s="7" t="n">
        <v>150</v>
      </c>
      <c r="F13812" s="7" t="n">
        <v>0</v>
      </c>
      <c r="G13812" s="7" t="n">
        <v>0</v>
      </c>
    </row>
    <row r="13813" customFormat="false" ht="15" hidden="false" customHeight="false" outlineLevel="0" collapsed="false">
      <c r="A13813" s="7" t="s">
        <v>33</v>
      </c>
      <c r="B13813" s="7" t="s">
        <v>142</v>
      </c>
      <c r="C13813" s="7" t="s">
        <v>1421</v>
      </c>
      <c r="D13813" s="7" t="n">
        <v>1</v>
      </c>
      <c r="E13813" s="7" t="n">
        <v>25</v>
      </c>
      <c r="F13813" s="7" t="n">
        <v>5</v>
      </c>
      <c r="G13813" s="7" t="n">
        <v>125</v>
      </c>
    </row>
    <row r="13814" customFormat="false" ht="15" hidden="false" customHeight="false" outlineLevel="0" collapsed="false">
      <c r="A13814" s="7" t="s">
        <v>33</v>
      </c>
      <c r="B13814" s="7" t="s">
        <v>130</v>
      </c>
      <c r="C13814" s="7" t="s">
        <v>1425</v>
      </c>
      <c r="D13814" s="7" t="n">
        <v>2</v>
      </c>
      <c r="E13814" s="7" t="n">
        <v>70</v>
      </c>
      <c r="F13814" s="7" t="n">
        <v>2</v>
      </c>
      <c r="G13814" s="7" t="n">
        <v>70</v>
      </c>
    </row>
    <row r="13815" customFormat="false" ht="15" hidden="false" customHeight="false" outlineLevel="0" collapsed="false">
      <c r="A13815" s="7" t="s">
        <v>33</v>
      </c>
      <c r="B13815" s="7" t="s">
        <v>152</v>
      </c>
      <c r="C13815" s="7" t="s">
        <v>1425</v>
      </c>
      <c r="D13815" s="7" t="n">
        <v>2</v>
      </c>
      <c r="E13815" s="7" t="n">
        <v>70</v>
      </c>
      <c r="F13815" s="7" t="n">
        <v>2</v>
      </c>
      <c r="G13815" s="7" t="n">
        <v>70</v>
      </c>
    </row>
    <row r="13816" customFormat="false" ht="15" hidden="false" customHeight="false" outlineLevel="0" collapsed="false">
      <c r="A13816" s="7" t="s">
        <v>33</v>
      </c>
      <c r="B13816" s="7" t="s">
        <v>204</v>
      </c>
      <c r="C13816" s="7" t="s">
        <v>1428</v>
      </c>
      <c r="D13816" s="7" t="n">
        <v>3</v>
      </c>
      <c r="E13816" s="7" t="n">
        <v>379.5</v>
      </c>
      <c r="F13816" s="7" t="n">
        <v>0</v>
      </c>
      <c r="G13816" s="7" t="n">
        <v>0</v>
      </c>
    </row>
    <row r="13817" customFormat="false" ht="15" hidden="false" customHeight="false" outlineLevel="0" collapsed="false">
      <c r="A13817" s="7" t="s">
        <v>33</v>
      </c>
      <c r="B13817" s="7" t="s">
        <v>196</v>
      </c>
      <c r="C13817" s="7" t="s">
        <v>1428</v>
      </c>
      <c r="D13817" s="7" t="n">
        <v>3</v>
      </c>
      <c r="E13817" s="7" t="n">
        <v>379.5</v>
      </c>
      <c r="F13817" s="7" t="n">
        <v>4</v>
      </c>
      <c r="G13817" s="7" t="n">
        <v>506</v>
      </c>
    </row>
    <row r="13818" customFormat="false" ht="15" hidden="false" customHeight="false" outlineLevel="0" collapsed="false">
      <c r="A13818" s="7" t="s">
        <v>33</v>
      </c>
      <c r="B13818" s="7" t="s">
        <v>232</v>
      </c>
      <c r="C13818" s="7" t="s">
        <v>1432</v>
      </c>
      <c r="D13818" s="7" t="n">
        <v>4</v>
      </c>
      <c r="E13818" s="7" t="n">
        <v>68</v>
      </c>
      <c r="F13818" s="7" t="n">
        <v>0</v>
      </c>
      <c r="G13818" s="7" t="n">
        <v>0</v>
      </c>
    </row>
    <row r="13819" customFormat="false" ht="15" hidden="false" customHeight="false" outlineLevel="0" collapsed="false">
      <c r="A13819" s="7" t="s">
        <v>33</v>
      </c>
      <c r="B13819" s="7" t="s">
        <v>227</v>
      </c>
      <c r="C13819" s="7" t="s">
        <v>1432</v>
      </c>
      <c r="D13819" s="7" t="n">
        <v>4</v>
      </c>
      <c r="E13819" s="7" t="n">
        <v>68</v>
      </c>
      <c r="F13819" s="7" t="n">
        <v>2</v>
      </c>
      <c r="G13819" s="7" t="n">
        <v>34</v>
      </c>
    </row>
    <row r="13820" customFormat="false" ht="15" hidden="false" customHeight="false" outlineLevel="0" collapsed="false">
      <c r="A13820" s="7" t="s">
        <v>33</v>
      </c>
      <c r="B13820" s="7" t="s">
        <v>312</v>
      </c>
      <c r="C13820" s="7" t="s">
        <v>1432</v>
      </c>
      <c r="D13820" s="7" t="n">
        <v>0</v>
      </c>
      <c r="E13820" s="7" t="n">
        <v>0</v>
      </c>
      <c r="F13820" s="7" t="n">
        <v>3</v>
      </c>
      <c r="G13820" s="7" t="n">
        <v>51</v>
      </c>
    </row>
    <row r="13821" customFormat="false" ht="15" hidden="false" customHeight="false" outlineLevel="0" collapsed="false">
      <c r="A13821" s="7" t="s">
        <v>33</v>
      </c>
      <c r="B13821" s="7" t="s">
        <v>192</v>
      </c>
      <c r="C13821" s="7" t="s">
        <v>1311</v>
      </c>
      <c r="D13821" s="7" t="n">
        <v>10</v>
      </c>
      <c r="E13821" s="7" t="n">
        <v>200</v>
      </c>
      <c r="F13821" s="7" t="n">
        <v>0</v>
      </c>
      <c r="G13821" s="7" t="n">
        <v>0</v>
      </c>
    </row>
    <row r="13822" customFormat="false" ht="15" hidden="false" customHeight="false" outlineLevel="0" collapsed="false">
      <c r="A13822" s="7" t="s">
        <v>33</v>
      </c>
      <c r="B13822" s="7" t="s">
        <v>217</v>
      </c>
      <c r="C13822" s="7" t="s">
        <v>1446</v>
      </c>
      <c r="D13822" s="7" t="n">
        <v>6</v>
      </c>
      <c r="E13822" s="7" t="n">
        <v>52.38</v>
      </c>
      <c r="F13822" s="7" t="n">
        <v>3</v>
      </c>
      <c r="G13822" s="7" t="n">
        <v>26.19</v>
      </c>
    </row>
    <row r="13823" customFormat="false" ht="15" hidden="false" customHeight="false" outlineLevel="0" collapsed="false">
      <c r="A13823" s="7" t="s">
        <v>33</v>
      </c>
      <c r="B13823" s="7" t="s">
        <v>124</v>
      </c>
      <c r="C13823" s="7" t="s">
        <v>1449</v>
      </c>
      <c r="D13823" s="7" t="n">
        <v>12</v>
      </c>
      <c r="E13823" s="7" t="n">
        <v>177.6</v>
      </c>
      <c r="F13823" s="7" t="n">
        <v>0</v>
      </c>
      <c r="G13823" s="7" t="n">
        <v>0</v>
      </c>
    </row>
    <row r="13824" customFormat="false" ht="15" hidden="false" customHeight="false" outlineLevel="0" collapsed="false">
      <c r="A13824" s="7" t="s">
        <v>33</v>
      </c>
      <c r="B13824" s="7" t="s">
        <v>120</v>
      </c>
      <c r="C13824" s="7" t="s">
        <v>1451</v>
      </c>
      <c r="D13824" s="7" t="n">
        <v>0</v>
      </c>
      <c r="E13824" s="7" t="n">
        <v>0</v>
      </c>
      <c r="F13824" s="7" t="n">
        <v>4</v>
      </c>
      <c r="G13824" s="7" t="n">
        <v>53.6</v>
      </c>
    </row>
    <row r="13825" customFormat="false" ht="15" hidden="false" customHeight="false" outlineLevel="0" collapsed="false">
      <c r="A13825" s="7" t="s">
        <v>33</v>
      </c>
      <c r="B13825" s="7" t="s">
        <v>409</v>
      </c>
      <c r="C13825" s="7" t="s">
        <v>1455</v>
      </c>
      <c r="D13825" s="7" t="n">
        <v>0</v>
      </c>
      <c r="E13825" s="7" t="n">
        <v>0</v>
      </c>
      <c r="F13825" s="7" t="n">
        <v>5</v>
      </c>
      <c r="G13825" s="7" t="n">
        <v>79.55</v>
      </c>
    </row>
    <row r="13826" customFormat="false" ht="15" hidden="false" customHeight="false" outlineLevel="0" collapsed="false">
      <c r="A13826" s="7" t="s">
        <v>33</v>
      </c>
      <c r="B13826" s="7" t="s">
        <v>909</v>
      </c>
      <c r="C13826" s="7" t="s">
        <v>1573</v>
      </c>
      <c r="D13826" s="7" t="n">
        <v>2</v>
      </c>
      <c r="E13826" s="7" t="n">
        <v>33.2</v>
      </c>
      <c r="F13826" s="7" t="n">
        <v>0</v>
      </c>
      <c r="G13826" s="7" t="n">
        <v>0</v>
      </c>
    </row>
    <row r="13827" customFormat="false" ht="15" hidden="false" customHeight="false" outlineLevel="0" collapsed="false">
      <c r="A13827" s="7" t="s">
        <v>33</v>
      </c>
      <c r="B13827" s="7" t="s">
        <v>868</v>
      </c>
      <c r="C13827" s="7" t="s">
        <v>1573</v>
      </c>
      <c r="D13827" s="7" t="n">
        <v>20</v>
      </c>
      <c r="E13827" s="7" t="n">
        <v>370</v>
      </c>
      <c r="F13827" s="7" t="n">
        <v>17</v>
      </c>
      <c r="G13827" s="7" t="n">
        <v>314.5</v>
      </c>
    </row>
    <row r="13828" customFormat="false" ht="15" hidden="false" customHeight="false" outlineLevel="0" collapsed="false">
      <c r="A13828" s="7" t="s">
        <v>33</v>
      </c>
      <c r="B13828" s="7" t="s">
        <v>910</v>
      </c>
      <c r="C13828" s="7" t="s">
        <v>1574</v>
      </c>
      <c r="D13828" s="7" t="n">
        <v>2</v>
      </c>
      <c r="E13828" s="7" t="n">
        <v>50</v>
      </c>
      <c r="F13828" s="7" t="n">
        <v>4</v>
      </c>
      <c r="G13828" s="7" t="n">
        <v>100</v>
      </c>
    </row>
    <row r="13829" customFormat="false" ht="15" hidden="false" customHeight="false" outlineLevel="0" collapsed="false">
      <c r="A13829" s="7" t="s">
        <v>33</v>
      </c>
      <c r="B13829" s="7" t="s">
        <v>889</v>
      </c>
      <c r="C13829" s="7" t="s">
        <v>1439</v>
      </c>
      <c r="D13829" s="7" t="n">
        <v>3</v>
      </c>
      <c r="E13829" s="7" t="n">
        <v>63</v>
      </c>
      <c r="F13829" s="7" t="n">
        <v>0</v>
      </c>
      <c r="G13829" s="7" t="n">
        <v>0</v>
      </c>
    </row>
    <row r="13830" customFormat="false" ht="15" hidden="false" customHeight="false" outlineLevel="0" collapsed="false">
      <c r="A13830" s="7" t="s">
        <v>33</v>
      </c>
      <c r="B13830" s="7" t="s">
        <v>894</v>
      </c>
      <c r="C13830" s="7" t="s">
        <v>1575</v>
      </c>
      <c r="D13830" s="7" t="n">
        <v>6</v>
      </c>
      <c r="E13830" s="7" t="n">
        <v>321</v>
      </c>
      <c r="F13830" s="7" t="n">
        <v>2</v>
      </c>
      <c r="G13830" s="7" t="n">
        <v>107</v>
      </c>
    </row>
    <row r="13831" customFormat="false" ht="15" hidden="false" customHeight="false" outlineLevel="0" collapsed="false">
      <c r="A13831" s="7" t="s">
        <v>33</v>
      </c>
      <c r="B13831" s="7" t="s">
        <v>771</v>
      </c>
      <c r="C13831" s="7" t="s">
        <v>1551</v>
      </c>
      <c r="D13831" s="7" t="n">
        <v>2</v>
      </c>
      <c r="E13831" s="7" t="n">
        <v>187</v>
      </c>
      <c r="F13831" s="7" t="n">
        <v>2</v>
      </c>
      <c r="G13831" s="7" t="n">
        <v>187</v>
      </c>
    </row>
    <row r="13832" customFormat="false" ht="15" hidden="false" customHeight="false" outlineLevel="0" collapsed="false">
      <c r="A13832" s="7" t="s">
        <v>33</v>
      </c>
      <c r="B13832" s="7" t="s">
        <v>899</v>
      </c>
      <c r="C13832" s="7" t="s">
        <v>1429</v>
      </c>
      <c r="D13832" s="7" t="n">
        <v>7</v>
      </c>
      <c r="E13832" s="7" t="n">
        <v>145.6</v>
      </c>
      <c r="F13832" s="7" t="n">
        <v>0</v>
      </c>
      <c r="G13832" s="7" t="n">
        <v>0</v>
      </c>
    </row>
    <row r="13833" customFormat="false" ht="15" hidden="false" customHeight="false" outlineLevel="0" collapsed="false">
      <c r="A13833" s="7" t="s">
        <v>33</v>
      </c>
      <c r="B13833" s="7" t="s">
        <v>194</v>
      </c>
      <c r="C13833" s="7" t="s">
        <v>1269</v>
      </c>
      <c r="D13833" s="7" t="n">
        <v>8</v>
      </c>
      <c r="E13833" s="7" t="n">
        <v>520</v>
      </c>
      <c r="F13833" s="7" t="n">
        <v>0</v>
      </c>
      <c r="G13833" s="7" t="n">
        <v>0</v>
      </c>
    </row>
    <row r="13834" customFormat="false" ht="15" hidden="false" customHeight="false" outlineLevel="0" collapsed="false">
      <c r="A13834" s="7" t="s">
        <v>33</v>
      </c>
      <c r="B13834" s="7" t="s">
        <v>235</v>
      </c>
      <c r="C13834" s="7" t="s">
        <v>1269</v>
      </c>
      <c r="D13834" s="7" t="n">
        <v>8</v>
      </c>
      <c r="E13834" s="7" t="n">
        <v>520</v>
      </c>
      <c r="F13834" s="7" t="n">
        <v>0</v>
      </c>
      <c r="G13834" s="7" t="n">
        <v>0</v>
      </c>
    </row>
    <row r="13835" customFormat="false" ht="15" hidden="false" customHeight="false" outlineLevel="0" collapsed="false">
      <c r="A13835" s="7" t="s">
        <v>33</v>
      </c>
      <c r="B13835" s="7" t="s">
        <v>187</v>
      </c>
      <c r="C13835" s="7" t="s">
        <v>1309</v>
      </c>
      <c r="D13835" s="7" t="n">
        <v>12</v>
      </c>
      <c r="E13835" s="7" t="n">
        <v>933.6</v>
      </c>
      <c r="F13835" s="7" t="n">
        <v>14</v>
      </c>
      <c r="G13835" s="7" t="n">
        <v>1089.2</v>
      </c>
    </row>
    <row r="13836" customFormat="false" ht="15" hidden="false" customHeight="false" outlineLevel="0" collapsed="false">
      <c r="A13836" s="7" t="s">
        <v>33</v>
      </c>
      <c r="B13836" s="7" t="s">
        <v>291</v>
      </c>
      <c r="C13836" s="7" t="s">
        <v>1323</v>
      </c>
      <c r="D13836" s="7" t="n">
        <v>2</v>
      </c>
      <c r="E13836" s="7" t="n">
        <v>28.56</v>
      </c>
      <c r="F13836" s="7" t="n">
        <v>0</v>
      </c>
      <c r="G13836" s="7" t="n">
        <v>0</v>
      </c>
    </row>
    <row r="13837" customFormat="false" ht="15" hidden="false" customHeight="false" outlineLevel="0" collapsed="false">
      <c r="A13837" s="7" t="s">
        <v>33</v>
      </c>
      <c r="B13837" s="7" t="s">
        <v>466</v>
      </c>
      <c r="C13837" s="7" t="s">
        <v>1329</v>
      </c>
      <c r="D13837" s="7" t="n">
        <v>2</v>
      </c>
      <c r="E13837" s="7" t="n">
        <v>194.7</v>
      </c>
      <c r="F13837" s="7" t="n">
        <v>0</v>
      </c>
      <c r="G13837" s="7" t="n">
        <v>0</v>
      </c>
    </row>
    <row r="13838" customFormat="false" ht="15" hidden="false" customHeight="false" outlineLevel="0" collapsed="false">
      <c r="A13838" s="7" t="s">
        <v>33</v>
      </c>
      <c r="B13838" s="7" t="s">
        <v>231</v>
      </c>
      <c r="C13838" s="7" t="s">
        <v>1342</v>
      </c>
      <c r="D13838" s="7" t="n">
        <v>1</v>
      </c>
      <c r="E13838" s="7" t="n">
        <v>19.92</v>
      </c>
      <c r="F13838" s="7" t="n">
        <v>0</v>
      </c>
      <c r="G13838" s="7" t="n">
        <v>0</v>
      </c>
    </row>
    <row r="13839" customFormat="false" ht="15" hidden="false" customHeight="false" outlineLevel="0" collapsed="false">
      <c r="A13839" s="7" t="s">
        <v>33</v>
      </c>
      <c r="B13839" s="7" t="s">
        <v>270</v>
      </c>
      <c r="C13839" s="7" t="s">
        <v>1343</v>
      </c>
      <c r="D13839" s="7" t="n">
        <v>2</v>
      </c>
      <c r="E13839" s="7" t="n">
        <v>34.7</v>
      </c>
      <c r="F13839" s="7" t="n">
        <v>1</v>
      </c>
      <c r="G13839" s="7" t="n">
        <v>17.35</v>
      </c>
    </row>
    <row r="13840" customFormat="false" ht="15" hidden="false" customHeight="false" outlineLevel="0" collapsed="false">
      <c r="A13840" s="7" t="s">
        <v>33</v>
      </c>
      <c r="B13840" s="7" t="s">
        <v>201</v>
      </c>
      <c r="C13840" s="7" t="s">
        <v>1344</v>
      </c>
      <c r="D13840" s="7" t="n">
        <v>12</v>
      </c>
      <c r="E13840" s="7" t="n">
        <v>114</v>
      </c>
      <c r="F13840" s="7" t="n">
        <v>9</v>
      </c>
      <c r="G13840" s="7" t="n">
        <v>85.5</v>
      </c>
    </row>
    <row r="13841" customFormat="false" ht="15" hidden="false" customHeight="false" outlineLevel="0" collapsed="false">
      <c r="A13841" s="7" t="s">
        <v>33</v>
      </c>
      <c r="B13841" s="7" t="s">
        <v>275</v>
      </c>
      <c r="C13841" s="7" t="s">
        <v>1358</v>
      </c>
      <c r="D13841" s="7" t="n">
        <v>10</v>
      </c>
      <c r="E13841" s="7" t="n">
        <v>82</v>
      </c>
      <c r="F13841" s="7" t="n">
        <v>3</v>
      </c>
      <c r="G13841" s="7" t="n">
        <v>24.6</v>
      </c>
    </row>
    <row r="13842" customFormat="false" ht="15" hidden="false" customHeight="false" outlineLevel="0" collapsed="false">
      <c r="A13842" s="7" t="s">
        <v>33</v>
      </c>
      <c r="B13842" s="7" t="s">
        <v>236</v>
      </c>
      <c r="C13842" s="7" t="s">
        <v>1361</v>
      </c>
      <c r="D13842" s="7" t="n">
        <v>4</v>
      </c>
      <c r="E13842" s="7" t="n">
        <v>39.28</v>
      </c>
      <c r="F13842" s="7" t="n">
        <v>4</v>
      </c>
      <c r="G13842" s="7" t="n">
        <v>39.28</v>
      </c>
    </row>
    <row r="13843" customFormat="false" ht="15" hidden="false" customHeight="false" outlineLevel="0" collapsed="false">
      <c r="A13843" s="7" t="s">
        <v>33</v>
      </c>
      <c r="B13843" s="7" t="s">
        <v>148</v>
      </c>
      <c r="C13843" s="7" t="s">
        <v>1387</v>
      </c>
      <c r="D13843" s="7" t="n">
        <v>9</v>
      </c>
      <c r="E13843" s="7" t="n">
        <v>148.5</v>
      </c>
      <c r="F13843" s="7" t="n">
        <v>0</v>
      </c>
      <c r="G13843" s="7" t="n">
        <v>0</v>
      </c>
    </row>
    <row r="13844" customFormat="false" ht="15" hidden="false" customHeight="false" outlineLevel="0" collapsed="false">
      <c r="A13844" s="7" t="s">
        <v>33</v>
      </c>
      <c r="B13844" s="7" t="s">
        <v>139</v>
      </c>
      <c r="C13844" s="7" t="s">
        <v>1387</v>
      </c>
      <c r="D13844" s="7" t="n">
        <v>8</v>
      </c>
      <c r="E13844" s="7" t="n">
        <v>132</v>
      </c>
      <c r="F13844" s="7" t="n">
        <v>2</v>
      </c>
      <c r="G13844" s="7" t="n">
        <v>33</v>
      </c>
    </row>
    <row r="13845" customFormat="false" ht="15" hidden="false" customHeight="false" outlineLevel="0" collapsed="false">
      <c r="A13845" s="7" t="s">
        <v>33</v>
      </c>
      <c r="B13845" s="7" t="s">
        <v>128</v>
      </c>
      <c r="C13845" s="7" t="s">
        <v>1421</v>
      </c>
      <c r="D13845" s="7" t="n">
        <v>13</v>
      </c>
      <c r="E13845" s="7" t="n">
        <v>325</v>
      </c>
      <c r="F13845" s="7" t="n">
        <v>0</v>
      </c>
      <c r="G13845" s="7" t="n">
        <v>0</v>
      </c>
    </row>
    <row r="13846" customFormat="false" ht="15" hidden="false" customHeight="false" outlineLevel="0" collapsed="false">
      <c r="A13846" s="7" t="s">
        <v>33</v>
      </c>
      <c r="B13846" s="7" t="s">
        <v>384</v>
      </c>
      <c r="C13846" s="7" t="s">
        <v>1423</v>
      </c>
      <c r="D13846" s="7" t="n">
        <v>8</v>
      </c>
      <c r="E13846" s="7" t="n">
        <v>259.44</v>
      </c>
      <c r="F13846" s="7" t="n">
        <v>0</v>
      </c>
      <c r="G13846" s="7" t="n">
        <v>0</v>
      </c>
    </row>
    <row r="13847" customFormat="false" ht="15" hidden="false" customHeight="false" outlineLevel="0" collapsed="false">
      <c r="A13847" s="7" t="s">
        <v>33</v>
      </c>
      <c r="B13847" s="7" t="s">
        <v>130</v>
      </c>
      <c r="C13847" s="7" t="s">
        <v>1425</v>
      </c>
      <c r="D13847" s="7" t="n">
        <v>8</v>
      </c>
      <c r="E13847" s="7" t="n">
        <v>280</v>
      </c>
      <c r="F13847" s="7" t="n">
        <v>2</v>
      </c>
      <c r="G13847" s="7" t="n">
        <v>70</v>
      </c>
    </row>
    <row r="13848" customFormat="false" ht="15" hidden="false" customHeight="false" outlineLevel="0" collapsed="false">
      <c r="A13848" s="7" t="s">
        <v>33</v>
      </c>
      <c r="B13848" s="7" t="s">
        <v>152</v>
      </c>
      <c r="C13848" s="7" t="s">
        <v>1425</v>
      </c>
      <c r="D13848" s="7" t="n">
        <v>1</v>
      </c>
      <c r="E13848" s="7" t="n">
        <v>35</v>
      </c>
      <c r="F13848" s="7" t="n">
        <v>0</v>
      </c>
      <c r="G13848" s="7" t="n">
        <v>0</v>
      </c>
    </row>
    <row r="13849" customFormat="false" ht="15" hidden="false" customHeight="false" outlineLevel="0" collapsed="false">
      <c r="A13849" s="7" t="s">
        <v>33</v>
      </c>
      <c r="B13849" s="7" t="s">
        <v>198</v>
      </c>
      <c r="C13849" s="7" t="s">
        <v>1425</v>
      </c>
      <c r="D13849" s="7" t="n">
        <v>7</v>
      </c>
      <c r="E13849" s="7" t="n">
        <v>245</v>
      </c>
      <c r="F13849" s="7" t="n">
        <v>0</v>
      </c>
      <c r="G13849" s="7" t="n">
        <v>0</v>
      </c>
    </row>
    <row r="13850" customFormat="false" ht="15" hidden="false" customHeight="false" outlineLevel="0" collapsed="false">
      <c r="A13850" s="7" t="s">
        <v>33</v>
      </c>
      <c r="B13850" s="7" t="s">
        <v>192</v>
      </c>
      <c r="C13850" s="7" t="s">
        <v>1311</v>
      </c>
      <c r="D13850" s="7" t="n">
        <v>8</v>
      </c>
      <c r="E13850" s="7" t="n">
        <v>160</v>
      </c>
      <c r="F13850" s="7" t="n">
        <v>0</v>
      </c>
      <c r="G13850" s="7" t="n">
        <v>0</v>
      </c>
    </row>
    <row r="13851" customFormat="false" ht="15" hidden="false" customHeight="false" outlineLevel="0" collapsed="false">
      <c r="A13851" s="7" t="s">
        <v>33</v>
      </c>
      <c r="B13851" s="7" t="s">
        <v>217</v>
      </c>
      <c r="C13851" s="7" t="s">
        <v>1446</v>
      </c>
      <c r="D13851" s="7" t="n">
        <v>2</v>
      </c>
      <c r="E13851" s="7" t="n">
        <v>17.46</v>
      </c>
      <c r="F13851" s="7" t="n">
        <v>0</v>
      </c>
      <c r="G13851" s="7" t="n">
        <v>0</v>
      </c>
    </row>
    <row r="13852" customFormat="false" ht="15" hidden="false" customHeight="false" outlineLevel="0" collapsed="false">
      <c r="A13852" s="7" t="s">
        <v>33</v>
      </c>
      <c r="B13852" s="7" t="s">
        <v>124</v>
      </c>
      <c r="C13852" s="7" t="s">
        <v>1449</v>
      </c>
      <c r="D13852" s="7" t="n">
        <v>6</v>
      </c>
      <c r="E13852" s="7" t="n">
        <v>88.8</v>
      </c>
      <c r="F13852" s="7" t="n">
        <v>0</v>
      </c>
      <c r="G13852" s="7" t="n">
        <v>0</v>
      </c>
    </row>
    <row r="13853" customFormat="false" ht="15" hidden="false" customHeight="false" outlineLevel="0" collapsed="false">
      <c r="A13853" s="7" t="s">
        <v>33</v>
      </c>
      <c r="B13853" s="7" t="s">
        <v>120</v>
      </c>
      <c r="C13853" s="7" t="s">
        <v>1451</v>
      </c>
      <c r="D13853" s="7" t="n">
        <v>10</v>
      </c>
      <c r="E13853" s="7" t="n">
        <v>134</v>
      </c>
      <c r="F13853" s="7" t="n">
        <v>3</v>
      </c>
      <c r="G13853" s="7" t="n">
        <v>40.2</v>
      </c>
    </row>
    <row r="13854" customFormat="false" ht="15" hidden="false" customHeight="false" outlineLevel="0" collapsed="false">
      <c r="A13854" s="7" t="s">
        <v>33</v>
      </c>
      <c r="B13854" s="7" t="s">
        <v>197</v>
      </c>
      <c r="C13854" s="7" t="s">
        <v>1461</v>
      </c>
      <c r="D13854" s="7" t="n">
        <v>13</v>
      </c>
      <c r="E13854" s="7" t="n">
        <v>135.2</v>
      </c>
      <c r="F13854" s="7" t="n">
        <v>7</v>
      </c>
      <c r="G13854" s="7" t="n">
        <v>72.8</v>
      </c>
    </row>
    <row r="13855" customFormat="false" ht="15" hidden="false" customHeight="false" outlineLevel="0" collapsed="false">
      <c r="A13855" s="7" t="s">
        <v>33</v>
      </c>
      <c r="B13855" s="7" t="s">
        <v>304</v>
      </c>
      <c r="C13855" s="7" t="s">
        <v>1462</v>
      </c>
      <c r="D13855" s="7" t="n">
        <v>5</v>
      </c>
      <c r="E13855" s="7" t="n">
        <v>108</v>
      </c>
      <c r="F13855" s="7" t="n">
        <v>2</v>
      </c>
      <c r="G13855" s="7" t="n">
        <v>43.2</v>
      </c>
    </row>
    <row r="13856" customFormat="false" ht="15" hidden="false" customHeight="false" outlineLevel="0" collapsed="false">
      <c r="A13856" s="7" t="s">
        <v>33</v>
      </c>
      <c r="B13856" s="7" t="s">
        <v>261</v>
      </c>
      <c r="C13856" s="7" t="s">
        <v>1463</v>
      </c>
      <c r="D13856" s="7" t="n">
        <v>9</v>
      </c>
      <c r="E13856" s="7" t="n">
        <v>161.55</v>
      </c>
      <c r="F13856" s="7" t="n">
        <v>0</v>
      </c>
      <c r="G13856" s="7" t="n">
        <v>0</v>
      </c>
    </row>
    <row r="13857" customFormat="false" ht="15" hidden="false" customHeight="false" outlineLevel="0" collapsed="false">
      <c r="A13857" s="7" t="s">
        <v>33</v>
      </c>
      <c r="B13857" s="7" t="s">
        <v>357</v>
      </c>
      <c r="C13857" s="7" t="s">
        <v>1465</v>
      </c>
      <c r="D13857" s="7" t="n">
        <v>12</v>
      </c>
      <c r="E13857" s="7" t="n">
        <v>69.72</v>
      </c>
      <c r="F13857" s="7" t="n">
        <v>2</v>
      </c>
      <c r="G13857" s="7" t="n">
        <v>11.62</v>
      </c>
    </row>
    <row r="13858" customFormat="false" ht="15" hidden="false" customHeight="false" outlineLevel="0" collapsed="false">
      <c r="A13858" s="7" t="s">
        <v>33</v>
      </c>
      <c r="B13858" s="7" t="s">
        <v>390</v>
      </c>
      <c r="C13858" s="7" t="s">
        <v>1466</v>
      </c>
      <c r="D13858" s="7" t="n">
        <v>2</v>
      </c>
      <c r="E13858" s="7" t="n">
        <v>13.6</v>
      </c>
      <c r="F13858" s="7" t="n">
        <v>1</v>
      </c>
      <c r="G13858" s="7" t="n">
        <v>6.8</v>
      </c>
    </row>
    <row r="13859" customFormat="false" ht="15" hidden="false" customHeight="false" outlineLevel="0" collapsed="false">
      <c r="A13859" s="7" t="s">
        <v>33</v>
      </c>
      <c r="B13859" s="7" t="s">
        <v>909</v>
      </c>
      <c r="C13859" s="7" t="s">
        <v>1573</v>
      </c>
      <c r="D13859" s="7" t="n">
        <v>2</v>
      </c>
      <c r="E13859" s="7" t="n">
        <v>33.2</v>
      </c>
      <c r="F13859" s="7" t="n">
        <v>0</v>
      </c>
      <c r="G13859" s="7" t="n">
        <v>0</v>
      </c>
    </row>
    <row r="13860" customFormat="false" ht="15" hidden="false" customHeight="false" outlineLevel="0" collapsed="false">
      <c r="A13860" s="7" t="s">
        <v>33</v>
      </c>
      <c r="B13860" s="7" t="s">
        <v>868</v>
      </c>
      <c r="C13860" s="7" t="s">
        <v>1573</v>
      </c>
      <c r="D13860" s="7" t="n">
        <v>20</v>
      </c>
      <c r="E13860" s="7" t="n">
        <v>370</v>
      </c>
      <c r="F13860" s="7" t="n">
        <v>11</v>
      </c>
      <c r="G13860" s="7" t="n">
        <v>203.5</v>
      </c>
    </row>
    <row r="13861" customFormat="false" ht="15" hidden="false" customHeight="false" outlineLevel="0" collapsed="false">
      <c r="A13861" s="7" t="s">
        <v>33</v>
      </c>
      <c r="B13861" s="7" t="s">
        <v>910</v>
      </c>
      <c r="C13861" s="7" t="s">
        <v>1574</v>
      </c>
      <c r="D13861" s="7" t="n">
        <v>10</v>
      </c>
      <c r="E13861" s="7" t="n">
        <v>250</v>
      </c>
      <c r="F13861" s="7" t="n">
        <v>4</v>
      </c>
      <c r="G13861" s="7" t="n">
        <v>100</v>
      </c>
    </row>
    <row r="13862" customFormat="false" ht="15" hidden="false" customHeight="false" outlineLevel="0" collapsed="false">
      <c r="A13862" s="7" t="s">
        <v>33</v>
      </c>
      <c r="B13862" s="7" t="s">
        <v>889</v>
      </c>
      <c r="C13862" s="7" t="s">
        <v>1439</v>
      </c>
      <c r="D13862" s="7" t="n">
        <v>28</v>
      </c>
      <c r="E13862" s="7" t="n">
        <v>588</v>
      </c>
      <c r="F13862" s="7" t="n">
        <v>9</v>
      </c>
      <c r="G13862" s="7" t="n">
        <v>189</v>
      </c>
    </row>
    <row r="13863" customFormat="false" ht="15" hidden="false" customHeight="false" outlineLevel="0" collapsed="false">
      <c r="A13863" s="7" t="s">
        <v>33</v>
      </c>
      <c r="B13863" s="7" t="s">
        <v>899</v>
      </c>
      <c r="C13863" s="7" t="s">
        <v>1429</v>
      </c>
      <c r="D13863" s="7" t="n">
        <v>8</v>
      </c>
      <c r="E13863" s="7" t="n">
        <v>166.4</v>
      </c>
      <c r="F13863" s="7" t="n">
        <v>6</v>
      </c>
      <c r="G13863" s="7" t="n">
        <v>124.8</v>
      </c>
    </row>
    <row r="13864" customFormat="false" ht="15" hidden="false" customHeight="false" outlineLevel="0" collapsed="false">
      <c r="A13864" s="7" t="s">
        <v>33</v>
      </c>
      <c r="B13864" s="7" t="s">
        <v>194</v>
      </c>
      <c r="C13864" s="7" t="s">
        <v>1269</v>
      </c>
      <c r="D13864" s="7" t="n">
        <v>59</v>
      </c>
      <c r="E13864" s="7" t="n">
        <v>3835</v>
      </c>
      <c r="F13864" s="7" t="n">
        <v>32</v>
      </c>
      <c r="G13864" s="7" t="n">
        <v>2080</v>
      </c>
    </row>
    <row r="13865" customFormat="false" ht="15" hidden="false" customHeight="false" outlineLevel="0" collapsed="false">
      <c r="A13865" s="7" t="s">
        <v>33</v>
      </c>
      <c r="B13865" s="7" t="s">
        <v>235</v>
      </c>
      <c r="C13865" s="7" t="s">
        <v>1269</v>
      </c>
      <c r="D13865" s="7" t="n">
        <v>23</v>
      </c>
      <c r="E13865" s="7" t="n">
        <v>1495</v>
      </c>
      <c r="F13865" s="7" t="n">
        <v>10</v>
      </c>
      <c r="G13865" s="7" t="n">
        <v>650</v>
      </c>
    </row>
    <row r="13866" customFormat="false" ht="15" hidden="false" customHeight="false" outlineLevel="0" collapsed="false">
      <c r="A13866" s="7" t="s">
        <v>33</v>
      </c>
      <c r="B13866" s="7" t="s">
        <v>207</v>
      </c>
      <c r="C13866" s="7" t="s">
        <v>1269</v>
      </c>
      <c r="D13866" s="7" t="n">
        <v>45</v>
      </c>
      <c r="E13866" s="7" t="n">
        <v>2925</v>
      </c>
      <c r="F13866" s="7" t="n">
        <v>16</v>
      </c>
      <c r="G13866" s="7" t="n">
        <v>1040</v>
      </c>
    </row>
    <row r="13867" customFormat="false" ht="15" hidden="false" customHeight="false" outlineLevel="0" collapsed="false">
      <c r="A13867" s="7" t="s">
        <v>33</v>
      </c>
      <c r="B13867" s="7" t="s">
        <v>86</v>
      </c>
      <c r="C13867" s="7" t="s">
        <v>1271</v>
      </c>
      <c r="D13867" s="7" t="n">
        <v>6</v>
      </c>
      <c r="E13867" s="7" t="n">
        <v>390</v>
      </c>
      <c r="F13867" s="7" t="n">
        <v>0</v>
      </c>
      <c r="G13867" s="7" t="n">
        <v>0</v>
      </c>
    </row>
    <row r="13868" customFormat="false" ht="15" hidden="false" customHeight="false" outlineLevel="0" collapsed="false">
      <c r="A13868" s="7" t="s">
        <v>33</v>
      </c>
      <c r="B13868" s="7" t="s">
        <v>206</v>
      </c>
      <c r="C13868" s="7" t="s">
        <v>1271</v>
      </c>
      <c r="D13868" s="7" t="n">
        <v>18</v>
      </c>
      <c r="E13868" s="7" t="n">
        <v>1170</v>
      </c>
      <c r="F13868" s="7" t="n">
        <v>6</v>
      </c>
      <c r="G13868" s="7" t="n">
        <v>390</v>
      </c>
    </row>
    <row r="13869" customFormat="false" ht="15" hidden="false" customHeight="false" outlineLevel="0" collapsed="false">
      <c r="A13869" s="7" t="s">
        <v>33</v>
      </c>
      <c r="B13869" s="7" t="s">
        <v>632</v>
      </c>
      <c r="C13869" s="7" t="s">
        <v>1273</v>
      </c>
      <c r="D13869" s="7" t="n">
        <v>0</v>
      </c>
      <c r="E13869" s="7" t="n">
        <v>0</v>
      </c>
      <c r="F13869" s="7" t="n">
        <v>1</v>
      </c>
      <c r="G13869" s="7" t="n">
        <v>175.5</v>
      </c>
    </row>
    <row r="13870" customFormat="false" ht="15" hidden="false" customHeight="false" outlineLevel="0" collapsed="false">
      <c r="A13870" s="7" t="s">
        <v>33</v>
      </c>
      <c r="B13870" s="7" t="s">
        <v>151</v>
      </c>
      <c r="C13870" s="7" t="s">
        <v>1276</v>
      </c>
      <c r="D13870" s="7" t="n">
        <v>3</v>
      </c>
      <c r="E13870" s="7" t="n">
        <v>217.02</v>
      </c>
      <c r="F13870" s="7" t="n">
        <v>2</v>
      </c>
      <c r="G13870" s="7" t="n">
        <v>144.68</v>
      </c>
    </row>
    <row r="13871" customFormat="false" ht="15" hidden="false" customHeight="false" outlineLevel="0" collapsed="false">
      <c r="A13871" s="7" t="s">
        <v>33</v>
      </c>
      <c r="B13871" s="7" t="s">
        <v>172</v>
      </c>
      <c r="C13871" s="7" t="s">
        <v>1276</v>
      </c>
      <c r="D13871" s="7" t="n">
        <v>6</v>
      </c>
      <c r="E13871" s="7" t="n">
        <v>434.04</v>
      </c>
      <c r="F13871" s="7" t="n">
        <v>2</v>
      </c>
      <c r="G13871" s="7" t="n">
        <v>144.68</v>
      </c>
    </row>
    <row r="13872" customFormat="false" ht="15" hidden="false" customHeight="false" outlineLevel="0" collapsed="false">
      <c r="A13872" s="7" t="s">
        <v>33</v>
      </c>
      <c r="B13872" s="7" t="s">
        <v>241</v>
      </c>
      <c r="C13872" s="7" t="s">
        <v>1276</v>
      </c>
      <c r="D13872" s="7" t="n">
        <v>4</v>
      </c>
      <c r="E13872" s="7" t="n">
        <v>289.36</v>
      </c>
      <c r="F13872" s="7" t="n">
        <v>1</v>
      </c>
      <c r="G13872" s="7" t="n">
        <v>72.34</v>
      </c>
    </row>
    <row r="13873" customFormat="false" ht="15" hidden="false" customHeight="false" outlineLevel="0" collapsed="false">
      <c r="A13873" s="7" t="s">
        <v>33</v>
      </c>
      <c r="B13873" s="7" t="s">
        <v>157</v>
      </c>
      <c r="C13873" s="7" t="s">
        <v>1276</v>
      </c>
      <c r="D13873" s="7" t="n">
        <v>9</v>
      </c>
      <c r="E13873" s="7" t="n">
        <v>651.06</v>
      </c>
      <c r="F13873" s="7" t="n">
        <v>3</v>
      </c>
      <c r="G13873" s="7" t="n">
        <v>217.02</v>
      </c>
    </row>
    <row r="13874" customFormat="false" ht="15" hidden="false" customHeight="false" outlineLevel="0" collapsed="false">
      <c r="A13874" s="7" t="s">
        <v>33</v>
      </c>
      <c r="B13874" s="7" t="s">
        <v>258</v>
      </c>
      <c r="C13874" s="7" t="s">
        <v>1276</v>
      </c>
      <c r="D13874" s="7" t="n">
        <v>17</v>
      </c>
      <c r="E13874" s="7" t="n">
        <v>1229.78</v>
      </c>
      <c r="F13874" s="7" t="n">
        <v>6</v>
      </c>
      <c r="G13874" s="7" t="n">
        <v>434.04</v>
      </c>
    </row>
    <row r="13875" customFormat="false" ht="15" hidden="false" customHeight="false" outlineLevel="0" collapsed="false">
      <c r="A13875" s="7" t="s">
        <v>33</v>
      </c>
      <c r="B13875" s="7" t="s">
        <v>679</v>
      </c>
      <c r="C13875" s="7" t="s">
        <v>1279</v>
      </c>
      <c r="D13875" s="7" t="n">
        <v>0</v>
      </c>
      <c r="E13875" s="7" t="n">
        <v>0</v>
      </c>
      <c r="F13875" s="7" t="n">
        <v>1</v>
      </c>
      <c r="G13875" s="7" t="n">
        <v>113.58</v>
      </c>
    </row>
    <row r="13876" customFormat="false" ht="15" hidden="false" customHeight="false" outlineLevel="0" collapsed="false">
      <c r="A13876" s="7" t="s">
        <v>33</v>
      </c>
      <c r="B13876" s="7" t="s">
        <v>659</v>
      </c>
      <c r="C13876" s="7" t="s">
        <v>1279</v>
      </c>
      <c r="D13876" s="7" t="n">
        <v>1</v>
      </c>
      <c r="E13876" s="7" t="n">
        <v>113.58</v>
      </c>
      <c r="F13876" s="7" t="n">
        <v>0</v>
      </c>
      <c r="G13876" s="7" t="n">
        <v>0</v>
      </c>
    </row>
    <row r="13877" customFormat="false" ht="15" hidden="false" customHeight="false" outlineLevel="0" collapsed="false">
      <c r="A13877" s="7" t="s">
        <v>33</v>
      </c>
      <c r="B13877" s="7" t="s">
        <v>661</v>
      </c>
      <c r="C13877" s="7" t="s">
        <v>1279</v>
      </c>
      <c r="D13877" s="7" t="n">
        <v>4</v>
      </c>
      <c r="E13877" s="7" t="n">
        <v>454.32</v>
      </c>
      <c r="F13877" s="7" t="n">
        <v>0</v>
      </c>
      <c r="G13877" s="7" t="n">
        <v>0</v>
      </c>
    </row>
    <row r="13878" customFormat="false" ht="15" hidden="false" customHeight="false" outlineLevel="0" collapsed="false">
      <c r="A13878" s="7" t="s">
        <v>33</v>
      </c>
      <c r="B13878" s="7" t="s">
        <v>255</v>
      </c>
      <c r="C13878" s="7" t="s">
        <v>1280</v>
      </c>
      <c r="D13878" s="7" t="n">
        <v>-4</v>
      </c>
      <c r="E13878" s="7" t="n">
        <v>-428.36</v>
      </c>
      <c r="F13878" s="7" t="n">
        <v>0</v>
      </c>
      <c r="G13878" s="7" t="n">
        <v>0</v>
      </c>
    </row>
    <row r="13879" customFormat="false" ht="15" hidden="false" customHeight="false" outlineLevel="0" collapsed="false">
      <c r="A13879" s="7" t="s">
        <v>33</v>
      </c>
      <c r="B13879" s="7" t="s">
        <v>489</v>
      </c>
      <c r="C13879" s="7" t="s">
        <v>1283</v>
      </c>
      <c r="D13879" s="7" t="n">
        <v>1</v>
      </c>
      <c r="E13879" s="7" t="n">
        <v>107.09</v>
      </c>
      <c r="F13879" s="7" t="n">
        <v>0</v>
      </c>
      <c r="G13879" s="7" t="n">
        <v>0</v>
      </c>
    </row>
    <row r="13880" customFormat="false" ht="15" hidden="false" customHeight="false" outlineLevel="0" collapsed="false">
      <c r="A13880" s="7" t="s">
        <v>33</v>
      </c>
      <c r="B13880" s="7" t="s">
        <v>638</v>
      </c>
      <c r="C13880" s="7" t="s">
        <v>1287</v>
      </c>
      <c r="D13880" s="7" t="n">
        <v>5</v>
      </c>
      <c r="E13880" s="7" t="n">
        <v>389</v>
      </c>
      <c r="F13880" s="7" t="n">
        <v>3</v>
      </c>
      <c r="G13880" s="7" t="n">
        <v>233.4</v>
      </c>
    </row>
    <row r="13881" customFormat="false" ht="15" hidden="false" customHeight="false" outlineLevel="0" collapsed="false">
      <c r="A13881" s="7" t="s">
        <v>33</v>
      </c>
      <c r="B13881" s="7" t="s">
        <v>313</v>
      </c>
      <c r="C13881" s="7" t="s">
        <v>1287</v>
      </c>
      <c r="D13881" s="7" t="n">
        <v>15</v>
      </c>
      <c r="E13881" s="7" t="n">
        <v>1167</v>
      </c>
      <c r="F13881" s="7" t="n">
        <v>7</v>
      </c>
      <c r="G13881" s="7" t="n">
        <v>544.6</v>
      </c>
    </row>
    <row r="13882" customFormat="false" ht="15" hidden="false" customHeight="false" outlineLevel="0" collapsed="false">
      <c r="A13882" s="7" t="s">
        <v>33</v>
      </c>
      <c r="B13882" s="7" t="s">
        <v>391</v>
      </c>
      <c r="C13882" s="7" t="s">
        <v>1287</v>
      </c>
      <c r="D13882" s="7" t="n">
        <v>9</v>
      </c>
      <c r="E13882" s="7" t="n">
        <v>700.2</v>
      </c>
      <c r="F13882" s="7" t="n">
        <v>2</v>
      </c>
      <c r="G13882" s="7" t="n">
        <v>155.6</v>
      </c>
    </row>
    <row r="13883" customFormat="false" ht="15" hidden="false" customHeight="false" outlineLevel="0" collapsed="false">
      <c r="A13883" s="7" t="s">
        <v>33</v>
      </c>
      <c r="B13883" s="7" t="s">
        <v>106</v>
      </c>
      <c r="C13883" s="7" t="s">
        <v>1291</v>
      </c>
      <c r="D13883" s="7" t="n">
        <v>16</v>
      </c>
      <c r="E13883" s="7" t="n">
        <v>390.88</v>
      </c>
      <c r="F13883" s="7" t="n">
        <v>3</v>
      </c>
      <c r="G13883" s="7" t="n">
        <v>73.29</v>
      </c>
    </row>
    <row r="13884" customFormat="false" ht="15" hidden="false" customHeight="false" outlineLevel="0" collapsed="false">
      <c r="A13884" s="7" t="s">
        <v>33</v>
      </c>
      <c r="B13884" s="7" t="s">
        <v>96</v>
      </c>
      <c r="C13884" s="7" t="s">
        <v>1291</v>
      </c>
      <c r="D13884" s="7" t="n">
        <v>19</v>
      </c>
      <c r="E13884" s="7" t="n">
        <v>464.17</v>
      </c>
      <c r="F13884" s="7" t="n">
        <v>4</v>
      </c>
      <c r="G13884" s="7" t="n">
        <v>97.72</v>
      </c>
    </row>
    <row r="13885" customFormat="false" ht="15" hidden="false" customHeight="false" outlineLevel="0" collapsed="false">
      <c r="A13885" s="7" t="s">
        <v>33</v>
      </c>
      <c r="B13885" s="7" t="s">
        <v>110</v>
      </c>
      <c r="C13885" s="7" t="s">
        <v>1291</v>
      </c>
      <c r="D13885" s="7" t="n">
        <v>2</v>
      </c>
      <c r="E13885" s="7" t="n">
        <v>48.86</v>
      </c>
      <c r="F13885" s="7" t="n">
        <v>0</v>
      </c>
      <c r="G13885" s="7" t="n">
        <v>0</v>
      </c>
    </row>
    <row r="13886" customFormat="false" ht="15" hidden="false" customHeight="false" outlineLevel="0" collapsed="false">
      <c r="A13886" s="7" t="s">
        <v>33</v>
      </c>
      <c r="B13886" s="7" t="s">
        <v>173</v>
      </c>
      <c r="C13886" s="7" t="s">
        <v>1291</v>
      </c>
      <c r="D13886" s="7" t="n">
        <v>2</v>
      </c>
      <c r="E13886" s="7" t="n">
        <v>48.86</v>
      </c>
      <c r="F13886" s="7" t="n">
        <v>0</v>
      </c>
      <c r="G13886" s="7" t="n">
        <v>0</v>
      </c>
    </row>
    <row r="13887" customFormat="false" ht="15" hidden="false" customHeight="false" outlineLevel="0" collapsed="false">
      <c r="A13887" s="7" t="s">
        <v>33</v>
      </c>
      <c r="B13887" s="7" t="s">
        <v>371</v>
      </c>
      <c r="C13887" s="7" t="s">
        <v>1296</v>
      </c>
      <c r="D13887" s="7" t="n">
        <v>6</v>
      </c>
      <c r="E13887" s="7" t="n">
        <v>66</v>
      </c>
      <c r="F13887" s="7" t="n">
        <v>0</v>
      </c>
      <c r="G13887" s="7" t="n">
        <v>0</v>
      </c>
    </row>
    <row r="13888" customFormat="false" ht="15" hidden="false" customHeight="false" outlineLevel="0" collapsed="false">
      <c r="A13888" s="7" t="s">
        <v>33</v>
      </c>
      <c r="B13888" s="7" t="s">
        <v>393</v>
      </c>
      <c r="C13888" s="7" t="s">
        <v>1297</v>
      </c>
      <c r="D13888" s="7" t="n">
        <v>6</v>
      </c>
      <c r="E13888" s="7" t="n">
        <v>66</v>
      </c>
      <c r="F13888" s="7" t="n">
        <v>0</v>
      </c>
      <c r="G13888" s="7" t="n">
        <v>0</v>
      </c>
    </row>
    <row r="13889" customFormat="false" ht="15" hidden="false" customHeight="false" outlineLevel="0" collapsed="false">
      <c r="A13889" s="7" t="s">
        <v>33</v>
      </c>
      <c r="B13889" s="7" t="s">
        <v>83</v>
      </c>
      <c r="C13889" s="7" t="s">
        <v>1303</v>
      </c>
      <c r="D13889" s="7" t="n">
        <v>313</v>
      </c>
      <c r="E13889" s="7" t="n">
        <v>14241.5</v>
      </c>
      <c r="F13889" s="7" t="n">
        <v>120</v>
      </c>
      <c r="G13889" s="7" t="n">
        <v>5460</v>
      </c>
    </row>
    <row r="13890" customFormat="false" ht="15" hidden="false" customHeight="false" outlineLevel="0" collapsed="false">
      <c r="A13890" s="7" t="s">
        <v>33</v>
      </c>
      <c r="B13890" s="7" t="s">
        <v>187</v>
      </c>
      <c r="C13890" s="7" t="s">
        <v>1309</v>
      </c>
      <c r="D13890" s="7" t="n">
        <v>180</v>
      </c>
      <c r="E13890" s="7" t="n">
        <v>14004</v>
      </c>
      <c r="F13890" s="7" t="n">
        <v>58</v>
      </c>
      <c r="G13890" s="7" t="n">
        <v>4512.4</v>
      </c>
    </row>
    <row r="13891" customFormat="false" ht="15" hidden="false" customHeight="false" outlineLevel="0" collapsed="false">
      <c r="A13891" s="7" t="s">
        <v>33</v>
      </c>
      <c r="B13891" s="7" t="s">
        <v>135</v>
      </c>
      <c r="C13891" s="7" t="s">
        <v>1316</v>
      </c>
      <c r="D13891" s="7" t="n">
        <v>13</v>
      </c>
      <c r="E13891" s="7" t="n">
        <v>613.99</v>
      </c>
      <c r="F13891" s="7" t="n">
        <v>0</v>
      </c>
      <c r="G13891" s="7" t="n">
        <v>0</v>
      </c>
    </row>
    <row r="13892" customFormat="false" ht="15" hidden="false" customHeight="false" outlineLevel="0" collapsed="false">
      <c r="A13892" s="7" t="s">
        <v>33</v>
      </c>
      <c r="B13892" s="7" t="s">
        <v>193</v>
      </c>
      <c r="C13892" s="7" t="s">
        <v>1316</v>
      </c>
      <c r="D13892" s="7" t="n">
        <v>10</v>
      </c>
      <c r="E13892" s="7" t="n">
        <v>472.3</v>
      </c>
      <c r="F13892" s="7" t="n">
        <v>0</v>
      </c>
      <c r="G13892" s="7" t="n">
        <v>0</v>
      </c>
    </row>
    <row r="13893" customFormat="false" ht="15" hidden="false" customHeight="false" outlineLevel="0" collapsed="false">
      <c r="A13893" s="7" t="s">
        <v>33</v>
      </c>
      <c r="B13893" s="7" t="s">
        <v>144</v>
      </c>
      <c r="C13893" s="7" t="s">
        <v>1320</v>
      </c>
      <c r="D13893" s="7" t="n">
        <v>27</v>
      </c>
      <c r="E13893" s="7" t="n">
        <v>1708.29</v>
      </c>
      <c r="F13893" s="7" t="n">
        <v>4</v>
      </c>
      <c r="G13893" s="7" t="n">
        <v>253.08</v>
      </c>
    </row>
    <row r="13894" customFormat="false" ht="15" hidden="false" customHeight="false" outlineLevel="0" collapsed="false">
      <c r="A13894" s="7" t="s">
        <v>33</v>
      </c>
      <c r="B13894" s="7" t="s">
        <v>138</v>
      </c>
      <c r="C13894" s="7" t="s">
        <v>1320</v>
      </c>
      <c r="D13894" s="7" t="n">
        <v>29</v>
      </c>
      <c r="E13894" s="7" t="n">
        <v>1834.83</v>
      </c>
      <c r="F13894" s="7" t="n">
        <v>0</v>
      </c>
      <c r="G13894" s="7" t="n">
        <v>0</v>
      </c>
    </row>
    <row r="13895" customFormat="false" ht="15" hidden="false" customHeight="false" outlineLevel="0" collapsed="false">
      <c r="A13895" s="7" t="s">
        <v>33</v>
      </c>
      <c r="B13895" s="7" t="s">
        <v>218</v>
      </c>
      <c r="C13895" s="7" t="s">
        <v>1320</v>
      </c>
      <c r="D13895" s="7" t="n">
        <v>3</v>
      </c>
      <c r="E13895" s="7" t="n">
        <v>189.81</v>
      </c>
      <c r="F13895" s="7" t="n">
        <v>0</v>
      </c>
      <c r="G13895" s="7" t="n">
        <v>0</v>
      </c>
    </row>
    <row r="13896" customFormat="false" ht="15" hidden="false" customHeight="false" outlineLevel="0" collapsed="false">
      <c r="A13896" s="7" t="s">
        <v>33</v>
      </c>
      <c r="B13896" s="7" t="s">
        <v>166</v>
      </c>
      <c r="C13896" s="7" t="s">
        <v>1320</v>
      </c>
      <c r="D13896" s="7" t="n">
        <v>12</v>
      </c>
      <c r="E13896" s="7" t="n">
        <v>759.24</v>
      </c>
      <c r="F13896" s="7" t="n">
        <v>0</v>
      </c>
      <c r="G13896" s="7" t="n">
        <v>0</v>
      </c>
    </row>
    <row r="13897" customFormat="false" ht="15" hidden="false" customHeight="false" outlineLevel="0" collapsed="false">
      <c r="A13897" s="7" t="s">
        <v>33</v>
      </c>
      <c r="B13897" s="7" t="s">
        <v>113</v>
      </c>
      <c r="C13897" s="7" t="s">
        <v>1330</v>
      </c>
      <c r="D13897" s="7" t="n">
        <v>28</v>
      </c>
      <c r="E13897" s="7" t="n">
        <v>810.04</v>
      </c>
      <c r="F13897" s="7" t="n">
        <v>12</v>
      </c>
      <c r="G13897" s="7" t="n">
        <v>347.16</v>
      </c>
    </row>
    <row r="13898" customFormat="false" ht="15" hidden="false" customHeight="false" outlineLevel="0" collapsed="false">
      <c r="A13898" s="7" t="s">
        <v>33</v>
      </c>
      <c r="B13898" s="7" t="s">
        <v>111</v>
      </c>
      <c r="C13898" s="7" t="s">
        <v>1330</v>
      </c>
      <c r="D13898" s="7" t="n">
        <v>33</v>
      </c>
      <c r="E13898" s="7" t="n">
        <v>954.69</v>
      </c>
      <c r="F13898" s="7" t="n">
        <v>15</v>
      </c>
      <c r="G13898" s="7" t="n">
        <v>433.95</v>
      </c>
    </row>
    <row r="13899" customFormat="false" ht="15" hidden="false" customHeight="false" outlineLevel="0" collapsed="false">
      <c r="A13899" s="7" t="s">
        <v>33</v>
      </c>
      <c r="B13899" s="7" t="s">
        <v>149</v>
      </c>
      <c r="C13899" s="7" t="s">
        <v>1330</v>
      </c>
      <c r="D13899" s="7" t="n">
        <v>3</v>
      </c>
      <c r="E13899" s="7" t="n">
        <v>86.79</v>
      </c>
      <c r="F13899" s="7" t="n">
        <v>0</v>
      </c>
      <c r="G13899" s="7" t="n">
        <v>0</v>
      </c>
    </row>
    <row r="13900" customFormat="false" ht="15" hidden="false" customHeight="false" outlineLevel="0" collapsed="false">
      <c r="A13900" s="7" t="s">
        <v>33</v>
      </c>
      <c r="B13900" s="7" t="s">
        <v>153</v>
      </c>
      <c r="C13900" s="7" t="s">
        <v>1330</v>
      </c>
      <c r="D13900" s="7" t="n">
        <v>12</v>
      </c>
      <c r="E13900" s="7" t="n">
        <v>347.16</v>
      </c>
      <c r="F13900" s="7" t="n">
        <v>11</v>
      </c>
      <c r="G13900" s="7" t="n">
        <v>318.23</v>
      </c>
    </row>
    <row r="13901" customFormat="false" ht="15" hidden="false" customHeight="false" outlineLevel="0" collapsed="false">
      <c r="A13901" s="7" t="s">
        <v>33</v>
      </c>
      <c r="B13901" s="7" t="s">
        <v>478</v>
      </c>
      <c r="C13901" s="7" t="s">
        <v>1330</v>
      </c>
      <c r="D13901" s="7" t="n">
        <v>3</v>
      </c>
      <c r="E13901" s="7" t="n">
        <v>86.79</v>
      </c>
      <c r="F13901" s="7" t="n">
        <v>0</v>
      </c>
      <c r="G13901" s="7" t="n">
        <v>0</v>
      </c>
    </row>
    <row r="13902" customFormat="false" ht="15" hidden="false" customHeight="false" outlineLevel="0" collapsed="false">
      <c r="A13902" s="7" t="s">
        <v>33</v>
      </c>
      <c r="B13902" s="7" t="s">
        <v>326</v>
      </c>
      <c r="C13902" s="7" t="s">
        <v>1330</v>
      </c>
      <c r="D13902" s="7" t="n">
        <v>6</v>
      </c>
      <c r="E13902" s="7" t="n">
        <v>173.58</v>
      </c>
      <c r="F13902" s="7" t="n">
        <v>0</v>
      </c>
      <c r="G13902" s="7" t="n">
        <v>0</v>
      </c>
    </row>
    <row r="13903" customFormat="false" ht="15" hidden="false" customHeight="false" outlineLevel="0" collapsed="false">
      <c r="A13903" s="7" t="s">
        <v>33</v>
      </c>
      <c r="B13903" s="7" t="s">
        <v>169</v>
      </c>
      <c r="C13903" s="7" t="s">
        <v>1334</v>
      </c>
      <c r="D13903" s="7" t="n">
        <v>2</v>
      </c>
      <c r="E13903" s="7" t="n">
        <v>34</v>
      </c>
      <c r="F13903" s="7" t="n">
        <v>1</v>
      </c>
      <c r="G13903" s="7" t="n">
        <v>17</v>
      </c>
    </row>
    <row r="13904" customFormat="false" ht="15" hidden="false" customHeight="false" outlineLevel="0" collapsed="false">
      <c r="A13904" s="7" t="s">
        <v>33</v>
      </c>
      <c r="B13904" s="7" t="s">
        <v>121</v>
      </c>
      <c r="C13904" s="7" t="s">
        <v>1339</v>
      </c>
      <c r="D13904" s="7" t="n">
        <v>14</v>
      </c>
      <c r="E13904" s="7" t="n">
        <v>576.8</v>
      </c>
      <c r="F13904" s="7" t="n">
        <v>4</v>
      </c>
      <c r="G13904" s="7" t="n">
        <v>164.8</v>
      </c>
    </row>
    <row r="13905" customFormat="false" ht="15" hidden="false" customHeight="false" outlineLevel="0" collapsed="false">
      <c r="A13905" s="7" t="s">
        <v>33</v>
      </c>
      <c r="B13905" s="7" t="s">
        <v>123</v>
      </c>
      <c r="C13905" s="7" t="s">
        <v>1340</v>
      </c>
      <c r="D13905" s="7" t="n">
        <v>2</v>
      </c>
      <c r="E13905" s="7" t="n">
        <v>36.9</v>
      </c>
      <c r="F13905" s="7" t="n">
        <v>1</v>
      </c>
      <c r="G13905" s="7" t="n">
        <v>18.45</v>
      </c>
    </row>
    <row r="13906" customFormat="false" ht="15" hidden="false" customHeight="false" outlineLevel="0" collapsed="false">
      <c r="A13906" s="7" t="s">
        <v>33</v>
      </c>
      <c r="B13906" s="7" t="s">
        <v>231</v>
      </c>
      <c r="C13906" s="7" t="s">
        <v>1342</v>
      </c>
      <c r="D13906" s="7" t="n">
        <v>9</v>
      </c>
      <c r="E13906" s="7" t="n">
        <v>179.28</v>
      </c>
      <c r="F13906" s="7" t="n">
        <v>11</v>
      </c>
      <c r="G13906" s="7" t="n">
        <v>219.12</v>
      </c>
    </row>
    <row r="13907" customFormat="false" ht="15" hidden="false" customHeight="false" outlineLevel="0" collapsed="false">
      <c r="A13907" s="7" t="s">
        <v>33</v>
      </c>
      <c r="B13907" s="7" t="s">
        <v>270</v>
      </c>
      <c r="C13907" s="7" t="s">
        <v>1343</v>
      </c>
      <c r="D13907" s="7" t="n">
        <v>22</v>
      </c>
      <c r="E13907" s="7" t="n">
        <v>381.7</v>
      </c>
      <c r="F13907" s="7" t="n">
        <v>3</v>
      </c>
      <c r="G13907" s="7" t="n">
        <v>52.05</v>
      </c>
    </row>
    <row r="13908" customFormat="false" ht="15" hidden="false" customHeight="false" outlineLevel="0" collapsed="false">
      <c r="A13908" s="7" t="s">
        <v>33</v>
      </c>
      <c r="B13908" s="7" t="s">
        <v>201</v>
      </c>
      <c r="C13908" s="7" t="s">
        <v>1344</v>
      </c>
      <c r="D13908" s="7" t="n">
        <v>4</v>
      </c>
      <c r="E13908" s="7" t="n">
        <v>38</v>
      </c>
      <c r="F13908" s="7" t="n">
        <v>4</v>
      </c>
      <c r="G13908" s="7" t="n">
        <v>38</v>
      </c>
    </row>
    <row r="13909" customFormat="false" ht="15" hidden="false" customHeight="false" outlineLevel="0" collapsed="false">
      <c r="A13909" s="7" t="s">
        <v>33</v>
      </c>
      <c r="B13909" s="7" t="s">
        <v>246</v>
      </c>
      <c r="C13909" s="7" t="s">
        <v>1345</v>
      </c>
      <c r="D13909" s="7" t="n">
        <v>5</v>
      </c>
      <c r="E13909" s="7" t="n">
        <v>47.5</v>
      </c>
      <c r="F13909" s="7" t="n">
        <v>2</v>
      </c>
      <c r="G13909" s="7" t="n">
        <v>19</v>
      </c>
    </row>
    <row r="13910" customFormat="false" ht="15" hidden="false" customHeight="false" outlineLevel="0" collapsed="false">
      <c r="A13910" s="7" t="s">
        <v>33</v>
      </c>
      <c r="B13910" s="7" t="s">
        <v>302</v>
      </c>
      <c r="C13910" s="7" t="s">
        <v>1346</v>
      </c>
      <c r="D13910" s="7" t="n">
        <v>30</v>
      </c>
      <c r="E13910" s="7" t="n">
        <v>388.5</v>
      </c>
      <c r="F13910" s="7" t="n">
        <v>10</v>
      </c>
      <c r="G13910" s="7" t="n">
        <v>129.5</v>
      </c>
    </row>
    <row r="13911" customFormat="false" ht="15" hidden="false" customHeight="false" outlineLevel="0" collapsed="false">
      <c r="A13911" s="7" t="s">
        <v>33</v>
      </c>
      <c r="B13911" s="7" t="s">
        <v>150</v>
      </c>
      <c r="C13911" s="7" t="s">
        <v>1349</v>
      </c>
      <c r="D13911" s="7" t="n">
        <v>69</v>
      </c>
      <c r="E13911" s="7" t="n">
        <v>840.42</v>
      </c>
      <c r="F13911" s="7" t="n">
        <v>25</v>
      </c>
      <c r="G13911" s="7" t="n">
        <v>304.5</v>
      </c>
    </row>
    <row r="13912" customFormat="false" ht="15" hidden="false" customHeight="false" outlineLevel="0" collapsed="false">
      <c r="A13912" s="7" t="s">
        <v>33</v>
      </c>
      <c r="B13912" s="7" t="s">
        <v>183</v>
      </c>
      <c r="C13912" s="7" t="s">
        <v>1351</v>
      </c>
      <c r="D13912" s="7" t="n">
        <v>6</v>
      </c>
      <c r="E13912" s="7" t="n">
        <v>127.26</v>
      </c>
      <c r="F13912" s="7" t="n">
        <v>0</v>
      </c>
      <c r="G13912" s="7" t="n">
        <v>0</v>
      </c>
    </row>
    <row r="13913" customFormat="false" ht="15" hidden="false" customHeight="false" outlineLevel="0" collapsed="false">
      <c r="A13913" s="7" t="s">
        <v>33</v>
      </c>
      <c r="B13913" s="7" t="s">
        <v>114</v>
      </c>
      <c r="C13913" s="7" t="s">
        <v>1354</v>
      </c>
      <c r="D13913" s="7" t="n">
        <v>2</v>
      </c>
      <c r="E13913" s="7" t="n">
        <v>55.1</v>
      </c>
      <c r="F13913" s="7" t="n">
        <v>2</v>
      </c>
      <c r="G13913" s="7" t="n">
        <v>55.1</v>
      </c>
    </row>
    <row r="13914" customFormat="false" ht="15" hidden="false" customHeight="false" outlineLevel="0" collapsed="false">
      <c r="A13914" s="7" t="s">
        <v>33</v>
      </c>
      <c r="B13914" s="7" t="s">
        <v>323</v>
      </c>
      <c r="C13914" s="7" t="s">
        <v>1355</v>
      </c>
      <c r="D13914" s="7" t="n">
        <v>7</v>
      </c>
      <c r="E13914" s="7" t="n">
        <v>141.68</v>
      </c>
      <c r="F13914" s="7" t="n">
        <v>2</v>
      </c>
      <c r="G13914" s="7" t="n">
        <v>40.48</v>
      </c>
    </row>
    <row r="13915" customFormat="false" ht="15" hidden="false" customHeight="false" outlineLevel="0" collapsed="false">
      <c r="A13915" s="7" t="s">
        <v>33</v>
      </c>
      <c r="B13915" s="7" t="s">
        <v>179</v>
      </c>
      <c r="C13915" s="7" t="s">
        <v>1357</v>
      </c>
      <c r="D13915" s="7" t="n">
        <v>4</v>
      </c>
      <c r="E13915" s="7" t="n">
        <v>64.8</v>
      </c>
      <c r="F13915" s="7" t="n">
        <v>3</v>
      </c>
      <c r="G13915" s="7" t="n">
        <v>48.6</v>
      </c>
    </row>
    <row r="13916" customFormat="false" ht="15" hidden="false" customHeight="false" outlineLevel="0" collapsed="false">
      <c r="A13916" s="7" t="s">
        <v>33</v>
      </c>
      <c r="B13916" s="7" t="s">
        <v>163</v>
      </c>
      <c r="C13916" s="7" t="s">
        <v>1357</v>
      </c>
      <c r="D13916" s="7" t="n">
        <v>7</v>
      </c>
      <c r="E13916" s="7" t="n">
        <v>124.74</v>
      </c>
      <c r="F13916" s="7" t="n">
        <v>5</v>
      </c>
      <c r="G13916" s="7" t="n">
        <v>89.1</v>
      </c>
    </row>
    <row r="13917" customFormat="false" ht="15" hidden="false" customHeight="false" outlineLevel="0" collapsed="false">
      <c r="A13917" s="7" t="s">
        <v>33</v>
      </c>
      <c r="B13917" s="7" t="s">
        <v>278</v>
      </c>
      <c r="C13917" s="7" t="s">
        <v>1372</v>
      </c>
      <c r="D13917" s="7" t="n">
        <v>2</v>
      </c>
      <c r="E13917" s="7" t="n">
        <v>84</v>
      </c>
      <c r="F13917" s="7" t="n">
        <v>0</v>
      </c>
      <c r="G13917" s="7" t="n">
        <v>0</v>
      </c>
    </row>
    <row r="13918" customFormat="false" ht="15" hidden="false" customHeight="false" outlineLevel="0" collapsed="false">
      <c r="A13918" s="7" t="s">
        <v>33</v>
      </c>
      <c r="B13918" s="7" t="s">
        <v>268</v>
      </c>
      <c r="C13918" s="7" t="s">
        <v>1372</v>
      </c>
      <c r="D13918" s="7" t="n">
        <v>2</v>
      </c>
      <c r="E13918" s="7" t="n">
        <v>84</v>
      </c>
      <c r="F13918" s="7" t="n">
        <v>0</v>
      </c>
      <c r="G13918" s="7" t="n">
        <v>0</v>
      </c>
    </row>
    <row r="13919" customFormat="false" ht="15" hidden="false" customHeight="false" outlineLevel="0" collapsed="false">
      <c r="A13919" s="7" t="s">
        <v>33</v>
      </c>
      <c r="B13919" s="7" t="s">
        <v>188</v>
      </c>
      <c r="C13919" s="7" t="s">
        <v>1379</v>
      </c>
      <c r="D13919" s="7" t="n">
        <v>6</v>
      </c>
      <c r="E13919" s="7" t="n">
        <v>250.86</v>
      </c>
      <c r="F13919" s="7" t="n">
        <v>0</v>
      </c>
      <c r="G13919" s="7" t="n">
        <v>0</v>
      </c>
    </row>
    <row r="13920" customFormat="false" ht="15" hidden="false" customHeight="false" outlineLevel="0" collapsed="false">
      <c r="A13920" s="7" t="s">
        <v>33</v>
      </c>
      <c r="B13920" s="7" t="s">
        <v>174</v>
      </c>
      <c r="C13920" s="7" t="s">
        <v>1379</v>
      </c>
      <c r="D13920" s="7" t="n">
        <v>44</v>
      </c>
      <c r="E13920" s="7" t="n">
        <v>1839.64</v>
      </c>
      <c r="F13920" s="7" t="n">
        <v>0</v>
      </c>
      <c r="G13920" s="7" t="n">
        <v>0</v>
      </c>
    </row>
    <row r="13921" customFormat="false" ht="15" hidden="false" customHeight="false" outlineLevel="0" collapsed="false">
      <c r="A13921" s="7" t="s">
        <v>33</v>
      </c>
      <c r="B13921" s="7" t="s">
        <v>145</v>
      </c>
      <c r="C13921" s="7" t="s">
        <v>1379</v>
      </c>
      <c r="D13921" s="7" t="n">
        <v>62</v>
      </c>
      <c r="E13921" s="7" t="n">
        <v>2592.22</v>
      </c>
      <c r="F13921" s="7" t="n">
        <v>0</v>
      </c>
      <c r="G13921" s="7" t="n">
        <v>0</v>
      </c>
    </row>
    <row r="13922" customFormat="false" ht="15" hidden="false" customHeight="false" outlineLevel="0" collapsed="false">
      <c r="A13922" s="7" t="s">
        <v>33</v>
      </c>
      <c r="B13922" s="7" t="s">
        <v>284</v>
      </c>
      <c r="C13922" s="7" t="s">
        <v>1381</v>
      </c>
      <c r="D13922" s="7" t="n">
        <v>4</v>
      </c>
      <c r="E13922" s="7" t="n">
        <v>259.56</v>
      </c>
      <c r="F13922" s="7" t="n">
        <v>2</v>
      </c>
      <c r="G13922" s="7" t="n">
        <v>129.78</v>
      </c>
    </row>
    <row r="13923" customFormat="false" ht="15" hidden="false" customHeight="false" outlineLevel="0" collapsed="false">
      <c r="A13923" s="7" t="s">
        <v>33</v>
      </c>
      <c r="B13923" s="7" t="s">
        <v>148</v>
      </c>
      <c r="C13923" s="7" t="s">
        <v>1387</v>
      </c>
      <c r="D13923" s="7" t="n">
        <v>20</v>
      </c>
      <c r="E13923" s="7" t="n">
        <v>330</v>
      </c>
      <c r="F13923" s="7" t="n">
        <v>12</v>
      </c>
      <c r="G13923" s="7" t="n">
        <v>198</v>
      </c>
    </row>
    <row r="13924" customFormat="false" ht="15" hidden="false" customHeight="false" outlineLevel="0" collapsed="false">
      <c r="A13924" s="7" t="s">
        <v>33</v>
      </c>
      <c r="B13924" s="7" t="s">
        <v>139</v>
      </c>
      <c r="C13924" s="7" t="s">
        <v>1387</v>
      </c>
      <c r="D13924" s="7" t="n">
        <v>17</v>
      </c>
      <c r="E13924" s="7" t="n">
        <v>280.5</v>
      </c>
      <c r="F13924" s="7" t="n">
        <v>9</v>
      </c>
      <c r="G13924" s="7" t="n">
        <v>148.5</v>
      </c>
    </row>
    <row r="13925" customFormat="false" ht="15" hidden="false" customHeight="false" outlineLevel="0" collapsed="false">
      <c r="A13925" s="7" t="s">
        <v>33</v>
      </c>
      <c r="B13925" s="7" t="s">
        <v>189</v>
      </c>
      <c r="C13925" s="7" t="s">
        <v>1387</v>
      </c>
      <c r="D13925" s="7" t="n">
        <v>6</v>
      </c>
      <c r="E13925" s="7" t="n">
        <v>99</v>
      </c>
      <c r="F13925" s="7" t="n">
        <v>0</v>
      </c>
      <c r="G13925" s="7" t="n">
        <v>0</v>
      </c>
    </row>
    <row r="13926" customFormat="false" ht="15" hidden="false" customHeight="false" outlineLevel="0" collapsed="false">
      <c r="A13926" s="7" t="s">
        <v>33</v>
      </c>
      <c r="B13926" s="7" t="s">
        <v>181</v>
      </c>
      <c r="C13926" s="7" t="s">
        <v>1387</v>
      </c>
      <c r="D13926" s="7" t="n">
        <v>9</v>
      </c>
      <c r="E13926" s="7" t="n">
        <v>148.5</v>
      </c>
      <c r="F13926" s="7" t="n">
        <v>0</v>
      </c>
      <c r="G13926" s="7" t="n">
        <v>0</v>
      </c>
    </row>
    <row r="13927" customFormat="false" ht="15" hidden="false" customHeight="false" outlineLevel="0" collapsed="false">
      <c r="A13927" s="7" t="s">
        <v>33</v>
      </c>
      <c r="B13927" s="7" t="s">
        <v>257</v>
      </c>
      <c r="C13927" s="7" t="s">
        <v>1387</v>
      </c>
      <c r="D13927" s="7" t="n">
        <v>6</v>
      </c>
      <c r="E13927" s="7" t="n">
        <v>99</v>
      </c>
      <c r="F13927" s="7" t="n">
        <v>2</v>
      </c>
      <c r="G13927" s="7" t="n">
        <v>33</v>
      </c>
    </row>
    <row r="13928" customFormat="false" ht="15" hidden="false" customHeight="false" outlineLevel="0" collapsed="false">
      <c r="A13928" s="7" t="s">
        <v>33</v>
      </c>
      <c r="B13928" s="7" t="s">
        <v>133</v>
      </c>
      <c r="C13928" s="7" t="s">
        <v>1390</v>
      </c>
      <c r="D13928" s="7" t="n">
        <v>68</v>
      </c>
      <c r="E13928" s="7" t="n">
        <v>1394</v>
      </c>
      <c r="F13928" s="7" t="n">
        <v>36</v>
      </c>
      <c r="G13928" s="7" t="n">
        <v>738</v>
      </c>
    </row>
    <row r="13929" customFormat="false" ht="15" hidden="false" customHeight="false" outlineLevel="0" collapsed="false">
      <c r="A13929" s="7" t="s">
        <v>33</v>
      </c>
      <c r="B13929" s="7" t="s">
        <v>154</v>
      </c>
      <c r="C13929" s="7" t="s">
        <v>1390</v>
      </c>
      <c r="D13929" s="7" t="n">
        <v>78</v>
      </c>
      <c r="E13929" s="7" t="n">
        <v>1599</v>
      </c>
      <c r="F13929" s="7" t="n">
        <v>21</v>
      </c>
      <c r="G13929" s="7" t="n">
        <v>430.5</v>
      </c>
    </row>
    <row r="13930" customFormat="false" ht="15" hidden="false" customHeight="false" outlineLevel="0" collapsed="false">
      <c r="A13930" s="7" t="s">
        <v>33</v>
      </c>
      <c r="B13930" s="7" t="s">
        <v>216</v>
      </c>
      <c r="C13930" s="7" t="s">
        <v>1390</v>
      </c>
      <c r="D13930" s="7" t="n">
        <v>16</v>
      </c>
      <c r="E13930" s="7" t="n">
        <v>328</v>
      </c>
      <c r="F13930" s="7" t="n">
        <v>12</v>
      </c>
      <c r="G13930" s="7" t="n">
        <v>246</v>
      </c>
    </row>
    <row r="13931" customFormat="false" ht="15" hidden="false" customHeight="false" outlineLevel="0" collapsed="false">
      <c r="A13931" s="7" t="s">
        <v>33</v>
      </c>
      <c r="B13931" s="7" t="s">
        <v>167</v>
      </c>
      <c r="C13931" s="7" t="s">
        <v>1390</v>
      </c>
      <c r="D13931" s="7" t="n">
        <v>41</v>
      </c>
      <c r="E13931" s="7" t="n">
        <v>840.5</v>
      </c>
      <c r="F13931" s="7" t="n">
        <v>20</v>
      </c>
      <c r="G13931" s="7" t="n">
        <v>410</v>
      </c>
    </row>
    <row r="13932" customFormat="false" ht="15" hidden="false" customHeight="false" outlineLevel="0" collapsed="false">
      <c r="A13932" s="7" t="s">
        <v>33</v>
      </c>
      <c r="B13932" s="7" t="s">
        <v>285</v>
      </c>
      <c r="C13932" s="7" t="s">
        <v>1390</v>
      </c>
      <c r="D13932" s="7" t="n">
        <v>32</v>
      </c>
      <c r="E13932" s="7" t="n">
        <v>656</v>
      </c>
      <c r="F13932" s="7" t="n">
        <v>11</v>
      </c>
      <c r="G13932" s="7" t="n">
        <v>225.5</v>
      </c>
    </row>
    <row r="13933" customFormat="false" ht="15" hidden="false" customHeight="false" outlineLevel="0" collapsed="false">
      <c r="A13933" s="7" t="s">
        <v>33</v>
      </c>
      <c r="B13933" s="7" t="s">
        <v>365</v>
      </c>
      <c r="C13933" s="7" t="s">
        <v>1393</v>
      </c>
      <c r="D13933" s="7" t="n">
        <v>0</v>
      </c>
      <c r="E13933" s="7" t="n">
        <v>0</v>
      </c>
      <c r="F13933" s="7" t="n">
        <v>2</v>
      </c>
      <c r="G13933" s="7" t="n">
        <v>42</v>
      </c>
    </row>
    <row r="13934" customFormat="false" ht="15" hidden="false" customHeight="false" outlineLevel="0" collapsed="false">
      <c r="A13934" s="7" t="s">
        <v>33</v>
      </c>
      <c r="B13934" s="7" t="s">
        <v>436</v>
      </c>
      <c r="C13934" s="7" t="s">
        <v>1396</v>
      </c>
      <c r="D13934" s="7" t="n">
        <v>2</v>
      </c>
      <c r="E13934" s="7" t="n">
        <v>391.46</v>
      </c>
      <c r="F13934" s="7" t="n">
        <v>0</v>
      </c>
      <c r="G13934" s="7" t="n">
        <v>0</v>
      </c>
    </row>
    <row r="13935" customFormat="false" ht="15" hidden="false" customHeight="false" outlineLevel="0" collapsed="false">
      <c r="A13935" s="7" t="s">
        <v>33</v>
      </c>
      <c r="B13935" s="7" t="s">
        <v>488</v>
      </c>
      <c r="C13935" s="7" t="s">
        <v>1396</v>
      </c>
      <c r="D13935" s="7" t="n">
        <v>1</v>
      </c>
      <c r="E13935" s="7" t="n">
        <v>195.73</v>
      </c>
      <c r="F13935" s="7" t="n">
        <v>1</v>
      </c>
      <c r="G13935" s="7" t="n">
        <v>195.73</v>
      </c>
    </row>
    <row r="13936" customFormat="false" ht="15" hidden="false" customHeight="false" outlineLevel="0" collapsed="false">
      <c r="A13936" s="7" t="s">
        <v>33</v>
      </c>
      <c r="B13936" s="7" t="s">
        <v>397</v>
      </c>
      <c r="C13936" s="7" t="s">
        <v>1396</v>
      </c>
      <c r="D13936" s="7" t="n">
        <v>0</v>
      </c>
      <c r="E13936" s="7" t="n">
        <v>0</v>
      </c>
      <c r="F13936" s="7" t="n">
        <v>1</v>
      </c>
      <c r="G13936" s="7" t="n">
        <v>195.73</v>
      </c>
    </row>
    <row r="13937" customFormat="false" ht="15" hidden="false" customHeight="false" outlineLevel="0" collapsed="false">
      <c r="A13937" s="7" t="s">
        <v>33</v>
      </c>
      <c r="B13937" s="7" t="s">
        <v>375</v>
      </c>
      <c r="C13937" s="7" t="s">
        <v>1396</v>
      </c>
      <c r="D13937" s="7" t="n">
        <v>0</v>
      </c>
      <c r="E13937" s="7" t="n">
        <v>0</v>
      </c>
      <c r="F13937" s="7" t="n">
        <v>2</v>
      </c>
      <c r="G13937" s="7" t="n">
        <v>391.46</v>
      </c>
    </row>
    <row r="13938" customFormat="false" ht="15" hidden="false" customHeight="false" outlineLevel="0" collapsed="false">
      <c r="A13938" s="7" t="s">
        <v>33</v>
      </c>
      <c r="B13938" s="7" t="s">
        <v>470</v>
      </c>
      <c r="C13938" s="7" t="s">
        <v>1397</v>
      </c>
      <c r="D13938" s="7" t="n">
        <v>3</v>
      </c>
      <c r="E13938" s="7" t="n">
        <v>379.71</v>
      </c>
      <c r="F13938" s="7" t="n">
        <v>0</v>
      </c>
      <c r="G13938" s="7" t="n">
        <v>0</v>
      </c>
    </row>
    <row r="13939" customFormat="false" ht="15" hidden="false" customHeight="false" outlineLevel="0" collapsed="false">
      <c r="A13939" s="7" t="s">
        <v>33</v>
      </c>
      <c r="B13939" s="7" t="s">
        <v>633</v>
      </c>
      <c r="C13939" s="7" t="s">
        <v>1397</v>
      </c>
      <c r="D13939" s="7" t="n">
        <v>5</v>
      </c>
      <c r="E13939" s="7" t="n">
        <v>632.85</v>
      </c>
      <c r="F13939" s="7" t="n">
        <v>4</v>
      </c>
      <c r="G13939" s="7" t="n">
        <v>506.28</v>
      </c>
    </row>
    <row r="13940" customFormat="false" ht="15" hidden="false" customHeight="false" outlineLevel="0" collapsed="false">
      <c r="A13940" s="7" t="s">
        <v>33</v>
      </c>
      <c r="B13940" s="7" t="s">
        <v>392</v>
      </c>
      <c r="C13940" s="7" t="s">
        <v>1398</v>
      </c>
      <c r="D13940" s="7" t="n">
        <v>6</v>
      </c>
      <c r="E13940" s="7" t="n">
        <v>759.42</v>
      </c>
      <c r="F13940" s="7" t="n">
        <v>2</v>
      </c>
      <c r="G13940" s="7" t="n">
        <v>253.14</v>
      </c>
    </row>
    <row r="13941" customFormat="false" ht="15" hidden="false" customHeight="false" outlineLevel="0" collapsed="false">
      <c r="A13941" s="7" t="s">
        <v>33</v>
      </c>
      <c r="B13941" s="7" t="s">
        <v>428</v>
      </c>
      <c r="C13941" s="7" t="s">
        <v>1398</v>
      </c>
      <c r="D13941" s="7" t="n">
        <v>9</v>
      </c>
      <c r="E13941" s="7" t="n">
        <v>1139.13</v>
      </c>
      <c r="F13941" s="7" t="n">
        <v>0</v>
      </c>
      <c r="G13941" s="7" t="n">
        <v>0</v>
      </c>
    </row>
    <row r="13942" customFormat="false" ht="15" hidden="false" customHeight="false" outlineLevel="0" collapsed="false">
      <c r="A13942" s="7" t="s">
        <v>33</v>
      </c>
      <c r="B13942" s="7" t="s">
        <v>474</v>
      </c>
      <c r="C13942" s="7" t="s">
        <v>1398</v>
      </c>
      <c r="D13942" s="7" t="n">
        <v>1</v>
      </c>
      <c r="E13942" s="7" t="n">
        <v>126.57</v>
      </c>
      <c r="F13942" s="7" t="n">
        <v>0</v>
      </c>
      <c r="G13942" s="7" t="n">
        <v>0</v>
      </c>
    </row>
    <row r="13943" customFormat="false" ht="15" hidden="false" customHeight="false" outlineLevel="0" collapsed="false">
      <c r="A13943" s="7" t="s">
        <v>33</v>
      </c>
      <c r="B13943" s="7" t="s">
        <v>293</v>
      </c>
      <c r="C13943" s="7" t="s">
        <v>1403</v>
      </c>
      <c r="D13943" s="7" t="n">
        <v>1</v>
      </c>
      <c r="E13943" s="7" t="n">
        <v>136.3</v>
      </c>
      <c r="F13943" s="7" t="n">
        <v>0</v>
      </c>
      <c r="G13943" s="7" t="n">
        <v>0</v>
      </c>
    </row>
    <row r="13944" customFormat="false" ht="15" hidden="false" customHeight="false" outlineLevel="0" collapsed="false">
      <c r="A13944" s="7" t="s">
        <v>33</v>
      </c>
      <c r="B13944" s="7" t="s">
        <v>128</v>
      </c>
      <c r="C13944" s="7" t="s">
        <v>1421</v>
      </c>
      <c r="D13944" s="7" t="n">
        <v>7</v>
      </c>
      <c r="E13944" s="7" t="n">
        <v>175</v>
      </c>
      <c r="F13944" s="7" t="n">
        <v>0</v>
      </c>
      <c r="G13944" s="7" t="n">
        <v>0</v>
      </c>
    </row>
    <row r="13945" customFormat="false" ht="15" hidden="false" customHeight="false" outlineLevel="0" collapsed="false">
      <c r="A13945" s="7" t="s">
        <v>33</v>
      </c>
      <c r="B13945" s="7" t="s">
        <v>126</v>
      </c>
      <c r="C13945" s="7" t="s">
        <v>1421</v>
      </c>
      <c r="D13945" s="7" t="n">
        <v>13</v>
      </c>
      <c r="E13945" s="7" t="n">
        <v>325</v>
      </c>
      <c r="F13945" s="7" t="n">
        <v>0</v>
      </c>
      <c r="G13945" s="7" t="n">
        <v>0</v>
      </c>
    </row>
    <row r="13946" customFormat="false" ht="15" hidden="false" customHeight="false" outlineLevel="0" collapsed="false">
      <c r="A13946" s="7" t="s">
        <v>33</v>
      </c>
      <c r="B13946" s="7" t="s">
        <v>122</v>
      </c>
      <c r="C13946" s="7" t="s">
        <v>1421</v>
      </c>
      <c r="D13946" s="7" t="n">
        <v>7</v>
      </c>
      <c r="E13946" s="7" t="n">
        <v>175</v>
      </c>
      <c r="F13946" s="7" t="n">
        <v>0</v>
      </c>
      <c r="G13946" s="7" t="n">
        <v>0</v>
      </c>
    </row>
    <row r="13947" customFormat="false" ht="15" hidden="false" customHeight="false" outlineLevel="0" collapsed="false">
      <c r="A13947" s="7" t="s">
        <v>33</v>
      </c>
      <c r="B13947" s="7" t="s">
        <v>142</v>
      </c>
      <c r="C13947" s="7" t="s">
        <v>1421</v>
      </c>
      <c r="D13947" s="7" t="n">
        <v>7</v>
      </c>
      <c r="E13947" s="7" t="n">
        <v>175</v>
      </c>
      <c r="F13947" s="7" t="n">
        <v>0</v>
      </c>
      <c r="G13947" s="7" t="n">
        <v>0</v>
      </c>
    </row>
    <row r="13948" customFormat="false" ht="15" hidden="false" customHeight="false" outlineLevel="0" collapsed="false">
      <c r="A13948" s="7" t="s">
        <v>33</v>
      </c>
      <c r="B13948" s="7" t="s">
        <v>384</v>
      </c>
      <c r="C13948" s="7" t="s">
        <v>1423</v>
      </c>
      <c r="D13948" s="7" t="n">
        <v>11</v>
      </c>
      <c r="E13948" s="7" t="n">
        <v>356.73</v>
      </c>
      <c r="F13948" s="7" t="n">
        <v>0</v>
      </c>
      <c r="G13948" s="7" t="n">
        <v>0</v>
      </c>
    </row>
    <row r="13949" customFormat="false" ht="15" hidden="false" customHeight="false" outlineLevel="0" collapsed="false">
      <c r="A13949" s="7" t="s">
        <v>33</v>
      </c>
      <c r="B13949" s="7" t="s">
        <v>130</v>
      </c>
      <c r="C13949" s="7" t="s">
        <v>1425</v>
      </c>
      <c r="D13949" s="7" t="n">
        <v>70</v>
      </c>
      <c r="E13949" s="7" t="n">
        <v>2450</v>
      </c>
      <c r="F13949" s="7" t="n">
        <v>36</v>
      </c>
      <c r="G13949" s="7" t="n">
        <v>1260</v>
      </c>
    </row>
    <row r="13950" customFormat="false" ht="15" hidden="false" customHeight="false" outlineLevel="0" collapsed="false">
      <c r="A13950" s="7" t="s">
        <v>33</v>
      </c>
      <c r="B13950" s="7" t="s">
        <v>152</v>
      </c>
      <c r="C13950" s="7" t="s">
        <v>1425</v>
      </c>
      <c r="D13950" s="7" t="n">
        <v>78</v>
      </c>
      <c r="E13950" s="7" t="n">
        <v>2730</v>
      </c>
      <c r="F13950" s="7" t="n">
        <v>12</v>
      </c>
      <c r="G13950" s="7" t="n">
        <v>420</v>
      </c>
    </row>
    <row r="13951" customFormat="false" ht="15" hidden="false" customHeight="false" outlineLevel="0" collapsed="false">
      <c r="A13951" s="7" t="s">
        <v>33</v>
      </c>
      <c r="B13951" s="7" t="s">
        <v>198</v>
      </c>
      <c r="C13951" s="7" t="s">
        <v>1425</v>
      </c>
      <c r="D13951" s="7" t="n">
        <v>24</v>
      </c>
      <c r="E13951" s="7" t="n">
        <v>840</v>
      </c>
      <c r="F13951" s="7" t="n">
        <v>22</v>
      </c>
      <c r="G13951" s="7" t="n">
        <v>770</v>
      </c>
    </row>
    <row r="13952" customFormat="false" ht="15" hidden="false" customHeight="false" outlineLevel="0" collapsed="false">
      <c r="A13952" s="7" t="s">
        <v>33</v>
      </c>
      <c r="B13952" s="7" t="s">
        <v>191</v>
      </c>
      <c r="C13952" s="7" t="s">
        <v>1425</v>
      </c>
      <c r="D13952" s="7" t="n">
        <v>28</v>
      </c>
      <c r="E13952" s="7" t="n">
        <v>980</v>
      </c>
      <c r="F13952" s="7" t="n">
        <v>3</v>
      </c>
      <c r="G13952" s="7" t="n">
        <v>105</v>
      </c>
    </row>
    <row r="13953" customFormat="false" ht="15" hidden="false" customHeight="false" outlineLevel="0" collapsed="false">
      <c r="A13953" s="7" t="s">
        <v>33</v>
      </c>
      <c r="B13953" s="7" t="s">
        <v>161</v>
      </c>
      <c r="C13953" s="7" t="s">
        <v>1428</v>
      </c>
      <c r="D13953" s="7" t="n">
        <v>32</v>
      </c>
      <c r="E13953" s="7" t="n">
        <v>4048</v>
      </c>
      <c r="F13953" s="7" t="n">
        <v>8</v>
      </c>
      <c r="G13953" s="7" t="n">
        <v>1012</v>
      </c>
    </row>
    <row r="13954" customFormat="false" ht="15" hidden="false" customHeight="false" outlineLevel="0" collapsed="false">
      <c r="A13954" s="7" t="s">
        <v>33</v>
      </c>
      <c r="B13954" s="7" t="s">
        <v>204</v>
      </c>
      <c r="C13954" s="7" t="s">
        <v>1428</v>
      </c>
      <c r="D13954" s="7" t="n">
        <v>25</v>
      </c>
      <c r="E13954" s="7" t="n">
        <v>3162.5</v>
      </c>
      <c r="F13954" s="7" t="n">
        <v>6</v>
      </c>
      <c r="G13954" s="7" t="n">
        <v>759</v>
      </c>
    </row>
    <row r="13955" customFormat="false" ht="15" hidden="false" customHeight="false" outlineLevel="0" collapsed="false">
      <c r="A13955" s="7" t="s">
        <v>33</v>
      </c>
      <c r="B13955" s="7" t="s">
        <v>305</v>
      </c>
      <c r="C13955" s="7" t="s">
        <v>1428</v>
      </c>
      <c r="D13955" s="7" t="n">
        <v>0</v>
      </c>
      <c r="E13955" s="7" t="n">
        <v>0</v>
      </c>
      <c r="F13955" s="7" t="n">
        <v>1</v>
      </c>
      <c r="G13955" s="7" t="n">
        <v>126.5</v>
      </c>
    </row>
    <row r="13956" customFormat="false" ht="15" hidden="false" customHeight="false" outlineLevel="0" collapsed="false">
      <c r="A13956" s="7" t="s">
        <v>33</v>
      </c>
      <c r="B13956" s="7" t="s">
        <v>196</v>
      </c>
      <c r="C13956" s="7" t="s">
        <v>1428</v>
      </c>
      <c r="D13956" s="7" t="n">
        <v>18</v>
      </c>
      <c r="E13956" s="7" t="n">
        <v>2277</v>
      </c>
      <c r="F13956" s="7" t="n">
        <v>7</v>
      </c>
      <c r="G13956" s="7" t="n">
        <v>885.5</v>
      </c>
    </row>
    <row r="13957" customFormat="false" ht="15" hidden="false" customHeight="false" outlineLevel="0" collapsed="false">
      <c r="A13957" s="7" t="s">
        <v>33</v>
      </c>
      <c r="B13957" s="7" t="s">
        <v>286</v>
      </c>
      <c r="C13957" s="7" t="s">
        <v>1428</v>
      </c>
      <c r="D13957" s="7" t="n">
        <v>7</v>
      </c>
      <c r="E13957" s="7" t="n">
        <v>885.5</v>
      </c>
      <c r="F13957" s="7" t="n">
        <v>5</v>
      </c>
      <c r="G13957" s="7" t="n">
        <v>632.5</v>
      </c>
    </row>
    <row r="13958" customFormat="false" ht="15" hidden="false" customHeight="false" outlineLevel="0" collapsed="false">
      <c r="A13958" s="7" t="s">
        <v>33</v>
      </c>
      <c r="B13958" s="7" t="s">
        <v>232</v>
      </c>
      <c r="C13958" s="7" t="s">
        <v>1432</v>
      </c>
      <c r="D13958" s="7" t="n">
        <v>12</v>
      </c>
      <c r="E13958" s="7" t="n">
        <v>204</v>
      </c>
      <c r="F13958" s="7" t="n">
        <v>0</v>
      </c>
      <c r="G13958" s="7" t="n">
        <v>0</v>
      </c>
    </row>
    <row r="13959" customFormat="false" ht="15" hidden="false" customHeight="false" outlineLevel="0" collapsed="false">
      <c r="A13959" s="7" t="s">
        <v>33</v>
      </c>
      <c r="B13959" s="7" t="s">
        <v>212</v>
      </c>
      <c r="C13959" s="7" t="s">
        <v>1432</v>
      </c>
      <c r="D13959" s="7" t="n">
        <v>16</v>
      </c>
      <c r="E13959" s="7" t="n">
        <v>272</v>
      </c>
      <c r="F13959" s="7" t="n">
        <v>2</v>
      </c>
      <c r="G13959" s="7" t="n">
        <v>34</v>
      </c>
    </row>
    <row r="13960" customFormat="false" ht="15" hidden="false" customHeight="false" outlineLevel="0" collapsed="false">
      <c r="A13960" s="7" t="s">
        <v>33</v>
      </c>
      <c r="B13960" s="7" t="s">
        <v>227</v>
      </c>
      <c r="C13960" s="7" t="s">
        <v>1432</v>
      </c>
      <c r="D13960" s="7" t="n">
        <v>19</v>
      </c>
      <c r="E13960" s="7" t="n">
        <v>323</v>
      </c>
      <c r="F13960" s="7" t="n">
        <v>4</v>
      </c>
      <c r="G13960" s="7" t="n">
        <v>68</v>
      </c>
    </row>
    <row r="13961" customFormat="false" ht="15" hidden="false" customHeight="false" outlineLevel="0" collapsed="false">
      <c r="A13961" s="7" t="s">
        <v>33</v>
      </c>
      <c r="B13961" s="7" t="s">
        <v>312</v>
      </c>
      <c r="C13961" s="7" t="s">
        <v>1432</v>
      </c>
      <c r="D13961" s="7" t="n">
        <v>4</v>
      </c>
      <c r="E13961" s="7" t="n">
        <v>68</v>
      </c>
      <c r="F13961" s="7" t="n">
        <v>3</v>
      </c>
      <c r="G13961" s="7" t="n">
        <v>51</v>
      </c>
    </row>
    <row r="13962" customFormat="false" ht="15" hidden="false" customHeight="false" outlineLevel="0" collapsed="false">
      <c r="A13962" s="7" t="s">
        <v>33</v>
      </c>
      <c r="B13962" s="7" t="s">
        <v>416</v>
      </c>
      <c r="C13962" s="7" t="s">
        <v>1432</v>
      </c>
      <c r="D13962" s="7" t="n">
        <v>12</v>
      </c>
      <c r="E13962" s="7" t="n">
        <v>204</v>
      </c>
      <c r="F13962" s="7" t="n">
        <v>0</v>
      </c>
      <c r="G13962" s="7" t="n">
        <v>0</v>
      </c>
    </row>
    <row r="13963" customFormat="false" ht="15" hidden="false" customHeight="false" outlineLevel="0" collapsed="false">
      <c r="A13963" s="7" t="s">
        <v>33</v>
      </c>
      <c r="B13963" s="7" t="s">
        <v>566</v>
      </c>
      <c r="C13963" s="7" t="s">
        <v>1432</v>
      </c>
      <c r="D13963" s="7" t="n">
        <v>0</v>
      </c>
      <c r="E13963" s="7" t="n">
        <v>0</v>
      </c>
      <c r="F13963" s="7" t="n">
        <v>1</v>
      </c>
      <c r="G13963" s="7" t="n">
        <v>17</v>
      </c>
    </row>
    <row r="13964" customFormat="false" ht="15" hidden="false" customHeight="false" outlineLevel="0" collapsed="false">
      <c r="A13964" s="7" t="s">
        <v>33</v>
      </c>
      <c r="B13964" s="7" t="s">
        <v>192</v>
      </c>
      <c r="C13964" s="7" t="s">
        <v>1311</v>
      </c>
      <c r="D13964" s="7" t="n">
        <v>57</v>
      </c>
      <c r="E13964" s="7" t="n">
        <v>1140</v>
      </c>
      <c r="F13964" s="7" t="n">
        <v>10</v>
      </c>
      <c r="G13964" s="7" t="n">
        <v>200</v>
      </c>
    </row>
    <row r="13965" customFormat="false" ht="15" hidden="false" customHeight="false" outlineLevel="0" collapsed="false">
      <c r="A13965" s="7" t="s">
        <v>33</v>
      </c>
      <c r="B13965" s="7" t="s">
        <v>217</v>
      </c>
      <c r="C13965" s="7" t="s">
        <v>1446</v>
      </c>
      <c r="D13965" s="7" t="n">
        <v>34</v>
      </c>
      <c r="E13965" s="7" t="n">
        <v>296.82</v>
      </c>
      <c r="F13965" s="7" t="n">
        <v>18</v>
      </c>
      <c r="G13965" s="7" t="n">
        <v>157.14</v>
      </c>
    </row>
    <row r="13966" customFormat="false" ht="15" hidden="false" customHeight="false" outlineLevel="0" collapsed="false">
      <c r="A13966" s="7" t="s">
        <v>33</v>
      </c>
      <c r="B13966" s="7" t="s">
        <v>124</v>
      </c>
      <c r="C13966" s="7" t="s">
        <v>1449</v>
      </c>
      <c r="D13966" s="7" t="n">
        <v>48</v>
      </c>
      <c r="E13966" s="7" t="n">
        <v>710.4</v>
      </c>
      <c r="F13966" s="7" t="n">
        <v>24</v>
      </c>
      <c r="G13966" s="7" t="n">
        <v>355.2</v>
      </c>
    </row>
    <row r="13967" customFormat="false" ht="15" hidden="false" customHeight="false" outlineLevel="0" collapsed="false">
      <c r="A13967" s="7" t="s">
        <v>33</v>
      </c>
      <c r="B13967" s="7" t="s">
        <v>120</v>
      </c>
      <c r="C13967" s="7" t="s">
        <v>1451</v>
      </c>
      <c r="D13967" s="7" t="n">
        <v>102</v>
      </c>
      <c r="E13967" s="7" t="n">
        <v>1366.8</v>
      </c>
      <c r="F13967" s="7" t="n">
        <v>30</v>
      </c>
      <c r="G13967" s="7" t="n">
        <v>402</v>
      </c>
    </row>
    <row r="13968" customFormat="false" ht="15" hidden="false" customHeight="false" outlineLevel="0" collapsed="false">
      <c r="A13968" s="7" t="s">
        <v>33</v>
      </c>
      <c r="B13968" s="7" t="s">
        <v>197</v>
      </c>
      <c r="C13968" s="7" t="s">
        <v>1461</v>
      </c>
      <c r="D13968" s="7" t="n">
        <v>6</v>
      </c>
      <c r="E13968" s="7" t="n">
        <v>62.4</v>
      </c>
      <c r="F13968" s="7" t="n">
        <v>0</v>
      </c>
      <c r="G13968" s="7" t="n">
        <v>0</v>
      </c>
    </row>
    <row r="13969" customFormat="false" ht="15" hidden="false" customHeight="false" outlineLevel="0" collapsed="false">
      <c r="A13969" s="7" t="s">
        <v>33</v>
      </c>
      <c r="B13969" s="7" t="s">
        <v>304</v>
      </c>
      <c r="C13969" s="7" t="s">
        <v>1462</v>
      </c>
      <c r="D13969" s="7" t="n">
        <v>16</v>
      </c>
      <c r="E13969" s="7" t="n">
        <v>345.6</v>
      </c>
      <c r="F13969" s="7" t="n">
        <v>0</v>
      </c>
      <c r="G13969" s="7" t="n">
        <v>0</v>
      </c>
    </row>
    <row r="13970" customFormat="false" ht="15" hidden="false" customHeight="false" outlineLevel="0" collapsed="false">
      <c r="A13970" s="7" t="s">
        <v>33</v>
      </c>
      <c r="B13970" s="7" t="s">
        <v>357</v>
      </c>
      <c r="C13970" s="7" t="s">
        <v>1465</v>
      </c>
      <c r="D13970" s="7" t="n">
        <v>5</v>
      </c>
      <c r="E13970" s="7" t="n">
        <v>29.05</v>
      </c>
      <c r="F13970" s="7" t="n">
        <v>0</v>
      </c>
      <c r="G13970" s="7" t="n">
        <v>0</v>
      </c>
    </row>
    <row r="13971" customFormat="false" ht="15" hidden="false" customHeight="false" outlineLevel="0" collapsed="false">
      <c r="A13971" s="7" t="s">
        <v>33</v>
      </c>
      <c r="B13971" s="7" t="s">
        <v>884</v>
      </c>
      <c r="C13971" s="7" t="s">
        <v>1436</v>
      </c>
      <c r="D13971" s="7" t="n">
        <v>3</v>
      </c>
      <c r="E13971" s="7" t="n">
        <v>108</v>
      </c>
      <c r="F13971" s="7" t="n">
        <v>0</v>
      </c>
      <c r="G13971" s="7" t="n">
        <v>0</v>
      </c>
    </row>
    <row r="13972" customFormat="false" ht="15" hidden="false" customHeight="false" outlineLevel="0" collapsed="false">
      <c r="A13972" s="7" t="s">
        <v>33</v>
      </c>
      <c r="B13972" s="7" t="s">
        <v>909</v>
      </c>
      <c r="C13972" s="7" t="s">
        <v>1573</v>
      </c>
      <c r="D13972" s="7" t="n">
        <v>17</v>
      </c>
      <c r="E13972" s="7" t="n">
        <v>282.2</v>
      </c>
      <c r="F13972" s="7" t="n">
        <v>3</v>
      </c>
      <c r="G13972" s="7" t="n">
        <v>49.8</v>
      </c>
    </row>
    <row r="13973" customFormat="false" ht="15" hidden="false" customHeight="false" outlineLevel="0" collapsed="false">
      <c r="A13973" s="7" t="s">
        <v>33</v>
      </c>
      <c r="B13973" s="7" t="s">
        <v>868</v>
      </c>
      <c r="C13973" s="7" t="s">
        <v>1573</v>
      </c>
      <c r="D13973" s="7" t="n">
        <v>51</v>
      </c>
      <c r="E13973" s="7" t="n">
        <v>943.5</v>
      </c>
      <c r="F13973" s="7" t="n">
        <v>27</v>
      </c>
      <c r="G13973" s="7" t="n">
        <v>499.5</v>
      </c>
    </row>
    <row r="13974" customFormat="false" ht="15" hidden="false" customHeight="false" outlineLevel="0" collapsed="false">
      <c r="A13974" s="7" t="s">
        <v>33</v>
      </c>
      <c r="B13974" s="7" t="s">
        <v>910</v>
      </c>
      <c r="C13974" s="7" t="s">
        <v>1574</v>
      </c>
      <c r="D13974" s="7" t="n">
        <v>41</v>
      </c>
      <c r="E13974" s="7" t="n">
        <v>1025</v>
      </c>
      <c r="F13974" s="7" t="n">
        <v>24</v>
      </c>
      <c r="G13974" s="7" t="n">
        <v>600</v>
      </c>
    </row>
    <row r="13975" customFormat="false" ht="15" hidden="false" customHeight="false" outlineLevel="0" collapsed="false">
      <c r="A13975" s="7" t="s">
        <v>33</v>
      </c>
      <c r="B13975" s="7" t="s">
        <v>894</v>
      </c>
      <c r="C13975" s="7" t="s">
        <v>1575</v>
      </c>
      <c r="D13975" s="7" t="n">
        <v>13</v>
      </c>
      <c r="E13975" s="7" t="n">
        <v>695.5</v>
      </c>
      <c r="F13975" s="7" t="n">
        <v>0</v>
      </c>
      <c r="G13975" s="7" t="n">
        <v>0</v>
      </c>
    </row>
    <row r="13976" customFormat="false" ht="15" hidden="false" customHeight="false" outlineLevel="0" collapsed="false">
      <c r="A13976" s="7" t="s">
        <v>33</v>
      </c>
      <c r="B13976" s="7" t="s">
        <v>771</v>
      </c>
      <c r="C13976" s="7" t="s">
        <v>1551</v>
      </c>
      <c r="D13976" s="7" t="n">
        <v>14</v>
      </c>
      <c r="E13976" s="7" t="n">
        <v>1309</v>
      </c>
      <c r="F13976" s="7" t="n">
        <v>0</v>
      </c>
      <c r="G13976" s="7" t="n">
        <v>0</v>
      </c>
    </row>
    <row r="13977" customFormat="false" ht="15" hidden="false" customHeight="false" outlineLevel="0" collapsed="false">
      <c r="A13977" s="7" t="s">
        <v>33</v>
      </c>
      <c r="B13977" s="7" t="s">
        <v>899</v>
      </c>
      <c r="C13977" s="7" t="s">
        <v>1429</v>
      </c>
      <c r="D13977" s="7" t="n">
        <v>40</v>
      </c>
      <c r="E13977" s="7" t="n">
        <v>832</v>
      </c>
      <c r="F13977" s="7" t="n">
        <v>8</v>
      </c>
      <c r="G13977" s="7" t="n">
        <v>166.4</v>
      </c>
    </row>
    <row r="13978" customFormat="false" ht="15" hidden="false" customHeight="false" outlineLevel="0" collapsed="false">
      <c r="A13978" s="7" t="s">
        <v>33</v>
      </c>
      <c r="B13978" s="7" t="s">
        <v>277</v>
      </c>
      <c r="C13978" s="7" t="s">
        <v>1487</v>
      </c>
      <c r="D13978" s="7" t="n">
        <v>2</v>
      </c>
      <c r="E13978" s="7" t="n">
        <v>257.42</v>
      </c>
      <c r="F13978" s="7" t="n">
        <v>0</v>
      </c>
      <c r="G13978" s="7" t="n">
        <v>0</v>
      </c>
    </row>
    <row r="13979" customFormat="false" ht="15" hidden="false" customHeight="false" outlineLevel="0" collapsed="false">
      <c r="A13979" s="7" t="s">
        <v>33</v>
      </c>
      <c r="B13979" s="7" t="s">
        <v>96</v>
      </c>
      <c r="C13979" s="7" t="s">
        <v>1291</v>
      </c>
      <c r="D13979" s="7" t="n">
        <v>5</v>
      </c>
      <c r="E13979" s="7" t="n">
        <v>122.15</v>
      </c>
      <c r="F13979" s="7" t="n">
        <v>2</v>
      </c>
      <c r="G13979" s="7" t="n">
        <v>48.86</v>
      </c>
    </row>
    <row r="13980" customFormat="false" ht="15" hidden="false" customHeight="false" outlineLevel="0" collapsed="false">
      <c r="A13980" s="7" t="s">
        <v>33</v>
      </c>
      <c r="B13980" s="7" t="s">
        <v>173</v>
      </c>
      <c r="C13980" s="7" t="s">
        <v>1291</v>
      </c>
      <c r="D13980" s="7" t="n">
        <v>2</v>
      </c>
      <c r="E13980" s="7" t="n">
        <v>48.86</v>
      </c>
      <c r="F13980" s="7" t="n">
        <v>0</v>
      </c>
      <c r="G13980" s="7" t="n">
        <v>0</v>
      </c>
    </row>
    <row r="13981" customFormat="false" ht="15" hidden="false" customHeight="false" outlineLevel="0" collapsed="false">
      <c r="A13981" s="7" t="s">
        <v>33</v>
      </c>
      <c r="B13981" s="7" t="s">
        <v>83</v>
      </c>
      <c r="C13981" s="7" t="s">
        <v>1303</v>
      </c>
      <c r="D13981" s="7" t="n">
        <v>15</v>
      </c>
      <c r="E13981" s="7" t="n">
        <v>682.5</v>
      </c>
      <c r="F13981" s="7" t="n">
        <v>2</v>
      </c>
      <c r="G13981" s="7" t="n">
        <v>91</v>
      </c>
    </row>
    <row r="13982" customFormat="false" ht="15" hidden="false" customHeight="false" outlineLevel="0" collapsed="false">
      <c r="A13982" s="7" t="s">
        <v>33</v>
      </c>
      <c r="B13982" s="7" t="s">
        <v>144</v>
      </c>
      <c r="C13982" s="7" t="s">
        <v>1320</v>
      </c>
      <c r="D13982" s="7" t="n">
        <v>1</v>
      </c>
      <c r="E13982" s="7" t="n">
        <v>63.27</v>
      </c>
      <c r="F13982" s="7" t="n">
        <v>0</v>
      </c>
      <c r="G13982" s="7" t="n">
        <v>0</v>
      </c>
    </row>
    <row r="13983" customFormat="false" ht="15" hidden="false" customHeight="false" outlineLevel="0" collapsed="false">
      <c r="A13983" s="7" t="s">
        <v>33</v>
      </c>
      <c r="B13983" s="7" t="s">
        <v>138</v>
      </c>
      <c r="C13983" s="7" t="s">
        <v>1320</v>
      </c>
      <c r="D13983" s="7" t="n">
        <v>2</v>
      </c>
      <c r="E13983" s="7" t="n">
        <v>126.54</v>
      </c>
      <c r="F13983" s="7" t="n">
        <v>0</v>
      </c>
      <c r="G13983" s="7" t="n">
        <v>0</v>
      </c>
    </row>
    <row r="13984" customFormat="false" ht="15" hidden="false" customHeight="false" outlineLevel="0" collapsed="false">
      <c r="A13984" s="7" t="s">
        <v>33</v>
      </c>
      <c r="B13984" s="7" t="s">
        <v>113</v>
      </c>
      <c r="C13984" s="7" t="s">
        <v>1330</v>
      </c>
      <c r="D13984" s="7" t="n">
        <v>0</v>
      </c>
      <c r="E13984" s="7" t="n">
        <v>0</v>
      </c>
      <c r="F13984" s="7" t="n">
        <v>1</v>
      </c>
      <c r="G13984" s="7" t="n">
        <v>28.93</v>
      </c>
    </row>
    <row r="13985" customFormat="false" ht="15" hidden="false" customHeight="false" outlineLevel="0" collapsed="false">
      <c r="A13985" s="7" t="s">
        <v>33</v>
      </c>
      <c r="B13985" s="7" t="s">
        <v>125</v>
      </c>
      <c r="C13985" s="7" t="s">
        <v>1334</v>
      </c>
      <c r="D13985" s="7" t="n">
        <v>7</v>
      </c>
      <c r="E13985" s="7" t="n">
        <v>119</v>
      </c>
      <c r="F13985" s="7" t="n">
        <v>0</v>
      </c>
      <c r="G13985" s="7" t="n">
        <v>0</v>
      </c>
    </row>
    <row r="13986" customFormat="false" ht="15" hidden="false" customHeight="false" outlineLevel="0" collapsed="false">
      <c r="A13986" s="7" t="s">
        <v>33</v>
      </c>
      <c r="B13986" s="7" t="s">
        <v>177</v>
      </c>
      <c r="C13986" s="7" t="s">
        <v>1334</v>
      </c>
      <c r="D13986" s="7" t="n">
        <v>2</v>
      </c>
      <c r="E13986" s="7" t="n">
        <v>34</v>
      </c>
      <c r="F13986" s="7" t="n">
        <v>0</v>
      </c>
      <c r="G13986" s="7" t="n">
        <v>0</v>
      </c>
    </row>
    <row r="13987" customFormat="false" ht="15" hidden="false" customHeight="false" outlineLevel="0" collapsed="false">
      <c r="A13987" s="7" t="s">
        <v>33</v>
      </c>
      <c r="B13987" s="7" t="s">
        <v>507</v>
      </c>
      <c r="C13987" s="7" t="s">
        <v>1334</v>
      </c>
      <c r="D13987" s="7" t="n">
        <v>0</v>
      </c>
      <c r="E13987" s="7" t="n">
        <v>0</v>
      </c>
      <c r="F13987" s="7" t="n">
        <v>1</v>
      </c>
      <c r="G13987" s="7" t="n">
        <v>17</v>
      </c>
    </row>
    <row r="13988" customFormat="false" ht="15" hidden="false" customHeight="false" outlineLevel="0" collapsed="false">
      <c r="A13988" s="7" t="s">
        <v>33</v>
      </c>
      <c r="B13988" s="7" t="s">
        <v>302</v>
      </c>
      <c r="C13988" s="7" t="s">
        <v>1346</v>
      </c>
      <c r="D13988" s="7" t="n">
        <v>2</v>
      </c>
      <c r="E13988" s="7" t="n">
        <v>25.9</v>
      </c>
      <c r="F13988" s="7" t="n">
        <v>1</v>
      </c>
      <c r="G13988" s="7" t="n">
        <v>12.95</v>
      </c>
    </row>
    <row r="13989" customFormat="false" ht="15" hidden="false" customHeight="false" outlineLevel="0" collapsed="false">
      <c r="A13989" s="7" t="s">
        <v>33</v>
      </c>
      <c r="B13989" s="7" t="s">
        <v>183</v>
      </c>
      <c r="C13989" s="7" t="s">
        <v>1351</v>
      </c>
      <c r="D13989" s="7" t="n">
        <v>2</v>
      </c>
      <c r="E13989" s="7" t="n">
        <v>42.42</v>
      </c>
      <c r="F13989" s="7" t="n">
        <v>0</v>
      </c>
      <c r="G13989" s="7" t="n">
        <v>0</v>
      </c>
    </row>
    <row r="13990" customFormat="false" ht="15" hidden="false" customHeight="false" outlineLevel="0" collapsed="false">
      <c r="A13990" s="7" t="s">
        <v>33</v>
      </c>
      <c r="B13990" s="7" t="s">
        <v>139</v>
      </c>
      <c r="C13990" s="7" t="s">
        <v>1387</v>
      </c>
      <c r="D13990" s="7" t="n">
        <v>4</v>
      </c>
      <c r="E13990" s="7" t="n">
        <v>66</v>
      </c>
      <c r="F13990" s="7" t="n">
        <v>0</v>
      </c>
      <c r="G13990" s="7" t="n">
        <v>0</v>
      </c>
    </row>
    <row r="13991" customFormat="false" ht="15" hidden="false" customHeight="false" outlineLevel="0" collapsed="false">
      <c r="A13991" s="7" t="s">
        <v>33</v>
      </c>
      <c r="B13991" s="7" t="s">
        <v>189</v>
      </c>
      <c r="C13991" s="7" t="s">
        <v>1387</v>
      </c>
      <c r="D13991" s="7" t="n">
        <v>3</v>
      </c>
      <c r="E13991" s="7" t="n">
        <v>49.5</v>
      </c>
      <c r="F13991" s="7" t="n">
        <v>0</v>
      </c>
      <c r="G13991" s="7" t="n">
        <v>0</v>
      </c>
    </row>
    <row r="13992" customFormat="false" ht="15" hidden="false" customHeight="false" outlineLevel="0" collapsed="false">
      <c r="A13992" s="7" t="s">
        <v>33</v>
      </c>
      <c r="B13992" s="7" t="s">
        <v>181</v>
      </c>
      <c r="C13992" s="7" t="s">
        <v>1387</v>
      </c>
      <c r="D13992" s="7" t="n">
        <v>0</v>
      </c>
      <c r="E13992" s="7" t="n">
        <v>0</v>
      </c>
      <c r="F13992" s="7" t="n">
        <v>2</v>
      </c>
      <c r="G13992" s="7" t="n">
        <v>33</v>
      </c>
    </row>
    <row r="13993" customFormat="false" ht="15" hidden="false" customHeight="false" outlineLevel="0" collapsed="false">
      <c r="A13993" s="7" t="s">
        <v>33</v>
      </c>
      <c r="B13993" s="7" t="s">
        <v>312</v>
      </c>
      <c r="C13993" s="7" t="s">
        <v>1432</v>
      </c>
      <c r="D13993" s="7" t="n">
        <v>4</v>
      </c>
      <c r="E13993" s="7" t="n">
        <v>68</v>
      </c>
      <c r="F13993" s="7" t="n">
        <v>0</v>
      </c>
      <c r="G13993" s="7" t="n">
        <v>0</v>
      </c>
    </row>
    <row r="13994" customFormat="false" ht="15" hidden="false" customHeight="false" outlineLevel="0" collapsed="false">
      <c r="A13994" s="7" t="s">
        <v>33</v>
      </c>
      <c r="B13994" s="7" t="s">
        <v>868</v>
      </c>
      <c r="C13994" s="7" t="s">
        <v>1573</v>
      </c>
      <c r="D13994" s="7" t="n">
        <v>10</v>
      </c>
      <c r="E13994" s="7" t="n">
        <v>185</v>
      </c>
      <c r="F13994" s="7" t="n">
        <v>0</v>
      </c>
      <c r="G13994" s="7" t="n">
        <v>0</v>
      </c>
    </row>
    <row r="13995" customFormat="false" ht="15" hidden="false" customHeight="false" outlineLevel="0" collapsed="false">
      <c r="A13995" s="7" t="s">
        <v>33</v>
      </c>
      <c r="B13995" s="7" t="s">
        <v>910</v>
      </c>
      <c r="C13995" s="7" t="s">
        <v>1574</v>
      </c>
      <c r="D13995" s="7" t="n">
        <v>3</v>
      </c>
      <c r="E13995" s="7" t="n">
        <v>75</v>
      </c>
      <c r="F13995" s="7" t="n">
        <v>0</v>
      </c>
      <c r="G13995" s="7" t="n">
        <v>0</v>
      </c>
    </row>
    <row r="13996" customFormat="false" ht="15" hidden="false" customHeight="false" outlineLevel="0" collapsed="false">
      <c r="A13996" s="7" t="s">
        <v>33</v>
      </c>
      <c r="B13996" s="7" t="s">
        <v>894</v>
      </c>
      <c r="C13996" s="7" t="s">
        <v>1575</v>
      </c>
      <c r="D13996" s="7" t="n">
        <v>8</v>
      </c>
      <c r="E13996" s="7" t="n">
        <v>428</v>
      </c>
      <c r="F13996" s="7" t="n">
        <v>2</v>
      </c>
      <c r="G13996" s="7" t="n">
        <v>107</v>
      </c>
    </row>
    <row r="13997" customFormat="false" ht="15" hidden="false" customHeight="false" outlineLevel="0" collapsed="false">
      <c r="A13997" s="7" t="s">
        <v>33</v>
      </c>
      <c r="B13997" s="7" t="s">
        <v>899</v>
      </c>
      <c r="C13997" s="7" t="s">
        <v>1429</v>
      </c>
      <c r="D13997" s="7" t="n">
        <v>8</v>
      </c>
      <c r="E13997" s="7" t="n">
        <v>166.4</v>
      </c>
      <c r="F13997" s="7" t="n">
        <v>0</v>
      </c>
      <c r="G13997" s="7" t="n">
        <v>0</v>
      </c>
    </row>
    <row r="13998" customFormat="false" ht="15" hidden="false" customHeight="false" outlineLevel="0" collapsed="false">
      <c r="A13998" s="7" t="s">
        <v>33</v>
      </c>
      <c r="B13998" s="7" t="s">
        <v>389</v>
      </c>
      <c r="C13998" s="7" t="s">
        <v>1487</v>
      </c>
      <c r="D13998" s="7" t="n">
        <v>0</v>
      </c>
      <c r="E13998" s="7" t="n">
        <v>0</v>
      </c>
      <c r="F13998" s="7" t="n">
        <v>2</v>
      </c>
      <c r="G13998" s="7" t="n">
        <v>257.42</v>
      </c>
    </row>
    <row r="13999" customFormat="false" ht="15" hidden="false" customHeight="false" outlineLevel="0" collapsed="false">
      <c r="A13999" s="7" t="s">
        <v>33</v>
      </c>
      <c r="B13999" s="7" t="s">
        <v>194</v>
      </c>
      <c r="C13999" s="7" t="s">
        <v>1269</v>
      </c>
      <c r="D13999" s="7" t="n">
        <v>0</v>
      </c>
      <c r="E13999" s="7" t="n">
        <v>0</v>
      </c>
      <c r="F13999" s="7" t="n">
        <v>2</v>
      </c>
      <c r="G13999" s="7" t="n">
        <v>130</v>
      </c>
    </row>
    <row r="14000" customFormat="false" ht="15" hidden="false" customHeight="false" outlineLevel="0" collapsed="false">
      <c r="A14000" s="7" t="s">
        <v>33</v>
      </c>
      <c r="B14000" s="7" t="s">
        <v>235</v>
      </c>
      <c r="C14000" s="7" t="s">
        <v>1269</v>
      </c>
      <c r="D14000" s="7" t="n">
        <v>0</v>
      </c>
      <c r="E14000" s="7" t="n">
        <v>0</v>
      </c>
      <c r="F14000" s="7" t="n">
        <v>1</v>
      </c>
      <c r="G14000" s="7" t="n">
        <v>65</v>
      </c>
    </row>
    <row r="14001" customFormat="false" ht="15" hidden="false" customHeight="false" outlineLevel="0" collapsed="false">
      <c r="A14001" s="7" t="s">
        <v>33</v>
      </c>
      <c r="B14001" s="7" t="s">
        <v>207</v>
      </c>
      <c r="C14001" s="7" t="s">
        <v>1269</v>
      </c>
      <c r="D14001" s="7" t="n">
        <v>3</v>
      </c>
      <c r="E14001" s="7" t="n">
        <v>195</v>
      </c>
      <c r="F14001" s="7" t="n">
        <v>1</v>
      </c>
      <c r="G14001" s="7" t="n">
        <v>65</v>
      </c>
    </row>
    <row r="14002" customFormat="false" ht="15" hidden="false" customHeight="false" outlineLevel="0" collapsed="false">
      <c r="A14002" s="7" t="s">
        <v>33</v>
      </c>
      <c r="B14002" s="7" t="s">
        <v>86</v>
      </c>
      <c r="C14002" s="7" t="s">
        <v>1271</v>
      </c>
      <c r="D14002" s="7" t="n">
        <v>2</v>
      </c>
      <c r="E14002" s="7" t="n">
        <v>130</v>
      </c>
      <c r="F14002" s="7" t="n">
        <v>1</v>
      </c>
      <c r="G14002" s="7" t="n">
        <v>65</v>
      </c>
    </row>
    <row r="14003" customFormat="false" ht="15" hidden="false" customHeight="false" outlineLevel="0" collapsed="false">
      <c r="A14003" s="7" t="s">
        <v>33</v>
      </c>
      <c r="B14003" s="7" t="s">
        <v>98</v>
      </c>
      <c r="C14003" s="7" t="s">
        <v>1271</v>
      </c>
      <c r="D14003" s="7" t="n">
        <v>2</v>
      </c>
      <c r="E14003" s="7" t="n">
        <v>130</v>
      </c>
      <c r="F14003" s="7" t="n">
        <v>0</v>
      </c>
      <c r="G14003" s="7" t="n">
        <v>0</v>
      </c>
    </row>
    <row r="14004" customFormat="false" ht="15" hidden="false" customHeight="false" outlineLevel="0" collapsed="false">
      <c r="A14004" s="7" t="s">
        <v>33</v>
      </c>
      <c r="B14004" s="7" t="s">
        <v>88</v>
      </c>
      <c r="C14004" s="7" t="s">
        <v>1271</v>
      </c>
      <c r="D14004" s="7" t="n">
        <v>2</v>
      </c>
      <c r="E14004" s="7" t="n">
        <v>130</v>
      </c>
      <c r="F14004" s="7" t="n">
        <v>1</v>
      </c>
      <c r="G14004" s="7" t="n">
        <v>65</v>
      </c>
    </row>
    <row r="14005" customFormat="false" ht="15" hidden="false" customHeight="false" outlineLevel="0" collapsed="false">
      <c r="A14005" s="7" t="s">
        <v>33</v>
      </c>
      <c r="B14005" s="7" t="s">
        <v>206</v>
      </c>
      <c r="C14005" s="7" t="s">
        <v>1271</v>
      </c>
      <c r="D14005" s="7" t="n">
        <v>1</v>
      </c>
      <c r="E14005" s="7" t="n">
        <v>65</v>
      </c>
      <c r="F14005" s="7" t="n">
        <v>2</v>
      </c>
      <c r="G14005" s="7" t="n">
        <v>130</v>
      </c>
    </row>
    <row r="14006" customFormat="false" ht="15" hidden="false" customHeight="false" outlineLevel="0" collapsed="false">
      <c r="A14006" s="7" t="s">
        <v>33</v>
      </c>
      <c r="B14006" s="7" t="s">
        <v>151</v>
      </c>
      <c r="C14006" s="7" t="s">
        <v>1276</v>
      </c>
      <c r="D14006" s="7" t="n">
        <v>3</v>
      </c>
      <c r="E14006" s="7" t="n">
        <v>217.02</v>
      </c>
      <c r="F14006" s="7" t="n">
        <v>1</v>
      </c>
      <c r="G14006" s="7" t="n">
        <v>72.34</v>
      </c>
    </row>
    <row r="14007" customFormat="false" ht="15" hidden="false" customHeight="false" outlineLevel="0" collapsed="false">
      <c r="A14007" s="7" t="s">
        <v>33</v>
      </c>
      <c r="B14007" s="7" t="s">
        <v>172</v>
      </c>
      <c r="C14007" s="7" t="s">
        <v>1276</v>
      </c>
      <c r="D14007" s="7" t="n">
        <v>0</v>
      </c>
      <c r="E14007" s="7" t="n">
        <v>0</v>
      </c>
      <c r="F14007" s="7" t="n">
        <v>1</v>
      </c>
      <c r="G14007" s="7" t="n">
        <v>72.34</v>
      </c>
    </row>
    <row r="14008" customFormat="false" ht="15" hidden="false" customHeight="false" outlineLevel="0" collapsed="false">
      <c r="A14008" s="7" t="s">
        <v>33</v>
      </c>
      <c r="B14008" s="7" t="s">
        <v>241</v>
      </c>
      <c r="C14008" s="7" t="s">
        <v>1276</v>
      </c>
      <c r="D14008" s="7" t="n">
        <v>4</v>
      </c>
      <c r="E14008" s="7" t="n">
        <v>289.36</v>
      </c>
      <c r="F14008" s="7" t="n">
        <v>0</v>
      </c>
      <c r="G14008" s="7" t="n">
        <v>0</v>
      </c>
    </row>
    <row r="14009" customFormat="false" ht="15" hidden="false" customHeight="false" outlineLevel="0" collapsed="false">
      <c r="A14009" s="7" t="s">
        <v>33</v>
      </c>
      <c r="B14009" s="7" t="s">
        <v>157</v>
      </c>
      <c r="C14009" s="7" t="s">
        <v>1276</v>
      </c>
      <c r="D14009" s="7" t="n">
        <v>0</v>
      </c>
      <c r="E14009" s="7" t="n">
        <v>0</v>
      </c>
      <c r="F14009" s="7" t="n">
        <v>3</v>
      </c>
      <c r="G14009" s="7" t="n">
        <v>217.02</v>
      </c>
    </row>
    <row r="14010" customFormat="false" ht="15" hidden="false" customHeight="false" outlineLevel="0" collapsed="false">
      <c r="A14010" s="7" t="s">
        <v>33</v>
      </c>
      <c r="B14010" s="7" t="s">
        <v>258</v>
      </c>
      <c r="C14010" s="7" t="s">
        <v>1276</v>
      </c>
      <c r="D14010" s="7" t="n">
        <v>0</v>
      </c>
      <c r="E14010" s="7" t="n">
        <v>0</v>
      </c>
      <c r="F14010" s="7" t="n">
        <v>1</v>
      </c>
      <c r="G14010" s="7" t="n">
        <v>72.34</v>
      </c>
    </row>
    <row r="14011" customFormat="false" ht="15" hidden="false" customHeight="false" outlineLevel="0" collapsed="false">
      <c r="A14011" s="7" t="s">
        <v>33</v>
      </c>
      <c r="B14011" s="7" t="s">
        <v>679</v>
      </c>
      <c r="C14011" s="7" t="s">
        <v>1279</v>
      </c>
      <c r="D14011" s="7" t="n">
        <v>0</v>
      </c>
      <c r="E14011" s="7" t="n">
        <v>0</v>
      </c>
      <c r="F14011" s="7" t="n">
        <v>1</v>
      </c>
      <c r="G14011" s="7" t="n">
        <v>113.58</v>
      </c>
    </row>
    <row r="14012" customFormat="false" ht="15" hidden="false" customHeight="false" outlineLevel="0" collapsed="false">
      <c r="A14012" s="7" t="s">
        <v>33</v>
      </c>
      <c r="B14012" s="7" t="s">
        <v>638</v>
      </c>
      <c r="C14012" s="7" t="s">
        <v>1287</v>
      </c>
      <c r="D14012" s="7" t="n">
        <v>2</v>
      </c>
      <c r="E14012" s="7" t="n">
        <v>155.6</v>
      </c>
      <c r="F14012" s="7" t="n">
        <v>3</v>
      </c>
      <c r="G14012" s="7" t="n">
        <v>233.4</v>
      </c>
    </row>
    <row r="14013" customFormat="false" ht="15" hidden="false" customHeight="false" outlineLevel="0" collapsed="false">
      <c r="A14013" s="7" t="s">
        <v>33</v>
      </c>
      <c r="B14013" s="7" t="s">
        <v>313</v>
      </c>
      <c r="C14013" s="7" t="s">
        <v>1287</v>
      </c>
      <c r="D14013" s="7" t="n">
        <v>1</v>
      </c>
      <c r="E14013" s="7" t="n">
        <v>77.8</v>
      </c>
      <c r="F14013" s="7" t="n">
        <v>1</v>
      </c>
      <c r="G14013" s="7" t="n">
        <v>77.8</v>
      </c>
    </row>
    <row r="14014" customFormat="false" ht="15" hidden="false" customHeight="false" outlineLevel="0" collapsed="false">
      <c r="A14014" s="7" t="s">
        <v>33</v>
      </c>
      <c r="B14014" s="7" t="s">
        <v>391</v>
      </c>
      <c r="C14014" s="7" t="s">
        <v>1287</v>
      </c>
      <c r="D14014" s="7" t="n">
        <v>2</v>
      </c>
      <c r="E14014" s="7" t="n">
        <v>155.6</v>
      </c>
      <c r="F14014" s="7" t="n">
        <v>0</v>
      </c>
      <c r="G14014" s="7" t="n">
        <v>0</v>
      </c>
    </row>
    <row r="14015" customFormat="false" ht="15" hidden="false" customHeight="false" outlineLevel="0" collapsed="false">
      <c r="A14015" s="7" t="s">
        <v>33</v>
      </c>
      <c r="B14015" s="7" t="s">
        <v>106</v>
      </c>
      <c r="C14015" s="7" t="s">
        <v>1291</v>
      </c>
      <c r="D14015" s="7" t="n">
        <v>2</v>
      </c>
      <c r="E14015" s="7" t="n">
        <v>48.86</v>
      </c>
      <c r="F14015" s="7" t="n">
        <v>2</v>
      </c>
      <c r="G14015" s="7" t="n">
        <v>48.86</v>
      </c>
    </row>
    <row r="14016" customFormat="false" ht="15" hidden="false" customHeight="false" outlineLevel="0" collapsed="false">
      <c r="A14016" s="7" t="s">
        <v>33</v>
      </c>
      <c r="B14016" s="7" t="s">
        <v>96</v>
      </c>
      <c r="C14016" s="7" t="s">
        <v>1291</v>
      </c>
      <c r="D14016" s="7" t="n">
        <v>7</v>
      </c>
      <c r="E14016" s="7" t="n">
        <v>171.01</v>
      </c>
      <c r="F14016" s="7" t="n">
        <v>0</v>
      </c>
      <c r="G14016" s="7" t="n">
        <v>0</v>
      </c>
    </row>
    <row r="14017" customFormat="false" ht="15" hidden="false" customHeight="false" outlineLevel="0" collapsed="false">
      <c r="A14017" s="7" t="s">
        <v>33</v>
      </c>
      <c r="B14017" s="7" t="s">
        <v>110</v>
      </c>
      <c r="C14017" s="7" t="s">
        <v>1291</v>
      </c>
      <c r="D14017" s="7" t="n">
        <v>5</v>
      </c>
      <c r="E14017" s="7" t="n">
        <v>122.15</v>
      </c>
      <c r="F14017" s="7" t="n">
        <v>0</v>
      </c>
      <c r="G14017" s="7" t="n">
        <v>0</v>
      </c>
    </row>
    <row r="14018" customFormat="false" ht="15" hidden="false" customHeight="false" outlineLevel="0" collapsed="false">
      <c r="A14018" s="7" t="s">
        <v>33</v>
      </c>
      <c r="B14018" s="7" t="s">
        <v>173</v>
      </c>
      <c r="C14018" s="7" t="s">
        <v>1291</v>
      </c>
      <c r="D14018" s="7" t="n">
        <v>2</v>
      </c>
      <c r="E14018" s="7" t="n">
        <v>48.86</v>
      </c>
      <c r="F14018" s="7" t="n">
        <v>0</v>
      </c>
      <c r="G14018" s="7" t="n">
        <v>0</v>
      </c>
    </row>
    <row r="14019" customFormat="false" ht="15" hidden="false" customHeight="false" outlineLevel="0" collapsed="false">
      <c r="A14019" s="7" t="s">
        <v>33</v>
      </c>
      <c r="B14019" s="7" t="s">
        <v>371</v>
      </c>
      <c r="C14019" s="7" t="s">
        <v>1296</v>
      </c>
      <c r="D14019" s="7" t="n">
        <v>12</v>
      </c>
      <c r="E14019" s="7" t="n">
        <v>132</v>
      </c>
      <c r="F14019" s="7" t="n">
        <v>0</v>
      </c>
      <c r="G14019" s="7" t="n">
        <v>0</v>
      </c>
    </row>
    <row r="14020" customFormat="false" ht="15" hidden="false" customHeight="false" outlineLevel="0" collapsed="false">
      <c r="A14020" s="7" t="s">
        <v>33</v>
      </c>
      <c r="B14020" s="7" t="s">
        <v>393</v>
      </c>
      <c r="C14020" s="7" t="s">
        <v>1297</v>
      </c>
      <c r="D14020" s="7" t="n">
        <v>12</v>
      </c>
      <c r="E14020" s="7" t="n">
        <v>132</v>
      </c>
      <c r="F14020" s="7" t="n">
        <v>0</v>
      </c>
      <c r="G14020" s="7" t="n">
        <v>0</v>
      </c>
    </row>
    <row r="14021" customFormat="false" ht="15" hidden="false" customHeight="false" outlineLevel="0" collapsed="false">
      <c r="A14021" s="7" t="s">
        <v>33</v>
      </c>
      <c r="B14021" s="7" t="s">
        <v>569</v>
      </c>
      <c r="C14021" s="7" t="s">
        <v>1298</v>
      </c>
      <c r="D14021" s="7" t="n">
        <v>6</v>
      </c>
      <c r="E14021" s="7" t="n">
        <v>66</v>
      </c>
      <c r="F14021" s="7" t="n">
        <v>0</v>
      </c>
      <c r="G14021" s="7" t="n">
        <v>0</v>
      </c>
    </row>
    <row r="14022" customFormat="false" ht="15" hidden="false" customHeight="false" outlineLevel="0" collapsed="false">
      <c r="A14022" s="7" t="s">
        <v>33</v>
      </c>
      <c r="B14022" s="7" t="s">
        <v>337</v>
      </c>
      <c r="C14022" s="7" t="s">
        <v>1299</v>
      </c>
      <c r="D14022" s="7" t="n">
        <v>6</v>
      </c>
      <c r="E14022" s="7" t="n">
        <v>66</v>
      </c>
      <c r="F14022" s="7" t="n">
        <v>0</v>
      </c>
      <c r="G14022" s="7" t="n">
        <v>0</v>
      </c>
    </row>
    <row r="14023" customFormat="false" ht="15" hidden="false" customHeight="false" outlineLevel="0" collapsed="false">
      <c r="A14023" s="7" t="s">
        <v>33</v>
      </c>
      <c r="B14023" s="7" t="s">
        <v>83</v>
      </c>
      <c r="C14023" s="7" t="s">
        <v>1303</v>
      </c>
      <c r="D14023" s="7" t="n">
        <v>18</v>
      </c>
      <c r="E14023" s="7" t="n">
        <v>819</v>
      </c>
      <c r="F14023" s="7" t="n">
        <v>7</v>
      </c>
      <c r="G14023" s="7" t="n">
        <v>318.5</v>
      </c>
    </row>
    <row r="14024" customFormat="false" ht="15" hidden="false" customHeight="false" outlineLevel="0" collapsed="false">
      <c r="A14024" s="7" t="s">
        <v>33</v>
      </c>
      <c r="B14024" s="7" t="s">
        <v>187</v>
      </c>
      <c r="C14024" s="7" t="s">
        <v>1309</v>
      </c>
      <c r="D14024" s="7" t="n">
        <v>3</v>
      </c>
      <c r="E14024" s="7" t="n">
        <v>233.4</v>
      </c>
      <c r="F14024" s="7" t="n">
        <v>2</v>
      </c>
      <c r="G14024" s="7" t="n">
        <v>155.6</v>
      </c>
    </row>
    <row r="14025" customFormat="false" ht="15" hidden="false" customHeight="false" outlineLevel="0" collapsed="false">
      <c r="A14025" s="7" t="s">
        <v>33</v>
      </c>
      <c r="B14025" s="7" t="s">
        <v>135</v>
      </c>
      <c r="C14025" s="7" t="s">
        <v>1316</v>
      </c>
      <c r="D14025" s="7" t="n">
        <v>11</v>
      </c>
      <c r="E14025" s="7" t="n">
        <v>519.53</v>
      </c>
      <c r="F14025" s="7" t="n">
        <v>10</v>
      </c>
      <c r="G14025" s="7" t="n">
        <v>472.3</v>
      </c>
    </row>
    <row r="14026" customFormat="false" ht="15" hidden="false" customHeight="false" outlineLevel="0" collapsed="false">
      <c r="A14026" s="7" t="s">
        <v>33</v>
      </c>
      <c r="B14026" s="7" t="s">
        <v>193</v>
      </c>
      <c r="C14026" s="7" t="s">
        <v>1316</v>
      </c>
      <c r="D14026" s="7" t="n">
        <v>10</v>
      </c>
      <c r="E14026" s="7" t="n">
        <v>472.3</v>
      </c>
      <c r="F14026" s="7" t="n">
        <v>6</v>
      </c>
      <c r="G14026" s="7" t="n">
        <v>283.38</v>
      </c>
    </row>
    <row r="14027" customFormat="false" ht="15" hidden="false" customHeight="false" outlineLevel="0" collapsed="false">
      <c r="A14027" s="7" t="s">
        <v>33</v>
      </c>
      <c r="B14027" s="7" t="s">
        <v>144</v>
      </c>
      <c r="C14027" s="7" t="s">
        <v>1320</v>
      </c>
      <c r="D14027" s="7" t="n">
        <v>6</v>
      </c>
      <c r="E14027" s="7" t="n">
        <v>379.62</v>
      </c>
      <c r="F14027" s="7" t="n">
        <v>2</v>
      </c>
      <c r="G14027" s="7" t="n">
        <v>126.54</v>
      </c>
    </row>
    <row r="14028" customFormat="false" ht="15" hidden="false" customHeight="false" outlineLevel="0" collapsed="false">
      <c r="A14028" s="7" t="s">
        <v>33</v>
      </c>
      <c r="B14028" s="7" t="s">
        <v>138</v>
      </c>
      <c r="C14028" s="7" t="s">
        <v>1320</v>
      </c>
      <c r="D14028" s="7" t="n">
        <v>2</v>
      </c>
      <c r="E14028" s="7" t="n">
        <v>126.54</v>
      </c>
      <c r="F14028" s="7" t="n">
        <v>2</v>
      </c>
      <c r="G14028" s="7" t="n">
        <v>126.54</v>
      </c>
    </row>
    <row r="14029" customFormat="false" ht="15" hidden="false" customHeight="false" outlineLevel="0" collapsed="false">
      <c r="A14029" s="7" t="s">
        <v>33</v>
      </c>
      <c r="B14029" s="7" t="s">
        <v>218</v>
      </c>
      <c r="C14029" s="7" t="s">
        <v>1320</v>
      </c>
      <c r="D14029" s="7" t="n">
        <v>2</v>
      </c>
      <c r="E14029" s="7" t="n">
        <v>126.54</v>
      </c>
      <c r="F14029" s="7" t="n">
        <v>2</v>
      </c>
      <c r="G14029" s="7" t="n">
        <v>126.54</v>
      </c>
    </row>
    <row r="14030" customFormat="false" ht="15" hidden="false" customHeight="false" outlineLevel="0" collapsed="false">
      <c r="A14030" s="7" t="s">
        <v>33</v>
      </c>
      <c r="B14030" s="7" t="s">
        <v>166</v>
      </c>
      <c r="C14030" s="7" t="s">
        <v>1320</v>
      </c>
      <c r="D14030" s="7" t="n">
        <v>2</v>
      </c>
      <c r="E14030" s="7" t="n">
        <v>126.54</v>
      </c>
      <c r="F14030" s="7" t="n">
        <v>2</v>
      </c>
      <c r="G14030" s="7" t="n">
        <v>126.54</v>
      </c>
    </row>
    <row r="14031" customFormat="false" ht="15" hidden="false" customHeight="false" outlineLevel="0" collapsed="false">
      <c r="A14031" s="7" t="s">
        <v>33</v>
      </c>
      <c r="B14031" s="7" t="s">
        <v>132</v>
      </c>
      <c r="C14031" s="7" t="s">
        <v>1322</v>
      </c>
      <c r="D14031" s="7" t="n">
        <v>9</v>
      </c>
      <c r="E14031" s="7" t="n">
        <v>88.38</v>
      </c>
      <c r="F14031" s="7" t="n">
        <v>13</v>
      </c>
      <c r="G14031" s="7" t="n">
        <v>127.66</v>
      </c>
    </row>
    <row r="14032" customFormat="false" ht="15" hidden="false" customHeight="false" outlineLevel="0" collapsed="false">
      <c r="A14032" s="7" t="s">
        <v>33</v>
      </c>
      <c r="B14032" s="7" t="s">
        <v>291</v>
      </c>
      <c r="C14032" s="7" t="s">
        <v>1323</v>
      </c>
      <c r="D14032" s="7" t="n">
        <v>0</v>
      </c>
      <c r="E14032" s="7" t="n">
        <v>0</v>
      </c>
      <c r="F14032" s="7" t="n">
        <v>4</v>
      </c>
      <c r="G14032" s="7" t="n">
        <v>57.12</v>
      </c>
    </row>
    <row r="14033" customFormat="false" ht="15" hidden="false" customHeight="false" outlineLevel="0" collapsed="false">
      <c r="A14033" s="7" t="s">
        <v>33</v>
      </c>
      <c r="B14033" s="7" t="s">
        <v>168</v>
      </c>
      <c r="C14033" s="7" t="s">
        <v>1326</v>
      </c>
      <c r="D14033" s="7" t="n">
        <v>8</v>
      </c>
      <c r="E14033" s="7" t="n">
        <v>102.56</v>
      </c>
      <c r="F14033" s="7" t="n">
        <v>5</v>
      </c>
      <c r="G14033" s="7" t="n">
        <v>64.1</v>
      </c>
    </row>
    <row r="14034" customFormat="false" ht="15" hidden="false" customHeight="false" outlineLevel="0" collapsed="false">
      <c r="A14034" s="7" t="s">
        <v>33</v>
      </c>
      <c r="B14034" s="7" t="s">
        <v>111</v>
      </c>
      <c r="C14034" s="7" t="s">
        <v>1330</v>
      </c>
      <c r="D14034" s="7" t="n">
        <v>7</v>
      </c>
      <c r="E14034" s="7" t="n">
        <v>202.51</v>
      </c>
      <c r="F14034" s="7" t="n">
        <v>0</v>
      </c>
      <c r="G14034" s="7" t="n">
        <v>0</v>
      </c>
    </row>
    <row r="14035" customFormat="false" ht="15" hidden="false" customHeight="false" outlineLevel="0" collapsed="false">
      <c r="A14035" s="7" t="s">
        <v>33</v>
      </c>
      <c r="B14035" s="7" t="s">
        <v>149</v>
      </c>
      <c r="C14035" s="7" t="s">
        <v>1330</v>
      </c>
      <c r="D14035" s="7" t="n">
        <v>2</v>
      </c>
      <c r="E14035" s="7" t="n">
        <v>57.86</v>
      </c>
      <c r="F14035" s="7" t="n">
        <v>4</v>
      </c>
      <c r="G14035" s="7" t="n">
        <v>115.72</v>
      </c>
    </row>
    <row r="14036" customFormat="false" ht="15" hidden="false" customHeight="false" outlineLevel="0" collapsed="false">
      <c r="A14036" s="7" t="s">
        <v>33</v>
      </c>
      <c r="B14036" s="7" t="s">
        <v>225</v>
      </c>
      <c r="C14036" s="7" t="s">
        <v>1331</v>
      </c>
      <c r="D14036" s="7" t="n">
        <v>1</v>
      </c>
      <c r="E14036" s="7" t="n">
        <v>42.17</v>
      </c>
      <c r="F14036" s="7" t="n">
        <v>0</v>
      </c>
      <c r="G14036" s="7" t="n">
        <v>0</v>
      </c>
    </row>
    <row r="14037" customFormat="false" ht="15" hidden="false" customHeight="false" outlineLevel="0" collapsed="false">
      <c r="A14037" s="7" t="s">
        <v>33</v>
      </c>
      <c r="B14037" s="7" t="s">
        <v>335</v>
      </c>
      <c r="C14037" s="7" t="s">
        <v>1331</v>
      </c>
      <c r="D14037" s="7" t="n">
        <v>0</v>
      </c>
      <c r="E14037" s="7" t="n">
        <v>0</v>
      </c>
      <c r="F14037" s="7" t="n">
        <v>3</v>
      </c>
      <c r="G14037" s="7" t="n">
        <v>126.51</v>
      </c>
    </row>
    <row r="14038" customFormat="false" ht="15" hidden="false" customHeight="false" outlineLevel="0" collapsed="false">
      <c r="A14038" s="7" t="s">
        <v>33</v>
      </c>
      <c r="B14038" s="7" t="s">
        <v>248</v>
      </c>
      <c r="C14038" s="7" t="s">
        <v>1331</v>
      </c>
      <c r="D14038" s="7" t="n">
        <v>4</v>
      </c>
      <c r="E14038" s="7" t="n">
        <v>168.68</v>
      </c>
      <c r="F14038" s="7" t="n">
        <v>0</v>
      </c>
      <c r="G14038" s="7" t="n">
        <v>0</v>
      </c>
    </row>
    <row r="14039" customFormat="false" ht="15" hidden="false" customHeight="false" outlineLevel="0" collapsed="false">
      <c r="A14039" s="7" t="s">
        <v>33</v>
      </c>
      <c r="B14039" s="7" t="s">
        <v>141</v>
      </c>
      <c r="C14039" s="7" t="s">
        <v>1334</v>
      </c>
      <c r="D14039" s="7" t="n">
        <v>8</v>
      </c>
      <c r="E14039" s="7" t="n">
        <v>136</v>
      </c>
      <c r="F14039" s="7" t="n">
        <v>2</v>
      </c>
      <c r="G14039" s="7" t="n">
        <v>34</v>
      </c>
    </row>
    <row r="14040" customFormat="false" ht="15" hidden="false" customHeight="false" outlineLevel="0" collapsed="false">
      <c r="A14040" s="7" t="s">
        <v>33</v>
      </c>
      <c r="B14040" s="7" t="s">
        <v>125</v>
      </c>
      <c r="C14040" s="7" t="s">
        <v>1334</v>
      </c>
      <c r="D14040" s="7" t="n">
        <v>5</v>
      </c>
      <c r="E14040" s="7" t="n">
        <v>85</v>
      </c>
      <c r="F14040" s="7" t="n">
        <v>3</v>
      </c>
      <c r="G14040" s="7" t="n">
        <v>51</v>
      </c>
    </row>
    <row r="14041" customFormat="false" ht="15" hidden="false" customHeight="false" outlineLevel="0" collapsed="false">
      <c r="A14041" s="7" t="s">
        <v>33</v>
      </c>
      <c r="B14041" s="7" t="s">
        <v>169</v>
      </c>
      <c r="C14041" s="7" t="s">
        <v>1334</v>
      </c>
      <c r="D14041" s="7" t="n">
        <v>0</v>
      </c>
      <c r="E14041" s="7" t="n">
        <v>0</v>
      </c>
      <c r="F14041" s="7" t="n">
        <v>2</v>
      </c>
      <c r="G14041" s="7" t="n">
        <v>34</v>
      </c>
    </row>
    <row r="14042" customFormat="false" ht="15" hidden="false" customHeight="false" outlineLevel="0" collapsed="false">
      <c r="A14042" s="7" t="s">
        <v>33</v>
      </c>
      <c r="B14042" s="7" t="s">
        <v>177</v>
      </c>
      <c r="C14042" s="7" t="s">
        <v>1334</v>
      </c>
      <c r="D14042" s="7" t="n">
        <v>9</v>
      </c>
      <c r="E14042" s="7" t="n">
        <v>153</v>
      </c>
      <c r="F14042" s="7" t="n">
        <v>2</v>
      </c>
      <c r="G14042" s="7" t="n">
        <v>34</v>
      </c>
    </row>
    <row r="14043" customFormat="false" ht="15" hidden="false" customHeight="false" outlineLevel="0" collapsed="false">
      <c r="A14043" s="7" t="s">
        <v>33</v>
      </c>
      <c r="B14043" s="7" t="s">
        <v>310</v>
      </c>
      <c r="C14043" s="7" t="s">
        <v>1334</v>
      </c>
      <c r="D14043" s="7" t="n">
        <v>1</v>
      </c>
      <c r="E14043" s="7" t="n">
        <v>17</v>
      </c>
      <c r="F14043" s="7" t="n">
        <v>0</v>
      </c>
      <c r="G14043" s="7" t="n">
        <v>0</v>
      </c>
    </row>
    <row r="14044" customFormat="false" ht="15" hidden="false" customHeight="false" outlineLevel="0" collapsed="false">
      <c r="A14044" s="7" t="s">
        <v>33</v>
      </c>
      <c r="B14044" s="7" t="s">
        <v>121</v>
      </c>
      <c r="C14044" s="7" t="s">
        <v>1339</v>
      </c>
      <c r="D14044" s="7" t="n">
        <v>3</v>
      </c>
      <c r="E14044" s="7" t="n">
        <v>123.6</v>
      </c>
      <c r="F14044" s="7" t="n">
        <v>7</v>
      </c>
      <c r="G14044" s="7" t="n">
        <v>288.4</v>
      </c>
    </row>
    <row r="14045" customFormat="false" ht="15" hidden="false" customHeight="false" outlineLevel="0" collapsed="false">
      <c r="A14045" s="7" t="s">
        <v>33</v>
      </c>
      <c r="B14045" s="7" t="s">
        <v>123</v>
      </c>
      <c r="C14045" s="7" t="s">
        <v>1340</v>
      </c>
      <c r="D14045" s="7" t="n">
        <v>9</v>
      </c>
      <c r="E14045" s="7" t="n">
        <v>166.05</v>
      </c>
      <c r="F14045" s="7" t="n">
        <v>0</v>
      </c>
      <c r="G14045" s="7" t="n">
        <v>0</v>
      </c>
    </row>
    <row r="14046" customFormat="false" ht="15" hidden="false" customHeight="false" outlineLevel="0" collapsed="false">
      <c r="A14046" s="7" t="s">
        <v>33</v>
      </c>
      <c r="B14046" s="7" t="s">
        <v>211</v>
      </c>
      <c r="C14046" s="7" t="s">
        <v>1341</v>
      </c>
      <c r="D14046" s="7" t="n">
        <v>5</v>
      </c>
      <c r="E14046" s="7" t="n">
        <v>117</v>
      </c>
      <c r="F14046" s="7" t="n">
        <v>0</v>
      </c>
      <c r="G14046" s="7" t="n">
        <v>0</v>
      </c>
    </row>
    <row r="14047" customFormat="false" ht="15" hidden="false" customHeight="false" outlineLevel="0" collapsed="false">
      <c r="A14047" s="7" t="s">
        <v>33</v>
      </c>
      <c r="B14047" s="7" t="s">
        <v>231</v>
      </c>
      <c r="C14047" s="7" t="s">
        <v>1342</v>
      </c>
      <c r="D14047" s="7" t="n">
        <v>6</v>
      </c>
      <c r="E14047" s="7" t="n">
        <v>119.52</v>
      </c>
      <c r="F14047" s="7" t="n">
        <v>8</v>
      </c>
      <c r="G14047" s="7" t="n">
        <v>159.36</v>
      </c>
    </row>
    <row r="14048" customFormat="false" ht="15" hidden="false" customHeight="false" outlineLevel="0" collapsed="false">
      <c r="A14048" s="7" t="s">
        <v>33</v>
      </c>
      <c r="B14048" s="7" t="s">
        <v>270</v>
      </c>
      <c r="C14048" s="7" t="s">
        <v>1343</v>
      </c>
      <c r="D14048" s="7" t="n">
        <v>14</v>
      </c>
      <c r="E14048" s="7" t="n">
        <v>242.9</v>
      </c>
      <c r="F14048" s="7" t="n">
        <v>0</v>
      </c>
      <c r="G14048" s="7" t="n">
        <v>0</v>
      </c>
    </row>
    <row r="14049" customFormat="false" ht="15" hidden="false" customHeight="false" outlineLevel="0" collapsed="false">
      <c r="A14049" s="7" t="s">
        <v>33</v>
      </c>
      <c r="B14049" s="7" t="s">
        <v>201</v>
      </c>
      <c r="C14049" s="7" t="s">
        <v>1344</v>
      </c>
      <c r="D14049" s="7" t="n">
        <v>27</v>
      </c>
      <c r="E14049" s="7" t="n">
        <v>256.5</v>
      </c>
      <c r="F14049" s="7" t="n">
        <v>6</v>
      </c>
      <c r="G14049" s="7" t="n">
        <v>57</v>
      </c>
    </row>
    <row r="14050" customFormat="false" ht="15" hidden="false" customHeight="false" outlineLevel="0" collapsed="false">
      <c r="A14050" s="7" t="s">
        <v>33</v>
      </c>
      <c r="B14050" s="7" t="s">
        <v>246</v>
      </c>
      <c r="C14050" s="7" t="s">
        <v>1345</v>
      </c>
      <c r="D14050" s="7" t="n">
        <v>8</v>
      </c>
      <c r="E14050" s="7" t="n">
        <v>76</v>
      </c>
      <c r="F14050" s="7" t="n">
        <v>4</v>
      </c>
      <c r="G14050" s="7" t="n">
        <v>38</v>
      </c>
    </row>
    <row r="14051" customFormat="false" ht="15" hidden="false" customHeight="false" outlineLevel="0" collapsed="false">
      <c r="A14051" s="7" t="s">
        <v>33</v>
      </c>
      <c r="B14051" s="7" t="s">
        <v>302</v>
      </c>
      <c r="C14051" s="7" t="s">
        <v>1346</v>
      </c>
      <c r="D14051" s="7" t="n">
        <v>7</v>
      </c>
      <c r="E14051" s="7" t="n">
        <v>90.65</v>
      </c>
      <c r="F14051" s="7" t="n">
        <v>0</v>
      </c>
      <c r="G14051" s="7" t="n">
        <v>0</v>
      </c>
    </row>
    <row r="14052" customFormat="false" ht="15" hidden="false" customHeight="false" outlineLevel="0" collapsed="false">
      <c r="A14052" s="7" t="s">
        <v>33</v>
      </c>
      <c r="B14052" s="7" t="s">
        <v>264</v>
      </c>
      <c r="C14052" s="7" t="s">
        <v>1347</v>
      </c>
      <c r="D14052" s="7" t="n">
        <v>14</v>
      </c>
      <c r="E14052" s="7" t="n">
        <v>135.94</v>
      </c>
      <c r="F14052" s="7" t="n">
        <v>5</v>
      </c>
      <c r="G14052" s="7" t="n">
        <v>48.55</v>
      </c>
    </row>
    <row r="14053" customFormat="false" ht="15" hidden="false" customHeight="false" outlineLevel="0" collapsed="false">
      <c r="A14053" s="7" t="s">
        <v>33</v>
      </c>
      <c r="B14053" s="7" t="s">
        <v>297</v>
      </c>
      <c r="C14053" s="7" t="s">
        <v>1348</v>
      </c>
      <c r="D14053" s="7" t="n">
        <v>0</v>
      </c>
      <c r="E14053" s="7" t="n">
        <v>0</v>
      </c>
      <c r="F14053" s="7" t="n">
        <v>4</v>
      </c>
      <c r="G14053" s="7" t="n">
        <v>32.32</v>
      </c>
    </row>
    <row r="14054" customFormat="false" ht="15" hidden="false" customHeight="false" outlineLevel="0" collapsed="false">
      <c r="A14054" s="7" t="s">
        <v>33</v>
      </c>
      <c r="B14054" s="7" t="s">
        <v>150</v>
      </c>
      <c r="C14054" s="7" t="s">
        <v>1349</v>
      </c>
      <c r="D14054" s="7" t="n">
        <v>28</v>
      </c>
      <c r="E14054" s="7" t="n">
        <v>341.04</v>
      </c>
      <c r="F14054" s="7" t="n">
        <v>11</v>
      </c>
      <c r="G14054" s="7" t="n">
        <v>133.98</v>
      </c>
    </row>
    <row r="14055" customFormat="false" ht="15" hidden="false" customHeight="false" outlineLevel="0" collapsed="false">
      <c r="A14055" s="7" t="s">
        <v>33</v>
      </c>
      <c r="B14055" s="7" t="s">
        <v>325</v>
      </c>
      <c r="C14055" s="7" t="s">
        <v>1350</v>
      </c>
      <c r="D14055" s="7" t="n">
        <v>6</v>
      </c>
      <c r="E14055" s="7" t="n">
        <v>232.2</v>
      </c>
      <c r="F14055" s="7" t="n">
        <v>0</v>
      </c>
      <c r="G14055" s="7" t="n">
        <v>0</v>
      </c>
    </row>
    <row r="14056" customFormat="false" ht="15" hidden="false" customHeight="false" outlineLevel="0" collapsed="false">
      <c r="A14056" s="7" t="s">
        <v>33</v>
      </c>
      <c r="B14056" s="7" t="s">
        <v>183</v>
      </c>
      <c r="C14056" s="7" t="s">
        <v>1351</v>
      </c>
      <c r="D14056" s="7" t="n">
        <v>4</v>
      </c>
      <c r="E14056" s="7" t="n">
        <v>84.84</v>
      </c>
      <c r="F14056" s="7" t="n">
        <v>2</v>
      </c>
      <c r="G14056" s="7" t="n">
        <v>42.42</v>
      </c>
    </row>
    <row r="14057" customFormat="false" ht="15" hidden="false" customHeight="false" outlineLevel="0" collapsed="false">
      <c r="A14057" s="7" t="s">
        <v>33</v>
      </c>
      <c r="B14057" s="7" t="s">
        <v>311</v>
      </c>
      <c r="C14057" s="7" t="s">
        <v>1352</v>
      </c>
      <c r="D14057" s="7" t="n">
        <v>14</v>
      </c>
      <c r="E14057" s="7" t="n">
        <v>158.62</v>
      </c>
      <c r="F14057" s="7" t="n">
        <v>0</v>
      </c>
      <c r="G14057" s="7" t="n">
        <v>0</v>
      </c>
    </row>
    <row r="14058" customFormat="false" ht="15" hidden="false" customHeight="false" outlineLevel="0" collapsed="false">
      <c r="A14058" s="7" t="s">
        <v>33</v>
      </c>
      <c r="B14058" s="7" t="s">
        <v>114</v>
      </c>
      <c r="C14058" s="7" t="s">
        <v>1354</v>
      </c>
      <c r="D14058" s="7" t="n">
        <v>0</v>
      </c>
      <c r="E14058" s="7" t="n">
        <v>0</v>
      </c>
      <c r="F14058" s="7" t="n">
        <v>6</v>
      </c>
      <c r="G14058" s="7" t="n">
        <v>165.3</v>
      </c>
    </row>
    <row r="14059" customFormat="false" ht="15" hidden="false" customHeight="false" outlineLevel="0" collapsed="false">
      <c r="A14059" s="7" t="s">
        <v>33</v>
      </c>
      <c r="B14059" s="7" t="s">
        <v>323</v>
      </c>
      <c r="C14059" s="7" t="s">
        <v>1355</v>
      </c>
      <c r="D14059" s="7" t="n">
        <v>9</v>
      </c>
      <c r="E14059" s="7" t="n">
        <v>182.16</v>
      </c>
      <c r="F14059" s="7" t="n">
        <v>6</v>
      </c>
      <c r="G14059" s="7" t="n">
        <v>121.44</v>
      </c>
    </row>
    <row r="14060" customFormat="false" ht="15" hidden="false" customHeight="false" outlineLevel="0" collapsed="false">
      <c r="A14060" s="7" t="s">
        <v>33</v>
      </c>
      <c r="B14060" s="7" t="s">
        <v>342</v>
      </c>
      <c r="C14060" s="7" t="s">
        <v>1356</v>
      </c>
      <c r="D14060" s="7" t="n">
        <v>0</v>
      </c>
      <c r="E14060" s="7" t="n">
        <v>0</v>
      </c>
      <c r="F14060" s="7" t="n">
        <v>6</v>
      </c>
      <c r="G14060" s="7" t="n">
        <v>83.04</v>
      </c>
    </row>
    <row r="14061" customFormat="false" ht="15" hidden="false" customHeight="false" outlineLevel="0" collapsed="false">
      <c r="A14061" s="7" t="s">
        <v>33</v>
      </c>
      <c r="B14061" s="7" t="s">
        <v>179</v>
      </c>
      <c r="C14061" s="7" t="s">
        <v>1357</v>
      </c>
      <c r="D14061" s="7" t="n">
        <v>19</v>
      </c>
      <c r="E14061" s="7" t="n">
        <v>307.8</v>
      </c>
      <c r="F14061" s="7" t="n">
        <v>5</v>
      </c>
      <c r="G14061" s="7" t="n">
        <v>81</v>
      </c>
    </row>
    <row r="14062" customFormat="false" ht="15" hidden="false" customHeight="false" outlineLevel="0" collapsed="false">
      <c r="A14062" s="7" t="s">
        <v>33</v>
      </c>
      <c r="B14062" s="7" t="s">
        <v>163</v>
      </c>
      <c r="C14062" s="7" t="s">
        <v>1357</v>
      </c>
      <c r="D14062" s="7" t="n">
        <v>10</v>
      </c>
      <c r="E14062" s="7" t="n">
        <v>178.2</v>
      </c>
      <c r="F14062" s="7" t="n">
        <v>0</v>
      </c>
      <c r="G14062" s="7" t="n">
        <v>0</v>
      </c>
    </row>
    <row r="14063" customFormat="false" ht="15" hidden="false" customHeight="false" outlineLevel="0" collapsed="false">
      <c r="A14063" s="7" t="s">
        <v>33</v>
      </c>
      <c r="B14063" s="7" t="s">
        <v>275</v>
      </c>
      <c r="C14063" s="7" t="s">
        <v>1358</v>
      </c>
      <c r="D14063" s="7" t="n">
        <v>9</v>
      </c>
      <c r="E14063" s="7" t="n">
        <v>73.8</v>
      </c>
      <c r="F14063" s="7" t="n">
        <v>20</v>
      </c>
      <c r="G14063" s="7" t="n">
        <v>164</v>
      </c>
    </row>
    <row r="14064" customFormat="false" ht="15" hidden="false" customHeight="false" outlineLevel="0" collapsed="false">
      <c r="A14064" s="7" t="s">
        <v>33</v>
      </c>
      <c r="B14064" s="7" t="s">
        <v>236</v>
      </c>
      <c r="C14064" s="7" t="s">
        <v>1361</v>
      </c>
      <c r="D14064" s="7" t="n">
        <v>24</v>
      </c>
      <c r="E14064" s="7" t="n">
        <v>235.68</v>
      </c>
      <c r="F14064" s="7" t="n">
        <v>16</v>
      </c>
      <c r="G14064" s="7" t="n">
        <v>157.12</v>
      </c>
    </row>
    <row r="14065" customFormat="false" ht="15" hidden="false" customHeight="false" outlineLevel="0" collapsed="false">
      <c r="A14065" s="7" t="s">
        <v>33</v>
      </c>
      <c r="B14065" s="7" t="s">
        <v>298</v>
      </c>
      <c r="C14065" s="7" t="s">
        <v>1362</v>
      </c>
      <c r="D14065" s="7" t="n">
        <v>6</v>
      </c>
      <c r="E14065" s="7" t="n">
        <v>58.92</v>
      </c>
      <c r="F14065" s="7" t="n">
        <v>0</v>
      </c>
      <c r="G14065" s="7" t="n">
        <v>0</v>
      </c>
    </row>
    <row r="14066" customFormat="false" ht="15" hidden="false" customHeight="false" outlineLevel="0" collapsed="false">
      <c r="A14066" s="7" t="s">
        <v>33</v>
      </c>
      <c r="B14066" s="7" t="s">
        <v>613</v>
      </c>
      <c r="C14066" s="7" t="s">
        <v>1369</v>
      </c>
      <c r="D14066" s="7" t="n">
        <v>3</v>
      </c>
      <c r="E14066" s="7" t="n">
        <v>160.59</v>
      </c>
      <c r="F14066" s="7" t="n">
        <v>0</v>
      </c>
      <c r="G14066" s="7" t="n">
        <v>0</v>
      </c>
    </row>
    <row r="14067" customFormat="false" ht="15" hidden="false" customHeight="false" outlineLevel="0" collapsed="false">
      <c r="A14067" s="7" t="s">
        <v>33</v>
      </c>
      <c r="B14067" s="7" t="s">
        <v>278</v>
      </c>
      <c r="C14067" s="7" t="s">
        <v>1372</v>
      </c>
      <c r="D14067" s="7" t="n">
        <v>7</v>
      </c>
      <c r="E14067" s="7" t="n">
        <v>294</v>
      </c>
      <c r="F14067" s="7" t="n">
        <v>0</v>
      </c>
      <c r="G14067" s="7" t="n">
        <v>0</v>
      </c>
    </row>
    <row r="14068" customFormat="false" ht="15" hidden="false" customHeight="false" outlineLevel="0" collapsed="false">
      <c r="A14068" s="7" t="s">
        <v>33</v>
      </c>
      <c r="B14068" s="7" t="s">
        <v>268</v>
      </c>
      <c r="C14068" s="7" t="s">
        <v>1372</v>
      </c>
      <c r="D14068" s="7" t="n">
        <v>7</v>
      </c>
      <c r="E14068" s="7" t="n">
        <v>294</v>
      </c>
      <c r="F14068" s="7" t="n">
        <v>0</v>
      </c>
      <c r="G14068" s="7" t="n">
        <v>0</v>
      </c>
    </row>
    <row r="14069" customFormat="false" ht="15" hidden="false" customHeight="false" outlineLevel="0" collapsed="false">
      <c r="A14069" s="7" t="s">
        <v>33</v>
      </c>
      <c r="B14069" s="7" t="s">
        <v>358</v>
      </c>
      <c r="C14069" s="7" t="s">
        <v>1373</v>
      </c>
      <c r="D14069" s="7" t="n">
        <v>3</v>
      </c>
      <c r="E14069" s="7" t="n">
        <v>70.8</v>
      </c>
      <c r="F14069" s="7" t="n">
        <v>0</v>
      </c>
      <c r="G14069" s="7" t="n">
        <v>0</v>
      </c>
    </row>
    <row r="14070" customFormat="false" ht="15" hidden="false" customHeight="false" outlineLevel="0" collapsed="false">
      <c r="A14070" s="7" t="s">
        <v>33</v>
      </c>
      <c r="B14070" s="7" t="s">
        <v>403</v>
      </c>
      <c r="C14070" s="7" t="s">
        <v>1374</v>
      </c>
      <c r="D14070" s="7" t="n">
        <v>3</v>
      </c>
      <c r="E14070" s="7" t="n">
        <v>70.8</v>
      </c>
      <c r="F14070" s="7" t="n">
        <v>0</v>
      </c>
      <c r="G14070" s="7" t="n">
        <v>0</v>
      </c>
    </row>
    <row r="14071" customFormat="false" ht="15" hidden="false" customHeight="false" outlineLevel="0" collapsed="false">
      <c r="A14071" s="7" t="s">
        <v>33</v>
      </c>
      <c r="B14071" s="7" t="s">
        <v>343</v>
      </c>
      <c r="C14071" s="7" t="s">
        <v>1376</v>
      </c>
      <c r="D14071" s="7" t="n">
        <v>2</v>
      </c>
      <c r="E14071" s="7" t="n">
        <v>36.8</v>
      </c>
      <c r="F14071" s="7" t="n">
        <v>0</v>
      </c>
      <c r="G14071" s="7" t="n">
        <v>0</v>
      </c>
    </row>
    <row r="14072" customFormat="false" ht="15" hidden="false" customHeight="false" outlineLevel="0" collapsed="false">
      <c r="A14072" s="7" t="s">
        <v>33</v>
      </c>
      <c r="B14072" s="7" t="s">
        <v>303</v>
      </c>
      <c r="C14072" s="7" t="s">
        <v>1376</v>
      </c>
      <c r="D14072" s="7" t="n">
        <v>3</v>
      </c>
      <c r="E14072" s="7" t="n">
        <v>55.2</v>
      </c>
      <c r="F14072" s="7" t="n">
        <v>0</v>
      </c>
      <c r="G14072" s="7" t="n">
        <v>0</v>
      </c>
    </row>
    <row r="14073" customFormat="false" ht="15" hidden="false" customHeight="false" outlineLevel="0" collapsed="false">
      <c r="A14073" s="7" t="s">
        <v>33</v>
      </c>
      <c r="B14073" s="7" t="s">
        <v>283</v>
      </c>
      <c r="C14073" s="7" t="s">
        <v>1376</v>
      </c>
      <c r="D14073" s="7" t="n">
        <v>0</v>
      </c>
      <c r="E14073" s="7" t="n">
        <v>0</v>
      </c>
      <c r="F14073" s="7" t="n">
        <v>3</v>
      </c>
      <c r="G14073" s="7" t="n">
        <v>55.2</v>
      </c>
    </row>
    <row r="14074" customFormat="false" ht="15" hidden="false" customHeight="false" outlineLevel="0" collapsed="false">
      <c r="A14074" s="7" t="s">
        <v>33</v>
      </c>
      <c r="B14074" s="7" t="s">
        <v>418</v>
      </c>
      <c r="C14074" s="7" t="s">
        <v>1378</v>
      </c>
      <c r="D14074" s="7" t="n">
        <v>0</v>
      </c>
      <c r="E14074" s="7" t="n">
        <v>0</v>
      </c>
      <c r="F14074" s="7" t="n">
        <v>3</v>
      </c>
      <c r="G14074" s="7" t="n">
        <v>55.2</v>
      </c>
    </row>
    <row r="14075" customFormat="false" ht="15" hidden="false" customHeight="false" outlineLevel="0" collapsed="false">
      <c r="A14075" s="7" t="s">
        <v>33</v>
      </c>
      <c r="B14075" s="7" t="s">
        <v>174</v>
      </c>
      <c r="C14075" s="7" t="s">
        <v>1379</v>
      </c>
      <c r="D14075" s="7" t="n">
        <v>3</v>
      </c>
      <c r="E14075" s="7" t="n">
        <v>125.43</v>
      </c>
      <c r="F14075" s="7" t="n">
        <v>0</v>
      </c>
      <c r="G14075" s="7" t="n">
        <v>0</v>
      </c>
    </row>
    <row r="14076" customFormat="false" ht="15" hidden="false" customHeight="false" outlineLevel="0" collapsed="false">
      <c r="A14076" s="7" t="s">
        <v>33</v>
      </c>
      <c r="B14076" s="7" t="s">
        <v>145</v>
      </c>
      <c r="C14076" s="7" t="s">
        <v>1379</v>
      </c>
      <c r="D14076" s="7" t="n">
        <v>6</v>
      </c>
      <c r="E14076" s="7" t="n">
        <v>250.86</v>
      </c>
      <c r="F14076" s="7" t="n">
        <v>0</v>
      </c>
      <c r="G14076" s="7" t="n">
        <v>0</v>
      </c>
    </row>
    <row r="14077" customFormat="false" ht="15" hidden="false" customHeight="false" outlineLevel="0" collapsed="false">
      <c r="A14077" s="7" t="s">
        <v>33</v>
      </c>
      <c r="B14077" s="7" t="s">
        <v>148</v>
      </c>
      <c r="C14077" s="7" t="s">
        <v>1387</v>
      </c>
      <c r="D14077" s="7" t="n">
        <v>14</v>
      </c>
      <c r="E14077" s="7" t="n">
        <v>231</v>
      </c>
      <c r="F14077" s="7" t="n">
        <v>10</v>
      </c>
      <c r="G14077" s="7" t="n">
        <v>165</v>
      </c>
    </row>
    <row r="14078" customFormat="false" ht="15" hidden="false" customHeight="false" outlineLevel="0" collapsed="false">
      <c r="A14078" s="7" t="s">
        <v>33</v>
      </c>
      <c r="B14078" s="7" t="s">
        <v>139</v>
      </c>
      <c r="C14078" s="7" t="s">
        <v>1387</v>
      </c>
      <c r="D14078" s="7" t="n">
        <v>6</v>
      </c>
      <c r="E14078" s="7" t="n">
        <v>99</v>
      </c>
      <c r="F14078" s="7" t="n">
        <v>5</v>
      </c>
      <c r="G14078" s="7" t="n">
        <v>82.5</v>
      </c>
    </row>
    <row r="14079" customFormat="false" ht="15" hidden="false" customHeight="false" outlineLevel="0" collapsed="false">
      <c r="A14079" s="7" t="s">
        <v>33</v>
      </c>
      <c r="B14079" s="7" t="s">
        <v>189</v>
      </c>
      <c r="C14079" s="7" t="s">
        <v>1387</v>
      </c>
      <c r="D14079" s="7" t="n">
        <v>0</v>
      </c>
      <c r="E14079" s="7" t="n">
        <v>0</v>
      </c>
      <c r="F14079" s="7" t="n">
        <v>4</v>
      </c>
      <c r="G14079" s="7" t="n">
        <v>66</v>
      </c>
    </row>
    <row r="14080" customFormat="false" ht="15" hidden="false" customHeight="false" outlineLevel="0" collapsed="false">
      <c r="A14080" s="7" t="s">
        <v>33</v>
      </c>
      <c r="B14080" s="7" t="s">
        <v>181</v>
      </c>
      <c r="C14080" s="7" t="s">
        <v>1387</v>
      </c>
      <c r="D14080" s="7" t="n">
        <v>10</v>
      </c>
      <c r="E14080" s="7" t="n">
        <v>165</v>
      </c>
      <c r="F14080" s="7" t="n">
        <v>4</v>
      </c>
      <c r="G14080" s="7" t="n">
        <v>66</v>
      </c>
    </row>
    <row r="14081" customFormat="false" ht="15" hidden="false" customHeight="false" outlineLevel="0" collapsed="false">
      <c r="A14081" s="7" t="s">
        <v>33</v>
      </c>
      <c r="B14081" s="7" t="s">
        <v>257</v>
      </c>
      <c r="C14081" s="7" t="s">
        <v>1387</v>
      </c>
      <c r="D14081" s="7" t="n">
        <v>1</v>
      </c>
      <c r="E14081" s="7" t="n">
        <v>16.5</v>
      </c>
      <c r="F14081" s="7" t="n">
        <v>1</v>
      </c>
      <c r="G14081" s="7" t="n">
        <v>16.5</v>
      </c>
    </row>
    <row r="14082" customFormat="false" ht="15" hidden="false" customHeight="false" outlineLevel="0" collapsed="false">
      <c r="A14082" s="7" t="s">
        <v>33</v>
      </c>
      <c r="B14082" s="7" t="s">
        <v>133</v>
      </c>
      <c r="C14082" s="7" t="s">
        <v>1390</v>
      </c>
      <c r="D14082" s="7" t="n">
        <v>5</v>
      </c>
      <c r="E14082" s="7" t="n">
        <v>102.5</v>
      </c>
      <c r="F14082" s="7" t="n">
        <v>5</v>
      </c>
      <c r="G14082" s="7" t="n">
        <v>102.5</v>
      </c>
    </row>
    <row r="14083" customFormat="false" ht="15" hidden="false" customHeight="false" outlineLevel="0" collapsed="false">
      <c r="A14083" s="7" t="s">
        <v>33</v>
      </c>
      <c r="B14083" s="7" t="s">
        <v>154</v>
      </c>
      <c r="C14083" s="7" t="s">
        <v>1390</v>
      </c>
      <c r="D14083" s="7" t="n">
        <v>2</v>
      </c>
      <c r="E14083" s="7" t="n">
        <v>41</v>
      </c>
      <c r="F14083" s="7" t="n">
        <v>5</v>
      </c>
      <c r="G14083" s="7" t="n">
        <v>102.5</v>
      </c>
    </row>
    <row r="14084" customFormat="false" ht="15" hidden="false" customHeight="false" outlineLevel="0" collapsed="false">
      <c r="A14084" s="7" t="s">
        <v>33</v>
      </c>
      <c r="B14084" s="7" t="s">
        <v>216</v>
      </c>
      <c r="C14084" s="7" t="s">
        <v>1390</v>
      </c>
      <c r="D14084" s="7" t="n">
        <v>1</v>
      </c>
      <c r="E14084" s="7" t="n">
        <v>20.5</v>
      </c>
      <c r="F14084" s="7" t="n">
        <v>1</v>
      </c>
      <c r="G14084" s="7" t="n">
        <v>20.5</v>
      </c>
    </row>
    <row r="14085" customFormat="false" ht="15" hidden="false" customHeight="false" outlineLevel="0" collapsed="false">
      <c r="A14085" s="7" t="s">
        <v>33</v>
      </c>
      <c r="B14085" s="7" t="s">
        <v>167</v>
      </c>
      <c r="C14085" s="7" t="s">
        <v>1390</v>
      </c>
      <c r="D14085" s="7" t="n">
        <v>10</v>
      </c>
      <c r="E14085" s="7" t="n">
        <v>205</v>
      </c>
      <c r="F14085" s="7" t="n">
        <v>4</v>
      </c>
      <c r="G14085" s="7" t="n">
        <v>82</v>
      </c>
    </row>
    <row r="14086" customFormat="false" ht="15" hidden="false" customHeight="false" outlineLevel="0" collapsed="false">
      <c r="A14086" s="7" t="s">
        <v>33</v>
      </c>
      <c r="B14086" s="7" t="s">
        <v>285</v>
      </c>
      <c r="C14086" s="7" t="s">
        <v>1390</v>
      </c>
      <c r="D14086" s="7" t="n">
        <v>5</v>
      </c>
      <c r="E14086" s="7" t="n">
        <v>102.5</v>
      </c>
      <c r="F14086" s="7" t="n">
        <v>6</v>
      </c>
      <c r="G14086" s="7" t="n">
        <v>123</v>
      </c>
    </row>
    <row r="14087" customFormat="false" ht="15" hidden="false" customHeight="false" outlineLevel="0" collapsed="false">
      <c r="A14087" s="7" t="s">
        <v>33</v>
      </c>
      <c r="B14087" s="7" t="s">
        <v>306</v>
      </c>
      <c r="C14087" s="7" t="s">
        <v>1407</v>
      </c>
      <c r="D14087" s="7" t="n">
        <v>5</v>
      </c>
      <c r="E14087" s="7" t="n">
        <v>71.25</v>
      </c>
      <c r="F14087" s="7" t="n">
        <v>0</v>
      </c>
      <c r="G14087" s="7" t="n">
        <v>0</v>
      </c>
    </row>
    <row r="14088" customFormat="false" ht="15" hidden="false" customHeight="false" outlineLevel="0" collapsed="false">
      <c r="A14088" s="7" t="s">
        <v>33</v>
      </c>
      <c r="B14088" s="7" t="s">
        <v>128</v>
      </c>
      <c r="C14088" s="7" t="s">
        <v>1421</v>
      </c>
      <c r="D14088" s="7" t="n">
        <v>6</v>
      </c>
      <c r="E14088" s="7" t="n">
        <v>150</v>
      </c>
      <c r="F14088" s="7" t="n">
        <v>0</v>
      </c>
      <c r="G14088" s="7" t="n">
        <v>0</v>
      </c>
    </row>
    <row r="14089" customFormat="false" ht="15" hidden="false" customHeight="false" outlineLevel="0" collapsed="false">
      <c r="A14089" s="7" t="s">
        <v>33</v>
      </c>
      <c r="B14089" s="7" t="s">
        <v>122</v>
      </c>
      <c r="C14089" s="7" t="s">
        <v>1421</v>
      </c>
      <c r="D14089" s="7" t="n">
        <v>3</v>
      </c>
      <c r="E14089" s="7" t="n">
        <v>75</v>
      </c>
      <c r="F14089" s="7" t="n">
        <v>7</v>
      </c>
      <c r="G14089" s="7" t="n">
        <v>175</v>
      </c>
    </row>
    <row r="14090" customFormat="false" ht="15" hidden="false" customHeight="false" outlineLevel="0" collapsed="false">
      <c r="A14090" s="7" t="s">
        <v>33</v>
      </c>
      <c r="B14090" s="7" t="s">
        <v>142</v>
      </c>
      <c r="C14090" s="7" t="s">
        <v>1421</v>
      </c>
      <c r="D14090" s="7" t="n">
        <v>3</v>
      </c>
      <c r="E14090" s="7" t="n">
        <v>75</v>
      </c>
      <c r="F14090" s="7" t="n">
        <v>0</v>
      </c>
      <c r="G14090" s="7" t="n">
        <v>0</v>
      </c>
    </row>
    <row r="14091" customFormat="false" ht="15" hidden="false" customHeight="false" outlineLevel="0" collapsed="false">
      <c r="A14091" s="7" t="s">
        <v>33</v>
      </c>
      <c r="B14091" s="7" t="s">
        <v>813</v>
      </c>
      <c r="C14091" s="7" t="s">
        <v>1421</v>
      </c>
      <c r="D14091" s="7" t="n">
        <v>0</v>
      </c>
      <c r="E14091" s="7" t="n">
        <v>0</v>
      </c>
      <c r="F14091" s="7" t="n">
        <v>3</v>
      </c>
      <c r="G14091" s="7" t="n">
        <v>188.91</v>
      </c>
    </row>
    <row r="14092" customFormat="false" ht="15" hidden="false" customHeight="false" outlineLevel="0" collapsed="false">
      <c r="A14092" s="7" t="s">
        <v>33</v>
      </c>
      <c r="B14092" s="7" t="s">
        <v>384</v>
      </c>
      <c r="C14092" s="7" t="s">
        <v>1423</v>
      </c>
      <c r="D14092" s="7" t="n">
        <v>2</v>
      </c>
      <c r="E14092" s="7" t="n">
        <v>64.86</v>
      </c>
      <c r="F14092" s="7" t="n">
        <v>3</v>
      </c>
      <c r="G14092" s="7" t="n">
        <v>97.29</v>
      </c>
    </row>
    <row r="14093" customFormat="false" ht="15" hidden="false" customHeight="false" outlineLevel="0" collapsed="false">
      <c r="A14093" s="7" t="s">
        <v>33</v>
      </c>
      <c r="B14093" s="7" t="s">
        <v>130</v>
      </c>
      <c r="C14093" s="7" t="s">
        <v>1425</v>
      </c>
      <c r="D14093" s="7" t="n">
        <v>4</v>
      </c>
      <c r="E14093" s="7" t="n">
        <v>140</v>
      </c>
      <c r="F14093" s="7" t="n">
        <v>3</v>
      </c>
      <c r="G14093" s="7" t="n">
        <v>105</v>
      </c>
    </row>
    <row r="14094" customFormat="false" ht="15" hidden="false" customHeight="false" outlineLevel="0" collapsed="false">
      <c r="A14094" s="7" t="s">
        <v>33</v>
      </c>
      <c r="B14094" s="7" t="s">
        <v>152</v>
      </c>
      <c r="C14094" s="7" t="s">
        <v>1425</v>
      </c>
      <c r="D14094" s="7" t="n">
        <v>5</v>
      </c>
      <c r="E14094" s="7" t="n">
        <v>175</v>
      </c>
      <c r="F14094" s="7" t="n">
        <v>0</v>
      </c>
      <c r="G14094" s="7" t="n">
        <v>0</v>
      </c>
    </row>
    <row r="14095" customFormat="false" ht="15" hidden="false" customHeight="false" outlineLevel="0" collapsed="false">
      <c r="A14095" s="7" t="s">
        <v>33</v>
      </c>
      <c r="B14095" s="7" t="s">
        <v>198</v>
      </c>
      <c r="C14095" s="7" t="s">
        <v>1425</v>
      </c>
      <c r="D14095" s="7" t="n">
        <v>6</v>
      </c>
      <c r="E14095" s="7" t="n">
        <v>210</v>
      </c>
      <c r="F14095" s="7" t="n">
        <v>3</v>
      </c>
      <c r="G14095" s="7" t="n">
        <v>105</v>
      </c>
    </row>
    <row r="14096" customFormat="false" ht="15" hidden="false" customHeight="false" outlineLevel="0" collapsed="false">
      <c r="A14096" s="7" t="s">
        <v>33</v>
      </c>
      <c r="B14096" s="7" t="s">
        <v>191</v>
      </c>
      <c r="C14096" s="7" t="s">
        <v>1425</v>
      </c>
      <c r="D14096" s="7" t="n">
        <v>2</v>
      </c>
      <c r="E14096" s="7" t="n">
        <v>70</v>
      </c>
      <c r="F14096" s="7" t="n">
        <v>3</v>
      </c>
      <c r="G14096" s="7" t="n">
        <v>105</v>
      </c>
    </row>
    <row r="14097" customFormat="false" ht="15" hidden="false" customHeight="false" outlineLevel="0" collapsed="false">
      <c r="A14097" s="7" t="s">
        <v>33</v>
      </c>
      <c r="B14097" s="7" t="s">
        <v>161</v>
      </c>
      <c r="C14097" s="7" t="s">
        <v>1428</v>
      </c>
      <c r="D14097" s="7" t="n">
        <v>4</v>
      </c>
      <c r="E14097" s="7" t="n">
        <v>506</v>
      </c>
      <c r="F14097" s="7" t="n">
        <v>0</v>
      </c>
      <c r="G14097" s="7" t="n">
        <v>0</v>
      </c>
    </row>
    <row r="14098" customFormat="false" ht="15" hidden="false" customHeight="false" outlineLevel="0" collapsed="false">
      <c r="A14098" s="7" t="s">
        <v>33</v>
      </c>
      <c r="B14098" s="7" t="s">
        <v>204</v>
      </c>
      <c r="C14098" s="7" t="s">
        <v>1428</v>
      </c>
      <c r="D14098" s="7" t="n">
        <v>0</v>
      </c>
      <c r="E14098" s="7" t="n">
        <v>0</v>
      </c>
      <c r="F14098" s="7" t="n">
        <v>2</v>
      </c>
      <c r="G14098" s="7" t="n">
        <v>253</v>
      </c>
    </row>
    <row r="14099" customFormat="false" ht="15" hidden="false" customHeight="false" outlineLevel="0" collapsed="false">
      <c r="A14099" s="7" t="s">
        <v>33</v>
      </c>
      <c r="B14099" s="7" t="s">
        <v>196</v>
      </c>
      <c r="C14099" s="7" t="s">
        <v>1428</v>
      </c>
      <c r="D14099" s="7" t="n">
        <v>2</v>
      </c>
      <c r="E14099" s="7" t="n">
        <v>253</v>
      </c>
      <c r="F14099" s="7" t="n">
        <v>0</v>
      </c>
      <c r="G14099" s="7" t="n">
        <v>0</v>
      </c>
    </row>
    <row r="14100" customFormat="false" ht="15" hidden="false" customHeight="false" outlineLevel="0" collapsed="false">
      <c r="A14100" s="7" t="s">
        <v>33</v>
      </c>
      <c r="B14100" s="7" t="s">
        <v>232</v>
      </c>
      <c r="C14100" s="7" t="s">
        <v>1432</v>
      </c>
      <c r="D14100" s="7" t="n">
        <v>0</v>
      </c>
      <c r="E14100" s="7" t="n">
        <v>0</v>
      </c>
      <c r="F14100" s="7" t="n">
        <v>2</v>
      </c>
      <c r="G14100" s="7" t="n">
        <v>34</v>
      </c>
    </row>
    <row r="14101" customFormat="false" ht="15" hidden="false" customHeight="false" outlineLevel="0" collapsed="false">
      <c r="A14101" s="7" t="s">
        <v>33</v>
      </c>
      <c r="B14101" s="7" t="s">
        <v>212</v>
      </c>
      <c r="C14101" s="7" t="s">
        <v>1432</v>
      </c>
      <c r="D14101" s="7" t="n">
        <v>2</v>
      </c>
      <c r="E14101" s="7" t="n">
        <v>34</v>
      </c>
      <c r="F14101" s="7" t="n">
        <v>0</v>
      </c>
      <c r="G14101" s="7" t="n">
        <v>0</v>
      </c>
    </row>
    <row r="14102" customFormat="false" ht="15" hidden="false" customHeight="false" outlineLevel="0" collapsed="false">
      <c r="A14102" s="7" t="s">
        <v>33</v>
      </c>
      <c r="B14102" s="7" t="s">
        <v>312</v>
      </c>
      <c r="C14102" s="7" t="s">
        <v>1432</v>
      </c>
      <c r="D14102" s="7" t="n">
        <v>5</v>
      </c>
      <c r="E14102" s="7" t="n">
        <v>85</v>
      </c>
      <c r="F14102" s="7" t="n">
        <v>0</v>
      </c>
      <c r="G14102" s="7" t="n">
        <v>0</v>
      </c>
    </row>
    <row r="14103" customFormat="false" ht="15" hidden="false" customHeight="false" outlineLevel="0" collapsed="false">
      <c r="A14103" s="7" t="s">
        <v>33</v>
      </c>
      <c r="B14103" s="7" t="s">
        <v>192</v>
      </c>
      <c r="C14103" s="7" t="s">
        <v>1311</v>
      </c>
      <c r="D14103" s="7" t="n">
        <v>10</v>
      </c>
      <c r="E14103" s="7" t="n">
        <v>200</v>
      </c>
      <c r="F14103" s="7" t="n">
        <v>0</v>
      </c>
      <c r="G14103" s="7" t="n">
        <v>0</v>
      </c>
    </row>
    <row r="14104" customFormat="false" ht="15" hidden="false" customHeight="false" outlineLevel="0" collapsed="false">
      <c r="A14104" s="7" t="s">
        <v>33</v>
      </c>
      <c r="B14104" s="7" t="s">
        <v>217</v>
      </c>
      <c r="C14104" s="7" t="s">
        <v>1446</v>
      </c>
      <c r="D14104" s="7" t="n">
        <v>12</v>
      </c>
      <c r="E14104" s="7" t="n">
        <v>104.76</v>
      </c>
      <c r="F14104" s="7" t="n">
        <v>12</v>
      </c>
      <c r="G14104" s="7" t="n">
        <v>104.76</v>
      </c>
    </row>
    <row r="14105" customFormat="false" ht="15" hidden="false" customHeight="false" outlineLevel="0" collapsed="false">
      <c r="A14105" s="7" t="s">
        <v>33</v>
      </c>
      <c r="B14105" s="7" t="s">
        <v>124</v>
      </c>
      <c r="C14105" s="7" t="s">
        <v>1449</v>
      </c>
      <c r="D14105" s="7" t="n">
        <v>18</v>
      </c>
      <c r="E14105" s="7" t="n">
        <v>266.4</v>
      </c>
      <c r="F14105" s="7" t="n">
        <v>0</v>
      </c>
      <c r="G14105" s="7" t="n">
        <v>0</v>
      </c>
    </row>
    <row r="14106" customFormat="false" ht="15" hidden="false" customHeight="false" outlineLevel="0" collapsed="false">
      <c r="A14106" s="7" t="s">
        <v>33</v>
      </c>
      <c r="B14106" s="7" t="s">
        <v>120</v>
      </c>
      <c r="C14106" s="7" t="s">
        <v>1451</v>
      </c>
      <c r="D14106" s="7" t="n">
        <v>22</v>
      </c>
      <c r="E14106" s="7" t="n">
        <v>294.8</v>
      </c>
      <c r="F14106" s="7" t="n">
        <v>15</v>
      </c>
      <c r="G14106" s="7" t="n">
        <v>201</v>
      </c>
    </row>
    <row r="14107" customFormat="false" ht="15" hidden="false" customHeight="false" outlineLevel="0" collapsed="false">
      <c r="A14107" s="7" t="s">
        <v>33</v>
      </c>
      <c r="B14107" s="7" t="s">
        <v>347</v>
      </c>
      <c r="C14107" s="7" t="s">
        <v>1454</v>
      </c>
      <c r="D14107" s="7" t="n">
        <v>6</v>
      </c>
      <c r="E14107" s="7" t="n">
        <v>97.2</v>
      </c>
      <c r="F14107" s="7" t="n">
        <v>0</v>
      </c>
      <c r="G14107" s="7" t="n">
        <v>0</v>
      </c>
    </row>
    <row r="14108" customFormat="false" ht="15" hidden="false" customHeight="false" outlineLevel="0" collapsed="false">
      <c r="A14108" s="7" t="s">
        <v>33</v>
      </c>
      <c r="B14108" s="7" t="s">
        <v>409</v>
      </c>
      <c r="C14108" s="7" t="s">
        <v>1455</v>
      </c>
      <c r="D14108" s="7" t="n">
        <v>0</v>
      </c>
      <c r="E14108" s="7" t="n">
        <v>0</v>
      </c>
      <c r="F14108" s="7" t="n">
        <v>6</v>
      </c>
      <c r="G14108" s="7" t="n">
        <v>95.46</v>
      </c>
    </row>
    <row r="14109" customFormat="false" ht="15" hidden="false" customHeight="false" outlineLevel="0" collapsed="false">
      <c r="A14109" s="7" t="s">
        <v>33</v>
      </c>
      <c r="B14109" s="7" t="s">
        <v>399</v>
      </c>
      <c r="C14109" s="7" t="s">
        <v>1457</v>
      </c>
      <c r="D14109" s="7" t="n">
        <v>6</v>
      </c>
      <c r="E14109" s="7" t="n">
        <v>86.7</v>
      </c>
      <c r="F14109" s="7" t="n">
        <v>1</v>
      </c>
      <c r="G14109" s="7" t="n">
        <v>14.45</v>
      </c>
    </row>
    <row r="14110" customFormat="false" ht="15" hidden="false" customHeight="false" outlineLevel="0" collapsed="false">
      <c r="A14110" s="7" t="s">
        <v>33</v>
      </c>
      <c r="B14110" s="7" t="s">
        <v>407</v>
      </c>
      <c r="C14110" s="7" t="s">
        <v>1458</v>
      </c>
      <c r="D14110" s="7" t="n">
        <v>6</v>
      </c>
      <c r="E14110" s="7" t="n">
        <v>95.46</v>
      </c>
      <c r="F14110" s="7" t="n">
        <v>0</v>
      </c>
      <c r="G14110" s="7" t="n">
        <v>0</v>
      </c>
    </row>
    <row r="14111" customFormat="false" ht="15" hidden="false" customHeight="false" outlineLevel="0" collapsed="false">
      <c r="A14111" s="7" t="s">
        <v>33</v>
      </c>
      <c r="B14111" s="7" t="s">
        <v>197</v>
      </c>
      <c r="C14111" s="7" t="s">
        <v>1461</v>
      </c>
      <c r="D14111" s="7" t="n">
        <v>12</v>
      </c>
      <c r="E14111" s="7" t="n">
        <v>124.8</v>
      </c>
      <c r="F14111" s="7" t="n">
        <v>0</v>
      </c>
      <c r="G14111" s="7" t="n">
        <v>0</v>
      </c>
    </row>
    <row r="14112" customFormat="false" ht="15" hidden="false" customHeight="false" outlineLevel="0" collapsed="false">
      <c r="A14112" s="7" t="s">
        <v>33</v>
      </c>
      <c r="B14112" s="7" t="s">
        <v>304</v>
      </c>
      <c r="C14112" s="7" t="s">
        <v>1462</v>
      </c>
      <c r="D14112" s="7" t="n">
        <v>3</v>
      </c>
      <c r="E14112" s="7" t="n">
        <v>64.8</v>
      </c>
      <c r="F14112" s="7" t="n">
        <v>0</v>
      </c>
      <c r="G14112" s="7" t="n">
        <v>0</v>
      </c>
    </row>
    <row r="14113" customFormat="false" ht="15" hidden="false" customHeight="false" outlineLevel="0" collapsed="false">
      <c r="A14113" s="7" t="s">
        <v>33</v>
      </c>
      <c r="B14113" s="7" t="s">
        <v>261</v>
      </c>
      <c r="C14113" s="7" t="s">
        <v>1463</v>
      </c>
      <c r="D14113" s="7" t="n">
        <v>0</v>
      </c>
      <c r="E14113" s="7" t="n">
        <v>0</v>
      </c>
      <c r="F14113" s="7" t="n">
        <v>3</v>
      </c>
      <c r="G14113" s="7" t="n">
        <v>53.85</v>
      </c>
    </row>
    <row r="14114" customFormat="false" ht="15" hidden="false" customHeight="false" outlineLevel="0" collapsed="false">
      <c r="A14114" s="7" t="s">
        <v>33</v>
      </c>
      <c r="B14114" s="7" t="s">
        <v>884</v>
      </c>
      <c r="C14114" s="7" t="s">
        <v>1436</v>
      </c>
      <c r="D14114" s="7" t="n">
        <v>6</v>
      </c>
      <c r="E14114" s="7" t="n">
        <v>216</v>
      </c>
      <c r="F14114" s="7" t="n">
        <v>0</v>
      </c>
      <c r="G14114" s="7" t="n">
        <v>0</v>
      </c>
    </row>
    <row r="14115" customFormat="false" ht="15" hidden="false" customHeight="false" outlineLevel="0" collapsed="false">
      <c r="A14115" s="7" t="s">
        <v>33</v>
      </c>
      <c r="B14115" s="7" t="s">
        <v>909</v>
      </c>
      <c r="C14115" s="7" t="s">
        <v>1573</v>
      </c>
      <c r="D14115" s="7" t="n">
        <v>5</v>
      </c>
      <c r="E14115" s="7" t="n">
        <v>83</v>
      </c>
      <c r="F14115" s="7" t="n">
        <v>2</v>
      </c>
      <c r="G14115" s="7" t="n">
        <v>33.2</v>
      </c>
    </row>
    <row r="14116" customFormat="false" ht="15" hidden="false" customHeight="false" outlineLevel="0" collapsed="false">
      <c r="A14116" s="7" t="s">
        <v>33</v>
      </c>
      <c r="B14116" s="7" t="s">
        <v>868</v>
      </c>
      <c r="C14116" s="7" t="s">
        <v>1573</v>
      </c>
      <c r="D14116" s="7" t="n">
        <v>8</v>
      </c>
      <c r="E14116" s="7" t="n">
        <v>148</v>
      </c>
      <c r="F14116" s="7" t="n">
        <v>12</v>
      </c>
      <c r="G14116" s="7" t="n">
        <v>222</v>
      </c>
    </row>
    <row r="14117" customFormat="false" ht="15" hidden="false" customHeight="false" outlineLevel="0" collapsed="false">
      <c r="A14117" s="7" t="s">
        <v>33</v>
      </c>
      <c r="B14117" s="7" t="s">
        <v>910</v>
      </c>
      <c r="C14117" s="7" t="s">
        <v>1574</v>
      </c>
      <c r="D14117" s="7" t="n">
        <v>5</v>
      </c>
      <c r="E14117" s="7" t="n">
        <v>125</v>
      </c>
      <c r="F14117" s="7" t="n">
        <v>0</v>
      </c>
      <c r="G14117" s="7" t="n">
        <v>0</v>
      </c>
    </row>
    <row r="14118" customFormat="false" ht="15" hidden="false" customHeight="false" outlineLevel="0" collapsed="false">
      <c r="A14118" s="7" t="s">
        <v>33</v>
      </c>
      <c r="B14118" s="7" t="s">
        <v>889</v>
      </c>
      <c r="C14118" s="7" t="s">
        <v>1439</v>
      </c>
      <c r="D14118" s="7" t="n">
        <v>11</v>
      </c>
      <c r="E14118" s="7" t="n">
        <v>231</v>
      </c>
      <c r="F14118" s="7" t="n">
        <v>0</v>
      </c>
      <c r="G14118" s="7" t="n">
        <v>0</v>
      </c>
    </row>
    <row r="14119" customFormat="false" ht="15" hidden="false" customHeight="false" outlineLevel="0" collapsed="false">
      <c r="A14119" s="7" t="s">
        <v>33</v>
      </c>
      <c r="B14119" s="7" t="s">
        <v>894</v>
      </c>
      <c r="C14119" s="7" t="s">
        <v>1575</v>
      </c>
      <c r="D14119" s="7" t="n">
        <v>3</v>
      </c>
      <c r="E14119" s="7" t="n">
        <v>160.5</v>
      </c>
      <c r="F14119" s="7" t="n">
        <v>0</v>
      </c>
      <c r="G14119" s="7" t="n">
        <v>0</v>
      </c>
    </row>
    <row r="14120" customFormat="false" ht="15" hidden="false" customHeight="false" outlineLevel="0" collapsed="false">
      <c r="A14120" s="7" t="s">
        <v>33</v>
      </c>
      <c r="B14120" s="7" t="s">
        <v>771</v>
      </c>
      <c r="C14120" s="7" t="s">
        <v>1551</v>
      </c>
      <c r="D14120" s="7" t="n">
        <v>4</v>
      </c>
      <c r="E14120" s="7" t="n">
        <v>374</v>
      </c>
      <c r="F14120" s="7" t="n">
        <v>0</v>
      </c>
      <c r="G14120" s="7" t="n">
        <v>0</v>
      </c>
    </row>
    <row r="14121" customFormat="false" ht="15" hidden="false" customHeight="false" outlineLevel="0" collapsed="false">
      <c r="A14121" s="7" t="s">
        <v>33</v>
      </c>
      <c r="B14121" s="7" t="s">
        <v>908</v>
      </c>
      <c r="C14121" s="7" t="s">
        <v>1393</v>
      </c>
      <c r="D14121" s="7" t="n">
        <v>3</v>
      </c>
      <c r="E14121" s="7" t="n">
        <v>61.5</v>
      </c>
      <c r="F14121" s="7" t="n">
        <v>0</v>
      </c>
      <c r="G14121" s="7" t="n">
        <v>0</v>
      </c>
    </row>
    <row r="14122" customFormat="false" ht="15" hidden="false" customHeight="false" outlineLevel="0" collapsed="false">
      <c r="A14122" s="7" t="s">
        <v>33</v>
      </c>
      <c r="B14122" s="7" t="s">
        <v>899</v>
      </c>
      <c r="C14122" s="7" t="s">
        <v>1429</v>
      </c>
      <c r="D14122" s="7" t="n">
        <v>6</v>
      </c>
      <c r="E14122" s="7" t="n">
        <v>124.8</v>
      </c>
      <c r="F14122" s="7" t="n">
        <v>3</v>
      </c>
      <c r="G14122" s="7" t="n">
        <v>62.4</v>
      </c>
    </row>
    <row r="14123" customFormat="false" ht="15" hidden="false" customHeight="false" outlineLevel="0" collapsed="false">
      <c r="A14123" s="7" t="s">
        <v>33</v>
      </c>
      <c r="B14123" s="7" t="s">
        <v>587</v>
      </c>
      <c r="C14123" s="7" t="s">
        <v>1488</v>
      </c>
      <c r="D14123" s="7" t="n">
        <v>1</v>
      </c>
      <c r="E14123" s="7" t="n">
        <v>77.24</v>
      </c>
      <c r="F14123" s="7" t="n">
        <v>0</v>
      </c>
      <c r="G14123" s="7" t="n">
        <v>0</v>
      </c>
    </row>
    <row r="14124" customFormat="false" ht="15" hidden="false" customHeight="false" outlineLevel="0" collapsed="false">
      <c r="A14124" s="7" t="s">
        <v>33</v>
      </c>
      <c r="B14124" s="7" t="s">
        <v>194</v>
      </c>
      <c r="C14124" s="7" t="s">
        <v>1269</v>
      </c>
      <c r="D14124" s="7" t="n">
        <v>2</v>
      </c>
      <c r="E14124" s="7" t="n">
        <v>130</v>
      </c>
      <c r="F14124" s="7" t="n">
        <v>1</v>
      </c>
      <c r="G14124" s="7" t="n">
        <v>65</v>
      </c>
    </row>
    <row r="14125" customFormat="false" ht="15" hidden="false" customHeight="false" outlineLevel="0" collapsed="false">
      <c r="A14125" s="7" t="s">
        <v>33</v>
      </c>
      <c r="B14125" s="7" t="s">
        <v>235</v>
      </c>
      <c r="C14125" s="7" t="s">
        <v>1269</v>
      </c>
      <c r="D14125" s="7" t="n">
        <v>0</v>
      </c>
      <c r="E14125" s="7" t="n">
        <v>0</v>
      </c>
      <c r="F14125" s="7" t="n">
        <v>1</v>
      </c>
      <c r="G14125" s="7" t="n">
        <v>65</v>
      </c>
    </row>
    <row r="14126" customFormat="false" ht="15" hidden="false" customHeight="false" outlineLevel="0" collapsed="false">
      <c r="A14126" s="7" t="s">
        <v>33</v>
      </c>
      <c r="B14126" s="7" t="s">
        <v>336</v>
      </c>
      <c r="C14126" s="7" t="s">
        <v>1269</v>
      </c>
      <c r="D14126" s="7" t="n">
        <v>1</v>
      </c>
      <c r="E14126" s="7" t="n">
        <v>65</v>
      </c>
      <c r="F14126" s="7" t="n">
        <v>0</v>
      </c>
      <c r="G14126" s="7" t="n">
        <v>0</v>
      </c>
    </row>
    <row r="14127" customFormat="false" ht="15" hidden="false" customHeight="false" outlineLevel="0" collapsed="false">
      <c r="A14127" s="7" t="s">
        <v>33</v>
      </c>
      <c r="B14127" s="7" t="s">
        <v>207</v>
      </c>
      <c r="C14127" s="7" t="s">
        <v>1269</v>
      </c>
      <c r="D14127" s="7" t="n">
        <v>1</v>
      </c>
      <c r="E14127" s="7" t="n">
        <v>65</v>
      </c>
      <c r="F14127" s="7" t="n">
        <v>0</v>
      </c>
      <c r="G14127" s="7" t="n">
        <v>0</v>
      </c>
    </row>
    <row r="14128" customFormat="false" ht="15" hidden="false" customHeight="false" outlineLevel="0" collapsed="false">
      <c r="A14128" s="7" t="s">
        <v>33</v>
      </c>
      <c r="B14128" s="7" t="s">
        <v>86</v>
      </c>
      <c r="C14128" s="7" t="s">
        <v>1271</v>
      </c>
      <c r="D14128" s="7" t="n">
        <v>9</v>
      </c>
      <c r="E14128" s="7" t="n">
        <v>585</v>
      </c>
      <c r="F14128" s="7" t="n">
        <v>2</v>
      </c>
      <c r="G14128" s="7" t="n">
        <v>130</v>
      </c>
    </row>
    <row r="14129" customFormat="false" ht="15" hidden="false" customHeight="false" outlineLevel="0" collapsed="false">
      <c r="A14129" s="7" t="s">
        <v>33</v>
      </c>
      <c r="B14129" s="7" t="s">
        <v>98</v>
      </c>
      <c r="C14129" s="7" t="s">
        <v>1271</v>
      </c>
      <c r="D14129" s="7" t="n">
        <v>8</v>
      </c>
      <c r="E14129" s="7" t="n">
        <v>520</v>
      </c>
      <c r="F14129" s="7" t="n">
        <v>0</v>
      </c>
      <c r="G14129" s="7" t="n">
        <v>0</v>
      </c>
    </row>
    <row r="14130" customFormat="false" ht="15" hidden="false" customHeight="false" outlineLevel="0" collapsed="false">
      <c r="A14130" s="7" t="s">
        <v>33</v>
      </c>
      <c r="B14130" s="7" t="s">
        <v>88</v>
      </c>
      <c r="C14130" s="7" t="s">
        <v>1271</v>
      </c>
      <c r="D14130" s="7" t="n">
        <v>11</v>
      </c>
      <c r="E14130" s="7" t="n">
        <v>715</v>
      </c>
      <c r="F14130" s="7" t="n">
        <v>0</v>
      </c>
      <c r="G14130" s="7" t="n">
        <v>0</v>
      </c>
    </row>
    <row r="14131" customFormat="false" ht="15" hidden="false" customHeight="false" outlineLevel="0" collapsed="false">
      <c r="A14131" s="7" t="s">
        <v>33</v>
      </c>
      <c r="B14131" s="7" t="s">
        <v>206</v>
      </c>
      <c r="C14131" s="7" t="s">
        <v>1271</v>
      </c>
      <c r="D14131" s="7" t="n">
        <v>7</v>
      </c>
      <c r="E14131" s="7" t="n">
        <v>455</v>
      </c>
      <c r="F14131" s="7" t="n">
        <v>0</v>
      </c>
      <c r="G14131" s="7" t="n">
        <v>0</v>
      </c>
    </row>
    <row r="14132" customFormat="false" ht="15" hidden="false" customHeight="false" outlineLevel="0" collapsed="false">
      <c r="A14132" s="7" t="s">
        <v>33</v>
      </c>
      <c r="B14132" s="7" t="s">
        <v>395</v>
      </c>
      <c r="C14132" s="7" t="s">
        <v>1273</v>
      </c>
      <c r="D14132" s="7" t="n">
        <v>2</v>
      </c>
      <c r="E14132" s="7" t="n">
        <v>351</v>
      </c>
      <c r="F14132" s="7" t="n">
        <v>0</v>
      </c>
      <c r="G14132" s="7" t="n">
        <v>0</v>
      </c>
    </row>
    <row r="14133" customFormat="false" ht="15" hidden="false" customHeight="false" outlineLevel="0" collapsed="false">
      <c r="A14133" s="7" t="s">
        <v>33</v>
      </c>
      <c r="B14133" s="7" t="s">
        <v>447</v>
      </c>
      <c r="C14133" s="7" t="s">
        <v>1273</v>
      </c>
      <c r="D14133" s="7" t="n">
        <v>3</v>
      </c>
      <c r="E14133" s="7" t="n">
        <v>526.5</v>
      </c>
      <c r="F14133" s="7" t="n">
        <v>-1</v>
      </c>
      <c r="G14133" s="7" t="n">
        <v>-175.5</v>
      </c>
    </row>
    <row r="14134" customFormat="false" ht="15" hidden="false" customHeight="false" outlineLevel="0" collapsed="false">
      <c r="A14134" s="7" t="s">
        <v>33</v>
      </c>
      <c r="B14134" s="7" t="s">
        <v>172</v>
      </c>
      <c r="C14134" s="7" t="s">
        <v>1276</v>
      </c>
      <c r="D14134" s="7" t="n">
        <v>5</v>
      </c>
      <c r="E14134" s="7" t="n">
        <v>361.7</v>
      </c>
      <c r="F14134" s="7" t="n">
        <v>0</v>
      </c>
      <c r="G14134" s="7" t="n">
        <v>0</v>
      </c>
    </row>
    <row r="14135" customFormat="false" ht="15" hidden="false" customHeight="false" outlineLevel="0" collapsed="false">
      <c r="A14135" s="7" t="s">
        <v>33</v>
      </c>
      <c r="B14135" s="7" t="s">
        <v>241</v>
      </c>
      <c r="C14135" s="7" t="s">
        <v>1276</v>
      </c>
      <c r="D14135" s="7" t="n">
        <v>2</v>
      </c>
      <c r="E14135" s="7" t="n">
        <v>144.68</v>
      </c>
      <c r="F14135" s="7" t="n">
        <v>0</v>
      </c>
      <c r="G14135" s="7" t="n">
        <v>0</v>
      </c>
    </row>
    <row r="14136" customFormat="false" ht="15" hidden="false" customHeight="false" outlineLevel="0" collapsed="false">
      <c r="A14136" s="7" t="s">
        <v>33</v>
      </c>
      <c r="B14136" s="7" t="s">
        <v>157</v>
      </c>
      <c r="C14136" s="7" t="s">
        <v>1276</v>
      </c>
      <c r="D14136" s="7" t="n">
        <v>4</v>
      </c>
      <c r="E14136" s="7" t="n">
        <v>289.36</v>
      </c>
      <c r="F14136" s="7" t="n">
        <v>0</v>
      </c>
      <c r="G14136" s="7" t="n">
        <v>0</v>
      </c>
    </row>
    <row r="14137" customFormat="false" ht="15" hidden="false" customHeight="false" outlineLevel="0" collapsed="false">
      <c r="A14137" s="7" t="s">
        <v>33</v>
      </c>
      <c r="B14137" s="7" t="s">
        <v>258</v>
      </c>
      <c r="C14137" s="7" t="s">
        <v>1276</v>
      </c>
      <c r="D14137" s="7" t="n">
        <v>4</v>
      </c>
      <c r="E14137" s="7" t="n">
        <v>289.36</v>
      </c>
      <c r="F14137" s="7" t="n">
        <v>0</v>
      </c>
      <c r="G14137" s="7" t="n">
        <v>0</v>
      </c>
    </row>
    <row r="14138" customFormat="false" ht="15" hidden="false" customHeight="false" outlineLevel="0" collapsed="false">
      <c r="A14138" s="7" t="s">
        <v>33</v>
      </c>
      <c r="B14138" s="7" t="s">
        <v>489</v>
      </c>
      <c r="C14138" s="7" t="s">
        <v>1283</v>
      </c>
      <c r="D14138" s="7" t="n">
        <v>1</v>
      </c>
      <c r="E14138" s="7" t="n">
        <v>107.09</v>
      </c>
      <c r="F14138" s="7" t="n">
        <v>0</v>
      </c>
      <c r="G14138" s="7" t="n">
        <v>0</v>
      </c>
    </row>
    <row r="14139" customFormat="false" ht="15" hidden="false" customHeight="false" outlineLevel="0" collapsed="false">
      <c r="A14139" s="7" t="s">
        <v>33</v>
      </c>
      <c r="B14139" s="7" t="s">
        <v>313</v>
      </c>
      <c r="C14139" s="7" t="s">
        <v>1287</v>
      </c>
      <c r="D14139" s="7" t="n">
        <v>2</v>
      </c>
      <c r="E14139" s="7" t="n">
        <v>155.6</v>
      </c>
      <c r="F14139" s="7" t="n">
        <v>1</v>
      </c>
      <c r="G14139" s="7" t="n">
        <v>77.8</v>
      </c>
    </row>
    <row r="14140" customFormat="false" ht="15" hidden="false" customHeight="false" outlineLevel="0" collapsed="false">
      <c r="A14140" s="7" t="s">
        <v>33</v>
      </c>
      <c r="B14140" s="7" t="s">
        <v>391</v>
      </c>
      <c r="C14140" s="7" t="s">
        <v>1287</v>
      </c>
      <c r="D14140" s="7" t="n">
        <v>1</v>
      </c>
      <c r="E14140" s="7" t="n">
        <v>77.8</v>
      </c>
      <c r="F14140" s="7" t="n">
        <v>0</v>
      </c>
      <c r="G14140" s="7" t="n">
        <v>0</v>
      </c>
    </row>
    <row r="14141" customFormat="false" ht="15" hidden="false" customHeight="false" outlineLevel="0" collapsed="false">
      <c r="A14141" s="7" t="s">
        <v>33</v>
      </c>
      <c r="B14141" s="7" t="s">
        <v>106</v>
      </c>
      <c r="C14141" s="7" t="s">
        <v>1291</v>
      </c>
      <c r="D14141" s="7" t="n">
        <v>16</v>
      </c>
      <c r="E14141" s="7" t="n">
        <v>390.88</v>
      </c>
      <c r="F14141" s="7" t="n">
        <v>3</v>
      </c>
      <c r="G14141" s="7" t="n">
        <v>73.29</v>
      </c>
    </row>
    <row r="14142" customFormat="false" ht="15" hidden="false" customHeight="false" outlineLevel="0" collapsed="false">
      <c r="A14142" s="7" t="s">
        <v>33</v>
      </c>
      <c r="B14142" s="7" t="s">
        <v>96</v>
      </c>
      <c r="C14142" s="7" t="s">
        <v>1291</v>
      </c>
      <c r="D14142" s="7" t="n">
        <v>6</v>
      </c>
      <c r="E14142" s="7" t="n">
        <v>146.58</v>
      </c>
      <c r="F14142" s="7" t="n">
        <v>3</v>
      </c>
      <c r="G14142" s="7" t="n">
        <v>73.29</v>
      </c>
    </row>
    <row r="14143" customFormat="false" ht="15" hidden="false" customHeight="false" outlineLevel="0" collapsed="false">
      <c r="A14143" s="7" t="s">
        <v>33</v>
      </c>
      <c r="B14143" s="7" t="s">
        <v>110</v>
      </c>
      <c r="C14143" s="7" t="s">
        <v>1291</v>
      </c>
      <c r="D14143" s="7" t="n">
        <v>12</v>
      </c>
      <c r="E14143" s="7" t="n">
        <v>293.16</v>
      </c>
      <c r="F14143" s="7" t="n">
        <v>0</v>
      </c>
      <c r="G14143" s="7" t="n">
        <v>0</v>
      </c>
    </row>
    <row r="14144" customFormat="false" ht="15" hidden="false" customHeight="false" outlineLevel="0" collapsed="false">
      <c r="A14144" s="7" t="s">
        <v>33</v>
      </c>
      <c r="B14144" s="7" t="s">
        <v>173</v>
      </c>
      <c r="C14144" s="7" t="s">
        <v>1291</v>
      </c>
      <c r="D14144" s="7" t="n">
        <v>0</v>
      </c>
      <c r="E14144" s="7" t="n">
        <v>0</v>
      </c>
      <c r="F14144" s="7" t="n">
        <v>2</v>
      </c>
      <c r="G14144" s="7" t="n">
        <v>48.86</v>
      </c>
    </row>
    <row r="14145" customFormat="false" ht="15" hidden="false" customHeight="false" outlineLevel="0" collapsed="false">
      <c r="A14145" s="7" t="s">
        <v>33</v>
      </c>
      <c r="B14145" s="7" t="s">
        <v>371</v>
      </c>
      <c r="C14145" s="7" t="s">
        <v>1296</v>
      </c>
      <c r="D14145" s="7" t="n">
        <v>6</v>
      </c>
      <c r="E14145" s="7" t="n">
        <v>66</v>
      </c>
      <c r="F14145" s="7" t="n">
        <v>0</v>
      </c>
      <c r="G14145" s="7" t="n">
        <v>0</v>
      </c>
    </row>
    <row r="14146" customFormat="false" ht="15" hidden="false" customHeight="false" outlineLevel="0" collapsed="false">
      <c r="A14146" s="7" t="s">
        <v>33</v>
      </c>
      <c r="B14146" s="7" t="s">
        <v>569</v>
      </c>
      <c r="C14146" s="7" t="s">
        <v>1298</v>
      </c>
      <c r="D14146" s="7" t="n">
        <v>6</v>
      </c>
      <c r="E14146" s="7" t="n">
        <v>66</v>
      </c>
      <c r="F14146" s="7" t="n">
        <v>0</v>
      </c>
      <c r="G14146" s="7" t="n">
        <v>0</v>
      </c>
    </row>
    <row r="14147" customFormat="false" ht="15" hidden="false" customHeight="false" outlineLevel="0" collapsed="false">
      <c r="A14147" s="7" t="s">
        <v>33</v>
      </c>
      <c r="B14147" s="7" t="s">
        <v>83</v>
      </c>
      <c r="C14147" s="7" t="s">
        <v>1303</v>
      </c>
      <c r="D14147" s="7" t="n">
        <v>29</v>
      </c>
      <c r="E14147" s="7" t="n">
        <v>1319.5</v>
      </c>
      <c r="F14147" s="7" t="n">
        <v>11</v>
      </c>
      <c r="G14147" s="7" t="n">
        <v>500.5</v>
      </c>
    </row>
    <row r="14148" customFormat="false" ht="15" hidden="false" customHeight="false" outlineLevel="0" collapsed="false">
      <c r="A14148" s="7" t="s">
        <v>33</v>
      </c>
      <c r="B14148" s="7" t="s">
        <v>187</v>
      </c>
      <c r="C14148" s="7" t="s">
        <v>1309</v>
      </c>
      <c r="D14148" s="7" t="n">
        <v>9</v>
      </c>
      <c r="E14148" s="7" t="n">
        <v>700.2</v>
      </c>
      <c r="F14148" s="7" t="n">
        <v>0</v>
      </c>
      <c r="G14148" s="7" t="n">
        <v>0</v>
      </c>
    </row>
    <row r="14149" customFormat="false" ht="15" hidden="false" customHeight="false" outlineLevel="0" collapsed="false">
      <c r="A14149" s="7" t="s">
        <v>33</v>
      </c>
      <c r="B14149" s="7" t="s">
        <v>135</v>
      </c>
      <c r="C14149" s="7" t="s">
        <v>1316</v>
      </c>
      <c r="D14149" s="7" t="n">
        <v>6</v>
      </c>
      <c r="E14149" s="7" t="n">
        <v>283.38</v>
      </c>
      <c r="F14149" s="7" t="n">
        <v>2</v>
      </c>
      <c r="G14149" s="7" t="n">
        <v>94.46</v>
      </c>
    </row>
    <row r="14150" customFormat="false" ht="15" hidden="false" customHeight="false" outlineLevel="0" collapsed="false">
      <c r="A14150" s="7" t="s">
        <v>33</v>
      </c>
      <c r="B14150" s="7" t="s">
        <v>144</v>
      </c>
      <c r="C14150" s="7" t="s">
        <v>1320</v>
      </c>
      <c r="D14150" s="7" t="n">
        <v>5</v>
      </c>
      <c r="E14150" s="7" t="n">
        <v>316.35</v>
      </c>
      <c r="F14150" s="7" t="n">
        <v>0</v>
      </c>
      <c r="G14150" s="7" t="n">
        <v>0</v>
      </c>
    </row>
    <row r="14151" customFormat="false" ht="15" hidden="false" customHeight="false" outlineLevel="0" collapsed="false">
      <c r="A14151" s="7" t="s">
        <v>33</v>
      </c>
      <c r="B14151" s="7" t="s">
        <v>138</v>
      </c>
      <c r="C14151" s="7" t="s">
        <v>1320</v>
      </c>
      <c r="D14151" s="7" t="n">
        <v>2</v>
      </c>
      <c r="E14151" s="7" t="n">
        <v>126.54</v>
      </c>
      <c r="F14151" s="7" t="n">
        <v>2</v>
      </c>
      <c r="G14151" s="7" t="n">
        <v>126.54</v>
      </c>
    </row>
    <row r="14152" customFormat="false" ht="15" hidden="false" customHeight="false" outlineLevel="0" collapsed="false">
      <c r="A14152" s="7" t="s">
        <v>33</v>
      </c>
      <c r="B14152" s="7" t="s">
        <v>218</v>
      </c>
      <c r="C14152" s="7" t="s">
        <v>1320</v>
      </c>
      <c r="D14152" s="7" t="n">
        <v>1</v>
      </c>
      <c r="E14152" s="7" t="n">
        <v>63.27</v>
      </c>
      <c r="F14152" s="7" t="n">
        <v>0</v>
      </c>
      <c r="G14152" s="7" t="n">
        <v>0</v>
      </c>
    </row>
    <row r="14153" customFormat="false" ht="15" hidden="false" customHeight="false" outlineLevel="0" collapsed="false">
      <c r="A14153" s="7" t="s">
        <v>33</v>
      </c>
      <c r="B14153" s="7" t="s">
        <v>166</v>
      </c>
      <c r="C14153" s="7" t="s">
        <v>1320</v>
      </c>
      <c r="D14153" s="7" t="n">
        <v>4</v>
      </c>
      <c r="E14153" s="7" t="n">
        <v>253.08</v>
      </c>
      <c r="F14153" s="7" t="n">
        <v>0</v>
      </c>
      <c r="G14153" s="7" t="n">
        <v>0</v>
      </c>
    </row>
    <row r="14154" customFormat="false" ht="15" hidden="false" customHeight="false" outlineLevel="0" collapsed="false">
      <c r="A14154" s="7" t="s">
        <v>33</v>
      </c>
      <c r="B14154" s="7" t="s">
        <v>132</v>
      </c>
      <c r="C14154" s="7" t="s">
        <v>1322</v>
      </c>
      <c r="D14154" s="7" t="n">
        <v>5</v>
      </c>
      <c r="E14154" s="7" t="n">
        <v>49.1</v>
      </c>
      <c r="F14154" s="7" t="n">
        <v>4</v>
      </c>
      <c r="G14154" s="7" t="n">
        <v>39.28</v>
      </c>
    </row>
    <row r="14155" customFormat="false" ht="15" hidden="false" customHeight="false" outlineLevel="0" collapsed="false">
      <c r="A14155" s="7" t="s">
        <v>33</v>
      </c>
      <c r="B14155" s="7" t="s">
        <v>168</v>
      </c>
      <c r="C14155" s="7" t="s">
        <v>1326</v>
      </c>
      <c r="D14155" s="7" t="n">
        <v>0</v>
      </c>
      <c r="E14155" s="7" t="n">
        <v>0</v>
      </c>
      <c r="F14155" s="7" t="n">
        <v>4</v>
      </c>
      <c r="G14155" s="7" t="n">
        <v>51.28</v>
      </c>
    </row>
    <row r="14156" customFormat="false" ht="15" hidden="false" customHeight="false" outlineLevel="0" collapsed="false">
      <c r="A14156" s="7" t="s">
        <v>33</v>
      </c>
      <c r="B14156" s="7" t="s">
        <v>466</v>
      </c>
      <c r="C14156" s="7" t="s">
        <v>1329</v>
      </c>
      <c r="D14156" s="7" t="n">
        <v>2</v>
      </c>
      <c r="E14156" s="7" t="n">
        <v>194.7</v>
      </c>
      <c r="F14156" s="7" t="n">
        <v>-1</v>
      </c>
      <c r="G14156" s="7" t="n">
        <v>-97.35</v>
      </c>
    </row>
    <row r="14157" customFormat="false" ht="15" hidden="false" customHeight="false" outlineLevel="0" collapsed="false">
      <c r="A14157" s="7" t="s">
        <v>33</v>
      </c>
      <c r="B14157" s="7" t="s">
        <v>113</v>
      </c>
      <c r="C14157" s="7" t="s">
        <v>1330</v>
      </c>
      <c r="D14157" s="7" t="n">
        <v>4</v>
      </c>
      <c r="E14157" s="7" t="n">
        <v>115.72</v>
      </c>
      <c r="F14157" s="7" t="n">
        <v>3</v>
      </c>
      <c r="G14157" s="7" t="n">
        <v>86.79</v>
      </c>
    </row>
    <row r="14158" customFormat="false" ht="15" hidden="false" customHeight="false" outlineLevel="0" collapsed="false">
      <c r="A14158" s="7" t="s">
        <v>33</v>
      </c>
      <c r="B14158" s="7" t="s">
        <v>111</v>
      </c>
      <c r="C14158" s="7" t="s">
        <v>1330</v>
      </c>
      <c r="D14158" s="7" t="n">
        <v>10</v>
      </c>
      <c r="E14158" s="7" t="n">
        <v>289.3</v>
      </c>
      <c r="F14158" s="7" t="n">
        <v>-2</v>
      </c>
      <c r="G14158" s="7" t="n">
        <v>-57.86</v>
      </c>
    </row>
    <row r="14159" customFormat="false" ht="15" hidden="false" customHeight="false" outlineLevel="0" collapsed="false">
      <c r="A14159" s="7" t="s">
        <v>33</v>
      </c>
      <c r="B14159" s="7" t="s">
        <v>149</v>
      </c>
      <c r="C14159" s="7" t="s">
        <v>1330</v>
      </c>
      <c r="D14159" s="7" t="n">
        <v>3</v>
      </c>
      <c r="E14159" s="7" t="n">
        <v>86.79</v>
      </c>
      <c r="F14159" s="7" t="n">
        <v>2</v>
      </c>
      <c r="G14159" s="7" t="n">
        <v>57.86</v>
      </c>
    </row>
    <row r="14160" customFormat="false" ht="15" hidden="false" customHeight="false" outlineLevel="0" collapsed="false">
      <c r="A14160" s="7" t="s">
        <v>33</v>
      </c>
      <c r="B14160" s="7" t="s">
        <v>153</v>
      </c>
      <c r="C14160" s="7" t="s">
        <v>1330</v>
      </c>
      <c r="D14160" s="7" t="n">
        <v>3</v>
      </c>
      <c r="E14160" s="7" t="n">
        <v>86.79</v>
      </c>
      <c r="F14160" s="7" t="n">
        <v>2</v>
      </c>
      <c r="G14160" s="7" t="n">
        <v>57.86</v>
      </c>
    </row>
    <row r="14161" customFormat="false" ht="15" hidden="false" customHeight="false" outlineLevel="0" collapsed="false">
      <c r="A14161" s="7" t="s">
        <v>33</v>
      </c>
      <c r="B14161" s="7" t="s">
        <v>326</v>
      </c>
      <c r="C14161" s="7" t="s">
        <v>1330</v>
      </c>
      <c r="D14161" s="7" t="n">
        <v>1</v>
      </c>
      <c r="E14161" s="7" t="n">
        <v>28.93</v>
      </c>
      <c r="F14161" s="7" t="n">
        <v>1</v>
      </c>
      <c r="G14161" s="7" t="n">
        <v>28.93</v>
      </c>
    </row>
    <row r="14162" customFormat="false" ht="15" hidden="false" customHeight="false" outlineLevel="0" collapsed="false">
      <c r="A14162" s="7" t="s">
        <v>33</v>
      </c>
      <c r="B14162" s="7" t="s">
        <v>222</v>
      </c>
      <c r="C14162" s="7" t="s">
        <v>1331</v>
      </c>
      <c r="D14162" s="7" t="n">
        <v>3</v>
      </c>
      <c r="E14162" s="7" t="n">
        <v>126.51</v>
      </c>
      <c r="F14162" s="7" t="n">
        <v>4</v>
      </c>
      <c r="G14162" s="7" t="n">
        <v>168.68</v>
      </c>
    </row>
    <row r="14163" customFormat="false" ht="15" hidden="false" customHeight="false" outlineLevel="0" collapsed="false">
      <c r="A14163" s="7" t="s">
        <v>33</v>
      </c>
      <c r="B14163" s="7" t="s">
        <v>225</v>
      </c>
      <c r="C14163" s="7" t="s">
        <v>1331</v>
      </c>
      <c r="D14163" s="7" t="n">
        <v>10</v>
      </c>
      <c r="E14163" s="7" t="n">
        <v>421.7</v>
      </c>
      <c r="F14163" s="7" t="n">
        <v>0</v>
      </c>
      <c r="G14163" s="7" t="n">
        <v>0</v>
      </c>
    </row>
    <row r="14164" customFormat="false" ht="15" hidden="false" customHeight="false" outlineLevel="0" collapsed="false">
      <c r="A14164" s="7" t="s">
        <v>33</v>
      </c>
      <c r="B14164" s="7" t="s">
        <v>335</v>
      </c>
      <c r="C14164" s="7" t="s">
        <v>1331</v>
      </c>
      <c r="D14164" s="7" t="n">
        <v>0</v>
      </c>
      <c r="E14164" s="7" t="n">
        <v>0</v>
      </c>
      <c r="F14164" s="7" t="n">
        <v>2</v>
      </c>
      <c r="G14164" s="7" t="n">
        <v>84.34</v>
      </c>
    </row>
    <row r="14165" customFormat="false" ht="15" hidden="false" customHeight="false" outlineLevel="0" collapsed="false">
      <c r="A14165" s="7" t="s">
        <v>33</v>
      </c>
      <c r="B14165" s="7" t="s">
        <v>248</v>
      </c>
      <c r="C14165" s="7" t="s">
        <v>1331</v>
      </c>
      <c r="D14165" s="7" t="n">
        <v>4</v>
      </c>
      <c r="E14165" s="7" t="n">
        <v>168.68</v>
      </c>
      <c r="F14165" s="7" t="n">
        <v>0</v>
      </c>
      <c r="G14165" s="7" t="n">
        <v>0</v>
      </c>
    </row>
    <row r="14166" customFormat="false" ht="15" hidden="false" customHeight="false" outlineLevel="0" collapsed="false">
      <c r="A14166" s="7" t="s">
        <v>33</v>
      </c>
      <c r="B14166" s="7" t="s">
        <v>141</v>
      </c>
      <c r="C14166" s="7" t="s">
        <v>1334</v>
      </c>
      <c r="D14166" s="7" t="n">
        <v>7</v>
      </c>
      <c r="E14166" s="7" t="n">
        <v>119</v>
      </c>
      <c r="F14166" s="7" t="n">
        <v>2</v>
      </c>
      <c r="G14166" s="7" t="n">
        <v>34</v>
      </c>
    </row>
    <row r="14167" customFormat="false" ht="15" hidden="false" customHeight="false" outlineLevel="0" collapsed="false">
      <c r="A14167" s="7" t="s">
        <v>33</v>
      </c>
      <c r="B14167" s="7" t="s">
        <v>125</v>
      </c>
      <c r="C14167" s="7" t="s">
        <v>1334</v>
      </c>
      <c r="D14167" s="7" t="n">
        <v>13</v>
      </c>
      <c r="E14167" s="7" t="n">
        <v>221</v>
      </c>
      <c r="F14167" s="7" t="n">
        <v>3</v>
      </c>
      <c r="G14167" s="7" t="n">
        <v>51</v>
      </c>
    </row>
    <row r="14168" customFormat="false" ht="15" hidden="false" customHeight="false" outlineLevel="0" collapsed="false">
      <c r="A14168" s="7" t="s">
        <v>33</v>
      </c>
      <c r="B14168" s="7" t="s">
        <v>169</v>
      </c>
      <c r="C14168" s="7" t="s">
        <v>1334</v>
      </c>
      <c r="D14168" s="7" t="n">
        <v>6</v>
      </c>
      <c r="E14168" s="7" t="n">
        <v>102</v>
      </c>
      <c r="F14168" s="7" t="n">
        <v>2</v>
      </c>
      <c r="G14168" s="7" t="n">
        <v>34</v>
      </c>
    </row>
    <row r="14169" customFormat="false" ht="15" hidden="false" customHeight="false" outlineLevel="0" collapsed="false">
      <c r="A14169" s="7" t="s">
        <v>33</v>
      </c>
      <c r="B14169" s="7" t="s">
        <v>177</v>
      </c>
      <c r="C14169" s="7" t="s">
        <v>1334</v>
      </c>
      <c r="D14169" s="7" t="n">
        <v>6</v>
      </c>
      <c r="E14169" s="7" t="n">
        <v>102</v>
      </c>
      <c r="F14169" s="7" t="n">
        <v>1</v>
      </c>
      <c r="G14169" s="7" t="n">
        <v>17</v>
      </c>
    </row>
    <row r="14170" customFormat="false" ht="15" hidden="false" customHeight="false" outlineLevel="0" collapsed="false">
      <c r="A14170" s="7" t="s">
        <v>33</v>
      </c>
      <c r="B14170" s="7" t="s">
        <v>310</v>
      </c>
      <c r="C14170" s="7" t="s">
        <v>1334</v>
      </c>
      <c r="D14170" s="7" t="n">
        <v>1</v>
      </c>
      <c r="E14170" s="7" t="n">
        <v>17</v>
      </c>
      <c r="F14170" s="7" t="n">
        <v>3</v>
      </c>
      <c r="G14170" s="7" t="n">
        <v>51</v>
      </c>
    </row>
    <row r="14171" customFormat="false" ht="15" hidden="false" customHeight="false" outlineLevel="0" collapsed="false">
      <c r="A14171" s="7" t="s">
        <v>33</v>
      </c>
      <c r="B14171" s="7" t="s">
        <v>121</v>
      </c>
      <c r="C14171" s="7" t="s">
        <v>1339</v>
      </c>
      <c r="D14171" s="7" t="n">
        <v>1</v>
      </c>
      <c r="E14171" s="7" t="n">
        <v>41.2</v>
      </c>
      <c r="F14171" s="7" t="n">
        <v>2</v>
      </c>
      <c r="G14171" s="7" t="n">
        <v>82.4</v>
      </c>
    </row>
    <row r="14172" customFormat="false" ht="15" hidden="false" customHeight="false" outlineLevel="0" collapsed="false">
      <c r="A14172" s="7" t="s">
        <v>33</v>
      </c>
      <c r="B14172" s="7" t="s">
        <v>123</v>
      </c>
      <c r="C14172" s="7" t="s">
        <v>1340</v>
      </c>
      <c r="D14172" s="7" t="n">
        <v>6</v>
      </c>
      <c r="E14172" s="7" t="n">
        <v>110.7</v>
      </c>
      <c r="F14172" s="7" t="n">
        <v>1</v>
      </c>
      <c r="G14172" s="7" t="n">
        <v>18.45</v>
      </c>
    </row>
    <row r="14173" customFormat="false" ht="15" hidden="false" customHeight="false" outlineLevel="0" collapsed="false">
      <c r="A14173" s="7" t="s">
        <v>33</v>
      </c>
      <c r="B14173" s="7" t="s">
        <v>211</v>
      </c>
      <c r="C14173" s="7" t="s">
        <v>1341</v>
      </c>
      <c r="D14173" s="7" t="n">
        <v>3</v>
      </c>
      <c r="E14173" s="7" t="n">
        <v>70.2</v>
      </c>
      <c r="F14173" s="7" t="n">
        <v>2</v>
      </c>
      <c r="G14173" s="7" t="n">
        <v>46.8</v>
      </c>
    </row>
    <row r="14174" customFormat="false" ht="15" hidden="false" customHeight="false" outlineLevel="0" collapsed="false">
      <c r="A14174" s="7" t="s">
        <v>33</v>
      </c>
      <c r="B14174" s="7" t="s">
        <v>231</v>
      </c>
      <c r="C14174" s="7" t="s">
        <v>1342</v>
      </c>
      <c r="D14174" s="7" t="n">
        <v>2</v>
      </c>
      <c r="E14174" s="7" t="n">
        <v>39.84</v>
      </c>
      <c r="F14174" s="7" t="n">
        <v>3</v>
      </c>
      <c r="G14174" s="7" t="n">
        <v>59.76</v>
      </c>
    </row>
    <row r="14175" customFormat="false" ht="15" hidden="false" customHeight="false" outlineLevel="0" collapsed="false">
      <c r="A14175" s="7" t="s">
        <v>33</v>
      </c>
      <c r="B14175" s="7" t="s">
        <v>270</v>
      </c>
      <c r="C14175" s="7" t="s">
        <v>1343</v>
      </c>
      <c r="D14175" s="7" t="n">
        <v>2</v>
      </c>
      <c r="E14175" s="7" t="n">
        <v>34.7</v>
      </c>
      <c r="F14175" s="7" t="n">
        <v>0</v>
      </c>
      <c r="G14175" s="7" t="n">
        <v>0</v>
      </c>
    </row>
    <row r="14176" customFormat="false" ht="15" hidden="false" customHeight="false" outlineLevel="0" collapsed="false">
      <c r="A14176" s="7" t="s">
        <v>33</v>
      </c>
      <c r="B14176" s="7" t="s">
        <v>201</v>
      </c>
      <c r="C14176" s="7" t="s">
        <v>1344</v>
      </c>
      <c r="D14176" s="7" t="n">
        <v>16</v>
      </c>
      <c r="E14176" s="7" t="n">
        <v>152</v>
      </c>
      <c r="F14176" s="7" t="n">
        <v>4</v>
      </c>
      <c r="G14176" s="7" t="n">
        <v>38</v>
      </c>
    </row>
    <row r="14177" customFormat="false" ht="15" hidden="false" customHeight="false" outlineLevel="0" collapsed="false">
      <c r="A14177" s="7" t="s">
        <v>33</v>
      </c>
      <c r="B14177" s="7" t="s">
        <v>246</v>
      </c>
      <c r="C14177" s="7" t="s">
        <v>1345</v>
      </c>
      <c r="D14177" s="7" t="n">
        <v>9</v>
      </c>
      <c r="E14177" s="7" t="n">
        <v>85.5</v>
      </c>
      <c r="F14177" s="7" t="n">
        <v>5</v>
      </c>
      <c r="G14177" s="7" t="n">
        <v>47.5</v>
      </c>
    </row>
    <row r="14178" customFormat="false" ht="15" hidden="false" customHeight="false" outlineLevel="0" collapsed="false">
      <c r="A14178" s="7" t="s">
        <v>33</v>
      </c>
      <c r="B14178" s="7" t="s">
        <v>302</v>
      </c>
      <c r="C14178" s="7" t="s">
        <v>1346</v>
      </c>
      <c r="D14178" s="7" t="n">
        <v>1</v>
      </c>
      <c r="E14178" s="7" t="n">
        <v>12.95</v>
      </c>
      <c r="F14178" s="7" t="n">
        <v>1</v>
      </c>
      <c r="G14178" s="7" t="n">
        <v>12.95</v>
      </c>
    </row>
    <row r="14179" customFormat="false" ht="15" hidden="false" customHeight="false" outlineLevel="0" collapsed="false">
      <c r="A14179" s="7" t="s">
        <v>33</v>
      </c>
      <c r="B14179" s="7" t="s">
        <v>264</v>
      </c>
      <c r="C14179" s="7" t="s">
        <v>1347</v>
      </c>
      <c r="D14179" s="7" t="n">
        <v>2</v>
      </c>
      <c r="E14179" s="7" t="n">
        <v>19.42</v>
      </c>
      <c r="F14179" s="7" t="n">
        <v>2</v>
      </c>
      <c r="G14179" s="7" t="n">
        <v>19.42</v>
      </c>
    </row>
    <row r="14180" customFormat="false" ht="15" hidden="false" customHeight="false" outlineLevel="0" collapsed="false">
      <c r="A14180" s="7" t="s">
        <v>33</v>
      </c>
      <c r="B14180" s="7" t="s">
        <v>297</v>
      </c>
      <c r="C14180" s="7" t="s">
        <v>1348</v>
      </c>
      <c r="D14180" s="7" t="n">
        <v>6</v>
      </c>
      <c r="E14180" s="7" t="n">
        <v>48.48</v>
      </c>
      <c r="F14180" s="7" t="n">
        <v>4</v>
      </c>
      <c r="G14180" s="7" t="n">
        <v>32.32</v>
      </c>
    </row>
    <row r="14181" customFormat="false" ht="15" hidden="false" customHeight="false" outlineLevel="0" collapsed="false">
      <c r="A14181" s="7" t="s">
        <v>33</v>
      </c>
      <c r="B14181" s="7" t="s">
        <v>150</v>
      </c>
      <c r="C14181" s="7" t="s">
        <v>1349</v>
      </c>
      <c r="D14181" s="7" t="n">
        <v>10</v>
      </c>
      <c r="E14181" s="7" t="n">
        <v>121.8</v>
      </c>
      <c r="F14181" s="7" t="n">
        <v>8</v>
      </c>
      <c r="G14181" s="7" t="n">
        <v>97.44</v>
      </c>
    </row>
    <row r="14182" customFormat="false" ht="15" hidden="false" customHeight="false" outlineLevel="0" collapsed="false">
      <c r="A14182" s="7" t="s">
        <v>33</v>
      </c>
      <c r="B14182" s="7" t="s">
        <v>325</v>
      </c>
      <c r="C14182" s="7" t="s">
        <v>1350</v>
      </c>
      <c r="D14182" s="7" t="n">
        <v>9</v>
      </c>
      <c r="E14182" s="7" t="n">
        <v>348.3</v>
      </c>
      <c r="F14182" s="7" t="n">
        <v>2</v>
      </c>
      <c r="G14182" s="7" t="n">
        <v>77.4</v>
      </c>
    </row>
    <row r="14183" customFormat="false" ht="15" hidden="false" customHeight="false" outlineLevel="0" collapsed="false">
      <c r="A14183" s="7" t="s">
        <v>33</v>
      </c>
      <c r="B14183" s="7" t="s">
        <v>183</v>
      </c>
      <c r="C14183" s="7" t="s">
        <v>1351</v>
      </c>
      <c r="D14183" s="7" t="n">
        <v>6</v>
      </c>
      <c r="E14183" s="7" t="n">
        <v>127.26</v>
      </c>
      <c r="F14183" s="7" t="n">
        <v>-2</v>
      </c>
      <c r="G14183" s="7" t="n">
        <v>-42.42</v>
      </c>
    </row>
    <row r="14184" customFormat="false" ht="15" hidden="false" customHeight="false" outlineLevel="0" collapsed="false">
      <c r="A14184" s="7" t="s">
        <v>33</v>
      </c>
      <c r="B14184" s="7" t="s">
        <v>311</v>
      </c>
      <c r="C14184" s="7" t="s">
        <v>1352</v>
      </c>
      <c r="D14184" s="7" t="n">
        <v>4</v>
      </c>
      <c r="E14184" s="7" t="n">
        <v>45.32</v>
      </c>
      <c r="F14184" s="7" t="n">
        <v>-1</v>
      </c>
      <c r="G14184" s="7" t="n">
        <v>-11.33</v>
      </c>
    </row>
    <row r="14185" customFormat="false" ht="15" hidden="false" customHeight="false" outlineLevel="0" collapsed="false">
      <c r="A14185" s="7" t="s">
        <v>33</v>
      </c>
      <c r="B14185" s="7" t="s">
        <v>114</v>
      </c>
      <c r="C14185" s="7" t="s">
        <v>1354</v>
      </c>
      <c r="D14185" s="7" t="n">
        <v>9</v>
      </c>
      <c r="E14185" s="7" t="n">
        <v>247.95</v>
      </c>
      <c r="F14185" s="7" t="n">
        <v>6</v>
      </c>
      <c r="G14185" s="7" t="n">
        <v>165.3</v>
      </c>
    </row>
    <row r="14186" customFormat="false" ht="15" hidden="false" customHeight="false" outlineLevel="0" collapsed="false">
      <c r="A14186" s="7" t="s">
        <v>33</v>
      </c>
      <c r="B14186" s="7" t="s">
        <v>323</v>
      </c>
      <c r="C14186" s="7" t="s">
        <v>1355</v>
      </c>
      <c r="D14186" s="7" t="n">
        <v>9</v>
      </c>
      <c r="E14186" s="7" t="n">
        <v>182.16</v>
      </c>
      <c r="F14186" s="7" t="n">
        <v>0</v>
      </c>
      <c r="G14186" s="7" t="n">
        <v>0</v>
      </c>
    </row>
    <row r="14187" customFormat="false" ht="15" hidden="false" customHeight="false" outlineLevel="0" collapsed="false">
      <c r="A14187" s="7" t="s">
        <v>33</v>
      </c>
      <c r="B14187" s="7" t="s">
        <v>342</v>
      </c>
      <c r="C14187" s="7" t="s">
        <v>1356</v>
      </c>
      <c r="D14187" s="7" t="n">
        <v>2</v>
      </c>
      <c r="E14187" s="7" t="n">
        <v>27.68</v>
      </c>
      <c r="F14187" s="7" t="n">
        <v>0</v>
      </c>
      <c r="G14187" s="7" t="n">
        <v>0</v>
      </c>
    </row>
    <row r="14188" customFormat="false" ht="15" hidden="false" customHeight="false" outlineLevel="0" collapsed="false">
      <c r="A14188" s="7" t="s">
        <v>33</v>
      </c>
      <c r="B14188" s="7" t="s">
        <v>179</v>
      </c>
      <c r="C14188" s="7" t="s">
        <v>1357</v>
      </c>
      <c r="D14188" s="7" t="n">
        <v>15</v>
      </c>
      <c r="E14188" s="7" t="n">
        <v>243</v>
      </c>
      <c r="F14188" s="7" t="n">
        <v>3</v>
      </c>
      <c r="G14188" s="7" t="n">
        <v>48.6</v>
      </c>
    </row>
    <row r="14189" customFormat="false" ht="15" hidden="false" customHeight="false" outlineLevel="0" collapsed="false">
      <c r="A14189" s="7" t="s">
        <v>33</v>
      </c>
      <c r="B14189" s="7" t="s">
        <v>163</v>
      </c>
      <c r="C14189" s="7" t="s">
        <v>1357</v>
      </c>
      <c r="D14189" s="7" t="n">
        <v>6</v>
      </c>
      <c r="E14189" s="7" t="n">
        <v>106.92</v>
      </c>
      <c r="F14189" s="7" t="n">
        <v>2</v>
      </c>
      <c r="G14189" s="7" t="n">
        <v>35.64</v>
      </c>
    </row>
    <row r="14190" customFormat="false" ht="15" hidden="false" customHeight="false" outlineLevel="0" collapsed="false">
      <c r="A14190" s="7" t="s">
        <v>33</v>
      </c>
      <c r="B14190" s="7" t="s">
        <v>275</v>
      </c>
      <c r="C14190" s="7" t="s">
        <v>1358</v>
      </c>
      <c r="D14190" s="7" t="n">
        <v>35</v>
      </c>
      <c r="E14190" s="7" t="n">
        <v>287</v>
      </c>
      <c r="F14190" s="7" t="n">
        <v>12</v>
      </c>
      <c r="G14190" s="7" t="n">
        <v>98.4</v>
      </c>
    </row>
    <row r="14191" customFormat="false" ht="15" hidden="false" customHeight="false" outlineLevel="0" collapsed="false">
      <c r="A14191" s="7" t="s">
        <v>33</v>
      </c>
      <c r="B14191" s="7" t="s">
        <v>236</v>
      </c>
      <c r="C14191" s="7" t="s">
        <v>1361</v>
      </c>
      <c r="D14191" s="7" t="n">
        <v>6</v>
      </c>
      <c r="E14191" s="7" t="n">
        <v>58.92</v>
      </c>
      <c r="F14191" s="7" t="n">
        <v>0</v>
      </c>
      <c r="G14191" s="7" t="n">
        <v>0</v>
      </c>
    </row>
    <row r="14192" customFormat="false" ht="15" hidden="false" customHeight="false" outlineLevel="0" collapsed="false">
      <c r="A14192" s="7" t="s">
        <v>33</v>
      </c>
      <c r="B14192" s="7" t="s">
        <v>298</v>
      </c>
      <c r="C14192" s="7" t="s">
        <v>1362</v>
      </c>
      <c r="D14192" s="7" t="n">
        <v>5</v>
      </c>
      <c r="E14192" s="7" t="n">
        <v>49.1</v>
      </c>
      <c r="F14192" s="7" t="n">
        <v>3</v>
      </c>
      <c r="G14192" s="7" t="n">
        <v>29.46</v>
      </c>
    </row>
    <row r="14193" customFormat="false" ht="15" hidden="false" customHeight="false" outlineLevel="0" collapsed="false">
      <c r="A14193" s="7" t="s">
        <v>33</v>
      </c>
      <c r="B14193" s="7" t="s">
        <v>278</v>
      </c>
      <c r="C14193" s="7" t="s">
        <v>1372</v>
      </c>
      <c r="D14193" s="7" t="n">
        <v>1</v>
      </c>
      <c r="E14193" s="7" t="n">
        <v>42</v>
      </c>
      <c r="F14193" s="7" t="n">
        <v>0</v>
      </c>
      <c r="G14193" s="7" t="n">
        <v>0</v>
      </c>
    </row>
    <row r="14194" customFormat="false" ht="15" hidden="false" customHeight="false" outlineLevel="0" collapsed="false">
      <c r="A14194" s="7" t="s">
        <v>33</v>
      </c>
      <c r="B14194" s="7" t="s">
        <v>268</v>
      </c>
      <c r="C14194" s="7" t="s">
        <v>1372</v>
      </c>
      <c r="D14194" s="7" t="n">
        <v>1</v>
      </c>
      <c r="E14194" s="7" t="n">
        <v>42</v>
      </c>
      <c r="F14194" s="7" t="n">
        <v>2</v>
      </c>
      <c r="G14194" s="7" t="n">
        <v>84</v>
      </c>
    </row>
    <row r="14195" customFormat="false" ht="15" hidden="false" customHeight="false" outlineLevel="0" collapsed="false">
      <c r="A14195" s="7" t="s">
        <v>33</v>
      </c>
      <c r="B14195" s="7" t="s">
        <v>358</v>
      </c>
      <c r="C14195" s="7" t="s">
        <v>1373</v>
      </c>
      <c r="D14195" s="7" t="n">
        <v>1</v>
      </c>
      <c r="E14195" s="7" t="n">
        <v>23.6</v>
      </c>
      <c r="F14195" s="7" t="n">
        <v>0</v>
      </c>
      <c r="G14195" s="7" t="n">
        <v>0</v>
      </c>
    </row>
    <row r="14196" customFormat="false" ht="15" hidden="false" customHeight="false" outlineLevel="0" collapsed="false">
      <c r="A14196" s="7" t="s">
        <v>33</v>
      </c>
      <c r="B14196" s="7" t="s">
        <v>437</v>
      </c>
      <c r="C14196" s="7" t="s">
        <v>1374</v>
      </c>
      <c r="D14196" s="7" t="n">
        <v>2</v>
      </c>
      <c r="E14196" s="7" t="n">
        <v>47.2</v>
      </c>
      <c r="F14196" s="7" t="n">
        <v>0</v>
      </c>
      <c r="G14196" s="7" t="n">
        <v>0</v>
      </c>
    </row>
    <row r="14197" customFormat="false" ht="15" hidden="false" customHeight="false" outlineLevel="0" collapsed="false">
      <c r="A14197" s="7" t="s">
        <v>33</v>
      </c>
      <c r="B14197" s="7" t="s">
        <v>425</v>
      </c>
      <c r="C14197" s="7" t="s">
        <v>1374</v>
      </c>
      <c r="D14197" s="7" t="n">
        <v>4</v>
      </c>
      <c r="E14197" s="7" t="n">
        <v>94.4</v>
      </c>
      <c r="F14197" s="7" t="n">
        <v>1</v>
      </c>
      <c r="G14197" s="7" t="n">
        <v>23.6</v>
      </c>
    </row>
    <row r="14198" customFormat="false" ht="15" hidden="false" customHeight="false" outlineLevel="0" collapsed="false">
      <c r="A14198" s="7" t="s">
        <v>33</v>
      </c>
      <c r="B14198" s="7" t="s">
        <v>404</v>
      </c>
      <c r="C14198" s="7" t="s">
        <v>1375</v>
      </c>
      <c r="D14198" s="7" t="n">
        <v>5</v>
      </c>
      <c r="E14198" s="7" t="n">
        <v>118</v>
      </c>
      <c r="F14198" s="7" t="n">
        <v>0</v>
      </c>
      <c r="G14198" s="7" t="n">
        <v>0</v>
      </c>
    </row>
    <row r="14199" customFormat="false" ht="15" hidden="false" customHeight="false" outlineLevel="0" collapsed="false">
      <c r="A14199" s="7" t="s">
        <v>33</v>
      </c>
      <c r="B14199" s="7" t="s">
        <v>283</v>
      </c>
      <c r="C14199" s="7" t="s">
        <v>1376</v>
      </c>
      <c r="D14199" s="7" t="n">
        <v>8</v>
      </c>
      <c r="E14199" s="7" t="n">
        <v>147.2</v>
      </c>
      <c r="F14199" s="7" t="n">
        <v>0</v>
      </c>
      <c r="G14199" s="7" t="n">
        <v>0</v>
      </c>
    </row>
    <row r="14200" customFormat="false" ht="15" hidden="false" customHeight="false" outlineLevel="0" collapsed="false">
      <c r="A14200" s="7" t="s">
        <v>33</v>
      </c>
      <c r="B14200" s="7" t="s">
        <v>367</v>
      </c>
      <c r="C14200" s="7" t="s">
        <v>1377</v>
      </c>
      <c r="D14200" s="7" t="n">
        <v>0</v>
      </c>
      <c r="E14200" s="7" t="n">
        <v>0</v>
      </c>
      <c r="F14200" s="7" t="n">
        <v>2</v>
      </c>
      <c r="G14200" s="7" t="n">
        <v>36.8</v>
      </c>
    </row>
    <row r="14201" customFormat="false" ht="15" hidden="false" customHeight="false" outlineLevel="0" collapsed="false">
      <c r="A14201" s="7" t="s">
        <v>33</v>
      </c>
      <c r="B14201" s="7" t="s">
        <v>418</v>
      </c>
      <c r="C14201" s="7" t="s">
        <v>1378</v>
      </c>
      <c r="D14201" s="7" t="n">
        <v>1</v>
      </c>
      <c r="E14201" s="7" t="n">
        <v>18.4</v>
      </c>
      <c r="F14201" s="7" t="n">
        <v>0</v>
      </c>
      <c r="G14201" s="7" t="n">
        <v>0</v>
      </c>
    </row>
    <row r="14202" customFormat="false" ht="15" hidden="false" customHeight="false" outlineLevel="0" collapsed="false">
      <c r="A14202" s="7" t="s">
        <v>33</v>
      </c>
      <c r="B14202" s="7" t="s">
        <v>354</v>
      </c>
      <c r="C14202" s="7" t="s">
        <v>1378</v>
      </c>
      <c r="D14202" s="7" t="n">
        <v>3</v>
      </c>
      <c r="E14202" s="7" t="n">
        <v>55.2</v>
      </c>
      <c r="F14202" s="7" t="n">
        <v>0</v>
      </c>
      <c r="G14202" s="7" t="n">
        <v>0</v>
      </c>
    </row>
    <row r="14203" customFormat="false" ht="15" hidden="false" customHeight="false" outlineLevel="0" collapsed="false">
      <c r="A14203" s="7" t="s">
        <v>33</v>
      </c>
      <c r="B14203" s="7" t="s">
        <v>188</v>
      </c>
      <c r="C14203" s="7" t="s">
        <v>1379</v>
      </c>
      <c r="D14203" s="7" t="n">
        <v>4</v>
      </c>
      <c r="E14203" s="7" t="n">
        <v>167.24</v>
      </c>
      <c r="F14203" s="7" t="n">
        <v>0</v>
      </c>
      <c r="G14203" s="7" t="n">
        <v>0</v>
      </c>
    </row>
    <row r="14204" customFormat="false" ht="15" hidden="false" customHeight="false" outlineLevel="0" collapsed="false">
      <c r="A14204" s="7" t="s">
        <v>33</v>
      </c>
      <c r="B14204" s="7" t="s">
        <v>174</v>
      </c>
      <c r="C14204" s="7" t="s">
        <v>1379</v>
      </c>
      <c r="D14204" s="7" t="n">
        <v>3</v>
      </c>
      <c r="E14204" s="7" t="n">
        <v>125.43</v>
      </c>
      <c r="F14204" s="7" t="n">
        <v>0</v>
      </c>
      <c r="G14204" s="7" t="n">
        <v>0</v>
      </c>
    </row>
    <row r="14205" customFormat="false" ht="15" hidden="false" customHeight="false" outlineLevel="0" collapsed="false">
      <c r="A14205" s="7" t="s">
        <v>33</v>
      </c>
      <c r="B14205" s="7" t="s">
        <v>158</v>
      </c>
      <c r="C14205" s="7" t="s">
        <v>1380</v>
      </c>
      <c r="D14205" s="7" t="n">
        <v>2</v>
      </c>
      <c r="E14205" s="7" t="n">
        <v>71.34</v>
      </c>
      <c r="F14205" s="7" t="n">
        <v>0</v>
      </c>
      <c r="G14205" s="7" t="n">
        <v>0</v>
      </c>
    </row>
    <row r="14206" customFormat="false" ht="15" hidden="false" customHeight="false" outlineLevel="0" collapsed="false">
      <c r="A14206" s="7" t="s">
        <v>33</v>
      </c>
      <c r="B14206" s="7" t="s">
        <v>148</v>
      </c>
      <c r="C14206" s="7" t="s">
        <v>1387</v>
      </c>
      <c r="D14206" s="7" t="n">
        <v>22</v>
      </c>
      <c r="E14206" s="7" t="n">
        <v>363</v>
      </c>
      <c r="F14206" s="7" t="n">
        <v>9</v>
      </c>
      <c r="G14206" s="7" t="n">
        <v>148.5</v>
      </c>
    </row>
    <row r="14207" customFormat="false" ht="15" hidden="false" customHeight="false" outlineLevel="0" collapsed="false">
      <c r="A14207" s="7" t="s">
        <v>33</v>
      </c>
      <c r="B14207" s="7" t="s">
        <v>139</v>
      </c>
      <c r="C14207" s="7" t="s">
        <v>1387</v>
      </c>
      <c r="D14207" s="7" t="n">
        <v>21</v>
      </c>
      <c r="E14207" s="7" t="n">
        <v>346.5</v>
      </c>
      <c r="F14207" s="7" t="n">
        <v>4</v>
      </c>
      <c r="G14207" s="7" t="n">
        <v>66</v>
      </c>
    </row>
    <row r="14208" customFormat="false" ht="15" hidden="false" customHeight="false" outlineLevel="0" collapsed="false">
      <c r="A14208" s="7" t="s">
        <v>33</v>
      </c>
      <c r="B14208" s="7" t="s">
        <v>189</v>
      </c>
      <c r="C14208" s="7" t="s">
        <v>1387</v>
      </c>
      <c r="D14208" s="7" t="n">
        <v>4</v>
      </c>
      <c r="E14208" s="7" t="n">
        <v>66</v>
      </c>
      <c r="F14208" s="7" t="n">
        <v>4</v>
      </c>
      <c r="G14208" s="7" t="n">
        <v>66</v>
      </c>
    </row>
    <row r="14209" customFormat="false" ht="15" hidden="false" customHeight="false" outlineLevel="0" collapsed="false">
      <c r="A14209" s="7" t="s">
        <v>33</v>
      </c>
      <c r="B14209" s="7" t="s">
        <v>181</v>
      </c>
      <c r="C14209" s="7" t="s">
        <v>1387</v>
      </c>
      <c r="D14209" s="7" t="n">
        <v>21</v>
      </c>
      <c r="E14209" s="7" t="n">
        <v>346.5</v>
      </c>
      <c r="F14209" s="7" t="n">
        <v>3</v>
      </c>
      <c r="G14209" s="7" t="n">
        <v>49.5</v>
      </c>
    </row>
    <row r="14210" customFormat="false" ht="15" hidden="false" customHeight="false" outlineLevel="0" collapsed="false">
      <c r="A14210" s="7" t="s">
        <v>33</v>
      </c>
      <c r="B14210" s="7" t="s">
        <v>257</v>
      </c>
      <c r="C14210" s="7" t="s">
        <v>1387</v>
      </c>
      <c r="D14210" s="7" t="n">
        <v>5</v>
      </c>
      <c r="E14210" s="7" t="n">
        <v>82.5</v>
      </c>
      <c r="F14210" s="7" t="n">
        <v>0</v>
      </c>
      <c r="G14210" s="7" t="n">
        <v>0</v>
      </c>
    </row>
    <row r="14211" customFormat="false" ht="15" hidden="false" customHeight="false" outlineLevel="0" collapsed="false">
      <c r="A14211" s="7" t="s">
        <v>33</v>
      </c>
      <c r="B14211" s="7" t="s">
        <v>133</v>
      </c>
      <c r="C14211" s="7" t="s">
        <v>1390</v>
      </c>
      <c r="D14211" s="7" t="n">
        <v>4</v>
      </c>
      <c r="E14211" s="7" t="n">
        <v>82</v>
      </c>
      <c r="F14211" s="7" t="n">
        <v>4</v>
      </c>
      <c r="G14211" s="7" t="n">
        <v>82</v>
      </c>
    </row>
    <row r="14212" customFormat="false" ht="15" hidden="false" customHeight="false" outlineLevel="0" collapsed="false">
      <c r="A14212" s="7" t="s">
        <v>33</v>
      </c>
      <c r="B14212" s="7" t="s">
        <v>154</v>
      </c>
      <c r="C14212" s="7" t="s">
        <v>1390</v>
      </c>
      <c r="D14212" s="7" t="n">
        <v>18</v>
      </c>
      <c r="E14212" s="7" t="n">
        <v>369</v>
      </c>
      <c r="F14212" s="7" t="n">
        <v>0</v>
      </c>
      <c r="G14212" s="7" t="n">
        <v>0</v>
      </c>
    </row>
    <row r="14213" customFormat="false" ht="15" hidden="false" customHeight="false" outlineLevel="0" collapsed="false">
      <c r="A14213" s="7" t="s">
        <v>33</v>
      </c>
      <c r="B14213" s="7" t="s">
        <v>216</v>
      </c>
      <c r="C14213" s="7" t="s">
        <v>1390</v>
      </c>
      <c r="D14213" s="7" t="n">
        <v>4</v>
      </c>
      <c r="E14213" s="7" t="n">
        <v>82</v>
      </c>
      <c r="F14213" s="7" t="n">
        <v>5</v>
      </c>
      <c r="G14213" s="7" t="n">
        <v>102.5</v>
      </c>
    </row>
    <row r="14214" customFormat="false" ht="15" hidden="false" customHeight="false" outlineLevel="0" collapsed="false">
      <c r="A14214" s="7" t="s">
        <v>33</v>
      </c>
      <c r="B14214" s="7" t="s">
        <v>167</v>
      </c>
      <c r="C14214" s="7" t="s">
        <v>1390</v>
      </c>
      <c r="D14214" s="7" t="n">
        <v>13</v>
      </c>
      <c r="E14214" s="7" t="n">
        <v>266.5</v>
      </c>
      <c r="F14214" s="7" t="n">
        <v>1</v>
      </c>
      <c r="G14214" s="7" t="n">
        <v>20.5</v>
      </c>
    </row>
    <row r="14215" customFormat="false" ht="15" hidden="false" customHeight="false" outlineLevel="0" collapsed="false">
      <c r="A14215" s="7" t="s">
        <v>33</v>
      </c>
      <c r="B14215" s="7" t="s">
        <v>285</v>
      </c>
      <c r="C14215" s="7" t="s">
        <v>1390</v>
      </c>
      <c r="D14215" s="7" t="n">
        <v>2</v>
      </c>
      <c r="E14215" s="7" t="n">
        <v>41</v>
      </c>
      <c r="F14215" s="7" t="n">
        <v>1</v>
      </c>
      <c r="G14215" s="7" t="n">
        <v>20.5</v>
      </c>
    </row>
    <row r="14216" customFormat="false" ht="15" hidden="false" customHeight="false" outlineLevel="0" collapsed="false">
      <c r="A14216" s="7" t="s">
        <v>33</v>
      </c>
      <c r="B14216" s="7" t="s">
        <v>330</v>
      </c>
      <c r="C14216" s="7" t="s">
        <v>1393</v>
      </c>
      <c r="D14216" s="7" t="n">
        <v>2</v>
      </c>
      <c r="E14216" s="7" t="n">
        <v>42</v>
      </c>
      <c r="F14216" s="7" t="n">
        <v>1</v>
      </c>
      <c r="G14216" s="7" t="n">
        <v>21</v>
      </c>
    </row>
    <row r="14217" customFormat="false" ht="15" hidden="false" customHeight="false" outlineLevel="0" collapsed="false">
      <c r="A14217" s="7" t="s">
        <v>33</v>
      </c>
      <c r="B14217" s="7" t="s">
        <v>365</v>
      </c>
      <c r="C14217" s="7" t="s">
        <v>1393</v>
      </c>
      <c r="D14217" s="7" t="n">
        <v>0</v>
      </c>
      <c r="E14217" s="7" t="n">
        <v>0</v>
      </c>
      <c r="F14217" s="7" t="n">
        <v>2</v>
      </c>
      <c r="G14217" s="7" t="n">
        <v>42</v>
      </c>
    </row>
    <row r="14218" customFormat="false" ht="15" hidden="false" customHeight="false" outlineLevel="0" collapsed="false">
      <c r="A14218" s="7" t="s">
        <v>33</v>
      </c>
      <c r="B14218" s="7" t="s">
        <v>306</v>
      </c>
      <c r="C14218" s="7" t="s">
        <v>1407</v>
      </c>
      <c r="D14218" s="7" t="n">
        <v>3</v>
      </c>
      <c r="E14218" s="7" t="n">
        <v>42.75</v>
      </c>
      <c r="F14218" s="7" t="n">
        <v>4</v>
      </c>
      <c r="G14218" s="7" t="n">
        <v>57</v>
      </c>
    </row>
    <row r="14219" customFormat="false" ht="15" hidden="false" customHeight="false" outlineLevel="0" collapsed="false">
      <c r="A14219" s="7" t="s">
        <v>33</v>
      </c>
      <c r="B14219" s="7" t="s">
        <v>128</v>
      </c>
      <c r="C14219" s="7" t="s">
        <v>1421</v>
      </c>
      <c r="D14219" s="7" t="n">
        <v>6</v>
      </c>
      <c r="E14219" s="7" t="n">
        <v>150</v>
      </c>
      <c r="F14219" s="7" t="n">
        <v>6</v>
      </c>
      <c r="G14219" s="7" t="n">
        <v>150</v>
      </c>
    </row>
    <row r="14220" customFormat="false" ht="15" hidden="false" customHeight="false" outlineLevel="0" collapsed="false">
      <c r="A14220" s="7" t="s">
        <v>33</v>
      </c>
      <c r="B14220" s="7" t="s">
        <v>126</v>
      </c>
      <c r="C14220" s="7" t="s">
        <v>1421</v>
      </c>
      <c r="D14220" s="7" t="n">
        <v>6</v>
      </c>
      <c r="E14220" s="7" t="n">
        <v>150</v>
      </c>
      <c r="F14220" s="7" t="n">
        <v>2</v>
      </c>
      <c r="G14220" s="7" t="n">
        <v>50</v>
      </c>
    </row>
    <row r="14221" customFormat="false" ht="15" hidden="false" customHeight="false" outlineLevel="0" collapsed="false">
      <c r="A14221" s="7" t="s">
        <v>33</v>
      </c>
      <c r="B14221" s="7" t="s">
        <v>122</v>
      </c>
      <c r="C14221" s="7" t="s">
        <v>1421</v>
      </c>
      <c r="D14221" s="7" t="n">
        <v>10</v>
      </c>
      <c r="E14221" s="7" t="n">
        <v>250</v>
      </c>
      <c r="F14221" s="7" t="n">
        <v>-2</v>
      </c>
      <c r="G14221" s="7" t="n">
        <v>-50</v>
      </c>
    </row>
    <row r="14222" customFormat="false" ht="15" hidden="false" customHeight="false" outlineLevel="0" collapsed="false">
      <c r="A14222" s="7" t="s">
        <v>33</v>
      </c>
      <c r="B14222" s="7" t="s">
        <v>142</v>
      </c>
      <c r="C14222" s="7" t="s">
        <v>1421</v>
      </c>
      <c r="D14222" s="7" t="n">
        <v>6</v>
      </c>
      <c r="E14222" s="7" t="n">
        <v>150</v>
      </c>
      <c r="F14222" s="7" t="n">
        <v>0</v>
      </c>
      <c r="G14222" s="7" t="n">
        <v>0</v>
      </c>
    </row>
    <row r="14223" customFormat="false" ht="15" hidden="false" customHeight="false" outlineLevel="0" collapsed="false">
      <c r="A14223" s="7" t="s">
        <v>33</v>
      </c>
      <c r="B14223" s="7" t="s">
        <v>815</v>
      </c>
      <c r="C14223" s="7" t="s">
        <v>1421</v>
      </c>
      <c r="D14223" s="7" t="n">
        <v>0</v>
      </c>
      <c r="E14223" s="7" t="n">
        <v>0</v>
      </c>
      <c r="F14223" s="7" t="n">
        <v>-6</v>
      </c>
      <c r="G14223" s="7" t="n">
        <v>-377.82</v>
      </c>
    </row>
    <row r="14224" customFormat="false" ht="15" hidden="false" customHeight="false" outlineLevel="0" collapsed="false">
      <c r="A14224" s="7" t="s">
        <v>33</v>
      </c>
      <c r="B14224" s="7" t="s">
        <v>384</v>
      </c>
      <c r="C14224" s="7" t="s">
        <v>1423</v>
      </c>
      <c r="D14224" s="7" t="n">
        <v>0</v>
      </c>
      <c r="E14224" s="7" t="n">
        <v>0</v>
      </c>
      <c r="F14224" s="7" t="n">
        <v>1</v>
      </c>
      <c r="G14224" s="7" t="n">
        <v>32.43</v>
      </c>
    </row>
    <row r="14225" customFormat="false" ht="15" hidden="false" customHeight="false" outlineLevel="0" collapsed="false">
      <c r="A14225" s="7" t="s">
        <v>33</v>
      </c>
      <c r="B14225" s="7" t="s">
        <v>130</v>
      </c>
      <c r="C14225" s="7" t="s">
        <v>1425</v>
      </c>
      <c r="D14225" s="7" t="n">
        <v>11</v>
      </c>
      <c r="E14225" s="7" t="n">
        <v>385</v>
      </c>
      <c r="F14225" s="7" t="n">
        <v>3</v>
      </c>
      <c r="G14225" s="7" t="n">
        <v>105</v>
      </c>
    </row>
    <row r="14226" customFormat="false" ht="15" hidden="false" customHeight="false" outlineLevel="0" collapsed="false">
      <c r="A14226" s="7" t="s">
        <v>33</v>
      </c>
      <c r="B14226" s="7" t="s">
        <v>152</v>
      </c>
      <c r="C14226" s="7" t="s">
        <v>1425</v>
      </c>
      <c r="D14226" s="7" t="n">
        <v>2</v>
      </c>
      <c r="E14226" s="7" t="n">
        <v>70</v>
      </c>
      <c r="F14226" s="7" t="n">
        <v>2</v>
      </c>
      <c r="G14226" s="7" t="n">
        <v>70</v>
      </c>
    </row>
    <row r="14227" customFormat="false" ht="15" hidden="false" customHeight="false" outlineLevel="0" collapsed="false">
      <c r="A14227" s="7" t="s">
        <v>33</v>
      </c>
      <c r="B14227" s="7" t="s">
        <v>198</v>
      </c>
      <c r="C14227" s="7" t="s">
        <v>1425</v>
      </c>
      <c r="D14227" s="7" t="n">
        <v>2</v>
      </c>
      <c r="E14227" s="7" t="n">
        <v>70</v>
      </c>
      <c r="F14227" s="7" t="n">
        <v>0</v>
      </c>
      <c r="G14227" s="7" t="n">
        <v>0</v>
      </c>
    </row>
    <row r="14228" customFormat="false" ht="15" hidden="false" customHeight="false" outlineLevel="0" collapsed="false">
      <c r="A14228" s="7" t="s">
        <v>33</v>
      </c>
      <c r="B14228" s="7" t="s">
        <v>191</v>
      </c>
      <c r="C14228" s="7" t="s">
        <v>1425</v>
      </c>
      <c r="D14228" s="7" t="n">
        <v>4</v>
      </c>
      <c r="E14228" s="7" t="n">
        <v>140</v>
      </c>
      <c r="F14228" s="7" t="n">
        <v>2</v>
      </c>
      <c r="G14228" s="7" t="n">
        <v>70</v>
      </c>
    </row>
    <row r="14229" customFormat="false" ht="15" hidden="false" customHeight="false" outlineLevel="0" collapsed="false">
      <c r="A14229" s="7" t="s">
        <v>33</v>
      </c>
      <c r="B14229" s="7" t="s">
        <v>161</v>
      </c>
      <c r="C14229" s="7" t="s">
        <v>1428</v>
      </c>
      <c r="D14229" s="7" t="n">
        <v>7</v>
      </c>
      <c r="E14229" s="7" t="n">
        <v>885.5</v>
      </c>
      <c r="F14229" s="7" t="n">
        <v>-2</v>
      </c>
      <c r="G14229" s="7" t="n">
        <v>-253</v>
      </c>
    </row>
    <row r="14230" customFormat="false" ht="15" hidden="false" customHeight="false" outlineLevel="0" collapsed="false">
      <c r="A14230" s="7" t="s">
        <v>33</v>
      </c>
      <c r="B14230" s="7" t="s">
        <v>204</v>
      </c>
      <c r="C14230" s="7" t="s">
        <v>1428</v>
      </c>
      <c r="D14230" s="7" t="n">
        <v>3</v>
      </c>
      <c r="E14230" s="7" t="n">
        <v>379.5</v>
      </c>
      <c r="F14230" s="7" t="n">
        <v>0</v>
      </c>
      <c r="G14230" s="7" t="n">
        <v>0</v>
      </c>
    </row>
    <row r="14231" customFormat="false" ht="15" hidden="false" customHeight="false" outlineLevel="0" collapsed="false">
      <c r="A14231" s="7" t="s">
        <v>33</v>
      </c>
      <c r="B14231" s="7" t="s">
        <v>196</v>
      </c>
      <c r="C14231" s="7" t="s">
        <v>1428</v>
      </c>
      <c r="D14231" s="7" t="n">
        <v>2</v>
      </c>
      <c r="E14231" s="7" t="n">
        <v>253</v>
      </c>
      <c r="F14231" s="7" t="n">
        <v>0</v>
      </c>
      <c r="G14231" s="7" t="n">
        <v>0</v>
      </c>
    </row>
    <row r="14232" customFormat="false" ht="15" hidden="false" customHeight="false" outlineLevel="0" collapsed="false">
      <c r="A14232" s="7" t="s">
        <v>33</v>
      </c>
      <c r="B14232" s="7" t="s">
        <v>942</v>
      </c>
      <c r="C14232" s="7" t="s">
        <v>1428</v>
      </c>
      <c r="D14232" s="7" t="n">
        <v>0</v>
      </c>
      <c r="E14232" s="7" t="n">
        <v>0</v>
      </c>
      <c r="F14232" s="7" t="n">
        <v>1</v>
      </c>
      <c r="G14232" s="7" t="n">
        <v>0</v>
      </c>
    </row>
    <row r="14233" customFormat="false" ht="15" hidden="false" customHeight="false" outlineLevel="0" collapsed="false">
      <c r="A14233" s="7" t="s">
        <v>33</v>
      </c>
      <c r="B14233" s="7" t="s">
        <v>232</v>
      </c>
      <c r="C14233" s="7" t="s">
        <v>1432</v>
      </c>
      <c r="D14233" s="7" t="n">
        <v>11</v>
      </c>
      <c r="E14233" s="7" t="n">
        <v>187</v>
      </c>
      <c r="F14233" s="7" t="n">
        <v>4</v>
      </c>
      <c r="G14233" s="7" t="n">
        <v>68</v>
      </c>
    </row>
    <row r="14234" customFormat="false" ht="15" hidden="false" customHeight="false" outlineLevel="0" collapsed="false">
      <c r="A14234" s="7" t="s">
        <v>33</v>
      </c>
      <c r="B14234" s="7" t="s">
        <v>212</v>
      </c>
      <c r="C14234" s="7" t="s">
        <v>1432</v>
      </c>
      <c r="D14234" s="7" t="n">
        <v>15</v>
      </c>
      <c r="E14234" s="7" t="n">
        <v>255</v>
      </c>
      <c r="F14234" s="7" t="n">
        <v>5</v>
      </c>
      <c r="G14234" s="7" t="n">
        <v>85</v>
      </c>
    </row>
    <row r="14235" customFormat="false" ht="15" hidden="false" customHeight="false" outlineLevel="0" collapsed="false">
      <c r="A14235" s="7" t="s">
        <v>33</v>
      </c>
      <c r="B14235" s="7" t="s">
        <v>227</v>
      </c>
      <c r="C14235" s="7" t="s">
        <v>1432</v>
      </c>
      <c r="D14235" s="7" t="n">
        <v>8</v>
      </c>
      <c r="E14235" s="7" t="n">
        <v>136</v>
      </c>
      <c r="F14235" s="7" t="n">
        <v>2</v>
      </c>
      <c r="G14235" s="7" t="n">
        <v>34</v>
      </c>
    </row>
    <row r="14236" customFormat="false" ht="15" hidden="false" customHeight="false" outlineLevel="0" collapsed="false">
      <c r="A14236" s="7" t="s">
        <v>33</v>
      </c>
      <c r="B14236" s="7" t="s">
        <v>312</v>
      </c>
      <c r="C14236" s="7" t="s">
        <v>1432</v>
      </c>
      <c r="D14236" s="7" t="n">
        <v>3</v>
      </c>
      <c r="E14236" s="7" t="n">
        <v>51</v>
      </c>
      <c r="F14236" s="7" t="n">
        <v>0</v>
      </c>
      <c r="G14236" s="7" t="n">
        <v>0</v>
      </c>
    </row>
    <row r="14237" customFormat="false" ht="15" hidden="false" customHeight="false" outlineLevel="0" collapsed="false">
      <c r="A14237" s="7" t="s">
        <v>33</v>
      </c>
      <c r="B14237" s="7" t="s">
        <v>192</v>
      </c>
      <c r="C14237" s="7" t="s">
        <v>1311</v>
      </c>
      <c r="D14237" s="7" t="n">
        <v>22</v>
      </c>
      <c r="E14237" s="7" t="n">
        <v>440</v>
      </c>
      <c r="F14237" s="7" t="n">
        <v>9</v>
      </c>
      <c r="G14237" s="7" t="n">
        <v>180</v>
      </c>
    </row>
    <row r="14238" customFormat="false" ht="15" hidden="false" customHeight="false" outlineLevel="0" collapsed="false">
      <c r="A14238" s="7" t="s">
        <v>33</v>
      </c>
      <c r="B14238" s="7" t="s">
        <v>217</v>
      </c>
      <c r="C14238" s="7" t="s">
        <v>1446</v>
      </c>
      <c r="D14238" s="7" t="n">
        <v>7</v>
      </c>
      <c r="E14238" s="7" t="n">
        <v>61.11</v>
      </c>
      <c r="F14238" s="7" t="n">
        <v>4</v>
      </c>
      <c r="G14238" s="7" t="n">
        <v>34.92</v>
      </c>
    </row>
    <row r="14239" customFormat="false" ht="15" hidden="false" customHeight="false" outlineLevel="0" collapsed="false">
      <c r="A14239" s="7" t="s">
        <v>33</v>
      </c>
      <c r="B14239" s="7" t="s">
        <v>124</v>
      </c>
      <c r="C14239" s="7" t="s">
        <v>1449</v>
      </c>
      <c r="D14239" s="7" t="n">
        <v>18</v>
      </c>
      <c r="E14239" s="7" t="n">
        <v>266.4</v>
      </c>
      <c r="F14239" s="7" t="n">
        <v>-6</v>
      </c>
      <c r="G14239" s="7" t="n">
        <v>-88.8</v>
      </c>
    </row>
    <row r="14240" customFormat="false" ht="15" hidden="false" customHeight="false" outlineLevel="0" collapsed="false">
      <c r="A14240" s="7" t="s">
        <v>33</v>
      </c>
      <c r="B14240" s="7" t="s">
        <v>120</v>
      </c>
      <c r="C14240" s="7" t="s">
        <v>1451</v>
      </c>
      <c r="D14240" s="7" t="n">
        <v>12</v>
      </c>
      <c r="E14240" s="7" t="n">
        <v>160.8</v>
      </c>
      <c r="F14240" s="7" t="n">
        <v>3</v>
      </c>
      <c r="G14240" s="7" t="n">
        <v>40.2</v>
      </c>
    </row>
    <row r="14241" customFormat="false" ht="15" hidden="false" customHeight="false" outlineLevel="0" collapsed="false">
      <c r="A14241" s="7" t="s">
        <v>33</v>
      </c>
      <c r="B14241" s="7" t="s">
        <v>399</v>
      </c>
      <c r="C14241" s="7" t="s">
        <v>1457</v>
      </c>
      <c r="D14241" s="7" t="n">
        <v>11</v>
      </c>
      <c r="E14241" s="7" t="n">
        <v>158.95</v>
      </c>
      <c r="F14241" s="7" t="n">
        <v>0</v>
      </c>
      <c r="G14241" s="7" t="n">
        <v>0</v>
      </c>
    </row>
    <row r="14242" customFormat="false" ht="15" hidden="false" customHeight="false" outlineLevel="0" collapsed="false">
      <c r="A14242" s="7" t="s">
        <v>33</v>
      </c>
      <c r="B14242" s="7" t="s">
        <v>197</v>
      </c>
      <c r="C14242" s="7" t="s">
        <v>1461</v>
      </c>
      <c r="D14242" s="7" t="n">
        <v>12</v>
      </c>
      <c r="E14242" s="7" t="n">
        <v>124.8</v>
      </c>
      <c r="F14242" s="7" t="n">
        <v>0</v>
      </c>
      <c r="G14242" s="7" t="n">
        <v>0</v>
      </c>
    </row>
    <row r="14243" customFormat="false" ht="15" hidden="false" customHeight="false" outlineLevel="0" collapsed="false">
      <c r="A14243" s="7" t="s">
        <v>33</v>
      </c>
      <c r="B14243" s="7" t="s">
        <v>261</v>
      </c>
      <c r="C14243" s="7" t="s">
        <v>1463</v>
      </c>
      <c r="D14243" s="7" t="n">
        <v>5</v>
      </c>
      <c r="E14243" s="7" t="n">
        <v>89.75</v>
      </c>
      <c r="F14243" s="7" t="n">
        <v>2</v>
      </c>
      <c r="G14243" s="7" t="n">
        <v>35.9</v>
      </c>
    </row>
    <row r="14244" customFormat="false" ht="15" hidden="false" customHeight="false" outlineLevel="0" collapsed="false">
      <c r="A14244" s="7" t="s">
        <v>33</v>
      </c>
      <c r="B14244" s="7" t="s">
        <v>357</v>
      </c>
      <c r="C14244" s="7" t="s">
        <v>1465</v>
      </c>
      <c r="D14244" s="7" t="n">
        <v>2</v>
      </c>
      <c r="E14244" s="7" t="n">
        <v>11.62</v>
      </c>
      <c r="F14244" s="7" t="n">
        <v>2</v>
      </c>
      <c r="G14244" s="7" t="n">
        <v>11.62</v>
      </c>
    </row>
    <row r="14245" customFormat="false" ht="15" hidden="false" customHeight="false" outlineLevel="0" collapsed="false">
      <c r="A14245" s="7" t="s">
        <v>33</v>
      </c>
      <c r="B14245" s="7" t="s">
        <v>909</v>
      </c>
      <c r="C14245" s="7" t="s">
        <v>1573</v>
      </c>
      <c r="D14245" s="7" t="n">
        <v>5</v>
      </c>
      <c r="E14245" s="7" t="n">
        <v>83</v>
      </c>
      <c r="F14245" s="7" t="n">
        <v>2</v>
      </c>
      <c r="G14245" s="7" t="n">
        <v>33.2</v>
      </c>
    </row>
    <row r="14246" customFormat="false" ht="15" hidden="false" customHeight="false" outlineLevel="0" collapsed="false">
      <c r="A14246" s="7" t="s">
        <v>33</v>
      </c>
      <c r="B14246" s="7" t="s">
        <v>868</v>
      </c>
      <c r="C14246" s="7" t="s">
        <v>1573</v>
      </c>
      <c r="D14246" s="7" t="n">
        <v>10</v>
      </c>
      <c r="E14246" s="7" t="n">
        <v>185</v>
      </c>
      <c r="F14246" s="7" t="n">
        <v>11</v>
      </c>
      <c r="G14246" s="7" t="n">
        <v>203.5</v>
      </c>
    </row>
    <row r="14247" customFormat="false" ht="15" hidden="false" customHeight="false" outlineLevel="0" collapsed="false">
      <c r="A14247" s="7" t="s">
        <v>33</v>
      </c>
      <c r="B14247" s="7" t="s">
        <v>894</v>
      </c>
      <c r="C14247" s="7" t="s">
        <v>1575</v>
      </c>
      <c r="D14247" s="7" t="n">
        <v>7</v>
      </c>
      <c r="E14247" s="7" t="n">
        <v>374.5</v>
      </c>
      <c r="F14247" s="7" t="n">
        <v>4</v>
      </c>
      <c r="G14247" s="7" t="n">
        <v>214</v>
      </c>
    </row>
    <row r="14248" customFormat="false" ht="15" hidden="false" customHeight="false" outlineLevel="0" collapsed="false">
      <c r="A14248" s="7" t="s">
        <v>33</v>
      </c>
      <c r="B14248" s="7" t="s">
        <v>899</v>
      </c>
      <c r="C14248" s="7" t="s">
        <v>1429</v>
      </c>
      <c r="D14248" s="7" t="n">
        <v>8</v>
      </c>
      <c r="E14248" s="7" t="n">
        <v>166.4</v>
      </c>
      <c r="F14248" s="7" t="n">
        <v>-2</v>
      </c>
      <c r="G14248" s="7" t="n">
        <v>-41.6</v>
      </c>
    </row>
    <row r="14249" customFormat="false" ht="15" hidden="false" customHeight="false" outlineLevel="0" collapsed="false">
      <c r="A14249" s="7" t="s">
        <v>33</v>
      </c>
      <c r="B14249" s="7" t="s">
        <v>462</v>
      </c>
      <c r="C14249" s="7" t="s">
        <v>1483</v>
      </c>
      <c r="D14249" s="7" t="n">
        <v>0</v>
      </c>
      <c r="E14249" s="7" t="n">
        <v>0</v>
      </c>
      <c r="F14249" s="7" t="n">
        <v>2</v>
      </c>
      <c r="G14249" s="7" t="n">
        <v>188.2</v>
      </c>
    </row>
    <row r="14250" customFormat="false" ht="15" hidden="false" customHeight="false" outlineLevel="0" collapsed="false">
      <c r="A14250" s="7" t="s">
        <v>33</v>
      </c>
      <c r="B14250" s="7" t="s">
        <v>705</v>
      </c>
      <c r="C14250" s="7" t="s">
        <v>1483</v>
      </c>
      <c r="D14250" s="7" t="n">
        <v>0</v>
      </c>
      <c r="E14250" s="7" t="n">
        <v>0</v>
      </c>
      <c r="F14250" s="7" t="n">
        <v>2</v>
      </c>
      <c r="G14250" s="7" t="n">
        <v>188.2</v>
      </c>
    </row>
    <row r="14251" customFormat="false" ht="15" hidden="false" customHeight="false" outlineLevel="0" collapsed="false">
      <c r="A14251" s="7" t="s">
        <v>33</v>
      </c>
      <c r="B14251" s="7" t="s">
        <v>558</v>
      </c>
      <c r="C14251" s="7" t="s">
        <v>1483</v>
      </c>
      <c r="D14251" s="7" t="n">
        <v>0</v>
      </c>
      <c r="E14251" s="7" t="n">
        <v>0</v>
      </c>
      <c r="F14251" s="7" t="n">
        <v>1</v>
      </c>
      <c r="G14251" s="7" t="n">
        <v>94.1</v>
      </c>
    </row>
    <row r="14252" customFormat="false" ht="15" hidden="false" customHeight="false" outlineLevel="0" collapsed="false">
      <c r="A14252" s="7" t="s">
        <v>33</v>
      </c>
      <c r="B14252" s="7" t="s">
        <v>568</v>
      </c>
      <c r="C14252" s="7" t="s">
        <v>1485</v>
      </c>
      <c r="D14252" s="7" t="n">
        <v>0</v>
      </c>
      <c r="E14252" s="7" t="n">
        <v>0</v>
      </c>
      <c r="F14252" s="7" t="n">
        <v>2</v>
      </c>
      <c r="G14252" s="7" t="n">
        <v>147.6</v>
      </c>
    </row>
    <row r="14253" customFormat="false" ht="15" hidden="false" customHeight="false" outlineLevel="0" collapsed="false">
      <c r="A14253" s="7" t="s">
        <v>33</v>
      </c>
      <c r="B14253" s="7" t="s">
        <v>584</v>
      </c>
      <c r="C14253" s="7" t="s">
        <v>1485</v>
      </c>
      <c r="D14253" s="7" t="n">
        <v>0</v>
      </c>
      <c r="E14253" s="7" t="n">
        <v>0</v>
      </c>
      <c r="F14253" s="7" t="n">
        <v>3</v>
      </c>
      <c r="G14253" s="7" t="n">
        <v>221.4</v>
      </c>
    </row>
    <row r="14254" customFormat="false" ht="15" hidden="false" customHeight="false" outlineLevel="0" collapsed="false">
      <c r="A14254" s="7" t="s">
        <v>33</v>
      </c>
      <c r="B14254" s="7" t="s">
        <v>274</v>
      </c>
      <c r="C14254" s="7" t="s">
        <v>1487</v>
      </c>
      <c r="D14254" s="7" t="n">
        <v>0</v>
      </c>
      <c r="E14254" s="7" t="n">
        <v>0</v>
      </c>
      <c r="F14254" s="7" t="n">
        <v>2</v>
      </c>
      <c r="G14254" s="7" t="n">
        <v>257.42</v>
      </c>
    </row>
    <row r="14255" customFormat="false" ht="15" hidden="false" customHeight="false" outlineLevel="0" collapsed="false">
      <c r="A14255" s="7" t="s">
        <v>33</v>
      </c>
      <c r="B14255" s="7" t="s">
        <v>389</v>
      </c>
      <c r="C14255" s="7" t="s">
        <v>1487</v>
      </c>
      <c r="D14255" s="7" t="n">
        <v>1</v>
      </c>
      <c r="E14255" s="7" t="n">
        <v>128.71</v>
      </c>
      <c r="F14255" s="7" t="n">
        <v>0</v>
      </c>
      <c r="G14255" s="7" t="n">
        <v>0</v>
      </c>
    </row>
    <row r="14256" customFormat="false" ht="15" hidden="false" customHeight="false" outlineLevel="0" collapsed="false">
      <c r="A14256" s="7" t="s">
        <v>33</v>
      </c>
      <c r="B14256" s="7" t="s">
        <v>587</v>
      </c>
      <c r="C14256" s="7" t="s">
        <v>1488</v>
      </c>
      <c r="D14256" s="7" t="n">
        <v>5</v>
      </c>
      <c r="E14256" s="7" t="n">
        <v>386.2</v>
      </c>
      <c r="F14256" s="7" t="n">
        <v>0</v>
      </c>
      <c r="G14256" s="7" t="n">
        <v>0</v>
      </c>
    </row>
    <row r="14257" customFormat="false" ht="15" hidden="false" customHeight="false" outlineLevel="0" collapsed="false">
      <c r="A14257" s="7" t="s">
        <v>33</v>
      </c>
      <c r="B14257" s="7" t="s">
        <v>395</v>
      </c>
      <c r="C14257" s="7" t="s">
        <v>1273</v>
      </c>
      <c r="D14257" s="7" t="n">
        <v>1</v>
      </c>
      <c r="E14257" s="7" t="n">
        <v>175.5</v>
      </c>
      <c r="F14257" s="7" t="n">
        <v>1</v>
      </c>
      <c r="G14257" s="7" t="n">
        <v>175.5</v>
      </c>
    </row>
    <row r="14258" customFormat="false" ht="15" hidden="false" customHeight="false" outlineLevel="0" collapsed="false">
      <c r="A14258" s="7" t="s">
        <v>33</v>
      </c>
      <c r="B14258" s="7" t="s">
        <v>632</v>
      </c>
      <c r="C14258" s="7" t="s">
        <v>1273</v>
      </c>
      <c r="D14258" s="7" t="n">
        <v>2</v>
      </c>
      <c r="E14258" s="7" t="n">
        <v>351</v>
      </c>
      <c r="F14258" s="7" t="n">
        <v>0</v>
      </c>
      <c r="G14258" s="7" t="n">
        <v>0</v>
      </c>
    </row>
    <row r="14259" customFormat="false" ht="15" hidden="false" customHeight="false" outlineLevel="0" collapsed="false">
      <c r="A14259" s="7" t="s">
        <v>33</v>
      </c>
      <c r="B14259" s="7" t="s">
        <v>157</v>
      </c>
      <c r="C14259" s="7" t="s">
        <v>1276</v>
      </c>
      <c r="D14259" s="7" t="n">
        <v>1</v>
      </c>
      <c r="E14259" s="7" t="n">
        <v>72.34</v>
      </c>
      <c r="F14259" s="7" t="n">
        <v>0</v>
      </c>
      <c r="G14259" s="7" t="n">
        <v>0</v>
      </c>
    </row>
    <row r="14260" customFormat="false" ht="15" hidden="false" customHeight="false" outlineLevel="0" collapsed="false">
      <c r="A14260" s="7" t="s">
        <v>33</v>
      </c>
      <c r="B14260" s="7" t="s">
        <v>307</v>
      </c>
      <c r="C14260" s="7" t="s">
        <v>1280</v>
      </c>
      <c r="D14260" s="7" t="n">
        <v>0</v>
      </c>
      <c r="E14260" s="7" t="n">
        <v>0</v>
      </c>
      <c r="F14260" s="7" t="n">
        <v>2</v>
      </c>
      <c r="G14260" s="7" t="n">
        <v>214.18</v>
      </c>
    </row>
    <row r="14261" customFormat="false" ht="15" hidden="false" customHeight="false" outlineLevel="0" collapsed="false">
      <c r="A14261" s="7" t="s">
        <v>33</v>
      </c>
      <c r="B14261" s="7" t="s">
        <v>313</v>
      </c>
      <c r="C14261" s="7" t="s">
        <v>1287</v>
      </c>
      <c r="D14261" s="7" t="n">
        <v>1</v>
      </c>
      <c r="E14261" s="7" t="n">
        <v>77.8</v>
      </c>
      <c r="F14261" s="7" t="n">
        <v>0</v>
      </c>
      <c r="G14261" s="7" t="n">
        <v>0</v>
      </c>
    </row>
    <row r="14262" customFormat="false" ht="15" hidden="false" customHeight="false" outlineLevel="0" collapsed="false">
      <c r="A14262" s="7" t="s">
        <v>33</v>
      </c>
      <c r="B14262" s="7" t="s">
        <v>96</v>
      </c>
      <c r="C14262" s="7" t="s">
        <v>1291</v>
      </c>
      <c r="D14262" s="7" t="n">
        <v>7</v>
      </c>
      <c r="E14262" s="7" t="n">
        <v>171.01</v>
      </c>
      <c r="F14262" s="7" t="n">
        <v>2</v>
      </c>
      <c r="G14262" s="7" t="n">
        <v>48.86</v>
      </c>
    </row>
    <row r="14263" customFormat="false" ht="15" hidden="false" customHeight="false" outlineLevel="0" collapsed="false">
      <c r="A14263" s="7" t="s">
        <v>33</v>
      </c>
      <c r="B14263" s="7" t="s">
        <v>83</v>
      </c>
      <c r="C14263" s="7" t="s">
        <v>1303</v>
      </c>
      <c r="D14263" s="7" t="n">
        <v>17</v>
      </c>
      <c r="E14263" s="7" t="n">
        <v>773.5</v>
      </c>
      <c r="F14263" s="7" t="n">
        <v>9</v>
      </c>
      <c r="G14263" s="7" t="n">
        <v>409.5</v>
      </c>
    </row>
    <row r="14264" customFormat="false" ht="15" hidden="false" customHeight="false" outlineLevel="0" collapsed="false">
      <c r="A14264" s="7" t="s">
        <v>33</v>
      </c>
      <c r="B14264" s="7" t="s">
        <v>187</v>
      </c>
      <c r="C14264" s="7" t="s">
        <v>1309</v>
      </c>
      <c r="D14264" s="7" t="n">
        <v>0</v>
      </c>
      <c r="E14264" s="7" t="n">
        <v>0</v>
      </c>
      <c r="F14264" s="7" t="n">
        <v>3</v>
      </c>
      <c r="G14264" s="7" t="n">
        <v>233.4</v>
      </c>
    </row>
    <row r="14265" customFormat="false" ht="15" hidden="false" customHeight="false" outlineLevel="0" collapsed="false">
      <c r="A14265" s="7" t="s">
        <v>33</v>
      </c>
      <c r="B14265" s="7" t="s">
        <v>144</v>
      </c>
      <c r="C14265" s="7" t="s">
        <v>1320</v>
      </c>
      <c r="D14265" s="7" t="n">
        <v>3</v>
      </c>
      <c r="E14265" s="7" t="n">
        <v>189.81</v>
      </c>
      <c r="F14265" s="7" t="n">
        <v>2</v>
      </c>
      <c r="G14265" s="7" t="n">
        <v>126.54</v>
      </c>
    </row>
    <row r="14266" customFormat="false" ht="15" hidden="false" customHeight="false" outlineLevel="0" collapsed="false">
      <c r="A14266" s="7" t="s">
        <v>33</v>
      </c>
      <c r="B14266" s="7" t="s">
        <v>138</v>
      </c>
      <c r="C14266" s="7" t="s">
        <v>1320</v>
      </c>
      <c r="D14266" s="7" t="n">
        <v>2</v>
      </c>
      <c r="E14266" s="7" t="n">
        <v>126.54</v>
      </c>
      <c r="F14266" s="7" t="n">
        <v>2</v>
      </c>
      <c r="G14266" s="7" t="n">
        <v>126.54</v>
      </c>
    </row>
    <row r="14267" customFormat="false" ht="15" hidden="false" customHeight="false" outlineLevel="0" collapsed="false">
      <c r="A14267" s="7" t="s">
        <v>33</v>
      </c>
      <c r="B14267" s="7" t="s">
        <v>113</v>
      </c>
      <c r="C14267" s="7" t="s">
        <v>1330</v>
      </c>
      <c r="D14267" s="7" t="n">
        <v>8</v>
      </c>
      <c r="E14267" s="7" t="n">
        <v>231.44</v>
      </c>
      <c r="F14267" s="7" t="n">
        <v>0</v>
      </c>
      <c r="G14267" s="7" t="n">
        <v>0</v>
      </c>
    </row>
    <row r="14268" customFormat="false" ht="15" hidden="false" customHeight="false" outlineLevel="0" collapsed="false">
      <c r="A14268" s="7" t="s">
        <v>33</v>
      </c>
      <c r="B14268" s="7" t="s">
        <v>153</v>
      </c>
      <c r="C14268" s="7" t="s">
        <v>1330</v>
      </c>
      <c r="D14268" s="7" t="n">
        <v>4</v>
      </c>
      <c r="E14268" s="7" t="n">
        <v>115.72</v>
      </c>
      <c r="F14268" s="7" t="n">
        <v>0</v>
      </c>
      <c r="G14268" s="7" t="n">
        <v>0</v>
      </c>
    </row>
    <row r="14269" customFormat="false" ht="15" hidden="false" customHeight="false" outlineLevel="0" collapsed="false">
      <c r="A14269" s="7" t="s">
        <v>33</v>
      </c>
      <c r="B14269" s="7" t="s">
        <v>141</v>
      </c>
      <c r="C14269" s="7" t="s">
        <v>1334</v>
      </c>
      <c r="D14269" s="7" t="n">
        <v>6</v>
      </c>
      <c r="E14269" s="7" t="n">
        <v>102</v>
      </c>
      <c r="F14269" s="7" t="n">
        <v>2</v>
      </c>
      <c r="G14269" s="7" t="n">
        <v>34</v>
      </c>
    </row>
    <row r="14270" customFormat="false" ht="15" hidden="false" customHeight="false" outlineLevel="0" collapsed="false">
      <c r="A14270" s="7" t="s">
        <v>33</v>
      </c>
      <c r="B14270" s="7" t="s">
        <v>125</v>
      </c>
      <c r="C14270" s="7" t="s">
        <v>1334</v>
      </c>
      <c r="D14270" s="7" t="n">
        <v>8</v>
      </c>
      <c r="E14270" s="7" t="n">
        <v>136</v>
      </c>
      <c r="F14270" s="7" t="n">
        <v>0</v>
      </c>
      <c r="G14270" s="7" t="n">
        <v>0</v>
      </c>
    </row>
    <row r="14271" customFormat="false" ht="15" hidden="false" customHeight="false" outlineLevel="0" collapsed="false">
      <c r="A14271" s="7" t="s">
        <v>33</v>
      </c>
      <c r="B14271" s="7" t="s">
        <v>169</v>
      </c>
      <c r="C14271" s="7" t="s">
        <v>1334</v>
      </c>
      <c r="D14271" s="7" t="n">
        <v>2</v>
      </c>
      <c r="E14271" s="7" t="n">
        <v>34</v>
      </c>
      <c r="F14271" s="7" t="n">
        <v>0</v>
      </c>
      <c r="G14271" s="7" t="n">
        <v>0</v>
      </c>
    </row>
    <row r="14272" customFormat="false" ht="15" hidden="false" customHeight="false" outlineLevel="0" collapsed="false">
      <c r="A14272" s="7" t="s">
        <v>33</v>
      </c>
      <c r="B14272" s="7" t="s">
        <v>123</v>
      </c>
      <c r="C14272" s="7" t="s">
        <v>1340</v>
      </c>
      <c r="D14272" s="7" t="n">
        <v>0</v>
      </c>
      <c r="E14272" s="7" t="n">
        <v>0</v>
      </c>
      <c r="F14272" s="7" t="n">
        <v>4</v>
      </c>
      <c r="G14272" s="7" t="n">
        <v>73.8</v>
      </c>
    </row>
    <row r="14273" customFormat="false" ht="15" hidden="false" customHeight="false" outlineLevel="0" collapsed="false">
      <c r="A14273" s="7" t="s">
        <v>33</v>
      </c>
      <c r="B14273" s="7" t="s">
        <v>270</v>
      </c>
      <c r="C14273" s="7" t="s">
        <v>1343</v>
      </c>
      <c r="D14273" s="7" t="n">
        <v>4</v>
      </c>
      <c r="E14273" s="7" t="n">
        <v>69.4</v>
      </c>
      <c r="F14273" s="7" t="n">
        <v>0</v>
      </c>
      <c r="G14273" s="7" t="n">
        <v>0</v>
      </c>
    </row>
    <row r="14274" customFormat="false" ht="15" hidden="false" customHeight="false" outlineLevel="0" collapsed="false">
      <c r="A14274" s="7" t="s">
        <v>33</v>
      </c>
      <c r="B14274" s="7" t="s">
        <v>201</v>
      </c>
      <c r="C14274" s="7" t="s">
        <v>1344</v>
      </c>
      <c r="D14274" s="7" t="n">
        <v>0</v>
      </c>
      <c r="E14274" s="7" t="n">
        <v>0</v>
      </c>
      <c r="F14274" s="7" t="n">
        <v>4</v>
      </c>
      <c r="G14274" s="7" t="n">
        <v>38</v>
      </c>
    </row>
    <row r="14275" customFormat="false" ht="15" hidden="false" customHeight="false" outlineLevel="0" collapsed="false">
      <c r="A14275" s="7" t="s">
        <v>33</v>
      </c>
      <c r="B14275" s="7" t="s">
        <v>246</v>
      </c>
      <c r="C14275" s="7" t="s">
        <v>1345</v>
      </c>
      <c r="D14275" s="7" t="n">
        <v>2</v>
      </c>
      <c r="E14275" s="7" t="n">
        <v>19</v>
      </c>
      <c r="F14275" s="7" t="n">
        <v>2</v>
      </c>
      <c r="G14275" s="7" t="n">
        <v>19</v>
      </c>
    </row>
    <row r="14276" customFormat="false" ht="15" hidden="false" customHeight="false" outlineLevel="0" collapsed="false">
      <c r="A14276" s="7" t="s">
        <v>33</v>
      </c>
      <c r="B14276" s="7" t="s">
        <v>264</v>
      </c>
      <c r="C14276" s="7" t="s">
        <v>1347</v>
      </c>
      <c r="D14276" s="7" t="n">
        <v>0</v>
      </c>
      <c r="E14276" s="7" t="n">
        <v>0</v>
      </c>
      <c r="F14276" s="7" t="n">
        <v>2</v>
      </c>
      <c r="G14276" s="7" t="n">
        <v>19.42</v>
      </c>
    </row>
    <row r="14277" customFormat="false" ht="15" hidden="false" customHeight="false" outlineLevel="0" collapsed="false">
      <c r="A14277" s="7" t="s">
        <v>33</v>
      </c>
      <c r="B14277" s="7" t="s">
        <v>297</v>
      </c>
      <c r="C14277" s="7" t="s">
        <v>1348</v>
      </c>
      <c r="D14277" s="7" t="n">
        <v>0</v>
      </c>
      <c r="E14277" s="7" t="n">
        <v>0</v>
      </c>
      <c r="F14277" s="7" t="n">
        <v>3</v>
      </c>
      <c r="G14277" s="7" t="n">
        <v>24.24</v>
      </c>
    </row>
    <row r="14278" customFormat="false" ht="15" hidden="false" customHeight="false" outlineLevel="0" collapsed="false">
      <c r="A14278" s="7" t="s">
        <v>33</v>
      </c>
      <c r="B14278" s="7" t="s">
        <v>114</v>
      </c>
      <c r="C14278" s="7" t="s">
        <v>1354</v>
      </c>
      <c r="D14278" s="7" t="n">
        <v>8</v>
      </c>
      <c r="E14278" s="7" t="n">
        <v>220.4</v>
      </c>
      <c r="F14278" s="7" t="n">
        <v>0</v>
      </c>
      <c r="G14278" s="7" t="n">
        <v>0</v>
      </c>
    </row>
    <row r="14279" customFormat="false" ht="15" hidden="false" customHeight="false" outlineLevel="0" collapsed="false">
      <c r="A14279" s="7" t="s">
        <v>33</v>
      </c>
      <c r="B14279" s="7" t="s">
        <v>188</v>
      </c>
      <c r="C14279" s="7" t="s">
        <v>1379</v>
      </c>
      <c r="D14279" s="7" t="n">
        <v>2</v>
      </c>
      <c r="E14279" s="7" t="n">
        <v>83.62</v>
      </c>
      <c r="F14279" s="7" t="n">
        <v>0</v>
      </c>
      <c r="G14279" s="7" t="n">
        <v>0</v>
      </c>
    </row>
    <row r="14280" customFormat="false" ht="15" hidden="false" customHeight="false" outlineLevel="0" collapsed="false">
      <c r="A14280" s="7" t="s">
        <v>33</v>
      </c>
      <c r="B14280" s="7" t="s">
        <v>174</v>
      </c>
      <c r="C14280" s="7" t="s">
        <v>1379</v>
      </c>
      <c r="D14280" s="7" t="n">
        <v>5</v>
      </c>
      <c r="E14280" s="7" t="n">
        <v>209.05</v>
      </c>
      <c r="F14280" s="7" t="n">
        <v>0</v>
      </c>
      <c r="G14280" s="7" t="n">
        <v>0</v>
      </c>
    </row>
    <row r="14281" customFormat="false" ht="15" hidden="false" customHeight="false" outlineLevel="0" collapsed="false">
      <c r="A14281" s="7" t="s">
        <v>33</v>
      </c>
      <c r="B14281" s="7" t="s">
        <v>145</v>
      </c>
      <c r="C14281" s="7" t="s">
        <v>1379</v>
      </c>
      <c r="D14281" s="7" t="n">
        <v>3</v>
      </c>
      <c r="E14281" s="7" t="n">
        <v>125.43</v>
      </c>
      <c r="F14281" s="7" t="n">
        <v>0</v>
      </c>
      <c r="G14281" s="7" t="n">
        <v>0</v>
      </c>
    </row>
    <row r="14282" customFormat="false" ht="15" hidden="false" customHeight="false" outlineLevel="0" collapsed="false">
      <c r="A14282" s="7" t="s">
        <v>33</v>
      </c>
      <c r="B14282" s="7" t="s">
        <v>158</v>
      </c>
      <c r="C14282" s="7" t="s">
        <v>1380</v>
      </c>
      <c r="D14282" s="7" t="n">
        <v>1</v>
      </c>
      <c r="E14282" s="7" t="n">
        <v>35.67</v>
      </c>
      <c r="F14282" s="7" t="n">
        <v>0</v>
      </c>
      <c r="G14282" s="7" t="n">
        <v>0</v>
      </c>
    </row>
    <row r="14283" customFormat="false" ht="15" hidden="false" customHeight="false" outlineLevel="0" collapsed="false">
      <c r="A14283" s="7" t="s">
        <v>33</v>
      </c>
      <c r="B14283" s="7" t="s">
        <v>284</v>
      </c>
      <c r="C14283" s="7" t="s">
        <v>1381</v>
      </c>
      <c r="D14283" s="7" t="n">
        <v>3</v>
      </c>
      <c r="E14283" s="7" t="n">
        <v>194.67</v>
      </c>
      <c r="F14283" s="7" t="n">
        <v>0</v>
      </c>
      <c r="G14283" s="7" t="n">
        <v>0</v>
      </c>
    </row>
    <row r="14284" customFormat="false" ht="15" hidden="false" customHeight="false" outlineLevel="0" collapsed="false">
      <c r="A14284" s="7" t="s">
        <v>33</v>
      </c>
      <c r="B14284" s="7" t="s">
        <v>148</v>
      </c>
      <c r="C14284" s="7" t="s">
        <v>1387</v>
      </c>
      <c r="D14284" s="7" t="n">
        <v>12</v>
      </c>
      <c r="E14284" s="7" t="n">
        <v>198</v>
      </c>
      <c r="F14284" s="7" t="n">
        <v>0</v>
      </c>
      <c r="G14284" s="7" t="n">
        <v>0</v>
      </c>
    </row>
    <row r="14285" customFormat="false" ht="15" hidden="false" customHeight="false" outlineLevel="0" collapsed="false">
      <c r="A14285" s="7" t="s">
        <v>33</v>
      </c>
      <c r="B14285" s="7" t="s">
        <v>139</v>
      </c>
      <c r="C14285" s="7" t="s">
        <v>1387</v>
      </c>
      <c r="D14285" s="7" t="n">
        <v>7</v>
      </c>
      <c r="E14285" s="7" t="n">
        <v>115.5</v>
      </c>
      <c r="F14285" s="7" t="n">
        <v>0</v>
      </c>
      <c r="G14285" s="7" t="n">
        <v>0</v>
      </c>
    </row>
    <row r="14286" customFormat="false" ht="15" hidden="false" customHeight="false" outlineLevel="0" collapsed="false">
      <c r="A14286" s="7" t="s">
        <v>33</v>
      </c>
      <c r="B14286" s="7" t="s">
        <v>181</v>
      </c>
      <c r="C14286" s="7" t="s">
        <v>1387</v>
      </c>
      <c r="D14286" s="7" t="n">
        <v>11</v>
      </c>
      <c r="E14286" s="7" t="n">
        <v>181.5</v>
      </c>
      <c r="F14286" s="7" t="n">
        <v>0</v>
      </c>
      <c r="G14286" s="7" t="n">
        <v>0</v>
      </c>
    </row>
    <row r="14287" customFormat="false" ht="15" hidden="false" customHeight="false" outlineLevel="0" collapsed="false">
      <c r="A14287" s="7" t="s">
        <v>33</v>
      </c>
      <c r="B14287" s="7" t="s">
        <v>133</v>
      </c>
      <c r="C14287" s="7" t="s">
        <v>1390</v>
      </c>
      <c r="D14287" s="7" t="n">
        <v>9</v>
      </c>
      <c r="E14287" s="7" t="n">
        <v>184.5</v>
      </c>
      <c r="F14287" s="7" t="n">
        <v>2</v>
      </c>
      <c r="G14287" s="7" t="n">
        <v>41</v>
      </c>
    </row>
    <row r="14288" customFormat="false" ht="15" hidden="false" customHeight="false" outlineLevel="0" collapsed="false">
      <c r="A14288" s="7" t="s">
        <v>33</v>
      </c>
      <c r="B14288" s="7" t="s">
        <v>154</v>
      </c>
      <c r="C14288" s="7" t="s">
        <v>1390</v>
      </c>
      <c r="D14288" s="7" t="n">
        <v>6</v>
      </c>
      <c r="E14288" s="7" t="n">
        <v>123</v>
      </c>
      <c r="F14288" s="7" t="n">
        <v>6</v>
      </c>
      <c r="G14288" s="7" t="n">
        <v>123</v>
      </c>
    </row>
    <row r="14289" customFormat="false" ht="15" hidden="false" customHeight="false" outlineLevel="0" collapsed="false">
      <c r="A14289" s="7" t="s">
        <v>33</v>
      </c>
      <c r="B14289" s="7" t="s">
        <v>216</v>
      </c>
      <c r="C14289" s="7" t="s">
        <v>1390</v>
      </c>
      <c r="D14289" s="7" t="n">
        <v>2</v>
      </c>
      <c r="E14289" s="7" t="n">
        <v>41</v>
      </c>
      <c r="F14289" s="7" t="n">
        <v>0</v>
      </c>
      <c r="G14289" s="7" t="n">
        <v>0</v>
      </c>
    </row>
    <row r="14290" customFormat="false" ht="15" hidden="false" customHeight="false" outlineLevel="0" collapsed="false">
      <c r="A14290" s="7" t="s">
        <v>33</v>
      </c>
      <c r="B14290" s="7" t="s">
        <v>167</v>
      </c>
      <c r="C14290" s="7" t="s">
        <v>1390</v>
      </c>
      <c r="D14290" s="7" t="n">
        <v>0</v>
      </c>
      <c r="E14290" s="7" t="n">
        <v>0</v>
      </c>
      <c r="F14290" s="7" t="n">
        <v>3</v>
      </c>
      <c r="G14290" s="7" t="n">
        <v>61.5</v>
      </c>
    </row>
    <row r="14291" customFormat="false" ht="15" hidden="false" customHeight="false" outlineLevel="0" collapsed="false">
      <c r="A14291" s="7" t="s">
        <v>33</v>
      </c>
      <c r="B14291" s="7" t="s">
        <v>267</v>
      </c>
      <c r="C14291" s="7" t="s">
        <v>1403</v>
      </c>
      <c r="D14291" s="7" t="n">
        <v>1</v>
      </c>
      <c r="E14291" s="7" t="n">
        <v>136.3</v>
      </c>
      <c r="F14291" s="7" t="n">
        <v>0</v>
      </c>
      <c r="G14291" s="7" t="n">
        <v>0</v>
      </c>
    </row>
    <row r="14292" customFormat="false" ht="15" hidden="false" customHeight="false" outlineLevel="0" collapsed="false">
      <c r="A14292" s="7" t="s">
        <v>33</v>
      </c>
      <c r="B14292" s="7" t="s">
        <v>384</v>
      </c>
      <c r="C14292" s="7" t="s">
        <v>1423</v>
      </c>
      <c r="D14292" s="7" t="n">
        <v>3</v>
      </c>
      <c r="E14292" s="7" t="n">
        <v>97.29</v>
      </c>
      <c r="F14292" s="7" t="n">
        <v>2</v>
      </c>
      <c r="G14292" s="7" t="n">
        <v>64.86</v>
      </c>
    </row>
    <row r="14293" customFormat="false" ht="15" hidden="false" customHeight="false" outlineLevel="0" collapsed="false">
      <c r="A14293" s="7" t="s">
        <v>33</v>
      </c>
      <c r="B14293" s="7" t="s">
        <v>204</v>
      </c>
      <c r="C14293" s="7" t="s">
        <v>1428</v>
      </c>
      <c r="D14293" s="7" t="n">
        <v>3</v>
      </c>
      <c r="E14293" s="7" t="n">
        <v>379.5</v>
      </c>
      <c r="F14293" s="7" t="n">
        <v>0</v>
      </c>
      <c r="G14293" s="7" t="n">
        <v>0</v>
      </c>
    </row>
    <row r="14294" customFormat="false" ht="15" hidden="false" customHeight="false" outlineLevel="0" collapsed="false">
      <c r="A14294" s="7" t="s">
        <v>33</v>
      </c>
      <c r="B14294" s="7" t="s">
        <v>196</v>
      </c>
      <c r="C14294" s="7" t="s">
        <v>1428</v>
      </c>
      <c r="D14294" s="7" t="n">
        <v>1</v>
      </c>
      <c r="E14294" s="7" t="n">
        <v>126.5</v>
      </c>
      <c r="F14294" s="7" t="n">
        <v>0</v>
      </c>
      <c r="G14294" s="7" t="n">
        <v>0</v>
      </c>
    </row>
    <row r="14295" customFormat="false" ht="15" hidden="false" customHeight="false" outlineLevel="0" collapsed="false">
      <c r="A14295" s="7" t="s">
        <v>33</v>
      </c>
      <c r="B14295" s="7" t="s">
        <v>212</v>
      </c>
      <c r="C14295" s="7" t="s">
        <v>1432</v>
      </c>
      <c r="D14295" s="7" t="n">
        <v>1</v>
      </c>
      <c r="E14295" s="7" t="n">
        <v>17</v>
      </c>
      <c r="F14295" s="7" t="n">
        <v>1</v>
      </c>
      <c r="G14295" s="7" t="n">
        <v>17</v>
      </c>
    </row>
    <row r="14296" customFormat="false" ht="15" hidden="false" customHeight="false" outlineLevel="0" collapsed="false">
      <c r="A14296" s="7" t="s">
        <v>33</v>
      </c>
      <c r="B14296" s="7" t="s">
        <v>227</v>
      </c>
      <c r="C14296" s="7" t="s">
        <v>1432</v>
      </c>
      <c r="D14296" s="7" t="n">
        <v>4</v>
      </c>
      <c r="E14296" s="7" t="n">
        <v>68</v>
      </c>
      <c r="F14296" s="7" t="n">
        <v>1</v>
      </c>
      <c r="G14296" s="7" t="n">
        <v>17</v>
      </c>
    </row>
    <row r="14297" customFormat="false" ht="15" hidden="false" customHeight="false" outlineLevel="0" collapsed="false">
      <c r="A14297" s="7" t="s">
        <v>33</v>
      </c>
      <c r="B14297" s="7" t="s">
        <v>124</v>
      </c>
      <c r="C14297" s="7" t="s">
        <v>1449</v>
      </c>
      <c r="D14297" s="7" t="n">
        <v>6</v>
      </c>
      <c r="E14297" s="7" t="n">
        <v>88.8</v>
      </c>
      <c r="F14297" s="7" t="n">
        <v>0</v>
      </c>
      <c r="G14297" s="7" t="n">
        <v>0</v>
      </c>
    </row>
    <row r="14298" customFormat="false" ht="15" hidden="false" customHeight="false" outlineLevel="0" collapsed="false">
      <c r="A14298" s="7" t="s">
        <v>33</v>
      </c>
      <c r="B14298" s="7" t="s">
        <v>120</v>
      </c>
      <c r="C14298" s="7" t="s">
        <v>1451</v>
      </c>
      <c r="D14298" s="7" t="n">
        <v>6</v>
      </c>
      <c r="E14298" s="7" t="n">
        <v>80.4</v>
      </c>
      <c r="F14298" s="7" t="n">
        <v>0</v>
      </c>
      <c r="G14298" s="7" t="n">
        <v>0</v>
      </c>
    </row>
    <row r="14299" customFormat="false" ht="15" hidden="false" customHeight="false" outlineLevel="0" collapsed="false">
      <c r="A14299" s="7" t="s">
        <v>33</v>
      </c>
      <c r="B14299" s="7" t="s">
        <v>587</v>
      </c>
      <c r="C14299" s="7" t="s">
        <v>1488</v>
      </c>
      <c r="D14299" s="7" t="n">
        <v>1</v>
      </c>
      <c r="E14299" s="7" t="n">
        <v>77.24</v>
      </c>
      <c r="F14299" s="7" t="n">
        <v>0</v>
      </c>
      <c r="G14299" s="7" t="n">
        <v>0</v>
      </c>
    </row>
    <row r="14300" customFormat="false" ht="15" hidden="false" customHeight="false" outlineLevel="0" collapsed="false">
      <c r="A14300" s="7" t="s">
        <v>33</v>
      </c>
      <c r="B14300" s="7" t="s">
        <v>124</v>
      </c>
      <c r="C14300" s="7" t="s">
        <v>1449</v>
      </c>
      <c r="D14300" s="7" t="n">
        <v>24</v>
      </c>
      <c r="E14300" s="7" t="n">
        <v>355.2</v>
      </c>
      <c r="F14300" s="7" t="n">
        <v>0</v>
      </c>
      <c r="G14300" s="7" t="n">
        <v>0</v>
      </c>
    </row>
    <row r="14301" customFormat="false" ht="15" hidden="false" customHeight="false" outlineLevel="0" collapsed="false">
      <c r="A14301" s="7" t="s">
        <v>33</v>
      </c>
      <c r="B14301" s="7" t="s">
        <v>194</v>
      </c>
      <c r="C14301" s="7" t="s">
        <v>1269</v>
      </c>
      <c r="D14301" s="7" t="n">
        <v>0</v>
      </c>
      <c r="E14301" s="7" t="n">
        <v>0</v>
      </c>
      <c r="F14301" s="7" t="n">
        <v>2</v>
      </c>
      <c r="G14301" s="7" t="n">
        <v>130</v>
      </c>
    </row>
    <row r="14302" customFormat="false" ht="15" hidden="false" customHeight="false" outlineLevel="0" collapsed="false">
      <c r="A14302" s="7" t="s">
        <v>33</v>
      </c>
      <c r="B14302" s="7" t="s">
        <v>86</v>
      </c>
      <c r="C14302" s="7" t="s">
        <v>1271</v>
      </c>
      <c r="D14302" s="7" t="n">
        <v>9</v>
      </c>
      <c r="E14302" s="7" t="n">
        <v>585</v>
      </c>
      <c r="F14302" s="7" t="n">
        <v>0</v>
      </c>
      <c r="G14302" s="7" t="n">
        <v>0</v>
      </c>
    </row>
    <row r="14303" customFormat="false" ht="15" hidden="false" customHeight="false" outlineLevel="0" collapsed="false">
      <c r="A14303" s="7" t="s">
        <v>33</v>
      </c>
      <c r="B14303" s="7" t="s">
        <v>98</v>
      </c>
      <c r="C14303" s="7" t="s">
        <v>1271</v>
      </c>
      <c r="D14303" s="7" t="n">
        <v>4</v>
      </c>
      <c r="E14303" s="7" t="n">
        <v>260</v>
      </c>
      <c r="F14303" s="7" t="n">
        <v>0</v>
      </c>
      <c r="G14303" s="7" t="n">
        <v>0</v>
      </c>
    </row>
    <row r="14304" customFormat="false" ht="15" hidden="false" customHeight="false" outlineLevel="0" collapsed="false">
      <c r="A14304" s="7" t="s">
        <v>33</v>
      </c>
      <c r="B14304" s="7" t="s">
        <v>88</v>
      </c>
      <c r="C14304" s="7" t="s">
        <v>1271</v>
      </c>
      <c r="D14304" s="7" t="n">
        <v>0</v>
      </c>
      <c r="E14304" s="7" t="n">
        <v>0</v>
      </c>
      <c r="F14304" s="7" t="n">
        <v>1</v>
      </c>
      <c r="G14304" s="7" t="n">
        <v>65</v>
      </c>
    </row>
    <row r="14305" customFormat="false" ht="15" hidden="false" customHeight="false" outlineLevel="0" collapsed="false">
      <c r="A14305" s="7" t="s">
        <v>33</v>
      </c>
      <c r="B14305" s="7" t="s">
        <v>206</v>
      </c>
      <c r="C14305" s="7" t="s">
        <v>1271</v>
      </c>
      <c r="D14305" s="7" t="n">
        <v>2</v>
      </c>
      <c r="E14305" s="7" t="n">
        <v>130</v>
      </c>
      <c r="F14305" s="7" t="n">
        <v>0</v>
      </c>
      <c r="G14305" s="7" t="n">
        <v>0</v>
      </c>
    </row>
    <row r="14306" customFormat="false" ht="15" hidden="false" customHeight="false" outlineLevel="0" collapsed="false">
      <c r="A14306" s="7" t="s">
        <v>33</v>
      </c>
      <c r="B14306" s="7" t="s">
        <v>447</v>
      </c>
      <c r="C14306" s="7" t="s">
        <v>1273</v>
      </c>
      <c r="D14306" s="7" t="n">
        <v>1</v>
      </c>
      <c r="E14306" s="7" t="n">
        <v>175.5</v>
      </c>
      <c r="F14306" s="7" t="n">
        <v>1</v>
      </c>
      <c r="G14306" s="7" t="n">
        <v>175.5</v>
      </c>
    </row>
    <row r="14307" customFormat="false" ht="15" hidden="false" customHeight="false" outlineLevel="0" collapsed="false">
      <c r="A14307" s="7" t="s">
        <v>33</v>
      </c>
      <c r="B14307" s="7" t="s">
        <v>151</v>
      </c>
      <c r="C14307" s="7" t="s">
        <v>1276</v>
      </c>
      <c r="D14307" s="7" t="n">
        <v>1</v>
      </c>
      <c r="E14307" s="7" t="n">
        <v>72.34</v>
      </c>
      <c r="F14307" s="7" t="n">
        <v>0</v>
      </c>
      <c r="G14307" s="7" t="n">
        <v>0</v>
      </c>
    </row>
    <row r="14308" customFormat="false" ht="15" hidden="false" customHeight="false" outlineLevel="0" collapsed="false">
      <c r="A14308" s="7" t="s">
        <v>33</v>
      </c>
      <c r="B14308" s="7" t="s">
        <v>157</v>
      </c>
      <c r="C14308" s="7" t="s">
        <v>1276</v>
      </c>
      <c r="D14308" s="7" t="n">
        <v>2</v>
      </c>
      <c r="E14308" s="7" t="n">
        <v>144.68</v>
      </c>
      <c r="F14308" s="7" t="n">
        <v>0</v>
      </c>
      <c r="G14308" s="7" t="n">
        <v>0</v>
      </c>
    </row>
    <row r="14309" customFormat="false" ht="15" hidden="false" customHeight="false" outlineLevel="0" collapsed="false">
      <c r="A14309" s="7" t="s">
        <v>33</v>
      </c>
      <c r="B14309" s="7" t="s">
        <v>313</v>
      </c>
      <c r="C14309" s="7" t="s">
        <v>1287</v>
      </c>
      <c r="D14309" s="7" t="n">
        <v>11</v>
      </c>
      <c r="E14309" s="7" t="n">
        <v>855.8</v>
      </c>
      <c r="F14309" s="7" t="n">
        <v>0</v>
      </c>
      <c r="G14309" s="7" t="n">
        <v>0</v>
      </c>
    </row>
    <row r="14310" customFormat="false" ht="15" hidden="false" customHeight="false" outlineLevel="0" collapsed="false">
      <c r="A14310" s="7" t="s">
        <v>33</v>
      </c>
      <c r="B14310" s="7" t="s">
        <v>391</v>
      </c>
      <c r="C14310" s="7" t="s">
        <v>1287</v>
      </c>
      <c r="D14310" s="7" t="n">
        <v>8</v>
      </c>
      <c r="E14310" s="7" t="n">
        <v>622.4</v>
      </c>
      <c r="F14310" s="7" t="n">
        <v>4</v>
      </c>
      <c r="G14310" s="7" t="n">
        <v>311.2</v>
      </c>
    </row>
    <row r="14311" customFormat="false" ht="15" hidden="false" customHeight="false" outlineLevel="0" collapsed="false">
      <c r="A14311" s="7" t="s">
        <v>33</v>
      </c>
      <c r="B14311" s="7" t="s">
        <v>106</v>
      </c>
      <c r="C14311" s="7" t="s">
        <v>1291</v>
      </c>
      <c r="D14311" s="7" t="n">
        <v>3</v>
      </c>
      <c r="E14311" s="7" t="n">
        <v>73.29</v>
      </c>
      <c r="F14311" s="7" t="n">
        <v>0</v>
      </c>
      <c r="G14311" s="7" t="n">
        <v>0</v>
      </c>
    </row>
    <row r="14312" customFormat="false" ht="15" hidden="false" customHeight="false" outlineLevel="0" collapsed="false">
      <c r="A14312" s="7" t="s">
        <v>33</v>
      </c>
      <c r="B14312" s="7" t="s">
        <v>96</v>
      </c>
      <c r="C14312" s="7" t="s">
        <v>1291</v>
      </c>
      <c r="D14312" s="7" t="n">
        <v>6</v>
      </c>
      <c r="E14312" s="7" t="n">
        <v>146.58</v>
      </c>
      <c r="F14312" s="7" t="n">
        <v>2</v>
      </c>
      <c r="G14312" s="7" t="n">
        <v>48.86</v>
      </c>
    </row>
    <row r="14313" customFormat="false" ht="15" hidden="false" customHeight="false" outlineLevel="0" collapsed="false">
      <c r="A14313" s="7" t="s">
        <v>33</v>
      </c>
      <c r="B14313" s="7" t="s">
        <v>110</v>
      </c>
      <c r="C14313" s="7" t="s">
        <v>1291</v>
      </c>
      <c r="D14313" s="7" t="n">
        <v>3</v>
      </c>
      <c r="E14313" s="7" t="n">
        <v>73.29</v>
      </c>
      <c r="F14313" s="7" t="n">
        <v>0</v>
      </c>
      <c r="G14313" s="7" t="n">
        <v>0</v>
      </c>
    </row>
    <row r="14314" customFormat="false" ht="15" hidden="false" customHeight="false" outlineLevel="0" collapsed="false">
      <c r="A14314" s="7" t="s">
        <v>33</v>
      </c>
      <c r="B14314" s="7" t="s">
        <v>393</v>
      </c>
      <c r="C14314" s="7" t="s">
        <v>1297</v>
      </c>
      <c r="D14314" s="7" t="n">
        <v>6</v>
      </c>
      <c r="E14314" s="7" t="n">
        <v>66</v>
      </c>
      <c r="F14314" s="7" t="n">
        <v>0</v>
      </c>
      <c r="G14314" s="7" t="n">
        <v>0</v>
      </c>
    </row>
    <row r="14315" customFormat="false" ht="15" hidden="false" customHeight="false" outlineLevel="0" collapsed="false">
      <c r="A14315" s="7" t="s">
        <v>33</v>
      </c>
      <c r="B14315" s="7" t="s">
        <v>337</v>
      </c>
      <c r="C14315" s="7" t="s">
        <v>1299</v>
      </c>
      <c r="D14315" s="7" t="n">
        <v>6</v>
      </c>
      <c r="E14315" s="7" t="n">
        <v>66</v>
      </c>
      <c r="F14315" s="7" t="n">
        <v>0</v>
      </c>
      <c r="G14315" s="7" t="n">
        <v>0</v>
      </c>
    </row>
    <row r="14316" customFormat="false" ht="15" hidden="false" customHeight="false" outlineLevel="0" collapsed="false">
      <c r="A14316" s="7" t="s">
        <v>33</v>
      </c>
      <c r="B14316" s="7" t="s">
        <v>83</v>
      </c>
      <c r="C14316" s="7" t="s">
        <v>1303</v>
      </c>
      <c r="D14316" s="7" t="n">
        <v>16</v>
      </c>
      <c r="E14316" s="7" t="n">
        <v>728</v>
      </c>
      <c r="F14316" s="7" t="n">
        <v>22</v>
      </c>
      <c r="G14316" s="7" t="n">
        <v>1001</v>
      </c>
    </row>
    <row r="14317" customFormat="false" ht="15" hidden="false" customHeight="false" outlineLevel="0" collapsed="false">
      <c r="A14317" s="7" t="s">
        <v>33</v>
      </c>
      <c r="B14317" s="7" t="s">
        <v>187</v>
      </c>
      <c r="C14317" s="7" t="s">
        <v>1309</v>
      </c>
      <c r="D14317" s="7" t="n">
        <v>12</v>
      </c>
      <c r="E14317" s="7" t="n">
        <v>933.6</v>
      </c>
      <c r="F14317" s="7" t="n">
        <v>6</v>
      </c>
      <c r="G14317" s="7" t="n">
        <v>466.8</v>
      </c>
    </row>
    <row r="14318" customFormat="false" ht="15" hidden="false" customHeight="false" outlineLevel="0" collapsed="false">
      <c r="A14318" s="7" t="s">
        <v>33</v>
      </c>
      <c r="B14318" s="7" t="s">
        <v>135</v>
      </c>
      <c r="C14318" s="7" t="s">
        <v>1316</v>
      </c>
      <c r="D14318" s="7" t="n">
        <v>3</v>
      </c>
      <c r="E14318" s="7" t="n">
        <v>141.69</v>
      </c>
      <c r="F14318" s="7" t="n">
        <v>2</v>
      </c>
      <c r="G14318" s="7" t="n">
        <v>94.46</v>
      </c>
    </row>
    <row r="14319" customFormat="false" ht="15" hidden="false" customHeight="false" outlineLevel="0" collapsed="false">
      <c r="A14319" s="7" t="s">
        <v>33</v>
      </c>
      <c r="B14319" s="7" t="s">
        <v>193</v>
      </c>
      <c r="C14319" s="7" t="s">
        <v>1316</v>
      </c>
      <c r="D14319" s="7" t="n">
        <v>12</v>
      </c>
      <c r="E14319" s="7" t="n">
        <v>566.76</v>
      </c>
      <c r="F14319" s="7" t="n">
        <v>0</v>
      </c>
      <c r="G14319" s="7" t="n">
        <v>0</v>
      </c>
    </row>
    <row r="14320" customFormat="false" ht="15" hidden="false" customHeight="false" outlineLevel="0" collapsed="false">
      <c r="A14320" s="7" t="s">
        <v>33</v>
      </c>
      <c r="B14320" s="7" t="s">
        <v>144</v>
      </c>
      <c r="C14320" s="7" t="s">
        <v>1320</v>
      </c>
      <c r="D14320" s="7" t="n">
        <v>3</v>
      </c>
      <c r="E14320" s="7" t="n">
        <v>189.81</v>
      </c>
      <c r="F14320" s="7" t="n">
        <v>0</v>
      </c>
      <c r="G14320" s="7" t="n">
        <v>0</v>
      </c>
    </row>
    <row r="14321" customFormat="false" ht="15" hidden="false" customHeight="false" outlineLevel="0" collapsed="false">
      <c r="A14321" s="7" t="s">
        <v>33</v>
      </c>
      <c r="B14321" s="7" t="s">
        <v>138</v>
      </c>
      <c r="C14321" s="7" t="s">
        <v>1320</v>
      </c>
      <c r="D14321" s="7" t="n">
        <v>2</v>
      </c>
      <c r="E14321" s="7" t="n">
        <v>126.54</v>
      </c>
      <c r="F14321" s="7" t="n">
        <v>0</v>
      </c>
      <c r="G14321" s="7" t="n">
        <v>0</v>
      </c>
    </row>
    <row r="14322" customFormat="false" ht="15" hidden="false" customHeight="false" outlineLevel="0" collapsed="false">
      <c r="A14322" s="7" t="s">
        <v>33</v>
      </c>
      <c r="B14322" s="7" t="s">
        <v>132</v>
      </c>
      <c r="C14322" s="7" t="s">
        <v>1322</v>
      </c>
      <c r="D14322" s="7" t="n">
        <v>0</v>
      </c>
      <c r="E14322" s="7" t="n">
        <v>0</v>
      </c>
      <c r="F14322" s="7" t="n">
        <v>2</v>
      </c>
      <c r="G14322" s="7" t="n">
        <v>19.64</v>
      </c>
    </row>
    <row r="14323" customFormat="false" ht="15" hidden="false" customHeight="false" outlineLevel="0" collapsed="false">
      <c r="A14323" s="7" t="s">
        <v>33</v>
      </c>
      <c r="B14323" s="7" t="s">
        <v>168</v>
      </c>
      <c r="C14323" s="7" t="s">
        <v>1326</v>
      </c>
      <c r="D14323" s="7" t="n">
        <v>2</v>
      </c>
      <c r="E14323" s="7" t="n">
        <v>25.64</v>
      </c>
      <c r="F14323" s="7" t="n">
        <v>0</v>
      </c>
      <c r="G14323" s="7" t="n">
        <v>0</v>
      </c>
    </row>
    <row r="14324" customFormat="false" ht="15" hidden="false" customHeight="false" outlineLevel="0" collapsed="false">
      <c r="A14324" s="7" t="s">
        <v>33</v>
      </c>
      <c r="B14324" s="7" t="s">
        <v>466</v>
      </c>
      <c r="C14324" s="7" t="s">
        <v>1329</v>
      </c>
      <c r="D14324" s="7" t="n">
        <v>3</v>
      </c>
      <c r="E14324" s="7" t="n">
        <v>292.05</v>
      </c>
      <c r="F14324" s="7" t="n">
        <v>0</v>
      </c>
      <c r="G14324" s="7" t="n">
        <v>0</v>
      </c>
    </row>
    <row r="14325" customFormat="false" ht="15" hidden="false" customHeight="false" outlineLevel="0" collapsed="false">
      <c r="A14325" s="7" t="s">
        <v>33</v>
      </c>
      <c r="B14325" s="7" t="s">
        <v>113</v>
      </c>
      <c r="C14325" s="7" t="s">
        <v>1330</v>
      </c>
      <c r="D14325" s="7" t="n">
        <v>6</v>
      </c>
      <c r="E14325" s="7" t="n">
        <v>173.58</v>
      </c>
      <c r="F14325" s="7" t="n">
        <v>0</v>
      </c>
      <c r="G14325" s="7" t="n">
        <v>0</v>
      </c>
    </row>
    <row r="14326" customFormat="false" ht="15" hidden="false" customHeight="false" outlineLevel="0" collapsed="false">
      <c r="A14326" s="7" t="s">
        <v>33</v>
      </c>
      <c r="B14326" s="7" t="s">
        <v>111</v>
      </c>
      <c r="C14326" s="7" t="s">
        <v>1330</v>
      </c>
      <c r="D14326" s="7" t="n">
        <v>11</v>
      </c>
      <c r="E14326" s="7" t="n">
        <v>318.23</v>
      </c>
      <c r="F14326" s="7" t="n">
        <v>0</v>
      </c>
      <c r="G14326" s="7" t="n">
        <v>0</v>
      </c>
    </row>
    <row r="14327" customFormat="false" ht="15" hidden="false" customHeight="false" outlineLevel="0" collapsed="false">
      <c r="A14327" s="7" t="s">
        <v>33</v>
      </c>
      <c r="B14327" s="7" t="s">
        <v>149</v>
      </c>
      <c r="C14327" s="7" t="s">
        <v>1330</v>
      </c>
      <c r="D14327" s="7" t="n">
        <v>8</v>
      </c>
      <c r="E14327" s="7" t="n">
        <v>231.44</v>
      </c>
      <c r="F14327" s="7" t="n">
        <v>0</v>
      </c>
      <c r="G14327" s="7" t="n">
        <v>0</v>
      </c>
    </row>
    <row r="14328" customFormat="false" ht="15" hidden="false" customHeight="false" outlineLevel="0" collapsed="false">
      <c r="A14328" s="7" t="s">
        <v>33</v>
      </c>
      <c r="B14328" s="7" t="s">
        <v>153</v>
      </c>
      <c r="C14328" s="7" t="s">
        <v>1330</v>
      </c>
      <c r="D14328" s="7" t="n">
        <v>0</v>
      </c>
      <c r="E14328" s="7" t="n">
        <v>0</v>
      </c>
      <c r="F14328" s="7" t="n">
        <v>3</v>
      </c>
      <c r="G14328" s="7" t="n">
        <v>86.79</v>
      </c>
    </row>
    <row r="14329" customFormat="false" ht="15" hidden="false" customHeight="false" outlineLevel="0" collapsed="false">
      <c r="A14329" s="7" t="s">
        <v>33</v>
      </c>
      <c r="B14329" s="7" t="s">
        <v>222</v>
      </c>
      <c r="C14329" s="7" t="s">
        <v>1331</v>
      </c>
      <c r="D14329" s="7" t="n">
        <v>6</v>
      </c>
      <c r="E14329" s="7" t="n">
        <v>253.02</v>
      </c>
      <c r="F14329" s="7" t="n">
        <v>0</v>
      </c>
      <c r="G14329" s="7" t="n">
        <v>0</v>
      </c>
    </row>
    <row r="14330" customFormat="false" ht="15" hidden="false" customHeight="false" outlineLevel="0" collapsed="false">
      <c r="A14330" s="7" t="s">
        <v>33</v>
      </c>
      <c r="B14330" s="7" t="s">
        <v>335</v>
      </c>
      <c r="C14330" s="7" t="s">
        <v>1331</v>
      </c>
      <c r="D14330" s="7" t="n">
        <v>6</v>
      </c>
      <c r="E14330" s="7" t="n">
        <v>253.02</v>
      </c>
      <c r="F14330" s="7" t="n">
        <v>0</v>
      </c>
      <c r="G14330" s="7" t="n">
        <v>0</v>
      </c>
    </row>
    <row r="14331" customFormat="false" ht="15" hidden="false" customHeight="false" outlineLevel="0" collapsed="false">
      <c r="A14331" s="7" t="s">
        <v>33</v>
      </c>
      <c r="B14331" s="7" t="s">
        <v>141</v>
      </c>
      <c r="C14331" s="7" t="s">
        <v>1334</v>
      </c>
      <c r="D14331" s="7" t="n">
        <v>0</v>
      </c>
      <c r="E14331" s="7" t="n">
        <v>0</v>
      </c>
      <c r="F14331" s="7" t="n">
        <v>2</v>
      </c>
      <c r="G14331" s="7" t="n">
        <v>34</v>
      </c>
    </row>
    <row r="14332" customFormat="false" ht="15" hidden="false" customHeight="false" outlineLevel="0" collapsed="false">
      <c r="A14332" s="7" t="s">
        <v>33</v>
      </c>
      <c r="B14332" s="7" t="s">
        <v>125</v>
      </c>
      <c r="C14332" s="7" t="s">
        <v>1334</v>
      </c>
      <c r="D14332" s="7" t="n">
        <v>3</v>
      </c>
      <c r="E14332" s="7" t="n">
        <v>51</v>
      </c>
      <c r="F14332" s="7" t="n">
        <v>3</v>
      </c>
      <c r="G14332" s="7" t="n">
        <v>51</v>
      </c>
    </row>
    <row r="14333" customFormat="false" ht="15" hidden="false" customHeight="false" outlineLevel="0" collapsed="false">
      <c r="A14333" s="7" t="s">
        <v>33</v>
      </c>
      <c r="B14333" s="7" t="s">
        <v>177</v>
      </c>
      <c r="C14333" s="7" t="s">
        <v>1334</v>
      </c>
      <c r="D14333" s="7" t="n">
        <v>3</v>
      </c>
      <c r="E14333" s="7" t="n">
        <v>51</v>
      </c>
      <c r="F14333" s="7" t="n">
        <v>0</v>
      </c>
      <c r="G14333" s="7" t="n">
        <v>0</v>
      </c>
    </row>
    <row r="14334" customFormat="false" ht="15" hidden="false" customHeight="false" outlineLevel="0" collapsed="false">
      <c r="A14334" s="7" t="s">
        <v>33</v>
      </c>
      <c r="B14334" s="7" t="s">
        <v>310</v>
      </c>
      <c r="C14334" s="7" t="s">
        <v>1334</v>
      </c>
      <c r="D14334" s="7" t="n">
        <v>3</v>
      </c>
      <c r="E14334" s="7" t="n">
        <v>51</v>
      </c>
      <c r="F14334" s="7" t="n">
        <v>0</v>
      </c>
      <c r="G14334" s="7" t="n">
        <v>0</v>
      </c>
    </row>
    <row r="14335" customFormat="false" ht="15" hidden="false" customHeight="false" outlineLevel="0" collapsed="false">
      <c r="A14335" s="7" t="s">
        <v>33</v>
      </c>
      <c r="B14335" s="7" t="s">
        <v>121</v>
      </c>
      <c r="C14335" s="7" t="s">
        <v>1339</v>
      </c>
      <c r="D14335" s="7" t="n">
        <v>2</v>
      </c>
      <c r="E14335" s="7" t="n">
        <v>82.4</v>
      </c>
      <c r="F14335" s="7" t="n">
        <v>0</v>
      </c>
      <c r="G14335" s="7" t="n">
        <v>0</v>
      </c>
    </row>
    <row r="14336" customFormat="false" ht="15" hidden="false" customHeight="false" outlineLevel="0" collapsed="false">
      <c r="A14336" s="7" t="s">
        <v>33</v>
      </c>
      <c r="B14336" s="7" t="s">
        <v>123</v>
      </c>
      <c r="C14336" s="7" t="s">
        <v>1340</v>
      </c>
      <c r="D14336" s="7" t="n">
        <v>0</v>
      </c>
      <c r="E14336" s="7" t="n">
        <v>0</v>
      </c>
      <c r="F14336" s="7" t="n">
        <v>2</v>
      </c>
      <c r="G14336" s="7" t="n">
        <v>36.9</v>
      </c>
    </row>
    <row r="14337" customFormat="false" ht="15" hidden="false" customHeight="false" outlineLevel="0" collapsed="false">
      <c r="A14337" s="7" t="s">
        <v>33</v>
      </c>
      <c r="B14337" s="7" t="s">
        <v>231</v>
      </c>
      <c r="C14337" s="7" t="s">
        <v>1342</v>
      </c>
      <c r="D14337" s="7" t="n">
        <v>2</v>
      </c>
      <c r="E14337" s="7" t="n">
        <v>39.84</v>
      </c>
      <c r="F14337" s="7" t="n">
        <v>0</v>
      </c>
      <c r="G14337" s="7" t="n">
        <v>0</v>
      </c>
    </row>
    <row r="14338" customFormat="false" ht="15" hidden="false" customHeight="false" outlineLevel="0" collapsed="false">
      <c r="A14338" s="7" t="s">
        <v>33</v>
      </c>
      <c r="B14338" s="7" t="s">
        <v>201</v>
      </c>
      <c r="C14338" s="7" t="s">
        <v>1344</v>
      </c>
      <c r="D14338" s="7" t="n">
        <v>17</v>
      </c>
      <c r="E14338" s="7" t="n">
        <v>161.5</v>
      </c>
      <c r="F14338" s="7" t="n">
        <v>0</v>
      </c>
      <c r="G14338" s="7" t="n">
        <v>0</v>
      </c>
    </row>
    <row r="14339" customFormat="false" ht="15" hidden="false" customHeight="false" outlineLevel="0" collapsed="false">
      <c r="A14339" s="7" t="s">
        <v>33</v>
      </c>
      <c r="B14339" s="7" t="s">
        <v>246</v>
      </c>
      <c r="C14339" s="7" t="s">
        <v>1345</v>
      </c>
      <c r="D14339" s="7" t="n">
        <v>2</v>
      </c>
      <c r="E14339" s="7" t="n">
        <v>19</v>
      </c>
      <c r="F14339" s="7" t="n">
        <v>0</v>
      </c>
      <c r="G14339" s="7" t="n">
        <v>0</v>
      </c>
    </row>
    <row r="14340" customFormat="false" ht="15" hidden="false" customHeight="false" outlineLevel="0" collapsed="false">
      <c r="A14340" s="7" t="s">
        <v>33</v>
      </c>
      <c r="B14340" s="7" t="s">
        <v>302</v>
      </c>
      <c r="C14340" s="7" t="s">
        <v>1346</v>
      </c>
      <c r="D14340" s="7" t="n">
        <v>6</v>
      </c>
      <c r="E14340" s="7" t="n">
        <v>77.7</v>
      </c>
      <c r="F14340" s="7" t="n">
        <v>0</v>
      </c>
      <c r="G14340" s="7" t="n">
        <v>0</v>
      </c>
    </row>
    <row r="14341" customFormat="false" ht="15" hidden="false" customHeight="false" outlineLevel="0" collapsed="false">
      <c r="A14341" s="7" t="s">
        <v>33</v>
      </c>
      <c r="B14341" s="7" t="s">
        <v>297</v>
      </c>
      <c r="C14341" s="7" t="s">
        <v>1348</v>
      </c>
      <c r="D14341" s="7" t="n">
        <v>6</v>
      </c>
      <c r="E14341" s="7" t="n">
        <v>48.48</v>
      </c>
      <c r="F14341" s="7" t="n">
        <v>0</v>
      </c>
      <c r="G14341" s="7" t="n">
        <v>0</v>
      </c>
    </row>
    <row r="14342" customFormat="false" ht="15" hidden="false" customHeight="false" outlineLevel="0" collapsed="false">
      <c r="A14342" s="7" t="s">
        <v>33</v>
      </c>
      <c r="B14342" s="7" t="s">
        <v>150</v>
      </c>
      <c r="C14342" s="7" t="s">
        <v>1349</v>
      </c>
      <c r="D14342" s="7" t="n">
        <v>3</v>
      </c>
      <c r="E14342" s="7" t="n">
        <v>36.54</v>
      </c>
      <c r="F14342" s="7" t="n">
        <v>2</v>
      </c>
      <c r="G14342" s="7" t="n">
        <v>24.36</v>
      </c>
    </row>
    <row r="14343" customFormat="false" ht="15" hidden="false" customHeight="false" outlineLevel="0" collapsed="false">
      <c r="A14343" s="7" t="s">
        <v>33</v>
      </c>
      <c r="B14343" s="7" t="s">
        <v>183</v>
      </c>
      <c r="C14343" s="7" t="s">
        <v>1351</v>
      </c>
      <c r="D14343" s="7" t="n">
        <v>2</v>
      </c>
      <c r="E14343" s="7" t="n">
        <v>42.42</v>
      </c>
      <c r="F14343" s="7" t="n">
        <v>3</v>
      </c>
      <c r="G14343" s="7" t="n">
        <v>63.63</v>
      </c>
    </row>
    <row r="14344" customFormat="false" ht="15" hidden="false" customHeight="false" outlineLevel="0" collapsed="false">
      <c r="A14344" s="7" t="s">
        <v>33</v>
      </c>
      <c r="B14344" s="7" t="s">
        <v>311</v>
      </c>
      <c r="C14344" s="7" t="s">
        <v>1352</v>
      </c>
      <c r="D14344" s="7" t="n">
        <v>2</v>
      </c>
      <c r="E14344" s="7" t="n">
        <v>22.66</v>
      </c>
      <c r="F14344" s="7" t="n">
        <v>2</v>
      </c>
      <c r="G14344" s="7" t="n">
        <v>22.66</v>
      </c>
    </row>
    <row r="14345" customFormat="false" ht="15" hidden="false" customHeight="false" outlineLevel="0" collapsed="false">
      <c r="A14345" s="7" t="s">
        <v>33</v>
      </c>
      <c r="B14345" s="7" t="s">
        <v>114</v>
      </c>
      <c r="C14345" s="7" t="s">
        <v>1354</v>
      </c>
      <c r="D14345" s="7" t="n">
        <v>0</v>
      </c>
      <c r="E14345" s="7" t="n">
        <v>0</v>
      </c>
      <c r="F14345" s="7" t="n">
        <v>2</v>
      </c>
      <c r="G14345" s="7" t="n">
        <v>55.1</v>
      </c>
    </row>
    <row r="14346" customFormat="false" ht="15" hidden="false" customHeight="false" outlineLevel="0" collapsed="false">
      <c r="A14346" s="7" t="s">
        <v>33</v>
      </c>
      <c r="B14346" s="7" t="s">
        <v>342</v>
      </c>
      <c r="C14346" s="7" t="s">
        <v>1356</v>
      </c>
      <c r="D14346" s="7" t="n">
        <v>6</v>
      </c>
      <c r="E14346" s="7" t="n">
        <v>83.04</v>
      </c>
      <c r="F14346" s="7" t="n">
        <v>0</v>
      </c>
      <c r="G14346" s="7" t="n">
        <v>0</v>
      </c>
    </row>
    <row r="14347" customFormat="false" ht="15" hidden="false" customHeight="false" outlineLevel="0" collapsed="false">
      <c r="A14347" s="7" t="s">
        <v>33</v>
      </c>
      <c r="B14347" s="7" t="s">
        <v>179</v>
      </c>
      <c r="C14347" s="7" t="s">
        <v>1357</v>
      </c>
      <c r="D14347" s="7" t="n">
        <v>3</v>
      </c>
      <c r="E14347" s="7" t="n">
        <v>48.6</v>
      </c>
      <c r="F14347" s="7" t="n">
        <v>2</v>
      </c>
      <c r="G14347" s="7" t="n">
        <v>32.4</v>
      </c>
    </row>
    <row r="14348" customFormat="false" ht="15" hidden="false" customHeight="false" outlineLevel="0" collapsed="false">
      <c r="A14348" s="7" t="s">
        <v>33</v>
      </c>
      <c r="B14348" s="7" t="s">
        <v>163</v>
      </c>
      <c r="C14348" s="7" t="s">
        <v>1357</v>
      </c>
      <c r="D14348" s="7" t="n">
        <v>2</v>
      </c>
      <c r="E14348" s="7" t="n">
        <v>35.64</v>
      </c>
      <c r="F14348" s="7" t="n">
        <v>0</v>
      </c>
      <c r="G14348" s="7" t="n">
        <v>0</v>
      </c>
    </row>
    <row r="14349" customFormat="false" ht="15" hidden="false" customHeight="false" outlineLevel="0" collapsed="false">
      <c r="A14349" s="7" t="s">
        <v>33</v>
      </c>
      <c r="B14349" s="7" t="s">
        <v>275</v>
      </c>
      <c r="C14349" s="7" t="s">
        <v>1358</v>
      </c>
      <c r="D14349" s="7" t="n">
        <v>6</v>
      </c>
      <c r="E14349" s="7" t="n">
        <v>49.2</v>
      </c>
      <c r="F14349" s="7" t="n">
        <v>0</v>
      </c>
      <c r="G14349" s="7" t="n">
        <v>0</v>
      </c>
    </row>
    <row r="14350" customFormat="false" ht="15" hidden="false" customHeight="false" outlineLevel="0" collapsed="false">
      <c r="A14350" s="7" t="s">
        <v>33</v>
      </c>
      <c r="B14350" s="7" t="s">
        <v>298</v>
      </c>
      <c r="C14350" s="7" t="s">
        <v>1362</v>
      </c>
      <c r="D14350" s="7" t="n">
        <v>3</v>
      </c>
      <c r="E14350" s="7" t="n">
        <v>29.46</v>
      </c>
      <c r="F14350" s="7" t="n">
        <v>0</v>
      </c>
      <c r="G14350" s="7" t="n">
        <v>0</v>
      </c>
    </row>
    <row r="14351" customFormat="false" ht="15" hidden="false" customHeight="false" outlineLevel="0" collapsed="false">
      <c r="A14351" s="7" t="s">
        <v>33</v>
      </c>
      <c r="B14351" s="7" t="s">
        <v>278</v>
      </c>
      <c r="C14351" s="7" t="s">
        <v>1372</v>
      </c>
      <c r="D14351" s="7" t="n">
        <v>3</v>
      </c>
      <c r="E14351" s="7" t="n">
        <v>126</v>
      </c>
      <c r="F14351" s="7" t="n">
        <v>0</v>
      </c>
      <c r="G14351" s="7" t="n">
        <v>0</v>
      </c>
    </row>
    <row r="14352" customFormat="false" ht="15" hidden="false" customHeight="false" outlineLevel="0" collapsed="false">
      <c r="A14352" s="7" t="s">
        <v>33</v>
      </c>
      <c r="B14352" s="7" t="s">
        <v>268</v>
      </c>
      <c r="C14352" s="7" t="s">
        <v>1372</v>
      </c>
      <c r="D14352" s="7" t="n">
        <v>3</v>
      </c>
      <c r="E14352" s="7" t="n">
        <v>126</v>
      </c>
      <c r="F14352" s="7" t="n">
        <v>0</v>
      </c>
      <c r="G14352" s="7" t="n">
        <v>0</v>
      </c>
    </row>
    <row r="14353" customFormat="false" ht="15" hidden="false" customHeight="false" outlineLevel="0" collapsed="false">
      <c r="A14353" s="7" t="s">
        <v>33</v>
      </c>
      <c r="B14353" s="7" t="s">
        <v>343</v>
      </c>
      <c r="C14353" s="7" t="s">
        <v>1376</v>
      </c>
      <c r="D14353" s="7" t="n">
        <v>6</v>
      </c>
      <c r="E14353" s="7" t="n">
        <v>110.4</v>
      </c>
      <c r="F14353" s="7" t="n">
        <v>0</v>
      </c>
      <c r="G14353" s="7" t="n">
        <v>0</v>
      </c>
    </row>
    <row r="14354" customFormat="false" ht="15" hidden="false" customHeight="false" outlineLevel="0" collapsed="false">
      <c r="A14354" s="7" t="s">
        <v>33</v>
      </c>
      <c r="B14354" s="7" t="s">
        <v>303</v>
      </c>
      <c r="C14354" s="7" t="s">
        <v>1376</v>
      </c>
      <c r="D14354" s="7" t="n">
        <v>3</v>
      </c>
      <c r="E14354" s="7" t="n">
        <v>55.2</v>
      </c>
      <c r="F14354" s="7" t="n">
        <v>0</v>
      </c>
      <c r="G14354" s="7" t="n">
        <v>0</v>
      </c>
    </row>
    <row r="14355" customFormat="false" ht="15" hidden="false" customHeight="false" outlineLevel="0" collapsed="false">
      <c r="A14355" s="7" t="s">
        <v>33</v>
      </c>
      <c r="B14355" s="7" t="s">
        <v>283</v>
      </c>
      <c r="C14355" s="7" t="s">
        <v>1376</v>
      </c>
      <c r="D14355" s="7" t="n">
        <v>3</v>
      </c>
      <c r="E14355" s="7" t="n">
        <v>55.2</v>
      </c>
      <c r="F14355" s="7" t="n">
        <v>0</v>
      </c>
      <c r="G14355" s="7" t="n">
        <v>0</v>
      </c>
    </row>
    <row r="14356" customFormat="false" ht="15" hidden="false" customHeight="false" outlineLevel="0" collapsed="false">
      <c r="A14356" s="7" t="s">
        <v>33</v>
      </c>
      <c r="B14356" s="7" t="s">
        <v>188</v>
      </c>
      <c r="C14356" s="7" t="s">
        <v>1379</v>
      </c>
      <c r="D14356" s="7" t="n">
        <v>6</v>
      </c>
      <c r="E14356" s="7" t="n">
        <v>250.86</v>
      </c>
      <c r="F14356" s="7" t="n">
        <v>0</v>
      </c>
      <c r="G14356" s="7" t="n">
        <v>0</v>
      </c>
    </row>
    <row r="14357" customFormat="false" ht="15" hidden="false" customHeight="false" outlineLevel="0" collapsed="false">
      <c r="A14357" s="7" t="s">
        <v>33</v>
      </c>
      <c r="B14357" s="7" t="s">
        <v>174</v>
      </c>
      <c r="C14357" s="7" t="s">
        <v>1379</v>
      </c>
      <c r="D14357" s="7" t="n">
        <v>4</v>
      </c>
      <c r="E14357" s="7" t="n">
        <v>167.24</v>
      </c>
      <c r="F14357" s="7" t="n">
        <v>0</v>
      </c>
      <c r="G14357" s="7" t="n">
        <v>0</v>
      </c>
    </row>
    <row r="14358" customFormat="false" ht="15" hidden="false" customHeight="false" outlineLevel="0" collapsed="false">
      <c r="A14358" s="7" t="s">
        <v>33</v>
      </c>
      <c r="B14358" s="7" t="s">
        <v>145</v>
      </c>
      <c r="C14358" s="7" t="s">
        <v>1379</v>
      </c>
      <c r="D14358" s="7" t="n">
        <v>3</v>
      </c>
      <c r="E14358" s="7" t="n">
        <v>125.43</v>
      </c>
      <c r="F14358" s="7" t="n">
        <v>0</v>
      </c>
      <c r="G14358" s="7" t="n">
        <v>0</v>
      </c>
    </row>
    <row r="14359" customFormat="false" ht="15" hidden="false" customHeight="false" outlineLevel="0" collapsed="false">
      <c r="A14359" s="7" t="s">
        <v>33</v>
      </c>
      <c r="B14359" s="7" t="s">
        <v>148</v>
      </c>
      <c r="C14359" s="7" t="s">
        <v>1387</v>
      </c>
      <c r="D14359" s="7" t="n">
        <v>3</v>
      </c>
      <c r="E14359" s="7" t="n">
        <v>49.5</v>
      </c>
      <c r="F14359" s="7" t="n">
        <v>3</v>
      </c>
      <c r="G14359" s="7" t="n">
        <v>49.5</v>
      </c>
    </row>
    <row r="14360" customFormat="false" ht="15" hidden="false" customHeight="false" outlineLevel="0" collapsed="false">
      <c r="A14360" s="7" t="s">
        <v>33</v>
      </c>
      <c r="B14360" s="7" t="s">
        <v>181</v>
      </c>
      <c r="C14360" s="7" t="s">
        <v>1387</v>
      </c>
      <c r="D14360" s="7" t="n">
        <v>0</v>
      </c>
      <c r="E14360" s="7" t="n">
        <v>0</v>
      </c>
      <c r="F14360" s="7" t="n">
        <v>2</v>
      </c>
      <c r="G14360" s="7" t="n">
        <v>33</v>
      </c>
    </row>
    <row r="14361" customFormat="false" ht="15" hidden="false" customHeight="false" outlineLevel="0" collapsed="false">
      <c r="A14361" s="7" t="s">
        <v>33</v>
      </c>
      <c r="B14361" s="7" t="s">
        <v>133</v>
      </c>
      <c r="C14361" s="7" t="s">
        <v>1390</v>
      </c>
      <c r="D14361" s="7" t="n">
        <v>12</v>
      </c>
      <c r="E14361" s="7" t="n">
        <v>246</v>
      </c>
      <c r="F14361" s="7" t="n">
        <v>0</v>
      </c>
      <c r="G14361" s="7" t="n">
        <v>0</v>
      </c>
    </row>
    <row r="14362" customFormat="false" ht="15" hidden="false" customHeight="false" outlineLevel="0" collapsed="false">
      <c r="A14362" s="7" t="s">
        <v>33</v>
      </c>
      <c r="B14362" s="7" t="s">
        <v>154</v>
      </c>
      <c r="C14362" s="7" t="s">
        <v>1390</v>
      </c>
      <c r="D14362" s="7" t="n">
        <v>2</v>
      </c>
      <c r="E14362" s="7" t="n">
        <v>41</v>
      </c>
      <c r="F14362" s="7" t="n">
        <v>0</v>
      </c>
      <c r="G14362" s="7" t="n">
        <v>0</v>
      </c>
    </row>
    <row r="14363" customFormat="false" ht="15" hidden="false" customHeight="false" outlineLevel="0" collapsed="false">
      <c r="A14363" s="7" t="s">
        <v>33</v>
      </c>
      <c r="B14363" s="7" t="s">
        <v>216</v>
      </c>
      <c r="C14363" s="7" t="s">
        <v>1390</v>
      </c>
      <c r="D14363" s="7" t="n">
        <v>2</v>
      </c>
      <c r="E14363" s="7" t="n">
        <v>41</v>
      </c>
      <c r="F14363" s="7" t="n">
        <v>0</v>
      </c>
      <c r="G14363" s="7" t="n">
        <v>0</v>
      </c>
    </row>
    <row r="14364" customFormat="false" ht="15" hidden="false" customHeight="false" outlineLevel="0" collapsed="false">
      <c r="A14364" s="7" t="s">
        <v>33</v>
      </c>
      <c r="B14364" s="7" t="s">
        <v>167</v>
      </c>
      <c r="C14364" s="7" t="s">
        <v>1390</v>
      </c>
      <c r="D14364" s="7" t="n">
        <v>11</v>
      </c>
      <c r="E14364" s="7" t="n">
        <v>225.5</v>
      </c>
      <c r="F14364" s="7" t="n">
        <v>0</v>
      </c>
      <c r="G14364" s="7" t="n">
        <v>0</v>
      </c>
    </row>
    <row r="14365" customFormat="false" ht="15" hidden="false" customHeight="false" outlineLevel="0" collapsed="false">
      <c r="A14365" s="7" t="s">
        <v>33</v>
      </c>
      <c r="B14365" s="7" t="s">
        <v>285</v>
      </c>
      <c r="C14365" s="7" t="s">
        <v>1390</v>
      </c>
      <c r="D14365" s="7" t="n">
        <v>2</v>
      </c>
      <c r="E14365" s="7" t="n">
        <v>41</v>
      </c>
      <c r="F14365" s="7" t="n">
        <v>3</v>
      </c>
      <c r="G14365" s="7" t="n">
        <v>61.5</v>
      </c>
    </row>
    <row r="14366" customFormat="false" ht="15" hidden="false" customHeight="false" outlineLevel="0" collapsed="false">
      <c r="A14366" s="7" t="s">
        <v>33</v>
      </c>
      <c r="B14366" s="7" t="s">
        <v>128</v>
      </c>
      <c r="C14366" s="7" t="s">
        <v>1421</v>
      </c>
      <c r="D14366" s="7" t="n">
        <v>4</v>
      </c>
      <c r="E14366" s="7" t="n">
        <v>100</v>
      </c>
      <c r="F14366" s="7" t="n">
        <v>0</v>
      </c>
      <c r="G14366" s="7" t="n">
        <v>0</v>
      </c>
    </row>
    <row r="14367" customFormat="false" ht="15" hidden="false" customHeight="false" outlineLevel="0" collapsed="false">
      <c r="A14367" s="7" t="s">
        <v>33</v>
      </c>
      <c r="B14367" s="7" t="s">
        <v>126</v>
      </c>
      <c r="C14367" s="7" t="s">
        <v>1421</v>
      </c>
      <c r="D14367" s="7" t="n">
        <v>4</v>
      </c>
      <c r="E14367" s="7" t="n">
        <v>100</v>
      </c>
      <c r="F14367" s="7" t="n">
        <v>0</v>
      </c>
      <c r="G14367" s="7" t="n">
        <v>0</v>
      </c>
    </row>
    <row r="14368" customFormat="false" ht="15" hidden="false" customHeight="false" outlineLevel="0" collapsed="false">
      <c r="A14368" s="7" t="s">
        <v>33</v>
      </c>
      <c r="B14368" s="7" t="s">
        <v>122</v>
      </c>
      <c r="C14368" s="7" t="s">
        <v>1421</v>
      </c>
      <c r="D14368" s="7" t="n">
        <v>4</v>
      </c>
      <c r="E14368" s="7" t="n">
        <v>100</v>
      </c>
      <c r="F14368" s="7" t="n">
        <v>0</v>
      </c>
      <c r="G14368" s="7" t="n">
        <v>0</v>
      </c>
    </row>
    <row r="14369" customFormat="false" ht="15" hidden="false" customHeight="false" outlineLevel="0" collapsed="false">
      <c r="A14369" s="7" t="s">
        <v>33</v>
      </c>
      <c r="B14369" s="7" t="s">
        <v>142</v>
      </c>
      <c r="C14369" s="7" t="s">
        <v>1421</v>
      </c>
      <c r="D14369" s="7" t="n">
        <v>4</v>
      </c>
      <c r="E14369" s="7" t="n">
        <v>100</v>
      </c>
      <c r="F14369" s="7" t="n">
        <v>0</v>
      </c>
      <c r="G14369" s="7" t="n">
        <v>0</v>
      </c>
    </row>
    <row r="14370" customFormat="false" ht="15" hidden="false" customHeight="false" outlineLevel="0" collapsed="false">
      <c r="A14370" s="7" t="s">
        <v>33</v>
      </c>
      <c r="B14370" s="7" t="s">
        <v>384</v>
      </c>
      <c r="C14370" s="7" t="s">
        <v>1423</v>
      </c>
      <c r="D14370" s="7" t="n">
        <v>6</v>
      </c>
      <c r="E14370" s="7" t="n">
        <v>194.58</v>
      </c>
      <c r="F14370" s="7" t="n">
        <v>0</v>
      </c>
      <c r="G14370" s="7" t="n">
        <v>0</v>
      </c>
    </row>
    <row r="14371" customFormat="false" ht="15" hidden="false" customHeight="false" outlineLevel="0" collapsed="false">
      <c r="A14371" s="7" t="s">
        <v>33</v>
      </c>
      <c r="B14371" s="7" t="s">
        <v>130</v>
      </c>
      <c r="C14371" s="7" t="s">
        <v>1425</v>
      </c>
      <c r="D14371" s="7" t="n">
        <v>2</v>
      </c>
      <c r="E14371" s="7" t="n">
        <v>70</v>
      </c>
      <c r="F14371" s="7" t="n">
        <v>2</v>
      </c>
      <c r="G14371" s="7" t="n">
        <v>70</v>
      </c>
    </row>
    <row r="14372" customFormat="false" ht="15" hidden="false" customHeight="false" outlineLevel="0" collapsed="false">
      <c r="A14372" s="7" t="s">
        <v>33</v>
      </c>
      <c r="B14372" s="7" t="s">
        <v>152</v>
      </c>
      <c r="C14372" s="7" t="s">
        <v>1425</v>
      </c>
      <c r="D14372" s="7" t="n">
        <v>11</v>
      </c>
      <c r="E14372" s="7" t="n">
        <v>385</v>
      </c>
      <c r="F14372" s="7" t="n">
        <v>0</v>
      </c>
      <c r="G14372" s="7" t="n">
        <v>0</v>
      </c>
    </row>
    <row r="14373" customFormat="false" ht="15" hidden="false" customHeight="false" outlineLevel="0" collapsed="false">
      <c r="A14373" s="7" t="s">
        <v>33</v>
      </c>
      <c r="B14373" s="7" t="s">
        <v>198</v>
      </c>
      <c r="C14373" s="7" t="s">
        <v>1425</v>
      </c>
      <c r="D14373" s="7" t="n">
        <v>2</v>
      </c>
      <c r="E14373" s="7" t="n">
        <v>70</v>
      </c>
      <c r="F14373" s="7" t="n">
        <v>0</v>
      </c>
      <c r="G14373" s="7" t="n">
        <v>0</v>
      </c>
    </row>
    <row r="14374" customFormat="false" ht="15" hidden="false" customHeight="false" outlineLevel="0" collapsed="false">
      <c r="A14374" s="7" t="s">
        <v>33</v>
      </c>
      <c r="B14374" s="7" t="s">
        <v>191</v>
      </c>
      <c r="C14374" s="7" t="s">
        <v>1425</v>
      </c>
      <c r="D14374" s="7" t="n">
        <v>11</v>
      </c>
      <c r="E14374" s="7" t="n">
        <v>385</v>
      </c>
      <c r="F14374" s="7" t="n">
        <v>0</v>
      </c>
      <c r="G14374" s="7" t="n">
        <v>0</v>
      </c>
    </row>
    <row r="14375" customFormat="false" ht="15" hidden="false" customHeight="false" outlineLevel="0" collapsed="false">
      <c r="A14375" s="7" t="s">
        <v>33</v>
      </c>
      <c r="B14375" s="7" t="s">
        <v>232</v>
      </c>
      <c r="C14375" s="7" t="s">
        <v>1432</v>
      </c>
      <c r="D14375" s="7" t="n">
        <v>0</v>
      </c>
      <c r="E14375" s="7" t="n">
        <v>0</v>
      </c>
      <c r="F14375" s="7" t="n">
        <v>5</v>
      </c>
      <c r="G14375" s="7" t="n">
        <v>85</v>
      </c>
    </row>
    <row r="14376" customFormat="false" ht="15" hidden="false" customHeight="false" outlineLevel="0" collapsed="false">
      <c r="A14376" s="7" t="s">
        <v>33</v>
      </c>
      <c r="B14376" s="7" t="s">
        <v>212</v>
      </c>
      <c r="C14376" s="7" t="s">
        <v>1432</v>
      </c>
      <c r="D14376" s="7" t="n">
        <v>0</v>
      </c>
      <c r="E14376" s="7" t="n">
        <v>0</v>
      </c>
      <c r="F14376" s="7" t="n">
        <v>2</v>
      </c>
      <c r="G14376" s="7" t="n">
        <v>34</v>
      </c>
    </row>
    <row r="14377" customFormat="false" ht="15" hidden="false" customHeight="false" outlineLevel="0" collapsed="false">
      <c r="A14377" s="7" t="s">
        <v>33</v>
      </c>
      <c r="B14377" s="7" t="s">
        <v>227</v>
      </c>
      <c r="C14377" s="7" t="s">
        <v>1432</v>
      </c>
      <c r="D14377" s="7" t="n">
        <v>2</v>
      </c>
      <c r="E14377" s="7" t="n">
        <v>34</v>
      </c>
      <c r="F14377" s="7" t="n">
        <v>2</v>
      </c>
      <c r="G14377" s="7" t="n">
        <v>34</v>
      </c>
    </row>
    <row r="14378" customFormat="false" ht="15" hidden="false" customHeight="false" outlineLevel="0" collapsed="false">
      <c r="A14378" s="7" t="s">
        <v>33</v>
      </c>
      <c r="B14378" s="7" t="s">
        <v>192</v>
      </c>
      <c r="C14378" s="7" t="s">
        <v>1311</v>
      </c>
      <c r="D14378" s="7" t="n">
        <v>9</v>
      </c>
      <c r="E14378" s="7" t="n">
        <v>180</v>
      </c>
      <c r="F14378" s="7" t="n">
        <v>2</v>
      </c>
      <c r="G14378" s="7" t="n">
        <v>40</v>
      </c>
    </row>
    <row r="14379" customFormat="false" ht="15" hidden="false" customHeight="false" outlineLevel="0" collapsed="false">
      <c r="A14379" s="7" t="s">
        <v>33</v>
      </c>
      <c r="B14379" s="7" t="s">
        <v>217</v>
      </c>
      <c r="C14379" s="7" t="s">
        <v>1446</v>
      </c>
      <c r="D14379" s="7" t="n">
        <v>15</v>
      </c>
      <c r="E14379" s="7" t="n">
        <v>130.95</v>
      </c>
      <c r="F14379" s="7" t="n">
        <v>0</v>
      </c>
      <c r="G14379" s="7" t="n">
        <v>0</v>
      </c>
    </row>
    <row r="14380" customFormat="false" ht="15" hidden="false" customHeight="false" outlineLevel="0" collapsed="false">
      <c r="A14380" s="7" t="s">
        <v>33</v>
      </c>
      <c r="B14380" s="7" t="s">
        <v>124</v>
      </c>
      <c r="C14380" s="7" t="s">
        <v>1449</v>
      </c>
      <c r="D14380" s="7" t="n">
        <v>12</v>
      </c>
      <c r="E14380" s="7" t="n">
        <v>177.6</v>
      </c>
      <c r="F14380" s="7" t="n">
        <v>0</v>
      </c>
      <c r="G14380" s="7" t="n">
        <v>0</v>
      </c>
    </row>
    <row r="14381" customFormat="false" ht="15" hidden="false" customHeight="false" outlineLevel="0" collapsed="false">
      <c r="A14381" s="7" t="s">
        <v>33</v>
      </c>
      <c r="B14381" s="7" t="s">
        <v>120</v>
      </c>
      <c r="C14381" s="7" t="s">
        <v>1451</v>
      </c>
      <c r="D14381" s="7" t="n">
        <v>25</v>
      </c>
      <c r="E14381" s="7" t="n">
        <v>335</v>
      </c>
      <c r="F14381" s="7" t="n">
        <v>0</v>
      </c>
      <c r="G14381" s="7" t="n">
        <v>0</v>
      </c>
    </row>
    <row r="14382" customFormat="false" ht="15" hidden="false" customHeight="false" outlineLevel="0" collapsed="false">
      <c r="A14382" s="7" t="s">
        <v>33</v>
      </c>
      <c r="B14382" s="7" t="s">
        <v>973</v>
      </c>
      <c r="C14382" s="7" t="s">
        <v>1461</v>
      </c>
      <c r="D14382" s="7" t="n">
        <v>0</v>
      </c>
      <c r="E14382" s="7" t="n">
        <v>0</v>
      </c>
      <c r="F14382" s="7" t="n">
        <v>6</v>
      </c>
      <c r="G14382" s="7" t="n">
        <v>0</v>
      </c>
    </row>
    <row r="14383" customFormat="false" ht="15" hidden="false" customHeight="false" outlineLevel="0" collapsed="false">
      <c r="A14383" s="7" t="s">
        <v>33</v>
      </c>
      <c r="B14383" s="7" t="s">
        <v>197</v>
      </c>
      <c r="C14383" s="7" t="s">
        <v>1461</v>
      </c>
      <c r="D14383" s="7" t="n">
        <v>18</v>
      </c>
      <c r="E14383" s="7" t="n">
        <v>187.2</v>
      </c>
      <c r="F14383" s="7" t="n">
        <v>6</v>
      </c>
      <c r="G14383" s="7" t="n">
        <v>62.4</v>
      </c>
    </row>
    <row r="14384" customFormat="false" ht="15" hidden="false" customHeight="false" outlineLevel="0" collapsed="false">
      <c r="A14384" s="7" t="s">
        <v>33</v>
      </c>
      <c r="B14384" s="7" t="s">
        <v>261</v>
      </c>
      <c r="C14384" s="7" t="s">
        <v>1463</v>
      </c>
      <c r="D14384" s="7" t="n">
        <v>8</v>
      </c>
      <c r="E14384" s="7" t="n">
        <v>143.6</v>
      </c>
      <c r="F14384" s="7" t="n">
        <v>0</v>
      </c>
      <c r="G14384" s="7" t="n">
        <v>0</v>
      </c>
    </row>
    <row r="14385" customFormat="false" ht="15" hidden="false" customHeight="false" outlineLevel="0" collapsed="false">
      <c r="A14385" s="7" t="s">
        <v>33</v>
      </c>
      <c r="B14385" s="7" t="s">
        <v>884</v>
      </c>
      <c r="C14385" s="7" t="s">
        <v>1436</v>
      </c>
      <c r="D14385" s="7" t="n">
        <v>3</v>
      </c>
      <c r="E14385" s="7" t="n">
        <v>108</v>
      </c>
      <c r="F14385" s="7" t="n">
        <v>0</v>
      </c>
      <c r="G14385" s="7" t="n">
        <v>0</v>
      </c>
    </row>
    <row r="14386" customFormat="false" ht="15" hidden="false" customHeight="false" outlineLevel="0" collapsed="false">
      <c r="A14386" s="7" t="s">
        <v>33</v>
      </c>
      <c r="B14386" s="7" t="s">
        <v>909</v>
      </c>
      <c r="C14386" s="7" t="s">
        <v>1573</v>
      </c>
      <c r="D14386" s="7" t="n">
        <v>3</v>
      </c>
      <c r="E14386" s="7" t="n">
        <v>49.8</v>
      </c>
      <c r="F14386" s="7" t="n">
        <v>2</v>
      </c>
      <c r="G14386" s="7" t="n">
        <v>33.2</v>
      </c>
    </row>
    <row r="14387" customFormat="false" ht="15" hidden="false" customHeight="false" outlineLevel="0" collapsed="false">
      <c r="A14387" s="7" t="s">
        <v>33</v>
      </c>
      <c r="B14387" s="7" t="s">
        <v>868</v>
      </c>
      <c r="C14387" s="7" t="s">
        <v>1573</v>
      </c>
      <c r="D14387" s="7" t="n">
        <v>6</v>
      </c>
      <c r="E14387" s="7" t="n">
        <v>111</v>
      </c>
      <c r="F14387" s="7" t="n">
        <v>2</v>
      </c>
      <c r="G14387" s="7" t="n">
        <v>37</v>
      </c>
    </row>
    <row r="14388" customFormat="false" ht="15" hidden="false" customHeight="false" outlineLevel="0" collapsed="false">
      <c r="A14388" s="7" t="s">
        <v>33</v>
      </c>
      <c r="B14388" s="7" t="s">
        <v>910</v>
      </c>
      <c r="C14388" s="7" t="s">
        <v>1574</v>
      </c>
      <c r="D14388" s="7" t="n">
        <v>3</v>
      </c>
      <c r="E14388" s="7" t="n">
        <v>75</v>
      </c>
      <c r="F14388" s="7" t="n">
        <v>2</v>
      </c>
      <c r="G14388" s="7" t="n">
        <v>50</v>
      </c>
    </row>
    <row r="14389" customFormat="false" ht="15" hidden="false" customHeight="false" outlineLevel="0" collapsed="false">
      <c r="A14389" s="7" t="s">
        <v>33</v>
      </c>
      <c r="B14389" s="7" t="s">
        <v>889</v>
      </c>
      <c r="C14389" s="7" t="s">
        <v>1439</v>
      </c>
      <c r="D14389" s="7" t="n">
        <v>11</v>
      </c>
      <c r="E14389" s="7" t="n">
        <v>231</v>
      </c>
      <c r="F14389" s="7" t="n">
        <v>0</v>
      </c>
      <c r="G14389" s="7" t="n">
        <v>0</v>
      </c>
    </row>
    <row r="14390" customFormat="false" ht="15" hidden="false" customHeight="false" outlineLevel="0" collapsed="false">
      <c r="A14390" s="7" t="s">
        <v>33</v>
      </c>
      <c r="B14390" s="7" t="s">
        <v>894</v>
      </c>
      <c r="C14390" s="7" t="s">
        <v>1575</v>
      </c>
      <c r="D14390" s="7" t="n">
        <v>3</v>
      </c>
      <c r="E14390" s="7" t="n">
        <v>160.5</v>
      </c>
      <c r="F14390" s="7" t="n">
        <v>2</v>
      </c>
      <c r="G14390" s="7" t="n">
        <v>107</v>
      </c>
    </row>
    <row r="14391" customFormat="false" ht="15" hidden="false" customHeight="false" outlineLevel="0" collapsed="false">
      <c r="A14391" s="7" t="s">
        <v>33</v>
      </c>
      <c r="B14391" s="7" t="s">
        <v>771</v>
      </c>
      <c r="C14391" s="7" t="s">
        <v>1551</v>
      </c>
      <c r="D14391" s="7" t="n">
        <v>3</v>
      </c>
      <c r="E14391" s="7" t="n">
        <v>280.5</v>
      </c>
      <c r="F14391" s="7" t="n">
        <v>3</v>
      </c>
      <c r="G14391" s="7" t="n">
        <v>280.5</v>
      </c>
    </row>
    <row r="14392" customFormat="false" ht="15" hidden="false" customHeight="false" outlineLevel="0" collapsed="false">
      <c r="A14392" s="7" t="s">
        <v>33</v>
      </c>
      <c r="B14392" s="7" t="s">
        <v>899</v>
      </c>
      <c r="C14392" s="7" t="s">
        <v>1429</v>
      </c>
      <c r="D14392" s="7" t="n">
        <v>5</v>
      </c>
      <c r="E14392" s="7" t="n">
        <v>104</v>
      </c>
      <c r="F14392" s="7" t="n">
        <v>3</v>
      </c>
      <c r="G14392" s="7" t="n">
        <v>62.4</v>
      </c>
    </row>
    <row r="14393" customFormat="false" ht="15" hidden="false" customHeight="false" outlineLevel="0" collapsed="false">
      <c r="A14393" s="7" t="s">
        <v>33</v>
      </c>
      <c r="B14393" s="7" t="s">
        <v>587</v>
      </c>
      <c r="C14393" s="7" t="s">
        <v>1488</v>
      </c>
      <c r="D14393" s="7" t="n">
        <v>2</v>
      </c>
      <c r="E14393" s="7" t="n">
        <v>154.48</v>
      </c>
      <c r="F14393" s="7" t="n">
        <v>0</v>
      </c>
      <c r="G14393" s="7" t="n">
        <v>0</v>
      </c>
    </row>
    <row r="14394" customFormat="false" ht="15" hidden="false" customHeight="false" outlineLevel="0" collapsed="false">
      <c r="A14394" s="7" t="s">
        <v>33</v>
      </c>
      <c r="B14394" s="7" t="s">
        <v>194</v>
      </c>
      <c r="C14394" s="7" t="s">
        <v>1269</v>
      </c>
      <c r="D14394" s="7" t="n">
        <v>11</v>
      </c>
      <c r="E14394" s="7" t="n">
        <v>715</v>
      </c>
      <c r="F14394" s="7" t="n">
        <v>0</v>
      </c>
      <c r="G14394" s="7" t="n">
        <v>0</v>
      </c>
    </row>
    <row r="14395" customFormat="false" ht="15" hidden="false" customHeight="false" outlineLevel="0" collapsed="false">
      <c r="A14395" s="7" t="s">
        <v>33</v>
      </c>
      <c r="B14395" s="7" t="s">
        <v>235</v>
      </c>
      <c r="C14395" s="7" t="s">
        <v>1269</v>
      </c>
      <c r="D14395" s="7" t="n">
        <v>4</v>
      </c>
      <c r="E14395" s="7" t="n">
        <v>260</v>
      </c>
      <c r="F14395" s="7" t="n">
        <v>0</v>
      </c>
      <c r="G14395" s="7" t="n">
        <v>0</v>
      </c>
    </row>
    <row r="14396" customFormat="false" ht="15" hidden="false" customHeight="false" outlineLevel="0" collapsed="false">
      <c r="A14396" s="7" t="s">
        <v>33</v>
      </c>
      <c r="B14396" s="7" t="s">
        <v>207</v>
      </c>
      <c r="C14396" s="7" t="s">
        <v>1269</v>
      </c>
      <c r="D14396" s="7" t="n">
        <v>7</v>
      </c>
      <c r="E14396" s="7" t="n">
        <v>455</v>
      </c>
      <c r="F14396" s="7" t="n">
        <v>0</v>
      </c>
      <c r="G14396" s="7" t="n">
        <v>0</v>
      </c>
    </row>
    <row r="14397" customFormat="false" ht="15" hidden="false" customHeight="false" outlineLevel="0" collapsed="false">
      <c r="A14397" s="7" t="s">
        <v>33</v>
      </c>
      <c r="B14397" s="7" t="s">
        <v>86</v>
      </c>
      <c r="C14397" s="7" t="s">
        <v>1271</v>
      </c>
      <c r="D14397" s="7" t="n">
        <v>1</v>
      </c>
      <c r="E14397" s="7" t="n">
        <v>65</v>
      </c>
      <c r="F14397" s="7" t="n">
        <v>2</v>
      </c>
      <c r="G14397" s="7" t="n">
        <v>130</v>
      </c>
    </row>
    <row r="14398" customFormat="false" ht="15" hidden="false" customHeight="false" outlineLevel="0" collapsed="false">
      <c r="A14398" s="7" t="s">
        <v>33</v>
      </c>
      <c r="B14398" s="7" t="s">
        <v>182</v>
      </c>
      <c r="C14398" s="7" t="s">
        <v>1271</v>
      </c>
      <c r="D14398" s="7" t="n">
        <v>0</v>
      </c>
      <c r="E14398" s="7" t="n">
        <v>0</v>
      </c>
      <c r="F14398" s="7" t="n">
        <v>1</v>
      </c>
      <c r="G14398" s="7" t="n">
        <v>65</v>
      </c>
    </row>
    <row r="14399" customFormat="false" ht="15" hidden="false" customHeight="false" outlineLevel="0" collapsed="false">
      <c r="A14399" s="7" t="s">
        <v>33</v>
      </c>
      <c r="B14399" s="7" t="s">
        <v>88</v>
      </c>
      <c r="C14399" s="7" t="s">
        <v>1271</v>
      </c>
      <c r="D14399" s="7" t="n">
        <v>4</v>
      </c>
      <c r="E14399" s="7" t="n">
        <v>260</v>
      </c>
      <c r="F14399" s="7" t="n">
        <v>0</v>
      </c>
      <c r="G14399" s="7" t="n">
        <v>0</v>
      </c>
    </row>
    <row r="14400" customFormat="false" ht="15" hidden="false" customHeight="false" outlineLevel="0" collapsed="false">
      <c r="A14400" s="7" t="s">
        <v>33</v>
      </c>
      <c r="B14400" s="7" t="s">
        <v>447</v>
      </c>
      <c r="C14400" s="7" t="s">
        <v>1273</v>
      </c>
      <c r="D14400" s="7" t="n">
        <v>3</v>
      </c>
      <c r="E14400" s="7" t="n">
        <v>526.5</v>
      </c>
      <c r="F14400" s="7" t="n">
        <v>0</v>
      </c>
      <c r="G14400" s="7" t="n">
        <v>0</v>
      </c>
    </row>
    <row r="14401" customFormat="false" ht="15" hidden="false" customHeight="false" outlineLevel="0" collapsed="false">
      <c r="A14401" s="7" t="s">
        <v>33</v>
      </c>
      <c r="B14401" s="7" t="s">
        <v>172</v>
      </c>
      <c r="C14401" s="7" t="s">
        <v>1276</v>
      </c>
      <c r="D14401" s="7" t="n">
        <v>4</v>
      </c>
      <c r="E14401" s="7" t="n">
        <v>289.36</v>
      </c>
      <c r="F14401" s="7" t="n">
        <v>0</v>
      </c>
      <c r="G14401" s="7" t="n">
        <v>0</v>
      </c>
    </row>
    <row r="14402" customFormat="false" ht="15" hidden="false" customHeight="false" outlineLevel="0" collapsed="false">
      <c r="A14402" s="7" t="s">
        <v>33</v>
      </c>
      <c r="B14402" s="7" t="s">
        <v>241</v>
      </c>
      <c r="C14402" s="7" t="s">
        <v>1276</v>
      </c>
      <c r="D14402" s="7" t="n">
        <v>1</v>
      </c>
      <c r="E14402" s="7" t="n">
        <v>72.34</v>
      </c>
      <c r="F14402" s="7" t="n">
        <v>0</v>
      </c>
      <c r="G14402" s="7" t="n">
        <v>0</v>
      </c>
    </row>
    <row r="14403" customFormat="false" ht="15" hidden="false" customHeight="false" outlineLevel="0" collapsed="false">
      <c r="A14403" s="7" t="s">
        <v>33</v>
      </c>
      <c r="B14403" s="7" t="s">
        <v>157</v>
      </c>
      <c r="C14403" s="7" t="s">
        <v>1276</v>
      </c>
      <c r="D14403" s="7" t="n">
        <v>1</v>
      </c>
      <c r="E14403" s="7" t="n">
        <v>72.34</v>
      </c>
      <c r="F14403" s="7" t="n">
        <v>1</v>
      </c>
      <c r="G14403" s="7" t="n">
        <v>72.34</v>
      </c>
    </row>
    <row r="14404" customFormat="false" ht="15" hidden="false" customHeight="false" outlineLevel="0" collapsed="false">
      <c r="A14404" s="7" t="s">
        <v>33</v>
      </c>
      <c r="B14404" s="7" t="s">
        <v>258</v>
      </c>
      <c r="C14404" s="7" t="s">
        <v>1276</v>
      </c>
      <c r="D14404" s="7" t="n">
        <v>5</v>
      </c>
      <c r="E14404" s="7" t="n">
        <v>361.7</v>
      </c>
      <c r="F14404" s="7" t="n">
        <v>0</v>
      </c>
      <c r="G14404" s="7" t="n">
        <v>0</v>
      </c>
    </row>
    <row r="14405" customFormat="false" ht="15" hidden="false" customHeight="false" outlineLevel="0" collapsed="false">
      <c r="A14405" s="7" t="s">
        <v>33</v>
      </c>
      <c r="B14405" s="7" t="s">
        <v>638</v>
      </c>
      <c r="C14405" s="7" t="s">
        <v>1287</v>
      </c>
      <c r="D14405" s="7" t="n">
        <v>3</v>
      </c>
      <c r="E14405" s="7" t="n">
        <v>233.4</v>
      </c>
      <c r="F14405" s="7" t="n">
        <v>0</v>
      </c>
      <c r="G14405" s="7" t="n">
        <v>0</v>
      </c>
    </row>
    <row r="14406" customFormat="false" ht="15" hidden="false" customHeight="false" outlineLevel="0" collapsed="false">
      <c r="A14406" s="7" t="s">
        <v>33</v>
      </c>
      <c r="B14406" s="7" t="s">
        <v>313</v>
      </c>
      <c r="C14406" s="7" t="s">
        <v>1287</v>
      </c>
      <c r="D14406" s="7" t="n">
        <v>0</v>
      </c>
      <c r="E14406" s="7" t="n">
        <v>0</v>
      </c>
      <c r="F14406" s="7" t="n">
        <v>2</v>
      </c>
      <c r="G14406" s="7" t="n">
        <v>155.6</v>
      </c>
    </row>
    <row r="14407" customFormat="false" ht="15" hidden="false" customHeight="false" outlineLevel="0" collapsed="false">
      <c r="A14407" s="7" t="s">
        <v>33</v>
      </c>
      <c r="B14407" s="7" t="s">
        <v>391</v>
      </c>
      <c r="C14407" s="7" t="s">
        <v>1287</v>
      </c>
      <c r="D14407" s="7" t="n">
        <v>2</v>
      </c>
      <c r="E14407" s="7" t="n">
        <v>155.6</v>
      </c>
      <c r="F14407" s="7" t="n">
        <v>0</v>
      </c>
      <c r="G14407" s="7" t="n">
        <v>0</v>
      </c>
    </row>
    <row r="14408" customFormat="false" ht="15" hidden="false" customHeight="false" outlineLevel="0" collapsed="false">
      <c r="A14408" s="7" t="s">
        <v>33</v>
      </c>
      <c r="B14408" s="7" t="s">
        <v>106</v>
      </c>
      <c r="C14408" s="7" t="s">
        <v>1291</v>
      </c>
      <c r="D14408" s="7" t="n">
        <v>4</v>
      </c>
      <c r="E14408" s="7" t="n">
        <v>97.72</v>
      </c>
      <c r="F14408" s="7" t="n">
        <v>3</v>
      </c>
      <c r="G14408" s="7" t="n">
        <v>73.29</v>
      </c>
    </row>
    <row r="14409" customFormat="false" ht="15" hidden="false" customHeight="false" outlineLevel="0" collapsed="false">
      <c r="A14409" s="7" t="s">
        <v>33</v>
      </c>
      <c r="B14409" s="7" t="s">
        <v>96</v>
      </c>
      <c r="C14409" s="7" t="s">
        <v>1291</v>
      </c>
      <c r="D14409" s="7" t="n">
        <v>4</v>
      </c>
      <c r="E14409" s="7" t="n">
        <v>97.72</v>
      </c>
      <c r="F14409" s="7" t="n">
        <v>3</v>
      </c>
      <c r="G14409" s="7" t="n">
        <v>73.29</v>
      </c>
    </row>
    <row r="14410" customFormat="false" ht="15" hidden="false" customHeight="false" outlineLevel="0" collapsed="false">
      <c r="A14410" s="7" t="s">
        <v>33</v>
      </c>
      <c r="B14410" s="7" t="s">
        <v>110</v>
      </c>
      <c r="C14410" s="7" t="s">
        <v>1291</v>
      </c>
      <c r="D14410" s="7" t="n">
        <v>2</v>
      </c>
      <c r="E14410" s="7" t="n">
        <v>48.86</v>
      </c>
      <c r="F14410" s="7" t="n">
        <v>1</v>
      </c>
      <c r="G14410" s="7" t="n">
        <v>24.43</v>
      </c>
    </row>
    <row r="14411" customFormat="false" ht="15" hidden="false" customHeight="false" outlineLevel="0" collapsed="false">
      <c r="A14411" s="7" t="s">
        <v>33</v>
      </c>
      <c r="B14411" s="7" t="s">
        <v>173</v>
      </c>
      <c r="C14411" s="7" t="s">
        <v>1291</v>
      </c>
      <c r="D14411" s="7" t="n">
        <v>4</v>
      </c>
      <c r="E14411" s="7" t="n">
        <v>97.72</v>
      </c>
      <c r="F14411" s="7" t="n">
        <v>3</v>
      </c>
      <c r="G14411" s="7" t="n">
        <v>73.29</v>
      </c>
    </row>
    <row r="14412" customFormat="false" ht="15" hidden="false" customHeight="false" outlineLevel="0" collapsed="false">
      <c r="A14412" s="7" t="s">
        <v>33</v>
      </c>
      <c r="B14412" s="7" t="s">
        <v>83</v>
      </c>
      <c r="C14412" s="7" t="s">
        <v>1303</v>
      </c>
      <c r="D14412" s="7" t="n">
        <v>15</v>
      </c>
      <c r="E14412" s="7" t="n">
        <v>682.5</v>
      </c>
      <c r="F14412" s="7" t="n">
        <v>6</v>
      </c>
      <c r="G14412" s="7" t="n">
        <v>273</v>
      </c>
    </row>
    <row r="14413" customFormat="false" ht="15" hidden="false" customHeight="false" outlineLevel="0" collapsed="false">
      <c r="A14413" s="7" t="s">
        <v>33</v>
      </c>
      <c r="B14413" s="7" t="s">
        <v>187</v>
      </c>
      <c r="C14413" s="7" t="s">
        <v>1309</v>
      </c>
      <c r="D14413" s="7" t="n">
        <v>10</v>
      </c>
      <c r="E14413" s="7" t="n">
        <v>778</v>
      </c>
      <c r="F14413" s="7" t="n">
        <v>6</v>
      </c>
      <c r="G14413" s="7" t="n">
        <v>466.8</v>
      </c>
    </row>
    <row r="14414" customFormat="false" ht="15" hidden="false" customHeight="false" outlineLevel="0" collapsed="false">
      <c r="A14414" s="7" t="s">
        <v>33</v>
      </c>
      <c r="B14414" s="7" t="s">
        <v>135</v>
      </c>
      <c r="C14414" s="7" t="s">
        <v>1316</v>
      </c>
      <c r="D14414" s="7" t="n">
        <v>5</v>
      </c>
      <c r="E14414" s="7" t="n">
        <v>236.15</v>
      </c>
      <c r="F14414" s="7" t="n">
        <v>0</v>
      </c>
      <c r="G14414" s="7" t="n">
        <v>0</v>
      </c>
    </row>
    <row r="14415" customFormat="false" ht="15" hidden="false" customHeight="false" outlineLevel="0" collapsed="false">
      <c r="A14415" s="7" t="s">
        <v>33</v>
      </c>
      <c r="B14415" s="7" t="s">
        <v>144</v>
      </c>
      <c r="C14415" s="7" t="s">
        <v>1320</v>
      </c>
      <c r="D14415" s="7" t="n">
        <v>0</v>
      </c>
      <c r="E14415" s="7" t="n">
        <v>0</v>
      </c>
      <c r="F14415" s="7" t="n">
        <v>1</v>
      </c>
      <c r="G14415" s="7" t="n">
        <v>63.27</v>
      </c>
    </row>
    <row r="14416" customFormat="false" ht="15" hidden="false" customHeight="false" outlineLevel="0" collapsed="false">
      <c r="A14416" s="7" t="s">
        <v>33</v>
      </c>
      <c r="B14416" s="7" t="s">
        <v>138</v>
      </c>
      <c r="C14416" s="7" t="s">
        <v>1320</v>
      </c>
      <c r="D14416" s="7" t="n">
        <v>3</v>
      </c>
      <c r="E14416" s="7" t="n">
        <v>189.81</v>
      </c>
      <c r="F14416" s="7" t="n">
        <v>0</v>
      </c>
      <c r="G14416" s="7" t="n">
        <v>0</v>
      </c>
    </row>
    <row r="14417" customFormat="false" ht="15" hidden="false" customHeight="false" outlineLevel="0" collapsed="false">
      <c r="A14417" s="7" t="s">
        <v>33</v>
      </c>
      <c r="B14417" s="7" t="s">
        <v>218</v>
      </c>
      <c r="C14417" s="7" t="s">
        <v>1320</v>
      </c>
      <c r="D14417" s="7" t="n">
        <v>2</v>
      </c>
      <c r="E14417" s="7" t="n">
        <v>126.54</v>
      </c>
      <c r="F14417" s="7" t="n">
        <v>0</v>
      </c>
      <c r="G14417" s="7" t="n">
        <v>0</v>
      </c>
    </row>
    <row r="14418" customFormat="false" ht="15" hidden="false" customHeight="false" outlineLevel="0" collapsed="false">
      <c r="A14418" s="7" t="s">
        <v>33</v>
      </c>
      <c r="B14418" s="7" t="s">
        <v>166</v>
      </c>
      <c r="C14418" s="7" t="s">
        <v>1320</v>
      </c>
      <c r="D14418" s="7" t="n">
        <v>1</v>
      </c>
      <c r="E14418" s="7" t="n">
        <v>63.27</v>
      </c>
      <c r="F14418" s="7" t="n">
        <v>0</v>
      </c>
      <c r="G14418" s="7" t="n">
        <v>0</v>
      </c>
    </row>
    <row r="14419" customFormat="false" ht="15" hidden="false" customHeight="false" outlineLevel="0" collapsed="false">
      <c r="A14419" s="7" t="s">
        <v>33</v>
      </c>
      <c r="B14419" s="7" t="s">
        <v>132</v>
      </c>
      <c r="C14419" s="7" t="s">
        <v>1322</v>
      </c>
      <c r="D14419" s="7" t="n">
        <v>9</v>
      </c>
      <c r="E14419" s="7" t="n">
        <v>88.38</v>
      </c>
      <c r="F14419" s="7" t="n">
        <v>0</v>
      </c>
      <c r="G14419" s="7" t="n">
        <v>0</v>
      </c>
    </row>
    <row r="14420" customFormat="false" ht="15" hidden="false" customHeight="false" outlineLevel="0" collapsed="false">
      <c r="A14420" s="7" t="s">
        <v>33</v>
      </c>
      <c r="B14420" s="7" t="s">
        <v>291</v>
      </c>
      <c r="C14420" s="7" t="s">
        <v>1323</v>
      </c>
      <c r="D14420" s="7" t="n">
        <v>4</v>
      </c>
      <c r="E14420" s="7" t="n">
        <v>57.12</v>
      </c>
      <c r="F14420" s="7" t="n">
        <v>0</v>
      </c>
      <c r="G14420" s="7" t="n">
        <v>0</v>
      </c>
    </row>
    <row r="14421" customFormat="false" ht="15" hidden="false" customHeight="false" outlineLevel="0" collapsed="false">
      <c r="A14421" s="7" t="s">
        <v>33</v>
      </c>
      <c r="B14421" s="7" t="s">
        <v>168</v>
      </c>
      <c r="C14421" s="7" t="s">
        <v>1326</v>
      </c>
      <c r="D14421" s="7" t="n">
        <v>9</v>
      </c>
      <c r="E14421" s="7" t="n">
        <v>115.38</v>
      </c>
      <c r="F14421" s="7" t="n">
        <v>0</v>
      </c>
      <c r="G14421" s="7" t="n">
        <v>0</v>
      </c>
    </row>
    <row r="14422" customFormat="false" ht="15" hidden="false" customHeight="false" outlineLevel="0" collapsed="false">
      <c r="A14422" s="7" t="s">
        <v>33</v>
      </c>
      <c r="B14422" s="7" t="s">
        <v>113</v>
      </c>
      <c r="C14422" s="7" t="s">
        <v>1330</v>
      </c>
      <c r="D14422" s="7" t="n">
        <v>16</v>
      </c>
      <c r="E14422" s="7" t="n">
        <v>462.88</v>
      </c>
      <c r="F14422" s="7" t="n">
        <v>0</v>
      </c>
      <c r="G14422" s="7" t="n">
        <v>0</v>
      </c>
    </row>
    <row r="14423" customFormat="false" ht="15" hidden="false" customHeight="false" outlineLevel="0" collapsed="false">
      <c r="A14423" s="7" t="s">
        <v>33</v>
      </c>
      <c r="B14423" s="7" t="s">
        <v>111</v>
      </c>
      <c r="C14423" s="7" t="s">
        <v>1330</v>
      </c>
      <c r="D14423" s="7" t="n">
        <v>2</v>
      </c>
      <c r="E14423" s="7" t="n">
        <v>57.86</v>
      </c>
      <c r="F14423" s="7" t="n">
        <v>0</v>
      </c>
      <c r="G14423" s="7" t="n">
        <v>0</v>
      </c>
    </row>
    <row r="14424" customFormat="false" ht="15" hidden="false" customHeight="false" outlineLevel="0" collapsed="false">
      <c r="A14424" s="7" t="s">
        <v>33</v>
      </c>
      <c r="B14424" s="7" t="s">
        <v>149</v>
      </c>
      <c r="C14424" s="7" t="s">
        <v>1330</v>
      </c>
      <c r="D14424" s="7" t="n">
        <v>4</v>
      </c>
      <c r="E14424" s="7" t="n">
        <v>115.72</v>
      </c>
      <c r="F14424" s="7" t="n">
        <v>0</v>
      </c>
      <c r="G14424" s="7" t="n">
        <v>0</v>
      </c>
    </row>
    <row r="14425" customFormat="false" ht="15" hidden="false" customHeight="false" outlineLevel="0" collapsed="false">
      <c r="A14425" s="7" t="s">
        <v>33</v>
      </c>
      <c r="B14425" s="7" t="s">
        <v>153</v>
      </c>
      <c r="C14425" s="7" t="s">
        <v>1330</v>
      </c>
      <c r="D14425" s="7" t="n">
        <v>7</v>
      </c>
      <c r="E14425" s="7" t="n">
        <v>202.51</v>
      </c>
      <c r="F14425" s="7" t="n">
        <v>0</v>
      </c>
      <c r="G14425" s="7" t="n">
        <v>0</v>
      </c>
    </row>
    <row r="14426" customFormat="false" ht="15" hidden="false" customHeight="false" outlineLevel="0" collapsed="false">
      <c r="A14426" s="7" t="s">
        <v>33</v>
      </c>
      <c r="B14426" s="7" t="s">
        <v>478</v>
      </c>
      <c r="C14426" s="7" t="s">
        <v>1330</v>
      </c>
      <c r="D14426" s="7" t="n">
        <v>3</v>
      </c>
      <c r="E14426" s="7" t="n">
        <v>86.79</v>
      </c>
      <c r="F14426" s="7" t="n">
        <v>0</v>
      </c>
      <c r="G14426" s="7" t="n">
        <v>0</v>
      </c>
    </row>
    <row r="14427" customFormat="false" ht="15" hidden="false" customHeight="false" outlineLevel="0" collapsed="false">
      <c r="A14427" s="7" t="s">
        <v>33</v>
      </c>
      <c r="B14427" s="7" t="s">
        <v>326</v>
      </c>
      <c r="C14427" s="7" t="s">
        <v>1330</v>
      </c>
      <c r="D14427" s="7" t="n">
        <v>5</v>
      </c>
      <c r="E14427" s="7" t="n">
        <v>144.65</v>
      </c>
      <c r="F14427" s="7" t="n">
        <v>2</v>
      </c>
      <c r="G14427" s="7" t="n">
        <v>57.86</v>
      </c>
    </row>
    <row r="14428" customFormat="false" ht="15" hidden="false" customHeight="false" outlineLevel="0" collapsed="false">
      <c r="A14428" s="7" t="s">
        <v>33</v>
      </c>
      <c r="B14428" s="7" t="s">
        <v>222</v>
      </c>
      <c r="C14428" s="7" t="s">
        <v>1331</v>
      </c>
      <c r="D14428" s="7" t="n">
        <v>4</v>
      </c>
      <c r="E14428" s="7" t="n">
        <v>168.68</v>
      </c>
      <c r="F14428" s="7" t="n">
        <v>0</v>
      </c>
      <c r="G14428" s="7" t="n">
        <v>0</v>
      </c>
    </row>
    <row r="14429" customFormat="false" ht="15" hidden="false" customHeight="false" outlineLevel="0" collapsed="false">
      <c r="A14429" s="7" t="s">
        <v>33</v>
      </c>
      <c r="B14429" s="7" t="s">
        <v>225</v>
      </c>
      <c r="C14429" s="7" t="s">
        <v>1331</v>
      </c>
      <c r="D14429" s="7" t="n">
        <v>3</v>
      </c>
      <c r="E14429" s="7" t="n">
        <v>126.51</v>
      </c>
      <c r="F14429" s="7" t="n">
        <v>0</v>
      </c>
      <c r="G14429" s="7" t="n">
        <v>0</v>
      </c>
    </row>
    <row r="14430" customFormat="false" ht="15" hidden="false" customHeight="false" outlineLevel="0" collapsed="false">
      <c r="A14430" s="7" t="s">
        <v>33</v>
      </c>
      <c r="B14430" s="7" t="s">
        <v>335</v>
      </c>
      <c r="C14430" s="7" t="s">
        <v>1331</v>
      </c>
      <c r="D14430" s="7" t="n">
        <v>3</v>
      </c>
      <c r="E14430" s="7" t="n">
        <v>126.51</v>
      </c>
      <c r="F14430" s="7" t="n">
        <v>0</v>
      </c>
      <c r="G14430" s="7" t="n">
        <v>0</v>
      </c>
    </row>
    <row r="14431" customFormat="false" ht="15" hidden="false" customHeight="false" outlineLevel="0" collapsed="false">
      <c r="A14431" s="7" t="s">
        <v>33</v>
      </c>
      <c r="B14431" s="7" t="s">
        <v>248</v>
      </c>
      <c r="C14431" s="7" t="s">
        <v>1331</v>
      </c>
      <c r="D14431" s="7" t="n">
        <v>2</v>
      </c>
      <c r="E14431" s="7" t="n">
        <v>84.34</v>
      </c>
      <c r="F14431" s="7" t="n">
        <v>0</v>
      </c>
      <c r="G14431" s="7" t="n">
        <v>0</v>
      </c>
    </row>
    <row r="14432" customFormat="false" ht="15" hidden="false" customHeight="false" outlineLevel="0" collapsed="false">
      <c r="A14432" s="7" t="s">
        <v>33</v>
      </c>
      <c r="B14432" s="7" t="s">
        <v>499</v>
      </c>
      <c r="C14432" s="7" t="s">
        <v>1331</v>
      </c>
      <c r="D14432" s="7" t="n">
        <v>3</v>
      </c>
      <c r="E14432" s="7" t="n">
        <v>126.51</v>
      </c>
      <c r="F14432" s="7" t="n">
        <v>0</v>
      </c>
      <c r="G14432" s="7" t="n">
        <v>0</v>
      </c>
    </row>
    <row r="14433" customFormat="false" ht="15" hidden="false" customHeight="false" outlineLevel="0" collapsed="false">
      <c r="A14433" s="7" t="s">
        <v>33</v>
      </c>
      <c r="B14433" s="7" t="s">
        <v>141</v>
      </c>
      <c r="C14433" s="7" t="s">
        <v>1334</v>
      </c>
      <c r="D14433" s="7" t="n">
        <v>3</v>
      </c>
      <c r="E14433" s="7" t="n">
        <v>51</v>
      </c>
      <c r="F14433" s="7" t="n">
        <v>0</v>
      </c>
      <c r="G14433" s="7" t="n">
        <v>0</v>
      </c>
    </row>
    <row r="14434" customFormat="false" ht="15" hidden="false" customHeight="false" outlineLevel="0" collapsed="false">
      <c r="A14434" s="7" t="s">
        <v>33</v>
      </c>
      <c r="B14434" s="7" t="s">
        <v>125</v>
      </c>
      <c r="C14434" s="7" t="s">
        <v>1334</v>
      </c>
      <c r="D14434" s="7" t="n">
        <v>4</v>
      </c>
      <c r="E14434" s="7" t="n">
        <v>68</v>
      </c>
      <c r="F14434" s="7" t="n">
        <v>4</v>
      </c>
      <c r="G14434" s="7" t="n">
        <v>68</v>
      </c>
    </row>
    <row r="14435" customFormat="false" ht="15" hidden="false" customHeight="false" outlineLevel="0" collapsed="false">
      <c r="A14435" s="7" t="s">
        <v>33</v>
      </c>
      <c r="B14435" s="7" t="s">
        <v>169</v>
      </c>
      <c r="C14435" s="7" t="s">
        <v>1334</v>
      </c>
      <c r="D14435" s="7" t="n">
        <v>9</v>
      </c>
      <c r="E14435" s="7" t="n">
        <v>153</v>
      </c>
      <c r="F14435" s="7" t="n">
        <v>0</v>
      </c>
      <c r="G14435" s="7" t="n">
        <v>0</v>
      </c>
    </row>
    <row r="14436" customFormat="false" ht="15" hidden="false" customHeight="false" outlineLevel="0" collapsed="false">
      <c r="A14436" s="7" t="s">
        <v>33</v>
      </c>
      <c r="B14436" s="7" t="s">
        <v>177</v>
      </c>
      <c r="C14436" s="7" t="s">
        <v>1334</v>
      </c>
      <c r="D14436" s="7" t="n">
        <v>15</v>
      </c>
      <c r="E14436" s="7" t="n">
        <v>255</v>
      </c>
      <c r="F14436" s="7" t="n">
        <v>0</v>
      </c>
      <c r="G14436" s="7" t="n">
        <v>0</v>
      </c>
    </row>
    <row r="14437" customFormat="false" ht="15" hidden="false" customHeight="false" outlineLevel="0" collapsed="false">
      <c r="A14437" s="7" t="s">
        <v>33</v>
      </c>
      <c r="B14437" s="7" t="s">
        <v>310</v>
      </c>
      <c r="C14437" s="7" t="s">
        <v>1334</v>
      </c>
      <c r="D14437" s="7" t="n">
        <v>2</v>
      </c>
      <c r="E14437" s="7" t="n">
        <v>34</v>
      </c>
      <c r="F14437" s="7" t="n">
        <v>2</v>
      </c>
      <c r="G14437" s="7" t="n">
        <v>34</v>
      </c>
    </row>
    <row r="14438" customFormat="false" ht="15" hidden="false" customHeight="false" outlineLevel="0" collapsed="false">
      <c r="A14438" s="7" t="s">
        <v>33</v>
      </c>
      <c r="B14438" s="7" t="s">
        <v>121</v>
      </c>
      <c r="C14438" s="7" t="s">
        <v>1339</v>
      </c>
      <c r="D14438" s="7" t="n">
        <v>5</v>
      </c>
      <c r="E14438" s="7" t="n">
        <v>206</v>
      </c>
      <c r="F14438" s="7" t="n">
        <v>0</v>
      </c>
      <c r="G14438" s="7" t="n">
        <v>0</v>
      </c>
    </row>
    <row r="14439" customFormat="false" ht="15" hidden="false" customHeight="false" outlineLevel="0" collapsed="false">
      <c r="A14439" s="7" t="s">
        <v>33</v>
      </c>
      <c r="B14439" s="7" t="s">
        <v>123</v>
      </c>
      <c r="C14439" s="7" t="s">
        <v>1340</v>
      </c>
      <c r="D14439" s="7" t="n">
        <v>5</v>
      </c>
      <c r="E14439" s="7" t="n">
        <v>92.25</v>
      </c>
      <c r="F14439" s="7" t="n">
        <v>0</v>
      </c>
      <c r="G14439" s="7" t="n">
        <v>0</v>
      </c>
    </row>
    <row r="14440" customFormat="false" ht="15" hidden="false" customHeight="false" outlineLevel="0" collapsed="false">
      <c r="A14440" s="7" t="s">
        <v>33</v>
      </c>
      <c r="B14440" s="7" t="s">
        <v>231</v>
      </c>
      <c r="C14440" s="7" t="s">
        <v>1342</v>
      </c>
      <c r="D14440" s="7" t="n">
        <v>1</v>
      </c>
      <c r="E14440" s="7" t="n">
        <v>19.92</v>
      </c>
      <c r="F14440" s="7" t="n">
        <v>0</v>
      </c>
      <c r="G14440" s="7" t="n">
        <v>0</v>
      </c>
    </row>
    <row r="14441" customFormat="false" ht="15" hidden="false" customHeight="false" outlineLevel="0" collapsed="false">
      <c r="A14441" s="7" t="s">
        <v>33</v>
      </c>
      <c r="B14441" s="7" t="s">
        <v>270</v>
      </c>
      <c r="C14441" s="7" t="s">
        <v>1343</v>
      </c>
      <c r="D14441" s="7" t="n">
        <v>9</v>
      </c>
      <c r="E14441" s="7" t="n">
        <v>156.15</v>
      </c>
      <c r="F14441" s="7" t="n">
        <v>0</v>
      </c>
      <c r="G14441" s="7" t="n">
        <v>0</v>
      </c>
    </row>
    <row r="14442" customFormat="false" ht="15" hidden="false" customHeight="false" outlineLevel="0" collapsed="false">
      <c r="A14442" s="7" t="s">
        <v>33</v>
      </c>
      <c r="B14442" s="7" t="s">
        <v>201</v>
      </c>
      <c r="C14442" s="7" t="s">
        <v>1344</v>
      </c>
      <c r="D14442" s="7" t="n">
        <v>1</v>
      </c>
      <c r="E14442" s="7" t="n">
        <v>9.5</v>
      </c>
      <c r="F14442" s="7" t="n">
        <v>2</v>
      </c>
      <c r="G14442" s="7" t="n">
        <v>19</v>
      </c>
    </row>
    <row r="14443" customFormat="false" ht="15" hidden="false" customHeight="false" outlineLevel="0" collapsed="false">
      <c r="A14443" s="7" t="s">
        <v>33</v>
      </c>
      <c r="B14443" s="7" t="s">
        <v>246</v>
      </c>
      <c r="C14443" s="7" t="s">
        <v>1345</v>
      </c>
      <c r="D14443" s="7" t="n">
        <v>4</v>
      </c>
      <c r="E14443" s="7" t="n">
        <v>38</v>
      </c>
      <c r="F14443" s="7" t="n">
        <v>0</v>
      </c>
      <c r="G14443" s="7" t="n">
        <v>0</v>
      </c>
    </row>
    <row r="14444" customFormat="false" ht="15" hidden="false" customHeight="false" outlineLevel="0" collapsed="false">
      <c r="A14444" s="7" t="s">
        <v>33</v>
      </c>
      <c r="B14444" s="7" t="s">
        <v>302</v>
      </c>
      <c r="C14444" s="7" t="s">
        <v>1346</v>
      </c>
      <c r="D14444" s="7" t="n">
        <v>8</v>
      </c>
      <c r="E14444" s="7" t="n">
        <v>103.6</v>
      </c>
      <c r="F14444" s="7" t="n">
        <v>0</v>
      </c>
      <c r="G14444" s="7" t="n">
        <v>0</v>
      </c>
    </row>
    <row r="14445" customFormat="false" ht="15" hidden="false" customHeight="false" outlineLevel="0" collapsed="false">
      <c r="A14445" s="7" t="s">
        <v>33</v>
      </c>
      <c r="B14445" s="7" t="s">
        <v>264</v>
      </c>
      <c r="C14445" s="7" t="s">
        <v>1347</v>
      </c>
      <c r="D14445" s="7" t="n">
        <v>10</v>
      </c>
      <c r="E14445" s="7" t="n">
        <v>97.1</v>
      </c>
      <c r="F14445" s="7" t="n">
        <v>0</v>
      </c>
      <c r="G14445" s="7" t="n">
        <v>0</v>
      </c>
    </row>
    <row r="14446" customFormat="false" ht="15" hidden="false" customHeight="false" outlineLevel="0" collapsed="false">
      <c r="A14446" s="7" t="s">
        <v>33</v>
      </c>
      <c r="B14446" s="7" t="s">
        <v>297</v>
      </c>
      <c r="C14446" s="7" t="s">
        <v>1348</v>
      </c>
      <c r="D14446" s="7" t="n">
        <v>3</v>
      </c>
      <c r="E14446" s="7" t="n">
        <v>24.24</v>
      </c>
      <c r="F14446" s="7" t="n">
        <v>0</v>
      </c>
      <c r="G14446" s="7" t="n">
        <v>0</v>
      </c>
    </row>
    <row r="14447" customFormat="false" ht="15" hidden="false" customHeight="false" outlineLevel="0" collapsed="false">
      <c r="A14447" s="7" t="s">
        <v>33</v>
      </c>
      <c r="B14447" s="7" t="s">
        <v>150</v>
      </c>
      <c r="C14447" s="7" t="s">
        <v>1349</v>
      </c>
      <c r="D14447" s="7" t="n">
        <v>3</v>
      </c>
      <c r="E14447" s="7" t="n">
        <v>36.54</v>
      </c>
      <c r="F14447" s="7" t="n">
        <v>1</v>
      </c>
      <c r="G14447" s="7" t="n">
        <v>12.18</v>
      </c>
    </row>
    <row r="14448" customFormat="false" ht="15" hidden="false" customHeight="false" outlineLevel="0" collapsed="false">
      <c r="A14448" s="7" t="s">
        <v>33</v>
      </c>
      <c r="B14448" s="7" t="s">
        <v>325</v>
      </c>
      <c r="C14448" s="7" t="s">
        <v>1350</v>
      </c>
      <c r="D14448" s="7" t="n">
        <v>3</v>
      </c>
      <c r="E14448" s="7" t="n">
        <v>116.1</v>
      </c>
      <c r="F14448" s="7" t="n">
        <v>0</v>
      </c>
      <c r="G14448" s="7" t="n">
        <v>0</v>
      </c>
    </row>
    <row r="14449" customFormat="false" ht="15" hidden="false" customHeight="false" outlineLevel="0" collapsed="false">
      <c r="A14449" s="7" t="s">
        <v>33</v>
      </c>
      <c r="B14449" s="7" t="s">
        <v>183</v>
      </c>
      <c r="C14449" s="7" t="s">
        <v>1351</v>
      </c>
      <c r="D14449" s="7" t="n">
        <v>9</v>
      </c>
      <c r="E14449" s="7" t="n">
        <v>190.89</v>
      </c>
      <c r="F14449" s="7" t="n">
        <v>0</v>
      </c>
      <c r="G14449" s="7" t="n">
        <v>0</v>
      </c>
    </row>
    <row r="14450" customFormat="false" ht="15" hidden="false" customHeight="false" outlineLevel="0" collapsed="false">
      <c r="A14450" s="7" t="s">
        <v>33</v>
      </c>
      <c r="B14450" s="7" t="s">
        <v>311</v>
      </c>
      <c r="C14450" s="7" t="s">
        <v>1352</v>
      </c>
      <c r="D14450" s="7" t="n">
        <v>3</v>
      </c>
      <c r="E14450" s="7" t="n">
        <v>33.99</v>
      </c>
      <c r="F14450" s="7" t="n">
        <v>0</v>
      </c>
      <c r="G14450" s="7" t="n">
        <v>0</v>
      </c>
    </row>
    <row r="14451" customFormat="false" ht="15" hidden="false" customHeight="false" outlineLevel="0" collapsed="false">
      <c r="A14451" s="7" t="s">
        <v>33</v>
      </c>
      <c r="B14451" s="7" t="s">
        <v>114</v>
      </c>
      <c r="C14451" s="7" t="s">
        <v>1354</v>
      </c>
      <c r="D14451" s="7" t="n">
        <v>4</v>
      </c>
      <c r="E14451" s="7" t="n">
        <v>110.2</v>
      </c>
      <c r="F14451" s="7" t="n">
        <v>0</v>
      </c>
      <c r="G14451" s="7" t="n">
        <v>0</v>
      </c>
    </row>
    <row r="14452" customFormat="false" ht="15" hidden="false" customHeight="false" outlineLevel="0" collapsed="false">
      <c r="A14452" s="7" t="s">
        <v>33</v>
      </c>
      <c r="B14452" s="7" t="s">
        <v>323</v>
      </c>
      <c r="C14452" s="7" t="s">
        <v>1355</v>
      </c>
      <c r="D14452" s="7" t="n">
        <v>7</v>
      </c>
      <c r="E14452" s="7" t="n">
        <v>141.68</v>
      </c>
      <c r="F14452" s="7" t="n">
        <v>0</v>
      </c>
      <c r="G14452" s="7" t="n">
        <v>0</v>
      </c>
    </row>
    <row r="14453" customFormat="false" ht="15" hidden="false" customHeight="false" outlineLevel="0" collapsed="false">
      <c r="A14453" s="7" t="s">
        <v>33</v>
      </c>
      <c r="B14453" s="7" t="s">
        <v>179</v>
      </c>
      <c r="C14453" s="7" t="s">
        <v>1357</v>
      </c>
      <c r="D14453" s="7" t="n">
        <v>7</v>
      </c>
      <c r="E14453" s="7" t="n">
        <v>113.4</v>
      </c>
      <c r="F14453" s="7" t="n">
        <v>0</v>
      </c>
      <c r="G14453" s="7" t="n">
        <v>0</v>
      </c>
    </row>
    <row r="14454" customFormat="false" ht="15" hidden="false" customHeight="false" outlineLevel="0" collapsed="false">
      <c r="A14454" s="7" t="s">
        <v>33</v>
      </c>
      <c r="B14454" s="7" t="s">
        <v>163</v>
      </c>
      <c r="C14454" s="7" t="s">
        <v>1357</v>
      </c>
      <c r="D14454" s="7" t="n">
        <v>4</v>
      </c>
      <c r="E14454" s="7" t="n">
        <v>71.28</v>
      </c>
      <c r="F14454" s="7" t="n">
        <v>0</v>
      </c>
      <c r="G14454" s="7" t="n">
        <v>0</v>
      </c>
    </row>
    <row r="14455" customFormat="false" ht="15" hidden="false" customHeight="false" outlineLevel="0" collapsed="false">
      <c r="A14455" s="7" t="s">
        <v>33</v>
      </c>
      <c r="B14455" s="7" t="s">
        <v>613</v>
      </c>
      <c r="C14455" s="7" t="s">
        <v>1369</v>
      </c>
      <c r="D14455" s="7" t="n">
        <v>1</v>
      </c>
      <c r="E14455" s="7" t="n">
        <v>53.53</v>
      </c>
      <c r="F14455" s="7" t="n">
        <v>0</v>
      </c>
      <c r="G14455" s="7" t="n">
        <v>0</v>
      </c>
    </row>
    <row r="14456" customFormat="false" ht="15" hidden="false" customHeight="false" outlineLevel="0" collapsed="false">
      <c r="A14456" s="7" t="s">
        <v>33</v>
      </c>
      <c r="B14456" s="7" t="s">
        <v>445</v>
      </c>
      <c r="C14456" s="7" t="s">
        <v>1372</v>
      </c>
      <c r="D14456" s="7" t="n">
        <v>2</v>
      </c>
      <c r="E14456" s="7" t="n">
        <v>98.6</v>
      </c>
      <c r="F14456" s="7" t="n">
        <v>0</v>
      </c>
      <c r="G14456" s="7" t="n">
        <v>0</v>
      </c>
    </row>
    <row r="14457" customFormat="false" ht="15" hidden="false" customHeight="false" outlineLevel="0" collapsed="false">
      <c r="A14457" s="7" t="s">
        <v>33</v>
      </c>
      <c r="B14457" s="7" t="s">
        <v>303</v>
      </c>
      <c r="C14457" s="7" t="s">
        <v>1376</v>
      </c>
      <c r="D14457" s="7" t="n">
        <v>4</v>
      </c>
      <c r="E14457" s="7" t="n">
        <v>73.6</v>
      </c>
      <c r="F14457" s="7" t="n">
        <v>0</v>
      </c>
      <c r="G14457" s="7" t="n">
        <v>0</v>
      </c>
    </row>
    <row r="14458" customFormat="false" ht="15" hidden="false" customHeight="false" outlineLevel="0" collapsed="false">
      <c r="A14458" s="7" t="s">
        <v>33</v>
      </c>
      <c r="B14458" s="7" t="s">
        <v>283</v>
      </c>
      <c r="C14458" s="7" t="s">
        <v>1376</v>
      </c>
      <c r="D14458" s="7" t="n">
        <v>2</v>
      </c>
      <c r="E14458" s="7" t="n">
        <v>36.8</v>
      </c>
      <c r="F14458" s="7" t="n">
        <v>0</v>
      </c>
      <c r="G14458" s="7" t="n">
        <v>0</v>
      </c>
    </row>
    <row r="14459" customFormat="false" ht="15" hidden="false" customHeight="false" outlineLevel="0" collapsed="false">
      <c r="A14459" s="7" t="s">
        <v>33</v>
      </c>
      <c r="B14459" s="7" t="s">
        <v>349</v>
      </c>
      <c r="C14459" s="7" t="s">
        <v>1378</v>
      </c>
      <c r="D14459" s="7" t="n">
        <v>1</v>
      </c>
      <c r="E14459" s="7" t="n">
        <v>18.4</v>
      </c>
      <c r="F14459" s="7" t="n">
        <v>1</v>
      </c>
      <c r="G14459" s="7" t="n">
        <v>18.4</v>
      </c>
    </row>
    <row r="14460" customFormat="false" ht="15" hidden="false" customHeight="false" outlineLevel="0" collapsed="false">
      <c r="A14460" s="7" t="s">
        <v>33</v>
      </c>
      <c r="B14460" s="7" t="s">
        <v>158</v>
      </c>
      <c r="C14460" s="7" t="s">
        <v>1380</v>
      </c>
      <c r="D14460" s="7" t="n">
        <v>1</v>
      </c>
      <c r="E14460" s="7" t="n">
        <v>35.67</v>
      </c>
      <c r="F14460" s="7" t="n">
        <v>1</v>
      </c>
      <c r="G14460" s="7" t="n">
        <v>35.67</v>
      </c>
    </row>
    <row r="14461" customFormat="false" ht="15" hidden="false" customHeight="false" outlineLevel="0" collapsed="false">
      <c r="A14461" s="7" t="s">
        <v>33</v>
      </c>
      <c r="B14461" s="7" t="s">
        <v>284</v>
      </c>
      <c r="C14461" s="7" t="s">
        <v>1381</v>
      </c>
      <c r="D14461" s="7" t="n">
        <v>1</v>
      </c>
      <c r="E14461" s="7" t="n">
        <v>64.89</v>
      </c>
      <c r="F14461" s="7" t="n">
        <v>0</v>
      </c>
      <c r="G14461" s="7" t="n">
        <v>0</v>
      </c>
    </row>
    <row r="14462" customFormat="false" ht="15" hidden="false" customHeight="false" outlineLevel="0" collapsed="false">
      <c r="A14462" s="7" t="s">
        <v>33</v>
      </c>
      <c r="B14462" s="7" t="s">
        <v>148</v>
      </c>
      <c r="C14462" s="7" t="s">
        <v>1387</v>
      </c>
      <c r="D14462" s="7" t="n">
        <v>5</v>
      </c>
      <c r="E14462" s="7" t="n">
        <v>82.5</v>
      </c>
      <c r="F14462" s="7" t="n">
        <v>0</v>
      </c>
      <c r="G14462" s="7" t="n">
        <v>0</v>
      </c>
    </row>
    <row r="14463" customFormat="false" ht="15" hidden="false" customHeight="false" outlineLevel="0" collapsed="false">
      <c r="A14463" s="7" t="s">
        <v>33</v>
      </c>
      <c r="B14463" s="7" t="s">
        <v>139</v>
      </c>
      <c r="C14463" s="7" t="s">
        <v>1387</v>
      </c>
      <c r="D14463" s="7" t="n">
        <v>6</v>
      </c>
      <c r="E14463" s="7" t="n">
        <v>99</v>
      </c>
      <c r="F14463" s="7" t="n">
        <v>5</v>
      </c>
      <c r="G14463" s="7" t="n">
        <v>82.5</v>
      </c>
    </row>
    <row r="14464" customFormat="false" ht="15" hidden="false" customHeight="false" outlineLevel="0" collapsed="false">
      <c r="A14464" s="7" t="s">
        <v>33</v>
      </c>
      <c r="B14464" s="7" t="s">
        <v>189</v>
      </c>
      <c r="C14464" s="7" t="s">
        <v>1387</v>
      </c>
      <c r="D14464" s="7" t="n">
        <v>2</v>
      </c>
      <c r="E14464" s="7" t="n">
        <v>33</v>
      </c>
      <c r="F14464" s="7" t="n">
        <v>0</v>
      </c>
      <c r="G14464" s="7" t="n">
        <v>0</v>
      </c>
    </row>
    <row r="14465" customFormat="false" ht="15" hidden="false" customHeight="false" outlineLevel="0" collapsed="false">
      <c r="A14465" s="7" t="s">
        <v>33</v>
      </c>
      <c r="B14465" s="7" t="s">
        <v>181</v>
      </c>
      <c r="C14465" s="7" t="s">
        <v>1387</v>
      </c>
      <c r="D14465" s="7" t="n">
        <v>14</v>
      </c>
      <c r="E14465" s="7" t="n">
        <v>231</v>
      </c>
      <c r="F14465" s="7" t="n">
        <v>0</v>
      </c>
      <c r="G14465" s="7" t="n">
        <v>0</v>
      </c>
    </row>
    <row r="14466" customFormat="false" ht="15" hidden="false" customHeight="false" outlineLevel="0" collapsed="false">
      <c r="A14466" s="7" t="s">
        <v>33</v>
      </c>
      <c r="B14466" s="7" t="s">
        <v>257</v>
      </c>
      <c r="C14466" s="7" t="s">
        <v>1387</v>
      </c>
      <c r="D14466" s="7" t="n">
        <v>10</v>
      </c>
      <c r="E14466" s="7" t="n">
        <v>165</v>
      </c>
      <c r="F14466" s="7" t="n">
        <v>0</v>
      </c>
      <c r="G14466" s="7" t="n">
        <v>0</v>
      </c>
    </row>
    <row r="14467" customFormat="false" ht="15" hidden="false" customHeight="false" outlineLevel="0" collapsed="false">
      <c r="A14467" s="7" t="s">
        <v>33</v>
      </c>
      <c r="B14467" s="7" t="s">
        <v>133</v>
      </c>
      <c r="C14467" s="7" t="s">
        <v>1390</v>
      </c>
      <c r="D14467" s="7" t="n">
        <v>2</v>
      </c>
      <c r="E14467" s="7" t="n">
        <v>41</v>
      </c>
      <c r="F14467" s="7" t="n">
        <v>4</v>
      </c>
      <c r="G14467" s="7" t="n">
        <v>82</v>
      </c>
    </row>
    <row r="14468" customFormat="false" ht="15" hidden="false" customHeight="false" outlineLevel="0" collapsed="false">
      <c r="A14468" s="7" t="s">
        <v>33</v>
      </c>
      <c r="B14468" s="7" t="s">
        <v>154</v>
      </c>
      <c r="C14468" s="7" t="s">
        <v>1390</v>
      </c>
      <c r="D14468" s="7" t="n">
        <v>4</v>
      </c>
      <c r="E14468" s="7" t="n">
        <v>82</v>
      </c>
      <c r="F14468" s="7" t="n">
        <v>0</v>
      </c>
      <c r="G14468" s="7" t="n">
        <v>0</v>
      </c>
    </row>
    <row r="14469" customFormat="false" ht="15" hidden="false" customHeight="false" outlineLevel="0" collapsed="false">
      <c r="A14469" s="7" t="s">
        <v>33</v>
      </c>
      <c r="B14469" s="7" t="s">
        <v>216</v>
      </c>
      <c r="C14469" s="7" t="s">
        <v>1390</v>
      </c>
      <c r="D14469" s="7" t="n">
        <v>0</v>
      </c>
      <c r="E14469" s="7" t="n">
        <v>0</v>
      </c>
      <c r="F14469" s="7" t="n">
        <v>1</v>
      </c>
      <c r="G14469" s="7" t="n">
        <v>20.5</v>
      </c>
    </row>
    <row r="14470" customFormat="false" ht="15" hidden="false" customHeight="false" outlineLevel="0" collapsed="false">
      <c r="A14470" s="7" t="s">
        <v>33</v>
      </c>
      <c r="B14470" s="7" t="s">
        <v>167</v>
      </c>
      <c r="C14470" s="7" t="s">
        <v>1390</v>
      </c>
      <c r="D14470" s="7" t="n">
        <v>9</v>
      </c>
      <c r="E14470" s="7" t="n">
        <v>184.5</v>
      </c>
      <c r="F14470" s="7" t="n">
        <v>0</v>
      </c>
      <c r="G14470" s="7" t="n">
        <v>0</v>
      </c>
    </row>
    <row r="14471" customFormat="false" ht="15" hidden="false" customHeight="false" outlineLevel="0" collapsed="false">
      <c r="A14471" s="7" t="s">
        <v>33</v>
      </c>
      <c r="B14471" s="7" t="s">
        <v>285</v>
      </c>
      <c r="C14471" s="7" t="s">
        <v>1390</v>
      </c>
      <c r="D14471" s="7" t="n">
        <v>2</v>
      </c>
      <c r="E14471" s="7" t="n">
        <v>41</v>
      </c>
      <c r="F14471" s="7" t="n">
        <v>0</v>
      </c>
      <c r="G14471" s="7" t="n">
        <v>0</v>
      </c>
    </row>
    <row r="14472" customFormat="false" ht="15" hidden="false" customHeight="false" outlineLevel="0" collapsed="false">
      <c r="A14472" s="7" t="s">
        <v>33</v>
      </c>
      <c r="B14472" s="7" t="s">
        <v>306</v>
      </c>
      <c r="C14472" s="7" t="s">
        <v>1407</v>
      </c>
      <c r="D14472" s="7" t="n">
        <v>6</v>
      </c>
      <c r="E14472" s="7" t="n">
        <v>85.5</v>
      </c>
      <c r="F14472" s="7" t="n">
        <v>0</v>
      </c>
      <c r="G14472" s="7" t="n">
        <v>0</v>
      </c>
    </row>
    <row r="14473" customFormat="false" ht="15" hidden="false" customHeight="false" outlineLevel="0" collapsed="false">
      <c r="A14473" s="7" t="s">
        <v>33</v>
      </c>
      <c r="B14473" s="7" t="s">
        <v>126</v>
      </c>
      <c r="C14473" s="7" t="s">
        <v>1421</v>
      </c>
      <c r="D14473" s="7" t="n">
        <v>2</v>
      </c>
      <c r="E14473" s="7" t="n">
        <v>50</v>
      </c>
      <c r="F14473" s="7" t="n">
        <v>0</v>
      </c>
      <c r="G14473" s="7" t="n">
        <v>0</v>
      </c>
    </row>
    <row r="14474" customFormat="false" ht="15" hidden="false" customHeight="false" outlineLevel="0" collapsed="false">
      <c r="A14474" s="7" t="s">
        <v>33</v>
      </c>
      <c r="B14474" s="7" t="s">
        <v>122</v>
      </c>
      <c r="C14474" s="7" t="s">
        <v>1421</v>
      </c>
      <c r="D14474" s="7" t="n">
        <v>5</v>
      </c>
      <c r="E14474" s="7" t="n">
        <v>125</v>
      </c>
      <c r="F14474" s="7" t="n">
        <v>0</v>
      </c>
      <c r="G14474" s="7" t="n">
        <v>0</v>
      </c>
    </row>
    <row r="14475" customFormat="false" ht="15" hidden="false" customHeight="false" outlineLevel="0" collapsed="false">
      <c r="A14475" s="7" t="s">
        <v>33</v>
      </c>
      <c r="B14475" s="7" t="s">
        <v>142</v>
      </c>
      <c r="C14475" s="7" t="s">
        <v>1421</v>
      </c>
      <c r="D14475" s="7" t="n">
        <v>2</v>
      </c>
      <c r="E14475" s="7" t="n">
        <v>50</v>
      </c>
      <c r="F14475" s="7" t="n">
        <v>0</v>
      </c>
      <c r="G14475" s="7" t="n">
        <v>0</v>
      </c>
    </row>
    <row r="14476" customFormat="false" ht="15" hidden="false" customHeight="false" outlineLevel="0" collapsed="false">
      <c r="A14476" s="7" t="s">
        <v>33</v>
      </c>
      <c r="B14476" s="7" t="s">
        <v>384</v>
      </c>
      <c r="C14476" s="7" t="s">
        <v>1423</v>
      </c>
      <c r="D14476" s="7" t="n">
        <v>1</v>
      </c>
      <c r="E14476" s="7" t="n">
        <v>32.43</v>
      </c>
      <c r="F14476" s="7" t="n">
        <v>3</v>
      </c>
      <c r="G14476" s="7" t="n">
        <v>97.29</v>
      </c>
    </row>
    <row r="14477" customFormat="false" ht="15" hidden="false" customHeight="false" outlineLevel="0" collapsed="false">
      <c r="A14477" s="7" t="s">
        <v>33</v>
      </c>
      <c r="B14477" s="7" t="s">
        <v>130</v>
      </c>
      <c r="C14477" s="7" t="s">
        <v>1425</v>
      </c>
      <c r="D14477" s="7" t="n">
        <v>4</v>
      </c>
      <c r="E14477" s="7" t="n">
        <v>140</v>
      </c>
      <c r="F14477" s="7" t="n">
        <v>0</v>
      </c>
      <c r="G14477" s="7" t="n">
        <v>0</v>
      </c>
    </row>
    <row r="14478" customFormat="false" ht="15" hidden="false" customHeight="false" outlineLevel="0" collapsed="false">
      <c r="A14478" s="7" t="s">
        <v>33</v>
      </c>
      <c r="B14478" s="7" t="s">
        <v>152</v>
      </c>
      <c r="C14478" s="7" t="s">
        <v>1425</v>
      </c>
      <c r="D14478" s="7" t="n">
        <v>0</v>
      </c>
      <c r="E14478" s="7" t="n">
        <v>0</v>
      </c>
      <c r="F14478" s="7" t="n">
        <v>1</v>
      </c>
      <c r="G14478" s="7" t="n">
        <v>35</v>
      </c>
    </row>
    <row r="14479" customFormat="false" ht="15" hidden="false" customHeight="false" outlineLevel="0" collapsed="false">
      <c r="A14479" s="7" t="s">
        <v>33</v>
      </c>
      <c r="B14479" s="7" t="s">
        <v>198</v>
      </c>
      <c r="C14479" s="7" t="s">
        <v>1425</v>
      </c>
      <c r="D14479" s="7" t="n">
        <v>4</v>
      </c>
      <c r="E14479" s="7" t="n">
        <v>140</v>
      </c>
      <c r="F14479" s="7" t="n">
        <v>0</v>
      </c>
      <c r="G14479" s="7" t="n">
        <v>0</v>
      </c>
    </row>
    <row r="14480" customFormat="false" ht="15" hidden="false" customHeight="false" outlineLevel="0" collapsed="false">
      <c r="A14480" s="7" t="s">
        <v>33</v>
      </c>
      <c r="B14480" s="7" t="s">
        <v>191</v>
      </c>
      <c r="C14480" s="7" t="s">
        <v>1425</v>
      </c>
      <c r="D14480" s="7" t="n">
        <v>1</v>
      </c>
      <c r="E14480" s="7" t="n">
        <v>35</v>
      </c>
      <c r="F14480" s="7" t="n">
        <v>2</v>
      </c>
      <c r="G14480" s="7" t="n">
        <v>70</v>
      </c>
    </row>
    <row r="14481" customFormat="false" ht="15" hidden="false" customHeight="false" outlineLevel="0" collapsed="false">
      <c r="A14481" s="7" t="s">
        <v>33</v>
      </c>
      <c r="B14481" s="7" t="s">
        <v>161</v>
      </c>
      <c r="C14481" s="7" t="s">
        <v>1428</v>
      </c>
      <c r="D14481" s="7" t="n">
        <v>6</v>
      </c>
      <c r="E14481" s="7" t="n">
        <v>759</v>
      </c>
      <c r="F14481" s="7" t="n">
        <v>1</v>
      </c>
      <c r="G14481" s="7" t="n">
        <v>126.5</v>
      </c>
    </row>
    <row r="14482" customFormat="false" ht="15" hidden="false" customHeight="false" outlineLevel="0" collapsed="false">
      <c r="A14482" s="7" t="s">
        <v>33</v>
      </c>
      <c r="B14482" s="7" t="s">
        <v>204</v>
      </c>
      <c r="C14482" s="7" t="s">
        <v>1428</v>
      </c>
      <c r="D14482" s="7" t="n">
        <v>2</v>
      </c>
      <c r="E14482" s="7" t="n">
        <v>253</v>
      </c>
      <c r="F14482" s="7" t="n">
        <v>0</v>
      </c>
      <c r="G14482" s="7" t="n">
        <v>0</v>
      </c>
    </row>
    <row r="14483" customFormat="false" ht="15" hidden="false" customHeight="false" outlineLevel="0" collapsed="false">
      <c r="A14483" s="7" t="s">
        <v>33</v>
      </c>
      <c r="B14483" s="7" t="s">
        <v>305</v>
      </c>
      <c r="C14483" s="7" t="s">
        <v>1428</v>
      </c>
      <c r="D14483" s="7" t="n">
        <v>2</v>
      </c>
      <c r="E14483" s="7" t="n">
        <v>253</v>
      </c>
      <c r="F14483" s="7" t="n">
        <v>0</v>
      </c>
      <c r="G14483" s="7" t="n">
        <v>0</v>
      </c>
    </row>
    <row r="14484" customFormat="false" ht="15" hidden="false" customHeight="false" outlineLevel="0" collapsed="false">
      <c r="A14484" s="7" t="s">
        <v>33</v>
      </c>
      <c r="B14484" s="7" t="s">
        <v>196</v>
      </c>
      <c r="C14484" s="7" t="s">
        <v>1428</v>
      </c>
      <c r="D14484" s="7" t="n">
        <v>4</v>
      </c>
      <c r="E14484" s="7" t="n">
        <v>506</v>
      </c>
      <c r="F14484" s="7" t="n">
        <v>0</v>
      </c>
      <c r="G14484" s="7" t="n">
        <v>0</v>
      </c>
    </row>
    <row r="14485" customFormat="false" ht="15" hidden="false" customHeight="false" outlineLevel="0" collapsed="false">
      <c r="A14485" s="7" t="s">
        <v>33</v>
      </c>
      <c r="B14485" s="7" t="s">
        <v>232</v>
      </c>
      <c r="C14485" s="7" t="s">
        <v>1432</v>
      </c>
      <c r="D14485" s="7" t="n">
        <v>7</v>
      </c>
      <c r="E14485" s="7" t="n">
        <v>119</v>
      </c>
      <c r="F14485" s="7" t="n">
        <v>3</v>
      </c>
      <c r="G14485" s="7" t="n">
        <v>51</v>
      </c>
    </row>
    <row r="14486" customFormat="false" ht="15" hidden="false" customHeight="false" outlineLevel="0" collapsed="false">
      <c r="A14486" s="7" t="s">
        <v>33</v>
      </c>
      <c r="B14486" s="7" t="s">
        <v>212</v>
      </c>
      <c r="C14486" s="7" t="s">
        <v>1432</v>
      </c>
      <c r="D14486" s="7" t="n">
        <v>11</v>
      </c>
      <c r="E14486" s="7" t="n">
        <v>187</v>
      </c>
      <c r="F14486" s="7" t="n">
        <v>0</v>
      </c>
      <c r="G14486" s="7" t="n">
        <v>0</v>
      </c>
    </row>
    <row r="14487" customFormat="false" ht="15" hidden="false" customHeight="false" outlineLevel="0" collapsed="false">
      <c r="A14487" s="7" t="s">
        <v>33</v>
      </c>
      <c r="B14487" s="7" t="s">
        <v>227</v>
      </c>
      <c r="C14487" s="7" t="s">
        <v>1432</v>
      </c>
      <c r="D14487" s="7" t="n">
        <v>1</v>
      </c>
      <c r="E14487" s="7" t="n">
        <v>17</v>
      </c>
      <c r="F14487" s="7" t="n">
        <v>0</v>
      </c>
      <c r="G14487" s="7" t="n">
        <v>0</v>
      </c>
    </row>
    <row r="14488" customFormat="false" ht="15" hidden="false" customHeight="false" outlineLevel="0" collapsed="false">
      <c r="A14488" s="7" t="s">
        <v>33</v>
      </c>
      <c r="B14488" s="7" t="s">
        <v>312</v>
      </c>
      <c r="C14488" s="7" t="s">
        <v>1432</v>
      </c>
      <c r="D14488" s="7" t="n">
        <v>2</v>
      </c>
      <c r="E14488" s="7" t="n">
        <v>34</v>
      </c>
      <c r="F14488" s="7" t="n">
        <v>3</v>
      </c>
      <c r="G14488" s="7" t="n">
        <v>51</v>
      </c>
    </row>
    <row r="14489" customFormat="false" ht="15" hidden="false" customHeight="false" outlineLevel="0" collapsed="false">
      <c r="A14489" s="7" t="s">
        <v>33</v>
      </c>
      <c r="B14489" s="7" t="s">
        <v>416</v>
      </c>
      <c r="C14489" s="7" t="s">
        <v>1432</v>
      </c>
      <c r="D14489" s="7" t="n">
        <v>3</v>
      </c>
      <c r="E14489" s="7" t="n">
        <v>51</v>
      </c>
      <c r="F14489" s="7" t="n">
        <v>0</v>
      </c>
      <c r="G14489" s="7" t="n">
        <v>0</v>
      </c>
    </row>
    <row r="14490" customFormat="false" ht="15" hidden="false" customHeight="false" outlineLevel="0" collapsed="false">
      <c r="A14490" s="7" t="s">
        <v>33</v>
      </c>
      <c r="B14490" s="7" t="s">
        <v>192</v>
      </c>
      <c r="C14490" s="7" t="s">
        <v>1311</v>
      </c>
      <c r="D14490" s="7" t="n">
        <v>9</v>
      </c>
      <c r="E14490" s="7" t="n">
        <v>180</v>
      </c>
      <c r="F14490" s="7" t="n">
        <v>4</v>
      </c>
      <c r="G14490" s="7" t="n">
        <v>80</v>
      </c>
    </row>
    <row r="14491" customFormat="false" ht="15" hidden="false" customHeight="false" outlineLevel="0" collapsed="false">
      <c r="A14491" s="7" t="s">
        <v>33</v>
      </c>
      <c r="B14491" s="7" t="s">
        <v>217</v>
      </c>
      <c r="C14491" s="7" t="s">
        <v>1446</v>
      </c>
      <c r="D14491" s="7" t="n">
        <v>6</v>
      </c>
      <c r="E14491" s="7" t="n">
        <v>52.38</v>
      </c>
      <c r="F14491" s="7" t="n">
        <v>2</v>
      </c>
      <c r="G14491" s="7" t="n">
        <v>17.46</v>
      </c>
    </row>
    <row r="14492" customFormat="false" ht="15" hidden="false" customHeight="false" outlineLevel="0" collapsed="false">
      <c r="A14492" s="7" t="s">
        <v>33</v>
      </c>
      <c r="B14492" s="7" t="s">
        <v>124</v>
      </c>
      <c r="C14492" s="7" t="s">
        <v>1449</v>
      </c>
      <c r="D14492" s="7" t="n">
        <v>6</v>
      </c>
      <c r="E14492" s="7" t="n">
        <v>88.8</v>
      </c>
      <c r="F14492" s="7" t="n">
        <v>0</v>
      </c>
      <c r="G14492" s="7" t="n">
        <v>0</v>
      </c>
    </row>
    <row r="14493" customFormat="false" ht="15" hidden="false" customHeight="false" outlineLevel="0" collapsed="false">
      <c r="A14493" s="7" t="s">
        <v>33</v>
      </c>
      <c r="B14493" s="7" t="s">
        <v>120</v>
      </c>
      <c r="C14493" s="7" t="s">
        <v>1451</v>
      </c>
      <c r="D14493" s="7" t="n">
        <v>4</v>
      </c>
      <c r="E14493" s="7" t="n">
        <v>53.6</v>
      </c>
      <c r="F14493" s="7" t="n">
        <v>1</v>
      </c>
      <c r="G14493" s="7" t="n">
        <v>13.4</v>
      </c>
    </row>
    <row r="14494" customFormat="false" ht="15" hidden="false" customHeight="false" outlineLevel="0" collapsed="false">
      <c r="A14494" s="7" t="s">
        <v>33</v>
      </c>
      <c r="B14494" s="7" t="s">
        <v>347</v>
      </c>
      <c r="C14494" s="7" t="s">
        <v>1454</v>
      </c>
      <c r="D14494" s="7" t="n">
        <v>4</v>
      </c>
      <c r="E14494" s="7" t="n">
        <v>64.8</v>
      </c>
      <c r="F14494" s="7" t="n">
        <v>0</v>
      </c>
      <c r="G14494" s="7" t="n">
        <v>0</v>
      </c>
    </row>
    <row r="14495" customFormat="false" ht="15" hidden="false" customHeight="false" outlineLevel="0" collapsed="false">
      <c r="A14495" s="7" t="s">
        <v>33</v>
      </c>
      <c r="B14495" s="7" t="s">
        <v>884</v>
      </c>
      <c r="C14495" s="7" t="s">
        <v>1436</v>
      </c>
      <c r="D14495" s="7" t="n">
        <v>4</v>
      </c>
      <c r="E14495" s="7" t="n">
        <v>144</v>
      </c>
      <c r="F14495" s="7" t="n">
        <v>0</v>
      </c>
      <c r="G14495" s="7" t="n">
        <v>0</v>
      </c>
    </row>
    <row r="14496" customFormat="false" ht="15" hidden="false" customHeight="false" outlineLevel="0" collapsed="false">
      <c r="A14496" s="7" t="s">
        <v>33</v>
      </c>
      <c r="B14496" s="7" t="s">
        <v>909</v>
      </c>
      <c r="C14496" s="7" t="s">
        <v>1573</v>
      </c>
      <c r="D14496" s="7" t="n">
        <v>2</v>
      </c>
      <c r="E14496" s="7" t="n">
        <v>33.2</v>
      </c>
      <c r="F14496" s="7" t="n">
        <v>2</v>
      </c>
      <c r="G14496" s="7" t="n">
        <v>33.2</v>
      </c>
    </row>
    <row r="14497" customFormat="false" ht="15" hidden="false" customHeight="false" outlineLevel="0" collapsed="false">
      <c r="A14497" s="7" t="s">
        <v>33</v>
      </c>
      <c r="B14497" s="7" t="s">
        <v>868</v>
      </c>
      <c r="C14497" s="7" t="s">
        <v>1573</v>
      </c>
      <c r="D14497" s="7" t="n">
        <v>5</v>
      </c>
      <c r="E14497" s="7" t="n">
        <v>92.5</v>
      </c>
      <c r="F14497" s="7" t="n">
        <v>4</v>
      </c>
      <c r="G14497" s="7" t="n">
        <v>74</v>
      </c>
    </row>
    <row r="14498" customFormat="false" ht="15" hidden="false" customHeight="false" outlineLevel="0" collapsed="false">
      <c r="A14498" s="7" t="s">
        <v>33</v>
      </c>
      <c r="B14498" s="7" t="s">
        <v>910</v>
      </c>
      <c r="C14498" s="7" t="s">
        <v>1574</v>
      </c>
      <c r="D14498" s="7" t="n">
        <v>6</v>
      </c>
      <c r="E14498" s="7" t="n">
        <v>150</v>
      </c>
      <c r="F14498" s="7" t="n">
        <v>0</v>
      </c>
      <c r="G14498" s="7" t="n">
        <v>0</v>
      </c>
    </row>
    <row r="14499" customFormat="false" ht="15" hidden="false" customHeight="false" outlineLevel="0" collapsed="false">
      <c r="A14499" s="7" t="s">
        <v>33</v>
      </c>
      <c r="B14499" s="7" t="s">
        <v>889</v>
      </c>
      <c r="C14499" s="7" t="s">
        <v>1439</v>
      </c>
      <c r="D14499" s="7" t="n">
        <v>2</v>
      </c>
      <c r="E14499" s="7" t="n">
        <v>42</v>
      </c>
      <c r="F14499" s="7" t="n">
        <v>0</v>
      </c>
      <c r="G14499" s="7" t="n">
        <v>0</v>
      </c>
    </row>
    <row r="14500" customFormat="false" ht="15" hidden="false" customHeight="false" outlineLevel="0" collapsed="false">
      <c r="A14500" s="7" t="s">
        <v>33</v>
      </c>
      <c r="B14500" s="7" t="s">
        <v>894</v>
      </c>
      <c r="C14500" s="7" t="s">
        <v>1575</v>
      </c>
      <c r="D14500" s="7" t="n">
        <v>4</v>
      </c>
      <c r="E14500" s="7" t="n">
        <v>214</v>
      </c>
      <c r="F14500" s="7" t="n">
        <v>0</v>
      </c>
      <c r="G14500" s="7" t="n">
        <v>0</v>
      </c>
    </row>
    <row r="14501" customFormat="false" ht="15" hidden="false" customHeight="false" outlineLevel="0" collapsed="false">
      <c r="A14501" s="7" t="s">
        <v>33</v>
      </c>
      <c r="B14501" s="7" t="s">
        <v>899</v>
      </c>
      <c r="C14501" s="7" t="s">
        <v>1429</v>
      </c>
      <c r="D14501" s="7" t="n">
        <v>2</v>
      </c>
      <c r="E14501" s="7" t="n">
        <v>41.6</v>
      </c>
      <c r="F14501" s="7" t="n">
        <v>2</v>
      </c>
      <c r="G14501" s="7" t="n">
        <v>41.6</v>
      </c>
    </row>
    <row r="14502" customFormat="false" ht="15" hidden="false" customHeight="false" outlineLevel="0" collapsed="false">
      <c r="A14502" s="7" t="s">
        <v>33</v>
      </c>
      <c r="B14502" s="7" t="s">
        <v>277</v>
      </c>
      <c r="C14502" s="7" t="s">
        <v>1487</v>
      </c>
      <c r="D14502" s="7" t="n">
        <v>1</v>
      </c>
      <c r="E14502" s="7" t="n">
        <v>128.71</v>
      </c>
      <c r="F14502" s="7" t="n">
        <v>0</v>
      </c>
      <c r="G14502" s="7" t="n">
        <v>0</v>
      </c>
    </row>
    <row r="14503" customFormat="false" ht="15" hidden="false" customHeight="false" outlineLevel="0" collapsed="false">
      <c r="A14503" s="7" t="s">
        <v>33</v>
      </c>
      <c r="B14503" s="7" t="s">
        <v>670</v>
      </c>
      <c r="C14503" s="7" t="s">
        <v>1487</v>
      </c>
      <c r="D14503" s="7" t="n">
        <v>1</v>
      </c>
      <c r="E14503" s="7" t="n">
        <v>128.71</v>
      </c>
      <c r="F14503" s="7" t="n">
        <v>2</v>
      </c>
      <c r="G14503" s="7" t="n">
        <v>257.42</v>
      </c>
    </row>
    <row r="14504" customFormat="false" ht="15" hidden="false" customHeight="false" outlineLevel="0" collapsed="false">
      <c r="A14504" s="7" t="s">
        <v>33</v>
      </c>
      <c r="B14504" s="7" t="s">
        <v>86</v>
      </c>
      <c r="C14504" s="7" t="s">
        <v>1271</v>
      </c>
      <c r="D14504" s="7" t="n">
        <v>2</v>
      </c>
      <c r="E14504" s="7" t="n">
        <v>130</v>
      </c>
      <c r="F14504" s="7" t="n">
        <v>0</v>
      </c>
      <c r="G14504" s="7" t="n">
        <v>0</v>
      </c>
    </row>
    <row r="14505" customFormat="false" ht="15" hidden="false" customHeight="false" outlineLevel="0" collapsed="false">
      <c r="A14505" s="7" t="s">
        <v>33</v>
      </c>
      <c r="B14505" s="7" t="s">
        <v>98</v>
      </c>
      <c r="C14505" s="7" t="s">
        <v>1271</v>
      </c>
      <c r="D14505" s="7" t="n">
        <v>4</v>
      </c>
      <c r="E14505" s="7" t="n">
        <v>260</v>
      </c>
      <c r="F14505" s="7" t="n">
        <v>0</v>
      </c>
      <c r="G14505" s="7" t="n">
        <v>0</v>
      </c>
    </row>
    <row r="14506" customFormat="false" ht="15" hidden="false" customHeight="false" outlineLevel="0" collapsed="false">
      <c r="A14506" s="7" t="s">
        <v>33</v>
      </c>
      <c r="B14506" s="7" t="s">
        <v>88</v>
      </c>
      <c r="C14506" s="7" t="s">
        <v>1271</v>
      </c>
      <c r="D14506" s="7" t="n">
        <v>0</v>
      </c>
      <c r="E14506" s="7" t="n">
        <v>0</v>
      </c>
      <c r="F14506" s="7" t="n">
        <v>1</v>
      </c>
      <c r="G14506" s="7" t="n">
        <v>65</v>
      </c>
    </row>
    <row r="14507" customFormat="false" ht="15" hidden="false" customHeight="false" outlineLevel="0" collapsed="false">
      <c r="A14507" s="7" t="s">
        <v>33</v>
      </c>
      <c r="B14507" s="7" t="s">
        <v>157</v>
      </c>
      <c r="C14507" s="7" t="s">
        <v>1276</v>
      </c>
      <c r="D14507" s="7" t="n">
        <v>1</v>
      </c>
      <c r="E14507" s="7" t="n">
        <v>72.34</v>
      </c>
      <c r="F14507" s="7" t="n">
        <v>0</v>
      </c>
      <c r="G14507" s="7" t="n">
        <v>0</v>
      </c>
    </row>
    <row r="14508" customFormat="false" ht="15" hidden="false" customHeight="false" outlineLevel="0" collapsed="false">
      <c r="A14508" s="7" t="s">
        <v>33</v>
      </c>
      <c r="B14508" s="7" t="s">
        <v>96</v>
      </c>
      <c r="C14508" s="7" t="s">
        <v>1291</v>
      </c>
      <c r="D14508" s="7" t="n">
        <v>2</v>
      </c>
      <c r="E14508" s="7" t="n">
        <v>48.86</v>
      </c>
      <c r="F14508" s="7" t="n">
        <v>3</v>
      </c>
      <c r="G14508" s="7" t="n">
        <v>73.29</v>
      </c>
    </row>
    <row r="14509" customFormat="false" ht="15" hidden="false" customHeight="false" outlineLevel="0" collapsed="false">
      <c r="A14509" s="7" t="s">
        <v>33</v>
      </c>
      <c r="B14509" s="7" t="s">
        <v>110</v>
      </c>
      <c r="C14509" s="7" t="s">
        <v>1291</v>
      </c>
      <c r="D14509" s="7" t="n">
        <v>2</v>
      </c>
      <c r="E14509" s="7" t="n">
        <v>48.86</v>
      </c>
      <c r="F14509" s="7" t="n">
        <v>0</v>
      </c>
      <c r="G14509" s="7" t="n">
        <v>0</v>
      </c>
    </row>
    <row r="14510" customFormat="false" ht="15" hidden="false" customHeight="false" outlineLevel="0" collapsed="false">
      <c r="A14510" s="7" t="s">
        <v>33</v>
      </c>
      <c r="B14510" s="7" t="s">
        <v>83</v>
      </c>
      <c r="C14510" s="7" t="s">
        <v>1303</v>
      </c>
      <c r="D14510" s="7" t="n">
        <v>4</v>
      </c>
      <c r="E14510" s="7" t="n">
        <v>182</v>
      </c>
      <c r="F14510" s="7" t="n">
        <v>3</v>
      </c>
      <c r="G14510" s="7" t="n">
        <v>136.5</v>
      </c>
    </row>
    <row r="14511" customFormat="false" ht="15" hidden="false" customHeight="false" outlineLevel="0" collapsed="false">
      <c r="A14511" s="7" t="s">
        <v>33</v>
      </c>
      <c r="B14511" s="7" t="s">
        <v>141</v>
      </c>
      <c r="C14511" s="7" t="s">
        <v>1334</v>
      </c>
      <c r="D14511" s="7" t="n">
        <v>3</v>
      </c>
      <c r="E14511" s="7" t="n">
        <v>51</v>
      </c>
      <c r="F14511" s="7" t="n">
        <v>1</v>
      </c>
      <c r="G14511" s="7" t="n">
        <v>17</v>
      </c>
    </row>
    <row r="14512" customFormat="false" ht="15" hidden="false" customHeight="false" outlineLevel="0" collapsed="false">
      <c r="A14512" s="7" t="s">
        <v>33</v>
      </c>
      <c r="B14512" s="7" t="s">
        <v>125</v>
      </c>
      <c r="C14512" s="7" t="s">
        <v>1334</v>
      </c>
      <c r="D14512" s="7" t="n">
        <v>4</v>
      </c>
      <c r="E14512" s="7" t="n">
        <v>68</v>
      </c>
      <c r="F14512" s="7" t="n">
        <v>0</v>
      </c>
      <c r="G14512" s="7" t="n">
        <v>0</v>
      </c>
    </row>
    <row r="14513" customFormat="false" ht="15" hidden="false" customHeight="false" outlineLevel="0" collapsed="false">
      <c r="A14513" s="7" t="s">
        <v>33</v>
      </c>
      <c r="B14513" s="7" t="s">
        <v>150</v>
      </c>
      <c r="C14513" s="7" t="s">
        <v>1349</v>
      </c>
      <c r="D14513" s="7" t="n">
        <v>2</v>
      </c>
      <c r="E14513" s="7" t="n">
        <v>24.36</v>
      </c>
      <c r="F14513" s="7" t="n">
        <v>0</v>
      </c>
      <c r="G14513" s="7" t="n">
        <v>0</v>
      </c>
    </row>
    <row r="14514" customFormat="false" ht="15" hidden="false" customHeight="false" outlineLevel="0" collapsed="false">
      <c r="A14514" s="7" t="s">
        <v>33</v>
      </c>
      <c r="B14514" s="7" t="s">
        <v>275</v>
      </c>
      <c r="C14514" s="7" t="s">
        <v>1358</v>
      </c>
      <c r="D14514" s="7" t="n">
        <v>2</v>
      </c>
      <c r="E14514" s="7" t="n">
        <v>16.4</v>
      </c>
      <c r="F14514" s="7" t="n">
        <v>2</v>
      </c>
      <c r="G14514" s="7" t="n">
        <v>16.4</v>
      </c>
    </row>
    <row r="14515" customFormat="false" ht="15" hidden="false" customHeight="false" outlineLevel="0" collapsed="false">
      <c r="A14515" s="7" t="s">
        <v>33</v>
      </c>
      <c r="B14515" s="7" t="s">
        <v>148</v>
      </c>
      <c r="C14515" s="7" t="s">
        <v>1387</v>
      </c>
      <c r="D14515" s="7" t="n">
        <v>4</v>
      </c>
      <c r="E14515" s="7" t="n">
        <v>66</v>
      </c>
      <c r="F14515" s="7" t="n">
        <v>4</v>
      </c>
      <c r="G14515" s="7" t="n">
        <v>66</v>
      </c>
    </row>
    <row r="14516" customFormat="false" ht="15" hidden="false" customHeight="false" outlineLevel="0" collapsed="false">
      <c r="A14516" s="7" t="s">
        <v>33</v>
      </c>
      <c r="B14516" s="7" t="s">
        <v>139</v>
      </c>
      <c r="C14516" s="7" t="s">
        <v>1387</v>
      </c>
      <c r="D14516" s="7" t="n">
        <v>4</v>
      </c>
      <c r="E14516" s="7" t="n">
        <v>66</v>
      </c>
      <c r="F14516" s="7" t="n">
        <v>2</v>
      </c>
      <c r="G14516" s="7" t="n">
        <v>33</v>
      </c>
    </row>
    <row r="14517" customFormat="false" ht="15" hidden="false" customHeight="false" outlineLevel="0" collapsed="false">
      <c r="A14517" s="7" t="s">
        <v>33</v>
      </c>
      <c r="B14517" s="7" t="s">
        <v>181</v>
      </c>
      <c r="C14517" s="7" t="s">
        <v>1387</v>
      </c>
      <c r="D14517" s="7" t="n">
        <v>2</v>
      </c>
      <c r="E14517" s="7" t="n">
        <v>33</v>
      </c>
      <c r="F14517" s="7" t="n">
        <v>1</v>
      </c>
      <c r="G14517" s="7" t="n">
        <v>16.5</v>
      </c>
    </row>
    <row r="14518" customFormat="false" ht="15" hidden="false" customHeight="false" outlineLevel="0" collapsed="false">
      <c r="A14518" s="7" t="s">
        <v>33</v>
      </c>
      <c r="B14518" s="7" t="s">
        <v>133</v>
      </c>
      <c r="C14518" s="7" t="s">
        <v>1390</v>
      </c>
      <c r="D14518" s="7" t="n">
        <v>2</v>
      </c>
      <c r="E14518" s="7" t="n">
        <v>41</v>
      </c>
      <c r="F14518" s="7" t="n">
        <v>0</v>
      </c>
      <c r="G14518" s="7" t="n">
        <v>0</v>
      </c>
    </row>
    <row r="14519" customFormat="false" ht="15" hidden="false" customHeight="false" outlineLevel="0" collapsed="false">
      <c r="A14519" s="7" t="s">
        <v>33</v>
      </c>
      <c r="B14519" s="7" t="s">
        <v>192</v>
      </c>
      <c r="C14519" s="7" t="s">
        <v>1311</v>
      </c>
      <c r="D14519" s="7" t="n">
        <v>5</v>
      </c>
      <c r="E14519" s="7" t="n">
        <v>100</v>
      </c>
      <c r="F14519" s="7" t="n">
        <v>0</v>
      </c>
      <c r="G14519" s="7" t="n">
        <v>0</v>
      </c>
    </row>
    <row r="14520" customFormat="false" ht="15" hidden="false" customHeight="false" outlineLevel="0" collapsed="false">
      <c r="A14520" s="7" t="s">
        <v>33</v>
      </c>
      <c r="B14520" s="7" t="s">
        <v>124</v>
      </c>
      <c r="C14520" s="7" t="s">
        <v>1449</v>
      </c>
      <c r="D14520" s="7" t="n">
        <v>6</v>
      </c>
      <c r="E14520" s="7" t="n">
        <v>88.8</v>
      </c>
      <c r="F14520" s="7" t="n">
        <v>6</v>
      </c>
      <c r="G14520" s="7" t="n">
        <v>88.8</v>
      </c>
    </row>
    <row r="14521" customFormat="false" ht="15" hidden="false" customHeight="false" outlineLevel="0" collapsed="false">
      <c r="A14521" s="7" t="s">
        <v>33</v>
      </c>
      <c r="B14521" s="7" t="s">
        <v>157</v>
      </c>
      <c r="C14521" s="7" t="s">
        <v>1276</v>
      </c>
      <c r="D14521" s="7" t="n">
        <v>2</v>
      </c>
      <c r="E14521" s="7" t="n">
        <v>144.68</v>
      </c>
      <c r="F14521" s="7" t="n">
        <v>2</v>
      </c>
      <c r="G14521" s="7" t="n">
        <v>144.68</v>
      </c>
    </row>
    <row r="14522" customFormat="false" ht="15" hidden="false" customHeight="false" outlineLevel="0" collapsed="false">
      <c r="A14522" s="7" t="s">
        <v>33</v>
      </c>
      <c r="B14522" s="7" t="s">
        <v>659</v>
      </c>
      <c r="C14522" s="7" t="s">
        <v>1279</v>
      </c>
      <c r="D14522" s="7" t="n">
        <v>1</v>
      </c>
      <c r="E14522" s="7" t="n">
        <v>113.58</v>
      </c>
      <c r="F14522" s="7" t="n">
        <v>0</v>
      </c>
      <c r="G14522" s="7" t="n">
        <v>0</v>
      </c>
    </row>
    <row r="14523" customFormat="false" ht="15" hidden="false" customHeight="false" outlineLevel="0" collapsed="false">
      <c r="A14523" s="7" t="s">
        <v>33</v>
      </c>
      <c r="B14523" s="7" t="s">
        <v>356</v>
      </c>
      <c r="C14523" s="7" t="s">
        <v>1280</v>
      </c>
      <c r="D14523" s="7" t="n">
        <v>2</v>
      </c>
      <c r="E14523" s="7" t="n">
        <v>214.18</v>
      </c>
      <c r="F14523" s="7" t="n">
        <v>0</v>
      </c>
      <c r="G14523" s="7" t="n">
        <v>0</v>
      </c>
    </row>
    <row r="14524" customFormat="false" ht="15" hidden="false" customHeight="false" outlineLevel="0" collapsed="false">
      <c r="A14524" s="7" t="s">
        <v>33</v>
      </c>
      <c r="B14524" s="7" t="s">
        <v>891</v>
      </c>
      <c r="C14524" s="7" t="s">
        <v>1530</v>
      </c>
      <c r="D14524" s="7" t="n">
        <v>5</v>
      </c>
      <c r="E14524" s="7" t="n">
        <v>324.45</v>
      </c>
      <c r="F14524" s="7" t="n">
        <v>0</v>
      </c>
      <c r="G14524" s="7" t="n">
        <v>0</v>
      </c>
    </row>
    <row r="14525" customFormat="false" ht="15" hidden="false" customHeight="false" outlineLevel="0" collapsed="false">
      <c r="A14525" s="7" t="s">
        <v>33</v>
      </c>
      <c r="B14525" s="7" t="s">
        <v>805</v>
      </c>
      <c r="C14525" s="7" t="s">
        <v>1530</v>
      </c>
      <c r="D14525" s="7" t="n">
        <v>2</v>
      </c>
      <c r="E14525" s="7" t="n">
        <v>129.78</v>
      </c>
      <c r="F14525" s="7" t="n">
        <v>0</v>
      </c>
      <c r="G14525" s="7" t="n">
        <v>0</v>
      </c>
    </row>
    <row r="14526" customFormat="false" ht="15" hidden="false" customHeight="false" outlineLevel="0" collapsed="false">
      <c r="A14526" s="7" t="s">
        <v>33</v>
      </c>
      <c r="B14526" s="7" t="s">
        <v>638</v>
      </c>
      <c r="C14526" s="7" t="s">
        <v>1287</v>
      </c>
      <c r="D14526" s="7" t="n">
        <v>1</v>
      </c>
      <c r="E14526" s="7" t="n">
        <v>77.8</v>
      </c>
      <c r="F14526" s="7" t="n">
        <v>0</v>
      </c>
      <c r="G14526" s="7" t="n">
        <v>0</v>
      </c>
    </row>
    <row r="14527" customFormat="false" ht="15" hidden="false" customHeight="false" outlineLevel="0" collapsed="false">
      <c r="A14527" s="7" t="s">
        <v>33</v>
      </c>
      <c r="B14527" s="7" t="s">
        <v>313</v>
      </c>
      <c r="C14527" s="7" t="s">
        <v>1287</v>
      </c>
      <c r="D14527" s="7" t="n">
        <v>1</v>
      </c>
      <c r="E14527" s="7" t="n">
        <v>77.8</v>
      </c>
      <c r="F14527" s="7" t="n">
        <v>0</v>
      </c>
      <c r="G14527" s="7" t="n">
        <v>0</v>
      </c>
    </row>
    <row r="14528" customFormat="false" ht="15" hidden="false" customHeight="false" outlineLevel="0" collapsed="false">
      <c r="A14528" s="7" t="s">
        <v>33</v>
      </c>
      <c r="B14528" s="7" t="s">
        <v>106</v>
      </c>
      <c r="C14528" s="7" t="s">
        <v>1291</v>
      </c>
      <c r="D14528" s="7" t="n">
        <v>3</v>
      </c>
      <c r="E14528" s="7" t="n">
        <v>73.29</v>
      </c>
      <c r="F14528" s="7" t="n">
        <v>0</v>
      </c>
      <c r="G14528" s="7" t="n">
        <v>0</v>
      </c>
    </row>
    <row r="14529" customFormat="false" ht="15" hidden="false" customHeight="false" outlineLevel="0" collapsed="false">
      <c r="A14529" s="7" t="s">
        <v>33</v>
      </c>
      <c r="B14529" s="7" t="s">
        <v>96</v>
      </c>
      <c r="C14529" s="7" t="s">
        <v>1291</v>
      </c>
      <c r="D14529" s="7" t="n">
        <v>5</v>
      </c>
      <c r="E14529" s="7" t="n">
        <v>122.15</v>
      </c>
      <c r="F14529" s="7" t="n">
        <v>7</v>
      </c>
      <c r="G14529" s="7" t="n">
        <v>171.01</v>
      </c>
    </row>
    <row r="14530" customFormat="false" ht="15" hidden="false" customHeight="false" outlineLevel="0" collapsed="false">
      <c r="A14530" s="7" t="s">
        <v>33</v>
      </c>
      <c r="B14530" s="7" t="s">
        <v>110</v>
      </c>
      <c r="C14530" s="7" t="s">
        <v>1291</v>
      </c>
      <c r="D14530" s="7" t="n">
        <v>14</v>
      </c>
      <c r="E14530" s="7" t="n">
        <v>342.02</v>
      </c>
      <c r="F14530" s="7" t="n">
        <v>0</v>
      </c>
      <c r="G14530" s="7" t="n">
        <v>0</v>
      </c>
    </row>
    <row r="14531" customFormat="false" ht="15" hidden="false" customHeight="false" outlineLevel="0" collapsed="false">
      <c r="A14531" s="7" t="s">
        <v>33</v>
      </c>
      <c r="B14531" s="7" t="s">
        <v>173</v>
      </c>
      <c r="C14531" s="7" t="s">
        <v>1291</v>
      </c>
      <c r="D14531" s="7" t="n">
        <v>0</v>
      </c>
      <c r="E14531" s="7" t="n">
        <v>0</v>
      </c>
      <c r="F14531" s="7" t="n">
        <v>3</v>
      </c>
      <c r="G14531" s="7" t="n">
        <v>73.29</v>
      </c>
    </row>
    <row r="14532" customFormat="false" ht="15" hidden="false" customHeight="false" outlineLevel="0" collapsed="false">
      <c r="A14532" s="7" t="s">
        <v>33</v>
      </c>
      <c r="B14532" s="7" t="s">
        <v>83</v>
      </c>
      <c r="C14532" s="7" t="s">
        <v>1303</v>
      </c>
      <c r="D14532" s="7" t="n">
        <v>11</v>
      </c>
      <c r="E14532" s="7" t="n">
        <v>500.5</v>
      </c>
      <c r="F14532" s="7" t="n">
        <v>4</v>
      </c>
      <c r="G14532" s="7" t="n">
        <v>182</v>
      </c>
    </row>
    <row r="14533" customFormat="false" ht="15" hidden="false" customHeight="false" outlineLevel="0" collapsed="false">
      <c r="A14533" s="7" t="s">
        <v>33</v>
      </c>
      <c r="B14533" s="7" t="s">
        <v>187</v>
      </c>
      <c r="C14533" s="7" t="s">
        <v>1309</v>
      </c>
      <c r="D14533" s="7" t="n">
        <v>7</v>
      </c>
      <c r="E14533" s="7" t="n">
        <v>544.6</v>
      </c>
      <c r="F14533" s="7" t="n">
        <v>3</v>
      </c>
      <c r="G14533" s="7" t="n">
        <v>233.4</v>
      </c>
    </row>
    <row r="14534" customFormat="false" ht="15" hidden="false" customHeight="false" outlineLevel="0" collapsed="false">
      <c r="A14534" s="7" t="s">
        <v>33</v>
      </c>
      <c r="B14534" s="7" t="s">
        <v>135</v>
      </c>
      <c r="C14534" s="7" t="s">
        <v>1316</v>
      </c>
      <c r="D14534" s="7" t="n">
        <v>10</v>
      </c>
      <c r="E14534" s="7" t="n">
        <v>472.3</v>
      </c>
      <c r="F14534" s="7" t="n">
        <v>5</v>
      </c>
      <c r="G14534" s="7" t="n">
        <v>236.15</v>
      </c>
    </row>
    <row r="14535" customFormat="false" ht="15" hidden="false" customHeight="false" outlineLevel="0" collapsed="false">
      <c r="A14535" s="7" t="s">
        <v>33</v>
      </c>
      <c r="B14535" s="7" t="s">
        <v>193</v>
      </c>
      <c r="C14535" s="7" t="s">
        <v>1316</v>
      </c>
      <c r="D14535" s="7" t="n">
        <v>27</v>
      </c>
      <c r="E14535" s="7" t="n">
        <v>1275.21</v>
      </c>
      <c r="F14535" s="7" t="n">
        <v>0</v>
      </c>
      <c r="G14535" s="7" t="n">
        <v>0</v>
      </c>
    </row>
    <row r="14536" customFormat="false" ht="15" hidden="false" customHeight="false" outlineLevel="0" collapsed="false">
      <c r="A14536" s="7" t="s">
        <v>33</v>
      </c>
      <c r="B14536" s="7" t="s">
        <v>144</v>
      </c>
      <c r="C14536" s="7" t="s">
        <v>1320</v>
      </c>
      <c r="D14536" s="7" t="n">
        <v>17</v>
      </c>
      <c r="E14536" s="7" t="n">
        <v>1075.59</v>
      </c>
      <c r="F14536" s="7" t="n">
        <v>0</v>
      </c>
      <c r="G14536" s="7" t="n">
        <v>0</v>
      </c>
    </row>
    <row r="14537" customFormat="false" ht="15" hidden="false" customHeight="false" outlineLevel="0" collapsed="false">
      <c r="A14537" s="7" t="s">
        <v>33</v>
      </c>
      <c r="B14537" s="7" t="s">
        <v>138</v>
      </c>
      <c r="C14537" s="7" t="s">
        <v>1320</v>
      </c>
      <c r="D14537" s="7" t="n">
        <v>15</v>
      </c>
      <c r="E14537" s="7" t="n">
        <v>949.05</v>
      </c>
      <c r="F14537" s="7" t="n">
        <v>0</v>
      </c>
      <c r="G14537" s="7" t="n">
        <v>0</v>
      </c>
    </row>
    <row r="14538" customFormat="false" ht="15" hidden="false" customHeight="false" outlineLevel="0" collapsed="false">
      <c r="A14538" s="7" t="s">
        <v>33</v>
      </c>
      <c r="B14538" s="7" t="s">
        <v>218</v>
      </c>
      <c r="C14538" s="7" t="s">
        <v>1320</v>
      </c>
      <c r="D14538" s="7" t="n">
        <v>5</v>
      </c>
      <c r="E14538" s="7" t="n">
        <v>316.35</v>
      </c>
      <c r="F14538" s="7" t="n">
        <v>0</v>
      </c>
      <c r="G14538" s="7" t="n">
        <v>0</v>
      </c>
    </row>
    <row r="14539" customFormat="false" ht="15" hidden="false" customHeight="false" outlineLevel="0" collapsed="false">
      <c r="A14539" s="7" t="s">
        <v>33</v>
      </c>
      <c r="B14539" s="7" t="s">
        <v>166</v>
      </c>
      <c r="C14539" s="7" t="s">
        <v>1320</v>
      </c>
      <c r="D14539" s="7" t="n">
        <v>7</v>
      </c>
      <c r="E14539" s="7" t="n">
        <v>442.89</v>
      </c>
      <c r="F14539" s="7" t="n">
        <v>0</v>
      </c>
      <c r="G14539" s="7" t="n">
        <v>0</v>
      </c>
    </row>
    <row r="14540" customFormat="false" ht="15" hidden="false" customHeight="false" outlineLevel="0" collapsed="false">
      <c r="A14540" s="7" t="s">
        <v>33</v>
      </c>
      <c r="B14540" s="7" t="s">
        <v>132</v>
      </c>
      <c r="C14540" s="7" t="s">
        <v>1322</v>
      </c>
      <c r="D14540" s="7" t="n">
        <v>0</v>
      </c>
      <c r="E14540" s="7" t="n">
        <v>0</v>
      </c>
      <c r="F14540" s="7" t="n">
        <v>5</v>
      </c>
      <c r="G14540" s="7" t="n">
        <v>49.1</v>
      </c>
    </row>
    <row r="14541" customFormat="false" ht="15" hidden="false" customHeight="false" outlineLevel="0" collapsed="false">
      <c r="A14541" s="7" t="s">
        <v>33</v>
      </c>
      <c r="B14541" s="7" t="s">
        <v>168</v>
      </c>
      <c r="C14541" s="7" t="s">
        <v>1326</v>
      </c>
      <c r="D14541" s="7" t="n">
        <v>5</v>
      </c>
      <c r="E14541" s="7" t="n">
        <v>64.1</v>
      </c>
      <c r="F14541" s="7" t="n">
        <v>0</v>
      </c>
      <c r="G14541" s="7" t="n">
        <v>0</v>
      </c>
    </row>
    <row r="14542" customFormat="false" ht="15" hidden="false" customHeight="false" outlineLevel="0" collapsed="false">
      <c r="A14542" s="7" t="s">
        <v>33</v>
      </c>
      <c r="B14542" s="7" t="s">
        <v>113</v>
      </c>
      <c r="C14542" s="7" t="s">
        <v>1330</v>
      </c>
      <c r="D14542" s="7" t="n">
        <v>3</v>
      </c>
      <c r="E14542" s="7" t="n">
        <v>86.79</v>
      </c>
      <c r="F14542" s="7" t="n">
        <v>8</v>
      </c>
      <c r="G14542" s="7" t="n">
        <v>231.44</v>
      </c>
    </row>
    <row r="14543" customFormat="false" ht="15" hidden="false" customHeight="false" outlineLevel="0" collapsed="false">
      <c r="A14543" s="7" t="s">
        <v>33</v>
      </c>
      <c r="B14543" s="7" t="s">
        <v>111</v>
      </c>
      <c r="C14543" s="7" t="s">
        <v>1330</v>
      </c>
      <c r="D14543" s="7" t="n">
        <v>14</v>
      </c>
      <c r="E14543" s="7" t="n">
        <v>405.02</v>
      </c>
      <c r="F14543" s="7" t="n">
        <v>0</v>
      </c>
      <c r="G14543" s="7" t="n">
        <v>0</v>
      </c>
    </row>
    <row r="14544" customFormat="false" ht="15" hidden="false" customHeight="false" outlineLevel="0" collapsed="false">
      <c r="A14544" s="7" t="s">
        <v>33</v>
      </c>
      <c r="B14544" s="7" t="s">
        <v>149</v>
      </c>
      <c r="C14544" s="7" t="s">
        <v>1330</v>
      </c>
      <c r="D14544" s="7" t="n">
        <v>4</v>
      </c>
      <c r="E14544" s="7" t="n">
        <v>115.72</v>
      </c>
      <c r="F14544" s="7" t="n">
        <v>0</v>
      </c>
      <c r="G14544" s="7" t="n">
        <v>0</v>
      </c>
    </row>
    <row r="14545" customFormat="false" ht="15" hidden="false" customHeight="false" outlineLevel="0" collapsed="false">
      <c r="A14545" s="7" t="s">
        <v>33</v>
      </c>
      <c r="B14545" s="7" t="s">
        <v>153</v>
      </c>
      <c r="C14545" s="7" t="s">
        <v>1330</v>
      </c>
      <c r="D14545" s="7" t="n">
        <v>3</v>
      </c>
      <c r="E14545" s="7" t="n">
        <v>86.79</v>
      </c>
      <c r="F14545" s="7" t="n">
        <v>0</v>
      </c>
      <c r="G14545" s="7" t="n">
        <v>0</v>
      </c>
    </row>
    <row r="14546" customFormat="false" ht="15" hidden="false" customHeight="false" outlineLevel="0" collapsed="false">
      <c r="A14546" s="7" t="s">
        <v>33</v>
      </c>
      <c r="B14546" s="7" t="s">
        <v>222</v>
      </c>
      <c r="C14546" s="7" t="s">
        <v>1331</v>
      </c>
      <c r="D14546" s="7" t="n">
        <v>5</v>
      </c>
      <c r="E14546" s="7" t="n">
        <v>210.85</v>
      </c>
      <c r="F14546" s="7" t="n">
        <v>6</v>
      </c>
      <c r="G14546" s="7" t="n">
        <v>253.02</v>
      </c>
    </row>
    <row r="14547" customFormat="false" ht="15" hidden="false" customHeight="false" outlineLevel="0" collapsed="false">
      <c r="A14547" s="7" t="s">
        <v>33</v>
      </c>
      <c r="B14547" s="7" t="s">
        <v>225</v>
      </c>
      <c r="C14547" s="7" t="s">
        <v>1331</v>
      </c>
      <c r="D14547" s="7" t="n">
        <v>7</v>
      </c>
      <c r="E14547" s="7" t="n">
        <v>295.19</v>
      </c>
      <c r="F14547" s="7" t="n">
        <v>0</v>
      </c>
      <c r="G14547" s="7" t="n">
        <v>0</v>
      </c>
    </row>
    <row r="14548" customFormat="false" ht="15" hidden="false" customHeight="false" outlineLevel="0" collapsed="false">
      <c r="A14548" s="7" t="s">
        <v>33</v>
      </c>
      <c r="B14548" s="7" t="s">
        <v>335</v>
      </c>
      <c r="C14548" s="7" t="s">
        <v>1331</v>
      </c>
      <c r="D14548" s="7" t="n">
        <v>3</v>
      </c>
      <c r="E14548" s="7" t="n">
        <v>126.51</v>
      </c>
      <c r="F14548" s="7" t="n">
        <v>0</v>
      </c>
      <c r="G14548" s="7" t="n">
        <v>0</v>
      </c>
    </row>
    <row r="14549" customFormat="false" ht="15" hidden="false" customHeight="false" outlineLevel="0" collapsed="false">
      <c r="A14549" s="7" t="s">
        <v>33</v>
      </c>
      <c r="B14549" s="7" t="s">
        <v>248</v>
      </c>
      <c r="C14549" s="7" t="s">
        <v>1331</v>
      </c>
      <c r="D14549" s="7" t="n">
        <v>3</v>
      </c>
      <c r="E14549" s="7" t="n">
        <v>126.51</v>
      </c>
      <c r="F14549" s="7" t="n">
        <v>0</v>
      </c>
      <c r="G14549" s="7" t="n">
        <v>0</v>
      </c>
    </row>
    <row r="14550" customFormat="false" ht="15" hidden="false" customHeight="false" outlineLevel="0" collapsed="false">
      <c r="A14550" s="7" t="s">
        <v>33</v>
      </c>
      <c r="B14550" s="7" t="s">
        <v>270</v>
      </c>
      <c r="C14550" s="7" t="s">
        <v>1343</v>
      </c>
      <c r="D14550" s="7" t="n">
        <v>0</v>
      </c>
      <c r="E14550" s="7" t="n">
        <v>0</v>
      </c>
      <c r="F14550" s="7" t="n">
        <v>6</v>
      </c>
      <c r="G14550" s="7" t="n">
        <v>104.1</v>
      </c>
    </row>
    <row r="14551" customFormat="false" ht="15" hidden="false" customHeight="false" outlineLevel="0" collapsed="false">
      <c r="A14551" s="7" t="s">
        <v>33</v>
      </c>
      <c r="B14551" s="7" t="s">
        <v>201</v>
      </c>
      <c r="C14551" s="7" t="s">
        <v>1344</v>
      </c>
      <c r="D14551" s="7" t="n">
        <v>5</v>
      </c>
      <c r="E14551" s="7" t="n">
        <v>47.5</v>
      </c>
      <c r="F14551" s="7" t="n">
        <v>0</v>
      </c>
      <c r="G14551" s="7" t="n">
        <v>0</v>
      </c>
    </row>
    <row r="14552" customFormat="false" ht="15" hidden="false" customHeight="false" outlineLevel="0" collapsed="false">
      <c r="A14552" s="7" t="s">
        <v>33</v>
      </c>
      <c r="B14552" s="7" t="s">
        <v>264</v>
      </c>
      <c r="C14552" s="7" t="s">
        <v>1347</v>
      </c>
      <c r="D14552" s="7" t="n">
        <v>5</v>
      </c>
      <c r="E14552" s="7" t="n">
        <v>48.55</v>
      </c>
      <c r="F14552" s="7" t="n">
        <v>0</v>
      </c>
      <c r="G14552" s="7" t="n">
        <v>0</v>
      </c>
    </row>
    <row r="14553" customFormat="false" ht="15" hidden="false" customHeight="false" outlineLevel="0" collapsed="false">
      <c r="A14553" s="7" t="s">
        <v>33</v>
      </c>
      <c r="B14553" s="7" t="s">
        <v>297</v>
      </c>
      <c r="C14553" s="7" t="s">
        <v>1348</v>
      </c>
      <c r="D14553" s="7" t="n">
        <v>5</v>
      </c>
      <c r="E14553" s="7" t="n">
        <v>40.4</v>
      </c>
      <c r="F14553" s="7" t="n">
        <v>0</v>
      </c>
      <c r="G14553" s="7" t="n">
        <v>0</v>
      </c>
    </row>
    <row r="14554" customFormat="false" ht="15" hidden="false" customHeight="false" outlineLevel="0" collapsed="false">
      <c r="A14554" s="7" t="s">
        <v>33</v>
      </c>
      <c r="B14554" s="7" t="s">
        <v>150</v>
      </c>
      <c r="C14554" s="7" t="s">
        <v>1349</v>
      </c>
      <c r="D14554" s="7" t="n">
        <v>5</v>
      </c>
      <c r="E14554" s="7" t="n">
        <v>60.9</v>
      </c>
      <c r="F14554" s="7" t="n">
        <v>3</v>
      </c>
      <c r="G14554" s="7" t="n">
        <v>36.54</v>
      </c>
    </row>
    <row r="14555" customFormat="false" ht="15" hidden="false" customHeight="false" outlineLevel="0" collapsed="false">
      <c r="A14555" s="7" t="s">
        <v>33</v>
      </c>
      <c r="B14555" s="7" t="s">
        <v>325</v>
      </c>
      <c r="C14555" s="7" t="s">
        <v>1350</v>
      </c>
      <c r="D14555" s="7" t="n">
        <v>5</v>
      </c>
      <c r="E14555" s="7" t="n">
        <v>193.5</v>
      </c>
      <c r="F14555" s="7" t="n">
        <v>0</v>
      </c>
      <c r="G14555" s="7" t="n">
        <v>0</v>
      </c>
    </row>
    <row r="14556" customFormat="false" ht="15" hidden="false" customHeight="false" outlineLevel="0" collapsed="false">
      <c r="A14556" s="7" t="s">
        <v>33</v>
      </c>
      <c r="B14556" s="7" t="s">
        <v>323</v>
      </c>
      <c r="C14556" s="7" t="s">
        <v>1355</v>
      </c>
      <c r="D14556" s="7" t="n">
        <v>5</v>
      </c>
      <c r="E14556" s="7" t="n">
        <v>101.2</v>
      </c>
      <c r="F14556" s="7" t="n">
        <v>0</v>
      </c>
      <c r="G14556" s="7" t="n">
        <v>0</v>
      </c>
    </row>
    <row r="14557" customFormat="false" ht="15" hidden="false" customHeight="false" outlineLevel="0" collapsed="false">
      <c r="A14557" s="7" t="s">
        <v>33</v>
      </c>
      <c r="B14557" s="7" t="s">
        <v>342</v>
      </c>
      <c r="C14557" s="7" t="s">
        <v>1356</v>
      </c>
      <c r="D14557" s="7" t="n">
        <v>5</v>
      </c>
      <c r="E14557" s="7" t="n">
        <v>69.2</v>
      </c>
      <c r="F14557" s="7" t="n">
        <v>0</v>
      </c>
      <c r="G14557" s="7" t="n">
        <v>0</v>
      </c>
    </row>
    <row r="14558" customFormat="false" ht="15" hidden="false" customHeight="false" outlineLevel="0" collapsed="false">
      <c r="A14558" s="7" t="s">
        <v>33</v>
      </c>
      <c r="B14558" s="7" t="s">
        <v>179</v>
      </c>
      <c r="C14558" s="7" t="s">
        <v>1357</v>
      </c>
      <c r="D14558" s="7" t="n">
        <v>5</v>
      </c>
      <c r="E14558" s="7" t="n">
        <v>81</v>
      </c>
      <c r="F14558" s="7" t="n">
        <v>0</v>
      </c>
      <c r="G14558" s="7" t="n">
        <v>0</v>
      </c>
    </row>
    <row r="14559" customFormat="false" ht="15" hidden="false" customHeight="false" outlineLevel="0" collapsed="false">
      <c r="A14559" s="7" t="s">
        <v>33</v>
      </c>
      <c r="B14559" s="7" t="s">
        <v>163</v>
      </c>
      <c r="C14559" s="7" t="s">
        <v>1357</v>
      </c>
      <c r="D14559" s="7" t="n">
        <v>5</v>
      </c>
      <c r="E14559" s="7" t="n">
        <v>89.1</v>
      </c>
      <c r="F14559" s="7" t="n">
        <v>0</v>
      </c>
      <c r="G14559" s="7" t="n">
        <v>0</v>
      </c>
    </row>
    <row r="14560" customFormat="false" ht="15" hidden="false" customHeight="false" outlineLevel="0" collapsed="false">
      <c r="A14560" s="7" t="s">
        <v>33</v>
      </c>
      <c r="B14560" s="7" t="s">
        <v>275</v>
      </c>
      <c r="C14560" s="7" t="s">
        <v>1358</v>
      </c>
      <c r="D14560" s="7" t="n">
        <v>18</v>
      </c>
      <c r="E14560" s="7" t="n">
        <v>147.6</v>
      </c>
      <c r="F14560" s="7" t="n">
        <v>0</v>
      </c>
      <c r="G14560" s="7" t="n">
        <v>0</v>
      </c>
    </row>
    <row r="14561" customFormat="false" ht="15" hidden="false" customHeight="false" outlineLevel="0" collapsed="false">
      <c r="A14561" s="7" t="s">
        <v>33</v>
      </c>
      <c r="B14561" s="7" t="s">
        <v>236</v>
      </c>
      <c r="C14561" s="7" t="s">
        <v>1361</v>
      </c>
      <c r="D14561" s="7" t="n">
        <v>32</v>
      </c>
      <c r="E14561" s="7" t="n">
        <v>314.24</v>
      </c>
      <c r="F14561" s="7" t="n">
        <v>-2</v>
      </c>
      <c r="G14561" s="7" t="n">
        <v>-19.64</v>
      </c>
    </row>
    <row r="14562" customFormat="false" ht="15" hidden="false" customHeight="false" outlineLevel="0" collapsed="false">
      <c r="A14562" s="7" t="s">
        <v>33</v>
      </c>
      <c r="B14562" s="7" t="s">
        <v>358</v>
      </c>
      <c r="C14562" s="7" t="s">
        <v>1373</v>
      </c>
      <c r="D14562" s="7" t="n">
        <v>10</v>
      </c>
      <c r="E14562" s="7" t="n">
        <v>236</v>
      </c>
      <c r="F14562" s="7" t="n">
        <v>0</v>
      </c>
      <c r="G14562" s="7" t="n">
        <v>0</v>
      </c>
    </row>
    <row r="14563" customFormat="false" ht="15" hidden="false" customHeight="false" outlineLevel="0" collapsed="false">
      <c r="A14563" s="7" t="s">
        <v>33</v>
      </c>
      <c r="B14563" s="7" t="s">
        <v>346</v>
      </c>
      <c r="C14563" s="7" t="s">
        <v>1373</v>
      </c>
      <c r="D14563" s="7" t="n">
        <v>0</v>
      </c>
      <c r="E14563" s="7" t="n">
        <v>0</v>
      </c>
      <c r="F14563" s="7" t="n">
        <v>3</v>
      </c>
      <c r="G14563" s="7" t="n">
        <v>70.8</v>
      </c>
    </row>
    <row r="14564" customFormat="false" ht="15" hidden="false" customHeight="false" outlineLevel="0" collapsed="false">
      <c r="A14564" s="7" t="s">
        <v>33</v>
      </c>
      <c r="B14564" s="7" t="s">
        <v>403</v>
      </c>
      <c r="C14564" s="7" t="s">
        <v>1374</v>
      </c>
      <c r="D14564" s="7" t="n">
        <v>10</v>
      </c>
      <c r="E14564" s="7" t="n">
        <v>236</v>
      </c>
      <c r="F14564" s="7" t="n">
        <v>0</v>
      </c>
      <c r="G14564" s="7" t="n">
        <v>0</v>
      </c>
    </row>
    <row r="14565" customFormat="false" ht="15" hidden="false" customHeight="false" outlineLevel="0" collapsed="false">
      <c r="A14565" s="7" t="s">
        <v>33</v>
      </c>
      <c r="B14565" s="7" t="s">
        <v>404</v>
      </c>
      <c r="C14565" s="7" t="s">
        <v>1375</v>
      </c>
      <c r="D14565" s="7" t="n">
        <v>10</v>
      </c>
      <c r="E14565" s="7" t="n">
        <v>236</v>
      </c>
      <c r="F14565" s="7" t="n">
        <v>0</v>
      </c>
      <c r="G14565" s="7" t="n">
        <v>0</v>
      </c>
    </row>
    <row r="14566" customFormat="false" ht="15" hidden="false" customHeight="false" outlineLevel="0" collapsed="false">
      <c r="A14566" s="7" t="s">
        <v>33</v>
      </c>
      <c r="B14566" s="7" t="s">
        <v>421</v>
      </c>
      <c r="C14566" s="7" t="s">
        <v>1375</v>
      </c>
      <c r="D14566" s="7" t="n">
        <v>6</v>
      </c>
      <c r="E14566" s="7" t="n">
        <v>141.6</v>
      </c>
      <c r="F14566" s="7" t="n">
        <v>0</v>
      </c>
      <c r="G14566" s="7" t="n">
        <v>0</v>
      </c>
    </row>
    <row r="14567" customFormat="false" ht="15" hidden="false" customHeight="false" outlineLevel="0" collapsed="false">
      <c r="A14567" s="7" t="s">
        <v>33</v>
      </c>
      <c r="B14567" s="7" t="s">
        <v>343</v>
      </c>
      <c r="C14567" s="7" t="s">
        <v>1376</v>
      </c>
      <c r="D14567" s="7" t="n">
        <v>5</v>
      </c>
      <c r="E14567" s="7" t="n">
        <v>92</v>
      </c>
      <c r="F14567" s="7" t="n">
        <v>0</v>
      </c>
      <c r="G14567" s="7" t="n">
        <v>0</v>
      </c>
    </row>
    <row r="14568" customFormat="false" ht="15" hidden="false" customHeight="false" outlineLevel="0" collapsed="false">
      <c r="A14568" s="7" t="s">
        <v>33</v>
      </c>
      <c r="B14568" s="7" t="s">
        <v>303</v>
      </c>
      <c r="C14568" s="7" t="s">
        <v>1376</v>
      </c>
      <c r="D14568" s="7" t="n">
        <v>10</v>
      </c>
      <c r="E14568" s="7" t="n">
        <v>184</v>
      </c>
      <c r="F14568" s="7" t="n">
        <v>0</v>
      </c>
      <c r="G14568" s="7" t="n">
        <v>0</v>
      </c>
    </row>
    <row r="14569" customFormat="false" ht="15" hidden="false" customHeight="false" outlineLevel="0" collapsed="false">
      <c r="A14569" s="7" t="s">
        <v>33</v>
      </c>
      <c r="B14569" s="7" t="s">
        <v>283</v>
      </c>
      <c r="C14569" s="7" t="s">
        <v>1376</v>
      </c>
      <c r="D14569" s="7" t="n">
        <v>15</v>
      </c>
      <c r="E14569" s="7" t="n">
        <v>276</v>
      </c>
      <c r="F14569" s="7" t="n">
        <v>0</v>
      </c>
      <c r="G14569" s="7" t="n">
        <v>0</v>
      </c>
    </row>
    <row r="14570" customFormat="false" ht="15" hidden="false" customHeight="false" outlineLevel="0" collapsed="false">
      <c r="A14570" s="7" t="s">
        <v>33</v>
      </c>
      <c r="B14570" s="7" t="s">
        <v>401</v>
      </c>
      <c r="C14570" s="7" t="s">
        <v>1377</v>
      </c>
      <c r="D14570" s="7" t="n">
        <v>5</v>
      </c>
      <c r="E14570" s="7" t="n">
        <v>92</v>
      </c>
      <c r="F14570" s="7" t="n">
        <v>0</v>
      </c>
      <c r="G14570" s="7" t="n">
        <v>0</v>
      </c>
    </row>
    <row r="14571" customFormat="false" ht="15" hidden="false" customHeight="false" outlineLevel="0" collapsed="false">
      <c r="A14571" s="7" t="s">
        <v>33</v>
      </c>
      <c r="B14571" s="7" t="s">
        <v>367</v>
      </c>
      <c r="C14571" s="7" t="s">
        <v>1377</v>
      </c>
      <c r="D14571" s="7" t="n">
        <v>10</v>
      </c>
      <c r="E14571" s="7" t="n">
        <v>184</v>
      </c>
      <c r="F14571" s="7" t="n">
        <v>0</v>
      </c>
      <c r="G14571" s="7" t="n">
        <v>0</v>
      </c>
    </row>
    <row r="14572" customFormat="false" ht="15" hidden="false" customHeight="false" outlineLevel="0" collapsed="false">
      <c r="A14572" s="7" t="s">
        <v>33</v>
      </c>
      <c r="B14572" s="7" t="s">
        <v>418</v>
      </c>
      <c r="C14572" s="7" t="s">
        <v>1378</v>
      </c>
      <c r="D14572" s="7" t="n">
        <v>5</v>
      </c>
      <c r="E14572" s="7" t="n">
        <v>92</v>
      </c>
      <c r="F14572" s="7" t="n">
        <v>0</v>
      </c>
      <c r="G14572" s="7" t="n">
        <v>0</v>
      </c>
    </row>
    <row r="14573" customFormat="false" ht="15" hidden="false" customHeight="false" outlineLevel="0" collapsed="false">
      <c r="A14573" s="7" t="s">
        <v>33</v>
      </c>
      <c r="B14573" s="7" t="s">
        <v>349</v>
      </c>
      <c r="C14573" s="7" t="s">
        <v>1378</v>
      </c>
      <c r="D14573" s="7" t="n">
        <v>5</v>
      </c>
      <c r="E14573" s="7" t="n">
        <v>92</v>
      </c>
      <c r="F14573" s="7" t="n">
        <v>0</v>
      </c>
      <c r="G14573" s="7" t="n">
        <v>0</v>
      </c>
    </row>
    <row r="14574" customFormat="false" ht="15" hidden="false" customHeight="false" outlineLevel="0" collapsed="false">
      <c r="A14574" s="7" t="s">
        <v>33</v>
      </c>
      <c r="B14574" s="7" t="s">
        <v>174</v>
      </c>
      <c r="C14574" s="7" t="s">
        <v>1379</v>
      </c>
      <c r="D14574" s="7" t="n">
        <v>9</v>
      </c>
      <c r="E14574" s="7" t="n">
        <v>376.29</v>
      </c>
      <c r="F14574" s="7" t="n">
        <v>0</v>
      </c>
      <c r="G14574" s="7" t="n">
        <v>0</v>
      </c>
    </row>
    <row r="14575" customFormat="false" ht="15" hidden="false" customHeight="false" outlineLevel="0" collapsed="false">
      <c r="A14575" s="7" t="s">
        <v>33</v>
      </c>
      <c r="B14575" s="7" t="s">
        <v>145</v>
      </c>
      <c r="C14575" s="7" t="s">
        <v>1379</v>
      </c>
      <c r="D14575" s="7" t="n">
        <v>13</v>
      </c>
      <c r="E14575" s="7" t="n">
        <v>543.53</v>
      </c>
      <c r="F14575" s="7" t="n">
        <v>0</v>
      </c>
      <c r="G14575" s="7" t="n">
        <v>0</v>
      </c>
    </row>
    <row r="14576" customFormat="false" ht="15" hidden="false" customHeight="false" outlineLevel="0" collapsed="false">
      <c r="A14576" s="7" t="s">
        <v>33</v>
      </c>
      <c r="B14576" s="7" t="s">
        <v>148</v>
      </c>
      <c r="C14576" s="7" t="s">
        <v>1387</v>
      </c>
      <c r="D14576" s="7" t="n">
        <v>14</v>
      </c>
      <c r="E14576" s="7" t="n">
        <v>231</v>
      </c>
      <c r="F14576" s="7" t="n">
        <v>0</v>
      </c>
      <c r="G14576" s="7" t="n">
        <v>0</v>
      </c>
    </row>
    <row r="14577" customFormat="false" ht="15" hidden="false" customHeight="false" outlineLevel="0" collapsed="false">
      <c r="A14577" s="7" t="s">
        <v>33</v>
      </c>
      <c r="B14577" s="7" t="s">
        <v>139</v>
      </c>
      <c r="C14577" s="7" t="s">
        <v>1387</v>
      </c>
      <c r="D14577" s="7" t="n">
        <v>5</v>
      </c>
      <c r="E14577" s="7" t="n">
        <v>82.5</v>
      </c>
      <c r="F14577" s="7" t="n">
        <v>4</v>
      </c>
      <c r="G14577" s="7" t="n">
        <v>66</v>
      </c>
    </row>
    <row r="14578" customFormat="false" ht="15" hidden="false" customHeight="false" outlineLevel="0" collapsed="false">
      <c r="A14578" s="7" t="s">
        <v>33</v>
      </c>
      <c r="B14578" s="7" t="s">
        <v>257</v>
      </c>
      <c r="C14578" s="7" t="s">
        <v>1387</v>
      </c>
      <c r="D14578" s="7" t="n">
        <v>6</v>
      </c>
      <c r="E14578" s="7" t="n">
        <v>99</v>
      </c>
      <c r="F14578" s="7" t="n">
        <v>0</v>
      </c>
      <c r="G14578" s="7" t="n">
        <v>0</v>
      </c>
    </row>
    <row r="14579" customFormat="false" ht="15" hidden="false" customHeight="false" outlineLevel="0" collapsed="false">
      <c r="A14579" s="7" t="s">
        <v>33</v>
      </c>
      <c r="B14579" s="7" t="s">
        <v>133</v>
      </c>
      <c r="C14579" s="7" t="s">
        <v>1390</v>
      </c>
      <c r="D14579" s="7" t="n">
        <v>10</v>
      </c>
      <c r="E14579" s="7" t="n">
        <v>205</v>
      </c>
      <c r="F14579" s="7" t="n">
        <v>8</v>
      </c>
      <c r="G14579" s="7" t="n">
        <v>164</v>
      </c>
    </row>
    <row r="14580" customFormat="false" ht="15" hidden="false" customHeight="false" outlineLevel="0" collapsed="false">
      <c r="A14580" s="7" t="s">
        <v>33</v>
      </c>
      <c r="B14580" s="7" t="s">
        <v>154</v>
      </c>
      <c r="C14580" s="7" t="s">
        <v>1390</v>
      </c>
      <c r="D14580" s="7" t="n">
        <v>7</v>
      </c>
      <c r="E14580" s="7" t="n">
        <v>143.5</v>
      </c>
      <c r="F14580" s="7" t="n">
        <v>0</v>
      </c>
      <c r="G14580" s="7" t="n">
        <v>0</v>
      </c>
    </row>
    <row r="14581" customFormat="false" ht="15" hidden="false" customHeight="false" outlineLevel="0" collapsed="false">
      <c r="A14581" s="7" t="s">
        <v>33</v>
      </c>
      <c r="B14581" s="7" t="s">
        <v>216</v>
      </c>
      <c r="C14581" s="7" t="s">
        <v>1390</v>
      </c>
      <c r="D14581" s="7" t="n">
        <v>5</v>
      </c>
      <c r="E14581" s="7" t="n">
        <v>102.5</v>
      </c>
      <c r="F14581" s="7" t="n">
        <v>0</v>
      </c>
      <c r="G14581" s="7" t="n">
        <v>0</v>
      </c>
    </row>
    <row r="14582" customFormat="false" ht="15" hidden="false" customHeight="false" outlineLevel="0" collapsed="false">
      <c r="A14582" s="7" t="s">
        <v>33</v>
      </c>
      <c r="B14582" s="7" t="s">
        <v>167</v>
      </c>
      <c r="C14582" s="7" t="s">
        <v>1390</v>
      </c>
      <c r="D14582" s="7" t="n">
        <v>7</v>
      </c>
      <c r="E14582" s="7" t="n">
        <v>143.5</v>
      </c>
      <c r="F14582" s="7" t="n">
        <v>0</v>
      </c>
      <c r="G14582" s="7" t="n">
        <v>0</v>
      </c>
    </row>
    <row r="14583" customFormat="false" ht="15" hidden="false" customHeight="false" outlineLevel="0" collapsed="false">
      <c r="A14583" s="7" t="s">
        <v>33</v>
      </c>
      <c r="B14583" s="7" t="s">
        <v>285</v>
      </c>
      <c r="C14583" s="7" t="s">
        <v>1390</v>
      </c>
      <c r="D14583" s="7" t="n">
        <v>6</v>
      </c>
      <c r="E14583" s="7" t="n">
        <v>123</v>
      </c>
      <c r="F14583" s="7" t="n">
        <v>0</v>
      </c>
      <c r="G14583" s="7" t="n">
        <v>0</v>
      </c>
    </row>
    <row r="14584" customFormat="false" ht="15" hidden="false" customHeight="false" outlineLevel="0" collapsed="false">
      <c r="A14584" s="7" t="s">
        <v>33</v>
      </c>
      <c r="B14584" s="7" t="s">
        <v>361</v>
      </c>
      <c r="C14584" s="7" t="s">
        <v>1393</v>
      </c>
      <c r="D14584" s="7" t="n">
        <v>5</v>
      </c>
      <c r="E14584" s="7" t="n">
        <v>105</v>
      </c>
      <c r="F14584" s="7" t="n">
        <v>0</v>
      </c>
      <c r="G14584" s="7" t="n">
        <v>0</v>
      </c>
    </row>
    <row r="14585" customFormat="false" ht="15" hidden="false" customHeight="false" outlineLevel="0" collapsed="false">
      <c r="A14585" s="7" t="s">
        <v>33</v>
      </c>
      <c r="B14585" s="7" t="s">
        <v>488</v>
      </c>
      <c r="C14585" s="7" t="s">
        <v>1396</v>
      </c>
      <c r="D14585" s="7" t="n">
        <v>2</v>
      </c>
      <c r="E14585" s="7" t="n">
        <v>391.46</v>
      </c>
      <c r="F14585" s="7" t="n">
        <v>0</v>
      </c>
      <c r="G14585" s="7" t="n">
        <v>0</v>
      </c>
    </row>
    <row r="14586" customFormat="false" ht="15" hidden="false" customHeight="false" outlineLevel="0" collapsed="false">
      <c r="A14586" s="7" t="s">
        <v>33</v>
      </c>
      <c r="B14586" s="7" t="s">
        <v>633</v>
      </c>
      <c r="C14586" s="7" t="s">
        <v>1397</v>
      </c>
      <c r="D14586" s="7" t="n">
        <v>2</v>
      </c>
      <c r="E14586" s="7" t="n">
        <v>253.14</v>
      </c>
      <c r="F14586" s="7" t="n">
        <v>0</v>
      </c>
      <c r="G14586" s="7" t="n">
        <v>0</v>
      </c>
    </row>
    <row r="14587" customFormat="false" ht="15" hidden="false" customHeight="false" outlineLevel="0" collapsed="false">
      <c r="A14587" s="7" t="s">
        <v>33</v>
      </c>
      <c r="B14587" s="7" t="s">
        <v>846</v>
      </c>
      <c r="C14587" s="7" t="s">
        <v>1512</v>
      </c>
      <c r="D14587" s="7" t="n">
        <v>2</v>
      </c>
      <c r="E14587" s="7" t="n">
        <v>259.62</v>
      </c>
      <c r="F14587" s="7" t="n">
        <v>0</v>
      </c>
      <c r="G14587" s="7" t="n">
        <v>0</v>
      </c>
    </row>
    <row r="14588" customFormat="false" ht="15" hidden="false" customHeight="false" outlineLevel="0" collapsed="false">
      <c r="A14588" s="7" t="s">
        <v>33</v>
      </c>
      <c r="B14588" s="7" t="s">
        <v>384</v>
      </c>
      <c r="C14588" s="7" t="s">
        <v>1423</v>
      </c>
      <c r="D14588" s="7" t="n">
        <v>5</v>
      </c>
      <c r="E14588" s="7" t="n">
        <v>162.15</v>
      </c>
      <c r="F14588" s="7" t="n">
        <v>0</v>
      </c>
      <c r="G14588" s="7" t="n">
        <v>0</v>
      </c>
    </row>
    <row r="14589" customFormat="false" ht="15" hidden="false" customHeight="false" outlineLevel="0" collapsed="false">
      <c r="A14589" s="7" t="s">
        <v>33</v>
      </c>
      <c r="B14589" s="7" t="s">
        <v>130</v>
      </c>
      <c r="C14589" s="7" t="s">
        <v>1425</v>
      </c>
      <c r="D14589" s="7" t="n">
        <v>3</v>
      </c>
      <c r="E14589" s="7" t="n">
        <v>105</v>
      </c>
      <c r="F14589" s="7" t="n">
        <v>0</v>
      </c>
      <c r="G14589" s="7" t="n">
        <v>0</v>
      </c>
    </row>
    <row r="14590" customFormat="false" ht="15" hidden="false" customHeight="false" outlineLevel="0" collapsed="false">
      <c r="A14590" s="7" t="s">
        <v>33</v>
      </c>
      <c r="B14590" s="7" t="s">
        <v>152</v>
      </c>
      <c r="C14590" s="7" t="s">
        <v>1425</v>
      </c>
      <c r="D14590" s="7" t="n">
        <v>3</v>
      </c>
      <c r="E14590" s="7" t="n">
        <v>105</v>
      </c>
      <c r="F14590" s="7" t="n">
        <v>0</v>
      </c>
      <c r="G14590" s="7" t="n">
        <v>0</v>
      </c>
    </row>
    <row r="14591" customFormat="false" ht="15" hidden="false" customHeight="false" outlineLevel="0" collapsed="false">
      <c r="A14591" s="7" t="s">
        <v>33</v>
      </c>
      <c r="B14591" s="7" t="s">
        <v>198</v>
      </c>
      <c r="C14591" s="7" t="s">
        <v>1425</v>
      </c>
      <c r="D14591" s="7" t="n">
        <v>3</v>
      </c>
      <c r="E14591" s="7" t="n">
        <v>105</v>
      </c>
      <c r="F14591" s="7" t="n">
        <v>3</v>
      </c>
      <c r="G14591" s="7" t="n">
        <v>105</v>
      </c>
    </row>
    <row r="14592" customFormat="false" ht="15" hidden="false" customHeight="false" outlineLevel="0" collapsed="false">
      <c r="A14592" s="7" t="s">
        <v>33</v>
      </c>
      <c r="B14592" s="7" t="s">
        <v>161</v>
      </c>
      <c r="C14592" s="7" t="s">
        <v>1428</v>
      </c>
      <c r="D14592" s="7" t="n">
        <v>4</v>
      </c>
      <c r="E14592" s="7" t="n">
        <v>506</v>
      </c>
      <c r="F14592" s="7" t="n">
        <v>0</v>
      </c>
      <c r="G14592" s="7" t="n">
        <v>0</v>
      </c>
    </row>
    <row r="14593" customFormat="false" ht="15" hidden="false" customHeight="false" outlineLevel="0" collapsed="false">
      <c r="A14593" s="7" t="s">
        <v>33</v>
      </c>
      <c r="B14593" s="7" t="s">
        <v>204</v>
      </c>
      <c r="C14593" s="7" t="s">
        <v>1428</v>
      </c>
      <c r="D14593" s="7" t="n">
        <v>2</v>
      </c>
      <c r="E14593" s="7" t="n">
        <v>253</v>
      </c>
      <c r="F14593" s="7" t="n">
        <v>0</v>
      </c>
      <c r="G14593" s="7" t="n">
        <v>0</v>
      </c>
    </row>
    <row r="14594" customFormat="false" ht="15" hidden="false" customHeight="false" outlineLevel="0" collapsed="false">
      <c r="A14594" s="7" t="s">
        <v>33</v>
      </c>
      <c r="B14594" s="7" t="s">
        <v>196</v>
      </c>
      <c r="C14594" s="7" t="s">
        <v>1428</v>
      </c>
      <c r="D14594" s="7" t="n">
        <v>6</v>
      </c>
      <c r="E14594" s="7" t="n">
        <v>759</v>
      </c>
      <c r="F14594" s="7" t="n">
        <v>-3</v>
      </c>
      <c r="G14594" s="7" t="n">
        <v>-379.5</v>
      </c>
    </row>
    <row r="14595" customFormat="false" ht="15" hidden="false" customHeight="false" outlineLevel="0" collapsed="false">
      <c r="A14595" s="7" t="s">
        <v>33</v>
      </c>
      <c r="B14595" s="7" t="s">
        <v>232</v>
      </c>
      <c r="C14595" s="7" t="s">
        <v>1432</v>
      </c>
      <c r="D14595" s="7" t="n">
        <v>0</v>
      </c>
      <c r="E14595" s="7" t="n">
        <v>0</v>
      </c>
      <c r="F14595" s="7" t="n">
        <v>8</v>
      </c>
      <c r="G14595" s="7" t="n">
        <v>136</v>
      </c>
    </row>
    <row r="14596" customFormat="false" ht="15" hidden="false" customHeight="false" outlineLevel="0" collapsed="false">
      <c r="A14596" s="7" t="s">
        <v>33</v>
      </c>
      <c r="B14596" s="7" t="s">
        <v>212</v>
      </c>
      <c r="C14596" s="7" t="s">
        <v>1432</v>
      </c>
      <c r="D14596" s="7" t="n">
        <v>5</v>
      </c>
      <c r="E14596" s="7" t="n">
        <v>85</v>
      </c>
      <c r="F14596" s="7" t="n">
        <v>5</v>
      </c>
      <c r="G14596" s="7" t="n">
        <v>85</v>
      </c>
    </row>
    <row r="14597" customFormat="false" ht="15" hidden="false" customHeight="false" outlineLevel="0" collapsed="false">
      <c r="A14597" s="7" t="s">
        <v>33</v>
      </c>
      <c r="B14597" s="7" t="s">
        <v>227</v>
      </c>
      <c r="C14597" s="7" t="s">
        <v>1432</v>
      </c>
      <c r="D14597" s="7" t="n">
        <v>6</v>
      </c>
      <c r="E14597" s="7" t="n">
        <v>102</v>
      </c>
      <c r="F14597" s="7" t="n">
        <v>3</v>
      </c>
      <c r="G14597" s="7" t="n">
        <v>51</v>
      </c>
    </row>
    <row r="14598" customFormat="false" ht="15" hidden="false" customHeight="false" outlineLevel="0" collapsed="false">
      <c r="A14598" s="7" t="s">
        <v>33</v>
      </c>
      <c r="B14598" s="7" t="s">
        <v>124</v>
      </c>
      <c r="C14598" s="7" t="s">
        <v>1449</v>
      </c>
      <c r="D14598" s="7" t="n">
        <v>12</v>
      </c>
      <c r="E14598" s="7" t="n">
        <v>177.6</v>
      </c>
      <c r="F14598" s="7" t="n">
        <v>6</v>
      </c>
      <c r="G14598" s="7" t="n">
        <v>88.8</v>
      </c>
    </row>
    <row r="14599" customFormat="false" ht="15" hidden="false" customHeight="false" outlineLevel="0" collapsed="false">
      <c r="A14599" s="7" t="s">
        <v>33</v>
      </c>
      <c r="B14599" s="7" t="s">
        <v>120</v>
      </c>
      <c r="C14599" s="7" t="s">
        <v>1451</v>
      </c>
      <c r="D14599" s="7" t="n">
        <v>20</v>
      </c>
      <c r="E14599" s="7" t="n">
        <v>268</v>
      </c>
      <c r="F14599" s="7" t="n">
        <v>10</v>
      </c>
      <c r="G14599" s="7" t="n">
        <v>134</v>
      </c>
    </row>
    <row r="14600" customFormat="false" ht="15" hidden="false" customHeight="false" outlineLevel="0" collapsed="false">
      <c r="A14600" s="7" t="s">
        <v>33</v>
      </c>
      <c r="B14600" s="7" t="s">
        <v>409</v>
      </c>
      <c r="C14600" s="7" t="s">
        <v>1455</v>
      </c>
      <c r="D14600" s="7" t="n">
        <v>15</v>
      </c>
      <c r="E14600" s="7" t="n">
        <v>238.65</v>
      </c>
      <c r="F14600" s="7" t="n">
        <v>0</v>
      </c>
      <c r="G14600" s="7" t="n">
        <v>0</v>
      </c>
    </row>
    <row r="14601" customFormat="false" ht="15" hidden="false" customHeight="false" outlineLevel="0" collapsed="false">
      <c r="A14601" s="7" t="s">
        <v>33</v>
      </c>
      <c r="B14601" s="7" t="s">
        <v>407</v>
      </c>
      <c r="C14601" s="7" t="s">
        <v>1458</v>
      </c>
      <c r="D14601" s="7" t="n">
        <v>10</v>
      </c>
      <c r="E14601" s="7" t="n">
        <v>159.1</v>
      </c>
      <c r="F14601" s="7" t="n">
        <v>0</v>
      </c>
      <c r="G14601" s="7" t="n">
        <v>0</v>
      </c>
    </row>
    <row r="14602" customFormat="false" ht="15" hidden="false" customHeight="false" outlineLevel="0" collapsed="false">
      <c r="A14602" s="7" t="s">
        <v>33</v>
      </c>
      <c r="B14602" s="7" t="s">
        <v>454</v>
      </c>
      <c r="C14602" s="7" t="s">
        <v>1459</v>
      </c>
      <c r="D14602" s="7" t="n">
        <v>2</v>
      </c>
      <c r="E14602" s="7" t="n">
        <v>64.28</v>
      </c>
      <c r="F14602" s="7" t="n">
        <v>0</v>
      </c>
      <c r="G14602" s="7" t="n">
        <v>0</v>
      </c>
    </row>
    <row r="14603" customFormat="false" ht="15" hidden="false" customHeight="false" outlineLevel="0" collapsed="false">
      <c r="A14603" s="7" t="s">
        <v>33</v>
      </c>
      <c r="B14603" s="7" t="s">
        <v>357</v>
      </c>
      <c r="C14603" s="7" t="s">
        <v>1465</v>
      </c>
      <c r="D14603" s="7" t="n">
        <v>18</v>
      </c>
      <c r="E14603" s="7" t="n">
        <v>104.58</v>
      </c>
      <c r="F14603" s="7" t="n">
        <v>0</v>
      </c>
      <c r="G14603" s="7" t="n">
        <v>0</v>
      </c>
    </row>
    <row r="14604" customFormat="false" ht="15" hidden="false" customHeight="false" outlineLevel="0" collapsed="false">
      <c r="A14604" s="7" t="s">
        <v>33</v>
      </c>
      <c r="B14604" s="7" t="s">
        <v>624</v>
      </c>
      <c r="C14604" s="7" t="s">
        <v>1485</v>
      </c>
      <c r="D14604" s="7" t="n">
        <v>0</v>
      </c>
      <c r="E14604" s="7" t="n">
        <v>0</v>
      </c>
      <c r="F14604" s="7" t="n">
        <v>3</v>
      </c>
      <c r="G14604" s="7" t="n">
        <v>221.4</v>
      </c>
    </row>
    <row r="14605" customFormat="false" ht="15" hidden="false" customHeight="false" outlineLevel="0" collapsed="false">
      <c r="A14605" s="7" t="s">
        <v>33</v>
      </c>
      <c r="B14605" s="7" t="s">
        <v>277</v>
      </c>
      <c r="C14605" s="7" t="s">
        <v>1487</v>
      </c>
      <c r="D14605" s="7" t="n">
        <v>1</v>
      </c>
      <c r="E14605" s="7" t="n">
        <v>128.71</v>
      </c>
      <c r="F14605" s="7" t="n">
        <v>0</v>
      </c>
      <c r="G14605" s="7" t="n">
        <v>0</v>
      </c>
    </row>
    <row r="14606" customFormat="false" ht="15" hidden="false" customHeight="false" outlineLevel="0" collapsed="false">
      <c r="A14606" s="7" t="s">
        <v>33</v>
      </c>
      <c r="B14606" s="7" t="s">
        <v>389</v>
      </c>
      <c r="C14606" s="7" t="s">
        <v>1487</v>
      </c>
      <c r="D14606" s="7" t="n">
        <v>1</v>
      </c>
      <c r="E14606" s="7" t="n">
        <v>128.71</v>
      </c>
      <c r="F14606" s="7" t="n">
        <v>0</v>
      </c>
      <c r="G14606" s="7" t="n">
        <v>0</v>
      </c>
    </row>
    <row r="14607" customFormat="false" ht="15" hidden="false" customHeight="false" outlineLevel="0" collapsed="false">
      <c r="A14607" s="7" t="s">
        <v>33</v>
      </c>
      <c r="B14607" s="7" t="s">
        <v>332</v>
      </c>
      <c r="C14607" s="7" t="s">
        <v>1487</v>
      </c>
      <c r="D14607" s="7" t="n">
        <v>5</v>
      </c>
      <c r="E14607" s="7" t="n">
        <v>643.55</v>
      </c>
      <c r="F14607" s="7" t="n">
        <v>0</v>
      </c>
      <c r="G14607" s="7" t="n">
        <v>0</v>
      </c>
    </row>
    <row r="14608" customFormat="false" ht="15" hidden="false" customHeight="false" outlineLevel="0" collapsed="false">
      <c r="A14608" s="7" t="s">
        <v>33</v>
      </c>
      <c r="B14608" s="7" t="s">
        <v>587</v>
      </c>
      <c r="C14608" s="7" t="s">
        <v>1488</v>
      </c>
      <c r="D14608" s="7" t="n">
        <v>2</v>
      </c>
      <c r="E14608" s="7" t="n">
        <v>154.48</v>
      </c>
      <c r="F14608" s="7" t="n">
        <v>0</v>
      </c>
      <c r="G14608" s="7" t="n">
        <v>0</v>
      </c>
    </row>
    <row r="14609" customFormat="false" ht="15" hidden="false" customHeight="false" outlineLevel="0" collapsed="false">
      <c r="A14609" s="7" t="s">
        <v>33</v>
      </c>
      <c r="B14609" s="7" t="s">
        <v>187</v>
      </c>
      <c r="C14609" s="7" t="s">
        <v>1309</v>
      </c>
      <c r="D14609" s="7" t="n">
        <v>0</v>
      </c>
      <c r="E14609" s="7" t="n">
        <v>0</v>
      </c>
      <c r="F14609" s="7" t="n">
        <v>2</v>
      </c>
      <c r="G14609" s="7" t="n">
        <v>155.6</v>
      </c>
    </row>
    <row r="14610" customFormat="false" ht="15" hidden="false" customHeight="false" outlineLevel="0" collapsed="false">
      <c r="A14610" s="7" t="s">
        <v>33</v>
      </c>
      <c r="B14610" s="7" t="s">
        <v>144</v>
      </c>
      <c r="C14610" s="7" t="s">
        <v>1320</v>
      </c>
      <c r="D14610" s="7" t="n">
        <v>5</v>
      </c>
      <c r="E14610" s="7" t="n">
        <v>316.35</v>
      </c>
      <c r="F14610" s="7" t="n">
        <v>0</v>
      </c>
      <c r="G14610" s="7" t="n">
        <v>0</v>
      </c>
    </row>
    <row r="14611" customFormat="false" ht="15" hidden="false" customHeight="false" outlineLevel="0" collapsed="false">
      <c r="A14611" s="7" t="s">
        <v>33</v>
      </c>
      <c r="B14611" s="7" t="s">
        <v>166</v>
      </c>
      <c r="C14611" s="7" t="s">
        <v>1320</v>
      </c>
      <c r="D14611" s="7" t="n">
        <v>3</v>
      </c>
      <c r="E14611" s="7" t="n">
        <v>189.81</v>
      </c>
      <c r="F14611" s="7" t="n">
        <v>0</v>
      </c>
      <c r="G14611" s="7" t="n">
        <v>0</v>
      </c>
    </row>
    <row r="14612" customFormat="false" ht="15" hidden="false" customHeight="false" outlineLevel="0" collapsed="false">
      <c r="A14612" s="7" t="s">
        <v>33</v>
      </c>
      <c r="B14612" s="7" t="s">
        <v>148</v>
      </c>
      <c r="C14612" s="7" t="s">
        <v>1387</v>
      </c>
      <c r="D14612" s="7" t="n">
        <v>0</v>
      </c>
      <c r="E14612" s="7" t="n">
        <v>0</v>
      </c>
      <c r="F14612" s="7" t="n">
        <v>4</v>
      </c>
      <c r="G14612" s="7" t="n">
        <v>66</v>
      </c>
    </row>
    <row r="14613" customFormat="false" ht="15" hidden="false" customHeight="false" outlineLevel="0" collapsed="false">
      <c r="A14613" s="7" t="s">
        <v>33</v>
      </c>
      <c r="B14613" s="7" t="s">
        <v>139</v>
      </c>
      <c r="C14613" s="7" t="s">
        <v>1387</v>
      </c>
      <c r="D14613" s="7" t="n">
        <v>0</v>
      </c>
      <c r="E14613" s="7" t="n">
        <v>0</v>
      </c>
      <c r="F14613" s="7" t="n">
        <v>4</v>
      </c>
      <c r="G14613" s="7" t="n">
        <v>66</v>
      </c>
    </row>
    <row r="14614" customFormat="false" ht="15" hidden="false" customHeight="false" outlineLevel="0" collapsed="false">
      <c r="A14614" s="7" t="s">
        <v>33</v>
      </c>
      <c r="B14614" s="7" t="s">
        <v>124</v>
      </c>
      <c r="C14614" s="7" t="s">
        <v>1449</v>
      </c>
      <c r="D14614" s="7" t="n">
        <v>6</v>
      </c>
      <c r="E14614" s="7" t="n">
        <v>88.8</v>
      </c>
      <c r="F14614" s="7" t="n">
        <v>6</v>
      </c>
      <c r="G14614" s="7" t="n">
        <v>88.8</v>
      </c>
    </row>
    <row r="14615" customFormat="false" ht="15" hidden="false" customHeight="false" outlineLevel="0" collapsed="false">
      <c r="A14615" s="7" t="s">
        <v>33</v>
      </c>
      <c r="B14615" s="7" t="s">
        <v>894</v>
      </c>
      <c r="C14615" s="7" t="s">
        <v>1575</v>
      </c>
      <c r="D14615" s="7" t="n">
        <v>6</v>
      </c>
      <c r="E14615" s="7" t="n">
        <v>321</v>
      </c>
      <c r="F14615" s="7" t="n">
        <v>2</v>
      </c>
      <c r="G14615" s="7" t="n">
        <v>107</v>
      </c>
    </row>
    <row r="14616" customFormat="false" ht="15" hidden="false" customHeight="false" outlineLevel="0" collapsed="false">
      <c r="A14616" s="7" t="s">
        <v>33</v>
      </c>
      <c r="B14616" s="7" t="s">
        <v>113</v>
      </c>
      <c r="C14616" s="7" t="s">
        <v>1330</v>
      </c>
      <c r="D14616" s="7" t="n">
        <v>3</v>
      </c>
      <c r="E14616" s="7" t="n">
        <v>86.79</v>
      </c>
      <c r="F14616" s="7" t="n">
        <v>0</v>
      </c>
      <c r="G14616" s="7" t="n">
        <v>0</v>
      </c>
    </row>
    <row r="14617" customFormat="false" ht="15" hidden="false" customHeight="false" outlineLevel="0" collapsed="false">
      <c r="A14617" s="7" t="s">
        <v>33</v>
      </c>
      <c r="B14617" s="7" t="s">
        <v>111</v>
      </c>
      <c r="C14617" s="7" t="s">
        <v>1330</v>
      </c>
      <c r="D14617" s="7" t="n">
        <v>3</v>
      </c>
      <c r="E14617" s="7" t="n">
        <v>86.79</v>
      </c>
      <c r="F14617" s="7" t="n">
        <v>0</v>
      </c>
      <c r="G14617" s="7" t="n">
        <v>0</v>
      </c>
    </row>
    <row r="14618" customFormat="false" ht="15" hidden="false" customHeight="false" outlineLevel="0" collapsed="false">
      <c r="A14618" s="7" t="s">
        <v>33</v>
      </c>
      <c r="B14618" s="7" t="s">
        <v>149</v>
      </c>
      <c r="C14618" s="7" t="s">
        <v>1330</v>
      </c>
      <c r="D14618" s="7" t="n">
        <v>3</v>
      </c>
      <c r="E14618" s="7" t="n">
        <v>86.79</v>
      </c>
      <c r="F14618" s="7" t="n">
        <v>0</v>
      </c>
      <c r="G14618" s="7" t="n">
        <v>0</v>
      </c>
    </row>
    <row r="14619" customFormat="false" ht="15" hidden="false" customHeight="false" outlineLevel="0" collapsed="false">
      <c r="A14619" s="7" t="s">
        <v>33</v>
      </c>
      <c r="B14619" s="7" t="s">
        <v>153</v>
      </c>
      <c r="C14619" s="7" t="s">
        <v>1330</v>
      </c>
      <c r="D14619" s="7" t="n">
        <v>3</v>
      </c>
      <c r="E14619" s="7" t="n">
        <v>86.79</v>
      </c>
      <c r="F14619" s="7" t="n">
        <v>0</v>
      </c>
      <c r="G14619" s="7" t="n">
        <v>0</v>
      </c>
    </row>
    <row r="14620" customFormat="false" ht="15" hidden="false" customHeight="false" outlineLevel="0" collapsed="false">
      <c r="A14620" s="7" t="s">
        <v>33</v>
      </c>
      <c r="B14620" s="7" t="s">
        <v>275</v>
      </c>
      <c r="C14620" s="7" t="s">
        <v>1358</v>
      </c>
      <c r="D14620" s="7" t="n">
        <v>2</v>
      </c>
      <c r="E14620" s="7" t="n">
        <v>16.4</v>
      </c>
      <c r="F14620" s="7" t="n">
        <v>0</v>
      </c>
      <c r="G14620" s="7" t="n">
        <v>0</v>
      </c>
    </row>
    <row r="14621" customFormat="false" ht="15" hidden="false" customHeight="false" outlineLevel="0" collapsed="false">
      <c r="A14621" s="7" t="s">
        <v>33</v>
      </c>
      <c r="B14621" s="7" t="s">
        <v>236</v>
      </c>
      <c r="C14621" s="7" t="s">
        <v>1361</v>
      </c>
      <c r="D14621" s="7" t="n">
        <v>2</v>
      </c>
      <c r="E14621" s="7" t="n">
        <v>19.64</v>
      </c>
      <c r="F14621" s="7" t="n">
        <v>0</v>
      </c>
      <c r="G14621" s="7" t="n">
        <v>0</v>
      </c>
    </row>
    <row r="14622" customFormat="false" ht="15" hidden="false" customHeight="false" outlineLevel="0" collapsed="false">
      <c r="A14622" s="7" t="s">
        <v>33</v>
      </c>
      <c r="B14622" s="7" t="s">
        <v>298</v>
      </c>
      <c r="C14622" s="7" t="s">
        <v>1362</v>
      </c>
      <c r="D14622" s="7" t="n">
        <v>2</v>
      </c>
      <c r="E14622" s="7" t="n">
        <v>19.64</v>
      </c>
      <c r="F14622" s="7" t="n">
        <v>0</v>
      </c>
      <c r="G14622" s="7" t="n">
        <v>0</v>
      </c>
    </row>
    <row r="14623" customFormat="false" ht="15" hidden="false" customHeight="false" outlineLevel="0" collapsed="false">
      <c r="A14623" s="7" t="s">
        <v>33</v>
      </c>
      <c r="B14623" s="7" t="s">
        <v>306</v>
      </c>
      <c r="C14623" s="7" t="s">
        <v>1407</v>
      </c>
      <c r="D14623" s="7" t="n">
        <v>3</v>
      </c>
      <c r="E14623" s="7" t="n">
        <v>42.75</v>
      </c>
      <c r="F14623" s="7" t="n">
        <v>0</v>
      </c>
      <c r="G14623" s="7" t="n">
        <v>0</v>
      </c>
    </row>
    <row r="14624" customFormat="false" ht="15" hidden="false" customHeight="false" outlineLevel="0" collapsed="false">
      <c r="A14624" s="7" t="s">
        <v>33</v>
      </c>
      <c r="B14624" s="7" t="s">
        <v>126</v>
      </c>
      <c r="C14624" s="7" t="s">
        <v>1421</v>
      </c>
      <c r="D14624" s="7" t="n">
        <v>2</v>
      </c>
      <c r="E14624" s="7" t="n">
        <v>50</v>
      </c>
      <c r="F14624" s="7" t="n">
        <v>0</v>
      </c>
      <c r="G14624" s="7" t="n">
        <v>0</v>
      </c>
    </row>
    <row r="14625" customFormat="false" ht="15" hidden="false" customHeight="false" outlineLevel="0" collapsed="false">
      <c r="A14625" s="7" t="s">
        <v>33</v>
      </c>
      <c r="B14625" s="7" t="s">
        <v>122</v>
      </c>
      <c r="C14625" s="7" t="s">
        <v>1421</v>
      </c>
      <c r="D14625" s="7" t="n">
        <v>2</v>
      </c>
      <c r="E14625" s="7" t="n">
        <v>50</v>
      </c>
      <c r="F14625" s="7" t="n">
        <v>0</v>
      </c>
      <c r="G14625" s="7" t="n">
        <v>0</v>
      </c>
    </row>
    <row r="14626" customFormat="false" ht="15" hidden="false" customHeight="false" outlineLevel="0" collapsed="false">
      <c r="A14626" s="7" t="s">
        <v>33</v>
      </c>
      <c r="B14626" s="7" t="s">
        <v>142</v>
      </c>
      <c r="C14626" s="7" t="s">
        <v>1421</v>
      </c>
      <c r="D14626" s="7" t="n">
        <v>2</v>
      </c>
      <c r="E14626" s="7" t="n">
        <v>50</v>
      </c>
      <c r="F14626" s="7" t="n">
        <v>0</v>
      </c>
      <c r="G14626" s="7" t="n">
        <v>0</v>
      </c>
    </row>
    <row r="14627" customFormat="false" ht="15" hidden="false" customHeight="false" outlineLevel="0" collapsed="false">
      <c r="A14627" s="7" t="s">
        <v>33</v>
      </c>
      <c r="B14627" s="7" t="s">
        <v>124</v>
      </c>
      <c r="C14627" s="7" t="s">
        <v>1449</v>
      </c>
      <c r="D14627" s="7" t="n">
        <v>12</v>
      </c>
      <c r="E14627" s="7" t="n">
        <v>177.6</v>
      </c>
      <c r="F14627" s="7" t="n">
        <v>0</v>
      </c>
      <c r="G14627" s="7" t="n">
        <v>0</v>
      </c>
    </row>
    <row r="14628" customFormat="false" ht="15" hidden="false" customHeight="false" outlineLevel="0" collapsed="false">
      <c r="A14628" s="7" t="s">
        <v>33</v>
      </c>
      <c r="B14628" s="7" t="s">
        <v>197</v>
      </c>
      <c r="C14628" s="7" t="s">
        <v>1461</v>
      </c>
      <c r="D14628" s="7" t="n">
        <v>6</v>
      </c>
      <c r="E14628" s="7" t="n">
        <v>62.4</v>
      </c>
      <c r="F14628" s="7" t="n">
        <v>0</v>
      </c>
      <c r="G14628" s="7" t="n">
        <v>0</v>
      </c>
    </row>
    <row r="14629" customFormat="false" ht="15" hidden="false" customHeight="false" outlineLevel="0" collapsed="false">
      <c r="A14629" s="7" t="s">
        <v>33</v>
      </c>
      <c r="B14629" s="7" t="s">
        <v>304</v>
      </c>
      <c r="C14629" s="7" t="s">
        <v>1462</v>
      </c>
      <c r="D14629" s="7" t="n">
        <v>6</v>
      </c>
      <c r="E14629" s="7" t="n">
        <v>129.6</v>
      </c>
      <c r="F14629" s="7" t="n">
        <v>0</v>
      </c>
      <c r="G14629" s="7" t="n">
        <v>0</v>
      </c>
    </row>
    <row r="14630" customFormat="false" ht="15" hidden="false" customHeight="false" outlineLevel="0" collapsed="false">
      <c r="A14630" s="7" t="s">
        <v>33</v>
      </c>
      <c r="B14630" s="7" t="s">
        <v>261</v>
      </c>
      <c r="C14630" s="7" t="s">
        <v>1463</v>
      </c>
      <c r="D14630" s="7" t="n">
        <v>6</v>
      </c>
      <c r="E14630" s="7" t="n">
        <v>107.7</v>
      </c>
      <c r="F14630" s="7" t="n">
        <v>0</v>
      </c>
      <c r="G14630" s="7" t="n">
        <v>0</v>
      </c>
    </row>
    <row r="14631" customFormat="false" ht="15" hidden="false" customHeight="false" outlineLevel="0" collapsed="false">
      <c r="A14631" s="7" t="s">
        <v>33</v>
      </c>
      <c r="B14631" s="7" t="s">
        <v>357</v>
      </c>
      <c r="C14631" s="7" t="s">
        <v>1465</v>
      </c>
      <c r="D14631" s="7" t="n">
        <v>6</v>
      </c>
      <c r="E14631" s="7" t="n">
        <v>34.86</v>
      </c>
      <c r="F14631" s="7" t="n">
        <v>0</v>
      </c>
      <c r="G14631" s="7" t="n">
        <v>0</v>
      </c>
    </row>
    <row r="14632" customFormat="false" ht="15" hidden="false" customHeight="false" outlineLevel="0" collapsed="false">
      <c r="A14632" s="7" t="s">
        <v>33</v>
      </c>
      <c r="B14632" s="7" t="s">
        <v>390</v>
      </c>
      <c r="C14632" s="7" t="s">
        <v>1466</v>
      </c>
      <c r="D14632" s="7" t="n">
        <v>6</v>
      </c>
      <c r="E14632" s="7" t="n">
        <v>40.8</v>
      </c>
      <c r="F14632" s="7" t="n">
        <v>0</v>
      </c>
      <c r="G14632" s="7" t="n">
        <v>0</v>
      </c>
    </row>
    <row r="14633" customFormat="false" ht="15" hidden="false" customHeight="false" outlineLevel="0" collapsed="false">
      <c r="A14633" s="7" t="s">
        <v>33</v>
      </c>
      <c r="B14633" s="7" t="s">
        <v>123</v>
      </c>
      <c r="C14633" s="7" t="s">
        <v>1340</v>
      </c>
      <c r="D14633" s="7" t="n">
        <v>14</v>
      </c>
      <c r="E14633" s="7" t="n">
        <v>258.3</v>
      </c>
      <c r="F14633" s="7" t="n">
        <v>0</v>
      </c>
      <c r="G14633" s="7" t="n">
        <v>0</v>
      </c>
    </row>
    <row r="14634" customFormat="false" ht="15" hidden="false" customHeight="false" outlineLevel="0" collapsed="false">
      <c r="A14634" s="7" t="s">
        <v>33</v>
      </c>
      <c r="B14634" s="7" t="s">
        <v>114</v>
      </c>
      <c r="C14634" s="7" t="s">
        <v>1354</v>
      </c>
      <c r="D14634" s="7" t="n">
        <v>10</v>
      </c>
      <c r="E14634" s="7" t="n">
        <v>275.5</v>
      </c>
      <c r="F14634" s="7" t="n">
        <v>0</v>
      </c>
      <c r="G14634" s="7" t="n">
        <v>0</v>
      </c>
    </row>
    <row r="14635" customFormat="false" ht="15" hidden="false" customHeight="false" outlineLevel="0" collapsed="false">
      <c r="A14635" s="7" t="s">
        <v>33</v>
      </c>
      <c r="B14635" s="7" t="s">
        <v>179</v>
      </c>
      <c r="C14635" s="7" t="s">
        <v>1357</v>
      </c>
      <c r="D14635" s="7" t="n">
        <v>4</v>
      </c>
      <c r="E14635" s="7" t="n">
        <v>64.8</v>
      </c>
      <c r="F14635" s="7" t="n">
        <v>0</v>
      </c>
      <c r="G14635" s="7" t="n">
        <v>0</v>
      </c>
    </row>
    <row r="14636" customFormat="false" ht="15" hidden="false" customHeight="false" outlineLevel="0" collapsed="false">
      <c r="A14636" s="7" t="s">
        <v>33</v>
      </c>
      <c r="B14636" s="7" t="s">
        <v>120</v>
      </c>
      <c r="C14636" s="7" t="s">
        <v>1451</v>
      </c>
      <c r="D14636" s="7" t="n">
        <v>60</v>
      </c>
      <c r="E14636" s="7" t="n">
        <v>804</v>
      </c>
      <c r="F14636" s="7" t="n">
        <v>0</v>
      </c>
      <c r="G14636" s="7" t="n">
        <v>0</v>
      </c>
    </row>
    <row r="14637" customFormat="false" ht="15" hidden="false" customHeight="false" outlineLevel="0" collapsed="false">
      <c r="A14637" s="7" t="s">
        <v>33</v>
      </c>
      <c r="B14637" s="7" t="s">
        <v>512</v>
      </c>
      <c r="C14637" s="7" t="s">
        <v>1273</v>
      </c>
      <c r="D14637" s="7" t="n">
        <v>1</v>
      </c>
      <c r="E14637" s="7" t="n">
        <v>175.5</v>
      </c>
      <c r="F14637" s="7" t="n">
        <v>0</v>
      </c>
      <c r="G14637" s="7" t="n">
        <v>0</v>
      </c>
    </row>
    <row r="14638" customFormat="false" ht="15" hidden="false" customHeight="false" outlineLevel="0" collapsed="false">
      <c r="A14638" s="7" t="s">
        <v>33</v>
      </c>
      <c r="B14638" s="7" t="s">
        <v>144</v>
      </c>
      <c r="C14638" s="7" t="s">
        <v>1320</v>
      </c>
      <c r="D14638" s="7" t="n">
        <v>1</v>
      </c>
      <c r="E14638" s="7" t="n">
        <v>63.27</v>
      </c>
      <c r="F14638" s="7" t="n">
        <v>0</v>
      </c>
      <c r="G14638" s="7" t="n">
        <v>0</v>
      </c>
    </row>
    <row r="14639" customFormat="false" ht="15" hidden="false" customHeight="false" outlineLevel="0" collapsed="false">
      <c r="A14639" s="7" t="s">
        <v>33</v>
      </c>
      <c r="B14639" s="7" t="s">
        <v>138</v>
      </c>
      <c r="C14639" s="7" t="s">
        <v>1320</v>
      </c>
      <c r="D14639" s="7" t="n">
        <v>3</v>
      </c>
      <c r="E14639" s="7" t="n">
        <v>189.81</v>
      </c>
      <c r="F14639" s="7" t="n">
        <v>0</v>
      </c>
      <c r="G14639" s="7" t="n">
        <v>0</v>
      </c>
    </row>
    <row r="14640" customFormat="false" ht="15" hidden="false" customHeight="false" outlineLevel="0" collapsed="false">
      <c r="A14640" s="7" t="s">
        <v>33</v>
      </c>
      <c r="B14640" s="7" t="s">
        <v>218</v>
      </c>
      <c r="C14640" s="7" t="s">
        <v>1320</v>
      </c>
      <c r="D14640" s="7" t="n">
        <v>1</v>
      </c>
      <c r="E14640" s="7" t="n">
        <v>63.27</v>
      </c>
      <c r="F14640" s="7" t="n">
        <v>0</v>
      </c>
      <c r="G14640" s="7" t="n">
        <v>0</v>
      </c>
    </row>
    <row r="14641" customFormat="false" ht="15" hidden="false" customHeight="false" outlineLevel="0" collapsed="false">
      <c r="A14641" s="7" t="s">
        <v>33</v>
      </c>
      <c r="B14641" s="7" t="s">
        <v>297</v>
      </c>
      <c r="C14641" s="7" t="s">
        <v>1348</v>
      </c>
      <c r="D14641" s="7" t="n">
        <v>6</v>
      </c>
      <c r="E14641" s="7" t="n">
        <v>48.48</v>
      </c>
      <c r="F14641" s="7" t="n">
        <v>0</v>
      </c>
      <c r="G14641" s="7" t="n">
        <v>0</v>
      </c>
    </row>
    <row r="14642" customFormat="false" ht="15" hidden="false" customHeight="false" outlineLevel="0" collapsed="false">
      <c r="A14642" s="7" t="s">
        <v>33</v>
      </c>
      <c r="B14642" s="7" t="s">
        <v>697</v>
      </c>
      <c r="C14642" s="7" t="s">
        <v>1512</v>
      </c>
      <c r="D14642" s="7" t="n">
        <v>1</v>
      </c>
      <c r="E14642" s="7" t="n">
        <v>129.81</v>
      </c>
      <c r="F14642" s="7" t="n">
        <v>0</v>
      </c>
      <c r="G14642" s="7" t="n">
        <v>0</v>
      </c>
    </row>
    <row r="14643" customFormat="false" ht="15" hidden="false" customHeight="false" outlineLevel="0" collapsed="false">
      <c r="A14643" s="7" t="s">
        <v>33</v>
      </c>
      <c r="B14643" s="7" t="s">
        <v>161</v>
      </c>
      <c r="C14643" s="7" t="s">
        <v>1428</v>
      </c>
      <c r="D14643" s="7" t="n">
        <v>1</v>
      </c>
      <c r="E14643" s="7" t="n">
        <v>126.5</v>
      </c>
      <c r="F14643" s="7" t="n">
        <v>0</v>
      </c>
      <c r="G14643" s="7" t="n">
        <v>0</v>
      </c>
    </row>
    <row r="14644" customFormat="false" ht="15" hidden="false" customHeight="false" outlineLevel="0" collapsed="false">
      <c r="A14644" s="7" t="s">
        <v>33</v>
      </c>
      <c r="B14644" s="7" t="s">
        <v>86</v>
      </c>
      <c r="C14644" s="7" t="s">
        <v>1271</v>
      </c>
      <c r="D14644" s="7" t="n">
        <v>4</v>
      </c>
      <c r="E14644" s="7" t="n">
        <v>260</v>
      </c>
      <c r="F14644" s="7" t="n">
        <v>2</v>
      </c>
      <c r="G14644" s="7" t="n">
        <v>130</v>
      </c>
    </row>
    <row r="14645" customFormat="false" ht="15" hidden="false" customHeight="false" outlineLevel="0" collapsed="false">
      <c r="A14645" s="7" t="s">
        <v>33</v>
      </c>
      <c r="B14645" s="7" t="s">
        <v>98</v>
      </c>
      <c r="C14645" s="7" t="s">
        <v>1271</v>
      </c>
      <c r="D14645" s="7" t="n">
        <v>4</v>
      </c>
      <c r="E14645" s="7" t="n">
        <v>260</v>
      </c>
      <c r="F14645" s="7" t="n">
        <v>0</v>
      </c>
      <c r="G14645" s="7" t="n">
        <v>0</v>
      </c>
    </row>
    <row r="14646" customFormat="false" ht="15" hidden="false" customHeight="false" outlineLevel="0" collapsed="false">
      <c r="A14646" s="7" t="s">
        <v>33</v>
      </c>
      <c r="B14646" s="7" t="s">
        <v>88</v>
      </c>
      <c r="C14646" s="7" t="s">
        <v>1271</v>
      </c>
      <c r="D14646" s="7" t="n">
        <v>2</v>
      </c>
      <c r="E14646" s="7" t="n">
        <v>130</v>
      </c>
      <c r="F14646" s="7" t="n">
        <v>0</v>
      </c>
      <c r="G14646" s="7" t="n">
        <v>0</v>
      </c>
    </row>
    <row r="14647" customFormat="false" ht="15" hidden="false" customHeight="false" outlineLevel="0" collapsed="false">
      <c r="A14647" s="7" t="s">
        <v>33</v>
      </c>
      <c r="B14647" s="7" t="s">
        <v>206</v>
      </c>
      <c r="C14647" s="7" t="s">
        <v>1271</v>
      </c>
      <c r="D14647" s="7" t="n">
        <v>2</v>
      </c>
      <c r="E14647" s="7" t="n">
        <v>130</v>
      </c>
      <c r="F14647" s="7" t="n">
        <v>0</v>
      </c>
      <c r="G14647" s="7" t="n">
        <v>0</v>
      </c>
    </row>
    <row r="14648" customFormat="false" ht="15" hidden="false" customHeight="false" outlineLevel="0" collapsed="false">
      <c r="A14648" s="7" t="s">
        <v>33</v>
      </c>
      <c r="B14648" s="7" t="s">
        <v>96</v>
      </c>
      <c r="C14648" s="7" t="s">
        <v>1291</v>
      </c>
      <c r="D14648" s="7" t="n">
        <v>7</v>
      </c>
      <c r="E14648" s="7" t="n">
        <v>171.01</v>
      </c>
      <c r="F14648" s="7" t="n">
        <v>0</v>
      </c>
      <c r="G14648" s="7" t="n">
        <v>0</v>
      </c>
    </row>
    <row r="14649" customFormat="false" ht="15" hidden="false" customHeight="false" outlineLevel="0" collapsed="false">
      <c r="A14649" s="7" t="s">
        <v>33</v>
      </c>
      <c r="B14649" s="7" t="s">
        <v>110</v>
      </c>
      <c r="C14649" s="7" t="s">
        <v>1291</v>
      </c>
      <c r="D14649" s="7" t="n">
        <v>4</v>
      </c>
      <c r="E14649" s="7" t="n">
        <v>97.72</v>
      </c>
      <c r="F14649" s="7" t="n">
        <v>0</v>
      </c>
      <c r="G14649" s="7" t="n">
        <v>0</v>
      </c>
    </row>
    <row r="14650" customFormat="false" ht="15" hidden="false" customHeight="false" outlineLevel="0" collapsed="false">
      <c r="A14650" s="7" t="s">
        <v>33</v>
      </c>
      <c r="B14650" s="7" t="s">
        <v>371</v>
      </c>
      <c r="C14650" s="7" t="s">
        <v>1296</v>
      </c>
      <c r="D14650" s="7" t="n">
        <v>6</v>
      </c>
      <c r="E14650" s="7" t="n">
        <v>66</v>
      </c>
      <c r="F14650" s="7" t="n">
        <v>0</v>
      </c>
      <c r="G14650" s="7" t="n">
        <v>0</v>
      </c>
    </row>
    <row r="14651" customFormat="false" ht="15" hidden="false" customHeight="false" outlineLevel="0" collapsed="false">
      <c r="A14651" s="7" t="s">
        <v>33</v>
      </c>
      <c r="B14651" s="7" t="s">
        <v>393</v>
      </c>
      <c r="C14651" s="7" t="s">
        <v>1297</v>
      </c>
      <c r="D14651" s="7" t="n">
        <v>6</v>
      </c>
      <c r="E14651" s="7" t="n">
        <v>66</v>
      </c>
      <c r="F14651" s="7" t="n">
        <v>0</v>
      </c>
      <c r="G14651" s="7" t="n">
        <v>0</v>
      </c>
    </row>
    <row r="14652" customFormat="false" ht="15" hidden="false" customHeight="false" outlineLevel="0" collapsed="false">
      <c r="A14652" s="7" t="s">
        <v>33</v>
      </c>
      <c r="B14652" s="7" t="s">
        <v>83</v>
      </c>
      <c r="C14652" s="7" t="s">
        <v>1303</v>
      </c>
      <c r="D14652" s="7" t="n">
        <v>10</v>
      </c>
      <c r="E14652" s="7" t="n">
        <v>455</v>
      </c>
      <c r="F14652" s="7" t="n">
        <v>0</v>
      </c>
      <c r="G14652" s="7" t="n">
        <v>0</v>
      </c>
    </row>
    <row r="14653" customFormat="false" ht="15" hidden="false" customHeight="false" outlineLevel="0" collapsed="false">
      <c r="A14653" s="7" t="s">
        <v>33</v>
      </c>
      <c r="B14653" s="7" t="s">
        <v>144</v>
      </c>
      <c r="C14653" s="7" t="s">
        <v>1320</v>
      </c>
      <c r="D14653" s="7" t="n">
        <v>2</v>
      </c>
      <c r="E14653" s="7" t="n">
        <v>126.54</v>
      </c>
      <c r="F14653" s="7" t="n">
        <v>1</v>
      </c>
      <c r="G14653" s="7" t="n">
        <v>63.27</v>
      </c>
    </row>
    <row r="14654" customFormat="false" ht="15" hidden="false" customHeight="false" outlineLevel="0" collapsed="false">
      <c r="A14654" s="7" t="s">
        <v>33</v>
      </c>
      <c r="B14654" s="7" t="s">
        <v>138</v>
      </c>
      <c r="C14654" s="7" t="s">
        <v>1320</v>
      </c>
      <c r="D14654" s="7" t="n">
        <v>2</v>
      </c>
      <c r="E14654" s="7" t="n">
        <v>126.54</v>
      </c>
      <c r="F14654" s="7" t="n">
        <v>2</v>
      </c>
      <c r="G14654" s="7" t="n">
        <v>126.54</v>
      </c>
    </row>
    <row r="14655" customFormat="false" ht="15" hidden="false" customHeight="false" outlineLevel="0" collapsed="false">
      <c r="A14655" s="7" t="s">
        <v>33</v>
      </c>
      <c r="B14655" s="7" t="s">
        <v>166</v>
      </c>
      <c r="C14655" s="7" t="s">
        <v>1320</v>
      </c>
      <c r="D14655" s="7" t="n">
        <v>2</v>
      </c>
      <c r="E14655" s="7" t="n">
        <v>126.54</v>
      </c>
      <c r="F14655" s="7" t="n">
        <v>0</v>
      </c>
      <c r="G14655" s="7" t="n">
        <v>0</v>
      </c>
    </row>
    <row r="14656" customFormat="false" ht="15" hidden="false" customHeight="false" outlineLevel="0" collapsed="false">
      <c r="A14656" s="7" t="s">
        <v>33</v>
      </c>
      <c r="B14656" s="7" t="s">
        <v>113</v>
      </c>
      <c r="C14656" s="7" t="s">
        <v>1330</v>
      </c>
      <c r="D14656" s="7" t="n">
        <v>5</v>
      </c>
      <c r="E14656" s="7" t="n">
        <v>144.65</v>
      </c>
      <c r="F14656" s="7" t="n">
        <v>0</v>
      </c>
      <c r="G14656" s="7" t="n">
        <v>0</v>
      </c>
    </row>
    <row r="14657" customFormat="false" ht="15" hidden="false" customHeight="false" outlineLevel="0" collapsed="false">
      <c r="A14657" s="7" t="s">
        <v>33</v>
      </c>
      <c r="B14657" s="7" t="s">
        <v>111</v>
      </c>
      <c r="C14657" s="7" t="s">
        <v>1330</v>
      </c>
      <c r="D14657" s="7" t="n">
        <v>4</v>
      </c>
      <c r="E14657" s="7" t="n">
        <v>115.72</v>
      </c>
      <c r="F14657" s="7" t="n">
        <v>0</v>
      </c>
      <c r="G14657" s="7" t="n">
        <v>0</v>
      </c>
    </row>
    <row r="14658" customFormat="false" ht="15" hidden="false" customHeight="false" outlineLevel="0" collapsed="false">
      <c r="A14658" s="7" t="s">
        <v>33</v>
      </c>
      <c r="B14658" s="7" t="s">
        <v>149</v>
      </c>
      <c r="C14658" s="7" t="s">
        <v>1330</v>
      </c>
      <c r="D14658" s="7" t="n">
        <v>0</v>
      </c>
      <c r="E14658" s="7" t="n">
        <v>0</v>
      </c>
      <c r="F14658" s="7" t="n">
        <v>2</v>
      </c>
      <c r="G14658" s="7" t="n">
        <v>57.86</v>
      </c>
    </row>
    <row r="14659" customFormat="false" ht="15" hidden="false" customHeight="false" outlineLevel="0" collapsed="false">
      <c r="A14659" s="7" t="s">
        <v>33</v>
      </c>
      <c r="B14659" s="7" t="s">
        <v>225</v>
      </c>
      <c r="C14659" s="7" t="s">
        <v>1331</v>
      </c>
      <c r="D14659" s="7" t="n">
        <v>2</v>
      </c>
      <c r="E14659" s="7" t="n">
        <v>84.34</v>
      </c>
      <c r="F14659" s="7" t="n">
        <v>0</v>
      </c>
      <c r="G14659" s="7" t="n">
        <v>0</v>
      </c>
    </row>
    <row r="14660" customFormat="false" ht="15" hidden="false" customHeight="false" outlineLevel="0" collapsed="false">
      <c r="A14660" s="7" t="s">
        <v>33</v>
      </c>
      <c r="B14660" s="7" t="s">
        <v>248</v>
      </c>
      <c r="C14660" s="7" t="s">
        <v>1331</v>
      </c>
      <c r="D14660" s="7" t="n">
        <v>3</v>
      </c>
      <c r="E14660" s="7" t="n">
        <v>126.51</v>
      </c>
      <c r="F14660" s="7" t="n">
        <v>0</v>
      </c>
      <c r="G14660" s="7" t="n">
        <v>0</v>
      </c>
    </row>
    <row r="14661" customFormat="false" ht="15" hidden="false" customHeight="false" outlineLevel="0" collapsed="false">
      <c r="A14661" s="7" t="s">
        <v>33</v>
      </c>
      <c r="B14661" s="7" t="s">
        <v>141</v>
      </c>
      <c r="C14661" s="7" t="s">
        <v>1334</v>
      </c>
      <c r="D14661" s="7" t="n">
        <v>0</v>
      </c>
      <c r="E14661" s="7" t="n">
        <v>0</v>
      </c>
      <c r="F14661" s="7" t="n">
        <v>3</v>
      </c>
      <c r="G14661" s="7" t="n">
        <v>51</v>
      </c>
    </row>
    <row r="14662" customFormat="false" ht="15" hidden="false" customHeight="false" outlineLevel="0" collapsed="false">
      <c r="A14662" s="7" t="s">
        <v>33</v>
      </c>
      <c r="B14662" s="7" t="s">
        <v>125</v>
      </c>
      <c r="C14662" s="7" t="s">
        <v>1334</v>
      </c>
      <c r="D14662" s="7" t="n">
        <v>2</v>
      </c>
      <c r="E14662" s="7" t="n">
        <v>34</v>
      </c>
      <c r="F14662" s="7" t="n">
        <v>0</v>
      </c>
      <c r="G14662" s="7" t="n">
        <v>0</v>
      </c>
    </row>
    <row r="14663" customFormat="false" ht="15" hidden="false" customHeight="false" outlineLevel="0" collapsed="false">
      <c r="A14663" s="7" t="s">
        <v>33</v>
      </c>
      <c r="B14663" s="7" t="s">
        <v>177</v>
      </c>
      <c r="C14663" s="7" t="s">
        <v>1334</v>
      </c>
      <c r="D14663" s="7" t="n">
        <v>2</v>
      </c>
      <c r="E14663" s="7" t="n">
        <v>34</v>
      </c>
      <c r="F14663" s="7" t="n">
        <v>2</v>
      </c>
      <c r="G14663" s="7" t="n">
        <v>34</v>
      </c>
    </row>
    <row r="14664" customFormat="false" ht="15" hidden="false" customHeight="false" outlineLevel="0" collapsed="false">
      <c r="A14664" s="7" t="s">
        <v>33</v>
      </c>
      <c r="B14664" s="7" t="s">
        <v>123</v>
      </c>
      <c r="C14664" s="7" t="s">
        <v>1340</v>
      </c>
      <c r="D14664" s="7" t="n">
        <v>6</v>
      </c>
      <c r="E14664" s="7" t="n">
        <v>110.7</v>
      </c>
      <c r="F14664" s="7" t="n">
        <v>0</v>
      </c>
      <c r="G14664" s="7" t="n">
        <v>0</v>
      </c>
    </row>
    <row r="14665" customFormat="false" ht="15" hidden="false" customHeight="false" outlineLevel="0" collapsed="false">
      <c r="A14665" s="7" t="s">
        <v>33</v>
      </c>
      <c r="B14665" s="7" t="s">
        <v>270</v>
      </c>
      <c r="C14665" s="7" t="s">
        <v>1343</v>
      </c>
      <c r="D14665" s="7" t="n">
        <v>2</v>
      </c>
      <c r="E14665" s="7" t="n">
        <v>34.7</v>
      </c>
      <c r="F14665" s="7" t="n">
        <v>0</v>
      </c>
      <c r="G14665" s="7" t="n">
        <v>0</v>
      </c>
    </row>
    <row r="14666" customFormat="false" ht="15" hidden="false" customHeight="false" outlineLevel="0" collapsed="false">
      <c r="A14666" s="7" t="s">
        <v>33</v>
      </c>
      <c r="B14666" s="7" t="s">
        <v>201</v>
      </c>
      <c r="C14666" s="7" t="s">
        <v>1344</v>
      </c>
      <c r="D14666" s="7" t="n">
        <v>8</v>
      </c>
      <c r="E14666" s="7" t="n">
        <v>76</v>
      </c>
      <c r="F14666" s="7" t="n">
        <v>0</v>
      </c>
      <c r="G14666" s="7" t="n">
        <v>0</v>
      </c>
    </row>
    <row r="14667" customFormat="false" ht="15" hidden="false" customHeight="false" outlineLevel="0" collapsed="false">
      <c r="A14667" s="7" t="s">
        <v>33</v>
      </c>
      <c r="B14667" s="7" t="s">
        <v>150</v>
      </c>
      <c r="C14667" s="7" t="s">
        <v>1349</v>
      </c>
      <c r="D14667" s="7" t="n">
        <v>14</v>
      </c>
      <c r="E14667" s="7" t="n">
        <v>170.52</v>
      </c>
      <c r="F14667" s="7" t="n">
        <v>0</v>
      </c>
      <c r="G14667" s="7" t="n">
        <v>0</v>
      </c>
    </row>
    <row r="14668" customFormat="false" ht="15" hidden="false" customHeight="false" outlineLevel="0" collapsed="false">
      <c r="A14668" s="7" t="s">
        <v>33</v>
      </c>
      <c r="B14668" s="7" t="s">
        <v>183</v>
      </c>
      <c r="C14668" s="7" t="s">
        <v>1351</v>
      </c>
      <c r="D14668" s="7" t="n">
        <v>8</v>
      </c>
      <c r="E14668" s="7" t="n">
        <v>169.68</v>
      </c>
      <c r="F14668" s="7" t="n">
        <v>0</v>
      </c>
      <c r="G14668" s="7" t="n">
        <v>0</v>
      </c>
    </row>
    <row r="14669" customFormat="false" ht="15" hidden="false" customHeight="false" outlineLevel="0" collapsed="false">
      <c r="A14669" s="7" t="s">
        <v>33</v>
      </c>
      <c r="B14669" s="7" t="s">
        <v>114</v>
      </c>
      <c r="C14669" s="7" t="s">
        <v>1354</v>
      </c>
      <c r="D14669" s="7" t="n">
        <v>4</v>
      </c>
      <c r="E14669" s="7" t="n">
        <v>110.2</v>
      </c>
      <c r="F14669" s="7" t="n">
        <v>0</v>
      </c>
      <c r="G14669" s="7" t="n">
        <v>0</v>
      </c>
    </row>
    <row r="14670" customFormat="false" ht="15" hidden="false" customHeight="false" outlineLevel="0" collapsed="false">
      <c r="A14670" s="7" t="s">
        <v>33</v>
      </c>
      <c r="B14670" s="7" t="s">
        <v>323</v>
      </c>
      <c r="C14670" s="7" t="s">
        <v>1355</v>
      </c>
      <c r="D14670" s="7" t="n">
        <v>5</v>
      </c>
      <c r="E14670" s="7" t="n">
        <v>101.2</v>
      </c>
      <c r="F14670" s="7" t="n">
        <v>0</v>
      </c>
      <c r="G14670" s="7" t="n">
        <v>0</v>
      </c>
    </row>
    <row r="14671" customFormat="false" ht="15" hidden="false" customHeight="false" outlineLevel="0" collapsed="false">
      <c r="A14671" s="7" t="s">
        <v>33</v>
      </c>
      <c r="B14671" s="7" t="s">
        <v>179</v>
      </c>
      <c r="C14671" s="7" t="s">
        <v>1357</v>
      </c>
      <c r="D14671" s="7" t="n">
        <v>2</v>
      </c>
      <c r="E14671" s="7" t="n">
        <v>32.4</v>
      </c>
      <c r="F14671" s="7" t="n">
        <v>3</v>
      </c>
      <c r="G14671" s="7" t="n">
        <v>48.6</v>
      </c>
    </row>
    <row r="14672" customFormat="false" ht="15" hidden="false" customHeight="false" outlineLevel="0" collapsed="false">
      <c r="A14672" s="7" t="s">
        <v>33</v>
      </c>
      <c r="B14672" s="7" t="s">
        <v>163</v>
      </c>
      <c r="C14672" s="7" t="s">
        <v>1357</v>
      </c>
      <c r="D14672" s="7" t="n">
        <v>2</v>
      </c>
      <c r="E14672" s="7" t="n">
        <v>35.64</v>
      </c>
      <c r="F14672" s="7" t="n">
        <v>2</v>
      </c>
      <c r="G14672" s="7" t="n">
        <v>35.64</v>
      </c>
    </row>
    <row r="14673" customFormat="false" ht="15" hidden="false" customHeight="false" outlineLevel="0" collapsed="false">
      <c r="A14673" s="7" t="s">
        <v>33</v>
      </c>
      <c r="B14673" s="7" t="s">
        <v>275</v>
      </c>
      <c r="C14673" s="7" t="s">
        <v>1358</v>
      </c>
      <c r="D14673" s="7" t="n">
        <v>2</v>
      </c>
      <c r="E14673" s="7" t="n">
        <v>16.4</v>
      </c>
      <c r="F14673" s="7" t="n">
        <v>0</v>
      </c>
      <c r="G14673" s="7" t="n">
        <v>0</v>
      </c>
    </row>
    <row r="14674" customFormat="false" ht="15" hidden="false" customHeight="false" outlineLevel="0" collapsed="false">
      <c r="A14674" s="7" t="s">
        <v>33</v>
      </c>
      <c r="B14674" s="7" t="s">
        <v>236</v>
      </c>
      <c r="C14674" s="7" t="s">
        <v>1361</v>
      </c>
      <c r="D14674" s="7" t="n">
        <v>11</v>
      </c>
      <c r="E14674" s="7" t="n">
        <v>108.02</v>
      </c>
      <c r="F14674" s="7" t="n">
        <v>4</v>
      </c>
      <c r="G14674" s="7" t="n">
        <v>39.28</v>
      </c>
    </row>
    <row r="14675" customFormat="false" ht="15" hidden="false" customHeight="false" outlineLevel="0" collapsed="false">
      <c r="A14675" s="7" t="s">
        <v>33</v>
      </c>
      <c r="B14675" s="7" t="s">
        <v>278</v>
      </c>
      <c r="C14675" s="7" t="s">
        <v>1372</v>
      </c>
      <c r="D14675" s="7" t="n">
        <v>5</v>
      </c>
      <c r="E14675" s="7" t="n">
        <v>210</v>
      </c>
      <c r="F14675" s="7" t="n">
        <v>0</v>
      </c>
      <c r="G14675" s="7" t="n">
        <v>0</v>
      </c>
    </row>
    <row r="14676" customFormat="false" ht="15" hidden="false" customHeight="false" outlineLevel="0" collapsed="false">
      <c r="A14676" s="7" t="s">
        <v>33</v>
      </c>
      <c r="B14676" s="7" t="s">
        <v>268</v>
      </c>
      <c r="C14676" s="7" t="s">
        <v>1372</v>
      </c>
      <c r="D14676" s="7" t="n">
        <v>1</v>
      </c>
      <c r="E14676" s="7" t="n">
        <v>42</v>
      </c>
      <c r="F14676" s="7" t="n">
        <v>0</v>
      </c>
      <c r="G14676" s="7" t="n">
        <v>0</v>
      </c>
    </row>
    <row r="14677" customFormat="false" ht="15" hidden="false" customHeight="false" outlineLevel="0" collapsed="false">
      <c r="A14677" s="7" t="s">
        <v>33</v>
      </c>
      <c r="B14677" s="7" t="s">
        <v>420</v>
      </c>
      <c r="C14677" s="7" t="s">
        <v>1373</v>
      </c>
      <c r="D14677" s="7" t="n">
        <v>2</v>
      </c>
      <c r="E14677" s="7" t="n">
        <v>47.2</v>
      </c>
      <c r="F14677" s="7" t="n">
        <v>0</v>
      </c>
      <c r="G14677" s="7" t="n">
        <v>0</v>
      </c>
    </row>
    <row r="14678" customFormat="false" ht="15" hidden="false" customHeight="false" outlineLevel="0" collapsed="false">
      <c r="A14678" s="7" t="s">
        <v>33</v>
      </c>
      <c r="B14678" s="7" t="s">
        <v>346</v>
      </c>
      <c r="C14678" s="7" t="s">
        <v>1373</v>
      </c>
      <c r="D14678" s="7" t="n">
        <v>4</v>
      </c>
      <c r="E14678" s="7" t="n">
        <v>94.4</v>
      </c>
      <c r="F14678" s="7" t="n">
        <v>0</v>
      </c>
      <c r="G14678" s="7" t="n">
        <v>0</v>
      </c>
    </row>
    <row r="14679" customFormat="false" ht="15" hidden="false" customHeight="false" outlineLevel="0" collapsed="false">
      <c r="A14679" s="7" t="s">
        <v>33</v>
      </c>
      <c r="B14679" s="7" t="s">
        <v>425</v>
      </c>
      <c r="C14679" s="7" t="s">
        <v>1374</v>
      </c>
      <c r="D14679" s="7" t="n">
        <v>3</v>
      </c>
      <c r="E14679" s="7" t="n">
        <v>70.8</v>
      </c>
      <c r="F14679" s="7" t="n">
        <v>0</v>
      </c>
      <c r="G14679" s="7" t="n">
        <v>0</v>
      </c>
    </row>
    <row r="14680" customFormat="false" ht="15" hidden="false" customHeight="false" outlineLevel="0" collapsed="false">
      <c r="A14680" s="7" t="s">
        <v>33</v>
      </c>
      <c r="B14680" s="7" t="s">
        <v>421</v>
      </c>
      <c r="C14680" s="7" t="s">
        <v>1375</v>
      </c>
      <c r="D14680" s="7" t="n">
        <v>3</v>
      </c>
      <c r="E14680" s="7" t="n">
        <v>70.8</v>
      </c>
      <c r="F14680" s="7" t="n">
        <v>0</v>
      </c>
      <c r="G14680" s="7" t="n">
        <v>0</v>
      </c>
    </row>
    <row r="14681" customFormat="false" ht="15" hidden="false" customHeight="false" outlineLevel="0" collapsed="false">
      <c r="A14681" s="7" t="s">
        <v>33</v>
      </c>
      <c r="B14681" s="7" t="s">
        <v>283</v>
      </c>
      <c r="C14681" s="7" t="s">
        <v>1376</v>
      </c>
      <c r="D14681" s="7" t="n">
        <v>14</v>
      </c>
      <c r="E14681" s="7" t="n">
        <v>257.6</v>
      </c>
      <c r="F14681" s="7" t="n">
        <v>0</v>
      </c>
      <c r="G14681" s="7" t="n">
        <v>0</v>
      </c>
    </row>
    <row r="14682" customFormat="false" ht="15" hidden="false" customHeight="false" outlineLevel="0" collapsed="false">
      <c r="A14682" s="7" t="s">
        <v>33</v>
      </c>
      <c r="B14682" s="7" t="s">
        <v>349</v>
      </c>
      <c r="C14682" s="7" t="s">
        <v>1378</v>
      </c>
      <c r="D14682" s="7" t="n">
        <v>4</v>
      </c>
      <c r="E14682" s="7" t="n">
        <v>73.6</v>
      </c>
      <c r="F14682" s="7" t="n">
        <v>0</v>
      </c>
      <c r="G14682" s="7" t="n">
        <v>0</v>
      </c>
    </row>
    <row r="14683" customFormat="false" ht="15" hidden="false" customHeight="false" outlineLevel="0" collapsed="false">
      <c r="A14683" s="7" t="s">
        <v>33</v>
      </c>
      <c r="B14683" s="7" t="s">
        <v>174</v>
      </c>
      <c r="C14683" s="7" t="s">
        <v>1379</v>
      </c>
      <c r="D14683" s="7" t="n">
        <v>2</v>
      </c>
      <c r="E14683" s="7" t="n">
        <v>83.62</v>
      </c>
      <c r="F14683" s="7" t="n">
        <v>0</v>
      </c>
      <c r="G14683" s="7" t="n">
        <v>0</v>
      </c>
    </row>
    <row r="14684" customFormat="false" ht="15" hidden="false" customHeight="false" outlineLevel="0" collapsed="false">
      <c r="A14684" s="7" t="s">
        <v>33</v>
      </c>
      <c r="B14684" s="7" t="s">
        <v>284</v>
      </c>
      <c r="C14684" s="7" t="s">
        <v>1381</v>
      </c>
      <c r="D14684" s="7" t="n">
        <v>0</v>
      </c>
      <c r="E14684" s="7" t="n">
        <v>0</v>
      </c>
      <c r="F14684" s="7" t="n">
        <v>3</v>
      </c>
      <c r="G14684" s="7" t="n">
        <v>194.67</v>
      </c>
    </row>
    <row r="14685" customFormat="false" ht="15" hidden="false" customHeight="false" outlineLevel="0" collapsed="false">
      <c r="A14685" s="7" t="s">
        <v>33</v>
      </c>
      <c r="B14685" s="7" t="s">
        <v>139</v>
      </c>
      <c r="C14685" s="7" t="s">
        <v>1387</v>
      </c>
      <c r="D14685" s="7" t="n">
        <v>4</v>
      </c>
      <c r="E14685" s="7" t="n">
        <v>66</v>
      </c>
      <c r="F14685" s="7" t="n">
        <v>0</v>
      </c>
      <c r="G14685" s="7" t="n">
        <v>0</v>
      </c>
    </row>
    <row r="14686" customFormat="false" ht="15" hidden="false" customHeight="false" outlineLevel="0" collapsed="false">
      <c r="A14686" s="7" t="s">
        <v>33</v>
      </c>
      <c r="B14686" s="7" t="s">
        <v>181</v>
      </c>
      <c r="C14686" s="7" t="s">
        <v>1387</v>
      </c>
      <c r="D14686" s="7" t="n">
        <v>8</v>
      </c>
      <c r="E14686" s="7" t="n">
        <v>132</v>
      </c>
      <c r="F14686" s="7" t="n">
        <v>0</v>
      </c>
      <c r="G14686" s="7" t="n">
        <v>0</v>
      </c>
    </row>
    <row r="14687" customFormat="false" ht="15" hidden="false" customHeight="false" outlineLevel="0" collapsed="false">
      <c r="A14687" s="7" t="s">
        <v>33</v>
      </c>
      <c r="B14687" s="7" t="s">
        <v>133</v>
      </c>
      <c r="C14687" s="7" t="s">
        <v>1390</v>
      </c>
      <c r="D14687" s="7" t="n">
        <v>10</v>
      </c>
      <c r="E14687" s="7" t="n">
        <v>205</v>
      </c>
      <c r="F14687" s="7" t="n">
        <v>2</v>
      </c>
      <c r="G14687" s="7" t="n">
        <v>41</v>
      </c>
    </row>
    <row r="14688" customFormat="false" ht="15" hidden="false" customHeight="false" outlineLevel="0" collapsed="false">
      <c r="A14688" s="7" t="s">
        <v>33</v>
      </c>
      <c r="B14688" s="7" t="s">
        <v>154</v>
      </c>
      <c r="C14688" s="7" t="s">
        <v>1390</v>
      </c>
      <c r="D14688" s="7" t="n">
        <v>0</v>
      </c>
      <c r="E14688" s="7" t="n">
        <v>0</v>
      </c>
      <c r="F14688" s="7" t="n">
        <v>1</v>
      </c>
      <c r="G14688" s="7" t="n">
        <v>20.5</v>
      </c>
    </row>
    <row r="14689" customFormat="false" ht="15" hidden="false" customHeight="false" outlineLevel="0" collapsed="false">
      <c r="A14689" s="7" t="s">
        <v>33</v>
      </c>
      <c r="B14689" s="7" t="s">
        <v>216</v>
      </c>
      <c r="C14689" s="7" t="s">
        <v>1390</v>
      </c>
      <c r="D14689" s="7" t="n">
        <v>0</v>
      </c>
      <c r="E14689" s="7" t="n">
        <v>0</v>
      </c>
      <c r="F14689" s="7" t="n">
        <v>2</v>
      </c>
      <c r="G14689" s="7" t="n">
        <v>41</v>
      </c>
    </row>
    <row r="14690" customFormat="false" ht="15" hidden="false" customHeight="false" outlineLevel="0" collapsed="false">
      <c r="A14690" s="7" t="s">
        <v>33</v>
      </c>
      <c r="B14690" s="7" t="s">
        <v>330</v>
      </c>
      <c r="C14690" s="7" t="s">
        <v>1393</v>
      </c>
      <c r="D14690" s="7" t="n">
        <v>1</v>
      </c>
      <c r="E14690" s="7" t="n">
        <v>21</v>
      </c>
      <c r="F14690" s="7" t="n">
        <v>1</v>
      </c>
      <c r="G14690" s="7" t="n">
        <v>21</v>
      </c>
    </row>
    <row r="14691" customFormat="false" ht="15" hidden="false" customHeight="false" outlineLevel="0" collapsed="false">
      <c r="A14691" s="7" t="s">
        <v>33</v>
      </c>
      <c r="B14691" s="7" t="s">
        <v>361</v>
      </c>
      <c r="C14691" s="7" t="s">
        <v>1393</v>
      </c>
      <c r="D14691" s="7" t="n">
        <v>1</v>
      </c>
      <c r="E14691" s="7" t="n">
        <v>21</v>
      </c>
      <c r="F14691" s="7" t="n">
        <v>0</v>
      </c>
      <c r="G14691" s="7" t="n">
        <v>0</v>
      </c>
    </row>
    <row r="14692" customFormat="false" ht="15" hidden="false" customHeight="false" outlineLevel="0" collapsed="false">
      <c r="A14692" s="7" t="s">
        <v>33</v>
      </c>
      <c r="B14692" s="7" t="s">
        <v>306</v>
      </c>
      <c r="C14692" s="7" t="s">
        <v>1407</v>
      </c>
      <c r="D14692" s="7" t="n">
        <v>0</v>
      </c>
      <c r="E14692" s="7" t="n">
        <v>0</v>
      </c>
      <c r="F14692" s="7" t="n">
        <v>3</v>
      </c>
      <c r="G14692" s="7" t="n">
        <v>42.75</v>
      </c>
    </row>
    <row r="14693" customFormat="false" ht="15" hidden="false" customHeight="false" outlineLevel="0" collapsed="false">
      <c r="A14693" s="7" t="s">
        <v>33</v>
      </c>
      <c r="B14693" s="7" t="s">
        <v>128</v>
      </c>
      <c r="C14693" s="7" t="s">
        <v>1421</v>
      </c>
      <c r="D14693" s="7" t="n">
        <v>2</v>
      </c>
      <c r="E14693" s="7" t="n">
        <v>50</v>
      </c>
      <c r="F14693" s="7" t="n">
        <v>4</v>
      </c>
      <c r="G14693" s="7" t="n">
        <v>100</v>
      </c>
    </row>
    <row r="14694" customFormat="false" ht="15" hidden="false" customHeight="false" outlineLevel="0" collapsed="false">
      <c r="A14694" s="7" t="s">
        <v>33</v>
      </c>
      <c r="B14694" s="7" t="s">
        <v>126</v>
      </c>
      <c r="C14694" s="7" t="s">
        <v>1421</v>
      </c>
      <c r="D14694" s="7" t="n">
        <v>2</v>
      </c>
      <c r="E14694" s="7" t="n">
        <v>50</v>
      </c>
      <c r="F14694" s="7" t="n">
        <v>1</v>
      </c>
      <c r="G14694" s="7" t="n">
        <v>25</v>
      </c>
    </row>
    <row r="14695" customFormat="false" ht="15" hidden="false" customHeight="false" outlineLevel="0" collapsed="false">
      <c r="A14695" s="7" t="s">
        <v>33</v>
      </c>
      <c r="B14695" s="7" t="s">
        <v>122</v>
      </c>
      <c r="C14695" s="7" t="s">
        <v>1421</v>
      </c>
      <c r="D14695" s="7" t="n">
        <v>2</v>
      </c>
      <c r="E14695" s="7" t="n">
        <v>50</v>
      </c>
      <c r="F14695" s="7" t="n">
        <v>0</v>
      </c>
      <c r="G14695" s="7" t="n">
        <v>0</v>
      </c>
    </row>
    <row r="14696" customFormat="false" ht="15" hidden="false" customHeight="false" outlineLevel="0" collapsed="false">
      <c r="A14696" s="7" t="s">
        <v>33</v>
      </c>
      <c r="B14696" s="7" t="s">
        <v>142</v>
      </c>
      <c r="C14696" s="7" t="s">
        <v>1421</v>
      </c>
      <c r="D14696" s="7" t="n">
        <v>2</v>
      </c>
      <c r="E14696" s="7" t="n">
        <v>50</v>
      </c>
      <c r="F14696" s="7" t="n">
        <v>1</v>
      </c>
      <c r="G14696" s="7" t="n">
        <v>25</v>
      </c>
    </row>
    <row r="14697" customFormat="false" ht="15" hidden="false" customHeight="false" outlineLevel="0" collapsed="false">
      <c r="A14697" s="7" t="s">
        <v>33</v>
      </c>
      <c r="B14697" s="7" t="s">
        <v>813</v>
      </c>
      <c r="C14697" s="7" t="s">
        <v>1421</v>
      </c>
      <c r="D14697" s="7" t="n">
        <v>0</v>
      </c>
      <c r="E14697" s="7" t="n">
        <v>0</v>
      </c>
      <c r="F14697" s="7" t="n">
        <v>1</v>
      </c>
      <c r="G14697" s="7" t="n">
        <v>62.97</v>
      </c>
    </row>
    <row r="14698" customFormat="false" ht="15" hidden="false" customHeight="false" outlineLevel="0" collapsed="false">
      <c r="A14698" s="7" t="s">
        <v>33</v>
      </c>
      <c r="B14698" s="7" t="s">
        <v>130</v>
      </c>
      <c r="C14698" s="7" t="s">
        <v>1425</v>
      </c>
      <c r="D14698" s="7" t="n">
        <v>3</v>
      </c>
      <c r="E14698" s="7" t="n">
        <v>105</v>
      </c>
      <c r="F14698" s="7" t="n">
        <v>0</v>
      </c>
      <c r="G14698" s="7" t="n">
        <v>0</v>
      </c>
    </row>
    <row r="14699" customFormat="false" ht="15" hidden="false" customHeight="false" outlineLevel="0" collapsed="false">
      <c r="A14699" s="7" t="s">
        <v>33</v>
      </c>
      <c r="B14699" s="7" t="s">
        <v>152</v>
      </c>
      <c r="C14699" s="7" t="s">
        <v>1425</v>
      </c>
      <c r="D14699" s="7" t="n">
        <v>5</v>
      </c>
      <c r="E14699" s="7" t="n">
        <v>175</v>
      </c>
      <c r="F14699" s="7" t="n">
        <v>0</v>
      </c>
      <c r="G14699" s="7" t="n">
        <v>0</v>
      </c>
    </row>
    <row r="14700" customFormat="false" ht="15" hidden="false" customHeight="false" outlineLevel="0" collapsed="false">
      <c r="A14700" s="7" t="s">
        <v>33</v>
      </c>
      <c r="B14700" s="7" t="s">
        <v>198</v>
      </c>
      <c r="C14700" s="7" t="s">
        <v>1425</v>
      </c>
      <c r="D14700" s="7" t="n">
        <v>1</v>
      </c>
      <c r="E14700" s="7" t="n">
        <v>35</v>
      </c>
      <c r="F14700" s="7" t="n">
        <v>0</v>
      </c>
      <c r="G14700" s="7" t="n">
        <v>0</v>
      </c>
    </row>
    <row r="14701" customFormat="false" ht="15" hidden="false" customHeight="false" outlineLevel="0" collapsed="false">
      <c r="A14701" s="7" t="s">
        <v>33</v>
      </c>
      <c r="B14701" s="7" t="s">
        <v>212</v>
      </c>
      <c r="C14701" s="7" t="s">
        <v>1432</v>
      </c>
      <c r="D14701" s="7" t="n">
        <v>2</v>
      </c>
      <c r="E14701" s="7" t="n">
        <v>34</v>
      </c>
      <c r="F14701" s="7" t="n">
        <v>0</v>
      </c>
      <c r="G14701" s="7" t="n">
        <v>0</v>
      </c>
    </row>
    <row r="14702" customFormat="false" ht="15" hidden="false" customHeight="false" outlineLevel="0" collapsed="false">
      <c r="A14702" s="7" t="s">
        <v>33</v>
      </c>
      <c r="B14702" s="7" t="s">
        <v>416</v>
      </c>
      <c r="C14702" s="7" t="s">
        <v>1432</v>
      </c>
      <c r="D14702" s="7" t="n">
        <v>3</v>
      </c>
      <c r="E14702" s="7" t="n">
        <v>51</v>
      </c>
      <c r="F14702" s="7" t="n">
        <v>0</v>
      </c>
      <c r="G14702" s="7" t="n">
        <v>0</v>
      </c>
    </row>
    <row r="14703" customFormat="false" ht="15" hidden="false" customHeight="false" outlineLevel="0" collapsed="false">
      <c r="A14703" s="7" t="s">
        <v>33</v>
      </c>
      <c r="B14703" s="7" t="s">
        <v>192</v>
      </c>
      <c r="C14703" s="7" t="s">
        <v>1311</v>
      </c>
      <c r="D14703" s="7" t="n">
        <v>7</v>
      </c>
      <c r="E14703" s="7" t="n">
        <v>140</v>
      </c>
      <c r="F14703" s="7" t="n">
        <v>4</v>
      </c>
      <c r="G14703" s="7" t="n">
        <v>80</v>
      </c>
    </row>
    <row r="14704" customFormat="false" ht="15" hidden="false" customHeight="false" outlineLevel="0" collapsed="false">
      <c r="A14704" s="7" t="s">
        <v>33</v>
      </c>
      <c r="B14704" s="7" t="s">
        <v>217</v>
      </c>
      <c r="C14704" s="7" t="s">
        <v>1446</v>
      </c>
      <c r="D14704" s="7" t="n">
        <v>2</v>
      </c>
      <c r="E14704" s="7" t="n">
        <v>17.46</v>
      </c>
      <c r="F14704" s="7" t="n">
        <v>0</v>
      </c>
      <c r="G14704" s="7" t="n">
        <v>0</v>
      </c>
    </row>
    <row r="14705" customFormat="false" ht="15" hidden="false" customHeight="false" outlineLevel="0" collapsed="false">
      <c r="A14705" s="7" t="s">
        <v>33</v>
      </c>
      <c r="B14705" s="7" t="s">
        <v>124</v>
      </c>
      <c r="C14705" s="7" t="s">
        <v>1449</v>
      </c>
      <c r="D14705" s="7" t="n">
        <v>6</v>
      </c>
      <c r="E14705" s="7" t="n">
        <v>88.8</v>
      </c>
      <c r="F14705" s="7" t="n">
        <v>0</v>
      </c>
      <c r="G14705" s="7" t="n">
        <v>0</v>
      </c>
    </row>
    <row r="14706" customFormat="false" ht="15" hidden="false" customHeight="false" outlineLevel="0" collapsed="false">
      <c r="A14706" s="7" t="s">
        <v>33</v>
      </c>
      <c r="B14706" s="7" t="s">
        <v>120</v>
      </c>
      <c r="C14706" s="7" t="s">
        <v>1451</v>
      </c>
      <c r="D14706" s="7" t="n">
        <v>10</v>
      </c>
      <c r="E14706" s="7" t="n">
        <v>134</v>
      </c>
      <c r="F14706" s="7" t="n">
        <v>0</v>
      </c>
      <c r="G14706" s="7" t="n">
        <v>0</v>
      </c>
    </row>
    <row r="14707" customFormat="false" ht="15" hidden="false" customHeight="false" outlineLevel="0" collapsed="false">
      <c r="A14707" s="7" t="s">
        <v>33</v>
      </c>
      <c r="B14707" s="7" t="s">
        <v>909</v>
      </c>
      <c r="C14707" s="7" t="s">
        <v>1573</v>
      </c>
      <c r="D14707" s="7" t="n">
        <v>2</v>
      </c>
      <c r="E14707" s="7" t="n">
        <v>33.2</v>
      </c>
      <c r="F14707" s="7" t="n">
        <v>0</v>
      </c>
      <c r="G14707" s="7" t="n">
        <v>0</v>
      </c>
    </row>
    <row r="14708" customFormat="false" ht="15" hidden="false" customHeight="false" outlineLevel="0" collapsed="false">
      <c r="A14708" s="7" t="s">
        <v>33</v>
      </c>
      <c r="B14708" s="7" t="s">
        <v>868</v>
      </c>
      <c r="C14708" s="7" t="s">
        <v>1573</v>
      </c>
      <c r="D14708" s="7" t="n">
        <v>7</v>
      </c>
      <c r="E14708" s="7" t="n">
        <v>129.5</v>
      </c>
      <c r="F14708" s="7" t="n">
        <v>5</v>
      </c>
      <c r="G14708" s="7" t="n">
        <v>92.5</v>
      </c>
    </row>
    <row r="14709" customFormat="false" ht="15" hidden="false" customHeight="false" outlineLevel="0" collapsed="false">
      <c r="A14709" s="7" t="s">
        <v>33</v>
      </c>
      <c r="B14709" s="7" t="s">
        <v>910</v>
      </c>
      <c r="C14709" s="7" t="s">
        <v>1574</v>
      </c>
      <c r="D14709" s="7" t="n">
        <v>2</v>
      </c>
      <c r="E14709" s="7" t="n">
        <v>50</v>
      </c>
      <c r="F14709" s="7" t="n">
        <v>5</v>
      </c>
      <c r="G14709" s="7" t="n">
        <v>125</v>
      </c>
    </row>
    <row r="14710" customFormat="false" ht="15" hidden="false" customHeight="false" outlineLevel="0" collapsed="false">
      <c r="A14710" s="7" t="s">
        <v>33</v>
      </c>
      <c r="B14710" s="7" t="s">
        <v>894</v>
      </c>
      <c r="C14710" s="7" t="s">
        <v>1575</v>
      </c>
      <c r="D14710" s="7" t="n">
        <v>3</v>
      </c>
      <c r="E14710" s="7" t="n">
        <v>160.5</v>
      </c>
      <c r="F14710" s="7" t="n">
        <v>2</v>
      </c>
      <c r="G14710" s="7" t="n">
        <v>107</v>
      </c>
    </row>
    <row r="14711" customFormat="false" ht="15" hidden="false" customHeight="false" outlineLevel="0" collapsed="false">
      <c r="A14711" s="7" t="s">
        <v>33</v>
      </c>
      <c r="B14711" s="7" t="s">
        <v>771</v>
      </c>
      <c r="C14711" s="7" t="s">
        <v>1551</v>
      </c>
      <c r="D14711" s="7" t="n">
        <v>1</v>
      </c>
      <c r="E14711" s="7" t="n">
        <v>93.5</v>
      </c>
      <c r="F14711" s="7" t="n">
        <v>2</v>
      </c>
      <c r="G14711" s="7" t="n">
        <v>187</v>
      </c>
    </row>
    <row r="14712" customFormat="false" ht="15" hidden="false" customHeight="false" outlineLevel="0" collapsed="false">
      <c r="A14712" s="7" t="s">
        <v>33</v>
      </c>
      <c r="B14712" s="7" t="s">
        <v>899</v>
      </c>
      <c r="C14712" s="7" t="s">
        <v>1429</v>
      </c>
      <c r="D14712" s="7" t="n">
        <v>2</v>
      </c>
      <c r="E14712" s="7" t="n">
        <v>41.6</v>
      </c>
      <c r="F14712" s="7" t="n">
        <v>2</v>
      </c>
      <c r="G14712" s="7" t="n">
        <v>41.6</v>
      </c>
    </row>
    <row r="14713" customFormat="false" ht="15" hidden="false" customHeight="false" outlineLevel="0" collapsed="false">
      <c r="A14713" s="7" t="s">
        <v>33</v>
      </c>
      <c r="B14713" s="7" t="s">
        <v>274</v>
      </c>
      <c r="C14713" s="7" t="s">
        <v>1487</v>
      </c>
      <c r="D14713" s="7" t="n">
        <v>1</v>
      </c>
      <c r="E14713" s="7" t="n">
        <v>128.71</v>
      </c>
      <c r="F14713" s="7" t="n">
        <v>1</v>
      </c>
      <c r="G14713" s="7" t="n">
        <v>128.71</v>
      </c>
    </row>
    <row r="14714" customFormat="false" ht="15" hidden="false" customHeight="false" outlineLevel="0" collapsed="false">
      <c r="A14714" s="7" t="s">
        <v>33</v>
      </c>
      <c r="B14714" s="7" t="s">
        <v>332</v>
      </c>
      <c r="C14714" s="7" t="s">
        <v>1487</v>
      </c>
      <c r="D14714" s="7" t="n">
        <v>0</v>
      </c>
      <c r="E14714" s="7" t="n">
        <v>0</v>
      </c>
      <c r="F14714" s="7" t="n">
        <v>1</v>
      </c>
      <c r="G14714" s="7" t="n">
        <v>128.71</v>
      </c>
    </row>
    <row r="14715" customFormat="false" ht="15" hidden="false" customHeight="false" outlineLevel="0" collapsed="false">
      <c r="A14715" s="7" t="s">
        <v>33</v>
      </c>
      <c r="B14715" s="7" t="s">
        <v>187</v>
      </c>
      <c r="C14715" s="7" t="s">
        <v>1309</v>
      </c>
      <c r="D14715" s="7" t="n">
        <v>1</v>
      </c>
      <c r="E14715" s="7" t="n">
        <v>77.8</v>
      </c>
      <c r="F14715" s="7" t="n">
        <v>0</v>
      </c>
      <c r="G14715" s="7" t="n">
        <v>0</v>
      </c>
    </row>
    <row r="14716" customFormat="false" ht="15" hidden="false" customHeight="false" outlineLevel="0" collapsed="false">
      <c r="A14716" s="7" t="s">
        <v>33</v>
      </c>
      <c r="B14716" s="7" t="s">
        <v>111</v>
      </c>
      <c r="C14716" s="7" t="s">
        <v>1330</v>
      </c>
      <c r="D14716" s="7" t="n">
        <v>2</v>
      </c>
      <c r="E14716" s="7" t="n">
        <v>57.86</v>
      </c>
      <c r="F14716" s="7" t="n">
        <v>0</v>
      </c>
      <c r="G14716" s="7" t="n">
        <v>0</v>
      </c>
    </row>
    <row r="14717" customFormat="false" ht="15" hidden="false" customHeight="false" outlineLevel="0" collapsed="false">
      <c r="A14717" s="7" t="s">
        <v>33</v>
      </c>
      <c r="B14717" s="7" t="s">
        <v>326</v>
      </c>
      <c r="C14717" s="7" t="s">
        <v>1330</v>
      </c>
      <c r="D14717" s="7" t="n">
        <v>2</v>
      </c>
      <c r="E14717" s="7" t="n">
        <v>57.86</v>
      </c>
      <c r="F14717" s="7" t="n">
        <v>0</v>
      </c>
      <c r="G14717" s="7" t="n">
        <v>0</v>
      </c>
    </row>
    <row r="14718" customFormat="false" ht="15" hidden="false" customHeight="false" outlineLevel="0" collapsed="false">
      <c r="A14718" s="7" t="s">
        <v>33</v>
      </c>
      <c r="B14718" s="7" t="s">
        <v>222</v>
      </c>
      <c r="C14718" s="7" t="s">
        <v>1331</v>
      </c>
      <c r="D14718" s="7" t="n">
        <v>1</v>
      </c>
      <c r="E14718" s="7" t="n">
        <v>42.17</v>
      </c>
      <c r="F14718" s="7" t="n">
        <v>0</v>
      </c>
      <c r="G14718" s="7" t="n">
        <v>0</v>
      </c>
    </row>
    <row r="14719" customFormat="false" ht="15" hidden="false" customHeight="false" outlineLevel="0" collapsed="false">
      <c r="A14719" s="7" t="s">
        <v>33</v>
      </c>
      <c r="B14719" s="7" t="s">
        <v>297</v>
      </c>
      <c r="C14719" s="7" t="s">
        <v>1348</v>
      </c>
      <c r="D14719" s="7" t="n">
        <v>4</v>
      </c>
      <c r="E14719" s="7" t="n">
        <v>32.32</v>
      </c>
      <c r="F14719" s="7" t="n">
        <v>0</v>
      </c>
      <c r="G14719" s="7" t="n">
        <v>0</v>
      </c>
    </row>
    <row r="14720" customFormat="false" ht="15" hidden="false" customHeight="false" outlineLevel="0" collapsed="false">
      <c r="A14720" s="7" t="s">
        <v>33</v>
      </c>
      <c r="B14720" s="7" t="s">
        <v>114</v>
      </c>
      <c r="C14720" s="7" t="s">
        <v>1354</v>
      </c>
      <c r="D14720" s="7" t="n">
        <v>4</v>
      </c>
      <c r="E14720" s="7" t="n">
        <v>110.2</v>
      </c>
      <c r="F14720" s="7" t="n">
        <v>0</v>
      </c>
      <c r="G14720" s="7" t="n">
        <v>0</v>
      </c>
    </row>
    <row r="14721" customFormat="false" ht="15" hidden="false" customHeight="false" outlineLevel="0" collapsed="false">
      <c r="A14721" s="7" t="s">
        <v>33</v>
      </c>
      <c r="B14721" s="7" t="s">
        <v>342</v>
      </c>
      <c r="C14721" s="7" t="s">
        <v>1356</v>
      </c>
      <c r="D14721" s="7" t="n">
        <v>2</v>
      </c>
      <c r="E14721" s="7" t="n">
        <v>27.68</v>
      </c>
      <c r="F14721" s="7" t="n">
        <v>0</v>
      </c>
      <c r="G14721" s="7" t="n">
        <v>0</v>
      </c>
    </row>
    <row r="14722" customFormat="false" ht="15" hidden="false" customHeight="false" outlineLevel="0" collapsed="false">
      <c r="A14722" s="7" t="s">
        <v>33</v>
      </c>
      <c r="B14722" s="7" t="s">
        <v>179</v>
      </c>
      <c r="C14722" s="7" t="s">
        <v>1357</v>
      </c>
      <c r="D14722" s="7" t="n">
        <v>4</v>
      </c>
      <c r="E14722" s="7" t="n">
        <v>64.8</v>
      </c>
      <c r="F14722" s="7" t="n">
        <v>0</v>
      </c>
      <c r="G14722" s="7" t="n">
        <v>0</v>
      </c>
    </row>
    <row r="14723" customFormat="false" ht="15" hidden="false" customHeight="false" outlineLevel="0" collapsed="false">
      <c r="A14723" s="7" t="s">
        <v>33</v>
      </c>
      <c r="B14723" s="7" t="s">
        <v>163</v>
      </c>
      <c r="C14723" s="7" t="s">
        <v>1357</v>
      </c>
      <c r="D14723" s="7" t="n">
        <v>2</v>
      </c>
      <c r="E14723" s="7" t="n">
        <v>35.64</v>
      </c>
      <c r="F14723" s="7" t="n">
        <v>0</v>
      </c>
      <c r="G14723" s="7" t="n">
        <v>0</v>
      </c>
    </row>
    <row r="14724" customFormat="false" ht="15" hidden="false" customHeight="false" outlineLevel="0" collapsed="false">
      <c r="A14724" s="7" t="s">
        <v>33</v>
      </c>
      <c r="B14724" s="7" t="s">
        <v>154</v>
      </c>
      <c r="C14724" s="7" t="s">
        <v>1390</v>
      </c>
      <c r="D14724" s="7" t="n">
        <v>2</v>
      </c>
      <c r="E14724" s="7" t="n">
        <v>41</v>
      </c>
      <c r="F14724" s="7" t="n">
        <v>0</v>
      </c>
      <c r="G14724" s="7" t="n">
        <v>0</v>
      </c>
    </row>
    <row r="14725" customFormat="false" ht="15" hidden="false" customHeight="false" outlineLevel="0" collapsed="false">
      <c r="A14725" s="7" t="s">
        <v>33</v>
      </c>
      <c r="B14725" s="7" t="s">
        <v>167</v>
      </c>
      <c r="C14725" s="7" t="s">
        <v>1390</v>
      </c>
      <c r="D14725" s="7" t="n">
        <v>2</v>
      </c>
      <c r="E14725" s="7" t="n">
        <v>41</v>
      </c>
      <c r="F14725" s="7" t="n">
        <v>0</v>
      </c>
      <c r="G14725" s="7" t="n">
        <v>0</v>
      </c>
    </row>
    <row r="14726" customFormat="false" ht="15" hidden="false" customHeight="false" outlineLevel="0" collapsed="false">
      <c r="A14726" s="7" t="s">
        <v>33</v>
      </c>
      <c r="B14726" s="7" t="s">
        <v>198</v>
      </c>
      <c r="C14726" s="7" t="s">
        <v>1425</v>
      </c>
      <c r="D14726" s="7" t="n">
        <v>3</v>
      </c>
      <c r="E14726" s="7" t="n">
        <v>105</v>
      </c>
      <c r="F14726" s="7" t="n">
        <v>0</v>
      </c>
      <c r="G14726" s="7" t="n">
        <v>0</v>
      </c>
    </row>
    <row r="14727" customFormat="false" ht="15" hidden="false" customHeight="false" outlineLevel="0" collapsed="false">
      <c r="A14727" s="7" t="s">
        <v>33</v>
      </c>
      <c r="B14727" s="7" t="s">
        <v>204</v>
      </c>
      <c r="C14727" s="7" t="s">
        <v>1428</v>
      </c>
      <c r="D14727" s="7" t="n">
        <v>3</v>
      </c>
      <c r="E14727" s="7" t="n">
        <v>379.5</v>
      </c>
      <c r="F14727" s="7" t="n">
        <v>0</v>
      </c>
      <c r="G14727" s="7" t="n">
        <v>0</v>
      </c>
    </row>
    <row r="14728" customFormat="false" ht="15" hidden="false" customHeight="false" outlineLevel="0" collapsed="false">
      <c r="A14728" s="7" t="s">
        <v>33</v>
      </c>
      <c r="B14728" s="7" t="s">
        <v>192</v>
      </c>
      <c r="C14728" s="7" t="s">
        <v>1311</v>
      </c>
      <c r="D14728" s="7" t="n">
        <v>2</v>
      </c>
      <c r="E14728" s="7" t="n">
        <v>40</v>
      </c>
      <c r="F14728" s="7" t="n">
        <v>0</v>
      </c>
      <c r="G14728" s="7" t="n">
        <v>0</v>
      </c>
    </row>
    <row r="14729" customFormat="false" ht="15" hidden="false" customHeight="false" outlineLevel="0" collapsed="false">
      <c r="A14729" s="7" t="s">
        <v>33</v>
      </c>
      <c r="B14729" s="7" t="s">
        <v>409</v>
      </c>
      <c r="C14729" s="7" t="s">
        <v>1455</v>
      </c>
      <c r="D14729" s="7" t="n">
        <v>3</v>
      </c>
      <c r="E14729" s="7" t="n">
        <v>47.73</v>
      </c>
      <c r="F14729" s="7" t="n">
        <v>0</v>
      </c>
      <c r="G14729" s="7" t="n">
        <v>0</v>
      </c>
    </row>
    <row r="14730" customFormat="false" ht="15" hidden="false" customHeight="false" outlineLevel="0" collapsed="false">
      <c r="A14730" s="7" t="s">
        <v>33</v>
      </c>
      <c r="B14730" s="7" t="s">
        <v>88</v>
      </c>
      <c r="C14730" s="7" t="s">
        <v>1271</v>
      </c>
      <c r="D14730" s="7" t="n">
        <v>0</v>
      </c>
      <c r="E14730" s="7" t="n">
        <v>0</v>
      </c>
      <c r="F14730" s="7" t="n">
        <v>1</v>
      </c>
      <c r="G14730" s="7" t="n">
        <v>65</v>
      </c>
    </row>
    <row r="14731" customFormat="false" ht="15" hidden="false" customHeight="false" outlineLevel="0" collapsed="false">
      <c r="A14731" s="7" t="s">
        <v>33</v>
      </c>
      <c r="B14731" s="7" t="s">
        <v>172</v>
      </c>
      <c r="C14731" s="7" t="s">
        <v>1276</v>
      </c>
      <c r="D14731" s="7" t="n">
        <v>1</v>
      </c>
      <c r="E14731" s="7" t="n">
        <v>72.34</v>
      </c>
      <c r="F14731" s="7" t="n">
        <v>0</v>
      </c>
      <c r="G14731" s="7" t="n">
        <v>0</v>
      </c>
    </row>
    <row r="14732" customFormat="false" ht="15" hidden="false" customHeight="false" outlineLevel="0" collapsed="false">
      <c r="A14732" s="7" t="s">
        <v>33</v>
      </c>
      <c r="B14732" s="7" t="s">
        <v>96</v>
      </c>
      <c r="C14732" s="7" t="s">
        <v>1291</v>
      </c>
      <c r="D14732" s="7" t="n">
        <v>0</v>
      </c>
      <c r="E14732" s="7" t="n">
        <v>0</v>
      </c>
      <c r="F14732" s="7" t="n">
        <v>1</v>
      </c>
      <c r="G14732" s="7" t="n">
        <v>24.43</v>
      </c>
    </row>
    <row r="14733" customFormat="false" ht="15" hidden="false" customHeight="false" outlineLevel="0" collapsed="false">
      <c r="A14733" s="7" t="s">
        <v>33</v>
      </c>
      <c r="B14733" s="7" t="s">
        <v>83</v>
      </c>
      <c r="C14733" s="7" t="s">
        <v>1303</v>
      </c>
      <c r="D14733" s="7" t="n">
        <v>5</v>
      </c>
      <c r="E14733" s="7" t="n">
        <v>227.5</v>
      </c>
      <c r="F14733" s="7" t="n">
        <v>1</v>
      </c>
      <c r="G14733" s="7" t="n">
        <v>45.5</v>
      </c>
    </row>
    <row r="14734" customFormat="false" ht="15" hidden="false" customHeight="false" outlineLevel="0" collapsed="false">
      <c r="A14734" s="7" t="s">
        <v>33</v>
      </c>
      <c r="B14734" s="7" t="s">
        <v>187</v>
      </c>
      <c r="C14734" s="7" t="s">
        <v>1309</v>
      </c>
      <c r="D14734" s="7" t="n">
        <v>0</v>
      </c>
      <c r="E14734" s="7" t="n">
        <v>0</v>
      </c>
      <c r="F14734" s="7" t="n">
        <v>1</v>
      </c>
      <c r="G14734" s="7" t="n">
        <v>77.8</v>
      </c>
    </row>
    <row r="14735" customFormat="false" ht="15" hidden="false" customHeight="false" outlineLevel="0" collapsed="false">
      <c r="A14735" s="7" t="s">
        <v>33</v>
      </c>
      <c r="B14735" s="7" t="s">
        <v>144</v>
      </c>
      <c r="C14735" s="7" t="s">
        <v>1320</v>
      </c>
      <c r="D14735" s="7" t="n">
        <v>2</v>
      </c>
      <c r="E14735" s="7" t="n">
        <v>126.54</v>
      </c>
      <c r="F14735" s="7" t="n">
        <v>0</v>
      </c>
      <c r="G14735" s="7" t="n">
        <v>0</v>
      </c>
    </row>
    <row r="14736" customFormat="false" ht="15" hidden="false" customHeight="false" outlineLevel="0" collapsed="false">
      <c r="A14736" s="7" t="s">
        <v>33</v>
      </c>
      <c r="B14736" s="7" t="s">
        <v>138</v>
      </c>
      <c r="C14736" s="7" t="s">
        <v>1320</v>
      </c>
      <c r="D14736" s="7" t="n">
        <v>1</v>
      </c>
      <c r="E14736" s="7" t="n">
        <v>63.27</v>
      </c>
      <c r="F14736" s="7" t="n">
        <v>0</v>
      </c>
      <c r="G14736" s="7" t="n">
        <v>0</v>
      </c>
    </row>
    <row r="14737" customFormat="false" ht="15" hidden="false" customHeight="false" outlineLevel="0" collapsed="false">
      <c r="A14737" s="7" t="s">
        <v>33</v>
      </c>
      <c r="B14737" s="7" t="s">
        <v>132</v>
      </c>
      <c r="C14737" s="7" t="s">
        <v>1322</v>
      </c>
      <c r="D14737" s="7" t="n">
        <v>3</v>
      </c>
      <c r="E14737" s="7" t="n">
        <v>29.46</v>
      </c>
      <c r="F14737" s="7" t="n">
        <v>0</v>
      </c>
      <c r="G14737" s="7" t="n">
        <v>0</v>
      </c>
    </row>
    <row r="14738" customFormat="false" ht="15" hidden="false" customHeight="false" outlineLevel="0" collapsed="false">
      <c r="A14738" s="7" t="s">
        <v>33</v>
      </c>
      <c r="B14738" s="7" t="s">
        <v>291</v>
      </c>
      <c r="C14738" s="7" t="s">
        <v>1323</v>
      </c>
      <c r="D14738" s="7" t="n">
        <v>0</v>
      </c>
      <c r="E14738" s="7" t="n">
        <v>0</v>
      </c>
      <c r="F14738" s="7" t="n">
        <v>4</v>
      </c>
      <c r="G14738" s="7" t="n">
        <v>57.12</v>
      </c>
    </row>
    <row r="14739" customFormat="false" ht="15" hidden="false" customHeight="false" outlineLevel="0" collapsed="false">
      <c r="A14739" s="7" t="s">
        <v>33</v>
      </c>
      <c r="B14739" s="7" t="s">
        <v>168</v>
      </c>
      <c r="C14739" s="7" t="s">
        <v>1326</v>
      </c>
      <c r="D14739" s="7" t="n">
        <v>5</v>
      </c>
      <c r="E14739" s="7" t="n">
        <v>64.1</v>
      </c>
      <c r="F14739" s="7" t="n">
        <v>0</v>
      </c>
      <c r="G14739" s="7" t="n">
        <v>0</v>
      </c>
    </row>
    <row r="14740" customFormat="false" ht="15" hidden="false" customHeight="false" outlineLevel="0" collapsed="false">
      <c r="A14740" s="7" t="s">
        <v>33</v>
      </c>
      <c r="B14740" s="7" t="s">
        <v>111</v>
      </c>
      <c r="C14740" s="7" t="s">
        <v>1330</v>
      </c>
      <c r="D14740" s="7" t="n">
        <v>3</v>
      </c>
      <c r="E14740" s="7" t="n">
        <v>86.79</v>
      </c>
      <c r="F14740" s="7" t="n">
        <v>0</v>
      </c>
      <c r="G14740" s="7" t="n">
        <v>0</v>
      </c>
    </row>
    <row r="14741" customFormat="false" ht="15" hidden="false" customHeight="false" outlineLevel="0" collapsed="false">
      <c r="A14741" s="7" t="s">
        <v>33</v>
      </c>
      <c r="B14741" s="7" t="s">
        <v>141</v>
      </c>
      <c r="C14741" s="7" t="s">
        <v>1334</v>
      </c>
      <c r="D14741" s="7" t="n">
        <v>2</v>
      </c>
      <c r="E14741" s="7" t="n">
        <v>34</v>
      </c>
      <c r="F14741" s="7" t="n">
        <v>0</v>
      </c>
      <c r="G14741" s="7" t="n">
        <v>0</v>
      </c>
    </row>
    <row r="14742" customFormat="false" ht="15" hidden="false" customHeight="false" outlineLevel="0" collapsed="false">
      <c r="A14742" s="7" t="s">
        <v>33</v>
      </c>
      <c r="B14742" s="7" t="s">
        <v>169</v>
      </c>
      <c r="C14742" s="7" t="s">
        <v>1334</v>
      </c>
      <c r="D14742" s="7" t="n">
        <v>0</v>
      </c>
      <c r="E14742" s="7" t="n">
        <v>0</v>
      </c>
      <c r="F14742" s="7" t="n">
        <v>1</v>
      </c>
      <c r="G14742" s="7" t="n">
        <v>17</v>
      </c>
    </row>
    <row r="14743" customFormat="false" ht="15" hidden="false" customHeight="false" outlineLevel="0" collapsed="false">
      <c r="A14743" s="7" t="s">
        <v>33</v>
      </c>
      <c r="B14743" s="7" t="s">
        <v>177</v>
      </c>
      <c r="C14743" s="7" t="s">
        <v>1334</v>
      </c>
      <c r="D14743" s="7" t="n">
        <v>0</v>
      </c>
      <c r="E14743" s="7" t="n">
        <v>0</v>
      </c>
      <c r="F14743" s="7" t="n">
        <v>1</v>
      </c>
      <c r="G14743" s="7" t="n">
        <v>17</v>
      </c>
    </row>
    <row r="14744" customFormat="false" ht="15" hidden="false" customHeight="false" outlineLevel="0" collapsed="false">
      <c r="A14744" s="7" t="s">
        <v>33</v>
      </c>
      <c r="B14744" s="7" t="s">
        <v>150</v>
      </c>
      <c r="C14744" s="7" t="s">
        <v>1349</v>
      </c>
      <c r="D14744" s="7" t="n">
        <v>0</v>
      </c>
      <c r="E14744" s="7" t="n">
        <v>0</v>
      </c>
      <c r="F14744" s="7" t="n">
        <v>1</v>
      </c>
      <c r="G14744" s="7" t="n">
        <v>12.18</v>
      </c>
    </row>
    <row r="14745" customFormat="false" ht="15" hidden="false" customHeight="false" outlineLevel="0" collapsed="false">
      <c r="A14745" s="7" t="s">
        <v>33</v>
      </c>
      <c r="B14745" s="7" t="s">
        <v>325</v>
      </c>
      <c r="C14745" s="7" t="s">
        <v>1350</v>
      </c>
      <c r="D14745" s="7" t="n">
        <v>1</v>
      </c>
      <c r="E14745" s="7" t="n">
        <v>38.7</v>
      </c>
      <c r="F14745" s="7" t="n">
        <v>0</v>
      </c>
      <c r="G14745" s="7" t="n">
        <v>0</v>
      </c>
    </row>
    <row r="14746" customFormat="false" ht="15" hidden="false" customHeight="false" outlineLevel="0" collapsed="false">
      <c r="A14746" s="7" t="s">
        <v>33</v>
      </c>
      <c r="B14746" s="7" t="s">
        <v>148</v>
      </c>
      <c r="C14746" s="7" t="s">
        <v>1387</v>
      </c>
      <c r="D14746" s="7" t="n">
        <v>2</v>
      </c>
      <c r="E14746" s="7" t="n">
        <v>33</v>
      </c>
      <c r="F14746" s="7" t="n">
        <v>0</v>
      </c>
      <c r="G14746" s="7" t="n">
        <v>0</v>
      </c>
    </row>
    <row r="14747" customFormat="false" ht="15" hidden="false" customHeight="false" outlineLevel="0" collapsed="false">
      <c r="A14747" s="7" t="s">
        <v>33</v>
      </c>
      <c r="B14747" s="7" t="s">
        <v>139</v>
      </c>
      <c r="C14747" s="7" t="s">
        <v>1387</v>
      </c>
      <c r="D14747" s="7" t="n">
        <v>2</v>
      </c>
      <c r="E14747" s="7" t="n">
        <v>33</v>
      </c>
      <c r="F14747" s="7" t="n">
        <v>0</v>
      </c>
      <c r="G14747" s="7" t="n">
        <v>0</v>
      </c>
    </row>
    <row r="14748" customFormat="false" ht="15" hidden="false" customHeight="false" outlineLevel="0" collapsed="false">
      <c r="A14748" s="7" t="s">
        <v>33</v>
      </c>
      <c r="B14748" s="7" t="s">
        <v>189</v>
      </c>
      <c r="C14748" s="7" t="s">
        <v>1387</v>
      </c>
      <c r="D14748" s="7" t="n">
        <v>1</v>
      </c>
      <c r="E14748" s="7" t="n">
        <v>16.5</v>
      </c>
      <c r="F14748" s="7" t="n">
        <v>0</v>
      </c>
      <c r="G14748" s="7" t="n">
        <v>0</v>
      </c>
    </row>
    <row r="14749" customFormat="false" ht="15" hidden="false" customHeight="false" outlineLevel="0" collapsed="false">
      <c r="A14749" s="7" t="s">
        <v>33</v>
      </c>
      <c r="B14749" s="7" t="s">
        <v>152</v>
      </c>
      <c r="C14749" s="7" t="s">
        <v>1425</v>
      </c>
      <c r="D14749" s="7" t="n">
        <v>1</v>
      </c>
      <c r="E14749" s="7" t="n">
        <v>35</v>
      </c>
      <c r="F14749" s="7" t="n">
        <v>0</v>
      </c>
      <c r="G14749" s="7" t="n">
        <v>0</v>
      </c>
    </row>
    <row r="14750" customFormat="false" ht="15" hidden="false" customHeight="false" outlineLevel="0" collapsed="false">
      <c r="A14750" s="7" t="s">
        <v>33</v>
      </c>
      <c r="B14750" s="7" t="s">
        <v>161</v>
      </c>
      <c r="C14750" s="7" t="s">
        <v>1428</v>
      </c>
      <c r="D14750" s="7" t="n">
        <v>1</v>
      </c>
      <c r="E14750" s="7" t="n">
        <v>126.5</v>
      </c>
      <c r="F14750" s="7" t="n">
        <v>0</v>
      </c>
      <c r="G14750" s="7" t="n">
        <v>0</v>
      </c>
    </row>
    <row r="14751" customFormat="false" ht="15" hidden="false" customHeight="false" outlineLevel="0" collapsed="false">
      <c r="A14751" s="7" t="s">
        <v>33</v>
      </c>
      <c r="B14751" s="7" t="s">
        <v>204</v>
      </c>
      <c r="C14751" s="7" t="s">
        <v>1428</v>
      </c>
      <c r="D14751" s="7" t="n">
        <v>2</v>
      </c>
      <c r="E14751" s="7" t="n">
        <v>253</v>
      </c>
      <c r="F14751" s="7" t="n">
        <v>0</v>
      </c>
      <c r="G14751" s="7" t="n">
        <v>0</v>
      </c>
    </row>
    <row r="14752" customFormat="false" ht="15" hidden="false" customHeight="false" outlineLevel="0" collapsed="false">
      <c r="A14752" s="7" t="s">
        <v>33</v>
      </c>
      <c r="B14752" s="7" t="s">
        <v>192</v>
      </c>
      <c r="C14752" s="7" t="s">
        <v>1311</v>
      </c>
      <c r="D14752" s="7" t="n">
        <v>0</v>
      </c>
      <c r="E14752" s="7" t="n">
        <v>0</v>
      </c>
      <c r="F14752" s="7" t="n">
        <v>1</v>
      </c>
      <c r="G14752" s="7" t="n">
        <v>20</v>
      </c>
    </row>
    <row r="14753" customFormat="false" ht="15" hidden="false" customHeight="false" outlineLevel="0" collapsed="false">
      <c r="A14753" s="7" t="s">
        <v>33</v>
      </c>
      <c r="B14753" s="7" t="s">
        <v>124</v>
      </c>
      <c r="C14753" s="7" t="s">
        <v>1449</v>
      </c>
      <c r="D14753" s="7" t="n">
        <v>12</v>
      </c>
      <c r="E14753" s="7" t="n">
        <v>177.6</v>
      </c>
      <c r="F14753" s="7" t="n">
        <v>0</v>
      </c>
      <c r="G14753" s="7" t="n">
        <v>0</v>
      </c>
    </row>
    <row r="14754" customFormat="false" ht="15" hidden="false" customHeight="false" outlineLevel="0" collapsed="false">
      <c r="A14754" s="7" t="s">
        <v>33</v>
      </c>
      <c r="B14754" s="7" t="s">
        <v>197</v>
      </c>
      <c r="C14754" s="7" t="s">
        <v>1461</v>
      </c>
      <c r="D14754" s="7" t="n">
        <v>0</v>
      </c>
      <c r="E14754" s="7" t="n">
        <v>0</v>
      </c>
      <c r="F14754" s="7" t="n">
        <v>10</v>
      </c>
      <c r="G14754" s="7" t="n">
        <v>104</v>
      </c>
    </row>
    <row r="14755" customFormat="false" ht="15" hidden="false" customHeight="false" outlineLevel="0" collapsed="false">
      <c r="A14755" s="7" t="s">
        <v>33</v>
      </c>
      <c r="B14755" s="7" t="s">
        <v>304</v>
      </c>
      <c r="C14755" s="7" t="s">
        <v>1462</v>
      </c>
      <c r="D14755" s="7" t="n">
        <v>2</v>
      </c>
      <c r="E14755" s="7" t="n">
        <v>43.2</v>
      </c>
      <c r="F14755" s="7" t="n">
        <v>0</v>
      </c>
      <c r="G14755" s="7" t="n">
        <v>0</v>
      </c>
    </row>
    <row r="14756" customFormat="false" ht="15" hidden="false" customHeight="false" outlineLevel="0" collapsed="false">
      <c r="A14756" s="7" t="s">
        <v>33</v>
      </c>
      <c r="B14756" s="7" t="s">
        <v>357</v>
      </c>
      <c r="C14756" s="7" t="s">
        <v>1465</v>
      </c>
      <c r="D14756" s="7" t="n">
        <v>18</v>
      </c>
      <c r="E14756" s="7" t="n">
        <v>104.58</v>
      </c>
      <c r="F14756" s="7" t="n">
        <v>0</v>
      </c>
      <c r="G14756" s="7" t="n">
        <v>0</v>
      </c>
    </row>
    <row r="14757" customFormat="false" ht="15" hidden="false" customHeight="false" outlineLevel="0" collapsed="false">
      <c r="A14757" s="7" t="s">
        <v>33</v>
      </c>
      <c r="B14757" s="7" t="s">
        <v>884</v>
      </c>
      <c r="C14757" s="7" t="s">
        <v>1436</v>
      </c>
      <c r="D14757" s="7" t="n">
        <v>1</v>
      </c>
      <c r="E14757" s="7" t="n">
        <v>36</v>
      </c>
      <c r="F14757" s="7" t="n">
        <v>0</v>
      </c>
      <c r="G14757" s="7" t="n">
        <v>0</v>
      </c>
    </row>
    <row r="14758" customFormat="false" ht="15" hidden="false" customHeight="false" outlineLevel="0" collapsed="false">
      <c r="A14758" s="7" t="s">
        <v>33</v>
      </c>
      <c r="B14758" s="7" t="s">
        <v>868</v>
      </c>
      <c r="C14758" s="7" t="s">
        <v>1573</v>
      </c>
      <c r="D14758" s="7" t="n">
        <v>2</v>
      </c>
      <c r="E14758" s="7" t="n">
        <v>37</v>
      </c>
      <c r="F14758" s="7" t="n">
        <v>0</v>
      </c>
      <c r="G14758" s="7" t="n">
        <v>0</v>
      </c>
    </row>
    <row r="14759" customFormat="false" ht="15" hidden="false" customHeight="false" outlineLevel="0" collapsed="false">
      <c r="A14759" s="7" t="s">
        <v>33</v>
      </c>
      <c r="B14759" s="7" t="s">
        <v>910</v>
      </c>
      <c r="C14759" s="7" t="s">
        <v>1574</v>
      </c>
      <c r="D14759" s="7" t="n">
        <v>1</v>
      </c>
      <c r="E14759" s="7" t="n">
        <v>25</v>
      </c>
      <c r="F14759" s="7" t="n">
        <v>0</v>
      </c>
      <c r="G14759" s="7" t="n">
        <v>0</v>
      </c>
    </row>
    <row r="14760" customFormat="false" ht="15" hidden="false" customHeight="false" outlineLevel="0" collapsed="false">
      <c r="A14760" s="7" t="s">
        <v>33</v>
      </c>
      <c r="B14760" s="7" t="s">
        <v>194</v>
      </c>
      <c r="C14760" s="7" t="s">
        <v>1269</v>
      </c>
      <c r="D14760" s="7" t="n">
        <v>0</v>
      </c>
      <c r="E14760" s="7" t="n">
        <v>0</v>
      </c>
      <c r="F14760" s="7" t="n">
        <v>2</v>
      </c>
      <c r="G14760" s="7" t="n">
        <v>130</v>
      </c>
    </row>
    <row r="14761" customFormat="false" ht="15" hidden="false" customHeight="false" outlineLevel="0" collapsed="false">
      <c r="A14761" s="7" t="s">
        <v>33</v>
      </c>
      <c r="B14761" s="7" t="s">
        <v>235</v>
      </c>
      <c r="C14761" s="7" t="s">
        <v>1269</v>
      </c>
      <c r="D14761" s="7" t="n">
        <v>0</v>
      </c>
      <c r="E14761" s="7" t="n">
        <v>0</v>
      </c>
      <c r="F14761" s="7" t="n">
        <v>1</v>
      </c>
      <c r="G14761" s="7" t="n">
        <v>65</v>
      </c>
    </row>
    <row r="14762" customFormat="false" ht="15" hidden="false" customHeight="false" outlineLevel="0" collapsed="false">
      <c r="A14762" s="7" t="s">
        <v>33</v>
      </c>
      <c r="B14762" s="7" t="s">
        <v>207</v>
      </c>
      <c r="C14762" s="7" t="s">
        <v>1269</v>
      </c>
      <c r="D14762" s="7" t="n">
        <v>0</v>
      </c>
      <c r="E14762" s="7" t="n">
        <v>0</v>
      </c>
      <c r="F14762" s="7" t="n">
        <v>1</v>
      </c>
      <c r="G14762" s="7" t="n">
        <v>65</v>
      </c>
    </row>
    <row r="14763" customFormat="false" ht="15" hidden="false" customHeight="false" outlineLevel="0" collapsed="false">
      <c r="A14763" s="7" t="s">
        <v>33</v>
      </c>
      <c r="B14763" s="7" t="s">
        <v>395</v>
      </c>
      <c r="C14763" s="7" t="s">
        <v>1273</v>
      </c>
      <c r="D14763" s="7" t="n">
        <v>2</v>
      </c>
      <c r="E14763" s="7" t="n">
        <v>351</v>
      </c>
      <c r="F14763" s="7" t="n">
        <v>0</v>
      </c>
      <c r="G14763" s="7" t="n">
        <v>0</v>
      </c>
    </row>
    <row r="14764" customFormat="false" ht="15" hidden="false" customHeight="false" outlineLevel="0" collapsed="false">
      <c r="A14764" s="7" t="s">
        <v>33</v>
      </c>
      <c r="B14764" s="7" t="s">
        <v>172</v>
      </c>
      <c r="C14764" s="7" t="s">
        <v>1276</v>
      </c>
      <c r="D14764" s="7" t="n">
        <v>1</v>
      </c>
      <c r="E14764" s="7" t="n">
        <v>72.34</v>
      </c>
      <c r="F14764" s="7" t="n">
        <v>0</v>
      </c>
      <c r="G14764" s="7" t="n">
        <v>0</v>
      </c>
    </row>
    <row r="14765" customFormat="false" ht="15" hidden="false" customHeight="false" outlineLevel="0" collapsed="false">
      <c r="A14765" s="7" t="s">
        <v>33</v>
      </c>
      <c r="B14765" s="7" t="s">
        <v>157</v>
      </c>
      <c r="C14765" s="7" t="s">
        <v>1276</v>
      </c>
      <c r="D14765" s="7" t="n">
        <v>0</v>
      </c>
      <c r="E14765" s="7" t="n">
        <v>0</v>
      </c>
      <c r="F14765" s="7" t="n">
        <v>2</v>
      </c>
      <c r="G14765" s="7" t="n">
        <v>144.68</v>
      </c>
    </row>
    <row r="14766" customFormat="false" ht="15" hidden="false" customHeight="false" outlineLevel="0" collapsed="false">
      <c r="A14766" s="7" t="s">
        <v>33</v>
      </c>
      <c r="B14766" s="7" t="s">
        <v>391</v>
      </c>
      <c r="C14766" s="7" t="s">
        <v>1287</v>
      </c>
      <c r="D14766" s="7" t="n">
        <v>1</v>
      </c>
      <c r="E14766" s="7" t="n">
        <v>77.8</v>
      </c>
      <c r="F14766" s="7" t="n">
        <v>0</v>
      </c>
      <c r="G14766" s="7" t="n">
        <v>0</v>
      </c>
    </row>
    <row r="14767" customFormat="false" ht="15" hidden="false" customHeight="false" outlineLevel="0" collapsed="false">
      <c r="A14767" s="7" t="s">
        <v>33</v>
      </c>
      <c r="B14767" s="7" t="s">
        <v>106</v>
      </c>
      <c r="C14767" s="7" t="s">
        <v>1291</v>
      </c>
      <c r="D14767" s="7" t="n">
        <v>0</v>
      </c>
      <c r="E14767" s="7" t="n">
        <v>0</v>
      </c>
      <c r="F14767" s="7" t="n">
        <v>4</v>
      </c>
      <c r="G14767" s="7" t="n">
        <v>97.72</v>
      </c>
    </row>
    <row r="14768" customFormat="false" ht="15" hidden="false" customHeight="false" outlineLevel="0" collapsed="false">
      <c r="A14768" s="7" t="s">
        <v>33</v>
      </c>
      <c r="B14768" s="7" t="s">
        <v>96</v>
      </c>
      <c r="C14768" s="7" t="s">
        <v>1291</v>
      </c>
      <c r="D14768" s="7" t="n">
        <v>10</v>
      </c>
      <c r="E14768" s="7" t="n">
        <v>244.3</v>
      </c>
      <c r="F14768" s="7" t="n">
        <v>2</v>
      </c>
      <c r="G14768" s="7" t="n">
        <v>48.86</v>
      </c>
    </row>
    <row r="14769" customFormat="false" ht="15" hidden="false" customHeight="false" outlineLevel="0" collapsed="false">
      <c r="A14769" s="7" t="s">
        <v>33</v>
      </c>
      <c r="B14769" s="7" t="s">
        <v>110</v>
      </c>
      <c r="C14769" s="7" t="s">
        <v>1291</v>
      </c>
      <c r="D14769" s="7" t="n">
        <v>7</v>
      </c>
      <c r="E14769" s="7" t="n">
        <v>171.01</v>
      </c>
      <c r="F14769" s="7" t="n">
        <v>0</v>
      </c>
      <c r="G14769" s="7" t="n">
        <v>0</v>
      </c>
    </row>
    <row r="14770" customFormat="false" ht="15" hidden="false" customHeight="false" outlineLevel="0" collapsed="false">
      <c r="A14770" s="7" t="s">
        <v>33</v>
      </c>
      <c r="B14770" s="7" t="s">
        <v>173</v>
      </c>
      <c r="C14770" s="7" t="s">
        <v>1291</v>
      </c>
      <c r="D14770" s="7" t="n">
        <v>6</v>
      </c>
      <c r="E14770" s="7" t="n">
        <v>146.58</v>
      </c>
      <c r="F14770" s="7" t="n">
        <v>1</v>
      </c>
      <c r="G14770" s="7" t="n">
        <v>24.43</v>
      </c>
    </row>
    <row r="14771" customFormat="false" ht="15" hidden="false" customHeight="false" outlineLevel="0" collapsed="false">
      <c r="A14771" s="7" t="s">
        <v>33</v>
      </c>
      <c r="B14771" s="7" t="s">
        <v>83</v>
      </c>
      <c r="C14771" s="7" t="s">
        <v>1303</v>
      </c>
      <c r="D14771" s="7" t="n">
        <v>4</v>
      </c>
      <c r="E14771" s="7" t="n">
        <v>182</v>
      </c>
      <c r="F14771" s="7" t="n">
        <v>0</v>
      </c>
      <c r="G14771" s="7" t="n">
        <v>0</v>
      </c>
    </row>
    <row r="14772" customFormat="false" ht="15" hidden="false" customHeight="false" outlineLevel="0" collapsed="false">
      <c r="A14772" s="7" t="s">
        <v>33</v>
      </c>
      <c r="B14772" s="7" t="s">
        <v>187</v>
      </c>
      <c r="C14772" s="7" t="s">
        <v>1309</v>
      </c>
      <c r="D14772" s="7" t="n">
        <v>7</v>
      </c>
      <c r="E14772" s="7" t="n">
        <v>544.6</v>
      </c>
      <c r="F14772" s="7" t="n">
        <v>0</v>
      </c>
      <c r="G14772" s="7" t="n">
        <v>0</v>
      </c>
    </row>
    <row r="14773" customFormat="false" ht="15" hidden="false" customHeight="false" outlineLevel="0" collapsed="false">
      <c r="A14773" s="7" t="s">
        <v>33</v>
      </c>
      <c r="B14773" s="7" t="s">
        <v>135</v>
      </c>
      <c r="C14773" s="7" t="s">
        <v>1316</v>
      </c>
      <c r="D14773" s="7" t="n">
        <v>2</v>
      </c>
      <c r="E14773" s="7" t="n">
        <v>94.46</v>
      </c>
      <c r="F14773" s="7" t="n">
        <v>0</v>
      </c>
      <c r="G14773" s="7" t="n">
        <v>0</v>
      </c>
    </row>
    <row r="14774" customFormat="false" ht="15" hidden="false" customHeight="false" outlineLevel="0" collapsed="false">
      <c r="A14774" s="7" t="s">
        <v>33</v>
      </c>
      <c r="B14774" s="7" t="s">
        <v>193</v>
      </c>
      <c r="C14774" s="7" t="s">
        <v>1316</v>
      </c>
      <c r="D14774" s="7" t="n">
        <v>8</v>
      </c>
      <c r="E14774" s="7" t="n">
        <v>377.84</v>
      </c>
      <c r="F14774" s="7" t="n">
        <v>2</v>
      </c>
      <c r="G14774" s="7" t="n">
        <v>94.46</v>
      </c>
    </row>
    <row r="14775" customFormat="false" ht="15" hidden="false" customHeight="false" outlineLevel="0" collapsed="false">
      <c r="A14775" s="7" t="s">
        <v>33</v>
      </c>
      <c r="B14775" s="7" t="s">
        <v>144</v>
      </c>
      <c r="C14775" s="7" t="s">
        <v>1320</v>
      </c>
      <c r="D14775" s="7" t="n">
        <v>4</v>
      </c>
      <c r="E14775" s="7" t="n">
        <v>253.08</v>
      </c>
      <c r="F14775" s="7" t="n">
        <v>0</v>
      </c>
      <c r="G14775" s="7" t="n">
        <v>0</v>
      </c>
    </row>
    <row r="14776" customFormat="false" ht="15" hidden="false" customHeight="false" outlineLevel="0" collapsed="false">
      <c r="A14776" s="7" t="s">
        <v>33</v>
      </c>
      <c r="B14776" s="7" t="s">
        <v>166</v>
      </c>
      <c r="C14776" s="7" t="s">
        <v>1320</v>
      </c>
      <c r="D14776" s="7" t="n">
        <v>4</v>
      </c>
      <c r="E14776" s="7" t="n">
        <v>253.08</v>
      </c>
      <c r="F14776" s="7" t="n">
        <v>0</v>
      </c>
      <c r="G14776" s="7" t="n">
        <v>0</v>
      </c>
    </row>
    <row r="14777" customFormat="false" ht="15" hidden="false" customHeight="false" outlineLevel="0" collapsed="false">
      <c r="A14777" s="7" t="s">
        <v>33</v>
      </c>
      <c r="B14777" s="7" t="s">
        <v>113</v>
      </c>
      <c r="C14777" s="7" t="s">
        <v>1330</v>
      </c>
      <c r="D14777" s="7" t="n">
        <v>4</v>
      </c>
      <c r="E14777" s="7" t="n">
        <v>115.72</v>
      </c>
      <c r="F14777" s="7" t="n">
        <v>0</v>
      </c>
      <c r="G14777" s="7" t="n">
        <v>0</v>
      </c>
    </row>
    <row r="14778" customFormat="false" ht="15" hidden="false" customHeight="false" outlineLevel="0" collapsed="false">
      <c r="A14778" s="7" t="s">
        <v>33</v>
      </c>
      <c r="B14778" s="7" t="s">
        <v>111</v>
      </c>
      <c r="C14778" s="7" t="s">
        <v>1330</v>
      </c>
      <c r="D14778" s="7" t="n">
        <v>3</v>
      </c>
      <c r="E14778" s="7" t="n">
        <v>86.79</v>
      </c>
      <c r="F14778" s="7" t="n">
        <v>2</v>
      </c>
      <c r="G14778" s="7" t="n">
        <v>57.86</v>
      </c>
    </row>
    <row r="14779" customFormat="false" ht="15" hidden="false" customHeight="false" outlineLevel="0" collapsed="false">
      <c r="A14779" s="7" t="s">
        <v>33</v>
      </c>
      <c r="B14779" s="7" t="s">
        <v>149</v>
      </c>
      <c r="C14779" s="7" t="s">
        <v>1330</v>
      </c>
      <c r="D14779" s="7" t="n">
        <v>1</v>
      </c>
      <c r="E14779" s="7" t="n">
        <v>28.93</v>
      </c>
      <c r="F14779" s="7" t="n">
        <v>0</v>
      </c>
      <c r="G14779" s="7" t="n">
        <v>0</v>
      </c>
    </row>
    <row r="14780" customFormat="false" ht="15" hidden="false" customHeight="false" outlineLevel="0" collapsed="false">
      <c r="A14780" s="7" t="s">
        <v>33</v>
      </c>
      <c r="B14780" s="7" t="s">
        <v>153</v>
      </c>
      <c r="C14780" s="7" t="s">
        <v>1330</v>
      </c>
      <c r="D14780" s="7" t="n">
        <v>2</v>
      </c>
      <c r="E14780" s="7" t="n">
        <v>57.86</v>
      </c>
      <c r="F14780" s="7" t="n">
        <v>0</v>
      </c>
      <c r="G14780" s="7" t="n">
        <v>0</v>
      </c>
    </row>
    <row r="14781" customFormat="false" ht="15" hidden="false" customHeight="false" outlineLevel="0" collapsed="false">
      <c r="A14781" s="7" t="s">
        <v>33</v>
      </c>
      <c r="B14781" s="7" t="s">
        <v>478</v>
      </c>
      <c r="C14781" s="7" t="s">
        <v>1330</v>
      </c>
      <c r="D14781" s="7" t="n">
        <v>2</v>
      </c>
      <c r="E14781" s="7" t="n">
        <v>57.86</v>
      </c>
      <c r="F14781" s="7" t="n">
        <v>0</v>
      </c>
      <c r="G14781" s="7" t="n">
        <v>0</v>
      </c>
    </row>
    <row r="14782" customFormat="false" ht="15" hidden="false" customHeight="false" outlineLevel="0" collapsed="false">
      <c r="A14782" s="7" t="s">
        <v>33</v>
      </c>
      <c r="B14782" s="7" t="s">
        <v>326</v>
      </c>
      <c r="C14782" s="7" t="s">
        <v>1330</v>
      </c>
      <c r="D14782" s="7" t="n">
        <v>0</v>
      </c>
      <c r="E14782" s="7" t="n">
        <v>0</v>
      </c>
      <c r="F14782" s="7" t="n">
        <v>1</v>
      </c>
      <c r="G14782" s="7" t="n">
        <v>28.93</v>
      </c>
    </row>
    <row r="14783" customFormat="false" ht="15" hidden="false" customHeight="false" outlineLevel="0" collapsed="false">
      <c r="A14783" s="7" t="s">
        <v>33</v>
      </c>
      <c r="B14783" s="7" t="s">
        <v>222</v>
      </c>
      <c r="C14783" s="7" t="s">
        <v>1331</v>
      </c>
      <c r="D14783" s="7" t="n">
        <v>2</v>
      </c>
      <c r="E14783" s="7" t="n">
        <v>84.34</v>
      </c>
      <c r="F14783" s="7" t="n">
        <v>2</v>
      </c>
      <c r="G14783" s="7" t="n">
        <v>84.34</v>
      </c>
    </row>
    <row r="14784" customFormat="false" ht="15" hidden="false" customHeight="false" outlineLevel="0" collapsed="false">
      <c r="A14784" s="7" t="s">
        <v>33</v>
      </c>
      <c r="B14784" s="7" t="s">
        <v>225</v>
      </c>
      <c r="C14784" s="7" t="s">
        <v>1331</v>
      </c>
      <c r="D14784" s="7" t="n">
        <v>4</v>
      </c>
      <c r="E14784" s="7" t="n">
        <v>168.68</v>
      </c>
      <c r="F14784" s="7" t="n">
        <v>0</v>
      </c>
      <c r="G14784" s="7" t="n">
        <v>0</v>
      </c>
    </row>
    <row r="14785" customFormat="false" ht="15" hidden="false" customHeight="false" outlineLevel="0" collapsed="false">
      <c r="A14785" s="7" t="s">
        <v>33</v>
      </c>
      <c r="B14785" s="7" t="s">
        <v>248</v>
      </c>
      <c r="C14785" s="7" t="s">
        <v>1331</v>
      </c>
      <c r="D14785" s="7" t="n">
        <v>0</v>
      </c>
      <c r="E14785" s="7" t="n">
        <v>0</v>
      </c>
      <c r="F14785" s="7" t="n">
        <v>1</v>
      </c>
      <c r="G14785" s="7" t="n">
        <v>42.17</v>
      </c>
    </row>
    <row r="14786" customFormat="false" ht="15" hidden="false" customHeight="false" outlineLevel="0" collapsed="false">
      <c r="A14786" s="7" t="s">
        <v>33</v>
      </c>
      <c r="B14786" s="7" t="s">
        <v>141</v>
      </c>
      <c r="C14786" s="7" t="s">
        <v>1334</v>
      </c>
      <c r="D14786" s="7" t="n">
        <v>0</v>
      </c>
      <c r="E14786" s="7" t="n">
        <v>0</v>
      </c>
      <c r="F14786" s="7" t="n">
        <v>3</v>
      </c>
      <c r="G14786" s="7" t="n">
        <v>51</v>
      </c>
    </row>
    <row r="14787" customFormat="false" ht="15" hidden="false" customHeight="false" outlineLevel="0" collapsed="false">
      <c r="A14787" s="7" t="s">
        <v>33</v>
      </c>
      <c r="B14787" s="7" t="s">
        <v>125</v>
      </c>
      <c r="C14787" s="7" t="s">
        <v>1334</v>
      </c>
      <c r="D14787" s="7" t="n">
        <v>12</v>
      </c>
      <c r="E14787" s="7" t="n">
        <v>204</v>
      </c>
      <c r="F14787" s="7" t="n">
        <v>2</v>
      </c>
      <c r="G14787" s="7" t="n">
        <v>34</v>
      </c>
    </row>
    <row r="14788" customFormat="false" ht="15" hidden="false" customHeight="false" outlineLevel="0" collapsed="false">
      <c r="A14788" s="7" t="s">
        <v>33</v>
      </c>
      <c r="B14788" s="7" t="s">
        <v>169</v>
      </c>
      <c r="C14788" s="7" t="s">
        <v>1334</v>
      </c>
      <c r="D14788" s="7" t="n">
        <v>3</v>
      </c>
      <c r="E14788" s="7" t="n">
        <v>51</v>
      </c>
      <c r="F14788" s="7" t="n">
        <v>0</v>
      </c>
      <c r="G14788" s="7" t="n">
        <v>0</v>
      </c>
    </row>
    <row r="14789" customFormat="false" ht="15" hidden="false" customHeight="false" outlineLevel="0" collapsed="false">
      <c r="A14789" s="7" t="s">
        <v>33</v>
      </c>
      <c r="B14789" s="7" t="s">
        <v>177</v>
      </c>
      <c r="C14789" s="7" t="s">
        <v>1334</v>
      </c>
      <c r="D14789" s="7" t="n">
        <v>0</v>
      </c>
      <c r="E14789" s="7" t="n">
        <v>0</v>
      </c>
      <c r="F14789" s="7" t="n">
        <v>2</v>
      </c>
      <c r="G14789" s="7" t="n">
        <v>34</v>
      </c>
    </row>
    <row r="14790" customFormat="false" ht="15" hidden="false" customHeight="false" outlineLevel="0" collapsed="false">
      <c r="A14790" s="7" t="s">
        <v>33</v>
      </c>
      <c r="B14790" s="7" t="s">
        <v>310</v>
      </c>
      <c r="C14790" s="7" t="s">
        <v>1334</v>
      </c>
      <c r="D14790" s="7" t="n">
        <v>1</v>
      </c>
      <c r="E14790" s="7" t="n">
        <v>17</v>
      </c>
      <c r="F14790" s="7" t="n">
        <v>0</v>
      </c>
      <c r="G14790" s="7" t="n">
        <v>0</v>
      </c>
    </row>
    <row r="14791" customFormat="false" ht="15" hidden="false" customHeight="false" outlineLevel="0" collapsed="false">
      <c r="A14791" s="7" t="s">
        <v>33</v>
      </c>
      <c r="B14791" s="7" t="s">
        <v>123</v>
      </c>
      <c r="C14791" s="7" t="s">
        <v>1340</v>
      </c>
      <c r="D14791" s="7" t="n">
        <v>3</v>
      </c>
      <c r="E14791" s="7" t="n">
        <v>55.35</v>
      </c>
      <c r="F14791" s="7" t="n">
        <v>2</v>
      </c>
      <c r="G14791" s="7" t="n">
        <v>36.9</v>
      </c>
    </row>
    <row r="14792" customFormat="false" ht="15" hidden="false" customHeight="false" outlineLevel="0" collapsed="false">
      <c r="A14792" s="7" t="s">
        <v>33</v>
      </c>
      <c r="B14792" s="7" t="s">
        <v>270</v>
      </c>
      <c r="C14792" s="7" t="s">
        <v>1343</v>
      </c>
      <c r="D14792" s="7" t="n">
        <v>2</v>
      </c>
      <c r="E14792" s="7" t="n">
        <v>34.7</v>
      </c>
      <c r="F14792" s="7" t="n">
        <v>2</v>
      </c>
      <c r="G14792" s="7" t="n">
        <v>34.7</v>
      </c>
    </row>
    <row r="14793" customFormat="false" ht="15" hidden="false" customHeight="false" outlineLevel="0" collapsed="false">
      <c r="A14793" s="7" t="s">
        <v>33</v>
      </c>
      <c r="B14793" s="7" t="s">
        <v>201</v>
      </c>
      <c r="C14793" s="7" t="s">
        <v>1344</v>
      </c>
      <c r="D14793" s="7" t="n">
        <v>8</v>
      </c>
      <c r="E14793" s="7" t="n">
        <v>76</v>
      </c>
      <c r="F14793" s="7" t="n">
        <v>4</v>
      </c>
      <c r="G14793" s="7" t="n">
        <v>38</v>
      </c>
    </row>
    <row r="14794" customFormat="false" ht="15" hidden="false" customHeight="false" outlineLevel="0" collapsed="false">
      <c r="A14794" s="7" t="s">
        <v>33</v>
      </c>
      <c r="B14794" s="7" t="s">
        <v>246</v>
      </c>
      <c r="C14794" s="7" t="s">
        <v>1345</v>
      </c>
      <c r="D14794" s="7" t="n">
        <v>3</v>
      </c>
      <c r="E14794" s="7" t="n">
        <v>28.5</v>
      </c>
      <c r="F14794" s="7" t="n">
        <v>1</v>
      </c>
      <c r="G14794" s="7" t="n">
        <v>9.5</v>
      </c>
    </row>
    <row r="14795" customFormat="false" ht="15" hidden="false" customHeight="false" outlineLevel="0" collapsed="false">
      <c r="A14795" s="7" t="s">
        <v>33</v>
      </c>
      <c r="B14795" s="7" t="s">
        <v>302</v>
      </c>
      <c r="C14795" s="7" t="s">
        <v>1346</v>
      </c>
      <c r="D14795" s="7" t="n">
        <v>2</v>
      </c>
      <c r="E14795" s="7" t="n">
        <v>25.9</v>
      </c>
      <c r="F14795" s="7" t="n">
        <v>0</v>
      </c>
      <c r="G14795" s="7" t="n">
        <v>0</v>
      </c>
    </row>
    <row r="14796" customFormat="false" ht="15" hidden="false" customHeight="false" outlineLevel="0" collapsed="false">
      <c r="A14796" s="7" t="s">
        <v>33</v>
      </c>
      <c r="B14796" s="7" t="s">
        <v>264</v>
      </c>
      <c r="C14796" s="7" t="s">
        <v>1347</v>
      </c>
      <c r="D14796" s="7" t="n">
        <v>0</v>
      </c>
      <c r="E14796" s="7" t="n">
        <v>0</v>
      </c>
      <c r="F14796" s="7" t="n">
        <v>2</v>
      </c>
      <c r="G14796" s="7" t="n">
        <v>19.42</v>
      </c>
    </row>
    <row r="14797" customFormat="false" ht="15" hidden="false" customHeight="false" outlineLevel="0" collapsed="false">
      <c r="A14797" s="7" t="s">
        <v>33</v>
      </c>
      <c r="B14797" s="7" t="s">
        <v>297</v>
      </c>
      <c r="C14797" s="7" t="s">
        <v>1348</v>
      </c>
      <c r="D14797" s="7" t="n">
        <v>5</v>
      </c>
      <c r="E14797" s="7" t="n">
        <v>40.4</v>
      </c>
      <c r="F14797" s="7" t="n">
        <v>2</v>
      </c>
      <c r="G14797" s="7" t="n">
        <v>16.16</v>
      </c>
    </row>
    <row r="14798" customFormat="false" ht="15" hidden="false" customHeight="false" outlineLevel="0" collapsed="false">
      <c r="A14798" s="7" t="s">
        <v>33</v>
      </c>
      <c r="B14798" s="7" t="s">
        <v>183</v>
      </c>
      <c r="C14798" s="7" t="s">
        <v>1351</v>
      </c>
      <c r="D14798" s="7" t="n">
        <v>1</v>
      </c>
      <c r="E14798" s="7" t="n">
        <v>21.21</v>
      </c>
      <c r="F14798" s="7" t="n">
        <v>0</v>
      </c>
      <c r="G14798" s="7" t="n">
        <v>0</v>
      </c>
    </row>
    <row r="14799" customFormat="false" ht="15" hidden="false" customHeight="false" outlineLevel="0" collapsed="false">
      <c r="A14799" s="7" t="s">
        <v>33</v>
      </c>
      <c r="B14799" s="7" t="s">
        <v>311</v>
      </c>
      <c r="C14799" s="7" t="s">
        <v>1352</v>
      </c>
      <c r="D14799" s="7" t="n">
        <v>6</v>
      </c>
      <c r="E14799" s="7" t="n">
        <v>67.98</v>
      </c>
      <c r="F14799" s="7" t="n">
        <v>0</v>
      </c>
      <c r="G14799" s="7" t="n">
        <v>0</v>
      </c>
    </row>
    <row r="14800" customFormat="false" ht="15" hidden="false" customHeight="false" outlineLevel="0" collapsed="false">
      <c r="A14800" s="7" t="s">
        <v>33</v>
      </c>
      <c r="B14800" s="7" t="s">
        <v>114</v>
      </c>
      <c r="C14800" s="7" t="s">
        <v>1354</v>
      </c>
      <c r="D14800" s="7" t="n">
        <v>10</v>
      </c>
      <c r="E14800" s="7" t="n">
        <v>275.5</v>
      </c>
      <c r="F14800" s="7" t="n">
        <v>0</v>
      </c>
      <c r="G14800" s="7" t="n">
        <v>0</v>
      </c>
    </row>
    <row r="14801" customFormat="false" ht="15" hidden="false" customHeight="false" outlineLevel="0" collapsed="false">
      <c r="A14801" s="7" t="s">
        <v>33</v>
      </c>
      <c r="B14801" s="7" t="s">
        <v>163</v>
      </c>
      <c r="C14801" s="7" t="s">
        <v>1357</v>
      </c>
      <c r="D14801" s="7" t="n">
        <v>3</v>
      </c>
      <c r="E14801" s="7" t="n">
        <v>53.46</v>
      </c>
      <c r="F14801" s="7" t="n">
        <v>2</v>
      </c>
      <c r="G14801" s="7" t="n">
        <v>35.64</v>
      </c>
    </row>
    <row r="14802" customFormat="false" ht="15" hidden="false" customHeight="false" outlineLevel="0" collapsed="false">
      <c r="A14802" s="7" t="s">
        <v>33</v>
      </c>
      <c r="B14802" s="7" t="s">
        <v>275</v>
      </c>
      <c r="C14802" s="7" t="s">
        <v>1358</v>
      </c>
      <c r="D14802" s="7" t="n">
        <v>2</v>
      </c>
      <c r="E14802" s="7" t="n">
        <v>16.4</v>
      </c>
      <c r="F14802" s="7" t="n">
        <v>1</v>
      </c>
      <c r="G14802" s="7" t="n">
        <v>8.2</v>
      </c>
    </row>
    <row r="14803" customFormat="false" ht="15" hidden="false" customHeight="false" outlineLevel="0" collapsed="false">
      <c r="A14803" s="7" t="s">
        <v>33</v>
      </c>
      <c r="B14803" s="7" t="s">
        <v>556</v>
      </c>
      <c r="C14803" s="7" t="s">
        <v>1372</v>
      </c>
      <c r="D14803" s="7" t="n">
        <v>1</v>
      </c>
      <c r="E14803" s="7" t="n">
        <v>49.3</v>
      </c>
      <c r="F14803" s="7" t="n">
        <v>0</v>
      </c>
      <c r="G14803" s="7" t="n">
        <v>0</v>
      </c>
    </row>
    <row r="14804" customFormat="false" ht="15" hidden="false" customHeight="false" outlineLevel="0" collapsed="false">
      <c r="A14804" s="7" t="s">
        <v>33</v>
      </c>
      <c r="B14804" s="7" t="s">
        <v>188</v>
      </c>
      <c r="C14804" s="7" t="s">
        <v>1379</v>
      </c>
      <c r="D14804" s="7" t="n">
        <v>2</v>
      </c>
      <c r="E14804" s="7" t="n">
        <v>83.62</v>
      </c>
      <c r="F14804" s="7" t="n">
        <v>0</v>
      </c>
      <c r="G14804" s="7" t="n">
        <v>0</v>
      </c>
    </row>
    <row r="14805" customFormat="false" ht="15" hidden="false" customHeight="false" outlineLevel="0" collapsed="false">
      <c r="A14805" s="7" t="s">
        <v>33</v>
      </c>
      <c r="B14805" s="7" t="s">
        <v>174</v>
      </c>
      <c r="C14805" s="7" t="s">
        <v>1379</v>
      </c>
      <c r="D14805" s="7" t="n">
        <v>7</v>
      </c>
      <c r="E14805" s="7" t="n">
        <v>292.67</v>
      </c>
      <c r="F14805" s="7" t="n">
        <v>0</v>
      </c>
      <c r="G14805" s="7" t="n">
        <v>0</v>
      </c>
    </row>
    <row r="14806" customFormat="false" ht="15" hidden="false" customHeight="false" outlineLevel="0" collapsed="false">
      <c r="A14806" s="7" t="s">
        <v>33</v>
      </c>
      <c r="B14806" s="7" t="s">
        <v>145</v>
      </c>
      <c r="C14806" s="7" t="s">
        <v>1379</v>
      </c>
      <c r="D14806" s="7" t="n">
        <v>15</v>
      </c>
      <c r="E14806" s="7" t="n">
        <v>627.15</v>
      </c>
      <c r="F14806" s="7" t="n">
        <v>0</v>
      </c>
      <c r="G14806" s="7" t="n">
        <v>0</v>
      </c>
    </row>
    <row r="14807" customFormat="false" ht="15" hidden="false" customHeight="false" outlineLevel="0" collapsed="false">
      <c r="A14807" s="7" t="s">
        <v>33</v>
      </c>
      <c r="B14807" s="7" t="s">
        <v>148</v>
      </c>
      <c r="C14807" s="7" t="s">
        <v>1387</v>
      </c>
      <c r="D14807" s="7" t="n">
        <v>4</v>
      </c>
      <c r="E14807" s="7" t="n">
        <v>66</v>
      </c>
      <c r="F14807" s="7" t="n">
        <v>2</v>
      </c>
      <c r="G14807" s="7" t="n">
        <v>33</v>
      </c>
    </row>
    <row r="14808" customFormat="false" ht="15" hidden="false" customHeight="false" outlineLevel="0" collapsed="false">
      <c r="A14808" s="7" t="s">
        <v>33</v>
      </c>
      <c r="B14808" s="7" t="s">
        <v>139</v>
      </c>
      <c r="C14808" s="7" t="s">
        <v>1387</v>
      </c>
      <c r="D14808" s="7" t="n">
        <v>10</v>
      </c>
      <c r="E14808" s="7" t="n">
        <v>165</v>
      </c>
      <c r="F14808" s="7" t="n">
        <v>0</v>
      </c>
      <c r="G14808" s="7" t="n">
        <v>0</v>
      </c>
    </row>
    <row r="14809" customFormat="false" ht="15" hidden="false" customHeight="false" outlineLevel="0" collapsed="false">
      <c r="A14809" s="7" t="s">
        <v>33</v>
      </c>
      <c r="B14809" s="7" t="s">
        <v>189</v>
      </c>
      <c r="C14809" s="7" t="s">
        <v>1387</v>
      </c>
      <c r="D14809" s="7" t="n">
        <v>1</v>
      </c>
      <c r="E14809" s="7" t="n">
        <v>16.5</v>
      </c>
      <c r="F14809" s="7" t="n">
        <v>2</v>
      </c>
      <c r="G14809" s="7" t="n">
        <v>33</v>
      </c>
    </row>
    <row r="14810" customFormat="false" ht="15" hidden="false" customHeight="false" outlineLevel="0" collapsed="false">
      <c r="A14810" s="7" t="s">
        <v>33</v>
      </c>
      <c r="B14810" s="7" t="s">
        <v>181</v>
      </c>
      <c r="C14810" s="7" t="s">
        <v>1387</v>
      </c>
      <c r="D14810" s="7" t="n">
        <v>10</v>
      </c>
      <c r="E14810" s="7" t="n">
        <v>165</v>
      </c>
      <c r="F14810" s="7" t="n">
        <v>2</v>
      </c>
      <c r="G14810" s="7" t="n">
        <v>33</v>
      </c>
    </row>
    <row r="14811" customFormat="false" ht="15" hidden="false" customHeight="false" outlineLevel="0" collapsed="false">
      <c r="A14811" s="7" t="s">
        <v>33</v>
      </c>
      <c r="B14811" s="7" t="s">
        <v>257</v>
      </c>
      <c r="C14811" s="7" t="s">
        <v>1387</v>
      </c>
      <c r="D14811" s="7" t="n">
        <v>4</v>
      </c>
      <c r="E14811" s="7" t="n">
        <v>66</v>
      </c>
      <c r="F14811" s="7" t="n">
        <v>0</v>
      </c>
      <c r="G14811" s="7" t="n">
        <v>0</v>
      </c>
    </row>
    <row r="14812" customFormat="false" ht="15" hidden="false" customHeight="false" outlineLevel="0" collapsed="false">
      <c r="A14812" s="7" t="s">
        <v>33</v>
      </c>
      <c r="B14812" s="7" t="s">
        <v>133</v>
      </c>
      <c r="C14812" s="7" t="s">
        <v>1390</v>
      </c>
      <c r="D14812" s="7" t="n">
        <v>1</v>
      </c>
      <c r="E14812" s="7" t="n">
        <v>20.5</v>
      </c>
      <c r="F14812" s="7" t="n">
        <v>1</v>
      </c>
      <c r="G14812" s="7" t="n">
        <v>20.5</v>
      </c>
    </row>
    <row r="14813" customFormat="false" ht="15" hidden="false" customHeight="false" outlineLevel="0" collapsed="false">
      <c r="A14813" s="7" t="s">
        <v>33</v>
      </c>
      <c r="B14813" s="7" t="s">
        <v>154</v>
      </c>
      <c r="C14813" s="7" t="s">
        <v>1390</v>
      </c>
      <c r="D14813" s="7" t="n">
        <v>6</v>
      </c>
      <c r="E14813" s="7" t="n">
        <v>123</v>
      </c>
      <c r="F14813" s="7" t="n">
        <v>0</v>
      </c>
      <c r="G14813" s="7" t="n">
        <v>0</v>
      </c>
    </row>
    <row r="14814" customFormat="false" ht="15" hidden="false" customHeight="false" outlineLevel="0" collapsed="false">
      <c r="A14814" s="7" t="s">
        <v>33</v>
      </c>
      <c r="B14814" s="7" t="s">
        <v>216</v>
      </c>
      <c r="C14814" s="7" t="s">
        <v>1390</v>
      </c>
      <c r="D14814" s="7" t="n">
        <v>0</v>
      </c>
      <c r="E14814" s="7" t="n">
        <v>0</v>
      </c>
      <c r="F14814" s="7" t="n">
        <v>1</v>
      </c>
      <c r="G14814" s="7" t="n">
        <v>20.5</v>
      </c>
    </row>
    <row r="14815" customFormat="false" ht="15" hidden="false" customHeight="false" outlineLevel="0" collapsed="false">
      <c r="A14815" s="7" t="s">
        <v>33</v>
      </c>
      <c r="B14815" s="7" t="s">
        <v>167</v>
      </c>
      <c r="C14815" s="7" t="s">
        <v>1390</v>
      </c>
      <c r="D14815" s="7" t="n">
        <v>4</v>
      </c>
      <c r="E14815" s="7" t="n">
        <v>82</v>
      </c>
      <c r="F14815" s="7" t="n">
        <v>0</v>
      </c>
      <c r="G14815" s="7" t="n">
        <v>0</v>
      </c>
    </row>
    <row r="14816" customFormat="false" ht="15" hidden="false" customHeight="false" outlineLevel="0" collapsed="false">
      <c r="A14816" s="7" t="s">
        <v>33</v>
      </c>
      <c r="B14816" s="7" t="s">
        <v>306</v>
      </c>
      <c r="C14816" s="7" t="s">
        <v>1407</v>
      </c>
      <c r="D14816" s="7" t="n">
        <v>4</v>
      </c>
      <c r="E14816" s="7" t="n">
        <v>57</v>
      </c>
      <c r="F14816" s="7" t="n">
        <v>2</v>
      </c>
      <c r="G14816" s="7" t="n">
        <v>28.5</v>
      </c>
    </row>
    <row r="14817" customFormat="false" ht="15" hidden="false" customHeight="false" outlineLevel="0" collapsed="false">
      <c r="A14817" s="7" t="s">
        <v>33</v>
      </c>
      <c r="B14817" s="7" t="s">
        <v>384</v>
      </c>
      <c r="C14817" s="7" t="s">
        <v>1423</v>
      </c>
      <c r="D14817" s="7" t="n">
        <v>1</v>
      </c>
      <c r="E14817" s="7" t="n">
        <v>32.43</v>
      </c>
      <c r="F14817" s="7" t="n">
        <v>0</v>
      </c>
      <c r="G14817" s="7" t="n">
        <v>0</v>
      </c>
    </row>
    <row r="14818" customFormat="false" ht="15" hidden="false" customHeight="false" outlineLevel="0" collapsed="false">
      <c r="A14818" s="7" t="s">
        <v>33</v>
      </c>
      <c r="B14818" s="7" t="s">
        <v>130</v>
      </c>
      <c r="C14818" s="7" t="s">
        <v>1425</v>
      </c>
      <c r="D14818" s="7" t="n">
        <v>4</v>
      </c>
      <c r="E14818" s="7" t="n">
        <v>140</v>
      </c>
      <c r="F14818" s="7" t="n">
        <v>2</v>
      </c>
      <c r="G14818" s="7" t="n">
        <v>70</v>
      </c>
    </row>
    <row r="14819" customFormat="false" ht="15" hidden="false" customHeight="false" outlineLevel="0" collapsed="false">
      <c r="A14819" s="7" t="s">
        <v>33</v>
      </c>
      <c r="B14819" s="7" t="s">
        <v>152</v>
      </c>
      <c r="C14819" s="7" t="s">
        <v>1425</v>
      </c>
      <c r="D14819" s="7" t="n">
        <v>2</v>
      </c>
      <c r="E14819" s="7" t="n">
        <v>70</v>
      </c>
      <c r="F14819" s="7" t="n">
        <v>3</v>
      </c>
      <c r="G14819" s="7" t="n">
        <v>105</v>
      </c>
    </row>
    <row r="14820" customFormat="false" ht="15" hidden="false" customHeight="false" outlineLevel="0" collapsed="false">
      <c r="A14820" s="7" t="s">
        <v>33</v>
      </c>
      <c r="B14820" s="7" t="s">
        <v>198</v>
      </c>
      <c r="C14820" s="7" t="s">
        <v>1425</v>
      </c>
      <c r="D14820" s="7" t="n">
        <v>0</v>
      </c>
      <c r="E14820" s="7" t="n">
        <v>0</v>
      </c>
      <c r="F14820" s="7" t="n">
        <v>1</v>
      </c>
      <c r="G14820" s="7" t="n">
        <v>35</v>
      </c>
    </row>
    <row r="14821" customFormat="false" ht="15" hidden="false" customHeight="false" outlineLevel="0" collapsed="false">
      <c r="A14821" s="7" t="s">
        <v>33</v>
      </c>
      <c r="B14821" s="7" t="s">
        <v>232</v>
      </c>
      <c r="C14821" s="7" t="s">
        <v>1432</v>
      </c>
      <c r="D14821" s="7" t="n">
        <v>1</v>
      </c>
      <c r="E14821" s="7" t="n">
        <v>17</v>
      </c>
      <c r="F14821" s="7" t="n">
        <v>2</v>
      </c>
      <c r="G14821" s="7" t="n">
        <v>34</v>
      </c>
    </row>
    <row r="14822" customFormat="false" ht="15" hidden="false" customHeight="false" outlineLevel="0" collapsed="false">
      <c r="A14822" s="7" t="s">
        <v>33</v>
      </c>
      <c r="B14822" s="7" t="s">
        <v>212</v>
      </c>
      <c r="C14822" s="7" t="s">
        <v>1432</v>
      </c>
      <c r="D14822" s="7" t="n">
        <v>2</v>
      </c>
      <c r="E14822" s="7" t="n">
        <v>34</v>
      </c>
      <c r="F14822" s="7" t="n">
        <v>1</v>
      </c>
      <c r="G14822" s="7" t="n">
        <v>17</v>
      </c>
    </row>
    <row r="14823" customFormat="false" ht="15" hidden="false" customHeight="false" outlineLevel="0" collapsed="false">
      <c r="A14823" s="7" t="s">
        <v>33</v>
      </c>
      <c r="B14823" s="7" t="s">
        <v>227</v>
      </c>
      <c r="C14823" s="7" t="s">
        <v>1432</v>
      </c>
      <c r="D14823" s="7" t="n">
        <v>1</v>
      </c>
      <c r="E14823" s="7" t="n">
        <v>17</v>
      </c>
      <c r="F14823" s="7" t="n">
        <v>0</v>
      </c>
      <c r="G14823" s="7" t="n">
        <v>0</v>
      </c>
    </row>
    <row r="14824" customFormat="false" ht="15" hidden="false" customHeight="false" outlineLevel="0" collapsed="false">
      <c r="A14824" s="7" t="s">
        <v>33</v>
      </c>
      <c r="B14824" s="7" t="s">
        <v>312</v>
      </c>
      <c r="C14824" s="7" t="s">
        <v>1432</v>
      </c>
      <c r="D14824" s="7" t="n">
        <v>5</v>
      </c>
      <c r="E14824" s="7" t="n">
        <v>85</v>
      </c>
      <c r="F14824" s="7" t="n">
        <v>0</v>
      </c>
      <c r="G14824" s="7" t="n">
        <v>0</v>
      </c>
    </row>
    <row r="14825" customFormat="false" ht="15" hidden="false" customHeight="false" outlineLevel="0" collapsed="false">
      <c r="A14825" s="7" t="s">
        <v>33</v>
      </c>
      <c r="B14825" s="7" t="s">
        <v>192</v>
      </c>
      <c r="C14825" s="7" t="s">
        <v>1311</v>
      </c>
      <c r="D14825" s="7" t="n">
        <v>8</v>
      </c>
      <c r="E14825" s="7" t="n">
        <v>160</v>
      </c>
      <c r="F14825" s="7" t="n">
        <v>2</v>
      </c>
      <c r="G14825" s="7" t="n">
        <v>40</v>
      </c>
    </row>
    <row r="14826" customFormat="false" ht="15" hidden="false" customHeight="false" outlineLevel="0" collapsed="false">
      <c r="A14826" s="7" t="s">
        <v>33</v>
      </c>
      <c r="B14826" s="7" t="s">
        <v>124</v>
      </c>
      <c r="C14826" s="7" t="s">
        <v>1449</v>
      </c>
      <c r="D14826" s="7" t="n">
        <v>6</v>
      </c>
      <c r="E14826" s="7" t="n">
        <v>88.8</v>
      </c>
      <c r="F14826" s="7" t="n">
        <v>0</v>
      </c>
      <c r="G14826" s="7" t="n">
        <v>0</v>
      </c>
    </row>
    <row r="14827" customFormat="false" ht="15" hidden="false" customHeight="false" outlineLevel="0" collapsed="false">
      <c r="A14827" s="7" t="s">
        <v>33</v>
      </c>
      <c r="B14827" s="7" t="s">
        <v>120</v>
      </c>
      <c r="C14827" s="7" t="s">
        <v>1451</v>
      </c>
      <c r="D14827" s="7" t="n">
        <v>37</v>
      </c>
      <c r="E14827" s="7" t="n">
        <v>495.8</v>
      </c>
      <c r="F14827" s="7" t="n">
        <v>0</v>
      </c>
      <c r="G14827" s="7" t="n">
        <v>0</v>
      </c>
    </row>
    <row r="14828" customFormat="false" ht="15" hidden="false" customHeight="false" outlineLevel="0" collapsed="false">
      <c r="A14828" s="7" t="s">
        <v>33</v>
      </c>
      <c r="B14828" s="7" t="s">
        <v>197</v>
      </c>
      <c r="C14828" s="7" t="s">
        <v>1461</v>
      </c>
      <c r="D14828" s="7" t="n">
        <v>5</v>
      </c>
      <c r="E14828" s="7" t="n">
        <v>52</v>
      </c>
      <c r="F14828" s="7" t="n">
        <v>4</v>
      </c>
      <c r="G14828" s="7" t="n">
        <v>41.6</v>
      </c>
    </row>
    <row r="14829" customFormat="false" ht="15" hidden="false" customHeight="false" outlineLevel="0" collapsed="false">
      <c r="A14829" s="7" t="s">
        <v>33</v>
      </c>
      <c r="B14829" s="7" t="s">
        <v>304</v>
      </c>
      <c r="C14829" s="7" t="s">
        <v>1462</v>
      </c>
      <c r="D14829" s="7" t="n">
        <v>8</v>
      </c>
      <c r="E14829" s="7" t="n">
        <v>172.8</v>
      </c>
      <c r="F14829" s="7" t="n">
        <v>0</v>
      </c>
      <c r="G14829" s="7" t="n">
        <v>0</v>
      </c>
    </row>
    <row r="14830" customFormat="false" ht="15" hidden="false" customHeight="false" outlineLevel="0" collapsed="false">
      <c r="A14830" s="7" t="s">
        <v>33</v>
      </c>
      <c r="B14830" s="7" t="s">
        <v>261</v>
      </c>
      <c r="C14830" s="7" t="s">
        <v>1463</v>
      </c>
      <c r="D14830" s="7" t="n">
        <v>5</v>
      </c>
      <c r="E14830" s="7" t="n">
        <v>89.75</v>
      </c>
      <c r="F14830" s="7" t="n">
        <v>0</v>
      </c>
      <c r="G14830" s="7" t="n">
        <v>0</v>
      </c>
    </row>
    <row r="14831" customFormat="false" ht="15" hidden="false" customHeight="false" outlineLevel="0" collapsed="false">
      <c r="A14831" s="7" t="s">
        <v>33</v>
      </c>
      <c r="B14831" s="7" t="s">
        <v>587</v>
      </c>
      <c r="C14831" s="7" t="s">
        <v>1488</v>
      </c>
      <c r="D14831" s="7" t="n">
        <v>2</v>
      </c>
      <c r="E14831" s="7" t="n">
        <v>154.48</v>
      </c>
      <c r="F14831" s="7" t="n">
        <v>0</v>
      </c>
      <c r="G14831" s="7" t="n">
        <v>0</v>
      </c>
    </row>
    <row r="14832" customFormat="false" ht="15" hidden="false" customHeight="false" outlineLevel="0" collapsed="false">
      <c r="A14832" s="7" t="s">
        <v>33</v>
      </c>
      <c r="B14832" s="7" t="s">
        <v>194</v>
      </c>
      <c r="C14832" s="7" t="s">
        <v>1269</v>
      </c>
      <c r="D14832" s="7" t="n">
        <v>5</v>
      </c>
      <c r="E14832" s="7" t="n">
        <v>325</v>
      </c>
      <c r="F14832" s="7" t="n">
        <v>0</v>
      </c>
      <c r="G14832" s="7" t="n">
        <v>0</v>
      </c>
    </row>
    <row r="14833" customFormat="false" ht="15" hidden="false" customHeight="false" outlineLevel="0" collapsed="false">
      <c r="A14833" s="7" t="s">
        <v>33</v>
      </c>
      <c r="B14833" s="7" t="s">
        <v>98</v>
      </c>
      <c r="C14833" s="7" t="s">
        <v>1271</v>
      </c>
      <c r="D14833" s="7" t="n">
        <v>3</v>
      </c>
      <c r="E14833" s="7" t="n">
        <v>195</v>
      </c>
      <c r="F14833" s="7" t="n">
        <v>0</v>
      </c>
      <c r="G14833" s="7" t="n">
        <v>0</v>
      </c>
    </row>
    <row r="14834" customFormat="false" ht="15" hidden="false" customHeight="false" outlineLevel="0" collapsed="false">
      <c r="A14834" s="7" t="s">
        <v>33</v>
      </c>
      <c r="B14834" s="7" t="s">
        <v>88</v>
      </c>
      <c r="C14834" s="7" t="s">
        <v>1271</v>
      </c>
      <c r="D14834" s="7" t="n">
        <v>1</v>
      </c>
      <c r="E14834" s="7" t="n">
        <v>65</v>
      </c>
      <c r="F14834" s="7" t="n">
        <v>0</v>
      </c>
      <c r="G14834" s="7" t="n">
        <v>0</v>
      </c>
    </row>
    <row r="14835" customFormat="false" ht="15" hidden="false" customHeight="false" outlineLevel="0" collapsed="false">
      <c r="A14835" s="7" t="s">
        <v>33</v>
      </c>
      <c r="B14835" s="7" t="s">
        <v>157</v>
      </c>
      <c r="C14835" s="7" t="s">
        <v>1276</v>
      </c>
      <c r="D14835" s="7" t="n">
        <v>0</v>
      </c>
      <c r="E14835" s="7" t="n">
        <v>0</v>
      </c>
      <c r="F14835" s="7" t="n">
        <v>1</v>
      </c>
      <c r="G14835" s="7" t="n">
        <v>72.34</v>
      </c>
    </row>
    <row r="14836" customFormat="false" ht="15" hidden="false" customHeight="false" outlineLevel="0" collapsed="false">
      <c r="A14836" s="7" t="s">
        <v>33</v>
      </c>
      <c r="B14836" s="7" t="s">
        <v>638</v>
      </c>
      <c r="C14836" s="7" t="s">
        <v>1287</v>
      </c>
      <c r="D14836" s="7" t="n">
        <v>0</v>
      </c>
      <c r="E14836" s="7" t="n">
        <v>0</v>
      </c>
      <c r="F14836" s="7" t="n">
        <v>2</v>
      </c>
      <c r="G14836" s="7" t="n">
        <v>155.6</v>
      </c>
    </row>
    <row r="14837" customFormat="false" ht="15" hidden="false" customHeight="false" outlineLevel="0" collapsed="false">
      <c r="A14837" s="7" t="s">
        <v>33</v>
      </c>
      <c r="B14837" s="7" t="s">
        <v>313</v>
      </c>
      <c r="C14837" s="7" t="s">
        <v>1287</v>
      </c>
      <c r="D14837" s="7" t="n">
        <v>2</v>
      </c>
      <c r="E14837" s="7" t="n">
        <v>155.6</v>
      </c>
      <c r="F14837" s="7" t="n">
        <v>3</v>
      </c>
      <c r="G14837" s="7" t="n">
        <v>233.4</v>
      </c>
    </row>
    <row r="14838" customFormat="false" ht="15" hidden="false" customHeight="false" outlineLevel="0" collapsed="false">
      <c r="A14838" s="7" t="s">
        <v>33</v>
      </c>
      <c r="B14838" s="7" t="s">
        <v>391</v>
      </c>
      <c r="C14838" s="7" t="s">
        <v>1287</v>
      </c>
      <c r="D14838" s="7" t="n">
        <v>0</v>
      </c>
      <c r="E14838" s="7" t="n">
        <v>0</v>
      </c>
      <c r="F14838" s="7" t="n">
        <v>3</v>
      </c>
      <c r="G14838" s="7" t="n">
        <v>233.4</v>
      </c>
    </row>
    <row r="14839" customFormat="false" ht="15" hidden="false" customHeight="false" outlineLevel="0" collapsed="false">
      <c r="A14839" s="7" t="s">
        <v>33</v>
      </c>
      <c r="B14839" s="7" t="s">
        <v>96</v>
      </c>
      <c r="C14839" s="7" t="s">
        <v>1291</v>
      </c>
      <c r="D14839" s="7" t="n">
        <v>2</v>
      </c>
      <c r="E14839" s="7" t="n">
        <v>48.86</v>
      </c>
      <c r="F14839" s="7" t="n">
        <v>4</v>
      </c>
      <c r="G14839" s="7" t="n">
        <v>97.72</v>
      </c>
    </row>
    <row r="14840" customFormat="false" ht="15" hidden="false" customHeight="false" outlineLevel="0" collapsed="false">
      <c r="A14840" s="7" t="s">
        <v>33</v>
      </c>
      <c r="B14840" s="7" t="s">
        <v>83</v>
      </c>
      <c r="C14840" s="7" t="s">
        <v>1303</v>
      </c>
      <c r="D14840" s="7" t="n">
        <v>30</v>
      </c>
      <c r="E14840" s="7" t="n">
        <v>1365</v>
      </c>
      <c r="F14840" s="7" t="n">
        <v>10</v>
      </c>
      <c r="G14840" s="7" t="n">
        <v>455</v>
      </c>
    </row>
    <row r="14841" customFormat="false" ht="15" hidden="false" customHeight="false" outlineLevel="0" collapsed="false">
      <c r="A14841" s="7" t="s">
        <v>33</v>
      </c>
      <c r="B14841" s="7" t="s">
        <v>187</v>
      </c>
      <c r="C14841" s="7" t="s">
        <v>1309</v>
      </c>
      <c r="D14841" s="7" t="n">
        <v>3</v>
      </c>
      <c r="E14841" s="7" t="n">
        <v>233.4</v>
      </c>
      <c r="F14841" s="7" t="n">
        <v>5</v>
      </c>
      <c r="G14841" s="7" t="n">
        <v>389</v>
      </c>
    </row>
    <row r="14842" customFormat="false" ht="15" hidden="false" customHeight="false" outlineLevel="0" collapsed="false">
      <c r="A14842" s="7" t="s">
        <v>33</v>
      </c>
      <c r="B14842" s="7" t="s">
        <v>135</v>
      </c>
      <c r="C14842" s="7" t="s">
        <v>1316</v>
      </c>
      <c r="D14842" s="7" t="n">
        <v>2</v>
      </c>
      <c r="E14842" s="7" t="n">
        <v>94.46</v>
      </c>
      <c r="F14842" s="7" t="n">
        <v>0</v>
      </c>
      <c r="G14842" s="7" t="n">
        <v>0</v>
      </c>
    </row>
    <row r="14843" customFormat="false" ht="15" hidden="false" customHeight="false" outlineLevel="0" collapsed="false">
      <c r="A14843" s="7" t="s">
        <v>33</v>
      </c>
      <c r="B14843" s="7" t="s">
        <v>144</v>
      </c>
      <c r="C14843" s="7" t="s">
        <v>1320</v>
      </c>
      <c r="D14843" s="7" t="n">
        <v>1</v>
      </c>
      <c r="E14843" s="7" t="n">
        <v>63.27</v>
      </c>
      <c r="F14843" s="7" t="n">
        <v>0</v>
      </c>
      <c r="G14843" s="7" t="n">
        <v>0</v>
      </c>
    </row>
    <row r="14844" customFormat="false" ht="15" hidden="false" customHeight="false" outlineLevel="0" collapsed="false">
      <c r="A14844" s="7" t="s">
        <v>33</v>
      </c>
      <c r="B14844" s="7" t="s">
        <v>138</v>
      </c>
      <c r="C14844" s="7" t="s">
        <v>1320</v>
      </c>
      <c r="D14844" s="7" t="n">
        <v>5</v>
      </c>
      <c r="E14844" s="7" t="n">
        <v>316.35</v>
      </c>
      <c r="F14844" s="7" t="n">
        <v>0</v>
      </c>
      <c r="G14844" s="7" t="n">
        <v>0</v>
      </c>
    </row>
    <row r="14845" customFormat="false" ht="15" hidden="false" customHeight="false" outlineLevel="0" collapsed="false">
      <c r="A14845" s="7" t="s">
        <v>33</v>
      </c>
      <c r="B14845" s="7" t="s">
        <v>218</v>
      </c>
      <c r="C14845" s="7" t="s">
        <v>1320</v>
      </c>
      <c r="D14845" s="7" t="n">
        <v>1</v>
      </c>
      <c r="E14845" s="7" t="n">
        <v>63.27</v>
      </c>
      <c r="F14845" s="7" t="n">
        <v>0</v>
      </c>
      <c r="G14845" s="7" t="n">
        <v>0</v>
      </c>
    </row>
    <row r="14846" customFormat="false" ht="15" hidden="false" customHeight="false" outlineLevel="0" collapsed="false">
      <c r="A14846" s="7" t="s">
        <v>33</v>
      </c>
      <c r="B14846" s="7" t="s">
        <v>166</v>
      </c>
      <c r="C14846" s="7" t="s">
        <v>1320</v>
      </c>
      <c r="D14846" s="7" t="n">
        <v>0</v>
      </c>
      <c r="E14846" s="7" t="n">
        <v>0</v>
      </c>
      <c r="F14846" s="7" t="n">
        <v>6</v>
      </c>
      <c r="G14846" s="7" t="n">
        <v>379.62</v>
      </c>
    </row>
    <row r="14847" customFormat="false" ht="15" hidden="false" customHeight="false" outlineLevel="0" collapsed="false">
      <c r="A14847" s="7" t="s">
        <v>33</v>
      </c>
      <c r="B14847" s="7" t="s">
        <v>132</v>
      </c>
      <c r="C14847" s="7" t="s">
        <v>1322</v>
      </c>
      <c r="D14847" s="7" t="n">
        <v>0</v>
      </c>
      <c r="E14847" s="7" t="n">
        <v>0</v>
      </c>
      <c r="F14847" s="7" t="n">
        <v>2</v>
      </c>
      <c r="G14847" s="7" t="n">
        <v>19.64</v>
      </c>
    </row>
    <row r="14848" customFormat="false" ht="15" hidden="false" customHeight="false" outlineLevel="0" collapsed="false">
      <c r="A14848" s="7" t="s">
        <v>33</v>
      </c>
      <c r="B14848" s="7" t="s">
        <v>168</v>
      </c>
      <c r="C14848" s="7" t="s">
        <v>1326</v>
      </c>
      <c r="D14848" s="7" t="n">
        <v>4</v>
      </c>
      <c r="E14848" s="7" t="n">
        <v>51.28</v>
      </c>
      <c r="F14848" s="7" t="n">
        <v>0</v>
      </c>
      <c r="G14848" s="7" t="n">
        <v>0</v>
      </c>
    </row>
    <row r="14849" customFormat="false" ht="15" hidden="false" customHeight="false" outlineLevel="0" collapsed="false">
      <c r="A14849" s="7" t="s">
        <v>33</v>
      </c>
      <c r="B14849" s="7" t="s">
        <v>113</v>
      </c>
      <c r="C14849" s="7" t="s">
        <v>1330</v>
      </c>
      <c r="D14849" s="7" t="n">
        <v>10</v>
      </c>
      <c r="E14849" s="7" t="n">
        <v>289.3</v>
      </c>
      <c r="F14849" s="7" t="n">
        <v>0</v>
      </c>
      <c r="G14849" s="7" t="n">
        <v>0</v>
      </c>
    </row>
    <row r="14850" customFormat="false" ht="15" hidden="false" customHeight="false" outlineLevel="0" collapsed="false">
      <c r="A14850" s="7" t="s">
        <v>33</v>
      </c>
      <c r="B14850" s="7" t="s">
        <v>111</v>
      </c>
      <c r="C14850" s="7" t="s">
        <v>1330</v>
      </c>
      <c r="D14850" s="7" t="n">
        <v>2</v>
      </c>
      <c r="E14850" s="7" t="n">
        <v>57.86</v>
      </c>
      <c r="F14850" s="7" t="n">
        <v>4</v>
      </c>
      <c r="G14850" s="7" t="n">
        <v>115.72</v>
      </c>
    </row>
    <row r="14851" customFormat="false" ht="15" hidden="false" customHeight="false" outlineLevel="0" collapsed="false">
      <c r="A14851" s="7" t="s">
        <v>33</v>
      </c>
      <c r="B14851" s="7" t="s">
        <v>149</v>
      </c>
      <c r="C14851" s="7" t="s">
        <v>1330</v>
      </c>
      <c r="D14851" s="7" t="n">
        <v>3</v>
      </c>
      <c r="E14851" s="7" t="n">
        <v>86.79</v>
      </c>
      <c r="F14851" s="7" t="n">
        <v>0</v>
      </c>
      <c r="G14851" s="7" t="n">
        <v>0</v>
      </c>
    </row>
    <row r="14852" customFormat="false" ht="15" hidden="false" customHeight="false" outlineLevel="0" collapsed="false">
      <c r="A14852" s="7" t="s">
        <v>33</v>
      </c>
      <c r="B14852" s="7" t="s">
        <v>153</v>
      </c>
      <c r="C14852" s="7" t="s">
        <v>1330</v>
      </c>
      <c r="D14852" s="7" t="n">
        <v>0</v>
      </c>
      <c r="E14852" s="7" t="n">
        <v>0</v>
      </c>
      <c r="F14852" s="7" t="n">
        <v>4</v>
      </c>
      <c r="G14852" s="7" t="n">
        <v>115.72</v>
      </c>
    </row>
    <row r="14853" customFormat="false" ht="15" hidden="false" customHeight="false" outlineLevel="0" collapsed="false">
      <c r="A14853" s="7" t="s">
        <v>33</v>
      </c>
      <c r="B14853" s="7" t="s">
        <v>222</v>
      </c>
      <c r="C14853" s="7" t="s">
        <v>1331</v>
      </c>
      <c r="D14853" s="7" t="n">
        <v>7</v>
      </c>
      <c r="E14853" s="7" t="n">
        <v>295.19</v>
      </c>
      <c r="F14853" s="7" t="n">
        <v>0</v>
      </c>
      <c r="G14853" s="7" t="n">
        <v>0</v>
      </c>
    </row>
    <row r="14854" customFormat="false" ht="15" hidden="false" customHeight="false" outlineLevel="0" collapsed="false">
      <c r="A14854" s="7" t="s">
        <v>33</v>
      </c>
      <c r="B14854" s="7" t="s">
        <v>225</v>
      </c>
      <c r="C14854" s="7" t="s">
        <v>1331</v>
      </c>
      <c r="D14854" s="7" t="n">
        <v>6</v>
      </c>
      <c r="E14854" s="7" t="n">
        <v>253.02</v>
      </c>
      <c r="F14854" s="7" t="n">
        <v>0</v>
      </c>
      <c r="G14854" s="7" t="n">
        <v>0</v>
      </c>
    </row>
    <row r="14855" customFormat="false" ht="15" hidden="false" customHeight="false" outlineLevel="0" collapsed="false">
      <c r="A14855" s="7" t="s">
        <v>33</v>
      </c>
      <c r="B14855" s="7" t="s">
        <v>335</v>
      </c>
      <c r="C14855" s="7" t="s">
        <v>1331</v>
      </c>
      <c r="D14855" s="7" t="n">
        <v>2</v>
      </c>
      <c r="E14855" s="7" t="n">
        <v>84.34</v>
      </c>
      <c r="F14855" s="7" t="n">
        <v>0</v>
      </c>
      <c r="G14855" s="7" t="n">
        <v>0</v>
      </c>
    </row>
    <row r="14856" customFormat="false" ht="15" hidden="false" customHeight="false" outlineLevel="0" collapsed="false">
      <c r="A14856" s="7" t="s">
        <v>33</v>
      </c>
      <c r="B14856" s="7" t="s">
        <v>248</v>
      </c>
      <c r="C14856" s="7" t="s">
        <v>1331</v>
      </c>
      <c r="D14856" s="7" t="n">
        <v>2</v>
      </c>
      <c r="E14856" s="7" t="n">
        <v>84.34</v>
      </c>
      <c r="F14856" s="7" t="n">
        <v>2</v>
      </c>
      <c r="G14856" s="7" t="n">
        <v>84.34</v>
      </c>
    </row>
    <row r="14857" customFormat="false" ht="15" hidden="false" customHeight="false" outlineLevel="0" collapsed="false">
      <c r="A14857" s="7" t="s">
        <v>33</v>
      </c>
      <c r="B14857" s="7" t="s">
        <v>125</v>
      </c>
      <c r="C14857" s="7" t="s">
        <v>1334</v>
      </c>
      <c r="D14857" s="7" t="n">
        <v>2</v>
      </c>
      <c r="E14857" s="7" t="n">
        <v>34</v>
      </c>
      <c r="F14857" s="7" t="n">
        <v>4</v>
      </c>
      <c r="G14857" s="7" t="n">
        <v>68</v>
      </c>
    </row>
    <row r="14858" customFormat="false" ht="15" hidden="false" customHeight="false" outlineLevel="0" collapsed="false">
      <c r="A14858" s="7" t="s">
        <v>33</v>
      </c>
      <c r="B14858" s="7" t="s">
        <v>169</v>
      </c>
      <c r="C14858" s="7" t="s">
        <v>1334</v>
      </c>
      <c r="D14858" s="7" t="n">
        <v>2</v>
      </c>
      <c r="E14858" s="7" t="n">
        <v>34</v>
      </c>
      <c r="F14858" s="7" t="n">
        <v>4</v>
      </c>
      <c r="G14858" s="7" t="n">
        <v>68</v>
      </c>
    </row>
    <row r="14859" customFormat="false" ht="15" hidden="false" customHeight="false" outlineLevel="0" collapsed="false">
      <c r="A14859" s="7" t="s">
        <v>33</v>
      </c>
      <c r="B14859" s="7" t="s">
        <v>310</v>
      </c>
      <c r="C14859" s="7" t="s">
        <v>1334</v>
      </c>
      <c r="D14859" s="7" t="n">
        <v>5</v>
      </c>
      <c r="E14859" s="7" t="n">
        <v>85</v>
      </c>
      <c r="F14859" s="7" t="n">
        <v>0</v>
      </c>
      <c r="G14859" s="7" t="n">
        <v>0</v>
      </c>
    </row>
    <row r="14860" customFormat="false" ht="15" hidden="false" customHeight="false" outlineLevel="0" collapsed="false">
      <c r="A14860" s="7" t="s">
        <v>33</v>
      </c>
      <c r="B14860" s="7" t="s">
        <v>121</v>
      </c>
      <c r="C14860" s="7" t="s">
        <v>1339</v>
      </c>
      <c r="D14860" s="7" t="n">
        <v>2</v>
      </c>
      <c r="E14860" s="7" t="n">
        <v>82.4</v>
      </c>
      <c r="F14860" s="7" t="n">
        <v>0</v>
      </c>
      <c r="G14860" s="7" t="n">
        <v>0</v>
      </c>
    </row>
    <row r="14861" customFormat="false" ht="15" hidden="false" customHeight="false" outlineLevel="0" collapsed="false">
      <c r="A14861" s="7" t="s">
        <v>33</v>
      </c>
      <c r="B14861" s="7" t="s">
        <v>123</v>
      </c>
      <c r="C14861" s="7" t="s">
        <v>1340</v>
      </c>
      <c r="D14861" s="7" t="n">
        <v>0</v>
      </c>
      <c r="E14861" s="7" t="n">
        <v>0</v>
      </c>
      <c r="F14861" s="7" t="n">
        <v>6</v>
      </c>
      <c r="G14861" s="7" t="n">
        <v>110.7</v>
      </c>
    </row>
    <row r="14862" customFormat="false" ht="15" hidden="false" customHeight="false" outlineLevel="0" collapsed="false">
      <c r="A14862" s="7" t="s">
        <v>33</v>
      </c>
      <c r="B14862" s="7" t="s">
        <v>211</v>
      </c>
      <c r="C14862" s="7" t="s">
        <v>1341</v>
      </c>
      <c r="D14862" s="7" t="n">
        <v>3</v>
      </c>
      <c r="E14862" s="7" t="n">
        <v>70.2</v>
      </c>
      <c r="F14862" s="7" t="n">
        <v>0</v>
      </c>
      <c r="G14862" s="7" t="n">
        <v>0</v>
      </c>
    </row>
    <row r="14863" customFormat="false" ht="15" hidden="false" customHeight="false" outlineLevel="0" collapsed="false">
      <c r="A14863" s="7" t="s">
        <v>33</v>
      </c>
      <c r="B14863" s="7" t="s">
        <v>231</v>
      </c>
      <c r="C14863" s="7" t="s">
        <v>1342</v>
      </c>
      <c r="D14863" s="7" t="n">
        <v>6</v>
      </c>
      <c r="E14863" s="7" t="n">
        <v>119.52</v>
      </c>
      <c r="F14863" s="7" t="n">
        <v>2</v>
      </c>
      <c r="G14863" s="7" t="n">
        <v>39.84</v>
      </c>
    </row>
    <row r="14864" customFormat="false" ht="15" hidden="false" customHeight="false" outlineLevel="0" collapsed="false">
      <c r="A14864" s="7" t="s">
        <v>33</v>
      </c>
      <c r="B14864" s="7" t="s">
        <v>270</v>
      </c>
      <c r="C14864" s="7" t="s">
        <v>1343</v>
      </c>
      <c r="D14864" s="7" t="n">
        <v>3</v>
      </c>
      <c r="E14864" s="7" t="n">
        <v>52.05</v>
      </c>
      <c r="F14864" s="7" t="n">
        <v>4</v>
      </c>
      <c r="G14864" s="7" t="n">
        <v>69.4</v>
      </c>
    </row>
    <row r="14865" customFormat="false" ht="15" hidden="false" customHeight="false" outlineLevel="0" collapsed="false">
      <c r="A14865" s="7" t="s">
        <v>33</v>
      </c>
      <c r="B14865" s="7" t="s">
        <v>201</v>
      </c>
      <c r="C14865" s="7" t="s">
        <v>1344</v>
      </c>
      <c r="D14865" s="7" t="n">
        <v>9</v>
      </c>
      <c r="E14865" s="7" t="n">
        <v>85.5</v>
      </c>
      <c r="F14865" s="7" t="n">
        <v>4</v>
      </c>
      <c r="G14865" s="7" t="n">
        <v>38</v>
      </c>
    </row>
    <row r="14866" customFormat="false" ht="15" hidden="false" customHeight="false" outlineLevel="0" collapsed="false">
      <c r="A14866" s="7" t="s">
        <v>33</v>
      </c>
      <c r="B14866" s="7" t="s">
        <v>246</v>
      </c>
      <c r="C14866" s="7" t="s">
        <v>1345</v>
      </c>
      <c r="D14866" s="7" t="n">
        <v>7</v>
      </c>
      <c r="E14866" s="7" t="n">
        <v>66.5</v>
      </c>
      <c r="F14866" s="7" t="n">
        <v>2</v>
      </c>
      <c r="G14866" s="7" t="n">
        <v>19</v>
      </c>
    </row>
    <row r="14867" customFormat="false" ht="15" hidden="false" customHeight="false" outlineLevel="0" collapsed="false">
      <c r="A14867" s="7" t="s">
        <v>33</v>
      </c>
      <c r="B14867" s="7" t="s">
        <v>302</v>
      </c>
      <c r="C14867" s="7" t="s">
        <v>1346</v>
      </c>
      <c r="D14867" s="7" t="n">
        <v>4</v>
      </c>
      <c r="E14867" s="7" t="n">
        <v>51.8</v>
      </c>
      <c r="F14867" s="7" t="n">
        <v>2</v>
      </c>
      <c r="G14867" s="7" t="n">
        <v>25.9</v>
      </c>
    </row>
    <row r="14868" customFormat="false" ht="15" hidden="false" customHeight="false" outlineLevel="0" collapsed="false">
      <c r="A14868" s="7" t="s">
        <v>33</v>
      </c>
      <c r="B14868" s="7" t="s">
        <v>264</v>
      </c>
      <c r="C14868" s="7" t="s">
        <v>1347</v>
      </c>
      <c r="D14868" s="7" t="n">
        <v>7</v>
      </c>
      <c r="E14868" s="7" t="n">
        <v>67.97</v>
      </c>
      <c r="F14868" s="7" t="n">
        <v>6</v>
      </c>
      <c r="G14868" s="7" t="n">
        <v>58.26</v>
      </c>
    </row>
    <row r="14869" customFormat="false" ht="15" hidden="false" customHeight="false" outlineLevel="0" collapsed="false">
      <c r="A14869" s="7" t="s">
        <v>33</v>
      </c>
      <c r="B14869" s="7" t="s">
        <v>297</v>
      </c>
      <c r="C14869" s="7" t="s">
        <v>1348</v>
      </c>
      <c r="D14869" s="7" t="n">
        <v>4</v>
      </c>
      <c r="E14869" s="7" t="n">
        <v>32.32</v>
      </c>
      <c r="F14869" s="7" t="n">
        <v>0</v>
      </c>
      <c r="G14869" s="7" t="n">
        <v>0</v>
      </c>
    </row>
    <row r="14870" customFormat="false" ht="15" hidden="false" customHeight="false" outlineLevel="0" collapsed="false">
      <c r="A14870" s="7" t="s">
        <v>33</v>
      </c>
      <c r="B14870" s="7" t="s">
        <v>150</v>
      </c>
      <c r="C14870" s="7" t="s">
        <v>1349</v>
      </c>
      <c r="D14870" s="7" t="n">
        <v>3</v>
      </c>
      <c r="E14870" s="7" t="n">
        <v>36.54</v>
      </c>
      <c r="F14870" s="7" t="n">
        <v>6</v>
      </c>
      <c r="G14870" s="7" t="n">
        <v>73.08</v>
      </c>
    </row>
    <row r="14871" customFormat="false" ht="15" hidden="false" customHeight="false" outlineLevel="0" collapsed="false">
      <c r="A14871" s="7" t="s">
        <v>33</v>
      </c>
      <c r="B14871" s="7" t="s">
        <v>325</v>
      </c>
      <c r="C14871" s="7" t="s">
        <v>1350</v>
      </c>
      <c r="D14871" s="7" t="n">
        <v>2</v>
      </c>
      <c r="E14871" s="7" t="n">
        <v>77.4</v>
      </c>
      <c r="F14871" s="7" t="n">
        <v>6</v>
      </c>
      <c r="G14871" s="7" t="n">
        <v>232.2</v>
      </c>
    </row>
    <row r="14872" customFormat="false" ht="15" hidden="false" customHeight="false" outlineLevel="0" collapsed="false">
      <c r="A14872" s="7" t="s">
        <v>33</v>
      </c>
      <c r="B14872" s="7" t="s">
        <v>311</v>
      </c>
      <c r="C14872" s="7" t="s">
        <v>1352</v>
      </c>
      <c r="D14872" s="7" t="n">
        <v>3</v>
      </c>
      <c r="E14872" s="7" t="n">
        <v>33.99</v>
      </c>
      <c r="F14872" s="7" t="n">
        <v>0</v>
      </c>
      <c r="G14872" s="7" t="n">
        <v>0</v>
      </c>
    </row>
    <row r="14873" customFormat="false" ht="15" hidden="false" customHeight="false" outlineLevel="0" collapsed="false">
      <c r="A14873" s="7" t="s">
        <v>33</v>
      </c>
      <c r="B14873" s="7" t="s">
        <v>323</v>
      </c>
      <c r="C14873" s="7" t="s">
        <v>1355</v>
      </c>
      <c r="D14873" s="7" t="n">
        <v>4</v>
      </c>
      <c r="E14873" s="7" t="n">
        <v>80.96</v>
      </c>
      <c r="F14873" s="7" t="n">
        <v>0</v>
      </c>
      <c r="G14873" s="7" t="n">
        <v>0</v>
      </c>
    </row>
    <row r="14874" customFormat="false" ht="15" hidden="false" customHeight="false" outlineLevel="0" collapsed="false">
      <c r="A14874" s="7" t="s">
        <v>33</v>
      </c>
      <c r="B14874" s="7" t="s">
        <v>179</v>
      </c>
      <c r="C14874" s="7" t="s">
        <v>1357</v>
      </c>
      <c r="D14874" s="7" t="n">
        <v>3</v>
      </c>
      <c r="E14874" s="7" t="n">
        <v>48.6</v>
      </c>
      <c r="F14874" s="7" t="n">
        <v>0</v>
      </c>
      <c r="G14874" s="7" t="n">
        <v>0</v>
      </c>
    </row>
    <row r="14875" customFormat="false" ht="15" hidden="false" customHeight="false" outlineLevel="0" collapsed="false">
      <c r="A14875" s="7" t="s">
        <v>33</v>
      </c>
      <c r="B14875" s="7" t="s">
        <v>163</v>
      </c>
      <c r="C14875" s="7" t="s">
        <v>1357</v>
      </c>
      <c r="D14875" s="7" t="n">
        <v>0</v>
      </c>
      <c r="E14875" s="7" t="n">
        <v>0</v>
      </c>
      <c r="F14875" s="7" t="n">
        <v>2</v>
      </c>
      <c r="G14875" s="7" t="n">
        <v>35.64</v>
      </c>
    </row>
    <row r="14876" customFormat="false" ht="15" hidden="false" customHeight="false" outlineLevel="0" collapsed="false">
      <c r="A14876" s="7" t="s">
        <v>33</v>
      </c>
      <c r="B14876" s="7" t="s">
        <v>275</v>
      </c>
      <c r="C14876" s="7" t="s">
        <v>1358</v>
      </c>
      <c r="D14876" s="7" t="n">
        <v>4</v>
      </c>
      <c r="E14876" s="7" t="n">
        <v>32.8</v>
      </c>
      <c r="F14876" s="7" t="n">
        <v>0</v>
      </c>
      <c r="G14876" s="7" t="n">
        <v>0</v>
      </c>
    </row>
    <row r="14877" customFormat="false" ht="15" hidden="false" customHeight="false" outlineLevel="0" collapsed="false">
      <c r="A14877" s="7" t="s">
        <v>33</v>
      </c>
      <c r="B14877" s="7" t="s">
        <v>236</v>
      </c>
      <c r="C14877" s="7" t="s">
        <v>1361</v>
      </c>
      <c r="D14877" s="7" t="n">
        <v>19</v>
      </c>
      <c r="E14877" s="7" t="n">
        <v>186.58</v>
      </c>
      <c r="F14877" s="7" t="n">
        <v>6</v>
      </c>
      <c r="G14877" s="7" t="n">
        <v>58.92</v>
      </c>
    </row>
    <row r="14878" customFormat="false" ht="15" hidden="false" customHeight="false" outlineLevel="0" collapsed="false">
      <c r="A14878" s="7" t="s">
        <v>33</v>
      </c>
      <c r="B14878" s="7" t="s">
        <v>298</v>
      </c>
      <c r="C14878" s="7" t="s">
        <v>1362</v>
      </c>
      <c r="D14878" s="7" t="n">
        <v>5</v>
      </c>
      <c r="E14878" s="7" t="n">
        <v>49.1</v>
      </c>
      <c r="F14878" s="7" t="n">
        <v>0</v>
      </c>
      <c r="G14878" s="7" t="n">
        <v>0</v>
      </c>
    </row>
    <row r="14879" customFormat="false" ht="15" hidden="false" customHeight="false" outlineLevel="0" collapsed="false">
      <c r="A14879" s="7" t="s">
        <v>33</v>
      </c>
      <c r="B14879" s="7" t="s">
        <v>145</v>
      </c>
      <c r="C14879" s="7" t="s">
        <v>1379</v>
      </c>
      <c r="D14879" s="7" t="n">
        <v>6</v>
      </c>
      <c r="E14879" s="7" t="n">
        <v>250.86</v>
      </c>
      <c r="F14879" s="7" t="n">
        <v>0</v>
      </c>
      <c r="G14879" s="7" t="n">
        <v>0</v>
      </c>
    </row>
    <row r="14880" customFormat="false" ht="15" hidden="false" customHeight="false" outlineLevel="0" collapsed="false">
      <c r="A14880" s="7" t="s">
        <v>33</v>
      </c>
      <c r="B14880" s="7" t="s">
        <v>181</v>
      </c>
      <c r="C14880" s="7" t="s">
        <v>1387</v>
      </c>
      <c r="D14880" s="7" t="n">
        <v>0</v>
      </c>
      <c r="E14880" s="7" t="n">
        <v>0</v>
      </c>
      <c r="F14880" s="7" t="n">
        <v>2</v>
      </c>
      <c r="G14880" s="7" t="n">
        <v>33</v>
      </c>
    </row>
    <row r="14881" customFormat="false" ht="15" hidden="false" customHeight="false" outlineLevel="0" collapsed="false">
      <c r="A14881" s="7" t="s">
        <v>33</v>
      </c>
      <c r="B14881" s="7" t="s">
        <v>167</v>
      </c>
      <c r="C14881" s="7" t="s">
        <v>1390</v>
      </c>
      <c r="D14881" s="7" t="n">
        <v>2</v>
      </c>
      <c r="E14881" s="7" t="n">
        <v>41</v>
      </c>
      <c r="F14881" s="7" t="n">
        <v>1</v>
      </c>
      <c r="G14881" s="7" t="n">
        <v>20.5</v>
      </c>
    </row>
    <row r="14882" customFormat="false" ht="15" hidden="false" customHeight="false" outlineLevel="0" collapsed="false">
      <c r="A14882" s="7" t="s">
        <v>33</v>
      </c>
      <c r="B14882" s="7" t="s">
        <v>285</v>
      </c>
      <c r="C14882" s="7" t="s">
        <v>1390</v>
      </c>
      <c r="D14882" s="7" t="n">
        <v>0</v>
      </c>
      <c r="E14882" s="7" t="n">
        <v>0</v>
      </c>
      <c r="F14882" s="7" t="n">
        <v>1</v>
      </c>
      <c r="G14882" s="7" t="n">
        <v>20.5</v>
      </c>
    </row>
    <row r="14883" customFormat="false" ht="15" hidden="false" customHeight="false" outlineLevel="0" collapsed="false">
      <c r="A14883" s="7" t="s">
        <v>33</v>
      </c>
      <c r="B14883" s="7" t="s">
        <v>130</v>
      </c>
      <c r="C14883" s="7" t="s">
        <v>1425</v>
      </c>
      <c r="D14883" s="7" t="n">
        <v>5</v>
      </c>
      <c r="E14883" s="7" t="n">
        <v>175</v>
      </c>
      <c r="F14883" s="7" t="n">
        <v>0</v>
      </c>
      <c r="G14883" s="7" t="n">
        <v>0</v>
      </c>
    </row>
    <row r="14884" customFormat="false" ht="15" hidden="false" customHeight="false" outlineLevel="0" collapsed="false">
      <c r="A14884" s="7" t="s">
        <v>33</v>
      </c>
      <c r="B14884" s="7" t="s">
        <v>152</v>
      </c>
      <c r="C14884" s="7" t="s">
        <v>1425</v>
      </c>
      <c r="D14884" s="7" t="n">
        <v>5</v>
      </c>
      <c r="E14884" s="7" t="n">
        <v>175</v>
      </c>
      <c r="F14884" s="7" t="n">
        <v>0</v>
      </c>
      <c r="G14884" s="7" t="n">
        <v>0</v>
      </c>
    </row>
    <row r="14885" customFormat="false" ht="15" hidden="false" customHeight="false" outlineLevel="0" collapsed="false">
      <c r="A14885" s="7" t="s">
        <v>33</v>
      </c>
      <c r="B14885" s="7" t="s">
        <v>198</v>
      </c>
      <c r="C14885" s="7" t="s">
        <v>1425</v>
      </c>
      <c r="D14885" s="7" t="n">
        <v>3</v>
      </c>
      <c r="E14885" s="7" t="n">
        <v>105</v>
      </c>
      <c r="F14885" s="7" t="n">
        <v>0</v>
      </c>
      <c r="G14885" s="7" t="n">
        <v>0</v>
      </c>
    </row>
    <row r="14886" customFormat="false" ht="15" hidden="false" customHeight="false" outlineLevel="0" collapsed="false">
      <c r="A14886" s="7" t="s">
        <v>33</v>
      </c>
      <c r="B14886" s="7" t="s">
        <v>191</v>
      </c>
      <c r="C14886" s="7" t="s">
        <v>1425</v>
      </c>
      <c r="D14886" s="7" t="n">
        <v>3</v>
      </c>
      <c r="E14886" s="7" t="n">
        <v>105</v>
      </c>
      <c r="F14886" s="7" t="n">
        <v>0</v>
      </c>
      <c r="G14886" s="7" t="n">
        <v>0</v>
      </c>
    </row>
    <row r="14887" customFormat="false" ht="15" hidden="false" customHeight="false" outlineLevel="0" collapsed="false">
      <c r="A14887" s="7" t="s">
        <v>33</v>
      </c>
      <c r="B14887" s="7" t="s">
        <v>312</v>
      </c>
      <c r="C14887" s="7" t="s">
        <v>1432</v>
      </c>
      <c r="D14887" s="7" t="n">
        <v>2</v>
      </c>
      <c r="E14887" s="7" t="n">
        <v>34</v>
      </c>
      <c r="F14887" s="7" t="n">
        <v>0</v>
      </c>
      <c r="G14887" s="7" t="n">
        <v>0</v>
      </c>
    </row>
    <row r="14888" customFormat="false" ht="15" hidden="false" customHeight="false" outlineLevel="0" collapsed="false">
      <c r="A14888" s="7" t="s">
        <v>33</v>
      </c>
      <c r="B14888" s="7" t="s">
        <v>192</v>
      </c>
      <c r="C14888" s="7" t="s">
        <v>1311</v>
      </c>
      <c r="D14888" s="7" t="n">
        <v>4</v>
      </c>
      <c r="E14888" s="7" t="n">
        <v>80</v>
      </c>
      <c r="F14888" s="7" t="n">
        <v>2</v>
      </c>
      <c r="G14888" s="7" t="n">
        <v>40</v>
      </c>
    </row>
    <row r="14889" customFormat="false" ht="15" hidden="false" customHeight="false" outlineLevel="0" collapsed="false">
      <c r="A14889" s="7" t="s">
        <v>33</v>
      </c>
      <c r="B14889" s="7" t="s">
        <v>217</v>
      </c>
      <c r="C14889" s="7" t="s">
        <v>1446</v>
      </c>
      <c r="D14889" s="7" t="n">
        <v>3</v>
      </c>
      <c r="E14889" s="7" t="n">
        <v>26.19</v>
      </c>
      <c r="F14889" s="7" t="n">
        <v>0</v>
      </c>
      <c r="G14889" s="7" t="n">
        <v>0</v>
      </c>
    </row>
    <row r="14890" customFormat="false" ht="15" hidden="false" customHeight="false" outlineLevel="0" collapsed="false">
      <c r="A14890" s="7" t="s">
        <v>33</v>
      </c>
      <c r="B14890" s="7" t="s">
        <v>124</v>
      </c>
      <c r="C14890" s="7" t="s">
        <v>1449</v>
      </c>
      <c r="D14890" s="7" t="n">
        <v>30</v>
      </c>
      <c r="E14890" s="7" t="n">
        <v>444</v>
      </c>
      <c r="F14890" s="7" t="n">
        <v>0</v>
      </c>
      <c r="G14890" s="7" t="n">
        <v>0</v>
      </c>
    </row>
    <row r="14891" customFormat="false" ht="15" hidden="false" customHeight="false" outlineLevel="0" collapsed="false">
      <c r="A14891" s="7" t="s">
        <v>33</v>
      </c>
      <c r="B14891" s="7" t="s">
        <v>120</v>
      </c>
      <c r="C14891" s="7" t="s">
        <v>1451</v>
      </c>
      <c r="D14891" s="7" t="n">
        <v>2</v>
      </c>
      <c r="E14891" s="7" t="n">
        <v>26.8</v>
      </c>
      <c r="F14891" s="7" t="n">
        <v>0</v>
      </c>
      <c r="G14891" s="7" t="n">
        <v>0</v>
      </c>
    </row>
    <row r="14892" customFormat="false" ht="15" hidden="false" customHeight="false" outlineLevel="0" collapsed="false">
      <c r="A14892" s="7" t="s">
        <v>33</v>
      </c>
      <c r="B14892" s="7" t="s">
        <v>409</v>
      </c>
      <c r="C14892" s="7" t="s">
        <v>1455</v>
      </c>
      <c r="D14892" s="7" t="n">
        <v>4</v>
      </c>
      <c r="E14892" s="7" t="n">
        <v>63.64</v>
      </c>
      <c r="F14892" s="7" t="n">
        <v>6</v>
      </c>
      <c r="G14892" s="7" t="n">
        <v>95.46</v>
      </c>
    </row>
    <row r="14893" customFormat="false" ht="15" hidden="false" customHeight="false" outlineLevel="0" collapsed="false">
      <c r="A14893" s="7" t="s">
        <v>33</v>
      </c>
      <c r="B14893" s="7" t="s">
        <v>399</v>
      </c>
      <c r="C14893" s="7" t="s">
        <v>1457</v>
      </c>
      <c r="D14893" s="7" t="n">
        <v>6</v>
      </c>
      <c r="E14893" s="7" t="n">
        <v>86.7</v>
      </c>
      <c r="F14893" s="7" t="n">
        <v>0</v>
      </c>
      <c r="G14893" s="7" t="n">
        <v>0</v>
      </c>
    </row>
    <row r="14894" customFormat="false" ht="15" hidden="false" customHeight="false" outlineLevel="0" collapsed="false">
      <c r="A14894" s="7" t="s">
        <v>33</v>
      </c>
      <c r="B14894" s="7" t="s">
        <v>407</v>
      </c>
      <c r="C14894" s="7" t="s">
        <v>1458</v>
      </c>
      <c r="D14894" s="7" t="n">
        <v>1</v>
      </c>
      <c r="E14894" s="7" t="n">
        <v>15.91</v>
      </c>
      <c r="F14894" s="7" t="n">
        <v>6</v>
      </c>
      <c r="G14894" s="7" t="n">
        <v>95.46</v>
      </c>
    </row>
    <row r="14895" customFormat="false" ht="15" hidden="false" customHeight="false" outlineLevel="0" collapsed="false">
      <c r="A14895" s="7" t="s">
        <v>33</v>
      </c>
      <c r="B14895" s="7" t="s">
        <v>261</v>
      </c>
      <c r="C14895" s="7" t="s">
        <v>1463</v>
      </c>
      <c r="D14895" s="7" t="n">
        <v>17</v>
      </c>
      <c r="E14895" s="7" t="n">
        <v>305.15</v>
      </c>
      <c r="F14895" s="7" t="n">
        <v>0</v>
      </c>
      <c r="G14895" s="7" t="n">
        <v>0</v>
      </c>
    </row>
    <row r="14896" customFormat="false" ht="15" hidden="false" customHeight="false" outlineLevel="0" collapsed="false">
      <c r="A14896" s="7" t="s">
        <v>33</v>
      </c>
      <c r="B14896" s="7" t="s">
        <v>357</v>
      </c>
      <c r="C14896" s="7" t="s">
        <v>1465</v>
      </c>
      <c r="D14896" s="7" t="n">
        <v>33</v>
      </c>
      <c r="E14896" s="7" t="n">
        <v>191.73</v>
      </c>
      <c r="F14896" s="7" t="n">
        <v>14</v>
      </c>
      <c r="G14896" s="7" t="n">
        <v>81.34</v>
      </c>
    </row>
    <row r="14897" customFormat="false" ht="15" hidden="false" customHeight="false" outlineLevel="0" collapsed="false">
      <c r="A14897" s="7" t="s">
        <v>33</v>
      </c>
      <c r="B14897" s="7" t="s">
        <v>868</v>
      </c>
      <c r="C14897" s="7" t="s">
        <v>1573</v>
      </c>
      <c r="D14897" s="7" t="n">
        <v>3</v>
      </c>
      <c r="E14897" s="7" t="n">
        <v>55.5</v>
      </c>
      <c r="F14897" s="7" t="n">
        <v>0</v>
      </c>
      <c r="G14897" s="7" t="n">
        <v>0</v>
      </c>
    </row>
    <row r="14898" customFormat="false" ht="15" hidden="false" customHeight="false" outlineLevel="0" collapsed="false">
      <c r="A14898" s="7" t="s">
        <v>33</v>
      </c>
      <c r="B14898" s="7" t="s">
        <v>899</v>
      </c>
      <c r="C14898" s="7" t="s">
        <v>1429</v>
      </c>
      <c r="D14898" s="7" t="n">
        <v>2</v>
      </c>
      <c r="E14898" s="7" t="n">
        <v>41.6</v>
      </c>
      <c r="F14898" s="7" t="n">
        <v>0</v>
      </c>
      <c r="G14898" s="7" t="n">
        <v>0</v>
      </c>
    </row>
    <row r="14899" customFormat="false" ht="15" hidden="false" customHeight="false" outlineLevel="0" collapsed="false">
      <c r="A14899" s="7" t="s">
        <v>33</v>
      </c>
      <c r="B14899" s="7" t="s">
        <v>587</v>
      </c>
      <c r="C14899" s="7" t="s">
        <v>1488</v>
      </c>
      <c r="D14899" s="7" t="n">
        <v>2</v>
      </c>
      <c r="E14899" s="7" t="n">
        <v>154.48</v>
      </c>
      <c r="F14899" s="7" t="n">
        <v>0</v>
      </c>
      <c r="G14899" s="7" t="n">
        <v>0</v>
      </c>
    </row>
    <row r="14900" customFormat="false" ht="15" hidden="false" customHeight="false" outlineLevel="0" collapsed="false">
      <c r="A14900" s="7" t="s">
        <v>33</v>
      </c>
      <c r="B14900" s="7" t="s">
        <v>151</v>
      </c>
      <c r="C14900" s="7" t="s">
        <v>1276</v>
      </c>
      <c r="D14900" s="7" t="n">
        <v>2</v>
      </c>
      <c r="E14900" s="7" t="n">
        <v>144.68</v>
      </c>
      <c r="F14900" s="7" t="n">
        <v>0</v>
      </c>
      <c r="G14900" s="7" t="n">
        <v>0</v>
      </c>
    </row>
    <row r="14901" customFormat="false" ht="15" hidden="false" customHeight="false" outlineLevel="0" collapsed="false">
      <c r="A14901" s="7" t="s">
        <v>33</v>
      </c>
      <c r="B14901" s="7" t="s">
        <v>157</v>
      </c>
      <c r="C14901" s="7" t="s">
        <v>1276</v>
      </c>
      <c r="D14901" s="7" t="n">
        <v>1</v>
      </c>
      <c r="E14901" s="7" t="n">
        <v>72.34</v>
      </c>
      <c r="F14901" s="7" t="n">
        <v>0</v>
      </c>
      <c r="G14901" s="7" t="n">
        <v>0</v>
      </c>
    </row>
    <row r="14902" customFormat="false" ht="15" hidden="false" customHeight="false" outlineLevel="0" collapsed="false">
      <c r="A14902" s="7" t="s">
        <v>33</v>
      </c>
      <c r="B14902" s="7" t="s">
        <v>307</v>
      </c>
      <c r="C14902" s="7" t="s">
        <v>1280</v>
      </c>
      <c r="D14902" s="7" t="n">
        <v>2</v>
      </c>
      <c r="E14902" s="7" t="n">
        <v>214.18</v>
      </c>
      <c r="F14902" s="7" t="n">
        <v>4</v>
      </c>
      <c r="G14902" s="7" t="n">
        <v>428.36</v>
      </c>
    </row>
    <row r="14903" customFormat="false" ht="15" hidden="false" customHeight="false" outlineLevel="0" collapsed="false">
      <c r="A14903" s="7" t="s">
        <v>33</v>
      </c>
      <c r="B14903" s="7" t="s">
        <v>638</v>
      </c>
      <c r="C14903" s="7" t="s">
        <v>1287</v>
      </c>
      <c r="D14903" s="7" t="n">
        <v>2</v>
      </c>
      <c r="E14903" s="7" t="n">
        <v>155.6</v>
      </c>
      <c r="F14903" s="7" t="n">
        <v>0</v>
      </c>
      <c r="G14903" s="7" t="n">
        <v>0</v>
      </c>
    </row>
    <row r="14904" customFormat="false" ht="15" hidden="false" customHeight="false" outlineLevel="0" collapsed="false">
      <c r="A14904" s="7" t="s">
        <v>33</v>
      </c>
      <c r="B14904" s="7" t="s">
        <v>313</v>
      </c>
      <c r="C14904" s="7" t="s">
        <v>1287</v>
      </c>
      <c r="D14904" s="7" t="n">
        <v>0</v>
      </c>
      <c r="E14904" s="7" t="n">
        <v>0</v>
      </c>
      <c r="F14904" s="7" t="n">
        <v>4</v>
      </c>
      <c r="G14904" s="7" t="n">
        <v>311.2</v>
      </c>
    </row>
    <row r="14905" customFormat="false" ht="15" hidden="false" customHeight="false" outlineLevel="0" collapsed="false">
      <c r="A14905" s="7" t="s">
        <v>33</v>
      </c>
      <c r="B14905" s="7" t="s">
        <v>106</v>
      </c>
      <c r="C14905" s="7" t="s">
        <v>1291</v>
      </c>
      <c r="D14905" s="7" t="n">
        <v>6</v>
      </c>
      <c r="E14905" s="7" t="n">
        <v>146.58</v>
      </c>
      <c r="F14905" s="7" t="n">
        <v>1</v>
      </c>
      <c r="G14905" s="7" t="n">
        <v>24.43</v>
      </c>
    </row>
    <row r="14906" customFormat="false" ht="15" hidden="false" customHeight="false" outlineLevel="0" collapsed="false">
      <c r="A14906" s="7" t="s">
        <v>33</v>
      </c>
      <c r="B14906" s="7" t="s">
        <v>173</v>
      </c>
      <c r="C14906" s="7" t="s">
        <v>1291</v>
      </c>
      <c r="D14906" s="7" t="n">
        <v>12</v>
      </c>
      <c r="E14906" s="7" t="n">
        <v>293.16</v>
      </c>
      <c r="F14906" s="7" t="n">
        <v>0</v>
      </c>
      <c r="G14906" s="7" t="n">
        <v>0</v>
      </c>
    </row>
    <row r="14907" customFormat="false" ht="15" hidden="false" customHeight="false" outlineLevel="0" collapsed="false">
      <c r="A14907" s="7" t="s">
        <v>33</v>
      </c>
      <c r="B14907" s="7" t="s">
        <v>135</v>
      </c>
      <c r="C14907" s="7" t="s">
        <v>1316</v>
      </c>
      <c r="D14907" s="7" t="n">
        <v>12</v>
      </c>
      <c r="E14907" s="7" t="n">
        <v>566.76</v>
      </c>
      <c r="F14907" s="7" t="n">
        <v>0</v>
      </c>
      <c r="G14907" s="7" t="n">
        <v>0</v>
      </c>
    </row>
    <row r="14908" customFormat="false" ht="15" hidden="false" customHeight="false" outlineLevel="0" collapsed="false">
      <c r="A14908" s="7" t="s">
        <v>33</v>
      </c>
      <c r="B14908" s="7" t="s">
        <v>193</v>
      </c>
      <c r="C14908" s="7" t="s">
        <v>1316</v>
      </c>
      <c r="D14908" s="7" t="n">
        <v>6</v>
      </c>
      <c r="E14908" s="7" t="n">
        <v>283.38</v>
      </c>
      <c r="F14908" s="7" t="n">
        <v>0</v>
      </c>
      <c r="G14908" s="7" t="n">
        <v>0</v>
      </c>
    </row>
    <row r="14909" customFormat="false" ht="15" hidden="false" customHeight="false" outlineLevel="0" collapsed="false">
      <c r="A14909" s="7" t="s">
        <v>33</v>
      </c>
      <c r="B14909" s="7" t="s">
        <v>144</v>
      </c>
      <c r="C14909" s="7" t="s">
        <v>1320</v>
      </c>
      <c r="D14909" s="7" t="n">
        <v>28</v>
      </c>
      <c r="E14909" s="7" t="n">
        <v>1771.56</v>
      </c>
      <c r="F14909" s="7" t="n">
        <v>0</v>
      </c>
      <c r="G14909" s="7" t="n">
        <v>0</v>
      </c>
    </row>
    <row r="14910" customFormat="false" ht="15" hidden="false" customHeight="false" outlineLevel="0" collapsed="false">
      <c r="A14910" s="7" t="s">
        <v>33</v>
      </c>
      <c r="B14910" s="7" t="s">
        <v>138</v>
      </c>
      <c r="C14910" s="7" t="s">
        <v>1320</v>
      </c>
      <c r="D14910" s="7" t="n">
        <v>13</v>
      </c>
      <c r="E14910" s="7" t="n">
        <v>822.51</v>
      </c>
      <c r="F14910" s="7" t="n">
        <v>5</v>
      </c>
      <c r="G14910" s="7" t="n">
        <v>316.35</v>
      </c>
    </row>
    <row r="14911" customFormat="false" ht="15" hidden="false" customHeight="false" outlineLevel="0" collapsed="false">
      <c r="A14911" s="7" t="s">
        <v>33</v>
      </c>
      <c r="B14911" s="7" t="s">
        <v>218</v>
      </c>
      <c r="C14911" s="7" t="s">
        <v>1320</v>
      </c>
      <c r="D14911" s="7" t="n">
        <v>2</v>
      </c>
      <c r="E14911" s="7" t="n">
        <v>126.54</v>
      </c>
      <c r="F14911" s="7" t="n">
        <v>0</v>
      </c>
      <c r="G14911" s="7" t="n">
        <v>0</v>
      </c>
    </row>
    <row r="14912" customFormat="false" ht="15" hidden="false" customHeight="false" outlineLevel="0" collapsed="false">
      <c r="A14912" s="7" t="s">
        <v>33</v>
      </c>
      <c r="B14912" s="7" t="s">
        <v>166</v>
      </c>
      <c r="C14912" s="7" t="s">
        <v>1320</v>
      </c>
      <c r="D14912" s="7" t="n">
        <v>6</v>
      </c>
      <c r="E14912" s="7" t="n">
        <v>379.62</v>
      </c>
      <c r="F14912" s="7" t="n">
        <v>0</v>
      </c>
      <c r="G14912" s="7" t="n">
        <v>0</v>
      </c>
    </row>
    <row r="14913" customFormat="false" ht="15" hidden="false" customHeight="false" outlineLevel="0" collapsed="false">
      <c r="A14913" s="7" t="s">
        <v>33</v>
      </c>
      <c r="B14913" s="7" t="s">
        <v>132</v>
      </c>
      <c r="C14913" s="7" t="s">
        <v>1322</v>
      </c>
      <c r="D14913" s="7" t="n">
        <v>14</v>
      </c>
      <c r="E14913" s="7" t="n">
        <v>137.48</v>
      </c>
      <c r="F14913" s="7" t="n">
        <v>0</v>
      </c>
      <c r="G14913" s="7" t="n">
        <v>0</v>
      </c>
    </row>
    <row r="14914" customFormat="false" ht="15" hidden="false" customHeight="false" outlineLevel="0" collapsed="false">
      <c r="A14914" s="7" t="s">
        <v>33</v>
      </c>
      <c r="B14914" s="7" t="s">
        <v>168</v>
      </c>
      <c r="C14914" s="7" t="s">
        <v>1326</v>
      </c>
      <c r="D14914" s="7" t="n">
        <v>11</v>
      </c>
      <c r="E14914" s="7" t="n">
        <v>141.02</v>
      </c>
      <c r="F14914" s="7" t="n">
        <v>0</v>
      </c>
      <c r="G14914" s="7" t="n">
        <v>0</v>
      </c>
    </row>
    <row r="14915" customFormat="false" ht="15" hidden="false" customHeight="false" outlineLevel="0" collapsed="false">
      <c r="A14915" s="7" t="s">
        <v>33</v>
      </c>
      <c r="B14915" s="7" t="s">
        <v>113</v>
      </c>
      <c r="C14915" s="7" t="s">
        <v>1330</v>
      </c>
      <c r="D14915" s="7" t="n">
        <v>14</v>
      </c>
      <c r="E14915" s="7" t="n">
        <v>405.02</v>
      </c>
      <c r="F14915" s="7" t="n">
        <v>0</v>
      </c>
      <c r="G14915" s="7" t="n">
        <v>0</v>
      </c>
    </row>
    <row r="14916" customFormat="false" ht="15" hidden="false" customHeight="false" outlineLevel="0" collapsed="false">
      <c r="A14916" s="7" t="s">
        <v>33</v>
      </c>
      <c r="B14916" s="7" t="s">
        <v>111</v>
      </c>
      <c r="C14916" s="7" t="s">
        <v>1330</v>
      </c>
      <c r="D14916" s="7" t="n">
        <v>4</v>
      </c>
      <c r="E14916" s="7" t="n">
        <v>115.72</v>
      </c>
      <c r="F14916" s="7" t="n">
        <v>4</v>
      </c>
      <c r="G14916" s="7" t="n">
        <v>115.72</v>
      </c>
    </row>
    <row r="14917" customFormat="false" ht="15" hidden="false" customHeight="false" outlineLevel="0" collapsed="false">
      <c r="A14917" s="7" t="s">
        <v>33</v>
      </c>
      <c r="B14917" s="7" t="s">
        <v>149</v>
      </c>
      <c r="C14917" s="7" t="s">
        <v>1330</v>
      </c>
      <c r="D14917" s="7" t="n">
        <v>3</v>
      </c>
      <c r="E14917" s="7" t="n">
        <v>86.79</v>
      </c>
      <c r="F14917" s="7" t="n">
        <v>2</v>
      </c>
      <c r="G14917" s="7" t="n">
        <v>57.86</v>
      </c>
    </row>
    <row r="14918" customFormat="false" ht="15" hidden="false" customHeight="false" outlineLevel="0" collapsed="false">
      <c r="A14918" s="7" t="s">
        <v>33</v>
      </c>
      <c r="B14918" s="7" t="s">
        <v>153</v>
      </c>
      <c r="C14918" s="7" t="s">
        <v>1330</v>
      </c>
      <c r="D14918" s="7" t="n">
        <v>4</v>
      </c>
      <c r="E14918" s="7" t="n">
        <v>115.72</v>
      </c>
      <c r="F14918" s="7" t="n">
        <v>1</v>
      </c>
      <c r="G14918" s="7" t="n">
        <v>28.93</v>
      </c>
    </row>
    <row r="14919" customFormat="false" ht="15" hidden="false" customHeight="false" outlineLevel="0" collapsed="false">
      <c r="A14919" s="7" t="s">
        <v>33</v>
      </c>
      <c r="B14919" s="7" t="s">
        <v>141</v>
      </c>
      <c r="C14919" s="7" t="s">
        <v>1334</v>
      </c>
      <c r="D14919" s="7" t="n">
        <v>4</v>
      </c>
      <c r="E14919" s="7" t="n">
        <v>68</v>
      </c>
      <c r="F14919" s="7" t="n">
        <v>0</v>
      </c>
      <c r="G14919" s="7" t="n">
        <v>0</v>
      </c>
    </row>
    <row r="14920" customFormat="false" ht="15" hidden="false" customHeight="false" outlineLevel="0" collapsed="false">
      <c r="A14920" s="7" t="s">
        <v>33</v>
      </c>
      <c r="B14920" s="7" t="s">
        <v>125</v>
      </c>
      <c r="C14920" s="7" t="s">
        <v>1334</v>
      </c>
      <c r="D14920" s="7" t="n">
        <v>4</v>
      </c>
      <c r="E14920" s="7" t="n">
        <v>68</v>
      </c>
      <c r="F14920" s="7" t="n">
        <v>2</v>
      </c>
      <c r="G14920" s="7" t="n">
        <v>34</v>
      </c>
    </row>
    <row r="14921" customFormat="false" ht="15" hidden="false" customHeight="false" outlineLevel="0" collapsed="false">
      <c r="A14921" s="7" t="s">
        <v>33</v>
      </c>
      <c r="B14921" s="7" t="s">
        <v>177</v>
      </c>
      <c r="C14921" s="7" t="s">
        <v>1334</v>
      </c>
      <c r="D14921" s="7" t="n">
        <v>3</v>
      </c>
      <c r="E14921" s="7" t="n">
        <v>51</v>
      </c>
      <c r="F14921" s="7" t="n">
        <v>0</v>
      </c>
      <c r="G14921" s="7" t="n">
        <v>0</v>
      </c>
    </row>
    <row r="14922" customFormat="false" ht="15" hidden="false" customHeight="false" outlineLevel="0" collapsed="false">
      <c r="A14922" s="7" t="s">
        <v>33</v>
      </c>
      <c r="B14922" s="7" t="s">
        <v>121</v>
      </c>
      <c r="C14922" s="7" t="s">
        <v>1339</v>
      </c>
      <c r="D14922" s="7" t="n">
        <v>5</v>
      </c>
      <c r="E14922" s="7" t="n">
        <v>206</v>
      </c>
      <c r="F14922" s="7" t="n">
        <v>2</v>
      </c>
      <c r="G14922" s="7" t="n">
        <v>82.4</v>
      </c>
    </row>
    <row r="14923" customFormat="false" ht="15" hidden="false" customHeight="false" outlineLevel="0" collapsed="false">
      <c r="A14923" s="7" t="s">
        <v>33</v>
      </c>
      <c r="B14923" s="7" t="s">
        <v>123</v>
      </c>
      <c r="C14923" s="7" t="s">
        <v>1340</v>
      </c>
      <c r="D14923" s="7" t="n">
        <v>13</v>
      </c>
      <c r="E14923" s="7" t="n">
        <v>239.85</v>
      </c>
      <c r="F14923" s="7" t="n">
        <v>0</v>
      </c>
      <c r="G14923" s="7" t="n">
        <v>0</v>
      </c>
    </row>
    <row r="14924" customFormat="false" ht="15" hidden="false" customHeight="false" outlineLevel="0" collapsed="false">
      <c r="A14924" s="7" t="s">
        <v>33</v>
      </c>
      <c r="B14924" s="7" t="s">
        <v>211</v>
      </c>
      <c r="C14924" s="7" t="s">
        <v>1341</v>
      </c>
      <c r="D14924" s="7" t="n">
        <v>6</v>
      </c>
      <c r="E14924" s="7" t="n">
        <v>140.4</v>
      </c>
      <c r="F14924" s="7" t="n">
        <v>0</v>
      </c>
      <c r="G14924" s="7" t="n">
        <v>0</v>
      </c>
    </row>
    <row r="14925" customFormat="false" ht="15" hidden="false" customHeight="false" outlineLevel="0" collapsed="false">
      <c r="A14925" s="7" t="s">
        <v>33</v>
      </c>
      <c r="B14925" s="7" t="s">
        <v>201</v>
      </c>
      <c r="C14925" s="7" t="s">
        <v>1344</v>
      </c>
      <c r="D14925" s="7" t="n">
        <v>16</v>
      </c>
      <c r="E14925" s="7" t="n">
        <v>152</v>
      </c>
      <c r="F14925" s="7" t="n">
        <v>0</v>
      </c>
      <c r="G14925" s="7" t="n">
        <v>0</v>
      </c>
    </row>
    <row r="14926" customFormat="false" ht="15" hidden="false" customHeight="false" outlineLevel="0" collapsed="false">
      <c r="A14926" s="7" t="s">
        <v>33</v>
      </c>
      <c r="B14926" s="7" t="s">
        <v>246</v>
      </c>
      <c r="C14926" s="7" t="s">
        <v>1345</v>
      </c>
      <c r="D14926" s="7" t="n">
        <v>20</v>
      </c>
      <c r="E14926" s="7" t="n">
        <v>190</v>
      </c>
      <c r="F14926" s="7" t="n">
        <v>0</v>
      </c>
      <c r="G14926" s="7" t="n">
        <v>0</v>
      </c>
    </row>
    <row r="14927" customFormat="false" ht="15" hidden="false" customHeight="false" outlineLevel="0" collapsed="false">
      <c r="A14927" s="7" t="s">
        <v>33</v>
      </c>
      <c r="B14927" s="7" t="s">
        <v>297</v>
      </c>
      <c r="C14927" s="7" t="s">
        <v>1348</v>
      </c>
      <c r="D14927" s="7" t="n">
        <v>2</v>
      </c>
      <c r="E14927" s="7" t="n">
        <v>16.16</v>
      </c>
      <c r="F14927" s="7" t="n">
        <v>2</v>
      </c>
      <c r="G14927" s="7" t="n">
        <v>16.16</v>
      </c>
    </row>
    <row r="14928" customFormat="false" ht="15" hidden="false" customHeight="false" outlineLevel="0" collapsed="false">
      <c r="A14928" s="7" t="s">
        <v>33</v>
      </c>
      <c r="B14928" s="7" t="s">
        <v>150</v>
      </c>
      <c r="C14928" s="7" t="s">
        <v>1349</v>
      </c>
      <c r="D14928" s="7" t="n">
        <v>10</v>
      </c>
      <c r="E14928" s="7" t="n">
        <v>121.8</v>
      </c>
      <c r="F14928" s="7" t="n">
        <v>2</v>
      </c>
      <c r="G14928" s="7" t="n">
        <v>24.36</v>
      </c>
    </row>
    <row r="14929" customFormat="false" ht="15" hidden="false" customHeight="false" outlineLevel="0" collapsed="false">
      <c r="A14929" s="7" t="s">
        <v>33</v>
      </c>
      <c r="B14929" s="7" t="s">
        <v>311</v>
      </c>
      <c r="C14929" s="7" t="s">
        <v>1352</v>
      </c>
      <c r="D14929" s="7" t="n">
        <v>7</v>
      </c>
      <c r="E14929" s="7" t="n">
        <v>79.31</v>
      </c>
      <c r="F14929" s="7" t="n">
        <v>0</v>
      </c>
      <c r="G14929" s="7" t="n">
        <v>0</v>
      </c>
    </row>
    <row r="14930" customFormat="false" ht="15" hidden="false" customHeight="false" outlineLevel="0" collapsed="false">
      <c r="A14930" s="7" t="s">
        <v>33</v>
      </c>
      <c r="B14930" s="7" t="s">
        <v>114</v>
      </c>
      <c r="C14930" s="7" t="s">
        <v>1354</v>
      </c>
      <c r="D14930" s="7" t="n">
        <v>8</v>
      </c>
      <c r="E14930" s="7" t="n">
        <v>220.4</v>
      </c>
      <c r="F14930" s="7" t="n">
        <v>0</v>
      </c>
      <c r="G14930" s="7" t="n">
        <v>0</v>
      </c>
    </row>
    <row r="14931" customFormat="false" ht="15" hidden="false" customHeight="false" outlineLevel="0" collapsed="false">
      <c r="A14931" s="7" t="s">
        <v>33</v>
      </c>
      <c r="B14931" s="7" t="s">
        <v>275</v>
      </c>
      <c r="C14931" s="7" t="s">
        <v>1358</v>
      </c>
      <c r="D14931" s="7" t="n">
        <v>0</v>
      </c>
      <c r="E14931" s="7" t="n">
        <v>0</v>
      </c>
      <c r="F14931" s="7" t="n">
        <v>2</v>
      </c>
      <c r="G14931" s="7" t="n">
        <v>16.4</v>
      </c>
    </row>
    <row r="14932" customFormat="false" ht="15" hidden="false" customHeight="false" outlineLevel="0" collapsed="false">
      <c r="A14932" s="7" t="s">
        <v>33</v>
      </c>
      <c r="B14932" s="7" t="s">
        <v>236</v>
      </c>
      <c r="C14932" s="7" t="s">
        <v>1361</v>
      </c>
      <c r="D14932" s="7" t="n">
        <v>37</v>
      </c>
      <c r="E14932" s="7" t="n">
        <v>363.34</v>
      </c>
      <c r="F14932" s="7" t="n">
        <v>0</v>
      </c>
      <c r="G14932" s="7" t="n">
        <v>0</v>
      </c>
    </row>
    <row r="14933" customFormat="false" ht="15" hidden="false" customHeight="false" outlineLevel="0" collapsed="false">
      <c r="A14933" s="7" t="s">
        <v>33</v>
      </c>
      <c r="B14933" s="7" t="s">
        <v>298</v>
      </c>
      <c r="C14933" s="7" t="s">
        <v>1362</v>
      </c>
      <c r="D14933" s="7" t="n">
        <v>13</v>
      </c>
      <c r="E14933" s="7" t="n">
        <v>127.66</v>
      </c>
      <c r="F14933" s="7" t="n">
        <v>0</v>
      </c>
      <c r="G14933" s="7" t="n">
        <v>0</v>
      </c>
    </row>
    <row r="14934" customFormat="false" ht="15" hidden="false" customHeight="false" outlineLevel="0" collapsed="false">
      <c r="A14934" s="7" t="s">
        <v>33</v>
      </c>
      <c r="B14934" s="7" t="s">
        <v>358</v>
      </c>
      <c r="C14934" s="7" t="s">
        <v>1373</v>
      </c>
      <c r="D14934" s="7" t="n">
        <v>4</v>
      </c>
      <c r="E14934" s="7" t="n">
        <v>94.4</v>
      </c>
      <c r="F14934" s="7" t="n">
        <v>2</v>
      </c>
      <c r="G14934" s="7" t="n">
        <v>47.2</v>
      </c>
    </row>
    <row r="14935" customFormat="false" ht="15" hidden="false" customHeight="false" outlineLevel="0" collapsed="false">
      <c r="A14935" s="7" t="s">
        <v>33</v>
      </c>
      <c r="B14935" s="7" t="s">
        <v>174</v>
      </c>
      <c r="C14935" s="7" t="s">
        <v>1379</v>
      </c>
      <c r="D14935" s="7" t="n">
        <v>1</v>
      </c>
      <c r="E14935" s="7" t="n">
        <v>41.81</v>
      </c>
      <c r="F14935" s="7" t="n">
        <v>0</v>
      </c>
      <c r="G14935" s="7" t="n">
        <v>0</v>
      </c>
    </row>
    <row r="14936" customFormat="false" ht="15" hidden="false" customHeight="false" outlineLevel="0" collapsed="false">
      <c r="A14936" s="7" t="s">
        <v>33</v>
      </c>
      <c r="B14936" s="7" t="s">
        <v>284</v>
      </c>
      <c r="C14936" s="7" t="s">
        <v>1381</v>
      </c>
      <c r="D14936" s="7" t="n">
        <v>6</v>
      </c>
      <c r="E14936" s="7" t="n">
        <v>389.34</v>
      </c>
      <c r="F14936" s="7" t="n">
        <v>0</v>
      </c>
      <c r="G14936" s="7" t="n">
        <v>0</v>
      </c>
    </row>
    <row r="14937" customFormat="false" ht="15" hidden="false" customHeight="false" outlineLevel="0" collapsed="false">
      <c r="A14937" s="7" t="s">
        <v>33</v>
      </c>
      <c r="B14937" s="7" t="s">
        <v>148</v>
      </c>
      <c r="C14937" s="7" t="s">
        <v>1387</v>
      </c>
      <c r="D14937" s="7" t="n">
        <v>9</v>
      </c>
      <c r="E14937" s="7" t="n">
        <v>148.5</v>
      </c>
      <c r="F14937" s="7" t="n">
        <v>2</v>
      </c>
      <c r="G14937" s="7" t="n">
        <v>33</v>
      </c>
    </row>
    <row r="14938" customFormat="false" ht="15" hidden="false" customHeight="false" outlineLevel="0" collapsed="false">
      <c r="A14938" s="7" t="s">
        <v>33</v>
      </c>
      <c r="B14938" s="7" t="s">
        <v>139</v>
      </c>
      <c r="C14938" s="7" t="s">
        <v>1387</v>
      </c>
      <c r="D14938" s="7" t="n">
        <v>1</v>
      </c>
      <c r="E14938" s="7" t="n">
        <v>16.5</v>
      </c>
      <c r="F14938" s="7" t="n">
        <v>0</v>
      </c>
      <c r="G14938" s="7" t="n">
        <v>0</v>
      </c>
    </row>
    <row r="14939" customFormat="false" ht="15" hidden="false" customHeight="false" outlineLevel="0" collapsed="false">
      <c r="A14939" s="7" t="s">
        <v>33</v>
      </c>
      <c r="B14939" s="7" t="s">
        <v>181</v>
      </c>
      <c r="C14939" s="7" t="s">
        <v>1387</v>
      </c>
      <c r="D14939" s="7" t="n">
        <v>24</v>
      </c>
      <c r="E14939" s="7" t="n">
        <v>396</v>
      </c>
      <c r="F14939" s="7" t="n">
        <v>0</v>
      </c>
      <c r="G14939" s="7" t="n">
        <v>0</v>
      </c>
    </row>
    <row r="14940" customFormat="false" ht="15" hidden="false" customHeight="false" outlineLevel="0" collapsed="false">
      <c r="A14940" s="7" t="s">
        <v>33</v>
      </c>
      <c r="B14940" s="7" t="s">
        <v>257</v>
      </c>
      <c r="C14940" s="7" t="s">
        <v>1387</v>
      </c>
      <c r="D14940" s="7" t="n">
        <v>3</v>
      </c>
      <c r="E14940" s="7" t="n">
        <v>49.5</v>
      </c>
      <c r="F14940" s="7" t="n">
        <v>2</v>
      </c>
      <c r="G14940" s="7" t="n">
        <v>33</v>
      </c>
    </row>
    <row r="14941" customFormat="false" ht="15" hidden="false" customHeight="false" outlineLevel="0" collapsed="false">
      <c r="A14941" s="7" t="s">
        <v>33</v>
      </c>
      <c r="B14941" s="7" t="s">
        <v>306</v>
      </c>
      <c r="C14941" s="7" t="s">
        <v>1407</v>
      </c>
      <c r="D14941" s="7" t="n">
        <v>6</v>
      </c>
      <c r="E14941" s="7" t="n">
        <v>85.5</v>
      </c>
      <c r="F14941" s="7" t="n">
        <v>0</v>
      </c>
      <c r="G14941" s="7" t="n">
        <v>0</v>
      </c>
    </row>
    <row r="14942" customFormat="false" ht="15" hidden="false" customHeight="false" outlineLevel="0" collapsed="false">
      <c r="A14942" s="7" t="s">
        <v>33</v>
      </c>
      <c r="B14942" s="7" t="s">
        <v>130</v>
      </c>
      <c r="C14942" s="7" t="s">
        <v>1425</v>
      </c>
      <c r="D14942" s="7" t="n">
        <v>11</v>
      </c>
      <c r="E14942" s="7" t="n">
        <v>385</v>
      </c>
      <c r="F14942" s="7" t="n">
        <v>0</v>
      </c>
      <c r="G14942" s="7" t="n">
        <v>0</v>
      </c>
    </row>
    <row r="14943" customFormat="false" ht="15" hidden="false" customHeight="false" outlineLevel="0" collapsed="false">
      <c r="A14943" s="7" t="s">
        <v>33</v>
      </c>
      <c r="B14943" s="7" t="s">
        <v>152</v>
      </c>
      <c r="C14943" s="7" t="s">
        <v>1425</v>
      </c>
      <c r="D14943" s="7" t="n">
        <v>11</v>
      </c>
      <c r="E14943" s="7" t="n">
        <v>385</v>
      </c>
      <c r="F14943" s="7" t="n">
        <v>0</v>
      </c>
      <c r="G14943" s="7" t="n">
        <v>0</v>
      </c>
    </row>
    <row r="14944" customFormat="false" ht="15" hidden="false" customHeight="false" outlineLevel="0" collapsed="false">
      <c r="A14944" s="7" t="s">
        <v>33</v>
      </c>
      <c r="B14944" s="7" t="s">
        <v>198</v>
      </c>
      <c r="C14944" s="7" t="s">
        <v>1425</v>
      </c>
      <c r="D14944" s="7" t="n">
        <v>4</v>
      </c>
      <c r="E14944" s="7" t="n">
        <v>140</v>
      </c>
      <c r="F14944" s="7" t="n">
        <v>0</v>
      </c>
      <c r="G14944" s="7" t="n">
        <v>0</v>
      </c>
    </row>
    <row r="14945" customFormat="false" ht="15" hidden="false" customHeight="false" outlineLevel="0" collapsed="false">
      <c r="A14945" s="7" t="s">
        <v>33</v>
      </c>
      <c r="B14945" s="7" t="s">
        <v>286</v>
      </c>
      <c r="C14945" s="7" t="s">
        <v>1428</v>
      </c>
      <c r="D14945" s="7" t="n">
        <v>0</v>
      </c>
      <c r="E14945" s="7" t="n">
        <v>0</v>
      </c>
      <c r="F14945" s="7" t="n">
        <v>1</v>
      </c>
      <c r="G14945" s="7" t="n">
        <v>126.5</v>
      </c>
    </row>
    <row r="14946" customFormat="false" ht="15" hidden="false" customHeight="false" outlineLevel="0" collapsed="false">
      <c r="A14946" s="7" t="s">
        <v>33</v>
      </c>
      <c r="B14946" s="7" t="s">
        <v>212</v>
      </c>
      <c r="C14946" s="7" t="s">
        <v>1432</v>
      </c>
      <c r="D14946" s="7" t="n">
        <v>3</v>
      </c>
      <c r="E14946" s="7" t="n">
        <v>51</v>
      </c>
      <c r="F14946" s="7" t="n">
        <v>0</v>
      </c>
      <c r="G14946" s="7" t="n">
        <v>0</v>
      </c>
    </row>
    <row r="14947" customFormat="false" ht="15" hidden="false" customHeight="false" outlineLevel="0" collapsed="false">
      <c r="A14947" s="7" t="s">
        <v>33</v>
      </c>
      <c r="B14947" s="7" t="s">
        <v>227</v>
      </c>
      <c r="C14947" s="7" t="s">
        <v>1432</v>
      </c>
      <c r="D14947" s="7" t="n">
        <v>3</v>
      </c>
      <c r="E14947" s="7" t="n">
        <v>51</v>
      </c>
      <c r="F14947" s="7" t="n">
        <v>0</v>
      </c>
      <c r="G14947" s="7" t="n">
        <v>0</v>
      </c>
    </row>
    <row r="14948" customFormat="false" ht="15" hidden="false" customHeight="false" outlineLevel="0" collapsed="false">
      <c r="A14948" s="7" t="s">
        <v>33</v>
      </c>
      <c r="B14948" s="7" t="s">
        <v>120</v>
      </c>
      <c r="C14948" s="7" t="s">
        <v>1451</v>
      </c>
      <c r="D14948" s="7" t="n">
        <v>50</v>
      </c>
      <c r="E14948" s="7" t="n">
        <v>670</v>
      </c>
      <c r="F14948" s="7" t="n">
        <v>8</v>
      </c>
      <c r="G14948" s="7" t="n">
        <v>107.2</v>
      </c>
    </row>
    <row r="14949" customFormat="false" ht="15" hidden="false" customHeight="false" outlineLevel="0" collapsed="false">
      <c r="A14949" s="7" t="s">
        <v>33</v>
      </c>
      <c r="B14949" s="7" t="s">
        <v>347</v>
      </c>
      <c r="C14949" s="7" t="s">
        <v>1454</v>
      </c>
      <c r="D14949" s="7" t="n">
        <v>0</v>
      </c>
      <c r="E14949" s="7" t="n">
        <v>0</v>
      </c>
      <c r="F14949" s="7" t="n">
        <v>5</v>
      </c>
      <c r="G14949" s="7" t="n">
        <v>81</v>
      </c>
    </row>
    <row r="14950" customFormat="false" ht="15" hidden="false" customHeight="false" outlineLevel="0" collapsed="false">
      <c r="A14950" s="7" t="s">
        <v>33</v>
      </c>
      <c r="B14950" s="7" t="s">
        <v>409</v>
      </c>
      <c r="C14950" s="7" t="s">
        <v>1455</v>
      </c>
      <c r="D14950" s="7" t="n">
        <v>2</v>
      </c>
      <c r="E14950" s="7" t="n">
        <v>31.82</v>
      </c>
      <c r="F14950" s="7" t="n">
        <v>0</v>
      </c>
      <c r="G14950" s="7" t="n">
        <v>0</v>
      </c>
    </row>
    <row r="14951" customFormat="false" ht="15" hidden="false" customHeight="false" outlineLevel="0" collapsed="false">
      <c r="A14951" s="7" t="s">
        <v>33</v>
      </c>
      <c r="B14951" s="7" t="s">
        <v>399</v>
      </c>
      <c r="C14951" s="7" t="s">
        <v>1457</v>
      </c>
      <c r="D14951" s="7" t="n">
        <v>14</v>
      </c>
      <c r="E14951" s="7" t="n">
        <v>202.3</v>
      </c>
      <c r="F14951" s="7" t="n">
        <v>2</v>
      </c>
      <c r="G14951" s="7" t="n">
        <v>28.9</v>
      </c>
    </row>
    <row r="14952" customFormat="false" ht="15" hidden="false" customHeight="false" outlineLevel="0" collapsed="false">
      <c r="A14952" s="7" t="s">
        <v>33</v>
      </c>
      <c r="B14952" s="7" t="s">
        <v>407</v>
      </c>
      <c r="C14952" s="7" t="s">
        <v>1458</v>
      </c>
      <c r="D14952" s="7" t="n">
        <v>5</v>
      </c>
      <c r="E14952" s="7" t="n">
        <v>79.55</v>
      </c>
      <c r="F14952" s="7" t="n">
        <v>0</v>
      </c>
      <c r="G14952" s="7" t="n">
        <v>0</v>
      </c>
    </row>
    <row r="14953" customFormat="false" ht="15" hidden="false" customHeight="false" outlineLevel="0" collapsed="false">
      <c r="A14953" s="7" t="s">
        <v>33</v>
      </c>
      <c r="B14953" s="7" t="s">
        <v>197</v>
      </c>
      <c r="C14953" s="7" t="s">
        <v>1461</v>
      </c>
      <c r="D14953" s="7" t="n">
        <v>42</v>
      </c>
      <c r="E14953" s="7" t="n">
        <v>436.8</v>
      </c>
      <c r="F14953" s="7" t="n">
        <v>0</v>
      </c>
      <c r="G14953" s="7" t="n">
        <v>0</v>
      </c>
    </row>
    <row r="14954" customFormat="false" ht="15" hidden="false" customHeight="false" outlineLevel="0" collapsed="false">
      <c r="A14954" s="7" t="s">
        <v>33</v>
      </c>
      <c r="B14954" s="7" t="s">
        <v>304</v>
      </c>
      <c r="C14954" s="7" t="s">
        <v>1462</v>
      </c>
      <c r="D14954" s="7" t="n">
        <v>4</v>
      </c>
      <c r="E14954" s="7" t="n">
        <v>86.4</v>
      </c>
      <c r="F14954" s="7" t="n">
        <v>0</v>
      </c>
      <c r="G14954" s="7" t="n">
        <v>0</v>
      </c>
    </row>
    <row r="14955" customFormat="false" ht="15" hidden="false" customHeight="false" outlineLevel="0" collapsed="false">
      <c r="A14955" s="7" t="s">
        <v>33</v>
      </c>
      <c r="B14955" s="7" t="s">
        <v>261</v>
      </c>
      <c r="C14955" s="7" t="s">
        <v>1463</v>
      </c>
      <c r="D14955" s="7" t="n">
        <v>6</v>
      </c>
      <c r="E14955" s="7" t="n">
        <v>107.7</v>
      </c>
      <c r="F14955" s="7" t="n">
        <v>0</v>
      </c>
      <c r="G14955" s="7" t="n">
        <v>0</v>
      </c>
    </row>
    <row r="14956" customFormat="false" ht="15" hidden="false" customHeight="false" outlineLevel="0" collapsed="false">
      <c r="A14956" s="7" t="s">
        <v>33</v>
      </c>
      <c r="B14956" s="7" t="s">
        <v>371</v>
      </c>
      <c r="C14956" s="7" t="s">
        <v>1296</v>
      </c>
      <c r="D14956" s="7" t="n">
        <v>6</v>
      </c>
      <c r="E14956" s="7" t="n">
        <v>66</v>
      </c>
      <c r="F14956" s="7" t="n">
        <v>0</v>
      </c>
      <c r="G14956" s="7" t="n">
        <v>0</v>
      </c>
    </row>
    <row r="14957" customFormat="false" ht="15" hidden="false" customHeight="false" outlineLevel="0" collapsed="false">
      <c r="A14957" s="7" t="s">
        <v>33</v>
      </c>
      <c r="B14957" s="7" t="s">
        <v>393</v>
      </c>
      <c r="C14957" s="7" t="s">
        <v>1297</v>
      </c>
      <c r="D14957" s="7" t="n">
        <v>6</v>
      </c>
      <c r="E14957" s="7" t="n">
        <v>66</v>
      </c>
      <c r="F14957" s="7" t="n">
        <v>0</v>
      </c>
      <c r="G14957" s="7" t="n">
        <v>0</v>
      </c>
    </row>
    <row r="14958" customFormat="false" ht="15" hidden="false" customHeight="false" outlineLevel="0" collapsed="false">
      <c r="A14958" s="7" t="s">
        <v>33</v>
      </c>
      <c r="B14958" s="7" t="s">
        <v>144</v>
      </c>
      <c r="C14958" s="7" t="s">
        <v>1320</v>
      </c>
      <c r="D14958" s="7" t="n">
        <v>5</v>
      </c>
      <c r="E14958" s="7" t="n">
        <v>316.35</v>
      </c>
      <c r="F14958" s="7" t="n">
        <v>0</v>
      </c>
      <c r="G14958" s="7" t="n">
        <v>0</v>
      </c>
    </row>
    <row r="14959" customFormat="false" ht="15" hidden="false" customHeight="false" outlineLevel="0" collapsed="false">
      <c r="A14959" s="7" t="s">
        <v>33</v>
      </c>
      <c r="B14959" s="7" t="s">
        <v>132</v>
      </c>
      <c r="C14959" s="7" t="s">
        <v>1322</v>
      </c>
      <c r="D14959" s="7" t="n">
        <v>3</v>
      </c>
      <c r="E14959" s="7" t="n">
        <v>29.46</v>
      </c>
      <c r="F14959" s="7" t="n">
        <v>0</v>
      </c>
      <c r="G14959" s="7" t="n">
        <v>0</v>
      </c>
    </row>
    <row r="14960" customFormat="false" ht="15" hidden="false" customHeight="false" outlineLevel="0" collapsed="false">
      <c r="A14960" s="7" t="s">
        <v>33</v>
      </c>
      <c r="B14960" s="7" t="s">
        <v>222</v>
      </c>
      <c r="C14960" s="7" t="s">
        <v>1331</v>
      </c>
      <c r="D14960" s="7" t="n">
        <v>2</v>
      </c>
      <c r="E14960" s="7" t="n">
        <v>84.34</v>
      </c>
      <c r="F14960" s="7" t="n">
        <v>0</v>
      </c>
      <c r="G14960" s="7" t="n">
        <v>0</v>
      </c>
    </row>
    <row r="14961" customFormat="false" ht="15" hidden="false" customHeight="false" outlineLevel="0" collapsed="false">
      <c r="A14961" s="7" t="s">
        <v>33</v>
      </c>
      <c r="B14961" s="7" t="s">
        <v>231</v>
      </c>
      <c r="C14961" s="7" t="s">
        <v>1342</v>
      </c>
      <c r="D14961" s="7" t="n">
        <v>9</v>
      </c>
      <c r="E14961" s="7" t="n">
        <v>179.28</v>
      </c>
      <c r="F14961" s="7" t="n">
        <v>0</v>
      </c>
      <c r="G14961" s="7" t="n">
        <v>0</v>
      </c>
    </row>
    <row r="14962" customFormat="false" ht="15" hidden="false" customHeight="false" outlineLevel="0" collapsed="false">
      <c r="A14962" s="7" t="s">
        <v>33</v>
      </c>
      <c r="B14962" s="7" t="s">
        <v>270</v>
      </c>
      <c r="C14962" s="7" t="s">
        <v>1343</v>
      </c>
      <c r="D14962" s="7" t="n">
        <v>13</v>
      </c>
      <c r="E14962" s="7" t="n">
        <v>225.55</v>
      </c>
      <c r="F14962" s="7" t="n">
        <v>0</v>
      </c>
      <c r="G14962" s="7" t="n">
        <v>0</v>
      </c>
    </row>
    <row r="14963" customFormat="false" ht="15" hidden="false" customHeight="false" outlineLevel="0" collapsed="false">
      <c r="A14963" s="7" t="s">
        <v>33</v>
      </c>
      <c r="B14963" s="7" t="s">
        <v>150</v>
      </c>
      <c r="C14963" s="7" t="s">
        <v>1349</v>
      </c>
      <c r="D14963" s="7" t="n">
        <v>14</v>
      </c>
      <c r="E14963" s="7" t="n">
        <v>170.52</v>
      </c>
      <c r="F14963" s="7" t="n">
        <v>0</v>
      </c>
      <c r="G14963" s="7" t="n">
        <v>0</v>
      </c>
    </row>
    <row r="14964" customFormat="false" ht="15" hidden="false" customHeight="false" outlineLevel="0" collapsed="false">
      <c r="A14964" s="7" t="s">
        <v>33</v>
      </c>
      <c r="B14964" s="7" t="s">
        <v>325</v>
      </c>
      <c r="C14964" s="7" t="s">
        <v>1350</v>
      </c>
      <c r="D14964" s="7" t="n">
        <v>9</v>
      </c>
      <c r="E14964" s="7" t="n">
        <v>348.3</v>
      </c>
      <c r="F14964" s="7" t="n">
        <v>0</v>
      </c>
      <c r="G14964" s="7" t="n">
        <v>0</v>
      </c>
    </row>
    <row r="14965" customFormat="false" ht="15" hidden="false" customHeight="false" outlineLevel="0" collapsed="false">
      <c r="A14965" s="7" t="s">
        <v>33</v>
      </c>
      <c r="B14965" s="7" t="s">
        <v>130</v>
      </c>
      <c r="C14965" s="7" t="s">
        <v>1425</v>
      </c>
      <c r="D14965" s="7" t="n">
        <v>2</v>
      </c>
      <c r="E14965" s="7" t="n">
        <v>70</v>
      </c>
      <c r="F14965" s="7" t="n">
        <v>0</v>
      </c>
      <c r="G14965" s="7" t="n">
        <v>0</v>
      </c>
    </row>
    <row r="14966" customFormat="false" ht="15" hidden="false" customHeight="false" outlineLevel="0" collapsed="false">
      <c r="A14966" s="7" t="s">
        <v>33</v>
      </c>
      <c r="B14966" s="7" t="s">
        <v>152</v>
      </c>
      <c r="C14966" s="7" t="s">
        <v>1425</v>
      </c>
      <c r="D14966" s="7" t="n">
        <v>2</v>
      </c>
      <c r="E14966" s="7" t="n">
        <v>70</v>
      </c>
      <c r="F14966" s="7" t="n">
        <v>0</v>
      </c>
      <c r="G14966" s="7" t="n">
        <v>0</v>
      </c>
    </row>
    <row r="14967" customFormat="false" ht="15" hidden="false" customHeight="false" outlineLevel="0" collapsed="false">
      <c r="A14967" s="7" t="s">
        <v>33</v>
      </c>
      <c r="B14967" s="7" t="s">
        <v>161</v>
      </c>
      <c r="C14967" s="7" t="s">
        <v>1428</v>
      </c>
      <c r="D14967" s="7" t="n">
        <v>7</v>
      </c>
      <c r="E14967" s="7" t="n">
        <v>885.5</v>
      </c>
      <c r="F14967" s="7" t="n">
        <v>0</v>
      </c>
      <c r="G14967" s="7" t="n">
        <v>0</v>
      </c>
    </row>
    <row r="14968" customFormat="false" ht="15" hidden="false" customHeight="false" outlineLevel="0" collapsed="false">
      <c r="A14968" s="7" t="s">
        <v>33</v>
      </c>
      <c r="B14968" s="7" t="s">
        <v>204</v>
      </c>
      <c r="C14968" s="7" t="s">
        <v>1428</v>
      </c>
      <c r="D14968" s="7" t="n">
        <v>5</v>
      </c>
      <c r="E14968" s="7" t="n">
        <v>632.5</v>
      </c>
      <c r="F14968" s="7" t="n">
        <v>0</v>
      </c>
      <c r="G14968" s="7" t="n">
        <v>0</v>
      </c>
    </row>
    <row r="14969" customFormat="false" ht="15" hidden="false" customHeight="false" outlineLevel="0" collapsed="false">
      <c r="A14969" s="7" t="s">
        <v>33</v>
      </c>
      <c r="B14969" s="7" t="s">
        <v>196</v>
      </c>
      <c r="C14969" s="7" t="s">
        <v>1428</v>
      </c>
      <c r="D14969" s="7" t="n">
        <v>1</v>
      </c>
      <c r="E14969" s="7" t="n">
        <v>126.5</v>
      </c>
      <c r="F14969" s="7" t="n">
        <v>0</v>
      </c>
      <c r="G14969" s="7" t="n">
        <v>0</v>
      </c>
    </row>
    <row r="14970" customFormat="false" ht="15" hidden="false" customHeight="false" outlineLevel="0" collapsed="false">
      <c r="A14970" s="7" t="s">
        <v>33</v>
      </c>
      <c r="B14970" s="7" t="s">
        <v>124</v>
      </c>
      <c r="C14970" s="7" t="s">
        <v>1449</v>
      </c>
      <c r="D14970" s="7" t="n">
        <v>18</v>
      </c>
      <c r="E14970" s="7" t="n">
        <v>266.4</v>
      </c>
      <c r="F14970" s="7" t="n">
        <v>0</v>
      </c>
      <c r="G14970" s="7" t="n">
        <v>0</v>
      </c>
    </row>
    <row r="14971" customFormat="false" ht="15" hidden="false" customHeight="false" outlineLevel="0" collapsed="false">
      <c r="A14971" s="7" t="s">
        <v>33</v>
      </c>
      <c r="B14971" s="7" t="s">
        <v>86</v>
      </c>
      <c r="C14971" s="7" t="s">
        <v>1271</v>
      </c>
      <c r="D14971" s="7" t="n">
        <v>2</v>
      </c>
      <c r="E14971" s="7" t="n">
        <v>130</v>
      </c>
      <c r="F14971" s="7" t="n">
        <v>0</v>
      </c>
      <c r="G14971" s="7" t="n">
        <v>0</v>
      </c>
    </row>
    <row r="14972" customFormat="false" ht="15" hidden="false" customHeight="false" outlineLevel="0" collapsed="false">
      <c r="A14972" s="7" t="s">
        <v>33</v>
      </c>
      <c r="B14972" s="7" t="s">
        <v>98</v>
      </c>
      <c r="C14972" s="7" t="s">
        <v>1271</v>
      </c>
      <c r="D14972" s="7" t="n">
        <v>3</v>
      </c>
      <c r="E14972" s="7" t="n">
        <v>195</v>
      </c>
      <c r="F14972" s="7" t="n">
        <v>0</v>
      </c>
      <c r="G14972" s="7" t="n">
        <v>0</v>
      </c>
    </row>
    <row r="14973" customFormat="false" ht="15" hidden="false" customHeight="false" outlineLevel="0" collapsed="false">
      <c r="A14973" s="7" t="s">
        <v>33</v>
      </c>
      <c r="B14973" s="7" t="s">
        <v>182</v>
      </c>
      <c r="C14973" s="7" t="s">
        <v>1271</v>
      </c>
      <c r="D14973" s="7" t="n">
        <v>1</v>
      </c>
      <c r="E14973" s="7" t="n">
        <v>65</v>
      </c>
      <c r="F14973" s="7" t="n">
        <v>1</v>
      </c>
      <c r="G14973" s="7" t="n">
        <v>65</v>
      </c>
    </row>
    <row r="14974" customFormat="false" ht="15" hidden="false" customHeight="false" outlineLevel="0" collapsed="false">
      <c r="A14974" s="7" t="s">
        <v>33</v>
      </c>
      <c r="B14974" s="7" t="s">
        <v>88</v>
      </c>
      <c r="C14974" s="7" t="s">
        <v>1271</v>
      </c>
      <c r="D14974" s="7" t="n">
        <v>4</v>
      </c>
      <c r="E14974" s="7" t="n">
        <v>260</v>
      </c>
      <c r="F14974" s="7" t="n">
        <v>0</v>
      </c>
      <c r="G14974" s="7" t="n">
        <v>0</v>
      </c>
    </row>
    <row r="14975" customFormat="false" ht="15" hidden="false" customHeight="false" outlineLevel="0" collapsed="false">
      <c r="A14975" s="7" t="s">
        <v>33</v>
      </c>
      <c r="B14975" s="7" t="s">
        <v>206</v>
      </c>
      <c r="C14975" s="7" t="s">
        <v>1271</v>
      </c>
      <c r="D14975" s="7" t="n">
        <v>2</v>
      </c>
      <c r="E14975" s="7" t="n">
        <v>130</v>
      </c>
      <c r="F14975" s="7" t="n">
        <v>0</v>
      </c>
      <c r="G14975" s="7" t="n">
        <v>0</v>
      </c>
    </row>
    <row r="14976" customFormat="false" ht="15" hidden="false" customHeight="false" outlineLevel="0" collapsed="false">
      <c r="A14976" s="7" t="s">
        <v>33</v>
      </c>
      <c r="B14976" s="7" t="s">
        <v>151</v>
      </c>
      <c r="C14976" s="7" t="s">
        <v>1276</v>
      </c>
      <c r="D14976" s="7" t="n">
        <v>1</v>
      </c>
      <c r="E14976" s="7" t="n">
        <v>72.34</v>
      </c>
      <c r="F14976" s="7" t="n">
        <v>0</v>
      </c>
      <c r="G14976" s="7" t="n">
        <v>0</v>
      </c>
    </row>
    <row r="14977" customFormat="false" ht="15" hidden="false" customHeight="false" outlineLevel="0" collapsed="false">
      <c r="A14977" s="7" t="s">
        <v>33</v>
      </c>
      <c r="B14977" s="7" t="s">
        <v>172</v>
      </c>
      <c r="C14977" s="7" t="s">
        <v>1276</v>
      </c>
      <c r="D14977" s="7" t="n">
        <v>1</v>
      </c>
      <c r="E14977" s="7" t="n">
        <v>72.34</v>
      </c>
      <c r="F14977" s="7" t="n">
        <v>0</v>
      </c>
      <c r="G14977" s="7" t="n">
        <v>0</v>
      </c>
    </row>
    <row r="14978" customFormat="false" ht="15" hidden="false" customHeight="false" outlineLevel="0" collapsed="false">
      <c r="A14978" s="7" t="s">
        <v>33</v>
      </c>
      <c r="B14978" s="7" t="s">
        <v>241</v>
      </c>
      <c r="C14978" s="7" t="s">
        <v>1276</v>
      </c>
      <c r="D14978" s="7" t="n">
        <v>1</v>
      </c>
      <c r="E14978" s="7" t="n">
        <v>72.34</v>
      </c>
      <c r="F14978" s="7" t="n">
        <v>0</v>
      </c>
      <c r="G14978" s="7" t="n">
        <v>0</v>
      </c>
    </row>
    <row r="14979" customFormat="false" ht="15" hidden="false" customHeight="false" outlineLevel="0" collapsed="false">
      <c r="A14979" s="7" t="s">
        <v>33</v>
      </c>
      <c r="B14979" s="7" t="s">
        <v>157</v>
      </c>
      <c r="C14979" s="7" t="s">
        <v>1276</v>
      </c>
      <c r="D14979" s="7" t="n">
        <v>0</v>
      </c>
      <c r="E14979" s="7" t="n">
        <v>0</v>
      </c>
      <c r="F14979" s="7" t="n">
        <v>1</v>
      </c>
      <c r="G14979" s="7" t="n">
        <v>72.34</v>
      </c>
    </row>
    <row r="14980" customFormat="false" ht="15" hidden="false" customHeight="false" outlineLevel="0" collapsed="false">
      <c r="A14980" s="7" t="s">
        <v>33</v>
      </c>
      <c r="B14980" s="7" t="s">
        <v>638</v>
      </c>
      <c r="C14980" s="7" t="s">
        <v>1287</v>
      </c>
      <c r="D14980" s="7" t="n">
        <v>0</v>
      </c>
      <c r="E14980" s="7" t="n">
        <v>0</v>
      </c>
      <c r="F14980" s="7" t="n">
        <v>1</v>
      </c>
      <c r="G14980" s="7" t="n">
        <v>77.8</v>
      </c>
    </row>
    <row r="14981" customFormat="false" ht="15" hidden="false" customHeight="false" outlineLevel="0" collapsed="false">
      <c r="A14981" s="7" t="s">
        <v>33</v>
      </c>
      <c r="B14981" s="7" t="s">
        <v>313</v>
      </c>
      <c r="C14981" s="7" t="s">
        <v>1287</v>
      </c>
      <c r="D14981" s="7" t="n">
        <v>2</v>
      </c>
      <c r="E14981" s="7" t="n">
        <v>155.6</v>
      </c>
      <c r="F14981" s="7" t="n">
        <v>0</v>
      </c>
      <c r="G14981" s="7" t="n">
        <v>0</v>
      </c>
    </row>
    <row r="14982" customFormat="false" ht="15" hidden="false" customHeight="false" outlineLevel="0" collapsed="false">
      <c r="A14982" s="7" t="s">
        <v>33</v>
      </c>
      <c r="B14982" s="7" t="s">
        <v>391</v>
      </c>
      <c r="C14982" s="7" t="s">
        <v>1287</v>
      </c>
      <c r="D14982" s="7" t="n">
        <v>0</v>
      </c>
      <c r="E14982" s="7" t="n">
        <v>0</v>
      </c>
      <c r="F14982" s="7" t="n">
        <v>1</v>
      </c>
      <c r="G14982" s="7" t="n">
        <v>77.8</v>
      </c>
    </row>
    <row r="14983" customFormat="false" ht="15" hidden="false" customHeight="false" outlineLevel="0" collapsed="false">
      <c r="A14983" s="7" t="s">
        <v>33</v>
      </c>
      <c r="B14983" s="7" t="s">
        <v>106</v>
      </c>
      <c r="C14983" s="7" t="s">
        <v>1291</v>
      </c>
      <c r="D14983" s="7" t="n">
        <v>0</v>
      </c>
      <c r="E14983" s="7" t="n">
        <v>0</v>
      </c>
      <c r="F14983" s="7" t="n">
        <v>1</v>
      </c>
      <c r="G14983" s="7" t="n">
        <v>24.43</v>
      </c>
    </row>
    <row r="14984" customFormat="false" ht="15" hidden="false" customHeight="false" outlineLevel="0" collapsed="false">
      <c r="A14984" s="7" t="s">
        <v>33</v>
      </c>
      <c r="B14984" s="7" t="s">
        <v>96</v>
      </c>
      <c r="C14984" s="7" t="s">
        <v>1291</v>
      </c>
      <c r="D14984" s="7" t="n">
        <v>5</v>
      </c>
      <c r="E14984" s="7" t="n">
        <v>122.15</v>
      </c>
      <c r="F14984" s="7" t="n">
        <v>0</v>
      </c>
      <c r="G14984" s="7" t="n">
        <v>0</v>
      </c>
    </row>
    <row r="14985" customFormat="false" ht="15" hidden="false" customHeight="false" outlineLevel="0" collapsed="false">
      <c r="A14985" s="7" t="s">
        <v>33</v>
      </c>
      <c r="B14985" s="7" t="s">
        <v>110</v>
      </c>
      <c r="C14985" s="7" t="s">
        <v>1291</v>
      </c>
      <c r="D14985" s="7" t="n">
        <v>2</v>
      </c>
      <c r="E14985" s="7" t="n">
        <v>48.86</v>
      </c>
      <c r="F14985" s="7" t="n">
        <v>0</v>
      </c>
      <c r="G14985" s="7" t="n">
        <v>0</v>
      </c>
    </row>
    <row r="14986" customFormat="false" ht="15" hidden="false" customHeight="false" outlineLevel="0" collapsed="false">
      <c r="A14986" s="7" t="s">
        <v>33</v>
      </c>
      <c r="B14986" s="7" t="s">
        <v>371</v>
      </c>
      <c r="C14986" s="7" t="s">
        <v>1296</v>
      </c>
      <c r="D14986" s="7" t="n">
        <v>6</v>
      </c>
      <c r="E14986" s="7" t="n">
        <v>66</v>
      </c>
      <c r="F14986" s="7" t="n">
        <v>0</v>
      </c>
      <c r="G14986" s="7" t="n">
        <v>0</v>
      </c>
    </row>
    <row r="14987" customFormat="false" ht="15" hidden="false" customHeight="false" outlineLevel="0" collapsed="false">
      <c r="A14987" s="7" t="s">
        <v>33</v>
      </c>
      <c r="B14987" s="7" t="s">
        <v>393</v>
      </c>
      <c r="C14987" s="7" t="s">
        <v>1297</v>
      </c>
      <c r="D14987" s="7" t="n">
        <v>6</v>
      </c>
      <c r="E14987" s="7" t="n">
        <v>66</v>
      </c>
      <c r="F14987" s="7" t="n">
        <v>0</v>
      </c>
      <c r="G14987" s="7" t="n">
        <v>0</v>
      </c>
    </row>
    <row r="14988" customFormat="false" ht="15" hidden="false" customHeight="false" outlineLevel="0" collapsed="false">
      <c r="A14988" s="7" t="s">
        <v>33</v>
      </c>
      <c r="B14988" s="7" t="s">
        <v>569</v>
      </c>
      <c r="C14988" s="7" t="s">
        <v>1298</v>
      </c>
      <c r="D14988" s="7" t="n">
        <v>6</v>
      </c>
      <c r="E14988" s="7" t="n">
        <v>66</v>
      </c>
      <c r="F14988" s="7" t="n">
        <v>0</v>
      </c>
      <c r="G14988" s="7" t="n">
        <v>0</v>
      </c>
    </row>
    <row r="14989" customFormat="false" ht="15" hidden="false" customHeight="false" outlineLevel="0" collapsed="false">
      <c r="A14989" s="7" t="s">
        <v>33</v>
      </c>
      <c r="B14989" s="7" t="s">
        <v>83</v>
      </c>
      <c r="C14989" s="7" t="s">
        <v>1303</v>
      </c>
      <c r="D14989" s="7" t="n">
        <v>66</v>
      </c>
      <c r="E14989" s="7" t="n">
        <v>3003</v>
      </c>
      <c r="F14989" s="7" t="n">
        <v>12</v>
      </c>
      <c r="G14989" s="7" t="n">
        <v>546</v>
      </c>
    </row>
    <row r="14990" customFormat="false" ht="15" hidden="false" customHeight="false" outlineLevel="0" collapsed="false">
      <c r="A14990" s="7" t="s">
        <v>33</v>
      </c>
      <c r="B14990" s="7" t="s">
        <v>187</v>
      </c>
      <c r="C14990" s="7" t="s">
        <v>1309</v>
      </c>
      <c r="D14990" s="7" t="n">
        <v>16</v>
      </c>
      <c r="E14990" s="7" t="n">
        <v>1244.8</v>
      </c>
      <c r="F14990" s="7" t="n">
        <v>0</v>
      </c>
      <c r="G14990" s="7" t="n">
        <v>0</v>
      </c>
    </row>
    <row r="14991" customFormat="false" ht="15" hidden="false" customHeight="false" outlineLevel="0" collapsed="false">
      <c r="A14991" s="7" t="s">
        <v>33</v>
      </c>
      <c r="B14991" s="7" t="s">
        <v>144</v>
      </c>
      <c r="C14991" s="7" t="s">
        <v>1320</v>
      </c>
      <c r="D14991" s="7" t="n">
        <v>5</v>
      </c>
      <c r="E14991" s="7" t="n">
        <v>316.35</v>
      </c>
      <c r="F14991" s="7" t="n">
        <v>0</v>
      </c>
      <c r="G14991" s="7" t="n">
        <v>0</v>
      </c>
    </row>
    <row r="14992" customFormat="false" ht="15" hidden="false" customHeight="false" outlineLevel="0" collapsed="false">
      <c r="A14992" s="7" t="s">
        <v>33</v>
      </c>
      <c r="B14992" s="7" t="s">
        <v>138</v>
      </c>
      <c r="C14992" s="7" t="s">
        <v>1320</v>
      </c>
      <c r="D14992" s="7" t="n">
        <v>1</v>
      </c>
      <c r="E14992" s="7" t="n">
        <v>63.27</v>
      </c>
      <c r="F14992" s="7" t="n">
        <v>0</v>
      </c>
      <c r="G14992" s="7" t="n">
        <v>0</v>
      </c>
    </row>
    <row r="14993" customFormat="false" ht="15" hidden="false" customHeight="false" outlineLevel="0" collapsed="false">
      <c r="A14993" s="7" t="s">
        <v>33</v>
      </c>
      <c r="B14993" s="7" t="s">
        <v>218</v>
      </c>
      <c r="C14993" s="7" t="s">
        <v>1320</v>
      </c>
      <c r="D14993" s="7" t="n">
        <v>4</v>
      </c>
      <c r="E14993" s="7" t="n">
        <v>253.08</v>
      </c>
      <c r="F14993" s="7" t="n">
        <v>0</v>
      </c>
      <c r="G14993" s="7" t="n">
        <v>0</v>
      </c>
    </row>
    <row r="14994" customFormat="false" ht="15" hidden="false" customHeight="false" outlineLevel="0" collapsed="false">
      <c r="A14994" s="7" t="s">
        <v>33</v>
      </c>
      <c r="B14994" s="7" t="s">
        <v>166</v>
      </c>
      <c r="C14994" s="7" t="s">
        <v>1320</v>
      </c>
      <c r="D14994" s="7" t="n">
        <v>1</v>
      </c>
      <c r="E14994" s="7" t="n">
        <v>63.27</v>
      </c>
      <c r="F14994" s="7" t="n">
        <v>0</v>
      </c>
      <c r="G14994" s="7" t="n">
        <v>0</v>
      </c>
    </row>
    <row r="14995" customFormat="false" ht="15" hidden="false" customHeight="false" outlineLevel="0" collapsed="false">
      <c r="A14995" s="7" t="s">
        <v>33</v>
      </c>
      <c r="B14995" s="7" t="s">
        <v>466</v>
      </c>
      <c r="C14995" s="7" t="s">
        <v>1329</v>
      </c>
      <c r="D14995" s="7" t="n">
        <v>6</v>
      </c>
      <c r="E14995" s="7" t="n">
        <v>584.1</v>
      </c>
      <c r="F14995" s="7" t="n">
        <v>0</v>
      </c>
      <c r="G14995" s="7" t="n">
        <v>0</v>
      </c>
    </row>
    <row r="14996" customFormat="false" ht="15" hidden="false" customHeight="false" outlineLevel="0" collapsed="false">
      <c r="A14996" s="7" t="s">
        <v>33</v>
      </c>
      <c r="B14996" s="7" t="s">
        <v>113</v>
      </c>
      <c r="C14996" s="7" t="s">
        <v>1330</v>
      </c>
      <c r="D14996" s="7" t="n">
        <v>11</v>
      </c>
      <c r="E14996" s="7" t="n">
        <v>318.23</v>
      </c>
      <c r="F14996" s="7" t="n">
        <v>0</v>
      </c>
      <c r="G14996" s="7" t="n">
        <v>0</v>
      </c>
    </row>
    <row r="14997" customFormat="false" ht="15" hidden="false" customHeight="false" outlineLevel="0" collapsed="false">
      <c r="A14997" s="7" t="s">
        <v>33</v>
      </c>
      <c r="B14997" s="7" t="s">
        <v>111</v>
      </c>
      <c r="C14997" s="7" t="s">
        <v>1330</v>
      </c>
      <c r="D14997" s="7" t="n">
        <v>9</v>
      </c>
      <c r="E14997" s="7" t="n">
        <v>260.37</v>
      </c>
      <c r="F14997" s="7" t="n">
        <v>0</v>
      </c>
      <c r="G14997" s="7" t="n">
        <v>0</v>
      </c>
    </row>
    <row r="14998" customFormat="false" ht="15" hidden="false" customHeight="false" outlineLevel="0" collapsed="false">
      <c r="A14998" s="7" t="s">
        <v>33</v>
      </c>
      <c r="B14998" s="7" t="s">
        <v>149</v>
      </c>
      <c r="C14998" s="7" t="s">
        <v>1330</v>
      </c>
      <c r="D14998" s="7" t="n">
        <v>9</v>
      </c>
      <c r="E14998" s="7" t="n">
        <v>260.37</v>
      </c>
      <c r="F14998" s="7" t="n">
        <v>0</v>
      </c>
      <c r="G14998" s="7" t="n">
        <v>0</v>
      </c>
    </row>
    <row r="14999" customFormat="false" ht="15" hidden="false" customHeight="false" outlineLevel="0" collapsed="false">
      <c r="A14999" s="7" t="s">
        <v>33</v>
      </c>
      <c r="B14999" s="7" t="s">
        <v>153</v>
      </c>
      <c r="C14999" s="7" t="s">
        <v>1330</v>
      </c>
      <c r="D14999" s="7" t="n">
        <v>6</v>
      </c>
      <c r="E14999" s="7" t="n">
        <v>173.58</v>
      </c>
      <c r="F14999" s="7" t="n">
        <v>0</v>
      </c>
      <c r="G14999" s="7" t="n">
        <v>0</v>
      </c>
    </row>
    <row r="15000" customFormat="false" ht="15" hidden="false" customHeight="false" outlineLevel="0" collapsed="false">
      <c r="A15000" s="7" t="s">
        <v>33</v>
      </c>
      <c r="B15000" s="7" t="s">
        <v>326</v>
      </c>
      <c r="C15000" s="7" t="s">
        <v>1330</v>
      </c>
      <c r="D15000" s="7" t="n">
        <v>4</v>
      </c>
      <c r="E15000" s="7" t="n">
        <v>115.72</v>
      </c>
      <c r="F15000" s="7" t="n">
        <v>0</v>
      </c>
      <c r="G15000" s="7" t="n">
        <v>0</v>
      </c>
    </row>
    <row r="15001" customFormat="false" ht="15" hidden="false" customHeight="false" outlineLevel="0" collapsed="false">
      <c r="A15001" s="7" t="s">
        <v>33</v>
      </c>
      <c r="B15001" s="7" t="s">
        <v>141</v>
      </c>
      <c r="C15001" s="7" t="s">
        <v>1334</v>
      </c>
      <c r="D15001" s="7" t="n">
        <v>0</v>
      </c>
      <c r="E15001" s="7" t="n">
        <v>0</v>
      </c>
      <c r="F15001" s="7" t="n">
        <v>1</v>
      </c>
      <c r="G15001" s="7" t="n">
        <v>17</v>
      </c>
    </row>
    <row r="15002" customFormat="false" ht="15" hidden="false" customHeight="false" outlineLevel="0" collapsed="false">
      <c r="A15002" s="7" t="s">
        <v>33</v>
      </c>
      <c r="B15002" s="7" t="s">
        <v>177</v>
      </c>
      <c r="C15002" s="7" t="s">
        <v>1334</v>
      </c>
      <c r="D15002" s="7" t="n">
        <v>0</v>
      </c>
      <c r="E15002" s="7" t="n">
        <v>0</v>
      </c>
      <c r="F15002" s="7" t="n">
        <v>1</v>
      </c>
      <c r="G15002" s="7" t="n">
        <v>17</v>
      </c>
    </row>
    <row r="15003" customFormat="false" ht="15" hidden="false" customHeight="false" outlineLevel="0" collapsed="false">
      <c r="A15003" s="7" t="s">
        <v>33</v>
      </c>
      <c r="B15003" s="7" t="s">
        <v>231</v>
      </c>
      <c r="C15003" s="7" t="s">
        <v>1342</v>
      </c>
      <c r="D15003" s="7" t="n">
        <v>15</v>
      </c>
      <c r="E15003" s="7" t="n">
        <v>298.8</v>
      </c>
      <c r="F15003" s="7" t="n">
        <v>5</v>
      </c>
      <c r="G15003" s="7" t="n">
        <v>99.6</v>
      </c>
    </row>
    <row r="15004" customFormat="false" ht="15" hidden="false" customHeight="false" outlineLevel="0" collapsed="false">
      <c r="A15004" s="7" t="s">
        <v>33</v>
      </c>
      <c r="B15004" s="7" t="s">
        <v>270</v>
      </c>
      <c r="C15004" s="7" t="s">
        <v>1343</v>
      </c>
      <c r="D15004" s="7" t="n">
        <v>2</v>
      </c>
      <c r="E15004" s="7" t="n">
        <v>34.7</v>
      </c>
      <c r="F15004" s="7" t="n">
        <v>1</v>
      </c>
      <c r="G15004" s="7" t="n">
        <v>17.35</v>
      </c>
    </row>
    <row r="15005" customFormat="false" ht="15" hidden="false" customHeight="false" outlineLevel="0" collapsed="false">
      <c r="A15005" s="7" t="s">
        <v>33</v>
      </c>
      <c r="B15005" s="7" t="s">
        <v>246</v>
      </c>
      <c r="C15005" s="7" t="s">
        <v>1345</v>
      </c>
      <c r="D15005" s="7" t="n">
        <v>3</v>
      </c>
      <c r="E15005" s="7" t="n">
        <v>28.5</v>
      </c>
      <c r="F15005" s="7" t="n">
        <v>0</v>
      </c>
      <c r="G15005" s="7" t="n">
        <v>0</v>
      </c>
    </row>
    <row r="15006" customFormat="false" ht="15" hidden="false" customHeight="false" outlineLevel="0" collapsed="false">
      <c r="A15006" s="7" t="s">
        <v>33</v>
      </c>
      <c r="B15006" s="7" t="s">
        <v>297</v>
      </c>
      <c r="C15006" s="7" t="s">
        <v>1348</v>
      </c>
      <c r="D15006" s="7" t="n">
        <v>2</v>
      </c>
      <c r="E15006" s="7" t="n">
        <v>16.16</v>
      </c>
      <c r="F15006" s="7" t="n">
        <v>0</v>
      </c>
      <c r="G15006" s="7" t="n">
        <v>0</v>
      </c>
    </row>
    <row r="15007" customFormat="false" ht="15" hidden="false" customHeight="false" outlineLevel="0" collapsed="false">
      <c r="A15007" s="7" t="s">
        <v>33</v>
      </c>
      <c r="B15007" s="7" t="s">
        <v>150</v>
      </c>
      <c r="C15007" s="7" t="s">
        <v>1349</v>
      </c>
      <c r="D15007" s="7" t="n">
        <v>7</v>
      </c>
      <c r="E15007" s="7" t="n">
        <v>85.26</v>
      </c>
      <c r="F15007" s="7" t="n">
        <v>0</v>
      </c>
      <c r="G15007" s="7" t="n">
        <v>0</v>
      </c>
    </row>
    <row r="15008" customFormat="false" ht="15" hidden="false" customHeight="false" outlineLevel="0" collapsed="false">
      <c r="A15008" s="7" t="s">
        <v>33</v>
      </c>
      <c r="B15008" s="7" t="s">
        <v>311</v>
      </c>
      <c r="C15008" s="7" t="s">
        <v>1352</v>
      </c>
      <c r="D15008" s="7" t="n">
        <v>3</v>
      </c>
      <c r="E15008" s="7" t="n">
        <v>33.99</v>
      </c>
      <c r="F15008" s="7" t="n">
        <v>0</v>
      </c>
      <c r="G15008" s="7" t="n">
        <v>0</v>
      </c>
    </row>
    <row r="15009" customFormat="false" ht="15" hidden="false" customHeight="false" outlineLevel="0" collapsed="false">
      <c r="A15009" s="7" t="s">
        <v>33</v>
      </c>
      <c r="B15009" s="7" t="s">
        <v>323</v>
      </c>
      <c r="C15009" s="7" t="s">
        <v>1355</v>
      </c>
      <c r="D15009" s="7" t="n">
        <v>0</v>
      </c>
      <c r="E15009" s="7" t="n">
        <v>0</v>
      </c>
      <c r="F15009" s="7" t="n">
        <v>1</v>
      </c>
      <c r="G15009" s="7" t="n">
        <v>20.24</v>
      </c>
    </row>
    <row r="15010" customFormat="false" ht="15" hidden="false" customHeight="false" outlineLevel="0" collapsed="false">
      <c r="A15010" s="7" t="s">
        <v>33</v>
      </c>
      <c r="B15010" s="7" t="s">
        <v>275</v>
      </c>
      <c r="C15010" s="7" t="s">
        <v>1358</v>
      </c>
      <c r="D15010" s="7" t="n">
        <v>10</v>
      </c>
      <c r="E15010" s="7" t="n">
        <v>82</v>
      </c>
      <c r="F15010" s="7" t="n">
        <v>0</v>
      </c>
      <c r="G15010" s="7" t="n">
        <v>0</v>
      </c>
    </row>
    <row r="15011" customFormat="false" ht="15" hidden="false" customHeight="false" outlineLevel="0" collapsed="false">
      <c r="A15011" s="7" t="s">
        <v>33</v>
      </c>
      <c r="B15011" s="7" t="s">
        <v>236</v>
      </c>
      <c r="C15011" s="7" t="s">
        <v>1361</v>
      </c>
      <c r="D15011" s="7" t="n">
        <v>10</v>
      </c>
      <c r="E15011" s="7" t="n">
        <v>98.2</v>
      </c>
      <c r="F15011" s="7" t="n">
        <v>10</v>
      </c>
      <c r="G15011" s="7" t="n">
        <v>98.2</v>
      </c>
    </row>
    <row r="15012" customFormat="false" ht="15" hidden="false" customHeight="false" outlineLevel="0" collapsed="false">
      <c r="A15012" s="7" t="s">
        <v>33</v>
      </c>
      <c r="B15012" s="7" t="s">
        <v>445</v>
      </c>
      <c r="C15012" s="7" t="s">
        <v>1372</v>
      </c>
      <c r="D15012" s="7" t="n">
        <v>1</v>
      </c>
      <c r="E15012" s="7" t="n">
        <v>49.3</v>
      </c>
      <c r="F15012" s="7" t="n">
        <v>0</v>
      </c>
      <c r="G15012" s="7" t="n">
        <v>0</v>
      </c>
    </row>
    <row r="15013" customFormat="false" ht="15" hidden="false" customHeight="false" outlineLevel="0" collapsed="false">
      <c r="A15013" s="7" t="s">
        <v>33</v>
      </c>
      <c r="B15013" s="7" t="s">
        <v>278</v>
      </c>
      <c r="C15013" s="7" t="s">
        <v>1372</v>
      </c>
      <c r="D15013" s="7" t="n">
        <v>4</v>
      </c>
      <c r="E15013" s="7" t="n">
        <v>168</v>
      </c>
      <c r="F15013" s="7" t="n">
        <v>0</v>
      </c>
      <c r="G15013" s="7" t="n">
        <v>0</v>
      </c>
    </row>
    <row r="15014" customFormat="false" ht="15" hidden="false" customHeight="false" outlineLevel="0" collapsed="false">
      <c r="A15014" s="7" t="s">
        <v>33</v>
      </c>
      <c r="B15014" s="7" t="s">
        <v>268</v>
      </c>
      <c r="C15014" s="7" t="s">
        <v>1372</v>
      </c>
      <c r="D15014" s="7" t="n">
        <v>4</v>
      </c>
      <c r="E15014" s="7" t="n">
        <v>168</v>
      </c>
      <c r="F15014" s="7" t="n">
        <v>0</v>
      </c>
      <c r="G15014" s="7" t="n">
        <v>0</v>
      </c>
    </row>
    <row r="15015" customFormat="false" ht="15" hidden="false" customHeight="false" outlineLevel="0" collapsed="false">
      <c r="A15015" s="7" t="s">
        <v>33</v>
      </c>
      <c r="B15015" s="7" t="s">
        <v>188</v>
      </c>
      <c r="C15015" s="7" t="s">
        <v>1379</v>
      </c>
      <c r="D15015" s="7" t="n">
        <v>7</v>
      </c>
      <c r="E15015" s="7" t="n">
        <v>292.67</v>
      </c>
      <c r="F15015" s="7" t="n">
        <v>0</v>
      </c>
      <c r="G15015" s="7" t="n">
        <v>0</v>
      </c>
    </row>
    <row r="15016" customFormat="false" ht="15" hidden="false" customHeight="false" outlineLevel="0" collapsed="false">
      <c r="A15016" s="7" t="s">
        <v>33</v>
      </c>
      <c r="B15016" s="7" t="s">
        <v>174</v>
      </c>
      <c r="C15016" s="7" t="s">
        <v>1379</v>
      </c>
      <c r="D15016" s="7" t="n">
        <v>2</v>
      </c>
      <c r="E15016" s="7" t="n">
        <v>83.62</v>
      </c>
      <c r="F15016" s="7" t="n">
        <v>0</v>
      </c>
      <c r="G15016" s="7" t="n">
        <v>0</v>
      </c>
    </row>
    <row r="15017" customFormat="false" ht="15" hidden="false" customHeight="false" outlineLevel="0" collapsed="false">
      <c r="A15017" s="7" t="s">
        <v>33</v>
      </c>
      <c r="B15017" s="7" t="s">
        <v>145</v>
      </c>
      <c r="C15017" s="7" t="s">
        <v>1379</v>
      </c>
      <c r="D15017" s="7" t="n">
        <v>7</v>
      </c>
      <c r="E15017" s="7" t="n">
        <v>292.67</v>
      </c>
      <c r="F15017" s="7" t="n">
        <v>0</v>
      </c>
      <c r="G15017" s="7" t="n">
        <v>0</v>
      </c>
    </row>
    <row r="15018" customFormat="false" ht="15" hidden="false" customHeight="false" outlineLevel="0" collapsed="false">
      <c r="A15018" s="7" t="s">
        <v>33</v>
      </c>
      <c r="B15018" s="7" t="s">
        <v>284</v>
      </c>
      <c r="C15018" s="7" t="s">
        <v>1381</v>
      </c>
      <c r="D15018" s="7" t="n">
        <v>2</v>
      </c>
      <c r="E15018" s="7" t="n">
        <v>129.78</v>
      </c>
      <c r="F15018" s="7" t="n">
        <v>0</v>
      </c>
      <c r="G15018" s="7" t="n">
        <v>0</v>
      </c>
    </row>
    <row r="15019" customFormat="false" ht="15" hidden="false" customHeight="false" outlineLevel="0" collapsed="false">
      <c r="A15019" s="7" t="s">
        <v>33</v>
      </c>
      <c r="B15019" s="7" t="s">
        <v>257</v>
      </c>
      <c r="C15019" s="7" t="s">
        <v>1387</v>
      </c>
      <c r="D15019" s="7" t="n">
        <v>2</v>
      </c>
      <c r="E15019" s="7" t="n">
        <v>33</v>
      </c>
      <c r="F15019" s="7" t="n">
        <v>0</v>
      </c>
      <c r="G15019" s="7" t="n">
        <v>0</v>
      </c>
    </row>
    <row r="15020" customFormat="false" ht="15" hidden="false" customHeight="false" outlineLevel="0" collapsed="false">
      <c r="A15020" s="7" t="s">
        <v>33</v>
      </c>
      <c r="B15020" s="7" t="s">
        <v>133</v>
      </c>
      <c r="C15020" s="7" t="s">
        <v>1390</v>
      </c>
      <c r="D15020" s="7" t="n">
        <v>2</v>
      </c>
      <c r="E15020" s="7" t="n">
        <v>41</v>
      </c>
      <c r="F15020" s="7" t="n">
        <v>0</v>
      </c>
      <c r="G15020" s="7" t="n">
        <v>0</v>
      </c>
    </row>
    <row r="15021" customFormat="false" ht="15" hidden="false" customHeight="false" outlineLevel="0" collapsed="false">
      <c r="A15021" s="7" t="s">
        <v>33</v>
      </c>
      <c r="B15021" s="7" t="s">
        <v>154</v>
      </c>
      <c r="C15021" s="7" t="s">
        <v>1390</v>
      </c>
      <c r="D15021" s="7" t="n">
        <v>4</v>
      </c>
      <c r="E15021" s="7" t="n">
        <v>82</v>
      </c>
      <c r="F15021" s="7" t="n">
        <v>0</v>
      </c>
      <c r="G15021" s="7" t="n">
        <v>0</v>
      </c>
    </row>
    <row r="15022" customFormat="false" ht="15" hidden="false" customHeight="false" outlineLevel="0" collapsed="false">
      <c r="A15022" s="7" t="s">
        <v>33</v>
      </c>
      <c r="B15022" s="7" t="s">
        <v>216</v>
      </c>
      <c r="C15022" s="7" t="s">
        <v>1390</v>
      </c>
      <c r="D15022" s="7" t="n">
        <v>2</v>
      </c>
      <c r="E15022" s="7" t="n">
        <v>41</v>
      </c>
      <c r="F15022" s="7" t="n">
        <v>0</v>
      </c>
      <c r="G15022" s="7" t="n">
        <v>0</v>
      </c>
    </row>
    <row r="15023" customFormat="false" ht="15" hidden="false" customHeight="false" outlineLevel="0" collapsed="false">
      <c r="A15023" s="7" t="s">
        <v>33</v>
      </c>
      <c r="B15023" s="7" t="s">
        <v>167</v>
      </c>
      <c r="C15023" s="7" t="s">
        <v>1390</v>
      </c>
      <c r="D15023" s="7" t="n">
        <v>2</v>
      </c>
      <c r="E15023" s="7" t="n">
        <v>41</v>
      </c>
      <c r="F15023" s="7" t="n">
        <v>0</v>
      </c>
      <c r="G15023" s="7" t="n">
        <v>0</v>
      </c>
    </row>
    <row r="15024" customFormat="false" ht="15" hidden="false" customHeight="false" outlineLevel="0" collapsed="false">
      <c r="A15024" s="7" t="s">
        <v>33</v>
      </c>
      <c r="B15024" s="7" t="s">
        <v>285</v>
      </c>
      <c r="C15024" s="7" t="s">
        <v>1390</v>
      </c>
      <c r="D15024" s="7" t="n">
        <v>2</v>
      </c>
      <c r="E15024" s="7" t="n">
        <v>41</v>
      </c>
      <c r="F15024" s="7" t="n">
        <v>0</v>
      </c>
      <c r="G15024" s="7" t="n">
        <v>0</v>
      </c>
    </row>
    <row r="15025" customFormat="false" ht="15" hidden="false" customHeight="false" outlineLevel="0" collapsed="false">
      <c r="A15025" s="7" t="s">
        <v>33</v>
      </c>
      <c r="B15025" s="7" t="s">
        <v>306</v>
      </c>
      <c r="C15025" s="7" t="s">
        <v>1407</v>
      </c>
      <c r="D15025" s="7" t="n">
        <v>6</v>
      </c>
      <c r="E15025" s="7" t="n">
        <v>85.5</v>
      </c>
      <c r="F15025" s="7" t="n">
        <v>0</v>
      </c>
      <c r="G15025" s="7" t="n">
        <v>0</v>
      </c>
    </row>
    <row r="15026" customFormat="false" ht="15" hidden="false" customHeight="false" outlineLevel="0" collapsed="false">
      <c r="A15026" s="7" t="s">
        <v>33</v>
      </c>
      <c r="B15026" s="7" t="s">
        <v>128</v>
      </c>
      <c r="C15026" s="7" t="s">
        <v>1421</v>
      </c>
      <c r="D15026" s="7" t="n">
        <v>2</v>
      </c>
      <c r="E15026" s="7" t="n">
        <v>50</v>
      </c>
      <c r="F15026" s="7" t="n">
        <v>0</v>
      </c>
      <c r="G15026" s="7" t="n">
        <v>0</v>
      </c>
    </row>
    <row r="15027" customFormat="false" ht="15" hidden="false" customHeight="false" outlineLevel="0" collapsed="false">
      <c r="A15027" s="7" t="s">
        <v>33</v>
      </c>
      <c r="B15027" s="7" t="s">
        <v>126</v>
      </c>
      <c r="C15027" s="7" t="s">
        <v>1421</v>
      </c>
      <c r="D15027" s="7" t="n">
        <v>2</v>
      </c>
      <c r="E15027" s="7" t="n">
        <v>50</v>
      </c>
      <c r="F15027" s="7" t="n">
        <v>1</v>
      </c>
      <c r="G15027" s="7" t="n">
        <v>25</v>
      </c>
    </row>
    <row r="15028" customFormat="false" ht="15" hidden="false" customHeight="false" outlineLevel="0" collapsed="false">
      <c r="A15028" s="7" t="s">
        <v>33</v>
      </c>
      <c r="B15028" s="7" t="s">
        <v>122</v>
      </c>
      <c r="C15028" s="7" t="s">
        <v>1421</v>
      </c>
      <c r="D15028" s="7" t="n">
        <v>2</v>
      </c>
      <c r="E15028" s="7" t="n">
        <v>50</v>
      </c>
      <c r="F15028" s="7" t="n">
        <v>0</v>
      </c>
      <c r="G15028" s="7" t="n">
        <v>0</v>
      </c>
    </row>
    <row r="15029" customFormat="false" ht="15" hidden="false" customHeight="false" outlineLevel="0" collapsed="false">
      <c r="A15029" s="7" t="s">
        <v>33</v>
      </c>
      <c r="B15029" s="7" t="s">
        <v>142</v>
      </c>
      <c r="C15029" s="7" t="s">
        <v>1421</v>
      </c>
      <c r="D15029" s="7" t="n">
        <v>2</v>
      </c>
      <c r="E15029" s="7" t="n">
        <v>50</v>
      </c>
      <c r="F15029" s="7" t="n">
        <v>2</v>
      </c>
      <c r="G15029" s="7" t="n">
        <v>50</v>
      </c>
    </row>
    <row r="15030" customFormat="false" ht="15" hidden="false" customHeight="false" outlineLevel="0" collapsed="false">
      <c r="A15030" s="7" t="s">
        <v>33</v>
      </c>
      <c r="B15030" s="7" t="s">
        <v>232</v>
      </c>
      <c r="C15030" s="7" t="s">
        <v>1432</v>
      </c>
      <c r="D15030" s="7" t="n">
        <v>0</v>
      </c>
      <c r="E15030" s="7" t="n">
        <v>0</v>
      </c>
      <c r="F15030" s="7" t="n">
        <v>2</v>
      </c>
      <c r="G15030" s="7" t="n">
        <v>34</v>
      </c>
    </row>
    <row r="15031" customFormat="false" ht="15" hidden="false" customHeight="false" outlineLevel="0" collapsed="false">
      <c r="A15031" s="7" t="s">
        <v>33</v>
      </c>
      <c r="B15031" s="7" t="s">
        <v>212</v>
      </c>
      <c r="C15031" s="7" t="s">
        <v>1432</v>
      </c>
      <c r="D15031" s="7" t="n">
        <v>0</v>
      </c>
      <c r="E15031" s="7" t="n">
        <v>0</v>
      </c>
      <c r="F15031" s="7" t="n">
        <v>3</v>
      </c>
      <c r="G15031" s="7" t="n">
        <v>51</v>
      </c>
    </row>
    <row r="15032" customFormat="false" ht="15" hidden="false" customHeight="false" outlineLevel="0" collapsed="false">
      <c r="A15032" s="7" t="s">
        <v>33</v>
      </c>
      <c r="B15032" s="7" t="s">
        <v>227</v>
      </c>
      <c r="C15032" s="7" t="s">
        <v>1432</v>
      </c>
      <c r="D15032" s="7" t="n">
        <v>0</v>
      </c>
      <c r="E15032" s="7" t="n">
        <v>0</v>
      </c>
      <c r="F15032" s="7" t="n">
        <v>2</v>
      </c>
      <c r="G15032" s="7" t="n">
        <v>34</v>
      </c>
    </row>
    <row r="15033" customFormat="false" ht="15" hidden="false" customHeight="false" outlineLevel="0" collapsed="false">
      <c r="A15033" s="7" t="s">
        <v>33</v>
      </c>
      <c r="B15033" s="7" t="s">
        <v>312</v>
      </c>
      <c r="C15033" s="7" t="s">
        <v>1432</v>
      </c>
      <c r="D15033" s="7" t="n">
        <v>0</v>
      </c>
      <c r="E15033" s="7" t="n">
        <v>0</v>
      </c>
      <c r="F15033" s="7" t="n">
        <v>2</v>
      </c>
      <c r="G15033" s="7" t="n">
        <v>34</v>
      </c>
    </row>
    <row r="15034" customFormat="false" ht="15" hidden="false" customHeight="false" outlineLevel="0" collapsed="false">
      <c r="A15034" s="7" t="s">
        <v>33</v>
      </c>
      <c r="B15034" s="7" t="s">
        <v>192</v>
      </c>
      <c r="C15034" s="7" t="s">
        <v>1311</v>
      </c>
      <c r="D15034" s="7" t="n">
        <v>0</v>
      </c>
      <c r="E15034" s="7" t="n">
        <v>0</v>
      </c>
      <c r="F15034" s="7" t="n">
        <v>1</v>
      </c>
      <c r="G15034" s="7" t="n">
        <v>20</v>
      </c>
    </row>
    <row r="15035" customFormat="false" ht="15" hidden="false" customHeight="false" outlineLevel="0" collapsed="false">
      <c r="A15035" s="7" t="s">
        <v>33</v>
      </c>
      <c r="B15035" s="7" t="s">
        <v>124</v>
      </c>
      <c r="C15035" s="7" t="s">
        <v>1449</v>
      </c>
      <c r="D15035" s="7" t="n">
        <v>12</v>
      </c>
      <c r="E15035" s="7" t="n">
        <v>177.6</v>
      </c>
      <c r="F15035" s="7" t="n">
        <v>0</v>
      </c>
      <c r="G15035" s="7" t="n">
        <v>0</v>
      </c>
    </row>
    <row r="15036" customFormat="false" ht="15" hidden="false" customHeight="false" outlineLevel="0" collapsed="false">
      <c r="A15036" s="7" t="s">
        <v>33</v>
      </c>
      <c r="B15036" s="7" t="s">
        <v>357</v>
      </c>
      <c r="C15036" s="7" t="s">
        <v>1465</v>
      </c>
      <c r="D15036" s="7" t="n">
        <v>5</v>
      </c>
      <c r="E15036" s="7" t="n">
        <v>29.05</v>
      </c>
      <c r="F15036" s="7" t="n">
        <v>0</v>
      </c>
      <c r="G15036" s="7" t="n">
        <v>0</v>
      </c>
    </row>
    <row r="15037" customFormat="false" ht="15" hidden="false" customHeight="false" outlineLevel="0" collapsed="false">
      <c r="A15037" s="7" t="s">
        <v>33</v>
      </c>
      <c r="B15037" s="7" t="s">
        <v>884</v>
      </c>
      <c r="C15037" s="7" t="s">
        <v>1436</v>
      </c>
      <c r="D15037" s="7" t="n">
        <v>2</v>
      </c>
      <c r="E15037" s="7" t="n">
        <v>72</v>
      </c>
      <c r="F15037" s="7" t="n">
        <v>2</v>
      </c>
      <c r="G15037" s="7" t="n">
        <v>72</v>
      </c>
    </row>
    <row r="15038" customFormat="false" ht="15" hidden="false" customHeight="false" outlineLevel="0" collapsed="false">
      <c r="A15038" s="7" t="s">
        <v>33</v>
      </c>
      <c r="B15038" s="7" t="s">
        <v>909</v>
      </c>
      <c r="C15038" s="7" t="s">
        <v>1573</v>
      </c>
      <c r="D15038" s="7" t="n">
        <v>8</v>
      </c>
      <c r="E15038" s="7" t="n">
        <v>132.8</v>
      </c>
      <c r="F15038" s="7" t="n">
        <v>0</v>
      </c>
      <c r="G15038" s="7" t="n">
        <v>0</v>
      </c>
    </row>
    <row r="15039" customFormat="false" ht="15" hidden="false" customHeight="false" outlineLevel="0" collapsed="false">
      <c r="A15039" s="7" t="s">
        <v>33</v>
      </c>
      <c r="B15039" s="7" t="s">
        <v>868</v>
      </c>
      <c r="C15039" s="7" t="s">
        <v>1573</v>
      </c>
      <c r="D15039" s="7" t="n">
        <v>8</v>
      </c>
      <c r="E15039" s="7" t="n">
        <v>148</v>
      </c>
      <c r="F15039" s="7" t="n">
        <v>8</v>
      </c>
      <c r="G15039" s="7" t="n">
        <v>148</v>
      </c>
    </row>
    <row r="15040" customFormat="false" ht="15" hidden="false" customHeight="false" outlineLevel="0" collapsed="false">
      <c r="A15040" s="7" t="s">
        <v>33</v>
      </c>
      <c r="B15040" s="7" t="s">
        <v>910</v>
      </c>
      <c r="C15040" s="7" t="s">
        <v>1574</v>
      </c>
      <c r="D15040" s="7" t="n">
        <v>8</v>
      </c>
      <c r="E15040" s="7" t="n">
        <v>200</v>
      </c>
      <c r="F15040" s="7" t="n">
        <v>0</v>
      </c>
      <c r="G15040" s="7" t="n">
        <v>0</v>
      </c>
    </row>
    <row r="15041" customFormat="false" ht="15" hidden="false" customHeight="false" outlineLevel="0" collapsed="false">
      <c r="A15041" s="7" t="s">
        <v>33</v>
      </c>
      <c r="B15041" s="7" t="s">
        <v>889</v>
      </c>
      <c r="C15041" s="7" t="s">
        <v>1439</v>
      </c>
      <c r="D15041" s="7" t="n">
        <v>8</v>
      </c>
      <c r="E15041" s="7" t="n">
        <v>168</v>
      </c>
      <c r="F15041" s="7" t="n">
        <v>5</v>
      </c>
      <c r="G15041" s="7" t="n">
        <v>105</v>
      </c>
    </row>
    <row r="15042" customFormat="false" ht="15" hidden="false" customHeight="false" outlineLevel="0" collapsed="false">
      <c r="A15042" s="7" t="s">
        <v>33</v>
      </c>
      <c r="B15042" s="7" t="s">
        <v>894</v>
      </c>
      <c r="C15042" s="7" t="s">
        <v>1575</v>
      </c>
      <c r="D15042" s="7" t="n">
        <v>2</v>
      </c>
      <c r="E15042" s="7" t="n">
        <v>107</v>
      </c>
      <c r="F15042" s="7" t="n">
        <v>3</v>
      </c>
      <c r="G15042" s="7" t="n">
        <v>160.5</v>
      </c>
    </row>
    <row r="15043" customFormat="false" ht="15" hidden="false" customHeight="false" outlineLevel="0" collapsed="false">
      <c r="A15043" s="7" t="s">
        <v>33</v>
      </c>
      <c r="B15043" s="7" t="s">
        <v>771</v>
      </c>
      <c r="C15043" s="7" t="s">
        <v>1551</v>
      </c>
      <c r="D15043" s="7" t="n">
        <v>2</v>
      </c>
      <c r="E15043" s="7" t="n">
        <v>187</v>
      </c>
      <c r="F15043" s="7" t="n">
        <v>0</v>
      </c>
      <c r="G15043" s="7" t="n">
        <v>0</v>
      </c>
    </row>
    <row r="15044" customFormat="false" ht="15" hidden="false" customHeight="false" outlineLevel="0" collapsed="false">
      <c r="A15044" s="7" t="s">
        <v>33</v>
      </c>
      <c r="B15044" s="7" t="s">
        <v>899</v>
      </c>
      <c r="C15044" s="7" t="s">
        <v>1429</v>
      </c>
      <c r="D15044" s="7" t="n">
        <v>8</v>
      </c>
      <c r="E15044" s="7" t="n">
        <v>166.4</v>
      </c>
      <c r="F15044" s="7" t="n">
        <v>0</v>
      </c>
      <c r="G15044" s="7" t="n">
        <v>0</v>
      </c>
    </row>
    <row r="15045" customFormat="false" ht="15" hidden="false" customHeight="false" outlineLevel="0" collapsed="false">
      <c r="A15045" s="7" t="s">
        <v>33</v>
      </c>
      <c r="B15045" s="7" t="s">
        <v>207</v>
      </c>
      <c r="C15045" s="7" t="s">
        <v>1269</v>
      </c>
      <c r="D15045" s="7" t="n">
        <v>1</v>
      </c>
      <c r="E15045" s="7" t="n">
        <v>65</v>
      </c>
      <c r="F15045" s="7" t="n">
        <v>0</v>
      </c>
      <c r="G15045" s="7" t="n">
        <v>0</v>
      </c>
    </row>
    <row r="15046" customFormat="false" ht="15" hidden="false" customHeight="false" outlineLevel="0" collapsed="false">
      <c r="A15046" s="7" t="s">
        <v>33</v>
      </c>
      <c r="B15046" s="7" t="s">
        <v>172</v>
      </c>
      <c r="C15046" s="7" t="s">
        <v>1276</v>
      </c>
      <c r="D15046" s="7" t="n">
        <v>1</v>
      </c>
      <c r="E15046" s="7" t="n">
        <v>72.34</v>
      </c>
      <c r="F15046" s="7" t="n">
        <v>0</v>
      </c>
      <c r="G15046" s="7" t="n">
        <v>0</v>
      </c>
    </row>
    <row r="15047" customFormat="false" ht="15" hidden="false" customHeight="false" outlineLevel="0" collapsed="false">
      <c r="A15047" s="7" t="s">
        <v>33</v>
      </c>
      <c r="B15047" s="7" t="s">
        <v>106</v>
      </c>
      <c r="C15047" s="7" t="s">
        <v>1291</v>
      </c>
      <c r="D15047" s="7" t="n">
        <v>1</v>
      </c>
      <c r="E15047" s="7" t="n">
        <v>24.43</v>
      </c>
      <c r="F15047" s="7" t="n">
        <v>0</v>
      </c>
      <c r="G15047" s="7" t="n">
        <v>0</v>
      </c>
    </row>
    <row r="15048" customFormat="false" ht="15" hidden="false" customHeight="false" outlineLevel="0" collapsed="false">
      <c r="A15048" s="7" t="s">
        <v>33</v>
      </c>
      <c r="B15048" s="7" t="s">
        <v>96</v>
      </c>
      <c r="C15048" s="7" t="s">
        <v>1291</v>
      </c>
      <c r="D15048" s="7" t="n">
        <v>5</v>
      </c>
      <c r="E15048" s="7" t="n">
        <v>122.15</v>
      </c>
      <c r="F15048" s="7" t="n">
        <v>0</v>
      </c>
      <c r="G15048" s="7" t="n">
        <v>0</v>
      </c>
    </row>
    <row r="15049" customFormat="false" ht="15" hidden="false" customHeight="false" outlineLevel="0" collapsed="false">
      <c r="A15049" s="7" t="s">
        <v>33</v>
      </c>
      <c r="B15049" s="7" t="s">
        <v>110</v>
      </c>
      <c r="C15049" s="7" t="s">
        <v>1291</v>
      </c>
      <c r="D15049" s="7" t="n">
        <v>1</v>
      </c>
      <c r="E15049" s="7" t="n">
        <v>24.43</v>
      </c>
      <c r="F15049" s="7" t="n">
        <v>0</v>
      </c>
      <c r="G15049" s="7" t="n">
        <v>0</v>
      </c>
    </row>
    <row r="15050" customFormat="false" ht="15" hidden="false" customHeight="false" outlineLevel="0" collapsed="false">
      <c r="A15050" s="7" t="s">
        <v>33</v>
      </c>
      <c r="B15050" s="7" t="s">
        <v>83</v>
      </c>
      <c r="C15050" s="7" t="s">
        <v>1303</v>
      </c>
      <c r="D15050" s="7" t="n">
        <v>2</v>
      </c>
      <c r="E15050" s="7" t="n">
        <v>91</v>
      </c>
      <c r="F15050" s="7" t="n">
        <v>0</v>
      </c>
      <c r="G15050" s="7" t="n">
        <v>0</v>
      </c>
    </row>
    <row r="15051" customFormat="false" ht="15" hidden="false" customHeight="false" outlineLevel="0" collapsed="false">
      <c r="A15051" s="7" t="s">
        <v>33</v>
      </c>
      <c r="B15051" s="7" t="s">
        <v>187</v>
      </c>
      <c r="C15051" s="7" t="s">
        <v>1309</v>
      </c>
      <c r="D15051" s="7" t="n">
        <v>2</v>
      </c>
      <c r="E15051" s="7" t="n">
        <v>155.6</v>
      </c>
      <c r="F15051" s="7" t="n">
        <v>0</v>
      </c>
      <c r="G15051" s="7" t="n">
        <v>0</v>
      </c>
    </row>
    <row r="15052" customFormat="false" ht="15" hidden="false" customHeight="false" outlineLevel="0" collapsed="false">
      <c r="A15052" s="7" t="s">
        <v>33</v>
      </c>
      <c r="B15052" s="7" t="s">
        <v>135</v>
      </c>
      <c r="C15052" s="7" t="s">
        <v>1316</v>
      </c>
      <c r="D15052" s="7" t="n">
        <v>2</v>
      </c>
      <c r="E15052" s="7" t="n">
        <v>94.46</v>
      </c>
      <c r="F15052" s="7" t="n">
        <v>0</v>
      </c>
      <c r="G15052" s="7" t="n">
        <v>0</v>
      </c>
    </row>
    <row r="15053" customFormat="false" ht="15" hidden="false" customHeight="false" outlineLevel="0" collapsed="false">
      <c r="A15053" s="7" t="s">
        <v>33</v>
      </c>
      <c r="B15053" s="7" t="s">
        <v>132</v>
      </c>
      <c r="C15053" s="7" t="s">
        <v>1322</v>
      </c>
      <c r="D15053" s="7" t="n">
        <v>3</v>
      </c>
      <c r="E15053" s="7" t="n">
        <v>29.46</v>
      </c>
      <c r="F15053" s="7" t="n">
        <v>0</v>
      </c>
      <c r="G15053" s="7" t="n">
        <v>0</v>
      </c>
    </row>
    <row r="15054" customFormat="false" ht="15" hidden="false" customHeight="false" outlineLevel="0" collapsed="false">
      <c r="A15054" s="7" t="s">
        <v>33</v>
      </c>
      <c r="B15054" s="7" t="s">
        <v>291</v>
      </c>
      <c r="C15054" s="7" t="s">
        <v>1323</v>
      </c>
      <c r="D15054" s="7" t="n">
        <v>3</v>
      </c>
      <c r="E15054" s="7" t="n">
        <v>42.84</v>
      </c>
      <c r="F15054" s="7" t="n">
        <v>0</v>
      </c>
      <c r="G15054" s="7" t="n">
        <v>0</v>
      </c>
    </row>
    <row r="15055" customFormat="false" ht="15" hidden="false" customHeight="false" outlineLevel="0" collapsed="false">
      <c r="A15055" s="7" t="s">
        <v>33</v>
      </c>
      <c r="B15055" s="7" t="s">
        <v>168</v>
      </c>
      <c r="C15055" s="7" t="s">
        <v>1326</v>
      </c>
      <c r="D15055" s="7" t="n">
        <v>3</v>
      </c>
      <c r="E15055" s="7" t="n">
        <v>38.46</v>
      </c>
      <c r="F15055" s="7" t="n">
        <v>0</v>
      </c>
      <c r="G15055" s="7" t="n">
        <v>0</v>
      </c>
    </row>
    <row r="15056" customFormat="false" ht="15" hidden="false" customHeight="false" outlineLevel="0" collapsed="false">
      <c r="A15056" s="7" t="s">
        <v>33</v>
      </c>
      <c r="B15056" s="7" t="s">
        <v>466</v>
      </c>
      <c r="C15056" s="7" t="s">
        <v>1329</v>
      </c>
      <c r="D15056" s="7" t="n">
        <v>3</v>
      </c>
      <c r="E15056" s="7" t="n">
        <v>292.05</v>
      </c>
      <c r="F15056" s="7" t="n">
        <v>0</v>
      </c>
      <c r="G15056" s="7" t="n">
        <v>0</v>
      </c>
    </row>
    <row r="15057" customFormat="false" ht="15" hidden="false" customHeight="false" outlineLevel="0" collapsed="false">
      <c r="A15057" s="7" t="s">
        <v>33</v>
      </c>
      <c r="B15057" s="7" t="s">
        <v>113</v>
      </c>
      <c r="C15057" s="7" t="s">
        <v>1330</v>
      </c>
      <c r="D15057" s="7" t="n">
        <v>1</v>
      </c>
      <c r="E15057" s="7" t="n">
        <v>28.93</v>
      </c>
      <c r="F15057" s="7" t="n">
        <v>0</v>
      </c>
      <c r="G15057" s="7" t="n">
        <v>0</v>
      </c>
    </row>
    <row r="15058" customFormat="false" ht="15" hidden="false" customHeight="false" outlineLevel="0" collapsed="false">
      <c r="A15058" s="7" t="s">
        <v>33</v>
      </c>
      <c r="B15058" s="7" t="s">
        <v>111</v>
      </c>
      <c r="C15058" s="7" t="s">
        <v>1330</v>
      </c>
      <c r="D15058" s="7" t="n">
        <v>1</v>
      </c>
      <c r="E15058" s="7" t="n">
        <v>28.93</v>
      </c>
      <c r="F15058" s="7" t="n">
        <v>0</v>
      </c>
      <c r="G15058" s="7" t="n">
        <v>0</v>
      </c>
    </row>
    <row r="15059" customFormat="false" ht="15" hidden="false" customHeight="false" outlineLevel="0" collapsed="false">
      <c r="A15059" s="7" t="s">
        <v>33</v>
      </c>
      <c r="B15059" s="7" t="s">
        <v>153</v>
      </c>
      <c r="C15059" s="7" t="s">
        <v>1330</v>
      </c>
      <c r="D15059" s="7" t="n">
        <v>1</v>
      </c>
      <c r="E15059" s="7" t="n">
        <v>28.93</v>
      </c>
      <c r="F15059" s="7" t="n">
        <v>0</v>
      </c>
      <c r="G15059" s="7" t="n">
        <v>0</v>
      </c>
    </row>
    <row r="15060" customFormat="false" ht="15" hidden="false" customHeight="false" outlineLevel="0" collapsed="false">
      <c r="A15060" s="7" t="s">
        <v>33</v>
      </c>
      <c r="B15060" s="7" t="s">
        <v>141</v>
      </c>
      <c r="C15060" s="7" t="s">
        <v>1334</v>
      </c>
      <c r="D15060" s="7" t="n">
        <v>2</v>
      </c>
      <c r="E15060" s="7" t="n">
        <v>34</v>
      </c>
      <c r="F15060" s="7" t="n">
        <v>0</v>
      </c>
      <c r="G15060" s="7" t="n">
        <v>0</v>
      </c>
    </row>
    <row r="15061" customFormat="false" ht="15" hidden="false" customHeight="false" outlineLevel="0" collapsed="false">
      <c r="A15061" s="7" t="s">
        <v>33</v>
      </c>
      <c r="B15061" s="7" t="s">
        <v>125</v>
      </c>
      <c r="C15061" s="7" t="s">
        <v>1334</v>
      </c>
      <c r="D15061" s="7" t="n">
        <v>1</v>
      </c>
      <c r="E15061" s="7" t="n">
        <v>17</v>
      </c>
      <c r="F15061" s="7" t="n">
        <v>0</v>
      </c>
      <c r="G15061" s="7" t="n">
        <v>0</v>
      </c>
    </row>
    <row r="15062" customFormat="false" ht="15" hidden="false" customHeight="false" outlineLevel="0" collapsed="false">
      <c r="A15062" s="7" t="s">
        <v>33</v>
      </c>
      <c r="B15062" s="7" t="s">
        <v>169</v>
      </c>
      <c r="C15062" s="7" t="s">
        <v>1334</v>
      </c>
      <c r="D15062" s="7" t="n">
        <v>1</v>
      </c>
      <c r="E15062" s="7" t="n">
        <v>17</v>
      </c>
      <c r="F15062" s="7" t="n">
        <v>0</v>
      </c>
      <c r="G15062" s="7" t="n">
        <v>0</v>
      </c>
    </row>
    <row r="15063" customFormat="false" ht="15" hidden="false" customHeight="false" outlineLevel="0" collapsed="false">
      <c r="A15063" s="7" t="s">
        <v>33</v>
      </c>
      <c r="B15063" s="7" t="s">
        <v>123</v>
      </c>
      <c r="C15063" s="7" t="s">
        <v>1340</v>
      </c>
      <c r="D15063" s="7" t="n">
        <v>1</v>
      </c>
      <c r="E15063" s="7" t="n">
        <v>18.45</v>
      </c>
      <c r="F15063" s="7" t="n">
        <v>0</v>
      </c>
      <c r="G15063" s="7" t="n">
        <v>0</v>
      </c>
    </row>
    <row r="15064" customFormat="false" ht="15" hidden="false" customHeight="false" outlineLevel="0" collapsed="false">
      <c r="A15064" s="7" t="s">
        <v>33</v>
      </c>
      <c r="B15064" s="7" t="s">
        <v>246</v>
      </c>
      <c r="C15064" s="7" t="s">
        <v>1345</v>
      </c>
      <c r="D15064" s="7" t="n">
        <v>2</v>
      </c>
      <c r="E15064" s="7" t="n">
        <v>19</v>
      </c>
      <c r="F15064" s="7" t="n">
        <v>0</v>
      </c>
      <c r="G15064" s="7" t="n">
        <v>0</v>
      </c>
    </row>
    <row r="15065" customFormat="false" ht="15" hidden="false" customHeight="false" outlineLevel="0" collapsed="false">
      <c r="A15065" s="7" t="s">
        <v>33</v>
      </c>
      <c r="B15065" s="7" t="s">
        <v>264</v>
      </c>
      <c r="C15065" s="7" t="s">
        <v>1347</v>
      </c>
      <c r="D15065" s="7" t="n">
        <v>4</v>
      </c>
      <c r="E15065" s="7" t="n">
        <v>38.84</v>
      </c>
      <c r="F15065" s="7" t="n">
        <v>0</v>
      </c>
      <c r="G15065" s="7" t="n">
        <v>0</v>
      </c>
    </row>
    <row r="15066" customFormat="false" ht="15" hidden="false" customHeight="false" outlineLevel="0" collapsed="false">
      <c r="A15066" s="7" t="s">
        <v>33</v>
      </c>
      <c r="B15066" s="7" t="s">
        <v>297</v>
      </c>
      <c r="C15066" s="7" t="s">
        <v>1348</v>
      </c>
      <c r="D15066" s="7" t="n">
        <v>4</v>
      </c>
      <c r="E15066" s="7" t="n">
        <v>32.32</v>
      </c>
      <c r="F15066" s="7" t="n">
        <v>0</v>
      </c>
      <c r="G15066" s="7" t="n">
        <v>0</v>
      </c>
    </row>
    <row r="15067" customFormat="false" ht="15" hidden="false" customHeight="false" outlineLevel="0" collapsed="false">
      <c r="A15067" s="7" t="s">
        <v>33</v>
      </c>
      <c r="B15067" s="7" t="s">
        <v>150</v>
      </c>
      <c r="C15067" s="7" t="s">
        <v>1349</v>
      </c>
      <c r="D15067" s="7" t="n">
        <v>3</v>
      </c>
      <c r="E15067" s="7" t="n">
        <v>36.54</v>
      </c>
      <c r="F15067" s="7" t="n">
        <v>0</v>
      </c>
      <c r="G15067" s="7" t="n">
        <v>0</v>
      </c>
    </row>
    <row r="15068" customFormat="false" ht="15" hidden="false" customHeight="false" outlineLevel="0" collapsed="false">
      <c r="A15068" s="7" t="s">
        <v>33</v>
      </c>
      <c r="B15068" s="7" t="s">
        <v>183</v>
      </c>
      <c r="C15068" s="7" t="s">
        <v>1351</v>
      </c>
      <c r="D15068" s="7" t="n">
        <v>1</v>
      </c>
      <c r="E15068" s="7" t="n">
        <v>21.21</v>
      </c>
      <c r="F15068" s="7" t="n">
        <v>0</v>
      </c>
      <c r="G15068" s="7" t="n">
        <v>0</v>
      </c>
    </row>
    <row r="15069" customFormat="false" ht="15" hidden="false" customHeight="false" outlineLevel="0" collapsed="false">
      <c r="A15069" s="7" t="s">
        <v>33</v>
      </c>
      <c r="B15069" s="7" t="s">
        <v>311</v>
      </c>
      <c r="C15069" s="7" t="s">
        <v>1352</v>
      </c>
      <c r="D15069" s="7" t="n">
        <v>1</v>
      </c>
      <c r="E15069" s="7" t="n">
        <v>11.33</v>
      </c>
      <c r="F15069" s="7" t="n">
        <v>0</v>
      </c>
      <c r="G15069" s="7" t="n">
        <v>0</v>
      </c>
    </row>
    <row r="15070" customFormat="false" ht="15" hidden="false" customHeight="false" outlineLevel="0" collapsed="false">
      <c r="A15070" s="7" t="s">
        <v>33</v>
      </c>
      <c r="B15070" s="7" t="s">
        <v>114</v>
      </c>
      <c r="C15070" s="7" t="s">
        <v>1354</v>
      </c>
      <c r="D15070" s="7" t="n">
        <v>5</v>
      </c>
      <c r="E15070" s="7" t="n">
        <v>137.75</v>
      </c>
      <c r="F15070" s="7" t="n">
        <v>0</v>
      </c>
      <c r="G15070" s="7" t="n">
        <v>0</v>
      </c>
    </row>
    <row r="15071" customFormat="false" ht="15" hidden="false" customHeight="false" outlineLevel="0" collapsed="false">
      <c r="A15071" s="7" t="s">
        <v>33</v>
      </c>
      <c r="B15071" s="7" t="s">
        <v>278</v>
      </c>
      <c r="C15071" s="7" t="s">
        <v>1372</v>
      </c>
      <c r="D15071" s="7" t="n">
        <v>2</v>
      </c>
      <c r="E15071" s="7" t="n">
        <v>84</v>
      </c>
      <c r="F15071" s="7" t="n">
        <v>0</v>
      </c>
      <c r="G15071" s="7" t="n">
        <v>0</v>
      </c>
    </row>
    <row r="15072" customFormat="false" ht="15" hidden="false" customHeight="false" outlineLevel="0" collapsed="false">
      <c r="A15072" s="7" t="s">
        <v>33</v>
      </c>
      <c r="B15072" s="7" t="s">
        <v>268</v>
      </c>
      <c r="C15072" s="7" t="s">
        <v>1372</v>
      </c>
      <c r="D15072" s="7" t="n">
        <v>2</v>
      </c>
      <c r="E15072" s="7" t="n">
        <v>84</v>
      </c>
      <c r="F15072" s="7" t="n">
        <v>0</v>
      </c>
      <c r="G15072" s="7" t="n">
        <v>0</v>
      </c>
    </row>
    <row r="15073" customFormat="false" ht="15" hidden="false" customHeight="false" outlineLevel="0" collapsed="false">
      <c r="A15073" s="7" t="s">
        <v>33</v>
      </c>
      <c r="B15073" s="7" t="s">
        <v>354</v>
      </c>
      <c r="C15073" s="7" t="s">
        <v>1378</v>
      </c>
      <c r="D15073" s="7" t="n">
        <v>3</v>
      </c>
      <c r="E15073" s="7" t="n">
        <v>55.2</v>
      </c>
      <c r="F15073" s="7" t="n">
        <v>0</v>
      </c>
      <c r="G15073" s="7" t="n">
        <v>0</v>
      </c>
    </row>
    <row r="15074" customFormat="false" ht="15" hidden="false" customHeight="false" outlineLevel="0" collapsed="false">
      <c r="A15074" s="7" t="s">
        <v>33</v>
      </c>
      <c r="B15074" s="7" t="s">
        <v>148</v>
      </c>
      <c r="C15074" s="7" t="s">
        <v>1387</v>
      </c>
      <c r="D15074" s="7" t="n">
        <v>1</v>
      </c>
      <c r="E15074" s="7" t="n">
        <v>16.5</v>
      </c>
      <c r="F15074" s="7" t="n">
        <v>0</v>
      </c>
      <c r="G15074" s="7" t="n">
        <v>0</v>
      </c>
    </row>
    <row r="15075" customFormat="false" ht="15" hidden="false" customHeight="false" outlineLevel="0" collapsed="false">
      <c r="A15075" s="7" t="s">
        <v>33</v>
      </c>
      <c r="B15075" s="7" t="s">
        <v>139</v>
      </c>
      <c r="C15075" s="7" t="s">
        <v>1387</v>
      </c>
      <c r="D15075" s="7" t="n">
        <v>3</v>
      </c>
      <c r="E15075" s="7" t="n">
        <v>49.5</v>
      </c>
      <c r="F15075" s="7" t="n">
        <v>0</v>
      </c>
      <c r="G15075" s="7" t="n">
        <v>0</v>
      </c>
    </row>
    <row r="15076" customFormat="false" ht="15" hidden="false" customHeight="false" outlineLevel="0" collapsed="false">
      <c r="A15076" s="7" t="s">
        <v>33</v>
      </c>
      <c r="B15076" s="7" t="s">
        <v>189</v>
      </c>
      <c r="C15076" s="7" t="s">
        <v>1387</v>
      </c>
      <c r="D15076" s="7" t="n">
        <v>1</v>
      </c>
      <c r="E15076" s="7" t="n">
        <v>16.5</v>
      </c>
      <c r="F15076" s="7" t="n">
        <v>0</v>
      </c>
      <c r="G15076" s="7" t="n">
        <v>0</v>
      </c>
    </row>
    <row r="15077" customFormat="false" ht="15" hidden="false" customHeight="false" outlineLevel="0" collapsed="false">
      <c r="A15077" s="7" t="s">
        <v>33</v>
      </c>
      <c r="B15077" s="7" t="s">
        <v>181</v>
      </c>
      <c r="C15077" s="7" t="s">
        <v>1387</v>
      </c>
      <c r="D15077" s="7" t="n">
        <v>1</v>
      </c>
      <c r="E15077" s="7" t="n">
        <v>16.5</v>
      </c>
      <c r="F15077" s="7" t="n">
        <v>0</v>
      </c>
      <c r="G15077" s="7" t="n">
        <v>0</v>
      </c>
    </row>
    <row r="15078" customFormat="false" ht="15" hidden="false" customHeight="false" outlineLevel="0" collapsed="false">
      <c r="A15078" s="7" t="s">
        <v>33</v>
      </c>
      <c r="B15078" s="7" t="s">
        <v>133</v>
      </c>
      <c r="C15078" s="7" t="s">
        <v>1390</v>
      </c>
      <c r="D15078" s="7" t="n">
        <v>2</v>
      </c>
      <c r="E15078" s="7" t="n">
        <v>41</v>
      </c>
      <c r="F15078" s="7" t="n">
        <v>0</v>
      </c>
      <c r="G15078" s="7" t="n">
        <v>0</v>
      </c>
    </row>
    <row r="15079" customFormat="false" ht="15" hidden="false" customHeight="false" outlineLevel="0" collapsed="false">
      <c r="A15079" s="7" t="s">
        <v>33</v>
      </c>
      <c r="B15079" s="7" t="s">
        <v>154</v>
      </c>
      <c r="C15079" s="7" t="s">
        <v>1390</v>
      </c>
      <c r="D15079" s="7" t="n">
        <v>1</v>
      </c>
      <c r="E15079" s="7" t="n">
        <v>20.5</v>
      </c>
      <c r="F15079" s="7" t="n">
        <v>0</v>
      </c>
      <c r="G15079" s="7" t="n">
        <v>0</v>
      </c>
    </row>
    <row r="15080" customFormat="false" ht="15" hidden="false" customHeight="false" outlineLevel="0" collapsed="false">
      <c r="A15080" s="7" t="s">
        <v>33</v>
      </c>
      <c r="B15080" s="7" t="s">
        <v>216</v>
      </c>
      <c r="C15080" s="7" t="s">
        <v>1390</v>
      </c>
      <c r="D15080" s="7" t="n">
        <v>1</v>
      </c>
      <c r="E15080" s="7" t="n">
        <v>20.5</v>
      </c>
      <c r="F15080" s="7" t="n">
        <v>0</v>
      </c>
      <c r="G15080" s="7" t="n">
        <v>0</v>
      </c>
    </row>
    <row r="15081" customFormat="false" ht="15" hidden="false" customHeight="false" outlineLevel="0" collapsed="false">
      <c r="A15081" s="7" t="s">
        <v>33</v>
      </c>
      <c r="B15081" s="7" t="s">
        <v>167</v>
      </c>
      <c r="C15081" s="7" t="s">
        <v>1390</v>
      </c>
      <c r="D15081" s="7" t="n">
        <v>1</v>
      </c>
      <c r="E15081" s="7" t="n">
        <v>20.5</v>
      </c>
      <c r="F15081" s="7" t="n">
        <v>0</v>
      </c>
      <c r="G15081" s="7" t="n">
        <v>0</v>
      </c>
    </row>
    <row r="15082" customFormat="false" ht="15" hidden="false" customHeight="false" outlineLevel="0" collapsed="false">
      <c r="A15082" s="7" t="s">
        <v>33</v>
      </c>
      <c r="B15082" s="7" t="s">
        <v>130</v>
      </c>
      <c r="C15082" s="7" t="s">
        <v>1425</v>
      </c>
      <c r="D15082" s="7" t="n">
        <v>2</v>
      </c>
      <c r="E15082" s="7" t="n">
        <v>70</v>
      </c>
      <c r="F15082" s="7" t="n">
        <v>0</v>
      </c>
      <c r="G15082" s="7" t="n">
        <v>0</v>
      </c>
    </row>
    <row r="15083" customFormat="false" ht="15" hidden="false" customHeight="false" outlineLevel="0" collapsed="false">
      <c r="A15083" s="7" t="s">
        <v>33</v>
      </c>
      <c r="B15083" s="7" t="s">
        <v>152</v>
      </c>
      <c r="C15083" s="7" t="s">
        <v>1425</v>
      </c>
      <c r="D15083" s="7" t="n">
        <v>2</v>
      </c>
      <c r="E15083" s="7" t="n">
        <v>70</v>
      </c>
      <c r="F15083" s="7" t="n">
        <v>0</v>
      </c>
      <c r="G15083" s="7" t="n">
        <v>0</v>
      </c>
    </row>
    <row r="15084" customFormat="false" ht="15" hidden="false" customHeight="false" outlineLevel="0" collapsed="false">
      <c r="A15084" s="7" t="s">
        <v>33</v>
      </c>
      <c r="B15084" s="7" t="s">
        <v>232</v>
      </c>
      <c r="C15084" s="7" t="s">
        <v>1432</v>
      </c>
      <c r="D15084" s="7" t="n">
        <v>1</v>
      </c>
      <c r="E15084" s="7" t="n">
        <v>17</v>
      </c>
      <c r="F15084" s="7" t="n">
        <v>0</v>
      </c>
      <c r="G15084" s="7" t="n">
        <v>0</v>
      </c>
    </row>
    <row r="15085" customFormat="false" ht="15" hidden="false" customHeight="false" outlineLevel="0" collapsed="false">
      <c r="A15085" s="7" t="s">
        <v>33</v>
      </c>
      <c r="B15085" s="7" t="s">
        <v>212</v>
      </c>
      <c r="C15085" s="7" t="s">
        <v>1432</v>
      </c>
      <c r="D15085" s="7" t="n">
        <v>1</v>
      </c>
      <c r="E15085" s="7" t="n">
        <v>17</v>
      </c>
      <c r="F15085" s="7" t="n">
        <v>0</v>
      </c>
      <c r="G15085" s="7" t="n">
        <v>0</v>
      </c>
    </row>
    <row r="15086" customFormat="false" ht="15" hidden="false" customHeight="false" outlineLevel="0" collapsed="false">
      <c r="A15086" s="7" t="s">
        <v>33</v>
      </c>
      <c r="B15086" s="7" t="s">
        <v>227</v>
      </c>
      <c r="C15086" s="7" t="s">
        <v>1432</v>
      </c>
      <c r="D15086" s="7" t="n">
        <v>1</v>
      </c>
      <c r="E15086" s="7" t="n">
        <v>17</v>
      </c>
      <c r="F15086" s="7" t="n">
        <v>0</v>
      </c>
      <c r="G15086" s="7" t="n">
        <v>0</v>
      </c>
    </row>
    <row r="15087" customFormat="false" ht="15" hidden="false" customHeight="false" outlineLevel="0" collapsed="false">
      <c r="A15087" s="7" t="s">
        <v>33</v>
      </c>
      <c r="B15087" s="7" t="s">
        <v>312</v>
      </c>
      <c r="C15087" s="7" t="s">
        <v>1432</v>
      </c>
      <c r="D15087" s="7" t="n">
        <v>3</v>
      </c>
      <c r="E15087" s="7" t="n">
        <v>51</v>
      </c>
      <c r="F15087" s="7" t="n">
        <v>0</v>
      </c>
      <c r="G15087" s="7" t="n">
        <v>0</v>
      </c>
    </row>
    <row r="15088" customFormat="false" ht="15" hidden="false" customHeight="false" outlineLevel="0" collapsed="false">
      <c r="A15088" s="7" t="s">
        <v>33</v>
      </c>
      <c r="B15088" s="7" t="s">
        <v>192</v>
      </c>
      <c r="C15088" s="7" t="s">
        <v>1311</v>
      </c>
      <c r="D15088" s="7" t="n">
        <v>5</v>
      </c>
      <c r="E15088" s="7" t="n">
        <v>100</v>
      </c>
      <c r="F15088" s="7" t="n">
        <v>0</v>
      </c>
      <c r="G15088" s="7" t="n">
        <v>0</v>
      </c>
    </row>
    <row r="15089" customFormat="false" ht="15" hidden="false" customHeight="false" outlineLevel="0" collapsed="false">
      <c r="A15089" s="7" t="s">
        <v>33</v>
      </c>
      <c r="B15089" s="7" t="s">
        <v>217</v>
      </c>
      <c r="C15089" s="7" t="s">
        <v>1446</v>
      </c>
      <c r="D15089" s="7" t="n">
        <v>3</v>
      </c>
      <c r="E15089" s="7" t="n">
        <v>26.19</v>
      </c>
      <c r="F15089" s="7" t="n">
        <v>0</v>
      </c>
      <c r="G15089" s="7" t="n">
        <v>0</v>
      </c>
    </row>
    <row r="15090" customFormat="false" ht="15" hidden="false" customHeight="false" outlineLevel="0" collapsed="false">
      <c r="A15090" s="7" t="s">
        <v>33</v>
      </c>
      <c r="B15090" s="7" t="s">
        <v>124</v>
      </c>
      <c r="C15090" s="7" t="s">
        <v>1449</v>
      </c>
      <c r="D15090" s="7" t="n">
        <v>6</v>
      </c>
      <c r="E15090" s="7" t="n">
        <v>88.8</v>
      </c>
      <c r="F15090" s="7" t="n">
        <v>0</v>
      </c>
      <c r="G15090" s="7" t="n">
        <v>0</v>
      </c>
    </row>
    <row r="15091" customFormat="false" ht="15" hidden="false" customHeight="false" outlineLevel="0" collapsed="false">
      <c r="A15091" s="7" t="s">
        <v>33</v>
      </c>
      <c r="B15091" s="7" t="s">
        <v>409</v>
      </c>
      <c r="C15091" s="7" t="s">
        <v>1455</v>
      </c>
      <c r="D15091" s="7" t="n">
        <v>3</v>
      </c>
      <c r="E15091" s="7" t="n">
        <v>47.73</v>
      </c>
      <c r="F15091" s="7" t="n">
        <v>0</v>
      </c>
      <c r="G15091" s="7" t="n">
        <v>0</v>
      </c>
    </row>
    <row r="15092" customFormat="false" ht="15" hidden="false" customHeight="false" outlineLevel="0" collapsed="false">
      <c r="A15092" s="7" t="s">
        <v>33</v>
      </c>
      <c r="B15092" s="7" t="s">
        <v>407</v>
      </c>
      <c r="C15092" s="7" t="s">
        <v>1458</v>
      </c>
      <c r="D15092" s="7" t="n">
        <v>3</v>
      </c>
      <c r="E15092" s="7" t="n">
        <v>47.73</v>
      </c>
      <c r="F15092" s="7" t="n">
        <v>0</v>
      </c>
      <c r="G15092" s="7" t="n">
        <v>0</v>
      </c>
    </row>
    <row r="15093" customFormat="false" ht="15" hidden="false" customHeight="false" outlineLevel="0" collapsed="false">
      <c r="A15093" s="7" t="s">
        <v>33</v>
      </c>
      <c r="B15093" s="7" t="s">
        <v>909</v>
      </c>
      <c r="C15093" s="7" t="s">
        <v>1573</v>
      </c>
      <c r="D15093" s="7" t="n">
        <v>2</v>
      </c>
      <c r="E15093" s="7" t="n">
        <v>33.2</v>
      </c>
      <c r="F15093" s="7" t="n">
        <v>0</v>
      </c>
      <c r="G15093" s="7" t="n">
        <v>0</v>
      </c>
    </row>
    <row r="15094" customFormat="false" ht="15" hidden="false" customHeight="false" outlineLevel="0" collapsed="false">
      <c r="A15094" s="7" t="s">
        <v>33</v>
      </c>
      <c r="B15094" s="7" t="s">
        <v>868</v>
      </c>
      <c r="C15094" s="7" t="s">
        <v>1573</v>
      </c>
      <c r="D15094" s="7" t="n">
        <v>3</v>
      </c>
      <c r="E15094" s="7" t="n">
        <v>55.5</v>
      </c>
      <c r="F15094" s="7" t="n">
        <v>0</v>
      </c>
      <c r="G15094" s="7" t="n">
        <v>0</v>
      </c>
    </row>
    <row r="15095" customFormat="false" ht="15" hidden="false" customHeight="false" outlineLevel="0" collapsed="false">
      <c r="A15095" s="7" t="s">
        <v>33</v>
      </c>
      <c r="B15095" s="7" t="s">
        <v>894</v>
      </c>
      <c r="C15095" s="7" t="s">
        <v>1575</v>
      </c>
      <c r="D15095" s="7" t="n">
        <v>1</v>
      </c>
      <c r="E15095" s="7" t="n">
        <v>53.5</v>
      </c>
      <c r="F15095" s="7" t="n">
        <v>0</v>
      </c>
      <c r="G15095" s="7" t="n">
        <v>0</v>
      </c>
    </row>
    <row r="15096" customFormat="false" ht="15" hidden="false" customHeight="false" outlineLevel="0" collapsed="false">
      <c r="A15096" s="7" t="s">
        <v>33</v>
      </c>
      <c r="B15096" s="7" t="s">
        <v>908</v>
      </c>
      <c r="C15096" s="7" t="s">
        <v>1393</v>
      </c>
      <c r="D15096" s="7" t="n">
        <v>1</v>
      </c>
      <c r="E15096" s="7" t="n">
        <v>20.5</v>
      </c>
      <c r="F15096" s="7" t="n">
        <v>0</v>
      </c>
      <c r="G15096" s="7" t="n">
        <v>0</v>
      </c>
    </row>
    <row r="15097" customFormat="false" ht="15" hidden="false" customHeight="false" outlineLevel="0" collapsed="false">
      <c r="A15097" s="7" t="s">
        <v>33</v>
      </c>
      <c r="B15097" s="7" t="s">
        <v>899</v>
      </c>
      <c r="C15097" s="7" t="s">
        <v>1429</v>
      </c>
      <c r="D15097" s="7" t="n">
        <v>2</v>
      </c>
      <c r="E15097" s="7" t="n">
        <v>41.6</v>
      </c>
      <c r="F15097" s="7" t="n">
        <v>0</v>
      </c>
      <c r="G15097" s="7" t="n">
        <v>0</v>
      </c>
    </row>
    <row r="15098" customFormat="false" ht="15" hidden="false" customHeight="false" outlineLevel="0" collapsed="false">
      <c r="A15098" s="7" t="s">
        <v>33</v>
      </c>
      <c r="B15098" s="7" t="s">
        <v>587</v>
      </c>
      <c r="C15098" s="7" t="s">
        <v>1488</v>
      </c>
      <c r="D15098" s="7" t="n">
        <v>1</v>
      </c>
      <c r="E15098" s="7" t="n">
        <v>77.24</v>
      </c>
      <c r="F15098" s="7" t="n">
        <v>0</v>
      </c>
      <c r="G15098" s="7" t="n">
        <v>0</v>
      </c>
    </row>
    <row r="15099" customFormat="false" ht="15" hidden="false" customHeight="false" outlineLevel="0" collapsed="false">
      <c r="A15099" s="7" t="s">
        <v>33</v>
      </c>
      <c r="B15099" s="7" t="s">
        <v>182</v>
      </c>
      <c r="C15099" s="7" t="s">
        <v>1271</v>
      </c>
      <c r="D15099" s="7" t="n">
        <v>0</v>
      </c>
      <c r="E15099" s="7" t="n">
        <v>0</v>
      </c>
      <c r="F15099" s="7" t="n">
        <v>2</v>
      </c>
      <c r="G15099" s="7" t="n">
        <v>130</v>
      </c>
    </row>
    <row r="15100" customFormat="false" ht="15" hidden="false" customHeight="false" outlineLevel="0" collapsed="false">
      <c r="A15100" s="7" t="s">
        <v>33</v>
      </c>
      <c r="B15100" s="7" t="s">
        <v>638</v>
      </c>
      <c r="C15100" s="7" t="s">
        <v>1287</v>
      </c>
      <c r="D15100" s="7" t="n">
        <v>3</v>
      </c>
      <c r="E15100" s="7" t="n">
        <v>233.4</v>
      </c>
      <c r="F15100" s="7" t="n">
        <v>0</v>
      </c>
      <c r="G15100" s="7" t="n">
        <v>0</v>
      </c>
    </row>
    <row r="15101" customFormat="false" ht="15" hidden="false" customHeight="false" outlineLevel="0" collapsed="false">
      <c r="A15101" s="7" t="s">
        <v>33</v>
      </c>
      <c r="B15101" s="7" t="s">
        <v>313</v>
      </c>
      <c r="C15101" s="7" t="s">
        <v>1287</v>
      </c>
      <c r="D15101" s="7" t="n">
        <v>4</v>
      </c>
      <c r="E15101" s="7" t="n">
        <v>311.2</v>
      </c>
      <c r="F15101" s="7" t="n">
        <v>0</v>
      </c>
      <c r="G15101" s="7" t="n">
        <v>0</v>
      </c>
    </row>
    <row r="15102" customFormat="false" ht="15" hidden="false" customHeight="false" outlineLevel="0" collapsed="false">
      <c r="A15102" s="7" t="s">
        <v>33</v>
      </c>
      <c r="B15102" s="7" t="s">
        <v>391</v>
      </c>
      <c r="C15102" s="7" t="s">
        <v>1287</v>
      </c>
      <c r="D15102" s="7" t="n">
        <v>5</v>
      </c>
      <c r="E15102" s="7" t="n">
        <v>389</v>
      </c>
      <c r="F15102" s="7" t="n">
        <v>0</v>
      </c>
      <c r="G15102" s="7" t="n">
        <v>0</v>
      </c>
    </row>
    <row r="15103" customFormat="false" ht="15" hidden="false" customHeight="false" outlineLevel="0" collapsed="false">
      <c r="A15103" s="7" t="s">
        <v>33</v>
      </c>
      <c r="B15103" s="7" t="s">
        <v>106</v>
      </c>
      <c r="C15103" s="7" t="s">
        <v>1291</v>
      </c>
      <c r="D15103" s="7" t="n">
        <v>0</v>
      </c>
      <c r="E15103" s="7" t="n">
        <v>0</v>
      </c>
      <c r="F15103" s="7" t="n">
        <v>1</v>
      </c>
      <c r="G15103" s="7" t="n">
        <v>24.43</v>
      </c>
    </row>
    <row r="15104" customFormat="false" ht="15" hidden="false" customHeight="false" outlineLevel="0" collapsed="false">
      <c r="A15104" s="7" t="s">
        <v>33</v>
      </c>
      <c r="B15104" s="7" t="s">
        <v>96</v>
      </c>
      <c r="C15104" s="7" t="s">
        <v>1291</v>
      </c>
      <c r="D15104" s="7" t="n">
        <v>0</v>
      </c>
      <c r="E15104" s="7" t="n">
        <v>0</v>
      </c>
      <c r="F15104" s="7" t="n">
        <v>3</v>
      </c>
      <c r="G15104" s="7" t="n">
        <v>73.29</v>
      </c>
    </row>
    <row r="15105" customFormat="false" ht="15" hidden="false" customHeight="false" outlineLevel="0" collapsed="false">
      <c r="A15105" s="7" t="s">
        <v>33</v>
      </c>
      <c r="B15105" s="7" t="s">
        <v>110</v>
      </c>
      <c r="C15105" s="7" t="s">
        <v>1291</v>
      </c>
      <c r="D15105" s="7" t="n">
        <v>0</v>
      </c>
      <c r="E15105" s="7" t="n">
        <v>0</v>
      </c>
      <c r="F15105" s="7" t="n">
        <v>2</v>
      </c>
      <c r="G15105" s="7" t="n">
        <v>48.86</v>
      </c>
    </row>
    <row r="15106" customFormat="false" ht="15" hidden="false" customHeight="false" outlineLevel="0" collapsed="false">
      <c r="A15106" s="7" t="s">
        <v>33</v>
      </c>
      <c r="B15106" s="7" t="s">
        <v>173</v>
      </c>
      <c r="C15106" s="7" t="s">
        <v>1291</v>
      </c>
      <c r="D15106" s="7" t="n">
        <v>0</v>
      </c>
      <c r="E15106" s="7" t="n">
        <v>0</v>
      </c>
      <c r="F15106" s="7" t="n">
        <v>1</v>
      </c>
      <c r="G15106" s="7" t="n">
        <v>24.43</v>
      </c>
    </row>
    <row r="15107" customFormat="false" ht="15" hidden="false" customHeight="false" outlineLevel="0" collapsed="false">
      <c r="A15107" s="7" t="s">
        <v>33</v>
      </c>
      <c r="B15107" s="7" t="s">
        <v>135</v>
      </c>
      <c r="C15107" s="7" t="s">
        <v>1316</v>
      </c>
      <c r="D15107" s="7" t="n">
        <v>3</v>
      </c>
      <c r="E15107" s="7" t="n">
        <v>141.69</v>
      </c>
      <c r="F15107" s="7" t="n">
        <v>0</v>
      </c>
      <c r="G15107" s="7" t="n">
        <v>0</v>
      </c>
    </row>
    <row r="15108" customFormat="false" ht="15" hidden="false" customHeight="false" outlineLevel="0" collapsed="false">
      <c r="A15108" s="7" t="s">
        <v>33</v>
      </c>
      <c r="B15108" s="7" t="s">
        <v>193</v>
      </c>
      <c r="C15108" s="7" t="s">
        <v>1316</v>
      </c>
      <c r="D15108" s="7" t="n">
        <v>2</v>
      </c>
      <c r="E15108" s="7" t="n">
        <v>94.46</v>
      </c>
      <c r="F15108" s="7" t="n">
        <v>1</v>
      </c>
      <c r="G15108" s="7" t="n">
        <v>47.23</v>
      </c>
    </row>
    <row r="15109" customFormat="false" ht="15" hidden="false" customHeight="false" outlineLevel="0" collapsed="false">
      <c r="A15109" s="7" t="s">
        <v>33</v>
      </c>
      <c r="B15109" s="7" t="s">
        <v>132</v>
      </c>
      <c r="C15109" s="7" t="s">
        <v>1322</v>
      </c>
      <c r="D15109" s="7" t="n">
        <v>0</v>
      </c>
      <c r="E15109" s="7" t="n">
        <v>0</v>
      </c>
      <c r="F15109" s="7" t="n">
        <v>1</v>
      </c>
      <c r="G15109" s="7" t="n">
        <v>9.82</v>
      </c>
    </row>
    <row r="15110" customFormat="false" ht="15" hidden="false" customHeight="false" outlineLevel="0" collapsed="false">
      <c r="A15110" s="7" t="s">
        <v>33</v>
      </c>
      <c r="B15110" s="7" t="s">
        <v>113</v>
      </c>
      <c r="C15110" s="7" t="s">
        <v>1330</v>
      </c>
      <c r="D15110" s="7" t="n">
        <v>0</v>
      </c>
      <c r="E15110" s="7" t="n">
        <v>0</v>
      </c>
      <c r="F15110" s="7" t="n">
        <v>1</v>
      </c>
      <c r="G15110" s="7" t="n">
        <v>28.93</v>
      </c>
    </row>
    <row r="15111" customFormat="false" ht="15" hidden="false" customHeight="false" outlineLevel="0" collapsed="false">
      <c r="A15111" s="7" t="s">
        <v>33</v>
      </c>
      <c r="B15111" s="7" t="s">
        <v>111</v>
      </c>
      <c r="C15111" s="7" t="s">
        <v>1330</v>
      </c>
      <c r="D15111" s="7" t="n">
        <v>0</v>
      </c>
      <c r="E15111" s="7" t="n">
        <v>0</v>
      </c>
      <c r="F15111" s="7" t="n">
        <v>1</v>
      </c>
      <c r="G15111" s="7" t="n">
        <v>28.93</v>
      </c>
    </row>
    <row r="15112" customFormat="false" ht="15" hidden="false" customHeight="false" outlineLevel="0" collapsed="false">
      <c r="A15112" s="7" t="s">
        <v>33</v>
      </c>
      <c r="B15112" s="7" t="s">
        <v>149</v>
      </c>
      <c r="C15112" s="7" t="s">
        <v>1330</v>
      </c>
      <c r="D15112" s="7" t="n">
        <v>0</v>
      </c>
      <c r="E15112" s="7" t="n">
        <v>0</v>
      </c>
      <c r="F15112" s="7" t="n">
        <v>1</v>
      </c>
      <c r="G15112" s="7" t="n">
        <v>28.93</v>
      </c>
    </row>
    <row r="15113" customFormat="false" ht="15" hidden="false" customHeight="false" outlineLevel="0" collapsed="false">
      <c r="A15113" s="7" t="s">
        <v>33</v>
      </c>
      <c r="B15113" s="7" t="s">
        <v>153</v>
      </c>
      <c r="C15113" s="7" t="s">
        <v>1330</v>
      </c>
      <c r="D15113" s="7" t="n">
        <v>0</v>
      </c>
      <c r="E15113" s="7" t="n">
        <v>0</v>
      </c>
      <c r="F15113" s="7" t="n">
        <v>1</v>
      </c>
      <c r="G15113" s="7" t="n">
        <v>28.93</v>
      </c>
    </row>
    <row r="15114" customFormat="false" ht="15" hidden="false" customHeight="false" outlineLevel="0" collapsed="false">
      <c r="A15114" s="7" t="s">
        <v>33</v>
      </c>
      <c r="B15114" s="7" t="s">
        <v>478</v>
      </c>
      <c r="C15114" s="7" t="s">
        <v>1330</v>
      </c>
      <c r="D15114" s="7" t="n">
        <v>0</v>
      </c>
      <c r="E15114" s="7" t="n">
        <v>0</v>
      </c>
      <c r="F15114" s="7" t="n">
        <v>1</v>
      </c>
      <c r="G15114" s="7" t="n">
        <v>28.93</v>
      </c>
    </row>
    <row r="15115" customFormat="false" ht="15" hidden="false" customHeight="false" outlineLevel="0" collapsed="false">
      <c r="A15115" s="7" t="s">
        <v>33</v>
      </c>
      <c r="B15115" s="7" t="s">
        <v>326</v>
      </c>
      <c r="C15115" s="7" t="s">
        <v>1330</v>
      </c>
      <c r="D15115" s="7" t="n">
        <v>0</v>
      </c>
      <c r="E15115" s="7" t="n">
        <v>0</v>
      </c>
      <c r="F15115" s="7" t="n">
        <v>1</v>
      </c>
      <c r="G15115" s="7" t="n">
        <v>28.93</v>
      </c>
    </row>
    <row r="15116" customFormat="false" ht="15" hidden="false" customHeight="false" outlineLevel="0" collapsed="false">
      <c r="A15116" s="7" t="s">
        <v>33</v>
      </c>
      <c r="B15116" s="7" t="s">
        <v>222</v>
      </c>
      <c r="C15116" s="7" t="s">
        <v>1331</v>
      </c>
      <c r="D15116" s="7" t="n">
        <v>0</v>
      </c>
      <c r="E15116" s="7" t="n">
        <v>0</v>
      </c>
      <c r="F15116" s="7" t="n">
        <v>1</v>
      </c>
      <c r="G15116" s="7" t="n">
        <v>42.17</v>
      </c>
    </row>
    <row r="15117" customFormat="false" ht="15" hidden="false" customHeight="false" outlineLevel="0" collapsed="false">
      <c r="A15117" s="7" t="s">
        <v>33</v>
      </c>
      <c r="B15117" s="7" t="s">
        <v>225</v>
      </c>
      <c r="C15117" s="7" t="s">
        <v>1331</v>
      </c>
      <c r="D15117" s="7" t="n">
        <v>0</v>
      </c>
      <c r="E15117" s="7" t="n">
        <v>0</v>
      </c>
      <c r="F15117" s="7" t="n">
        <v>1</v>
      </c>
      <c r="G15117" s="7" t="n">
        <v>42.17</v>
      </c>
    </row>
    <row r="15118" customFormat="false" ht="15" hidden="false" customHeight="false" outlineLevel="0" collapsed="false">
      <c r="A15118" s="7" t="s">
        <v>33</v>
      </c>
      <c r="B15118" s="7" t="s">
        <v>335</v>
      </c>
      <c r="C15118" s="7" t="s">
        <v>1331</v>
      </c>
      <c r="D15118" s="7" t="n">
        <v>0</v>
      </c>
      <c r="E15118" s="7" t="n">
        <v>0</v>
      </c>
      <c r="F15118" s="7" t="n">
        <v>1</v>
      </c>
      <c r="G15118" s="7" t="n">
        <v>42.17</v>
      </c>
    </row>
    <row r="15119" customFormat="false" ht="15" hidden="false" customHeight="false" outlineLevel="0" collapsed="false">
      <c r="A15119" s="7" t="s">
        <v>33</v>
      </c>
      <c r="B15119" s="7" t="s">
        <v>141</v>
      </c>
      <c r="C15119" s="7" t="s">
        <v>1334</v>
      </c>
      <c r="D15119" s="7" t="n">
        <v>0</v>
      </c>
      <c r="E15119" s="7" t="n">
        <v>0</v>
      </c>
      <c r="F15119" s="7" t="n">
        <v>1</v>
      </c>
      <c r="G15119" s="7" t="n">
        <v>17</v>
      </c>
    </row>
    <row r="15120" customFormat="false" ht="15" hidden="false" customHeight="false" outlineLevel="0" collapsed="false">
      <c r="A15120" s="7" t="s">
        <v>33</v>
      </c>
      <c r="B15120" s="7" t="s">
        <v>125</v>
      </c>
      <c r="C15120" s="7" t="s">
        <v>1334</v>
      </c>
      <c r="D15120" s="7" t="n">
        <v>0</v>
      </c>
      <c r="E15120" s="7" t="n">
        <v>0</v>
      </c>
      <c r="F15120" s="7" t="n">
        <v>1</v>
      </c>
      <c r="G15120" s="7" t="n">
        <v>17</v>
      </c>
    </row>
    <row r="15121" customFormat="false" ht="15" hidden="false" customHeight="false" outlineLevel="0" collapsed="false">
      <c r="A15121" s="7" t="s">
        <v>33</v>
      </c>
      <c r="B15121" s="7" t="s">
        <v>169</v>
      </c>
      <c r="C15121" s="7" t="s">
        <v>1334</v>
      </c>
      <c r="D15121" s="7" t="n">
        <v>2</v>
      </c>
      <c r="E15121" s="7" t="n">
        <v>34</v>
      </c>
      <c r="F15121" s="7" t="n">
        <v>1</v>
      </c>
      <c r="G15121" s="7" t="n">
        <v>17</v>
      </c>
    </row>
    <row r="15122" customFormat="false" ht="15" hidden="false" customHeight="false" outlineLevel="0" collapsed="false">
      <c r="A15122" s="7" t="s">
        <v>33</v>
      </c>
      <c r="B15122" s="7" t="s">
        <v>177</v>
      </c>
      <c r="C15122" s="7" t="s">
        <v>1334</v>
      </c>
      <c r="D15122" s="7" t="n">
        <v>4</v>
      </c>
      <c r="E15122" s="7" t="n">
        <v>68</v>
      </c>
      <c r="F15122" s="7" t="n">
        <v>0</v>
      </c>
      <c r="G15122" s="7" t="n">
        <v>0</v>
      </c>
    </row>
    <row r="15123" customFormat="false" ht="15" hidden="false" customHeight="false" outlineLevel="0" collapsed="false">
      <c r="A15123" s="7" t="s">
        <v>33</v>
      </c>
      <c r="B15123" s="7" t="s">
        <v>123</v>
      </c>
      <c r="C15123" s="7" t="s">
        <v>1340</v>
      </c>
      <c r="D15123" s="7" t="n">
        <v>3</v>
      </c>
      <c r="E15123" s="7" t="n">
        <v>55.35</v>
      </c>
      <c r="F15123" s="7" t="n">
        <v>0</v>
      </c>
      <c r="G15123" s="7" t="n">
        <v>0</v>
      </c>
    </row>
    <row r="15124" customFormat="false" ht="15" hidden="false" customHeight="false" outlineLevel="0" collapsed="false">
      <c r="A15124" s="7" t="s">
        <v>33</v>
      </c>
      <c r="B15124" s="7" t="s">
        <v>201</v>
      </c>
      <c r="C15124" s="7" t="s">
        <v>1344</v>
      </c>
      <c r="D15124" s="7" t="n">
        <v>0</v>
      </c>
      <c r="E15124" s="7" t="n">
        <v>0</v>
      </c>
      <c r="F15124" s="7" t="n">
        <v>1</v>
      </c>
      <c r="G15124" s="7" t="n">
        <v>9.5</v>
      </c>
    </row>
    <row r="15125" customFormat="false" ht="15" hidden="false" customHeight="false" outlineLevel="0" collapsed="false">
      <c r="A15125" s="7" t="s">
        <v>33</v>
      </c>
      <c r="B15125" s="7" t="s">
        <v>246</v>
      </c>
      <c r="C15125" s="7" t="s">
        <v>1345</v>
      </c>
      <c r="D15125" s="7" t="n">
        <v>0</v>
      </c>
      <c r="E15125" s="7" t="n">
        <v>0</v>
      </c>
      <c r="F15125" s="7" t="n">
        <v>1</v>
      </c>
      <c r="G15125" s="7" t="n">
        <v>9.5</v>
      </c>
    </row>
    <row r="15126" customFormat="false" ht="15" hidden="false" customHeight="false" outlineLevel="0" collapsed="false">
      <c r="A15126" s="7" t="s">
        <v>33</v>
      </c>
      <c r="B15126" s="7" t="s">
        <v>150</v>
      </c>
      <c r="C15126" s="7" t="s">
        <v>1349</v>
      </c>
      <c r="D15126" s="7" t="n">
        <v>1</v>
      </c>
      <c r="E15126" s="7" t="n">
        <v>12.18</v>
      </c>
      <c r="F15126" s="7" t="n">
        <v>0</v>
      </c>
      <c r="G15126" s="7" t="n">
        <v>0</v>
      </c>
    </row>
    <row r="15127" customFormat="false" ht="15" hidden="false" customHeight="false" outlineLevel="0" collapsed="false">
      <c r="A15127" s="7" t="s">
        <v>33</v>
      </c>
      <c r="B15127" s="7" t="s">
        <v>183</v>
      </c>
      <c r="C15127" s="7" t="s">
        <v>1351</v>
      </c>
      <c r="D15127" s="7" t="n">
        <v>0</v>
      </c>
      <c r="E15127" s="7" t="n">
        <v>0</v>
      </c>
      <c r="F15127" s="7" t="n">
        <v>1</v>
      </c>
      <c r="G15127" s="7" t="n">
        <v>21.21</v>
      </c>
    </row>
    <row r="15128" customFormat="false" ht="15" hidden="false" customHeight="false" outlineLevel="0" collapsed="false">
      <c r="A15128" s="7" t="s">
        <v>33</v>
      </c>
      <c r="B15128" s="7" t="s">
        <v>114</v>
      </c>
      <c r="C15128" s="7" t="s">
        <v>1354</v>
      </c>
      <c r="D15128" s="7" t="n">
        <v>0</v>
      </c>
      <c r="E15128" s="7" t="n">
        <v>0</v>
      </c>
      <c r="F15128" s="7" t="n">
        <v>1</v>
      </c>
      <c r="G15128" s="7" t="n">
        <v>27.55</v>
      </c>
    </row>
    <row r="15129" customFormat="false" ht="15" hidden="false" customHeight="false" outlineLevel="0" collapsed="false">
      <c r="A15129" s="7" t="s">
        <v>33</v>
      </c>
      <c r="B15129" s="7" t="s">
        <v>275</v>
      </c>
      <c r="C15129" s="7" t="s">
        <v>1358</v>
      </c>
      <c r="D15129" s="7" t="n">
        <v>0</v>
      </c>
      <c r="E15129" s="7" t="n">
        <v>0</v>
      </c>
      <c r="F15129" s="7" t="n">
        <v>3</v>
      </c>
      <c r="G15129" s="7" t="n">
        <v>24.6</v>
      </c>
    </row>
    <row r="15130" customFormat="false" ht="15" hidden="false" customHeight="false" outlineLevel="0" collapsed="false">
      <c r="A15130" s="7" t="s">
        <v>33</v>
      </c>
      <c r="B15130" s="7" t="s">
        <v>236</v>
      </c>
      <c r="C15130" s="7" t="s">
        <v>1361</v>
      </c>
      <c r="D15130" s="7" t="n">
        <v>0</v>
      </c>
      <c r="E15130" s="7" t="n">
        <v>0</v>
      </c>
      <c r="F15130" s="7" t="n">
        <v>1</v>
      </c>
      <c r="G15130" s="7" t="n">
        <v>9.82</v>
      </c>
    </row>
    <row r="15131" customFormat="false" ht="15" hidden="false" customHeight="false" outlineLevel="0" collapsed="false">
      <c r="A15131" s="7" t="s">
        <v>33</v>
      </c>
      <c r="B15131" s="7" t="s">
        <v>189</v>
      </c>
      <c r="C15131" s="7" t="s">
        <v>1387</v>
      </c>
      <c r="D15131" s="7" t="n">
        <v>3</v>
      </c>
      <c r="E15131" s="7" t="n">
        <v>49.5</v>
      </c>
      <c r="F15131" s="7" t="n">
        <v>0</v>
      </c>
      <c r="G15131" s="7" t="n">
        <v>0</v>
      </c>
    </row>
    <row r="15132" customFormat="false" ht="15" hidden="false" customHeight="false" outlineLevel="0" collapsed="false">
      <c r="A15132" s="7" t="s">
        <v>33</v>
      </c>
      <c r="B15132" s="7" t="s">
        <v>181</v>
      </c>
      <c r="C15132" s="7" t="s">
        <v>1387</v>
      </c>
      <c r="D15132" s="7" t="n">
        <v>3</v>
      </c>
      <c r="E15132" s="7" t="n">
        <v>49.5</v>
      </c>
      <c r="F15132" s="7" t="n">
        <v>0</v>
      </c>
      <c r="G15132" s="7" t="n">
        <v>0</v>
      </c>
    </row>
    <row r="15133" customFormat="false" ht="15" hidden="false" customHeight="false" outlineLevel="0" collapsed="false">
      <c r="A15133" s="7" t="s">
        <v>33</v>
      </c>
      <c r="B15133" s="7" t="s">
        <v>154</v>
      </c>
      <c r="C15133" s="7" t="s">
        <v>1390</v>
      </c>
      <c r="D15133" s="7" t="n">
        <v>0</v>
      </c>
      <c r="E15133" s="7" t="n">
        <v>0</v>
      </c>
      <c r="F15133" s="7" t="n">
        <v>3</v>
      </c>
      <c r="G15133" s="7" t="n">
        <v>61.5</v>
      </c>
    </row>
    <row r="15134" customFormat="false" ht="15" hidden="false" customHeight="false" outlineLevel="0" collapsed="false">
      <c r="A15134" s="7" t="s">
        <v>33</v>
      </c>
      <c r="B15134" s="7" t="s">
        <v>216</v>
      </c>
      <c r="C15134" s="7" t="s">
        <v>1390</v>
      </c>
      <c r="D15134" s="7" t="n">
        <v>0</v>
      </c>
      <c r="E15134" s="7" t="n">
        <v>0</v>
      </c>
      <c r="F15134" s="7" t="n">
        <v>1</v>
      </c>
      <c r="G15134" s="7" t="n">
        <v>20.5</v>
      </c>
    </row>
    <row r="15135" customFormat="false" ht="15" hidden="false" customHeight="false" outlineLevel="0" collapsed="false">
      <c r="A15135" s="7" t="s">
        <v>33</v>
      </c>
      <c r="B15135" s="7" t="s">
        <v>167</v>
      </c>
      <c r="C15135" s="7" t="s">
        <v>1390</v>
      </c>
      <c r="D15135" s="7" t="n">
        <v>1</v>
      </c>
      <c r="E15135" s="7" t="n">
        <v>20.5</v>
      </c>
      <c r="F15135" s="7" t="n">
        <v>0</v>
      </c>
      <c r="G15135" s="7" t="n">
        <v>0</v>
      </c>
    </row>
    <row r="15136" customFormat="false" ht="15" hidden="false" customHeight="false" outlineLevel="0" collapsed="false">
      <c r="A15136" s="7" t="s">
        <v>33</v>
      </c>
      <c r="B15136" s="7" t="s">
        <v>267</v>
      </c>
      <c r="C15136" s="7" t="s">
        <v>1403</v>
      </c>
      <c r="D15136" s="7" t="n">
        <v>3</v>
      </c>
      <c r="E15136" s="7" t="n">
        <v>408.9</v>
      </c>
      <c r="F15136" s="7" t="n">
        <v>0</v>
      </c>
      <c r="G15136" s="7" t="n">
        <v>0</v>
      </c>
    </row>
    <row r="15137" customFormat="false" ht="15" hidden="false" customHeight="false" outlineLevel="0" collapsed="false">
      <c r="A15137" s="7" t="s">
        <v>33</v>
      </c>
      <c r="B15137" s="7" t="s">
        <v>130</v>
      </c>
      <c r="C15137" s="7" t="s">
        <v>1425</v>
      </c>
      <c r="D15137" s="7" t="n">
        <v>0</v>
      </c>
      <c r="E15137" s="7" t="n">
        <v>0</v>
      </c>
      <c r="F15137" s="7" t="n">
        <v>1</v>
      </c>
      <c r="G15137" s="7" t="n">
        <v>35</v>
      </c>
    </row>
    <row r="15138" customFormat="false" ht="15" hidden="false" customHeight="false" outlineLevel="0" collapsed="false">
      <c r="A15138" s="7" t="s">
        <v>33</v>
      </c>
      <c r="B15138" s="7" t="s">
        <v>152</v>
      </c>
      <c r="C15138" s="7" t="s">
        <v>1425</v>
      </c>
      <c r="D15138" s="7" t="n">
        <v>0</v>
      </c>
      <c r="E15138" s="7" t="n">
        <v>0</v>
      </c>
      <c r="F15138" s="7" t="n">
        <v>1</v>
      </c>
      <c r="G15138" s="7" t="n">
        <v>35</v>
      </c>
    </row>
    <row r="15139" customFormat="false" ht="15" hidden="false" customHeight="false" outlineLevel="0" collapsed="false">
      <c r="A15139" s="7" t="s">
        <v>33</v>
      </c>
      <c r="B15139" s="7" t="s">
        <v>198</v>
      </c>
      <c r="C15139" s="7" t="s">
        <v>1425</v>
      </c>
      <c r="D15139" s="7" t="n">
        <v>0</v>
      </c>
      <c r="E15139" s="7" t="n">
        <v>0</v>
      </c>
      <c r="F15139" s="7" t="n">
        <v>1</v>
      </c>
      <c r="G15139" s="7" t="n">
        <v>35</v>
      </c>
    </row>
    <row r="15140" customFormat="false" ht="15" hidden="false" customHeight="false" outlineLevel="0" collapsed="false">
      <c r="A15140" s="7" t="s">
        <v>33</v>
      </c>
      <c r="B15140" s="7" t="s">
        <v>192</v>
      </c>
      <c r="C15140" s="7" t="s">
        <v>1311</v>
      </c>
      <c r="D15140" s="7" t="n">
        <v>0</v>
      </c>
      <c r="E15140" s="7" t="n">
        <v>0</v>
      </c>
      <c r="F15140" s="7" t="n">
        <v>1</v>
      </c>
      <c r="G15140" s="7" t="n">
        <v>20</v>
      </c>
    </row>
    <row r="15141" customFormat="false" ht="15" hidden="false" customHeight="false" outlineLevel="0" collapsed="false">
      <c r="A15141" s="7" t="s">
        <v>33</v>
      </c>
      <c r="B15141" s="7" t="s">
        <v>217</v>
      </c>
      <c r="C15141" s="7" t="s">
        <v>1446</v>
      </c>
      <c r="D15141" s="7" t="n">
        <v>0</v>
      </c>
      <c r="E15141" s="7" t="n">
        <v>0</v>
      </c>
      <c r="F15141" s="7" t="n">
        <v>5</v>
      </c>
      <c r="G15141" s="7" t="n">
        <v>43.65</v>
      </c>
    </row>
    <row r="15142" customFormat="false" ht="15" hidden="false" customHeight="false" outlineLevel="0" collapsed="false">
      <c r="A15142" s="7" t="s">
        <v>33</v>
      </c>
      <c r="B15142" s="7" t="s">
        <v>124</v>
      </c>
      <c r="C15142" s="7" t="s">
        <v>1449</v>
      </c>
      <c r="D15142" s="7" t="n">
        <v>0</v>
      </c>
      <c r="E15142" s="7" t="n">
        <v>0</v>
      </c>
      <c r="F15142" s="7" t="n">
        <v>6</v>
      </c>
      <c r="G15142" s="7" t="n">
        <v>88.8</v>
      </c>
    </row>
    <row r="15143" customFormat="false" ht="15" hidden="false" customHeight="false" outlineLevel="0" collapsed="false">
      <c r="A15143" s="7" t="s">
        <v>33</v>
      </c>
      <c r="B15143" s="7" t="s">
        <v>120</v>
      </c>
      <c r="C15143" s="7" t="s">
        <v>1451</v>
      </c>
      <c r="D15143" s="7" t="n">
        <v>32</v>
      </c>
      <c r="E15143" s="7" t="n">
        <v>428.8</v>
      </c>
      <c r="F15143" s="7" t="n">
        <v>10</v>
      </c>
      <c r="G15143" s="7" t="n">
        <v>134</v>
      </c>
    </row>
    <row r="15144" customFormat="false" ht="15" hidden="false" customHeight="false" outlineLevel="0" collapsed="false">
      <c r="A15144" s="7" t="s">
        <v>33</v>
      </c>
      <c r="B15144" s="7" t="s">
        <v>409</v>
      </c>
      <c r="C15144" s="7" t="s">
        <v>1455</v>
      </c>
      <c r="D15144" s="7" t="n">
        <v>7</v>
      </c>
      <c r="E15144" s="7" t="n">
        <v>111.37</v>
      </c>
      <c r="F15144" s="7" t="n">
        <v>2</v>
      </c>
      <c r="G15144" s="7" t="n">
        <v>31.82</v>
      </c>
    </row>
    <row r="15145" customFormat="false" ht="15" hidden="false" customHeight="false" outlineLevel="0" collapsed="false">
      <c r="A15145" s="7" t="s">
        <v>33</v>
      </c>
      <c r="B15145" s="7" t="s">
        <v>197</v>
      </c>
      <c r="C15145" s="7" t="s">
        <v>1461</v>
      </c>
      <c r="D15145" s="7" t="n">
        <v>8</v>
      </c>
      <c r="E15145" s="7" t="n">
        <v>83.2</v>
      </c>
      <c r="F15145" s="7" t="n">
        <v>0</v>
      </c>
      <c r="G15145" s="7" t="n">
        <v>0</v>
      </c>
    </row>
    <row r="15146" customFormat="false" ht="15" hidden="false" customHeight="false" outlineLevel="0" collapsed="false">
      <c r="A15146" s="7" t="s">
        <v>33</v>
      </c>
      <c r="B15146" s="7" t="s">
        <v>909</v>
      </c>
      <c r="C15146" s="7" t="s">
        <v>1573</v>
      </c>
      <c r="D15146" s="7" t="n">
        <v>0</v>
      </c>
      <c r="E15146" s="7" t="n">
        <v>0</v>
      </c>
      <c r="F15146" s="7" t="n">
        <v>3</v>
      </c>
      <c r="G15146" s="7" t="n">
        <v>49.8</v>
      </c>
    </row>
    <row r="15147" customFormat="false" ht="15" hidden="false" customHeight="false" outlineLevel="0" collapsed="false">
      <c r="A15147" s="7" t="s">
        <v>33</v>
      </c>
      <c r="B15147" s="7" t="s">
        <v>868</v>
      </c>
      <c r="C15147" s="7" t="s">
        <v>1573</v>
      </c>
      <c r="D15147" s="7" t="n">
        <v>0</v>
      </c>
      <c r="E15147" s="7" t="n">
        <v>0</v>
      </c>
      <c r="F15147" s="7" t="n">
        <v>3</v>
      </c>
      <c r="G15147" s="7" t="n">
        <v>55.5</v>
      </c>
    </row>
    <row r="15148" customFormat="false" ht="15" hidden="false" customHeight="false" outlineLevel="0" collapsed="false">
      <c r="A15148" s="7" t="s">
        <v>33</v>
      </c>
      <c r="B15148" s="7" t="s">
        <v>894</v>
      </c>
      <c r="C15148" s="7" t="s">
        <v>1575</v>
      </c>
      <c r="D15148" s="7" t="n">
        <v>0</v>
      </c>
      <c r="E15148" s="7" t="n">
        <v>0</v>
      </c>
      <c r="F15148" s="7" t="n">
        <v>1</v>
      </c>
      <c r="G15148" s="7" t="n">
        <v>53.5</v>
      </c>
    </row>
    <row r="15149" customFormat="false" ht="15" hidden="false" customHeight="false" outlineLevel="0" collapsed="false">
      <c r="A15149" s="7" t="s">
        <v>33</v>
      </c>
      <c r="B15149" s="7" t="s">
        <v>624</v>
      </c>
      <c r="C15149" s="7" t="s">
        <v>1485</v>
      </c>
      <c r="D15149" s="7" t="n">
        <v>0</v>
      </c>
      <c r="E15149" s="7" t="n">
        <v>0</v>
      </c>
      <c r="F15149" s="7" t="n">
        <v>1</v>
      </c>
      <c r="G15149" s="7" t="n">
        <v>73.8</v>
      </c>
    </row>
    <row r="15150" customFormat="false" ht="15" hidden="false" customHeight="false" outlineLevel="0" collapsed="false">
      <c r="A15150" s="7" t="s">
        <v>33</v>
      </c>
      <c r="B15150" s="7" t="s">
        <v>172</v>
      </c>
      <c r="C15150" s="7" t="s">
        <v>1276</v>
      </c>
      <c r="D15150" s="7" t="n">
        <v>0</v>
      </c>
      <c r="E15150" s="7" t="n">
        <v>0</v>
      </c>
      <c r="F15150" s="7" t="n">
        <v>1</v>
      </c>
      <c r="G15150" s="7" t="n">
        <v>72.34</v>
      </c>
    </row>
    <row r="15151" customFormat="false" ht="15" hidden="false" customHeight="false" outlineLevel="0" collapsed="false">
      <c r="A15151" s="7" t="s">
        <v>33</v>
      </c>
      <c r="B15151" s="7" t="s">
        <v>313</v>
      </c>
      <c r="C15151" s="7" t="s">
        <v>1287</v>
      </c>
      <c r="D15151" s="7" t="n">
        <v>0</v>
      </c>
      <c r="E15151" s="7" t="n">
        <v>0</v>
      </c>
      <c r="F15151" s="7" t="n">
        <v>1</v>
      </c>
      <c r="G15151" s="7" t="n">
        <v>77.8</v>
      </c>
    </row>
    <row r="15152" customFormat="false" ht="15" hidden="false" customHeight="false" outlineLevel="0" collapsed="false">
      <c r="A15152" s="7" t="s">
        <v>33</v>
      </c>
      <c r="B15152" s="7" t="s">
        <v>391</v>
      </c>
      <c r="C15152" s="7" t="s">
        <v>1287</v>
      </c>
      <c r="D15152" s="7" t="n">
        <v>3</v>
      </c>
      <c r="E15152" s="7" t="n">
        <v>233.4</v>
      </c>
      <c r="F15152" s="7" t="n">
        <v>0</v>
      </c>
      <c r="G15152" s="7" t="n">
        <v>0</v>
      </c>
    </row>
    <row r="15153" customFormat="false" ht="15" hidden="false" customHeight="false" outlineLevel="0" collapsed="false">
      <c r="A15153" s="7" t="s">
        <v>33</v>
      </c>
      <c r="B15153" s="7" t="s">
        <v>393</v>
      </c>
      <c r="C15153" s="7" t="s">
        <v>1297</v>
      </c>
      <c r="D15153" s="7" t="n">
        <v>6</v>
      </c>
      <c r="E15153" s="7" t="n">
        <v>66</v>
      </c>
      <c r="F15153" s="7" t="n">
        <v>0</v>
      </c>
      <c r="G15153" s="7" t="n">
        <v>0</v>
      </c>
    </row>
    <row r="15154" customFormat="false" ht="15" hidden="false" customHeight="false" outlineLevel="0" collapsed="false">
      <c r="A15154" s="7" t="s">
        <v>33</v>
      </c>
      <c r="B15154" s="7" t="s">
        <v>569</v>
      </c>
      <c r="C15154" s="7" t="s">
        <v>1298</v>
      </c>
      <c r="D15154" s="7" t="n">
        <v>6</v>
      </c>
      <c r="E15154" s="7" t="n">
        <v>66</v>
      </c>
      <c r="F15154" s="7" t="n">
        <v>0</v>
      </c>
      <c r="G15154" s="7" t="n">
        <v>0</v>
      </c>
    </row>
    <row r="15155" customFormat="false" ht="15" hidden="false" customHeight="false" outlineLevel="0" collapsed="false">
      <c r="A15155" s="7" t="s">
        <v>33</v>
      </c>
      <c r="B15155" s="7" t="s">
        <v>83</v>
      </c>
      <c r="C15155" s="7" t="s">
        <v>1303</v>
      </c>
      <c r="D15155" s="7" t="n">
        <v>3</v>
      </c>
      <c r="E15155" s="7" t="n">
        <v>136.5</v>
      </c>
      <c r="F15155" s="7" t="n">
        <v>0</v>
      </c>
      <c r="G15155" s="7" t="n">
        <v>0</v>
      </c>
    </row>
    <row r="15156" customFormat="false" ht="15" hidden="false" customHeight="false" outlineLevel="0" collapsed="false">
      <c r="A15156" s="7" t="s">
        <v>33</v>
      </c>
      <c r="B15156" s="7" t="s">
        <v>113</v>
      </c>
      <c r="C15156" s="7" t="s">
        <v>1330</v>
      </c>
      <c r="D15156" s="7" t="n">
        <v>3</v>
      </c>
      <c r="E15156" s="7" t="n">
        <v>86.79</v>
      </c>
      <c r="F15156" s="7" t="n">
        <v>0</v>
      </c>
      <c r="G15156" s="7" t="n">
        <v>0</v>
      </c>
    </row>
    <row r="15157" customFormat="false" ht="15" hidden="false" customHeight="false" outlineLevel="0" collapsed="false">
      <c r="A15157" s="7" t="s">
        <v>33</v>
      </c>
      <c r="B15157" s="7" t="s">
        <v>141</v>
      </c>
      <c r="C15157" s="7" t="s">
        <v>1334</v>
      </c>
      <c r="D15157" s="7" t="n">
        <v>1</v>
      </c>
      <c r="E15157" s="7" t="n">
        <v>17</v>
      </c>
      <c r="F15157" s="7" t="n">
        <v>0</v>
      </c>
      <c r="G15157" s="7" t="n">
        <v>0</v>
      </c>
    </row>
    <row r="15158" customFormat="false" ht="15" hidden="false" customHeight="false" outlineLevel="0" collapsed="false">
      <c r="A15158" s="7" t="s">
        <v>33</v>
      </c>
      <c r="B15158" s="7" t="s">
        <v>125</v>
      </c>
      <c r="C15158" s="7" t="s">
        <v>1334</v>
      </c>
      <c r="D15158" s="7" t="n">
        <v>1</v>
      </c>
      <c r="E15158" s="7" t="n">
        <v>17</v>
      </c>
      <c r="F15158" s="7" t="n">
        <v>0</v>
      </c>
      <c r="G15158" s="7" t="n">
        <v>0</v>
      </c>
    </row>
    <row r="15159" customFormat="false" ht="15" hidden="false" customHeight="false" outlineLevel="0" collapsed="false">
      <c r="A15159" s="7" t="s">
        <v>33</v>
      </c>
      <c r="B15159" s="7" t="s">
        <v>264</v>
      </c>
      <c r="C15159" s="7" t="s">
        <v>1347</v>
      </c>
      <c r="D15159" s="7" t="n">
        <v>0</v>
      </c>
      <c r="E15159" s="7" t="n">
        <v>0</v>
      </c>
      <c r="F15159" s="7" t="n">
        <v>1</v>
      </c>
      <c r="G15159" s="7" t="n">
        <v>9.71</v>
      </c>
    </row>
    <row r="15160" customFormat="false" ht="15" hidden="false" customHeight="false" outlineLevel="0" collapsed="false">
      <c r="A15160" s="7" t="s">
        <v>33</v>
      </c>
      <c r="B15160" s="7" t="s">
        <v>150</v>
      </c>
      <c r="C15160" s="7" t="s">
        <v>1349</v>
      </c>
      <c r="D15160" s="7" t="n">
        <v>1</v>
      </c>
      <c r="E15160" s="7" t="n">
        <v>12.18</v>
      </c>
      <c r="F15160" s="7" t="n">
        <v>1</v>
      </c>
      <c r="G15160" s="7" t="n">
        <v>12.18</v>
      </c>
    </row>
    <row r="15161" customFormat="false" ht="15" hidden="false" customHeight="false" outlineLevel="0" collapsed="false">
      <c r="A15161" s="7" t="s">
        <v>33</v>
      </c>
      <c r="B15161" s="7" t="s">
        <v>278</v>
      </c>
      <c r="C15161" s="7" t="s">
        <v>1372</v>
      </c>
      <c r="D15161" s="7" t="n">
        <v>1</v>
      </c>
      <c r="E15161" s="7" t="n">
        <v>42</v>
      </c>
      <c r="F15161" s="7" t="n">
        <v>0</v>
      </c>
      <c r="G15161" s="7" t="n">
        <v>0</v>
      </c>
    </row>
    <row r="15162" customFormat="false" ht="15" hidden="false" customHeight="false" outlineLevel="0" collapsed="false">
      <c r="A15162" s="7" t="s">
        <v>33</v>
      </c>
      <c r="B15162" s="7" t="s">
        <v>268</v>
      </c>
      <c r="C15162" s="7" t="s">
        <v>1372</v>
      </c>
      <c r="D15162" s="7" t="n">
        <v>1</v>
      </c>
      <c r="E15162" s="7" t="n">
        <v>42</v>
      </c>
      <c r="F15162" s="7" t="n">
        <v>0</v>
      </c>
      <c r="G15162" s="7" t="n">
        <v>0</v>
      </c>
    </row>
    <row r="15163" customFormat="false" ht="15" hidden="false" customHeight="false" outlineLevel="0" collapsed="false">
      <c r="A15163" s="7" t="s">
        <v>33</v>
      </c>
      <c r="B15163" s="7" t="s">
        <v>174</v>
      </c>
      <c r="C15163" s="7" t="s">
        <v>1379</v>
      </c>
      <c r="D15163" s="7" t="n">
        <v>1</v>
      </c>
      <c r="E15163" s="7" t="n">
        <v>41.81</v>
      </c>
      <c r="F15163" s="7" t="n">
        <v>0</v>
      </c>
      <c r="G15163" s="7" t="n">
        <v>0</v>
      </c>
    </row>
    <row r="15164" customFormat="false" ht="15" hidden="false" customHeight="false" outlineLevel="0" collapsed="false">
      <c r="A15164" s="7" t="s">
        <v>33</v>
      </c>
      <c r="B15164" s="7" t="s">
        <v>148</v>
      </c>
      <c r="C15164" s="7" t="s">
        <v>1387</v>
      </c>
      <c r="D15164" s="7" t="n">
        <v>0</v>
      </c>
      <c r="E15164" s="7" t="n">
        <v>0</v>
      </c>
      <c r="F15164" s="7" t="n">
        <v>1</v>
      </c>
      <c r="G15164" s="7" t="n">
        <v>16.5</v>
      </c>
    </row>
    <row r="15165" customFormat="false" ht="15" hidden="false" customHeight="false" outlineLevel="0" collapsed="false">
      <c r="A15165" s="7" t="s">
        <v>33</v>
      </c>
      <c r="B15165" s="7" t="s">
        <v>133</v>
      </c>
      <c r="C15165" s="7" t="s">
        <v>1390</v>
      </c>
      <c r="D15165" s="7" t="n">
        <v>0</v>
      </c>
      <c r="E15165" s="7" t="n">
        <v>0</v>
      </c>
      <c r="F15165" s="7" t="n">
        <v>1</v>
      </c>
      <c r="G15165" s="7" t="n">
        <v>20.5</v>
      </c>
    </row>
    <row r="15166" customFormat="false" ht="15" hidden="false" customHeight="false" outlineLevel="0" collapsed="false">
      <c r="A15166" s="7" t="s">
        <v>33</v>
      </c>
      <c r="B15166" s="7" t="s">
        <v>154</v>
      </c>
      <c r="C15166" s="7" t="s">
        <v>1390</v>
      </c>
      <c r="D15166" s="7" t="n">
        <v>3</v>
      </c>
      <c r="E15166" s="7" t="n">
        <v>61.5</v>
      </c>
      <c r="F15166" s="7" t="n">
        <v>0</v>
      </c>
      <c r="G15166" s="7" t="n">
        <v>0</v>
      </c>
    </row>
    <row r="15167" customFormat="false" ht="15" hidden="false" customHeight="false" outlineLevel="0" collapsed="false">
      <c r="A15167" s="7" t="s">
        <v>33</v>
      </c>
      <c r="B15167" s="7" t="s">
        <v>167</v>
      </c>
      <c r="C15167" s="7" t="s">
        <v>1390</v>
      </c>
      <c r="D15167" s="7" t="n">
        <v>3</v>
      </c>
      <c r="E15167" s="7" t="n">
        <v>61.5</v>
      </c>
      <c r="F15167" s="7" t="n">
        <v>0</v>
      </c>
      <c r="G15167" s="7" t="n">
        <v>0</v>
      </c>
    </row>
    <row r="15168" customFormat="false" ht="15" hidden="false" customHeight="false" outlineLevel="0" collapsed="false">
      <c r="A15168" s="7" t="s">
        <v>33</v>
      </c>
      <c r="B15168" s="7" t="s">
        <v>212</v>
      </c>
      <c r="C15168" s="7" t="s">
        <v>1432</v>
      </c>
      <c r="D15168" s="7" t="n">
        <v>3</v>
      </c>
      <c r="E15168" s="7" t="n">
        <v>51</v>
      </c>
      <c r="F15168" s="7" t="n">
        <v>0</v>
      </c>
      <c r="G15168" s="7" t="n">
        <v>0</v>
      </c>
    </row>
    <row r="15169" customFormat="false" ht="15" hidden="false" customHeight="false" outlineLevel="0" collapsed="false">
      <c r="A15169" s="7" t="s">
        <v>33</v>
      </c>
      <c r="B15169" s="7" t="s">
        <v>192</v>
      </c>
      <c r="C15169" s="7" t="s">
        <v>1311</v>
      </c>
      <c r="D15169" s="7" t="n">
        <v>1</v>
      </c>
      <c r="E15169" s="7" t="n">
        <v>20</v>
      </c>
      <c r="F15169" s="7" t="n">
        <v>0</v>
      </c>
      <c r="G15169" s="7" t="n">
        <v>0</v>
      </c>
    </row>
    <row r="15170" customFormat="false" ht="15" hidden="false" customHeight="false" outlineLevel="0" collapsed="false">
      <c r="A15170" s="7" t="s">
        <v>33</v>
      </c>
      <c r="B15170" s="7" t="s">
        <v>106</v>
      </c>
      <c r="C15170" s="7" t="s">
        <v>1291</v>
      </c>
      <c r="D15170" s="7" t="n">
        <v>0</v>
      </c>
      <c r="E15170" s="7" t="n">
        <v>0</v>
      </c>
      <c r="F15170" s="7" t="n">
        <v>3</v>
      </c>
      <c r="G15170" s="7" t="n">
        <v>73.29</v>
      </c>
    </row>
    <row r="15171" customFormat="false" ht="15" hidden="false" customHeight="false" outlineLevel="0" collapsed="false">
      <c r="A15171" s="7" t="s">
        <v>33</v>
      </c>
      <c r="B15171" s="7" t="s">
        <v>96</v>
      </c>
      <c r="C15171" s="7" t="s">
        <v>1291</v>
      </c>
      <c r="D15171" s="7" t="n">
        <v>0</v>
      </c>
      <c r="E15171" s="7" t="n">
        <v>0</v>
      </c>
      <c r="F15171" s="7" t="n">
        <v>3</v>
      </c>
      <c r="G15171" s="7" t="n">
        <v>73.29</v>
      </c>
    </row>
    <row r="15172" customFormat="false" ht="15" hidden="false" customHeight="false" outlineLevel="0" collapsed="false">
      <c r="A15172" s="7" t="s">
        <v>33</v>
      </c>
      <c r="B15172" s="7" t="s">
        <v>110</v>
      </c>
      <c r="C15172" s="7" t="s">
        <v>1291</v>
      </c>
      <c r="D15172" s="7" t="n">
        <v>0</v>
      </c>
      <c r="E15172" s="7" t="n">
        <v>0</v>
      </c>
      <c r="F15172" s="7" t="n">
        <v>3</v>
      </c>
      <c r="G15172" s="7" t="n">
        <v>73.29</v>
      </c>
    </row>
    <row r="15173" customFormat="false" ht="15" hidden="false" customHeight="false" outlineLevel="0" collapsed="false">
      <c r="A15173" s="7" t="s">
        <v>33</v>
      </c>
      <c r="B15173" s="7" t="s">
        <v>264</v>
      </c>
      <c r="C15173" s="7" t="s">
        <v>1347</v>
      </c>
      <c r="D15173" s="7" t="n">
        <v>0</v>
      </c>
      <c r="E15173" s="7" t="n">
        <v>0</v>
      </c>
      <c r="F15173" s="7" t="n">
        <v>3</v>
      </c>
      <c r="G15173" s="7" t="n">
        <v>29.13</v>
      </c>
    </row>
    <row r="15174" customFormat="false" ht="15" hidden="false" customHeight="false" outlineLevel="0" collapsed="false">
      <c r="A15174" s="7" t="s">
        <v>33</v>
      </c>
      <c r="B15174" s="7" t="s">
        <v>150</v>
      </c>
      <c r="C15174" s="7" t="s">
        <v>1349</v>
      </c>
      <c r="D15174" s="7" t="n">
        <v>0</v>
      </c>
      <c r="E15174" s="7" t="n">
        <v>0</v>
      </c>
      <c r="F15174" s="7" t="n">
        <v>3</v>
      </c>
      <c r="G15174" s="7" t="n">
        <v>36.54</v>
      </c>
    </row>
    <row r="15175" customFormat="false" ht="15" hidden="false" customHeight="false" outlineLevel="0" collapsed="false">
      <c r="A15175" s="7" t="s">
        <v>33</v>
      </c>
      <c r="B15175" s="7" t="s">
        <v>311</v>
      </c>
      <c r="C15175" s="7" t="s">
        <v>1352</v>
      </c>
      <c r="D15175" s="7" t="n">
        <v>0</v>
      </c>
      <c r="E15175" s="7" t="n">
        <v>0</v>
      </c>
      <c r="F15175" s="7" t="n">
        <v>3</v>
      </c>
      <c r="G15175" s="7" t="n">
        <v>33.99</v>
      </c>
    </row>
    <row r="15176" customFormat="false" ht="15" hidden="false" customHeight="false" outlineLevel="0" collapsed="false">
      <c r="A15176" s="7" t="s">
        <v>33</v>
      </c>
      <c r="B15176" s="7" t="s">
        <v>179</v>
      </c>
      <c r="C15176" s="7" t="s">
        <v>1357</v>
      </c>
      <c r="D15176" s="7" t="n">
        <v>0</v>
      </c>
      <c r="E15176" s="7" t="n">
        <v>0</v>
      </c>
      <c r="F15176" s="7" t="n">
        <v>3</v>
      </c>
      <c r="G15176" s="7" t="n">
        <v>48.6</v>
      </c>
    </row>
    <row r="15177" customFormat="false" ht="15" hidden="false" customHeight="false" outlineLevel="0" collapsed="false">
      <c r="A15177" s="7" t="s">
        <v>33</v>
      </c>
      <c r="B15177" s="7" t="s">
        <v>163</v>
      </c>
      <c r="C15177" s="7" t="s">
        <v>1357</v>
      </c>
      <c r="D15177" s="7" t="n">
        <v>0</v>
      </c>
      <c r="E15177" s="7" t="n">
        <v>0</v>
      </c>
      <c r="F15177" s="7" t="n">
        <v>3</v>
      </c>
      <c r="G15177" s="7" t="n">
        <v>53.46</v>
      </c>
    </row>
    <row r="15178" customFormat="false" ht="15" hidden="false" customHeight="false" outlineLevel="0" collapsed="false">
      <c r="A15178" s="7" t="s">
        <v>33</v>
      </c>
      <c r="B15178" s="7" t="s">
        <v>122</v>
      </c>
      <c r="C15178" s="7" t="s">
        <v>1421</v>
      </c>
      <c r="D15178" s="7" t="n">
        <v>0</v>
      </c>
      <c r="E15178" s="7" t="n">
        <v>0</v>
      </c>
      <c r="F15178" s="7" t="n">
        <v>3</v>
      </c>
      <c r="G15178" s="7" t="n">
        <v>75</v>
      </c>
    </row>
    <row r="15179" customFormat="false" ht="15" hidden="false" customHeight="false" outlineLevel="0" collapsed="false">
      <c r="A15179" s="7" t="s">
        <v>33</v>
      </c>
      <c r="B15179" s="7" t="s">
        <v>217</v>
      </c>
      <c r="C15179" s="7" t="s">
        <v>1446</v>
      </c>
      <c r="D15179" s="7" t="n">
        <v>0</v>
      </c>
      <c r="E15179" s="7" t="n">
        <v>0</v>
      </c>
      <c r="F15179" s="7" t="n">
        <v>3</v>
      </c>
      <c r="G15179" s="7" t="n">
        <v>26.19</v>
      </c>
    </row>
    <row r="15180" customFormat="false" ht="15" hidden="false" customHeight="false" outlineLevel="0" collapsed="false">
      <c r="A15180" s="7" t="s">
        <v>33</v>
      </c>
      <c r="B15180" s="7" t="s">
        <v>120</v>
      </c>
      <c r="C15180" s="7" t="s">
        <v>1451</v>
      </c>
      <c r="D15180" s="7" t="n">
        <v>0</v>
      </c>
      <c r="E15180" s="7" t="n">
        <v>0</v>
      </c>
      <c r="F15180" s="7" t="n">
        <v>3</v>
      </c>
      <c r="G15180" s="7" t="n">
        <v>40.2</v>
      </c>
    </row>
    <row r="15181" customFormat="false" ht="15" hidden="false" customHeight="false" outlineLevel="0" collapsed="false">
      <c r="A15181" s="7" t="s">
        <v>33</v>
      </c>
      <c r="B15181" s="7" t="s">
        <v>197</v>
      </c>
      <c r="C15181" s="7" t="s">
        <v>1461</v>
      </c>
      <c r="D15181" s="7" t="n">
        <v>0</v>
      </c>
      <c r="E15181" s="7" t="n">
        <v>0</v>
      </c>
      <c r="F15181" s="7" t="n">
        <v>6</v>
      </c>
      <c r="G15181" s="7" t="n">
        <v>62.4</v>
      </c>
    </row>
    <row r="15182" customFormat="false" ht="15" hidden="false" customHeight="false" outlineLevel="0" collapsed="false">
      <c r="A15182" s="7" t="s">
        <v>33</v>
      </c>
      <c r="B15182" s="7" t="s">
        <v>304</v>
      </c>
      <c r="C15182" s="7" t="s">
        <v>1462</v>
      </c>
      <c r="D15182" s="7" t="n">
        <v>0</v>
      </c>
      <c r="E15182" s="7" t="n">
        <v>0</v>
      </c>
      <c r="F15182" s="7" t="n">
        <v>3</v>
      </c>
      <c r="G15182" s="7" t="n">
        <v>64.8</v>
      </c>
    </row>
    <row r="15183" customFormat="false" ht="15" hidden="false" customHeight="false" outlineLevel="0" collapsed="false">
      <c r="A15183" s="7" t="s">
        <v>33</v>
      </c>
      <c r="B15183" s="7" t="s">
        <v>261</v>
      </c>
      <c r="C15183" s="7" t="s">
        <v>1463</v>
      </c>
      <c r="D15183" s="7" t="n">
        <v>0</v>
      </c>
      <c r="E15183" s="7" t="n">
        <v>0</v>
      </c>
      <c r="F15183" s="7" t="n">
        <v>6</v>
      </c>
      <c r="G15183" s="7" t="n">
        <v>107.7</v>
      </c>
    </row>
    <row r="15184" customFormat="false" ht="15" hidden="false" customHeight="false" outlineLevel="0" collapsed="false">
      <c r="A15184" s="7" t="s">
        <v>33</v>
      </c>
      <c r="B15184" s="7" t="s">
        <v>194</v>
      </c>
      <c r="C15184" s="7" t="s">
        <v>1269</v>
      </c>
      <c r="D15184" s="7" t="n">
        <v>0</v>
      </c>
      <c r="E15184" s="7" t="n">
        <v>0</v>
      </c>
      <c r="F15184" s="7" t="n">
        <v>1</v>
      </c>
      <c r="G15184" s="7" t="n">
        <v>65</v>
      </c>
    </row>
    <row r="15185" customFormat="false" ht="15" hidden="false" customHeight="false" outlineLevel="0" collapsed="false">
      <c r="A15185" s="7" t="s">
        <v>33</v>
      </c>
      <c r="B15185" s="7" t="s">
        <v>235</v>
      </c>
      <c r="C15185" s="7" t="s">
        <v>1269</v>
      </c>
      <c r="D15185" s="7" t="n">
        <v>0</v>
      </c>
      <c r="E15185" s="7" t="n">
        <v>0</v>
      </c>
      <c r="F15185" s="7" t="n">
        <v>2</v>
      </c>
      <c r="G15185" s="7" t="n">
        <v>130</v>
      </c>
    </row>
    <row r="15186" customFormat="false" ht="15" hidden="false" customHeight="false" outlineLevel="0" collapsed="false">
      <c r="A15186" s="7" t="s">
        <v>33</v>
      </c>
      <c r="B15186" s="7" t="s">
        <v>207</v>
      </c>
      <c r="C15186" s="7" t="s">
        <v>1269</v>
      </c>
      <c r="D15186" s="7" t="n">
        <v>0</v>
      </c>
      <c r="E15186" s="7" t="n">
        <v>0</v>
      </c>
      <c r="F15186" s="7" t="n">
        <v>1</v>
      </c>
      <c r="G15186" s="7" t="n">
        <v>65</v>
      </c>
    </row>
    <row r="15187" customFormat="false" ht="15" hidden="false" customHeight="false" outlineLevel="0" collapsed="false">
      <c r="A15187" s="7" t="s">
        <v>33</v>
      </c>
      <c r="B15187" s="7" t="s">
        <v>151</v>
      </c>
      <c r="C15187" s="7" t="s">
        <v>1276</v>
      </c>
      <c r="D15187" s="7" t="n">
        <v>0</v>
      </c>
      <c r="E15187" s="7" t="n">
        <v>0</v>
      </c>
      <c r="F15187" s="7" t="n">
        <v>1</v>
      </c>
      <c r="G15187" s="7" t="n">
        <v>72.34</v>
      </c>
    </row>
    <row r="15188" customFormat="false" ht="15" hidden="false" customHeight="false" outlineLevel="0" collapsed="false">
      <c r="A15188" s="7" t="s">
        <v>33</v>
      </c>
      <c r="B15188" s="7" t="s">
        <v>172</v>
      </c>
      <c r="C15188" s="7" t="s">
        <v>1276</v>
      </c>
      <c r="D15188" s="7" t="n">
        <v>0</v>
      </c>
      <c r="E15188" s="7" t="n">
        <v>0</v>
      </c>
      <c r="F15188" s="7" t="n">
        <v>1</v>
      </c>
      <c r="G15188" s="7" t="n">
        <v>72.34</v>
      </c>
    </row>
    <row r="15189" customFormat="false" ht="15" hidden="false" customHeight="false" outlineLevel="0" collapsed="false">
      <c r="A15189" s="7" t="s">
        <v>33</v>
      </c>
      <c r="B15189" s="7" t="s">
        <v>157</v>
      </c>
      <c r="C15189" s="7" t="s">
        <v>1276</v>
      </c>
      <c r="D15189" s="7" t="n">
        <v>0</v>
      </c>
      <c r="E15189" s="7" t="n">
        <v>0</v>
      </c>
      <c r="F15189" s="7" t="n">
        <v>1</v>
      </c>
      <c r="G15189" s="7" t="n">
        <v>72.34</v>
      </c>
    </row>
    <row r="15190" customFormat="false" ht="15" hidden="false" customHeight="false" outlineLevel="0" collapsed="false">
      <c r="A15190" s="7" t="s">
        <v>33</v>
      </c>
      <c r="B15190" s="7" t="s">
        <v>96</v>
      </c>
      <c r="C15190" s="7" t="s">
        <v>1291</v>
      </c>
      <c r="D15190" s="7" t="n">
        <v>0</v>
      </c>
      <c r="E15190" s="7" t="n">
        <v>0</v>
      </c>
      <c r="F15190" s="7" t="n">
        <v>2</v>
      </c>
      <c r="G15190" s="7" t="n">
        <v>48.86</v>
      </c>
    </row>
    <row r="15191" customFormat="false" ht="15" hidden="false" customHeight="false" outlineLevel="0" collapsed="false">
      <c r="A15191" s="7" t="s">
        <v>33</v>
      </c>
      <c r="B15191" s="7" t="s">
        <v>110</v>
      </c>
      <c r="C15191" s="7" t="s">
        <v>1291</v>
      </c>
      <c r="D15191" s="7" t="n">
        <v>0</v>
      </c>
      <c r="E15191" s="7" t="n">
        <v>0</v>
      </c>
      <c r="F15191" s="7" t="n">
        <v>3</v>
      </c>
      <c r="G15191" s="7" t="n">
        <v>73.29</v>
      </c>
    </row>
    <row r="15192" customFormat="false" ht="15" hidden="false" customHeight="false" outlineLevel="0" collapsed="false">
      <c r="A15192" s="7" t="s">
        <v>33</v>
      </c>
      <c r="B15192" s="7" t="s">
        <v>173</v>
      </c>
      <c r="C15192" s="7" t="s">
        <v>1291</v>
      </c>
      <c r="D15192" s="7" t="n">
        <v>0</v>
      </c>
      <c r="E15192" s="7" t="n">
        <v>0</v>
      </c>
      <c r="F15192" s="7" t="n">
        <v>2</v>
      </c>
      <c r="G15192" s="7" t="n">
        <v>48.86</v>
      </c>
    </row>
    <row r="15193" customFormat="false" ht="15" hidden="false" customHeight="false" outlineLevel="0" collapsed="false">
      <c r="A15193" s="7" t="s">
        <v>33</v>
      </c>
      <c r="B15193" s="7" t="s">
        <v>83</v>
      </c>
      <c r="C15193" s="7" t="s">
        <v>1303</v>
      </c>
      <c r="D15193" s="7" t="n">
        <v>0</v>
      </c>
      <c r="E15193" s="7" t="n">
        <v>0</v>
      </c>
      <c r="F15193" s="7" t="n">
        <v>6</v>
      </c>
      <c r="G15193" s="7" t="n">
        <v>273</v>
      </c>
    </row>
    <row r="15194" customFormat="false" ht="15" hidden="false" customHeight="false" outlineLevel="0" collapsed="false">
      <c r="A15194" s="7" t="s">
        <v>33</v>
      </c>
      <c r="B15194" s="7" t="s">
        <v>187</v>
      </c>
      <c r="C15194" s="7" t="s">
        <v>1309</v>
      </c>
      <c r="D15194" s="7" t="n">
        <v>0</v>
      </c>
      <c r="E15194" s="7" t="n">
        <v>0</v>
      </c>
      <c r="F15194" s="7" t="n">
        <v>12</v>
      </c>
      <c r="G15194" s="7" t="n">
        <v>933.6</v>
      </c>
    </row>
    <row r="15195" customFormat="false" ht="15" hidden="false" customHeight="false" outlineLevel="0" collapsed="false">
      <c r="A15195" s="7" t="s">
        <v>33</v>
      </c>
      <c r="B15195" s="7" t="s">
        <v>113</v>
      </c>
      <c r="C15195" s="7" t="s">
        <v>1330</v>
      </c>
      <c r="D15195" s="7" t="n">
        <v>0</v>
      </c>
      <c r="E15195" s="7" t="n">
        <v>0</v>
      </c>
      <c r="F15195" s="7" t="n">
        <v>3</v>
      </c>
      <c r="G15195" s="7" t="n">
        <v>86.79</v>
      </c>
    </row>
    <row r="15196" customFormat="false" ht="15" hidden="false" customHeight="false" outlineLevel="0" collapsed="false">
      <c r="A15196" s="7" t="s">
        <v>33</v>
      </c>
      <c r="B15196" s="7" t="s">
        <v>153</v>
      </c>
      <c r="C15196" s="7" t="s">
        <v>1330</v>
      </c>
      <c r="D15196" s="7" t="n">
        <v>0</v>
      </c>
      <c r="E15196" s="7" t="n">
        <v>0</v>
      </c>
      <c r="F15196" s="7" t="n">
        <v>1</v>
      </c>
      <c r="G15196" s="7" t="n">
        <v>28.93</v>
      </c>
    </row>
    <row r="15197" customFormat="false" ht="15" hidden="false" customHeight="false" outlineLevel="0" collapsed="false">
      <c r="A15197" s="7" t="s">
        <v>33</v>
      </c>
      <c r="B15197" s="7" t="s">
        <v>222</v>
      </c>
      <c r="C15197" s="7" t="s">
        <v>1331</v>
      </c>
      <c r="D15197" s="7" t="n">
        <v>0</v>
      </c>
      <c r="E15197" s="7" t="n">
        <v>0</v>
      </c>
      <c r="F15197" s="7" t="n">
        <v>2</v>
      </c>
      <c r="G15197" s="7" t="n">
        <v>84.34</v>
      </c>
    </row>
    <row r="15198" customFormat="false" ht="15" hidden="false" customHeight="false" outlineLevel="0" collapsed="false">
      <c r="A15198" s="7" t="s">
        <v>33</v>
      </c>
      <c r="B15198" s="7" t="s">
        <v>225</v>
      </c>
      <c r="C15198" s="7" t="s">
        <v>1331</v>
      </c>
      <c r="D15198" s="7" t="n">
        <v>0</v>
      </c>
      <c r="E15198" s="7" t="n">
        <v>0</v>
      </c>
      <c r="F15198" s="7" t="n">
        <v>2</v>
      </c>
      <c r="G15198" s="7" t="n">
        <v>84.34</v>
      </c>
    </row>
    <row r="15199" customFormat="false" ht="15" hidden="false" customHeight="false" outlineLevel="0" collapsed="false">
      <c r="A15199" s="7" t="s">
        <v>33</v>
      </c>
      <c r="B15199" s="7" t="s">
        <v>248</v>
      </c>
      <c r="C15199" s="7" t="s">
        <v>1331</v>
      </c>
      <c r="D15199" s="7" t="n">
        <v>0</v>
      </c>
      <c r="E15199" s="7" t="n">
        <v>0</v>
      </c>
      <c r="F15199" s="7" t="n">
        <v>1</v>
      </c>
      <c r="G15199" s="7" t="n">
        <v>42.17</v>
      </c>
    </row>
    <row r="15200" customFormat="false" ht="15" hidden="false" customHeight="false" outlineLevel="0" collapsed="false">
      <c r="A15200" s="7" t="s">
        <v>33</v>
      </c>
      <c r="B15200" s="7" t="s">
        <v>141</v>
      </c>
      <c r="C15200" s="7" t="s">
        <v>1334</v>
      </c>
      <c r="D15200" s="7" t="n">
        <v>0</v>
      </c>
      <c r="E15200" s="7" t="n">
        <v>0</v>
      </c>
      <c r="F15200" s="7" t="n">
        <v>3</v>
      </c>
      <c r="G15200" s="7" t="n">
        <v>51</v>
      </c>
    </row>
    <row r="15201" customFormat="false" ht="15" hidden="false" customHeight="false" outlineLevel="0" collapsed="false">
      <c r="A15201" s="7" t="s">
        <v>33</v>
      </c>
      <c r="B15201" s="7" t="s">
        <v>125</v>
      </c>
      <c r="C15201" s="7" t="s">
        <v>1334</v>
      </c>
      <c r="D15201" s="7" t="n">
        <v>0</v>
      </c>
      <c r="E15201" s="7" t="n">
        <v>0</v>
      </c>
      <c r="F15201" s="7" t="n">
        <v>3</v>
      </c>
      <c r="G15201" s="7" t="n">
        <v>51</v>
      </c>
    </row>
    <row r="15202" customFormat="false" ht="15" hidden="false" customHeight="false" outlineLevel="0" collapsed="false">
      <c r="A15202" s="7" t="s">
        <v>33</v>
      </c>
      <c r="B15202" s="7" t="s">
        <v>169</v>
      </c>
      <c r="C15202" s="7" t="s">
        <v>1334</v>
      </c>
      <c r="D15202" s="7" t="n">
        <v>0</v>
      </c>
      <c r="E15202" s="7" t="n">
        <v>0</v>
      </c>
      <c r="F15202" s="7" t="n">
        <v>2</v>
      </c>
      <c r="G15202" s="7" t="n">
        <v>34</v>
      </c>
    </row>
    <row r="15203" customFormat="false" ht="15" hidden="false" customHeight="false" outlineLevel="0" collapsed="false">
      <c r="A15203" s="7" t="s">
        <v>33</v>
      </c>
      <c r="B15203" s="7" t="s">
        <v>177</v>
      </c>
      <c r="C15203" s="7" t="s">
        <v>1334</v>
      </c>
      <c r="D15203" s="7" t="n">
        <v>0</v>
      </c>
      <c r="E15203" s="7" t="n">
        <v>0</v>
      </c>
      <c r="F15203" s="7" t="n">
        <v>1</v>
      </c>
      <c r="G15203" s="7" t="n">
        <v>17</v>
      </c>
    </row>
    <row r="15204" customFormat="false" ht="15" hidden="false" customHeight="false" outlineLevel="0" collapsed="false">
      <c r="A15204" s="7" t="s">
        <v>33</v>
      </c>
      <c r="B15204" s="7" t="s">
        <v>420</v>
      </c>
      <c r="C15204" s="7" t="s">
        <v>1373</v>
      </c>
      <c r="D15204" s="7" t="n">
        <v>0</v>
      </c>
      <c r="E15204" s="7" t="n">
        <v>0</v>
      </c>
      <c r="F15204" s="7" t="n">
        <v>3</v>
      </c>
      <c r="G15204" s="7" t="n">
        <v>70.8</v>
      </c>
    </row>
    <row r="15205" customFormat="false" ht="15" hidden="false" customHeight="false" outlineLevel="0" collapsed="false">
      <c r="A15205" s="7" t="s">
        <v>33</v>
      </c>
      <c r="B15205" s="7" t="s">
        <v>358</v>
      </c>
      <c r="C15205" s="7" t="s">
        <v>1373</v>
      </c>
      <c r="D15205" s="7" t="n">
        <v>0</v>
      </c>
      <c r="E15205" s="7" t="n">
        <v>0</v>
      </c>
      <c r="F15205" s="7" t="n">
        <v>4</v>
      </c>
      <c r="G15205" s="7" t="n">
        <v>94.4</v>
      </c>
    </row>
    <row r="15206" customFormat="false" ht="15" hidden="false" customHeight="false" outlineLevel="0" collapsed="false">
      <c r="A15206" s="7" t="s">
        <v>33</v>
      </c>
      <c r="B15206" s="7" t="s">
        <v>346</v>
      </c>
      <c r="C15206" s="7" t="s">
        <v>1373</v>
      </c>
      <c r="D15206" s="7" t="n">
        <v>0</v>
      </c>
      <c r="E15206" s="7" t="n">
        <v>0</v>
      </c>
      <c r="F15206" s="7" t="n">
        <v>31</v>
      </c>
      <c r="G15206" s="7" t="n">
        <v>731.6</v>
      </c>
    </row>
    <row r="15207" customFormat="false" ht="15" hidden="false" customHeight="false" outlineLevel="0" collapsed="false">
      <c r="A15207" s="7" t="s">
        <v>33</v>
      </c>
      <c r="B15207" s="7" t="s">
        <v>437</v>
      </c>
      <c r="C15207" s="7" t="s">
        <v>1374</v>
      </c>
      <c r="D15207" s="7" t="n">
        <v>0</v>
      </c>
      <c r="E15207" s="7" t="n">
        <v>0</v>
      </c>
      <c r="F15207" s="7" t="n">
        <v>6</v>
      </c>
      <c r="G15207" s="7" t="n">
        <v>141.6</v>
      </c>
    </row>
    <row r="15208" customFormat="false" ht="15" hidden="false" customHeight="false" outlineLevel="0" collapsed="false">
      <c r="A15208" s="7" t="s">
        <v>33</v>
      </c>
      <c r="B15208" s="7" t="s">
        <v>425</v>
      </c>
      <c r="C15208" s="7" t="s">
        <v>1374</v>
      </c>
      <c r="D15208" s="7" t="n">
        <v>0</v>
      </c>
      <c r="E15208" s="7" t="n">
        <v>0</v>
      </c>
      <c r="F15208" s="7" t="n">
        <v>4</v>
      </c>
      <c r="G15208" s="7" t="n">
        <v>94.4</v>
      </c>
    </row>
    <row r="15209" customFormat="false" ht="15" hidden="false" customHeight="false" outlineLevel="0" collapsed="false">
      <c r="A15209" s="7" t="s">
        <v>33</v>
      </c>
      <c r="B15209" s="7" t="s">
        <v>158</v>
      </c>
      <c r="C15209" s="7" t="s">
        <v>1380</v>
      </c>
      <c r="D15209" s="7" t="n">
        <v>0</v>
      </c>
      <c r="E15209" s="7" t="n">
        <v>0</v>
      </c>
      <c r="F15209" s="7" t="n">
        <v>3</v>
      </c>
      <c r="G15209" s="7" t="n">
        <v>107.01</v>
      </c>
    </row>
    <row r="15210" customFormat="false" ht="15" hidden="false" customHeight="false" outlineLevel="0" collapsed="false">
      <c r="A15210" s="7" t="s">
        <v>33</v>
      </c>
      <c r="B15210" s="7" t="s">
        <v>284</v>
      </c>
      <c r="C15210" s="7" t="s">
        <v>1381</v>
      </c>
      <c r="D15210" s="7" t="n">
        <v>0</v>
      </c>
      <c r="E15210" s="7" t="n">
        <v>0</v>
      </c>
      <c r="F15210" s="7" t="n">
        <v>1</v>
      </c>
      <c r="G15210" s="7" t="n">
        <v>64.89</v>
      </c>
    </row>
    <row r="15211" customFormat="false" ht="15" hidden="false" customHeight="false" outlineLevel="0" collapsed="false">
      <c r="A15211" s="7" t="s">
        <v>33</v>
      </c>
      <c r="B15211" s="7" t="s">
        <v>148</v>
      </c>
      <c r="C15211" s="7" t="s">
        <v>1387</v>
      </c>
      <c r="D15211" s="7" t="n">
        <v>0</v>
      </c>
      <c r="E15211" s="7" t="n">
        <v>0</v>
      </c>
      <c r="F15211" s="7" t="n">
        <v>2</v>
      </c>
      <c r="G15211" s="7" t="n">
        <v>33</v>
      </c>
    </row>
    <row r="15212" customFormat="false" ht="15" hidden="false" customHeight="false" outlineLevel="0" collapsed="false">
      <c r="A15212" s="7" t="s">
        <v>33</v>
      </c>
      <c r="B15212" s="7" t="s">
        <v>139</v>
      </c>
      <c r="C15212" s="7" t="s">
        <v>1387</v>
      </c>
      <c r="D15212" s="7" t="n">
        <v>0</v>
      </c>
      <c r="E15212" s="7" t="n">
        <v>0</v>
      </c>
      <c r="F15212" s="7" t="n">
        <v>2</v>
      </c>
      <c r="G15212" s="7" t="n">
        <v>33</v>
      </c>
    </row>
    <row r="15213" customFormat="false" ht="15" hidden="false" customHeight="false" outlineLevel="0" collapsed="false">
      <c r="A15213" s="7" t="s">
        <v>33</v>
      </c>
      <c r="B15213" s="7" t="s">
        <v>189</v>
      </c>
      <c r="C15213" s="7" t="s">
        <v>1387</v>
      </c>
      <c r="D15213" s="7" t="n">
        <v>0</v>
      </c>
      <c r="E15213" s="7" t="n">
        <v>0</v>
      </c>
      <c r="F15213" s="7" t="n">
        <v>1</v>
      </c>
      <c r="G15213" s="7" t="n">
        <v>16.5</v>
      </c>
    </row>
    <row r="15214" customFormat="false" ht="15" hidden="false" customHeight="false" outlineLevel="0" collapsed="false">
      <c r="A15214" s="7" t="s">
        <v>33</v>
      </c>
      <c r="B15214" s="7" t="s">
        <v>181</v>
      </c>
      <c r="C15214" s="7" t="s">
        <v>1387</v>
      </c>
      <c r="D15214" s="7" t="n">
        <v>0</v>
      </c>
      <c r="E15214" s="7" t="n">
        <v>0</v>
      </c>
      <c r="F15214" s="7" t="n">
        <v>3</v>
      </c>
      <c r="G15214" s="7" t="n">
        <v>49.5</v>
      </c>
    </row>
    <row r="15215" customFormat="false" ht="15" hidden="false" customHeight="false" outlineLevel="0" collapsed="false">
      <c r="A15215" s="7" t="s">
        <v>33</v>
      </c>
      <c r="B15215" s="7" t="s">
        <v>133</v>
      </c>
      <c r="C15215" s="7" t="s">
        <v>1390</v>
      </c>
      <c r="D15215" s="7" t="n">
        <v>0</v>
      </c>
      <c r="E15215" s="7" t="n">
        <v>0</v>
      </c>
      <c r="F15215" s="7" t="n">
        <v>2</v>
      </c>
      <c r="G15215" s="7" t="n">
        <v>41</v>
      </c>
    </row>
    <row r="15216" customFormat="false" ht="15" hidden="false" customHeight="false" outlineLevel="0" collapsed="false">
      <c r="A15216" s="7" t="s">
        <v>33</v>
      </c>
      <c r="B15216" s="7" t="s">
        <v>154</v>
      </c>
      <c r="C15216" s="7" t="s">
        <v>1390</v>
      </c>
      <c r="D15216" s="7" t="n">
        <v>0</v>
      </c>
      <c r="E15216" s="7" t="n">
        <v>0</v>
      </c>
      <c r="F15216" s="7" t="n">
        <v>2</v>
      </c>
      <c r="G15216" s="7" t="n">
        <v>41</v>
      </c>
    </row>
    <row r="15217" customFormat="false" ht="15" hidden="false" customHeight="false" outlineLevel="0" collapsed="false">
      <c r="A15217" s="7" t="s">
        <v>33</v>
      </c>
      <c r="B15217" s="7" t="s">
        <v>216</v>
      </c>
      <c r="C15217" s="7" t="s">
        <v>1390</v>
      </c>
      <c r="D15217" s="7" t="n">
        <v>0</v>
      </c>
      <c r="E15217" s="7" t="n">
        <v>0</v>
      </c>
      <c r="F15217" s="7" t="n">
        <v>2</v>
      </c>
      <c r="G15217" s="7" t="n">
        <v>41</v>
      </c>
    </row>
    <row r="15218" customFormat="false" ht="15" hidden="false" customHeight="false" outlineLevel="0" collapsed="false">
      <c r="A15218" s="7" t="s">
        <v>33</v>
      </c>
      <c r="B15218" s="7" t="s">
        <v>167</v>
      </c>
      <c r="C15218" s="7" t="s">
        <v>1390</v>
      </c>
      <c r="D15218" s="7" t="n">
        <v>0</v>
      </c>
      <c r="E15218" s="7" t="n">
        <v>0</v>
      </c>
      <c r="F15218" s="7" t="n">
        <v>3</v>
      </c>
      <c r="G15218" s="7" t="n">
        <v>61.5</v>
      </c>
    </row>
    <row r="15219" customFormat="false" ht="15" hidden="false" customHeight="false" outlineLevel="0" collapsed="false">
      <c r="A15219" s="7" t="s">
        <v>33</v>
      </c>
      <c r="B15219" s="7" t="s">
        <v>641</v>
      </c>
      <c r="C15219" s="7" t="s">
        <v>1492</v>
      </c>
      <c r="D15219" s="7" t="n">
        <v>0</v>
      </c>
      <c r="E15219" s="7" t="n">
        <v>0</v>
      </c>
      <c r="F15219" s="7" t="n">
        <v>1</v>
      </c>
      <c r="G15219" s="7" t="n">
        <v>0</v>
      </c>
    </row>
    <row r="15220" customFormat="false" ht="15" hidden="false" customHeight="false" outlineLevel="0" collapsed="false">
      <c r="A15220" s="7" t="s">
        <v>33</v>
      </c>
      <c r="B15220" s="7" t="s">
        <v>293</v>
      </c>
      <c r="C15220" s="7" t="s">
        <v>1403</v>
      </c>
      <c r="D15220" s="7" t="n">
        <v>0</v>
      </c>
      <c r="E15220" s="7" t="n">
        <v>0</v>
      </c>
      <c r="F15220" s="7" t="n">
        <v>3</v>
      </c>
      <c r="G15220" s="7" t="n">
        <v>408.9</v>
      </c>
    </row>
    <row r="15221" customFormat="false" ht="15" hidden="false" customHeight="false" outlineLevel="0" collapsed="false">
      <c r="A15221" s="7" t="s">
        <v>33</v>
      </c>
      <c r="B15221" s="7" t="s">
        <v>267</v>
      </c>
      <c r="C15221" s="7" t="s">
        <v>1403</v>
      </c>
      <c r="D15221" s="7" t="n">
        <v>0</v>
      </c>
      <c r="E15221" s="7" t="n">
        <v>0</v>
      </c>
      <c r="F15221" s="7" t="n">
        <v>3</v>
      </c>
      <c r="G15221" s="7" t="n">
        <v>408.9</v>
      </c>
    </row>
    <row r="15222" customFormat="false" ht="15" hidden="false" customHeight="false" outlineLevel="0" collapsed="false">
      <c r="A15222" s="7" t="s">
        <v>33</v>
      </c>
      <c r="B15222" s="7" t="s">
        <v>318</v>
      </c>
      <c r="C15222" s="7" t="s">
        <v>1403</v>
      </c>
      <c r="D15222" s="7" t="n">
        <v>0</v>
      </c>
      <c r="E15222" s="7" t="n">
        <v>0</v>
      </c>
      <c r="F15222" s="7" t="n">
        <v>1</v>
      </c>
      <c r="G15222" s="7" t="n">
        <v>136.3</v>
      </c>
    </row>
    <row r="15223" customFormat="false" ht="15" hidden="false" customHeight="false" outlineLevel="0" collapsed="false">
      <c r="A15223" s="7" t="s">
        <v>33</v>
      </c>
      <c r="B15223" s="7" t="s">
        <v>122</v>
      </c>
      <c r="C15223" s="7" t="s">
        <v>1421</v>
      </c>
      <c r="D15223" s="7" t="n">
        <v>0</v>
      </c>
      <c r="E15223" s="7" t="n">
        <v>0</v>
      </c>
      <c r="F15223" s="7" t="n">
        <v>4</v>
      </c>
      <c r="G15223" s="7" t="n">
        <v>100</v>
      </c>
    </row>
    <row r="15224" customFormat="false" ht="15" hidden="false" customHeight="false" outlineLevel="0" collapsed="false">
      <c r="A15224" s="7" t="s">
        <v>33</v>
      </c>
      <c r="B15224" s="7" t="s">
        <v>384</v>
      </c>
      <c r="C15224" s="7" t="s">
        <v>1423</v>
      </c>
      <c r="D15224" s="7" t="n">
        <v>0</v>
      </c>
      <c r="E15224" s="7" t="n">
        <v>0</v>
      </c>
      <c r="F15224" s="7" t="n">
        <v>4</v>
      </c>
      <c r="G15224" s="7" t="n">
        <v>129.72</v>
      </c>
    </row>
    <row r="15225" customFormat="false" ht="15" hidden="false" customHeight="false" outlineLevel="0" collapsed="false">
      <c r="A15225" s="7" t="s">
        <v>33</v>
      </c>
      <c r="B15225" s="7" t="s">
        <v>130</v>
      </c>
      <c r="C15225" s="7" t="s">
        <v>1425</v>
      </c>
      <c r="D15225" s="7" t="n">
        <v>0</v>
      </c>
      <c r="E15225" s="7" t="n">
        <v>0</v>
      </c>
      <c r="F15225" s="7" t="n">
        <v>1</v>
      </c>
      <c r="G15225" s="7" t="n">
        <v>35</v>
      </c>
    </row>
    <row r="15226" customFormat="false" ht="15" hidden="false" customHeight="false" outlineLevel="0" collapsed="false">
      <c r="A15226" s="7" t="s">
        <v>33</v>
      </c>
      <c r="B15226" s="7" t="s">
        <v>152</v>
      </c>
      <c r="C15226" s="7" t="s">
        <v>1425</v>
      </c>
      <c r="D15226" s="7" t="n">
        <v>0</v>
      </c>
      <c r="E15226" s="7" t="n">
        <v>0</v>
      </c>
      <c r="F15226" s="7" t="n">
        <v>2</v>
      </c>
      <c r="G15226" s="7" t="n">
        <v>70</v>
      </c>
    </row>
    <row r="15227" customFormat="false" ht="15" hidden="false" customHeight="false" outlineLevel="0" collapsed="false">
      <c r="A15227" s="7" t="s">
        <v>33</v>
      </c>
      <c r="B15227" s="7" t="s">
        <v>191</v>
      </c>
      <c r="C15227" s="7" t="s">
        <v>1425</v>
      </c>
      <c r="D15227" s="7" t="n">
        <v>0</v>
      </c>
      <c r="E15227" s="7" t="n">
        <v>0</v>
      </c>
      <c r="F15227" s="7" t="n">
        <v>1</v>
      </c>
      <c r="G15227" s="7" t="n">
        <v>35</v>
      </c>
    </row>
    <row r="15228" customFormat="false" ht="15" hidden="false" customHeight="false" outlineLevel="0" collapsed="false">
      <c r="A15228" s="7" t="s">
        <v>33</v>
      </c>
      <c r="B15228" s="7" t="s">
        <v>232</v>
      </c>
      <c r="C15228" s="7" t="s">
        <v>1432</v>
      </c>
      <c r="D15228" s="7" t="n">
        <v>0</v>
      </c>
      <c r="E15228" s="7" t="n">
        <v>0</v>
      </c>
      <c r="F15228" s="7" t="n">
        <v>3</v>
      </c>
      <c r="G15228" s="7" t="n">
        <v>51</v>
      </c>
    </row>
    <row r="15229" customFormat="false" ht="15" hidden="false" customHeight="false" outlineLevel="0" collapsed="false">
      <c r="A15229" s="7" t="s">
        <v>33</v>
      </c>
      <c r="B15229" s="7" t="s">
        <v>212</v>
      </c>
      <c r="C15229" s="7" t="s">
        <v>1432</v>
      </c>
      <c r="D15229" s="7" t="n">
        <v>0</v>
      </c>
      <c r="E15229" s="7" t="n">
        <v>0</v>
      </c>
      <c r="F15229" s="7" t="n">
        <v>2</v>
      </c>
      <c r="G15229" s="7" t="n">
        <v>34</v>
      </c>
    </row>
    <row r="15230" customFormat="false" ht="15" hidden="false" customHeight="false" outlineLevel="0" collapsed="false">
      <c r="A15230" s="7" t="s">
        <v>33</v>
      </c>
      <c r="B15230" s="7" t="s">
        <v>312</v>
      </c>
      <c r="C15230" s="7" t="s">
        <v>1432</v>
      </c>
      <c r="D15230" s="7" t="n">
        <v>0</v>
      </c>
      <c r="E15230" s="7" t="n">
        <v>0</v>
      </c>
      <c r="F15230" s="7" t="n">
        <v>2</v>
      </c>
      <c r="G15230" s="7" t="n">
        <v>34</v>
      </c>
    </row>
    <row r="15231" customFormat="false" ht="15" hidden="false" customHeight="false" outlineLevel="0" collapsed="false">
      <c r="A15231" s="7" t="s">
        <v>33</v>
      </c>
      <c r="B15231" s="7" t="s">
        <v>192</v>
      </c>
      <c r="C15231" s="7" t="s">
        <v>1311</v>
      </c>
      <c r="D15231" s="7" t="n">
        <v>0</v>
      </c>
      <c r="E15231" s="7" t="n">
        <v>0</v>
      </c>
      <c r="F15231" s="7" t="n">
        <v>4</v>
      </c>
      <c r="G15231" s="7" t="n">
        <v>80</v>
      </c>
    </row>
    <row r="15232" customFormat="false" ht="15" hidden="false" customHeight="false" outlineLevel="0" collapsed="false">
      <c r="A15232" s="7" t="s">
        <v>33</v>
      </c>
      <c r="B15232" s="7" t="s">
        <v>217</v>
      </c>
      <c r="C15232" s="7" t="s">
        <v>1446</v>
      </c>
      <c r="D15232" s="7" t="n">
        <v>0</v>
      </c>
      <c r="E15232" s="7" t="n">
        <v>0</v>
      </c>
      <c r="F15232" s="7" t="n">
        <v>3</v>
      </c>
      <c r="G15232" s="7" t="n">
        <v>26.19</v>
      </c>
    </row>
    <row r="15233" customFormat="false" ht="15" hidden="false" customHeight="false" outlineLevel="0" collapsed="false">
      <c r="A15233" s="7" t="s">
        <v>33</v>
      </c>
      <c r="B15233" s="7" t="s">
        <v>197</v>
      </c>
      <c r="C15233" s="7" t="s">
        <v>1461</v>
      </c>
      <c r="D15233" s="7" t="n">
        <v>0</v>
      </c>
      <c r="E15233" s="7" t="n">
        <v>0</v>
      </c>
      <c r="F15233" s="7" t="n">
        <v>6</v>
      </c>
      <c r="G15233" s="7" t="n">
        <v>62.4</v>
      </c>
    </row>
    <row r="15234" customFormat="false" ht="15" hidden="false" customHeight="false" outlineLevel="0" collapsed="false">
      <c r="A15234" s="7" t="s">
        <v>33</v>
      </c>
      <c r="B15234" s="7" t="s">
        <v>304</v>
      </c>
      <c r="C15234" s="7" t="s">
        <v>1462</v>
      </c>
      <c r="D15234" s="7" t="n">
        <v>0</v>
      </c>
      <c r="E15234" s="7" t="n">
        <v>0</v>
      </c>
      <c r="F15234" s="7" t="n">
        <v>6</v>
      </c>
      <c r="G15234" s="7" t="n">
        <v>129.6</v>
      </c>
    </row>
    <row r="15235" customFormat="false" ht="15" hidden="false" customHeight="false" outlineLevel="0" collapsed="false">
      <c r="A15235" s="7" t="s">
        <v>33</v>
      </c>
      <c r="B15235" s="7" t="s">
        <v>357</v>
      </c>
      <c r="C15235" s="7" t="s">
        <v>1465</v>
      </c>
      <c r="D15235" s="7" t="n">
        <v>0</v>
      </c>
      <c r="E15235" s="7" t="n">
        <v>0</v>
      </c>
      <c r="F15235" s="7" t="n">
        <v>6</v>
      </c>
      <c r="G15235" s="7" t="n">
        <v>34.86</v>
      </c>
    </row>
    <row r="15236" customFormat="false" ht="15" hidden="false" customHeight="false" outlineLevel="0" collapsed="false">
      <c r="A15236" s="7" t="s">
        <v>33</v>
      </c>
      <c r="B15236" s="7" t="s">
        <v>390</v>
      </c>
      <c r="C15236" s="7" t="s">
        <v>1466</v>
      </c>
      <c r="D15236" s="7" t="n">
        <v>0</v>
      </c>
      <c r="E15236" s="7" t="n">
        <v>0</v>
      </c>
      <c r="F15236" s="7" t="n">
        <v>6</v>
      </c>
      <c r="G15236" s="7" t="n">
        <v>40.8</v>
      </c>
    </row>
    <row r="15237" customFormat="false" ht="15" hidden="false" customHeight="false" outlineLevel="0" collapsed="false">
      <c r="A15237" s="7" t="s">
        <v>33</v>
      </c>
      <c r="B15237" s="7" t="s">
        <v>894</v>
      </c>
      <c r="C15237" s="7" t="s">
        <v>1575</v>
      </c>
      <c r="D15237" s="7" t="n">
        <v>0</v>
      </c>
      <c r="E15237" s="7" t="n">
        <v>0</v>
      </c>
      <c r="F15237" s="7" t="n">
        <v>3</v>
      </c>
      <c r="G15237" s="7" t="n">
        <v>160.5</v>
      </c>
    </row>
    <row r="15238" customFormat="false" ht="15" hidden="false" customHeight="false" outlineLevel="0" collapsed="false">
      <c r="A15238" s="7" t="s">
        <v>33</v>
      </c>
      <c r="B15238" s="7" t="s">
        <v>771</v>
      </c>
      <c r="C15238" s="7" t="s">
        <v>1551</v>
      </c>
      <c r="D15238" s="7" t="n">
        <v>0</v>
      </c>
      <c r="E15238" s="7" t="n">
        <v>0</v>
      </c>
      <c r="F15238" s="7" t="n">
        <v>2</v>
      </c>
      <c r="G15238" s="7" t="n">
        <v>187</v>
      </c>
    </row>
    <row r="15239" customFormat="false" ht="15" hidden="false" customHeight="false" outlineLevel="0" collapsed="false">
      <c r="A15239" s="7" t="s">
        <v>33</v>
      </c>
      <c r="B15239" s="7" t="s">
        <v>274</v>
      </c>
      <c r="C15239" s="7" t="s">
        <v>1487</v>
      </c>
      <c r="D15239" s="7" t="n">
        <v>0</v>
      </c>
      <c r="E15239" s="7" t="n">
        <v>0</v>
      </c>
      <c r="F15239" s="7" t="n">
        <v>1</v>
      </c>
      <c r="G15239" s="7" t="n">
        <v>128.71</v>
      </c>
    </row>
    <row r="15240" customFormat="false" ht="15" hidden="false" customHeight="false" outlineLevel="0" collapsed="false">
      <c r="A15240" s="7" t="s">
        <v>33</v>
      </c>
      <c r="B15240" s="7" t="s">
        <v>86</v>
      </c>
      <c r="C15240" s="7" t="s">
        <v>1271</v>
      </c>
      <c r="D15240" s="7" t="n">
        <v>4</v>
      </c>
      <c r="E15240" s="7" t="n">
        <v>260</v>
      </c>
      <c r="F15240" s="7" t="n">
        <v>0</v>
      </c>
      <c r="G15240" s="7" t="n">
        <v>0</v>
      </c>
    </row>
    <row r="15241" customFormat="false" ht="15" hidden="false" customHeight="false" outlineLevel="0" collapsed="false">
      <c r="A15241" s="7" t="s">
        <v>33</v>
      </c>
      <c r="B15241" s="7" t="s">
        <v>151</v>
      </c>
      <c r="C15241" s="7" t="s">
        <v>1276</v>
      </c>
      <c r="D15241" s="7" t="n">
        <v>5</v>
      </c>
      <c r="E15241" s="7" t="n">
        <v>361.7</v>
      </c>
      <c r="F15241" s="7" t="n">
        <v>0</v>
      </c>
      <c r="G15241" s="7" t="n">
        <v>0</v>
      </c>
    </row>
    <row r="15242" customFormat="false" ht="15" hidden="false" customHeight="false" outlineLevel="0" collapsed="false">
      <c r="A15242" s="7" t="s">
        <v>33</v>
      </c>
      <c r="B15242" s="7" t="s">
        <v>172</v>
      </c>
      <c r="C15242" s="7" t="s">
        <v>1276</v>
      </c>
      <c r="D15242" s="7" t="n">
        <v>3</v>
      </c>
      <c r="E15242" s="7" t="n">
        <v>217.02</v>
      </c>
      <c r="F15242" s="7" t="n">
        <v>0</v>
      </c>
      <c r="G15242" s="7" t="n">
        <v>0</v>
      </c>
    </row>
    <row r="15243" customFormat="false" ht="15" hidden="false" customHeight="false" outlineLevel="0" collapsed="false">
      <c r="A15243" s="7" t="s">
        <v>33</v>
      </c>
      <c r="B15243" s="7" t="s">
        <v>157</v>
      </c>
      <c r="C15243" s="7" t="s">
        <v>1276</v>
      </c>
      <c r="D15243" s="7" t="n">
        <v>0</v>
      </c>
      <c r="E15243" s="7" t="n">
        <v>0</v>
      </c>
      <c r="F15243" s="7" t="n">
        <v>3</v>
      </c>
      <c r="G15243" s="7" t="n">
        <v>217.02</v>
      </c>
    </row>
    <row r="15244" customFormat="false" ht="15" hidden="false" customHeight="false" outlineLevel="0" collapsed="false">
      <c r="A15244" s="7" t="s">
        <v>33</v>
      </c>
      <c r="B15244" s="7" t="s">
        <v>225</v>
      </c>
      <c r="C15244" s="7" t="s">
        <v>1331</v>
      </c>
      <c r="D15244" s="7" t="n">
        <v>3</v>
      </c>
      <c r="E15244" s="7" t="n">
        <v>126.51</v>
      </c>
      <c r="F15244" s="7" t="n">
        <v>0</v>
      </c>
      <c r="G15244" s="7" t="n">
        <v>0</v>
      </c>
    </row>
    <row r="15245" customFormat="false" ht="15" hidden="false" customHeight="false" outlineLevel="0" collapsed="false">
      <c r="A15245" s="7" t="s">
        <v>33</v>
      </c>
      <c r="B15245" s="7" t="s">
        <v>248</v>
      </c>
      <c r="C15245" s="7" t="s">
        <v>1331</v>
      </c>
      <c r="D15245" s="7" t="n">
        <v>6</v>
      </c>
      <c r="E15245" s="7" t="n">
        <v>253.02</v>
      </c>
      <c r="F15245" s="7" t="n">
        <v>0</v>
      </c>
      <c r="G15245" s="7" t="n">
        <v>0</v>
      </c>
    </row>
    <row r="15246" customFormat="false" ht="15" hidden="false" customHeight="false" outlineLevel="0" collapsed="false">
      <c r="A15246" s="7" t="s">
        <v>33</v>
      </c>
      <c r="B15246" s="7" t="s">
        <v>278</v>
      </c>
      <c r="C15246" s="7" t="s">
        <v>1372</v>
      </c>
      <c r="D15246" s="7" t="n">
        <v>1</v>
      </c>
      <c r="E15246" s="7" t="n">
        <v>42</v>
      </c>
      <c r="F15246" s="7" t="n">
        <v>0</v>
      </c>
      <c r="G15246" s="7" t="n">
        <v>0</v>
      </c>
    </row>
    <row r="15247" customFormat="false" ht="15" hidden="false" customHeight="false" outlineLevel="0" collapsed="false">
      <c r="A15247" s="7" t="s">
        <v>33</v>
      </c>
      <c r="B15247" s="7" t="s">
        <v>124</v>
      </c>
      <c r="C15247" s="7" t="s">
        <v>1449</v>
      </c>
      <c r="D15247" s="7" t="n">
        <v>6</v>
      </c>
      <c r="E15247" s="7" t="n">
        <v>88.8</v>
      </c>
      <c r="F15247" s="7" t="n">
        <v>0</v>
      </c>
      <c r="G15247" s="7" t="n">
        <v>0</v>
      </c>
    </row>
    <row r="15248" customFormat="false" ht="15" hidden="false" customHeight="false" outlineLevel="0" collapsed="false">
      <c r="A15248" s="7" t="s">
        <v>33</v>
      </c>
      <c r="B15248" s="7" t="s">
        <v>884</v>
      </c>
      <c r="C15248" s="7" t="s">
        <v>1436</v>
      </c>
      <c r="D15248" s="7" t="n">
        <v>4</v>
      </c>
      <c r="E15248" s="7" t="n">
        <v>144</v>
      </c>
      <c r="F15248" s="7" t="n">
        <v>0</v>
      </c>
      <c r="G15248" s="7" t="n">
        <v>0</v>
      </c>
    </row>
    <row r="15249" customFormat="false" ht="15" hidden="false" customHeight="false" outlineLevel="0" collapsed="false">
      <c r="A15249" s="7" t="s">
        <v>33</v>
      </c>
      <c r="B15249" s="7" t="s">
        <v>868</v>
      </c>
      <c r="C15249" s="7" t="s">
        <v>1573</v>
      </c>
      <c r="D15249" s="7" t="n">
        <v>6</v>
      </c>
      <c r="E15249" s="7" t="n">
        <v>111</v>
      </c>
      <c r="F15249" s="7" t="n">
        <v>0</v>
      </c>
      <c r="G15249" s="7" t="n">
        <v>0</v>
      </c>
    </row>
    <row r="15250" customFormat="false" ht="15" hidden="false" customHeight="false" outlineLevel="0" collapsed="false">
      <c r="A15250" s="7" t="s">
        <v>33</v>
      </c>
      <c r="B15250" s="7" t="s">
        <v>910</v>
      </c>
      <c r="C15250" s="7" t="s">
        <v>1574</v>
      </c>
      <c r="D15250" s="7" t="n">
        <v>6</v>
      </c>
      <c r="E15250" s="7" t="n">
        <v>150</v>
      </c>
      <c r="F15250" s="7" t="n">
        <v>0</v>
      </c>
      <c r="G15250" s="7" t="n">
        <v>0</v>
      </c>
    </row>
    <row r="15251" customFormat="false" ht="15" hidden="false" customHeight="false" outlineLevel="0" collapsed="false">
      <c r="A15251" s="7" t="s">
        <v>33</v>
      </c>
      <c r="B15251" s="7" t="s">
        <v>889</v>
      </c>
      <c r="C15251" s="7" t="s">
        <v>1439</v>
      </c>
      <c r="D15251" s="7" t="n">
        <v>1</v>
      </c>
      <c r="E15251" s="7" t="n">
        <v>21</v>
      </c>
      <c r="F15251" s="7" t="n">
        <v>0</v>
      </c>
      <c r="G15251" s="7" t="n">
        <v>0</v>
      </c>
    </row>
    <row r="15252" customFormat="false" ht="15" hidden="false" customHeight="false" outlineLevel="0" collapsed="false">
      <c r="A15252" s="7" t="s">
        <v>33</v>
      </c>
      <c r="B15252" s="7" t="s">
        <v>894</v>
      </c>
      <c r="C15252" s="7" t="s">
        <v>1575</v>
      </c>
      <c r="D15252" s="7" t="n">
        <v>4</v>
      </c>
      <c r="E15252" s="7" t="n">
        <v>214</v>
      </c>
      <c r="F15252" s="7" t="n">
        <v>0</v>
      </c>
      <c r="G15252" s="7" t="n">
        <v>0</v>
      </c>
    </row>
    <row r="15253" customFormat="false" ht="15" hidden="false" customHeight="false" outlineLevel="0" collapsed="false">
      <c r="A15253" s="7" t="s">
        <v>33</v>
      </c>
      <c r="B15253" s="7" t="s">
        <v>899</v>
      </c>
      <c r="C15253" s="7" t="s">
        <v>1429</v>
      </c>
      <c r="D15253" s="7" t="n">
        <v>2</v>
      </c>
      <c r="E15253" s="7" t="n">
        <v>41.6</v>
      </c>
      <c r="F15253" s="7" t="n">
        <v>0</v>
      </c>
      <c r="G15253" s="7" t="n">
        <v>0</v>
      </c>
    </row>
    <row r="15254" customFormat="false" ht="15" hidden="false" customHeight="false" outlineLevel="0" collapsed="false">
      <c r="A15254" s="7" t="s">
        <v>33</v>
      </c>
      <c r="B15254" s="7" t="s">
        <v>86</v>
      </c>
      <c r="C15254" s="7" t="s">
        <v>1271</v>
      </c>
      <c r="D15254" s="7" t="n">
        <v>6</v>
      </c>
      <c r="E15254" s="7" t="n">
        <v>390</v>
      </c>
      <c r="F15254" s="7" t="n">
        <v>0</v>
      </c>
      <c r="G15254" s="7" t="n">
        <v>0</v>
      </c>
    </row>
    <row r="15255" customFormat="false" ht="15" hidden="false" customHeight="false" outlineLevel="0" collapsed="false">
      <c r="A15255" s="7" t="s">
        <v>33</v>
      </c>
      <c r="B15255" s="7" t="s">
        <v>98</v>
      </c>
      <c r="C15255" s="7" t="s">
        <v>1271</v>
      </c>
      <c r="D15255" s="7" t="n">
        <v>4</v>
      </c>
      <c r="E15255" s="7" t="n">
        <v>260</v>
      </c>
      <c r="F15255" s="7" t="n">
        <v>0</v>
      </c>
      <c r="G15255" s="7" t="n">
        <v>0</v>
      </c>
    </row>
    <row r="15256" customFormat="false" ht="15" hidden="false" customHeight="false" outlineLevel="0" collapsed="false">
      <c r="A15256" s="7" t="s">
        <v>33</v>
      </c>
      <c r="B15256" s="7" t="s">
        <v>88</v>
      </c>
      <c r="C15256" s="7" t="s">
        <v>1271</v>
      </c>
      <c r="D15256" s="7" t="n">
        <v>2</v>
      </c>
      <c r="E15256" s="7" t="n">
        <v>130</v>
      </c>
      <c r="F15256" s="7" t="n">
        <v>2</v>
      </c>
      <c r="G15256" s="7" t="n">
        <v>130</v>
      </c>
    </row>
    <row r="15257" customFormat="false" ht="15" hidden="false" customHeight="false" outlineLevel="0" collapsed="false">
      <c r="A15257" s="7" t="s">
        <v>33</v>
      </c>
      <c r="B15257" s="7" t="s">
        <v>206</v>
      </c>
      <c r="C15257" s="7" t="s">
        <v>1271</v>
      </c>
      <c r="D15257" s="7" t="n">
        <v>3</v>
      </c>
      <c r="E15257" s="7" t="n">
        <v>195</v>
      </c>
      <c r="F15257" s="7" t="n">
        <v>3</v>
      </c>
      <c r="G15257" s="7" t="n">
        <v>195</v>
      </c>
    </row>
    <row r="15258" customFormat="false" ht="15" hidden="false" customHeight="false" outlineLevel="0" collapsed="false">
      <c r="A15258" s="7" t="s">
        <v>33</v>
      </c>
      <c r="B15258" s="7" t="s">
        <v>447</v>
      </c>
      <c r="C15258" s="7" t="s">
        <v>1273</v>
      </c>
      <c r="D15258" s="7" t="n">
        <v>1</v>
      </c>
      <c r="E15258" s="7" t="n">
        <v>175.5</v>
      </c>
      <c r="F15258" s="7" t="n">
        <v>0</v>
      </c>
      <c r="G15258" s="7" t="n">
        <v>0</v>
      </c>
    </row>
    <row r="15259" customFormat="false" ht="15" hidden="false" customHeight="false" outlineLevel="0" collapsed="false">
      <c r="A15259" s="7" t="s">
        <v>33</v>
      </c>
      <c r="B15259" s="7" t="s">
        <v>632</v>
      </c>
      <c r="C15259" s="7" t="s">
        <v>1273</v>
      </c>
      <c r="D15259" s="7" t="n">
        <v>4</v>
      </c>
      <c r="E15259" s="7" t="n">
        <v>702</v>
      </c>
      <c r="F15259" s="7" t="n">
        <v>1</v>
      </c>
      <c r="G15259" s="7" t="n">
        <v>175.5</v>
      </c>
    </row>
    <row r="15260" customFormat="false" ht="15" hidden="false" customHeight="false" outlineLevel="0" collapsed="false">
      <c r="A15260" s="7" t="s">
        <v>33</v>
      </c>
      <c r="B15260" s="7" t="s">
        <v>172</v>
      </c>
      <c r="C15260" s="7" t="s">
        <v>1276</v>
      </c>
      <c r="D15260" s="7" t="n">
        <v>1</v>
      </c>
      <c r="E15260" s="7" t="n">
        <v>72.34</v>
      </c>
      <c r="F15260" s="7" t="n">
        <v>0</v>
      </c>
      <c r="G15260" s="7" t="n">
        <v>0</v>
      </c>
    </row>
    <row r="15261" customFormat="false" ht="15" hidden="false" customHeight="false" outlineLevel="0" collapsed="false">
      <c r="A15261" s="7" t="s">
        <v>33</v>
      </c>
      <c r="B15261" s="7" t="s">
        <v>157</v>
      </c>
      <c r="C15261" s="7" t="s">
        <v>1276</v>
      </c>
      <c r="D15261" s="7" t="n">
        <v>3</v>
      </c>
      <c r="E15261" s="7" t="n">
        <v>217.02</v>
      </c>
      <c r="F15261" s="7" t="n">
        <v>0</v>
      </c>
      <c r="G15261" s="7" t="n">
        <v>0</v>
      </c>
    </row>
    <row r="15262" customFormat="false" ht="15" hidden="false" customHeight="false" outlineLevel="0" collapsed="false">
      <c r="A15262" s="7" t="s">
        <v>33</v>
      </c>
      <c r="B15262" s="7" t="s">
        <v>258</v>
      </c>
      <c r="C15262" s="7" t="s">
        <v>1276</v>
      </c>
      <c r="D15262" s="7" t="n">
        <v>1</v>
      </c>
      <c r="E15262" s="7" t="n">
        <v>72.34</v>
      </c>
      <c r="F15262" s="7" t="n">
        <v>0</v>
      </c>
      <c r="G15262" s="7" t="n">
        <v>0</v>
      </c>
    </row>
    <row r="15263" customFormat="false" ht="15" hidden="false" customHeight="false" outlineLevel="0" collapsed="false">
      <c r="A15263" s="7" t="s">
        <v>33</v>
      </c>
      <c r="B15263" s="7" t="s">
        <v>106</v>
      </c>
      <c r="C15263" s="7" t="s">
        <v>1291</v>
      </c>
      <c r="D15263" s="7" t="n">
        <v>0</v>
      </c>
      <c r="E15263" s="7" t="n">
        <v>0</v>
      </c>
      <c r="F15263" s="7" t="n">
        <v>2</v>
      </c>
      <c r="G15263" s="7" t="n">
        <v>48.86</v>
      </c>
    </row>
    <row r="15264" customFormat="false" ht="15" hidden="false" customHeight="false" outlineLevel="0" collapsed="false">
      <c r="A15264" s="7" t="s">
        <v>33</v>
      </c>
      <c r="B15264" s="7" t="s">
        <v>96</v>
      </c>
      <c r="C15264" s="7" t="s">
        <v>1291</v>
      </c>
      <c r="D15264" s="7" t="n">
        <v>2</v>
      </c>
      <c r="E15264" s="7" t="n">
        <v>48.86</v>
      </c>
      <c r="F15264" s="7" t="n">
        <v>4</v>
      </c>
      <c r="G15264" s="7" t="n">
        <v>97.72</v>
      </c>
    </row>
    <row r="15265" customFormat="false" ht="15" hidden="false" customHeight="false" outlineLevel="0" collapsed="false">
      <c r="A15265" s="7" t="s">
        <v>33</v>
      </c>
      <c r="B15265" s="7" t="s">
        <v>173</v>
      </c>
      <c r="C15265" s="7" t="s">
        <v>1291</v>
      </c>
      <c r="D15265" s="7" t="n">
        <v>1</v>
      </c>
      <c r="E15265" s="7" t="n">
        <v>24.43</v>
      </c>
      <c r="F15265" s="7" t="n">
        <v>0</v>
      </c>
      <c r="G15265" s="7" t="n">
        <v>0</v>
      </c>
    </row>
    <row r="15266" customFormat="false" ht="15" hidden="false" customHeight="false" outlineLevel="0" collapsed="false">
      <c r="A15266" s="7" t="s">
        <v>33</v>
      </c>
      <c r="B15266" s="7" t="s">
        <v>83</v>
      </c>
      <c r="C15266" s="7" t="s">
        <v>1303</v>
      </c>
      <c r="D15266" s="7" t="n">
        <v>24</v>
      </c>
      <c r="E15266" s="7" t="n">
        <v>1092</v>
      </c>
      <c r="F15266" s="7" t="n">
        <v>2</v>
      </c>
      <c r="G15266" s="7" t="n">
        <v>91</v>
      </c>
    </row>
    <row r="15267" customFormat="false" ht="15" hidden="false" customHeight="false" outlineLevel="0" collapsed="false">
      <c r="A15267" s="7" t="s">
        <v>33</v>
      </c>
      <c r="B15267" s="7" t="s">
        <v>193</v>
      </c>
      <c r="C15267" s="7" t="s">
        <v>1316</v>
      </c>
      <c r="D15267" s="7" t="n">
        <v>15</v>
      </c>
      <c r="E15267" s="7" t="n">
        <v>708.45</v>
      </c>
      <c r="F15267" s="7" t="n">
        <v>0</v>
      </c>
      <c r="G15267" s="7" t="n">
        <v>0</v>
      </c>
    </row>
    <row r="15268" customFormat="false" ht="15" hidden="false" customHeight="false" outlineLevel="0" collapsed="false">
      <c r="A15268" s="7" t="s">
        <v>33</v>
      </c>
      <c r="B15268" s="7" t="s">
        <v>144</v>
      </c>
      <c r="C15268" s="7" t="s">
        <v>1320</v>
      </c>
      <c r="D15268" s="7" t="n">
        <v>2</v>
      </c>
      <c r="E15268" s="7" t="n">
        <v>126.54</v>
      </c>
      <c r="F15268" s="7" t="n">
        <v>1</v>
      </c>
      <c r="G15268" s="7" t="n">
        <v>63.27</v>
      </c>
    </row>
    <row r="15269" customFormat="false" ht="15" hidden="false" customHeight="false" outlineLevel="0" collapsed="false">
      <c r="A15269" s="7" t="s">
        <v>33</v>
      </c>
      <c r="B15269" s="7" t="s">
        <v>138</v>
      </c>
      <c r="C15269" s="7" t="s">
        <v>1320</v>
      </c>
      <c r="D15269" s="7" t="n">
        <v>5</v>
      </c>
      <c r="E15269" s="7" t="n">
        <v>316.35</v>
      </c>
      <c r="F15269" s="7" t="n">
        <v>0</v>
      </c>
      <c r="G15269" s="7" t="n">
        <v>0</v>
      </c>
    </row>
    <row r="15270" customFormat="false" ht="15" hidden="false" customHeight="false" outlineLevel="0" collapsed="false">
      <c r="A15270" s="7" t="s">
        <v>33</v>
      </c>
      <c r="B15270" s="7" t="s">
        <v>218</v>
      </c>
      <c r="C15270" s="7" t="s">
        <v>1320</v>
      </c>
      <c r="D15270" s="7" t="n">
        <v>3</v>
      </c>
      <c r="E15270" s="7" t="n">
        <v>189.81</v>
      </c>
      <c r="F15270" s="7" t="n">
        <v>0</v>
      </c>
      <c r="G15270" s="7" t="n">
        <v>0</v>
      </c>
    </row>
    <row r="15271" customFormat="false" ht="15" hidden="false" customHeight="false" outlineLevel="0" collapsed="false">
      <c r="A15271" s="7" t="s">
        <v>33</v>
      </c>
      <c r="B15271" s="7" t="s">
        <v>166</v>
      </c>
      <c r="C15271" s="7" t="s">
        <v>1320</v>
      </c>
      <c r="D15271" s="7" t="n">
        <v>2</v>
      </c>
      <c r="E15271" s="7" t="n">
        <v>126.54</v>
      </c>
      <c r="F15271" s="7" t="n">
        <v>0</v>
      </c>
      <c r="G15271" s="7" t="n">
        <v>0</v>
      </c>
    </row>
    <row r="15272" customFormat="false" ht="15" hidden="false" customHeight="false" outlineLevel="0" collapsed="false">
      <c r="A15272" s="7" t="s">
        <v>33</v>
      </c>
      <c r="B15272" s="7" t="s">
        <v>113</v>
      </c>
      <c r="C15272" s="7" t="s">
        <v>1330</v>
      </c>
      <c r="D15272" s="7" t="n">
        <v>2</v>
      </c>
      <c r="E15272" s="7" t="n">
        <v>57.86</v>
      </c>
      <c r="F15272" s="7" t="n">
        <v>0</v>
      </c>
      <c r="G15272" s="7" t="n">
        <v>0</v>
      </c>
    </row>
    <row r="15273" customFormat="false" ht="15" hidden="false" customHeight="false" outlineLevel="0" collapsed="false">
      <c r="A15273" s="7" t="s">
        <v>33</v>
      </c>
      <c r="B15273" s="7" t="s">
        <v>111</v>
      </c>
      <c r="C15273" s="7" t="s">
        <v>1330</v>
      </c>
      <c r="D15273" s="7" t="n">
        <v>3</v>
      </c>
      <c r="E15273" s="7" t="n">
        <v>86.79</v>
      </c>
      <c r="F15273" s="7" t="n">
        <v>0</v>
      </c>
      <c r="G15273" s="7" t="n">
        <v>0</v>
      </c>
    </row>
    <row r="15274" customFormat="false" ht="15" hidden="false" customHeight="false" outlineLevel="0" collapsed="false">
      <c r="A15274" s="7" t="s">
        <v>33</v>
      </c>
      <c r="B15274" s="7" t="s">
        <v>326</v>
      </c>
      <c r="C15274" s="7" t="s">
        <v>1330</v>
      </c>
      <c r="D15274" s="7" t="n">
        <v>4</v>
      </c>
      <c r="E15274" s="7" t="n">
        <v>115.72</v>
      </c>
      <c r="F15274" s="7" t="n">
        <v>0</v>
      </c>
      <c r="G15274" s="7" t="n">
        <v>0</v>
      </c>
    </row>
    <row r="15275" customFormat="false" ht="15" hidden="false" customHeight="false" outlineLevel="0" collapsed="false">
      <c r="A15275" s="7" t="s">
        <v>33</v>
      </c>
      <c r="B15275" s="7" t="s">
        <v>248</v>
      </c>
      <c r="C15275" s="7" t="s">
        <v>1331</v>
      </c>
      <c r="D15275" s="7" t="n">
        <v>2</v>
      </c>
      <c r="E15275" s="7" t="n">
        <v>84.34</v>
      </c>
      <c r="F15275" s="7" t="n">
        <v>0</v>
      </c>
      <c r="G15275" s="7" t="n">
        <v>0</v>
      </c>
    </row>
    <row r="15276" customFormat="false" ht="15" hidden="false" customHeight="false" outlineLevel="0" collapsed="false">
      <c r="A15276" s="7" t="s">
        <v>33</v>
      </c>
      <c r="B15276" s="7" t="s">
        <v>125</v>
      </c>
      <c r="C15276" s="7" t="s">
        <v>1334</v>
      </c>
      <c r="D15276" s="7" t="n">
        <v>1</v>
      </c>
      <c r="E15276" s="7" t="n">
        <v>17</v>
      </c>
      <c r="F15276" s="7" t="n">
        <v>0</v>
      </c>
      <c r="G15276" s="7" t="n">
        <v>0</v>
      </c>
    </row>
    <row r="15277" customFormat="false" ht="15" hidden="false" customHeight="false" outlineLevel="0" collapsed="false">
      <c r="A15277" s="7" t="s">
        <v>33</v>
      </c>
      <c r="B15277" s="7" t="s">
        <v>169</v>
      </c>
      <c r="C15277" s="7" t="s">
        <v>1334</v>
      </c>
      <c r="D15277" s="7" t="n">
        <v>1</v>
      </c>
      <c r="E15277" s="7" t="n">
        <v>17</v>
      </c>
      <c r="F15277" s="7" t="n">
        <v>0</v>
      </c>
      <c r="G15277" s="7" t="n">
        <v>0</v>
      </c>
    </row>
    <row r="15278" customFormat="false" ht="15" hidden="false" customHeight="false" outlineLevel="0" collapsed="false">
      <c r="A15278" s="7" t="s">
        <v>33</v>
      </c>
      <c r="B15278" s="7" t="s">
        <v>177</v>
      </c>
      <c r="C15278" s="7" t="s">
        <v>1334</v>
      </c>
      <c r="D15278" s="7" t="n">
        <v>0</v>
      </c>
      <c r="E15278" s="7" t="n">
        <v>0</v>
      </c>
      <c r="F15278" s="7" t="n">
        <v>1</v>
      </c>
      <c r="G15278" s="7" t="n">
        <v>17</v>
      </c>
    </row>
    <row r="15279" customFormat="false" ht="15" hidden="false" customHeight="false" outlineLevel="0" collapsed="false">
      <c r="A15279" s="7" t="s">
        <v>33</v>
      </c>
      <c r="B15279" s="7" t="s">
        <v>310</v>
      </c>
      <c r="C15279" s="7" t="s">
        <v>1334</v>
      </c>
      <c r="D15279" s="7" t="n">
        <v>2</v>
      </c>
      <c r="E15279" s="7" t="n">
        <v>34</v>
      </c>
      <c r="F15279" s="7" t="n">
        <v>0</v>
      </c>
      <c r="G15279" s="7" t="n">
        <v>0</v>
      </c>
    </row>
    <row r="15280" customFormat="false" ht="15" hidden="false" customHeight="false" outlineLevel="0" collapsed="false">
      <c r="A15280" s="7" t="s">
        <v>33</v>
      </c>
      <c r="B15280" s="7" t="s">
        <v>123</v>
      </c>
      <c r="C15280" s="7" t="s">
        <v>1340</v>
      </c>
      <c r="D15280" s="7" t="n">
        <v>1</v>
      </c>
      <c r="E15280" s="7" t="n">
        <v>18.45</v>
      </c>
      <c r="F15280" s="7" t="n">
        <v>1</v>
      </c>
      <c r="G15280" s="7" t="n">
        <v>18.45</v>
      </c>
    </row>
    <row r="15281" customFormat="false" ht="15" hidden="false" customHeight="false" outlineLevel="0" collapsed="false">
      <c r="A15281" s="7" t="s">
        <v>33</v>
      </c>
      <c r="B15281" s="7" t="s">
        <v>201</v>
      </c>
      <c r="C15281" s="7" t="s">
        <v>1344</v>
      </c>
      <c r="D15281" s="7" t="n">
        <v>10</v>
      </c>
      <c r="E15281" s="7" t="n">
        <v>95</v>
      </c>
      <c r="F15281" s="7" t="n">
        <v>0</v>
      </c>
      <c r="G15281" s="7" t="n">
        <v>0</v>
      </c>
    </row>
    <row r="15282" customFormat="false" ht="15" hidden="false" customHeight="false" outlineLevel="0" collapsed="false">
      <c r="A15282" s="7" t="s">
        <v>33</v>
      </c>
      <c r="B15282" s="7" t="s">
        <v>302</v>
      </c>
      <c r="C15282" s="7" t="s">
        <v>1346</v>
      </c>
      <c r="D15282" s="7" t="n">
        <v>2</v>
      </c>
      <c r="E15282" s="7" t="n">
        <v>25.9</v>
      </c>
      <c r="F15282" s="7" t="n">
        <v>0</v>
      </c>
      <c r="G15282" s="7" t="n">
        <v>0</v>
      </c>
    </row>
    <row r="15283" customFormat="false" ht="15" hidden="false" customHeight="false" outlineLevel="0" collapsed="false">
      <c r="A15283" s="7" t="s">
        <v>33</v>
      </c>
      <c r="B15283" s="7" t="s">
        <v>150</v>
      </c>
      <c r="C15283" s="7" t="s">
        <v>1349</v>
      </c>
      <c r="D15283" s="7" t="n">
        <v>12</v>
      </c>
      <c r="E15283" s="7" t="n">
        <v>146.16</v>
      </c>
      <c r="F15283" s="7" t="n">
        <v>4</v>
      </c>
      <c r="G15283" s="7" t="n">
        <v>48.72</v>
      </c>
    </row>
    <row r="15284" customFormat="false" ht="15" hidden="false" customHeight="false" outlineLevel="0" collapsed="false">
      <c r="A15284" s="7" t="s">
        <v>33</v>
      </c>
      <c r="B15284" s="7" t="s">
        <v>325</v>
      </c>
      <c r="C15284" s="7" t="s">
        <v>1350</v>
      </c>
      <c r="D15284" s="7" t="n">
        <v>1</v>
      </c>
      <c r="E15284" s="7" t="n">
        <v>38.7</v>
      </c>
      <c r="F15284" s="7" t="n">
        <v>0</v>
      </c>
      <c r="G15284" s="7" t="n">
        <v>0</v>
      </c>
    </row>
    <row r="15285" customFormat="false" ht="15" hidden="false" customHeight="false" outlineLevel="0" collapsed="false">
      <c r="A15285" s="7" t="s">
        <v>33</v>
      </c>
      <c r="B15285" s="7" t="s">
        <v>179</v>
      </c>
      <c r="C15285" s="7" t="s">
        <v>1357</v>
      </c>
      <c r="D15285" s="7" t="n">
        <v>3</v>
      </c>
      <c r="E15285" s="7" t="n">
        <v>48.6</v>
      </c>
      <c r="F15285" s="7" t="n">
        <v>0</v>
      </c>
      <c r="G15285" s="7" t="n">
        <v>0</v>
      </c>
    </row>
    <row r="15286" customFormat="false" ht="15" hidden="false" customHeight="false" outlineLevel="0" collapsed="false">
      <c r="A15286" s="7" t="s">
        <v>33</v>
      </c>
      <c r="B15286" s="7" t="s">
        <v>163</v>
      </c>
      <c r="C15286" s="7" t="s">
        <v>1357</v>
      </c>
      <c r="D15286" s="7" t="n">
        <v>2</v>
      </c>
      <c r="E15286" s="7" t="n">
        <v>35.64</v>
      </c>
      <c r="F15286" s="7" t="n">
        <v>0</v>
      </c>
      <c r="G15286" s="7" t="n">
        <v>0</v>
      </c>
    </row>
    <row r="15287" customFormat="false" ht="15" hidden="false" customHeight="false" outlineLevel="0" collapsed="false">
      <c r="A15287" s="7" t="s">
        <v>33</v>
      </c>
      <c r="B15287" s="7" t="s">
        <v>275</v>
      </c>
      <c r="C15287" s="7" t="s">
        <v>1358</v>
      </c>
      <c r="D15287" s="7" t="n">
        <v>13</v>
      </c>
      <c r="E15287" s="7" t="n">
        <v>106.6</v>
      </c>
      <c r="F15287" s="7" t="n">
        <v>10</v>
      </c>
      <c r="G15287" s="7" t="n">
        <v>82</v>
      </c>
    </row>
    <row r="15288" customFormat="false" ht="15" hidden="false" customHeight="false" outlineLevel="0" collapsed="false">
      <c r="A15288" s="7" t="s">
        <v>33</v>
      </c>
      <c r="B15288" s="7" t="s">
        <v>236</v>
      </c>
      <c r="C15288" s="7" t="s">
        <v>1361</v>
      </c>
      <c r="D15288" s="7" t="n">
        <v>24</v>
      </c>
      <c r="E15288" s="7" t="n">
        <v>235.68</v>
      </c>
      <c r="F15288" s="7" t="n">
        <v>10</v>
      </c>
      <c r="G15288" s="7" t="n">
        <v>98.2</v>
      </c>
    </row>
    <row r="15289" customFormat="false" ht="15" hidden="false" customHeight="false" outlineLevel="0" collapsed="false">
      <c r="A15289" s="7" t="s">
        <v>33</v>
      </c>
      <c r="B15289" s="7" t="s">
        <v>284</v>
      </c>
      <c r="C15289" s="7" t="s">
        <v>1381</v>
      </c>
      <c r="D15289" s="7" t="n">
        <v>4</v>
      </c>
      <c r="E15289" s="7" t="n">
        <v>259.56</v>
      </c>
      <c r="F15289" s="7" t="n">
        <v>2</v>
      </c>
      <c r="G15289" s="7" t="n">
        <v>129.78</v>
      </c>
    </row>
    <row r="15290" customFormat="false" ht="15" hidden="false" customHeight="false" outlineLevel="0" collapsed="false">
      <c r="A15290" s="7" t="s">
        <v>33</v>
      </c>
      <c r="B15290" s="7" t="s">
        <v>148</v>
      </c>
      <c r="C15290" s="7" t="s">
        <v>1387</v>
      </c>
      <c r="D15290" s="7" t="n">
        <v>9</v>
      </c>
      <c r="E15290" s="7" t="n">
        <v>148.5</v>
      </c>
      <c r="F15290" s="7" t="n">
        <v>4</v>
      </c>
      <c r="G15290" s="7" t="n">
        <v>66</v>
      </c>
    </row>
    <row r="15291" customFormat="false" ht="15" hidden="false" customHeight="false" outlineLevel="0" collapsed="false">
      <c r="A15291" s="7" t="s">
        <v>33</v>
      </c>
      <c r="B15291" s="7" t="s">
        <v>139</v>
      </c>
      <c r="C15291" s="7" t="s">
        <v>1387</v>
      </c>
      <c r="D15291" s="7" t="n">
        <v>3</v>
      </c>
      <c r="E15291" s="7" t="n">
        <v>49.5</v>
      </c>
      <c r="F15291" s="7" t="n">
        <v>0</v>
      </c>
      <c r="G15291" s="7" t="n">
        <v>0</v>
      </c>
    </row>
    <row r="15292" customFormat="false" ht="15" hidden="false" customHeight="false" outlineLevel="0" collapsed="false">
      <c r="A15292" s="7" t="s">
        <v>33</v>
      </c>
      <c r="B15292" s="7" t="s">
        <v>189</v>
      </c>
      <c r="C15292" s="7" t="s">
        <v>1387</v>
      </c>
      <c r="D15292" s="7" t="n">
        <v>1</v>
      </c>
      <c r="E15292" s="7" t="n">
        <v>16.5</v>
      </c>
      <c r="F15292" s="7" t="n">
        <v>2</v>
      </c>
      <c r="G15292" s="7" t="n">
        <v>33</v>
      </c>
    </row>
    <row r="15293" customFormat="false" ht="15" hidden="false" customHeight="false" outlineLevel="0" collapsed="false">
      <c r="A15293" s="7" t="s">
        <v>33</v>
      </c>
      <c r="B15293" s="7" t="s">
        <v>181</v>
      </c>
      <c r="C15293" s="7" t="s">
        <v>1387</v>
      </c>
      <c r="D15293" s="7" t="n">
        <v>6</v>
      </c>
      <c r="E15293" s="7" t="n">
        <v>99</v>
      </c>
      <c r="F15293" s="7" t="n">
        <v>2</v>
      </c>
      <c r="G15293" s="7" t="n">
        <v>33</v>
      </c>
    </row>
    <row r="15294" customFormat="false" ht="15" hidden="false" customHeight="false" outlineLevel="0" collapsed="false">
      <c r="A15294" s="7" t="s">
        <v>33</v>
      </c>
      <c r="B15294" s="7" t="s">
        <v>257</v>
      </c>
      <c r="C15294" s="7" t="s">
        <v>1387</v>
      </c>
      <c r="D15294" s="7" t="n">
        <v>9</v>
      </c>
      <c r="E15294" s="7" t="n">
        <v>148.5</v>
      </c>
      <c r="F15294" s="7" t="n">
        <v>0</v>
      </c>
      <c r="G15294" s="7" t="n">
        <v>0</v>
      </c>
    </row>
    <row r="15295" customFormat="false" ht="15" hidden="false" customHeight="false" outlineLevel="0" collapsed="false">
      <c r="A15295" s="7" t="s">
        <v>33</v>
      </c>
      <c r="B15295" s="7" t="s">
        <v>133</v>
      </c>
      <c r="C15295" s="7" t="s">
        <v>1390</v>
      </c>
      <c r="D15295" s="7" t="n">
        <v>8</v>
      </c>
      <c r="E15295" s="7" t="n">
        <v>164</v>
      </c>
      <c r="F15295" s="7" t="n">
        <v>0</v>
      </c>
      <c r="G15295" s="7" t="n">
        <v>0</v>
      </c>
    </row>
    <row r="15296" customFormat="false" ht="15" hidden="false" customHeight="false" outlineLevel="0" collapsed="false">
      <c r="A15296" s="7" t="s">
        <v>33</v>
      </c>
      <c r="B15296" s="7" t="s">
        <v>154</v>
      </c>
      <c r="C15296" s="7" t="s">
        <v>1390</v>
      </c>
      <c r="D15296" s="7" t="n">
        <v>6</v>
      </c>
      <c r="E15296" s="7" t="n">
        <v>123</v>
      </c>
      <c r="F15296" s="7" t="n">
        <v>0</v>
      </c>
      <c r="G15296" s="7" t="n">
        <v>0</v>
      </c>
    </row>
    <row r="15297" customFormat="false" ht="15" hidden="false" customHeight="false" outlineLevel="0" collapsed="false">
      <c r="A15297" s="7" t="s">
        <v>33</v>
      </c>
      <c r="B15297" s="7" t="s">
        <v>167</v>
      </c>
      <c r="C15297" s="7" t="s">
        <v>1390</v>
      </c>
      <c r="D15297" s="7" t="n">
        <v>14</v>
      </c>
      <c r="E15297" s="7" t="n">
        <v>287</v>
      </c>
      <c r="F15297" s="7" t="n">
        <v>0</v>
      </c>
      <c r="G15297" s="7" t="n">
        <v>0</v>
      </c>
    </row>
    <row r="15298" customFormat="false" ht="15" hidden="false" customHeight="false" outlineLevel="0" collapsed="false">
      <c r="A15298" s="7" t="s">
        <v>33</v>
      </c>
      <c r="B15298" s="7" t="s">
        <v>285</v>
      </c>
      <c r="C15298" s="7" t="s">
        <v>1390</v>
      </c>
      <c r="D15298" s="7" t="n">
        <v>1</v>
      </c>
      <c r="E15298" s="7" t="n">
        <v>20.5</v>
      </c>
      <c r="F15298" s="7" t="n">
        <v>0</v>
      </c>
      <c r="G15298" s="7" t="n">
        <v>0</v>
      </c>
    </row>
    <row r="15299" customFormat="false" ht="15" hidden="false" customHeight="false" outlineLevel="0" collapsed="false">
      <c r="A15299" s="7" t="s">
        <v>33</v>
      </c>
      <c r="B15299" s="7" t="s">
        <v>365</v>
      </c>
      <c r="C15299" s="7" t="s">
        <v>1393</v>
      </c>
      <c r="D15299" s="7" t="n">
        <v>0</v>
      </c>
      <c r="E15299" s="7" t="n">
        <v>0</v>
      </c>
      <c r="F15299" s="7" t="n">
        <v>2</v>
      </c>
      <c r="G15299" s="7" t="n">
        <v>42</v>
      </c>
    </row>
    <row r="15300" customFormat="false" ht="15" hidden="false" customHeight="false" outlineLevel="0" collapsed="false">
      <c r="A15300" s="7" t="s">
        <v>33</v>
      </c>
      <c r="B15300" s="7" t="s">
        <v>633</v>
      </c>
      <c r="C15300" s="7" t="s">
        <v>1397</v>
      </c>
      <c r="D15300" s="7" t="n">
        <v>1</v>
      </c>
      <c r="E15300" s="7" t="n">
        <v>126.57</v>
      </c>
      <c r="F15300" s="7" t="n">
        <v>0</v>
      </c>
      <c r="G15300" s="7" t="n">
        <v>0</v>
      </c>
    </row>
    <row r="15301" customFormat="false" ht="15" hidden="false" customHeight="false" outlineLevel="0" collapsed="false">
      <c r="A15301" s="7" t="s">
        <v>33</v>
      </c>
      <c r="B15301" s="7" t="s">
        <v>126</v>
      </c>
      <c r="C15301" s="7" t="s">
        <v>1421</v>
      </c>
      <c r="D15301" s="7" t="n">
        <v>6</v>
      </c>
      <c r="E15301" s="7" t="n">
        <v>150</v>
      </c>
      <c r="F15301" s="7" t="n">
        <v>8</v>
      </c>
      <c r="G15301" s="7" t="n">
        <v>200</v>
      </c>
    </row>
    <row r="15302" customFormat="false" ht="15" hidden="false" customHeight="false" outlineLevel="0" collapsed="false">
      <c r="A15302" s="7" t="s">
        <v>33</v>
      </c>
      <c r="B15302" s="7" t="s">
        <v>122</v>
      </c>
      <c r="C15302" s="7" t="s">
        <v>1421</v>
      </c>
      <c r="D15302" s="7" t="n">
        <v>9</v>
      </c>
      <c r="E15302" s="7" t="n">
        <v>225</v>
      </c>
      <c r="F15302" s="7" t="n">
        <v>0</v>
      </c>
      <c r="G15302" s="7" t="n">
        <v>0</v>
      </c>
    </row>
    <row r="15303" customFormat="false" ht="15" hidden="false" customHeight="false" outlineLevel="0" collapsed="false">
      <c r="A15303" s="7" t="s">
        <v>33</v>
      </c>
      <c r="B15303" s="7" t="s">
        <v>815</v>
      </c>
      <c r="C15303" s="7" t="s">
        <v>1421</v>
      </c>
      <c r="D15303" s="7" t="n">
        <v>6</v>
      </c>
      <c r="E15303" s="7" t="n">
        <v>377.82</v>
      </c>
      <c r="F15303" s="7" t="n">
        <v>0</v>
      </c>
      <c r="G15303" s="7" t="n">
        <v>0</v>
      </c>
    </row>
    <row r="15304" customFormat="false" ht="15" hidden="false" customHeight="false" outlineLevel="0" collapsed="false">
      <c r="A15304" s="7" t="s">
        <v>33</v>
      </c>
      <c r="B15304" s="7" t="s">
        <v>384</v>
      </c>
      <c r="C15304" s="7" t="s">
        <v>1423</v>
      </c>
      <c r="D15304" s="7" t="n">
        <v>10</v>
      </c>
      <c r="E15304" s="7" t="n">
        <v>324.3</v>
      </c>
      <c r="F15304" s="7" t="n">
        <v>0</v>
      </c>
      <c r="G15304" s="7" t="n">
        <v>0</v>
      </c>
    </row>
    <row r="15305" customFormat="false" ht="15" hidden="false" customHeight="false" outlineLevel="0" collapsed="false">
      <c r="A15305" s="7" t="s">
        <v>33</v>
      </c>
      <c r="B15305" s="7" t="s">
        <v>152</v>
      </c>
      <c r="C15305" s="7" t="s">
        <v>1425</v>
      </c>
      <c r="D15305" s="7" t="n">
        <v>9</v>
      </c>
      <c r="E15305" s="7" t="n">
        <v>315</v>
      </c>
      <c r="F15305" s="7" t="n">
        <v>0</v>
      </c>
      <c r="G15305" s="7" t="n">
        <v>0</v>
      </c>
    </row>
    <row r="15306" customFormat="false" ht="15" hidden="false" customHeight="false" outlineLevel="0" collapsed="false">
      <c r="A15306" s="7" t="s">
        <v>33</v>
      </c>
      <c r="B15306" s="7" t="s">
        <v>191</v>
      </c>
      <c r="C15306" s="7" t="s">
        <v>1425</v>
      </c>
      <c r="D15306" s="7" t="n">
        <v>1</v>
      </c>
      <c r="E15306" s="7" t="n">
        <v>35</v>
      </c>
      <c r="F15306" s="7" t="n">
        <v>0</v>
      </c>
      <c r="G15306" s="7" t="n">
        <v>0</v>
      </c>
    </row>
    <row r="15307" customFormat="false" ht="15" hidden="false" customHeight="false" outlineLevel="0" collapsed="false">
      <c r="A15307" s="7" t="s">
        <v>33</v>
      </c>
      <c r="B15307" s="7" t="s">
        <v>212</v>
      </c>
      <c r="C15307" s="7" t="s">
        <v>1432</v>
      </c>
      <c r="D15307" s="7" t="n">
        <v>3</v>
      </c>
      <c r="E15307" s="7" t="n">
        <v>51</v>
      </c>
      <c r="F15307" s="7" t="n">
        <v>0</v>
      </c>
      <c r="G15307" s="7" t="n">
        <v>0</v>
      </c>
    </row>
    <row r="15308" customFormat="false" ht="15" hidden="false" customHeight="false" outlineLevel="0" collapsed="false">
      <c r="A15308" s="7" t="s">
        <v>33</v>
      </c>
      <c r="B15308" s="7" t="s">
        <v>227</v>
      </c>
      <c r="C15308" s="7" t="s">
        <v>1432</v>
      </c>
      <c r="D15308" s="7" t="n">
        <v>3</v>
      </c>
      <c r="E15308" s="7" t="n">
        <v>51</v>
      </c>
      <c r="F15308" s="7" t="n">
        <v>1</v>
      </c>
      <c r="G15308" s="7" t="n">
        <v>17</v>
      </c>
    </row>
    <row r="15309" customFormat="false" ht="15" hidden="false" customHeight="false" outlineLevel="0" collapsed="false">
      <c r="A15309" s="7" t="s">
        <v>33</v>
      </c>
      <c r="B15309" s="7" t="s">
        <v>416</v>
      </c>
      <c r="C15309" s="7" t="s">
        <v>1432</v>
      </c>
      <c r="D15309" s="7" t="n">
        <v>1</v>
      </c>
      <c r="E15309" s="7" t="n">
        <v>17</v>
      </c>
      <c r="F15309" s="7" t="n">
        <v>0</v>
      </c>
      <c r="G15309" s="7" t="n">
        <v>0</v>
      </c>
    </row>
    <row r="15310" customFormat="false" ht="15" hidden="false" customHeight="false" outlineLevel="0" collapsed="false">
      <c r="A15310" s="7" t="s">
        <v>33</v>
      </c>
      <c r="B15310" s="7" t="s">
        <v>192</v>
      </c>
      <c r="C15310" s="7" t="s">
        <v>1311</v>
      </c>
      <c r="D15310" s="7" t="n">
        <v>11</v>
      </c>
      <c r="E15310" s="7" t="n">
        <v>220</v>
      </c>
      <c r="F15310" s="7" t="n">
        <v>0</v>
      </c>
      <c r="G15310" s="7" t="n">
        <v>0</v>
      </c>
    </row>
    <row r="15311" customFormat="false" ht="15" hidden="false" customHeight="false" outlineLevel="0" collapsed="false">
      <c r="A15311" s="7" t="s">
        <v>33</v>
      </c>
      <c r="B15311" s="7" t="s">
        <v>124</v>
      </c>
      <c r="C15311" s="7" t="s">
        <v>1449</v>
      </c>
      <c r="D15311" s="7" t="n">
        <v>24</v>
      </c>
      <c r="E15311" s="7" t="n">
        <v>355.2</v>
      </c>
      <c r="F15311" s="7" t="n">
        <v>6</v>
      </c>
      <c r="G15311" s="7" t="n">
        <v>88.8</v>
      </c>
    </row>
    <row r="15312" customFormat="false" ht="15" hidden="false" customHeight="false" outlineLevel="0" collapsed="false">
      <c r="A15312" s="7" t="s">
        <v>33</v>
      </c>
      <c r="B15312" s="7" t="s">
        <v>120</v>
      </c>
      <c r="C15312" s="7" t="s">
        <v>1451</v>
      </c>
      <c r="D15312" s="7" t="n">
        <v>30</v>
      </c>
      <c r="E15312" s="7" t="n">
        <v>402</v>
      </c>
      <c r="F15312" s="7" t="n">
        <v>0</v>
      </c>
      <c r="G15312" s="7" t="n">
        <v>0</v>
      </c>
    </row>
    <row r="15313" customFormat="false" ht="15" hidden="false" customHeight="false" outlineLevel="0" collapsed="false">
      <c r="A15313" s="7" t="s">
        <v>33</v>
      </c>
      <c r="B15313" s="7" t="s">
        <v>86</v>
      </c>
      <c r="C15313" s="7" t="s">
        <v>1271</v>
      </c>
      <c r="D15313" s="7" t="n">
        <v>19</v>
      </c>
      <c r="E15313" s="7" t="n">
        <v>1235</v>
      </c>
      <c r="F15313" s="7" t="n">
        <v>7</v>
      </c>
      <c r="G15313" s="7" t="n">
        <v>455</v>
      </c>
    </row>
    <row r="15314" customFormat="false" ht="15" hidden="false" customHeight="false" outlineLevel="0" collapsed="false">
      <c r="A15314" s="7" t="s">
        <v>33</v>
      </c>
      <c r="B15314" s="7" t="s">
        <v>98</v>
      </c>
      <c r="C15314" s="7" t="s">
        <v>1271</v>
      </c>
      <c r="D15314" s="7" t="n">
        <v>9</v>
      </c>
      <c r="E15314" s="7" t="n">
        <v>585</v>
      </c>
      <c r="F15314" s="7" t="n">
        <v>3</v>
      </c>
      <c r="G15314" s="7" t="n">
        <v>195</v>
      </c>
    </row>
    <row r="15315" customFormat="false" ht="15" hidden="false" customHeight="false" outlineLevel="0" collapsed="false">
      <c r="A15315" s="7" t="s">
        <v>33</v>
      </c>
      <c r="B15315" s="7" t="s">
        <v>182</v>
      </c>
      <c r="C15315" s="7" t="s">
        <v>1271</v>
      </c>
      <c r="D15315" s="7" t="n">
        <v>1</v>
      </c>
      <c r="E15315" s="7" t="n">
        <v>65</v>
      </c>
      <c r="F15315" s="7" t="n">
        <v>0</v>
      </c>
      <c r="G15315" s="7" t="n">
        <v>0</v>
      </c>
    </row>
    <row r="15316" customFormat="false" ht="15" hidden="false" customHeight="false" outlineLevel="0" collapsed="false">
      <c r="A15316" s="7" t="s">
        <v>33</v>
      </c>
      <c r="B15316" s="7" t="s">
        <v>88</v>
      </c>
      <c r="C15316" s="7" t="s">
        <v>1271</v>
      </c>
      <c r="D15316" s="7" t="n">
        <v>10</v>
      </c>
      <c r="E15316" s="7" t="n">
        <v>650</v>
      </c>
      <c r="F15316" s="7" t="n">
        <v>3</v>
      </c>
      <c r="G15316" s="7" t="n">
        <v>195</v>
      </c>
    </row>
    <row r="15317" customFormat="false" ht="15" hidden="false" customHeight="false" outlineLevel="0" collapsed="false">
      <c r="A15317" s="7" t="s">
        <v>33</v>
      </c>
      <c r="B15317" s="7" t="s">
        <v>206</v>
      </c>
      <c r="C15317" s="7" t="s">
        <v>1271</v>
      </c>
      <c r="D15317" s="7" t="n">
        <v>9</v>
      </c>
      <c r="E15317" s="7" t="n">
        <v>585</v>
      </c>
      <c r="F15317" s="7" t="n">
        <v>0</v>
      </c>
      <c r="G15317" s="7" t="n">
        <v>0</v>
      </c>
    </row>
    <row r="15318" customFormat="false" ht="15" hidden="false" customHeight="false" outlineLevel="0" collapsed="false">
      <c r="A15318" s="7" t="s">
        <v>33</v>
      </c>
      <c r="B15318" s="7" t="s">
        <v>151</v>
      </c>
      <c r="C15318" s="7" t="s">
        <v>1276</v>
      </c>
      <c r="D15318" s="7" t="n">
        <v>1</v>
      </c>
      <c r="E15318" s="7" t="n">
        <v>72.34</v>
      </c>
      <c r="F15318" s="7" t="n">
        <v>0</v>
      </c>
      <c r="G15318" s="7" t="n">
        <v>0</v>
      </c>
    </row>
    <row r="15319" customFormat="false" ht="15" hidden="false" customHeight="false" outlineLevel="0" collapsed="false">
      <c r="A15319" s="7" t="s">
        <v>33</v>
      </c>
      <c r="B15319" s="7" t="s">
        <v>172</v>
      </c>
      <c r="C15319" s="7" t="s">
        <v>1276</v>
      </c>
      <c r="D15319" s="7" t="n">
        <v>1</v>
      </c>
      <c r="E15319" s="7" t="n">
        <v>72.34</v>
      </c>
      <c r="F15319" s="7" t="n">
        <v>1</v>
      </c>
      <c r="G15319" s="7" t="n">
        <v>72.34</v>
      </c>
    </row>
    <row r="15320" customFormat="false" ht="15" hidden="false" customHeight="false" outlineLevel="0" collapsed="false">
      <c r="A15320" s="7" t="s">
        <v>33</v>
      </c>
      <c r="B15320" s="7" t="s">
        <v>157</v>
      </c>
      <c r="C15320" s="7" t="s">
        <v>1276</v>
      </c>
      <c r="D15320" s="7" t="n">
        <v>2</v>
      </c>
      <c r="E15320" s="7" t="n">
        <v>144.68</v>
      </c>
      <c r="F15320" s="7" t="n">
        <v>1</v>
      </c>
      <c r="G15320" s="7" t="n">
        <v>72.34</v>
      </c>
    </row>
    <row r="15321" customFormat="false" ht="15" hidden="false" customHeight="false" outlineLevel="0" collapsed="false">
      <c r="A15321" s="7" t="s">
        <v>33</v>
      </c>
      <c r="B15321" s="7" t="s">
        <v>258</v>
      </c>
      <c r="C15321" s="7" t="s">
        <v>1276</v>
      </c>
      <c r="D15321" s="7" t="n">
        <v>3</v>
      </c>
      <c r="E15321" s="7" t="n">
        <v>217.02</v>
      </c>
      <c r="F15321" s="7" t="n">
        <v>0</v>
      </c>
      <c r="G15321" s="7" t="n">
        <v>0</v>
      </c>
    </row>
    <row r="15322" customFormat="false" ht="15" hidden="false" customHeight="false" outlineLevel="0" collapsed="false">
      <c r="A15322" s="7" t="s">
        <v>33</v>
      </c>
      <c r="B15322" s="7" t="s">
        <v>679</v>
      </c>
      <c r="C15322" s="7" t="s">
        <v>1279</v>
      </c>
      <c r="D15322" s="7" t="n">
        <v>1</v>
      </c>
      <c r="E15322" s="7" t="n">
        <v>113.58</v>
      </c>
      <c r="F15322" s="7" t="n">
        <v>0</v>
      </c>
      <c r="G15322" s="7" t="n">
        <v>0</v>
      </c>
    </row>
    <row r="15323" customFormat="false" ht="15" hidden="false" customHeight="false" outlineLevel="0" collapsed="false">
      <c r="A15323" s="7" t="s">
        <v>33</v>
      </c>
      <c r="B15323" s="7" t="s">
        <v>549</v>
      </c>
      <c r="C15323" s="7" t="s">
        <v>1279</v>
      </c>
      <c r="D15323" s="7" t="n">
        <v>1</v>
      </c>
      <c r="E15323" s="7" t="n">
        <v>113.58</v>
      </c>
      <c r="F15323" s="7" t="n">
        <v>0</v>
      </c>
      <c r="G15323" s="7" t="n">
        <v>0</v>
      </c>
    </row>
    <row r="15324" customFormat="false" ht="15" hidden="false" customHeight="false" outlineLevel="0" collapsed="false">
      <c r="A15324" s="7" t="s">
        <v>33</v>
      </c>
      <c r="B15324" s="7" t="s">
        <v>661</v>
      </c>
      <c r="C15324" s="7" t="s">
        <v>1279</v>
      </c>
      <c r="D15324" s="7" t="n">
        <v>2</v>
      </c>
      <c r="E15324" s="7" t="n">
        <v>227.16</v>
      </c>
      <c r="F15324" s="7" t="n">
        <v>0</v>
      </c>
      <c r="G15324" s="7" t="n">
        <v>0</v>
      </c>
    </row>
    <row r="15325" customFormat="false" ht="15" hidden="false" customHeight="false" outlineLevel="0" collapsed="false">
      <c r="A15325" s="7" t="s">
        <v>33</v>
      </c>
      <c r="B15325" s="7" t="s">
        <v>1029</v>
      </c>
      <c r="C15325" s="7" t="s">
        <v>1530</v>
      </c>
      <c r="D15325" s="7" t="n">
        <v>2</v>
      </c>
      <c r="E15325" s="7" t="n">
        <v>129.78</v>
      </c>
      <c r="F15325" s="7" t="n">
        <v>0</v>
      </c>
      <c r="G15325" s="7" t="n">
        <v>0</v>
      </c>
    </row>
    <row r="15326" customFormat="false" ht="15" hidden="false" customHeight="false" outlineLevel="0" collapsed="false">
      <c r="A15326" s="7" t="s">
        <v>33</v>
      </c>
      <c r="B15326" s="7" t="s">
        <v>638</v>
      </c>
      <c r="C15326" s="7" t="s">
        <v>1287</v>
      </c>
      <c r="D15326" s="7" t="n">
        <v>1</v>
      </c>
      <c r="E15326" s="7" t="n">
        <v>77.8</v>
      </c>
      <c r="F15326" s="7" t="n">
        <v>0</v>
      </c>
      <c r="G15326" s="7" t="n">
        <v>0</v>
      </c>
    </row>
    <row r="15327" customFormat="false" ht="15" hidden="false" customHeight="false" outlineLevel="0" collapsed="false">
      <c r="A15327" s="7" t="s">
        <v>33</v>
      </c>
      <c r="B15327" s="7" t="s">
        <v>313</v>
      </c>
      <c r="C15327" s="7" t="s">
        <v>1287</v>
      </c>
      <c r="D15327" s="7" t="n">
        <v>4</v>
      </c>
      <c r="E15327" s="7" t="n">
        <v>311.2</v>
      </c>
      <c r="F15327" s="7" t="n">
        <v>0</v>
      </c>
      <c r="G15327" s="7" t="n">
        <v>0</v>
      </c>
    </row>
    <row r="15328" customFormat="false" ht="15" hidden="false" customHeight="false" outlineLevel="0" collapsed="false">
      <c r="A15328" s="7" t="s">
        <v>33</v>
      </c>
      <c r="B15328" s="7" t="s">
        <v>391</v>
      </c>
      <c r="C15328" s="7" t="s">
        <v>1287</v>
      </c>
      <c r="D15328" s="7" t="n">
        <v>2</v>
      </c>
      <c r="E15328" s="7" t="n">
        <v>155.6</v>
      </c>
      <c r="F15328" s="7" t="n">
        <v>0</v>
      </c>
      <c r="G15328" s="7" t="n">
        <v>0</v>
      </c>
    </row>
    <row r="15329" customFormat="false" ht="15" hidden="false" customHeight="false" outlineLevel="0" collapsed="false">
      <c r="A15329" s="7" t="s">
        <v>33</v>
      </c>
      <c r="B15329" s="7" t="s">
        <v>83</v>
      </c>
      <c r="C15329" s="7" t="s">
        <v>1303</v>
      </c>
      <c r="D15329" s="7" t="n">
        <v>81</v>
      </c>
      <c r="E15329" s="7" t="n">
        <v>3685.5</v>
      </c>
      <c r="F15329" s="7" t="n">
        <v>30</v>
      </c>
      <c r="G15329" s="7" t="n">
        <v>1365</v>
      </c>
    </row>
    <row r="15330" customFormat="false" ht="15" hidden="false" customHeight="false" outlineLevel="0" collapsed="false">
      <c r="A15330" s="7" t="s">
        <v>33</v>
      </c>
      <c r="B15330" s="7" t="s">
        <v>187</v>
      </c>
      <c r="C15330" s="7" t="s">
        <v>1309</v>
      </c>
      <c r="D15330" s="7" t="n">
        <v>9</v>
      </c>
      <c r="E15330" s="7" t="n">
        <v>700.2</v>
      </c>
      <c r="F15330" s="7" t="n">
        <v>4</v>
      </c>
      <c r="G15330" s="7" t="n">
        <v>311.2</v>
      </c>
    </row>
    <row r="15331" customFormat="false" ht="15" hidden="false" customHeight="false" outlineLevel="0" collapsed="false">
      <c r="A15331" s="7" t="s">
        <v>33</v>
      </c>
      <c r="B15331" s="7" t="s">
        <v>144</v>
      </c>
      <c r="C15331" s="7" t="s">
        <v>1320</v>
      </c>
      <c r="D15331" s="7" t="n">
        <v>9</v>
      </c>
      <c r="E15331" s="7" t="n">
        <v>569.43</v>
      </c>
      <c r="F15331" s="7" t="n">
        <v>2</v>
      </c>
      <c r="G15331" s="7" t="n">
        <v>126.54</v>
      </c>
    </row>
    <row r="15332" customFormat="false" ht="15" hidden="false" customHeight="false" outlineLevel="0" collapsed="false">
      <c r="A15332" s="7" t="s">
        <v>33</v>
      </c>
      <c r="B15332" s="7" t="s">
        <v>138</v>
      </c>
      <c r="C15332" s="7" t="s">
        <v>1320</v>
      </c>
      <c r="D15332" s="7" t="n">
        <v>14</v>
      </c>
      <c r="E15332" s="7" t="n">
        <v>885.78</v>
      </c>
      <c r="F15332" s="7" t="n">
        <v>4</v>
      </c>
      <c r="G15332" s="7" t="n">
        <v>253.08</v>
      </c>
    </row>
    <row r="15333" customFormat="false" ht="15" hidden="false" customHeight="false" outlineLevel="0" collapsed="false">
      <c r="A15333" s="7" t="s">
        <v>33</v>
      </c>
      <c r="B15333" s="7" t="s">
        <v>218</v>
      </c>
      <c r="C15333" s="7" t="s">
        <v>1320</v>
      </c>
      <c r="D15333" s="7" t="n">
        <v>4</v>
      </c>
      <c r="E15333" s="7" t="n">
        <v>253.08</v>
      </c>
      <c r="F15333" s="7" t="n">
        <v>4</v>
      </c>
      <c r="G15333" s="7" t="n">
        <v>253.08</v>
      </c>
    </row>
    <row r="15334" customFormat="false" ht="15" hidden="false" customHeight="false" outlineLevel="0" collapsed="false">
      <c r="A15334" s="7" t="s">
        <v>33</v>
      </c>
      <c r="B15334" s="7" t="s">
        <v>166</v>
      </c>
      <c r="C15334" s="7" t="s">
        <v>1320</v>
      </c>
      <c r="D15334" s="7" t="n">
        <v>8</v>
      </c>
      <c r="E15334" s="7" t="n">
        <v>506.16</v>
      </c>
      <c r="F15334" s="7" t="n">
        <v>2</v>
      </c>
      <c r="G15334" s="7" t="n">
        <v>126.54</v>
      </c>
    </row>
    <row r="15335" customFormat="false" ht="15" hidden="false" customHeight="false" outlineLevel="0" collapsed="false">
      <c r="A15335" s="7" t="s">
        <v>33</v>
      </c>
      <c r="B15335" s="7" t="s">
        <v>222</v>
      </c>
      <c r="C15335" s="7" t="s">
        <v>1331</v>
      </c>
      <c r="D15335" s="7" t="n">
        <v>3</v>
      </c>
      <c r="E15335" s="7" t="n">
        <v>126.51</v>
      </c>
      <c r="F15335" s="7" t="n">
        <v>5</v>
      </c>
      <c r="G15335" s="7" t="n">
        <v>210.85</v>
      </c>
    </row>
    <row r="15336" customFormat="false" ht="15" hidden="false" customHeight="false" outlineLevel="0" collapsed="false">
      <c r="A15336" s="7" t="s">
        <v>33</v>
      </c>
      <c r="B15336" s="7" t="s">
        <v>225</v>
      </c>
      <c r="C15336" s="7" t="s">
        <v>1331</v>
      </c>
      <c r="D15336" s="7" t="n">
        <v>8</v>
      </c>
      <c r="E15336" s="7" t="n">
        <v>337.36</v>
      </c>
      <c r="F15336" s="7" t="n">
        <v>-1</v>
      </c>
      <c r="G15336" s="7" t="n">
        <v>-42.17</v>
      </c>
    </row>
    <row r="15337" customFormat="false" ht="15" hidden="false" customHeight="false" outlineLevel="0" collapsed="false">
      <c r="A15337" s="7" t="s">
        <v>33</v>
      </c>
      <c r="B15337" s="7" t="s">
        <v>335</v>
      </c>
      <c r="C15337" s="7" t="s">
        <v>1331</v>
      </c>
      <c r="D15337" s="7" t="n">
        <v>2</v>
      </c>
      <c r="E15337" s="7" t="n">
        <v>84.34</v>
      </c>
      <c r="F15337" s="7" t="n">
        <v>0</v>
      </c>
      <c r="G15337" s="7" t="n">
        <v>0</v>
      </c>
    </row>
    <row r="15338" customFormat="false" ht="15" hidden="false" customHeight="false" outlineLevel="0" collapsed="false">
      <c r="A15338" s="7" t="s">
        <v>33</v>
      </c>
      <c r="B15338" s="7" t="s">
        <v>248</v>
      </c>
      <c r="C15338" s="7" t="s">
        <v>1331</v>
      </c>
      <c r="D15338" s="7" t="n">
        <v>7</v>
      </c>
      <c r="E15338" s="7" t="n">
        <v>295.19</v>
      </c>
      <c r="F15338" s="7" t="n">
        <v>0</v>
      </c>
      <c r="G15338" s="7" t="n">
        <v>0</v>
      </c>
    </row>
    <row r="15339" customFormat="false" ht="15" hidden="false" customHeight="false" outlineLevel="0" collapsed="false">
      <c r="A15339" s="7" t="s">
        <v>33</v>
      </c>
      <c r="B15339" s="7" t="s">
        <v>499</v>
      </c>
      <c r="C15339" s="7" t="s">
        <v>1331</v>
      </c>
      <c r="D15339" s="7" t="n">
        <v>1</v>
      </c>
      <c r="E15339" s="7" t="n">
        <v>42.17</v>
      </c>
      <c r="F15339" s="7" t="n">
        <v>0</v>
      </c>
      <c r="G15339" s="7" t="n">
        <v>0</v>
      </c>
    </row>
    <row r="15340" customFormat="false" ht="15" hidden="false" customHeight="false" outlineLevel="0" collapsed="false">
      <c r="A15340" s="7" t="s">
        <v>33</v>
      </c>
      <c r="B15340" s="7" t="s">
        <v>123</v>
      </c>
      <c r="C15340" s="7" t="s">
        <v>1340</v>
      </c>
      <c r="D15340" s="7" t="n">
        <v>6</v>
      </c>
      <c r="E15340" s="7" t="n">
        <v>110.7</v>
      </c>
      <c r="F15340" s="7" t="n">
        <v>0</v>
      </c>
      <c r="G15340" s="7" t="n">
        <v>0</v>
      </c>
    </row>
    <row r="15341" customFormat="false" ht="15" hidden="false" customHeight="false" outlineLevel="0" collapsed="false">
      <c r="A15341" s="7" t="s">
        <v>33</v>
      </c>
      <c r="B15341" s="7" t="s">
        <v>211</v>
      </c>
      <c r="C15341" s="7" t="s">
        <v>1341</v>
      </c>
      <c r="D15341" s="7" t="n">
        <v>3</v>
      </c>
      <c r="E15341" s="7" t="n">
        <v>70.2</v>
      </c>
      <c r="F15341" s="7" t="n">
        <v>0</v>
      </c>
      <c r="G15341" s="7" t="n">
        <v>0</v>
      </c>
    </row>
    <row r="15342" customFormat="false" ht="15" hidden="false" customHeight="false" outlineLevel="0" collapsed="false">
      <c r="A15342" s="7" t="s">
        <v>33</v>
      </c>
      <c r="B15342" s="7" t="s">
        <v>201</v>
      </c>
      <c r="C15342" s="7" t="s">
        <v>1344</v>
      </c>
      <c r="D15342" s="7" t="n">
        <v>11</v>
      </c>
      <c r="E15342" s="7" t="n">
        <v>104.5</v>
      </c>
      <c r="F15342" s="7" t="n">
        <v>7</v>
      </c>
      <c r="G15342" s="7" t="n">
        <v>66.5</v>
      </c>
    </row>
    <row r="15343" customFormat="false" ht="15" hidden="false" customHeight="false" outlineLevel="0" collapsed="false">
      <c r="A15343" s="7" t="s">
        <v>33</v>
      </c>
      <c r="B15343" s="7" t="s">
        <v>246</v>
      </c>
      <c r="C15343" s="7" t="s">
        <v>1345</v>
      </c>
      <c r="D15343" s="7" t="n">
        <v>5</v>
      </c>
      <c r="E15343" s="7" t="n">
        <v>47.5</v>
      </c>
      <c r="F15343" s="7" t="n">
        <v>0</v>
      </c>
      <c r="G15343" s="7" t="n">
        <v>0</v>
      </c>
    </row>
    <row r="15344" customFormat="false" ht="15" hidden="false" customHeight="false" outlineLevel="0" collapsed="false">
      <c r="A15344" s="7" t="s">
        <v>33</v>
      </c>
      <c r="B15344" s="7" t="s">
        <v>150</v>
      </c>
      <c r="C15344" s="7" t="s">
        <v>1349</v>
      </c>
      <c r="D15344" s="7" t="n">
        <v>70</v>
      </c>
      <c r="E15344" s="7" t="n">
        <v>852.6</v>
      </c>
      <c r="F15344" s="7" t="n">
        <v>20</v>
      </c>
      <c r="G15344" s="7" t="n">
        <v>243.6</v>
      </c>
    </row>
    <row r="15345" customFormat="false" ht="15" hidden="false" customHeight="false" outlineLevel="0" collapsed="false">
      <c r="A15345" s="7" t="s">
        <v>33</v>
      </c>
      <c r="B15345" s="7" t="s">
        <v>183</v>
      </c>
      <c r="C15345" s="7" t="s">
        <v>1351</v>
      </c>
      <c r="D15345" s="7" t="n">
        <v>5</v>
      </c>
      <c r="E15345" s="7" t="n">
        <v>106.05</v>
      </c>
      <c r="F15345" s="7" t="n">
        <v>0</v>
      </c>
      <c r="G15345" s="7" t="n">
        <v>0</v>
      </c>
    </row>
    <row r="15346" customFormat="false" ht="15" hidden="false" customHeight="false" outlineLevel="0" collapsed="false">
      <c r="A15346" s="7" t="s">
        <v>33</v>
      </c>
      <c r="B15346" s="7" t="s">
        <v>114</v>
      </c>
      <c r="C15346" s="7" t="s">
        <v>1354</v>
      </c>
      <c r="D15346" s="7" t="n">
        <v>5</v>
      </c>
      <c r="E15346" s="7" t="n">
        <v>137.75</v>
      </c>
      <c r="F15346" s="7" t="n">
        <v>0</v>
      </c>
      <c r="G15346" s="7" t="n">
        <v>0</v>
      </c>
    </row>
    <row r="15347" customFormat="false" ht="15" hidden="false" customHeight="false" outlineLevel="0" collapsed="false">
      <c r="A15347" s="7" t="s">
        <v>33</v>
      </c>
      <c r="B15347" s="7" t="s">
        <v>342</v>
      </c>
      <c r="C15347" s="7" t="s">
        <v>1356</v>
      </c>
      <c r="D15347" s="7" t="n">
        <v>3</v>
      </c>
      <c r="E15347" s="7" t="n">
        <v>41.52</v>
      </c>
      <c r="F15347" s="7" t="n">
        <v>0</v>
      </c>
      <c r="G15347" s="7" t="n">
        <v>0</v>
      </c>
    </row>
    <row r="15348" customFormat="false" ht="15" hidden="false" customHeight="false" outlineLevel="0" collapsed="false">
      <c r="A15348" s="7" t="s">
        <v>33</v>
      </c>
      <c r="B15348" s="7" t="s">
        <v>613</v>
      </c>
      <c r="C15348" s="7" t="s">
        <v>1369</v>
      </c>
      <c r="D15348" s="7" t="n">
        <v>5</v>
      </c>
      <c r="E15348" s="7" t="n">
        <v>267.65</v>
      </c>
      <c r="F15348" s="7" t="n">
        <v>-4</v>
      </c>
      <c r="G15348" s="7" t="n">
        <v>-214.12</v>
      </c>
    </row>
    <row r="15349" customFormat="false" ht="15" hidden="false" customHeight="false" outlineLevel="0" collapsed="false">
      <c r="A15349" s="7" t="s">
        <v>33</v>
      </c>
      <c r="B15349" s="7" t="s">
        <v>188</v>
      </c>
      <c r="C15349" s="7" t="s">
        <v>1379</v>
      </c>
      <c r="D15349" s="7" t="n">
        <v>1</v>
      </c>
      <c r="E15349" s="7" t="n">
        <v>41.81</v>
      </c>
      <c r="F15349" s="7" t="n">
        <v>0</v>
      </c>
      <c r="G15349" s="7" t="n">
        <v>0</v>
      </c>
    </row>
    <row r="15350" customFormat="false" ht="15" hidden="false" customHeight="false" outlineLevel="0" collapsed="false">
      <c r="A15350" s="7" t="s">
        <v>33</v>
      </c>
      <c r="B15350" s="7" t="s">
        <v>174</v>
      </c>
      <c r="C15350" s="7" t="s">
        <v>1379</v>
      </c>
      <c r="D15350" s="7" t="n">
        <v>3</v>
      </c>
      <c r="E15350" s="7" t="n">
        <v>125.43</v>
      </c>
      <c r="F15350" s="7" t="n">
        <v>0</v>
      </c>
      <c r="G15350" s="7" t="n">
        <v>0</v>
      </c>
    </row>
    <row r="15351" customFormat="false" ht="15" hidden="false" customHeight="false" outlineLevel="0" collapsed="false">
      <c r="A15351" s="7" t="s">
        <v>33</v>
      </c>
      <c r="B15351" s="7" t="s">
        <v>145</v>
      </c>
      <c r="C15351" s="7" t="s">
        <v>1379</v>
      </c>
      <c r="D15351" s="7" t="n">
        <v>1</v>
      </c>
      <c r="E15351" s="7" t="n">
        <v>41.81</v>
      </c>
      <c r="F15351" s="7" t="n">
        <v>0</v>
      </c>
      <c r="G15351" s="7" t="n">
        <v>0</v>
      </c>
    </row>
    <row r="15352" customFormat="false" ht="15" hidden="false" customHeight="false" outlineLevel="0" collapsed="false">
      <c r="A15352" s="7" t="s">
        <v>33</v>
      </c>
      <c r="B15352" s="7" t="s">
        <v>133</v>
      </c>
      <c r="C15352" s="7" t="s">
        <v>1390</v>
      </c>
      <c r="D15352" s="7" t="n">
        <v>0</v>
      </c>
      <c r="E15352" s="7" t="n">
        <v>0</v>
      </c>
      <c r="F15352" s="7" t="n">
        <v>4</v>
      </c>
      <c r="G15352" s="7" t="n">
        <v>82</v>
      </c>
    </row>
    <row r="15353" customFormat="false" ht="15" hidden="false" customHeight="false" outlineLevel="0" collapsed="false">
      <c r="A15353" s="7" t="s">
        <v>33</v>
      </c>
      <c r="B15353" s="7" t="s">
        <v>216</v>
      </c>
      <c r="C15353" s="7" t="s">
        <v>1390</v>
      </c>
      <c r="D15353" s="7" t="n">
        <v>1</v>
      </c>
      <c r="E15353" s="7" t="n">
        <v>20.5</v>
      </c>
      <c r="F15353" s="7" t="n">
        <v>0</v>
      </c>
      <c r="G15353" s="7" t="n">
        <v>0</v>
      </c>
    </row>
    <row r="15354" customFormat="false" ht="15" hidden="false" customHeight="false" outlineLevel="0" collapsed="false">
      <c r="A15354" s="7" t="s">
        <v>33</v>
      </c>
      <c r="B15354" s="7" t="s">
        <v>392</v>
      </c>
      <c r="C15354" s="7" t="s">
        <v>1398</v>
      </c>
      <c r="D15354" s="7" t="n">
        <v>2</v>
      </c>
      <c r="E15354" s="7" t="n">
        <v>253.14</v>
      </c>
      <c r="F15354" s="7" t="n">
        <v>0</v>
      </c>
      <c r="G15354" s="7" t="n">
        <v>0</v>
      </c>
    </row>
    <row r="15355" customFormat="false" ht="15" hidden="false" customHeight="false" outlineLevel="0" collapsed="false">
      <c r="A15355" s="7" t="s">
        <v>33</v>
      </c>
      <c r="B15355" s="7" t="s">
        <v>428</v>
      </c>
      <c r="C15355" s="7" t="s">
        <v>1398</v>
      </c>
      <c r="D15355" s="7" t="n">
        <v>1</v>
      </c>
      <c r="E15355" s="7" t="n">
        <v>126.57</v>
      </c>
      <c r="F15355" s="7" t="n">
        <v>0</v>
      </c>
      <c r="G15355" s="7" t="n">
        <v>0</v>
      </c>
    </row>
    <row r="15356" customFormat="false" ht="15" hidden="false" customHeight="false" outlineLevel="0" collapsed="false">
      <c r="A15356" s="7" t="s">
        <v>33</v>
      </c>
      <c r="B15356" s="7" t="s">
        <v>293</v>
      </c>
      <c r="C15356" s="7" t="s">
        <v>1403</v>
      </c>
      <c r="D15356" s="7" t="n">
        <v>1</v>
      </c>
      <c r="E15356" s="7" t="n">
        <v>136.3</v>
      </c>
      <c r="F15356" s="7" t="n">
        <v>2</v>
      </c>
      <c r="G15356" s="7" t="n">
        <v>272.6</v>
      </c>
    </row>
    <row r="15357" customFormat="false" ht="15" hidden="false" customHeight="false" outlineLevel="0" collapsed="false">
      <c r="A15357" s="7" t="s">
        <v>33</v>
      </c>
      <c r="B15357" s="7" t="s">
        <v>267</v>
      </c>
      <c r="C15357" s="7" t="s">
        <v>1403</v>
      </c>
      <c r="D15357" s="7" t="n">
        <v>1</v>
      </c>
      <c r="E15357" s="7" t="n">
        <v>136.3</v>
      </c>
      <c r="F15357" s="7" t="n">
        <v>0</v>
      </c>
      <c r="G15357" s="7" t="n">
        <v>0</v>
      </c>
    </row>
    <row r="15358" customFormat="false" ht="15" hidden="false" customHeight="false" outlineLevel="0" collapsed="false">
      <c r="A15358" s="7" t="s">
        <v>33</v>
      </c>
      <c r="B15358" s="7" t="s">
        <v>373</v>
      </c>
      <c r="C15358" s="7" t="s">
        <v>1403</v>
      </c>
      <c r="D15358" s="7" t="n">
        <v>1</v>
      </c>
      <c r="E15358" s="7" t="n">
        <v>136.3</v>
      </c>
      <c r="F15358" s="7" t="n">
        <v>0</v>
      </c>
      <c r="G15358" s="7" t="n">
        <v>0</v>
      </c>
    </row>
    <row r="15359" customFormat="false" ht="15" hidden="false" customHeight="false" outlineLevel="0" collapsed="false">
      <c r="A15359" s="7" t="s">
        <v>33</v>
      </c>
      <c r="B15359" s="7" t="s">
        <v>318</v>
      </c>
      <c r="C15359" s="7" t="s">
        <v>1403</v>
      </c>
      <c r="D15359" s="7" t="n">
        <v>1</v>
      </c>
      <c r="E15359" s="7" t="n">
        <v>136.3</v>
      </c>
      <c r="F15359" s="7" t="n">
        <v>-1</v>
      </c>
      <c r="G15359" s="7" t="n">
        <v>-136.3</v>
      </c>
    </row>
    <row r="15360" customFormat="false" ht="15" hidden="false" customHeight="false" outlineLevel="0" collapsed="false">
      <c r="A15360" s="7" t="s">
        <v>33</v>
      </c>
      <c r="B15360" s="7" t="s">
        <v>128</v>
      </c>
      <c r="C15360" s="7" t="s">
        <v>1421</v>
      </c>
      <c r="D15360" s="7" t="n">
        <v>3</v>
      </c>
      <c r="E15360" s="7" t="n">
        <v>75</v>
      </c>
      <c r="F15360" s="7" t="n">
        <v>0</v>
      </c>
      <c r="G15360" s="7" t="n">
        <v>0</v>
      </c>
    </row>
    <row r="15361" customFormat="false" ht="15" hidden="false" customHeight="false" outlineLevel="0" collapsed="false">
      <c r="A15361" s="7" t="s">
        <v>33</v>
      </c>
      <c r="B15361" s="7" t="s">
        <v>126</v>
      </c>
      <c r="C15361" s="7" t="s">
        <v>1421</v>
      </c>
      <c r="D15361" s="7" t="n">
        <v>3</v>
      </c>
      <c r="E15361" s="7" t="n">
        <v>75</v>
      </c>
      <c r="F15361" s="7" t="n">
        <v>0</v>
      </c>
      <c r="G15361" s="7" t="n">
        <v>0</v>
      </c>
    </row>
    <row r="15362" customFormat="false" ht="15" hidden="false" customHeight="false" outlineLevel="0" collapsed="false">
      <c r="A15362" s="7" t="s">
        <v>33</v>
      </c>
      <c r="B15362" s="7" t="s">
        <v>122</v>
      </c>
      <c r="C15362" s="7" t="s">
        <v>1421</v>
      </c>
      <c r="D15362" s="7" t="n">
        <v>3</v>
      </c>
      <c r="E15362" s="7" t="n">
        <v>75</v>
      </c>
      <c r="F15362" s="7" t="n">
        <v>0</v>
      </c>
      <c r="G15362" s="7" t="n">
        <v>0</v>
      </c>
    </row>
    <row r="15363" customFormat="false" ht="15" hidden="false" customHeight="false" outlineLevel="0" collapsed="false">
      <c r="A15363" s="7" t="s">
        <v>33</v>
      </c>
      <c r="B15363" s="7" t="s">
        <v>142</v>
      </c>
      <c r="C15363" s="7" t="s">
        <v>1421</v>
      </c>
      <c r="D15363" s="7" t="n">
        <v>3</v>
      </c>
      <c r="E15363" s="7" t="n">
        <v>75</v>
      </c>
      <c r="F15363" s="7" t="n">
        <v>0</v>
      </c>
      <c r="G15363" s="7" t="n">
        <v>0</v>
      </c>
    </row>
    <row r="15364" customFormat="false" ht="15" hidden="false" customHeight="false" outlineLevel="0" collapsed="false">
      <c r="A15364" s="7" t="s">
        <v>33</v>
      </c>
      <c r="B15364" s="7" t="s">
        <v>130</v>
      </c>
      <c r="C15364" s="7" t="s">
        <v>1425</v>
      </c>
      <c r="D15364" s="7" t="n">
        <v>1</v>
      </c>
      <c r="E15364" s="7" t="n">
        <v>35</v>
      </c>
      <c r="F15364" s="7" t="n">
        <v>1</v>
      </c>
      <c r="G15364" s="7" t="n">
        <v>35</v>
      </c>
    </row>
    <row r="15365" customFormat="false" ht="15" hidden="false" customHeight="false" outlineLevel="0" collapsed="false">
      <c r="A15365" s="7" t="s">
        <v>33</v>
      </c>
      <c r="B15365" s="7" t="s">
        <v>152</v>
      </c>
      <c r="C15365" s="7" t="s">
        <v>1425</v>
      </c>
      <c r="D15365" s="7" t="n">
        <v>1</v>
      </c>
      <c r="E15365" s="7" t="n">
        <v>35</v>
      </c>
      <c r="F15365" s="7" t="n">
        <v>1</v>
      </c>
      <c r="G15365" s="7" t="n">
        <v>35</v>
      </c>
    </row>
    <row r="15366" customFormat="false" ht="15" hidden="false" customHeight="false" outlineLevel="0" collapsed="false">
      <c r="A15366" s="7" t="s">
        <v>33</v>
      </c>
      <c r="B15366" s="7" t="s">
        <v>198</v>
      </c>
      <c r="C15366" s="7" t="s">
        <v>1425</v>
      </c>
      <c r="D15366" s="7" t="n">
        <v>1</v>
      </c>
      <c r="E15366" s="7" t="n">
        <v>35</v>
      </c>
      <c r="F15366" s="7" t="n">
        <v>1</v>
      </c>
      <c r="G15366" s="7" t="n">
        <v>35</v>
      </c>
    </row>
    <row r="15367" customFormat="false" ht="15" hidden="false" customHeight="false" outlineLevel="0" collapsed="false">
      <c r="A15367" s="7" t="s">
        <v>33</v>
      </c>
      <c r="B15367" s="7" t="s">
        <v>191</v>
      </c>
      <c r="C15367" s="7" t="s">
        <v>1425</v>
      </c>
      <c r="D15367" s="7" t="n">
        <v>1</v>
      </c>
      <c r="E15367" s="7" t="n">
        <v>35</v>
      </c>
      <c r="F15367" s="7" t="n">
        <v>0</v>
      </c>
      <c r="G15367" s="7" t="n">
        <v>0</v>
      </c>
    </row>
    <row r="15368" customFormat="false" ht="15" hidden="false" customHeight="false" outlineLevel="0" collapsed="false">
      <c r="A15368" s="7" t="s">
        <v>33</v>
      </c>
      <c r="B15368" s="7" t="s">
        <v>161</v>
      </c>
      <c r="C15368" s="7" t="s">
        <v>1428</v>
      </c>
      <c r="D15368" s="7" t="n">
        <v>1</v>
      </c>
      <c r="E15368" s="7" t="n">
        <v>126.5</v>
      </c>
      <c r="F15368" s="7" t="n">
        <v>0</v>
      </c>
      <c r="G15368" s="7" t="n">
        <v>0</v>
      </c>
    </row>
    <row r="15369" customFormat="false" ht="15" hidden="false" customHeight="false" outlineLevel="0" collapsed="false">
      <c r="A15369" s="7" t="s">
        <v>33</v>
      </c>
      <c r="B15369" s="7" t="s">
        <v>196</v>
      </c>
      <c r="C15369" s="7" t="s">
        <v>1428</v>
      </c>
      <c r="D15369" s="7" t="n">
        <v>1</v>
      </c>
      <c r="E15369" s="7" t="n">
        <v>126.5</v>
      </c>
      <c r="F15369" s="7" t="n">
        <v>0</v>
      </c>
      <c r="G15369" s="7" t="n">
        <v>0</v>
      </c>
    </row>
    <row r="15370" customFormat="false" ht="15" hidden="false" customHeight="false" outlineLevel="0" collapsed="false">
      <c r="A15370" s="7" t="s">
        <v>33</v>
      </c>
      <c r="B15370" s="7" t="s">
        <v>232</v>
      </c>
      <c r="C15370" s="7" t="s">
        <v>1432</v>
      </c>
      <c r="D15370" s="7" t="n">
        <v>1</v>
      </c>
      <c r="E15370" s="7" t="n">
        <v>17</v>
      </c>
      <c r="F15370" s="7" t="n">
        <v>2</v>
      </c>
      <c r="G15370" s="7" t="n">
        <v>34</v>
      </c>
    </row>
    <row r="15371" customFormat="false" ht="15" hidden="false" customHeight="false" outlineLevel="0" collapsed="false">
      <c r="A15371" s="7" t="s">
        <v>33</v>
      </c>
      <c r="B15371" s="7" t="s">
        <v>212</v>
      </c>
      <c r="C15371" s="7" t="s">
        <v>1432</v>
      </c>
      <c r="D15371" s="7" t="n">
        <v>3</v>
      </c>
      <c r="E15371" s="7" t="n">
        <v>51</v>
      </c>
      <c r="F15371" s="7" t="n">
        <v>2</v>
      </c>
      <c r="G15371" s="7" t="n">
        <v>34</v>
      </c>
    </row>
    <row r="15372" customFormat="false" ht="15" hidden="false" customHeight="false" outlineLevel="0" collapsed="false">
      <c r="A15372" s="7" t="s">
        <v>33</v>
      </c>
      <c r="B15372" s="7" t="s">
        <v>227</v>
      </c>
      <c r="C15372" s="7" t="s">
        <v>1432</v>
      </c>
      <c r="D15372" s="7" t="n">
        <v>1</v>
      </c>
      <c r="E15372" s="7" t="n">
        <v>17</v>
      </c>
      <c r="F15372" s="7" t="n">
        <v>2</v>
      </c>
      <c r="G15372" s="7" t="n">
        <v>34</v>
      </c>
    </row>
    <row r="15373" customFormat="false" ht="15" hidden="false" customHeight="false" outlineLevel="0" collapsed="false">
      <c r="A15373" s="7" t="s">
        <v>33</v>
      </c>
      <c r="B15373" s="7" t="s">
        <v>312</v>
      </c>
      <c r="C15373" s="7" t="s">
        <v>1432</v>
      </c>
      <c r="D15373" s="7" t="n">
        <v>1</v>
      </c>
      <c r="E15373" s="7" t="n">
        <v>17</v>
      </c>
      <c r="F15373" s="7" t="n">
        <v>2</v>
      </c>
      <c r="G15373" s="7" t="n">
        <v>34</v>
      </c>
    </row>
    <row r="15374" customFormat="false" ht="15" hidden="false" customHeight="false" outlineLevel="0" collapsed="false">
      <c r="A15374" s="7" t="s">
        <v>33</v>
      </c>
      <c r="B15374" s="7" t="s">
        <v>416</v>
      </c>
      <c r="C15374" s="7" t="s">
        <v>1432</v>
      </c>
      <c r="D15374" s="7" t="n">
        <v>0</v>
      </c>
      <c r="E15374" s="7" t="n">
        <v>0</v>
      </c>
      <c r="F15374" s="7" t="n">
        <v>2</v>
      </c>
      <c r="G15374" s="7" t="n">
        <v>34</v>
      </c>
    </row>
    <row r="15375" customFormat="false" ht="15" hidden="false" customHeight="false" outlineLevel="0" collapsed="false">
      <c r="A15375" s="7" t="s">
        <v>33</v>
      </c>
      <c r="B15375" s="7" t="s">
        <v>566</v>
      </c>
      <c r="C15375" s="7" t="s">
        <v>1432</v>
      </c>
      <c r="D15375" s="7" t="n">
        <v>1</v>
      </c>
      <c r="E15375" s="7" t="n">
        <v>17</v>
      </c>
      <c r="F15375" s="7" t="n">
        <v>2</v>
      </c>
      <c r="G15375" s="7" t="n">
        <v>34</v>
      </c>
    </row>
    <row r="15376" customFormat="false" ht="15" hidden="false" customHeight="false" outlineLevel="0" collapsed="false">
      <c r="A15376" s="7" t="s">
        <v>33</v>
      </c>
      <c r="B15376" s="7" t="s">
        <v>124</v>
      </c>
      <c r="C15376" s="7" t="s">
        <v>1449</v>
      </c>
      <c r="D15376" s="7" t="n">
        <v>18</v>
      </c>
      <c r="E15376" s="7" t="n">
        <v>266.4</v>
      </c>
      <c r="F15376" s="7" t="n">
        <v>0</v>
      </c>
      <c r="G15376" s="7" t="n">
        <v>0</v>
      </c>
    </row>
    <row r="15377" customFormat="false" ht="15" hidden="false" customHeight="false" outlineLevel="0" collapsed="false">
      <c r="A15377" s="7" t="s">
        <v>33</v>
      </c>
      <c r="B15377" s="7" t="s">
        <v>884</v>
      </c>
      <c r="C15377" s="7" t="s">
        <v>1436</v>
      </c>
      <c r="D15377" s="7" t="n">
        <v>3</v>
      </c>
      <c r="E15377" s="7" t="n">
        <v>108</v>
      </c>
      <c r="F15377" s="7" t="n">
        <v>0</v>
      </c>
      <c r="G15377" s="7" t="n">
        <v>0</v>
      </c>
    </row>
    <row r="15378" customFormat="false" ht="15" hidden="false" customHeight="false" outlineLevel="0" collapsed="false">
      <c r="A15378" s="7" t="s">
        <v>33</v>
      </c>
      <c r="B15378" s="7" t="s">
        <v>868</v>
      </c>
      <c r="C15378" s="7" t="s">
        <v>1573</v>
      </c>
      <c r="D15378" s="7" t="n">
        <v>6</v>
      </c>
      <c r="E15378" s="7" t="n">
        <v>111</v>
      </c>
      <c r="F15378" s="7" t="n">
        <v>0</v>
      </c>
      <c r="G15378" s="7" t="n">
        <v>0</v>
      </c>
    </row>
    <row r="15379" customFormat="false" ht="15" hidden="false" customHeight="false" outlineLevel="0" collapsed="false">
      <c r="A15379" s="7" t="s">
        <v>33</v>
      </c>
      <c r="B15379" s="7" t="s">
        <v>910</v>
      </c>
      <c r="C15379" s="7" t="s">
        <v>1574</v>
      </c>
      <c r="D15379" s="7" t="n">
        <v>3</v>
      </c>
      <c r="E15379" s="7" t="n">
        <v>75</v>
      </c>
      <c r="F15379" s="7" t="n">
        <v>0</v>
      </c>
      <c r="G15379" s="7" t="n">
        <v>0</v>
      </c>
    </row>
    <row r="15380" customFormat="false" ht="15" hidden="false" customHeight="false" outlineLevel="0" collapsed="false">
      <c r="A15380" s="7" t="s">
        <v>33</v>
      </c>
      <c r="B15380" s="7" t="s">
        <v>889</v>
      </c>
      <c r="C15380" s="7" t="s">
        <v>1439</v>
      </c>
      <c r="D15380" s="7" t="n">
        <v>6</v>
      </c>
      <c r="E15380" s="7" t="n">
        <v>126</v>
      </c>
      <c r="F15380" s="7" t="n">
        <v>0</v>
      </c>
      <c r="G15380" s="7" t="n">
        <v>0</v>
      </c>
    </row>
    <row r="15381" customFormat="false" ht="15" hidden="false" customHeight="false" outlineLevel="0" collapsed="false">
      <c r="A15381" s="7" t="s">
        <v>33</v>
      </c>
      <c r="B15381" s="7" t="s">
        <v>894</v>
      </c>
      <c r="C15381" s="7" t="s">
        <v>1575</v>
      </c>
      <c r="D15381" s="7" t="n">
        <v>2</v>
      </c>
      <c r="E15381" s="7" t="n">
        <v>107</v>
      </c>
      <c r="F15381" s="7" t="n">
        <v>0</v>
      </c>
      <c r="G15381" s="7" t="n">
        <v>0</v>
      </c>
    </row>
    <row r="15382" customFormat="false" ht="15" hidden="false" customHeight="false" outlineLevel="0" collapsed="false">
      <c r="A15382" s="7" t="s">
        <v>33</v>
      </c>
      <c r="B15382" s="7" t="s">
        <v>86</v>
      </c>
      <c r="C15382" s="7" t="s">
        <v>1271</v>
      </c>
      <c r="D15382" s="7" t="n">
        <v>5</v>
      </c>
      <c r="E15382" s="7" t="n">
        <v>325</v>
      </c>
      <c r="F15382" s="7" t="n">
        <v>0</v>
      </c>
      <c r="G15382" s="7" t="n">
        <v>0</v>
      </c>
    </row>
    <row r="15383" customFormat="false" ht="15" hidden="false" customHeight="false" outlineLevel="0" collapsed="false">
      <c r="A15383" s="7" t="s">
        <v>33</v>
      </c>
      <c r="B15383" s="7" t="s">
        <v>98</v>
      </c>
      <c r="C15383" s="7" t="s">
        <v>1271</v>
      </c>
      <c r="D15383" s="7" t="n">
        <v>2</v>
      </c>
      <c r="E15383" s="7" t="n">
        <v>130</v>
      </c>
      <c r="F15383" s="7" t="n">
        <v>0</v>
      </c>
      <c r="G15383" s="7" t="n">
        <v>0</v>
      </c>
    </row>
    <row r="15384" customFormat="false" ht="15" hidden="false" customHeight="false" outlineLevel="0" collapsed="false">
      <c r="A15384" s="7" t="s">
        <v>33</v>
      </c>
      <c r="B15384" s="7" t="s">
        <v>88</v>
      </c>
      <c r="C15384" s="7" t="s">
        <v>1271</v>
      </c>
      <c r="D15384" s="7" t="n">
        <v>7</v>
      </c>
      <c r="E15384" s="7" t="n">
        <v>455</v>
      </c>
      <c r="F15384" s="7" t="n">
        <v>2</v>
      </c>
      <c r="G15384" s="7" t="n">
        <v>130</v>
      </c>
    </row>
    <row r="15385" customFormat="false" ht="15" hidden="false" customHeight="false" outlineLevel="0" collapsed="false">
      <c r="A15385" s="7" t="s">
        <v>33</v>
      </c>
      <c r="B15385" s="7" t="s">
        <v>206</v>
      </c>
      <c r="C15385" s="7" t="s">
        <v>1271</v>
      </c>
      <c r="D15385" s="7" t="n">
        <v>2</v>
      </c>
      <c r="E15385" s="7" t="n">
        <v>130</v>
      </c>
      <c r="F15385" s="7" t="n">
        <v>0</v>
      </c>
      <c r="G15385" s="7" t="n">
        <v>0</v>
      </c>
    </row>
    <row r="15386" customFormat="false" ht="15" hidden="false" customHeight="false" outlineLevel="0" collapsed="false">
      <c r="A15386" s="7" t="s">
        <v>33</v>
      </c>
      <c r="B15386" s="7" t="s">
        <v>151</v>
      </c>
      <c r="C15386" s="7" t="s">
        <v>1276</v>
      </c>
      <c r="D15386" s="7" t="n">
        <v>3</v>
      </c>
      <c r="E15386" s="7" t="n">
        <v>217.02</v>
      </c>
      <c r="F15386" s="7" t="n">
        <v>0</v>
      </c>
      <c r="G15386" s="7" t="n">
        <v>0</v>
      </c>
    </row>
    <row r="15387" customFormat="false" ht="15" hidden="false" customHeight="false" outlineLevel="0" collapsed="false">
      <c r="A15387" s="7" t="s">
        <v>33</v>
      </c>
      <c r="B15387" s="7" t="s">
        <v>559</v>
      </c>
      <c r="C15387" s="7" t="s">
        <v>1283</v>
      </c>
      <c r="D15387" s="7" t="n">
        <v>1</v>
      </c>
      <c r="E15387" s="7" t="n">
        <v>107.09</v>
      </c>
      <c r="F15387" s="7" t="n">
        <v>0</v>
      </c>
      <c r="G15387" s="7" t="n">
        <v>0</v>
      </c>
    </row>
    <row r="15388" customFormat="false" ht="15" hidden="false" customHeight="false" outlineLevel="0" collapsed="false">
      <c r="A15388" s="7" t="s">
        <v>33</v>
      </c>
      <c r="B15388" s="7" t="s">
        <v>489</v>
      </c>
      <c r="C15388" s="7" t="s">
        <v>1283</v>
      </c>
      <c r="D15388" s="7" t="n">
        <v>1</v>
      </c>
      <c r="E15388" s="7" t="n">
        <v>107.09</v>
      </c>
      <c r="F15388" s="7" t="n">
        <v>0</v>
      </c>
      <c r="G15388" s="7" t="n">
        <v>0</v>
      </c>
    </row>
    <row r="15389" customFormat="false" ht="15" hidden="false" customHeight="false" outlineLevel="0" collapsed="false">
      <c r="A15389" s="7" t="s">
        <v>33</v>
      </c>
      <c r="B15389" s="7" t="s">
        <v>391</v>
      </c>
      <c r="C15389" s="7" t="s">
        <v>1287</v>
      </c>
      <c r="D15389" s="7" t="n">
        <v>0</v>
      </c>
      <c r="E15389" s="7" t="n">
        <v>0</v>
      </c>
      <c r="F15389" s="7" t="n">
        <v>1</v>
      </c>
      <c r="G15389" s="7" t="n">
        <v>77.8</v>
      </c>
    </row>
    <row r="15390" customFormat="false" ht="15" hidden="false" customHeight="false" outlineLevel="0" collapsed="false">
      <c r="A15390" s="7" t="s">
        <v>33</v>
      </c>
      <c r="B15390" s="7" t="s">
        <v>83</v>
      </c>
      <c r="C15390" s="7" t="s">
        <v>1303</v>
      </c>
      <c r="D15390" s="7" t="n">
        <v>4</v>
      </c>
      <c r="E15390" s="7" t="n">
        <v>182</v>
      </c>
      <c r="F15390" s="7" t="n">
        <v>3</v>
      </c>
      <c r="G15390" s="7" t="n">
        <v>136.5</v>
      </c>
    </row>
    <row r="15391" customFormat="false" ht="15" hidden="false" customHeight="false" outlineLevel="0" collapsed="false">
      <c r="A15391" s="7" t="s">
        <v>33</v>
      </c>
      <c r="B15391" s="7" t="s">
        <v>187</v>
      </c>
      <c r="C15391" s="7" t="s">
        <v>1309</v>
      </c>
      <c r="D15391" s="7" t="n">
        <v>4</v>
      </c>
      <c r="E15391" s="7" t="n">
        <v>311.2</v>
      </c>
      <c r="F15391" s="7" t="n">
        <v>3</v>
      </c>
      <c r="G15391" s="7" t="n">
        <v>233.4</v>
      </c>
    </row>
    <row r="15392" customFormat="false" ht="15" hidden="false" customHeight="false" outlineLevel="0" collapsed="false">
      <c r="A15392" s="7" t="s">
        <v>33</v>
      </c>
      <c r="B15392" s="7" t="s">
        <v>246</v>
      </c>
      <c r="C15392" s="7" t="s">
        <v>1345</v>
      </c>
      <c r="D15392" s="7" t="n">
        <v>0</v>
      </c>
      <c r="E15392" s="7" t="n">
        <v>0</v>
      </c>
      <c r="F15392" s="7" t="n">
        <v>3</v>
      </c>
      <c r="G15392" s="7" t="n">
        <v>28.5</v>
      </c>
    </row>
    <row r="15393" customFormat="false" ht="15" hidden="false" customHeight="false" outlineLevel="0" collapsed="false">
      <c r="A15393" s="7" t="s">
        <v>33</v>
      </c>
      <c r="B15393" s="7" t="s">
        <v>302</v>
      </c>
      <c r="C15393" s="7" t="s">
        <v>1346</v>
      </c>
      <c r="D15393" s="7" t="n">
        <v>0</v>
      </c>
      <c r="E15393" s="7" t="n">
        <v>0</v>
      </c>
      <c r="F15393" s="7" t="n">
        <v>3</v>
      </c>
      <c r="G15393" s="7" t="n">
        <v>38.85</v>
      </c>
    </row>
    <row r="15394" customFormat="false" ht="15" hidden="false" customHeight="false" outlineLevel="0" collapsed="false">
      <c r="A15394" s="7" t="s">
        <v>33</v>
      </c>
      <c r="B15394" s="7" t="s">
        <v>311</v>
      </c>
      <c r="C15394" s="7" t="s">
        <v>1352</v>
      </c>
      <c r="D15394" s="7" t="n">
        <v>0</v>
      </c>
      <c r="E15394" s="7" t="n">
        <v>0</v>
      </c>
      <c r="F15394" s="7" t="n">
        <v>6</v>
      </c>
      <c r="G15394" s="7" t="n">
        <v>67.98</v>
      </c>
    </row>
    <row r="15395" customFormat="false" ht="15" hidden="false" customHeight="false" outlineLevel="0" collapsed="false">
      <c r="A15395" s="7" t="s">
        <v>33</v>
      </c>
      <c r="B15395" s="7" t="s">
        <v>139</v>
      </c>
      <c r="C15395" s="7" t="s">
        <v>1387</v>
      </c>
      <c r="D15395" s="7" t="n">
        <v>2</v>
      </c>
      <c r="E15395" s="7" t="n">
        <v>33</v>
      </c>
      <c r="F15395" s="7" t="n">
        <v>0</v>
      </c>
      <c r="G15395" s="7" t="n">
        <v>0</v>
      </c>
    </row>
    <row r="15396" customFormat="false" ht="15" hidden="false" customHeight="false" outlineLevel="0" collapsed="false">
      <c r="A15396" s="7" t="s">
        <v>33</v>
      </c>
      <c r="B15396" s="7" t="s">
        <v>285</v>
      </c>
      <c r="C15396" s="7" t="s">
        <v>1390</v>
      </c>
      <c r="D15396" s="7" t="n">
        <v>0</v>
      </c>
      <c r="E15396" s="7" t="n">
        <v>0</v>
      </c>
      <c r="F15396" s="7" t="n">
        <v>2</v>
      </c>
      <c r="G15396" s="7" t="n">
        <v>41</v>
      </c>
    </row>
    <row r="15397" customFormat="false" ht="15" hidden="false" customHeight="false" outlineLevel="0" collapsed="false">
      <c r="A15397" s="7" t="s">
        <v>33</v>
      </c>
      <c r="B15397" s="7" t="s">
        <v>306</v>
      </c>
      <c r="C15397" s="7" t="s">
        <v>1407</v>
      </c>
      <c r="D15397" s="7" t="n">
        <v>4</v>
      </c>
      <c r="E15397" s="7" t="n">
        <v>57</v>
      </c>
      <c r="F15397" s="7" t="n">
        <v>0</v>
      </c>
      <c r="G15397" s="7" t="n">
        <v>0</v>
      </c>
    </row>
    <row r="15398" customFormat="false" ht="15" hidden="false" customHeight="false" outlineLevel="0" collapsed="false">
      <c r="A15398" s="7" t="s">
        <v>33</v>
      </c>
      <c r="B15398" s="7" t="s">
        <v>384</v>
      </c>
      <c r="C15398" s="7" t="s">
        <v>1423</v>
      </c>
      <c r="D15398" s="7" t="n">
        <v>3</v>
      </c>
      <c r="E15398" s="7" t="n">
        <v>97.29</v>
      </c>
      <c r="F15398" s="7" t="n">
        <v>0</v>
      </c>
      <c r="G15398" s="7" t="n">
        <v>0</v>
      </c>
    </row>
    <row r="15399" customFormat="false" ht="15" hidden="false" customHeight="false" outlineLevel="0" collapsed="false">
      <c r="A15399" s="7" t="s">
        <v>33</v>
      </c>
      <c r="B15399" s="7" t="s">
        <v>192</v>
      </c>
      <c r="C15399" s="7" t="s">
        <v>1311</v>
      </c>
      <c r="D15399" s="7" t="n">
        <v>0</v>
      </c>
      <c r="E15399" s="7" t="n">
        <v>0</v>
      </c>
      <c r="F15399" s="7" t="n">
        <v>3</v>
      </c>
      <c r="G15399" s="7" t="n">
        <v>60</v>
      </c>
    </row>
    <row r="15400" customFormat="false" ht="15" hidden="false" customHeight="false" outlineLevel="0" collapsed="false">
      <c r="A15400" s="7" t="s">
        <v>33</v>
      </c>
      <c r="B15400" s="7" t="s">
        <v>124</v>
      </c>
      <c r="C15400" s="7" t="s">
        <v>1449</v>
      </c>
      <c r="D15400" s="7" t="n">
        <v>36</v>
      </c>
      <c r="E15400" s="7" t="n">
        <v>532.8</v>
      </c>
      <c r="F15400" s="7" t="n">
        <v>0</v>
      </c>
      <c r="G15400" s="7" t="n">
        <v>0</v>
      </c>
    </row>
    <row r="15401" customFormat="false" ht="15" hidden="false" customHeight="false" outlineLevel="0" collapsed="false">
      <c r="A15401" s="7" t="s">
        <v>33</v>
      </c>
      <c r="B15401" s="7" t="s">
        <v>909</v>
      </c>
      <c r="C15401" s="7" t="s">
        <v>1573</v>
      </c>
      <c r="D15401" s="7" t="n">
        <v>5</v>
      </c>
      <c r="E15401" s="7" t="n">
        <v>83</v>
      </c>
      <c r="F15401" s="7" t="n">
        <v>0</v>
      </c>
      <c r="G15401" s="7" t="n">
        <v>0</v>
      </c>
    </row>
    <row r="15402" customFormat="false" ht="15" hidden="false" customHeight="false" outlineLevel="0" collapsed="false">
      <c r="A15402" s="7" t="s">
        <v>33</v>
      </c>
      <c r="B15402" s="7" t="s">
        <v>868</v>
      </c>
      <c r="C15402" s="7" t="s">
        <v>1573</v>
      </c>
      <c r="D15402" s="7" t="n">
        <v>4</v>
      </c>
      <c r="E15402" s="7" t="n">
        <v>74</v>
      </c>
      <c r="F15402" s="7" t="n">
        <v>0</v>
      </c>
      <c r="G15402" s="7" t="n">
        <v>0</v>
      </c>
    </row>
    <row r="15403" customFormat="false" ht="15" hidden="false" customHeight="false" outlineLevel="0" collapsed="false">
      <c r="A15403" s="7" t="s">
        <v>33</v>
      </c>
      <c r="B15403" s="7" t="s">
        <v>910</v>
      </c>
      <c r="C15403" s="7" t="s">
        <v>1574</v>
      </c>
      <c r="D15403" s="7" t="n">
        <v>3</v>
      </c>
      <c r="E15403" s="7" t="n">
        <v>75</v>
      </c>
      <c r="F15403" s="7" t="n">
        <v>0</v>
      </c>
      <c r="G15403" s="7" t="n">
        <v>0</v>
      </c>
    </row>
    <row r="15404" customFormat="false" ht="15" hidden="false" customHeight="false" outlineLevel="0" collapsed="false">
      <c r="A15404" s="7" t="s">
        <v>33</v>
      </c>
      <c r="B15404" s="7" t="s">
        <v>889</v>
      </c>
      <c r="C15404" s="7" t="s">
        <v>1439</v>
      </c>
      <c r="D15404" s="7" t="n">
        <v>4</v>
      </c>
      <c r="E15404" s="7" t="n">
        <v>84</v>
      </c>
      <c r="F15404" s="7" t="n">
        <v>0</v>
      </c>
      <c r="G15404" s="7" t="n">
        <v>0</v>
      </c>
    </row>
    <row r="15405" customFormat="false" ht="15" hidden="false" customHeight="false" outlineLevel="0" collapsed="false">
      <c r="A15405" s="7" t="s">
        <v>33</v>
      </c>
      <c r="B15405" s="7" t="s">
        <v>194</v>
      </c>
      <c r="C15405" s="7" t="s">
        <v>1269</v>
      </c>
      <c r="D15405" s="7" t="n">
        <v>3</v>
      </c>
      <c r="E15405" s="7" t="n">
        <v>195</v>
      </c>
      <c r="F15405" s="7" t="n">
        <v>0</v>
      </c>
      <c r="G15405" s="7" t="n">
        <v>0</v>
      </c>
    </row>
    <row r="15406" customFormat="false" ht="15" hidden="false" customHeight="false" outlineLevel="0" collapsed="false">
      <c r="A15406" s="7" t="s">
        <v>33</v>
      </c>
      <c r="B15406" s="7" t="s">
        <v>235</v>
      </c>
      <c r="C15406" s="7" t="s">
        <v>1269</v>
      </c>
      <c r="D15406" s="7" t="n">
        <v>2</v>
      </c>
      <c r="E15406" s="7" t="n">
        <v>130</v>
      </c>
      <c r="F15406" s="7" t="n">
        <v>0</v>
      </c>
      <c r="G15406" s="7" t="n">
        <v>0</v>
      </c>
    </row>
    <row r="15407" customFormat="false" ht="15" hidden="false" customHeight="false" outlineLevel="0" collapsed="false">
      <c r="A15407" s="7" t="s">
        <v>33</v>
      </c>
      <c r="B15407" s="7" t="s">
        <v>207</v>
      </c>
      <c r="C15407" s="7" t="s">
        <v>1269</v>
      </c>
      <c r="D15407" s="7" t="n">
        <v>2</v>
      </c>
      <c r="E15407" s="7" t="n">
        <v>130</v>
      </c>
      <c r="F15407" s="7" t="n">
        <v>5</v>
      </c>
      <c r="G15407" s="7" t="n">
        <v>325</v>
      </c>
    </row>
    <row r="15408" customFormat="false" ht="15" hidden="false" customHeight="false" outlineLevel="0" collapsed="false">
      <c r="A15408" s="7" t="s">
        <v>33</v>
      </c>
      <c r="B15408" s="7" t="s">
        <v>86</v>
      </c>
      <c r="C15408" s="7" t="s">
        <v>1271</v>
      </c>
      <c r="D15408" s="7" t="n">
        <v>3</v>
      </c>
      <c r="E15408" s="7" t="n">
        <v>195</v>
      </c>
      <c r="F15408" s="7" t="n">
        <v>0</v>
      </c>
      <c r="G15408" s="7" t="n">
        <v>0</v>
      </c>
    </row>
    <row r="15409" customFormat="false" ht="15" hidden="false" customHeight="false" outlineLevel="0" collapsed="false">
      <c r="A15409" s="7" t="s">
        <v>33</v>
      </c>
      <c r="B15409" s="7" t="s">
        <v>98</v>
      </c>
      <c r="C15409" s="7" t="s">
        <v>1271</v>
      </c>
      <c r="D15409" s="7" t="n">
        <v>3</v>
      </c>
      <c r="E15409" s="7" t="n">
        <v>195</v>
      </c>
      <c r="F15409" s="7" t="n">
        <v>0</v>
      </c>
      <c r="G15409" s="7" t="n">
        <v>0</v>
      </c>
    </row>
    <row r="15410" customFormat="false" ht="15" hidden="false" customHeight="false" outlineLevel="0" collapsed="false">
      <c r="A15410" s="7" t="s">
        <v>33</v>
      </c>
      <c r="B15410" s="7" t="s">
        <v>182</v>
      </c>
      <c r="C15410" s="7" t="s">
        <v>1271</v>
      </c>
      <c r="D15410" s="7" t="n">
        <v>1</v>
      </c>
      <c r="E15410" s="7" t="n">
        <v>65</v>
      </c>
      <c r="F15410" s="7" t="n">
        <v>0</v>
      </c>
      <c r="G15410" s="7" t="n">
        <v>0</v>
      </c>
    </row>
    <row r="15411" customFormat="false" ht="15" hidden="false" customHeight="false" outlineLevel="0" collapsed="false">
      <c r="A15411" s="7" t="s">
        <v>33</v>
      </c>
      <c r="B15411" s="7" t="s">
        <v>88</v>
      </c>
      <c r="C15411" s="7" t="s">
        <v>1271</v>
      </c>
      <c r="D15411" s="7" t="n">
        <v>9</v>
      </c>
      <c r="E15411" s="7" t="n">
        <v>585</v>
      </c>
      <c r="F15411" s="7" t="n">
        <v>0</v>
      </c>
      <c r="G15411" s="7" t="n">
        <v>0</v>
      </c>
    </row>
    <row r="15412" customFormat="false" ht="15" hidden="false" customHeight="false" outlineLevel="0" collapsed="false">
      <c r="A15412" s="7" t="s">
        <v>33</v>
      </c>
      <c r="B15412" s="7" t="s">
        <v>206</v>
      </c>
      <c r="C15412" s="7" t="s">
        <v>1271</v>
      </c>
      <c r="D15412" s="7" t="n">
        <v>3</v>
      </c>
      <c r="E15412" s="7" t="n">
        <v>195</v>
      </c>
      <c r="F15412" s="7" t="n">
        <v>0</v>
      </c>
      <c r="G15412" s="7" t="n">
        <v>0</v>
      </c>
    </row>
    <row r="15413" customFormat="false" ht="15" hidden="false" customHeight="false" outlineLevel="0" collapsed="false">
      <c r="A15413" s="7" t="s">
        <v>33</v>
      </c>
      <c r="B15413" s="7" t="s">
        <v>395</v>
      </c>
      <c r="C15413" s="7" t="s">
        <v>1273</v>
      </c>
      <c r="D15413" s="7" t="n">
        <v>1</v>
      </c>
      <c r="E15413" s="7" t="n">
        <v>175.5</v>
      </c>
      <c r="F15413" s="7" t="n">
        <v>0</v>
      </c>
      <c r="G15413" s="7" t="n">
        <v>0</v>
      </c>
    </row>
    <row r="15414" customFormat="false" ht="15" hidden="false" customHeight="false" outlineLevel="0" collapsed="false">
      <c r="A15414" s="7" t="s">
        <v>33</v>
      </c>
      <c r="B15414" s="7" t="s">
        <v>447</v>
      </c>
      <c r="C15414" s="7" t="s">
        <v>1273</v>
      </c>
      <c r="D15414" s="7" t="n">
        <v>1</v>
      </c>
      <c r="E15414" s="7" t="n">
        <v>175.5</v>
      </c>
      <c r="F15414" s="7" t="n">
        <v>0</v>
      </c>
      <c r="G15414" s="7" t="n">
        <v>0</v>
      </c>
    </row>
    <row r="15415" customFormat="false" ht="15" hidden="false" customHeight="false" outlineLevel="0" collapsed="false">
      <c r="A15415" s="7" t="s">
        <v>33</v>
      </c>
      <c r="B15415" s="7" t="s">
        <v>632</v>
      </c>
      <c r="C15415" s="7" t="s">
        <v>1273</v>
      </c>
      <c r="D15415" s="7" t="n">
        <v>1</v>
      </c>
      <c r="E15415" s="7" t="n">
        <v>175.5</v>
      </c>
      <c r="F15415" s="7" t="n">
        <v>0</v>
      </c>
      <c r="G15415" s="7" t="n">
        <v>0</v>
      </c>
    </row>
    <row r="15416" customFormat="false" ht="15" hidden="false" customHeight="false" outlineLevel="0" collapsed="false">
      <c r="A15416" s="7" t="s">
        <v>33</v>
      </c>
      <c r="B15416" s="7" t="s">
        <v>157</v>
      </c>
      <c r="C15416" s="7" t="s">
        <v>1276</v>
      </c>
      <c r="D15416" s="7" t="n">
        <v>1</v>
      </c>
      <c r="E15416" s="7" t="n">
        <v>72.34</v>
      </c>
      <c r="F15416" s="7" t="n">
        <v>0</v>
      </c>
      <c r="G15416" s="7" t="n">
        <v>0</v>
      </c>
    </row>
    <row r="15417" customFormat="false" ht="15" hidden="false" customHeight="false" outlineLevel="0" collapsed="false">
      <c r="A15417" s="7" t="s">
        <v>33</v>
      </c>
      <c r="B15417" s="7" t="s">
        <v>258</v>
      </c>
      <c r="C15417" s="7" t="s">
        <v>1276</v>
      </c>
      <c r="D15417" s="7" t="n">
        <v>1</v>
      </c>
      <c r="E15417" s="7" t="n">
        <v>72.34</v>
      </c>
      <c r="F15417" s="7" t="n">
        <v>0</v>
      </c>
      <c r="G15417" s="7" t="n">
        <v>0</v>
      </c>
    </row>
    <row r="15418" customFormat="false" ht="15" hidden="false" customHeight="false" outlineLevel="0" collapsed="false">
      <c r="A15418" s="7" t="s">
        <v>33</v>
      </c>
      <c r="B15418" s="7" t="s">
        <v>549</v>
      </c>
      <c r="C15418" s="7" t="s">
        <v>1279</v>
      </c>
      <c r="D15418" s="7" t="n">
        <v>1</v>
      </c>
      <c r="E15418" s="7" t="n">
        <v>113.58</v>
      </c>
      <c r="F15418" s="7" t="n">
        <v>0</v>
      </c>
      <c r="G15418" s="7" t="n">
        <v>0</v>
      </c>
    </row>
    <row r="15419" customFormat="false" ht="15" hidden="false" customHeight="false" outlineLevel="0" collapsed="false">
      <c r="A15419" s="7" t="s">
        <v>33</v>
      </c>
      <c r="B15419" s="7" t="s">
        <v>715</v>
      </c>
      <c r="C15419" s="7" t="s">
        <v>1279</v>
      </c>
      <c r="D15419" s="7" t="n">
        <v>1</v>
      </c>
      <c r="E15419" s="7" t="n">
        <v>113.58</v>
      </c>
      <c r="F15419" s="7" t="n">
        <v>0</v>
      </c>
      <c r="G15419" s="7" t="n">
        <v>0</v>
      </c>
    </row>
    <row r="15420" customFormat="false" ht="15" hidden="false" customHeight="false" outlineLevel="0" collapsed="false">
      <c r="A15420" s="7" t="s">
        <v>33</v>
      </c>
      <c r="B15420" s="7" t="s">
        <v>106</v>
      </c>
      <c r="C15420" s="7" t="s">
        <v>1291</v>
      </c>
      <c r="D15420" s="7" t="n">
        <v>3</v>
      </c>
      <c r="E15420" s="7" t="n">
        <v>73.29</v>
      </c>
      <c r="F15420" s="7" t="n">
        <v>4</v>
      </c>
      <c r="G15420" s="7" t="n">
        <v>97.72</v>
      </c>
    </row>
    <row r="15421" customFormat="false" ht="15" hidden="false" customHeight="false" outlineLevel="0" collapsed="false">
      <c r="A15421" s="7" t="s">
        <v>33</v>
      </c>
      <c r="B15421" s="7" t="s">
        <v>96</v>
      </c>
      <c r="C15421" s="7" t="s">
        <v>1291</v>
      </c>
      <c r="D15421" s="7" t="n">
        <v>3</v>
      </c>
      <c r="E15421" s="7" t="n">
        <v>73.29</v>
      </c>
      <c r="F15421" s="7" t="n">
        <v>4</v>
      </c>
      <c r="G15421" s="7" t="n">
        <v>97.72</v>
      </c>
    </row>
    <row r="15422" customFormat="false" ht="15" hidden="false" customHeight="false" outlineLevel="0" collapsed="false">
      <c r="A15422" s="7" t="s">
        <v>33</v>
      </c>
      <c r="B15422" s="7" t="s">
        <v>173</v>
      </c>
      <c r="C15422" s="7" t="s">
        <v>1291</v>
      </c>
      <c r="D15422" s="7" t="n">
        <v>0</v>
      </c>
      <c r="E15422" s="7" t="n">
        <v>0</v>
      </c>
      <c r="F15422" s="7" t="n">
        <v>2</v>
      </c>
      <c r="G15422" s="7" t="n">
        <v>48.86</v>
      </c>
    </row>
    <row r="15423" customFormat="false" ht="15" hidden="false" customHeight="false" outlineLevel="0" collapsed="false">
      <c r="A15423" s="7" t="s">
        <v>33</v>
      </c>
      <c r="B15423" s="7" t="s">
        <v>83</v>
      </c>
      <c r="C15423" s="7" t="s">
        <v>1303</v>
      </c>
      <c r="D15423" s="7" t="n">
        <v>36</v>
      </c>
      <c r="E15423" s="7" t="n">
        <v>1638</v>
      </c>
      <c r="F15423" s="7" t="n">
        <v>18</v>
      </c>
      <c r="G15423" s="7" t="n">
        <v>819</v>
      </c>
    </row>
    <row r="15424" customFormat="false" ht="15" hidden="false" customHeight="false" outlineLevel="0" collapsed="false">
      <c r="A15424" s="7" t="s">
        <v>33</v>
      </c>
      <c r="B15424" s="7" t="s">
        <v>187</v>
      </c>
      <c r="C15424" s="7" t="s">
        <v>1309</v>
      </c>
      <c r="D15424" s="7" t="n">
        <v>9</v>
      </c>
      <c r="E15424" s="7" t="n">
        <v>700.2</v>
      </c>
      <c r="F15424" s="7" t="n">
        <v>0</v>
      </c>
      <c r="G15424" s="7" t="n">
        <v>0</v>
      </c>
    </row>
    <row r="15425" customFormat="false" ht="15" hidden="false" customHeight="false" outlineLevel="0" collapsed="false">
      <c r="A15425" s="7" t="s">
        <v>33</v>
      </c>
      <c r="B15425" s="7" t="s">
        <v>135</v>
      </c>
      <c r="C15425" s="7" t="s">
        <v>1316</v>
      </c>
      <c r="D15425" s="7" t="n">
        <v>26</v>
      </c>
      <c r="E15425" s="7" t="n">
        <v>1227.98</v>
      </c>
      <c r="F15425" s="7" t="n">
        <v>10</v>
      </c>
      <c r="G15425" s="7" t="n">
        <v>472.3</v>
      </c>
    </row>
    <row r="15426" customFormat="false" ht="15" hidden="false" customHeight="false" outlineLevel="0" collapsed="false">
      <c r="A15426" s="7" t="s">
        <v>33</v>
      </c>
      <c r="B15426" s="7" t="s">
        <v>144</v>
      </c>
      <c r="C15426" s="7" t="s">
        <v>1320</v>
      </c>
      <c r="D15426" s="7" t="n">
        <v>2</v>
      </c>
      <c r="E15426" s="7" t="n">
        <v>126.54</v>
      </c>
      <c r="F15426" s="7" t="n">
        <v>3</v>
      </c>
      <c r="G15426" s="7" t="n">
        <v>189.81</v>
      </c>
    </row>
    <row r="15427" customFormat="false" ht="15" hidden="false" customHeight="false" outlineLevel="0" collapsed="false">
      <c r="A15427" s="7" t="s">
        <v>33</v>
      </c>
      <c r="B15427" s="7" t="s">
        <v>138</v>
      </c>
      <c r="C15427" s="7" t="s">
        <v>1320</v>
      </c>
      <c r="D15427" s="7" t="n">
        <v>5</v>
      </c>
      <c r="E15427" s="7" t="n">
        <v>316.35</v>
      </c>
      <c r="F15427" s="7" t="n">
        <v>0</v>
      </c>
      <c r="G15427" s="7" t="n">
        <v>0</v>
      </c>
    </row>
    <row r="15428" customFormat="false" ht="15" hidden="false" customHeight="false" outlineLevel="0" collapsed="false">
      <c r="A15428" s="7" t="s">
        <v>33</v>
      </c>
      <c r="B15428" s="7" t="s">
        <v>218</v>
      </c>
      <c r="C15428" s="7" t="s">
        <v>1320</v>
      </c>
      <c r="D15428" s="7" t="n">
        <v>5</v>
      </c>
      <c r="E15428" s="7" t="n">
        <v>316.35</v>
      </c>
      <c r="F15428" s="7" t="n">
        <v>0</v>
      </c>
      <c r="G15428" s="7" t="n">
        <v>0</v>
      </c>
    </row>
    <row r="15429" customFormat="false" ht="15" hidden="false" customHeight="false" outlineLevel="0" collapsed="false">
      <c r="A15429" s="7" t="s">
        <v>33</v>
      </c>
      <c r="B15429" s="7" t="s">
        <v>132</v>
      </c>
      <c r="C15429" s="7" t="s">
        <v>1322</v>
      </c>
      <c r="D15429" s="7" t="n">
        <v>8</v>
      </c>
      <c r="E15429" s="7" t="n">
        <v>78.56</v>
      </c>
      <c r="F15429" s="7" t="n">
        <v>0</v>
      </c>
      <c r="G15429" s="7" t="n">
        <v>0</v>
      </c>
    </row>
    <row r="15430" customFormat="false" ht="15" hidden="false" customHeight="false" outlineLevel="0" collapsed="false">
      <c r="A15430" s="7" t="s">
        <v>33</v>
      </c>
      <c r="B15430" s="7" t="s">
        <v>113</v>
      </c>
      <c r="C15430" s="7" t="s">
        <v>1330</v>
      </c>
      <c r="D15430" s="7" t="n">
        <v>6</v>
      </c>
      <c r="E15430" s="7" t="n">
        <v>173.58</v>
      </c>
      <c r="F15430" s="7" t="n">
        <v>0</v>
      </c>
      <c r="G15430" s="7" t="n">
        <v>0</v>
      </c>
    </row>
    <row r="15431" customFormat="false" ht="15" hidden="false" customHeight="false" outlineLevel="0" collapsed="false">
      <c r="A15431" s="7" t="s">
        <v>33</v>
      </c>
      <c r="B15431" s="7" t="s">
        <v>111</v>
      </c>
      <c r="C15431" s="7" t="s">
        <v>1330</v>
      </c>
      <c r="D15431" s="7" t="n">
        <v>5</v>
      </c>
      <c r="E15431" s="7" t="n">
        <v>144.65</v>
      </c>
      <c r="F15431" s="7" t="n">
        <v>0</v>
      </c>
      <c r="G15431" s="7" t="n">
        <v>0</v>
      </c>
    </row>
    <row r="15432" customFormat="false" ht="15" hidden="false" customHeight="false" outlineLevel="0" collapsed="false">
      <c r="A15432" s="7" t="s">
        <v>33</v>
      </c>
      <c r="B15432" s="7" t="s">
        <v>149</v>
      </c>
      <c r="C15432" s="7" t="s">
        <v>1330</v>
      </c>
      <c r="D15432" s="7" t="n">
        <v>2</v>
      </c>
      <c r="E15432" s="7" t="n">
        <v>57.86</v>
      </c>
      <c r="F15432" s="7" t="n">
        <v>0</v>
      </c>
      <c r="G15432" s="7" t="n">
        <v>0</v>
      </c>
    </row>
    <row r="15433" customFormat="false" ht="15" hidden="false" customHeight="false" outlineLevel="0" collapsed="false">
      <c r="A15433" s="7" t="s">
        <v>33</v>
      </c>
      <c r="B15433" s="7" t="s">
        <v>153</v>
      </c>
      <c r="C15433" s="7" t="s">
        <v>1330</v>
      </c>
      <c r="D15433" s="7" t="n">
        <v>7</v>
      </c>
      <c r="E15433" s="7" t="n">
        <v>202.51</v>
      </c>
      <c r="F15433" s="7" t="n">
        <v>0</v>
      </c>
      <c r="G15433" s="7" t="n">
        <v>0</v>
      </c>
    </row>
    <row r="15434" customFormat="false" ht="15" hidden="false" customHeight="false" outlineLevel="0" collapsed="false">
      <c r="A15434" s="7" t="s">
        <v>33</v>
      </c>
      <c r="B15434" s="7" t="s">
        <v>141</v>
      </c>
      <c r="C15434" s="7" t="s">
        <v>1334</v>
      </c>
      <c r="D15434" s="7" t="n">
        <v>0</v>
      </c>
      <c r="E15434" s="7" t="n">
        <v>0</v>
      </c>
      <c r="F15434" s="7" t="n">
        <v>2</v>
      </c>
      <c r="G15434" s="7" t="n">
        <v>34</v>
      </c>
    </row>
    <row r="15435" customFormat="false" ht="15" hidden="false" customHeight="false" outlineLevel="0" collapsed="false">
      <c r="A15435" s="7" t="s">
        <v>33</v>
      </c>
      <c r="B15435" s="7" t="s">
        <v>125</v>
      </c>
      <c r="C15435" s="7" t="s">
        <v>1334</v>
      </c>
      <c r="D15435" s="7" t="n">
        <v>0</v>
      </c>
      <c r="E15435" s="7" t="n">
        <v>0</v>
      </c>
      <c r="F15435" s="7" t="n">
        <v>2</v>
      </c>
      <c r="G15435" s="7" t="n">
        <v>34</v>
      </c>
    </row>
    <row r="15436" customFormat="false" ht="15" hidden="false" customHeight="false" outlineLevel="0" collapsed="false">
      <c r="A15436" s="7" t="s">
        <v>33</v>
      </c>
      <c r="B15436" s="7" t="s">
        <v>169</v>
      </c>
      <c r="C15436" s="7" t="s">
        <v>1334</v>
      </c>
      <c r="D15436" s="7" t="n">
        <v>0</v>
      </c>
      <c r="E15436" s="7" t="n">
        <v>0</v>
      </c>
      <c r="F15436" s="7" t="n">
        <v>2</v>
      </c>
      <c r="G15436" s="7" t="n">
        <v>34</v>
      </c>
    </row>
    <row r="15437" customFormat="false" ht="15" hidden="false" customHeight="false" outlineLevel="0" collapsed="false">
      <c r="A15437" s="7" t="s">
        <v>33</v>
      </c>
      <c r="B15437" s="7" t="s">
        <v>177</v>
      </c>
      <c r="C15437" s="7" t="s">
        <v>1334</v>
      </c>
      <c r="D15437" s="7" t="n">
        <v>0</v>
      </c>
      <c r="E15437" s="7" t="n">
        <v>0</v>
      </c>
      <c r="F15437" s="7" t="n">
        <v>8</v>
      </c>
      <c r="G15437" s="7" t="n">
        <v>136</v>
      </c>
    </row>
    <row r="15438" customFormat="false" ht="15" hidden="false" customHeight="false" outlineLevel="0" collapsed="false">
      <c r="A15438" s="7" t="s">
        <v>33</v>
      </c>
      <c r="B15438" s="7" t="s">
        <v>211</v>
      </c>
      <c r="C15438" s="7" t="s">
        <v>1341</v>
      </c>
      <c r="D15438" s="7" t="n">
        <v>3</v>
      </c>
      <c r="E15438" s="7" t="n">
        <v>70.2</v>
      </c>
      <c r="F15438" s="7" t="n">
        <v>0</v>
      </c>
      <c r="G15438" s="7" t="n">
        <v>0</v>
      </c>
    </row>
    <row r="15439" customFormat="false" ht="15" hidden="false" customHeight="false" outlineLevel="0" collapsed="false">
      <c r="A15439" s="7" t="s">
        <v>33</v>
      </c>
      <c r="B15439" s="7" t="s">
        <v>270</v>
      </c>
      <c r="C15439" s="7" t="s">
        <v>1343</v>
      </c>
      <c r="D15439" s="7" t="n">
        <v>3</v>
      </c>
      <c r="E15439" s="7" t="n">
        <v>52.05</v>
      </c>
      <c r="F15439" s="7" t="n">
        <v>0</v>
      </c>
      <c r="G15439" s="7" t="n">
        <v>0</v>
      </c>
    </row>
    <row r="15440" customFormat="false" ht="15" hidden="false" customHeight="false" outlineLevel="0" collapsed="false">
      <c r="A15440" s="7" t="s">
        <v>33</v>
      </c>
      <c r="B15440" s="7" t="s">
        <v>201</v>
      </c>
      <c r="C15440" s="7" t="s">
        <v>1344</v>
      </c>
      <c r="D15440" s="7" t="n">
        <v>0</v>
      </c>
      <c r="E15440" s="7" t="n">
        <v>0</v>
      </c>
      <c r="F15440" s="7" t="n">
        <v>3</v>
      </c>
      <c r="G15440" s="7" t="n">
        <v>28.5</v>
      </c>
    </row>
    <row r="15441" customFormat="false" ht="15" hidden="false" customHeight="false" outlineLevel="0" collapsed="false">
      <c r="A15441" s="7" t="s">
        <v>33</v>
      </c>
      <c r="B15441" s="7" t="s">
        <v>264</v>
      </c>
      <c r="C15441" s="7" t="s">
        <v>1347</v>
      </c>
      <c r="D15441" s="7" t="n">
        <v>6</v>
      </c>
      <c r="E15441" s="7" t="n">
        <v>58.26</v>
      </c>
      <c r="F15441" s="7" t="n">
        <v>0</v>
      </c>
      <c r="G15441" s="7" t="n">
        <v>0</v>
      </c>
    </row>
    <row r="15442" customFormat="false" ht="15" hidden="false" customHeight="false" outlineLevel="0" collapsed="false">
      <c r="A15442" s="7" t="s">
        <v>33</v>
      </c>
      <c r="B15442" s="7" t="s">
        <v>150</v>
      </c>
      <c r="C15442" s="7" t="s">
        <v>1349</v>
      </c>
      <c r="D15442" s="7" t="n">
        <v>6</v>
      </c>
      <c r="E15442" s="7" t="n">
        <v>73.08</v>
      </c>
      <c r="F15442" s="7" t="n">
        <v>0</v>
      </c>
      <c r="G15442" s="7" t="n">
        <v>0</v>
      </c>
    </row>
    <row r="15443" customFormat="false" ht="15" hidden="false" customHeight="false" outlineLevel="0" collapsed="false">
      <c r="A15443" s="7" t="s">
        <v>33</v>
      </c>
      <c r="B15443" s="7" t="s">
        <v>311</v>
      </c>
      <c r="C15443" s="7" t="s">
        <v>1352</v>
      </c>
      <c r="D15443" s="7" t="n">
        <v>3</v>
      </c>
      <c r="E15443" s="7" t="n">
        <v>33.99</v>
      </c>
      <c r="F15443" s="7" t="n">
        <v>0</v>
      </c>
      <c r="G15443" s="7" t="n">
        <v>0</v>
      </c>
    </row>
    <row r="15444" customFormat="false" ht="15" hidden="false" customHeight="false" outlineLevel="0" collapsed="false">
      <c r="A15444" s="7" t="s">
        <v>33</v>
      </c>
      <c r="B15444" s="7" t="s">
        <v>445</v>
      </c>
      <c r="C15444" s="7" t="s">
        <v>1372</v>
      </c>
      <c r="D15444" s="7" t="n">
        <v>2</v>
      </c>
      <c r="E15444" s="7" t="n">
        <v>98.6</v>
      </c>
      <c r="F15444" s="7" t="n">
        <v>0</v>
      </c>
      <c r="G15444" s="7" t="n">
        <v>0</v>
      </c>
    </row>
    <row r="15445" customFormat="false" ht="15" hidden="false" customHeight="false" outlineLevel="0" collapsed="false">
      <c r="A15445" s="7" t="s">
        <v>33</v>
      </c>
      <c r="B15445" s="7" t="s">
        <v>278</v>
      </c>
      <c r="C15445" s="7" t="s">
        <v>1372</v>
      </c>
      <c r="D15445" s="7" t="n">
        <v>3</v>
      </c>
      <c r="E15445" s="7" t="n">
        <v>126</v>
      </c>
      <c r="F15445" s="7" t="n">
        <v>3</v>
      </c>
      <c r="G15445" s="7" t="n">
        <v>126</v>
      </c>
    </row>
    <row r="15446" customFormat="false" ht="15" hidden="false" customHeight="false" outlineLevel="0" collapsed="false">
      <c r="A15446" s="7" t="s">
        <v>33</v>
      </c>
      <c r="B15446" s="7" t="s">
        <v>268</v>
      </c>
      <c r="C15446" s="7" t="s">
        <v>1372</v>
      </c>
      <c r="D15446" s="7" t="n">
        <v>3</v>
      </c>
      <c r="E15446" s="7" t="n">
        <v>126</v>
      </c>
      <c r="F15446" s="7" t="n">
        <v>3</v>
      </c>
      <c r="G15446" s="7" t="n">
        <v>126</v>
      </c>
    </row>
    <row r="15447" customFormat="false" ht="15" hidden="false" customHeight="false" outlineLevel="0" collapsed="false">
      <c r="A15447" s="7" t="s">
        <v>33</v>
      </c>
      <c r="B15447" s="7" t="s">
        <v>420</v>
      </c>
      <c r="C15447" s="7" t="s">
        <v>1373</v>
      </c>
      <c r="D15447" s="7" t="n">
        <v>0</v>
      </c>
      <c r="E15447" s="7" t="n">
        <v>0</v>
      </c>
      <c r="F15447" s="7" t="n">
        <v>6</v>
      </c>
      <c r="G15447" s="7" t="n">
        <v>141.6</v>
      </c>
    </row>
    <row r="15448" customFormat="false" ht="15" hidden="false" customHeight="false" outlineLevel="0" collapsed="false">
      <c r="A15448" s="7" t="s">
        <v>33</v>
      </c>
      <c r="B15448" s="7" t="s">
        <v>403</v>
      </c>
      <c r="C15448" s="7" t="s">
        <v>1374</v>
      </c>
      <c r="D15448" s="7" t="n">
        <v>0</v>
      </c>
      <c r="E15448" s="7" t="n">
        <v>0</v>
      </c>
      <c r="F15448" s="7" t="n">
        <v>6</v>
      </c>
      <c r="G15448" s="7" t="n">
        <v>141.6</v>
      </c>
    </row>
    <row r="15449" customFormat="false" ht="15" hidden="false" customHeight="false" outlineLevel="0" collapsed="false">
      <c r="A15449" s="7" t="s">
        <v>33</v>
      </c>
      <c r="B15449" s="7" t="s">
        <v>148</v>
      </c>
      <c r="C15449" s="7" t="s">
        <v>1387</v>
      </c>
      <c r="D15449" s="7" t="n">
        <v>12</v>
      </c>
      <c r="E15449" s="7" t="n">
        <v>198</v>
      </c>
      <c r="F15449" s="7" t="n">
        <v>0</v>
      </c>
      <c r="G15449" s="7" t="n">
        <v>0</v>
      </c>
    </row>
    <row r="15450" customFormat="false" ht="15" hidden="false" customHeight="false" outlineLevel="0" collapsed="false">
      <c r="A15450" s="7" t="s">
        <v>33</v>
      </c>
      <c r="B15450" s="7" t="s">
        <v>139</v>
      </c>
      <c r="C15450" s="7" t="s">
        <v>1387</v>
      </c>
      <c r="D15450" s="7" t="n">
        <v>9</v>
      </c>
      <c r="E15450" s="7" t="n">
        <v>148.5</v>
      </c>
      <c r="F15450" s="7" t="n">
        <v>0</v>
      </c>
      <c r="G15450" s="7" t="n">
        <v>0</v>
      </c>
    </row>
    <row r="15451" customFormat="false" ht="15" hidden="false" customHeight="false" outlineLevel="0" collapsed="false">
      <c r="A15451" s="7" t="s">
        <v>33</v>
      </c>
      <c r="B15451" s="7" t="s">
        <v>189</v>
      </c>
      <c r="C15451" s="7" t="s">
        <v>1387</v>
      </c>
      <c r="D15451" s="7" t="n">
        <v>2</v>
      </c>
      <c r="E15451" s="7" t="n">
        <v>33</v>
      </c>
      <c r="F15451" s="7" t="n">
        <v>2</v>
      </c>
      <c r="G15451" s="7" t="n">
        <v>33</v>
      </c>
    </row>
    <row r="15452" customFormat="false" ht="15" hidden="false" customHeight="false" outlineLevel="0" collapsed="false">
      <c r="A15452" s="7" t="s">
        <v>33</v>
      </c>
      <c r="B15452" s="7" t="s">
        <v>181</v>
      </c>
      <c r="C15452" s="7" t="s">
        <v>1387</v>
      </c>
      <c r="D15452" s="7" t="n">
        <v>5</v>
      </c>
      <c r="E15452" s="7" t="n">
        <v>82.5</v>
      </c>
      <c r="F15452" s="7" t="n">
        <v>5</v>
      </c>
      <c r="G15452" s="7" t="n">
        <v>82.5</v>
      </c>
    </row>
    <row r="15453" customFormat="false" ht="15" hidden="false" customHeight="false" outlineLevel="0" collapsed="false">
      <c r="A15453" s="7" t="s">
        <v>33</v>
      </c>
      <c r="B15453" s="7" t="s">
        <v>257</v>
      </c>
      <c r="C15453" s="7" t="s">
        <v>1387</v>
      </c>
      <c r="D15453" s="7" t="n">
        <v>5</v>
      </c>
      <c r="E15453" s="7" t="n">
        <v>82.5</v>
      </c>
      <c r="F15453" s="7" t="n">
        <v>0</v>
      </c>
      <c r="G15453" s="7" t="n">
        <v>0</v>
      </c>
    </row>
    <row r="15454" customFormat="false" ht="15" hidden="false" customHeight="false" outlineLevel="0" collapsed="false">
      <c r="A15454" s="7" t="s">
        <v>33</v>
      </c>
      <c r="B15454" s="7" t="s">
        <v>488</v>
      </c>
      <c r="C15454" s="7" t="s">
        <v>1396</v>
      </c>
      <c r="D15454" s="7" t="n">
        <v>1</v>
      </c>
      <c r="E15454" s="7" t="n">
        <v>195.73</v>
      </c>
      <c r="F15454" s="7" t="n">
        <v>0</v>
      </c>
      <c r="G15454" s="7" t="n">
        <v>0</v>
      </c>
    </row>
    <row r="15455" customFormat="false" ht="15" hidden="false" customHeight="false" outlineLevel="0" collapsed="false">
      <c r="A15455" s="7" t="s">
        <v>33</v>
      </c>
      <c r="B15455" s="7" t="s">
        <v>392</v>
      </c>
      <c r="C15455" s="7" t="s">
        <v>1398</v>
      </c>
      <c r="D15455" s="7" t="n">
        <v>1</v>
      </c>
      <c r="E15455" s="7" t="n">
        <v>126.57</v>
      </c>
      <c r="F15455" s="7" t="n">
        <v>0</v>
      </c>
      <c r="G15455" s="7" t="n">
        <v>0</v>
      </c>
    </row>
    <row r="15456" customFormat="false" ht="15" hidden="false" customHeight="false" outlineLevel="0" collapsed="false">
      <c r="A15456" s="7" t="s">
        <v>33</v>
      </c>
      <c r="B15456" s="7" t="s">
        <v>428</v>
      </c>
      <c r="C15456" s="7" t="s">
        <v>1398</v>
      </c>
      <c r="D15456" s="7" t="n">
        <v>1</v>
      </c>
      <c r="E15456" s="7" t="n">
        <v>126.57</v>
      </c>
      <c r="F15456" s="7" t="n">
        <v>0</v>
      </c>
      <c r="G15456" s="7" t="n">
        <v>0</v>
      </c>
    </row>
    <row r="15457" customFormat="false" ht="15" hidden="false" customHeight="false" outlineLevel="0" collapsed="false">
      <c r="A15457" s="7" t="s">
        <v>33</v>
      </c>
      <c r="B15457" s="7" t="s">
        <v>267</v>
      </c>
      <c r="C15457" s="7" t="s">
        <v>1403</v>
      </c>
      <c r="D15457" s="7" t="n">
        <v>5</v>
      </c>
      <c r="E15457" s="7" t="n">
        <v>681.5</v>
      </c>
      <c r="F15457" s="7" t="n">
        <v>0</v>
      </c>
      <c r="G15457" s="7" t="n">
        <v>0</v>
      </c>
    </row>
    <row r="15458" customFormat="false" ht="15" hidden="false" customHeight="false" outlineLevel="0" collapsed="false">
      <c r="A15458" s="7" t="s">
        <v>33</v>
      </c>
      <c r="B15458" s="7" t="s">
        <v>373</v>
      </c>
      <c r="C15458" s="7" t="s">
        <v>1403</v>
      </c>
      <c r="D15458" s="7" t="n">
        <v>5</v>
      </c>
      <c r="E15458" s="7" t="n">
        <v>681.5</v>
      </c>
      <c r="F15458" s="7" t="n">
        <v>0</v>
      </c>
      <c r="G15458" s="7" t="n">
        <v>0</v>
      </c>
    </row>
    <row r="15459" customFormat="false" ht="15" hidden="false" customHeight="false" outlineLevel="0" collapsed="false">
      <c r="A15459" s="7" t="s">
        <v>33</v>
      </c>
      <c r="B15459" s="7" t="s">
        <v>130</v>
      </c>
      <c r="C15459" s="7" t="s">
        <v>1425</v>
      </c>
      <c r="D15459" s="7" t="n">
        <v>2</v>
      </c>
      <c r="E15459" s="7" t="n">
        <v>70</v>
      </c>
      <c r="F15459" s="7" t="n">
        <v>0</v>
      </c>
      <c r="G15459" s="7" t="n">
        <v>0</v>
      </c>
    </row>
    <row r="15460" customFormat="false" ht="15" hidden="false" customHeight="false" outlineLevel="0" collapsed="false">
      <c r="A15460" s="7" t="s">
        <v>33</v>
      </c>
      <c r="B15460" s="7" t="s">
        <v>198</v>
      </c>
      <c r="C15460" s="7" t="s">
        <v>1425</v>
      </c>
      <c r="D15460" s="7" t="n">
        <v>2</v>
      </c>
      <c r="E15460" s="7" t="n">
        <v>70</v>
      </c>
      <c r="F15460" s="7" t="n">
        <v>0</v>
      </c>
      <c r="G15460" s="7" t="n">
        <v>0</v>
      </c>
    </row>
    <row r="15461" customFormat="false" ht="15" hidden="false" customHeight="false" outlineLevel="0" collapsed="false">
      <c r="A15461" s="7" t="s">
        <v>33</v>
      </c>
      <c r="B15461" s="7" t="s">
        <v>232</v>
      </c>
      <c r="C15461" s="7" t="s">
        <v>1432</v>
      </c>
      <c r="D15461" s="7" t="n">
        <v>4</v>
      </c>
      <c r="E15461" s="7" t="n">
        <v>68</v>
      </c>
      <c r="F15461" s="7" t="n">
        <v>5</v>
      </c>
      <c r="G15461" s="7" t="n">
        <v>85</v>
      </c>
    </row>
    <row r="15462" customFormat="false" ht="15" hidden="false" customHeight="false" outlineLevel="0" collapsed="false">
      <c r="A15462" s="7" t="s">
        <v>33</v>
      </c>
      <c r="B15462" s="7" t="s">
        <v>212</v>
      </c>
      <c r="C15462" s="7" t="s">
        <v>1432</v>
      </c>
      <c r="D15462" s="7" t="n">
        <v>8</v>
      </c>
      <c r="E15462" s="7" t="n">
        <v>136</v>
      </c>
      <c r="F15462" s="7" t="n">
        <v>4</v>
      </c>
      <c r="G15462" s="7" t="n">
        <v>68</v>
      </c>
    </row>
    <row r="15463" customFormat="false" ht="15" hidden="false" customHeight="false" outlineLevel="0" collapsed="false">
      <c r="A15463" s="7" t="s">
        <v>33</v>
      </c>
      <c r="B15463" s="7" t="s">
        <v>227</v>
      </c>
      <c r="C15463" s="7" t="s">
        <v>1432</v>
      </c>
      <c r="D15463" s="7" t="n">
        <v>2</v>
      </c>
      <c r="E15463" s="7" t="n">
        <v>34</v>
      </c>
      <c r="F15463" s="7" t="n">
        <v>5</v>
      </c>
      <c r="G15463" s="7" t="n">
        <v>85</v>
      </c>
    </row>
    <row r="15464" customFormat="false" ht="15" hidden="false" customHeight="false" outlineLevel="0" collapsed="false">
      <c r="A15464" s="7" t="s">
        <v>33</v>
      </c>
      <c r="B15464" s="7" t="s">
        <v>192</v>
      </c>
      <c r="C15464" s="7" t="s">
        <v>1311</v>
      </c>
      <c r="D15464" s="7" t="n">
        <v>5</v>
      </c>
      <c r="E15464" s="7" t="n">
        <v>100</v>
      </c>
      <c r="F15464" s="7" t="n">
        <v>0</v>
      </c>
      <c r="G15464" s="7" t="n">
        <v>0</v>
      </c>
    </row>
    <row r="15465" customFormat="false" ht="15" hidden="false" customHeight="false" outlineLevel="0" collapsed="false">
      <c r="A15465" s="7" t="s">
        <v>33</v>
      </c>
      <c r="B15465" s="7" t="s">
        <v>124</v>
      </c>
      <c r="C15465" s="7" t="s">
        <v>1449</v>
      </c>
      <c r="D15465" s="7" t="n">
        <v>12</v>
      </c>
      <c r="E15465" s="7" t="n">
        <v>177.6</v>
      </c>
      <c r="F15465" s="7" t="n">
        <v>0</v>
      </c>
      <c r="G15465" s="7" t="n">
        <v>0</v>
      </c>
    </row>
    <row r="15466" customFormat="false" ht="15" hidden="false" customHeight="false" outlineLevel="0" collapsed="false">
      <c r="A15466" s="7" t="s">
        <v>33</v>
      </c>
      <c r="B15466" s="7" t="s">
        <v>347</v>
      </c>
      <c r="C15466" s="7" t="s">
        <v>1454</v>
      </c>
      <c r="D15466" s="7" t="n">
        <v>5</v>
      </c>
      <c r="E15466" s="7" t="n">
        <v>81</v>
      </c>
      <c r="F15466" s="7" t="n">
        <v>0</v>
      </c>
      <c r="G15466" s="7" t="n">
        <v>0</v>
      </c>
    </row>
    <row r="15467" customFormat="false" ht="15" hidden="false" customHeight="false" outlineLevel="0" collapsed="false">
      <c r="A15467" s="7" t="s">
        <v>33</v>
      </c>
      <c r="B15467" s="7" t="s">
        <v>399</v>
      </c>
      <c r="C15467" s="7" t="s">
        <v>1457</v>
      </c>
      <c r="D15467" s="7" t="n">
        <v>5</v>
      </c>
      <c r="E15467" s="7" t="n">
        <v>72.25</v>
      </c>
      <c r="F15467" s="7" t="n">
        <v>0</v>
      </c>
      <c r="G15467" s="7" t="n">
        <v>0</v>
      </c>
    </row>
    <row r="15468" customFormat="false" ht="15" hidden="false" customHeight="false" outlineLevel="0" collapsed="false">
      <c r="A15468" s="7" t="s">
        <v>33</v>
      </c>
      <c r="B15468" s="7" t="s">
        <v>261</v>
      </c>
      <c r="C15468" s="7" t="s">
        <v>1463</v>
      </c>
      <c r="D15468" s="7" t="n">
        <v>5</v>
      </c>
      <c r="E15468" s="7" t="n">
        <v>89.75</v>
      </c>
      <c r="F15468" s="7" t="n">
        <v>0</v>
      </c>
      <c r="G15468" s="7" t="n">
        <v>0</v>
      </c>
    </row>
    <row r="15469" customFormat="false" ht="15" hidden="false" customHeight="false" outlineLevel="0" collapsed="false">
      <c r="A15469" s="7" t="s">
        <v>33</v>
      </c>
      <c r="B15469" s="7" t="s">
        <v>568</v>
      </c>
      <c r="C15469" s="7" t="s">
        <v>1485</v>
      </c>
      <c r="D15469" s="7" t="n">
        <v>2</v>
      </c>
      <c r="E15469" s="7" t="n">
        <v>147.6</v>
      </c>
      <c r="F15469" s="7" t="n">
        <v>0</v>
      </c>
      <c r="G15469" s="7" t="n">
        <v>0</v>
      </c>
    </row>
    <row r="15470" customFormat="false" ht="15" hidden="false" customHeight="false" outlineLevel="0" collapsed="false">
      <c r="A15470" s="7" t="s">
        <v>33</v>
      </c>
      <c r="B15470" s="7" t="s">
        <v>332</v>
      </c>
      <c r="C15470" s="7" t="s">
        <v>1487</v>
      </c>
      <c r="D15470" s="7" t="n">
        <v>0</v>
      </c>
      <c r="E15470" s="7" t="n">
        <v>0</v>
      </c>
      <c r="F15470" s="7" t="n">
        <v>1</v>
      </c>
      <c r="G15470" s="7" t="n">
        <v>128.71</v>
      </c>
    </row>
    <row r="15471" customFormat="false" ht="15" hidden="false" customHeight="false" outlineLevel="0" collapsed="false">
      <c r="A15471" s="7" t="s">
        <v>33</v>
      </c>
      <c r="B15471" s="7" t="s">
        <v>86</v>
      </c>
      <c r="C15471" s="7" t="s">
        <v>1271</v>
      </c>
      <c r="D15471" s="7" t="n">
        <v>7</v>
      </c>
      <c r="E15471" s="7" t="n">
        <v>455</v>
      </c>
      <c r="F15471" s="7" t="n">
        <v>0</v>
      </c>
      <c r="G15471" s="7" t="n">
        <v>0</v>
      </c>
    </row>
    <row r="15472" customFormat="false" ht="15" hidden="false" customHeight="false" outlineLevel="0" collapsed="false">
      <c r="A15472" s="7" t="s">
        <v>33</v>
      </c>
      <c r="B15472" s="7" t="s">
        <v>88</v>
      </c>
      <c r="C15472" s="7" t="s">
        <v>1271</v>
      </c>
      <c r="D15472" s="7" t="n">
        <v>7</v>
      </c>
      <c r="E15472" s="7" t="n">
        <v>455</v>
      </c>
      <c r="F15472" s="7" t="n">
        <v>0</v>
      </c>
      <c r="G15472" s="7" t="n">
        <v>0</v>
      </c>
    </row>
    <row r="15473" customFormat="false" ht="15" hidden="false" customHeight="false" outlineLevel="0" collapsed="false">
      <c r="A15473" s="7" t="s">
        <v>33</v>
      </c>
      <c r="B15473" s="7" t="s">
        <v>206</v>
      </c>
      <c r="C15473" s="7" t="s">
        <v>1271</v>
      </c>
      <c r="D15473" s="7" t="n">
        <v>0</v>
      </c>
      <c r="E15473" s="7" t="n">
        <v>0</v>
      </c>
      <c r="F15473" s="7" t="n">
        <v>2</v>
      </c>
      <c r="G15473" s="7" t="n">
        <v>130</v>
      </c>
    </row>
    <row r="15474" customFormat="false" ht="15" hidden="false" customHeight="false" outlineLevel="0" collapsed="false">
      <c r="A15474" s="7" t="s">
        <v>33</v>
      </c>
      <c r="B15474" s="7" t="s">
        <v>83</v>
      </c>
      <c r="C15474" s="7" t="s">
        <v>1303</v>
      </c>
      <c r="D15474" s="7" t="n">
        <v>3</v>
      </c>
      <c r="E15474" s="7" t="n">
        <v>136.5</v>
      </c>
      <c r="F15474" s="7" t="n">
        <v>0</v>
      </c>
      <c r="G15474" s="7" t="n">
        <v>0</v>
      </c>
    </row>
    <row r="15475" customFormat="false" ht="15" hidden="false" customHeight="false" outlineLevel="0" collapsed="false">
      <c r="A15475" s="7" t="s">
        <v>33</v>
      </c>
      <c r="B15475" s="7" t="s">
        <v>187</v>
      </c>
      <c r="C15475" s="7" t="s">
        <v>1309</v>
      </c>
      <c r="D15475" s="7" t="n">
        <v>3</v>
      </c>
      <c r="E15475" s="7" t="n">
        <v>233.4</v>
      </c>
      <c r="F15475" s="7" t="n">
        <v>0</v>
      </c>
      <c r="G15475" s="7" t="n">
        <v>0</v>
      </c>
    </row>
    <row r="15476" customFormat="false" ht="15" hidden="false" customHeight="false" outlineLevel="0" collapsed="false">
      <c r="A15476" s="7" t="s">
        <v>33</v>
      </c>
      <c r="B15476" s="7" t="s">
        <v>144</v>
      </c>
      <c r="C15476" s="7" t="s">
        <v>1320</v>
      </c>
      <c r="D15476" s="7" t="n">
        <v>1</v>
      </c>
      <c r="E15476" s="7" t="n">
        <v>63.27</v>
      </c>
      <c r="F15476" s="7" t="n">
        <v>2</v>
      </c>
      <c r="G15476" s="7" t="n">
        <v>126.54</v>
      </c>
    </row>
    <row r="15477" customFormat="false" ht="15" hidden="false" customHeight="false" outlineLevel="0" collapsed="false">
      <c r="A15477" s="7" t="s">
        <v>33</v>
      </c>
      <c r="B15477" s="7" t="s">
        <v>138</v>
      </c>
      <c r="C15477" s="7" t="s">
        <v>1320</v>
      </c>
      <c r="D15477" s="7" t="n">
        <v>1</v>
      </c>
      <c r="E15477" s="7" t="n">
        <v>63.27</v>
      </c>
      <c r="F15477" s="7" t="n">
        <v>3</v>
      </c>
      <c r="G15477" s="7" t="n">
        <v>189.81</v>
      </c>
    </row>
    <row r="15478" customFormat="false" ht="15" hidden="false" customHeight="false" outlineLevel="0" collapsed="false">
      <c r="A15478" s="7" t="s">
        <v>33</v>
      </c>
      <c r="B15478" s="7" t="s">
        <v>148</v>
      </c>
      <c r="C15478" s="7" t="s">
        <v>1387</v>
      </c>
      <c r="D15478" s="7" t="n">
        <v>4</v>
      </c>
      <c r="E15478" s="7" t="n">
        <v>66</v>
      </c>
      <c r="F15478" s="7" t="n">
        <v>0</v>
      </c>
      <c r="G15478" s="7" t="n">
        <v>0</v>
      </c>
    </row>
    <row r="15479" customFormat="false" ht="15" hidden="false" customHeight="false" outlineLevel="0" collapsed="false">
      <c r="A15479" s="7" t="s">
        <v>33</v>
      </c>
      <c r="B15479" s="7" t="s">
        <v>139</v>
      </c>
      <c r="C15479" s="7" t="s">
        <v>1387</v>
      </c>
      <c r="D15479" s="7" t="n">
        <v>5</v>
      </c>
      <c r="E15479" s="7" t="n">
        <v>82.5</v>
      </c>
      <c r="F15479" s="7" t="n">
        <v>0</v>
      </c>
      <c r="G15479" s="7" t="n">
        <v>0</v>
      </c>
    </row>
    <row r="15480" customFormat="false" ht="15" hidden="false" customHeight="false" outlineLevel="0" collapsed="false">
      <c r="A15480" s="7" t="s">
        <v>33</v>
      </c>
      <c r="B15480" s="7" t="s">
        <v>181</v>
      </c>
      <c r="C15480" s="7" t="s">
        <v>1387</v>
      </c>
      <c r="D15480" s="7" t="n">
        <v>2</v>
      </c>
      <c r="E15480" s="7" t="n">
        <v>33</v>
      </c>
      <c r="F15480" s="7" t="n">
        <v>0</v>
      </c>
      <c r="G15480" s="7" t="n">
        <v>0</v>
      </c>
    </row>
    <row r="15481" customFormat="false" ht="15" hidden="false" customHeight="false" outlineLevel="0" collapsed="false">
      <c r="A15481" s="7" t="s">
        <v>33</v>
      </c>
      <c r="B15481" s="7" t="s">
        <v>257</v>
      </c>
      <c r="C15481" s="7" t="s">
        <v>1387</v>
      </c>
      <c r="D15481" s="7" t="n">
        <v>4</v>
      </c>
      <c r="E15481" s="7" t="n">
        <v>66</v>
      </c>
      <c r="F15481" s="7" t="n">
        <v>0</v>
      </c>
      <c r="G15481" s="7" t="n">
        <v>0</v>
      </c>
    </row>
    <row r="15482" customFormat="false" ht="15" hidden="false" customHeight="false" outlineLevel="0" collapsed="false">
      <c r="A15482" s="7" t="s">
        <v>33</v>
      </c>
      <c r="B15482" s="7" t="s">
        <v>192</v>
      </c>
      <c r="C15482" s="7" t="s">
        <v>1311</v>
      </c>
      <c r="D15482" s="7" t="n">
        <v>6</v>
      </c>
      <c r="E15482" s="7" t="n">
        <v>120</v>
      </c>
      <c r="F15482" s="7" t="n">
        <v>0</v>
      </c>
      <c r="G15482" s="7" t="n">
        <v>0</v>
      </c>
    </row>
    <row r="15483" customFormat="false" ht="15" hidden="false" customHeight="false" outlineLevel="0" collapsed="false">
      <c r="A15483" s="7" t="s">
        <v>33</v>
      </c>
      <c r="B15483" s="7" t="s">
        <v>124</v>
      </c>
      <c r="C15483" s="7" t="s">
        <v>1449</v>
      </c>
      <c r="D15483" s="7" t="n">
        <v>6</v>
      </c>
      <c r="E15483" s="7" t="n">
        <v>88.8</v>
      </c>
      <c r="F15483" s="7" t="n">
        <v>6</v>
      </c>
      <c r="G15483" s="7" t="n">
        <v>88.8</v>
      </c>
    </row>
    <row r="15484" customFormat="false" ht="15" hidden="false" customHeight="false" outlineLevel="0" collapsed="false">
      <c r="A15484" s="7" t="s">
        <v>33</v>
      </c>
      <c r="B15484" s="7" t="s">
        <v>120</v>
      </c>
      <c r="C15484" s="7" t="s">
        <v>1451</v>
      </c>
      <c r="D15484" s="7" t="n">
        <v>2</v>
      </c>
      <c r="E15484" s="7" t="n">
        <v>26.8</v>
      </c>
      <c r="F15484" s="7" t="n">
        <v>0</v>
      </c>
      <c r="G15484" s="7" t="n">
        <v>0</v>
      </c>
    </row>
    <row r="15485" customFormat="false" ht="15" hidden="false" customHeight="false" outlineLevel="0" collapsed="false">
      <c r="A15485" s="7" t="s">
        <v>33</v>
      </c>
      <c r="B15485" s="7" t="s">
        <v>86</v>
      </c>
      <c r="C15485" s="7" t="s">
        <v>1271</v>
      </c>
      <c r="D15485" s="7" t="n">
        <v>3</v>
      </c>
      <c r="E15485" s="7" t="n">
        <v>195</v>
      </c>
      <c r="F15485" s="7" t="n">
        <v>0</v>
      </c>
      <c r="G15485" s="7" t="n">
        <v>0</v>
      </c>
    </row>
    <row r="15486" customFormat="false" ht="15" hidden="false" customHeight="false" outlineLevel="0" collapsed="false">
      <c r="A15486" s="7" t="s">
        <v>33</v>
      </c>
      <c r="B15486" s="7" t="s">
        <v>88</v>
      </c>
      <c r="C15486" s="7" t="s">
        <v>1271</v>
      </c>
      <c r="D15486" s="7" t="n">
        <v>3</v>
      </c>
      <c r="E15486" s="7" t="n">
        <v>195</v>
      </c>
      <c r="F15486" s="7" t="n">
        <v>0</v>
      </c>
      <c r="G15486" s="7" t="n">
        <v>0</v>
      </c>
    </row>
    <row r="15487" customFormat="false" ht="15" hidden="false" customHeight="false" outlineLevel="0" collapsed="false">
      <c r="A15487" s="7" t="s">
        <v>33</v>
      </c>
      <c r="B15487" s="7" t="s">
        <v>206</v>
      </c>
      <c r="C15487" s="7" t="s">
        <v>1271</v>
      </c>
      <c r="D15487" s="7" t="n">
        <v>1</v>
      </c>
      <c r="E15487" s="7" t="n">
        <v>65</v>
      </c>
      <c r="F15487" s="7" t="n">
        <v>0</v>
      </c>
      <c r="G15487" s="7" t="n">
        <v>0</v>
      </c>
    </row>
    <row r="15488" customFormat="false" ht="15" hidden="false" customHeight="false" outlineLevel="0" collapsed="false">
      <c r="A15488" s="7" t="s">
        <v>33</v>
      </c>
      <c r="B15488" s="7" t="s">
        <v>447</v>
      </c>
      <c r="C15488" s="7" t="s">
        <v>1273</v>
      </c>
      <c r="D15488" s="7" t="n">
        <v>0</v>
      </c>
      <c r="E15488" s="7" t="n">
        <v>0</v>
      </c>
      <c r="F15488" s="7" t="n">
        <v>1</v>
      </c>
      <c r="G15488" s="7" t="n">
        <v>175.5</v>
      </c>
    </row>
    <row r="15489" customFormat="false" ht="15" hidden="false" customHeight="false" outlineLevel="0" collapsed="false">
      <c r="A15489" s="7" t="s">
        <v>33</v>
      </c>
      <c r="B15489" s="7" t="s">
        <v>632</v>
      </c>
      <c r="C15489" s="7" t="s">
        <v>1273</v>
      </c>
      <c r="D15489" s="7" t="n">
        <v>0</v>
      </c>
      <c r="E15489" s="7" t="n">
        <v>0</v>
      </c>
      <c r="F15489" s="7" t="n">
        <v>1</v>
      </c>
      <c r="G15489" s="7" t="n">
        <v>175.5</v>
      </c>
    </row>
    <row r="15490" customFormat="false" ht="15" hidden="false" customHeight="false" outlineLevel="0" collapsed="false">
      <c r="A15490" s="7" t="s">
        <v>33</v>
      </c>
      <c r="B15490" s="7" t="s">
        <v>258</v>
      </c>
      <c r="C15490" s="7" t="s">
        <v>1276</v>
      </c>
      <c r="D15490" s="7" t="n">
        <v>3</v>
      </c>
      <c r="E15490" s="7" t="n">
        <v>217.02</v>
      </c>
      <c r="F15490" s="7" t="n">
        <v>0</v>
      </c>
      <c r="G15490" s="7" t="n">
        <v>0</v>
      </c>
    </row>
    <row r="15491" customFormat="false" ht="15" hidden="false" customHeight="false" outlineLevel="0" collapsed="false">
      <c r="A15491" s="7" t="s">
        <v>33</v>
      </c>
      <c r="B15491" s="7" t="s">
        <v>106</v>
      </c>
      <c r="C15491" s="7" t="s">
        <v>1291</v>
      </c>
      <c r="D15491" s="7" t="n">
        <v>6</v>
      </c>
      <c r="E15491" s="7" t="n">
        <v>146.58</v>
      </c>
      <c r="F15491" s="7" t="n">
        <v>0</v>
      </c>
      <c r="G15491" s="7" t="n">
        <v>0</v>
      </c>
    </row>
    <row r="15492" customFormat="false" ht="15" hidden="false" customHeight="false" outlineLevel="0" collapsed="false">
      <c r="A15492" s="7" t="s">
        <v>33</v>
      </c>
      <c r="B15492" s="7" t="s">
        <v>96</v>
      </c>
      <c r="C15492" s="7" t="s">
        <v>1291</v>
      </c>
      <c r="D15492" s="7" t="n">
        <v>6</v>
      </c>
      <c r="E15492" s="7" t="n">
        <v>146.58</v>
      </c>
      <c r="F15492" s="7" t="n">
        <v>2</v>
      </c>
      <c r="G15492" s="7" t="n">
        <v>48.86</v>
      </c>
    </row>
    <row r="15493" customFormat="false" ht="15" hidden="false" customHeight="false" outlineLevel="0" collapsed="false">
      <c r="A15493" s="7" t="s">
        <v>33</v>
      </c>
      <c r="B15493" s="7" t="s">
        <v>110</v>
      </c>
      <c r="C15493" s="7" t="s">
        <v>1291</v>
      </c>
      <c r="D15493" s="7" t="n">
        <v>2</v>
      </c>
      <c r="E15493" s="7" t="n">
        <v>48.86</v>
      </c>
      <c r="F15493" s="7" t="n">
        <v>0</v>
      </c>
      <c r="G15493" s="7" t="n">
        <v>0</v>
      </c>
    </row>
    <row r="15494" customFormat="false" ht="15" hidden="false" customHeight="false" outlineLevel="0" collapsed="false">
      <c r="A15494" s="7" t="s">
        <v>33</v>
      </c>
      <c r="B15494" s="7" t="s">
        <v>83</v>
      </c>
      <c r="C15494" s="7" t="s">
        <v>1303</v>
      </c>
      <c r="D15494" s="7" t="n">
        <v>20</v>
      </c>
      <c r="E15494" s="7" t="n">
        <v>910</v>
      </c>
      <c r="F15494" s="7" t="n">
        <v>0</v>
      </c>
      <c r="G15494" s="7" t="n">
        <v>0</v>
      </c>
    </row>
    <row r="15495" customFormat="false" ht="15" hidden="false" customHeight="false" outlineLevel="0" collapsed="false">
      <c r="A15495" s="7" t="s">
        <v>33</v>
      </c>
      <c r="B15495" s="7" t="s">
        <v>187</v>
      </c>
      <c r="C15495" s="7" t="s">
        <v>1309</v>
      </c>
      <c r="D15495" s="7" t="n">
        <v>15</v>
      </c>
      <c r="E15495" s="7" t="n">
        <v>1167</v>
      </c>
      <c r="F15495" s="7" t="n">
        <v>0</v>
      </c>
      <c r="G15495" s="7" t="n">
        <v>0</v>
      </c>
    </row>
    <row r="15496" customFormat="false" ht="15" hidden="false" customHeight="false" outlineLevel="0" collapsed="false">
      <c r="A15496" s="7" t="s">
        <v>33</v>
      </c>
      <c r="B15496" s="7" t="s">
        <v>113</v>
      </c>
      <c r="C15496" s="7" t="s">
        <v>1330</v>
      </c>
      <c r="D15496" s="7" t="n">
        <v>5</v>
      </c>
      <c r="E15496" s="7" t="n">
        <v>144.65</v>
      </c>
      <c r="F15496" s="7" t="n">
        <v>10</v>
      </c>
      <c r="G15496" s="7" t="n">
        <v>289.3</v>
      </c>
    </row>
    <row r="15497" customFormat="false" ht="15" hidden="false" customHeight="false" outlineLevel="0" collapsed="false">
      <c r="A15497" s="7" t="s">
        <v>33</v>
      </c>
      <c r="B15497" s="7" t="s">
        <v>153</v>
      </c>
      <c r="C15497" s="7" t="s">
        <v>1330</v>
      </c>
      <c r="D15497" s="7" t="n">
        <v>2</v>
      </c>
      <c r="E15497" s="7" t="n">
        <v>57.86</v>
      </c>
      <c r="F15497" s="7" t="n">
        <v>2</v>
      </c>
      <c r="G15497" s="7" t="n">
        <v>57.86</v>
      </c>
    </row>
    <row r="15498" customFormat="false" ht="15" hidden="false" customHeight="false" outlineLevel="0" collapsed="false">
      <c r="A15498" s="7" t="s">
        <v>33</v>
      </c>
      <c r="B15498" s="7" t="s">
        <v>141</v>
      </c>
      <c r="C15498" s="7" t="s">
        <v>1334</v>
      </c>
      <c r="D15498" s="7" t="n">
        <v>1</v>
      </c>
      <c r="E15498" s="7" t="n">
        <v>17</v>
      </c>
      <c r="F15498" s="7" t="n">
        <v>2</v>
      </c>
      <c r="G15498" s="7" t="n">
        <v>34</v>
      </c>
    </row>
    <row r="15499" customFormat="false" ht="15" hidden="false" customHeight="false" outlineLevel="0" collapsed="false">
      <c r="A15499" s="7" t="s">
        <v>33</v>
      </c>
      <c r="B15499" s="7" t="s">
        <v>179</v>
      </c>
      <c r="C15499" s="7" t="s">
        <v>1357</v>
      </c>
      <c r="D15499" s="7" t="n">
        <v>4</v>
      </c>
      <c r="E15499" s="7" t="n">
        <v>64.8</v>
      </c>
      <c r="F15499" s="7" t="n">
        <v>0</v>
      </c>
      <c r="G15499" s="7" t="n">
        <v>0</v>
      </c>
    </row>
    <row r="15500" customFormat="false" ht="15" hidden="false" customHeight="false" outlineLevel="0" collapsed="false">
      <c r="A15500" s="7" t="s">
        <v>33</v>
      </c>
      <c r="B15500" s="7" t="s">
        <v>163</v>
      </c>
      <c r="C15500" s="7" t="s">
        <v>1357</v>
      </c>
      <c r="D15500" s="7" t="n">
        <v>15</v>
      </c>
      <c r="E15500" s="7" t="n">
        <v>267.3</v>
      </c>
      <c r="F15500" s="7" t="n">
        <v>10</v>
      </c>
      <c r="G15500" s="7" t="n">
        <v>178.2</v>
      </c>
    </row>
    <row r="15501" customFormat="false" ht="15" hidden="false" customHeight="false" outlineLevel="0" collapsed="false">
      <c r="A15501" s="7" t="s">
        <v>33</v>
      </c>
      <c r="B15501" s="7" t="s">
        <v>148</v>
      </c>
      <c r="C15501" s="7" t="s">
        <v>1387</v>
      </c>
      <c r="D15501" s="7" t="n">
        <v>5</v>
      </c>
      <c r="E15501" s="7" t="n">
        <v>82.5</v>
      </c>
      <c r="F15501" s="7" t="n">
        <v>0</v>
      </c>
      <c r="G15501" s="7" t="n">
        <v>0</v>
      </c>
    </row>
    <row r="15502" customFormat="false" ht="15" hidden="false" customHeight="false" outlineLevel="0" collapsed="false">
      <c r="A15502" s="7" t="s">
        <v>33</v>
      </c>
      <c r="B15502" s="7" t="s">
        <v>139</v>
      </c>
      <c r="C15502" s="7" t="s">
        <v>1387</v>
      </c>
      <c r="D15502" s="7" t="n">
        <v>8</v>
      </c>
      <c r="E15502" s="7" t="n">
        <v>132</v>
      </c>
      <c r="F15502" s="7" t="n">
        <v>0</v>
      </c>
      <c r="G15502" s="7" t="n">
        <v>0</v>
      </c>
    </row>
    <row r="15503" customFormat="false" ht="15" hidden="false" customHeight="false" outlineLevel="0" collapsed="false">
      <c r="A15503" s="7" t="s">
        <v>33</v>
      </c>
      <c r="B15503" s="7" t="s">
        <v>189</v>
      </c>
      <c r="C15503" s="7" t="s">
        <v>1387</v>
      </c>
      <c r="D15503" s="7" t="n">
        <v>16</v>
      </c>
      <c r="E15503" s="7" t="n">
        <v>264</v>
      </c>
      <c r="F15503" s="7" t="n">
        <v>0</v>
      </c>
      <c r="G15503" s="7" t="n">
        <v>0</v>
      </c>
    </row>
    <row r="15504" customFormat="false" ht="15" hidden="false" customHeight="false" outlineLevel="0" collapsed="false">
      <c r="A15504" s="7" t="s">
        <v>33</v>
      </c>
      <c r="B15504" s="7" t="s">
        <v>257</v>
      </c>
      <c r="C15504" s="7" t="s">
        <v>1387</v>
      </c>
      <c r="D15504" s="7" t="n">
        <v>3</v>
      </c>
      <c r="E15504" s="7" t="n">
        <v>49.5</v>
      </c>
      <c r="F15504" s="7" t="n">
        <v>0</v>
      </c>
      <c r="G15504" s="7" t="n">
        <v>0</v>
      </c>
    </row>
    <row r="15505" customFormat="false" ht="15" hidden="false" customHeight="false" outlineLevel="0" collapsed="false">
      <c r="A15505" s="7" t="s">
        <v>33</v>
      </c>
      <c r="B15505" s="7" t="s">
        <v>133</v>
      </c>
      <c r="C15505" s="7" t="s">
        <v>1390</v>
      </c>
      <c r="D15505" s="7" t="n">
        <v>5</v>
      </c>
      <c r="E15505" s="7" t="n">
        <v>102.5</v>
      </c>
      <c r="F15505" s="7" t="n">
        <v>0</v>
      </c>
      <c r="G15505" s="7" t="n">
        <v>0</v>
      </c>
    </row>
    <row r="15506" customFormat="false" ht="15" hidden="false" customHeight="false" outlineLevel="0" collapsed="false">
      <c r="A15506" s="7" t="s">
        <v>33</v>
      </c>
      <c r="B15506" s="7" t="s">
        <v>154</v>
      </c>
      <c r="C15506" s="7" t="s">
        <v>1390</v>
      </c>
      <c r="D15506" s="7" t="n">
        <v>4</v>
      </c>
      <c r="E15506" s="7" t="n">
        <v>82</v>
      </c>
      <c r="F15506" s="7" t="n">
        <v>2</v>
      </c>
      <c r="G15506" s="7" t="n">
        <v>41</v>
      </c>
    </row>
    <row r="15507" customFormat="false" ht="15" hidden="false" customHeight="false" outlineLevel="0" collapsed="false">
      <c r="A15507" s="7" t="s">
        <v>33</v>
      </c>
      <c r="B15507" s="7" t="s">
        <v>167</v>
      </c>
      <c r="C15507" s="7" t="s">
        <v>1390</v>
      </c>
      <c r="D15507" s="7" t="n">
        <v>2</v>
      </c>
      <c r="E15507" s="7" t="n">
        <v>41</v>
      </c>
      <c r="F15507" s="7" t="n">
        <v>2</v>
      </c>
      <c r="G15507" s="7" t="n">
        <v>41</v>
      </c>
    </row>
    <row r="15508" customFormat="false" ht="15" hidden="false" customHeight="false" outlineLevel="0" collapsed="false">
      <c r="A15508" s="7" t="s">
        <v>33</v>
      </c>
      <c r="B15508" s="7" t="s">
        <v>285</v>
      </c>
      <c r="C15508" s="7" t="s">
        <v>1390</v>
      </c>
      <c r="D15508" s="7" t="n">
        <v>3</v>
      </c>
      <c r="E15508" s="7" t="n">
        <v>61.5</v>
      </c>
      <c r="F15508" s="7" t="n">
        <v>0</v>
      </c>
      <c r="G15508" s="7" t="n">
        <v>0</v>
      </c>
    </row>
    <row r="15509" customFormat="false" ht="15" hidden="false" customHeight="false" outlineLevel="0" collapsed="false">
      <c r="A15509" s="7" t="s">
        <v>33</v>
      </c>
      <c r="B15509" s="7" t="s">
        <v>293</v>
      </c>
      <c r="C15509" s="7" t="s">
        <v>1403</v>
      </c>
      <c r="D15509" s="7" t="n">
        <v>2</v>
      </c>
      <c r="E15509" s="7" t="n">
        <v>272.6</v>
      </c>
      <c r="F15509" s="7" t="n">
        <v>0</v>
      </c>
      <c r="G15509" s="7" t="n">
        <v>0</v>
      </c>
    </row>
    <row r="15510" customFormat="false" ht="15" hidden="false" customHeight="false" outlineLevel="0" collapsed="false">
      <c r="A15510" s="7" t="s">
        <v>33</v>
      </c>
      <c r="B15510" s="7" t="s">
        <v>267</v>
      </c>
      <c r="C15510" s="7" t="s">
        <v>1403</v>
      </c>
      <c r="D15510" s="7" t="n">
        <v>1</v>
      </c>
      <c r="E15510" s="7" t="n">
        <v>136.3</v>
      </c>
      <c r="F15510" s="7" t="n">
        <v>0</v>
      </c>
      <c r="G15510" s="7" t="n">
        <v>0</v>
      </c>
    </row>
    <row r="15511" customFormat="false" ht="15" hidden="false" customHeight="false" outlineLevel="0" collapsed="false">
      <c r="A15511" s="7" t="s">
        <v>33</v>
      </c>
      <c r="B15511" s="7" t="s">
        <v>318</v>
      </c>
      <c r="C15511" s="7" t="s">
        <v>1403</v>
      </c>
      <c r="D15511" s="7" t="n">
        <v>1</v>
      </c>
      <c r="E15511" s="7" t="n">
        <v>136.3</v>
      </c>
      <c r="F15511" s="7" t="n">
        <v>1</v>
      </c>
      <c r="G15511" s="7" t="n">
        <v>136.3</v>
      </c>
    </row>
    <row r="15512" customFormat="false" ht="15" hidden="false" customHeight="false" outlineLevel="0" collapsed="false">
      <c r="A15512" s="7" t="s">
        <v>33</v>
      </c>
      <c r="B15512" s="7" t="s">
        <v>212</v>
      </c>
      <c r="C15512" s="7" t="s">
        <v>1432</v>
      </c>
      <c r="D15512" s="7" t="n">
        <v>2</v>
      </c>
      <c r="E15512" s="7" t="n">
        <v>34</v>
      </c>
      <c r="F15512" s="7" t="n">
        <v>2</v>
      </c>
      <c r="G15512" s="7" t="n">
        <v>34</v>
      </c>
    </row>
    <row r="15513" customFormat="false" ht="15" hidden="false" customHeight="false" outlineLevel="0" collapsed="false">
      <c r="A15513" s="7" t="s">
        <v>33</v>
      </c>
      <c r="B15513" s="7" t="s">
        <v>192</v>
      </c>
      <c r="C15513" s="7" t="s">
        <v>1311</v>
      </c>
      <c r="D15513" s="7" t="n">
        <v>7</v>
      </c>
      <c r="E15513" s="7" t="n">
        <v>140</v>
      </c>
      <c r="F15513" s="7" t="n">
        <v>0</v>
      </c>
      <c r="G15513" s="7" t="n">
        <v>0</v>
      </c>
    </row>
    <row r="15514" customFormat="false" ht="15" hidden="false" customHeight="false" outlineLevel="0" collapsed="false">
      <c r="A15514" s="7" t="s">
        <v>33</v>
      </c>
      <c r="B15514" s="7" t="s">
        <v>395</v>
      </c>
      <c r="C15514" s="7" t="s">
        <v>1273</v>
      </c>
      <c r="D15514" s="7" t="n">
        <v>0</v>
      </c>
      <c r="E15514" s="7" t="n">
        <v>0</v>
      </c>
      <c r="F15514" s="7" t="n">
        <v>2</v>
      </c>
      <c r="G15514" s="7" t="n">
        <v>351</v>
      </c>
    </row>
    <row r="15515" customFormat="false" ht="15" hidden="false" customHeight="false" outlineLevel="0" collapsed="false">
      <c r="A15515" s="7" t="s">
        <v>33</v>
      </c>
      <c r="B15515" s="7" t="s">
        <v>447</v>
      </c>
      <c r="C15515" s="7" t="s">
        <v>1273</v>
      </c>
      <c r="D15515" s="7" t="n">
        <v>2</v>
      </c>
      <c r="E15515" s="7" t="n">
        <v>351</v>
      </c>
      <c r="F15515" s="7" t="n">
        <v>2</v>
      </c>
      <c r="G15515" s="7" t="n">
        <v>351</v>
      </c>
    </row>
    <row r="15516" customFormat="false" ht="15" hidden="false" customHeight="false" outlineLevel="0" collapsed="false">
      <c r="A15516" s="7" t="s">
        <v>33</v>
      </c>
      <c r="B15516" s="7" t="s">
        <v>157</v>
      </c>
      <c r="C15516" s="7" t="s">
        <v>1276</v>
      </c>
      <c r="D15516" s="7" t="n">
        <v>0</v>
      </c>
      <c r="E15516" s="7" t="n">
        <v>0</v>
      </c>
      <c r="F15516" s="7" t="n">
        <v>2</v>
      </c>
      <c r="G15516" s="7" t="n">
        <v>144.68</v>
      </c>
    </row>
    <row r="15517" customFormat="false" ht="15" hidden="false" customHeight="false" outlineLevel="0" collapsed="false">
      <c r="A15517" s="7" t="s">
        <v>33</v>
      </c>
      <c r="B15517" s="7" t="s">
        <v>96</v>
      </c>
      <c r="C15517" s="7" t="s">
        <v>1291</v>
      </c>
      <c r="D15517" s="7" t="n">
        <v>8</v>
      </c>
      <c r="E15517" s="7" t="n">
        <v>195.44</v>
      </c>
      <c r="F15517" s="7" t="n">
        <v>0</v>
      </c>
      <c r="G15517" s="7" t="n">
        <v>0</v>
      </c>
    </row>
    <row r="15518" customFormat="false" ht="15" hidden="false" customHeight="false" outlineLevel="0" collapsed="false">
      <c r="A15518" s="7" t="s">
        <v>33</v>
      </c>
      <c r="B15518" s="7" t="s">
        <v>110</v>
      </c>
      <c r="C15518" s="7" t="s">
        <v>1291</v>
      </c>
      <c r="D15518" s="7" t="n">
        <v>0</v>
      </c>
      <c r="E15518" s="7" t="n">
        <v>0</v>
      </c>
      <c r="F15518" s="7" t="n">
        <v>3</v>
      </c>
      <c r="G15518" s="7" t="n">
        <v>73.29</v>
      </c>
    </row>
    <row r="15519" customFormat="false" ht="15" hidden="false" customHeight="false" outlineLevel="0" collapsed="false">
      <c r="A15519" s="7" t="s">
        <v>33</v>
      </c>
      <c r="B15519" s="7" t="s">
        <v>173</v>
      </c>
      <c r="C15519" s="7" t="s">
        <v>1291</v>
      </c>
      <c r="D15519" s="7" t="n">
        <v>5</v>
      </c>
      <c r="E15519" s="7" t="n">
        <v>122.15</v>
      </c>
      <c r="F15519" s="7" t="n">
        <v>0</v>
      </c>
      <c r="G15519" s="7" t="n">
        <v>0</v>
      </c>
    </row>
    <row r="15520" customFormat="false" ht="15" hidden="false" customHeight="false" outlineLevel="0" collapsed="false">
      <c r="A15520" s="7" t="s">
        <v>33</v>
      </c>
      <c r="B15520" s="7" t="s">
        <v>83</v>
      </c>
      <c r="C15520" s="7" t="s">
        <v>1303</v>
      </c>
      <c r="D15520" s="7" t="n">
        <v>13</v>
      </c>
      <c r="E15520" s="7" t="n">
        <v>591.5</v>
      </c>
      <c r="F15520" s="7" t="n">
        <v>0</v>
      </c>
      <c r="G15520" s="7" t="n">
        <v>0</v>
      </c>
    </row>
    <row r="15521" customFormat="false" ht="15" hidden="false" customHeight="false" outlineLevel="0" collapsed="false">
      <c r="A15521" s="7" t="s">
        <v>33</v>
      </c>
      <c r="B15521" s="7" t="s">
        <v>187</v>
      </c>
      <c r="C15521" s="7" t="s">
        <v>1309</v>
      </c>
      <c r="D15521" s="7" t="n">
        <v>2</v>
      </c>
      <c r="E15521" s="7" t="n">
        <v>155.6</v>
      </c>
      <c r="F15521" s="7" t="n">
        <v>0</v>
      </c>
      <c r="G15521" s="7" t="n">
        <v>0</v>
      </c>
    </row>
    <row r="15522" customFormat="false" ht="15" hidden="false" customHeight="false" outlineLevel="0" collapsed="false">
      <c r="A15522" s="7" t="s">
        <v>33</v>
      </c>
      <c r="B15522" s="7" t="s">
        <v>144</v>
      </c>
      <c r="C15522" s="7" t="s">
        <v>1320</v>
      </c>
      <c r="D15522" s="7" t="n">
        <v>7</v>
      </c>
      <c r="E15522" s="7" t="n">
        <v>442.89</v>
      </c>
      <c r="F15522" s="7" t="n">
        <v>5</v>
      </c>
      <c r="G15522" s="7" t="n">
        <v>316.35</v>
      </c>
    </row>
    <row r="15523" customFormat="false" ht="15" hidden="false" customHeight="false" outlineLevel="0" collapsed="false">
      <c r="A15523" s="7" t="s">
        <v>33</v>
      </c>
      <c r="B15523" s="7" t="s">
        <v>138</v>
      </c>
      <c r="C15523" s="7" t="s">
        <v>1320</v>
      </c>
      <c r="D15523" s="7" t="n">
        <v>5</v>
      </c>
      <c r="E15523" s="7" t="n">
        <v>316.35</v>
      </c>
      <c r="F15523" s="7" t="n">
        <v>0</v>
      </c>
      <c r="G15523" s="7" t="n">
        <v>0</v>
      </c>
    </row>
    <row r="15524" customFormat="false" ht="15" hidden="false" customHeight="false" outlineLevel="0" collapsed="false">
      <c r="A15524" s="7" t="s">
        <v>33</v>
      </c>
      <c r="B15524" s="7" t="s">
        <v>166</v>
      </c>
      <c r="C15524" s="7" t="s">
        <v>1320</v>
      </c>
      <c r="D15524" s="7" t="n">
        <v>2</v>
      </c>
      <c r="E15524" s="7" t="n">
        <v>126.54</v>
      </c>
      <c r="F15524" s="7" t="n">
        <v>0</v>
      </c>
      <c r="G15524" s="7" t="n">
        <v>0</v>
      </c>
    </row>
    <row r="15525" customFormat="false" ht="15" hidden="false" customHeight="false" outlineLevel="0" collapsed="false">
      <c r="A15525" s="7" t="s">
        <v>33</v>
      </c>
      <c r="B15525" s="7" t="s">
        <v>132</v>
      </c>
      <c r="C15525" s="7" t="s">
        <v>1322</v>
      </c>
      <c r="D15525" s="7" t="n">
        <v>3</v>
      </c>
      <c r="E15525" s="7" t="n">
        <v>29.46</v>
      </c>
      <c r="F15525" s="7" t="n">
        <v>0</v>
      </c>
      <c r="G15525" s="7" t="n">
        <v>0</v>
      </c>
    </row>
    <row r="15526" customFormat="false" ht="15" hidden="false" customHeight="false" outlineLevel="0" collapsed="false">
      <c r="A15526" s="7" t="s">
        <v>33</v>
      </c>
      <c r="B15526" s="7" t="s">
        <v>248</v>
      </c>
      <c r="C15526" s="7" t="s">
        <v>1331</v>
      </c>
      <c r="D15526" s="7" t="n">
        <v>0</v>
      </c>
      <c r="E15526" s="7" t="n">
        <v>0</v>
      </c>
      <c r="F15526" s="7" t="n">
        <v>3</v>
      </c>
      <c r="G15526" s="7" t="n">
        <v>126.51</v>
      </c>
    </row>
    <row r="15527" customFormat="false" ht="15" hidden="false" customHeight="false" outlineLevel="0" collapsed="false">
      <c r="A15527" s="7" t="s">
        <v>33</v>
      </c>
      <c r="B15527" s="7" t="s">
        <v>141</v>
      </c>
      <c r="C15527" s="7" t="s">
        <v>1334</v>
      </c>
      <c r="D15527" s="7" t="n">
        <v>0</v>
      </c>
      <c r="E15527" s="7" t="n">
        <v>0</v>
      </c>
      <c r="F15527" s="7" t="n">
        <v>3</v>
      </c>
      <c r="G15527" s="7" t="n">
        <v>51</v>
      </c>
    </row>
    <row r="15528" customFormat="false" ht="15" hidden="false" customHeight="false" outlineLevel="0" collapsed="false">
      <c r="A15528" s="7" t="s">
        <v>33</v>
      </c>
      <c r="B15528" s="7" t="s">
        <v>125</v>
      </c>
      <c r="C15528" s="7" t="s">
        <v>1334</v>
      </c>
      <c r="D15528" s="7" t="n">
        <v>2</v>
      </c>
      <c r="E15528" s="7" t="n">
        <v>34</v>
      </c>
      <c r="F15528" s="7" t="n">
        <v>2</v>
      </c>
      <c r="G15528" s="7" t="n">
        <v>34</v>
      </c>
    </row>
    <row r="15529" customFormat="false" ht="15" hidden="false" customHeight="false" outlineLevel="0" collapsed="false">
      <c r="A15529" s="7" t="s">
        <v>33</v>
      </c>
      <c r="B15529" s="7" t="s">
        <v>177</v>
      </c>
      <c r="C15529" s="7" t="s">
        <v>1334</v>
      </c>
      <c r="D15529" s="7" t="n">
        <v>5</v>
      </c>
      <c r="E15529" s="7" t="n">
        <v>85</v>
      </c>
      <c r="F15529" s="7" t="n">
        <v>0</v>
      </c>
      <c r="G15529" s="7" t="n">
        <v>0</v>
      </c>
    </row>
    <row r="15530" customFormat="false" ht="15" hidden="false" customHeight="false" outlineLevel="0" collapsed="false">
      <c r="A15530" s="7" t="s">
        <v>33</v>
      </c>
      <c r="B15530" s="7" t="s">
        <v>133</v>
      </c>
      <c r="C15530" s="7" t="s">
        <v>1390</v>
      </c>
      <c r="D15530" s="7" t="n">
        <v>8</v>
      </c>
      <c r="E15530" s="7" t="n">
        <v>164</v>
      </c>
      <c r="F15530" s="7" t="n">
        <v>0</v>
      </c>
      <c r="G15530" s="7" t="n">
        <v>0</v>
      </c>
    </row>
    <row r="15531" customFormat="false" ht="15" hidden="false" customHeight="false" outlineLevel="0" collapsed="false">
      <c r="A15531" s="7" t="s">
        <v>33</v>
      </c>
      <c r="B15531" s="7" t="s">
        <v>154</v>
      </c>
      <c r="C15531" s="7" t="s">
        <v>1390</v>
      </c>
      <c r="D15531" s="7" t="n">
        <v>13</v>
      </c>
      <c r="E15531" s="7" t="n">
        <v>266.5</v>
      </c>
      <c r="F15531" s="7" t="n">
        <v>0</v>
      </c>
      <c r="G15531" s="7" t="n">
        <v>0</v>
      </c>
    </row>
    <row r="15532" customFormat="false" ht="15" hidden="false" customHeight="false" outlineLevel="0" collapsed="false">
      <c r="A15532" s="7" t="s">
        <v>33</v>
      </c>
      <c r="B15532" s="7" t="s">
        <v>373</v>
      </c>
      <c r="C15532" s="7" t="s">
        <v>1403</v>
      </c>
      <c r="D15532" s="7" t="n">
        <v>2</v>
      </c>
      <c r="E15532" s="7" t="n">
        <v>272.6</v>
      </c>
      <c r="F15532" s="7" t="n">
        <v>0</v>
      </c>
      <c r="G15532" s="7" t="n">
        <v>0</v>
      </c>
    </row>
    <row r="15533" customFormat="false" ht="15" hidden="false" customHeight="false" outlineLevel="0" collapsed="false">
      <c r="A15533" s="7" t="s">
        <v>33</v>
      </c>
      <c r="B15533" s="7" t="s">
        <v>152</v>
      </c>
      <c r="C15533" s="7" t="s">
        <v>1425</v>
      </c>
      <c r="D15533" s="7" t="n">
        <v>2</v>
      </c>
      <c r="E15533" s="7" t="n">
        <v>70</v>
      </c>
      <c r="F15533" s="7" t="n">
        <v>0</v>
      </c>
      <c r="G15533" s="7" t="n">
        <v>0</v>
      </c>
    </row>
    <row r="15534" customFormat="false" ht="15" hidden="false" customHeight="false" outlineLevel="0" collapsed="false">
      <c r="A15534" s="7" t="s">
        <v>33</v>
      </c>
      <c r="B15534" s="7" t="s">
        <v>217</v>
      </c>
      <c r="C15534" s="7" t="s">
        <v>1446</v>
      </c>
      <c r="D15534" s="7" t="n">
        <v>3</v>
      </c>
      <c r="E15534" s="7" t="n">
        <v>26.19</v>
      </c>
      <c r="F15534" s="7" t="n">
        <v>0</v>
      </c>
      <c r="G15534" s="7" t="n">
        <v>0</v>
      </c>
    </row>
    <row r="15535" customFormat="false" ht="15" hidden="false" customHeight="false" outlineLevel="0" collapsed="false">
      <c r="A15535" s="7" t="s">
        <v>33</v>
      </c>
      <c r="B15535" s="7" t="s">
        <v>124</v>
      </c>
      <c r="C15535" s="7" t="s">
        <v>1449</v>
      </c>
      <c r="D15535" s="7" t="n">
        <v>30</v>
      </c>
      <c r="E15535" s="7" t="n">
        <v>444</v>
      </c>
      <c r="F15535" s="7" t="n">
        <v>0</v>
      </c>
      <c r="G15535" s="7" t="n">
        <v>0</v>
      </c>
    </row>
    <row r="15536" customFormat="false" ht="15" hidden="false" customHeight="false" outlineLevel="0" collapsed="false">
      <c r="A15536" s="7" t="s">
        <v>33</v>
      </c>
      <c r="B15536" s="7" t="s">
        <v>86</v>
      </c>
      <c r="C15536" s="7" t="s">
        <v>1271</v>
      </c>
      <c r="D15536" s="7" t="n">
        <v>0</v>
      </c>
      <c r="E15536" s="7" t="n">
        <v>0</v>
      </c>
      <c r="F15536" s="7" t="n">
        <v>4</v>
      </c>
      <c r="G15536" s="7" t="n">
        <v>260</v>
      </c>
    </row>
    <row r="15537" customFormat="false" ht="15" hidden="false" customHeight="false" outlineLevel="0" collapsed="false">
      <c r="A15537" s="7" t="s">
        <v>33</v>
      </c>
      <c r="B15537" s="7" t="s">
        <v>98</v>
      </c>
      <c r="C15537" s="7" t="s">
        <v>1271</v>
      </c>
      <c r="D15537" s="7" t="n">
        <v>0</v>
      </c>
      <c r="E15537" s="7" t="n">
        <v>0</v>
      </c>
      <c r="F15537" s="7" t="n">
        <v>4</v>
      </c>
      <c r="G15537" s="7" t="n">
        <v>260</v>
      </c>
    </row>
    <row r="15538" customFormat="false" ht="15" hidden="false" customHeight="false" outlineLevel="0" collapsed="false">
      <c r="A15538" s="7" t="s">
        <v>33</v>
      </c>
      <c r="B15538" s="7" t="s">
        <v>88</v>
      </c>
      <c r="C15538" s="7" t="s">
        <v>1271</v>
      </c>
      <c r="D15538" s="7" t="n">
        <v>3</v>
      </c>
      <c r="E15538" s="7" t="n">
        <v>195</v>
      </c>
      <c r="F15538" s="7" t="n">
        <v>4</v>
      </c>
      <c r="G15538" s="7" t="n">
        <v>260</v>
      </c>
    </row>
    <row r="15539" customFormat="false" ht="15" hidden="false" customHeight="false" outlineLevel="0" collapsed="false">
      <c r="A15539" s="7" t="s">
        <v>33</v>
      </c>
      <c r="B15539" s="7" t="s">
        <v>83</v>
      </c>
      <c r="C15539" s="7" t="s">
        <v>1303</v>
      </c>
      <c r="D15539" s="7" t="n">
        <v>16</v>
      </c>
      <c r="E15539" s="7" t="n">
        <v>728</v>
      </c>
      <c r="F15539" s="7" t="n">
        <v>0</v>
      </c>
      <c r="G15539" s="7" t="n">
        <v>0</v>
      </c>
    </row>
    <row r="15540" customFormat="false" ht="15" hidden="false" customHeight="false" outlineLevel="0" collapsed="false">
      <c r="A15540" s="7" t="s">
        <v>33</v>
      </c>
      <c r="B15540" s="7" t="s">
        <v>187</v>
      </c>
      <c r="C15540" s="7" t="s">
        <v>1309</v>
      </c>
      <c r="D15540" s="7" t="n">
        <v>12</v>
      </c>
      <c r="E15540" s="7" t="n">
        <v>933.6</v>
      </c>
      <c r="F15540" s="7" t="n">
        <v>0</v>
      </c>
      <c r="G15540" s="7" t="n">
        <v>0</v>
      </c>
    </row>
    <row r="15541" customFormat="false" ht="15" hidden="false" customHeight="false" outlineLevel="0" collapsed="false">
      <c r="A15541" s="7" t="s">
        <v>33</v>
      </c>
      <c r="B15541" s="7" t="s">
        <v>144</v>
      </c>
      <c r="C15541" s="7" t="s">
        <v>1320</v>
      </c>
      <c r="D15541" s="7" t="n">
        <v>0</v>
      </c>
      <c r="E15541" s="7" t="n">
        <v>0</v>
      </c>
      <c r="F15541" s="7" t="n">
        <v>2</v>
      </c>
      <c r="G15541" s="7" t="n">
        <v>126.54</v>
      </c>
    </row>
    <row r="15542" customFormat="false" ht="15" hidden="false" customHeight="false" outlineLevel="0" collapsed="false">
      <c r="A15542" s="7" t="s">
        <v>33</v>
      </c>
      <c r="B15542" s="7" t="s">
        <v>113</v>
      </c>
      <c r="C15542" s="7" t="s">
        <v>1330</v>
      </c>
      <c r="D15542" s="7" t="n">
        <v>0</v>
      </c>
      <c r="E15542" s="7" t="n">
        <v>0</v>
      </c>
      <c r="F15542" s="7" t="n">
        <v>3</v>
      </c>
      <c r="G15542" s="7" t="n">
        <v>86.79</v>
      </c>
    </row>
    <row r="15543" customFormat="false" ht="15" hidden="false" customHeight="false" outlineLevel="0" collapsed="false">
      <c r="A15543" s="7" t="s">
        <v>33</v>
      </c>
      <c r="B15543" s="7" t="s">
        <v>111</v>
      </c>
      <c r="C15543" s="7" t="s">
        <v>1330</v>
      </c>
      <c r="D15543" s="7" t="n">
        <v>0</v>
      </c>
      <c r="E15543" s="7" t="n">
        <v>0</v>
      </c>
      <c r="F15543" s="7" t="n">
        <v>3</v>
      </c>
      <c r="G15543" s="7" t="n">
        <v>86.79</v>
      </c>
    </row>
    <row r="15544" customFormat="false" ht="15" hidden="false" customHeight="false" outlineLevel="0" collapsed="false">
      <c r="A15544" s="7" t="s">
        <v>33</v>
      </c>
      <c r="B15544" s="7" t="s">
        <v>222</v>
      </c>
      <c r="C15544" s="7" t="s">
        <v>1331</v>
      </c>
      <c r="D15544" s="7" t="n">
        <v>0</v>
      </c>
      <c r="E15544" s="7" t="n">
        <v>0</v>
      </c>
      <c r="F15544" s="7" t="n">
        <v>3</v>
      </c>
      <c r="G15544" s="7" t="n">
        <v>126.51</v>
      </c>
    </row>
    <row r="15545" customFormat="false" ht="15" hidden="false" customHeight="false" outlineLevel="0" collapsed="false">
      <c r="A15545" s="7" t="s">
        <v>33</v>
      </c>
      <c r="B15545" s="7" t="s">
        <v>225</v>
      </c>
      <c r="C15545" s="7" t="s">
        <v>1331</v>
      </c>
      <c r="D15545" s="7" t="n">
        <v>0</v>
      </c>
      <c r="E15545" s="7" t="n">
        <v>0</v>
      </c>
      <c r="F15545" s="7" t="n">
        <v>3</v>
      </c>
      <c r="G15545" s="7" t="n">
        <v>126.51</v>
      </c>
    </row>
    <row r="15546" customFormat="false" ht="15" hidden="false" customHeight="false" outlineLevel="0" collapsed="false">
      <c r="A15546" s="7" t="s">
        <v>33</v>
      </c>
      <c r="B15546" s="7" t="s">
        <v>248</v>
      </c>
      <c r="C15546" s="7" t="s">
        <v>1331</v>
      </c>
      <c r="D15546" s="7" t="n">
        <v>0</v>
      </c>
      <c r="E15546" s="7" t="n">
        <v>0</v>
      </c>
      <c r="F15546" s="7" t="n">
        <v>3</v>
      </c>
      <c r="G15546" s="7" t="n">
        <v>126.51</v>
      </c>
    </row>
    <row r="15547" customFormat="false" ht="15" hidden="false" customHeight="false" outlineLevel="0" collapsed="false">
      <c r="A15547" s="7" t="s">
        <v>33</v>
      </c>
      <c r="B15547" s="7" t="s">
        <v>227</v>
      </c>
      <c r="C15547" s="7" t="s">
        <v>1432</v>
      </c>
      <c r="D15547" s="7" t="n">
        <v>2</v>
      </c>
      <c r="E15547" s="7" t="n">
        <v>34</v>
      </c>
      <c r="F15547" s="7" t="n">
        <v>0</v>
      </c>
      <c r="G15547" s="7" t="n">
        <v>0</v>
      </c>
    </row>
    <row r="15548" customFormat="false" ht="15" hidden="false" customHeight="false" outlineLevel="0" collapsed="false">
      <c r="A15548" s="7" t="s">
        <v>33</v>
      </c>
      <c r="B15548" s="7" t="s">
        <v>86</v>
      </c>
      <c r="C15548" s="7" t="s">
        <v>1271</v>
      </c>
      <c r="D15548" s="7" t="n">
        <v>1</v>
      </c>
      <c r="E15548" s="7" t="n">
        <v>65</v>
      </c>
      <c r="F15548" s="7" t="n">
        <v>0</v>
      </c>
      <c r="G15548" s="7" t="n">
        <v>0</v>
      </c>
    </row>
    <row r="15549" customFormat="false" ht="15" hidden="false" customHeight="false" outlineLevel="0" collapsed="false">
      <c r="A15549" s="7" t="s">
        <v>33</v>
      </c>
      <c r="B15549" s="7" t="s">
        <v>88</v>
      </c>
      <c r="C15549" s="7" t="s">
        <v>1271</v>
      </c>
      <c r="D15549" s="7" t="n">
        <v>2</v>
      </c>
      <c r="E15549" s="7" t="n">
        <v>130</v>
      </c>
      <c r="F15549" s="7" t="n">
        <v>0</v>
      </c>
      <c r="G15549" s="7" t="n">
        <v>0</v>
      </c>
    </row>
    <row r="15550" customFormat="false" ht="15" hidden="false" customHeight="false" outlineLevel="0" collapsed="false">
      <c r="A15550" s="7" t="s">
        <v>33</v>
      </c>
      <c r="B15550" s="7" t="s">
        <v>241</v>
      </c>
      <c r="C15550" s="7" t="s">
        <v>1276</v>
      </c>
      <c r="D15550" s="7" t="n">
        <v>1</v>
      </c>
      <c r="E15550" s="7" t="n">
        <v>72.34</v>
      </c>
      <c r="F15550" s="7" t="n">
        <v>1</v>
      </c>
      <c r="G15550" s="7" t="n">
        <v>72.34</v>
      </c>
    </row>
    <row r="15551" customFormat="false" ht="15" hidden="false" customHeight="false" outlineLevel="0" collapsed="false">
      <c r="A15551" s="7" t="s">
        <v>33</v>
      </c>
      <c r="B15551" s="7" t="s">
        <v>258</v>
      </c>
      <c r="C15551" s="7" t="s">
        <v>1276</v>
      </c>
      <c r="D15551" s="7" t="n">
        <v>1</v>
      </c>
      <c r="E15551" s="7" t="n">
        <v>72.34</v>
      </c>
      <c r="F15551" s="7" t="n">
        <v>0</v>
      </c>
      <c r="G15551" s="7" t="n">
        <v>0</v>
      </c>
    </row>
    <row r="15552" customFormat="false" ht="15" hidden="false" customHeight="false" outlineLevel="0" collapsed="false">
      <c r="A15552" s="7" t="s">
        <v>33</v>
      </c>
      <c r="B15552" s="7" t="s">
        <v>106</v>
      </c>
      <c r="C15552" s="7" t="s">
        <v>1291</v>
      </c>
      <c r="D15552" s="7" t="n">
        <v>1</v>
      </c>
      <c r="E15552" s="7" t="n">
        <v>24.43</v>
      </c>
      <c r="F15552" s="7" t="n">
        <v>2</v>
      </c>
      <c r="G15552" s="7" t="n">
        <v>48.86</v>
      </c>
    </row>
    <row r="15553" customFormat="false" ht="15" hidden="false" customHeight="false" outlineLevel="0" collapsed="false">
      <c r="A15553" s="7" t="s">
        <v>33</v>
      </c>
      <c r="B15553" s="7" t="s">
        <v>83</v>
      </c>
      <c r="C15553" s="7" t="s">
        <v>1303</v>
      </c>
      <c r="D15553" s="7" t="n">
        <v>6</v>
      </c>
      <c r="E15553" s="7" t="n">
        <v>273</v>
      </c>
      <c r="F15553" s="7" t="n">
        <v>0</v>
      </c>
      <c r="G15553" s="7" t="n">
        <v>0</v>
      </c>
    </row>
    <row r="15554" customFormat="false" ht="15" hidden="false" customHeight="false" outlineLevel="0" collapsed="false">
      <c r="A15554" s="7" t="s">
        <v>33</v>
      </c>
      <c r="B15554" s="7" t="s">
        <v>187</v>
      </c>
      <c r="C15554" s="7" t="s">
        <v>1309</v>
      </c>
      <c r="D15554" s="7" t="n">
        <v>2</v>
      </c>
      <c r="E15554" s="7" t="n">
        <v>155.6</v>
      </c>
      <c r="F15554" s="7" t="n">
        <v>0</v>
      </c>
      <c r="G15554" s="7" t="n">
        <v>0</v>
      </c>
    </row>
    <row r="15555" customFormat="false" ht="15" hidden="false" customHeight="false" outlineLevel="0" collapsed="false">
      <c r="A15555" s="7" t="s">
        <v>33</v>
      </c>
      <c r="B15555" s="7" t="s">
        <v>144</v>
      </c>
      <c r="C15555" s="7" t="s">
        <v>1320</v>
      </c>
      <c r="D15555" s="7" t="n">
        <v>0</v>
      </c>
      <c r="E15555" s="7" t="n">
        <v>0</v>
      </c>
      <c r="F15555" s="7" t="n">
        <v>1</v>
      </c>
      <c r="G15555" s="7" t="n">
        <v>63.27</v>
      </c>
    </row>
    <row r="15556" customFormat="false" ht="15" hidden="false" customHeight="false" outlineLevel="0" collapsed="false">
      <c r="A15556" s="7" t="s">
        <v>33</v>
      </c>
      <c r="B15556" s="7" t="s">
        <v>163</v>
      </c>
      <c r="C15556" s="7" t="s">
        <v>1357</v>
      </c>
      <c r="D15556" s="7" t="n">
        <v>0</v>
      </c>
      <c r="E15556" s="7" t="n">
        <v>0</v>
      </c>
      <c r="F15556" s="7" t="n">
        <v>2</v>
      </c>
      <c r="G15556" s="7" t="n">
        <v>35.64</v>
      </c>
    </row>
    <row r="15557" customFormat="false" ht="15" hidden="false" customHeight="false" outlineLevel="0" collapsed="false">
      <c r="A15557" s="7" t="s">
        <v>33</v>
      </c>
      <c r="B15557" s="7" t="s">
        <v>126</v>
      </c>
      <c r="C15557" s="7" t="s">
        <v>1421</v>
      </c>
      <c r="D15557" s="7" t="n">
        <v>1</v>
      </c>
      <c r="E15557" s="7" t="n">
        <v>25</v>
      </c>
      <c r="F15557" s="7" t="n">
        <v>0</v>
      </c>
      <c r="G15557" s="7" t="n">
        <v>0</v>
      </c>
    </row>
    <row r="15558" customFormat="false" ht="15" hidden="false" customHeight="false" outlineLevel="0" collapsed="false">
      <c r="A15558" s="7" t="s">
        <v>33</v>
      </c>
      <c r="B15558" s="7" t="s">
        <v>122</v>
      </c>
      <c r="C15558" s="7" t="s">
        <v>1421</v>
      </c>
      <c r="D15558" s="7" t="n">
        <v>1</v>
      </c>
      <c r="E15558" s="7" t="n">
        <v>25</v>
      </c>
      <c r="F15558" s="7" t="n">
        <v>0</v>
      </c>
      <c r="G15558" s="7" t="n">
        <v>0</v>
      </c>
    </row>
    <row r="15559" customFormat="false" ht="15" hidden="false" customHeight="false" outlineLevel="0" collapsed="false">
      <c r="A15559" s="7" t="s">
        <v>33</v>
      </c>
      <c r="B15559" s="7" t="s">
        <v>191</v>
      </c>
      <c r="C15559" s="7" t="s">
        <v>1425</v>
      </c>
      <c r="D15559" s="7" t="n">
        <v>1</v>
      </c>
      <c r="E15559" s="7" t="n">
        <v>35</v>
      </c>
      <c r="F15559" s="7" t="n">
        <v>0</v>
      </c>
      <c r="G15559" s="7" t="n">
        <v>0</v>
      </c>
    </row>
    <row r="15560" customFormat="false" ht="15" hidden="false" customHeight="false" outlineLevel="0" collapsed="false">
      <c r="A15560" s="7" t="s">
        <v>33</v>
      </c>
      <c r="B15560" s="7" t="s">
        <v>192</v>
      </c>
      <c r="C15560" s="7" t="s">
        <v>1311</v>
      </c>
      <c r="D15560" s="7" t="n">
        <v>1</v>
      </c>
      <c r="E15560" s="7" t="n">
        <v>20</v>
      </c>
      <c r="F15560" s="7" t="n">
        <v>0</v>
      </c>
      <c r="G15560" s="7" t="n">
        <v>0</v>
      </c>
    </row>
    <row r="15561" customFormat="false" ht="15" hidden="false" customHeight="false" outlineLevel="0" collapsed="false">
      <c r="A15561" s="7" t="s">
        <v>33</v>
      </c>
      <c r="B15561" s="7" t="s">
        <v>120</v>
      </c>
      <c r="C15561" s="7" t="s">
        <v>1451</v>
      </c>
      <c r="D15561" s="7" t="n">
        <v>3</v>
      </c>
      <c r="E15561" s="7" t="n">
        <v>40.2</v>
      </c>
      <c r="F15561" s="7" t="n">
        <v>0</v>
      </c>
      <c r="G15561" s="7" t="n">
        <v>0</v>
      </c>
    </row>
    <row r="15562" customFormat="false" ht="15" hidden="false" customHeight="false" outlineLevel="0" collapsed="false">
      <c r="A15562" s="7" t="s">
        <v>33</v>
      </c>
      <c r="B15562" s="7" t="s">
        <v>357</v>
      </c>
      <c r="C15562" s="7" t="s">
        <v>1465</v>
      </c>
      <c r="D15562" s="7" t="n">
        <v>1</v>
      </c>
      <c r="E15562" s="7" t="n">
        <v>5.81</v>
      </c>
      <c r="F15562" s="7" t="n">
        <v>0</v>
      </c>
      <c r="G15562" s="7" t="n">
        <v>0</v>
      </c>
    </row>
    <row r="15563" customFormat="false" ht="15" hidden="false" customHeight="false" outlineLevel="0" collapsed="false">
      <c r="A15563" s="7" t="s">
        <v>33</v>
      </c>
      <c r="B15563" s="7" t="s">
        <v>332</v>
      </c>
      <c r="C15563" s="7" t="s">
        <v>1487</v>
      </c>
      <c r="D15563" s="7" t="n">
        <v>1</v>
      </c>
      <c r="E15563" s="7" t="n">
        <v>128.71</v>
      </c>
      <c r="F15563" s="7" t="n">
        <v>0</v>
      </c>
      <c r="G15563" s="7" t="n">
        <v>0</v>
      </c>
    </row>
    <row r="15564" customFormat="false" ht="15" hidden="false" customHeight="false" outlineLevel="0" collapsed="false">
      <c r="A15564" s="7" t="s">
        <v>33</v>
      </c>
      <c r="B15564" s="7" t="s">
        <v>86</v>
      </c>
      <c r="C15564" s="7" t="s">
        <v>1271</v>
      </c>
      <c r="D15564" s="7" t="n">
        <v>11</v>
      </c>
      <c r="E15564" s="7" t="n">
        <v>715</v>
      </c>
      <c r="F15564" s="7" t="n">
        <v>0</v>
      </c>
      <c r="G15564" s="7" t="n">
        <v>0</v>
      </c>
    </row>
    <row r="15565" customFormat="false" ht="15" hidden="false" customHeight="false" outlineLevel="0" collapsed="false">
      <c r="A15565" s="7" t="s">
        <v>33</v>
      </c>
      <c r="B15565" s="7" t="s">
        <v>98</v>
      </c>
      <c r="C15565" s="7" t="s">
        <v>1271</v>
      </c>
      <c r="D15565" s="7" t="n">
        <v>8</v>
      </c>
      <c r="E15565" s="7" t="n">
        <v>520</v>
      </c>
      <c r="F15565" s="7" t="n">
        <v>0</v>
      </c>
      <c r="G15565" s="7" t="n">
        <v>0</v>
      </c>
    </row>
    <row r="15566" customFormat="false" ht="15" hidden="false" customHeight="false" outlineLevel="0" collapsed="false">
      <c r="A15566" s="7" t="s">
        <v>33</v>
      </c>
      <c r="B15566" s="7" t="s">
        <v>88</v>
      </c>
      <c r="C15566" s="7" t="s">
        <v>1271</v>
      </c>
      <c r="D15566" s="7" t="n">
        <v>8</v>
      </c>
      <c r="E15566" s="7" t="n">
        <v>520</v>
      </c>
      <c r="F15566" s="7" t="n">
        <v>0</v>
      </c>
      <c r="G15566" s="7" t="n">
        <v>0</v>
      </c>
    </row>
    <row r="15567" customFormat="false" ht="15" hidden="false" customHeight="false" outlineLevel="0" collapsed="false">
      <c r="A15567" s="7" t="s">
        <v>33</v>
      </c>
      <c r="B15567" s="7" t="s">
        <v>206</v>
      </c>
      <c r="C15567" s="7" t="s">
        <v>1271</v>
      </c>
      <c r="D15567" s="7" t="n">
        <v>10</v>
      </c>
      <c r="E15567" s="7" t="n">
        <v>650</v>
      </c>
      <c r="F15567" s="7" t="n">
        <v>0</v>
      </c>
      <c r="G15567" s="7" t="n">
        <v>0</v>
      </c>
    </row>
    <row r="15568" customFormat="false" ht="15" hidden="false" customHeight="false" outlineLevel="0" collapsed="false">
      <c r="A15568" s="7" t="s">
        <v>33</v>
      </c>
      <c r="B15568" s="7" t="s">
        <v>172</v>
      </c>
      <c r="C15568" s="7" t="s">
        <v>1276</v>
      </c>
      <c r="D15568" s="7" t="n">
        <v>1</v>
      </c>
      <c r="E15568" s="7" t="n">
        <v>72.34</v>
      </c>
      <c r="F15568" s="7" t="n">
        <v>0</v>
      </c>
      <c r="G15568" s="7" t="n">
        <v>0</v>
      </c>
    </row>
    <row r="15569" customFormat="false" ht="15" hidden="false" customHeight="false" outlineLevel="0" collapsed="false">
      <c r="A15569" s="7" t="s">
        <v>33</v>
      </c>
      <c r="B15569" s="7" t="s">
        <v>157</v>
      </c>
      <c r="C15569" s="7" t="s">
        <v>1276</v>
      </c>
      <c r="D15569" s="7" t="n">
        <v>1</v>
      </c>
      <c r="E15569" s="7" t="n">
        <v>72.34</v>
      </c>
      <c r="F15569" s="7" t="n">
        <v>0</v>
      </c>
      <c r="G15569" s="7" t="n">
        <v>0</v>
      </c>
    </row>
    <row r="15570" customFormat="false" ht="15" hidden="false" customHeight="false" outlineLevel="0" collapsed="false">
      <c r="A15570" s="7" t="s">
        <v>33</v>
      </c>
      <c r="B15570" s="7" t="s">
        <v>413</v>
      </c>
      <c r="C15570" s="7" t="s">
        <v>1284</v>
      </c>
      <c r="D15570" s="7" t="n">
        <v>0</v>
      </c>
      <c r="E15570" s="7" t="n">
        <v>0</v>
      </c>
      <c r="F15570" s="7" t="n">
        <v>1</v>
      </c>
      <c r="G15570" s="7" t="n">
        <v>160</v>
      </c>
    </row>
    <row r="15571" customFormat="false" ht="15" hidden="false" customHeight="false" outlineLevel="0" collapsed="false">
      <c r="A15571" s="7" t="s">
        <v>33</v>
      </c>
      <c r="B15571" s="7" t="s">
        <v>96</v>
      </c>
      <c r="C15571" s="7" t="s">
        <v>1291</v>
      </c>
      <c r="D15571" s="7" t="n">
        <v>3</v>
      </c>
      <c r="E15571" s="7" t="n">
        <v>73.29</v>
      </c>
      <c r="F15571" s="7" t="n">
        <v>0</v>
      </c>
      <c r="G15571" s="7" t="n">
        <v>0</v>
      </c>
    </row>
    <row r="15572" customFormat="false" ht="15" hidden="false" customHeight="false" outlineLevel="0" collapsed="false">
      <c r="A15572" s="7" t="s">
        <v>33</v>
      </c>
      <c r="B15572" s="7" t="s">
        <v>110</v>
      </c>
      <c r="C15572" s="7" t="s">
        <v>1291</v>
      </c>
      <c r="D15572" s="7" t="n">
        <v>1</v>
      </c>
      <c r="E15572" s="7" t="n">
        <v>24.43</v>
      </c>
      <c r="F15572" s="7" t="n">
        <v>0</v>
      </c>
      <c r="G15572" s="7" t="n">
        <v>0</v>
      </c>
    </row>
    <row r="15573" customFormat="false" ht="15" hidden="false" customHeight="false" outlineLevel="0" collapsed="false">
      <c r="A15573" s="7" t="s">
        <v>33</v>
      </c>
      <c r="B15573" s="7" t="s">
        <v>173</v>
      </c>
      <c r="C15573" s="7" t="s">
        <v>1291</v>
      </c>
      <c r="D15573" s="7" t="n">
        <v>1</v>
      </c>
      <c r="E15573" s="7" t="n">
        <v>24.43</v>
      </c>
      <c r="F15573" s="7" t="n">
        <v>0</v>
      </c>
      <c r="G15573" s="7" t="n">
        <v>0</v>
      </c>
    </row>
    <row r="15574" customFormat="false" ht="15" hidden="false" customHeight="false" outlineLevel="0" collapsed="false">
      <c r="A15574" s="7" t="s">
        <v>33</v>
      </c>
      <c r="B15574" s="7" t="s">
        <v>83</v>
      </c>
      <c r="C15574" s="7" t="s">
        <v>1303</v>
      </c>
      <c r="D15574" s="7" t="n">
        <v>0</v>
      </c>
      <c r="E15574" s="7" t="n">
        <v>0</v>
      </c>
      <c r="F15574" s="7" t="n">
        <v>3</v>
      </c>
      <c r="G15574" s="7" t="n">
        <v>136.5</v>
      </c>
    </row>
    <row r="15575" customFormat="false" ht="15" hidden="false" customHeight="false" outlineLevel="0" collapsed="false">
      <c r="A15575" s="7" t="s">
        <v>33</v>
      </c>
      <c r="B15575" s="7" t="s">
        <v>187</v>
      </c>
      <c r="C15575" s="7" t="s">
        <v>1309</v>
      </c>
      <c r="D15575" s="7" t="n">
        <v>0</v>
      </c>
      <c r="E15575" s="7" t="n">
        <v>0</v>
      </c>
      <c r="F15575" s="7" t="n">
        <v>3</v>
      </c>
      <c r="G15575" s="7" t="n">
        <v>233.4</v>
      </c>
    </row>
    <row r="15576" customFormat="false" ht="15" hidden="false" customHeight="false" outlineLevel="0" collapsed="false">
      <c r="A15576" s="7" t="s">
        <v>33</v>
      </c>
      <c r="B15576" s="7" t="s">
        <v>144</v>
      </c>
      <c r="C15576" s="7" t="s">
        <v>1320</v>
      </c>
      <c r="D15576" s="7" t="n">
        <v>6</v>
      </c>
      <c r="E15576" s="7" t="n">
        <v>379.62</v>
      </c>
      <c r="F15576" s="7" t="n">
        <v>0</v>
      </c>
      <c r="G15576" s="7" t="n">
        <v>0</v>
      </c>
    </row>
    <row r="15577" customFormat="false" ht="15" hidden="false" customHeight="false" outlineLevel="0" collapsed="false">
      <c r="A15577" s="7" t="s">
        <v>33</v>
      </c>
      <c r="B15577" s="7" t="s">
        <v>138</v>
      </c>
      <c r="C15577" s="7" t="s">
        <v>1320</v>
      </c>
      <c r="D15577" s="7" t="n">
        <v>6</v>
      </c>
      <c r="E15577" s="7" t="n">
        <v>379.62</v>
      </c>
      <c r="F15577" s="7" t="n">
        <v>0</v>
      </c>
      <c r="G15577" s="7" t="n">
        <v>0</v>
      </c>
    </row>
    <row r="15578" customFormat="false" ht="15" hidden="false" customHeight="false" outlineLevel="0" collapsed="false">
      <c r="A15578" s="7" t="s">
        <v>33</v>
      </c>
      <c r="B15578" s="7" t="s">
        <v>218</v>
      </c>
      <c r="C15578" s="7" t="s">
        <v>1320</v>
      </c>
      <c r="D15578" s="7" t="n">
        <v>3</v>
      </c>
      <c r="E15578" s="7" t="n">
        <v>189.81</v>
      </c>
      <c r="F15578" s="7" t="n">
        <v>0</v>
      </c>
      <c r="G15578" s="7" t="n">
        <v>0</v>
      </c>
    </row>
    <row r="15579" customFormat="false" ht="15" hidden="false" customHeight="false" outlineLevel="0" collapsed="false">
      <c r="A15579" s="7" t="s">
        <v>33</v>
      </c>
      <c r="B15579" s="7" t="s">
        <v>166</v>
      </c>
      <c r="C15579" s="7" t="s">
        <v>1320</v>
      </c>
      <c r="D15579" s="7" t="n">
        <v>5</v>
      </c>
      <c r="E15579" s="7" t="n">
        <v>316.35</v>
      </c>
      <c r="F15579" s="7" t="n">
        <v>0</v>
      </c>
      <c r="G15579" s="7" t="n">
        <v>0</v>
      </c>
    </row>
    <row r="15580" customFormat="false" ht="15" hidden="false" customHeight="false" outlineLevel="0" collapsed="false">
      <c r="A15580" s="7" t="s">
        <v>33</v>
      </c>
      <c r="B15580" s="7" t="s">
        <v>113</v>
      </c>
      <c r="C15580" s="7" t="s">
        <v>1330</v>
      </c>
      <c r="D15580" s="7" t="n">
        <v>2</v>
      </c>
      <c r="E15580" s="7" t="n">
        <v>57.86</v>
      </c>
      <c r="F15580" s="7" t="n">
        <v>0</v>
      </c>
      <c r="G15580" s="7" t="n">
        <v>0</v>
      </c>
    </row>
    <row r="15581" customFormat="false" ht="15" hidden="false" customHeight="false" outlineLevel="0" collapsed="false">
      <c r="A15581" s="7" t="s">
        <v>33</v>
      </c>
      <c r="B15581" s="7" t="s">
        <v>111</v>
      </c>
      <c r="C15581" s="7" t="s">
        <v>1330</v>
      </c>
      <c r="D15581" s="7" t="n">
        <v>3</v>
      </c>
      <c r="E15581" s="7" t="n">
        <v>86.79</v>
      </c>
      <c r="F15581" s="7" t="n">
        <v>0</v>
      </c>
      <c r="G15581" s="7" t="n">
        <v>0</v>
      </c>
    </row>
    <row r="15582" customFormat="false" ht="15" hidden="false" customHeight="false" outlineLevel="0" collapsed="false">
      <c r="A15582" s="7" t="s">
        <v>33</v>
      </c>
      <c r="B15582" s="7" t="s">
        <v>153</v>
      </c>
      <c r="C15582" s="7" t="s">
        <v>1330</v>
      </c>
      <c r="D15582" s="7" t="n">
        <v>2</v>
      </c>
      <c r="E15582" s="7" t="n">
        <v>57.86</v>
      </c>
      <c r="F15582" s="7" t="n">
        <v>0</v>
      </c>
      <c r="G15582" s="7" t="n">
        <v>0</v>
      </c>
    </row>
    <row r="15583" customFormat="false" ht="15" hidden="false" customHeight="false" outlineLevel="0" collapsed="false">
      <c r="A15583" s="7" t="s">
        <v>33</v>
      </c>
      <c r="B15583" s="7" t="s">
        <v>222</v>
      </c>
      <c r="C15583" s="7" t="s">
        <v>1331</v>
      </c>
      <c r="D15583" s="7" t="n">
        <v>3</v>
      </c>
      <c r="E15583" s="7" t="n">
        <v>126.51</v>
      </c>
      <c r="F15583" s="7" t="n">
        <v>0</v>
      </c>
      <c r="G15583" s="7" t="n">
        <v>0</v>
      </c>
    </row>
    <row r="15584" customFormat="false" ht="15" hidden="false" customHeight="false" outlineLevel="0" collapsed="false">
      <c r="A15584" s="7" t="s">
        <v>33</v>
      </c>
      <c r="B15584" s="7" t="s">
        <v>225</v>
      </c>
      <c r="C15584" s="7" t="s">
        <v>1331</v>
      </c>
      <c r="D15584" s="7" t="n">
        <v>4</v>
      </c>
      <c r="E15584" s="7" t="n">
        <v>168.68</v>
      </c>
      <c r="F15584" s="7" t="n">
        <v>0</v>
      </c>
      <c r="G15584" s="7" t="n">
        <v>0</v>
      </c>
    </row>
    <row r="15585" customFormat="false" ht="15" hidden="false" customHeight="false" outlineLevel="0" collapsed="false">
      <c r="A15585" s="7" t="s">
        <v>33</v>
      </c>
      <c r="B15585" s="7" t="s">
        <v>248</v>
      </c>
      <c r="C15585" s="7" t="s">
        <v>1331</v>
      </c>
      <c r="D15585" s="7" t="n">
        <v>5</v>
      </c>
      <c r="E15585" s="7" t="n">
        <v>210.85</v>
      </c>
      <c r="F15585" s="7" t="n">
        <v>0</v>
      </c>
      <c r="G15585" s="7" t="n">
        <v>0</v>
      </c>
    </row>
    <row r="15586" customFormat="false" ht="15" hidden="false" customHeight="false" outlineLevel="0" collapsed="false">
      <c r="A15586" s="7" t="s">
        <v>33</v>
      </c>
      <c r="B15586" s="7" t="s">
        <v>141</v>
      </c>
      <c r="C15586" s="7" t="s">
        <v>1334</v>
      </c>
      <c r="D15586" s="7" t="n">
        <v>5</v>
      </c>
      <c r="E15586" s="7" t="n">
        <v>85</v>
      </c>
      <c r="F15586" s="7" t="n">
        <v>0</v>
      </c>
      <c r="G15586" s="7" t="n">
        <v>0</v>
      </c>
    </row>
    <row r="15587" customFormat="false" ht="15" hidden="false" customHeight="false" outlineLevel="0" collapsed="false">
      <c r="A15587" s="7" t="s">
        <v>33</v>
      </c>
      <c r="B15587" s="7" t="s">
        <v>125</v>
      </c>
      <c r="C15587" s="7" t="s">
        <v>1334</v>
      </c>
      <c r="D15587" s="7" t="n">
        <v>6</v>
      </c>
      <c r="E15587" s="7" t="n">
        <v>102</v>
      </c>
      <c r="F15587" s="7" t="n">
        <v>0</v>
      </c>
      <c r="G15587" s="7" t="n">
        <v>0</v>
      </c>
    </row>
    <row r="15588" customFormat="false" ht="15" hidden="false" customHeight="false" outlineLevel="0" collapsed="false">
      <c r="A15588" s="7" t="s">
        <v>33</v>
      </c>
      <c r="B15588" s="7" t="s">
        <v>177</v>
      </c>
      <c r="C15588" s="7" t="s">
        <v>1334</v>
      </c>
      <c r="D15588" s="7" t="n">
        <v>5</v>
      </c>
      <c r="E15588" s="7" t="n">
        <v>85</v>
      </c>
      <c r="F15588" s="7" t="n">
        <v>0</v>
      </c>
      <c r="G15588" s="7" t="n">
        <v>0</v>
      </c>
    </row>
    <row r="15589" customFormat="false" ht="15" hidden="false" customHeight="false" outlineLevel="0" collapsed="false">
      <c r="A15589" s="7" t="s">
        <v>33</v>
      </c>
      <c r="B15589" s="7" t="s">
        <v>201</v>
      </c>
      <c r="C15589" s="7" t="s">
        <v>1344</v>
      </c>
      <c r="D15589" s="7" t="n">
        <v>2</v>
      </c>
      <c r="E15589" s="7" t="n">
        <v>19</v>
      </c>
      <c r="F15589" s="7" t="n">
        <v>0</v>
      </c>
      <c r="G15589" s="7" t="n">
        <v>0</v>
      </c>
    </row>
    <row r="15590" customFormat="false" ht="15" hidden="false" customHeight="false" outlineLevel="0" collapsed="false">
      <c r="A15590" s="7" t="s">
        <v>33</v>
      </c>
      <c r="B15590" s="7" t="s">
        <v>246</v>
      </c>
      <c r="C15590" s="7" t="s">
        <v>1345</v>
      </c>
      <c r="D15590" s="7" t="n">
        <v>1</v>
      </c>
      <c r="E15590" s="7" t="n">
        <v>9.5</v>
      </c>
      <c r="F15590" s="7" t="n">
        <v>0</v>
      </c>
      <c r="G15590" s="7" t="n">
        <v>0</v>
      </c>
    </row>
    <row r="15591" customFormat="false" ht="15" hidden="false" customHeight="false" outlineLevel="0" collapsed="false">
      <c r="A15591" s="7" t="s">
        <v>33</v>
      </c>
      <c r="B15591" s="7" t="s">
        <v>163</v>
      </c>
      <c r="C15591" s="7" t="s">
        <v>1357</v>
      </c>
      <c r="D15591" s="7" t="n">
        <v>30</v>
      </c>
      <c r="E15591" s="7" t="n">
        <v>534.6</v>
      </c>
      <c r="F15591" s="7" t="n">
        <v>80</v>
      </c>
      <c r="G15591" s="7" t="n">
        <v>1425.6</v>
      </c>
    </row>
    <row r="15592" customFormat="false" ht="15" hidden="false" customHeight="false" outlineLevel="0" collapsed="false">
      <c r="A15592" s="7" t="s">
        <v>33</v>
      </c>
      <c r="B15592" s="7" t="s">
        <v>278</v>
      </c>
      <c r="C15592" s="7" t="s">
        <v>1372</v>
      </c>
      <c r="D15592" s="7" t="n">
        <v>1</v>
      </c>
      <c r="E15592" s="7" t="n">
        <v>42</v>
      </c>
      <c r="F15592" s="7" t="n">
        <v>0</v>
      </c>
      <c r="G15592" s="7" t="n">
        <v>0</v>
      </c>
    </row>
    <row r="15593" customFormat="false" ht="15" hidden="false" customHeight="false" outlineLevel="0" collapsed="false">
      <c r="A15593" s="7" t="s">
        <v>33</v>
      </c>
      <c r="B15593" s="7" t="s">
        <v>268</v>
      </c>
      <c r="C15593" s="7" t="s">
        <v>1372</v>
      </c>
      <c r="D15593" s="7" t="n">
        <v>1</v>
      </c>
      <c r="E15593" s="7" t="n">
        <v>42</v>
      </c>
      <c r="F15593" s="7" t="n">
        <v>0</v>
      </c>
      <c r="G15593" s="7" t="n">
        <v>0</v>
      </c>
    </row>
    <row r="15594" customFormat="false" ht="15" hidden="false" customHeight="false" outlineLevel="0" collapsed="false">
      <c r="A15594" s="7" t="s">
        <v>33</v>
      </c>
      <c r="B15594" s="7" t="s">
        <v>148</v>
      </c>
      <c r="C15594" s="7" t="s">
        <v>1387</v>
      </c>
      <c r="D15594" s="7" t="n">
        <v>1</v>
      </c>
      <c r="E15594" s="7" t="n">
        <v>16.5</v>
      </c>
      <c r="F15594" s="7" t="n">
        <v>0</v>
      </c>
      <c r="G15594" s="7" t="n">
        <v>0</v>
      </c>
    </row>
    <row r="15595" customFormat="false" ht="15" hidden="false" customHeight="false" outlineLevel="0" collapsed="false">
      <c r="A15595" s="7" t="s">
        <v>33</v>
      </c>
      <c r="B15595" s="7" t="s">
        <v>139</v>
      </c>
      <c r="C15595" s="7" t="s">
        <v>1387</v>
      </c>
      <c r="D15595" s="7" t="n">
        <v>2</v>
      </c>
      <c r="E15595" s="7" t="n">
        <v>33</v>
      </c>
      <c r="F15595" s="7" t="n">
        <v>0</v>
      </c>
      <c r="G15595" s="7" t="n">
        <v>0</v>
      </c>
    </row>
    <row r="15596" customFormat="false" ht="15" hidden="false" customHeight="false" outlineLevel="0" collapsed="false">
      <c r="A15596" s="7" t="s">
        <v>33</v>
      </c>
      <c r="B15596" s="7" t="s">
        <v>181</v>
      </c>
      <c r="C15596" s="7" t="s">
        <v>1387</v>
      </c>
      <c r="D15596" s="7" t="n">
        <v>2</v>
      </c>
      <c r="E15596" s="7" t="n">
        <v>33</v>
      </c>
      <c r="F15596" s="7" t="n">
        <v>0</v>
      </c>
      <c r="G15596" s="7" t="n">
        <v>0</v>
      </c>
    </row>
    <row r="15597" customFormat="false" ht="15" hidden="false" customHeight="false" outlineLevel="0" collapsed="false">
      <c r="A15597" s="7" t="s">
        <v>33</v>
      </c>
      <c r="B15597" s="7" t="s">
        <v>257</v>
      </c>
      <c r="C15597" s="7" t="s">
        <v>1387</v>
      </c>
      <c r="D15597" s="7" t="n">
        <v>3</v>
      </c>
      <c r="E15597" s="7" t="n">
        <v>49.5</v>
      </c>
      <c r="F15597" s="7" t="n">
        <v>0</v>
      </c>
      <c r="G15597" s="7" t="n">
        <v>0</v>
      </c>
    </row>
    <row r="15598" customFormat="false" ht="15" hidden="false" customHeight="false" outlineLevel="0" collapsed="false">
      <c r="A15598" s="7" t="s">
        <v>33</v>
      </c>
      <c r="B15598" s="7" t="s">
        <v>133</v>
      </c>
      <c r="C15598" s="7" t="s">
        <v>1390</v>
      </c>
      <c r="D15598" s="7" t="n">
        <v>1</v>
      </c>
      <c r="E15598" s="7" t="n">
        <v>20.5</v>
      </c>
      <c r="F15598" s="7" t="n">
        <v>0</v>
      </c>
      <c r="G15598" s="7" t="n">
        <v>0</v>
      </c>
    </row>
    <row r="15599" customFormat="false" ht="15" hidden="false" customHeight="false" outlineLevel="0" collapsed="false">
      <c r="A15599" s="7" t="s">
        <v>33</v>
      </c>
      <c r="B15599" s="7" t="s">
        <v>167</v>
      </c>
      <c r="C15599" s="7" t="s">
        <v>1390</v>
      </c>
      <c r="D15599" s="7" t="n">
        <v>1</v>
      </c>
      <c r="E15599" s="7" t="n">
        <v>20.5</v>
      </c>
      <c r="F15599" s="7" t="n">
        <v>0</v>
      </c>
      <c r="G15599" s="7" t="n">
        <v>0</v>
      </c>
    </row>
    <row r="15600" customFormat="false" ht="15" hidden="false" customHeight="false" outlineLevel="0" collapsed="false">
      <c r="A15600" s="7" t="s">
        <v>33</v>
      </c>
      <c r="B15600" s="7" t="s">
        <v>285</v>
      </c>
      <c r="C15600" s="7" t="s">
        <v>1390</v>
      </c>
      <c r="D15600" s="7" t="n">
        <v>1</v>
      </c>
      <c r="E15600" s="7" t="n">
        <v>20.5</v>
      </c>
      <c r="F15600" s="7" t="n">
        <v>0</v>
      </c>
      <c r="G15600" s="7" t="n">
        <v>0</v>
      </c>
    </row>
    <row r="15601" customFormat="false" ht="15" hidden="false" customHeight="false" outlineLevel="0" collapsed="false">
      <c r="A15601" s="7" t="s">
        <v>33</v>
      </c>
      <c r="B15601" s="7" t="s">
        <v>330</v>
      </c>
      <c r="C15601" s="7" t="s">
        <v>1393</v>
      </c>
      <c r="D15601" s="7" t="n">
        <v>1</v>
      </c>
      <c r="E15601" s="7" t="n">
        <v>21</v>
      </c>
      <c r="F15601" s="7" t="n">
        <v>0</v>
      </c>
      <c r="G15601" s="7" t="n">
        <v>0</v>
      </c>
    </row>
    <row r="15602" customFormat="false" ht="15" hidden="false" customHeight="false" outlineLevel="0" collapsed="false">
      <c r="A15602" s="7" t="s">
        <v>33</v>
      </c>
      <c r="B15602" s="7" t="s">
        <v>361</v>
      </c>
      <c r="C15602" s="7" t="s">
        <v>1393</v>
      </c>
      <c r="D15602" s="7" t="n">
        <v>1</v>
      </c>
      <c r="E15602" s="7" t="n">
        <v>21</v>
      </c>
      <c r="F15602" s="7" t="n">
        <v>0</v>
      </c>
      <c r="G15602" s="7" t="n">
        <v>0</v>
      </c>
    </row>
    <row r="15603" customFormat="false" ht="15" hidden="false" customHeight="false" outlineLevel="0" collapsed="false">
      <c r="A15603" s="7" t="s">
        <v>33</v>
      </c>
      <c r="B15603" s="7" t="s">
        <v>365</v>
      </c>
      <c r="C15603" s="7" t="s">
        <v>1393</v>
      </c>
      <c r="D15603" s="7" t="n">
        <v>1</v>
      </c>
      <c r="E15603" s="7" t="n">
        <v>21</v>
      </c>
      <c r="F15603" s="7" t="n">
        <v>0</v>
      </c>
      <c r="G15603" s="7" t="n">
        <v>0</v>
      </c>
    </row>
    <row r="15604" customFormat="false" ht="15" hidden="false" customHeight="false" outlineLevel="0" collapsed="false">
      <c r="A15604" s="7" t="s">
        <v>33</v>
      </c>
      <c r="B15604" s="7" t="s">
        <v>128</v>
      </c>
      <c r="C15604" s="7" t="s">
        <v>1421</v>
      </c>
      <c r="D15604" s="7" t="n">
        <v>0</v>
      </c>
      <c r="E15604" s="7" t="n">
        <v>0</v>
      </c>
      <c r="F15604" s="7" t="n">
        <v>3</v>
      </c>
      <c r="G15604" s="7" t="n">
        <v>75</v>
      </c>
    </row>
    <row r="15605" customFormat="false" ht="15" hidden="false" customHeight="false" outlineLevel="0" collapsed="false">
      <c r="A15605" s="7" t="s">
        <v>33</v>
      </c>
      <c r="B15605" s="7" t="s">
        <v>126</v>
      </c>
      <c r="C15605" s="7" t="s">
        <v>1421</v>
      </c>
      <c r="D15605" s="7" t="n">
        <v>0</v>
      </c>
      <c r="E15605" s="7" t="n">
        <v>0</v>
      </c>
      <c r="F15605" s="7" t="n">
        <v>3</v>
      </c>
      <c r="G15605" s="7" t="n">
        <v>75</v>
      </c>
    </row>
    <row r="15606" customFormat="false" ht="15" hidden="false" customHeight="false" outlineLevel="0" collapsed="false">
      <c r="A15606" s="7" t="s">
        <v>33</v>
      </c>
      <c r="B15606" s="7" t="s">
        <v>122</v>
      </c>
      <c r="C15606" s="7" t="s">
        <v>1421</v>
      </c>
      <c r="D15606" s="7" t="n">
        <v>0</v>
      </c>
      <c r="E15606" s="7" t="n">
        <v>0</v>
      </c>
      <c r="F15606" s="7" t="n">
        <v>3</v>
      </c>
      <c r="G15606" s="7" t="n">
        <v>75</v>
      </c>
    </row>
    <row r="15607" customFormat="false" ht="15" hidden="false" customHeight="false" outlineLevel="0" collapsed="false">
      <c r="A15607" s="7" t="s">
        <v>33</v>
      </c>
      <c r="B15607" s="7" t="s">
        <v>142</v>
      </c>
      <c r="C15607" s="7" t="s">
        <v>1421</v>
      </c>
      <c r="D15607" s="7" t="n">
        <v>0</v>
      </c>
      <c r="E15607" s="7" t="n">
        <v>0</v>
      </c>
      <c r="F15607" s="7" t="n">
        <v>3</v>
      </c>
      <c r="G15607" s="7" t="n">
        <v>75</v>
      </c>
    </row>
    <row r="15608" customFormat="false" ht="15" hidden="false" customHeight="false" outlineLevel="0" collapsed="false">
      <c r="A15608" s="7" t="s">
        <v>33</v>
      </c>
      <c r="B15608" s="7" t="s">
        <v>130</v>
      </c>
      <c r="C15608" s="7" t="s">
        <v>1425</v>
      </c>
      <c r="D15608" s="7" t="n">
        <v>1</v>
      </c>
      <c r="E15608" s="7" t="n">
        <v>35</v>
      </c>
      <c r="F15608" s="7" t="n">
        <v>0</v>
      </c>
      <c r="G15608" s="7" t="n">
        <v>0</v>
      </c>
    </row>
    <row r="15609" customFormat="false" ht="15" hidden="false" customHeight="false" outlineLevel="0" collapsed="false">
      <c r="A15609" s="7" t="s">
        <v>33</v>
      </c>
      <c r="B15609" s="7" t="s">
        <v>152</v>
      </c>
      <c r="C15609" s="7" t="s">
        <v>1425</v>
      </c>
      <c r="D15609" s="7" t="n">
        <v>1</v>
      </c>
      <c r="E15609" s="7" t="n">
        <v>35</v>
      </c>
      <c r="F15609" s="7" t="n">
        <v>0</v>
      </c>
      <c r="G15609" s="7" t="n">
        <v>0</v>
      </c>
    </row>
    <row r="15610" customFormat="false" ht="15" hidden="false" customHeight="false" outlineLevel="0" collapsed="false">
      <c r="A15610" s="7" t="s">
        <v>33</v>
      </c>
      <c r="B15610" s="7" t="s">
        <v>191</v>
      </c>
      <c r="C15610" s="7" t="s">
        <v>1425</v>
      </c>
      <c r="D15610" s="7" t="n">
        <v>1</v>
      </c>
      <c r="E15610" s="7" t="n">
        <v>35</v>
      </c>
      <c r="F15610" s="7" t="n">
        <v>0</v>
      </c>
      <c r="G15610" s="7" t="n">
        <v>0</v>
      </c>
    </row>
    <row r="15611" customFormat="false" ht="15" hidden="false" customHeight="false" outlineLevel="0" collapsed="false">
      <c r="A15611" s="7" t="s">
        <v>33</v>
      </c>
      <c r="B15611" s="7" t="s">
        <v>212</v>
      </c>
      <c r="C15611" s="7" t="s">
        <v>1432</v>
      </c>
      <c r="D15611" s="7" t="n">
        <v>2</v>
      </c>
      <c r="E15611" s="7" t="n">
        <v>34</v>
      </c>
      <c r="F15611" s="7" t="n">
        <v>0</v>
      </c>
      <c r="G15611" s="7" t="n">
        <v>0</v>
      </c>
    </row>
    <row r="15612" customFormat="false" ht="15" hidden="false" customHeight="false" outlineLevel="0" collapsed="false">
      <c r="A15612" s="7" t="s">
        <v>33</v>
      </c>
      <c r="B15612" s="7" t="s">
        <v>884</v>
      </c>
      <c r="C15612" s="7" t="s">
        <v>1436</v>
      </c>
      <c r="D15612" s="7" t="n">
        <v>1</v>
      </c>
      <c r="E15612" s="7" t="n">
        <v>36</v>
      </c>
      <c r="F15612" s="7" t="n">
        <v>0</v>
      </c>
      <c r="G15612" s="7" t="n">
        <v>0</v>
      </c>
    </row>
    <row r="15613" customFormat="false" ht="15" hidden="false" customHeight="false" outlineLevel="0" collapsed="false">
      <c r="A15613" s="7" t="s">
        <v>33</v>
      </c>
      <c r="B15613" s="7" t="s">
        <v>909</v>
      </c>
      <c r="C15613" s="7" t="s">
        <v>1573</v>
      </c>
      <c r="D15613" s="7" t="n">
        <v>2</v>
      </c>
      <c r="E15613" s="7" t="n">
        <v>33.2</v>
      </c>
      <c r="F15613" s="7" t="n">
        <v>0</v>
      </c>
      <c r="G15613" s="7" t="n">
        <v>0</v>
      </c>
    </row>
    <row r="15614" customFormat="false" ht="15" hidden="false" customHeight="false" outlineLevel="0" collapsed="false">
      <c r="A15614" s="7" t="s">
        <v>33</v>
      </c>
      <c r="B15614" s="7" t="s">
        <v>868</v>
      </c>
      <c r="C15614" s="7" t="s">
        <v>1573</v>
      </c>
      <c r="D15614" s="7" t="n">
        <v>3</v>
      </c>
      <c r="E15614" s="7" t="n">
        <v>55.5</v>
      </c>
      <c r="F15614" s="7" t="n">
        <v>0</v>
      </c>
      <c r="G15614" s="7" t="n">
        <v>0</v>
      </c>
    </row>
    <row r="15615" customFormat="false" ht="15" hidden="false" customHeight="false" outlineLevel="0" collapsed="false">
      <c r="A15615" s="7" t="s">
        <v>33</v>
      </c>
      <c r="B15615" s="7" t="s">
        <v>910</v>
      </c>
      <c r="C15615" s="7" t="s">
        <v>1574</v>
      </c>
      <c r="D15615" s="7" t="n">
        <v>3</v>
      </c>
      <c r="E15615" s="7" t="n">
        <v>75</v>
      </c>
      <c r="F15615" s="7" t="n">
        <v>0</v>
      </c>
      <c r="G15615" s="7" t="n">
        <v>0</v>
      </c>
    </row>
    <row r="15616" customFormat="false" ht="15" hidden="false" customHeight="false" outlineLevel="0" collapsed="false">
      <c r="A15616" s="7" t="s">
        <v>33</v>
      </c>
      <c r="B15616" s="7" t="s">
        <v>908</v>
      </c>
      <c r="C15616" s="7" t="s">
        <v>1393</v>
      </c>
      <c r="D15616" s="7" t="n">
        <v>1</v>
      </c>
      <c r="E15616" s="7" t="n">
        <v>20.5</v>
      </c>
      <c r="F15616" s="7" t="n">
        <v>0</v>
      </c>
      <c r="G15616" s="7" t="n">
        <v>0</v>
      </c>
    </row>
    <row r="15617" customFormat="false" ht="15" hidden="false" customHeight="false" outlineLevel="0" collapsed="false">
      <c r="A15617" s="7" t="s">
        <v>33</v>
      </c>
      <c r="B15617" s="7" t="s">
        <v>899</v>
      </c>
      <c r="C15617" s="7" t="s">
        <v>1429</v>
      </c>
      <c r="D15617" s="7" t="n">
        <v>4</v>
      </c>
      <c r="E15617" s="7" t="n">
        <v>83.2</v>
      </c>
      <c r="F15617" s="7" t="n">
        <v>0</v>
      </c>
      <c r="G15617" s="7" t="n">
        <v>0</v>
      </c>
    </row>
    <row r="15618" customFormat="false" ht="15" hidden="false" customHeight="false" outlineLevel="0" collapsed="false">
      <c r="A15618" s="7" t="s">
        <v>33</v>
      </c>
      <c r="B15618" s="7" t="s">
        <v>86</v>
      </c>
      <c r="C15618" s="7" t="s">
        <v>1271</v>
      </c>
      <c r="D15618" s="7" t="n">
        <v>5</v>
      </c>
      <c r="E15618" s="7" t="n">
        <v>325</v>
      </c>
      <c r="F15618" s="7" t="n">
        <v>2</v>
      </c>
      <c r="G15618" s="7" t="n">
        <v>130</v>
      </c>
    </row>
    <row r="15619" customFormat="false" ht="15" hidden="false" customHeight="false" outlineLevel="0" collapsed="false">
      <c r="A15619" s="7" t="s">
        <v>33</v>
      </c>
      <c r="B15619" s="7" t="s">
        <v>98</v>
      </c>
      <c r="C15619" s="7" t="s">
        <v>1271</v>
      </c>
      <c r="D15619" s="7" t="n">
        <v>4</v>
      </c>
      <c r="E15619" s="7" t="n">
        <v>260</v>
      </c>
      <c r="F15619" s="7" t="n">
        <v>0</v>
      </c>
      <c r="G15619" s="7" t="n">
        <v>0</v>
      </c>
    </row>
    <row r="15620" customFormat="false" ht="15" hidden="false" customHeight="false" outlineLevel="0" collapsed="false">
      <c r="A15620" s="7" t="s">
        <v>33</v>
      </c>
      <c r="B15620" s="7" t="s">
        <v>258</v>
      </c>
      <c r="C15620" s="7" t="s">
        <v>1276</v>
      </c>
      <c r="D15620" s="7" t="n">
        <v>3</v>
      </c>
      <c r="E15620" s="7" t="n">
        <v>217.02</v>
      </c>
      <c r="F15620" s="7" t="n">
        <v>0</v>
      </c>
      <c r="G15620" s="7" t="n">
        <v>0</v>
      </c>
    </row>
    <row r="15621" customFormat="false" ht="15" hidden="false" customHeight="false" outlineLevel="0" collapsed="false">
      <c r="A15621" s="7" t="s">
        <v>33</v>
      </c>
      <c r="B15621" s="7" t="s">
        <v>106</v>
      </c>
      <c r="C15621" s="7" t="s">
        <v>1291</v>
      </c>
      <c r="D15621" s="7" t="n">
        <v>0</v>
      </c>
      <c r="E15621" s="7" t="n">
        <v>0</v>
      </c>
      <c r="F15621" s="7" t="n">
        <v>1</v>
      </c>
      <c r="G15621" s="7" t="n">
        <v>24.43</v>
      </c>
    </row>
    <row r="15622" customFormat="false" ht="15" hidden="false" customHeight="false" outlineLevel="0" collapsed="false">
      <c r="A15622" s="7" t="s">
        <v>33</v>
      </c>
      <c r="B15622" s="7" t="s">
        <v>96</v>
      </c>
      <c r="C15622" s="7" t="s">
        <v>1291</v>
      </c>
      <c r="D15622" s="7" t="n">
        <v>2</v>
      </c>
      <c r="E15622" s="7" t="n">
        <v>48.86</v>
      </c>
      <c r="F15622" s="7" t="n">
        <v>0</v>
      </c>
      <c r="G15622" s="7" t="n">
        <v>0</v>
      </c>
    </row>
    <row r="15623" customFormat="false" ht="15" hidden="false" customHeight="false" outlineLevel="0" collapsed="false">
      <c r="A15623" s="7" t="s">
        <v>33</v>
      </c>
      <c r="B15623" s="7" t="s">
        <v>83</v>
      </c>
      <c r="C15623" s="7" t="s">
        <v>1303</v>
      </c>
      <c r="D15623" s="7" t="n">
        <v>14</v>
      </c>
      <c r="E15623" s="7" t="n">
        <v>637</v>
      </c>
      <c r="F15623" s="7" t="n">
        <v>0</v>
      </c>
      <c r="G15623" s="7" t="n">
        <v>0</v>
      </c>
    </row>
    <row r="15624" customFormat="false" ht="15" hidden="false" customHeight="false" outlineLevel="0" collapsed="false">
      <c r="A15624" s="7" t="s">
        <v>33</v>
      </c>
      <c r="B15624" s="7" t="s">
        <v>148</v>
      </c>
      <c r="C15624" s="7" t="s">
        <v>1387</v>
      </c>
      <c r="D15624" s="7" t="n">
        <v>1</v>
      </c>
      <c r="E15624" s="7" t="n">
        <v>16.5</v>
      </c>
      <c r="F15624" s="7" t="n">
        <v>2</v>
      </c>
      <c r="G15624" s="7" t="n">
        <v>33</v>
      </c>
    </row>
    <row r="15625" customFormat="false" ht="15" hidden="false" customHeight="false" outlineLevel="0" collapsed="false">
      <c r="A15625" s="7" t="s">
        <v>33</v>
      </c>
      <c r="B15625" s="7" t="s">
        <v>139</v>
      </c>
      <c r="C15625" s="7" t="s">
        <v>1387</v>
      </c>
      <c r="D15625" s="7" t="n">
        <v>1</v>
      </c>
      <c r="E15625" s="7" t="n">
        <v>16.5</v>
      </c>
      <c r="F15625" s="7" t="n">
        <v>0</v>
      </c>
      <c r="G15625" s="7" t="n">
        <v>0</v>
      </c>
    </row>
    <row r="15626" customFormat="false" ht="15" hidden="false" customHeight="false" outlineLevel="0" collapsed="false">
      <c r="A15626" s="7" t="s">
        <v>33</v>
      </c>
      <c r="B15626" s="7" t="s">
        <v>181</v>
      </c>
      <c r="C15626" s="7" t="s">
        <v>1387</v>
      </c>
      <c r="D15626" s="7" t="n">
        <v>1</v>
      </c>
      <c r="E15626" s="7" t="n">
        <v>16.5</v>
      </c>
      <c r="F15626" s="7" t="n">
        <v>2</v>
      </c>
      <c r="G15626" s="7" t="n">
        <v>33</v>
      </c>
    </row>
    <row r="15627" customFormat="false" ht="15" hidden="false" customHeight="false" outlineLevel="0" collapsed="false">
      <c r="A15627" s="7" t="s">
        <v>33</v>
      </c>
      <c r="B15627" s="7" t="s">
        <v>130</v>
      </c>
      <c r="C15627" s="7" t="s">
        <v>1425</v>
      </c>
      <c r="D15627" s="7" t="n">
        <v>2</v>
      </c>
      <c r="E15627" s="7" t="n">
        <v>70</v>
      </c>
      <c r="F15627" s="7" t="n">
        <v>0</v>
      </c>
      <c r="G15627" s="7" t="n">
        <v>0</v>
      </c>
    </row>
    <row r="15628" customFormat="false" ht="15" hidden="false" customHeight="false" outlineLevel="0" collapsed="false">
      <c r="A15628" s="7" t="s">
        <v>33</v>
      </c>
      <c r="B15628" s="7" t="s">
        <v>198</v>
      </c>
      <c r="C15628" s="7" t="s">
        <v>1425</v>
      </c>
      <c r="D15628" s="7" t="n">
        <v>1</v>
      </c>
      <c r="E15628" s="7" t="n">
        <v>35</v>
      </c>
      <c r="F15628" s="7" t="n">
        <v>0</v>
      </c>
      <c r="G15628" s="7" t="n">
        <v>0</v>
      </c>
    </row>
    <row r="15629" customFormat="false" ht="15" hidden="false" customHeight="false" outlineLevel="0" collapsed="false">
      <c r="A15629" s="7" t="s">
        <v>33</v>
      </c>
      <c r="B15629" s="7" t="s">
        <v>192</v>
      </c>
      <c r="C15629" s="7" t="s">
        <v>1311</v>
      </c>
      <c r="D15629" s="7" t="n">
        <v>0</v>
      </c>
      <c r="E15629" s="7" t="n">
        <v>0</v>
      </c>
      <c r="F15629" s="7" t="n">
        <v>6</v>
      </c>
      <c r="G15629" s="7" t="n">
        <v>120</v>
      </c>
    </row>
    <row r="15630" customFormat="false" ht="15" hidden="false" customHeight="false" outlineLevel="0" collapsed="false">
      <c r="A15630" s="7" t="s">
        <v>33</v>
      </c>
      <c r="B15630" s="7" t="s">
        <v>124</v>
      </c>
      <c r="C15630" s="7" t="s">
        <v>1449</v>
      </c>
      <c r="D15630" s="7" t="n">
        <v>18</v>
      </c>
      <c r="E15630" s="7" t="n">
        <v>266.4</v>
      </c>
      <c r="F15630" s="7" t="n">
        <v>0</v>
      </c>
      <c r="G15630" s="7" t="n">
        <v>0</v>
      </c>
    </row>
    <row r="15631" customFormat="false" ht="15" hidden="false" customHeight="false" outlineLevel="0" collapsed="false">
      <c r="A15631" s="7" t="s">
        <v>33</v>
      </c>
      <c r="B15631" s="7" t="s">
        <v>889</v>
      </c>
      <c r="C15631" s="7" t="s">
        <v>1439</v>
      </c>
      <c r="D15631" s="7" t="n">
        <v>4</v>
      </c>
      <c r="E15631" s="7" t="n">
        <v>84</v>
      </c>
      <c r="F15631" s="7" t="n">
        <v>0</v>
      </c>
      <c r="G15631" s="7" t="n">
        <v>0</v>
      </c>
    </row>
    <row r="15632" customFormat="false" ht="15" hidden="false" customHeight="false" outlineLevel="0" collapsed="false">
      <c r="A15632" s="7" t="s">
        <v>33</v>
      </c>
      <c r="B15632" s="7" t="s">
        <v>894</v>
      </c>
      <c r="C15632" s="7" t="s">
        <v>1575</v>
      </c>
      <c r="D15632" s="7" t="n">
        <v>4</v>
      </c>
      <c r="E15632" s="7" t="n">
        <v>214</v>
      </c>
      <c r="F15632" s="7" t="n">
        <v>0</v>
      </c>
      <c r="G15632" s="7" t="n">
        <v>0</v>
      </c>
    </row>
    <row r="15633" customFormat="false" ht="15" hidden="false" customHeight="false" outlineLevel="0" collapsed="false">
      <c r="A15633" s="7" t="s">
        <v>33</v>
      </c>
      <c r="B15633" s="7" t="s">
        <v>908</v>
      </c>
      <c r="C15633" s="7" t="s">
        <v>1393</v>
      </c>
      <c r="D15633" s="7" t="n">
        <v>4</v>
      </c>
      <c r="E15633" s="7" t="n">
        <v>82</v>
      </c>
      <c r="F15633" s="7" t="n">
        <v>0</v>
      </c>
      <c r="G15633" s="7" t="n">
        <v>0</v>
      </c>
    </row>
    <row r="15634" customFormat="false" ht="15" hidden="false" customHeight="false" outlineLevel="0" collapsed="false">
      <c r="A15634" s="7" t="s">
        <v>33</v>
      </c>
      <c r="B15634" s="7" t="s">
        <v>899</v>
      </c>
      <c r="C15634" s="7" t="s">
        <v>1429</v>
      </c>
      <c r="D15634" s="7" t="n">
        <v>4</v>
      </c>
      <c r="E15634" s="7" t="n">
        <v>83.2</v>
      </c>
      <c r="F15634" s="7" t="n">
        <v>0</v>
      </c>
      <c r="G15634" s="7" t="n">
        <v>0</v>
      </c>
    </row>
    <row r="15635" customFormat="false" ht="15" hidden="false" customHeight="false" outlineLevel="0" collapsed="false">
      <c r="A15635" s="7" t="s">
        <v>33</v>
      </c>
      <c r="B15635" s="7" t="s">
        <v>587</v>
      </c>
      <c r="C15635" s="7" t="s">
        <v>1488</v>
      </c>
      <c r="D15635" s="7" t="n">
        <v>4</v>
      </c>
      <c r="E15635" s="7" t="n">
        <v>308.96</v>
      </c>
      <c r="F15635" s="7" t="n">
        <v>0</v>
      </c>
      <c r="G15635" s="7" t="n">
        <v>0</v>
      </c>
    </row>
    <row r="15636" customFormat="false" ht="15" hidden="false" customHeight="false" outlineLevel="0" collapsed="false">
      <c r="A15636" s="7" t="s">
        <v>33</v>
      </c>
      <c r="B15636" s="7" t="s">
        <v>86</v>
      </c>
      <c r="C15636" s="7" t="s">
        <v>1271</v>
      </c>
      <c r="D15636" s="7" t="n">
        <v>11</v>
      </c>
      <c r="E15636" s="7" t="n">
        <v>715</v>
      </c>
      <c r="F15636" s="7" t="n">
        <v>0</v>
      </c>
      <c r="G15636" s="7" t="n">
        <v>0</v>
      </c>
    </row>
    <row r="15637" customFormat="false" ht="15" hidden="false" customHeight="false" outlineLevel="0" collapsed="false">
      <c r="A15637" s="7" t="s">
        <v>33</v>
      </c>
      <c r="B15637" s="7" t="s">
        <v>98</v>
      </c>
      <c r="C15637" s="7" t="s">
        <v>1271</v>
      </c>
      <c r="D15637" s="7" t="n">
        <v>6</v>
      </c>
      <c r="E15637" s="7" t="n">
        <v>390</v>
      </c>
      <c r="F15637" s="7" t="n">
        <v>0</v>
      </c>
      <c r="G15637" s="7" t="n">
        <v>0</v>
      </c>
    </row>
    <row r="15638" customFormat="false" ht="15" hidden="false" customHeight="false" outlineLevel="0" collapsed="false">
      <c r="A15638" s="7" t="s">
        <v>33</v>
      </c>
      <c r="B15638" s="7" t="s">
        <v>88</v>
      </c>
      <c r="C15638" s="7" t="s">
        <v>1271</v>
      </c>
      <c r="D15638" s="7" t="n">
        <v>4</v>
      </c>
      <c r="E15638" s="7" t="n">
        <v>260</v>
      </c>
      <c r="F15638" s="7" t="n">
        <v>0</v>
      </c>
      <c r="G15638" s="7" t="n">
        <v>0</v>
      </c>
    </row>
    <row r="15639" customFormat="false" ht="15" hidden="false" customHeight="false" outlineLevel="0" collapsed="false">
      <c r="A15639" s="7" t="s">
        <v>33</v>
      </c>
      <c r="B15639" s="7" t="s">
        <v>106</v>
      </c>
      <c r="C15639" s="7" t="s">
        <v>1291</v>
      </c>
      <c r="D15639" s="7" t="n">
        <v>17</v>
      </c>
      <c r="E15639" s="7" t="n">
        <v>415.31</v>
      </c>
      <c r="F15639" s="7" t="n">
        <v>0</v>
      </c>
      <c r="G15639" s="7" t="n">
        <v>0</v>
      </c>
    </row>
    <row r="15640" customFormat="false" ht="15" hidden="false" customHeight="false" outlineLevel="0" collapsed="false">
      <c r="A15640" s="7" t="s">
        <v>33</v>
      </c>
      <c r="B15640" s="7" t="s">
        <v>110</v>
      </c>
      <c r="C15640" s="7" t="s">
        <v>1291</v>
      </c>
      <c r="D15640" s="7" t="n">
        <v>4</v>
      </c>
      <c r="E15640" s="7" t="n">
        <v>97.72</v>
      </c>
      <c r="F15640" s="7" t="n">
        <v>0</v>
      </c>
      <c r="G15640" s="7" t="n">
        <v>0</v>
      </c>
    </row>
    <row r="15641" customFormat="false" ht="15" hidden="false" customHeight="false" outlineLevel="0" collapsed="false">
      <c r="A15641" s="7" t="s">
        <v>33</v>
      </c>
      <c r="B15641" s="7" t="s">
        <v>173</v>
      </c>
      <c r="C15641" s="7" t="s">
        <v>1291</v>
      </c>
      <c r="D15641" s="7" t="n">
        <v>9</v>
      </c>
      <c r="E15641" s="7" t="n">
        <v>219.87</v>
      </c>
      <c r="F15641" s="7" t="n">
        <v>0</v>
      </c>
      <c r="G15641" s="7" t="n">
        <v>0</v>
      </c>
    </row>
    <row r="15642" customFormat="false" ht="15" hidden="false" customHeight="false" outlineLevel="0" collapsed="false">
      <c r="A15642" s="7" t="s">
        <v>33</v>
      </c>
      <c r="B15642" s="7" t="s">
        <v>83</v>
      </c>
      <c r="C15642" s="7" t="s">
        <v>1303</v>
      </c>
      <c r="D15642" s="7" t="n">
        <v>4</v>
      </c>
      <c r="E15642" s="7" t="n">
        <v>182</v>
      </c>
      <c r="F15642" s="7" t="n">
        <v>0</v>
      </c>
      <c r="G15642" s="7" t="n">
        <v>0</v>
      </c>
    </row>
    <row r="15643" customFormat="false" ht="15" hidden="false" customHeight="false" outlineLevel="0" collapsed="false">
      <c r="A15643" s="7" t="s">
        <v>33</v>
      </c>
      <c r="B15643" s="7" t="s">
        <v>135</v>
      </c>
      <c r="C15643" s="7" t="s">
        <v>1316</v>
      </c>
      <c r="D15643" s="7" t="n">
        <v>6</v>
      </c>
      <c r="E15643" s="7" t="n">
        <v>283.38</v>
      </c>
      <c r="F15643" s="7" t="n">
        <v>12</v>
      </c>
      <c r="G15643" s="7" t="n">
        <v>566.76</v>
      </c>
    </row>
    <row r="15644" customFormat="false" ht="15" hidden="false" customHeight="false" outlineLevel="0" collapsed="false">
      <c r="A15644" s="7" t="s">
        <v>33</v>
      </c>
      <c r="B15644" s="7" t="s">
        <v>193</v>
      </c>
      <c r="C15644" s="7" t="s">
        <v>1316</v>
      </c>
      <c r="D15644" s="7" t="n">
        <v>6</v>
      </c>
      <c r="E15644" s="7" t="n">
        <v>283.38</v>
      </c>
      <c r="F15644" s="7" t="n">
        <v>0</v>
      </c>
      <c r="G15644" s="7" t="n">
        <v>0</v>
      </c>
    </row>
    <row r="15645" customFormat="false" ht="15" hidden="false" customHeight="false" outlineLevel="0" collapsed="false">
      <c r="A15645" s="7" t="s">
        <v>33</v>
      </c>
      <c r="B15645" s="7" t="s">
        <v>138</v>
      </c>
      <c r="C15645" s="7" t="s">
        <v>1320</v>
      </c>
      <c r="D15645" s="7" t="n">
        <v>5</v>
      </c>
      <c r="E15645" s="7" t="n">
        <v>316.35</v>
      </c>
      <c r="F15645" s="7" t="n">
        <v>0</v>
      </c>
      <c r="G15645" s="7" t="n">
        <v>0</v>
      </c>
    </row>
    <row r="15646" customFormat="false" ht="15" hidden="false" customHeight="false" outlineLevel="0" collapsed="false">
      <c r="A15646" s="7" t="s">
        <v>33</v>
      </c>
      <c r="B15646" s="7" t="s">
        <v>166</v>
      </c>
      <c r="C15646" s="7" t="s">
        <v>1320</v>
      </c>
      <c r="D15646" s="7" t="n">
        <v>5</v>
      </c>
      <c r="E15646" s="7" t="n">
        <v>316.35</v>
      </c>
      <c r="F15646" s="7" t="n">
        <v>0</v>
      </c>
      <c r="G15646" s="7" t="n">
        <v>0</v>
      </c>
    </row>
    <row r="15647" customFormat="false" ht="15" hidden="false" customHeight="false" outlineLevel="0" collapsed="false">
      <c r="A15647" s="7" t="s">
        <v>33</v>
      </c>
      <c r="B15647" s="7" t="s">
        <v>132</v>
      </c>
      <c r="C15647" s="7" t="s">
        <v>1322</v>
      </c>
      <c r="D15647" s="7" t="n">
        <v>6</v>
      </c>
      <c r="E15647" s="7" t="n">
        <v>58.92</v>
      </c>
      <c r="F15647" s="7" t="n">
        <v>0</v>
      </c>
      <c r="G15647" s="7" t="n">
        <v>0</v>
      </c>
    </row>
    <row r="15648" customFormat="false" ht="15" hidden="false" customHeight="false" outlineLevel="0" collapsed="false">
      <c r="A15648" s="7" t="s">
        <v>33</v>
      </c>
      <c r="B15648" s="7" t="s">
        <v>291</v>
      </c>
      <c r="C15648" s="7" t="s">
        <v>1323</v>
      </c>
      <c r="D15648" s="7" t="n">
        <v>2</v>
      </c>
      <c r="E15648" s="7" t="n">
        <v>28.56</v>
      </c>
      <c r="F15648" s="7" t="n">
        <v>0</v>
      </c>
      <c r="G15648" s="7" t="n">
        <v>0</v>
      </c>
    </row>
    <row r="15649" customFormat="false" ht="15" hidden="false" customHeight="false" outlineLevel="0" collapsed="false">
      <c r="A15649" s="7" t="s">
        <v>33</v>
      </c>
      <c r="B15649" s="7" t="s">
        <v>113</v>
      </c>
      <c r="C15649" s="7" t="s">
        <v>1330</v>
      </c>
      <c r="D15649" s="7" t="n">
        <v>6</v>
      </c>
      <c r="E15649" s="7" t="n">
        <v>173.58</v>
      </c>
      <c r="F15649" s="7" t="n">
        <v>5</v>
      </c>
      <c r="G15649" s="7" t="n">
        <v>144.65</v>
      </c>
    </row>
    <row r="15650" customFormat="false" ht="15" hidden="false" customHeight="false" outlineLevel="0" collapsed="false">
      <c r="A15650" s="7" t="s">
        <v>33</v>
      </c>
      <c r="B15650" s="7" t="s">
        <v>111</v>
      </c>
      <c r="C15650" s="7" t="s">
        <v>1330</v>
      </c>
      <c r="D15650" s="7" t="n">
        <v>0</v>
      </c>
      <c r="E15650" s="7" t="n">
        <v>0</v>
      </c>
      <c r="F15650" s="7" t="n">
        <v>6</v>
      </c>
      <c r="G15650" s="7" t="n">
        <v>173.58</v>
      </c>
    </row>
    <row r="15651" customFormat="false" ht="15" hidden="false" customHeight="false" outlineLevel="0" collapsed="false">
      <c r="A15651" s="7" t="s">
        <v>33</v>
      </c>
      <c r="B15651" s="7" t="s">
        <v>326</v>
      </c>
      <c r="C15651" s="7" t="s">
        <v>1330</v>
      </c>
      <c r="D15651" s="7" t="n">
        <v>0</v>
      </c>
      <c r="E15651" s="7" t="n">
        <v>0</v>
      </c>
      <c r="F15651" s="7" t="n">
        <v>4</v>
      </c>
      <c r="G15651" s="7" t="n">
        <v>115.72</v>
      </c>
    </row>
    <row r="15652" customFormat="false" ht="15" hidden="false" customHeight="false" outlineLevel="0" collapsed="false">
      <c r="A15652" s="7" t="s">
        <v>33</v>
      </c>
      <c r="B15652" s="7" t="s">
        <v>141</v>
      </c>
      <c r="C15652" s="7" t="s">
        <v>1334</v>
      </c>
      <c r="D15652" s="7" t="n">
        <v>4</v>
      </c>
      <c r="E15652" s="7" t="n">
        <v>68</v>
      </c>
      <c r="F15652" s="7" t="n">
        <v>0</v>
      </c>
      <c r="G15652" s="7" t="n">
        <v>0</v>
      </c>
    </row>
    <row r="15653" customFormat="false" ht="15" hidden="false" customHeight="false" outlineLevel="0" collapsed="false">
      <c r="A15653" s="7" t="s">
        <v>33</v>
      </c>
      <c r="B15653" s="7" t="s">
        <v>125</v>
      </c>
      <c r="C15653" s="7" t="s">
        <v>1334</v>
      </c>
      <c r="D15653" s="7" t="n">
        <v>7</v>
      </c>
      <c r="E15653" s="7" t="n">
        <v>119</v>
      </c>
      <c r="F15653" s="7" t="n">
        <v>0</v>
      </c>
      <c r="G15653" s="7" t="n">
        <v>0</v>
      </c>
    </row>
    <row r="15654" customFormat="false" ht="15" hidden="false" customHeight="false" outlineLevel="0" collapsed="false">
      <c r="A15654" s="7" t="s">
        <v>33</v>
      </c>
      <c r="B15654" s="7" t="s">
        <v>231</v>
      </c>
      <c r="C15654" s="7" t="s">
        <v>1342</v>
      </c>
      <c r="D15654" s="7" t="n">
        <v>0</v>
      </c>
      <c r="E15654" s="7" t="n">
        <v>0</v>
      </c>
      <c r="F15654" s="7" t="n">
        <v>5</v>
      </c>
      <c r="G15654" s="7" t="n">
        <v>99.6</v>
      </c>
    </row>
    <row r="15655" customFormat="false" ht="15" hidden="false" customHeight="false" outlineLevel="0" collapsed="false">
      <c r="A15655" s="7" t="s">
        <v>33</v>
      </c>
      <c r="B15655" s="7" t="s">
        <v>201</v>
      </c>
      <c r="C15655" s="7" t="s">
        <v>1344</v>
      </c>
      <c r="D15655" s="7" t="n">
        <v>5</v>
      </c>
      <c r="E15655" s="7" t="n">
        <v>47.5</v>
      </c>
      <c r="F15655" s="7" t="n">
        <v>2</v>
      </c>
      <c r="G15655" s="7" t="n">
        <v>19</v>
      </c>
    </row>
    <row r="15656" customFormat="false" ht="15" hidden="false" customHeight="false" outlineLevel="0" collapsed="false">
      <c r="A15656" s="7" t="s">
        <v>33</v>
      </c>
      <c r="B15656" s="7" t="s">
        <v>246</v>
      </c>
      <c r="C15656" s="7" t="s">
        <v>1345</v>
      </c>
      <c r="D15656" s="7" t="n">
        <v>5</v>
      </c>
      <c r="E15656" s="7" t="n">
        <v>47.5</v>
      </c>
      <c r="F15656" s="7" t="n">
        <v>0</v>
      </c>
      <c r="G15656" s="7" t="n">
        <v>0</v>
      </c>
    </row>
    <row r="15657" customFormat="false" ht="15" hidden="false" customHeight="false" outlineLevel="0" collapsed="false">
      <c r="A15657" s="7" t="s">
        <v>33</v>
      </c>
      <c r="B15657" s="7" t="s">
        <v>183</v>
      </c>
      <c r="C15657" s="7" t="s">
        <v>1351</v>
      </c>
      <c r="D15657" s="7" t="n">
        <v>1</v>
      </c>
      <c r="E15657" s="7" t="n">
        <v>21.21</v>
      </c>
      <c r="F15657" s="7" t="n">
        <v>0</v>
      </c>
      <c r="G15657" s="7" t="n">
        <v>0</v>
      </c>
    </row>
    <row r="15658" customFormat="false" ht="15" hidden="false" customHeight="false" outlineLevel="0" collapsed="false">
      <c r="A15658" s="7" t="s">
        <v>33</v>
      </c>
      <c r="B15658" s="7" t="s">
        <v>179</v>
      </c>
      <c r="C15658" s="7" t="s">
        <v>1357</v>
      </c>
      <c r="D15658" s="7" t="n">
        <v>3</v>
      </c>
      <c r="E15658" s="7" t="n">
        <v>48.6</v>
      </c>
      <c r="F15658" s="7" t="n">
        <v>0</v>
      </c>
      <c r="G15658" s="7" t="n">
        <v>0</v>
      </c>
    </row>
    <row r="15659" customFormat="false" ht="15" hidden="false" customHeight="false" outlineLevel="0" collapsed="false">
      <c r="A15659" s="7" t="s">
        <v>33</v>
      </c>
      <c r="B15659" s="7" t="s">
        <v>158</v>
      </c>
      <c r="C15659" s="7" t="s">
        <v>1380</v>
      </c>
      <c r="D15659" s="7" t="n">
        <v>3</v>
      </c>
      <c r="E15659" s="7" t="n">
        <v>107.01</v>
      </c>
      <c r="F15659" s="7" t="n">
        <v>0</v>
      </c>
      <c r="G15659" s="7" t="n">
        <v>0</v>
      </c>
    </row>
    <row r="15660" customFormat="false" ht="15" hidden="false" customHeight="false" outlineLevel="0" collapsed="false">
      <c r="A15660" s="7" t="s">
        <v>33</v>
      </c>
      <c r="B15660" s="7" t="s">
        <v>148</v>
      </c>
      <c r="C15660" s="7" t="s">
        <v>1387</v>
      </c>
      <c r="D15660" s="7" t="n">
        <v>9</v>
      </c>
      <c r="E15660" s="7" t="n">
        <v>148.5</v>
      </c>
      <c r="F15660" s="7" t="n">
        <v>0</v>
      </c>
      <c r="G15660" s="7" t="n">
        <v>0</v>
      </c>
    </row>
    <row r="15661" customFormat="false" ht="15" hidden="false" customHeight="false" outlineLevel="0" collapsed="false">
      <c r="A15661" s="7" t="s">
        <v>33</v>
      </c>
      <c r="B15661" s="7" t="s">
        <v>139</v>
      </c>
      <c r="C15661" s="7" t="s">
        <v>1387</v>
      </c>
      <c r="D15661" s="7" t="n">
        <v>0</v>
      </c>
      <c r="E15661" s="7" t="n">
        <v>0</v>
      </c>
      <c r="F15661" s="7" t="n">
        <v>5</v>
      </c>
      <c r="G15661" s="7" t="n">
        <v>82.5</v>
      </c>
    </row>
    <row r="15662" customFormat="false" ht="15" hidden="false" customHeight="false" outlineLevel="0" collapsed="false">
      <c r="A15662" s="7" t="s">
        <v>33</v>
      </c>
      <c r="B15662" s="7" t="s">
        <v>189</v>
      </c>
      <c r="C15662" s="7" t="s">
        <v>1387</v>
      </c>
      <c r="D15662" s="7" t="n">
        <v>0</v>
      </c>
      <c r="E15662" s="7" t="n">
        <v>0</v>
      </c>
      <c r="F15662" s="7" t="n">
        <v>5</v>
      </c>
      <c r="G15662" s="7" t="n">
        <v>82.5</v>
      </c>
    </row>
    <row r="15663" customFormat="false" ht="15" hidden="false" customHeight="false" outlineLevel="0" collapsed="false">
      <c r="A15663" s="7" t="s">
        <v>33</v>
      </c>
      <c r="B15663" s="7" t="s">
        <v>133</v>
      </c>
      <c r="C15663" s="7" t="s">
        <v>1390</v>
      </c>
      <c r="D15663" s="7" t="n">
        <v>0</v>
      </c>
      <c r="E15663" s="7" t="n">
        <v>0</v>
      </c>
      <c r="F15663" s="7" t="n">
        <v>9</v>
      </c>
      <c r="G15663" s="7" t="n">
        <v>184.5</v>
      </c>
    </row>
    <row r="15664" customFormat="false" ht="15" hidden="false" customHeight="false" outlineLevel="0" collapsed="false">
      <c r="A15664" s="7" t="s">
        <v>33</v>
      </c>
      <c r="B15664" s="7" t="s">
        <v>167</v>
      </c>
      <c r="C15664" s="7" t="s">
        <v>1390</v>
      </c>
      <c r="D15664" s="7" t="n">
        <v>8</v>
      </c>
      <c r="E15664" s="7" t="n">
        <v>164</v>
      </c>
      <c r="F15664" s="7" t="n">
        <v>0</v>
      </c>
      <c r="G15664" s="7" t="n">
        <v>0</v>
      </c>
    </row>
    <row r="15665" customFormat="false" ht="15" hidden="false" customHeight="false" outlineLevel="0" collapsed="false">
      <c r="A15665" s="7" t="s">
        <v>33</v>
      </c>
      <c r="B15665" s="7" t="s">
        <v>293</v>
      </c>
      <c r="C15665" s="7" t="s">
        <v>1403</v>
      </c>
      <c r="D15665" s="7" t="n">
        <v>2</v>
      </c>
      <c r="E15665" s="7" t="n">
        <v>272.6</v>
      </c>
      <c r="F15665" s="7" t="n">
        <v>2</v>
      </c>
      <c r="G15665" s="7" t="n">
        <v>272.6</v>
      </c>
    </row>
    <row r="15666" customFormat="false" ht="15" hidden="false" customHeight="false" outlineLevel="0" collapsed="false">
      <c r="A15666" s="7" t="s">
        <v>33</v>
      </c>
      <c r="B15666" s="7" t="s">
        <v>267</v>
      </c>
      <c r="C15666" s="7" t="s">
        <v>1403</v>
      </c>
      <c r="D15666" s="7" t="n">
        <v>0</v>
      </c>
      <c r="E15666" s="7" t="n">
        <v>0</v>
      </c>
      <c r="F15666" s="7" t="n">
        <v>2</v>
      </c>
      <c r="G15666" s="7" t="n">
        <v>272.6</v>
      </c>
    </row>
    <row r="15667" customFormat="false" ht="15" hidden="false" customHeight="false" outlineLevel="0" collapsed="false">
      <c r="A15667" s="7" t="s">
        <v>33</v>
      </c>
      <c r="B15667" s="7" t="s">
        <v>152</v>
      </c>
      <c r="C15667" s="7" t="s">
        <v>1425</v>
      </c>
      <c r="D15667" s="7" t="n">
        <v>13</v>
      </c>
      <c r="E15667" s="7" t="n">
        <v>455</v>
      </c>
      <c r="F15667" s="7" t="n">
        <v>0</v>
      </c>
      <c r="G15667" s="7" t="n">
        <v>0</v>
      </c>
    </row>
    <row r="15668" customFormat="false" ht="15" hidden="false" customHeight="false" outlineLevel="0" collapsed="false">
      <c r="A15668" s="7" t="s">
        <v>33</v>
      </c>
      <c r="B15668" s="7" t="s">
        <v>198</v>
      </c>
      <c r="C15668" s="7" t="s">
        <v>1425</v>
      </c>
      <c r="D15668" s="7" t="n">
        <v>5</v>
      </c>
      <c r="E15668" s="7" t="n">
        <v>175</v>
      </c>
      <c r="F15668" s="7" t="n">
        <v>0</v>
      </c>
      <c r="G15668" s="7" t="n">
        <v>0</v>
      </c>
    </row>
    <row r="15669" customFormat="false" ht="15" hidden="false" customHeight="false" outlineLevel="0" collapsed="false">
      <c r="A15669" s="7" t="s">
        <v>33</v>
      </c>
      <c r="B15669" s="7" t="s">
        <v>191</v>
      </c>
      <c r="C15669" s="7" t="s">
        <v>1425</v>
      </c>
      <c r="D15669" s="7" t="n">
        <v>3</v>
      </c>
      <c r="E15669" s="7" t="n">
        <v>105</v>
      </c>
      <c r="F15669" s="7" t="n">
        <v>3</v>
      </c>
      <c r="G15669" s="7" t="n">
        <v>105</v>
      </c>
    </row>
    <row r="15670" customFormat="false" ht="15" hidden="false" customHeight="false" outlineLevel="0" collapsed="false">
      <c r="A15670" s="7" t="s">
        <v>33</v>
      </c>
      <c r="B15670" s="7" t="s">
        <v>232</v>
      </c>
      <c r="C15670" s="7" t="s">
        <v>1432</v>
      </c>
      <c r="D15670" s="7" t="n">
        <v>4</v>
      </c>
      <c r="E15670" s="7" t="n">
        <v>68</v>
      </c>
      <c r="F15670" s="7" t="n">
        <v>0</v>
      </c>
      <c r="G15670" s="7" t="n">
        <v>0</v>
      </c>
    </row>
    <row r="15671" customFormat="false" ht="15" hidden="false" customHeight="false" outlineLevel="0" collapsed="false">
      <c r="A15671" s="7" t="s">
        <v>33</v>
      </c>
      <c r="B15671" s="7" t="s">
        <v>212</v>
      </c>
      <c r="C15671" s="7" t="s">
        <v>1432</v>
      </c>
      <c r="D15671" s="7" t="n">
        <v>5</v>
      </c>
      <c r="E15671" s="7" t="n">
        <v>85</v>
      </c>
      <c r="F15671" s="7" t="n">
        <v>0</v>
      </c>
      <c r="G15671" s="7" t="n">
        <v>0</v>
      </c>
    </row>
    <row r="15672" customFormat="false" ht="15" hidden="false" customHeight="false" outlineLevel="0" collapsed="false">
      <c r="A15672" s="7" t="s">
        <v>33</v>
      </c>
      <c r="B15672" s="7" t="s">
        <v>227</v>
      </c>
      <c r="C15672" s="7" t="s">
        <v>1432</v>
      </c>
      <c r="D15672" s="7" t="n">
        <v>5</v>
      </c>
      <c r="E15672" s="7" t="n">
        <v>85</v>
      </c>
      <c r="F15672" s="7" t="n">
        <v>0</v>
      </c>
      <c r="G15672" s="7" t="n">
        <v>0</v>
      </c>
    </row>
    <row r="15673" customFormat="false" ht="15" hidden="false" customHeight="false" outlineLevel="0" collapsed="false">
      <c r="A15673" s="7" t="s">
        <v>33</v>
      </c>
      <c r="B15673" s="7" t="s">
        <v>312</v>
      </c>
      <c r="C15673" s="7" t="s">
        <v>1432</v>
      </c>
      <c r="D15673" s="7" t="n">
        <v>4</v>
      </c>
      <c r="E15673" s="7" t="n">
        <v>68</v>
      </c>
      <c r="F15673" s="7" t="n">
        <v>0</v>
      </c>
      <c r="G15673" s="7" t="n">
        <v>0</v>
      </c>
    </row>
    <row r="15674" customFormat="false" ht="15" hidden="false" customHeight="false" outlineLevel="0" collapsed="false">
      <c r="A15674" s="7" t="s">
        <v>33</v>
      </c>
      <c r="B15674" s="7" t="s">
        <v>192</v>
      </c>
      <c r="C15674" s="7" t="s">
        <v>1311</v>
      </c>
      <c r="D15674" s="7" t="n">
        <v>8</v>
      </c>
      <c r="E15674" s="7" t="n">
        <v>160</v>
      </c>
      <c r="F15674" s="7" t="n">
        <v>0</v>
      </c>
      <c r="G15674" s="7" t="n">
        <v>0</v>
      </c>
    </row>
    <row r="15675" customFormat="false" ht="15" hidden="false" customHeight="false" outlineLevel="0" collapsed="false">
      <c r="A15675" s="7" t="s">
        <v>33</v>
      </c>
      <c r="B15675" s="7" t="s">
        <v>587</v>
      </c>
      <c r="C15675" s="7" t="s">
        <v>1488</v>
      </c>
      <c r="D15675" s="7" t="n">
        <v>4</v>
      </c>
      <c r="E15675" s="7" t="n">
        <v>308.96</v>
      </c>
      <c r="F15675" s="7" t="n">
        <v>0</v>
      </c>
      <c r="G15675" s="7" t="n">
        <v>0</v>
      </c>
    </row>
    <row r="15676" customFormat="false" ht="15" hidden="false" customHeight="false" outlineLevel="0" collapsed="false">
      <c r="A15676" s="7" t="s">
        <v>33</v>
      </c>
      <c r="B15676" s="7" t="s">
        <v>86</v>
      </c>
      <c r="C15676" s="7" t="s">
        <v>1271</v>
      </c>
      <c r="D15676" s="7" t="n">
        <v>3</v>
      </c>
      <c r="E15676" s="7" t="n">
        <v>195</v>
      </c>
      <c r="F15676" s="7" t="n">
        <v>3</v>
      </c>
      <c r="G15676" s="7" t="n">
        <v>195</v>
      </c>
    </row>
    <row r="15677" customFormat="false" ht="15" hidden="false" customHeight="false" outlineLevel="0" collapsed="false">
      <c r="A15677" s="7" t="s">
        <v>33</v>
      </c>
      <c r="B15677" s="7" t="s">
        <v>98</v>
      </c>
      <c r="C15677" s="7" t="s">
        <v>1271</v>
      </c>
      <c r="D15677" s="7" t="n">
        <v>2</v>
      </c>
      <c r="E15677" s="7" t="n">
        <v>130</v>
      </c>
      <c r="F15677" s="7" t="n">
        <v>3</v>
      </c>
      <c r="G15677" s="7" t="n">
        <v>195</v>
      </c>
    </row>
    <row r="15678" customFormat="false" ht="15" hidden="false" customHeight="false" outlineLevel="0" collapsed="false">
      <c r="A15678" s="7" t="s">
        <v>33</v>
      </c>
      <c r="B15678" s="7" t="s">
        <v>88</v>
      </c>
      <c r="C15678" s="7" t="s">
        <v>1271</v>
      </c>
      <c r="D15678" s="7" t="n">
        <v>7</v>
      </c>
      <c r="E15678" s="7" t="n">
        <v>455</v>
      </c>
      <c r="F15678" s="7" t="n">
        <v>3</v>
      </c>
      <c r="G15678" s="7" t="n">
        <v>195</v>
      </c>
    </row>
    <row r="15679" customFormat="false" ht="15" hidden="false" customHeight="false" outlineLevel="0" collapsed="false">
      <c r="A15679" s="7" t="s">
        <v>33</v>
      </c>
      <c r="B15679" s="7" t="s">
        <v>206</v>
      </c>
      <c r="C15679" s="7" t="s">
        <v>1271</v>
      </c>
      <c r="D15679" s="7" t="n">
        <v>4</v>
      </c>
      <c r="E15679" s="7" t="n">
        <v>260</v>
      </c>
      <c r="F15679" s="7" t="n">
        <v>0</v>
      </c>
      <c r="G15679" s="7" t="n">
        <v>0</v>
      </c>
    </row>
    <row r="15680" customFormat="false" ht="15" hidden="false" customHeight="false" outlineLevel="0" collapsed="false">
      <c r="A15680" s="7" t="s">
        <v>33</v>
      </c>
      <c r="B15680" s="7" t="s">
        <v>106</v>
      </c>
      <c r="C15680" s="7" t="s">
        <v>1291</v>
      </c>
      <c r="D15680" s="7" t="n">
        <v>3</v>
      </c>
      <c r="E15680" s="7" t="n">
        <v>73.29</v>
      </c>
      <c r="F15680" s="7" t="n">
        <v>0</v>
      </c>
      <c r="G15680" s="7" t="n">
        <v>0</v>
      </c>
    </row>
    <row r="15681" customFormat="false" ht="15" hidden="false" customHeight="false" outlineLevel="0" collapsed="false">
      <c r="A15681" s="7" t="s">
        <v>33</v>
      </c>
      <c r="B15681" s="7" t="s">
        <v>96</v>
      </c>
      <c r="C15681" s="7" t="s">
        <v>1291</v>
      </c>
      <c r="D15681" s="7" t="n">
        <v>5</v>
      </c>
      <c r="E15681" s="7" t="n">
        <v>122.15</v>
      </c>
      <c r="F15681" s="7" t="n">
        <v>0</v>
      </c>
      <c r="G15681" s="7" t="n">
        <v>0</v>
      </c>
    </row>
    <row r="15682" customFormat="false" ht="15" hidden="false" customHeight="false" outlineLevel="0" collapsed="false">
      <c r="A15682" s="7" t="s">
        <v>33</v>
      </c>
      <c r="B15682" s="7" t="s">
        <v>110</v>
      </c>
      <c r="C15682" s="7" t="s">
        <v>1291</v>
      </c>
      <c r="D15682" s="7" t="n">
        <v>3</v>
      </c>
      <c r="E15682" s="7" t="n">
        <v>73.29</v>
      </c>
      <c r="F15682" s="7" t="n">
        <v>0</v>
      </c>
      <c r="G15682" s="7" t="n">
        <v>0</v>
      </c>
    </row>
    <row r="15683" customFormat="false" ht="15" hidden="false" customHeight="false" outlineLevel="0" collapsed="false">
      <c r="A15683" s="7" t="s">
        <v>33</v>
      </c>
      <c r="B15683" s="7" t="s">
        <v>173</v>
      </c>
      <c r="C15683" s="7" t="s">
        <v>1291</v>
      </c>
      <c r="D15683" s="7" t="n">
        <v>2</v>
      </c>
      <c r="E15683" s="7" t="n">
        <v>48.86</v>
      </c>
      <c r="F15683" s="7" t="n">
        <v>0</v>
      </c>
      <c r="G15683" s="7" t="n">
        <v>0</v>
      </c>
    </row>
    <row r="15684" customFormat="false" ht="15" hidden="false" customHeight="false" outlineLevel="0" collapsed="false">
      <c r="A15684" s="7" t="s">
        <v>33</v>
      </c>
      <c r="B15684" s="7" t="s">
        <v>83</v>
      </c>
      <c r="C15684" s="7" t="s">
        <v>1303</v>
      </c>
      <c r="D15684" s="7" t="n">
        <v>7</v>
      </c>
      <c r="E15684" s="7" t="n">
        <v>318.5</v>
      </c>
      <c r="F15684" s="7" t="n">
        <v>5</v>
      </c>
      <c r="G15684" s="7" t="n">
        <v>227.5</v>
      </c>
    </row>
    <row r="15685" customFormat="false" ht="15" hidden="false" customHeight="false" outlineLevel="0" collapsed="false">
      <c r="A15685" s="7" t="s">
        <v>33</v>
      </c>
      <c r="B15685" s="7" t="s">
        <v>187</v>
      </c>
      <c r="C15685" s="7" t="s">
        <v>1309</v>
      </c>
      <c r="D15685" s="7" t="n">
        <v>1</v>
      </c>
      <c r="E15685" s="7" t="n">
        <v>77.8</v>
      </c>
      <c r="F15685" s="7" t="n">
        <v>2</v>
      </c>
      <c r="G15685" s="7" t="n">
        <v>155.6</v>
      </c>
    </row>
    <row r="15686" customFormat="false" ht="15" hidden="false" customHeight="false" outlineLevel="0" collapsed="false">
      <c r="A15686" s="7" t="s">
        <v>33</v>
      </c>
      <c r="B15686" s="7" t="s">
        <v>144</v>
      </c>
      <c r="C15686" s="7" t="s">
        <v>1320</v>
      </c>
      <c r="D15686" s="7" t="n">
        <v>1</v>
      </c>
      <c r="E15686" s="7" t="n">
        <v>63.27</v>
      </c>
      <c r="F15686" s="7" t="n">
        <v>0</v>
      </c>
      <c r="G15686" s="7" t="n">
        <v>0</v>
      </c>
    </row>
    <row r="15687" customFormat="false" ht="15" hidden="false" customHeight="false" outlineLevel="0" collapsed="false">
      <c r="A15687" s="7" t="s">
        <v>33</v>
      </c>
      <c r="B15687" s="7" t="s">
        <v>138</v>
      </c>
      <c r="C15687" s="7" t="s">
        <v>1320</v>
      </c>
      <c r="D15687" s="7" t="n">
        <v>2</v>
      </c>
      <c r="E15687" s="7" t="n">
        <v>126.54</v>
      </c>
      <c r="F15687" s="7" t="n">
        <v>0</v>
      </c>
      <c r="G15687" s="7" t="n">
        <v>0</v>
      </c>
    </row>
    <row r="15688" customFormat="false" ht="15" hidden="false" customHeight="false" outlineLevel="0" collapsed="false">
      <c r="A15688" s="7" t="s">
        <v>33</v>
      </c>
      <c r="B15688" s="7" t="s">
        <v>113</v>
      </c>
      <c r="C15688" s="7" t="s">
        <v>1330</v>
      </c>
      <c r="D15688" s="7" t="n">
        <v>2</v>
      </c>
      <c r="E15688" s="7" t="n">
        <v>57.86</v>
      </c>
      <c r="F15688" s="7" t="n">
        <v>0</v>
      </c>
      <c r="G15688" s="7" t="n">
        <v>0</v>
      </c>
    </row>
    <row r="15689" customFormat="false" ht="15" hidden="false" customHeight="false" outlineLevel="0" collapsed="false">
      <c r="A15689" s="7" t="s">
        <v>33</v>
      </c>
      <c r="B15689" s="7" t="s">
        <v>111</v>
      </c>
      <c r="C15689" s="7" t="s">
        <v>1330</v>
      </c>
      <c r="D15689" s="7" t="n">
        <v>2</v>
      </c>
      <c r="E15689" s="7" t="n">
        <v>57.86</v>
      </c>
      <c r="F15689" s="7" t="n">
        <v>0</v>
      </c>
      <c r="G15689" s="7" t="n">
        <v>0</v>
      </c>
    </row>
    <row r="15690" customFormat="false" ht="15" hidden="false" customHeight="false" outlineLevel="0" collapsed="false">
      <c r="A15690" s="7" t="s">
        <v>33</v>
      </c>
      <c r="B15690" s="7" t="s">
        <v>153</v>
      </c>
      <c r="C15690" s="7" t="s">
        <v>1330</v>
      </c>
      <c r="D15690" s="7" t="n">
        <v>4</v>
      </c>
      <c r="E15690" s="7" t="n">
        <v>115.72</v>
      </c>
      <c r="F15690" s="7" t="n">
        <v>0</v>
      </c>
      <c r="G15690" s="7" t="n">
        <v>0</v>
      </c>
    </row>
    <row r="15691" customFormat="false" ht="15" hidden="false" customHeight="false" outlineLevel="0" collapsed="false">
      <c r="A15691" s="7" t="s">
        <v>33</v>
      </c>
      <c r="B15691" s="7" t="s">
        <v>222</v>
      </c>
      <c r="C15691" s="7" t="s">
        <v>1331</v>
      </c>
      <c r="D15691" s="7" t="n">
        <v>2</v>
      </c>
      <c r="E15691" s="7" t="n">
        <v>84.34</v>
      </c>
      <c r="F15691" s="7" t="n">
        <v>0</v>
      </c>
      <c r="G15691" s="7" t="n">
        <v>0</v>
      </c>
    </row>
    <row r="15692" customFormat="false" ht="15" hidden="false" customHeight="false" outlineLevel="0" collapsed="false">
      <c r="A15692" s="7" t="s">
        <v>33</v>
      </c>
      <c r="B15692" s="7" t="s">
        <v>248</v>
      </c>
      <c r="C15692" s="7" t="s">
        <v>1331</v>
      </c>
      <c r="D15692" s="7" t="n">
        <v>2</v>
      </c>
      <c r="E15692" s="7" t="n">
        <v>84.34</v>
      </c>
      <c r="F15692" s="7" t="n">
        <v>0</v>
      </c>
      <c r="G15692" s="7" t="n">
        <v>0</v>
      </c>
    </row>
    <row r="15693" customFormat="false" ht="15" hidden="false" customHeight="false" outlineLevel="0" collapsed="false">
      <c r="A15693" s="7" t="s">
        <v>33</v>
      </c>
      <c r="B15693" s="7" t="s">
        <v>141</v>
      </c>
      <c r="C15693" s="7" t="s">
        <v>1334</v>
      </c>
      <c r="D15693" s="7" t="n">
        <v>2</v>
      </c>
      <c r="E15693" s="7" t="n">
        <v>34</v>
      </c>
      <c r="F15693" s="7" t="n">
        <v>0</v>
      </c>
      <c r="G15693" s="7" t="n">
        <v>0</v>
      </c>
    </row>
    <row r="15694" customFormat="false" ht="15" hidden="false" customHeight="false" outlineLevel="0" collapsed="false">
      <c r="A15694" s="7" t="s">
        <v>33</v>
      </c>
      <c r="B15694" s="7" t="s">
        <v>125</v>
      </c>
      <c r="C15694" s="7" t="s">
        <v>1334</v>
      </c>
      <c r="D15694" s="7" t="n">
        <v>2</v>
      </c>
      <c r="E15694" s="7" t="n">
        <v>34</v>
      </c>
      <c r="F15694" s="7" t="n">
        <v>0</v>
      </c>
      <c r="G15694" s="7" t="n">
        <v>0</v>
      </c>
    </row>
    <row r="15695" customFormat="false" ht="15" hidden="false" customHeight="false" outlineLevel="0" collapsed="false">
      <c r="A15695" s="7" t="s">
        <v>33</v>
      </c>
      <c r="B15695" s="7" t="s">
        <v>177</v>
      </c>
      <c r="C15695" s="7" t="s">
        <v>1334</v>
      </c>
      <c r="D15695" s="7" t="n">
        <v>3</v>
      </c>
      <c r="E15695" s="7" t="n">
        <v>51</v>
      </c>
      <c r="F15695" s="7" t="n">
        <v>0</v>
      </c>
      <c r="G15695" s="7" t="n">
        <v>0</v>
      </c>
    </row>
    <row r="15696" customFormat="false" ht="15" hidden="false" customHeight="false" outlineLevel="0" collapsed="false">
      <c r="A15696" s="7" t="s">
        <v>33</v>
      </c>
      <c r="B15696" s="7" t="s">
        <v>310</v>
      </c>
      <c r="C15696" s="7" t="s">
        <v>1334</v>
      </c>
      <c r="D15696" s="7" t="n">
        <v>5</v>
      </c>
      <c r="E15696" s="7" t="n">
        <v>85</v>
      </c>
      <c r="F15696" s="7" t="n">
        <v>0</v>
      </c>
      <c r="G15696" s="7" t="n">
        <v>0</v>
      </c>
    </row>
    <row r="15697" customFormat="false" ht="15" hidden="false" customHeight="false" outlineLevel="0" collapsed="false">
      <c r="A15697" s="7" t="s">
        <v>33</v>
      </c>
      <c r="B15697" s="7" t="s">
        <v>150</v>
      </c>
      <c r="C15697" s="7" t="s">
        <v>1349</v>
      </c>
      <c r="D15697" s="7" t="n">
        <v>11</v>
      </c>
      <c r="E15697" s="7" t="n">
        <v>133.98</v>
      </c>
      <c r="F15697" s="7" t="n">
        <v>0</v>
      </c>
      <c r="G15697" s="7" t="n">
        <v>0</v>
      </c>
    </row>
    <row r="15698" customFormat="false" ht="15" hidden="false" customHeight="false" outlineLevel="0" collapsed="false">
      <c r="A15698" s="7" t="s">
        <v>33</v>
      </c>
      <c r="B15698" s="7" t="s">
        <v>275</v>
      </c>
      <c r="C15698" s="7" t="s">
        <v>1358</v>
      </c>
      <c r="D15698" s="7" t="n">
        <v>8</v>
      </c>
      <c r="E15698" s="7" t="n">
        <v>65.6</v>
      </c>
      <c r="F15698" s="7" t="n">
        <v>0</v>
      </c>
      <c r="G15698" s="7" t="n">
        <v>0</v>
      </c>
    </row>
    <row r="15699" customFormat="false" ht="15" hidden="false" customHeight="false" outlineLevel="0" collapsed="false">
      <c r="A15699" s="7" t="s">
        <v>33</v>
      </c>
      <c r="B15699" s="7" t="s">
        <v>236</v>
      </c>
      <c r="C15699" s="7" t="s">
        <v>1361</v>
      </c>
      <c r="D15699" s="7" t="n">
        <v>8</v>
      </c>
      <c r="E15699" s="7" t="n">
        <v>78.56</v>
      </c>
      <c r="F15699" s="7" t="n">
        <v>0</v>
      </c>
      <c r="G15699" s="7" t="n">
        <v>0</v>
      </c>
    </row>
    <row r="15700" customFormat="false" ht="15" hidden="false" customHeight="false" outlineLevel="0" collapsed="false">
      <c r="A15700" s="7" t="s">
        <v>33</v>
      </c>
      <c r="B15700" s="7" t="s">
        <v>458</v>
      </c>
      <c r="C15700" s="7" t="s">
        <v>1382</v>
      </c>
      <c r="D15700" s="7" t="n">
        <v>2</v>
      </c>
      <c r="E15700" s="7" t="n">
        <v>154.48</v>
      </c>
      <c r="F15700" s="7" t="n">
        <v>0</v>
      </c>
      <c r="G15700" s="7" t="n">
        <v>0</v>
      </c>
    </row>
    <row r="15701" customFormat="false" ht="15" hidden="false" customHeight="false" outlineLevel="0" collapsed="false">
      <c r="A15701" s="7" t="s">
        <v>33</v>
      </c>
      <c r="B15701" s="7" t="s">
        <v>148</v>
      </c>
      <c r="C15701" s="7" t="s">
        <v>1387</v>
      </c>
      <c r="D15701" s="7" t="n">
        <v>6</v>
      </c>
      <c r="E15701" s="7" t="n">
        <v>99</v>
      </c>
      <c r="F15701" s="7" t="n">
        <v>0</v>
      </c>
      <c r="G15701" s="7" t="n">
        <v>0</v>
      </c>
    </row>
    <row r="15702" customFormat="false" ht="15" hidden="false" customHeight="false" outlineLevel="0" collapsed="false">
      <c r="A15702" s="7" t="s">
        <v>33</v>
      </c>
      <c r="B15702" s="7" t="s">
        <v>139</v>
      </c>
      <c r="C15702" s="7" t="s">
        <v>1387</v>
      </c>
      <c r="D15702" s="7" t="n">
        <v>4</v>
      </c>
      <c r="E15702" s="7" t="n">
        <v>66</v>
      </c>
      <c r="F15702" s="7" t="n">
        <v>0</v>
      </c>
      <c r="G15702" s="7" t="n">
        <v>0</v>
      </c>
    </row>
    <row r="15703" customFormat="false" ht="15" hidden="false" customHeight="false" outlineLevel="0" collapsed="false">
      <c r="A15703" s="7" t="s">
        <v>33</v>
      </c>
      <c r="B15703" s="7" t="s">
        <v>189</v>
      </c>
      <c r="C15703" s="7" t="s">
        <v>1387</v>
      </c>
      <c r="D15703" s="7" t="n">
        <v>6</v>
      </c>
      <c r="E15703" s="7" t="n">
        <v>99</v>
      </c>
      <c r="F15703" s="7" t="n">
        <v>0</v>
      </c>
      <c r="G15703" s="7" t="n">
        <v>0</v>
      </c>
    </row>
    <row r="15704" customFormat="false" ht="15" hidden="false" customHeight="false" outlineLevel="0" collapsed="false">
      <c r="A15704" s="7" t="s">
        <v>33</v>
      </c>
      <c r="B15704" s="7" t="s">
        <v>181</v>
      </c>
      <c r="C15704" s="7" t="s">
        <v>1387</v>
      </c>
      <c r="D15704" s="7" t="n">
        <v>6</v>
      </c>
      <c r="E15704" s="7" t="n">
        <v>99</v>
      </c>
      <c r="F15704" s="7" t="n">
        <v>0</v>
      </c>
      <c r="G15704" s="7" t="n">
        <v>0</v>
      </c>
    </row>
    <row r="15705" customFormat="false" ht="15" hidden="false" customHeight="false" outlineLevel="0" collapsed="false">
      <c r="A15705" s="7" t="s">
        <v>33</v>
      </c>
      <c r="B15705" s="7" t="s">
        <v>133</v>
      </c>
      <c r="C15705" s="7" t="s">
        <v>1390</v>
      </c>
      <c r="D15705" s="7" t="n">
        <v>4</v>
      </c>
      <c r="E15705" s="7" t="n">
        <v>82</v>
      </c>
      <c r="F15705" s="7" t="n">
        <v>0</v>
      </c>
      <c r="G15705" s="7" t="n">
        <v>0</v>
      </c>
    </row>
    <row r="15706" customFormat="false" ht="15" hidden="false" customHeight="false" outlineLevel="0" collapsed="false">
      <c r="A15706" s="7" t="s">
        <v>33</v>
      </c>
      <c r="B15706" s="7" t="s">
        <v>154</v>
      </c>
      <c r="C15706" s="7" t="s">
        <v>1390</v>
      </c>
      <c r="D15706" s="7" t="n">
        <v>2</v>
      </c>
      <c r="E15706" s="7" t="n">
        <v>41</v>
      </c>
      <c r="F15706" s="7" t="n">
        <v>0</v>
      </c>
      <c r="G15706" s="7" t="n">
        <v>0</v>
      </c>
    </row>
    <row r="15707" customFormat="false" ht="15" hidden="false" customHeight="false" outlineLevel="0" collapsed="false">
      <c r="A15707" s="7" t="s">
        <v>33</v>
      </c>
      <c r="B15707" s="7" t="s">
        <v>216</v>
      </c>
      <c r="C15707" s="7" t="s">
        <v>1390</v>
      </c>
      <c r="D15707" s="7" t="n">
        <v>1</v>
      </c>
      <c r="E15707" s="7" t="n">
        <v>20.5</v>
      </c>
      <c r="F15707" s="7" t="n">
        <v>0</v>
      </c>
      <c r="G15707" s="7" t="n">
        <v>0</v>
      </c>
    </row>
    <row r="15708" customFormat="false" ht="15" hidden="false" customHeight="false" outlineLevel="0" collapsed="false">
      <c r="A15708" s="7" t="s">
        <v>33</v>
      </c>
      <c r="B15708" s="7" t="s">
        <v>285</v>
      </c>
      <c r="C15708" s="7" t="s">
        <v>1390</v>
      </c>
      <c r="D15708" s="7" t="n">
        <v>2</v>
      </c>
      <c r="E15708" s="7" t="n">
        <v>41</v>
      </c>
      <c r="F15708" s="7" t="n">
        <v>0</v>
      </c>
      <c r="G15708" s="7" t="n">
        <v>0</v>
      </c>
    </row>
    <row r="15709" customFormat="false" ht="15" hidden="false" customHeight="false" outlineLevel="0" collapsed="false">
      <c r="A15709" s="7" t="s">
        <v>33</v>
      </c>
      <c r="B15709" s="7" t="s">
        <v>130</v>
      </c>
      <c r="C15709" s="7" t="s">
        <v>1425</v>
      </c>
      <c r="D15709" s="7" t="n">
        <v>3</v>
      </c>
      <c r="E15709" s="7" t="n">
        <v>105</v>
      </c>
      <c r="F15709" s="7" t="n">
        <v>0</v>
      </c>
      <c r="G15709" s="7" t="n">
        <v>0</v>
      </c>
    </row>
    <row r="15710" customFormat="false" ht="15" hidden="false" customHeight="false" outlineLevel="0" collapsed="false">
      <c r="A15710" s="7" t="s">
        <v>33</v>
      </c>
      <c r="B15710" s="7" t="s">
        <v>152</v>
      </c>
      <c r="C15710" s="7" t="s">
        <v>1425</v>
      </c>
      <c r="D15710" s="7" t="n">
        <v>2</v>
      </c>
      <c r="E15710" s="7" t="n">
        <v>70</v>
      </c>
      <c r="F15710" s="7" t="n">
        <v>0</v>
      </c>
      <c r="G15710" s="7" t="n">
        <v>0</v>
      </c>
    </row>
    <row r="15711" customFormat="false" ht="15" hidden="false" customHeight="false" outlineLevel="0" collapsed="false">
      <c r="A15711" s="7" t="s">
        <v>33</v>
      </c>
      <c r="B15711" s="7" t="s">
        <v>191</v>
      </c>
      <c r="C15711" s="7" t="s">
        <v>1425</v>
      </c>
      <c r="D15711" s="7" t="n">
        <v>1</v>
      </c>
      <c r="E15711" s="7" t="n">
        <v>35</v>
      </c>
      <c r="F15711" s="7" t="n">
        <v>0</v>
      </c>
      <c r="G15711" s="7" t="n">
        <v>0</v>
      </c>
    </row>
    <row r="15712" customFormat="false" ht="15" hidden="false" customHeight="false" outlineLevel="0" collapsed="false">
      <c r="A15712" s="7" t="s">
        <v>33</v>
      </c>
      <c r="B15712" s="7" t="s">
        <v>232</v>
      </c>
      <c r="C15712" s="7" t="s">
        <v>1432</v>
      </c>
      <c r="D15712" s="7" t="n">
        <v>1</v>
      </c>
      <c r="E15712" s="7" t="n">
        <v>17</v>
      </c>
      <c r="F15712" s="7" t="n">
        <v>0</v>
      </c>
      <c r="G15712" s="7" t="n">
        <v>0</v>
      </c>
    </row>
    <row r="15713" customFormat="false" ht="15" hidden="false" customHeight="false" outlineLevel="0" collapsed="false">
      <c r="A15713" s="7" t="s">
        <v>33</v>
      </c>
      <c r="B15713" s="7" t="s">
        <v>212</v>
      </c>
      <c r="C15713" s="7" t="s">
        <v>1432</v>
      </c>
      <c r="D15713" s="7" t="n">
        <v>1</v>
      </c>
      <c r="E15713" s="7" t="n">
        <v>17</v>
      </c>
      <c r="F15713" s="7" t="n">
        <v>0</v>
      </c>
      <c r="G15713" s="7" t="n">
        <v>0</v>
      </c>
    </row>
    <row r="15714" customFormat="false" ht="15" hidden="false" customHeight="false" outlineLevel="0" collapsed="false">
      <c r="A15714" s="7" t="s">
        <v>33</v>
      </c>
      <c r="B15714" s="7" t="s">
        <v>217</v>
      </c>
      <c r="C15714" s="7" t="s">
        <v>1446</v>
      </c>
      <c r="D15714" s="7" t="n">
        <v>3</v>
      </c>
      <c r="E15714" s="7" t="n">
        <v>26.19</v>
      </c>
      <c r="F15714" s="7" t="n">
        <v>0</v>
      </c>
      <c r="G15714" s="7" t="n">
        <v>0</v>
      </c>
    </row>
    <row r="15715" customFormat="false" ht="15" hidden="false" customHeight="false" outlineLevel="0" collapsed="false">
      <c r="A15715" s="7" t="s">
        <v>33</v>
      </c>
      <c r="B15715" s="7" t="s">
        <v>124</v>
      </c>
      <c r="C15715" s="7" t="s">
        <v>1449</v>
      </c>
      <c r="D15715" s="7" t="n">
        <v>18</v>
      </c>
      <c r="E15715" s="7" t="n">
        <v>266.4</v>
      </c>
      <c r="F15715" s="7" t="n">
        <v>0</v>
      </c>
      <c r="G15715" s="7" t="n">
        <v>0</v>
      </c>
    </row>
    <row r="15716" customFormat="false" ht="15" hidden="false" customHeight="false" outlineLevel="0" collapsed="false">
      <c r="A15716" s="7" t="s">
        <v>33</v>
      </c>
      <c r="B15716" s="7" t="s">
        <v>120</v>
      </c>
      <c r="C15716" s="7" t="s">
        <v>1451</v>
      </c>
      <c r="D15716" s="7" t="n">
        <v>3</v>
      </c>
      <c r="E15716" s="7" t="n">
        <v>40.2</v>
      </c>
      <c r="F15716" s="7" t="n">
        <v>0</v>
      </c>
      <c r="G15716" s="7" t="n">
        <v>0</v>
      </c>
    </row>
    <row r="15717" customFormat="false" ht="15" hidden="false" customHeight="false" outlineLevel="0" collapsed="false">
      <c r="A15717" s="7" t="s">
        <v>33</v>
      </c>
      <c r="B15717" s="7" t="s">
        <v>884</v>
      </c>
      <c r="C15717" s="7" t="s">
        <v>1436</v>
      </c>
      <c r="D15717" s="7" t="n">
        <v>2</v>
      </c>
      <c r="E15717" s="7" t="n">
        <v>72</v>
      </c>
      <c r="F15717" s="7" t="n">
        <v>0</v>
      </c>
      <c r="G15717" s="7" t="n">
        <v>0</v>
      </c>
    </row>
    <row r="15718" customFormat="false" ht="15" hidden="false" customHeight="false" outlineLevel="0" collapsed="false">
      <c r="A15718" s="7" t="s">
        <v>33</v>
      </c>
      <c r="B15718" s="7" t="s">
        <v>868</v>
      </c>
      <c r="C15718" s="7" t="s">
        <v>1573</v>
      </c>
      <c r="D15718" s="7" t="n">
        <v>6</v>
      </c>
      <c r="E15718" s="7" t="n">
        <v>111</v>
      </c>
      <c r="F15718" s="7" t="n">
        <v>0</v>
      </c>
      <c r="G15718" s="7" t="n">
        <v>0</v>
      </c>
    </row>
    <row r="15719" customFormat="false" ht="15" hidden="false" customHeight="false" outlineLevel="0" collapsed="false">
      <c r="A15719" s="7" t="s">
        <v>33</v>
      </c>
      <c r="B15719" s="7" t="s">
        <v>899</v>
      </c>
      <c r="C15719" s="7" t="s">
        <v>1429</v>
      </c>
      <c r="D15719" s="7" t="n">
        <v>4</v>
      </c>
      <c r="E15719" s="7" t="n">
        <v>83.2</v>
      </c>
      <c r="F15719" s="7" t="n">
        <v>0</v>
      </c>
      <c r="G15719" s="7" t="n">
        <v>0</v>
      </c>
    </row>
    <row r="15720" customFormat="false" ht="15" hidden="false" customHeight="false" outlineLevel="0" collapsed="false">
      <c r="A15720" s="7" t="s">
        <v>33</v>
      </c>
      <c r="B15720" s="7" t="s">
        <v>86</v>
      </c>
      <c r="C15720" s="7" t="s">
        <v>1271</v>
      </c>
      <c r="D15720" s="7" t="n">
        <v>4</v>
      </c>
      <c r="E15720" s="7" t="n">
        <v>260</v>
      </c>
      <c r="F15720" s="7" t="n">
        <v>0</v>
      </c>
      <c r="G15720" s="7" t="n">
        <v>0</v>
      </c>
    </row>
    <row r="15721" customFormat="false" ht="15" hidden="false" customHeight="false" outlineLevel="0" collapsed="false">
      <c r="A15721" s="7" t="s">
        <v>33</v>
      </c>
      <c r="B15721" s="7" t="s">
        <v>88</v>
      </c>
      <c r="C15721" s="7" t="s">
        <v>1271</v>
      </c>
      <c r="D15721" s="7" t="n">
        <v>1</v>
      </c>
      <c r="E15721" s="7" t="n">
        <v>65</v>
      </c>
      <c r="F15721" s="7" t="n">
        <v>0</v>
      </c>
      <c r="G15721" s="7" t="n">
        <v>0</v>
      </c>
    </row>
    <row r="15722" customFormat="false" ht="15" hidden="false" customHeight="false" outlineLevel="0" collapsed="false">
      <c r="A15722" s="7" t="s">
        <v>33</v>
      </c>
      <c r="B15722" s="7" t="s">
        <v>206</v>
      </c>
      <c r="C15722" s="7" t="s">
        <v>1271</v>
      </c>
      <c r="D15722" s="7" t="n">
        <v>3</v>
      </c>
      <c r="E15722" s="7" t="n">
        <v>195</v>
      </c>
      <c r="F15722" s="7" t="n">
        <v>0</v>
      </c>
      <c r="G15722" s="7" t="n">
        <v>0</v>
      </c>
    </row>
    <row r="15723" customFormat="false" ht="15" hidden="false" customHeight="false" outlineLevel="0" collapsed="false">
      <c r="A15723" s="7" t="s">
        <v>33</v>
      </c>
      <c r="B15723" s="7" t="s">
        <v>489</v>
      </c>
      <c r="C15723" s="7" t="s">
        <v>1283</v>
      </c>
      <c r="D15723" s="7" t="n">
        <v>1</v>
      </c>
      <c r="E15723" s="7" t="n">
        <v>107.09</v>
      </c>
      <c r="F15723" s="7" t="n">
        <v>0</v>
      </c>
      <c r="G15723" s="7" t="n">
        <v>0</v>
      </c>
    </row>
    <row r="15724" customFormat="false" ht="15" hidden="false" customHeight="false" outlineLevel="0" collapsed="false">
      <c r="A15724" s="7" t="s">
        <v>33</v>
      </c>
      <c r="B15724" s="7" t="s">
        <v>83</v>
      </c>
      <c r="C15724" s="7" t="s">
        <v>1303</v>
      </c>
      <c r="D15724" s="7" t="n">
        <v>8</v>
      </c>
      <c r="E15724" s="7" t="n">
        <v>364</v>
      </c>
      <c r="F15724" s="7" t="n">
        <v>0</v>
      </c>
      <c r="G15724" s="7" t="n">
        <v>0</v>
      </c>
    </row>
    <row r="15725" customFormat="false" ht="15" hidden="false" customHeight="false" outlineLevel="0" collapsed="false">
      <c r="A15725" s="7" t="s">
        <v>33</v>
      </c>
      <c r="B15725" s="7" t="s">
        <v>187</v>
      </c>
      <c r="C15725" s="7" t="s">
        <v>1309</v>
      </c>
      <c r="D15725" s="7" t="n">
        <v>6</v>
      </c>
      <c r="E15725" s="7" t="n">
        <v>466.8</v>
      </c>
      <c r="F15725" s="7" t="n">
        <v>4</v>
      </c>
      <c r="G15725" s="7" t="n">
        <v>311.2</v>
      </c>
    </row>
    <row r="15726" customFormat="false" ht="15" hidden="false" customHeight="false" outlineLevel="0" collapsed="false">
      <c r="A15726" s="7" t="s">
        <v>33</v>
      </c>
      <c r="B15726" s="7" t="s">
        <v>191</v>
      </c>
      <c r="C15726" s="7" t="s">
        <v>1425</v>
      </c>
      <c r="D15726" s="7" t="n">
        <v>1</v>
      </c>
      <c r="E15726" s="7" t="n">
        <v>35</v>
      </c>
      <c r="F15726" s="7" t="n">
        <v>0</v>
      </c>
      <c r="G15726" s="7" t="n">
        <v>0</v>
      </c>
    </row>
    <row r="15727" customFormat="false" ht="15" hidden="false" customHeight="false" outlineLevel="0" collapsed="false">
      <c r="A15727" s="7" t="s">
        <v>33</v>
      </c>
      <c r="B15727" s="7" t="s">
        <v>86</v>
      </c>
      <c r="C15727" s="7" t="s">
        <v>1271</v>
      </c>
      <c r="D15727" s="7" t="n">
        <v>8</v>
      </c>
      <c r="E15727" s="7" t="n">
        <v>520</v>
      </c>
      <c r="F15727" s="7" t="n">
        <v>2</v>
      </c>
      <c r="G15727" s="7" t="n">
        <v>130</v>
      </c>
    </row>
    <row r="15728" customFormat="false" ht="15" hidden="false" customHeight="false" outlineLevel="0" collapsed="false">
      <c r="A15728" s="7" t="s">
        <v>33</v>
      </c>
      <c r="B15728" s="7" t="s">
        <v>98</v>
      </c>
      <c r="C15728" s="7" t="s">
        <v>1271</v>
      </c>
      <c r="D15728" s="7" t="n">
        <v>7</v>
      </c>
      <c r="E15728" s="7" t="n">
        <v>455</v>
      </c>
      <c r="F15728" s="7" t="n">
        <v>0</v>
      </c>
      <c r="G15728" s="7" t="n">
        <v>0</v>
      </c>
    </row>
    <row r="15729" customFormat="false" ht="15" hidden="false" customHeight="false" outlineLevel="0" collapsed="false">
      <c r="A15729" s="7" t="s">
        <v>33</v>
      </c>
      <c r="B15729" s="7" t="s">
        <v>88</v>
      </c>
      <c r="C15729" s="7" t="s">
        <v>1271</v>
      </c>
      <c r="D15729" s="7" t="n">
        <v>6</v>
      </c>
      <c r="E15729" s="7" t="n">
        <v>390</v>
      </c>
      <c r="F15729" s="7" t="n">
        <v>0</v>
      </c>
      <c r="G15729" s="7" t="n">
        <v>0</v>
      </c>
    </row>
    <row r="15730" customFormat="false" ht="15" hidden="false" customHeight="false" outlineLevel="0" collapsed="false">
      <c r="A15730" s="7" t="s">
        <v>33</v>
      </c>
      <c r="B15730" s="7" t="s">
        <v>395</v>
      </c>
      <c r="C15730" s="7" t="s">
        <v>1273</v>
      </c>
      <c r="D15730" s="7" t="n">
        <v>2</v>
      </c>
      <c r="E15730" s="7" t="n">
        <v>351</v>
      </c>
      <c r="F15730" s="7" t="n">
        <v>0</v>
      </c>
      <c r="G15730" s="7" t="n">
        <v>0</v>
      </c>
    </row>
    <row r="15731" customFormat="false" ht="15" hidden="false" customHeight="false" outlineLevel="0" collapsed="false">
      <c r="A15731" s="7" t="s">
        <v>33</v>
      </c>
      <c r="B15731" s="7" t="s">
        <v>512</v>
      </c>
      <c r="C15731" s="7" t="s">
        <v>1273</v>
      </c>
      <c r="D15731" s="7" t="n">
        <v>1</v>
      </c>
      <c r="E15731" s="7" t="n">
        <v>175.5</v>
      </c>
      <c r="F15731" s="7" t="n">
        <v>2</v>
      </c>
      <c r="G15731" s="7" t="n">
        <v>351</v>
      </c>
    </row>
    <row r="15732" customFormat="false" ht="15" hidden="false" customHeight="false" outlineLevel="0" collapsed="false">
      <c r="A15732" s="7" t="s">
        <v>33</v>
      </c>
      <c r="B15732" s="7" t="s">
        <v>502</v>
      </c>
      <c r="C15732" s="7" t="s">
        <v>1273</v>
      </c>
      <c r="D15732" s="7" t="n">
        <v>0</v>
      </c>
      <c r="E15732" s="7" t="n">
        <v>0</v>
      </c>
      <c r="F15732" s="7" t="n">
        <v>2</v>
      </c>
      <c r="G15732" s="7" t="n">
        <v>351</v>
      </c>
    </row>
    <row r="15733" customFormat="false" ht="15" hidden="false" customHeight="false" outlineLevel="0" collapsed="false">
      <c r="A15733" s="7" t="s">
        <v>33</v>
      </c>
      <c r="B15733" s="7" t="s">
        <v>447</v>
      </c>
      <c r="C15733" s="7" t="s">
        <v>1273</v>
      </c>
      <c r="D15733" s="7" t="n">
        <v>4</v>
      </c>
      <c r="E15733" s="7" t="n">
        <v>702</v>
      </c>
      <c r="F15733" s="7" t="n">
        <v>3</v>
      </c>
      <c r="G15733" s="7" t="n">
        <v>526.5</v>
      </c>
    </row>
    <row r="15734" customFormat="false" ht="15" hidden="false" customHeight="false" outlineLevel="0" collapsed="false">
      <c r="A15734" s="7" t="s">
        <v>33</v>
      </c>
      <c r="B15734" s="7" t="s">
        <v>151</v>
      </c>
      <c r="C15734" s="7" t="s">
        <v>1276</v>
      </c>
      <c r="D15734" s="7" t="n">
        <v>3</v>
      </c>
      <c r="E15734" s="7" t="n">
        <v>217.02</v>
      </c>
      <c r="F15734" s="7" t="n">
        <v>0</v>
      </c>
      <c r="G15734" s="7" t="n">
        <v>0</v>
      </c>
    </row>
    <row r="15735" customFormat="false" ht="15" hidden="false" customHeight="false" outlineLevel="0" collapsed="false">
      <c r="A15735" s="7" t="s">
        <v>33</v>
      </c>
      <c r="B15735" s="7" t="s">
        <v>172</v>
      </c>
      <c r="C15735" s="7" t="s">
        <v>1276</v>
      </c>
      <c r="D15735" s="7" t="n">
        <v>2</v>
      </c>
      <c r="E15735" s="7" t="n">
        <v>144.68</v>
      </c>
      <c r="F15735" s="7" t="n">
        <v>0</v>
      </c>
      <c r="G15735" s="7" t="n">
        <v>0</v>
      </c>
    </row>
    <row r="15736" customFormat="false" ht="15" hidden="false" customHeight="false" outlineLevel="0" collapsed="false">
      <c r="A15736" s="7" t="s">
        <v>33</v>
      </c>
      <c r="B15736" s="7" t="s">
        <v>157</v>
      </c>
      <c r="C15736" s="7" t="s">
        <v>1276</v>
      </c>
      <c r="D15736" s="7" t="n">
        <v>3</v>
      </c>
      <c r="E15736" s="7" t="n">
        <v>217.02</v>
      </c>
      <c r="F15736" s="7" t="n">
        <v>0</v>
      </c>
      <c r="G15736" s="7" t="n">
        <v>0</v>
      </c>
    </row>
    <row r="15737" customFormat="false" ht="15" hidden="false" customHeight="false" outlineLevel="0" collapsed="false">
      <c r="A15737" s="7" t="s">
        <v>33</v>
      </c>
      <c r="B15737" s="7" t="s">
        <v>258</v>
      </c>
      <c r="C15737" s="7" t="s">
        <v>1276</v>
      </c>
      <c r="D15737" s="7" t="n">
        <v>0</v>
      </c>
      <c r="E15737" s="7" t="n">
        <v>0</v>
      </c>
      <c r="F15737" s="7" t="n">
        <v>1</v>
      </c>
      <c r="G15737" s="7" t="n">
        <v>72.34</v>
      </c>
    </row>
    <row r="15738" customFormat="false" ht="15" hidden="false" customHeight="false" outlineLevel="0" collapsed="false">
      <c r="A15738" s="7" t="s">
        <v>33</v>
      </c>
      <c r="B15738" s="7" t="s">
        <v>106</v>
      </c>
      <c r="C15738" s="7" t="s">
        <v>1291</v>
      </c>
      <c r="D15738" s="7" t="n">
        <v>0</v>
      </c>
      <c r="E15738" s="7" t="n">
        <v>0</v>
      </c>
      <c r="F15738" s="7" t="n">
        <v>1</v>
      </c>
      <c r="G15738" s="7" t="n">
        <v>24.43</v>
      </c>
    </row>
    <row r="15739" customFormat="false" ht="15" hidden="false" customHeight="false" outlineLevel="0" collapsed="false">
      <c r="A15739" s="7" t="s">
        <v>33</v>
      </c>
      <c r="B15739" s="7" t="s">
        <v>96</v>
      </c>
      <c r="C15739" s="7" t="s">
        <v>1291</v>
      </c>
      <c r="D15739" s="7" t="n">
        <v>0</v>
      </c>
      <c r="E15739" s="7" t="n">
        <v>0</v>
      </c>
      <c r="F15739" s="7" t="n">
        <v>3</v>
      </c>
      <c r="G15739" s="7" t="n">
        <v>73.29</v>
      </c>
    </row>
    <row r="15740" customFormat="false" ht="15" hidden="false" customHeight="false" outlineLevel="0" collapsed="false">
      <c r="A15740" s="7" t="s">
        <v>33</v>
      </c>
      <c r="B15740" s="7" t="s">
        <v>173</v>
      </c>
      <c r="C15740" s="7" t="s">
        <v>1291</v>
      </c>
      <c r="D15740" s="7" t="n">
        <v>5</v>
      </c>
      <c r="E15740" s="7" t="n">
        <v>122.15</v>
      </c>
      <c r="F15740" s="7" t="n">
        <v>4</v>
      </c>
      <c r="G15740" s="7" t="n">
        <v>97.72</v>
      </c>
    </row>
    <row r="15741" customFormat="false" ht="15" hidden="false" customHeight="false" outlineLevel="0" collapsed="false">
      <c r="A15741" s="7" t="s">
        <v>33</v>
      </c>
      <c r="B15741" s="7" t="s">
        <v>83</v>
      </c>
      <c r="C15741" s="7" t="s">
        <v>1303</v>
      </c>
      <c r="D15741" s="7" t="n">
        <v>0</v>
      </c>
      <c r="E15741" s="7" t="n">
        <v>0</v>
      </c>
      <c r="F15741" s="7" t="n">
        <v>2</v>
      </c>
      <c r="G15741" s="7" t="n">
        <v>91</v>
      </c>
    </row>
    <row r="15742" customFormat="false" ht="15" hidden="false" customHeight="false" outlineLevel="0" collapsed="false">
      <c r="A15742" s="7" t="s">
        <v>33</v>
      </c>
      <c r="B15742" s="7" t="s">
        <v>187</v>
      </c>
      <c r="C15742" s="7" t="s">
        <v>1309</v>
      </c>
      <c r="D15742" s="7" t="n">
        <v>2</v>
      </c>
      <c r="E15742" s="7" t="n">
        <v>155.6</v>
      </c>
      <c r="F15742" s="7" t="n">
        <v>2</v>
      </c>
      <c r="G15742" s="7" t="n">
        <v>155.6</v>
      </c>
    </row>
    <row r="15743" customFormat="false" ht="15" hidden="false" customHeight="false" outlineLevel="0" collapsed="false">
      <c r="A15743" s="7" t="s">
        <v>33</v>
      </c>
      <c r="B15743" s="7" t="s">
        <v>144</v>
      </c>
      <c r="C15743" s="7" t="s">
        <v>1320</v>
      </c>
      <c r="D15743" s="7" t="n">
        <v>0</v>
      </c>
      <c r="E15743" s="7" t="n">
        <v>0</v>
      </c>
      <c r="F15743" s="7" t="n">
        <v>3</v>
      </c>
      <c r="G15743" s="7" t="n">
        <v>189.81</v>
      </c>
    </row>
    <row r="15744" customFormat="false" ht="15" hidden="false" customHeight="false" outlineLevel="0" collapsed="false">
      <c r="A15744" s="7" t="s">
        <v>33</v>
      </c>
      <c r="B15744" s="7" t="s">
        <v>138</v>
      </c>
      <c r="C15744" s="7" t="s">
        <v>1320</v>
      </c>
      <c r="D15744" s="7" t="n">
        <v>3</v>
      </c>
      <c r="E15744" s="7" t="n">
        <v>189.81</v>
      </c>
      <c r="F15744" s="7" t="n">
        <v>0</v>
      </c>
      <c r="G15744" s="7" t="n">
        <v>0</v>
      </c>
    </row>
    <row r="15745" customFormat="false" ht="15" hidden="false" customHeight="false" outlineLevel="0" collapsed="false">
      <c r="A15745" s="7" t="s">
        <v>33</v>
      </c>
      <c r="B15745" s="7" t="s">
        <v>466</v>
      </c>
      <c r="C15745" s="7" t="s">
        <v>1329</v>
      </c>
      <c r="D15745" s="7" t="n">
        <v>10</v>
      </c>
      <c r="E15745" s="7" t="n">
        <v>973.5</v>
      </c>
      <c r="F15745" s="7" t="n">
        <v>0</v>
      </c>
      <c r="G15745" s="7" t="n">
        <v>0</v>
      </c>
    </row>
    <row r="15746" customFormat="false" ht="15" hidden="false" customHeight="false" outlineLevel="0" collapsed="false">
      <c r="A15746" s="7" t="s">
        <v>33</v>
      </c>
      <c r="B15746" s="7" t="s">
        <v>113</v>
      </c>
      <c r="C15746" s="7" t="s">
        <v>1330</v>
      </c>
      <c r="D15746" s="7" t="n">
        <v>6</v>
      </c>
      <c r="E15746" s="7" t="n">
        <v>173.58</v>
      </c>
      <c r="F15746" s="7" t="n">
        <v>0</v>
      </c>
      <c r="G15746" s="7" t="n">
        <v>0</v>
      </c>
    </row>
    <row r="15747" customFormat="false" ht="15" hidden="false" customHeight="false" outlineLevel="0" collapsed="false">
      <c r="A15747" s="7" t="s">
        <v>33</v>
      </c>
      <c r="B15747" s="7" t="s">
        <v>111</v>
      </c>
      <c r="C15747" s="7" t="s">
        <v>1330</v>
      </c>
      <c r="D15747" s="7" t="n">
        <v>6</v>
      </c>
      <c r="E15747" s="7" t="n">
        <v>173.58</v>
      </c>
      <c r="F15747" s="7" t="n">
        <v>0</v>
      </c>
      <c r="G15747" s="7" t="n">
        <v>0</v>
      </c>
    </row>
    <row r="15748" customFormat="false" ht="15" hidden="false" customHeight="false" outlineLevel="0" collapsed="false">
      <c r="A15748" s="7" t="s">
        <v>33</v>
      </c>
      <c r="B15748" s="7" t="s">
        <v>149</v>
      </c>
      <c r="C15748" s="7" t="s">
        <v>1330</v>
      </c>
      <c r="D15748" s="7" t="n">
        <v>4</v>
      </c>
      <c r="E15748" s="7" t="n">
        <v>115.72</v>
      </c>
      <c r="F15748" s="7" t="n">
        <v>3</v>
      </c>
      <c r="G15748" s="7" t="n">
        <v>86.79</v>
      </c>
    </row>
    <row r="15749" customFormat="false" ht="15" hidden="false" customHeight="false" outlineLevel="0" collapsed="false">
      <c r="A15749" s="7" t="s">
        <v>33</v>
      </c>
      <c r="B15749" s="7" t="s">
        <v>153</v>
      </c>
      <c r="C15749" s="7" t="s">
        <v>1330</v>
      </c>
      <c r="D15749" s="7" t="n">
        <v>5</v>
      </c>
      <c r="E15749" s="7" t="n">
        <v>144.65</v>
      </c>
      <c r="F15749" s="7" t="n">
        <v>0</v>
      </c>
      <c r="G15749" s="7" t="n">
        <v>0</v>
      </c>
    </row>
    <row r="15750" customFormat="false" ht="15" hidden="false" customHeight="false" outlineLevel="0" collapsed="false">
      <c r="A15750" s="7" t="s">
        <v>33</v>
      </c>
      <c r="B15750" s="7" t="s">
        <v>141</v>
      </c>
      <c r="C15750" s="7" t="s">
        <v>1334</v>
      </c>
      <c r="D15750" s="7" t="n">
        <v>7</v>
      </c>
      <c r="E15750" s="7" t="n">
        <v>119</v>
      </c>
      <c r="F15750" s="7" t="n">
        <v>0</v>
      </c>
      <c r="G15750" s="7" t="n">
        <v>0</v>
      </c>
    </row>
    <row r="15751" customFormat="false" ht="15" hidden="false" customHeight="false" outlineLevel="0" collapsed="false">
      <c r="A15751" s="7" t="s">
        <v>33</v>
      </c>
      <c r="B15751" s="7" t="s">
        <v>125</v>
      </c>
      <c r="C15751" s="7" t="s">
        <v>1334</v>
      </c>
      <c r="D15751" s="7" t="n">
        <v>3</v>
      </c>
      <c r="E15751" s="7" t="n">
        <v>51</v>
      </c>
      <c r="F15751" s="7" t="n">
        <v>0</v>
      </c>
      <c r="G15751" s="7" t="n">
        <v>0</v>
      </c>
    </row>
    <row r="15752" customFormat="false" ht="15" hidden="false" customHeight="false" outlineLevel="0" collapsed="false">
      <c r="A15752" s="7" t="s">
        <v>33</v>
      </c>
      <c r="B15752" s="7" t="s">
        <v>177</v>
      </c>
      <c r="C15752" s="7" t="s">
        <v>1334</v>
      </c>
      <c r="D15752" s="7" t="n">
        <v>4</v>
      </c>
      <c r="E15752" s="7" t="n">
        <v>68</v>
      </c>
      <c r="F15752" s="7" t="n">
        <v>0</v>
      </c>
      <c r="G15752" s="7" t="n">
        <v>0</v>
      </c>
    </row>
    <row r="15753" customFormat="false" ht="15" hidden="false" customHeight="false" outlineLevel="0" collapsed="false">
      <c r="A15753" s="7" t="s">
        <v>33</v>
      </c>
      <c r="B15753" s="7" t="s">
        <v>201</v>
      </c>
      <c r="C15753" s="7" t="s">
        <v>1344</v>
      </c>
      <c r="D15753" s="7" t="n">
        <v>10</v>
      </c>
      <c r="E15753" s="7" t="n">
        <v>95</v>
      </c>
      <c r="F15753" s="7" t="n">
        <v>0</v>
      </c>
      <c r="G15753" s="7" t="n">
        <v>0</v>
      </c>
    </row>
    <row r="15754" customFormat="false" ht="15" hidden="false" customHeight="false" outlineLevel="0" collapsed="false">
      <c r="A15754" s="7" t="s">
        <v>33</v>
      </c>
      <c r="B15754" s="7" t="s">
        <v>246</v>
      </c>
      <c r="C15754" s="7" t="s">
        <v>1345</v>
      </c>
      <c r="D15754" s="7" t="n">
        <v>0</v>
      </c>
      <c r="E15754" s="7" t="n">
        <v>0</v>
      </c>
      <c r="F15754" s="7" t="n">
        <v>4</v>
      </c>
      <c r="G15754" s="7" t="n">
        <v>38</v>
      </c>
    </row>
    <row r="15755" customFormat="false" ht="15" hidden="false" customHeight="false" outlineLevel="0" collapsed="false">
      <c r="A15755" s="7" t="s">
        <v>33</v>
      </c>
      <c r="B15755" s="7" t="s">
        <v>302</v>
      </c>
      <c r="C15755" s="7" t="s">
        <v>1346</v>
      </c>
      <c r="D15755" s="7" t="n">
        <v>4</v>
      </c>
      <c r="E15755" s="7" t="n">
        <v>51.8</v>
      </c>
      <c r="F15755" s="7" t="n">
        <v>0</v>
      </c>
      <c r="G15755" s="7" t="n">
        <v>0</v>
      </c>
    </row>
    <row r="15756" customFormat="false" ht="15" hidden="false" customHeight="false" outlineLevel="0" collapsed="false">
      <c r="A15756" s="7" t="s">
        <v>33</v>
      </c>
      <c r="B15756" s="7" t="s">
        <v>264</v>
      </c>
      <c r="C15756" s="7" t="s">
        <v>1347</v>
      </c>
      <c r="D15756" s="7" t="n">
        <v>10</v>
      </c>
      <c r="E15756" s="7" t="n">
        <v>97.1</v>
      </c>
      <c r="F15756" s="7" t="n">
        <v>4</v>
      </c>
      <c r="G15756" s="7" t="n">
        <v>38.84</v>
      </c>
    </row>
    <row r="15757" customFormat="false" ht="15" hidden="false" customHeight="false" outlineLevel="0" collapsed="false">
      <c r="A15757" s="7" t="s">
        <v>33</v>
      </c>
      <c r="B15757" s="7" t="s">
        <v>150</v>
      </c>
      <c r="C15757" s="7" t="s">
        <v>1349</v>
      </c>
      <c r="D15757" s="7" t="n">
        <v>10</v>
      </c>
      <c r="E15757" s="7" t="n">
        <v>121.8</v>
      </c>
      <c r="F15757" s="7" t="n">
        <v>0</v>
      </c>
      <c r="G15757" s="7" t="n">
        <v>0</v>
      </c>
    </row>
    <row r="15758" customFormat="false" ht="15" hidden="false" customHeight="false" outlineLevel="0" collapsed="false">
      <c r="A15758" s="7" t="s">
        <v>33</v>
      </c>
      <c r="B15758" s="7" t="s">
        <v>183</v>
      </c>
      <c r="C15758" s="7" t="s">
        <v>1351</v>
      </c>
      <c r="D15758" s="7" t="n">
        <v>0</v>
      </c>
      <c r="E15758" s="7" t="n">
        <v>0</v>
      </c>
      <c r="F15758" s="7" t="n">
        <v>5</v>
      </c>
      <c r="G15758" s="7" t="n">
        <v>106.05</v>
      </c>
    </row>
    <row r="15759" customFormat="false" ht="15" hidden="false" customHeight="false" outlineLevel="0" collapsed="false">
      <c r="A15759" s="7" t="s">
        <v>33</v>
      </c>
      <c r="B15759" s="7" t="s">
        <v>311</v>
      </c>
      <c r="C15759" s="7" t="s">
        <v>1352</v>
      </c>
      <c r="D15759" s="7" t="n">
        <v>2</v>
      </c>
      <c r="E15759" s="7" t="n">
        <v>22.66</v>
      </c>
      <c r="F15759" s="7" t="n">
        <v>0</v>
      </c>
      <c r="G15759" s="7" t="n">
        <v>0</v>
      </c>
    </row>
    <row r="15760" customFormat="false" ht="15" hidden="false" customHeight="false" outlineLevel="0" collapsed="false">
      <c r="A15760" s="7" t="s">
        <v>33</v>
      </c>
      <c r="B15760" s="7" t="s">
        <v>163</v>
      </c>
      <c r="C15760" s="7" t="s">
        <v>1357</v>
      </c>
      <c r="D15760" s="7" t="n">
        <v>4</v>
      </c>
      <c r="E15760" s="7" t="n">
        <v>71.28</v>
      </c>
      <c r="F15760" s="7" t="n">
        <v>0</v>
      </c>
      <c r="G15760" s="7" t="n">
        <v>0</v>
      </c>
    </row>
    <row r="15761" customFormat="false" ht="15" hidden="false" customHeight="false" outlineLevel="0" collapsed="false">
      <c r="A15761" s="7" t="s">
        <v>33</v>
      </c>
      <c r="B15761" s="7" t="s">
        <v>236</v>
      </c>
      <c r="C15761" s="7" t="s">
        <v>1361</v>
      </c>
      <c r="D15761" s="7" t="n">
        <v>2</v>
      </c>
      <c r="E15761" s="7" t="n">
        <v>19.64</v>
      </c>
      <c r="F15761" s="7" t="n">
        <v>0</v>
      </c>
      <c r="G15761" s="7" t="n">
        <v>0</v>
      </c>
    </row>
    <row r="15762" customFormat="false" ht="15" hidden="false" customHeight="false" outlineLevel="0" collapsed="false">
      <c r="A15762" s="7" t="s">
        <v>33</v>
      </c>
      <c r="B15762" s="7" t="s">
        <v>445</v>
      </c>
      <c r="C15762" s="7" t="s">
        <v>1372</v>
      </c>
      <c r="D15762" s="7" t="n">
        <v>1</v>
      </c>
      <c r="E15762" s="7" t="n">
        <v>49.3</v>
      </c>
      <c r="F15762" s="7" t="n">
        <v>0</v>
      </c>
      <c r="G15762" s="7" t="n">
        <v>0</v>
      </c>
    </row>
    <row r="15763" customFormat="false" ht="15" hidden="false" customHeight="false" outlineLevel="0" collapsed="false">
      <c r="A15763" s="7" t="s">
        <v>33</v>
      </c>
      <c r="B15763" s="7" t="s">
        <v>346</v>
      </c>
      <c r="C15763" s="7" t="s">
        <v>1373</v>
      </c>
      <c r="D15763" s="7" t="n">
        <v>6</v>
      </c>
      <c r="E15763" s="7" t="n">
        <v>141.6</v>
      </c>
      <c r="F15763" s="7" t="n">
        <v>6</v>
      </c>
      <c r="G15763" s="7" t="n">
        <v>141.6</v>
      </c>
    </row>
    <row r="15764" customFormat="false" ht="15" hidden="false" customHeight="false" outlineLevel="0" collapsed="false">
      <c r="A15764" s="7" t="s">
        <v>33</v>
      </c>
      <c r="B15764" s="7" t="s">
        <v>303</v>
      </c>
      <c r="C15764" s="7" t="s">
        <v>1376</v>
      </c>
      <c r="D15764" s="7" t="n">
        <v>6</v>
      </c>
      <c r="E15764" s="7" t="n">
        <v>110.4</v>
      </c>
      <c r="F15764" s="7" t="n">
        <v>0</v>
      </c>
      <c r="G15764" s="7" t="n">
        <v>0</v>
      </c>
    </row>
    <row r="15765" customFormat="false" ht="15" hidden="false" customHeight="false" outlineLevel="0" collapsed="false">
      <c r="A15765" s="7" t="s">
        <v>33</v>
      </c>
      <c r="B15765" s="7" t="s">
        <v>283</v>
      </c>
      <c r="C15765" s="7" t="s">
        <v>1376</v>
      </c>
      <c r="D15765" s="7" t="n">
        <v>12</v>
      </c>
      <c r="E15765" s="7" t="n">
        <v>220.8</v>
      </c>
      <c r="F15765" s="7" t="n">
        <v>4</v>
      </c>
      <c r="G15765" s="7" t="n">
        <v>73.6</v>
      </c>
    </row>
    <row r="15766" customFormat="false" ht="15" hidden="false" customHeight="false" outlineLevel="0" collapsed="false">
      <c r="A15766" s="7" t="s">
        <v>33</v>
      </c>
      <c r="B15766" s="7" t="s">
        <v>354</v>
      </c>
      <c r="C15766" s="7" t="s">
        <v>1378</v>
      </c>
      <c r="D15766" s="7" t="n">
        <v>3</v>
      </c>
      <c r="E15766" s="7" t="n">
        <v>55.2</v>
      </c>
      <c r="F15766" s="7" t="n">
        <v>0</v>
      </c>
      <c r="G15766" s="7" t="n">
        <v>0</v>
      </c>
    </row>
    <row r="15767" customFormat="false" ht="15" hidden="false" customHeight="false" outlineLevel="0" collapsed="false">
      <c r="A15767" s="7" t="s">
        <v>33</v>
      </c>
      <c r="B15767" s="7" t="s">
        <v>148</v>
      </c>
      <c r="C15767" s="7" t="s">
        <v>1387</v>
      </c>
      <c r="D15767" s="7" t="n">
        <v>6</v>
      </c>
      <c r="E15767" s="7" t="n">
        <v>99</v>
      </c>
      <c r="F15767" s="7" t="n">
        <v>0</v>
      </c>
      <c r="G15767" s="7" t="n">
        <v>0</v>
      </c>
    </row>
    <row r="15768" customFormat="false" ht="15" hidden="false" customHeight="false" outlineLevel="0" collapsed="false">
      <c r="A15768" s="7" t="s">
        <v>33</v>
      </c>
      <c r="B15768" s="7" t="s">
        <v>139</v>
      </c>
      <c r="C15768" s="7" t="s">
        <v>1387</v>
      </c>
      <c r="D15768" s="7" t="n">
        <v>7</v>
      </c>
      <c r="E15768" s="7" t="n">
        <v>115.5</v>
      </c>
      <c r="F15768" s="7" t="n">
        <v>0</v>
      </c>
      <c r="G15768" s="7" t="n">
        <v>0</v>
      </c>
    </row>
    <row r="15769" customFormat="false" ht="15" hidden="false" customHeight="false" outlineLevel="0" collapsed="false">
      <c r="A15769" s="7" t="s">
        <v>33</v>
      </c>
      <c r="B15769" s="7" t="s">
        <v>189</v>
      </c>
      <c r="C15769" s="7" t="s">
        <v>1387</v>
      </c>
      <c r="D15769" s="7" t="n">
        <v>2</v>
      </c>
      <c r="E15769" s="7" t="n">
        <v>33</v>
      </c>
      <c r="F15769" s="7" t="n">
        <v>0</v>
      </c>
      <c r="G15769" s="7" t="n">
        <v>0</v>
      </c>
    </row>
    <row r="15770" customFormat="false" ht="15" hidden="false" customHeight="false" outlineLevel="0" collapsed="false">
      <c r="A15770" s="7" t="s">
        <v>33</v>
      </c>
      <c r="B15770" s="7" t="s">
        <v>181</v>
      </c>
      <c r="C15770" s="7" t="s">
        <v>1387</v>
      </c>
      <c r="D15770" s="7" t="n">
        <v>11</v>
      </c>
      <c r="E15770" s="7" t="n">
        <v>181.5</v>
      </c>
      <c r="F15770" s="7" t="n">
        <v>0</v>
      </c>
      <c r="G15770" s="7" t="n">
        <v>0</v>
      </c>
    </row>
    <row r="15771" customFormat="false" ht="15" hidden="false" customHeight="false" outlineLevel="0" collapsed="false">
      <c r="A15771" s="7" t="s">
        <v>33</v>
      </c>
      <c r="B15771" s="7" t="s">
        <v>257</v>
      </c>
      <c r="C15771" s="7" t="s">
        <v>1387</v>
      </c>
      <c r="D15771" s="7" t="n">
        <v>0</v>
      </c>
      <c r="E15771" s="7" t="n">
        <v>0</v>
      </c>
      <c r="F15771" s="7" t="n">
        <v>2</v>
      </c>
      <c r="G15771" s="7" t="n">
        <v>33</v>
      </c>
    </row>
    <row r="15772" customFormat="false" ht="15" hidden="false" customHeight="false" outlineLevel="0" collapsed="false">
      <c r="A15772" s="7" t="s">
        <v>33</v>
      </c>
      <c r="B15772" s="7" t="s">
        <v>133</v>
      </c>
      <c r="C15772" s="7" t="s">
        <v>1390</v>
      </c>
      <c r="D15772" s="7" t="n">
        <v>2</v>
      </c>
      <c r="E15772" s="7" t="n">
        <v>41</v>
      </c>
      <c r="F15772" s="7" t="n">
        <v>5</v>
      </c>
      <c r="G15772" s="7" t="n">
        <v>102.5</v>
      </c>
    </row>
    <row r="15773" customFormat="false" ht="15" hidden="false" customHeight="false" outlineLevel="0" collapsed="false">
      <c r="A15773" s="7" t="s">
        <v>33</v>
      </c>
      <c r="B15773" s="7" t="s">
        <v>154</v>
      </c>
      <c r="C15773" s="7" t="s">
        <v>1390</v>
      </c>
      <c r="D15773" s="7" t="n">
        <v>4</v>
      </c>
      <c r="E15773" s="7" t="n">
        <v>82</v>
      </c>
      <c r="F15773" s="7" t="n">
        <v>0</v>
      </c>
      <c r="G15773" s="7" t="n">
        <v>0</v>
      </c>
    </row>
    <row r="15774" customFormat="false" ht="15" hidden="false" customHeight="false" outlineLevel="0" collapsed="false">
      <c r="A15774" s="7" t="s">
        <v>33</v>
      </c>
      <c r="B15774" s="7" t="s">
        <v>167</v>
      </c>
      <c r="C15774" s="7" t="s">
        <v>1390</v>
      </c>
      <c r="D15774" s="7" t="n">
        <v>3</v>
      </c>
      <c r="E15774" s="7" t="n">
        <v>61.5</v>
      </c>
      <c r="F15774" s="7" t="n">
        <v>0</v>
      </c>
      <c r="G15774" s="7" t="n">
        <v>0</v>
      </c>
    </row>
    <row r="15775" customFormat="false" ht="15" hidden="false" customHeight="false" outlineLevel="0" collapsed="false">
      <c r="A15775" s="7" t="s">
        <v>33</v>
      </c>
      <c r="B15775" s="7" t="s">
        <v>285</v>
      </c>
      <c r="C15775" s="7" t="s">
        <v>1390</v>
      </c>
      <c r="D15775" s="7" t="n">
        <v>5</v>
      </c>
      <c r="E15775" s="7" t="n">
        <v>102.5</v>
      </c>
      <c r="F15775" s="7" t="n">
        <v>4</v>
      </c>
      <c r="G15775" s="7" t="n">
        <v>82</v>
      </c>
    </row>
    <row r="15776" customFormat="false" ht="15" hidden="false" customHeight="false" outlineLevel="0" collapsed="false">
      <c r="A15776" s="7" t="s">
        <v>33</v>
      </c>
      <c r="B15776" s="7" t="s">
        <v>474</v>
      </c>
      <c r="C15776" s="7" t="s">
        <v>1398</v>
      </c>
      <c r="D15776" s="7" t="n">
        <v>3</v>
      </c>
      <c r="E15776" s="7" t="n">
        <v>379.71</v>
      </c>
      <c r="F15776" s="7" t="n">
        <v>0</v>
      </c>
      <c r="G15776" s="7" t="n">
        <v>0</v>
      </c>
    </row>
    <row r="15777" customFormat="false" ht="15" hidden="false" customHeight="false" outlineLevel="0" collapsed="false">
      <c r="A15777" s="7" t="s">
        <v>33</v>
      </c>
      <c r="B15777" s="7" t="s">
        <v>640</v>
      </c>
      <c r="C15777" s="7" t="s">
        <v>1491</v>
      </c>
      <c r="D15777" s="7" t="n">
        <v>0</v>
      </c>
      <c r="E15777" s="7" t="n">
        <v>0</v>
      </c>
      <c r="F15777" s="7" t="n">
        <v>1</v>
      </c>
      <c r="G15777" s="7" t="n">
        <v>0</v>
      </c>
    </row>
    <row r="15778" customFormat="false" ht="15" hidden="false" customHeight="false" outlineLevel="0" collapsed="false">
      <c r="A15778" s="7" t="s">
        <v>33</v>
      </c>
      <c r="B15778" s="7" t="s">
        <v>697</v>
      </c>
      <c r="C15778" s="7" t="s">
        <v>1512</v>
      </c>
      <c r="D15778" s="7" t="n">
        <v>2</v>
      </c>
      <c r="E15778" s="7" t="n">
        <v>259.62</v>
      </c>
      <c r="F15778" s="7" t="n">
        <v>0</v>
      </c>
      <c r="G15778" s="7" t="n">
        <v>0</v>
      </c>
    </row>
    <row r="15779" customFormat="false" ht="15" hidden="false" customHeight="false" outlineLevel="0" collapsed="false">
      <c r="A15779" s="7" t="s">
        <v>33</v>
      </c>
      <c r="B15779" s="7" t="s">
        <v>293</v>
      </c>
      <c r="C15779" s="7" t="s">
        <v>1403</v>
      </c>
      <c r="D15779" s="7" t="n">
        <v>0</v>
      </c>
      <c r="E15779" s="7" t="n">
        <v>0</v>
      </c>
      <c r="F15779" s="7" t="n">
        <v>2</v>
      </c>
      <c r="G15779" s="7" t="n">
        <v>272.6</v>
      </c>
    </row>
    <row r="15780" customFormat="false" ht="15" hidden="false" customHeight="false" outlineLevel="0" collapsed="false">
      <c r="A15780" s="7" t="s">
        <v>33</v>
      </c>
      <c r="B15780" s="7" t="s">
        <v>267</v>
      </c>
      <c r="C15780" s="7" t="s">
        <v>1403</v>
      </c>
      <c r="D15780" s="7" t="n">
        <v>3</v>
      </c>
      <c r="E15780" s="7" t="n">
        <v>408.9</v>
      </c>
      <c r="F15780" s="7" t="n">
        <v>0</v>
      </c>
      <c r="G15780" s="7" t="n">
        <v>0</v>
      </c>
    </row>
    <row r="15781" customFormat="false" ht="15" hidden="false" customHeight="false" outlineLevel="0" collapsed="false">
      <c r="A15781" s="7" t="s">
        <v>33</v>
      </c>
      <c r="B15781" s="7" t="s">
        <v>130</v>
      </c>
      <c r="C15781" s="7" t="s">
        <v>1425</v>
      </c>
      <c r="D15781" s="7" t="n">
        <v>3</v>
      </c>
      <c r="E15781" s="7" t="n">
        <v>105</v>
      </c>
      <c r="F15781" s="7" t="n">
        <v>0</v>
      </c>
      <c r="G15781" s="7" t="n">
        <v>0</v>
      </c>
    </row>
    <row r="15782" customFormat="false" ht="15" hidden="false" customHeight="false" outlineLevel="0" collapsed="false">
      <c r="A15782" s="7" t="s">
        <v>33</v>
      </c>
      <c r="B15782" s="7" t="s">
        <v>198</v>
      </c>
      <c r="C15782" s="7" t="s">
        <v>1425</v>
      </c>
      <c r="D15782" s="7" t="n">
        <v>5</v>
      </c>
      <c r="E15782" s="7" t="n">
        <v>175</v>
      </c>
      <c r="F15782" s="7" t="n">
        <v>0</v>
      </c>
      <c r="G15782" s="7" t="n">
        <v>0</v>
      </c>
    </row>
    <row r="15783" customFormat="false" ht="15" hidden="false" customHeight="false" outlineLevel="0" collapsed="false">
      <c r="A15783" s="7" t="s">
        <v>33</v>
      </c>
      <c r="B15783" s="7" t="s">
        <v>191</v>
      </c>
      <c r="C15783" s="7" t="s">
        <v>1425</v>
      </c>
      <c r="D15783" s="7" t="n">
        <v>0</v>
      </c>
      <c r="E15783" s="7" t="n">
        <v>0</v>
      </c>
      <c r="F15783" s="7" t="n">
        <v>4</v>
      </c>
      <c r="G15783" s="7" t="n">
        <v>140</v>
      </c>
    </row>
    <row r="15784" customFormat="false" ht="15" hidden="false" customHeight="false" outlineLevel="0" collapsed="false">
      <c r="A15784" s="7" t="s">
        <v>33</v>
      </c>
      <c r="B15784" s="7" t="s">
        <v>232</v>
      </c>
      <c r="C15784" s="7" t="s">
        <v>1432</v>
      </c>
      <c r="D15784" s="7" t="n">
        <v>9</v>
      </c>
      <c r="E15784" s="7" t="n">
        <v>153</v>
      </c>
      <c r="F15784" s="7" t="n">
        <v>0</v>
      </c>
      <c r="G15784" s="7" t="n">
        <v>0</v>
      </c>
    </row>
    <row r="15785" customFormat="false" ht="15" hidden="false" customHeight="false" outlineLevel="0" collapsed="false">
      <c r="A15785" s="7" t="s">
        <v>33</v>
      </c>
      <c r="B15785" s="7" t="s">
        <v>212</v>
      </c>
      <c r="C15785" s="7" t="s">
        <v>1432</v>
      </c>
      <c r="D15785" s="7" t="n">
        <v>7</v>
      </c>
      <c r="E15785" s="7" t="n">
        <v>119</v>
      </c>
      <c r="F15785" s="7" t="n">
        <v>0</v>
      </c>
      <c r="G15785" s="7" t="n">
        <v>0</v>
      </c>
    </row>
    <row r="15786" customFormat="false" ht="15" hidden="false" customHeight="false" outlineLevel="0" collapsed="false">
      <c r="A15786" s="7" t="s">
        <v>33</v>
      </c>
      <c r="B15786" s="7" t="s">
        <v>227</v>
      </c>
      <c r="C15786" s="7" t="s">
        <v>1432</v>
      </c>
      <c r="D15786" s="7" t="n">
        <v>1</v>
      </c>
      <c r="E15786" s="7" t="n">
        <v>17</v>
      </c>
      <c r="F15786" s="7" t="n">
        <v>0</v>
      </c>
      <c r="G15786" s="7" t="n">
        <v>0</v>
      </c>
    </row>
    <row r="15787" customFormat="false" ht="15" hidden="false" customHeight="false" outlineLevel="0" collapsed="false">
      <c r="A15787" s="7" t="s">
        <v>33</v>
      </c>
      <c r="B15787" s="7" t="s">
        <v>192</v>
      </c>
      <c r="C15787" s="7" t="s">
        <v>1311</v>
      </c>
      <c r="D15787" s="7" t="n">
        <v>7</v>
      </c>
      <c r="E15787" s="7" t="n">
        <v>140</v>
      </c>
      <c r="F15787" s="7" t="n">
        <v>3</v>
      </c>
      <c r="G15787" s="7" t="n">
        <v>60</v>
      </c>
    </row>
    <row r="15788" customFormat="false" ht="15" hidden="false" customHeight="false" outlineLevel="0" collapsed="false">
      <c r="A15788" s="7" t="s">
        <v>33</v>
      </c>
      <c r="B15788" s="7" t="s">
        <v>217</v>
      </c>
      <c r="C15788" s="7" t="s">
        <v>1446</v>
      </c>
      <c r="D15788" s="7" t="n">
        <v>3</v>
      </c>
      <c r="E15788" s="7" t="n">
        <v>26.19</v>
      </c>
      <c r="F15788" s="7" t="n">
        <v>0</v>
      </c>
      <c r="G15788" s="7" t="n">
        <v>0</v>
      </c>
    </row>
    <row r="15789" customFormat="false" ht="15" hidden="false" customHeight="false" outlineLevel="0" collapsed="false">
      <c r="A15789" s="7" t="s">
        <v>33</v>
      </c>
      <c r="B15789" s="7" t="s">
        <v>124</v>
      </c>
      <c r="C15789" s="7" t="s">
        <v>1449</v>
      </c>
      <c r="D15789" s="7" t="n">
        <v>24</v>
      </c>
      <c r="E15789" s="7" t="n">
        <v>355.2</v>
      </c>
      <c r="F15789" s="7" t="n">
        <v>0</v>
      </c>
      <c r="G15789" s="7" t="n">
        <v>0</v>
      </c>
    </row>
    <row r="15790" customFormat="false" ht="15" hidden="false" customHeight="false" outlineLevel="0" collapsed="false">
      <c r="A15790" s="7" t="s">
        <v>33</v>
      </c>
      <c r="B15790" s="7" t="s">
        <v>197</v>
      </c>
      <c r="C15790" s="7" t="s">
        <v>1461</v>
      </c>
      <c r="D15790" s="7" t="n">
        <v>15</v>
      </c>
      <c r="E15790" s="7" t="n">
        <v>156</v>
      </c>
      <c r="F15790" s="7" t="n">
        <v>0</v>
      </c>
      <c r="G15790" s="7" t="n">
        <v>0</v>
      </c>
    </row>
    <row r="15791" customFormat="false" ht="15" hidden="false" customHeight="false" outlineLevel="0" collapsed="false">
      <c r="A15791" s="7" t="s">
        <v>33</v>
      </c>
      <c r="B15791" s="7" t="s">
        <v>304</v>
      </c>
      <c r="C15791" s="7" t="s">
        <v>1462</v>
      </c>
      <c r="D15791" s="7" t="n">
        <v>6</v>
      </c>
      <c r="E15791" s="7" t="n">
        <v>129.6</v>
      </c>
      <c r="F15791" s="7" t="n">
        <v>0</v>
      </c>
      <c r="G15791" s="7" t="n">
        <v>0</v>
      </c>
    </row>
    <row r="15792" customFormat="false" ht="15" hidden="false" customHeight="false" outlineLevel="0" collapsed="false">
      <c r="A15792" s="7" t="s">
        <v>33</v>
      </c>
      <c r="B15792" s="7" t="s">
        <v>909</v>
      </c>
      <c r="C15792" s="7" t="s">
        <v>1573</v>
      </c>
      <c r="D15792" s="7" t="n">
        <v>2</v>
      </c>
      <c r="E15792" s="7" t="n">
        <v>33.2</v>
      </c>
      <c r="F15792" s="7" t="n">
        <v>1</v>
      </c>
      <c r="G15792" s="7" t="n">
        <v>16.6</v>
      </c>
    </row>
    <row r="15793" customFormat="false" ht="15" hidden="false" customHeight="false" outlineLevel="0" collapsed="false">
      <c r="A15793" s="7" t="s">
        <v>33</v>
      </c>
      <c r="B15793" s="7" t="s">
        <v>868</v>
      </c>
      <c r="C15793" s="7" t="s">
        <v>1573</v>
      </c>
      <c r="D15793" s="7" t="n">
        <v>8</v>
      </c>
      <c r="E15793" s="7" t="n">
        <v>148</v>
      </c>
      <c r="F15793" s="7" t="n">
        <v>9</v>
      </c>
      <c r="G15793" s="7" t="n">
        <v>166.5</v>
      </c>
    </row>
    <row r="15794" customFormat="false" ht="15" hidden="false" customHeight="false" outlineLevel="0" collapsed="false">
      <c r="A15794" s="7" t="s">
        <v>33</v>
      </c>
      <c r="B15794" s="7" t="s">
        <v>910</v>
      </c>
      <c r="C15794" s="7" t="s">
        <v>1574</v>
      </c>
      <c r="D15794" s="7" t="n">
        <v>2</v>
      </c>
      <c r="E15794" s="7" t="n">
        <v>50</v>
      </c>
      <c r="F15794" s="7" t="n">
        <v>0</v>
      </c>
      <c r="G15794" s="7" t="n">
        <v>0</v>
      </c>
    </row>
    <row r="15795" customFormat="false" ht="15" hidden="false" customHeight="false" outlineLevel="0" collapsed="false">
      <c r="A15795" s="7" t="s">
        <v>33</v>
      </c>
      <c r="B15795" s="7" t="s">
        <v>771</v>
      </c>
      <c r="C15795" s="7" t="s">
        <v>1551</v>
      </c>
      <c r="D15795" s="7" t="n">
        <v>2</v>
      </c>
      <c r="E15795" s="7" t="n">
        <v>187</v>
      </c>
      <c r="F15795" s="7" t="n">
        <v>0</v>
      </c>
      <c r="G15795" s="7" t="n">
        <v>0</v>
      </c>
    </row>
    <row r="15796" customFormat="false" ht="15" hidden="false" customHeight="false" outlineLevel="0" collapsed="false">
      <c r="A15796" s="7" t="s">
        <v>33</v>
      </c>
      <c r="B15796" s="7" t="s">
        <v>908</v>
      </c>
      <c r="C15796" s="7" t="s">
        <v>1393</v>
      </c>
      <c r="D15796" s="7" t="n">
        <v>2</v>
      </c>
      <c r="E15796" s="7" t="n">
        <v>41</v>
      </c>
      <c r="F15796" s="7" t="n">
        <v>0</v>
      </c>
      <c r="G15796" s="7" t="n">
        <v>0</v>
      </c>
    </row>
    <row r="15797" customFormat="false" ht="15" hidden="false" customHeight="false" outlineLevel="0" collapsed="false">
      <c r="A15797" s="7" t="s">
        <v>33</v>
      </c>
      <c r="B15797" s="7" t="s">
        <v>899</v>
      </c>
      <c r="C15797" s="7" t="s">
        <v>1429</v>
      </c>
      <c r="D15797" s="7" t="n">
        <v>2</v>
      </c>
      <c r="E15797" s="7" t="n">
        <v>41.6</v>
      </c>
      <c r="F15797" s="7" t="n">
        <v>0</v>
      </c>
      <c r="G15797" s="7" t="n">
        <v>0</v>
      </c>
    </row>
    <row r="15798" customFormat="false" ht="15" hidden="false" customHeight="false" outlineLevel="0" collapsed="false">
      <c r="A15798" s="7" t="s">
        <v>33</v>
      </c>
      <c r="B15798" s="7" t="s">
        <v>277</v>
      </c>
      <c r="C15798" s="7" t="s">
        <v>1487</v>
      </c>
      <c r="D15798" s="7" t="n">
        <v>0</v>
      </c>
      <c r="E15798" s="7" t="n">
        <v>0</v>
      </c>
      <c r="F15798" s="7" t="n">
        <v>1</v>
      </c>
      <c r="G15798" s="7" t="n">
        <v>128.71</v>
      </c>
    </row>
    <row r="15799" customFormat="false" ht="15" hidden="false" customHeight="false" outlineLevel="0" collapsed="false">
      <c r="A15799" s="7" t="s">
        <v>33</v>
      </c>
      <c r="B15799" s="7" t="s">
        <v>194</v>
      </c>
      <c r="C15799" s="7" t="s">
        <v>1269</v>
      </c>
      <c r="D15799" s="7" t="n">
        <v>5</v>
      </c>
      <c r="E15799" s="7" t="n">
        <v>325</v>
      </c>
      <c r="F15799" s="7" t="n">
        <v>-1</v>
      </c>
      <c r="G15799" s="7" t="n">
        <v>-65</v>
      </c>
    </row>
    <row r="15800" customFormat="false" ht="15" hidden="false" customHeight="false" outlineLevel="0" collapsed="false">
      <c r="A15800" s="7" t="s">
        <v>33</v>
      </c>
      <c r="B15800" s="7" t="s">
        <v>207</v>
      </c>
      <c r="C15800" s="7" t="s">
        <v>1269</v>
      </c>
      <c r="D15800" s="7" t="n">
        <v>1</v>
      </c>
      <c r="E15800" s="7" t="n">
        <v>65</v>
      </c>
      <c r="F15800" s="7" t="n">
        <v>0</v>
      </c>
      <c r="G15800" s="7" t="n">
        <v>0</v>
      </c>
    </row>
    <row r="15801" customFormat="false" ht="15" hidden="false" customHeight="false" outlineLevel="0" collapsed="false">
      <c r="A15801" s="7" t="s">
        <v>33</v>
      </c>
      <c r="B15801" s="7" t="s">
        <v>86</v>
      </c>
      <c r="C15801" s="7" t="s">
        <v>1271</v>
      </c>
      <c r="D15801" s="7" t="n">
        <v>8</v>
      </c>
      <c r="E15801" s="7" t="n">
        <v>520</v>
      </c>
      <c r="F15801" s="7" t="n">
        <v>0</v>
      </c>
      <c r="G15801" s="7" t="n">
        <v>0</v>
      </c>
    </row>
    <row r="15802" customFormat="false" ht="15" hidden="false" customHeight="false" outlineLevel="0" collapsed="false">
      <c r="A15802" s="7" t="s">
        <v>33</v>
      </c>
      <c r="B15802" s="7" t="s">
        <v>98</v>
      </c>
      <c r="C15802" s="7" t="s">
        <v>1271</v>
      </c>
      <c r="D15802" s="7" t="n">
        <v>3</v>
      </c>
      <c r="E15802" s="7" t="n">
        <v>195</v>
      </c>
      <c r="F15802" s="7" t="n">
        <v>0</v>
      </c>
      <c r="G15802" s="7" t="n">
        <v>0</v>
      </c>
    </row>
    <row r="15803" customFormat="false" ht="15" hidden="false" customHeight="false" outlineLevel="0" collapsed="false">
      <c r="A15803" s="7" t="s">
        <v>33</v>
      </c>
      <c r="B15803" s="7" t="s">
        <v>88</v>
      </c>
      <c r="C15803" s="7" t="s">
        <v>1271</v>
      </c>
      <c r="D15803" s="7" t="n">
        <v>3</v>
      </c>
      <c r="E15803" s="7" t="n">
        <v>195</v>
      </c>
      <c r="F15803" s="7" t="n">
        <v>0</v>
      </c>
      <c r="G15803" s="7" t="n">
        <v>0</v>
      </c>
    </row>
    <row r="15804" customFormat="false" ht="15" hidden="false" customHeight="false" outlineLevel="0" collapsed="false">
      <c r="A15804" s="7" t="s">
        <v>33</v>
      </c>
      <c r="B15804" s="7" t="s">
        <v>206</v>
      </c>
      <c r="C15804" s="7" t="s">
        <v>1271</v>
      </c>
      <c r="D15804" s="7" t="n">
        <v>5</v>
      </c>
      <c r="E15804" s="7" t="n">
        <v>325</v>
      </c>
      <c r="F15804" s="7" t="n">
        <v>0</v>
      </c>
      <c r="G15804" s="7" t="n">
        <v>0</v>
      </c>
    </row>
    <row r="15805" customFormat="false" ht="15" hidden="false" customHeight="false" outlineLevel="0" collapsed="false">
      <c r="A15805" s="7" t="s">
        <v>33</v>
      </c>
      <c r="B15805" s="7" t="s">
        <v>632</v>
      </c>
      <c r="C15805" s="7" t="s">
        <v>1273</v>
      </c>
      <c r="D15805" s="7" t="n">
        <v>1</v>
      </c>
      <c r="E15805" s="7" t="n">
        <v>175.5</v>
      </c>
      <c r="F15805" s="7" t="n">
        <v>0</v>
      </c>
      <c r="G15805" s="7" t="n">
        <v>0</v>
      </c>
    </row>
    <row r="15806" customFormat="false" ht="15" hidden="false" customHeight="false" outlineLevel="0" collapsed="false">
      <c r="A15806" s="7" t="s">
        <v>33</v>
      </c>
      <c r="B15806" s="7" t="s">
        <v>258</v>
      </c>
      <c r="C15806" s="7" t="s">
        <v>1276</v>
      </c>
      <c r="D15806" s="7" t="n">
        <v>1</v>
      </c>
      <c r="E15806" s="7" t="n">
        <v>72.34</v>
      </c>
      <c r="F15806" s="7" t="n">
        <v>0</v>
      </c>
      <c r="G15806" s="7" t="n">
        <v>0</v>
      </c>
    </row>
    <row r="15807" customFormat="false" ht="15" hidden="false" customHeight="false" outlineLevel="0" collapsed="false">
      <c r="A15807" s="7" t="s">
        <v>33</v>
      </c>
      <c r="B15807" s="7" t="s">
        <v>83</v>
      </c>
      <c r="C15807" s="7" t="s">
        <v>1303</v>
      </c>
      <c r="D15807" s="7" t="n">
        <v>9</v>
      </c>
      <c r="E15807" s="7" t="n">
        <v>409.5</v>
      </c>
      <c r="F15807" s="7" t="n">
        <v>0</v>
      </c>
      <c r="G15807" s="7" t="n">
        <v>0</v>
      </c>
    </row>
    <row r="15808" customFormat="false" ht="15" hidden="false" customHeight="false" outlineLevel="0" collapsed="false">
      <c r="A15808" s="7" t="s">
        <v>33</v>
      </c>
      <c r="B15808" s="7" t="s">
        <v>187</v>
      </c>
      <c r="C15808" s="7" t="s">
        <v>1309</v>
      </c>
      <c r="D15808" s="7" t="n">
        <v>7</v>
      </c>
      <c r="E15808" s="7" t="n">
        <v>544.6</v>
      </c>
      <c r="F15808" s="7" t="n">
        <v>0</v>
      </c>
      <c r="G15808" s="7" t="n">
        <v>0</v>
      </c>
    </row>
    <row r="15809" customFormat="false" ht="15" hidden="false" customHeight="false" outlineLevel="0" collapsed="false">
      <c r="A15809" s="7" t="s">
        <v>33</v>
      </c>
      <c r="B15809" s="7" t="s">
        <v>144</v>
      </c>
      <c r="C15809" s="7" t="s">
        <v>1320</v>
      </c>
      <c r="D15809" s="7" t="n">
        <v>0</v>
      </c>
      <c r="E15809" s="7" t="n">
        <v>0</v>
      </c>
      <c r="F15809" s="7" t="n">
        <v>2</v>
      </c>
      <c r="G15809" s="7" t="n">
        <v>126.54</v>
      </c>
    </row>
    <row r="15810" customFormat="false" ht="15" hidden="false" customHeight="false" outlineLevel="0" collapsed="false">
      <c r="A15810" s="7" t="s">
        <v>33</v>
      </c>
      <c r="B15810" s="7" t="s">
        <v>138</v>
      </c>
      <c r="C15810" s="7" t="s">
        <v>1320</v>
      </c>
      <c r="D15810" s="7" t="n">
        <v>4</v>
      </c>
      <c r="E15810" s="7" t="n">
        <v>253.08</v>
      </c>
      <c r="F15810" s="7" t="n">
        <v>0</v>
      </c>
      <c r="G15810" s="7" t="n">
        <v>0</v>
      </c>
    </row>
    <row r="15811" customFormat="false" ht="15" hidden="false" customHeight="false" outlineLevel="0" collapsed="false">
      <c r="A15811" s="7" t="s">
        <v>33</v>
      </c>
      <c r="B15811" s="7" t="s">
        <v>111</v>
      </c>
      <c r="C15811" s="7" t="s">
        <v>1330</v>
      </c>
      <c r="D15811" s="7" t="n">
        <v>3</v>
      </c>
      <c r="E15811" s="7" t="n">
        <v>86.79</v>
      </c>
      <c r="F15811" s="7" t="n">
        <v>-3</v>
      </c>
      <c r="G15811" s="7" t="n">
        <v>-86.79</v>
      </c>
    </row>
    <row r="15812" customFormat="false" ht="15" hidden="false" customHeight="false" outlineLevel="0" collapsed="false">
      <c r="A15812" s="7" t="s">
        <v>33</v>
      </c>
      <c r="B15812" s="7" t="s">
        <v>149</v>
      </c>
      <c r="C15812" s="7" t="s">
        <v>1330</v>
      </c>
      <c r="D15812" s="7" t="n">
        <v>4</v>
      </c>
      <c r="E15812" s="7" t="n">
        <v>115.72</v>
      </c>
      <c r="F15812" s="7" t="n">
        <v>0</v>
      </c>
      <c r="G15812" s="7" t="n">
        <v>0</v>
      </c>
    </row>
    <row r="15813" customFormat="false" ht="15" hidden="false" customHeight="false" outlineLevel="0" collapsed="false">
      <c r="A15813" s="7" t="s">
        <v>33</v>
      </c>
      <c r="B15813" s="7" t="s">
        <v>326</v>
      </c>
      <c r="C15813" s="7" t="s">
        <v>1330</v>
      </c>
      <c r="D15813" s="7" t="n">
        <v>4</v>
      </c>
      <c r="E15813" s="7" t="n">
        <v>115.72</v>
      </c>
      <c r="F15813" s="7" t="n">
        <v>0</v>
      </c>
      <c r="G15813" s="7" t="n">
        <v>0</v>
      </c>
    </row>
    <row r="15814" customFormat="false" ht="15" hidden="false" customHeight="false" outlineLevel="0" collapsed="false">
      <c r="A15814" s="7" t="s">
        <v>33</v>
      </c>
      <c r="B15814" s="7" t="s">
        <v>222</v>
      </c>
      <c r="C15814" s="7" t="s">
        <v>1331</v>
      </c>
      <c r="D15814" s="7" t="n">
        <v>2</v>
      </c>
      <c r="E15814" s="7" t="n">
        <v>84.34</v>
      </c>
      <c r="F15814" s="7" t="n">
        <v>0</v>
      </c>
      <c r="G15814" s="7" t="n">
        <v>0</v>
      </c>
    </row>
    <row r="15815" customFormat="false" ht="15" hidden="false" customHeight="false" outlineLevel="0" collapsed="false">
      <c r="A15815" s="7" t="s">
        <v>33</v>
      </c>
      <c r="B15815" s="7" t="s">
        <v>225</v>
      </c>
      <c r="C15815" s="7" t="s">
        <v>1331</v>
      </c>
      <c r="D15815" s="7" t="n">
        <v>7</v>
      </c>
      <c r="E15815" s="7" t="n">
        <v>295.19</v>
      </c>
      <c r="F15815" s="7" t="n">
        <v>0</v>
      </c>
      <c r="G15815" s="7" t="n">
        <v>0</v>
      </c>
    </row>
    <row r="15816" customFormat="false" ht="15" hidden="false" customHeight="false" outlineLevel="0" collapsed="false">
      <c r="A15816" s="7" t="s">
        <v>33</v>
      </c>
      <c r="B15816" s="7" t="s">
        <v>248</v>
      </c>
      <c r="C15816" s="7" t="s">
        <v>1331</v>
      </c>
      <c r="D15816" s="7" t="n">
        <v>6</v>
      </c>
      <c r="E15816" s="7" t="n">
        <v>253.02</v>
      </c>
      <c r="F15816" s="7" t="n">
        <v>-3</v>
      </c>
      <c r="G15816" s="7" t="n">
        <v>-126.51</v>
      </c>
    </row>
    <row r="15817" customFormat="false" ht="15" hidden="false" customHeight="false" outlineLevel="0" collapsed="false">
      <c r="A15817" s="7" t="s">
        <v>33</v>
      </c>
      <c r="B15817" s="7" t="s">
        <v>499</v>
      </c>
      <c r="C15817" s="7" t="s">
        <v>1331</v>
      </c>
      <c r="D15817" s="7" t="n">
        <v>1</v>
      </c>
      <c r="E15817" s="7" t="n">
        <v>42.17</v>
      </c>
      <c r="F15817" s="7" t="n">
        <v>0</v>
      </c>
      <c r="G15817" s="7" t="n">
        <v>0</v>
      </c>
    </row>
    <row r="15818" customFormat="false" ht="15" hidden="false" customHeight="false" outlineLevel="0" collapsed="false">
      <c r="A15818" s="7" t="s">
        <v>33</v>
      </c>
      <c r="B15818" s="7" t="s">
        <v>125</v>
      </c>
      <c r="C15818" s="7" t="s">
        <v>1334</v>
      </c>
      <c r="D15818" s="7" t="n">
        <v>6</v>
      </c>
      <c r="E15818" s="7" t="n">
        <v>102</v>
      </c>
      <c r="F15818" s="7" t="n">
        <v>0</v>
      </c>
      <c r="G15818" s="7" t="n">
        <v>0</v>
      </c>
    </row>
    <row r="15819" customFormat="false" ht="15" hidden="false" customHeight="false" outlineLevel="0" collapsed="false">
      <c r="A15819" s="7" t="s">
        <v>33</v>
      </c>
      <c r="B15819" s="7" t="s">
        <v>123</v>
      </c>
      <c r="C15819" s="7" t="s">
        <v>1340</v>
      </c>
      <c r="D15819" s="7" t="n">
        <v>6</v>
      </c>
      <c r="E15819" s="7" t="n">
        <v>110.7</v>
      </c>
      <c r="F15819" s="7" t="n">
        <v>0</v>
      </c>
      <c r="G15819" s="7" t="n">
        <v>0</v>
      </c>
    </row>
    <row r="15820" customFormat="false" ht="15" hidden="false" customHeight="false" outlineLevel="0" collapsed="false">
      <c r="A15820" s="7" t="s">
        <v>33</v>
      </c>
      <c r="B15820" s="7" t="s">
        <v>150</v>
      </c>
      <c r="C15820" s="7" t="s">
        <v>1349</v>
      </c>
      <c r="D15820" s="7" t="n">
        <v>15</v>
      </c>
      <c r="E15820" s="7" t="n">
        <v>182.7</v>
      </c>
      <c r="F15820" s="7" t="n">
        <v>0</v>
      </c>
      <c r="G15820" s="7" t="n">
        <v>0</v>
      </c>
    </row>
    <row r="15821" customFormat="false" ht="15" hidden="false" customHeight="false" outlineLevel="0" collapsed="false">
      <c r="A15821" s="7" t="s">
        <v>33</v>
      </c>
      <c r="B15821" s="7" t="s">
        <v>179</v>
      </c>
      <c r="C15821" s="7" t="s">
        <v>1357</v>
      </c>
      <c r="D15821" s="7" t="n">
        <v>6</v>
      </c>
      <c r="E15821" s="7" t="n">
        <v>97.2</v>
      </c>
      <c r="F15821" s="7" t="n">
        <v>0</v>
      </c>
      <c r="G15821" s="7" t="n">
        <v>0</v>
      </c>
    </row>
    <row r="15822" customFormat="false" ht="15" hidden="false" customHeight="false" outlineLevel="0" collapsed="false">
      <c r="A15822" s="7" t="s">
        <v>33</v>
      </c>
      <c r="B15822" s="7" t="s">
        <v>163</v>
      </c>
      <c r="C15822" s="7" t="s">
        <v>1357</v>
      </c>
      <c r="D15822" s="7" t="n">
        <v>6</v>
      </c>
      <c r="E15822" s="7" t="n">
        <v>106.92</v>
      </c>
      <c r="F15822" s="7" t="n">
        <v>0</v>
      </c>
      <c r="G15822" s="7" t="n">
        <v>0</v>
      </c>
    </row>
    <row r="15823" customFormat="false" ht="15" hidden="false" customHeight="false" outlineLevel="0" collapsed="false">
      <c r="A15823" s="7" t="s">
        <v>33</v>
      </c>
      <c r="B15823" s="7" t="s">
        <v>148</v>
      </c>
      <c r="C15823" s="7" t="s">
        <v>1387</v>
      </c>
      <c r="D15823" s="7" t="n">
        <v>2</v>
      </c>
      <c r="E15823" s="7" t="n">
        <v>33</v>
      </c>
      <c r="F15823" s="7" t="n">
        <v>0</v>
      </c>
      <c r="G15823" s="7" t="n">
        <v>0</v>
      </c>
    </row>
    <row r="15824" customFormat="false" ht="15" hidden="false" customHeight="false" outlineLevel="0" collapsed="false">
      <c r="A15824" s="7" t="s">
        <v>33</v>
      </c>
      <c r="B15824" s="7" t="s">
        <v>152</v>
      </c>
      <c r="C15824" s="7" t="s">
        <v>1425</v>
      </c>
      <c r="D15824" s="7" t="n">
        <v>1</v>
      </c>
      <c r="E15824" s="7" t="n">
        <v>35</v>
      </c>
      <c r="F15824" s="7" t="n">
        <v>0</v>
      </c>
      <c r="G15824" s="7" t="n">
        <v>0</v>
      </c>
    </row>
    <row r="15825" customFormat="false" ht="15" hidden="false" customHeight="false" outlineLevel="0" collapsed="false">
      <c r="A15825" s="7" t="s">
        <v>33</v>
      </c>
      <c r="B15825" s="7" t="s">
        <v>286</v>
      </c>
      <c r="C15825" s="7" t="s">
        <v>1428</v>
      </c>
      <c r="D15825" s="7" t="n">
        <v>0</v>
      </c>
      <c r="E15825" s="7" t="n">
        <v>0</v>
      </c>
      <c r="F15825" s="7" t="n">
        <v>1</v>
      </c>
      <c r="G15825" s="7" t="n">
        <v>126.5</v>
      </c>
    </row>
    <row r="15826" customFormat="false" ht="15" hidden="false" customHeight="false" outlineLevel="0" collapsed="false">
      <c r="A15826" s="7" t="s">
        <v>33</v>
      </c>
      <c r="B15826" s="7" t="s">
        <v>192</v>
      </c>
      <c r="C15826" s="7" t="s">
        <v>1311</v>
      </c>
      <c r="D15826" s="7" t="n">
        <v>8</v>
      </c>
      <c r="E15826" s="7" t="n">
        <v>160</v>
      </c>
      <c r="F15826" s="7" t="n">
        <v>0</v>
      </c>
      <c r="G15826" s="7" t="n">
        <v>0</v>
      </c>
    </row>
    <row r="15827" customFormat="false" ht="15" hidden="false" customHeight="false" outlineLevel="0" collapsed="false">
      <c r="A15827" s="7" t="s">
        <v>33</v>
      </c>
      <c r="B15827" s="7" t="s">
        <v>868</v>
      </c>
      <c r="C15827" s="7" t="s">
        <v>1573</v>
      </c>
      <c r="D15827" s="7" t="n">
        <v>12</v>
      </c>
      <c r="E15827" s="7" t="n">
        <v>222</v>
      </c>
      <c r="F15827" s="7" t="n">
        <v>-3</v>
      </c>
      <c r="G15827" s="7" t="n">
        <v>-55.5</v>
      </c>
    </row>
    <row r="15828" customFormat="false" ht="15" hidden="false" customHeight="false" outlineLevel="0" collapsed="false">
      <c r="A15828" s="7" t="s">
        <v>33</v>
      </c>
      <c r="B15828" s="7" t="s">
        <v>194</v>
      </c>
      <c r="C15828" s="7" t="s">
        <v>1269</v>
      </c>
      <c r="D15828" s="7" t="n">
        <v>0</v>
      </c>
      <c r="E15828" s="7" t="n">
        <v>0</v>
      </c>
      <c r="F15828" s="7" t="n">
        <v>1</v>
      </c>
      <c r="G15828" s="7" t="n">
        <v>65</v>
      </c>
    </row>
    <row r="15829" customFormat="false" ht="15" hidden="false" customHeight="false" outlineLevel="0" collapsed="false">
      <c r="A15829" s="7" t="s">
        <v>33</v>
      </c>
      <c r="B15829" s="7" t="s">
        <v>86</v>
      </c>
      <c r="C15829" s="7" t="s">
        <v>1271</v>
      </c>
      <c r="D15829" s="7" t="n">
        <v>1</v>
      </c>
      <c r="E15829" s="7" t="n">
        <v>65</v>
      </c>
      <c r="F15829" s="7" t="n">
        <v>0</v>
      </c>
      <c r="G15829" s="7" t="n">
        <v>0</v>
      </c>
    </row>
    <row r="15830" customFormat="false" ht="15" hidden="false" customHeight="false" outlineLevel="0" collapsed="false">
      <c r="A15830" s="7" t="s">
        <v>33</v>
      </c>
      <c r="B15830" s="7" t="s">
        <v>88</v>
      </c>
      <c r="C15830" s="7" t="s">
        <v>1271</v>
      </c>
      <c r="D15830" s="7" t="n">
        <v>4</v>
      </c>
      <c r="E15830" s="7" t="n">
        <v>260</v>
      </c>
      <c r="F15830" s="7" t="n">
        <v>0</v>
      </c>
      <c r="G15830" s="7" t="n">
        <v>0</v>
      </c>
    </row>
    <row r="15831" customFormat="false" ht="15" hidden="false" customHeight="false" outlineLevel="0" collapsed="false">
      <c r="A15831" s="7" t="s">
        <v>33</v>
      </c>
      <c r="B15831" s="7" t="s">
        <v>206</v>
      </c>
      <c r="C15831" s="7" t="s">
        <v>1271</v>
      </c>
      <c r="D15831" s="7" t="n">
        <v>1</v>
      </c>
      <c r="E15831" s="7" t="n">
        <v>65</v>
      </c>
      <c r="F15831" s="7" t="n">
        <v>1</v>
      </c>
      <c r="G15831" s="7" t="n">
        <v>65</v>
      </c>
    </row>
    <row r="15832" customFormat="false" ht="15" hidden="false" customHeight="false" outlineLevel="0" collapsed="false">
      <c r="A15832" s="7" t="s">
        <v>33</v>
      </c>
      <c r="B15832" s="7" t="s">
        <v>151</v>
      </c>
      <c r="C15832" s="7" t="s">
        <v>1276</v>
      </c>
      <c r="D15832" s="7" t="n">
        <v>0</v>
      </c>
      <c r="E15832" s="7" t="n">
        <v>0</v>
      </c>
      <c r="F15832" s="7" t="n">
        <v>1</v>
      </c>
      <c r="G15832" s="7" t="n">
        <v>72.34</v>
      </c>
    </row>
    <row r="15833" customFormat="false" ht="15" hidden="false" customHeight="false" outlineLevel="0" collapsed="false">
      <c r="A15833" s="7" t="s">
        <v>33</v>
      </c>
      <c r="B15833" s="7" t="s">
        <v>106</v>
      </c>
      <c r="C15833" s="7" t="s">
        <v>1291</v>
      </c>
      <c r="D15833" s="7" t="n">
        <v>0</v>
      </c>
      <c r="E15833" s="7" t="n">
        <v>0</v>
      </c>
      <c r="F15833" s="7" t="n">
        <v>1</v>
      </c>
      <c r="G15833" s="7" t="n">
        <v>24.43</v>
      </c>
    </row>
    <row r="15834" customFormat="false" ht="15" hidden="false" customHeight="false" outlineLevel="0" collapsed="false">
      <c r="A15834" s="7" t="s">
        <v>33</v>
      </c>
      <c r="B15834" s="7" t="s">
        <v>110</v>
      </c>
      <c r="C15834" s="7" t="s">
        <v>1291</v>
      </c>
      <c r="D15834" s="7" t="n">
        <v>0</v>
      </c>
      <c r="E15834" s="7" t="n">
        <v>0</v>
      </c>
      <c r="F15834" s="7" t="n">
        <v>1</v>
      </c>
      <c r="G15834" s="7" t="n">
        <v>24.43</v>
      </c>
    </row>
    <row r="15835" customFormat="false" ht="15" hidden="false" customHeight="false" outlineLevel="0" collapsed="false">
      <c r="A15835" s="7" t="s">
        <v>33</v>
      </c>
      <c r="B15835" s="7" t="s">
        <v>173</v>
      </c>
      <c r="C15835" s="7" t="s">
        <v>1291</v>
      </c>
      <c r="D15835" s="7" t="n">
        <v>0</v>
      </c>
      <c r="E15835" s="7" t="n">
        <v>0</v>
      </c>
      <c r="F15835" s="7" t="n">
        <v>1</v>
      </c>
      <c r="G15835" s="7" t="n">
        <v>24.43</v>
      </c>
    </row>
    <row r="15836" customFormat="false" ht="15" hidden="false" customHeight="false" outlineLevel="0" collapsed="false">
      <c r="A15836" s="7" t="s">
        <v>33</v>
      </c>
      <c r="B15836" s="7" t="s">
        <v>83</v>
      </c>
      <c r="C15836" s="7" t="s">
        <v>1303</v>
      </c>
      <c r="D15836" s="7" t="n">
        <v>3</v>
      </c>
      <c r="E15836" s="7" t="n">
        <v>136.5</v>
      </c>
      <c r="F15836" s="7" t="n">
        <v>0</v>
      </c>
      <c r="G15836" s="7" t="n">
        <v>0</v>
      </c>
    </row>
    <row r="15837" customFormat="false" ht="15" hidden="false" customHeight="false" outlineLevel="0" collapsed="false">
      <c r="A15837" s="7" t="s">
        <v>33</v>
      </c>
      <c r="B15837" s="7" t="s">
        <v>326</v>
      </c>
      <c r="C15837" s="7" t="s">
        <v>1330</v>
      </c>
      <c r="D15837" s="7" t="n">
        <v>2</v>
      </c>
      <c r="E15837" s="7" t="n">
        <v>57.86</v>
      </c>
      <c r="F15837" s="7" t="n">
        <v>0</v>
      </c>
      <c r="G15837" s="7" t="n">
        <v>0</v>
      </c>
    </row>
    <row r="15838" customFormat="false" ht="15" hidden="false" customHeight="false" outlineLevel="0" collapsed="false">
      <c r="A15838" s="7" t="s">
        <v>33</v>
      </c>
      <c r="B15838" s="7" t="s">
        <v>248</v>
      </c>
      <c r="C15838" s="7" t="s">
        <v>1331</v>
      </c>
      <c r="D15838" s="7" t="n">
        <v>1</v>
      </c>
      <c r="E15838" s="7" t="n">
        <v>42.17</v>
      </c>
      <c r="F15838" s="7" t="n">
        <v>0</v>
      </c>
      <c r="G15838" s="7" t="n">
        <v>0</v>
      </c>
    </row>
    <row r="15839" customFormat="false" ht="15" hidden="false" customHeight="false" outlineLevel="0" collapsed="false">
      <c r="A15839" s="7" t="s">
        <v>33</v>
      </c>
      <c r="B15839" s="7" t="s">
        <v>141</v>
      </c>
      <c r="C15839" s="7" t="s">
        <v>1334</v>
      </c>
      <c r="D15839" s="7" t="n">
        <v>0</v>
      </c>
      <c r="E15839" s="7" t="n">
        <v>0</v>
      </c>
      <c r="F15839" s="7" t="n">
        <v>1</v>
      </c>
      <c r="G15839" s="7" t="n">
        <v>17</v>
      </c>
    </row>
    <row r="15840" customFormat="false" ht="15" hidden="false" customHeight="false" outlineLevel="0" collapsed="false">
      <c r="A15840" s="7" t="s">
        <v>33</v>
      </c>
      <c r="B15840" s="7" t="s">
        <v>177</v>
      </c>
      <c r="C15840" s="7" t="s">
        <v>1334</v>
      </c>
      <c r="D15840" s="7" t="n">
        <v>0</v>
      </c>
      <c r="E15840" s="7" t="n">
        <v>0</v>
      </c>
      <c r="F15840" s="7" t="n">
        <v>1</v>
      </c>
      <c r="G15840" s="7" t="n">
        <v>17</v>
      </c>
    </row>
    <row r="15841" customFormat="false" ht="15" hidden="false" customHeight="false" outlineLevel="0" collapsed="false">
      <c r="A15841" s="7" t="s">
        <v>33</v>
      </c>
      <c r="B15841" s="7" t="s">
        <v>310</v>
      </c>
      <c r="C15841" s="7" t="s">
        <v>1334</v>
      </c>
      <c r="D15841" s="7" t="n">
        <v>1</v>
      </c>
      <c r="E15841" s="7" t="n">
        <v>17</v>
      </c>
      <c r="F15841" s="7" t="n">
        <v>0</v>
      </c>
      <c r="G15841" s="7" t="n">
        <v>0</v>
      </c>
    </row>
    <row r="15842" customFormat="false" ht="15" hidden="false" customHeight="false" outlineLevel="0" collapsed="false">
      <c r="A15842" s="7" t="s">
        <v>33</v>
      </c>
      <c r="B15842" s="7" t="s">
        <v>201</v>
      </c>
      <c r="C15842" s="7" t="s">
        <v>1344</v>
      </c>
      <c r="D15842" s="7" t="n">
        <v>0</v>
      </c>
      <c r="E15842" s="7" t="n">
        <v>0</v>
      </c>
      <c r="F15842" s="7" t="n">
        <v>1</v>
      </c>
      <c r="G15842" s="7" t="n">
        <v>9.5</v>
      </c>
    </row>
    <row r="15843" customFormat="false" ht="15" hidden="false" customHeight="false" outlineLevel="0" collapsed="false">
      <c r="A15843" s="7" t="s">
        <v>33</v>
      </c>
      <c r="B15843" s="7" t="s">
        <v>246</v>
      </c>
      <c r="C15843" s="7" t="s">
        <v>1345</v>
      </c>
      <c r="D15843" s="7" t="n">
        <v>0</v>
      </c>
      <c r="E15843" s="7" t="n">
        <v>0</v>
      </c>
      <c r="F15843" s="7" t="n">
        <v>1</v>
      </c>
      <c r="G15843" s="7" t="n">
        <v>9.5</v>
      </c>
    </row>
    <row r="15844" customFormat="false" ht="15" hidden="false" customHeight="false" outlineLevel="0" collapsed="false">
      <c r="A15844" s="7" t="s">
        <v>33</v>
      </c>
      <c r="B15844" s="7" t="s">
        <v>150</v>
      </c>
      <c r="C15844" s="7" t="s">
        <v>1349</v>
      </c>
      <c r="D15844" s="7" t="n">
        <v>0</v>
      </c>
      <c r="E15844" s="7" t="n">
        <v>0</v>
      </c>
      <c r="F15844" s="7" t="n">
        <v>1</v>
      </c>
      <c r="G15844" s="7" t="n">
        <v>12.18</v>
      </c>
    </row>
    <row r="15845" customFormat="false" ht="15" hidden="false" customHeight="false" outlineLevel="0" collapsed="false">
      <c r="A15845" s="7" t="s">
        <v>33</v>
      </c>
      <c r="B15845" s="7" t="s">
        <v>148</v>
      </c>
      <c r="C15845" s="7" t="s">
        <v>1387</v>
      </c>
      <c r="D15845" s="7" t="n">
        <v>0</v>
      </c>
      <c r="E15845" s="7" t="n">
        <v>0</v>
      </c>
      <c r="F15845" s="7" t="n">
        <v>1</v>
      </c>
      <c r="G15845" s="7" t="n">
        <v>16.5</v>
      </c>
    </row>
    <row r="15846" customFormat="false" ht="15" hidden="false" customHeight="false" outlineLevel="0" collapsed="false">
      <c r="A15846" s="7" t="s">
        <v>33</v>
      </c>
      <c r="B15846" s="7" t="s">
        <v>139</v>
      </c>
      <c r="C15846" s="7" t="s">
        <v>1387</v>
      </c>
      <c r="D15846" s="7" t="n">
        <v>0</v>
      </c>
      <c r="E15846" s="7" t="n">
        <v>0</v>
      </c>
      <c r="F15846" s="7" t="n">
        <v>1</v>
      </c>
      <c r="G15846" s="7" t="n">
        <v>16.5</v>
      </c>
    </row>
    <row r="15847" customFormat="false" ht="15" hidden="false" customHeight="false" outlineLevel="0" collapsed="false">
      <c r="A15847" s="7" t="s">
        <v>33</v>
      </c>
      <c r="B15847" s="7" t="s">
        <v>133</v>
      </c>
      <c r="C15847" s="7" t="s">
        <v>1390</v>
      </c>
      <c r="D15847" s="7" t="n">
        <v>0</v>
      </c>
      <c r="E15847" s="7" t="n">
        <v>0</v>
      </c>
      <c r="F15847" s="7" t="n">
        <v>1</v>
      </c>
      <c r="G15847" s="7" t="n">
        <v>20.5</v>
      </c>
    </row>
    <row r="15848" customFormat="false" ht="15" hidden="false" customHeight="false" outlineLevel="0" collapsed="false">
      <c r="A15848" s="7" t="s">
        <v>33</v>
      </c>
      <c r="B15848" s="7" t="s">
        <v>167</v>
      </c>
      <c r="C15848" s="7" t="s">
        <v>1390</v>
      </c>
      <c r="D15848" s="7" t="n">
        <v>0</v>
      </c>
      <c r="E15848" s="7" t="n">
        <v>0</v>
      </c>
      <c r="F15848" s="7" t="n">
        <v>1</v>
      </c>
      <c r="G15848" s="7" t="n">
        <v>20.5</v>
      </c>
    </row>
    <row r="15849" customFormat="false" ht="15" hidden="false" customHeight="false" outlineLevel="0" collapsed="false">
      <c r="A15849" s="7" t="s">
        <v>33</v>
      </c>
      <c r="B15849" s="7" t="s">
        <v>285</v>
      </c>
      <c r="C15849" s="7" t="s">
        <v>1390</v>
      </c>
      <c r="D15849" s="7" t="n">
        <v>0</v>
      </c>
      <c r="E15849" s="7" t="n">
        <v>0</v>
      </c>
      <c r="F15849" s="7" t="n">
        <v>1</v>
      </c>
      <c r="G15849" s="7" t="n">
        <v>20.5</v>
      </c>
    </row>
    <row r="15850" customFormat="false" ht="15" hidden="false" customHeight="false" outlineLevel="0" collapsed="false">
      <c r="A15850" s="7" t="s">
        <v>33</v>
      </c>
      <c r="B15850" s="7" t="s">
        <v>232</v>
      </c>
      <c r="C15850" s="7" t="s">
        <v>1432</v>
      </c>
      <c r="D15850" s="7" t="n">
        <v>0</v>
      </c>
      <c r="E15850" s="7" t="n">
        <v>0</v>
      </c>
      <c r="F15850" s="7" t="n">
        <v>1</v>
      </c>
      <c r="G15850" s="7" t="n">
        <v>17</v>
      </c>
    </row>
    <row r="15851" customFormat="false" ht="15" hidden="false" customHeight="false" outlineLevel="0" collapsed="false">
      <c r="A15851" s="7" t="s">
        <v>33</v>
      </c>
      <c r="B15851" s="7" t="s">
        <v>312</v>
      </c>
      <c r="C15851" s="7" t="s">
        <v>1432</v>
      </c>
      <c r="D15851" s="7" t="n">
        <v>0</v>
      </c>
      <c r="E15851" s="7" t="n">
        <v>0</v>
      </c>
      <c r="F15851" s="7" t="n">
        <v>1</v>
      </c>
      <c r="G15851" s="7" t="n">
        <v>17</v>
      </c>
    </row>
    <row r="15852" customFormat="false" ht="15" hidden="false" customHeight="false" outlineLevel="0" collapsed="false">
      <c r="A15852" s="7" t="s">
        <v>33</v>
      </c>
      <c r="B15852" s="7" t="s">
        <v>566</v>
      </c>
      <c r="C15852" s="7" t="s">
        <v>1432</v>
      </c>
      <c r="D15852" s="7" t="n">
        <v>0</v>
      </c>
      <c r="E15852" s="7" t="n">
        <v>0</v>
      </c>
      <c r="F15852" s="7" t="n">
        <v>1</v>
      </c>
      <c r="G15852" s="7" t="n">
        <v>17</v>
      </c>
    </row>
    <row r="15853" customFormat="false" ht="15" hidden="false" customHeight="false" outlineLevel="0" collapsed="false">
      <c r="A15853" s="7" t="s">
        <v>33</v>
      </c>
      <c r="B15853" s="7" t="s">
        <v>192</v>
      </c>
      <c r="C15853" s="7" t="s">
        <v>1311</v>
      </c>
      <c r="D15853" s="7" t="n">
        <v>0</v>
      </c>
      <c r="E15853" s="7" t="n">
        <v>0</v>
      </c>
      <c r="F15853" s="7" t="n">
        <v>1</v>
      </c>
      <c r="G15853" s="7" t="n">
        <v>20</v>
      </c>
    </row>
    <row r="15854" customFormat="false" ht="15" hidden="false" customHeight="false" outlineLevel="0" collapsed="false">
      <c r="A15854" s="7" t="s">
        <v>33</v>
      </c>
      <c r="B15854" s="7" t="s">
        <v>868</v>
      </c>
      <c r="C15854" s="7" t="s">
        <v>1573</v>
      </c>
      <c r="D15854" s="7" t="n">
        <v>0</v>
      </c>
      <c r="E15854" s="7" t="n">
        <v>0</v>
      </c>
      <c r="F15854" s="7" t="n">
        <v>1</v>
      </c>
      <c r="G15854" s="7" t="n">
        <v>18.5</v>
      </c>
    </row>
    <row r="15855" customFormat="false" ht="15" hidden="false" customHeight="false" outlineLevel="0" collapsed="false">
      <c r="A15855" s="7" t="s">
        <v>33</v>
      </c>
      <c r="B15855" s="7" t="s">
        <v>207</v>
      </c>
      <c r="C15855" s="7" t="s">
        <v>1269</v>
      </c>
      <c r="D15855" s="7" t="n">
        <v>0</v>
      </c>
      <c r="E15855" s="7" t="n">
        <v>0</v>
      </c>
      <c r="F15855" s="7" t="n">
        <v>3</v>
      </c>
      <c r="G15855" s="7" t="n">
        <v>195</v>
      </c>
    </row>
    <row r="15856" customFormat="false" ht="15" hidden="false" customHeight="false" outlineLevel="0" collapsed="false">
      <c r="A15856" s="7" t="s">
        <v>33</v>
      </c>
      <c r="B15856" s="7" t="s">
        <v>86</v>
      </c>
      <c r="C15856" s="7" t="s">
        <v>1271</v>
      </c>
      <c r="D15856" s="7" t="n">
        <v>4</v>
      </c>
      <c r="E15856" s="7" t="n">
        <v>260</v>
      </c>
      <c r="F15856" s="7" t="n">
        <v>3</v>
      </c>
      <c r="G15856" s="7" t="n">
        <v>195</v>
      </c>
    </row>
    <row r="15857" customFormat="false" ht="15" hidden="false" customHeight="false" outlineLevel="0" collapsed="false">
      <c r="A15857" s="7" t="s">
        <v>33</v>
      </c>
      <c r="B15857" s="7" t="s">
        <v>98</v>
      </c>
      <c r="C15857" s="7" t="s">
        <v>1271</v>
      </c>
      <c r="D15857" s="7" t="n">
        <v>3</v>
      </c>
      <c r="E15857" s="7" t="n">
        <v>195</v>
      </c>
      <c r="F15857" s="7" t="n">
        <v>0</v>
      </c>
      <c r="G15857" s="7" t="n">
        <v>0</v>
      </c>
    </row>
    <row r="15858" customFormat="false" ht="15" hidden="false" customHeight="false" outlineLevel="0" collapsed="false">
      <c r="A15858" s="7" t="s">
        <v>33</v>
      </c>
      <c r="B15858" s="7" t="s">
        <v>182</v>
      </c>
      <c r="C15858" s="7" t="s">
        <v>1271</v>
      </c>
      <c r="D15858" s="7" t="n">
        <v>1</v>
      </c>
      <c r="E15858" s="7" t="n">
        <v>65</v>
      </c>
      <c r="F15858" s="7" t="n">
        <v>1</v>
      </c>
      <c r="G15858" s="7" t="n">
        <v>65</v>
      </c>
    </row>
    <row r="15859" customFormat="false" ht="15" hidden="false" customHeight="false" outlineLevel="0" collapsed="false">
      <c r="A15859" s="7" t="s">
        <v>33</v>
      </c>
      <c r="B15859" s="7" t="s">
        <v>88</v>
      </c>
      <c r="C15859" s="7" t="s">
        <v>1271</v>
      </c>
      <c r="D15859" s="7" t="n">
        <v>4</v>
      </c>
      <c r="E15859" s="7" t="n">
        <v>260</v>
      </c>
      <c r="F15859" s="7" t="n">
        <v>0</v>
      </c>
      <c r="G15859" s="7" t="n">
        <v>0</v>
      </c>
    </row>
    <row r="15860" customFormat="false" ht="15" hidden="false" customHeight="false" outlineLevel="0" collapsed="false">
      <c r="A15860" s="7" t="s">
        <v>33</v>
      </c>
      <c r="B15860" s="7" t="s">
        <v>206</v>
      </c>
      <c r="C15860" s="7" t="s">
        <v>1271</v>
      </c>
      <c r="D15860" s="7" t="n">
        <v>2</v>
      </c>
      <c r="E15860" s="7" t="n">
        <v>130</v>
      </c>
      <c r="F15860" s="7" t="n">
        <v>2</v>
      </c>
      <c r="G15860" s="7" t="n">
        <v>130</v>
      </c>
    </row>
    <row r="15861" customFormat="false" ht="15" hidden="false" customHeight="false" outlineLevel="0" collapsed="false">
      <c r="A15861" s="7" t="s">
        <v>33</v>
      </c>
      <c r="B15861" s="7" t="s">
        <v>151</v>
      </c>
      <c r="C15861" s="7" t="s">
        <v>1276</v>
      </c>
      <c r="D15861" s="7" t="n">
        <v>1</v>
      </c>
      <c r="E15861" s="7" t="n">
        <v>72.34</v>
      </c>
      <c r="F15861" s="7" t="n">
        <v>2</v>
      </c>
      <c r="G15861" s="7" t="n">
        <v>144.68</v>
      </c>
    </row>
    <row r="15862" customFormat="false" ht="15" hidden="false" customHeight="false" outlineLevel="0" collapsed="false">
      <c r="A15862" s="7" t="s">
        <v>33</v>
      </c>
      <c r="B15862" s="7" t="s">
        <v>172</v>
      </c>
      <c r="C15862" s="7" t="s">
        <v>1276</v>
      </c>
      <c r="D15862" s="7" t="n">
        <v>1</v>
      </c>
      <c r="E15862" s="7" t="n">
        <v>72.34</v>
      </c>
      <c r="F15862" s="7" t="n">
        <v>0</v>
      </c>
      <c r="G15862" s="7" t="n">
        <v>0</v>
      </c>
    </row>
    <row r="15863" customFormat="false" ht="15" hidden="false" customHeight="false" outlineLevel="0" collapsed="false">
      <c r="A15863" s="7" t="s">
        <v>33</v>
      </c>
      <c r="B15863" s="7" t="s">
        <v>106</v>
      </c>
      <c r="C15863" s="7" t="s">
        <v>1291</v>
      </c>
      <c r="D15863" s="7" t="n">
        <v>5</v>
      </c>
      <c r="E15863" s="7" t="n">
        <v>122.15</v>
      </c>
      <c r="F15863" s="7" t="n">
        <v>1</v>
      </c>
      <c r="G15863" s="7" t="n">
        <v>24.43</v>
      </c>
    </row>
    <row r="15864" customFormat="false" ht="15" hidden="false" customHeight="false" outlineLevel="0" collapsed="false">
      <c r="A15864" s="7" t="s">
        <v>33</v>
      </c>
      <c r="B15864" s="7" t="s">
        <v>96</v>
      </c>
      <c r="C15864" s="7" t="s">
        <v>1291</v>
      </c>
      <c r="D15864" s="7" t="n">
        <v>3</v>
      </c>
      <c r="E15864" s="7" t="n">
        <v>73.29</v>
      </c>
      <c r="F15864" s="7" t="n">
        <v>5</v>
      </c>
      <c r="G15864" s="7" t="n">
        <v>122.15</v>
      </c>
    </row>
    <row r="15865" customFormat="false" ht="15" hidden="false" customHeight="false" outlineLevel="0" collapsed="false">
      <c r="A15865" s="7" t="s">
        <v>33</v>
      </c>
      <c r="B15865" s="7" t="s">
        <v>83</v>
      </c>
      <c r="C15865" s="7" t="s">
        <v>1303</v>
      </c>
      <c r="D15865" s="7" t="n">
        <v>19</v>
      </c>
      <c r="E15865" s="7" t="n">
        <v>864.5</v>
      </c>
      <c r="F15865" s="7" t="n">
        <v>0</v>
      </c>
      <c r="G15865" s="7" t="n">
        <v>0</v>
      </c>
    </row>
    <row r="15866" customFormat="false" ht="15" hidden="false" customHeight="false" outlineLevel="0" collapsed="false">
      <c r="A15866" s="7" t="s">
        <v>33</v>
      </c>
      <c r="B15866" s="7" t="s">
        <v>187</v>
      </c>
      <c r="C15866" s="7" t="s">
        <v>1309</v>
      </c>
      <c r="D15866" s="7" t="n">
        <v>21</v>
      </c>
      <c r="E15866" s="7" t="n">
        <v>1633.8</v>
      </c>
      <c r="F15866" s="7" t="n">
        <v>0</v>
      </c>
      <c r="G15866" s="7" t="n">
        <v>0</v>
      </c>
    </row>
    <row r="15867" customFormat="false" ht="15" hidden="false" customHeight="false" outlineLevel="0" collapsed="false">
      <c r="A15867" s="7" t="s">
        <v>33</v>
      </c>
      <c r="B15867" s="7" t="s">
        <v>132</v>
      </c>
      <c r="C15867" s="7" t="s">
        <v>1322</v>
      </c>
      <c r="D15867" s="7" t="n">
        <v>2</v>
      </c>
      <c r="E15867" s="7" t="n">
        <v>19.64</v>
      </c>
      <c r="F15867" s="7" t="n">
        <v>0</v>
      </c>
      <c r="G15867" s="7" t="n">
        <v>0</v>
      </c>
    </row>
    <row r="15868" customFormat="false" ht="15" hidden="false" customHeight="false" outlineLevel="0" collapsed="false">
      <c r="A15868" s="7" t="s">
        <v>33</v>
      </c>
      <c r="B15868" s="7" t="s">
        <v>168</v>
      </c>
      <c r="C15868" s="7" t="s">
        <v>1326</v>
      </c>
      <c r="D15868" s="7" t="n">
        <v>2</v>
      </c>
      <c r="E15868" s="7" t="n">
        <v>25.64</v>
      </c>
      <c r="F15868" s="7" t="n">
        <v>0</v>
      </c>
      <c r="G15868" s="7" t="n">
        <v>0</v>
      </c>
    </row>
    <row r="15869" customFormat="false" ht="15" hidden="false" customHeight="false" outlineLevel="0" collapsed="false">
      <c r="A15869" s="7" t="s">
        <v>33</v>
      </c>
      <c r="B15869" s="7" t="s">
        <v>113</v>
      </c>
      <c r="C15869" s="7" t="s">
        <v>1330</v>
      </c>
      <c r="D15869" s="7" t="n">
        <v>3</v>
      </c>
      <c r="E15869" s="7" t="n">
        <v>86.79</v>
      </c>
      <c r="F15869" s="7" t="n">
        <v>1</v>
      </c>
      <c r="G15869" s="7" t="n">
        <v>28.93</v>
      </c>
    </row>
    <row r="15870" customFormat="false" ht="15" hidden="false" customHeight="false" outlineLevel="0" collapsed="false">
      <c r="A15870" s="7" t="s">
        <v>33</v>
      </c>
      <c r="B15870" s="7" t="s">
        <v>111</v>
      </c>
      <c r="C15870" s="7" t="s">
        <v>1330</v>
      </c>
      <c r="D15870" s="7" t="n">
        <v>4</v>
      </c>
      <c r="E15870" s="7" t="n">
        <v>115.72</v>
      </c>
      <c r="F15870" s="7" t="n">
        <v>0</v>
      </c>
      <c r="G15870" s="7" t="n">
        <v>0</v>
      </c>
    </row>
    <row r="15871" customFormat="false" ht="15" hidden="false" customHeight="false" outlineLevel="0" collapsed="false">
      <c r="A15871" s="7" t="s">
        <v>33</v>
      </c>
      <c r="B15871" s="7" t="s">
        <v>149</v>
      </c>
      <c r="C15871" s="7" t="s">
        <v>1330</v>
      </c>
      <c r="D15871" s="7" t="n">
        <v>1</v>
      </c>
      <c r="E15871" s="7" t="n">
        <v>28.93</v>
      </c>
      <c r="F15871" s="7" t="n">
        <v>0</v>
      </c>
      <c r="G15871" s="7" t="n">
        <v>0</v>
      </c>
    </row>
    <row r="15872" customFormat="false" ht="15" hidden="false" customHeight="false" outlineLevel="0" collapsed="false">
      <c r="A15872" s="7" t="s">
        <v>33</v>
      </c>
      <c r="B15872" s="7" t="s">
        <v>153</v>
      </c>
      <c r="C15872" s="7" t="s">
        <v>1330</v>
      </c>
      <c r="D15872" s="7" t="n">
        <v>0</v>
      </c>
      <c r="E15872" s="7" t="n">
        <v>0</v>
      </c>
      <c r="F15872" s="7" t="n">
        <v>3</v>
      </c>
      <c r="G15872" s="7" t="n">
        <v>86.79</v>
      </c>
    </row>
    <row r="15873" customFormat="false" ht="15" hidden="false" customHeight="false" outlineLevel="0" collapsed="false">
      <c r="A15873" s="7" t="s">
        <v>33</v>
      </c>
      <c r="B15873" s="7" t="s">
        <v>225</v>
      </c>
      <c r="C15873" s="7" t="s">
        <v>1331</v>
      </c>
      <c r="D15873" s="7" t="n">
        <v>0</v>
      </c>
      <c r="E15873" s="7" t="n">
        <v>0</v>
      </c>
      <c r="F15873" s="7" t="n">
        <v>1</v>
      </c>
      <c r="G15873" s="7" t="n">
        <v>42.17</v>
      </c>
    </row>
    <row r="15874" customFormat="false" ht="15" hidden="false" customHeight="false" outlineLevel="0" collapsed="false">
      <c r="A15874" s="7" t="s">
        <v>33</v>
      </c>
      <c r="B15874" s="7" t="s">
        <v>248</v>
      </c>
      <c r="C15874" s="7" t="s">
        <v>1331</v>
      </c>
      <c r="D15874" s="7" t="n">
        <v>2</v>
      </c>
      <c r="E15874" s="7" t="n">
        <v>84.34</v>
      </c>
      <c r="F15874" s="7" t="n">
        <v>2</v>
      </c>
      <c r="G15874" s="7" t="n">
        <v>84.34</v>
      </c>
    </row>
    <row r="15875" customFormat="false" ht="15" hidden="false" customHeight="false" outlineLevel="0" collapsed="false">
      <c r="A15875" s="7" t="s">
        <v>33</v>
      </c>
      <c r="B15875" s="7" t="s">
        <v>141</v>
      </c>
      <c r="C15875" s="7" t="s">
        <v>1334</v>
      </c>
      <c r="D15875" s="7" t="n">
        <v>4</v>
      </c>
      <c r="E15875" s="7" t="n">
        <v>68</v>
      </c>
      <c r="F15875" s="7" t="n">
        <v>0</v>
      </c>
      <c r="G15875" s="7" t="n">
        <v>0</v>
      </c>
    </row>
    <row r="15876" customFormat="false" ht="15" hidden="false" customHeight="false" outlineLevel="0" collapsed="false">
      <c r="A15876" s="7" t="s">
        <v>33</v>
      </c>
      <c r="B15876" s="7" t="s">
        <v>125</v>
      </c>
      <c r="C15876" s="7" t="s">
        <v>1334</v>
      </c>
      <c r="D15876" s="7" t="n">
        <v>2</v>
      </c>
      <c r="E15876" s="7" t="n">
        <v>34</v>
      </c>
      <c r="F15876" s="7" t="n">
        <v>0</v>
      </c>
      <c r="G15876" s="7" t="n">
        <v>0</v>
      </c>
    </row>
    <row r="15877" customFormat="false" ht="15" hidden="false" customHeight="false" outlineLevel="0" collapsed="false">
      <c r="A15877" s="7" t="s">
        <v>33</v>
      </c>
      <c r="B15877" s="7" t="s">
        <v>177</v>
      </c>
      <c r="C15877" s="7" t="s">
        <v>1334</v>
      </c>
      <c r="D15877" s="7" t="n">
        <v>0</v>
      </c>
      <c r="E15877" s="7" t="n">
        <v>0</v>
      </c>
      <c r="F15877" s="7" t="n">
        <v>2</v>
      </c>
      <c r="G15877" s="7" t="n">
        <v>34</v>
      </c>
    </row>
    <row r="15878" customFormat="false" ht="15" hidden="false" customHeight="false" outlineLevel="0" collapsed="false">
      <c r="A15878" s="7" t="s">
        <v>33</v>
      </c>
      <c r="B15878" s="7" t="s">
        <v>310</v>
      </c>
      <c r="C15878" s="7" t="s">
        <v>1334</v>
      </c>
      <c r="D15878" s="7" t="n">
        <v>1</v>
      </c>
      <c r="E15878" s="7" t="n">
        <v>17</v>
      </c>
      <c r="F15878" s="7" t="n">
        <v>1</v>
      </c>
      <c r="G15878" s="7" t="n">
        <v>17</v>
      </c>
    </row>
    <row r="15879" customFormat="false" ht="15" hidden="false" customHeight="false" outlineLevel="0" collapsed="false">
      <c r="A15879" s="7" t="s">
        <v>33</v>
      </c>
      <c r="B15879" s="7" t="s">
        <v>231</v>
      </c>
      <c r="C15879" s="7" t="s">
        <v>1342</v>
      </c>
      <c r="D15879" s="7" t="n">
        <v>6</v>
      </c>
      <c r="E15879" s="7" t="n">
        <v>119.52</v>
      </c>
      <c r="F15879" s="7" t="n">
        <v>0</v>
      </c>
      <c r="G15879" s="7" t="n">
        <v>0</v>
      </c>
    </row>
    <row r="15880" customFormat="false" ht="15" hidden="false" customHeight="false" outlineLevel="0" collapsed="false">
      <c r="A15880" s="7" t="s">
        <v>33</v>
      </c>
      <c r="B15880" s="7" t="s">
        <v>246</v>
      </c>
      <c r="C15880" s="7" t="s">
        <v>1345</v>
      </c>
      <c r="D15880" s="7" t="n">
        <v>10</v>
      </c>
      <c r="E15880" s="7" t="n">
        <v>95</v>
      </c>
      <c r="F15880" s="7" t="n">
        <v>0</v>
      </c>
      <c r="G15880" s="7" t="n">
        <v>0</v>
      </c>
    </row>
    <row r="15881" customFormat="false" ht="15" hidden="false" customHeight="false" outlineLevel="0" collapsed="false">
      <c r="A15881" s="7" t="s">
        <v>33</v>
      </c>
      <c r="B15881" s="7" t="s">
        <v>302</v>
      </c>
      <c r="C15881" s="7" t="s">
        <v>1346</v>
      </c>
      <c r="D15881" s="7" t="n">
        <v>1</v>
      </c>
      <c r="E15881" s="7" t="n">
        <v>12.95</v>
      </c>
      <c r="F15881" s="7" t="n">
        <v>0</v>
      </c>
      <c r="G15881" s="7" t="n">
        <v>0</v>
      </c>
    </row>
    <row r="15882" customFormat="false" ht="15" hidden="false" customHeight="false" outlineLevel="0" collapsed="false">
      <c r="A15882" s="7" t="s">
        <v>33</v>
      </c>
      <c r="B15882" s="7" t="s">
        <v>150</v>
      </c>
      <c r="C15882" s="7" t="s">
        <v>1349</v>
      </c>
      <c r="D15882" s="7" t="n">
        <v>25</v>
      </c>
      <c r="E15882" s="7" t="n">
        <v>304.5</v>
      </c>
      <c r="F15882" s="7" t="n">
        <v>0</v>
      </c>
      <c r="G15882" s="7" t="n">
        <v>0</v>
      </c>
    </row>
    <row r="15883" customFormat="false" ht="15" hidden="false" customHeight="false" outlineLevel="0" collapsed="false">
      <c r="A15883" s="7" t="s">
        <v>33</v>
      </c>
      <c r="B15883" s="7" t="s">
        <v>174</v>
      </c>
      <c r="C15883" s="7" t="s">
        <v>1379</v>
      </c>
      <c r="D15883" s="7" t="n">
        <v>4</v>
      </c>
      <c r="E15883" s="7" t="n">
        <v>167.24</v>
      </c>
      <c r="F15883" s="7" t="n">
        <v>0</v>
      </c>
      <c r="G15883" s="7" t="n">
        <v>0</v>
      </c>
    </row>
    <row r="15884" customFormat="false" ht="15" hidden="false" customHeight="false" outlineLevel="0" collapsed="false">
      <c r="A15884" s="7" t="s">
        <v>33</v>
      </c>
      <c r="B15884" s="7" t="s">
        <v>148</v>
      </c>
      <c r="C15884" s="7" t="s">
        <v>1387</v>
      </c>
      <c r="D15884" s="7" t="n">
        <v>8</v>
      </c>
      <c r="E15884" s="7" t="n">
        <v>132</v>
      </c>
      <c r="F15884" s="7" t="n">
        <v>0</v>
      </c>
      <c r="G15884" s="7" t="n">
        <v>0</v>
      </c>
    </row>
    <row r="15885" customFormat="false" ht="15" hidden="false" customHeight="false" outlineLevel="0" collapsed="false">
      <c r="A15885" s="7" t="s">
        <v>33</v>
      </c>
      <c r="B15885" s="7" t="s">
        <v>139</v>
      </c>
      <c r="C15885" s="7" t="s">
        <v>1387</v>
      </c>
      <c r="D15885" s="7" t="n">
        <v>4</v>
      </c>
      <c r="E15885" s="7" t="n">
        <v>66</v>
      </c>
      <c r="F15885" s="7" t="n">
        <v>0</v>
      </c>
      <c r="G15885" s="7" t="n">
        <v>0</v>
      </c>
    </row>
    <row r="15886" customFormat="false" ht="15" hidden="false" customHeight="false" outlineLevel="0" collapsed="false">
      <c r="A15886" s="7" t="s">
        <v>33</v>
      </c>
      <c r="B15886" s="7" t="s">
        <v>181</v>
      </c>
      <c r="C15886" s="7" t="s">
        <v>1387</v>
      </c>
      <c r="D15886" s="7" t="n">
        <v>3</v>
      </c>
      <c r="E15886" s="7" t="n">
        <v>49.5</v>
      </c>
      <c r="F15886" s="7" t="n">
        <v>4</v>
      </c>
      <c r="G15886" s="7" t="n">
        <v>66</v>
      </c>
    </row>
    <row r="15887" customFormat="false" ht="15" hidden="false" customHeight="false" outlineLevel="0" collapsed="false">
      <c r="A15887" s="7" t="s">
        <v>33</v>
      </c>
      <c r="B15887" s="7" t="s">
        <v>257</v>
      </c>
      <c r="C15887" s="7" t="s">
        <v>1387</v>
      </c>
      <c r="D15887" s="7" t="n">
        <v>0</v>
      </c>
      <c r="E15887" s="7" t="n">
        <v>0</v>
      </c>
      <c r="F15887" s="7" t="n">
        <v>3</v>
      </c>
      <c r="G15887" s="7" t="n">
        <v>49.5</v>
      </c>
    </row>
    <row r="15888" customFormat="false" ht="15" hidden="false" customHeight="false" outlineLevel="0" collapsed="false">
      <c r="A15888" s="7" t="s">
        <v>33</v>
      </c>
      <c r="B15888" s="7" t="s">
        <v>133</v>
      </c>
      <c r="C15888" s="7" t="s">
        <v>1390</v>
      </c>
      <c r="D15888" s="7" t="n">
        <v>0</v>
      </c>
      <c r="E15888" s="7" t="n">
        <v>0</v>
      </c>
      <c r="F15888" s="7" t="n">
        <v>4</v>
      </c>
      <c r="G15888" s="7" t="n">
        <v>82</v>
      </c>
    </row>
    <row r="15889" customFormat="false" ht="15" hidden="false" customHeight="false" outlineLevel="0" collapsed="false">
      <c r="A15889" s="7" t="s">
        <v>33</v>
      </c>
      <c r="B15889" s="7" t="s">
        <v>470</v>
      </c>
      <c r="C15889" s="7" t="s">
        <v>1397</v>
      </c>
      <c r="D15889" s="7" t="n">
        <v>1</v>
      </c>
      <c r="E15889" s="7" t="n">
        <v>126.57</v>
      </c>
      <c r="F15889" s="7" t="n">
        <v>0</v>
      </c>
      <c r="G15889" s="7" t="n">
        <v>0</v>
      </c>
    </row>
    <row r="15890" customFormat="false" ht="15" hidden="false" customHeight="false" outlineLevel="0" collapsed="false">
      <c r="A15890" s="7" t="s">
        <v>33</v>
      </c>
      <c r="B15890" s="7" t="s">
        <v>633</v>
      </c>
      <c r="C15890" s="7" t="s">
        <v>1397</v>
      </c>
      <c r="D15890" s="7" t="n">
        <v>1</v>
      </c>
      <c r="E15890" s="7" t="n">
        <v>126.57</v>
      </c>
      <c r="F15890" s="7" t="n">
        <v>0</v>
      </c>
      <c r="G15890" s="7" t="n">
        <v>0</v>
      </c>
    </row>
    <row r="15891" customFormat="false" ht="15" hidden="false" customHeight="false" outlineLevel="0" collapsed="false">
      <c r="A15891" s="7" t="s">
        <v>33</v>
      </c>
      <c r="B15891" s="7" t="s">
        <v>126</v>
      </c>
      <c r="C15891" s="7" t="s">
        <v>1421</v>
      </c>
      <c r="D15891" s="7" t="n">
        <v>0</v>
      </c>
      <c r="E15891" s="7" t="n">
        <v>0</v>
      </c>
      <c r="F15891" s="7" t="n">
        <v>6</v>
      </c>
      <c r="G15891" s="7" t="n">
        <v>150</v>
      </c>
    </row>
    <row r="15892" customFormat="false" ht="15" hidden="false" customHeight="false" outlineLevel="0" collapsed="false">
      <c r="A15892" s="7" t="s">
        <v>33</v>
      </c>
      <c r="B15892" s="7" t="s">
        <v>122</v>
      </c>
      <c r="C15892" s="7" t="s">
        <v>1421</v>
      </c>
      <c r="D15892" s="7" t="n">
        <v>0</v>
      </c>
      <c r="E15892" s="7" t="n">
        <v>0</v>
      </c>
      <c r="F15892" s="7" t="n">
        <v>6</v>
      </c>
      <c r="G15892" s="7" t="n">
        <v>150</v>
      </c>
    </row>
    <row r="15893" customFormat="false" ht="15" hidden="false" customHeight="false" outlineLevel="0" collapsed="false">
      <c r="A15893" s="7" t="s">
        <v>33</v>
      </c>
      <c r="B15893" s="7" t="s">
        <v>142</v>
      </c>
      <c r="C15893" s="7" t="s">
        <v>1421</v>
      </c>
      <c r="D15893" s="7" t="n">
        <v>0</v>
      </c>
      <c r="E15893" s="7" t="n">
        <v>0</v>
      </c>
      <c r="F15893" s="7" t="n">
        <v>6</v>
      </c>
      <c r="G15893" s="7" t="n">
        <v>150</v>
      </c>
    </row>
    <row r="15894" customFormat="false" ht="15" hidden="false" customHeight="false" outlineLevel="0" collapsed="false">
      <c r="A15894" s="7" t="s">
        <v>33</v>
      </c>
      <c r="B15894" s="7" t="s">
        <v>815</v>
      </c>
      <c r="C15894" s="7" t="s">
        <v>1421</v>
      </c>
      <c r="D15894" s="7" t="n">
        <v>0</v>
      </c>
      <c r="E15894" s="7" t="n">
        <v>0</v>
      </c>
      <c r="F15894" s="7" t="n">
        <v>6</v>
      </c>
      <c r="G15894" s="7" t="n">
        <v>377.82</v>
      </c>
    </row>
    <row r="15895" customFormat="false" ht="15" hidden="false" customHeight="false" outlineLevel="0" collapsed="false">
      <c r="A15895" s="7" t="s">
        <v>33</v>
      </c>
      <c r="B15895" s="7" t="s">
        <v>130</v>
      </c>
      <c r="C15895" s="7" t="s">
        <v>1425</v>
      </c>
      <c r="D15895" s="7" t="n">
        <v>0</v>
      </c>
      <c r="E15895" s="7" t="n">
        <v>0</v>
      </c>
      <c r="F15895" s="7" t="n">
        <v>3</v>
      </c>
      <c r="G15895" s="7" t="n">
        <v>105</v>
      </c>
    </row>
    <row r="15896" customFormat="false" ht="15" hidden="false" customHeight="false" outlineLevel="0" collapsed="false">
      <c r="A15896" s="7" t="s">
        <v>33</v>
      </c>
      <c r="B15896" s="7" t="s">
        <v>152</v>
      </c>
      <c r="C15896" s="7" t="s">
        <v>1425</v>
      </c>
      <c r="D15896" s="7" t="n">
        <v>2</v>
      </c>
      <c r="E15896" s="7" t="n">
        <v>70</v>
      </c>
      <c r="F15896" s="7" t="n">
        <v>3</v>
      </c>
      <c r="G15896" s="7" t="n">
        <v>105</v>
      </c>
    </row>
    <row r="15897" customFormat="false" ht="15" hidden="false" customHeight="false" outlineLevel="0" collapsed="false">
      <c r="A15897" s="7" t="s">
        <v>33</v>
      </c>
      <c r="B15897" s="7" t="s">
        <v>191</v>
      </c>
      <c r="C15897" s="7" t="s">
        <v>1425</v>
      </c>
      <c r="D15897" s="7" t="n">
        <v>2</v>
      </c>
      <c r="E15897" s="7" t="n">
        <v>70</v>
      </c>
      <c r="F15897" s="7" t="n">
        <v>5</v>
      </c>
      <c r="G15897" s="7" t="n">
        <v>175</v>
      </c>
    </row>
    <row r="15898" customFormat="false" ht="15" hidden="false" customHeight="false" outlineLevel="0" collapsed="false">
      <c r="A15898" s="7" t="s">
        <v>33</v>
      </c>
      <c r="B15898" s="7" t="s">
        <v>161</v>
      </c>
      <c r="C15898" s="7" t="s">
        <v>1428</v>
      </c>
      <c r="D15898" s="7" t="n">
        <v>2</v>
      </c>
      <c r="E15898" s="7" t="n">
        <v>253</v>
      </c>
      <c r="F15898" s="7" t="n">
        <v>0</v>
      </c>
      <c r="G15898" s="7" t="n">
        <v>0</v>
      </c>
    </row>
    <row r="15899" customFormat="false" ht="15" hidden="false" customHeight="false" outlineLevel="0" collapsed="false">
      <c r="A15899" s="7" t="s">
        <v>33</v>
      </c>
      <c r="B15899" s="7" t="s">
        <v>204</v>
      </c>
      <c r="C15899" s="7" t="s">
        <v>1428</v>
      </c>
      <c r="D15899" s="7" t="n">
        <v>2</v>
      </c>
      <c r="E15899" s="7" t="n">
        <v>253</v>
      </c>
      <c r="F15899" s="7" t="n">
        <v>0</v>
      </c>
      <c r="G15899" s="7" t="n">
        <v>0</v>
      </c>
    </row>
    <row r="15900" customFormat="false" ht="15" hidden="false" customHeight="false" outlineLevel="0" collapsed="false">
      <c r="A15900" s="7" t="s">
        <v>33</v>
      </c>
      <c r="B15900" s="7" t="s">
        <v>232</v>
      </c>
      <c r="C15900" s="7" t="s">
        <v>1432</v>
      </c>
      <c r="D15900" s="7" t="n">
        <v>2</v>
      </c>
      <c r="E15900" s="7" t="n">
        <v>34</v>
      </c>
      <c r="F15900" s="7" t="n">
        <v>0</v>
      </c>
      <c r="G15900" s="7" t="n">
        <v>0</v>
      </c>
    </row>
    <row r="15901" customFormat="false" ht="15" hidden="false" customHeight="false" outlineLevel="0" collapsed="false">
      <c r="A15901" s="7" t="s">
        <v>33</v>
      </c>
      <c r="B15901" s="7" t="s">
        <v>212</v>
      </c>
      <c r="C15901" s="7" t="s">
        <v>1432</v>
      </c>
      <c r="D15901" s="7" t="n">
        <v>4</v>
      </c>
      <c r="E15901" s="7" t="n">
        <v>68</v>
      </c>
      <c r="F15901" s="7" t="n">
        <v>0</v>
      </c>
      <c r="G15901" s="7" t="n">
        <v>0</v>
      </c>
    </row>
    <row r="15902" customFormat="false" ht="15" hidden="false" customHeight="false" outlineLevel="0" collapsed="false">
      <c r="A15902" s="7" t="s">
        <v>33</v>
      </c>
      <c r="B15902" s="7" t="s">
        <v>227</v>
      </c>
      <c r="C15902" s="7" t="s">
        <v>1432</v>
      </c>
      <c r="D15902" s="7" t="n">
        <v>1</v>
      </c>
      <c r="E15902" s="7" t="n">
        <v>17</v>
      </c>
      <c r="F15902" s="7" t="n">
        <v>3</v>
      </c>
      <c r="G15902" s="7" t="n">
        <v>51</v>
      </c>
    </row>
    <row r="15903" customFormat="false" ht="15" hidden="false" customHeight="false" outlineLevel="0" collapsed="false">
      <c r="A15903" s="7" t="s">
        <v>33</v>
      </c>
      <c r="B15903" s="7" t="s">
        <v>124</v>
      </c>
      <c r="C15903" s="7" t="s">
        <v>1449</v>
      </c>
      <c r="D15903" s="7" t="n">
        <v>12</v>
      </c>
      <c r="E15903" s="7" t="n">
        <v>177.6</v>
      </c>
      <c r="F15903" s="7" t="n">
        <v>0</v>
      </c>
      <c r="G15903" s="7" t="n">
        <v>0</v>
      </c>
    </row>
    <row r="15904" customFormat="false" ht="15" hidden="false" customHeight="false" outlineLevel="0" collapsed="false">
      <c r="A15904" s="7" t="s">
        <v>33</v>
      </c>
      <c r="B15904" s="7" t="s">
        <v>120</v>
      </c>
      <c r="C15904" s="7" t="s">
        <v>1451</v>
      </c>
      <c r="D15904" s="7" t="n">
        <v>10</v>
      </c>
      <c r="E15904" s="7" t="n">
        <v>134</v>
      </c>
      <c r="F15904" s="7" t="n">
        <v>0</v>
      </c>
      <c r="G15904" s="7" t="n">
        <v>0</v>
      </c>
    </row>
    <row r="15905" customFormat="false" ht="15" hidden="false" customHeight="false" outlineLevel="0" collapsed="false">
      <c r="A15905" s="7" t="s">
        <v>33</v>
      </c>
      <c r="B15905" s="7" t="s">
        <v>884</v>
      </c>
      <c r="C15905" s="7" t="s">
        <v>1436</v>
      </c>
      <c r="D15905" s="7" t="n">
        <v>3</v>
      </c>
      <c r="E15905" s="7" t="n">
        <v>108</v>
      </c>
      <c r="F15905" s="7" t="n">
        <v>0</v>
      </c>
      <c r="G15905" s="7" t="n">
        <v>0</v>
      </c>
    </row>
    <row r="15906" customFormat="false" ht="15" hidden="false" customHeight="false" outlineLevel="0" collapsed="false">
      <c r="A15906" s="7" t="s">
        <v>33</v>
      </c>
      <c r="B15906" s="7" t="s">
        <v>868</v>
      </c>
      <c r="C15906" s="7" t="s">
        <v>1573</v>
      </c>
      <c r="D15906" s="7" t="n">
        <v>3</v>
      </c>
      <c r="E15906" s="7" t="n">
        <v>55.5</v>
      </c>
      <c r="F15906" s="7" t="n">
        <v>0</v>
      </c>
      <c r="G15906" s="7" t="n">
        <v>0</v>
      </c>
    </row>
    <row r="15907" customFormat="false" ht="15" hidden="false" customHeight="false" outlineLevel="0" collapsed="false">
      <c r="A15907" s="7" t="s">
        <v>33</v>
      </c>
      <c r="B15907" s="7" t="s">
        <v>910</v>
      </c>
      <c r="C15907" s="7" t="s">
        <v>1574</v>
      </c>
      <c r="D15907" s="7" t="n">
        <v>3</v>
      </c>
      <c r="E15907" s="7" t="n">
        <v>75</v>
      </c>
      <c r="F15907" s="7" t="n">
        <v>0</v>
      </c>
      <c r="G15907" s="7" t="n">
        <v>0</v>
      </c>
    </row>
    <row r="15908" customFormat="false" ht="15" hidden="false" customHeight="false" outlineLevel="0" collapsed="false">
      <c r="A15908" s="7" t="s">
        <v>33</v>
      </c>
      <c r="B15908" s="7" t="s">
        <v>889</v>
      </c>
      <c r="C15908" s="7" t="s">
        <v>1439</v>
      </c>
      <c r="D15908" s="7" t="n">
        <v>0</v>
      </c>
      <c r="E15908" s="7" t="n">
        <v>0</v>
      </c>
      <c r="F15908" s="7" t="n">
        <v>2</v>
      </c>
      <c r="G15908" s="7" t="n">
        <v>42</v>
      </c>
    </row>
    <row r="15909" customFormat="false" ht="15" hidden="false" customHeight="false" outlineLevel="0" collapsed="false">
      <c r="A15909" s="7" t="s">
        <v>33</v>
      </c>
      <c r="B15909" s="7" t="s">
        <v>462</v>
      </c>
      <c r="C15909" s="7" t="s">
        <v>1483</v>
      </c>
      <c r="D15909" s="7" t="n">
        <v>2</v>
      </c>
      <c r="E15909" s="7" t="n">
        <v>188.2</v>
      </c>
      <c r="F15909" s="7" t="n">
        <v>0</v>
      </c>
      <c r="G15909" s="7" t="n">
        <v>0</v>
      </c>
    </row>
    <row r="15910" customFormat="false" ht="15" hidden="false" customHeight="false" outlineLevel="0" collapsed="false">
      <c r="A15910" s="7" t="s">
        <v>33</v>
      </c>
      <c r="B15910" s="7" t="s">
        <v>705</v>
      </c>
      <c r="C15910" s="7" t="s">
        <v>1483</v>
      </c>
      <c r="D15910" s="7" t="n">
        <v>2</v>
      </c>
      <c r="E15910" s="7" t="n">
        <v>188.2</v>
      </c>
      <c r="F15910" s="7" t="n">
        <v>4</v>
      </c>
      <c r="G15910" s="7" t="n">
        <v>376.4</v>
      </c>
    </row>
    <row r="15911" customFormat="false" ht="15" hidden="false" customHeight="false" outlineLevel="0" collapsed="false">
      <c r="A15911" s="7" t="s">
        <v>33</v>
      </c>
      <c r="B15911" s="7" t="s">
        <v>86</v>
      </c>
      <c r="C15911" s="7" t="s">
        <v>1271</v>
      </c>
      <c r="D15911" s="7" t="n">
        <v>7</v>
      </c>
      <c r="E15911" s="7" t="n">
        <v>455</v>
      </c>
      <c r="F15911" s="7" t="n">
        <v>3</v>
      </c>
      <c r="G15911" s="7" t="n">
        <v>195</v>
      </c>
    </row>
    <row r="15912" customFormat="false" ht="15" hidden="false" customHeight="false" outlineLevel="0" collapsed="false">
      <c r="A15912" s="7" t="s">
        <v>33</v>
      </c>
      <c r="B15912" s="7" t="s">
        <v>98</v>
      </c>
      <c r="C15912" s="7" t="s">
        <v>1271</v>
      </c>
      <c r="D15912" s="7" t="n">
        <v>3</v>
      </c>
      <c r="E15912" s="7" t="n">
        <v>195</v>
      </c>
      <c r="F15912" s="7" t="n">
        <v>0</v>
      </c>
      <c r="G15912" s="7" t="n">
        <v>0</v>
      </c>
    </row>
    <row r="15913" customFormat="false" ht="15" hidden="false" customHeight="false" outlineLevel="0" collapsed="false">
      <c r="A15913" s="7" t="s">
        <v>33</v>
      </c>
      <c r="B15913" s="7" t="s">
        <v>88</v>
      </c>
      <c r="C15913" s="7" t="s">
        <v>1271</v>
      </c>
      <c r="D15913" s="7" t="n">
        <v>5</v>
      </c>
      <c r="E15913" s="7" t="n">
        <v>325</v>
      </c>
      <c r="F15913" s="7" t="n">
        <v>2</v>
      </c>
      <c r="G15913" s="7" t="n">
        <v>130</v>
      </c>
    </row>
    <row r="15914" customFormat="false" ht="15" hidden="false" customHeight="false" outlineLevel="0" collapsed="false">
      <c r="A15914" s="7" t="s">
        <v>33</v>
      </c>
      <c r="B15914" s="7" t="s">
        <v>206</v>
      </c>
      <c r="C15914" s="7" t="s">
        <v>1271</v>
      </c>
      <c r="D15914" s="7" t="n">
        <v>6</v>
      </c>
      <c r="E15914" s="7" t="n">
        <v>390</v>
      </c>
      <c r="F15914" s="7" t="n">
        <v>1</v>
      </c>
      <c r="G15914" s="7" t="n">
        <v>65</v>
      </c>
    </row>
    <row r="15915" customFormat="false" ht="15" hidden="false" customHeight="false" outlineLevel="0" collapsed="false">
      <c r="A15915" s="7" t="s">
        <v>33</v>
      </c>
      <c r="B15915" s="7" t="s">
        <v>151</v>
      </c>
      <c r="C15915" s="7" t="s">
        <v>1276</v>
      </c>
      <c r="D15915" s="7" t="n">
        <v>2</v>
      </c>
      <c r="E15915" s="7" t="n">
        <v>144.68</v>
      </c>
      <c r="F15915" s="7" t="n">
        <v>0</v>
      </c>
      <c r="G15915" s="7" t="n">
        <v>0</v>
      </c>
    </row>
    <row r="15916" customFormat="false" ht="15" hidden="false" customHeight="false" outlineLevel="0" collapsed="false">
      <c r="A15916" s="7" t="s">
        <v>33</v>
      </c>
      <c r="B15916" s="7" t="s">
        <v>172</v>
      </c>
      <c r="C15916" s="7" t="s">
        <v>1276</v>
      </c>
      <c r="D15916" s="7" t="n">
        <v>1</v>
      </c>
      <c r="E15916" s="7" t="n">
        <v>72.34</v>
      </c>
      <c r="F15916" s="7" t="n">
        <v>0</v>
      </c>
      <c r="G15916" s="7" t="n">
        <v>0</v>
      </c>
    </row>
    <row r="15917" customFormat="false" ht="15" hidden="false" customHeight="false" outlineLevel="0" collapsed="false">
      <c r="A15917" s="7" t="s">
        <v>33</v>
      </c>
      <c r="B15917" s="7" t="s">
        <v>157</v>
      </c>
      <c r="C15917" s="7" t="s">
        <v>1276</v>
      </c>
      <c r="D15917" s="7" t="n">
        <v>2</v>
      </c>
      <c r="E15917" s="7" t="n">
        <v>144.68</v>
      </c>
      <c r="F15917" s="7" t="n">
        <v>0</v>
      </c>
      <c r="G15917" s="7" t="n">
        <v>0</v>
      </c>
    </row>
    <row r="15918" customFormat="false" ht="15" hidden="false" customHeight="false" outlineLevel="0" collapsed="false">
      <c r="A15918" s="7" t="s">
        <v>33</v>
      </c>
      <c r="B15918" s="7" t="s">
        <v>258</v>
      </c>
      <c r="C15918" s="7" t="s">
        <v>1276</v>
      </c>
      <c r="D15918" s="7" t="n">
        <v>2</v>
      </c>
      <c r="E15918" s="7" t="n">
        <v>144.68</v>
      </c>
      <c r="F15918" s="7" t="n">
        <v>0</v>
      </c>
      <c r="G15918" s="7" t="n">
        <v>0</v>
      </c>
    </row>
    <row r="15919" customFormat="false" ht="15" hidden="false" customHeight="false" outlineLevel="0" collapsed="false">
      <c r="A15919" s="7" t="s">
        <v>33</v>
      </c>
      <c r="B15919" s="7" t="s">
        <v>313</v>
      </c>
      <c r="C15919" s="7" t="s">
        <v>1287</v>
      </c>
      <c r="D15919" s="7" t="n">
        <v>1</v>
      </c>
      <c r="E15919" s="7" t="n">
        <v>77.8</v>
      </c>
      <c r="F15919" s="7" t="n">
        <v>0</v>
      </c>
      <c r="G15919" s="7" t="n">
        <v>0</v>
      </c>
    </row>
    <row r="15920" customFormat="false" ht="15" hidden="false" customHeight="false" outlineLevel="0" collapsed="false">
      <c r="A15920" s="7" t="s">
        <v>33</v>
      </c>
      <c r="B15920" s="7" t="s">
        <v>106</v>
      </c>
      <c r="C15920" s="7" t="s">
        <v>1291</v>
      </c>
      <c r="D15920" s="7" t="n">
        <v>8</v>
      </c>
      <c r="E15920" s="7" t="n">
        <v>195.44</v>
      </c>
      <c r="F15920" s="7" t="n">
        <v>0</v>
      </c>
      <c r="G15920" s="7" t="n">
        <v>0</v>
      </c>
    </row>
    <row r="15921" customFormat="false" ht="15" hidden="false" customHeight="false" outlineLevel="0" collapsed="false">
      <c r="A15921" s="7" t="s">
        <v>33</v>
      </c>
      <c r="B15921" s="7" t="s">
        <v>96</v>
      </c>
      <c r="C15921" s="7" t="s">
        <v>1291</v>
      </c>
      <c r="D15921" s="7" t="n">
        <v>3</v>
      </c>
      <c r="E15921" s="7" t="n">
        <v>73.29</v>
      </c>
      <c r="F15921" s="7" t="n">
        <v>0</v>
      </c>
      <c r="G15921" s="7" t="n">
        <v>0</v>
      </c>
    </row>
    <row r="15922" customFormat="false" ht="15" hidden="false" customHeight="false" outlineLevel="0" collapsed="false">
      <c r="A15922" s="7" t="s">
        <v>33</v>
      </c>
      <c r="B15922" s="7" t="s">
        <v>173</v>
      </c>
      <c r="C15922" s="7" t="s">
        <v>1291</v>
      </c>
      <c r="D15922" s="7" t="n">
        <v>1</v>
      </c>
      <c r="E15922" s="7" t="n">
        <v>24.43</v>
      </c>
      <c r="F15922" s="7" t="n">
        <v>2</v>
      </c>
      <c r="G15922" s="7" t="n">
        <v>48.86</v>
      </c>
    </row>
    <row r="15923" customFormat="false" ht="15" hidden="false" customHeight="false" outlineLevel="0" collapsed="false">
      <c r="A15923" s="7" t="s">
        <v>33</v>
      </c>
      <c r="B15923" s="7" t="s">
        <v>83</v>
      </c>
      <c r="C15923" s="7" t="s">
        <v>1303</v>
      </c>
      <c r="D15923" s="7" t="n">
        <v>18</v>
      </c>
      <c r="E15923" s="7" t="n">
        <v>819</v>
      </c>
      <c r="F15923" s="7" t="n">
        <v>0</v>
      </c>
      <c r="G15923" s="7" t="n">
        <v>0</v>
      </c>
    </row>
    <row r="15924" customFormat="false" ht="15" hidden="false" customHeight="false" outlineLevel="0" collapsed="false">
      <c r="A15924" s="7" t="s">
        <v>33</v>
      </c>
      <c r="B15924" s="7" t="s">
        <v>187</v>
      </c>
      <c r="C15924" s="7" t="s">
        <v>1309</v>
      </c>
      <c r="D15924" s="7" t="n">
        <v>5</v>
      </c>
      <c r="E15924" s="7" t="n">
        <v>389</v>
      </c>
      <c r="F15924" s="7" t="n">
        <v>0</v>
      </c>
      <c r="G15924" s="7" t="n">
        <v>0</v>
      </c>
    </row>
    <row r="15925" customFormat="false" ht="15" hidden="false" customHeight="false" outlineLevel="0" collapsed="false">
      <c r="A15925" s="7" t="s">
        <v>33</v>
      </c>
      <c r="B15925" s="7" t="s">
        <v>135</v>
      </c>
      <c r="C15925" s="7" t="s">
        <v>1316</v>
      </c>
      <c r="D15925" s="7" t="n">
        <v>7</v>
      </c>
      <c r="E15925" s="7" t="n">
        <v>330.61</v>
      </c>
      <c r="F15925" s="7" t="n">
        <v>5</v>
      </c>
      <c r="G15925" s="7" t="n">
        <v>236.15</v>
      </c>
    </row>
    <row r="15926" customFormat="false" ht="15" hidden="false" customHeight="false" outlineLevel="0" collapsed="false">
      <c r="A15926" s="7" t="s">
        <v>33</v>
      </c>
      <c r="B15926" s="7" t="s">
        <v>193</v>
      </c>
      <c r="C15926" s="7" t="s">
        <v>1316</v>
      </c>
      <c r="D15926" s="7" t="n">
        <v>4</v>
      </c>
      <c r="E15926" s="7" t="n">
        <v>188.92</v>
      </c>
      <c r="F15926" s="7" t="n">
        <v>0</v>
      </c>
      <c r="G15926" s="7" t="n">
        <v>0</v>
      </c>
    </row>
    <row r="15927" customFormat="false" ht="15" hidden="false" customHeight="false" outlineLevel="0" collapsed="false">
      <c r="A15927" s="7" t="s">
        <v>33</v>
      </c>
      <c r="B15927" s="7" t="s">
        <v>144</v>
      </c>
      <c r="C15927" s="7" t="s">
        <v>1320</v>
      </c>
      <c r="D15927" s="7" t="n">
        <v>2</v>
      </c>
      <c r="E15927" s="7" t="n">
        <v>126.54</v>
      </c>
      <c r="F15927" s="7" t="n">
        <v>0</v>
      </c>
      <c r="G15927" s="7" t="n">
        <v>0</v>
      </c>
    </row>
    <row r="15928" customFormat="false" ht="15" hidden="false" customHeight="false" outlineLevel="0" collapsed="false">
      <c r="A15928" s="7" t="s">
        <v>33</v>
      </c>
      <c r="B15928" s="7" t="s">
        <v>138</v>
      </c>
      <c r="C15928" s="7" t="s">
        <v>1320</v>
      </c>
      <c r="D15928" s="7" t="n">
        <v>5</v>
      </c>
      <c r="E15928" s="7" t="n">
        <v>316.35</v>
      </c>
      <c r="F15928" s="7" t="n">
        <v>2</v>
      </c>
      <c r="G15928" s="7" t="n">
        <v>126.54</v>
      </c>
    </row>
    <row r="15929" customFormat="false" ht="15" hidden="false" customHeight="false" outlineLevel="0" collapsed="false">
      <c r="A15929" s="7" t="s">
        <v>33</v>
      </c>
      <c r="B15929" s="7" t="s">
        <v>218</v>
      </c>
      <c r="C15929" s="7" t="s">
        <v>1320</v>
      </c>
      <c r="D15929" s="7" t="n">
        <v>1</v>
      </c>
      <c r="E15929" s="7" t="n">
        <v>63.27</v>
      </c>
      <c r="F15929" s="7" t="n">
        <v>0</v>
      </c>
      <c r="G15929" s="7" t="n">
        <v>0</v>
      </c>
    </row>
    <row r="15930" customFormat="false" ht="15" hidden="false" customHeight="false" outlineLevel="0" collapsed="false">
      <c r="A15930" s="7" t="s">
        <v>33</v>
      </c>
      <c r="B15930" s="7" t="s">
        <v>166</v>
      </c>
      <c r="C15930" s="7" t="s">
        <v>1320</v>
      </c>
      <c r="D15930" s="7" t="n">
        <v>4</v>
      </c>
      <c r="E15930" s="7" t="n">
        <v>253.08</v>
      </c>
      <c r="F15930" s="7" t="n">
        <v>0</v>
      </c>
      <c r="G15930" s="7" t="n">
        <v>0</v>
      </c>
    </row>
    <row r="15931" customFormat="false" ht="15" hidden="false" customHeight="false" outlineLevel="0" collapsed="false">
      <c r="A15931" s="7" t="s">
        <v>33</v>
      </c>
      <c r="B15931" s="7" t="s">
        <v>132</v>
      </c>
      <c r="C15931" s="7" t="s">
        <v>1322</v>
      </c>
      <c r="D15931" s="7" t="n">
        <v>2</v>
      </c>
      <c r="E15931" s="7" t="n">
        <v>19.64</v>
      </c>
      <c r="F15931" s="7" t="n">
        <v>0</v>
      </c>
      <c r="G15931" s="7" t="n">
        <v>0</v>
      </c>
    </row>
    <row r="15932" customFormat="false" ht="15" hidden="false" customHeight="false" outlineLevel="0" collapsed="false">
      <c r="A15932" s="7" t="s">
        <v>33</v>
      </c>
      <c r="B15932" s="7" t="s">
        <v>291</v>
      </c>
      <c r="C15932" s="7" t="s">
        <v>1323</v>
      </c>
      <c r="D15932" s="7" t="n">
        <v>5</v>
      </c>
      <c r="E15932" s="7" t="n">
        <v>71.4</v>
      </c>
      <c r="F15932" s="7" t="n">
        <v>0</v>
      </c>
      <c r="G15932" s="7" t="n">
        <v>0</v>
      </c>
    </row>
    <row r="15933" customFormat="false" ht="15" hidden="false" customHeight="false" outlineLevel="0" collapsed="false">
      <c r="A15933" s="7" t="s">
        <v>33</v>
      </c>
      <c r="B15933" s="7" t="s">
        <v>113</v>
      </c>
      <c r="C15933" s="7" t="s">
        <v>1330</v>
      </c>
      <c r="D15933" s="7" t="n">
        <v>4</v>
      </c>
      <c r="E15933" s="7" t="n">
        <v>115.72</v>
      </c>
      <c r="F15933" s="7" t="n">
        <v>0</v>
      </c>
      <c r="G15933" s="7" t="n">
        <v>0</v>
      </c>
    </row>
    <row r="15934" customFormat="false" ht="15" hidden="false" customHeight="false" outlineLevel="0" collapsed="false">
      <c r="A15934" s="7" t="s">
        <v>33</v>
      </c>
      <c r="B15934" s="7" t="s">
        <v>111</v>
      </c>
      <c r="C15934" s="7" t="s">
        <v>1330</v>
      </c>
      <c r="D15934" s="7" t="n">
        <v>3</v>
      </c>
      <c r="E15934" s="7" t="n">
        <v>86.79</v>
      </c>
      <c r="F15934" s="7" t="n">
        <v>0</v>
      </c>
      <c r="G15934" s="7" t="n">
        <v>0</v>
      </c>
    </row>
    <row r="15935" customFormat="false" ht="15" hidden="false" customHeight="false" outlineLevel="0" collapsed="false">
      <c r="A15935" s="7" t="s">
        <v>33</v>
      </c>
      <c r="B15935" s="7" t="s">
        <v>153</v>
      </c>
      <c r="C15935" s="7" t="s">
        <v>1330</v>
      </c>
      <c r="D15935" s="7" t="n">
        <v>4</v>
      </c>
      <c r="E15935" s="7" t="n">
        <v>115.72</v>
      </c>
      <c r="F15935" s="7" t="n">
        <v>2</v>
      </c>
      <c r="G15935" s="7" t="n">
        <v>57.86</v>
      </c>
    </row>
    <row r="15936" customFormat="false" ht="15" hidden="false" customHeight="false" outlineLevel="0" collapsed="false">
      <c r="A15936" s="7" t="s">
        <v>33</v>
      </c>
      <c r="B15936" s="7" t="s">
        <v>326</v>
      </c>
      <c r="C15936" s="7" t="s">
        <v>1330</v>
      </c>
      <c r="D15936" s="7" t="n">
        <v>3</v>
      </c>
      <c r="E15936" s="7" t="n">
        <v>86.79</v>
      </c>
      <c r="F15936" s="7" t="n">
        <v>0</v>
      </c>
      <c r="G15936" s="7" t="n">
        <v>0</v>
      </c>
    </row>
    <row r="15937" customFormat="false" ht="15" hidden="false" customHeight="false" outlineLevel="0" collapsed="false">
      <c r="A15937" s="7" t="s">
        <v>33</v>
      </c>
      <c r="B15937" s="7" t="s">
        <v>222</v>
      </c>
      <c r="C15937" s="7" t="s">
        <v>1331</v>
      </c>
      <c r="D15937" s="7" t="n">
        <v>6</v>
      </c>
      <c r="E15937" s="7" t="n">
        <v>253.02</v>
      </c>
      <c r="F15937" s="7" t="n">
        <v>0</v>
      </c>
      <c r="G15937" s="7" t="n">
        <v>0</v>
      </c>
    </row>
    <row r="15938" customFormat="false" ht="15" hidden="false" customHeight="false" outlineLevel="0" collapsed="false">
      <c r="A15938" s="7" t="s">
        <v>33</v>
      </c>
      <c r="B15938" s="7" t="s">
        <v>225</v>
      </c>
      <c r="C15938" s="7" t="s">
        <v>1331</v>
      </c>
      <c r="D15938" s="7" t="n">
        <v>5</v>
      </c>
      <c r="E15938" s="7" t="n">
        <v>210.85</v>
      </c>
      <c r="F15938" s="7" t="n">
        <v>0</v>
      </c>
      <c r="G15938" s="7" t="n">
        <v>0</v>
      </c>
    </row>
    <row r="15939" customFormat="false" ht="15" hidden="false" customHeight="false" outlineLevel="0" collapsed="false">
      <c r="A15939" s="7" t="s">
        <v>33</v>
      </c>
      <c r="B15939" s="7" t="s">
        <v>248</v>
      </c>
      <c r="C15939" s="7" t="s">
        <v>1331</v>
      </c>
      <c r="D15939" s="7" t="n">
        <v>2</v>
      </c>
      <c r="E15939" s="7" t="n">
        <v>84.34</v>
      </c>
      <c r="F15939" s="7" t="n">
        <v>0</v>
      </c>
      <c r="G15939" s="7" t="n">
        <v>0</v>
      </c>
    </row>
    <row r="15940" customFormat="false" ht="15" hidden="false" customHeight="false" outlineLevel="0" collapsed="false">
      <c r="A15940" s="7" t="s">
        <v>33</v>
      </c>
      <c r="B15940" s="7" t="s">
        <v>499</v>
      </c>
      <c r="C15940" s="7" t="s">
        <v>1331</v>
      </c>
      <c r="D15940" s="7" t="n">
        <v>2</v>
      </c>
      <c r="E15940" s="7" t="n">
        <v>84.34</v>
      </c>
      <c r="F15940" s="7" t="n">
        <v>0</v>
      </c>
      <c r="G15940" s="7" t="n">
        <v>0</v>
      </c>
    </row>
    <row r="15941" customFormat="false" ht="15" hidden="false" customHeight="false" outlineLevel="0" collapsed="false">
      <c r="A15941" s="7" t="s">
        <v>33</v>
      </c>
      <c r="B15941" s="7" t="s">
        <v>201</v>
      </c>
      <c r="C15941" s="7" t="s">
        <v>1344</v>
      </c>
      <c r="D15941" s="7" t="n">
        <v>2</v>
      </c>
      <c r="E15941" s="7" t="n">
        <v>19</v>
      </c>
      <c r="F15941" s="7" t="n">
        <v>0</v>
      </c>
      <c r="G15941" s="7" t="n">
        <v>0</v>
      </c>
    </row>
    <row r="15942" customFormat="false" ht="15" hidden="false" customHeight="false" outlineLevel="0" collapsed="false">
      <c r="A15942" s="7" t="s">
        <v>33</v>
      </c>
      <c r="B15942" s="7" t="s">
        <v>246</v>
      </c>
      <c r="C15942" s="7" t="s">
        <v>1345</v>
      </c>
      <c r="D15942" s="7" t="n">
        <v>2</v>
      </c>
      <c r="E15942" s="7" t="n">
        <v>19</v>
      </c>
      <c r="F15942" s="7" t="n">
        <v>0</v>
      </c>
      <c r="G15942" s="7" t="n">
        <v>0</v>
      </c>
    </row>
    <row r="15943" customFormat="false" ht="15" hidden="false" customHeight="false" outlineLevel="0" collapsed="false">
      <c r="A15943" s="7" t="s">
        <v>33</v>
      </c>
      <c r="B15943" s="7" t="s">
        <v>264</v>
      </c>
      <c r="C15943" s="7" t="s">
        <v>1347</v>
      </c>
      <c r="D15943" s="7" t="n">
        <v>6</v>
      </c>
      <c r="E15943" s="7" t="n">
        <v>58.26</v>
      </c>
      <c r="F15943" s="7" t="n">
        <v>2</v>
      </c>
      <c r="G15943" s="7" t="n">
        <v>19.42</v>
      </c>
    </row>
    <row r="15944" customFormat="false" ht="15" hidden="false" customHeight="false" outlineLevel="0" collapsed="false">
      <c r="A15944" s="7" t="s">
        <v>33</v>
      </c>
      <c r="B15944" s="7" t="s">
        <v>150</v>
      </c>
      <c r="C15944" s="7" t="s">
        <v>1349</v>
      </c>
      <c r="D15944" s="7" t="n">
        <v>0</v>
      </c>
      <c r="E15944" s="7" t="n">
        <v>0</v>
      </c>
      <c r="F15944" s="7" t="n">
        <v>2</v>
      </c>
      <c r="G15944" s="7" t="n">
        <v>24.36</v>
      </c>
    </row>
    <row r="15945" customFormat="false" ht="15" hidden="false" customHeight="false" outlineLevel="0" collapsed="false">
      <c r="A15945" s="7" t="s">
        <v>33</v>
      </c>
      <c r="B15945" s="7" t="s">
        <v>163</v>
      </c>
      <c r="C15945" s="7" t="s">
        <v>1357</v>
      </c>
      <c r="D15945" s="7" t="n">
        <v>2</v>
      </c>
      <c r="E15945" s="7" t="n">
        <v>35.64</v>
      </c>
      <c r="F15945" s="7" t="n">
        <v>0</v>
      </c>
      <c r="G15945" s="7" t="n">
        <v>0</v>
      </c>
    </row>
    <row r="15946" customFormat="false" ht="15" hidden="false" customHeight="false" outlineLevel="0" collapsed="false">
      <c r="A15946" s="7" t="s">
        <v>33</v>
      </c>
      <c r="B15946" s="7" t="s">
        <v>275</v>
      </c>
      <c r="C15946" s="7" t="s">
        <v>1358</v>
      </c>
      <c r="D15946" s="7" t="n">
        <v>11</v>
      </c>
      <c r="E15946" s="7" t="n">
        <v>90.2</v>
      </c>
      <c r="F15946" s="7" t="n">
        <v>15</v>
      </c>
      <c r="G15946" s="7" t="n">
        <v>123</v>
      </c>
    </row>
    <row r="15947" customFormat="false" ht="15" hidden="false" customHeight="false" outlineLevel="0" collapsed="false">
      <c r="A15947" s="7" t="s">
        <v>33</v>
      </c>
      <c r="B15947" s="7" t="s">
        <v>236</v>
      </c>
      <c r="C15947" s="7" t="s">
        <v>1361</v>
      </c>
      <c r="D15947" s="7" t="n">
        <v>3</v>
      </c>
      <c r="E15947" s="7" t="n">
        <v>29.46</v>
      </c>
      <c r="F15947" s="7" t="n">
        <v>0</v>
      </c>
      <c r="G15947" s="7" t="n">
        <v>0</v>
      </c>
    </row>
    <row r="15948" customFormat="false" ht="15" hidden="false" customHeight="false" outlineLevel="0" collapsed="false">
      <c r="A15948" s="7" t="s">
        <v>33</v>
      </c>
      <c r="B15948" s="7" t="s">
        <v>298</v>
      </c>
      <c r="C15948" s="7" t="s">
        <v>1362</v>
      </c>
      <c r="D15948" s="7" t="n">
        <v>21</v>
      </c>
      <c r="E15948" s="7" t="n">
        <v>206.22</v>
      </c>
      <c r="F15948" s="7" t="n">
        <v>6</v>
      </c>
      <c r="G15948" s="7" t="n">
        <v>58.92</v>
      </c>
    </row>
    <row r="15949" customFormat="false" ht="15" hidden="false" customHeight="false" outlineLevel="0" collapsed="false">
      <c r="A15949" s="7" t="s">
        <v>33</v>
      </c>
      <c r="B15949" s="7" t="s">
        <v>346</v>
      </c>
      <c r="C15949" s="7" t="s">
        <v>1373</v>
      </c>
      <c r="D15949" s="7" t="n">
        <v>12</v>
      </c>
      <c r="E15949" s="7" t="n">
        <v>283.2</v>
      </c>
      <c r="F15949" s="7" t="n">
        <v>10</v>
      </c>
      <c r="G15949" s="7" t="n">
        <v>236</v>
      </c>
    </row>
    <row r="15950" customFormat="false" ht="15" hidden="false" customHeight="false" outlineLevel="0" collapsed="false">
      <c r="A15950" s="7" t="s">
        <v>33</v>
      </c>
      <c r="B15950" s="7" t="s">
        <v>404</v>
      </c>
      <c r="C15950" s="7" t="s">
        <v>1375</v>
      </c>
      <c r="D15950" s="7" t="n">
        <v>3</v>
      </c>
      <c r="E15950" s="7" t="n">
        <v>70.8</v>
      </c>
      <c r="F15950" s="7" t="n">
        <v>3</v>
      </c>
      <c r="G15950" s="7" t="n">
        <v>70.8</v>
      </c>
    </row>
    <row r="15951" customFormat="false" ht="15" hidden="false" customHeight="false" outlineLevel="0" collapsed="false">
      <c r="A15951" s="7" t="s">
        <v>33</v>
      </c>
      <c r="B15951" s="7" t="s">
        <v>421</v>
      </c>
      <c r="C15951" s="7" t="s">
        <v>1375</v>
      </c>
      <c r="D15951" s="7" t="n">
        <v>0</v>
      </c>
      <c r="E15951" s="7" t="n">
        <v>0</v>
      </c>
      <c r="F15951" s="7" t="n">
        <v>3</v>
      </c>
      <c r="G15951" s="7" t="n">
        <v>70.8</v>
      </c>
    </row>
    <row r="15952" customFormat="false" ht="15" hidden="false" customHeight="false" outlineLevel="0" collapsed="false">
      <c r="A15952" s="7" t="s">
        <v>33</v>
      </c>
      <c r="B15952" s="7" t="s">
        <v>343</v>
      </c>
      <c r="C15952" s="7" t="s">
        <v>1376</v>
      </c>
      <c r="D15952" s="7" t="n">
        <v>10</v>
      </c>
      <c r="E15952" s="7" t="n">
        <v>184</v>
      </c>
      <c r="F15952" s="7" t="n">
        <v>0</v>
      </c>
      <c r="G15952" s="7" t="n">
        <v>0</v>
      </c>
    </row>
    <row r="15953" customFormat="false" ht="15" hidden="false" customHeight="false" outlineLevel="0" collapsed="false">
      <c r="A15953" s="7" t="s">
        <v>33</v>
      </c>
      <c r="B15953" s="7" t="s">
        <v>303</v>
      </c>
      <c r="C15953" s="7" t="s">
        <v>1376</v>
      </c>
      <c r="D15953" s="7" t="n">
        <v>8</v>
      </c>
      <c r="E15953" s="7" t="n">
        <v>147.2</v>
      </c>
      <c r="F15953" s="7" t="n">
        <v>0</v>
      </c>
      <c r="G15953" s="7" t="n">
        <v>0</v>
      </c>
    </row>
    <row r="15954" customFormat="false" ht="15" hidden="false" customHeight="false" outlineLevel="0" collapsed="false">
      <c r="A15954" s="7" t="s">
        <v>33</v>
      </c>
      <c r="B15954" s="7" t="s">
        <v>283</v>
      </c>
      <c r="C15954" s="7" t="s">
        <v>1376</v>
      </c>
      <c r="D15954" s="7" t="n">
        <v>20</v>
      </c>
      <c r="E15954" s="7" t="n">
        <v>368</v>
      </c>
      <c r="F15954" s="7" t="n">
        <v>0</v>
      </c>
      <c r="G15954" s="7" t="n">
        <v>0</v>
      </c>
    </row>
    <row r="15955" customFormat="false" ht="15" hidden="false" customHeight="false" outlineLevel="0" collapsed="false">
      <c r="A15955" s="7" t="s">
        <v>33</v>
      </c>
      <c r="B15955" s="7" t="s">
        <v>418</v>
      </c>
      <c r="C15955" s="7" t="s">
        <v>1378</v>
      </c>
      <c r="D15955" s="7" t="n">
        <v>3</v>
      </c>
      <c r="E15955" s="7" t="n">
        <v>55.2</v>
      </c>
      <c r="F15955" s="7" t="n">
        <v>0</v>
      </c>
      <c r="G15955" s="7" t="n">
        <v>0</v>
      </c>
    </row>
    <row r="15956" customFormat="false" ht="15" hidden="false" customHeight="false" outlineLevel="0" collapsed="false">
      <c r="A15956" s="7" t="s">
        <v>33</v>
      </c>
      <c r="B15956" s="7" t="s">
        <v>188</v>
      </c>
      <c r="C15956" s="7" t="s">
        <v>1379</v>
      </c>
      <c r="D15956" s="7" t="n">
        <v>2</v>
      </c>
      <c r="E15956" s="7" t="n">
        <v>83.62</v>
      </c>
      <c r="F15956" s="7" t="n">
        <v>0</v>
      </c>
      <c r="G15956" s="7" t="n">
        <v>0</v>
      </c>
    </row>
    <row r="15957" customFormat="false" ht="15" hidden="false" customHeight="false" outlineLevel="0" collapsed="false">
      <c r="A15957" s="7" t="s">
        <v>33</v>
      </c>
      <c r="B15957" s="7" t="s">
        <v>174</v>
      </c>
      <c r="C15957" s="7" t="s">
        <v>1379</v>
      </c>
      <c r="D15957" s="7" t="n">
        <v>3</v>
      </c>
      <c r="E15957" s="7" t="n">
        <v>125.43</v>
      </c>
      <c r="F15957" s="7" t="n">
        <v>0</v>
      </c>
      <c r="G15957" s="7" t="n">
        <v>0</v>
      </c>
    </row>
    <row r="15958" customFormat="false" ht="15" hidden="false" customHeight="false" outlineLevel="0" collapsed="false">
      <c r="A15958" s="7" t="s">
        <v>33</v>
      </c>
      <c r="B15958" s="7" t="s">
        <v>158</v>
      </c>
      <c r="C15958" s="7" t="s">
        <v>1380</v>
      </c>
      <c r="D15958" s="7" t="n">
        <v>0</v>
      </c>
      <c r="E15958" s="7" t="n">
        <v>0</v>
      </c>
      <c r="F15958" s="7" t="n">
        <v>3</v>
      </c>
      <c r="G15958" s="7" t="n">
        <v>107.01</v>
      </c>
    </row>
    <row r="15959" customFormat="false" ht="15" hidden="false" customHeight="false" outlineLevel="0" collapsed="false">
      <c r="A15959" s="7" t="s">
        <v>33</v>
      </c>
      <c r="B15959" s="7" t="s">
        <v>148</v>
      </c>
      <c r="C15959" s="7" t="s">
        <v>1387</v>
      </c>
      <c r="D15959" s="7" t="n">
        <v>0</v>
      </c>
      <c r="E15959" s="7" t="n">
        <v>0</v>
      </c>
      <c r="F15959" s="7" t="n">
        <v>5</v>
      </c>
      <c r="G15959" s="7" t="n">
        <v>82.5</v>
      </c>
    </row>
    <row r="15960" customFormat="false" ht="15" hidden="false" customHeight="false" outlineLevel="0" collapsed="false">
      <c r="A15960" s="7" t="s">
        <v>33</v>
      </c>
      <c r="B15960" s="7" t="s">
        <v>139</v>
      </c>
      <c r="C15960" s="7" t="s">
        <v>1387</v>
      </c>
      <c r="D15960" s="7" t="n">
        <v>4</v>
      </c>
      <c r="E15960" s="7" t="n">
        <v>66</v>
      </c>
      <c r="F15960" s="7" t="n">
        <v>4</v>
      </c>
      <c r="G15960" s="7" t="n">
        <v>66</v>
      </c>
    </row>
    <row r="15961" customFormat="false" ht="15" hidden="false" customHeight="false" outlineLevel="0" collapsed="false">
      <c r="A15961" s="7" t="s">
        <v>33</v>
      </c>
      <c r="B15961" s="7" t="s">
        <v>189</v>
      </c>
      <c r="C15961" s="7" t="s">
        <v>1387</v>
      </c>
      <c r="D15961" s="7" t="n">
        <v>0</v>
      </c>
      <c r="E15961" s="7" t="n">
        <v>0</v>
      </c>
      <c r="F15961" s="7" t="n">
        <v>2</v>
      </c>
      <c r="G15961" s="7" t="n">
        <v>33</v>
      </c>
    </row>
    <row r="15962" customFormat="false" ht="15" hidden="false" customHeight="false" outlineLevel="0" collapsed="false">
      <c r="A15962" s="7" t="s">
        <v>33</v>
      </c>
      <c r="B15962" s="7" t="s">
        <v>181</v>
      </c>
      <c r="C15962" s="7" t="s">
        <v>1387</v>
      </c>
      <c r="D15962" s="7" t="n">
        <v>0</v>
      </c>
      <c r="E15962" s="7" t="n">
        <v>0</v>
      </c>
      <c r="F15962" s="7" t="n">
        <v>2</v>
      </c>
      <c r="G15962" s="7" t="n">
        <v>33</v>
      </c>
    </row>
    <row r="15963" customFormat="false" ht="15" hidden="false" customHeight="false" outlineLevel="0" collapsed="false">
      <c r="A15963" s="7" t="s">
        <v>33</v>
      </c>
      <c r="B15963" s="7" t="s">
        <v>133</v>
      </c>
      <c r="C15963" s="7" t="s">
        <v>1390</v>
      </c>
      <c r="D15963" s="7" t="n">
        <v>4</v>
      </c>
      <c r="E15963" s="7" t="n">
        <v>82</v>
      </c>
      <c r="F15963" s="7" t="n">
        <v>4</v>
      </c>
      <c r="G15963" s="7" t="n">
        <v>82</v>
      </c>
    </row>
    <row r="15964" customFormat="false" ht="15" hidden="false" customHeight="false" outlineLevel="0" collapsed="false">
      <c r="A15964" s="7" t="s">
        <v>33</v>
      </c>
      <c r="B15964" s="7" t="s">
        <v>154</v>
      </c>
      <c r="C15964" s="7" t="s">
        <v>1390</v>
      </c>
      <c r="D15964" s="7" t="n">
        <v>0</v>
      </c>
      <c r="E15964" s="7" t="n">
        <v>0</v>
      </c>
      <c r="F15964" s="7" t="n">
        <v>4</v>
      </c>
      <c r="G15964" s="7" t="n">
        <v>82</v>
      </c>
    </row>
    <row r="15965" customFormat="false" ht="15" hidden="false" customHeight="false" outlineLevel="0" collapsed="false">
      <c r="A15965" s="7" t="s">
        <v>33</v>
      </c>
      <c r="B15965" s="7" t="s">
        <v>216</v>
      </c>
      <c r="C15965" s="7" t="s">
        <v>1390</v>
      </c>
      <c r="D15965" s="7" t="n">
        <v>0</v>
      </c>
      <c r="E15965" s="7" t="n">
        <v>0</v>
      </c>
      <c r="F15965" s="7" t="n">
        <v>2</v>
      </c>
      <c r="G15965" s="7" t="n">
        <v>41</v>
      </c>
    </row>
    <row r="15966" customFormat="false" ht="15" hidden="false" customHeight="false" outlineLevel="0" collapsed="false">
      <c r="A15966" s="7" t="s">
        <v>33</v>
      </c>
      <c r="B15966" s="7" t="s">
        <v>167</v>
      </c>
      <c r="C15966" s="7" t="s">
        <v>1390</v>
      </c>
      <c r="D15966" s="7" t="n">
        <v>2</v>
      </c>
      <c r="E15966" s="7" t="n">
        <v>41</v>
      </c>
      <c r="F15966" s="7" t="n">
        <v>2</v>
      </c>
      <c r="G15966" s="7" t="n">
        <v>41</v>
      </c>
    </row>
    <row r="15967" customFormat="false" ht="15" hidden="false" customHeight="false" outlineLevel="0" collapsed="false">
      <c r="A15967" s="7" t="s">
        <v>33</v>
      </c>
      <c r="B15967" s="7" t="s">
        <v>285</v>
      </c>
      <c r="C15967" s="7" t="s">
        <v>1390</v>
      </c>
      <c r="D15967" s="7" t="n">
        <v>0</v>
      </c>
      <c r="E15967" s="7" t="n">
        <v>0</v>
      </c>
      <c r="F15967" s="7" t="n">
        <v>2</v>
      </c>
      <c r="G15967" s="7" t="n">
        <v>41</v>
      </c>
    </row>
    <row r="15968" customFormat="false" ht="15" hidden="false" customHeight="false" outlineLevel="0" collapsed="false">
      <c r="A15968" s="7" t="s">
        <v>33</v>
      </c>
      <c r="B15968" s="7" t="s">
        <v>306</v>
      </c>
      <c r="C15968" s="7" t="s">
        <v>1407</v>
      </c>
      <c r="D15968" s="7" t="n">
        <v>1</v>
      </c>
      <c r="E15968" s="7" t="n">
        <v>14.25</v>
      </c>
      <c r="F15968" s="7" t="n">
        <v>0</v>
      </c>
      <c r="G15968" s="7" t="n">
        <v>0</v>
      </c>
    </row>
    <row r="15969" customFormat="false" ht="15" hidden="false" customHeight="false" outlineLevel="0" collapsed="false">
      <c r="A15969" s="7" t="s">
        <v>33</v>
      </c>
      <c r="B15969" s="7" t="s">
        <v>130</v>
      </c>
      <c r="C15969" s="7" t="s">
        <v>1425</v>
      </c>
      <c r="D15969" s="7" t="n">
        <v>4</v>
      </c>
      <c r="E15969" s="7" t="n">
        <v>140</v>
      </c>
      <c r="F15969" s="7" t="n">
        <v>0</v>
      </c>
      <c r="G15969" s="7" t="n">
        <v>0</v>
      </c>
    </row>
    <row r="15970" customFormat="false" ht="15" hidden="false" customHeight="false" outlineLevel="0" collapsed="false">
      <c r="A15970" s="7" t="s">
        <v>33</v>
      </c>
      <c r="B15970" s="7" t="s">
        <v>152</v>
      </c>
      <c r="C15970" s="7" t="s">
        <v>1425</v>
      </c>
      <c r="D15970" s="7" t="n">
        <v>1</v>
      </c>
      <c r="E15970" s="7" t="n">
        <v>35</v>
      </c>
      <c r="F15970" s="7" t="n">
        <v>0</v>
      </c>
      <c r="G15970" s="7" t="n">
        <v>0</v>
      </c>
    </row>
    <row r="15971" customFormat="false" ht="15" hidden="false" customHeight="false" outlineLevel="0" collapsed="false">
      <c r="A15971" s="7" t="s">
        <v>33</v>
      </c>
      <c r="B15971" s="7" t="s">
        <v>191</v>
      </c>
      <c r="C15971" s="7" t="s">
        <v>1425</v>
      </c>
      <c r="D15971" s="7" t="n">
        <v>1</v>
      </c>
      <c r="E15971" s="7" t="n">
        <v>35</v>
      </c>
      <c r="F15971" s="7" t="n">
        <v>0</v>
      </c>
      <c r="G15971" s="7" t="n">
        <v>0</v>
      </c>
    </row>
    <row r="15972" customFormat="false" ht="15" hidden="false" customHeight="false" outlineLevel="0" collapsed="false">
      <c r="A15972" s="7" t="s">
        <v>33</v>
      </c>
      <c r="B15972" s="7" t="s">
        <v>232</v>
      </c>
      <c r="C15972" s="7" t="s">
        <v>1432</v>
      </c>
      <c r="D15972" s="7" t="n">
        <v>2</v>
      </c>
      <c r="E15972" s="7" t="n">
        <v>34</v>
      </c>
      <c r="F15972" s="7" t="n">
        <v>0</v>
      </c>
      <c r="G15972" s="7" t="n">
        <v>0</v>
      </c>
    </row>
    <row r="15973" customFormat="false" ht="15" hidden="false" customHeight="false" outlineLevel="0" collapsed="false">
      <c r="A15973" s="7" t="s">
        <v>33</v>
      </c>
      <c r="B15973" s="7" t="s">
        <v>212</v>
      </c>
      <c r="C15973" s="7" t="s">
        <v>1432</v>
      </c>
      <c r="D15973" s="7" t="n">
        <v>2</v>
      </c>
      <c r="E15973" s="7" t="n">
        <v>34</v>
      </c>
      <c r="F15973" s="7" t="n">
        <v>0</v>
      </c>
      <c r="G15973" s="7" t="n">
        <v>0</v>
      </c>
    </row>
    <row r="15974" customFormat="false" ht="15" hidden="false" customHeight="false" outlineLevel="0" collapsed="false">
      <c r="A15974" s="7" t="s">
        <v>33</v>
      </c>
      <c r="B15974" s="7" t="s">
        <v>227</v>
      </c>
      <c r="C15974" s="7" t="s">
        <v>1432</v>
      </c>
      <c r="D15974" s="7" t="n">
        <v>2</v>
      </c>
      <c r="E15974" s="7" t="n">
        <v>34</v>
      </c>
      <c r="F15974" s="7" t="n">
        <v>2</v>
      </c>
      <c r="G15974" s="7" t="n">
        <v>34</v>
      </c>
    </row>
    <row r="15975" customFormat="false" ht="15" hidden="false" customHeight="false" outlineLevel="0" collapsed="false">
      <c r="A15975" s="7" t="s">
        <v>33</v>
      </c>
      <c r="B15975" s="7" t="s">
        <v>124</v>
      </c>
      <c r="C15975" s="7" t="s">
        <v>1449</v>
      </c>
      <c r="D15975" s="7" t="n">
        <v>12</v>
      </c>
      <c r="E15975" s="7" t="n">
        <v>177.6</v>
      </c>
      <c r="F15975" s="7" t="n">
        <v>6</v>
      </c>
      <c r="G15975" s="7" t="n">
        <v>88.8</v>
      </c>
    </row>
    <row r="15976" customFormat="false" ht="15" hidden="false" customHeight="false" outlineLevel="0" collapsed="false">
      <c r="A15976" s="7" t="s">
        <v>33</v>
      </c>
      <c r="B15976" s="7" t="s">
        <v>120</v>
      </c>
      <c r="C15976" s="7" t="s">
        <v>1451</v>
      </c>
      <c r="D15976" s="7" t="n">
        <v>2</v>
      </c>
      <c r="E15976" s="7" t="n">
        <v>26.8</v>
      </c>
      <c r="F15976" s="7" t="n">
        <v>0</v>
      </c>
      <c r="G15976" s="7" t="n">
        <v>0</v>
      </c>
    </row>
    <row r="15977" customFormat="false" ht="15" hidden="false" customHeight="false" outlineLevel="0" collapsed="false">
      <c r="A15977" s="7" t="s">
        <v>33</v>
      </c>
      <c r="B15977" s="7" t="s">
        <v>399</v>
      </c>
      <c r="C15977" s="7" t="s">
        <v>1457</v>
      </c>
      <c r="D15977" s="7" t="n">
        <v>4</v>
      </c>
      <c r="E15977" s="7" t="n">
        <v>57.8</v>
      </c>
      <c r="F15977" s="7" t="n">
        <v>0</v>
      </c>
      <c r="G15977" s="7" t="n">
        <v>0</v>
      </c>
    </row>
    <row r="15978" customFormat="false" ht="15" hidden="false" customHeight="false" outlineLevel="0" collapsed="false">
      <c r="A15978" s="7" t="s">
        <v>33</v>
      </c>
      <c r="B15978" s="7" t="s">
        <v>587</v>
      </c>
      <c r="C15978" s="7" t="s">
        <v>1488</v>
      </c>
      <c r="D15978" s="7" t="n">
        <v>5</v>
      </c>
      <c r="E15978" s="7" t="n">
        <v>386.2</v>
      </c>
      <c r="F15978" s="7" t="n">
        <v>0</v>
      </c>
      <c r="G15978" s="7" t="n">
        <v>0</v>
      </c>
    </row>
    <row r="15979" customFormat="false" ht="15" hidden="false" customHeight="false" outlineLevel="0" collapsed="false">
      <c r="A15979" s="7" t="s">
        <v>33</v>
      </c>
      <c r="B15979" s="7" t="s">
        <v>88</v>
      </c>
      <c r="C15979" s="7" t="s">
        <v>1271</v>
      </c>
      <c r="D15979" s="7" t="n">
        <v>1</v>
      </c>
      <c r="E15979" s="7" t="n">
        <v>65</v>
      </c>
      <c r="F15979" s="7" t="n">
        <v>0</v>
      </c>
      <c r="G15979" s="7" t="n">
        <v>0</v>
      </c>
    </row>
    <row r="15980" customFormat="false" ht="15" hidden="false" customHeight="false" outlineLevel="0" collapsed="false">
      <c r="A15980" s="7" t="s">
        <v>33</v>
      </c>
      <c r="B15980" s="7" t="s">
        <v>206</v>
      </c>
      <c r="C15980" s="7" t="s">
        <v>1271</v>
      </c>
      <c r="D15980" s="7" t="n">
        <v>2</v>
      </c>
      <c r="E15980" s="7" t="n">
        <v>130</v>
      </c>
      <c r="F15980" s="7" t="n">
        <v>0</v>
      </c>
      <c r="G15980" s="7" t="n">
        <v>0</v>
      </c>
    </row>
    <row r="15981" customFormat="false" ht="15" hidden="false" customHeight="false" outlineLevel="0" collapsed="false">
      <c r="A15981" s="7" t="s">
        <v>33</v>
      </c>
      <c r="B15981" s="7" t="s">
        <v>106</v>
      </c>
      <c r="C15981" s="7" t="s">
        <v>1291</v>
      </c>
      <c r="D15981" s="7" t="n">
        <v>12</v>
      </c>
      <c r="E15981" s="7" t="n">
        <v>293.16</v>
      </c>
      <c r="F15981" s="7" t="n">
        <v>0</v>
      </c>
      <c r="G15981" s="7" t="n">
        <v>0</v>
      </c>
    </row>
    <row r="15982" customFormat="false" ht="15" hidden="false" customHeight="false" outlineLevel="0" collapsed="false">
      <c r="A15982" s="7" t="s">
        <v>33</v>
      </c>
      <c r="B15982" s="7" t="s">
        <v>96</v>
      </c>
      <c r="C15982" s="7" t="s">
        <v>1291</v>
      </c>
      <c r="D15982" s="7" t="n">
        <v>3</v>
      </c>
      <c r="E15982" s="7" t="n">
        <v>73.29</v>
      </c>
      <c r="F15982" s="7" t="n">
        <v>0</v>
      </c>
      <c r="G15982" s="7" t="n">
        <v>0</v>
      </c>
    </row>
    <row r="15983" customFormat="false" ht="15" hidden="false" customHeight="false" outlineLevel="0" collapsed="false">
      <c r="A15983" s="7" t="s">
        <v>33</v>
      </c>
      <c r="B15983" s="7" t="s">
        <v>173</v>
      </c>
      <c r="C15983" s="7" t="s">
        <v>1291</v>
      </c>
      <c r="D15983" s="7" t="n">
        <v>3</v>
      </c>
      <c r="E15983" s="7" t="n">
        <v>73.29</v>
      </c>
      <c r="F15983" s="7" t="n">
        <v>0</v>
      </c>
      <c r="G15983" s="7" t="n">
        <v>0</v>
      </c>
    </row>
    <row r="15984" customFormat="false" ht="15" hidden="false" customHeight="false" outlineLevel="0" collapsed="false">
      <c r="A15984" s="7" t="s">
        <v>33</v>
      </c>
      <c r="B15984" s="7" t="s">
        <v>83</v>
      </c>
      <c r="C15984" s="7" t="s">
        <v>1303</v>
      </c>
      <c r="D15984" s="7" t="n">
        <v>3</v>
      </c>
      <c r="E15984" s="7" t="n">
        <v>136.5</v>
      </c>
      <c r="F15984" s="7" t="n">
        <v>0</v>
      </c>
      <c r="G15984" s="7" t="n">
        <v>0</v>
      </c>
    </row>
    <row r="15985" customFormat="false" ht="15" hidden="false" customHeight="false" outlineLevel="0" collapsed="false">
      <c r="A15985" s="7" t="s">
        <v>33</v>
      </c>
      <c r="B15985" s="7" t="s">
        <v>187</v>
      </c>
      <c r="C15985" s="7" t="s">
        <v>1309</v>
      </c>
      <c r="D15985" s="7" t="n">
        <v>6</v>
      </c>
      <c r="E15985" s="7" t="n">
        <v>466.8</v>
      </c>
      <c r="F15985" s="7" t="n">
        <v>0</v>
      </c>
      <c r="G15985" s="7" t="n">
        <v>0</v>
      </c>
    </row>
    <row r="15986" customFormat="false" ht="15" hidden="false" customHeight="false" outlineLevel="0" collapsed="false">
      <c r="A15986" s="7" t="s">
        <v>33</v>
      </c>
      <c r="B15986" s="7" t="s">
        <v>144</v>
      </c>
      <c r="C15986" s="7" t="s">
        <v>1320</v>
      </c>
      <c r="D15986" s="7" t="n">
        <v>4</v>
      </c>
      <c r="E15986" s="7" t="n">
        <v>253.08</v>
      </c>
      <c r="F15986" s="7" t="n">
        <v>0</v>
      </c>
      <c r="G15986" s="7" t="n">
        <v>0</v>
      </c>
    </row>
    <row r="15987" customFormat="false" ht="15" hidden="false" customHeight="false" outlineLevel="0" collapsed="false">
      <c r="A15987" s="7" t="s">
        <v>33</v>
      </c>
      <c r="B15987" s="7" t="s">
        <v>138</v>
      </c>
      <c r="C15987" s="7" t="s">
        <v>1320</v>
      </c>
      <c r="D15987" s="7" t="n">
        <v>3</v>
      </c>
      <c r="E15987" s="7" t="n">
        <v>189.81</v>
      </c>
      <c r="F15987" s="7" t="n">
        <v>0</v>
      </c>
      <c r="G15987" s="7" t="n">
        <v>0</v>
      </c>
    </row>
    <row r="15988" customFormat="false" ht="15" hidden="false" customHeight="false" outlineLevel="0" collapsed="false">
      <c r="A15988" s="7" t="s">
        <v>33</v>
      </c>
      <c r="B15988" s="7" t="s">
        <v>166</v>
      </c>
      <c r="C15988" s="7" t="s">
        <v>1320</v>
      </c>
      <c r="D15988" s="7" t="n">
        <v>2</v>
      </c>
      <c r="E15988" s="7" t="n">
        <v>126.54</v>
      </c>
      <c r="F15988" s="7" t="n">
        <v>0</v>
      </c>
      <c r="G15988" s="7" t="n">
        <v>0</v>
      </c>
    </row>
    <row r="15989" customFormat="false" ht="15" hidden="false" customHeight="false" outlineLevel="0" collapsed="false">
      <c r="A15989" s="7" t="s">
        <v>33</v>
      </c>
      <c r="B15989" s="7" t="s">
        <v>141</v>
      </c>
      <c r="C15989" s="7" t="s">
        <v>1334</v>
      </c>
      <c r="D15989" s="7" t="n">
        <v>3</v>
      </c>
      <c r="E15989" s="7" t="n">
        <v>51</v>
      </c>
      <c r="F15989" s="7" t="n">
        <v>0</v>
      </c>
      <c r="G15989" s="7" t="n">
        <v>0</v>
      </c>
    </row>
    <row r="15990" customFormat="false" ht="15" hidden="false" customHeight="false" outlineLevel="0" collapsed="false">
      <c r="A15990" s="7" t="s">
        <v>33</v>
      </c>
      <c r="B15990" s="7" t="s">
        <v>125</v>
      </c>
      <c r="C15990" s="7" t="s">
        <v>1334</v>
      </c>
      <c r="D15990" s="7" t="n">
        <v>3</v>
      </c>
      <c r="E15990" s="7" t="n">
        <v>51</v>
      </c>
      <c r="F15990" s="7" t="n">
        <v>0</v>
      </c>
      <c r="G15990" s="7" t="n">
        <v>0</v>
      </c>
    </row>
    <row r="15991" customFormat="false" ht="15" hidden="false" customHeight="false" outlineLevel="0" collapsed="false">
      <c r="A15991" s="7" t="s">
        <v>33</v>
      </c>
      <c r="B15991" s="7" t="s">
        <v>177</v>
      </c>
      <c r="C15991" s="7" t="s">
        <v>1334</v>
      </c>
      <c r="D15991" s="7" t="n">
        <v>3</v>
      </c>
      <c r="E15991" s="7" t="n">
        <v>51</v>
      </c>
      <c r="F15991" s="7" t="n">
        <v>0</v>
      </c>
      <c r="G15991" s="7" t="n">
        <v>0</v>
      </c>
    </row>
    <row r="15992" customFormat="false" ht="15" hidden="false" customHeight="false" outlineLevel="0" collapsed="false">
      <c r="A15992" s="7" t="s">
        <v>33</v>
      </c>
      <c r="B15992" s="7" t="s">
        <v>201</v>
      </c>
      <c r="C15992" s="7" t="s">
        <v>1344</v>
      </c>
      <c r="D15992" s="7" t="n">
        <v>3</v>
      </c>
      <c r="E15992" s="7" t="n">
        <v>28.5</v>
      </c>
      <c r="F15992" s="7" t="n">
        <v>0</v>
      </c>
      <c r="G15992" s="7" t="n">
        <v>0</v>
      </c>
    </row>
    <row r="15993" customFormat="false" ht="15" hidden="false" customHeight="false" outlineLevel="0" collapsed="false">
      <c r="A15993" s="7" t="s">
        <v>33</v>
      </c>
      <c r="B15993" s="7" t="s">
        <v>302</v>
      </c>
      <c r="C15993" s="7" t="s">
        <v>1346</v>
      </c>
      <c r="D15993" s="7" t="n">
        <v>3</v>
      </c>
      <c r="E15993" s="7" t="n">
        <v>38.85</v>
      </c>
      <c r="F15993" s="7" t="n">
        <v>0</v>
      </c>
      <c r="G15993" s="7" t="n">
        <v>0</v>
      </c>
    </row>
    <row r="15994" customFormat="false" ht="15" hidden="false" customHeight="false" outlineLevel="0" collapsed="false">
      <c r="A15994" s="7" t="s">
        <v>33</v>
      </c>
      <c r="B15994" s="7" t="s">
        <v>150</v>
      </c>
      <c r="C15994" s="7" t="s">
        <v>1349</v>
      </c>
      <c r="D15994" s="7" t="n">
        <v>12</v>
      </c>
      <c r="E15994" s="7" t="n">
        <v>146.16</v>
      </c>
      <c r="F15994" s="7" t="n">
        <v>0</v>
      </c>
      <c r="G15994" s="7" t="n">
        <v>0</v>
      </c>
    </row>
    <row r="15995" customFormat="false" ht="15" hidden="false" customHeight="false" outlineLevel="0" collapsed="false">
      <c r="A15995" s="7" t="s">
        <v>33</v>
      </c>
      <c r="B15995" s="7" t="s">
        <v>236</v>
      </c>
      <c r="C15995" s="7" t="s">
        <v>1361</v>
      </c>
      <c r="D15995" s="7" t="n">
        <v>10</v>
      </c>
      <c r="E15995" s="7" t="n">
        <v>98.2</v>
      </c>
      <c r="F15995" s="7" t="n">
        <v>0</v>
      </c>
      <c r="G15995" s="7" t="n">
        <v>0</v>
      </c>
    </row>
    <row r="15996" customFormat="false" ht="15" hidden="false" customHeight="false" outlineLevel="0" collapsed="false">
      <c r="A15996" s="7" t="s">
        <v>33</v>
      </c>
      <c r="B15996" s="7" t="s">
        <v>148</v>
      </c>
      <c r="C15996" s="7" t="s">
        <v>1387</v>
      </c>
      <c r="D15996" s="7" t="n">
        <v>4</v>
      </c>
      <c r="E15996" s="7" t="n">
        <v>66</v>
      </c>
      <c r="F15996" s="7" t="n">
        <v>0</v>
      </c>
      <c r="G15996" s="7" t="n">
        <v>0</v>
      </c>
    </row>
    <row r="15997" customFormat="false" ht="15" hidden="false" customHeight="false" outlineLevel="0" collapsed="false">
      <c r="A15997" s="7" t="s">
        <v>33</v>
      </c>
      <c r="B15997" s="7" t="s">
        <v>139</v>
      </c>
      <c r="C15997" s="7" t="s">
        <v>1387</v>
      </c>
      <c r="D15997" s="7" t="n">
        <v>4</v>
      </c>
      <c r="E15997" s="7" t="n">
        <v>66</v>
      </c>
      <c r="F15997" s="7" t="n">
        <v>0</v>
      </c>
      <c r="G15997" s="7" t="n">
        <v>0</v>
      </c>
    </row>
    <row r="15998" customFormat="false" ht="15" hidden="false" customHeight="false" outlineLevel="0" collapsed="false">
      <c r="A15998" s="7" t="s">
        <v>33</v>
      </c>
      <c r="B15998" s="7" t="s">
        <v>181</v>
      </c>
      <c r="C15998" s="7" t="s">
        <v>1387</v>
      </c>
      <c r="D15998" s="7" t="n">
        <v>4</v>
      </c>
      <c r="E15998" s="7" t="n">
        <v>66</v>
      </c>
      <c r="F15998" s="7" t="n">
        <v>0</v>
      </c>
      <c r="G15998" s="7" t="n">
        <v>0</v>
      </c>
    </row>
    <row r="15999" customFormat="false" ht="15" hidden="false" customHeight="false" outlineLevel="0" collapsed="false">
      <c r="A15999" s="7" t="s">
        <v>33</v>
      </c>
      <c r="B15999" s="7" t="s">
        <v>194</v>
      </c>
      <c r="C15999" s="7" t="s">
        <v>1269</v>
      </c>
      <c r="D15999" s="7" t="n">
        <v>1</v>
      </c>
      <c r="E15999" s="7" t="n">
        <v>65</v>
      </c>
      <c r="F15999" s="7" t="n">
        <v>0</v>
      </c>
      <c r="G15999" s="7" t="n">
        <v>0</v>
      </c>
    </row>
    <row r="16000" customFormat="false" ht="15" hidden="false" customHeight="false" outlineLevel="0" collapsed="false">
      <c r="A16000" s="7" t="s">
        <v>33</v>
      </c>
      <c r="B16000" s="7" t="s">
        <v>235</v>
      </c>
      <c r="C16000" s="7" t="s">
        <v>1269</v>
      </c>
      <c r="D16000" s="7" t="n">
        <v>1</v>
      </c>
      <c r="E16000" s="7" t="n">
        <v>65</v>
      </c>
      <c r="F16000" s="7" t="n">
        <v>0</v>
      </c>
      <c r="G16000" s="7" t="n">
        <v>0</v>
      </c>
    </row>
    <row r="16001" customFormat="false" ht="15" hidden="false" customHeight="false" outlineLevel="0" collapsed="false">
      <c r="A16001" s="7" t="s">
        <v>33</v>
      </c>
      <c r="B16001" s="7" t="s">
        <v>207</v>
      </c>
      <c r="C16001" s="7" t="s">
        <v>1269</v>
      </c>
      <c r="D16001" s="7" t="n">
        <v>1</v>
      </c>
      <c r="E16001" s="7" t="n">
        <v>65</v>
      </c>
      <c r="F16001" s="7" t="n">
        <v>0</v>
      </c>
      <c r="G16001" s="7" t="n">
        <v>0</v>
      </c>
    </row>
    <row r="16002" customFormat="false" ht="15" hidden="false" customHeight="false" outlineLevel="0" collapsed="false">
      <c r="A16002" s="7" t="s">
        <v>33</v>
      </c>
      <c r="B16002" s="7" t="s">
        <v>86</v>
      </c>
      <c r="C16002" s="7" t="s">
        <v>1271</v>
      </c>
      <c r="D16002" s="7" t="n">
        <v>2</v>
      </c>
      <c r="E16002" s="7" t="n">
        <v>130</v>
      </c>
      <c r="F16002" s="7" t="n">
        <v>0</v>
      </c>
      <c r="G16002" s="7" t="n">
        <v>0</v>
      </c>
    </row>
    <row r="16003" customFormat="false" ht="15" hidden="false" customHeight="false" outlineLevel="0" collapsed="false">
      <c r="A16003" s="7" t="s">
        <v>33</v>
      </c>
      <c r="B16003" s="7" t="s">
        <v>98</v>
      </c>
      <c r="C16003" s="7" t="s">
        <v>1271</v>
      </c>
      <c r="D16003" s="7" t="n">
        <v>1</v>
      </c>
      <c r="E16003" s="7" t="n">
        <v>65</v>
      </c>
      <c r="F16003" s="7" t="n">
        <v>2</v>
      </c>
      <c r="G16003" s="7" t="n">
        <v>130</v>
      </c>
    </row>
    <row r="16004" customFormat="false" ht="15" hidden="false" customHeight="false" outlineLevel="0" collapsed="false">
      <c r="A16004" s="7" t="s">
        <v>33</v>
      </c>
      <c r="B16004" s="7" t="s">
        <v>182</v>
      </c>
      <c r="C16004" s="7" t="s">
        <v>1271</v>
      </c>
      <c r="D16004" s="7" t="n">
        <v>1</v>
      </c>
      <c r="E16004" s="7" t="n">
        <v>65</v>
      </c>
      <c r="F16004" s="7" t="n">
        <v>0</v>
      </c>
      <c r="G16004" s="7" t="n">
        <v>0</v>
      </c>
    </row>
    <row r="16005" customFormat="false" ht="15" hidden="false" customHeight="false" outlineLevel="0" collapsed="false">
      <c r="A16005" s="7" t="s">
        <v>33</v>
      </c>
      <c r="B16005" s="7" t="s">
        <v>88</v>
      </c>
      <c r="C16005" s="7" t="s">
        <v>1271</v>
      </c>
      <c r="D16005" s="7" t="n">
        <v>1</v>
      </c>
      <c r="E16005" s="7" t="n">
        <v>65</v>
      </c>
      <c r="F16005" s="7" t="n">
        <v>0</v>
      </c>
      <c r="G16005" s="7" t="n">
        <v>0</v>
      </c>
    </row>
    <row r="16006" customFormat="false" ht="15" hidden="false" customHeight="false" outlineLevel="0" collapsed="false">
      <c r="A16006" s="7" t="s">
        <v>33</v>
      </c>
      <c r="B16006" s="7" t="s">
        <v>206</v>
      </c>
      <c r="C16006" s="7" t="s">
        <v>1271</v>
      </c>
      <c r="D16006" s="7" t="n">
        <v>1</v>
      </c>
      <c r="E16006" s="7" t="n">
        <v>65</v>
      </c>
      <c r="F16006" s="7" t="n">
        <v>0</v>
      </c>
      <c r="G16006" s="7" t="n">
        <v>0</v>
      </c>
    </row>
    <row r="16007" customFormat="false" ht="15" hidden="false" customHeight="false" outlineLevel="0" collapsed="false">
      <c r="A16007" s="7" t="s">
        <v>33</v>
      </c>
      <c r="B16007" s="7" t="s">
        <v>395</v>
      </c>
      <c r="C16007" s="7" t="s">
        <v>1273</v>
      </c>
      <c r="D16007" s="7" t="n">
        <v>1</v>
      </c>
      <c r="E16007" s="7" t="n">
        <v>175.5</v>
      </c>
      <c r="F16007" s="7" t="n">
        <v>0</v>
      </c>
      <c r="G16007" s="7" t="n">
        <v>0</v>
      </c>
    </row>
    <row r="16008" customFormat="false" ht="15" hidden="false" customHeight="false" outlineLevel="0" collapsed="false">
      <c r="A16008" s="7" t="s">
        <v>33</v>
      </c>
      <c r="B16008" s="7" t="s">
        <v>512</v>
      </c>
      <c r="C16008" s="7" t="s">
        <v>1273</v>
      </c>
      <c r="D16008" s="7" t="n">
        <v>1</v>
      </c>
      <c r="E16008" s="7" t="n">
        <v>175.5</v>
      </c>
      <c r="F16008" s="7" t="n">
        <v>0</v>
      </c>
      <c r="G16008" s="7" t="n">
        <v>0</v>
      </c>
    </row>
    <row r="16009" customFormat="false" ht="15" hidden="false" customHeight="false" outlineLevel="0" collapsed="false">
      <c r="A16009" s="7" t="s">
        <v>33</v>
      </c>
      <c r="B16009" s="7" t="s">
        <v>502</v>
      </c>
      <c r="C16009" s="7" t="s">
        <v>1273</v>
      </c>
      <c r="D16009" s="7" t="n">
        <v>1</v>
      </c>
      <c r="E16009" s="7" t="n">
        <v>175.5</v>
      </c>
      <c r="F16009" s="7" t="n">
        <v>0</v>
      </c>
      <c r="G16009" s="7" t="n">
        <v>0</v>
      </c>
    </row>
    <row r="16010" customFormat="false" ht="15" hidden="false" customHeight="false" outlineLevel="0" collapsed="false">
      <c r="A16010" s="7" t="s">
        <v>33</v>
      </c>
      <c r="B16010" s="7" t="s">
        <v>447</v>
      </c>
      <c r="C16010" s="7" t="s">
        <v>1273</v>
      </c>
      <c r="D16010" s="7" t="n">
        <v>2</v>
      </c>
      <c r="E16010" s="7" t="n">
        <v>351</v>
      </c>
      <c r="F16010" s="7" t="n">
        <v>0</v>
      </c>
      <c r="G16010" s="7" t="n">
        <v>0</v>
      </c>
    </row>
    <row r="16011" customFormat="false" ht="15" hidden="false" customHeight="false" outlineLevel="0" collapsed="false">
      <c r="A16011" s="7" t="s">
        <v>33</v>
      </c>
      <c r="B16011" s="7" t="s">
        <v>632</v>
      </c>
      <c r="C16011" s="7" t="s">
        <v>1273</v>
      </c>
      <c r="D16011" s="7" t="n">
        <v>1</v>
      </c>
      <c r="E16011" s="7" t="n">
        <v>175.5</v>
      </c>
      <c r="F16011" s="7" t="n">
        <v>0</v>
      </c>
      <c r="G16011" s="7" t="n">
        <v>0</v>
      </c>
    </row>
    <row r="16012" customFormat="false" ht="15" hidden="false" customHeight="false" outlineLevel="0" collapsed="false">
      <c r="A16012" s="7" t="s">
        <v>33</v>
      </c>
      <c r="B16012" s="7" t="s">
        <v>106</v>
      </c>
      <c r="C16012" s="7" t="s">
        <v>1291</v>
      </c>
      <c r="D16012" s="7" t="n">
        <v>2</v>
      </c>
      <c r="E16012" s="7" t="n">
        <v>48.86</v>
      </c>
      <c r="F16012" s="7" t="n">
        <v>0</v>
      </c>
      <c r="G16012" s="7" t="n">
        <v>0</v>
      </c>
    </row>
    <row r="16013" customFormat="false" ht="15" hidden="false" customHeight="false" outlineLevel="0" collapsed="false">
      <c r="A16013" s="7" t="s">
        <v>33</v>
      </c>
      <c r="B16013" s="7" t="s">
        <v>96</v>
      </c>
      <c r="C16013" s="7" t="s">
        <v>1291</v>
      </c>
      <c r="D16013" s="7" t="n">
        <v>2</v>
      </c>
      <c r="E16013" s="7" t="n">
        <v>48.86</v>
      </c>
      <c r="F16013" s="7" t="n">
        <v>0</v>
      </c>
      <c r="G16013" s="7" t="n">
        <v>0</v>
      </c>
    </row>
    <row r="16014" customFormat="false" ht="15" hidden="false" customHeight="false" outlineLevel="0" collapsed="false">
      <c r="A16014" s="7" t="s">
        <v>33</v>
      </c>
      <c r="B16014" s="7" t="s">
        <v>110</v>
      </c>
      <c r="C16014" s="7" t="s">
        <v>1291</v>
      </c>
      <c r="D16014" s="7" t="n">
        <v>2</v>
      </c>
      <c r="E16014" s="7" t="n">
        <v>48.86</v>
      </c>
      <c r="F16014" s="7" t="n">
        <v>0</v>
      </c>
      <c r="G16014" s="7" t="n">
        <v>0</v>
      </c>
    </row>
    <row r="16015" customFormat="false" ht="15" hidden="false" customHeight="false" outlineLevel="0" collapsed="false">
      <c r="A16015" s="7" t="s">
        <v>33</v>
      </c>
      <c r="B16015" s="7" t="s">
        <v>173</v>
      </c>
      <c r="C16015" s="7" t="s">
        <v>1291</v>
      </c>
      <c r="D16015" s="7" t="n">
        <v>2</v>
      </c>
      <c r="E16015" s="7" t="n">
        <v>48.86</v>
      </c>
      <c r="F16015" s="7" t="n">
        <v>0</v>
      </c>
      <c r="G16015" s="7" t="n">
        <v>0</v>
      </c>
    </row>
    <row r="16016" customFormat="false" ht="15" hidden="false" customHeight="false" outlineLevel="0" collapsed="false">
      <c r="A16016" s="7" t="s">
        <v>33</v>
      </c>
      <c r="B16016" s="7" t="s">
        <v>371</v>
      </c>
      <c r="C16016" s="7" t="s">
        <v>1296</v>
      </c>
      <c r="D16016" s="7" t="n">
        <v>6</v>
      </c>
      <c r="E16016" s="7" t="n">
        <v>66</v>
      </c>
      <c r="F16016" s="7" t="n">
        <v>0</v>
      </c>
      <c r="G16016" s="7" t="n">
        <v>0</v>
      </c>
    </row>
    <row r="16017" customFormat="false" ht="15" hidden="false" customHeight="false" outlineLevel="0" collapsed="false">
      <c r="A16017" s="7" t="s">
        <v>33</v>
      </c>
      <c r="B16017" s="7" t="s">
        <v>569</v>
      </c>
      <c r="C16017" s="7" t="s">
        <v>1298</v>
      </c>
      <c r="D16017" s="7" t="n">
        <v>6</v>
      </c>
      <c r="E16017" s="7" t="n">
        <v>66</v>
      </c>
      <c r="F16017" s="7" t="n">
        <v>0</v>
      </c>
      <c r="G16017" s="7" t="n">
        <v>0</v>
      </c>
    </row>
    <row r="16018" customFormat="false" ht="15" hidden="false" customHeight="false" outlineLevel="0" collapsed="false">
      <c r="A16018" s="7" t="s">
        <v>33</v>
      </c>
      <c r="B16018" s="7" t="s">
        <v>83</v>
      </c>
      <c r="C16018" s="7" t="s">
        <v>1303</v>
      </c>
      <c r="D16018" s="7" t="n">
        <v>18</v>
      </c>
      <c r="E16018" s="7" t="n">
        <v>819</v>
      </c>
      <c r="F16018" s="7" t="n">
        <v>0</v>
      </c>
      <c r="G16018" s="7" t="n">
        <v>0</v>
      </c>
    </row>
    <row r="16019" customFormat="false" ht="15" hidden="false" customHeight="false" outlineLevel="0" collapsed="false">
      <c r="A16019" s="7" t="s">
        <v>33</v>
      </c>
      <c r="B16019" s="7" t="s">
        <v>187</v>
      </c>
      <c r="C16019" s="7" t="s">
        <v>1309</v>
      </c>
      <c r="D16019" s="7" t="n">
        <v>10</v>
      </c>
      <c r="E16019" s="7" t="n">
        <v>778</v>
      </c>
      <c r="F16019" s="7" t="n">
        <v>0</v>
      </c>
      <c r="G16019" s="7" t="n">
        <v>0</v>
      </c>
    </row>
    <row r="16020" customFormat="false" ht="15" hidden="false" customHeight="false" outlineLevel="0" collapsed="false">
      <c r="A16020" s="7" t="s">
        <v>33</v>
      </c>
      <c r="B16020" s="7" t="s">
        <v>166</v>
      </c>
      <c r="C16020" s="7" t="s">
        <v>1320</v>
      </c>
      <c r="D16020" s="7" t="n">
        <v>0</v>
      </c>
      <c r="E16020" s="7" t="n">
        <v>0</v>
      </c>
      <c r="F16020" s="7" t="n">
        <v>2</v>
      </c>
      <c r="G16020" s="7" t="n">
        <v>126.54</v>
      </c>
    </row>
    <row r="16021" customFormat="false" ht="15" hidden="false" customHeight="false" outlineLevel="0" collapsed="false">
      <c r="A16021" s="7" t="s">
        <v>33</v>
      </c>
      <c r="B16021" s="7" t="s">
        <v>132</v>
      </c>
      <c r="C16021" s="7" t="s">
        <v>1322</v>
      </c>
      <c r="D16021" s="7" t="n">
        <v>3</v>
      </c>
      <c r="E16021" s="7" t="n">
        <v>29.46</v>
      </c>
      <c r="F16021" s="7" t="n">
        <v>0</v>
      </c>
      <c r="G16021" s="7" t="n">
        <v>0</v>
      </c>
    </row>
    <row r="16022" customFormat="false" ht="15" hidden="false" customHeight="false" outlineLevel="0" collapsed="false">
      <c r="A16022" s="7" t="s">
        <v>33</v>
      </c>
      <c r="B16022" s="7" t="s">
        <v>113</v>
      </c>
      <c r="C16022" s="7" t="s">
        <v>1330</v>
      </c>
      <c r="D16022" s="7" t="n">
        <v>2</v>
      </c>
      <c r="E16022" s="7" t="n">
        <v>57.86</v>
      </c>
      <c r="F16022" s="7" t="n">
        <v>0</v>
      </c>
      <c r="G16022" s="7" t="n">
        <v>0</v>
      </c>
    </row>
    <row r="16023" customFormat="false" ht="15" hidden="false" customHeight="false" outlineLevel="0" collapsed="false">
      <c r="A16023" s="7" t="s">
        <v>33</v>
      </c>
      <c r="B16023" s="7" t="s">
        <v>111</v>
      </c>
      <c r="C16023" s="7" t="s">
        <v>1330</v>
      </c>
      <c r="D16023" s="7" t="n">
        <v>2</v>
      </c>
      <c r="E16023" s="7" t="n">
        <v>57.86</v>
      </c>
      <c r="F16023" s="7" t="n">
        <v>0</v>
      </c>
      <c r="G16023" s="7" t="n">
        <v>0</v>
      </c>
    </row>
    <row r="16024" customFormat="false" ht="15" hidden="false" customHeight="false" outlineLevel="0" collapsed="false">
      <c r="A16024" s="7" t="s">
        <v>33</v>
      </c>
      <c r="B16024" s="7" t="s">
        <v>153</v>
      </c>
      <c r="C16024" s="7" t="s">
        <v>1330</v>
      </c>
      <c r="D16024" s="7" t="n">
        <v>2</v>
      </c>
      <c r="E16024" s="7" t="n">
        <v>57.86</v>
      </c>
      <c r="F16024" s="7" t="n">
        <v>0</v>
      </c>
      <c r="G16024" s="7" t="n">
        <v>0</v>
      </c>
    </row>
    <row r="16025" customFormat="false" ht="15" hidden="false" customHeight="false" outlineLevel="0" collapsed="false">
      <c r="A16025" s="7" t="s">
        <v>33</v>
      </c>
      <c r="B16025" s="7" t="s">
        <v>222</v>
      </c>
      <c r="C16025" s="7" t="s">
        <v>1331</v>
      </c>
      <c r="D16025" s="7" t="n">
        <v>0</v>
      </c>
      <c r="E16025" s="7" t="n">
        <v>0</v>
      </c>
      <c r="F16025" s="7" t="n">
        <v>2</v>
      </c>
      <c r="G16025" s="7" t="n">
        <v>84.34</v>
      </c>
    </row>
    <row r="16026" customFormat="false" ht="15" hidden="false" customHeight="false" outlineLevel="0" collapsed="false">
      <c r="A16026" s="7" t="s">
        <v>33</v>
      </c>
      <c r="B16026" s="7" t="s">
        <v>225</v>
      </c>
      <c r="C16026" s="7" t="s">
        <v>1331</v>
      </c>
      <c r="D16026" s="7" t="n">
        <v>0</v>
      </c>
      <c r="E16026" s="7" t="n">
        <v>0</v>
      </c>
      <c r="F16026" s="7" t="n">
        <v>1</v>
      </c>
      <c r="G16026" s="7" t="n">
        <v>42.17</v>
      </c>
    </row>
    <row r="16027" customFormat="false" ht="15" hidden="false" customHeight="false" outlineLevel="0" collapsed="false">
      <c r="A16027" s="7" t="s">
        <v>33</v>
      </c>
      <c r="B16027" s="7" t="s">
        <v>248</v>
      </c>
      <c r="C16027" s="7" t="s">
        <v>1331</v>
      </c>
      <c r="D16027" s="7" t="n">
        <v>0</v>
      </c>
      <c r="E16027" s="7" t="n">
        <v>0</v>
      </c>
      <c r="F16027" s="7" t="n">
        <v>1</v>
      </c>
      <c r="G16027" s="7" t="n">
        <v>42.17</v>
      </c>
    </row>
    <row r="16028" customFormat="false" ht="15" hidden="false" customHeight="false" outlineLevel="0" collapsed="false">
      <c r="A16028" s="7" t="s">
        <v>33</v>
      </c>
      <c r="B16028" s="7" t="s">
        <v>141</v>
      </c>
      <c r="C16028" s="7" t="s">
        <v>1334</v>
      </c>
      <c r="D16028" s="7" t="n">
        <v>2</v>
      </c>
      <c r="E16028" s="7" t="n">
        <v>34</v>
      </c>
      <c r="F16028" s="7" t="n">
        <v>0</v>
      </c>
      <c r="G16028" s="7" t="n">
        <v>0</v>
      </c>
    </row>
    <row r="16029" customFormat="false" ht="15" hidden="false" customHeight="false" outlineLevel="0" collapsed="false">
      <c r="A16029" s="7" t="s">
        <v>33</v>
      </c>
      <c r="B16029" s="7" t="s">
        <v>125</v>
      </c>
      <c r="C16029" s="7" t="s">
        <v>1334</v>
      </c>
      <c r="D16029" s="7" t="n">
        <v>2</v>
      </c>
      <c r="E16029" s="7" t="n">
        <v>34</v>
      </c>
      <c r="F16029" s="7" t="n">
        <v>0</v>
      </c>
      <c r="G16029" s="7" t="n">
        <v>0</v>
      </c>
    </row>
    <row r="16030" customFormat="false" ht="15" hidden="false" customHeight="false" outlineLevel="0" collapsed="false">
      <c r="A16030" s="7" t="s">
        <v>33</v>
      </c>
      <c r="B16030" s="7" t="s">
        <v>177</v>
      </c>
      <c r="C16030" s="7" t="s">
        <v>1334</v>
      </c>
      <c r="D16030" s="7" t="n">
        <v>2</v>
      </c>
      <c r="E16030" s="7" t="n">
        <v>34</v>
      </c>
      <c r="F16030" s="7" t="n">
        <v>0</v>
      </c>
      <c r="G16030" s="7" t="n">
        <v>0</v>
      </c>
    </row>
    <row r="16031" customFormat="false" ht="15" hidden="false" customHeight="false" outlineLevel="0" collapsed="false">
      <c r="A16031" s="7" t="s">
        <v>33</v>
      </c>
      <c r="B16031" s="7" t="s">
        <v>121</v>
      </c>
      <c r="C16031" s="7" t="s">
        <v>1339</v>
      </c>
      <c r="D16031" s="7" t="n">
        <v>3</v>
      </c>
      <c r="E16031" s="7" t="n">
        <v>123.6</v>
      </c>
      <c r="F16031" s="7" t="n">
        <v>0</v>
      </c>
      <c r="G16031" s="7" t="n">
        <v>0</v>
      </c>
    </row>
    <row r="16032" customFormat="false" ht="15" hidden="false" customHeight="false" outlineLevel="0" collapsed="false">
      <c r="A16032" s="7" t="s">
        <v>33</v>
      </c>
      <c r="B16032" s="7" t="s">
        <v>211</v>
      </c>
      <c r="C16032" s="7" t="s">
        <v>1341</v>
      </c>
      <c r="D16032" s="7" t="n">
        <v>3</v>
      </c>
      <c r="E16032" s="7" t="n">
        <v>70.2</v>
      </c>
      <c r="F16032" s="7" t="n">
        <v>0</v>
      </c>
      <c r="G16032" s="7" t="n">
        <v>0</v>
      </c>
    </row>
    <row r="16033" customFormat="false" ht="15" hidden="false" customHeight="false" outlineLevel="0" collapsed="false">
      <c r="A16033" s="7" t="s">
        <v>33</v>
      </c>
      <c r="B16033" s="7" t="s">
        <v>270</v>
      </c>
      <c r="C16033" s="7" t="s">
        <v>1343</v>
      </c>
      <c r="D16033" s="7" t="n">
        <v>2</v>
      </c>
      <c r="E16033" s="7" t="n">
        <v>34.7</v>
      </c>
      <c r="F16033" s="7" t="n">
        <v>2</v>
      </c>
      <c r="G16033" s="7" t="n">
        <v>34.7</v>
      </c>
    </row>
    <row r="16034" customFormat="false" ht="15" hidden="false" customHeight="false" outlineLevel="0" collapsed="false">
      <c r="A16034" s="7" t="s">
        <v>33</v>
      </c>
      <c r="B16034" s="7" t="s">
        <v>201</v>
      </c>
      <c r="C16034" s="7" t="s">
        <v>1344</v>
      </c>
      <c r="D16034" s="7" t="n">
        <v>13</v>
      </c>
      <c r="E16034" s="7" t="n">
        <v>123.5</v>
      </c>
      <c r="F16034" s="7" t="n">
        <v>0</v>
      </c>
      <c r="G16034" s="7" t="n">
        <v>0</v>
      </c>
    </row>
    <row r="16035" customFormat="false" ht="15" hidden="false" customHeight="false" outlineLevel="0" collapsed="false">
      <c r="A16035" s="7" t="s">
        <v>33</v>
      </c>
      <c r="B16035" s="7" t="s">
        <v>246</v>
      </c>
      <c r="C16035" s="7" t="s">
        <v>1345</v>
      </c>
      <c r="D16035" s="7" t="n">
        <v>5</v>
      </c>
      <c r="E16035" s="7" t="n">
        <v>47.5</v>
      </c>
      <c r="F16035" s="7" t="n">
        <v>0</v>
      </c>
      <c r="G16035" s="7" t="n">
        <v>0</v>
      </c>
    </row>
    <row r="16036" customFormat="false" ht="15" hidden="false" customHeight="false" outlineLevel="0" collapsed="false">
      <c r="A16036" s="7" t="s">
        <v>33</v>
      </c>
      <c r="B16036" s="7" t="s">
        <v>150</v>
      </c>
      <c r="C16036" s="7" t="s">
        <v>1349</v>
      </c>
      <c r="D16036" s="7" t="n">
        <v>11</v>
      </c>
      <c r="E16036" s="7" t="n">
        <v>133.98</v>
      </c>
      <c r="F16036" s="7" t="n">
        <v>5</v>
      </c>
      <c r="G16036" s="7" t="n">
        <v>60.9</v>
      </c>
    </row>
    <row r="16037" customFormat="false" ht="15" hidden="false" customHeight="false" outlineLevel="0" collapsed="false">
      <c r="A16037" s="7" t="s">
        <v>33</v>
      </c>
      <c r="B16037" s="7" t="s">
        <v>311</v>
      </c>
      <c r="C16037" s="7" t="s">
        <v>1352</v>
      </c>
      <c r="D16037" s="7" t="n">
        <v>10</v>
      </c>
      <c r="E16037" s="7" t="n">
        <v>113.3</v>
      </c>
      <c r="F16037" s="7" t="n">
        <v>0</v>
      </c>
      <c r="G16037" s="7" t="n">
        <v>0</v>
      </c>
    </row>
    <row r="16038" customFormat="false" ht="15" hidden="false" customHeight="false" outlineLevel="0" collapsed="false">
      <c r="A16038" s="7" t="s">
        <v>33</v>
      </c>
      <c r="B16038" s="7" t="s">
        <v>114</v>
      </c>
      <c r="C16038" s="7" t="s">
        <v>1354</v>
      </c>
      <c r="D16038" s="7" t="n">
        <v>3</v>
      </c>
      <c r="E16038" s="7" t="n">
        <v>82.65</v>
      </c>
      <c r="F16038" s="7" t="n">
        <v>0</v>
      </c>
      <c r="G16038" s="7" t="n">
        <v>0</v>
      </c>
    </row>
    <row r="16039" customFormat="false" ht="15" hidden="false" customHeight="false" outlineLevel="0" collapsed="false">
      <c r="A16039" s="7" t="s">
        <v>33</v>
      </c>
      <c r="B16039" s="7" t="s">
        <v>342</v>
      </c>
      <c r="C16039" s="7" t="s">
        <v>1356</v>
      </c>
      <c r="D16039" s="7" t="n">
        <v>3</v>
      </c>
      <c r="E16039" s="7" t="n">
        <v>41.52</v>
      </c>
      <c r="F16039" s="7" t="n">
        <v>0</v>
      </c>
      <c r="G16039" s="7" t="n">
        <v>0</v>
      </c>
    </row>
    <row r="16040" customFormat="false" ht="15" hidden="false" customHeight="false" outlineLevel="0" collapsed="false">
      <c r="A16040" s="7" t="s">
        <v>33</v>
      </c>
      <c r="B16040" s="7" t="s">
        <v>179</v>
      </c>
      <c r="C16040" s="7" t="s">
        <v>1357</v>
      </c>
      <c r="D16040" s="7" t="n">
        <v>1</v>
      </c>
      <c r="E16040" s="7" t="n">
        <v>16.2</v>
      </c>
      <c r="F16040" s="7" t="n">
        <v>0</v>
      </c>
      <c r="G16040" s="7" t="n">
        <v>0</v>
      </c>
    </row>
    <row r="16041" customFormat="false" ht="15" hidden="false" customHeight="false" outlineLevel="0" collapsed="false">
      <c r="A16041" s="7" t="s">
        <v>33</v>
      </c>
      <c r="B16041" s="7" t="s">
        <v>163</v>
      </c>
      <c r="C16041" s="7" t="s">
        <v>1357</v>
      </c>
      <c r="D16041" s="7" t="n">
        <v>4</v>
      </c>
      <c r="E16041" s="7" t="n">
        <v>71.28</v>
      </c>
      <c r="F16041" s="7" t="n">
        <v>0</v>
      </c>
      <c r="G16041" s="7" t="n">
        <v>0</v>
      </c>
    </row>
    <row r="16042" customFormat="false" ht="15" hidden="false" customHeight="false" outlineLevel="0" collapsed="false">
      <c r="A16042" s="7" t="s">
        <v>33</v>
      </c>
      <c r="B16042" s="7" t="s">
        <v>275</v>
      </c>
      <c r="C16042" s="7" t="s">
        <v>1358</v>
      </c>
      <c r="D16042" s="7" t="n">
        <v>10</v>
      </c>
      <c r="E16042" s="7" t="n">
        <v>82</v>
      </c>
      <c r="F16042" s="7" t="n">
        <v>0</v>
      </c>
      <c r="G16042" s="7" t="n">
        <v>0</v>
      </c>
    </row>
    <row r="16043" customFormat="false" ht="15" hidden="false" customHeight="false" outlineLevel="0" collapsed="false">
      <c r="A16043" s="7" t="s">
        <v>33</v>
      </c>
      <c r="B16043" s="7" t="s">
        <v>236</v>
      </c>
      <c r="C16043" s="7" t="s">
        <v>1361</v>
      </c>
      <c r="D16043" s="7" t="n">
        <v>5</v>
      </c>
      <c r="E16043" s="7" t="n">
        <v>49.1</v>
      </c>
      <c r="F16043" s="7" t="n">
        <v>5</v>
      </c>
      <c r="G16043" s="7" t="n">
        <v>49.1</v>
      </c>
    </row>
    <row r="16044" customFormat="false" ht="15" hidden="false" customHeight="false" outlineLevel="0" collapsed="false">
      <c r="A16044" s="7" t="s">
        <v>33</v>
      </c>
      <c r="B16044" s="7" t="s">
        <v>358</v>
      </c>
      <c r="C16044" s="7" t="s">
        <v>1373</v>
      </c>
      <c r="D16044" s="7" t="n">
        <v>3</v>
      </c>
      <c r="E16044" s="7" t="n">
        <v>70.8</v>
      </c>
      <c r="F16044" s="7" t="n">
        <v>0</v>
      </c>
      <c r="G16044" s="7" t="n">
        <v>0</v>
      </c>
    </row>
    <row r="16045" customFormat="false" ht="15" hidden="false" customHeight="false" outlineLevel="0" collapsed="false">
      <c r="A16045" s="7" t="s">
        <v>33</v>
      </c>
      <c r="B16045" s="7" t="s">
        <v>343</v>
      </c>
      <c r="C16045" s="7" t="s">
        <v>1376</v>
      </c>
      <c r="D16045" s="7" t="n">
        <v>5</v>
      </c>
      <c r="E16045" s="7" t="n">
        <v>92</v>
      </c>
      <c r="F16045" s="7" t="n">
        <v>0</v>
      </c>
      <c r="G16045" s="7" t="n">
        <v>0</v>
      </c>
    </row>
    <row r="16046" customFormat="false" ht="15" hidden="false" customHeight="false" outlineLevel="0" collapsed="false">
      <c r="A16046" s="7" t="s">
        <v>33</v>
      </c>
      <c r="B16046" s="7" t="s">
        <v>303</v>
      </c>
      <c r="C16046" s="7" t="s">
        <v>1376</v>
      </c>
      <c r="D16046" s="7" t="n">
        <v>7</v>
      </c>
      <c r="E16046" s="7" t="n">
        <v>128.8</v>
      </c>
      <c r="F16046" s="7" t="n">
        <v>0</v>
      </c>
      <c r="G16046" s="7" t="n">
        <v>0</v>
      </c>
    </row>
    <row r="16047" customFormat="false" ht="15" hidden="false" customHeight="false" outlineLevel="0" collapsed="false">
      <c r="A16047" s="7" t="s">
        <v>33</v>
      </c>
      <c r="B16047" s="7" t="s">
        <v>283</v>
      </c>
      <c r="C16047" s="7" t="s">
        <v>1376</v>
      </c>
      <c r="D16047" s="7" t="n">
        <v>5</v>
      </c>
      <c r="E16047" s="7" t="n">
        <v>92</v>
      </c>
      <c r="F16047" s="7" t="n">
        <v>0</v>
      </c>
      <c r="G16047" s="7" t="n">
        <v>0</v>
      </c>
    </row>
    <row r="16048" customFormat="false" ht="15" hidden="false" customHeight="false" outlineLevel="0" collapsed="false">
      <c r="A16048" s="7" t="s">
        <v>33</v>
      </c>
      <c r="B16048" s="7" t="s">
        <v>188</v>
      </c>
      <c r="C16048" s="7" t="s">
        <v>1379</v>
      </c>
      <c r="D16048" s="7" t="n">
        <v>2</v>
      </c>
      <c r="E16048" s="7" t="n">
        <v>83.62</v>
      </c>
      <c r="F16048" s="7" t="n">
        <v>0</v>
      </c>
      <c r="G16048" s="7" t="n">
        <v>0</v>
      </c>
    </row>
    <row r="16049" customFormat="false" ht="15" hidden="false" customHeight="false" outlineLevel="0" collapsed="false">
      <c r="A16049" s="7" t="s">
        <v>33</v>
      </c>
      <c r="B16049" s="7" t="s">
        <v>174</v>
      </c>
      <c r="C16049" s="7" t="s">
        <v>1379</v>
      </c>
      <c r="D16049" s="7" t="n">
        <v>1</v>
      </c>
      <c r="E16049" s="7" t="n">
        <v>41.81</v>
      </c>
      <c r="F16049" s="7" t="n">
        <v>0</v>
      </c>
      <c r="G16049" s="7" t="n">
        <v>0</v>
      </c>
    </row>
    <row r="16050" customFormat="false" ht="15" hidden="false" customHeight="false" outlineLevel="0" collapsed="false">
      <c r="A16050" s="7" t="s">
        <v>33</v>
      </c>
      <c r="B16050" s="7" t="s">
        <v>145</v>
      </c>
      <c r="C16050" s="7" t="s">
        <v>1379</v>
      </c>
      <c r="D16050" s="7" t="n">
        <v>1</v>
      </c>
      <c r="E16050" s="7" t="n">
        <v>41.81</v>
      </c>
      <c r="F16050" s="7" t="n">
        <v>0</v>
      </c>
      <c r="G16050" s="7" t="n">
        <v>0</v>
      </c>
    </row>
    <row r="16051" customFormat="false" ht="15" hidden="false" customHeight="false" outlineLevel="0" collapsed="false">
      <c r="A16051" s="7" t="s">
        <v>33</v>
      </c>
      <c r="B16051" s="7" t="s">
        <v>148</v>
      </c>
      <c r="C16051" s="7" t="s">
        <v>1387</v>
      </c>
      <c r="D16051" s="7" t="n">
        <v>11</v>
      </c>
      <c r="E16051" s="7" t="n">
        <v>181.5</v>
      </c>
      <c r="F16051" s="7" t="n">
        <v>0</v>
      </c>
      <c r="G16051" s="7" t="n">
        <v>0</v>
      </c>
    </row>
    <row r="16052" customFormat="false" ht="15" hidden="false" customHeight="false" outlineLevel="0" collapsed="false">
      <c r="A16052" s="7" t="s">
        <v>33</v>
      </c>
      <c r="B16052" s="7" t="s">
        <v>139</v>
      </c>
      <c r="C16052" s="7" t="s">
        <v>1387</v>
      </c>
      <c r="D16052" s="7" t="n">
        <v>8</v>
      </c>
      <c r="E16052" s="7" t="n">
        <v>132</v>
      </c>
      <c r="F16052" s="7" t="n">
        <v>0</v>
      </c>
      <c r="G16052" s="7" t="n">
        <v>0</v>
      </c>
    </row>
    <row r="16053" customFormat="false" ht="15" hidden="false" customHeight="false" outlineLevel="0" collapsed="false">
      <c r="A16053" s="7" t="s">
        <v>33</v>
      </c>
      <c r="B16053" s="7" t="s">
        <v>189</v>
      </c>
      <c r="C16053" s="7" t="s">
        <v>1387</v>
      </c>
      <c r="D16053" s="7" t="n">
        <v>2</v>
      </c>
      <c r="E16053" s="7" t="n">
        <v>33</v>
      </c>
      <c r="F16053" s="7" t="n">
        <v>0</v>
      </c>
      <c r="G16053" s="7" t="n">
        <v>0</v>
      </c>
    </row>
    <row r="16054" customFormat="false" ht="15" hidden="false" customHeight="false" outlineLevel="0" collapsed="false">
      <c r="A16054" s="7" t="s">
        <v>33</v>
      </c>
      <c r="B16054" s="7" t="s">
        <v>181</v>
      </c>
      <c r="C16054" s="7" t="s">
        <v>1387</v>
      </c>
      <c r="D16054" s="7" t="n">
        <v>12</v>
      </c>
      <c r="E16054" s="7" t="n">
        <v>198</v>
      </c>
      <c r="F16054" s="7" t="n">
        <v>2</v>
      </c>
      <c r="G16054" s="7" t="n">
        <v>33</v>
      </c>
    </row>
    <row r="16055" customFormat="false" ht="15" hidden="false" customHeight="false" outlineLevel="0" collapsed="false">
      <c r="A16055" s="7" t="s">
        <v>33</v>
      </c>
      <c r="B16055" s="7" t="s">
        <v>257</v>
      </c>
      <c r="C16055" s="7" t="s">
        <v>1387</v>
      </c>
      <c r="D16055" s="7" t="n">
        <v>1</v>
      </c>
      <c r="E16055" s="7" t="n">
        <v>16.5</v>
      </c>
      <c r="F16055" s="7" t="n">
        <v>2</v>
      </c>
      <c r="G16055" s="7" t="n">
        <v>33</v>
      </c>
    </row>
    <row r="16056" customFormat="false" ht="15" hidden="false" customHeight="false" outlineLevel="0" collapsed="false">
      <c r="A16056" s="7" t="s">
        <v>33</v>
      </c>
      <c r="B16056" s="7" t="s">
        <v>306</v>
      </c>
      <c r="C16056" s="7" t="s">
        <v>1407</v>
      </c>
      <c r="D16056" s="7" t="n">
        <v>5</v>
      </c>
      <c r="E16056" s="7" t="n">
        <v>71.25</v>
      </c>
      <c r="F16056" s="7" t="n">
        <v>0</v>
      </c>
      <c r="G16056" s="7" t="n">
        <v>0</v>
      </c>
    </row>
    <row r="16057" customFormat="false" ht="15" hidden="false" customHeight="false" outlineLevel="0" collapsed="false">
      <c r="A16057" s="7" t="s">
        <v>33</v>
      </c>
      <c r="B16057" s="7" t="s">
        <v>130</v>
      </c>
      <c r="C16057" s="7" t="s">
        <v>1425</v>
      </c>
      <c r="D16057" s="7" t="n">
        <v>7</v>
      </c>
      <c r="E16057" s="7" t="n">
        <v>245</v>
      </c>
      <c r="F16057" s="7" t="n">
        <v>0</v>
      </c>
      <c r="G16057" s="7" t="n">
        <v>0</v>
      </c>
    </row>
    <row r="16058" customFormat="false" ht="15" hidden="false" customHeight="false" outlineLevel="0" collapsed="false">
      <c r="A16058" s="7" t="s">
        <v>33</v>
      </c>
      <c r="B16058" s="7" t="s">
        <v>152</v>
      </c>
      <c r="C16058" s="7" t="s">
        <v>1425</v>
      </c>
      <c r="D16058" s="7" t="n">
        <v>3</v>
      </c>
      <c r="E16058" s="7" t="n">
        <v>105</v>
      </c>
      <c r="F16058" s="7" t="n">
        <v>0</v>
      </c>
      <c r="G16058" s="7" t="n">
        <v>0</v>
      </c>
    </row>
    <row r="16059" customFormat="false" ht="15" hidden="false" customHeight="false" outlineLevel="0" collapsed="false">
      <c r="A16059" s="7" t="s">
        <v>33</v>
      </c>
      <c r="B16059" s="7" t="s">
        <v>232</v>
      </c>
      <c r="C16059" s="7" t="s">
        <v>1432</v>
      </c>
      <c r="D16059" s="7" t="n">
        <v>2</v>
      </c>
      <c r="E16059" s="7" t="n">
        <v>34</v>
      </c>
      <c r="F16059" s="7" t="n">
        <v>0</v>
      </c>
      <c r="G16059" s="7" t="n">
        <v>0</v>
      </c>
    </row>
    <row r="16060" customFormat="false" ht="15" hidden="false" customHeight="false" outlineLevel="0" collapsed="false">
      <c r="A16060" s="7" t="s">
        <v>33</v>
      </c>
      <c r="B16060" s="7" t="s">
        <v>212</v>
      </c>
      <c r="C16060" s="7" t="s">
        <v>1432</v>
      </c>
      <c r="D16060" s="7" t="n">
        <v>7</v>
      </c>
      <c r="E16060" s="7" t="n">
        <v>119</v>
      </c>
      <c r="F16060" s="7" t="n">
        <v>0</v>
      </c>
      <c r="G16060" s="7" t="n">
        <v>0</v>
      </c>
    </row>
    <row r="16061" customFormat="false" ht="15" hidden="false" customHeight="false" outlineLevel="0" collapsed="false">
      <c r="A16061" s="7" t="s">
        <v>33</v>
      </c>
      <c r="B16061" s="7" t="s">
        <v>227</v>
      </c>
      <c r="C16061" s="7" t="s">
        <v>1432</v>
      </c>
      <c r="D16061" s="7" t="n">
        <v>7</v>
      </c>
      <c r="E16061" s="7" t="n">
        <v>119</v>
      </c>
      <c r="F16061" s="7" t="n">
        <v>0</v>
      </c>
      <c r="G16061" s="7" t="n">
        <v>0</v>
      </c>
    </row>
    <row r="16062" customFormat="false" ht="15" hidden="false" customHeight="false" outlineLevel="0" collapsed="false">
      <c r="A16062" s="7" t="s">
        <v>33</v>
      </c>
      <c r="B16062" s="7" t="s">
        <v>312</v>
      </c>
      <c r="C16062" s="7" t="s">
        <v>1432</v>
      </c>
      <c r="D16062" s="7" t="n">
        <v>2</v>
      </c>
      <c r="E16062" s="7" t="n">
        <v>34</v>
      </c>
      <c r="F16062" s="7" t="n">
        <v>0</v>
      </c>
      <c r="G16062" s="7" t="n">
        <v>0</v>
      </c>
    </row>
    <row r="16063" customFormat="false" ht="15" hidden="false" customHeight="false" outlineLevel="0" collapsed="false">
      <c r="A16063" s="7" t="s">
        <v>33</v>
      </c>
      <c r="B16063" s="7" t="s">
        <v>192</v>
      </c>
      <c r="C16063" s="7" t="s">
        <v>1311</v>
      </c>
      <c r="D16063" s="7" t="n">
        <v>2</v>
      </c>
      <c r="E16063" s="7" t="n">
        <v>40</v>
      </c>
      <c r="F16063" s="7" t="n">
        <v>0</v>
      </c>
      <c r="G16063" s="7" t="n">
        <v>0</v>
      </c>
    </row>
    <row r="16064" customFormat="false" ht="15" hidden="false" customHeight="false" outlineLevel="0" collapsed="false">
      <c r="A16064" s="7" t="s">
        <v>33</v>
      </c>
      <c r="B16064" s="7" t="s">
        <v>124</v>
      </c>
      <c r="C16064" s="7" t="s">
        <v>1449</v>
      </c>
      <c r="D16064" s="7" t="n">
        <v>12</v>
      </c>
      <c r="E16064" s="7" t="n">
        <v>177.6</v>
      </c>
      <c r="F16064" s="7" t="n">
        <v>0</v>
      </c>
      <c r="G16064" s="7" t="n">
        <v>0</v>
      </c>
    </row>
    <row r="16065" customFormat="false" ht="15" hidden="false" customHeight="false" outlineLevel="0" collapsed="false">
      <c r="A16065" s="7" t="s">
        <v>33</v>
      </c>
      <c r="B16065" s="7" t="s">
        <v>909</v>
      </c>
      <c r="C16065" s="7" t="s">
        <v>1573</v>
      </c>
      <c r="D16065" s="7" t="n">
        <v>3</v>
      </c>
      <c r="E16065" s="7" t="n">
        <v>49.8</v>
      </c>
      <c r="F16065" s="7" t="n">
        <v>3</v>
      </c>
      <c r="G16065" s="7" t="n">
        <v>49.8</v>
      </c>
    </row>
    <row r="16066" customFormat="false" ht="15" hidden="false" customHeight="false" outlineLevel="0" collapsed="false">
      <c r="A16066" s="7" t="s">
        <v>33</v>
      </c>
      <c r="B16066" s="7" t="s">
        <v>868</v>
      </c>
      <c r="C16066" s="7" t="s">
        <v>1573</v>
      </c>
      <c r="D16066" s="7" t="n">
        <v>3</v>
      </c>
      <c r="E16066" s="7" t="n">
        <v>55.5</v>
      </c>
      <c r="F16066" s="7" t="n">
        <v>0</v>
      </c>
      <c r="G16066" s="7" t="n">
        <v>0</v>
      </c>
    </row>
    <row r="16067" customFormat="false" ht="15" hidden="false" customHeight="false" outlineLevel="0" collapsed="false">
      <c r="A16067" s="7" t="s">
        <v>33</v>
      </c>
      <c r="B16067" s="7" t="s">
        <v>86</v>
      </c>
      <c r="C16067" s="7" t="s">
        <v>1271</v>
      </c>
      <c r="D16067" s="7" t="n">
        <v>28</v>
      </c>
      <c r="E16067" s="7" t="n">
        <v>1820</v>
      </c>
      <c r="F16067" s="7" t="n">
        <v>0</v>
      </c>
      <c r="G16067" s="7" t="n">
        <v>0</v>
      </c>
    </row>
    <row r="16068" customFormat="false" ht="15" hidden="false" customHeight="false" outlineLevel="0" collapsed="false">
      <c r="A16068" s="7" t="s">
        <v>33</v>
      </c>
      <c r="B16068" s="7" t="s">
        <v>98</v>
      </c>
      <c r="C16068" s="7" t="s">
        <v>1271</v>
      </c>
      <c r="D16068" s="7" t="n">
        <v>0</v>
      </c>
      <c r="E16068" s="7" t="n">
        <v>0</v>
      </c>
      <c r="F16068" s="7" t="n">
        <v>1</v>
      </c>
      <c r="G16068" s="7" t="n">
        <v>65</v>
      </c>
    </row>
    <row r="16069" customFormat="false" ht="15" hidden="false" customHeight="false" outlineLevel="0" collapsed="false">
      <c r="A16069" s="7" t="s">
        <v>33</v>
      </c>
      <c r="B16069" s="7" t="s">
        <v>88</v>
      </c>
      <c r="C16069" s="7" t="s">
        <v>1271</v>
      </c>
      <c r="D16069" s="7" t="n">
        <v>12</v>
      </c>
      <c r="E16069" s="7" t="n">
        <v>780</v>
      </c>
      <c r="F16069" s="7" t="n">
        <v>2</v>
      </c>
      <c r="G16069" s="7" t="n">
        <v>130</v>
      </c>
    </row>
    <row r="16070" customFormat="false" ht="15" hidden="false" customHeight="false" outlineLevel="0" collapsed="false">
      <c r="A16070" s="7" t="s">
        <v>33</v>
      </c>
      <c r="B16070" s="7" t="s">
        <v>206</v>
      </c>
      <c r="C16070" s="7" t="s">
        <v>1271</v>
      </c>
      <c r="D16070" s="7" t="n">
        <v>10</v>
      </c>
      <c r="E16070" s="7" t="n">
        <v>650</v>
      </c>
      <c r="F16070" s="7" t="n">
        <v>0</v>
      </c>
      <c r="G16070" s="7" t="n">
        <v>0</v>
      </c>
    </row>
    <row r="16071" customFormat="false" ht="15" hidden="false" customHeight="false" outlineLevel="0" collapsed="false">
      <c r="A16071" s="7" t="s">
        <v>33</v>
      </c>
      <c r="B16071" s="7" t="s">
        <v>395</v>
      </c>
      <c r="C16071" s="7" t="s">
        <v>1273</v>
      </c>
      <c r="D16071" s="7" t="n">
        <v>7</v>
      </c>
      <c r="E16071" s="7" t="n">
        <v>1228.5</v>
      </c>
      <c r="F16071" s="7" t="n">
        <v>0</v>
      </c>
      <c r="G16071" s="7" t="n">
        <v>0</v>
      </c>
    </row>
    <row r="16072" customFormat="false" ht="15" hidden="false" customHeight="false" outlineLevel="0" collapsed="false">
      <c r="A16072" s="7" t="s">
        <v>33</v>
      </c>
      <c r="B16072" s="7" t="s">
        <v>512</v>
      </c>
      <c r="C16072" s="7" t="s">
        <v>1273</v>
      </c>
      <c r="D16072" s="7" t="n">
        <v>1</v>
      </c>
      <c r="E16072" s="7" t="n">
        <v>175.5</v>
      </c>
      <c r="F16072" s="7" t="n">
        <v>0</v>
      </c>
      <c r="G16072" s="7" t="n">
        <v>0</v>
      </c>
    </row>
    <row r="16073" customFormat="false" ht="15" hidden="false" customHeight="false" outlineLevel="0" collapsed="false">
      <c r="A16073" s="7" t="s">
        <v>33</v>
      </c>
      <c r="B16073" s="7" t="s">
        <v>447</v>
      </c>
      <c r="C16073" s="7" t="s">
        <v>1273</v>
      </c>
      <c r="D16073" s="7" t="n">
        <v>2</v>
      </c>
      <c r="E16073" s="7" t="n">
        <v>351</v>
      </c>
      <c r="F16073" s="7" t="n">
        <v>1</v>
      </c>
      <c r="G16073" s="7" t="n">
        <v>175.5</v>
      </c>
    </row>
    <row r="16074" customFormat="false" ht="15" hidden="false" customHeight="false" outlineLevel="0" collapsed="false">
      <c r="A16074" s="7" t="s">
        <v>33</v>
      </c>
      <c r="B16074" s="7" t="s">
        <v>632</v>
      </c>
      <c r="C16074" s="7" t="s">
        <v>1273</v>
      </c>
      <c r="D16074" s="7" t="n">
        <v>5</v>
      </c>
      <c r="E16074" s="7" t="n">
        <v>877.5</v>
      </c>
      <c r="F16074" s="7" t="n">
        <v>0</v>
      </c>
      <c r="G16074" s="7" t="n">
        <v>0</v>
      </c>
    </row>
    <row r="16075" customFormat="false" ht="15" hidden="false" customHeight="false" outlineLevel="0" collapsed="false">
      <c r="A16075" s="7" t="s">
        <v>33</v>
      </c>
      <c r="B16075" s="7" t="s">
        <v>151</v>
      </c>
      <c r="C16075" s="7" t="s">
        <v>1276</v>
      </c>
      <c r="D16075" s="7" t="n">
        <v>8</v>
      </c>
      <c r="E16075" s="7" t="n">
        <v>578.72</v>
      </c>
      <c r="F16075" s="7" t="n">
        <v>4</v>
      </c>
      <c r="G16075" s="7" t="n">
        <v>289.36</v>
      </c>
    </row>
    <row r="16076" customFormat="false" ht="15" hidden="false" customHeight="false" outlineLevel="0" collapsed="false">
      <c r="A16076" s="7" t="s">
        <v>33</v>
      </c>
      <c r="B16076" s="7" t="s">
        <v>172</v>
      </c>
      <c r="C16076" s="7" t="s">
        <v>1276</v>
      </c>
      <c r="D16076" s="7" t="n">
        <v>2</v>
      </c>
      <c r="E16076" s="7" t="n">
        <v>144.68</v>
      </c>
      <c r="F16076" s="7" t="n">
        <v>1</v>
      </c>
      <c r="G16076" s="7" t="n">
        <v>72.34</v>
      </c>
    </row>
    <row r="16077" customFormat="false" ht="15" hidden="false" customHeight="false" outlineLevel="0" collapsed="false">
      <c r="A16077" s="7" t="s">
        <v>33</v>
      </c>
      <c r="B16077" s="7" t="s">
        <v>241</v>
      </c>
      <c r="C16077" s="7" t="s">
        <v>1276</v>
      </c>
      <c r="D16077" s="7" t="n">
        <v>6</v>
      </c>
      <c r="E16077" s="7" t="n">
        <v>434.04</v>
      </c>
      <c r="F16077" s="7" t="n">
        <v>0</v>
      </c>
      <c r="G16077" s="7" t="n">
        <v>0</v>
      </c>
    </row>
    <row r="16078" customFormat="false" ht="15" hidden="false" customHeight="false" outlineLevel="0" collapsed="false">
      <c r="A16078" s="7" t="s">
        <v>33</v>
      </c>
      <c r="B16078" s="7" t="s">
        <v>157</v>
      </c>
      <c r="C16078" s="7" t="s">
        <v>1276</v>
      </c>
      <c r="D16078" s="7" t="n">
        <v>3</v>
      </c>
      <c r="E16078" s="7" t="n">
        <v>217.02</v>
      </c>
      <c r="F16078" s="7" t="n">
        <v>1</v>
      </c>
      <c r="G16078" s="7" t="n">
        <v>72.34</v>
      </c>
    </row>
    <row r="16079" customFormat="false" ht="15" hidden="false" customHeight="false" outlineLevel="0" collapsed="false">
      <c r="A16079" s="7" t="s">
        <v>33</v>
      </c>
      <c r="B16079" s="7" t="s">
        <v>258</v>
      </c>
      <c r="C16079" s="7" t="s">
        <v>1276</v>
      </c>
      <c r="D16079" s="7" t="n">
        <v>6</v>
      </c>
      <c r="E16079" s="7" t="n">
        <v>434.04</v>
      </c>
      <c r="F16079" s="7" t="n">
        <v>0</v>
      </c>
      <c r="G16079" s="7" t="n">
        <v>0</v>
      </c>
    </row>
    <row r="16080" customFormat="false" ht="15" hidden="false" customHeight="false" outlineLevel="0" collapsed="false">
      <c r="A16080" s="7" t="s">
        <v>33</v>
      </c>
      <c r="B16080" s="7" t="s">
        <v>679</v>
      </c>
      <c r="C16080" s="7" t="s">
        <v>1279</v>
      </c>
      <c r="D16080" s="7" t="n">
        <v>1</v>
      </c>
      <c r="E16080" s="7" t="n">
        <v>113.58</v>
      </c>
      <c r="F16080" s="7" t="n">
        <v>0</v>
      </c>
      <c r="G16080" s="7" t="n">
        <v>0</v>
      </c>
    </row>
    <row r="16081" customFormat="false" ht="15" hidden="false" customHeight="false" outlineLevel="0" collapsed="false">
      <c r="A16081" s="7" t="s">
        <v>33</v>
      </c>
      <c r="B16081" s="7" t="s">
        <v>549</v>
      </c>
      <c r="C16081" s="7" t="s">
        <v>1279</v>
      </c>
      <c r="D16081" s="7" t="n">
        <v>1</v>
      </c>
      <c r="E16081" s="7" t="n">
        <v>113.58</v>
      </c>
      <c r="F16081" s="7" t="n">
        <v>0</v>
      </c>
      <c r="G16081" s="7" t="n">
        <v>0</v>
      </c>
    </row>
    <row r="16082" customFormat="false" ht="15" hidden="false" customHeight="false" outlineLevel="0" collapsed="false">
      <c r="A16082" s="7" t="s">
        <v>33</v>
      </c>
      <c r="B16082" s="7" t="s">
        <v>661</v>
      </c>
      <c r="C16082" s="7" t="s">
        <v>1279</v>
      </c>
      <c r="D16082" s="7" t="n">
        <v>1</v>
      </c>
      <c r="E16082" s="7" t="n">
        <v>113.58</v>
      </c>
      <c r="F16082" s="7" t="n">
        <v>0</v>
      </c>
      <c r="G16082" s="7" t="n">
        <v>0</v>
      </c>
    </row>
    <row r="16083" customFormat="false" ht="15" hidden="false" customHeight="false" outlineLevel="0" collapsed="false">
      <c r="A16083" s="7" t="s">
        <v>33</v>
      </c>
      <c r="B16083" s="7" t="s">
        <v>307</v>
      </c>
      <c r="C16083" s="7" t="s">
        <v>1280</v>
      </c>
      <c r="D16083" s="7" t="n">
        <v>5</v>
      </c>
      <c r="E16083" s="7" t="n">
        <v>535.45</v>
      </c>
      <c r="F16083" s="7" t="n">
        <v>0</v>
      </c>
      <c r="G16083" s="7" t="n">
        <v>0</v>
      </c>
    </row>
    <row r="16084" customFormat="false" ht="15" hidden="false" customHeight="false" outlineLevel="0" collapsed="false">
      <c r="A16084" s="7" t="s">
        <v>33</v>
      </c>
      <c r="B16084" s="7" t="s">
        <v>356</v>
      </c>
      <c r="C16084" s="7" t="s">
        <v>1280</v>
      </c>
      <c r="D16084" s="7" t="n">
        <v>4</v>
      </c>
      <c r="E16084" s="7" t="n">
        <v>428.36</v>
      </c>
      <c r="F16084" s="7" t="n">
        <v>0</v>
      </c>
      <c r="G16084" s="7" t="n">
        <v>0</v>
      </c>
    </row>
    <row r="16085" customFormat="false" ht="15" hidden="false" customHeight="false" outlineLevel="0" collapsed="false">
      <c r="A16085" s="7" t="s">
        <v>33</v>
      </c>
      <c r="B16085" s="7" t="s">
        <v>247</v>
      </c>
      <c r="C16085" s="7" t="s">
        <v>1280</v>
      </c>
      <c r="D16085" s="7" t="n">
        <v>1</v>
      </c>
      <c r="E16085" s="7" t="n">
        <v>107.09</v>
      </c>
      <c r="F16085" s="7" t="n">
        <v>0</v>
      </c>
      <c r="G16085" s="7" t="n">
        <v>0</v>
      </c>
    </row>
    <row r="16086" customFormat="false" ht="15" hidden="false" customHeight="false" outlineLevel="0" collapsed="false">
      <c r="A16086" s="7" t="s">
        <v>33</v>
      </c>
      <c r="B16086" s="7" t="s">
        <v>313</v>
      </c>
      <c r="C16086" s="7" t="s">
        <v>1287</v>
      </c>
      <c r="D16086" s="7" t="n">
        <v>1</v>
      </c>
      <c r="E16086" s="7" t="n">
        <v>77.8</v>
      </c>
      <c r="F16086" s="7" t="n">
        <v>0</v>
      </c>
      <c r="G16086" s="7" t="n">
        <v>0</v>
      </c>
    </row>
    <row r="16087" customFormat="false" ht="15" hidden="false" customHeight="false" outlineLevel="0" collapsed="false">
      <c r="A16087" s="7" t="s">
        <v>33</v>
      </c>
      <c r="B16087" s="7" t="s">
        <v>106</v>
      </c>
      <c r="C16087" s="7" t="s">
        <v>1291</v>
      </c>
      <c r="D16087" s="7" t="n">
        <v>16</v>
      </c>
      <c r="E16087" s="7" t="n">
        <v>390.88</v>
      </c>
      <c r="F16087" s="7" t="n">
        <v>3</v>
      </c>
      <c r="G16087" s="7" t="n">
        <v>73.29</v>
      </c>
    </row>
    <row r="16088" customFormat="false" ht="15" hidden="false" customHeight="false" outlineLevel="0" collapsed="false">
      <c r="A16088" s="7" t="s">
        <v>33</v>
      </c>
      <c r="B16088" s="7" t="s">
        <v>96</v>
      </c>
      <c r="C16088" s="7" t="s">
        <v>1291</v>
      </c>
      <c r="D16088" s="7" t="n">
        <v>14</v>
      </c>
      <c r="E16088" s="7" t="n">
        <v>342.02</v>
      </c>
      <c r="F16088" s="7" t="n">
        <v>5</v>
      </c>
      <c r="G16088" s="7" t="n">
        <v>122.15</v>
      </c>
    </row>
    <row r="16089" customFormat="false" ht="15" hidden="false" customHeight="false" outlineLevel="0" collapsed="false">
      <c r="A16089" s="7" t="s">
        <v>33</v>
      </c>
      <c r="B16089" s="7" t="s">
        <v>110</v>
      </c>
      <c r="C16089" s="7" t="s">
        <v>1291</v>
      </c>
      <c r="D16089" s="7" t="n">
        <v>7</v>
      </c>
      <c r="E16089" s="7" t="n">
        <v>171.01</v>
      </c>
      <c r="F16089" s="7" t="n">
        <v>0</v>
      </c>
      <c r="G16089" s="7" t="n">
        <v>0</v>
      </c>
    </row>
    <row r="16090" customFormat="false" ht="15" hidden="false" customHeight="false" outlineLevel="0" collapsed="false">
      <c r="A16090" s="7" t="s">
        <v>33</v>
      </c>
      <c r="B16090" s="7" t="s">
        <v>173</v>
      </c>
      <c r="C16090" s="7" t="s">
        <v>1291</v>
      </c>
      <c r="D16090" s="7" t="n">
        <v>2</v>
      </c>
      <c r="E16090" s="7" t="n">
        <v>48.86</v>
      </c>
      <c r="F16090" s="7" t="n">
        <v>0</v>
      </c>
      <c r="G16090" s="7" t="n">
        <v>0</v>
      </c>
    </row>
    <row r="16091" customFormat="false" ht="15" hidden="false" customHeight="false" outlineLevel="0" collapsed="false">
      <c r="A16091" s="7" t="s">
        <v>33</v>
      </c>
      <c r="B16091" s="7" t="s">
        <v>83</v>
      </c>
      <c r="C16091" s="7" t="s">
        <v>1303</v>
      </c>
      <c r="D16091" s="7" t="n">
        <v>59</v>
      </c>
      <c r="E16091" s="7" t="n">
        <v>2684.5</v>
      </c>
      <c r="F16091" s="7" t="n">
        <v>6</v>
      </c>
      <c r="G16091" s="7" t="n">
        <v>273</v>
      </c>
    </row>
    <row r="16092" customFormat="false" ht="15" hidden="false" customHeight="false" outlineLevel="0" collapsed="false">
      <c r="A16092" s="7" t="s">
        <v>33</v>
      </c>
      <c r="B16092" s="7" t="s">
        <v>187</v>
      </c>
      <c r="C16092" s="7" t="s">
        <v>1309</v>
      </c>
      <c r="D16092" s="7" t="n">
        <v>23</v>
      </c>
      <c r="E16092" s="7" t="n">
        <v>1789.4</v>
      </c>
      <c r="F16092" s="7" t="n">
        <v>11</v>
      </c>
      <c r="G16092" s="7" t="n">
        <v>855.8</v>
      </c>
    </row>
    <row r="16093" customFormat="false" ht="15" hidden="false" customHeight="false" outlineLevel="0" collapsed="false">
      <c r="A16093" s="7" t="s">
        <v>33</v>
      </c>
      <c r="B16093" s="7" t="s">
        <v>135</v>
      </c>
      <c r="C16093" s="7" t="s">
        <v>1316</v>
      </c>
      <c r="D16093" s="7" t="n">
        <v>37</v>
      </c>
      <c r="E16093" s="7" t="n">
        <v>1747.51</v>
      </c>
      <c r="F16093" s="7" t="n">
        <v>0</v>
      </c>
      <c r="G16093" s="7" t="n">
        <v>0</v>
      </c>
    </row>
    <row r="16094" customFormat="false" ht="15" hidden="false" customHeight="false" outlineLevel="0" collapsed="false">
      <c r="A16094" s="7" t="s">
        <v>33</v>
      </c>
      <c r="B16094" s="7" t="s">
        <v>193</v>
      </c>
      <c r="C16094" s="7" t="s">
        <v>1316</v>
      </c>
      <c r="D16094" s="7" t="n">
        <v>26</v>
      </c>
      <c r="E16094" s="7" t="n">
        <v>1227.98</v>
      </c>
      <c r="F16094" s="7" t="n">
        <v>0</v>
      </c>
      <c r="G16094" s="7" t="n">
        <v>0</v>
      </c>
    </row>
    <row r="16095" customFormat="false" ht="15" hidden="false" customHeight="false" outlineLevel="0" collapsed="false">
      <c r="A16095" s="7" t="s">
        <v>33</v>
      </c>
      <c r="B16095" s="7" t="s">
        <v>144</v>
      </c>
      <c r="C16095" s="7" t="s">
        <v>1320</v>
      </c>
      <c r="D16095" s="7" t="n">
        <v>11</v>
      </c>
      <c r="E16095" s="7" t="n">
        <v>695.97</v>
      </c>
      <c r="F16095" s="7" t="n">
        <v>0</v>
      </c>
      <c r="G16095" s="7" t="n">
        <v>0</v>
      </c>
    </row>
    <row r="16096" customFormat="false" ht="15" hidden="false" customHeight="false" outlineLevel="0" collapsed="false">
      <c r="A16096" s="7" t="s">
        <v>33</v>
      </c>
      <c r="B16096" s="7" t="s">
        <v>138</v>
      </c>
      <c r="C16096" s="7" t="s">
        <v>1320</v>
      </c>
      <c r="D16096" s="7" t="n">
        <v>17</v>
      </c>
      <c r="E16096" s="7" t="n">
        <v>1075.59</v>
      </c>
      <c r="F16096" s="7" t="n">
        <v>0</v>
      </c>
      <c r="G16096" s="7" t="n">
        <v>0</v>
      </c>
    </row>
    <row r="16097" customFormat="false" ht="15" hidden="false" customHeight="false" outlineLevel="0" collapsed="false">
      <c r="A16097" s="7" t="s">
        <v>33</v>
      </c>
      <c r="B16097" s="7" t="s">
        <v>218</v>
      </c>
      <c r="C16097" s="7" t="s">
        <v>1320</v>
      </c>
      <c r="D16097" s="7" t="n">
        <v>3</v>
      </c>
      <c r="E16097" s="7" t="n">
        <v>189.81</v>
      </c>
      <c r="F16097" s="7" t="n">
        <v>0</v>
      </c>
      <c r="G16097" s="7" t="n">
        <v>0</v>
      </c>
    </row>
    <row r="16098" customFormat="false" ht="15" hidden="false" customHeight="false" outlineLevel="0" collapsed="false">
      <c r="A16098" s="7" t="s">
        <v>33</v>
      </c>
      <c r="B16098" s="7" t="s">
        <v>166</v>
      </c>
      <c r="C16098" s="7" t="s">
        <v>1320</v>
      </c>
      <c r="D16098" s="7" t="n">
        <v>5</v>
      </c>
      <c r="E16098" s="7" t="n">
        <v>316.35</v>
      </c>
      <c r="F16098" s="7" t="n">
        <v>0</v>
      </c>
      <c r="G16098" s="7" t="n">
        <v>0</v>
      </c>
    </row>
    <row r="16099" customFormat="false" ht="15" hidden="false" customHeight="false" outlineLevel="0" collapsed="false">
      <c r="A16099" s="7" t="s">
        <v>33</v>
      </c>
      <c r="B16099" s="7" t="s">
        <v>113</v>
      </c>
      <c r="C16099" s="7" t="s">
        <v>1330</v>
      </c>
      <c r="D16099" s="7" t="n">
        <v>2</v>
      </c>
      <c r="E16099" s="7" t="n">
        <v>57.86</v>
      </c>
      <c r="F16099" s="7" t="n">
        <v>5</v>
      </c>
      <c r="G16099" s="7" t="n">
        <v>144.65</v>
      </c>
    </row>
    <row r="16100" customFormat="false" ht="15" hidden="false" customHeight="false" outlineLevel="0" collapsed="false">
      <c r="A16100" s="7" t="s">
        <v>33</v>
      </c>
      <c r="B16100" s="7" t="s">
        <v>111</v>
      </c>
      <c r="C16100" s="7" t="s">
        <v>1330</v>
      </c>
      <c r="D16100" s="7" t="n">
        <v>2</v>
      </c>
      <c r="E16100" s="7" t="n">
        <v>57.86</v>
      </c>
      <c r="F16100" s="7" t="n">
        <v>5</v>
      </c>
      <c r="G16100" s="7" t="n">
        <v>144.65</v>
      </c>
    </row>
    <row r="16101" customFormat="false" ht="15" hidden="false" customHeight="false" outlineLevel="0" collapsed="false">
      <c r="A16101" s="7" t="s">
        <v>33</v>
      </c>
      <c r="B16101" s="7" t="s">
        <v>149</v>
      </c>
      <c r="C16101" s="7" t="s">
        <v>1330</v>
      </c>
      <c r="D16101" s="7" t="n">
        <v>2</v>
      </c>
      <c r="E16101" s="7" t="n">
        <v>57.86</v>
      </c>
      <c r="F16101" s="7" t="n">
        <v>1</v>
      </c>
      <c r="G16101" s="7" t="n">
        <v>28.93</v>
      </c>
    </row>
    <row r="16102" customFormat="false" ht="15" hidden="false" customHeight="false" outlineLevel="0" collapsed="false">
      <c r="A16102" s="7" t="s">
        <v>33</v>
      </c>
      <c r="B16102" s="7" t="s">
        <v>153</v>
      </c>
      <c r="C16102" s="7" t="s">
        <v>1330</v>
      </c>
      <c r="D16102" s="7" t="n">
        <v>2</v>
      </c>
      <c r="E16102" s="7" t="n">
        <v>57.86</v>
      </c>
      <c r="F16102" s="7" t="n">
        <v>1</v>
      </c>
      <c r="G16102" s="7" t="n">
        <v>28.93</v>
      </c>
    </row>
    <row r="16103" customFormat="false" ht="15" hidden="false" customHeight="false" outlineLevel="0" collapsed="false">
      <c r="A16103" s="7" t="s">
        <v>33</v>
      </c>
      <c r="B16103" s="7" t="s">
        <v>222</v>
      </c>
      <c r="C16103" s="7" t="s">
        <v>1331</v>
      </c>
      <c r="D16103" s="7" t="n">
        <v>1</v>
      </c>
      <c r="E16103" s="7" t="n">
        <v>42.17</v>
      </c>
      <c r="F16103" s="7" t="n">
        <v>2</v>
      </c>
      <c r="G16103" s="7" t="n">
        <v>84.34</v>
      </c>
    </row>
    <row r="16104" customFormat="false" ht="15" hidden="false" customHeight="false" outlineLevel="0" collapsed="false">
      <c r="A16104" s="7" t="s">
        <v>33</v>
      </c>
      <c r="B16104" s="7" t="s">
        <v>225</v>
      </c>
      <c r="C16104" s="7" t="s">
        <v>1331</v>
      </c>
      <c r="D16104" s="7" t="n">
        <v>1</v>
      </c>
      <c r="E16104" s="7" t="n">
        <v>42.17</v>
      </c>
      <c r="F16104" s="7" t="n">
        <v>2</v>
      </c>
      <c r="G16104" s="7" t="n">
        <v>84.34</v>
      </c>
    </row>
    <row r="16105" customFormat="false" ht="15" hidden="false" customHeight="false" outlineLevel="0" collapsed="false">
      <c r="A16105" s="7" t="s">
        <v>33</v>
      </c>
      <c r="B16105" s="7" t="s">
        <v>335</v>
      </c>
      <c r="C16105" s="7" t="s">
        <v>1331</v>
      </c>
      <c r="D16105" s="7" t="n">
        <v>2</v>
      </c>
      <c r="E16105" s="7" t="n">
        <v>84.34</v>
      </c>
      <c r="F16105" s="7" t="n">
        <v>4</v>
      </c>
      <c r="G16105" s="7" t="n">
        <v>168.68</v>
      </c>
    </row>
    <row r="16106" customFormat="false" ht="15" hidden="false" customHeight="false" outlineLevel="0" collapsed="false">
      <c r="A16106" s="7" t="s">
        <v>33</v>
      </c>
      <c r="B16106" s="7" t="s">
        <v>248</v>
      </c>
      <c r="C16106" s="7" t="s">
        <v>1331</v>
      </c>
      <c r="D16106" s="7" t="n">
        <v>1</v>
      </c>
      <c r="E16106" s="7" t="n">
        <v>42.17</v>
      </c>
      <c r="F16106" s="7" t="n">
        <v>1</v>
      </c>
      <c r="G16106" s="7" t="n">
        <v>42.17</v>
      </c>
    </row>
    <row r="16107" customFormat="false" ht="15" hidden="false" customHeight="false" outlineLevel="0" collapsed="false">
      <c r="A16107" s="7" t="s">
        <v>33</v>
      </c>
      <c r="B16107" s="7" t="s">
        <v>499</v>
      </c>
      <c r="C16107" s="7" t="s">
        <v>1331</v>
      </c>
      <c r="D16107" s="7" t="n">
        <v>1</v>
      </c>
      <c r="E16107" s="7" t="n">
        <v>42.17</v>
      </c>
      <c r="F16107" s="7" t="n">
        <v>0</v>
      </c>
      <c r="G16107" s="7" t="n">
        <v>0</v>
      </c>
    </row>
    <row r="16108" customFormat="false" ht="15" hidden="false" customHeight="false" outlineLevel="0" collapsed="false">
      <c r="A16108" s="7" t="s">
        <v>33</v>
      </c>
      <c r="B16108" s="7" t="s">
        <v>201</v>
      </c>
      <c r="C16108" s="7" t="s">
        <v>1344</v>
      </c>
      <c r="D16108" s="7" t="n">
        <v>83</v>
      </c>
      <c r="E16108" s="7" t="n">
        <v>788.5</v>
      </c>
      <c r="F16108" s="7" t="n">
        <v>20</v>
      </c>
      <c r="G16108" s="7" t="n">
        <v>190</v>
      </c>
    </row>
    <row r="16109" customFormat="false" ht="15" hidden="false" customHeight="false" outlineLevel="0" collapsed="false">
      <c r="A16109" s="7" t="s">
        <v>33</v>
      </c>
      <c r="B16109" s="7" t="s">
        <v>246</v>
      </c>
      <c r="C16109" s="7" t="s">
        <v>1345</v>
      </c>
      <c r="D16109" s="7" t="n">
        <v>15</v>
      </c>
      <c r="E16109" s="7" t="n">
        <v>142.5</v>
      </c>
      <c r="F16109" s="7" t="n">
        <v>7</v>
      </c>
      <c r="G16109" s="7" t="n">
        <v>66.5</v>
      </c>
    </row>
    <row r="16110" customFormat="false" ht="15" hidden="false" customHeight="false" outlineLevel="0" collapsed="false">
      <c r="A16110" s="7" t="s">
        <v>33</v>
      </c>
      <c r="B16110" s="7" t="s">
        <v>264</v>
      </c>
      <c r="C16110" s="7" t="s">
        <v>1347</v>
      </c>
      <c r="D16110" s="7" t="n">
        <v>39</v>
      </c>
      <c r="E16110" s="7" t="n">
        <v>378.69</v>
      </c>
      <c r="F16110" s="7" t="n">
        <v>3</v>
      </c>
      <c r="G16110" s="7" t="n">
        <v>29.13</v>
      </c>
    </row>
    <row r="16111" customFormat="false" ht="15" hidden="false" customHeight="false" outlineLevel="0" collapsed="false">
      <c r="A16111" s="7" t="s">
        <v>33</v>
      </c>
      <c r="B16111" s="7" t="s">
        <v>150</v>
      </c>
      <c r="C16111" s="7" t="s">
        <v>1349</v>
      </c>
      <c r="D16111" s="7" t="n">
        <v>51</v>
      </c>
      <c r="E16111" s="7" t="n">
        <v>621.18</v>
      </c>
      <c r="F16111" s="7" t="n">
        <v>20</v>
      </c>
      <c r="G16111" s="7" t="n">
        <v>243.6</v>
      </c>
    </row>
    <row r="16112" customFormat="false" ht="15" hidden="false" customHeight="false" outlineLevel="0" collapsed="false">
      <c r="A16112" s="7" t="s">
        <v>33</v>
      </c>
      <c r="B16112" s="7" t="s">
        <v>325</v>
      </c>
      <c r="C16112" s="7" t="s">
        <v>1350</v>
      </c>
      <c r="D16112" s="7" t="n">
        <v>2</v>
      </c>
      <c r="E16112" s="7" t="n">
        <v>77.4</v>
      </c>
      <c r="F16112" s="7" t="n">
        <v>0</v>
      </c>
      <c r="G16112" s="7" t="n">
        <v>0</v>
      </c>
    </row>
    <row r="16113" customFormat="false" ht="15" hidden="false" customHeight="false" outlineLevel="0" collapsed="false">
      <c r="A16113" s="7" t="s">
        <v>33</v>
      </c>
      <c r="B16113" s="7" t="s">
        <v>163</v>
      </c>
      <c r="C16113" s="7" t="s">
        <v>1357</v>
      </c>
      <c r="D16113" s="7" t="n">
        <v>19</v>
      </c>
      <c r="E16113" s="7" t="n">
        <v>338.58</v>
      </c>
      <c r="F16113" s="7" t="n">
        <v>5</v>
      </c>
      <c r="G16113" s="7" t="n">
        <v>89.1</v>
      </c>
    </row>
    <row r="16114" customFormat="false" ht="15" hidden="false" customHeight="false" outlineLevel="0" collapsed="false">
      <c r="A16114" s="7" t="s">
        <v>33</v>
      </c>
      <c r="B16114" s="7" t="s">
        <v>445</v>
      </c>
      <c r="C16114" s="7" t="s">
        <v>1372</v>
      </c>
      <c r="D16114" s="7" t="n">
        <v>2</v>
      </c>
      <c r="E16114" s="7" t="n">
        <v>98.6</v>
      </c>
      <c r="F16114" s="7" t="n">
        <v>0</v>
      </c>
      <c r="G16114" s="7" t="n">
        <v>0</v>
      </c>
    </row>
    <row r="16115" customFormat="false" ht="15" hidden="false" customHeight="false" outlineLevel="0" collapsed="false">
      <c r="A16115" s="7" t="s">
        <v>33</v>
      </c>
      <c r="B16115" s="7" t="s">
        <v>148</v>
      </c>
      <c r="C16115" s="7" t="s">
        <v>1387</v>
      </c>
      <c r="D16115" s="7" t="n">
        <v>33</v>
      </c>
      <c r="E16115" s="7" t="n">
        <v>544.5</v>
      </c>
      <c r="F16115" s="7" t="n">
        <v>11</v>
      </c>
      <c r="G16115" s="7" t="n">
        <v>181.5</v>
      </c>
    </row>
    <row r="16116" customFormat="false" ht="15" hidden="false" customHeight="false" outlineLevel="0" collapsed="false">
      <c r="A16116" s="7" t="s">
        <v>33</v>
      </c>
      <c r="B16116" s="7" t="s">
        <v>139</v>
      </c>
      <c r="C16116" s="7" t="s">
        <v>1387</v>
      </c>
      <c r="D16116" s="7" t="n">
        <v>18</v>
      </c>
      <c r="E16116" s="7" t="n">
        <v>297</v>
      </c>
      <c r="F16116" s="7" t="n">
        <v>2</v>
      </c>
      <c r="G16116" s="7" t="n">
        <v>33</v>
      </c>
    </row>
    <row r="16117" customFormat="false" ht="15" hidden="false" customHeight="false" outlineLevel="0" collapsed="false">
      <c r="A16117" s="7" t="s">
        <v>33</v>
      </c>
      <c r="B16117" s="7" t="s">
        <v>189</v>
      </c>
      <c r="C16117" s="7" t="s">
        <v>1387</v>
      </c>
      <c r="D16117" s="7" t="n">
        <v>10</v>
      </c>
      <c r="E16117" s="7" t="n">
        <v>165</v>
      </c>
      <c r="F16117" s="7" t="n">
        <v>5</v>
      </c>
      <c r="G16117" s="7" t="n">
        <v>82.5</v>
      </c>
    </row>
    <row r="16118" customFormat="false" ht="15" hidden="false" customHeight="false" outlineLevel="0" collapsed="false">
      <c r="A16118" s="7" t="s">
        <v>33</v>
      </c>
      <c r="B16118" s="7" t="s">
        <v>181</v>
      </c>
      <c r="C16118" s="7" t="s">
        <v>1387</v>
      </c>
      <c r="D16118" s="7" t="n">
        <v>25</v>
      </c>
      <c r="E16118" s="7" t="n">
        <v>412.5</v>
      </c>
      <c r="F16118" s="7" t="n">
        <v>0</v>
      </c>
      <c r="G16118" s="7" t="n">
        <v>0</v>
      </c>
    </row>
    <row r="16119" customFormat="false" ht="15" hidden="false" customHeight="false" outlineLevel="0" collapsed="false">
      <c r="A16119" s="7" t="s">
        <v>33</v>
      </c>
      <c r="B16119" s="7" t="s">
        <v>257</v>
      </c>
      <c r="C16119" s="7" t="s">
        <v>1387</v>
      </c>
      <c r="D16119" s="7" t="n">
        <v>8</v>
      </c>
      <c r="E16119" s="7" t="n">
        <v>132</v>
      </c>
      <c r="F16119" s="7" t="n">
        <v>0</v>
      </c>
      <c r="G16119" s="7" t="n">
        <v>0</v>
      </c>
    </row>
    <row r="16120" customFormat="false" ht="15" hidden="false" customHeight="false" outlineLevel="0" collapsed="false">
      <c r="A16120" s="7" t="s">
        <v>33</v>
      </c>
      <c r="B16120" s="7" t="s">
        <v>154</v>
      </c>
      <c r="C16120" s="7" t="s">
        <v>1390</v>
      </c>
      <c r="D16120" s="7" t="n">
        <v>8</v>
      </c>
      <c r="E16120" s="7" t="n">
        <v>164</v>
      </c>
      <c r="F16120" s="7" t="n">
        <v>0</v>
      </c>
      <c r="G16120" s="7" t="n">
        <v>0</v>
      </c>
    </row>
    <row r="16121" customFormat="false" ht="15" hidden="false" customHeight="false" outlineLevel="0" collapsed="false">
      <c r="A16121" s="7" t="s">
        <v>33</v>
      </c>
      <c r="B16121" s="7" t="s">
        <v>392</v>
      </c>
      <c r="C16121" s="7" t="s">
        <v>1398</v>
      </c>
      <c r="D16121" s="7" t="n">
        <v>1</v>
      </c>
      <c r="E16121" s="7" t="n">
        <v>126.57</v>
      </c>
      <c r="F16121" s="7" t="n">
        <v>0</v>
      </c>
      <c r="G16121" s="7" t="n">
        <v>0</v>
      </c>
    </row>
    <row r="16122" customFormat="false" ht="15" hidden="false" customHeight="false" outlineLevel="0" collapsed="false">
      <c r="A16122" s="7" t="s">
        <v>33</v>
      </c>
      <c r="B16122" s="7" t="s">
        <v>384</v>
      </c>
      <c r="C16122" s="7" t="s">
        <v>1423</v>
      </c>
      <c r="D16122" s="7" t="n">
        <v>6</v>
      </c>
      <c r="E16122" s="7" t="n">
        <v>194.58</v>
      </c>
      <c r="F16122" s="7" t="n">
        <v>0</v>
      </c>
      <c r="G16122" s="7" t="n">
        <v>0</v>
      </c>
    </row>
    <row r="16123" customFormat="false" ht="15" hidden="false" customHeight="false" outlineLevel="0" collapsed="false">
      <c r="A16123" s="7" t="s">
        <v>33</v>
      </c>
      <c r="B16123" s="7" t="s">
        <v>130</v>
      </c>
      <c r="C16123" s="7" t="s">
        <v>1425</v>
      </c>
      <c r="D16123" s="7" t="n">
        <v>19</v>
      </c>
      <c r="E16123" s="7" t="n">
        <v>665</v>
      </c>
      <c r="F16123" s="7" t="n">
        <v>4</v>
      </c>
      <c r="G16123" s="7" t="n">
        <v>140</v>
      </c>
    </row>
    <row r="16124" customFormat="false" ht="15" hidden="false" customHeight="false" outlineLevel="0" collapsed="false">
      <c r="A16124" s="7" t="s">
        <v>33</v>
      </c>
      <c r="B16124" s="7" t="s">
        <v>152</v>
      </c>
      <c r="C16124" s="7" t="s">
        <v>1425</v>
      </c>
      <c r="D16124" s="7" t="n">
        <v>14</v>
      </c>
      <c r="E16124" s="7" t="n">
        <v>490</v>
      </c>
      <c r="F16124" s="7" t="n">
        <v>0</v>
      </c>
      <c r="G16124" s="7" t="n">
        <v>0</v>
      </c>
    </row>
    <row r="16125" customFormat="false" ht="15" hidden="false" customHeight="false" outlineLevel="0" collapsed="false">
      <c r="A16125" s="7" t="s">
        <v>33</v>
      </c>
      <c r="B16125" s="7" t="s">
        <v>198</v>
      </c>
      <c r="C16125" s="7" t="s">
        <v>1425</v>
      </c>
      <c r="D16125" s="7" t="n">
        <v>5</v>
      </c>
      <c r="E16125" s="7" t="n">
        <v>175</v>
      </c>
      <c r="F16125" s="7" t="n">
        <v>1</v>
      </c>
      <c r="G16125" s="7" t="n">
        <v>35</v>
      </c>
    </row>
    <row r="16126" customFormat="false" ht="15" hidden="false" customHeight="false" outlineLevel="0" collapsed="false">
      <c r="A16126" s="7" t="s">
        <v>33</v>
      </c>
      <c r="B16126" s="7" t="s">
        <v>191</v>
      </c>
      <c r="C16126" s="7" t="s">
        <v>1425</v>
      </c>
      <c r="D16126" s="7" t="n">
        <v>6</v>
      </c>
      <c r="E16126" s="7" t="n">
        <v>210</v>
      </c>
      <c r="F16126" s="7" t="n">
        <v>0</v>
      </c>
      <c r="G16126" s="7" t="n">
        <v>0</v>
      </c>
    </row>
    <row r="16127" customFormat="false" ht="15" hidden="false" customHeight="false" outlineLevel="0" collapsed="false">
      <c r="A16127" s="7" t="s">
        <v>33</v>
      </c>
      <c r="B16127" s="7" t="s">
        <v>232</v>
      </c>
      <c r="C16127" s="7" t="s">
        <v>1432</v>
      </c>
      <c r="D16127" s="7" t="n">
        <v>3</v>
      </c>
      <c r="E16127" s="7" t="n">
        <v>51</v>
      </c>
      <c r="F16127" s="7" t="n">
        <v>5</v>
      </c>
      <c r="G16127" s="7" t="n">
        <v>85</v>
      </c>
    </row>
    <row r="16128" customFormat="false" ht="15" hidden="false" customHeight="false" outlineLevel="0" collapsed="false">
      <c r="A16128" s="7" t="s">
        <v>33</v>
      </c>
      <c r="B16128" s="7" t="s">
        <v>212</v>
      </c>
      <c r="C16128" s="7" t="s">
        <v>1432</v>
      </c>
      <c r="D16128" s="7" t="n">
        <v>3</v>
      </c>
      <c r="E16128" s="7" t="n">
        <v>51</v>
      </c>
      <c r="F16128" s="7" t="n">
        <v>5</v>
      </c>
      <c r="G16128" s="7" t="n">
        <v>85</v>
      </c>
    </row>
    <row r="16129" customFormat="false" ht="15" hidden="false" customHeight="false" outlineLevel="0" collapsed="false">
      <c r="A16129" s="7" t="s">
        <v>33</v>
      </c>
      <c r="B16129" s="7" t="s">
        <v>227</v>
      </c>
      <c r="C16129" s="7" t="s">
        <v>1432</v>
      </c>
      <c r="D16129" s="7" t="n">
        <v>14</v>
      </c>
      <c r="E16129" s="7" t="n">
        <v>238</v>
      </c>
      <c r="F16129" s="7" t="n">
        <v>0</v>
      </c>
      <c r="G16129" s="7" t="n">
        <v>0</v>
      </c>
    </row>
    <row r="16130" customFormat="false" ht="15" hidden="false" customHeight="false" outlineLevel="0" collapsed="false">
      <c r="A16130" s="7" t="s">
        <v>33</v>
      </c>
      <c r="B16130" s="7" t="s">
        <v>312</v>
      </c>
      <c r="C16130" s="7" t="s">
        <v>1432</v>
      </c>
      <c r="D16130" s="7" t="n">
        <v>3</v>
      </c>
      <c r="E16130" s="7" t="n">
        <v>51</v>
      </c>
      <c r="F16130" s="7" t="n">
        <v>2</v>
      </c>
      <c r="G16130" s="7" t="n">
        <v>34</v>
      </c>
    </row>
    <row r="16131" customFormat="false" ht="15" hidden="false" customHeight="false" outlineLevel="0" collapsed="false">
      <c r="A16131" s="7" t="s">
        <v>33</v>
      </c>
      <c r="B16131" s="7" t="s">
        <v>566</v>
      </c>
      <c r="C16131" s="7" t="s">
        <v>1432</v>
      </c>
      <c r="D16131" s="7" t="n">
        <v>2</v>
      </c>
      <c r="E16131" s="7" t="n">
        <v>34</v>
      </c>
      <c r="F16131" s="7" t="n">
        <v>0</v>
      </c>
      <c r="G16131" s="7" t="n">
        <v>0</v>
      </c>
    </row>
    <row r="16132" customFormat="false" ht="15" hidden="false" customHeight="false" outlineLevel="0" collapsed="false">
      <c r="A16132" s="7" t="s">
        <v>33</v>
      </c>
      <c r="B16132" s="7" t="s">
        <v>192</v>
      </c>
      <c r="C16132" s="7" t="s">
        <v>1311</v>
      </c>
      <c r="D16132" s="7" t="n">
        <v>35</v>
      </c>
      <c r="E16132" s="7" t="n">
        <v>700</v>
      </c>
      <c r="F16132" s="7" t="n">
        <v>16</v>
      </c>
      <c r="G16132" s="7" t="n">
        <v>320</v>
      </c>
    </row>
    <row r="16133" customFormat="false" ht="15" hidden="false" customHeight="false" outlineLevel="0" collapsed="false">
      <c r="A16133" s="7" t="s">
        <v>33</v>
      </c>
      <c r="B16133" s="7" t="s">
        <v>124</v>
      </c>
      <c r="C16133" s="7" t="s">
        <v>1449</v>
      </c>
      <c r="D16133" s="7" t="n">
        <v>12</v>
      </c>
      <c r="E16133" s="7" t="n">
        <v>177.6</v>
      </c>
      <c r="F16133" s="7" t="n">
        <v>0</v>
      </c>
      <c r="G16133" s="7" t="n">
        <v>0</v>
      </c>
    </row>
    <row r="16134" customFormat="false" ht="15" hidden="false" customHeight="false" outlineLevel="0" collapsed="false">
      <c r="A16134" s="7" t="s">
        <v>33</v>
      </c>
      <c r="B16134" s="7" t="s">
        <v>120</v>
      </c>
      <c r="C16134" s="7" t="s">
        <v>1451</v>
      </c>
      <c r="D16134" s="7" t="n">
        <v>69</v>
      </c>
      <c r="E16134" s="7" t="n">
        <v>924.6</v>
      </c>
      <c r="F16134" s="7" t="n">
        <v>10</v>
      </c>
      <c r="G16134" s="7" t="n">
        <v>134</v>
      </c>
    </row>
    <row r="16135" customFormat="false" ht="15" hidden="false" customHeight="false" outlineLevel="0" collapsed="false">
      <c r="A16135" s="7" t="s">
        <v>33</v>
      </c>
      <c r="B16135" s="7" t="s">
        <v>462</v>
      </c>
      <c r="C16135" s="7" t="s">
        <v>1483</v>
      </c>
      <c r="D16135" s="7" t="n">
        <v>2</v>
      </c>
      <c r="E16135" s="7" t="n">
        <v>188.2</v>
      </c>
      <c r="F16135" s="7" t="n">
        <v>0</v>
      </c>
      <c r="G16135" s="7" t="n">
        <v>0</v>
      </c>
    </row>
    <row r="16136" customFormat="false" ht="15" hidden="false" customHeight="false" outlineLevel="0" collapsed="false">
      <c r="A16136" s="7" t="s">
        <v>33</v>
      </c>
      <c r="B16136" s="7" t="s">
        <v>194</v>
      </c>
      <c r="C16136" s="7" t="s">
        <v>1269</v>
      </c>
      <c r="D16136" s="7" t="n">
        <v>1</v>
      </c>
      <c r="E16136" s="7" t="n">
        <v>65</v>
      </c>
      <c r="F16136" s="7" t="n">
        <v>0</v>
      </c>
      <c r="G16136" s="7" t="n">
        <v>0</v>
      </c>
    </row>
    <row r="16137" customFormat="false" ht="15" hidden="false" customHeight="false" outlineLevel="0" collapsed="false">
      <c r="A16137" s="7" t="s">
        <v>33</v>
      </c>
      <c r="B16137" s="7" t="s">
        <v>235</v>
      </c>
      <c r="C16137" s="7" t="s">
        <v>1269</v>
      </c>
      <c r="D16137" s="7" t="n">
        <v>2</v>
      </c>
      <c r="E16137" s="7" t="n">
        <v>130</v>
      </c>
      <c r="F16137" s="7" t="n">
        <v>0</v>
      </c>
      <c r="G16137" s="7" t="n">
        <v>0</v>
      </c>
    </row>
    <row r="16138" customFormat="false" ht="15" hidden="false" customHeight="false" outlineLevel="0" collapsed="false">
      <c r="A16138" s="7" t="s">
        <v>33</v>
      </c>
      <c r="B16138" s="7" t="s">
        <v>207</v>
      </c>
      <c r="C16138" s="7" t="s">
        <v>1269</v>
      </c>
      <c r="D16138" s="7" t="n">
        <v>2</v>
      </c>
      <c r="E16138" s="7" t="n">
        <v>130</v>
      </c>
      <c r="F16138" s="7" t="n">
        <v>1</v>
      </c>
      <c r="G16138" s="7" t="n">
        <v>65</v>
      </c>
    </row>
    <row r="16139" customFormat="false" ht="15" hidden="false" customHeight="false" outlineLevel="0" collapsed="false">
      <c r="A16139" s="7" t="s">
        <v>33</v>
      </c>
      <c r="B16139" s="7" t="s">
        <v>86</v>
      </c>
      <c r="C16139" s="7" t="s">
        <v>1271</v>
      </c>
      <c r="D16139" s="7" t="n">
        <v>6</v>
      </c>
      <c r="E16139" s="7" t="n">
        <v>390</v>
      </c>
      <c r="F16139" s="7" t="n">
        <v>0</v>
      </c>
      <c r="G16139" s="7" t="n">
        <v>0</v>
      </c>
    </row>
    <row r="16140" customFormat="false" ht="15" hidden="false" customHeight="false" outlineLevel="0" collapsed="false">
      <c r="A16140" s="7" t="s">
        <v>33</v>
      </c>
      <c r="B16140" s="7" t="s">
        <v>182</v>
      </c>
      <c r="C16140" s="7" t="s">
        <v>1271</v>
      </c>
      <c r="D16140" s="7" t="n">
        <v>1</v>
      </c>
      <c r="E16140" s="7" t="n">
        <v>65</v>
      </c>
      <c r="F16140" s="7" t="n">
        <v>0</v>
      </c>
      <c r="G16140" s="7" t="n">
        <v>0</v>
      </c>
    </row>
    <row r="16141" customFormat="false" ht="15" hidden="false" customHeight="false" outlineLevel="0" collapsed="false">
      <c r="A16141" s="7" t="s">
        <v>33</v>
      </c>
      <c r="B16141" s="7" t="s">
        <v>88</v>
      </c>
      <c r="C16141" s="7" t="s">
        <v>1271</v>
      </c>
      <c r="D16141" s="7" t="n">
        <v>2</v>
      </c>
      <c r="E16141" s="7" t="n">
        <v>130</v>
      </c>
      <c r="F16141" s="7" t="n">
        <v>0</v>
      </c>
      <c r="G16141" s="7" t="n">
        <v>0</v>
      </c>
    </row>
    <row r="16142" customFormat="false" ht="15" hidden="false" customHeight="false" outlineLevel="0" collapsed="false">
      <c r="A16142" s="7" t="s">
        <v>33</v>
      </c>
      <c r="B16142" s="7" t="s">
        <v>206</v>
      </c>
      <c r="C16142" s="7" t="s">
        <v>1271</v>
      </c>
      <c r="D16142" s="7" t="n">
        <v>2</v>
      </c>
      <c r="E16142" s="7" t="n">
        <v>130</v>
      </c>
      <c r="F16142" s="7" t="n">
        <v>0</v>
      </c>
      <c r="G16142" s="7" t="n">
        <v>0</v>
      </c>
    </row>
    <row r="16143" customFormat="false" ht="15" hidden="false" customHeight="false" outlineLevel="0" collapsed="false">
      <c r="A16143" s="7" t="s">
        <v>33</v>
      </c>
      <c r="B16143" s="7" t="s">
        <v>151</v>
      </c>
      <c r="C16143" s="7" t="s">
        <v>1276</v>
      </c>
      <c r="D16143" s="7" t="n">
        <v>1</v>
      </c>
      <c r="E16143" s="7" t="n">
        <v>72.34</v>
      </c>
      <c r="F16143" s="7" t="n">
        <v>0</v>
      </c>
      <c r="G16143" s="7" t="n">
        <v>0</v>
      </c>
    </row>
    <row r="16144" customFormat="false" ht="15" hidden="false" customHeight="false" outlineLevel="0" collapsed="false">
      <c r="A16144" s="7" t="s">
        <v>33</v>
      </c>
      <c r="B16144" s="7" t="s">
        <v>157</v>
      </c>
      <c r="C16144" s="7" t="s">
        <v>1276</v>
      </c>
      <c r="D16144" s="7" t="n">
        <v>1</v>
      </c>
      <c r="E16144" s="7" t="n">
        <v>72.34</v>
      </c>
      <c r="F16144" s="7" t="n">
        <v>0</v>
      </c>
      <c r="G16144" s="7" t="n">
        <v>0</v>
      </c>
    </row>
    <row r="16145" customFormat="false" ht="15" hidden="false" customHeight="false" outlineLevel="0" collapsed="false">
      <c r="A16145" s="7" t="s">
        <v>33</v>
      </c>
      <c r="B16145" s="7" t="s">
        <v>258</v>
      </c>
      <c r="C16145" s="7" t="s">
        <v>1276</v>
      </c>
      <c r="D16145" s="7" t="n">
        <v>1</v>
      </c>
      <c r="E16145" s="7" t="n">
        <v>72.34</v>
      </c>
      <c r="F16145" s="7" t="n">
        <v>0</v>
      </c>
      <c r="G16145" s="7" t="n">
        <v>0</v>
      </c>
    </row>
    <row r="16146" customFormat="false" ht="15" hidden="false" customHeight="false" outlineLevel="0" collapsed="false">
      <c r="A16146" s="7" t="s">
        <v>33</v>
      </c>
      <c r="B16146" s="7" t="s">
        <v>106</v>
      </c>
      <c r="C16146" s="7" t="s">
        <v>1291</v>
      </c>
      <c r="D16146" s="7" t="n">
        <v>3</v>
      </c>
      <c r="E16146" s="7" t="n">
        <v>73.29</v>
      </c>
      <c r="F16146" s="7" t="n">
        <v>2</v>
      </c>
      <c r="G16146" s="7" t="n">
        <v>48.86</v>
      </c>
    </row>
    <row r="16147" customFormat="false" ht="15" hidden="false" customHeight="false" outlineLevel="0" collapsed="false">
      <c r="A16147" s="7" t="s">
        <v>33</v>
      </c>
      <c r="B16147" s="7" t="s">
        <v>96</v>
      </c>
      <c r="C16147" s="7" t="s">
        <v>1291</v>
      </c>
      <c r="D16147" s="7" t="n">
        <v>4</v>
      </c>
      <c r="E16147" s="7" t="n">
        <v>97.72</v>
      </c>
      <c r="F16147" s="7" t="n">
        <v>2</v>
      </c>
      <c r="G16147" s="7" t="n">
        <v>48.86</v>
      </c>
    </row>
    <row r="16148" customFormat="false" ht="15" hidden="false" customHeight="false" outlineLevel="0" collapsed="false">
      <c r="A16148" s="7" t="s">
        <v>33</v>
      </c>
      <c r="B16148" s="7" t="s">
        <v>110</v>
      </c>
      <c r="C16148" s="7" t="s">
        <v>1291</v>
      </c>
      <c r="D16148" s="7" t="n">
        <v>0</v>
      </c>
      <c r="E16148" s="7" t="n">
        <v>0</v>
      </c>
      <c r="F16148" s="7" t="n">
        <v>2</v>
      </c>
      <c r="G16148" s="7" t="n">
        <v>48.86</v>
      </c>
    </row>
    <row r="16149" customFormat="false" ht="15" hidden="false" customHeight="false" outlineLevel="0" collapsed="false">
      <c r="A16149" s="7" t="s">
        <v>33</v>
      </c>
      <c r="B16149" s="7" t="s">
        <v>83</v>
      </c>
      <c r="C16149" s="7" t="s">
        <v>1303</v>
      </c>
      <c r="D16149" s="7" t="n">
        <v>11</v>
      </c>
      <c r="E16149" s="7" t="n">
        <v>500.5</v>
      </c>
      <c r="F16149" s="7" t="n">
        <v>3</v>
      </c>
      <c r="G16149" s="7" t="n">
        <v>136.5</v>
      </c>
    </row>
    <row r="16150" customFormat="false" ht="15" hidden="false" customHeight="false" outlineLevel="0" collapsed="false">
      <c r="A16150" s="7" t="s">
        <v>33</v>
      </c>
      <c r="B16150" s="7" t="s">
        <v>187</v>
      </c>
      <c r="C16150" s="7" t="s">
        <v>1309</v>
      </c>
      <c r="D16150" s="7" t="n">
        <v>3</v>
      </c>
      <c r="E16150" s="7" t="n">
        <v>233.4</v>
      </c>
      <c r="F16150" s="7" t="n">
        <v>0</v>
      </c>
      <c r="G16150" s="7" t="n">
        <v>0</v>
      </c>
    </row>
    <row r="16151" customFormat="false" ht="15" hidden="false" customHeight="false" outlineLevel="0" collapsed="false">
      <c r="A16151" s="7" t="s">
        <v>33</v>
      </c>
      <c r="B16151" s="7" t="s">
        <v>135</v>
      </c>
      <c r="C16151" s="7" t="s">
        <v>1316</v>
      </c>
      <c r="D16151" s="7" t="n">
        <v>3</v>
      </c>
      <c r="E16151" s="7" t="n">
        <v>141.69</v>
      </c>
      <c r="F16151" s="7" t="n">
        <v>0</v>
      </c>
      <c r="G16151" s="7" t="n">
        <v>0</v>
      </c>
    </row>
    <row r="16152" customFormat="false" ht="15" hidden="false" customHeight="false" outlineLevel="0" collapsed="false">
      <c r="A16152" s="7" t="s">
        <v>33</v>
      </c>
      <c r="B16152" s="7" t="s">
        <v>193</v>
      </c>
      <c r="C16152" s="7" t="s">
        <v>1316</v>
      </c>
      <c r="D16152" s="7" t="n">
        <v>1</v>
      </c>
      <c r="E16152" s="7" t="n">
        <v>47.23</v>
      </c>
      <c r="F16152" s="7" t="n">
        <v>0</v>
      </c>
      <c r="G16152" s="7" t="n">
        <v>0</v>
      </c>
    </row>
    <row r="16153" customFormat="false" ht="15" hidden="false" customHeight="false" outlineLevel="0" collapsed="false">
      <c r="A16153" s="7" t="s">
        <v>33</v>
      </c>
      <c r="B16153" s="7" t="s">
        <v>144</v>
      </c>
      <c r="C16153" s="7" t="s">
        <v>1320</v>
      </c>
      <c r="D16153" s="7" t="n">
        <v>1</v>
      </c>
      <c r="E16153" s="7" t="n">
        <v>63.27</v>
      </c>
      <c r="F16153" s="7" t="n">
        <v>0</v>
      </c>
      <c r="G16153" s="7" t="n">
        <v>0</v>
      </c>
    </row>
    <row r="16154" customFormat="false" ht="15" hidden="false" customHeight="false" outlineLevel="0" collapsed="false">
      <c r="A16154" s="7" t="s">
        <v>33</v>
      </c>
      <c r="B16154" s="7" t="s">
        <v>138</v>
      </c>
      <c r="C16154" s="7" t="s">
        <v>1320</v>
      </c>
      <c r="D16154" s="7" t="n">
        <v>1</v>
      </c>
      <c r="E16154" s="7" t="n">
        <v>63.27</v>
      </c>
      <c r="F16154" s="7" t="n">
        <v>1</v>
      </c>
      <c r="G16154" s="7" t="n">
        <v>63.27</v>
      </c>
    </row>
    <row r="16155" customFormat="false" ht="15" hidden="false" customHeight="false" outlineLevel="0" collapsed="false">
      <c r="A16155" s="7" t="s">
        <v>33</v>
      </c>
      <c r="B16155" s="7" t="s">
        <v>218</v>
      </c>
      <c r="C16155" s="7" t="s">
        <v>1320</v>
      </c>
      <c r="D16155" s="7" t="n">
        <v>2</v>
      </c>
      <c r="E16155" s="7" t="n">
        <v>126.54</v>
      </c>
      <c r="F16155" s="7" t="n">
        <v>0</v>
      </c>
      <c r="G16155" s="7" t="n">
        <v>0</v>
      </c>
    </row>
    <row r="16156" customFormat="false" ht="15" hidden="false" customHeight="false" outlineLevel="0" collapsed="false">
      <c r="A16156" s="7" t="s">
        <v>33</v>
      </c>
      <c r="B16156" s="7" t="s">
        <v>166</v>
      </c>
      <c r="C16156" s="7" t="s">
        <v>1320</v>
      </c>
      <c r="D16156" s="7" t="n">
        <v>1</v>
      </c>
      <c r="E16156" s="7" t="n">
        <v>63.27</v>
      </c>
      <c r="F16156" s="7" t="n">
        <v>0</v>
      </c>
      <c r="G16156" s="7" t="n">
        <v>0</v>
      </c>
    </row>
    <row r="16157" customFormat="false" ht="15" hidden="false" customHeight="false" outlineLevel="0" collapsed="false">
      <c r="A16157" s="7" t="s">
        <v>33</v>
      </c>
      <c r="B16157" s="7" t="s">
        <v>132</v>
      </c>
      <c r="C16157" s="7" t="s">
        <v>1322</v>
      </c>
      <c r="D16157" s="7" t="n">
        <v>3</v>
      </c>
      <c r="E16157" s="7" t="n">
        <v>29.46</v>
      </c>
      <c r="F16157" s="7" t="n">
        <v>0</v>
      </c>
      <c r="G16157" s="7" t="n">
        <v>0</v>
      </c>
    </row>
    <row r="16158" customFormat="false" ht="15" hidden="false" customHeight="false" outlineLevel="0" collapsed="false">
      <c r="A16158" s="7" t="s">
        <v>33</v>
      </c>
      <c r="B16158" s="7" t="s">
        <v>291</v>
      </c>
      <c r="C16158" s="7" t="s">
        <v>1323</v>
      </c>
      <c r="D16158" s="7" t="n">
        <v>3</v>
      </c>
      <c r="E16158" s="7" t="n">
        <v>42.84</v>
      </c>
      <c r="F16158" s="7" t="n">
        <v>0</v>
      </c>
      <c r="G16158" s="7" t="n">
        <v>0</v>
      </c>
    </row>
    <row r="16159" customFormat="false" ht="15" hidden="false" customHeight="false" outlineLevel="0" collapsed="false">
      <c r="A16159" s="7" t="s">
        <v>33</v>
      </c>
      <c r="B16159" s="7" t="s">
        <v>111</v>
      </c>
      <c r="C16159" s="7" t="s">
        <v>1330</v>
      </c>
      <c r="D16159" s="7" t="n">
        <v>2</v>
      </c>
      <c r="E16159" s="7" t="n">
        <v>57.86</v>
      </c>
      <c r="F16159" s="7" t="n">
        <v>0</v>
      </c>
      <c r="G16159" s="7" t="n">
        <v>0</v>
      </c>
    </row>
    <row r="16160" customFormat="false" ht="15" hidden="false" customHeight="false" outlineLevel="0" collapsed="false">
      <c r="A16160" s="7" t="s">
        <v>33</v>
      </c>
      <c r="B16160" s="7" t="s">
        <v>123</v>
      </c>
      <c r="C16160" s="7" t="s">
        <v>1340</v>
      </c>
      <c r="D16160" s="7" t="n">
        <v>6</v>
      </c>
      <c r="E16160" s="7" t="n">
        <v>110.7</v>
      </c>
      <c r="F16160" s="7" t="n">
        <v>0</v>
      </c>
      <c r="G16160" s="7" t="n">
        <v>0</v>
      </c>
    </row>
    <row r="16161" customFormat="false" ht="15" hidden="false" customHeight="false" outlineLevel="0" collapsed="false">
      <c r="A16161" s="7" t="s">
        <v>33</v>
      </c>
      <c r="B16161" s="7" t="s">
        <v>201</v>
      </c>
      <c r="C16161" s="7" t="s">
        <v>1344</v>
      </c>
      <c r="D16161" s="7" t="n">
        <v>8</v>
      </c>
      <c r="E16161" s="7" t="n">
        <v>76</v>
      </c>
      <c r="F16161" s="7" t="n">
        <v>3</v>
      </c>
      <c r="G16161" s="7" t="n">
        <v>28.5</v>
      </c>
    </row>
    <row r="16162" customFormat="false" ht="15" hidden="false" customHeight="false" outlineLevel="0" collapsed="false">
      <c r="A16162" s="7" t="s">
        <v>33</v>
      </c>
      <c r="B16162" s="7" t="s">
        <v>246</v>
      </c>
      <c r="C16162" s="7" t="s">
        <v>1345</v>
      </c>
      <c r="D16162" s="7" t="n">
        <v>1</v>
      </c>
      <c r="E16162" s="7" t="n">
        <v>9.5</v>
      </c>
      <c r="F16162" s="7" t="n">
        <v>3</v>
      </c>
      <c r="G16162" s="7" t="n">
        <v>28.5</v>
      </c>
    </row>
    <row r="16163" customFormat="false" ht="15" hidden="false" customHeight="false" outlineLevel="0" collapsed="false">
      <c r="A16163" s="7" t="s">
        <v>33</v>
      </c>
      <c r="B16163" s="7" t="s">
        <v>297</v>
      </c>
      <c r="C16163" s="7" t="s">
        <v>1348</v>
      </c>
      <c r="D16163" s="7" t="n">
        <v>2</v>
      </c>
      <c r="E16163" s="7" t="n">
        <v>16.16</v>
      </c>
      <c r="F16163" s="7" t="n">
        <v>0</v>
      </c>
      <c r="G16163" s="7" t="n">
        <v>0</v>
      </c>
    </row>
    <row r="16164" customFormat="false" ht="15" hidden="false" customHeight="false" outlineLevel="0" collapsed="false">
      <c r="A16164" s="7" t="s">
        <v>33</v>
      </c>
      <c r="B16164" s="7" t="s">
        <v>150</v>
      </c>
      <c r="C16164" s="7" t="s">
        <v>1349</v>
      </c>
      <c r="D16164" s="7" t="n">
        <v>9</v>
      </c>
      <c r="E16164" s="7" t="n">
        <v>109.62</v>
      </c>
      <c r="F16164" s="7" t="n">
        <v>4</v>
      </c>
      <c r="G16164" s="7" t="n">
        <v>48.72</v>
      </c>
    </row>
    <row r="16165" customFormat="false" ht="15" hidden="false" customHeight="false" outlineLevel="0" collapsed="false">
      <c r="A16165" s="7" t="s">
        <v>33</v>
      </c>
      <c r="B16165" s="7" t="s">
        <v>311</v>
      </c>
      <c r="C16165" s="7" t="s">
        <v>1352</v>
      </c>
      <c r="D16165" s="7" t="n">
        <v>2</v>
      </c>
      <c r="E16165" s="7" t="n">
        <v>22.66</v>
      </c>
      <c r="F16165" s="7" t="n">
        <v>0</v>
      </c>
      <c r="G16165" s="7" t="n">
        <v>0</v>
      </c>
    </row>
    <row r="16166" customFormat="false" ht="15" hidden="false" customHeight="false" outlineLevel="0" collapsed="false">
      <c r="A16166" s="7" t="s">
        <v>33</v>
      </c>
      <c r="B16166" s="7" t="s">
        <v>114</v>
      </c>
      <c r="C16166" s="7" t="s">
        <v>1354</v>
      </c>
      <c r="D16166" s="7" t="n">
        <v>3</v>
      </c>
      <c r="E16166" s="7" t="n">
        <v>82.65</v>
      </c>
      <c r="F16166" s="7" t="n">
        <v>2</v>
      </c>
      <c r="G16166" s="7" t="n">
        <v>55.1</v>
      </c>
    </row>
    <row r="16167" customFormat="false" ht="15" hidden="false" customHeight="false" outlineLevel="0" collapsed="false">
      <c r="A16167" s="7" t="s">
        <v>33</v>
      </c>
      <c r="B16167" s="7" t="s">
        <v>342</v>
      </c>
      <c r="C16167" s="7" t="s">
        <v>1356</v>
      </c>
      <c r="D16167" s="7" t="n">
        <v>0</v>
      </c>
      <c r="E16167" s="7" t="n">
        <v>0</v>
      </c>
      <c r="F16167" s="7" t="n">
        <v>2</v>
      </c>
      <c r="G16167" s="7" t="n">
        <v>27.68</v>
      </c>
    </row>
    <row r="16168" customFormat="false" ht="15" hidden="false" customHeight="false" outlineLevel="0" collapsed="false">
      <c r="A16168" s="7" t="s">
        <v>33</v>
      </c>
      <c r="B16168" s="7" t="s">
        <v>163</v>
      </c>
      <c r="C16168" s="7" t="s">
        <v>1357</v>
      </c>
      <c r="D16168" s="7" t="n">
        <v>2</v>
      </c>
      <c r="E16168" s="7" t="n">
        <v>35.64</v>
      </c>
      <c r="F16168" s="7" t="n">
        <v>0</v>
      </c>
      <c r="G16168" s="7" t="n">
        <v>0</v>
      </c>
    </row>
    <row r="16169" customFormat="false" ht="15" hidden="false" customHeight="false" outlineLevel="0" collapsed="false">
      <c r="A16169" s="7" t="s">
        <v>33</v>
      </c>
      <c r="B16169" s="7" t="s">
        <v>148</v>
      </c>
      <c r="C16169" s="7" t="s">
        <v>1387</v>
      </c>
      <c r="D16169" s="7" t="n">
        <v>5</v>
      </c>
      <c r="E16169" s="7" t="n">
        <v>82.5</v>
      </c>
      <c r="F16169" s="7" t="n">
        <v>2</v>
      </c>
      <c r="G16169" s="7" t="n">
        <v>33</v>
      </c>
    </row>
    <row r="16170" customFormat="false" ht="15" hidden="false" customHeight="false" outlineLevel="0" collapsed="false">
      <c r="A16170" s="7" t="s">
        <v>33</v>
      </c>
      <c r="B16170" s="7" t="s">
        <v>139</v>
      </c>
      <c r="C16170" s="7" t="s">
        <v>1387</v>
      </c>
      <c r="D16170" s="7" t="n">
        <v>2</v>
      </c>
      <c r="E16170" s="7" t="n">
        <v>33</v>
      </c>
      <c r="F16170" s="7" t="n">
        <v>2</v>
      </c>
      <c r="G16170" s="7" t="n">
        <v>33</v>
      </c>
    </row>
    <row r="16171" customFormat="false" ht="15" hidden="false" customHeight="false" outlineLevel="0" collapsed="false">
      <c r="A16171" s="7" t="s">
        <v>33</v>
      </c>
      <c r="B16171" s="7" t="s">
        <v>189</v>
      </c>
      <c r="C16171" s="7" t="s">
        <v>1387</v>
      </c>
      <c r="D16171" s="7" t="n">
        <v>0</v>
      </c>
      <c r="E16171" s="7" t="n">
        <v>0</v>
      </c>
      <c r="F16171" s="7" t="n">
        <v>2</v>
      </c>
      <c r="G16171" s="7" t="n">
        <v>33</v>
      </c>
    </row>
    <row r="16172" customFormat="false" ht="15" hidden="false" customHeight="false" outlineLevel="0" collapsed="false">
      <c r="A16172" s="7" t="s">
        <v>33</v>
      </c>
      <c r="B16172" s="7" t="s">
        <v>181</v>
      </c>
      <c r="C16172" s="7" t="s">
        <v>1387</v>
      </c>
      <c r="D16172" s="7" t="n">
        <v>4</v>
      </c>
      <c r="E16172" s="7" t="n">
        <v>66</v>
      </c>
      <c r="F16172" s="7" t="n">
        <v>2</v>
      </c>
      <c r="G16172" s="7" t="n">
        <v>33</v>
      </c>
    </row>
    <row r="16173" customFormat="false" ht="15" hidden="false" customHeight="false" outlineLevel="0" collapsed="false">
      <c r="A16173" s="7" t="s">
        <v>33</v>
      </c>
      <c r="B16173" s="7" t="s">
        <v>133</v>
      </c>
      <c r="C16173" s="7" t="s">
        <v>1390</v>
      </c>
      <c r="D16173" s="7" t="n">
        <v>2</v>
      </c>
      <c r="E16173" s="7" t="n">
        <v>41</v>
      </c>
      <c r="F16173" s="7" t="n">
        <v>0</v>
      </c>
      <c r="G16173" s="7" t="n">
        <v>0</v>
      </c>
    </row>
    <row r="16174" customFormat="false" ht="15" hidden="false" customHeight="false" outlineLevel="0" collapsed="false">
      <c r="A16174" s="7" t="s">
        <v>33</v>
      </c>
      <c r="B16174" s="7" t="s">
        <v>154</v>
      </c>
      <c r="C16174" s="7" t="s">
        <v>1390</v>
      </c>
      <c r="D16174" s="7" t="n">
        <v>2</v>
      </c>
      <c r="E16174" s="7" t="n">
        <v>41</v>
      </c>
      <c r="F16174" s="7" t="n">
        <v>0</v>
      </c>
      <c r="G16174" s="7" t="n">
        <v>0</v>
      </c>
    </row>
    <row r="16175" customFormat="false" ht="15" hidden="false" customHeight="false" outlineLevel="0" collapsed="false">
      <c r="A16175" s="7" t="s">
        <v>33</v>
      </c>
      <c r="B16175" s="7" t="s">
        <v>167</v>
      </c>
      <c r="C16175" s="7" t="s">
        <v>1390</v>
      </c>
      <c r="D16175" s="7" t="n">
        <v>2</v>
      </c>
      <c r="E16175" s="7" t="n">
        <v>41</v>
      </c>
      <c r="F16175" s="7" t="n">
        <v>2</v>
      </c>
      <c r="G16175" s="7" t="n">
        <v>41</v>
      </c>
    </row>
    <row r="16176" customFormat="false" ht="15" hidden="false" customHeight="false" outlineLevel="0" collapsed="false">
      <c r="A16176" s="7" t="s">
        <v>33</v>
      </c>
      <c r="B16176" s="7" t="s">
        <v>293</v>
      </c>
      <c r="C16176" s="7" t="s">
        <v>1403</v>
      </c>
      <c r="D16176" s="7" t="n">
        <v>2</v>
      </c>
      <c r="E16176" s="7" t="n">
        <v>272.6</v>
      </c>
      <c r="F16176" s="7" t="n">
        <v>0</v>
      </c>
      <c r="G16176" s="7" t="n">
        <v>0</v>
      </c>
    </row>
    <row r="16177" customFormat="false" ht="15" hidden="false" customHeight="false" outlineLevel="0" collapsed="false">
      <c r="A16177" s="7" t="s">
        <v>33</v>
      </c>
      <c r="B16177" s="7" t="s">
        <v>130</v>
      </c>
      <c r="C16177" s="7" t="s">
        <v>1425</v>
      </c>
      <c r="D16177" s="7" t="n">
        <v>2</v>
      </c>
      <c r="E16177" s="7" t="n">
        <v>70</v>
      </c>
      <c r="F16177" s="7" t="n">
        <v>0</v>
      </c>
      <c r="G16177" s="7" t="n">
        <v>0</v>
      </c>
    </row>
    <row r="16178" customFormat="false" ht="15" hidden="false" customHeight="false" outlineLevel="0" collapsed="false">
      <c r="A16178" s="7" t="s">
        <v>33</v>
      </c>
      <c r="B16178" s="7" t="s">
        <v>152</v>
      </c>
      <c r="C16178" s="7" t="s">
        <v>1425</v>
      </c>
      <c r="D16178" s="7" t="n">
        <v>2</v>
      </c>
      <c r="E16178" s="7" t="n">
        <v>70</v>
      </c>
      <c r="F16178" s="7" t="n">
        <v>1</v>
      </c>
      <c r="G16178" s="7" t="n">
        <v>35</v>
      </c>
    </row>
    <row r="16179" customFormat="false" ht="15" hidden="false" customHeight="false" outlineLevel="0" collapsed="false">
      <c r="A16179" s="7" t="s">
        <v>33</v>
      </c>
      <c r="B16179" s="7" t="s">
        <v>198</v>
      </c>
      <c r="C16179" s="7" t="s">
        <v>1425</v>
      </c>
      <c r="D16179" s="7" t="n">
        <v>3</v>
      </c>
      <c r="E16179" s="7" t="n">
        <v>105</v>
      </c>
      <c r="F16179" s="7" t="n">
        <v>0</v>
      </c>
      <c r="G16179" s="7" t="n">
        <v>0</v>
      </c>
    </row>
    <row r="16180" customFormat="false" ht="15" hidden="false" customHeight="false" outlineLevel="0" collapsed="false">
      <c r="A16180" s="7" t="s">
        <v>33</v>
      </c>
      <c r="B16180" s="7" t="s">
        <v>232</v>
      </c>
      <c r="C16180" s="7" t="s">
        <v>1432</v>
      </c>
      <c r="D16180" s="7" t="n">
        <v>3</v>
      </c>
      <c r="E16180" s="7" t="n">
        <v>51</v>
      </c>
      <c r="F16180" s="7" t="n">
        <v>0</v>
      </c>
      <c r="G16180" s="7" t="n">
        <v>0</v>
      </c>
    </row>
    <row r="16181" customFormat="false" ht="15" hidden="false" customHeight="false" outlineLevel="0" collapsed="false">
      <c r="A16181" s="7" t="s">
        <v>33</v>
      </c>
      <c r="B16181" s="7" t="s">
        <v>212</v>
      </c>
      <c r="C16181" s="7" t="s">
        <v>1432</v>
      </c>
      <c r="D16181" s="7" t="n">
        <v>1</v>
      </c>
      <c r="E16181" s="7" t="n">
        <v>17</v>
      </c>
      <c r="F16181" s="7" t="n">
        <v>1</v>
      </c>
      <c r="G16181" s="7" t="n">
        <v>17</v>
      </c>
    </row>
    <row r="16182" customFormat="false" ht="15" hidden="false" customHeight="false" outlineLevel="0" collapsed="false">
      <c r="A16182" s="7" t="s">
        <v>33</v>
      </c>
      <c r="B16182" s="7" t="s">
        <v>227</v>
      </c>
      <c r="C16182" s="7" t="s">
        <v>1432</v>
      </c>
      <c r="D16182" s="7" t="n">
        <v>0</v>
      </c>
      <c r="E16182" s="7" t="n">
        <v>0</v>
      </c>
      <c r="F16182" s="7" t="n">
        <v>2</v>
      </c>
      <c r="G16182" s="7" t="n">
        <v>34</v>
      </c>
    </row>
    <row r="16183" customFormat="false" ht="15" hidden="false" customHeight="false" outlineLevel="0" collapsed="false">
      <c r="A16183" s="7" t="s">
        <v>33</v>
      </c>
      <c r="B16183" s="7" t="s">
        <v>312</v>
      </c>
      <c r="C16183" s="7" t="s">
        <v>1432</v>
      </c>
      <c r="D16183" s="7" t="n">
        <v>0</v>
      </c>
      <c r="E16183" s="7" t="n">
        <v>0</v>
      </c>
      <c r="F16183" s="7" t="n">
        <v>1</v>
      </c>
      <c r="G16183" s="7" t="n">
        <v>17</v>
      </c>
    </row>
    <row r="16184" customFormat="false" ht="15" hidden="false" customHeight="false" outlineLevel="0" collapsed="false">
      <c r="A16184" s="7" t="s">
        <v>33</v>
      </c>
      <c r="B16184" s="7" t="s">
        <v>192</v>
      </c>
      <c r="C16184" s="7" t="s">
        <v>1311</v>
      </c>
      <c r="D16184" s="7" t="n">
        <v>3</v>
      </c>
      <c r="E16184" s="7" t="n">
        <v>60</v>
      </c>
      <c r="F16184" s="7" t="n">
        <v>4</v>
      </c>
      <c r="G16184" s="7" t="n">
        <v>80</v>
      </c>
    </row>
    <row r="16185" customFormat="false" ht="15" hidden="false" customHeight="false" outlineLevel="0" collapsed="false">
      <c r="A16185" s="7" t="s">
        <v>33</v>
      </c>
      <c r="B16185" s="7" t="s">
        <v>217</v>
      </c>
      <c r="C16185" s="7" t="s">
        <v>1446</v>
      </c>
      <c r="D16185" s="7" t="n">
        <v>1</v>
      </c>
      <c r="E16185" s="7" t="n">
        <v>8.73</v>
      </c>
      <c r="F16185" s="7" t="n">
        <v>0</v>
      </c>
      <c r="G16185" s="7" t="n">
        <v>0</v>
      </c>
    </row>
    <row r="16186" customFormat="false" ht="15" hidden="false" customHeight="false" outlineLevel="0" collapsed="false">
      <c r="A16186" s="7" t="s">
        <v>33</v>
      </c>
      <c r="B16186" s="7" t="s">
        <v>124</v>
      </c>
      <c r="C16186" s="7" t="s">
        <v>1449</v>
      </c>
      <c r="D16186" s="7" t="n">
        <v>6</v>
      </c>
      <c r="E16186" s="7" t="n">
        <v>88.8</v>
      </c>
      <c r="F16186" s="7" t="n">
        <v>0</v>
      </c>
      <c r="G16186" s="7" t="n">
        <v>0</v>
      </c>
    </row>
    <row r="16187" customFormat="false" ht="15" hidden="false" customHeight="false" outlineLevel="0" collapsed="false">
      <c r="A16187" s="7" t="s">
        <v>33</v>
      </c>
      <c r="B16187" s="7" t="s">
        <v>197</v>
      </c>
      <c r="C16187" s="7" t="s">
        <v>1461</v>
      </c>
      <c r="D16187" s="7" t="n">
        <v>3</v>
      </c>
      <c r="E16187" s="7" t="n">
        <v>31.2</v>
      </c>
      <c r="F16187" s="7" t="n">
        <v>3</v>
      </c>
      <c r="G16187" s="7" t="n">
        <v>31.2</v>
      </c>
    </row>
    <row r="16188" customFormat="false" ht="15" hidden="false" customHeight="false" outlineLevel="0" collapsed="false">
      <c r="A16188" s="7" t="s">
        <v>33</v>
      </c>
      <c r="B16188" s="7" t="s">
        <v>868</v>
      </c>
      <c r="C16188" s="7" t="s">
        <v>1573</v>
      </c>
      <c r="D16188" s="7" t="n">
        <v>5</v>
      </c>
      <c r="E16188" s="7" t="n">
        <v>92.5</v>
      </c>
      <c r="F16188" s="7" t="n">
        <v>2</v>
      </c>
      <c r="G16188" s="7" t="n">
        <v>37</v>
      </c>
    </row>
    <row r="16189" customFormat="false" ht="15" hidden="false" customHeight="false" outlineLevel="0" collapsed="false">
      <c r="A16189" s="7" t="s">
        <v>33</v>
      </c>
      <c r="B16189" s="7" t="s">
        <v>910</v>
      </c>
      <c r="C16189" s="7" t="s">
        <v>1574</v>
      </c>
      <c r="D16189" s="7" t="n">
        <v>2</v>
      </c>
      <c r="E16189" s="7" t="n">
        <v>50</v>
      </c>
      <c r="F16189" s="7" t="n">
        <v>4</v>
      </c>
      <c r="G16189" s="7" t="n">
        <v>100</v>
      </c>
    </row>
    <row r="16190" customFormat="false" ht="15" hidden="false" customHeight="false" outlineLevel="0" collapsed="false">
      <c r="A16190" s="7" t="s">
        <v>33</v>
      </c>
      <c r="B16190" s="7" t="s">
        <v>899</v>
      </c>
      <c r="C16190" s="7" t="s">
        <v>1429</v>
      </c>
      <c r="D16190" s="7" t="n">
        <v>3</v>
      </c>
      <c r="E16190" s="7" t="n">
        <v>62.4</v>
      </c>
      <c r="F16190" s="7" t="n">
        <v>2</v>
      </c>
      <c r="G16190" s="7" t="n">
        <v>41.6</v>
      </c>
    </row>
    <row r="16191" customFormat="false" ht="15" hidden="false" customHeight="false" outlineLevel="0" collapsed="false">
      <c r="A16191" s="7" t="s">
        <v>33</v>
      </c>
      <c r="B16191" s="7" t="s">
        <v>86</v>
      </c>
      <c r="C16191" s="7" t="s">
        <v>1271</v>
      </c>
      <c r="D16191" s="7" t="n">
        <v>6</v>
      </c>
      <c r="E16191" s="7" t="n">
        <v>390</v>
      </c>
      <c r="F16191" s="7" t="n">
        <v>0</v>
      </c>
      <c r="G16191" s="7" t="n">
        <v>0</v>
      </c>
    </row>
    <row r="16192" customFormat="false" ht="15" hidden="false" customHeight="false" outlineLevel="0" collapsed="false">
      <c r="A16192" s="7" t="s">
        <v>33</v>
      </c>
      <c r="B16192" s="7" t="s">
        <v>88</v>
      </c>
      <c r="C16192" s="7" t="s">
        <v>1271</v>
      </c>
      <c r="D16192" s="7" t="n">
        <v>7</v>
      </c>
      <c r="E16192" s="7" t="n">
        <v>455</v>
      </c>
      <c r="F16192" s="7" t="n">
        <v>0</v>
      </c>
      <c r="G16192" s="7" t="n">
        <v>0</v>
      </c>
    </row>
    <row r="16193" customFormat="false" ht="15" hidden="false" customHeight="false" outlineLevel="0" collapsed="false">
      <c r="A16193" s="7" t="s">
        <v>33</v>
      </c>
      <c r="B16193" s="7" t="s">
        <v>447</v>
      </c>
      <c r="C16193" s="7" t="s">
        <v>1273</v>
      </c>
      <c r="D16193" s="7" t="n">
        <v>3</v>
      </c>
      <c r="E16193" s="7" t="n">
        <v>526.5</v>
      </c>
      <c r="F16193" s="7" t="n">
        <v>0</v>
      </c>
      <c r="G16193" s="7" t="n">
        <v>0</v>
      </c>
    </row>
    <row r="16194" customFormat="false" ht="15" hidden="false" customHeight="false" outlineLevel="0" collapsed="false">
      <c r="A16194" s="7" t="s">
        <v>33</v>
      </c>
      <c r="B16194" s="7" t="s">
        <v>632</v>
      </c>
      <c r="C16194" s="7" t="s">
        <v>1273</v>
      </c>
      <c r="D16194" s="7" t="n">
        <v>7</v>
      </c>
      <c r="E16194" s="7" t="n">
        <v>1228.5</v>
      </c>
      <c r="F16194" s="7" t="n">
        <v>0</v>
      </c>
      <c r="G16194" s="7" t="n">
        <v>0</v>
      </c>
    </row>
    <row r="16195" customFormat="false" ht="15" hidden="false" customHeight="false" outlineLevel="0" collapsed="false">
      <c r="A16195" s="7" t="s">
        <v>33</v>
      </c>
      <c r="B16195" s="7" t="s">
        <v>151</v>
      </c>
      <c r="C16195" s="7" t="s">
        <v>1276</v>
      </c>
      <c r="D16195" s="7" t="n">
        <v>2</v>
      </c>
      <c r="E16195" s="7" t="n">
        <v>144.68</v>
      </c>
      <c r="F16195" s="7" t="n">
        <v>0</v>
      </c>
      <c r="G16195" s="7" t="n">
        <v>0</v>
      </c>
    </row>
    <row r="16196" customFormat="false" ht="15" hidden="false" customHeight="false" outlineLevel="0" collapsed="false">
      <c r="A16196" s="7" t="s">
        <v>33</v>
      </c>
      <c r="B16196" s="7" t="s">
        <v>172</v>
      </c>
      <c r="C16196" s="7" t="s">
        <v>1276</v>
      </c>
      <c r="D16196" s="7" t="n">
        <v>4</v>
      </c>
      <c r="E16196" s="7" t="n">
        <v>289.36</v>
      </c>
      <c r="F16196" s="7" t="n">
        <v>0</v>
      </c>
      <c r="G16196" s="7" t="n">
        <v>0</v>
      </c>
    </row>
    <row r="16197" customFormat="false" ht="15" hidden="false" customHeight="false" outlineLevel="0" collapsed="false">
      <c r="A16197" s="7" t="s">
        <v>33</v>
      </c>
      <c r="B16197" s="7" t="s">
        <v>157</v>
      </c>
      <c r="C16197" s="7" t="s">
        <v>1276</v>
      </c>
      <c r="D16197" s="7" t="n">
        <v>2</v>
      </c>
      <c r="E16197" s="7" t="n">
        <v>144.68</v>
      </c>
      <c r="F16197" s="7" t="n">
        <v>0</v>
      </c>
      <c r="G16197" s="7" t="n">
        <v>0</v>
      </c>
    </row>
    <row r="16198" customFormat="false" ht="15" hidden="false" customHeight="false" outlineLevel="0" collapsed="false">
      <c r="A16198" s="7" t="s">
        <v>33</v>
      </c>
      <c r="B16198" s="7" t="s">
        <v>258</v>
      </c>
      <c r="C16198" s="7" t="s">
        <v>1276</v>
      </c>
      <c r="D16198" s="7" t="n">
        <v>3</v>
      </c>
      <c r="E16198" s="7" t="n">
        <v>217.02</v>
      </c>
      <c r="F16198" s="7" t="n">
        <v>0</v>
      </c>
      <c r="G16198" s="7" t="n">
        <v>0</v>
      </c>
    </row>
    <row r="16199" customFormat="false" ht="15" hidden="false" customHeight="false" outlineLevel="0" collapsed="false">
      <c r="A16199" s="7" t="s">
        <v>33</v>
      </c>
      <c r="B16199" s="7" t="s">
        <v>106</v>
      </c>
      <c r="C16199" s="7" t="s">
        <v>1291</v>
      </c>
      <c r="D16199" s="7" t="n">
        <v>7</v>
      </c>
      <c r="E16199" s="7" t="n">
        <v>171.01</v>
      </c>
      <c r="F16199" s="7" t="n">
        <v>0</v>
      </c>
      <c r="G16199" s="7" t="n">
        <v>0</v>
      </c>
    </row>
    <row r="16200" customFormat="false" ht="15" hidden="false" customHeight="false" outlineLevel="0" collapsed="false">
      <c r="A16200" s="7" t="s">
        <v>33</v>
      </c>
      <c r="B16200" s="7" t="s">
        <v>96</v>
      </c>
      <c r="C16200" s="7" t="s">
        <v>1291</v>
      </c>
      <c r="D16200" s="7" t="n">
        <v>7</v>
      </c>
      <c r="E16200" s="7" t="n">
        <v>171.01</v>
      </c>
      <c r="F16200" s="7" t="n">
        <v>0</v>
      </c>
      <c r="G16200" s="7" t="n">
        <v>0</v>
      </c>
    </row>
    <row r="16201" customFormat="false" ht="15" hidden="false" customHeight="false" outlineLevel="0" collapsed="false">
      <c r="A16201" s="7" t="s">
        <v>33</v>
      </c>
      <c r="B16201" s="7" t="s">
        <v>110</v>
      </c>
      <c r="C16201" s="7" t="s">
        <v>1291</v>
      </c>
      <c r="D16201" s="7" t="n">
        <v>7</v>
      </c>
      <c r="E16201" s="7" t="n">
        <v>171.01</v>
      </c>
      <c r="F16201" s="7" t="n">
        <v>0</v>
      </c>
      <c r="G16201" s="7" t="n">
        <v>0</v>
      </c>
    </row>
    <row r="16202" customFormat="false" ht="15" hidden="false" customHeight="false" outlineLevel="0" collapsed="false">
      <c r="A16202" s="7" t="s">
        <v>33</v>
      </c>
      <c r="B16202" s="7" t="s">
        <v>173</v>
      </c>
      <c r="C16202" s="7" t="s">
        <v>1291</v>
      </c>
      <c r="D16202" s="7" t="n">
        <v>7</v>
      </c>
      <c r="E16202" s="7" t="n">
        <v>171.01</v>
      </c>
      <c r="F16202" s="7" t="n">
        <v>0</v>
      </c>
      <c r="G16202" s="7" t="n">
        <v>0</v>
      </c>
    </row>
    <row r="16203" customFormat="false" ht="15" hidden="false" customHeight="false" outlineLevel="0" collapsed="false">
      <c r="A16203" s="7" t="s">
        <v>33</v>
      </c>
      <c r="B16203" s="7" t="s">
        <v>83</v>
      </c>
      <c r="C16203" s="7" t="s">
        <v>1303</v>
      </c>
      <c r="D16203" s="7" t="n">
        <v>3</v>
      </c>
      <c r="E16203" s="7" t="n">
        <v>136.5</v>
      </c>
      <c r="F16203" s="7" t="n">
        <v>0</v>
      </c>
      <c r="G16203" s="7" t="n">
        <v>0</v>
      </c>
    </row>
    <row r="16204" customFormat="false" ht="15" hidden="false" customHeight="false" outlineLevel="0" collapsed="false">
      <c r="A16204" s="7" t="s">
        <v>33</v>
      </c>
      <c r="B16204" s="7" t="s">
        <v>187</v>
      </c>
      <c r="C16204" s="7" t="s">
        <v>1309</v>
      </c>
      <c r="D16204" s="7" t="n">
        <v>16</v>
      </c>
      <c r="E16204" s="7" t="n">
        <v>1244.8</v>
      </c>
      <c r="F16204" s="7" t="n">
        <v>0</v>
      </c>
      <c r="G16204" s="7" t="n">
        <v>0</v>
      </c>
    </row>
    <row r="16205" customFormat="false" ht="15" hidden="false" customHeight="false" outlineLevel="0" collapsed="false">
      <c r="A16205" s="7" t="s">
        <v>33</v>
      </c>
      <c r="B16205" s="7" t="s">
        <v>193</v>
      </c>
      <c r="C16205" s="7" t="s">
        <v>1316</v>
      </c>
      <c r="D16205" s="7" t="n">
        <v>1</v>
      </c>
      <c r="E16205" s="7" t="n">
        <v>47.23</v>
      </c>
      <c r="F16205" s="7" t="n">
        <v>0</v>
      </c>
      <c r="G16205" s="7" t="n">
        <v>0</v>
      </c>
    </row>
    <row r="16206" customFormat="false" ht="15" hidden="false" customHeight="false" outlineLevel="0" collapsed="false">
      <c r="A16206" s="7" t="s">
        <v>33</v>
      </c>
      <c r="B16206" s="7" t="s">
        <v>144</v>
      </c>
      <c r="C16206" s="7" t="s">
        <v>1320</v>
      </c>
      <c r="D16206" s="7" t="n">
        <v>3</v>
      </c>
      <c r="E16206" s="7" t="n">
        <v>189.81</v>
      </c>
      <c r="F16206" s="7" t="n">
        <v>0</v>
      </c>
      <c r="G16206" s="7" t="n">
        <v>0</v>
      </c>
    </row>
    <row r="16207" customFormat="false" ht="15" hidden="false" customHeight="false" outlineLevel="0" collapsed="false">
      <c r="A16207" s="7" t="s">
        <v>33</v>
      </c>
      <c r="B16207" s="7" t="s">
        <v>138</v>
      </c>
      <c r="C16207" s="7" t="s">
        <v>1320</v>
      </c>
      <c r="D16207" s="7" t="n">
        <v>3</v>
      </c>
      <c r="E16207" s="7" t="n">
        <v>189.81</v>
      </c>
      <c r="F16207" s="7" t="n">
        <v>0</v>
      </c>
      <c r="G16207" s="7" t="n">
        <v>0</v>
      </c>
    </row>
    <row r="16208" customFormat="false" ht="15" hidden="false" customHeight="false" outlineLevel="0" collapsed="false">
      <c r="A16208" s="7" t="s">
        <v>33</v>
      </c>
      <c r="B16208" s="7" t="s">
        <v>166</v>
      </c>
      <c r="C16208" s="7" t="s">
        <v>1320</v>
      </c>
      <c r="D16208" s="7" t="n">
        <v>3</v>
      </c>
      <c r="E16208" s="7" t="n">
        <v>189.81</v>
      </c>
      <c r="F16208" s="7" t="n">
        <v>0</v>
      </c>
      <c r="G16208" s="7" t="n">
        <v>0</v>
      </c>
    </row>
    <row r="16209" customFormat="false" ht="15" hidden="false" customHeight="false" outlineLevel="0" collapsed="false">
      <c r="A16209" s="7" t="s">
        <v>33</v>
      </c>
      <c r="B16209" s="7" t="s">
        <v>141</v>
      </c>
      <c r="C16209" s="7" t="s">
        <v>1334</v>
      </c>
      <c r="D16209" s="7" t="n">
        <v>0</v>
      </c>
      <c r="E16209" s="7" t="n">
        <v>0</v>
      </c>
      <c r="F16209" s="7" t="n">
        <v>13</v>
      </c>
      <c r="G16209" s="7" t="n">
        <v>221</v>
      </c>
    </row>
    <row r="16210" customFormat="false" ht="15" hidden="false" customHeight="false" outlineLevel="0" collapsed="false">
      <c r="A16210" s="7" t="s">
        <v>33</v>
      </c>
      <c r="B16210" s="7" t="s">
        <v>125</v>
      </c>
      <c r="C16210" s="7" t="s">
        <v>1334</v>
      </c>
      <c r="D16210" s="7" t="n">
        <v>0</v>
      </c>
      <c r="E16210" s="7" t="n">
        <v>0</v>
      </c>
      <c r="F16210" s="7" t="n">
        <v>13</v>
      </c>
      <c r="G16210" s="7" t="n">
        <v>221</v>
      </c>
    </row>
    <row r="16211" customFormat="false" ht="15" hidden="false" customHeight="false" outlineLevel="0" collapsed="false">
      <c r="A16211" s="7" t="s">
        <v>33</v>
      </c>
      <c r="B16211" s="7" t="s">
        <v>177</v>
      </c>
      <c r="C16211" s="7" t="s">
        <v>1334</v>
      </c>
      <c r="D16211" s="7" t="n">
        <v>1</v>
      </c>
      <c r="E16211" s="7" t="n">
        <v>17</v>
      </c>
      <c r="F16211" s="7" t="n">
        <v>0</v>
      </c>
      <c r="G16211" s="7" t="n">
        <v>0</v>
      </c>
    </row>
    <row r="16212" customFormat="false" ht="15" hidden="false" customHeight="false" outlineLevel="0" collapsed="false">
      <c r="A16212" s="7" t="s">
        <v>33</v>
      </c>
      <c r="B16212" s="7" t="s">
        <v>246</v>
      </c>
      <c r="C16212" s="7" t="s">
        <v>1345</v>
      </c>
      <c r="D16212" s="7" t="n">
        <v>6</v>
      </c>
      <c r="E16212" s="7" t="n">
        <v>57</v>
      </c>
      <c r="F16212" s="7" t="n">
        <v>0</v>
      </c>
      <c r="G16212" s="7" t="n">
        <v>0</v>
      </c>
    </row>
    <row r="16213" customFormat="false" ht="15" hidden="false" customHeight="false" outlineLevel="0" collapsed="false">
      <c r="A16213" s="7" t="s">
        <v>33</v>
      </c>
      <c r="B16213" s="7" t="s">
        <v>297</v>
      </c>
      <c r="C16213" s="7" t="s">
        <v>1348</v>
      </c>
      <c r="D16213" s="7" t="n">
        <v>6</v>
      </c>
      <c r="E16213" s="7" t="n">
        <v>48.48</v>
      </c>
      <c r="F16213" s="7" t="n">
        <v>0</v>
      </c>
      <c r="G16213" s="7" t="n">
        <v>0</v>
      </c>
    </row>
    <row r="16214" customFormat="false" ht="15" hidden="false" customHeight="false" outlineLevel="0" collapsed="false">
      <c r="A16214" s="7" t="s">
        <v>33</v>
      </c>
      <c r="B16214" s="7" t="s">
        <v>150</v>
      </c>
      <c r="C16214" s="7" t="s">
        <v>1349</v>
      </c>
      <c r="D16214" s="7" t="n">
        <v>4</v>
      </c>
      <c r="E16214" s="7" t="n">
        <v>48.72</v>
      </c>
      <c r="F16214" s="7" t="n">
        <v>3</v>
      </c>
      <c r="G16214" s="7" t="n">
        <v>36.54</v>
      </c>
    </row>
    <row r="16215" customFormat="false" ht="15" hidden="false" customHeight="false" outlineLevel="0" collapsed="false">
      <c r="A16215" s="7" t="s">
        <v>33</v>
      </c>
      <c r="B16215" s="7" t="s">
        <v>179</v>
      </c>
      <c r="C16215" s="7" t="s">
        <v>1357</v>
      </c>
      <c r="D16215" s="7" t="n">
        <v>7</v>
      </c>
      <c r="E16215" s="7" t="n">
        <v>113.4</v>
      </c>
      <c r="F16215" s="7" t="n">
        <v>0</v>
      </c>
      <c r="G16215" s="7" t="n">
        <v>0</v>
      </c>
    </row>
    <row r="16216" customFormat="false" ht="15" hidden="false" customHeight="false" outlineLevel="0" collapsed="false">
      <c r="A16216" s="7" t="s">
        <v>33</v>
      </c>
      <c r="B16216" s="7" t="s">
        <v>163</v>
      </c>
      <c r="C16216" s="7" t="s">
        <v>1357</v>
      </c>
      <c r="D16216" s="7" t="n">
        <v>16</v>
      </c>
      <c r="E16216" s="7" t="n">
        <v>285.12</v>
      </c>
      <c r="F16216" s="7" t="n">
        <v>0</v>
      </c>
      <c r="G16216" s="7" t="n">
        <v>0</v>
      </c>
    </row>
    <row r="16217" customFormat="false" ht="15" hidden="false" customHeight="false" outlineLevel="0" collapsed="false">
      <c r="A16217" s="7" t="s">
        <v>33</v>
      </c>
      <c r="B16217" s="7" t="s">
        <v>148</v>
      </c>
      <c r="C16217" s="7" t="s">
        <v>1387</v>
      </c>
      <c r="D16217" s="7" t="n">
        <v>12</v>
      </c>
      <c r="E16217" s="7" t="n">
        <v>198</v>
      </c>
      <c r="F16217" s="7" t="n">
        <v>0</v>
      </c>
      <c r="G16217" s="7" t="n">
        <v>0</v>
      </c>
    </row>
    <row r="16218" customFormat="false" ht="15" hidden="false" customHeight="false" outlineLevel="0" collapsed="false">
      <c r="A16218" s="7" t="s">
        <v>33</v>
      </c>
      <c r="B16218" s="7" t="s">
        <v>139</v>
      </c>
      <c r="C16218" s="7" t="s">
        <v>1387</v>
      </c>
      <c r="D16218" s="7" t="n">
        <v>7</v>
      </c>
      <c r="E16218" s="7" t="n">
        <v>115.5</v>
      </c>
      <c r="F16218" s="7" t="n">
        <v>0</v>
      </c>
      <c r="G16218" s="7" t="n">
        <v>0</v>
      </c>
    </row>
    <row r="16219" customFormat="false" ht="15" hidden="false" customHeight="false" outlineLevel="0" collapsed="false">
      <c r="A16219" s="7" t="s">
        <v>33</v>
      </c>
      <c r="B16219" s="7" t="s">
        <v>167</v>
      </c>
      <c r="C16219" s="7" t="s">
        <v>1390</v>
      </c>
      <c r="D16219" s="7" t="n">
        <v>1</v>
      </c>
      <c r="E16219" s="7" t="n">
        <v>20.5</v>
      </c>
      <c r="F16219" s="7" t="n">
        <v>0</v>
      </c>
      <c r="G16219" s="7" t="n">
        <v>0</v>
      </c>
    </row>
    <row r="16220" customFormat="false" ht="15" hidden="false" customHeight="false" outlineLevel="0" collapsed="false">
      <c r="A16220" s="7" t="s">
        <v>33</v>
      </c>
      <c r="B16220" s="7" t="s">
        <v>130</v>
      </c>
      <c r="C16220" s="7" t="s">
        <v>1425</v>
      </c>
      <c r="D16220" s="7" t="n">
        <v>0</v>
      </c>
      <c r="E16220" s="7" t="n">
        <v>0</v>
      </c>
      <c r="F16220" s="7" t="n">
        <v>4</v>
      </c>
      <c r="G16220" s="7" t="n">
        <v>140</v>
      </c>
    </row>
    <row r="16221" customFormat="false" ht="15" hidden="false" customHeight="false" outlineLevel="0" collapsed="false">
      <c r="A16221" s="7" t="s">
        <v>33</v>
      </c>
      <c r="B16221" s="7" t="s">
        <v>232</v>
      </c>
      <c r="C16221" s="7" t="s">
        <v>1432</v>
      </c>
      <c r="D16221" s="7" t="n">
        <v>0</v>
      </c>
      <c r="E16221" s="7" t="n">
        <v>0</v>
      </c>
      <c r="F16221" s="7" t="n">
        <v>5</v>
      </c>
      <c r="G16221" s="7" t="n">
        <v>85</v>
      </c>
    </row>
    <row r="16222" customFormat="false" ht="15" hidden="false" customHeight="false" outlineLevel="0" collapsed="false">
      <c r="A16222" s="7" t="s">
        <v>33</v>
      </c>
      <c r="B16222" s="7" t="s">
        <v>212</v>
      </c>
      <c r="C16222" s="7" t="s">
        <v>1432</v>
      </c>
      <c r="D16222" s="7" t="n">
        <v>0</v>
      </c>
      <c r="E16222" s="7" t="n">
        <v>0</v>
      </c>
      <c r="F16222" s="7" t="n">
        <v>5</v>
      </c>
      <c r="G16222" s="7" t="n">
        <v>85</v>
      </c>
    </row>
    <row r="16223" customFormat="false" ht="15" hidden="false" customHeight="false" outlineLevel="0" collapsed="false">
      <c r="A16223" s="7" t="s">
        <v>33</v>
      </c>
      <c r="B16223" s="7" t="s">
        <v>395</v>
      </c>
      <c r="C16223" s="7" t="s">
        <v>1273</v>
      </c>
      <c r="D16223" s="7" t="n">
        <v>0</v>
      </c>
      <c r="E16223" s="7" t="n">
        <v>0</v>
      </c>
      <c r="F16223" s="7" t="n">
        <v>2</v>
      </c>
      <c r="G16223" s="7" t="n">
        <v>351</v>
      </c>
    </row>
    <row r="16224" customFormat="false" ht="15" hidden="false" customHeight="false" outlineLevel="0" collapsed="false">
      <c r="A16224" s="7" t="s">
        <v>33</v>
      </c>
      <c r="B16224" s="7" t="s">
        <v>86</v>
      </c>
      <c r="C16224" s="7" t="s">
        <v>1271</v>
      </c>
      <c r="D16224" s="7" t="n">
        <v>0</v>
      </c>
      <c r="E16224" s="7" t="n">
        <v>0</v>
      </c>
      <c r="F16224" s="7" t="n">
        <v>2</v>
      </c>
      <c r="G16224" s="7" t="n">
        <v>312.36</v>
      </c>
    </row>
    <row r="16225" customFormat="false" ht="15" hidden="false" customHeight="false" outlineLevel="0" collapsed="false">
      <c r="A16225" s="7" t="s">
        <v>33</v>
      </c>
      <c r="B16225" s="7" t="s">
        <v>98</v>
      </c>
      <c r="C16225" s="7" t="s">
        <v>1271</v>
      </c>
      <c r="D16225" s="7" t="n">
        <v>0</v>
      </c>
      <c r="E16225" s="7" t="n">
        <v>0</v>
      </c>
      <c r="F16225" s="7" t="n">
        <v>2</v>
      </c>
      <c r="G16225" s="7" t="n">
        <v>312.36</v>
      </c>
    </row>
    <row r="16226" customFormat="false" ht="15" hidden="false" customHeight="false" outlineLevel="0" collapsed="false">
      <c r="A16226" s="7" t="s">
        <v>33</v>
      </c>
      <c r="B16226" s="7" t="s">
        <v>182</v>
      </c>
      <c r="C16226" s="7" t="s">
        <v>1271</v>
      </c>
      <c r="D16226" s="7" t="n">
        <v>0</v>
      </c>
      <c r="E16226" s="7" t="n">
        <v>0</v>
      </c>
      <c r="F16226" s="7" t="n">
        <v>2</v>
      </c>
      <c r="G16226" s="7" t="n">
        <v>312.36</v>
      </c>
    </row>
    <row r="16227" customFormat="false" ht="15" hidden="false" customHeight="false" outlineLevel="0" collapsed="false">
      <c r="A16227" s="7" t="s">
        <v>33</v>
      </c>
      <c r="B16227" s="7" t="s">
        <v>88</v>
      </c>
      <c r="C16227" s="7" t="s">
        <v>1271</v>
      </c>
      <c r="D16227" s="7" t="n">
        <v>0</v>
      </c>
      <c r="E16227" s="7" t="n">
        <v>0</v>
      </c>
      <c r="F16227" s="7" t="n">
        <v>2</v>
      </c>
      <c r="G16227" s="7" t="n">
        <v>312.36</v>
      </c>
    </row>
    <row r="16228" customFormat="false" ht="15" hidden="false" customHeight="false" outlineLevel="0" collapsed="false">
      <c r="A16228" s="7" t="s">
        <v>33</v>
      </c>
      <c r="B16228" s="7" t="s">
        <v>206</v>
      </c>
      <c r="C16228" s="7" t="s">
        <v>1271</v>
      </c>
      <c r="D16228" s="7" t="n">
        <v>0</v>
      </c>
      <c r="E16228" s="7" t="n">
        <v>0</v>
      </c>
      <c r="F16228" s="7" t="n">
        <v>2</v>
      </c>
      <c r="G16228" s="7" t="n">
        <v>312.36</v>
      </c>
    </row>
    <row r="16229" customFormat="false" ht="15" hidden="false" customHeight="false" outlineLevel="0" collapsed="false">
      <c r="A16229" s="7" t="s">
        <v>33</v>
      </c>
      <c r="B16229" s="7" t="s">
        <v>144</v>
      </c>
      <c r="C16229" s="7" t="s">
        <v>1320</v>
      </c>
      <c r="D16229" s="7" t="n">
        <v>0</v>
      </c>
      <c r="E16229" s="7" t="n">
        <v>0</v>
      </c>
      <c r="F16229" s="7" t="n">
        <v>2</v>
      </c>
      <c r="G16229" s="7" t="n">
        <v>246.12</v>
      </c>
    </row>
    <row r="16230" customFormat="false" ht="15" hidden="false" customHeight="false" outlineLevel="0" collapsed="false">
      <c r="A16230" s="7" t="s">
        <v>33</v>
      </c>
      <c r="B16230" s="7" t="s">
        <v>138</v>
      </c>
      <c r="C16230" s="7" t="s">
        <v>1320</v>
      </c>
      <c r="D16230" s="7" t="n">
        <v>0</v>
      </c>
      <c r="E16230" s="7" t="n">
        <v>0</v>
      </c>
      <c r="F16230" s="7" t="n">
        <v>2</v>
      </c>
      <c r="G16230" s="7" t="n">
        <v>246.12</v>
      </c>
    </row>
    <row r="16231" customFormat="false" ht="15" hidden="false" customHeight="false" outlineLevel="0" collapsed="false">
      <c r="A16231" s="7" t="s">
        <v>33</v>
      </c>
      <c r="B16231" s="7" t="s">
        <v>218</v>
      </c>
      <c r="C16231" s="7" t="s">
        <v>1320</v>
      </c>
      <c r="D16231" s="7" t="n">
        <v>0</v>
      </c>
      <c r="E16231" s="7" t="n">
        <v>0</v>
      </c>
      <c r="F16231" s="7" t="n">
        <v>2</v>
      </c>
      <c r="G16231" s="7" t="n">
        <v>246.12</v>
      </c>
    </row>
    <row r="16232" customFormat="false" ht="15" hidden="false" customHeight="false" outlineLevel="0" collapsed="false">
      <c r="A16232" s="7" t="s">
        <v>33</v>
      </c>
      <c r="B16232" s="7" t="s">
        <v>166</v>
      </c>
      <c r="C16232" s="7" t="s">
        <v>1320</v>
      </c>
      <c r="D16232" s="7" t="n">
        <v>0</v>
      </c>
      <c r="E16232" s="7" t="n">
        <v>0</v>
      </c>
      <c r="F16232" s="7" t="n">
        <v>2</v>
      </c>
      <c r="G16232" s="7" t="n">
        <v>246.12</v>
      </c>
    </row>
    <row r="16233" customFormat="false" ht="15" hidden="false" customHeight="false" outlineLevel="0" collapsed="false">
      <c r="A16233" s="7" t="s">
        <v>33</v>
      </c>
      <c r="B16233" s="7" t="s">
        <v>150</v>
      </c>
      <c r="C16233" s="7" t="s">
        <v>1349</v>
      </c>
      <c r="D16233" s="7" t="n">
        <v>0</v>
      </c>
      <c r="E16233" s="7" t="n">
        <v>0</v>
      </c>
      <c r="F16233" s="7" t="n">
        <v>3</v>
      </c>
      <c r="G16233" s="7" t="n">
        <v>74.82</v>
      </c>
    </row>
    <row r="16234" customFormat="false" ht="15" hidden="false" customHeight="false" outlineLevel="0" collapsed="false">
      <c r="A16234" s="7" t="s">
        <v>33</v>
      </c>
      <c r="B16234" s="7" t="s">
        <v>192</v>
      </c>
      <c r="C16234" s="7" t="s">
        <v>1311</v>
      </c>
      <c r="D16234" s="7" t="n">
        <v>0</v>
      </c>
      <c r="E16234" s="7" t="n">
        <v>0</v>
      </c>
      <c r="F16234" s="7" t="n">
        <v>3</v>
      </c>
      <c r="G16234" s="7" t="n">
        <v>168.54</v>
      </c>
    </row>
    <row r="16235" customFormat="false" ht="15" hidden="false" customHeight="false" outlineLevel="0" collapsed="false">
      <c r="A16235" s="7" t="s">
        <v>33</v>
      </c>
      <c r="B16235" s="7" t="s">
        <v>124</v>
      </c>
      <c r="C16235" s="7" t="s">
        <v>1449</v>
      </c>
      <c r="D16235" s="7" t="n">
        <v>0</v>
      </c>
      <c r="E16235" s="7" t="n">
        <v>0</v>
      </c>
      <c r="F16235" s="7" t="n">
        <v>6</v>
      </c>
      <c r="G16235" s="7" t="n">
        <v>172.14</v>
      </c>
    </row>
    <row r="16236" customFormat="false" ht="15" hidden="false" customHeight="false" outlineLevel="0" collapsed="false">
      <c r="A16236" s="7" t="s">
        <v>33</v>
      </c>
      <c r="B16236" s="7" t="s">
        <v>884</v>
      </c>
      <c r="C16236" s="7" t="s">
        <v>1436</v>
      </c>
      <c r="D16236" s="7" t="n">
        <v>0</v>
      </c>
      <c r="E16236" s="7" t="n">
        <v>0</v>
      </c>
      <c r="F16236" s="7" t="n">
        <v>2</v>
      </c>
      <c r="G16236" s="7" t="n">
        <v>162.36</v>
      </c>
    </row>
    <row r="16237" customFormat="false" ht="15" hidden="false" customHeight="false" outlineLevel="0" collapsed="false">
      <c r="A16237" s="7" t="s">
        <v>33</v>
      </c>
      <c r="B16237" s="7" t="s">
        <v>194</v>
      </c>
      <c r="C16237" s="7" t="s">
        <v>1269</v>
      </c>
      <c r="D16237" s="7" t="n">
        <v>0</v>
      </c>
      <c r="E16237" s="7" t="n">
        <v>0</v>
      </c>
      <c r="F16237" s="7" t="n">
        <v>1</v>
      </c>
      <c r="G16237" s="7" t="n">
        <v>65</v>
      </c>
    </row>
    <row r="16238" customFormat="false" ht="15" hidden="false" customHeight="false" outlineLevel="0" collapsed="false">
      <c r="A16238" s="7" t="s">
        <v>33</v>
      </c>
      <c r="B16238" s="7" t="s">
        <v>235</v>
      </c>
      <c r="C16238" s="7" t="s">
        <v>1269</v>
      </c>
      <c r="D16238" s="7" t="n">
        <v>0</v>
      </c>
      <c r="E16238" s="7" t="n">
        <v>0</v>
      </c>
      <c r="F16238" s="7" t="n">
        <v>1</v>
      </c>
      <c r="G16238" s="7" t="n">
        <v>65</v>
      </c>
    </row>
    <row r="16239" customFormat="false" ht="15" hidden="false" customHeight="false" outlineLevel="0" collapsed="false">
      <c r="A16239" s="7" t="s">
        <v>33</v>
      </c>
      <c r="B16239" s="7" t="s">
        <v>207</v>
      </c>
      <c r="C16239" s="7" t="s">
        <v>1269</v>
      </c>
      <c r="D16239" s="7" t="n">
        <v>0</v>
      </c>
      <c r="E16239" s="7" t="n">
        <v>0</v>
      </c>
      <c r="F16239" s="7" t="n">
        <v>1</v>
      </c>
      <c r="G16239" s="7" t="n">
        <v>65</v>
      </c>
    </row>
    <row r="16240" customFormat="false" ht="15" hidden="false" customHeight="false" outlineLevel="0" collapsed="false">
      <c r="A16240" s="7" t="s">
        <v>33</v>
      </c>
      <c r="B16240" s="7" t="s">
        <v>151</v>
      </c>
      <c r="C16240" s="7" t="s">
        <v>1276</v>
      </c>
      <c r="D16240" s="7" t="n">
        <v>0</v>
      </c>
      <c r="E16240" s="7" t="n">
        <v>0</v>
      </c>
      <c r="F16240" s="7" t="n">
        <v>1</v>
      </c>
      <c r="G16240" s="7" t="n">
        <v>72.34</v>
      </c>
    </row>
    <row r="16241" customFormat="false" ht="15" hidden="false" customHeight="false" outlineLevel="0" collapsed="false">
      <c r="A16241" s="7" t="s">
        <v>33</v>
      </c>
      <c r="B16241" s="7" t="s">
        <v>172</v>
      </c>
      <c r="C16241" s="7" t="s">
        <v>1276</v>
      </c>
      <c r="D16241" s="7" t="n">
        <v>0</v>
      </c>
      <c r="E16241" s="7" t="n">
        <v>0</v>
      </c>
      <c r="F16241" s="7" t="n">
        <v>1</v>
      </c>
      <c r="G16241" s="7" t="n">
        <v>72.34</v>
      </c>
    </row>
    <row r="16242" customFormat="false" ht="15" hidden="false" customHeight="false" outlineLevel="0" collapsed="false">
      <c r="A16242" s="7" t="s">
        <v>33</v>
      </c>
      <c r="B16242" s="7" t="s">
        <v>106</v>
      </c>
      <c r="C16242" s="7" t="s">
        <v>1291</v>
      </c>
      <c r="D16242" s="7" t="n">
        <v>0</v>
      </c>
      <c r="E16242" s="7" t="n">
        <v>0</v>
      </c>
      <c r="F16242" s="7" t="n">
        <v>1</v>
      </c>
      <c r="G16242" s="7" t="n">
        <v>24.43</v>
      </c>
    </row>
    <row r="16243" customFormat="false" ht="15" hidden="false" customHeight="false" outlineLevel="0" collapsed="false">
      <c r="A16243" s="7" t="s">
        <v>33</v>
      </c>
      <c r="B16243" s="7" t="s">
        <v>96</v>
      </c>
      <c r="C16243" s="7" t="s">
        <v>1291</v>
      </c>
      <c r="D16243" s="7" t="n">
        <v>0</v>
      </c>
      <c r="E16243" s="7" t="n">
        <v>0</v>
      </c>
      <c r="F16243" s="7" t="n">
        <v>2</v>
      </c>
      <c r="G16243" s="7" t="n">
        <v>48.86</v>
      </c>
    </row>
    <row r="16244" customFormat="false" ht="15" hidden="false" customHeight="false" outlineLevel="0" collapsed="false">
      <c r="A16244" s="7" t="s">
        <v>33</v>
      </c>
      <c r="B16244" s="7" t="s">
        <v>110</v>
      </c>
      <c r="C16244" s="7" t="s">
        <v>1291</v>
      </c>
      <c r="D16244" s="7" t="n">
        <v>0</v>
      </c>
      <c r="E16244" s="7" t="n">
        <v>0</v>
      </c>
      <c r="F16244" s="7" t="n">
        <v>2</v>
      </c>
      <c r="G16244" s="7" t="n">
        <v>48.86</v>
      </c>
    </row>
    <row r="16245" customFormat="false" ht="15" hidden="false" customHeight="false" outlineLevel="0" collapsed="false">
      <c r="A16245" s="7" t="s">
        <v>33</v>
      </c>
      <c r="B16245" s="7" t="s">
        <v>173</v>
      </c>
      <c r="C16245" s="7" t="s">
        <v>1291</v>
      </c>
      <c r="D16245" s="7" t="n">
        <v>0</v>
      </c>
      <c r="E16245" s="7" t="n">
        <v>0</v>
      </c>
      <c r="F16245" s="7" t="n">
        <v>2</v>
      </c>
      <c r="G16245" s="7" t="n">
        <v>48.86</v>
      </c>
    </row>
    <row r="16246" customFormat="false" ht="15" hidden="false" customHeight="false" outlineLevel="0" collapsed="false">
      <c r="A16246" s="7" t="s">
        <v>33</v>
      </c>
      <c r="B16246" s="7" t="s">
        <v>83</v>
      </c>
      <c r="C16246" s="7" t="s">
        <v>1303</v>
      </c>
      <c r="D16246" s="7" t="n">
        <v>0</v>
      </c>
      <c r="E16246" s="7" t="n">
        <v>0</v>
      </c>
      <c r="F16246" s="7" t="n">
        <v>3</v>
      </c>
      <c r="G16246" s="7" t="n">
        <v>136.5</v>
      </c>
    </row>
    <row r="16247" customFormat="false" ht="15" hidden="false" customHeight="false" outlineLevel="0" collapsed="false">
      <c r="A16247" s="7" t="s">
        <v>33</v>
      </c>
      <c r="B16247" s="7" t="s">
        <v>187</v>
      </c>
      <c r="C16247" s="7" t="s">
        <v>1309</v>
      </c>
      <c r="D16247" s="7" t="n">
        <v>0</v>
      </c>
      <c r="E16247" s="7" t="n">
        <v>0</v>
      </c>
      <c r="F16247" s="7" t="n">
        <v>3</v>
      </c>
      <c r="G16247" s="7" t="n">
        <v>233.4</v>
      </c>
    </row>
    <row r="16248" customFormat="false" ht="15" hidden="false" customHeight="false" outlineLevel="0" collapsed="false">
      <c r="A16248" s="7" t="s">
        <v>33</v>
      </c>
      <c r="B16248" s="7" t="s">
        <v>141</v>
      </c>
      <c r="C16248" s="7" t="s">
        <v>1334</v>
      </c>
      <c r="D16248" s="7" t="n">
        <v>0</v>
      </c>
      <c r="E16248" s="7" t="n">
        <v>0</v>
      </c>
      <c r="F16248" s="7" t="n">
        <v>2</v>
      </c>
      <c r="G16248" s="7" t="n">
        <v>34</v>
      </c>
    </row>
    <row r="16249" customFormat="false" ht="15" hidden="false" customHeight="false" outlineLevel="0" collapsed="false">
      <c r="A16249" s="7" t="s">
        <v>33</v>
      </c>
      <c r="B16249" s="7" t="s">
        <v>125</v>
      </c>
      <c r="C16249" s="7" t="s">
        <v>1334</v>
      </c>
      <c r="D16249" s="7" t="n">
        <v>0</v>
      </c>
      <c r="E16249" s="7" t="n">
        <v>0</v>
      </c>
      <c r="F16249" s="7" t="n">
        <v>2</v>
      </c>
      <c r="G16249" s="7" t="n">
        <v>34</v>
      </c>
    </row>
    <row r="16250" customFormat="false" ht="15" hidden="false" customHeight="false" outlineLevel="0" collapsed="false">
      <c r="A16250" s="7" t="s">
        <v>33</v>
      </c>
      <c r="B16250" s="7" t="s">
        <v>169</v>
      </c>
      <c r="C16250" s="7" t="s">
        <v>1334</v>
      </c>
      <c r="D16250" s="7" t="n">
        <v>0</v>
      </c>
      <c r="E16250" s="7" t="n">
        <v>0</v>
      </c>
      <c r="F16250" s="7" t="n">
        <v>2</v>
      </c>
      <c r="G16250" s="7" t="n">
        <v>34</v>
      </c>
    </row>
    <row r="16251" customFormat="false" ht="15" hidden="false" customHeight="false" outlineLevel="0" collapsed="false">
      <c r="A16251" s="7" t="s">
        <v>33</v>
      </c>
      <c r="B16251" s="7" t="s">
        <v>177</v>
      </c>
      <c r="C16251" s="7" t="s">
        <v>1334</v>
      </c>
      <c r="D16251" s="7" t="n">
        <v>0</v>
      </c>
      <c r="E16251" s="7" t="n">
        <v>0</v>
      </c>
      <c r="F16251" s="7" t="n">
        <v>2</v>
      </c>
      <c r="G16251" s="7" t="n">
        <v>34</v>
      </c>
    </row>
    <row r="16252" customFormat="false" ht="15" hidden="false" customHeight="false" outlineLevel="0" collapsed="false">
      <c r="A16252" s="7" t="s">
        <v>33</v>
      </c>
      <c r="B16252" s="7" t="s">
        <v>201</v>
      </c>
      <c r="C16252" s="7" t="s">
        <v>1344</v>
      </c>
      <c r="D16252" s="7" t="n">
        <v>6</v>
      </c>
      <c r="E16252" s="7" t="n">
        <v>57</v>
      </c>
      <c r="F16252" s="7" t="n">
        <v>0</v>
      </c>
      <c r="G16252" s="7" t="n">
        <v>0</v>
      </c>
    </row>
    <row r="16253" customFormat="false" ht="15" hidden="false" customHeight="false" outlineLevel="0" collapsed="false">
      <c r="A16253" s="7" t="s">
        <v>33</v>
      </c>
      <c r="B16253" s="7" t="s">
        <v>150</v>
      </c>
      <c r="C16253" s="7" t="s">
        <v>1349</v>
      </c>
      <c r="D16253" s="7" t="n">
        <v>3</v>
      </c>
      <c r="E16253" s="7" t="n">
        <v>36.54</v>
      </c>
      <c r="F16253" s="7" t="n">
        <v>2</v>
      </c>
      <c r="G16253" s="7" t="n">
        <v>24.36</v>
      </c>
    </row>
    <row r="16254" customFormat="false" ht="15" hidden="false" customHeight="false" outlineLevel="0" collapsed="false">
      <c r="A16254" s="7" t="s">
        <v>33</v>
      </c>
      <c r="B16254" s="7" t="s">
        <v>148</v>
      </c>
      <c r="C16254" s="7" t="s">
        <v>1387</v>
      </c>
      <c r="D16254" s="7" t="n">
        <v>0</v>
      </c>
      <c r="E16254" s="7" t="n">
        <v>0</v>
      </c>
      <c r="F16254" s="7" t="n">
        <v>1</v>
      </c>
      <c r="G16254" s="7" t="n">
        <v>16.5</v>
      </c>
    </row>
    <row r="16255" customFormat="false" ht="15" hidden="false" customHeight="false" outlineLevel="0" collapsed="false">
      <c r="A16255" s="7" t="s">
        <v>33</v>
      </c>
      <c r="B16255" s="7" t="s">
        <v>139</v>
      </c>
      <c r="C16255" s="7" t="s">
        <v>1387</v>
      </c>
      <c r="D16255" s="7" t="n">
        <v>0</v>
      </c>
      <c r="E16255" s="7" t="n">
        <v>0</v>
      </c>
      <c r="F16255" s="7" t="n">
        <v>2</v>
      </c>
      <c r="G16255" s="7" t="n">
        <v>33</v>
      </c>
    </row>
    <row r="16256" customFormat="false" ht="15" hidden="false" customHeight="false" outlineLevel="0" collapsed="false">
      <c r="A16256" s="7" t="s">
        <v>33</v>
      </c>
      <c r="B16256" s="7" t="s">
        <v>189</v>
      </c>
      <c r="C16256" s="7" t="s">
        <v>1387</v>
      </c>
      <c r="D16256" s="7" t="n">
        <v>0</v>
      </c>
      <c r="E16256" s="7" t="n">
        <v>0</v>
      </c>
      <c r="F16256" s="7" t="n">
        <v>2</v>
      </c>
      <c r="G16256" s="7" t="n">
        <v>33</v>
      </c>
    </row>
    <row r="16257" customFormat="false" ht="15" hidden="false" customHeight="false" outlineLevel="0" collapsed="false">
      <c r="A16257" s="7" t="s">
        <v>33</v>
      </c>
      <c r="B16257" s="7" t="s">
        <v>181</v>
      </c>
      <c r="C16257" s="7" t="s">
        <v>1387</v>
      </c>
      <c r="D16257" s="7" t="n">
        <v>0</v>
      </c>
      <c r="E16257" s="7" t="n">
        <v>0</v>
      </c>
      <c r="F16257" s="7" t="n">
        <v>2</v>
      </c>
      <c r="G16257" s="7" t="n">
        <v>33</v>
      </c>
    </row>
    <row r="16258" customFormat="false" ht="15" hidden="false" customHeight="false" outlineLevel="0" collapsed="false">
      <c r="A16258" s="7" t="s">
        <v>33</v>
      </c>
      <c r="B16258" s="7" t="s">
        <v>257</v>
      </c>
      <c r="C16258" s="7" t="s">
        <v>1387</v>
      </c>
      <c r="D16258" s="7" t="n">
        <v>0</v>
      </c>
      <c r="E16258" s="7" t="n">
        <v>0</v>
      </c>
      <c r="F16258" s="7" t="n">
        <v>2</v>
      </c>
      <c r="G16258" s="7" t="n">
        <v>33</v>
      </c>
    </row>
    <row r="16259" customFormat="false" ht="15" hidden="false" customHeight="false" outlineLevel="0" collapsed="false">
      <c r="A16259" s="7" t="s">
        <v>33</v>
      </c>
      <c r="B16259" s="7" t="s">
        <v>133</v>
      </c>
      <c r="C16259" s="7" t="s">
        <v>1390</v>
      </c>
      <c r="D16259" s="7" t="n">
        <v>0</v>
      </c>
      <c r="E16259" s="7" t="n">
        <v>0</v>
      </c>
      <c r="F16259" s="7" t="n">
        <v>2</v>
      </c>
      <c r="G16259" s="7" t="n">
        <v>41</v>
      </c>
    </row>
    <row r="16260" customFormat="false" ht="15" hidden="false" customHeight="false" outlineLevel="0" collapsed="false">
      <c r="A16260" s="7" t="s">
        <v>33</v>
      </c>
      <c r="B16260" s="7" t="s">
        <v>154</v>
      </c>
      <c r="C16260" s="7" t="s">
        <v>1390</v>
      </c>
      <c r="D16260" s="7" t="n">
        <v>0</v>
      </c>
      <c r="E16260" s="7" t="n">
        <v>0</v>
      </c>
      <c r="F16260" s="7" t="n">
        <v>2</v>
      </c>
      <c r="G16260" s="7" t="n">
        <v>41</v>
      </c>
    </row>
    <row r="16261" customFormat="false" ht="15" hidden="false" customHeight="false" outlineLevel="0" collapsed="false">
      <c r="A16261" s="7" t="s">
        <v>33</v>
      </c>
      <c r="B16261" s="7" t="s">
        <v>216</v>
      </c>
      <c r="C16261" s="7" t="s">
        <v>1390</v>
      </c>
      <c r="D16261" s="7" t="n">
        <v>0</v>
      </c>
      <c r="E16261" s="7" t="n">
        <v>0</v>
      </c>
      <c r="F16261" s="7" t="n">
        <v>2</v>
      </c>
      <c r="G16261" s="7" t="n">
        <v>41</v>
      </c>
    </row>
    <row r="16262" customFormat="false" ht="15" hidden="false" customHeight="false" outlineLevel="0" collapsed="false">
      <c r="A16262" s="7" t="s">
        <v>33</v>
      </c>
      <c r="B16262" s="7" t="s">
        <v>167</v>
      </c>
      <c r="C16262" s="7" t="s">
        <v>1390</v>
      </c>
      <c r="D16262" s="7" t="n">
        <v>0</v>
      </c>
      <c r="E16262" s="7" t="n">
        <v>0</v>
      </c>
      <c r="F16262" s="7" t="n">
        <v>2</v>
      </c>
      <c r="G16262" s="7" t="n">
        <v>41</v>
      </c>
    </row>
    <row r="16263" customFormat="false" ht="15" hidden="false" customHeight="false" outlineLevel="0" collapsed="false">
      <c r="A16263" s="7" t="s">
        <v>33</v>
      </c>
      <c r="B16263" s="7" t="s">
        <v>846</v>
      </c>
      <c r="C16263" s="7" t="s">
        <v>1512</v>
      </c>
      <c r="D16263" s="7" t="n">
        <v>2</v>
      </c>
      <c r="E16263" s="7" t="n">
        <v>259.62</v>
      </c>
      <c r="F16263" s="7" t="n">
        <v>0</v>
      </c>
      <c r="G16263" s="7" t="n">
        <v>0</v>
      </c>
    </row>
    <row r="16264" customFormat="false" ht="15" hidden="false" customHeight="false" outlineLevel="0" collapsed="false">
      <c r="A16264" s="7" t="s">
        <v>33</v>
      </c>
      <c r="B16264" s="7" t="s">
        <v>306</v>
      </c>
      <c r="C16264" s="7" t="s">
        <v>1407</v>
      </c>
      <c r="D16264" s="7" t="n">
        <v>0</v>
      </c>
      <c r="E16264" s="7" t="n">
        <v>0</v>
      </c>
      <c r="F16264" s="7" t="n">
        <v>3</v>
      </c>
      <c r="G16264" s="7" t="n">
        <v>42.75</v>
      </c>
    </row>
    <row r="16265" customFormat="false" ht="15" hidden="false" customHeight="false" outlineLevel="0" collapsed="false">
      <c r="A16265" s="7" t="s">
        <v>33</v>
      </c>
      <c r="B16265" s="7" t="s">
        <v>128</v>
      </c>
      <c r="C16265" s="7" t="s">
        <v>1421</v>
      </c>
      <c r="D16265" s="7" t="n">
        <v>0</v>
      </c>
      <c r="E16265" s="7" t="n">
        <v>0</v>
      </c>
      <c r="F16265" s="7" t="n">
        <v>2</v>
      </c>
      <c r="G16265" s="7" t="n">
        <v>50</v>
      </c>
    </row>
    <row r="16266" customFormat="false" ht="15" hidden="false" customHeight="false" outlineLevel="0" collapsed="false">
      <c r="A16266" s="7" t="s">
        <v>33</v>
      </c>
      <c r="B16266" s="7" t="s">
        <v>126</v>
      </c>
      <c r="C16266" s="7" t="s">
        <v>1421</v>
      </c>
      <c r="D16266" s="7" t="n">
        <v>0</v>
      </c>
      <c r="E16266" s="7" t="n">
        <v>0</v>
      </c>
      <c r="F16266" s="7" t="n">
        <v>2</v>
      </c>
      <c r="G16266" s="7" t="n">
        <v>50</v>
      </c>
    </row>
    <row r="16267" customFormat="false" ht="15" hidden="false" customHeight="false" outlineLevel="0" collapsed="false">
      <c r="A16267" s="7" t="s">
        <v>33</v>
      </c>
      <c r="B16267" s="7" t="s">
        <v>122</v>
      </c>
      <c r="C16267" s="7" t="s">
        <v>1421</v>
      </c>
      <c r="D16267" s="7" t="n">
        <v>0</v>
      </c>
      <c r="E16267" s="7" t="n">
        <v>0</v>
      </c>
      <c r="F16267" s="7" t="n">
        <v>2</v>
      </c>
      <c r="G16267" s="7" t="n">
        <v>50</v>
      </c>
    </row>
    <row r="16268" customFormat="false" ht="15" hidden="false" customHeight="false" outlineLevel="0" collapsed="false">
      <c r="A16268" s="7" t="s">
        <v>33</v>
      </c>
      <c r="B16268" s="7" t="s">
        <v>142</v>
      </c>
      <c r="C16268" s="7" t="s">
        <v>1421</v>
      </c>
      <c r="D16268" s="7" t="n">
        <v>0</v>
      </c>
      <c r="E16268" s="7" t="n">
        <v>0</v>
      </c>
      <c r="F16268" s="7" t="n">
        <v>2</v>
      </c>
      <c r="G16268" s="7" t="n">
        <v>50</v>
      </c>
    </row>
    <row r="16269" customFormat="false" ht="15" hidden="false" customHeight="false" outlineLevel="0" collapsed="false">
      <c r="A16269" s="7" t="s">
        <v>33</v>
      </c>
      <c r="B16269" s="7" t="s">
        <v>384</v>
      </c>
      <c r="C16269" s="7" t="s">
        <v>1423</v>
      </c>
      <c r="D16269" s="7" t="n">
        <v>0</v>
      </c>
      <c r="E16269" s="7" t="n">
        <v>0</v>
      </c>
      <c r="F16269" s="7" t="n">
        <v>3</v>
      </c>
      <c r="G16269" s="7" t="n">
        <v>97.29</v>
      </c>
    </row>
    <row r="16270" customFormat="false" ht="15" hidden="false" customHeight="false" outlineLevel="0" collapsed="false">
      <c r="A16270" s="7" t="s">
        <v>33</v>
      </c>
      <c r="B16270" s="7" t="s">
        <v>130</v>
      </c>
      <c r="C16270" s="7" t="s">
        <v>1425</v>
      </c>
      <c r="D16270" s="7" t="n">
        <v>0</v>
      </c>
      <c r="E16270" s="7" t="n">
        <v>0</v>
      </c>
      <c r="F16270" s="7" t="n">
        <v>1</v>
      </c>
      <c r="G16270" s="7" t="n">
        <v>35</v>
      </c>
    </row>
    <row r="16271" customFormat="false" ht="15" hidden="false" customHeight="false" outlineLevel="0" collapsed="false">
      <c r="A16271" s="7" t="s">
        <v>33</v>
      </c>
      <c r="B16271" s="7" t="s">
        <v>198</v>
      </c>
      <c r="C16271" s="7" t="s">
        <v>1425</v>
      </c>
      <c r="D16271" s="7" t="n">
        <v>0</v>
      </c>
      <c r="E16271" s="7" t="n">
        <v>0</v>
      </c>
      <c r="F16271" s="7" t="n">
        <v>1</v>
      </c>
      <c r="G16271" s="7" t="n">
        <v>35</v>
      </c>
    </row>
    <row r="16272" customFormat="false" ht="15" hidden="false" customHeight="false" outlineLevel="0" collapsed="false">
      <c r="A16272" s="7" t="s">
        <v>33</v>
      </c>
      <c r="B16272" s="7" t="s">
        <v>191</v>
      </c>
      <c r="C16272" s="7" t="s">
        <v>1425</v>
      </c>
      <c r="D16272" s="7" t="n">
        <v>0</v>
      </c>
      <c r="E16272" s="7" t="n">
        <v>0</v>
      </c>
      <c r="F16272" s="7" t="n">
        <v>1</v>
      </c>
      <c r="G16272" s="7" t="n">
        <v>35</v>
      </c>
    </row>
    <row r="16273" customFormat="false" ht="15" hidden="false" customHeight="false" outlineLevel="0" collapsed="false">
      <c r="A16273" s="7" t="s">
        <v>33</v>
      </c>
      <c r="B16273" s="7" t="s">
        <v>232</v>
      </c>
      <c r="C16273" s="7" t="s">
        <v>1432</v>
      </c>
      <c r="D16273" s="7" t="n">
        <v>0</v>
      </c>
      <c r="E16273" s="7" t="n">
        <v>0</v>
      </c>
      <c r="F16273" s="7" t="n">
        <v>2</v>
      </c>
      <c r="G16273" s="7" t="n">
        <v>34</v>
      </c>
    </row>
    <row r="16274" customFormat="false" ht="15" hidden="false" customHeight="false" outlineLevel="0" collapsed="false">
      <c r="A16274" s="7" t="s">
        <v>33</v>
      </c>
      <c r="B16274" s="7" t="s">
        <v>312</v>
      </c>
      <c r="C16274" s="7" t="s">
        <v>1432</v>
      </c>
      <c r="D16274" s="7" t="n">
        <v>0</v>
      </c>
      <c r="E16274" s="7" t="n">
        <v>0</v>
      </c>
      <c r="F16274" s="7" t="n">
        <v>2</v>
      </c>
      <c r="G16274" s="7" t="n">
        <v>34</v>
      </c>
    </row>
    <row r="16275" customFormat="false" ht="15" hidden="false" customHeight="false" outlineLevel="0" collapsed="false">
      <c r="A16275" s="7" t="s">
        <v>33</v>
      </c>
      <c r="B16275" s="7" t="s">
        <v>192</v>
      </c>
      <c r="C16275" s="7" t="s">
        <v>1311</v>
      </c>
      <c r="D16275" s="7" t="n">
        <v>0</v>
      </c>
      <c r="E16275" s="7" t="n">
        <v>0</v>
      </c>
      <c r="F16275" s="7" t="n">
        <v>2</v>
      </c>
      <c r="G16275" s="7" t="n">
        <v>40</v>
      </c>
    </row>
    <row r="16276" customFormat="false" ht="15" hidden="false" customHeight="false" outlineLevel="0" collapsed="false">
      <c r="A16276" s="7" t="s">
        <v>33</v>
      </c>
      <c r="B16276" s="7" t="s">
        <v>217</v>
      </c>
      <c r="C16276" s="7" t="s">
        <v>1446</v>
      </c>
      <c r="D16276" s="7" t="n">
        <v>0</v>
      </c>
      <c r="E16276" s="7" t="n">
        <v>0</v>
      </c>
      <c r="F16276" s="7" t="n">
        <v>3</v>
      </c>
      <c r="G16276" s="7" t="n">
        <v>26.19</v>
      </c>
    </row>
    <row r="16277" customFormat="false" ht="15" hidden="false" customHeight="false" outlineLevel="0" collapsed="false">
      <c r="A16277" s="7" t="s">
        <v>33</v>
      </c>
      <c r="B16277" s="7" t="s">
        <v>124</v>
      </c>
      <c r="C16277" s="7" t="s">
        <v>1449</v>
      </c>
      <c r="D16277" s="7" t="n">
        <v>0</v>
      </c>
      <c r="E16277" s="7" t="n">
        <v>0</v>
      </c>
      <c r="F16277" s="7" t="n">
        <v>6</v>
      </c>
      <c r="G16277" s="7" t="n">
        <v>88.8</v>
      </c>
    </row>
    <row r="16278" customFormat="false" ht="15" hidden="false" customHeight="false" outlineLevel="0" collapsed="false">
      <c r="A16278" s="7" t="s">
        <v>33</v>
      </c>
      <c r="B16278" s="7" t="s">
        <v>197</v>
      </c>
      <c r="C16278" s="7" t="s">
        <v>1461</v>
      </c>
      <c r="D16278" s="7" t="n">
        <v>48</v>
      </c>
      <c r="E16278" s="7" t="n">
        <v>499.2</v>
      </c>
      <c r="F16278" s="7" t="n">
        <v>0</v>
      </c>
      <c r="G16278" s="7" t="n">
        <v>0</v>
      </c>
    </row>
    <row r="16279" customFormat="false" ht="15" hidden="false" customHeight="false" outlineLevel="0" collapsed="false">
      <c r="A16279" s="7" t="s">
        <v>33</v>
      </c>
      <c r="B16279" s="7" t="s">
        <v>261</v>
      </c>
      <c r="C16279" s="7" t="s">
        <v>1463</v>
      </c>
      <c r="D16279" s="7" t="n">
        <v>11</v>
      </c>
      <c r="E16279" s="7" t="n">
        <v>197.45</v>
      </c>
      <c r="F16279" s="7" t="n">
        <v>0</v>
      </c>
      <c r="G16279" s="7" t="n">
        <v>0</v>
      </c>
    </row>
    <row r="16280" customFormat="false" ht="15" hidden="false" customHeight="false" outlineLevel="0" collapsed="false">
      <c r="A16280" s="7" t="s">
        <v>33</v>
      </c>
      <c r="B16280" s="7" t="s">
        <v>357</v>
      </c>
      <c r="C16280" s="7" t="s">
        <v>1465</v>
      </c>
      <c r="D16280" s="7" t="n">
        <v>3</v>
      </c>
      <c r="E16280" s="7" t="n">
        <v>17.43</v>
      </c>
      <c r="F16280" s="7" t="n">
        <v>2</v>
      </c>
      <c r="G16280" s="7" t="n">
        <v>11.62</v>
      </c>
    </row>
    <row r="16281" customFormat="false" ht="15" hidden="false" customHeight="false" outlineLevel="0" collapsed="false">
      <c r="A16281" s="7" t="s">
        <v>33</v>
      </c>
      <c r="B16281" s="7" t="s">
        <v>909</v>
      </c>
      <c r="C16281" s="7" t="s">
        <v>1573</v>
      </c>
      <c r="D16281" s="7" t="n">
        <v>0</v>
      </c>
      <c r="E16281" s="7" t="n">
        <v>0</v>
      </c>
      <c r="F16281" s="7" t="n">
        <v>5</v>
      </c>
      <c r="G16281" s="7" t="n">
        <v>83</v>
      </c>
    </row>
    <row r="16282" customFormat="false" ht="15" hidden="false" customHeight="false" outlineLevel="0" collapsed="false">
      <c r="A16282" s="7" t="s">
        <v>33</v>
      </c>
      <c r="B16282" s="7" t="s">
        <v>868</v>
      </c>
      <c r="C16282" s="7" t="s">
        <v>1573</v>
      </c>
      <c r="D16282" s="7" t="n">
        <v>0</v>
      </c>
      <c r="E16282" s="7" t="n">
        <v>0</v>
      </c>
      <c r="F16282" s="7" t="n">
        <v>6</v>
      </c>
      <c r="G16282" s="7" t="n">
        <v>111</v>
      </c>
    </row>
    <row r="16283" customFormat="false" ht="15" hidden="false" customHeight="false" outlineLevel="0" collapsed="false">
      <c r="A16283" s="7" t="s">
        <v>33</v>
      </c>
      <c r="B16283" s="7" t="s">
        <v>894</v>
      </c>
      <c r="C16283" s="7" t="s">
        <v>1575</v>
      </c>
      <c r="D16283" s="7" t="n">
        <v>0</v>
      </c>
      <c r="E16283" s="7" t="n">
        <v>0</v>
      </c>
      <c r="F16283" s="7" t="n">
        <v>1</v>
      </c>
      <c r="G16283" s="7" t="n">
        <v>53.5</v>
      </c>
    </row>
    <row r="16284" customFormat="false" ht="15" hidden="false" customHeight="false" outlineLevel="0" collapsed="false">
      <c r="A16284" s="7" t="s">
        <v>33</v>
      </c>
      <c r="B16284" s="7" t="s">
        <v>194</v>
      </c>
      <c r="C16284" s="7" t="s">
        <v>1269</v>
      </c>
      <c r="D16284" s="7" t="n">
        <v>13</v>
      </c>
      <c r="E16284" s="7" t="n">
        <v>845</v>
      </c>
      <c r="F16284" s="7" t="n">
        <v>0</v>
      </c>
      <c r="G16284" s="7" t="n">
        <v>0</v>
      </c>
    </row>
    <row r="16285" customFormat="false" ht="15" hidden="false" customHeight="false" outlineLevel="0" collapsed="false">
      <c r="A16285" s="7" t="s">
        <v>33</v>
      </c>
      <c r="B16285" s="7" t="s">
        <v>235</v>
      </c>
      <c r="C16285" s="7" t="s">
        <v>1269</v>
      </c>
      <c r="D16285" s="7" t="n">
        <v>3</v>
      </c>
      <c r="E16285" s="7" t="n">
        <v>195</v>
      </c>
      <c r="F16285" s="7" t="n">
        <v>0</v>
      </c>
      <c r="G16285" s="7" t="n">
        <v>0</v>
      </c>
    </row>
    <row r="16286" customFormat="false" ht="15" hidden="false" customHeight="false" outlineLevel="0" collapsed="false">
      <c r="A16286" s="7" t="s">
        <v>33</v>
      </c>
      <c r="B16286" s="7" t="s">
        <v>207</v>
      </c>
      <c r="C16286" s="7" t="s">
        <v>1269</v>
      </c>
      <c r="D16286" s="7" t="n">
        <v>14</v>
      </c>
      <c r="E16286" s="7" t="n">
        <v>910</v>
      </c>
      <c r="F16286" s="7" t="n">
        <v>0</v>
      </c>
      <c r="G16286" s="7" t="n">
        <v>0</v>
      </c>
    </row>
    <row r="16287" customFormat="false" ht="15" hidden="false" customHeight="false" outlineLevel="0" collapsed="false">
      <c r="A16287" s="7" t="s">
        <v>33</v>
      </c>
      <c r="B16287" s="7" t="s">
        <v>600</v>
      </c>
      <c r="C16287" s="7" t="s">
        <v>1270</v>
      </c>
      <c r="D16287" s="7" t="n">
        <v>1</v>
      </c>
      <c r="E16287" s="7" t="n">
        <v>65</v>
      </c>
      <c r="F16287" s="7" t="n">
        <v>0</v>
      </c>
      <c r="G16287" s="7" t="n">
        <v>0</v>
      </c>
    </row>
    <row r="16288" customFormat="false" ht="15" hidden="false" customHeight="false" outlineLevel="0" collapsed="false">
      <c r="A16288" s="7" t="s">
        <v>33</v>
      </c>
      <c r="B16288" s="7" t="s">
        <v>589</v>
      </c>
      <c r="C16288" s="7" t="s">
        <v>1270</v>
      </c>
      <c r="D16288" s="7" t="n">
        <v>0</v>
      </c>
      <c r="E16288" s="7" t="n">
        <v>0</v>
      </c>
      <c r="F16288" s="7" t="n">
        <v>1</v>
      </c>
      <c r="G16288" s="7" t="n">
        <v>65</v>
      </c>
    </row>
    <row r="16289" customFormat="false" ht="15" hidden="false" customHeight="false" outlineLevel="0" collapsed="false">
      <c r="A16289" s="7" t="s">
        <v>33</v>
      </c>
      <c r="B16289" s="7" t="s">
        <v>86</v>
      </c>
      <c r="C16289" s="7" t="s">
        <v>1271</v>
      </c>
      <c r="D16289" s="7" t="n">
        <v>23</v>
      </c>
      <c r="E16289" s="7" t="n">
        <v>1495</v>
      </c>
      <c r="F16289" s="7" t="n">
        <v>4</v>
      </c>
      <c r="G16289" s="7" t="n">
        <v>260</v>
      </c>
    </row>
    <row r="16290" customFormat="false" ht="15" hidden="false" customHeight="false" outlineLevel="0" collapsed="false">
      <c r="A16290" s="7" t="s">
        <v>33</v>
      </c>
      <c r="B16290" s="7" t="s">
        <v>98</v>
      </c>
      <c r="C16290" s="7" t="s">
        <v>1271</v>
      </c>
      <c r="D16290" s="7" t="n">
        <v>4</v>
      </c>
      <c r="E16290" s="7" t="n">
        <v>260</v>
      </c>
      <c r="F16290" s="7" t="n">
        <v>-1</v>
      </c>
      <c r="G16290" s="7" t="n">
        <v>-65</v>
      </c>
    </row>
    <row r="16291" customFormat="false" ht="15" hidden="false" customHeight="false" outlineLevel="0" collapsed="false">
      <c r="A16291" s="7" t="s">
        <v>33</v>
      </c>
      <c r="B16291" s="7" t="s">
        <v>182</v>
      </c>
      <c r="C16291" s="7" t="s">
        <v>1271</v>
      </c>
      <c r="D16291" s="7" t="n">
        <v>1</v>
      </c>
      <c r="E16291" s="7" t="n">
        <v>65</v>
      </c>
      <c r="F16291" s="7" t="n">
        <v>0</v>
      </c>
      <c r="G16291" s="7" t="n">
        <v>0</v>
      </c>
    </row>
    <row r="16292" customFormat="false" ht="15" hidden="false" customHeight="false" outlineLevel="0" collapsed="false">
      <c r="A16292" s="7" t="s">
        <v>33</v>
      </c>
      <c r="B16292" s="7" t="s">
        <v>88</v>
      </c>
      <c r="C16292" s="7" t="s">
        <v>1271</v>
      </c>
      <c r="D16292" s="7" t="n">
        <v>18</v>
      </c>
      <c r="E16292" s="7" t="n">
        <v>1170</v>
      </c>
      <c r="F16292" s="7" t="n">
        <v>4</v>
      </c>
      <c r="G16292" s="7" t="n">
        <v>260</v>
      </c>
    </row>
    <row r="16293" customFormat="false" ht="15" hidden="false" customHeight="false" outlineLevel="0" collapsed="false">
      <c r="A16293" s="7" t="s">
        <v>33</v>
      </c>
      <c r="B16293" s="7" t="s">
        <v>206</v>
      </c>
      <c r="C16293" s="7" t="s">
        <v>1271</v>
      </c>
      <c r="D16293" s="7" t="n">
        <v>7</v>
      </c>
      <c r="E16293" s="7" t="n">
        <v>455</v>
      </c>
      <c r="F16293" s="7" t="n">
        <v>1</v>
      </c>
      <c r="G16293" s="7" t="n">
        <v>65</v>
      </c>
    </row>
    <row r="16294" customFormat="false" ht="15" hidden="false" customHeight="false" outlineLevel="0" collapsed="false">
      <c r="A16294" s="7" t="s">
        <v>33</v>
      </c>
      <c r="B16294" s="7" t="s">
        <v>512</v>
      </c>
      <c r="C16294" s="7" t="s">
        <v>1273</v>
      </c>
      <c r="D16294" s="7" t="n">
        <v>2</v>
      </c>
      <c r="E16294" s="7" t="n">
        <v>351</v>
      </c>
      <c r="F16294" s="7" t="n">
        <v>0</v>
      </c>
      <c r="G16294" s="7" t="n">
        <v>0</v>
      </c>
    </row>
    <row r="16295" customFormat="false" ht="15" hidden="false" customHeight="false" outlineLevel="0" collapsed="false">
      <c r="A16295" s="7" t="s">
        <v>33</v>
      </c>
      <c r="B16295" s="7" t="s">
        <v>447</v>
      </c>
      <c r="C16295" s="7" t="s">
        <v>1273</v>
      </c>
      <c r="D16295" s="7" t="n">
        <v>0</v>
      </c>
      <c r="E16295" s="7" t="n">
        <v>0</v>
      </c>
      <c r="F16295" s="7" t="n">
        <v>1</v>
      </c>
      <c r="G16295" s="7" t="n">
        <v>175.5</v>
      </c>
    </row>
    <row r="16296" customFormat="false" ht="15" hidden="false" customHeight="false" outlineLevel="0" collapsed="false">
      <c r="A16296" s="7" t="s">
        <v>33</v>
      </c>
      <c r="B16296" s="7" t="s">
        <v>632</v>
      </c>
      <c r="C16296" s="7" t="s">
        <v>1273</v>
      </c>
      <c r="D16296" s="7" t="n">
        <v>0</v>
      </c>
      <c r="E16296" s="7" t="n">
        <v>0</v>
      </c>
      <c r="F16296" s="7" t="n">
        <v>-1</v>
      </c>
      <c r="G16296" s="7" t="n">
        <v>-175.5</v>
      </c>
    </row>
    <row r="16297" customFormat="false" ht="15" hidden="false" customHeight="false" outlineLevel="0" collapsed="false">
      <c r="A16297" s="7" t="s">
        <v>33</v>
      </c>
      <c r="B16297" s="7" t="s">
        <v>151</v>
      </c>
      <c r="C16297" s="7" t="s">
        <v>1276</v>
      </c>
      <c r="D16297" s="7" t="n">
        <v>12</v>
      </c>
      <c r="E16297" s="7" t="n">
        <v>868.08</v>
      </c>
      <c r="F16297" s="7" t="n">
        <v>-2</v>
      </c>
      <c r="G16297" s="7" t="n">
        <v>-144.68</v>
      </c>
    </row>
    <row r="16298" customFormat="false" ht="15" hidden="false" customHeight="false" outlineLevel="0" collapsed="false">
      <c r="A16298" s="7" t="s">
        <v>33</v>
      </c>
      <c r="B16298" s="7" t="s">
        <v>172</v>
      </c>
      <c r="C16298" s="7" t="s">
        <v>1276</v>
      </c>
      <c r="D16298" s="7" t="n">
        <v>3</v>
      </c>
      <c r="E16298" s="7" t="n">
        <v>217.02</v>
      </c>
      <c r="F16298" s="7" t="n">
        <v>-1</v>
      </c>
      <c r="G16298" s="7" t="n">
        <v>-72.34</v>
      </c>
    </row>
    <row r="16299" customFormat="false" ht="15" hidden="false" customHeight="false" outlineLevel="0" collapsed="false">
      <c r="A16299" s="7" t="s">
        <v>33</v>
      </c>
      <c r="B16299" s="7" t="s">
        <v>241</v>
      </c>
      <c r="C16299" s="7" t="s">
        <v>1276</v>
      </c>
      <c r="D16299" s="7" t="n">
        <v>0</v>
      </c>
      <c r="E16299" s="7" t="n">
        <v>0</v>
      </c>
      <c r="F16299" s="7" t="n">
        <v>-1</v>
      </c>
      <c r="G16299" s="7" t="n">
        <v>-72.34</v>
      </c>
    </row>
    <row r="16300" customFormat="false" ht="15" hidden="false" customHeight="false" outlineLevel="0" collapsed="false">
      <c r="A16300" s="7" t="s">
        <v>33</v>
      </c>
      <c r="B16300" s="7" t="s">
        <v>157</v>
      </c>
      <c r="C16300" s="7" t="s">
        <v>1276</v>
      </c>
      <c r="D16300" s="7" t="n">
        <v>7</v>
      </c>
      <c r="E16300" s="7" t="n">
        <v>506.38</v>
      </c>
      <c r="F16300" s="7" t="n">
        <v>0</v>
      </c>
      <c r="G16300" s="7" t="n">
        <v>0</v>
      </c>
    </row>
    <row r="16301" customFormat="false" ht="15" hidden="false" customHeight="false" outlineLevel="0" collapsed="false">
      <c r="A16301" s="7" t="s">
        <v>33</v>
      </c>
      <c r="B16301" s="7" t="s">
        <v>258</v>
      </c>
      <c r="C16301" s="7" t="s">
        <v>1276</v>
      </c>
      <c r="D16301" s="7" t="n">
        <v>3</v>
      </c>
      <c r="E16301" s="7" t="n">
        <v>217.02</v>
      </c>
      <c r="F16301" s="7" t="n">
        <v>0</v>
      </c>
      <c r="G16301" s="7" t="n">
        <v>0</v>
      </c>
    </row>
    <row r="16302" customFormat="false" ht="15" hidden="false" customHeight="false" outlineLevel="0" collapsed="false">
      <c r="A16302" s="7" t="s">
        <v>33</v>
      </c>
      <c r="B16302" s="7" t="s">
        <v>659</v>
      </c>
      <c r="C16302" s="7" t="s">
        <v>1279</v>
      </c>
      <c r="D16302" s="7" t="n">
        <v>4</v>
      </c>
      <c r="E16302" s="7" t="n">
        <v>454.32</v>
      </c>
      <c r="F16302" s="7" t="n">
        <v>-1</v>
      </c>
      <c r="G16302" s="7" t="n">
        <v>-113.58</v>
      </c>
    </row>
    <row r="16303" customFormat="false" ht="15" hidden="false" customHeight="false" outlineLevel="0" collapsed="false">
      <c r="A16303" s="7" t="s">
        <v>33</v>
      </c>
      <c r="B16303" s="7" t="s">
        <v>106</v>
      </c>
      <c r="C16303" s="7" t="s">
        <v>1291</v>
      </c>
      <c r="D16303" s="7" t="n">
        <v>18</v>
      </c>
      <c r="E16303" s="7" t="n">
        <v>439.74</v>
      </c>
      <c r="F16303" s="7" t="n">
        <v>0</v>
      </c>
      <c r="G16303" s="7" t="n">
        <v>0</v>
      </c>
    </row>
    <row r="16304" customFormat="false" ht="15" hidden="false" customHeight="false" outlineLevel="0" collapsed="false">
      <c r="A16304" s="7" t="s">
        <v>33</v>
      </c>
      <c r="B16304" s="7" t="s">
        <v>96</v>
      </c>
      <c r="C16304" s="7" t="s">
        <v>1291</v>
      </c>
      <c r="D16304" s="7" t="n">
        <v>21</v>
      </c>
      <c r="E16304" s="7" t="n">
        <v>513.03</v>
      </c>
      <c r="F16304" s="7" t="n">
        <v>4</v>
      </c>
      <c r="G16304" s="7" t="n">
        <v>97.72</v>
      </c>
    </row>
    <row r="16305" customFormat="false" ht="15" hidden="false" customHeight="false" outlineLevel="0" collapsed="false">
      <c r="A16305" s="7" t="s">
        <v>33</v>
      </c>
      <c r="B16305" s="7" t="s">
        <v>110</v>
      </c>
      <c r="C16305" s="7" t="s">
        <v>1291</v>
      </c>
      <c r="D16305" s="7" t="n">
        <v>8</v>
      </c>
      <c r="E16305" s="7" t="n">
        <v>195.44</v>
      </c>
      <c r="F16305" s="7" t="n">
        <v>5</v>
      </c>
      <c r="G16305" s="7" t="n">
        <v>122.15</v>
      </c>
    </row>
    <row r="16306" customFormat="false" ht="15" hidden="false" customHeight="false" outlineLevel="0" collapsed="false">
      <c r="A16306" s="7" t="s">
        <v>33</v>
      </c>
      <c r="B16306" s="7" t="s">
        <v>173</v>
      </c>
      <c r="C16306" s="7" t="s">
        <v>1291</v>
      </c>
      <c r="D16306" s="7" t="n">
        <v>11</v>
      </c>
      <c r="E16306" s="7" t="n">
        <v>268.73</v>
      </c>
      <c r="F16306" s="7" t="n">
        <v>2</v>
      </c>
      <c r="G16306" s="7" t="n">
        <v>48.86</v>
      </c>
    </row>
    <row r="16307" customFormat="false" ht="15" hidden="false" customHeight="false" outlineLevel="0" collapsed="false">
      <c r="A16307" s="7" t="s">
        <v>33</v>
      </c>
      <c r="B16307" s="7" t="s">
        <v>371</v>
      </c>
      <c r="C16307" s="7" t="s">
        <v>1296</v>
      </c>
      <c r="D16307" s="7" t="n">
        <v>6</v>
      </c>
      <c r="E16307" s="7" t="n">
        <v>66</v>
      </c>
      <c r="F16307" s="7" t="n">
        <v>-3</v>
      </c>
      <c r="G16307" s="7" t="n">
        <v>-33</v>
      </c>
    </row>
    <row r="16308" customFormat="false" ht="15" hidden="false" customHeight="false" outlineLevel="0" collapsed="false">
      <c r="A16308" s="7" t="s">
        <v>33</v>
      </c>
      <c r="B16308" s="7" t="s">
        <v>569</v>
      </c>
      <c r="C16308" s="7" t="s">
        <v>1298</v>
      </c>
      <c r="D16308" s="7" t="n">
        <v>6</v>
      </c>
      <c r="E16308" s="7" t="n">
        <v>66</v>
      </c>
      <c r="F16308" s="7" t="n">
        <v>-3</v>
      </c>
      <c r="G16308" s="7" t="n">
        <v>-33</v>
      </c>
    </row>
    <row r="16309" customFormat="false" ht="15" hidden="false" customHeight="false" outlineLevel="0" collapsed="false">
      <c r="A16309" s="7" t="s">
        <v>33</v>
      </c>
      <c r="B16309" s="7" t="s">
        <v>337</v>
      </c>
      <c r="C16309" s="7" t="s">
        <v>1299</v>
      </c>
      <c r="D16309" s="7" t="n">
        <v>6</v>
      </c>
      <c r="E16309" s="7" t="n">
        <v>66</v>
      </c>
      <c r="F16309" s="7" t="n">
        <v>-3</v>
      </c>
      <c r="G16309" s="7" t="n">
        <v>-33</v>
      </c>
    </row>
    <row r="16310" customFormat="false" ht="15" hidden="false" customHeight="false" outlineLevel="0" collapsed="false">
      <c r="A16310" s="7" t="s">
        <v>33</v>
      </c>
      <c r="B16310" s="7" t="s">
        <v>83</v>
      </c>
      <c r="C16310" s="7" t="s">
        <v>1303</v>
      </c>
      <c r="D16310" s="7" t="n">
        <v>97</v>
      </c>
      <c r="E16310" s="7" t="n">
        <v>4413.5</v>
      </c>
      <c r="F16310" s="7" t="n">
        <v>30</v>
      </c>
      <c r="G16310" s="7" t="n">
        <v>1365</v>
      </c>
    </row>
    <row r="16311" customFormat="false" ht="15" hidden="false" customHeight="false" outlineLevel="0" collapsed="false">
      <c r="A16311" s="7" t="s">
        <v>33</v>
      </c>
      <c r="B16311" s="7" t="s">
        <v>187</v>
      </c>
      <c r="C16311" s="7" t="s">
        <v>1309</v>
      </c>
      <c r="D16311" s="7" t="n">
        <v>27</v>
      </c>
      <c r="E16311" s="7" t="n">
        <v>2100.6</v>
      </c>
      <c r="F16311" s="7" t="n">
        <v>7</v>
      </c>
      <c r="G16311" s="7" t="n">
        <v>544.6</v>
      </c>
    </row>
    <row r="16312" customFormat="false" ht="15" hidden="false" customHeight="false" outlineLevel="0" collapsed="false">
      <c r="A16312" s="7" t="s">
        <v>33</v>
      </c>
      <c r="B16312" s="7" t="s">
        <v>135</v>
      </c>
      <c r="C16312" s="7" t="s">
        <v>1316</v>
      </c>
      <c r="D16312" s="7" t="n">
        <v>22</v>
      </c>
      <c r="E16312" s="7" t="n">
        <v>1039.06</v>
      </c>
      <c r="F16312" s="7" t="n">
        <v>8</v>
      </c>
      <c r="G16312" s="7" t="n">
        <v>377.84</v>
      </c>
    </row>
    <row r="16313" customFormat="false" ht="15" hidden="false" customHeight="false" outlineLevel="0" collapsed="false">
      <c r="A16313" s="7" t="s">
        <v>33</v>
      </c>
      <c r="B16313" s="7" t="s">
        <v>193</v>
      </c>
      <c r="C16313" s="7" t="s">
        <v>1316</v>
      </c>
      <c r="D16313" s="7" t="n">
        <v>25</v>
      </c>
      <c r="E16313" s="7" t="n">
        <v>1180.75</v>
      </c>
      <c r="F16313" s="7" t="n">
        <v>9</v>
      </c>
      <c r="G16313" s="7" t="n">
        <v>425.07</v>
      </c>
    </row>
    <row r="16314" customFormat="false" ht="15" hidden="false" customHeight="false" outlineLevel="0" collapsed="false">
      <c r="A16314" s="7" t="s">
        <v>33</v>
      </c>
      <c r="B16314" s="7" t="s">
        <v>144</v>
      </c>
      <c r="C16314" s="7" t="s">
        <v>1320</v>
      </c>
      <c r="D16314" s="7" t="n">
        <v>8</v>
      </c>
      <c r="E16314" s="7" t="n">
        <v>506.16</v>
      </c>
      <c r="F16314" s="7" t="n">
        <v>5</v>
      </c>
      <c r="G16314" s="7" t="n">
        <v>316.35</v>
      </c>
    </row>
    <row r="16315" customFormat="false" ht="15" hidden="false" customHeight="false" outlineLevel="0" collapsed="false">
      <c r="A16315" s="7" t="s">
        <v>33</v>
      </c>
      <c r="B16315" s="7" t="s">
        <v>138</v>
      </c>
      <c r="C16315" s="7" t="s">
        <v>1320</v>
      </c>
      <c r="D16315" s="7" t="n">
        <v>8</v>
      </c>
      <c r="E16315" s="7" t="n">
        <v>506.16</v>
      </c>
      <c r="F16315" s="7" t="n">
        <v>3</v>
      </c>
      <c r="G16315" s="7" t="n">
        <v>189.81</v>
      </c>
    </row>
    <row r="16316" customFormat="false" ht="15" hidden="false" customHeight="false" outlineLevel="0" collapsed="false">
      <c r="A16316" s="7" t="s">
        <v>33</v>
      </c>
      <c r="B16316" s="7" t="s">
        <v>218</v>
      </c>
      <c r="C16316" s="7" t="s">
        <v>1320</v>
      </c>
      <c r="D16316" s="7" t="n">
        <v>1</v>
      </c>
      <c r="E16316" s="7" t="n">
        <v>63.27</v>
      </c>
      <c r="F16316" s="7" t="n">
        <v>0</v>
      </c>
      <c r="G16316" s="7" t="n">
        <v>0</v>
      </c>
    </row>
    <row r="16317" customFormat="false" ht="15" hidden="false" customHeight="false" outlineLevel="0" collapsed="false">
      <c r="A16317" s="7" t="s">
        <v>33</v>
      </c>
      <c r="B16317" s="7" t="s">
        <v>166</v>
      </c>
      <c r="C16317" s="7" t="s">
        <v>1320</v>
      </c>
      <c r="D16317" s="7" t="n">
        <v>6</v>
      </c>
      <c r="E16317" s="7" t="n">
        <v>379.62</v>
      </c>
      <c r="F16317" s="7" t="n">
        <v>2</v>
      </c>
      <c r="G16317" s="7" t="n">
        <v>126.54</v>
      </c>
    </row>
    <row r="16318" customFormat="false" ht="15" hidden="false" customHeight="false" outlineLevel="0" collapsed="false">
      <c r="A16318" s="7" t="s">
        <v>33</v>
      </c>
      <c r="B16318" s="7" t="s">
        <v>132</v>
      </c>
      <c r="C16318" s="7" t="s">
        <v>1322</v>
      </c>
      <c r="D16318" s="7" t="n">
        <v>17</v>
      </c>
      <c r="E16318" s="7" t="n">
        <v>166.94</v>
      </c>
      <c r="F16318" s="7" t="n">
        <v>0</v>
      </c>
      <c r="G16318" s="7" t="n">
        <v>0</v>
      </c>
    </row>
    <row r="16319" customFormat="false" ht="15" hidden="false" customHeight="false" outlineLevel="0" collapsed="false">
      <c r="A16319" s="7" t="s">
        <v>33</v>
      </c>
      <c r="B16319" s="7" t="s">
        <v>291</v>
      </c>
      <c r="C16319" s="7" t="s">
        <v>1323</v>
      </c>
      <c r="D16319" s="7" t="n">
        <v>8</v>
      </c>
      <c r="E16319" s="7" t="n">
        <v>114.24</v>
      </c>
      <c r="F16319" s="7" t="n">
        <v>2</v>
      </c>
      <c r="G16319" s="7" t="n">
        <v>28.56</v>
      </c>
    </row>
    <row r="16320" customFormat="false" ht="15" hidden="false" customHeight="false" outlineLevel="0" collapsed="false">
      <c r="A16320" s="7" t="s">
        <v>33</v>
      </c>
      <c r="B16320" s="7" t="s">
        <v>168</v>
      </c>
      <c r="C16320" s="7" t="s">
        <v>1326</v>
      </c>
      <c r="D16320" s="7" t="n">
        <v>8</v>
      </c>
      <c r="E16320" s="7" t="n">
        <v>102.56</v>
      </c>
      <c r="F16320" s="7" t="n">
        <v>3</v>
      </c>
      <c r="G16320" s="7" t="n">
        <v>38.46</v>
      </c>
    </row>
    <row r="16321" customFormat="false" ht="15" hidden="false" customHeight="false" outlineLevel="0" collapsed="false">
      <c r="A16321" s="7" t="s">
        <v>33</v>
      </c>
      <c r="B16321" s="7" t="s">
        <v>466</v>
      </c>
      <c r="C16321" s="7" t="s">
        <v>1329</v>
      </c>
      <c r="D16321" s="7" t="n">
        <v>5</v>
      </c>
      <c r="E16321" s="7" t="n">
        <v>486.75</v>
      </c>
      <c r="F16321" s="7" t="n">
        <v>0</v>
      </c>
      <c r="G16321" s="7" t="n">
        <v>0</v>
      </c>
    </row>
    <row r="16322" customFormat="false" ht="15" hidden="false" customHeight="false" outlineLevel="0" collapsed="false">
      <c r="A16322" s="7" t="s">
        <v>33</v>
      </c>
      <c r="B16322" s="7" t="s">
        <v>113</v>
      </c>
      <c r="C16322" s="7" t="s">
        <v>1330</v>
      </c>
      <c r="D16322" s="7" t="n">
        <v>13</v>
      </c>
      <c r="E16322" s="7" t="n">
        <v>376.09</v>
      </c>
      <c r="F16322" s="7" t="n">
        <v>2</v>
      </c>
      <c r="G16322" s="7" t="n">
        <v>57.86</v>
      </c>
    </row>
    <row r="16323" customFormat="false" ht="15" hidden="false" customHeight="false" outlineLevel="0" collapsed="false">
      <c r="A16323" s="7" t="s">
        <v>33</v>
      </c>
      <c r="B16323" s="7" t="s">
        <v>111</v>
      </c>
      <c r="C16323" s="7" t="s">
        <v>1330</v>
      </c>
      <c r="D16323" s="7" t="n">
        <v>6</v>
      </c>
      <c r="E16323" s="7" t="n">
        <v>173.58</v>
      </c>
      <c r="F16323" s="7" t="n">
        <v>2</v>
      </c>
      <c r="G16323" s="7" t="n">
        <v>57.86</v>
      </c>
    </row>
    <row r="16324" customFormat="false" ht="15" hidden="false" customHeight="false" outlineLevel="0" collapsed="false">
      <c r="A16324" s="7" t="s">
        <v>33</v>
      </c>
      <c r="B16324" s="7" t="s">
        <v>149</v>
      </c>
      <c r="C16324" s="7" t="s">
        <v>1330</v>
      </c>
      <c r="D16324" s="7" t="n">
        <v>2</v>
      </c>
      <c r="E16324" s="7" t="n">
        <v>57.86</v>
      </c>
      <c r="F16324" s="7" t="n">
        <v>2</v>
      </c>
      <c r="G16324" s="7" t="n">
        <v>57.86</v>
      </c>
    </row>
    <row r="16325" customFormat="false" ht="15" hidden="false" customHeight="false" outlineLevel="0" collapsed="false">
      <c r="A16325" s="7" t="s">
        <v>33</v>
      </c>
      <c r="B16325" s="7" t="s">
        <v>153</v>
      </c>
      <c r="C16325" s="7" t="s">
        <v>1330</v>
      </c>
      <c r="D16325" s="7" t="n">
        <v>15</v>
      </c>
      <c r="E16325" s="7" t="n">
        <v>433.95</v>
      </c>
      <c r="F16325" s="7" t="n">
        <v>4</v>
      </c>
      <c r="G16325" s="7" t="n">
        <v>115.72</v>
      </c>
    </row>
    <row r="16326" customFormat="false" ht="15" hidden="false" customHeight="false" outlineLevel="0" collapsed="false">
      <c r="A16326" s="7" t="s">
        <v>33</v>
      </c>
      <c r="B16326" s="7" t="s">
        <v>222</v>
      </c>
      <c r="C16326" s="7" t="s">
        <v>1331</v>
      </c>
      <c r="D16326" s="7" t="n">
        <v>6</v>
      </c>
      <c r="E16326" s="7" t="n">
        <v>253.02</v>
      </c>
      <c r="F16326" s="7" t="n">
        <v>0</v>
      </c>
      <c r="G16326" s="7" t="n">
        <v>0</v>
      </c>
    </row>
    <row r="16327" customFormat="false" ht="15" hidden="false" customHeight="false" outlineLevel="0" collapsed="false">
      <c r="A16327" s="7" t="s">
        <v>33</v>
      </c>
      <c r="B16327" s="7" t="s">
        <v>225</v>
      </c>
      <c r="C16327" s="7" t="s">
        <v>1331</v>
      </c>
      <c r="D16327" s="7" t="n">
        <v>4</v>
      </c>
      <c r="E16327" s="7" t="n">
        <v>168.68</v>
      </c>
      <c r="F16327" s="7" t="n">
        <v>0</v>
      </c>
      <c r="G16327" s="7" t="n">
        <v>0</v>
      </c>
    </row>
    <row r="16328" customFormat="false" ht="15" hidden="false" customHeight="false" outlineLevel="0" collapsed="false">
      <c r="A16328" s="7" t="s">
        <v>33</v>
      </c>
      <c r="B16328" s="7" t="s">
        <v>248</v>
      </c>
      <c r="C16328" s="7" t="s">
        <v>1331</v>
      </c>
      <c r="D16328" s="7" t="n">
        <v>7</v>
      </c>
      <c r="E16328" s="7" t="n">
        <v>295.19</v>
      </c>
      <c r="F16328" s="7" t="n">
        <v>0</v>
      </c>
      <c r="G16328" s="7" t="n">
        <v>0</v>
      </c>
    </row>
    <row r="16329" customFormat="false" ht="15" hidden="false" customHeight="false" outlineLevel="0" collapsed="false">
      <c r="A16329" s="7" t="s">
        <v>33</v>
      </c>
      <c r="B16329" s="7" t="s">
        <v>141</v>
      </c>
      <c r="C16329" s="7" t="s">
        <v>1334</v>
      </c>
      <c r="D16329" s="7" t="n">
        <v>10</v>
      </c>
      <c r="E16329" s="7" t="n">
        <v>170</v>
      </c>
      <c r="F16329" s="7" t="n">
        <v>3</v>
      </c>
      <c r="G16329" s="7" t="n">
        <v>51</v>
      </c>
    </row>
    <row r="16330" customFormat="false" ht="15" hidden="false" customHeight="false" outlineLevel="0" collapsed="false">
      <c r="A16330" s="7" t="s">
        <v>33</v>
      </c>
      <c r="B16330" s="7" t="s">
        <v>125</v>
      </c>
      <c r="C16330" s="7" t="s">
        <v>1334</v>
      </c>
      <c r="D16330" s="7" t="n">
        <v>11</v>
      </c>
      <c r="E16330" s="7" t="n">
        <v>187</v>
      </c>
      <c r="F16330" s="7" t="n">
        <v>4</v>
      </c>
      <c r="G16330" s="7" t="n">
        <v>68</v>
      </c>
    </row>
    <row r="16331" customFormat="false" ht="15" hidden="false" customHeight="false" outlineLevel="0" collapsed="false">
      <c r="A16331" s="7" t="s">
        <v>33</v>
      </c>
      <c r="B16331" s="7" t="s">
        <v>169</v>
      </c>
      <c r="C16331" s="7" t="s">
        <v>1334</v>
      </c>
      <c r="D16331" s="7" t="n">
        <v>5</v>
      </c>
      <c r="E16331" s="7" t="n">
        <v>85</v>
      </c>
      <c r="F16331" s="7" t="n">
        <v>0</v>
      </c>
      <c r="G16331" s="7" t="n">
        <v>0</v>
      </c>
    </row>
    <row r="16332" customFormat="false" ht="15" hidden="false" customHeight="false" outlineLevel="0" collapsed="false">
      <c r="A16332" s="7" t="s">
        <v>33</v>
      </c>
      <c r="B16332" s="7" t="s">
        <v>177</v>
      </c>
      <c r="C16332" s="7" t="s">
        <v>1334</v>
      </c>
      <c r="D16332" s="7" t="n">
        <v>10</v>
      </c>
      <c r="E16332" s="7" t="n">
        <v>170</v>
      </c>
      <c r="F16332" s="7" t="n">
        <v>3</v>
      </c>
      <c r="G16332" s="7" t="n">
        <v>51</v>
      </c>
    </row>
    <row r="16333" customFormat="false" ht="15" hidden="false" customHeight="false" outlineLevel="0" collapsed="false">
      <c r="A16333" s="7" t="s">
        <v>33</v>
      </c>
      <c r="B16333" s="7" t="s">
        <v>507</v>
      </c>
      <c r="C16333" s="7" t="s">
        <v>1334</v>
      </c>
      <c r="D16333" s="7" t="n">
        <v>1</v>
      </c>
      <c r="E16333" s="7" t="n">
        <v>17</v>
      </c>
      <c r="F16333" s="7" t="n">
        <v>0</v>
      </c>
      <c r="G16333" s="7" t="n">
        <v>0</v>
      </c>
    </row>
    <row r="16334" customFormat="false" ht="15" hidden="false" customHeight="false" outlineLevel="0" collapsed="false">
      <c r="A16334" s="7" t="s">
        <v>33</v>
      </c>
      <c r="B16334" s="7" t="s">
        <v>310</v>
      </c>
      <c r="C16334" s="7" t="s">
        <v>1334</v>
      </c>
      <c r="D16334" s="7" t="n">
        <v>2</v>
      </c>
      <c r="E16334" s="7" t="n">
        <v>34</v>
      </c>
      <c r="F16334" s="7" t="n">
        <v>2</v>
      </c>
      <c r="G16334" s="7" t="n">
        <v>34</v>
      </c>
    </row>
    <row r="16335" customFormat="false" ht="15" hidden="false" customHeight="false" outlineLevel="0" collapsed="false">
      <c r="A16335" s="7" t="s">
        <v>33</v>
      </c>
      <c r="B16335" s="7" t="s">
        <v>121</v>
      </c>
      <c r="C16335" s="7" t="s">
        <v>1339</v>
      </c>
      <c r="D16335" s="7" t="n">
        <v>15</v>
      </c>
      <c r="E16335" s="7" t="n">
        <v>618</v>
      </c>
      <c r="F16335" s="7" t="n">
        <v>3</v>
      </c>
      <c r="G16335" s="7" t="n">
        <v>123.6</v>
      </c>
    </row>
    <row r="16336" customFormat="false" ht="15" hidden="false" customHeight="false" outlineLevel="0" collapsed="false">
      <c r="A16336" s="7" t="s">
        <v>33</v>
      </c>
      <c r="B16336" s="7" t="s">
        <v>123</v>
      </c>
      <c r="C16336" s="7" t="s">
        <v>1340</v>
      </c>
      <c r="D16336" s="7" t="n">
        <v>14</v>
      </c>
      <c r="E16336" s="7" t="n">
        <v>258.3</v>
      </c>
      <c r="F16336" s="7" t="n">
        <v>4</v>
      </c>
      <c r="G16336" s="7" t="n">
        <v>73.8</v>
      </c>
    </row>
    <row r="16337" customFormat="false" ht="15" hidden="false" customHeight="false" outlineLevel="0" collapsed="false">
      <c r="A16337" s="7" t="s">
        <v>33</v>
      </c>
      <c r="B16337" s="7" t="s">
        <v>211</v>
      </c>
      <c r="C16337" s="7" t="s">
        <v>1341</v>
      </c>
      <c r="D16337" s="7" t="n">
        <v>4</v>
      </c>
      <c r="E16337" s="7" t="n">
        <v>93.6</v>
      </c>
      <c r="F16337" s="7" t="n">
        <v>0</v>
      </c>
      <c r="G16337" s="7" t="n">
        <v>0</v>
      </c>
    </row>
    <row r="16338" customFormat="false" ht="15" hidden="false" customHeight="false" outlineLevel="0" collapsed="false">
      <c r="A16338" s="7" t="s">
        <v>33</v>
      </c>
      <c r="B16338" s="7" t="s">
        <v>231</v>
      </c>
      <c r="C16338" s="7" t="s">
        <v>1342</v>
      </c>
      <c r="D16338" s="7" t="n">
        <v>6</v>
      </c>
      <c r="E16338" s="7" t="n">
        <v>119.52</v>
      </c>
      <c r="F16338" s="7" t="n">
        <v>0</v>
      </c>
      <c r="G16338" s="7" t="n">
        <v>0</v>
      </c>
    </row>
    <row r="16339" customFormat="false" ht="15" hidden="false" customHeight="false" outlineLevel="0" collapsed="false">
      <c r="A16339" s="7" t="s">
        <v>33</v>
      </c>
      <c r="B16339" s="7" t="s">
        <v>270</v>
      </c>
      <c r="C16339" s="7" t="s">
        <v>1343</v>
      </c>
      <c r="D16339" s="7" t="n">
        <v>6</v>
      </c>
      <c r="E16339" s="7" t="n">
        <v>104.1</v>
      </c>
      <c r="F16339" s="7" t="n">
        <v>3</v>
      </c>
      <c r="G16339" s="7" t="n">
        <v>52.05</v>
      </c>
    </row>
    <row r="16340" customFormat="false" ht="15" hidden="false" customHeight="false" outlineLevel="0" collapsed="false">
      <c r="A16340" s="7" t="s">
        <v>33</v>
      </c>
      <c r="B16340" s="7" t="s">
        <v>201</v>
      </c>
      <c r="C16340" s="7" t="s">
        <v>1344</v>
      </c>
      <c r="D16340" s="7" t="n">
        <v>35</v>
      </c>
      <c r="E16340" s="7" t="n">
        <v>332.5</v>
      </c>
      <c r="F16340" s="7" t="n">
        <v>5</v>
      </c>
      <c r="G16340" s="7" t="n">
        <v>47.5</v>
      </c>
    </row>
    <row r="16341" customFormat="false" ht="15" hidden="false" customHeight="false" outlineLevel="0" collapsed="false">
      <c r="A16341" s="7" t="s">
        <v>33</v>
      </c>
      <c r="B16341" s="7" t="s">
        <v>246</v>
      </c>
      <c r="C16341" s="7" t="s">
        <v>1345</v>
      </c>
      <c r="D16341" s="7" t="n">
        <v>19</v>
      </c>
      <c r="E16341" s="7" t="n">
        <v>180.5</v>
      </c>
      <c r="F16341" s="7" t="n">
        <v>5</v>
      </c>
      <c r="G16341" s="7" t="n">
        <v>47.5</v>
      </c>
    </row>
    <row r="16342" customFormat="false" ht="15" hidden="false" customHeight="false" outlineLevel="0" collapsed="false">
      <c r="A16342" s="7" t="s">
        <v>33</v>
      </c>
      <c r="B16342" s="7" t="s">
        <v>302</v>
      </c>
      <c r="C16342" s="7" t="s">
        <v>1346</v>
      </c>
      <c r="D16342" s="7" t="n">
        <v>3</v>
      </c>
      <c r="E16342" s="7" t="n">
        <v>38.85</v>
      </c>
      <c r="F16342" s="7" t="n">
        <v>0</v>
      </c>
      <c r="G16342" s="7" t="n">
        <v>0</v>
      </c>
    </row>
    <row r="16343" customFormat="false" ht="15" hidden="false" customHeight="false" outlineLevel="0" collapsed="false">
      <c r="A16343" s="7" t="s">
        <v>33</v>
      </c>
      <c r="B16343" s="7" t="s">
        <v>264</v>
      </c>
      <c r="C16343" s="7" t="s">
        <v>1347</v>
      </c>
      <c r="D16343" s="7" t="n">
        <v>29</v>
      </c>
      <c r="E16343" s="7" t="n">
        <v>281.59</v>
      </c>
      <c r="F16343" s="7" t="n">
        <v>5</v>
      </c>
      <c r="G16343" s="7" t="n">
        <v>48.55</v>
      </c>
    </row>
    <row r="16344" customFormat="false" ht="15" hidden="false" customHeight="false" outlineLevel="0" collapsed="false">
      <c r="A16344" s="7" t="s">
        <v>33</v>
      </c>
      <c r="B16344" s="7" t="s">
        <v>297</v>
      </c>
      <c r="C16344" s="7" t="s">
        <v>1348</v>
      </c>
      <c r="D16344" s="7" t="n">
        <v>12</v>
      </c>
      <c r="E16344" s="7" t="n">
        <v>96.96</v>
      </c>
      <c r="F16344" s="7" t="n">
        <v>5</v>
      </c>
      <c r="G16344" s="7" t="n">
        <v>40.4</v>
      </c>
    </row>
    <row r="16345" customFormat="false" ht="15" hidden="false" customHeight="false" outlineLevel="0" collapsed="false">
      <c r="A16345" s="7" t="s">
        <v>33</v>
      </c>
      <c r="B16345" s="7" t="s">
        <v>150</v>
      </c>
      <c r="C16345" s="7" t="s">
        <v>1349</v>
      </c>
      <c r="D16345" s="7" t="n">
        <v>122</v>
      </c>
      <c r="E16345" s="7" t="n">
        <v>1485.96</v>
      </c>
      <c r="F16345" s="7" t="n">
        <v>5</v>
      </c>
      <c r="G16345" s="7" t="n">
        <v>60.9</v>
      </c>
    </row>
    <row r="16346" customFormat="false" ht="15" hidden="false" customHeight="false" outlineLevel="0" collapsed="false">
      <c r="A16346" s="7" t="s">
        <v>33</v>
      </c>
      <c r="B16346" s="7" t="s">
        <v>325</v>
      </c>
      <c r="C16346" s="7" t="s">
        <v>1350</v>
      </c>
      <c r="D16346" s="7" t="n">
        <v>2</v>
      </c>
      <c r="E16346" s="7" t="n">
        <v>77.4</v>
      </c>
      <c r="F16346" s="7" t="n">
        <v>1</v>
      </c>
      <c r="G16346" s="7" t="n">
        <v>38.7</v>
      </c>
    </row>
    <row r="16347" customFormat="false" ht="15" hidden="false" customHeight="false" outlineLevel="0" collapsed="false">
      <c r="A16347" s="7" t="s">
        <v>33</v>
      </c>
      <c r="B16347" s="7" t="s">
        <v>183</v>
      </c>
      <c r="C16347" s="7" t="s">
        <v>1351</v>
      </c>
      <c r="D16347" s="7" t="n">
        <v>20</v>
      </c>
      <c r="E16347" s="7" t="n">
        <v>424.2</v>
      </c>
      <c r="F16347" s="7" t="n">
        <v>4</v>
      </c>
      <c r="G16347" s="7" t="n">
        <v>84.84</v>
      </c>
    </row>
    <row r="16348" customFormat="false" ht="15" hidden="false" customHeight="false" outlineLevel="0" collapsed="false">
      <c r="A16348" s="7" t="s">
        <v>33</v>
      </c>
      <c r="B16348" s="7" t="s">
        <v>311</v>
      </c>
      <c r="C16348" s="7" t="s">
        <v>1352</v>
      </c>
      <c r="D16348" s="7" t="n">
        <v>6</v>
      </c>
      <c r="E16348" s="7" t="n">
        <v>67.98</v>
      </c>
      <c r="F16348" s="7" t="n">
        <v>0</v>
      </c>
      <c r="G16348" s="7" t="n">
        <v>0</v>
      </c>
    </row>
    <row r="16349" customFormat="false" ht="15" hidden="false" customHeight="false" outlineLevel="0" collapsed="false">
      <c r="A16349" s="7" t="s">
        <v>33</v>
      </c>
      <c r="B16349" s="7" t="s">
        <v>114</v>
      </c>
      <c r="C16349" s="7" t="s">
        <v>1354</v>
      </c>
      <c r="D16349" s="7" t="n">
        <v>25</v>
      </c>
      <c r="E16349" s="7" t="n">
        <v>688.75</v>
      </c>
      <c r="F16349" s="7" t="n">
        <v>3</v>
      </c>
      <c r="G16349" s="7" t="n">
        <v>82.65</v>
      </c>
    </row>
    <row r="16350" customFormat="false" ht="15" hidden="false" customHeight="false" outlineLevel="0" collapsed="false">
      <c r="A16350" s="7" t="s">
        <v>33</v>
      </c>
      <c r="B16350" s="7" t="s">
        <v>323</v>
      </c>
      <c r="C16350" s="7" t="s">
        <v>1355</v>
      </c>
      <c r="D16350" s="7" t="n">
        <v>3</v>
      </c>
      <c r="E16350" s="7" t="n">
        <v>60.72</v>
      </c>
      <c r="F16350" s="7" t="n">
        <v>0</v>
      </c>
      <c r="G16350" s="7" t="n">
        <v>0</v>
      </c>
    </row>
    <row r="16351" customFormat="false" ht="15" hidden="false" customHeight="false" outlineLevel="0" collapsed="false">
      <c r="A16351" s="7" t="s">
        <v>33</v>
      </c>
      <c r="B16351" s="7" t="s">
        <v>342</v>
      </c>
      <c r="C16351" s="7" t="s">
        <v>1356</v>
      </c>
      <c r="D16351" s="7" t="n">
        <v>13</v>
      </c>
      <c r="E16351" s="7" t="n">
        <v>179.92</v>
      </c>
      <c r="F16351" s="7" t="n">
        <v>4</v>
      </c>
      <c r="G16351" s="7" t="n">
        <v>55.36</v>
      </c>
    </row>
    <row r="16352" customFormat="false" ht="15" hidden="false" customHeight="false" outlineLevel="0" collapsed="false">
      <c r="A16352" s="7" t="s">
        <v>33</v>
      </c>
      <c r="B16352" s="7" t="s">
        <v>179</v>
      </c>
      <c r="C16352" s="7" t="s">
        <v>1357</v>
      </c>
      <c r="D16352" s="7" t="n">
        <v>16</v>
      </c>
      <c r="E16352" s="7" t="n">
        <v>259.2</v>
      </c>
      <c r="F16352" s="7" t="n">
        <v>8</v>
      </c>
      <c r="G16352" s="7" t="n">
        <v>129.6</v>
      </c>
    </row>
    <row r="16353" customFormat="false" ht="15" hidden="false" customHeight="false" outlineLevel="0" collapsed="false">
      <c r="A16353" s="7" t="s">
        <v>33</v>
      </c>
      <c r="B16353" s="7" t="s">
        <v>163</v>
      </c>
      <c r="C16353" s="7" t="s">
        <v>1357</v>
      </c>
      <c r="D16353" s="7" t="n">
        <v>23</v>
      </c>
      <c r="E16353" s="7" t="n">
        <v>409.86</v>
      </c>
      <c r="F16353" s="7" t="n">
        <v>0</v>
      </c>
      <c r="G16353" s="7" t="n">
        <v>0</v>
      </c>
    </row>
    <row r="16354" customFormat="false" ht="15" hidden="false" customHeight="false" outlineLevel="0" collapsed="false">
      <c r="A16354" s="7" t="s">
        <v>33</v>
      </c>
      <c r="B16354" s="7" t="s">
        <v>275</v>
      </c>
      <c r="C16354" s="7" t="s">
        <v>1358</v>
      </c>
      <c r="D16354" s="7" t="n">
        <v>29</v>
      </c>
      <c r="E16354" s="7" t="n">
        <v>237.8</v>
      </c>
      <c r="F16354" s="7" t="n">
        <v>10</v>
      </c>
      <c r="G16354" s="7" t="n">
        <v>82</v>
      </c>
    </row>
    <row r="16355" customFormat="false" ht="15" hidden="false" customHeight="false" outlineLevel="0" collapsed="false">
      <c r="A16355" s="7" t="s">
        <v>33</v>
      </c>
      <c r="B16355" s="7" t="s">
        <v>236</v>
      </c>
      <c r="C16355" s="7" t="s">
        <v>1361</v>
      </c>
      <c r="D16355" s="7" t="n">
        <v>35</v>
      </c>
      <c r="E16355" s="7" t="n">
        <v>343.7</v>
      </c>
      <c r="F16355" s="7" t="n">
        <v>10</v>
      </c>
      <c r="G16355" s="7" t="n">
        <v>98.2</v>
      </c>
    </row>
    <row r="16356" customFormat="false" ht="15" hidden="false" customHeight="false" outlineLevel="0" collapsed="false">
      <c r="A16356" s="7" t="s">
        <v>33</v>
      </c>
      <c r="B16356" s="7" t="s">
        <v>298</v>
      </c>
      <c r="C16356" s="7" t="s">
        <v>1362</v>
      </c>
      <c r="D16356" s="7" t="n">
        <v>22</v>
      </c>
      <c r="E16356" s="7" t="n">
        <v>216.04</v>
      </c>
      <c r="F16356" s="7" t="n">
        <v>15</v>
      </c>
      <c r="G16356" s="7" t="n">
        <v>147.3</v>
      </c>
    </row>
    <row r="16357" customFormat="false" ht="15" hidden="false" customHeight="false" outlineLevel="0" collapsed="false">
      <c r="A16357" s="7" t="s">
        <v>33</v>
      </c>
      <c r="B16357" s="7" t="s">
        <v>613</v>
      </c>
      <c r="C16357" s="7" t="s">
        <v>1369</v>
      </c>
      <c r="D16357" s="7" t="n">
        <v>1</v>
      </c>
      <c r="E16357" s="7" t="n">
        <v>53.53</v>
      </c>
      <c r="F16357" s="7" t="n">
        <v>0</v>
      </c>
      <c r="G16357" s="7" t="n">
        <v>0</v>
      </c>
    </row>
    <row r="16358" customFormat="false" ht="15" hidden="false" customHeight="false" outlineLevel="0" collapsed="false">
      <c r="A16358" s="7" t="s">
        <v>33</v>
      </c>
      <c r="B16358" s="7" t="s">
        <v>278</v>
      </c>
      <c r="C16358" s="7" t="s">
        <v>1372</v>
      </c>
      <c r="D16358" s="7" t="n">
        <v>1</v>
      </c>
      <c r="E16358" s="7" t="n">
        <v>42</v>
      </c>
      <c r="F16358" s="7" t="n">
        <v>0</v>
      </c>
      <c r="G16358" s="7" t="n">
        <v>0</v>
      </c>
    </row>
    <row r="16359" customFormat="false" ht="15" hidden="false" customHeight="false" outlineLevel="0" collapsed="false">
      <c r="A16359" s="7" t="s">
        <v>33</v>
      </c>
      <c r="B16359" s="7" t="s">
        <v>268</v>
      </c>
      <c r="C16359" s="7" t="s">
        <v>1372</v>
      </c>
      <c r="D16359" s="7" t="n">
        <v>1</v>
      </c>
      <c r="E16359" s="7" t="n">
        <v>42</v>
      </c>
      <c r="F16359" s="7" t="n">
        <v>0</v>
      </c>
      <c r="G16359" s="7" t="n">
        <v>0</v>
      </c>
    </row>
    <row r="16360" customFormat="false" ht="15" hidden="false" customHeight="false" outlineLevel="0" collapsed="false">
      <c r="A16360" s="7" t="s">
        <v>33</v>
      </c>
      <c r="B16360" s="7" t="s">
        <v>358</v>
      </c>
      <c r="C16360" s="7" t="s">
        <v>1373</v>
      </c>
      <c r="D16360" s="7" t="n">
        <v>2</v>
      </c>
      <c r="E16360" s="7" t="n">
        <v>47.2</v>
      </c>
      <c r="F16360" s="7" t="n">
        <v>0</v>
      </c>
      <c r="G16360" s="7" t="n">
        <v>0</v>
      </c>
    </row>
    <row r="16361" customFormat="false" ht="15" hidden="false" customHeight="false" outlineLevel="0" collapsed="false">
      <c r="A16361" s="7" t="s">
        <v>33</v>
      </c>
      <c r="B16361" s="7" t="s">
        <v>403</v>
      </c>
      <c r="C16361" s="7" t="s">
        <v>1374</v>
      </c>
      <c r="D16361" s="7" t="n">
        <v>2</v>
      </c>
      <c r="E16361" s="7" t="n">
        <v>47.2</v>
      </c>
      <c r="F16361" s="7" t="n">
        <v>0</v>
      </c>
      <c r="G16361" s="7" t="n">
        <v>0</v>
      </c>
    </row>
    <row r="16362" customFormat="false" ht="15" hidden="false" customHeight="false" outlineLevel="0" collapsed="false">
      <c r="A16362" s="7" t="s">
        <v>33</v>
      </c>
      <c r="B16362" s="7" t="s">
        <v>438</v>
      </c>
      <c r="C16362" s="7" t="s">
        <v>1375</v>
      </c>
      <c r="D16362" s="7" t="n">
        <v>3</v>
      </c>
      <c r="E16362" s="7" t="n">
        <v>70.8</v>
      </c>
      <c r="F16362" s="7" t="n">
        <v>0</v>
      </c>
      <c r="G16362" s="7" t="n">
        <v>0</v>
      </c>
    </row>
    <row r="16363" customFormat="false" ht="15" hidden="false" customHeight="false" outlineLevel="0" collapsed="false">
      <c r="A16363" s="7" t="s">
        <v>33</v>
      </c>
      <c r="B16363" s="7" t="s">
        <v>421</v>
      </c>
      <c r="C16363" s="7" t="s">
        <v>1375</v>
      </c>
      <c r="D16363" s="7" t="n">
        <v>2</v>
      </c>
      <c r="E16363" s="7" t="n">
        <v>47.2</v>
      </c>
      <c r="F16363" s="7" t="n">
        <v>0</v>
      </c>
      <c r="G16363" s="7" t="n">
        <v>0</v>
      </c>
    </row>
    <row r="16364" customFormat="false" ht="15" hidden="false" customHeight="false" outlineLevel="0" collapsed="false">
      <c r="A16364" s="7" t="s">
        <v>33</v>
      </c>
      <c r="B16364" s="7" t="s">
        <v>343</v>
      </c>
      <c r="C16364" s="7" t="s">
        <v>1376</v>
      </c>
      <c r="D16364" s="7" t="n">
        <v>9</v>
      </c>
      <c r="E16364" s="7" t="n">
        <v>165.6</v>
      </c>
      <c r="F16364" s="7" t="n">
        <v>0</v>
      </c>
      <c r="G16364" s="7" t="n">
        <v>0</v>
      </c>
    </row>
    <row r="16365" customFormat="false" ht="15" hidden="false" customHeight="false" outlineLevel="0" collapsed="false">
      <c r="A16365" s="7" t="s">
        <v>33</v>
      </c>
      <c r="B16365" s="7" t="s">
        <v>303</v>
      </c>
      <c r="C16365" s="7" t="s">
        <v>1376</v>
      </c>
      <c r="D16365" s="7" t="n">
        <v>33</v>
      </c>
      <c r="E16365" s="7" t="n">
        <v>607.2</v>
      </c>
      <c r="F16365" s="7" t="n">
        <v>0</v>
      </c>
      <c r="G16365" s="7" t="n">
        <v>0</v>
      </c>
    </row>
    <row r="16366" customFormat="false" ht="15" hidden="false" customHeight="false" outlineLevel="0" collapsed="false">
      <c r="A16366" s="7" t="s">
        <v>33</v>
      </c>
      <c r="B16366" s="7" t="s">
        <v>283</v>
      </c>
      <c r="C16366" s="7" t="s">
        <v>1376</v>
      </c>
      <c r="D16366" s="7" t="n">
        <v>32</v>
      </c>
      <c r="E16366" s="7" t="n">
        <v>588.8</v>
      </c>
      <c r="F16366" s="7" t="n">
        <v>0</v>
      </c>
      <c r="G16366" s="7" t="n">
        <v>0</v>
      </c>
    </row>
    <row r="16367" customFormat="false" ht="15" hidden="false" customHeight="false" outlineLevel="0" collapsed="false">
      <c r="A16367" s="7" t="s">
        <v>33</v>
      </c>
      <c r="B16367" s="7" t="s">
        <v>401</v>
      </c>
      <c r="C16367" s="7" t="s">
        <v>1377</v>
      </c>
      <c r="D16367" s="7" t="n">
        <v>5</v>
      </c>
      <c r="E16367" s="7" t="n">
        <v>92</v>
      </c>
      <c r="F16367" s="7" t="n">
        <v>0</v>
      </c>
      <c r="G16367" s="7" t="n">
        <v>0</v>
      </c>
    </row>
    <row r="16368" customFormat="false" ht="15" hidden="false" customHeight="false" outlineLevel="0" collapsed="false">
      <c r="A16368" s="7" t="s">
        <v>33</v>
      </c>
      <c r="B16368" s="7" t="s">
        <v>367</v>
      </c>
      <c r="C16368" s="7" t="s">
        <v>1377</v>
      </c>
      <c r="D16368" s="7" t="n">
        <v>4</v>
      </c>
      <c r="E16368" s="7" t="n">
        <v>73.6</v>
      </c>
      <c r="F16368" s="7" t="n">
        <v>0</v>
      </c>
      <c r="G16368" s="7" t="n">
        <v>0</v>
      </c>
    </row>
    <row r="16369" customFormat="false" ht="15" hidden="false" customHeight="false" outlineLevel="0" collapsed="false">
      <c r="A16369" s="7" t="s">
        <v>33</v>
      </c>
      <c r="B16369" s="7" t="s">
        <v>340</v>
      </c>
      <c r="C16369" s="7" t="s">
        <v>1377</v>
      </c>
      <c r="D16369" s="7" t="n">
        <v>6</v>
      </c>
      <c r="E16369" s="7" t="n">
        <v>110.4</v>
      </c>
      <c r="F16369" s="7" t="n">
        <v>0</v>
      </c>
      <c r="G16369" s="7" t="n">
        <v>0</v>
      </c>
    </row>
    <row r="16370" customFormat="false" ht="15" hidden="false" customHeight="false" outlineLevel="0" collapsed="false">
      <c r="A16370" s="7" t="s">
        <v>33</v>
      </c>
      <c r="B16370" s="7" t="s">
        <v>418</v>
      </c>
      <c r="C16370" s="7" t="s">
        <v>1378</v>
      </c>
      <c r="D16370" s="7" t="n">
        <v>8</v>
      </c>
      <c r="E16370" s="7" t="n">
        <v>147.2</v>
      </c>
      <c r="F16370" s="7" t="n">
        <v>0</v>
      </c>
      <c r="G16370" s="7" t="n">
        <v>0</v>
      </c>
    </row>
    <row r="16371" customFormat="false" ht="15" hidden="false" customHeight="false" outlineLevel="0" collapsed="false">
      <c r="A16371" s="7" t="s">
        <v>33</v>
      </c>
      <c r="B16371" s="7" t="s">
        <v>354</v>
      </c>
      <c r="C16371" s="7" t="s">
        <v>1378</v>
      </c>
      <c r="D16371" s="7" t="n">
        <v>10</v>
      </c>
      <c r="E16371" s="7" t="n">
        <v>184</v>
      </c>
      <c r="F16371" s="7" t="n">
        <v>0</v>
      </c>
      <c r="G16371" s="7" t="n">
        <v>0</v>
      </c>
    </row>
    <row r="16372" customFormat="false" ht="15" hidden="false" customHeight="false" outlineLevel="0" collapsed="false">
      <c r="A16372" s="7" t="s">
        <v>33</v>
      </c>
      <c r="B16372" s="7" t="s">
        <v>349</v>
      </c>
      <c r="C16372" s="7" t="s">
        <v>1378</v>
      </c>
      <c r="D16372" s="7" t="n">
        <v>5</v>
      </c>
      <c r="E16372" s="7" t="n">
        <v>92</v>
      </c>
      <c r="F16372" s="7" t="n">
        <v>0</v>
      </c>
      <c r="G16372" s="7" t="n">
        <v>0</v>
      </c>
    </row>
    <row r="16373" customFormat="false" ht="15" hidden="false" customHeight="false" outlineLevel="0" collapsed="false">
      <c r="A16373" s="7" t="s">
        <v>33</v>
      </c>
      <c r="B16373" s="7" t="s">
        <v>188</v>
      </c>
      <c r="C16373" s="7" t="s">
        <v>1379</v>
      </c>
      <c r="D16373" s="7" t="n">
        <v>7</v>
      </c>
      <c r="E16373" s="7" t="n">
        <v>292.67</v>
      </c>
      <c r="F16373" s="7" t="n">
        <v>0</v>
      </c>
      <c r="G16373" s="7" t="n">
        <v>0</v>
      </c>
    </row>
    <row r="16374" customFormat="false" ht="15" hidden="false" customHeight="false" outlineLevel="0" collapsed="false">
      <c r="A16374" s="7" t="s">
        <v>33</v>
      </c>
      <c r="B16374" s="7" t="s">
        <v>174</v>
      </c>
      <c r="C16374" s="7" t="s">
        <v>1379</v>
      </c>
      <c r="D16374" s="7" t="n">
        <v>13</v>
      </c>
      <c r="E16374" s="7" t="n">
        <v>543.53</v>
      </c>
      <c r="F16374" s="7" t="n">
        <v>0</v>
      </c>
      <c r="G16374" s="7" t="n">
        <v>0</v>
      </c>
    </row>
    <row r="16375" customFormat="false" ht="15" hidden="false" customHeight="false" outlineLevel="0" collapsed="false">
      <c r="A16375" s="7" t="s">
        <v>33</v>
      </c>
      <c r="B16375" s="7" t="s">
        <v>145</v>
      </c>
      <c r="C16375" s="7" t="s">
        <v>1379</v>
      </c>
      <c r="D16375" s="7" t="n">
        <v>8</v>
      </c>
      <c r="E16375" s="7" t="n">
        <v>334.48</v>
      </c>
      <c r="F16375" s="7" t="n">
        <v>0</v>
      </c>
      <c r="G16375" s="7" t="n">
        <v>0</v>
      </c>
    </row>
    <row r="16376" customFormat="false" ht="15" hidden="false" customHeight="false" outlineLevel="0" collapsed="false">
      <c r="A16376" s="7" t="s">
        <v>33</v>
      </c>
      <c r="B16376" s="7" t="s">
        <v>158</v>
      </c>
      <c r="C16376" s="7" t="s">
        <v>1380</v>
      </c>
      <c r="D16376" s="7" t="n">
        <v>16</v>
      </c>
      <c r="E16376" s="7" t="n">
        <v>570.72</v>
      </c>
      <c r="F16376" s="7" t="n">
        <v>0</v>
      </c>
      <c r="G16376" s="7" t="n">
        <v>0</v>
      </c>
    </row>
    <row r="16377" customFormat="false" ht="15" hidden="false" customHeight="false" outlineLevel="0" collapsed="false">
      <c r="A16377" s="7" t="s">
        <v>33</v>
      </c>
      <c r="B16377" s="7" t="s">
        <v>284</v>
      </c>
      <c r="C16377" s="7" t="s">
        <v>1381</v>
      </c>
      <c r="D16377" s="7" t="n">
        <v>5</v>
      </c>
      <c r="E16377" s="7" t="n">
        <v>324.45</v>
      </c>
      <c r="F16377" s="7" t="n">
        <v>0</v>
      </c>
      <c r="G16377" s="7" t="n">
        <v>0</v>
      </c>
    </row>
    <row r="16378" customFormat="false" ht="15" hidden="false" customHeight="false" outlineLevel="0" collapsed="false">
      <c r="A16378" s="7" t="s">
        <v>33</v>
      </c>
      <c r="B16378" s="7" t="s">
        <v>148</v>
      </c>
      <c r="C16378" s="7" t="s">
        <v>1387</v>
      </c>
      <c r="D16378" s="7" t="n">
        <v>42</v>
      </c>
      <c r="E16378" s="7" t="n">
        <v>693</v>
      </c>
      <c r="F16378" s="7" t="n">
        <v>4</v>
      </c>
      <c r="G16378" s="7" t="n">
        <v>66</v>
      </c>
    </row>
    <row r="16379" customFormat="false" ht="15" hidden="false" customHeight="false" outlineLevel="0" collapsed="false">
      <c r="A16379" s="7" t="s">
        <v>33</v>
      </c>
      <c r="B16379" s="7" t="s">
        <v>139</v>
      </c>
      <c r="C16379" s="7" t="s">
        <v>1387</v>
      </c>
      <c r="D16379" s="7" t="n">
        <v>38</v>
      </c>
      <c r="E16379" s="7" t="n">
        <v>627</v>
      </c>
      <c r="F16379" s="7" t="n">
        <v>8</v>
      </c>
      <c r="G16379" s="7" t="n">
        <v>132</v>
      </c>
    </row>
    <row r="16380" customFormat="false" ht="15" hidden="false" customHeight="false" outlineLevel="0" collapsed="false">
      <c r="A16380" s="7" t="s">
        <v>33</v>
      </c>
      <c r="B16380" s="7" t="s">
        <v>189</v>
      </c>
      <c r="C16380" s="7" t="s">
        <v>1387</v>
      </c>
      <c r="D16380" s="7" t="n">
        <v>6</v>
      </c>
      <c r="E16380" s="7" t="n">
        <v>99</v>
      </c>
      <c r="F16380" s="7" t="n">
        <v>4</v>
      </c>
      <c r="G16380" s="7" t="n">
        <v>66</v>
      </c>
    </row>
    <row r="16381" customFormat="false" ht="15" hidden="false" customHeight="false" outlineLevel="0" collapsed="false">
      <c r="A16381" s="7" t="s">
        <v>33</v>
      </c>
      <c r="B16381" s="7" t="s">
        <v>181</v>
      </c>
      <c r="C16381" s="7" t="s">
        <v>1387</v>
      </c>
      <c r="D16381" s="7" t="n">
        <v>30</v>
      </c>
      <c r="E16381" s="7" t="n">
        <v>495</v>
      </c>
      <c r="F16381" s="7" t="n">
        <v>8</v>
      </c>
      <c r="G16381" s="7" t="n">
        <v>132</v>
      </c>
    </row>
    <row r="16382" customFormat="false" ht="15" hidden="false" customHeight="false" outlineLevel="0" collapsed="false">
      <c r="A16382" s="7" t="s">
        <v>33</v>
      </c>
      <c r="B16382" s="7" t="s">
        <v>257</v>
      </c>
      <c r="C16382" s="7" t="s">
        <v>1387</v>
      </c>
      <c r="D16382" s="7" t="n">
        <v>8</v>
      </c>
      <c r="E16382" s="7" t="n">
        <v>132</v>
      </c>
      <c r="F16382" s="7" t="n">
        <v>6</v>
      </c>
      <c r="G16382" s="7" t="n">
        <v>99</v>
      </c>
    </row>
    <row r="16383" customFormat="false" ht="15" hidden="false" customHeight="false" outlineLevel="0" collapsed="false">
      <c r="A16383" s="7" t="s">
        <v>33</v>
      </c>
      <c r="B16383" s="7" t="s">
        <v>133</v>
      </c>
      <c r="C16383" s="7" t="s">
        <v>1390</v>
      </c>
      <c r="D16383" s="7" t="n">
        <v>33</v>
      </c>
      <c r="E16383" s="7" t="n">
        <v>676.5</v>
      </c>
      <c r="F16383" s="7" t="n">
        <v>3</v>
      </c>
      <c r="G16383" s="7" t="n">
        <v>61.5</v>
      </c>
    </row>
    <row r="16384" customFormat="false" ht="15" hidden="false" customHeight="false" outlineLevel="0" collapsed="false">
      <c r="A16384" s="7" t="s">
        <v>33</v>
      </c>
      <c r="B16384" s="7" t="s">
        <v>154</v>
      </c>
      <c r="C16384" s="7" t="s">
        <v>1390</v>
      </c>
      <c r="D16384" s="7" t="n">
        <v>29</v>
      </c>
      <c r="E16384" s="7" t="n">
        <v>594.5</v>
      </c>
      <c r="F16384" s="7" t="n">
        <v>4</v>
      </c>
      <c r="G16384" s="7" t="n">
        <v>82</v>
      </c>
    </row>
    <row r="16385" customFormat="false" ht="15" hidden="false" customHeight="false" outlineLevel="0" collapsed="false">
      <c r="A16385" s="7" t="s">
        <v>33</v>
      </c>
      <c r="B16385" s="7" t="s">
        <v>216</v>
      </c>
      <c r="C16385" s="7" t="s">
        <v>1390</v>
      </c>
      <c r="D16385" s="7" t="n">
        <v>2</v>
      </c>
      <c r="E16385" s="7" t="n">
        <v>41</v>
      </c>
      <c r="F16385" s="7" t="n">
        <v>0</v>
      </c>
      <c r="G16385" s="7" t="n">
        <v>0</v>
      </c>
    </row>
    <row r="16386" customFormat="false" ht="15" hidden="false" customHeight="false" outlineLevel="0" collapsed="false">
      <c r="A16386" s="7" t="s">
        <v>33</v>
      </c>
      <c r="B16386" s="7" t="s">
        <v>167</v>
      </c>
      <c r="C16386" s="7" t="s">
        <v>1390</v>
      </c>
      <c r="D16386" s="7" t="n">
        <v>25</v>
      </c>
      <c r="E16386" s="7" t="n">
        <v>512.5</v>
      </c>
      <c r="F16386" s="7" t="n">
        <v>4</v>
      </c>
      <c r="G16386" s="7" t="n">
        <v>82</v>
      </c>
    </row>
    <row r="16387" customFormat="false" ht="15" hidden="false" customHeight="false" outlineLevel="0" collapsed="false">
      <c r="A16387" s="7" t="s">
        <v>33</v>
      </c>
      <c r="B16387" s="7" t="s">
        <v>285</v>
      </c>
      <c r="C16387" s="7" t="s">
        <v>1390</v>
      </c>
      <c r="D16387" s="7" t="n">
        <v>18</v>
      </c>
      <c r="E16387" s="7" t="n">
        <v>369</v>
      </c>
      <c r="F16387" s="7" t="n">
        <v>6</v>
      </c>
      <c r="G16387" s="7" t="n">
        <v>123</v>
      </c>
    </row>
    <row r="16388" customFormat="false" ht="15" hidden="false" customHeight="false" outlineLevel="0" collapsed="false">
      <c r="A16388" s="7" t="s">
        <v>33</v>
      </c>
      <c r="B16388" s="7" t="s">
        <v>436</v>
      </c>
      <c r="C16388" s="7" t="s">
        <v>1396</v>
      </c>
      <c r="D16388" s="7" t="n">
        <v>0</v>
      </c>
      <c r="E16388" s="7" t="n">
        <v>0</v>
      </c>
      <c r="F16388" s="7" t="n">
        <v>-1</v>
      </c>
      <c r="G16388" s="7" t="n">
        <v>-195.73</v>
      </c>
    </row>
    <row r="16389" customFormat="false" ht="15" hidden="false" customHeight="false" outlineLevel="0" collapsed="false">
      <c r="A16389" s="7" t="s">
        <v>33</v>
      </c>
      <c r="B16389" s="7" t="s">
        <v>488</v>
      </c>
      <c r="C16389" s="7" t="s">
        <v>1396</v>
      </c>
      <c r="D16389" s="7" t="n">
        <v>0</v>
      </c>
      <c r="E16389" s="7" t="n">
        <v>0</v>
      </c>
      <c r="F16389" s="7" t="n">
        <v>-1</v>
      </c>
      <c r="G16389" s="7" t="n">
        <v>-195.73</v>
      </c>
    </row>
    <row r="16390" customFormat="false" ht="15" hidden="false" customHeight="false" outlineLevel="0" collapsed="false">
      <c r="A16390" s="7" t="s">
        <v>33</v>
      </c>
      <c r="B16390" s="7" t="s">
        <v>470</v>
      </c>
      <c r="C16390" s="7" t="s">
        <v>1397</v>
      </c>
      <c r="D16390" s="7" t="n">
        <v>1</v>
      </c>
      <c r="E16390" s="7" t="n">
        <v>126.57</v>
      </c>
      <c r="F16390" s="7" t="n">
        <v>0</v>
      </c>
      <c r="G16390" s="7" t="n">
        <v>0</v>
      </c>
    </row>
    <row r="16391" customFormat="false" ht="15" hidden="false" customHeight="false" outlineLevel="0" collapsed="false">
      <c r="A16391" s="7" t="s">
        <v>33</v>
      </c>
      <c r="B16391" s="7" t="s">
        <v>633</v>
      </c>
      <c r="C16391" s="7" t="s">
        <v>1397</v>
      </c>
      <c r="D16391" s="7" t="n">
        <v>1</v>
      </c>
      <c r="E16391" s="7" t="n">
        <v>126.57</v>
      </c>
      <c r="F16391" s="7" t="n">
        <v>0</v>
      </c>
      <c r="G16391" s="7" t="n">
        <v>0</v>
      </c>
    </row>
    <row r="16392" customFormat="false" ht="15" hidden="false" customHeight="false" outlineLevel="0" collapsed="false">
      <c r="A16392" s="7" t="s">
        <v>33</v>
      </c>
      <c r="B16392" s="7" t="s">
        <v>816</v>
      </c>
      <c r="C16392" s="7" t="s">
        <v>1397</v>
      </c>
      <c r="D16392" s="7" t="n">
        <v>0</v>
      </c>
      <c r="E16392" s="7" t="n">
        <v>0</v>
      </c>
      <c r="F16392" s="7" t="n">
        <v>1</v>
      </c>
      <c r="G16392" s="7" t="n">
        <v>126.57</v>
      </c>
    </row>
    <row r="16393" customFormat="false" ht="15" hidden="false" customHeight="false" outlineLevel="0" collapsed="false">
      <c r="A16393" s="7" t="s">
        <v>33</v>
      </c>
      <c r="B16393" s="7" t="s">
        <v>706</v>
      </c>
      <c r="C16393" s="7" t="s">
        <v>1397</v>
      </c>
      <c r="D16393" s="7" t="n">
        <v>0</v>
      </c>
      <c r="E16393" s="7" t="n">
        <v>0</v>
      </c>
      <c r="F16393" s="7" t="n">
        <v>1</v>
      </c>
      <c r="G16393" s="7" t="n">
        <v>126.57</v>
      </c>
    </row>
    <row r="16394" customFormat="false" ht="15" hidden="false" customHeight="false" outlineLevel="0" collapsed="false">
      <c r="A16394" s="7" t="s">
        <v>33</v>
      </c>
      <c r="B16394" s="7" t="s">
        <v>428</v>
      </c>
      <c r="C16394" s="7" t="s">
        <v>1398</v>
      </c>
      <c r="D16394" s="7" t="n">
        <v>1</v>
      </c>
      <c r="E16394" s="7" t="n">
        <v>126.57</v>
      </c>
      <c r="F16394" s="7" t="n">
        <v>0</v>
      </c>
      <c r="G16394" s="7" t="n">
        <v>0</v>
      </c>
    </row>
    <row r="16395" customFormat="false" ht="15" hidden="false" customHeight="false" outlineLevel="0" collapsed="false">
      <c r="A16395" s="7" t="s">
        <v>33</v>
      </c>
      <c r="B16395" s="7" t="s">
        <v>472</v>
      </c>
      <c r="C16395" s="7" t="s">
        <v>1398</v>
      </c>
      <c r="D16395" s="7" t="n">
        <v>2</v>
      </c>
      <c r="E16395" s="7" t="n">
        <v>253.14</v>
      </c>
      <c r="F16395" s="7" t="n">
        <v>-1</v>
      </c>
      <c r="G16395" s="7" t="n">
        <v>-126.57</v>
      </c>
    </row>
    <row r="16396" customFormat="false" ht="15" hidden="false" customHeight="false" outlineLevel="0" collapsed="false">
      <c r="A16396" s="7" t="s">
        <v>33</v>
      </c>
      <c r="B16396" s="7" t="s">
        <v>306</v>
      </c>
      <c r="C16396" s="7" t="s">
        <v>1407</v>
      </c>
      <c r="D16396" s="7" t="n">
        <v>15</v>
      </c>
      <c r="E16396" s="7" t="n">
        <v>213.75</v>
      </c>
      <c r="F16396" s="7" t="n">
        <v>4</v>
      </c>
      <c r="G16396" s="7" t="n">
        <v>57</v>
      </c>
    </row>
    <row r="16397" customFormat="false" ht="15" hidden="false" customHeight="false" outlineLevel="0" collapsed="false">
      <c r="A16397" s="7" t="s">
        <v>33</v>
      </c>
      <c r="B16397" s="7" t="s">
        <v>128</v>
      </c>
      <c r="C16397" s="7" t="s">
        <v>1421</v>
      </c>
      <c r="D16397" s="7" t="n">
        <v>8</v>
      </c>
      <c r="E16397" s="7" t="n">
        <v>200</v>
      </c>
      <c r="F16397" s="7" t="n">
        <v>4</v>
      </c>
      <c r="G16397" s="7" t="n">
        <v>100</v>
      </c>
    </row>
    <row r="16398" customFormat="false" ht="15" hidden="false" customHeight="false" outlineLevel="0" collapsed="false">
      <c r="A16398" s="7" t="s">
        <v>33</v>
      </c>
      <c r="B16398" s="7" t="s">
        <v>126</v>
      </c>
      <c r="C16398" s="7" t="s">
        <v>1421</v>
      </c>
      <c r="D16398" s="7" t="n">
        <v>7</v>
      </c>
      <c r="E16398" s="7" t="n">
        <v>175</v>
      </c>
      <c r="F16398" s="7" t="n">
        <v>0</v>
      </c>
      <c r="G16398" s="7" t="n">
        <v>0</v>
      </c>
    </row>
    <row r="16399" customFormat="false" ht="15" hidden="false" customHeight="false" outlineLevel="0" collapsed="false">
      <c r="A16399" s="7" t="s">
        <v>33</v>
      </c>
      <c r="B16399" s="7" t="s">
        <v>122</v>
      </c>
      <c r="C16399" s="7" t="s">
        <v>1421</v>
      </c>
      <c r="D16399" s="7" t="n">
        <v>14</v>
      </c>
      <c r="E16399" s="7" t="n">
        <v>350</v>
      </c>
      <c r="F16399" s="7" t="n">
        <v>0</v>
      </c>
      <c r="G16399" s="7" t="n">
        <v>0</v>
      </c>
    </row>
    <row r="16400" customFormat="false" ht="15" hidden="false" customHeight="false" outlineLevel="0" collapsed="false">
      <c r="A16400" s="7" t="s">
        <v>33</v>
      </c>
      <c r="B16400" s="7" t="s">
        <v>142</v>
      </c>
      <c r="C16400" s="7" t="s">
        <v>1421</v>
      </c>
      <c r="D16400" s="7" t="n">
        <v>9</v>
      </c>
      <c r="E16400" s="7" t="n">
        <v>225</v>
      </c>
      <c r="F16400" s="7" t="n">
        <v>0</v>
      </c>
      <c r="G16400" s="7" t="n">
        <v>0</v>
      </c>
    </row>
    <row r="16401" customFormat="false" ht="15" hidden="false" customHeight="false" outlineLevel="0" collapsed="false">
      <c r="A16401" s="7" t="s">
        <v>33</v>
      </c>
      <c r="B16401" s="7" t="s">
        <v>815</v>
      </c>
      <c r="C16401" s="7" t="s">
        <v>1421</v>
      </c>
      <c r="D16401" s="7" t="n">
        <v>2</v>
      </c>
      <c r="E16401" s="7" t="n">
        <v>125.94</v>
      </c>
      <c r="F16401" s="7" t="n">
        <v>0</v>
      </c>
      <c r="G16401" s="7" t="n">
        <v>0</v>
      </c>
    </row>
    <row r="16402" customFormat="false" ht="15" hidden="false" customHeight="false" outlineLevel="0" collapsed="false">
      <c r="A16402" s="7" t="s">
        <v>33</v>
      </c>
      <c r="B16402" s="7" t="s">
        <v>813</v>
      </c>
      <c r="C16402" s="7" t="s">
        <v>1421</v>
      </c>
      <c r="D16402" s="7" t="n">
        <v>4</v>
      </c>
      <c r="E16402" s="7" t="n">
        <v>251.88</v>
      </c>
      <c r="F16402" s="7" t="n">
        <v>0</v>
      </c>
      <c r="G16402" s="7" t="n">
        <v>0</v>
      </c>
    </row>
    <row r="16403" customFormat="false" ht="15" hidden="false" customHeight="false" outlineLevel="0" collapsed="false">
      <c r="A16403" s="7" t="s">
        <v>33</v>
      </c>
      <c r="B16403" s="7" t="s">
        <v>384</v>
      </c>
      <c r="C16403" s="7" t="s">
        <v>1423</v>
      </c>
      <c r="D16403" s="7" t="n">
        <v>1</v>
      </c>
      <c r="E16403" s="7" t="n">
        <v>32.43</v>
      </c>
      <c r="F16403" s="7" t="n">
        <v>0</v>
      </c>
      <c r="G16403" s="7" t="n">
        <v>0</v>
      </c>
    </row>
    <row r="16404" customFormat="false" ht="15" hidden="false" customHeight="false" outlineLevel="0" collapsed="false">
      <c r="A16404" s="7" t="s">
        <v>33</v>
      </c>
      <c r="B16404" s="7" t="s">
        <v>130</v>
      </c>
      <c r="C16404" s="7" t="s">
        <v>1425</v>
      </c>
      <c r="D16404" s="7" t="n">
        <v>33</v>
      </c>
      <c r="E16404" s="7" t="n">
        <v>1155</v>
      </c>
      <c r="F16404" s="7" t="n">
        <v>4</v>
      </c>
      <c r="G16404" s="7" t="n">
        <v>140</v>
      </c>
    </row>
    <row r="16405" customFormat="false" ht="15" hidden="false" customHeight="false" outlineLevel="0" collapsed="false">
      <c r="A16405" s="7" t="s">
        <v>33</v>
      </c>
      <c r="B16405" s="7" t="s">
        <v>152</v>
      </c>
      <c r="C16405" s="7" t="s">
        <v>1425</v>
      </c>
      <c r="D16405" s="7" t="n">
        <v>26</v>
      </c>
      <c r="E16405" s="7" t="n">
        <v>910</v>
      </c>
      <c r="F16405" s="7" t="n">
        <v>5</v>
      </c>
      <c r="G16405" s="7" t="n">
        <v>175</v>
      </c>
    </row>
    <row r="16406" customFormat="false" ht="15" hidden="false" customHeight="false" outlineLevel="0" collapsed="false">
      <c r="A16406" s="7" t="s">
        <v>33</v>
      </c>
      <c r="B16406" s="7" t="s">
        <v>198</v>
      </c>
      <c r="C16406" s="7" t="s">
        <v>1425</v>
      </c>
      <c r="D16406" s="7" t="n">
        <v>10</v>
      </c>
      <c r="E16406" s="7" t="n">
        <v>350</v>
      </c>
      <c r="F16406" s="7" t="n">
        <v>0</v>
      </c>
      <c r="G16406" s="7" t="n">
        <v>0</v>
      </c>
    </row>
    <row r="16407" customFormat="false" ht="15" hidden="false" customHeight="false" outlineLevel="0" collapsed="false">
      <c r="A16407" s="7" t="s">
        <v>33</v>
      </c>
      <c r="B16407" s="7" t="s">
        <v>191</v>
      </c>
      <c r="C16407" s="7" t="s">
        <v>1425</v>
      </c>
      <c r="D16407" s="7" t="n">
        <v>18</v>
      </c>
      <c r="E16407" s="7" t="n">
        <v>630</v>
      </c>
      <c r="F16407" s="7" t="n">
        <v>5</v>
      </c>
      <c r="G16407" s="7" t="n">
        <v>175</v>
      </c>
    </row>
    <row r="16408" customFormat="false" ht="15" hidden="false" customHeight="false" outlineLevel="0" collapsed="false">
      <c r="A16408" s="7" t="s">
        <v>33</v>
      </c>
      <c r="B16408" s="7" t="s">
        <v>161</v>
      </c>
      <c r="C16408" s="7" t="s">
        <v>1428</v>
      </c>
      <c r="D16408" s="7" t="n">
        <v>2</v>
      </c>
      <c r="E16408" s="7" t="n">
        <v>253</v>
      </c>
      <c r="F16408" s="7" t="n">
        <v>0</v>
      </c>
      <c r="G16408" s="7" t="n">
        <v>0</v>
      </c>
    </row>
    <row r="16409" customFormat="false" ht="15" hidden="false" customHeight="false" outlineLevel="0" collapsed="false">
      <c r="A16409" s="7" t="s">
        <v>33</v>
      </c>
      <c r="B16409" s="7" t="s">
        <v>204</v>
      </c>
      <c r="C16409" s="7" t="s">
        <v>1428</v>
      </c>
      <c r="D16409" s="7" t="n">
        <v>2</v>
      </c>
      <c r="E16409" s="7" t="n">
        <v>253</v>
      </c>
      <c r="F16409" s="7" t="n">
        <v>0</v>
      </c>
      <c r="G16409" s="7" t="n">
        <v>0</v>
      </c>
    </row>
    <row r="16410" customFormat="false" ht="15" hidden="false" customHeight="false" outlineLevel="0" collapsed="false">
      <c r="A16410" s="7" t="s">
        <v>33</v>
      </c>
      <c r="B16410" s="7" t="s">
        <v>196</v>
      </c>
      <c r="C16410" s="7" t="s">
        <v>1428</v>
      </c>
      <c r="D16410" s="7" t="n">
        <v>2</v>
      </c>
      <c r="E16410" s="7" t="n">
        <v>253</v>
      </c>
      <c r="F16410" s="7" t="n">
        <v>0</v>
      </c>
      <c r="G16410" s="7" t="n">
        <v>0</v>
      </c>
    </row>
    <row r="16411" customFormat="false" ht="15" hidden="false" customHeight="false" outlineLevel="0" collapsed="false">
      <c r="A16411" s="7" t="s">
        <v>33</v>
      </c>
      <c r="B16411" s="7" t="s">
        <v>286</v>
      </c>
      <c r="C16411" s="7" t="s">
        <v>1428</v>
      </c>
      <c r="D16411" s="7" t="n">
        <v>2</v>
      </c>
      <c r="E16411" s="7" t="n">
        <v>253</v>
      </c>
      <c r="F16411" s="7" t="n">
        <v>0</v>
      </c>
      <c r="G16411" s="7" t="n">
        <v>0</v>
      </c>
    </row>
    <row r="16412" customFormat="false" ht="15" hidden="false" customHeight="false" outlineLevel="0" collapsed="false">
      <c r="A16412" s="7" t="s">
        <v>33</v>
      </c>
      <c r="B16412" s="7" t="s">
        <v>232</v>
      </c>
      <c r="C16412" s="7" t="s">
        <v>1432</v>
      </c>
      <c r="D16412" s="7" t="n">
        <v>11</v>
      </c>
      <c r="E16412" s="7" t="n">
        <v>187</v>
      </c>
      <c r="F16412" s="7" t="n">
        <v>2</v>
      </c>
      <c r="G16412" s="7" t="n">
        <v>34</v>
      </c>
    </row>
    <row r="16413" customFormat="false" ht="15" hidden="false" customHeight="false" outlineLevel="0" collapsed="false">
      <c r="A16413" s="7" t="s">
        <v>33</v>
      </c>
      <c r="B16413" s="7" t="s">
        <v>212</v>
      </c>
      <c r="C16413" s="7" t="s">
        <v>1432</v>
      </c>
      <c r="D16413" s="7" t="n">
        <v>12</v>
      </c>
      <c r="E16413" s="7" t="n">
        <v>204</v>
      </c>
      <c r="F16413" s="7" t="n">
        <v>2</v>
      </c>
      <c r="G16413" s="7" t="n">
        <v>34</v>
      </c>
    </row>
    <row r="16414" customFormat="false" ht="15" hidden="false" customHeight="false" outlineLevel="0" collapsed="false">
      <c r="A16414" s="7" t="s">
        <v>33</v>
      </c>
      <c r="B16414" s="7" t="s">
        <v>227</v>
      </c>
      <c r="C16414" s="7" t="s">
        <v>1432</v>
      </c>
      <c r="D16414" s="7" t="n">
        <v>13</v>
      </c>
      <c r="E16414" s="7" t="n">
        <v>221</v>
      </c>
      <c r="F16414" s="7" t="n">
        <v>0</v>
      </c>
      <c r="G16414" s="7" t="n">
        <v>0</v>
      </c>
    </row>
    <row r="16415" customFormat="false" ht="15" hidden="false" customHeight="false" outlineLevel="0" collapsed="false">
      <c r="A16415" s="7" t="s">
        <v>33</v>
      </c>
      <c r="B16415" s="7" t="s">
        <v>312</v>
      </c>
      <c r="C16415" s="7" t="s">
        <v>1432</v>
      </c>
      <c r="D16415" s="7" t="n">
        <v>5</v>
      </c>
      <c r="E16415" s="7" t="n">
        <v>85</v>
      </c>
      <c r="F16415" s="7" t="n">
        <v>0</v>
      </c>
      <c r="G16415" s="7" t="n">
        <v>0</v>
      </c>
    </row>
    <row r="16416" customFormat="false" ht="15" hidden="false" customHeight="false" outlineLevel="0" collapsed="false">
      <c r="A16416" s="7" t="s">
        <v>33</v>
      </c>
      <c r="B16416" s="7" t="s">
        <v>416</v>
      </c>
      <c r="C16416" s="7" t="s">
        <v>1432</v>
      </c>
      <c r="D16416" s="7" t="n">
        <v>4</v>
      </c>
      <c r="E16416" s="7" t="n">
        <v>68</v>
      </c>
      <c r="F16416" s="7" t="n">
        <v>0</v>
      </c>
      <c r="G16416" s="7" t="n">
        <v>0</v>
      </c>
    </row>
    <row r="16417" customFormat="false" ht="15" hidden="false" customHeight="false" outlineLevel="0" collapsed="false">
      <c r="A16417" s="7" t="s">
        <v>33</v>
      </c>
      <c r="B16417" s="7" t="s">
        <v>566</v>
      </c>
      <c r="C16417" s="7" t="s">
        <v>1432</v>
      </c>
      <c r="D16417" s="7" t="n">
        <v>3</v>
      </c>
      <c r="E16417" s="7" t="n">
        <v>51</v>
      </c>
      <c r="F16417" s="7" t="n">
        <v>0</v>
      </c>
      <c r="G16417" s="7" t="n">
        <v>0</v>
      </c>
    </row>
    <row r="16418" customFormat="false" ht="15" hidden="false" customHeight="false" outlineLevel="0" collapsed="false">
      <c r="A16418" s="7" t="s">
        <v>33</v>
      </c>
      <c r="B16418" s="7" t="s">
        <v>192</v>
      </c>
      <c r="C16418" s="7" t="s">
        <v>1311</v>
      </c>
      <c r="D16418" s="7" t="n">
        <v>24</v>
      </c>
      <c r="E16418" s="7" t="n">
        <v>480</v>
      </c>
      <c r="F16418" s="7" t="n">
        <v>4</v>
      </c>
      <c r="G16418" s="7" t="n">
        <v>80</v>
      </c>
    </row>
    <row r="16419" customFormat="false" ht="15" hidden="false" customHeight="false" outlineLevel="0" collapsed="false">
      <c r="A16419" s="7" t="s">
        <v>33</v>
      </c>
      <c r="B16419" s="7" t="s">
        <v>217</v>
      </c>
      <c r="C16419" s="7" t="s">
        <v>1446</v>
      </c>
      <c r="D16419" s="7" t="n">
        <v>14</v>
      </c>
      <c r="E16419" s="7" t="n">
        <v>122.22</v>
      </c>
      <c r="F16419" s="7" t="n">
        <v>5</v>
      </c>
      <c r="G16419" s="7" t="n">
        <v>43.65</v>
      </c>
    </row>
    <row r="16420" customFormat="false" ht="15" hidden="false" customHeight="false" outlineLevel="0" collapsed="false">
      <c r="A16420" s="7" t="s">
        <v>33</v>
      </c>
      <c r="B16420" s="7" t="s">
        <v>124</v>
      </c>
      <c r="C16420" s="7" t="s">
        <v>1449</v>
      </c>
      <c r="D16420" s="7" t="n">
        <v>42</v>
      </c>
      <c r="E16420" s="7" t="n">
        <v>621.6</v>
      </c>
      <c r="F16420" s="7" t="n">
        <v>12</v>
      </c>
      <c r="G16420" s="7" t="n">
        <v>177.6</v>
      </c>
    </row>
    <row r="16421" customFormat="false" ht="15" hidden="false" customHeight="false" outlineLevel="0" collapsed="false">
      <c r="A16421" s="7" t="s">
        <v>33</v>
      </c>
      <c r="B16421" s="7" t="s">
        <v>120</v>
      </c>
      <c r="C16421" s="7" t="s">
        <v>1451</v>
      </c>
      <c r="D16421" s="7" t="n">
        <v>43</v>
      </c>
      <c r="E16421" s="7" t="n">
        <v>576.2</v>
      </c>
      <c r="F16421" s="7" t="n">
        <v>0</v>
      </c>
      <c r="G16421" s="7" t="n">
        <v>0</v>
      </c>
    </row>
    <row r="16422" customFormat="false" ht="15" hidden="false" customHeight="false" outlineLevel="0" collapsed="false">
      <c r="A16422" s="7" t="s">
        <v>33</v>
      </c>
      <c r="B16422" s="7" t="s">
        <v>347</v>
      </c>
      <c r="C16422" s="7" t="s">
        <v>1454</v>
      </c>
      <c r="D16422" s="7" t="n">
        <v>10</v>
      </c>
      <c r="E16422" s="7" t="n">
        <v>162</v>
      </c>
      <c r="F16422" s="7" t="n">
        <v>0</v>
      </c>
      <c r="G16422" s="7" t="n">
        <v>0</v>
      </c>
    </row>
    <row r="16423" customFormat="false" ht="15" hidden="false" customHeight="false" outlineLevel="0" collapsed="false">
      <c r="A16423" s="7" t="s">
        <v>33</v>
      </c>
      <c r="B16423" s="7" t="s">
        <v>409</v>
      </c>
      <c r="C16423" s="7" t="s">
        <v>1455</v>
      </c>
      <c r="D16423" s="7" t="n">
        <v>4</v>
      </c>
      <c r="E16423" s="7" t="n">
        <v>63.64</v>
      </c>
      <c r="F16423" s="7" t="n">
        <v>0</v>
      </c>
      <c r="G16423" s="7" t="n">
        <v>0</v>
      </c>
    </row>
    <row r="16424" customFormat="false" ht="15" hidden="false" customHeight="false" outlineLevel="0" collapsed="false">
      <c r="A16424" s="7" t="s">
        <v>33</v>
      </c>
      <c r="B16424" s="7" t="s">
        <v>547</v>
      </c>
      <c r="C16424" s="7" t="s">
        <v>1456</v>
      </c>
      <c r="D16424" s="7" t="n">
        <v>2</v>
      </c>
      <c r="E16424" s="7" t="n">
        <v>31.82</v>
      </c>
      <c r="F16424" s="7" t="n">
        <v>0</v>
      </c>
      <c r="G16424" s="7" t="n">
        <v>0</v>
      </c>
    </row>
    <row r="16425" customFormat="false" ht="15" hidden="false" customHeight="false" outlineLevel="0" collapsed="false">
      <c r="A16425" s="7" t="s">
        <v>33</v>
      </c>
      <c r="B16425" s="7" t="s">
        <v>399</v>
      </c>
      <c r="C16425" s="7" t="s">
        <v>1457</v>
      </c>
      <c r="D16425" s="7" t="n">
        <v>4</v>
      </c>
      <c r="E16425" s="7" t="n">
        <v>57.8</v>
      </c>
      <c r="F16425" s="7" t="n">
        <v>0</v>
      </c>
      <c r="G16425" s="7" t="n">
        <v>0</v>
      </c>
    </row>
    <row r="16426" customFormat="false" ht="15" hidden="false" customHeight="false" outlineLevel="0" collapsed="false">
      <c r="A16426" s="7" t="s">
        <v>33</v>
      </c>
      <c r="B16426" s="7" t="s">
        <v>407</v>
      </c>
      <c r="C16426" s="7" t="s">
        <v>1458</v>
      </c>
      <c r="D16426" s="7" t="n">
        <v>9</v>
      </c>
      <c r="E16426" s="7" t="n">
        <v>143.19</v>
      </c>
      <c r="F16426" s="7" t="n">
        <v>0</v>
      </c>
      <c r="G16426" s="7" t="n">
        <v>0</v>
      </c>
    </row>
    <row r="16427" customFormat="false" ht="15" hidden="false" customHeight="false" outlineLevel="0" collapsed="false">
      <c r="A16427" s="7" t="s">
        <v>33</v>
      </c>
      <c r="B16427" s="7" t="s">
        <v>197</v>
      </c>
      <c r="C16427" s="7" t="s">
        <v>1461</v>
      </c>
      <c r="D16427" s="7" t="n">
        <v>17</v>
      </c>
      <c r="E16427" s="7" t="n">
        <v>176.8</v>
      </c>
      <c r="F16427" s="7" t="n">
        <v>17</v>
      </c>
      <c r="G16427" s="7" t="n">
        <v>176.8</v>
      </c>
    </row>
    <row r="16428" customFormat="false" ht="15" hidden="false" customHeight="false" outlineLevel="0" collapsed="false">
      <c r="A16428" s="7" t="s">
        <v>33</v>
      </c>
      <c r="B16428" s="7" t="s">
        <v>304</v>
      </c>
      <c r="C16428" s="7" t="s">
        <v>1462</v>
      </c>
      <c r="D16428" s="7" t="n">
        <v>3</v>
      </c>
      <c r="E16428" s="7" t="n">
        <v>64.8</v>
      </c>
      <c r="F16428" s="7" t="n">
        <v>10</v>
      </c>
      <c r="G16428" s="7" t="n">
        <v>216</v>
      </c>
    </row>
    <row r="16429" customFormat="false" ht="15" hidden="false" customHeight="false" outlineLevel="0" collapsed="false">
      <c r="A16429" s="7" t="s">
        <v>33</v>
      </c>
      <c r="B16429" s="7" t="s">
        <v>261</v>
      </c>
      <c r="C16429" s="7" t="s">
        <v>1463</v>
      </c>
      <c r="D16429" s="7" t="n">
        <v>3</v>
      </c>
      <c r="E16429" s="7" t="n">
        <v>53.85</v>
      </c>
      <c r="F16429" s="7" t="n">
        <v>10</v>
      </c>
      <c r="G16429" s="7" t="n">
        <v>179.5</v>
      </c>
    </row>
    <row r="16430" customFormat="false" ht="15" hidden="false" customHeight="false" outlineLevel="0" collapsed="false">
      <c r="A16430" s="7" t="s">
        <v>33</v>
      </c>
      <c r="B16430" s="7" t="s">
        <v>357</v>
      </c>
      <c r="C16430" s="7" t="s">
        <v>1465</v>
      </c>
      <c r="D16430" s="7" t="n">
        <v>4</v>
      </c>
      <c r="E16430" s="7" t="n">
        <v>23.24</v>
      </c>
      <c r="F16430" s="7" t="n">
        <v>10</v>
      </c>
      <c r="G16430" s="7" t="n">
        <v>58.1</v>
      </c>
    </row>
    <row r="16431" customFormat="false" ht="15" hidden="false" customHeight="false" outlineLevel="0" collapsed="false">
      <c r="A16431" s="7" t="s">
        <v>33</v>
      </c>
      <c r="B16431" s="7" t="s">
        <v>390</v>
      </c>
      <c r="C16431" s="7" t="s">
        <v>1466</v>
      </c>
      <c r="D16431" s="7" t="n">
        <v>0</v>
      </c>
      <c r="E16431" s="7" t="n">
        <v>0</v>
      </c>
      <c r="F16431" s="7" t="n">
        <v>6</v>
      </c>
      <c r="G16431" s="7" t="n">
        <v>40.8</v>
      </c>
    </row>
    <row r="16432" customFormat="false" ht="15" hidden="false" customHeight="false" outlineLevel="0" collapsed="false">
      <c r="A16432" s="7" t="s">
        <v>33</v>
      </c>
      <c r="B16432" s="7" t="s">
        <v>884</v>
      </c>
      <c r="C16432" s="7" t="s">
        <v>1436</v>
      </c>
      <c r="D16432" s="7" t="n">
        <v>14</v>
      </c>
      <c r="E16432" s="7" t="n">
        <v>504</v>
      </c>
      <c r="F16432" s="7" t="n">
        <v>0</v>
      </c>
      <c r="G16432" s="7" t="n">
        <v>0</v>
      </c>
    </row>
    <row r="16433" customFormat="false" ht="15" hidden="false" customHeight="false" outlineLevel="0" collapsed="false">
      <c r="A16433" s="7" t="s">
        <v>33</v>
      </c>
      <c r="B16433" s="7" t="s">
        <v>909</v>
      </c>
      <c r="C16433" s="7" t="s">
        <v>1573</v>
      </c>
      <c r="D16433" s="7" t="n">
        <v>16</v>
      </c>
      <c r="E16433" s="7" t="n">
        <v>265.6</v>
      </c>
      <c r="F16433" s="7" t="n">
        <v>5</v>
      </c>
      <c r="G16433" s="7" t="n">
        <v>83</v>
      </c>
    </row>
    <row r="16434" customFormat="false" ht="15" hidden="false" customHeight="false" outlineLevel="0" collapsed="false">
      <c r="A16434" s="7" t="s">
        <v>33</v>
      </c>
      <c r="B16434" s="7" t="s">
        <v>868</v>
      </c>
      <c r="C16434" s="7" t="s">
        <v>1573</v>
      </c>
      <c r="D16434" s="7" t="n">
        <v>29</v>
      </c>
      <c r="E16434" s="7" t="n">
        <v>536.5</v>
      </c>
      <c r="F16434" s="7" t="n">
        <v>18</v>
      </c>
      <c r="G16434" s="7" t="n">
        <v>333</v>
      </c>
    </row>
    <row r="16435" customFormat="false" ht="15" hidden="false" customHeight="false" outlineLevel="0" collapsed="false">
      <c r="A16435" s="7" t="s">
        <v>33</v>
      </c>
      <c r="B16435" s="7" t="s">
        <v>910</v>
      </c>
      <c r="C16435" s="7" t="s">
        <v>1574</v>
      </c>
      <c r="D16435" s="7" t="n">
        <v>6</v>
      </c>
      <c r="E16435" s="7" t="n">
        <v>150</v>
      </c>
      <c r="F16435" s="7" t="n">
        <v>10</v>
      </c>
      <c r="G16435" s="7" t="n">
        <v>250</v>
      </c>
    </row>
    <row r="16436" customFormat="false" ht="15" hidden="false" customHeight="false" outlineLevel="0" collapsed="false">
      <c r="A16436" s="7" t="s">
        <v>33</v>
      </c>
      <c r="B16436" s="7" t="s">
        <v>889</v>
      </c>
      <c r="C16436" s="7" t="s">
        <v>1439</v>
      </c>
      <c r="D16436" s="7" t="n">
        <v>12</v>
      </c>
      <c r="E16436" s="7" t="n">
        <v>252</v>
      </c>
      <c r="F16436" s="7" t="n">
        <v>5</v>
      </c>
      <c r="G16436" s="7" t="n">
        <v>105</v>
      </c>
    </row>
    <row r="16437" customFormat="false" ht="15" hidden="false" customHeight="false" outlineLevel="0" collapsed="false">
      <c r="A16437" s="7" t="s">
        <v>33</v>
      </c>
      <c r="B16437" s="7" t="s">
        <v>894</v>
      </c>
      <c r="C16437" s="7" t="s">
        <v>1575</v>
      </c>
      <c r="D16437" s="7" t="n">
        <v>9</v>
      </c>
      <c r="E16437" s="7" t="n">
        <v>481.5</v>
      </c>
      <c r="F16437" s="7" t="n">
        <v>0</v>
      </c>
      <c r="G16437" s="7" t="n">
        <v>0</v>
      </c>
    </row>
    <row r="16438" customFormat="false" ht="15" hidden="false" customHeight="false" outlineLevel="0" collapsed="false">
      <c r="A16438" s="7" t="s">
        <v>33</v>
      </c>
      <c r="B16438" s="7" t="s">
        <v>771</v>
      </c>
      <c r="C16438" s="7" t="s">
        <v>1551</v>
      </c>
      <c r="D16438" s="7" t="n">
        <v>1</v>
      </c>
      <c r="E16438" s="7" t="n">
        <v>93.5</v>
      </c>
      <c r="F16438" s="7" t="n">
        <v>0</v>
      </c>
      <c r="G16438" s="7" t="n">
        <v>0</v>
      </c>
    </row>
    <row r="16439" customFormat="false" ht="15" hidden="false" customHeight="false" outlineLevel="0" collapsed="false">
      <c r="A16439" s="7" t="s">
        <v>33</v>
      </c>
      <c r="B16439" s="7" t="s">
        <v>908</v>
      </c>
      <c r="C16439" s="7" t="s">
        <v>1393</v>
      </c>
      <c r="D16439" s="7" t="n">
        <v>3</v>
      </c>
      <c r="E16439" s="7" t="n">
        <v>61.5</v>
      </c>
      <c r="F16439" s="7" t="n">
        <v>0</v>
      </c>
      <c r="G16439" s="7" t="n">
        <v>0</v>
      </c>
    </row>
    <row r="16440" customFormat="false" ht="15" hidden="false" customHeight="false" outlineLevel="0" collapsed="false">
      <c r="A16440" s="7" t="s">
        <v>33</v>
      </c>
      <c r="B16440" s="7" t="s">
        <v>899</v>
      </c>
      <c r="C16440" s="7" t="s">
        <v>1429</v>
      </c>
      <c r="D16440" s="7" t="n">
        <v>16</v>
      </c>
      <c r="E16440" s="7" t="n">
        <v>332.8</v>
      </c>
      <c r="F16440" s="7" t="n">
        <v>1</v>
      </c>
      <c r="G16440" s="7" t="n">
        <v>20.8</v>
      </c>
    </row>
    <row r="16441" customFormat="false" ht="15" hidden="false" customHeight="false" outlineLevel="0" collapsed="false">
      <c r="A16441" s="7" t="s">
        <v>33</v>
      </c>
      <c r="B16441" s="7" t="s">
        <v>587</v>
      </c>
      <c r="C16441" s="7" t="s">
        <v>1488</v>
      </c>
      <c r="D16441" s="7" t="n">
        <v>1</v>
      </c>
      <c r="E16441" s="7" t="n">
        <v>77.24</v>
      </c>
      <c r="F16441" s="7" t="n">
        <v>0</v>
      </c>
      <c r="G16441" s="7" t="n">
        <v>0</v>
      </c>
    </row>
    <row r="16442" customFormat="false" ht="15" hidden="false" customHeight="false" outlineLevel="0" collapsed="false">
      <c r="A16442" s="7" t="s">
        <v>33</v>
      </c>
      <c r="B16442" s="7" t="s">
        <v>194</v>
      </c>
      <c r="C16442" s="7" t="s">
        <v>1269</v>
      </c>
      <c r="D16442" s="7" t="n">
        <v>2</v>
      </c>
      <c r="E16442" s="7" t="n">
        <v>130</v>
      </c>
      <c r="F16442" s="7" t="n">
        <v>2</v>
      </c>
      <c r="G16442" s="7" t="n">
        <v>130</v>
      </c>
    </row>
    <row r="16443" customFormat="false" ht="15" hidden="false" customHeight="false" outlineLevel="0" collapsed="false">
      <c r="A16443" s="7" t="s">
        <v>33</v>
      </c>
      <c r="B16443" s="7" t="s">
        <v>207</v>
      </c>
      <c r="C16443" s="7" t="s">
        <v>1269</v>
      </c>
      <c r="D16443" s="7" t="n">
        <v>6</v>
      </c>
      <c r="E16443" s="7" t="n">
        <v>390</v>
      </c>
      <c r="F16443" s="7" t="n">
        <v>4</v>
      </c>
      <c r="G16443" s="7" t="n">
        <v>260</v>
      </c>
    </row>
    <row r="16444" customFormat="false" ht="15" hidden="false" customHeight="false" outlineLevel="0" collapsed="false">
      <c r="A16444" s="7" t="s">
        <v>33</v>
      </c>
      <c r="B16444" s="7" t="s">
        <v>86</v>
      </c>
      <c r="C16444" s="7" t="s">
        <v>1271</v>
      </c>
      <c r="D16444" s="7" t="n">
        <v>4</v>
      </c>
      <c r="E16444" s="7" t="n">
        <v>260</v>
      </c>
      <c r="F16444" s="7" t="n">
        <v>6</v>
      </c>
      <c r="G16444" s="7" t="n">
        <v>390</v>
      </c>
    </row>
    <row r="16445" customFormat="false" ht="15" hidden="false" customHeight="false" outlineLevel="0" collapsed="false">
      <c r="A16445" s="7" t="s">
        <v>33</v>
      </c>
      <c r="B16445" s="7" t="s">
        <v>98</v>
      </c>
      <c r="C16445" s="7" t="s">
        <v>1271</v>
      </c>
      <c r="D16445" s="7" t="n">
        <v>4</v>
      </c>
      <c r="E16445" s="7" t="n">
        <v>260</v>
      </c>
      <c r="F16445" s="7" t="n">
        <v>0</v>
      </c>
      <c r="G16445" s="7" t="n">
        <v>0</v>
      </c>
    </row>
    <row r="16446" customFormat="false" ht="15" hidden="false" customHeight="false" outlineLevel="0" collapsed="false">
      <c r="A16446" s="7" t="s">
        <v>33</v>
      </c>
      <c r="B16446" s="7" t="s">
        <v>88</v>
      </c>
      <c r="C16446" s="7" t="s">
        <v>1271</v>
      </c>
      <c r="D16446" s="7" t="n">
        <v>2</v>
      </c>
      <c r="E16446" s="7" t="n">
        <v>130</v>
      </c>
      <c r="F16446" s="7" t="n">
        <v>1</v>
      </c>
      <c r="G16446" s="7" t="n">
        <v>65</v>
      </c>
    </row>
    <row r="16447" customFormat="false" ht="15" hidden="false" customHeight="false" outlineLevel="0" collapsed="false">
      <c r="A16447" s="7" t="s">
        <v>33</v>
      </c>
      <c r="B16447" s="7" t="s">
        <v>206</v>
      </c>
      <c r="C16447" s="7" t="s">
        <v>1271</v>
      </c>
      <c r="D16447" s="7" t="n">
        <v>1</v>
      </c>
      <c r="E16447" s="7" t="n">
        <v>65</v>
      </c>
      <c r="F16447" s="7" t="n">
        <v>2</v>
      </c>
      <c r="G16447" s="7" t="n">
        <v>130</v>
      </c>
    </row>
    <row r="16448" customFormat="false" ht="15" hidden="false" customHeight="false" outlineLevel="0" collapsed="false">
      <c r="A16448" s="7" t="s">
        <v>33</v>
      </c>
      <c r="B16448" s="7" t="s">
        <v>395</v>
      </c>
      <c r="C16448" s="7" t="s">
        <v>1273</v>
      </c>
      <c r="D16448" s="7" t="n">
        <v>4</v>
      </c>
      <c r="E16448" s="7" t="n">
        <v>702</v>
      </c>
      <c r="F16448" s="7" t="n">
        <v>0</v>
      </c>
      <c r="G16448" s="7" t="n">
        <v>0</v>
      </c>
    </row>
    <row r="16449" customFormat="false" ht="15" hidden="false" customHeight="false" outlineLevel="0" collapsed="false">
      <c r="A16449" s="7" t="s">
        <v>33</v>
      </c>
      <c r="B16449" s="7" t="s">
        <v>512</v>
      </c>
      <c r="C16449" s="7" t="s">
        <v>1273</v>
      </c>
      <c r="D16449" s="7" t="n">
        <v>1</v>
      </c>
      <c r="E16449" s="7" t="n">
        <v>175.5</v>
      </c>
      <c r="F16449" s="7" t="n">
        <v>0</v>
      </c>
      <c r="G16449" s="7" t="n">
        <v>0</v>
      </c>
    </row>
    <row r="16450" customFormat="false" ht="15" hidden="false" customHeight="false" outlineLevel="0" collapsed="false">
      <c r="A16450" s="7" t="s">
        <v>33</v>
      </c>
      <c r="B16450" s="7" t="s">
        <v>502</v>
      </c>
      <c r="C16450" s="7" t="s">
        <v>1273</v>
      </c>
      <c r="D16450" s="7" t="n">
        <v>1</v>
      </c>
      <c r="E16450" s="7" t="n">
        <v>175.5</v>
      </c>
      <c r="F16450" s="7" t="n">
        <v>0</v>
      </c>
      <c r="G16450" s="7" t="n">
        <v>0</v>
      </c>
    </row>
    <row r="16451" customFormat="false" ht="15" hidden="false" customHeight="false" outlineLevel="0" collapsed="false">
      <c r="A16451" s="7" t="s">
        <v>33</v>
      </c>
      <c r="B16451" s="7" t="s">
        <v>157</v>
      </c>
      <c r="C16451" s="7" t="s">
        <v>1276</v>
      </c>
      <c r="D16451" s="7" t="n">
        <v>6</v>
      </c>
      <c r="E16451" s="7" t="n">
        <v>434.04</v>
      </c>
      <c r="F16451" s="7" t="n">
        <v>4</v>
      </c>
      <c r="G16451" s="7" t="n">
        <v>289.36</v>
      </c>
    </row>
    <row r="16452" customFormat="false" ht="15" hidden="false" customHeight="false" outlineLevel="0" collapsed="false">
      <c r="A16452" s="7" t="s">
        <v>33</v>
      </c>
      <c r="B16452" s="7" t="s">
        <v>679</v>
      </c>
      <c r="C16452" s="7" t="s">
        <v>1279</v>
      </c>
      <c r="D16452" s="7" t="n">
        <v>2</v>
      </c>
      <c r="E16452" s="7" t="n">
        <v>227.16</v>
      </c>
      <c r="F16452" s="7" t="n">
        <v>0</v>
      </c>
      <c r="G16452" s="7" t="n">
        <v>0</v>
      </c>
    </row>
    <row r="16453" customFormat="false" ht="15" hidden="false" customHeight="false" outlineLevel="0" collapsed="false">
      <c r="A16453" s="7" t="s">
        <v>33</v>
      </c>
      <c r="B16453" s="7" t="s">
        <v>549</v>
      </c>
      <c r="C16453" s="7" t="s">
        <v>1279</v>
      </c>
      <c r="D16453" s="7" t="n">
        <v>1</v>
      </c>
      <c r="E16453" s="7" t="n">
        <v>113.58</v>
      </c>
      <c r="F16453" s="7" t="n">
        <v>0</v>
      </c>
      <c r="G16453" s="7" t="n">
        <v>0</v>
      </c>
    </row>
    <row r="16454" customFormat="false" ht="15" hidden="false" customHeight="false" outlineLevel="0" collapsed="false">
      <c r="A16454" s="7" t="s">
        <v>33</v>
      </c>
      <c r="B16454" s="7" t="s">
        <v>247</v>
      </c>
      <c r="C16454" s="7" t="s">
        <v>1280</v>
      </c>
      <c r="D16454" s="7" t="n">
        <v>2</v>
      </c>
      <c r="E16454" s="7" t="n">
        <v>214.18</v>
      </c>
      <c r="F16454" s="7" t="n">
        <v>2</v>
      </c>
      <c r="G16454" s="7" t="n">
        <v>214.18</v>
      </c>
    </row>
    <row r="16455" customFormat="false" ht="15" hidden="false" customHeight="false" outlineLevel="0" collapsed="false">
      <c r="A16455" s="7" t="s">
        <v>33</v>
      </c>
      <c r="B16455" s="7" t="s">
        <v>255</v>
      </c>
      <c r="C16455" s="7" t="s">
        <v>1280</v>
      </c>
      <c r="D16455" s="7" t="n">
        <v>1</v>
      </c>
      <c r="E16455" s="7" t="n">
        <v>107.09</v>
      </c>
      <c r="F16455" s="7" t="n">
        <v>3</v>
      </c>
      <c r="G16455" s="7" t="n">
        <v>321.27</v>
      </c>
    </row>
    <row r="16456" customFormat="false" ht="15" hidden="false" customHeight="false" outlineLevel="0" collapsed="false">
      <c r="A16456" s="7" t="s">
        <v>33</v>
      </c>
      <c r="B16456" s="7" t="s">
        <v>638</v>
      </c>
      <c r="C16456" s="7" t="s">
        <v>1287</v>
      </c>
      <c r="D16456" s="7" t="n">
        <v>1</v>
      </c>
      <c r="E16456" s="7" t="n">
        <v>77.8</v>
      </c>
      <c r="F16456" s="7" t="n">
        <v>0</v>
      </c>
      <c r="G16456" s="7" t="n">
        <v>0</v>
      </c>
    </row>
    <row r="16457" customFormat="false" ht="15" hidden="false" customHeight="false" outlineLevel="0" collapsed="false">
      <c r="A16457" s="7" t="s">
        <v>33</v>
      </c>
      <c r="B16457" s="7" t="s">
        <v>313</v>
      </c>
      <c r="C16457" s="7" t="s">
        <v>1287</v>
      </c>
      <c r="D16457" s="7" t="n">
        <v>4</v>
      </c>
      <c r="E16457" s="7" t="n">
        <v>311.2</v>
      </c>
      <c r="F16457" s="7" t="n">
        <v>0</v>
      </c>
      <c r="G16457" s="7" t="n">
        <v>0</v>
      </c>
    </row>
    <row r="16458" customFormat="false" ht="15" hidden="false" customHeight="false" outlineLevel="0" collapsed="false">
      <c r="A16458" s="7" t="s">
        <v>33</v>
      </c>
      <c r="B16458" s="7" t="s">
        <v>391</v>
      </c>
      <c r="C16458" s="7" t="s">
        <v>1287</v>
      </c>
      <c r="D16458" s="7" t="n">
        <v>1</v>
      </c>
      <c r="E16458" s="7" t="n">
        <v>77.8</v>
      </c>
      <c r="F16458" s="7" t="n">
        <v>0</v>
      </c>
      <c r="G16458" s="7" t="n">
        <v>0</v>
      </c>
    </row>
    <row r="16459" customFormat="false" ht="15" hidden="false" customHeight="false" outlineLevel="0" collapsed="false">
      <c r="A16459" s="7" t="s">
        <v>33</v>
      </c>
      <c r="B16459" s="7" t="s">
        <v>106</v>
      </c>
      <c r="C16459" s="7" t="s">
        <v>1291</v>
      </c>
      <c r="D16459" s="7" t="n">
        <v>8</v>
      </c>
      <c r="E16459" s="7" t="n">
        <v>195.44</v>
      </c>
      <c r="F16459" s="7" t="n">
        <v>2</v>
      </c>
      <c r="G16459" s="7" t="n">
        <v>48.86</v>
      </c>
    </row>
    <row r="16460" customFormat="false" ht="15" hidden="false" customHeight="false" outlineLevel="0" collapsed="false">
      <c r="A16460" s="7" t="s">
        <v>33</v>
      </c>
      <c r="B16460" s="7" t="s">
        <v>96</v>
      </c>
      <c r="C16460" s="7" t="s">
        <v>1291</v>
      </c>
      <c r="D16460" s="7" t="n">
        <v>15</v>
      </c>
      <c r="E16460" s="7" t="n">
        <v>366.45</v>
      </c>
      <c r="F16460" s="7" t="n">
        <v>0</v>
      </c>
      <c r="G16460" s="7" t="n">
        <v>0</v>
      </c>
    </row>
    <row r="16461" customFormat="false" ht="15" hidden="false" customHeight="false" outlineLevel="0" collapsed="false">
      <c r="A16461" s="7" t="s">
        <v>33</v>
      </c>
      <c r="B16461" s="7" t="s">
        <v>110</v>
      </c>
      <c r="C16461" s="7" t="s">
        <v>1291</v>
      </c>
      <c r="D16461" s="7" t="n">
        <v>6</v>
      </c>
      <c r="E16461" s="7" t="n">
        <v>146.58</v>
      </c>
      <c r="F16461" s="7" t="n">
        <v>0</v>
      </c>
      <c r="G16461" s="7" t="n">
        <v>0</v>
      </c>
    </row>
    <row r="16462" customFormat="false" ht="15" hidden="false" customHeight="false" outlineLevel="0" collapsed="false">
      <c r="A16462" s="7" t="s">
        <v>33</v>
      </c>
      <c r="B16462" s="7" t="s">
        <v>173</v>
      </c>
      <c r="C16462" s="7" t="s">
        <v>1291</v>
      </c>
      <c r="D16462" s="7" t="n">
        <v>2</v>
      </c>
      <c r="E16462" s="7" t="n">
        <v>48.86</v>
      </c>
      <c r="F16462" s="7" t="n">
        <v>0</v>
      </c>
      <c r="G16462" s="7" t="n">
        <v>0</v>
      </c>
    </row>
    <row r="16463" customFormat="false" ht="15" hidden="false" customHeight="false" outlineLevel="0" collapsed="false">
      <c r="A16463" s="7" t="s">
        <v>33</v>
      </c>
      <c r="B16463" s="7" t="s">
        <v>83</v>
      </c>
      <c r="C16463" s="7" t="s">
        <v>1303</v>
      </c>
      <c r="D16463" s="7" t="n">
        <v>28</v>
      </c>
      <c r="E16463" s="7" t="n">
        <v>1274</v>
      </c>
      <c r="F16463" s="7" t="n">
        <v>9</v>
      </c>
      <c r="G16463" s="7" t="n">
        <v>409.5</v>
      </c>
    </row>
    <row r="16464" customFormat="false" ht="15" hidden="false" customHeight="false" outlineLevel="0" collapsed="false">
      <c r="A16464" s="7" t="s">
        <v>33</v>
      </c>
      <c r="B16464" s="7" t="s">
        <v>187</v>
      </c>
      <c r="C16464" s="7" t="s">
        <v>1309</v>
      </c>
      <c r="D16464" s="7" t="n">
        <v>9</v>
      </c>
      <c r="E16464" s="7" t="n">
        <v>700.2</v>
      </c>
      <c r="F16464" s="7" t="n">
        <v>6</v>
      </c>
      <c r="G16464" s="7" t="n">
        <v>466.8</v>
      </c>
    </row>
    <row r="16465" customFormat="false" ht="15" hidden="false" customHeight="false" outlineLevel="0" collapsed="false">
      <c r="A16465" s="7" t="s">
        <v>33</v>
      </c>
      <c r="B16465" s="7" t="s">
        <v>135</v>
      </c>
      <c r="C16465" s="7" t="s">
        <v>1316</v>
      </c>
      <c r="D16465" s="7" t="n">
        <v>14</v>
      </c>
      <c r="E16465" s="7" t="n">
        <v>661.22</v>
      </c>
      <c r="F16465" s="7" t="n">
        <v>3</v>
      </c>
      <c r="G16465" s="7" t="n">
        <v>141.69</v>
      </c>
    </row>
    <row r="16466" customFormat="false" ht="15" hidden="false" customHeight="false" outlineLevel="0" collapsed="false">
      <c r="A16466" s="7" t="s">
        <v>33</v>
      </c>
      <c r="B16466" s="7" t="s">
        <v>193</v>
      </c>
      <c r="C16466" s="7" t="s">
        <v>1316</v>
      </c>
      <c r="D16466" s="7" t="n">
        <v>0</v>
      </c>
      <c r="E16466" s="7" t="n">
        <v>0</v>
      </c>
      <c r="F16466" s="7" t="n">
        <v>2</v>
      </c>
      <c r="G16466" s="7" t="n">
        <v>94.46</v>
      </c>
    </row>
    <row r="16467" customFormat="false" ht="15" hidden="false" customHeight="false" outlineLevel="0" collapsed="false">
      <c r="A16467" s="7" t="s">
        <v>33</v>
      </c>
      <c r="B16467" s="7" t="s">
        <v>144</v>
      </c>
      <c r="C16467" s="7" t="s">
        <v>1320</v>
      </c>
      <c r="D16467" s="7" t="n">
        <v>8</v>
      </c>
      <c r="E16467" s="7" t="n">
        <v>506.16</v>
      </c>
      <c r="F16467" s="7" t="n">
        <v>1</v>
      </c>
      <c r="G16467" s="7" t="n">
        <v>63.27</v>
      </c>
    </row>
    <row r="16468" customFormat="false" ht="15" hidden="false" customHeight="false" outlineLevel="0" collapsed="false">
      <c r="A16468" s="7" t="s">
        <v>33</v>
      </c>
      <c r="B16468" s="7" t="s">
        <v>138</v>
      </c>
      <c r="C16468" s="7" t="s">
        <v>1320</v>
      </c>
      <c r="D16468" s="7" t="n">
        <v>2</v>
      </c>
      <c r="E16468" s="7" t="n">
        <v>126.54</v>
      </c>
      <c r="F16468" s="7" t="n">
        <v>2</v>
      </c>
      <c r="G16468" s="7" t="n">
        <v>126.54</v>
      </c>
    </row>
    <row r="16469" customFormat="false" ht="15" hidden="false" customHeight="false" outlineLevel="0" collapsed="false">
      <c r="A16469" s="7" t="s">
        <v>33</v>
      </c>
      <c r="B16469" s="7" t="s">
        <v>218</v>
      </c>
      <c r="C16469" s="7" t="s">
        <v>1320</v>
      </c>
      <c r="D16469" s="7" t="n">
        <v>2</v>
      </c>
      <c r="E16469" s="7" t="n">
        <v>126.54</v>
      </c>
      <c r="F16469" s="7" t="n">
        <v>0</v>
      </c>
      <c r="G16469" s="7" t="n">
        <v>0</v>
      </c>
    </row>
    <row r="16470" customFormat="false" ht="15" hidden="false" customHeight="false" outlineLevel="0" collapsed="false">
      <c r="A16470" s="7" t="s">
        <v>33</v>
      </c>
      <c r="B16470" s="7" t="s">
        <v>166</v>
      </c>
      <c r="C16470" s="7" t="s">
        <v>1320</v>
      </c>
      <c r="D16470" s="7" t="n">
        <v>0</v>
      </c>
      <c r="E16470" s="7" t="n">
        <v>0</v>
      </c>
      <c r="F16470" s="7" t="n">
        <v>2</v>
      </c>
      <c r="G16470" s="7" t="n">
        <v>126.54</v>
      </c>
    </row>
    <row r="16471" customFormat="false" ht="15" hidden="false" customHeight="false" outlineLevel="0" collapsed="false">
      <c r="A16471" s="7" t="s">
        <v>33</v>
      </c>
      <c r="B16471" s="7" t="s">
        <v>132</v>
      </c>
      <c r="C16471" s="7" t="s">
        <v>1322</v>
      </c>
      <c r="D16471" s="7" t="n">
        <v>0</v>
      </c>
      <c r="E16471" s="7" t="n">
        <v>0</v>
      </c>
      <c r="F16471" s="7" t="n">
        <v>3</v>
      </c>
      <c r="G16471" s="7" t="n">
        <v>29.46</v>
      </c>
    </row>
    <row r="16472" customFormat="false" ht="15" hidden="false" customHeight="false" outlineLevel="0" collapsed="false">
      <c r="A16472" s="7" t="s">
        <v>33</v>
      </c>
      <c r="B16472" s="7" t="s">
        <v>168</v>
      </c>
      <c r="C16472" s="7" t="s">
        <v>1326</v>
      </c>
      <c r="D16472" s="7" t="n">
        <v>4</v>
      </c>
      <c r="E16472" s="7" t="n">
        <v>51.28</v>
      </c>
      <c r="F16472" s="7" t="n">
        <v>1</v>
      </c>
      <c r="G16472" s="7" t="n">
        <v>12.82</v>
      </c>
    </row>
    <row r="16473" customFormat="false" ht="15" hidden="false" customHeight="false" outlineLevel="0" collapsed="false">
      <c r="A16473" s="7" t="s">
        <v>33</v>
      </c>
      <c r="B16473" s="7" t="s">
        <v>113</v>
      </c>
      <c r="C16473" s="7" t="s">
        <v>1330</v>
      </c>
      <c r="D16473" s="7" t="n">
        <v>9</v>
      </c>
      <c r="E16473" s="7" t="n">
        <v>260.37</v>
      </c>
      <c r="F16473" s="7" t="n">
        <v>2</v>
      </c>
      <c r="G16473" s="7" t="n">
        <v>57.86</v>
      </c>
    </row>
    <row r="16474" customFormat="false" ht="15" hidden="false" customHeight="false" outlineLevel="0" collapsed="false">
      <c r="A16474" s="7" t="s">
        <v>33</v>
      </c>
      <c r="B16474" s="7" t="s">
        <v>111</v>
      </c>
      <c r="C16474" s="7" t="s">
        <v>1330</v>
      </c>
      <c r="D16474" s="7" t="n">
        <v>8</v>
      </c>
      <c r="E16474" s="7" t="n">
        <v>231.44</v>
      </c>
      <c r="F16474" s="7" t="n">
        <v>2</v>
      </c>
      <c r="G16474" s="7" t="n">
        <v>57.86</v>
      </c>
    </row>
    <row r="16475" customFormat="false" ht="15" hidden="false" customHeight="false" outlineLevel="0" collapsed="false">
      <c r="A16475" s="7" t="s">
        <v>33</v>
      </c>
      <c r="B16475" s="7" t="s">
        <v>153</v>
      </c>
      <c r="C16475" s="7" t="s">
        <v>1330</v>
      </c>
      <c r="D16475" s="7" t="n">
        <v>4</v>
      </c>
      <c r="E16475" s="7" t="n">
        <v>115.72</v>
      </c>
      <c r="F16475" s="7" t="n">
        <v>-1</v>
      </c>
      <c r="G16475" s="7" t="n">
        <v>-28.93</v>
      </c>
    </row>
    <row r="16476" customFormat="false" ht="15" hidden="false" customHeight="false" outlineLevel="0" collapsed="false">
      <c r="A16476" s="7" t="s">
        <v>33</v>
      </c>
      <c r="B16476" s="7" t="s">
        <v>326</v>
      </c>
      <c r="C16476" s="7" t="s">
        <v>1330</v>
      </c>
      <c r="D16476" s="7" t="n">
        <v>2</v>
      </c>
      <c r="E16476" s="7" t="n">
        <v>57.86</v>
      </c>
      <c r="F16476" s="7" t="n">
        <v>2</v>
      </c>
      <c r="G16476" s="7" t="n">
        <v>57.86</v>
      </c>
    </row>
    <row r="16477" customFormat="false" ht="15" hidden="false" customHeight="false" outlineLevel="0" collapsed="false">
      <c r="A16477" s="7" t="s">
        <v>33</v>
      </c>
      <c r="B16477" s="7" t="s">
        <v>222</v>
      </c>
      <c r="C16477" s="7" t="s">
        <v>1331</v>
      </c>
      <c r="D16477" s="7" t="n">
        <v>4</v>
      </c>
      <c r="E16477" s="7" t="n">
        <v>168.68</v>
      </c>
      <c r="F16477" s="7" t="n">
        <v>1</v>
      </c>
      <c r="G16477" s="7" t="n">
        <v>42.17</v>
      </c>
    </row>
    <row r="16478" customFormat="false" ht="15" hidden="false" customHeight="false" outlineLevel="0" collapsed="false">
      <c r="A16478" s="7" t="s">
        <v>33</v>
      </c>
      <c r="B16478" s="7" t="s">
        <v>225</v>
      </c>
      <c r="C16478" s="7" t="s">
        <v>1331</v>
      </c>
      <c r="D16478" s="7" t="n">
        <v>0</v>
      </c>
      <c r="E16478" s="7" t="n">
        <v>0</v>
      </c>
      <c r="F16478" s="7" t="n">
        <v>2</v>
      </c>
      <c r="G16478" s="7" t="n">
        <v>84.34</v>
      </c>
    </row>
    <row r="16479" customFormat="false" ht="15" hidden="false" customHeight="false" outlineLevel="0" collapsed="false">
      <c r="A16479" s="7" t="s">
        <v>33</v>
      </c>
      <c r="B16479" s="7" t="s">
        <v>248</v>
      </c>
      <c r="C16479" s="7" t="s">
        <v>1331</v>
      </c>
      <c r="D16479" s="7" t="n">
        <v>3</v>
      </c>
      <c r="E16479" s="7" t="n">
        <v>126.51</v>
      </c>
      <c r="F16479" s="7" t="n">
        <v>0</v>
      </c>
      <c r="G16479" s="7" t="n">
        <v>0</v>
      </c>
    </row>
    <row r="16480" customFormat="false" ht="15" hidden="false" customHeight="false" outlineLevel="0" collapsed="false">
      <c r="A16480" s="7" t="s">
        <v>33</v>
      </c>
      <c r="B16480" s="7" t="s">
        <v>141</v>
      </c>
      <c r="C16480" s="7" t="s">
        <v>1334</v>
      </c>
      <c r="D16480" s="7" t="n">
        <v>4</v>
      </c>
      <c r="E16480" s="7" t="n">
        <v>68</v>
      </c>
      <c r="F16480" s="7" t="n">
        <v>5</v>
      </c>
      <c r="G16480" s="7" t="n">
        <v>85</v>
      </c>
    </row>
    <row r="16481" customFormat="false" ht="15" hidden="false" customHeight="false" outlineLevel="0" collapsed="false">
      <c r="A16481" s="7" t="s">
        <v>33</v>
      </c>
      <c r="B16481" s="7" t="s">
        <v>125</v>
      </c>
      <c r="C16481" s="7" t="s">
        <v>1334</v>
      </c>
      <c r="D16481" s="7" t="n">
        <v>3</v>
      </c>
      <c r="E16481" s="7" t="n">
        <v>51</v>
      </c>
      <c r="F16481" s="7" t="n">
        <v>4</v>
      </c>
      <c r="G16481" s="7" t="n">
        <v>68</v>
      </c>
    </row>
    <row r="16482" customFormat="false" ht="15" hidden="false" customHeight="false" outlineLevel="0" collapsed="false">
      <c r="A16482" s="7" t="s">
        <v>33</v>
      </c>
      <c r="B16482" s="7" t="s">
        <v>177</v>
      </c>
      <c r="C16482" s="7" t="s">
        <v>1334</v>
      </c>
      <c r="D16482" s="7" t="n">
        <v>9</v>
      </c>
      <c r="E16482" s="7" t="n">
        <v>153</v>
      </c>
      <c r="F16482" s="7" t="n">
        <v>0</v>
      </c>
      <c r="G16482" s="7" t="n">
        <v>0</v>
      </c>
    </row>
    <row r="16483" customFormat="false" ht="15" hidden="false" customHeight="false" outlineLevel="0" collapsed="false">
      <c r="A16483" s="7" t="s">
        <v>33</v>
      </c>
      <c r="B16483" s="7" t="s">
        <v>310</v>
      </c>
      <c r="C16483" s="7" t="s">
        <v>1334</v>
      </c>
      <c r="D16483" s="7" t="n">
        <v>2</v>
      </c>
      <c r="E16483" s="7" t="n">
        <v>34</v>
      </c>
      <c r="F16483" s="7" t="n">
        <v>1</v>
      </c>
      <c r="G16483" s="7" t="n">
        <v>17</v>
      </c>
    </row>
    <row r="16484" customFormat="false" ht="15" hidden="false" customHeight="false" outlineLevel="0" collapsed="false">
      <c r="A16484" s="7" t="s">
        <v>33</v>
      </c>
      <c r="B16484" s="7" t="s">
        <v>123</v>
      </c>
      <c r="C16484" s="7" t="s">
        <v>1340</v>
      </c>
      <c r="D16484" s="7" t="n">
        <v>0</v>
      </c>
      <c r="E16484" s="7" t="n">
        <v>0</v>
      </c>
      <c r="F16484" s="7" t="n">
        <v>9</v>
      </c>
      <c r="G16484" s="7" t="n">
        <v>166.05</v>
      </c>
    </row>
    <row r="16485" customFormat="false" ht="15" hidden="false" customHeight="false" outlineLevel="0" collapsed="false">
      <c r="A16485" s="7" t="s">
        <v>33</v>
      </c>
      <c r="B16485" s="7" t="s">
        <v>231</v>
      </c>
      <c r="C16485" s="7" t="s">
        <v>1342</v>
      </c>
      <c r="D16485" s="7" t="n">
        <v>0</v>
      </c>
      <c r="E16485" s="7" t="n">
        <v>0</v>
      </c>
      <c r="F16485" s="7" t="n">
        <v>1</v>
      </c>
      <c r="G16485" s="7" t="n">
        <v>19.92</v>
      </c>
    </row>
    <row r="16486" customFormat="false" ht="15" hidden="false" customHeight="false" outlineLevel="0" collapsed="false">
      <c r="A16486" s="7" t="s">
        <v>33</v>
      </c>
      <c r="B16486" s="7" t="s">
        <v>201</v>
      </c>
      <c r="C16486" s="7" t="s">
        <v>1344</v>
      </c>
      <c r="D16486" s="7" t="n">
        <v>0</v>
      </c>
      <c r="E16486" s="7" t="n">
        <v>0</v>
      </c>
      <c r="F16486" s="7" t="n">
        <v>1</v>
      </c>
      <c r="G16486" s="7" t="n">
        <v>9.5</v>
      </c>
    </row>
    <row r="16487" customFormat="false" ht="15" hidden="false" customHeight="false" outlineLevel="0" collapsed="false">
      <c r="A16487" s="7" t="s">
        <v>33</v>
      </c>
      <c r="B16487" s="7" t="s">
        <v>246</v>
      </c>
      <c r="C16487" s="7" t="s">
        <v>1345</v>
      </c>
      <c r="D16487" s="7" t="n">
        <v>10</v>
      </c>
      <c r="E16487" s="7" t="n">
        <v>95</v>
      </c>
      <c r="F16487" s="7" t="n">
        <v>-1</v>
      </c>
      <c r="G16487" s="7" t="n">
        <v>-9.5</v>
      </c>
    </row>
    <row r="16488" customFormat="false" ht="15" hidden="false" customHeight="false" outlineLevel="0" collapsed="false">
      <c r="A16488" s="7" t="s">
        <v>33</v>
      </c>
      <c r="B16488" s="7" t="s">
        <v>302</v>
      </c>
      <c r="C16488" s="7" t="s">
        <v>1346</v>
      </c>
      <c r="D16488" s="7" t="n">
        <v>1</v>
      </c>
      <c r="E16488" s="7" t="n">
        <v>12.95</v>
      </c>
      <c r="F16488" s="7" t="n">
        <v>0</v>
      </c>
      <c r="G16488" s="7" t="n">
        <v>0</v>
      </c>
    </row>
    <row r="16489" customFormat="false" ht="15" hidden="false" customHeight="false" outlineLevel="0" collapsed="false">
      <c r="A16489" s="7" t="s">
        <v>33</v>
      </c>
      <c r="B16489" s="7" t="s">
        <v>264</v>
      </c>
      <c r="C16489" s="7" t="s">
        <v>1347</v>
      </c>
      <c r="D16489" s="7" t="n">
        <v>17</v>
      </c>
      <c r="E16489" s="7" t="n">
        <v>165.07</v>
      </c>
      <c r="F16489" s="7" t="n">
        <v>9</v>
      </c>
      <c r="G16489" s="7" t="n">
        <v>87.39</v>
      </c>
    </row>
    <row r="16490" customFormat="false" ht="15" hidden="false" customHeight="false" outlineLevel="0" collapsed="false">
      <c r="A16490" s="7" t="s">
        <v>33</v>
      </c>
      <c r="B16490" s="7" t="s">
        <v>297</v>
      </c>
      <c r="C16490" s="7" t="s">
        <v>1348</v>
      </c>
      <c r="D16490" s="7" t="n">
        <v>4</v>
      </c>
      <c r="E16490" s="7" t="n">
        <v>32.32</v>
      </c>
      <c r="F16490" s="7" t="n">
        <v>2</v>
      </c>
      <c r="G16490" s="7" t="n">
        <v>16.16</v>
      </c>
    </row>
    <row r="16491" customFormat="false" ht="15" hidden="false" customHeight="false" outlineLevel="0" collapsed="false">
      <c r="A16491" s="7" t="s">
        <v>33</v>
      </c>
      <c r="B16491" s="7" t="s">
        <v>150</v>
      </c>
      <c r="C16491" s="7" t="s">
        <v>1349</v>
      </c>
      <c r="D16491" s="7" t="n">
        <v>24</v>
      </c>
      <c r="E16491" s="7" t="n">
        <v>292.32</v>
      </c>
      <c r="F16491" s="7" t="n">
        <v>0</v>
      </c>
      <c r="G16491" s="7" t="n">
        <v>0</v>
      </c>
    </row>
    <row r="16492" customFormat="false" ht="15" hidden="false" customHeight="false" outlineLevel="0" collapsed="false">
      <c r="A16492" s="7" t="s">
        <v>33</v>
      </c>
      <c r="B16492" s="7" t="s">
        <v>183</v>
      </c>
      <c r="C16492" s="7" t="s">
        <v>1351</v>
      </c>
      <c r="D16492" s="7" t="n">
        <v>1</v>
      </c>
      <c r="E16492" s="7" t="n">
        <v>21.21</v>
      </c>
      <c r="F16492" s="7" t="n">
        <v>2</v>
      </c>
      <c r="G16492" s="7" t="n">
        <v>42.42</v>
      </c>
    </row>
    <row r="16493" customFormat="false" ht="15" hidden="false" customHeight="false" outlineLevel="0" collapsed="false">
      <c r="A16493" s="7" t="s">
        <v>33</v>
      </c>
      <c r="B16493" s="7" t="s">
        <v>311</v>
      </c>
      <c r="C16493" s="7" t="s">
        <v>1352</v>
      </c>
      <c r="D16493" s="7" t="n">
        <v>1</v>
      </c>
      <c r="E16493" s="7" t="n">
        <v>11.33</v>
      </c>
      <c r="F16493" s="7" t="n">
        <v>0</v>
      </c>
      <c r="G16493" s="7" t="n">
        <v>0</v>
      </c>
    </row>
    <row r="16494" customFormat="false" ht="15" hidden="false" customHeight="false" outlineLevel="0" collapsed="false">
      <c r="A16494" s="7" t="s">
        <v>33</v>
      </c>
      <c r="B16494" s="7" t="s">
        <v>114</v>
      </c>
      <c r="C16494" s="7" t="s">
        <v>1354</v>
      </c>
      <c r="D16494" s="7" t="n">
        <v>3</v>
      </c>
      <c r="E16494" s="7" t="n">
        <v>82.65</v>
      </c>
      <c r="F16494" s="7" t="n">
        <v>0</v>
      </c>
      <c r="G16494" s="7" t="n">
        <v>0</v>
      </c>
    </row>
    <row r="16495" customFormat="false" ht="15" hidden="false" customHeight="false" outlineLevel="0" collapsed="false">
      <c r="A16495" s="7" t="s">
        <v>33</v>
      </c>
      <c r="B16495" s="7" t="s">
        <v>323</v>
      </c>
      <c r="C16495" s="7" t="s">
        <v>1355</v>
      </c>
      <c r="D16495" s="7" t="n">
        <v>1</v>
      </c>
      <c r="E16495" s="7" t="n">
        <v>20.24</v>
      </c>
      <c r="F16495" s="7" t="n">
        <v>0</v>
      </c>
      <c r="G16495" s="7" t="n">
        <v>0</v>
      </c>
    </row>
    <row r="16496" customFormat="false" ht="15" hidden="false" customHeight="false" outlineLevel="0" collapsed="false">
      <c r="A16496" s="7" t="s">
        <v>33</v>
      </c>
      <c r="B16496" s="7" t="s">
        <v>163</v>
      </c>
      <c r="C16496" s="7" t="s">
        <v>1357</v>
      </c>
      <c r="D16496" s="7" t="n">
        <v>8</v>
      </c>
      <c r="E16496" s="7" t="n">
        <v>142.56</v>
      </c>
      <c r="F16496" s="7" t="n">
        <v>1</v>
      </c>
      <c r="G16496" s="7" t="n">
        <v>17.82</v>
      </c>
    </row>
    <row r="16497" customFormat="false" ht="15" hidden="false" customHeight="false" outlineLevel="0" collapsed="false">
      <c r="A16497" s="7" t="s">
        <v>33</v>
      </c>
      <c r="B16497" s="7" t="s">
        <v>275</v>
      </c>
      <c r="C16497" s="7" t="s">
        <v>1358</v>
      </c>
      <c r="D16497" s="7" t="n">
        <v>0</v>
      </c>
      <c r="E16497" s="7" t="n">
        <v>0</v>
      </c>
      <c r="F16497" s="7" t="n">
        <v>3</v>
      </c>
      <c r="G16497" s="7" t="n">
        <v>24.6</v>
      </c>
    </row>
    <row r="16498" customFormat="false" ht="15" hidden="false" customHeight="false" outlineLevel="0" collapsed="false">
      <c r="A16498" s="7" t="s">
        <v>33</v>
      </c>
      <c r="B16498" s="7" t="s">
        <v>236</v>
      </c>
      <c r="C16498" s="7" t="s">
        <v>1361</v>
      </c>
      <c r="D16498" s="7" t="n">
        <v>12</v>
      </c>
      <c r="E16498" s="7" t="n">
        <v>117.84</v>
      </c>
      <c r="F16498" s="7" t="n">
        <v>7</v>
      </c>
      <c r="G16498" s="7" t="n">
        <v>68.74</v>
      </c>
    </row>
    <row r="16499" customFormat="false" ht="15" hidden="false" customHeight="false" outlineLevel="0" collapsed="false">
      <c r="A16499" s="7" t="s">
        <v>33</v>
      </c>
      <c r="B16499" s="7" t="s">
        <v>298</v>
      </c>
      <c r="C16499" s="7" t="s">
        <v>1362</v>
      </c>
      <c r="D16499" s="7" t="n">
        <v>14</v>
      </c>
      <c r="E16499" s="7" t="n">
        <v>137.48</v>
      </c>
      <c r="F16499" s="7" t="n">
        <v>0</v>
      </c>
      <c r="G16499" s="7" t="n">
        <v>0</v>
      </c>
    </row>
    <row r="16500" customFormat="false" ht="15" hidden="false" customHeight="false" outlineLevel="0" collapsed="false">
      <c r="A16500" s="7" t="s">
        <v>33</v>
      </c>
      <c r="B16500" s="7" t="s">
        <v>145</v>
      </c>
      <c r="C16500" s="7" t="s">
        <v>1379</v>
      </c>
      <c r="D16500" s="7" t="n">
        <v>4</v>
      </c>
      <c r="E16500" s="7" t="n">
        <v>167.24</v>
      </c>
      <c r="F16500" s="7" t="n">
        <v>0</v>
      </c>
      <c r="G16500" s="7" t="n">
        <v>0</v>
      </c>
    </row>
    <row r="16501" customFormat="false" ht="15" hidden="false" customHeight="false" outlineLevel="0" collapsed="false">
      <c r="A16501" s="7" t="s">
        <v>33</v>
      </c>
      <c r="B16501" s="7" t="s">
        <v>284</v>
      </c>
      <c r="C16501" s="7" t="s">
        <v>1381</v>
      </c>
      <c r="D16501" s="7" t="n">
        <v>4</v>
      </c>
      <c r="E16501" s="7" t="n">
        <v>259.56</v>
      </c>
      <c r="F16501" s="7" t="n">
        <v>2</v>
      </c>
      <c r="G16501" s="7" t="n">
        <v>129.78</v>
      </c>
    </row>
    <row r="16502" customFormat="false" ht="15" hidden="false" customHeight="false" outlineLevel="0" collapsed="false">
      <c r="A16502" s="7" t="s">
        <v>33</v>
      </c>
      <c r="B16502" s="7" t="s">
        <v>148</v>
      </c>
      <c r="C16502" s="7" t="s">
        <v>1387</v>
      </c>
      <c r="D16502" s="7" t="n">
        <v>17</v>
      </c>
      <c r="E16502" s="7" t="n">
        <v>280.5</v>
      </c>
      <c r="F16502" s="7" t="n">
        <v>2</v>
      </c>
      <c r="G16502" s="7" t="n">
        <v>33</v>
      </c>
    </row>
    <row r="16503" customFormat="false" ht="15" hidden="false" customHeight="false" outlineLevel="0" collapsed="false">
      <c r="A16503" s="7" t="s">
        <v>33</v>
      </c>
      <c r="B16503" s="7" t="s">
        <v>139</v>
      </c>
      <c r="C16503" s="7" t="s">
        <v>1387</v>
      </c>
      <c r="D16503" s="7" t="n">
        <v>10</v>
      </c>
      <c r="E16503" s="7" t="n">
        <v>165</v>
      </c>
      <c r="F16503" s="7" t="n">
        <v>2</v>
      </c>
      <c r="G16503" s="7" t="n">
        <v>33</v>
      </c>
    </row>
    <row r="16504" customFormat="false" ht="15" hidden="false" customHeight="false" outlineLevel="0" collapsed="false">
      <c r="A16504" s="7" t="s">
        <v>33</v>
      </c>
      <c r="B16504" s="7" t="s">
        <v>189</v>
      </c>
      <c r="C16504" s="7" t="s">
        <v>1387</v>
      </c>
      <c r="D16504" s="7" t="n">
        <v>0</v>
      </c>
      <c r="E16504" s="7" t="n">
        <v>0</v>
      </c>
      <c r="F16504" s="7" t="n">
        <v>3</v>
      </c>
      <c r="G16504" s="7" t="n">
        <v>49.5</v>
      </c>
    </row>
    <row r="16505" customFormat="false" ht="15" hidden="false" customHeight="false" outlineLevel="0" collapsed="false">
      <c r="A16505" s="7" t="s">
        <v>33</v>
      </c>
      <c r="B16505" s="7" t="s">
        <v>181</v>
      </c>
      <c r="C16505" s="7" t="s">
        <v>1387</v>
      </c>
      <c r="D16505" s="7" t="n">
        <v>6</v>
      </c>
      <c r="E16505" s="7" t="n">
        <v>99</v>
      </c>
      <c r="F16505" s="7" t="n">
        <v>1</v>
      </c>
      <c r="G16505" s="7" t="n">
        <v>16.5</v>
      </c>
    </row>
    <row r="16506" customFormat="false" ht="15" hidden="false" customHeight="false" outlineLevel="0" collapsed="false">
      <c r="A16506" s="7" t="s">
        <v>33</v>
      </c>
      <c r="B16506" s="7" t="s">
        <v>257</v>
      </c>
      <c r="C16506" s="7" t="s">
        <v>1387</v>
      </c>
      <c r="D16506" s="7" t="n">
        <v>11</v>
      </c>
      <c r="E16506" s="7" t="n">
        <v>181.5</v>
      </c>
      <c r="F16506" s="7" t="n">
        <v>0</v>
      </c>
      <c r="G16506" s="7" t="n">
        <v>0</v>
      </c>
    </row>
    <row r="16507" customFormat="false" ht="15" hidden="false" customHeight="false" outlineLevel="0" collapsed="false">
      <c r="A16507" s="7" t="s">
        <v>33</v>
      </c>
      <c r="B16507" s="7" t="s">
        <v>133</v>
      </c>
      <c r="C16507" s="7" t="s">
        <v>1390</v>
      </c>
      <c r="D16507" s="7" t="n">
        <v>12</v>
      </c>
      <c r="E16507" s="7" t="n">
        <v>246</v>
      </c>
      <c r="F16507" s="7" t="n">
        <v>0</v>
      </c>
      <c r="G16507" s="7" t="n">
        <v>0</v>
      </c>
    </row>
    <row r="16508" customFormat="false" ht="15" hidden="false" customHeight="false" outlineLevel="0" collapsed="false">
      <c r="A16508" s="7" t="s">
        <v>33</v>
      </c>
      <c r="B16508" s="7" t="s">
        <v>154</v>
      </c>
      <c r="C16508" s="7" t="s">
        <v>1390</v>
      </c>
      <c r="D16508" s="7" t="n">
        <v>0</v>
      </c>
      <c r="E16508" s="7" t="n">
        <v>0</v>
      </c>
      <c r="F16508" s="7" t="n">
        <v>3</v>
      </c>
      <c r="G16508" s="7" t="n">
        <v>61.5</v>
      </c>
    </row>
    <row r="16509" customFormat="false" ht="15" hidden="false" customHeight="false" outlineLevel="0" collapsed="false">
      <c r="A16509" s="7" t="s">
        <v>33</v>
      </c>
      <c r="B16509" s="7" t="s">
        <v>167</v>
      </c>
      <c r="C16509" s="7" t="s">
        <v>1390</v>
      </c>
      <c r="D16509" s="7" t="n">
        <v>6</v>
      </c>
      <c r="E16509" s="7" t="n">
        <v>123</v>
      </c>
      <c r="F16509" s="7" t="n">
        <v>3</v>
      </c>
      <c r="G16509" s="7" t="n">
        <v>61.5</v>
      </c>
    </row>
    <row r="16510" customFormat="false" ht="15" hidden="false" customHeight="false" outlineLevel="0" collapsed="false">
      <c r="A16510" s="7" t="s">
        <v>33</v>
      </c>
      <c r="B16510" s="7" t="s">
        <v>361</v>
      </c>
      <c r="C16510" s="7" t="s">
        <v>1393</v>
      </c>
      <c r="D16510" s="7" t="n">
        <v>0</v>
      </c>
      <c r="E16510" s="7" t="n">
        <v>0</v>
      </c>
      <c r="F16510" s="7" t="n">
        <v>5</v>
      </c>
      <c r="G16510" s="7" t="n">
        <v>105</v>
      </c>
    </row>
    <row r="16511" customFormat="false" ht="15" hidden="false" customHeight="false" outlineLevel="0" collapsed="false">
      <c r="A16511" s="7" t="s">
        <v>33</v>
      </c>
      <c r="B16511" s="7" t="s">
        <v>267</v>
      </c>
      <c r="C16511" s="7" t="s">
        <v>1403</v>
      </c>
      <c r="D16511" s="7" t="n">
        <v>0</v>
      </c>
      <c r="E16511" s="7" t="n">
        <v>0</v>
      </c>
      <c r="F16511" s="7" t="n">
        <v>1</v>
      </c>
      <c r="G16511" s="7" t="n">
        <v>136.3</v>
      </c>
    </row>
    <row r="16512" customFormat="false" ht="15" hidden="false" customHeight="false" outlineLevel="0" collapsed="false">
      <c r="A16512" s="7" t="s">
        <v>33</v>
      </c>
      <c r="B16512" s="7" t="s">
        <v>318</v>
      </c>
      <c r="C16512" s="7" t="s">
        <v>1403</v>
      </c>
      <c r="D16512" s="7" t="n">
        <v>0</v>
      </c>
      <c r="E16512" s="7" t="n">
        <v>0</v>
      </c>
      <c r="F16512" s="7" t="n">
        <v>1</v>
      </c>
      <c r="G16512" s="7" t="n">
        <v>136.3</v>
      </c>
    </row>
    <row r="16513" customFormat="false" ht="15" hidden="false" customHeight="false" outlineLevel="0" collapsed="false">
      <c r="A16513" s="7" t="s">
        <v>33</v>
      </c>
      <c r="B16513" s="7" t="s">
        <v>126</v>
      </c>
      <c r="C16513" s="7" t="s">
        <v>1421</v>
      </c>
      <c r="D16513" s="7" t="n">
        <v>4</v>
      </c>
      <c r="E16513" s="7" t="n">
        <v>100</v>
      </c>
      <c r="F16513" s="7" t="n">
        <v>8</v>
      </c>
      <c r="G16513" s="7" t="n">
        <v>200</v>
      </c>
    </row>
    <row r="16514" customFormat="false" ht="15" hidden="false" customHeight="false" outlineLevel="0" collapsed="false">
      <c r="A16514" s="7" t="s">
        <v>33</v>
      </c>
      <c r="B16514" s="7" t="s">
        <v>122</v>
      </c>
      <c r="C16514" s="7" t="s">
        <v>1421</v>
      </c>
      <c r="D16514" s="7" t="n">
        <v>8</v>
      </c>
      <c r="E16514" s="7" t="n">
        <v>200</v>
      </c>
      <c r="F16514" s="7" t="n">
        <v>3</v>
      </c>
      <c r="G16514" s="7" t="n">
        <v>75</v>
      </c>
    </row>
    <row r="16515" customFormat="false" ht="15" hidden="false" customHeight="false" outlineLevel="0" collapsed="false">
      <c r="A16515" s="7" t="s">
        <v>33</v>
      </c>
      <c r="B16515" s="7" t="s">
        <v>142</v>
      </c>
      <c r="C16515" s="7" t="s">
        <v>1421</v>
      </c>
      <c r="D16515" s="7" t="n">
        <v>5</v>
      </c>
      <c r="E16515" s="7" t="n">
        <v>125</v>
      </c>
      <c r="F16515" s="7" t="n">
        <v>0</v>
      </c>
      <c r="G16515" s="7" t="n">
        <v>0</v>
      </c>
    </row>
    <row r="16516" customFormat="false" ht="15" hidden="false" customHeight="false" outlineLevel="0" collapsed="false">
      <c r="A16516" s="7" t="s">
        <v>33</v>
      </c>
      <c r="B16516" s="7" t="s">
        <v>130</v>
      </c>
      <c r="C16516" s="7" t="s">
        <v>1425</v>
      </c>
      <c r="D16516" s="7" t="n">
        <v>11</v>
      </c>
      <c r="E16516" s="7" t="n">
        <v>385</v>
      </c>
      <c r="F16516" s="7" t="n">
        <v>2</v>
      </c>
      <c r="G16516" s="7" t="n">
        <v>70</v>
      </c>
    </row>
    <row r="16517" customFormat="false" ht="15" hidden="false" customHeight="false" outlineLevel="0" collapsed="false">
      <c r="A16517" s="7" t="s">
        <v>33</v>
      </c>
      <c r="B16517" s="7" t="s">
        <v>152</v>
      </c>
      <c r="C16517" s="7" t="s">
        <v>1425</v>
      </c>
      <c r="D16517" s="7" t="n">
        <v>9</v>
      </c>
      <c r="E16517" s="7" t="n">
        <v>315</v>
      </c>
      <c r="F16517" s="7" t="n">
        <v>3</v>
      </c>
      <c r="G16517" s="7" t="n">
        <v>105</v>
      </c>
    </row>
    <row r="16518" customFormat="false" ht="15" hidden="false" customHeight="false" outlineLevel="0" collapsed="false">
      <c r="A16518" s="7" t="s">
        <v>33</v>
      </c>
      <c r="B16518" s="7" t="s">
        <v>191</v>
      </c>
      <c r="C16518" s="7" t="s">
        <v>1425</v>
      </c>
      <c r="D16518" s="7" t="n">
        <v>6</v>
      </c>
      <c r="E16518" s="7" t="n">
        <v>210</v>
      </c>
      <c r="F16518" s="7" t="n">
        <v>0</v>
      </c>
      <c r="G16518" s="7" t="n">
        <v>0</v>
      </c>
    </row>
    <row r="16519" customFormat="false" ht="15" hidden="false" customHeight="false" outlineLevel="0" collapsed="false">
      <c r="A16519" s="7" t="s">
        <v>33</v>
      </c>
      <c r="B16519" s="7" t="s">
        <v>196</v>
      </c>
      <c r="C16519" s="7" t="s">
        <v>1428</v>
      </c>
      <c r="D16519" s="7" t="n">
        <v>2</v>
      </c>
      <c r="E16519" s="7" t="n">
        <v>253</v>
      </c>
      <c r="F16519" s="7" t="n">
        <v>0</v>
      </c>
      <c r="G16519" s="7" t="n">
        <v>0</v>
      </c>
    </row>
    <row r="16520" customFormat="false" ht="15" hidden="false" customHeight="false" outlineLevel="0" collapsed="false">
      <c r="A16520" s="7" t="s">
        <v>33</v>
      </c>
      <c r="B16520" s="7" t="s">
        <v>232</v>
      </c>
      <c r="C16520" s="7" t="s">
        <v>1432</v>
      </c>
      <c r="D16520" s="7" t="n">
        <v>24</v>
      </c>
      <c r="E16520" s="7" t="n">
        <v>408</v>
      </c>
      <c r="F16520" s="7" t="n">
        <v>-3</v>
      </c>
      <c r="G16520" s="7" t="n">
        <v>-51</v>
      </c>
    </row>
    <row r="16521" customFormat="false" ht="15" hidden="false" customHeight="false" outlineLevel="0" collapsed="false">
      <c r="A16521" s="7" t="s">
        <v>33</v>
      </c>
      <c r="B16521" s="7" t="s">
        <v>212</v>
      </c>
      <c r="C16521" s="7" t="s">
        <v>1432</v>
      </c>
      <c r="D16521" s="7" t="n">
        <v>0</v>
      </c>
      <c r="E16521" s="7" t="n">
        <v>0</v>
      </c>
      <c r="F16521" s="7" t="n">
        <v>2</v>
      </c>
      <c r="G16521" s="7" t="n">
        <v>34</v>
      </c>
    </row>
    <row r="16522" customFormat="false" ht="15" hidden="false" customHeight="false" outlineLevel="0" collapsed="false">
      <c r="A16522" s="7" t="s">
        <v>33</v>
      </c>
      <c r="B16522" s="7" t="s">
        <v>227</v>
      </c>
      <c r="C16522" s="7" t="s">
        <v>1432</v>
      </c>
      <c r="D16522" s="7" t="n">
        <v>1</v>
      </c>
      <c r="E16522" s="7" t="n">
        <v>17</v>
      </c>
      <c r="F16522" s="7" t="n">
        <v>0</v>
      </c>
      <c r="G16522" s="7" t="n">
        <v>0</v>
      </c>
    </row>
    <row r="16523" customFormat="false" ht="15" hidden="false" customHeight="false" outlineLevel="0" collapsed="false">
      <c r="A16523" s="7" t="s">
        <v>33</v>
      </c>
      <c r="B16523" s="7" t="s">
        <v>312</v>
      </c>
      <c r="C16523" s="7" t="s">
        <v>1432</v>
      </c>
      <c r="D16523" s="7" t="n">
        <v>1</v>
      </c>
      <c r="E16523" s="7" t="n">
        <v>17</v>
      </c>
      <c r="F16523" s="7" t="n">
        <v>0</v>
      </c>
      <c r="G16523" s="7" t="n">
        <v>0</v>
      </c>
    </row>
    <row r="16524" customFormat="false" ht="15" hidden="false" customHeight="false" outlineLevel="0" collapsed="false">
      <c r="A16524" s="7" t="s">
        <v>33</v>
      </c>
      <c r="B16524" s="7" t="s">
        <v>192</v>
      </c>
      <c r="C16524" s="7" t="s">
        <v>1311</v>
      </c>
      <c r="D16524" s="7" t="n">
        <v>17</v>
      </c>
      <c r="E16524" s="7" t="n">
        <v>340</v>
      </c>
      <c r="F16524" s="7" t="n">
        <v>3</v>
      </c>
      <c r="G16524" s="7" t="n">
        <v>60</v>
      </c>
    </row>
    <row r="16525" customFormat="false" ht="15" hidden="false" customHeight="false" outlineLevel="0" collapsed="false">
      <c r="A16525" s="7" t="s">
        <v>33</v>
      </c>
      <c r="B16525" s="7" t="s">
        <v>124</v>
      </c>
      <c r="C16525" s="7" t="s">
        <v>1449</v>
      </c>
      <c r="D16525" s="7" t="n">
        <v>30</v>
      </c>
      <c r="E16525" s="7" t="n">
        <v>444</v>
      </c>
      <c r="F16525" s="7" t="n">
        <v>0</v>
      </c>
      <c r="G16525" s="7" t="n">
        <v>0</v>
      </c>
    </row>
    <row r="16526" customFormat="false" ht="15" hidden="false" customHeight="false" outlineLevel="0" collapsed="false">
      <c r="A16526" s="7" t="s">
        <v>33</v>
      </c>
      <c r="B16526" s="7" t="s">
        <v>120</v>
      </c>
      <c r="C16526" s="7" t="s">
        <v>1451</v>
      </c>
      <c r="D16526" s="7" t="n">
        <v>34</v>
      </c>
      <c r="E16526" s="7" t="n">
        <v>455.6</v>
      </c>
      <c r="F16526" s="7" t="n">
        <v>14</v>
      </c>
      <c r="G16526" s="7" t="n">
        <v>187.6</v>
      </c>
    </row>
    <row r="16527" customFormat="false" ht="15" hidden="false" customHeight="false" outlineLevel="0" collapsed="false">
      <c r="A16527" s="7" t="s">
        <v>33</v>
      </c>
      <c r="B16527" s="7" t="s">
        <v>409</v>
      </c>
      <c r="C16527" s="7" t="s">
        <v>1455</v>
      </c>
      <c r="D16527" s="7" t="n">
        <v>1</v>
      </c>
      <c r="E16527" s="7" t="n">
        <v>15.91</v>
      </c>
      <c r="F16527" s="7" t="n">
        <v>1</v>
      </c>
      <c r="G16527" s="7" t="n">
        <v>15.91</v>
      </c>
    </row>
    <row r="16528" customFormat="false" ht="15" hidden="false" customHeight="false" outlineLevel="0" collapsed="false">
      <c r="A16528" s="7" t="s">
        <v>33</v>
      </c>
      <c r="B16528" s="7" t="s">
        <v>304</v>
      </c>
      <c r="C16528" s="7" t="s">
        <v>1462</v>
      </c>
      <c r="D16528" s="7" t="n">
        <v>5</v>
      </c>
      <c r="E16528" s="7" t="n">
        <v>108</v>
      </c>
      <c r="F16528" s="7" t="n">
        <v>0</v>
      </c>
      <c r="G16528" s="7" t="n">
        <v>0</v>
      </c>
    </row>
    <row r="16529" customFormat="false" ht="15" hidden="false" customHeight="false" outlineLevel="0" collapsed="false">
      <c r="A16529" s="7" t="s">
        <v>33</v>
      </c>
      <c r="B16529" s="7" t="s">
        <v>261</v>
      </c>
      <c r="C16529" s="7" t="s">
        <v>1463</v>
      </c>
      <c r="D16529" s="7" t="n">
        <v>10</v>
      </c>
      <c r="E16529" s="7" t="n">
        <v>179.5</v>
      </c>
      <c r="F16529" s="7" t="n">
        <v>-3</v>
      </c>
      <c r="G16529" s="7" t="n">
        <v>-53.85</v>
      </c>
    </row>
    <row r="16530" customFormat="false" ht="15" hidden="false" customHeight="false" outlineLevel="0" collapsed="false">
      <c r="A16530" s="7" t="s">
        <v>33</v>
      </c>
      <c r="B16530" s="7" t="s">
        <v>357</v>
      </c>
      <c r="C16530" s="7" t="s">
        <v>1465</v>
      </c>
      <c r="D16530" s="7" t="n">
        <v>11</v>
      </c>
      <c r="E16530" s="7" t="n">
        <v>63.91</v>
      </c>
      <c r="F16530" s="7" t="n">
        <v>0</v>
      </c>
      <c r="G16530" s="7" t="n">
        <v>0</v>
      </c>
    </row>
    <row r="16531" customFormat="false" ht="15" hidden="false" customHeight="false" outlineLevel="0" collapsed="false">
      <c r="A16531" s="7" t="s">
        <v>33</v>
      </c>
      <c r="B16531" s="7" t="s">
        <v>390</v>
      </c>
      <c r="C16531" s="7" t="s">
        <v>1466</v>
      </c>
      <c r="D16531" s="7" t="n">
        <v>0</v>
      </c>
      <c r="E16531" s="7" t="n">
        <v>0</v>
      </c>
      <c r="F16531" s="7" t="n">
        <v>4</v>
      </c>
      <c r="G16531" s="7" t="n">
        <v>27.2</v>
      </c>
    </row>
    <row r="16532" customFormat="false" ht="15" hidden="false" customHeight="false" outlineLevel="0" collapsed="false">
      <c r="A16532" s="7" t="s">
        <v>33</v>
      </c>
      <c r="B16532" s="7" t="s">
        <v>909</v>
      </c>
      <c r="C16532" s="7" t="s">
        <v>1573</v>
      </c>
      <c r="D16532" s="7" t="n">
        <v>4</v>
      </c>
      <c r="E16532" s="7" t="n">
        <v>66.4</v>
      </c>
      <c r="F16532" s="7" t="n">
        <v>2</v>
      </c>
      <c r="G16532" s="7" t="n">
        <v>33.2</v>
      </c>
    </row>
    <row r="16533" customFormat="false" ht="15" hidden="false" customHeight="false" outlineLevel="0" collapsed="false">
      <c r="A16533" s="7" t="s">
        <v>33</v>
      </c>
      <c r="B16533" s="7" t="s">
        <v>868</v>
      </c>
      <c r="C16533" s="7" t="s">
        <v>1573</v>
      </c>
      <c r="D16533" s="7" t="n">
        <v>19</v>
      </c>
      <c r="E16533" s="7" t="n">
        <v>351.5</v>
      </c>
      <c r="F16533" s="7" t="n">
        <v>9</v>
      </c>
      <c r="G16533" s="7" t="n">
        <v>166.5</v>
      </c>
    </row>
    <row r="16534" customFormat="false" ht="15" hidden="false" customHeight="false" outlineLevel="0" collapsed="false">
      <c r="A16534" s="7" t="s">
        <v>33</v>
      </c>
      <c r="B16534" s="7" t="s">
        <v>910</v>
      </c>
      <c r="C16534" s="7" t="s">
        <v>1574</v>
      </c>
      <c r="D16534" s="7" t="n">
        <v>4</v>
      </c>
      <c r="E16534" s="7" t="n">
        <v>100</v>
      </c>
      <c r="F16534" s="7" t="n">
        <v>2</v>
      </c>
      <c r="G16534" s="7" t="n">
        <v>50</v>
      </c>
    </row>
    <row r="16535" customFormat="false" ht="15" hidden="false" customHeight="false" outlineLevel="0" collapsed="false">
      <c r="A16535" s="7" t="s">
        <v>33</v>
      </c>
      <c r="B16535" s="7" t="s">
        <v>889</v>
      </c>
      <c r="C16535" s="7" t="s">
        <v>1439</v>
      </c>
      <c r="D16535" s="7" t="n">
        <v>6</v>
      </c>
      <c r="E16535" s="7" t="n">
        <v>126</v>
      </c>
      <c r="F16535" s="7" t="n">
        <v>8</v>
      </c>
      <c r="G16535" s="7" t="n">
        <v>168</v>
      </c>
    </row>
    <row r="16536" customFormat="false" ht="15" hidden="false" customHeight="false" outlineLevel="0" collapsed="false">
      <c r="A16536" s="7" t="s">
        <v>33</v>
      </c>
      <c r="B16536" s="7" t="s">
        <v>894</v>
      </c>
      <c r="C16536" s="7" t="s">
        <v>1575</v>
      </c>
      <c r="D16536" s="7" t="n">
        <v>3</v>
      </c>
      <c r="E16536" s="7" t="n">
        <v>160.5</v>
      </c>
      <c r="F16536" s="7" t="n">
        <v>6</v>
      </c>
      <c r="G16536" s="7" t="n">
        <v>321</v>
      </c>
    </row>
    <row r="16537" customFormat="false" ht="15" hidden="false" customHeight="false" outlineLevel="0" collapsed="false">
      <c r="A16537" s="7" t="s">
        <v>33</v>
      </c>
      <c r="B16537" s="7" t="s">
        <v>899</v>
      </c>
      <c r="C16537" s="7" t="s">
        <v>1429</v>
      </c>
      <c r="D16537" s="7" t="n">
        <v>5</v>
      </c>
      <c r="E16537" s="7" t="n">
        <v>104</v>
      </c>
      <c r="F16537" s="7" t="n">
        <v>5</v>
      </c>
      <c r="G16537" s="7" t="n">
        <v>104</v>
      </c>
    </row>
    <row r="16538" customFormat="false" ht="15" hidden="false" customHeight="false" outlineLevel="0" collapsed="false">
      <c r="A16538" s="7" t="s">
        <v>33</v>
      </c>
      <c r="B16538" s="7" t="s">
        <v>587</v>
      </c>
      <c r="C16538" s="7" t="s">
        <v>1488</v>
      </c>
      <c r="D16538" s="7" t="n">
        <v>3</v>
      </c>
      <c r="E16538" s="7" t="n">
        <v>231.72</v>
      </c>
      <c r="F16538" s="7" t="n">
        <v>0</v>
      </c>
      <c r="G16538" s="7" t="n">
        <v>0</v>
      </c>
    </row>
    <row r="16539" customFormat="false" ht="15" hidden="false" customHeight="false" outlineLevel="0" collapsed="false">
      <c r="A16539" s="7" t="s">
        <v>33</v>
      </c>
      <c r="B16539" s="7" t="s">
        <v>106</v>
      </c>
      <c r="C16539" s="7" t="s">
        <v>1291</v>
      </c>
      <c r="D16539" s="7" t="n">
        <v>2</v>
      </c>
      <c r="E16539" s="7" t="n">
        <v>48.86</v>
      </c>
      <c r="F16539" s="7" t="n">
        <v>0</v>
      </c>
      <c r="G16539" s="7" t="n">
        <v>0</v>
      </c>
    </row>
    <row r="16540" customFormat="false" ht="15" hidden="false" customHeight="false" outlineLevel="0" collapsed="false">
      <c r="A16540" s="7" t="s">
        <v>33</v>
      </c>
      <c r="B16540" s="7" t="s">
        <v>96</v>
      </c>
      <c r="C16540" s="7" t="s">
        <v>1291</v>
      </c>
      <c r="D16540" s="7" t="n">
        <v>2</v>
      </c>
      <c r="E16540" s="7" t="n">
        <v>48.86</v>
      </c>
      <c r="F16540" s="7" t="n">
        <v>0</v>
      </c>
      <c r="G16540" s="7" t="n">
        <v>0</v>
      </c>
    </row>
    <row r="16541" customFormat="false" ht="15" hidden="false" customHeight="false" outlineLevel="0" collapsed="false">
      <c r="A16541" s="7" t="s">
        <v>33</v>
      </c>
      <c r="B16541" s="7" t="s">
        <v>110</v>
      </c>
      <c r="C16541" s="7" t="s">
        <v>1291</v>
      </c>
      <c r="D16541" s="7" t="n">
        <v>4</v>
      </c>
      <c r="E16541" s="7" t="n">
        <v>97.72</v>
      </c>
      <c r="F16541" s="7" t="n">
        <v>0</v>
      </c>
      <c r="G16541" s="7" t="n">
        <v>0</v>
      </c>
    </row>
    <row r="16542" customFormat="false" ht="15" hidden="false" customHeight="false" outlineLevel="0" collapsed="false">
      <c r="A16542" s="7" t="s">
        <v>33</v>
      </c>
      <c r="B16542" s="7" t="s">
        <v>173</v>
      </c>
      <c r="C16542" s="7" t="s">
        <v>1291</v>
      </c>
      <c r="D16542" s="7" t="n">
        <v>2</v>
      </c>
      <c r="E16542" s="7" t="n">
        <v>48.86</v>
      </c>
      <c r="F16542" s="7" t="n">
        <v>0</v>
      </c>
      <c r="G16542" s="7" t="n">
        <v>0</v>
      </c>
    </row>
    <row r="16543" customFormat="false" ht="15" hidden="false" customHeight="false" outlineLevel="0" collapsed="false">
      <c r="A16543" s="7" t="s">
        <v>33</v>
      </c>
      <c r="B16543" s="7" t="s">
        <v>83</v>
      </c>
      <c r="C16543" s="7" t="s">
        <v>1303</v>
      </c>
      <c r="D16543" s="7" t="n">
        <v>2</v>
      </c>
      <c r="E16543" s="7" t="n">
        <v>91</v>
      </c>
      <c r="F16543" s="7" t="n">
        <v>2</v>
      </c>
      <c r="G16543" s="7" t="n">
        <v>91</v>
      </c>
    </row>
    <row r="16544" customFormat="false" ht="15" hidden="false" customHeight="false" outlineLevel="0" collapsed="false">
      <c r="A16544" s="7" t="s">
        <v>33</v>
      </c>
      <c r="B16544" s="7" t="s">
        <v>187</v>
      </c>
      <c r="C16544" s="7" t="s">
        <v>1309</v>
      </c>
      <c r="D16544" s="7" t="n">
        <v>0</v>
      </c>
      <c r="E16544" s="7" t="n">
        <v>0</v>
      </c>
      <c r="F16544" s="7" t="n">
        <v>2</v>
      </c>
      <c r="G16544" s="7" t="n">
        <v>155.6</v>
      </c>
    </row>
    <row r="16545" customFormat="false" ht="15" hidden="false" customHeight="false" outlineLevel="0" collapsed="false">
      <c r="A16545" s="7" t="s">
        <v>33</v>
      </c>
      <c r="B16545" s="7" t="s">
        <v>141</v>
      </c>
      <c r="C16545" s="7" t="s">
        <v>1334</v>
      </c>
      <c r="D16545" s="7" t="n">
        <v>2</v>
      </c>
      <c r="E16545" s="7" t="n">
        <v>34</v>
      </c>
      <c r="F16545" s="7" t="n">
        <v>0</v>
      </c>
      <c r="G16545" s="7" t="n">
        <v>0</v>
      </c>
    </row>
    <row r="16546" customFormat="false" ht="15" hidden="false" customHeight="false" outlineLevel="0" collapsed="false">
      <c r="A16546" s="7" t="s">
        <v>33</v>
      </c>
      <c r="B16546" s="7" t="s">
        <v>125</v>
      </c>
      <c r="C16546" s="7" t="s">
        <v>1334</v>
      </c>
      <c r="D16546" s="7" t="n">
        <v>2</v>
      </c>
      <c r="E16546" s="7" t="n">
        <v>34</v>
      </c>
      <c r="F16546" s="7" t="n">
        <v>0</v>
      </c>
      <c r="G16546" s="7" t="n">
        <v>0</v>
      </c>
    </row>
    <row r="16547" customFormat="false" ht="15" hidden="false" customHeight="false" outlineLevel="0" collapsed="false">
      <c r="A16547" s="7" t="s">
        <v>33</v>
      </c>
      <c r="B16547" s="7" t="s">
        <v>177</v>
      </c>
      <c r="C16547" s="7" t="s">
        <v>1334</v>
      </c>
      <c r="D16547" s="7" t="n">
        <v>2</v>
      </c>
      <c r="E16547" s="7" t="n">
        <v>34</v>
      </c>
      <c r="F16547" s="7" t="n">
        <v>0</v>
      </c>
      <c r="G16547" s="7" t="n">
        <v>0</v>
      </c>
    </row>
    <row r="16548" customFormat="false" ht="15" hidden="false" customHeight="false" outlineLevel="0" collapsed="false">
      <c r="A16548" s="7" t="s">
        <v>33</v>
      </c>
      <c r="B16548" s="7" t="s">
        <v>310</v>
      </c>
      <c r="C16548" s="7" t="s">
        <v>1334</v>
      </c>
      <c r="D16548" s="7" t="n">
        <v>2</v>
      </c>
      <c r="E16548" s="7" t="n">
        <v>34</v>
      </c>
      <c r="F16548" s="7" t="n">
        <v>0</v>
      </c>
      <c r="G16548" s="7" t="n">
        <v>0</v>
      </c>
    </row>
    <row r="16549" customFormat="false" ht="15" hidden="false" customHeight="false" outlineLevel="0" collapsed="false">
      <c r="A16549" s="7" t="s">
        <v>33</v>
      </c>
      <c r="B16549" s="7" t="s">
        <v>264</v>
      </c>
      <c r="C16549" s="7" t="s">
        <v>1347</v>
      </c>
      <c r="D16549" s="7" t="n">
        <v>2</v>
      </c>
      <c r="E16549" s="7" t="n">
        <v>19.42</v>
      </c>
      <c r="F16549" s="7" t="n">
        <v>0</v>
      </c>
      <c r="G16549" s="7" t="n">
        <v>0</v>
      </c>
    </row>
    <row r="16550" customFormat="false" ht="15" hidden="false" customHeight="false" outlineLevel="0" collapsed="false">
      <c r="A16550" s="7" t="s">
        <v>33</v>
      </c>
      <c r="B16550" s="7" t="s">
        <v>150</v>
      </c>
      <c r="C16550" s="7" t="s">
        <v>1349</v>
      </c>
      <c r="D16550" s="7" t="n">
        <v>4</v>
      </c>
      <c r="E16550" s="7" t="n">
        <v>48.72</v>
      </c>
      <c r="F16550" s="7" t="n">
        <v>0</v>
      </c>
      <c r="G16550" s="7" t="n">
        <v>0</v>
      </c>
    </row>
    <row r="16551" customFormat="false" ht="15" hidden="false" customHeight="false" outlineLevel="0" collapsed="false">
      <c r="A16551" s="7" t="s">
        <v>33</v>
      </c>
      <c r="B16551" s="7" t="s">
        <v>114</v>
      </c>
      <c r="C16551" s="7" t="s">
        <v>1354</v>
      </c>
      <c r="D16551" s="7" t="n">
        <v>2</v>
      </c>
      <c r="E16551" s="7" t="n">
        <v>55.1</v>
      </c>
      <c r="F16551" s="7" t="n">
        <v>0</v>
      </c>
      <c r="G16551" s="7" t="n">
        <v>0</v>
      </c>
    </row>
    <row r="16552" customFormat="false" ht="15" hidden="false" customHeight="false" outlineLevel="0" collapsed="false">
      <c r="A16552" s="7" t="s">
        <v>33</v>
      </c>
      <c r="B16552" s="7" t="s">
        <v>163</v>
      </c>
      <c r="C16552" s="7" t="s">
        <v>1357</v>
      </c>
      <c r="D16552" s="7" t="n">
        <v>2</v>
      </c>
      <c r="E16552" s="7" t="n">
        <v>35.64</v>
      </c>
      <c r="F16552" s="7" t="n">
        <v>0</v>
      </c>
      <c r="G16552" s="7" t="n">
        <v>0</v>
      </c>
    </row>
    <row r="16553" customFormat="false" ht="15" hidden="false" customHeight="false" outlineLevel="0" collapsed="false">
      <c r="A16553" s="7" t="s">
        <v>33</v>
      </c>
      <c r="B16553" s="7" t="s">
        <v>236</v>
      </c>
      <c r="C16553" s="7" t="s">
        <v>1361</v>
      </c>
      <c r="D16553" s="7" t="n">
        <v>10</v>
      </c>
      <c r="E16553" s="7" t="n">
        <v>98.2</v>
      </c>
      <c r="F16553" s="7" t="n">
        <v>0</v>
      </c>
      <c r="G16553" s="7" t="n">
        <v>0</v>
      </c>
    </row>
    <row r="16554" customFormat="false" ht="15" hidden="false" customHeight="false" outlineLevel="0" collapsed="false">
      <c r="A16554" s="7" t="s">
        <v>33</v>
      </c>
      <c r="B16554" s="7" t="s">
        <v>343</v>
      </c>
      <c r="C16554" s="7" t="s">
        <v>1376</v>
      </c>
      <c r="D16554" s="7" t="n">
        <v>6</v>
      </c>
      <c r="E16554" s="7" t="n">
        <v>110.4</v>
      </c>
      <c r="F16554" s="7" t="n">
        <v>0</v>
      </c>
      <c r="G16554" s="7" t="n">
        <v>0</v>
      </c>
    </row>
    <row r="16555" customFormat="false" ht="15" hidden="false" customHeight="false" outlineLevel="0" collapsed="false">
      <c r="A16555" s="7" t="s">
        <v>33</v>
      </c>
      <c r="B16555" s="7" t="s">
        <v>303</v>
      </c>
      <c r="C16555" s="7" t="s">
        <v>1376</v>
      </c>
      <c r="D16555" s="7" t="n">
        <v>8</v>
      </c>
      <c r="E16555" s="7" t="n">
        <v>147.2</v>
      </c>
      <c r="F16555" s="7" t="n">
        <v>0</v>
      </c>
      <c r="G16555" s="7" t="n">
        <v>0</v>
      </c>
    </row>
    <row r="16556" customFormat="false" ht="15" hidden="false" customHeight="false" outlineLevel="0" collapsed="false">
      <c r="A16556" s="7" t="s">
        <v>33</v>
      </c>
      <c r="B16556" s="7" t="s">
        <v>401</v>
      </c>
      <c r="C16556" s="7" t="s">
        <v>1377</v>
      </c>
      <c r="D16556" s="7" t="n">
        <v>6</v>
      </c>
      <c r="E16556" s="7" t="n">
        <v>110.4</v>
      </c>
      <c r="F16556" s="7" t="n">
        <v>0</v>
      </c>
      <c r="G16556" s="7" t="n">
        <v>0</v>
      </c>
    </row>
    <row r="16557" customFormat="false" ht="15" hidden="false" customHeight="false" outlineLevel="0" collapsed="false">
      <c r="A16557" s="7" t="s">
        <v>33</v>
      </c>
      <c r="B16557" s="7" t="s">
        <v>418</v>
      </c>
      <c r="C16557" s="7" t="s">
        <v>1378</v>
      </c>
      <c r="D16557" s="7" t="n">
        <v>9</v>
      </c>
      <c r="E16557" s="7" t="n">
        <v>165.6</v>
      </c>
      <c r="F16557" s="7" t="n">
        <v>0</v>
      </c>
      <c r="G16557" s="7" t="n">
        <v>0</v>
      </c>
    </row>
    <row r="16558" customFormat="false" ht="15" hidden="false" customHeight="false" outlineLevel="0" collapsed="false">
      <c r="A16558" s="7" t="s">
        <v>33</v>
      </c>
      <c r="B16558" s="7" t="s">
        <v>188</v>
      </c>
      <c r="C16558" s="7" t="s">
        <v>1379</v>
      </c>
      <c r="D16558" s="7" t="n">
        <v>7</v>
      </c>
      <c r="E16558" s="7" t="n">
        <v>292.67</v>
      </c>
      <c r="F16558" s="7" t="n">
        <v>0</v>
      </c>
      <c r="G16558" s="7" t="n">
        <v>0</v>
      </c>
    </row>
    <row r="16559" customFormat="false" ht="15" hidden="false" customHeight="false" outlineLevel="0" collapsed="false">
      <c r="A16559" s="7" t="s">
        <v>33</v>
      </c>
      <c r="B16559" s="7" t="s">
        <v>174</v>
      </c>
      <c r="C16559" s="7" t="s">
        <v>1379</v>
      </c>
      <c r="D16559" s="7" t="n">
        <v>3</v>
      </c>
      <c r="E16559" s="7" t="n">
        <v>125.43</v>
      </c>
      <c r="F16559" s="7" t="n">
        <v>0</v>
      </c>
      <c r="G16559" s="7" t="n">
        <v>0</v>
      </c>
    </row>
    <row r="16560" customFormat="false" ht="15" hidden="false" customHeight="false" outlineLevel="0" collapsed="false">
      <c r="A16560" s="7" t="s">
        <v>33</v>
      </c>
      <c r="B16560" s="7" t="s">
        <v>148</v>
      </c>
      <c r="C16560" s="7" t="s">
        <v>1387</v>
      </c>
      <c r="D16560" s="7" t="n">
        <v>0</v>
      </c>
      <c r="E16560" s="7" t="n">
        <v>0</v>
      </c>
      <c r="F16560" s="7" t="n">
        <v>1</v>
      </c>
      <c r="G16560" s="7" t="n">
        <v>16.5</v>
      </c>
    </row>
    <row r="16561" customFormat="false" ht="15" hidden="false" customHeight="false" outlineLevel="0" collapsed="false">
      <c r="A16561" s="7" t="s">
        <v>33</v>
      </c>
      <c r="B16561" s="7" t="s">
        <v>139</v>
      </c>
      <c r="C16561" s="7" t="s">
        <v>1387</v>
      </c>
      <c r="D16561" s="7" t="n">
        <v>0</v>
      </c>
      <c r="E16561" s="7" t="n">
        <v>0</v>
      </c>
      <c r="F16561" s="7" t="n">
        <v>2</v>
      </c>
      <c r="G16561" s="7" t="n">
        <v>33</v>
      </c>
    </row>
    <row r="16562" customFormat="false" ht="15" hidden="false" customHeight="false" outlineLevel="0" collapsed="false">
      <c r="A16562" s="7" t="s">
        <v>33</v>
      </c>
      <c r="B16562" s="7" t="s">
        <v>181</v>
      </c>
      <c r="C16562" s="7" t="s">
        <v>1387</v>
      </c>
      <c r="D16562" s="7" t="n">
        <v>3</v>
      </c>
      <c r="E16562" s="7" t="n">
        <v>49.5</v>
      </c>
      <c r="F16562" s="7" t="n">
        <v>0</v>
      </c>
      <c r="G16562" s="7" t="n">
        <v>0</v>
      </c>
    </row>
    <row r="16563" customFormat="false" ht="15" hidden="false" customHeight="false" outlineLevel="0" collapsed="false">
      <c r="A16563" s="7" t="s">
        <v>33</v>
      </c>
      <c r="B16563" s="7" t="s">
        <v>133</v>
      </c>
      <c r="C16563" s="7" t="s">
        <v>1390</v>
      </c>
      <c r="D16563" s="7" t="n">
        <v>2</v>
      </c>
      <c r="E16563" s="7" t="n">
        <v>41</v>
      </c>
      <c r="F16563" s="7" t="n">
        <v>0</v>
      </c>
      <c r="G16563" s="7" t="n">
        <v>0</v>
      </c>
    </row>
    <row r="16564" customFormat="false" ht="15" hidden="false" customHeight="false" outlineLevel="0" collapsed="false">
      <c r="A16564" s="7" t="s">
        <v>33</v>
      </c>
      <c r="B16564" s="7" t="s">
        <v>154</v>
      </c>
      <c r="C16564" s="7" t="s">
        <v>1390</v>
      </c>
      <c r="D16564" s="7" t="n">
        <v>2</v>
      </c>
      <c r="E16564" s="7" t="n">
        <v>41</v>
      </c>
      <c r="F16564" s="7" t="n">
        <v>0</v>
      </c>
      <c r="G16564" s="7" t="n">
        <v>0</v>
      </c>
    </row>
    <row r="16565" customFormat="false" ht="15" hidden="false" customHeight="false" outlineLevel="0" collapsed="false">
      <c r="A16565" s="7" t="s">
        <v>33</v>
      </c>
      <c r="B16565" s="7" t="s">
        <v>216</v>
      </c>
      <c r="C16565" s="7" t="s">
        <v>1390</v>
      </c>
      <c r="D16565" s="7" t="n">
        <v>2</v>
      </c>
      <c r="E16565" s="7" t="n">
        <v>41</v>
      </c>
      <c r="F16565" s="7" t="n">
        <v>0</v>
      </c>
      <c r="G16565" s="7" t="n">
        <v>0</v>
      </c>
    </row>
    <row r="16566" customFormat="false" ht="15" hidden="false" customHeight="false" outlineLevel="0" collapsed="false">
      <c r="A16566" s="7" t="s">
        <v>33</v>
      </c>
      <c r="B16566" s="7" t="s">
        <v>167</v>
      </c>
      <c r="C16566" s="7" t="s">
        <v>1390</v>
      </c>
      <c r="D16566" s="7" t="n">
        <v>4</v>
      </c>
      <c r="E16566" s="7" t="n">
        <v>82</v>
      </c>
      <c r="F16566" s="7" t="n">
        <v>0</v>
      </c>
      <c r="G16566" s="7" t="n">
        <v>0</v>
      </c>
    </row>
    <row r="16567" customFormat="false" ht="15" hidden="false" customHeight="false" outlineLevel="0" collapsed="false">
      <c r="A16567" s="7" t="s">
        <v>33</v>
      </c>
      <c r="B16567" s="7" t="s">
        <v>285</v>
      </c>
      <c r="C16567" s="7" t="s">
        <v>1390</v>
      </c>
      <c r="D16567" s="7" t="n">
        <v>2</v>
      </c>
      <c r="E16567" s="7" t="n">
        <v>41</v>
      </c>
      <c r="F16567" s="7" t="n">
        <v>0</v>
      </c>
      <c r="G16567" s="7" t="n">
        <v>0</v>
      </c>
    </row>
    <row r="16568" customFormat="false" ht="15" hidden="false" customHeight="false" outlineLevel="0" collapsed="false">
      <c r="A16568" s="7" t="s">
        <v>33</v>
      </c>
      <c r="B16568" s="7" t="s">
        <v>130</v>
      </c>
      <c r="C16568" s="7" t="s">
        <v>1425</v>
      </c>
      <c r="D16568" s="7" t="n">
        <v>4</v>
      </c>
      <c r="E16568" s="7" t="n">
        <v>140</v>
      </c>
      <c r="F16568" s="7" t="n">
        <v>0</v>
      </c>
      <c r="G16568" s="7" t="n">
        <v>0</v>
      </c>
    </row>
    <row r="16569" customFormat="false" ht="15" hidden="false" customHeight="false" outlineLevel="0" collapsed="false">
      <c r="A16569" s="7" t="s">
        <v>33</v>
      </c>
      <c r="B16569" s="7" t="s">
        <v>152</v>
      </c>
      <c r="C16569" s="7" t="s">
        <v>1425</v>
      </c>
      <c r="D16569" s="7" t="n">
        <v>3</v>
      </c>
      <c r="E16569" s="7" t="n">
        <v>105</v>
      </c>
      <c r="F16569" s="7" t="n">
        <v>0</v>
      </c>
      <c r="G16569" s="7" t="n">
        <v>0</v>
      </c>
    </row>
    <row r="16570" customFormat="false" ht="15" hidden="false" customHeight="false" outlineLevel="0" collapsed="false">
      <c r="A16570" s="7" t="s">
        <v>33</v>
      </c>
      <c r="B16570" s="7" t="s">
        <v>124</v>
      </c>
      <c r="C16570" s="7" t="s">
        <v>1449</v>
      </c>
      <c r="D16570" s="7" t="n">
        <v>6</v>
      </c>
      <c r="E16570" s="7" t="n">
        <v>88.8</v>
      </c>
      <c r="F16570" s="7" t="n">
        <v>24</v>
      </c>
      <c r="G16570" s="7" t="n">
        <v>355.2</v>
      </c>
    </row>
    <row r="16571" customFormat="false" ht="15" hidden="false" customHeight="false" outlineLevel="0" collapsed="false">
      <c r="A16571" s="7" t="s">
        <v>33</v>
      </c>
      <c r="B16571" s="7" t="s">
        <v>304</v>
      </c>
      <c r="C16571" s="7" t="s">
        <v>1462</v>
      </c>
      <c r="D16571" s="7" t="n">
        <v>5</v>
      </c>
      <c r="E16571" s="7" t="n">
        <v>108</v>
      </c>
      <c r="F16571" s="7" t="n">
        <v>0</v>
      </c>
      <c r="G16571" s="7" t="n">
        <v>0</v>
      </c>
    </row>
    <row r="16572" customFormat="false" ht="15" hidden="false" customHeight="false" outlineLevel="0" collapsed="false">
      <c r="A16572" s="7" t="s">
        <v>33</v>
      </c>
      <c r="B16572" s="7" t="s">
        <v>390</v>
      </c>
      <c r="C16572" s="7" t="s">
        <v>1466</v>
      </c>
      <c r="D16572" s="7" t="n">
        <v>5</v>
      </c>
      <c r="E16572" s="7" t="n">
        <v>34</v>
      </c>
      <c r="F16572" s="7" t="n">
        <v>0</v>
      </c>
      <c r="G16572" s="7" t="n">
        <v>0</v>
      </c>
    </row>
    <row r="16573" customFormat="false" ht="15" hidden="false" customHeight="false" outlineLevel="0" collapsed="false">
      <c r="A16573" s="7" t="s">
        <v>33</v>
      </c>
      <c r="B16573" s="7" t="s">
        <v>670</v>
      </c>
      <c r="C16573" s="7" t="s">
        <v>1487</v>
      </c>
      <c r="D16573" s="7" t="n">
        <v>0</v>
      </c>
      <c r="E16573" s="7" t="n">
        <v>0</v>
      </c>
      <c r="F16573" s="7" t="n">
        <v>1</v>
      </c>
      <c r="G16573" s="7" t="n">
        <v>128.71</v>
      </c>
    </row>
    <row r="16574" customFormat="false" ht="15" hidden="false" customHeight="false" outlineLevel="0" collapsed="false">
      <c r="A16574" s="7" t="s">
        <v>33</v>
      </c>
      <c r="B16574" s="7" t="s">
        <v>86</v>
      </c>
      <c r="C16574" s="7" t="s">
        <v>1271</v>
      </c>
      <c r="D16574" s="7" t="n">
        <v>4</v>
      </c>
      <c r="E16574" s="7" t="n">
        <v>260</v>
      </c>
      <c r="F16574" s="7" t="n">
        <v>0</v>
      </c>
      <c r="G16574" s="7" t="n">
        <v>0</v>
      </c>
    </row>
    <row r="16575" customFormat="false" ht="15" hidden="false" customHeight="false" outlineLevel="0" collapsed="false">
      <c r="A16575" s="7" t="s">
        <v>33</v>
      </c>
      <c r="B16575" s="7" t="s">
        <v>98</v>
      </c>
      <c r="C16575" s="7" t="s">
        <v>1271</v>
      </c>
      <c r="D16575" s="7" t="n">
        <v>2</v>
      </c>
      <c r="E16575" s="7" t="n">
        <v>130</v>
      </c>
      <c r="F16575" s="7" t="n">
        <v>0</v>
      </c>
      <c r="G16575" s="7" t="n">
        <v>0</v>
      </c>
    </row>
    <row r="16576" customFormat="false" ht="15" hidden="false" customHeight="false" outlineLevel="0" collapsed="false">
      <c r="A16576" s="7" t="s">
        <v>33</v>
      </c>
      <c r="B16576" s="7" t="s">
        <v>182</v>
      </c>
      <c r="C16576" s="7" t="s">
        <v>1271</v>
      </c>
      <c r="D16576" s="7" t="n">
        <v>2</v>
      </c>
      <c r="E16576" s="7" t="n">
        <v>130</v>
      </c>
      <c r="F16576" s="7" t="n">
        <v>0</v>
      </c>
      <c r="G16576" s="7" t="n">
        <v>0</v>
      </c>
    </row>
    <row r="16577" customFormat="false" ht="15" hidden="false" customHeight="false" outlineLevel="0" collapsed="false">
      <c r="A16577" s="7" t="s">
        <v>33</v>
      </c>
      <c r="B16577" s="7" t="s">
        <v>88</v>
      </c>
      <c r="C16577" s="7" t="s">
        <v>1271</v>
      </c>
      <c r="D16577" s="7" t="n">
        <v>7</v>
      </c>
      <c r="E16577" s="7" t="n">
        <v>455</v>
      </c>
      <c r="F16577" s="7" t="n">
        <v>0</v>
      </c>
      <c r="G16577" s="7" t="n">
        <v>0</v>
      </c>
    </row>
    <row r="16578" customFormat="false" ht="15" hidden="false" customHeight="false" outlineLevel="0" collapsed="false">
      <c r="A16578" s="7" t="s">
        <v>33</v>
      </c>
      <c r="B16578" s="7" t="s">
        <v>395</v>
      </c>
      <c r="C16578" s="7" t="s">
        <v>1273</v>
      </c>
      <c r="D16578" s="7" t="n">
        <v>6</v>
      </c>
      <c r="E16578" s="7" t="n">
        <v>1053</v>
      </c>
      <c r="F16578" s="7" t="n">
        <v>0</v>
      </c>
      <c r="G16578" s="7" t="n">
        <v>0</v>
      </c>
    </row>
    <row r="16579" customFormat="false" ht="15" hidden="false" customHeight="false" outlineLevel="0" collapsed="false">
      <c r="A16579" s="7" t="s">
        <v>33</v>
      </c>
      <c r="B16579" s="7" t="s">
        <v>632</v>
      </c>
      <c r="C16579" s="7" t="s">
        <v>1273</v>
      </c>
      <c r="D16579" s="7" t="n">
        <v>2</v>
      </c>
      <c r="E16579" s="7" t="n">
        <v>351</v>
      </c>
      <c r="F16579" s="7" t="n">
        <v>0</v>
      </c>
      <c r="G16579" s="7" t="n">
        <v>0</v>
      </c>
    </row>
    <row r="16580" customFormat="false" ht="15" hidden="false" customHeight="false" outlineLevel="0" collapsed="false">
      <c r="A16580" s="7" t="s">
        <v>33</v>
      </c>
      <c r="B16580" s="7" t="s">
        <v>106</v>
      </c>
      <c r="C16580" s="7" t="s">
        <v>1291</v>
      </c>
      <c r="D16580" s="7" t="n">
        <v>8</v>
      </c>
      <c r="E16580" s="7" t="n">
        <v>195.44</v>
      </c>
      <c r="F16580" s="7" t="n">
        <v>0</v>
      </c>
      <c r="G16580" s="7" t="n">
        <v>0</v>
      </c>
    </row>
    <row r="16581" customFormat="false" ht="15" hidden="false" customHeight="false" outlineLevel="0" collapsed="false">
      <c r="A16581" s="7" t="s">
        <v>33</v>
      </c>
      <c r="B16581" s="7" t="s">
        <v>96</v>
      </c>
      <c r="C16581" s="7" t="s">
        <v>1291</v>
      </c>
      <c r="D16581" s="7" t="n">
        <v>5</v>
      </c>
      <c r="E16581" s="7" t="n">
        <v>122.15</v>
      </c>
      <c r="F16581" s="7" t="n">
        <v>0</v>
      </c>
      <c r="G16581" s="7" t="n">
        <v>0</v>
      </c>
    </row>
    <row r="16582" customFormat="false" ht="15" hidden="false" customHeight="false" outlineLevel="0" collapsed="false">
      <c r="A16582" s="7" t="s">
        <v>33</v>
      </c>
      <c r="B16582" s="7" t="s">
        <v>110</v>
      </c>
      <c r="C16582" s="7" t="s">
        <v>1291</v>
      </c>
      <c r="D16582" s="7" t="n">
        <v>2</v>
      </c>
      <c r="E16582" s="7" t="n">
        <v>48.86</v>
      </c>
      <c r="F16582" s="7" t="n">
        <v>0</v>
      </c>
      <c r="G16582" s="7" t="n">
        <v>0</v>
      </c>
    </row>
    <row r="16583" customFormat="false" ht="15" hidden="false" customHeight="false" outlineLevel="0" collapsed="false">
      <c r="A16583" s="7" t="s">
        <v>33</v>
      </c>
      <c r="B16583" s="7" t="s">
        <v>173</v>
      </c>
      <c r="C16583" s="7" t="s">
        <v>1291</v>
      </c>
      <c r="D16583" s="7" t="n">
        <v>7</v>
      </c>
      <c r="E16583" s="7" t="n">
        <v>171.01</v>
      </c>
      <c r="F16583" s="7" t="n">
        <v>0</v>
      </c>
      <c r="G16583" s="7" t="n">
        <v>0</v>
      </c>
    </row>
    <row r="16584" customFormat="false" ht="15" hidden="false" customHeight="false" outlineLevel="0" collapsed="false">
      <c r="A16584" s="7" t="s">
        <v>33</v>
      </c>
      <c r="B16584" s="7" t="s">
        <v>83</v>
      </c>
      <c r="C16584" s="7" t="s">
        <v>1303</v>
      </c>
      <c r="D16584" s="7" t="n">
        <v>4</v>
      </c>
      <c r="E16584" s="7" t="n">
        <v>182</v>
      </c>
      <c r="F16584" s="7" t="n">
        <v>0</v>
      </c>
      <c r="G16584" s="7" t="n">
        <v>0</v>
      </c>
    </row>
    <row r="16585" customFormat="false" ht="15" hidden="false" customHeight="false" outlineLevel="0" collapsed="false">
      <c r="A16585" s="7" t="s">
        <v>33</v>
      </c>
      <c r="B16585" s="7" t="s">
        <v>138</v>
      </c>
      <c r="C16585" s="7" t="s">
        <v>1320</v>
      </c>
      <c r="D16585" s="7" t="n">
        <v>4</v>
      </c>
      <c r="E16585" s="7" t="n">
        <v>253.08</v>
      </c>
      <c r="F16585" s="7" t="n">
        <v>0</v>
      </c>
      <c r="G16585" s="7" t="n">
        <v>0</v>
      </c>
    </row>
    <row r="16586" customFormat="false" ht="15" hidden="false" customHeight="false" outlineLevel="0" collapsed="false">
      <c r="A16586" s="7" t="s">
        <v>33</v>
      </c>
      <c r="B16586" s="7" t="s">
        <v>166</v>
      </c>
      <c r="C16586" s="7" t="s">
        <v>1320</v>
      </c>
      <c r="D16586" s="7" t="n">
        <v>2</v>
      </c>
      <c r="E16586" s="7" t="n">
        <v>126.54</v>
      </c>
      <c r="F16586" s="7" t="n">
        <v>0</v>
      </c>
      <c r="G16586" s="7" t="n">
        <v>0</v>
      </c>
    </row>
    <row r="16587" customFormat="false" ht="15" hidden="false" customHeight="false" outlineLevel="0" collapsed="false">
      <c r="A16587" s="7" t="s">
        <v>33</v>
      </c>
      <c r="B16587" s="7" t="s">
        <v>113</v>
      </c>
      <c r="C16587" s="7" t="s">
        <v>1330</v>
      </c>
      <c r="D16587" s="7" t="n">
        <v>2</v>
      </c>
      <c r="E16587" s="7" t="n">
        <v>57.86</v>
      </c>
      <c r="F16587" s="7" t="n">
        <v>0</v>
      </c>
      <c r="G16587" s="7" t="n">
        <v>0</v>
      </c>
    </row>
    <row r="16588" customFormat="false" ht="15" hidden="false" customHeight="false" outlineLevel="0" collapsed="false">
      <c r="A16588" s="7" t="s">
        <v>33</v>
      </c>
      <c r="B16588" s="7" t="s">
        <v>111</v>
      </c>
      <c r="C16588" s="7" t="s">
        <v>1330</v>
      </c>
      <c r="D16588" s="7" t="n">
        <v>2</v>
      </c>
      <c r="E16588" s="7" t="n">
        <v>57.86</v>
      </c>
      <c r="F16588" s="7" t="n">
        <v>0</v>
      </c>
      <c r="G16588" s="7" t="n">
        <v>0</v>
      </c>
    </row>
    <row r="16589" customFormat="false" ht="15" hidden="false" customHeight="false" outlineLevel="0" collapsed="false">
      <c r="A16589" s="7" t="s">
        <v>33</v>
      </c>
      <c r="B16589" s="7" t="s">
        <v>149</v>
      </c>
      <c r="C16589" s="7" t="s">
        <v>1330</v>
      </c>
      <c r="D16589" s="7" t="n">
        <v>2</v>
      </c>
      <c r="E16589" s="7" t="n">
        <v>57.86</v>
      </c>
      <c r="F16589" s="7" t="n">
        <v>0</v>
      </c>
      <c r="G16589" s="7" t="n">
        <v>0</v>
      </c>
    </row>
    <row r="16590" customFormat="false" ht="15" hidden="false" customHeight="false" outlineLevel="0" collapsed="false">
      <c r="A16590" s="7" t="s">
        <v>33</v>
      </c>
      <c r="B16590" s="7" t="s">
        <v>222</v>
      </c>
      <c r="C16590" s="7" t="s">
        <v>1331</v>
      </c>
      <c r="D16590" s="7" t="n">
        <v>4</v>
      </c>
      <c r="E16590" s="7" t="n">
        <v>168.68</v>
      </c>
      <c r="F16590" s="7" t="n">
        <v>0</v>
      </c>
      <c r="G16590" s="7" t="n">
        <v>0</v>
      </c>
    </row>
    <row r="16591" customFormat="false" ht="15" hidden="false" customHeight="false" outlineLevel="0" collapsed="false">
      <c r="A16591" s="7" t="s">
        <v>33</v>
      </c>
      <c r="B16591" s="7" t="s">
        <v>225</v>
      </c>
      <c r="C16591" s="7" t="s">
        <v>1331</v>
      </c>
      <c r="D16591" s="7" t="n">
        <v>2</v>
      </c>
      <c r="E16591" s="7" t="n">
        <v>84.34</v>
      </c>
      <c r="F16591" s="7" t="n">
        <v>0</v>
      </c>
      <c r="G16591" s="7" t="n">
        <v>0</v>
      </c>
    </row>
    <row r="16592" customFormat="false" ht="15" hidden="false" customHeight="false" outlineLevel="0" collapsed="false">
      <c r="A16592" s="7" t="s">
        <v>33</v>
      </c>
      <c r="B16592" s="7" t="s">
        <v>141</v>
      </c>
      <c r="C16592" s="7" t="s">
        <v>1334</v>
      </c>
      <c r="D16592" s="7" t="n">
        <v>2</v>
      </c>
      <c r="E16592" s="7" t="n">
        <v>34</v>
      </c>
      <c r="F16592" s="7" t="n">
        <v>0</v>
      </c>
      <c r="G16592" s="7" t="n">
        <v>0</v>
      </c>
    </row>
    <row r="16593" customFormat="false" ht="15" hidden="false" customHeight="false" outlineLevel="0" collapsed="false">
      <c r="A16593" s="7" t="s">
        <v>33</v>
      </c>
      <c r="B16593" s="7" t="s">
        <v>125</v>
      </c>
      <c r="C16593" s="7" t="s">
        <v>1334</v>
      </c>
      <c r="D16593" s="7" t="n">
        <v>2</v>
      </c>
      <c r="E16593" s="7" t="n">
        <v>34</v>
      </c>
      <c r="F16593" s="7" t="n">
        <v>0</v>
      </c>
      <c r="G16593" s="7" t="n">
        <v>0</v>
      </c>
    </row>
    <row r="16594" customFormat="false" ht="15" hidden="false" customHeight="false" outlineLevel="0" collapsed="false">
      <c r="A16594" s="7" t="s">
        <v>33</v>
      </c>
      <c r="B16594" s="7" t="s">
        <v>507</v>
      </c>
      <c r="C16594" s="7" t="s">
        <v>1334</v>
      </c>
      <c r="D16594" s="7" t="n">
        <v>2</v>
      </c>
      <c r="E16594" s="7" t="n">
        <v>34</v>
      </c>
      <c r="F16594" s="7" t="n">
        <v>0</v>
      </c>
      <c r="G16594" s="7" t="n">
        <v>0</v>
      </c>
    </row>
    <row r="16595" customFormat="false" ht="15" hidden="false" customHeight="false" outlineLevel="0" collapsed="false">
      <c r="A16595" s="7" t="s">
        <v>33</v>
      </c>
      <c r="B16595" s="7" t="s">
        <v>310</v>
      </c>
      <c r="C16595" s="7" t="s">
        <v>1334</v>
      </c>
      <c r="D16595" s="7" t="n">
        <v>2</v>
      </c>
      <c r="E16595" s="7" t="n">
        <v>34</v>
      </c>
      <c r="F16595" s="7" t="n">
        <v>0</v>
      </c>
      <c r="G16595" s="7" t="n">
        <v>0</v>
      </c>
    </row>
    <row r="16596" customFormat="false" ht="15" hidden="false" customHeight="false" outlineLevel="0" collapsed="false">
      <c r="A16596" s="7" t="s">
        <v>33</v>
      </c>
      <c r="B16596" s="7" t="s">
        <v>121</v>
      </c>
      <c r="C16596" s="7" t="s">
        <v>1339</v>
      </c>
      <c r="D16596" s="7" t="n">
        <v>2</v>
      </c>
      <c r="E16596" s="7" t="n">
        <v>82.4</v>
      </c>
      <c r="F16596" s="7" t="n">
        <v>0</v>
      </c>
      <c r="G16596" s="7" t="n">
        <v>0</v>
      </c>
    </row>
    <row r="16597" customFormat="false" ht="15" hidden="false" customHeight="false" outlineLevel="0" collapsed="false">
      <c r="A16597" s="7" t="s">
        <v>33</v>
      </c>
      <c r="B16597" s="7" t="s">
        <v>123</v>
      </c>
      <c r="C16597" s="7" t="s">
        <v>1340</v>
      </c>
      <c r="D16597" s="7" t="n">
        <v>1</v>
      </c>
      <c r="E16597" s="7" t="n">
        <v>18.45</v>
      </c>
      <c r="F16597" s="7" t="n">
        <v>0</v>
      </c>
      <c r="G16597" s="7" t="n">
        <v>0</v>
      </c>
    </row>
    <row r="16598" customFormat="false" ht="15" hidden="false" customHeight="false" outlineLevel="0" collapsed="false">
      <c r="A16598" s="7" t="s">
        <v>33</v>
      </c>
      <c r="B16598" s="7" t="s">
        <v>211</v>
      </c>
      <c r="C16598" s="7" t="s">
        <v>1341</v>
      </c>
      <c r="D16598" s="7" t="n">
        <v>4</v>
      </c>
      <c r="E16598" s="7" t="n">
        <v>93.6</v>
      </c>
      <c r="F16598" s="7" t="n">
        <v>0</v>
      </c>
      <c r="G16598" s="7" t="n">
        <v>0</v>
      </c>
    </row>
    <row r="16599" customFormat="false" ht="15" hidden="false" customHeight="false" outlineLevel="0" collapsed="false">
      <c r="A16599" s="7" t="s">
        <v>33</v>
      </c>
      <c r="B16599" s="7" t="s">
        <v>201</v>
      </c>
      <c r="C16599" s="7" t="s">
        <v>1344</v>
      </c>
      <c r="D16599" s="7" t="n">
        <v>2</v>
      </c>
      <c r="E16599" s="7" t="n">
        <v>19</v>
      </c>
      <c r="F16599" s="7" t="n">
        <v>0</v>
      </c>
      <c r="G16599" s="7" t="n">
        <v>0</v>
      </c>
    </row>
    <row r="16600" customFormat="false" ht="15" hidden="false" customHeight="false" outlineLevel="0" collapsed="false">
      <c r="A16600" s="7" t="s">
        <v>33</v>
      </c>
      <c r="B16600" s="7" t="s">
        <v>246</v>
      </c>
      <c r="C16600" s="7" t="s">
        <v>1345</v>
      </c>
      <c r="D16600" s="7" t="n">
        <v>4</v>
      </c>
      <c r="E16600" s="7" t="n">
        <v>38</v>
      </c>
      <c r="F16600" s="7" t="n">
        <v>0</v>
      </c>
      <c r="G16600" s="7" t="n">
        <v>0</v>
      </c>
    </row>
    <row r="16601" customFormat="false" ht="15" hidden="false" customHeight="false" outlineLevel="0" collapsed="false">
      <c r="A16601" s="7" t="s">
        <v>33</v>
      </c>
      <c r="B16601" s="7" t="s">
        <v>302</v>
      </c>
      <c r="C16601" s="7" t="s">
        <v>1346</v>
      </c>
      <c r="D16601" s="7" t="n">
        <v>4</v>
      </c>
      <c r="E16601" s="7" t="n">
        <v>51.8</v>
      </c>
      <c r="F16601" s="7" t="n">
        <v>0</v>
      </c>
      <c r="G16601" s="7" t="n">
        <v>0</v>
      </c>
    </row>
    <row r="16602" customFormat="false" ht="15" hidden="false" customHeight="false" outlineLevel="0" collapsed="false">
      <c r="A16602" s="7" t="s">
        <v>33</v>
      </c>
      <c r="B16602" s="7" t="s">
        <v>150</v>
      </c>
      <c r="C16602" s="7" t="s">
        <v>1349</v>
      </c>
      <c r="D16602" s="7" t="n">
        <v>8</v>
      </c>
      <c r="E16602" s="7" t="n">
        <v>97.44</v>
      </c>
      <c r="F16602" s="7" t="n">
        <v>0</v>
      </c>
      <c r="G16602" s="7" t="n">
        <v>0</v>
      </c>
    </row>
    <row r="16603" customFormat="false" ht="15" hidden="false" customHeight="false" outlineLevel="0" collapsed="false">
      <c r="A16603" s="7" t="s">
        <v>33</v>
      </c>
      <c r="B16603" s="7" t="s">
        <v>183</v>
      </c>
      <c r="C16603" s="7" t="s">
        <v>1351</v>
      </c>
      <c r="D16603" s="7" t="n">
        <v>2</v>
      </c>
      <c r="E16603" s="7" t="n">
        <v>42.42</v>
      </c>
      <c r="F16603" s="7" t="n">
        <v>0</v>
      </c>
      <c r="G16603" s="7" t="n">
        <v>0</v>
      </c>
    </row>
    <row r="16604" customFormat="false" ht="15" hidden="false" customHeight="false" outlineLevel="0" collapsed="false">
      <c r="A16604" s="7" t="s">
        <v>33</v>
      </c>
      <c r="B16604" s="7" t="s">
        <v>114</v>
      </c>
      <c r="C16604" s="7" t="s">
        <v>1354</v>
      </c>
      <c r="D16604" s="7" t="n">
        <v>6</v>
      </c>
      <c r="E16604" s="7" t="n">
        <v>165.3</v>
      </c>
      <c r="F16604" s="7" t="n">
        <v>0</v>
      </c>
      <c r="G16604" s="7" t="n">
        <v>0</v>
      </c>
    </row>
    <row r="16605" customFormat="false" ht="15" hidden="false" customHeight="false" outlineLevel="0" collapsed="false">
      <c r="A16605" s="7" t="s">
        <v>33</v>
      </c>
      <c r="B16605" s="7" t="s">
        <v>179</v>
      </c>
      <c r="C16605" s="7" t="s">
        <v>1357</v>
      </c>
      <c r="D16605" s="7" t="n">
        <v>1</v>
      </c>
      <c r="E16605" s="7" t="n">
        <v>16.2</v>
      </c>
      <c r="F16605" s="7" t="n">
        <v>0</v>
      </c>
      <c r="G16605" s="7" t="n">
        <v>0</v>
      </c>
    </row>
    <row r="16606" customFormat="false" ht="15" hidden="false" customHeight="false" outlineLevel="0" collapsed="false">
      <c r="A16606" s="7" t="s">
        <v>33</v>
      </c>
      <c r="B16606" s="7" t="s">
        <v>163</v>
      </c>
      <c r="C16606" s="7" t="s">
        <v>1357</v>
      </c>
      <c r="D16606" s="7" t="n">
        <v>2</v>
      </c>
      <c r="E16606" s="7" t="n">
        <v>35.64</v>
      </c>
      <c r="F16606" s="7" t="n">
        <v>0</v>
      </c>
      <c r="G16606" s="7" t="n">
        <v>0</v>
      </c>
    </row>
    <row r="16607" customFormat="false" ht="15" hidden="false" customHeight="false" outlineLevel="0" collapsed="false">
      <c r="A16607" s="7" t="s">
        <v>33</v>
      </c>
      <c r="B16607" s="7" t="s">
        <v>367</v>
      </c>
      <c r="C16607" s="7" t="s">
        <v>1377</v>
      </c>
      <c r="D16607" s="7" t="n">
        <v>2</v>
      </c>
      <c r="E16607" s="7" t="n">
        <v>36.8</v>
      </c>
      <c r="F16607" s="7" t="n">
        <v>0</v>
      </c>
      <c r="G16607" s="7" t="n">
        <v>0</v>
      </c>
    </row>
    <row r="16608" customFormat="false" ht="15" hidden="false" customHeight="false" outlineLevel="0" collapsed="false">
      <c r="A16608" s="7" t="s">
        <v>33</v>
      </c>
      <c r="B16608" s="7" t="s">
        <v>148</v>
      </c>
      <c r="C16608" s="7" t="s">
        <v>1387</v>
      </c>
      <c r="D16608" s="7" t="n">
        <v>10</v>
      </c>
      <c r="E16608" s="7" t="n">
        <v>165</v>
      </c>
      <c r="F16608" s="7" t="n">
        <v>0</v>
      </c>
      <c r="G16608" s="7" t="n">
        <v>0</v>
      </c>
    </row>
    <row r="16609" customFormat="false" ht="15" hidden="false" customHeight="false" outlineLevel="0" collapsed="false">
      <c r="A16609" s="7" t="s">
        <v>33</v>
      </c>
      <c r="B16609" s="7" t="s">
        <v>139</v>
      </c>
      <c r="C16609" s="7" t="s">
        <v>1387</v>
      </c>
      <c r="D16609" s="7" t="n">
        <v>9</v>
      </c>
      <c r="E16609" s="7" t="n">
        <v>148.5</v>
      </c>
      <c r="F16609" s="7" t="n">
        <v>0</v>
      </c>
      <c r="G16609" s="7" t="n">
        <v>0</v>
      </c>
    </row>
    <row r="16610" customFormat="false" ht="15" hidden="false" customHeight="false" outlineLevel="0" collapsed="false">
      <c r="A16610" s="7" t="s">
        <v>33</v>
      </c>
      <c r="B16610" s="7" t="s">
        <v>181</v>
      </c>
      <c r="C16610" s="7" t="s">
        <v>1387</v>
      </c>
      <c r="D16610" s="7" t="n">
        <v>1</v>
      </c>
      <c r="E16610" s="7" t="n">
        <v>16.5</v>
      </c>
      <c r="F16610" s="7" t="n">
        <v>0</v>
      </c>
      <c r="G16610" s="7" t="n">
        <v>0</v>
      </c>
    </row>
    <row r="16611" customFormat="false" ht="15" hidden="false" customHeight="false" outlineLevel="0" collapsed="false">
      <c r="A16611" s="7" t="s">
        <v>33</v>
      </c>
      <c r="B16611" s="7" t="s">
        <v>257</v>
      </c>
      <c r="C16611" s="7" t="s">
        <v>1387</v>
      </c>
      <c r="D16611" s="7" t="n">
        <v>2</v>
      </c>
      <c r="E16611" s="7" t="n">
        <v>33</v>
      </c>
      <c r="F16611" s="7" t="n">
        <v>0</v>
      </c>
      <c r="G16611" s="7" t="n">
        <v>0</v>
      </c>
    </row>
    <row r="16612" customFormat="false" ht="15" hidden="false" customHeight="false" outlineLevel="0" collapsed="false">
      <c r="A16612" s="7" t="s">
        <v>33</v>
      </c>
      <c r="B16612" s="7" t="s">
        <v>133</v>
      </c>
      <c r="C16612" s="7" t="s">
        <v>1390</v>
      </c>
      <c r="D16612" s="7" t="n">
        <v>2</v>
      </c>
      <c r="E16612" s="7" t="n">
        <v>41</v>
      </c>
      <c r="F16612" s="7" t="n">
        <v>0</v>
      </c>
      <c r="G16612" s="7" t="n">
        <v>0</v>
      </c>
    </row>
    <row r="16613" customFormat="false" ht="15" hidden="false" customHeight="false" outlineLevel="0" collapsed="false">
      <c r="A16613" s="7" t="s">
        <v>33</v>
      </c>
      <c r="B16613" s="7" t="s">
        <v>216</v>
      </c>
      <c r="C16613" s="7" t="s">
        <v>1390</v>
      </c>
      <c r="D16613" s="7" t="n">
        <v>3</v>
      </c>
      <c r="E16613" s="7" t="n">
        <v>61.5</v>
      </c>
      <c r="F16613" s="7" t="n">
        <v>0</v>
      </c>
      <c r="G16613" s="7" t="n">
        <v>0</v>
      </c>
    </row>
    <row r="16614" customFormat="false" ht="15" hidden="false" customHeight="false" outlineLevel="0" collapsed="false">
      <c r="A16614" s="7" t="s">
        <v>33</v>
      </c>
      <c r="B16614" s="7" t="s">
        <v>167</v>
      </c>
      <c r="C16614" s="7" t="s">
        <v>1390</v>
      </c>
      <c r="D16614" s="7" t="n">
        <v>4</v>
      </c>
      <c r="E16614" s="7" t="n">
        <v>82</v>
      </c>
      <c r="F16614" s="7" t="n">
        <v>0</v>
      </c>
      <c r="G16614" s="7" t="n">
        <v>0</v>
      </c>
    </row>
    <row r="16615" customFormat="false" ht="15" hidden="false" customHeight="false" outlineLevel="0" collapsed="false">
      <c r="A16615" s="7" t="s">
        <v>33</v>
      </c>
      <c r="B16615" s="7" t="s">
        <v>633</v>
      </c>
      <c r="C16615" s="7" t="s">
        <v>1397</v>
      </c>
      <c r="D16615" s="7" t="n">
        <v>1</v>
      </c>
      <c r="E16615" s="7" t="n">
        <v>126.57</v>
      </c>
      <c r="F16615" s="7" t="n">
        <v>0</v>
      </c>
      <c r="G16615" s="7" t="n">
        <v>0</v>
      </c>
    </row>
    <row r="16616" customFormat="false" ht="15" hidden="false" customHeight="false" outlineLevel="0" collapsed="false">
      <c r="A16616" s="7" t="s">
        <v>33</v>
      </c>
      <c r="B16616" s="7" t="s">
        <v>267</v>
      </c>
      <c r="C16616" s="7" t="s">
        <v>1403</v>
      </c>
      <c r="D16616" s="7" t="n">
        <v>1</v>
      </c>
      <c r="E16616" s="7" t="n">
        <v>136.3</v>
      </c>
      <c r="F16616" s="7" t="n">
        <v>0</v>
      </c>
      <c r="G16616" s="7" t="n">
        <v>0</v>
      </c>
    </row>
    <row r="16617" customFormat="false" ht="15" hidden="false" customHeight="false" outlineLevel="0" collapsed="false">
      <c r="A16617" s="7" t="s">
        <v>33</v>
      </c>
      <c r="B16617" s="7" t="s">
        <v>128</v>
      </c>
      <c r="C16617" s="7" t="s">
        <v>1421</v>
      </c>
      <c r="D16617" s="7" t="n">
        <v>4</v>
      </c>
      <c r="E16617" s="7" t="n">
        <v>100</v>
      </c>
      <c r="F16617" s="7" t="n">
        <v>5</v>
      </c>
      <c r="G16617" s="7" t="n">
        <v>125</v>
      </c>
    </row>
    <row r="16618" customFormat="false" ht="15" hidden="false" customHeight="false" outlineLevel="0" collapsed="false">
      <c r="A16618" s="7" t="s">
        <v>33</v>
      </c>
      <c r="B16618" s="7" t="s">
        <v>126</v>
      </c>
      <c r="C16618" s="7" t="s">
        <v>1421</v>
      </c>
      <c r="D16618" s="7" t="n">
        <v>4</v>
      </c>
      <c r="E16618" s="7" t="n">
        <v>100</v>
      </c>
      <c r="F16618" s="7" t="n">
        <v>0</v>
      </c>
      <c r="G16618" s="7" t="n">
        <v>0</v>
      </c>
    </row>
    <row r="16619" customFormat="false" ht="15" hidden="false" customHeight="false" outlineLevel="0" collapsed="false">
      <c r="A16619" s="7" t="s">
        <v>33</v>
      </c>
      <c r="B16619" s="7" t="s">
        <v>142</v>
      </c>
      <c r="C16619" s="7" t="s">
        <v>1421</v>
      </c>
      <c r="D16619" s="7" t="n">
        <v>4</v>
      </c>
      <c r="E16619" s="7" t="n">
        <v>100</v>
      </c>
      <c r="F16619" s="7" t="n">
        <v>0</v>
      </c>
      <c r="G16619" s="7" t="n">
        <v>0</v>
      </c>
    </row>
    <row r="16620" customFormat="false" ht="15" hidden="false" customHeight="false" outlineLevel="0" collapsed="false">
      <c r="A16620" s="7" t="s">
        <v>33</v>
      </c>
      <c r="B16620" s="7" t="s">
        <v>130</v>
      </c>
      <c r="C16620" s="7" t="s">
        <v>1425</v>
      </c>
      <c r="D16620" s="7" t="n">
        <v>2</v>
      </c>
      <c r="E16620" s="7" t="n">
        <v>70</v>
      </c>
      <c r="F16620" s="7" t="n">
        <v>0</v>
      </c>
      <c r="G16620" s="7" t="n">
        <v>0</v>
      </c>
    </row>
    <row r="16621" customFormat="false" ht="15" hidden="false" customHeight="false" outlineLevel="0" collapsed="false">
      <c r="A16621" s="7" t="s">
        <v>33</v>
      </c>
      <c r="B16621" s="7" t="s">
        <v>152</v>
      </c>
      <c r="C16621" s="7" t="s">
        <v>1425</v>
      </c>
      <c r="D16621" s="7" t="n">
        <v>2</v>
      </c>
      <c r="E16621" s="7" t="n">
        <v>70</v>
      </c>
      <c r="F16621" s="7" t="n">
        <v>0</v>
      </c>
      <c r="G16621" s="7" t="n">
        <v>0</v>
      </c>
    </row>
    <row r="16622" customFormat="false" ht="15" hidden="false" customHeight="false" outlineLevel="0" collapsed="false">
      <c r="A16622" s="7" t="s">
        <v>33</v>
      </c>
      <c r="B16622" s="7" t="s">
        <v>232</v>
      </c>
      <c r="C16622" s="7" t="s">
        <v>1432</v>
      </c>
      <c r="D16622" s="7" t="n">
        <v>10</v>
      </c>
      <c r="E16622" s="7" t="n">
        <v>170</v>
      </c>
      <c r="F16622" s="7" t="n">
        <v>0</v>
      </c>
      <c r="G16622" s="7" t="n">
        <v>0</v>
      </c>
    </row>
    <row r="16623" customFormat="false" ht="15" hidden="false" customHeight="false" outlineLevel="0" collapsed="false">
      <c r="A16623" s="7" t="s">
        <v>33</v>
      </c>
      <c r="B16623" s="7" t="s">
        <v>212</v>
      </c>
      <c r="C16623" s="7" t="s">
        <v>1432</v>
      </c>
      <c r="D16623" s="7" t="n">
        <v>1</v>
      </c>
      <c r="E16623" s="7" t="n">
        <v>17</v>
      </c>
      <c r="F16623" s="7" t="n">
        <v>4</v>
      </c>
      <c r="G16623" s="7" t="n">
        <v>68</v>
      </c>
    </row>
    <row r="16624" customFormat="false" ht="15" hidden="false" customHeight="false" outlineLevel="0" collapsed="false">
      <c r="A16624" s="7" t="s">
        <v>33</v>
      </c>
      <c r="B16624" s="7" t="s">
        <v>227</v>
      </c>
      <c r="C16624" s="7" t="s">
        <v>1432</v>
      </c>
      <c r="D16624" s="7" t="n">
        <v>0</v>
      </c>
      <c r="E16624" s="7" t="n">
        <v>0</v>
      </c>
      <c r="F16624" s="7" t="n">
        <v>2</v>
      </c>
      <c r="G16624" s="7" t="n">
        <v>34</v>
      </c>
    </row>
    <row r="16625" customFormat="false" ht="15" hidden="false" customHeight="false" outlineLevel="0" collapsed="false">
      <c r="A16625" s="7" t="s">
        <v>33</v>
      </c>
      <c r="B16625" s="7" t="s">
        <v>312</v>
      </c>
      <c r="C16625" s="7" t="s">
        <v>1432</v>
      </c>
      <c r="D16625" s="7" t="n">
        <v>2</v>
      </c>
      <c r="E16625" s="7" t="n">
        <v>34</v>
      </c>
      <c r="F16625" s="7" t="n">
        <v>0</v>
      </c>
      <c r="G16625" s="7" t="n">
        <v>0</v>
      </c>
    </row>
    <row r="16626" customFormat="false" ht="15" hidden="false" customHeight="false" outlineLevel="0" collapsed="false">
      <c r="A16626" s="7" t="s">
        <v>33</v>
      </c>
      <c r="B16626" s="7" t="s">
        <v>192</v>
      </c>
      <c r="C16626" s="7" t="s">
        <v>1311</v>
      </c>
      <c r="D16626" s="7" t="n">
        <v>6</v>
      </c>
      <c r="E16626" s="7" t="n">
        <v>120</v>
      </c>
      <c r="F16626" s="7" t="n">
        <v>0</v>
      </c>
      <c r="G16626" s="7" t="n">
        <v>0</v>
      </c>
    </row>
    <row r="16627" customFormat="false" ht="15" hidden="false" customHeight="false" outlineLevel="0" collapsed="false">
      <c r="A16627" s="7" t="s">
        <v>33</v>
      </c>
      <c r="B16627" s="7" t="s">
        <v>120</v>
      </c>
      <c r="C16627" s="7" t="s">
        <v>1451</v>
      </c>
      <c r="D16627" s="7" t="n">
        <v>11</v>
      </c>
      <c r="E16627" s="7" t="n">
        <v>147.4</v>
      </c>
      <c r="F16627" s="7" t="n">
        <v>0</v>
      </c>
      <c r="G16627" s="7" t="n">
        <v>0</v>
      </c>
    </row>
    <row r="16628" customFormat="false" ht="15" hidden="false" customHeight="false" outlineLevel="0" collapsed="false">
      <c r="A16628" s="7" t="s">
        <v>33</v>
      </c>
      <c r="B16628" s="7" t="s">
        <v>399</v>
      </c>
      <c r="C16628" s="7" t="s">
        <v>1457</v>
      </c>
      <c r="D16628" s="7" t="n">
        <v>2</v>
      </c>
      <c r="E16628" s="7" t="n">
        <v>28.9</v>
      </c>
      <c r="F16628" s="7" t="n">
        <v>0</v>
      </c>
      <c r="G16628" s="7" t="n">
        <v>0</v>
      </c>
    </row>
    <row r="16629" customFormat="false" ht="15" hidden="false" customHeight="false" outlineLevel="0" collapsed="false">
      <c r="A16629" s="7" t="s">
        <v>33</v>
      </c>
      <c r="B16629" s="7" t="s">
        <v>197</v>
      </c>
      <c r="C16629" s="7" t="s">
        <v>1461</v>
      </c>
      <c r="D16629" s="7" t="n">
        <v>5</v>
      </c>
      <c r="E16629" s="7" t="n">
        <v>52</v>
      </c>
      <c r="F16629" s="7" t="n">
        <v>0</v>
      </c>
      <c r="G16629" s="7" t="n">
        <v>0</v>
      </c>
    </row>
    <row r="16630" customFormat="false" ht="15" hidden="false" customHeight="false" outlineLevel="0" collapsed="false">
      <c r="A16630" s="7" t="s">
        <v>33</v>
      </c>
      <c r="B16630" s="7" t="s">
        <v>304</v>
      </c>
      <c r="C16630" s="7" t="s">
        <v>1462</v>
      </c>
      <c r="D16630" s="7" t="n">
        <v>4</v>
      </c>
      <c r="E16630" s="7" t="n">
        <v>86.4</v>
      </c>
      <c r="F16630" s="7" t="n">
        <v>0</v>
      </c>
      <c r="G16630" s="7" t="n">
        <v>0</v>
      </c>
    </row>
    <row r="16631" customFormat="false" ht="15" hidden="false" customHeight="false" outlineLevel="0" collapsed="false">
      <c r="A16631" s="7" t="s">
        <v>33</v>
      </c>
      <c r="B16631" s="7" t="s">
        <v>261</v>
      </c>
      <c r="C16631" s="7" t="s">
        <v>1463</v>
      </c>
      <c r="D16631" s="7" t="n">
        <v>5</v>
      </c>
      <c r="E16631" s="7" t="n">
        <v>89.75</v>
      </c>
      <c r="F16631" s="7" t="n">
        <v>0</v>
      </c>
      <c r="G16631" s="7" t="n">
        <v>0</v>
      </c>
    </row>
    <row r="16632" customFormat="false" ht="15" hidden="false" customHeight="false" outlineLevel="0" collapsed="false">
      <c r="A16632" s="7" t="s">
        <v>33</v>
      </c>
      <c r="B16632" s="7" t="s">
        <v>390</v>
      </c>
      <c r="C16632" s="7" t="s">
        <v>1466</v>
      </c>
      <c r="D16632" s="7" t="n">
        <v>3</v>
      </c>
      <c r="E16632" s="7" t="n">
        <v>20.4</v>
      </c>
      <c r="F16632" s="7" t="n">
        <v>0</v>
      </c>
      <c r="G16632" s="7" t="n">
        <v>0</v>
      </c>
    </row>
    <row r="16633" customFormat="false" ht="15" hidden="false" customHeight="false" outlineLevel="0" collapsed="false">
      <c r="A16633" s="7" t="s">
        <v>33</v>
      </c>
      <c r="B16633" s="7" t="s">
        <v>705</v>
      </c>
      <c r="C16633" s="7" t="s">
        <v>1483</v>
      </c>
      <c r="D16633" s="7" t="n">
        <v>2</v>
      </c>
      <c r="E16633" s="7" t="n">
        <v>188.2</v>
      </c>
      <c r="F16633" s="7" t="n">
        <v>0</v>
      </c>
      <c r="G16633" s="7" t="n">
        <v>0</v>
      </c>
    </row>
    <row r="16634" customFormat="false" ht="15" hidden="false" customHeight="false" outlineLevel="0" collapsed="false">
      <c r="A16634" s="7" t="s">
        <v>33</v>
      </c>
      <c r="B16634" s="7" t="s">
        <v>86</v>
      </c>
      <c r="C16634" s="7" t="s">
        <v>1271</v>
      </c>
      <c r="D16634" s="7" t="n">
        <v>14</v>
      </c>
      <c r="E16634" s="7" t="n">
        <v>910</v>
      </c>
      <c r="F16634" s="7" t="n">
        <v>0</v>
      </c>
      <c r="G16634" s="7" t="n">
        <v>0</v>
      </c>
    </row>
    <row r="16635" customFormat="false" ht="15" hidden="false" customHeight="false" outlineLevel="0" collapsed="false">
      <c r="A16635" s="7" t="s">
        <v>33</v>
      </c>
      <c r="B16635" s="7" t="s">
        <v>98</v>
      </c>
      <c r="C16635" s="7" t="s">
        <v>1271</v>
      </c>
      <c r="D16635" s="7" t="n">
        <v>3</v>
      </c>
      <c r="E16635" s="7" t="n">
        <v>195</v>
      </c>
      <c r="F16635" s="7" t="n">
        <v>0</v>
      </c>
      <c r="G16635" s="7" t="n">
        <v>0</v>
      </c>
    </row>
    <row r="16636" customFormat="false" ht="15" hidden="false" customHeight="false" outlineLevel="0" collapsed="false">
      <c r="A16636" s="7" t="s">
        <v>33</v>
      </c>
      <c r="B16636" s="7" t="s">
        <v>182</v>
      </c>
      <c r="C16636" s="7" t="s">
        <v>1271</v>
      </c>
      <c r="D16636" s="7" t="n">
        <v>1</v>
      </c>
      <c r="E16636" s="7" t="n">
        <v>65</v>
      </c>
      <c r="F16636" s="7" t="n">
        <v>1</v>
      </c>
      <c r="G16636" s="7" t="n">
        <v>65</v>
      </c>
    </row>
    <row r="16637" customFormat="false" ht="15" hidden="false" customHeight="false" outlineLevel="0" collapsed="false">
      <c r="A16637" s="7" t="s">
        <v>33</v>
      </c>
      <c r="B16637" s="7" t="s">
        <v>88</v>
      </c>
      <c r="C16637" s="7" t="s">
        <v>1271</v>
      </c>
      <c r="D16637" s="7" t="n">
        <v>7</v>
      </c>
      <c r="E16637" s="7" t="n">
        <v>455</v>
      </c>
      <c r="F16637" s="7" t="n">
        <v>0</v>
      </c>
      <c r="G16637" s="7" t="n">
        <v>0</v>
      </c>
    </row>
    <row r="16638" customFormat="false" ht="15" hidden="false" customHeight="false" outlineLevel="0" collapsed="false">
      <c r="A16638" s="7" t="s">
        <v>33</v>
      </c>
      <c r="B16638" s="7" t="s">
        <v>206</v>
      </c>
      <c r="C16638" s="7" t="s">
        <v>1271</v>
      </c>
      <c r="D16638" s="7" t="n">
        <v>1</v>
      </c>
      <c r="E16638" s="7" t="n">
        <v>65</v>
      </c>
      <c r="F16638" s="7" t="n">
        <v>0</v>
      </c>
      <c r="G16638" s="7" t="n">
        <v>0</v>
      </c>
    </row>
    <row r="16639" customFormat="false" ht="15" hidden="false" customHeight="false" outlineLevel="0" collapsed="false">
      <c r="A16639" s="7" t="s">
        <v>33</v>
      </c>
      <c r="B16639" s="7" t="s">
        <v>395</v>
      </c>
      <c r="C16639" s="7" t="s">
        <v>1273</v>
      </c>
      <c r="D16639" s="7" t="n">
        <v>1</v>
      </c>
      <c r="E16639" s="7" t="n">
        <v>175.5</v>
      </c>
      <c r="F16639" s="7" t="n">
        <v>0</v>
      </c>
      <c r="G16639" s="7" t="n">
        <v>0</v>
      </c>
    </row>
    <row r="16640" customFormat="false" ht="15" hidden="false" customHeight="false" outlineLevel="0" collapsed="false">
      <c r="A16640" s="7" t="s">
        <v>33</v>
      </c>
      <c r="B16640" s="7" t="s">
        <v>447</v>
      </c>
      <c r="C16640" s="7" t="s">
        <v>1273</v>
      </c>
      <c r="D16640" s="7" t="n">
        <v>2</v>
      </c>
      <c r="E16640" s="7" t="n">
        <v>351</v>
      </c>
      <c r="F16640" s="7" t="n">
        <v>0</v>
      </c>
      <c r="G16640" s="7" t="n">
        <v>0</v>
      </c>
    </row>
    <row r="16641" customFormat="false" ht="15" hidden="false" customHeight="false" outlineLevel="0" collapsed="false">
      <c r="A16641" s="7" t="s">
        <v>33</v>
      </c>
      <c r="B16641" s="7" t="s">
        <v>632</v>
      </c>
      <c r="C16641" s="7" t="s">
        <v>1273</v>
      </c>
      <c r="D16641" s="7" t="n">
        <v>5</v>
      </c>
      <c r="E16641" s="7" t="n">
        <v>877.5</v>
      </c>
      <c r="F16641" s="7" t="n">
        <v>0</v>
      </c>
      <c r="G16641" s="7" t="n">
        <v>0</v>
      </c>
    </row>
    <row r="16642" customFormat="false" ht="15" hidden="false" customHeight="false" outlineLevel="0" collapsed="false">
      <c r="A16642" s="7" t="s">
        <v>33</v>
      </c>
      <c r="B16642" s="7" t="s">
        <v>151</v>
      </c>
      <c r="C16642" s="7" t="s">
        <v>1276</v>
      </c>
      <c r="D16642" s="7" t="n">
        <v>3</v>
      </c>
      <c r="E16642" s="7" t="n">
        <v>217.02</v>
      </c>
      <c r="F16642" s="7" t="n">
        <v>0</v>
      </c>
      <c r="G16642" s="7" t="n">
        <v>0</v>
      </c>
    </row>
    <row r="16643" customFormat="false" ht="15" hidden="false" customHeight="false" outlineLevel="0" collapsed="false">
      <c r="A16643" s="7" t="s">
        <v>33</v>
      </c>
      <c r="B16643" s="7" t="s">
        <v>241</v>
      </c>
      <c r="C16643" s="7" t="s">
        <v>1276</v>
      </c>
      <c r="D16643" s="7" t="n">
        <v>0</v>
      </c>
      <c r="E16643" s="7" t="n">
        <v>0</v>
      </c>
      <c r="F16643" s="7" t="n">
        <v>1</v>
      </c>
      <c r="G16643" s="7" t="n">
        <v>72.34</v>
      </c>
    </row>
    <row r="16644" customFormat="false" ht="15" hidden="false" customHeight="false" outlineLevel="0" collapsed="false">
      <c r="A16644" s="7" t="s">
        <v>33</v>
      </c>
      <c r="B16644" s="7" t="s">
        <v>157</v>
      </c>
      <c r="C16644" s="7" t="s">
        <v>1276</v>
      </c>
      <c r="D16644" s="7" t="n">
        <v>5</v>
      </c>
      <c r="E16644" s="7" t="n">
        <v>361.7</v>
      </c>
      <c r="F16644" s="7" t="n">
        <v>2</v>
      </c>
      <c r="G16644" s="7" t="n">
        <v>144.68</v>
      </c>
    </row>
    <row r="16645" customFormat="false" ht="15" hidden="false" customHeight="false" outlineLevel="0" collapsed="false">
      <c r="A16645" s="7" t="s">
        <v>33</v>
      </c>
      <c r="B16645" s="7" t="s">
        <v>258</v>
      </c>
      <c r="C16645" s="7" t="s">
        <v>1276</v>
      </c>
      <c r="D16645" s="7" t="n">
        <v>2</v>
      </c>
      <c r="E16645" s="7" t="n">
        <v>144.68</v>
      </c>
      <c r="F16645" s="7" t="n">
        <v>1</v>
      </c>
      <c r="G16645" s="7" t="n">
        <v>72.34</v>
      </c>
    </row>
    <row r="16646" customFormat="false" ht="15" hidden="false" customHeight="false" outlineLevel="0" collapsed="false">
      <c r="A16646" s="7" t="s">
        <v>33</v>
      </c>
      <c r="B16646" s="7" t="s">
        <v>679</v>
      </c>
      <c r="C16646" s="7" t="s">
        <v>1279</v>
      </c>
      <c r="D16646" s="7" t="n">
        <v>1</v>
      </c>
      <c r="E16646" s="7" t="n">
        <v>113.58</v>
      </c>
      <c r="F16646" s="7" t="n">
        <v>0</v>
      </c>
      <c r="G16646" s="7" t="n">
        <v>0</v>
      </c>
    </row>
    <row r="16647" customFormat="false" ht="15" hidden="false" customHeight="false" outlineLevel="0" collapsed="false">
      <c r="A16647" s="7" t="s">
        <v>33</v>
      </c>
      <c r="B16647" s="7" t="s">
        <v>549</v>
      </c>
      <c r="C16647" s="7" t="s">
        <v>1279</v>
      </c>
      <c r="D16647" s="7" t="n">
        <v>1</v>
      </c>
      <c r="E16647" s="7" t="n">
        <v>113.58</v>
      </c>
      <c r="F16647" s="7" t="n">
        <v>-1</v>
      </c>
      <c r="G16647" s="7" t="n">
        <v>-113.58</v>
      </c>
    </row>
    <row r="16648" customFormat="false" ht="15" hidden="false" customHeight="false" outlineLevel="0" collapsed="false">
      <c r="A16648" s="7" t="s">
        <v>33</v>
      </c>
      <c r="B16648" s="7" t="s">
        <v>307</v>
      </c>
      <c r="C16648" s="7" t="s">
        <v>1280</v>
      </c>
      <c r="D16648" s="7" t="n">
        <v>1</v>
      </c>
      <c r="E16648" s="7" t="n">
        <v>107.09</v>
      </c>
      <c r="F16648" s="7" t="n">
        <v>0</v>
      </c>
      <c r="G16648" s="7" t="n">
        <v>0</v>
      </c>
    </row>
    <row r="16649" customFormat="false" ht="15" hidden="false" customHeight="false" outlineLevel="0" collapsed="false">
      <c r="A16649" s="7" t="s">
        <v>33</v>
      </c>
      <c r="B16649" s="7" t="s">
        <v>106</v>
      </c>
      <c r="C16649" s="7" t="s">
        <v>1291</v>
      </c>
      <c r="D16649" s="7" t="n">
        <v>6</v>
      </c>
      <c r="E16649" s="7" t="n">
        <v>146.58</v>
      </c>
      <c r="F16649" s="7" t="n">
        <v>0</v>
      </c>
      <c r="G16649" s="7" t="n">
        <v>0</v>
      </c>
    </row>
    <row r="16650" customFormat="false" ht="15" hidden="false" customHeight="false" outlineLevel="0" collapsed="false">
      <c r="A16650" s="7" t="s">
        <v>33</v>
      </c>
      <c r="B16650" s="7" t="s">
        <v>96</v>
      </c>
      <c r="C16650" s="7" t="s">
        <v>1291</v>
      </c>
      <c r="D16650" s="7" t="n">
        <v>0</v>
      </c>
      <c r="E16650" s="7" t="n">
        <v>0</v>
      </c>
      <c r="F16650" s="7" t="n">
        <v>2</v>
      </c>
      <c r="G16650" s="7" t="n">
        <v>48.86</v>
      </c>
    </row>
    <row r="16651" customFormat="false" ht="15" hidden="false" customHeight="false" outlineLevel="0" collapsed="false">
      <c r="A16651" s="7" t="s">
        <v>33</v>
      </c>
      <c r="B16651" s="7" t="s">
        <v>173</v>
      </c>
      <c r="C16651" s="7" t="s">
        <v>1291</v>
      </c>
      <c r="D16651" s="7" t="n">
        <v>0</v>
      </c>
      <c r="E16651" s="7" t="n">
        <v>0</v>
      </c>
      <c r="F16651" s="7" t="n">
        <v>2</v>
      </c>
      <c r="G16651" s="7" t="n">
        <v>48.86</v>
      </c>
    </row>
    <row r="16652" customFormat="false" ht="15" hidden="false" customHeight="false" outlineLevel="0" collapsed="false">
      <c r="A16652" s="7" t="s">
        <v>33</v>
      </c>
      <c r="B16652" s="7" t="s">
        <v>83</v>
      </c>
      <c r="C16652" s="7" t="s">
        <v>1303</v>
      </c>
      <c r="D16652" s="7" t="n">
        <v>19</v>
      </c>
      <c r="E16652" s="7" t="n">
        <v>864.5</v>
      </c>
      <c r="F16652" s="7" t="n">
        <v>4</v>
      </c>
      <c r="G16652" s="7" t="n">
        <v>182</v>
      </c>
    </row>
    <row r="16653" customFormat="false" ht="15" hidden="false" customHeight="false" outlineLevel="0" collapsed="false">
      <c r="A16653" s="7" t="s">
        <v>33</v>
      </c>
      <c r="B16653" s="7" t="s">
        <v>187</v>
      </c>
      <c r="C16653" s="7" t="s">
        <v>1309</v>
      </c>
      <c r="D16653" s="7" t="n">
        <v>5</v>
      </c>
      <c r="E16653" s="7" t="n">
        <v>389</v>
      </c>
      <c r="F16653" s="7" t="n">
        <v>2</v>
      </c>
      <c r="G16653" s="7" t="n">
        <v>155.6</v>
      </c>
    </row>
    <row r="16654" customFormat="false" ht="15" hidden="false" customHeight="false" outlineLevel="0" collapsed="false">
      <c r="A16654" s="7" t="s">
        <v>33</v>
      </c>
      <c r="B16654" s="7" t="s">
        <v>135</v>
      </c>
      <c r="C16654" s="7" t="s">
        <v>1316</v>
      </c>
      <c r="D16654" s="7" t="n">
        <v>6</v>
      </c>
      <c r="E16654" s="7" t="n">
        <v>283.38</v>
      </c>
      <c r="F16654" s="7" t="n">
        <v>2</v>
      </c>
      <c r="G16654" s="7" t="n">
        <v>94.46</v>
      </c>
    </row>
    <row r="16655" customFormat="false" ht="15" hidden="false" customHeight="false" outlineLevel="0" collapsed="false">
      <c r="A16655" s="7" t="s">
        <v>33</v>
      </c>
      <c r="B16655" s="7" t="s">
        <v>193</v>
      </c>
      <c r="C16655" s="7" t="s">
        <v>1316</v>
      </c>
      <c r="D16655" s="7" t="n">
        <v>7</v>
      </c>
      <c r="E16655" s="7" t="n">
        <v>330.61</v>
      </c>
      <c r="F16655" s="7" t="n">
        <v>0</v>
      </c>
      <c r="G16655" s="7" t="n">
        <v>0</v>
      </c>
    </row>
    <row r="16656" customFormat="false" ht="15" hidden="false" customHeight="false" outlineLevel="0" collapsed="false">
      <c r="A16656" s="7" t="s">
        <v>33</v>
      </c>
      <c r="B16656" s="7" t="s">
        <v>144</v>
      </c>
      <c r="C16656" s="7" t="s">
        <v>1320</v>
      </c>
      <c r="D16656" s="7" t="n">
        <v>4</v>
      </c>
      <c r="E16656" s="7" t="n">
        <v>253.08</v>
      </c>
      <c r="F16656" s="7" t="n">
        <v>0</v>
      </c>
      <c r="G16656" s="7" t="n">
        <v>0</v>
      </c>
    </row>
    <row r="16657" customFormat="false" ht="15" hidden="false" customHeight="false" outlineLevel="0" collapsed="false">
      <c r="A16657" s="7" t="s">
        <v>33</v>
      </c>
      <c r="B16657" s="7" t="s">
        <v>138</v>
      </c>
      <c r="C16657" s="7" t="s">
        <v>1320</v>
      </c>
      <c r="D16657" s="7" t="n">
        <v>7</v>
      </c>
      <c r="E16657" s="7" t="n">
        <v>442.89</v>
      </c>
      <c r="F16657" s="7" t="n">
        <v>0</v>
      </c>
      <c r="G16657" s="7" t="n">
        <v>0</v>
      </c>
    </row>
    <row r="16658" customFormat="false" ht="15" hidden="false" customHeight="false" outlineLevel="0" collapsed="false">
      <c r="A16658" s="7" t="s">
        <v>33</v>
      </c>
      <c r="B16658" s="7" t="s">
        <v>166</v>
      </c>
      <c r="C16658" s="7" t="s">
        <v>1320</v>
      </c>
      <c r="D16658" s="7" t="n">
        <v>6</v>
      </c>
      <c r="E16658" s="7" t="n">
        <v>379.62</v>
      </c>
      <c r="F16658" s="7" t="n">
        <v>0</v>
      </c>
      <c r="G16658" s="7" t="n">
        <v>0</v>
      </c>
    </row>
    <row r="16659" customFormat="false" ht="15" hidden="false" customHeight="false" outlineLevel="0" collapsed="false">
      <c r="A16659" s="7" t="s">
        <v>33</v>
      </c>
      <c r="B16659" s="7" t="s">
        <v>132</v>
      </c>
      <c r="C16659" s="7" t="s">
        <v>1322</v>
      </c>
      <c r="D16659" s="7" t="n">
        <v>0</v>
      </c>
      <c r="E16659" s="7" t="n">
        <v>0</v>
      </c>
      <c r="F16659" s="7" t="n">
        <v>2</v>
      </c>
      <c r="G16659" s="7" t="n">
        <v>19.64</v>
      </c>
    </row>
    <row r="16660" customFormat="false" ht="15" hidden="false" customHeight="false" outlineLevel="0" collapsed="false">
      <c r="A16660" s="7" t="s">
        <v>33</v>
      </c>
      <c r="B16660" s="7" t="s">
        <v>168</v>
      </c>
      <c r="C16660" s="7" t="s">
        <v>1326</v>
      </c>
      <c r="D16660" s="7" t="n">
        <v>3</v>
      </c>
      <c r="E16660" s="7" t="n">
        <v>38.46</v>
      </c>
      <c r="F16660" s="7" t="n">
        <v>0</v>
      </c>
      <c r="G16660" s="7" t="n">
        <v>0</v>
      </c>
    </row>
    <row r="16661" customFormat="false" ht="15" hidden="false" customHeight="false" outlineLevel="0" collapsed="false">
      <c r="A16661" s="7" t="s">
        <v>33</v>
      </c>
      <c r="B16661" s="7" t="s">
        <v>466</v>
      </c>
      <c r="C16661" s="7" t="s">
        <v>1329</v>
      </c>
      <c r="D16661" s="7" t="n">
        <v>4</v>
      </c>
      <c r="E16661" s="7" t="n">
        <v>389.4</v>
      </c>
      <c r="F16661" s="7" t="n">
        <v>0</v>
      </c>
      <c r="G16661" s="7" t="n">
        <v>0</v>
      </c>
    </row>
    <row r="16662" customFormat="false" ht="15" hidden="false" customHeight="false" outlineLevel="0" collapsed="false">
      <c r="A16662" s="7" t="s">
        <v>33</v>
      </c>
      <c r="B16662" s="7" t="s">
        <v>113</v>
      </c>
      <c r="C16662" s="7" t="s">
        <v>1330</v>
      </c>
      <c r="D16662" s="7" t="n">
        <v>2</v>
      </c>
      <c r="E16662" s="7" t="n">
        <v>57.86</v>
      </c>
      <c r="F16662" s="7" t="n">
        <v>0</v>
      </c>
      <c r="G16662" s="7" t="n">
        <v>0</v>
      </c>
    </row>
    <row r="16663" customFormat="false" ht="15" hidden="false" customHeight="false" outlineLevel="0" collapsed="false">
      <c r="A16663" s="7" t="s">
        <v>33</v>
      </c>
      <c r="B16663" s="7" t="s">
        <v>111</v>
      </c>
      <c r="C16663" s="7" t="s">
        <v>1330</v>
      </c>
      <c r="D16663" s="7" t="n">
        <v>4</v>
      </c>
      <c r="E16663" s="7" t="n">
        <v>115.72</v>
      </c>
      <c r="F16663" s="7" t="n">
        <v>0</v>
      </c>
      <c r="G16663" s="7" t="n">
        <v>0</v>
      </c>
    </row>
    <row r="16664" customFormat="false" ht="15" hidden="false" customHeight="false" outlineLevel="0" collapsed="false">
      <c r="A16664" s="7" t="s">
        <v>33</v>
      </c>
      <c r="B16664" s="7" t="s">
        <v>149</v>
      </c>
      <c r="C16664" s="7" t="s">
        <v>1330</v>
      </c>
      <c r="D16664" s="7" t="n">
        <v>1</v>
      </c>
      <c r="E16664" s="7" t="n">
        <v>28.93</v>
      </c>
      <c r="F16664" s="7" t="n">
        <v>0</v>
      </c>
      <c r="G16664" s="7" t="n">
        <v>0</v>
      </c>
    </row>
    <row r="16665" customFormat="false" ht="15" hidden="false" customHeight="false" outlineLevel="0" collapsed="false">
      <c r="A16665" s="7" t="s">
        <v>33</v>
      </c>
      <c r="B16665" s="7" t="s">
        <v>153</v>
      </c>
      <c r="C16665" s="7" t="s">
        <v>1330</v>
      </c>
      <c r="D16665" s="7" t="n">
        <v>2</v>
      </c>
      <c r="E16665" s="7" t="n">
        <v>57.86</v>
      </c>
      <c r="F16665" s="7" t="n">
        <v>0</v>
      </c>
      <c r="G16665" s="7" t="n">
        <v>0</v>
      </c>
    </row>
    <row r="16666" customFormat="false" ht="15" hidden="false" customHeight="false" outlineLevel="0" collapsed="false">
      <c r="A16666" s="7" t="s">
        <v>33</v>
      </c>
      <c r="B16666" s="7" t="s">
        <v>326</v>
      </c>
      <c r="C16666" s="7" t="s">
        <v>1330</v>
      </c>
      <c r="D16666" s="7" t="n">
        <v>1</v>
      </c>
      <c r="E16666" s="7" t="n">
        <v>28.93</v>
      </c>
      <c r="F16666" s="7" t="n">
        <v>2</v>
      </c>
      <c r="G16666" s="7" t="n">
        <v>57.86</v>
      </c>
    </row>
    <row r="16667" customFormat="false" ht="15" hidden="false" customHeight="false" outlineLevel="0" collapsed="false">
      <c r="A16667" s="7" t="s">
        <v>33</v>
      </c>
      <c r="B16667" s="7" t="s">
        <v>222</v>
      </c>
      <c r="C16667" s="7" t="s">
        <v>1331</v>
      </c>
      <c r="D16667" s="7" t="n">
        <v>4</v>
      </c>
      <c r="E16667" s="7" t="n">
        <v>168.68</v>
      </c>
      <c r="F16667" s="7" t="n">
        <v>0</v>
      </c>
      <c r="G16667" s="7" t="n">
        <v>0</v>
      </c>
    </row>
    <row r="16668" customFormat="false" ht="15" hidden="false" customHeight="false" outlineLevel="0" collapsed="false">
      <c r="A16668" s="7" t="s">
        <v>33</v>
      </c>
      <c r="B16668" s="7" t="s">
        <v>248</v>
      </c>
      <c r="C16668" s="7" t="s">
        <v>1331</v>
      </c>
      <c r="D16668" s="7" t="n">
        <v>1</v>
      </c>
      <c r="E16668" s="7" t="n">
        <v>42.17</v>
      </c>
      <c r="F16668" s="7" t="n">
        <v>0</v>
      </c>
      <c r="G16668" s="7" t="n">
        <v>0</v>
      </c>
    </row>
    <row r="16669" customFormat="false" ht="15" hidden="false" customHeight="false" outlineLevel="0" collapsed="false">
      <c r="A16669" s="7" t="s">
        <v>33</v>
      </c>
      <c r="B16669" s="7" t="s">
        <v>141</v>
      </c>
      <c r="C16669" s="7" t="s">
        <v>1334</v>
      </c>
      <c r="D16669" s="7" t="n">
        <v>2</v>
      </c>
      <c r="E16669" s="7" t="n">
        <v>34</v>
      </c>
      <c r="F16669" s="7" t="n">
        <v>2</v>
      </c>
      <c r="G16669" s="7" t="n">
        <v>34</v>
      </c>
    </row>
    <row r="16670" customFormat="false" ht="15" hidden="false" customHeight="false" outlineLevel="0" collapsed="false">
      <c r="A16670" s="7" t="s">
        <v>33</v>
      </c>
      <c r="B16670" s="7" t="s">
        <v>169</v>
      </c>
      <c r="C16670" s="7" t="s">
        <v>1334</v>
      </c>
      <c r="D16670" s="7" t="n">
        <v>0</v>
      </c>
      <c r="E16670" s="7" t="n">
        <v>0</v>
      </c>
      <c r="F16670" s="7" t="n">
        <v>2</v>
      </c>
      <c r="G16670" s="7" t="n">
        <v>34</v>
      </c>
    </row>
    <row r="16671" customFormat="false" ht="15" hidden="false" customHeight="false" outlineLevel="0" collapsed="false">
      <c r="A16671" s="7" t="s">
        <v>33</v>
      </c>
      <c r="B16671" s="7" t="s">
        <v>177</v>
      </c>
      <c r="C16671" s="7" t="s">
        <v>1334</v>
      </c>
      <c r="D16671" s="7" t="n">
        <v>2</v>
      </c>
      <c r="E16671" s="7" t="n">
        <v>34</v>
      </c>
      <c r="F16671" s="7" t="n">
        <v>0</v>
      </c>
      <c r="G16671" s="7" t="n">
        <v>0</v>
      </c>
    </row>
    <row r="16672" customFormat="false" ht="15" hidden="false" customHeight="false" outlineLevel="0" collapsed="false">
      <c r="A16672" s="7" t="s">
        <v>33</v>
      </c>
      <c r="B16672" s="7" t="s">
        <v>121</v>
      </c>
      <c r="C16672" s="7" t="s">
        <v>1339</v>
      </c>
      <c r="D16672" s="7" t="n">
        <v>1</v>
      </c>
      <c r="E16672" s="7" t="n">
        <v>41.2</v>
      </c>
      <c r="F16672" s="7" t="n">
        <v>2</v>
      </c>
      <c r="G16672" s="7" t="n">
        <v>82.4</v>
      </c>
    </row>
    <row r="16673" customFormat="false" ht="15" hidden="false" customHeight="false" outlineLevel="0" collapsed="false">
      <c r="A16673" s="7" t="s">
        <v>33</v>
      </c>
      <c r="B16673" s="7" t="s">
        <v>123</v>
      </c>
      <c r="C16673" s="7" t="s">
        <v>1340</v>
      </c>
      <c r="D16673" s="7" t="n">
        <v>0</v>
      </c>
      <c r="E16673" s="7" t="n">
        <v>0</v>
      </c>
      <c r="F16673" s="7" t="n">
        <v>2</v>
      </c>
      <c r="G16673" s="7" t="n">
        <v>36.9</v>
      </c>
    </row>
    <row r="16674" customFormat="false" ht="15" hidden="false" customHeight="false" outlineLevel="0" collapsed="false">
      <c r="A16674" s="7" t="s">
        <v>33</v>
      </c>
      <c r="B16674" s="7" t="s">
        <v>231</v>
      </c>
      <c r="C16674" s="7" t="s">
        <v>1342</v>
      </c>
      <c r="D16674" s="7" t="n">
        <v>0</v>
      </c>
      <c r="E16674" s="7" t="n">
        <v>0</v>
      </c>
      <c r="F16674" s="7" t="n">
        <v>2</v>
      </c>
      <c r="G16674" s="7" t="n">
        <v>39.84</v>
      </c>
    </row>
    <row r="16675" customFormat="false" ht="15" hidden="false" customHeight="false" outlineLevel="0" collapsed="false">
      <c r="A16675" s="7" t="s">
        <v>33</v>
      </c>
      <c r="B16675" s="7" t="s">
        <v>201</v>
      </c>
      <c r="C16675" s="7" t="s">
        <v>1344</v>
      </c>
      <c r="D16675" s="7" t="n">
        <v>21</v>
      </c>
      <c r="E16675" s="7" t="n">
        <v>199.5</v>
      </c>
      <c r="F16675" s="7" t="n">
        <v>5</v>
      </c>
      <c r="G16675" s="7" t="n">
        <v>47.5</v>
      </c>
    </row>
    <row r="16676" customFormat="false" ht="15" hidden="false" customHeight="false" outlineLevel="0" collapsed="false">
      <c r="A16676" s="7" t="s">
        <v>33</v>
      </c>
      <c r="B16676" s="7" t="s">
        <v>302</v>
      </c>
      <c r="C16676" s="7" t="s">
        <v>1346</v>
      </c>
      <c r="D16676" s="7" t="n">
        <v>4</v>
      </c>
      <c r="E16676" s="7" t="n">
        <v>51.8</v>
      </c>
      <c r="F16676" s="7" t="n">
        <v>0</v>
      </c>
      <c r="G16676" s="7" t="n">
        <v>0</v>
      </c>
    </row>
    <row r="16677" customFormat="false" ht="15" hidden="false" customHeight="false" outlineLevel="0" collapsed="false">
      <c r="A16677" s="7" t="s">
        <v>33</v>
      </c>
      <c r="B16677" s="7" t="s">
        <v>264</v>
      </c>
      <c r="C16677" s="7" t="s">
        <v>1347</v>
      </c>
      <c r="D16677" s="7" t="n">
        <v>2</v>
      </c>
      <c r="E16677" s="7" t="n">
        <v>19.42</v>
      </c>
      <c r="F16677" s="7" t="n">
        <v>4</v>
      </c>
      <c r="G16677" s="7" t="n">
        <v>38.84</v>
      </c>
    </row>
    <row r="16678" customFormat="false" ht="15" hidden="false" customHeight="false" outlineLevel="0" collapsed="false">
      <c r="A16678" s="7" t="s">
        <v>33</v>
      </c>
      <c r="B16678" s="7" t="s">
        <v>297</v>
      </c>
      <c r="C16678" s="7" t="s">
        <v>1348</v>
      </c>
      <c r="D16678" s="7" t="n">
        <v>9</v>
      </c>
      <c r="E16678" s="7" t="n">
        <v>72.72</v>
      </c>
      <c r="F16678" s="7" t="n">
        <v>0</v>
      </c>
      <c r="G16678" s="7" t="n">
        <v>0</v>
      </c>
    </row>
    <row r="16679" customFormat="false" ht="15" hidden="false" customHeight="false" outlineLevel="0" collapsed="false">
      <c r="A16679" s="7" t="s">
        <v>33</v>
      </c>
      <c r="B16679" s="7" t="s">
        <v>150</v>
      </c>
      <c r="C16679" s="7" t="s">
        <v>1349</v>
      </c>
      <c r="D16679" s="7" t="n">
        <v>24</v>
      </c>
      <c r="E16679" s="7" t="n">
        <v>292.32</v>
      </c>
      <c r="F16679" s="7" t="n">
        <v>0</v>
      </c>
      <c r="G16679" s="7" t="n">
        <v>0</v>
      </c>
    </row>
    <row r="16680" customFormat="false" ht="15" hidden="false" customHeight="false" outlineLevel="0" collapsed="false">
      <c r="A16680" s="7" t="s">
        <v>33</v>
      </c>
      <c r="B16680" s="7" t="s">
        <v>183</v>
      </c>
      <c r="C16680" s="7" t="s">
        <v>1351</v>
      </c>
      <c r="D16680" s="7" t="n">
        <v>2</v>
      </c>
      <c r="E16680" s="7" t="n">
        <v>42.42</v>
      </c>
      <c r="F16680" s="7" t="n">
        <v>2</v>
      </c>
      <c r="G16680" s="7" t="n">
        <v>42.42</v>
      </c>
    </row>
    <row r="16681" customFormat="false" ht="15" hidden="false" customHeight="false" outlineLevel="0" collapsed="false">
      <c r="A16681" s="7" t="s">
        <v>33</v>
      </c>
      <c r="B16681" s="7" t="s">
        <v>114</v>
      </c>
      <c r="C16681" s="7" t="s">
        <v>1354</v>
      </c>
      <c r="D16681" s="7" t="n">
        <v>3</v>
      </c>
      <c r="E16681" s="7" t="n">
        <v>82.65</v>
      </c>
      <c r="F16681" s="7" t="n">
        <v>2</v>
      </c>
      <c r="G16681" s="7" t="n">
        <v>55.1</v>
      </c>
    </row>
    <row r="16682" customFormat="false" ht="15" hidden="false" customHeight="false" outlineLevel="0" collapsed="false">
      <c r="A16682" s="7" t="s">
        <v>33</v>
      </c>
      <c r="B16682" s="7" t="s">
        <v>342</v>
      </c>
      <c r="C16682" s="7" t="s">
        <v>1356</v>
      </c>
      <c r="D16682" s="7" t="n">
        <v>2</v>
      </c>
      <c r="E16682" s="7" t="n">
        <v>27.68</v>
      </c>
      <c r="F16682" s="7" t="n">
        <v>1</v>
      </c>
      <c r="G16682" s="7" t="n">
        <v>13.84</v>
      </c>
    </row>
    <row r="16683" customFormat="false" ht="15" hidden="false" customHeight="false" outlineLevel="0" collapsed="false">
      <c r="A16683" s="7" t="s">
        <v>33</v>
      </c>
      <c r="B16683" s="7" t="s">
        <v>179</v>
      </c>
      <c r="C16683" s="7" t="s">
        <v>1357</v>
      </c>
      <c r="D16683" s="7" t="n">
        <v>2</v>
      </c>
      <c r="E16683" s="7" t="n">
        <v>32.4</v>
      </c>
      <c r="F16683" s="7" t="n">
        <v>0</v>
      </c>
      <c r="G16683" s="7" t="n">
        <v>0</v>
      </c>
    </row>
    <row r="16684" customFormat="false" ht="15" hidden="false" customHeight="false" outlineLevel="0" collapsed="false">
      <c r="A16684" s="7" t="s">
        <v>33</v>
      </c>
      <c r="B16684" s="7" t="s">
        <v>163</v>
      </c>
      <c r="C16684" s="7" t="s">
        <v>1357</v>
      </c>
      <c r="D16684" s="7" t="n">
        <v>2</v>
      </c>
      <c r="E16684" s="7" t="n">
        <v>35.64</v>
      </c>
      <c r="F16684" s="7" t="n">
        <v>0</v>
      </c>
      <c r="G16684" s="7" t="n">
        <v>0</v>
      </c>
    </row>
    <row r="16685" customFormat="false" ht="15" hidden="false" customHeight="false" outlineLevel="0" collapsed="false">
      <c r="A16685" s="7" t="s">
        <v>33</v>
      </c>
      <c r="B16685" s="7" t="s">
        <v>275</v>
      </c>
      <c r="C16685" s="7" t="s">
        <v>1358</v>
      </c>
      <c r="D16685" s="7" t="n">
        <v>8</v>
      </c>
      <c r="E16685" s="7" t="n">
        <v>65.6</v>
      </c>
      <c r="F16685" s="7" t="n">
        <v>0</v>
      </c>
      <c r="G16685" s="7" t="n">
        <v>0</v>
      </c>
    </row>
    <row r="16686" customFormat="false" ht="15" hidden="false" customHeight="false" outlineLevel="0" collapsed="false">
      <c r="A16686" s="7" t="s">
        <v>33</v>
      </c>
      <c r="B16686" s="7" t="s">
        <v>236</v>
      </c>
      <c r="C16686" s="7" t="s">
        <v>1361</v>
      </c>
      <c r="D16686" s="7" t="n">
        <v>28</v>
      </c>
      <c r="E16686" s="7" t="n">
        <v>274.96</v>
      </c>
      <c r="F16686" s="7" t="n">
        <v>7</v>
      </c>
      <c r="G16686" s="7" t="n">
        <v>68.74</v>
      </c>
    </row>
    <row r="16687" customFormat="false" ht="15" hidden="false" customHeight="false" outlineLevel="0" collapsed="false">
      <c r="A16687" s="7" t="s">
        <v>33</v>
      </c>
      <c r="B16687" s="7" t="s">
        <v>613</v>
      </c>
      <c r="C16687" s="7" t="s">
        <v>1369</v>
      </c>
      <c r="D16687" s="7" t="n">
        <v>2</v>
      </c>
      <c r="E16687" s="7" t="n">
        <v>107.06</v>
      </c>
      <c r="F16687" s="7" t="n">
        <v>0</v>
      </c>
      <c r="G16687" s="7" t="n">
        <v>0</v>
      </c>
    </row>
    <row r="16688" customFormat="false" ht="15" hidden="false" customHeight="false" outlineLevel="0" collapsed="false">
      <c r="A16688" s="7" t="s">
        <v>33</v>
      </c>
      <c r="B16688" s="7" t="s">
        <v>358</v>
      </c>
      <c r="C16688" s="7" t="s">
        <v>1373</v>
      </c>
      <c r="D16688" s="7" t="n">
        <v>3</v>
      </c>
      <c r="E16688" s="7" t="n">
        <v>70.8</v>
      </c>
      <c r="F16688" s="7" t="n">
        <v>0</v>
      </c>
      <c r="G16688" s="7" t="n">
        <v>0</v>
      </c>
    </row>
    <row r="16689" customFormat="false" ht="15" hidden="false" customHeight="false" outlineLevel="0" collapsed="false">
      <c r="A16689" s="7" t="s">
        <v>33</v>
      </c>
      <c r="B16689" s="7" t="s">
        <v>346</v>
      </c>
      <c r="C16689" s="7" t="s">
        <v>1373</v>
      </c>
      <c r="D16689" s="7" t="n">
        <v>3</v>
      </c>
      <c r="E16689" s="7" t="n">
        <v>70.8</v>
      </c>
      <c r="F16689" s="7" t="n">
        <v>3</v>
      </c>
      <c r="G16689" s="7" t="n">
        <v>70.8</v>
      </c>
    </row>
    <row r="16690" customFormat="false" ht="15" hidden="false" customHeight="false" outlineLevel="0" collapsed="false">
      <c r="A16690" s="7" t="s">
        <v>33</v>
      </c>
      <c r="B16690" s="7" t="s">
        <v>425</v>
      </c>
      <c r="C16690" s="7" t="s">
        <v>1374</v>
      </c>
      <c r="D16690" s="7" t="n">
        <v>3</v>
      </c>
      <c r="E16690" s="7" t="n">
        <v>70.8</v>
      </c>
      <c r="F16690" s="7" t="n">
        <v>0</v>
      </c>
      <c r="G16690" s="7" t="n">
        <v>0</v>
      </c>
    </row>
    <row r="16691" customFormat="false" ht="15" hidden="false" customHeight="false" outlineLevel="0" collapsed="false">
      <c r="A16691" s="7" t="s">
        <v>33</v>
      </c>
      <c r="B16691" s="7" t="s">
        <v>404</v>
      </c>
      <c r="C16691" s="7" t="s">
        <v>1375</v>
      </c>
      <c r="D16691" s="7" t="n">
        <v>4</v>
      </c>
      <c r="E16691" s="7" t="n">
        <v>94.4</v>
      </c>
      <c r="F16691" s="7" t="n">
        <v>0</v>
      </c>
      <c r="G16691" s="7" t="n">
        <v>0</v>
      </c>
    </row>
    <row r="16692" customFormat="false" ht="15" hidden="false" customHeight="false" outlineLevel="0" collapsed="false">
      <c r="A16692" s="7" t="s">
        <v>33</v>
      </c>
      <c r="B16692" s="7" t="s">
        <v>421</v>
      </c>
      <c r="C16692" s="7" t="s">
        <v>1375</v>
      </c>
      <c r="D16692" s="7" t="n">
        <v>3</v>
      </c>
      <c r="E16692" s="7" t="n">
        <v>70.8</v>
      </c>
      <c r="F16692" s="7" t="n">
        <v>0</v>
      </c>
      <c r="G16692" s="7" t="n">
        <v>0</v>
      </c>
    </row>
    <row r="16693" customFormat="false" ht="15" hidden="false" customHeight="false" outlineLevel="0" collapsed="false">
      <c r="A16693" s="7" t="s">
        <v>33</v>
      </c>
      <c r="B16693" s="7" t="s">
        <v>303</v>
      </c>
      <c r="C16693" s="7" t="s">
        <v>1376</v>
      </c>
      <c r="D16693" s="7" t="n">
        <v>6</v>
      </c>
      <c r="E16693" s="7" t="n">
        <v>110.4</v>
      </c>
      <c r="F16693" s="7" t="n">
        <v>0</v>
      </c>
      <c r="G16693" s="7" t="n">
        <v>0</v>
      </c>
    </row>
    <row r="16694" customFormat="false" ht="15" hidden="false" customHeight="false" outlineLevel="0" collapsed="false">
      <c r="A16694" s="7" t="s">
        <v>33</v>
      </c>
      <c r="B16694" s="7" t="s">
        <v>283</v>
      </c>
      <c r="C16694" s="7" t="s">
        <v>1376</v>
      </c>
      <c r="D16694" s="7" t="n">
        <v>5</v>
      </c>
      <c r="E16694" s="7" t="n">
        <v>92</v>
      </c>
      <c r="F16694" s="7" t="n">
        <v>0</v>
      </c>
      <c r="G16694" s="7" t="n">
        <v>0</v>
      </c>
    </row>
    <row r="16695" customFormat="false" ht="15" hidden="false" customHeight="false" outlineLevel="0" collapsed="false">
      <c r="A16695" s="7" t="s">
        <v>33</v>
      </c>
      <c r="B16695" s="7" t="s">
        <v>401</v>
      </c>
      <c r="C16695" s="7" t="s">
        <v>1377</v>
      </c>
      <c r="D16695" s="7" t="n">
        <v>4</v>
      </c>
      <c r="E16695" s="7" t="n">
        <v>73.6</v>
      </c>
      <c r="F16695" s="7" t="n">
        <v>0</v>
      </c>
      <c r="G16695" s="7" t="n">
        <v>0</v>
      </c>
    </row>
    <row r="16696" customFormat="false" ht="15" hidden="false" customHeight="false" outlineLevel="0" collapsed="false">
      <c r="A16696" s="7" t="s">
        <v>33</v>
      </c>
      <c r="B16696" s="7" t="s">
        <v>354</v>
      </c>
      <c r="C16696" s="7" t="s">
        <v>1378</v>
      </c>
      <c r="D16696" s="7" t="n">
        <v>6</v>
      </c>
      <c r="E16696" s="7" t="n">
        <v>110.4</v>
      </c>
      <c r="F16696" s="7" t="n">
        <v>0</v>
      </c>
      <c r="G16696" s="7" t="n">
        <v>0</v>
      </c>
    </row>
    <row r="16697" customFormat="false" ht="15" hidden="false" customHeight="false" outlineLevel="0" collapsed="false">
      <c r="A16697" s="7" t="s">
        <v>33</v>
      </c>
      <c r="B16697" s="7" t="s">
        <v>349</v>
      </c>
      <c r="C16697" s="7" t="s">
        <v>1378</v>
      </c>
      <c r="D16697" s="7" t="n">
        <v>3</v>
      </c>
      <c r="E16697" s="7" t="n">
        <v>55.2</v>
      </c>
      <c r="F16697" s="7" t="n">
        <v>0</v>
      </c>
      <c r="G16697" s="7" t="n">
        <v>0</v>
      </c>
    </row>
    <row r="16698" customFormat="false" ht="15" hidden="false" customHeight="false" outlineLevel="0" collapsed="false">
      <c r="A16698" s="7" t="s">
        <v>33</v>
      </c>
      <c r="B16698" s="7" t="s">
        <v>188</v>
      </c>
      <c r="C16698" s="7" t="s">
        <v>1379</v>
      </c>
      <c r="D16698" s="7" t="n">
        <v>4</v>
      </c>
      <c r="E16698" s="7" t="n">
        <v>167.24</v>
      </c>
      <c r="F16698" s="7" t="n">
        <v>0</v>
      </c>
      <c r="G16698" s="7" t="n">
        <v>0</v>
      </c>
    </row>
    <row r="16699" customFormat="false" ht="15" hidden="false" customHeight="false" outlineLevel="0" collapsed="false">
      <c r="A16699" s="7" t="s">
        <v>33</v>
      </c>
      <c r="B16699" s="7" t="s">
        <v>174</v>
      </c>
      <c r="C16699" s="7" t="s">
        <v>1379</v>
      </c>
      <c r="D16699" s="7" t="n">
        <v>14</v>
      </c>
      <c r="E16699" s="7" t="n">
        <v>585.34</v>
      </c>
      <c r="F16699" s="7" t="n">
        <v>0</v>
      </c>
      <c r="G16699" s="7" t="n">
        <v>0</v>
      </c>
    </row>
    <row r="16700" customFormat="false" ht="15" hidden="false" customHeight="false" outlineLevel="0" collapsed="false">
      <c r="A16700" s="7" t="s">
        <v>33</v>
      </c>
      <c r="B16700" s="7" t="s">
        <v>145</v>
      </c>
      <c r="C16700" s="7" t="s">
        <v>1379</v>
      </c>
      <c r="D16700" s="7" t="n">
        <v>7</v>
      </c>
      <c r="E16700" s="7" t="n">
        <v>292.67</v>
      </c>
      <c r="F16700" s="7" t="n">
        <v>0</v>
      </c>
      <c r="G16700" s="7" t="n">
        <v>0</v>
      </c>
    </row>
    <row r="16701" customFormat="false" ht="15" hidden="false" customHeight="false" outlineLevel="0" collapsed="false">
      <c r="A16701" s="7" t="s">
        <v>33</v>
      </c>
      <c r="B16701" s="7" t="s">
        <v>158</v>
      </c>
      <c r="C16701" s="7" t="s">
        <v>1380</v>
      </c>
      <c r="D16701" s="7" t="n">
        <v>2</v>
      </c>
      <c r="E16701" s="7" t="n">
        <v>71.34</v>
      </c>
      <c r="F16701" s="7" t="n">
        <v>1</v>
      </c>
      <c r="G16701" s="7" t="n">
        <v>35.67</v>
      </c>
    </row>
    <row r="16702" customFormat="false" ht="15" hidden="false" customHeight="false" outlineLevel="0" collapsed="false">
      <c r="A16702" s="7" t="s">
        <v>33</v>
      </c>
      <c r="B16702" s="7" t="s">
        <v>148</v>
      </c>
      <c r="C16702" s="7" t="s">
        <v>1387</v>
      </c>
      <c r="D16702" s="7" t="n">
        <v>8</v>
      </c>
      <c r="E16702" s="7" t="n">
        <v>132</v>
      </c>
      <c r="F16702" s="7" t="n">
        <v>2</v>
      </c>
      <c r="G16702" s="7" t="n">
        <v>33</v>
      </c>
    </row>
    <row r="16703" customFormat="false" ht="15" hidden="false" customHeight="false" outlineLevel="0" collapsed="false">
      <c r="A16703" s="7" t="s">
        <v>33</v>
      </c>
      <c r="B16703" s="7" t="s">
        <v>139</v>
      </c>
      <c r="C16703" s="7" t="s">
        <v>1387</v>
      </c>
      <c r="D16703" s="7" t="n">
        <v>4</v>
      </c>
      <c r="E16703" s="7" t="n">
        <v>66</v>
      </c>
      <c r="F16703" s="7" t="n">
        <v>0</v>
      </c>
      <c r="G16703" s="7" t="n">
        <v>0</v>
      </c>
    </row>
    <row r="16704" customFormat="false" ht="15" hidden="false" customHeight="false" outlineLevel="0" collapsed="false">
      <c r="A16704" s="7" t="s">
        <v>33</v>
      </c>
      <c r="B16704" s="7" t="s">
        <v>181</v>
      </c>
      <c r="C16704" s="7" t="s">
        <v>1387</v>
      </c>
      <c r="D16704" s="7" t="n">
        <v>2</v>
      </c>
      <c r="E16704" s="7" t="n">
        <v>33</v>
      </c>
      <c r="F16704" s="7" t="n">
        <v>0</v>
      </c>
      <c r="G16704" s="7" t="n">
        <v>0</v>
      </c>
    </row>
    <row r="16705" customFormat="false" ht="15" hidden="false" customHeight="false" outlineLevel="0" collapsed="false">
      <c r="A16705" s="7" t="s">
        <v>33</v>
      </c>
      <c r="B16705" s="7" t="s">
        <v>133</v>
      </c>
      <c r="C16705" s="7" t="s">
        <v>1390</v>
      </c>
      <c r="D16705" s="7" t="n">
        <v>10</v>
      </c>
      <c r="E16705" s="7" t="n">
        <v>205</v>
      </c>
      <c r="F16705" s="7" t="n">
        <v>0</v>
      </c>
      <c r="G16705" s="7" t="n">
        <v>0</v>
      </c>
    </row>
    <row r="16706" customFormat="false" ht="15" hidden="false" customHeight="false" outlineLevel="0" collapsed="false">
      <c r="A16706" s="7" t="s">
        <v>33</v>
      </c>
      <c r="B16706" s="7" t="s">
        <v>154</v>
      </c>
      <c r="C16706" s="7" t="s">
        <v>1390</v>
      </c>
      <c r="D16706" s="7" t="n">
        <v>2</v>
      </c>
      <c r="E16706" s="7" t="n">
        <v>41</v>
      </c>
      <c r="F16706" s="7" t="n">
        <v>4</v>
      </c>
      <c r="G16706" s="7" t="n">
        <v>82</v>
      </c>
    </row>
    <row r="16707" customFormat="false" ht="15" hidden="false" customHeight="false" outlineLevel="0" collapsed="false">
      <c r="A16707" s="7" t="s">
        <v>33</v>
      </c>
      <c r="B16707" s="7" t="s">
        <v>167</v>
      </c>
      <c r="C16707" s="7" t="s">
        <v>1390</v>
      </c>
      <c r="D16707" s="7" t="n">
        <v>2</v>
      </c>
      <c r="E16707" s="7" t="n">
        <v>41</v>
      </c>
      <c r="F16707" s="7" t="n">
        <v>2</v>
      </c>
      <c r="G16707" s="7" t="n">
        <v>41</v>
      </c>
    </row>
    <row r="16708" customFormat="false" ht="15" hidden="false" customHeight="false" outlineLevel="0" collapsed="false">
      <c r="A16708" s="7" t="s">
        <v>33</v>
      </c>
      <c r="B16708" s="7" t="s">
        <v>285</v>
      </c>
      <c r="C16708" s="7" t="s">
        <v>1390</v>
      </c>
      <c r="D16708" s="7" t="n">
        <v>3</v>
      </c>
      <c r="E16708" s="7" t="n">
        <v>61.5</v>
      </c>
      <c r="F16708" s="7" t="n">
        <v>0</v>
      </c>
      <c r="G16708" s="7" t="n">
        <v>0</v>
      </c>
    </row>
    <row r="16709" customFormat="false" ht="15" hidden="false" customHeight="false" outlineLevel="0" collapsed="false">
      <c r="A16709" s="7" t="s">
        <v>33</v>
      </c>
      <c r="B16709" s="7" t="s">
        <v>633</v>
      </c>
      <c r="C16709" s="7" t="s">
        <v>1397</v>
      </c>
      <c r="D16709" s="7" t="n">
        <v>2</v>
      </c>
      <c r="E16709" s="7" t="n">
        <v>253.14</v>
      </c>
      <c r="F16709" s="7" t="n">
        <v>0</v>
      </c>
      <c r="G16709" s="7" t="n">
        <v>0</v>
      </c>
    </row>
    <row r="16710" customFormat="false" ht="15" hidden="false" customHeight="false" outlineLevel="0" collapsed="false">
      <c r="A16710" s="7" t="s">
        <v>33</v>
      </c>
      <c r="B16710" s="7" t="s">
        <v>392</v>
      </c>
      <c r="C16710" s="7" t="s">
        <v>1398</v>
      </c>
      <c r="D16710" s="7" t="n">
        <v>0</v>
      </c>
      <c r="E16710" s="7" t="n">
        <v>0</v>
      </c>
      <c r="F16710" s="7" t="n">
        <v>1</v>
      </c>
      <c r="G16710" s="7" t="n">
        <v>126.57</v>
      </c>
    </row>
    <row r="16711" customFormat="false" ht="15" hidden="false" customHeight="false" outlineLevel="0" collapsed="false">
      <c r="A16711" s="7" t="s">
        <v>33</v>
      </c>
      <c r="B16711" s="7" t="s">
        <v>318</v>
      </c>
      <c r="C16711" s="7" t="s">
        <v>1403</v>
      </c>
      <c r="D16711" s="7" t="n">
        <v>0</v>
      </c>
      <c r="E16711" s="7" t="n">
        <v>0</v>
      </c>
      <c r="F16711" s="7" t="n">
        <v>2</v>
      </c>
      <c r="G16711" s="7" t="n">
        <v>272.6</v>
      </c>
    </row>
    <row r="16712" customFormat="false" ht="15" hidden="false" customHeight="false" outlineLevel="0" collapsed="false">
      <c r="A16712" s="7" t="s">
        <v>33</v>
      </c>
      <c r="B16712" s="7" t="s">
        <v>306</v>
      </c>
      <c r="C16712" s="7" t="s">
        <v>1407</v>
      </c>
      <c r="D16712" s="7" t="n">
        <v>7</v>
      </c>
      <c r="E16712" s="7" t="n">
        <v>99.75</v>
      </c>
      <c r="F16712" s="7" t="n">
        <v>0</v>
      </c>
      <c r="G16712" s="7" t="n">
        <v>0</v>
      </c>
    </row>
    <row r="16713" customFormat="false" ht="15" hidden="false" customHeight="false" outlineLevel="0" collapsed="false">
      <c r="A16713" s="7" t="s">
        <v>33</v>
      </c>
      <c r="B16713" s="7" t="s">
        <v>130</v>
      </c>
      <c r="C16713" s="7" t="s">
        <v>1425</v>
      </c>
      <c r="D16713" s="7" t="n">
        <v>2</v>
      </c>
      <c r="E16713" s="7" t="n">
        <v>70</v>
      </c>
      <c r="F16713" s="7" t="n">
        <v>1</v>
      </c>
      <c r="G16713" s="7" t="n">
        <v>35</v>
      </c>
    </row>
    <row r="16714" customFormat="false" ht="15" hidden="false" customHeight="false" outlineLevel="0" collapsed="false">
      <c r="A16714" s="7" t="s">
        <v>33</v>
      </c>
      <c r="B16714" s="7" t="s">
        <v>198</v>
      </c>
      <c r="C16714" s="7" t="s">
        <v>1425</v>
      </c>
      <c r="D16714" s="7" t="n">
        <v>1</v>
      </c>
      <c r="E16714" s="7" t="n">
        <v>35</v>
      </c>
      <c r="F16714" s="7" t="n">
        <v>0</v>
      </c>
      <c r="G16714" s="7" t="n">
        <v>0</v>
      </c>
    </row>
    <row r="16715" customFormat="false" ht="15" hidden="false" customHeight="false" outlineLevel="0" collapsed="false">
      <c r="A16715" s="7" t="s">
        <v>33</v>
      </c>
      <c r="B16715" s="7" t="s">
        <v>204</v>
      </c>
      <c r="C16715" s="7" t="s">
        <v>1428</v>
      </c>
      <c r="D16715" s="7" t="n">
        <v>1</v>
      </c>
      <c r="E16715" s="7" t="n">
        <v>126.5</v>
      </c>
      <c r="F16715" s="7" t="n">
        <v>0</v>
      </c>
      <c r="G16715" s="7" t="n">
        <v>0</v>
      </c>
    </row>
    <row r="16716" customFormat="false" ht="15" hidden="false" customHeight="false" outlineLevel="0" collapsed="false">
      <c r="A16716" s="7" t="s">
        <v>33</v>
      </c>
      <c r="B16716" s="7" t="s">
        <v>196</v>
      </c>
      <c r="C16716" s="7" t="s">
        <v>1428</v>
      </c>
      <c r="D16716" s="7" t="n">
        <v>1</v>
      </c>
      <c r="E16716" s="7" t="n">
        <v>126.5</v>
      </c>
      <c r="F16716" s="7" t="n">
        <v>0</v>
      </c>
      <c r="G16716" s="7" t="n">
        <v>0</v>
      </c>
    </row>
    <row r="16717" customFormat="false" ht="15" hidden="false" customHeight="false" outlineLevel="0" collapsed="false">
      <c r="A16717" s="7" t="s">
        <v>33</v>
      </c>
      <c r="B16717" s="7" t="s">
        <v>232</v>
      </c>
      <c r="C16717" s="7" t="s">
        <v>1432</v>
      </c>
      <c r="D16717" s="7" t="n">
        <v>3</v>
      </c>
      <c r="E16717" s="7" t="n">
        <v>51</v>
      </c>
      <c r="F16717" s="7" t="n">
        <v>2</v>
      </c>
      <c r="G16717" s="7" t="n">
        <v>34</v>
      </c>
    </row>
    <row r="16718" customFormat="false" ht="15" hidden="false" customHeight="false" outlineLevel="0" collapsed="false">
      <c r="A16718" s="7" t="s">
        <v>33</v>
      </c>
      <c r="B16718" s="7" t="s">
        <v>212</v>
      </c>
      <c r="C16718" s="7" t="s">
        <v>1432</v>
      </c>
      <c r="D16718" s="7" t="n">
        <v>1</v>
      </c>
      <c r="E16718" s="7" t="n">
        <v>17</v>
      </c>
      <c r="F16718" s="7" t="n">
        <v>0</v>
      </c>
      <c r="G16718" s="7" t="n">
        <v>0</v>
      </c>
    </row>
    <row r="16719" customFormat="false" ht="15" hidden="false" customHeight="false" outlineLevel="0" collapsed="false">
      <c r="A16719" s="7" t="s">
        <v>33</v>
      </c>
      <c r="B16719" s="7" t="s">
        <v>227</v>
      </c>
      <c r="C16719" s="7" t="s">
        <v>1432</v>
      </c>
      <c r="D16719" s="7" t="n">
        <v>1</v>
      </c>
      <c r="E16719" s="7" t="n">
        <v>17</v>
      </c>
      <c r="F16719" s="7" t="n">
        <v>0</v>
      </c>
      <c r="G16719" s="7" t="n">
        <v>0</v>
      </c>
    </row>
    <row r="16720" customFormat="false" ht="15" hidden="false" customHeight="false" outlineLevel="0" collapsed="false">
      <c r="A16720" s="7" t="s">
        <v>33</v>
      </c>
      <c r="B16720" s="7" t="s">
        <v>217</v>
      </c>
      <c r="C16720" s="7" t="s">
        <v>1446</v>
      </c>
      <c r="D16720" s="7" t="n">
        <v>9</v>
      </c>
      <c r="E16720" s="7" t="n">
        <v>78.57</v>
      </c>
      <c r="F16720" s="7" t="n">
        <v>0</v>
      </c>
      <c r="G16720" s="7" t="n">
        <v>0</v>
      </c>
    </row>
    <row r="16721" customFormat="false" ht="15" hidden="false" customHeight="false" outlineLevel="0" collapsed="false">
      <c r="A16721" s="7" t="s">
        <v>33</v>
      </c>
      <c r="B16721" s="7" t="s">
        <v>124</v>
      </c>
      <c r="C16721" s="7" t="s">
        <v>1449</v>
      </c>
      <c r="D16721" s="7" t="n">
        <v>12</v>
      </c>
      <c r="E16721" s="7" t="n">
        <v>177.6</v>
      </c>
      <c r="F16721" s="7" t="n">
        <v>6</v>
      </c>
      <c r="G16721" s="7" t="n">
        <v>88.8</v>
      </c>
    </row>
    <row r="16722" customFormat="false" ht="15" hidden="false" customHeight="false" outlineLevel="0" collapsed="false">
      <c r="A16722" s="7" t="s">
        <v>33</v>
      </c>
      <c r="B16722" s="7" t="s">
        <v>120</v>
      </c>
      <c r="C16722" s="7" t="s">
        <v>1451</v>
      </c>
      <c r="D16722" s="7" t="n">
        <v>18</v>
      </c>
      <c r="E16722" s="7" t="n">
        <v>241.2</v>
      </c>
      <c r="F16722" s="7" t="n">
        <v>0</v>
      </c>
      <c r="G16722" s="7" t="n">
        <v>0</v>
      </c>
    </row>
    <row r="16723" customFormat="false" ht="15" hidden="false" customHeight="false" outlineLevel="0" collapsed="false">
      <c r="A16723" s="7" t="s">
        <v>33</v>
      </c>
      <c r="B16723" s="7" t="s">
        <v>868</v>
      </c>
      <c r="C16723" s="7" t="s">
        <v>1573</v>
      </c>
      <c r="D16723" s="7" t="n">
        <v>7</v>
      </c>
      <c r="E16723" s="7" t="n">
        <v>129.5</v>
      </c>
      <c r="F16723" s="7" t="n">
        <v>4</v>
      </c>
      <c r="G16723" s="7" t="n">
        <v>74</v>
      </c>
    </row>
    <row r="16724" customFormat="false" ht="15" hidden="false" customHeight="false" outlineLevel="0" collapsed="false">
      <c r="A16724" s="7" t="s">
        <v>33</v>
      </c>
      <c r="B16724" s="7" t="s">
        <v>332</v>
      </c>
      <c r="C16724" s="7" t="s">
        <v>1487</v>
      </c>
      <c r="D16724" s="7" t="n">
        <v>0</v>
      </c>
      <c r="E16724" s="7" t="n">
        <v>0</v>
      </c>
      <c r="F16724" s="7" t="n">
        <v>-1</v>
      </c>
      <c r="G16724" s="7" t="n">
        <v>-128.71</v>
      </c>
    </row>
    <row r="16725" customFormat="false" ht="15" hidden="false" customHeight="false" outlineLevel="0" collapsed="false">
      <c r="A16725" s="7" t="s">
        <v>33</v>
      </c>
      <c r="B16725" s="7" t="s">
        <v>587</v>
      </c>
      <c r="C16725" s="7" t="s">
        <v>1488</v>
      </c>
      <c r="D16725" s="7" t="n">
        <v>2</v>
      </c>
      <c r="E16725" s="7" t="n">
        <v>154.48</v>
      </c>
      <c r="F16725" s="7" t="n">
        <v>0</v>
      </c>
      <c r="G16725" s="7" t="n">
        <v>0</v>
      </c>
    </row>
    <row r="16726" customFormat="false" ht="15" hidden="false" customHeight="false" outlineLevel="0" collapsed="false">
      <c r="A16726" s="7" t="s">
        <v>33</v>
      </c>
      <c r="B16726" s="7" t="s">
        <v>395</v>
      </c>
      <c r="C16726" s="7" t="s">
        <v>1273</v>
      </c>
      <c r="D16726" s="7" t="n">
        <v>0</v>
      </c>
      <c r="E16726" s="7" t="n">
        <v>0</v>
      </c>
      <c r="F16726" s="7" t="n">
        <v>1</v>
      </c>
      <c r="G16726" s="7" t="n">
        <v>175.5</v>
      </c>
    </row>
    <row r="16727" customFormat="false" ht="15" hidden="false" customHeight="false" outlineLevel="0" collapsed="false">
      <c r="A16727" s="7" t="s">
        <v>33</v>
      </c>
      <c r="B16727" s="7" t="s">
        <v>447</v>
      </c>
      <c r="C16727" s="7" t="s">
        <v>1273</v>
      </c>
      <c r="D16727" s="7" t="n">
        <v>3</v>
      </c>
      <c r="E16727" s="7" t="n">
        <v>526.5</v>
      </c>
      <c r="F16727" s="7" t="n">
        <v>0</v>
      </c>
      <c r="G16727" s="7" t="n">
        <v>0</v>
      </c>
    </row>
    <row r="16728" customFormat="false" ht="15" hidden="false" customHeight="false" outlineLevel="0" collapsed="false">
      <c r="A16728" s="7" t="s">
        <v>33</v>
      </c>
      <c r="B16728" s="7" t="s">
        <v>157</v>
      </c>
      <c r="C16728" s="7" t="s">
        <v>1276</v>
      </c>
      <c r="D16728" s="7" t="n">
        <v>2</v>
      </c>
      <c r="E16728" s="7" t="n">
        <v>144.68</v>
      </c>
      <c r="F16728" s="7" t="n">
        <v>0</v>
      </c>
      <c r="G16728" s="7" t="n">
        <v>0</v>
      </c>
    </row>
    <row r="16729" customFormat="false" ht="15" hidden="false" customHeight="false" outlineLevel="0" collapsed="false">
      <c r="A16729" s="7" t="s">
        <v>33</v>
      </c>
      <c r="B16729" s="7" t="s">
        <v>891</v>
      </c>
      <c r="C16729" s="7" t="s">
        <v>1530</v>
      </c>
      <c r="D16729" s="7" t="n">
        <v>2</v>
      </c>
      <c r="E16729" s="7" t="n">
        <v>129.78</v>
      </c>
      <c r="F16729" s="7" t="n">
        <v>0</v>
      </c>
      <c r="G16729" s="7" t="n">
        <v>0</v>
      </c>
    </row>
    <row r="16730" customFormat="false" ht="15" hidden="false" customHeight="false" outlineLevel="0" collapsed="false">
      <c r="A16730" s="7" t="s">
        <v>33</v>
      </c>
      <c r="B16730" s="7" t="s">
        <v>106</v>
      </c>
      <c r="C16730" s="7" t="s">
        <v>1291</v>
      </c>
      <c r="D16730" s="7" t="n">
        <v>4</v>
      </c>
      <c r="E16730" s="7" t="n">
        <v>97.72</v>
      </c>
      <c r="F16730" s="7" t="n">
        <v>1</v>
      </c>
      <c r="G16730" s="7" t="n">
        <v>24.43</v>
      </c>
    </row>
    <row r="16731" customFormat="false" ht="15" hidden="false" customHeight="false" outlineLevel="0" collapsed="false">
      <c r="A16731" s="7" t="s">
        <v>33</v>
      </c>
      <c r="B16731" s="7" t="s">
        <v>96</v>
      </c>
      <c r="C16731" s="7" t="s">
        <v>1291</v>
      </c>
      <c r="D16731" s="7" t="n">
        <v>1</v>
      </c>
      <c r="E16731" s="7" t="n">
        <v>24.43</v>
      </c>
      <c r="F16731" s="7" t="n">
        <v>1</v>
      </c>
      <c r="G16731" s="7" t="n">
        <v>24.43</v>
      </c>
    </row>
    <row r="16732" customFormat="false" ht="15" hidden="false" customHeight="false" outlineLevel="0" collapsed="false">
      <c r="A16732" s="7" t="s">
        <v>33</v>
      </c>
      <c r="B16732" s="7" t="s">
        <v>83</v>
      </c>
      <c r="C16732" s="7" t="s">
        <v>1303</v>
      </c>
      <c r="D16732" s="7" t="n">
        <v>19</v>
      </c>
      <c r="E16732" s="7" t="n">
        <v>864.5</v>
      </c>
      <c r="F16732" s="7" t="n">
        <v>0</v>
      </c>
      <c r="G16732" s="7" t="n">
        <v>0</v>
      </c>
    </row>
    <row r="16733" customFormat="false" ht="15" hidden="false" customHeight="false" outlineLevel="0" collapsed="false">
      <c r="A16733" s="7" t="s">
        <v>33</v>
      </c>
      <c r="B16733" s="7" t="s">
        <v>144</v>
      </c>
      <c r="C16733" s="7" t="s">
        <v>1320</v>
      </c>
      <c r="D16733" s="7" t="n">
        <v>1</v>
      </c>
      <c r="E16733" s="7" t="n">
        <v>63.27</v>
      </c>
      <c r="F16733" s="7" t="n">
        <v>4</v>
      </c>
      <c r="G16733" s="7" t="n">
        <v>253.08</v>
      </c>
    </row>
    <row r="16734" customFormat="false" ht="15" hidden="false" customHeight="false" outlineLevel="0" collapsed="false">
      <c r="A16734" s="7" t="s">
        <v>33</v>
      </c>
      <c r="B16734" s="7" t="s">
        <v>138</v>
      </c>
      <c r="C16734" s="7" t="s">
        <v>1320</v>
      </c>
      <c r="D16734" s="7" t="n">
        <v>5</v>
      </c>
      <c r="E16734" s="7" t="n">
        <v>316.35</v>
      </c>
      <c r="F16734" s="7" t="n">
        <v>0</v>
      </c>
      <c r="G16734" s="7" t="n">
        <v>0</v>
      </c>
    </row>
    <row r="16735" customFormat="false" ht="15" hidden="false" customHeight="false" outlineLevel="0" collapsed="false">
      <c r="A16735" s="7" t="s">
        <v>33</v>
      </c>
      <c r="B16735" s="7" t="s">
        <v>166</v>
      </c>
      <c r="C16735" s="7" t="s">
        <v>1320</v>
      </c>
      <c r="D16735" s="7" t="n">
        <v>4</v>
      </c>
      <c r="E16735" s="7" t="n">
        <v>253.08</v>
      </c>
      <c r="F16735" s="7" t="n">
        <v>0</v>
      </c>
      <c r="G16735" s="7" t="n">
        <v>0</v>
      </c>
    </row>
    <row r="16736" customFormat="false" ht="15" hidden="false" customHeight="false" outlineLevel="0" collapsed="false">
      <c r="A16736" s="7" t="s">
        <v>33</v>
      </c>
      <c r="B16736" s="7" t="s">
        <v>168</v>
      </c>
      <c r="C16736" s="7" t="s">
        <v>1326</v>
      </c>
      <c r="D16736" s="7" t="n">
        <v>0</v>
      </c>
      <c r="E16736" s="7" t="n">
        <v>0</v>
      </c>
      <c r="F16736" s="7" t="n">
        <v>1</v>
      </c>
      <c r="G16736" s="7" t="n">
        <v>12.82</v>
      </c>
    </row>
    <row r="16737" customFormat="false" ht="15" hidden="false" customHeight="false" outlineLevel="0" collapsed="false">
      <c r="A16737" s="7" t="s">
        <v>33</v>
      </c>
      <c r="B16737" s="7" t="s">
        <v>113</v>
      </c>
      <c r="C16737" s="7" t="s">
        <v>1330</v>
      </c>
      <c r="D16737" s="7" t="n">
        <v>4</v>
      </c>
      <c r="E16737" s="7" t="n">
        <v>115.72</v>
      </c>
      <c r="F16737" s="7" t="n">
        <v>0</v>
      </c>
      <c r="G16737" s="7" t="n">
        <v>0</v>
      </c>
    </row>
    <row r="16738" customFormat="false" ht="15" hidden="false" customHeight="false" outlineLevel="0" collapsed="false">
      <c r="A16738" s="7" t="s">
        <v>33</v>
      </c>
      <c r="B16738" s="7" t="s">
        <v>111</v>
      </c>
      <c r="C16738" s="7" t="s">
        <v>1330</v>
      </c>
      <c r="D16738" s="7" t="n">
        <v>9</v>
      </c>
      <c r="E16738" s="7" t="n">
        <v>260.37</v>
      </c>
      <c r="F16738" s="7" t="n">
        <v>0</v>
      </c>
      <c r="G16738" s="7" t="n">
        <v>0</v>
      </c>
    </row>
    <row r="16739" customFormat="false" ht="15" hidden="false" customHeight="false" outlineLevel="0" collapsed="false">
      <c r="A16739" s="7" t="s">
        <v>33</v>
      </c>
      <c r="B16739" s="7" t="s">
        <v>153</v>
      </c>
      <c r="C16739" s="7" t="s">
        <v>1330</v>
      </c>
      <c r="D16739" s="7" t="n">
        <v>3</v>
      </c>
      <c r="E16739" s="7" t="n">
        <v>86.79</v>
      </c>
      <c r="F16739" s="7" t="n">
        <v>0</v>
      </c>
      <c r="G16739" s="7" t="n">
        <v>0</v>
      </c>
    </row>
    <row r="16740" customFormat="false" ht="15" hidden="false" customHeight="false" outlineLevel="0" collapsed="false">
      <c r="A16740" s="7" t="s">
        <v>33</v>
      </c>
      <c r="B16740" s="7" t="s">
        <v>222</v>
      </c>
      <c r="C16740" s="7" t="s">
        <v>1331</v>
      </c>
      <c r="D16740" s="7" t="n">
        <v>1</v>
      </c>
      <c r="E16740" s="7" t="n">
        <v>42.17</v>
      </c>
      <c r="F16740" s="7" t="n">
        <v>2</v>
      </c>
      <c r="G16740" s="7" t="n">
        <v>84.34</v>
      </c>
    </row>
    <row r="16741" customFormat="false" ht="15" hidden="false" customHeight="false" outlineLevel="0" collapsed="false">
      <c r="A16741" s="7" t="s">
        <v>33</v>
      </c>
      <c r="B16741" s="7" t="s">
        <v>225</v>
      </c>
      <c r="C16741" s="7" t="s">
        <v>1331</v>
      </c>
      <c r="D16741" s="7" t="n">
        <v>1</v>
      </c>
      <c r="E16741" s="7" t="n">
        <v>42.17</v>
      </c>
      <c r="F16741" s="7" t="n">
        <v>0</v>
      </c>
      <c r="G16741" s="7" t="n">
        <v>0</v>
      </c>
    </row>
    <row r="16742" customFormat="false" ht="15" hidden="false" customHeight="false" outlineLevel="0" collapsed="false">
      <c r="A16742" s="7" t="s">
        <v>33</v>
      </c>
      <c r="B16742" s="7" t="s">
        <v>248</v>
      </c>
      <c r="C16742" s="7" t="s">
        <v>1331</v>
      </c>
      <c r="D16742" s="7" t="n">
        <v>2</v>
      </c>
      <c r="E16742" s="7" t="n">
        <v>84.34</v>
      </c>
      <c r="F16742" s="7" t="n">
        <v>0</v>
      </c>
      <c r="G16742" s="7" t="n">
        <v>0</v>
      </c>
    </row>
    <row r="16743" customFormat="false" ht="15" hidden="false" customHeight="false" outlineLevel="0" collapsed="false">
      <c r="A16743" s="7" t="s">
        <v>33</v>
      </c>
      <c r="B16743" s="7" t="s">
        <v>211</v>
      </c>
      <c r="C16743" s="7" t="s">
        <v>1341</v>
      </c>
      <c r="D16743" s="7" t="n">
        <v>5</v>
      </c>
      <c r="E16743" s="7" t="n">
        <v>117</v>
      </c>
      <c r="F16743" s="7" t="n">
        <v>0</v>
      </c>
      <c r="G16743" s="7" t="n">
        <v>0</v>
      </c>
    </row>
    <row r="16744" customFormat="false" ht="15" hidden="false" customHeight="false" outlineLevel="0" collapsed="false">
      <c r="A16744" s="7" t="s">
        <v>33</v>
      </c>
      <c r="B16744" s="7" t="s">
        <v>201</v>
      </c>
      <c r="C16744" s="7" t="s">
        <v>1344</v>
      </c>
      <c r="D16744" s="7" t="n">
        <v>4</v>
      </c>
      <c r="E16744" s="7" t="n">
        <v>38</v>
      </c>
      <c r="F16744" s="7" t="n">
        <v>1</v>
      </c>
      <c r="G16744" s="7" t="n">
        <v>9.5</v>
      </c>
    </row>
    <row r="16745" customFormat="false" ht="15" hidden="false" customHeight="false" outlineLevel="0" collapsed="false">
      <c r="A16745" s="7" t="s">
        <v>33</v>
      </c>
      <c r="B16745" s="7" t="s">
        <v>302</v>
      </c>
      <c r="C16745" s="7" t="s">
        <v>1346</v>
      </c>
      <c r="D16745" s="7" t="n">
        <v>0</v>
      </c>
      <c r="E16745" s="7" t="n">
        <v>0</v>
      </c>
      <c r="F16745" s="7" t="n">
        <v>1</v>
      </c>
      <c r="G16745" s="7" t="n">
        <v>12.95</v>
      </c>
    </row>
    <row r="16746" customFormat="false" ht="15" hidden="false" customHeight="false" outlineLevel="0" collapsed="false">
      <c r="A16746" s="7" t="s">
        <v>33</v>
      </c>
      <c r="B16746" s="7" t="s">
        <v>150</v>
      </c>
      <c r="C16746" s="7" t="s">
        <v>1349</v>
      </c>
      <c r="D16746" s="7" t="n">
        <v>5</v>
      </c>
      <c r="E16746" s="7" t="n">
        <v>60.9</v>
      </c>
      <c r="F16746" s="7" t="n">
        <v>1</v>
      </c>
      <c r="G16746" s="7" t="n">
        <v>12.18</v>
      </c>
    </row>
    <row r="16747" customFormat="false" ht="15" hidden="false" customHeight="false" outlineLevel="0" collapsed="false">
      <c r="A16747" s="7" t="s">
        <v>33</v>
      </c>
      <c r="B16747" s="7" t="s">
        <v>179</v>
      </c>
      <c r="C16747" s="7" t="s">
        <v>1357</v>
      </c>
      <c r="D16747" s="7" t="n">
        <v>3</v>
      </c>
      <c r="E16747" s="7" t="n">
        <v>48.6</v>
      </c>
      <c r="F16747" s="7" t="n">
        <v>0</v>
      </c>
      <c r="G16747" s="7" t="n">
        <v>0</v>
      </c>
    </row>
    <row r="16748" customFormat="false" ht="15" hidden="false" customHeight="false" outlineLevel="0" collapsed="false">
      <c r="A16748" s="7" t="s">
        <v>33</v>
      </c>
      <c r="B16748" s="7" t="s">
        <v>163</v>
      </c>
      <c r="C16748" s="7" t="s">
        <v>1357</v>
      </c>
      <c r="D16748" s="7" t="n">
        <v>0</v>
      </c>
      <c r="E16748" s="7" t="n">
        <v>0</v>
      </c>
      <c r="F16748" s="7" t="n">
        <v>1</v>
      </c>
      <c r="G16748" s="7" t="n">
        <v>17.82</v>
      </c>
    </row>
    <row r="16749" customFormat="false" ht="15" hidden="false" customHeight="false" outlineLevel="0" collapsed="false">
      <c r="A16749" s="7" t="s">
        <v>33</v>
      </c>
      <c r="B16749" s="7" t="s">
        <v>303</v>
      </c>
      <c r="C16749" s="7" t="s">
        <v>1376</v>
      </c>
      <c r="D16749" s="7" t="n">
        <v>5</v>
      </c>
      <c r="E16749" s="7" t="n">
        <v>92</v>
      </c>
      <c r="F16749" s="7" t="n">
        <v>0</v>
      </c>
      <c r="G16749" s="7" t="n">
        <v>0</v>
      </c>
    </row>
    <row r="16750" customFormat="false" ht="15" hidden="false" customHeight="false" outlineLevel="0" collapsed="false">
      <c r="A16750" s="7" t="s">
        <v>33</v>
      </c>
      <c r="B16750" s="7" t="s">
        <v>283</v>
      </c>
      <c r="C16750" s="7" t="s">
        <v>1376</v>
      </c>
      <c r="D16750" s="7" t="n">
        <v>5</v>
      </c>
      <c r="E16750" s="7" t="n">
        <v>92</v>
      </c>
      <c r="F16750" s="7" t="n">
        <v>0</v>
      </c>
      <c r="G16750" s="7" t="n">
        <v>0</v>
      </c>
    </row>
    <row r="16751" customFormat="false" ht="15" hidden="false" customHeight="false" outlineLevel="0" collapsed="false">
      <c r="A16751" s="7" t="s">
        <v>33</v>
      </c>
      <c r="B16751" s="7" t="s">
        <v>418</v>
      </c>
      <c r="C16751" s="7" t="s">
        <v>1378</v>
      </c>
      <c r="D16751" s="7" t="n">
        <v>1</v>
      </c>
      <c r="E16751" s="7" t="n">
        <v>18.4</v>
      </c>
      <c r="F16751" s="7" t="n">
        <v>0</v>
      </c>
      <c r="G16751" s="7" t="n">
        <v>0</v>
      </c>
    </row>
    <row r="16752" customFormat="false" ht="15" hidden="false" customHeight="false" outlineLevel="0" collapsed="false">
      <c r="A16752" s="7" t="s">
        <v>33</v>
      </c>
      <c r="B16752" s="7" t="s">
        <v>354</v>
      </c>
      <c r="C16752" s="7" t="s">
        <v>1378</v>
      </c>
      <c r="D16752" s="7" t="n">
        <v>0</v>
      </c>
      <c r="E16752" s="7" t="n">
        <v>0</v>
      </c>
      <c r="F16752" s="7" t="n">
        <v>6</v>
      </c>
      <c r="G16752" s="7" t="n">
        <v>110.4</v>
      </c>
    </row>
    <row r="16753" customFormat="false" ht="15" hidden="false" customHeight="false" outlineLevel="0" collapsed="false">
      <c r="A16753" s="7" t="s">
        <v>33</v>
      </c>
      <c r="B16753" s="7" t="s">
        <v>174</v>
      </c>
      <c r="C16753" s="7" t="s">
        <v>1379</v>
      </c>
      <c r="D16753" s="7" t="n">
        <v>7</v>
      </c>
      <c r="E16753" s="7" t="n">
        <v>292.67</v>
      </c>
      <c r="F16753" s="7" t="n">
        <v>0</v>
      </c>
      <c r="G16753" s="7" t="n">
        <v>0</v>
      </c>
    </row>
    <row r="16754" customFormat="false" ht="15" hidden="false" customHeight="false" outlineLevel="0" collapsed="false">
      <c r="A16754" s="7" t="s">
        <v>33</v>
      </c>
      <c r="B16754" s="7" t="s">
        <v>284</v>
      </c>
      <c r="C16754" s="7" t="s">
        <v>1381</v>
      </c>
      <c r="D16754" s="7" t="n">
        <v>5</v>
      </c>
      <c r="E16754" s="7" t="n">
        <v>324.45</v>
      </c>
      <c r="F16754" s="7" t="n">
        <v>0</v>
      </c>
      <c r="G16754" s="7" t="n">
        <v>0</v>
      </c>
    </row>
    <row r="16755" customFormat="false" ht="15" hidden="false" customHeight="false" outlineLevel="0" collapsed="false">
      <c r="A16755" s="7" t="s">
        <v>33</v>
      </c>
      <c r="B16755" s="7" t="s">
        <v>148</v>
      </c>
      <c r="C16755" s="7" t="s">
        <v>1387</v>
      </c>
      <c r="D16755" s="7" t="n">
        <v>11</v>
      </c>
      <c r="E16755" s="7" t="n">
        <v>181.5</v>
      </c>
      <c r="F16755" s="7" t="n">
        <v>7</v>
      </c>
      <c r="G16755" s="7" t="n">
        <v>115.5</v>
      </c>
    </row>
    <row r="16756" customFormat="false" ht="15" hidden="false" customHeight="false" outlineLevel="0" collapsed="false">
      <c r="A16756" s="7" t="s">
        <v>33</v>
      </c>
      <c r="B16756" s="7" t="s">
        <v>139</v>
      </c>
      <c r="C16756" s="7" t="s">
        <v>1387</v>
      </c>
      <c r="D16756" s="7" t="n">
        <v>5</v>
      </c>
      <c r="E16756" s="7" t="n">
        <v>82.5</v>
      </c>
      <c r="F16756" s="7" t="n">
        <v>4</v>
      </c>
      <c r="G16756" s="7" t="n">
        <v>66</v>
      </c>
    </row>
    <row r="16757" customFormat="false" ht="15" hidden="false" customHeight="false" outlineLevel="0" collapsed="false">
      <c r="A16757" s="7" t="s">
        <v>33</v>
      </c>
      <c r="B16757" s="7" t="s">
        <v>181</v>
      </c>
      <c r="C16757" s="7" t="s">
        <v>1387</v>
      </c>
      <c r="D16757" s="7" t="n">
        <v>5</v>
      </c>
      <c r="E16757" s="7" t="n">
        <v>82.5</v>
      </c>
      <c r="F16757" s="7" t="n">
        <v>1</v>
      </c>
      <c r="G16757" s="7" t="n">
        <v>16.5</v>
      </c>
    </row>
    <row r="16758" customFormat="false" ht="15" hidden="false" customHeight="false" outlineLevel="0" collapsed="false">
      <c r="A16758" s="7" t="s">
        <v>33</v>
      </c>
      <c r="B16758" s="7" t="s">
        <v>257</v>
      </c>
      <c r="C16758" s="7" t="s">
        <v>1387</v>
      </c>
      <c r="D16758" s="7" t="n">
        <v>2</v>
      </c>
      <c r="E16758" s="7" t="n">
        <v>33</v>
      </c>
      <c r="F16758" s="7" t="n">
        <v>0</v>
      </c>
      <c r="G16758" s="7" t="n">
        <v>0</v>
      </c>
    </row>
    <row r="16759" customFormat="false" ht="15" hidden="false" customHeight="false" outlineLevel="0" collapsed="false">
      <c r="A16759" s="7" t="s">
        <v>33</v>
      </c>
      <c r="B16759" s="7" t="s">
        <v>133</v>
      </c>
      <c r="C16759" s="7" t="s">
        <v>1390</v>
      </c>
      <c r="D16759" s="7" t="n">
        <v>1</v>
      </c>
      <c r="E16759" s="7" t="n">
        <v>20.5</v>
      </c>
      <c r="F16759" s="7" t="n">
        <v>0</v>
      </c>
      <c r="G16759" s="7" t="n">
        <v>0</v>
      </c>
    </row>
    <row r="16760" customFormat="false" ht="15" hidden="false" customHeight="false" outlineLevel="0" collapsed="false">
      <c r="A16760" s="7" t="s">
        <v>33</v>
      </c>
      <c r="B16760" s="7" t="s">
        <v>154</v>
      </c>
      <c r="C16760" s="7" t="s">
        <v>1390</v>
      </c>
      <c r="D16760" s="7" t="n">
        <v>2</v>
      </c>
      <c r="E16760" s="7" t="n">
        <v>41</v>
      </c>
      <c r="F16760" s="7" t="n">
        <v>1</v>
      </c>
      <c r="G16760" s="7" t="n">
        <v>20.5</v>
      </c>
    </row>
    <row r="16761" customFormat="false" ht="15" hidden="false" customHeight="false" outlineLevel="0" collapsed="false">
      <c r="A16761" s="7" t="s">
        <v>33</v>
      </c>
      <c r="B16761" s="7" t="s">
        <v>167</v>
      </c>
      <c r="C16761" s="7" t="s">
        <v>1390</v>
      </c>
      <c r="D16761" s="7" t="n">
        <v>2</v>
      </c>
      <c r="E16761" s="7" t="n">
        <v>41</v>
      </c>
      <c r="F16761" s="7" t="n">
        <v>0</v>
      </c>
      <c r="G16761" s="7" t="n">
        <v>0</v>
      </c>
    </row>
    <row r="16762" customFormat="false" ht="15" hidden="false" customHeight="false" outlineLevel="0" collapsed="false">
      <c r="A16762" s="7" t="s">
        <v>33</v>
      </c>
      <c r="B16762" s="7" t="s">
        <v>846</v>
      </c>
      <c r="C16762" s="7" t="s">
        <v>1512</v>
      </c>
      <c r="D16762" s="7" t="n">
        <v>1</v>
      </c>
      <c r="E16762" s="7" t="n">
        <v>129.81</v>
      </c>
      <c r="F16762" s="7" t="n">
        <v>0</v>
      </c>
      <c r="G16762" s="7" t="n">
        <v>0</v>
      </c>
    </row>
    <row r="16763" customFormat="false" ht="15" hidden="false" customHeight="false" outlineLevel="0" collapsed="false">
      <c r="A16763" s="7" t="s">
        <v>33</v>
      </c>
      <c r="B16763" s="7" t="s">
        <v>128</v>
      </c>
      <c r="C16763" s="7" t="s">
        <v>1421</v>
      </c>
      <c r="D16763" s="7" t="n">
        <v>3</v>
      </c>
      <c r="E16763" s="7" t="n">
        <v>75</v>
      </c>
      <c r="F16763" s="7" t="n">
        <v>0</v>
      </c>
      <c r="G16763" s="7" t="n">
        <v>0</v>
      </c>
    </row>
    <row r="16764" customFormat="false" ht="15" hidden="false" customHeight="false" outlineLevel="0" collapsed="false">
      <c r="A16764" s="7" t="s">
        <v>33</v>
      </c>
      <c r="B16764" s="7" t="s">
        <v>126</v>
      </c>
      <c r="C16764" s="7" t="s">
        <v>1421</v>
      </c>
      <c r="D16764" s="7" t="n">
        <v>6</v>
      </c>
      <c r="E16764" s="7" t="n">
        <v>150</v>
      </c>
      <c r="F16764" s="7" t="n">
        <v>0</v>
      </c>
      <c r="G16764" s="7" t="n">
        <v>0</v>
      </c>
    </row>
    <row r="16765" customFormat="false" ht="15" hidden="false" customHeight="false" outlineLevel="0" collapsed="false">
      <c r="A16765" s="7" t="s">
        <v>33</v>
      </c>
      <c r="B16765" s="7" t="s">
        <v>122</v>
      </c>
      <c r="C16765" s="7" t="s">
        <v>1421</v>
      </c>
      <c r="D16765" s="7" t="n">
        <v>6</v>
      </c>
      <c r="E16765" s="7" t="n">
        <v>150</v>
      </c>
      <c r="F16765" s="7" t="n">
        <v>3</v>
      </c>
      <c r="G16765" s="7" t="n">
        <v>75</v>
      </c>
    </row>
    <row r="16766" customFormat="false" ht="15" hidden="false" customHeight="false" outlineLevel="0" collapsed="false">
      <c r="A16766" s="7" t="s">
        <v>33</v>
      </c>
      <c r="B16766" s="7" t="s">
        <v>142</v>
      </c>
      <c r="C16766" s="7" t="s">
        <v>1421</v>
      </c>
      <c r="D16766" s="7" t="n">
        <v>2</v>
      </c>
      <c r="E16766" s="7" t="n">
        <v>50</v>
      </c>
      <c r="F16766" s="7" t="n">
        <v>0</v>
      </c>
      <c r="G16766" s="7" t="n">
        <v>0</v>
      </c>
    </row>
    <row r="16767" customFormat="false" ht="15" hidden="false" customHeight="false" outlineLevel="0" collapsed="false">
      <c r="A16767" s="7" t="s">
        <v>33</v>
      </c>
      <c r="B16767" s="7" t="s">
        <v>130</v>
      </c>
      <c r="C16767" s="7" t="s">
        <v>1425</v>
      </c>
      <c r="D16767" s="7" t="n">
        <v>5</v>
      </c>
      <c r="E16767" s="7" t="n">
        <v>175</v>
      </c>
      <c r="F16767" s="7" t="n">
        <v>0</v>
      </c>
      <c r="G16767" s="7" t="n">
        <v>0</v>
      </c>
    </row>
    <row r="16768" customFormat="false" ht="15" hidden="false" customHeight="false" outlineLevel="0" collapsed="false">
      <c r="A16768" s="7" t="s">
        <v>33</v>
      </c>
      <c r="B16768" s="7" t="s">
        <v>152</v>
      </c>
      <c r="C16768" s="7" t="s">
        <v>1425</v>
      </c>
      <c r="D16768" s="7" t="n">
        <v>0</v>
      </c>
      <c r="E16768" s="7" t="n">
        <v>0</v>
      </c>
      <c r="F16768" s="7" t="n">
        <v>1</v>
      </c>
      <c r="G16768" s="7" t="n">
        <v>35</v>
      </c>
    </row>
    <row r="16769" customFormat="false" ht="15" hidden="false" customHeight="false" outlineLevel="0" collapsed="false">
      <c r="A16769" s="7" t="s">
        <v>33</v>
      </c>
      <c r="B16769" s="7" t="s">
        <v>198</v>
      </c>
      <c r="C16769" s="7" t="s">
        <v>1425</v>
      </c>
      <c r="D16769" s="7" t="n">
        <v>1</v>
      </c>
      <c r="E16769" s="7" t="n">
        <v>35</v>
      </c>
      <c r="F16769" s="7" t="n">
        <v>0</v>
      </c>
      <c r="G16769" s="7" t="n">
        <v>0</v>
      </c>
    </row>
    <row r="16770" customFormat="false" ht="15" hidden="false" customHeight="false" outlineLevel="0" collapsed="false">
      <c r="A16770" s="7" t="s">
        <v>33</v>
      </c>
      <c r="B16770" s="7" t="s">
        <v>191</v>
      </c>
      <c r="C16770" s="7" t="s">
        <v>1425</v>
      </c>
      <c r="D16770" s="7" t="n">
        <v>2</v>
      </c>
      <c r="E16770" s="7" t="n">
        <v>70</v>
      </c>
      <c r="F16770" s="7" t="n">
        <v>0</v>
      </c>
      <c r="G16770" s="7" t="n">
        <v>0</v>
      </c>
    </row>
    <row r="16771" customFormat="false" ht="15" hidden="false" customHeight="false" outlineLevel="0" collapsed="false">
      <c r="A16771" s="7" t="s">
        <v>33</v>
      </c>
      <c r="B16771" s="7" t="s">
        <v>232</v>
      </c>
      <c r="C16771" s="7" t="s">
        <v>1432</v>
      </c>
      <c r="D16771" s="7" t="n">
        <v>2</v>
      </c>
      <c r="E16771" s="7" t="n">
        <v>34</v>
      </c>
      <c r="F16771" s="7" t="n">
        <v>0</v>
      </c>
      <c r="G16771" s="7" t="n">
        <v>0</v>
      </c>
    </row>
    <row r="16772" customFormat="false" ht="15" hidden="false" customHeight="false" outlineLevel="0" collapsed="false">
      <c r="A16772" s="7" t="s">
        <v>33</v>
      </c>
      <c r="B16772" s="7" t="s">
        <v>212</v>
      </c>
      <c r="C16772" s="7" t="s">
        <v>1432</v>
      </c>
      <c r="D16772" s="7" t="n">
        <v>3</v>
      </c>
      <c r="E16772" s="7" t="n">
        <v>51</v>
      </c>
      <c r="F16772" s="7" t="n">
        <v>0</v>
      </c>
      <c r="G16772" s="7" t="n">
        <v>0</v>
      </c>
    </row>
    <row r="16773" customFormat="false" ht="15" hidden="false" customHeight="false" outlineLevel="0" collapsed="false">
      <c r="A16773" s="7" t="s">
        <v>33</v>
      </c>
      <c r="B16773" s="7" t="s">
        <v>312</v>
      </c>
      <c r="C16773" s="7" t="s">
        <v>1432</v>
      </c>
      <c r="D16773" s="7" t="n">
        <v>4</v>
      </c>
      <c r="E16773" s="7" t="n">
        <v>68</v>
      </c>
      <c r="F16773" s="7" t="n">
        <v>0</v>
      </c>
      <c r="G16773" s="7" t="n">
        <v>0</v>
      </c>
    </row>
    <row r="16774" customFormat="false" ht="15" hidden="false" customHeight="false" outlineLevel="0" collapsed="false">
      <c r="A16774" s="7" t="s">
        <v>33</v>
      </c>
      <c r="B16774" s="7" t="s">
        <v>416</v>
      </c>
      <c r="C16774" s="7" t="s">
        <v>1432</v>
      </c>
      <c r="D16774" s="7" t="n">
        <v>2</v>
      </c>
      <c r="E16774" s="7" t="n">
        <v>34</v>
      </c>
      <c r="F16774" s="7" t="n">
        <v>0</v>
      </c>
      <c r="G16774" s="7" t="n">
        <v>0</v>
      </c>
    </row>
    <row r="16775" customFormat="false" ht="15" hidden="false" customHeight="false" outlineLevel="0" collapsed="false">
      <c r="A16775" s="7" t="s">
        <v>33</v>
      </c>
      <c r="B16775" s="7" t="s">
        <v>192</v>
      </c>
      <c r="C16775" s="7" t="s">
        <v>1311</v>
      </c>
      <c r="D16775" s="7" t="n">
        <v>17</v>
      </c>
      <c r="E16775" s="7" t="n">
        <v>340</v>
      </c>
      <c r="F16775" s="7" t="n">
        <v>0</v>
      </c>
      <c r="G16775" s="7" t="n">
        <v>0</v>
      </c>
    </row>
    <row r="16776" customFormat="false" ht="15" hidden="false" customHeight="false" outlineLevel="0" collapsed="false">
      <c r="A16776" s="7" t="s">
        <v>33</v>
      </c>
      <c r="B16776" s="7" t="s">
        <v>587</v>
      </c>
      <c r="C16776" s="7" t="s">
        <v>1488</v>
      </c>
      <c r="D16776" s="7" t="n">
        <v>1</v>
      </c>
      <c r="E16776" s="7" t="n">
        <v>77.24</v>
      </c>
      <c r="F16776" s="7" t="n">
        <v>0</v>
      </c>
      <c r="G16776" s="7" t="n">
        <v>0</v>
      </c>
    </row>
    <row r="16777" customFormat="false" ht="15" hidden="false" customHeight="false" outlineLevel="0" collapsed="false">
      <c r="A16777" s="7" t="s">
        <v>33</v>
      </c>
      <c r="B16777" s="7" t="s">
        <v>207</v>
      </c>
      <c r="C16777" s="7" t="s">
        <v>1269</v>
      </c>
      <c r="D16777" s="7" t="n">
        <v>1</v>
      </c>
      <c r="E16777" s="7" t="n">
        <v>65</v>
      </c>
      <c r="F16777" s="7" t="n">
        <v>0</v>
      </c>
      <c r="G16777" s="7" t="n">
        <v>0</v>
      </c>
    </row>
    <row r="16778" customFormat="false" ht="15" hidden="false" customHeight="false" outlineLevel="0" collapsed="false">
      <c r="A16778" s="7" t="s">
        <v>33</v>
      </c>
      <c r="B16778" s="7" t="s">
        <v>661</v>
      </c>
      <c r="C16778" s="7" t="s">
        <v>1279</v>
      </c>
      <c r="D16778" s="7" t="n">
        <v>1</v>
      </c>
      <c r="E16778" s="7" t="n">
        <v>113.58</v>
      </c>
      <c r="F16778" s="7" t="n">
        <v>0</v>
      </c>
      <c r="G16778" s="7" t="n">
        <v>0</v>
      </c>
    </row>
    <row r="16779" customFormat="false" ht="15" hidden="false" customHeight="false" outlineLevel="0" collapsed="false">
      <c r="A16779" s="7" t="s">
        <v>33</v>
      </c>
      <c r="B16779" s="7" t="s">
        <v>83</v>
      </c>
      <c r="C16779" s="7" t="s">
        <v>1303</v>
      </c>
      <c r="D16779" s="7" t="n">
        <v>1</v>
      </c>
      <c r="E16779" s="7" t="n">
        <v>45.5</v>
      </c>
      <c r="F16779" s="7" t="n">
        <v>0</v>
      </c>
      <c r="G16779" s="7" t="n">
        <v>0</v>
      </c>
    </row>
    <row r="16780" customFormat="false" ht="15" hidden="false" customHeight="false" outlineLevel="0" collapsed="false">
      <c r="A16780" s="7" t="s">
        <v>33</v>
      </c>
      <c r="B16780" s="7" t="s">
        <v>187</v>
      </c>
      <c r="C16780" s="7" t="s">
        <v>1309</v>
      </c>
      <c r="D16780" s="7" t="n">
        <v>1</v>
      </c>
      <c r="E16780" s="7" t="n">
        <v>77.8</v>
      </c>
      <c r="F16780" s="7" t="n">
        <v>0</v>
      </c>
      <c r="G16780" s="7" t="n">
        <v>0</v>
      </c>
    </row>
    <row r="16781" customFormat="false" ht="15" hidden="false" customHeight="false" outlineLevel="0" collapsed="false">
      <c r="A16781" s="7" t="s">
        <v>33</v>
      </c>
      <c r="B16781" s="7" t="s">
        <v>144</v>
      </c>
      <c r="C16781" s="7" t="s">
        <v>1320</v>
      </c>
      <c r="D16781" s="7" t="n">
        <v>1</v>
      </c>
      <c r="E16781" s="7" t="n">
        <v>63.27</v>
      </c>
      <c r="F16781" s="7" t="n">
        <v>0</v>
      </c>
      <c r="G16781" s="7" t="n">
        <v>0</v>
      </c>
    </row>
    <row r="16782" customFormat="false" ht="15" hidden="false" customHeight="false" outlineLevel="0" collapsed="false">
      <c r="A16782" s="7" t="s">
        <v>33</v>
      </c>
      <c r="B16782" s="7" t="s">
        <v>218</v>
      </c>
      <c r="C16782" s="7" t="s">
        <v>1320</v>
      </c>
      <c r="D16782" s="7" t="n">
        <v>2</v>
      </c>
      <c r="E16782" s="7" t="n">
        <v>126.54</v>
      </c>
      <c r="F16782" s="7" t="n">
        <v>0</v>
      </c>
      <c r="G16782" s="7" t="n">
        <v>0</v>
      </c>
    </row>
    <row r="16783" customFormat="false" ht="15" hidden="false" customHeight="false" outlineLevel="0" collapsed="false">
      <c r="A16783" s="7" t="s">
        <v>33</v>
      </c>
      <c r="B16783" s="7" t="s">
        <v>166</v>
      </c>
      <c r="C16783" s="7" t="s">
        <v>1320</v>
      </c>
      <c r="D16783" s="7" t="n">
        <v>1</v>
      </c>
      <c r="E16783" s="7" t="n">
        <v>63.27</v>
      </c>
      <c r="F16783" s="7" t="n">
        <v>0</v>
      </c>
      <c r="G16783" s="7" t="n">
        <v>0</v>
      </c>
    </row>
    <row r="16784" customFormat="false" ht="15" hidden="false" customHeight="false" outlineLevel="0" collapsed="false">
      <c r="A16784" s="7" t="s">
        <v>33</v>
      </c>
      <c r="B16784" s="7" t="s">
        <v>111</v>
      </c>
      <c r="C16784" s="7" t="s">
        <v>1330</v>
      </c>
      <c r="D16784" s="7" t="n">
        <v>1</v>
      </c>
      <c r="E16784" s="7" t="n">
        <v>28.93</v>
      </c>
      <c r="F16784" s="7" t="n">
        <v>0</v>
      </c>
      <c r="G16784" s="7" t="n">
        <v>0</v>
      </c>
    </row>
    <row r="16785" customFormat="false" ht="15" hidden="false" customHeight="false" outlineLevel="0" collapsed="false">
      <c r="A16785" s="7" t="s">
        <v>33</v>
      </c>
      <c r="B16785" s="7" t="s">
        <v>153</v>
      </c>
      <c r="C16785" s="7" t="s">
        <v>1330</v>
      </c>
      <c r="D16785" s="7" t="n">
        <v>1</v>
      </c>
      <c r="E16785" s="7" t="n">
        <v>28.93</v>
      </c>
      <c r="F16785" s="7" t="n">
        <v>0</v>
      </c>
      <c r="G16785" s="7" t="n">
        <v>0</v>
      </c>
    </row>
    <row r="16786" customFormat="false" ht="15" hidden="false" customHeight="false" outlineLevel="0" collapsed="false">
      <c r="A16786" s="7" t="s">
        <v>33</v>
      </c>
      <c r="B16786" s="7" t="s">
        <v>499</v>
      </c>
      <c r="C16786" s="7" t="s">
        <v>1331</v>
      </c>
      <c r="D16786" s="7" t="n">
        <v>1</v>
      </c>
      <c r="E16786" s="7" t="n">
        <v>42.17</v>
      </c>
      <c r="F16786" s="7" t="n">
        <v>0</v>
      </c>
      <c r="G16786" s="7" t="n">
        <v>0</v>
      </c>
    </row>
    <row r="16787" customFormat="false" ht="15" hidden="false" customHeight="false" outlineLevel="0" collapsed="false">
      <c r="A16787" s="7" t="s">
        <v>33</v>
      </c>
      <c r="B16787" s="7" t="s">
        <v>141</v>
      </c>
      <c r="C16787" s="7" t="s">
        <v>1334</v>
      </c>
      <c r="D16787" s="7" t="n">
        <v>1</v>
      </c>
      <c r="E16787" s="7" t="n">
        <v>17</v>
      </c>
      <c r="F16787" s="7" t="n">
        <v>0</v>
      </c>
      <c r="G16787" s="7" t="n">
        <v>0</v>
      </c>
    </row>
    <row r="16788" customFormat="false" ht="15" hidden="false" customHeight="false" outlineLevel="0" collapsed="false">
      <c r="A16788" s="7" t="s">
        <v>33</v>
      </c>
      <c r="B16788" s="7" t="s">
        <v>310</v>
      </c>
      <c r="C16788" s="7" t="s">
        <v>1334</v>
      </c>
      <c r="D16788" s="7" t="n">
        <v>1</v>
      </c>
      <c r="E16788" s="7" t="n">
        <v>17</v>
      </c>
      <c r="F16788" s="7" t="n">
        <v>0</v>
      </c>
      <c r="G16788" s="7" t="n">
        <v>0</v>
      </c>
    </row>
    <row r="16789" customFormat="false" ht="15" hidden="false" customHeight="false" outlineLevel="0" collapsed="false">
      <c r="A16789" s="7" t="s">
        <v>33</v>
      </c>
      <c r="B16789" s="7" t="s">
        <v>211</v>
      </c>
      <c r="C16789" s="7" t="s">
        <v>1341</v>
      </c>
      <c r="D16789" s="7" t="n">
        <v>1</v>
      </c>
      <c r="E16789" s="7" t="n">
        <v>23.4</v>
      </c>
      <c r="F16789" s="7" t="n">
        <v>0</v>
      </c>
      <c r="G16789" s="7" t="n">
        <v>0</v>
      </c>
    </row>
    <row r="16790" customFormat="false" ht="15" hidden="false" customHeight="false" outlineLevel="0" collapsed="false">
      <c r="A16790" s="7" t="s">
        <v>33</v>
      </c>
      <c r="B16790" s="7" t="s">
        <v>246</v>
      </c>
      <c r="C16790" s="7" t="s">
        <v>1345</v>
      </c>
      <c r="D16790" s="7" t="n">
        <v>3</v>
      </c>
      <c r="E16790" s="7" t="n">
        <v>28.5</v>
      </c>
      <c r="F16790" s="7" t="n">
        <v>0</v>
      </c>
      <c r="G16790" s="7" t="n">
        <v>0</v>
      </c>
    </row>
    <row r="16791" customFormat="false" ht="15" hidden="false" customHeight="false" outlineLevel="0" collapsed="false">
      <c r="A16791" s="7" t="s">
        <v>33</v>
      </c>
      <c r="B16791" s="7" t="s">
        <v>302</v>
      </c>
      <c r="C16791" s="7" t="s">
        <v>1346</v>
      </c>
      <c r="D16791" s="7" t="n">
        <v>3</v>
      </c>
      <c r="E16791" s="7" t="n">
        <v>38.85</v>
      </c>
      <c r="F16791" s="7" t="n">
        <v>0</v>
      </c>
      <c r="G16791" s="7" t="n">
        <v>0</v>
      </c>
    </row>
    <row r="16792" customFormat="false" ht="15" hidden="false" customHeight="false" outlineLevel="0" collapsed="false">
      <c r="A16792" s="7" t="s">
        <v>33</v>
      </c>
      <c r="B16792" s="7" t="s">
        <v>297</v>
      </c>
      <c r="C16792" s="7" t="s">
        <v>1348</v>
      </c>
      <c r="D16792" s="7" t="n">
        <v>1</v>
      </c>
      <c r="E16792" s="7" t="n">
        <v>8.08</v>
      </c>
      <c r="F16792" s="7" t="n">
        <v>0</v>
      </c>
      <c r="G16792" s="7" t="n">
        <v>0</v>
      </c>
    </row>
    <row r="16793" customFormat="false" ht="15" hidden="false" customHeight="false" outlineLevel="0" collapsed="false">
      <c r="A16793" s="7" t="s">
        <v>33</v>
      </c>
      <c r="B16793" s="7" t="s">
        <v>150</v>
      </c>
      <c r="C16793" s="7" t="s">
        <v>1349</v>
      </c>
      <c r="D16793" s="7" t="n">
        <v>5</v>
      </c>
      <c r="E16793" s="7" t="n">
        <v>60.9</v>
      </c>
      <c r="F16793" s="7" t="n">
        <v>0</v>
      </c>
      <c r="G16793" s="7" t="n">
        <v>0</v>
      </c>
    </row>
    <row r="16794" customFormat="false" ht="15" hidden="false" customHeight="false" outlineLevel="0" collapsed="false">
      <c r="A16794" s="7" t="s">
        <v>33</v>
      </c>
      <c r="B16794" s="7" t="s">
        <v>167</v>
      </c>
      <c r="C16794" s="7" t="s">
        <v>1390</v>
      </c>
      <c r="D16794" s="7" t="n">
        <v>1</v>
      </c>
      <c r="E16794" s="7" t="n">
        <v>20.5</v>
      </c>
      <c r="F16794" s="7" t="n">
        <v>0</v>
      </c>
      <c r="G16794" s="7" t="n">
        <v>0</v>
      </c>
    </row>
    <row r="16795" customFormat="false" ht="15" hidden="false" customHeight="false" outlineLevel="0" collapsed="false">
      <c r="A16795" s="7" t="s">
        <v>33</v>
      </c>
      <c r="B16795" s="7" t="s">
        <v>130</v>
      </c>
      <c r="C16795" s="7" t="s">
        <v>1425</v>
      </c>
      <c r="D16795" s="7" t="n">
        <v>1</v>
      </c>
      <c r="E16795" s="7" t="n">
        <v>35</v>
      </c>
      <c r="F16795" s="7" t="n">
        <v>0</v>
      </c>
      <c r="G16795" s="7" t="n">
        <v>0</v>
      </c>
    </row>
    <row r="16796" customFormat="false" ht="15" hidden="false" customHeight="false" outlineLevel="0" collapsed="false">
      <c r="A16796" s="7" t="s">
        <v>33</v>
      </c>
      <c r="B16796" s="7" t="s">
        <v>152</v>
      </c>
      <c r="C16796" s="7" t="s">
        <v>1425</v>
      </c>
      <c r="D16796" s="7" t="n">
        <v>1</v>
      </c>
      <c r="E16796" s="7" t="n">
        <v>35</v>
      </c>
      <c r="F16796" s="7" t="n">
        <v>0</v>
      </c>
      <c r="G16796" s="7" t="n">
        <v>0</v>
      </c>
    </row>
    <row r="16797" customFormat="false" ht="15" hidden="false" customHeight="false" outlineLevel="0" collapsed="false">
      <c r="A16797" s="7" t="s">
        <v>33</v>
      </c>
      <c r="B16797" s="7" t="s">
        <v>120</v>
      </c>
      <c r="C16797" s="7" t="s">
        <v>1451</v>
      </c>
      <c r="D16797" s="7" t="n">
        <v>5</v>
      </c>
      <c r="E16797" s="7" t="n">
        <v>67</v>
      </c>
      <c r="F16797" s="7" t="n">
        <v>0</v>
      </c>
      <c r="G16797" s="7" t="n">
        <v>0</v>
      </c>
    </row>
    <row r="16798" customFormat="false" ht="15" hidden="false" customHeight="false" outlineLevel="0" collapsed="false">
      <c r="A16798" s="7" t="s">
        <v>33</v>
      </c>
      <c r="B16798" s="7" t="s">
        <v>884</v>
      </c>
      <c r="C16798" s="7" t="s">
        <v>1436</v>
      </c>
      <c r="D16798" s="7" t="n">
        <v>1</v>
      </c>
      <c r="E16798" s="7" t="n">
        <v>36</v>
      </c>
      <c r="F16798" s="7" t="n">
        <v>0</v>
      </c>
      <c r="G16798" s="7" t="n">
        <v>0</v>
      </c>
    </row>
    <row r="16799" customFormat="false" ht="15" hidden="false" customHeight="false" outlineLevel="0" collapsed="false">
      <c r="A16799" s="7" t="s">
        <v>33</v>
      </c>
      <c r="B16799" s="7" t="s">
        <v>868</v>
      </c>
      <c r="C16799" s="7" t="s">
        <v>1573</v>
      </c>
      <c r="D16799" s="7" t="n">
        <v>1</v>
      </c>
      <c r="E16799" s="7" t="n">
        <v>18.5</v>
      </c>
      <c r="F16799" s="7" t="n">
        <v>0</v>
      </c>
      <c r="G16799" s="7" t="n">
        <v>0</v>
      </c>
    </row>
    <row r="16800" customFormat="false" ht="15" hidden="false" customHeight="false" outlineLevel="0" collapsed="false">
      <c r="A16800" s="7" t="s">
        <v>33</v>
      </c>
      <c r="B16800" s="7" t="s">
        <v>194</v>
      </c>
      <c r="C16800" s="7" t="s">
        <v>1269</v>
      </c>
      <c r="D16800" s="7" t="n">
        <v>2</v>
      </c>
      <c r="E16800" s="7" t="n">
        <v>130</v>
      </c>
      <c r="F16800" s="7" t="n">
        <v>0</v>
      </c>
      <c r="G16800" s="7" t="n">
        <v>0</v>
      </c>
    </row>
    <row r="16801" customFormat="false" ht="15" hidden="false" customHeight="false" outlineLevel="0" collapsed="false">
      <c r="A16801" s="7" t="s">
        <v>33</v>
      </c>
      <c r="B16801" s="7" t="s">
        <v>207</v>
      </c>
      <c r="C16801" s="7" t="s">
        <v>1269</v>
      </c>
      <c r="D16801" s="7" t="n">
        <v>0</v>
      </c>
      <c r="E16801" s="7" t="n">
        <v>0</v>
      </c>
      <c r="F16801" s="7" t="n">
        <v>1</v>
      </c>
      <c r="G16801" s="7" t="n">
        <v>65</v>
      </c>
    </row>
    <row r="16802" customFormat="false" ht="15" hidden="false" customHeight="false" outlineLevel="0" collapsed="false">
      <c r="A16802" s="7" t="s">
        <v>33</v>
      </c>
      <c r="B16802" s="7" t="s">
        <v>86</v>
      </c>
      <c r="C16802" s="7" t="s">
        <v>1271</v>
      </c>
      <c r="D16802" s="7" t="n">
        <v>5</v>
      </c>
      <c r="E16802" s="7" t="n">
        <v>325</v>
      </c>
      <c r="F16802" s="7" t="n">
        <v>0</v>
      </c>
      <c r="G16802" s="7" t="n">
        <v>0</v>
      </c>
    </row>
    <row r="16803" customFormat="false" ht="15" hidden="false" customHeight="false" outlineLevel="0" collapsed="false">
      <c r="A16803" s="7" t="s">
        <v>33</v>
      </c>
      <c r="B16803" s="7" t="s">
        <v>98</v>
      </c>
      <c r="C16803" s="7" t="s">
        <v>1271</v>
      </c>
      <c r="D16803" s="7" t="n">
        <v>2</v>
      </c>
      <c r="E16803" s="7" t="n">
        <v>130</v>
      </c>
      <c r="F16803" s="7" t="n">
        <v>2</v>
      </c>
      <c r="G16803" s="7" t="n">
        <v>130</v>
      </c>
    </row>
    <row r="16804" customFormat="false" ht="15" hidden="false" customHeight="false" outlineLevel="0" collapsed="false">
      <c r="A16804" s="7" t="s">
        <v>33</v>
      </c>
      <c r="B16804" s="7" t="s">
        <v>88</v>
      </c>
      <c r="C16804" s="7" t="s">
        <v>1271</v>
      </c>
      <c r="D16804" s="7" t="n">
        <v>2</v>
      </c>
      <c r="E16804" s="7" t="n">
        <v>130</v>
      </c>
      <c r="F16804" s="7" t="n">
        <v>3</v>
      </c>
      <c r="G16804" s="7" t="n">
        <v>195</v>
      </c>
    </row>
    <row r="16805" customFormat="false" ht="15" hidden="false" customHeight="false" outlineLevel="0" collapsed="false">
      <c r="A16805" s="7" t="s">
        <v>33</v>
      </c>
      <c r="B16805" s="7" t="s">
        <v>206</v>
      </c>
      <c r="C16805" s="7" t="s">
        <v>1271</v>
      </c>
      <c r="D16805" s="7" t="n">
        <v>0</v>
      </c>
      <c r="E16805" s="7" t="n">
        <v>0</v>
      </c>
      <c r="F16805" s="7" t="n">
        <v>1</v>
      </c>
      <c r="G16805" s="7" t="n">
        <v>65</v>
      </c>
    </row>
    <row r="16806" customFormat="false" ht="15" hidden="false" customHeight="false" outlineLevel="0" collapsed="false">
      <c r="A16806" s="7" t="s">
        <v>33</v>
      </c>
      <c r="B16806" s="7" t="s">
        <v>106</v>
      </c>
      <c r="C16806" s="7" t="s">
        <v>1291</v>
      </c>
      <c r="D16806" s="7" t="n">
        <v>3</v>
      </c>
      <c r="E16806" s="7" t="n">
        <v>73.29</v>
      </c>
      <c r="F16806" s="7" t="n">
        <v>3</v>
      </c>
      <c r="G16806" s="7" t="n">
        <v>73.29</v>
      </c>
    </row>
    <row r="16807" customFormat="false" ht="15" hidden="false" customHeight="false" outlineLevel="0" collapsed="false">
      <c r="A16807" s="7" t="s">
        <v>33</v>
      </c>
      <c r="B16807" s="7" t="s">
        <v>96</v>
      </c>
      <c r="C16807" s="7" t="s">
        <v>1291</v>
      </c>
      <c r="D16807" s="7" t="n">
        <v>4</v>
      </c>
      <c r="E16807" s="7" t="n">
        <v>97.72</v>
      </c>
      <c r="F16807" s="7" t="n">
        <v>1</v>
      </c>
      <c r="G16807" s="7" t="n">
        <v>24.43</v>
      </c>
    </row>
    <row r="16808" customFormat="false" ht="15" hidden="false" customHeight="false" outlineLevel="0" collapsed="false">
      <c r="A16808" s="7" t="s">
        <v>33</v>
      </c>
      <c r="B16808" s="7" t="s">
        <v>110</v>
      </c>
      <c r="C16808" s="7" t="s">
        <v>1291</v>
      </c>
      <c r="D16808" s="7" t="n">
        <v>5</v>
      </c>
      <c r="E16808" s="7" t="n">
        <v>122.15</v>
      </c>
      <c r="F16808" s="7" t="n">
        <v>0</v>
      </c>
      <c r="G16808" s="7" t="n">
        <v>0</v>
      </c>
    </row>
    <row r="16809" customFormat="false" ht="15" hidden="false" customHeight="false" outlineLevel="0" collapsed="false">
      <c r="A16809" s="7" t="s">
        <v>33</v>
      </c>
      <c r="B16809" s="7" t="s">
        <v>173</v>
      </c>
      <c r="C16809" s="7" t="s">
        <v>1291</v>
      </c>
      <c r="D16809" s="7" t="n">
        <v>1</v>
      </c>
      <c r="E16809" s="7" t="n">
        <v>24.43</v>
      </c>
      <c r="F16809" s="7" t="n">
        <v>0</v>
      </c>
      <c r="G16809" s="7" t="n">
        <v>0</v>
      </c>
    </row>
    <row r="16810" customFormat="false" ht="15" hidden="false" customHeight="false" outlineLevel="0" collapsed="false">
      <c r="A16810" s="7" t="s">
        <v>33</v>
      </c>
      <c r="B16810" s="7" t="s">
        <v>83</v>
      </c>
      <c r="C16810" s="7" t="s">
        <v>1303</v>
      </c>
      <c r="D16810" s="7" t="n">
        <v>5</v>
      </c>
      <c r="E16810" s="7" t="n">
        <v>227.5</v>
      </c>
      <c r="F16810" s="7" t="n">
        <v>0</v>
      </c>
      <c r="G16810" s="7" t="n">
        <v>0</v>
      </c>
    </row>
    <row r="16811" customFormat="false" ht="15" hidden="false" customHeight="false" outlineLevel="0" collapsed="false">
      <c r="A16811" s="7" t="s">
        <v>33</v>
      </c>
      <c r="B16811" s="7" t="s">
        <v>187</v>
      </c>
      <c r="C16811" s="7" t="s">
        <v>1309</v>
      </c>
      <c r="D16811" s="7" t="n">
        <v>10</v>
      </c>
      <c r="E16811" s="7" t="n">
        <v>778</v>
      </c>
      <c r="F16811" s="7" t="n">
        <v>4</v>
      </c>
      <c r="G16811" s="7" t="n">
        <v>311.2</v>
      </c>
    </row>
    <row r="16812" customFormat="false" ht="15" hidden="false" customHeight="false" outlineLevel="0" collapsed="false">
      <c r="A16812" s="7" t="s">
        <v>33</v>
      </c>
      <c r="B16812" s="7" t="s">
        <v>135</v>
      </c>
      <c r="C16812" s="7" t="s">
        <v>1316</v>
      </c>
      <c r="D16812" s="7" t="n">
        <v>0</v>
      </c>
      <c r="E16812" s="7" t="n">
        <v>0</v>
      </c>
      <c r="F16812" s="7" t="n">
        <v>1</v>
      </c>
      <c r="G16812" s="7" t="n">
        <v>47.23</v>
      </c>
    </row>
    <row r="16813" customFormat="false" ht="15" hidden="false" customHeight="false" outlineLevel="0" collapsed="false">
      <c r="A16813" s="7" t="s">
        <v>33</v>
      </c>
      <c r="B16813" s="7" t="s">
        <v>193</v>
      </c>
      <c r="C16813" s="7" t="s">
        <v>1316</v>
      </c>
      <c r="D16813" s="7" t="n">
        <v>1</v>
      </c>
      <c r="E16813" s="7" t="n">
        <v>47.23</v>
      </c>
      <c r="F16813" s="7" t="n">
        <v>1</v>
      </c>
      <c r="G16813" s="7" t="n">
        <v>47.23</v>
      </c>
    </row>
    <row r="16814" customFormat="false" ht="15" hidden="false" customHeight="false" outlineLevel="0" collapsed="false">
      <c r="A16814" s="7" t="s">
        <v>33</v>
      </c>
      <c r="B16814" s="7" t="s">
        <v>144</v>
      </c>
      <c r="C16814" s="7" t="s">
        <v>1320</v>
      </c>
      <c r="D16814" s="7" t="n">
        <v>4</v>
      </c>
      <c r="E16814" s="7" t="n">
        <v>253.08</v>
      </c>
      <c r="F16814" s="7" t="n">
        <v>0</v>
      </c>
      <c r="G16814" s="7" t="n">
        <v>0</v>
      </c>
    </row>
    <row r="16815" customFormat="false" ht="15" hidden="false" customHeight="false" outlineLevel="0" collapsed="false">
      <c r="A16815" s="7" t="s">
        <v>33</v>
      </c>
      <c r="B16815" s="7" t="s">
        <v>138</v>
      </c>
      <c r="C16815" s="7" t="s">
        <v>1320</v>
      </c>
      <c r="D16815" s="7" t="n">
        <v>6</v>
      </c>
      <c r="E16815" s="7" t="n">
        <v>379.62</v>
      </c>
      <c r="F16815" s="7" t="n">
        <v>2</v>
      </c>
      <c r="G16815" s="7" t="n">
        <v>126.54</v>
      </c>
    </row>
    <row r="16816" customFormat="false" ht="15" hidden="false" customHeight="false" outlineLevel="0" collapsed="false">
      <c r="A16816" s="7" t="s">
        <v>33</v>
      </c>
      <c r="B16816" s="7" t="s">
        <v>166</v>
      </c>
      <c r="C16816" s="7" t="s">
        <v>1320</v>
      </c>
      <c r="D16816" s="7" t="n">
        <v>1</v>
      </c>
      <c r="E16816" s="7" t="n">
        <v>63.27</v>
      </c>
      <c r="F16816" s="7" t="n">
        <v>0</v>
      </c>
      <c r="G16816" s="7" t="n">
        <v>0</v>
      </c>
    </row>
    <row r="16817" customFormat="false" ht="15" hidden="false" customHeight="false" outlineLevel="0" collapsed="false">
      <c r="A16817" s="7" t="s">
        <v>33</v>
      </c>
      <c r="B16817" s="7" t="s">
        <v>132</v>
      </c>
      <c r="C16817" s="7" t="s">
        <v>1322</v>
      </c>
      <c r="D16817" s="7" t="n">
        <v>5</v>
      </c>
      <c r="E16817" s="7" t="n">
        <v>49.1</v>
      </c>
      <c r="F16817" s="7" t="n">
        <v>0</v>
      </c>
      <c r="G16817" s="7" t="n">
        <v>0</v>
      </c>
    </row>
    <row r="16818" customFormat="false" ht="15" hidden="false" customHeight="false" outlineLevel="0" collapsed="false">
      <c r="A16818" s="7" t="s">
        <v>33</v>
      </c>
      <c r="B16818" s="7" t="s">
        <v>168</v>
      </c>
      <c r="C16818" s="7" t="s">
        <v>1326</v>
      </c>
      <c r="D16818" s="7" t="n">
        <v>2</v>
      </c>
      <c r="E16818" s="7" t="n">
        <v>25.64</v>
      </c>
      <c r="F16818" s="7" t="n">
        <v>0</v>
      </c>
      <c r="G16818" s="7" t="n">
        <v>0</v>
      </c>
    </row>
    <row r="16819" customFormat="false" ht="15" hidden="false" customHeight="false" outlineLevel="0" collapsed="false">
      <c r="A16819" s="7" t="s">
        <v>33</v>
      </c>
      <c r="B16819" s="7" t="s">
        <v>113</v>
      </c>
      <c r="C16819" s="7" t="s">
        <v>1330</v>
      </c>
      <c r="D16819" s="7" t="n">
        <v>2</v>
      </c>
      <c r="E16819" s="7" t="n">
        <v>57.86</v>
      </c>
      <c r="F16819" s="7" t="n">
        <v>0</v>
      </c>
      <c r="G16819" s="7" t="n">
        <v>0</v>
      </c>
    </row>
    <row r="16820" customFormat="false" ht="15" hidden="false" customHeight="false" outlineLevel="0" collapsed="false">
      <c r="A16820" s="7" t="s">
        <v>33</v>
      </c>
      <c r="B16820" s="7" t="s">
        <v>111</v>
      </c>
      <c r="C16820" s="7" t="s">
        <v>1330</v>
      </c>
      <c r="D16820" s="7" t="n">
        <v>0</v>
      </c>
      <c r="E16820" s="7" t="n">
        <v>0</v>
      </c>
      <c r="F16820" s="7" t="n">
        <v>2</v>
      </c>
      <c r="G16820" s="7" t="n">
        <v>57.86</v>
      </c>
    </row>
    <row r="16821" customFormat="false" ht="15" hidden="false" customHeight="false" outlineLevel="0" collapsed="false">
      <c r="A16821" s="7" t="s">
        <v>33</v>
      </c>
      <c r="B16821" s="7" t="s">
        <v>149</v>
      </c>
      <c r="C16821" s="7" t="s">
        <v>1330</v>
      </c>
      <c r="D16821" s="7" t="n">
        <v>1</v>
      </c>
      <c r="E16821" s="7" t="n">
        <v>28.93</v>
      </c>
      <c r="F16821" s="7" t="n">
        <v>0</v>
      </c>
      <c r="G16821" s="7" t="n">
        <v>0</v>
      </c>
    </row>
    <row r="16822" customFormat="false" ht="15" hidden="false" customHeight="false" outlineLevel="0" collapsed="false">
      <c r="A16822" s="7" t="s">
        <v>33</v>
      </c>
      <c r="B16822" s="7" t="s">
        <v>153</v>
      </c>
      <c r="C16822" s="7" t="s">
        <v>1330</v>
      </c>
      <c r="D16822" s="7" t="n">
        <v>3</v>
      </c>
      <c r="E16822" s="7" t="n">
        <v>86.79</v>
      </c>
      <c r="F16822" s="7" t="n">
        <v>0</v>
      </c>
      <c r="G16822" s="7" t="n">
        <v>0</v>
      </c>
    </row>
    <row r="16823" customFormat="false" ht="15" hidden="false" customHeight="false" outlineLevel="0" collapsed="false">
      <c r="A16823" s="7" t="s">
        <v>33</v>
      </c>
      <c r="B16823" s="7" t="s">
        <v>141</v>
      </c>
      <c r="C16823" s="7" t="s">
        <v>1334</v>
      </c>
      <c r="D16823" s="7" t="n">
        <v>4</v>
      </c>
      <c r="E16823" s="7" t="n">
        <v>68</v>
      </c>
      <c r="F16823" s="7" t="n">
        <v>0</v>
      </c>
      <c r="G16823" s="7" t="n">
        <v>0</v>
      </c>
    </row>
    <row r="16824" customFormat="false" ht="15" hidden="false" customHeight="false" outlineLevel="0" collapsed="false">
      <c r="A16824" s="7" t="s">
        <v>33</v>
      </c>
      <c r="B16824" s="7" t="s">
        <v>125</v>
      </c>
      <c r="C16824" s="7" t="s">
        <v>1334</v>
      </c>
      <c r="D16824" s="7" t="n">
        <v>6</v>
      </c>
      <c r="E16824" s="7" t="n">
        <v>102</v>
      </c>
      <c r="F16824" s="7" t="n">
        <v>0</v>
      </c>
      <c r="G16824" s="7" t="n">
        <v>0</v>
      </c>
    </row>
    <row r="16825" customFormat="false" ht="15" hidden="false" customHeight="false" outlineLevel="0" collapsed="false">
      <c r="A16825" s="7" t="s">
        <v>33</v>
      </c>
      <c r="B16825" s="7" t="s">
        <v>169</v>
      </c>
      <c r="C16825" s="7" t="s">
        <v>1334</v>
      </c>
      <c r="D16825" s="7" t="n">
        <v>1</v>
      </c>
      <c r="E16825" s="7" t="n">
        <v>17</v>
      </c>
      <c r="F16825" s="7" t="n">
        <v>2</v>
      </c>
      <c r="G16825" s="7" t="n">
        <v>34</v>
      </c>
    </row>
    <row r="16826" customFormat="false" ht="15" hidden="false" customHeight="false" outlineLevel="0" collapsed="false">
      <c r="A16826" s="7" t="s">
        <v>33</v>
      </c>
      <c r="B16826" s="7" t="s">
        <v>177</v>
      </c>
      <c r="C16826" s="7" t="s">
        <v>1334</v>
      </c>
      <c r="D16826" s="7" t="n">
        <v>4</v>
      </c>
      <c r="E16826" s="7" t="n">
        <v>68</v>
      </c>
      <c r="F16826" s="7" t="n">
        <v>0</v>
      </c>
      <c r="G16826" s="7" t="n">
        <v>0</v>
      </c>
    </row>
    <row r="16827" customFormat="false" ht="15" hidden="false" customHeight="false" outlineLevel="0" collapsed="false">
      <c r="A16827" s="7" t="s">
        <v>33</v>
      </c>
      <c r="B16827" s="7" t="s">
        <v>123</v>
      </c>
      <c r="C16827" s="7" t="s">
        <v>1340</v>
      </c>
      <c r="D16827" s="7" t="n">
        <v>4</v>
      </c>
      <c r="E16827" s="7" t="n">
        <v>73.8</v>
      </c>
      <c r="F16827" s="7" t="n">
        <v>0</v>
      </c>
      <c r="G16827" s="7" t="n">
        <v>0</v>
      </c>
    </row>
    <row r="16828" customFormat="false" ht="15" hidden="false" customHeight="false" outlineLevel="0" collapsed="false">
      <c r="A16828" s="7" t="s">
        <v>33</v>
      </c>
      <c r="B16828" s="7" t="s">
        <v>211</v>
      </c>
      <c r="C16828" s="7" t="s">
        <v>1341</v>
      </c>
      <c r="D16828" s="7" t="n">
        <v>1</v>
      </c>
      <c r="E16828" s="7" t="n">
        <v>23.4</v>
      </c>
      <c r="F16828" s="7" t="n">
        <v>2</v>
      </c>
      <c r="G16828" s="7" t="n">
        <v>46.8</v>
      </c>
    </row>
    <row r="16829" customFormat="false" ht="15" hidden="false" customHeight="false" outlineLevel="0" collapsed="false">
      <c r="A16829" s="7" t="s">
        <v>33</v>
      </c>
      <c r="B16829" s="7" t="s">
        <v>231</v>
      </c>
      <c r="C16829" s="7" t="s">
        <v>1342</v>
      </c>
      <c r="D16829" s="7" t="n">
        <v>1</v>
      </c>
      <c r="E16829" s="7" t="n">
        <v>19.92</v>
      </c>
      <c r="F16829" s="7" t="n">
        <v>1</v>
      </c>
      <c r="G16829" s="7" t="n">
        <v>19.92</v>
      </c>
    </row>
    <row r="16830" customFormat="false" ht="15" hidden="false" customHeight="false" outlineLevel="0" collapsed="false">
      <c r="A16830" s="7" t="s">
        <v>33</v>
      </c>
      <c r="B16830" s="7" t="s">
        <v>270</v>
      </c>
      <c r="C16830" s="7" t="s">
        <v>1343</v>
      </c>
      <c r="D16830" s="7" t="n">
        <v>4</v>
      </c>
      <c r="E16830" s="7" t="n">
        <v>69.4</v>
      </c>
      <c r="F16830" s="7" t="n">
        <v>0</v>
      </c>
      <c r="G16830" s="7" t="n">
        <v>0</v>
      </c>
    </row>
    <row r="16831" customFormat="false" ht="15" hidden="false" customHeight="false" outlineLevel="0" collapsed="false">
      <c r="A16831" s="7" t="s">
        <v>33</v>
      </c>
      <c r="B16831" s="7" t="s">
        <v>201</v>
      </c>
      <c r="C16831" s="7" t="s">
        <v>1344</v>
      </c>
      <c r="D16831" s="7" t="n">
        <v>8</v>
      </c>
      <c r="E16831" s="7" t="n">
        <v>76</v>
      </c>
      <c r="F16831" s="7" t="n">
        <v>0</v>
      </c>
      <c r="G16831" s="7" t="n">
        <v>0</v>
      </c>
    </row>
    <row r="16832" customFormat="false" ht="15" hidden="false" customHeight="false" outlineLevel="0" collapsed="false">
      <c r="A16832" s="7" t="s">
        <v>33</v>
      </c>
      <c r="B16832" s="7" t="s">
        <v>246</v>
      </c>
      <c r="C16832" s="7" t="s">
        <v>1345</v>
      </c>
      <c r="D16832" s="7" t="n">
        <v>4</v>
      </c>
      <c r="E16832" s="7" t="n">
        <v>38</v>
      </c>
      <c r="F16832" s="7" t="n">
        <v>3</v>
      </c>
      <c r="G16832" s="7" t="n">
        <v>28.5</v>
      </c>
    </row>
    <row r="16833" customFormat="false" ht="15" hidden="false" customHeight="false" outlineLevel="0" collapsed="false">
      <c r="A16833" s="7" t="s">
        <v>33</v>
      </c>
      <c r="B16833" s="7" t="s">
        <v>302</v>
      </c>
      <c r="C16833" s="7" t="s">
        <v>1346</v>
      </c>
      <c r="D16833" s="7" t="n">
        <v>16</v>
      </c>
      <c r="E16833" s="7" t="n">
        <v>207.2</v>
      </c>
      <c r="F16833" s="7" t="n">
        <v>3</v>
      </c>
      <c r="G16833" s="7" t="n">
        <v>38.85</v>
      </c>
    </row>
    <row r="16834" customFormat="false" ht="15" hidden="false" customHeight="false" outlineLevel="0" collapsed="false">
      <c r="A16834" s="7" t="s">
        <v>33</v>
      </c>
      <c r="B16834" s="7" t="s">
        <v>264</v>
      </c>
      <c r="C16834" s="7" t="s">
        <v>1347</v>
      </c>
      <c r="D16834" s="7" t="n">
        <v>5</v>
      </c>
      <c r="E16834" s="7" t="n">
        <v>48.55</v>
      </c>
      <c r="F16834" s="7" t="n">
        <v>2</v>
      </c>
      <c r="G16834" s="7" t="n">
        <v>19.42</v>
      </c>
    </row>
    <row r="16835" customFormat="false" ht="15" hidden="false" customHeight="false" outlineLevel="0" collapsed="false">
      <c r="A16835" s="7" t="s">
        <v>33</v>
      </c>
      <c r="B16835" s="7" t="s">
        <v>297</v>
      </c>
      <c r="C16835" s="7" t="s">
        <v>1348</v>
      </c>
      <c r="D16835" s="7" t="n">
        <v>0</v>
      </c>
      <c r="E16835" s="7" t="n">
        <v>0</v>
      </c>
      <c r="F16835" s="7" t="n">
        <v>4</v>
      </c>
      <c r="G16835" s="7" t="n">
        <v>32.32</v>
      </c>
    </row>
    <row r="16836" customFormat="false" ht="15" hidden="false" customHeight="false" outlineLevel="0" collapsed="false">
      <c r="A16836" s="7" t="s">
        <v>33</v>
      </c>
      <c r="B16836" s="7" t="s">
        <v>150</v>
      </c>
      <c r="C16836" s="7" t="s">
        <v>1349</v>
      </c>
      <c r="D16836" s="7" t="n">
        <v>30</v>
      </c>
      <c r="E16836" s="7" t="n">
        <v>365.4</v>
      </c>
      <c r="F16836" s="7" t="n">
        <v>0</v>
      </c>
      <c r="G16836" s="7" t="n">
        <v>0</v>
      </c>
    </row>
    <row r="16837" customFormat="false" ht="15" hidden="false" customHeight="false" outlineLevel="0" collapsed="false">
      <c r="A16837" s="7" t="s">
        <v>33</v>
      </c>
      <c r="B16837" s="7" t="s">
        <v>325</v>
      </c>
      <c r="C16837" s="7" t="s">
        <v>1350</v>
      </c>
      <c r="D16837" s="7" t="n">
        <v>2</v>
      </c>
      <c r="E16837" s="7" t="n">
        <v>77.4</v>
      </c>
      <c r="F16837" s="7" t="n">
        <v>0</v>
      </c>
      <c r="G16837" s="7" t="n">
        <v>0</v>
      </c>
    </row>
    <row r="16838" customFormat="false" ht="15" hidden="false" customHeight="false" outlineLevel="0" collapsed="false">
      <c r="A16838" s="7" t="s">
        <v>33</v>
      </c>
      <c r="B16838" s="7" t="s">
        <v>183</v>
      </c>
      <c r="C16838" s="7" t="s">
        <v>1351</v>
      </c>
      <c r="D16838" s="7" t="n">
        <v>7</v>
      </c>
      <c r="E16838" s="7" t="n">
        <v>148.47</v>
      </c>
      <c r="F16838" s="7" t="n">
        <v>0</v>
      </c>
      <c r="G16838" s="7" t="n">
        <v>0</v>
      </c>
    </row>
    <row r="16839" customFormat="false" ht="15" hidden="false" customHeight="false" outlineLevel="0" collapsed="false">
      <c r="A16839" s="7" t="s">
        <v>33</v>
      </c>
      <c r="B16839" s="7" t="s">
        <v>311</v>
      </c>
      <c r="C16839" s="7" t="s">
        <v>1352</v>
      </c>
      <c r="D16839" s="7" t="n">
        <v>6</v>
      </c>
      <c r="E16839" s="7" t="n">
        <v>67.98</v>
      </c>
      <c r="F16839" s="7" t="n">
        <v>0</v>
      </c>
      <c r="G16839" s="7" t="n">
        <v>0</v>
      </c>
    </row>
    <row r="16840" customFormat="false" ht="15" hidden="false" customHeight="false" outlineLevel="0" collapsed="false">
      <c r="A16840" s="7" t="s">
        <v>33</v>
      </c>
      <c r="B16840" s="7" t="s">
        <v>179</v>
      </c>
      <c r="C16840" s="7" t="s">
        <v>1357</v>
      </c>
      <c r="D16840" s="7" t="n">
        <v>3</v>
      </c>
      <c r="E16840" s="7" t="n">
        <v>48.6</v>
      </c>
      <c r="F16840" s="7" t="n">
        <v>2</v>
      </c>
      <c r="G16840" s="7" t="n">
        <v>32.4</v>
      </c>
    </row>
    <row r="16841" customFormat="false" ht="15" hidden="false" customHeight="false" outlineLevel="0" collapsed="false">
      <c r="A16841" s="7" t="s">
        <v>33</v>
      </c>
      <c r="B16841" s="7" t="s">
        <v>163</v>
      </c>
      <c r="C16841" s="7" t="s">
        <v>1357</v>
      </c>
      <c r="D16841" s="7" t="n">
        <v>5</v>
      </c>
      <c r="E16841" s="7" t="n">
        <v>89.1</v>
      </c>
      <c r="F16841" s="7" t="n">
        <v>2</v>
      </c>
      <c r="G16841" s="7" t="n">
        <v>35.64</v>
      </c>
    </row>
    <row r="16842" customFormat="false" ht="15" hidden="false" customHeight="false" outlineLevel="0" collapsed="false">
      <c r="A16842" s="7" t="s">
        <v>33</v>
      </c>
      <c r="B16842" s="7" t="s">
        <v>275</v>
      </c>
      <c r="C16842" s="7" t="s">
        <v>1358</v>
      </c>
      <c r="D16842" s="7" t="n">
        <v>8</v>
      </c>
      <c r="E16842" s="7" t="n">
        <v>65.6</v>
      </c>
      <c r="F16842" s="7" t="n">
        <v>2</v>
      </c>
      <c r="G16842" s="7" t="n">
        <v>16.4</v>
      </c>
    </row>
    <row r="16843" customFormat="false" ht="15" hidden="false" customHeight="false" outlineLevel="0" collapsed="false">
      <c r="A16843" s="7" t="s">
        <v>33</v>
      </c>
      <c r="B16843" s="7" t="s">
        <v>236</v>
      </c>
      <c r="C16843" s="7" t="s">
        <v>1361</v>
      </c>
      <c r="D16843" s="7" t="n">
        <v>10</v>
      </c>
      <c r="E16843" s="7" t="n">
        <v>98.2</v>
      </c>
      <c r="F16843" s="7" t="n">
        <v>2</v>
      </c>
      <c r="G16843" s="7" t="n">
        <v>19.64</v>
      </c>
    </row>
    <row r="16844" customFormat="false" ht="15" hidden="false" customHeight="false" outlineLevel="0" collapsed="false">
      <c r="A16844" s="7" t="s">
        <v>33</v>
      </c>
      <c r="B16844" s="7" t="s">
        <v>298</v>
      </c>
      <c r="C16844" s="7" t="s">
        <v>1362</v>
      </c>
      <c r="D16844" s="7" t="n">
        <v>5</v>
      </c>
      <c r="E16844" s="7" t="n">
        <v>49.1</v>
      </c>
      <c r="F16844" s="7" t="n">
        <v>3</v>
      </c>
      <c r="G16844" s="7" t="n">
        <v>29.46</v>
      </c>
    </row>
    <row r="16845" customFormat="false" ht="15" hidden="false" customHeight="false" outlineLevel="0" collapsed="false">
      <c r="A16845" s="7" t="s">
        <v>33</v>
      </c>
      <c r="B16845" s="7" t="s">
        <v>613</v>
      </c>
      <c r="C16845" s="7" t="s">
        <v>1369</v>
      </c>
      <c r="D16845" s="7" t="n">
        <v>2</v>
      </c>
      <c r="E16845" s="7" t="n">
        <v>107.06</v>
      </c>
      <c r="F16845" s="7" t="n">
        <v>1</v>
      </c>
      <c r="G16845" s="7" t="n">
        <v>53.53</v>
      </c>
    </row>
    <row r="16846" customFormat="false" ht="15" hidden="false" customHeight="false" outlineLevel="0" collapsed="false">
      <c r="A16846" s="7" t="s">
        <v>33</v>
      </c>
      <c r="B16846" s="7" t="s">
        <v>278</v>
      </c>
      <c r="C16846" s="7" t="s">
        <v>1372</v>
      </c>
      <c r="D16846" s="7" t="n">
        <v>3</v>
      </c>
      <c r="E16846" s="7" t="n">
        <v>126</v>
      </c>
      <c r="F16846" s="7" t="n">
        <v>2</v>
      </c>
      <c r="G16846" s="7" t="n">
        <v>84</v>
      </c>
    </row>
    <row r="16847" customFormat="false" ht="15" hidden="false" customHeight="false" outlineLevel="0" collapsed="false">
      <c r="A16847" s="7" t="s">
        <v>33</v>
      </c>
      <c r="B16847" s="7" t="s">
        <v>268</v>
      </c>
      <c r="C16847" s="7" t="s">
        <v>1372</v>
      </c>
      <c r="D16847" s="7" t="n">
        <v>3</v>
      </c>
      <c r="E16847" s="7" t="n">
        <v>126</v>
      </c>
      <c r="F16847" s="7" t="n">
        <v>1</v>
      </c>
      <c r="G16847" s="7" t="n">
        <v>42</v>
      </c>
    </row>
    <row r="16848" customFormat="false" ht="15" hidden="false" customHeight="false" outlineLevel="0" collapsed="false">
      <c r="A16848" s="7" t="s">
        <v>33</v>
      </c>
      <c r="B16848" s="7" t="s">
        <v>358</v>
      </c>
      <c r="C16848" s="7" t="s">
        <v>1373</v>
      </c>
      <c r="D16848" s="7" t="n">
        <v>2</v>
      </c>
      <c r="E16848" s="7" t="n">
        <v>47.2</v>
      </c>
      <c r="F16848" s="7" t="n">
        <v>0</v>
      </c>
      <c r="G16848" s="7" t="n">
        <v>0</v>
      </c>
    </row>
    <row r="16849" customFormat="false" ht="15" hidden="false" customHeight="false" outlineLevel="0" collapsed="false">
      <c r="A16849" s="7" t="s">
        <v>33</v>
      </c>
      <c r="B16849" s="7" t="s">
        <v>346</v>
      </c>
      <c r="C16849" s="7" t="s">
        <v>1373</v>
      </c>
      <c r="D16849" s="7" t="n">
        <v>4</v>
      </c>
      <c r="E16849" s="7" t="n">
        <v>94.4</v>
      </c>
      <c r="F16849" s="7" t="n">
        <v>3</v>
      </c>
      <c r="G16849" s="7" t="n">
        <v>70.8</v>
      </c>
    </row>
    <row r="16850" customFormat="false" ht="15" hidden="false" customHeight="false" outlineLevel="0" collapsed="false">
      <c r="A16850" s="7" t="s">
        <v>33</v>
      </c>
      <c r="B16850" s="7" t="s">
        <v>403</v>
      </c>
      <c r="C16850" s="7" t="s">
        <v>1374</v>
      </c>
      <c r="D16850" s="7" t="n">
        <v>2</v>
      </c>
      <c r="E16850" s="7" t="n">
        <v>47.2</v>
      </c>
      <c r="F16850" s="7" t="n">
        <v>2</v>
      </c>
      <c r="G16850" s="7" t="n">
        <v>47.2</v>
      </c>
    </row>
    <row r="16851" customFormat="false" ht="15" hidden="false" customHeight="false" outlineLevel="0" collapsed="false">
      <c r="A16851" s="7" t="s">
        <v>33</v>
      </c>
      <c r="B16851" s="7" t="s">
        <v>425</v>
      </c>
      <c r="C16851" s="7" t="s">
        <v>1374</v>
      </c>
      <c r="D16851" s="7" t="n">
        <v>3</v>
      </c>
      <c r="E16851" s="7" t="n">
        <v>70.8</v>
      </c>
      <c r="F16851" s="7" t="n">
        <v>3</v>
      </c>
      <c r="G16851" s="7" t="n">
        <v>70.8</v>
      </c>
    </row>
    <row r="16852" customFormat="false" ht="15" hidden="false" customHeight="false" outlineLevel="0" collapsed="false">
      <c r="A16852" s="7" t="s">
        <v>33</v>
      </c>
      <c r="B16852" s="7" t="s">
        <v>303</v>
      </c>
      <c r="C16852" s="7" t="s">
        <v>1376</v>
      </c>
      <c r="D16852" s="7" t="n">
        <v>36</v>
      </c>
      <c r="E16852" s="7" t="n">
        <v>662.4</v>
      </c>
      <c r="F16852" s="7" t="n">
        <v>0</v>
      </c>
      <c r="G16852" s="7" t="n">
        <v>0</v>
      </c>
    </row>
    <row r="16853" customFormat="false" ht="15" hidden="false" customHeight="false" outlineLevel="0" collapsed="false">
      <c r="A16853" s="7" t="s">
        <v>33</v>
      </c>
      <c r="B16853" s="7" t="s">
        <v>283</v>
      </c>
      <c r="C16853" s="7" t="s">
        <v>1376</v>
      </c>
      <c r="D16853" s="7" t="n">
        <v>2</v>
      </c>
      <c r="E16853" s="7" t="n">
        <v>36.8</v>
      </c>
      <c r="F16853" s="7" t="n">
        <v>5</v>
      </c>
      <c r="G16853" s="7" t="n">
        <v>92</v>
      </c>
    </row>
    <row r="16854" customFormat="false" ht="15" hidden="false" customHeight="false" outlineLevel="0" collapsed="false">
      <c r="A16854" s="7" t="s">
        <v>33</v>
      </c>
      <c r="B16854" s="7" t="s">
        <v>367</v>
      </c>
      <c r="C16854" s="7" t="s">
        <v>1377</v>
      </c>
      <c r="D16854" s="7" t="n">
        <v>8</v>
      </c>
      <c r="E16854" s="7" t="n">
        <v>147.2</v>
      </c>
      <c r="F16854" s="7" t="n">
        <v>3</v>
      </c>
      <c r="G16854" s="7" t="n">
        <v>55.2</v>
      </c>
    </row>
    <row r="16855" customFormat="false" ht="15" hidden="false" customHeight="false" outlineLevel="0" collapsed="false">
      <c r="A16855" s="7" t="s">
        <v>33</v>
      </c>
      <c r="B16855" s="7" t="s">
        <v>340</v>
      </c>
      <c r="C16855" s="7" t="s">
        <v>1377</v>
      </c>
      <c r="D16855" s="7" t="n">
        <v>1</v>
      </c>
      <c r="E16855" s="7" t="n">
        <v>18.4</v>
      </c>
      <c r="F16855" s="7" t="n">
        <v>0</v>
      </c>
      <c r="G16855" s="7" t="n">
        <v>0</v>
      </c>
    </row>
    <row r="16856" customFormat="false" ht="15" hidden="false" customHeight="false" outlineLevel="0" collapsed="false">
      <c r="A16856" s="7" t="s">
        <v>33</v>
      </c>
      <c r="B16856" s="7" t="s">
        <v>418</v>
      </c>
      <c r="C16856" s="7" t="s">
        <v>1378</v>
      </c>
      <c r="D16856" s="7" t="n">
        <v>0</v>
      </c>
      <c r="E16856" s="7" t="n">
        <v>0</v>
      </c>
      <c r="F16856" s="7" t="n">
        <v>3</v>
      </c>
      <c r="G16856" s="7" t="n">
        <v>55.2</v>
      </c>
    </row>
    <row r="16857" customFormat="false" ht="15" hidden="false" customHeight="false" outlineLevel="0" collapsed="false">
      <c r="A16857" s="7" t="s">
        <v>33</v>
      </c>
      <c r="B16857" s="7" t="s">
        <v>354</v>
      </c>
      <c r="C16857" s="7" t="s">
        <v>1378</v>
      </c>
      <c r="D16857" s="7" t="n">
        <v>0</v>
      </c>
      <c r="E16857" s="7" t="n">
        <v>0</v>
      </c>
      <c r="F16857" s="7" t="n">
        <v>2</v>
      </c>
      <c r="G16857" s="7" t="n">
        <v>36.8</v>
      </c>
    </row>
    <row r="16858" customFormat="false" ht="15" hidden="false" customHeight="false" outlineLevel="0" collapsed="false">
      <c r="A16858" s="7" t="s">
        <v>33</v>
      </c>
      <c r="B16858" s="7" t="s">
        <v>349</v>
      </c>
      <c r="C16858" s="7" t="s">
        <v>1378</v>
      </c>
      <c r="D16858" s="7" t="n">
        <v>9</v>
      </c>
      <c r="E16858" s="7" t="n">
        <v>165.6</v>
      </c>
      <c r="F16858" s="7" t="n">
        <v>0</v>
      </c>
      <c r="G16858" s="7" t="n">
        <v>0</v>
      </c>
    </row>
    <row r="16859" customFormat="false" ht="15" hidden="false" customHeight="false" outlineLevel="0" collapsed="false">
      <c r="A16859" s="7" t="s">
        <v>33</v>
      </c>
      <c r="B16859" s="7" t="s">
        <v>188</v>
      </c>
      <c r="C16859" s="7" t="s">
        <v>1379</v>
      </c>
      <c r="D16859" s="7" t="n">
        <v>4</v>
      </c>
      <c r="E16859" s="7" t="n">
        <v>167.24</v>
      </c>
      <c r="F16859" s="7" t="n">
        <v>0</v>
      </c>
      <c r="G16859" s="7" t="n">
        <v>0</v>
      </c>
    </row>
    <row r="16860" customFormat="false" ht="15" hidden="false" customHeight="false" outlineLevel="0" collapsed="false">
      <c r="A16860" s="7" t="s">
        <v>33</v>
      </c>
      <c r="B16860" s="7" t="s">
        <v>174</v>
      </c>
      <c r="C16860" s="7" t="s">
        <v>1379</v>
      </c>
      <c r="D16860" s="7" t="n">
        <v>10</v>
      </c>
      <c r="E16860" s="7" t="n">
        <v>418.1</v>
      </c>
      <c r="F16860" s="7" t="n">
        <v>0</v>
      </c>
      <c r="G16860" s="7" t="n">
        <v>0</v>
      </c>
    </row>
    <row r="16861" customFormat="false" ht="15" hidden="false" customHeight="false" outlineLevel="0" collapsed="false">
      <c r="A16861" s="7" t="s">
        <v>33</v>
      </c>
      <c r="B16861" s="7" t="s">
        <v>145</v>
      </c>
      <c r="C16861" s="7" t="s">
        <v>1379</v>
      </c>
      <c r="D16861" s="7" t="n">
        <v>2</v>
      </c>
      <c r="E16861" s="7" t="n">
        <v>83.62</v>
      </c>
      <c r="F16861" s="7" t="n">
        <v>0</v>
      </c>
      <c r="G16861" s="7" t="n">
        <v>0</v>
      </c>
    </row>
    <row r="16862" customFormat="false" ht="15" hidden="false" customHeight="false" outlineLevel="0" collapsed="false">
      <c r="A16862" s="7" t="s">
        <v>33</v>
      </c>
      <c r="B16862" s="7" t="s">
        <v>148</v>
      </c>
      <c r="C16862" s="7" t="s">
        <v>1387</v>
      </c>
      <c r="D16862" s="7" t="n">
        <v>4</v>
      </c>
      <c r="E16862" s="7" t="n">
        <v>66</v>
      </c>
      <c r="F16862" s="7" t="n">
        <v>0</v>
      </c>
      <c r="G16862" s="7" t="n">
        <v>0</v>
      </c>
    </row>
    <row r="16863" customFormat="false" ht="15" hidden="false" customHeight="false" outlineLevel="0" collapsed="false">
      <c r="A16863" s="7" t="s">
        <v>33</v>
      </c>
      <c r="B16863" s="7" t="s">
        <v>139</v>
      </c>
      <c r="C16863" s="7" t="s">
        <v>1387</v>
      </c>
      <c r="D16863" s="7" t="n">
        <v>4</v>
      </c>
      <c r="E16863" s="7" t="n">
        <v>66</v>
      </c>
      <c r="F16863" s="7" t="n">
        <v>0</v>
      </c>
      <c r="G16863" s="7" t="n">
        <v>0</v>
      </c>
    </row>
    <row r="16864" customFormat="false" ht="15" hidden="false" customHeight="false" outlineLevel="0" collapsed="false">
      <c r="A16864" s="7" t="s">
        <v>33</v>
      </c>
      <c r="B16864" s="7" t="s">
        <v>181</v>
      </c>
      <c r="C16864" s="7" t="s">
        <v>1387</v>
      </c>
      <c r="D16864" s="7" t="n">
        <v>5</v>
      </c>
      <c r="E16864" s="7" t="n">
        <v>82.5</v>
      </c>
      <c r="F16864" s="7" t="n">
        <v>3</v>
      </c>
      <c r="G16864" s="7" t="n">
        <v>49.5</v>
      </c>
    </row>
    <row r="16865" customFormat="false" ht="15" hidden="false" customHeight="false" outlineLevel="0" collapsed="false">
      <c r="A16865" s="7" t="s">
        <v>33</v>
      </c>
      <c r="B16865" s="7" t="s">
        <v>257</v>
      </c>
      <c r="C16865" s="7" t="s">
        <v>1387</v>
      </c>
      <c r="D16865" s="7" t="n">
        <v>0</v>
      </c>
      <c r="E16865" s="7" t="n">
        <v>0</v>
      </c>
      <c r="F16865" s="7" t="n">
        <v>2</v>
      </c>
      <c r="G16865" s="7" t="n">
        <v>33</v>
      </c>
    </row>
    <row r="16866" customFormat="false" ht="15" hidden="false" customHeight="false" outlineLevel="0" collapsed="false">
      <c r="A16866" s="7" t="s">
        <v>33</v>
      </c>
      <c r="B16866" s="7" t="s">
        <v>133</v>
      </c>
      <c r="C16866" s="7" t="s">
        <v>1390</v>
      </c>
      <c r="D16866" s="7" t="n">
        <v>2</v>
      </c>
      <c r="E16866" s="7" t="n">
        <v>41</v>
      </c>
      <c r="F16866" s="7" t="n">
        <v>2</v>
      </c>
      <c r="G16866" s="7" t="n">
        <v>41</v>
      </c>
    </row>
    <row r="16867" customFormat="false" ht="15" hidden="false" customHeight="false" outlineLevel="0" collapsed="false">
      <c r="A16867" s="7" t="s">
        <v>33</v>
      </c>
      <c r="B16867" s="7" t="s">
        <v>154</v>
      </c>
      <c r="C16867" s="7" t="s">
        <v>1390</v>
      </c>
      <c r="D16867" s="7" t="n">
        <v>3</v>
      </c>
      <c r="E16867" s="7" t="n">
        <v>61.5</v>
      </c>
      <c r="F16867" s="7" t="n">
        <v>0</v>
      </c>
      <c r="G16867" s="7" t="n">
        <v>0</v>
      </c>
    </row>
    <row r="16868" customFormat="false" ht="15" hidden="false" customHeight="false" outlineLevel="0" collapsed="false">
      <c r="A16868" s="7" t="s">
        <v>33</v>
      </c>
      <c r="B16868" s="7" t="s">
        <v>167</v>
      </c>
      <c r="C16868" s="7" t="s">
        <v>1390</v>
      </c>
      <c r="D16868" s="7" t="n">
        <v>5</v>
      </c>
      <c r="E16868" s="7" t="n">
        <v>102.5</v>
      </c>
      <c r="F16868" s="7" t="n">
        <v>0</v>
      </c>
      <c r="G16868" s="7" t="n">
        <v>0</v>
      </c>
    </row>
    <row r="16869" customFormat="false" ht="15" hidden="false" customHeight="false" outlineLevel="0" collapsed="false">
      <c r="A16869" s="7" t="s">
        <v>33</v>
      </c>
      <c r="B16869" s="7" t="s">
        <v>285</v>
      </c>
      <c r="C16869" s="7" t="s">
        <v>1390</v>
      </c>
      <c r="D16869" s="7" t="n">
        <v>8</v>
      </c>
      <c r="E16869" s="7" t="n">
        <v>164</v>
      </c>
      <c r="F16869" s="7" t="n">
        <v>0</v>
      </c>
      <c r="G16869" s="7" t="n">
        <v>0</v>
      </c>
    </row>
    <row r="16870" customFormat="false" ht="15" hidden="false" customHeight="false" outlineLevel="0" collapsed="false">
      <c r="A16870" s="7" t="s">
        <v>33</v>
      </c>
      <c r="B16870" s="7" t="s">
        <v>365</v>
      </c>
      <c r="C16870" s="7" t="s">
        <v>1393</v>
      </c>
      <c r="D16870" s="7" t="n">
        <v>1</v>
      </c>
      <c r="E16870" s="7" t="n">
        <v>21</v>
      </c>
      <c r="F16870" s="7" t="n">
        <v>0</v>
      </c>
      <c r="G16870" s="7" t="n">
        <v>0</v>
      </c>
    </row>
    <row r="16871" customFormat="false" ht="15" hidden="false" customHeight="false" outlineLevel="0" collapsed="false">
      <c r="A16871" s="7" t="s">
        <v>33</v>
      </c>
      <c r="B16871" s="7" t="s">
        <v>488</v>
      </c>
      <c r="C16871" s="7" t="s">
        <v>1396</v>
      </c>
      <c r="D16871" s="7" t="n">
        <v>1</v>
      </c>
      <c r="E16871" s="7" t="n">
        <v>195.73</v>
      </c>
      <c r="F16871" s="7" t="n">
        <v>0</v>
      </c>
      <c r="G16871" s="7" t="n">
        <v>0</v>
      </c>
    </row>
    <row r="16872" customFormat="false" ht="15" hidden="false" customHeight="false" outlineLevel="0" collapsed="false">
      <c r="A16872" s="7" t="s">
        <v>33</v>
      </c>
      <c r="B16872" s="7" t="s">
        <v>384</v>
      </c>
      <c r="C16872" s="7" t="s">
        <v>1423</v>
      </c>
      <c r="D16872" s="7" t="n">
        <v>4</v>
      </c>
      <c r="E16872" s="7" t="n">
        <v>129.72</v>
      </c>
      <c r="F16872" s="7" t="n">
        <v>0</v>
      </c>
      <c r="G16872" s="7" t="n">
        <v>0</v>
      </c>
    </row>
    <row r="16873" customFormat="false" ht="15" hidden="false" customHeight="false" outlineLevel="0" collapsed="false">
      <c r="A16873" s="7" t="s">
        <v>33</v>
      </c>
      <c r="B16873" s="7" t="s">
        <v>130</v>
      </c>
      <c r="C16873" s="7" t="s">
        <v>1425</v>
      </c>
      <c r="D16873" s="7" t="n">
        <v>4</v>
      </c>
      <c r="E16873" s="7" t="n">
        <v>140</v>
      </c>
      <c r="F16873" s="7" t="n">
        <v>0</v>
      </c>
      <c r="G16873" s="7" t="n">
        <v>0</v>
      </c>
    </row>
    <row r="16874" customFormat="false" ht="15" hidden="false" customHeight="false" outlineLevel="0" collapsed="false">
      <c r="A16874" s="7" t="s">
        <v>33</v>
      </c>
      <c r="B16874" s="7" t="s">
        <v>152</v>
      </c>
      <c r="C16874" s="7" t="s">
        <v>1425</v>
      </c>
      <c r="D16874" s="7" t="n">
        <v>4</v>
      </c>
      <c r="E16874" s="7" t="n">
        <v>140</v>
      </c>
      <c r="F16874" s="7" t="n">
        <v>5</v>
      </c>
      <c r="G16874" s="7" t="n">
        <v>175</v>
      </c>
    </row>
    <row r="16875" customFormat="false" ht="15" hidden="false" customHeight="false" outlineLevel="0" collapsed="false">
      <c r="A16875" s="7" t="s">
        <v>33</v>
      </c>
      <c r="B16875" s="7" t="s">
        <v>191</v>
      </c>
      <c r="C16875" s="7" t="s">
        <v>1425</v>
      </c>
      <c r="D16875" s="7" t="n">
        <v>1</v>
      </c>
      <c r="E16875" s="7" t="n">
        <v>35</v>
      </c>
      <c r="F16875" s="7" t="n">
        <v>0</v>
      </c>
      <c r="G16875" s="7" t="n">
        <v>0</v>
      </c>
    </row>
    <row r="16876" customFormat="false" ht="15" hidden="false" customHeight="false" outlineLevel="0" collapsed="false">
      <c r="A16876" s="7" t="s">
        <v>33</v>
      </c>
      <c r="B16876" s="7" t="s">
        <v>232</v>
      </c>
      <c r="C16876" s="7" t="s">
        <v>1432</v>
      </c>
      <c r="D16876" s="7" t="n">
        <v>4</v>
      </c>
      <c r="E16876" s="7" t="n">
        <v>68</v>
      </c>
      <c r="F16876" s="7" t="n">
        <v>1</v>
      </c>
      <c r="G16876" s="7" t="n">
        <v>17</v>
      </c>
    </row>
    <row r="16877" customFormat="false" ht="15" hidden="false" customHeight="false" outlineLevel="0" collapsed="false">
      <c r="A16877" s="7" t="s">
        <v>33</v>
      </c>
      <c r="B16877" s="7" t="s">
        <v>212</v>
      </c>
      <c r="C16877" s="7" t="s">
        <v>1432</v>
      </c>
      <c r="D16877" s="7" t="n">
        <v>5</v>
      </c>
      <c r="E16877" s="7" t="n">
        <v>85</v>
      </c>
      <c r="F16877" s="7" t="n">
        <v>2</v>
      </c>
      <c r="G16877" s="7" t="n">
        <v>34</v>
      </c>
    </row>
    <row r="16878" customFormat="false" ht="15" hidden="false" customHeight="false" outlineLevel="0" collapsed="false">
      <c r="A16878" s="7" t="s">
        <v>33</v>
      </c>
      <c r="B16878" s="7" t="s">
        <v>312</v>
      </c>
      <c r="C16878" s="7" t="s">
        <v>1432</v>
      </c>
      <c r="D16878" s="7" t="n">
        <v>2</v>
      </c>
      <c r="E16878" s="7" t="n">
        <v>34</v>
      </c>
      <c r="F16878" s="7" t="n">
        <v>1</v>
      </c>
      <c r="G16878" s="7" t="n">
        <v>17</v>
      </c>
    </row>
    <row r="16879" customFormat="false" ht="15" hidden="false" customHeight="false" outlineLevel="0" collapsed="false">
      <c r="A16879" s="7" t="s">
        <v>33</v>
      </c>
      <c r="B16879" s="7" t="s">
        <v>566</v>
      </c>
      <c r="C16879" s="7" t="s">
        <v>1432</v>
      </c>
      <c r="D16879" s="7" t="n">
        <v>1</v>
      </c>
      <c r="E16879" s="7" t="n">
        <v>17</v>
      </c>
      <c r="F16879" s="7" t="n">
        <v>0</v>
      </c>
      <c r="G16879" s="7" t="n">
        <v>0</v>
      </c>
    </row>
    <row r="16880" customFormat="false" ht="15" hidden="false" customHeight="false" outlineLevel="0" collapsed="false">
      <c r="A16880" s="7" t="s">
        <v>33</v>
      </c>
      <c r="B16880" s="7" t="s">
        <v>192</v>
      </c>
      <c r="C16880" s="7" t="s">
        <v>1311</v>
      </c>
      <c r="D16880" s="7" t="n">
        <v>24</v>
      </c>
      <c r="E16880" s="7" t="n">
        <v>480</v>
      </c>
      <c r="F16880" s="7" t="n">
        <v>0</v>
      </c>
      <c r="G16880" s="7" t="n">
        <v>0</v>
      </c>
    </row>
    <row r="16881" customFormat="false" ht="15" hidden="false" customHeight="false" outlineLevel="0" collapsed="false">
      <c r="A16881" s="7" t="s">
        <v>33</v>
      </c>
      <c r="B16881" s="7" t="s">
        <v>217</v>
      </c>
      <c r="C16881" s="7" t="s">
        <v>1446</v>
      </c>
      <c r="D16881" s="7" t="n">
        <v>4</v>
      </c>
      <c r="E16881" s="7" t="n">
        <v>34.92</v>
      </c>
      <c r="F16881" s="7" t="n">
        <v>0</v>
      </c>
      <c r="G16881" s="7" t="n">
        <v>0</v>
      </c>
    </row>
    <row r="16882" customFormat="false" ht="15" hidden="false" customHeight="false" outlineLevel="0" collapsed="false">
      <c r="A16882" s="7" t="s">
        <v>33</v>
      </c>
      <c r="B16882" s="7" t="s">
        <v>124</v>
      </c>
      <c r="C16882" s="7" t="s">
        <v>1449</v>
      </c>
      <c r="D16882" s="7" t="n">
        <v>6</v>
      </c>
      <c r="E16882" s="7" t="n">
        <v>88.8</v>
      </c>
      <c r="F16882" s="7" t="n">
        <v>6</v>
      </c>
      <c r="G16882" s="7" t="n">
        <v>88.8</v>
      </c>
    </row>
    <row r="16883" customFormat="false" ht="15" hidden="false" customHeight="false" outlineLevel="0" collapsed="false">
      <c r="A16883" s="7" t="s">
        <v>33</v>
      </c>
      <c r="B16883" s="7" t="s">
        <v>120</v>
      </c>
      <c r="C16883" s="7" t="s">
        <v>1451</v>
      </c>
      <c r="D16883" s="7" t="n">
        <v>3</v>
      </c>
      <c r="E16883" s="7" t="n">
        <v>40.2</v>
      </c>
      <c r="F16883" s="7" t="n">
        <v>0</v>
      </c>
      <c r="G16883" s="7" t="n">
        <v>0</v>
      </c>
    </row>
    <row r="16884" customFormat="false" ht="15" hidden="false" customHeight="false" outlineLevel="0" collapsed="false">
      <c r="A16884" s="7" t="s">
        <v>33</v>
      </c>
      <c r="B16884" s="7" t="s">
        <v>347</v>
      </c>
      <c r="C16884" s="7" t="s">
        <v>1454</v>
      </c>
      <c r="D16884" s="7" t="n">
        <v>1</v>
      </c>
      <c r="E16884" s="7" t="n">
        <v>16.2</v>
      </c>
      <c r="F16884" s="7" t="n">
        <v>1</v>
      </c>
      <c r="G16884" s="7" t="n">
        <v>16.2</v>
      </c>
    </row>
    <row r="16885" customFormat="false" ht="15" hidden="false" customHeight="false" outlineLevel="0" collapsed="false">
      <c r="A16885" s="7" t="s">
        <v>33</v>
      </c>
      <c r="B16885" s="7" t="s">
        <v>399</v>
      </c>
      <c r="C16885" s="7" t="s">
        <v>1457</v>
      </c>
      <c r="D16885" s="7" t="n">
        <v>2</v>
      </c>
      <c r="E16885" s="7" t="n">
        <v>28.9</v>
      </c>
      <c r="F16885" s="7" t="n">
        <v>0</v>
      </c>
      <c r="G16885" s="7" t="n">
        <v>0</v>
      </c>
    </row>
    <row r="16886" customFormat="false" ht="15" hidden="false" customHeight="false" outlineLevel="0" collapsed="false">
      <c r="A16886" s="7" t="s">
        <v>33</v>
      </c>
      <c r="B16886" s="7" t="s">
        <v>407</v>
      </c>
      <c r="C16886" s="7" t="s">
        <v>1458</v>
      </c>
      <c r="D16886" s="7" t="n">
        <v>2</v>
      </c>
      <c r="E16886" s="7" t="n">
        <v>31.82</v>
      </c>
      <c r="F16886" s="7" t="n">
        <v>0</v>
      </c>
      <c r="G16886" s="7" t="n">
        <v>0</v>
      </c>
    </row>
    <row r="16887" customFormat="false" ht="15" hidden="false" customHeight="false" outlineLevel="0" collapsed="false">
      <c r="A16887" s="7" t="s">
        <v>33</v>
      </c>
      <c r="B16887" s="7" t="s">
        <v>357</v>
      </c>
      <c r="C16887" s="7" t="s">
        <v>1465</v>
      </c>
      <c r="D16887" s="7" t="n">
        <v>0</v>
      </c>
      <c r="E16887" s="7" t="n">
        <v>0</v>
      </c>
      <c r="F16887" s="7" t="n">
        <v>3</v>
      </c>
      <c r="G16887" s="7" t="n">
        <v>17.43</v>
      </c>
    </row>
    <row r="16888" customFormat="false" ht="15" hidden="false" customHeight="false" outlineLevel="0" collapsed="false">
      <c r="A16888" s="7" t="s">
        <v>33</v>
      </c>
      <c r="B16888" s="7" t="s">
        <v>909</v>
      </c>
      <c r="C16888" s="7" t="s">
        <v>1573</v>
      </c>
      <c r="D16888" s="7" t="n">
        <v>7</v>
      </c>
      <c r="E16888" s="7" t="n">
        <v>116.2</v>
      </c>
      <c r="F16888" s="7" t="n">
        <v>2</v>
      </c>
      <c r="G16888" s="7" t="n">
        <v>33.2</v>
      </c>
    </row>
    <row r="16889" customFormat="false" ht="15" hidden="false" customHeight="false" outlineLevel="0" collapsed="false">
      <c r="A16889" s="7" t="s">
        <v>33</v>
      </c>
      <c r="B16889" s="7" t="s">
        <v>868</v>
      </c>
      <c r="C16889" s="7" t="s">
        <v>1573</v>
      </c>
      <c r="D16889" s="7" t="n">
        <v>7</v>
      </c>
      <c r="E16889" s="7" t="n">
        <v>129.5</v>
      </c>
      <c r="F16889" s="7" t="n">
        <v>10</v>
      </c>
      <c r="G16889" s="7" t="n">
        <v>185</v>
      </c>
    </row>
    <row r="16890" customFormat="false" ht="15" hidden="false" customHeight="false" outlineLevel="0" collapsed="false">
      <c r="A16890" s="7" t="s">
        <v>33</v>
      </c>
      <c r="B16890" s="7" t="s">
        <v>910</v>
      </c>
      <c r="C16890" s="7" t="s">
        <v>1574</v>
      </c>
      <c r="D16890" s="7" t="n">
        <v>3</v>
      </c>
      <c r="E16890" s="7" t="n">
        <v>75</v>
      </c>
      <c r="F16890" s="7" t="n">
        <v>2</v>
      </c>
      <c r="G16890" s="7" t="n">
        <v>50</v>
      </c>
    </row>
    <row r="16891" customFormat="false" ht="15" hidden="false" customHeight="false" outlineLevel="0" collapsed="false">
      <c r="A16891" s="7" t="s">
        <v>33</v>
      </c>
      <c r="B16891" s="7" t="s">
        <v>889</v>
      </c>
      <c r="C16891" s="7" t="s">
        <v>1439</v>
      </c>
      <c r="D16891" s="7" t="n">
        <v>3</v>
      </c>
      <c r="E16891" s="7" t="n">
        <v>63</v>
      </c>
      <c r="F16891" s="7" t="n">
        <v>8</v>
      </c>
      <c r="G16891" s="7" t="n">
        <v>168</v>
      </c>
    </row>
    <row r="16892" customFormat="false" ht="15" hidden="false" customHeight="false" outlineLevel="0" collapsed="false">
      <c r="A16892" s="7" t="s">
        <v>33</v>
      </c>
      <c r="B16892" s="7" t="s">
        <v>899</v>
      </c>
      <c r="C16892" s="7" t="s">
        <v>1429</v>
      </c>
      <c r="D16892" s="7" t="n">
        <v>7</v>
      </c>
      <c r="E16892" s="7" t="n">
        <v>145.6</v>
      </c>
      <c r="F16892" s="7" t="n">
        <v>4</v>
      </c>
      <c r="G16892" s="7" t="n">
        <v>83.2</v>
      </c>
    </row>
    <row r="16893" customFormat="false" ht="15" hidden="false" customHeight="false" outlineLevel="0" collapsed="false">
      <c r="A16893" s="7" t="s">
        <v>33</v>
      </c>
      <c r="B16893" s="7" t="s">
        <v>151</v>
      </c>
      <c r="C16893" s="7" t="s">
        <v>1276</v>
      </c>
      <c r="D16893" s="7" t="n">
        <v>1</v>
      </c>
      <c r="E16893" s="7" t="n">
        <v>72.34</v>
      </c>
      <c r="F16893" s="7" t="n">
        <v>0</v>
      </c>
      <c r="G16893" s="7" t="n">
        <v>0</v>
      </c>
    </row>
    <row r="16894" customFormat="false" ht="15" hidden="false" customHeight="false" outlineLevel="0" collapsed="false">
      <c r="A16894" s="7" t="s">
        <v>33</v>
      </c>
      <c r="B16894" s="7" t="s">
        <v>157</v>
      </c>
      <c r="C16894" s="7" t="s">
        <v>1276</v>
      </c>
      <c r="D16894" s="7" t="n">
        <v>2</v>
      </c>
      <c r="E16894" s="7" t="n">
        <v>144.68</v>
      </c>
      <c r="F16894" s="7" t="n">
        <v>0</v>
      </c>
      <c r="G16894" s="7" t="n">
        <v>0</v>
      </c>
    </row>
    <row r="16895" customFormat="false" ht="15" hidden="false" customHeight="false" outlineLevel="0" collapsed="false">
      <c r="A16895" s="7" t="s">
        <v>33</v>
      </c>
      <c r="B16895" s="7" t="s">
        <v>255</v>
      </c>
      <c r="C16895" s="7" t="s">
        <v>1280</v>
      </c>
      <c r="D16895" s="7" t="n">
        <v>0</v>
      </c>
      <c r="E16895" s="7" t="n">
        <v>0</v>
      </c>
      <c r="F16895" s="7" t="n">
        <v>2</v>
      </c>
      <c r="G16895" s="7" t="n">
        <v>214.18</v>
      </c>
    </row>
    <row r="16896" customFormat="false" ht="15" hidden="false" customHeight="false" outlineLevel="0" collapsed="false">
      <c r="A16896" s="7" t="s">
        <v>33</v>
      </c>
      <c r="B16896" s="7" t="s">
        <v>313</v>
      </c>
      <c r="C16896" s="7" t="s">
        <v>1287</v>
      </c>
      <c r="D16896" s="7" t="n">
        <v>6</v>
      </c>
      <c r="E16896" s="7" t="n">
        <v>466.8</v>
      </c>
      <c r="F16896" s="7" t="n">
        <v>0</v>
      </c>
      <c r="G16896" s="7" t="n">
        <v>0</v>
      </c>
    </row>
    <row r="16897" customFormat="false" ht="15" hidden="false" customHeight="false" outlineLevel="0" collapsed="false">
      <c r="A16897" s="7" t="s">
        <v>33</v>
      </c>
      <c r="B16897" s="7" t="s">
        <v>106</v>
      </c>
      <c r="C16897" s="7" t="s">
        <v>1291</v>
      </c>
      <c r="D16897" s="7" t="n">
        <v>2</v>
      </c>
      <c r="E16897" s="7" t="n">
        <v>48.86</v>
      </c>
      <c r="F16897" s="7" t="n">
        <v>0</v>
      </c>
      <c r="G16897" s="7" t="n">
        <v>0</v>
      </c>
    </row>
    <row r="16898" customFormat="false" ht="15" hidden="false" customHeight="false" outlineLevel="0" collapsed="false">
      <c r="A16898" s="7" t="s">
        <v>33</v>
      </c>
      <c r="B16898" s="7" t="s">
        <v>96</v>
      </c>
      <c r="C16898" s="7" t="s">
        <v>1291</v>
      </c>
      <c r="D16898" s="7" t="n">
        <v>2</v>
      </c>
      <c r="E16898" s="7" t="n">
        <v>48.86</v>
      </c>
      <c r="F16898" s="7" t="n">
        <v>2</v>
      </c>
      <c r="G16898" s="7" t="n">
        <v>48.86</v>
      </c>
    </row>
    <row r="16899" customFormat="false" ht="15" hidden="false" customHeight="false" outlineLevel="0" collapsed="false">
      <c r="A16899" s="7" t="s">
        <v>33</v>
      </c>
      <c r="B16899" s="7" t="s">
        <v>110</v>
      </c>
      <c r="C16899" s="7" t="s">
        <v>1291</v>
      </c>
      <c r="D16899" s="7" t="n">
        <v>4</v>
      </c>
      <c r="E16899" s="7" t="n">
        <v>97.72</v>
      </c>
      <c r="F16899" s="7" t="n">
        <v>0</v>
      </c>
      <c r="G16899" s="7" t="n">
        <v>0</v>
      </c>
    </row>
    <row r="16900" customFormat="false" ht="15" hidden="false" customHeight="false" outlineLevel="0" collapsed="false">
      <c r="A16900" s="7" t="s">
        <v>33</v>
      </c>
      <c r="B16900" s="7" t="s">
        <v>144</v>
      </c>
      <c r="C16900" s="7" t="s">
        <v>1320</v>
      </c>
      <c r="D16900" s="7" t="n">
        <v>4</v>
      </c>
      <c r="E16900" s="7" t="n">
        <v>253.08</v>
      </c>
      <c r="F16900" s="7" t="n">
        <v>0</v>
      </c>
      <c r="G16900" s="7" t="n">
        <v>0</v>
      </c>
    </row>
    <row r="16901" customFormat="false" ht="15" hidden="false" customHeight="false" outlineLevel="0" collapsed="false">
      <c r="A16901" s="7" t="s">
        <v>33</v>
      </c>
      <c r="B16901" s="7" t="s">
        <v>291</v>
      </c>
      <c r="C16901" s="7" t="s">
        <v>1323</v>
      </c>
      <c r="D16901" s="7" t="n">
        <v>7</v>
      </c>
      <c r="E16901" s="7" t="n">
        <v>99.96</v>
      </c>
      <c r="F16901" s="7" t="n">
        <v>0</v>
      </c>
      <c r="G16901" s="7" t="n">
        <v>0</v>
      </c>
    </row>
    <row r="16902" customFormat="false" ht="15" hidden="false" customHeight="false" outlineLevel="0" collapsed="false">
      <c r="A16902" s="7" t="s">
        <v>33</v>
      </c>
      <c r="B16902" s="7" t="s">
        <v>113</v>
      </c>
      <c r="C16902" s="7" t="s">
        <v>1330</v>
      </c>
      <c r="D16902" s="7" t="n">
        <v>2</v>
      </c>
      <c r="E16902" s="7" t="n">
        <v>57.86</v>
      </c>
      <c r="F16902" s="7" t="n">
        <v>0</v>
      </c>
      <c r="G16902" s="7" t="n">
        <v>0</v>
      </c>
    </row>
    <row r="16903" customFormat="false" ht="15" hidden="false" customHeight="false" outlineLevel="0" collapsed="false">
      <c r="A16903" s="7" t="s">
        <v>33</v>
      </c>
      <c r="B16903" s="7" t="s">
        <v>111</v>
      </c>
      <c r="C16903" s="7" t="s">
        <v>1330</v>
      </c>
      <c r="D16903" s="7" t="n">
        <v>4</v>
      </c>
      <c r="E16903" s="7" t="n">
        <v>115.72</v>
      </c>
      <c r="F16903" s="7" t="n">
        <v>0</v>
      </c>
      <c r="G16903" s="7" t="n">
        <v>0</v>
      </c>
    </row>
    <row r="16904" customFormat="false" ht="15" hidden="false" customHeight="false" outlineLevel="0" collapsed="false">
      <c r="A16904" s="7" t="s">
        <v>33</v>
      </c>
      <c r="B16904" s="7" t="s">
        <v>149</v>
      </c>
      <c r="C16904" s="7" t="s">
        <v>1330</v>
      </c>
      <c r="D16904" s="7" t="n">
        <v>2</v>
      </c>
      <c r="E16904" s="7" t="n">
        <v>57.86</v>
      </c>
      <c r="F16904" s="7" t="n">
        <v>0</v>
      </c>
      <c r="G16904" s="7" t="n">
        <v>0</v>
      </c>
    </row>
    <row r="16905" customFormat="false" ht="15" hidden="false" customHeight="false" outlineLevel="0" collapsed="false">
      <c r="A16905" s="7" t="s">
        <v>33</v>
      </c>
      <c r="B16905" s="7" t="s">
        <v>153</v>
      </c>
      <c r="C16905" s="7" t="s">
        <v>1330</v>
      </c>
      <c r="D16905" s="7" t="n">
        <v>6</v>
      </c>
      <c r="E16905" s="7" t="n">
        <v>173.58</v>
      </c>
      <c r="F16905" s="7" t="n">
        <v>0</v>
      </c>
      <c r="G16905" s="7" t="n">
        <v>0</v>
      </c>
    </row>
    <row r="16906" customFormat="false" ht="15" hidden="false" customHeight="false" outlineLevel="0" collapsed="false">
      <c r="A16906" s="7" t="s">
        <v>33</v>
      </c>
      <c r="B16906" s="7" t="s">
        <v>141</v>
      </c>
      <c r="C16906" s="7" t="s">
        <v>1334</v>
      </c>
      <c r="D16906" s="7" t="n">
        <v>2</v>
      </c>
      <c r="E16906" s="7" t="n">
        <v>34</v>
      </c>
      <c r="F16906" s="7" t="n">
        <v>0</v>
      </c>
      <c r="G16906" s="7" t="n">
        <v>0</v>
      </c>
    </row>
    <row r="16907" customFormat="false" ht="15" hidden="false" customHeight="false" outlineLevel="0" collapsed="false">
      <c r="A16907" s="7" t="s">
        <v>33</v>
      </c>
      <c r="B16907" s="7" t="s">
        <v>125</v>
      </c>
      <c r="C16907" s="7" t="s">
        <v>1334</v>
      </c>
      <c r="D16907" s="7" t="n">
        <v>5</v>
      </c>
      <c r="E16907" s="7" t="n">
        <v>85</v>
      </c>
      <c r="F16907" s="7" t="n">
        <v>0</v>
      </c>
      <c r="G16907" s="7" t="n">
        <v>0</v>
      </c>
    </row>
    <row r="16908" customFormat="false" ht="15" hidden="false" customHeight="false" outlineLevel="0" collapsed="false">
      <c r="A16908" s="7" t="s">
        <v>33</v>
      </c>
      <c r="B16908" s="7" t="s">
        <v>177</v>
      </c>
      <c r="C16908" s="7" t="s">
        <v>1334</v>
      </c>
      <c r="D16908" s="7" t="n">
        <v>4</v>
      </c>
      <c r="E16908" s="7" t="n">
        <v>68</v>
      </c>
      <c r="F16908" s="7" t="n">
        <v>0</v>
      </c>
      <c r="G16908" s="7" t="n">
        <v>0</v>
      </c>
    </row>
    <row r="16909" customFormat="false" ht="15" hidden="false" customHeight="false" outlineLevel="0" collapsed="false">
      <c r="A16909" s="7" t="s">
        <v>33</v>
      </c>
      <c r="B16909" s="7" t="s">
        <v>507</v>
      </c>
      <c r="C16909" s="7" t="s">
        <v>1334</v>
      </c>
      <c r="D16909" s="7" t="n">
        <v>1</v>
      </c>
      <c r="E16909" s="7" t="n">
        <v>17</v>
      </c>
      <c r="F16909" s="7" t="n">
        <v>0</v>
      </c>
      <c r="G16909" s="7" t="n">
        <v>0</v>
      </c>
    </row>
    <row r="16910" customFormat="false" ht="15" hidden="false" customHeight="false" outlineLevel="0" collapsed="false">
      <c r="A16910" s="7" t="s">
        <v>33</v>
      </c>
      <c r="B16910" s="7" t="s">
        <v>310</v>
      </c>
      <c r="C16910" s="7" t="s">
        <v>1334</v>
      </c>
      <c r="D16910" s="7" t="n">
        <v>4</v>
      </c>
      <c r="E16910" s="7" t="n">
        <v>68</v>
      </c>
      <c r="F16910" s="7" t="n">
        <v>0</v>
      </c>
      <c r="G16910" s="7" t="n">
        <v>0</v>
      </c>
    </row>
    <row r="16911" customFormat="false" ht="15" hidden="false" customHeight="false" outlineLevel="0" collapsed="false">
      <c r="A16911" s="7" t="s">
        <v>33</v>
      </c>
      <c r="B16911" s="7" t="s">
        <v>123</v>
      </c>
      <c r="C16911" s="7" t="s">
        <v>1340</v>
      </c>
      <c r="D16911" s="7" t="n">
        <v>1</v>
      </c>
      <c r="E16911" s="7" t="n">
        <v>18.45</v>
      </c>
      <c r="F16911" s="7" t="n">
        <v>0</v>
      </c>
      <c r="G16911" s="7" t="n">
        <v>0</v>
      </c>
    </row>
    <row r="16912" customFormat="false" ht="15" hidden="false" customHeight="false" outlineLevel="0" collapsed="false">
      <c r="A16912" s="7" t="s">
        <v>33</v>
      </c>
      <c r="B16912" s="7" t="s">
        <v>211</v>
      </c>
      <c r="C16912" s="7" t="s">
        <v>1341</v>
      </c>
      <c r="D16912" s="7" t="n">
        <v>5</v>
      </c>
      <c r="E16912" s="7" t="n">
        <v>117</v>
      </c>
      <c r="F16912" s="7" t="n">
        <v>0</v>
      </c>
      <c r="G16912" s="7" t="n">
        <v>0</v>
      </c>
    </row>
    <row r="16913" customFormat="false" ht="15" hidden="false" customHeight="false" outlineLevel="0" collapsed="false">
      <c r="A16913" s="7" t="s">
        <v>33</v>
      </c>
      <c r="B16913" s="7" t="s">
        <v>201</v>
      </c>
      <c r="C16913" s="7" t="s">
        <v>1344</v>
      </c>
      <c r="D16913" s="7" t="n">
        <v>6</v>
      </c>
      <c r="E16913" s="7" t="n">
        <v>57</v>
      </c>
      <c r="F16913" s="7" t="n">
        <v>0</v>
      </c>
      <c r="G16913" s="7" t="n">
        <v>0</v>
      </c>
    </row>
    <row r="16914" customFormat="false" ht="15" hidden="false" customHeight="false" outlineLevel="0" collapsed="false">
      <c r="A16914" s="7" t="s">
        <v>33</v>
      </c>
      <c r="B16914" s="7" t="s">
        <v>342</v>
      </c>
      <c r="C16914" s="7" t="s">
        <v>1356</v>
      </c>
      <c r="D16914" s="7" t="n">
        <v>3</v>
      </c>
      <c r="E16914" s="7" t="n">
        <v>41.52</v>
      </c>
      <c r="F16914" s="7" t="n">
        <v>0</v>
      </c>
      <c r="G16914" s="7" t="n">
        <v>0</v>
      </c>
    </row>
    <row r="16915" customFormat="false" ht="15" hidden="false" customHeight="false" outlineLevel="0" collapsed="false">
      <c r="A16915" s="7" t="s">
        <v>33</v>
      </c>
      <c r="B16915" s="7" t="s">
        <v>179</v>
      </c>
      <c r="C16915" s="7" t="s">
        <v>1357</v>
      </c>
      <c r="D16915" s="7" t="n">
        <v>2</v>
      </c>
      <c r="E16915" s="7" t="n">
        <v>32.4</v>
      </c>
      <c r="F16915" s="7" t="n">
        <v>2</v>
      </c>
      <c r="G16915" s="7" t="n">
        <v>32.4</v>
      </c>
    </row>
    <row r="16916" customFormat="false" ht="15" hidden="false" customHeight="false" outlineLevel="0" collapsed="false">
      <c r="A16916" s="7" t="s">
        <v>33</v>
      </c>
      <c r="B16916" s="7" t="s">
        <v>163</v>
      </c>
      <c r="C16916" s="7" t="s">
        <v>1357</v>
      </c>
      <c r="D16916" s="7" t="n">
        <v>7</v>
      </c>
      <c r="E16916" s="7" t="n">
        <v>124.74</v>
      </c>
      <c r="F16916" s="7" t="n">
        <v>0</v>
      </c>
      <c r="G16916" s="7" t="n">
        <v>0</v>
      </c>
    </row>
    <row r="16917" customFormat="false" ht="15" hidden="false" customHeight="false" outlineLevel="0" collapsed="false">
      <c r="A16917" s="7" t="s">
        <v>33</v>
      </c>
      <c r="B16917" s="7" t="s">
        <v>154</v>
      </c>
      <c r="C16917" s="7" t="s">
        <v>1390</v>
      </c>
      <c r="D16917" s="7" t="n">
        <v>2</v>
      </c>
      <c r="E16917" s="7" t="n">
        <v>41</v>
      </c>
      <c r="F16917" s="7" t="n">
        <v>0</v>
      </c>
      <c r="G16917" s="7" t="n">
        <v>0</v>
      </c>
    </row>
    <row r="16918" customFormat="false" ht="15" hidden="false" customHeight="false" outlineLevel="0" collapsed="false">
      <c r="A16918" s="7" t="s">
        <v>33</v>
      </c>
      <c r="B16918" s="7" t="s">
        <v>167</v>
      </c>
      <c r="C16918" s="7" t="s">
        <v>1390</v>
      </c>
      <c r="D16918" s="7" t="n">
        <v>2</v>
      </c>
      <c r="E16918" s="7" t="n">
        <v>41</v>
      </c>
      <c r="F16918" s="7" t="n">
        <v>0</v>
      </c>
      <c r="G16918" s="7" t="n">
        <v>0</v>
      </c>
    </row>
    <row r="16919" customFormat="false" ht="15" hidden="false" customHeight="false" outlineLevel="0" collapsed="false">
      <c r="A16919" s="7" t="s">
        <v>33</v>
      </c>
      <c r="B16919" s="7" t="s">
        <v>697</v>
      </c>
      <c r="C16919" s="7" t="s">
        <v>1512</v>
      </c>
      <c r="D16919" s="7" t="n">
        <v>1</v>
      </c>
      <c r="E16919" s="7" t="n">
        <v>129.81</v>
      </c>
      <c r="F16919" s="7" t="n">
        <v>0</v>
      </c>
      <c r="G16919" s="7" t="n">
        <v>0</v>
      </c>
    </row>
    <row r="16920" customFormat="false" ht="15" hidden="false" customHeight="false" outlineLevel="0" collapsed="false">
      <c r="A16920" s="7" t="s">
        <v>33</v>
      </c>
      <c r="B16920" s="7" t="s">
        <v>373</v>
      </c>
      <c r="C16920" s="7" t="s">
        <v>1403</v>
      </c>
      <c r="D16920" s="7" t="n">
        <v>1</v>
      </c>
      <c r="E16920" s="7" t="n">
        <v>136.3</v>
      </c>
      <c r="F16920" s="7" t="n">
        <v>0</v>
      </c>
      <c r="G16920" s="7" t="n">
        <v>0</v>
      </c>
    </row>
    <row r="16921" customFormat="false" ht="15" hidden="false" customHeight="false" outlineLevel="0" collapsed="false">
      <c r="A16921" s="7" t="s">
        <v>33</v>
      </c>
      <c r="B16921" s="7" t="s">
        <v>306</v>
      </c>
      <c r="C16921" s="7" t="s">
        <v>1407</v>
      </c>
      <c r="D16921" s="7" t="n">
        <v>30</v>
      </c>
      <c r="E16921" s="7" t="n">
        <v>427.5</v>
      </c>
      <c r="F16921" s="7" t="n">
        <v>0</v>
      </c>
      <c r="G16921" s="7" t="n">
        <v>0</v>
      </c>
    </row>
    <row r="16922" customFormat="false" ht="15" hidden="false" customHeight="false" outlineLevel="0" collapsed="false">
      <c r="A16922" s="7" t="s">
        <v>33</v>
      </c>
      <c r="B16922" s="7" t="s">
        <v>227</v>
      </c>
      <c r="C16922" s="7" t="s">
        <v>1432</v>
      </c>
      <c r="D16922" s="7" t="n">
        <v>2</v>
      </c>
      <c r="E16922" s="7" t="n">
        <v>34</v>
      </c>
      <c r="F16922" s="7" t="n">
        <v>0</v>
      </c>
      <c r="G16922" s="7" t="n">
        <v>0</v>
      </c>
    </row>
    <row r="16923" customFormat="false" ht="15" hidden="false" customHeight="false" outlineLevel="0" collapsed="false">
      <c r="A16923" s="7" t="s">
        <v>33</v>
      </c>
      <c r="B16923" s="7" t="s">
        <v>120</v>
      </c>
      <c r="C16923" s="7" t="s">
        <v>1451</v>
      </c>
      <c r="D16923" s="7" t="n">
        <v>36</v>
      </c>
      <c r="E16923" s="7" t="n">
        <v>482.4</v>
      </c>
      <c r="F16923" s="7" t="n">
        <v>0</v>
      </c>
      <c r="G16923" s="7" t="n">
        <v>0</v>
      </c>
    </row>
    <row r="16924" customFormat="false" ht="15" hidden="false" customHeight="false" outlineLevel="0" collapsed="false">
      <c r="A16924" s="7" t="s">
        <v>33</v>
      </c>
      <c r="B16924" s="7" t="s">
        <v>395</v>
      </c>
      <c r="C16924" s="7" t="s">
        <v>1273</v>
      </c>
      <c r="D16924" s="7" t="n">
        <v>1</v>
      </c>
      <c r="E16924" s="7" t="n">
        <v>175.5</v>
      </c>
      <c r="F16924" s="7" t="n">
        <v>0</v>
      </c>
      <c r="G16924" s="7" t="n">
        <v>0</v>
      </c>
    </row>
    <row r="16925" customFormat="false" ht="15" hidden="false" customHeight="false" outlineLevel="0" collapsed="false">
      <c r="A16925" s="7" t="s">
        <v>33</v>
      </c>
      <c r="B16925" s="7" t="s">
        <v>106</v>
      </c>
      <c r="C16925" s="7" t="s">
        <v>1291</v>
      </c>
      <c r="D16925" s="7" t="n">
        <v>1</v>
      </c>
      <c r="E16925" s="7" t="n">
        <v>24.43</v>
      </c>
      <c r="F16925" s="7" t="n">
        <v>2</v>
      </c>
      <c r="G16925" s="7" t="n">
        <v>48.86</v>
      </c>
    </row>
    <row r="16926" customFormat="false" ht="15" hidden="false" customHeight="false" outlineLevel="0" collapsed="false">
      <c r="A16926" s="7" t="s">
        <v>33</v>
      </c>
      <c r="B16926" s="7" t="s">
        <v>96</v>
      </c>
      <c r="C16926" s="7" t="s">
        <v>1291</v>
      </c>
      <c r="D16926" s="7" t="n">
        <v>2</v>
      </c>
      <c r="E16926" s="7" t="n">
        <v>48.86</v>
      </c>
      <c r="F16926" s="7" t="n">
        <v>0</v>
      </c>
      <c r="G16926" s="7" t="n">
        <v>0</v>
      </c>
    </row>
    <row r="16927" customFormat="false" ht="15" hidden="false" customHeight="false" outlineLevel="0" collapsed="false">
      <c r="A16927" s="7" t="s">
        <v>33</v>
      </c>
      <c r="B16927" s="7" t="s">
        <v>173</v>
      </c>
      <c r="C16927" s="7" t="s">
        <v>1291</v>
      </c>
      <c r="D16927" s="7" t="n">
        <v>0</v>
      </c>
      <c r="E16927" s="7" t="n">
        <v>0</v>
      </c>
      <c r="F16927" s="7" t="n">
        <v>2</v>
      </c>
      <c r="G16927" s="7" t="n">
        <v>48.86</v>
      </c>
    </row>
    <row r="16928" customFormat="false" ht="15" hidden="false" customHeight="false" outlineLevel="0" collapsed="false">
      <c r="A16928" s="7" t="s">
        <v>33</v>
      </c>
      <c r="B16928" s="7" t="s">
        <v>83</v>
      </c>
      <c r="C16928" s="7" t="s">
        <v>1303</v>
      </c>
      <c r="D16928" s="7" t="n">
        <v>2</v>
      </c>
      <c r="E16928" s="7" t="n">
        <v>91</v>
      </c>
      <c r="F16928" s="7" t="n">
        <v>0</v>
      </c>
      <c r="G16928" s="7" t="n">
        <v>0</v>
      </c>
    </row>
    <row r="16929" customFormat="false" ht="15" hidden="false" customHeight="false" outlineLevel="0" collapsed="false">
      <c r="A16929" s="7" t="s">
        <v>33</v>
      </c>
      <c r="B16929" s="7" t="s">
        <v>187</v>
      </c>
      <c r="C16929" s="7" t="s">
        <v>1309</v>
      </c>
      <c r="D16929" s="7" t="n">
        <v>1</v>
      </c>
      <c r="E16929" s="7" t="n">
        <v>77.8</v>
      </c>
      <c r="F16929" s="7" t="n">
        <v>0</v>
      </c>
      <c r="G16929" s="7" t="n">
        <v>0</v>
      </c>
    </row>
    <row r="16930" customFormat="false" ht="15" hidden="false" customHeight="false" outlineLevel="0" collapsed="false">
      <c r="A16930" s="7" t="s">
        <v>33</v>
      </c>
      <c r="B16930" s="7" t="s">
        <v>125</v>
      </c>
      <c r="C16930" s="7" t="s">
        <v>1334</v>
      </c>
      <c r="D16930" s="7" t="n">
        <v>0</v>
      </c>
      <c r="E16930" s="7" t="n">
        <v>0</v>
      </c>
      <c r="F16930" s="7" t="n">
        <v>1</v>
      </c>
      <c r="G16930" s="7" t="n">
        <v>17</v>
      </c>
    </row>
    <row r="16931" customFormat="false" ht="15" hidden="false" customHeight="false" outlineLevel="0" collapsed="false">
      <c r="A16931" s="7" t="s">
        <v>33</v>
      </c>
      <c r="B16931" s="7" t="s">
        <v>177</v>
      </c>
      <c r="C16931" s="7" t="s">
        <v>1334</v>
      </c>
      <c r="D16931" s="7" t="n">
        <v>0</v>
      </c>
      <c r="E16931" s="7" t="n">
        <v>0</v>
      </c>
      <c r="F16931" s="7" t="n">
        <v>1</v>
      </c>
      <c r="G16931" s="7" t="n">
        <v>17</v>
      </c>
    </row>
    <row r="16932" customFormat="false" ht="15" hidden="false" customHeight="false" outlineLevel="0" collapsed="false">
      <c r="A16932" s="7" t="s">
        <v>33</v>
      </c>
      <c r="B16932" s="7" t="s">
        <v>274</v>
      </c>
      <c r="C16932" s="7" t="s">
        <v>1487</v>
      </c>
      <c r="D16932" s="7" t="n">
        <v>1</v>
      </c>
      <c r="E16932" s="7" t="n">
        <v>128.71</v>
      </c>
      <c r="F16932" s="7" t="n">
        <v>0</v>
      </c>
      <c r="G16932" s="7" t="n">
        <v>0</v>
      </c>
    </row>
    <row r="16933" customFormat="false" ht="15" hidden="false" customHeight="false" outlineLevel="0" collapsed="false">
      <c r="A16933" s="7" t="s">
        <v>33</v>
      </c>
      <c r="B16933" s="7" t="s">
        <v>86</v>
      </c>
      <c r="C16933" s="7" t="s">
        <v>1271</v>
      </c>
      <c r="D16933" s="7" t="n">
        <v>5</v>
      </c>
      <c r="E16933" s="7" t="n">
        <v>325</v>
      </c>
      <c r="F16933" s="7" t="n">
        <v>3</v>
      </c>
      <c r="G16933" s="7" t="n">
        <v>195</v>
      </c>
    </row>
    <row r="16934" customFormat="false" ht="15" hidden="false" customHeight="false" outlineLevel="0" collapsed="false">
      <c r="A16934" s="7" t="s">
        <v>33</v>
      </c>
      <c r="B16934" s="7" t="s">
        <v>182</v>
      </c>
      <c r="C16934" s="7" t="s">
        <v>1271</v>
      </c>
      <c r="D16934" s="7" t="n">
        <v>2</v>
      </c>
      <c r="E16934" s="7" t="n">
        <v>130</v>
      </c>
      <c r="F16934" s="7" t="n">
        <v>0</v>
      </c>
      <c r="G16934" s="7" t="n">
        <v>0</v>
      </c>
    </row>
    <row r="16935" customFormat="false" ht="15" hidden="false" customHeight="false" outlineLevel="0" collapsed="false">
      <c r="A16935" s="7" t="s">
        <v>33</v>
      </c>
      <c r="B16935" s="7" t="s">
        <v>88</v>
      </c>
      <c r="C16935" s="7" t="s">
        <v>1271</v>
      </c>
      <c r="D16935" s="7" t="n">
        <v>3</v>
      </c>
      <c r="E16935" s="7" t="n">
        <v>195</v>
      </c>
      <c r="F16935" s="7" t="n">
        <v>0</v>
      </c>
      <c r="G16935" s="7" t="n">
        <v>0</v>
      </c>
    </row>
    <row r="16936" customFormat="false" ht="15" hidden="false" customHeight="false" outlineLevel="0" collapsed="false">
      <c r="A16936" s="7" t="s">
        <v>33</v>
      </c>
      <c r="B16936" s="7" t="s">
        <v>313</v>
      </c>
      <c r="C16936" s="7" t="s">
        <v>1287</v>
      </c>
      <c r="D16936" s="7" t="n">
        <v>2</v>
      </c>
      <c r="E16936" s="7" t="n">
        <v>155.6</v>
      </c>
      <c r="F16936" s="7" t="n">
        <v>0</v>
      </c>
      <c r="G16936" s="7" t="n">
        <v>0</v>
      </c>
    </row>
    <row r="16937" customFormat="false" ht="15" hidden="false" customHeight="false" outlineLevel="0" collapsed="false">
      <c r="A16937" s="7" t="s">
        <v>33</v>
      </c>
      <c r="B16937" s="7" t="s">
        <v>391</v>
      </c>
      <c r="C16937" s="7" t="s">
        <v>1287</v>
      </c>
      <c r="D16937" s="7" t="n">
        <v>2</v>
      </c>
      <c r="E16937" s="7" t="n">
        <v>155.6</v>
      </c>
      <c r="F16937" s="7" t="n">
        <v>0</v>
      </c>
      <c r="G16937" s="7" t="n">
        <v>0</v>
      </c>
    </row>
    <row r="16938" customFormat="false" ht="15" hidden="false" customHeight="false" outlineLevel="0" collapsed="false">
      <c r="A16938" s="7" t="s">
        <v>33</v>
      </c>
      <c r="B16938" s="7" t="s">
        <v>106</v>
      </c>
      <c r="C16938" s="7" t="s">
        <v>1291</v>
      </c>
      <c r="D16938" s="7" t="n">
        <v>0</v>
      </c>
      <c r="E16938" s="7" t="n">
        <v>0</v>
      </c>
      <c r="F16938" s="7" t="n">
        <v>2</v>
      </c>
      <c r="G16938" s="7" t="n">
        <v>48.86</v>
      </c>
    </row>
    <row r="16939" customFormat="false" ht="15" hidden="false" customHeight="false" outlineLevel="0" collapsed="false">
      <c r="A16939" s="7" t="s">
        <v>33</v>
      </c>
      <c r="B16939" s="7" t="s">
        <v>110</v>
      </c>
      <c r="C16939" s="7" t="s">
        <v>1291</v>
      </c>
      <c r="D16939" s="7" t="n">
        <v>3</v>
      </c>
      <c r="E16939" s="7" t="n">
        <v>73.29</v>
      </c>
      <c r="F16939" s="7" t="n">
        <v>0</v>
      </c>
      <c r="G16939" s="7" t="n">
        <v>0</v>
      </c>
    </row>
    <row r="16940" customFormat="false" ht="15" hidden="false" customHeight="false" outlineLevel="0" collapsed="false">
      <c r="A16940" s="7" t="s">
        <v>33</v>
      </c>
      <c r="B16940" s="7" t="s">
        <v>173</v>
      </c>
      <c r="C16940" s="7" t="s">
        <v>1291</v>
      </c>
      <c r="D16940" s="7" t="n">
        <v>3</v>
      </c>
      <c r="E16940" s="7" t="n">
        <v>73.29</v>
      </c>
      <c r="F16940" s="7" t="n">
        <v>0</v>
      </c>
      <c r="G16940" s="7" t="n">
        <v>0</v>
      </c>
    </row>
    <row r="16941" customFormat="false" ht="15" hidden="false" customHeight="false" outlineLevel="0" collapsed="false">
      <c r="A16941" s="7" t="s">
        <v>33</v>
      </c>
      <c r="B16941" s="7" t="s">
        <v>135</v>
      </c>
      <c r="C16941" s="7" t="s">
        <v>1316</v>
      </c>
      <c r="D16941" s="7" t="n">
        <v>2</v>
      </c>
      <c r="E16941" s="7" t="n">
        <v>94.46</v>
      </c>
      <c r="F16941" s="7" t="n">
        <v>0</v>
      </c>
      <c r="G16941" s="7" t="n">
        <v>0</v>
      </c>
    </row>
    <row r="16942" customFormat="false" ht="15" hidden="false" customHeight="false" outlineLevel="0" collapsed="false">
      <c r="A16942" s="7" t="s">
        <v>33</v>
      </c>
      <c r="B16942" s="7" t="s">
        <v>138</v>
      </c>
      <c r="C16942" s="7" t="s">
        <v>1320</v>
      </c>
      <c r="D16942" s="7" t="n">
        <v>1</v>
      </c>
      <c r="E16942" s="7" t="n">
        <v>63.27</v>
      </c>
      <c r="F16942" s="7" t="n">
        <v>1</v>
      </c>
      <c r="G16942" s="7" t="n">
        <v>63.27</v>
      </c>
    </row>
    <row r="16943" customFormat="false" ht="15" hidden="false" customHeight="false" outlineLevel="0" collapsed="false">
      <c r="A16943" s="7" t="s">
        <v>33</v>
      </c>
      <c r="B16943" s="7" t="s">
        <v>113</v>
      </c>
      <c r="C16943" s="7" t="s">
        <v>1330</v>
      </c>
      <c r="D16943" s="7" t="n">
        <v>2</v>
      </c>
      <c r="E16943" s="7" t="n">
        <v>57.86</v>
      </c>
      <c r="F16943" s="7" t="n">
        <v>3</v>
      </c>
      <c r="G16943" s="7" t="n">
        <v>86.79</v>
      </c>
    </row>
    <row r="16944" customFormat="false" ht="15" hidden="false" customHeight="false" outlineLevel="0" collapsed="false">
      <c r="A16944" s="7" t="s">
        <v>33</v>
      </c>
      <c r="B16944" s="7" t="s">
        <v>111</v>
      </c>
      <c r="C16944" s="7" t="s">
        <v>1330</v>
      </c>
      <c r="D16944" s="7" t="n">
        <v>5</v>
      </c>
      <c r="E16944" s="7" t="n">
        <v>144.65</v>
      </c>
      <c r="F16944" s="7" t="n">
        <v>5</v>
      </c>
      <c r="G16944" s="7" t="n">
        <v>144.65</v>
      </c>
    </row>
    <row r="16945" customFormat="false" ht="15" hidden="false" customHeight="false" outlineLevel="0" collapsed="false">
      <c r="A16945" s="7" t="s">
        <v>33</v>
      </c>
      <c r="B16945" s="7" t="s">
        <v>149</v>
      </c>
      <c r="C16945" s="7" t="s">
        <v>1330</v>
      </c>
      <c r="D16945" s="7" t="n">
        <v>5</v>
      </c>
      <c r="E16945" s="7" t="n">
        <v>144.65</v>
      </c>
      <c r="F16945" s="7" t="n">
        <v>0</v>
      </c>
      <c r="G16945" s="7" t="n">
        <v>0</v>
      </c>
    </row>
    <row r="16946" customFormat="false" ht="15" hidden="false" customHeight="false" outlineLevel="0" collapsed="false">
      <c r="A16946" s="7" t="s">
        <v>33</v>
      </c>
      <c r="B16946" s="7" t="s">
        <v>153</v>
      </c>
      <c r="C16946" s="7" t="s">
        <v>1330</v>
      </c>
      <c r="D16946" s="7" t="n">
        <v>1</v>
      </c>
      <c r="E16946" s="7" t="n">
        <v>28.93</v>
      </c>
      <c r="F16946" s="7" t="n">
        <v>1</v>
      </c>
      <c r="G16946" s="7" t="n">
        <v>28.93</v>
      </c>
    </row>
    <row r="16947" customFormat="false" ht="15" hidden="false" customHeight="false" outlineLevel="0" collapsed="false">
      <c r="A16947" s="7" t="s">
        <v>33</v>
      </c>
      <c r="B16947" s="7" t="s">
        <v>478</v>
      </c>
      <c r="C16947" s="7" t="s">
        <v>1330</v>
      </c>
      <c r="D16947" s="7" t="n">
        <v>4</v>
      </c>
      <c r="E16947" s="7" t="n">
        <v>115.72</v>
      </c>
      <c r="F16947" s="7" t="n">
        <v>0</v>
      </c>
      <c r="G16947" s="7" t="n">
        <v>0</v>
      </c>
    </row>
    <row r="16948" customFormat="false" ht="15" hidden="false" customHeight="false" outlineLevel="0" collapsed="false">
      <c r="A16948" s="7" t="s">
        <v>33</v>
      </c>
      <c r="B16948" s="7" t="s">
        <v>125</v>
      </c>
      <c r="C16948" s="7" t="s">
        <v>1334</v>
      </c>
      <c r="D16948" s="7" t="n">
        <v>0</v>
      </c>
      <c r="E16948" s="7" t="n">
        <v>0</v>
      </c>
      <c r="F16948" s="7" t="n">
        <v>2</v>
      </c>
      <c r="G16948" s="7" t="n">
        <v>34</v>
      </c>
    </row>
    <row r="16949" customFormat="false" ht="15" hidden="false" customHeight="false" outlineLevel="0" collapsed="false">
      <c r="A16949" s="7" t="s">
        <v>33</v>
      </c>
      <c r="B16949" s="7" t="s">
        <v>169</v>
      </c>
      <c r="C16949" s="7" t="s">
        <v>1334</v>
      </c>
      <c r="D16949" s="7" t="n">
        <v>5</v>
      </c>
      <c r="E16949" s="7" t="n">
        <v>85</v>
      </c>
      <c r="F16949" s="7" t="n">
        <v>-2</v>
      </c>
      <c r="G16949" s="7" t="n">
        <v>-34</v>
      </c>
    </row>
    <row r="16950" customFormat="false" ht="15" hidden="false" customHeight="false" outlineLevel="0" collapsed="false">
      <c r="A16950" s="7" t="s">
        <v>33</v>
      </c>
      <c r="B16950" s="7" t="s">
        <v>310</v>
      </c>
      <c r="C16950" s="7" t="s">
        <v>1334</v>
      </c>
      <c r="D16950" s="7" t="n">
        <v>2</v>
      </c>
      <c r="E16950" s="7" t="n">
        <v>34</v>
      </c>
      <c r="F16950" s="7" t="n">
        <v>-2</v>
      </c>
      <c r="G16950" s="7" t="n">
        <v>-34</v>
      </c>
    </row>
    <row r="16951" customFormat="false" ht="15" hidden="false" customHeight="false" outlineLevel="0" collapsed="false">
      <c r="A16951" s="7" t="s">
        <v>33</v>
      </c>
      <c r="B16951" s="7" t="s">
        <v>123</v>
      </c>
      <c r="C16951" s="7" t="s">
        <v>1340</v>
      </c>
      <c r="D16951" s="7" t="n">
        <v>1</v>
      </c>
      <c r="E16951" s="7" t="n">
        <v>18.45</v>
      </c>
      <c r="F16951" s="7" t="n">
        <v>0</v>
      </c>
      <c r="G16951" s="7" t="n">
        <v>0</v>
      </c>
    </row>
    <row r="16952" customFormat="false" ht="15" hidden="false" customHeight="false" outlineLevel="0" collapsed="false">
      <c r="A16952" s="7" t="s">
        <v>33</v>
      </c>
      <c r="B16952" s="7" t="s">
        <v>201</v>
      </c>
      <c r="C16952" s="7" t="s">
        <v>1344</v>
      </c>
      <c r="D16952" s="7" t="n">
        <v>0</v>
      </c>
      <c r="E16952" s="7" t="n">
        <v>0</v>
      </c>
      <c r="F16952" s="7" t="n">
        <v>2</v>
      </c>
      <c r="G16952" s="7" t="n">
        <v>19</v>
      </c>
    </row>
    <row r="16953" customFormat="false" ht="15" hidden="false" customHeight="false" outlineLevel="0" collapsed="false">
      <c r="A16953" s="7" t="s">
        <v>33</v>
      </c>
      <c r="B16953" s="7" t="s">
        <v>114</v>
      </c>
      <c r="C16953" s="7" t="s">
        <v>1354</v>
      </c>
      <c r="D16953" s="7" t="n">
        <v>1</v>
      </c>
      <c r="E16953" s="7" t="n">
        <v>27.55</v>
      </c>
      <c r="F16953" s="7" t="n">
        <v>0</v>
      </c>
      <c r="G16953" s="7" t="n">
        <v>0</v>
      </c>
    </row>
    <row r="16954" customFormat="false" ht="15" hidden="false" customHeight="false" outlineLevel="0" collapsed="false">
      <c r="A16954" s="7" t="s">
        <v>33</v>
      </c>
      <c r="B16954" s="7" t="s">
        <v>236</v>
      </c>
      <c r="C16954" s="7" t="s">
        <v>1361</v>
      </c>
      <c r="D16954" s="7" t="n">
        <v>3</v>
      </c>
      <c r="E16954" s="7" t="n">
        <v>29.46</v>
      </c>
      <c r="F16954" s="7" t="n">
        <v>3</v>
      </c>
      <c r="G16954" s="7" t="n">
        <v>29.46</v>
      </c>
    </row>
    <row r="16955" customFormat="false" ht="15" hidden="false" customHeight="false" outlineLevel="0" collapsed="false">
      <c r="A16955" s="7" t="s">
        <v>33</v>
      </c>
      <c r="B16955" s="7" t="s">
        <v>188</v>
      </c>
      <c r="C16955" s="7" t="s">
        <v>1379</v>
      </c>
      <c r="D16955" s="7" t="n">
        <v>5</v>
      </c>
      <c r="E16955" s="7" t="n">
        <v>209.05</v>
      </c>
      <c r="F16955" s="7" t="n">
        <v>-3</v>
      </c>
      <c r="G16955" s="7" t="n">
        <v>-125.43</v>
      </c>
    </row>
    <row r="16956" customFormat="false" ht="15" hidden="false" customHeight="false" outlineLevel="0" collapsed="false">
      <c r="A16956" s="7" t="s">
        <v>33</v>
      </c>
      <c r="B16956" s="7" t="s">
        <v>174</v>
      </c>
      <c r="C16956" s="7" t="s">
        <v>1379</v>
      </c>
      <c r="D16956" s="7" t="n">
        <v>2</v>
      </c>
      <c r="E16956" s="7" t="n">
        <v>83.62</v>
      </c>
      <c r="F16956" s="7" t="n">
        <v>0</v>
      </c>
      <c r="G16956" s="7" t="n">
        <v>0</v>
      </c>
    </row>
    <row r="16957" customFormat="false" ht="15" hidden="false" customHeight="false" outlineLevel="0" collapsed="false">
      <c r="A16957" s="7" t="s">
        <v>33</v>
      </c>
      <c r="B16957" s="7" t="s">
        <v>145</v>
      </c>
      <c r="C16957" s="7" t="s">
        <v>1379</v>
      </c>
      <c r="D16957" s="7" t="n">
        <v>4</v>
      </c>
      <c r="E16957" s="7" t="n">
        <v>167.24</v>
      </c>
      <c r="F16957" s="7" t="n">
        <v>0</v>
      </c>
      <c r="G16957" s="7" t="n">
        <v>0</v>
      </c>
    </row>
    <row r="16958" customFormat="false" ht="15" hidden="false" customHeight="false" outlineLevel="0" collapsed="false">
      <c r="A16958" s="7" t="s">
        <v>33</v>
      </c>
      <c r="B16958" s="7" t="s">
        <v>148</v>
      </c>
      <c r="C16958" s="7" t="s">
        <v>1387</v>
      </c>
      <c r="D16958" s="7" t="n">
        <v>3</v>
      </c>
      <c r="E16958" s="7" t="n">
        <v>49.5</v>
      </c>
      <c r="F16958" s="7" t="n">
        <v>2</v>
      </c>
      <c r="G16958" s="7" t="n">
        <v>33</v>
      </c>
    </row>
    <row r="16959" customFormat="false" ht="15" hidden="false" customHeight="false" outlineLevel="0" collapsed="false">
      <c r="A16959" s="7" t="s">
        <v>33</v>
      </c>
      <c r="B16959" s="7" t="s">
        <v>139</v>
      </c>
      <c r="C16959" s="7" t="s">
        <v>1387</v>
      </c>
      <c r="D16959" s="7" t="n">
        <v>5</v>
      </c>
      <c r="E16959" s="7" t="n">
        <v>82.5</v>
      </c>
      <c r="F16959" s="7" t="n">
        <v>0</v>
      </c>
      <c r="G16959" s="7" t="n">
        <v>0</v>
      </c>
    </row>
    <row r="16960" customFormat="false" ht="15" hidden="false" customHeight="false" outlineLevel="0" collapsed="false">
      <c r="A16960" s="7" t="s">
        <v>33</v>
      </c>
      <c r="B16960" s="7" t="s">
        <v>189</v>
      </c>
      <c r="C16960" s="7" t="s">
        <v>1387</v>
      </c>
      <c r="D16960" s="7" t="n">
        <v>5</v>
      </c>
      <c r="E16960" s="7" t="n">
        <v>82.5</v>
      </c>
      <c r="F16960" s="7" t="n">
        <v>0</v>
      </c>
      <c r="G16960" s="7" t="n">
        <v>0</v>
      </c>
    </row>
    <row r="16961" customFormat="false" ht="15" hidden="false" customHeight="false" outlineLevel="0" collapsed="false">
      <c r="A16961" s="7" t="s">
        <v>33</v>
      </c>
      <c r="B16961" s="7" t="s">
        <v>181</v>
      </c>
      <c r="C16961" s="7" t="s">
        <v>1387</v>
      </c>
      <c r="D16961" s="7" t="n">
        <v>4</v>
      </c>
      <c r="E16961" s="7" t="n">
        <v>66</v>
      </c>
      <c r="F16961" s="7" t="n">
        <v>-1</v>
      </c>
      <c r="G16961" s="7" t="n">
        <v>-16.5</v>
      </c>
    </row>
    <row r="16962" customFormat="false" ht="15" hidden="false" customHeight="false" outlineLevel="0" collapsed="false">
      <c r="A16962" s="7" t="s">
        <v>33</v>
      </c>
      <c r="B16962" s="7" t="s">
        <v>133</v>
      </c>
      <c r="C16962" s="7" t="s">
        <v>1390</v>
      </c>
      <c r="D16962" s="7" t="n">
        <v>2</v>
      </c>
      <c r="E16962" s="7" t="n">
        <v>41</v>
      </c>
      <c r="F16962" s="7" t="n">
        <v>2</v>
      </c>
      <c r="G16962" s="7" t="n">
        <v>41</v>
      </c>
    </row>
    <row r="16963" customFormat="false" ht="15" hidden="false" customHeight="false" outlineLevel="0" collapsed="false">
      <c r="A16963" s="7" t="s">
        <v>33</v>
      </c>
      <c r="B16963" s="7" t="s">
        <v>154</v>
      </c>
      <c r="C16963" s="7" t="s">
        <v>1390</v>
      </c>
      <c r="D16963" s="7" t="n">
        <v>3</v>
      </c>
      <c r="E16963" s="7" t="n">
        <v>61.5</v>
      </c>
      <c r="F16963" s="7" t="n">
        <v>0</v>
      </c>
      <c r="G16963" s="7" t="n">
        <v>0</v>
      </c>
    </row>
    <row r="16964" customFormat="false" ht="15" hidden="false" customHeight="false" outlineLevel="0" collapsed="false">
      <c r="A16964" s="7" t="s">
        <v>33</v>
      </c>
      <c r="B16964" s="7" t="s">
        <v>216</v>
      </c>
      <c r="C16964" s="7" t="s">
        <v>1390</v>
      </c>
      <c r="D16964" s="7" t="n">
        <v>2</v>
      </c>
      <c r="E16964" s="7" t="n">
        <v>41</v>
      </c>
      <c r="F16964" s="7" t="n">
        <v>0</v>
      </c>
      <c r="G16964" s="7" t="n">
        <v>0</v>
      </c>
    </row>
    <row r="16965" customFormat="false" ht="15" hidden="false" customHeight="false" outlineLevel="0" collapsed="false">
      <c r="A16965" s="7" t="s">
        <v>33</v>
      </c>
      <c r="B16965" s="7" t="s">
        <v>167</v>
      </c>
      <c r="C16965" s="7" t="s">
        <v>1390</v>
      </c>
      <c r="D16965" s="7" t="n">
        <v>3</v>
      </c>
      <c r="E16965" s="7" t="n">
        <v>61.5</v>
      </c>
      <c r="F16965" s="7" t="n">
        <v>1</v>
      </c>
      <c r="G16965" s="7" t="n">
        <v>20.5</v>
      </c>
    </row>
    <row r="16966" customFormat="false" ht="15" hidden="false" customHeight="false" outlineLevel="0" collapsed="false">
      <c r="A16966" s="7" t="s">
        <v>33</v>
      </c>
      <c r="B16966" s="7" t="s">
        <v>285</v>
      </c>
      <c r="C16966" s="7" t="s">
        <v>1390</v>
      </c>
      <c r="D16966" s="7" t="n">
        <v>2</v>
      </c>
      <c r="E16966" s="7" t="n">
        <v>41</v>
      </c>
      <c r="F16966" s="7" t="n">
        <v>0</v>
      </c>
      <c r="G16966" s="7" t="n">
        <v>0</v>
      </c>
    </row>
    <row r="16967" customFormat="false" ht="15" hidden="false" customHeight="false" outlineLevel="0" collapsed="false">
      <c r="A16967" s="7" t="s">
        <v>33</v>
      </c>
      <c r="B16967" s="7" t="s">
        <v>293</v>
      </c>
      <c r="C16967" s="7" t="s">
        <v>1403</v>
      </c>
      <c r="D16967" s="7" t="n">
        <v>2</v>
      </c>
      <c r="E16967" s="7" t="n">
        <v>272.6</v>
      </c>
      <c r="F16967" s="7" t="n">
        <v>0</v>
      </c>
      <c r="G16967" s="7" t="n">
        <v>0</v>
      </c>
    </row>
    <row r="16968" customFormat="false" ht="15" hidden="false" customHeight="false" outlineLevel="0" collapsed="false">
      <c r="A16968" s="7" t="s">
        <v>33</v>
      </c>
      <c r="B16968" s="7" t="s">
        <v>373</v>
      </c>
      <c r="C16968" s="7" t="s">
        <v>1403</v>
      </c>
      <c r="D16968" s="7" t="n">
        <v>3</v>
      </c>
      <c r="E16968" s="7" t="n">
        <v>408.9</v>
      </c>
      <c r="F16968" s="7" t="n">
        <v>0</v>
      </c>
      <c r="G16968" s="7" t="n">
        <v>0</v>
      </c>
    </row>
    <row r="16969" customFormat="false" ht="15" hidden="false" customHeight="false" outlineLevel="0" collapsed="false">
      <c r="A16969" s="7" t="s">
        <v>33</v>
      </c>
      <c r="B16969" s="7" t="s">
        <v>232</v>
      </c>
      <c r="C16969" s="7" t="s">
        <v>1432</v>
      </c>
      <c r="D16969" s="7" t="n">
        <v>3</v>
      </c>
      <c r="E16969" s="7" t="n">
        <v>51</v>
      </c>
      <c r="F16969" s="7" t="n">
        <v>2</v>
      </c>
      <c r="G16969" s="7" t="n">
        <v>34</v>
      </c>
    </row>
    <row r="16970" customFormat="false" ht="15" hidden="false" customHeight="false" outlineLevel="0" collapsed="false">
      <c r="A16970" s="7" t="s">
        <v>33</v>
      </c>
      <c r="B16970" s="7" t="s">
        <v>212</v>
      </c>
      <c r="C16970" s="7" t="s">
        <v>1432</v>
      </c>
      <c r="D16970" s="7" t="n">
        <v>3</v>
      </c>
      <c r="E16970" s="7" t="n">
        <v>51</v>
      </c>
      <c r="F16970" s="7" t="n">
        <v>0</v>
      </c>
      <c r="G16970" s="7" t="n">
        <v>0</v>
      </c>
    </row>
    <row r="16971" customFormat="false" ht="15" hidden="false" customHeight="false" outlineLevel="0" collapsed="false">
      <c r="A16971" s="7" t="s">
        <v>33</v>
      </c>
      <c r="B16971" s="7" t="s">
        <v>227</v>
      </c>
      <c r="C16971" s="7" t="s">
        <v>1432</v>
      </c>
      <c r="D16971" s="7" t="n">
        <v>8</v>
      </c>
      <c r="E16971" s="7" t="n">
        <v>136</v>
      </c>
      <c r="F16971" s="7" t="n">
        <v>0</v>
      </c>
      <c r="G16971" s="7" t="n">
        <v>0</v>
      </c>
    </row>
    <row r="16972" customFormat="false" ht="15" hidden="false" customHeight="false" outlineLevel="0" collapsed="false">
      <c r="A16972" s="7" t="s">
        <v>33</v>
      </c>
      <c r="B16972" s="7" t="s">
        <v>312</v>
      </c>
      <c r="C16972" s="7" t="s">
        <v>1432</v>
      </c>
      <c r="D16972" s="7" t="n">
        <v>0</v>
      </c>
      <c r="E16972" s="7" t="n">
        <v>0</v>
      </c>
      <c r="F16972" s="7" t="n">
        <v>2</v>
      </c>
      <c r="G16972" s="7" t="n">
        <v>34</v>
      </c>
    </row>
    <row r="16973" customFormat="false" ht="15" hidden="false" customHeight="false" outlineLevel="0" collapsed="false">
      <c r="A16973" s="7" t="s">
        <v>33</v>
      </c>
      <c r="B16973" s="7" t="s">
        <v>416</v>
      </c>
      <c r="C16973" s="7" t="s">
        <v>1432</v>
      </c>
      <c r="D16973" s="7" t="n">
        <v>2</v>
      </c>
      <c r="E16973" s="7" t="n">
        <v>34</v>
      </c>
      <c r="F16973" s="7" t="n">
        <v>3</v>
      </c>
      <c r="G16973" s="7" t="n">
        <v>51</v>
      </c>
    </row>
    <row r="16974" customFormat="false" ht="15" hidden="false" customHeight="false" outlineLevel="0" collapsed="false">
      <c r="A16974" s="7" t="s">
        <v>33</v>
      </c>
      <c r="B16974" s="7" t="s">
        <v>566</v>
      </c>
      <c r="C16974" s="7" t="s">
        <v>1432</v>
      </c>
      <c r="D16974" s="7" t="n">
        <v>1</v>
      </c>
      <c r="E16974" s="7" t="n">
        <v>17</v>
      </c>
      <c r="F16974" s="7" t="n">
        <v>0</v>
      </c>
      <c r="G16974" s="7" t="n">
        <v>0</v>
      </c>
    </row>
    <row r="16975" customFormat="false" ht="15" hidden="false" customHeight="false" outlineLevel="0" collapsed="false">
      <c r="A16975" s="7" t="s">
        <v>33</v>
      </c>
      <c r="B16975" s="7" t="s">
        <v>120</v>
      </c>
      <c r="C16975" s="7" t="s">
        <v>1451</v>
      </c>
      <c r="D16975" s="7" t="n">
        <v>15</v>
      </c>
      <c r="E16975" s="7" t="n">
        <v>201</v>
      </c>
      <c r="F16975" s="7" t="n">
        <v>15</v>
      </c>
      <c r="G16975" s="7" t="n">
        <v>201</v>
      </c>
    </row>
    <row r="16976" customFormat="false" ht="15" hidden="false" customHeight="false" outlineLevel="0" collapsed="false">
      <c r="A16976" s="7" t="s">
        <v>33</v>
      </c>
      <c r="B16976" s="7" t="s">
        <v>587</v>
      </c>
      <c r="C16976" s="7" t="s">
        <v>1488</v>
      </c>
      <c r="D16976" s="7" t="n">
        <v>2</v>
      </c>
      <c r="E16976" s="7" t="n">
        <v>154.48</v>
      </c>
      <c r="F16976" s="7" t="n">
        <v>0</v>
      </c>
      <c r="G16976" s="7" t="n">
        <v>0</v>
      </c>
    </row>
    <row r="16977" customFormat="false" ht="15" hidden="false" customHeight="false" outlineLevel="0" collapsed="false">
      <c r="A16977" s="7" t="s">
        <v>33</v>
      </c>
      <c r="B16977" s="7" t="s">
        <v>395</v>
      </c>
      <c r="C16977" s="7" t="s">
        <v>1273</v>
      </c>
      <c r="D16977" s="7" t="n">
        <v>2</v>
      </c>
      <c r="E16977" s="7" t="n">
        <v>351</v>
      </c>
      <c r="F16977" s="7" t="n">
        <v>1</v>
      </c>
      <c r="G16977" s="7" t="n">
        <v>175.5</v>
      </c>
    </row>
    <row r="16978" customFormat="false" ht="15" hidden="false" customHeight="false" outlineLevel="0" collapsed="false">
      <c r="A16978" s="7" t="s">
        <v>33</v>
      </c>
      <c r="B16978" s="7" t="s">
        <v>447</v>
      </c>
      <c r="C16978" s="7" t="s">
        <v>1273</v>
      </c>
      <c r="D16978" s="7" t="n">
        <v>0</v>
      </c>
      <c r="E16978" s="7" t="n">
        <v>0</v>
      </c>
      <c r="F16978" s="7" t="n">
        <v>1</v>
      </c>
      <c r="G16978" s="7" t="n">
        <v>175.5</v>
      </c>
    </row>
    <row r="16979" customFormat="false" ht="15" hidden="false" customHeight="false" outlineLevel="0" collapsed="false">
      <c r="A16979" s="7" t="s">
        <v>33</v>
      </c>
      <c r="B16979" s="7" t="s">
        <v>151</v>
      </c>
      <c r="C16979" s="7" t="s">
        <v>1276</v>
      </c>
      <c r="D16979" s="7" t="n">
        <v>2</v>
      </c>
      <c r="E16979" s="7" t="n">
        <v>144.68</v>
      </c>
      <c r="F16979" s="7" t="n">
        <v>0</v>
      </c>
      <c r="G16979" s="7" t="n">
        <v>0</v>
      </c>
    </row>
    <row r="16980" customFormat="false" ht="15" hidden="false" customHeight="false" outlineLevel="0" collapsed="false">
      <c r="A16980" s="7" t="s">
        <v>33</v>
      </c>
      <c r="B16980" s="7" t="s">
        <v>157</v>
      </c>
      <c r="C16980" s="7" t="s">
        <v>1276</v>
      </c>
      <c r="D16980" s="7" t="n">
        <v>3</v>
      </c>
      <c r="E16980" s="7" t="n">
        <v>217.02</v>
      </c>
      <c r="F16980" s="7" t="n">
        <v>0</v>
      </c>
      <c r="G16980" s="7" t="n">
        <v>0</v>
      </c>
    </row>
    <row r="16981" customFormat="false" ht="15" hidden="false" customHeight="false" outlineLevel="0" collapsed="false">
      <c r="A16981" s="7" t="s">
        <v>33</v>
      </c>
      <c r="B16981" s="7" t="s">
        <v>106</v>
      </c>
      <c r="C16981" s="7" t="s">
        <v>1291</v>
      </c>
      <c r="D16981" s="7" t="n">
        <v>2</v>
      </c>
      <c r="E16981" s="7" t="n">
        <v>48.86</v>
      </c>
      <c r="F16981" s="7" t="n">
        <v>0</v>
      </c>
      <c r="G16981" s="7" t="n">
        <v>0</v>
      </c>
    </row>
    <row r="16982" customFormat="false" ht="15" hidden="false" customHeight="false" outlineLevel="0" collapsed="false">
      <c r="A16982" s="7" t="s">
        <v>33</v>
      </c>
      <c r="B16982" s="7" t="s">
        <v>96</v>
      </c>
      <c r="C16982" s="7" t="s">
        <v>1291</v>
      </c>
      <c r="D16982" s="7" t="n">
        <v>5</v>
      </c>
      <c r="E16982" s="7" t="n">
        <v>122.15</v>
      </c>
      <c r="F16982" s="7" t="n">
        <v>0</v>
      </c>
      <c r="G16982" s="7" t="n">
        <v>0</v>
      </c>
    </row>
    <row r="16983" customFormat="false" ht="15" hidden="false" customHeight="false" outlineLevel="0" collapsed="false">
      <c r="A16983" s="7" t="s">
        <v>33</v>
      </c>
      <c r="B16983" s="7" t="s">
        <v>110</v>
      </c>
      <c r="C16983" s="7" t="s">
        <v>1291</v>
      </c>
      <c r="D16983" s="7" t="n">
        <v>1</v>
      </c>
      <c r="E16983" s="7" t="n">
        <v>24.43</v>
      </c>
      <c r="F16983" s="7" t="n">
        <v>0</v>
      </c>
      <c r="G16983" s="7" t="n">
        <v>0</v>
      </c>
    </row>
    <row r="16984" customFormat="false" ht="15" hidden="false" customHeight="false" outlineLevel="0" collapsed="false">
      <c r="A16984" s="7" t="s">
        <v>33</v>
      </c>
      <c r="B16984" s="7" t="s">
        <v>83</v>
      </c>
      <c r="C16984" s="7" t="s">
        <v>1303</v>
      </c>
      <c r="D16984" s="7" t="n">
        <v>3</v>
      </c>
      <c r="E16984" s="7" t="n">
        <v>136.5</v>
      </c>
      <c r="F16984" s="7" t="n">
        <v>0</v>
      </c>
      <c r="G16984" s="7" t="n">
        <v>0</v>
      </c>
    </row>
    <row r="16985" customFormat="false" ht="15" hidden="false" customHeight="false" outlineLevel="0" collapsed="false">
      <c r="A16985" s="7" t="s">
        <v>33</v>
      </c>
      <c r="B16985" s="7" t="s">
        <v>135</v>
      </c>
      <c r="C16985" s="7" t="s">
        <v>1316</v>
      </c>
      <c r="D16985" s="7" t="n">
        <v>6</v>
      </c>
      <c r="E16985" s="7" t="n">
        <v>283.38</v>
      </c>
      <c r="F16985" s="7" t="n">
        <v>0</v>
      </c>
      <c r="G16985" s="7" t="n">
        <v>0</v>
      </c>
    </row>
    <row r="16986" customFormat="false" ht="15" hidden="false" customHeight="false" outlineLevel="0" collapsed="false">
      <c r="A16986" s="7" t="s">
        <v>33</v>
      </c>
      <c r="B16986" s="7" t="s">
        <v>138</v>
      </c>
      <c r="C16986" s="7" t="s">
        <v>1320</v>
      </c>
      <c r="D16986" s="7" t="n">
        <v>0</v>
      </c>
      <c r="E16986" s="7" t="n">
        <v>0</v>
      </c>
      <c r="F16986" s="7" t="n">
        <v>1</v>
      </c>
      <c r="G16986" s="7" t="n">
        <v>63.27</v>
      </c>
    </row>
    <row r="16987" customFormat="false" ht="15" hidden="false" customHeight="false" outlineLevel="0" collapsed="false">
      <c r="A16987" s="7" t="s">
        <v>33</v>
      </c>
      <c r="B16987" s="7" t="s">
        <v>113</v>
      </c>
      <c r="C16987" s="7" t="s">
        <v>1330</v>
      </c>
      <c r="D16987" s="7" t="n">
        <v>1</v>
      </c>
      <c r="E16987" s="7" t="n">
        <v>28.93</v>
      </c>
      <c r="F16987" s="7" t="n">
        <v>0</v>
      </c>
      <c r="G16987" s="7" t="n">
        <v>0</v>
      </c>
    </row>
    <row r="16988" customFormat="false" ht="15" hidden="false" customHeight="false" outlineLevel="0" collapsed="false">
      <c r="A16988" s="7" t="s">
        <v>33</v>
      </c>
      <c r="B16988" s="7" t="s">
        <v>111</v>
      </c>
      <c r="C16988" s="7" t="s">
        <v>1330</v>
      </c>
      <c r="D16988" s="7" t="n">
        <v>2</v>
      </c>
      <c r="E16988" s="7" t="n">
        <v>57.86</v>
      </c>
      <c r="F16988" s="7" t="n">
        <v>0</v>
      </c>
      <c r="G16988" s="7" t="n">
        <v>0</v>
      </c>
    </row>
    <row r="16989" customFormat="false" ht="15" hidden="false" customHeight="false" outlineLevel="0" collapsed="false">
      <c r="A16989" s="7" t="s">
        <v>33</v>
      </c>
      <c r="B16989" s="7" t="s">
        <v>153</v>
      </c>
      <c r="C16989" s="7" t="s">
        <v>1330</v>
      </c>
      <c r="D16989" s="7" t="n">
        <v>6</v>
      </c>
      <c r="E16989" s="7" t="n">
        <v>173.58</v>
      </c>
      <c r="F16989" s="7" t="n">
        <v>0</v>
      </c>
      <c r="G16989" s="7" t="n">
        <v>0</v>
      </c>
    </row>
    <row r="16990" customFormat="false" ht="15" hidden="false" customHeight="false" outlineLevel="0" collapsed="false">
      <c r="A16990" s="7" t="s">
        <v>33</v>
      </c>
      <c r="B16990" s="7" t="s">
        <v>121</v>
      </c>
      <c r="C16990" s="7" t="s">
        <v>1339</v>
      </c>
      <c r="D16990" s="7" t="n">
        <v>4</v>
      </c>
      <c r="E16990" s="7" t="n">
        <v>164.8</v>
      </c>
      <c r="F16990" s="7" t="n">
        <v>0</v>
      </c>
      <c r="G16990" s="7" t="n">
        <v>0</v>
      </c>
    </row>
    <row r="16991" customFormat="false" ht="15" hidden="false" customHeight="false" outlineLevel="0" collapsed="false">
      <c r="A16991" s="7" t="s">
        <v>33</v>
      </c>
      <c r="B16991" s="7" t="s">
        <v>201</v>
      </c>
      <c r="C16991" s="7" t="s">
        <v>1344</v>
      </c>
      <c r="D16991" s="7" t="n">
        <v>4</v>
      </c>
      <c r="E16991" s="7" t="n">
        <v>38</v>
      </c>
      <c r="F16991" s="7" t="n">
        <v>0</v>
      </c>
      <c r="G16991" s="7" t="n">
        <v>0</v>
      </c>
    </row>
    <row r="16992" customFormat="false" ht="15" hidden="false" customHeight="false" outlineLevel="0" collapsed="false">
      <c r="A16992" s="7" t="s">
        <v>33</v>
      </c>
      <c r="B16992" s="7" t="s">
        <v>264</v>
      </c>
      <c r="C16992" s="7" t="s">
        <v>1347</v>
      </c>
      <c r="D16992" s="7" t="n">
        <v>9</v>
      </c>
      <c r="E16992" s="7" t="n">
        <v>87.39</v>
      </c>
      <c r="F16992" s="7" t="n">
        <v>0</v>
      </c>
      <c r="G16992" s="7" t="n">
        <v>0</v>
      </c>
    </row>
    <row r="16993" customFormat="false" ht="15" hidden="false" customHeight="false" outlineLevel="0" collapsed="false">
      <c r="A16993" s="7" t="s">
        <v>33</v>
      </c>
      <c r="B16993" s="7" t="s">
        <v>297</v>
      </c>
      <c r="C16993" s="7" t="s">
        <v>1348</v>
      </c>
      <c r="D16993" s="7" t="n">
        <v>7</v>
      </c>
      <c r="E16993" s="7" t="n">
        <v>56.56</v>
      </c>
      <c r="F16993" s="7" t="n">
        <v>0</v>
      </c>
      <c r="G16993" s="7" t="n">
        <v>0</v>
      </c>
    </row>
    <row r="16994" customFormat="false" ht="15" hidden="false" customHeight="false" outlineLevel="0" collapsed="false">
      <c r="A16994" s="7" t="s">
        <v>33</v>
      </c>
      <c r="B16994" s="7" t="s">
        <v>150</v>
      </c>
      <c r="C16994" s="7" t="s">
        <v>1349</v>
      </c>
      <c r="D16994" s="7" t="n">
        <v>10</v>
      </c>
      <c r="E16994" s="7" t="n">
        <v>121.8</v>
      </c>
      <c r="F16994" s="7" t="n">
        <v>0</v>
      </c>
      <c r="G16994" s="7" t="n">
        <v>0</v>
      </c>
    </row>
    <row r="16995" customFormat="false" ht="15" hidden="false" customHeight="false" outlineLevel="0" collapsed="false">
      <c r="A16995" s="7" t="s">
        <v>33</v>
      </c>
      <c r="B16995" s="7" t="s">
        <v>311</v>
      </c>
      <c r="C16995" s="7" t="s">
        <v>1352</v>
      </c>
      <c r="D16995" s="7" t="n">
        <v>3</v>
      </c>
      <c r="E16995" s="7" t="n">
        <v>33.99</v>
      </c>
      <c r="F16995" s="7" t="n">
        <v>0</v>
      </c>
      <c r="G16995" s="7" t="n">
        <v>0</v>
      </c>
    </row>
    <row r="16996" customFormat="false" ht="15" hidden="false" customHeight="false" outlineLevel="0" collapsed="false">
      <c r="A16996" s="7" t="s">
        <v>33</v>
      </c>
      <c r="B16996" s="7" t="s">
        <v>342</v>
      </c>
      <c r="C16996" s="7" t="s">
        <v>1356</v>
      </c>
      <c r="D16996" s="7" t="n">
        <v>3</v>
      </c>
      <c r="E16996" s="7" t="n">
        <v>41.52</v>
      </c>
      <c r="F16996" s="7" t="n">
        <v>0</v>
      </c>
      <c r="G16996" s="7" t="n">
        <v>0</v>
      </c>
    </row>
    <row r="16997" customFormat="false" ht="15" hidden="false" customHeight="false" outlineLevel="0" collapsed="false">
      <c r="A16997" s="7" t="s">
        <v>33</v>
      </c>
      <c r="B16997" s="7" t="s">
        <v>179</v>
      </c>
      <c r="C16997" s="7" t="s">
        <v>1357</v>
      </c>
      <c r="D16997" s="7" t="n">
        <v>0</v>
      </c>
      <c r="E16997" s="7" t="n">
        <v>0</v>
      </c>
      <c r="F16997" s="7" t="n">
        <v>1</v>
      </c>
      <c r="G16997" s="7" t="n">
        <v>16.2</v>
      </c>
    </row>
    <row r="16998" customFormat="false" ht="15" hidden="false" customHeight="false" outlineLevel="0" collapsed="false">
      <c r="A16998" s="7" t="s">
        <v>33</v>
      </c>
      <c r="B16998" s="7" t="s">
        <v>163</v>
      </c>
      <c r="C16998" s="7" t="s">
        <v>1357</v>
      </c>
      <c r="D16998" s="7" t="n">
        <v>0</v>
      </c>
      <c r="E16998" s="7" t="n">
        <v>0</v>
      </c>
      <c r="F16998" s="7" t="n">
        <v>1</v>
      </c>
      <c r="G16998" s="7" t="n">
        <v>17.82</v>
      </c>
    </row>
    <row r="16999" customFormat="false" ht="15" hidden="false" customHeight="false" outlineLevel="0" collapsed="false">
      <c r="A16999" s="7" t="s">
        <v>33</v>
      </c>
      <c r="B16999" s="7" t="s">
        <v>236</v>
      </c>
      <c r="C16999" s="7" t="s">
        <v>1361</v>
      </c>
      <c r="D16999" s="7" t="n">
        <v>2</v>
      </c>
      <c r="E16999" s="7" t="n">
        <v>19.64</v>
      </c>
      <c r="F16999" s="7" t="n">
        <v>0</v>
      </c>
      <c r="G16999" s="7" t="n">
        <v>0</v>
      </c>
    </row>
    <row r="17000" customFormat="false" ht="15" hidden="false" customHeight="false" outlineLevel="0" collapsed="false">
      <c r="A17000" s="7" t="s">
        <v>33</v>
      </c>
      <c r="B17000" s="7" t="s">
        <v>278</v>
      </c>
      <c r="C17000" s="7" t="s">
        <v>1372</v>
      </c>
      <c r="D17000" s="7" t="n">
        <v>0</v>
      </c>
      <c r="E17000" s="7" t="n">
        <v>0</v>
      </c>
      <c r="F17000" s="7" t="n">
        <v>1</v>
      </c>
      <c r="G17000" s="7" t="n">
        <v>42</v>
      </c>
    </row>
    <row r="17001" customFormat="false" ht="15" hidden="false" customHeight="false" outlineLevel="0" collapsed="false">
      <c r="A17001" s="7" t="s">
        <v>33</v>
      </c>
      <c r="B17001" s="7" t="s">
        <v>421</v>
      </c>
      <c r="C17001" s="7" t="s">
        <v>1375</v>
      </c>
      <c r="D17001" s="7" t="n">
        <v>4</v>
      </c>
      <c r="E17001" s="7" t="n">
        <v>94.4</v>
      </c>
      <c r="F17001" s="7" t="n">
        <v>0</v>
      </c>
      <c r="G17001" s="7" t="n">
        <v>0</v>
      </c>
    </row>
    <row r="17002" customFormat="false" ht="15" hidden="false" customHeight="false" outlineLevel="0" collapsed="false">
      <c r="A17002" s="7" t="s">
        <v>33</v>
      </c>
      <c r="B17002" s="7" t="s">
        <v>343</v>
      </c>
      <c r="C17002" s="7" t="s">
        <v>1376</v>
      </c>
      <c r="D17002" s="7" t="n">
        <v>2</v>
      </c>
      <c r="E17002" s="7" t="n">
        <v>36.8</v>
      </c>
      <c r="F17002" s="7" t="n">
        <v>0</v>
      </c>
      <c r="G17002" s="7" t="n">
        <v>0</v>
      </c>
    </row>
    <row r="17003" customFormat="false" ht="15" hidden="false" customHeight="false" outlineLevel="0" collapsed="false">
      <c r="A17003" s="7" t="s">
        <v>33</v>
      </c>
      <c r="B17003" s="7" t="s">
        <v>418</v>
      </c>
      <c r="C17003" s="7" t="s">
        <v>1378</v>
      </c>
      <c r="D17003" s="7" t="n">
        <v>3</v>
      </c>
      <c r="E17003" s="7" t="n">
        <v>55.2</v>
      </c>
      <c r="F17003" s="7" t="n">
        <v>4</v>
      </c>
      <c r="G17003" s="7" t="n">
        <v>73.6</v>
      </c>
    </row>
    <row r="17004" customFormat="false" ht="15" hidden="false" customHeight="false" outlineLevel="0" collapsed="false">
      <c r="A17004" s="7" t="s">
        <v>33</v>
      </c>
      <c r="B17004" s="7" t="s">
        <v>349</v>
      </c>
      <c r="C17004" s="7" t="s">
        <v>1378</v>
      </c>
      <c r="D17004" s="7" t="n">
        <v>5</v>
      </c>
      <c r="E17004" s="7" t="n">
        <v>92</v>
      </c>
      <c r="F17004" s="7" t="n">
        <v>0</v>
      </c>
      <c r="G17004" s="7" t="n">
        <v>0</v>
      </c>
    </row>
    <row r="17005" customFormat="false" ht="15" hidden="false" customHeight="false" outlineLevel="0" collapsed="false">
      <c r="A17005" s="7" t="s">
        <v>33</v>
      </c>
      <c r="B17005" s="7" t="s">
        <v>284</v>
      </c>
      <c r="C17005" s="7" t="s">
        <v>1381</v>
      </c>
      <c r="D17005" s="7" t="n">
        <v>2</v>
      </c>
      <c r="E17005" s="7" t="n">
        <v>129.78</v>
      </c>
      <c r="F17005" s="7" t="n">
        <v>0</v>
      </c>
      <c r="G17005" s="7" t="n">
        <v>0</v>
      </c>
    </row>
    <row r="17006" customFormat="false" ht="15" hidden="false" customHeight="false" outlineLevel="0" collapsed="false">
      <c r="A17006" s="7" t="s">
        <v>33</v>
      </c>
      <c r="B17006" s="7" t="s">
        <v>148</v>
      </c>
      <c r="C17006" s="7" t="s">
        <v>1387</v>
      </c>
      <c r="D17006" s="7" t="n">
        <v>10</v>
      </c>
      <c r="E17006" s="7" t="n">
        <v>165</v>
      </c>
      <c r="F17006" s="7" t="n">
        <v>0</v>
      </c>
      <c r="G17006" s="7" t="n">
        <v>0</v>
      </c>
    </row>
    <row r="17007" customFormat="false" ht="15" hidden="false" customHeight="false" outlineLevel="0" collapsed="false">
      <c r="A17007" s="7" t="s">
        <v>33</v>
      </c>
      <c r="B17007" s="7" t="s">
        <v>139</v>
      </c>
      <c r="C17007" s="7" t="s">
        <v>1387</v>
      </c>
      <c r="D17007" s="7" t="n">
        <v>6</v>
      </c>
      <c r="E17007" s="7" t="n">
        <v>99</v>
      </c>
      <c r="F17007" s="7" t="n">
        <v>0</v>
      </c>
      <c r="G17007" s="7" t="n">
        <v>0</v>
      </c>
    </row>
    <row r="17008" customFormat="false" ht="15" hidden="false" customHeight="false" outlineLevel="0" collapsed="false">
      <c r="A17008" s="7" t="s">
        <v>33</v>
      </c>
      <c r="B17008" s="7" t="s">
        <v>189</v>
      </c>
      <c r="C17008" s="7" t="s">
        <v>1387</v>
      </c>
      <c r="D17008" s="7" t="n">
        <v>1</v>
      </c>
      <c r="E17008" s="7" t="n">
        <v>16.5</v>
      </c>
      <c r="F17008" s="7" t="n">
        <v>0</v>
      </c>
      <c r="G17008" s="7" t="n">
        <v>0</v>
      </c>
    </row>
    <row r="17009" customFormat="false" ht="15" hidden="false" customHeight="false" outlineLevel="0" collapsed="false">
      <c r="A17009" s="7" t="s">
        <v>33</v>
      </c>
      <c r="B17009" s="7" t="s">
        <v>130</v>
      </c>
      <c r="C17009" s="7" t="s">
        <v>1425</v>
      </c>
      <c r="D17009" s="7" t="n">
        <v>4</v>
      </c>
      <c r="E17009" s="7" t="n">
        <v>140</v>
      </c>
      <c r="F17009" s="7" t="n">
        <v>0</v>
      </c>
      <c r="G17009" s="7" t="n">
        <v>0</v>
      </c>
    </row>
    <row r="17010" customFormat="false" ht="15" hidden="false" customHeight="false" outlineLevel="0" collapsed="false">
      <c r="A17010" s="7" t="s">
        <v>33</v>
      </c>
      <c r="B17010" s="7" t="s">
        <v>212</v>
      </c>
      <c r="C17010" s="7" t="s">
        <v>1432</v>
      </c>
      <c r="D17010" s="7" t="n">
        <v>1</v>
      </c>
      <c r="E17010" s="7" t="n">
        <v>17</v>
      </c>
      <c r="F17010" s="7" t="n">
        <v>0</v>
      </c>
      <c r="G17010" s="7" t="n">
        <v>0</v>
      </c>
    </row>
    <row r="17011" customFormat="false" ht="15" hidden="false" customHeight="false" outlineLevel="0" collapsed="false">
      <c r="A17011" s="7" t="s">
        <v>33</v>
      </c>
      <c r="B17011" s="7" t="s">
        <v>124</v>
      </c>
      <c r="C17011" s="7" t="s">
        <v>1449</v>
      </c>
      <c r="D17011" s="7" t="n">
        <v>24</v>
      </c>
      <c r="E17011" s="7" t="n">
        <v>355.2</v>
      </c>
      <c r="F17011" s="7" t="n">
        <v>0</v>
      </c>
      <c r="G17011" s="7" t="n">
        <v>0</v>
      </c>
    </row>
    <row r="17012" customFormat="false" ht="15" hidden="false" customHeight="false" outlineLevel="0" collapsed="false">
      <c r="A17012" s="7" t="s">
        <v>33</v>
      </c>
      <c r="B17012" s="7" t="s">
        <v>347</v>
      </c>
      <c r="C17012" s="7" t="s">
        <v>1454</v>
      </c>
      <c r="D17012" s="7" t="n">
        <v>0</v>
      </c>
      <c r="E17012" s="7" t="n">
        <v>0</v>
      </c>
      <c r="F17012" s="7" t="n">
        <v>3</v>
      </c>
      <c r="G17012" s="7" t="n">
        <v>48.6</v>
      </c>
    </row>
    <row r="17013" customFormat="false" ht="15" hidden="false" customHeight="false" outlineLevel="0" collapsed="false">
      <c r="A17013" s="7" t="s">
        <v>33</v>
      </c>
      <c r="B17013" s="7" t="s">
        <v>88</v>
      </c>
      <c r="C17013" s="7" t="s">
        <v>1271</v>
      </c>
      <c r="D17013" s="7" t="n">
        <v>0</v>
      </c>
      <c r="E17013" s="7" t="n">
        <v>0</v>
      </c>
      <c r="F17013" s="7" t="n">
        <v>1</v>
      </c>
      <c r="G17013" s="7" t="n">
        <v>65</v>
      </c>
    </row>
    <row r="17014" customFormat="false" ht="15" hidden="false" customHeight="false" outlineLevel="0" collapsed="false">
      <c r="A17014" s="7" t="s">
        <v>33</v>
      </c>
      <c r="B17014" s="7" t="s">
        <v>502</v>
      </c>
      <c r="C17014" s="7" t="s">
        <v>1273</v>
      </c>
      <c r="D17014" s="7" t="n">
        <v>0</v>
      </c>
      <c r="E17014" s="7" t="n">
        <v>0</v>
      </c>
      <c r="F17014" s="7" t="n">
        <v>1</v>
      </c>
      <c r="G17014" s="7" t="n">
        <v>175.5</v>
      </c>
    </row>
    <row r="17015" customFormat="false" ht="15" hidden="false" customHeight="false" outlineLevel="0" collapsed="false">
      <c r="A17015" s="7" t="s">
        <v>33</v>
      </c>
      <c r="B17015" s="7" t="s">
        <v>447</v>
      </c>
      <c r="C17015" s="7" t="s">
        <v>1273</v>
      </c>
      <c r="D17015" s="7" t="n">
        <v>1</v>
      </c>
      <c r="E17015" s="7" t="n">
        <v>175.5</v>
      </c>
      <c r="F17015" s="7" t="n">
        <v>0</v>
      </c>
      <c r="G17015" s="7" t="n">
        <v>0</v>
      </c>
    </row>
    <row r="17016" customFormat="false" ht="15" hidden="false" customHeight="false" outlineLevel="0" collapsed="false">
      <c r="A17016" s="7" t="s">
        <v>33</v>
      </c>
      <c r="B17016" s="7" t="s">
        <v>632</v>
      </c>
      <c r="C17016" s="7" t="s">
        <v>1273</v>
      </c>
      <c r="D17016" s="7" t="n">
        <v>1</v>
      </c>
      <c r="E17016" s="7" t="n">
        <v>175.5</v>
      </c>
      <c r="F17016" s="7" t="n">
        <v>0</v>
      </c>
      <c r="G17016" s="7" t="n">
        <v>0</v>
      </c>
    </row>
    <row r="17017" customFormat="false" ht="15" hidden="false" customHeight="false" outlineLevel="0" collapsed="false">
      <c r="A17017" s="7" t="s">
        <v>33</v>
      </c>
      <c r="B17017" s="7" t="s">
        <v>151</v>
      </c>
      <c r="C17017" s="7" t="s">
        <v>1276</v>
      </c>
      <c r="D17017" s="7" t="n">
        <v>1</v>
      </c>
      <c r="E17017" s="7" t="n">
        <v>72.34</v>
      </c>
      <c r="F17017" s="7" t="n">
        <v>0</v>
      </c>
      <c r="G17017" s="7" t="n">
        <v>0</v>
      </c>
    </row>
    <row r="17018" customFormat="false" ht="15" hidden="false" customHeight="false" outlineLevel="0" collapsed="false">
      <c r="A17018" s="7" t="s">
        <v>33</v>
      </c>
      <c r="B17018" s="7" t="s">
        <v>157</v>
      </c>
      <c r="C17018" s="7" t="s">
        <v>1276</v>
      </c>
      <c r="D17018" s="7" t="n">
        <v>1</v>
      </c>
      <c r="E17018" s="7" t="n">
        <v>72.34</v>
      </c>
      <c r="F17018" s="7" t="n">
        <v>0</v>
      </c>
      <c r="G17018" s="7" t="n">
        <v>0</v>
      </c>
    </row>
    <row r="17019" customFormat="false" ht="15" hidden="false" customHeight="false" outlineLevel="0" collapsed="false">
      <c r="A17019" s="7" t="s">
        <v>33</v>
      </c>
      <c r="B17019" s="7" t="s">
        <v>258</v>
      </c>
      <c r="C17019" s="7" t="s">
        <v>1276</v>
      </c>
      <c r="D17019" s="7" t="n">
        <v>1</v>
      </c>
      <c r="E17019" s="7" t="n">
        <v>72.34</v>
      </c>
      <c r="F17019" s="7" t="n">
        <v>1</v>
      </c>
      <c r="G17019" s="7" t="n">
        <v>72.34</v>
      </c>
    </row>
    <row r="17020" customFormat="false" ht="15" hidden="false" customHeight="false" outlineLevel="0" collapsed="false">
      <c r="A17020" s="7" t="s">
        <v>33</v>
      </c>
      <c r="B17020" s="7" t="s">
        <v>661</v>
      </c>
      <c r="C17020" s="7" t="s">
        <v>1279</v>
      </c>
      <c r="D17020" s="7" t="n">
        <v>1</v>
      </c>
      <c r="E17020" s="7" t="n">
        <v>113.58</v>
      </c>
      <c r="F17020" s="7" t="n">
        <v>0</v>
      </c>
      <c r="G17020" s="7" t="n">
        <v>0</v>
      </c>
    </row>
    <row r="17021" customFormat="false" ht="15" hidden="false" customHeight="false" outlineLevel="0" collapsed="false">
      <c r="A17021" s="7" t="s">
        <v>33</v>
      </c>
      <c r="B17021" s="7" t="s">
        <v>1029</v>
      </c>
      <c r="C17021" s="7" t="s">
        <v>1530</v>
      </c>
      <c r="D17021" s="7" t="n">
        <v>0</v>
      </c>
      <c r="E17021" s="7" t="n">
        <v>0</v>
      </c>
      <c r="F17021" s="7" t="n">
        <v>1</v>
      </c>
      <c r="G17021" s="7" t="n">
        <v>64.89</v>
      </c>
    </row>
    <row r="17022" customFormat="false" ht="15" hidden="false" customHeight="false" outlineLevel="0" collapsed="false">
      <c r="A17022" s="7" t="s">
        <v>33</v>
      </c>
      <c r="B17022" s="7" t="s">
        <v>106</v>
      </c>
      <c r="C17022" s="7" t="s">
        <v>1291</v>
      </c>
      <c r="D17022" s="7" t="n">
        <v>7</v>
      </c>
      <c r="E17022" s="7" t="n">
        <v>171.01</v>
      </c>
      <c r="F17022" s="7" t="n">
        <v>2</v>
      </c>
      <c r="G17022" s="7" t="n">
        <v>48.86</v>
      </c>
    </row>
    <row r="17023" customFormat="false" ht="15" hidden="false" customHeight="false" outlineLevel="0" collapsed="false">
      <c r="A17023" s="7" t="s">
        <v>33</v>
      </c>
      <c r="B17023" s="7" t="s">
        <v>96</v>
      </c>
      <c r="C17023" s="7" t="s">
        <v>1291</v>
      </c>
      <c r="D17023" s="7" t="n">
        <v>6</v>
      </c>
      <c r="E17023" s="7" t="n">
        <v>146.58</v>
      </c>
      <c r="F17023" s="7" t="n">
        <v>2</v>
      </c>
      <c r="G17023" s="7" t="n">
        <v>48.86</v>
      </c>
    </row>
    <row r="17024" customFormat="false" ht="15" hidden="false" customHeight="false" outlineLevel="0" collapsed="false">
      <c r="A17024" s="7" t="s">
        <v>33</v>
      </c>
      <c r="B17024" s="7" t="s">
        <v>110</v>
      </c>
      <c r="C17024" s="7" t="s">
        <v>1291</v>
      </c>
      <c r="D17024" s="7" t="n">
        <v>3</v>
      </c>
      <c r="E17024" s="7" t="n">
        <v>73.29</v>
      </c>
      <c r="F17024" s="7" t="n">
        <v>0</v>
      </c>
      <c r="G17024" s="7" t="n">
        <v>0</v>
      </c>
    </row>
    <row r="17025" customFormat="false" ht="15" hidden="false" customHeight="false" outlineLevel="0" collapsed="false">
      <c r="A17025" s="7" t="s">
        <v>33</v>
      </c>
      <c r="B17025" s="7" t="s">
        <v>83</v>
      </c>
      <c r="C17025" s="7" t="s">
        <v>1303</v>
      </c>
      <c r="D17025" s="7" t="n">
        <v>27</v>
      </c>
      <c r="E17025" s="7" t="n">
        <v>1228.5</v>
      </c>
      <c r="F17025" s="7" t="n">
        <v>8</v>
      </c>
      <c r="G17025" s="7" t="n">
        <v>364</v>
      </c>
    </row>
    <row r="17026" customFormat="false" ht="15" hidden="false" customHeight="false" outlineLevel="0" collapsed="false">
      <c r="A17026" s="7" t="s">
        <v>33</v>
      </c>
      <c r="B17026" s="7" t="s">
        <v>187</v>
      </c>
      <c r="C17026" s="7" t="s">
        <v>1309</v>
      </c>
      <c r="D17026" s="7" t="n">
        <v>8</v>
      </c>
      <c r="E17026" s="7" t="n">
        <v>622.4</v>
      </c>
      <c r="F17026" s="7" t="n">
        <v>2</v>
      </c>
      <c r="G17026" s="7" t="n">
        <v>155.6</v>
      </c>
    </row>
    <row r="17027" customFormat="false" ht="15" hidden="false" customHeight="false" outlineLevel="0" collapsed="false">
      <c r="A17027" s="7" t="s">
        <v>33</v>
      </c>
      <c r="B17027" s="7" t="s">
        <v>144</v>
      </c>
      <c r="C17027" s="7" t="s">
        <v>1320</v>
      </c>
      <c r="D17027" s="7" t="n">
        <v>8</v>
      </c>
      <c r="E17027" s="7" t="n">
        <v>506.16</v>
      </c>
      <c r="F17027" s="7" t="n">
        <v>-2</v>
      </c>
      <c r="G17027" s="7" t="n">
        <v>-126.54</v>
      </c>
    </row>
    <row r="17028" customFormat="false" ht="15" hidden="false" customHeight="false" outlineLevel="0" collapsed="false">
      <c r="A17028" s="7" t="s">
        <v>33</v>
      </c>
      <c r="B17028" s="7" t="s">
        <v>138</v>
      </c>
      <c r="C17028" s="7" t="s">
        <v>1320</v>
      </c>
      <c r="D17028" s="7" t="n">
        <v>2</v>
      </c>
      <c r="E17028" s="7" t="n">
        <v>126.54</v>
      </c>
      <c r="F17028" s="7" t="n">
        <v>3</v>
      </c>
      <c r="G17028" s="7" t="n">
        <v>189.81</v>
      </c>
    </row>
    <row r="17029" customFormat="false" ht="15" hidden="false" customHeight="false" outlineLevel="0" collapsed="false">
      <c r="A17029" s="7" t="s">
        <v>33</v>
      </c>
      <c r="B17029" s="7" t="s">
        <v>218</v>
      </c>
      <c r="C17029" s="7" t="s">
        <v>1320</v>
      </c>
      <c r="D17029" s="7" t="n">
        <v>0</v>
      </c>
      <c r="E17029" s="7" t="n">
        <v>0</v>
      </c>
      <c r="F17029" s="7" t="n">
        <v>1</v>
      </c>
      <c r="G17029" s="7" t="n">
        <v>63.27</v>
      </c>
    </row>
    <row r="17030" customFormat="false" ht="15" hidden="false" customHeight="false" outlineLevel="0" collapsed="false">
      <c r="A17030" s="7" t="s">
        <v>33</v>
      </c>
      <c r="B17030" s="7" t="s">
        <v>166</v>
      </c>
      <c r="C17030" s="7" t="s">
        <v>1320</v>
      </c>
      <c r="D17030" s="7" t="n">
        <v>2</v>
      </c>
      <c r="E17030" s="7" t="n">
        <v>126.54</v>
      </c>
      <c r="F17030" s="7" t="n">
        <v>1</v>
      </c>
      <c r="G17030" s="7" t="n">
        <v>63.27</v>
      </c>
    </row>
    <row r="17031" customFormat="false" ht="15" hidden="false" customHeight="false" outlineLevel="0" collapsed="false">
      <c r="A17031" s="7" t="s">
        <v>33</v>
      </c>
      <c r="B17031" s="7" t="s">
        <v>132</v>
      </c>
      <c r="C17031" s="7" t="s">
        <v>1322</v>
      </c>
      <c r="D17031" s="7" t="n">
        <v>11</v>
      </c>
      <c r="E17031" s="7" t="n">
        <v>108.02</v>
      </c>
      <c r="F17031" s="7" t="n">
        <v>5</v>
      </c>
      <c r="G17031" s="7" t="n">
        <v>49.1</v>
      </c>
    </row>
    <row r="17032" customFormat="false" ht="15" hidden="false" customHeight="false" outlineLevel="0" collapsed="false">
      <c r="A17032" s="7" t="s">
        <v>33</v>
      </c>
      <c r="B17032" s="7" t="s">
        <v>168</v>
      </c>
      <c r="C17032" s="7" t="s">
        <v>1326</v>
      </c>
      <c r="D17032" s="7" t="n">
        <v>22</v>
      </c>
      <c r="E17032" s="7" t="n">
        <v>282.04</v>
      </c>
      <c r="F17032" s="7" t="n">
        <v>0</v>
      </c>
      <c r="G17032" s="7" t="n">
        <v>0</v>
      </c>
    </row>
    <row r="17033" customFormat="false" ht="15" hidden="false" customHeight="false" outlineLevel="0" collapsed="false">
      <c r="A17033" s="7" t="s">
        <v>33</v>
      </c>
      <c r="B17033" s="7" t="s">
        <v>113</v>
      </c>
      <c r="C17033" s="7" t="s">
        <v>1330</v>
      </c>
      <c r="D17033" s="7" t="n">
        <v>8</v>
      </c>
      <c r="E17033" s="7" t="n">
        <v>231.44</v>
      </c>
      <c r="F17033" s="7" t="n">
        <v>3</v>
      </c>
      <c r="G17033" s="7" t="n">
        <v>86.79</v>
      </c>
    </row>
    <row r="17034" customFormat="false" ht="15" hidden="false" customHeight="false" outlineLevel="0" collapsed="false">
      <c r="A17034" s="7" t="s">
        <v>33</v>
      </c>
      <c r="B17034" s="7" t="s">
        <v>153</v>
      </c>
      <c r="C17034" s="7" t="s">
        <v>1330</v>
      </c>
      <c r="D17034" s="7" t="n">
        <v>8</v>
      </c>
      <c r="E17034" s="7" t="n">
        <v>231.44</v>
      </c>
      <c r="F17034" s="7" t="n">
        <v>-1</v>
      </c>
      <c r="G17034" s="7" t="n">
        <v>-28.93</v>
      </c>
    </row>
    <row r="17035" customFormat="false" ht="15" hidden="false" customHeight="false" outlineLevel="0" collapsed="false">
      <c r="A17035" s="7" t="s">
        <v>33</v>
      </c>
      <c r="B17035" s="7" t="s">
        <v>326</v>
      </c>
      <c r="C17035" s="7" t="s">
        <v>1330</v>
      </c>
      <c r="D17035" s="7" t="n">
        <v>4</v>
      </c>
      <c r="E17035" s="7" t="n">
        <v>115.72</v>
      </c>
      <c r="F17035" s="7" t="n">
        <v>-1</v>
      </c>
      <c r="G17035" s="7" t="n">
        <v>-28.93</v>
      </c>
    </row>
    <row r="17036" customFormat="false" ht="15" hidden="false" customHeight="false" outlineLevel="0" collapsed="false">
      <c r="A17036" s="7" t="s">
        <v>33</v>
      </c>
      <c r="B17036" s="7" t="s">
        <v>225</v>
      </c>
      <c r="C17036" s="7" t="s">
        <v>1331</v>
      </c>
      <c r="D17036" s="7" t="n">
        <v>2</v>
      </c>
      <c r="E17036" s="7" t="n">
        <v>84.34</v>
      </c>
      <c r="F17036" s="7" t="n">
        <v>0</v>
      </c>
      <c r="G17036" s="7" t="n">
        <v>0</v>
      </c>
    </row>
    <row r="17037" customFormat="false" ht="15" hidden="false" customHeight="false" outlineLevel="0" collapsed="false">
      <c r="A17037" s="7" t="s">
        <v>33</v>
      </c>
      <c r="B17037" s="7" t="s">
        <v>335</v>
      </c>
      <c r="C17037" s="7" t="s">
        <v>1331</v>
      </c>
      <c r="D17037" s="7" t="n">
        <v>1</v>
      </c>
      <c r="E17037" s="7" t="n">
        <v>42.17</v>
      </c>
      <c r="F17037" s="7" t="n">
        <v>0</v>
      </c>
      <c r="G17037" s="7" t="n">
        <v>0</v>
      </c>
    </row>
    <row r="17038" customFormat="false" ht="15" hidden="false" customHeight="false" outlineLevel="0" collapsed="false">
      <c r="A17038" s="7" t="s">
        <v>33</v>
      </c>
      <c r="B17038" s="7" t="s">
        <v>141</v>
      </c>
      <c r="C17038" s="7" t="s">
        <v>1334</v>
      </c>
      <c r="D17038" s="7" t="n">
        <v>3</v>
      </c>
      <c r="E17038" s="7" t="n">
        <v>51</v>
      </c>
      <c r="F17038" s="7" t="n">
        <v>-1</v>
      </c>
      <c r="G17038" s="7" t="n">
        <v>-17</v>
      </c>
    </row>
    <row r="17039" customFormat="false" ht="15" hidden="false" customHeight="false" outlineLevel="0" collapsed="false">
      <c r="A17039" s="7" t="s">
        <v>33</v>
      </c>
      <c r="B17039" s="7" t="s">
        <v>125</v>
      </c>
      <c r="C17039" s="7" t="s">
        <v>1334</v>
      </c>
      <c r="D17039" s="7" t="n">
        <v>5</v>
      </c>
      <c r="E17039" s="7" t="n">
        <v>85</v>
      </c>
      <c r="F17039" s="7" t="n">
        <v>0</v>
      </c>
      <c r="G17039" s="7" t="n">
        <v>0</v>
      </c>
    </row>
    <row r="17040" customFormat="false" ht="15" hidden="false" customHeight="false" outlineLevel="0" collapsed="false">
      <c r="A17040" s="7" t="s">
        <v>33</v>
      </c>
      <c r="B17040" s="7" t="s">
        <v>169</v>
      </c>
      <c r="C17040" s="7" t="s">
        <v>1334</v>
      </c>
      <c r="D17040" s="7" t="n">
        <v>3</v>
      </c>
      <c r="E17040" s="7" t="n">
        <v>51</v>
      </c>
      <c r="F17040" s="7" t="n">
        <v>0</v>
      </c>
      <c r="G17040" s="7" t="n">
        <v>0</v>
      </c>
    </row>
    <row r="17041" customFormat="false" ht="15" hidden="false" customHeight="false" outlineLevel="0" collapsed="false">
      <c r="A17041" s="7" t="s">
        <v>33</v>
      </c>
      <c r="B17041" s="7" t="s">
        <v>177</v>
      </c>
      <c r="C17041" s="7" t="s">
        <v>1334</v>
      </c>
      <c r="D17041" s="7" t="n">
        <v>9</v>
      </c>
      <c r="E17041" s="7" t="n">
        <v>153</v>
      </c>
      <c r="F17041" s="7" t="n">
        <v>-1</v>
      </c>
      <c r="G17041" s="7" t="n">
        <v>-17</v>
      </c>
    </row>
    <row r="17042" customFormat="false" ht="15" hidden="false" customHeight="false" outlineLevel="0" collapsed="false">
      <c r="A17042" s="7" t="s">
        <v>33</v>
      </c>
      <c r="B17042" s="7" t="s">
        <v>310</v>
      </c>
      <c r="C17042" s="7" t="s">
        <v>1334</v>
      </c>
      <c r="D17042" s="7" t="n">
        <v>3</v>
      </c>
      <c r="E17042" s="7" t="n">
        <v>51</v>
      </c>
      <c r="F17042" s="7" t="n">
        <v>0</v>
      </c>
      <c r="G17042" s="7" t="n">
        <v>0</v>
      </c>
    </row>
    <row r="17043" customFormat="false" ht="15" hidden="false" customHeight="false" outlineLevel="0" collapsed="false">
      <c r="A17043" s="7" t="s">
        <v>33</v>
      </c>
      <c r="B17043" s="7" t="s">
        <v>270</v>
      </c>
      <c r="C17043" s="7" t="s">
        <v>1343</v>
      </c>
      <c r="D17043" s="7" t="n">
        <v>12</v>
      </c>
      <c r="E17043" s="7" t="n">
        <v>208.2</v>
      </c>
      <c r="F17043" s="7" t="n">
        <v>0</v>
      </c>
      <c r="G17043" s="7" t="n">
        <v>0</v>
      </c>
    </row>
    <row r="17044" customFormat="false" ht="15" hidden="false" customHeight="false" outlineLevel="0" collapsed="false">
      <c r="A17044" s="7" t="s">
        <v>33</v>
      </c>
      <c r="B17044" s="7" t="s">
        <v>201</v>
      </c>
      <c r="C17044" s="7" t="s">
        <v>1344</v>
      </c>
      <c r="D17044" s="7" t="n">
        <v>24</v>
      </c>
      <c r="E17044" s="7" t="n">
        <v>228</v>
      </c>
      <c r="F17044" s="7" t="n">
        <v>7</v>
      </c>
      <c r="G17044" s="7" t="n">
        <v>66.5</v>
      </c>
    </row>
    <row r="17045" customFormat="false" ht="15" hidden="false" customHeight="false" outlineLevel="0" collapsed="false">
      <c r="A17045" s="7" t="s">
        <v>33</v>
      </c>
      <c r="B17045" s="7" t="s">
        <v>246</v>
      </c>
      <c r="C17045" s="7" t="s">
        <v>1345</v>
      </c>
      <c r="D17045" s="7" t="n">
        <v>33</v>
      </c>
      <c r="E17045" s="7" t="n">
        <v>313.5</v>
      </c>
      <c r="F17045" s="7" t="n">
        <v>3</v>
      </c>
      <c r="G17045" s="7" t="n">
        <v>28.5</v>
      </c>
    </row>
    <row r="17046" customFormat="false" ht="15" hidden="false" customHeight="false" outlineLevel="0" collapsed="false">
      <c r="A17046" s="7" t="s">
        <v>33</v>
      </c>
      <c r="B17046" s="7" t="s">
        <v>302</v>
      </c>
      <c r="C17046" s="7" t="s">
        <v>1346</v>
      </c>
      <c r="D17046" s="7" t="n">
        <v>10</v>
      </c>
      <c r="E17046" s="7" t="n">
        <v>129.5</v>
      </c>
      <c r="F17046" s="7" t="n">
        <v>-2</v>
      </c>
      <c r="G17046" s="7" t="n">
        <v>-25.9</v>
      </c>
    </row>
    <row r="17047" customFormat="false" ht="15" hidden="false" customHeight="false" outlineLevel="0" collapsed="false">
      <c r="A17047" s="7" t="s">
        <v>33</v>
      </c>
      <c r="B17047" s="7" t="s">
        <v>264</v>
      </c>
      <c r="C17047" s="7" t="s">
        <v>1347</v>
      </c>
      <c r="D17047" s="7" t="n">
        <v>20</v>
      </c>
      <c r="E17047" s="7" t="n">
        <v>194.2</v>
      </c>
      <c r="F17047" s="7" t="n">
        <v>7</v>
      </c>
      <c r="G17047" s="7" t="n">
        <v>67.97</v>
      </c>
    </row>
    <row r="17048" customFormat="false" ht="15" hidden="false" customHeight="false" outlineLevel="0" collapsed="false">
      <c r="A17048" s="7" t="s">
        <v>33</v>
      </c>
      <c r="B17048" s="7" t="s">
        <v>297</v>
      </c>
      <c r="C17048" s="7" t="s">
        <v>1348</v>
      </c>
      <c r="D17048" s="7" t="n">
        <v>18</v>
      </c>
      <c r="E17048" s="7" t="n">
        <v>145.44</v>
      </c>
      <c r="F17048" s="7" t="n">
        <v>5</v>
      </c>
      <c r="G17048" s="7" t="n">
        <v>40.4</v>
      </c>
    </row>
    <row r="17049" customFormat="false" ht="15" hidden="false" customHeight="false" outlineLevel="0" collapsed="false">
      <c r="A17049" s="7" t="s">
        <v>33</v>
      </c>
      <c r="B17049" s="7" t="s">
        <v>150</v>
      </c>
      <c r="C17049" s="7" t="s">
        <v>1349</v>
      </c>
      <c r="D17049" s="7" t="n">
        <v>26</v>
      </c>
      <c r="E17049" s="7" t="n">
        <v>316.68</v>
      </c>
      <c r="F17049" s="7" t="n">
        <v>6</v>
      </c>
      <c r="G17049" s="7" t="n">
        <v>73.08</v>
      </c>
    </row>
    <row r="17050" customFormat="false" ht="15" hidden="false" customHeight="false" outlineLevel="0" collapsed="false">
      <c r="A17050" s="7" t="s">
        <v>33</v>
      </c>
      <c r="B17050" s="7" t="s">
        <v>183</v>
      </c>
      <c r="C17050" s="7" t="s">
        <v>1351</v>
      </c>
      <c r="D17050" s="7" t="n">
        <v>5</v>
      </c>
      <c r="E17050" s="7" t="n">
        <v>106.05</v>
      </c>
      <c r="F17050" s="7" t="n">
        <v>3</v>
      </c>
      <c r="G17050" s="7" t="n">
        <v>63.63</v>
      </c>
    </row>
    <row r="17051" customFormat="false" ht="15" hidden="false" customHeight="false" outlineLevel="0" collapsed="false">
      <c r="A17051" s="7" t="s">
        <v>33</v>
      </c>
      <c r="B17051" s="7" t="s">
        <v>179</v>
      </c>
      <c r="C17051" s="7" t="s">
        <v>1357</v>
      </c>
      <c r="D17051" s="7" t="n">
        <v>6</v>
      </c>
      <c r="E17051" s="7" t="n">
        <v>97.2</v>
      </c>
      <c r="F17051" s="7" t="n">
        <v>0</v>
      </c>
      <c r="G17051" s="7" t="n">
        <v>0</v>
      </c>
    </row>
    <row r="17052" customFormat="false" ht="15" hidden="false" customHeight="false" outlineLevel="0" collapsed="false">
      <c r="A17052" s="7" t="s">
        <v>33</v>
      </c>
      <c r="B17052" s="7" t="s">
        <v>163</v>
      </c>
      <c r="C17052" s="7" t="s">
        <v>1357</v>
      </c>
      <c r="D17052" s="7" t="n">
        <v>5</v>
      </c>
      <c r="E17052" s="7" t="n">
        <v>89.1</v>
      </c>
      <c r="F17052" s="7" t="n">
        <v>0</v>
      </c>
      <c r="G17052" s="7" t="n">
        <v>0</v>
      </c>
    </row>
    <row r="17053" customFormat="false" ht="15" hidden="false" customHeight="false" outlineLevel="0" collapsed="false">
      <c r="A17053" s="7" t="s">
        <v>33</v>
      </c>
      <c r="B17053" s="7" t="s">
        <v>275</v>
      </c>
      <c r="C17053" s="7" t="s">
        <v>1358</v>
      </c>
      <c r="D17053" s="7" t="n">
        <v>20</v>
      </c>
      <c r="E17053" s="7" t="n">
        <v>164</v>
      </c>
      <c r="F17053" s="7" t="n">
        <v>0</v>
      </c>
      <c r="G17053" s="7" t="n">
        <v>0</v>
      </c>
    </row>
    <row r="17054" customFormat="false" ht="15" hidden="false" customHeight="false" outlineLevel="0" collapsed="false">
      <c r="A17054" s="7" t="s">
        <v>33</v>
      </c>
      <c r="B17054" s="7" t="s">
        <v>236</v>
      </c>
      <c r="C17054" s="7" t="s">
        <v>1361</v>
      </c>
      <c r="D17054" s="7" t="n">
        <v>62</v>
      </c>
      <c r="E17054" s="7" t="n">
        <v>608.84</v>
      </c>
      <c r="F17054" s="7" t="n">
        <v>5</v>
      </c>
      <c r="G17054" s="7" t="n">
        <v>49.1</v>
      </c>
    </row>
    <row r="17055" customFormat="false" ht="15" hidden="false" customHeight="false" outlineLevel="0" collapsed="false">
      <c r="A17055" s="7" t="s">
        <v>33</v>
      </c>
      <c r="B17055" s="7" t="s">
        <v>343</v>
      </c>
      <c r="C17055" s="7" t="s">
        <v>1376</v>
      </c>
      <c r="D17055" s="7" t="n">
        <v>8</v>
      </c>
      <c r="E17055" s="7" t="n">
        <v>147.2</v>
      </c>
      <c r="F17055" s="7" t="n">
        <v>0</v>
      </c>
      <c r="G17055" s="7" t="n">
        <v>0</v>
      </c>
    </row>
    <row r="17056" customFormat="false" ht="15" hidden="false" customHeight="false" outlineLevel="0" collapsed="false">
      <c r="A17056" s="7" t="s">
        <v>33</v>
      </c>
      <c r="B17056" s="7" t="s">
        <v>283</v>
      </c>
      <c r="C17056" s="7" t="s">
        <v>1376</v>
      </c>
      <c r="D17056" s="7" t="n">
        <v>17</v>
      </c>
      <c r="E17056" s="7" t="n">
        <v>312.8</v>
      </c>
      <c r="F17056" s="7" t="n">
        <v>5</v>
      </c>
      <c r="G17056" s="7" t="n">
        <v>92</v>
      </c>
    </row>
    <row r="17057" customFormat="false" ht="15" hidden="false" customHeight="false" outlineLevel="0" collapsed="false">
      <c r="A17057" s="7" t="s">
        <v>33</v>
      </c>
      <c r="B17057" s="7" t="s">
        <v>401</v>
      </c>
      <c r="C17057" s="7" t="s">
        <v>1377</v>
      </c>
      <c r="D17057" s="7" t="n">
        <v>17</v>
      </c>
      <c r="E17057" s="7" t="n">
        <v>312.8</v>
      </c>
      <c r="F17057" s="7" t="n">
        <v>0</v>
      </c>
      <c r="G17057" s="7" t="n">
        <v>0</v>
      </c>
    </row>
    <row r="17058" customFormat="false" ht="15" hidden="false" customHeight="false" outlineLevel="0" collapsed="false">
      <c r="A17058" s="7" t="s">
        <v>33</v>
      </c>
      <c r="B17058" s="7" t="s">
        <v>367</v>
      </c>
      <c r="C17058" s="7" t="s">
        <v>1377</v>
      </c>
      <c r="D17058" s="7" t="n">
        <v>11</v>
      </c>
      <c r="E17058" s="7" t="n">
        <v>202.4</v>
      </c>
      <c r="F17058" s="7" t="n">
        <v>0</v>
      </c>
      <c r="G17058" s="7" t="n">
        <v>0</v>
      </c>
    </row>
    <row r="17059" customFormat="false" ht="15" hidden="false" customHeight="false" outlineLevel="0" collapsed="false">
      <c r="A17059" s="7" t="s">
        <v>33</v>
      </c>
      <c r="B17059" s="7" t="s">
        <v>340</v>
      </c>
      <c r="C17059" s="7" t="s">
        <v>1377</v>
      </c>
      <c r="D17059" s="7" t="n">
        <v>20</v>
      </c>
      <c r="E17059" s="7" t="n">
        <v>368</v>
      </c>
      <c r="F17059" s="7" t="n">
        <v>4</v>
      </c>
      <c r="G17059" s="7" t="n">
        <v>73.6</v>
      </c>
    </row>
    <row r="17060" customFormat="false" ht="15" hidden="false" customHeight="false" outlineLevel="0" collapsed="false">
      <c r="A17060" s="7" t="s">
        <v>33</v>
      </c>
      <c r="B17060" s="7" t="s">
        <v>418</v>
      </c>
      <c r="C17060" s="7" t="s">
        <v>1378</v>
      </c>
      <c r="D17060" s="7" t="n">
        <v>9</v>
      </c>
      <c r="E17060" s="7" t="n">
        <v>165.6</v>
      </c>
      <c r="F17060" s="7" t="n">
        <v>0</v>
      </c>
      <c r="G17060" s="7" t="n">
        <v>0</v>
      </c>
    </row>
    <row r="17061" customFormat="false" ht="15" hidden="false" customHeight="false" outlineLevel="0" collapsed="false">
      <c r="A17061" s="7" t="s">
        <v>33</v>
      </c>
      <c r="B17061" s="7" t="s">
        <v>354</v>
      </c>
      <c r="C17061" s="7" t="s">
        <v>1378</v>
      </c>
      <c r="D17061" s="7" t="n">
        <v>6</v>
      </c>
      <c r="E17061" s="7" t="n">
        <v>110.4</v>
      </c>
      <c r="F17061" s="7" t="n">
        <v>3</v>
      </c>
      <c r="G17061" s="7" t="n">
        <v>55.2</v>
      </c>
    </row>
    <row r="17062" customFormat="false" ht="15" hidden="false" customHeight="false" outlineLevel="0" collapsed="false">
      <c r="A17062" s="7" t="s">
        <v>33</v>
      </c>
      <c r="B17062" s="7" t="s">
        <v>349</v>
      </c>
      <c r="C17062" s="7" t="s">
        <v>1378</v>
      </c>
      <c r="D17062" s="7" t="n">
        <v>4</v>
      </c>
      <c r="E17062" s="7" t="n">
        <v>73.6</v>
      </c>
      <c r="F17062" s="7" t="n">
        <v>10</v>
      </c>
      <c r="G17062" s="7" t="n">
        <v>184</v>
      </c>
    </row>
    <row r="17063" customFormat="false" ht="15" hidden="false" customHeight="false" outlineLevel="0" collapsed="false">
      <c r="A17063" s="7" t="s">
        <v>33</v>
      </c>
      <c r="B17063" s="7" t="s">
        <v>188</v>
      </c>
      <c r="C17063" s="7" t="s">
        <v>1379</v>
      </c>
      <c r="D17063" s="7" t="n">
        <v>7</v>
      </c>
      <c r="E17063" s="7" t="n">
        <v>292.67</v>
      </c>
      <c r="F17063" s="7" t="n">
        <v>0</v>
      </c>
      <c r="G17063" s="7" t="n">
        <v>0</v>
      </c>
    </row>
    <row r="17064" customFormat="false" ht="15" hidden="false" customHeight="false" outlineLevel="0" collapsed="false">
      <c r="A17064" s="7" t="s">
        <v>33</v>
      </c>
      <c r="B17064" s="7" t="s">
        <v>174</v>
      </c>
      <c r="C17064" s="7" t="s">
        <v>1379</v>
      </c>
      <c r="D17064" s="7" t="n">
        <v>17</v>
      </c>
      <c r="E17064" s="7" t="n">
        <v>710.77</v>
      </c>
      <c r="F17064" s="7" t="n">
        <v>-2</v>
      </c>
      <c r="G17064" s="7" t="n">
        <v>-83.62</v>
      </c>
    </row>
    <row r="17065" customFormat="false" ht="15" hidden="false" customHeight="false" outlineLevel="0" collapsed="false">
      <c r="A17065" s="7" t="s">
        <v>33</v>
      </c>
      <c r="B17065" s="7" t="s">
        <v>145</v>
      </c>
      <c r="C17065" s="7" t="s">
        <v>1379</v>
      </c>
      <c r="D17065" s="7" t="n">
        <v>5</v>
      </c>
      <c r="E17065" s="7" t="n">
        <v>209.05</v>
      </c>
      <c r="F17065" s="7" t="n">
        <v>0</v>
      </c>
      <c r="G17065" s="7" t="n">
        <v>0</v>
      </c>
    </row>
    <row r="17066" customFormat="false" ht="15" hidden="false" customHeight="false" outlineLevel="0" collapsed="false">
      <c r="A17066" s="7" t="s">
        <v>33</v>
      </c>
      <c r="B17066" s="7" t="s">
        <v>148</v>
      </c>
      <c r="C17066" s="7" t="s">
        <v>1387</v>
      </c>
      <c r="D17066" s="7" t="n">
        <v>13</v>
      </c>
      <c r="E17066" s="7" t="n">
        <v>214.5</v>
      </c>
      <c r="F17066" s="7" t="n">
        <v>6</v>
      </c>
      <c r="G17066" s="7" t="n">
        <v>99</v>
      </c>
    </row>
    <row r="17067" customFormat="false" ht="15" hidden="false" customHeight="false" outlineLevel="0" collapsed="false">
      <c r="A17067" s="7" t="s">
        <v>33</v>
      </c>
      <c r="B17067" s="7" t="s">
        <v>139</v>
      </c>
      <c r="C17067" s="7" t="s">
        <v>1387</v>
      </c>
      <c r="D17067" s="7" t="n">
        <v>11</v>
      </c>
      <c r="E17067" s="7" t="n">
        <v>181.5</v>
      </c>
      <c r="F17067" s="7" t="n">
        <v>3</v>
      </c>
      <c r="G17067" s="7" t="n">
        <v>49.5</v>
      </c>
    </row>
    <row r="17068" customFormat="false" ht="15" hidden="false" customHeight="false" outlineLevel="0" collapsed="false">
      <c r="A17068" s="7" t="s">
        <v>33</v>
      </c>
      <c r="B17068" s="7" t="s">
        <v>189</v>
      </c>
      <c r="C17068" s="7" t="s">
        <v>1387</v>
      </c>
      <c r="D17068" s="7" t="n">
        <v>4</v>
      </c>
      <c r="E17068" s="7" t="n">
        <v>66</v>
      </c>
      <c r="F17068" s="7" t="n">
        <v>0</v>
      </c>
      <c r="G17068" s="7" t="n">
        <v>0</v>
      </c>
    </row>
    <row r="17069" customFormat="false" ht="15" hidden="false" customHeight="false" outlineLevel="0" collapsed="false">
      <c r="A17069" s="7" t="s">
        <v>33</v>
      </c>
      <c r="B17069" s="7" t="s">
        <v>181</v>
      </c>
      <c r="C17069" s="7" t="s">
        <v>1387</v>
      </c>
      <c r="D17069" s="7" t="n">
        <v>4</v>
      </c>
      <c r="E17069" s="7" t="n">
        <v>66</v>
      </c>
      <c r="F17069" s="7" t="n">
        <v>7</v>
      </c>
      <c r="G17069" s="7" t="n">
        <v>115.5</v>
      </c>
    </row>
    <row r="17070" customFormat="false" ht="15" hidden="false" customHeight="false" outlineLevel="0" collapsed="false">
      <c r="A17070" s="7" t="s">
        <v>33</v>
      </c>
      <c r="B17070" s="7" t="s">
        <v>257</v>
      </c>
      <c r="C17070" s="7" t="s">
        <v>1387</v>
      </c>
      <c r="D17070" s="7" t="n">
        <v>3</v>
      </c>
      <c r="E17070" s="7" t="n">
        <v>49.5</v>
      </c>
      <c r="F17070" s="7" t="n">
        <v>1</v>
      </c>
      <c r="G17070" s="7" t="n">
        <v>16.5</v>
      </c>
    </row>
    <row r="17071" customFormat="false" ht="15" hidden="false" customHeight="false" outlineLevel="0" collapsed="false">
      <c r="A17071" s="7" t="s">
        <v>33</v>
      </c>
      <c r="B17071" s="7" t="s">
        <v>133</v>
      </c>
      <c r="C17071" s="7" t="s">
        <v>1390</v>
      </c>
      <c r="D17071" s="7" t="n">
        <v>2</v>
      </c>
      <c r="E17071" s="7" t="n">
        <v>41</v>
      </c>
      <c r="F17071" s="7" t="n">
        <v>0</v>
      </c>
      <c r="G17071" s="7" t="n">
        <v>0</v>
      </c>
    </row>
    <row r="17072" customFormat="false" ht="15" hidden="false" customHeight="false" outlineLevel="0" collapsed="false">
      <c r="A17072" s="7" t="s">
        <v>33</v>
      </c>
      <c r="B17072" s="7" t="s">
        <v>154</v>
      </c>
      <c r="C17072" s="7" t="s">
        <v>1390</v>
      </c>
      <c r="D17072" s="7" t="n">
        <v>1</v>
      </c>
      <c r="E17072" s="7" t="n">
        <v>20.5</v>
      </c>
      <c r="F17072" s="7" t="n">
        <v>0</v>
      </c>
      <c r="G17072" s="7" t="n">
        <v>0</v>
      </c>
    </row>
    <row r="17073" customFormat="false" ht="15" hidden="false" customHeight="false" outlineLevel="0" collapsed="false">
      <c r="A17073" s="7" t="s">
        <v>33</v>
      </c>
      <c r="B17073" s="7" t="s">
        <v>216</v>
      </c>
      <c r="C17073" s="7" t="s">
        <v>1390</v>
      </c>
      <c r="D17073" s="7" t="n">
        <v>1</v>
      </c>
      <c r="E17073" s="7" t="n">
        <v>20.5</v>
      </c>
      <c r="F17073" s="7" t="n">
        <v>0</v>
      </c>
      <c r="G17073" s="7" t="n">
        <v>0</v>
      </c>
    </row>
    <row r="17074" customFormat="false" ht="15" hidden="false" customHeight="false" outlineLevel="0" collapsed="false">
      <c r="A17074" s="7" t="s">
        <v>33</v>
      </c>
      <c r="B17074" s="7" t="s">
        <v>167</v>
      </c>
      <c r="C17074" s="7" t="s">
        <v>1390</v>
      </c>
      <c r="D17074" s="7" t="n">
        <v>2</v>
      </c>
      <c r="E17074" s="7" t="n">
        <v>41</v>
      </c>
      <c r="F17074" s="7" t="n">
        <v>0</v>
      </c>
      <c r="G17074" s="7" t="n">
        <v>0</v>
      </c>
    </row>
    <row r="17075" customFormat="false" ht="15" hidden="false" customHeight="false" outlineLevel="0" collapsed="false">
      <c r="A17075" s="7" t="s">
        <v>33</v>
      </c>
      <c r="B17075" s="7" t="s">
        <v>330</v>
      </c>
      <c r="C17075" s="7" t="s">
        <v>1393</v>
      </c>
      <c r="D17075" s="7" t="n">
        <v>2</v>
      </c>
      <c r="E17075" s="7" t="n">
        <v>42</v>
      </c>
      <c r="F17075" s="7" t="n">
        <v>0</v>
      </c>
      <c r="G17075" s="7" t="n">
        <v>0</v>
      </c>
    </row>
    <row r="17076" customFormat="false" ht="15" hidden="false" customHeight="false" outlineLevel="0" collapsed="false">
      <c r="A17076" s="7" t="s">
        <v>33</v>
      </c>
      <c r="B17076" s="7" t="s">
        <v>365</v>
      </c>
      <c r="C17076" s="7" t="s">
        <v>1393</v>
      </c>
      <c r="D17076" s="7" t="n">
        <v>2</v>
      </c>
      <c r="E17076" s="7" t="n">
        <v>42</v>
      </c>
      <c r="F17076" s="7" t="n">
        <v>0</v>
      </c>
      <c r="G17076" s="7" t="n">
        <v>0</v>
      </c>
    </row>
    <row r="17077" customFormat="false" ht="15" hidden="false" customHeight="false" outlineLevel="0" collapsed="false">
      <c r="A17077" s="7" t="s">
        <v>33</v>
      </c>
      <c r="B17077" s="7" t="s">
        <v>128</v>
      </c>
      <c r="C17077" s="7" t="s">
        <v>1421</v>
      </c>
      <c r="D17077" s="7" t="n">
        <v>0</v>
      </c>
      <c r="E17077" s="7" t="n">
        <v>0</v>
      </c>
      <c r="F17077" s="7" t="n">
        <v>3</v>
      </c>
      <c r="G17077" s="7" t="n">
        <v>75</v>
      </c>
    </row>
    <row r="17078" customFormat="false" ht="15" hidden="false" customHeight="false" outlineLevel="0" collapsed="false">
      <c r="A17078" s="7" t="s">
        <v>33</v>
      </c>
      <c r="B17078" s="7" t="s">
        <v>126</v>
      </c>
      <c r="C17078" s="7" t="s">
        <v>1421</v>
      </c>
      <c r="D17078" s="7" t="n">
        <v>6</v>
      </c>
      <c r="E17078" s="7" t="n">
        <v>150</v>
      </c>
      <c r="F17078" s="7" t="n">
        <v>0</v>
      </c>
      <c r="G17078" s="7" t="n">
        <v>0</v>
      </c>
    </row>
    <row r="17079" customFormat="false" ht="15" hidden="false" customHeight="false" outlineLevel="0" collapsed="false">
      <c r="A17079" s="7" t="s">
        <v>33</v>
      </c>
      <c r="B17079" s="7" t="s">
        <v>142</v>
      </c>
      <c r="C17079" s="7" t="s">
        <v>1421</v>
      </c>
      <c r="D17079" s="7" t="n">
        <v>13</v>
      </c>
      <c r="E17079" s="7" t="n">
        <v>325</v>
      </c>
      <c r="F17079" s="7" t="n">
        <v>2</v>
      </c>
      <c r="G17079" s="7" t="n">
        <v>50</v>
      </c>
    </row>
    <row r="17080" customFormat="false" ht="15" hidden="false" customHeight="false" outlineLevel="0" collapsed="false">
      <c r="A17080" s="7" t="s">
        <v>33</v>
      </c>
      <c r="B17080" s="7" t="s">
        <v>815</v>
      </c>
      <c r="C17080" s="7" t="s">
        <v>1421</v>
      </c>
      <c r="D17080" s="7" t="n">
        <v>2</v>
      </c>
      <c r="E17080" s="7" t="n">
        <v>125.94</v>
      </c>
      <c r="F17080" s="7" t="n">
        <v>0</v>
      </c>
      <c r="G17080" s="7" t="n">
        <v>0</v>
      </c>
    </row>
    <row r="17081" customFormat="false" ht="15" hidden="false" customHeight="false" outlineLevel="0" collapsed="false">
      <c r="A17081" s="7" t="s">
        <v>33</v>
      </c>
      <c r="B17081" s="7" t="s">
        <v>813</v>
      </c>
      <c r="C17081" s="7" t="s">
        <v>1421</v>
      </c>
      <c r="D17081" s="7" t="n">
        <v>2</v>
      </c>
      <c r="E17081" s="7" t="n">
        <v>125.94</v>
      </c>
      <c r="F17081" s="7" t="n">
        <v>0</v>
      </c>
      <c r="G17081" s="7" t="n">
        <v>0</v>
      </c>
    </row>
    <row r="17082" customFormat="false" ht="15" hidden="false" customHeight="false" outlineLevel="0" collapsed="false">
      <c r="A17082" s="7" t="s">
        <v>33</v>
      </c>
      <c r="B17082" s="7" t="s">
        <v>130</v>
      </c>
      <c r="C17082" s="7" t="s">
        <v>1425</v>
      </c>
      <c r="D17082" s="7" t="n">
        <v>5</v>
      </c>
      <c r="E17082" s="7" t="n">
        <v>175</v>
      </c>
      <c r="F17082" s="7" t="n">
        <v>2</v>
      </c>
      <c r="G17082" s="7" t="n">
        <v>70</v>
      </c>
    </row>
    <row r="17083" customFormat="false" ht="15" hidden="false" customHeight="false" outlineLevel="0" collapsed="false">
      <c r="A17083" s="7" t="s">
        <v>33</v>
      </c>
      <c r="B17083" s="7" t="s">
        <v>152</v>
      </c>
      <c r="C17083" s="7" t="s">
        <v>1425</v>
      </c>
      <c r="D17083" s="7" t="n">
        <v>5</v>
      </c>
      <c r="E17083" s="7" t="n">
        <v>175</v>
      </c>
      <c r="F17083" s="7" t="n">
        <v>1</v>
      </c>
      <c r="G17083" s="7" t="n">
        <v>35</v>
      </c>
    </row>
    <row r="17084" customFormat="false" ht="15" hidden="false" customHeight="false" outlineLevel="0" collapsed="false">
      <c r="A17084" s="7" t="s">
        <v>33</v>
      </c>
      <c r="B17084" s="7" t="s">
        <v>198</v>
      </c>
      <c r="C17084" s="7" t="s">
        <v>1425</v>
      </c>
      <c r="D17084" s="7" t="n">
        <v>2</v>
      </c>
      <c r="E17084" s="7" t="n">
        <v>70</v>
      </c>
      <c r="F17084" s="7" t="n">
        <v>0</v>
      </c>
      <c r="G17084" s="7" t="n">
        <v>0</v>
      </c>
    </row>
    <row r="17085" customFormat="false" ht="15" hidden="false" customHeight="false" outlineLevel="0" collapsed="false">
      <c r="A17085" s="7" t="s">
        <v>33</v>
      </c>
      <c r="B17085" s="7" t="s">
        <v>191</v>
      </c>
      <c r="C17085" s="7" t="s">
        <v>1425</v>
      </c>
      <c r="D17085" s="7" t="n">
        <v>1</v>
      </c>
      <c r="E17085" s="7" t="n">
        <v>35</v>
      </c>
      <c r="F17085" s="7" t="n">
        <v>0</v>
      </c>
      <c r="G17085" s="7" t="n">
        <v>0</v>
      </c>
    </row>
    <row r="17086" customFormat="false" ht="15" hidden="false" customHeight="false" outlineLevel="0" collapsed="false">
      <c r="A17086" s="7" t="s">
        <v>33</v>
      </c>
      <c r="B17086" s="7" t="s">
        <v>232</v>
      </c>
      <c r="C17086" s="7" t="s">
        <v>1432</v>
      </c>
      <c r="D17086" s="7" t="n">
        <v>3</v>
      </c>
      <c r="E17086" s="7" t="n">
        <v>51</v>
      </c>
      <c r="F17086" s="7" t="n">
        <v>2</v>
      </c>
      <c r="G17086" s="7" t="n">
        <v>34</v>
      </c>
    </row>
    <row r="17087" customFormat="false" ht="15" hidden="false" customHeight="false" outlineLevel="0" collapsed="false">
      <c r="A17087" s="7" t="s">
        <v>33</v>
      </c>
      <c r="B17087" s="7" t="s">
        <v>212</v>
      </c>
      <c r="C17087" s="7" t="s">
        <v>1432</v>
      </c>
      <c r="D17087" s="7" t="n">
        <v>8</v>
      </c>
      <c r="E17087" s="7" t="n">
        <v>136</v>
      </c>
      <c r="F17087" s="7" t="n">
        <v>0</v>
      </c>
      <c r="G17087" s="7" t="n">
        <v>0</v>
      </c>
    </row>
    <row r="17088" customFormat="false" ht="15" hidden="false" customHeight="false" outlineLevel="0" collapsed="false">
      <c r="A17088" s="7" t="s">
        <v>33</v>
      </c>
      <c r="B17088" s="7" t="s">
        <v>227</v>
      </c>
      <c r="C17088" s="7" t="s">
        <v>1432</v>
      </c>
      <c r="D17088" s="7" t="n">
        <v>1</v>
      </c>
      <c r="E17088" s="7" t="n">
        <v>17</v>
      </c>
      <c r="F17088" s="7" t="n">
        <v>0</v>
      </c>
      <c r="G17088" s="7" t="n">
        <v>0</v>
      </c>
    </row>
    <row r="17089" customFormat="false" ht="15" hidden="false" customHeight="false" outlineLevel="0" collapsed="false">
      <c r="A17089" s="7" t="s">
        <v>33</v>
      </c>
      <c r="B17089" s="7" t="s">
        <v>217</v>
      </c>
      <c r="C17089" s="7" t="s">
        <v>1446</v>
      </c>
      <c r="D17089" s="7" t="n">
        <v>7</v>
      </c>
      <c r="E17089" s="7" t="n">
        <v>61.11</v>
      </c>
      <c r="F17089" s="7" t="n">
        <v>0</v>
      </c>
      <c r="G17089" s="7" t="n">
        <v>0</v>
      </c>
    </row>
    <row r="17090" customFormat="false" ht="15" hidden="false" customHeight="false" outlineLevel="0" collapsed="false">
      <c r="A17090" s="7" t="s">
        <v>33</v>
      </c>
      <c r="B17090" s="7" t="s">
        <v>124</v>
      </c>
      <c r="C17090" s="7" t="s">
        <v>1449</v>
      </c>
      <c r="D17090" s="7" t="n">
        <v>12</v>
      </c>
      <c r="E17090" s="7" t="n">
        <v>177.6</v>
      </c>
      <c r="F17090" s="7" t="n">
        <v>0</v>
      </c>
      <c r="G17090" s="7" t="n">
        <v>0</v>
      </c>
    </row>
    <row r="17091" customFormat="false" ht="15" hidden="false" customHeight="false" outlineLevel="0" collapsed="false">
      <c r="A17091" s="7" t="s">
        <v>33</v>
      </c>
      <c r="B17091" s="7" t="s">
        <v>120</v>
      </c>
      <c r="C17091" s="7" t="s">
        <v>1451</v>
      </c>
      <c r="D17091" s="7" t="n">
        <v>51</v>
      </c>
      <c r="E17091" s="7" t="n">
        <v>683.4</v>
      </c>
      <c r="F17091" s="7" t="n">
        <v>10</v>
      </c>
      <c r="G17091" s="7" t="n">
        <v>134</v>
      </c>
    </row>
    <row r="17092" customFormat="false" ht="15" hidden="false" customHeight="false" outlineLevel="0" collapsed="false">
      <c r="A17092" s="7" t="s">
        <v>33</v>
      </c>
      <c r="B17092" s="7" t="s">
        <v>409</v>
      </c>
      <c r="C17092" s="7" t="s">
        <v>1455</v>
      </c>
      <c r="D17092" s="7" t="n">
        <v>11</v>
      </c>
      <c r="E17092" s="7" t="n">
        <v>175.01</v>
      </c>
      <c r="F17092" s="7" t="n">
        <v>-2</v>
      </c>
      <c r="G17092" s="7" t="n">
        <v>-31.82</v>
      </c>
    </row>
    <row r="17093" customFormat="false" ht="15" hidden="false" customHeight="false" outlineLevel="0" collapsed="false">
      <c r="A17093" s="7" t="s">
        <v>33</v>
      </c>
      <c r="B17093" s="7" t="s">
        <v>407</v>
      </c>
      <c r="C17093" s="7" t="s">
        <v>1458</v>
      </c>
      <c r="D17093" s="7" t="n">
        <v>3</v>
      </c>
      <c r="E17093" s="7" t="n">
        <v>47.73</v>
      </c>
      <c r="F17093" s="7" t="n">
        <v>0</v>
      </c>
      <c r="G17093" s="7" t="n">
        <v>0</v>
      </c>
    </row>
    <row r="17094" customFormat="false" ht="15" hidden="false" customHeight="false" outlineLevel="0" collapsed="false">
      <c r="A17094" s="7" t="s">
        <v>33</v>
      </c>
      <c r="B17094" s="7" t="s">
        <v>454</v>
      </c>
      <c r="C17094" s="7" t="s">
        <v>1459</v>
      </c>
      <c r="D17094" s="7" t="n">
        <v>2</v>
      </c>
      <c r="E17094" s="7" t="n">
        <v>64.28</v>
      </c>
      <c r="F17094" s="7" t="n">
        <v>0</v>
      </c>
      <c r="G17094" s="7" t="n">
        <v>0</v>
      </c>
    </row>
    <row r="17095" customFormat="false" ht="15" hidden="false" customHeight="false" outlineLevel="0" collapsed="false">
      <c r="A17095" s="7" t="s">
        <v>33</v>
      </c>
      <c r="B17095" s="7" t="s">
        <v>868</v>
      </c>
      <c r="C17095" s="7" t="s">
        <v>1573</v>
      </c>
      <c r="D17095" s="7" t="n">
        <v>2</v>
      </c>
      <c r="E17095" s="7" t="n">
        <v>37</v>
      </c>
      <c r="F17095" s="7" t="n">
        <v>2</v>
      </c>
      <c r="G17095" s="7" t="n">
        <v>37</v>
      </c>
    </row>
    <row r="17096" customFormat="false" ht="15" hidden="false" customHeight="false" outlineLevel="0" collapsed="false">
      <c r="A17096" s="7" t="s">
        <v>33</v>
      </c>
      <c r="B17096" s="7" t="s">
        <v>274</v>
      </c>
      <c r="C17096" s="7" t="s">
        <v>1487</v>
      </c>
      <c r="D17096" s="7" t="n">
        <v>1</v>
      </c>
      <c r="E17096" s="7" t="n">
        <v>128.71</v>
      </c>
      <c r="F17096" s="7" t="n">
        <v>0</v>
      </c>
      <c r="G17096" s="7" t="n">
        <v>0</v>
      </c>
    </row>
    <row r="17097" customFormat="false" ht="15" hidden="false" customHeight="false" outlineLevel="0" collapsed="false">
      <c r="A17097" s="7" t="s">
        <v>33</v>
      </c>
      <c r="B17097" s="7" t="s">
        <v>106</v>
      </c>
      <c r="C17097" s="7" t="s">
        <v>1291</v>
      </c>
      <c r="D17097" s="7" t="n">
        <v>2</v>
      </c>
      <c r="E17097" s="7" t="n">
        <v>48.86</v>
      </c>
      <c r="F17097" s="7" t="n">
        <v>0</v>
      </c>
      <c r="G17097" s="7" t="n">
        <v>0</v>
      </c>
    </row>
    <row r="17098" customFormat="false" ht="15" hidden="false" customHeight="false" outlineLevel="0" collapsed="false">
      <c r="A17098" s="7" t="s">
        <v>33</v>
      </c>
      <c r="B17098" s="7" t="s">
        <v>96</v>
      </c>
      <c r="C17098" s="7" t="s">
        <v>1291</v>
      </c>
      <c r="D17098" s="7" t="n">
        <v>2</v>
      </c>
      <c r="E17098" s="7" t="n">
        <v>48.86</v>
      </c>
      <c r="F17098" s="7" t="n">
        <v>2</v>
      </c>
      <c r="G17098" s="7" t="n">
        <v>48.86</v>
      </c>
    </row>
    <row r="17099" customFormat="false" ht="15" hidden="false" customHeight="false" outlineLevel="0" collapsed="false">
      <c r="A17099" s="7" t="s">
        <v>33</v>
      </c>
      <c r="B17099" s="7" t="s">
        <v>110</v>
      </c>
      <c r="C17099" s="7" t="s">
        <v>1291</v>
      </c>
      <c r="D17099" s="7" t="n">
        <v>2</v>
      </c>
      <c r="E17099" s="7" t="n">
        <v>48.86</v>
      </c>
      <c r="F17099" s="7" t="n">
        <v>1</v>
      </c>
      <c r="G17099" s="7" t="n">
        <v>24.43</v>
      </c>
    </row>
    <row r="17100" customFormat="false" ht="15" hidden="false" customHeight="false" outlineLevel="0" collapsed="false">
      <c r="A17100" s="7" t="s">
        <v>33</v>
      </c>
      <c r="B17100" s="7" t="s">
        <v>173</v>
      </c>
      <c r="C17100" s="7" t="s">
        <v>1291</v>
      </c>
      <c r="D17100" s="7" t="n">
        <v>2</v>
      </c>
      <c r="E17100" s="7" t="n">
        <v>48.86</v>
      </c>
      <c r="F17100" s="7" t="n">
        <v>0</v>
      </c>
      <c r="G17100" s="7" t="n">
        <v>0</v>
      </c>
    </row>
    <row r="17101" customFormat="false" ht="15" hidden="false" customHeight="false" outlineLevel="0" collapsed="false">
      <c r="A17101" s="7" t="s">
        <v>33</v>
      </c>
      <c r="B17101" s="7" t="s">
        <v>83</v>
      </c>
      <c r="C17101" s="7" t="s">
        <v>1303</v>
      </c>
      <c r="D17101" s="7" t="n">
        <v>2</v>
      </c>
      <c r="E17101" s="7" t="n">
        <v>91</v>
      </c>
      <c r="F17101" s="7" t="n">
        <v>1</v>
      </c>
      <c r="G17101" s="7" t="n">
        <v>45.5</v>
      </c>
    </row>
    <row r="17102" customFormat="false" ht="15" hidden="false" customHeight="false" outlineLevel="0" collapsed="false">
      <c r="A17102" s="7" t="s">
        <v>33</v>
      </c>
      <c r="B17102" s="7" t="s">
        <v>144</v>
      </c>
      <c r="C17102" s="7" t="s">
        <v>1320</v>
      </c>
      <c r="D17102" s="7" t="n">
        <v>2</v>
      </c>
      <c r="E17102" s="7" t="n">
        <v>126.54</v>
      </c>
      <c r="F17102" s="7" t="n">
        <v>0</v>
      </c>
      <c r="G17102" s="7" t="n">
        <v>0</v>
      </c>
    </row>
    <row r="17103" customFormat="false" ht="15" hidden="false" customHeight="false" outlineLevel="0" collapsed="false">
      <c r="A17103" s="7" t="s">
        <v>33</v>
      </c>
      <c r="B17103" s="7" t="s">
        <v>132</v>
      </c>
      <c r="C17103" s="7" t="s">
        <v>1322</v>
      </c>
      <c r="D17103" s="7" t="n">
        <v>0</v>
      </c>
      <c r="E17103" s="7" t="n">
        <v>0</v>
      </c>
      <c r="F17103" s="7" t="n">
        <v>1</v>
      </c>
      <c r="G17103" s="7" t="n">
        <v>9.82</v>
      </c>
    </row>
    <row r="17104" customFormat="false" ht="15" hidden="false" customHeight="false" outlineLevel="0" collapsed="false">
      <c r="A17104" s="7" t="s">
        <v>33</v>
      </c>
      <c r="B17104" s="7" t="s">
        <v>168</v>
      </c>
      <c r="C17104" s="7" t="s">
        <v>1326</v>
      </c>
      <c r="D17104" s="7" t="n">
        <v>1</v>
      </c>
      <c r="E17104" s="7" t="n">
        <v>12.82</v>
      </c>
      <c r="F17104" s="7" t="n">
        <v>0</v>
      </c>
      <c r="G17104" s="7" t="n">
        <v>0</v>
      </c>
    </row>
    <row r="17105" customFormat="false" ht="15" hidden="false" customHeight="false" outlineLevel="0" collapsed="false">
      <c r="A17105" s="7" t="s">
        <v>33</v>
      </c>
      <c r="B17105" s="7" t="s">
        <v>113</v>
      </c>
      <c r="C17105" s="7" t="s">
        <v>1330</v>
      </c>
      <c r="D17105" s="7" t="n">
        <v>2</v>
      </c>
      <c r="E17105" s="7" t="n">
        <v>57.86</v>
      </c>
      <c r="F17105" s="7" t="n">
        <v>0</v>
      </c>
      <c r="G17105" s="7" t="n">
        <v>0</v>
      </c>
    </row>
    <row r="17106" customFormat="false" ht="15" hidden="false" customHeight="false" outlineLevel="0" collapsed="false">
      <c r="A17106" s="7" t="s">
        <v>33</v>
      </c>
      <c r="B17106" s="7" t="s">
        <v>111</v>
      </c>
      <c r="C17106" s="7" t="s">
        <v>1330</v>
      </c>
      <c r="D17106" s="7" t="n">
        <v>1</v>
      </c>
      <c r="E17106" s="7" t="n">
        <v>28.93</v>
      </c>
      <c r="F17106" s="7" t="n">
        <v>0</v>
      </c>
      <c r="G17106" s="7" t="n">
        <v>0</v>
      </c>
    </row>
    <row r="17107" customFormat="false" ht="15" hidden="false" customHeight="false" outlineLevel="0" collapsed="false">
      <c r="A17107" s="7" t="s">
        <v>33</v>
      </c>
      <c r="B17107" s="7" t="s">
        <v>153</v>
      </c>
      <c r="C17107" s="7" t="s">
        <v>1330</v>
      </c>
      <c r="D17107" s="7" t="n">
        <v>1</v>
      </c>
      <c r="E17107" s="7" t="n">
        <v>28.93</v>
      </c>
      <c r="F17107" s="7" t="n">
        <v>1</v>
      </c>
      <c r="G17107" s="7" t="n">
        <v>28.93</v>
      </c>
    </row>
    <row r="17108" customFormat="false" ht="15" hidden="false" customHeight="false" outlineLevel="0" collapsed="false">
      <c r="A17108" s="7" t="s">
        <v>33</v>
      </c>
      <c r="B17108" s="7" t="s">
        <v>222</v>
      </c>
      <c r="C17108" s="7" t="s">
        <v>1331</v>
      </c>
      <c r="D17108" s="7" t="n">
        <v>1</v>
      </c>
      <c r="E17108" s="7" t="n">
        <v>42.17</v>
      </c>
      <c r="F17108" s="7" t="n">
        <v>0</v>
      </c>
      <c r="G17108" s="7" t="n">
        <v>0</v>
      </c>
    </row>
    <row r="17109" customFormat="false" ht="15" hidden="false" customHeight="false" outlineLevel="0" collapsed="false">
      <c r="A17109" s="7" t="s">
        <v>33</v>
      </c>
      <c r="B17109" s="7" t="s">
        <v>248</v>
      </c>
      <c r="C17109" s="7" t="s">
        <v>1331</v>
      </c>
      <c r="D17109" s="7" t="n">
        <v>3</v>
      </c>
      <c r="E17109" s="7" t="n">
        <v>126.51</v>
      </c>
      <c r="F17109" s="7" t="n">
        <v>0</v>
      </c>
      <c r="G17109" s="7" t="n">
        <v>0</v>
      </c>
    </row>
    <row r="17110" customFormat="false" ht="15" hidden="false" customHeight="false" outlineLevel="0" collapsed="false">
      <c r="A17110" s="7" t="s">
        <v>33</v>
      </c>
      <c r="B17110" s="7" t="s">
        <v>499</v>
      </c>
      <c r="C17110" s="7" t="s">
        <v>1331</v>
      </c>
      <c r="D17110" s="7" t="n">
        <v>-1</v>
      </c>
      <c r="E17110" s="7" t="n">
        <v>-42.17</v>
      </c>
      <c r="F17110" s="7" t="n">
        <v>0</v>
      </c>
      <c r="G17110" s="7" t="n">
        <v>0</v>
      </c>
    </row>
    <row r="17111" customFormat="false" ht="15" hidden="false" customHeight="false" outlineLevel="0" collapsed="false">
      <c r="A17111" s="7" t="s">
        <v>33</v>
      </c>
      <c r="B17111" s="7" t="s">
        <v>141</v>
      </c>
      <c r="C17111" s="7" t="s">
        <v>1334</v>
      </c>
      <c r="D17111" s="7" t="n">
        <v>3</v>
      </c>
      <c r="E17111" s="7" t="n">
        <v>51</v>
      </c>
      <c r="F17111" s="7" t="n">
        <v>0</v>
      </c>
      <c r="G17111" s="7" t="n">
        <v>0</v>
      </c>
    </row>
    <row r="17112" customFormat="false" ht="15" hidden="false" customHeight="false" outlineLevel="0" collapsed="false">
      <c r="A17112" s="7" t="s">
        <v>33</v>
      </c>
      <c r="B17112" s="7" t="s">
        <v>125</v>
      </c>
      <c r="C17112" s="7" t="s">
        <v>1334</v>
      </c>
      <c r="D17112" s="7" t="n">
        <v>1</v>
      </c>
      <c r="E17112" s="7" t="n">
        <v>17</v>
      </c>
      <c r="F17112" s="7" t="n">
        <v>1</v>
      </c>
      <c r="G17112" s="7" t="n">
        <v>17</v>
      </c>
    </row>
    <row r="17113" customFormat="false" ht="15" hidden="false" customHeight="false" outlineLevel="0" collapsed="false">
      <c r="A17113" s="7" t="s">
        <v>33</v>
      </c>
      <c r="B17113" s="7" t="s">
        <v>177</v>
      </c>
      <c r="C17113" s="7" t="s">
        <v>1334</v>
      </c>
      <c r="D17113" s="7" t="n">
        <v>1</v>
      </c>
      <c r="E17113" s="7" t="n">
        <v>17</v>
      </c>
      <c r="F17113" s="7" t="n">
        <v>1</v>
      </c>
      <c r="G17113" s="7" t="n">
        <v>17</v>
      </c>
    </row>
    <row r="17114" customFormat="false" ht="15" hidden="false" customHeight="false" outlineLevel="0" collapsed="false">
      <c r="A17114" s="7" t="s">
        <v>33</v>
      </c>
      <c r="B17114" s="7" t="s">
        <v>201</v>
      </c>
      <c r="C17114" s="7" t="s">
        <v>1344</v>
      </c>
      <c r="D17114" s="7" t="n">
        <v>1</v>
      </c>
      <c r="E17114" s="7" t="n">
        <v>9.5</v>
      </c>
      <c r="F17114" s="7" t="n">
        <v>1</v>
      </c>
      <c r="G17114" s="7" t="n">
        <v>9.5</v>
      </c>
    </row>
    <row r="17115" customFormat="false" ht="15" hidden="false" customHeight="false" outlineLevel="0" collapsed="false">
      <c r="A17115" s="7" t="s">
        <v>33</v>
      </c>
      <c r="B17115" s="7" t="s">
        <v>150</v>
      </c>
      <c r="C17115" s="7" t="s">
        <v>1349</v>
      </c>
      <c r="D17115" s="7" t="n">
        <v>9</v>
      </c>
      <c r="E17115" s="7" t="n">
        <v>109.62</v>
      </c>
      <c r="F17115" s="7" t="n">
        <v>3</v>
      </c>
      <c r="G17115" s="7" t="n">
        <v>36.54</v>
      </c>
    </row>
    <row r="17116" customFormat="false" ht="15" hidden="false" customHeight="false" outlineLevel="0" collapsed="false">
      <c r="A17116" s="7" t="s">
        <v>33</v>
      </c>
      <c r="B17116" s="7" t="s">
        <v>325</v>
      </c>
      <c r="C17116" s="7" t="s">
        <v>1350</v>
      </c>
      <c r="D17116" s="7" t="n">
        <v>1</v>
      </c>
      <c r="E17116" s="7" t="n">
        <v>38.7</v>
      </c>
      <c r="F17116" s="7" t="n">
        <v>0</v>
      </c>
      <c r="G17116" s="7" t="n">
        <v>0</v>
      </c>
    </row>
    <row r="17117" customFormat="false" ht="15" hidden="false" customHeight="false" outlineLevel="0" collapsed="false">
      <c r="A17117" s="7" t="s">
        <v>33</v>
      </c>
      <c r="B17117" s="7" t="s">
        <v>183</v>
      </c>
      <c r="C17117" s="7" t="s">
        <v>1351</v>
      </c>
      <c r="D17117" s="7" t="n">
        <v>2</v>
      </c>
      <c r="E17117" s="7" t="n">
        <v>42.42</v>
      </c>
      <c r="F17117" s="7" t="n">
        <v>0</v>
      </c>
      <c r="G17117" s="7" t="n">
        <v>0</v>
      </c>
    </row>
    <row r="17118" customFormat="false" ht="15" hidden="false" customHeight="false" outlineLevel="0" collapsed="false">
      <c r="A17118" s="7" t="s">
        <v>33</v>
      </c>
      <c r="B17118" s="7" t="s">
        <v>311</v>
      </c>
      <c r="C17118" s="7" t="s">
        <v>1352</v>
      </c>
      <c r="D17118" s="7" t="n">
        <v>2</v>
      </c>
      <c r="E17118" s="7" t="n">
        <v>22.66</v>
      </c>
      <c r="F17118" s="7" t="n">
        <v>1</v>
      </c>
      <c r="G17118" s="7" t="n">
        <v>11.33</v>
      </c>
    </row>
    <row r="17119" customFormat="false" ht="15" hidden="false" customHeight="false" outlineLevel="0" collapsed="false">
      <c r="A17119" s="7" t="s">
        <v>33</v>
      </c>
      <c r="B17119" s="7" t="s">
        <v>114</v>
      </c>
      <c r="C17119" s="7" t="s">
        <v>1354</v>
      </c>
      <c r="D17119" s="7" t="n">
        <v>2</v>
      </c>
      <c r="E17119" s="7" t="n">
        <v>55.1</v>
      </c>
      <c r="F17119" s="7" t="n">
        <v>0</v>
      </c>
      <c r="G17119" s="7" t="n">
        <v>0</v>
      </c>
    </row>
    <row r="17120" customFormat="false" ht="15" hidden="false" customHeight="false" outlineLevel="0" collapsed="false">
      <c r="A17120" s="7" t="s">
        <v>33</v>
      </c>
      <c r="B17120" s="7" t="s">
        <v>354</v>
      </c>
      <c r="C17120" s="7" t="s">
        <v>1378</v>
      </c>
      <c r="D17120" s="7" t="n">
        <v>2</v>
      </c>
      <c r="E17120" s="7" t="n">
        <v>36.8</v>
      </c>
      <c r="F17120" s="7" t="n">
        <v>0</v>
      </c>
      <c r="G17120" s="7" t="n">
        <v>0</v>
      </c>
    </row>
    <row r="17121" customFormat="false" ht="15" hidden="false" customHeight="false" outlineLevel="0" collapsed="false">
      <c r="A17121" s="7" t="s">
        <v>33</v>
      </c>
      <c r="B17121" s="7" t="s">
        <v>284</v>
      </c>
      <c r="C17121" s="7" t="s">
        <v>1381</v>
      </c>
      <c r="D17121" s="7" t="n">
        <v>1</v>
      </c>
      <c r="E17121" s="7" t="n">
        <v>64.89</v>
      </c>
      <c r="F17121" s="7" t="n">
        <v>0</v>
      </c>
      <c r="G17121" s="7" t="n">
        <v>0</v>
      </c>
    </row>
    <row r="17122" customFormat="false" ht="15" hidden="false" customHeight="false" outlineLevel="0" collapsed="false">
      <c r="A17122" s="7" t="s">
        <v>33</v>
      </c>
      <c r="B17122" s="7" t="s">
        <v>148</v>
      </c>
      <c r="C17122" s="7" t="s">
        <v>1387</v>
      </c>
      <c r="D17122" s="7" t="n">
        <v>2</v>
      </c>
      <c r="E17122" s="7" t="n">
        <v>33</v>
      </c>
      <c r="F17122" s="7" t="n">
        <v>2</v>
      </c>
      <c r="G17122" s="7" t="n">
        <v>33</v>
      </c>
    </row>
    <row r="17123" customFormat="false" ht="15" hidden="false" customHeight="false" outlineLevel="0" collapsed="false">
      <c r="A17123" s="7" t="s">
        <v>33</v>
      </c>
      <c r="B17123" s="7" t="s">
        <v>139</v>
      </c>
      <c r="C17123" s="7" t="s">
        <v>1387</v>
      </c>
      <c r="D17123" s="7" t="n">
        <v>3</v>
      </c>
      <c r="E17123" s="7" t="n">
        <v>49.5</v>
      </c>
      <c r="F17123" s="7" t="n">
        <v>1</v>
      </c>
      <c r="G17123" s="7" t="n">
        <v>16.5</v>
      </c>
    </row>
    <row r="17124" customFormat="false" ht="15" hidden="false" customHeight="false" outlineLevel="0" collapsed="false">
      <c r="A17124" s="7" t="s">
        <v>33</v>
      </c>
      <c r="B17124" s="7" t="s">
        <v>181</v>
      </c>
      <c r="C17124" s="7" t="s">
        <v>1387</v>
      </c>
      <c r="D17124" s="7" t="n">
        <v>0</v>
      </c>
      <c r="E17124" s="7" t="n">
        <v>0</v>
      </c>
      <c r="F17124" s="7" t="n">
        <v>1</v>
      </c>
      <c r="G17124" s="7" t="n">
        <v>16.5</v>
      </c>
    </row>
    <row r="17125" customFormat="false" ht="15" hidden="false" customHeight="false" outlineLevel="0" collapsed="false">
      <c r="A17125" s="7" t="s">
        <v>33</v>
      </c>
      <c r="B17125" s="7" t="s">
        <v>133</v>
      </c>
      <c r="C17125" s="7" t="s">
        <v>1390</v>
      </c>
      <c r="D17125" s="7" t="n">
        <v>3</v>
      </c>
      <c r="E17125" s="7" t="n">
        <v>61.5</v>
      </c>
      <c r="F17125" s="7" t="n">
        <v>1</v>
      </c>
      <c r="G17125" s="7" t="n">
        <v>20.5</v>
      </c>
    </row>
    <row r="17126" customFormat="false" ht="15" hidden="false" customHeight="false" outlineLevel="0" collapsed="false">
      <c r="A17126" s="7" t="s">
        <v>33</v>
      </c>
      <c r="B17126" s="7" t="s">
        <v>154</v>
      </c>
      <c r="C17126" s="7" t="s">
        <v>1390</v>
      </c>
      <c r="D17126" s="7" t="n">
        <v>-1</v>
      </c>
      <c r="E17126" s="7" t="n">
        <v>-20.5</v>
      </c>
      <c r="F17126" s="7" t="n">
        <v>1</v>
      </c>
      <c r="G17126" s="7" t="n">
        <v>20.5</v>
      </c>
    </row>
    <row r="17127" customFormat="false" ht="15" hidden="false" customHeight="false" outlineLevel="0" collapsed="false">
      <c r="A17127" s="7" t="s">
        <v>33</v>
      </c>
      <c r="B17127" s="7" t="s">
        <v>285</v>
      </c>
      <c r="C17127" s="7" t="s">
        <v>1390</v>
      </c>
      <c r="D17127" s="7" t="n">
        <v>3</v>
      </c>
      <c r="E17127" s="7" t="n">
        <v>61.5</v>
      </c>
      <c r="F17127" s="7" t="n">
        <v>1</v>
      </c>
      <c r="G17127" s="7" t="n">
        <v>20.5</v>
      </c>
    </row>
    <row r="17128" customFormat="false" ht="15" hidden="false" customHeight="false" outlineLevel="0" collapsed="false">
      <c r="A17128" s="7" t="s">
        <v>33</v>
      </c>
      <c r="B17128" s="7" t="s">
        <v>124</v>
      </c>
      <c r="C17128" s="7" t="s">
        <v>1449</v>
      </c>
      <c r="D17128" s="7" t="n">
        <v>6</v>
      </c>
      <c r="E17128" s="7" t="n">
        <v>88.8</v>
      </c>
      <c r="F17128" s="7" t="n">
        <v>6</v>
      </c>
      <c r="G17128" s="7" t="n">
        <v>88.8</v>
      </c>
    </row>
    <row r="17129" customFormat="false" ht="15" hidden="false" customHeight="false" outlineLevel="0" collapsed="false">
      <c r="A17129" s="7" t="s">
        <v>33</v>
      </c>
      <c r="B17129" s="7" t="s">
        <v>120</v>
      </c>
      <c r="C17129" s="7" t="s">
        <v>1451</v>
      </c>
      <c r="D17129" s="7" t="n">
        <v>10</v>
      </c>
      <c r="E17129" s="7" t="n">
        <v>134</v>
      </c>
      <c r="F17129" s="7" t="n">
        <v>6</v>
      </c>
      <c r="G17129" s="7" t="n">
        <v>80.4</v>
      </c>
    </row>
    <row r="17130" customFormat="false" ht="15" hidden="false" customHeight="false" outlineLevel="0" collapsed="false">
      <c r="A17130" s="7" t="s">
        <v>33</v>
      </c>
      <c r="B17130" s="7" t="s">
        <v>357</v>
      </c>
      <c r="C17130" s="7" t="s">
        <v>1465</v>
      </c>
      <c r="D17130" s="7" t="n">
        <v>2</v>
      </c>
      <c r="E17130" s="7" t="n">
        <v>11.62</v>
      </c>
      <c r="F17130" s="7" t="n">
        <v>0</v>
      </c>
      <c r="G17130" s="7" t="n">
        <v>0</v>
      </c>
    </row>
    <row r="17131" customFormat="false" ht="15" hidden="false" customHeight="false" outlineLevel="0" collapsed="false">
      <c r="A17131" s="7" t="s">
        <v>33</v>
      </c>
      <c r="B17131" s="7" t="s">
        <v>909</v>
      </c>
      <c r="C17131" s="7" t="s">
        <v>1573</v>
      </c>
      <c r="D17131" s="7" t="n">
        <v>4</v>
      </c>
      <c r="E17131" s="7" t="n">
        <v>66.4</v>
      </c>
      <c r="F17131" s="7" t="n">
        <v>0</v>
      </c>
      <c r="G17131" s="7" t="n">
        <v>0</v>
      </c>
    </row>
    <row r="17132" customFormat="false" ht="15" hidden="false" customHeight="false" outlineLevel="0" collapsed="false">
      <c r="A17132" s="7" t="s">
        <v>33</v>
      </c>
      <c r="B17132" s="7" t="s">
        <v>899</v>
      </c>
      <c r="C17132" s="7" t="s">
        <v>1429</v>
      </c>
      <c r="D17132" s="7" t="n">
        <v>2</v>
      </c>
      <c r="E17132" s="7" t="n">
        <v>41.6</v>
      </c>
      <c r="F17132" s="7" t="n">
        <v>1</v>
      </c>
      <c r="G17132" s="7" t="n">
        <v>20.8</v>
      </c>
    </row>
    <row r="17133" customFormat="false" ht="15" hidden="false" customHeight="false" outlineLevel="0" collapsed="false">
      <c r="A17133" s="7" t="s">
        <v>33</v>
      </c>
      <c r="B17133" s="7" t="s">
        <v>514</v>
      </c>
      <c r="C17133" s="7" t="s">
        <v>1483</v>
      </c>
      <c r="D17133" s="7" t="n">
        <v>2</v>
      </c>
      <c r="E17133" s="7" t="n">
        <v>188.2</v>
      </c>
      <c r="F17133" s="7" t="n">
        <v>0</v>
      </c>
      <c r="G17133" s="7" t="n">
        <v>0</v>
      </c>
    </row>
    <row r="17134" customFormat="false" ht="15" hidden="false" customHeight="false" outlineLevel="0" collapsed="false">
      <c r="A17134" s="7" t="s">
        <v>33</v>
      </c>
      <c r="B17134" s="7" t="s">
        <v>705</v>
      </c>
      <c r="C17134" s="7" t="s">
        <v>1483</v>
      </c>
      <c r="D17134" s="7" t="n">
        <v>1</v>
      </c>
      <c r="E17134" s="7" t="n">
        <v>94.1</v>
      </c>
      <c r="F17134" s="7" t="n">
        <v>0</v>
      </c>
      <c r="G17134" s="7" t="n">
        <v>0</v>
      </c>
    </row>
    <row r="17135" customFormat="false" ht="15" hidden="false" customHeight="false" outlineLevel="0" collapsed="false">
      <c r="A17135" s="7" t="s">
        <v>33</v>
      </c>
      <c r="B17135" s="7" t="s">
        <v>558</v>
      </c>
      <c r="C17135" s="7" t="s">
        <v>1483</v>
      </c>
      <c r="D17135" s="7" t="n">
        <v>1</v>
      </c>
      <c r="E17135" s="7" t="n">
        <v>94.1</v>
      </c>
      <c r="F17135" s="7" t="n">
        <v>0</v>
      </c>
      <c r="G17135" s="7" t="n">
        <v>0</v>
      </c>
    </row>
    <row r="17136" customFormat="false" ht="15" hidden="false" customHeight="false" outlineLevel="0" collapsed="false">
      <c r="A17136" s="7" t="s">
        <v>33</v>
      </c>
      <c r="B17136" s="7" t="s">
        <v>194</v>
      </c>
      <c r="C17136" s="7" t="s">
        <v>1269</v>
      </c>
      <c r="D17136" s="7" t="n">
        <v>1</v>
      </c>
      <c r="E17136" s="7" t="n">
        <v>65</v>
      </c>
      <c r="F17136" s="7" t="n">
        <v>2</v>
      </c>
      <c r="G17136" s="7" t="n">
        <v>130</v>
      </c>
    </row>
    <row r="17137" customFormat="false" ht="15" hidden="false" customHeight="false" outlineLevel="0" collapsed="false">
      <c r="A17137" s="7" t="s">
        <v>33</v>
      </c>
      <c r="B17137" s="7" t="s">
        <v>207</v>
      </c>
      <c r="C17137" s="7" t="s">
        <v>1269</v>
      </c>
      <c r="D17137" s="7" t="n">
        <v>1</v>
      </c>
      <c r="E17137" s="7" t="n">
        <v>65</v>
      </c>
      <c r="F17137" s="7" t="n">
        <v>3</v>
      </c>
      <c r="G17137" s="7" t="n">
        <v>195</v>
      </c>
    </row>
    <row r="17138" customFormat="false" ht="15" hidden="false" customHeight="false" outlineLevel="0" collapsed="false">
      <c r="A17138" s="7" t="s">
        <v>33</v>
      </c>
      <c r="B17138" s="7" t="s">
        <v>86</v>
      </c>
      <c r="C17138" s="7" t="s">
        <v>1271</v>
      </c>
      <c r="D17138" s="7" t="n">
        <v>15</v>
      </c>
      <c r="E17138" s="7" t="n">
        <v>975</v>
      </c>
      <c r="F17138" s="7" t="n">
        <v>1</v>
      </c>
      <c r="G17138" s="7" t="n">
        <v>65</v>
      </c>
    </row>
    <row r="17139" customFormat="false" ht="15" hidden="false" customHeight="false" outlineLevel="0" collapsed="false">
      <c r="A17139" s="7" t="s">
        <v>33</v>
      </c>
      <c r="B17139" s="7" t="s">
        <v>98</v>
      </c>
      <c r="C17139" s="7" t="s">
        <v>1271</v>
      </c>
      <c r="D17139" s="7" t="n">
        <v>8</v>
      </c>
      <c r="E17139" s="7" t="n">
        <v>520</v>
      </c>
      <c r="F17139" s="7" t="n">
        <v>0</v>
      </c>
      <c r="G17139" s="7" t="n">
        <v>0</v>
      </c>
    </row>
    <row r="17140" customFormat="false" ht="15" hidden="false" customHeight="false" outlineLevel="0" collapsed="false">
      <c r="A17140" s="7" t="s">
        <v>33</v>
      </c>
      <c r="B17140" s="7" t="s">
        <v>182</v>
      </c>
      <c r="C17140" s="7" t="s">
        <v>1271</v>
      </c>
      <c r="D17140" s="7" t="n">
        <v>5</v>
      </c>
      <c r="E17140" s="7" t="n">
        <v>325</v>
      </c>
      <c r="F17140" s="7" t="n">
        <v>0</v>
      </c>
      <c r="G17140" s="7" t="n">
        <v>0</v>
      </c>
    </row>
    <row r="17141" customFormat="false" ht="15" hidden="false" customHeight="false" outlineLevel="0" collapsed="false">
      <c r="A17141" s="7" t="s">
        <v>33</v>
      </c>
      <c r="B17141" s="7" t="s">
        <v>88</v>
      </c>
      <c r="C17141" s="7" t="s">
        <v>1271</v>
      </c>
      <c r="D17141" s="7" t="n">
        <v>12</v>
      </c>
      <c r="E17141" s="7" t="n">
        <v>780</v>
      </c>
      <c r="F17141" s="7" t="n">
        <v>0</v>
      </c>
      <c r="G17141" s="7" t="n">
        <v>0</v>
      </c>
    </row>
    <row r="17142" customFormat="false" ht="15" hidden="false" customHeight="false" outlineLevel="0" collapsed="false">
      <c r="A17142" s="7" t="s">
        <v>33</v>
      </c>
      <c r="B17142" s="7" t="s">
        <v>206</v>
      </c>
      <c r="C17142" s="7" t="s">
        <v>1271</v>
      </c>
      <c r="D17142" s="7" t="n">
        <v>8</v>
      </c>
      <c r="E17142" s="7" t="n">
        <v>520</v>
      </c>
      <c r="F17142" s="7" t="n">
        <v>0</v>
      </c>
      <c r="G17142" s="7" t="n">
        <v>0</v>
      </c>
    </row>
    <row r="17143" customFormat="false" ht="15" hidden="false" customHeight="false" outlineLevel="0" collapsed="false">
      <c r="A17143" s="7" t="s">
        <v>33</v>
      </c>
      <c r="B17143" s="7" t="s">
        <v>151</v>
      </c>
      <c r="C17143" s="7" t="s">
        <v>1276</v>
      </c>
      <c r="D17143" s="7" t="n">
        <v>3</v>
      </c>
      <c r="E17143" s="7" t="n">
        <v>217.02</v>
      </c>
      <c r="F17143" s="7" t="n">
        <v>1</v>
      </c>
      <c r="G17143" s="7" t="n">
        <v>72.34</v>
      </c>
    </row>
    <row r="17144" customFormat="false" ht="15" hidden="false" customHeight="false" outlineLevel="0" collapsed="false">
      <c r="A17144" s="7" t="s">
        <v>33</v>
      </c>
      <c r="B17144" s="7" t="s">
        <v>172</v>
      </c>
      <c r="C17144" s="7" t="s">
        <v>1276</v>
      </c>
      <c r="D17144" s="7" t="n">
        <v>2</v>
      </c>
      <c r="E17144" s="7" t="n">
        <v>144.68</v>
      </c>
      <c r="F17144" s="7" t="n">
        <v>1</v>
      </c>
      <c r="G17144" s="7" t="n">
        <v>72.34</v>
      </c>
    </row>
    <row r="17145" customFormat="false" ht="15" hidden="false" customHeight="false" outlineLevel="0" collapsed="false">
      <c r="A17145" s="7" t="s">
        <v>33</v>
      </c>
      <c r="B17145" s="7" t="s">
        <v>241</v>
      </c>
      <c r="C17145" s="7" t="s">
        <v>1276</v>
      </c>
      <c r="D17145" s="7" t="n">
        <v>1</v>
      </c>
      <c r="E17145" s="7" t="n">
        <v>72.34</v>
      </c>
      <c r="F17145" s="7" t="n">
        <v>0</v>
      </c>
      <c r="G17145" s="7" t="n">
        <v>0</v>
      </c>
    </row>
    <row r="17146" customFormat="false" ht="15" hidden="false" customHeight="false" outlineLevel="0" collapsed="false">
      <c r="A17146" s="7" t="s">
        <v>33</v>
      </c>
      <c r="B17146" s="7" t="s">
        <v>157</v>
      </c>
      <c r="C17146" s="7" t="s">
        <v>1276</v>
      </c>
      <c r="D17146" s="7" t="n">
        <v>9</v>
      </c>
      <c r="E17146" s="7" t="n">
        <v>651.06</v>
      </c>
      <c r="F17146" s="7" t="n">
        <v>1</v>
      </c>
      <c r="G17146" s="7" t="n">
        <v>72.34</v>
      </c>
    </row>
    <row r="17147" customFormat="false" ht="15" hidden="false" customHeight="false" outlineLevel="0" collapsed="false">
      <c r="A17147" s="7" t="s">
        <v>33</v>
      </c>
      <c r="B17147" s="7" t="s">
        <v>679</v>
      </c>
      <c r="C17147" s="7" t="s">
        <v>1279</v>
      </c>
      <c r="D17147" s="7" t="n">
        <v>4</v>
      </c>
      <c r="E17147" s="7" t="n">
        <v>454.32</v>
      </c>
      <c r="F17147" s="7" t="n">
        <v>0</v>
      </c>
      <c r="G17147" s="7" t="n">
        <v>0</v>
      </c>
    </row>
    <row r="17148" customFormat="false" ht="15" hidden="false" customHeight="false" outlineLevel="0" collapsed="false">
      <c r="A17148" s="7" t="s">
        <v>33</v>
      </c>
      <c r="B17148" s="7" t="s">
        <v>659</v>
      </c>
      <c r="C17148" s="7" t="s">
        <v>1279</v>
      </c>
      <c r="D17148" s="7" t="n">
        <v>0</v>
      </c>
      <c r="E17148" s="7" t="n">
        <v>0</v>
      </c>
      <c r="F17148" s="7" t="n">
        <v>1</v>
      </c>
      <c r="G17148" s="7" t="n">
        <v>113.58</v>
      </c>
    </row>
    <row r="17149" customFormat="false" ht="15" hidden="false" customHeight="false" outlineLevel="0" collapsed="false">
      <c r="A17149" s="7" t="s">
        <v>33</v>
      </c>
      <c r="B17149" s="7" t="s">
        <v>638</v>
      </c>
      <c r="C17149" s="7" t="s">
        <v>1287</v>
      </c>
      <c r="D17149" s="7" t="n">
        <v>2</v>
      </c>
      <c r="E17149" s="7" t="n">
        <v>155.6</v>
      </c>
      <c r="F17149" s="7" t="n">
        <v>0</v>
      </c>
      <c r="G17149" s="7" t="n">
        <v>0</v>
      </c>
    </row>
    <row r="17150" customFormat="false" ht="15" hidden="false" customHeight="false" outlineLevel="0" collapsed="false">
      <c r="A17150" s="7" t="s">
        <v>33</v>
      </c>
      <c r="B17150" s="7" t="s">
        <v>313</v>
      </c>
      <c r="C17150" s="7" t="s">
        <v>1287</v>
      </c>
      <c r="D17150" s="7" t="n">
        <v>3</v>
      </c>
      <c r="E17150" s="7" t="n">
        <v>233.4</v>
      </c>
      <c r="F17150" s="7" t="n">
        <v>0</v>
      </c>
      <c r="G17150" s="7" t="n">
        <v>0</v>
      </c>
    </row>
    <row r="17151" customFormat="false" ht="15" hidden="false" customHeight="false" outlineLevel="0" collapsed="false">
      <c r="A17151" s="7" t="s">
        <v>33</v>
      </c>
      <c r="B17151" s="7" t="s">
        <v>391</v>
      </c>
      <c r="C17151" s="7" t="s">
        <v>1287</v>
      </c>
      <c r="D17151" s="7" t="n">
        <v>2</v>
      </c>
      <c r="E17151" s="7" t="n">
        <v>155.6</v>
      </c>
      <c r="F17151" s="7" t="n">
        <v>0</v>
      </c>
      <c r="G17151" s="7" t="n">
        <v>0</v>
      </c>
    </row>
    <row r="17152" customFormat="false" ht="15" hidden="false" customHeight="false" outlineLevel="0" collapsed="false">
      <c r="A17152" s="7" t="s">
        <v>33</v>
      </c>
      <c r="B17152" s="7" t="s">
        <v>106</v>
      </c>
      <c r="C17152" s="7" t="s">
        <v>1291</v>
      </c>
      <c r="D17152" s="7" t="n">
        <v>12</v>
      </c>
      <c r="E17152" s="7" t="n">
        <v>293.16</v>
      </c>
      <c r="F17152" s="7" t="n">
        <v>1</v>
      </c>
      <c r="G17152" s="7" t="n">
        <v>24.43</v>
      </c>
    </row>
    <row r="17153" customFormat="false" ht="15" hidden="false" customHeight="false" outlineLevel="0" collapsed="false">
      <c r="A17153" s="7" t="s">
        <v>33</v>
      </c>
      <c r="B17153" s="7" t="s">
        <v>96</v>
      </c>
      <c r="C17153" s="7" t="s">
        <v>1291</v>
      </c>
      <c r="D17153" s="7" t="n">
        <v>13</v>
      </c>
      <c r="E17153" s="7" t="n">
        <v>317.59</v>
      </c>
      <c r="F17153" s="7" t="n">
        <v>5</v>
      </c>
      <c r="G17153" s="7" t="n">
        <v>122.15</v>
      </c>
    </row>
    <row r="17154" customFormat="false" ht="15" hidden="false" customHeight="false" outlineLevel="0" collapsed="false">
      <c r="A17154" s="7" t="s">
        <v>33</v>
      </c>
      <c r="B17154" s="7" t="s">
        <v>110</v>
      </c>
      <c r="C17154" s="7" t="s">
        <v>1291</v>
      </c>
      <c r="D17154" s="7" t="n">
        <v>6</v>
      </c>
      <c r="E17154" s="7" t="n">
        <v>146.58</v>
      </c>
      <c r="F17154" s="7" t="n">
        <v>1</v>
      </c>
      <c r="G17154" s="7" t="n">
        <v>24.43</v>
      </c>
    </row>
    <row r="17155" customFormat="false" ht="15" hidden="false" customHeight="false" outlineLevel="0" collapsed="false">
      <c r="A17155" s="7" t="s">
        <v>33</v>
      </c>
      <c r="B17155" s="7" t="s">
        <v>173</v>
      </c>
      <c r="C17155" s="7" t="s">
        <v>1291</v>
      </c>
      <c r="D17155" s="7" t="n">
        <v>9</v>
      </c>
      <c r="E17155" s="7" t="n">
        <v>219.87</v>
      </c>
      <c r="F17155" s="7" t="n">
        <v>0</v>
      </c>
      <c r="G17155" s="7" t="n">
        <v>0</v>
      </c>
    </row>
    <row r="17156" customFormat="false" ht="15" hidden="false" customHeight="false" outlineLevel="0" collapsed="false">
      <c r="A17156" s="7" t="s">
        <v>33</v>
      </c>
      <c r="B17156" s="7" t="s">
        <v>83</v>
      </c>
      <c r="C17156" s="7" t="s">
        <v>1303</v>
      </c>
      <c r="D17156" s="7" t="n">
        <v>2</v>
      </c>
      <c r="E17156" s="7" t="n">
        <v>91</v>
      </c>
      <c r="F17156" s="7" t="n">
        <v>0</v>
      </c>
      <c r="G17156" s="7" t="n">
        <v>0</v>
      </c>
    </row>
    <row r="17157" customFormat="false" ht="15" hidden="false" customHeight="false" outlineLevel="0" collapsed="false">
      <c r="A17157" s="7" t="s">
        <v>33</v>
      </c>
      <c r="B17157" s="7" t="s">
        <v>135</v>
      </c>
      <c r="C17157" s="7" t="s">
        <v>1316</v>
      </c>
      <c r="D17157" s="7" t="n">
        <v>13</v>
      </c>
      <c r="E17157" s="7" t="n">
        <v>613.99</v>
      </c>
      <c r="F17157" s="7" t="n">
        <v>3</v>
      </c>
      <c r="G17157" s="7" t="n">
        <v>141.69</v>
      </c>
    </row>
    <row r="17158" customFormat="false" ht="15" hidden="false" customHeight="false" outlineLevel="0" collapsed="false">
      <c r="A17158" s="7" t="s">
        <v>33</v>
      </c>
      <c r="B17158" s="7" t="s">
        <v>193</v>
      </c>
      <c r="C17158" s="7" t="s">
        <v>1316</v>
      </c>
      <c r="D17158" s="7" t="n">
        <v>6</v>
      </c>
      <c r="E17158" s="7" t="n">
        <v>283.38</v>
      </c>
      <c r="F17158" s="7" t="n">
        <v>5</v>
      </c>
      <c r="G17158" s="7" t="n">
        <v>236.15</v>
      </c>
    </row>
    <row r="17159" customFormat="false" ht="15" hidden="false" customHeight="false" outlineLevel="0" collapsed="false">
      <c r="A17159" s="7" t="s">
        <v>33</v>
      </c>
      <c r="B17159" s="7" t="s">
        <v>144</v>
      </c>
      <c r="C17159" s="7" t="s">
        <v>1320</v>
      </c>
      <c r="D17159" s="7" t="n">
        <v>13</v>
      </c>
      <c r="E17159" s="7" t="n">
        <v>822.51</v>
      </c>
      <c r="F17159" s="7" t="n">
        <v>2</v>
      </c>
      <c r="G17159" s="7" t="n">
        <v>126.54</v>
      </c>
    </row>
    <row r="17160" customFormat="false" ht="15" hidden="false" customHeight="false" outlineLevel="0" collapsed="false">
      <c r="A17160" s="7" t="s">
        <v>33</v>
      </c>
      <c r="B17160" s="7" t="s">
        <v>138</v>
      </c>
      <c r="C17160" s="7" t="s">
        <v>1320</v>
      </c>
      <c r="D17160" s="7" t="n">
        <v>5</v>
      </c>
      <c r="E17160" s="7" t="n">
        <v>316.35</v>
      </c>
      <c r="F17160" s="7" t="n">
        <v>1</v>
      </c>
      <c r="G17160" s="7" t="n">
        <v>63.27</v>
      </c>
    </row>
    <row r="17161" customFormat="false" ht="15" hidden="false" customHeight="false" outlineLevel="0" collapsed="false">
      <c r="A17161" s="7" t="s">
        <v>33</v>
      </c>
      <c r="B17161" s="7" t="s">
        <v>218</v>
      </c>
      <c r="C17161" s="7" t="s">
        <v>1320</v>
      </c>
      <c r="D17161" s="7" t="n">
        <v>2</v>
      </c>
      <c r="E17161" s="7" t="n">
        <v>126.54</v>
      </c>
      <c r="F17161" s="7" t="n">
        <v>0</v>
      </c>
      <c r="G17161" s="7" t="n">
        <v>0</v>
      </c>
    </row>
    <row r="17162" customFormat="false" ht="15" hidden="false" customHeight="false" outlineLevel="0" collapsed="false">
      <c r="A17162" s="7" t="s">
        <v>33</v>
      </c>
      <c r="B17162" s="7" t="s">
        <v>166</v>
      </c>
      <c r="C17162" s="7" t="s">
        <v>1320</v>
      </c>
      <c r="D17162" s="7" t="n">
        <v>3</v>
      </c>
      <c r="E17162" s="7" t="n">
        <v>189.81</v>
      </c>
      <c r="F17162" s="7" t="n">
        <v>1</v>
      </c>
      <c r="G17162" s="7" t="n">
        <v>63.27</v>
      </c>
    </row>
    <row r="17163" customFormat="false" ht="15" hidden="false" customHeight="false" outlineLevel="0" collapsed="false">
      <c r="A17163" s="7" t="s">
        <v>33</v>
      </c>
      <c r="B17163" s="7" t="s">
        <v>132</v>
      </c>
      <c r="C17163" s="7" t="s">
        <v>1322</v>
      </c>
      <c r="D17163" s="7" t="n">
        <v>0</v>
      </c>
      <c r="E17163" s="7" t="n">
        <v>0</v>
      </c>
      <c r="F17163" s="7" t="n">
        <v>1</v>
      </c>
      <c r="G17163" s="7" t="n">
        <v>9.82</v>
      </c>
    </row>
    <row r="17164" customFormat="false" ht="15" hidden="false" customHeight="false" outlineLevel="0" collapsed="false">
      <c r="A17164" s="7" t="s">
        <v>33</v>
      </c>
      <c r="B17164" s="7" t="s">
        <v>291</v>
      </c>
      <c r="C17164" s="7" t="s">
        <v>1323</v>
      </c>
      <c r="D17164" s="7" t="n">
        <v>4</v>
      </c>
      <c r="E17164" s="7" t="n">
        <v>57.12</v>
      </c>
      <c r="F17164" s="7" t="n">
        <v>1</v>
      </c>
      <c r="G17164" s="7" t="n">
        <v>14.28</v>
      </c>
    </row>
    <row r="17165" customFormat="false" ht="15" hidden="false" customHeight="false" outlineLevel="0" collapsed="false">
      <c r="A17165" s="7" t="s">
        <v>33</v>
      </c>
      <c r="B17165" s="7" t="s">
        <v>168</v>
      </c>
      <c r="C17165" s="7" t="s">
        <v>1326</v>
      </c>
      <c r="D17165" s="7" t="n">
        <v>6</v>
      </c>
      <c r="E17165" s="7" t="n">
        <v>76.92</v>
      </c>
      <c r="F17165" s="7" t="n">
        <v>0</v>
      </c>
      <c r="G17165" s="7" t="n">
        <v>0</v>
      </c>
    </row>
    <row r="17166" customFormat="false" ht="15" hidden="false" customHeight="false" outlineLevel="0" collapsed="false">
      <c r="A17166" s="7" t="s">
        <v>33</v>
      </c>
      <c r="B17166" s="7" t="s">
        <v>466</v>
      </c>
      <c r="C17166" s="7" t="s">
        <v>1329</v>
      </c>
      <c r="D17166" s="7" t="n">
        <v>1</v>
      </c>
      <c r="E17166" s="7" t="n">
        <v>97.35</v>
      </c>
      <c r="F17166" s="7" t="n">
        <v>0</v>
      </c>
      <c r="G17166" s="7" t="n">
        <v>0</v>
      </c>
    </row>
    <row r="17167" customFormat="false" ht="15" hidden="false" customHeight="false" outlineLevel="0" collapsed="false">
      <c r="A17167" s="7" t="s">
        <v>33</v>
      </c>
      <c r="B17167" s="7" t="s">
        <v>113</v>
      </c>
      <c r="C17167" s="7" t="s">
        <v>1330</v>
      </c>
      <c r="D17167" s="7" t="n">
        <v>11</v>
      </c>
      <c r="E17167" s="7" t="n">
        <v>318.23</v>
      </c>
      <c r="F17167" s="7" t="n">
        <v>0</v>
      </c>
      <c r="G17167" s="7" t="n">
        <v>0</v>
      </c>
    </row>
    <row r="17168" customFormat="false" ht="15" hidden="false" customHeight="false" outlineLevel="0" collapsed="false">
      <c r="A17168" s="7" t="s">
        <v>33</v>
      </c>
      <c r="B17168" s="7" t="s">
        <v>111</v>
      </c>
      <c r="C17168" s="7" t="s">
        <v>1330</v>
      </c>
      <c r="D17168" s="7" t="n">
        <v>8</v>
      </c>
      <c r="E17168" s="7" t="n">
        <v>231.44</v>
      </c>
      <c r="F17168" s="7" t="n">
        <v>1</v>
      </c>
      <c r="G17168" s="7" t="n">
        <v>28.93</v>
      </c>
    </row>
    <row r="17169" customFormat="false" ht="15" hidden="false" customHeight="false" outlineLevel="0" collapsed="false">
      <c r="A17169" s="7" t="s">
        <v>33</v>
      </c>
      <c r="B17169" s="7" t="s">
        <v>149</v>
      </c>
      <c r="C17169" s="7" t="s">
        <v>1330</v>
      </c>
      <c r="D17169" s="7" t="n">
        <v>1</v>
      </c>
      <c r="E17169" s="7" t="n">
        <v>28.93</v>
      </c>
      <c r="F17169" s="7" t="n">
        <v>0</v>
      </c>
      <c r="G17169" s="7" t="n">
        <v>0</v>
      </c>
    </row>
    <row r="17170" customFormat="false" ht="15" hidden="false" customHeight="false" outlineLevel="0" collapsed="false">
      <c r="A17170" s="7" t="s">
        <v>33</v>
      </c>
      <c r="B17170" s="7" t="s">
        <v>153</v>
      </c>
      <c r="C17170" s="7" t="s">
        <v>1330</v>
      </c>
      <c r="D17170" s="7" t="n">
        <v>2</v>
      </c>
      <c r="E17170" s="7" t="n">
        <v>57.86</v>
      </c>
      <c r="F17170" s="7" t="n">
        <v>0</v>
      </c>
      <c r="G17170" s="7" t="n">
        <v>0</v>
      </c>
    </row>
    <row r="17171" customFormat="false" ht="15" hidden="false" customHeight="false" outlineLevel="0" collapsed="false">
      <c r="A17171" s="7" t="s">
        <v>33</v>
      </c>
      <c r="B17171" s="7" t="s">
        <v>478</v>
      </c>
      <c r="C17171" s="7" t="s">
        <v>1330</v>
      </c>
      <c r="D17171" s="7" t="n">
        <v>1</v>
      </c>
      <c r="E17171" s="7" t="n">
        <v>28.93</v>
      </c>
      <c r="F17171" s="7" t="n">
        <v>0</v>
      </c>
      <c r="G17171" s="7" t="n">
        <v>0</v>
      </c>
    </row>
    <row r="17172" customFormat="false" ht="15" hidden="false" customHeight="false" outlineLevel="0" collapsed="false">
      <c r="A17172" s="7" t="s">
        <v>33</v>
      </c>
      <c r="B17172" s="7" t="s">
        <v>326</v>
      </c>
      <c r="C17172" s="7" t="s">
        <v>1330</v>
      </c>
      <c r="D17172" s="7" t="n">
        <v>1</v>
      </c>
      <c r="E17172" s="7" t="n">
        <v>28.93</v>
      </c>
      <c r="F17172" s="7" t="n">
        <v>2</v>
      </c>
      <c r="G17172" s="7" t="n">
        <v>57.86</v>
      </c>
    </row>
    <row r="17173" customFormat="false" ht="15" hidden="false" customHeight="false" outlineLevel="0" collapsed="false">
      <c r="A17173" s="7" t="s">
        <v>33</v>
      </c>
      <c r="B17173" s="7" t="s">
        <v>222</v>
      </c>
      <c r="C17173" s="7" t="s">
        <v>1331</v>
      </c>
      <c r="D17173" s="7" t="n">
        <v>8</v>
      </c>
      <c r="E17173" s="7" t="n">
        <v>337.36</v>
      </c>
      <c r="F17173" s="7" t="n">
        <v>0</v>
      </c>
      <c r="G17173" s="7" t="n">
        <v>0</v>
      </c>
    </row>
    <row r="17174" customFormat="false" ht="15" hidden="false" customHeight="false" outlineLevel="0" collapsed="false">
      <c r="A17174" s="7" t="s">
        <v>33</v>
      </c>
      <c r="B17174" s="7" t="s">
        <v>225</v>
      </c>
      <c r="C17174" s="7" t="s">
        <v>1331</v>
      </c>
      <c r="D17174" s="7" t="n">
        <v>8</v>
      </c>
      <c r="E17174" s="7" t="n">
        <v>337.36</v>
      </c>
      <c r="F17174" s="7" t="n">
        <v>0</v>
      </c>
      <c r="G17174" s="7" t="n">
        <v>0</v>
      </c>
    </row>
    <row r="17175" customFormat="false" ht="15" hidden="false" customHeight="false" outlineLevel="0" collapsed="false">
      <c r="A17175" s="7" t="s">
        <v>33</v>
      </c>
      <c r="B17175" s="7" t="s">
        <v>335</v>
      </c>
      <c r="C17175" s="7" t="s">
        <v>1331</v>
      </c>
      <c r="D17175" s="7" t="n">
        <v>5</v>
      </c>
      <c r="E17175" s="7" t="n">
        <v>210.85</v>
      </c>
      <c r="F17175" s="7" t="n">
        <v>0</v>
      </c>
      <c r="G17175" s="7" t="n">
        <v>0</v>
      </c>
    </row>
    <row r="17176" customFormat="false" ht="15" hidden="false" customHeight="false" outlineLevel="0" collapsed="false">
      <c r="A17176" s="7" t="s">
        <v>33</v>
      </c>
      <c r="B17176" s="7" t="s">
        <v>248</v>
      </c>
      <c r="C17176" s="7" t="s">
        <v>1331</v>
      </c>
      <c r="D17176" s="7" t="n">
        <v>5</v>
      </c>
      <c r="E17176" s="7" t="n">
        <v>210.85</v>
      </c>
      <c r="F17176" s="7" t="n">
        <v>0</v>
      </c>
      <c r="G17176" s="7" t="n">
        <v>0</v>
      </c>
    </row>
    <row r="17177" customFormat="false" ht="15" hidden="false" customHeight="false" outlineLevel="0" collapsed="false">
      <c r="A17177" s="7" t="s">
        <v>33</v>
      </c>
      <c r="B17177" s="7" t="s">
        <v>499</v>
      </c>
      <c r="C17177" s="7" t="s">
        <v>1331</v>
      </c>
      <c r="D17177" s="7" t="n">
        <v>5</v>
      </c>
      <c r="E17177" s="7" t="n">
        <v>210.85</v>
      </c>
      <c r="F17177" s="7" t="n">
        <v>0</v>
      </c>
      <c r="G17177" s="7" t="n">
        <v>0</v>
      </c>
    </row>
    <row r="17178" customFormat="false" ht="15" hidden="false" customHeight="false" outlineLevel="0" collapsed="false">
      <c r="A17178" s="7" t="s">
        <v>33</v>
      </c>
      <c r="B17178" s="7" t="s">
        <v>141</v>
      </c>
      <c r="C17178" s="7" t="s">
        <v>1334</v>
      </c>
      <c r="D17178" s="7" t="n">
        <v>12</v>
      </c>
      <c r="E17178" s="7" t="n">
        <v>204</v>
      </c>
      <c r="F17178" s="7" t="n">
        <v>0</v>
      </c>
      <c r="G17178" s="7" t="n">
        <v>0</v>
      </c>
    </row>
    <row r="17179" customFormat="false" ht="15" hidden="false" customHeight="false" outlineLevel="0" collapsed="false">
      <c r="A17179" s="7" t="s">
        <v>33</v>
      </c>
      <c r="B17179" s="7" t="s">
        <v>125</v>
      </c>
      <c r="C17179" s="7" t="s">
        <v>1334</v>
      </c>
      <c r="D17179" s="7" t="n">
        <v>2</v>
      </c>
      <c r="E17179" s="7" t="n">
        <v>34</v>
      </c>
      <c r="F17179" s="7" t="n">
        <v>2</v>
      </c>
      <c r="G17179" s="7" t="n">
        <v>34</v>
      </c>
    </row>
    <row r="17180" customFormat="false" ht="15" hidden="false" customHeight="false" outlineLevel="0" collapsed="false">
      <c r="A17180" s="7" t="s">
        <v>33</v>
      </c>
      <c r="B17180" s="7" t="s">
        <v>169</v>
      </c>
      <c r="C17180" s="7" t="s">
        <v>1334</v>
      </c>
      <c r="D17180" s="7" t="n">
        <v>2</v>
      </c>
      <c r="E17180" s="7" t="n">
        <v>34</v>
      </c>
      <c r="F17180" s="7" t="n">
        <v>0</v>
      </c>
      <c r="G17180" s="7" t="n">
        <v>0</v>
      </c>
    </row>
    <row r="17181" customFormat="false" ht="15" hidden="false" customHeight="false" outlineLevel="0" collapsed="false">
      <c r="A17181" s="7" t="s">
        <v>33</v>
      </c>
      <c r="B17181" s="7" t="s">
        <v>177</v>
      </c>
      <c r="C17181" s="7" t="s">
        <v>1334</v>
      </c>
      <c r="D17181" s="7" t="n">
        <v>7</v>
      </c>
      <c r="E17181" s="7" t="n">
        <v>119</v>
      </c>
      <c r="F17181" s="7" t="n">
        <v>0</v>
      </c>
      <c r="G17181" s="7" t="n">
        <v>0</v>
      </c>
    </row>
    <row r="17182" customFormat="false" ht="15" hidden="false" customHeight="false" outlineLevel="0" collapsed="false">
      <c r="A17182" s="7" t="s">
        <v>33</v>
      </c>
      <c r="B17182" s="7" t="s">
        <v>507</v>
      </c>
      <c r="C17182" s="7" t="s">
        <v>1334</v>
      </c>
      <c r="D17182" s="7" t="n">
        <v>1</v>
      </c>
      <c r="E17182" s="7" t="n">
        <v>17</v>
      </c>
      <c r="F17182" s="7" t="n">
        <v>0</v>
      </c>
      <c r="G17182" s="7" t="n">
        <v>0</v>
      </c>
    </row>
    <row r="17183" customFormat="false" ht="15" hidden="false" customHeight="false" outlineLevel="0" collapsed="false">
      <c r="A17183" s="7" t="s">
        <v>33</v>
      </c>
      <c r="B17183" s="7" t="s">
        <v>310</v>
      </c>
      <c r="C17183" s="7" t="s">
        <v>1334</v>
      </c>
      <c r="D17183" s="7" t="n">
        <v>1</v>
      </c>
      <c r="E17183" s="7" t="n">
        <v>17</v>
      </c>
      <c r="F17183" s="7" t="n">
        <v>2</v>
      </c>
      <c r="G17183" s="7" t="n">
        <v>34</v>
      </c>
    </row>
    <row r="17184" customFormat="false" ht="15" hidden="false" customHeight="false" outlineLevel="0" collapsed="false">
      <c r="A17184" s="7" t="s">
        <v>33</v>
      </c>
      <c r="B17184" s="7" t="s">
        <v>121</v>
      </c>
      <c r="C17184" s="7" t="s">
        <v>1339</v>
      </c>
      <c r="D17184" s="7" t="n">
        <v>6</v>
      </c>
      <c r="E17184" s="7" t="n">
        <v>247.2</v>
      </c>
      <c r="F17184" s="7" t="n">
        <v>0</v>
      </c>
      <c r="G17184" s="7" t="n">
        <v>0</v>
      </c>
    </row>
    <row r="17185" customFormat="false" ht="15" hidden="false" customHeight="false" outlineLevel="0" collapsed="false">
      <c r="A17185" s="7" t="s">
        <v>33</v>
      </c>
      <c r="B17185" s="7" t="s">
        <v>123</v>
      </c>
      <c r="C17185" s="7" t="s">
        <v>1340</v>
      </c>
      <c r="D17185" s="7" t="n">
        <v>4</v>
      </c>
      <c r="E17185" s="7" t="n">
        <v>73.8</v>
      </c>
      <c r="F17185" s="7" t="n">
        <v>4</v>
      </c>
      <c r="G17185" s="7" t="n">
        <v>73.8</v>
      </c>
    </row>
    <row r="17186" customFormat="false" ht="15" hidden="false" customHeight="false" outlineLevel="0" collapsed="false">
      <c r="A17186" s="7" t="s">
        <v>33</v>
      </c>
      <c r="B17186" s="7" t="s">
        <v>231</v>
      </c>
      <c r="C17186" s="7" t="s">
        <v>1342</v>
      </c>
      <c r="D17186" s="7" t="n">
        <v>12</v>
      </c>
      <c r="E17186" s="7" t="n">
        <v>239.04</v>
      </c>
      <c r="F17186" s="7" t="n">
        <v>5</v>
      </c>
      <c r="G17186" s="7" t="n">
        <v>99.6</v>
      </c>
    </row>
    <row r="17187" customFormat="false" ht="15" hidden="false" customHeight="false" outlineLevel="0" collapsed="false">
      <c r="A17187" s="7" t="s">
        <v>33</v>
      </c>
      <c r="B17187" s="7" t="s">
        <v>201</v>
      </c>
      <c r="C17187" s="7" t="s">
        <v>1344</v>
      </c>
      <c r="D17187" s="7" t="n">
        <v>36</v>
      </c>
      <c r="E17187" s="7" t="n">
        <v>342</v>
      </c>
      <c r="F17187" s="7" t="n">
        <v>9</v>
      </c>
      <c r="G17187" s="7" t="n">
        <v>85.5</v>
      </c>
    </row>
    <row r="17188" customFormat="false" ht="15" hidden="false" customHeight="false" outlineLevel="0" collapsed="false">
      <c r="A17188" s="7" t="s">
        <v>33</v>
      </c>
      <c r="B17188" s="7" t="s">
        <v>246</v>
      </c>
      <c r="C17188" s="7" t="s">
        <v>1345</v>
      </c>
      <c r="D17188" s="7" t="n">
        <v>7</v>
      </c>
      <c r="E17188" s="7" t="n">
        <v>66.5</v>
      </c>
      <c r="F17188" s="7" t="n">
        <v>5</v>
      </c>
      <c r="G17188" s="7" t="n">
        <v>47.5</v>
      </c>
    </row>
    <row r="17189" customFormat="false" ht="15" hidden="false" customHeight="false" outlineLevel="0" collapsed="false">
      <c r="A17189" s="7" t="s">
        <v>33</v>
      </c>
      <c r="B17189" s="7" t="s">
        <v>302</v>
      </c>
      <c r="C17189" s="7" t="s">
        <v>1346</v>
      </c>
      <c r="D17189" s="7" t="n">
        <v>18</v>
      </c>
      <c r="E17189" s="7" t="n">
        <v>233.1</v>
      </c>
      <c r="F17189" s="7" t="n">
        <v>4</v>
      </c>
      <c r="G17189" s="7" t="n">
        <v>51.8</v>
      </c>
    </row>
    <row r="17190" customFormat="false" ht="15" hidden="false" customHeight="false" outlineLevel="0" collapsed="false">
      <c r="A17190" s="7" t="s">
        <v>33</v>
      </c>
      <c r="B17190" s="7" t="s">
        <v>264</v>
      </c>
      <c r="C17190" s="7" t="s">
        <v>1347</v>
      </c>
      <c r="D17190" s="7" t="n">
        <v>23</v>
      </c>
      <c r="E17190" s="7" t="n">
        <v>223.33</v>
      </c>
      <c r="F17190" s="7" t="n">
        <v>12</v>
      </c>
      <c r="G17190" s="7" t="n">
        <v>116.52</v>
      </c>
    </row>
    <row r="17191" customFormat="false" ht="15" hidden="false" customHeight="false" outlineLevel="0" collapsed="false">
      <c r="A17191" s="7" t="s">
        <v>33</v>
      </c>
      <c r="B17191" s="7" t="s">
        <v>297</v>
      </c>
      <c r="C17191" s="7" t="s">
        <v>1348</v>
      </c>
      <c r="D17191" s="7" t="n">
        <v>7</v>
      </c>
      <c r="E17191" s="7" t="n">
        <v>56.56</v>
      </c>
      <c r="F17191" s="7" t="n">
        <v>0</v>
      </c>
      <c r="G17191" s="7" t="n">
        <v>0</v>
      </c>
    </row>
    <row r="17192" customFormat="false" ht="15" hidden="false" customHeight="false" outlineLevel="0" collapsed="false">
      <c r="A17192" s="7" t="s">
        <v>33</v>
      </c>
      <c r="B17192" s="7" t="s">
        <v>150</v>
      </c>
      <c r="C17192" s="7" t="s">
        <v>1349</v>
      </c>
      <c r="D17192" s="7" t="n">
        <v>74</v>
      </c>
      <c r="E17192" s="7" t="n">
        <v>901.32</v>
      </c>
      <c r="F17192" s="7" t="n">
        <v>11</v>
      </c>
      <c r="G17192" s="7" t="n">
        <v>133.98</v>
      </c>
    </row>
    <row r="17193" customFormat="false" ht="15" hidden="false" customHeight="false" outlineLevel="0" collapsed="false">
      <c r="A17193" s="7" t="s">
        <v>33</v>
      </c>
      <c r="B17193" s="7" t="s">
        <v>325</v>
      </c>
      <c r="C17193" s="7" t="s">
        <v>1350</v>
      </c>
      <c r="D17193" s="7" t="n">
        <v>2</v>
      </c>
      <c r="E17193" s="7" t="n">
        <v>77.4</v>
      </c>
      <c r="F17193" s="7" t="n">
        <v>2</v>
      </c>
      <c r="G17193" s="7" t="n">
        <v>77.4</v>
      </c>
    </row>
    <row r="17194" customFormat="false" ht="15" hidden="false" customHeight="false" outlineLevel="0" collapsed="false">
      <c r="A17194" s="7" t="s">
        <v>33</v>
      </c>
      <c r="B17194" s="7" t="s">
        <v>183</v>
      </c>
      <c r="C17194" s="7" t="s">
        <v>1351</v>
      </c>
      <c r="D17194" s="7" t="n">
        <v>8</v>
      </c>
      <c r="E17194" s="7" t="n">
        <v>169.68</v>
      </c>
      <c r="F17194" s="7" t="n">
        <v>0</v>
      </c>
      <c r="G17194" s="7" t="n">
        <v>0</v>
      </c>
    </row>
    <row r="17195" customFormat="false" ht="15" hidden="false" customHeight="false" outlineLevel="0" collapsed="false">
      <c r="A17195" s="7" t="s">
        <v>33</v>
      </c>
      <c r="B17195" s="7" t="s">
        <v>311</v>
      </c>
      <c r="C17195" s="7" t="s">
        <v>1352</v>
      </c>
      <c r="D17195" s="7" t="n">
        <v>6</v>
      </c>
      <c r="E17195" s="7" t="n">
        <v>67.98</v>
      </c>
      <c r="F17195" s="7" t="n">
        <v>0</v>
      </c>
      <c r="G17195" s="7" t="n">
        <v>0</v>
      </c>
    </row>
    <row r="17196" customFormat="false" ht="15" hidden="false" customHeight="false" outlineLevel="0" collapsed="false">
      <c r="A17196" s="7" t="s">
        <v>33</v>
      </c>
      <c r="B17196" s="7" t="s">
        <v>114</v>
      </c>
      <c r="C17196" s="7" t="s">
        <v>1354</v>
      </c>
      <c r="D17196" s="7" t="n">
        <v>1</v>
      </c>
      <c r="E17196" s="7" t="n">
        <v>27.55</v>
      </c>
      <c r="F17196" s="7" t="n">
        <v>0</v>
      </c>
      <c r="G17196" s="7" t="n">
        <v>0</v>
      </c>
    </row>
    <row r="17197" customFormat="false" ht="15" hidden="false" customHeight="false" outlineLevel="0" collapsed="false">
      <c r="A17197" s="7" t="s">
        <v>33</v>
      </c>
      <c r="B17197" s="7" t="s">
        <v>323</v>
      </c>
      <c r="C17197" s="7" t="s">
        <v>1355</v>
      </c>
      <c r="D17197" s="7" t="n">
        <v>0</v>
      </c>
      <c r="E17197" s="7" t="n">
        <v>0</v>
      </c>
      <c r="F17197" s="7" t="n">
        <v>1</v>
      </c>
      <c r="G17197" s="7" t="n">
        <v>20.24</v>
      </c>
    </row>
    <row r="17198" customFormat="false" ht="15" hidden="false" customHeight="false" outlineLevel="0" collapsed="false">
      <c r="A17198" s="7" t="s">
        <v>33</v>
      </c>
      <c r="B17198" s="7" t="s">
        <v>342</v>
      </c>
      <c r="C17198" s="7" t="s">
        <v>1356</v>
      </c>
      <c r="D17198" s="7" t="n">
        <v>8</v>
      </c>
      <c r="E17198" s="7" t="n">
        <v>110.72</v>
      </c>
      <c r="F17198" s="7" t="n">
        <v>2</v>
      </c>
      <c r="G17198" s="7" t="n">
        <v>27.68</v>
      </c>
    </row>
    <row r="17199" customFormat="false" ht="15" hidden="false" customHeight="false" outlineLevel="0" collapsed="false">
      <c r="A17199" s="7" t="s">
        <v>33</v>
      </c>
      <c r="B17199" s="7" t="s">
        <v>163</v>
      </c>
      <c r="C17199" s="7" t="s">
        <v>1357</v>
      </c>
      <c r="D17199" s="7" t="n">
        <v>15</v>
      </c>
      <c r="E17199" s="7" t="n">
        <v>267.3</v>
      </c>
      <c r="F17199" s="7" t="n">
        <v>5</v>
      </c>
      <c r="G17199" s="7" t="n">
        <v>89.1</v>
      </c>
    </row>
    <row r="17200" customFormat="false" ht="15" hidden="false" customHeight="false" outlineLevel="0" collapsed="false">
      <c r="A17200" s="7" t="s">
        <v>33</v>
      </c>
      <c r="B17200" s="7" t="s">
        <v>275</v>
      </c>
      <c r="C17200" s="7" t="s">
        <v>1358</v>
      </c>
      <c r="D17200" s="7" t="n">
        <v>27</v>
      </c>
      <c r="E17200" s="7" t="n">
        <v>221.4</v>
      </c>
      <c r="F17200" s="7" t="n">
        <v>10</v>
      </c>
      <c r="G17200" s="7" t="n">
        <v>82</v>
      </c>
    </row>
    <row r="17201" customFormat="false" ht="15" hidden="false" customHeight="false" outlineLevel="0" collapsed="false">
      <c r="A17201" s="7" t="s">
        <v>33</v>
      </c>
      <c r="B17201" s="7" t="s">
        <v>236</v>
      </c>
      <c r="C17201" s="7" t="s">
        <v>1361</v>
      </c>
      <c r="D17201" s="7" t="n">
        <v>61</v>
      </c>
      <c r="E17201" s="7" t="n">
        <v>599.02</v>
      </c>
      <c r="F17201" s="7" t="n">
        <v>0</v>
      </c>
      <c r="G17201" s="7" t="n">
        <v>0</v>
      </c>
    </row>
    <row r="17202" customFormat="false" ht="15" hidden="false" customHeight="false" outlineLevel="0" collapsed="false">
      <c r="A17202" s="7" t="s">
        <v>33</v>
      </c>
      <c r="B17202" s="7" t="s">
        <v>298</v>
      </c>
      <c r="C17202" s="7" t="s">
        <v>1362</v>
      </c>
      <c r="D17202" s="7" t="n">
        <v>12</v>
      </c>
      <c r="E17202" s="7" t="n">
        <v>117.84</v>
      </c>
      <c r="F17202" s="7" t="n">
        <v>7</v>
      </c>
      <c r="G17202" s="7" t="n">
        <v>68.74</v>
      </c>
    </row>
    <row r="17203" customFormat="false" ht="15" hidden="false" customHeight="false" outlineLevel="0" collapsed="false">
      <c r="A17203" s="7" t="s">
        <v>33</v>
      </c>
      <c r="B17203" s="7" t="s">
        <v>445</v>
      </c>
      <c r="C17203" s="7" t="s">
        <v>1372</v>
      </c>
      <c r="D17203" s="7" t="n">
        <v>2</v>
      </c>
      <c r="E17203" s="7" t="n">
        <v>98.6</v>
      </c>
      <c r="F17203" s="7" t="n">
        <v>0</v>
      </c>
      <c r="G17203" s="7" t="n">
        <v>0</v>
      </c>
    </row>
    <row r="17204" customFormat="false" ht="15" hidden="false" customHeight="false" outlineLevel="0" collapsed="false">
      <c r="A17204" s="7" t="s">
        <v>33</v>
      </c>
      <c r="B17204" s="7" t="s">
        <v>278</v>
      </c>
      <c r="C17204" s="7" t="s">
        <v>1372</v>
      </c>
      <c r="D17204" s="7" t="n">
        <v>2</v>
      </c>
      <c r="E17204" s="7" t="n">
        <v>84</v>
      </c>
      <c r="F17204" s="7" t="n">
        <v>0</v>
      </c>
      <c r="G17204" s="7" t="n">
        <v>0</v>
      </c>
    </row>
    <row r="17205" customFormat="false" ht="15" hidden="false" customHeight="false" outlineLevel="0" collapsed="false">
      <c r="A17205" s="7" t="s">
        <v>33</v>
      </c>
      <c r="B17205" s="7" t="s">
        <v>268</v>
      </c>
      <c r="C17205" s="7" t="s">
        <v>1372</v>
      </c>
      <c r="D17205" s="7" t="n">
        <v>2</v>
      </c>
      <c r="E17205" s="7" t="n">
        <v>84</v>
      </c>
      <c r="F17205" s="7" t="n">
        <v>0</v>
      </c>
      <c r="G17205" s="7" t="n">
        <v>0</v>
      </c>
    </row>
    <row r="17206" customFormat="false" ht="15" hidden="false" customHeight="false" outlineLevel="0" collapsed="false">
      <c r="A17206" s="7" t="s">
        <v>33</v>
      </c>
      <c r="B17206" s="7" t="s">
        <v>358</v>
      </c>
      <c r="C17206" s="7" t="s">
        <v>1373</v>
      </c>
      <c r="D17206" s="7" t="n">
        <v>6</v>
      </c>
      <c r="E17206" s="7" t="n">
        <v>141.6</v>
      </c>
      <c r="F17206" s="7" t="n">
        <v>2</v>
      </c>
      <c r="G17206" s="7" t="n">
        <v>47.2</v>
      </c>
    </row>
    <row r="17207" customFormat="false" ht="15" hidden="false" customHeight="false" outlineLevel="0" collapsed="false">
      <c r="A17207" s="7" t="s">
        <v>33</v>
      </c>
      <c r="B17207" s="7" t="s">
        <v>346</v>
      </c>
      <c r="C17207" s="7" t="s">
        <v>1373</v>
      </c>
      <c r="D17207" s="7" t="n">
        <v>5</v>
      </c>
      <c r="E17207" s="7" t="n">
        <v>118</v>
      </c>
      <c r="F17207" s="7" t="n">
        <v>4</v>
      </c>
      <c r="G17207" s="7" t="n">
        <v>94.4</v>
      </c>
    </row>
    <row r="17208" customFormat="false" ht="15" hidden="false" customHeight="false" outlineLevel="0" collapsed="false">
      <c r="A17208" s="7" t="s">
        <v>33</v>
      </c>
      <c r="B17208" s="7" t="s">
        <v>437</v>
      </c>
      <c r="C17208" s="7" t="s">
        <v>1374</v>
      </c>
      <c r="D17208" s="7" t="n">
        <v>5</v>
      </c>
      <c r="E17208" s="7" t="n">
        <v>118</v>
      </c>
      <c r="F17208" s="7" t="n">
        <v>0</v>
      </c>
      <c r="G17208" s="7" t="n">
        <v>0</v>
      </c>
    </row>
    <row r="17209" customFormat="false" ht="15" hidden="false" customHeight="false" outlineLevel="0" collapsed="false">
      <c r="A17209" s="7" t="s">
        <v>33</v>
      </c>
      <c r="B17209" s="7" t="s">
        <v>403</v>
      </c>
      <c r="C17209" s="7" t="s">
        <v>1374</v>
      </c>
      <c r="D17209" s="7" t="n">
        <v>6</v>
      </c>
      <c r="E17209" s="7" t="n">
        <v>141.6</v>
      </c>
      <c r="F17209" s="7" t="n">
        <v>1</v>
      </c>
      <c r="G17209" s="7" t="n">
        <v>23.6</v>
      </c>
    </row>
    <row r="17210" customFormat="false" ht="15" hidden="false" customHeight="false" outlineLevel="0" collapsed="false">
      <c r="A17210" s="7" t="s">
        <v>33</v>
      </c>
      <c r="B17210" s="7" t="s">
        <v>425</v>
      </c>
      <c r="C17210" s="7" t="s">
        <v>1374</v>
      </c>
      <c r="D17210" s="7" t="n">
        <v>3</v>
      </c>
      <c r="E17210" s="7" t="n">
        <v>70.8</v>
      </c>
      <c r="F17210" s="7" t="n">
        <v>0</v>
      </c>
      <c r="G17210" s="7" t="n">
        <v>0</v>
      </c>
    </row>
    <row r="17211" customFormat="false" ht="15" hidden="false" customHeight="false" outlineLevel="0" collapsed="false">
      <c r="A17211" s="7" t="s">
        <v>33</v>
      </c>
      <c r="B17211" s="7" t="s">
        <v>343</v>
      </c>
      <c r="C17211" s="7" t="s">
        <v>1376</v>
      </c>
      <c r="D17211" s="7" t="n">
        <v>5</v>
      </c>
      <c r="E17211" s="7" t="n">
        <v>92</v>
      </c>
      <c r="F17211" s="7" t="n">
        <v>0</v>
      </c>
      <c r="G17211" s="7" t="n">
        <v>0</v>
      </c>
    </row>
    <row r="17212" customFormat="false" ht="15" hidden="false" customHeight="false" outlineLevel="0" collapsed="false">
      <c r="A17212" s="7" t="s">
        <v>33</v>
      </c>
      <c r="B17212" s="7" t="s">
        <v>303</v>
      </c>
      <c r="C17212" s="7" t="s">
        <v>1376</v>
      </c>
      <c r="D17212" s="7" t="n">
        <v>5</v>
      </c>
      <c r="E17212" s="7" t="n">
        <v>92</v>
      </c>
      <c r="F17212" s="7" t="n">
        <v>1</v>
      </c>
      <c r="G17212" s="7" t="n">
        <v>18.4</v>
      </c>
    </row>
    <row r="17213" customFormat="false" ht="15" hidden="false" customHeight="false" outlineLevel="0" collapsed="false">
      <c r="A17213" s="7" t="s">
        <v>33</v>
      </c>
      <c r="B17213" s="7" t="s">
        <v>283</v>
      </c>
      <c r="C17213" s="7" t="s">
        <v>1376</v>
      </c>
      <c r="D17213" s="7" t="n">
        <v>10</v>
      </c>
      <c r="E17213" s="7" t="n">
        <v>184</v>
      </c>
      <c r="F17213" s="7" t="n">
        <v>1</v>
      </c>
      <c r="G17213" s="7" t="n">
        <v>18.4</v>
      </c>
    </row>
    <row r="17214" customFormat="false" ht="15" hidden="false" customHeight="false" outlineLevel="0" collapsed="false">
      <c r="A17214" s="7" t="s">
        <v>33</v>
      </c>
      <c r="B17214" s="7" t="s">
        <v>401</v>
      </c>
      <c r="C17214" s="7" t="s">
        <v>1377</v>
      </c>
      <c r="D17214" s="7" t="n">
        <v>2</v>
      </c>
      <c r="E17214" s="7" t="n">
        <v>36.8</v>
      </c>
      <c r="F17214" s="7" t="n">
        <v>0</v>
      </c>
      <c r="G17214" s="7" t="n">
        <v>0</v>
      </c>
    </row>
    <row r="17215" customFormat="false" ht="15" hidden="false" customHeight="false" outlineLevel="0" collapsed="false">
      <c r="A17215" s="7" t="s">
        <v>33</v>
      </c>
      <c r="B17215" s="7" t="s">
        <v>367</v>
      </c>
      <c r="C17215" s="7" t="s">
        <v>1377</v>
      </c>
      <c r="D17215" s="7" t="n">
        <v>5</v>
      </c>
      <c r="E17215" s="7" t="n">
        <v>92</v>
      </c>
      <c r="F17215" s="7" t="n">
        <v>2</v>
      </c>
      <c r="G17215" s="7" t="n">
        <v>36.8</v>
      </c>
    </row>
    <row r="17216" customFormat="false" ht="15" hidden="false" customHeight="false" outlineLevel="0" collapsed="false">
      <c r="A17216" s="7" t="s">
        <v>33</v>
      </c>
      <c r="B17216" s="7" t="s">
        <v>418</v>
      </c>
      <c r="C17216" s="7" t="s">
        <v>1378</v>
      </c>
      <c r="D17216" s="7" t="n">
        <v>2</v>
      </c>
      <c r="E17216" s="7" t="n">
        <v>36.8</v>
      </c>
      <c r="F17216" s="7" t="n">
        <v>2</v>
      </c>
      <c r="G17216" s="7" t="n">
        <v>36.8</v>
      </c>
    </row>
    <row r="17217" customFormat="false" ht="15" hidden="false" customHeight="false" outlineLevel="0" collapsed="false">
      <c r="A17217" s="7" t="s">
        <v>33</v>
      </c>
      <c r="B17217" s="7" t="s">
        <v>354</v>
      </c>
      <c r="C17217" s="7" t="s">
        <v>1378</v>
      </c>
      <c r="D17217" s="7" t="n">
        <v>2</v>
      </c>
      <c r="E17217" s="7" t="n">
        <v>36.8</v>
      </c>
      <c r="F17217" s="7" t="n">
        <v>4</v>
      </c>
      <c r="G17217" s="7" t="n">
        <v>73.6</v>
      </c>
    </row>
    <row r="17218" customFormat="false" ht="15" hidden="false" customHeight="false" outlineLevel="0" collapsed="false">
      <c r="A17218" s="7" t="s">
        <v>33</v>
      </c>
      <c r="B17218" s="7" t="s">
        <v>349</v>
      </c>
      <c r="C17218" s="7" t="s">
        <v>1378</v>
      </c>
      <c r="D17218" s="7" t="n">
        <v>5</v>
      </c>
      <c r="E17218" s="7" t="n">
        <v>92</v>
      </c>
      <c r="F17218" s="7" t="n">
        <v>0</v>
      </c>
      <c r="G17218" s="7" t="n">
        <v>0</v>
      </c>
    </row>
    <row r="17219" customFormat="false" ht="15" hidden="false" customHeight="false" outlineLevel="0" collapsed="false">
      <c r="A17219" s="7" t="s">
        <v>33</v>
      </c>
      <c r="B17219" s="7" t="s">
        <v>188</v>
      </c>
      <c r="C17219" s="7" t="s">
        <v>1379</v>
      </c>
      <c r="D17219" s="7" t="n">
        <v>11</v>
      </c>
      <c r="E17219" s="7" t="n">
        <v>459.91</v>
      </c>
      <c r="F17219" s="7" t="n">
        <v>0</v>
      </c>
      <c r="G17219" s="7" t="n">
        <v>0</v>
      </c>
    </row>
    <row r="17220" customFormat="false" ht="15" hidden="false" customHeight="false" outlineLevel="0" collapsed="false">
      <c r="A17220" s="7" t="s">
        <v>33</v>
      </c>
      <c r="B17220" s="7" t="s">
        <v>174</v>
      </c>
      <c r="C17220" s="7" t="s">
        <v>1379</v>
      </c>
      <c r="D17220" s="7" t="n">
        <v>23</v>
      </c>
      <c r="E17220" s="7" t="n">
        <v>961.63</v>
      </c>
      <c r="F17220" s="7" t="n">
        <v>0</v>
      </c>
      <c r="G17220" s="7" t="n">
        <v>0</v>
      </c>
    </row>
    <row r="17221" customFormat="false" ht="15" hidden="false" customHeight="false" outlineLevel="0" collapsed="false">
      <c r="A17221" s="7" t="s">
        <v>33</v>
      </c>
      <c r="B17221" s="7" t="s">
        <v>145</v>
      </c>
      <c r="C17221" s="7" t="s">
        <v>1379</v>
      </c>
      <c r="D17221" s="7" t="n">
        <v>12</v>
      </c>
      <c r="E17221" s="7" t="n">
        <v>501.72</v>
      </c>
      <c r="F17221" s="7" t="n">
        <v>0</v>
      </c>
      <c r="G17221" s="7" t="n">
        <v>0</v>
      </c>
    </row>
    <row r="17222" customFormat="false" ht="15" hidden="false" customHeight="false" outlineLevel="0" collapsed="false">
      <c r="A17222" s="7" t="s">
        <v>33</v>
      </c>
      <c r="B17222" s="7" t="s">
        <v>158</v>
      </c>
      <c r="C17222" s="7" t="s">
        <v>1380</v>
      </c>
      <c r="D17222" s="7" t="n">
        <v>1</v>
      </c>
      <c r="E17222" s="7" t="n">
        <v>35.67</v>
      </c>
      <c r="F17222" s="7" t="n">
        <v>0</v>
      </c>
      <c r="G17222" s="7" t="n">
        <v>0</v>
      </c>
    </row>
    <row r="17223" customFormat="false" ht="15" hidden="false" customHeight="false" outlineLevel="0" collapsed="false">
      <c r="A17223" s="7" t="s">
        <v>33</v>
      </c>
      <c r="B17223" s="7" t="s">
        <v>284</v>
      </c>
      <c r="C17223" s="7" t="s">
        <v>1381</v>
      </c>
      <c r="D17223" s="7" t="n">
        <v>4</v>
      </c>
      <c r="E17223" s="7" t="n">
        <v>259.56</v>
      </c>
      <c r="F17223" s="7" t="n">
        <v>0</v>
      </c>
      <c r="G17223" s="7" t="n">
        <v>0</v>
      </c>
    </row>
    <row r="17224" customFormat="false" ht="15" hidden="false" customHeight="false" outlineLevel="0" collapsed="false">
      <c r="A17224" s="7" t="s">
        <v>33</v>
      </c>
      <c r="B17224" s="7" t="s">
        <v>148</v>
      </c>
      <c r="C17224" s="7" t="s">
        <v>1387</v>
      </c>
      <c r="D17224" s="7" t="n">
        <v>9</v>
      </c>
      <c r="E17224" s="7" t="n">
        <v>148.5</v>
      </c>
      <c r="F17224" s="7" t="n">
        <v>3</v>
      </c>
      <c r="G17224" s="7" t="n">
        <v>49.5</v>
      </c>
    </row>
    <row r="17225" customFormat="false" ht="15" hidden="false" customHeight="false" outlineLevel="0" collapsed="false">
      <c r="A17225" s="7" t="s">
        <v>33</v>
      </c>
      <c r="B17225" s="7" t="s">
        <v>139</v>
      </c>
      <c r="C17225" s="7" t="s">
        <v>1387</v>
      </c>
      <c r="D17225" s="7" t="n">
        <v>14</v>
      </c>
      <c r="E17225" s="7" t="n">
        <v>231</v>
      </c>
      <c r="F17225" s="7" t="n">
        <v>1</v>
      </c>
      <c r="G17225" s="7" t="n">
        <v>16.5</v>
      </c>
    </row>
    <row r="17226" customFormat="false" ht="15" hidden="false" customHeight="false" outlineLevel="0" collapsed="false">
      <c r="A17226" s="7" t="s">
        <v>33</v>
      </c>
      <c r="B17226" s="7" t="s">
        <v>189</v>
      </c>
      <c r="C17226" s="7" t="s">
        <v>1387</v>
      </c>
      <c r="D17226" s="7" t="n">
        <v>3</v>
      </c>
      <c r="E17226" s="7" t="n">
        <v>49.5</v>
      </c>
      <c r="F17226" s="7" t="n">
        <v>0</v>
      </c>
      <c r="G17226" s="7" t="n">
        <v>0</v>
      </c>
    </row>
    <row r="17227" customFormat="false" ht="15" hidden="false" customHeight="false" outlineLevel="0" collapsed="false">
      <c r="A17227" s="7" t="s">
        <v>33</v>
      </c>
      <c r="B17227" s="7" t="s">
        <v>181</v>
      </c>
      <c r="C17227" s="7" t="s">
        <v>1387</v>
      </c>
      <c r="D17227" s="7" t="n">
        <v>7</v>
      </c>
      <c r="E17227" s="7" t="n">
        <v>115.5</v>
      </c>
      <c r="F17227" s="7" t="n">
        <v>3</v>
      </c>
      <c r="G17227" s="7" t="n">
        <v>49.5</v>
      </c>
    </row>
    <row r="17228" customFormat="false" ht="15" hidden="false" customHeight="false" outlineLevel="0" collapsed="false">
      <c r="A17228" s="7" t="s">
        <v>33</v>
      </c>
      <c r="B17228" s="7" t="s">
        <v>257</v>
      </c>
      <c r="C17228" s="7" t="s">
        <v>1387</v>
      </c>
      <c r="D17228" s="7" t="n">
        <v>6</v>
      </c>
      <c r="E17228" s="7" t="n">
        <v>99</v>
      </c>
      <c r="F17228" s="7" t="n">
        <v>0</v>
      </c>
      <c r="G17228" s="7" t="n">
        <v>0</v>
      </c>
    </row>
    <row r="17229" customFormat="false" ht="15" hidden="false" customHeight="false" outlineLevel="0" collapsed="false">
      <c r="A17229" s="7" t="s">
        <v>33</v>
      </c>
      <c r="B17229" s="7" t="s">
        <v>133</v>
      </c>
      <c r="C17229" s="7" t="s">
        <v>1390</v>
      </c>
      <c r="D17229" s="7" t="n">
        <v>12</v>
      </c>
      <c r="E17229" s="7" t="n">
        <v>246</v>
      </c>
      <c r="F17229" s="7" t="n">
        <v>3</v>
      </c>
      <c r="G17229" s="7" t="n">
        <v>61.5</v>
      </c>
    </row>
    <row r="17230" customFormat="false" ht="15" hidden="false" customHeight="false" outlineLevel="0" collapsed="false">
      <c r="A17230" s="7" t="s">
        <v>33</v>
      </c>
      <c r="B17230" s="7" t="s">
        <v>154</v>
      </c>
      <c r="C17230" s="7" t="s">
        <v>1390</v>
      </c>
      <c r="D17230" s="7" t="n">
        <v>13</v>
      </c>
      <c r="E17230" s="7" t="n">
        <v>266.5</v>
      </c>
      <c r="F17230" s="7" t="n">
        <v>0</v>
      </c>
      <c r="G17230" s="7" t="n">
        <v>0</v>
      </c>
    </row>
    <row r="17231" customFormat="false" ht="15" hidden="false" customHeight="false" outlineLevel="0" collapsed="false">
      <c r="A17231" s="7" t="s">
        <v>33</v>
      </c>
      <c r="B17231" s="7" t="s">
        <v>216</v>
      </c>
      <c r="C17231" s="7" t="s">
        <v>1390</v>
      </c>
      <c r="D17231" s="7" t="n">
        <v>4</v>
      </c>
      <c r="E17231" s="7" t="n">
        <v>82</v>
      </c>
      <c r="F17231" s="7" t="n">
        <v>1</v>
      </c>
      <c r="G17231" s="7" t="n">
        <v>20.5</v>
      </c>
    </row>
    <row r="17232" customFormat="false" ht="15" hidden="false" customHeight="false" outlineLevel="0" collapsed="false">
      <c r="A17232" s="7" t="s">
        <v>33</v>
      </c>
      <c r="B17232" s="7" t="s">
        <v>167</v>
      </c>
      <c r="C17232" s="7" t="s">
        <v>1390</v>
      </c>
      <c r="D17232" s="7" t="n">
        <v>7</v>
      </c>
      <c r="E17232" s="7" t="n">
        <v>143.5</v>
      </c>
      <c r="F17232" s="7" t="n">
        <v>4</v>
      </c>
      <c r="G17232" s="7" t="n">
        <v>82</v>
      </c>
    </row>
    <row r="17233" customFormat="false" ht="15" hidden="false" customHeight="false" outlineLevel="0" collapsed="false">
      <c r="A17233" s="7" t="s">
        <v>33</v>
      </c>
      <c r="B17233" s="7" t="s">
        <v>285</v>
      </c>
      <c r="C17233" s="7" t="s">
        <v>1390</v>
      </c>
      <c r="D17233" s="7" t="n">
        <v>9</v>
      </c>
      <c r="E17233" s="7" t="n">
        <v>184.5</v>
      </c>
      <c r="F17233" s="7" t="n">
        <v>1</v>
      </c>
      <c r="G17233" s="7" t="n">
        <v>20.5</v>
      </c>
    </row>
    <row r="17234" customFormat="false" ht="15" hidden="false" customHeight="false" outlineLevel="0" collapsed="false">
      <c r="A17234" s="7" t="s">
        <v>33</v>
      </c>
      <c r="B17234" s="7" t="s">
        <v>488</v>
      </c>
      <c r="C17234" s="7" t="s">
        <v>1396</v>
      </c>
      <c r="D17234" s="7" t="n">
        <v>0</v>
      </c>
      <c r="E17234" s="7" t="n">
        <v>0</v>
      </c>
      <c r="F17234" s="7" t="n">
        <v>1</v>
      </c>
      <c r="G17234" s="7" t="n">
        <v>195.73</v>
      </c>
    </row>
    <row r="17235" customFormat="false" ht="15" hidden="false" customHeight="false" outlineLevel="0" collapsed="false">
      <c r="A17235" s="7" t="s">
        <v>33</v>
      </c>
      <c r="B17235" s="7" t="s">
        <v>428</v>
      </c>
      <c r="C17235" s="7" t="s">
        <v>1398</v>
      </c>
      <c r="D17235" s="7" t="n">
        <v>0</v>
      </c>
      <c r="E17235" s="7" t="n">
        <v>0</v>
      </c>
      <c r="F17235" s="7" t="n">
        <v>1</v>
      </c>
      <c r="G17235" s="7" t="n">
        <v>126.57</v>
      </c>
    </row>
    <row r="17236" customFormat="false" ht="15" hidden="false" customHeight="false" outlineLevel="0" collapsed="false">
      <c r="A17236" s="7" t="s">
        <v>33</v>
      </c>
      <c r="B17236" s="7" t="s">
        <v>293</v>
      </c>
      <c r="C17236" s="7" t="s">
        <v>1403</v>
      </c>
      <c r="D17236" s="7" t="n">
        <v>1</v>
      </c>
      <c r="E17236" s="7" t="n">
        <v>136.3</v>
      </c>
      <c r="F17236" s="7" t="n">
        <v>1</v>
      </c>
      <c r="G17236" s="7" t="n">
        <v>136.3</v>
      </c>
    </row>
    <row r="17237" customFormat="false" ht="15" hidden="false" customHeight="false" outlineLevel="0" collapsed="false">
      <c r="A17237" s="7" t="s">
        <v>33</v>
      </c>
      <c r="B17237" s="7" t="s">
        <v>373</v>
      </c>
      <c r="C17237" s="7" t="s">
        <v>1403</v>
      </c>
      <c r="D17237" s="7" t="n">
        <v>1</v>
      </c>
      <c r="E17237" s="7" t="n">
        <v>136.3</v>
      </c>
      <c r="F17237" s="7" t="n">
        <v>0</v>
      </c>
      <c r="G17237" s="7" t="n">
        <v>0</v>
      </c>
    </row>
    <row r="17238" customFormat="false" ht="15" hidden="false" customHeight="false" outlineLevel="0" collapsed="false">
      <c r="A17238" s="7" t="s">
        <v>33</v>
      </c>
      <c r="B17238" s="7" t="s">
        <v>318</v>
      </c>
      <c r="C17238" s="7" t="s">
        <v>1403</v>
      </c>
      <c r="D17238" s="7" t="n">
        <v>1</v>
      </c>
      <c r="E17238" s="7" t="n">
        <v>136.3</v>
      </c>
      <c r="F17238" s="7" t="n">
        <v>3</v>
      </c>
      <c r="G17238" s="7" t="n">
        <v>408.9</v>
      </c>
    </row>
    <row r="17239" customFormat="false" ht="15" hidden="false" customHeight="false" outlineLevel="0" collapsed="false">
      <c r="A17239" s="7" t="s">
        <v>33</v>
      </c>
      <c r="B17239" s="7" t="s">
        <v>306</v>
      </c>
      <c r="C17239" s="7" t="s">
        <v>1407</v>
      </c>
      <c r="D17239" s="7" t="n">
        <v>19</v>
      </c>
      <c r="E17239" s="7" t="n">
        <v>270.75</v>
      </c>
      <c r="F17239" s="7" t="n">
        <v>0</v>
      </c>
      <c r="G17239" s="7" t="n">
        <v>0</v>
      </c>
    </row>
    <row r="17240" customFormat="false" ht="15" hidden="false" customHeight="false" outlineLevel="0" collapsed="false">
      <c r="A17240" s="7" t="s">
        <v>33</v>
      </c>
      <c r="B17240" s="7" t="s">
        <v>128</v>
      </c>
      <c r="C17240" s="7" t="s">
        <v>1421</v>
      </c>
      <c r="D17240" s="7" t="n">
        <v>1</v>
      </c>
      <c r="E17240" s="7" t="n">
        <v>25</v>
      </c>
      <c r="F17240" s="7" t="n">
        <v>2</v>
      </c>
      <c r="G17240" s="7" t="n">
        <v>50</v>
      </c>
    </row>
    <row r="17241" customFormat="false" ht="15" hidden="false" customHeight="false" outlineLevel="0" collapsed="false">
      <c r="A17241" s="7" t="s">
        <v>33</v>
      </c>
      <c r="B17241" s="7" t="s">
        <v>126</v>
      </c>
      <c r="C17241" s="7" t="s">
        <v>1421</v>
      </c>
      <c r="D17241" s="7" t="n">
        <v>1</v>
      </c>
      <c r="E17241" s="7" t="n">
        <v>25</v>
      </c>
      <c r="F17241" s="7" t="n">
        <v>3</v>
      </c>
      <c r="G17241" s="7" t="n">
        <v>75</v>
      </c>
    </row>
    <row r="17242" customFormat="false" ht="15" hidden="false" customHeight="false" outlineLevel="0" collapsed="false">
      <c r="A17242" s="7" t="s">
        <v>33</v>
      </c>
      <c r="B17242" s="7" t="s">
        <v>122</v>
      </c>
      <c r="C17242" s="7" t="s">
        <v>1421</v>
      </c>
      <c r="D17242" s="7" t="n">
        <v>1</v>
      </c>
      <c r="E17242" s="7" t="n">
        <v>25</v>
      </c>
      <c r="F17242" s="7" t="n">
        <v>5</v>
      </c>
      <c r="G17242" s="7" t="n">
        <v>125</v>
      </c>
    </row>
    <row r="17243" customFormat="false" ht="15" hidden="false" customHeight="false" outlineLevel="0" collapsed="false">
      <c r="A17243" s="7" t="s">
        <v>33</v>
      </c>
      <c r="B17243" s="7" t="s">
        <v>142</v>
      </c>
      <c r="C17243" s="7" t="s">
        <v>1421</v>
      </c>
      <c r="D17243" s="7" t="n">
        <v>1</v>
      </c>
      <c r="E17243" s="7" t="n">
        <v>25</v>
      </c>
      <c r="F17243" s="7" t="n">
        <v>2</v>
      </c>
      <c r="G17243" s="7" t="n">
        <v>50</v>
      </c>
    </row>
    <row r="17244" customFormat="false" ht="15" hidden="false" customHeight="false" outlineLevel="0" collapsed="false">
      <c r="A17244" s="7" t="s">
        <v>33</v>
      </c>
      <c r="B17244" s="7" t="s">
        <v>384</v>
      </c>
      <c r="C17244" s="7" t="s">
        <v>1423</v>
      </c>
      <c r="D17244" s="7" t="n">
        <v>4</v>
      </c>
      <c r="E17244" s="7" t="n">
        <v>129.72</v>
      </c>
      <c r="F17244" s="7" t="n">
        <v>0</v>
      </c>
      <c r="G17244" s="7" t="n">
        <v>0</v>
      </c>
    </row>
    <row r="17245" customFormat="false" ht="15" hidden="false" customHeight="false" outlineLevel="0" collapsed="false">
      <c r="A17245" s="7" t="s">
        <v>33</v>
      </c>
      <c r="B17245" s="7" t="s">
        <v>130</v>
      </c>
      <c r="C17245" s="7" t="s">
        <v>1425</v>
      </c>
      <c r="D17245" s="7" t="n">
        <v>6</v>
      </c>
      <c r="E17245" s="7" t="n">
        <v>210</v>
      </c>
      <c r="F17245" s="7" t="n">
        <v>4</v>
      </c>
      <c r="G17245" s="7" t="n">
        <v>140</v>
      </c>
    </row>
    <row r="17246" customFormat="false" ht="15" hidden="false" customHeight="false" outlineLevel="0" collapsed="false">
      <c r="A17246" s="7" t="s">
        <v>33</v>
      </c>
      <c r="B17246" s="7" t="s">
        <v>152</v>
      </c>
      <c r="C17246" s="7" t="s">
        <v>1425</v>
      </c>
      <c r="D17246" s="7" t="n">
        <v>8</v>
      </c>
      <c r="E17246" s="7" t="n">
        <v>280</v>
      </c>
      <c r="F17246" s="7" t="n">
        <v>0</v>
      </c>
      <c r="G17246" s="7" t="n">
        <v>0</v>
      </c>
    </row>
    <row r="17247" customFormat="false" ht="15" hidden="false" customHeight="false" outlineLevel="0" collapsed="false">
      <c r="A17247" s="7" t="s">
        <v>33</v>
      </c>
      <c r="B17247" s="7" t="s">
        <v>198</v>
      </c>
      <c r="C17247" s="7" t="s">
        <v>1425</v>
      </c>
      <c r="D17247" s="7" t="n">
        <v>0</v>
      </c>
      <c r="E17247" s="7" t="n">
        <v>0</v>
      </c>
      <c r="F17247" s="7" t="n">
        <v>2</v>
      </c>
      <c r="G17247" s="7" t="n">
        <v>70</v>
      </c>
    </row>
    <row r="17248" customFormat="false" ht="15" hidden="false" customHeight="false" outlineLevel="0" collapsed="false">
      <c r="A17248" s="7" t="s">
        <v>33</v>
      </c>
      <c r="B17248" s="7" t="s">
        <v>161</v>
      </c>
      <c r="C17248" s="7" t="s">
        <v>1428</v>
      </c>
      <c r="D17248" s="7" t="n">
        <v>3</v>
      </c>
      <c r="E17248" s="7" t="n">
        <v>379.5</v>
      </c>
      <c r="F17248" s="7" t="n">
        <v>0</v>
      </c>
      <c r="G17248" s="7" t="n">
        <v>0</v>
      </c>
    </row>
    <row r="17249" customFormat="false" ht="15" hidden="false" customHeight="false" outlineLevel="0" collapsed="false">
      <c r="A17249" s="7" t="s">
        <v>33</v>
      </c>
      <c r="B17249" s="7" t="s">
        <v>204</v>
      </c>
      <c r="C17249" s="7" t="s">
        <v>1428</v>
      </c>
      <c r="D17249" s="7" t="n">
        <v>1</v>
      </c>
      <c r="E17249" s="7" t="n">
        <v>126.5</v>
      </c>
      <c r="F17249" s="7" t="n">
        <v>0</v>
      </c>
      <c r="G17249" s="7" t="n">
        <v>0</v>
      </c>
    </row>
    <row r="17250" customFormat="false" ht="15" hidden="false" customHeight="false" outlineLevel="0" collapsed="false">
      <c r="A17250" s="7" t="s">
        <v>33</v>
      </c>
      <c r="B17250" s="7" t="s">
        <v>196</v>
      </c>
      <c r="C17250" s="7" t="s">
        <v>1428</v>
      </c>
      <c r="D17250" s="7" t="n">
        <v>2</v>
      </c>
      <c r="E17250" s="7" t="n">
        <v>253</v>
      </c>
      <c r="F17250" s="7" t="n">
        <v>2</v>
      </c>
      <c r="G17250" s="7" t="n">
        <v>253</v>
      </c>
    </row>
    <row r="17251" customFormat="false" ht="15" hidden="false" customHeight="false" outlineLevel="0" collapsed="false">
      <c r="A17251" s="7" t="s">
        <v>33</v>
      </c>
      <c r="B17251" s="7" t="s">
        <v>232</v>
      </c>
      <c r="C17251" s="7" t="s">
        <v>1432</v>
      </c>
      <c r="D17251" s="7" t="n">
        <v>6</v>
      </c>
      <c r="E17251" s="7" t="n">
        <v>102</v>
      </c>
      <c r="F17251" s="7" t="n">
        <v>2</v>
      </c>
      <c r="G17251" s="7" t="n">
        <v>34</v>
      </c>
    </row>
    <row r="17252" customFormat="false" ht="15" hidden="false" customHeight="false" outlineLevel="0" collapsed="false">
      <c r="A17252" s="7" t="s">
        <v>33</v>
      </c>
      <c r="B17252" s="7" t="s">
        <v>212</v>
      </c>
      <c r="C17252" s="7" t="s">
        <v>1432</v>
      </c>
      <c r="D17252" s="7" t="n">
        <v>4</v>
      </c>
      <c r="E17252" s="7" t="n">
        <v>68</v>
      </c>
      <c r="F17252" s="7" t="n">
        <v>2</v>
      </c>
      <c r="G17252" s="7" t="n">
        <v>34</v>
      </c>
    </row>
    <row r="17253" customFormat="false" ht="15" hidden="false" customHeight="false" outlineLevel="0" collapsed="false">
      <c r="A17253" s="7" t="s">
        <v>33</v>
      </c>
      <c r="B17253" s="7" t="s">
        <v>227</v>
      </c>
      <c r="C17253" s="7" t="s">
        <v>1432</v>
      </c>
      <c r="D17253" s="7" t="n">
        <v>5</v>
      </c>
      <c r="E17253" s="7" t="n">
        <v>85</v>
      </c>
      <c r="F17253" s="7" t="n">
        <v>2</v>
      </c>
      <c r="G17253" s="7" t="n">
        <v>34</v>
      </c>
    </row>
    <row r="17254" customFormat="false" ht="15" hidden="false" customHeight="false" outlineLevel="0" collapsed="false">
      <c r="A17254" s="7" t="s">
        <v>33</v>
      </c>
      <c r="B17254" s="7" t="s">
        <v>312</v>
      </c>
      <c r="C17254" s="7" t="s">
        <v>1432</v>
      </c>
      <c r="D17254" s="7" t="n">
        <v>3</v>
      </c>
      <c r="E17254" s="7" t="n">
        <v>51</v>
      </c>
      <c r="F17254" s="7" t="n">
        <v>0</v>
      </c>
      <c r="G17254" s="7" t="n">
        <v>0</v>
      </c>
    </row>
    <row r="17255" customFormat="false" ht="15" hidden="false" customHeight="false" outlineLevel="0" collapsed="false">
      <c r="A17255" s="7" t="s">
        <v>33</v>
      </c>
      <c r="B17255" s="7" t="s">
        <v>192</v>
      </c>
      <c r="C17255" s="7" t="s">
        <v>1311</v>
      </c>
      <c r="D17255" s="7" t="n">
        <v>35</v>
      </c>
      <c r="E17255" s="7" t="n">
        <v>700</v>
      </c>
      <c r="F17255" s="7" t="n">
        <v>6</v>
      </c>
      <c r="G17255" s="7" t="n">
        <v>120</v>
      </c>
    </row>
    <row r="17256" customFormat="false" ht="15" hidden="false" customHeight="false" outlineLevel="0" collapsed="false">
      <c r="A17256" s="7" t="s">
        <v>33</v>
      </c>
      <c r="B17256" s="7" t="s">
        <v>217</v>
      </c>
      <c r="C17256" s="7" t="s">
        <v>1446</v>
      </c>
      <c r="D17256" s="7" t="n">
        <v>8</v>
      </c>
      <c r="E17256" s="7" t="n">
        <v>69.84</v>
      </c>
      <c r="F17256" s="7" t="n">
        <v>4</v>
      </c>
      <c r="G17256" s="7" t="n">
        <v>34.92</v>
      </c>
    </row>
    <row r="17257" customFormat="false" ht="15" hidden="false" customHeight="false" outlineLevel="0" collapsed="false">
      <c r="A17257" s="7" t="s">
        <v>33</v>
      </c>
      <c r="B17257" s="7" t="s">
        <v>124</v>
      </c>
      <c r="C17257" s="7" t="s">
        <v>1449</v>
      </c>
      <c r="D17257" s="7" t="n">
        <v>18</v>
      </c>
      <c r="E17257" s="7" t="n">
        <v>266.4</v>
      </c>
      <c r="F17257" s="7" t="n">
        <v>0</v>
      </c>
      <c r="G17257" s="7" t="n">
        <v>0</v>
      </c>
    </row>
    <row r="17258" customFormat="false" ht="15" hidden="false" customHeight="false" outlineLevel="0" collapsed="false">
      <c r="A17258" s="7" t="s">
        <v>33</v>
      </c>
      <c r="B17258" s="7" t="s">
        <v>120</v>
      </c>
      <c r="C17258" s="7" t="s">
        <v>1451</v>
      </c>
      <c r="D17258" s="7" t="n">
        <v>41</v>
      </c>
      <c r="E17258" s="7" t="n">
        <v>549.4</v>
      </c>
      <c r="F17258" s="7" t="n">
        <v>11</v>
      </c>
      <c r="G17258" s="7" t="n">
        <v>147.4</v>
      </c>
    </row>
    <row r="17259" customFormat="false" ht="15" hidden="false" customHeight="false" outlineLevel="0" collapsed="false">
      <c r="A17259" s="7" t="s">
        <v>33</v>
      </c>
      <c r="B17259" s="7" t="s">
        <v>347</v>
      </c>
      <c r="C17259" s="7" t="s">
        <v>1454</v>
      </c>
      <c r="D17259" s="7" t="n">
        <v>3</v>
      </c>
      <c r="E17259" s="7" t="n">
        <v>48.6</v>
      </c>
      <c r="F17259" s="7" t="n">
        <v>2</v>
      </c>
      <c r="G17259" s="7" t="n">
        <v>32.4</v>
      </c>
    </row>
    <row r="17260" customFormat="false" ht="15" hidden="false" customHeight="false" outlineLevel="0" collapsed="false">
      <c r="A17260" s="7" t="s">
        <v>33</v>
      </c>
      <c r="B17260" s="7" t="s">
        <v>409</v>
      </c>
      <c r="C17260" s="7" t="s">
        <v>1455</v>
      </c>
      <c r="D17260" s="7" t="n">
        <v>0</v>
      </c>
      <c r="E17260" s="7" t="n">
        <v>0</v>
      </c>
      <c r="F17260" s="7" t="n">
        <v>1</v>
      </c>
      <c r="G17260" s="7" t="n">
        <v>15.91</v>
      </c>
    </row>
    <row r="17261" customFormat="false" ht="15" hidden="false" customHeight="false" outlineLevel="0" collapsed="false">
      <c r="A17261" s="7" t="s">
        <v>33</v>
      </c>
      <c r="B17261" s="7" t="s">
        <v>399</v>
      </c>
      <c r="C17261" s="7" t="s">
        <v>1457</v>
      </c>
      <c r="D17261" s="7" t="n">
        <v>4</v>
      </c>
      <c r="E17261" s="7" t="n">
        <v>57.8</v>
      </c>
      <c r="F17261" s="7" t="n">
        <v>0</v>
      </c>
      <c r="G17261" s="7" t="n">
        <v>0</v>
      </c>
    </row>
    <row r="17262" customFormat="false" ht="15" hidden="false" customHeight="false" outlineLevel="0" collapsed="false">
      <c r="A17262" s="7" t="s">
        <v>33</v>
      </c>
      <c r="B17262" s="7" t="s">
        <v>407</v>
      </c>
      <c r="C17262" s="7" t="s">
        <v>1458</v>
      </c>
      <c r="D17262" s="7" t="n">
        <v>2</v>
      </c>
      <c r="E17262" s="7" t="n">
        <v>31.82</v>
      </c>
      <c r="F17262" s="7" t="n">
        <v>0</v>
      </c>
      <c r="G17262" s="7" t="n">
        <v>0</v>
      </c>
    </row>
    <row r="17263" customFormat="false" ht="15" hidden="false" customHeight="false" outlineLevel="0" collapsed="false">
      <c r="A17263" s="7" t="s">
        <v>33</v>
      </c>
      <c r="B17263" s="7" t="s">
        <v>601</v>
      </c>
      <c r="C17263" s="7" t="s">
        <v>1459</v>
      </c>
      <c r="D17263" s="7" t="n">
        <v>2</v>
      </c>
      <c r="E17263" s="7" t="n">
        <v>64.28</v>
      </c>
      <c r="F17263" s="7" t="n">
        <v>0</v>
      </c>
      <c r="G17263" s="7" t="n">
        <v>0</v>
      </c>
    </row>
    <row r="17264" customFormat="false" ht="15" hidden="false" customHeight="false" outlineLevel="0" collapsed="false">
      <c r="A17264" s="7" t="s">
        <v>33</v>
      </c>
      <c r="B17264" s="7" t="s">
        <v>197</v>
      </c>
      <c r="C17264" s="7" t="s">
        <v>1461</v>
      </c>
      <c r="D17264" s="7" t="n">
        <v>49</v>
      </c>
      <c r="E17264" s="7" t="n">
        <v>509.6</v>
      </c>
      <c r="F17264" s="7" t="n">
        <v>10</v>
      </c>
      <c r="G17264" s="7" t="n">
        <v>104</v>
      </c>
    </row>
    <row r="17265" customFormat="false" ht="15" hidden="false" customHeight="false" outlineLevel="0" collapsed="false">
      <c r="A17265" s="7" t="s">
        <v>33</v>
      </c>
      <c r="B17265" s="7" t="s">
        <v>304</v>
      </c>
      <c r="C17265" s="7" t="s">
        <v>1462</v>
      </c>
      <c r="D17265" s="7" t="n">
        <v>5</v>
      </c>
      <c r="E17265" s="7" t="n">
        <v>108</v>
      </c>
      <c r="F17265" s="7" t="n">
        <v>0</v>
      </c>
      <c r="G17265" s="7" t="n">
        <v>0</v>
      </c>
    </row>
    <row r="17266" customFormat="false" ht="15" hidden="false" customHeight="false" outlineLevel="0" collapsed="false">
      <c r="A17266" s="7" t="s">
        <v>33</v>
      </c>
      <c r="B17266" s="7" t="s">
        <v>261</v>
      </c>
      <c r="C17266" s="7" t="s">
        <v>1463</v>
      </c>
      <c r="D17266" s="7" t="n">
        <v>23</v>
      </c>
      <c r="E17266" s="7" t="n">
        <v>412.85</v>
      </c>
      <c r="F17266" s="7" t="n">
        <v>2</v>
      </c>
      <c r="G17266" s="7" t="n">
        <v>35.9</v>
      </c>
    </row>
    <row r="17267" customFormat="false" ht="15" hidden="false" customHeight="false" outlineLevel="0" collapsed="false">
      <c r="A17267" s="7" t="s">
        <v>33</v>
      </c>
      <c r="B17267" s="7" t="s">
        <v>357</v>
      </c>
      <c r="C17267" s="7" t="s">
        <v>1465</v>
      </c>
      <c r="D17267" s="7" t="n">
        <v>31</v>
      </c>
      <c r="E17267" s="7" t="n">
        <v>180.11</v>
      </c>
      <c r="F17267" s="7" t="n">
        <v>0</v>
      </c>
      <c r="G17267" s="7" t="n">
        <v>0</v>
      </c>
    </row>
    <row r="17268" customFormat="false" ht="15" hidden="false" customHeight="false" outlineLevel="0" collapsed="false">
      <c r="A17268" s="7" t="s">
        <v>33</v>
      </c>
      <c r="B17268" s="7" t="s">
        <v>390</v>
      </c>
      <c r="C17268" s="7" t="s">
        <v>1466</v>
      </c>
      <c r="D17268" s="7" t="n">
        <v>9</v>
      </c>
      <c r="E17268" s="7" t="n">
        <v>61.2</v>
      </c>
      <c r="F17268" s="7" t="n">
        <v>2</v>
      </c>
      <c r="G17268" s="7" t="n">
        <v>13.6</v>
      </c>
    </row>
    <row r="17269" customFormat="false" ht="15" hidden="false" customHeight="false" outlineLevel="0" collapsed="false">
      <c r="A17269" s="7" t="s">
        <v>33</v>
      </c>
      <c r="B17269" s="7" t="s">
        <v>909</v>
      </c>
      <c r="C17269" s="7" t="s">
        <v>1573</v>
      </c>
      <c r="D17269" s="7" t="n">
        <v>2</v>
      </c>
      <c r="E17269" s="7" t="n">
        <v>33.2</v>
      </c>
      <c r="F17269" s="7" t="n">
        <v>1</v>
      </c>
      <c r="G17269" s="7" t="n">
        <v>16.6</v>
      </c>
    </row>
    <row r="17270" customFormat="false" ht="15" hidden="false" customHeight="false" outlineLevel="0" collapsed="false">
      <c r="A17270" s="7" t="s">
        <v>33</v>
      </c>
      <c r="B17270" s="7" t="s">
        <v>868</v>
      </c>
      <c r="C17270" s="7" t="s">
        <v>1573</v>
      </c>
      <c r="D17270" s="7" t="n">
        <v>2</v>
      </c>
      <c r="E17270" s="7" t="n">
        <v>37</v>
      </c>
      <c r="F17270" s="7" t="n">
        <v>6</v>
      </c>
      <c r="G17270" s="7" t="n">
        <v>111</v>
      </c>
    </row>
    <row r="17271" customFormat="false" ht="15" hidden="false" customHeight="false" outlineLevel="0" collapsed="false">
      <c r="A17271" s="7" t="s">
        <v>33</v>
      </c>
      <c r="B17271" s="7" t="s">
        <v>910</v>
      </c>
      <c r="C17271" s="7" t="s">
        <v>1574</v>
      </c>
      <c r="D17271" s="7" t="n">
        <v>15</v>
      </c>
      <c r="E17271" s="7" t="n">
        <v>375</v>
      </c>
      <c r="F17271" s="7" t="n">
        <v>2</v>
      </c>
      <c r="G17271" s="7" t="n">
        <v>50</v>
      </c>
    </row>
    <row r="17272" customFormat="false" ht="15" hidden="false" customHeight="false" outlineLevel="0" collapsed="false">
      <c r="A17272" s="7" t="s">
        <v>33</v>
      </c>
      <c r="B17272" s="7" t="s">
        <v>889</v>
      </c>
      <c r="C17272" s="7" t="s">
        <v>1439</v>
      </c>
      <c r="D17272" s="7" t="n">
        <v>2</v>
      </c>
      <c r="E17272" s="7" t="n">
        <v>42</v>
      </c>
      <c r="F17272" s="7" t="n">
        <v>4</v>
      </c>
      <c r="G17272" s="7" t="n">
        <v>84</v>
      </c>
    </row>
    <row r="17273" customFormat="false" ht="15" hidden="false" customHeight="false" outlineLevel="0" collapsed="false">
      <c r="A17273" s="7" t="s">
        <v>33</v>
      </c>
      <c r="B17273" s="7" t="s">
        <v>894</v>
      </c>
      <c r="C17273" s="7" t="s">
        <v>1575</v>
      </c>
      <c r="D17273" s="7" t="n">
        <v>2</v>
      </c>
      <c r="E17273" s="7" t="n">
        <v>107</v>
      </c>
      <c r="F17273" s="7" t="n">
        <v>5</v>
      </c>
      <c r="G17273" s="7" t="n">
        <v>267.5</v>
      </c>
    </row>
    <row r="17274" customFormat="false" ht="15" hidden="false" customHeight="false" outlineLevel="0" collapsed="false">
      <c r="A17274" s="7" t="s">
        <v>33</v>
      </c>
      <c r="B17274" s="7" t="s">
        <v>899</v>
      </c>
      <c r="C17274" s="7" t="s">
        <v>1429</v>
      </c>
      <c r="D17274" s="7" t="n">
        <v>2</v>
      </c>
      <c r="E17274" s="7" t="n">
        <v>41.6</v>
      </c>
      <c r="F17274" s="7" t="n">
        <v>1</v>
      </c>
      <c r="G17274" s="7" t="n">
        <v>20.8</v>
      </c>
    </row>
    <row r="17275" customFormat="false" ht="15" hidden="false" customHeight="false" outlineLevel="0" collapsed="false">
      <c r="A17275" s="7" t="s">
        <v>33</v>
      </c>
      <c r="B17275" s="7" t="s">
        <v>514</v>
      </c>
      <c r="C17275" s="7" t="s">
        <v>1483</v>
      </c>
      <c r="D17275" s="7" t="n">
        <v>1</v>
      </c>
      <c r="E17275" s="7" t="n">
        <v>94.1</v>
      </c>
      <c r="F17275" s="7" t="n">
        <v>0</v>
      </c>
      <c r="G17275" s="7" t="n">
        <v>0</v>
      </c>
    </row>
    <row r="17276" customFormat="false" ht="15" hidden="false" customHeight="false" outlineLevel="0" collapsed="false">
      <c r="A17276" s="7" t="s">
        <v>33</v>
      </c>
      <c r="B17276" s="7" t="s">
        <v>462</v>
      </c>
      <c r="C17276" s="7" t="s">
        <v>1483</v>
      </c>
      <c r="D17276" s="7" t="n">
        <v>1</v>
      </c>
      <c r="E17276" s="7" t="n">
        <v>94.1</v>
      </c>
      <c r="F17276" s="7" t="n">
        <v>0</v>
      </c>
      <c r="G17276" s="7" t="n">
        <v>0</v>
      </c>
    </row>
    <row r="17277" customFormat="false" ht="15" hidden="false" customHeight="false" outlineLevel="0" collapsed="false">
      <c r="A17277" s="7" t="s">
        <v>33</v>
      </c>
      <c r="B17277" s="7" t="s">
        <v>705</v>
      </c>
      <c r="C17277" s="7" t="s">
        <v>1483</v>
      </c>
      <c r="D17277" s="7" t="n">
        <v>1</v>
      </c>
      <c r="E17277" s="7" t="n">
        <v>94.1</v>
      </c>
      <c r="F17277" s="7" t="n">
        <v>0</v>
      </c>
      <c r="G17277" s="7" t="n">
        <v>0</v>
      </c>
    </row>
    <row r="17278" customFormat="false" ht="15" hidden="false" customHeight="false" outlineLevel="0" collapsed="false">
      <c r="A17278" s="7" t="s">
        <v>33</v>
      </c>
      <c r="B17278" s="7" t="s">
        <v>194</v>
      </c>
      <c r="C17278" s="7" t="s">
        <v>1269</v>
      </c>
      <c r="D17278" s="7" t="n">
        <v>4</v>
      </c>
      <c r="E17278" s="7" t="n">
        <v>260</v>
      </c>
      <c r="F17278" s="7" t="n">
        <v>1</v>
      </c>
      <c r="G17278" s="7" t="n">
        <v>65</v>
      </c>
    </row>
    <row r="17279" customFormat="false" ht="15" hidden="false" customHeight="false" outlineLevel="0" collapsed="false">
      <c r="A17279" s="7" t="s">
        <v>33</v>
      </c>
      <c r="B17279" s="7" t="s">
        <v>235</v>
      </c>
      <c r="C17279" s="7" t="s">
        <v>1269</v>
      </c>
      <c r="D17279" s="7" t="n">
        <v>1</v>
      </c>
      <c r="E17279" s="7" t="n">
        <v>65</v>
      </c>
      <c r="F17279" s="7" t="n">
        <v>0</v>
      </c>
      <c r="G17279" s="7" t="n">
        <v>0</v>
      </c>
    </row>
    <row r="17280" customFormat="false" ht="15" hidden="false" customHeight="false" outlineLevel="0" collapsed="false">
      <c r="A17280" s="7" t="s">
        <v>33</v>
      </c>
      <c r="B17280" s="7" t="s">
        <v>207</v>
      </c>
      <c r="C17280" s="7" t="s">
        <v>1269</v>
      </c>
      <c r="D17280" s="7" t="n">
        <v>8</v>
      </c>
      <c r="E17280" s="7" t="n">
        <v>520</v>
      </c>
      <c r="F17280" s="7" t="n">
        <v>0</v>
      </c>
      <c r="G17280" s="7" t="n">
        <v>0</v>
      </c>
    </row>
    <row r="17281" customFormat="false" ht="15" hidden="false" customHeight="false" outlineLevel="0" collapsed="false">
      <c r="A17281" s="7" t="s">
        <v>33</v>
      </c>
      <c r="B17281" s="7" t="s">
        <v>86</v>
      </c>
      <c r="C17281" s="7" t="s">
        <v>1271</v>
      </c>
      <c r="D17281" s="7" t="n">
        <v>12</v>
      </c>
      <c r="E17281" s="7" t="n">
        <v>780</v>
      </c>
      <c r="F17281" s="7" t="n">
        <v>-1</v>
      </c>
      <c r="G17281" s="7" t="n">
        <v>-65</v>
      </c>
    </row>
    <row r="17282" customFormat="false" ht="15" hidden="false" customHeight="false" outlineLevel="0" collapsed="false">
      <c r="A17282" s="7" t="s">
        <v>33</v>
      </c>
      <c r="B17282" s="7" t="s">
        <v>98</v>
      </c>
      <c r="C17282" s="7" t="s">
        <v>1271</v>
      </c>
      <c r="D17282" s="7" t="n">
        <v>3</v>
      </c>
      <c r="E17282" s="7" t="n">
        <v>195</v>
      </c>
      <c r="F17282" s="7" t="n">
        <v>1</v>
      </c>
      <c r="G17282" s="7" t="n">
        <v>65</v>
      </c>
    </row>
    <row r="17283" customFormat="false" ht="15" hidden="false" customHeight="false" outlineLevel="0" collapsed="false">
      <c r="A17283" s="7" t="s">
        <v>33</v>
      </c>
      <c r="B17283" s="7" t="s">
        <v>182</v>
      </c>
      <c r="C17283" s="7" t="s">
        <v>1271</v>
      </c>
      <c r="D17283" s="7" t="n">
        <v>3</v>
      </c>
      <c r="E17283" s="7" t="n">
        <v>195</v>
      </c>
      <c r="F17283" s="7" t="n">
        <v>0</v>
      </c>
      <c r="G17283" s="7" t="n">
        <v>0</v>
      </c>
    </row>
    <row r="17284" customFormat="false" ht="15" hidden="false" customHeight="false" outlineLevel="0" collapsed="false">
      <c r="A17284" s="7" t="s">
        <v>33</v>
      </c>
      <c r="B17284" s="7" t="s">
        <v>88</v>
      </c>
      <c r="C17284" s="7" t="s">
        <v>1271</v>
      </c>
      <c r="D17284" s="7" t="n">
        <v>2</v>
      </c>
      <c r="E17284" s="7" t="n">
        <v>130</v>
      </c>
      <c r="F17284" s="7" t="n">
        <v>0</v>
      </c>
      <c r="G17284" s="7" t="n">
        <v>0</v>
      </c>
    </row>
    <row r="17285" customFormat="false" ht="15" hidden="false" customHeight="false" outlineLevel="0" collapsed="false">
      <c r="A17285" s="7" t="s">
        <v>33</v>
      </c>
      <c r="B17285" s="7" t="s">
        <v>395</v>
      </c>
      <c r="C17285" s="7" t="s">
        <v>1273</v>
      </c>
      <c r="D17285" s="7" t="n">
        <v>2</v>
      </c>
      <c r="E17285" s="7" t="n">
        <v>351</v>
      </c>
      <c r="F17285" s="7" t="n">
        <v>0</v>
      </c>
      <c r="G17285" s="7" t="n">
        <v>0</v>
      </c>
    </row>
    <row r="17286" customFormat="false" ht="15" hidden="false" customHeight="false" outlineLevel="0" collapsed="false">
      <c r="A17286" s="7" t="s">
        <v>33</v>
      </c>
      <c r="B17286" s="7" t="s">
        <v>632</v>
      </c>
      <c r="C17286" s="7" t="s">
        <v>1273</v>
      </c>
      <c r="D17286" s="7" t="n">
        <v>4</v>
      </c>
      <c r="E17286" s="7" t="n">
        <v>702</v>
      </c>
      <c r="F17286" s="7" t="n">
        <v>-1</v>
      </c>
      <c r="G17286" s="7" t="n">
        <v>-175.5</v>
      </c>
    </row>
    <row r="17287" customFormat="false" ht="15" hidden="false" customHeight="false" outlineLevel="0" collapsed="false">
      <c r="A17287" s="7" t="s">
        <v>33</v>
      </c>
      <c r="B17287" s="7" t="s">
        <v>151</v>
      </c>
      <c r="C17287" s="7" t="s">
        <v>1276</v>
      </c>
      <c r="D17287" s="7" t="n">
        <v>2</v>
      </c>
      <c r="E17287" s="7" t="n">
        <v>144.68</v>
      </c>
      <c r="F17287" s="7" t="n">
        <v>2</v>
      </c>
      <c r="G17287" s="7" t="n">
        <v>144.68</v>
      </c>
    </row>
    <row r="17288" customFormat="false" ht="15" hidden="false" customHeight="false" outlineLevel="0" collapsed="false">
      <c r="A17288" s="7" t="s">
        <v>33</v>
      </c>
      <c r="B17288" s="7" t="s">
        <v>172</v>
      </c>
      <c r="C17288" s="7" t="s">
        <v>1276</v>
      </c>
      <c r="D17288" s="7" t="n">
        <v>3</v>
      </c>
      <c r="E17288" s="7" t="n">
        <v>217.02</v>
      </c>
      <c r="F17288" s="7" t="n">
        <v>0</v>
      </c>
      <c r="G17288" s="7" t="n">
        <v>0</v>
      </c>
    </row>
    <row r="17289" customFormat="false" ht="15" hidden="false" customHeight="false" outlineLevel="0" collapsed="false">
      <c r="A17289" s="7" t="s">
        <v>33</v>
      </c>
      <c r="B17289" s="7" t="s">
        <v>157</v>
      </c>
      <c r="C17289" s="7" t="s">
        <v>1276</v>
      </c>
      <c r="D17289" s="7" t="n">
        <v>0</v>
      </c>
      <c r="E17289" s="7" t="n">
        <v>0</v>
      </c>
      <c r="F17289" s="7" t="n">
        <v>2</v>
      </c>
      <c r="G17289" s="7" t="n">
        <v>144.68</v>
      </c>
    </row>
    <row r="17290" customFormat="false" ht="15" hidden="false" customHeight="false" outlineLevel="0" collapsed="false">
      <c r="A17290" s="7" t="s">
        <v>33</v>
      </c>
      <c r="B17290" s="7" t="s">
        <v>258</v>
      </c>
      <c r="C17290" s="7" t="s">
        <v>1276</v>
      </c>
      <c r="D17290" s="7" t="n">
        <v>1</v>
      </c>
      <c r="E17290" s="7" t="n">
        <v>72.34</v>
      </c>
      <c r="F17290" s="7" t="n">
        <v>0</v>
      </c>
      <c r="G17290" s="7" t="n">
        <v>0</v>
      </c>
    </row>
    <row r="17291" customFormat="false" ht="15" hidden="false" customHeight="false" outlineLevel="0" collapsed="false">
      <c r="A17291" s="7" t="s">
        <v>33</v>
      </c>
      <c r="B17291" s="7" t="s">
        <v>106</v>
      </c>
      <c r="C17291" s="7" t="s">
        <v>1291</v>
      </c>
      <c r="D17291" s="7" t="n">
        <v>4</v>
      </c>
      <c r="E17291" s="7" t="n">
        <v>97.72</v>
      </c>
      <c r="F17291" s="7" t="n">
        <v>1</v>
      </c>
      <c r="G17291" s="7" t="n">
        <v>24.43</v>
      </c>
    </row>
    <row r="17292" customFormat="false" ht="15" hidden="false" customHeight="false" outlineLevel="0" collapsed="false">
      <c r="A17292" s="7" t="s">
        <v>33</v>
      </c>
      <c r="B17292" s="7" t="s">
        <v>96</v>
      </c>
      <c r="C17292" s="7" t="s">
        <v>1291</v>
      </c>
      <c r="D17292" s="7" t="n">
        <v>10</v>
      </c>
      <c r="E17292" s="7" t="n">
        <v>244.3</v>
      </c>
      <c r="F17292" s="7" t="n">
        <v>2</v>
      </c>
      <c r="G17292" s="7" t="n">
        <v>48.86</v>
      </c>
    </row>
    <row r="17293" customFormat="false" ht="15" hidden="false" customHeight="false" outlineLevel="0" collapsed="false">
      <c r="A17293" s="7" t="s">
        <v>33</v>
      </c>
      <c r="B17293" s="7" t="s">
        <v>110</v>
      </c>
      <c r="C17293" s="7" t="s">
        <v>1291</v>
      </c>
      <c r="D17293" s="7" t="n">
        <v>2</v>
      </c>
      <c r="E17293" s="7" t="n">
        <v>48.86</v>
      </c>
      <c r="F17293" s="7" t="n">
        <v>0</v>
      </c>
      <c r="G17293" s="7" t="n">
        <v>0</v>
      </c>
    </row>
    <row r="17294" customFormat="false" ht="15" hidden="false" customHeight="false" outlineLevel="0" collapsed="false">
      <c r="A17294" s="7" t="s">
        <v>33</v>
      </c>
      <c r="B17294" s="7" t="s">
        <v>173</v>
      </c>
      <c r="C17294" s="7" t="s">
        <v>1291</v>
      </c>
      <c r="D17294" s="7" t="n">
        <v>2</v>
      </c>
      <c r="E17294" s="7" t="n">
        <v>48.86</v>
      </c>
      <c r="F17294" s="7" t="n">
        <v>0</v>
      </c>
      <c r="G17294" s="7" t="n">
        <v>0</v>
      </c>
    </row>
    <row r="17295" customFormat="false" ht="15" hidden="false" customHeight="false" outlineLevel="0" collapsed="false">
      <c r="A17295" s="7" t="s">
        <v>33</v>
      </c>
      <c r="B17295" s="7" t="s">
        <v>371</v>
      </c>
      <c r="C17295" s="7" t="s">
        <v>1296</v>
      </c>
      <c r="D17295" s="7" t="n">
        <v>6</v>
      </c>
      <c r="E17295" s="7" t="n">
        <v>66</v>
      </c>
      <c r="F17295" s="7" t="n">
        <v>0</v>
      </c>
      <c r="G17295" s="7" t="n">
        <v>0</v>
      </c>
    </row>
    <row r="17296" customFormat="false" ht="15" hidden="false" customHeight="false" outlineLevel="0" collapsed="false">
      <c r="A17296" s="7" t="s">
        <v>33</v>
      </c>
      <c r="B17296" s="7" t="s">
        <v>393</v>
      </c>
      <c r="C17296" s="7" t="s">
        <v>1297</v>
      </c>
      <c r="D17296" s="7" t="n">
        <v>6</v>
      </c>
      <c r="E17296" s="7" t="n">
        <v>66</v>
      </c>
      <c r="F17296" s="7" t="n">
        <v>0</v>
      </c>
      <c r="G17296" s="7" t="n">
        <v>0</v>
      </c>
    </row>
    <row r="17297" customFormat="false" ht="15" hidden="false" customHeight="false" outlineLevel="0" collapsed="false">
      <c r="A17297" s="7" t="s">
        <v>33</v>
      </c>
      <c r="B17297" s="7" t="s">
        <v>83</v>
      </c>
      <c r="C17297" s="7" t="s">
        <v>1303</v>
      </c>
      <c r="D17297" s="7" t="n">
        <v>1</v>
      </c>
      <c r="E17297" s="7" t="n">
        <v>45.5</v>
      </c>
      <c r="F17297" s="7" t="n">
        <v>6</v>
      </c>
      <c r="G17297" s="7" t="n">
        <v>273</v>
      </c>
    </row>
    <row r="17298" customFormat="false" ht="15" hidden="false" customHeight="false" outlineLevel="0" collapsed="false">
      <c r="A17298" s="7" t="s">
        <v>33</v>
      </c>
      <c r="B17298" s="7" t="s">
        <v>187</v>
      </c>
      <c r="C17298" s="7" t="s">
        <v>1309</v>
      </c>
      <c r="D17298" s="7" t="n">
        <v>2</v>
      </c>
      <c r="E17298" s="7" t="n">
        <v>155.6</v>
      </c>
      <c r="F17298" s="7" t="n">
        <v>1</v>
      </c>
      <c r="G17298" s="7" t="n">
        <v>77.8</v>
      </c>
    </row>
    <row r="17299" customFormat="false" ht="15" hidden="false" customHeight="false" outlineLevel="0" collapsed="false">
      <c r="A17299" s="7" t="s">
        <v>33</v>
      </c>
      <c r="B17299" s="7" t="s">
        <v>135</v>
      </c>
      <c r="C17299" s="7" t="s">
        <v>1316</v>
      </c>
      <c r="D17299" s="7" t="n">
        <v>16</v>
      </c>
      <c r="E17299" s="7" t="n">
        <v>755.68</v>
      </c>
      <c r="F17299" s="7" t="n">
        <v>1</v>
      </c>
      <c r="G17299" s="7" t="n">
        <v>47.23</v>
      </c>
    </row>
    <row r="17300" customFormat="false" ht="15" hidden="false" customHeight="false" outlineLevel="0" collapsed="false">
      <c r="A17300" s="7" t="s">
        <v>33</v>
      </c>
      <c r="B17300" s="7" t="s">
        <v>193</v>
      </c>
      <c r="C17300" s="7" t="s">
        <v>1316</v>
      </c>
      <c r="D17300" s="7" t="n">
        <v>11</v>
      </c>
      <c r="E17300" s="7" t="n">
        <v>519.53</v>
      </c>
      <c r="F17300" s="7" t="n">
        <v>-2</v>
      </c>
      <c r="G17300" s="7" t="n">
        <v>-94.46</v>
      </c>
    </row>
    <row r="17301" customFormat="false" ht="15" hidden="false" customHeight="false" outlineLevel="0" collapsed="false">
      <c r="A17301" s="7" t="s">
        <v>33</v>
      </c>
      <c r="B17301" s="7" t="s">
        <v>144</v>
      </c>
      <c r="C17301" s="7" t="s">
        <v>1320</v>
      </c>
      <c r="D17301" s="7" t="n">
        <v>4</v>
      </c>
      <c r="E17301" s="7" t="n">
        <v>253.08</v>
      </c>
      <c r="F17301" s="7" t="n">
        <v>1</v>
      </c>
      <c r="G17301" s="7" t="n">
        <v>63.27</v>
      </c>
    </row>
    <row r="17302" customFormat="false" ht="15" hidden="false" customHeight="false" outlineLevel="0" collapsed="false">
      <c r="A17302" s="7" t="s">
        <v>33</v>
      </c>
      <c r="B17302" s="7" t="s">
        <v>138</v>
      </c>
      <c r="C17302" s="7" t="s">
        <v>1320</v>
      </c>
      <c r="D17302" s="7" t="n">
        <v>0</v>
      </c>
      <c r="E17302" s="7" t="n">
        <v>0</v>
      </c>
      <c r="F17302" s="7" t="n">
        <v>2</v>
      </c>
      <c r="G17302" s="7" t="n">
        <v>126.54</v>
      </c>
    </row>
    <row r="17303" customFormat="false" ht="15" hidden="false" customHeight="false" outlineLevel="0" collapsed="false">
      <c r="A17303" s="7" t="s">
        <v>33</v>
      </c>
      <c r="B17303" s="7" t="s">
        <v>166</v>
      </c>
      <c r="C17303" s="7" t="s">
        <v>1320</v>
      </c>
      <c r="D17303" s="7" t="n">
        <v>3</v>
      </c>
      <c r="E17303" s="7" t="n">
        <v>189.81</v>
      </c>
      <c r="F17303" s="7" t="n">
        <v>0</v>
      </c>
      <c r="G17303" s="7" t="n">
        <v>0</v>
      </c>
    </row>
    <row r="17304" customFormat="false" ht="15" hidden="false" customHeight="false" outlineLevel="0" collapsed="false">
      <c r="A17304" s="7" t="s">
        <v>33</v>
      </c>
      <c r="B17304" s="7" t="s">
        <v>132</v>
      </c>
      <c r="C17304" s="7" t="s">
        <v>1322</v>
      </c>
      <c r="D17304" s="7" t="n">
        <v>8</v>
      </c>
      <c r="E17304" s="7" t="n">
        <v>78.56</v>
      </c>
      <c r="F17304" s="7" t="n">
        <v>0</v>
      </c>
      <c r="G17304" s="7" t="n">
        <v>0</v>
      </c>
    </row>
    <row r="17305" customFormat="false" ht="15" hidden="false" customHeight="false" outlineLevel="0" collapsed="false">
      <c r="A17305" s="7" t="s">
        <v>33</v>
      </c>
      <c r="B17305" s="7" t="s">
        <v>291</v>
      </c>
      <c r="C17305" s="7" t="s">
        <v>1323</v>
      </c>
      <c r="D17305" s="7" t="n">
        <v>2</v>
      </c>
      <c r="E17305" s="7" t="n">
        <v>28.56</v>
      </c>
      <c r="F17305" s="7" t="n">
        <v>0</v>
      </c>
      <c r="G17305" s="7" t="n">
        <v>0</v>
      </c>
    </row>
    <row r="17306" customFormat="false" ht="15" hidden="false" customHeight="false" outlineLevel="0" collapsed="false">
      <c r="A17306" s="7" t="s">
        <v>33</v>
      </c>
      <c r="B17306" s="7" t="s">
        <v>168</v>
      </c>
      <c r="C17306" s="7" t="s">
        <v>1326</v>
      </c>
      <c r="D17306" s="7" t="n">
        <v>6</v>
      </c>
      <c r="E17306" s="7" t="n">
        <v>76.92</v>
      </c>
      <c r="F17306" s="7" t="n">
        <v>0</v>
      </c>
      <c r="G17306" s="7" t="n">
        <v>0</v>
      </c>
    </row>
    <row r="17307" customFormat="false" ht="15" hidden="false" customHeight="false" outlineLevel="0" collapsed="false">
      <c r="A17307" s="7" t="s">
        <v>33</v>
      </c>
      <c r="B17307" s="7" t="s">
        <v>113</v>
      </c>
      <c r="C17307" s="7" t="s">
        <v>1330</v>
      </c>
      <c r="D17307" s="7" t="n">
        <v>4</v>
      </c>
      <c r="E17307" s="7" t="n">
        <v>115.72</v>
      </c>
      <c r="F17307" s="7" t="n">
        <v>0</v>
      </c>
      <c r="G17307" s="7" t="n">
        <v>0</v>
      </c>
    </row>
    <row r="17308" customFormat="false" ht="15" hidden="false" customHeight="false" outlineLevel="0" collapsed="false">
      <c r="A17308" s="7" t="s">
        <v>33</v>
      </c>
      <c r="B17308" s="7" t="s">
        <v>111</v>
      </c>
      <c r="C17308" s="7" t="s">
        <v>1330</v>
      </c>
      <c r="D17308" s="7" t="n">
        <v>5</v>
      </c>
      <c r="E17308" s="7" t="n">
        <v>144.65</v>
      </c>
      <c r="F17308" s="7" t="n">
        <v>2</v>
      </c>
      <c r="G17308" s="7" t="n">
        <v>57.86</v>
      </c>
    </row>
    <row r="17309" customFormat="false" ht="15" hidden="false" customHeight="false" outlineLevel="0" collapsed="false">
      <c r="A17309" s="7" t="s">
        <v>33</v>
      </c>
      <c r="B17309" s="7" t="s">
        <v>149</v>
      </c>
      <c r="C17309" s="7" t="s">
        <v>1330</v>
      </c>
      <c r="D17309" s="7" t="n">
        <v>3</v>
      </c>
      <c r="E17309" s="7" t="n">
        <v>86.79</v>
      </c>
      <c r="F17309" s="7" t="n">
        <v>0</v>
      </c>
      <c r="G17309" s="7" t="n">
        <v>0</v>
      </c>
    </row>
    <row r="17310" customFormat="false" ht="15" hidden="false" customHeight="false" outlineLevel="0" collapsed="false">
      <c r="A17310" s="7" t="s">
        <v>33</v>
      </c>
      <c r="B17310" s="7" t="s">
        <v>153</v>
      </c>
      <c r="C17310" s="7" t="s">
        <v>1330</v>
      </c>
      <c r="D17310" s="7" t="n">
        <v>4</v>
      </c>
      <c r="E17310" s="7" t="n">
        <v>115.72</v>
      </c>
      <c r="F17310" s="7" t="n">
        <v>0</v>
      </c>
      <c r="G17310" s="7" t="n">
        <v>0</v>
      </c>
    </row>
    <row r="17311" customFormat="false" ht="15" hidden="false" customHeight="false" outlineLevel="0" collapsed="false">
      <c r="A17311" s="7" t="s">
        <v>33</v>
      </c>
      <c r="B17311" s="7" t="s">
        <v>222</v>
      </c>
      <c r="C17311" s="7" t="s">
        <v>1331</v>
      </c>
      <c r="D17311" s="7" t="n">
        <v>2</v>
      </c>
      <c r="E17311" s="7" t="n">
        <v>84.34</v>
      </c>
      <c r="F17311" s="7" t="n">
        <v>1</v>
      </c>
      <c r="G17311" s="7" t="n">
        <v>42.17</v>
      </c>
    </row>
    <row r="17312" customFormat="false" ht="15" hidden="false" customHeight="false" outlineLevel="0" collapsed="false">
      <c r="A17312" s="7" t="s">
        <v>33</v>
      </c>
      <c r="B17312" s="7" t="s">
        <v>225</v>
      </c>
      <c r="C17312" s="7" t="s">
        <v>1331</v>
      </c>
      <c r="D17312" s="7" t="n">
        <v>3</v>
      </c>
      <c r="E17312" s="7" t="n">
        <v>126.51</v>
      </c>
      <c r="F17312" s="7" t="n">
        <v>0</v>
      </c>
      <c r="G17312" s="7" t="n">
        <v>0</v>
      </c>
    </row>
    <row r="17313" customFormat="false" ht="15" hidden="false" customHeight="false" outlineLevel="0" collapsed="false">
      <c r="A17313" s="7" t="s">
        <v>33</v>
      </c>
      <c r="B17313" s="7" t="s">
        <v>248</v>
      </c>
      <c r="C17313" s="7" t="s">
        <v>1331</v>
      </c>
      <c r="D17313" s="7" t="n">
        <v>3</v>
      </c>
      <c r="E17313" s="7" t="n">
        <v>126.51</v>
      </c>
      <c r="F17313" s="7" t="n">
        <v>0</v>
      </c>
      <c r="G17313" s="7" t="n">
        <v>0</v>
      </c>
    </row>
    <row r="17314" customFormat="false" ht="15" hidden="false" customHeight="false" outlineLevel="0" collapsed="false">
      <c r="A17314" s="7" t="s">
        <v>33</v>
      </c>
      <c r="B17314" s="7" t="s">
        <v>499</v>
      </c>
      <c r="C17314" s="7" t="s">
        <v>1331</v>
      </c>
      <c r="D17314" s="7" t="n">
        <v>2</v>
      </c>
      <c r="E17314" s="7" t="n">
        <v>84.34</v>
      </c>
      <c r="F17314" s="7" t="n">
        <v>0</v>
      </c>
      <c r="G17314" s="7" t="n">
        <v>0</v>
      </c>
    </row>
    <row r="17315" customFormat="false" ht="15" hidden="false" customHeight="false" outlineLevel="0" collapsed="false">
      <c r="A17315" s="7" t="s">
        <v>33</v>
      </c>
      <c r="B17315" s="7" t="s">
        <v>141</v>
      </c>
      <c r="C17315" s="7" t="s">
        <v>1334</v>
      </c>
      <c r="D17315" s="7" t="n">
        <v>4</v>
      </c>
      <c r="E17315" s="7" t="n">
        <v>68</v>
      </c>
      <c r="F17315" s="7" t="n">
        <v>3</v>
      </c>
      <c r="G17315" s="7" t="n">
        <v>51</v>
      </c>
    </row>
    <row r="17316" customFormat="false" ht="15" hidden="false" customHeight="false" outlineLevel="0" collapsed="false">
      <c r="A17316" s="7" t="s">
        <v>33</v>
      </c>
      <c r="B17316" s="7" t="s">
        <v>125</v>
      </c>
      <c r="C17316" s="7" t="s">
        <v>1334</v>
      </c>
      <c r="D17316" s="7" t="n">
        <v>0</v>
      </c>
      <c r="E17316" s="7" t="n">
        <v>0</v>
      </c>
      <c r="F17316" s="7" t="n">
        <v>4</v>
      </c>
      <c r="G17316" s="7" t="n">
        <v>68</v>
      </c>
    </row>
    <row r="17317" customFormat="false" ht="15" hidden="false" customHeight="false" outlineLevel="0" collapsed="false">
      <c r="A17317" s="7" t="s">
        <v>33</v>
      </c>
      <c r="B17317" s="7" t="s">
        <v>177</v>
      </c>
      <c r="C17317" s="7" t="s">
        <v>1334</v>
      </c>
      <c r="D17317" s="7" t="n">
        <v>3</v>
      </c>
      <c r="E17317" s="7" t="n">
        <v>51</v>
      </c>
      <c r="F17317" s="7" t="n">
        <v>0</v>
      </c>
      <c r="G17317" s="7" t="n">
        <v>0</v>
      </c>
    </row>
    <row r="17318" customFormat="false" ht="15" hidden="false" customHeight="false" outlineLevel="0" collapsed="false">
      <c r="A17318" s="7" t="s">
        <v>33</v>
      </c>
      <c r="B17318" s="7" t="s">
        <v>310</v>
      </c>
      <c r="C17318" s="7" t="s">
        <v>1334</v>
      </c>
      <c r="D17318" s="7" t="n">
        <v>3</v>
      </c>
      <c r="E17318" s="7" t="n">
        <v>51</v>
      </c>
      <c r="F17318" s="7" t="n">
        <v>0</v>
      </c>
      <c r="G17318" s="7" t="n">
        <v>0</v>
      </c>
    </row>
    <row r="17319" customFormat="false" ht="15" hidden="false" customHeight="false" outlineLevel="0" collapsed="false">
      <c r="A17319" s="7" t="s">
        <v>33</v>
      </c>
      <c r="B17319" s="7" t="s">
        <v>121</v>
      </c>
      <c r="C17319" s="7" t="s">
        <v>1339</v>
      </c>
      <c r="D17319" s="7" t="n">
        <v>6</v>
      </c>
      <c r="E17319" s="7" t="n">
        <v>247.2</v>
      </c>
      <c r="F17319" s="7" t="n">
        <v>0</v>
      </c>
      <c r="G17319" s="7" t="n">
        <v>0</v>
      </c>
    </row>
    <row r="17320" customFormat="false" ht="15" hidden="false" customHeight="false" outlineLevel="0" collapsed="false">
      <c r="A17320" s="7" t="s">
        <v>33</v>
      </c>
      <c r="B17320" s="7" t="s">
        <v>123</v>
      </c>
      <c r="C17320" s="7" t="s">
        <v>1340</v>
      </c>
      <c r="D17320" s="7" t="n">
        <v>5</v>
      </c>
      <c r="E17320" s="7" t="n">
        <v>92.25</v>
      </c>
      <c r="F17320" s="7" t="n">
        <v>2</v>
      </c>
      <c r="G17320" s="7" t="n">
        <v>36.9</v>
      </c>
    </row>
    <row r="17321" customFormat="false" ht="15" hidden="false" customHeight="false" outlineLevel="0" collapsed="false">
      <c r="A17321" s="7" t="s">
        <v>33</v>
      </c>
      <c r="B17321" s="7" t="s">
        <v>231</v>
      </c>
      <c r="C17321" s="7" t="s">
        <v>1342</v>
      </c>
      <c r="D17321" s="7" t="n">
        <v>3</v>
      </c>
      <c r="E17321" s="7" t="n">
        <v>59.76</v>
      </c>
      <c r="F17321" s="7" t="n">
        <v>0</v>
      </c>
      <c r="G17321" s="7" t="n">
        <v>0</v>
      </c>
    </row>
    <row r="17322" customFormat="false" ht="15" hidden="false" customHeight="false" outlineLevel="0" collapsed="false">
      <c r="A17322" s="7" t="s">
        <v>33</v>
      </c>
      <c r="B17322" s="7" t="s">
        <v>270</v>
      </c>
      <c r="C17322" s="7" t="s">
        <v>1343</v>
      </c>
      <c r="D17322" s="7" t="n">
        <v>3</v>
      </c>
      <c r="E17322" s="7" t="n">
        <v>52.05</v>
      </c>
      <c r="F17322" s="7" t="n">
        <v>0</v>
      </c>
      <c r="G17322" s="7" t="n">
        <v>0</v>
      </c>
    </row>
    <row r="17323" customFormat="false" ht="15" hidden="false" customHeight="false" outlineLevel="0" collapsed="false">
      <c r="A17323" s="7" t="s">
        <v>33</v>
      </c>
      <c r="B17323" s="7" t="s">
        <v>201</v>
      </c>
      <c r="C17323" s="7" t="s">
        <v>1344</v>
      </c>
      <c r="D17323" s="7" t="n">
        <v>24</v>
      </c>
      <c r="E17323" s="7" t="n">
        <v>228</v>
      </c>
      <c r="F17323" s="7" t="n">
        <v>0</v>
      </c>
      <c r="G17323" s="7" t="n">
        <v>0</v>
      </c>
    </row>
    <row r="17324" customFormat="false" ht="15" hidden="false" customHeight="false" outlineLevel="0" collapsed="false">
      <c r="A17324" s="7" t="s">
        <v>33</v>
      </c>
      <c r="B17324" s="7" t="s">
        <v>246</v>
      </c>
      <c r="C17324" s="7" t="s">
        <v>1345</v>
      </c>
      <c r="D17324" s="7" t="n">
        <v>4</v>
      </c>
      <c r="E17324" s="7" t="n">
        <v>38</v>
      </c>
      <c r="F17324" s="7" t="n">
        <v>4</v>
      </c>
      <c r="G17324" s="7" t="n">
        <v>38</v>
      </c>
    </row>
    <row r="17325" customFormat="false" ht="15" hidden="false" customHeight="false" outlineLevel="0" collapsed="false">
      <c r="A17325" s="7" t="s">
        <v>33</v>
      </c>
      <c r="B17325" s="7" t="s">
        <v>302</v>
      </c>
      <c r="C17325" s="7" t="s">
        <v>1346</v>
      </c>
      <c r="D17325" s="7" t="n">
        <v>5</v>
      </c>
      <c r="E17325" s="7" t="n">
        <v>64.75</v>
      </c>
      <c r="F17325" s="7" t="n">
        <v>0</v>
      </c>
      <c r="G17325" s="7" t="n">
        <v>0</v>
      </c>
    </row>
    <row r="17326" customFormat="false" ht="15" hidden="false" customHeight="false" outlineLevel="0" collapsed="false">
      <c r="A17326" s="7" t="s">
        <v>33</v>
      </c>
      <c r="B17326" s="7" t="s">
        <v>264</v>
      </c>
      <c r="C17326" s="7" t="s">
        <v>1347</v>
      </c>
      <c r="D17326" s="7" t="n">
        <v>26</v>
      </c>
      <c r="E17326" s="7" t="n">
        <v>252.46</v>
      </c>
      <c r="F17326" s="7" t="n">
        <v>6</v>
      </c>
      <c r="G17326" s="7" t="n">
        <v>58.26</v>
      </c>
    </row>
    <row r="17327" customFormat="false" ht="15" hidden="false" customHeight="false" outlineLevel="0" collapsed="false">
      <c r="A17327" s="7" t="s">
        <v>33</v>
      </c>
      <c r="B17327" s="7" t="s">
        <v>297</v>
      </c>
      <c r="C17327" s="7" t="s">
        <v>1348</v>
      </c>
      <c r="D17327" s="7" t="n">
        <v>7</v>
      </c>
      <c r="E17327" s="7" t="n">
        <v>56.56</v>
      </c>
      <c r="F17327" s="7" t="n">
        <v>0</v>
      </c>
      <c r="G17327" s="7" t="n">
        <v>0</v>
      </c>
    </row>
    <row r="17328" customFormat="false" ht="15" hidden="false" customHeight="false" outlineLevel="0" collapsed="false">
      <c r="A17328" s="7" t="s">
        <v>33</v>
      </c>
      <c r="B17328" s="7" t="s">
        <v>150</v>
      </c>
      <c r="C17328" s="7" t="s">
        <v>1349</v>
      </c>
      <c r="D17328" s="7" t="n">
        <v>25</v>
      </c>
      <c r="E17328" s="7" t="n">
        <v>304.5</v>
      </c>
      <c r="F17328" s="7" t="n">
        <v>8</v>
      </c>
      <c r="G17328" s="7" t="n">
        <v>97.44</v>
      </c>
    </row>
    <row r="17329" customFormat="false" ht="15" hidden="false" customHeight="false" outlineLevel="0" collapsed="false">
      <c r="A17329" s="7" t="s">
        <v>33</v>
      </c>
      <c r="B17329" s="7" t="s">
        <v>325</v>
      </c>
      <c r="C17329" s="7" t="s">
        <v>1350</v>
      </c>
      <c r="D17329" s="7" t="n">
        <v>4</v>
      </c>
      <c r="E17329" s="7" t="n">
        <v>154.8</v>
      </c>
      <c r="F17329" s="7" t="n">
        <v>0</v>
      </c>
      <c r="G17329" s="7" t="n">
        <v>0</v>
      </c>
    </row>
    <row r="17330" customFormat="false" ht="15" hidden="false" customHeight="false" outlineLevel="0" collapsed="false">
      <c r="A17330" s="7" t="s">
        <v>33</v>
      </c>
      <c r="B17330" s="7" t="s">
        <v>183</v>
      </c>
      <c r="C17330" s="7" t="s">
        <v>1351</v>
      </c>
      <c r="D17330" s="7" t="n">
        <v>4</v>
      </c>
      <c r="E17330" s="7" t="n">
        <v>84.84</v>
      </c>
      <c r="F17330" s="7" t="n">
        <v>0</v>
      </c>
      <c r="G17330" s="7" t="n">
        <v>0</v>
      </c>
    </row>
    <row r="17331" customFormat="false" ht="15" hidden="false" customHeight="false" outlineLevel="0" collapsed="false">
      <c r="A17331" s="7" t="s">
        <v>33</v>
      </c>
      <c r="B17331" s="7" t="s">
        <v>311</v>
      </c>
      <c r="C17331" s="7" t="s">
        <v>1352</v>
      </c>
      <c r="D17331" s="7" t="n">
        <v>6</v>
      </c>
      <c r="E17331" s="7" t="n">
        <v>67.98</v>
      </c>
      <c r="F17331" s="7" t="n">
        <v>0</v>
      </c>
      <c r="G17331" s="7" t="n">
        <v>0</v>
      </c>
    </row>
    <row r="17332" customFormat="false" ht="15" hidden="false" customHeight="false" outlineLevel="0" collapsed="false">
      <c r="A17332" s="7" t="s">
        <v>33</v>
      </c>
      <c r="B17332" s="7" t="s">
        <v>114</v>
      </c>
      <c r="C17332" s="7" t="s">
        <v>1354</v>
      </c>
      <c r="D17332" s="7" t="n">
        <v>6</v>
      </c>
      <c r="E17332" s="7" t="n">
        <v>165.3</v>
      </c>
      <c r="F17332" s="7" t="n">
        <v>5</v>
      </c>
      <c r="G17332" s="7" t="n">
        <v>137.75</v>
      </c>
    </row>
    <row r="17333" customFormat="false" ht="15" hidden="false" customHeight="false" outlineLevel="0" collapsed="false">
      <c r="A17333" s="7" t="s">
        <v>33</v>
      </c>
      <c r="B17333" s="7" t="s">
        <v>323</v>
      </c>
      <c r="C17333" s="7" t="s">
        <v>1355</v>
      </c>
      <c r="D17333" s="7" t="n">
        <v>4</v>
      </c>
      <c r="E17333" s="7" t="n">
        <v>80.96</v>
      </c>
      <c r="F17333" s="7" t="n">
        <v>0</v>
      </c>
      <c r="G17333" s="7" t="n">
        <v>0</v>
      </c>
    </row>
    <row r="17334" customFormat="false" ht="15" hidden="false" customHeight="false" outlineLevel="0" collapsed="false">
      <c r="A17334" s="7" t="s">
        <v>33</v>
      </c>
      <c r="B17334" s="7" t="s">
        <v>179</v>
      </c>
      <c r="C17334" s="7" t="s">
        <v>1357</v>
      </c>
      <c r="D17334" s="7" t="n">
        <v>5</v>
      </c>
      <c r="E17334" s="7" t="n">
        <v>81</v>
      </c>
      <c r="F17334" s="7" t="n">
        <v>0</v>
      </c>
      <c r="G17334" s="7" t="n">
        <v>0</v>
      </c>
    </row>
    <row r="17335" customFormat="false" ht="15" hidden="false" customHeight="false" outlineLevel="0" collapsed="false">
      <c r="A17335" s="7" t="s">
        <v>33</v>
      </c>
      <c r="B17335" s="7" t="s">
        <v>163</v>
      </c>
      <c r="C17335" s="7" t="s">
        <v>1357</v>
      </c>
      <c r="D17335" s="7" t="n">
        <v>7</v>
      </c>
      <c r="E17335" s="7" t="n">
        <v>124.74</v>
      </c>
      <c r="F17335" s="7" t="n">
        <v>0</v>
      </c>
      <c r="G17335" s="7" t="n">
        <v>0</v>
      </c>
    </row>
    <row r="17336" customFormat="false" ht="15" hidden="false" customHeight="false" outlineLevel="0" collapsed="false">
      <c r="A17336" s="7" t="s">
        <v>33</v>
      </c>
      <c r="B17336" s="7" t="s">
        <v>275</v>
      </c>
      <c r="C17336" s="7" t="s">
        <v>1358</v>
      </c>
      <c r="D17336" s="7" t="n">
        <v>11</v>
      </c>
      <c r="E17336" s="7" t="n">
        <v>90.2</v>
      </c>
      <c r="F17336" s="7" t="n">
        <v>9</v>
      </c>
      <c r="G17336" s="7" t="n">
        <v>73.8</v>
      </c>
    </row>
    <row r="17337" customFormat="false" ht="15" hidden="false" customHeight="false" outlineLevel="0" collapsed="false">
      <c r="A17337" s="7" t="s">
        <v>33</v>
      </c>
      <c r="B17337" s="7" t="s">
        <v>236</v>
      </c>
      <c r="C17337" s="7" t="s">
        <v>1361</v>
      </c>
      <c r="D17337" s="7" t="n">
        <v>18</v>
      </c>
      <c r="E17337" s="7" t="n">
        <v>176.76</v>
      </c>
      <c r="F17337" s="7" t="n">
        <v>0</v>
      </c>
      <c r="G17337" s="7" t="n">
        <v>0</v>
      </c>
    </row>
    <row r="17338" customFormat="false" ht="15" hidden="false" customHeight="false" outlineLevel="0" collapsed="false">
      <c r="A17338" s="7" t="s">
        <v>33</v>
      </c>
      <c r="B17338" s="7" t="s">
        <v>303</v>
      </c>
      <c r="C17338" s="7" t="s">
        <v>1376</v>
      </c>
      <c r="D17338" s="7" t="n">
        <v>13</v>
      </c>
      <c r="E17338" s="7" t="n">
        <v>239.2</v>
      </c>
      <c r="F17338" s="7" t="n">
        <v>0</v>
      </c>
      <c r="G17338" s="7" t="n">
        <v>0</v>
      </c>
    </row>
    <row r="17339" customFormat="false" ht="15" hidden="false" customHeight="false" outlineLevel="0" collapsed="false">
      <c r="A17339" s="7" t="s">
        <v>33</v>
      </c>
      <c r="B17339" s="7" t="s">
        <v>283</v>
      </c>
      <c r="C17339" s="7" t="s">
        <v>1376</v>
      </c>
      <c r="D17339" s="7" t="n">
        <v>18</v>
      </c>
      <c r="E17339" s="7" t="n">
        <v>331.2</v>
      </c>
      <c r="F17339" s="7" t="n">
        <v>0</v>
      </c>
      <c r="G17339" s="7" t="n">
        <v>0</v>
      </c>
    </row>
    <row r="17340" customFormat="false" ht="15" hidden="false" customHeight="false" outlineLevel="0" collapsed="false">
      <c r="A17340" s="7" t="s">
        <v>33</v>
      </c>
      <c r="B17340" s="7" t="s">
        <v>367</v>
      </c>
      <c r="C17340" s="7" t="s">
        <v>1377</v>
      </c>
      <c r="D17340" s="7" t="n">
        <v>2</v>
      </c>
      <c r="E17340" s="7" t="n">
        <v>36.8</v>
      </c>
      <c r="F17340" s="7" t="n">
        <v>0</v>
      </c>
      <c r="G17340" s="7" t="n">
        <v>0</v>
      </c>
    </row>
    <row r="17341" customFormat="false" ht="15" hidden="false" customHeight="false" outlineLevel="0" collapsed="false">
      <c r="A17341" s="7" t="s">
        <v>33</v>
      </c>
      <c r="B17341" s="7" t="s">
        <v>418</v>
      </c>
      <c r="C17341" s="7" t="s">
        <v>1378</v>
      </c>
      <c r="D17341" s="7" t="n">
        <v>2</v>
      </c>
      <c r="E17341" s="7" t="n">
        <v>36.8</v>
      </c>
      <c r="F17341" s="7" t="n">
        <v>2</v>
      </c>
      <c r="G17341" s="7" t="n">
        <v>36.8</v>
      </c>
    </row>
    <row r="17342" customFormat="false" ht="15" hidden="false" customHeight="false" outlineLevel="0" collapsed="false">
      <c r="A17342" s="7" t="s">
        <v>33</v>
      </c>
      <c r="B17342" s="7" t="s">
        <v>354</v>
      </c>
      <c r="C17342" s="7" t="s">
        <v>1378</v>
      </c>
      <c r="D17342" s="7" t="n">
        <v>2</v>
      </c>
      <c r="E17342" s="7" t="n">
        <v>36.8</v>
      </c>
      <c r="F17342" s="7" t="n">
        <v>4</v>
      </c>
      <c r="G17342" s="7" t="n">
        <v>73.6</v>
      </c>
    </row>
    <row r="17343" customFormat="false" ht="15" hidden="false" customHeight="false" outlineLevel="0" collapsed="false">
      <c r="A17343" s="7" t="s">
        <v>33</v>
      </c>
      <c r="B17343" s="7" t="s">
        <v>188</v>
      </c>
      <c r="C17343" s="7" t="s">
        <v>1379</v>
      </c>
      <c r="D17343" s="7" t="n">
        <v>5</v>
      </c>
      <c r="E17343" s="7" t="n">
        <v>209.05</v>
      </c>
      <c r="F17343" s="7" t="n">
        <v>0</v>
      </c>
      <c r="G17343" s="7" t="n">
        <v>0</v>
      </c>
    </row>
    <row r="17344" customFormat="false" ht="15" hidden="false" customHeight="false" outlineLevel="0" collapsed="false">
      <c r="A17344" s="7" t="s">
        <v>33</v>
      </c>
      <c r="B17344" s="7" t="s">
        <v>174</v>
      </c>
      <c r="C17344" s="7" t="s">
        <v>1379</v>
      </c>
      <c r="D17344" s="7" t="n">
        <v>5</v>
      </c>
      <c r="E17344" s="7" t="n">
        <v>209.05</v>
      </c>
      <c r="F17344" s="7" t="n">
        <v>0</v>
      </c>
      <c r="G17344" s="7" t="n">
        <v>0</v>
      </c>
    </row>
    <row r="17345" customFormat="false" ht="15" hidden="false" customHeight="false" outlineLevel="0" collapsed="false">
      <c r="A17345" s="7" t="s">
        <v>33</v>
      </c>
      <c r="B17345" s="7" t="s">
        <v>145</v>
      </c>
      <c r="C17345" s="7" t="s">
        <v>1379</v>
      </c>
      <c r="D17345" s="7" t="n">
        <v>6</v>
      </c>
      <c r="E17345" s="7" t="n">
        <v>250.86</v>
      </c>
      <c r="F17345" s="7" t="n">
        <v>0</v>
      </c>
      <c r="G17345" s="7" t="n">
        <v>0</v>
      </c>
    </row>
    <row r="17346" customFormat="false" ht="15" hidden="false" customHeight="false" outlineLevel="0" collapsed="false">
      <c r="A17346" s="7" t="s">
        <v>33</v>
      </c>
      <c r="B17346" s="7" t="s">
        <v>148</v>
      </c>
      <c r="C17346" s="7" t="s">
        <v>1387</v>
      </c>
      <c r="D17346" s="7" t="n">
        <v>17</v>
      </c>
      <c r="E17346" s="7" t="n">
        <v>280.5</v>
      </c>
      <c r="F17346" s="7" t="n">
        <v>-2</v>
      </c>
      <c r="G17346" s="7" t="n">
        <v>-33</v>
      </c>
    </row>
    <row r="17347" customFormat="false" ht="15" hidden="false" customHeight="false" outlineLevel="0" collapsed="false">
      <c r="A17347" s="7" t="s">
        <v>33</v>
      </c>
      <c r="B17347" s="7" t="s">
        <v>139</v>
      </c>
      <c r="C17347" s="7" t="s">
        <v>1387</v>
      </c>
      <c r="D17347" s="7" t="n">
        <v>7</v>
      </c>
      <c r="E17347" s="7" t="n">
        <v>115.5</v>
      </c>
      <c r="F17347" s="7" t="n">
        <v>4</v>
      </c>
      <c r="G17347" s="7" t="n">
        <v>66</v>
      </c>
    </row>
    <row r="17348" customFormat="false" ht="15" hidden="false" customHeight="false" outlineLevel="0" collapsed="false">
      <c r="A17348" s="7" t="s">
        <v>33</v>
      </c>
      <c r="B17348" s="7" t="s">
        <v>189</v>
      </c>
      <c r="C17348" s="7" t="s">
        <v>1387</v>
      </c>
      <c r="D17348" s="7" t="n">
        <v>0</v>
      </c>
      <c r="E17348" s="7" t="n">
        <v>0</v>
      </c>
      <c r="F17348" s="7" t="n">
        <v>3</v>
      </c>
      <c r="G17348" s="7" t="n">
        <v>49.5</v>
      </c>
    </row>
    <row r="17349" customFormat="false" ht="15" hidden="false" customHeight="false" outlineLevel="0" collapsed="false">
      <c r="A17349" s="7" t="s">
        <v>33</v>
      </c>
      <c r="B17349" s="7" t="s">
        <v>181</v>
      </c>
      <c r="C17349" s="7" t="s">
        <v>1387</v>
      </c>
      <c r="D17349" s="7" t="n">
        <v>5</v>
      </c>
      <c r="E17349" s="7" t="n">
        <v>82.5</v>
      </c>
      <c r="F17349" s="7" t="n">
        <v>3</v>
      </c>
      <c r="G17349" s="7" t="n">
        <v>49.5</v>
      </c>
    </row>
    <row r="17350" customFormat="false" ht="15" hidden="false" customHeight="false" outlineLevel="0" collapsed="false">
      <c r="A17350" s="7" t="s">
        <v>33</v>
      </c>
      <c r="B17350" s="7" t="s">
        <v>257</v>
      </c>
      <c r="C17350" s="7" t="s">
        <v>1387</v>
      </c>
      <c r="D17350" s="7" t="n">
        <v>6</v>
      </c>
      <c r="E17350" s="7" t="n">
        <v>99</v>
      </c>
      <c r="F17350" s="7" t="n">
        <v>4</v>
      </c>
      <c r="G17350" s="7" t="n">
        <v>66</v>
      </c>
    </row>
    <row r="17351" customFormat="false" ht="15" hidden="false" customHeight="false" outlineLevel="0" collapsed="false">
      <c r="A17351" s="7" t="s">
        <v>33</v>
      </c>
      <c r="B17351" s="7" t="s">
        <v>133</v>
      </c>
      <c r="C17351" s="7" t="s">
        <v>1390</v>
      </c>
      <c r="D17351" s="7" t="n">
        <v>12</v>
      </c>
      <c r="E17351" s="7" t="n">
        <v>246</v>
      </c>
      <c r="F17351" s="7" t="n">
        <v>2</v>
      </c>
      <c r="G17351" s="7" t="n">
        <v>41</v>
      </c>
    </row>
    <row r="17352" customFormat="false" ht="15" hidden="false" customHeight="false" outlineLevel="0" collapsed="false">
      <c r="A17352" s="7" t="s">
        <v>33</v>
      </c>
      <c r="B17352" s="7" t="s">
        <v>154</v>
      </c>
      <c r="C17352" s="7" t="s">
        <v>1390</v>
      </c>
      <c r="D17352" s="7" t="n">
        <v>9</v>
      </c>
      <c r="E17352" s="7" t="n">
        <v>184.5</v>
      </c>
      <c r="F17352" s="7" t="n">
        <v>0</v>
      </c>
      <c r="G17352" s="7" t="n">
        <v>0</v>
      </c>
    </row>
    <row r="17353" customFormat="false" ht="15" hidden="false" customHeight="false" outlineLevel="0" collapsed="false">
      <c r="A17353" s="7" t="s">
        <v>33</v>
      </c>
      <c r="B17353" s="7" t="s">
        <v>216</v>
      </c>
      <c r="C17353" s="7" t="s">
        <v>1390</v>
      </c>
      <c r="D17353" s="7" t="n">
        <v>2</v>
      </c>
      <c r="E17353" s="7" t="n">
        <v>41</v>
      </c>
      <c r="F17353" s="7" t="n">
        <v>1</v>
      </c>
      <c r="G17353" s="7" t="n">
        <v>20.5</v>
      </c>
    </row>
    <row r="17354" customFormat="false" ht="15" hidden="false" customHeight="false" outlineLevel="0" collapsed="false">
      <c r="A17354" s="7" t="s">
        <v>33</v>
      </c>
      <c r="B17354" s="7" t="s">
        <v>167</v>
      </c>
      <c r="C17354" s="7" t="s">
        <v>1390</v>
      </c>
      <c r="D17354" s="7" t="n">
        <v>5</v>
      </c>
      <c r="E17354" s="7" t="n">
        <v>102.5</v>
      </c>
      <c r="F17354" s="7" t="n">
        <v>3</v>
      </c>
      <c r="G17354" s="7" t="n">
        <v>61.5</v>
      </c>
    </row>
    <row r="17355" customFormat="false" ht="15" hidden="false" customHeight="false" outlineLevel="0" collapsed="false">
      <c r="A17355" s="7" t="s">
        <v>33</v>
      </c>
      <c r="B17355" s="7" t="s">
        <v>285</v>
      </c>
      <c r="C17355" s="7" t="s">
        <v>1390</v>
      </c>
      <c r="D17355" s="7" t="n">
        <v>3</v>
      </c>
      <c r="E17355" s="7" t="n">
        <v>61.5</v>
      </c>
      <c r="F17355" s="7" t="n">
        <v>0</v>
      </c>
      <c r="G17355" s="7" t="n">
        <v>0</v>
      </c>
    </row>
    <row r="17356" customFormat="false" ht="15" hidden="false" customHeight="false" outlineLevel="0" collapsed="false">
      <c r="A17356" s="7" t="s">
        <v>33</v>
      </c>
      <c r="B17356" s="7" t="s">
        <v>365</v>
      </c>
      <c r="C17356" s="7" t="s">
        <v>1393</v>
      </c>
      <c r="D17356" s="7" t="n">
        <v>2</v>
      </c>
      <c r="E17356" s="7" t="n">
        <v>42</v>
      </c>
      <c r="F17356" s="7" t="n">
        <v>0</v>
      </c>
      <c r="G17356" s="7" t="n">
        <v>0</v>
      </c>
    </row>
    <row r="17357" customFormat="false" ht="15" hidden="false" customHeight="false" outlineLevel="0" collapsed="false">
      <c r="A17357" s="7" t="s">
        <v>33</v>
      </c>
      <c r="B17357" s="7" t="s">
        <v>428</v>
      </c>
      <c r="C17357" s="7" t="s">
        <v>1398</v>
      </c>
      <c r="D17357" s="7" t="n">
        <v>1</v>
      </c>
      <c r="E17357" s="7" t="n">
        <v>126.57</v>
      </c>
      <c r="F17357" s="7" t="n">
        <v>0</v>
      </c>
      <c r="G17357" s="7" t="n">
        <v>0</v>
      </c>
    </row>
    <row r="17358" customFormat="false" ht="15" hidden="false" customHeight="false" outlineLevel="0" collapsed="false">
      <c r="A17358" s="7" t="s">
        <v>33</v>
      </c>
      <c r="B17358" s="7" t="s">
        <v>697</v>
      </c>
      <c r="C17358" s="7" t="s">
        <v>1512</v>
      </c>
      <c r="D17358" s="7" t="n">
        <v>0</v>
      </c>
      <c r="E17358" s="7" t="n">
        <v>0</v>
      </c>
      <c r="F17358" s="7" t="n">
        <v>1</v>
      </c>
      <c r="G17358" s="7" t="n">
        <v>129.81</v>
      </c>
    </row>
    <row r="17359" customFormat="false" ht="15" hidden="false" customHeight="false" outlineLevel="0" collapsed="false">
      <c r="A17359" s="7" t="s">
        <v>33</v>
      </c>
      <c r="B17359" s="7" t="s">
        <v>293</v>
      </c>
      <c r="C17359" s="7" t="s">
        <v>1403</v>
      </c>
      <c r="D17359" s="7" t="n">
        <v>2</v>
      </c>
      <c r="E17359" s="7" t="n">
        <v>272.6</v>
      </c>
      <c r="F17359" s="7" t="n">
        <v>0</v>
      </c>
      <c r="G17359" s="7" t="n">
        <v>0</v>
      </c>
    </row>
    <row r="17360" customFormat="false" ht="15" hidden="false" customHeight="false" outlineLevel="0" collapsed="false">
      <c r="A17360" s="7" t="s">
        <v>33</v>
      </c>
      <c r="B17360" s="7" t="s">
        <v>128</v>
      </c>
      <c r="C17360" s="7" t="s">
        <v>1421</v>
      </c>
      <c r="D17360" s="7" t="n">
        <v>2</v>
      </c>
      <c r="E17360" s="7" t="n">
        <v>50</v>
      </c>
      <c r="F17360" s="7" t="n">
        <v>0</v>
      </c>
      <c r="G17360" s="7" t="n">
        <v>0</v>
      </c>
    </row>
    <row r="17361" customFormat="false" ht="15" hidden="false" customHeight="false" outlineLevel="0" collapsed="false">
      <c r="A17361" s="7" t="s">
        <v>33</v>
      </c>
      <c r="B17361" s="7" t="s">
        <v>122</v>
      </c>
      <c r="C17361" s="7" t="s">
        <v>1421</v>
      </c>
      <c r="D17361" s="7" t="n">
        <v>7</v>
      </c>
      <c r="E17361" s="7" t="n">
        <v>175</v>
      </c>
      <c r="F17361" s="7" t="n">
        <v>0</v>
      </c>
      <c r="G17361" s="7" t="n">
        <v>0</v>
      </c>
    </row>
    <row r="17362" customFormat="false" ht="15" hidden="false" customHeight="false" outlineLevel="0" collapsed="false">
      <c r="A17362" s="7" t="s">
        <v>33</v>
      </c>
      <c r="B17362" s="7" t="s">
        <v>130</v>
      </c>
      <c r="C17362" s="7" t="s">
        <v>1425</v>
      </c>
      <c r="D17362" s="7" t="n">
        <v>1</v>
      </c>
      <c r="E17362" s="7" t="n">
        <v>35</v>
      </c>
      <c r="F17362" s="7" t="n">
        <v>0</v>
      </c>
      <c r="G17362" s="7" t="n">
        <v>0</v>
      </c>
    </row>
    <row r="17363" customFormat="false" ht="15" hidden="false" customHeight="false" outlineLevel="0" collapsed="false">
      <c r="A17363" s="7" t="s">
        <v>33</v>
      </c>
      <c r="B17363" s="7" t="s">
        <v>152</v>
      </c>
      <c r="C17363" s="7" t="s">
        <v>1425</v>
      </c>
      <c r="D17363" s="7" t="n">
        <v>2</v>
      </c>
      <c r="E17363" s="7" t="n">
        <v>70</v>
      </c>
      <c r="F17363" s="7" t="n">
        <v>0</v>
      </c>
      <c r="G17363" s="7" t="n">
        <v>0</v>
      </c>
    </row>
    <row r="17364" customFormat="false" ht="15" hidden="false" customHeight="false" outlineLevel="0" collapsed="false">
      <c r="A17364" s="7" t="s">
        <v>33</v>
      </c>
      <c r="B17364" s="7" t="s">
        <v>191</v>
      </c>
      <c r="C17364" s="7" t="s">
        <v>1425</v>
      </c>
      <c r="D17364" s="7" t="n">
        <v>3</v>
      </c>
      <c r="E17364" s="7" t="n">
        <v>105</v>
      </c>
      <c r="F17364" s="7" t="n">
        <v>-1</v>
      </c>
      <c r="G17364" s="7" t="n">
        <v>-35</v>
      </c>
    </row>
    <row r="17365" customFormat="false" ht="15" hidden="false" customHeight="false" outlineLevel="0" collapsed="false">
      <c r="A17365" s="7" t="s">
        <v>33</v>
      </c>
      <c r="B17365" s="7" t="s">
        <v>161</v>
      </c>
      <c r="C17365" s="7" t="s">
        <v>1428</v>
      </c>
      <c r="D17365" s="7" t="n">
        <v>1</v>
      </c>
      <c r="E17365" s="7" t="n">
        <v>126.5</v>
      </c>
      <c r="F17365" s="7" t="n">
        <v>3</v>
      </c>
      <c r="G17365" s="7" t="n">
        <v>379.5</v>
      </c>
    </row>
    <row r="17366" customFormat="false" ht="15" hidden="false" customHeight="false" outlineLevel="0" collapsed="false">
      <c r="A17366" s="7" t="s">
        <v>33</v>
      </c>
      <c r="B17366" s="7" t="s">
        <v>232</v>
      </c>
      <c r="C17366" s="7" t="s">
        <v>1432</v>
      </c>
      <c r="D17366" s="7" t="n">
        <v>2</v>
      </c>
      <c r="E17366" s="7" t="n">
        <v>34</v>
      </c>
      <c r="F17366" s="7" t="n">
        <v>2</v>
      </c>
      <c r="G17366" s="7" t="n">
        <v>34</v>
      </c>
    </row>
    <row r="17367" customFormat="false" ht="15" hidden="false" customHeight="false" outlineLevel="0" collapsed="false">
      <c r="A17367" s="7" t="s">
        <v>33</v>
      </c>
      <c r="B17367" s="7" t="s">
        <v>212</v>
      </c>
      <c r="C17367" s="7" t="s">
        <v>1432</v>
      </c>
      <c r="D17367" s="7" t="n">
        <v>3</v>
      </c>
      <c r="E17367" s="7" t="n">
        <v>51</v>
      </c>
      <c r="F17367" s="7" t="n">
        <v>4</v>
      </c>
      <c r="G17367" s="7" t="n">
        <v>68</v>
      </c>
    </row>
    <row r="17368" customFormat="false" ht="15" hidden="false" customHeight="false" outlineLevel="0" collapsed="false">
      <c r="A17368" s="7" t="s">
        <v>33</v>
      </c>
      <c r="B17368" s="7" t="s">
        <v>227</v>
      </c>
      <c r="C17368" s="7" t="s">
        <v>1432</v>
      </c>
      <c r="D17368" s="7" t="n">
        <v>8</v>
      </c>
      <c r="E17368" s="7" t="n">
        <v>136</v>
      </c>
      <c r="F17368" s="7" t="n">
        <v>0</v>
      </c>
      <c r="G17368" s="7" t="n">
        <v>0</v>
      </c>
    </row>
    <row r="17369" customFormat="false" ht="15" hidden="false" customHeight="false" outlineLevel="0" collapsed="false">
      <c r="A17369" s="7" t="s">
        <v>33</v>
      </c>
      <c r="B17369" s="7" t="s">
        <v>312</v>
      </c>
      <c r="C17369" s="7" t="s">
        <v>1432</v>
      </c>
      <c r="D17369" s="7" t="n">
        <v>4</v>
      </c>
      <c r="E17369" s="7" t="n">
        <v>68</v>
      </c>
      <c r="F17369" s="7" t="n">
        <v>0</v>
      </c>
      <c r="G17369" s="7" t="n">
        <v>0</v>
      </c>
    </row>
    <row r="17370" customFormat="false" ht="15" hidden="false" customHeight="false" outlineLevel="0" collapsed="false">
      <c r="A17370" s="7" t="s">
        <v>33</v>
      </c>
      <c r="B17370" s="7" t="s">
        <v>192</v>
      </c>
      <c r="C17370" s="7" t="s">
        <v>1311</v>
      </c>
      <c r="D17370" s="7" t="n">
        <v>5</v>
      </c>
      <c r="E17370" s="7" t="n">
        <v>100</v>
      </c>
      <c r="F17370" s="7" t="n">
        <v>0</v>
      </c>
      <c r="G17370" s="7" t="n">
        <v>0</v>
      </c>
    </row>
    <row r="17371" customFormat="false" ht="15" hidden="false" customHeight="false" outlineLevel="0" collapsed="false">
      <c r="A17371" s="7" t="s">
        <v>33</v>
      </c>
      <c r="B17371" s="7" t="s">
        <v>124</v>
      </c>
      <c r="C17371" s="7" t="s">
        <v>1449</v>
      </c>
      <c r="D17371" s="7" t="n">
        <v>6</v>
      </c>
      <c r="E17371" s="7" t="n">
        <v>88.8</v>
      </c>
      <c r="F17371" s="7" t="n">
        <v>0</v>
      </c>
      <c r="G17371" s="7" t="n">
        <v>0</v>
      </c>
    </row>
    <row r="17372" customFormat="false" ht="15" hidden="false" customHeight="false" outlineLevel="0" collapsed="false">
      <c r="A17372" s="7" t="s">
        <v>33</v>
      </c>
      <c r="B17372" s="7" t="s">
        <v>120</v>
      </c>
      <c r="C17372" s="7" t="s">
        <v>1451</v>
      </c>
      <c r="D17372" s="7" t="n">
        <v>40</v>
      </c>
      <c r="E17372" s="7" t="n">
        <v>536</v>
      </c>
      <c r="F17372" s="7" t="n">
        <v>20</v>
      </c>
      <c r="G17372" s="7" t="n">
        <v>268</v>
      </c>
    </row>
    <row r="17373" customFormat="false" ht="15" hidden="false" customHeight="false" outlineLevel="0" collapsed="false">
      <c r="A17373" s="7" t="s">
        <v>33</v>
      </c>
      <c r="B17373" s="7" t="s">
        <v>399</v>
      </c>
      <c r="C17373" s="7" t="s">
        <v>1457</v>
      </c>
      <c r="D17373" s="7" t="n">
        <v>4</v>
      </c>
      <c r="E17373" s="7" t="n">
        <v>57.8</v>
      </c>
      <c r="F17373" s="7" t="n">
        <v>0</v>
      </c>
      <c r="G17373" s="7" t="n">
        <v>0</v>
      </c>
    </row>
    <row r="17374" customFormat="false" ht="15" hidden="false" customHeight="false" outlineLevel="0" collapsed="false">
      <c r="A17374" s="7" t="s">
        <v>33</v>
      </c>
      <c r="B17374" s="7" t="s">
        <v>304</v>
      </c>
      <c r="C17374" s="7" t="s">
        <v>1462</v>
      </c>
      <c r="D17374" s="7" t="n">
        <v>2</v>
      </c>
      <c r="E17374" s="7" t="n">
        <v>43.2</v>
      </c>
      <c r="F17374" s="7" t="n">
        <v>0</v>
      </c>
      <c r="G17374" s="7" t="n">
        <v>0</v>
      </c>
    </row>
    <row r="17375" customFormat="false" ht="15" hidden="false" customHeight="false" outlineLevel="0" collapsed="false">
      <c r="A17375" s="7" t="s">
        <v>33</v>
      </c>
      <c r="B17375" s="7" t="s">
        <v>261</v>
      </c>
      <c r="C17375" s="7" t="s">
        <v>1463</v>
      </c>
      <c r="D17375" s="7" t="n">
        <v>7</v>
      </c>
      <c r="E17375" s="7" t="n">
        <v>125.65</v>
      </c>
      <c r="F17375" s="7" t="n">
        <v>-3</v>
      </c>
      <c r="G17375" s="7" t="n">
        <v>-53.85</v>
      </c>
    </row>
    <row r="17376" customFormat="false" ht="15" hidden="false" customHeight="false" outlineLevel="0" collapsed="false">
      <c r="A17376" s="7" t="s">
        <v>33</v>
      </c>
      <c r="B17376" s="7" t="s">
        <v>357</v>
      </c>
      <c r="C17376" s="7" t="s">
        <v>1465</v>
      </c>
      <c r="D17376" s="7" t="n">
        <v>7</v>
      </c>
      <c r="E17376" s="7" t="n">
        <v>40.67</v>
      </c>
      <c r="F17376" s="7" t="n">
        <v>0</v>
      </c>
      <c r="G17376" s="7" t="n">
        <v>0</v>
      </c>
    </row>
    <row r="17377" customFormat="false" ht="15" hidden="false" customHeight="false" outlineLevel="0" collapsed="false">
      <c r="A17377" s="7" t="s">
        <v>33</v>
      </c>
      <c r="B17377" s="7" t="s">
        <v>390</v>
      </c>
      <c r="C17377" s="7" t="s">
        <v>1466</v>
      </c>
      <c r="D17377" s="7" t="n">
        <v>3</v>
      </c>
      <c r="E17377" s="7" t="n">
        <v>20.4</v>
      </c>
      <c r="F17377" s="7" t="n">
        <v>0</v>
      </c>
      <c r="G17377" s="7" t="n">
        <v>0</v>
      </c>
    </row>
    <row r="17378" customFormat="false" ht="15" hidden="false" customHeight="false" outlineLevel="0" collapsed="false">
      <c r="A17378" s="7" t="s">
        <v>33</v>
      </c>
      <c r="B17378" s="7" t="s">
        <v>884</v>
      </c>
      <c r="C17378" s="7" t="s">
        <v>1436</v>
      </c>
      <c r="D17378" s="7" t="n">
        <v>2</v>
      </c>
      <c r="E17378" s="7" t="n">
        <v>72</v>
      </c>
      <c r="F17378" s="7" t="n">
        <v>1</v>
      </c>
      <c r="G17378" s="7" t="n">
        <v>36</v>
      </c>
    </row>
    <row r="17379" customFormat="false" ht="15" hidden="false" customHeight="false" outlineLevel="0" collapsed="false">
      <c r="A17379" s="7" t="s">
        <v>33</v>
      </c>
      <c r="B17379" s="7" t="s">
        <v>909</v>
      </c>
      <c r="C17379" s="7" t="s">
        <v>1573</v>
      </c>
      <c r="D17379" s="7" t="n">
        <v>5</v>
      </c>
      <c r="E17379" s="7" t="n">
        <v>83</v>
      </c>
      <c r="F17379" s="7" t="n">
        <v>0</v>
      </c>
      <c r="G17379" s="7" t="n">
        <v>0</v>
      </c>
    </row>
    <row r="17380" customFormat="false" ht="15" hidden="false" customHeight="false" outlineLevel="0" collapsed="false">
      <c r="A17380" s="7" t="s">
        <v>33</v>
      </c>
      <c r="B17380" s="7" t="s">
        <v>868</v>
      </c>
      <c r="C17380" s="7" t="s">
        <v>1573</v>
      </c>
      <c r="D17380" s="7" t="n">
        <v>10</v>
      </c>
      <c r="E17380" s="7" t="n">
        <v>185</v>
      </c>
      <c r="F17380" s="7" t="n">
        <v>2</v>
      </c>
      <c r="G17380" s="7" t="n">
        <v>37</v>
      </c>
    </row>
    <row r="17381" customFormat="false" ht="15" hidden="false" customHeight="false" outlineLevel="0" collapsed="false">
      <c r="A17381" s="7" t="s">
        <v>33</v>
      </c>
      <c r="B17381" s="7" t="s">
        <v>910</v>
      </c>
      <c r="C17381" s="7" t="s">
        <v>1574</v>
      </c>
      <c r="D17381" s="7" t="n">
        <v>6</v>
      </c>
      <c r="E17381" s="7" t="n">
        <v>150</v>
      </c>
      <c r="F17381" s="7" t="n">
        <v>0</v>
      </c>
      <c r="G17381" s="7" t="n">
        <v>0</v>
      </c>
    </row>
    <row r="17382" customFormat="false" ht="15" hidden="false" customHeight="false" outlineLevel="0" collapsed="false">
      <c r="A17382" s="7" t="s">
        <v>33</v>
      </c>
      <c r="B17382" s="7" t="s">
        <v>889</v>
      </c>
      <c r="C17382" s="7" t="s">
        <v>1439</v>
      </c>
      <c r="D17382" s="7" t="n">
        <v>5</v>
      </c>
      <c r="E17382" s="7" t="n">
        <v>105</v>
      </c>
      <c r="F17382" s="7" t="n">
        <v>4</v>
      </c>
      <c r="G17382" s="7" t="n">
        <v>84</v>
      </c>
    </row>
    <row r="17383" customFormat="false" ht="15" hidden="false" customHeight="false" outlineLevel="0" collapsed="false">
      <c r="A17383" s="7" t="s">
        <v>33</v>
      </c>
      <c r="B17383" s="7" t="s">
        <v>894</v>
      </c>
      <c r="C17383" s="7" t="s">
        <v>1575</v>
      </c>
      <c r="D17383" s="7" t="n">
        <v>4</v>
      </c>
      <c r="E17383" s="7" t="n">
        <v>214</v>
      </c>
      <c r="F17383" s="7" t="n">
        <v>0</v>
      </c>
      <c r="G17383" s="7" t="n">
        <v>0</v>
      </c>
    </row>
    <row r="17384" customFormat="false" ht="15" hidden="false" customHeight="false" outlineLevel="0" collapsed="false">
      <c r="A17384" s="7" t="s">
        <v>33</v>
      </c>
      <c r="B17384" s="7" t="s">
        <v>771</v>
      </c>
      <c r="C17384" s="7" t="s">
        <v>1551</v>
      </c>
      <c r="D17384" s="7" t="n">
        <v>2</v>
      </c>
      <c r="E17384" s="7" t="n">
        <v>187</v>
      </c>
      <c r="F17384" s="7" t="n">
        <v>0</v>
      </c>
      <c r="G17384" s="7" t="n">
        <v>0</v>
      </c>
    </row>
    <row r="17385" customFormat="false" ht="15" hidden="false" customHeight="false" outlineLevel="0" collapsed="false">
      <c r="A17385" s="7" t="s">
        <v>33</v>
      </c>
      <c r="B17385" s="7" t="s">
        <v>908</v>
      </c>
      <c r="C17385" s="7" t="s">
        <v>1393</v>
      </c>
      <c r="D17385" s="7" t="n">
        <v>1</v>
      </c>
      <c r="E17385" s="7" t="n">
        <v>20.5</v>
      </c>
      <c r="F17385" s="7" t="n">
        <v>0</v>
      </c>
      <c r="G17385" s="7" t="n">
        <v>0</v>
      </c>
    </row>
    <row r="17386" customFormat="false" ht="15" hidden="false" customHeight="false" outlineLevel="0" collapsed="false">
      <c r="A17386" s="7" t="s">
        <v>33</v>
      </c>
      <c r="B17386" s="7" t="s">
        <v>899</v>
      </c>
      <c r="C17386" s="7" t="s">
        <v>1429</v>
      </c>
      <c r="D17386" s="7" t="n">
        <v>4</v>
      </c>
      <c r="E17386" s="7" t="n">
        <v>83.2</v>
      </c>
      <c r="F17386" s="7" t="n">
        <v>0</v>
      </c>
      <c r="G17386" s="7" t="n">
        <v>0</v>
      </c>
    </row>
    <row r="17387" customFormat="false" ht="15" hidden="false" customHeight="false" outlineLevel="0" collapsed="false">
      <c r="A17387" s="7" t="s">
        <v>33</v>
      </c>
      <c r="B17387" s="7" t="s">
        <v>624</v>
      </c>
      <c r="C17387" s="7" t="s">
        <v>1485</v>
      </c>
      <c r="D17387" s="7" t="n">
        <v>1</v>
      </c>
      <c r="E17387" s="7" t="n">
        <v>73.8</v>
      </c>
      <c r="F17387" s="7" t="n">
        <v>0</v>
      </c>
      <c r="G17387" s="7" t="n">
        <v>0</v>
      </c>
    </row>
    <row r="17388" customFormat="false" ht="15" hidden="false" customHeight="false" outlineLevel="0" collapsed="false">
      <c r="A17388" s="7" t="s">
        <v>33</v>
      </c>
      <c r="B17388" s="7" t="s">
        <v>584</v>
      </c>
      <c r="C17388" s="7" t="s">
        <v>1485</v>
      </c>
      <c r="D17388" s="7" t="n">
        <v>0</v>
      </c>
      <c r="E17388" s="7" t="n">
        <v>0</v>
      </c>
      <c r="F17388" s="7" t="n">
        <v>1</v>
      </c>
      <c r="G17388" s="7" t="n">
        <v>73.8</v>
      </c>
    </row>
    <row r="17389" customFormat="false" ht="15" hidden="false" customHeight="false" outlineLevel="0" collapsed="false">
      <c r="A17389" s="7" t="s">
        <v>33</v>
      </c>
      <c r="B17389" s="7" t="s">
        <v>274</v>
      </c>
      <c r="C17389" s="7" t="s">
        <v>1487</v>
      </c>
      <c r="D17389" s="7" t="n">
        <v>1</v>
      </c>
      <c r="E17389" s="7" t="n">
        <v>128.71</v>
      </c>
      <c r="F17389" s="7" t="n">
        <v>0</v>
      </c>
      <c r="G17389" s="7" t="n">
        <v>0</v>
      </c>
    </row>
    <row r="17390" customFormat="false" ht="15" hidden="false" customHeight="false" outlineLevel="0" collapsed="false">
      <c r="A17390" s="7" t="s">
        <v>33</v>
      </c>
      <c r="B17390" s="7" t="s">
        <v>277</v>
      </c>
      <c r="C17390" s="7" t="s">
        <v>1487</v>
      </c>
      <c r="D17390" s="7" t="n">
        <v>3</v>
      </c>
      <c r="E17390" s="7" t="n">
        <v>386.13</v>
      </c>
      <c r="F17390" s="7" t="n">
        <v>1</v>
      </c>
      <c r="G17390" s="7" t="n">
        <v>128.71</v>
      </c>
    </row>
    <row r="17391" customFormat="false" ht="15" hidden="false" customHeight="false" outlineLevel="0" collapsed="false">
      <c r="A17391" s="7" t="s">
        <v>33</v>
      </c>
      <c r="B17391" s="7" t="s">
        <v>587</v>
      </c>
      <c r="C17391" s="7" t="s">
        <v>1488</v>
      </c>
      <c r="D17391" s="7" t="n">
        <v>2</v>
      </c>
      <c r="E17391" s="7" t="n">
        <v>154.48</v>
      </c>
      <c r="F17391" s="7" t="n">
        <v>0</v>
      </c>
      <c r="G17391" s="7" t="n">
        <v>0</v>
      </c>
    </row>
    <row r="17392" customFormat="false" ht="15" hidden="false" customHeight="false" outlineLevel="0" collapsed="false">
      <c r="A17392" s="7" t="s">
        <v>33</v>
      </c>
      <c r="B17392" s="7" t="s">
        <v>235</v>
      </c>
      <c r="C17392" s="7" t="s">
        <v>1269</v>
      </c>
      <c r="D17392" s="7" t="n">
        <v>1</v>
      </c>
      <c r="E17392" s="7" t="n">
        <v>65</v>
      </c>
      <c r="F17392" s="7" t="n">
        <v>0</v>
      </c>
      <c r="G17392" s="7" t="n">
        <v>0</v>
      </c>
    </row>
    <row r="17393" customFormat="false" ht="15" hidden="false" customHeight="false" outlineLevel="0" collapsed="false">
      <c r="A17393" s="7" t="s">
        <v>33</v>
      </c>
      <c r="B17393" s="7" t="s">
        <v>207</v>
      </c>
      <c r="C17393" s="7" t="s">
        <v>1269</v>
      </c>
      <c r="D17393" s="7" t="n">
        <v>1</v>
      </c>
      <c r="E17393" s="7" t="n">
        <v>65</v>
      </c>
      <c r="F17393" s="7" t="n">
        <v>0</v>
      </c>
      <c r="G17393" s="7" t="n">
        <v>0</v>
      </c>
    </row>
    <row r="17394" customFormat="false" ht="15" hidden="false" customHeight="false" outlineLevel="0" collapsed="false">
      <c r="A17394" s="7" t="s">
        <v>33</v>
      </c>
      <c r="B17394" s="7" t="s">
        <v>86</v>
      </c>
      <c r="C17394" s="7" t="s">
        <v>1271</v>
      </c>
      <c r="D17394" s="7" t="n">
        <v>21</v>
      </c>
      <c r="E17394" s="7" t="n">
        <v>1365</v>
      </c>
      <c r="F17394" s="7" t="n">
        <v>0</v>
      </c>
      <c r="G17394" s="7" t="n">
        <v>0</v>
      </c>
    </row>
    <row r="17395" customFormat="false" ht="15" hidden="false" customHeight="false" outlineLevel="0" collapsed="false">
      <c r="A17395" s="7" t="s">
        <v>33</v>
      </c>
      <c r="B17395" s="7" t="s">
        <v>98</v>
      </c>
      <c r="C17395" s="7" t="s">
        <v>1271</v>
      </c>
      <c r="D17395" s="7" t="n">
        <v>4</v>
      </c>
      <c r="E17395" s="7" t="n">
        <v>260</v>
      </c>
      <c r="F17395" s="7" t="n">
        <v>0</v>
      </c>
      <c r="G17395" s="7" t="n">
        <v>0</v>
      </c>
    </row>
    <row r="17396" customFormat="false" ht="15" hidden="false" customHeight="false" outlineLevel="0" collapsed="false">
      <c r="A17396" s="7" t="s">
        <v>33</v>
      </c>
      <c r="B17396" s="7" t="s">
        <v>88</v>
      </c>
      <c r="C17396" s="7" t="s">
        <v>1271</v>
      </c>
      <c r="D17396" s="7" t="n">
        <v>5</v>
      </c>
      <c r="E17396" s="7" t="n">
        <v>325</v>
      </c>
      <c r="F17396" s="7" t="n">
        <v>2</v>
      </c>
      <c r="G17396" s="7" t="n">
        <v>130</v>
      </c>
    </row>
    <row r="17397" customFormat="false" ht="15" hidden="false" customHeight="false" outlineLevel="0" collapsed="false">
      <c r="A17397" s="7" t="s">
        <v>33</v>
      </c>
      <c r="B17397" s="7" t="s">
        <v>206</v>
      </c>
      <c r="C17397" s="7" t="s">
        <v>1271</v>
      </c>
      <c r="D17397" s="7" t="n">
        <v>10</v>
      </c>
      <c r="E17397" s="7" t="n">
        <v>650</v>
      </c>
      <c r="F17397" s="7" t="n">
        <v>0</v>
      </c>
      <c r="G17397" s="7" t="n">
        <v>0</v>
      </c>
    </row>
    <row r="17398" customFormat="false" ht="15" hidden="false" customHeight="false" outlineLevel="0" collapsed="false">
      <c r="A17398" s="7" t="s">
        <v>33</v>
      </c>
      <c r="B17398" s="7" t="s">
        <v>395</v>
      </c>
      <c r="C17398" s="7" t="s">
        <v>1273</v>
      </c>
      <c r="D17398" s="7" t="n">
        <v>1</v>
      </c>
      <c r="E17398" s="7" t="n">
        <v>175.5</v>
      </c>
      <c r="F17398" s="7" t="n">
        <v>0</v>
      </c>
      <c r="G17398" s="7" t="n">
        <v>0</v>
      </c>
    </row>
    <row r="17399" customFormat="false" ht="15" hidden="false" customHeight="false" outlineLevel="0" collapsed="false">
      <c r="A17399" s="7" t="s">
        <v>33</v>
      </c>
      <c r="B17399" s="7" t="s">
        <v>512</v>
      </c>
      <c r="C17399" s="7" t="s">
        <v>1273</v>
      </c>
      <c r="D17399" s="7" t="n">
        <v>1</v>
      </c>
      <c r="E17399" s="7" t="n">
        <v>175.5</v>
      </c>
      <c r="F17399" s="7" t="n">
        <v>0</v>
      </c>
      <c r="G17399" s="7" t="n">
        <v>0</v>
      </c>
    </row>
    <row r="17400" customFormat="false" ht="15" hidden="false" customHeight="false" outlineLevel="0" collapsed="false">
      <c r="A17400" s="7" t="s">
        <v>33</v>
      </c>
      <c r="B17400" s="7" t="s">
        <v>447</v>
      </c>
      <c r="C17400" s="7" t="s">
        <v>1273</v>
      </c>
      <c r="D17400" s="7" t="n">
        <v>1</v>
      </c>
      <c r="E17400" s="7" t="n">
        <v>175.5</v>
      </c>
      <c r="F17400" s="7" t="n">
        <v>0</v>
      </c>
      <c r="G17400" s="7" t="n">
        <v>0</v>
      </c>
    </row>
    <row r="17401" customFormat="false" ht="15" hidden="false" customHeight="false" outlineLevel="0" collapsed="false">
      <c r="A17401" s="7" t="s">
        <v>33</v>
      </c>
      <c r="B17401" s="7" t="s">
        <v>157</v>
      </c>
      <c r="C17401" s="7" t="s">
        <v>1276</v>
      </c>
      <c r="D17401" s="7" t="n">
        <v>1</v>
      </c>
      <c r="E17401" s="7" t="n">
        <v>72.34</v>
      </c>
      <c r="F17401" s="7" t="n">
        <v>0</v>
      </c>
      <c r="G17401" s="7" t="n">
        <v>0</v>
      </c>
    </row>
    <row r="17402" customFormat="false" ht="15" hidden="false" customHeight="false" outlineLevel="0" collapsed="false">
      <c r="A17402" s="7" t="s">
        <v>33</v>
      </c>
      <c r="B17402" s="7" t="s">
        <v>307</v>
      </c>
      <c r="C17402" s="7" t="s">
        <v>1280</v>
      </c>
      <c r="D17402" s="7" t="n">
        <v>5</v>
      </c>
      <c r="E17402" s="7" t="n">
        <v>535.45</v>
      </c>
      <c r="F17402" s="7" t="n">
        <v>0</v>
      </c>
      <c r="G17402" s="7" t="n">
        <v>0</v>
      </c>
    </row>
    <row r="17403" customFormat="false" ht="15" hidden="false" customHeight="false" outlineLevel="0" collapsed="false">
      <c r="A17403" s="7" t="s">
        <v>33</v>
      </c>
      <c r="B17403" s="7" t="s">
        <v>356</v>
      </c>
      <c r="C17403" s="7" t="s">
        <v>1280</v>
      </c>
      <c r="D17403" s="7" t="n">
        <v>1</v>
      </c>
      <c r="E17403" s="7" t="n">
        <v>107.09</v>
      </c>
      <c r="F17403" s="7" t="n">
        <v>0</v>
      </c>
      <c r="G17403" s="7" t="n">
        <v>0</v>
      </c>
    </row>
    <row r="17404" customFormat="false" ht="15" hidden="false" customHeight="false" outlineLevel="0" collapsed="false">
      <c r="A17404" s="7" t="s">
        <v>33</v>
      </c>
      <c r="B17404" s="7" t="s">
        <v>891</v>
      </c>
      <c r="C17404" s="7" t="s">
        <v>1530</v>
      </c>
      <c r="D17404" s="7" t="n">
        <v>5</v>
      </c>
      <c r="E17404" s="7" t="n">
        <v>324.45</v>
      </c>
      <c r="F17404" s="7" t="n">
        <v>0</v>
      </c>
      <c r="G17404" s="7" t="n">
        <v>0</v>
      </c>
    </row>
    <row r="17405" customFormat="false" ht="15" hidden="false" customHeight="false" outlineLevel="0" collapsed="false">
      <c r="A17405" s="7" t="s">
        <v>33</v>
      </c>
      <c r="B17405" s="7" t="s">
        <v>1029</v>
      </c>
      <c r="C17405" s="7" t="s">
        <v>1530</v>
      </c>
      <c r="D17405" s="7" t="n">
        <v>2</v>
      </c>
      <c r="E17405" s="7" t="n">
        <v>129.78</v>
      </c>
      <c r="F17405" s="7" t="n">
        <v>0</v>
      </c>
      <c r="G17405" s="7" t="n">
        <v>0</v>
      </c>
    </row>
    <row r="17406" customFormat="false" ht="15" hidden="false" customHeight="false" outlineLevel="0" collapsed="false">
      <c r="A17406" s="7" t="s">
        <v>33</v>
      </c>
      <c r="B17406" s="7" t="s">
        <v>96</v>
      </c>
      <c r="C17406" s="7" t="s">
        <v>1291</v>
      </c>
      <c r="D17406" s="7" t="n">
        <v>12</v>
      </c>
      <c r="E17406" s="7" t="n">
        <v>293.16</v>
      </c>
      <c r="F17406" s="7" t="n">
        <v>0</v>
      </c>
      <c r="G17406" s="7" t="n">
        <v>0</v>
      </c>
    </row>
    <row r="17407" customFormat="false" ht="15" hidden="false" customHeight="false" outlineLevel="0" collapsed="false">
      <c r="A17407" s="7" t="s">
        <v>33</v>
      </c>
      <c r="B17407" s="7" t="s">
        <v>371</v>
      </c>
      <c r="C17407" s="7" t="s">
        <v>1296</v>
      </c>
      <c r="D17407" s="7" t="n">
        <v>6</v>
      </c>
      <c r="E17407" s="7" t="n">
        <v>66</v>
      </c>
      <c r="F17407" s="7" t="n">
        <v>0</v>
      </c>
      <c r="G17407" s="7" t="n">
        <v>0</v>
      </c>
    </row>
    <row r="17408" customFormat="false" ht="15" hidden="false" customHeight="false" outlineLevel="0" collapsed="false">
      <c r="A17408" s="7" t="s">
        <v>33</v>
      </c>
      <c r="B17408" s="7" t="s">
        <v>393</v>
      </c>
      <c r="C17408" s="7" t="s">
        <v>1297</v>
      </c>
      <c r="D17408" s="7" t="n">
        <v>6</v>
      </c>
      <c r="E17408" s="7" t="n">
        <v>66</v>
      </c>
      <c r="F17408" s="7" t="n">
        <v>0</v>
      </c>
      <c r="G17408" s="7" t="n">
        <v>0</v>
      </c>
    </row>
    <row r="17409" customFormat="false" ht="15" hidden="false" customHeight="false" outlineLevel="0" collapsed="false">
      <c r="A17409" s="7" t="s">
        <v>33</v>
      </c>
      <c r="B17409" s="7" t="s">
        <v>569</v>
      </c>
      <c r="C17409" s="7" t="s">
        <v>1298</v>
      </c>
      <c r="D17409" s="7" t="n">
        <v>6</v>
      </c>
      <c r="E17409" s="7" t="n">
        <v>66</v>
      </c>
      <c r="F17409" s="7" t="n">
        <v>0</v>
      </c>
      <c r="G17409" s="7" t="n">
        <v>0</v>
      </c>
    </row>
    <row r="17410" customFormat="false" ht="15" hidden="false" customHeight="false" outlineLevel="0" collapsed="false">
      <c r="A17410" s="7" t="s">
        <v>33</v>
      </c>
      <c r="B17410" s="7" t="s">
        <v>83</v>
      </c>
      <c r="C17410" s="7" t="s">
        <v>1303</v>
      </c>
      <c r="D17410" s="7" t="n">
        <v>13</v>
      </c>
      <c r="E17410" s="7" t="n">
        <v>591.5</v>
      </c>
      <c r="F17410" s="7" t="n">
        <v>0</v>
      </c>
      <c r="G17410" s="7" t="n">
        <v>0</v>
      </c>
    </row>
    <row r="17411" customFormat="false" ht="15" hidden="false" customHeight="false" outlineLevel="0" collapsed="false">
      <c r="A17411" s="7" t="s">
        <v>33</v>
      </c>
      <c r="B17411" s="7" t="s">
        <v>187</v>
      </c>
      <c r="C17411" s="7" t="s">
        <v>1309</v>
      </c>
      <c r="D17411" s="7" t="n">
        <v>1</v>
      </c>
      <c r="E17411" s="7" t="n">
        <v>77.8</v>
      </c>
      <c r="F17411" s="7" t="n">
        <v>0</v>
      </c>
      <c r="G17411" s="7" t="n">
        <v>0</v>
      </c>
    </row>
    <row r="17412" customFormat="false" ht="15" hidden="false" customHeight="false" outlineLevel="0" collapsed="false">
      <c r="A17412" s="7" t="s">
        <v>33</v>
      </c>
      <c r="B17412" s="7" t="s">
        <v>135</v>
      </c>
      <c r="C17412" s="7" t="s">
        <v>1316</v>
      </c>
      <c r="D17412" s="7" t="n">
        <v>2</v>
      </c>
      <c r="E17412" s="7" t="n">
        <v>94.46</v>
      </c>
      <c r="F17412" s="7" t="n">
        <v>0</v>
      </c>
      <c r="G17412" s="7" t="n">
        <v>0</v>
      </c>
    </row>
    <row r="17413" customFormat="false" ht="15" hidden="false" customHeight="false" outlineLevel="0" collapsed="false">
      <c r="A17413" s="7" t="s">
        <v>33</v>
      </c>
      <c r="B17413" s="7" t="s">
        <v>193</v>
      </c>
      <c r="C17413" s="7" t="s">
        <v>1316</v>
      </c>
      <c r="D17413" s="7" t="n">
        <v>2</v>
      </c>
      <c r="E17413" s="7" t="n">
        <v>94.46</v>
      </c>
      <c r="F17413" s="7" t="n">
        <v>0</v>
      </c>
      <c r="G17413" s="7" t="n">
        <v>0</v>
      </c>
    </row>
    <row r="17414" customFormat="false" ht="15" hidden="false" customHeight="false" outlineLevel="0" collapsed="false">
      <c r="A17414" s="7" t="s">
        <v>33</v>
      </c>
      <c r="B17414" s="7" t="s">
        <v>144</v>
      </c>
      <c r="C17414" s="7" t="s">
        <v>1320</v>
      </c>
      <c r="D17414" s="7" t="n">
        <v>1</v>
      </c>
      <c r="E17414" s="7" t="n">
        <v>63.27</v>
      </c>
      <c r="F17414" s="7" t="n">
        <v>1</v>
      </c>
      <c r="G17414" s="7" t="n">
        <v>63.27</v>
      </c>
    </row>
    <row r="17415" customFormat="false" ht="15" hidden="false" customHeight="false" outlineLevel="0" collapsed="false">
      <c r="A17415" s="7" t="s">
        <v>33</v>
      </c>
      <c r="B17415" s="7" t="s">
        <v>138</v>
      </c>
      <c r="C17415" s="7" t="s">
        <v>1320</v>
      </c>
      <c r="D17415" s="7" t="n">
        <v>1</v>
      </c>
      <c r="E17415" s="7" t="n">
        <v>63.27</v>
      </c>
      <c r="F17415" s="7" t="n">
        <v>0</v>
      </c>
      <c r="G17415" s="7" t="n">
        <v>0</v>
      </c>
    </row>
    <row r="17416" customFormat="false" ht="15" hidden="false" customHeight="false" outlineLevel="0" collapsed="false">
      <c r="A17416" s="7" t="s">
        <v>33</v>
      </c>
      <c r="B17416" s="7" t="s">
        <v>132</v>
      </c>
      <c r="C17416" s="7" t="s">
        <v>1322</v>
      </c>
      <c r="D17416" s="7" t="n">
        <v>5</v>
      </c>
      <c r="E17416" s="7" t="n">
        <v>49.1</v>
      </c>
      <c r="F17416" s="7" t="n">
        <v>0</v>
      </c>
      <c r="G17416" s="7" t="n">
        <v>0</v>
      </c>
    </row>
    <row r="17417" customFormat="false" ht="15" hidden="false" customHeight="false" outlineLevel="0" collapsed="false">
      <c r="A17417" s="7" t="s">
        <v>33</v>
      </c>
      <c r="B17417" s="7" t="s">
        <v>291</v>
      </c>
      <c r="C17417" s="7" t="s">
        <v>1323</v>
      </c>
      <c r="D17417" s="7" t="n">
        <v>1</v>
      </c>
      <c r="E17417" s="7" t="n">
        <v>14.28</v>
      </c>
      <c r="F17417" s="7" t="n">
        <v>0</v>
      </c>
      <c r="G17417" s="7" t="n">
        <v>0</v>
      </c>
    </row>
    <row r="17418" customFormat="false" ht="15" hidden="false" customHeight="false" outlineLevel="0" collapsed="false">
      <c r="A17418" s="7" t="s">
        <v>33</v>
      </c>
      <c r="B17418" s="7" t="s">
        <v>168</v>
      </c>
      <c r="C17418" s="7" t="s">
        <v>1326</v>
      </c>
      <c r="D17418" s="7" t="n">
        <v>3</v>
      </c>
      <c r="E17418" s="7" t="n">
        <v>38.46</v>
      </c>
      <c r="F17418" s="7" t="n">
        <v>0</v>
      </c>
      <c r="G17418" s="7" t="n">
        <v>0</v>
      </c>
    </row>
    <row r="17419" customFormat="false" ht="15" hidden="false" customHeight="false" outlineLevel="0" collapsed="false">
      <c r="A17419" s="7" t="s">
        <v>33</v>
      </c>
      <c r="B17419" s="7" t="s">
        <v>113</v>
      </c>
      <c r="C17419" s="7" t="s">
        <v>1330</v>
      </c>
      <c r="D17419" s="7" t="n">
        <v>1</v>
      </c>
      <c r="E17419" s="7" t="n">
        <v>28.93</v>
      </c>
      <c r="F17419" s="7" t="n">
        <v>1</v>
      </c>
      <c r="G17419" s="7" t="n">
        <v>28.93</v>
      </c>
    </row>
    <row r="17420" customFormat="false" ht="15" hidden="false" customHeight="false" outlineLevel="0" collapsed="false">
      <c r="A17420" s="7" t="s">
        <v>33</v>
      </c>
      <c r="B17420" s="7" t="s">
        <v>111</v>
      </c>
      <c r="C17420" s="7" t="s">
        <v>1330</v>
      </c>
      <c r="D17420" s="7" t="n">
        <v>1</v>
      </c>
      <c r="E17420" s="7" t="n">
        <v>28.93</v>
      </c>
      <c r="F17420" s="7" t="n">
        <v>0</v>
      </c>
      <c r="G17420" s="7" t="n">
        <v>0</v>
      </c>
    </row>
    <row r="17421" customFormat="false" ht="15" hidden="false" customHeight="false" outlineLevel="0" collapsed="false">
      <c r="A17421" s="7" t="s">
        <v>33</v>
      </c>
      <c r="B17421" s="7" t="s">
        <v>153</v>
      </c>
      <c r="C17421" s="7" t="s">
        <v>1330</v>
      </c>
      <c r="D17421" s="7" t="n">
        <v>3</v>
      </c>
      <c r="E17421" s="7" t="n">
        <v>86.79</v>
      </c>
      <c r="F17421" s="7" t="n">
        <v>0</v>
      </c>
      <c r="G17421" s="7" t="n">
        <v>0</v>
      </c>
    </row>
    <row r="17422" customFormat="false" ht="15" hidden="false" customHeight="false" outlineLevel="0" collapsed="false">
      <c r="A17422" s="7" t="s">
        <v>33</v>
      </c>
      <c r="B17422" s="7" t="s">
        <v>222</v>
      </c>
      <c r="C17422" s="7" t="s">
        <v>1331</v>
      </c>
      <c r="D17422" s="7" t="n">
        <v>1</v>
      </c>
      <c r="E17422" s="7" t="n">
        <v>42.17</v>
      </c>
      <c r="F17422" s="7" t="n">
        <v>0</v>
      </c>
      <c r="G17422" s="7" t="n">
        <v>0</v>
      </c>
    </row>
    <row r="17423" customFormat="false" ht="15" hidden="false" customHeight="false" outlineLevel="0" collapsed="false">
      <c r="A17423" s="7" t="s">
        <v>33</v>
      </c>
      <c r="B17423" s="7" t="s">
        <v>225</v>
      </c>
      <c r="C17423" s="7" t="s">
        <v>1331</v>
      </c>
      <c r="D17423" s="7" t="n">
        <v>1</v>
      </c>
      <c r="E17423" s="7" t="n">
        <v>42.17</v>
      </c>
      <c r="F17423" s="7" t="n">
        <v>0</v>
      </c>
      <c r="G17423" s="7" t="n">
        <v>0</v>
      </c>
    </row>
    <row r="17424" customFormat="false" ht="15" hidden="false" customHeight="false" outlineLevel="0" collapsed="false">
      <c r="A17424" s="7" t="s">
        <v>33</v>
      </c>
      <c r="B17424" s="7" t="s">
        <v>248</v>
      </c>
      <c r="C17424" s="7" t="s">
        <v>1331</v>
      </c>
      <c r="D17424" s="7" t="n">
        <v>1</v>
      </c>
      <c r="E17424" s="7" t="n">
        <v>42.17</v>
      </c>
      <c r="F17424" s="7" t="n">
        <v>0</v>
      </c>
      <c r="G17424" s="7" t="n">
        <v>0</v>
      </c>
    </row>
    <row r="17425" customFormat="false" ht="15" hidden="false" customHeight="false" outlineLevel="0" collapsed="false">
      <c r="A17425" s="7" t="s">
        <v>33</v>
      </c>
      <c r="B17425" s="7" t="s">
        <v>141</v>
      </c>
      <c r="C17425" s="7" t="s">
        <v>1334</v>
      </c>
      <c r="D17425" s="7" t="n">
        <v>4</v>
      </c>
      <c r="E17425" s="7" t="n">
        <v>68</v>
      </c>
      <c r="F17425" s="7" t="n">
        <v>0</v>
      </c>
      <c r="G17425" s="7" t="n">
        <v>0</v>
      </c>
    </row>
    <row r="17426" customFormat="false" ht="15" hidden="false" customHeight="false" outlineLevel="0" collapsed="false">
      <c r="A17426" s="7" t="s">
        <v>33</v>
      </c>
      <c r="B17426" s="7" t="s">
        <v>125</v>
      </c>
      <c r="C17426" s="7" t="s">
        <v>1334</v>
      </c>
      <c r="D17426" s="7" t="n">
        <v>1</v>
      </c>
      <c r="E17426" s="7" t="n">
        <v>17</v>
      </c>
      <c r="F17426" s="7" t="n">
        <v>0</v>
      </c>
      <c r="G17426" s="7" t="n">
        <v>0</v>
      </c>
    </row>
    <row r="17427" customFormat="false" ht="15" hidden="false" customHeight="false" outlineLevel="0" collapsed="false">
      <c r="A17427" s="7" t="s">
        <v>33</v>
      </c>
      <c r="B17427" s="7" t="s">
        <v>169</v>
      </c>
      <c r="C17427" s="7" t="s">
        <v>1334</v>
      </c>
      <c r="D17427" s="7" t="n">
        <v>2</v>
      </c>
      <c r="E17427" s="7" t="n">
        <v>34</v>
      </c>
      <c r="F17427" s="7" t="n">
        <v>0</v>
      </c>
      <c r="G17427" s="7" t="n">
        <v>0</v>
      </c>
    </row>
    <row r="17428" customFormat="false" ht="15" hidden="false" customHeight="false" outlineLevel="0" collapsed="false">
      <c r="A17428" s="7" t="s">
        <v>33</v>
      </c>
      <c r="B17428" s="7" t="s">
        <v>177</v>
      </c>
      <c r="C17428" s="7" t="s">
        <v>1334</v>
      </c>
      <c r="D17428" s="7" t="n">
        <v>2</v>
      </c>
      <c r="E17428" s="7" t="n">
        <v>34</v>
      </c>
      <c r="F17428" s="7" t="n">
        <v>1</v>
      </c>
      <c r="G17428" s="7" t="n">
        <v>17</v>
      </c>
    </row>
    <row r="17429" customFormat="false" ht="15" hidden="false" customHeight="false" outlineLevel="0" collapsed="false">
      <c r="A17429" s="7" t="s">
        <v>33</v>
      </c>
      <c r="B17429" s="7" t="s">
        <v>121</v>
      </c>
      <c r="C17429" s="7" t="s">
        <v>1339</v>
      </c>
      <c r="D17429" s="7" t="n">
        <v>2</v>
      </c>
      <c r="E17429" s="7" t="n">
        <v>82.4</v>
      </c>
      <c r="F17429" s="7" t="n">
        <v>0</v>
      </c>
      <c r="G17429" s="7" t="n">
        <v>0</v>
      </c>
    </row>
    <row r="17430" customFormat="false" ht="15" hidden="false" customHeight="false" outlineLevel="0" collapsed="false">
      <c r="A17430" s="7" t="s">
        <v>33</v>
      </c>
      <c r="B17430" s="7" t="s">
        <v>123</v>
      </c>
      <c r="C17430" s="7" t="s">
        <v>1340</v>
      </c>
      <c r="D17430" s="7" t="n">
        <v>1</v>
      </c>
      <c r="E17430" s="7" t="n">
        <v>18.45</v>
      </c>
      <c r="F17430" s="7" t="n">
        <v>0</v>
      </c>
      <c r="G17430" s="7" t="n">
        <v>0</v>
      </c>
    </row>
    <row r="17431" customFormat="false" ht="15" hidden="false" customHeight="false" outlineLevel="0" collapsed="false">
      <c r="A17431" s="7" t="s">
        <v>33</v>
      </c>
      <c r="B17431" s="7" t="s">
        <v>211</v>
      </c>
      <c r="C17431" s="7" t="s">
        <v>1341</v>
      </c>
      <c r="D17431" s="7" t="n">
        <v>3</v>
      </c>
      <c r="E17431" s="7" t="n">
        <v>70.2</v>
      </c>
      <c r="F17431" s="7" t="n">
        <v>0</v>
      </c>
      <c r="G17431" s="7" t="n">
        <v>0</v>
      </c>
    </row>
    <row r="17432" customFormat="false" ht="15" hidden="false" customHeight="false" outlineLevel="0" collapsed="false">
      <c r="A17432" s="7" t="s">
        <v>33</v>
      </c>
      <c r="B17432" s="7" t="s">
        <v>231</v>
      </c>
      <c r="C17432" s="7" t="s">
        <v>1342</v>
      </c>
      <c r="D17432" s="7" t="n">
        <v>3</v>
      </c>
      <c r="E17432" s="7" t="n">
        <v>59.76</v>
      </c>
      <c r="F17432" s="7" t="n">
        <v>0</v>
      </c>
      <c r="G17432" s="7" t="n">
        <v>0</v>
      </c>
    </row>
    <row r="17433" customFormat="false" ht="15" hidden="false" customHeight="false" outlineLevel="0" collapsed="false">
      <c r="A17433" s="7" t="s">
        <v>33</v>
      </c>
      <c r="B17433" s="7" t="s">
        <v>270</v>
      </c>
      <c r="C17433" s="7" t="s">
        <v>1343</v>
      </c>
      <c r="D17433" s="7" t="n">
        <v>3</v>
      </c>
      <c r="E17433" s="7" t="n">
        <v>52.05</v>
      </c>
      <c r="F17433" s="7" t="n">
        <v>0</v>
      </c>
      <c r="G17433" s="7" t="n">
        <v>0</v>
      </c>
    </row>
    <row r="17434" customFormat="false" ht="15" hidden="false" customHeight="false" outlineLevel="0" collapsed="false">
      <c r="A17434" s="7" t="s">
        <v>33</v>
      </c>
      <c r="B17434" s="7" t="s">
        <v>201</v>
      </c>
      <c r="C17434" s="7" t="s">
        <v>1344</v>
      </c>
      <c r="D17434" s="7" t="n">
        <v>5</v>
      </c>
      <c r="E17434" s="7" t="n">
        <v>47.5</v>
      </c>
      <c r="F17434" s="7" t="n">
        <v>2</v>
      </c>
      <c r="G17434" s="7" t="n">
        <v>19</v>
      </c>
    </row>
    <row r="17435" customFormat="false" ht="15" hidden="false" customHeight="false" outlineLevel="0" collapsed="false">
      <c r="A17435" s="7" t="s">
        <v>33</v>
      </c>
      <c r="B17435" s="7" t="s">
        <v>246</v>
      </c>
      <c r="C17435" s="7" t="s">
        <v>1345</v>
      </c>
      <c r="D17435" s="7" t="n">
        <v>5</v>
      </c>
      <c r="E17435" s="7" t="n">
        <v>47.5</v>
      </c>
      <c r="F17435" s="7" t="n">
        <v>0</v>
      </c>
      <c r="G17435" s="7" t="n">
        <v>0</v>
      </c>
    </row>
    <row r="17436" customFormat="false" ht="15" hidden="false" customHeight="false" outlineLevel="0" collapsed="false">
      <c r="A17436" s="7" t="s">
        <v>33</v>
      </c>
      <c r="B17436" s="7" t="s">
        <v>302</v>
      </c>
      <c r="C17436" s="7" t="s">
        <v>1346</v>
      </c>
      <c r="D17436" s="7" t="n">
        <v>2</v>
      </c>
      <c r="E17436" s="7" t="n">
        <v>25.9</v>
      </c>
      <c r="F17436" s="7" t="n">
        <v>0</v>
      </c>
      <c r="G17436" s="7" t="n">
        <v>0</v>
      </c>
    </row>
    <row r="17437" customFormat="false" ht="15" hidden="false" customHeight="false" outlineLevel="0" collapsed="false">
      <c r="A17437" s="7" t="s">
        <v>33</v>
      </c>
      <c r="B17437" s="7" t="s">
        <v>264</v>
      </c>
      <c r="C17437" s="7" t="s">
        <v>1347</v>
      </c>
      <c r="D17437" s="7" t="n">
        <v>3</v>
      </c>
      <c r="E17437" s="7" t="n">
        <v>29.13</v>
      </c>
      <c r="F17437" s="7" t="n">
        <v>0</v>
      </c>
      <c r="G17437" s="7" t="n">
        <v>0</v>
      </c>
    </row>
    <row r="17438" customFormat="false" ht="15" hidden="false" customHeight="false" outlineLevel="0" collapsed="false">
      <c r="A17438" s="7" t="s">
        <v>33</v>
      </c>
      <c r="B17438" s="7" t="s">
        <v>297</v>
      </c>
      <c r="C17438" s="7" t="s">
        <v>1348</v>
      </c>
      <c r="D17438" s="7" t="n">
        <v>2</v>
      </c>
      <c r="E17438" s="7" t="n">
        <v>16.16</v>
      </c>
      <c r="F17438" s="7" t="n">
        <v>0</v>
      </c>
      <c r="G17438" s="7" t="n">
        <v>0</v>
      </c>
    </row>
    <row r="17439" customFormat="false" ht="15" hidden="false" customHeight="false" outlineLevel="0" collapsed="false">
      <c r="A17439" s="7" t="s">
        <v>33</v>
      </c>
      <c r="B17439" s="7" t="s">
        <v>150</v>
      </c>
      <c r="C17439" s="7" t="s">
        <v>1349</v>
      </c>
      <c r="D17439" s="7" t="n">
        <v>4</v>
      </c>
      <c r="E17439" s="7" t="n">
        <v>48.72</v>
      </c>
      <c r="F17439" s="7" t="n">
        <v>0</v>
      </c>
      <c r="G17439" s="7" t="n">
        <v>0</v>
      </c>
    </row>
    <row r="17440" customFormat="false" ht="15" hidden="false" customHeight="false" outlineLevel="0" collapsed="false">
      <c r="A17440" s="7" t="s">
        <v>33</v>
      </c>
      <c r="B17440" s="7" t="s">
        <v>325</v>
      </c>
      <c r="C17440" s="7" t="s">
        <v>1350</v>
      </c>
      <c r="D17440" s="7" t="n">
        <v>2</v>
      </c>
      <c r="E17440" s="7" t="n">
        <v>77.4</v>
      </c>
      <c r="F17440" s="7" t="n">
        <v>0</v>
      </c>
      <c r="G17440" s="7" t="n">
        <v>0</v>
      </c>
    </row>
    <row r="17441" customFormat="false" ht="15" hidden="false" customHeight="false" outlineLevel="0" collapsed="false">
      <c r="A17441" s="7" t="s">
        <v>33</v>
      </c>
      <c r="B17441" s="7" t="s">
        <v>183</v>
      </c>
      <c r="C17441" s="7" t="s">
        <v>1351</v>
      </c>
      <c r="D17441" s="7" t="n">
        <v>3</v>
      </c>
      <c r="E17441" s="7" t="n">
        <v>63.63</v>
      </c>
      <c r="F17441" s="7" t="n">
        <v>0</v>
      </c>
      <c r="G17441" s="7" t="n">
        <v>0</v>
      </c>
    </row>
    <row r="17442" customFormat="false" ht="15" hidden="false" customHeight="false" outlineLevel="0" collapsed="false">
      <c r="A17442" s="7" t="s">
        <v>33</v>
      </c>
      <c r="B17442" s="7" t="s">
        <v>311</v>
      </c>
      <c r="C17442" s="7" t="s">
        <v>1352</v>
      </c>
      <c r="D17442" s="7" t="n">
        <v>3</v>
      </c>
      <c r="E17442" s="7" t="n">
        <v>33.99</v>
      </c>
      <c r="F17442" s="7" t="n">
        <v>0</v>
      </c>
      <c r="G17442" s="7" t="n">
        <v>0</v>
      </c>
    </row>
    <row r="17443" customFormat="false" ht="15" hidden="false" customHeight="false" outlineLevel="0" collapsed="false">
      <c r="A17443" s="7" t="s">
        <v>33</v>
      </c>
      <c r="B17443" s="7" t="s">
        <v>114</v>
      </c>
      <c r="C17443" s="7" t="s">
        <v>1354</v>
      </c>
      <c r="D17443" s="7" t="n">
        <v>3</v>
      </c>
      <c r="E17443" s="7" t="n">
        <v>82.65</v>
      </c>
      <c r="F17443" s="7" t="n">
        <v>0</v>
      </c>
      <c r="G17443" s="7" t="n">
        <v>0</v>
      </c>
    </row>
    <row r="17444" customFormat="false" ht="15" hidden="false" customHeight="false" outlineLevel="0" collapsed="false">
      <c r="A17444" s="7" t="s">
        <v>33</v>
      </c>
      <c r="B17444" s="7" t="s">
        <v>323</v>
      </c>
      <c r="C17444" s="7" t="s">
        <v>1355</v>
      </c>
      <c r="D17444" s="7" t="n">
        <v>3</v>
      </c>
      <c r="E17444" s="7" t="n">
        <v>60.72</v>
      </c>
      <c r="F17444" s="7" t="n">
        <v>0</v>
      </c>
      <c r="G17444" s="7" t="n">
        <v>0</v>
      </c>
    </row>
    <row r="17445" customFormat="false" ht="15" hidden="false" customHeight="false" outlineLevel="0" collapsed="false">
      <c r="A17445" s="7" t="s">
        <v>33</v>
      </c>
      <c r="B17445" s="7" t="s">
        <v>342</v>
      </c>
      <c r="C17445" s="7" t="s">
        <v>1356</v>
      </c>
      <c r="D17445" s="7" t="n">
        <v>2</v>
      </c>
      <c r="E17445" s="7" t="n">
        <v>27.68</v>
      </c>
      <c r="F17445" s="7" t="n">
        <v>0</v>
      </c>
      <c r="G17445" s="7" t="n">
        <v>0</v>
      </c>
    </row>
    <row r="17446" customFormat="false" ht="15" hidden="false" customHeight="false" outlineLevel="0" collapsed="false">
      <c r="A17446" s="7" t="s">
        <v>33</v>
      </c>
      <c r="B17446" s="7" t="s">
        <v>179</v>
      </c>
      <c r="C17446" s="7" t="s">
        <v>1357</v>
      </c>
      <c r="D17446" s="7" t="n">
        <v>11</v>
      </c>
      <c r="E17446" s="7" t="n">
        <v>178.2</v>
      </c>
      <c r="F17446" s="7" t="n">
        <v>0</v>
      </c>
      <c r="G17446" s="7" t="n">
        <v>0</v>
      </c>
    </row>
    <row r="17447" customFormat="false" ht="15" hidden="false" customHeight="false" outlineLevel="0" collapsed="false">
      <c r="A17447" s="7" t="s">
        <v>33</v>
      </c>
      <c r="B17447" s="7" t="s">
        <v>163</v>
      </c>
      <c r="C17447" s="7" t="s">
        <v>1357</v>
      </c>
      <c r="D17447" s="7" t="n">
        <v>4</v>
      </c>
      <c r="E17447" s="7" t="n">
        <v>71.28</v>
      </c>
      <c r="F17447" s="7" t="n">
        <v>0</v>
      </c>
      <c r="G17447" s="7" t="n">
        <v>0</v>
      </c>
    </row>
    <row r="17448" customFormat="false" ht="15" hidden="false" customHeight="false" outlineLevel="0" collapsed="false">
      <c r="A17448" s="7" t="s">
        <v>33</v>
      </c>
      <c r="B17448" s="7" t="s">
        <v>278</v>
      </c>
      <c r="C17448" s="7" t="s">
        <v>1372</v>
      </c>
      <c r="D17448" s="7" t="n">
        <v>1</v>
      </c>
      <c r="E17448" s="7" t="n">
        <v>42</v>
      </c>
      <c r="F17448" s="7" t="n">
        <v>0</v>
      </c>
      <c r="G17448" s="7" t="n">
        <v>0</v>
      </c>
    </row>
    <row r="17449" customFormat="false" ht="15" hidden="false" customHeight="false" outlineLevel="0" collapsed="false">
      <c r="A17449" s="7" t="s">
        <v>33</v>
      </c>
      <c r="B17449" s="7" t="s">
        <v>268</v>
      </c>
      <c r="C17449" s="7" t="s">
        <v>1372</v>
      </c>
      <c r="D17449" s="7" t="n">
        <v>1</v>
      </c>
      <c r="E17449" s="7" t="n">
        <v>42</v>
      </c>
      <c r="F17449" s="7" t="n">
        <v>0</v>
      </c>
      <c r="G17449" s="7" t="n">
        <v>0</v>
      </c>
    </row>
    <row r="17450" customFormat="false" ht="15" hidden="false" customHeight="false" outlineLevel="0" collapsed="false">
      <c r="A17450" s="7" t="s">
        <v>33</v>
      </c>
      <c r="B17450" s="7" t="s">
        <v>283</v>
      </c>
      <c r="C17450" s="7" t="s">
        <v>1376</v>
      </c>
      <c r="D17450" s="7" t="n">
        <v>2</v>
      </c>
      <c r="E17450" s="7" t="n">
        <v>36.8</v>
      </c>
      <c r="F17450" s="7" t="n">
        <v>0</v>
      </c>
      <c r="G17450" s="7" t="n">
        <v>0</v>
      </c>
    </row>
    <row r="17451" customFormat="false" ht="15" hidden="false" customHeight="false" outlineLevel="0" collapsed="false">
      <c r="A17451" s="7" t="s">
        <v>33</v>
      </c>
      <c r="B17451" s="7" t="s">
        <v>340</v>
      </c>
      <c r="C17451" s="7" t="s">
        <v>1377</v>
      </c>
      <c r="D17451" s="7" t="n">
        <v>1</v>
      </c>
      <c r="E17451" s="7" t="n">
        <v>18.4</v>
      </c>
      <c r="F17451" s="7" t="n">
        <v>0</v>
      </c>
      <c r="G17451" s="7" t="n">
        <v>0</v>
      </c>
    </row>
    <row r="17452" customFormat="false" ht="15" hidden="false" customHeight="false" outlineLevel="0" collapsed="false">
      <c r="A17452" s="7" t="s">
        <v>33</v>
      </c>
      <c r="B17452" s="7" t="s">
        <v>188</v>
      </c>
      <c r="C17452" s="7" t="s">
        <v>1379</v>
      </c>
      <c r="D17452" s="7" t="n">
        <v>3</v>
      </c>
      <c r="E17452" s="7" t="n">
        <v>125.43</v>
      </c>
      <c r="F17452" s="7" t="n">
        <v>0</v>
      </c>
      <c r="G17452" s="7" t="n">
        <v>0</v>
      </c>
    </row>
    <row r="17453" customFormat="false" ht="15" hidden="false" customHeight="false" outlineLevel="0" collapsed="false">
      <c r="A17453" s="7" t="s">
        <v>33</v>
      </c>
      <c r="B17453" s="7" t="s">
        <v>148</v>
      </c>
      <c r="C17453" s="7" t="s">
        <v>1387</v>
      </c>
      <c r="D17453" s="7" t="n">
        <v>4</v>
      </c>
      <c r="E17453" s="7" t="n">
        <v>66</v>
      </c>
      <c r="F17453" s="7" t="n">
        <v>0</v>
      </c>
      <c r="G17453" s="7" t="n">
        <v>0</v>
      </c>
    </row>
    <row r="17454" customFormat="false" ht="15" hidden="false" customHeight="false" outlineLevel="0" collapsed="false">
      <c r="A17454" s="7" t="s">
        <v>33</v>
      </c>
      <c r="B17454" s="7" t="s">
        <v>139</v>
      </c>
      <c r="C17454" s="7" t="s">
        <v>1387</v>
      </c>
      <c r="D17454" s="7" t="n">
        <v>3</v>
      </c>
      <c r="E17454" s="7" t="n">
        <v>49.5</v>
      </c>
      <c r="F17454" s="7" t="n">
        <v>2</v>
      </c>
      <c r="G17454" s="7" t="n">
        <v>33</v>
      </c>
    </row>
    <row r="17455" customFormat="false" ht="15" hidden="false" customHeight="false" outlineLevel="0" collapsed="false">
      <c r="A17455" s="7" t="s">
        <v>33</v>
      </c>
      <c r="B17455" s="7" t="s">
        <v>189</v>
      </c>
      <c r="C17455" s="7" t="s">
        <v>1387</v>
      </c>
      <c r="D17455" s="7" t="n">
        <v>4</v>
      </c>
      <c r="E17455" s="7" t="n">
        <v>66</v>
      </c>
      <c r="F17455" s="7" t="n">
        <v>0</v>
      </c>
      <c r="G17455" s="7" t="n">
        <v>0</v>
      </c>
    </row>
    <row r="17456" customFormat="false" ht="15" hidden="false" customHeight="false" outlineLevel="0" collapsed="false">
      <c r="A17456" s="7" t="s">
        <v>33</v>
      </c>
      <c r="B17456" s="7" t="s">
        <v>181</v>
      </c>
      <c r="C17456" s="7" t="s">
        <v>1387</v>
      </c>
      <c r="D17456" s="7" t="n">
        <v>5</v>
      </c>
      <c r="E17456" s="7" t="n">
        <v>82.5</v>
      </c>
      <c r="F17456" s="7" t="n">
        <v>0</v>
      </c>
      <c r="G17456" s="7" t="n">
        <v>0</v>
      </c>
    </row>
    <row r="17457" customFormat="false" ht="15" hidden="false" customHeight="false" outlineLevel="0" collapsed="false">
      <c r="A17457" s="7" t="s">
        <v>33</v>
      </c>
      <c r="B17457" s="7" t="s">
        <v>257</v>
      </c>
      <c r="C17457" s="7" t="s">
        <v>1387</v>
      </c>
      <c r="D17457" s="7" t="n">
        <v>8</v>
      </c>
      <c r="E17457" s="7" t="n">
        <v>132</v>
      </c>
      <c r="F17457" s="7" t="n">
        <v>0</v>
      </c>
      <c r="G17457" s="7" t="n">
        <v>0</v>
      </c>
    </row>
    <row r="17458" customFormat="false" ht="15" hidden="false" customHeight="false" outlineLevel="0" collapsed="false">
      <c r="A17458" s="7" t="s">
        <v>33</v>
      </c>
      <c r="B17458" s="7" t="s">
        <v>133</v>
      </c>
      <c r="C17458" s="7" t="s">
        <v>1390</v>
      </c>
      <c r="D17458" s="7" t="n">
        <v>15</v>
      </c>
      <c r="E17458" s="7" t="n">
        <v>307.5</v>
      </c>
      <c r="F17458" s="7" t="n">
        <v>0</v>
      </c>
      <c r="G17458" s="7" t="n">
        <v>0</v>
      </c>
    </row>
    <row r="17459" customFormat="false" ht="15" hidden="false" customHeight="false" outlineLevel="0" collapsed="false">
      <c r="A17459" s="7" t="s">
        <v>33</v>
      </c>
      <c r="B17459" s="7" t="s">
        <v>154</v>
      </c>
      <c r="C17459" s="7" t="s">
        <v>1390</v>
      </c>
      <c r="D17459" s="7" t="n">
        <v>2</v>
      </c>
      <c r="E17459" s="7" t="n">
        <v>41</v>
      </c>
      <c r="F17459" s="7" t="n">
        <v>2</v>
      </c>
      <c r="G17459" s="7" t="n">
        <v>41</v>
      </c>
    </row>
    <row r="17460" customFormat="false" ht="15" hidden="false" customHeight="false" outlineLevel="0" collapsed="false">
      <c r="A17460" s="7" t="s">
        <v>33</v>
      </c>
      <c r="B17460" s="7" t="s">
        <v>167</v>
      </c>
      <c r="C17460" s="7" t="s">
        <v>1390</v>
      </c>
      <c r="D17460" s="7" t="n">
        <v>12</v>
      </c>
      <c r="E17460" s="7" t="n">
        <v>246</v>
      </c>
      <c r="F17460" s="7" t="n">
        <v>0</v>
      </c>
      <c r="G17460" s="7" t="n">
        <v>0</v>
      </c>
    </row>
    <row r="17461" customFormat="false" ht="15" hidden="false" customHeight="false" outlineLevel="0" collapsed="false">
      <c r="A17461" s="7" t="s">
        <v>33</v>
      </c>
      <c r="B17461" s="7" t="s">
        <v>392</v>
      </c>
      <c r="C17461" s="7" t="s">
        <v>1398</v>
      </c>
      <c r="D17461" s="7" t="n">
        <v>2</v>
      </c>
      <c r="E17461" s="7" t="n">
        <v>253.14</v>
      </c>
      <c r="F17461" s="7" t="n">
        <v>0</v>
      </c>
      <c r="G17461" s="7" t="n">
        <v>0</v>
      </c>
    </row>
    <row r="17462" customFormat="false" ht="15" hidden="false" customHeight="false" outlineLevel="0" collapsed="false">
      <c r="A17462" s="7" t="s">
        <v>33</v>
      </c>
      <c r="B17462" s="7" t="s">
        <v>293</v>
      </c>
      <c r="C17462" s="7" t="s">
        <v>1403</v>
      </c>
      <c r="D17462" s="7" t="n">
        <v>1</v>
      </c>
      <c r="E17462" s="7" t="n">
        <v>136.3</v>
      </c>
      <c r="F17462" s="7" t="n">
        <v>0</v>
      </c>
      <c r="G17462" s="7" t="n">
        <v>0</v>
      </c>
    </row>
    <row r="17463" customFormat="false" ht="15" hidden="false" customHeight="false" outlineLevel="0" collapsed="false">
      <c r="A17463" s="7" t="s">
        <v>33</v>
      </c>
      <c r="B17463" s="7" t="s">
        <v>267</v>
      </c>
      <c r="C17463" s="7" t="s">
        <v>1403</v>
      </c>
      <c r="D17463" s="7" t="n">
        <v>4</v>
      </c>
      <c r="E17463" s="7" t="n">
        <v>545.2</v>
      </c>
      <c r="F17463" s="7" t="n">
        <v>0</v>
      </c>
      <c r="G17463" s="7" t="n">
        <v>0</v>
      </c>
    </row>
    <row r="17464" customFormat="false" ht="15" hidden="false" customHeight="false" outlineLevel="0" collapsed="false">
      <c r="A17464" s="7" t="s">
        <v>33</v>
      </c>
      <c r="B17464" s="7" t="s">
        <v>373</v>
      </c>
      <c r="C17464" s="7" t="s">
        <v>1403</v>
      </c>
      <c r="D17464" s="7" t="n">
        <v>2</v>
      </c>
      <c r="E17464" s="7" t="n">
        <v>272.6</v>
      </c>
      <c r="F17464" s="7" t="n">
        <v>0</v>
      </c>
      <c r="G17464" s="7" t="n">
        <v>0</v>
      </c>
    </row>
    <row r="17465" customFormat="false" ht="15" hidden="false" customHeight="false" outlineLevel="0" collapsed="false">
      <c r="A17465" s="7" t="s">
        <v>33</v>
      </c>
      <c r="B17465" s="7" t="s">
        <v>318</v>
      </c>
      <c r="C17465" s="7" t="s">
        <v>1403</v>
      </c>
      <c r="D17465" s="7" t="n">
        <v>0</v>
      </c>
      <c r="E17465" s="7" t="n">
        <v>0</v>
      </c>
      <c r="F17465" s="7" t="n">
        <v>1</v>
      </c>
      <c r="G17465" s="7" t="n">
        <v>136.3</v>
      </c>
    </row>
    <row r="17466" customFormat="false" ht="15" hidden="false" customHeight="false" outlineLevel="0" collapsed="false">
      <c r="A17466" s="7" t="s">
        <v>33</v>
      </c>
      <c r="B17466" s="7" t="s">
        <v>306</v>
      </c>
      <c r="C17466" s="7" t="s">
        <v>1407</v>
      </c>
      <c r="D17466" s="7" t="n">
        <v>2</v>
      </c>
      <c r="E17466" s="7" t="n">
        <v>28.5</v>
      </c>
      <c r="F17466" s="7" t="n">
        <v>0</v>
      </c>
      <c r="G17466" s="7" t="n">
        <v>0</v>
      </c>
    </row>
    <row r="17467" customFormat="false" ht="15" hidden="false" customHeight="false" outlineLevel="0" collapsed="false">
      <c r="A17467" s="7" t="s">
        <v>33</v>
      </c>
      <c r="B17467" s="7" t="s">
        <v>128</v>
      </c>
      <c r="C17467" s="7" t="s">
        <v>1421</v>
      </c>
      <c r="D17467" s="7" t="n">
        <v>2</v>
      </c>
      <c r="E17467" s="7" t="n">
        <v>50</v>
      </c>
      <c r="F17467" s="7" t="n">
        <v>0</v>
      </c>
      <c r="G17467" s="7" t="n">
        <v>0</v>
      </c>
    </row>
    <row r="17468" customFormat="false" ht="15" hidden="false" customHeight="false" outlineLevel="0" collapsed="false">
      <c r="A17468" s="7" t="s">
        <v>33</v>
      </c>
      <c r="B17468" s="7" t="s">
        <v>126</v>
      </c>
      <c r="C17468" s="7" t="s">
        <v>1421</v>
      </c>
      <c r="D17468" s="7" t="n">
        <v>2</v>
      </c>
      <c r="E17468" s="7" t="n">
        <v>50</v>
      </c>
      <c r="F17468" s="7" t="n">
        <v>0</v>
      </c>
      <c r="G17468" s="7" t="n">
        <v>0</v>
      </c>
    </row>
    <row r="17469" customFormat="false" ht="15" hidden="false" customHeight="false" outlineLevel="0" collapsed="false">
      <c r="A17469" s="7" t="s">
        <v>33</v>
      </c>
      <c r="B17469" s="7" t="s">
        <v>142</v>
      </c>
      <c r="C17469" s="7" t="s">
        <v>1421</v>
      </c>
      <c r="D17469" s="7" t="n">
        <v>3</v>
      </c>
      <c r="E17469" s="7" t="n">
        <v>75</v>
      </c>
      <c r="F17469" s="7" t="n">
        <v>0</v>
      </c>
      <c r="G17469" s="7" t="n">
        <v>0</v>
      </c>
    </row>
    <row r="17470" customFormat="false" ht="15" hidden="false" customHeight="false" outlineLevel="0" collapsed="false">
      <c r="A17470" s="7" t="s">
        <v>33</v>
      </c>
      <c r="B17470" s="7" t="s">
        <v>130</v>
      </c>
      <c r="C17470" s="7" t="s">
        <v>1425</v>
      </c>
      <c r="D17470" s="7" t="n">
        <v>2</v>
      </c>
      <c r="E17470" s="7" t="n">
        <v>70</v>
      </c>
      <c r="F17470" s="7" t="n">
        <v>0</v>
      </c>
      <c r="G17470" s="7" t="n">
        <v>0</v>
      </c>
    </row>
    <row r="17471" customFormat="false" ht="15" hidden="false" customHeight="false" outlineLevel="0" collapsed="false">
      <c r="A17471" s="7" t="s">
        <v>33</v>
      </c>
      <c r="B17471" s="7" t="s">
        <v>152</v>
      </c>
      <c r="C17471" s="7" t="s">
        <v>1425</v>
      </c>
      <c r="D17471" s="7" t="n">
        <v>2</v>
      </c>
      <c r="E17471" s="7" t="n">
        <v>70</v>
      </c>
      <c r="F17471" s="7" t="n">
        <v>0</v>
      </c>
      <c r="G17471" s="7" t="n">
        <v>0</v>
      </c>
    </row>
    <row r="17472" customFormat="false" ht="15" hidden="false" customHeight="false" outlineLevel="0" collapsed="false">
      <c r="A17472" s="7" t="s">
        <v>33</v>
      </c>
      <c r="B17472" s="7" t="s">
        <v>191</v>
      </c>
      <c r="C17472" s="7" t="s">
        <v>1425</v>
      </c>
      <c r="D17472" s="7" t="n">
        <v>4</v>
      </c>
      <c r="E17472" s="7" t="n">
        <v>140</v>
      </c>
      <c r="F17472" s="7" t="n">
        <v>0</v>
      </c>
      <c r="G17472" s="7" t="n">
        <v>0</v>
      </c>
    </row>
    <row r="17473" customFormat="false" ht="15" hidden="false" customHeight="false" outlineLevel="0" collapsed="false">
      <c r="A17473" s="7" t="s">
        <v>33</v>
      </c>
      <c r="B17473" s="7" t="s">
        <v>232</v>
      </c>
      <c r="C17473" s="7" t="s">
        <v>1432</v>
      </c>
      <c r="D17473" s="7" t="n">
        <v>5</v>
      </c>
      <c r="E17473" s="7" t="n">
        <v>85</v>
      </c>
      <c r="F17473" s="7" t="n">
        <v>0</v>
      </c>
      <c r="G17473" s="7" t="n">
        <v>0</v>
      </c>
    </row>
    <row r="17474" customFormat="false" ht="15" hidden="false" customHeight="false" outlineLevel="0" collapsed="false">
      <c r="A17474" s="7" t="s">
        <v>33</v>
      </c>
      <c r="B17474" s="7" t="s">
        <v>212</v>
      </c>
      <c r="C17474" s="7" t="s">
        <v>1432</v>
      </c>
      <c r="D17474" s="7" t="n">
        <v>9</v>
      </c>
      <c r="E17474" s="7" t="n">
        <v>153</v>
      </c>
      <c r="F17474" s="7" t="n">
        <v>0</v>
      </c>
      <c r="G17474" s="7" t="n">
        <v>0</v>
      </c>
    </row>
    <row r="17475" customFormat="false" ht="15" hidden="false" customHeight="false" outlineLevel="0" collapsed="false">
      <c r="A17475" s="7" t="s">
        <v>33</v>
      </c>
      <c r="B17475" s="7" t="s">
        <v>192</v>
      </c>
      <c r="C17475" s="7" t="s">
        <v>1311</v>
      </c>
      <c r="D17475" s="7" t="n">
        <v>2</v>
      </c>
      <c r="E17475" s="7" t="n">
        <v>40</v>
      </c>
      <c r="F17475" s="7" t="n">
        <v>0</v>
      </c>
      <c r="G17475" s="7" t="n">
        <v>0</v>
      </c>
    </row>
    <row r="17476" customFormat="false" ht="15" hidden="false" customHeight="false" outlineLevel="0" collapsed="false">
      <c r="A17476" s="7" t="s">
        <v>33</v>
      </c>
      <c r="B17476" s="7" t="s">
        <v>120</v>
      </c>
      <c r="C17476" s="7" t="s">
        <v>1451</v>
      </c>
      <c r="D17476" s="7" t="n">
        <v>3</v>
      </c>
      <c r="E17476" s="7" t="n">
        <v>40.2</v>
      </c>
      <c r="F17476" s="7" t="n">
        <v>0</v>
      </c>
      <c r="G17476" s="7" t="n">
        <v>0</v>
      </c>
    </row>
    <row r="17477" customFormat="false" ht="15" hidden="false" customHeight="false" outlineLevel="0" collapsed="false">
      <c r="A17477" s="7" t="s">
        <v>33</v>
      </c>
      <c r="B17477" s="7" t="s">
        <v>304</v>
      </c>
      <c r="C17477" s="7" t="s">
        <v>1462</v>
      </c>
      <c r="D17477" s="7" t="n">
        <v>2</v>
      </c>
      <c r="E17477" s="7" t="n">
        <v>43.2</v>
      </c>
      <c r="F17477" s="7" t="n">
        <v>0</v>
      </c>
      <c r="G17477" s="7" t="n">
        <v>0</v>
      </c>
    </row>
    <row r="17478" customFormat="false" ht="15" hidden="false" customHeight="false" outlineLevel="0" collapsed="false">
      <c r="A17478" s="7" t="s">
        <v>33</v>
      </c>
      <c r="B17478" s="7" t="s">
        <v>357</v>
      </c>
      <c r="C17478" s="7" t="s">
        <v>1465</v>
      </c>
      <c r="D17478" s="7" t="n">
        <v>2</v>
      </c>
      <c r="E17478" s="7" t="n">
        <v>11.62</v>
      </c>
      <c r="F17478" s="7" t="n">
        <v>0</v>
      </c>
      <c r="G17478" s="7" t="n">
        <v>0</v>
      </c>
    </row>
    <row r="17479" customFormat="false" ht="15" hidden="false" customHeight="false" outlineLevel="0" collapsed="false">
      <c r="A17479" s="7" t="s">
        <v>33</v>
      </c>
      <c r="B17479" s="7" t="s">
        <v>909</v>
      </c>
      <c r="C17479" s="7" t="s">
        <v>1573</v>
      </c>
      <c r="D17479" s="7" t="n">
        <v>6</v>
      </c>
      <c r="E17479" s="7" t="n">
        <v>99.6</v>
      </c>
      <c r="F17479" s="7" t="n">
        <v>0</v>
      </c>
      <c r="G17479" s="7" t="n">
        <v>0</v>
      </c>
    </row>
    <row r="17480" customFormat="false" ht="15" hidden="false" customHeight="false" outlineLevel="0" collapsed="false">
      <c r="A17480" s="7" t="s">
        <v>33</v>
      </c>
      <c r="B17480" s="7" t="s">
        <v>868</v>
      </c>
      <c r="C17480" s="7" t="s">
        <v>1573</v>
      </c>
      <c r="D17480" s="7" t="n">
        <v>3</v>
      </c>
      <c r="E17480" s="7" t="n">
        <v>55.5</v>
      </c>
      <c r="F17480" s="7" t="n">
        <v>0</v>
      </c>
      <c r="G17480" s="7" t="n">
        <v>0</v>
      </c>
    </row>
    <row r="17481" customFormat="false" ht="15" hidden="false" customHeight="false" outlineLevel="0" collapsed="false">
      <c r="A17481" s="7" t="s">
        <v>33</v>
      </c>
      <c r="B17481" s="7" t="s">
        <v>889</v>
      </c>
      <c r="C17481" s="7" t="s">
        <v>1439</v>
      </c>
      <c r="D17481" s="7" t="n">
        <v>2</v>
      </c>
      <c r="E17481" s="7" t="n">
        <v>42</v>
      </c>
      <c r="F17481" s="7" t="n">
        <v>1</v>
      </c>
      <c r="G17481" s="7" t="n">
        <v>21</v>
      </c>
    </row>
    <row r="17482" customFormat="false" ht="15" hidden="false" customHeight="false" outlineLevel="0" collapsed="false">
      <c r="A17482" s="7" t="s">
        <v>33</v>
      </c>
      <c r="B17482" s="7" t="s">
        <v>894</v>
      </c>
      <c r="C17482" s="7" t="s">
        <v>1575</v>
      </c>
      <c r="D17482" s="7" t="n">
        <v>11</v>
      </c>
      <c r="E17482" s="7" t="n">
        <v>588.5</v>
      </c>
      <c r="F17482" s="7" t="n">
        <v>0</v>
      </c>
      <c r="G17482" s="7" t="n">
        <v>0</v>
      </c>
    </row>
    <row r="17483" customFormat="false" ht="15" hidden="false" customHeight="false" outlineLevel="0" collapsed="false">
      <c r="A17483" s="7" t="s">
        <v>33</v>
      </c>
      <c r="B17483" s="7" t="s">
        <v>771</v>
      </c>
      <c r="C17483" s="7" t="s">
        <v>1551</v>
      </c>
      <c r="D17483" s="7" t="n">
        <v>3</v>
      </c>
      <c r="E17483" s="7" t="n">
        <v>280.5</v>
      </c>
      <c r="F17483" s="7" t="n">
        <v>0</v>
      </c>
      <c r="G17483" s="7" t="n">
        <v>0</v>
      </c>
    </row>
    <row r="17484" customFormat="false" ht="15" hidden="false" customHeight="false" outlineLevel="0" collapsed="false">
      <c r="A17484" s="7" t="s">
        <v>33</v>
      </c>
      <c r="B17484" s="7" t="s">
        <v>908</v>
      </c>
      <c r="C17484" s="7" t="s">
        <v>1393</v>
      </c>
      <c r="D17484" s="7" t="n">
        <v>1</v>
      </c>
      <c r="E17484" s="7" t="n">
        <v>20.5</v>
      </c>
      <c r="F17484" s="7" t="n">
        <v>0</v>
      </c>
      <c r="G17484" s="7" t="n">
        <v>0</v>
      </c>
    </row>
    <row r="17485" customFormat="false" ht="15" hidden="false" customHeight="false" outlineLevel="0" collapsed="false">
      <c r="A17485" s="7" t="s">
        <v>33</v>
      </c>
      <c r="B17485" s="7" t="s">
        <v>899</v>
      </c>
      <c r="C17485" s="7" t="s">
        <v>1429</v>
      </c>
      <c r="D17485" s="7" t="n">
        <v>4</v>
      </c>
      <c r="E17485" s="7" t="n">
        <v>83.2</v>
      </c>
      <c r="F17485" s="7" t="n">
        <v>0</v>
      </c>
      <c r="G17485" s="7" t="n">
        <v>0</v>
      </c>
    </row>
    <row r="17486" customFormat="false" ht="15" hidden="false" customHeight="false" outlineLevel="0" collapsed="false">
      <c r="A17486" s="7" t="s">
        <v>33</v>
      </c>
      <c r="B17486" s="7" t="s">
        <v>277</v>
      </c>
      <c r="C17486" s="7" t="s">
        <v>1487</v>
      </c>
      <c r="D17486" s="7" t="n">
        <v>2</v>
      </c>
      <c r="E17486" s="7" t="n">
        <v>257.42</v>
      </c>
      <c r="F17486" s="7" t="n">
        <v>0</v>
      </c>
      <c r="G17486" s="7" t="n">
        <v>0</v>
      </c>
    </row>
    <row r="17487" customFormat="false" ht="15" hidden="false" customHeight="false" outlineLevel="0" collapsed="false">
      <c r="A17487" s="7" t="s">
        <v>33</v>
      </c>
      <c r="B17487" s="7" t="s">
        <v>150</v>
      </c>
      <c r="C17487" s="7" t="s">
        <v>1349</v>
      </c>
      <c r="D17487" s="7" t="n">
        <v>3</v>
      </c>
      <c r="E17487" s="7" t="n">
        <v>36.54</v>
      </c>
      <c r="F17487" s="7" t="n">
        <v>0</v>
      </c>
      <c r="G17487" s="7" t="n">
        <v>0</v>
      </c>
    </row>
    <row r="17488" customFormat="false" ht="15" hidden="false" customHeight="false" outlineLevel="0" collapsed="false">
      <c r="A17488" s="7" t="s">
        <v>33</v>
      </c>
      <c r="B17488" s="7" t="s">
        <v>174</v>
      </c>
      <c r="C17488" s="7" t="s">
        <v>1379</v>
      </c>
      <c r="D17488" s="7" t="n">
        <v>5</v>
      </c>
      <c r="E17488" s="7" t="n">
        <v>209.05</v>
      </c>
      <c r="F17488" s="7" t="n">
        <v>0</v>
      </c>
      <c r="G17488" s="7" t="n">
        <v>0</v>
      </c>
    </row>
    <row r="17489" customFormat="false" ht="15" hidden="false" customHeight="false" outlineLevel="0" collapsed="false">
      <c r="A17489" s="7" t="s">
        <v>33</v>
      </c>
      <c r="B17489" s="7" t="s">
        <v>133</v>
      </c>
      <c r="C17489" s="7" t="s">
        <v>1390</v>
      </c>
      <c r="D17489" s="7" t="n">
        <v>4</v>
      </c>
      <c r="E17489" s="7" t="n">
        <v>82</v>
      </c>
      <c r="F17489" s="7" t="n">
        <v>0</v>
      </c>
      <c r="G17489" s="7" t="n">
        <v>0</v>
      </c>
    </row>
    <row r="17490" customFormat="false" ht="15" hidden="false" customHeight="false" outlineLevel="0" collapsed="false">
      <c r="A17490" s="7" t="s">
        <v>33</v>
      </c>
      <c r="B17490" s="7" t="s">
        <v>167</v>
      </c>
      <c r="C17490" s="7" t="s">
        <v>1390</v>
      </c>
      <c r="D17490" s="7" t="n">
        <v>4</v>
      </c>
      <c r="E17490" s="7" t="n">
        <v>82</v>
      </c>
      <c r="F17490" s="7" t="n">
        <v>0</v>
      </c>
      <c r="G17490" s="7" t="n">
        <v>0</v>
      </c>
    </row>
    <row r="17491" customFormat="false" ht="15" hidden="false" customHeight="false" outlineLevel="0" collapsed="false">
      <c r="A17491" s="7" t="s">
        <v>33</v>
      </c>
      <c r="B17491" s="7" t="s">
        <v>126</v>
      </c>
      <c r="C17491" s="7" t="s">
        <v>1421</v>
      </c>
      <c r="D17491" s="7" t="n">
        <v>3</v>
      </c>
      <c r="E17491" s="7" t="n">
        <v>75</v>
      </c>
      <c r="F17491" s="7" t="n">
        <v>0</v>
      </c>
      <c r="G17491" s="7" t="n">
        <v>0</v>
      </c>
    </row>
    <row r="17492" customFormat="false" ht="15" hidden="false" customHeight="false" outlineLevel="0" collapsed="false">
      <c r="A17492" s="7" t="s">
        <v>33</v>
      </c>
      <c r="B17492" s="7" t="s">
        <v>122</v>
      </c>
      <c r="C17492" s="7" t="s">
        <v>1421</v>
      </c>
      <c r="D17492" s="7" t="n">
        <v>3</v>
      </c>
      <c r="E17492" s="7" t="n">
        <v>75</v>
      </c>
      <c r="F17492" s="7" t="n">
        <v>0</v>
      </c>
      <c r="G17492" s="7" t="n">
        <v>0</v>
      </c>
    </row>
    <row r="17493" customFormat="false" ht="15" hidden="false" customHeight="false" outlineLevel="0" collapsed="false">
      <c r="A17493" s="7" t="s">
        <v>33</v>
      </c>
      <c r="B17493" s="7" t="s">
        <v>142</v>
      </c>
      <c r="C17493" s="7" t="s">
        <v>1421</v>
      </c>
      <c r="D17493" s="7" t="n">
        <v>3</v>
      </c>
      <c r="E17493" s="7" t="n">
        <v>75</v>
      </c>
      <c r="F17493" s="7" t="n">
        <v>0</v>
      </c>
      <c r="G17493" s="7" t="n">
        <v>0</v>
      </c>
    </row>
    <row r="17494" customFormat="false" ht="15" hidden="false" customHeight="false" outlineLevel="0" collapsed="false">
      <c r="A17494" s="7" t="s">
        <v>33</v>
      </c>
      <c r="B17494" s="7" t="s">
        <v>815</v>
      </c>
      <c r="C17494" s="7" t="s">
        <v>1421</v>
      </c>
      <c r="D17494" s="7" t="n">
        <v>3</v>
      </c>
      <c r="E17494" s="7" t="n">
        <v>188.91</v>
      </c>
      <c r="F17494" s="7" t="n">
        <v>0</v>
      </c>
      <c r="G17494" s="7" t="n">
        <v>0</v>
      </c>
    </row>
    <row r="17495" customFormat="false" ht="15" hidden="false" customHeight="false" outlineLevel="0" collapsed="false">
      <c r="A17495" s="7" t="s">
        <v>33</v>
      </c>
      <c r="B17495" s="7" t="s">
        <v>130</v>
      </c>
      <c r="C17495" s="7" t="s">
        <v>1425</v>
      </c>
      <c r="D17495" s="7" t="n">
        <v>3</v>
      </c>
      <c r="E17495" s="7" t="n">
        <v>105</v>
      </c>
      <c r="F17495" s="7" t="n">
        <v>0</v>
      </c>
      <c r="G17495" s="7" t="n">
        <v>0</v>
      </c>
    </row>
    <row r="17496" customFormat="false" ht="15" hidden="false" customHeight="false" outlineLevel="0" collapsed="false">
      <c r="A17496" s="7" t="s">
        <v>33</v>
      </c>
      <c r="B17496" s="7" t="s">
        <v>152</v>
      </c>
      <c r="C17496" s="7" t="s">
        <v>1425</v>
      </c>
      <c r="D17496" s="7" t="n">
        <v>3</v>
      </c>
      <c r="E17496" s="7" t="n">
        <v>105</v>
      </c>
      <c r="F17496" s="7" t="n">
        <v>0</v>
      </c>
      <c r="G17496" s="7" t="n">
        <v>0</v>
      </c>
    </row>
    <row r="17497" customFormat="false" ht="15" hidden="false" customHeight="false" outlineLevel="0" collapsed="false">
      <c r="A17497" s="7" t="s">
        <v>33</v>
      </c>
      <c r="B17497" s="7" t="s">
        <v>198</v>
      </c>
      <c r="C17497" s="7" t="s">
        <v>1425</v>
      </c>
      <c r="D17497" s="7" t="n">
        <v>2</v>
      </c>
      <c r="E17497" s="7" t="n">
        <v>70</v>
      </c>
      <c r="F17497" s="7" t="n">
        <v>0</v>
      </c>
      <c r="G17497" s="7" t="n">
        <v>0</v>
      </c>
    </row>
    <row r="17498" customFormat="false" ht="15" hidden="false" customHeight="false" outlineLevel="0" collapsed="false">
      <c r="A17498" s="7" t="s">
        <v>33</v>
      </c>
      <c r="B17498" s="7" t="s">
        <v>191</v>
      </c>
      <c r="C17498" s="7" t="s">
        <v>1425</v>
      </c>
      <c r="D17498" s="7" t="n">
        <v>3</v>
      </c>
      <c r="E17498" s="7" t="n">
        <v>105</v>
      </c>
      <c r="F17498" s="7" t="n">
        <v>0</v>
      </c>
      <c r="G17498" s="7" t="n">
        <v>0</v>
      </c>
    </row>
    <row r="17499" customFormat="false" ht="15" hidden="false" customHeight="false" outlineLevel="0" collapsed="false">
      <c r="A17499" s="7" t="s">
        <v>33</v>
      </c>
      <c r="B17499" s="7" t="s">
        <v>124</v>
      </c>
      <c r="C17499" s="7" t="s">
        <v>1449</v>
      </c>
      <c r="D17499" s="7" t="n">
        <v>12</v>
      </c>
      <c r="E17499" s="7" t="n">
        <v>177.6</v>
      </c>
      <c r="F17499" s="7" t="n">
        <v>0</v>
      </c>
      <c r="G17499" s="7" t="n">
        <v>0</v>
      </c>
    </row>
    <row r="17500" customFormat="false" ht="15" hidden="false" customHeight="false" outlineLevel="0" collapsed="false">
      <c r="A17500" s="7" t="s">
        <v>33</v>
      </c>
      <c r="B17500" s="7" t="s">
        <v>88</v>
      </c>
      <c r="C17500" s="7" t="s">
        <v>1271</v>
      </c>
      <c r="D17500" s="7" t="n">
        <v>0</v>
      </c>
      <c r="E17500" s="7" t="n">
        <v>0</v>
      </c>
      <c r="F17500" s="7" t="n">
        <v>1</v>
      </c>
      <c r="G17500" s="7" t="n">
        <v>65</v>
      </c>
    </row>
    <row r="17501" customFormat="false" ht="15" hidden="false" customHeight="false" outlineLevel="0" collapsed="false">
      <c r="A17501" s="7" t="s">
        <v>33</v>
      </c>
      <c r="B17501" s="7" t="s">
        <v>391</v>
      </c>
      <c r="C17501" s="7" t="s">
        <v>1287</v>
      </c>
      <c r="D17501" s="7" t="n">
        <v>1</v>
      </c>
      <c r="E17501" s="7" t="n">
        <v>77.8</v>
      </c>
      <c r="F17501" s="7" t="n">
        <v>0</v>
      </c>
      <c r="G17501" s="7" t="n">
        <v>0</v>
      </c>
    </row>
    <row r="17502" customFormat="false" ht="15" hidden="false" customHeight="false" outlineLevel="0" collapsed="false">
      <c r="A17502" s="7" t="s">
        <v>33</v>
      </c>
      <c r="B17502" s="7" t="s">
        <v>106</v>
      </c>
      <c r="C17502" s="7" t="s">
        <v>1291</v>
      </c>
      <c r="D17502" s="7" t="n">
        <v>3</v>
      </c>
      <c r="E17502" s="7" t="n">
        <v>73.29</v>
      </c>
      <c r="F17502" s="7" t="n">
        <v>0</v>
      </c>
      <c r="G17502" s="7" t="n">
        <v>0</v>
      </c>
    </row>
    <row r="17503" customFormat="false" ht="15" hidden="false" customHeight="false" outlineLevel="0" collapsed="false">
      <c r="A17503" s="7" t="s">
        <v>33</v>
      </c>
      <c r="B17503" s="7" t="s">
        <v>110</v>
      </c>
      <c r="C17503" s="7" t="s">
        <v>1291</v>
      </c>
      <c r="D17503" s="7" t="n">
        <v>1</v>
      </c>
      <c r="E17503" s="7" t="n">
        <v>24.43</v>
      </c>
      <c r="F17503" s="7" t="n">
        <v>0</v>
      </c>
      <c r="G17503" s="7" t="n">
        <v>0</v>
      </c>
    </row>
    <row r="17504" customFormat="false" ht="15" hidden="false" customHeight="false" outlineLevel="0" collapsed="false">
      <c r="A17504" s="7" t="s">
        <v>33</v>
      </c>
      <c r="B17504" s="7" t="s">
        <v>173</v>
      </c>
      <c r="C17504" s="7" t="s">
        <v>1291</v>
      </c>
      <c r="D17504" s="7" t="n">
        <v>2</v>
      </c>
      <c r="E17504" s="7" t="n">
        <v>48.86</v>
      </c>
      <c r="F17504" s="7" t="n">
        <v>0</v>
      </c>
      <c r="G17504" s="7" t="n">
        <v>0</v>
      </c>
    </row>
    <row r="17505" customFormat="false" ht="15" hidden="false" customHeight="false" outlineLevel="0" collapsed="false">
      <c r="A17505" s="7" t="s">
        <v>33</v>
      </c>
      <c r="B17505" s="7" t="s">
        <v>83</v>
      </c>
      <c r="C17505" s="7" t="s">
        <v>1303</v>
      </c>
      <c r="D17505" s="7" t="n">
        <v>6</v>
      </c>
      <c r="E17505" s="7" t="n">
        <v>273</v>
      </c>
      <c r="F17505" s="7" t="n">
        <v>0</v>
      </c>
      <c r="G17505" s="7" t="n">
        <v>0</v>
      </c>
    </row>
    <row r="17506" customFormat="false" ht="15" hidden="false" customHeight="false" outlineLevel="0" collapsed="false">
      <c r="A17506" s="7" t="s">
        <v>33</v>
      </c>
      <c r="B17506" s="7" t="s">
        <v>187</v>
      </c>
      <c r="C17506" s="7" t="s">
        <v>1309</v>
      </c>
      <c r="D17506" s="7" t="n">
        <v>0</v>
      </c>
      <c r="E17506" s="7" t="n">
        <v>0</v>
      </c>
      <c r="F17506" s="7" t="n">
        <v>1</v>
      </c>
      <c r="G17506" s="7" t="n">
        <v>77.8</v>
      </c>
    </row>
    <row r="17507" customFormat="false" ht="15" hidden="false" customHeight="false" outlineLevel="0" collapsed="false">
      <c r="A17507" s="7" t="s">
        <v>33</v>
      </c>
      <c r="B17507" s="7" t="s">
        <v>144</v>
      </c>
      <c r="C17507" s="7" t="s">
        <v>1320</v>
      </c>
      <c r="D17507" s="7" t="n">
        <v>2</v>
      </c>
      <c r="E17507" s="7" t="n">
        <v>126.54</v>
      </c>
      <c r="F17507" s="7" t="n">
        <v>0</v>
      </c>
      <c r="G17507" s="7" t="n">
        <v>0</v>
      </c>
    </row>
    <row r="17508" customFormat="false" ht="15" hidden="false" customHeight="false" outlineLevel="0" collapsed="false">
      <c r="A17508" s="7" t="s">
        <v>33</v>
      </c>
      <c r="B17508" s="7" t="s">
        <v>166</v>
      </c>
      <c r="C17508" s="7" t="s">
        <v>1320</v>
      </c>
      <c r="D17508" s="7" t="n">
        <v>0</v>
      </c>
      <c r="E17508" s="7" t="n">
        <v>0</v>
      </c>
      <c r="F17508" s="7" t="n">
        <v>2</v>
      </c>
      <c r="G17508" s="7" t="n">
        <v>126.54</v>
      </c>
    </row>
    <row r="17509" customFormat="false" ht="15" hidden="false" customHeight="false" outlineLevel="0" collapsed="false">
      <c r="A17509" s="7" t="s">
        <v>33</v>
      </c>
      <c r="B17509" s="7" t="s">
        <v>132</v>
      </c>
      <c r="C17509" s="7" t="s">
        <v>1322</v>
      </c>
      <c r="D17509" s="7" t="n">
        <v>0</v>
      </c>
      <c r="E17509" s="7" t="n">
        <v>0</v>
      </c>
      <c r="F17509" s="7" t="n">
        <v>2</v>
      </c>
      <c r="G17509" s="7" t="n">
        <v>19.64</v>
      </c>
    </row>
    <row r="17510" customFormat="false" ht="15" hidden="false" customHeight="false" outlineLevel="0" collapsed="false">
      <c r="A17510" s="7" t="s">
        <v>33</v>
      </c>
      <c r="B17510" s="7" t="s">
        <v>113</v>
      </c>
      <c r="C17510" s="7" t="s">
        <v>1330</v>
      </c>
      <c r="D17510" s="7" t="n">
        <v>0</v>
      </c>
      <c r="E17510" s="7" t="n">
        <v>0</v>
      </c>
      <c r="F17510" s="7" t="n">
        <v>1</v>
      </c>
      <c r="G17510" s="7" t="n">
        <v>28.93</v>
      </c>
    </row>
    <row r="17511" customFormat="false" ht="15" hidden="false" customHeight="false" outlineLevel="0" collapsed="false">
      <c r="A17511" s="7" t="s">
        <v>33</v>
      </c>
      <c r="B17511" s="7" t="s">
        <v>153</v>
      </c>
      <c r="C17511" s="7" t="s">
        <v>1330</v>
      </c>
      <c r="D17511" s="7" t="n">
        <v>0</v>
      </c>
      <c r="E17511" s="7" t="n">
        <v>0</v>
      </c>
      <c r="F17511" s="7" t="n">
        <v>1</v>
      </c>
      <c r="G17511" s="7" t="n">
        <v>28.93</v>
      </c>
    </row>
    <row r="17512" customFormat="false" ht="15" hidden="false" customHeight="false" outlineLevel="0" collapsed="false">
      <c r="A17512" s="7" t="s">
        <v>33</v>
      </c>
      <c r="B17512" s="7" t="s">
        <v>222</v>
      </c>
      <c r="C17512" s="7" t="s">
        <v>1331</v>
      </c>
      <c r="D17512" s="7" t="n">
        <v>0</v>
      </c>
      <c r="E17512" s="7" t="n">
        <v>0</v>
      </c>
      <c r="F17512" s="7" t="n">
        <v>2</v>
      </c>
      <c r="G17512" s="7" t="n">
        <v>84.34</v>
      </c>
    </row>
    <row r="17513" customFormat="false" ht="15" hidden="false" customHeight="false" outlineLevel="0" collapsed="false">
      <c r="A17513" s="7" t="s">
        <v>33</v>
      </c>
      <c r="B17513" s="7" t="s">
        <v>335</v>
      </c>
      <c r="C17513" s="7" t="s">
        <v>1331</v>
      </c>
      <c r="D17513" s="7" t="n">
        <v>0</v>
      </c>
      <c r="E17513" s="7" t="n">
        <v>0</v>
      </c>
      <c r="F17513" s="7" t="n">
        <v>1</v>
      </c>
      <c r="G17513" s="7" t="n">
        <v>42.17</v>
      </c>
    </row>
    <row r="17514" customFormat="false" ht="15" hidden="false" customHeight="false" outlineLevel="0" collapsed="false">
      <c r="A17514" s="7" t="s">
        <v>33</v>
      </c>
      <c r="B17514" s="7" t="s">
        <v>211</v>
      </c>
      <c r="C17514" s="7" t="s">
        <v>1341</v>
      </c>
      <c r="D17514" s="7" t="n">
        <v>3</v>
      </c>
      <c r="E17514" s="7" t="n">
        <v>70.2</v>
      </c>
      <c r="F17514" s="7" t="n">
        <v>0</v>
      </c>
      <c r="G17514" s="7" t="n">
        <v>0</v>
      </c>
    </row>
    <row r="17515" customFormat="false" ht="15" hidden="false" customHeight="false" outlineLevel="0" collapsed="false">
      <c r="A17515" s="7" t="s">
        <v>33</v>
      </c>
      <c r="B17515" s="7" t="s">
        <v>264</v>
      </c>
      <c r="C17515" s="7" t="s">
        <v>1347</v>
      </c>
      <c r="D17515" s="7" t="n">
        <v>4</v>
      </c>
      <c r="E17515" s="7" t="n">
        <v>38.84</v>
      </c>
      <c r="F17515" s="7" t="n">
        <v>0</v>
      </c>
      <c r="G17515" s="7" t="n">
        <v>0</v>
      </c>
    </row>
    <row r="17516" customFormat="false" ht="15" hidden="false" customHeight="false" outlineLevel="0" collapsed="false">
      <c r="A17516" s="7" t="s">
        <v>33</v>
      </c>
      <c r="B17516" s="7" t="s">
        <v>297</v>
      </c>
      <c r="C17516" s="7" t="s">
        <v>1348</v>
      </c>
      <c r="D17516" s="7" t="n">
        <v>0</v>
      </c>
      <c r="E17516" s="7" t="n">
        <v>0</v>
      </c>
      <c r="F17516" s="7" t="n">
        <v>3</v>
      </c>
      <c r="G17516" s="7" t="n">
        <v>24.24</v>
      </c>
    </row>
    <row r="17517" customFormat="false" ht="15" hidden="false" customHeight="false" outlineLevel="0" collapsed="false">
      <c r="A17517" s="7" t="s">
        <v>33</v>
      </c>
      <c r="B17517" s="7" t="s">
        <v>150</v>
      </c>
      <c r="C17517" s="7" t="s">
        <v>1349</v>
      </c>
      <c r="D17517" s="7" t="n">
        <v>3</v>
      </c>
      <c r="E17517" s="7" t="n">
        <v>36.54</v>
      </c>
      <c r="F17517" s="7" t="n">
        <v>0</v>
      </c>
      <c r="G17517" s="7" t="n">
        <v>0</v>
      </c>
    </row>
    <row r="17518" customFormat="false" ht="15" hidden="false" customHeight="false" outlineLevel="0" collapsed="false">
      <c r="A17518" s="7" t="s">
        <v>33</v>
      </c>
      <c r="B17518" s="7" t="s">
        <v>163</v>
      </c>
      <c r="C17518" s="7" t="s">
        <v>1357</v>
      </c>
      <c r="D17518" s="7" t="n">
        <v>1</v>
      </c>
      <c r="E17518" s="7" t="n">
        <v>17.82</v>
      </c>
      <c r="F17518" s="7" t="n">
        <v>0</v>
      </c>
      <c r="G17518" s="7" t="n">
        <v>0</v>
      </c>
    </row>
    <row r="17519" customFormat="false" ht="15" hidden="false" customHeight="false" outlineLevel="0" collapsed="false">
      <c r="A17519" s="7" t="s">
        <v>33</v>
      </c>
      <c r="B17519" s="7" t="s">
        <v>174</v>
      </c>
      <c r="C17519" s="7" t="s">
        <v>1379</v>
      </c>
      <c r="D17519" s="7" t="n">
        <v>11</v>
      </c>
      <c r="E17519" s="7" t="n">
        <v>459.91</v>
      </c>
      <c r="F17519" s="7" t="n">
        <v>0</v>
      </c>
      <c r="G17519" s="7" t="n">
        <v>0</v>
      </c>
    </row>
    <row r="17520" customFormat="false" ht="15" hidden="false" customHeight="false" outlineLevel="0" collapsed="false">
      <c r="A17520" s="7" t="s">
        <v>33</v>
      </c>
      <c r="B17520" s="7" t="s">
        <v>148</v>
      </c>
      <c r="C17520" s="7" t="s">
        <v>1387</v>
      </c>
      <c r="D17520" s="7" t="n">
        <v>8</v>
      </c>
      <c r="E17520" s="7" t="n">
        <v>132</v>
      </c>
      <c r="F17520" s="7" t="n">
        <v>0</v>
      </c>
      <c r="G17520" s="7" t="n">
        <v>0</v>
      </c>
    </row>
    <row r="17521" customFormat="false" ht="15" hidden="false" customHeight="false" outlineLevel="0" collapsed="false">
      <c r="A17521" s="7" t="s">
        <v>33</v>
      </c>
      <c r="B17521" s="7" t="s">
        <v>139</v>
      </c>
      <c r="C17521" s="7" t="s">
        <v>1387</v>
      </c>
      <c r="D17521" s="7" t="n">
        <v>7</v>
      </c>
      <c r="E17521" s="7" t="n">
        <v>115.5</v>
      </c>
      <c r="F17521" s="7" t="n">
        <v>0</v>
      </c>
      <c r="G17521" s="7" t="n">
        <v>0</v>
      </c>
    </row>
    <row r="17522" customFormat="false" ht="15" hidden="false" customHeight="false" outlineLevel="0" collapsed="false">
      <c r="A17522" s="7" t="s">
        <v>33</v>
      </c>
      <c r="B17522" s="7" t="s">
        <v>181</v>
      </c>
      <c r="C17522" s="7" t="s">
        <v>1387</v>
      </c>
      <c r="D17522" s="7" t="n">
        <v>6</v>
      </c>
      <c r="E17522" s="7" t="n">
        <v>99</v>
      </c>
      <c r="F17522" s="7" t="n">
        <v>0</v>
      </c>
      <c r="G17522" s="7" t="n">
        <v>0</v>
      </c>
    </row>
    <row r="17523" customFormat="false" ht="15" hidden="false" customHeight="false" outlineLevel="0" collapsed="false">
      <c r="A17523" s="7" t="s">
        <v>33</v>
      </c>
      <c r="B17523" s="7" t="s">
        <v>257</v>
      </c>
      <c r="C17523" s="7" t="s">
        <v>1387</v>
      </c>
      <c r="D17523" s="7" t="n">
        <v>1</v>
      </c>
      <c r="E17523" s="7" t="n">
        <v>16.5</v>
      </c>
      <c r="F17523" s="7" t="n">
        <v>0</v>
      </c>
      <c r="G17523" s="7" t="n">
        <v>0</v>
      </c>
    </row>
    <row r="17524" customFormat="false" ht="15" hidden="false" customHeight="false" outlineLevel="0" collapsed="false">
      <c r="A17524" s="7" t="s">
        <v>33</v>
      </c>
      <c r="B17524" s="7" t="s">
        <v>267</v>
      </c>
      <c r="C17524" s="7" t="s">
        <v>1403</v>
      </c>
      <c r="D17524" s="7" t="n">
        <v>1</v>
      </c>
      <c r="E17524" s="7" t="n">
        <v>136.3</v>
      </c>
      <c r="F17524" s="7" t="n">
        <v>0</v>
      </c>
      <c r="G17524" s="7" t="n">
        <v>0</v>
      </c>
    </row>
    <row r="17525" customFormat="false" ht="15" hidden="false" customHeight="false" outlineLevel="0" collapsed="false">
      <c r="A17525" s="7" t="s">
        <v>33</v>
      </c>
      <c r="B17525" s="7" t="s">
        <v>130</v>
      </c>
      <c r="C17525" s="7" t="s">
        <v>1425</v>
      </c>
      <c r="D17525" s="7" t="n">
        <v>3</v>
      </c>
      <c r="E17525" s="7" t="n">
        <v>105</v>
      </c>
      <c r="F17525" s="7" t="n">
        <v>0</v>
      </c>
      <c r="G17525" s="7" t="n">
        <v>0</v>
      </c>
    </row>
    <row r="17526" customFormat="false" ht="15" hidden="false" customHeight="false" outlineLevel="0" collapsed="false">
      <c r="A17526" s="7" t="s">
        <v>33</v>
      </c>
      <c r="B17526" s="7" t="s">
        <v>152</v>
      </c>
      <c r="C17526" s="7" t="s">
        <v>1425</v>
      </c>
      <c r="D17526" s="7" t="n">
        <v>2</v>
      </c>
      <c r="E17526" s="7" t="n">
        <v>70</v>
      </c>
      <c r="F17526" s="7" t="n">
        <v>0</v>
      </c>
      <c r="G17526" s="7" t="n">
        <v>0</v>
      </c>
    </row>
    <row r="17527" customFormat="false" ht="15" hidden="false" customHeight="false" outlineLevel="0" collapsed="false">
      <c r="A17527" s="7" t="s">
        <v>33</v>
      </c>
      <c r="B17527" s="7" t="s">
        <v>232</v>
      </c>
      <c r="C17527" s="7" t="s">
        <v>1432</v>
      </c>
      <c r="D17527" s="7" t="n">
        <v>0</v>
      </c>
      <c r="E17527" s="7" t="n">
        <v>0</v>
      </c>
      <c r="F17527" s="7" t="n">
        <v>1</v>
      </c>
      <c r="G17527" s="7" t="n">
        <v>17</v>
      </c>
    </row>
    <row r="17528" customFormat="false" ht="15" hidden="false" customHeight="false" outlineLevel="0" collapsed="false">
      <c r="A17528" s="7" t="s">
        <v>33</v>
      </c>
      <c r="B17528" s="7" t="s">
        <v>192</v>
      </c>
      <c r="C17528" s="7" t="s">
        <v>1311</v>
      </c>
      <c r="D17528" s="7" t="n">
        <v>0</v>
      </c>
      <c r="E17528" s="7" t="n">
        <v>0</v>
      </c>
      <c r="F17528" s="7" t="n">
        <v>1</v>
      </c>
      <c r="G17528" s="7" t="n">
        <v>20</v>
      </c>
    </row>
    <row r="17529" customFormat="false" ht="15" hidden="false" customHeight="false" outlineLevel="0" collapsed="false">
      <c r="A17529" s="7" t="s">
        <v>33</v>
      </c>
      <c r="B17529" s="7" t="s">
        <v>124</v>
      </c>
      <c r="C17529" s="7" t="s">
        <v>1449</v>
      </c>
      <c r="D17529" s="7" t="n">
        <v>12</v>
      </c>
      <c r="E17529" s="7" t="n">
        <v>177.6</v>
      </c>
      <c r="F17529" s="7" t="n">
        <v>0</v>
      </c>
      <c r="G17529" s="7" t="n">
        <v>0</v>
      </c>
    </row>
    <row r="17530" customFormat="false" ht="15" hidden="false" customHeight="false" outlineLevel="0" collapsed="false">
      <c r="A17530" s="7" t="s">
        <v>33</v>
      </c>
      <c r="B17530" s="7" t="s">
        <v>120</v>
      </c>
      <c r="C17530" s="7" t="s">
        <v>1451</v>
      </c>
      <c r="D17530" s="7" t="n">
        <v>8</v>
      </c>
      <c r="E17530" s="7" t="n">
        <v>107.2</v>
      </c>
      <c r="F17530" s="7" t="n">
        <v>0</v>
      </c>
      <c r="G17530" s="7" t="n">
        <v>0</v>
      </c>
    </row>
    <row r="17531" customFormat="false" ht="15" hidden="false" customHeight="false" outlineLevel="0" collapsed="false">
      <c r="A17531" s="7" t="s">
        <v>33</v>
      </c>
      <c r="B17531" s="7" t="s">
        <v>304</v>
      </c>
      <c r="C17531" s="7" t="s">
        <v>1462</v>
      </c>
      <c r="D17531" s="7" t="n">
        <v>7</v>
      </c>
      <c r="E17531" s="7" t="n">
        <v>151.2</v>
      </c>
      <c r="F17531" s="7" t="n">
        <v>0</v>
      </c>
      <c r="G17531" s="7" t="n">
        <v>0</v>
      </c>
    </row>
    <row r="17532" customFormat="false" ht="15" hidden="false" customHeight="false" outlineLevel="0" collapsed="false">
      <c r="A17532" s="7" t="s">
        <v>33</v>
      </c>
      <c r="B17532" s="7" t="s">
        <v>86</v>
      </c>
      <c r="C17532" s="7" t="s">
        <v>1271</v>
      </c>
      <c r="D17532" s="7" t="n">
        <v>4</v>
      </c>
      <c r="E17532" s="7" t="n">
        <v>260</v>
      </c>
      <c r="F17532" s="7" t="n">
        <v>0</v>
      </c>
      <c r="G17532" s="7" t="n">
        <v>0</v>
      </c>
    </row>
    <row r="17533" customFormat="false" ht="15" hidden="false" customHeight="false" outlineLevel="0" collapsed="false">
      <c r="A17533" s="7" t="s">
        <v>33</v>
      </c>
      <c r="B17533" s="7" t="s">
        <v>88</v>
      </c>
      <c r="C17533" s="7" t="s">
        <v>1271</v>
      </c>
      <c r="D17533" s="7" t="n">
        <v>0</v>
      </c>
      <c r="E17533" s="7" t="n">
        <v>0</v>
      </c>
      <c r="F17533" s="7" t="n">
        <v>1</v>
      </c>
      <c r="G17533" s="7" t="n">
        <v>65</v>
      </c>
    </row>
    <row r="17534" customFormat="false" ht="15" hidden="false" customHeight="false" outlineLevel="0" collapsed="false">
      <c r="A17534" s="7" t="s">
        <v>33</v>
      </c>
      <c r="B17534" s="7" t="s">
        <v>206</v>
      </c>
      <c r="C17534" s="7" t="s">
        <v>1271</v>
      </c>
      <c r="D17534" s="7" t="n">
        <v>0</v>
      </c>
      <c r="E17534" s="7" t="n">
        <v>0</v>
      </c>
      <c r="F17534" s="7" t="n">
        <v>1</v>
      </c>
      <c r="G17534" s="7" t="n">
        <v>65</v>
      </c>
    </row>
    <row r="17535" customFormat="false" ht="15" hidden="false" customHeight="false" outlineLevel="0" collapsed="false">
      <c r="A17535" s="7" t="s">
        <v>33</v>
      </c>
      <c r="B17535" s="7" t="s">
        <v>395</v>
      </c>
      <c r="C17535" s="7" t="s">
        <v>1273</v>
      </c>
      <c r="D17535" s="7" t="n">
        <v>2</v>
      </c>
      <c r="E17535" s="7" t="n">
        <v>351</v>
      </c>
      <c r="F17535" s="7" t="n">
        <v>0</v>
      </c>
      <c r="G17535" s="7" t="n">
        <v>0</v>
      </c>
    </row>
    <row r="17536" customFormat="false" ht="15" hidden="false" customHeight="false" outlineLevel="0" collapsed="false">
      <c r="A17536" s="7" t="s">
        <v>33</v>
      </c>
      <c r="B17536" s="7" t="s">
        <v>447</v>
      </c>
      <c r="C17536" s="7" t="s">
        <v>1273</v>
      </c>
      <c r="D17536" s="7" t="n">
        <v>3</v>
      </c>
      <c r="E17536" s="7" t="n">
        <v>526.5</v>
      </c>
      <c r="F17536" s="7" t="n">
        <v>1</v>
      </c>
      <c r="G17536" s="7" t="n">
        <v>175.5</v>
      </c>
    </row>
    <row r="17537" customFormat="false" ht="15" hidden="false" customHeight="false" outlineLevel="0" collapsed="false">
      <c r="A17537" s="7" t="s">
        <v>33</v>
      </c>
      <c r="B17537" s="7" t="s">
        <v>157</v>
      </c>
      <c r="C17537" s="7" t="s">
        <v>1276</v>
      </c>
      <c r="D17537" s="7" t="n">
        <v>0</v>
      </c>
      <c r="E17537" s="7" t="n">
        <v>0</v>
      </c>
      <c r="F17537" s="7" t="n">
        <v>1</v>
      </c>
      <c r="G17537" s="7" t="n">
        <v>72.34</v>
      </c>
    </row>
    <row r="17538" customFormat="false" ht="15" hidden="false" customHeight="false" outlineLevel="0" collapsed="false">
      <c r="A17538" s="7" t="s">
        <v>33</v>
      </c>
      <c r="B17538" s="7" t="s">
        <v>106</v>
      </c>
      <c r="C17538" s="7" t="s">
        <v>1291</v>
      </c>
      <c r="D17538" s="7" t="n">
        <v>2</v>
      </c>
      <c r="E17538" s="7" t="n">
        <v>48.86</v>
      </c>
      <c r="F17538" s="7" t="n">
        <v>2</v>
      </c>
      <c r="G17538" s="7" t="n">
        <v>48.86</v>
      </c>
    </row>
    <row r="17539" customFormat="false" ht="15" hidden="false" customHeight="false" outlineLevel="0" collapsed="false">
      <c r="A17539" s="7" t="s">
        <v>33</v>
      </c>
      <c r="B17539" s="7" t="s">
        <v>96</v>
      </c>
      <c r="C17539" s="7" t="s">
        <v>1291</v>
      </c>
      <c r="D17539" s="7" t="n">
        <v>3</v>
      </c>
      <c r="E17539" s="7" t="n">
        <v>73.29</v>
      </c>
      <c r="F17539" s="7" t="n">
        <v>0</v>
      </c>
      <c r="G17539" s="7" t="n">
        <v>0</v>
      </c>
    </row>
    <row r="17540" customFormat="false" ht="15" hidden="false" customHeight="false" outlineLevel="0" collapsed="false">
      <c r="A17540" s="7" t="s">
        <v>33</v>
      </c>
      <c r="B17540" s="7" t="s">
        <v>110</v>
      </c>
      <c r="C17540" s="7" t="s">
        <v>1291</v>
      </c>
      <c r="D17540" s="7" t="n">
        <v>0</v>
      </c>
      <c r="E17540" s="7" t="n">
        <v>0</v>
      </c>
      <c r="F17540" s="7" t="n">
        <v>2</v>
      </c>
      <c r="G17540" s="7" t="n">
        <v>48.86</v>
      </c>
    </row>
    <row r="17541" customFormat="false" ht="15" hidden="false" customHeight="false" outlineLevel="0" collapsed="false">
      <c r="A17541" s="7" t="s">
        <v>33</v>
      </c>
      <c r="B17541" s="7" t="s">
        <v>83</v>
      </c>
      <c r="C17541" s="7" t="s">
        <v>1303</v>
      </c>
      <c r="D17541" s="7" t="n">
        <v>4</v>
      </c>
      <c r="E17541" s="7" t="n">
        <v>182</v>
      </c>
      <c r="F17541" s="7" t="n">
        <v>3</v>
      </c>
      <c r="G17541" s="7" t="n">
        <v>136.5</v>
      </c>
    </row>
    <row r="17542" customFormat="false" ht="15" hidden="false" customHeight="false" outlineLevel="0" collapsed="false">
      <c r="A17542" s="7" t="s">
        <v>33</v>
      </c>
      <c r="B17542" s="7" t="s">
        <v>187</v>
      </c>
      <c r="C17542" s="7" t="s">
        <v>1309</v>
      </c>
      <c r="D17542" s="7" t="n">
        <v>1</v>
      </c>
      <c r="E17542" s="7" t="n">
        <v>77.8</v>
      </c>
      <c r="F17542" s="7" t="n">
        <v>0</v>
      </c>
      <c r="G17542" s="7" t="n">
        <v>0</v>
      </c>
    </row>
    <row r="17543" customFormat="false" ht="15" hidden="false" customHeight="false" outlineLevel="0" collapsed="false">
      <c r="A17543" s="7" t="s">
        <v>33</v>
      </c>
      <c r="B17543" s="7" t="s">
        <v>135</v>
      </c>
      <c r="C17543" s="7" t="s">
        <v>1316</v>
      </c>
      <c r="D17543" s="7" t="n">
        <v>2</v>
      </c>
      <c r="E17543" s="7" t="n">
        <v>94.46</v>
      </c>
      <c r="F17543" s="7" t="n">
        <v>0</v>
      </c>
      <c r="G17543" s="7" t="n">
        <v>0</v>
      </c>
    </row>
    <row r="17544" customFormat="false" ht="15" hidden="false" customHeight="false" outlineLevel="0" collapsed="false">
      <c r="A17544" s="7" t="s">
        <v>33</v>
      </c>
      <c r="B17544" s="7" t="s">
        <v>193</v>
      </c>
      <c r="C17544" s="7" t="s">
        <v>1316</v>
      </c>
      <c r="D17544" s="7" t="n">
        <v>2</v>
      </c>
      <c r="E17544" s="7" t="n">
        <v>94.46</v>
      </c>
      <c r="F17544" s="7" t="n">
        <v>0</v>
      </c>
      <c r="G17544" s="7" t="n">
        <v>0</v>
      </c>
    </row>
    <row r="17545" customFormat="false" ht="15" hidden="false" customHeight="false" outlineLevel="0" collapsed="false">
      <c r="A17545" s="7" t="s">
        <v>33</v>
      </c>
      <c r="B17545" s="7" t="s">
        <v>144</v>
      </c>
      <c r="C17545" s="7" t="s">
        <v>1320</v>
      </c>
      <c r="D17545" s="7" t="n">
        <v>2</v>
      </c>
      <c r="E17545" s="7" t="n">
        <v>126.54</v>
      </c>
      <c r="F17545" s="7" t="n">
        <v>0</v>
      </c>
      <c r="G17545" s="7" t="n">
        <v>0</v>
      </c>
    </row>
    <row r="17546" customFormat="false" ht="15" hidden="false" customHeight="false" outlineLevel="0" collapsed="false">
      <c r="A17546" s="7" t="s">
        <v>33</v>
      </c>
      <c r="B17546" s="7" t="s">
        <v>218</v>
      </c>
      <c r="C17546" s="7" t="s">
        <v>1320</v>
      </c>
      <c r="D17546" s="7" t="n">
        <v>8</v>
      </c>
      <c r="E17546" s="7" t="n">
        <v>506.16</v>
      </c>
      <c r="F17546" s="7" t="n">
        <v>0</v>
      </c>
      <c r="G17546" s="7" t="n">
        <v>0</v>
      </c>
    </row>
    <row r="17547" customFormat="false" ht="15" hidden="false" customHeight="false" outlineLevel="0" collapsed="false">
      <c r="A17547" s="7" t="s">
        <v>33</v>
      </c>
      <c r="B17547" s="7" t="s">
        <v>141</v>
      </c>
      <c r="C17547" s="7" t="s">
        <v>1334</v>
      </c>
      <c r="D17547" s="7" t="n">
        <v>8</v>
      </c>
      <c r="E17547" s="7" t="n">
        <v>136</v>
      </c>
      <c r="F17547" s="7" t="n">
        <v>0</v>
      </c>
      <c r="G17547" s="7" t="n">
        <v>0</v>
      </c>
    </row>
    <row r="17548" customFormat="false" ht="15" hidden="false" customHeight="false" outlineLevel="0" collapsed="false">
      <c r="A17548" s="7" t="s">
        <v>33</v>
      </c>
      <c r="B17548" s="7" t="s">
        <v>125</v>
      </c>
      <c r="C17548" s="7" t="s">
        <v>1334</v>
      </c>
      <c r="D17548" s="7" t="n">
        <v>8</v>
      </c>
      <c r="E17548" s="7" t="n">
        <v>136</v>
      </c>
      <c r="F17548" s="7" t="n">
        <v>0</v>
      </c>
      <c r="G17548" s="7" t="n">
        <v>0</v>
      </c>
    </row>
    <row r="17549" customFormat="false" ht="15" hidden="false" customHeight="false" outlineLevel="0" collapsed="false">
      <c r="A17549" s="7" t="s">
        <v>33</v>
      </c>
      <c r="B17549" s="7" t="s">
        <v>169</v>
      </c>
      <c r="C17549" s="7" t="s">
        <v>1334</v>
      </c>
      <c r="D17549" s="7" t="n">
        <v>2</v>
      </c>
      <c r="E17549" s="7" t="n">
        <v>34</v>
      </c>
      <c r="F17549" s="7" t="n">
        <v>0</v>
      </c>
      <c r="G17549" s="7" t="n">
        <v>0</v>
      </c>
    </row>
    <row r="17550" customFormat="false" ht="15" hidden="false" customHeight="false" outlineLevel="0" collapsed="false">
      <c r="A17550" s="7" t="s">
        <v>33</v>
      </c>
      <c r="B17550" s="7" t="s">
        <v>177</v>
      </c>
      <c r="C17550" s="7" t="s">
        <v>1334</v>
      </c>
      <c r="D17550" s="7" t="n">
        <v>3</v>
      </c>
      <c r="E17550" s="7" t="n">
        <v>51</v>
      </c>
      <c r="F17550" s="7" t="n">
        <v>0</v>
      </c>
      <c r="G17550" s="7" t="n">
        <v>0</v>
      </c>
    </row>
    <row r="17551" customFormat="false" ht="15" hidden="false" customHeight="false" outlineLevel="0" collapsed="false">
      <c r="A17551" s="7" t="s">
        <v>33</v>
      </c>
      <c r="B17551" s="7" t="s">
        <v>507</v>
      </c>
      <c r="C17551" s="7" t="s">
        <v>1334</v>
      </c>
      <c r="D17551" s="7" t="n">
        <v>0</v>
      </c>
      <c r="E17551" s="7" t="n">
        <v>0</v>
      </c>
      <c r="F17551" s="7" t="n">
        <v>2</v>
      </c>
      <c r="G17551" s="7" t="n">
        <v>34</v>
      </c>
    </row>
    <row r="17552" customFormat="false" ht="15" hidden="false" customHeight="false" outlineLevel="0" collapsed="false">
      <c r="A17552" s="7" t="s">
        <v>33</v>
      </c>
      <c r="B17552" s="7" t="s">
        <v>310</v>
      </c>
      <c r="C17552" s="7" t="s">
        <v>1334</v>
      </c>
      <c r="D17552" s="7" t="n">
        <v>4</v>
      </c>
      <c r="E17552" s="7" t="n">
        <v>68</v>
      </c>
      <c r="F17552" s="7" t="n">
        <v>0</v>
      </c>
      <c r="G17552" s="7" t="n">
        <v>0</v>
      </c>
    </row>
    <row r="17553" customFormat="false" ht="15" hidden="false" customHeight="false" outlineLevel="0" collapsed="false">
      <c r="A17553" s="7" t="s">
        <v>33</v>
      </c>
      <c r="B17553" s="7" t="s">
        <v>123</v>
      </c>
      <c r="C17553" s="7" t="s">
        <v>1340</v>
      </c>
      <c r="D17553" s="7" t="n">
        <v>1</v>
      </c>
      <c r="E17553" s="7" t="n">
        <v>18.45</v>
      </c>
      <c r="F17553" s="7" t="n">
        <v>0</v>
      </c>
      <c r="G17553" s="7" t="n">
        <v>0</v>
      </c>
    </row>
    <row r="17554" customFormat="false" ht="15" hidden="false" customHeight="false" outlineLevel="0" collapsed="false">
      <c r="A17554" s="7" t="s">
        <v>33</v>
      </c>
      <c r="B17554" s="7" t="s">
        <v>231</v>
      </c>
      <c r="C17554" s="7" t="s">
        <v>1342</v>
      </c>
      <c r="D17554" s="7" t="n">
        <v>3</v>
      </c>
      <c r="E17554" s="7" t="n">
        <v>59.76</v>
      </c>
      <c r="F17554" s="7" t="n">
        <v>2</v>
      </c>
      <c r="G17554" s="7" t="n">
        <v>39.84</v>
      </c>
    </row>
    <row r="17555" customFormat="false" ht="15" hidden="false" customHeight="false" outlineLevel="0" collapsed="false">
      <c r="A17555" s="7" t="s">
        <v>33</v>
      </c>
      <c r="B17555" s="7" t="s">
        <v>201</v>
      </c>
      <c r="C17555" s="7" t="s">
        <v>1344</v>
      </c>
      <c r="D17555" s="7" t="n">
        <v>5</v>
      </c>
      <c r="E17555" s="7" t="n">
        <v>47.5</v>
      </c>
      <c r="F17555" s="7" t="n">
        <v>0</v>
      </c>
      <c r="G17555" s="7" t="n">
        <v>0</v>
      </c>
    </row>
    <row r="17556" customFormat="false" ht="15" hidden="false" customHeight="false" outlineLevel="0" collapsed="false">
      <c r="A17556" s="7" t="s">
        <v>33</v>
      </c>
      <c r="B17556" s="7" t="s">
        <v>246</v>
      </c>
      <c r="C17556" s="7" t="s">
        <v>1345</v>
      </c>
      <c r="D17556" s="7" t="n">
        <v>0</v>
      </c>
      <c r="E17556" s="7" t="n">
        <v>0</v>
      </c>
      <c r="F17556" s="7" t="n">
        <v>1</v>
      </c>
      <c r="G17556" s="7" t="n">
        <v>9.5</v>
      </c>
    </row>
    <row r="17557" customFormat="false" ht="15" hidden="false" customHeight="false" outlineLevel="0" collapsed="false">
      <c r="A17557" s="7" t="s">
        <v>33</v>
      </c>
      <c r="B17557" s="7" t="s">
        <v>302</v>
      </c>
      <c r="C17557" s="7" t="s">
        <v>1346</v>
      </c>
      <c r="D17557" s="7" t="n">
        <v>3</v>
      </c>
      <c r="E17557" s="7" t="n">
        <v>38.85</v>
      </c>
      <c r="F17557" s="7" t="n">
        <v>0</v>
      </c>
      <c r="G17557" s="7" t="n">
        <v>0</v>
      </c>
    </row>
    <row r="17558" customFormat="false" ht="15" hidden="false" customHeight="false" outlineLevel="0" collapsed="false">
      <c r="A17558" s="7" t="s">
        <v>33</v>
      </c>
      <c r="B17558" s="7" t="s">
        <v>264</v>
      </c>
      <c r="C17558" s="7" t="s">
        <v>1347</v>
      </c>
      <c r="D17558" s="7" t="n">
        <v>8</v>
      </c>
      <c r="E17558" s="7" t="n">
        <v>77.68</v>
      </c>
      <c r="F17558" s="7" t="n">
        <v>2</v>
      </c>
      <c r="G17558" s="7" t="n">
        <v>19.42</v>
      </c>
    </row>
    <row r="17559" customFormat="false" ht="15" hidden="false" customHeight="false" outlineLevel="0" collapsed="false">
      <c r="A17559" s="7" t="s">
        <v>33</v>
      </c>
      <c r="B17559" s="7" t="s">
        <v>297</v>
      </c>
      <c r="C17559" s="7" t="s">
        <v>1348</v>
      </c>
      <c r="D17559" s="7" t="n">
        <v>3</v>
      </c>
      <c r="E17559" s="7" t="n">
        <v>24.24</v>
      </c>
      <c r="F17559" s="7" t="n">
        <v>2</v>
      </c>
      <c r="G17559" s="7" t="n">
        <v>16.16</v>
      </c>
    </row>
    <row r="17560" customFormat="false" ht="15" hidden="false" customHeight="false" outlineLevel="0" collapsed="false">
      <c r="A17560" s="7" t="s">
        <v>33</v>
      </c>
      <c r="B17560" s="7" t="s">
        <v>150</v>
      </c>
      <c r="C17560" s="7" t="s">
        <v>1349</v>
      </c>
      <c r="D17560" s="7" t="n">
        <v>7</v>
      </c>
      <c r="E17560" s="7" t="n">
        <v>85.26</v>
      </c>
      <c r="F17560" s="7" t="n">
        <v>7</v>
      </c>
      <c r="G17560" s="7" t="n">
        <v>85.26</v>
      </c>
    </row>
    <row r="17561" customFormat="false" ht="15" hidden="false" customHeight="false" outlineLevel="0" collapsed="false">
      <c r="A17561" s="7" t="s">
        <v>33</v>
      </c>
      <c r="B17561" s="7" t="s">
        <v>183</v>
      </c>
      <c r="C17561" s="7" t="s">
        <v>1351</v>
      </c>
      <c r="D17561" s="7" t="n">
        <v>3</v>
      </c>
      <c r="E17561" s="7" t="n">
        <v>63.63</v>
      </c>
      <c r="F17561" s="7" t="n">
        <v>8</v>
      </c>
      <c r="G17561" s="7" t="n">
        <v>169.68</v>
      </c>
    </row>
    <row r="17562" customFormat="false" ht="15" hidden="false" customHeight="false" outlineLevel="0" collapsed="false">
      <c r="A17562" s="7" t="s">
        <v>33</v>
      </c>
      <c r="B17562" s="7" t="s">
        <v>311</v>
      </c>
      <c r="C17562" s="7" t="s">
        <v>1352</v>
      </c>
      <c r="D17562" s="7" t="n">
        <v>2</v>
      </c>
      <c r="E17562" s="7" t="n">
        <v>22.66</v>
      </c>
      <c r="F17562" s="7" t="n">
        <v>0</v>
      </c>
      <c r="G17562" s="7" t="n">
        <v>0</v>
      </c>
    </row>
    <row r="17563" customFormat="false" ht="15" hidden="false" customHeight="false" outlineLevel="0" collapsed="false">
      <c r="A17563" s="7" t="s">
        <v>33</v>
      </c>
      <c r="B17563" s="7" t="s">
        <v>163</v>
      </c>
      <c r="C17563" s="7" t="s">
        <v>1357</v>
      </c>
      <c r="D17563" s="7" t="n">
        <v>2</v>
      </c>
      <c r="E17563" s="7" t="n">
        <v>35.64</v>
      </c>
      <c r="F17563" s="7" t="n">
        <v>0</v>
      </c>
      <c r="G17563" s="7" t="n">
        <v>0</v>
      </c>
    </row>
    <row r="17564" customFormat="false" ht="15" hidden="false" customHeight="false" outlineLevel="0" collapsed="false">
      <c r="A17564" s="7" t="s">
        <v>33</v>
      </c>
      <c r="B17564" s="7" t="s">
        <v>421</v>
      </c>
      <c r="C17564" s="7" t="s">
        <v>1375</v>
      </c>
      <c r="D17564" s="7" t="n">
        <v>2</v>
      </c>
      <c r="E17564" s="7" t="n">
        <v>47.2</v>
      </c>
      <c r="F17564" s="7" t="n">
        <v>0</v>
      </c>
      <c r="G17564" s="7" t="n">
        <v>0</v>
      </c>
    </row>
    <row r="17565" customFormat="false" ht="15" hidden="false" customHeight="false" outlineLevel="0" collapsed="false">
      <c r="A17565" s="7" t="s">
        <v>33</v>
      </c>
      <c r="B17565" s="7" t="s">
        <v>303</v>
      </c>
      <c r="C17565" s="7" t="s">
        <v>1376</v>
      </c>
      <c r="D17565" s="7" t="n">
        <v>5</v>
      </c>
      <c r="E17565" s="7" t="n">
        <v>92</v>
      </c>
      <c r="F17565" s="7" t="n">
        <v>0</v>
      </c>
      <c r="G17565" s="7" t="n">
        <v>0</v>
      </c>
    </row>
    <row r="17566" customFormat="false" ht="15" hidden="false" customHeight="false" outlineLevel="0" collapsed="false">
      <c r="A17566" s="7" t="s">
        <v>33</v>
      </c>
      <c r="B17566" s="7" t="s">
        <v>283</v>
      </c>
      <c r="C17566" s="7" t="s">
        <v>1376</v>
      </c>
      <c r="D17566" s="7" t="n">
        <v>5</v>
      </c>
      <c r="E17566" s="7" t="n">
        <v>92</v>
      </c>
      <c r="F17566" s="7" t="n">
        <v>0</v>
      </c>
      <c r="G17566" s="7" t="n">
        <v>0</v>
      </c>
    </row>
    <row r="17567" customFormat="false" ht="15" hidden="false" customHeight="false" outlineLevel="0" collapsed="false">
      <c r="A17567" s="7" t="s">
        <v>33</v>
      </c>
      <c r="B17567" s="7" t="s">
        <v>367</v>
      </c>
      <c r="C17567" s="7" t="s">
        <v>1377</v>
      </c>
      <c r="D17567" s="7" t="n">
        <v>3</v>
      </c>
      <c r="E17567" s="7" t="n">
        <v>55.2</v>
      </c>
      <c r="F17567" s="7" t="n">
        <v>0</v>
      </c>
      <c r="G17567" s="7" t="n">
        <v>0</v>
      </c>
    </row>
    <row r="17568" customFormat="false" ht="15" hidden="false" customHeight="false" outlineLevel="0" collapsed="false">
      <c r="A17568" s="7" t="s">
        <v>33</v>
      </c>
      <c r="B17568" s="7" t="s">
        <v>174</v>
      </c>
      <c r="C17568" s="7" t="s">
        <v>1379</v>
      </c>
      <c r="D17568" s="7" t="n">
        <v>5</v>
      </c>
      <c r="E17568" s="7" t="n">
        <v>209.05</v>
      </c>
      <c r="F17568" s="7" t="n">
        <v>0</v>
      </c>
      <c r="G17568" s="7" t="n">
        <v>0</v>
      </c>
    </row>
    <row r="17569" customFormat="false" ht="15" hidden="false" customHeight="false" outlineLevel="0" collapsed="false">
      <c r="A17569" s="7" t="s">
        <v>33</v>
      </c>
      <c r="B17569" s="7" t="s">
        <v>284</v>
      </c>
      <c r="C17569" s="7" t="s">
        <v>1381</v>
      </c>
      <c r="D17569" s="7" t="n">
        <v>1</v>
      </c>
      <c r="E17569" s="7" t="n">
        <v>64.89</v>
      </c>
      <c r="F17569" s="7" t="n">
        <v>0</v>
      </c>
      <c r="G17569" s="7" t="n">
        <v>0</v>
      </c>
    </row>
    <row r="17570" customFormat="false" ht="15" hidden="false" customHeight="false" outlineLevel="0" collapsed="false">
      <c r="A17570" s="7" t="s">
        <v>33</v>
      </c>
      <c r="B17570" s="7" t="s">
        <v>148</v>
      </c>
      <c r="C17570" s="7" t="s">
        <v>1387</v>
      </c>
      <c r="D17570" s="7" t="n">
        <v>5</v>
      </c>
      <c r="E17570" s="7" t="n">
        <v>82.5</v>
      </c>
      <c r="F17570" s="7" t="n">
        <v>5</v>
      </c>
      <c r="G17570" s="7" t="n">
        <v>82.5</v>
      </c>
    </row>
    <row r="17571" customFormat="false" ht="15" hidden="false" customHeight="false" outlineLevel="0" collapsed="false">
      <c r="A17571" s="7" t="s">
        <v>33</v>
      </c>
      <c r="B17571" s="7" t="s">
        <v>139</v>
      </c>
      <c r="C17571" s="7" t="s">
        <v>1387</v>
      </c>
      <c r="D17571" s="7" t="n">
        <v>3</v>
      </c>
      <c r="E17571" s="7" t="n">
        <v>49.5</v>
      </c>
      <c r="F17571" s="7" t="n">
        <v>2</v>
      </c>
      <c r="G17571" s="7" t="n">
        <v>33</v>
      </c>
    </row>
    <row r="17572" customFormat="false" ht="15" hidden="false" customHeight="false" outlineLevel="0" collapsed="false">
      <c r="A17572" s="7" t="s">
        <v>33</v>
      </c>
      <c r="B17572" s="7" t="s">
        <v>189</v>
      </c>
      <c r="C17572" s="7" t="s">
        <v>1387</v>
      </c>
      <c r="D17572" s="7" t="n">
        <v>1</v>
      </c>
      <c r="E17572" s="7" t="n">
        <v>16.5</v>
      </c>
      <c r="F17572" s="7" t="n">
        <v>0</v>
      </c>
      <c r="G17572" s="7" t="n">
        <v>0</v>
      </c>
    </row>
    <row r="17573" customFormat="false" ht="15" hidden="false" customHeight="false" outlineLevel="0" collapsed="false">
      <c r="A17573" s="7" t="s">
        <v>33</v>
      </c>
      <c r="B17573" s="7" t="s">
        <v>181</v>
      </c>
      <c r="C17573" s="7" t="s">
        <v>1387</v>
      </c>
      <c r="D17573" s="7" t="n">
        <v>0</v>
      </c>
      <c r="E17573" s="7" t="n">
        <v>0</v>
      </c>
      <c r="F17573" s="7" t="n">
        <v>6</v>
      </c>
      <c r="G17573" s="7" t="n">
        <v>99</v>
      </c>
    </row>
    <row r="17574" customFormat="false" ht="15" hidden="false" customHeight="false" outlineLevel="0" collapsed="false">
      <c r="A17574" s="7" t="s">
        <v>33</v>
      </c>
      <c r="B17574" s="7" t="s">
        <v>257</v>
      </c>
      <c r="C17574" s="7" t="s">
        <v>1387</v>
      </c>
      <c r="D17574" s="7" t="n">
        <v>1</v>
      </c>
      <c r="E17574" s="7" t="n">
        <v>16.5</v>
      </c>
      <c r="F17574" s="7" t="n">
        <v>0</v>
      </c>
      <c r="G17574" s="7" t="n">
        <v>0</v>
      </c>
    </row>
    <row r="17575" customFormat="false" ht="15" hidden="false" customHeight="false" outlineLevel="0" collapsed="false">
      <c r="A17575" s="7" t="s">
        <v>33</v>
      </c>
      <c r="B17575" s="7" t="s">
        <v>133</v>
      </c>
      <c r="C17575" s="7" t="s">
        <v>1390</v>
      </c>
      <c r="D17575" s="7" t="n">
        <v>5</v>
      </c>
      <c r="E17575" s="7" t="n">
        <v>102.5</v>
      </c>
      <c r="F17575" s="7" t="n">
        <v>0</v>
      </c>
      <c r="G17575" s="7" t="n">
        <v>0</v>
      </c>
    </row>
    <row r="17576" customFormat="false" ht="15" hidden="false" customHeight="false" outlineLevel="0" collapsed="false">
      <c r="A17576" s="7" t="s">
        <v>33</v>
      </c>
      <c r="B17576" s="7" t="s">
        <v>154</v>
      </c>
      <c r="C17576" s="7" t="s">
        <v>1390</v>
      </c>
      <c r="D17576" s="7" t="n">
        <v>12</v>
      </c>
      <c r="E17576" s="7" t="n">
        <v>246</v>
      </c>
      <c r="F17576" s="7" t="n">
        <v>0</v>
      </c>
      <c r="G17576" s="7" t="n">
        <v>0</v>
      </c>
    </row>
    <row r="17577" customFormat="false" ht="15" hidden="false" customHeight="false" outlineLevel="0" collapsed="false">
      <c r="A17577" s="7" t="s">
        <v>33</v>
      </c>
      <c r="B17577" s="7" t="s">
        <v>216</v>
      </c>
      <c r="C17577" s="7" t="s">
        <v>1390</v>
      </c>
      <c r="D17577" s="7" t="n">
        <v>1</v>
      </c>
      <c r="E17577" s="7" t="n">
        <v>20.5</v>
      </c>
      <c r="F17577" s="7" t="n">
        <v>0</v>
      </c>
      <c r="G17577" s="7" t="n">
        <v>0</v>
      </c>
    </row>
    <row r="17578" customFormat="false" ht="15" hidden="false" customHeight="false" outlineLevel="0" collapsed="false">
      <c r="A17578" s="7" t="s">
        <v>33</v>
      </c>
      <c r="B17578" s="7" t="s">
        <v>167</v>
      </c>
      <c r="C17578" s="7" t="s">
        <v>1390</v>
      </c>
      <c r="D17578" s="7" t="n">
        <v>8</v>
      </c>
      <c r="E17578" s="7" t="n">
        <v>164</v>
      </c>
      <c r="F17578" s="7" t="n">
        <v>0</v>
      </c>
      <c r="G17578" s="7" t="n">
        <v>0</v>
      </c>
    </row>
    <row r="17579" customFormat="false" ht="15" hidden="false" customHeight="false" outlineLevel="0" collapsed="false">
      <c r="A17579" s="7" t="s">
        <v>33</v>
      </c>
      <c r="B17579" s="7" t="s">
        <v>397</v>
      </c>
      <c r="C17579" s="7" t="s">
        <v>1396</v>
      </c>
      <c r="D17579" s="7" t="n">
        <v>2</v>
      </c>
      <c r="E17579" s="7" t="n">
        <v>391.46</v>
      </c>
      <c r="F17579" s="7" t="n">
        <v>0</v>
      </c>
      <c r="G17579" s="7" t="n">
        <v>0</v>
      </c>
    </row>
    <row r="17580" customFormat="false" ht="15" hidden="false" customHeight="false" outlineLevel="0" collapsed="false">
      <c r="A17580" s="7" t="s">
        <v>33</v>
      </c>
      <c r="B17580" s="7" t="s">
        <v>474</v>
      </c>
      <c r="C17580" s="7" t="s">
        <v>1398</v>
      </c>
      <c r="D17580" s="7" t="n">
        <v>2</v>
      </c>
      <c r="E17580" s="7" t="n">
        <v>253.14</v>
      </c>
      <c r="F17580" s="7" t="n">
        <v>0</v>
      </c>
      <c r="G17580" s="7" t="n">
        <v>0</v>
      </c>
    </row>
    <row r="17581" customFormat="false" ht="15" hidden="false" customHeight="false" outlineLevel="0" collapsed="false">
      <c r="A17581" s="7" t="s">
        <v>33</v>
      </c>
      <c r="B17581" s="7" t="s">
        <v>306</v>
      </c>
      <c r="C17581" s="7" t="s">
        <v>1407</v>
      </c>
      <c r="D17581" s="7" t="n">
        <v>0</v>
      </c>
      <c r="E17581" s="7" t="n">
        <v>0</v>
      </c>
      <c r="F17581" s="7" t="n">
        <v>2</v>
      </c>
      <c r="G17581" s="7" t="n">
        <v>28.5</v>
      </c>
    </row>
    <row r="17582" customFormat="false" ht="15" hidden="false" customHeight="false" outlineLevel="0" collapsed="false">
      <c r="A17582" s="7" t="s">
        <v>33</v>
      </c>
      <c r="B17582" s="7" t="s">
        <v>130</v>
      </c>
      <c r="C17582" s="7" t="s">
        <v>1425</v>
      </c>
      <c r="D17582" s="7" t="n">
        <v>5</v>
      </c>
      <c r="E17582" s="7" t="n">
        <v>175</v>
      </c>
      <c r="F17582" s="7" t="n">
        <v>0</v>
      </c>
      <c r="G17582" s="7" t="n">
        <v>0</v>
      </c>
    </row>
    <row r="17583" customFormat="false" ht="15" hidden="false" customHeight="false" outlineLevel="0" collapsed="false">
      <c r="A17583" s="7" t="s">
        <v>33</v>
      </c>
      <c r="B17583" s="7" t="s">
        <v>152</v>
      </c>
      <c r="C17583" s="7" t="s">
        <v>1425</v>
      </c>
      <c r="D17583" s="7" t="n">
        <v>2</v>
      </c>
      <c r="E17583" s="7" t="n">
        <v>70</v>
      </c>
      <c r="F17583" s="7" t="n">
        <v>0</v>
      </c>
      <c r="G17583" s="7" t="n">
        <v>0</v>
      </c>
    </row>
    <row r="17584" customFormat="false" ht="15" hidden="false" customHeight="false" outlineLevel="0" collapsed="false">
      <c r="A17584" s="7" t="s">
        <v>33</v>
      </c>
      <c r="B17584" s="7" t="s">
        <v>198</v>
      </c>
      <c r="C17584" s="7" t="s">
        <v>1425</v>
      </c>
      <c r="D17584" s="7" t="n">
        <v>3</v>
      </c>
      <c r="E17584" s="7" t="n">
        <v>105</v>
      </c>
      <c r="F17584" s="7" t="n">
        <v>2</v>
      </c>
      <c r="G17584" s="7" t="n">
        <v>70</v>
      </c>
    </row>
    <row r="17585" customFormat="false" ht="15" hidden="false" customHeight="false" outlineLevel="0" collapsed="false">
      <c r="A17585" s="7" t="s">
        <v>33</v>
      </c>
      <c r="B17585" s="7" t="s">
        <v>286</v>
      </c>
      <c r="C17585" s="7" t="s">
        <v>1428</v>
      </c>
      <c r="D17585" s="7" t="n">
        <v>1</v>
      </c>
      <c r="E17585" s="7" t="n">
        <v>126.5</v>
      </c>
      <c r="F17585" s="7" t="n">
        <v>0</v>
      </c>
      <c r="G17585" s="7" t="n">
        <v>0</v>
      </c>
    </row>
    <row r="17586" customFormat="false" ht="15" hidden="false" customHeight="false" outlineLevel="0" collapsed="false">
      <c r="A17586" s="7" t="s">
        <v>33</v>
      </c>
      <c r="B17586" s="7" t="s">
        <v>232</v>
      </c>
      <c r="C17586" s="7" t="s">
        <v>1432</v>
      </c>
      <c r="D17586" s="7" t="n">
        <v>4</v>
      </c>
      <c r="E17586" s="7" t="n">
        <v>68</v>
      </c>
      <c r="F17586" s="7" t="n">
        <v>0</v>
      </c>
      <c r="G17586" s="7" t="n">
        <v>0</v>
      </c>
    </row>
    <row r="17587" customFormat="false" ht="15" hidden="false" customHeight="false" outlineLevel="0" collapsed="false">
      <c r="A17587" s="7" t="s">
        <v>33</v>
      </c>
      <c r="B17587" s="7" t="s">
        <v>212</v>
      </c>
      <c r="C17587" s="7" t="s">
        <v>1432</v>
      </c>
      <c r="D17587" s="7" t="n">
        <v>8</v>
      </c>
      <c r="E17587" s="7" t="n">
        <v>136</v>
      </c>
      <c r="F17587" s="7" t="n">
        <v>2</v>
      </c>
      <c r="G17587" s="7" t="n">
        <v>34</v>
      </c>
    </row>
    <row r="17588" customFormat="false" ht="15" hidden="false" customHeight="false" outlineLevel="0" collapsed="false">
      <c r="A17588" s="7" t="s">
        <v>33</v>
      </c>
      <c r="B17588" s="7" t="s">
        <v>227</v>
      </c>
      <c r="C17588" s="7" t="s">
        <v>1432</v>
      </c>
      <c r="D17588" s="7" t="n">
        <v>2</v>
      </c>
      <c r="E17588" s="7" t="n">
        <v>34</v>
      </c>
      <c r="F17588" s="7" t="n">
        <v>0</v>
      </c>
      <c r="G17588" s="7" t="n">
        <v>0</v>
      </c>
    </row>
    <row r="17589" customFormat="false" ht="15" hidden="false" customHeight="false" outlineLevel="0" collapsed="false">
      <c r="A17589" s="7" t="s">
        <v>33</v>
      </c>
      <c r="B17589" s="7" t="s">
        <v>192</v>
      </c>
      <c r="C17589" s="7" t="s">
        <v>1311</v>
      </c>
      <c r="D17589" s="7" t="n">
        <v>8</v>
      </c>
      <c r="E17589" s="7" t="n">
        <v>160</v>
      </c>
      <c r="F17589" s="7" t="n">
        <v>0</v>
      </c>
      <c r="G17589" s="7" t="n">
        <v>0</v>
      </c>
    </row>
    <row r="17590" customFormat="false" ht="15" hidden="false" customHeight="false" outlineLevel="0" collapsed="false">
      <c r="A17590" s="7" t="s">
        <v>33</v>
      </c>
      <c r="B17590" s="7" t="s">
        <v>217</v>
      </c>
      <c r="C17590" s="7" t="s">
        <v>1446</v>
      </c>
      <c r="D17590" s="7" t="n">
        <v>4</v>
      </c>
      <c r="E17590" s="7" t="n">
        <v>34.92</v>
      </c>
      <c r="F17590" s="7" t="n">
        <v>0</v>
      </c>
      <c r="G17590" s="7" t="n">
        <v>0</v>
      </c>
    </row>
    <row r="17591" customFormat="false" ht="15" hidden="false" customHeight="false" outlineLevel="0" collapsed="false">
      <c r="A17591" s="7" t="s">
        <v>33</v>
      </c>
      <c r="B17591" s="7" t="s">
        <v>124</v>
      </c>
      <c r="C17591" s="7" t="s">
        <v>1449</v>
      </c>
      <c r="D17591" s="7" t="n">
        <v>6</v>
      </c>
      <c r="E17591" s="7" t="n">
        <v>88.8</v>
      </c>
      <c r="F17591" s="7" t="n">
        <v>0</v>
      </c>
      <c r="G17591" s="7" t="n">
        <v>0</v>
      </c>
    </row>
    <row r="17592" customFormat="false" ht="15" hidden="false" customHeight="false" outlineLevel="0" collapsed="false">
      <c r="A17592" s="7" t="s">
        <v>33</v>
      </c>
      <c r="B17592" s="7" t="s">
        <v>120</v>
      </c>
      <c r="C17592" s="7" t="s">
        <v>1451</v>
      </c>
      <c r="D17592" s="7" t="n">
        <v>5</v>
      </c>
      <c r="E17592" s="7" t="n">
        <v>67</v>
      </c>
      <c r="F17592" s="7" t="n">
        <v>0</v>
      </c>
      <c r="G17592" s="7" t="n">
        <v>0</v>
      </c>
    </row>
    <row r="17593" customFormat="false" ht="15" hidden="false" customHeight="false" outlineLevel="0" collapsed="false">
      <c r="A17593" s="7" t="s">
        <v>33</v>
      </c>
      <c r="B17593" s="7" t="s">
        <v>909</v>
      </c>
      <c r="C17593" s="7" t="s">
        <v>1573</v>
      </c>
      <c r="D17593" s="7" t="n">
        <v>2</v>
      </c>
      <c r="E17593" s="7" t="n">
        <v>33.2</v>
      </c>
      <c r="F17593" s="7" t="n">
        <v>0</v>
      </c>
      <c r="G17593" s="7" t="n">
        <v>0</v>
      </c>
    </row>
    <row r="17594" customFormat="false" ht="15" hidden="false" customHeight="false" outlineLevel="0" collapsed="false">
      <c r="A17594" s="7" t="s">
        <v>33</v>
      </c>
      <c r="B17594" s="7" t="s">
        <v>868</v>
      </c>
      <c r="C17594" s="7" t="s">
        <v>1573</v>
      </c>
      <c r="D17594" s="7" t="n">
        <v>8</v>
      </c>
      <c r="E17594" s="7" t="n">
        <v>148</v>
      </c>
      <c r="F17594" s="7" t="n">
        <v>2</v>
      </c>
      <c r="G17594" s="7" t="n">
        <v>37</v>
      </c>
    </row>
    <row r="17595" customFormat="false" ht="15" hidden="false" customHeight="false" outlineLevel="0" collapsed="false">
      <c r="A17595" s="7" t="s">
        <v>33</v>
      </c>
      <c r="B17595" s="7" t="s">
        <v>910</v>
      </c>
      <c r="C17595" s="7" t="s">
        <v>1574</v>
      </c>
      <c r="D17595" s="7" t="n">
        <v>8</v>
      </c>
      <c r="E17595" s="7" t="n">
        <v>200</v>
      </c>
      <c r="F17595" s="7" t="n">
        <v>5</v>
      </c>
      <c r="G17595" s="7" t="n">
        <v>125</v>
      </c>
    </row>
    <row r="17596" customFormat="false" ht="15" hidden="false" customHeight="false" outlineLevel="0" collapsed="false">
      <c r="A17596" s="7" t="s">
        <v>33</v>
      </c>
      <c r="B17596" s="7" t="s">
        <v>894</v>
      </c>
      <c r="C17596" s="7" t="s">
        <v>1575</v>
      </c>
      <c r="D17596" s="7" t="n">
        <v>1</v>
      </c>
      <c r="E17596" s="7" t="n">
        <v>53.5</v>
      </c>
      <c r="F17596" s="7" t="n">
        <v>0</v>
      </c>
      <c r="G17596" s="7" t="n">
        <v>0</v>
      </c>
    </row>
    <row r="17597" customFormat="false" ht="15" hidden="false" customHeight="false" outlineLevel="0" collapsed="false">
      <c r="A17597" s="7" t="s">
        <v>33</v>
      </c>
      <c r="B17597" s="7" t="s">
        <v>98</v>
      </c>
      <c r="C17597" s="7" t="s">
        <v>1271</v>
      </c>
      <c r="D17597" s="7" t="n">
        <v>3</v>
      </c>
      <c r="E17597" s="7" t="n">
        <v>195</v>
      </c>
      <c r="F17597" s="7" t="n">
        <v>0</v>
      </c>
      <c r="G17597" s="7" t="n">
        <v>0</v>
      </c>
    </row>
    <row r="17598" customFormat="false" ht="15" hidden="false" customHeight="false" outlineLevel="0" collapsed="false">
      <c r="A17598" s="7" t="s">
        <v>33</v>
      </c>
      <c r="B17598" s="7" t="s">
        <v>88</v>
      </c>
      <c r="C17598" s="7" t="s">
        <v>1271</v>
      </c>
      <c r="D17598" s="7" t="n">
        <v>4</v>
      </c>
      <c r="E17598" s="7" t="n">
        <v>260</v>
      </c>
      <c r="F17598" s="7" t="n">
        <v>1</v>
      </c>
      <c r="G17598" s="7" t="n">
        <v>65</v>
      </c>
    </row>
    <row r="17599" customFormat="false" ht="15" hidden="false" customHeight="false" outlineLevel="0" collapsed="false">
      <c r="A17599" s="7" t="s">
        <v>33</v>
      </c>
      <c r="B17599" s="7" t="s">
        <v>151</v>
      </c>
      <c r="C17599" s="7" t="s">
        <v>1276</v>
      </c>
      <c r="D17599" s="7" t="n">
        <v>0</v>
      </c>
      <c r="E17599" s="7" t="n">
        <v>0</v>
      </c>
      <c r="F17599" s="7" t="n">
        <v>1</v>
      </c>
      <c r="G17599" s="7" t="n">
        <v>72.34</v>
      </c>
    </row>
    <row r="17600" customFormat="false" ht="15" hidden="false" customHeight="false" outlineLevel="0" collapsed="false">
      <c r="A17600" s="7" t="s">
        <v>33</v>
      </c>
      <c r="B17600" s="7" t="s">
        <v>241</v>
      </c>
      <c r="C17600" s="7" t="s">
        <v>1276</v>
      </c>
      <c r="D17600" s="7" t="n">
        <v>2</v>
      </c>
      <c r="E17600" s="7" t="n">
        <v>144.68</v>
      </c>
      <c r="F17600" s="7" t="n">
        <v>0</v>
      </c>
      <c r="G17600" s="7" t="n">
        <v>0</v>
      </c>
    </row>
    <row r="17601" customFormat="false" ht="15" hidden="false" customHeight="false" outlineLevel="0" collapsed="false">
      <c r="A17601" s="7" t="s">
        <v>33</v>
      </c>
      <c r="B17601" s="7" t="s">
        <v>157</v>
      </c>
      <c r="C17601" s="7" t="s">
        <v>1276</v>
      </c>
      <c r="D17601" s="7" t="n">
        <v>2</v>
      </c>
      <c r="E17601" s="7" t="n">
        <v>144.68</v>
      </c>
      <c r="F17601" s="7" t="n">
        <v>0</v>
      </c>
      <c r="G17601" s="7" t="n">
        <v>0</v>
      </c>
    </row>
    <row r="17602" customFormat="false" ht="15" hidden="false" customHeight="false" outlineLevel="0" collapsed="false">
      <c r="A17602" s="7" t="s">
        <v>33</v>
      </c>
      <c r="B17602" s="7" t="s">
        <v>106</v>
      </c>
      <c r="C17602" s="7" t="s">
        <v>1291</v>
      </c>
      <c r="D17602" s="7" t="n">
        <v>1</v>
      </c>
      <c r="E17602" s="7" t="n">
        <v>24.43</v>
      </c>
      <c r="F17602" s="7" t="n">
        <v>0</v>
      </c>
      <c r="G17602" s="7" t="n">
        <v>0</v>
      </c>
    </row>
    <row r="17603" customFormat="false" ht="15" hidden="false" customHeight="false" outlineLevel="0" collapsed="false">
      <c r="A17603" s="7" t="s">
        <v>33</v>
      </c>
      <c r="B17603" s="7" t="s">
        <v>96</v>
      </c>
      <c r="C17603" s="7" t="s">
        <v>1291</v>
      </c>
      <c r="D17603" s="7" t="n">
        <v>3</v>
      </c>
      <c r="E17603" s="7" t="n">
        <v>73.29</v>
      </c>
      <c r="F17603" s="7" t="n">
        <v>0</v>
      </c>
      <c r="G17603" s="7" t="n">
        <v>0</v>
      </c>
    </row>
    <row r="17604" customFormat="false" ht="15" hidden="false" customHeight="false" outlineLevel="0" collapsed="false">
      <c r="A17604" s="7" t="s">
        <v>33</v>
      </c>
      <c r="B17604" s="7" t="s">
        <v>173</v>
      </c>
      <c r="C17604" s="7" t="s">
        <v>1291</v>
      </c>
      <c r="D17604" s="7" t="n">
        <v>1</v>
      </c>
      <c r="E17604" s="7" t="n">
        <v>24.43</v>
      </c>
      <c r="F17604" s="7" t="n">
        <v>0</v>
      </c>
      <c r="G17604" s="7" t="n">
        <v>0</v>
      </c>
    </row>
    <row r="17605" customFormat="false" ht="15" hidden="false" customHeight="false" outlineLevel="0" collapsed="false">
      <c r="A17605" s="7" t="s">
        <v>33</v>
      </c>
      <c r="B17605" s="7" t="s">
        <v>466</v>
      </c>
      <c r="C17605" s="7" t="s">
        <v>1329</v>
      </c>
      <c r="D17605" s="7" t="n">
        <v>2</v>
      </c>
      <c r="E17605" s="7" t="n">
        <v>194.7</v>
      </c>
      <c r="F17605" s="7" t="n">
        <v>0</v>
      </c>
      <c r="G17605" s="7" t="n">
        <v>0</v>
      </c>
    </row>
    <row r="17606" customFormat="false" ht="15" hidden="false" customHeight="false" outlineLevel="0" collapsed="false">
      <c r="A17606" s="7" t="s">
        <v>33</v>
      </c>
      <c r="B17606" s="7" t="s">
        <v>149</v>
      </c>
      <c r="C17606" s="7" t="s">
        <v>1330</v>
      </c>
      <c r="D17606" s="7" t="n">
        <v>1</v>
      </c>
      <c r="E17606" s="7" t="n">
        <v>28.93</v>
      </c>
      <c r="F17606" s="7" t="n">
        <v>0</v>
      </c>
      <c r="G17606" s="7" t="n">
        <v>0</v>
      </c>
    </row>
    <row r="17607" customFormat="false" ht="15" hidden="false" customHeight="false" outlineLevel="0" collapsed="false">
      <c r="A17607" s="7" t="s">
        <v>33</v>
      </c>
      <c r="B17607" s="7" t="s">
        <v>153</v>
      </c>
      <c r="C17607" s="7" t="s">
        <v>1330</v>
      </c>
      <c r="D17607" s="7" t="n">
        <v>5</v>
      </c>
      <c r="E17607" s="7" t="n">
        <v>144.65</v>
      </c>
      <c r="F17607" s="7" t="n">
        <v>0</v>
      </c>
      <c r="G17607" s="7" t="n">
        <v>0</v>
      </c>
    </row>
    <row r="17608" customFormat="false" ht="15" hidden="false" customHeight="false" outlineLevel="0" collapsed="false">
      <c r="A17608" s="7" t="s">
        <v>33</v>
      </c>
      <c r="B17608" s="7" t="s">
        <v>325</v>
      </c>
      <c r="C17608" s="7" t="s">
        <v>1350</v>
      </c>
      <c r="D17608" s="7" t="n">
        <v>1</v>
      </c>
      <c r="E17608" s="7" t="n">
        <v>38.7</v>
      </c>
      <c r="F17608" s="7" t="n">
        <v>1</v>
      </c>
      <c r="G17608" s="7" t="n">
        <v>38.7</v>
      </c>
    </row>
    <row r="17609" customFormat="false" ht="15" hidden="false" customHeight="false" outlineLevel="0" collapsed="false">
      <c r="A17609" s="7" t="s">
        <v>33</v>
      </c>
      <c r="B17609" s="7" t="s">
        <v>613</v>
      </c>
      <c r="C17609" s="7" t="s">
        <v>1369</v>
      </c>
      <c r="D17609" s="7" t="n">
        <v>2</v>
      </c>
      <c r="E17609" s="7" t="n">
        <v>107.06</v>
      </c>
      <c r="F17609" s="7" t="n">
        <v>0</v>
      </c>
      <c r="G17609" s="7" t="n">
        <v>0</v>
      </c>
    </row>
    <row r="17610" customFormat="false" ht="15" hidden="false" customHeight="false" outlineLevel="0" collapsed="false">
      <c r="A17610" s="7" t="s">
        <v>33</v>
      </c>
      <c r="B17610" s="7" t="s">
        <v>139</v>
      </c>
      <c r="C17610" s="7" t="s">
        <v>1387</v>
      </c>
      <c r="D17610" s="7" t="n">
        <v>1</v>
      </c>
      <c r="E17610" s="7" t="n">
        <v>16.5</v>
      </c>
      <c r="F17610" s="7" t="n">
        <v>0</v>
      </c>
      <c r="G17610" s="7" t="n">
        <v>0</v>
      </c>
    </row>
    <row r="17611" customFormat="false" ht="15" hidden="false" customHeight="false" outlineLevel="0" collapsed="false">
      <c r="A17611" s="7" t="s">
        <v>33</v>
      </c>
      <c r="B17611" s="7" t="s">
        <v>181</v>
      </c>
      <c r="C17611" s="7" t="s">
        <v>1387</v>
      </c>
      <c r="D17611" s="7" t="n">
        <v>1</v>
      </c>
      <c r="E17611" s="7" t="n">
        <v>16.5</v>
      </c>
      <c r="F17611" s="7" t="n">
        <v>0</v>
      </c>
      <c r="G17611" s="7" t="n">
        <v>0</v>
      </c>
    </row>
    <row r="17612" customFormat="false" ht="15" hidden="false" customHeight="false" outlineLevel="0" collapsed="false">
      <c r="A17612" s="7" t="s">
        <v>33</v>
      </c>
      <c r="B17612" s="7" t="s">
        <v>133</v>
      </c>
      <c r="C17612" s="7" t="s">
        <v>1390</v>
      </c>
      <c r="D17612" s="7" t="n">
        <v>1</v>
      </c>
      <c r="E17612" s="7" t="n">
        <v>20.5</v>
      </c>
      <c r="F17612" s="7" t="n">
        <v>0</v>
      </c>
      <c r="G17612" s="7" t="n">
        <v>0</v>
      </c>
    </row>
    <row r="17613" customFormat="false" ht="15" hidden="false" customHeight="false" outlineLevel="0" collapsed="false">
      <c r="A17613" s="7" t="s">
        <v>33</v>
      </c>
      <c r="B17613" s="7" t="s">
        <v>154</v>
      </c>
      <c r="C17613" s="7" t="s">
        <v>1390</v>
      </c>
      <c r="D17613" s="7" t="n">
        <v>4</v>
      </c>
      <c r="E17613" s="7" t="n">
        <v>82</v>
      </c>
      <c r="F17613" s="7" t="n">
        <v>0</v>
      </c>
      <c r="G17613" s="7" t="n">
        <v>0</v>
      </c>
    </row>
    <row r="17614" customFormat="false" ht="15" hidden="false" customHeight="false" outlineLevel="0" collapsed="false">
      <c r="A17614" s="7" t="s">
        <v>33</v>
      </c>
      <c r="B17614" s="7" t="s">
        <v>167</v>
      </c>
      <c r="C17614" s="7" t="s">
        <v>1390</v>
      </c>
      <c r="D17614" s="7" t="n">
        <v>2</v>
      </c>
      <c r="E17614" s="7" t="n">
        <v>41</v>
      </c>
      <c r="F17614" s="7" t="n">
        <v>0</v>
      </c>
      <c r="G17614" s="7" t="n">
        <v>0</v>
      </c>
    </row>
    <row r="17615" customFormat="false" ht="15" hidden="false" customHeight="false" outlineLevel="0" collapsed="false">
      <c r="A17615" s="7" t="s">
        <v>33</v>
      </c>
      <c r="B17615" s="7" t="s">
        <v>330</v>
      </c>
      <c r="C17615" s="7" t="s">
        <v>1393</v>
      </c>
      <c r="D17615" s="7" t="n">
        <v>1</v>
      </c>
      <c r="E17615" s="7" t="n">
        <v>21</v>
      </c>
      <c r="F17615" s="7" t="n">
        <v>0</v>
      </c>
      <c r="G17615" s="7" t="n">
        <v>0</v>
      </c>
    </row>
    <row r="17616" customFormat="false" ht="15" hidden="false" customHeight="false" outlineLevel="0" collapsed="false">
      <c r="A17616" s="7" t="s">
        <v>33</v>
      </c>
      <c r="B17616" s="7" t="s">
        <v>361</v>
      </c>
      <c r="C17616" s="7" t="s">
        <v>1393</v>
      </c>
      <c r="D17616" s="7" t="n">
        <v>0</v>
      </c>
      <c r="E17616" s="7" t="n">
        <v>0</v>
      </c>
      <c r="F17616" s="7" t="n">
        <v>1</v>
      </c>
      <c r="G17616" s="7" t="n">
        <v>21</v>
      </c>
    </row>
    <row r="17617" customFormat="false" ht="15" hidden="false" customHeight="false" outlineLevel="0" collapsed="false">
      <c r="A17617" s="7" t="s">
        <v>33</v>
      </c>
      <c r="B17617" s="7" t="s">
        <v>697</v>
      </c>
      <c r="C17617" s="7" t="s">
        <v>1512</v>
      </c>
      <c r="D17617" s="7" t="n">
        <v>3</v>
      </c>
      <c r="E17617" s="7" t="n">
        <v>389.43</v>
      </c>
      <c r="F17617" s="7" t="n">
        <v>0</v>
      </c>
      <c r="G17617" s="7" t="n">
        <v>0</v>
      </c>
    </row>
    <row r="17618" customFormat="false" ht="15" hidden="false" customHeight="false" outlineLevel="0" collapsed="false">
      <c r="A17618" s="7" t="s">
        <v>33</v>
      </c>
      <c r="B17618" s="7" t="s">
        <v>212</v>
      </c>
      <c r="C17618" s="7" t="s">
        <v>1432</v>
      </c>
      <c r="D17618" s="7" t="n">
        <v>3</v>
      </c>
      <c r="E17618" s="7" t="n">
        <v>51</v>
      </c>
      <c r="F17618" s="7" t="n">
        <v>0</v>
      </c>
      <c r="G17618" s="7" t="n">
        <v>0</v>
      </c>
    </row>
    <row r="17619" customFormat="false" ht="15" hidden="false" customHeight="false" outlineLevel="0" collapsed="false">
      <c r="A17619" s="7" t="s">
        <v>33</v>
      </c>
      <c r="B17619" s="7" t="s">
        <v>192</v>
      </c>
      <c r="C17619" s="7" t="s">
        <v>1311</v>
      </c>
      <c r="D17619" s="7" t="n">
        <v>2</v>
      </c>
      <c r="E17619" s="7" t="n">
        <v>40</v>
      </c>
      <c r="F17619" s="7" t="n">
        <v>0</v>
      </c>
      <c r="G17619" s="7" t="n">
        <v>0</v>
      </c>
    </row>
    <row r="17620" customFormat="false" ht="15" hidden="false" customHeight="false" outlineLevel="0" collapsed="false">
      <c r="A17620" s="7" t="s">
        <v>33</v>
      </c>
      <c r="B17620" s="7" t="s">
        <v>124</v>
      </c>
      <c r="C17620" s="7" t="s">
        <v>1449</v>
      </c>
      <c r="D17620" s="7" t="n">
        <v>6</v>
      </c>
      <c r="E17620" s="7" t="n">
        <v>88.8</v>
      </c>
      <c r="F17620" s="7" t="n">
        <v>0</v>
      </c>
      <c r="G17620" s="7" t="n">
        <v>0</v>
      </c>
    </row>
    <row r="17621" customFormat="false" ht="15" hidden="false" customHeight="false" outlineLevel="0" collapsed="false">
      <c r="A17621" s="7" t="s">
        <v>33</v>
      </c>
      <c r="B17621" s="7" t="s">
        <v>261</v>
      </c>
      <c r="C17621" s="7" t="s">
        <v>1463</v>
      </c>
      <c r="D17621" s="7" t="n">
        <v>3</v>
      </c>
      <c r="E17621" s="7" t="n">
        <v>53.85</v>
      </c>
      <c r="F17621" s="7" t="n">
        <v>0</v>
      </c>
      <c r="G17621" s="7" t="n">
        <v>0</v>
      </c>
    </row>
    <row r="17622" customFormat="false" ht="15" hidden="false" customHeight="false" outlineLevel="0" collapsed="false">
      <c r="A17622" s="7" t="s">
        <v>33</v>
      </c>
      <c r="B17622" s="7" t="s">
        <v>884</v>
      </c>
      <c r="C17622" s="7" t="s">
        <v>1436</v>
      </c>
      <c r="D17622" s="7" t="n">
        <v>2</v>
      </c>
      <c r="E17622" s="7" t="n">
        <v>72</v>
      </c>
      <c r="F17622" s="7" t="n">
        <v>0</v>
      </c>
      <c r="G17622" s="7" t="n">
        <v>0</v>
      </c>
    </row>
    <row r="17623" customFormat="false" ht="15" hidden="false" customHeight="false" outlineLevel="0" collapsed="false">
      <c r="A17623" s="7" t="s">
        <v>33</v>
      </c>
      <c r="B17623" s="7" t="s">
        <v>909</v>
      </c>
      <c r="C17623" s="7" t="s">
        <v>1573</v>
      </c>
      <c r="D17623" s="7" t="n">
        <v>6</v>
      </c>
      <c r="E17623" s="7" t="n">
        <v>99.6</v>
      </c>
      <c r="F17623" s="7" t="n">
        <v>0</v>
      </c>
      <c r="G17623" s="7" t="n">
        <v>0</v>
      </c>
    </row>
    <row r="17624" customFormat="false" ht="15" hidden="false" customHeight="false" outlineLevel="0" collapsed="false">
      <c r="A17624" s="7" t="s">
        <v>33</v>
      </c>
      <c r="B17624" s="7" t="s">
        <v>868</v>
      </c>
      <c r="C17624" s="7" t="s">
        <v>1573</v>
      </c>
      <c r="D17624" s="7" t="n">
        <v>6</v>
      </c>
      <c r="E17624" s="7" t="n">
        <v>111</v>
      </c>
      <c r="F17624" s="7" t="n">
        <v>0</v>
      </c>
      <c r="G17624" s="7" t="n">
        <v>0</v>
      </c>
    </row>
    <row r="17625" customFormat="false" ht="15" hidden="false" customHeight="false" outlineLevel="0" collapsed="false">
      <c r="A17625" s="7" t="s">
        <v>33</v>
      </c>
      <c r="B17625" s="7" t="s">
        <v>910</v>
      </c>
      <c r="C17625" s="7" t="s">
        <v>1574</v>
      </c>
      <c r="D17625" s="7" t="n">
        <v>6</v>
      </c>
      <c r="E17625" s="7" t="n">
        <v>150</v>
      </c>
      <c r="F17625" s="7" t="n">
        <v>0</v>
      </c>
      <c r="G17625" s="7" t="n">
        <v>0</v>
      </c>
    </row>
    <row r="17626" customFormat="false" ht="15" hidden="false" customHeight="false" outlineLevel="0" collapsed="false">
      <c r="A17626" s="7" t="s">
        <v>33</v>
      </c>
      <c r="B17626" s="7" t="s">
        <v>894</v>
      </c>
      <c r="C17626" s="7" t="s">
        <v>1575</v>
      </c>
      <c r="D17626" s="7" t="n">
        <v>3</v>
      </c>
      <c r="E17626" s="7" t="n">
        <v>160.5</v>
      </c>
      <c r="F17626" s="7" t="n">
        <v>1</v>
      </c>
      <c r="G17626" s="7" t="n">
        <v>53.5</v>
      </c>
    </row>
    <row r="17627" customFormat="false" ht="15" hidden="false" customHeight="false" outlineLevel="0" collapsed="false">
      <c r="A17627" s="7" t="s">
        <v>33</v>
      </c>
      <c r="B17627" s="7" t="s">
        <v>274</v>
      </c>
      <c r="C17627" s="7" t="s">
        <v>1487</v>
      </c>
      <c r="D17627" s="7" t="n">
        <v>3</v>
      </c>
      <c r="E17627" s="7" t="n">
        <v>386.13</v>
      </c>
      <c r="F17627" s="7" t="n">
        <v>0</v>
      </c>
      <c r="G17627" s="7" t="n">
        <v>0</v>
      </c>
    </row>
    <row r="17628" customFormat="false" ht="15" hidden="false" customHeight="false" outlineLevel="0" collapsed="false">
      <c r="A17628" s="7" t="s">
        <v>33</v>
      </c>
      <c r="B17628" s="7" t="s">
        <v>332</v>
      </c>
      <c r="C17628" s="7" t="s">
        <v>1487</v>
      </c>
      <c r="D17628" s="7" t="n">
        <v>1</v>
      </c>
      <c r="E17628" s="7" t="n">
        <v>128.71</v>
      </c>
      <c r="F17628" s="7" t="n">
        <v>0</v>
      </c>
      <c r="G17628" s="7" t="n">
        <v>0</v>
      </c>
    </row>
    <row r="17629" customFormat="false" ht="15" hidden="false" customHeight="false" outlineLevel="0" collapsed="false">
      <c r="A17629" s="7" t="s">
        <v>33</v>
      </c>
      <c r="B17629" s="7" t="s">
        <v>336</v>
      </c>
      <c r="C17629" s="7" t="s">
        <v>1269</v>
      </c>
      <c r="D17629" s="7" t="n">
        <v>1</v>
      </c>
      <c r="E17629" s="7" t="n">
        <v>65</v>
      </c>
      <c r="F17629" s="7" t="n">
        <v>0</v>
      </c>
      <c r="G17629" s="7" t="n">
        <v>0</v>
      </c>
    </row>
    <row r="17630" customFormat="false" ht="15" hidden="false" customHeight="false" outlineLevel="0" collapsed="false">
      <c r="A17630" s="7" t="s">
        <v>33</v>
      </c>
      <c r="B17630" s="7" t="s">
        <v>207</v>
      </c>
      <c r="C17630" s="7" t="s">
        <v>1269</v>
      </c>
      <c r="D17630" s="7" t="n">
        <v>4</v>
      </c>
      <c r="E17630" s="7" t="n">
        <v>260</v>
      </c>
      <c r="F17630" s="7" t="n">
        <v>0</v>
      </c>
      <c r="G17630" s="7" t="n">
        <v>0</v>
      </c>
    </row>
    <row r="17631" customFormat="false" ht="15" hidden="false" customHeight="false" outlineLevel="0" collapsed="false">
      <c r="A17631" s="7" t="s">
        <v>33</v>
      </c>
      <c r="B17631" s="7" t="s">
        <v>206</v>
      </c>
      <c r="C17631" s="7" t="s">
        <v>1271</v>
      </c>
      <c r="D17631" s="7" t="n">
        <v>5</v>
      </c>
      <c r="E17631" s="7" t="n">
        <v>325</v>
      </c>
      <c r="F17631" s="7" t="n">
        <v>0</v>
      </c>
      <c r="G17631" s="7" t="n">
        <v>0</v>
      </c>
    </row>
    <row r="17632" customFormat="false" ht="15" hidden="false" customHeight="false" outlineLevel="0" collapsed="false">
      <c r="A17632" s="7" t="s">
        <v>33</v>
      </c>
      <c r="B17632" s="7" t="s">
        <v>395</v>
      </c>
      <c r="C17632" s="7" t="s">
        <v>1273</v>
      </c>
      <c r="D17632" s="7" t="n">
        <v>6</v>
      </c>
      <c r="E17632" s="7" t="n">
        <v>1053</v>
      </c>
      <c r="F17632" s="7" t="n">
        <v>0</v>
      </c>
      <c r="G17632" s="7" t="n">
        <v>0</v>
      </c>
    </row>
    <row r="17633" customFormat="false" ht="15" hidden="false" customHeight="false" outlineLevel="0" collapsed="false">
      <c r="A17633" s="7" t="s">
        <v>33</v>
      </c>
      <c r="B17633" s="7" t="s">
        <v>512</v>
      </c>
      <c r="C17633" s="7" t="s">
        <v>1273</v>
      </c>
      <c r="D17633" s="7" t="n">
        <v>2</v>
      </c>
      <c r="E17633" s="7" t="n">
        <v>351</v>
      </c>
      <c r="F17633" s="7" t="n">
        <v>0</v>
      </c>
      <c r="G17633" s="7" t="n">
        <v>0</v>
      </c>
    </row>
    <row r="17634" customFormat="false" ht="15" hidden="false" customHeight="false" outlineLevel="0" collapsed="false">
      <c r="A17634" s="7" t="s">
        <v>33</v>
      </c>
      <c r="B17634" s="7" t="s">
        <v>447</v>
      </c>
      <c r="C17634" s="7" t="s">
        <v>1273</v>
      </c>
      <c r="D17634" s="7" t="n">
        <v>4</v>
      </c>
      <c r="E17634" s="7" t="n">
        <v>702</v>
      </c>
      <c r="F17634" s="7" t="n">
        <v>0</v>
      </c>
      <c r="G17634" s="7" t="n">
        <v>0</v>
      </c>
    </row>
    <row r="17635" customFormat="false" ht="15" hidden="false" customHeight="false" outlineLevel="0" collapsed="false">
      <c r="A17635" s="7" t="s">
        <v>33</v>
      </c>
      <c r="B17635" s="7" t="s">
        <v>151</v>
      </c>
      <c r="C17635" s="7" t="s">
        <v>1276</v>
      </c>
      <c r="D17635" s="7" t="n">
        <v>1</v>
      </c>
      <c r="E17635" s="7" t="n">
        <v>72.34</v>
      </c>
      <c r="F17635" s="7" t="n">
        <v>0</v>
      </c>
      <c r="G17635" s="7" t="n">
        <v>0</v>
      </c>
    </row>
    <row r="17636" customFormat="false" ht="15" hidden="false" customHeight="false" outlineLevel="0" collapsed="false">
      <c r="A17636" s="7" t="s">
        <v>33</v>
      </c>
      <c r="B17636" s="7" t="s">
        <v>157</v>
      </c>
      <c r="C17636" s="7" t="s">
        <v>1276</v>
      </c>
      <c r="D17636" s="7" t="n">
        <v>2</v>
      </c>
      <c r="E17636" s="7" t="n">
        <v>144.68</v>
      </c>
      <c r="F17636" s="7" t="n">
        <v>0</v>
      </c>
      <c r="G17636" s="7" t="n">
        <v>0</v>
      </c>
    </row>
    <row r="17637" customFormat="false" ht="15" hidden="false" customHeight="false" outlineLevel="0" collapsed="false">
      <c r="A17637" s="7" t="s">
        <v>33</v>
      </c>
      <c r="B17637" s="7" t="s">
        <v>255</v>
      </c>
      <c r="C17637" s="7" t="s">
        <v>1280</v>
      </c>
      <c r="D17637" s="7" t="n">
        <v>2</v>
      </c>
      <c r="E17637" s="7" t="n">
        <v>214.18</v>
      </c>
      <c r="F17637" s="7" t="n">
        <v>0</v>
      </c>
      <c r="G17637" s="7" t="n">
        <v>0</v>
      </c>
    </row>
    <row r="17638" customFormat="false" ht="15" hidden="false" customHeight="false" outlineLevel="0" collapsed="false">
      <c r="A17638" s="7" t="s">
        <v>33</v>
      </c>
      <c r="B17638" s="7" t="s">
        <v>891</v>
      </c>
      <c r="C17638" s="7" t="s">
        <v>1530</v>
      </c>
      <c r="D17638" s="7" t="n">
        <v>1</v>
      </c>
      <c r="E17638" s="7" t="n">
        <v>64.89</v>
      </c>
      <c r="F17638" s="7" t="n">
        <v>0</v>
      </c>
      <c r="G17638" s="7" t="n">
        <v>0</v>
      </c>
    </row>
    <row r="17639" customFormat="false" ht="15" hidden="false" customHeight="false" outlineLevel="0" collapsed="false">
      <c r="A17639" s="7" t="s">
        <v>33</v>
      </c>
      <c r="B17639" s="7" t="s">
        <v>1029</v>
      </c>
      <c r="C17639" s="7" t="s">
        <v>1530</v>
      </c>
      <c r="D17639" s="7" t="n">
        <v>1</v>
      </c>
      <c r="E17639" s="7" t="n">
        <v>64.89</v>
      </c>
      <c r="F17639" s="7" t="n">
        <v>2</v>
      </c>
      <c r="G17639" s="7" t="n">
        <v>129.78</v>
      </c>
    </row>
    <row r="17640" customFormat="false" ht="15" hidden="false" customHeight="false" outlineLevel="0" collapsed="false">
      <c r="A17640" s="7" t="s">
        <v>33</v>
      </c>
      <c r="B17640" s="7" t="s">
        <v>313</v>
      </c>
      <c r="C17640" s="7" t="s">
        <v>1287</v>
      </c>
      <c r="D17640" s="7" t="n">
        <v>1</v>
      </c>
      <c r="E17640" s="7" t="n">
        <v>77.8</v>
      </c>
      <c r="F17640" s="7" t="n">
        <v>0</v>
      </c>
      <c r="G17640" s="7" t="n">
        <v>0</v>
      </c>
    </row>
    <row r="17641" customFormat="false" ht="15" hidden="false" customHeight="false" outlineLevel="0" collapsed="false">
      <c r="A17641" s="7" t="s">
        <v>33</v>
      </c>
      <c r="B17641" s="7" t="s">
        <v>106</v>
      </c>
      <c r="C17641" s="7" t="s">
        <v>1291</v>
      </c>
      <c r="D17641" s="7" t="n">
        <v>4</v>
      </c>
      <c r="E17641" s="7" t="n">
        <v>97.72</v>
      </c>
      <c r="F17641" s="7" t="n">
        <v>0</v>
      </c>
      <c r="G17641" s="7" t="n">
        <v>0</v>
      </c>
    </row>
    <row r="17642" customFormat="false" ht="15" hidden="false" customHeight="false" outlineLevel="0" collapsed="false">
      <c r="A17642" s="7" t="s">
        <v>33</v>
      </c>
      <c r="B17642" s="7" t="s">
        <v>96</v>
      </c>
      <c r="C17642" s="7" t="s">
        <v>1291</v>
      </c>
      <c r="D17642" s="7" t="n">
        <v>8</v>
      </c>
      <c r="E17642" s="7" t="n">
        <v>195.44</v>
      </c>
      <c r="F17642" s="7" t="n">
        <v>3</v>
      </c>
      <c r="G17642" s="7" t="n">
        <v>73.29</v>
      </c>
    </row>
    <row r="17643" customFormat="false" ht="15" hidden="false" customHeight="false" outlineLevel="0" collapsed="false">
      <c r="A17643" s="7" t="s">
        <v>33</v>
      </c>
      <c r="B17643" s="7" t="s">
        <v>83</v>
      </c>
      <c r="C17643" s="7" t="s">
        <v>1303</v>
      </c>
      <c r="D17643" s="7" t="n">
        <v>8</v>
      </c>
      <c r="E17643" s="7" t="n">
        <v>364</v>
      </c>
      <c r="F17643" s="7" t="n">
        <v>4</v>
      </c>
      <c r="G17643" s="7" t="n">
        <v>182</v>
      </c>
    </row>
    <row r="17644" customFormat="false" ht="15" hidden="false" customHeight="false" outlineLevel="0" collapsed="false">
      <c r="A17644" s="7" t="s">
        <v>33</v>
      </c>
      <c r="B17644" s="7" t="s">
        <v>187</v>
      </c>
      <c r="C17644" s="7" t="s">
        <v>1309</v>
      </c>
      <c r="D17644" s="7" t="n">
        <v>5</v>
      </c>
      <c r="E17644" s="7" t="n">
        <v>389</v>
      </c>
      <c r="F17644" s="7" t="n">
        <v>0</v>
      </c>
      <c r="G17644" s="7" t="n">
        <v>0</v>
      </c>
    </row>
    <row r="17645" customFormat="false" ht="15" hidden="false" customHeight="false" outlineLevel="0" collapsed="false">
      <c r="A17645" s="7" t="s">
        <v>33</v>
      </c>
      <c r="B17645" s="7" t="s">
        <v>193</v>
      </c>
      <c r="C17645" s="7" t="s">
        <v>1316</v>
      </c>
      <c r="D17645" s="7" t="n">
        <v>0</v>
      </c>
      <c r="E17645" s="7" t="n">
        <v>0</v>
      </c>
      <c r="F17645" s="7" t="n">
        <v>2</v>
      </c>
      <c r="G17645" s="7" t="n">
        <v>94.46</v>
      </c>
    </row>
    <row r="17646" customFormat="false" ht="15" hidden="false" customHeight="false" outlineLevel="0" collapsed="false">
      <c r="A17646" s="7" t="s">
        <v>33</v>
      </c>
      <c r="B17646" s="7" t="s">
        <v>144</v>
      </c>
      <c r="C17646" s="7" t="s">
        <v>1320</v>
      </c>
      <c r="D17646" s="7" t="n">
        <v>4</v>
      </c>
      <c r="E17646" s="7" t="n">
        <v>253.08</v>
      </c>
      <c r="F17646" s="7" t="n">
        <v>0</v>
      </c>
      <c r="G17646" s="7" t="n">
        <v>0</v>
      </c>
    </row>
    <row r="17647" customFormat="false" ht="15" hidden="false" customHeight="false" outlineLevel="0" collapsed="false">
      <c r="A17647" s="7" t="s">
        <v>33</v>
      </c>
      <c r="B17647" s="7" t="s">
        <v>132</v>
      </c>
      <c r="C17647" s="7" t="s">
        <v>1322</v>
      </c>
      <c r="D17647" s="7" t="n">
        <v>12</v>
      </c>
      <c r="E17647" s="7" t="n">
        <v>117.84</v>
      </c>
      <c r="F17647" s="7" t="n">
        <v>0</v>
      </c>
      <c r="G17647" s="7" t="n">
        <v>0</v>
      </c>
    </row>
    <row r="17648" customFormat="false" ht="15" hidden="false" customHeight="false" outlineLevel="0" collapsed="false">
      <c r="A17648" s="7" t="s">
        <v>33</v>
      </c>
      <c r="B17648" s="7" t="s">
        <v>291</v>
      </c>
      <c r="C17648" s="7" t="s">
        <v>1323</v>
      </c>
      <c r="D17648" s="7" t="n">
        <v>16</v>
      </c>
      <c r="E17648" s="7" t="n">
        <v>228.48</v>
      </c>
      <c r="F17648" s="7" t="n">
        <v>0</v>
      </c>
      <c r="G17648" s="7" t="n">
        <v>0</v>
      </c>
    </row>
    <row r="17649" customFormat="false" ht="15" hidden="false" customHeight="false" outlineLevel="0" collapsed="false">
      <c r="A17649" s="7" t="s">
        <v>33</v>
      </c>
      <c r="B17649" s="7" t="s">
        <v>168</v>
      </c>
      <c r="C17649" s="7" t="s">
        <v>1326</v>
      </c>
      <c r="D17649" s="7" t="n">
        <v>20</v>
      </c>
      <c r="E17649" s="7" t="n">
        <v>256.4</v>
      </c>
      <c r="F17649" s="7" t="n">
        <v>6</v>
      </c>
      <c r="G17649" s="7" t="n">
        <v>76.92</v>
      </c>
    </row>
    <row r="17650" customFormat="false" ht="15" hidden="false" customHeight="false" outlineLevel="0" collapsed="false">
      <c r="A17650" s="7" t="s">
        <v>33</v>
      </c>
      <c r="B17650" s="7" t="s">
        <v>225</v>
      </c>
      <c r="C17650" s="7" t="s">
        <v>1331</v>
      </c>
      <c r="D17650" s="7" t="n">
        <v>6</v>
      </c>
      <c r="E17650" s="7" t="n">
        <v>253.02</v>
      </c>
      <c r="F17650" s="7" t="n">
        <v>0</v>
      </c>
      <c r="G17650" s="7" t="n">
        <v>0</v>
      </c>
    </row>
    <row r="17651" customFormat="false" ht="15" hidden="false" customHeight="false" outlineLevel="0" collapsed="false">
      <c r="A17651" s="7" t="s">
        <v>33</v>
      </c>
      <c r="B17651" s="7" t="s">
        <v>141</v>
      </c>
      <c r="C17651" s="7" t="s">
        <v>1334</v>
      </c>
      <c r="D17651" s="7" t="n">
        <v>2</v>
      </c>
      <c r="E17651" s="7" t="n">
        <v>34</v>
      </c>
      <c r="F17651" s="7" t="n">
        <v>0</v>
      </c>
      <c r="G17651" s="7" t="n">
        <v>0</v>
      </c>
    </row>
    <row r="17652" customFormat="false" ht="15" hidden="false" customHeight="false" outlineLevel="0" collapsed="false">
      <c r="A17652" s="7" t="s">
        <v>33</v>
      </c>
      <c r="B17652" s="7" t="s">
        <v>177</v>
      </c>
      <c r="C17652" s="7" t="s">
        <v>1334</v>
      </c>
      <c r="D17652" s="7" t="n">
        <v>2</v>
      </c>
      <c r="E17652" s="7" t="n">
        <v>34</v>
      </c>
      <c r="F17652" s="7" t="n">
        <v>0</v>
      </c>
      <c r="G17652" s="7" t="n">
        <v>0</v>
      </c>
    </row>
    <row r="17653" customFormat="false" ht="15" hidden="false" customHeight="false" outlineLevel="0" collapsed="false">
      <c r="A17653" s="7" t="s">
        <v>33</v>
      </c>
      <c r="B17653" s="7" t="s">
        <v>123</v>
      </c>
      <c r="C17653" s="7" t="s">
        <v>1340</v>
      </c>
      <c r="D17653" s="7" t="n">
        <v>30</v>
      </c>
      <c r="E17653" s="7" t="n">
        <v>553.5</v>
      </c>
      <c r="F17653" s="7" t="n">
        <v>0</v>
      </c>
      <c r="G17653" s="7" t="n">
        <v>0</v>
      </c>
    </row>
    <row r="17654" customFormat="false" ht="15" hidden="false" customHeight="false" outlineLevel="0" collapsed="false">
      <c r="A17654" s="7" t="s">
        <v>33</v>
      </c>
      <c r="B17654" s="7" t="s">
        <v>211</v>
      </c>
      <c r="C17654" s="7" t="s">
        <v>1341</v>
      </c>
      <c r="D17654" s="7" t="n">
        <v>2</v>
      </c>
      <c r="E17654" s="7" t="n">
        <v>46.8</v>
      </c>
      <c r="F17654" s="7" t="n">
        <v>0</v>
      </c>
      <c r="G17654" s="7" t="n">
        <v>0</v>
      </c>
    </row>
    <row r="17655" customFormat="false" ht="15" hidden="false" customHeight="false" outlineLevel="0" collapsed="false">
      <c r="A17655" s="7" t="s">
        <v>33</v>
      </c>
      <c r="B17655" s="7" t="s">
        <v>270</v>
      </c>
      <c r="C17655" s="7" t="s">
        <v>1343</v>
      </c>
      <c r="D17655" s="7" t="n">
        <v>24</v>
      </c>
      <c r="E17655" s="7" t="n">
        <v>416.4</v>
      </c>
      <c r="F17655" s="7" t="n">
        <v>0</v>
      </c>
      <c r="G17655" s="7" t="n">
        <v>0</v>
      </c>
    </row>
    <row r="17656" customFormat="false" ht="15" hidden="false" customHeight="false" outlineLevel="0" collapsed="false">
      <c r="A17656" s="7" t="s">
        <v>33</v>
      </c>
      <c r="B17656" s="7" t="s">
        <v>201</v>
      </c>
      <c r="C17656" s="7" t="s">
        <v>1344</v>
      </c>
      <c r="D17656" s="7" t="n">
        <v>16</v>
      </c>
      <c r="E17656" s="7" t="n">
        <v>152</v>
      </c>
      <c r="F17656" s="7" t="n">
        <v>4</v>
      </c>
      <c r="G17656" s="7" t="n">
        <v>38</v>
      </c>
    </row>
    <row r="17657" customFormat="false" ht="15" hidden="false" customHeight="false" outlineLevel="0" collapsed="false">
      <c r="A17657" s="7" t="s">
        <v>33</v>
      </c>
      <c r="B17657" s="7" t="s">
        <v>246</v>
      </c>
      <c r="C17657" s="7" t="s">
        <v>1345</v>
      </c>
      <c r="D17657" s="7" t="n">
        <v>7</v>
      </c>
      <c r="E17657" s="7" t="n">
        <v>66.5</v>
      </c>
      <c r="F17657" s="7" t="n">
        <v>0</v>
      </c>
      <c r="G17657" s="7" t="n">
        <v>0</v>
      </c>
    </row>
    <row r="17658" customFormat="false" ht="15" hidden="false" customHeight="false" outlineLevel="0" collapsed="false">
      <c r="A17658" s="7" t="s">
        <v>33</v>
      </c>
      <c r="B17658" s="7" t="s">
        <v>302</v>
      </c>
      <c r="C17658" s="7" t="s">
        <v>1346</v>
      </c>
      <c r="D17658" s="7" t="n">
        <v>18</v>
      </c>
      <c r="E17658" s="7" t="n">
        <v>233.1</v>
      </c>
      <c r="F17658" s="7" t="n">
        <v>0</v>
      </c>
      <c r="G17658" s="7" t="n">
        <v>0</v>
      </c>
    </row>
    <row r="17659" customFormat="false" ht="15" hidden="false" customHeight="false" outlineLevel="0" collapsed="false">
      <c r="A17659" s="7" t="s">
        <v>33</v>
      </c>
      <c r="B17659" s="7" t="s">
        <v>264</v>
      </c>
      <c r="C17659" s="7" t="s">
        <v>1347</v>
      </c>
      <c r="D17659" s="7" t="n">
        <v>20</v>
      </c>
      <c r="E17659" s="7" t="n">
        <v>194.2</v>
      </c>
      <c r="F17659" s="7" t="n">
        <v>0</v>
      </c>
      <c r="G17659" s="7" t="n">
        <v>0</v>
      </c>
    </row>
    <row r="17660" customFormat="false" ht="15" hidden="false" customHeight="false" outlineLevel="0" collapsed="false">
      <c r="A17660" s="7" t="s">
        <v>33</v>
      </c>
      <c r="B17660" s="7" t="s">
        <v>297</v>
      </c>
      <c r="C17660" s="7" t="s">
        <v>1348</v>
      </c>
      <c r="D17660" s="7" t="n">
        <v>6</v>
      </c>
      <c r="E17660" s="7" t="n">
        <v>48.48</v>
      </c>
      <c r="F17660" s="7" t="n">
        <v>10</v>
      </c>
      <c r="G17660" s="7" t="n">
        <v>80.8</v>
      </c>
    </row>
    <row r="17661" customFormat="false" ht="15" hidden="false" customHeight="false" outlineLevel="0" collapsed="false">
      <c r="A17661" s="7" t="s">
        <v>33</v>
      </c>
      <c r="B17661" s="7" t="s">
        <v>150</v>
      </c>
      <c r="C17661" s="7" t="s">
        <v>1349</v>
      </c>
      <c r="D17661" s="7" t="n">
        <v>34</v>
      </c>
      <c r="E17661" s="7" t="n">
        <v>414.12</v>
      </c>
      <c r="F17661" s="7" t="n">
        <v>20</v>
      </c>
      <c r="G17661" s="7" t="n">
        <v>243.6</v>
      </c>
    </row>
    <row r="17662" customFormat="false" ht="15" hidden="false" customHeight="false" outlineLevel="0" collapsed="false">
      <c r="A17662" s="7" t="s">
        <v>33</v>
      </c>
      <c r="B17662" s="7" t="s">
        <v>183</v>
      </c>
      <c r="C17662" s="7" t="s">
        <v>1351</v>
      </c>
      <c r="D17662" s="7" t="n">
        <v>0</v>
      </c>
      <c r="E17662" s="7" t="n">
        <v>0</v>
      </c>
      <c r="F17662" s="7" t="n">
        <v>3</v>
      </c>
      <c r="G17662" s="7" t="n">
        <v>63.63</v>
      </c>
    </row>
    <row r="17663" customFormat="false" ht="15" hidden="false" customHeight="false" outlineLevel="0" collapsed="false">
      <c r="A17663" s="7" t="s">
        <v>33</v>
      </c>
      <c r="B17663" s="7" t="s">
        <v>342</v>
      </c>
      <c r="C17663" s="7" t="s">
        <v>1356</v>
      </c>
      <c r="D17663" s="7" t="n">
        <v>20</v>
      </c>
      <c r="E17663" s="7" t="n">
        <v>276.8</v>
      </c>
      <c r="F17663" s="7" t="n">
        <v>0</v>
      </c>
      <c r="G17663" s="7" t="n">
        <v>0</v>
      </c>
    </row>
    <row r="17664" customFormat="false" ht="15" hidden="false" customHeight="false" outlineLevel="0" collapsed="false">
      <c r="A17664" s="7" t="s">
        <v>33</v>
      </c>
      <c r="B17664" s="7" t="s">
        <v>179</v>
      </c>
      <c r="C17664" s="7" t="s">
        <v>1357</v>
      </c>
      <c r="D17664" s="7" t="n">
        <v>12</v>
      </c>
      <c r="E17664" s="7" t="n">
        <v>194.4</v>
      </c>
      <c r="F17664" s="7" t="n">
        <v>0</v>
      </c>
      <c r="G17664" s="7" t="n">
        <v>0</v>
      </c>
    </row>
    <row r="17665" customFormat="false" ht="15" hidden="false" customHeight="false" outlineLevel="0" collapsed="false">
      <c r="A17665" s="7" t="s">
        <v>33</v>
      </c>
      <c r="B17665" s="7" t="s">
        <v>163</v>
      </c>
      <c r="C17665" s="7" t="s">
        <v>1357</v>
      </c>
      <c r="D17665" s="7" t="n">
        <v>9</v>
      </c>
      <c r="E17665" s="7" t="n">
        <v>160.38</v>
      </c>
      <c r="F17665" s="7" t="n">
        <v>0</v>
      </c>
      <c r="G17665" s="7" t="n">
        <v>0</v>
      </c>
    </row>
    <row r="17666" customFormat="false" ht="15" hidden="false" customHeight="false" outlineLevel="0" collapsed="false">
      <c r="A17666" s="7" t="s">
        <v>33</v>
      </c>
      <c r="B17666" s="7" t="s">
        <v>275</v>
      </c>
      <c r="C17666" s="7" t="s">
        <v>1358</v>
      </c>
      <c r="D17666" s="7" t="n">
        <v>16</v>
      </c>
      <c r="E17666" s="7" t="n">
        <v>131.2</v>
      </c>
      <c r="F17666" s="7" t="n">
        <v>2</v>
      </c>
      <c r="G17666" s="7" t="n">
        <v>16.4</v>
      </c>
    </row>
    <row r="17667" customFormat="false" ht="15" hidden="false" customHeight="false" outlineLevel="0" collapsed="false">
      <c r="A17667" s="7" t="s">
        <v>33</v>
      </c>
      <c r="B17667" s="7" t="s">
        <v>236</v>
      </c>
      <c r="C17667" s="7" t="s">
        <v>1361</v>
      </c>
      <c r="D17667" s="7" t="n">
        <v>6</v>
      </c>
      <c r="E17667" s="7" t="n">
        <v>58.92</v>
      </c>
      <c r="F17667" s="7" t="n">
        <v>10</v>
      </c>
      <c r="G17667" s="7" t="n">
        <v>98.2</v>
      </c>
    </row>
    <row r="17668" customFormat="false" ht="15" hidden="false" customHeight="false" outlineLevel="0" collapsed="false">
      <c r="A17668" s="7" t="s">
        <v>33</v>
      </c>
      <c r="B17668" s="7" t="s">
        <v>298</v>
      </c>
      <c r="C17668" s="7" t="s">
        <v>1362</v>
      </c>
      <c r="D17668" s="7" t="n">
        <v>10</v>
      </c>
      <c r="E17668" s="7" t="n">
        <v>98.2</v>
      </c>
      <c r="F17668" s="7" t="n">
        <v>4</v>
      </c>
      <c r="G17668" s="7" t="n">
        <v>39.28</v>
      </c>
    </row>
    <row r="17669" customFormat="false" ht="15" hidden="false" customHeight="false" outlineLevel="0" collapsed="false">
      <c r="A17669" s="7" t="s">
        <v>33</v>
      </c>
      <c r="B17669" s="7" t="s">
        <v>303</v>
      </c>
      <c r="C17669" s="7" t="s">
        <v>1376</v>
      </c>
      <c r="D17669" s="7" t="n">
        <v>0</v>
      </c>
      <c r="E17669" s="7" t="n">
        <v>0</v>
      </c>
      <c r="F17669" s="7" t="n">
        <v>6</v>
      </c>
      <c r="G17669" s="7" t="n">
        <v>110.4</v>
      </c>
    </row>
    <row r="17670" customFormat="false" ht="15" hidden="false" customHeight="false" outlineLevel="0" collapsed="false">
      <c r="A17670" s="7" t="s">
        <v>33</v>
      </c>
      <c r="B17670" s="7" t="s">
        <v>354</v>
      </c>
      <c r="C17670" s="7" t="s">
        <v>1378</v>
      </c>
      <c r="D17670" s="7" t="n">
        <v>0</v>
      </c>
      <c r="E17670" s="7" t="n">
        <v>0</v>
      </c>
      <c r="F17670" s="7" t="n">
        <v>10</v>
      </c>
      <c r="G17670" s="7" t="n">
        <v>184</v>
      </c>
    </row>
    <row r="17671" customFormat="false" ht="15" hidden="false" customHeight="false" outlineLevel="0" collapsed="false">
      <c r="A17671" s="7" t="s">
        <v>33</v>
      </c>
      <c r="B17671" s="7" t="s">
        <v>174</v>
      </c>
      <c r="C17671" s="7" t="s">
        <v>1379</v>
      </c>
      <c r="D17671" s="7" t="n">
        <v>7</v>
      </c>
      <c r="E17671" s="7" t="n">
        <v>292.67</v>
      </c>
      <c r="F17671" s="7" t="n">
        <v>0</v>
      </c>
      <c r="G17671" s="7" t="n">
        <v>0</v>
      </c>
    </row>
    <row r="17672" customFormat="false" ht="15" hidden="false" customHeight="false" outlineLevel="0" collapsed="false">
      <c r="A17672" s="7" t="s">
        <v>33</v>
      </c>
      <c r="B17672" s="7" t="s">
        <v>148</v>
      </c>
      <c r="C17672" s="7" t="s">
        <v>1387</v>
      </c>
      <c r="D17672" s="7" t="n">
        <v>7</v>
      </c>
      <c r="E17672" s="7" t="n">
        <v>115.5</v>
      </c>
      <c r="F17672" s="7" t="n">
        <v>4</v>
      </c>
      <c r="G17672" s="7" t="n">
        <v>66</v>
      </c>
    </row>
    <row r="17673" customFormat="false" ht="15" hidden="false" customHeight="false" outlineLevel="0" collapsed="false">
      <c r="A17673" s="7" t="s">
        <v>33</v>
      </c>
      <c r="B17673" s="7" t="s">
        <v>139</v>
      </c>
      <c r="C17673" s="7" t="s">
        <v>1387</v>
      </c>
      <c r="D17673" s="7" t="n">
        <v>10</v>
      </c>
      <c r="E17673" s="7" t="n">
        <v>165</v>
      </c>
      <c r="F17673" s="7" t="n">
        <v>0</v>
      </c>
      <c r="G17673" s="7" t="n">
        <v>0</v>
      </c>
    </row>
    <row r="17674" customFormat="false" ht="15" hidden="false" customHeight="false" outlineLevel="0" collapsed="false">
      <c r="A17674" s="7" t="s">
        <v>33</v>
      </c>
      <c r="B17674" s="7" t="s">
        <v>189</v>
      </c>
      <c r="C17674" s="7" t="s">
        <v>1387</v>
      </c>
      <c r="D17674" s="7" t="n">
        <v>3</v>
      </c>
      <c r="E17674" s="7" t="n">
        <v>49.5</v>
      </c>
      <c r="F17674" s="7" t="n">
        <v>0</v>
      </c>
      <c r="G17674" s="7" t="n">
        <v>0</v>
      </c>
    </row>
    <row r="17675" customFormat="false" ht="15" hidden="false" customHeight="false" outlineLevel="0" collapsed="false">
      <c r="A17675" s="7" t="s">
        <v>33</v>
      </c>
      <c r="B17675" s="7" t="s">
        <v>181</v>
      </c>
      <c r="C17675" s="7" t="s">
        <v>1387</v>
      </c>
      <c r="D17675" s="7" t="n">
        <v>4</v>
      </c>
      <c r="E17675" s="7" t="n">
        <v>66</v>
      </c>
      <c r="F17675" s="7" t="n">
        <v>0</v>
      </c>
      <c r="G17675" s="7" t="n">
        <v>0</v>
      </c>
    </row>
    <row r="17676" customFormat="false" ht="15" hidden="false" customHeight="false" outlineLevel="0" collapsed="false">
      <c r="A17676" s="7" t="s">
        <v>33</v>
      </c>
      <c r="B17676" s="7" t="s">
        <v>697</v>
      </c>
      <c r="C17676" s="7" t="s">
        <v>1512</v>
      </c>
      <c r="D17676" s="7" t="n">
        <v>1</v>
      </c>
      <c r="E17676" s="7" t="n">
        <v>129.81</v>
      </c>
      <c r="F17676" s="7" t="n">
        <v>0</v>
      </c>
      <c r="G17676" s="7" t="n">
        <v>0</v>
      </c>
    </row>
    <row r="17677" customFormat="false" ht="15" hidden="false" customHeight="false" outlineLevel="0" collapsed="false">
      <c r="A17677" s="7" t="s">
        <v>33</v>
      </c>
      <c r="B17677" s="7" t="s">
        <v>128</v>
      </c>
      <c r="C17677" s="7" t="s">
        <v>1421</v>
      </c>
      <c r="D17677" s="7" t="n">
        <v>0</v>
      </c>
      <c r="E17677" s="7" t="n">
        <v>0</v>
      </c>
      <c r="F17677" s="7" t="n">
        <v>3</v>
      </c>
      <c r="G17677" s="7" t="n">
        <v>75</v>
      </c>
    </row>
    <row r="17678" customFormat="false" ht="15" hidden="false" customHeight="false" outlineLevel="0" collapsed="false">
      <c r="A17678" s="7" t="s">
        <v>33</v>
      </c>
      <c r="B17678" s="7" t="s">
        <v>126</v>
      </c>
      <c r="C17678" s="7" t="s">
        <v>1421</v>
      </c>
      <c r="D17678" s="7" t="n">
        <v>0</v>
      </c>
      <c r="E17678" s="7" t="n">
        <v>0</v>
      </c>
      <c r="F17678" s="7" t="n">
        <v>3</v>
      </c>
      <c r="G17678" s="7" t="n">
        <v>75</v>
      </c>
    </row>
    <row r="17679" customFormat="false" ht="15" hidden="false" customHeight="false" outlineLevel="0" collapsed="false">
      <c r="A17679" s="7" t="s">
        <v>33</v>
      </c>
      <c r="B17679" s="7" t="s">
        <v>122</v>
      </c>
      <c r="C17679" s="7" t="s">
        <v>1421</v>
      </c>
      <c r="D17679" s="7" t="n">
        <v>0</v>
      </c>
      <c r="E17679" s="7" t="n">
        <v>0</v>
      </c>
      <c r="F17679" s="7" t="n">
        <v>3</v>
      </c>
      <c r="G17679" s="7" t="n">
        <v>75</v>
      </c>
    </row>
    <row r="17680" customFormat="false" ht="15" hidden="false" customHeight="false" outlineLevel="0" collapsed="false">
      <c r="A17680" s="7" t="s">
        <v>33</v>
      </c>
      <c r="B17680" s="7" t="s">
        <v>142</v>
      </c>
      <c r="C17680" s="7" t="s">
        <v>1421</v>
      </c>
      <c r="D17680" s="7" t="n">
        <v>4</v>
      </c>
      <c r="E17680" s="7" t="n">
        <v>100</v>
      </c>
      <c r="F17680" s="7" t="n">
        <v>0</v>
      </c>
      <c r="G17680" s="7" t="n">
        <v>0</v>
      </c>
    </row>
    <row r="17681" customFormat="false" ht="15" hidden="false" customHeight="false" outlineLevel="0" collapsed="false">
      <c r="A17681" s="7" t="s">
        <v>33</v>
      </c>
      <c r="B17681" s="7" t="s">
        <v>286</v>
      </c>
      <c r="C17681" s="7" t="s">
        <v>1428</v>
      </c>
      <c r="D17681" s="7" t="n">
        <v>1</v>
      </c>
      <c r="E17681" s="7" t="n">
        <v>126.5</v>
      </c>
      <c r="F17681" s="7" t="n">
        <v>0</v>
      </c>
      <c r="G17681" s="7" t="n">
        <v>0</v>
      </c>
    </row>
    <row r="17682" customFormat="false" ht="15" hidden="false" customHeight="false" outlineLevel="0" collapsed="false">
      <c r="A17682" s="7" t="s">
        <v>33</v>
      </c>
      <c r="B17682" s="7" t="s">
        <v>217</v>
      </c>
      <c r="C17682" s="7" t="s">
        <v>1446</v>
      </c>
      <c r="D17682" s="7" t="n">
        <v>15</v>
      </c>
      <c r="E17682" s="7" t="n">
        <v>130.95</v>
      </c>
      <c r="F17682" s="7" t="n">
        <v>0</v>
      </c>
      <c r="G17682" s="7" t="n">
        <v>0</v>
      </c>
    </row>
    <row r="17683" customFormat="false" ht="15" hidden="false" customHeight="false" outlineLevel="0" collapsed="false">
      <c r="A17683" s="7" t="s">
        <v>33</v>
      </c>
      <c r="B17683" s="7" t="s">
        <v>124</v>
      </c>
      <c r="C17683" s="7" t="s">
        <v>1449</v>
      </c>
      <c r="D17683" s="7" t="n">
        <v>48</v>
      </c>
      <c r="E17683" s="7" t="n">
        <v>710.4</v>
      </c>
      <c r="F17683" s="7" t="n">
        <v>12</v>
      </c>
      <c r="G17683" s="7" t="n">
        <v>177.6</v>
      </c>
    </row>
    <row r="17684" customFormat="false" ht="15" hidden="false" customHeight="false" outlineLevel="0" collapsed="false">
      <c r="A17684" s="7" t="s">
        <v>33</v>
      </c>
      <c r="B17684" s="7" t="s">
        <v>120</v>
      </c>
      <c r="C17684" s="7" t="s">
        <v>1451</v>
      </c>
      <c r="D17684" s="7" t="n">
        <v>44</v>
      </c>
      <c r="E17684" s="7" t="n">
        <v>589.6</v>
      </c>
      <c r="F17684" s="7" t="n">
        <v>0</v>
      </c>
      <c r="G17684" s="7" t="n">
        <v>0</v>
      </c>
    </row>
    <row r="17685" customFormat="false" ht="15" hidden="false" customHeight="false" outlineLevel="0" collapsed="false">
      <c r="A17685" s="7" t="s">
        <v>33</v>
      </c>
      <c r="B17685" s="7" t="s">
        <v>407</v>
      </c>
      <c r="C17685" s="7" t="s">
        <v>1458</v>
      </c>
      <c r="D17685" s="7" t="n">
        <v>4</v>
      </c>
      <c r="E17685" s="7" t="n">
        <v>63.64</v>
      </c>
      <c r="F17685" s="7" t="n">
        <v>0</v>
      </c>
      <c r="G17685" s="7" t="n">
        <v>0</v>
      </c>
    </row>
    <row r="17686" customFormat="false" ht="15" hidden="false" customHeight="false" outlineLevel="0" collapsed="false">
      <c r="A17686" s="7" t="s">
        <v>33</v>
      </c>
      <c r="B17686" s="7" t="s">
        <v>197</v>
      </c>
      <c r="C17686" s="7" t="s">
        <v>1461</v>
      </c>
      <c r="D17686" s="7" t="n">
        <v>42</v>
      </c>
      <c r="E17686" s="7" t="n">
        <v>436.8</v>
      </c>
      <c r="F17686" s="7" t="n">
        <v>30</v>
      </c>
      <c r="G17686" s="7" t="n">
        <v>312</v>
      </c>
    </row>
    <row r="17687" customFormat="false" ht="15" hidden="false" customHeight="false" outlineLevel="0" collapsed="false">
      <c r="A17687" s="7" t="s">
        <v>33</v>
      </c>
      <c r="B17687" s="7" t="s">
        <v>304</v>
      </c>
      <c r="C17687" s="7" t="s">
        <v>1462</v>
      </c>
      <c r="D17687" s="7" t="n">
        <v>0</v>
      </c>
      <c r="E17687" s="7" t="n">
        <v>0</v>
      </c>
      <c r="F17687" s="7" t="n">
        <v>10</v>
      </c>
      <c r="G17687" s="7" t="n">
        <v>216</v>
      </c>
    </row>
    <row r="17688" customFormat="false" ht="15" hidden="false" customHeight="false" outlineLevel="0" collapsed="false">
      <c r="A17688" s="7" t="s">
        <v>33</v>
      </c>
      <c r="B17688" s="7" t="s">
        <v>261</v>
      </c>
      <c r="C17688" s="7" t="s">
        <v>1463</v>
      </c>
      <c r="D17688" s="7" t="n">
        <v>33</v>
      </c>
      <c r="E17688" s="7" t="n">
        <v>592.35</v>
      </c>
      <c r="F17688" s="7" t="n">
        <v>10</v>
      </c>
      <c r="G17688" s="7" t="n">
        <v>179.5</v>
      </c>
    </row>
    <row r="17689" customFormat="false" ht="15" hidden="false" customHeight="false" outlineLevel="0" collapsed="false">
      <c r="A17689" s="7" t="s">
        <v>33</v>
      </c>
      <c r="B17689" s="7" t="s">
        <v>357</v>
      </c>
      <c r="C17689" s="7" t="s">
        <v>1465</v>
      </c>
      <c r="D17689" s="7" t="n">
        <v>32</v>
      </c>
      <c r="E17689" s="7" t="n">
        <v>185.92</v>
      </c>
      <c r="F17689" s="7" t="n">
        <v>10</v>
      </c>
      <c r="G17689" s="7" t="n">
        <v>58.1</v>
      </c>
    </row>
    <row r="17690" customFormat="false" ht="15" hidden="false" customHeight="false" outlineLevel="0" collapsed="false">
      <c r="A17690" s="7" t="s">
        <v>33</v>
      </c>
      <c r="B17690" s="7" t="s">
        <v>390</v>
      </c>
      <c r="C17690" s="7" t="s">
        <v>1466</v>
      </c>
      <c r="D17690" s="7" t="n">
        <v>16</v>
      </c>
      <c r="E17690" s="7" t="n">
        <v>108.8</v>
      </c>
      <c r="F17690" s="7" t="n">
        <v>0</v>
      </c>
      <c r="G17690" s="7" t="n">
        <v>0</v>
      </c>
    </row>
    <row r="17691" customFormat="false" ht="15" hidden="false" customHeight="false" outlineLevel="0" collapsed="false">
      <c r="A17691" s="7" t="s">
        <v>33</v>
      </c>
      <c r="B17691" s="7" t="s">
        <v>884</v>
      </c>
      <c r="C17691" s="7" t="s">
        <v>1436</v>
      </c>
      <c r="D17691" s="7" t="n">
        <v>2</v>
      </c>
      <c r="E17691" s="7" t="n">
        <v>72</v>
      </c>
      <c r="F17691" s="7" t="n">
        <v>0</v>
      </c>
      <c r="G17691" s="7" t="n">
        <v>0</v>
      </c>
    </row>
    <row r="17692" customFormat="false" ht="15" hidden="false" customHeight="false" outlineLevel="0" collapsed="false">
      <c r="A17692" s="7" t="s">
        <v>33</v>
      </c>
      <c r="B17692" s="7" t="s">
        <v>909</v>
      </c>
      <c r="C17692" s="7" t="s">
        <v>1573</v>
      </c>
      <c r="D17692" s="7" t="n">
        <v>6</v>
      </c>
      <c r="E17692" s="7" t="n">
        <v>99.6</v>
      </c>
      <c r="F17692" s="7" t="n">
        <v>0</v>
      </c>
      <c r="G17692" s="7" t="n">
        <v>0</v>
      </c>
    </row>
    <row r="17693" customFormat="false" ht="15" hidden="false" customHeight="false" outlineLevel="0" collapsed="false">
      <c r="A17693" s="7" t="s">
        <v>33</v>
      </c>
      <c r="B17693" s="7" t="s">
        <v>868</v>
      </c>
      <c r="C17693" s="7" t="s">
        <v>1573</v>
      </c>
      <c r="D17693" s="7" t="n">
        <v>6</v>
      </c>
      <c r="E17693" s="7" t="n">
        <v>111</v>
      </c>
      <c r="F17693" s="7" t="n">
        <v>0</v>
      </c>
      <c r="G17693" s="7" t="n">
        <v>0</v>
      </c>
    </row>
    <row r="17694" customFormat="false" ht="15" hidden="false" customHeight="false" outlineLevel="0" collapsed="false">
      <c r="A17694" s="7" t="s">
        <v>33</v>
      </c>
      <c r="B17694" s="7" t="s">
        <v>910</v>
      </c>
      <c r="C17694" s="7" t="s">
        <v>1574</v>
      </c>
      <c r="D17694" s="7" t="n">
        <v>6</v>
      </c>
      <c r="E17694" s="7" t="n">
        <v>150</v>
      </c>
      <c r="F17694" s="7" t="n">
        <v>0</v>
      </c>
      <c r="G17694" s="7" t="n">
        <v>0</v>
      </c>
    </row>
    <row r="17695" customFormat="false" ht="15" hidden="false" customHeight="false" outlineLevel="0" collapsed="false">
      <c r="A17695" s="7" t="s">
        <v>33</v>
      </c>
      <c r="B17695" s="7" t="s">
        <v>889</v>
      </c>
      <c r="C17695" s="7" t="s">
        <v>1439</v>
      </c>
      <c r="D17695" s="7" t="n">
        <v>4</v>
      </c>
      <c r="E17695" s="7" t="n">
        <v>84</v>
      </c>
      <c r="F17695" s="7" t="n">
        <v>0</v>
      </c>
      <c r="G17695" s="7" t="n">
        <v>0</v>
      </c>
    </row>
    <row r="17696" customFormat="false" ht="15" hidden="false" customHeight="false" outlineLevel="0" collapsed="false">
      <c r="A17696" s="7" t="s">
        <v>33</v>
      </c>
      <c r="B17696" s="7" t="s">
        <v>908</v>
      </c>
      <c r="C17696" s="7" t="s">
        <v>1393</v>
      </c>
      <c r="D17696" s="7" t="n">
        <v>4</v>
      </c>
      <c r="E17696" s="7" t="n">
        <v>82</v>
      </c>
      <c r="F17696" s="7" t="n">
        <v>0</v>
      </c>
      <c r="G17696" s="7" t="n">
        <v>0</v>
      </c>
    </row>
    <row r="17697" customFormat="false" ht="15" hidden="false" customHeight="false" outlineLevel="0" collapsed="false">
      <c r="A17697" s="7" t="s">
        <v>33</v>
      </c>
      <c r="B17697" s="7" t="s">
        <v>899</v>
      </c>
      <c r="C17697" s="7" t="s">
        <v>1429</v>
      </c>
      <c r="D17697" s="7" t="n">
        <v>2</v>
      </c>
      <c r="E17697" s="7" t="n">
        <v>41.6</v>
      </c>
      <c r="F17697" s="7" t="n">
        <v>0</v>
      </c>
      <c r="G17697" s="7" t="n">
        <v>0</v>
      </c>
    </row>
    <row r="17698" customFormat="false" ht="15" hidden="false" customHeight="false" outlineLevel="0" collapsed="false">
      <c r="A17698" s="7" t="s">
        <v>33</v>
      </c>
      <c r="B17698" s="7" t="s">
        <v>274</v>
      </c>
      <c r="C17698" s="7" t="s">
        <v>1487</v>
      </c>
      <c r="D17698" s="7" t="n">
        <v>4</v>
      </c>
      <c r="E17698" s="7" t="n">
        <v>514.84</v>
      </c>
      <c r="F17698" s="7" t="n">
        <v>0</v>
      </c>
      <c r="G17698" s="7" t="n">
        <v>0</v>
      </c>
    </row>
    <row r="17699" customFormat="false" ht="15" hidden="false" customHeight="false" outlineLevel="0" collapsed="false">
      <c r="A17699" s="7" t="s">
        <v>33</v>
      </c>
      <c r="B17699" s="7" t="s">
        <v>277</v>
      </c>
      <c r="C17699" s="7" t="s">
        <v>1487</v>
      </c>
      <c r="D17699" s="7" t="n">
        <v>4</v>
      </c>
      <c r="E17699" s="7" t="n">
        <v>514.84</v>
      </c>
      <c r="F17699" s="7" t="n">
        <v>0</v>
      </c>
      <c r="G17699" s="7" t="n">
        <v>0</v>
      </c>
    </row>
    <row r="17700" customFormat="false" ht="15" hidden="false" customHeight="false" outlineLevel="0" collapsed="false">
      <c r="A17700" s="7" t="s">
        <v>33</v>
      </c>
      <c r="B17700" s="7" t="s">
        <v>83</v>
      </c>
      <c r="C17700" s="7" t="s">
        <v>1303</v>
      </c>
      <c r="D17700" s="7" t="n">
        <v>5</v>
      </c>
      <c r="E17700" s="7" t="n">
        <v>227.5</v>
      </c>
      <c r="F17700" s="7" t="n">
        <v>0</v>
      </c>
      <c r="G17700" s="7" t="n">
        <v>0</v>
      </c>
    </row>
    <row r="17701" customFormat="false" ht="15" hidden="false" customHeight="false" outlineLevel="0" collapsed="false">
      <c r="A17701" s="7" t="s">
        <v>33</v>
      </c>
      <c r="B17701" s="7" t="s">
        <v>187</v>
      </c>
      <c r="C17701" s="7" t="s">
        <v>1309</v>
      </c>
      <c r="D17701" s="7" t="n">
        <v>6</v>
      </c>
      <c r="E17701" s="7" t="n">
        <v>466.8</v>
      </c>
      <c r="F17701" s="7" t="n">
        <v>0</v>
      </c>
      <c r="G17701" s="7" t="n">
        <v>0</v>
      </c>
    </row>
    <row r="17702" customFormat="false" ht="15" hidden="false" customHeight="false" outlineLevel="0" collapsed="false">
      <c r="A17702" s="7" t="s">
        <v>33</v>
      </c>
      <c r="B17702" s="7" t="s">
        <v>148</v>
      </c>
      <c r="C17702" s="7" t="s">
        <v>1387</v>
      </c>
      <c r="D17702" s="7" t="n">
        <v>3</v>
      </c>
      <c r="E17702" s="7" t="n">
        <v>49.5</v>
      </c>
      <c r="F17702" s="7" t="n">
        <v>0</v>
      </c>
      <c r="G17702" s="7" t="n">
        <v>0</v>
      </c>
    </row>
    <row r="17703" customFormat="false" ht="15" hidden="false" customHeight="false" outlineLevel="0" collapsed="false">
      <c r="A17703" s="7" t="s">
        <v>33</v>
      </c>
      <c r="B17703" s="7" t="s">
        <v>181</v>
      </c>
      <c r="C17703" s="7" t="s">
        <v>1387</v>
      </c>
      <c r="D17703" s="7" t="n">
        <v>3</v>
      </c>
      <c r="E17703" s="7" t="n">
        <v>49.5</v>
      </c>
      <c r="F17703" s="7" t="n">
        <v>0</v>
      </c>
      <c r="G17703" s="7" t="n">
        <v>0</v>
      </c>
    </row>
    <row r="17704" customFormat="false" ht="15" hidden="false" customHeight="false" outlineLevel="0" collapsed="false">
      <c r="A17704" s="7" t="s">
        <v>33</v>
      </c>
      <c r="B17704" s="7" t="s">
        <v>133</v>
      </c>
      <c r="C17704" s="7" t="s">
        <v>1390</v>
      </c>
      <c r="D17704" s="7" t="n">
        <v>2</v>
      </c>
      <c r="E17704" s="7" t="n">
        <v>41</v>
      </c>
      <c r="F17704" s="7" t="n">
        <v>0</v>
      </c>
      <c r="G17704" s="7" t="n">
        <v>0</v>
      </c>
    </row>
    <row r="17705" customFormat="false" ht="15" hidden="false" customHeight="false" outlineLevel="0" collapsed="false">
      <c r="A17705" s="7" t="s">
        <v>33</v>
      </c>
      <c r="B17705" s="7" t="s">
        <v>167</v>
      </c>
      <c r="C17705" s="7" t="s">
        <v>1390</v>
      </c>
      <c r="D17705" s="7" t="n">
        <v>2</v>
      </c>
      <c r="E17705" s="7" t="n">
        <v>41</v>
      </c>
      <c r="F17705" s="7" t="n">
        <v>0</v>
      </c>
      <c r="G17705" s="7" t="n">
        <v>0</v>
      </c>
    </row>
    <row r="17706" customFormat="false" ht="15" hidden="false" customHeight="false" outlineLevel="0" collapsed="false">
      <c r="A17706" s="7" t="s">
        <v>33</v>
      </c>
      <c r="B17706" s="7" t="s">
        <v>126</v>
      </c>
      <c r="C17706" s="7" t="s">
        <v>1421</v>
      </c>
      <c r="D17706" s="7" t="n">
        <v>2</v>
      </c>
      <c r="E17706" s="7" t="n">
        <v>50</v>
      </c>
      <c r="F17706" s="7" t="n">
        <v>0</v>
      </c>
      <c r="G17706" s="7" t="n">
        <v>0</v>
      </c>
    </row>
    <row r="17707" customFormat="false" ht="15" hidden="false" customHeight="false" outlineLevel="0" collapsed="false">
      <c r="A17707" s="7" t="s">
        <v>33</v>
      </c>
      <c r="B17707" s="7" t="s">
        <v>142</v>
      </c>
      <c r="C17707" s="7" t="s">
        <v>1421</v>
      </c>
      <c r="D17707" s="7" t="n">
        <v>2</v>
      </c>
      <c r="E17707" s="7" t="n">
        <v>50</v>
      </c>
      <c r="F17707" s="7" t="n">
        <v>0</v>
      </c>
      <c r="G17707" s="7" t="n">
        <v>0</v>
      </c>
    </row>
    <row r="17708" customFormat="false" ht="15" hidden="false" customHeight="false" outlineLevel="0" collapsed="false">
      <c r="A17708" s="7" t="s">
        <v>33</v>
      </c>
      <c r="B17708" s="7" t="s">
        <v>192</v>
      </c>
      <c r="C17708" s="7" t="s">
        <v>1311</v>
      </c>
      <c r="D17708" s="7" t="n">
        <v>1</v>
      </c>
      <c r="E17708" s="7" t="n">
        <v>20</v>
      </c>
      <c r="F17708" s="7" t="n">
        <v>0</v>
      </c>
      <c r="G17708" s="7" t="n">
        <v>0</v>
      </c>
    </row>
    <row r="17709" customFormat="false" ht="15" hidden="false" customHeight="false" outlineLevel="0" collapsed="false">
      <c r="A17709" s="7" t="s">
        <v>33</v>
      </c>
      <c r="B17709" s="7" t="s">
        <v>124</v>
      </c>
      <c r="C17709" s="7" t="s">
        <v>1449</v>
      </c>
      <c r="D17709" s="7" t="n">
        <v>6</v>
      </c>
      <c r="E17709" s="7" t="n">
        <v>88.8</v>
      </c>
      <c r="F17709" s="7" t="n">
        <v>0</v>
      </c>
      <c r="G17709" s="7" t="n">
        <v>0</v>
      </c>
    </row>
    <row r="17710" customFormat="false" ht="15" hidden="false" customHeight="false" outlineLevel="0" collapsed="false">
      <c r="A17710" s="7" t="s">
        <v>33</v>
      </c>
      <c r="B17710" s="7" t="s">
        <v>868</v>
      </c>
      <c r="C17710" s="7" t="s">
        <v>1573</v>
      </c>
      <c r="D17710" s="7" t="n">
        <v>8</v>
      </c>
      <c r="E17710" s="7" t="n">
        <v>148</v>
      </c>
      <c r="F17710" s="7" t="n">
        <v>0</v>
      </c>
      <c r="G17710" s="7" t="n">
        <v>0</v>
      </c>
    </row>
    <row r="17711" customFormat="false" ht="15" hidden="false" customHeight="false" outlineLevel="0" collapsed="false">
      <c r="A17711" s="7" t="s">
        <v>33</v>
      </c>
      <c r="B17711" s="7" t="s">
        <v>889</v>
      </c>
      <c r="C17711" s="7" t="s">
        <v>1439</v>
      </c>
      <c r="D17711" s="7" t="n">
        <v>7</v>
      </c>
      <c r="E17711" s="7" t="n">
        <v>147</v>
      </c>
      <c r="F17711" s="7" t="n">
        <v>0</v>
      </c>
      <c r="G17711" s="7" t="n">
        <v>0</v>
      </c>
    </row>
    <row r="17712" customFormat="false" ht="15" hidden="false" customHeight="false" outlineLevel="0" collapsed="false">
      <c r="A17712" s="7" t="s">
        <v>33</v>
      </c>
      <c r="B17712" s="7" t="s">
        <v>894</v>
      </c>
      <c r="C17712" s="7" t="s">
        <v>1575</v>
      </c>
      <c r="D17712" s="7" t="n">
        <v>2</v>
      </c>
      <c r="E17712" s="7" t="n">
        <v>107</v>
      </c>
      <c r="F17712" s="7" t="n">
        <v>0</v>
      </c>
      <c r="G17712" s="7" t="n">
        <v>0</v>
      </c>
    </row>
    <row r="17713" customFormat="false" ht="15" hidden="false" customHeight="false" outlineLevel="0" collapsed="false">
      <c r="A17713" s="7" t="s">
        <v>33</v>
      </c>
      <c r="B17713" s="7" t="s">
        <v>771</v>
      </c>
      <c r="C17713" s="7" t="s">
        <v>1551</v>
      </c>
      <c r="D17713" s="7" t="n">
        <v>1</v>
      </c>
      <c r="E17713" s="7" t="n">
        <v>93.5</v>
      </c>
      <c r="F17713" s="7" t="n">
        <v>0</v>
      </c>
      <c r="G17713" s="7" t="n">
        <v>0</v>
      </c>
    </row>
    <row r="17714" customFormat="false" ht="15" hidden="false" customHeight="false" outlineLevel="0" collapsed="false">
      <c r="A17714" s="7" t="s">
        <v>33</v>
      </c>
      <c r="B17714" s="7" t="s">
        <v>908</v>
      </c>
      <c r="C17714" s="7" t="s">
        <v>1393</v>
      </c>
      <c r="D17714" s="7" t="n">
        <v>1</v>
      </c>
      <c r="E17714" s="7" t="n">
        <v>20.5</v>
      </c>
      <c r="F17714" s="7" t="n">
        <v>0</v>
      </c>
      <c r="G17714" s="7" t="n">
        <v>0</v>
      </c>
    </row>
    <row r="17715" customFormat="false" ht="15" hidden="false" customHeight="false" outlineLevel="0" collapsed="false">
      <c r="A17715" s="7" t="s">
        <v>33</v>
      </c>
      <c r="B17715" s="7" t="s">
        <v>899</v>
      </c>
      <c r="C17715" s="7" t="s">
        <v>1429</v>
      </c>
      <c r="D17715" s="7" t="n">
        <v>2</v>
      </c>
      <c r="E17715" s="7" t="n">
        <v>41.6</v>
      </c>
      <c r="F17715" s="7" t="n">
        <v>0</v>
      </c>
      <c r="G17715" s="7" t="n">
        <v>0</v>
      </c>
    </row>
    <row r="17716" customFormat="false" ht="15" hidden="false" customHeight="false" outlineLevel="0" collapsed="false">
      <c r="A17716" s="7" t="s">
        <v>33</v>
      </c>
      <c r="B17716" s="7" t="s">
        <v>194</v>
      </c>
      <c r="C17716" s="7" t="s">
        <v>1269</v>
      </c>
      <c r="D17716" s="7" t="n">
        <v>2</v>
      </c>
      <c r="E17716" s="7" t="n">
        <v>130</v>
      </c>
      <c r="F17716" s="7" t="n">
        <v>0</v>
      </c>
      <c r="G17716" s="7" t="n">
        <v>0</v>
      </c>
    </row>
    <row r="17717" customFormat="false" ht="15" hidden="false" customHeight="false" outlineLevel="0" collapsed="false">
      <c r="A17717" s="7" t="s">
        <v>33</v>
      </c>
      <c r="B17717" s="7" t="s">
        <v>86</v>
      </c>
      <c r="C17717" s="7" t="s">
        <v>1271</v>
      </c>
      <c r="D17717" s="7" t="n">
        <v>2</v>
      </c>
      <c r="E17717" s="7" t="n">
        <v>130</v>
      </c>
      <c r="F17717" s="7" t="n">
        <v>0</v>
      </c>
      <c r="G17717" s="7" t="n">
        <v>0</v>
      </c>
    </row>
    <row r="17718" customFormat="false" ht="15" hidden="false" customHeight="false" outlineLevel="0" collapsed="false">
      <c r="A17718" s="7" t="s">
        <v>33</v>
      </c>
      <c r="B17718" s="7" t="s">
        <v>98</v>
      </c>
      <c r="C17718" s="7" t="s">
        <v>1271</v>
      </c>
      <c r="D17718" s="7" t="n">
        <v>2</v>
      </c>
      <c r="E17718" s="7" t="n">
        <v>130</v>
      </c>
      <c r="F17718" s="7" t="n">
        <v>0</v>
      </c>
      <c r="G17718" s="7" t="n">
        <v>0</v>
      </c>
    </row>
    <row r="17719" customFormat="false" ht="15" hidden="false" customHeight="false" outlineLevel="0" collapsed="false">
      <c r="A17719" s="7" t="s">
        <v>33</v>
      </c>
      <c r="B17719" s="7" t="s">
        <v>182</v>
      </c>
      <c r="C17719" s="7" t="s">
        <v>1271</v>
      </c>
      <c r="D17719" s="7" t="n">
        <v>2</v>
      </c>
      <c r="E17719" s="7" t="n">
        <v>130</v>
      </c>
      <c r="F17719" s="7" t="n">
        <v>0</v>
      </c>
      <c r="G17719" s="7" t="n">
        <v>0</v>
      </c>
    </row>
    <row r="17720" customFormat="false" ht="15" hidden="false" customHeight="false" outlineLevel="0" collapsed="false">
      <c r="A17720" s="7" t="s">
        <v>33</v>
      </c>
      <c r="B17720" s="7" t="s">
        <v>88</v>
      </c>
      <c r="C17720" s="7" t="s">
        <v>1271</v>
      </c>
      <c r="D17720" s="7" t="n">
        <v>3</v>
      </c>
      <c r="E17720" s="7" t="n">
        <v>195</v>
      </c>
      <c r="F17720" s="7" t="n">
        <v>1</v>
      </c>
      <c r="G17720" s="7" t="n">
        <v>65</v>
      </c>
    </row>
    <row r="17721" customFormat="false" ht="15" hidden="false" customHeight="false" outlineLevel="0" collapsed="false">
      <c r="A17721" s="7" t="s">
        <v>33</v>
      </c>
      <c r="B17721" s="7" t="s">
        <v>206</v>
      </c>
      <c r="C17721" s="7" t="s">
        <v>1271</v>
      </c>
      <c r="D17721" s="7" t="n">
        <v>1</v>
      </c>
      <c r="E17721" s="7" t="n">
        <v>65</v>
      </c>
      <c r="F17721" s="7" t="n">
        <v>1</v>
      </c>
      <c r="G17721" s="7" t="n">
        <v>65</v>
      </c>
    </row>
    <row r="17722" customFormat="false" ht="15" hidden="false" customHeight="false" outlineLevel="0" collapsed="false">
      <c r="A17722" s="7" t="s">
        <v>33</v>
      </c>
      <c r="B17722" s="7" t="s">
        <v>395</v>
      </c>
      <c r="C17722" s="7" t="s">
        <v>1273</v>
      </c>
      <c r="D17722" s="7" t="n">
        <v>1</v>
      </c>
      <c r="E17722" s="7" t="n">
        <v>175.5</v>
      </c>
      <c r="F17722" s="7" t="n">
        <v>2</v>
      </c>
      <c r="G17722" s="7" t="n">
        <v>351</v>
      </c>
    </row>
    <row r="17723" customFormat="false" ht="15" hidden="false" customHeight="false" outlineLevel="0" collapsed="false">
      <c r="A17723" s="7" t="s">
        <v>33</v>
      </c>
      <c r="B17723" s="7" t="s">
        <v>512</v>
      </c>
      <c r="C17723" s="7" t="s">
        <v>1273</v>
      </c>
      <c r="D17723" s="7" t="n">
        <v>1</v>
      </c>
      <c r="E17723" s="7" t="n">
        <v>175.5</v>
      </c>
      <c r="F17723" s="7" t="n">
        <v>2</v>
      </c>
      <c r="G17723" s="7" t="n">
        <v>351</v>
      </c>
    </row>
    <row r="17724" customFormat="false" ht="15" hidden="false" customHeight="false" outlineLevel="0" collapsed="false">
      <c r="A17724" s="7" t="s">
        <v>33</v>
      </c>
      <c r="B17724" s="7" t="s">
        <v>502</v>
      </c>
      <c r="C17724" s="7" t="s">
        <v>1273</v>
      </c>
      <c r="D17724" s="7" t="n">
        <v>1</v>
      </c>
      <c r="E17724" s="7" t="n">
        <v>175.5</v>
      </c>
      <c r="F17724" s="7" t="n">
        <v>0</v>
      </c>
      <c r="G17724" s="7" t="n">
        <v>0</v>
      </c>
    </row>
    <row r="17725" customFormat="false" ht="15" hidden="false" customHeight="false" outlineLevel="0" collapsed="false">
      <c r="A17725" s="7" t="s">
        <v>33</v>
      </c>
      <c r="B17725" s="7" t="s">
        <v>447</v>
      </c>
      <c r="C17725" s="7" t="s">
        <v>1273</v>
      </c>
      <c r="D17725" s="7" t="n">
        <v>3</v>
      </c>
      <c r="E17725" s="7" t="n">
        <v>526.5</v>
      </c>
      <c r="F17725" s="7" t="n">
        <v>0</v>
      </c>
      <c r="G17725" s="7" t="n">
        <v>0</v>
      </c>
    </row>
    <row r="17726" customFormat="false" ht="15" hidden="false" customHeight="false" outlineLevel="0" collapsed="false">
      <c r="A17726" s="7" t="s">
        <v>33</v>
      </c>
      <c r="B17726" s="7" t="s">
        <v>632</v>
      </c>
      <c r="C17726" s="7" t="s">
        <v>1273</v>
      </c>
      <c r="D17726" s="7" t="n">
        <v>3</v>
      </c>
      <c r="E17726" s="7" t="n">
        <v>526.5</v>
      </c>
      <c r="F17726" s="7" t="n">
        <v>0</v>
      </c>
      <c r="G17726" s="7" t="n">
        <v>0</v>
      </c>
    </row>
    <row r="17727" customFormat="false" ht="15" hidden="false" customHeight="false" outlineLevel="0" collapsed="false">
      <c r="A17727" s="7" t="s">
        <v>33</v>
      </c>
      <c r="B17727" s="7" t="s">
        <v>172</v>
      </c>
      <c r="C17727" s="7" t="s">
        <v>1276</v>
      </c>
      <c r="D17727" s="7" t="n">
        <v>3</v>
      </c>
      <c r="E17727" s="7" t="n">
        <v>217.02</v>
      </c>
      <c r="F17727" s="7" t="n">
        <v>0</v>
      </c>
      <c r="G17727" s="7" t="n">
        <v>0</v>
      </c>
    </row>
    <row r="17728" customFormat="false" ht="15" hidden="false" customHeight="false" outlineLevel="0" collapsed="false">
      <c r="A17728" s="7" t="s">
        <v>33</v>
      </c>
      <c r="B17728" s="7" t="s">
        <v>638</v>
      </c>
      <c r="C17728" s="7" t="s">
        <v>1287</v>
      </c>
      <c r="D17728" s="7" t="n">
        <v>1</v>
      </c>
      <c r="E17728" s="7" t="n">
        <v>77.8</v>
      </c>
      <c r="F17728" s="7" t="n">
        <v>0</v>
      </c>
      <c r="G17728" s="7" t="n">
        <v>0</v>
      </c>
    </row>
    <row r="17729" customFormat="false" ht="15" hidden="false" customHeight="false" outlineLevel="0" collapsed="false">
      <c r="A17729" s="7" t="s">
        <v>33</v>
      </c>
      <c r="B17729" s="7" t="s">
        <v>106</v>
      </c>
      <c r="C17729" s="7" t="s">
        <v>1291</v>
      </c>
      <c r="D17729" s="7" t="n">
        <v>5</v>
      </c>
      <c r="E17729" s="7" t="n">
        <v>122.15</v>
      </c>
      <c r="F17729" s="7" t="n">
        <v>0</v>
      </c>
      <c r="G17729" s="7" t="n">
        <v>0</v>
      </c>
    </row>
    <row r="17730" customFormat="false" ht="15" hidden="false" customHeight="false" outlineLevel="0" collapsed="false">
      <c r="A17730" s="7" t="s">
        <v>33</v>
      </c>
      <c r="B17730" s="7" t="s">
        <v>96</v>
      </c>
      <c r="C17730" s="7" t="s">
        <v>1291</v>
      </c>
      <c r="D17730" s="7" t="n">
        <v>9</v>
      </c>
      <c r="E17730" s="7" t="n">
        <v>219.87</v>
      </c>
      <c r="F17730" s="7" t="n">
        <v>0</v>
      </c>
      <c r="G17730" s="7" t="n">
        <v>0</v>
      </c>
    </row>
    <row r="17731" customFormat="false" ht="15" hidden="false" customHeight="false" outlineLevel="0" collapsed="false">
      <c r="A17731" s="7" t="s">
        <v>33</v>
      </c>
      <c r="B17731" s="7" t="s">
        <v>110</v>
      </c>
      <c r="C17731" s="7" t="s">
        <v>1291</v>
      </c>
      <c r="D17731" s="7" t="n">
        <v>1</v>
      </c>
      <c r="E17731" s="7" t="n">
        <v>24.43</v>
      </c>
      <c r="F17731" s="7" t="n">
        <v>2</v>
      </c>
      <c r="G17731" s="7" t="n">
        <v>48.86</v>
      </c>
    </row>
    <row r="17732" customFormat="false" ht="15" hidden="false" customHeight="false" outlineLevel="0" collapsed="false">
      <c r="A17732" s="7" t="s">
        <v>33</v>
      </c>
      <c r="B17732" s="7" t="s">
        <v>569</v>
      </c>
      <c r="C17732" s="7" t="s">
        <v>1298</v>
      </c>
      <c r="D17732" s="7" t="n">
        <v>6</v>
      </c>
      <c r="E17732" s="7" t="n">
        <v>66</v>
      </c>
      <c r="F17732" s="7" t="n">
        <v>0</v>
      </c>
      <c r="G17732" s="7" t="n">
        <v>0</v>
      </c>
    </row>
    <row r="17733" customFormat="false" ht="15" hidden="false" customHeight="false" outlineLevel="0" collapsed="false">
      <c r="A17733" s="7" t="s">
        <v>33</v>
      </c>
      <c r="B17733" s="7" t="s">
        <v>337</v>
      </c>
      <c r="C17733" s="7" t="s">
        <v>1299</v>
      </c>
      <c r="D17733" s="7" t="n">
        <v>6</v>
      </c>
      <c r="E17733" s="7" t="n">
        <v>66</v>
      </c>
      <c r="F17733" s="7" t="n">
        <v>0</v>
      </c>
      <c r="G17733" s="7" t="n">
        <v>0</v>
      </c>
    </row>
    <row r="17734" customFormat="false" ht="15" hidden="false" customHeight="false" outlineLevel="0" collapsed="false">
      <c r="A17734" s="7" t="s">
        <v>33</v>
      </c>
      <c r="B17734" s="7" t="s">
        <v>83</v>
      </c>
      <c r="C17734" s="7" t="s">
        <v>1303</v>
      </c>
      <c r="D17734" s="7" t="n">
        <v>5</v>
      </c>
      <c r="E17734" s="7" t="n">
        <v>227.5</v>
      </c>
      <c r="F17734" s="7" t="n">
        <v>0</v>
      </c>
      <c r="G17734" s="7" t="n">
        <v>0</v>
      </c>
    </row>
    <row r="17735" customFormat="false" ht="15" hidden="false" customHeight="false" outlineLevel="0" collapsed="false">
      <c r="A17735" s="7" t="s">
        <v>33</v>
      </c>
      <c r="B17735" s="7" t="s">
        <v>144</v>
      </c>
      <c r="C17735" s="7" t="s">
        <v>1320</v>
      </c>
      <c r="D17735" s="7" t="n">
        <v>4</v>
      </c>
      <c r="E17735" s="7" t="n">
        <v>253.08</v>
      </c>
      <c r="F17735" s="7" t="n">
        <v>4</v>
      </c>
      <c r="G17735" s="7" t="n">
        <v>253.08</v>
      </c>
    </row>
    <row r="17736" customFormat="false" ht="15" hidden="false" customHeight="false" outlineLevel="0" collapsed="false">
      <c r="A17736" s="7" t="s">
        <v>33</v>
      </c>
      <c r="B17736" s="7" t="s">
        <v>138</v>
      </c>
      <c r="C17736" s="7" t="s">
        <v>1320</v>
      </c>
      <c r="D17736" s="7" t="n">
        <v>4</v>
      </c>
      <c r="E17736" s="7" t="n">
        <v>253.08</v>
      </c>
      <c r="F17736" s="7" t="n">
        <v>4</v>
      </c>
      <c r="G17736" s="7" t="n">
        <v>253.08</v>
      </c>
    </row>
    <row r="17737" customFormat="false" ht="15" hidden="false" customHeight="false" outlineLevel="0" collapsed="false">
      <c r="A17737" s="7" t="s">
        <v>33</v>
      </c>
      <c r="B17737" s="7" t="s">
        <v>218</v>
      </c>
      <c r="C17737" s="7" t="s">
        <v>1320</v>
      </c>
      <c r="D17737" s="7" t="n">
        <v>2</v>
      </c>
      <c r="E17737" s="7" t="n">
        <v>126.54</v>
      </c>
      <c r="F17737" s="7" t="n">
        <v>0</v>
      </c>
      <c r="G17737" s="7" t="n">
        <v>0</v>
      </c>
    </row>
    <row r="17738" customFormat="false" ht="15" hidden="false" customHeight="false" outlineLevel="0" collapsed="false">
      <c r="A17738" s="7" t="s">
        <v>33</v>
      </c>
      <c r="B17738" s="7" t="s">
        <v>113</v>
      </c>
      <c r="C17738" s="7" t="s">
        <v>1330</v>
      </c>
      <c r="D17738" s="7" t="n">
        <v>1</v>
      </c>
      <c r="E17738" s="7" t="n">
        <v>28.93</v>
      </c>
      <c r="F17738" s="7" t="n">
        <v>3</v>
      </c>
      <c r="G17738" s="7" t="n">
        <v>86.79</v>
      </c>
    </row>
    <row r="17739" customFormat="false" ht="15" hidden="false" customHeight="false" outlineLevel="0" collapsed="false">
      <c r="A17739" s="7" t="s">
        <v>33</v>
      </c>
      <c r="B17739" s="7" t="s">
        <v>111</v>
      </c>
      <c r="C17739" s="7" t="s">
        <v>1330</v>
      </c>
      <c r="D17739" s="7" t="n">
        <v>0</v>
      </c>
      <c r="E17739" s="7" t="n">
        <v>0</v>
      </c>
      <c r="F17739" s="7" t="n">
        <v>3</v>
      </c>
      <c r="G17739" s="7" t="n">
        <v>86.79</v>
      </c>
    </row>
    <row r="17740" customFormat="false" ht="15" hidden="false" customHeight="false" outlineLevel="0" collapsed="false">
      <c r="A17740" s="7" t="s">
        <v>33</v>
      </c>
      <c r="B17740" s="7" t="s">
        <v>153</v>
      </c>
      <c r="C17740" s="7" t="s">
        <v>1330</v>
      </c>
      <c r="D17740" s="7" t="n">
        <v>0</v>
      </c>
      <c r="E17740" s="7" t="n">
        <v>0</v>
      </c>
      <c r="F17740" s="7" t="n">
        <v>3</v>
      </c>
      <c r="G17740" s="7" t="n">
        <v>86.79</v>
      </c>
    </row>
    <row r="17741" customFormat="false" ht="15" hidden="false" customHeight="false" outlineLevel="0" collapsed="false">
      <c r="A17741" s="7" t="s">
        <v>33</v>
      </c>
      <c r="B17741" s="7" t="s">
        <v>141</v>
      </c>
      <c r="C17741" s="7" t="s">
        <v>1334</v>
      </c>
      <c r="D17741" s="7" t="n">
        <v>22</v>
      </c>
      <c r="E17741" s="7" t="n">
        <v>374</v>
      </c>
      <c r="F17741" s="7" t="n">
        <v>0</v>
      </c>
      <c r="G17741" s="7" t="n">
        <v>0</v>
      </c>
    </row>
    <row r="17742" customFormat="false" ht="15" hidden="false" customHeight="false" outlineLevel="0" collapsed="false">
      <c r="A17742" s="7" t="s">
        <v>33</v>
      </c>
      <c r="B17742" s="7" t="s">
        <v>125</v>
      </c>
      <c r="C17742" s="7" t="s">
        <v>1334</v>
      </c>
      <c r="D17742" s="7" t="n">
        <v>14</v>
      </c>
      <c r="E17742" s="7" t="n">
        <v>238</v>
      </c>
      <c r="F17742" s="7" t="n">
        <v>0</v>
      </c>
      <c r="G17742" s="7" t="n">
        <v>0</v>
      </c>
    </row>
    <row r="17743" customFormat="false" ht="15" hidden="false" customHeight="false" outlineLevel="0" collapsed="false">
      <c r="A17743" s="7" t="s">
        <v>33</v>
      </c>
      <c r="B17743" s="7" t="s">
        <v>177</v>
      </c>
      <c r="C17743" s="7" t="s">
        <v>1334</v>
      </c>
      <c r="D17743" s="7" t="n">
        <v>17</v>
      </c>
      <c r="E17743" s="7" t="n">
        <v>289</v>
      </c>
      <c r="F17743" s="7" t="n">
        <v>0</v>
      </c>
      <c r="G17743" s="7" t="n">
        <v>0</v>
      </c>
    </row>
    <row r="17744" customFormat="false" ht="15" hidden="false" customHeight="false" outlineLevel="0" collapsed="false">
      <c r="A17744" s="7" t="s">
        <v>33</v>
      </c>
      <c r="B17744" s="7" t="s">
        <v>201</v>
      </c>
      <c r="C17744" s="7" t="s">
        <v>1344</v>
      </c>
      <c r="D17744" s="7" t="n">
        <v>0</v>
      </c>
      <c r="E17744" s="7" t="n">
        <v>0</v>
      </c>
      <c r="F17744" s="7" t="n">
        <v>2</v>
      </c>
      <c r="G17744" s="7" t="n">
        <v>19</v>
      </c>
    </row>
    <row r="17745" customFormat="false" ht="15" hidden="false" customHeight="false" outlineLevel="0" collapsed="false">
      <c r="A17745" s="7" t="s">
        <v>33</v>
      </c>
      <c r="B17745" s="7" t="s">
        <v>246</v>
      </c>
      <c r="C17745" s="7" t="s">
        <v>1345</v>
      </c>
      <c r="D17745" s="7" t="n">
        <v>5</v>
      </c>
      <c r="E17745" s="7" t="n">
        <v>47.5</v>
      </c>
      <c r="F17745" s="7" t="n">
        <v>0</v>
      </c>
      <c r="G17745" s="7" t="n">
        <v>0</v>
      </c>
    </row>
    <row r="17746" customFormat="false" ht="15" hidden="false" customHeight="false" outlineLevel="0" collapsed="false">
      <c r="A17746" s="7" t="s">
        <v>33</v>
      </c>
      <c r="B17746" s="7" t="s">
        <v>264</v>
      </c>
      <c r="C17746" s="7" t="s">
        <v>1347</v>
      </c>
      <c r="D17746" s="7" t="n">
        <v>0</v>
      </c>
      <c r="E17746" s="7" t="n">
        <v>0</v>
      </c>
      <c r="F17746" s="7" t="n">
        <v>5</v>
      </c>
      <c r="G17746" s="7" t="n">
        <v>48.55</v>
      </c>
    </row>
    <row r="17747" customFormat="false" ht="15" hidden="false" customHeight="false" outlineLevel="0" collapsed="false">
      <c r="A17747" s="7" t="s">
        <v>33</v>
      </c>
      <c r="B17747" s="7" t="s">
        <v>150</v>
      </c>
      <c r="C17747" s="7" t="s">
        <v>1349</v>
      </c>
      <c r="D17747" s="7" t="n">
        <v>6</v>
      </c>
      <c r="E17747" s="7" t="n">
        <v>73.08</v>
      </c>
      <c r="F17747" s="7" t="n">
        <v>3</v>
      </c>
      <c r="G17747" s="7" t="n">
        <v>36.54</v>
      </c>
    </row>
    <row r="17748" customFormat="false" ht="15" hidden="false" customHeight="false" outlineLevel="0" collapsed="false">
      <c r="A17748" s="7" t="s">
        <v>33</v>
      </c>
      <c r="B17748" s="7" t="s">
        <v>183</v>
      </c>
      <c r="C17748" s="7" t="s">
        <v>1351</v>
      </c>
      <c r="D17748" s="7" t="n">
        <v>3</v>
      </c>
      <c r="E17748" s="7" t="n">
        <v>63.63</v>
      </c>
      <c r="F17748" s="7" t="n">
        <v>2</v>
      </c>
      <c r="G17748" s="7" t="n">
        <v>42.42</v>
      </c>
    </row>
    <row r="17749" customFormat="false" ht="15" hidden="false" customHeight="false" outlineLevel="0" collapsed="false">
      <c r="A17749" s="7" t="s">
        <v>33</v>
      </c>
      <c r="B17749" s="7" t="s">
        <v>323</v>
      </c>
      <c r="C17749" s="7" t="s">
        <v>1355</v>
      </c>
      <c r="D17749" s="7" t="n">
        <v>0</v>
      </c>
      <c r="E17749" s="7" t="n">
        <v>0</v>
      </c>
      <c r="F17749" s="7" t="n">
        <v>2</v>
      </c>
      <c r="G17749" s="7" t="n">
        <v>40.48</v>
      </c>
    </row>
    <row r="17750" customFormat="false" ht="15" hidden="false" customHeight="false" outlineLevel="0" collapsed="false">
      <c r="A17750" s="7" t="s">
        <v>33</v>
      </c>
      <c r="B17750" s="7" t="s">
        <v>236</v>
      </c>
      <c r="C17750" s="7" t="s">
        <v>1361</v>
      </c>
      <c r="D17750" s="7" t="n">
        <v>11</v>
      </c>
      <c r="E17750" s="7" t="n">
        <v>108.02</v>
      </c>
      <c r="F17750" s="7" t="n">
        <v>0</v>
      </c>
      <c r="G17750" s="7" t="n">
        <v>0</v>
      </c>
    </row>
    <row r="17751" customFormat="false" ht="15" hidden="false" customHeight="false" outlineLevel="0" collapsed="false">
      <c r="A17751" s="7" t="s">
        <v>33</v>
      </c>
      <c r="B17751" s="7" t="s">
        <v>343</v>
      </c>
      <c r="C17751" s="7" t="s">
        <v>1376</v>
      </c>
      <c r="D17751" s="7" t="n">
        <v>0</v>
      </c>
      <c r="E17751" s="7" t="n">
        <v>0</v>
      </c>
      <c r="F17751" s="7" t="n">
        <v>3</v>
      </c>
      <c r="G17751" s="7" t="n">
        <v>55.2</v>
      </c>
    </row>
    <row r="17752" customFormat="false" ht="15" hidden="false" customHeight="false" outlineLevel="0" collapsed="false">
      <c r="A17752" s="7" t="s">
        <v>33</v>
      </c>
      <c r="B17752" s="7" t="s">
        <v>303</v>
      </c>
      <c r="C17752" s="7" t="s">
        <v>1376</v>
      </c>
      <c r="D17752" s="7" t="n">
        <v>0</v>
      </c>
      <c r="E17752" s="7" t="n">
        <v>0</v>
      </c>
      <c r="F17752" s="7" t="n">
        <v>2</v>
      </c>
      <c r="G17752" s="7" t="n">
        <v>36.8</v>
      </c>
    </row>
    <row r="17753" customFormat="false" ht="15" hidden="false" customHeight="false" outlineLevel="0" collapsed="false">
      <c r="A17753" s="7" t="s">
        <v>33</v>
      </c>
      <c r="B17753" s="7" t="s">
        <v>283</v>
      </c>
      <c r="C17753" s="7" t="s">
        <v>1376</v>
      </c>
      <c r="D17753" s="7" t="n">
        <v>0</v>
      </c>
      <c r="E17753" s="7" t="n">
        <v>0</v>
      </c>
      <c r="F17753" s="7" t="n">
        <v>3</v>
      </c>
      <c r="G17753" s="7" t="n">
        <v>55.2</v>
      </c>
    </row>
    <row r="17754" customFormat="false" ht="15" hidden="false" customHeight="false" outlineLevel="0" collapsed="false">
      <c r="A17754" s="7" t="s">
        <v>33</v>
      </c>
      <c r="B17754" s="7" t="s">
        <v>139</v>
      </c>
      <c r="C17754" s="7" t="s">
        <v>1387</v>
      </c>
      <c r="D17754" s="7" t="n">
        <v>4</v>
      </c>
      <c r="E17754" s="7" t="n">
        <v>66</v>
      </c>
      <c r="F17754" s="7" t="n">
        <v>0</v>
      </c>
      <c r="G17754" s="7" t="n">
        <v>0</v>
      </c>
    </row>
    <row r="17755" customFormat="false" ht="15" hidden="false" customHeight="false" outlineLevel="0" collapsed="false">
      <c r="A17755" s="7" t="s">
        <v>33</v>
      </c>
      <c r="B17755" s="7" t="s">
        <v>257</v>
      </c>
      <c r="C17755" s="7" t="s">
        <v>1387</v>
      </c>
      <c r="D17755" s="7" t="n">
        <v>11</v>
      </c>
      <c r="E17755" s="7" t="n">
        <v>181.5</v>
      </c>
      <c r="F17755" s="7" t="n">
        <v>0</v>
      </c>
      <c r="G17755" s="7" t="n">
        <v>0</v>
      </c>
    </row>
    <row r="17756" customFormat="false" ht="15" hidden="false" customHeight="false" outlineLevel="0" collapsed="false">
      <c r="A17756" s="7" t="s">
        <v>33</v>
      </c>
      <c r="B17756" s="7" t="s">
        <v>133</v>
      </c>
      <c r="C17756" s="7" t="s">
        <v>1390</v>
      </c>
      <c r="D17756" s="7" t="n">
        <v>6</v>
      </c>
      <c r="E17756" s="7" t="n">
        <v>123</v>
      </c>
      <c r="F17756" s="7" t="n">
        <v>0</v>
      </c>
      <c r="G17756" s="7" t="n">
        <v>0</v>
      </c>
    </row>
    <row r="17757" customFormat="false" ht="15" hidden="false" customHeight="false" outlineLevel="0" collapsed="false">
      <c r="A17757" s="7" t="s">
        <v>33</v>
      </c>
      <c r="B17757" s="7" t="s">
        <v>293</v>
      </c>
      <c r="C17757" s="7" t="s">
        <v>1403</v>
      </c>
      <c r="D17757" s="7" t="n">
        <v>1</v>
      </c>
      <c r="E17757" s="7" t="n">
        <v>136.3</v>
      </c>
      <c r="F17757" s="7" t="n">
        <v>0</v>
      </c>
      <c r="G17757" s="7" t="n">
        <v>0</v>
      </c>
    </row>
    <row r="17758" customFormat="false" ht="15" hidden="false" customHeight="false" outlineLevel="0" collapsed="false">
      <c r="A17758" s="7" t="s">
        <v>33</v>
      </c>
      <c r="B17758" s="7" t="s">
        <v>161</v>
      </c>
      <c r="C17758" s="7" t="s">
        <v>1428</v>
      </c>
      <c r="D17758" s="7" t="n">
        <v>1</v>
      </c>
      <c r="E17758" s="7" t="n">
        <v>126.5</v>
      </c>
      <c r="F17758" s="7" t="n">
        <v>0</v>
      </c>
      <c r="G17758" s="7" t="n">
        <v>0</v>
      </c>
    </row>
    <row r="17759" customFormat="false" ht="15" hidden="false" customHeight="false" outlineLevel="0" collapsed="false">
      <c r="A17759" s="7" t="s">
        <v>33</v>
      </c>
      <c r="B17759" s="7" t="s">
        <v>196</v>
      </c>
      <c r="C17759" s="7" t="s">
        <v>1428</v>
      </c>
      <c r="D17759" s="7" t="n">
        <v>1</v>
      </c>
      <c r="E17759" s="7" t="n">
        <v>126.5</v>
      </c>
      <c r="F17759" s="7" t="n">
        <v>0</v>
      </c>
      <c r="G17759" s="7" t="n">
        <v>0</v>
      </c>
    </row>
    <row r="17760" customFormat="false" ht="15" hidden="false" customHeight="false" outlineLevel="0" collapsed="false">
      <c r="A17760" s="7" t="s">
        <v>33</v>
      </c>
      <c r="B17760" s="7" t="s">
        <v>232</v>
      </c>
      <c r="C17760" s="7" t="s">
        <v>1432</v>
      </c>
      <c r="D17760" s="7" t="n">
        <v>6</v>
      </c>
      <c r="E17760" s="7" t="n">
        <v>102</v>
      </c>
      <c r="F17760" s="7" t="n">
        <v>4</v>
      </c>
      <c r="G17760" s="7" t="n">
        <v>68</v>
      </c>
    </row>
    <row r="17761" customFormat="false" ht="15" hidden="false" customHeight="false" outlineLevel="0" collapsed="false">
      <c r="A17761" s="7" t="s">
        <v>33</v>
      </c>
      <c r="B17761" s="7" t="s">
        <v>212</v>
      </c>
      <c r="C17761" s="7" t="s">
        <v>1432</v>
      </c>
      <c r="D17761" s="7" t="n">
        <v>4</v>
      </c>
      <c r="E17761" s="7" t="n">
        <v>68</v>
      </c>
      <c r="F17761" s="7" t="n">
        <v>4</v>
      </c>
      <c r="G17761" s="7" t="n">
        <v>68</v>
      </c>
    </row>
    <row r="17762" customFormat="false" ht="15" hidden="false" customHeight="false" outlineLevel="0" collapsed="false">
      <c r="A17762" s="7" t="s">
        <v>33</v>
      </c>
      <c r="B17762" s="7" t="s">
        <v>227</v>
      </c>
      <c r="C17762" s="7" t="s">
        <v>1432</v>
      </c>
      <c r="D17762" s="7" t="n">
        <v>3</v>
      </c>
      <c r="E17762" s="7" t="n">
        <v>51</v>
      </c>
      <c r="F17762" s="7" t="n">
        <v>4</v>
      </c>
      <c r="G17762" s="7" t="n">
        <v>68</v>
      </c>
    </row>
    <row r="17763" customFormat="false" ht="15" hidden="false" customHeight="false" outlineLevel="0" collapsed="false">
      <c r="A17763" s="7" t="s">
        <v>33</v>
      </c>
      <c r="B17763" s="7" t="s">
        <v>312</v>
      </c>
      <c r="C17763" s="7" t="s">
        <v>1432</v>
      </c>
      <c r="D17763" s="7" t="n">
        <v>4</v>
      </c>
      <c r="E17763" s="7" t="n">
        <v>68</v>
      </c>
      <c r="F17763" s="7" t="n">
        <v>3</v>
      </c>
      <c r="G17763" s="7" t="n">
        <v>51</v>
      </c>
    </row>
    <row r="17764" customFormat="false" ht="15" hidden="false" customHeight="false" outlineLevel="0" collapsed="false">
      <c r="A17764" s="7" t="s">
        <v>33</v>
      </c>
      <c r="B17764" s="7" t="s">
        <v>566</v>
      </c>
      <c r="C17764" s="7" t="s">
        <v>1432</v>
      </c>
      <c r="D17764" s="7" t="n">
        <v>2</v>
      </c>
      <c r="E17764" s="7" t="n">
        <v>34</v>
      </c>
      <c r="F17764" s="7" t="n">
        <v>0</v>
      </c>
      <c r="G17764" s="7" t="n">
        <v>0</v>
      </c>
    </row>
    <row r="17765" customFormat="false" ht="15" hidden="false" customHeight="false" outlineLevel="0" collapsed="false">
      <c r="A17765" s="7" t="s">
        <v>33</v>
      </c>
      <c r="B17765" s="7" t="s">
        <v>124</v>
      </c>
      <c r="C17765" s="7" t="s">
        <v>1449</v>
      </c>
      <c r="D17765" s="7" t="n">
        <v>6</v>
      </c>
      <c r="E17765" s="7" t="n">
        <v>88.8</v>
      </c>
      <c r="F17765" s="7" t="n">
        <v>6</v>
      </c>
      <c r="G17765" s="7" t="n">
        <v>88.8</v>
      </c>
    </row>
    <row r="17766" customFormat="false" ht="15" hidden="false" customHeight="false" outlineLevel="0" collapsed="false">
      <c r="A17766" s="7" t="s">
        <v>33</v>
      </c>
      <c r="B17766" s="7" t="s">
        <v>120</v>
      </c>
      <c r="C17766" s="7" t="s">
        <v>1451</v>
      </c>
      <c r="D17766" s="7" t="n">
        <v>5</v>
      </c>
      <c r="E17766" s="7" t="n">
        <v>67</v>
      </c>
      <c r="F17766" s="7" t="n">
        <v>0</v>
      </c>
      <c r="G17766" s="7" t="n">
        <v>0</v>
      </c>
    </row>
    <row r="17767" customFormat="false" ht="15" hidden="false" customHeight="false" outlineLevel="0" collapsed="false">
      <c r="A17767" s="7" t="s">
        <v>33</v>
      </c>
      <c r="B17767" s="7" t="s">
        <v>197</v>
      </c>
      <c r="C17767" s="7" t="s">
        <v>1461</v>
      </c>
      <c r="D17767" s="7" t="n">
        <v>1</v>
      </c>
      <c r="E17767" s="7" t="n">
        <v>10.4</v>
      </c>
      <c r="F17767" s="7" t="n">
        <v>0</v>
      </c>
      <c r="G17767" s="7" t="n">
        <v>0</v>
      </c>
    </row>
    <row r="17768" customFormat="false" ht="15" hidden="false" customHeight="false" outlineLevel="0" collapsed="false">
      <c r="A17768" s="7" t="s">
        <v>33</v>
      </c>
      <c r="B17768" s="7" t="s">
        <v>357</v>
      </c>
      <c r="C17768" s="7" t="s">
        <v>1465</v>
      </c>
      <c r="D17768" s="7" t="n">
        <v>16</v>
      </c>
      <c r="E17768" s="7" t="n">
        <v>92.96</v>
      </c>
      <c r="F17768" s="7" t="n">
        <v>0</v>
      </c>
      <c r="G17768" s="7" t="n">
        <v>0</v>
      </c>
    </row>
    <row r="17769" customFormat="false" ht="15" hidden="false" customHeight="false" outlineLevel="0" collapsed="false">
      <c r="A17769" s="7" t="s">
        <v>33</v>
      </c>
      <c r="B17769" s="7" t="s">
        <v>884</v>
      </c>
      <c r="C17769" s="7" t="s">
        <v>1436</v>
      </c>
      <c r="D17769" s="7" t="n">
        <v>2</v>
      </c>
      <c r="E17769" s="7" t="n">
        <v>72</v>
      </c>
      <c r="F17769" s="7" t="n">
        <v>0</v>
      </c>
      <c r="G17769" s="7" t="n">
        <v>0</v>
      </c>
    </row>
    <row r="17770" customFormat="false" ht="15" hidden="false" customHeight="false" outlineLevel="0" collapsed="false">
      <c r="A17770" s="7" t="s">
        <v>33</v>
      </c>
      <c r="B17770" s="7" t="s">
        <v>909</v>
      </c>
      <c r="C17770" s="7" t="s">
        <v>1573</v>
      </c>
      <c r="D17770" s="7" t="n">
        <v>3</v>
      </c>
      <c r="E17770" s="7" t="n">
        <v>49.8</v>
      </c>
      <c r="F17770" s="7" t="n">
        <v>0</v>
      </c>
      <c r="G17770" s="7" t="n">
        <v>0</v>
      </c>
    </row>
    <row r="17771" customFormat="false" ht="15" hidden="false" customHeight="false" outlineLevel="0" collapsed="false">
      <c r="A17771" s="7" t="s">
        <v>33</v>
      </c>
      <c r="B17771" s="7" t="s">
        <v>868</v>
      </c>
      <c r="C17771" s="7" t="s">
        <v>1573</v>
      </c>
      <c r="D17771" s="7" t="n">
        <v>10</v>
      </c>
      <c r="E17771" s="7" t="n">
        <v>185</v>
      </c>
      <c r="F17771" s="7" t="n">
        <v>2</v>
      </c>
      <c r="G17771" s="7" t="n">
        <v>37</v>
      </c>
    </row>
    <row r="17772" customFormat="false" ht="15" hidden="false" customHeight="false" outlineLevel="0" collapsed="false">
      <c r="A17772" s="7" t="s">
        <v>33</v>
      </c>
      <c r="B17772" s="7" t="s">
        <v>910</v>
      </c>
      <c r="C17772" s="7" t="s">
        <v>1574</v>
      </c>
      <c r="D17772" s="7" t="n">
        <v>3</v>
      </c>
      <c r="E17772" s="7" t="n">
        <v>75</v>
      </c>
      <c r="F17772" s="7" t="n">
        <v>0</v>
      </c>
      <c r="G17772" s="7" t="n">
        <v>0</v>
      </c>
    </row>
    <row r="17773" customFormat="false" ht="15" hidden="false" customHeight="false" outlineLevel="0" collapsed="false">
      <c r="A17773" s="7" t="s">
        <v>33</v>
      </c>
      <c r="B17773" s="7" t="s">
        <v>889</v>
      </c>
      <c r="C17773" s="7" t="s">
        <v>1439</v>
      </c>
      <c r="D17773" s="7" t="n">
        <v>5</v>
      </c>
      <c r="E17773" s="7" t="n">
        <v>105</v>
      </c>
      <c r="F17773" s="7" t="n">
        <v>7</v>
      </c>
      <c r="G17773" s="7" t="n">
        <v>147</v>
      </c>
    </row>
    <row r="17774" customFormat="false" ht="15" hidden="false" customHeight="false" outlineLevel="0" collapsed="false">
      <c r="A17774" s="7" t="s">
        <v>33</v>
      </c>
      <c r="B17774" s="7" t="s">
        <v>771</v>
      </c>
      <c r="C17774" s="7" t="s">
        <v>1551</v>
      </c>
      <c r="D17774" s="7" t="n">
        <v>2</v>
      </c>
      <c r="E17774" s="7" t="n">
        <v>187</v>
      </c>
      <c r="F17774" s="7" t="n">
        <v>0</v>
      </c>
      <c r="G17774" s="7" t="n">
        <v>0</v>
      </c>
    </row>
    <row r="17775" customFormat="false" ht="15" hidden="false" customHeight="false" outlineLevel="0" collapsed="false">
      <c r="A17775" s="7" t="s">
        <v>33</v>
      </c>
      <c r="B17775" s="7" t="s">
        <v>908</v>
      </c>
      <c r="C17775" s="7" t="s">
        <v>1393</v>
      </c>
      <c r="D17775" s="7" t="n">
        <v>2</v>
      </c>
      <c r="E17775" s="7" t="n">
        <v>41</v>
      </c>
      <c r="F17775" s="7" t="n">
        <v>0</v>
      </c>
      <c r="G17775" s="7" t="n">
        <v>0</v>
      </c>
    </row>
    <row r="17776" customFormat="false" ht="15" hidden="false" customHeight="false" outlineLevel="0" collapsed="false">
      <c r="A17776" s="7" t="s">
        <v>33</v>
      </c>
      <c r="B17776" s="7" t="s">
        <v>899</v>
      </c>
      <c r="C17776" s="7" t="s">
        <v>1429</v>
      </c>
      <c r="D17776" s="7" t="n">
        <v>3</v>
      </c>
      <c r="E17776" s="7" t="n">
        <v>62.4</v>
      </c>
      <c r="F17776" s="7" t="n">
        <v>3</v>
      </c>
      <c r="G17776" s="7" t="n">
        <v>62.4</v>
      </c>
    </row>
    <row r="17777" customFormat="false" ht="15" hidden="false" customHeight="false" outlineLevel="0" collapsed="false">
      <c r="A17777" s="7" t="s">
        <v>33</v>
      </c>
      <c r="B17777" s="7" t="s">
        <v>235</v>
      </c>
      <c r="C17777" s="7" t="s">
        <v>1269</v>
      </c>
      <c r="D17777" s="7" t="n">
        <v>1</v>
      </c>
      <c r="E17777" s="7" t="n">
        <v>65</v>
      </c>
      <c r="F17777" s="7" t="n">
        <v>0</v>
      </c>
      <c r="G17777" s="7" t="n">
        <v>0</v>
      </c>
    </row>
    <row r="17778" customFormat="false" ht="15" hidden="false" customHeight="false" outlineLevel="0" collapsed="false">
      <c r="A17778" s="7" t="s">
        <v>33</v>
      </c>
      <c r="B17778" s="7" t="s">
        <v>207</v>
      </c>
      <c r="C17778" s="7" t="s">
        <v>1269</v>
      </c>
      <c r="D17778" s="7" t="n">
        <v>1</v>
      </c>
      <c r="E17778" s="7" t="n">
        <v>65</v>
      </c>
      <c r="F17778" s="7" t="n">
        <v>0</v>
      </c>
      <c r="G17778" s="7" t="n">
        <v>0</v>
      </c>
    </row>
    <row r="17779" customFormat="false" ht="15" hidden="false" customHeight="false" outlineLevel="0" collapsed="false">
      <c r="A17779" s="7" t="s">
        <v>33</v>
      </c>
      <c r="B17779" s="7" t="s">
        <v>86</v>
      </c>
      <c r="C17779" s="7" t="s">
        <v>1271</v>
      </c>
      <c r="D17779" s="7" t="n">
        <v>4</v>
      </c>
      <c r="E17779" s="7" t="n">
        <v>260</v>
      </c>
      <c r="F17779" s="7" t="n">
        <v>2</v>
      </c>
      <c r="G17779" s="7" t="n">
        <v>130</v>
      </c>
    </row>
    <row r="17780" customFormat="false" ht="15" hidden="false" customHeight="false" outlineLevel="0" collapsed="false">
      <c r="A17780" s="7" t="s">
        <v>33</v>
      </c>
      <c r="B17780" s="7" t="s">
        <v>182</v>
      </c>
      <c r="C17780" s="7" t="s">
        <v>1271</v>
      </c>
      <c r="D17780" s="7" t="n">
        <v>1</v>
      </c>
      <c r="E17780" s="7" t="n">
        <v>65</v>
      </c>
      <c r="F17780" s="7" t="n">
        <v>0</v>
      </c>
      <c r="G17780" s="7" t="n">
        <v>0</v>
      </c>
    </row>
    <row r="17781" customFormat="false" ht="15" hidden="false" customHeight="false" outlineLevel="0" collapsed="false">
      <c r="A17781" s="7" t="s">
        <v>33</v>
      </c>
      <c r="B17781" s="7" t="s">
        <v>88</v>
      </c>
      <c r="C17781" s="7" t="s">
        <v>1271</v>
      </c>
      <c r="D17781" s="7" t="n">
        <v>4</v>
      </c>
      <c r="E17781" s="7" t="n">
        <v>260</v>
      </c>
      <c r="F17781" s="7" t="n">
        <v>0</v>
      </c>
      <c r="G17781" s="7" t="n">
        <v>0</v>
      </c>
    </row>
    <row r="17782" customFormat="false" ht="15" hidden="false" customHeight="false" outlineLevel="0" collapsed="false">
      <c r="A17782" s="7" t="s">
        <v>33</v>
      </c>
      <c r="B17782" s="7" t="s">
        <v>447</v>
      </c>
      <c r="C17782" s="7" t="s">
        <v>1273</v>
      </c>
      <c r="D17782" s="7" t="n">
        <v>1</v>
      </c>
      <c r="E17782" s="7" t="n">
        <v>175.5</v>
      </c>
      <c r="F17782" s="7" t="n">
        <v>0</v>
      </c>
      <c r="G17782" s="7" t="n">
        <v>0</v>
      </c>
    </row>
    <row r="17783" customFormat="false" ht="15" hidden="false" customHeight="false" outlineLevel="0" collapsed="false">
      <c r="A17783" s="7" t="s">
        <v>33</v>
      </c>
      <c r="B17783" s="7" t="s">
        <v>157</v>
      </c>
      <c r="C17783" s="7" t="s">
        <v>1276</v>
      </c>
      <c r="D17783" s="7" t="n">
        <v>0</v>
      </c>
      <c r="E17783" s="7" t="n">
        <v>0</v>
      </c>
      <c r="F17783" s="7" t="n">
        <v>1</v>
      </c>
      <c r="G17783" s="7" t="n">
        <v>72.34</v>
      </c>
    </row>
    <row r="17784" customFormat="false" ht="15" hidden="false" customHeight="false" outlineLevel="0" collapsed="false">
      <c r="A17784" s="7" t="s">
        <v>33</v>
      </c>
      <c r="B17784" s="7" t="s">
        <v>96</v>
      </c>
      <c r="C17784" s="7" t="s">
        <v>1291</v>
      </c>
      <c r="D17784" s="7" t="n">
        <v>4</v>
      </c>
      <c r="E17784" s="7" t="n">
        <v>97.72</v>
      </c>
      <c r="F17784" s="7" t="n">
        <v>0</v>
      </c>
      <c r="G17784" s="7" t="n">
        <v>0</v>
      </c>
    </row>
    <row r="17785" customFormat="false" ht="15" hidden="false" customHeight="false" outlineLevel="0" collapsed="false">
      <c r="A17785" s="7" t="s">
        <v>33</v>
      </c>
      <c r="B17785" s="7" t="s">
        <v>110</v>
      </c>
      <c r="C17785" s="7" t="s">
        <v>1291</v>
      </c>
      <c r="D17785" s="7" t="n">
        <v>2</v>
      </c>
      <c r="E17785" s="7" t="n">
        <v>48.86</v>
      </c>
      <c r="F17785" s="7" t="n">
        <v>2</v>
      </c>
      <c r="G17785" s="7" t="n">
        <v>48.86</v>
      </c>
    </row>
    <row r="17786" customFormat="false" ht="15" hidden="false" customHeight="false" outlineLevel="0" collapsed="false">
      <c r="A17786" s="7" t="s">
        <v>33</v>
      </c>
      <c r="B17786" s="7" t="s">
        <v>173</v>
      </c>
      <c r="C17786" s="7" t="s">
        <v>1291</v>
      </c>
      <c r="D17786" s="7" t="n">
        <v>0</v>
      </c>
      <c r="E17786" s="7" t="n">
        <v>0</v>
      </c>
      <c r="F17786" s="7" t="n">
        <v>2</v>
      </c>
      <c r="G17786" s="7" t="n">
        <v>48.86</v>
      </c>
    </row>
    <row r="17787" customFormat="false" ht="15" hidden="false" customHeight="false" outlineLevel="0" collapsed="false">
      <c r="A17787" s="7" t="s">
        <v>33</v>
      </c>
      <c r="B17787" s="7" t="s">
        <v>83</v>
      </c>
      <c r="C17787" s="7" t="s">
        <v>1303</v>
      </c>
      <c r="D17787" s="7" t="n">
        <v>5</v>
      </c>
      <c r="E17787" s="7" t="n">
        <v>227.5</v>
      </c>
      <c r="F17787" s="7" t="n">
        <v>5</v>
      </c>
      <c r="G17787" s="7" t="n">
        <v>227.5</v>
      </c>
    </row>
    <row r="17788" customFormat="false" ht="15" hidden="false" customHeight="false" outlineLevel="0" collapsed="false">
      <c r="A17788" s="7" t="s">
        <v>33</v>
      </c>
      <c r="B17788" s="7" t="s">
        <v>187</v>
      </c>
      <c r="C17788" s="7" t="s">
        <v>1309</v>
      </c>
      <c r="D17788" s="7" t="n">
        <v>0</v>
      </c>
      <c r="E17788" s="7" t="n">
        <v>0</v>
      </c>
      <c r="F17788" s="7" t="n">
        <v>3</v>
      </c>
      <c r="G17788" s="7" t="n">
        <v>233.4</v>
      </c>
    </row>
    <row r="17789" customFormat="false" ht="15" hidden="false" customHeight="false" outlineLevel="0" collapsed="false">
      <c r="A17789" s="7" t="s">
        <v>33</v>
      </c>
      <c r="B17789" s="7" t="s">
        <v>135</v>
      </c>
      <c r="C17789" s="7" t="s">
        <v>1316</v>
      </c>
      <c r="D17789" s="7" t="n">
        <v>3</v>
      </c>
      <c r="E17789" s="7" t="n">
        <v>141.69</v>
      </c>
      <c r="F17789" s="7" t="n">
        <v>0</v>
      </c>
      <c r="G17789" s="7" t="n">
        <v>0</v>
      </c>
    </row>
    <row r="17790" customFormat="false" ht="15" hidden="false" customHeight="false" outlineLevel="0" collapsed="false">
      <c r="A17790" s="7" t="s">
        <v>33</v>
      </c>
      <c r="B17790" s="7" t="s">
        <v>144</v>
      </c>
      <c r="C17790" s="7" t="s">
        <v>1320</v>
      </c>
      <c r="D17790" s="7" t="n">
        <v>1</v>
      </c>
      <c r="E17790" s="7" t="n">
        <v>63.27</v>
      </c>
      <c r="F17790" s="7" t="n">
        <v>0</v>
      </c>
      <c r="G17790" s="7" t="n">
        <v>0</v>
      </c>
    </row>
    <row r="17791" customFormat="false" ht="15" hidden="false" customHeight="false" outlineLevel="0" collapsed="false">
      <c r="A17791" s="7" t="s">
        <v>33</v>
      </c>
      <c r="B17791" s="7" t="s">
        <v>138</v>
      </c>
      <c r="C17791" s="7" t="s">
        <v>1320</v>
      </c>
      <c r="D17791" s="7" t="n">
        <v>1</v>
      </c>
      <c r="E17791" s="7" t="n">
        <v>63.27</v>
      </c>
      <c r="F17791" s="7" t="n">
        <v>0</v>
      </c>
      <c r="G17791" s="7" t="n">
        <v>0</v>
      </c>
    </row>
    <row r="17792" customFormat="false" ht="15" hidden="false" customHeight="false" outlineLevel="0" collapsed="false">
      <c r="A17792" s="7" t="s">
        <v>33</v>
      </c>
      <c r="B17792" s="7" t="s">
        <v>166</v>
      </c>
      <c r="C17792" s="7" t="s">
        <v>1320</v>
      </c>
      <c r="D17792" s="7" t="n">
        <v>2</v>
      </c>
      <c r="E17792" s="7" t="n">
        <v>126.54</v>
      </c>
      <c r="F17792" s="7" t="n">
        <v>0</v>
      </c>
      <c r="G17792" s="7" t="n">
        <v>0</v>
      </c>
    </row>
    <row r="17793" customFormat="false" ht="15" hidden="false" customHeight="false" outlineLevel="0" collapsed="false">
      <c r="A17793" s="7" t="s">
        <v>33</v>
      </c>
      <c r="B17793" s="7" t="s">
        <v>113</v>
      </c>
      <c r="C17793" s="7" t="s">
        <v>1330</v>
      </c>
      <c r="D17793" s="7" t="n">
        <v>6</v>
      </c>
      <c r="E17793" s="7" t="n">
        <v>173.58</v>
      </c>
      <c r="F17793" s="7" t="n">
        <v>0</v>
      </c>
      <c r="G17793" s="7" t="n">
        <v>0</v>
      </c>
    </row>
    <row r="17794" customFormat="false" ht="15" hidden="false" customHeight="false" outlineLevel="0" collapsed="false">
      <c r="A17794" s="7" t="s">
        <v>33</v>
      </c>
      <c r="B17794" s="7" t="s">
        <v>153</v>
      </c>
      <c r="C17794" s="7" t="s">
        <v>1330</v>
      </c>
      <c r="D17794" s="7" t="n">
        <v>2</v>
      </c>
      <c r="E17794" s="7" t="n">
        <v>57.86</v>
      </c>
      <c r="F17794" s="7" t="n">
        <v>0</v>
      </c>
      <c r="G17794" s="7" t="n">
        <v>0</v>
      </c>
    </row>
    <row r="17795" customFormat="false" ht="15" hidden="false" customHeight="false" outlineLevel="0" collapsed="false">
      <c r="A17795" s="7" t="s">
        <v>33</v>
      </c>
      <c r="B17795" s="7" t="s">
        <v>222</v>
      </c>
      <c r="C17795" s="7" t="s">
        <v>1331</v>
      </c>
      <c r="D17795" s="7" t="n">
        <v>0</v>
      </c>
      <c r="E17795" s="7" t="n">
        <v>0</v>
      </c>
      <c r="F17795" s="7" t="n">
        <v>2</v>
      </c>
      <c r="G17795" s="7" t="n">
        <v>84.34</v>
      </c>
    </row>
    <row r="17796" customFormat="false" ht="15" hidden="false" customHeight="false" outlineLevel="0" collapsed="false">
      <c r="A17796" s="7" t="s">
        <v>33</v>
      </c>
      <c r="B17796" s="7" t="s">
        <v>141</v>
      </c>
      <c r="C17796" s="7" t="s">
        <v>1334</v>
      </c>
      <c r="D17796" s="7" t="n">
        <v>4</v>
      </c>
      <c r="E17796" s="7" t="n">
        <v>68</v>
      </c>
      <c r="F17796" s="7" t="n">
        <v>0</v>
      </c>
      <c r="G17796" s="7" t="n">
        <v>0</v>
      </c>
    </row>
    <row r="17797" customFormat="false" ht="15" hidden="false" customHeight="false" outlineLevel="0" collapsed="false">
      <c r="A17797" s="7" t="s">
        <v>33</v>
      </c>
      <c r="B17797" s="7" t="s">
        <v>177</v>
      </c>
      <c r="C17797" s="7" t="s">
        <v>1334</v>
      </c>
      <c r="D17797" s="7" t="n">
        <v>2</v>
      </c>
      <c r="E17797" s="7" t="n">
        <v>34</v>
      </c>
      <c r="F17797" s="7" t="n">
        <v>0</v>
      </c>
      <c r="G17797" s="7" t="n">
        <v>0</v>
      </c>
    </row>
    <row r="17798" customFormat="false" ht="15" hidden="false" customHeight="false" outlineLevel="0" collapsed="false">
      <c r="A17798" s="7" t="s">
        <v>33</v>
      </c>
      <c r="B17798" s="7" t="s">
        <v>121</v>
      </c>
      <c r="C17798" s="7" t="s">
        <v>1339</v>
      </c>
      <c r="D17798" s="7" t="n">
        <v>3</v>
      </c>
      <c r="E17798" s="7" t="n">
        <v>123.6</v>
      </c>
      <c r="F17798" s="7" t="n">
        <v>0</v>
      </c>
      <c r="G17798" s="7" t="n">
        <v>0</v>
      </c>
    </row>
    <row r="17799" customFormat="false" ht="15" hidden="false" customHeight="false" outlineLevel="0" collapsed="false">
      <c r="A17799" s="7" t="s">
        <v>33</v>
      </c>
      <c r="B17799" s="7" t="s">
        <v>123</v>
      </c>
      <c r="C17799" s="7" t="s">
        <v>1340</v>
      </c>
      <c r="D17799" s="7" t="n">
        <v>4</v>
      </c>
      <c r="E17799" s="7" t="n">
        <v>73.8</v>
      </c>
      <c r="F17799" s="7" t="n">
        <v>0</v>
      </c>
      <c r="G17799" s="7" t="n">
        <v>0</v>
      </c>
    </row>
    <row r="17800" customFormat="false" ht="15" hidden="false" customHeight="false" outlineLevel="0" collapsed="false">
      <c r="A17800" s="7" t="s">
        <v>33</v>
      </c>
      <c r="B17800" s="7" t="s">
        <v>201</v>
      </c>
      <c r="C17800" s="7" t="s">
        <v>1344</v>
      </c>
      <c r="D17800" s="7" t="n">
        <v>3</v>
      </c>
      <c r="E17800" s="7" t="n">
        <v>28.5</v>
      </c>
      <c r="F17800" s="7" t="n">
        <v>4</v>
      </c>
      <c r="G17800" s="7" t="n">
        <v>38</v>
      </c>
    </row>
    <row r="17801" customFormat="false" ht="15" hidden="false" customHeight="false" outlineLevel="0" collapsed="false">
      <c r="A17801" s="7" t="s">
        <v>33</v>
      </c>
      <c r="B17801" s="7" t="s">
        <v>246</v>
      </c>
      <c r="C17801" s="7" t="s">
        <v>1345</v>
      </c>
      <c r="D17801" s="7" t="n">
        <v>4</v>
      </c>
      <c r="E17801" s="7" t="n">
        <v>38</v>
      </c>
      <c r="F17801" s="7" t="n">
        <v>0</v>
      </c>
      <c r="G17801" s="7" t="n">
        <v>0</v>
      </c>
    </row>
    <row r="17802" customFormat="false" ht="15" hidden="false" customHeight="false" outlineLevel="0" collapsed="false">
      <c r="A17802" s="7" t="s">
        <v>33</v>
      </c>
      <c r="B17802" s="7" t="s">
        <v>264</v>
      </c>
      <c r="C17802" s="7" t="s">
        <v>1347</v>
      </c>
      <c r="D17802" s="7" t="n">
        <v>3</v>
      </c>
      <c r="E17802" s="7" t="n">
        <v>29.13</v>
      </c>
      <c r="F17802" s="7" t="n">
        <v>0</v>
      </c>
      <c r="G17802" s="7" t="n">
        <v>0</v>
      </c>
    </row>
    <row r="17803" customFormat="false" ht="15" hidden="false" customHeight="false" outlineLevel="0" collapsed="false">
      <c r="A17803" s="7" t="s">
        <v>33</v>
      </c>
      <c r="B17803" s="7" t="s">
        <v>311</v>
      </c>
      <c r="C17803" s="7" t="s">
        <v>1352</v>
      </c>
      <c r="D17803" s="7" t="n">
        <v>2</v>
      </c>
      <c r="E17803" s="7" t="n">
        <v>22.66</v>
      </c>
      <c r="F17803" s="7" t="n">
        <v>0</v>
      </c>
      <c r="G17803" s="7" t="n">
        <v>0</v>
      </c>
    </row>
    <row r="17804" customFormat="false" ht="15" hidden="false" customHeight="false" outlineLevel="0" collapsed="false">
      <c r="A17804" s="7" t="s">
        <v>33</v>
      </c>
      <c r="B17804" s="7" t="s">
        <v>342</v>
      </c>
      <c r="C17804" s="7" t="s">
        <v>1356</v>
      </c>
      <c r="D17804" s="7" t="n">
        <v>0</v>
      </c>
      <c r="E17804" s="7" t="n">
        <v>0</v>
      </c>
      <c r="F17804" s="7" t="n">
        <v>1</v>
      </c>
      <c r="G17804" s="7" t="n">
        <v>13.84</v>
      </c>
    </row>
    <row r="17805" customFormat="false" ht="15" hidden="false" customHeight="false" outlineLevel="0" collapsed="false">
      <c r="A17805" s="7" t="s">
        <v>33</v>
      </c>
      <c r="B17805" s="7" t="s">
        <v>179</v>
      </c>
      <c r="C17805" s="7" t="s">
        <v>1357</v>
      </c>
      <c r="D17805" s="7" t="n">
        <v>3</v>
      </c>
      <c r="E17805" s="7" t="n">
        <v>48.6</v>
      </c>
      <c r="F17805" s="7" t="n">
        <v>0</v>
      </c>
      <c r="G17805" s="7" t="n">
        <v>0</v>
      </c>
    </row>
    <row r="17806" customFormat="false" ht="15" hidden="false" customHeight="false" outlineLevel="0" collapsed="false">
      <c r="A17806" s="7" t="s">
        <v>33</v>
      </c>
      <c r="B17806" s="7" t="s">
        <v>163</v>
      </c>
      <c r="C17806" s="7" t="s">
        <v>1357</v>
      </c>
      <c r="D17806" s="7" t="n">
        <v>2</v>
      </c>
      <c r="E17806" s="7" t="n">
        <v>35.64</v>
      </c>
      <c r="F17806" s="7" t="n">
        <v>0</v>
      </c>
      <c r="G17806" s="7" t="n">
        <v>0</v>
      </c>
    </row>
    <row r="17807" customFormat="false" ht="15" hidden="false" customHeight="false" outlineLevel="0" collapsed="false">
      <c r="A17807" s="7" t="s">
        <v>33</v>
      </c>
      <c r="B17807" s="7" t="s">
        <v>275</v>
      </c>
      <c r="C17807" s="7" t="s">
        <v>1358</v>
      </c>
      <c r="D17807" s="7" t="n">
        <v>3</v>
      </c>
      <c r="E17807" s="7" t="n">
        <v>24.6</v>
      </c>
      <c r="F17807" s="7" t="n">
        <v>0</v>
      </c>
      <c r="G17807" s="7" t="n">
        <v>0</v>
      </c>
    </row>
    <row r="17808" customFormat="false" ht="15" hidden="false" customHeight="false" outlineLevel="0" collapsed="false">
      <c r="A17808" s="7" t="s">
        <v>33</v>
      </c>
      <c r="B17808" s="7" t="s">
        <v>236</v>
      </c>
      <c r="C17808" s="7" t="s">
        <v>1361</v>
      </c>
      <c r="D17808" s="7" t="n">
        <v>8</v>
      </c>
      <c r="E17808" s="7" t="n">
        <v>78.56</v>
      </c>
      <c r="F17808" s="7" t="n">
        <v>0</v>
      </c>
      <c r="G17808" s="7" t="n">
        <v>0</v>
      </c>
    </row>
    <row r="17809" customFormat="false" ht="15" hidden="false" customHeight="false" outlineLevel="0" collapsed="false">
      <c r="A17809" s="7" t="s">
        <v>33</v>
      </c>
      <c r="B17809" s="7" t="s">
        <v>358</v>
      </c>
      <c r="C17809" s="7" t="s">
        <v>1373</v>
      </c>
      <c r="D17809" s="7" t="n">
        <v>4</v>
      </c>
      <c r="E17809" s="7" t="n">
        <v>94.4</v>
      </c>
      <c r="F17809" s="7" t="n">
        <v>0</v>
      </c>
      <c r="G17809" s="7" t="n">
        <v>0</v>
      </c>
    </row>
    <row r="17810" customFormat="false" ht="15" hidden="false" customHeight="false" outlineLevel="0" collapsed="false">
      <c r="A17810" s="7" t="s">
        <v>33</v>
      </c>
      <c r="B17810" s="7" t="s">
        <v>283</v>
      </c>
      <c r="C17810" s="7" t="s">
        <v>1376</v>
      </c>
      <c r="D17810" s="7" t="n">
        <v>2</v>
      </c>
      <c r="E17810" s="7" t="n">
        <v>36.8</v>
      </c>
      <c r="F17810" s="7" t="n">
        <v>0</v>
      </c>
      <c r="G17810" s="7" t="n">
        <v>0</v>
      </c>
    </row>
    <row r="17811" customFormat="false" ht="15" hidden="false" customHeight="false" outlineLevel="0" collapsed="false">
      <c r="A17811" s="7" t="s">
        <v>33</v>
      </c>
      <c r="B17811" s="7" t="s">
        <v>174</v>
      </c>
      <c r="C17811" s="7" t="s">
        <v>1379</v>
      </c>
      <c r="D17811" s="7" t="n">
        <v>1</v>
      </c>
      <c r="E17811" s="7" t="n">
        <v>41.81</v>
      </c>
      <c r="F17811" s="7" t="n">
        <v>0</v>
      </c>
      <c r="G17811" s="7" t="n">
        <v>0</v>
      </c>
    </row>
    <row r="17812" customFormat="false" ht="15" hidden="false" customHeight="false" outlineLevel="0" collapsed="false">
      <c r="A17812" s="7" t="s">
        <v>33</v>
      </c>
      <c r="B17812" s="7" t="s">
        <v>158</v>
      </c>
      <c r="C17812" s="7" t="s">
        <v>1380</v>
      </c>
      <c r="D17812" s="7" t="n">
        <v>4</v>
      </c>
      <c r="E17812" s="7" t="n">
        <v>142.68</v>
      </c>
      <c r="F17812" s="7" t="n">
        <v>0</v>
      </c>
      <c r="G17812" s="7" t="n">
        <v>0</v>
      </c>
    </row>
    <row r="17813" customFormat="false" ht="15" hidden="false" customHeight="false" outlineLevel="0" collapsed="false">
      <c r="A17813" s="7" t="s">
        <v>33</v>
      </c>
      <c r="B17813" s="7" t="s">
        <v>284</v>
      </c>
      <c r="C17813" s="7" t="s">
        <v>1381</v>
      </c>
      <c r="D17813" s="7" t="n">
        <v>2</v>
      </c>
      <c r="E17813" s="7" t="n">
        <v>129.78</v>
      </c>
      <c r="F17813" s="7" t="n">
        <v>0</v>
      </c>
      <c r="G17813" s="7" t="n">
        <v>0</v>
      </c>
    </row>
    <row r="17814" customFormat="false" ht="15" hidden="false" customHeight="false" outlineLevel="0" collapsed="false">
      <c r="A17814" s="7" t="s">
        <v>33</v>
      </c>
      <c r="B17814" s="7" t="s">
        <v>148</v>
      </c>
      <c r="C17814" s="7" t="s">
        <v>1387</v>
      </c>
      <c r="D17814" s="7" t="n">
        <v>2</v>
      </c>
      <c r="E17814" s="7" t="n">
        <v>33</v>
      </c>
      <c r="F17814" s="7" t="n">
        <v>0</v>
      </c>
      <c r="G17814" s="7" t="n">
        <v>0</v>
      </c>
    </row>
    <row r="17815" customFormat="false" ht="15" hidden="false" customHeight="false" outlineLevel="0" collapsed="false">
      <c r="A17815" s="7" t="s">
        <v>33</v>
      </c>
      <c r="B17815" s="7" t="s">
        <v>139</v>
      </c>
      <c r="C17815" s="7" t="s">
        <v>1387</v>
      </c>
      <c r="D17815" s="7" t="n">
        <v>7</v>
      </c>
      <c r="E17815" s="7" t="n">
        <v>115.5</v>
      </c>
      <c r="F17815" s="7" t="n">
        <v>4</v>
      </c>
      <c r="G17815" s="7" t="n">
        <v>66</v>
      </c>
    </row>
    <row r="17816" customFormat="false" ht="15" hidden="false" customHeight="false" outlineLevel="0" collapsed="false">
      <c r="A17816" s="7" t="s">
        <v>33</v>
      </c>
      <c r="B17816" s="7" t="s">
        <v>189</v>
      </c>
      <c r="C17816" s="7" t="s">
        <v>1387</v>
      </c>
      <c r="D17816" s="7" t="n">
        <v>4</v>
      </c>
      <c r="E17816" s="7" t="n">
        <v>66</v>
      </c>
      <c r="F17816" s="7" t="n">
        <v>0</v>
      </c>
      <c r="G17816" s="7" t="n">
        <v>0</v>
      </c>
    </row>
    <row r="17817" customFormat="false" ht="15" hidden="false" customHeight="false" outlineLevel="0" collapsed="false">
      <c r="A17817" s="7" t="s">
        <v>33</v>
      </c>
      <c r="B17817" s="7" t="s">
        <v>181</v>
      </c>
      <c r="C17817" s="7" t="s">
        <v>1387</v>
      </c>
      <c r="D17817" s="7" t="n">
        <v>1</v>
      </c>
      <c r="E17817" s="7" t="n">
        <v>16.5</v>
      </c>
      <c r="F17817" s="7" t="n">
        <v>0</v>
      </c>
      <c r="G17817" s="7" t="n">
        <v>0</v>
      </c>
    </row>
    <row r="17818" customFormat="false" ht="15" hidden="false" customHeight="false" outlineLevel="0" collapsed="false">
      <c r="A17818" s="7" t="s">
        <v>33</v>
      </c>
      <c r="B17818" s="7" t="s">
        <v>257</v>
      </c>
      <c r="C17818" s="7" t="s">
        <v>1387</v>
      </c>
      <c r="D17818" s="7" t="n">
        <v>1</v>
      </c>
      <c r="E17818" s="7" t="n">
        <v>16.5</v>
      </c>
      <c r="F17818" s="7" t="n">
        <v>0</v>
      </c>
      <c r="G17818" s="7" t="n">
        <v>0</v>
      </c>
    </row>
    <row r="17819" customFormat="false" ht="15" hidden="false" customHeight="false" outlineLevel="0" collapsed="false">
      <c r="A17819" s="7" t="s">
        <v>33</v>
      </c>
      <c r="B17819" s="7" t="s">
        <v>133</v>
      </c>
      <c r="C17819" s="7" t="s">
        <v>1390</v>
      </c>
      <c r="D17819" s="7" t="n">
        <v>6</v>
      </c>
      <c r="E17819" s="7" t="n">
        <v>123</v>
      </c>
      <c r="F17819" s="7" t="n">
        <v>0</v>
      </c>
      <c r="G17819" s="7" t="n">
        <v>0</v>
      </c>
    </row>
    <row r="17820" customFormat="false" ht="15" hidden="false" customHeight="false" outlineLevel="0" collapsed="false">
      <c r="A17820" s="7" t="s">
        <v>33</v>
      </c>
      <c r="B17820" s="7" t="s">
        <v>154</v>
      </c>
      <c r="C17820" s="7" t="s">
        <v>1390</v>
      </c>
      <c r="D17820" s="7" t="n">
        <v>8</v>
      </c>
      <c r="E17820" s="7" t="n">
        <v>164</v>
      </c>
      <c r="F17820" s="7" t="n">
        <v>0</v>
      </c>
      <c r="G17820" s="7" t="n">
        <v>0</v>
      </c>
    </row>
    <row r="17821" customFormat="false" ht="15" hidden="false" customHeight="false" outlineLevel="0" collapsed="false">
      <c r="A17821" s="7" t="s">
        <v>33</v>
      </c>
      <c r="B17821" s="7" t="s">
        <v>167</v>
      </c>
      <c r="C17821" s="7" t="s">
        <v>1390</v>
      </c>
      <c r="D17821" s="7" t="n">
        <v>5</v>
      </c>
      <c r="E17821" s="7" t="n">
        <v>102.5</v>
      </c>
      <c r="F17821" s="7" t="n">
        <v>0</v>
      </c>
      <c r="G17821" s="7" t="n">
        <v>0</v>
      </c>
    </row>
    <row r="17822" customFormat="false" ht="15" hidden="false" customHeight="false" outlineLevel="0" collapsed="false">
      <c r="A17822" s="7" t="s">
        <v>33</v>
      </c>
      <c r="B17822" s="7" t="s">
        <v>285</v>
      </c>
      <c r="C17822" s="7" t="s">
        <v>1390</v>
      </c>
      <c r="D17822" s="7" t="n">
        <v>1</v>
      </c>
      <c r="E17822" s="7" t="n">
        <v>20.5</v>
      </c>
      <c r="F17822" s="7" t="n">
        <v>0</v>
      </c>
      <c r="G17822" s="7" t="n">
        <v>0</v>
      </c>
    </row>
    <row r="17823" customFormat="false" ht="15" hidden="false" customHeight="false" outlineLevel="0" collapsed="false">
      <c r="A17823" s="7" t="s">
        <v>33</v>
      </c>
      <c r="B17823" s="7" t="s">
        <v>306</v>
      </c>
      <c r="C17823" s="7" t="s">
        <v>1407</v>
      </c>
      <c r="D17823" s="7" t="n">
        <v>2</v>
      </c>
      <c r="E17823" s="7" t="n">
        <v>28.5</v>
      </c>
      <c r="F17823" s="7" t="n">
        <v>0</v>
      </c>
      <c r="G17823" s="7" t="n">
        <v>0</v>
      </c>
    </row>
    <row r="17824" customFormat="false" ht="15" hidden="false" customHeight="false" outlineLevel="0" collapsed="false">
      <c r="A17824" s="7" t="s">
        <v>33</v>
      </c>
      <c r="B17824" s="7" t="s">
        <v>384</v>
      </c>
      <c r="C17824" s="7" t="s">
        <v>1423</v>
      </c>
      <c r="D17824" s="7" t="n">
        <v>1</v>
      </c>
      <c r="E17824" s="7" t="n">
        <v>32.43</v>
      </c>
      <c r="F17824" s="7" t="n">
        <v>0</v>
      </c>
      <c r="G17824" s="7" t="n">
        <v>0</v>
      </c>
    </row>
    <row r="17825" customFormat="false" ht="15" hidden="false" customHeight="false" outlineLevel="0" collapsed="false">
      <c r="A17825" s="7" t="s">
        <v>33</v>
      </c>
      <c r="B17825" s="7" t="s">
        <v>130</v>
      </c>
      <c r="C17825" s="7" t="s">
        <v>1425</v>
      </c>
      <c r="D17825" s="7" t="n">
        <v>3</v>
      </c>
      <c r="E17825" s="7" t="n">
        <v>105</v>
      </c>
      <c r="F17825" s="7" t="n">
        <v>2</v>
      </c>
      <c r="G17825" s="7" t="n">
        <v>70</v>
      </c>
    </row>
    <row r="17826" customFormat="false" ht="15" hidden="false" customHeight="false" outlineLevel="0" collapsed="false">
      <c r="A17826" s="7" t="s">
        <v>33</v>
      </c>
      <c r="B17826" s="7" t="s">
        <v>152</v>
      </c>
      <c r="C17826" s="7" t="s">
        <v>1425</v>
      </c>
      <c r="D17826" s="7" t="n">
        <v>2</v>
      </c>
      <c r="E17826" s="7" t="n">
        <v>70</v>
      </c>
      <c r="F17826" s="7" t="n">
        <v>0</v>
      </c>
      <c r="G17826" s="7" t="n">
        <v>0</v>
      </c>
    </row>
    <row r="17827" customFormat="false" ht="15" hidden="false" customHeight="false" outlineLevel="0" collapsed="false">
      <c r="A17827" s="7" t="s">
        <v>33</v>
      </c>
      <c r="B17827" s="7" t="s">
        <v>191</v>
      </c>
      <c r="C17827" s="7" t="s">
        <v>1425</v>
      </c>
      <c r="D17827" s="7" t="n">
        <v>0</v>
      </c>
      <c r="E17827" s="7" t="n">
        <v>0</v>
      </c>
      <c r="F17827" s="7" t="n">
        <v>3</v>
      </c>
      <c r="G17827" s="7" t="n">
        <v>105</v>
      </c>
    </row>
    <row r="17828" customFormat="false" ht="15" hidden="false" customHeight="false" outlineLevel="0" collapsed="false">
      <c r="A17828" s="7" t="s">
        <v>33</v>
      </c>
      <c r="B17828" s="7" t="s">
        <v>161</v>
      </c>
      <c r="C17828" s="7" t="s">
        <v>1428</v>
      </c>
      <c r="D17828" s="7" t="n">
        <v>1</v>
      </c>
      <c r="E17828" s="7" t="n">
        <v>126.5</v>
      </c>
      <c r="F17828" s="7" t="n">
        <v>0</v>
      </c>
      <c r="G17828" s="7" t="n">
        <v>0</v>
      </c>
    </row>
    <row r="17829" customFormat="false" ht="15" hidden="false" customHeight="false" outlineLevel="0" collapsed="false">
      <c r="A17829" s="7" t="s">
        <v>33</v>
      </c>
      <c r="B17829" s="7" t="s">
        <v>232</v>
      </c>
      <c r="C17829" s="7" t="s">
        <v>1432</v>
      </c>
      <c r="D17829" s="7" t="n">
        <v>2</v>
      </c>
      <c r="E17829" s="7" t="n">
        <v>34</v>
      </c>
      <c r="F17829" s="7" t="n">
        <v>0</v>
      </c>
      <c r="G17829" s="7" t="n">
        <v>0</v>
      </c>
    </row>
    <row r="17830" customFormat="false" ht="15" hidden="false" customHeight="false" outlineLevel="0" collapsed="false">
      <c r="A17830" s="7" t="s">
        <v>33</v>
      </c>
      <c r="B17830" s="7" t="s">
        <v>212</v>
      </c>
      <c r="C17830" s="7" t="s">
        <v>1432</v>
      </c>
      <c r="D17830" s="7" t="n">
        <v>2</v>
      </c>
      <c r="E17830" s="7" t="n">
        <v>34</v>
      </c>
      <c r="F17830" s="7" t="n">
        <v>2</v>
      </c>
      <c r="G17830" s="7" t="n">
        <v>34</v>
      </c>
    </row>
    <row r="17831" customFormat="false" ht="15" hidden="false" customHeight="false" outlineLevel="0" collapsed="false">
      <c r="A17831" s="7" t="s">
        <v>33</v>
      </c>
      <c r="B17831" s="7" t="s">
        <v>227</v>
      </c>
      <c r="C17831" s="7" t="s">
        <v>1432</v>
      </c>
      <c r="D17831" s="7" t="n">
        <v>2</v>
      </c>
      <c r="E17831" s="7" t="n">
        <v>34</v>
      </c>
      <c r="F17831" s="7" t="n">
        <v>2</v>
      </c>
      <c r="G17831" s="7" t="n">
        <v>34</v>
      </c>
    </row>
    <row r="17832" customFormat="false" ht="15" hidden="false" customHeight="false" outlineLevel="0" collapsed="false">
      <c r="A17832" s="7" t="s">
        <v>33</v>
      </c>
      <c r="B17832" s="7" t="s">
        <v>192</v>
      </c>
      <c r="C17832" s="7" t="s">
        <v>1311</v>
      </c>
      <c r="D17832" s="7" t="n">
        <v>2</v>
      </c>
      <c r="E17832" s="7" t="n">
        <v>40</v>
      </c>
      <c r="F17832" s="7" t="n">
        <v>2</v>
      </c>
      <c r="G17832" s="7" t="n">
        <v>40</v>
      </c>
    </row>
    <row r="17833" customFormat="false" ht="15" hidden="false" customHeight="false" outlineLevel="0" collapsed="false">
      <c r="A17833" s="7" t="s">
        <v>33</v>
      </c>
      <c r="B17833" s="7" t="s">
        <v>120</v>
      </c>
      <c r="C17833" s="7" t="s">
        <v>1451</v>
      </c>
      <c r="D17833" s="7" t="n">
        <v>2</v>
      </c>
      <c r="E17833" s="7" t="n">
        <v>26.8</v>
      </c>
      <c r="F17833" s="7" t="n">
        <v>0</v>
      </c>
      <c r="G17833" s="7" t="n">
        <v>0</v>
      </c>
    </row>
    <row r="17834" customFormat="false" ht="15" hidden="false" customHeight="false" outlineLevel="0" collapsed="false">
      <c r="A17834" s="7" t="s">
        <v>33</v>
      </c>
      <c r="B17834" s="7" t="s">
        <v>197</v>
      </c>
      <c r="C17834" s="7" t="s">
        <v>1461</v>
      </c>
      <c r="D17834" s="7" t="n">
        <v>4</v>
      </c>
      <c r="E17834" s="7" t="n">
        <v>41.6</v>
      </c>
      <c r="F17834" s="7" t="n">
        <v>4</v>
      </c>
      <c r="G17834" s="7" t="n">
        <v>41.6</v>
      </c>
    </row>
    <row r="17835" customFormat="false" ht="15" hidden="false" customHeight="false" outlineLevel="0" collapsed="false">
      <c r="A17835" s="7" t="s">
        <v>33</v>
      </c>
      <c r="B17835" s="7" t="s">
        <v>304</v>
      </c>
      <c r="C17835" s="7" t="s">
        <v>1462</v>
      </c>
      <c r="D17835" s="7" t="n">
        <v>2</v>
      </c>
      <c r="E17835" s="7" t="n">
        <v>43.2</v>
      </c>
      <c r="F17835" s="7" t="n">
        <v>0</v>
      </c>
      <c r="G17835" s="7" t="n">
        <v>0</v>
      </c>
    </row>
    <row r="17836" customFormat="false" ht="15" hidden="false" customHeight="false" outlineLevel="0" collapsed="false">
      <c r="A17836" s="7" t="s">
        <v>33</v>
      </c>
      <c r="B17836" s="7" t="s">
        <v>261</v>
      </c>
      <c r="C17836" s="7" t="s">
        <v>1463</v>
      </c>
      <c r="D17836" s="7" t="n">
        <v>0</v>
      </c>
      <c r="E17836" s="7" t="n">
        <v>0</v>
      </c>
      <c r="F17836" s="7" t="n">
        <v>5</v>
      </c>
      <c r="G17836" s="7" t="n">
        <v>89.75</v>
      </c>
    </row>
    <row r="17837" customFormat="false" ht="15" hidden="false" customHeight="false" outlineLevel="0" collapsed="false">
      <c r="A17837" s="7" t="s">
        <v>33</v>
      </c>
      <c r="B17837" s="7" t="s">
        <v>909</v>
      </c>
      <c r="C17837" s="7" t="s">
        <v>1573</v>
      </c>
      <c r="D17837" s="7" t="n">
        <v>3</v>
      </c>
      <c r="E17837" s="7" t="n">
        <v>49.8</v>
      </c>
      <c r="F17837" s="7" t="n">
        <v>2</v>
      </c>
      <c r="G17837" s="7" t="n">
        <v>33.2</v>
      </c>
    </row>
    <row r="17838" customFormat="false" ht="15" hidden="false" customHeight="false" outlineLevel="0" collapsed="false">
      <c r="A17838" s="7" t="s">
        <v>33</v>
      </c>
      <c r="B17838" s="7" t="s">
        <v>868</v>
      </c>
      <c r="C17838" s="7" t="s">
        <v>1573</v>
      </c>
      <c r="D17838" s="7" t="n">
        <v>2</v>
      </c>
      <c r="E17838" s="7" t="n">
        <v>37</v>
      </c>
      <c r="F17838" s="7" t="n">
        <v>6</v>
      </c>
      <c r="G17838" s="7" t="n">
        <v>111</v>
      </c>
    </row>
    <row r="17839" customFormat="false" ht="15" hidden="false" customHeight="false" outlineLevel="0" collapsed="false">
      <c r="A17839" s="7" t="s">
        <v>33</v>
      </c>
      <c r="B17839" s="7" t="s">
        <v>889</v>
      </c>
      <c r="C17839" s="7" t="s">
        <v>1439</v>
      </c>
      <c r="D17839" s="7" t="n">
        <v>2</v>
      </c>
      <c r="E17839" s="7" t="n">
        <v>42</v>
      </c>
      <c r="F17839" s="7" t="n">
        <v>0</v>
      </c>
      <c r="G17839" s="7" t="n">
        <v>0</v>
      </c>
    </row>
    <row r="17840" customFormat="false" ht="15" hidden="false" customHeight="false" outlineLevel="0" collapsed="false">
      <c r="A17840" s="7" t="s">
        <v>33</v>
      </c>
      <c r="B17840" s="7" t="s">
        <v>587</v>
      </c>
      <c r="C17840" s="7" t="s">
        <v>1488</v>
      </c>
      <c r="D17840" s="7" t="n">
        <v>2</v>
      </c>
      <c r="E17840" s="7" t="n">
        <v>154.48</v>
      </c>
      <c r="F17840" s="7" t="n">
        <v>0</v>
      </c>
      <c r="G17840" s="7" t="n">
        <v>0</v>
      </c>
    </row>
    <row r="17841" customFormat="false" ht="15" hidden="false" customHeight="false" outlineLevel="0" collapsed="false">
      <c r="A17841" s="7" t="s">
        <v>33</v>
      </c>
      <c r="B17841" s="7" t="s">
        <v>86</v>
      </c>
      <c r="C17841" s="7" t="s">
        <v>1271</v>
      </c>
      <c r="D17841" s="7" t="n">
        <v>1</v>
      </c>
      <c r="E17841" s="7" t="n">
        <v>65</v>
      </c>
      <c r="F17841" s="7" t="n">
        <v>0</v>
      </c>
      <c r="G17841" s="7" t="n">
        <v>0</v>
      </c>
    </row>
    <row r="17842" customFormat="false" ht="15" hidden="false" customHeight="false" outlineLevel="0" collapsed="false">
      <c r="A17842" s="7" t="s">
        <v>33</v>
      </c>
      <c r="B17842" s="7" t="s">
        <v>88</v>
      </c>
      <c r="C17842" s="7" t="s">
        <v>1271</v>
      </c>
      <c r="D17842" s="7" t="n">
        <v>3</v>
      </c>
      <c r="E17842" s="7" t="n">
        <v>195</v>
      </c>
      <c r="F17842" s="7" t="n">
        <v>0</v>
      </c>
      <c r="G17842" s="7" t="n">
        <v>0</v>
      </c>
    </row>
    <row r="17843" customFormat="false" ht="15" hidden="false" customHeight="false" outlineLevel="0" collapsed="false">
      <c r="A17843" s="7" t="s">
        <v>33</v>
      </c>
      <c r="B17843" s="7" t="s">
        <v>106</v>
      </c>
      <c r="C17843" s="7" t="s">
        <v>1291</v>
      </c>
      <c r="D17843" s="7" t="n">
        <v>4</v>
      </c>
      <c r="E17843" s="7" t="n">
        <v>97.72</v>
      </c>
      <c r="F17843" s="7" t="n">
        <v>0</v>
      </c>
      <c r="G17843" s="7" t="n">
        <v>0</v>
      </c>
    </row>
    <row r="17844" customFormat="false" ht="15" hidden="false" customHeight="false" outlineLevel="0" collapsed="false">
      <c r="A17844" s="7" t="s">
        <v>33</v>
      </c>
      <c r="B17844" s="7" t="s">
        <v>96</v>
      </c>
      <c r="C17844" s="7" t="s">
        <v>1291</v>
      </c>
      <c r="D17844" s="7" t="n">
        <v>3</v>
      </c>
      <c r="E17844" s="7" t="n">
        <v>73.29</v>
      </c>
      <c r="F17844" s="7" t="n">
        <v>0</v>
      </c>
      <c r="G17844" s="7" t="n">
        <v>0</v>
      </c>
    </row>
    <row r="17845" customFormat="false" ht="15" hidden="false" customHeight="false" outlineLevel="0" collapsed="false">
      <c r="A17845" s="7" t="s">
        <v>33</v>
      </c>
      <c r="B17845" s="7" t="s">
        <v>110</v>
      </c>
      <c r="C17845" s="7" t="s">
        <v>1291</v>
      </c>
      <c r="D17845" s="7" t="n">
        <v>3</v>
      </c>
      <c r="E17845" s="7" t="n">
        <v>73.29</v>
      </c>
      <c r="F17845" s="7" t="n">
        <v>0</v>
      </c>
      <c r="G17845" s="7" t="n">
        <v>0</v>
      </c>
    </row>
    <row r="17846" customFormat="false" ht="15" hidden="false" customHeight="false" outlineLevel="0" collapsed="false">
      <c r="A17846" s="7" t="s">
        <v>33</v>
      </c>
      <c r="B17846" s="7" t="s">
        <v>173</v>
      </c>
      <c r="C17846" s="7" t="s">
        <v>1291</v>
      </c>
      <c r="D17846" s="7" t="n">
        <v>3</v>
      </c>
      <c r="E17846" s="7" t="n">
        <v>73.29</v>
      </c>
      <c r="F17846" s="7" t="n">
        <v>0</v>
      </c>
      <c r="G17846" s="7" t="n">
        <v>0</v>
      </c>
    </row>
    <row r="17847" customFormat="false" ht="15" hidden="false" customHeight="false" outlineLevel="0" collapsed="false">
      <c r="A17847" s="7" t="s">
        <v>33</v>
      </c>
      <c r="B17847" s="7" t="s">
        <v>83</v>
      </c>
      <c r="C17847" s="7" t="s">
        <v>1303</v>
      </c>
      <c r="D17847" s="7" t="n">
        <v>3</v>
      </c>
      <c r="E17847" s="7" t="n">
        <v>136.5</v>
      </c>
      <c r="F17847" s="7" t="n">
        <v>0</v>
      </c>
      <c r="G17847" s="7" t="n">
        <v>0</v>
      </c>
    </row>
    <row r="17848" customFormat="false" ht="15" hidden="false" customHeight="false" outlineLevel="0" collapsed="false">
      <c r="A17848" s="7" t="s">
        <v>33</v>
      </c>
      <c r="B17848" s="7" t="s">
        <v>113</v>
      </c>
      <c r="C17848" s="7" t="s">
        <v>1330</v>
      </c>
      <c r="D17848" s="7" t="n">
        <v>2</v>
      </c>
      <c r="E17848" s="7" t="n">
        <v>57.86</v>
      </c>
      <c r="F17848" s="7" t="n">
        <v>0</v>
      </c>
      <c r="G17848" s="7" t="n">
        <v>0</v>
      </c>
    </row>
    <row r="17849" customFormat="false" ht="15" hidden="false" customHeight="false" outlineLevel="0" collapsed="false">
      <c r="A17849" s="7" t="s">
        <v>33</v>
      </c>
      <c r="B17849" s="7" t="s">
        <v>111</v>
      </c>
      <c r="C17849" s="7" t="s">
        <v>1330</v>
      </c>
      <c r="D17849" s="7" t="n">
        <v>2</v>
      </c>
      <c r="E17849" s="7" t="n">
        <v>57.86</v>
      </c>
      <c r="F17849" s="7" t="n">
        <v>0</v>
      </c>
      <c r="G17849" s="7" t="n">
        <v>0</v>
      </c>
    </row>
    <row r="17850" customFormat="false" ht="15" hidden="false" customHeight="false" outlineLevel="0" collapsed="false">
      <c r="A17850" s="7" t="s">
        <v>33</v>
      </c>
      <c r="B17850" s="7" t="s">
        <v>149</v>
      </c>
      <c r="C17850" s="7" t="s">
        <v>1330</v>
      </c>
      <c r="D17850" s="7" t="n">
        <v>2</v>
      </c>
      <c r="E17850" s="7" t="n">
        <v>57.86</v>
      </c>
      <c r="F17850" s="7" t="n">
        <v>0</v>
      </c>
      <c r="G17850" s="7" t="n">
        <v>0</v>
      </c>
    </row>
    <row r="17851" customFormat="false" ht="15" hidden="false" customHeight="false" outlineLevel="0" collapsed="false">
      <c r="A17851" s="7" t="s">
        <v>33</v>
      </c>
      <c r="B17851" s="7" t="s">
        <v>153</v>
      </c>
      <c r="C17851" s="7" t="s">
        <v>1330</v>
      </c>
      <c r="D17851" s="7" t="n">
        <v>2</v>
      </c>
      <c r="E17851" s="7" t="n">
        <v>57.86</v>
      </c>
      <c r="F17851" s="7" t="n">
        <v>0</v>
      </c>
      <c r="G17851" s="7" t="n">
        <v>0</v>
      </c>
    </row>
    <row r="17852" customFormat="false" ht="15" hidden="false" customHeight="false" outlineLevel="0" collapsed="false">
      <c r="A17852" s="7" t="s">
        <v>33</v>
      </c>
      <c r="B17852" s="7" t="s">
        <v>478</v>
      </c>
      <c r="C17852" s="7" t="s">
        <v>1330</v>
      </c>
      <c r="D17852" s="7" t="n">
        <v>2</v>
      </c>
      <c r="E17852" s="7" t="n">
        <v>57.86</v>
      </c>
      <c r="F17852" s="7" t="n">
        <v>0</v>
      </c>
      <c r="G17852" s="7" t="n">
        <v>0</v>
      </c>
    </row>
    <row r="17853" customFormat="false" ht="15" hidden="false" customHeight="false" outlineLevel="0" collapsed="false">
      <c r="A17853" s="7" t="s">
        <v>33</v>
      </c>
      <c r="B17853" s="7" t="s">
        <v>326</v>
      </c>
      <c r="C17853" s="7" t="s">
        <v>1330</v>
      </c>
      <c r="D17853" s="7" t="n">
        <v>2</v>
      </c>
      <c r="E17853" s="7" t="n">
        <v>57.86</v>
      </c>
      <c r="F17853" s="7" t="n">
        <v>0</v>
      </c>
      <c r="G17853" s="7" t="n">
        <v>0</v>
      </c>
    </row>
    <row r="17854" customFormat="false" ht="15" hidden="false" customHeight="false" outlineLevel="0" collapsed="false">
      <c r="A17854" s="7" t="s">
        <v>33</v>
      </c>
      <c r="B17854" s="7" t="s">
        <v>141</v>
      </c>
      <c r="C17854" s="7" t="s">
        <v>1334</v>
      </c>
      <c r="D17854" s="7" t="n">
        <v>1</v>
      </c>
      <c r="E17854" s="7" t="n">
        <v>17</v>
      </c>
      <c r="F17854" s="7" t="n">
        <v>0</v>
      </c>
      <c r="G17854" s="7" t="n">
        <v>0</v>
      </c>
    </row>
    <row r="17855" customFormat="false" ht="15" hidden="false" customHeight="false" outlineLevel="0" collapsed="false">
      <c r="A17855" s="7" t="s">
        <v>33</v>
      </c>
      <c r="B17855" s="7" t="s">
        <v>148</v>
      </c>
      <c r="C17855" s="7" t="s">
        <v>1387</v>
      </c>
      <c r="D17855" s="7" t="n">
        <v>5</v>
      </c>
      <c r="E17855" s="7" t="n">
        <v>82.5</v>
      </c>
      <c r="F17855" s="7" t="n">
        <v>0</v>
      </c>
      <c r="G17855" s="7" t="n">
        <v>0</v>
      </c>
    </row>
    <row r="17856" customFormat="false" ht="15" hidden="false" customHeight="false" outlineLevel="0" collapsed="false">
      <c r="A17856" s="7" t="s">
        <v>33</v>
      </c>
      <c r="B17856" s="7" t="s">
        <v>139</v>
      </c>
      <c r="C17856" s="7" t="s">
        <v>1387</v>
      </c>
      <c r="D17856" s="7" t="n">
        <v>5</v>
      </c>
      <c r="E17856" s="7" t="n">
        <v>82.5</v>
      </c>
      <c r="F17856" s="7" t="n">
        <v>0</v>
      </c>
      <c r="G17856" s="7" t="n">
        <v>0</v>
      </c>
    </row>
    <row r="17857" customFormat="false" ht="15" hidden="false" customHeight="false" outlineLevel="0" collapsed="false">
      <c r="A17857" s="7" t="s">
        <v>33</v>
      </c>
      <c r="B17857" s="7" t="s">
        <v>189</v>
      </c>
      <c r="C17857" s="7" t="s">
        <v>1387</v>
      </c>
      <c r="D17857" s="7" t="n">
        <v>2</v>
      </c>
      <c r="E17857" s="7" t="n">
        <v>33</v>
      </c>
      <c r="F17857" s="7" t="n">
        <v>0</v>
      </c>
      <c r="G17857" s="7" t="n">
        <v>0</v>
      </c>
    </row>
    <row r="17858" customFormat="false" ht="15" hidden="false" customHeight="false" outlineLevel="0" collapsed="false">
      <c r="A17858" s="7" t="s">
        <v>33</v>
      </c>
      <c r="B17858" s="7" t="s">
        <v>181</v>
      </c>
      <c r="C17858" s="7" t="s">
        <v>1387</v>
      </c>
      <c r="D17858" s="7" t="n">
        <v>5</v>
      </c>
      <c r="E17858" s="7" t="n">
        <v>82.5</v>
      </c>
      <c r="F17858" s="7" t="n">
        <v>0</v>
      </c>
      <c r="G17858" s="7" t="n">
        <v>0</v>
      </c>
    </row>
    <row r="17859" customFormat="false" ht="15" hidden="false" customHeight="false" outlineLevel="0" collapsed="false">
      <c r="A17859" s="7" t="s">
        <v>33</v>
      </c>
      <c r="B17859" s="7" t="s">
        <v>257</v>
      </c>
      <c r="C17859" s="7" t="s">
        <v>1387</v>
      </c>
      <c r="D17859" s="7" t="n">
        <v>2</v>
      </c>
      <c r="E17859" s="7" t="n">
        <v>33</v>
      </c>
      <c r="F17859" s="7" t="n">
        <v>0</v>
      </c>
      <c r="G17859" s="7" t="n">
        <v>0</v>
      </c>
    </row>
    <row r="17860" customFormat="false" ht="15" hidden="false" customHeight="false" outlineLevel="0" collapsed="false">
      <c r="A17860" s="7" t="s">
        <v>33</v>
      </c>
      <c r="B17860" s="7" t="s">
        <v>167</v>
      </c>
      <c r="C17860" s="7" t="s">
        <v>1390</v>
      </c>
      <c r="D17860" s="7" t="n">
        <v>1</v>
      </c>
      <c r="E17860" s="7" t="n">
        <v>20.5</v>
      </c>
      <c r="F17860" s="7" t="n">
        <v>0</v>
      </c>
      <c r="G17860" s="7" t="n">
        <v>0</v>
      </c>
    </row>
    <row r="17861" customFormat="false" ht="15" hidden="false" customHeight="false" outlineLevel="0" collapsed="false">
      <c r="A17861" s="7" t="s">
        <v>33</v>
      </c>
      <c r="B17861" s="7" t="s">
        <v>318</v>
      </c>
      <c r="C17861" s="7" t="s">
        <v>1403</v>
      </c>
      <c r="D17861" s="7" t="n">
        <v>1</v>
      </c>
      <c r="E17861" s="7" t="n">
        <v>136.3</v>
      </c>
      <c r="F17861" s="7" t="n">
        <v>0</v>
      </c>
      <c r="G17861" s="7" t="n">
        <v>0</v>
      </c>
    </row>
    <row r="17862" customFormat="false" ht="15" hidden="false" customHeight="false" outlineLevel="0" collapsed="false">
      <c r="A17862" s="7" t="s">
        <v>33</v>
      </c>
      <c r="B17862" s="7" t="s">
        <v>232</v>
      </c>
      <c r="C17862" s="7" t="s">
        <v>1432</v>
      </c>
      <c r="D17862" s="7" t="n">
        <v>7</v>
      </c>
      <c r="E17862" s="7" t="n">
        <v>119</v>
      </c>
      <c r="F17862" s="7" t="n">
        <v>0</v>
      </c>
      <c r="G17862" s="7" t="n">
        <v>0</v>
      </c>
    </row>
    <row r="17863" customFormat="false" ht="15" hidden="false" customHeight="false" outlineLevel="0" collapsed="false">
      <c r="A17863" s="7" t="s">
        <v>33</v>
      </c>
      <c r="B17863" s="7" t="s">
        <v>212</v>
      </c>
      <c r="C17863" s="7" t="s">
        <v>1432</v>
      </c>
      <c r="D17863" s="7" t="n">
        <v>5</v>
      </c>
      <c r="E17863" s="7" t="n">
        <v>85</v>
      </c>
      <c r="F17863" s="7" t="n">
        <v>0</v>
      </c>
      <c r="G17863" s="7" t="n">
        <v>0</v>
      </c>
    </row>
    <row r="17864" customFormat="false" ht="15" hidden="false" customHeight="false" outlineLevel="0" collapsed="false">
      <c r="A17864" s="7" t="s">
        <v>33</v>
      </c>
      <c r="B17864" s="7" t="s">
        <v>227</v>
      </c>
      <c r="C17864" s="7" t="s">
        <v>1432</v>
      </c>
      <c r="D17864" s="7" t="n">
        <v>2</v>
      </c>
      <c r="E17864" s="7" t="n">
        <v>34</v>
      </c>
      <c r="F17864" s="7" t="n">
        <v>0</v>
      </c>
      <c r="G17864" s="7" t="n">
        <v>0</v>
      </c>
    </row>
    <row r="17865" customFormat="false" ht="15" hidden="false" customHeight="false" outlineLevel="0" collapsed="false">
      <c r="A17865" s="7" t="s">
        <v>33</v>
      </c>
      <c r="B17865" s="7" t="s">
        <v>312</v>
      </c>
      <c r="C17865" s="7" t="s">
        <v>1432</v>
      </c>
      <c r="D17865" s="7" t="n">
        <v>2</v>
      </c>
      <c r="E17865" s="7" t="n">
        <v>34</v>
      </c>
      <c r="F17865" s="7" t="n">
        <v>0</v>
      </c>
      <c r="G17865" s="7" t="n">
        <v>0</v>
      </c>
    </row>
    <row r="17866" customFormat="false" ht="15" hidden="false" customHeight="false" outlineLevel="0" collapsed="false">
      <c r="A17866" s="7" t="s">
        <v>33</v>
      </c>
      <c r="B17866" s="7" t="s">
        <v>416</v>
      </c>
      <c r="C17866" s="7" t="s">
        <v>1432</v>
      </c>
      <c r="D17866" s="7" t="n">
        <v>2</v>
      </c>
      <c r="E17866" s="7" t="n">
        <v>34</v>
      </c>
      <c r="F17866" s="7" t="n">
        <v>0</v>
      </c>
      <c r="G17866" s="7" t="n">
        <v>0</v>
      </c>
    </row>
    <row r="17867" customFormat="false" ht="15" hidden="false" customHeight="false" outlineLevel="0" collapsed="false">
      <c r="A17867" s="7" t="s">
        <v>33</v>
      </c>
      <c r="B17867" s="7" t="s">
        <v>566</v>
      </c>
      <c r="C17867" s="7" t="s">
        <v>1432</v>
      </c>
      <c r="D17867" s="7" t="n">
        <v>2</v>
      </c>
      <c r="E17867" s="7" t="n">
        <v>34</v>
      </c>
      <c r="F17867" s="7" t="n">
        <v>0</v>
      </c>
      <c r="G17867" s="7" t="n">
        <v>0</v>
      </c>
    </row>
    <row r="17868" customFormat="false" ht="15" hidden="false" customHeight="false" outlineLevel="0" collapsed="false">
      <c r="A17868" s="7" t="s">
        <v>33</v>
      </c>
      <c r="B17868" s="7" t="s">
        <v>192</v>
      </c>
      <c r="C17868" s="7" t="s">
        <v>1311</v>
      </c>
      <c r="D17868" s="7" t="n">
        <v>3</v>
      </c>
      <c r="E17868" s="7" t="n">
        <v>60</v>
      </c>
      <c r="F17868" s="7" t="n">
        <v>0</v>
      </c>
      <c r="G17868" s="7" t="n">
        <v>0</v>
      </c>
    </row>
    <row r="17869" customFormat="false" ht="15" hidden="false" customHeight="false" outlineLevel="0" collapsed="false">
      <c r="A17869" s="7" t="s">
        <v>33</v>
      </c>
      <c r="B17869" s="7" t="s">
        <v>120</v>
      </c>
      <c r="C17869" s="7" t="s">
        <v>1451</v>
      </c>
      <c r="D17869" s="7" t="n">
        <v>3</v>
      </c>
      <c r="E17869" s="7" t="n">
        <v>40.2</v>
      </c>
      <c r="F17869" s="7" t="n">
        <v>0</v>
      </c>
      <c r="G17869" s="7" t="n">
        <v>0</v>
      </c>
    </row>
    <row r="17870" customFormat="false" ht="15" hidden="false" customHeight="false" outlineLevel="0" collapsed="false">
      <c r="A17870" s="7" t="s">
        <v>33</v>
      </c>
      <c r="B17870" s="7" t="s">
        <v>197</v>
      </c>
      <c r="C17870" s="7" t="s">
        <v>1461</v>
      </c>
      <c r="D17870" s="7" t="n">
        <v>55</v>
      </c>
      <c r="E17870" s="7" t="n">
        <v>572</v>
      </c>
      <c r="F17870" s="7" t="n">
        <v>0</v>
      </c>
      <c r="G17870" s="7" t="n">
        <v>0</v>
      </c>
    </row>
    <row r="17871" customFormat="false" ht="15" hidden="false" customHeight="false" outlineLevel="0" collapsed="false">
      <c r="A17871" s="7" t="s">
        <v>33</v>
      </c>
      <c r="B17871" s="7" t="s">
        <v>304</v>
      </c>
      <c r="C17871" s="7" t="s">
        <v>1462</v>
      </c>
      <c r="D17871" s="7" t="n">
        <v>5</v>
      </c>
      <c r="E17871" s="7" t="n">
        <v>108</v>
      </c>
      <c r="F17871" s="7" t="n">
        <v>0</v>
      </c>
      <c r="G17871" s="7" t="n">
        <v>0</v>
      </c>
    </row>
    <row r="17872" customFormat="false" ht="15" hidden="false" customHeight="false" outlineLevel="0" collapsed="false">
      <c r="A17872" s="7" t="s">
        <v>33</v>
      </c>
      <c r="B17872" s="7" t="s">
        <v>261</v>
      </c>
      <c r="C17872" s="7" t="s">
        <v>1463</v>
      </c>
      <c r="D17872" s="7" t="n">
        <v>5</v>
      </c>
      <c r="E17872" s="7" t="n">
        <v>89.75</v>
      </c>
      <c r="F17872" s="7" t="n">
        <v>0</v>
      </c>
      <c r="G17872" s="7" t="n">
        <v>0</v>
      </c>
    </row>
    <row r="17873" customFormat="false" ht="15" hidden="false" customHeight="false" outlineLevel="0" collapsed="false">
      <c r="A17873" s="7" t="s">
        <v>33</v>
      </c>
      <c r="B17873" s="7" t="s">
        <v>357</v>
      </c>
      <c r="C17873" s="7" t="s">
        <v>1465</v>
      </c>
      <c r="D17873" s="7" t="n">
        <v>5</v>
      </c>
      <c r="E17873" s="7" t="n">
        <v>29.05</v>
      </c>
      <c r="F17873" s="7" t="n">
        <v>0</v>
      </c>
      <c r="G17873" s="7" t="n">
        <v>0</v>
      </c>
    </row>
    <row r="17874" customFormat="false" ht="15" hidden="false" customHeight="false" outlineLevel="0" collapsed="false">
      <c r="A17874" s="7" t="s">
        <v>33</v>
      </c>
      <c r="B17874" s="7" t="s">
        <v>390</v>
      </c>
      <c r="C17874" s="7" t="s">
        <v>1466</v>
      </c>
      <c r="D17874" s="7" t="n">
        <v>5</v>
      </c>
      <c r="E17874" s="7" t="n">
        <v>34</v>
      </c>
      <c r="F17874" s="7" t="n">
        <v>0</v>
      </c>
      <c r="G17874" s="7" t="n">
        <v>0</v>
      </c>
    </row>
    <row r="17875" customFormat="false" ht="15" hidden="false" customHeight="false" outlineLevel="0" collapsed="false">
      <c r="A17875" s="7" t="s">
        <v>33</v>
      </c>
      <c r="B17875" s="7" t="s">
        <v>86</v>
      </c>
      <c r="C17875" s="7" t="s">
        <v>1271</v>
      </c>
      <c r="D17875" s="7" t="n">
        <v>2</v>
      </c>
      <c r="E17875" s="7" t="n">
        <v>130</v>
      </c>
      <c r="F17875" s="7" t="n">
        <v>0</v>
      </c>
      <c r="G17875" s="7" t="n">
        <v>0</v>
      </c>
    </row>
    <row r="17876" customFormat="false" ht="15" hidden="false" customHeight="false" outlineLevel="0" collapsed="false">
      <c r="A17876" s="7" t="s">
        <v>33</v>
      </c>
      <c r="B17876" s="7" t="s">
        <v>88</v>
      </c>
      <c r="C17876" s="7" t="s">
        <v>1271</v>
      </c>
      <c r="D17876" s="7" t="n">
        <v>2</v>
      </c>
      <c r="E17876" s="7" t="n">
        <v>130</v>
      </c>
      <c r="F17876" s="7" t="n">
        <v>0</v>
      </c>
      <c r="G17876" s="7" t="n">
        <v>0</v>
      </c>
    </row>
    <row r="17877" customFormat="false" ht="15" hidden="false" customHeight="false" outlineLevel="0" collapsed="false">
      <c r="A17877" s="7" t="s">
        <v>33</v>
      </c>
      <c r="B17877" s="7" t="s">
        <v>206</v>
      </c>
      <c r="C17877" s="7" t="s">
        <v>1271</v>
      </c>
      <c r="D17877" s="7" t="n">
        <v>2</v>
      </c>
      <c r="E17877" s="7" t="n">
        <v>130</v>
      </c>
      <c r="F17877" s="7" t="n">
        <v>0</v>
      </c>
      <c r="G17877" s="7" t="n">
        <v>0</v>
      </c>
    </row>
    <row r="17878" customFormat="false" ht="15" hidden="false" customHeight="false" outlineLevel="0" collapsed="false">
      <c r="A17878" s="7" t="s">
        <v>33</v>
      </c>
      <c r="B17878" s="7" t="s">
        <v>96</v>
      </c>
      <c r="C17878" s="7" t="s">
        <v>1291</v>
      </c>
      <c r="D17878" s="7" t="n">
        <v>2</v>
      </c>
      <c r="E17878" s="7" t="n">
        <v>48.86</v>
      </c>
      <c r="F17878" s="7" t="n">
        <v>0</v>
      </c>
      <c r="G17878" s="7" t="n">
        <v>0</v>
      </c>
    </row>
    <row r="17879" customFormat="false" ht="15" hidden="false" customHeight="false" outlineLevel="0" collapsed="false">
      <c r="A17879" s="7" t="s">
        <v>33</v>
      </c>
      <c r="B17879" s="7" t="s">
        <v>149</v>
      </c>
      <c r="C17879" s="7" t="s">
        <v>1330</v>
      </c>
      <c r="D17879" s="7" t="n">
        <v>3</v>
      </c>
      <c r="E17879" s="7" t="n">
        <v>86.79</v>
      </c>
      <c r="F17879" s="7" t="n">
        <v>0</v>
      </c>
      <c r="G17879" s="7" t="n">
        <v>0</v>
      </c>
    </row>
    <row r="17880" customFormat="false" ht="15" hidden="false" customHeight="false" outlineLevel="0" collapsed="false">
      <c r="A17880" s="7" t="s">
        <v>33</v>
      </c>
      <c r="B17880" s="7" t="s">
        <v>177</v>
      </c>
      <c r="C17880" s="7" t="s">
        <v>1334</v>
      </c>
      <c r="D17880" s="7" t="n">
        <v>3</v>
      </c>
      <c r="E17880" s="7" t="n">
        <v>51</v>
      </c>
      <c r="F17880" s="7" t="n">
        <v>0</v>
      </c>
      <c r="G17880" s="7" t="n">
        <v>0</v>
      </c>
    </row>
    <row r="17881" customFormat="false" ht="15" hidden="false" customHeight="false" outlineLevel="0" collapsed="false">
      <c r="A17881" s="7" t="s">
        <v>33</v>
      </c>
      <c r="B17881" s="7" t="s">
        <v>150</v>
      </c>
      <c r="C17881" s="7" t="s">
        <v>1349</v>
      </c>
      <c r="D17881" s="7" t="n">
        <v>4</v>
      </c>
      <c r="E17881" s="7" t="n">
        <v>48.72</v>
      </c>
      <c r="F17881" s="7" t="n">
        <v>0</v>
      </c>
      <c r="G17881" s="7" t="n">
        <v>0</v>
      </c>
    </row>
    <row r="17882" customFormat="false" ht="15" hidden="false" customHeight="false" outlineLevel="0" collapsed="false">
      <c r="A17882" s="7" t="s">
        <v>33</v>
      </c>
      <c r="B17882" s="7" t="s">
        <v>179</v>
      </c>
      <c r="C17882" s="7" t="s">
        <v>1357</v>
      </c>
      <c r="D17882" s="7" t="n">
        <v>1</v>
      </c>
      <c r="E17882" s="7" t="n">
        <v>16.2</v>
      </c>
      <c r="F17882" s="7" t="n">
        <v>0</v>
      </c>
      <c r="G17882" s="7" t="n">
        <v>0</v>
      </c>
    </row>
    <row r="17883" customFormat="false" ht="15" hidden="false" customHeight="false" outlineLevel="0" collapsed="false">
      <c r="A17883" s="7" t="s">
        <v>33</v>
      </c>
      <c r="B17883" s="7" t="s">
        <v>133</v>
      </c>
      <c r="C17883" s="7" t="s">
        <v>1390</v>
      </c>
      <c r="D17883" s="7" t="n">
        <v>2</v>
      </c>
      <c r="E17883" s="7" t="n">
        <v>41</v>
      </c>
      <c r="F17883" s="7" t="n">
        <v>0</v>
      </c>
      <c r="G17883" s="7" t="n">
        <v>0</v>
      </c>
    </row>
    <row r="17884" customFormat="false" ht="15" hidden="false" customHeight="false" outlineLevel="0" collapsed="false">
      <c r="A17884" s="7" t="s">
        <v>33</v>
      </c>
      <c r="B17884" s="7" t="s">
        <v>167</v>
      </c>
      <c r="C17884" s="7" t="s">
        <v>1390</v>
      </c>
      <c r="D17884" s="7" t="n">
        <v>2</v>
      </c>
      <c r="E17884" s="7" t="n">
        <v>41</v>
      </c>
      <c r="F17884" s="7" t="n">
        <v>0</v>
      </c>
      <c r="G17884" s="7" t="n">
        <v>0</v>
      </c>
    </row>
    <row r="17885" customFormat="false" ht="15" hidden="false" customHeight="false" outlineLevel="0" collapsed="false">
      <c r="A17885" s="7" t="s">
        <v>33</v>
      </c>
      <c r="B17885" s="7" t="s">
        <v>285</v>
      </c>
      <c r="C17885" s="7" t="s">
        <v>1390</v>
      </c>
      <c r="D17885" s="7" t="n">
        <v>2</v>
      </c>
      <c r="E17885" s="7" t="n">
        <v>41</v>
      </c>
      <c r="F17885" s="7" t="n">
        <v>0</v>
      </c>
      <c r="G17885" s="7" t="n">
        <v>0</v>
      </c>
    </row>
    <row r="17886" customFormat="false" ht="15" hidden="false" customHeight="false" outlineLevel="0" collapsed="false">
      <c r="A17886" s="7" t="s">
        <v>33</v>
      </c>
      <c r="B17886" s="7" t="s">
        <v>293</v>
      </c>
      <c r="C17886" s="7" t="s">
        <v>1403</v>
      </c>
      <c r="D17886" s="7" t="n">
        <v>1</v>
      </c>
      <c r="E17886" s="7" t="n">
        <v>136.3</v>
      </c>
      <c r="F17886" s="7" t="n">
        <v>0</v>
      </c>
      <c r="G17886" s="7" t="n">
        <v>0</v>
      </c>
    </row>
    <row r="17887" customFormat="false" ht="15" hidden="false" customHeight="false" outlineLevel="0" collapsed="false">
      <c r="A17887" s="7" t="s">
        <v>33</v>
      </c>
      <c r="B17887" s="7" t="s">
        <v>267</v>
      </c>
      <c r="C17887" s="7" t="s">
        <v>1403</v>
      </c>
      <c r="D17887" s="7" t="n">
        <v>2</v>
      </c>
      <c r="E17887" s="7" t="n">
        <v>272.6</v>
      </c>
      <c r="F17887" s="7" t="n">
        <v>0</v>
      </c>
      <c r="G17887" s="7" t="n">
        <v>0</v>
      </c>
    </row>
    <row r="17888" customFormat="false" ht="15" hidden="false" customHeight="false" outlineLevel="0" collapsed="false">
      <c r="A17888" s="7" t="s">
        <v>33</v>
      </c>
      <c r="B17888" s="7" t="s">
        <v>318</v>
      </c>
      <c r="C17888" s="7" t="s">
        <v>1403</v>
      </c>
      <c r="D17888" s="7" t="n">
        <v>1</v>
      </c>
      <c r="E17888" s="7" t="n">
        <v>136.3</v>
      </c>
      <c r="F17888" s="7" t="n">
        <v>0</v>
      </c>
      <c r="G17888" s="7" t="n">
        <v>0</v>
      </c>
    </row>
    <row r="17889" customFormat="false" ht="15" hidden="false" customHeight="false" outlineLevel="0" collapsed="false">
      <c r="A17889" s="7" t="s">
        <v>33</v>
      </c>
      <c r="B17889" s="7" t="s">
        <v>217</v>
      </c>
      <c r="C17889" s="7" t="s">
        <v>1446</v>
      </c>
      <c r="D17889" s="7" t="n">
        <v>2</v>
      </c>
      <c r="E17889" s="7" t="n">
        <v>17.46</v>
      </c>
      <c r="F17889" s="7" t="n">
        <v>0</v>
      </c>
      <c r="G17889" s="7" t="n">
        <v>0</v>
      </c>
    </row>
    <row r="17890" customFormat="false" ht="15" hidden="false" customHeight="false" outlineLevel="0" collapsed="false">
      <c r="A17890" s="7" t="s">
        <v>33</v>
      </c>
      <c r="B17890" s="7" t="s">
        <v>124</v>
      </c>
      <c r="C17890" s="7" t="s">
        <v>1449</v>
      </c>
      <c r="D17890" s="7" t="n">
        <v>6</v>
      </c>
      <c r="E17890" s="7" t="n">
        <v>88.8</v>
      </c>
      <c r="F17890" s="7" t="n">
        <v>0</v>
      </c>
      <c r="G17890" s="7" t="n">
        <v>0</v>
      </c>
    </row>
    <row r="17891" customFormat="false" ht="15" hidden="false" customHeight="false" outlineLevel="0" collapsed="false">
      <c r="A17891" s="7" t="s">
        <v>33</v>
      </c>
      <c r="B17891" s="7" t="s">
        <v>120</v>
      </c>
      <c r="C17891" s="7" t="s">
        <v>1451</v>
      </c>
      <c r="D17891" s="7" t="n">
        <v>10</v>
      </c>
      <c r="E17891" s="7" t="n">
        <v>134</v>
      </c>
      <c r="F17891" s="7" t="n">
        <v>0</v>
      </c>
      <c r="G17891" s="7" t="n">
        <v>0</v>
      </c>
    </row>
    <row r="17892" customFormat="false" ht="15" hidden="false" customHeight="false" outlineLevel="0" collapsed="false">
      <c r="A17892" s="7" t="s">
        <v>33</v>
      </c>
      <c r="B17892" s="7" t="s">
        <v>909</v>
      </c>
      <c r="C17892" s="7" t="s">
        <v>1573</v>
      </c>
      <c r="D17892" s="7" t="n">
        <v>5</v>
      </c>
      <c r="E17892" s="7" t="n">
        <v>83</v>
      </c>
      <c r="F17892" s="7" t="n">
        <v>0</v>
      </c>
      <c r="G17892" s="7" t="n">
        <v>0</v>
      </c>
    </row>
    <row r="17893" customFormat="false" ht="15" hidden="false" customHeight="false" outlineLevel="0" collapsed="false">
      <c r="A17893" s="7" t="s">
        <v>33</v>
      </c>
      <c r="B17893" s="7" t="s">
        <v>868</v>
      </c>
      <c r="C17893" s="7" t="s">
        <v>1573</v>
      </c>
      <c r="D17893" s="7" t="n">
        <v>10</v>
      </c>
      <c r="E17893" s="7" t="n">
        <v>185</v>
      </c>
      <c r="F17893" s="7" t="n">
        <v>0</v>
      </c>
      <c r="G17893" s="7" t="n">
        <v>0</v>
      </c>
    </row>
    <row r="17894" customFormat="false" ht="15" hidden="false" customHeight="false" outlineLevel="0" collapsed="false">
      <c r="A17894" s="7" t="s">
        <v>33</v>
      </c>
      <c r="B17894" s="7" t="s">
        <v>194</v>
      </c>
      <c r="C17894" s="7" t="s">
        <v>1269</v>
      </c>
      <c r="D17894" s="7" t="n">
        <v>0</v>
      </c>
      <c r="E17894" s="7" t="n">
        <v>0</v>
      </c>
      <c r="F17894" s="7" t="n">
        <v>2</v>
      </c>
      <c r="G17894" s="7" t="n">
        <v>130</v>
      </c>
    </row>
    <row r="17895" customFormat="false" ht="15" hidden="false" customHeight="false" outlineLevel="0" collapsed="false">
      <c r="A17895" s="7" t="s">
        <v>33</v>
      </c>
      <c r="B17895" s="7" t="s">
        <v>235</v>
      </c>
      <c r="C17895" s="7" t="s">
        <v>1269</v>
      </c>
      <c r="D17895" s="7" t="n">
        <v>0</v>
      </c>
      <c r="E17895" s="7" t="n">
        <v>0</v>
      </c>
      <c r="F17895" s="7" t="n">
        <v>2</v>
      </c>
      <c r="G17895" s="7" t="n">
        <v>130</v>
      </c>
    </row>
    <row r="17896" customFormat="false" ht="15" hidden="false" customHeight="false" outlineLevel="0" collapsed="false">
      <c r="A17896" s="7" t="s">
        <v>33</v>
      </c>
      <c r="B17896" s="7" t="s">
        <v>336</v>
      </c>
      <c r="C17896" s="7" t="s">
        <v>1269</v>
      </c>
      <c r="D17896" s="7" t="n">
        <v>0</v>
      </c>
      <c r="E17896" s="7" t="n">
        <v>0</v>
      </c>
      <c r="F17896" s="7" t="n">
        <v>1</v>
      </c>
      <c r="G17896" s="7" t="n">
        <v>65</v>
      </c>
    </row>
    <row r="17897" customFormat="false" ht="15" hidden="false" customHeight="false" outlineLevel="0" collapsed="false">
      <c r="A17897" s="7" t="s">
        <v>33</v>
      </c>
      <c r="B17897" s="7" t="s">
        <v>207</v>
      </c>
      <c r="C17897" s="7" t="s">
        <v>1269</v>
      </c>
      <c r="D17897" s="7" t="n">
        <v>0</v>
      </c>
      <c r="E17897" s="7" t="n">
        <v>0</v>
      </c>
      <c r="F17897" s="7" t="n">
        <v>2</v>
      </c>
      <c r="G17897" s="7" t="n">
        <v>130</v>
      </c>
    </row>
    <row r="17898" customFormat="false" ht="15" hidden="false" customHeight="false" outlineLevel="0" collapsed="false">
      <c r="A17898" s="7" t="s">
        <v>33</v>
      </c>
      <c r="B17898" s="7" t="s">
        <v>151</v>
      </c>
      <c r="C17898" s="7" t="s">
        <v>1276</v>
      </c>
      <c r="D17898" s="7" t="n">
        <v>0</v>
      </c>
      <c r="E17898" s="7" t="n">
        <v>0</v>
      </c>
      <c r="F17898" s="7" t="n">
        <v>1</v>
      </c>
      <c r="G17898" s="7" t="n">
        <v>72.34</v>
      </c>
    </row>
    <row r="17899" customFormat="false" ht="15" hidden="false" customHeight="false" outlineLevel="0" collapsed="false">
      <c r="A17899" s="7" t="s">
        <v>33</v>
      </c>
      <c r="B17899" s="7" t="s">
        <v>172</v>
      </c>
      <c r="C17899" s="7" t="s">
        <v>1276</v>
      </c>
      <c r="D17899" s="7" t="n">
        <v>0</v>
      </c>
      <c r="E17899" s="7" t="n">
        <v>0</v>
      </c>
      <c r="F17899" s="7" t="n">
        <v>1</v>
      </c>
      <c r="G17899" s="7" t="n">
        <v>72.34</v>
      </c>
    </row>
    <row r="17900" customFormat="false" ht="15" hidden="false" customHeight="false" outlineLevel="0" collapsed="false">
      <c r="A17900" s="7" t="s">
        <v>33</v>
      </c>
      <c r="B17900" s="7" t="s">
        <v>157</v>
      </c>
      <c r="C17900" s="7" t="s">
        <v>1276</v>
      </c>
      <c r="D17900" s="7" t="n">
        <v>0</v>
      </c>
      <c r="E17900" s="7" t="n">
        <v>0</v>
      </c>
      <c r="F17900" s="7" t="n">
        <v>1</v>
      </c>
      <c r="G17900" s="7" t="n">
        <v>72.34</v>
      </c>
    </row>
    <row r="17901" customFormat="false" ht="15" hidden="false" customHeight="false" outlineLevel="0" collapsed="false">
      <c r="A17901" s="7" t="s">
        <v>33</v>
      </c>
      <c r="B17901" s="7" t="s">
        <v>106</v>
      </c>
      <c r="C17901" s="7" t="s">
        <v>1291</v>
      </c>
      <c r="D17901" s="7" t="n">
        <v>0</v>
      </c>
      <c r="E17901" s="7" t="n">
        <v>0</v>
      </c>
      <c r="F17901" s="7" t="n">
        <v>2</v>
      </c>
      <c r="G17901" s="7" t="n">
        <v>48.86</v>
      </c>
    </row>
    <row r="17902" customFormat="false" ht="15" hidden="false" customHeight="false" outlineLevel="0" collapsed="false">
      <c r="A17902" s="7" t="s">
        <v>33</v>
      </c>
      <c r="B17902" s="7" t="s">
        <v>83</v>
      </c>
      <c r="C17902" s="7" t="s">
        <v>1303</v>
      </c>
      <c r="D17902" s="7" t="n">
        <v>0</v>
      </c>
      <c r="E17902" s="7" t="n">
        <v>0</v>
      </c>
      <c r="F17902" s="7" t="n">
        <v>3</v>
      </c>
      <c r="G17902" s="7" t="n">
        <v>136.5</v>
      </c>
    </row>
    <row r="17903" customFormat="false" ht="15" hidden="false" customHeight="false" outlineLevel="0" collapsed="false">
      <c r="A17903" s="7" t="s">
        <v>33</v>
      </c>
      <c r="B17903" s="7" t="s">
        <v>187</v>
      </c>
      <c r="C17903" s="7" t="s">
        <v>1309</v>
      </c>
      <c r="D17903" s="7" t="n">
        <v>0</v>
      </c>
      <c r="E17903" s="7" t="n">
        <v>0</v>
      </c>
      <c r="F17903" s="7" t="n">
        <v>2</v>
      </c>
      <c r="G17903" s="7" t="n">
        <v>155.6</v>
      </c>
    </row>
    <row r="17904" customFormat="false" ht="15" hidden="false" customHeight="false" outlineLevel="0" collapsed="false">
      <c r="A17904" s="7" t="s">
        <v>33</v>
      </c>
      <c r="B17904" s="7" t="s">
        <v>135</v>
      </c>
      <c r="C17904" s="7" t="s">
        <v>1316</v>
      </c>
      <c r="D17904" s="7" t="n">
        <v>0</v>
      </c>
      <c r="E17904" s="7" t="n">
        <v>0</v>
      </c>
      <c r="F17904" s="7" t="n">
        <v>3</v>
      </c>
      <c r="G17904" s="7" t="n">
        <v>141.69</v>
      </c>
    </row>
    <row r="17905" customFormat="false" ht="15" hidden="false" customHeight="false" outlineLevel="0" collapsed="false">
      <c r="A17905" s="7" t="s">
        <v>33</v>
      </c>
      <c r="B17905" s="7" t="s">
        <v>193</v>
      </c>
      <c r="C17905" s="7" t="s">
        <v>1316</v>
      </c>
      <c r="D17905" s="7" t="n">
        <v>0</v>
      </c>
      <c r="E17905" s="7" t="n">
        <v>0</v>
      </c>
      <c r="F17905" s="7" t="n">
        <v>3</v>
      </c>
      <c r="G17905" s="7" t="n">
        <v>141.69</v>
      </c>
    </row>
    <row r="17906" customFormat="false" ht="15" hidden="false" customHeight="false" outlineLevel="0" collapsed="false">
      <c r="A17906" s="7" t="s">
        <v>33</v>
      </c>
      <c r="B17906" s="7" t="s">
        <v>132</v>
      </c>
      <c r="C17906" s="7" t="s">
        <v>1322</v>
      </c>
      <c r="D17906" s="7" t="n">
        <v>0</v>
      </c>
      <c r="E17906" s="7" t="n">
        <v>0</v>
      </c>
      <c r="F17906" s="7" t="n">
        <v>2</v>
      </c>
      <c r="G17906" s="7" t="n">
        <v>19.64</v>
      </c>
    </row>
    <row r="17907" customFormat="false" ht="15" hidden="false" customHeight="false" outlineLevel="0" collapsed="false">
      <c r="A17907" s="7" t="s">
        <v>33</v>
      </c>
      <c r="B17907" s="7" t="s">
        <v>113</v>
      </c>
      <c r="C17907" s="7" t="s">
        <v>1330</v>
      </c>
      <c r="D17907" s="7" t="n">
        <v>0</v>
      </c>
      <c r="E17907" s="7" t="n">
        <v>0</v>
      </c>
      <c r="F17907" s="7" t="n">
        <v>1</v>
      </c>
      <c r="G17907" s="7" t="n">
        <v>28.93</v>
      </c>
    </row>
    <row r="17908" customFormat="false" ht="15" hidden="false" customHeight="false" outlineLevel="0" collapsed="false">
      <c r="A17908" s="7" t="s">
        <v>33</v>
      </c>
      <c r="B17908" s="7" t="s">
        <v>111</v>
      </c>
      <c r="C17908" s="7" t="s">
        <v>1330</v>
      </c>
      <c r="D17908" s="7" t="n">
        <v>0</v>
      </c>
      <c r="E17908" s="7" t="n">
        <v>0</v>
      </c>
      <c r="F17908" s="7" t="n">
        <v>2</v>
      </c>
      <c r="G17908" s="7" t="n">
        <v>57.86</v>
      </c>
    </row>
    <row r="17909" customFormat="false" ht="15" hidden="false" customHeight="false" outlineLevel="0" collapsed="false">
      <c r="A17909" s="7" t="s">
        <v>33</v>
      </c>
      <c r="B17909" s="7" t="s">
        <v>149</v>
      </c>
      <c r="C17909" s="7" t="s">
        <v>1330</v>
      </c>
      <c r="D17909" s="7" t="n">
        <v>0</v>
      </c>
      <c r="E17909" s="7" t="n">
        <v>0</v>
      </c>
      <c r="F17909" s="7" t="n">
        <v>1</v>
      </c>
      <c r="G17909" s="7" t="n">
        <v>28.93</v>
      </c>
    </row>
    <row r="17910" customFormat="false" ht="15" hidden="false" customHeight="false" outlineLevel="0" collapsed="false">
      <c r="A17910" s="7" t="s">
        <v>33</v>
      </c>
      <c r="B17910" s="7" t="s">
        <v>153</v>
      </c>
      <c r="C17910" s="7" t="s">
        <v>1330</v>
      </c>
      <c r="D17910" s="7" t="n">
        <v>0</v>
      </c>
      <c r="E17910" s="7" t="n">
        <v>0</v>
      </c>
      <c r="F17910" s="7" t="n">
        <v>1</v>
      </c>
      <c r="G17910" s="7" t="n">
        <v>28.93</v>
      </c>
    </row>
    <row r="17911" customFormat="false" ht="15" hidden="false" customHeight="false" outlineLevel="0" collapsed="false">
      <c r="A17911" s="7" t="s">
        <v>33</v>
      </c>
      <c r="B17911" s="7" t="s">
        <v>248</v>
      </c>
      <c r="C17911" s="7" t="s">
        <v>1331</v>
      </c>
      <c r="D17911" s="7" t="n">
        <v>0</v>
      </c>
      <c r="E17911" s="7" t="n">
        <v>0</v>
      </c>
      <c r="F17911" s="7" t="n">
        <v>2</v>
      </c>
      <c r="G17911" s="7" t="n">
        <v>84.34</v>
      </c>
    </row>
    <row r="17912" customFormat="false" ht="15" hidden="false" customHeight="false" outlineLevel="0" collapsed="false">
      <c r="A17912" s="7" t="s">
        <v>33</v>
      </c>
      <c r="B17912" s="7" t="s">
        <v>141</v>
      </c>
      <c r="C17912" s="7" t="s">
        <v>1334</v>
      </c>
      <c r="D17912" s="7" t="n">
        <v>0</v>
      </c>
      <c r="E17912" s="7" t="n">
        <v>0</v>
      </c>
      <c r="F17912" s="7" t="n">
        <v>1</v>
      </c>
      <c r="G17912" s="7" t="n">
        <v>17</v>
      </c>
    </row>
    <row r="17913" customFormat="false" ht="15" hidden="false" customHeight="false" outlineLevel="0" collapsed="false">
      <c r="A17913" s="7" t="s">
        <v>33</v>
      </c>
      <c r="B17913" s="7" t="s">
        <v>125</v>
      </c>
      <c r="C17913" s="7" t="s">
        <v>1334</v>
      </c>
      <c r="D17913" s="7" t="n">
        <v>0</v>
      </c>
      <c r="E17913" s="7" t="n">
        <v>0</v>
      </c>
      <c r="F17913" s="7" t="n">
        <v>1</v>
      </c>
      <c r="G17913" s="7" t="n">
        <v>17</v>
      </c>
    </row>
    <row r="17914" customFormat="false" ht="15" hidden="false" customHeight="false" outlineLevel="0" collapsed="false">
      <c r="A17914" s="7" t="s">
        <v>33</v>
      </c>
      <c r="B17914" s="7" t="s">
        <v>169</v>
      </c>
      <c r="C17914" s="7" t="s">
        <v>1334</v>
      </c>
      <c r="D17914" s="7" t="n">
        <v>0</v>
      </c>
      <c r="E17914" s="7" t="n">
        <v>0</v>
      </c>
      <c r="F17914" s="7" t="n">
        <v>2</v>
      </c>
      <c r="G17914" s="7" t="n">
        <v>34</v>
      </c>
    </row>
    <row r="17915" customFormat="false" ht="15" hidden="false" customHeight="false" outlineLevel="0" collapsed="false">
      <c r="A17915" s="7" t="s">
        <v>33</v>
      </c>
      <c r="B17915" s="7" t="s">
        <v>177</v>
      </c>
      <c r="C17915" s="7" t="s">
        <v>1334</v>
      </c>
      <c r="D17915" s="7" t="n">
        <v>0</v>
      </c>
      <c r="E17915" s="7" t="n">
        <v>0</v>
      </c>
      <c r="F17915" s="7" t="n">
        <v>1</v>
      </c>
      <c r="G17915" s="7" t="n">
        <v>17</v>
      </c>
    </row>
    <row r="17916" customFormat="false" ht="15" hidden="false" customHeight="false" outlineLevel="0" collapsed="false">
      <c r="A17916" s="7" t="s">
        <v>33</v>
      </c>
      <c r="B17916" s="7" t="s">
        <v>246</v>
      </c>
      <c r="C17916" s="7" t="s">
        <v>1345</v>
      </c>
      <c r="D17916" s="7" t="n">
        <v>0</v>
      </c>
      <c r="E17916" s="7" t="n">
        <v>0</v>
      </c>
      <c r="F17916" s="7" t="n">
        <v>2</v>
      </c>
      <c r="G17916" s="7" t="n">
        <v>19</v>
      </c>
    </row>
    <row r="17917" customFormat="false" ht="15" hidden="false" customHeight="false" outlineLevel="0" collapsed="false">
      <c r="A17917" s="7" t="s">
        <v>33</v>
      </c>
      <c r="B17917" s="7" t="s">
        <v>264</v>
      </c>
      <c r="C17917" s="7" t="s">
        <v>1347</v>
      </c>
      <c r="D17917" s="7" t="n">
        <v>0</v>
      </c>
      <c r="E17917" s="7" t="n">
        <v>0</v>
      </c>
      <c r="F17917" s="7" t="n">
        <v>8</v>
      </c>
      <c r="G17917" s="7" t="n">
        <v>77.68</v>
      </c>
    </row>
    <row r="17918" customFormat="false" ht="15" hidden="false" customHeight="false" outlineLevel="0" collapsed="false">
      <c r="A17918" s="7" t="s">
        <v>33</v>
      </c>
      <c r="B17918" s="7" t="s">
        <v>297</v>
      </c>
      <c r="C17918" s="7" t="s">
        <v>1348</v>
      </c>
      <c r="D17918" s="7" t="n">
        <v>0</v>
      </c>
      <c r="E17918" s="7" t="n">
        <v>0</v>
      </c>
      <c r="F17918" s="7" t="n">
        <v>5</v>
      </c>
      <c r="G17918" s="7" t="n">
        <v>40.4</v>
      </c>
    </row>
    <row r="17919" customFormat="false" ht="15" hidden="false" customHeight="false" outlineLevel="0" collapsed="false">
      <c r="A17919" s="7" t="s">
        <v>33</v>
      </c>
      <c r="B17919" s="7" t="s">
        <v>150</v>
      </c>
      <c r="C17919" s="7" t="s">
        <v>1349</v>
      </c>
      <c r="D17919" s="7" t="n">
        <v>0</v>
      </c>
      <c r="E17919" s="7" t="n">
        <v>0</v>
      </c>
      <c r="F17919" s="7" t="n">
        <v>10</v>
      </c>
      <c r="G17919" s="7" t="n">
        <v>121.8</v>
      </c>
    </row>
    <row r="17920" customFormat="false" ht="15" hidden="false" customHeight="false" outlineLevel="0" collapsed="false">
      <c r="A17920" s="7" t="s">
        <v>33</v>
      </c>
      <c r="B17920" s="7" t="s">
        <v>148</v>
      </c>
      <c r="C17920" s="7" t="s">
        <v>1387</v>
      </c>
      <c r="D17920" s="7" t="n">
        <v>0</v>
      </c>
      <c r="E17920" s="7" t="n">
        <v>0</v>
      </c>
      <c r="F17920" s="7" t="n">
        <v>3</v>
      </c>
      <c r="G17920" s="7" t="n">
        <v>49.5</v>
      </c>
    </row>
    <row r="17921" customFormat="false" ht="15" hidden="false" customHeight="false" outlineLevel="0" collapsed="false">
      <c r="A17921" s="7" t="s">
        <v>33</v>
      </c>
      <c r="B17921" s="7" t="s">
        <v>139</v>
      </c>
      <c r="C17921" s="7" t="s">
        <v>1387</v>
      </c>
      <c r="D17921" s="7" t="n">
        <v>0</v>
      </c>
      <c r="E17921" s="7" t="n">
        <v>0</v>
      </c>
      <c r="F17921" s="7" t="n">
        <v>3</v>
      </c>
      <c r="G17921" s="7" t="n">
        <v>49.5</v>
      </c>
    </row>
    <row r="17922" customFormat="false" ht="15" hidden="false" customHeight="false" outlineLevel="0" collapsed="false">
      <c r="A17922" s="7" t="s">
        <v>33</v>
      </c>
      <c r="B17922" s="7" t="s">
        <v>189</v>
      </c>
      <c r="C17922" s="7" t="s">
        <v>1387</v>
      </c>
      <c r="D17922" s="7" t="n">
        <v>0</v>
      </c>
      <c r="E17922" s="7" t="n">
        <v>0</v>
      </c>
      <c r="F17922" s="7" t="n">
        <v>1</v>
      </c>
      <c r="G17922" s="7" t="n">
        <v>16.5</v>
      </c>
    </row>
    <row r="17923" customFormat="false" ht="15" hidden="false" customHeight="false" outlineLevel="0" collapsed="false">
      <c r="A17923" s="7" t="s">
        <v>33</v>
      </c>
      <c r="B17923" s="7" t="s">
        <v>133</v>
      </c>
      <c r="C17923" s="7" t="s">
        <v>1390</v>
      </c>
      <c r="D17923" s="7" t="n">
        <v>0</v>
      </c>
      <c r="E17923" s="7" t="n">
        <v>0</v>
      </c>
      <c r="F17923" s="7" t="n">
        <v>2</v>
      </c>
      <c r="G17923" s="7" t="n">
        <v>41</v>
      </c>
    </row>
    <row r="17924" customFormat="false" ht="15" hidden="false" customHeight="false" outlineLevel="0" collapsed="false">
      <c r="A17924" s="7" t="s">
        <v>33</v>
      </c>
      <c r="B17924" s="7" t="s">
        <v>154</v>
      </c>
      <c r="C17924" s="7" t="s">
        <v>1390</v>
      </c>
      <c r="D17924" s="7" t="n">
        <v>0</v>
      </c>
      <c r="E17924" s="7" t="n">
        <v>0</v>
      </c>
      <c r="F17924" s="7" t="n">
        <v>1</v>
      </c>
      <c r="G17924" s="7" t="n">
        <v>20.5</v>
      </c>
    </row>
    <row r="17925" customFormat="false" ht="15" hidden="false" customHeight="false" outlineLevel="0" collapsed="false">
      <c r="A17925" s="7" t="s">
        <v>33</v>
      </c>
      <c r="B17925" s="7" t="s">
        <v>216</v>
      </c>
      <c r="C17925" s="7" t="s">
        <v>1390</v>
      </c>
      <c r="D17925" s="7" t="n">
        <v>0</v>
      </c>
      <c r="E17925" s="7" t="n">
        <v>0</v>
      </c>
      <c r="F17925" s="7" t="n">
        <v>1</v>
      </c>
      <c r="G17925" s="7" t="n">
        <v>20.5</v>
      </c>
    </row>
    <row r="17926" customFormat="false" ht="15" hidden="false" customHeight="false" outlineLevel="0" collapsed="false">
      <c r="A17926" s="7" t="s">
        <v>33</v>
      </c>
      <c r="B17926" s="7" t="s">
        <v>130</v>
      </c>
      <c r="C17926" s="7" t="s">
        <v>1425</v>
      </c>
      <c r="D17926" s="7" t="n">
        <v>0</v>
      </c>
      <c r="E17926" s="7" t="n">
        <v>0</v>
      </c>
      <c r="F17926" s="7" t="n">
        <v>2</v>
      </c>
      <c r="G17926" s="7" t="n">
        <v>70</v>
      </c>
    </row>
    <row r="17927" customFormat="false" ht="15" hidden="false" customHeight="false" outlineLevel="0" collapsed="false">
      <c r="A17927" s="7" t="s">
        <v>33</v>
      </c>
      <c r="B17927" s="7" t="s">
        <v>152</v>
      </c>
      <c r="C17927" s="7" t="s">
        <v>1425</v>
      </c>
      <c r="D17927" s="7" t="n">
        <v>0</v>
      </c>
      <c r="E17927" s="7" t="n">
        <v>0</v>
      </c>
      <c r="F17927" s="7" t="n">
        <v>2</v>
      </c>
      <c r="G17927" s="7" t="n">
        <v>70</v>
      </c>
    </row>
    <row r="17928" customFormat="false" ht="15" hidden="false" customHeight="false" outlineLevel="0" collapsed="false">
      <c r="A17928" s="7" t="s">
        <v>33</v>
      </c>
      <c r="B17928" s="7" t="s">
        <v>198</v>
      </c>
      <c r="C17928" s="7" t="s">
        <v>1425</v>
      </c>
      <c r="D17928" s="7" t="n">
        <v>0</v>
      </c>
      <c r="E17928" s="7" t="n">
        <v>0</v>
      </c>
      <c r="F17928" s="7" t="n">
        <v>1</v>
      </c>
      <c r="G17928" s="7" t="n">
        <v>35</v>
      </c>
    </row>
    <row r="17929" customFormat="false" ht="15" hidden="false" customHeight="false" outlineLevel="0" collapsed="false">
      <c r="A17929" s="7" t="s">
        <v>33</v>
      </c>
      <c r="B17929" s="7" t="s">
        <v>191</v>
      </c>
      <c r="C17929" s="7" t="s">
        <v>1425</v>
      </c>
      <c r="D17929" s="7" t="n">
        <v>0</v>
      </c>
      <c r="E17929" s="7" t="n">
        <v>0</v>
      </c>
      <c r="F17929" s="7" t="n">
        <v>1</v>
      </c>
      <c r="G17929" s="7" t="n">
        <v>35</v>
      </c>
    </row>
    <row r="17930" customFormat="false" ht="15" hidden="false" customHeight="false" outlineLevel="0" collapsed="false">
      <c r="A17930" s="7" t="s">
        <v>33</v>
      </c>
      <c r="B17930" s="7" t="s">
        <v>161</v>
      </c>
      <c r="C17930" s="7" t="s">
        <v>1428</v>
      </c>
      <c r="D17930" s="7" t="n">
        <v>0</v>
      </c>
      <c r="E17930" s="7" t="n">
        <v>0</v>
      </c>
      <c r="F17930" s="7" t="n">
        <v>2</v>
      </c>
      <c r="G17930" s="7" t="n">
        <v>253</v>
      </c>
    </row>
    <row r="17931" customFormat="false" ht="15" hidden="false" customHeight="false" outlineLevel="0" collapsed="false">
      <c r="A17931" s="7" t="s">
        <v>33</v>
      </c>
      <c r="B17931" s="7" t="s">
        <v>232</v>
      </c>
      <c r="C17931" s="7" t="s">
        <v>1432</v>
      </c>
      <c r="D17931" s="7" t="n">
        <v>0</v>
      </c>
      <c r="E17931" s="7" t="n">
        <v>0</v>
      </c>
      <c r="F17931" s="7" t="n">
        <v>1</v>
      </c>
      <c r="G17931" s="7" t="n">
        <v>17</v>
      </c>
    </row>
    <row r="17932" customFormat="false" ht="15" hidden="false" customHeight="false" outlineLevel="0" collapsed="false">
      <c r="A17932" s="7" t="s">
        <v>33</v>
      </c>
      <c r="B17932" s="7" t="s">
        <v>212</v>
      </c>
      <c r="C17932" s="7" t="s">
        <v>1432</v>
      </c>
      <c r="D17932" s="7" t="n">
        <v>0</v>
      </c>
      <c r="E17932" s="7" t="n">
        <v>0</v>
      </c>
      <c r="F17932" s="7" t="n">
        <v>1</v>
      </c>
      <c r="G17932" s="7" t="n">
        <v>17</v>
      </c>
    </row>
    <row r="17933" customFormat="false" ht="15" hidden="false" customHeight="false" outlineLevel="0" collapsed="false">
      <c r="A17933" s="7" t="s">
        <v>33</v>
      </c>
      <c r="B17933" s="7" t="s">
        <v>227</v>
      </c>
      <c r="C17933" s="7" t="s">
        <v>1432</v>
      </c>
      <c r="D17933" s="7" t="n">
        <v>0</v>
      </c>
      <c r="E17933" s="7" t="n">
        <v>0</v>
      </c>
      <c r="F17933" s="7" t="n">
        <v>1</v>
      </c>
      <c r="G17933" s="7" t="n">
        <v>17</v>
      </c>
    </row>
    <row r="17934" customFormat="false" ht="15" hidden="false" customHeight="false" outlineLevel="0" collapsed="false">
      <c r="A17934" s="7" t="s">
        <v>33</v>
      </c>
      <c r="B17934" s="7" t="s">
        <v>312</v>
      </c>
      <c r="C17934" s="7" t="s">
        <v>1432</v>
      </c>
      <c r="D17934" s="7" t="n">
        <v>0</v>
      </c>
      <c r="E17934" s="7" t="n">
        <v>0</v>
      </c>
      <c r="F17934" s="7" t="n">
        <v>1</v>
      </c>
      <c r="G17934" s="7" t="n">
        <v>17</v>
      </c>
    </row>
    <row r="17935" customFormat="false" ht="15" hidden="false" customHeight="false" outlineLevel="0" collapsed="false">
      <c r="A17935" s="7" t="s">
        <v>33</v>
      </c>
      <c r="B17935" s="7" t="s">
        <v>124</v>
      </c>
      <c r="C17935" s="7" t="s">
        <v>1449</v>
      </c>
      <c r="D17935" s="7" t="n">
        <v>0</v>
      </c>
      <c r="E17935" s="7" t="n">
        <v>0</v>
      </c>
      <c r="F17935" s="7" t="n">
        <v>6</v>
      </c>
      <c r="G17935" s="7" t="n">
        <v>88.8</v>
      </c>
    </row>
    <row r="17936" customFormat="false" ht="15" hidden="false" customHeight="false" outlineLevel="0" collapsed="false">
      <c r="A17936" s="7" t="s">
        <v>33</v>
      </c>
      <c r="B17936" s="7" t="s">
        <v>120</v>
      </c>
      <c r="C17936" s="7" t="s">
        <v>1451</v>
      </c>
      <c r="D17936" s="7" t="n">
        <v>0</v>
      </c>
      <c r="E17936" s="7" t="n">
        <v>0</v>
      </c>
      <c r="F17936" s="7" t="n">
        <v>6</v>
      </c>
      <c r="G17936" s="7" t="n">
        <v>80.4</v>
      </c>
    </row>
    <row r="17937" customFormat="false" ht="15" hidden="false" customHeight="false" outlineLevel="0" collapsed="false">
      <c r="A17937" s="7" t="s">
        <v>33</v>
      </c>
      <c r="B17937" s="7" t="s">
        <v>909</v>
      </c>
      <c r="C17937" s="7" t="s">
        <v>1573</v>
      </c>
      <c r="D17937" s="7" t="n">
        <v>0</v>
      </c>
      <c r="E17937" s="7" t="n">
        <v>0</v>
      </c>
      <c r="F17937" s="7" t="n">
        <v>2</v>
      </c>
      <c r="G17937" s="7" t="n">
        <v>33.2</v>
      </c>
    </row>
    <row r="17938" customFormat="false" ht="15" hidden="false" customHeight="false" outlineLevel="0" collapsed="false">
      <c r="A17938" s="7" t="s">
        <v>33</v>
      </c>
      <c r="B17938" s="7" t="s">
        <v>868</v>
      </c>
      <c r="C17938" s="7" t="s">
        <v>1573</v>
      </c>
      <c r="D17938" s="7" t="n">
        <v>0</v>
      </c>
      <c r="E17938" s="7" t="n">
        <v>0</v>
      </c>
      <c r="F17938" s="7" t="n">
        <v>8</v>
      </c>
      <c r="G17938" s="7" t="n">
        <v>148</v>
      </c>
    </row>
    <row r="17939" customFormat="false" ht="15" hidden="false" customHeight="false" outlineLevel="0" collapsed="false">
      <c r="A17939" s="7" t="s">
        <v>33</v>
      </c>
      <c r="B17939" s="7" t="s">
        <v>910</v>
      </c>
      <c r="C17939" s="7" t="s">
        <v>1574</v>
      </c>
      <c r="D17939" s="7" t="n">
        <v>0</v>
      </c>
      <c r="E17939" s="7" t="n">
        <v>0</v>
      </c>
      <c r="F17939" s="7" t="n">
        <v>2</v>
      </c>
      <c r="G17939" s="7" t="n">
        <v>50</v>
      </c>
    </row>
    <row r="17940" customFormat="false" ht="15" hidden="false" customHeight="false" outlineLevel="0" collapsed="false">
      <c r="A17940" s="7" t="s">
        <v>33</v>
      </c>
      <c r="B17940" s="7" t="s">
        <v>894</v>
      </c>
      <c r="C17940" s="7" t="s">
        <v>1575</v>
      </c>
      <c r="D17940" s="7" t="n">
        <v>0</v>
      </c>
      <c r="E17940" s="7" t="n">
        <v>0</v>
      </c>
      <c r="F17940" s="7" t="n">
        <v>2</v>
      </c>
      <c r="G17940" s="7" t="n">
        <v>107</v>
      </c>
    </row>
    <row r="17941" customFormat="false" ht="15" hidden="false" customHeight="false" outlineLevel="0" collapsed="false">
      <c r="A17941" s="7" t="s">
        <v>33</v>
      </c>
      <c r="B17941" s="7" t="s">
        <v>899</v>
      </c>
      <c r="C17941" s="7" t="s">
        <v>1429</v>
      </c>
      <c r="D17941" s="7" t="n">
        <v>0</v>
      </c>
      <c r="E17941" s="7" t="n">
        <v>0</v>
      </c>
      <c r="F17941" s="7" t="n">
        <v>3</v>
      </c>
      <c r="G17941" s="7" t="n">
        <v>62.4</v>
      </c>
    </row>
    <row r="17942" customFormat="false" ht="15" hidden="false" customHeight="false" outlineLevel="0" collapsed="false">
      <c r="A17942" s="7" t="s">
        <v>33</v>
      </c>
      <c r="B17942" s="7" t="s">
        <v>274</v>
      </c>
      <c r="C17942" s="7" t="s">
        <v>1487</v>
      </c>
      <c r="D17942" s="7" t="n">
        <v>0</v>
      </c>
      <c r="E17942" s="7" t="n">
        <v>0</v>
      </c>
      <c r="F17942" s="7" t="n">
        <v>1</v>
      </c>
      <c r="G17942" s="7" t="n">
        <v>128.71</v>
      </c>
    </row>
    <row r="17943" customFormat="false" ht="15" hidden="false" customHeight="false" outlineLevel="0" collapsed="false">
      <c r="A17943" s="7" t="s">
        <v>33</v>
      </c>
      <c r="B17943" s="7" t="s">
        <v>206</v>
      </c>
      <c r="C17943" s="7" t="s">
        <v>1271</v>
      </c>
      <c r="D17943" s="7" t="n">
        <v>-3</v>
      </c>
      <c r="E17943" s="7" t="n">
        <v>-195</v>
      </c>
      <c r="F17943" s="7" t="n">
        <v>0</v>
      </c>
      <c r="G17943" s="7" t="n">
        <v>0</v>
      </c>
    </row>
    <row r="17944" customFormat="false" ht="15" hidden="false" customHeight="false" outlineLevel="0" collapsed="false">
      <c r="A17944" s="7" t="s">
        <v>33</v>
      </c>
      <c r="B17944" s="7" t="s">
        <v>679</v>
      </c>
      <c r="C17944" s="7" t="s">
        <v>1279</v>
      </c>
      <c r="D17944" s="7" t="n">
        <v>-2</v>
      </c>
      <c r="E17944" s="7" t="n">
        <v>-227.16</v>
      </c>
      <c r="F17944" s="7" t="n">
        <v>0</v>
      </c>
      <c r="G17944" s="7" t="n">
        <v>0</v>
      </c>
    </row>
    <row r="17945" customFormat="false" ht="15" hidden="false" customHeight="false" outlineLevel="0" collapsed="false">
      <c r="A17945" s="7" t="s">
        <v>33</v>
      </c>
      <c r="B17945" s="7" t="s">
        <v>549</v>
      </c>
      <c r="C17945" s="7" t="s">
        <v>1279</v>
      </c>
      <c r="D17945" s="7" t="n">
        <v>-2</v>
      </c>
      <c r="E17945" s="7" t="n">
        <v>-227.16</v>
      </c>
      <c r="F17945" s="7" t="n">
        <v>0</v>
      </c>
      <c r="G17945" s="7" t="n">
        <v>0</v>
      </c>
    </row>
    <row r="17946" customFormat="false" ht="15" hidden="false" customHeight="false" outlineLevel="0" collapsed="false">
      <c r="A17946" s="7" t="s">
        <v>33</v>
      </c>
      <c r="B17946" s="7" t="s">
        <v>661</v>
      </c>
      <c r="C17946" s="7" t="s">
        <v>1279</v>
      </c>
      <c r="D17946" s="7" t="n">
        <v>-2</v>
      </c>
      <c r="E17946" s="7" t="n">
        <v>-227.16</v>
      </c>
      <c r="F17946" s="7" t="n">
        <v>0</v>
      </c>
      <c r="G17946" s="7" t="n">
        <v>0</v>
      </c>
    </row>
    <row r="17947" customFormat="false" ht="15" hidden="false" customHeight="false" outlineLevel="0" collapsed="false">
      <c r="A17947" s="7" t="s">
        <v>33</v>
      </c>
      <c r="B17947" s="7" t="s">
        <v>106</v>
      </c>
      <c r="C17947" s="7" t="s">
        <v>1291</v>
      </c>
      <c r="D17947" s="7" t="n">
        <v>-1</v>
      </c>
      <c r="E17947" s="7" t="n">
        <v>-24.43</v>
      </c>
      <c r="F17947" s="7" t="n">
        <v>0</v>
      </c>
      <c r="G17947" s="7" t="n">
        <v>0</v>
      </c>
    </row>
    <row r="17948" customFormat="false" ht="15" hidden="false" customHeight="false" outlineLevel="0" collapsed="false">
      <c r="A17948" s="7" t="s">
        <v>33</v>
      </c>
      <c r="B17948" s="7" t="s">
        <v>187</v>
      </c>
      <c r="C17948" s="7" t="s">
        <v>1309</v>
      </c>
      <c r="D17948" s="7" t="n">
        <v>-1</v>
      </c>
      <c r="E17948" s="7" t="n">
        <v>-77.8</v>
      </c>
      <c r="F17948" s="7" t="n">
        <v>0</v>
      </c>
      <c r="G17948" s="7" t="n">
        <v>0</v>
      </c>
    </row>
    <row r="17949" customFormat="false" ht="15" hidden="false" customHeight="false" outlineLevel="0" collapsed="false">
      <c r="A17949" s="7" t="s">
        <v>33</v>
      </c>
      <c r="B17949" s="7" t="s">
        <v>135</v>
      </c>
      <c r="C17949" s="7" t="s">
        <v>1316</v>
      </c>
      <c r="D17949" s="7" t="n">
        <v>-5</v>
      </c>
      <c r="E17949" s="7" t="n">
        <v>-236.15</v>
      </c>
      <c r="F17949" s="7" t="n">
        <v>0</v>
      </c>
      <c r="G17949" s="7" t="n">
        <v>0</v>
      </c>
    </row>
    <row r="17950" customFormat="false" ht="15" hidden="false" customHeight="false" outlineLevel="0" collapsed="false">
      <c r="A17950" s="7" t="s">
        <v>33</v>
      </c>
      <c r="B17950" s="7" t="s">
        <v>193</v>
      </c>
      <c r="C17950" s="7" t="s">
        <v>1316</v>
      </c>
      <c r="D17950" s="7" t="n">
        <v>-6</v>
      </c>
      <c r="E17950" s="7" t="n">
        <v>-283.38</v>
      </c>
      <c r="F17950" s="7" t="n">
        <v>0</v>
      </c>
      <c r="G17950" s="7" t="n">
        <v>0</v>
      </c>
    </row>
    <row r="17951" customFormat="false" ht="15" hidden="false" customHeight="false" outlineLevel="0" collapsed="false">
      <c r="A17951" s="7" t="s">
        <v>33</v>
      </c>
      <c r="B17951" s="7" t="s">
        <v>233</v>
      </c>
      <c r="C17951" s="7" t="s">
        <v>1319</v>
      </c>
      <c r="D17951" s="7" t="n">
        <v>-1</v>
      </c>
      <c r="E17951" s="7" t="n">
        <v>0</v>
      </c>
      <c r="F17951" s="7" t="n">
        <v>0</v>
      </c>
      <c r="G17951" s="7" t="n">
        <v>0</v>
      </c>
    </row>
    <row r="17952" customFormat="false" ht="15" hidden="false" customHeight="false" outlineLevel="0" collapsed="false">
      <c r="A17952" s="7" t="s">
        <v>33</v>
      </c>
      <c r="B17952" s="7" t="s">
        <v>149</v>
      </c>
      <c r="C17952" s="7" t="s">
        <v>1330</v>
      </c>
      <c r="D17952" s="7" t="n">
        <v>-2</v>
      </c>
      <c r="E17952" s="7" t="n">
        <v>-57.86</v>
      </c>
      <c r="F17952" s="7" t="n">
        <v>0</v>
      </c>
      <c r="G17952" s="7" t="n">
        <v>0</v>
      </c>
    </row>
    <row r="17953" customFormat="false" ht="15" hidden="false" customHeight="false" outlineLevel="0" collapsed="false">
      <c r="A17953" s="7" t="s">
        <v>33</v>
      </c>
      <c r="B17953" s="7" t="s">
        <v>302</v>
      </c>
      <c r="C17953" s="7" t="s">
        <v>1346</v>
      </c>
      <c r="D17953" s="7" t="n">
        <v>-1</v>
      </c>
      <c r="E17953" s="7" t="n">
        <v>-12.95</v>
      </c>
      <c r="F17953" s="7" t="n">
        <v>0</v>
      </c>
      <c r="G17953" s="7" t="n">
        <v>0</v>
      </c>
    </row>
    <row r="17954" customFormat="false" ht="15" hidden="false" customHeight="false" outlineLevel="0" collapsed="false">
      <c r="A17954" s="7" t="s">
        <v>33</v>
      </c>
      <c r="B17954" s="7" t="s">
        <v>114</v>
      </c>
      <c r="C17954" s="7" t="s">
        <v>1354</v>
      </c>
      <c r="D17954" s="7" t="n">
        <v>-7</v>
      </c>
      <c r="E17954" s="7" t="n">
        <v>-192.85</v>
      </c>
      <c r="F17954" s="7" t="n">
        <v>0</v>
      </c>
      <c r="G17954" s="7" t="n">
        <v>0</v>
      </c>
    </row>
    <row r="17955" customFormat="false" ht="15" hidden="false" customHeight="false" outlineLevel="0" collapsed="false">
      <c r="A17955" s="7" t="s">
        <v>33</v>
      </c>
      <c r="B17955" s="7" t="s">
        <v>556</v>
      </c>
      <c r="C17955" s="7" t="s">
        <v>1372</v>
      </c>
      <c r="D17955" s="7" t="n">
        <v>-1</v>
      </c>
      <c r="E17955" s="7" t="n">
        <v>-49.3</v>
      </c>
      <c r="F17955" s="7" t="n">
        <v>0</v>
      </c>
      <c r="G17955" s="7" t="n">
        <v>0</v>
      </c>
    </row>
    <row r="17956" customFormat="false" ht="15" hidden="false" customHeight="false" outlineLevel="0" collapsed="false">
      <c r="A17956" s="7" t="s">
        <v>33</v>
      </c>
      <c r="B17956" s="7" t="s">
        <v>158</v>
      </c>
      <c r="C17956" s="7" t="s">
        <v>1380</v>
      </c>
      <c r="D17956" s="7" t="n">
        <v>-2</v>
      </c>
      <c r="E17956" s="7" t="n">
        <v>-71.34</v>
      </c>
      <c r="F17956" s="7" t="n">
        <v>0</v>
      </c>
      <c r="G17956" s="7" t="n">
        <v>0</v>
      </c>
    </row>
    <row r="17957" customFormat="false" ht="15" hidden="false" customHeight="false" outlineLevel="0" collapsed="false">
      <c r="A17957" s="7" t="s">
        <v>33</v>
      </c>
      <c r="B17957" s="7" t="s">
        <v>722</v>
      </c>
      <c r="C17957" s="7" t="s">
        <v>1514</v>
      </c>
      <c r="D17957" s="7" t="n">
        <v>-1</v>
      </c>
      <c r="E17957" s="7" t="n">
        <v>-441.17</v>
      </c>
      <c r="F17957" s="7" t="n">
        <v>0</v>
      </c>
      <c r="G17957" s="7" t="n">
        <v>0</v>
      </c>
    </row>
    <row r="17958" customFormat="false" ht="15" hidden="false" customHeight="false" outlineLevel="0" collapsed="false">
      <c r="A17958" s="7" t="s">
        <v>33</v>
      </c>
      <c r="B17958" s="7" t="s">
        <v>148</v>
      </c>
      <c r="C17958" s="7" t="s">
        <v>1387</v>
      </c>
      <c r="D17958" s="7" t="n">
        <v>-5</v>
      </c>
      <c r="E17958" s="7" t="n">
        <v>-82.5</v>
      </c>
      <c r="F17958" s="7" t="n">
        <v>0</v>
      </c>
      <c r="G17958" s="7" t="n">
        <v>0</v>
      </c>
    </row>
    <row r="17959" customFormat="false" ht="15" hidden="false" customHeight="false" outlineLevel="0" collapsed="false">
      <c r="A17959" s="7" t="s">
        <v>33</v>
      </c>
      <c r="B17959" s="7" t="s">
        <v>470</v>
      </c>
      <c r="C17959" s="7" t="s">
        <v>1397</v>
      </c>
      <c r="D17959" s="7" t="n">
        <v>-2</v>
      </c>
      <c r="E17959" s="7" t="n">
        <v>-253.14</v>
      </c>
      <c r="F17959" s="7" t="n">
        <v>0</v>
      </c>
      <c r="G17959" s="7" t="n">
        <v>0</v>
      </c>
    </row>
    <row r="17960" customFormat="false" ht="15" hidden="false" customHeight="false" outlineLevel="0" collapsed="false">
      <c r="A17960" s="7" t="s">
        <v>33</v>
      </c>
      <c r="B17960" s="7" t="s">
        <v>846</v>
      </c>
      <c r="C17960" s="7" t="s">
        <v>1512</v>
      </c>
      <c r="D17960" s="7" t="n">
        <v>-1</v>
      </c>
      <c r="E17960" s="7" t="n">
        <v>-129.81</v>
      </c>
      <c r="F17960" s="7" t="n">
        <v>0</v>
      </c>
      <c r="G17960" s="7" t="n">
        <v>0</v>
      </c>
    </row>
    <row r="17961" customFormat="false" ht="15" hidden="false" customHeight="false" outlineLevel="0" collapsed="false">
      <c r="A17961" s="7" t="s">
        <v>33</v>
      </c>
      <c r="B17961" s="7" t="s">
        <v>293</v>
      </c>
      <c r="C17961" s="7" t="s">
        <v>1403</v>
      </c>
      <c r="D17961" s="7" t="n">
        <v>-2</v>
      </c>
      <c r="E17961" s="7" t="n">
        <v>-272.6</v>
      </c>
      <c r="F17961" s="7" t="n">
        <v>0</v>
      </c>
      <c r="G17961" s="7" t="n">
        <v>0</v>
      </c>
    </row>
    <row r="17962" customFormat="false" ht="15" hidden="false" customHeight="false" outlineLevel="0" collapsed="false">
      <c r="A17962" s="7" t="s">
        <v>33</v>
      </c>
      <c r="B17962" s="7" t="s">
        <v>267</v>
      </c>
      <c r="C17962" s="7" t="s">
        <v>1403</v>
      </c>
      <c r="D17962" s="7" t="n">
        <v>-2</v>
      </c>
      <c r="E17962" s="7" t="n">
        <v>-272.6</v>
      </c>
      <c r="F17962" s="7" t="n">
        <v>0</v>
      </c>
      <c r="G17962" s="7" t="n">
        <v>0</v>
      </c>
    </row>
    <row r="17963" customFormat="false" ht="15" hidden="false" customHeight="false" outlineLevel="0" collapsed="false">
      <c r="A17963" s="7" t="s">
        <v>33</v>
      </c>
      <c r="B17963" s="7" t="s">
        <v>373</v>
      </c>
      <c r="C17963" s="7" t="s">
        <v>1403</v>
      </c>
      <c r="D17963" s="7" t="n">
        <v>-2</v>
      </c>
      <c r="E17963" s="7" t="n">
        <v>-272.6</v>
      </c>
      <c r="F17963" s="7" t="n">
        <v>0</v>
      </c>
      <c r="G17963" s="7" t="n">
        <v>0</v>
      </c>
    </row>
    <row r="17964" customFormat="false" ht="15" hidden="false" customHeight="false" outlineLevel="0" collapsed="false">
      <c r="A17964" s="7" t="s">
        <v>33</v>
      </c>
      <c r="B17964" s="7" t="s">
        <v>318</v>
      </c>
      <c r="C17964" s="7" t="s">
        <v>1403</v>
      </c>
      <c r="D17964" s="7" t="n">
        <v>-2</v>
      </c>
      <c r="E17964" s="7" t="n">
        <v>-272.6</v>
      </c>
      <c r="F17964" s="7" t="n">
        <v>0</v>
      </c>
      <c r="G17964" s="7" t="n">
        <v>0</v>
      </c>
    </row>
    <row r="17965" customFormat="false" ht="15" hidden="false" customHeight="false" outlineLevel="0" collapsed="false">
      <c r="A17965" s="7" t="s">
        <v>33</v>
      </c>
      <c r="B17965" s="7" t="s">
        <v>161</v>
      </c>
      <c r="C17965" s="7" t="s">
        <v>1428</v>
      </c>
      <c r="D17965" s="7" t="n">
        <v>-2</v>
      </c>
      <c r="E17965" s="7" t="n">
        <v>-253</v>
      </c>
      <c r="F17965" s="7" t="n">
        <v>0</v>
      </c>
      <c r="G17965" s="7" t="n">
        <v>0</v>
      </c>
    </row>
    <row r="17966" customFormat="false" ht="15" hidden="false" customHeight="false" outlineLevel="0" collapsed="false">
      <c r="A17966" s="7" t="s">
        <v>33</v>
      </c>
      <c r="B17966" s="7" t="s">
        <v>347</v>
      </c>
      <c r="C17966" s="7" t="s">
        <v>1454</v>
      </c>
      <c r="D17966" s="7" t="n">
        <v>-2</v>
      </c>
      <c r="E17966" s="7" t="n">
        <v>-32.4</v>
      </c>
      <c r="F17966" s="7" t="n">
        <v>0</v>
      </c>
      <c r="G17966" s="7" t="n">
        <v>0</v>
      </c>
    </row>
    <row r="17967" customFormat="false" ht="15" hidden="false" customHeight="false" outlineLevel="0" collapsed="false">
      <c r="A17967" s="7" t="s">
        <v>33</v>
      </c>
      <c r="B17967" s="7" t="s">
        <v>409</v>
      </c>
      <c r="C17967" s="7" t="s">
        <v>1455</v>
      </c>
      <c r="D17967" s="7" t="n">
        <v>-2</v>
      </c>
      <c r="E17967" s="7" t="n">
        <v>-31.82</v>
      </c>
      <c r="F17967" s="7" t="n">
        <v>0</v>
      </c>
      <c r="G17967" s="7" t="n">
        <v>0</v>
      </c>
    </row>
    <row r="17968" customFormat="false" ht="15" hidden="false" customHeight="false" outlineLevel="0" collapsed="false">
      <c r="A17968" s="7" t="s">
        <v>33</v>
      </c>
      <c r="B17968" s="7" t="s">
        <v>547</v>
      </c>
      <c r="C17968" s="7" t="s">
        <v>1456</v>
      </c>
      <c r="D17968" s="7" t="n">
        <v>-2</v>
      </c>
      <c r="E17968" s="7" t="n">
        <v>-31.82</v>
      </c>
      <c r="F17968" s="7" t="n">
        <v>0</v>
      </c>
      <c r="G17968" s="7" t="n">
        <v>0</v>
      </c>
    </row>
    <row r="17969" customFormat="false" ht="15" hidden="false" customHeight="false" outlineLevel="0" collapsed="false">
      <c r="A17969" s="7" t="s">
        <v>33</v>
      </c>
      <c r="B17969" s="7" t="s">
        <v>407</v>
      </c>
      <c r="C17969" s="7" t="s">
        <v>1458</v>
      </c>
      <c r="D17969" s="7" t="n">
        <v>-5</v>
      </c>
      <c r="E17969" s="7" t="n">
        <v>-79.55</v>
      </c>
      <c r="F17969" s="7" t="n">
        <v>0</v>
      </c>
      <c r="G17969" s="7" t="n">
        <v>0</v>
      </c>
    </row>
    <row r="17970" customFormat="false" ht="15" hidden="false" customHeight="false" outlineLevel="0" collapsed="false">
      <c r="A17970" s="7" t="s">
        <v>33</v>
      </c>
      <c r="B17970" s="7" t="s">
        <v>511</v>
      </c>
      <c r="C17970" s="7" t="s">
        <v>1459</v>
      </c>
      <c r="D17970" s="7" t="n">
        <v>-2</v>
      </c>
      <c r="E17970" s="7" t="n">
        <v>-64.28</v>
      </c>
      <c r="F17970" s="7" t="n">
        <v>0</v>
      </c>
      <c r="G17970" s="7" t="n">
        <v>0</v>
      </c>
    </row>
    <row r="17971" customFormat="false" ht="15" hidden="false" customHeight="false" outlineLevel="0" collapsed="false">
      <c r="A17971" s="7" t="s">
        <v>33</v>
      </c>
      <c r="B17971" s="7" t="s">
        <v>378</v>
      </c>
      <c r="C17971" s="7" t="s">
        <v>1276</v>
      </c>
      <c r="D17971" s="7" t="n">
        <v>-1</v>
      </c>
      <c r="E17971" s="7" t="n">
        <v>-74.63</v>
      </c>
      <c r="F17971" s="7" t="n">
        <v>0</v>
      </c>
      <c r="G17971" s="7" t="n">
        <v>0</v>
      </c>
    </row>
    <row r="17972" customFormat="false" ht="15" hidden="false" customHeight="false" outlineLevel="0" collapsed="false">
      <c r="A17972" s="7" t="s">
        <v>33</v>
      </c>
      <c r="B17972" s="7" t="s">
        <v>588</v>
      </c>
      <c r="C17972" s="7" t="s">
        <v>1486</v>
      </c>
      <c r="D17972" s="7" t="n">
        <v>-4</v>
      </c>
      <c r="E17972" s="7" t="n">
        <v>-329.92</v>
      </c>
      <c r="F17972" s="7" t="n">
        <v>0</v>
      </c>
      <c r="G17972" s="7" t="n">
        <v>0</v>
      </c>
    </row>
    <row r="17973" customFormat="false" ht="15" hidden="false" customHeight="false" outlineLevel="0" collapsed="false">
      <c r="A17973" s="7" t="s">
        <v>33</v>
      </c>
      <c r="B17973" s="7" t="s">
        <v>477</v>
      </c>
      <c r="C17973" s="7" t="s">
        <v>1486</v>
      </c>
      <c r="D17973" s="7" t="n">
        <v>-3</v>
      </c>
      <c r="E17973" s="7" t="n">
        <v>-247.44</v>
      </c>
      <c r="F17973" s="7" t="n">
        <v>0</v>
      </c>
      <c r="G17973" s="7" t="n">
        <v>0</v>
      </c>
    </row>
    <row r="17974" customFormat="false" ht="15" hidden="false" customHeight="false" outlineLevel="0" collapsed="false">
      <c r="A17974" s="7" t="s">
        <v>33</v>
      </c>
      <c r="B17974" s="7" t="s">
        <v>274</v>
      </c>
      <c r="C17974" s="7" t="s">
        <v>1487</v>
      </c>
      <c r="D17974" s="7" t="n">
        <v>-3</v>
      </c>
      <c r="E17974" s="7" t="n">
        <v>-386.13</v>
      </c>
      <c r="F17974" s="7" t="n">
        <v>0</v>
      </c>
      <c r="G17974" s="7" t="n">
        <v>0</v>
      </c>
    </row>
    <row r="17975" customFormat="false" ht="15" hidden="false" customHeight="false" outlineLevel="0" collapsed="false">
      <c r="A17975" s="7" t="s">
        <v>33</v>
      </c>
      <c r="B17975" s="7" t="s">
        <v>277</v>
      </c>
      <c r="C17975" s="7" t="s">
        <v>1487</v>
      </c>
      <c r="D17975" s="7" t="n">
        <v>-2</v>
      </c>
      <c r="E17975" s="7" t="n">
        <v>-257.42</v>
      </c>
      <c r="F17975" s="7" t="n">
        <v>0</v>
      </c>
      <c r="G17975" s="7" t="n">
        <v>0</v>
      </c>
    </row>
    <row r="17976" customFormat="false" ht="15" hidden="false" customHeight="false" outlineLevel="0" collapsed="false">
      <c r="A17976" s="7" t="s">
        <v>33</v>
      </c>
      <c r="B17976" s="7" t="s">
        <v>332</v>
      </c>
      <c r="C17976" s="7" t="s">
        <v>1487</v>
      </c>
      <c r="D17976" s="7" t="n">
        <v>-1</v>
      </c>
      <c r="E17976" s="7" t="n">
        <v>-128.71</v>
      </c>
      <c r="F17976" s="7" t="n">
        <v>0</v>
      </c>
      <c r="G17976" s="7" t="n">
        <v>0</v>
      </c>
    </row>
    <row r="17977" customFormat="false" ht="15" hidden="false" customHeight="false" outlineLevel="0" collapsed="false">
      <c r="A17977" s="7" t="s">
        <v>32</v>
      </c>
      <c r="B17977" s="7" t="s">
        <v>982</v>
      </c>
      <c r="C17977" s="7" t="s">
        <v>1264</v>
      </c>
      <c r="D17977" s="7" t="n">
        <v>0</v>
      </c>
      <c r="E17977" s="7" t="n">
        <v>0</v>
      </c>
      <c r="F17977" s="7" t="n">
        <v>0</v>
      </c>
      <c r="G17977" s="7" t="n">
        <v>0</v>
      </c>
    </row>
    <row r="17978" customFormat="false" ht="15" hidden="false" customHeight="false" outlineLevel="0" collapsed="false">
      <c r="A17978" s="7" t="s">
        <v>32</v>
      </c>
      <c r="B17978" s="7" t="s">
        <v>996</v>
      </c>
      <c r="C17978" s="7" t="s">
        <v>1269</v>
      </c>
      <c r="D17978" s="7" t="n">
        <v>3300</v>
      </c>
      <c r="E17978" s="7" t="n">
        <v>179553</v>
      </c>
      <c r="F17978" s="7" t="n">
        <v>5000</v>
      </c>
      <c r="G17978" s="7" t="n">
        <v>272050</v>
      </c>
    </row>
    <row r="17979" customFormat="false" ht="15" hidden="false" customHeight="false" outlineLevel="0" collapsed="false">
      <c r="A17979" s="7" t="s">
        <v>32</v>
      </c>
      <c r="B17979" s="7" t="s">
        <v>996</v>
      </c>
      <c r="C17979" s="7" t="s">
        <v>1269</v>
      </c>
      <c r="D17979" s="7" t="n">
        <v>4150</v>
      </c>
      <c r="E17979" s="7" t="n">
        <v>242775</v>
      </c>
      <c r="F17979" s="7" t="n">
        <v>0</v>
      </c>
      <c r="G17979" s="7" t="n">
        <v>0</v>
      </c>
    </row>
    <row r="17980" customFormat="false" ht="15" hidden="false" customHeight="false" outlineLevel="0" collapsed="false">
      <c r="A17980" s="7" t="s">
        <v>32</v>
      </c>
      <c r="B17980" s="7" t="s">
        <v>999</v>
      </c>
      <c r="C17980" s="7" t="s">
        <v>1269</v>
      </c>
      <c r="D17980" s="7" t="n">
        <v>1750</v>
      </c>
      <c r="E17980" s="7" t="n">
        <v>95217.5</v>
      </c>
      <c r="F17980" s="7" t="n">
        <v>2200</v>
      </c>
      <c r="G17980" s="7" t="n">
        <v>119702</v>
      </c>
    </row>
    <row r="17981" customFormat="false" ht="15" hidden="false" customHeight="false" outlineLevel="0" collapsed="false">
      <c r="A17981" s="7" t="s">
        <v>32</v>
      </c>
      <c r="B17981" s="7" t="s">
        <v>999</v>
      </c>
      <c r="C17981" s="7" t="s">
        <v>1269</v>
      </c>
      <c r="D17981" s="7" t="n">
        <v>2050</v>
      </c>
      <c r="E17981" s="7" t="n">
        <v>119925</v>
      </c>
      <c r="F17981" s="7" t="n">
        <v>0</v>
      </c>
      <c r="G17981" s="7" t="n">
        <v>0</v>
      </c>
    </row>
    <row r="17982" customFormat="false" ht="15" hidden="false" customHeight="false" outlineLevel="0" collapsed="false">
      <c r="A17982" s="7" t="s">
        <v>32</v>
      </c>
      <c r="B17982" s="7" t="s">
        <v>997</v>
      </c>
      <c r="C17982" s="7" t="s">
        <v>1269</v>
      </c>
      <c r="D17982" s="7" t="n">
        <v>2500</v>
      </c>
      <c r="E17982" s="7" t="n">
        <v>136025</v>
      </c>
      <c r="F17982" s="7" t="n">
        <v>3700</v>
      </c>
      <c r="G17982" s="7" t="n">
        <v>201317</v>
      </c>
    </row>
    <row r="17983" customFormat="false" ht="15" hidden="false" customHeight="false" outlineLevel="0" collapsed="false">
      <c r="A17983" s="7" t="s">
        <v>32</v>
      </c>
      <c r="B17983" s="7" t="s">
        <v>997</v>
      </c>
      <c r="C17983" s="7" t="s">
        <v>1269</v>
      </c>
      <c r="D17983" s="7" t="n">
        <v>3350</v>
      </c>
      <c r="E17983" s="7" t="n">
        <v>195975</v>
      </c>
      <c r="F17983" s="7" t="n">
        <v>0</v>
      </c>
      <c r="G17983" s="7" t="n">
        <v>0</v>
      </c>
    </row>
    <row r="17984" customFormat="false" ht="15" hidden="false" customHeight="false" outlineLevel="0" collapsed="false">
      <c r="A17984" s="7" t="s">
        <v>32</v>
      </c>
      <c r="B17984" s="7" t="s">
        <v>1000</v>
      </c>
      <c r="C17984" s="7" t="s">
        <v>1269</v>
      </c>
      <c r="D17984" s="7" t="n">
        <v>855</v>
      </c>
      <c r="E17984" s="7" t="n">
        <v>46520.55</v>
      </c>
      <c r="F17984" s="7" t="n">
        <v>1305</v>
      </c>
      <c r="G17984" s="7" t="n">
        <v>71005.05</v>
      </c>
    </row>
    <row r="17985" customFormat="false" ht="15" hidden="false" customHeight="false" outlineLevel="0" collapsed="false">
      <c r="A17985" s="7" t="s">
        <v>32</v>
      </c>
      <c r="B17985" s="7" t="s">
        <v>1000</v>
      </c>
      <c r="C17985" s="7" t="s">
        <v>1269</v>
      </c>
      <c r="D17985" s="7" t="n">
        <v>1710</v>
      </c>
      <c r="E17985" s="7" t="n">
        <v>100035</v>
      </c>
      <c r="F17985" s="7" t="n">
        <v>0</v>
      </c>
      <c r="G17985" s="7" t="n">
        <v>0</v>
      </c>
    </row>
    <row r="17986" customFormat="false" ht="15" hidden="false" customHeight="false" outlineLevel="0" collapsed="false">
      <c r="A17986" s="7" t="s">
        <v>32</v>
      </c>
      <c r="B17986" s="7" t="s">
        <v>1012</v>
      </c>
      <c r="C17986" s="7" t="s">
        <v>1530</v>
      </c>
      <c r="D17986" s="7" t="n">
        <v>1400</v>
      </c>
      <c r="E17986" s="7" t="n">
        <v>62020</v>
      </c>
      <c r="F17986" s="7" t="n">
        <v>1000</v>
      </c>
      <c r="G17986" s="7" t="n">
        <v>44300</v>
      </c>
    </row>
    <row r="17987" customFormat="false" ht="15" hidden="false" customHeight="false" outlineLevel="0" collapsed="false">
      <c r="A17987" s="7" t="s">
        <v>32</v>
      </c>
      <c r="B17987" s="7" t="s">
        <v>1015</v>
      </c>
      <c r="C17987" s="7" t="s">
        <v>1530</v>
      </c>
      <c r="D17987" s="7" t="n">
        <v>950</v>
      </c>
      <c r="E17987" s="7" t="n">
        <v>42085</v>
      </c>
      <c r="F17987" s="7" t="n">
        <v>650</v>
      </c>
      <c r="G17987" s="7" t="n">
        <v>28795</v>
      </c>
    </row>
    <row r="17988" customFormat="false" ht="15" hidden="false" customHeight="false" outlineLevel="0" collapsed="false">
      <c r="A17988" s="7" t="s">
        <v>32</v>
      </c>
      <c r="B17988" s="7" t="s">
        <v>1011</v>
      </c>
      <c r="C17988" s="7" t="s">
        <v>1530</v>
      </c>
      <c r="D17988" s="7" t="n">
        <v>1300</v>
      </c>
      <c r="E17988" s="7" t="n">
        <v>57590</v>
      </c>
      <c r="F17988" s="7" t="n">
        <v>900</v>
      </c>
      <c r="G17988" s="7" t="n">
        <v>39870</v>
      </c>
    </row>
    <row r="17989" customFormat="false" ht="15" hidden="false" customHeight="false" outlineLevel="0" collapsed="false">
      <c r="A17989" s="7" t="s">
        <v>32</v>
      </c>
      <c r="B17989" s="7" t="s">
        <v>1019</v>
      </c>
      <c r="C17989" s="7" t="s">
        <v>1530</v>
      </c>
      <c r="D17989" s="7" t="n">
        <v>945</v>
      </c>
      <c r="E17989" s="7" t="n">
        <v>41863.5</v>
      </c>
      <c r="F17989" s="7" t="n">
        <v>720</v>
      </c>
      <c r="G17989" s="7" t="n">
        <v>31896</v>
      </c>
    </row>
    <row r="17990" customFormat="false" ht="15" hidden="false" customHeight="false" outlineLevel="0" collapsed="false">
      <c r="A17990" s="7" t="s">
        <v>32</v>
      </c>
      <c r="B17990" s="7" t="s">
        <v>1004</v>
      </c>
      <c r="C17990" s="7" t="s">
        <v>1334</v>
      </c>
      <c r="D17990" s="7" t="n">
        <v>7320</v>
      </c>
      <c r="E17990" s="7" t="n">
        <v>92964</v>
      </c>
      <c r="F17990" s="7" t="n">
        <v>4200</v>
      </c>
      <c r="G17990" s="7" t="n">
        <v>53340</v>
      </c>
    </row>
    <row r="17991" customFormat="false" ht="15" hidden="false" customHeight="false" outlineLevel="0" collapsed="false">
      <c r="A17991" s="7" t="s">
        <v>32</v>
      </c>
      <c r="B17991" s="7" t="s">
        <v>1013</v>
      </c>
      <c r="C17991" s="7" t="s">
        <v>1334</v>
      </c>
      <c r="D17991" s="7" t="n">
        <v>4920</v>
      </c>
      <c r="E17991" s="7" t="n">
        <v>62484</v>
      </c>
      <c r="F17991" s="7" t="n">
        <v>3720</v>
      </c>
      <c r="G17991" s="7" t="n">
        <v>47244</v>
      </c>
    </row>
    <row r="17992" customFormat="false" ht="15" hidden="false" customHeight="false" outlineLevel="0" collapsed="false">
      <c r="A17992" s="7" t="s">
        <v>32</v>
      </c>
      <c r="B17992" s="7" t="s">
        <v>1022</v>
      </c>
      <c r="C17992" s="7" t="s">
        <v>1334</v>
      </c>
      <c r="D17992" s="7" t="n">
        <v>1920</v>
      </c>
      <c r="E17992" s="7" t="n">
        <v>24384</v>
      </c>
      <c r="F17992" s="7" t="n">
        <v>1560</v>
      </c>
      <c r="G17992" s="7" t="n">
        <v>19812</v>
      </c>
    </row>
    <row r="17993" customFormat="false" ht="15" hidden="false" customHeight="false" outlineLevel="0" collapsed="false">
      <c r="A17993" s="7" t="s">
        <v>32</v>
      </c>
      <c r="B17993" s="7" t="s">
        <v>1020</v>
      </c>
      <c r="C17993" s="7" t="s">
        <v>1334</v>
      </c>
      <c r="D17993" s="7" t="n">
        <v>5400</v>
      </c>
      <c r="E17993" s="7" t="n">
        <v>68580</v>
      </c>
      <c r="F17993" s="7" t="n">
        <v>4680</v>
      </c>
      <c r="G17993" s="7" t="n">
        <v>59436</v>
      </c>
    </row>
    <row r="17994" customFormat="false" ht="15" hidden="false" customHeight="false" outlineLevel="0" collapsed="false">
      <c r="A17994" s="7" t="s">
        <v>32</v>
      </c>
      <c r="B17994" s="7" t="s">
        <v>1009</v>
      </c>
      <c r="C17994" s="7" t="s">
        <v>1387</v>
      </c>
      <c r="D17994" s="7" t="n">
        <v>4440</v>
      </c>
      <c r="E17994" s="7" t="n">
        <v>53102.4</v>
      </c>
      <c r="F17994" s="7" t="n">
        <v>8160</v>
      </c>
      <c r="G17994" s="7" t="n">
        <v>97593.6</v>
      </c>
    </row>
    <row r="17995" customFormat="false" ht="15" hidden="false" customHeight="false" outlineLevel="0" collapsed="false">
      <c r="A17995" s="7" t="s">
        <v>32</v>
      </c>
      <c r="B17995" s="7" t="s">
        <v>1009</v>
      </c>
      <c r="C17995" s="7" t="s">
        <v>1387</v>
      </c>
      <c r="D17995" s="7" t="n">
        <v>5040</v>
      </c>
      <c r="E17995" s="7" t="n">
        <v>65520</v>
      </c>
      <c r="F17995" s="7" t="n">
        <v>0</v>
      </c>
      <c r="G17995" s="7" t="n">
        <v>0</v>
      </c>
    </row>
    <row r="17996" customFormat="false" ht="15" hidden="false" customHeight="false" outlineLevel="0" collapsed="false">
      <c r="A17996" s="7" t="s">
        <v>32</v>
      </c>
      <c r="B17996" s="7" t="s">
        <v>1007</v>
      </c>
      <c r="C17996" s="7" t="s">
        <v>1387</v>
      </c>
      <c r="D17996" s="7" t="n">
        <v>6720</v>
      </c>
      <c r="E17996" s="7" t="n">
        <v>87360</v>
      </c>
      <c r="F17996" s="7" t="n">
        <v>4560</v>
      </c>
      <c r="G17996" s="7" t="n">
        <v>59280</v>
      </c>
    </row>
    <row r="17997" customFormat="false" ht="15" hidden="false" customHeight="false" outlineLevel="0" collapsed="false">
      <c r="A17997" s="7" t="s">
        <v>32</v>
      </c>
      <c r="B17997" s="7" t="s">
        <v>1021</v>
      </c>
      <c r="C17997" s="7" t="s">
        <v>1387</v>
      </c>
      <c r="D17997" s="7" t="n">
        <v>2040</v>
      </c>
      <c r="E17997" s="7" t="n">
        <v>26520</v>
      </c>
      <c r="F17997" s="7" t="n">
        <v>1440</v>
      </c>
      <c r="G17997" s="7" t="n">
        <v>18720</v>
      </c>
    </row>
    <row r="17998" customFormat="false" ht="15" hidden="false" customHeight="false" outlineLevel="0" collapsed="false">
      <c r="A17998" s="7" t="s">
        <v>32</v>
      </c>
      <c r="B17998" s="7" t="s">
        <v>1003</v>
      </c>
      <c r="C17998" s="7" t="s">
        <v>1387</v>
      </c>
      <c r="D17998" s="7" t="n">
        <v>5400</v>
      </c>
      <c r="E17998" s="7" t="n">
        <v>70200</v>
      </c>
      <c r="F17998" s="7" t="n">
        <v>0</v>
      </c>
      <c r="G17998" s="7" t="n">
        <v>0</v>
      </c>
    </row>
    <row r="17999" customFormat="false" ht="15" hidden="false" customHeight="false" outlineLevel="0" collapsed="false">
      <c r="A17999" s="7" t="s">
        <v>32</v>
      </c>
      <c r="B17999" s="7" t="s">
        <v>1003</v>
      </c>
      <c r="C17999" s="7" t="s">
        <v>1387</v>
      </c>
      <c r="D17999" s="7" t="n">
        <v>4560</v>
      </c>
      <c r="E17999" s="7" t="n">
        <v>54537.6</v>
      </c>
      <c r="F17999" s="7" t="n">
        <v>6840</v>
      </c>
      <c r="G17999" s="7" t="n">
        <v>81806.4</v>
      </c>
    </row>
    <row r="18000" customFormat="false" ht="15" hidden="false" customHeight="false" outlineLevel="0" collapsed="false">
      <c r="A18000" s="7" t="s">
        <v>32</v>
      </c>
      <c r="B18000" s="7" t="s">
        <v>1016</v>
      </c>
      <c r="C18000" s="7" t="s">
        <v>1523</v>
      </c>
      <c r="D18000" s="7" t="n">
        <v>1500</v>
      </c>
      <c r="E18000" s="7" t="n">
        <v>32400</v>
      </c>
      <c r="F18000" s="7" t="n">
        <v>900</v>
      </c>
      <c r="G18000" s="7" t="n">
        <v>19440</v>
      </c>
    </row>
    <row r="18001" customFormat="false" ht="15" hidden="false" customHeight="false" outlineLevel="0" collapsed="false">
      <c r="A18001" s="7" t="s">
        <v>32</v>
      </c>
      <c r="B18001" s="7" t="s">
        <v>1025</v>
      </c>
      <c r="C18001" s="7" t="s">
        <v>1523</v>
      </c>
      <c r="D18001" s="7" t="n">
        <v>720</v>
      </c>
      <c r="E18001" s="7" t="n">
        <v>15552</v>
      </c>
      <c r="F18001" s="7" t="n">
        <v>660</v>
      </c>
      <c r="G18001" s="7" t="n">
        <v>14256</v>
      </c>
    </row>
    <row r="18002" customFormat="false" ht="15" hidden="false" customHeight="false" outlineLevel="0" collapsed="false">
      <c r="A18002" s="7" t="s">
        <v>32</v>
      </c>
      <c r="B18002" s="7" t="s">
        <v>1023</v>
      </c>
      <c r="C18002" s="7" t="s">
        <v>1407</v>
      </c>
      <c r="D18002" s="7" t="n">
        <v>1680</v>
      </c>
      <c r="E18002" s="7" t="n">
        <v>28560</v>
      </c>
      <c r="F18002" s="7" t="n">
        <v>1440</v>
      </c>
      <c r="G18002" s="7" t="n">
        <v>24480</v>
      </c>
    </row>
    <row r="18003" customFormat="false" ht="15" hidden="false" customHeight="false" outlineLevel="0" collapsed="false">
      <c r="A18003" s="7" t="s">
        <v>32</v>
      </c>
      <c r="B18003" s="7" t="s">
        <v>1018</v>
      </c>
      <c r="C18003" s="7" t="s">
        <v>1425</v>
      </c>
      <c r="D18003" s="7" t="n">
        <v>1360</v>
      </c>
      <c r="E18003" s="7" t="n">
        <v>46240</v>
      </c>
      <c r="F18003" s="7" t="n">
        <v>1040</v>
      </c>
      <c r="G18003" s="7" t="n">
        <v>35360</v>
      </c>
    </row>
    <row r="18004" customFormat="false" ht="15" hidden="false" customHeight="false" outlineLevel="0" collapsed="false">
      <c r="A18004" s="7" t="s">
        <v>32</v>
      </c>
      <c r="B18004" s="7" t="s">
        <v>1024</v>
      </c>
      <c r="C18004" s="7" t="s">
        <v>1425</v>
      </c>
      <c r="D18004" s="7" t="n">
        <v>800</v>
      </c>
      <c r="E18004" s="7" t="n">
        <v>27200</v>
      </c>
      <c r="F18004" s="7" t="n">
        <v>720</v>
      </c>
      <c r="G18004" s="7" t="n">
        <v>24480</v>
      </c>
    </row>
    <row r="18005" customFormat="false" ht="15" hidden="false" customHeight="false" outlineLevel="0" collapsed="false">
      <c r="A18005" s="7" t="s">
        <v>32</v>
      </c>
      <c r="B18005" s="7" t="s">
        <v>1026</v>
      </c>
      <c r="C18005" s="7" t="s">
        <v>1026</v>
      </c>
      <c r="D18005" s="7" t="n">
        <v>0</v>
      </c>
      <c r="E18005" s="7" t="n">
        <v>0</v>
      </c>
      <c r="F18005" s="7" t="n">
        <v>-1</v>
      </c>
      <c r="G18005" s="7" t="n">
        <v>-801.6</v>
      </c>
    </row>
    <row r="18006" customFormat="false" ht="15" hidden="false" customHeight="false" outlineLevel="0" collapsed="false">
      <c r="A18006" s="7" t="s">
        <v>32</v>
      </c>
      <c r="B18006" s="7" t="s">
        <v>1026</v>
      </c>
      <c r="C18006" s="7" t="s">
        <v>1026</v>
      </c>
      <c r="D18006" s="7" t="n">
        <v>0</v>
      </c>
      <c r="E18006" s="7" t="n">
        <v>0</v>
      </c>
      <c r="F18006" s="7" t="n">
        <v>-1</v>
      </c>
      <c r="G18006" s="7" t="n">
        <v>-374.4</v>
      </c>
    </row>
    <row r="18007" customFormat="false" ht="15" hidden="false" customHeight="false" outlineLevel="0" collapsed="false">
      <c r="A18007" s="7" t="s">
        <v>32</v>
      </c>
      <c r="B18007" s="7" t="s">
        <v>1014</v>
      </c>
      <c r="C18007" s="7" t="s">
        <v>1436</v>
      </c>
      <c r="D18007" s="7" t="n">
        <v>1700</v>
      </c>
      <c r="E18007" s="7" t="n">
        <v>53890</v>
      </c>
      <c r="F18007" s="7" t="n">
        <v>1250</v>
      </c>
      <c r="G18007" s="7" t="n">
        <v>39625</v>
      </c>
    </row>
    <row r="18008" customFormat="false" ht="15" hidden="false" customHeight="false" outlineLevel="0" collapsed="false">
      <c r="A18008" s="7" t="s">
        <v>32</v>
      </c>
      <c r="B18008" s="7" t="s">
        <v>1017</v>
      </c>
      <c r="C18008" s="7" t="s">
        <v>1573</v>
      </c>
      <c r="D18008" s="7" t="n">
        <v>4920</v>
      </c>
      <c r="E18008" s="7" t="n">
        <v>66912</v>
      </c>
      <c r="F18008" s="7" t="n">
        <v>4080</v>
      </c>
      <c r="G18008" s="7" t="n">
        <v>55488</v>
      </c>
    </row>
    <row r="18009" customFormat="false" ht="15" hidden="false" customHeight="false" outlineLevel="0" collapsed="false">
      <c r="A18009" s="7" t="s">
        <v>32</v>
      </c>
      <c r="B18009" s="7" t="s">
        <v>998</v>
      </c>
      <c r="C18009" s="7" t="s">
        <v>1573</v>
      </c>
      <c r="D18009" s="7" t="n">
        <v>12840</v>
      </c>
      <c r="E18009" s="7" t="n">
        <v>214428</v>
      </c>
      <c r="F18009" s="7" t="n">
        <v>0</v>
      </c>
      <c r="G18009" s="7" t="n">
        <v>0</v>
      </c>
    </row>
    <row r="18010" customFormat="false" ht="15" hidden="false" customHeight="false" outlineLevel="0" collapsed="false">
      <c r="A18010" s="7" t="s">
        <v>32</v>
      </c>
      <c r="B18010" s="7" t="s">
        <v>998</v>
      </c>
      <c r="C18010" s="7" t="s">
        <v>1573</v>
      </c>
      <c r="D18010" s="7" t="n">
        <v>8640</v>
      </c>
      <c r="E18010" s="7" t="n">
        <v>129859.2</v>
      </c>
      <c r="F18010" s="7" t="n">
        <v>15110</v>
      </c>
      <c r="G18010" s="7" t="n">
        <v>227103.3</v>
      </c>
    </row>
    <row r="18011" customFormat="false" ht="15" hidden="false" customHeight="false" outlineLevel="0" collapsed="false">
      <c r="A18011" s="7" t="s">
        <v>32</v>
      </c>
      <c r="B18011" s="7" t="s">
        <v>1008</v>
      </c>
      <c r="C18011" s="7" t="s">
        <v>1574</v>
      </c>
      <c r="D18011" s="7" t="n">
        <v>2560</v>
      </c>
      <c r="E18011" s="7" t="n">
        <v>64000</v>
      </c>
      <c r="F18011" s="7" t="n">
        <v>0</v>
      </c>
      <c r="G18011" s="7" t="n">
        <v>0</v>
      </c>
    </row>
    <row r="18012" customFormat="false" ht="15" hidden="false" customHeight="false" outlineLevel="0" collapsed="false">
      <c r="A18012" s="7" t="s">
        <v>32</v>
      </c>
      <c r="B18012" s="7" t="s">
        <v>1008</v>
      </c>
      <c r="C18012" s="7" t="s">
        <v>1574</v>
      </c>
      <c r="D18012" s="7" t="n">
        <v>1597</v>
      </c>
      <c r="E18012" s="7" t="n">
        <v>35932.5</v>
      </c>
      <c r="F18012" s="7" t="n">
        <v>3359</v>
      </c>
      <c r="G18012" s="7" t="n">
        <v>75577.5</v>
      </c>
    </row>
    <row r="18013" customFormat="false" ht="15" hidden="false" customHeight="false" outlineLevel="0" collapsed="false">
      <c r="A18013" s="7" t="s">
        <v>32</v>
      </c>
      <c r="B18013" s="7" t="s">
        <v>1001</v>
      </c>
      <c r="C18013" s="7" t="s">
        <v>1574</v>
      </c>
      <c r="D18013" s="7" t="n">
        <v>1920</v>
      </c>
      <c r="E18013" s="7" t="n">
        <v>43200</v>
      </c>
      <c r="F18013" s="7" t="n">
        <v>3920</v>
      </c>
      <c r="G18013" s="7" t="n">
        <v>88200</v>
      </c>
    </row>
    <row r="18014" customFormat="false" ht="15" hidden="false" customHeight="false" outlineLevel="0" collapsed="false">
      <c r="A18014" s="7" t="s">
        <v>32</v>
      </c>
      <c r="B18014" s="7" t="s">
        <v>1001</v>
      </c>
      <c r="C18014" s="7" t="s">
        <v>1574</v>
      </c>
      <c r="D18014" s="7" t="n">
        <v>3680</v>
      </c>
      <c r="E18014" s="7" t="n">
        <v>92000</v>
      </c>
      <c r="F18014" s="7" t="n">
        <v>0</v>
      </c>
      <c r="G18014" s="7" t="n">
        <v>0</v>
      </c>
    </row>
    <row r="18015" customFormat="false" ht="15" hidden="false" customHeight="false" outlineLevel="0" collapsed="false">
      <c r="A18015" s="7" t="s">
        <v>32</v>
      </c>
      <c r="B18015" s="7" t="s">
        <v>907</v>
      </c>
      <c r="C18015" s="7" t="s">
        <v>1574</v>
      </c>
      <c r="D18015" s="7" t="n">
        <v>-1</v>
      </c>
      <c r="E18015" s="7" t="n">
        <v>-62.43</v>
      </c>
      <c r="F18015" s="7" t="n">
        <v>0</v>
      </c>
      <c r="G18015" s="7" t="n">
        <v>0</v>
      </c>
    </row>
    <row r="18016" customFormat="false" ht="15" hidden="false" customHeight="false" outlineLevel="0" collapsed="false">
      <c r="A18016" s="7" t="s">
        <v>32</v>
      </c>
      <c r="B18016" s="7" t="s">
        <v>1006</v>
      </c>
      <c r="C18016" s="7" t="s">
        <v>1574</v>
      </c>
      <c r="D18016" s="7" t="n">
        <v>3840</v>
      </c>
      <c r="E18016" s="7" t="n">
        <v>76800</v>
      </c>
      <c r="F18016" s="7" t="n">
        <v>0</v>
      </c>
      <c r="G18016" s="7" t="n">
        <v>0</v>
      </c>
    </row>
    <row r="18017" customFormat="false" ht="15" hidden="false" customHeight="false" outlineLevel="0" collapsed="false">
      <c r="A18017" s="7" t="s">
        <v>32</v>
      </c>
      <c r="B18017" s="7" t="s">
        <v>1006</v>
      </c>
      <c r="C18017" s="7" t="s">
        <v>1574</v>
      </c>
      <c r="D18017" s="7" t="n">
        <v>2400</v>
      </c>
      <c r="E18017" s="7" t="n">
        <v>42720</v>
      </c>
      <c r="F18017" s="7" t="n">
        <v>4956</v>
      </c>
      <c r="G18017" s="7" t="n">
        <v>88216.8</v>
      </c>
    </row>
    <row r="18018" customFormat="false" ht="15" hidden="false" customHeight="false" outlineLevel="0" collapsed="false">
      <c r="A18018" s="7" t="s">
        <v>32</v>
      </c>
      <c r="B18018" s="7" t="s">
        <v>1005</v>
      </c>
      <c r="C18018" s="7" t="s">
        <v>1439</v>
      </c>
      <c r="D18018" s="7" t="n">
        <v>3840</v>
      </c>
      <c r="E18018" s="7" t="n">
        <v>75648</v>
      </c>
      <c r="F18018" s="7" t="n">
        <v>0</v>
      </c>
      <c r="G18018" s="7" t="n">
        <v>0</v>
      </c>
    </row>
    <row r="18019" customFormat="false" ht="15" hidden="false" customHeight="false" outlineLevel="0" collapsed="false">
      <c r="A18019" s="7" t="s">
        <v>32</v>
      </c>
      <c r="B18019" s="7" t="s">
        <v>1005</v>
      </c>
      <c r="C18019" s="7" t="s">
        <v>1439</v>
      </c>
      <c r="D18019" s="7" t="n">
        <v>3960</v>
      </c>
      <c r="E18019" s="7" t="n">
        <v>69418.8</v>
      </c>
      <c r="F18019" s="7" t="n">
        <v>6120</v>
      </c>
      <c r="G18019" s="7" t="n">
        <v>107283.6</v>
      </c>
    </row>
    <row r="18020" customFormat="false" ht="15" hidden="false" customHeight="false" outlineLevel="0" collapsed="false">
      <c r="A18020" s="7" t="s">
        <v>32</v>
      </c>
      <c r="B18020" s="7" t="s">
        <v>924</v>
      </c>
      <c r="C18020" s="7" t="s">
        <v>1575</v>
      </c>
      <c r="D18020" s="7" t="n">
        <v>5739</v>
      </c>
      <c r="E18020" s="7" t="n">
        <v>237594.6</v>
      </c>
      <c r="F18020" s="7" t="n">
        <v>9589</v>
      </c>
      <c r="G18020" s="7" t="n">
        <v>396984.6</v>
      </c>
    </row>
    <row r="18021" customFormat="false" ht="15" hidden="false" customHeight="false" outlineLevel="0" collapsed="false">
      <c r="A18021" s="7" t="s">
        <v>32</v>
      </c>
      <c r="B18021" s="7" t="s">
        <v>924</v>
      </c>
      <c r="C18021" s="7" t="s">
        <v>1575</v>
      </c>
      <c r="D18021" s="7" t="n">
        <v>7560</v>
      </c>
      <c r="E18021" s="7" t="n">
        <v>340200</v>
      </c>
      <c r="F18021" s="7" t="n">
        <v>0</v>
      </c>
      <c r="G18021" s="7" t="n">
        <v>0</v>
      </c>
    </row>
    <row r="18022" customFormat="false" ht="15" hidden="false" customHeight="false" outlineLevel="0" collapsed="false">
      <c r="A18022" s="7" t="s">
        <v>32</v>
      </c>
      <c r="B18022" s="7" t="s">
        <v>1010</v>
      </c>
      <c r="C18022" s="7" t="s">
        <v>1429</v>
      </c>
      <c r="D18022" s="7" t="n">
        <v>4080</v>
      </c>
      <c r="E18022" s="7" t="n">
        <v>77112</v>
      </c>
      <c r="F18022" s="7" t="n">
        <v>3000</v>
      </c>
      <c r="G18022" s="7" t="n">
        <v>56700</v>
      </c>
    </row>
    <row r="18023" customFormat="false" ht="15" hidden="false" customHeight="false" outlineLevel="0" collapsed="false">
      <c r="A18023" s="7" t="s">
        <v>32</v>
      </c>
      <c r="B18023" s="7" t="s">
        <v>1002</v>
      </c>
      <c r="C18023" s="7" t="s">
        <v>1432</v>
      </c>
      <c r="D18023" s="7" t="n">
        <v>2160</v>
      </c>
      <c r="E18023" s="7" t="n">
        <v>45943.2</v>
      </c>
      <c r="F18023" s="7" t="n">
        <v>3360</v>
      </c>
      <c r="G18023" s="7" t="n">
        <v>71467.2</v>
      </c>
    </row>
    <row r="18024" customFormat="false" ht="15" hidden="false" customHeight="false" outlineLevel="0" collapsed="false">
      <c r="A18024" s="7" t="s">
        <v>32</v>
      </c>
      <c r="B18024" s="7" t="s">
        <v>1002</v>
      </c>
      <c r="C18024" s="7" t="s">
        <v>1432</v>
      </c>
      <c r="D18024" s="7" t="n">
        <v>2880</v>
      </c>
      <c r="E18024" s="7" t="n">
        <v>68832</v>
      </c>
      <c r="F18024" s="7" t="n">
        <v>0</v>
      </c>
      <c r="G18024" s="7" t="n">
        <v>0</v>
      </c>
    </row>
    <row r="18025" customFormat="false" ht="15" hidden="false" customHeight="false" outlineLevel="0" collapsed="false">
      <c r="A18025" s="7" t="s">
        <v>34</v>
      </c>
      <c r="B18025" s="7" t="s">
        <v>982</v>
      </c>
      <c r="C18025" s="7" t="s">
        <v>1264</v>
      </c>
      <c r="D18025" s="7" t="n">
        <v>0</v>
      </c>
      <c r="E18025" s="7" t="n">
        <v>0</v>
      </c>
      <c r="F18025" s="7" t="n">
        <v>0</v>
      </c>
      <c r="G18025" s="7" t="n">
        <v>0</v>
      </c>
    </row>
    <row r="18026" customFormat="false" ht="15" hidden="false" customHeight="false" outlineLevel="0" collapsed="false">
      <c r="A18026" s="7" t="s">
        <v>34</v>
      </c>
      <c r="B18026" s="7" t="s">
        <v>774</v>
      </c>
      <c r="C18026" s="7" t="s">
        <v>1553</v>
      </c>
      <c r="D18026" s="7" t="n">
        <v>1</v>
      </c>
      <c r="E18026" s="7" t="n">
        <v>444.83</v>
      </c>
      <c r="F18026" s="7" t="n">
        <v>0</v>
      </c>
      <c r="G18026" s="7" t="n">
        <v>0</v>
      </c>
    </row>
    <row r="18027" customFormat="false" ht="15" hidden="false" customHeight="false" outlineLevel="0" collapsed="false">
      <c r="A18027" s="7" t="s">
        <v>34</v>
      </c>
      <c r="B18027" s="7" t="s">
        <v>1064</v>
      </c>
      <c r="C18027" s="7" t="s">
        <v>1553</v>
      </c>
      <c r="D18027" s="7" t="n">
        <v>1</v>
      </c>
      <c r="E18027" s="7" t="n">
        <v>444.83</v>
      </c>
      <c r="F18027" s="7" t="n">
        <v>0</v>
      </c>
      <c r="G18027" s="7" t="n">
        <v>0</v>
      </c>
    </row>
    <row r="18028" customFormat="false" ht="15" hidden="false" customHeight="false" outlineLevel="0" collapsed="false">
      <c r="A18028" s="7" t="s">
        <v>34</v>
      </c>
      <c r="B18028" s="7" t="s">
        <v>1063</v>
      </c>
      <c r="C18028" s="7" t="s">
        <v>1553</v>
      </c>
      <c r="D18028" s="7" t="n">
        <v>1</v>
      </c>
      <c r="E18028" s="7" t="n">
        <v>444.83</v>
      </c>
      <c r="F18028" s="7" t="n">
        <v>0</v>
      </c>
      <c r="G18028" s="7" t="n">
        <v>0</v>
      </c>
    </row>
    <row r="18029" customFormat="false" ht="15" hidden="false" customHeight="false" outlineLevel="0" collapsed="false">
      <c r="A18029" s="7" t="s">
        <v>34</v>
      </c>
      <c r="B18029" s="7" t="s">
        <v>1039</v>
      </c>
      <c r="C18029" s="7" t="s">
        <v>1553</v>
      </c>
      <c r="D18029" s="7" t="n">
        <v>4</v>
      </c>
      <c r="E18029" s="7" t="n">
        <v>1645.88</v>
      </c>
      <c r="F18029" s="7" t="n">
        <v>0</v>
      </c>
      <c r="G18029" s="7" t="n">
        <v>0</v>
      </c>
    </row>
    <row r="18030" customFormat="false" ht="15" hidden="false" customHeight="false" outlineLevel="0" collapsed="false">
      <c r="A18030" s="7" t="s">
        <v>34</v>
      </c>
      <c r="B18030" s="7" t="s">
        <v>1039</v>
      </c>
      <c r="C18030" s="7" t="s">
        <v>1553</v>
      </c>
      <c r="D18030" s="7" t="n">
        <v>1</v>
      </c>
      <c r="E18030" s="7" t="n">
        <v>0.01</v>
      </c>
      <c r="F18030" s="7" t="n">
        <v>0</v>
      </c>
      <c r="G18030" s="7" t="n">
        <v>0</v>
      </c>
    </row>
    <row r="18031" customFormat="false" ht="15" hidden="false" customHeight="false" outlineLevel="0" collapsed="false">
      <c r="A18031" s="7" t="s">
        <v>34</v>
      </c>
      <c r="B18031" s="7" t="s">
        <v>497</v>
      </c>
      <c r="C18031" s="7" t="s">
        <v>1266</v>
      </c>
      <c r="D18031" s="7" t="n">
        <v>2</v>
      </c>
      <c r="E18031" s="7" t="n">
        <v>479.5</v>
      </c>
      <c r="F18031" s="7" t="n">
        <v>0</v>
      </c>
      <c r="G18031" s="7" t="n">
        <v>0</v>
      </c>
    </row>
    <row r="18032" customFormat="false" ht="15" hidden="false" customHeight="false" outlineLevel="0" collapsed="false">
      <c r="A18032" s="7" t="s">
        <v>34</v>
      </c>
      <c r="B18032" s="7" t="s">
        <v>497</v>
      </c>
      <c r="C18032" s="7" t="s">
        <v>1266</v>
      </c>
      <c r="D18032" s="7" t="n">
        <v>0</v>
      </c>
      <c r="E18032" s="7" t="n">
        <v>0</v>
      </c>
      <c r="F18032" s="7" t="n">
        <v>1</v>
      </c>
      <c r="G18032" s="7" t="n">
        <v>254.15</v>
      </c>
    </row>
    <row r="18033" customFormat="false" ht="15" hidden="false" customHeight="false" outlineLevel="0" collapsed="false">
      <c r="A18033" s="7" t="s">
        <v>34</v>
      </c>
      <c r="B18033" s="7" t="s">
        <v>497</v>
      </c>
      <c r="C18033" s="7" t="s">
        <v>1266</v>
      </c>
      <c r="D18033" s="7" t="n">
        <v>6</v>
      </c>
      <c r="E18033" s="7" t="n">
        <v>1410.54</v>
      </c>
      <c r="F18033" s="7" t="n">
        <v>2</v>
      </c>
      <c r="G18033" s="7" t="n">
        <v>508.3</v>
      </c>
    </row>
    <row r="18034" customFormat="false" ht="15" hidden="false" customHeight="false" outlineLevel="0" collapsed="false">
      <c r="A18034" s="7" t="s">
        <v>34</v>
      </c>
      <c r="B18034" s="7" t="s">
        <v>699</v>
      </c>
      <c r="C18034" s="7" t="s">
        <v>1266</v>
      </c>
      <c r="D18034" s="7" t="n">
        <v>0</v>
      </c>
      <c r="E18034" s="7" t="n">
        <v>0</v>
      </c>
      <c r="F18034" s="7" t="n">
        <v>1</v>
      </c>
      <c r="G18034" s="7" t="n">
        <v>254.15</v>
      </c>
    </row>
    <row r="18035" customFormat="false" ht="15" hidden="false" customHeight="false" outlineLevel="0" collapsed="false">
      <c r="A18035" s="7" t="s">
        <v>34</v>
      </c>
      <c r="B18035" s="7" t="s">
        <v>699</v>
      </c>
      <c r="C18035" s="7" t="s">
        <v>1266</v>
      </c>
      <c r="D18035" s="7" t="n">
        <v>0</v>
      </c>
      <c r="E18035" s="7" t="n">
        <v>0</v>
      </c>
      <c r="F18035" s="7" t="n">
        <v>2</v>
      </c>
      <c r="G18035" s="7" t="n">
        <v>508.3</v>
      </c>
    </row>
    <row r="18036" customFormat="false" ht="15" hidden="false" customHeight="false" outlineLevel="0" collapsed="false">
      <c r="A18036" s="7" t="s">
        <v>34</v>
      </c>
      <c r="B18036" s="7" t="s">
        <v>699</v>
      </c>
      <c r="C18036" s="7" t="s">
        <v>1266</v>
      </c>
      <c r="D18036" s="7" t="n">
        <v>0</v>
      </c>
      <c r="E18036" s="7" t="n">
        <v>0</v>
      </c>
      <c r="F18036" s="7" t="n">
        <v>1</v>
      </c>
      <c r="G18036" s="7" t="n">
        <v>216.03</v>
      </c>
    </row>
    <row r="18037" customFormat="false" ht="15" hidden="false" customHeight="false" outlineLevel="0" collapsed="false">
      <c r="A18037" s="7" t="s">
        <v>34</v>
      </c>
      <c r="B18037" s="7" t="s">
        <v>699</v>
      </c>
      <c r="C18037" s="7" t="s">
        <v>1266</v>
      </c>
      <c r="D18037" s="7" t="n">
        <v>6</v>
      </c>
      <c r="E18037" s="7" t="n">
        <v>1410.54</v>
      </c>
      <c r="F18037" s="7" t="n">
        <v>0</v>
      </c>
      <c r="G18037" s="7" t="n">
        <v>0</v>
      </c>
    </row>
    <row r="18038" customFormat="false" ht="15" hidden="false" customHeight="false" outlineLevel="0" collapsed="false">
      <c r="A18038" s="7" t="s">
        <v>34</v>
      </c>
      <c r="B18038" s="7" t="s">
        <v>699</v>
      </c>
      <c r="C18038" s="7" t="s">
        <v>1266</v>
      </c>
      <c r="D18038" s="7" t="n">
        <v>0</v>
      </c>
      <c r="E18038" s="7" t="n">
        <v>0</v>
      </c>
      <c r="F18038" s="7" t="n">
        <v>1</v>
      </c>
      <c r="G18038" s="7" t="n">
        <v>254.15</v>
      </c>
    </row>
    <row r="18039" customFormat="false" ht="15" hidden="false" customHeight="false" outlineLevel="0" collapsed="false">
      <c r="A18039" s="7" t="s">
        <v>34</v>
      </c>
      <c r="B18039" s="7" t="s">
        <v>808</v>
      </c>
      <c r="C18039" s="7" t="s">
        <v>1266</v>
      </c>
      <c r="D18039" s="7" t="n">
        <v>2</v>
      </c>
      <c r="E18039" s="7" t="n">
        <v>482.88</v>
      </c>
      <c r="F18039" s="7" t="n">
        <v>0</v>
      </c>
      <c r="G18039" s="7" t="n">
        <v>0</v>
      </c>
    </row>
    <row r="18040" customFormat="false" ht="15" hidden="false" customHeight="false" outlineLevel="0" collapsed="false">
      <c r="A18040" s="7" t="s">
        <v>34</v>
      </c>
      <c r="B18040" s="7" t="s">
        <v>808</v>
      </c>
      <c r="C18040" s="7" t="s">
        <v>1266</v>
      </c>
      <c r="D18040" s="7" t="n">
        <v>0</v>
      </c>
      <c r="E18040" s="7" t="n">
        <v>0</v>
      </c>
      <c r="F18040" s="7" t="n">
        <v>1</v>
      </c>
      <c r="G18040" s="7" t="n">
        <v>406.69</v>
      </c>
    </row>
    <row r="18041" customFormat="false" ht="15" hidden="false" customHeight="false" outlineLevel="0" collapsed="false">
      <c r="A18041" s="7" t="s">
        <v>34</v>
      </c>
      <c r="B18041" s="7" t="s">
        <v>808</v>
      </c>
      <c r="C18041" s="7" t="s">
        <v>1266</v>
      </c>
      <c r="D18041" s="7" t="n">
        <v>1</v>
      </c>
      <c r="E18041" s="7" t="n">
        <v>239.75</v>
      </c>
      <c r="F18041" s="7" t="n">
        <v>0</v>
      </c>
      <c r="G18041" s="7" t="n">
        <v>0</v>
      </c>
    </row>
    <row r="18042" customFormat="false" ht="15" hidden="false" customHeight="false" outlineLevel="0" collapsed="false">
      <c r="A18042" s="7" t="s">
        <v>34</v>
      </c>
      <c r="B18042" s="7" t="s">
        <v>498</v>
      </c>
      <c r="C18042" s="7" t="s">
        <v>1266</v>
      </c>
      <c r="D18042" s="7" t="n">
        <v>4</v>
      </c>
      <c r="E18042" s="7" t="n">
        <v>1016.6</v>
      </c>
      <c r="F18042" s="7" t="n">
        <v>4</v>
      </c>
      <c r="G18042" s="7" t="n">
        <v>1016.6</v>
      </c>
    </row>
    <row r="18043" customFormat="false" ht="15" hidden="false" customHeight="false" outlineLevel="0" collapsed="false">
      <c r="A18043" s="7" t="s">
        <v>34</v>
      </c>
      <c r="B18043" s="7" t="s">
        <v>498</v>
      </c>
      <c r="C18043" s="7" t="s">
        <v>1266</v>
      </c>
      <c r="D18043" s="7" t="n">
        <v>0</v>
      </c>
      <c r="E18043" s="7" t="n">
        <v>0</v>
      </c>
      <c r="F18043" s="7" t="n">
        <v>1</v>
      </c>
      <c r="G18043" s="7" t="n">
        <v>228.74</v>
      </c>
    </row>
    <row r="18044" customFormat="false" ht="15" hidden="false" customHeight="false" outlineLevel="0" collapsed="false">
      <c r="A18044" s="7" t="s">
        <v>34</v>
      </c>
      <c r="B18044" s="7" t="s">
        <v>498</v>
      </c>
      <c r="C18044" s="7" t="s">
        <v>1266</v>
      </c>
      <c r="D18044" s="7" t="n">
        <v>1</v>
      </c>
      <c r="E18044" s="7" t="n">
        <v>239.75</v>
      </c>
      <c r="F18044" s="7" t="n">
        <v>0</v>
      </c>
      <c r="G18044" s="7" t="n">
        <v>0</v>
      </c>
    </row>
    <row r="18045" customFormat="false" ht="15" hidden="false" customHeight="false" outlineLevel="0" collapsed="false">
      <c r="A18045" s="7" t="s">
        <v>34</v>
      </c>
      <c r="B18045" s="7" t="s">
        <v>498</v>
      </c>
      <c r="C18045" s="7" t="s">
        <v>1266</v>
      </c>
      <c r="D18045" s="7" t="n">
        <v>0</v>
      </c>
      <c r="E18045" s="7" t="n">
        <v>0</v>
      </c>
      <c r="F18045" s="7" t="n">
        <v>1</v>
      </c>
      <c r="G18045" s="7" t="n">
        <v>228.73</v>
      </c>
    </row>
    <row r="18046" customFormat="false" ht="15" hidden="false" customHeight="false" outlineLevel="0" collapsed="false">
      <c r="A18046" s="7" t="s">
        <v>34</v>
      </c>
      <c r="B18046" s="7" t="s">
        <v>1082</v>
      </c>
      <c r="C18046" s="7" t="s">
        <v>1266</v>
      </c>
      <c r="D18046" s="7" t="n">
        <v>2</v>
      </c>
      <c r="E18046" s="7" t="n">
        <v>508.3</v>
      </c>
      <c r="F18046" s="7" t="n">
        <v>1</v>
      </c>
      <c r="G18046" s="7" t="n">
        <v>254.15</v>
      </c>
    </row>
    <row r="18047" customFormat="false" ht="15" hidden="false" customHeight="false" outlineLevel="0" collapsed="false">
      <c r="A18047" s="7" t="s">
        <v>34</v>
      </c>
      <c r="B18047" s="7" t="s">
        <v>807</v>
      </c>
      <c r="C18047" s="7" t="s">
        <v>1266</v>
      </c>
      <c r="D18047" s="7" t="n">
        <v>0</v>
      </c>
      <c r="E18047" s="7" t="n">
        <v>0</v>
      </c>
      <c r="F18047" s="7" t="n">
        <v>1</v>
      </c>
      <c r="G18047" s="7" t="n">
        <v>254.15</v>
      </c>
    </row>
    <row r="18048" customFormat="false" ht="15" hidden="false" customHeight="false" outlineLevel="0" collapsed="false">
      <c r="A18048" s="7" t="s">
        <v>34</v>
      </c>
      <c r="B18048" s="7" t="s">
        <v>807</v>
      </c>
      <c r="C18048" s="7" t="s">
        <v>1266</v>
      </c>
      <c r="D18048" s="7" t="n">
        <v>5</v>
      </c>
      <c r="E18048" s="7" t="n">
        <v>1232.63</v>
      </c>
      <c r="F18048" s="7" t="n">
        <v>1</v>
      </c>
      <c r="G18048" s="7" t="n">
        <v>254.15</v>
      </c>
    </row>
    <row r="18049" customFormat="false" ht="15" hidden="false" customHeight="false" outlineLevel="0" collapsed="false">
      <c r="A18049" s="7" t="s">
        <v>34</v>
      </c>
      <c r="B18049" s="7" t="s">
        <v>807</v>
      </c>
      <c r="C18049" s="7" t="s">
        <v>1266</v>
      </c>
      <c r="D18049" s="7" t="n">
        <v>0</v>
      </c>
      <c r="E18049" s="7" t="n">
        <v>0</v>
      </c>
      <c r="F18049" s="7" t="n">
        <v>1</v>
      </c>
      <c r="G18049" s="7" t="n">
        <v>216.03</v>
      </c>
    </row>
    <row r="18050" customFormat="false" ht="15" hidden="false" customHeight="false" outlineLevel="0" collapsed="false">
      <c r="A18050" s="7" t="s">
        <v>34</v>
      </c>
      <c r="B18050" s="7" t="s">
        <v>807</v>
      </c>
      <c r="C18050" s="7" t="s">
        <v>1266</v>
      </c>
      <c r="D18050" s="7" t="n">
        <v>0</v>
      </c>
      <c r="E18050" s="7" t="n">
        <v>0</v>
      </c>
      <c r="F18050" s="7" t="n">
        <v>1</v>
      </c>
      <c r="G18050" s="7" t="n">
        <v>228.73</v>
      </c>
    </row>
    <row r="18051" customFormat="false" ht="15" hidden="false" customHeight="false" outlineLevel="0" collapsed="false">
      <c r="A18051" s="7" t="s">
        <v>34</v>
      </c>
      <c r="B18051" s="7" t="s">
        <v>807</v>
      </c>
      <c r="C18051" s="7" t="s">
        <v>1266</v>
      </c>
      <c r="D18051" s="7" t="n">
        <v>1</v>
      </c>
      <c r="E18051" s="7" t="n">
        <v>203.79</v>
      </c>
      <c r="F18051" s="7" t="n">
        <v>0</v>
      </c>
      <c r="G18051" s="7" t="n">
        <v>0</v>
      </c>
    </row>
    <row r="18052" customFormat="false" ht="15" hidden="false" customHeight="false" outlineLevel="0" collapsed="false">
      <c r="A18052" s="7" t="s">
        <v>34</v>
      </c>
      <c r="B18052" s="7" t="s">
        <v>807</v>
      </c>
      <c r="C18052" s="7" t="s">
        <v>1266</v>
      </c>
      <c r="D18052" s="7" t="n">
        <v>0</v>
      </c>
      <c r="E18052" s="7" t="n">
        <v>0</v>
      </c>
      <c r="F18052" s="7" t="n">
        <v>1</v>
      </c>
      <c r="G18052" s="7" t="n">
        <v>254.16</v>
      </c>
    </row>
    <row r="18053" customFormat="false" ht="15" hidden="false" customHeight="false" outlineLevel="0" collapsed="false">
      <c r="A18053" s="7" t="s">
        <v>34</v>
      </c>
      <c r="B18053" s="7" t="s">
        <v>443</v>
      </c>
      <c r="C18053" s="7" t="s">
        <v>1268</v>
      </c>
      <c r="D18053" s="7" t="n">
        <v>0</v>
      </c>
      <c r="E18053" s="7" t="n">
        <v>0</v>
      </c>
      <c r="F18053" s="7" t="n">
        <v>1</v>
      </c>
      <c r="G18053" s="7" t="n">
        <v>169.4</v>
      </c>
    </row>
    <row r="18054" customFormat="false" ht="15" hidden="false" customHeight="false" outlineLevel="0" collapsed="false">
      <c r="A18054" s="7" t="s">
        <v>34</v>
      </c>
      <c r="B18054" s="7" t="s">
        <v>351</v>
      </c>
      <c r="C18054" s="7" t="s">
        <v>1268</v>
      </c>
      <c r="D18054" s="7" t="n">
        <v>0</v>
      </c>
      <c r="E18054" s="7" t="n">
        <v>0</v>
      </c>
      <c r="F18054" s="7" t="n">
        <v>1</v>
      </c>
      <c r="G18054" s="7" t="n">
        <v>169.41</v>
      </c>
    </row>
    <row r="18055" customFormat="false" ht="15" hidden="false" customHeight="false" outlineLevel="0" collapsed="false">
      <c r="A18055" s="7" t="s">
        <v>34</v>
      </c>
      <c r="B18055" s="7" t="s">
        <v>351</v>
      </c>
      <c r="C18055" s="7" t="s">
        <v>1268</v>
      </c>
      <c r="D18055" s="7" t="n">
        <v>0</v>
      </c>
      <c r="E18055" s="7" t="n">
        <v>0</v>
      </c>
      <c r="F18055" s="7" t="n">
        <v>1</v>
      </c>
      <c r="G18055" s="7" t="n">
        <v>169.4</v>
      </c>
    </row>
    <row r="18056" customFormat="false" ht="15" hidden="false" customHeight="false" outlineLevel="0" collapsed="false">
      <c r="A18056" s="7" t="s">
        <v>34</v>
      </c>
      <c r="B18056" s="7" t="s">
        <v>351</v>
      </c>
      <c r="C18056" s="7" t="s">
        <v>1268</v>
      </c>
      <c r="D18056" s="7" t="n">
        <v>0</v>
      </c>
      <c r="E18056" s="7" t="n">
        <v>0</v>
      </c>
      <c r="F18056" s="7" t="n">
        <v>1</v>
      </c>
      <c r="G18056" s="7" t="n">
        <v>169.4</v>
      </c>
    </row>
    <row r="18057" customFormat="false" ht="15" hidden="false" customHeight="false" outlineLevel="0" collapsed="false">
      <c r="A18057" s="7" t="s">
        <v>34</v>
      </c>
      <c r="B18057" s="7" t="s">
        <v>351</v>
      </c>
      <c r="C18057" s="7" t="s">
        <v>1268</v>
      </c>
      <c r="D18057" s="7" t="n">
        <v>5</v>
      </c>
      <c r="E18057" s="7" t="n">
        <v>1368.28</v>
      </c>
      <c r="F18057" s="7" t="n">
        <v>2</v>
      </c>
      <c r="G18057" s="7" t="n">
        <v>451.52</v>
      </c>
    </row>
    <row r="18058" customFormat="false" ht="15" hidden="false" customHeight="false" outlineLevel="0" collapsed="false">
      <c r="A18058" s="7" t="s">
        <v>34</v>
      </c>
      <c r="B18058" s="7" t="s">
        <v>351</v>
      </c>
      <c r="C18058" s="7" t="s">
        <v>1268</v>
      </c>
      <c r="D18058" s="7" t="n">
        <v>0</v>
      </c>
      <c r="E18058" s="7" t="n">
        <v>0</v>
      </c>
      <c r="F18058" s="7" t="n">
        <v>1</v>
      </c>
      <c r="G18058" s="7" t="n">
        <v>169.4</v>
      </c>
    </row>
    <row r="18059" customFormat="false" ht="15" hidden="false" customHeight="false" outlineLevel="0" collapsed="false">
      <c r="A18059" s="7" t="s">
        <v>34</v>
      </c>
      <c r="B18059" s="7" t="s">
        <v>351</v>
      </c>
      <c r="C18059" s="7" t="s">
        <v>1268</v>
      </c>
      <c r="D18059" s="7" t="n">
        <v>0</v>
      </c>
      <c r="E18059" s="7" t="n">
        <v>0</v>
      </c>
      <c r="F18059" s="7" t="n">
        <v>1</v>
      </c>
      <c r="G18059" s="7" t="n">
        <v>152.46</v>
      </c>
    </row>
    <row r="18060" customFormat="false" ht="15" hidden="false" customHeight="false" outlineLevel="0" collapsed="false">
      <c r="A18060" s="7" t="s">
        <v>34</v>
      </c>
      <c r="B18060" s="7" t="s">
        <v>351</v>
      </c>
      <c r="C18060" s="7" t="s">
        <v>1268</v>
      </c>
      <c r="D18060" s="7" t="n">
        <v>0</v>
      </c>
      <c r="E18060" s="7" t="n">
        <v>0</v>
      </c>
      <c r="F18060" s="7" t="n">
        <v>1</v>
      </c>
      <c r="G18060" s="7" t="n">
        <v>169.41</v>
      </c>
    </row>
    <row r="18061" customFormat="false" ht="15" hidden="false" customHeight="false" outlineLevel="0" collapsed="false">
      <c r="A18061" s="7" t="s">
        <v>34</v>
      </c>
      <c r="B18061" s="7" t="s">
        <v>459</v>
      </c>
      <c r="C18061" s="7" t="s">
        <v>1268</v>
      </c>
      <c r="D18061" s="7" t="n">
        <v>0</v>
      </c>
      <c r="E18061" s="7" t="n">
        <v>0</v>
      </c>
      <c r="F18061" s="7" t="n">
        <v>1</v>
      </c>
      <c r="G18061" s="7" t="n">
        <v>169.4</v>
      </c>
    </row>
    <row r="18062" customFormat="false" ht="15" hidden="false" customHeight="false" outlineLevel="0" collapsed="false">
      <c r="A18062" s="7" t="s">
        <v>34</v>
      </c>
      <c r="B18062" s="7" t="s">
        <v>459</v>
      </c>
      <c r="C18062" s="7" t="s">
        <v>1268</v>
      </c>
      <c r="D18062" s="7" t="n">
        <v>0</v>
      </c>
      <c r="E18062" s="7" t="n">
        <v>0</v>
      </c>
      <c r="F18062" s="7" t="n">
        <v>1</v>
      </c>
      <c r="G18062" s="7" t="n">
        <v>282.12</v>
      </c>
    </row>
    <row r="18063" customFormat="false" ht="15" hidden="false" customHeight="false" outlineLevel="0" collapsed="false">
      <c r="A18063" s="7" t="s">
        <v>34</v>
      </c>
      <c r="B18063" s="7" t="s">
        <v>459</v>
      </c>
      <c r="C18063" s="7" t="s">
        <v>1268</v>
      </c>
      <c r="D18063" s="7" t="n">
        <v>0</v>
      </c>
      <c r="E18063" s="7" t="n">
        <v>0</v>
      </c>
      <c r="F18063" s="7" t="n">
        <v>1</v>
      </c>
      <c r="G18063" s="7" t="n">
        <v>282.12</v>
      </c>
    </row>
    <row r="18064" customFormat="false" ht="15" hidden="false" customHeight="false" outlineLevel="0" collapsed="false">
      <c r="A18064" s="7" t="s">
        <v>34</v>
      </c>
      <c r="B18064" s="7" t="s">
        <v>459</v>
      </c>
      <c r="C18064" s="7" t="s">
        <v>1268</v>
      </c>
      <c r="D18064" s="7" t="n">
        <v>0</v>
      </c>
      <c r="E18064" s="7" t="n">
        <v>0</v>
      </c>
      <c r="F18064" s="7" t="n">
        <v>1</v>
      </c>
      <c r="G18064" s="7" t="n">
        <v>152.46</v>
      </c>
    </row>
    <row r="18065" customFormat="false" ht="15" hidden="false" customHeight="false" outlineLevel="0" collapsed="false">
      <c r="A18065" s="7" t="s">
        <v>34</v>
      </c>
      <c r="B18065" s="7" t="s">
        <v>194</v>
      </c>
      <c r="C18065" s="7" t="s">
        <v>1269</v>
      </c>
      <c r="D18065" s="7" t="n">
        <v>0</v>
      </c>
      <c r="E18065" s="7" t="n">
        <v>0</v>
      </c>
      <c r="F18065" s="7" t="n">
        <v>1</v>
      </c>
      <c r="G18065" s="7" t="n">
        <v>211.77</v>
      </c>
    </row>
    <row r="18066" customFormat="false" ht="15" hidden="false" customHeight="false" outlineLevel="0" collapsed="false">
      <c r="A18066" s="7" t="s">
        <v>34</v>
      </c>
      <c r="B18066" s="7" t="s">
        <v>194</v>
      </c>
      <c r="C18066" s="7" t="s">
        <v>1269</v>
      </c>
      <c r="D18066" s="7" t="n">
        <v>0</v>
      </c>
      <c r="E18066" s="7" t="n">
        <v>0</v>
      </c>
      <c r="F18066" s="7" t="n">
        <v>5</v>
      </c>
      <c r="G18066" s="7" t="n">
        <v>963.6</v>
      </c>
    </row>
    <row r="18067" customFormat="false" ht="15" hidden="false" customHeight="false" outlineLevel="0" collapsed="false">
      <c r="A18067" s="7" t="s">
        <v>34</v>
      </c>
      <c r="B18067" s="7" t="s">
        <v>194</v>
      </c>
      <c r="C18067" s="7" t="s">
        <v>1269</v>
      </c>
      <c r="D18067" s="7" t="n">
        <v>0</v>
      </c>
      <c r="E18067" s="7" t="n">
        <v>0</v>
      </c>
      <c r="F18067" s="7" t="n">
        <v>1</v>
      </c>
      <c r="G18067" s="7" t="n">
        <v>211.78</v>
      </c>
    </row>
    <row r="18068" customFormat="false" ht="15" hidden="false" customHeight="false" outlineLevel="0" collapsed="false">
      <c r="A18068" s="7" t="s">
        <v>34</v>
      </c>
      <c r="B18068" s="7" t="s">
        <v>194</v>
      </c>
      <c r="C18068" s="7" t="s">
        <v>1269</v>
      </c>
      <c r="D18068" s="7" t="n">
        <v>0</v>
      </c>
      <c r="E18068" s="7" t="n">
        <v>0</v>
      </c>
      <c r="F18068" s="7" t="n">
        <v>1</v>
      </c>
      <c r="G18068" s="7" t="n">
        <v>211.78</v>
      </c>
    </row>
    <row r="18069" customFormat="false" ht="15" hidden="false" customHeight="false" outlineLevel="0" collapsed="false">
      <c r="A18069" s="7" t="s">
        <v>34</v>
      </c>
      <c r="B18069" s="7" t="s">
        <v>194</v>
      </c>
      <c r="C18069" s="7" t="s">
        <v>1269</v>
      </c>
      <c r="D18069" s="7" t="n">
        <v>0</v>
      </c>
      <c r="E18069" s="7" t="n">
        <v>0</v>
      </c>
      <c r="F18069" s="7" t="n">
        <v>1</v>
      </c>
      <c r="G18069" s="7" t="n">
        <v>211.78</v>
      </c>
    </row>
    <row r="18070" customFormat="false" ht="15" hidden="false" customHeight="false" outlineLevel="0" collapsed="false">
      <c r="A18070" s="7" t="s">
        <v>34</v>
      </c>
      <c r="B18070" s="7" t="s">
        <v>194</v>
      </c>
      <c r="C18070" s="7" t="s">
        <v>1269</v>
      </c>
      <c r="D18070" s="7" t="n">
        <v>0</v>
      </c>
      <c r="E18070" s="7" t="n">
        <v>0</v>
      </c>
      <c r="F18070" s="7" t="n">
        <v>1</v>
      </c>
      <c r="G18070" s="7" t="n">
        <v>190.6</v>
      </c>
    </row>
    <row r="18071" customFormat="false" ht="15" hidden="false" customHeight="false" outlineLevel="0" collapsed="false">
      <c r="A18071" s="7" t="s">
        <v>34</v>
      </c>
      <c r="B18071" s="7" t="s">
        <v>194</v>
      </c>
      <c r="C18071" s="7" t="s">
        <v>1269</v>
      </c>
      <c r="D18071" s="7" t="n">
        <v>0</v>
      </c>
      <c r="E18071" s="7" t="n">
        <v>0</v>
      </c>
      <c r="F18071" s="7" t="n">
        <v>2</v>
      </c>
      <c r="G18071" s="7" t="n">
        <v>320.25</v>
      </c>
    </row>
    <row r="18072" customFormat="false" ht="15" hidden="false" customHeight="false" outlineLevel="0" collapsed="false">
      <c r="A18072" s="7" t="s">
        <v>34</v>
      </c>
      <c r="B18072" s="7" t="s">
        <v>194</v>
      </c>
      <c r="C18072" s="7" t="s">
        <v>1269</v>
      </c>
      <c r="D18072" s="7" t="n">
        <v>0</v>
      </c>
      <c r="E18072" s="7" t="n">
        <v>0</v>
      </c>
      <c r="F18072" s="7" t="n">
        <v>1</v>
      </c>
      <c r="G18072" s="7" t="n">
        <v>211.79</v>
      </c>
    </row>
    <row r="18073" customFormat="false" ht="15" hidden="false" customHeight="false" outlineLevel="0" collapsed="false">
      <c r="A18073" s="7" t="s">
        <v>34</v>
      </c>
      <c r="B18073" s="7" t="s">
        <v>194</v>
      </c>
      <c r="C18073" s="7" t="s">
        <v>1269</v>
      </c>
      <c r="D18073" s="7" t="n">
        <v>0</v>
      </c>
      <c r="E18073" s="7" t="n">
        <v>0</v>
      </c>
      <c r="F18073" s="7" t="n">
        <v>4</v>
      </c>
      <c r="G18073" s="7" t="n">
        <v>804.76</v>
      </c>
    </row>
    <row r="18074" customFormat="false" ht="15" hidden="false" customHeight="false" outlineLevel="0" collapsed="false">
      <c r="A18074" s="7" t="s">
        <v>34</v>
      </c>
      <c r="B18074" s="7" t="s">
        <v>194</v>
      </c>
      <c r="C18074" s="7" t="s">
        <v>1269</v>
      </c>
      <c r="D18074" s="7" t="n">
        <v>0</v>
      </c>
      <c r="E18074" s="7" t="n">
        <v>0</v>
      </c>
      <c r="F18074" s="7" t="n">
        <v>1</v>
      </c>
      <c r="G18074" s="7" t="n">
        <v>211.78</v>
      </c>
    </row>
    <row r="18075" customFormat="false" ht="15" hidden="false" customHeight="false" outlineLevel="0" collapsed="false">
      <c r="A18075" s="7" t="s">
        <v>34</v>
      </c>
      <c r="B18075" s="7" t="s">
        <v>194</v>
      </c>
      <c r="C18075" s="7" t="s">
        <v>1269</v>
      </c>
      <c r="D18075" s="7" t="n">
        <v>0</v>
      </c>
      <c r="E18075" s="7" t="n">
        <v>0</v>
      </c>
      <c r="F18075" s="7" t="n">
        <v>1</v>
      </c>
      <c r="G18075" s="7" t="n">
        <v>211.78</v>
      </c>
    </row>
    <row r="18076" customFormat="false" ht="15" hidden="false" customHeight="false" outlineLevel="0" collapsed="false">
      <c r="A18076" s="7" t="s">
        <v>34</v>
      </c>
      <c r="B18076" s="7" t="s">
        <v>194</v>
      </c>
      <c r="C18076" s="7" t="s">
        <v>1269</v>
      </c>
      <c r="D18076" s="7" t="n">
        <v>0</v>
      </c>
      <c r="E18076" s="7" t="n">
        <v>0</v>
      </c>
      <c r="F18076" s="7" t="n">
        <v>1</v>
      </c>
      <c r="G18076" s="7" t="n">
        <v>211.78</v>
      </c>
    </row>
    <row r="18077" customFormat="false" ht="15" hidden="false" customHeight="false" outlineLevel="0" collapsed="false">
      <c r="A18077" s="7" t="s">
        <v>34</v>
      </c>
      <c r="B18077" s="7" t="s">
        <v>194</v>
      </c>
      <c r="C18077" s="7" t="s">
        <v>1269</v>
      </c>
      <c r="D18077" s="7" t="n">
        <v>0</v>
      </c>
      <c r="E18077" s="7" t="n">
        <v>0</v>
      </c>
      <c r="F18077" s="7" t="n">
        <v>1</v>
      </c>
      <c r="G18077" s="7" t="n">
        <v>211.78</v>
      </c>
    </row>
    <row r="18078" customFormat="false" ht="15" hidden="false" customHeight="false" outlineLevel="0" collapsed="false">
      <c r="A18078" s="7" t="s">
        <v>34</v>
      </c>
      <c r="B18078" s="7" t="s">
        <v>194</v>
      </c>
      <c r="C18078" s="7" t="s">
        <v>1269</v>
      </c>
      <c r="D18078" s="7" t="n">
        <v>0</v>
      </c>
      <c r="E18078" s="7" t="n">
        <v>0</v>
      </c>
      <c r="F18078" s="7" t="n">
        <v>2</v>
      </c>
      <c r="G18078" s="7" t="n">
        <v>423.56</v>
      </c>
    </row>
    <row r="18079" customFormat="false" ht="15" hidden="false" customHeight="false" outlineLevel="0" collapsed="false">
      <c r="A18079" s="7" t="s">
        <v>34</v>
      </c>
      <c r="B18079" s="7" t="s">
        <v>194</v>
      </c>
      <c r="C18079" s="7" t="s">
        <v>1269</v>
      </c>
      <c r="D18079" s="7" t="n">
        <v>0</v>
      </c>
      <c r="E18079" s="7" t="n">
        <v>0</v>
      </c>
      <c r="F18079" s="7" t="n">
        <v>1</v>
      </c>
      <c r="G18079" s="7" t="n">
        <v>211.78</v>
      </c>
    </row>
    <row r="18080" customFormat="false" ht="15" hidden="false" customHeight="false" outlineLevel="0" collapsed="false">
      <c r="A18080" s="7" t="s">
        <v>34</v>
      </c>
      <c r="B18080" s="7" t="s">
        <v>194</v>
      </c>
      <c r="C18080" s="7" t="s">
        <v>1269</v>
      </c>
      <c r="D18080" s="7" t="n">
        <v>52</v>
      </c>
      <c r="E18080" s="7" t="n">
        <v>9911.27</v>
      </c>
      <c r="F18080" s="7" t="n">
        <v>17</v>
      </c>
      <c r="G18080" s="7" t="n">
        <v>3515.54</v>
      </c>
    </row>
    <row r="18081" customFormat="false" ht="15" hidden="false" customHeight="false" outlineLevel="0" collapsed="false">
      <c r="A18081" s="7" t="s">
        <v>34</v>
      </c>
      <c r="B18081" s="7" t="s">
        <v>194</v>
      </c>
      <c r="C18081" s="7" t="s">
        <v>1269</v>
      </c>
      <c r="D18081" s="7" t="n">
        <v>0</v>
      </c>
      <c r="E18081" s="7" t="n">
        <v>0</v>
      </c>
      <c r="F18081" s="7" t="n">
        <v>3</v>
      </c>
      <c r="G18081" s="7" t="n">
        <v>614.16</v>
      </c>
    </row>
    <row r="18082" customFormat="false" ht="15" hidden="false" customHeight="false" outlineLevel="0" collapsed="false">
      <c r="A18082" s="7" t="s">
        <v>34</v>
      </c>
      <c r="B18082" s="7" t="s">
        <v>194</v>
      </c>
      <c r="C18082" s="7" t="s">
        <v>1269</v>
      </c>
      <c r="D18082" s="7" t="n">
        <v>4</v>
      </c>
      <c r="E18082" s="7" t="n">
        <v>756.64</v>
      </c>
      <c r="F18082" s="7" t="n">
        <v>0</v>
      </c>
      <c r="G18082" s="7" t="n">
        <v>0</v>
      </c>
    </row>
    <row r="18083" customFormat="false" ht="15" hidden="false" customHeight="false" outlineLevel="0" collapsed="false">
      <c r="A18083" s="7" t="s">
        <v>34</v>
      </c>
      <c r="B18083" s="7" t="s">
        <v>194</v>
      </c>
      <c r="C18083" s="7" t="s">
        <v>1269</v>
      </c>
      <c r="D18083" s="7" t="n">
        <v>0</v>
      </c>
      <c r="E18083" s="7" t="n">
        <v>0</v>
      </c>
      <c r="F18083" s="7" t="n">
        <v>1</v>
      </c>
      <c r="G18083" s="7" t="n">
        <v>211.78</v>
      </c>
    </row>
    <row r="18084" customFormat="false" ht="15" hidden="false" customHeight="false" outlineLevel="0" collapsed="false">
      <c r="A18084" s="7" t="s">
        <v>34</v>
      </c>
      <c r="B18084" s="7" t="s">
        <v>194</v>
      </c>
      <c r="C18084" s="7" t="s">
        <v>1269</v>
      </c>
      <c r="D18084" s="7" t="n">
        <v>0</v>
      </c>
      <c r="E18084" s="7" t="n">
        <v>0</v>
      </c>
      <c r="F18084" s="7" t="n">
        <v>2</v>
      </c>
      <c r="G18084" s="7" t="n">
        <v>423.56</v>
      </c>
    </row>
    <row r="18085" customFormat="false" ht="15" hidden="false" customHeight="false" outlineLevel="0" collapsed="false">
      <c r="A18085" s="7" t="s">
        <v>34</v>
      </c>
      <c r="B18085" s="7" t="s">
        <v>194</v>
      </c>
      <c r="C18085" s="7" t="s">
        <v>1269</v>
      </c>
      <c r="D18085" s="7" t="n">
        <v>0</v>
      </c>
      <c r="E18085" s="7" t="n">
        <v>0</v>
      </c>
      <c r="F18085" s="7" t="n">
        <v>1</v>
      </c>
      <c r="G18085" s="7" t="n">
        <v>211.78</v>
      </c>
    </row>
    <row r="18086" customFormat="false" ht="15" hidden="false" customHeight="false" outlineLevel="0" collapsed="false">
      <c r="A18086" s="7" t="s">
        <v>34</v>
      </c>
      <c r="B18086" s="7" t="s">
        <v>194</v>
      </c>
      <c r="C18086" s="7" t="s">
        <v>1269</v>
      </c>
      <c r="D18086" s="7" t="n">
        <v>0</v>
      </c>
      <c r="E18086" s="7" t="n">
        <v>0</v>
      </c>
      <c r="F18086" s="7" t="n">
        <v>1</v>
      </c>
      <c r="G18086" s="7" t="n">
        <v>211.78</v>
      </c>
    </row>
    <row r="18087" customFormat="false" ht="15" hidden="false" customHeight="false" outlineLevel="0" collapsed="false">
      <c r="A18087" s="7" t="s">
        <v>34</v>
      </c>
      <c r="B18087" s="7" t="s">
        <v>235</v>
      </c>
      <c r="C18087" s="7" t="s">
        <v>1269</v>
      </c>
      <c r="D18087" s="7" t="n">
        <v>42</v>
      </c>
      <c r="E18087" s="7" t="n">
        <v>8407.62</v>
      </c>
      <c r="F18087" s="7" t="n">
        <v>17</v>
      </c>
      <c r="G18087" s="7" t="n">
        <v>3420.23</v>
      </c>
    </row>
    <row r="18088" customFormat="false" ht="15" hidden="false" customHeight="false" outlineLevel="0" collapsed="false">
      <c r="A18088" s="7" t="s">
        <v>34</v>
      </c>
      <c r="B18088" s="7" t="s">
        <v>235</v>
      </c>
      <c r="C18088" s="7" t="s">
        <v>1269</v>
      </c>
      <c r="D18088" s="7" t="n">
        <v>0</v>
      </c>
      <c r="E18088" s="7" t="n">
        <v>0</v>
      </c>
      <c r="F18088" s="7" t="n">
        <v>1</v>
      </c>
      <c r="G18088" s="7" t="n">
        <v>211.78</v>
      </c>
    </row>
    <row r="18089" customFormat="false" ht="15" hidden="false" customHeight="false" outlineLevel="0" collapsed="false">
      <c r="A18089" s="7" t="s">
        <v>34</v>
      </c>
      <c r="B18089" s="7" t="s">
        <v>235</v>
      </c>
      <c r="C18089" s="7" t="s">
        <v>1269</v>
      </c>
      <c r="D18089" s="7" t="n">
        <v>0</v>
      </c>
      <c r="E18089" s="7" t="n">
        <v>0</v>
      </c>
      <c r="F18089" s="7" t="n">
        <v>1</v>
      </c>
      <c r="G18089" s="7" t="n">
        <v>190.6</v>
      </c>
    </row>
    <row r="18090" customFormat="false" ht="15" hidden="false" customHeight="false" outlineLevel="0" collapsed="false">
      <c r="A18090" s="7" t="s">
        <v>34</v>
      </c>
      <c r="B18090" s="7" t="s">
        <v>235</v>
      </c>
      <c r="C18090" s="7" t="s">
        <v>1269</v>
      </c>
      <c r="D18090" s="7" t="n">
        <v>0</v>
      </c>
      <c r="E18090" s="7" t="n">
        <v>0</v>
      </c>
      <c r="F18090" s="7" t="n">
        <v>1</v>
      </c>
      <c r="G18090" s="7" t="n">
        <v>211.78</v>
      </c>
    </row>
    <row r="18091" customFormat="false" ht="15" hidden="false" customHeight="false" outlineLevel="0" collapsed="false">
      <c r="A18091" s="7" t="s">
        <v>34</v>
      </c>
      <c r="B18091" s="7" t="s">
        <v>235</v>
      </c>
      <c r="C18091" s="7" t="s">
        <v>1269</v>
      </c>
      <c r="D18091" s="7" t="n">
        <v>0</v>
      </c>
      <c r="E18091" s="7" t="n">
        <v>0</v>
      </c>
      <c r="F18091" s="7" t="n">
        <v>1</v>
      </c>
      <c r="G18091" s="7" t="n">
        <v>190.6</v>
      </c>
    </row>
    <row r="18092" customFormat="false" ht="15" hidden="false" customHeight="false" outlineLevel="0" collapsed="false">
      <c r="A18092" s="7" t="s">
        <v>34</v>
      </c>
      <c r="B18092" s="7" t="s">
        <v>235</v>
      </c>
      <c r="C18092" s="7" t="s">
        <v>1269</v>
      </c>
      <c r="D18092" s="7" t="n">
        <v>0</v>
      </c>
      <c r="E18092" s="7" t="n">
        <v>0</v>
      </c>
      <c r="F18092" s="7" t="n">
        <v>1</v>
      </c>
      <c r="G18092" s="7" t="n">
        <v>211.78</v>
      </c>
    </row>
    <row r="18093" customFormat="false" ht="15" hidden="false" customHeight="false" outlineLevel="0" collapsed="false">
      <c r="A18093" s="7" t="s">
        <v>34</v>
      </c>
      <c r="B18093" s="7" t="s">
        <v>235</v>
      </c>
      <c r="C18093" s="7" t="s">
        <v>1269</v>
      </c>
      <c r="D18093" s="7" t="n">
        <v>0</v>
      </c>
      <c r="E18093" s="7" t="n">
        <v>0</v>
      </c>
      <c r="F18093" s="7" t="n">
        <v>1</v>
      </c>
      <c r="G18093" s="7" t="n">
        <v>211.78</v>
      </c>
    </row>
    <row r="18094" customFormat="false" ht="15" hidden="false" customHeight="false" outlineLevel="0" collapsed="false">
      <c r="A18094" s="7" t="s">
        <v>34</v>
      </c>
      <c r="B18094" s="7" t="s">
        <v>235</v>
      </c>
      <c r="C18094" s="7" t="s">
        <v>1269</v>
      </c>
      <c r="D18094" s="7" t="n">
        <v>0</v>
      </c>
      <c r="E18094" s="7" t="n">
        <v>0</v>
      </c>
      <c r="F18094" s="7" t="n">
        <v>2</v>
      </c>
      <c r="G18094" s="7" t="n">
        <v>423.56</v>
      </c>
    </row>
    <row r="18095" customFormat="false" ht="15" hidden="false" customHeight="false" outlineLevel="0" collapsed="false">
      <c r="A18095" s="7" t="s">
        <v>34</v>
      </c>
      <c r="B18095" s="7" t="s">
        <v>235</v>
      </c>
      <c r="C18095" s="7" t="s">
        <v>1269</v>
      </c>
      <c r="D18095" s="7" t="n">
        <v>0</v>
      </c>
      <c r="E18095" s="7" t="n">
        <v>0</v>
      </c>
      <c r="F18095" s="7" t="n">
        <v>1</v>
      </c>
      <c r="G18095" s="7" t="n">
        <v>190.6</v>
      </c>
    </row>
    <row r="18096" customFormat="false" ht="15" hidden="false" customHeight="false" outlineLevel="0" collapsed="false">
      <c r="A18096" s="7" t="s">
        <v>34</v>
      </c>
      <c r="B18096" s="7" t="s">
        <v>235</v>
      </c>
      <c r="C18096" s="7" t="s">
        <v>1269</v>
      </c>
      <c r="D18096" s="7" t="n">
        <v>0</v>
      </c>
      <c r="E18096" s="7" t="n">
        <v>0</v>
      </c>
      <c r="F18096" s="7" t="n">
        <v>1</v>
      </c>
      <c r="G18096" s="7" t="n">
        <v>211.78</v>
      </c>
    </row>
    <row r="18097" customFormat="false" ht="15" hidden="false" customHeight="false" outlineLevel="0" collapsed="false">
      <c r="A18097" s="7" t="s">
        <v>34</v>
      </c>
      <c r="B18097" s="7" t="s">
        <v>235</v>
      </c>
      <c r="C18097" s="7" t="s">
        <v>1269</v>
      </c>
      <c r="D18097" s="7" t="n">
        <v>0</v>
      </c>
      <c r="E18097" s="7" t="n">
        <v>0</v>
      </c>
      <c r="F18097" s="7" t="n">
        <v>1</v>
      </c>
      <c r="G18097" s="7" t="n">
        <v>211.78</v>
      </c>
    </row>
    <row r="18098" customFormat="false" ht="15" hidden="false" customHeight="false" outlineLevel="0" collapsed="false">
      <c r="A18098" s="7" t="s">
        <v>34</v>
      </c>
      <c r="B18098" s="7" t="s">
        <v>235</v>
      </c>
      <c r="C18098" s="7" t="s">
        <v>1269</v>
      </c>
      <c r="D18098" s="7" t="n">
        <v>0</v>
      </c>
      <c r="E18098" s="7" t="n">
        <v>0</v>
      </c>
      <c r="F18098" s="7" t="n">
        <v>1</v>
      </c>
      <c r="G18098" s="7" t="n">
        <v>190.61</v>
      </c>
    </row>
    <row r="18099" customFormat="false" ht="15" hidden="false" customHeight="false" outlineLevel="0" collapsed="false">
      <c r="A18099" s="7" t="s">
        <v>34</v>
      </c>
      <c r="B18099" s="7" t="s">
        <v>235</v>
      </c>
      <c r="C18099" s="7" t="s">
        <v>1269</v>
      </c>
      <c r="D18099" s="7" t="n">
        <v>5</v>
      </c>
      <c r="E18099" s="7" t="n">
        <v>923.69</v>
      </c>
      <c r="F18099" s="7" t="n">
        <v>0</v>
      </c>
      <c r="G18099" s="7" t="n">
        <v>0</v>
      </c>
    </row>
    <row r="18100" customFormat="false" ht="15" hidden="false" customHeight="false" outlineLevel="0" collapsed="false">
      <c r="A18100" s="7" t="s">
        <v>34</v>
      </c>
      <c r="B18100" s="7" t="s">
        <v>235</v>
      </c>
      <c r="C18100" s="7" t="s">
        <v>1269</v>
      </c>
      <c r="D18100" s="7" t="n">
        <v>0</v>
      </c>
      <c r="E18100" s="7" t="n">
        <v>0</v>
      </c>
      <c r="F18100" s="7" t="n">
        <v>1</v>
      </c>
      <c r="G18100" s="7" t="n">
        <v>211.78</v>
      </c>
    </row>
    <row r="18101" customFormat="false" ht="15" hidden="false" customHeight="false" outlineLevel="0" collapsed="false">
      <c r="A18101" s="7" t="s">
        <v>34</v>
      </c>
      <c r="B18101" s="7" t="s">
        <v>235</v>
      </c>
      <c r="C18101" s="7" t="s">
        <v>1269</v>
      </c>
      <c r="D18101" s="7" t="n">
        <v>0</v>
      </c>
      <c r="E18101" s="7" t="n">
        <v>0</v>
      </c>
      <c r="F18101" s="7" t="n">
        <v>1</v>
      </c>
      <c r="G18101" s="7" t="n">
        <v>211.78</v>
      </c>
    </row>
    <row r="18102" customFormat="false" ht="15" hidden="false" customHeight="false" outlineLevel="0" collapsed="false">
      <c r="A18102" s="7" t="s">
        <v>34</v>
      </c>
      <c r="B18102" s="7" t="s">
        <v>235</v>
      </c>
      <c r="C18102" s="7" t="s">
        <v>1269</v>
      </c>
      <c r="D18102" s="7" t="n">
        <v>0</v>
      </c>
      <c r="E18102" s="7" t="n">
        <v>0</v>
      </c>
      <c r="F18102" s="7" t="n">
        <v>1</v>
      </c>
      <c r="G18102" s="7" t="n">
        <v>211.78</v>
      </c>
    </row>
    <row r="18103" customFormat="false" ht="15" hidden="false" customHeight="false" outlineLevel="0" collapsed="false">
      <c r="A18103" s="7" t="s">
        <v>34</v>
      </c>
      <c r="B18103" s="7" t="s">
        <v>336</v>
      </c>
      <c r="C18103" s="7" t="s">
        <v>1269</v>
      </c>
      <c r="D18103" s="7" t="n">
        <v>0</v>
      </c>
      <c r="E18103" s="7" t="n">
        <v>0</v>
      </c>
      <c r="F18103" s="7" t="n">
        <v>2</v>
      </c>
      <c r="G18103" s="7" t="n">
        <v>423.56</v>
      </c>
    </row>
    <row r="18104" customFormat="false" ht="15" hidden="false" customHeight="false" outlineLevel="0" collapsed="false">
      <c r="A18104" s="7" t="s">
        <v>34</v>
      </c>
      <c r="B18104" s="7" t="s">
        <v>336</v>
      </c>
      <c r="C18104" s="7" t="s">
        <v>1269</v>
      </c>
      <c r="D18104" s="7" t="n">
        <v>2</v>
      </c>
      <c r="E18104" s="7" t="n">
        <v>334.1</v>
      </c>
      <c r="F18104" s="7" t="n">
        <v>0</v>
      </c>
      <c r="G18104" s="7" t="n">
        <v>0</v>
      </c>
    </row>
    <row r="18105" customFormat="false" ht="15" hidden="false" customHeight="false" outlineLevel="0" collapsed="false">
      <c r="A18105" s="7" t="s">
        <v>34</v>
      </c>
      <c r="B18105" s="7" t="s">
        <v>336</v>
      </c>
      <c r="C18105" s="7" t="s">
        <v>1269</v>
      </c>
      <c r="D18105" s="7" t="n">
        <v>0</v>
      </c>
      <c r="E18105" s="7" t="n">
        <v>0</v>
      </c>
      <c r="F18105" s="7" t="n">
        <v>1</v>
      </c>
      <c r="G18105" s="7" t="n">
        <v>211.78</v>
      </c>
    </row>
    <row r="18106" customFormat="false" ht="15" hidden="false" customHeight="false" outlineLevel="0" collapsed="false">
      <c r="A18106" s="7" t="s">
        <v>34</v>
      </c>
      <c r="B18106" s="7" t="s">
        <v>336</v>
      </c>
      <c r="C18106" s="7" t="s">
        <v>1269</v>
      </c>
      <c r="D18106" s="7" t="n">
        <v>10</v>
      </c>
      <c r="E18106" s="7" t="n">
        <v>2086.03</v>
      </c>
      <c r="F18106" s="7" t="n">
        <v>5</v>
      </c>
      <c r="G18106" s="7" t="n">
        <v>1005.95</v>
      </c>
    </row>
    <row r="18107" customFormat="false" ht="15" hidden="false" customHeight="false" outlineLevel="0" collapsed="false">
      <c r="A18107" s="7" t="s">
        <v>34</v>
      </c>
      <c r="B18107" s="7" t="s">
        <v>336</v>
      </c>
      <c r="C18107" s="7" t="s">
        <v>1269</v>
      </c>
      <c r="D18107" s="7" t="n">
        <v>0</v>
      </c>
      <c r="E18107" s="7" t="n">
        <v>0</v>
      </c>
      <c r="F18107" s="7" t="n">
        <v>1</v>
      </c>
      <c r="G18107" s="7" t="n">
        <v>180.02</v>
      </c>
    </row>
    <row r="18108" customFormat="false" ht="15" hidden="false" customHeight="false" outlineLevel="0" collapsed="false">
      <c r="A18108" s="7" t="s">
        <v>34</v>
      </c>
      <c r="B18108" s="7" t="s">
        <v>336</v>
      </c>
      <c r="C18108" s="7" t="s">
        <v>1269</v>
      </c>
      <c r="D18108" s="7" t="n">
        <v>-1</v>
      </c>
      <c r="E18108" s="7" t="n">
        <v>-0.01</v>
      </c>
      <c r="F18108" s="7" t="n">
        <v>0</v>
      </c>
      <c r="G18108" s="7" t="n">
        <v>0</v>
      </c>
    </row>
    <row r="18109" customFormat="false" ht="15" hidden="false" customHeight="false" outlineLevel="0" collapsed="false">
      <c r="A18109" s="7" t="s">
        <v>34</v>
      </c>
      <c r="B18109" s="7" t="s">
        <v>336</v>
      </c>
      <c r="C18109" s="7" t="s">
        <v>1269</v>
      </c>
      <c r="D18109" s="7" t="n">
        <v>0</v>
      </c>
      <c r="E18109" s="7" t="n">
        <v>0</v>
      </c>
      <c r="F18109" s="7" t="n">
        <v>1</v>
      </c>
      <c r="G18109" s="7" t="n">
        <v>211.78</v>
      </c>
    </row>
    <row r="18110" customFormat="false" ht="15" hidden="false" customHeight="false" outlineLevel="0" collapsed="false">
      <c r="A18110" s="7" t="s">
        <v>34</v>
      </c>
      <c r="B18110" s="7" t="s">
        <v>336</v>
      </c>
      <c r="C18110" s="7" t="s">
        <v>1269</v>
      </c>
      <c r="D18110" s="7" t="n">
        <v>0</v>
      </c>
      <c r="E18110" s="7" t="n">
        <v>0</v>
      </c>
      <c r="F18110" s="7" t="n">
        <v>1</v>
      </c>
      <c r="G18110" s="7" t="n">
        <v>211.78</v>
      </c>
    </row>
    <row r="18111" customFormat="false" ht="15" hidden="false" customHeight="false" outlineLevel="0" collapsed="false">
      <c r="A18111" s="7" t="s">
        <v>34</v>
      </c>
      <c r="B18111" s="7" t="s">
        <v>336</v>
      </c>
      <c r="C18111" s="7" t="s">
        <v>1269</v>
      </c>
      <c r="D18111" s="7" t="n">
        <v>0</v>
      </c>
      <c r="E18111" s="7" t="n">
        <v>0</v>
      </c>
      <c r="F18111" s="7" t="n">
        <v>1</v>
      </c>
      <c r="G18111" s="7" t="n">
        <v>211.78</v>
      </c>
    </row>
    <row r="18112" customFormat="false" ht="15" hidden="false" customHeight="false" outlineLevel="0" collapsed="false">
      <c r="A18112" s="7" t="s">
        <v>34</v>
      </c>
      <c r="B18112" s="7" t="s">
        <v>207</v>
      </c>
      <c r="C18112" s="7" t="s">
        <v>1269</v>
      </c>
      <c r="D18112" s="7" t="n">
        <v>0</v>
      </c>
      <c r="E18112" s="7" t="n">
        <v>0</v>
      </c>
      <c r="F18112" s="7" t="n">
        <v>1</v>
      </c>
      <c r="G18112" s="7" t="n">
        <v>211.78</v>
      </c>
    </row>
    <row r="18113" customFormat="false" ht="15" hidden="false" customHeight="false" outlineLevel="0" collapsed="false">
      <c r="A18113" s="7" t="s">
        <v>34</v>
      </c>
      <c r="B18113" s="7" t="s">
        <v>207</v>
      </c>
      <c r="C18113" s="7" t="s">
        <v>1269</v>
      </c>
      <c r="D18113" s="7" t="n">
        <v>1</v>
      </c>
      <c r="E18113" s="7" t="n">
        <v>171.2</v>
      </c>
      <c r="F18113" s="7" t="n">
        <v>0</v>
      </c>
      <c r="G18113" s="7" t="n">
        <v>0</v>
      </c>
    </row>
    <row r="18114" customFormat="false" ht="15" hidden="false" customHeight="false" outlineLevel="0" collapsed="false">
      <c r="A18114" s="7" t="s">
        <v>34</v>
      </c>
      <c r="B18114" s="7" t="s">
        <v>207</v>
      </c>
      <c r="C18114" s="7" t="s">
        <v>1269</v>
      </c>
      <c r="D18114" s="7" t="n">
        <v>40</v>
      </c>
      <c r="E18114" s="7" t="n">
        <v>7793.45</v>
      </c>
      <c r="F18114" s="7" t="n">
        <v>31</v>
      </c>
      <c r="G18114" s="7" t="n">
        <v>6321.61</v>
      </c>
    </row>
    <row r="18115" customFormat="false" ht="15" hidden="false" customHeight="false" outlineLevel="0" collapsed="false">
      <c r="A18115" s="7" t="s">
        <v>34</v>
      </c>
      <c r="B18115" s="7" t="s">
        <v>207</v>
      </c>
      <c r="C18115" s="7" t="s">
        <v>1269</v>
      </c>
      <c r="D18115" s="7" t="n">
        <v>0</v>
      </c>
      <c r="E18115" s="7" t="n">
        <v>0</v>
      </c>
      <c r="F18115" s="7" t="n">
        <v>2</v>
      </c>
      <c r="G18115" s="7" t="n">
        <v>423.56</v>
      </c>
    </row>
    <row r="18116" customFormat="false" ht="15" hidden="false" customHeight="false" outlineLevel="0" collapsed="false">
      <c r="A18116" s="7" t="s">
        <v>34</v>
      </c>
      <c r="B18116" s="7" t="s">
        <v>207</v>
      </c>
      <c r="C18116" s="7" t="s">
        <v>1269</v>
      </c>
      <c r="D18116" s="7" t="n">
        <v>5</v>
      </c>
      <c r="E18116" s="7" t="n">
        <v>923.69</v>
      </c>
      <c r="F18116" s="7" t="n">
        <v>0</v>
      </c>
      <c r="G18116" s="7" t="n">
        <v>0</v>
      </c>
    </row>
    <row r="18117" customFormat="false" ht="15" hidden="false" customHeight="false" outlineLevel="0" collapsed="false">
      <c r="A18117" s="7" t="s">
        <v>34</v>
      </c>
      <c r="B18117" s="7" t="s">
        <v>207</v>
      </c>
      <c r="C18117" s="7" t="s">
        <v>1269</v>
      </c>
      <c r="D18117" s="7" t="n">
        <v>0</v>
      </c>
      <c r="E18117" s="7" t="n">
        <v>0</v>
      </c>
      <c r="F18117" s="7" t="n">
        <v>-1</v>
      </c>
      <c r="G18117" s="7" t="n">
        <v>-211.78</v>
      </c>
    </row>
    <row r="18118" customFormat="false" ht="15" hidden="false" customHeight="false" outlineLevel="0" collapsed="false">
      <c r="A18118" s="7" t="s">
        <v>34</v>
      </c>
      <c r="B18118" s="7" t="s">
        <v>207</v>
      </c>
      <c r="C18118" s="7" t="s">
        <v>1269</v>
      </c>
      <c r="D18118" s="7" t="n">
        <v>1</v>
      </c>
      <c r="E18118" s="7" t="n">
        <v>0.01</v>
      </c>
      <c r="F18118" s="7" t="n">
        <v>0</v>
      </c>
      <c r="G18118" s="7" t="n">
        <v>0</v>
      </c>
    </row>
    <row r="18119" customFormat="false" ht="15" hidden="false" customHeight="false" outlineLevel="0" collapsed="false">
      <c r="A18119" s="7" t="s">
        <v>34</v>
      </c>
      <c r="B18119" s="7" t="s">
        <v>207</v>
      </c>
      <c r="C18119" s="7" t="s">
        <v>1269</v>
      </c>
      <c r="D18119" s="7" t="n">
        <v>0</v>
      </c>
      <c r="E18119" s="7" t="n">
        <v>0</v>
      </c>
      <c r="F18119" s="7" t="n">
        <v>1</v>
      </c>
      <c r="G18119" s="7" t="n">
        <v>190.61</v>
      </c>
    </row>
    <row r="18120" customFormat="false" ht="15" hidden="false" customHeight="false" outlineLevel="0" collapsed="false">
      <c r="A18120" s="7" t="s">
        <v>34</v>
      </c>
      <c r="B18120" s="7" t="s">
        <v>207</v>
      </c>
      <c r="C18120" s="7" t="s">
        <v>1269</v>
      </c>
      <c r="D18120" s="7" t="n">
        <v>0</v>
      </c>
      <c r="E18120" s="7" t="n">
        <v>0</v>
      </c>
      <c r="F18120" s="7" t="n">
        <v>1</v>
      </c>
      <c r="G18120" s="7" t="n">
        <v>211.78</v>
      </c>
    </row>
    <row r="18121" customFormat="false" ht="15" hidden="false" customHeight="false" outlineLevel="0" collapsed="false">
      <c r="A18121" s="7" t="s">
        <v>34</v>
      </c>
      <c r="B18121" s="7" t="s">
        <v>207</v>
      </c>
      <c r="C18121" s="7" t="s">
        <v>1269</v>
      </c>
      <c r="D18121" s="7" t="n">
        <v>0</v>
      </c>
      <c r="E18121" s="7" t="n">
        <v>0</v>
      </c>
      <c r="F18121" s="7" t="n">
        <v>1</v>
      </c>
      <c r="G18121" s="7" t="n">
        <v>190.6</v>
      </c>
    </row>
    <row r="18122" customFormat="false" ht="15" hidden="false" customHeight="false" outlineLevel="0" collapsed="false">
      <c r="A18122" s="7" t="s">
        <v>34</v>
      </c>
      <c r="B18122" s="7" t="s">
        <v>207</v>
      </c>
      <c r="C18122" s="7" t="s">
        <v>1269</v>
      </c>
      <c r="D18122" s="7" t="n">
        <v>0</v>
      </c>
      <c r="E18122" s="7" t="n">
        <v>0</v>
      </c>
      <c r="F18122" s="7" t="n">
        <v>1</v>
      </c>
      <c r="G18122" s="7" t="n">
        <v>211.78</v>
      </c>
    </row>
    <row r="18123" customFormat="false" ht="15" hidden="false" customHeight="false" outlineLevel="0" collapsed="false">
      <c r="A18123" s="7" t="s">
        <v>34</v>
      </c>
      <c r="B18123" s="7" t="s">
        <v>207</v>
      </c>
      <c r="C18123" s="7" t="s">
        <v>1269</v>
      </c>
      <c r="D18123" s="7" t="n">
        <v>0</v>
      </c>
      <c r="E18123" s="7" t="n">
        <v>0</v>
      </c>
      <c r="F18123" s="7" t="n">
        <v>1</v>
      </c>
      <c r="G18123" s="7" t="n">
        <v>211.78</v>
      </c>
    </row>
    <row r="18124" customFormat="false" ht="15" hidden="false" customHeight="false" outlineLevel="0" collapsed="false">
      <c r="A18124" s="7" t="s">
        <v>34</v>
      </c>
      <c r="B18124" s="7" t="s">
        <v>207</v>
      </c>
      <c r="C18124" s="7" t="s">
        <v>1269</v>
      </c>
      <c r="D18124" s="7" t="n">
        <v>0</v>
      </c>
      <c r="E18124" s="7" t="n">
        <v>0</v>
      </c>
      <c r="F18124" s="7" t="n">
        <v>1</v>
      </c>
      <c r="G18124" s="7" t="n">
        <v>211.78</v>
      </c>
    </row>
    <row r="18125" customFormat="false" ht="15" hidden="false" customHeight="false" outlineLevel="0" collapsed="false">
      <c r="A18125" s="7" t="s">
        <v>34</v>
      </c>
      <c r="B18125" s="7" t="s">
        <v>314</v>
      </c>
      <c r="C18125" s="7" t="s">
        <v>1269</v>
      </c>
      <c r="D18125" s="7" t="n">
        <v>0</v>
      </c>
      <c r="E18125" s="7" t="n">
        <v>0</v>
      </c>
      <c r="F18125" s="7" t="n">
        <v>1</v>
      </c>
      <c r="G18125" s="7" t="n">
        <v>180.02</v>
      </c>
    </row>
    <row r="18126" customFormat="false" ht="15" hidden="false" customHeight="false" outlineLevel="0" collapsed="false">
      <c r="A18126" s="7" t="s">
        <v>34</v>
      </c>
      <c r="B18126" s="7" t="s">
        <v>314</v>
      </c>
      <c r="C18126" s="7" t="s">
        <v>1269</v>
      </c>
      <c r="D18126" s="7" t="n">
        <v>0</v>
      </c>
      <c r="E18126" s="7" t="n">
        <v>0</v>
      </c>
      <c r="F18126" s="7" t="n">
        <v>2</v>
      </c>
      <c r="G18126" s="7" t="n">
        <v>402.38</v>
      </c>
    </row>
    <row r="18127" customFormat="false" ht="15" hidden="false" customHeight="false" outlineLevel="0" collapsed="false">
      <c r="A18127" s="7" t="s">
        <v>34</v>
      </c>
      <c r="B18127" s="7" t="s">
        <v>314</v>
      </c>
      <c r="C18127" s="7" t="s">
        <v>1269</v>
      </c>
      <c r="D18127" s="7" t="n">
        <v>0</v>
      </c>
      <c r="E18127" s="7" t="n">
        <v>0</v>
      </c>
      <c r="F18127" s="7" t="n">
        <v>1</v>
      </c>
      <c r="G18127" s="7" t="n">
        <v>180.02</v>
      </c>
    </row>
    <row r="18128" customFormat="false" ht="15" hidden="false" customHeight="false" outlineLevel="0" collapsed="false">
      <c r="A18128" s="7" t="s">
        <v>34</v>
      </c>
      <c r="B18128" s="7" t="s">
        <v>314</v>
      </c>
      <c r="C18128" s="7" t="s">
        <v>1269</v>
      </c>
      <c r="D18128" s="7" t="n">
        <v>0</v>
      </c>
      <c r="E18128" s="7" t="n">
        <v>0</v>
      </c>
      <c r="F18128" s="7" t="n">
        <v>1</v>
      </c>
      <c r="G18128" s="7" t="n">
        <v>211.78</v>
      </c>
    </row>
    <row r="18129" customFormat="false" ht="15" hidden="false" customHeight="false" outlineLevel="0" collapsed="false">
      <c r="A18129" s="7" t="s">
        <v>34</v>
      </c>
      <c r="B18129" s="7" t="s">
        <v>314</v>
      </c>
      <c r="C18129" s="7" t="s">
        <v>1269</v>
      </c>
      <c r="D18129" s="7" t="n">
        <v>31</v>
      </c>
      <c r="E18129" s="7" t="n">
        <v>6258.08</v>
      </c>
      <c r="F18129" s="7" t="n">
        <v>14</v>
      </c>
      <c r="G18129" s="7" t="n">
        <v>2922.56</v>
      </c>
    </row>
    <row r="18130" customFormat="false" ht="15" hidden="false" customHeight="false" outlineLevel="0" collapsed="false">
      <c r="A18130" s="7" t="s">
        <v>34</v>
      </c>
      <c r="B18130" s="7" t="s">
        <v>314</v>
      </c>
      <c r="C18130" s="7" t="s">
        <v>1269</v>
      </c>
      <c r="D18130" s="7" t="n">
        <v>3</v>
      </c>
      <c r="E18130" s="7" t="n">
        <v>589.59</v>
      </c>
      <c r="F18130" s="7" t="n">
        <v>0</v>
      </c>
      <c r="G18130" s="7" t="n">
        <v>0</v>
      </c>
    </row>
    <row r="18131" customFormat="false" ht="15" hidden="false" customHeight="false" outlineLevel="0" collapsed="false">
      <c r="A18131" s="7" t="s">
        <v>34</v>
      </c>
      <c r="B18131" s="7" t="s">
        <v>314</v>
      </c>
      <c r="C18131" s="7" t="s">
        <v>1269</v>
      </c>
      <c r="D18131" s="7" t="n">
        <v>0</v>
      </c>
      <c r="E18131" s="7" t="n">
        <v>0</v>
      </c>
      <c r="F18131" s="7" t="n">
        <v>1</v>
      </c>
      <c r="G18131" s="7" t="n">
        <v>211.78</v>
      </c>
    </row>
    <row r="18132" customFormat="false" ht="15" hidden="false" customHeight="false" outlineLevel="0" collapsed="false">
      <c r="A18132" s="7" t="s">
        <v>34</v>
      </c>
      <c r="B18132" s="7" t="s">
        <v>314</v>
      </c>
      <c r="C18132" s="7" t="s">
        <v>1269</v>
      </c>
      <c r="D18132" s="7" t="n">
        <v>0</v>
      </c>
      <c r="E18132" s="7" t="n">
        <v>0</v>
      </c>
      <c r="F18132" s="7" t="n">
        <v>1</v>
      </c>
      <c r="G18132" s="7" t="n">
        <v>190.61</v>
      </c>
    </row>
    <row r="18133" customFormat="false" ht="15" hidden="false" customHeight="false" outlineLevel="0" collapsed="false">
      <c r="A18133" s="7" t="s">
        <v>34</v>
      </c>
      <c r="B18133" s="7" t="s">
        <v>314</v>
      </c>
      <c r="C18133" s="7" t="s">
        <v>1269</v>
      </c>
      <c r="D18133" s="7" t="n">
        <v>0</v>
      </c>
      <c r="E18133" s="7" t="n">
        <v>0</v>
      </c>
      <c r="F18133" s="7" t="n">
        <v>1</v>
      </c>
      <c r="G18133" s="7" t="n">
        <v>211.78</v>
      </c>
    </row>
    <row r="18134" customFormat="false" ht="15" hidden="false" customHeight="false" outlineLevel="0" collapsed="false">
      <c r="A18134" s="7" t="s">
        <v>34</v>
      </c>
      <c r="B18134" s="7" t="s">
        <v>314</v>
      </c>
      <c r="C18134" s="7" t="s">
        <v>1269</v>
      </c>
      <c r="D18134" s="7" t="n">
        <v>0</v>
      </c>
      <c r="E18134" s="7" t="n">
        <v>0</v>
      </c>
      <c r="F18134" s="7" t="n">
        <v>1</v>
      </c>
      <c r="G18134" s="7" t="n">
        <v>211.78</v>
      </c>
    </row>
    <row r="18135" customFormat="false" ht="15" hidden="false" customHeight="false" outlineLevel="0" collapsed="false">
      <c r="A18135" s="7" t="s">
        <v>34</v>
      </c>
      <c r="B18135" s="7" t="s">
        <v>314</v>
      </c>
      <c r="C18135" s="7" t="s">
        <v>1269</v>
      </c>
      <c r="D18135" s="7" t="n">
        <v>0</v>
      </c>
      <c r="E18135" s="7" t="n">
        <v>0</v>
      </c>
      <c r="F18135" s="7" t="n">
        <v>1</v>
      </c>
      <c r="G18135" s="7" t="n">
        <v>211.78</v>
      </c>
    </row>
    <row r="18136" customFormat="false" ht="15" hidden="false" customHeight="false" outlineLevel="0" collapsed="false">
      <c r="A18136" s="7" t="s">
        <v>34</v>
      </c>
      <c r="B18136" s="7" t="s">
        <v>314</v>
      </c>
      <c r="C18136" s="7" t="s">
        <v>1269</v>
      </c>
      <c r="D18136" s="7" t="n">
        <v>0</v>
      </c>
      <c r="E18136" s="7" t="n">
        <v>0</v>
      </c>
      <c r="F18136" s="7" t="n">
        <v>1</v>
      </c>
      <c r="G18136" s="7" t="n">
        <v>211.78</v>
      </c>
    </row>
    <row r="18137" customFormat="false" ht="15" hidden="false" customHeight="false" outlineLevel="0" collapsed="false">
      <c r="A18137" s="7" t="s">
        <v>34</v>
      </c>
      <c r="B18137" s="7" t="s">
        <v>314</v>
      </c>
      <c r="C18137" s="7" t="s">
        <v>1269</v>
      </c>
      <c r="D18137" s="7" t="n">
        <v>0</v>
      </c>
      <c r="E18137" s="7" t="n">
        <v>0</v>
      </c>
      <c r="F18137" s="7" t="n">
        <v>1</v>
      </c>
      <c r="G18137" s="7" t="n">
        <v>211.78</v>
      </c>
    </row>
    <row r="18138" customFormat="false" ht="15" hidden="false" customHeight="false" outlineLevel="0" collapsed="false">
      <c r="A18138" s="7" t="s">
        <v>34</v>
      </c>
      <c r="B18138" s="7" t="s">
        <v>314</v>
      </c>
      <c r="C18138" s="7" t="s">
        <v>1269</v>
      </c>
      <c r="D18138" s="7" t="n">
        <v>0</v>
      </c>
      <c r="E18138" s="7" t="n">
        <v>0</v>
      </c>
      <c r="F18138" s="7" t="n">
        <v>1</v>
      </c>
      <c r="G18138" s="7" t="n">
        <v>211.78</v>
      </c>
    </row>
    <row r="18139" customFormat="false" ht="15" hidden="false" customHeight="false" outlineLevel="0" collapsed="false">
      <c r="A18139" s="7" t="s">
        <v>34</v>
      </c>
      <c r="B18139" s="7" t="s">
        <v>314</v>
      </c>
      <c r="C18139" s="7" t="s">
        <v>1269</v>
      </c>
      <c r="D18139" s="7" t="n">
        <v>0</v>
      </c>
      <c r="E18139" s="7" t="n">
        <v>0</v>
      </c>
      <c r="F18139" s="7" t="n">
        <v>1</v>
      </c>
      <c r="G18139" s="7" t="n">
        <v>211.78</v>
      </c>
    </row>
    <row r="18140" customFormat="false" ht="15" hidden="false" customHeight="false" outlineLevel="0" collapsed="false">
      <c r="A18140" s="7" t="s">
        <v>34</v>
      </c>
      <c r="B18140" s="7" t="s">
        <v>314</v>
      </c>
      <c r="C18140" s="7" t="s">
        <v>1269</v>
      </c>
      <c r="D18140" s="7" t="n">
        <v>0</v>
      </c>
      <c r="E18140" s="7" t="n">
        <v>0</v>
      </c>
      <c r="F18140" s="7" t="n">
        <v>1</v>
      </c>
      <c r="G18140" s="7" t="n">
        <v>190.61</v>
      </c>
    </row>
    <row r="18141" customFormat="false" ht="15" hidden="false" customHeight="false" outlineLevel="0" collapsed="false">
      <c r="A18141" s="7" t="s">
        <v>34</v>
      </c>
      <c r="B18141" s="7" t="s">
        <v>314</v>
      </c>
      <c r="C18141" s="7" t="s">
        <v>1269</v>
      </c>
      <c r="D18141" s="7" t="n">
        <v>0</v>
      </c>
      <c r="E18141" s="7" t="n">
        <v>0</v>
      </c>
      <c r="F18141" s="7" t="n">
        <v>1</v>
      </c>
      <c r="G18141" s="7" t="n">
        <v>180.02</v>
      </c>
    </row>
    <row r="18142" customFormat="false" ht="15" hidden="false" customHeight="false" outlineLevel="0" collapsed="false">
      <c r="A18142" s="7" t="s">
        <v>34</v>
      </c>
      <c r="B18142" s="7" t="s">
        <v>314</v>
      </c>
      <c r="C18142" s="7" t="s">
        <v>1269</v>
      </c>
      <c r="D18142" s="7" t="n">
        <v>0</v>
      </c>
      <c r="E18142" s="7" t="n">
        <v>0</v>
      </c>
      <c r="F18142" s="7" t="n">
        <v>1</v>
      </c>
      <c r="G18142" s="7" t="n">
        <v>190.6</v>
      </c>
    </row>
    <row r="18143" customFormat="false" ht="15" hidden="false" customHeight="false" outlineLevel="0" collapsed="false">
      <c r="A18143" s="7" t="s">
        <v>34</v>
      </c>
      <c r="B18143" s="7" t="s">
        <v>314</v>
      </c>
      <c r="C18143" s="7" t="s">
        <v>1269</v>
      </c>
      <c r="D18143" s="7" t="n">
        <v>0</v>
      </c>
      <c r="E18143" s="7" t="n">
        <v>0</v>
      </c>
      <c r="F18143" s="7" t="n">
        <v>1</v>
      </c>
      <c r="G18143" s="7" t="n">
        <v>211.78</v>
      </c>
    </row>
    <row r="18144" customFormat="false" ht="15" hidden="false" customHeight="false" outlineLevel="0" collapsed="false">
      <c r="A18144" s="7" t="s">
        <v>34</v>
      </c>
      <c r="B18144" s="7" t="s">
        <v>314</v>
      </c>
      <c r="C18144" s="7" t="s">
        <v>1269</v>
      </c>
      <c r="D18144" s="7" t="n">
        <v>0</v>
      </c>
      <c r="E18144" s="7" t="n">
        <v>0</v>
      </c>
      <c r="F18144" s="7" t="n">
        <v>2</v>
      </c>
      <c r="G18144" s="7" t="n">
        <v>423.56</v>
      </c>
    </row>
    <row r="18145" customFormat="false" ht="15" hidden="false" customHeight="false" outlineLevel="0" collapsed="false">
      <c r="A18145" s="7" t="s">
        <v>34</v>
      </c>
      <c r="B18145" s="7" t="s">
        <v>314</v>
      </c>
      <c r="C18145" s="7" t="s">
        <v>1269</v>
      </c>
      <c r="D18145" s="7" t="n">
        <v>0</v>
      </c>
      <c r="E18145" s="7" t="n">
        <v>0</v>
      </c>
      <c r="F18145" s="7" t="n">
        <v>1</v>
      </c>
      <c r="G18145" s="7" t="n">
        <v>211.78</v>
      </c>
    </row>
    <row r="18146" customFormat="false" ht="15" hidden="false" customHeight="false" outlineLevel="0" collapsed="false">
      <c r="A18146" s="7" t="s">
        <v>34</v>
      </c>
      <c r="B18146" s="7" t="s">
        <v>314</v>
      </c>
      <c r="C18146" s="7" t="s">
        <v>1269</v>
      </c>
      <c r="D18146" s="7" t="n">
        <v>0</v>
      </c>
      <c r="E18146" s="7" t="n">
        <v>0</v>
      </c>
      <c r="F18146" s="7" t="n">
        <v>2</v>
      </c>
      <c r="G18146" s="7" t="n">
        <v>423.56</v>
      </c>
    </row>
    <row r="18147" customFormat="false" ht="15" hidden="false" customHeight="false" outlineLevel="0" collapsed="false">
      <c r="A18147" s="7" t="s">
        <v>34</v>
      </c>
      <c r="B18147" s="7" t="s">
        <v>86</v>
      </c>
      <c r="C18147" s="7" t="s">
        <v>1271</v>
      </c>
      <c r="D18147" s="7" t="n">
        <v>0</v>
      </c>
      <c r="E18147" s="7" t="n">
        <v>0</v>
      </c>
      <c r="F18147" s="7" t="n">
        <v>1</v>
      </c>
      <c r="G18147" s="7" t="n">
        <v>211.78</v>
      </c>
    </row>
    <row r="18148" customFormat="false" ht="15" hidden="false" customHeight="false" outlineLevel="0" collapsed="false">
      <c r="A18148" s="7" t="s">
        <v>34</v>
      </c>
      <c r="B18148" s="7" t="s">
        <v>86</v>
      </c>
      <c r="C18148" s="7" t="s">
        <v>1271</v>
      </c>
      <c r="D18148" s="7" t="n">
        <v>0</v>
      </c>
      <c r="E18148" s="7" t="n">
        <v>0</v>
      </c>
      <c r="F18148" s="7" t="n">
        <v>1</v>
      </c>
      <c r="G18148" s="7" t="n">
        <v>211.78</v>
      </c>
    </row>
    <row r="18149" customFormat="false" ht="15" hidden="false" customHeight="false" outlineLevel="0" collapsed="false">
      <c r="A18149" s="7" t="s">
        <v>34</v>
      </c>
      <c r="B18149" s="7" t="s">
        <v>86</v>
      </c>
      <c r="C18149" s="7" t="s">
        <v>1271</v>
      </c>
      <c r="D18149" s="7" t="n">
        <v>0</v>
      </c>
      <c r="E18149" s="7" t="n">
        <v>0</v>
      </c>
      <c r="F18149" s="7" t="n">
        <v>1</v>
      </c>
      <c r="G18149" s="7" t="n">
        <v>211.78</v>
      </c>
    </row>
    <row r="18150" customFormat="false" ht="15" hidden="false" customHeight="false" outlineLevel="0" collapsed="false">
      <c r="A18150" s="7" t="s">
        <v>34</v>
      </c>
      <c r="B18150" s="7" t="s">
        <v>86</v>
      </c>
      <c r="C18150" s="7" t="s">
        <v>1271</v>
      </c>
      <c r="D18150" s="7" t="n">
        <v>13</v>
      </c>
      <c r="E18150" s="7" t="n">
        <v>2615.47</v>
      </c>
      <c r="F18150" s="7" t="n">
        <v>5</v>
      </c>
      <c r="G18150" s="7" t="n">
        <v>1037.72</v>
      </c>
    </row>
    <row r="18151" customFormat="false" ht="15" hidden="false" customHeight="false" outlineLevel="0" collapsed="false">
      <c r="A18151" s="7" t="s">
        <v>34</v>
      </c>
      <c r="B18151" s="7" t="s">
        <v>86</v>
      </c>
      <c r="C18151" s="7" t="s">
        <v>1271</v>
      </c>
      <c r="D18151" s="7" t="n">
        <v>0</v>
      </c>
      <c r="E18151" s="7" t="n">
        <v>0</v>
      </c>
      <c r="F18151" s="7" t="n">
        <v>1</v>
      </c>
      <c r="G18151" s="7" t="n">
        <v>211.78</v>
      </c>
    </row>
    <row r="18152" customFormat="false" ht="15" hidden="false" customHeight="false" outlineLevel="0" collapsed="false">
      <c r="A18152" s="7" t="s">
        <v>34</v>
      </c>
      <c r="B18152" s="7" t="s">
        <v>86</v>
      </c>
      <c r="C18152" s="7" t="s">
        <v>1271</v>
      </c>
      <c r="D18152" s="7" t="n">
        <v>1</v>
      </c>
      <c r="E18152" s="7" t="n">
        <v>167.05</v>
      </c>
      <c r="F18152" s="7" t="n">
        <v>0</v>
      </c>
      <c r="G18152" s="7" t="n">
        <v>0</v>
      </c>
    </row>
    <row r="18153" customFormat="false" ht="15" hidden="false" customHeight="false" outlineLevel="0" collapsed="false">
      <c r="A18153" s="7" t="s">
        <v>34</v>
      </c>
      <c r="B18153" s="7" t="s">
        <v>86</v>
      </c>
      <c r="C18153" s="7" t="s">
        <v>1271</v>
      </c>
      <c r="D18153" s="7" t="n">
        <v>0</v>
      </c>
      <c r="E18153" s="7" t="n">
        <v>0</v>
      </c>
      <c r="F18153" s="7" t="n">
        <v>1</v>
      </c>
      <c r="G18153" s="7" t="n">
        <v>190.6</v>
      </c>
    </row>
    <row r="18154" customFormat="false" ht="15" hidden="false" customHeight="false" outlineLevel="0" collapsed="false">
      <c r="A18154" s="7" t="s">
        <v>34</v>
      </c>
      <c r="B18154" s="7" t="s">
        <v>86</v>
      </c>
      <c r="C18154" s="7" t="s">
        <v>1271</v>
      </c>
      <c r="D18154" s="7" t="n">
        <v>0</v>
      </c>
      <c r="E18154" s="7" t="n">
        <v>0</v>
      </c>
      <c r="F18154" s="7" t="n">
        <v>10</v>
      </c>
      <c r="G18154" s="7" t="n">
        <v>2117.8</v>
      </c>
    </row>
    <row r="18155" customFormat="false" ht="15" hidden="false" customHeight="false" outlineLevel="0" collapsed="false">
      <c r="A18155" s="7" t="s">
        <v>34</v>
      </c>
      <c r="B18155" s="7" t="s">
        <v>86</v>
      </c>
      <c r="C18155" s="7" t="s">
        <v>1271</v>
      </c>
      <c r="D18155" s="7" t="n">
        <v>0</v>
      </c>
      <c r="E18155" s="7" t="n">
        <v>0</v>
      </c>
      <c r="F18155" s="7" t="n">
        <v>1</v>
      </c>
      <c r="G18155" s="7" t="n">
        <v>211.78</v>
      </c>
    </row>
    <row r="18156" customFormat="false" ht="15" hidden="false" customHeight="false" outlineLevel="0" collapsed="false">
      <c r="A18156" s="7" t="s">
        <v>34</v>
      </c>
      <c r="B18156" s="7" t="s">
        <v>98</v>
      </c>
      <c r="C18156" s="7" t="s">
        <v>1271</v>
      </c>
      <c r="D18156" s="7" t="n">
        <v>10</v>
      </c>
      <c r="E18156" s="7" t="n">
        <v>1958.96</v>
      </c>
      <c r="F18156" s="7" t="n">
        <v>5</v>
      </c>
      <c r="G18156" s="7" t="n">
        <v>1016.54</v>
      </c>
    </row>
    <row r="18157" customFormat="false" ht="15" hidden="false" customHeight="false" outlineLevel="0" collapsed="false">
      <c r="A18157" s="7" t="s">
        <v>34</v>
      </c>
      <c r="B18157" s="7" t="s">
        <v>98</v>
      </c>
      <c r="C18157" s="7" t="s">
        <v>1271</v>
      </c>
      <c r="D18157" s="7" t="n">
        <v>0</v>
      </c>
      <c r="E18157" s="7" t="n">
        <v>0</v>
      </c>
      <c r="F18157" s="7" t="n">
        <v>1</v>
      </c>
      <c r="G18157" s="7" t="n">
        <v>190.6</v>
      </c>
    </row>
    <row r="18158" customFormat="false" ht="15" hidden="false" customHeight="false" outlineLevel="0" collapsed="false">
      <c r="A18158" s="7" t="s">
        <v>34</v>
      </c>
      <c r="B18158" s="7" t="s">
        <v>98</v>
      </c>
      <c r="C18158" s="7" t="s">
        <v>1271</v>
      </c>
      <c r="D18158" s="7" t="n">
        <v>0</v>
      </c>
      <c r="E18158" s="7" t="n">
        <v>0</v>
      </c>
      <c r="F18158" s="7" t="n">
        <v>1</v>
      </c>
      <c r="G18158" s="7" t="n">
        <v>190.6</v>
      </c>
    </row>
    <row r="18159" customFormat="false" ht="15" hidden="false" customHeight="false" outlineLevel="0" collapsed="false">
      <c r="A18159" s="7" t="s">
        <v>34</v>
      </c>
      <c r="B18159" s="7" t="s">
        <v>182</v>
      </c>
      <c r="C18159" s="7" t="s">
        <v>1271</v>
      </c>
      <c r="D18159" s="7" t="n">
        <v>3</v>
      </c>
      <c r="E18159" s="7" t="n">
        <v>560.11</v>
      </c>
      <c r="F18159" s="7" t="n">
        <v>0</v>
      </c>
      <c r="G18159" s="7" t="n">
        <v>0</v>
      </c>
    </row>
    <row r="18160" customFormat="false" ht="15" hidden="false" customHeight="false" outlineLevel="0" collapsed="false">
      <c r="A18160" s="7" t="s">
        <v>34</v>
      </c>
      <c r="B18160" s="7" t="s">
        <v>182</v>
      </c>
      <c r="C18160" s="7" t="s">
        <v>1271</v>
      </c>
      <c r="D18160" s="7" t="n">
        <v>0</v>
      </c>
      <c r="E18160" s="7" t="n">
        <v>0</v>
      </c>
      <c r="F18160" s="7" t="n">
        <v>1</v>
      </c>
      <c r="G18160" s="7" t="n">
        <v>211.78</v>
      </c>
    </row>
    <row r="18161" customFormat="false" ht="15" hidden="false" customHeight="false" outlineLevel="0" collapsed="false">
      <c r="A18161" s="7" t="s">
        <v>34</v>
      </c>
      <c r="B18161" s="7" t="s">
        <v>182</v>
      </c>
      <c r="C18161" s="7" t="s">
        <v>1271</v>
      </c>
      <c r="D18161" s="7" t="n">
        <v>0</v>
      </c>
      <c r="E18161" s="7" t="n">
        <v>0</v>
      </c>
      <c r="F18161" s="7" t="n">
        <v>1</v>
      </c>
      <c r="G18161" s="7" t="n">
        <v>190.6</v>
      </c>
    </row>
    <row r="18162" customFormat="false" ht="15" hidden="false" customHeight="false" outlineLevel="0" collapsed="false">
      <c r="A18162" s="7" t="s">
        <v>34</v>
      </c>
      <c r="B18162" s="7" t="s">
        <v>182</v>
      </c>
      <c r="C18162" s="7" t="s">
        <v>1271</v>
      </c>
      <c r="D18162" s="7" t="n">
        <v>4</v>
      </c>
      <c r="E18162" s="7" t="n">
        <v>794.17</v>
      </c>
      <c r="F18162" s="7" t="n">
        <v>0</v>
      </c>
      <c r="G18162" s="7" t="n">
        <v>0</v>
      </c>
    </row>
    <row r="18163" customFormat="false" ht="15" hidden="false" customHeight="false" outlineLevel="0" collapsed="false">
      <c r="A18163" s="7" t="s">
        <v>34</v>
      </c>
      <c r="B18163" s="7" t="s">
        <v>88</v>
      </c>
      <c r="C18163" s="7" t="s">
        <v>1271</v>
      </c>
      <c r="D18163" s="7" t="n">
        <v>2</v>
      </c>
      <c r="E18163" s="7" t="n">
        <v>363.58</v>
      </c>
      <c r="F18163" s="7" t="n">
        <v>0</v>
      </c>
      <c r="G18163" s="7" t="n">
        <v>0</v>
      </c>
    </row>
    <row r="18164" customFormat="false" ht="15" hidden="false" customHeight="false" outlineLevel="0" collapsed="false">
      <c r="A18164" s="7" t="s">
        <v>34</v>
      </c>
      <c r="B18164" s="7" t="s">
        <v>88</v>
      </c>
      <c r="C18164" s="7" t="s">
        <v>1271</v>
      </c>
      <c r="D18164" s="7" t="n">
        <v>10</v>
      </c>
      <c r="E18164" s="7" t="n">
        <v>1927.18</v>
      </c>
      <c r="F18164" s="7" t="n">
        <v>2</v>
      </c>
      <c r="G18164" s="7" t="n">
        <v>423.56</v>
      </c>
    </row>
    <row r="18165" customFormat="false" ht="15" hidden="false" customHeight="false" outlineLevel="0" collapsed="false">
      <c r="A18165" s="7" t="s">
        <v>34</v>
      </c>
      <c r="B18165" s="7" t="s">
        <v>88</v>
      </c>
      <c r="C18165" s="7" t="s">
        <v>1271</v>
      </c>
      <c r="D18165" s="7" t="n">
        <v>0</v>
      </c>
      <c r="E18165" s="7" t="n">
        <v>0</v>
      </c>
      <c r="F18165" s="7" t="n">
        <v>1</v>
      </c>
      <c r="G18165" s="7" t="n">
        <v>211.78</v>
      </c>
    </row>
    <row r="18166" customFormat="false" ht="15" hidden="false" customHeight="false" outlineLevel="0" collapsed="false">
      <c r="A18166" s="7" t="s">
        <v>34</v>
      </c>
      <c r="B18166" s="7" t="s">
        <v>88</v>
      </c>
      <c r="C18166" s="7" t="s">
        <v>1271</v>
      </c>
      <c r="D18166" s="7" t="n">
        <v>0</v>
      </c>
      <c r="E18166" s="7" t="n">
        <v>0</v>
      </c>
      <c r="F18166" s="7" t="n">
        <v>1</v>
      </c>
      <c r="G18166" s="7" t="n">
        <v>190.6</v>
      </c>
    </row>
    <row r="18167" customFormat="false" ht="15" hidden="false" customHeight="false" outlineLevel="0" collapsed="false">
      <c r="A18167" s="7" t="s">
        <v>34</v>
      </c>
      <c r="B18167" s="7" t="s">
        <v>206</v>
      </c>
      <c r="C18167" s="7" t="s">
        <v>1271</v>
      </c>
      <c r="D18167" s="7" t="n">
        <v>0</v>
      </c>
      <c r="E18167" s="7" t="n">
        <v>0</v>
      </c>
      <c r="F18167" s="7" t="n">
        <v>1</v>
      </c>
      <c r="G18167" s="7" t="n">
        <v>190.6</v>
      </c>
    </row>
    <row r="18168" customFormat="false" ht="15" hidden="false" customHeight="false" outlineLevel="0" collapsed="false">
      <c r="A18168" s="7" t="s">
        <v>34</v>
      </c>
      <c r="B18168" s="7" t="s">
        <v>206</v>
      </c>
      <c r="C18168" s="7" t="s">
        <v>1271</v>
      </c>
      <c r="D18168" s="7" t="n">
        <v>1</v>
      </c>
      <c r="E18168" s="7" t="n">
        <v>167.05</v>
      </c>
      <c r="F18168" s="7" t="n">
        <v>0</v>
      </c>
      <c r="G18168" s="7" t="n">
        <v>0</v>
      </c>
    </row>
    <row r="18169" customFormat="false" ht="15" hidden="false" customHeight="false" outlineLevel="0" collapsed="false">
      <c r="A18169" s="7" t="s">
        <v>34</v>
      </c>
      <c r="B18169" s="7" t="s">
        <v>206</v>
      </c>
      <c r="C18169" s="7" t="s">
        <v>1271</v>
      </c>
      <c r="D18169" s="7" t="n">
        <v>13</v>
      </c>
      <c r="E18169" s="7" t="n">
        <v>2657.83</v>
      </c>
      <c r="F18169" s="7" t="n">
        <v>4</v>
      </c>
      <c r="G18169" s="7" t="n">
        <v>804.76</v>
      </c>
    </row>
    <row r="18170" customFormat="false" ht="15" hidden="false" customHeight="false" outlineLevel="0" collapsed="false">
      <c r="A18170" s="7" t="s">
        <v>34</v>
      </c>
      <c r="B18170" s="7" t="s">
        <v>206</v>
      </c>
      <c r="C18170" s="7" t="s">
        <v>1271</v>
      </c>
      <c r="D18170" s="7" t="n">
        <v>0</v>
      </c>
      <c r="E18170" s="7" t="n">
        <v>0</v>
      </c>
      <c r="F18170" s="7" t="n">
        <v>1</v>
      </c>
      <c r="G18170" s="7" t="n">
        <v>211.78</v>
      </c>
    </row>
    <row r="18171" customFormat="false" ht="15" hidden="false" customHeight="false" outlineLevel="0" collapsed="false">
      <c r="A18171" s="7" t="s">
        <v>34</v>
      </c>
      <c r="B18171" s="7" t="s">
        <v>395</v>
      </c>
      <c r="C18171" s="7" t="s">
        <v>1273</v>
      </c>
      <c r="D18171" s="7" t="n">
        <v>5</v>
      </c>
      <c r="E18171" s="7" t="n">
        <v>2111.49</v>
      </c>
      <c r="F18171" s="7" t="n">
        <v>1</v>
      </c>
      <c r="G18171" s="7" t="n">
        <v>427.04</v>
      </c>
    </row>
    <row r="18172" customFormat="false" ht="15" hidden="false" customHeight="false" outlineLevel="0" collapsed="false">
      <c r="A18172" s="7" t="s">
        <v>34</v>
      </c>
      <c r="B18172" s="7" t="s">
        <v>512</v>
      </c>
      <c r="C18172" s="7" t="s">
        <v>1273</v>
      </c>
      <c r="D18172" s="7" t="n">
        <v>0</v>
      </c>
      <c r="E18172" s="7" t="n">
        <v>0</v>
      </c>
      <c r="F18172" s="7" t="n">
        <v>1</v>
      </c>
      <c r="G18172" s="7" t="n">
        <v>474.49</v>
      </c>
    </row>
    <row r="18173" customFormat="false" ht="15" hidden="false" customHeight="false" outlineLevel="0" collapsed="false">
      <c r="A18173" s="7" t="s">
        <v>34</v>
      </c>
      <c r="B18173" s="7" t="s">
        <v>512</v>
      </c>
      <c r="C18173" s="7" t="s">
        <v>1273</v>
      </c>
      <c r="D18173" s="7" t="n">
        <v>3</v>
      </c>
      <c r="E18173" s="7" t="n">
        <v>1328.57</v>
      </c>
      <c r="F18173" s="7" t="n">
        <v>1</v>
      </c>
      <c r="G18173" s="7" t="n">
        <v>474.49</v>
      </c>
    </row>
    <row r="18174" customFormat="false" ht="15" hidden="false" customHeight="false" outlineLevel="0" collapsed="false">
      <c r="A18174" s="7" t="s">
        <v>34</v>
      </c>
      <c r="B18174" s="7" t="s">
        <v>502</v>
      </c>
      <c r="C18174" s="7" t="s">
        <v>1273</v>
      </c>
      <c r="D18174" s="7" t="n">
        <v>0</v>
      </c>
      <c r="E18174" s="7" t="n">
        <v>0</v>
      </c>
      <c r="F18174" s="7" t="n">
        <v>1</v>
      </c>
      <c r="G18174" s="7" t="n">
        <v>474.49</v>
      </c>
    </row>
    <row r="18175" customFormat="false" ht="15" hidden="false" customHeight="false" outlineLevel="0" collapsed="false">
      <c r="A18175" s="7" t="s">
        <v>34</v>
      </c>
      <c r="B18175" s="7" t="s">
        <v>447</v>
      </c>
      <c r="C18175" s="7" t="s">
        <v>1273</v>
      </c>
      <c r="D18175" s="7" t="n">
        <v>0</v>
      </c>
      <c r="E18175" s="7" t="n">
        <v>0</v>
      </c>
      <c r="F18175" s="7" t="n">
        <v>1</v>
      </c>
      <c r="G18175" s="7" t="n">
        <v>403.32</v>
      </c>
    </row>
    <row r="18176" customFormat="false" ht="15" hidden="false" customHeight="false" outlineLevel="0" collapsed="false">
      <c r="A18176" s="7" t="s">
        <v>34</v>
      </c>
      <c r="B18176" s="7" t="s">
        <v>447</v>
      </c>
      <c r="C18176" s="7" t="s">
        <v>1273</v>
      </c>
      <c r="D18176" s="7" t="n">
        <v>0</v>
      </c>
      <c r="E18176" s="7" t="n">
        <v>0</v>
      </c>
      <c r="F18176" s="7" t="n">
        <v>1</v>
      </c>
      <c r="G18176" s="7" t="n">
        <v>403.32</v>
      </c>
    </row>
    <row r="18177" customFormat="false" ht="15" hidden="false" customHeight="false" outlineLevel="0" collapsed="false">
      <c r="A18177" s="7" t="s">
        <v>34</v>
      </c>
      <c r="B18177" s="7" t="s">
        <v>447</v>
      </c>
      <c r="C18177" s="7" t="s">
        <v>1273</v>
      </c>
      <c r="D18177" s="7" t="n">
        <v>5</v>
      </c>
      <c r="E18177" s="7" t="n">
        <v>2301.28</v>
      </c>
      <c r="F18177" s="7" t="n">
        <v>2</v>
      </c>
      <c r="G18177" s="7" t="n">
        <v>948.98</v>
      </c>
    </row>
    <row r="18178" customFormat="false" ht="15" hidden="false" customHeight="false" outlineLevel="0" collapsed="false">
      <c r="A18178" s="7" t="s">
        <v>34</v>
      </c>
      <c r="B18178" s="7" t="s">
        <v>1041</v>
      </c>
      <c r="C18178" s="7" t="s">
        <v>1273</v>
      </c>
      <c r="D18178" s="7" t="n">
        <v>0</v>
      </c>
      <c r="E18178" s="7" t="n">
        <v>0</v>
      </c>
      <c r="F18178" s="7" t="n">
        <v>2</v>
      </c>
      <c r="G18178" s="7" t="n">
        <v>948.98</v>
      </c>
    </row>
    <row r="18179" customFormat="false" ht="15" hidden="false" customHeight="false" outlineLevel="0" collapsed="false">
      <c r="A18179" s="7" t="s">
        <v>34</v>
      </c>
      <c r="B18179" s="7" t="s">
        <v>1041</v>
      </c>
      <c r="C18179" s="7" t="s">
        <v>1273</v>
      </c>
      <c r="D18179" s="7" t="n">
        <v>0</v>
      </c>
      <c r="E18179" s="7" t="n">
        <v>0</v>
      </c>
      <c r="F18179" s="7" t="n">
        <v>1</v>
      </c>
      <c r="G18179" s="7" t="n">
        <v>474.49</v>
      </c>
    </row>
    <row r="18180" customFormat="false" ht="15" hidden="false" customHeight="false" outlineLevel="0" collapsed="false">
      <c r="A18180" s="7" t="s">
        <v>34</v>
      </c>
      <c r="B18180" s="7" t="s">
        <v>632</v>
      </c>
      <c r="C18180" s="7" t="s">
        <v>1273</v>
      </c>
      <c r="D18180" s="7" t="n">
        <v>3</v>
      </c>
      <c r="E18180" s="7" t="n">
        <v>1209.96</v>
      </c>
      <c r="F18180" s="7" t="n">
        <v>1</v>
      </c>
      <c r="G18180" s="7" t="n">
        <v>474.49</v>
      </c>
    </row>
    <row r="18181" customFormat="false" ht="15" hidden="false" customHeight="false" outlineLevel="0" collapsed="false">
      <c r="A18181" s="7" t="s">
        <v>34</v>
      </c>
      <c r="B18181" s="7" t="s">
        <v>632</v>
      </c>
      <c r="C18181" s="7" t="s">
        <v>1273</v>
      </c>
      <c r="D18181" s="7" t="n">
        <v>0</v>
      </c>
      <c r="E18181" s="7" t="n">
        <v>0</v>
      </c>
      <c r="F18181" s="7" t="n">
        <v>1</v>
      </c>
      <c r="G18181" s="7" t="n">
        <v>427.04</v>
      </c>
    </row>
    <row r="18182" customFormat="false" ht="15" hidden="false" customHeight="false" outlineLevel="0" collapsed="false">
      <c r="A18182" s="7" t="s">
        <v>34</v>
      </c>
      <c r="B18182" s="7" t="s">
        <v>1052</v>
      </c>
      <c r="C18182" s="7" t="s">
        <v>1579</v>
      </c>
      <c r="D18182" s="7" t="n">
        <v>0</v>
      </c>
      <c r="E18182" s="7" t="n">
        <v>0</v>
      </c>
      <c r="F18182" s="7" t="n">
        <v>1</v>
      </c>
      <c r="G18182" s="7" t="n">
        <v>677.88</v>
      </c>
    </row>
    <row r="18183" customFormat="false" ht="15" hidden="false" customHeight="false" outlineLevel="0" collapsed="false">
      <c r="A18183" s="7" t="s">
        <v>34</v>
      </c>
      <c r="B18183" s="7" t="s">
        <v>964</v>
      </c>
      <c r="C18183" s="7" t="s">
        <v>1579</v>
      </c>
      <c r="D18183" s="7" t="n">
        <v>2</v>
      </c>
      <c r="E18183" s="7" t="n">
        <v>847.28</v>
      </c>
      <c r="F18183" s="7" t="n">
        <v>1</v>
      </c>
      <c r="G18183" s="7" t="n">
        <v>360.09</v>
      </c>
    </row>
    <row r="18184" customFormat="false" ht="15" hidden="false" customHeight="false" outlineLevel="0" collapsed="false">
      <c r="A18184" s="7" t="s">
        <v>34</v>
      </c>
      <c r="B18184" s="7" t="s">
        <v>964</v>
      </c>
      <c r="C18184" s="7" t="s">
        <v>1579</v>
      </c>
      <c r="D18184" s="7" t="n">
        <v>0</v>
      </c>
      <c r="E18184" s="7" t="n">
        <v>0</v>
      </c>
      <c r="F18184" s="7" t="n">
        <v>1</v>
      </c>
      <c r="G18184" s="7" t="n">
        <v>423.64</v>
      </c>
    </row>
    <row r="18185" customFormat="false" ht="15" hidden="false" customHeight="false" outlineLevel="0" collapsed="false">
      <c r="A18185" s="7" t="s">
        <v>34</v>
      </c>
      <c r="B18185" s="7" t="s">
        <v>963</v>
      </c>
      <c r="C18185" s="7" t="s">
        <v>1579</v>
      </c>
      <c r="D18185" s="7" t="n">
        <v>6</v>
      </c>
      <c r="E18185" s="7" t="n">
        <v>2541.84</v>
      </c>
      <c r="F18185" s="7" t="n">
        <v>5</v>
      </c>
      <c r="G18185" s="7" t="n">
        <v>1991.12</v>
      </c>
    </row>
    <row r="18186" customFormat="false" ht="15" hidden="false" customHeight="false" outlineLevel="0" collapsed="false">
      <c r="A18186" s="7" t="s">
        <v>34</v>
      </c>
      <c r="B18186" s="7" t="s">
        <v>963</v>
      </c>
      <c r="C18186" s="7" t="s">
        <v>1579</v>
      </c>
      <c r="D18186" s="7" t="n">
        <v>0</v>
      </c>
      <c r="E18186" s="7" t="n">
        <v>0</v>
      </c>
      <c r="F18186" s="7" t="n">
        <v>1</v>
      </c>
      <c r="G18186" s="7" t="n">
        <v>381.28</v>
      </c>
    </row>
    <row r="18187" customFormat="false" ht="15" hidden="false" customHeight="false" outlineLevel="0" collapsed="false">
      <c r="A18187" s="7" t="s">
        <v>34</v>
      </c>
      <c r="B18187" s="7" t="s">
        <v>963</v>
      </c>
      <c r="C18187" s="7" t="s">
        <v>1579</v>
      </c>
      <c r="D18187" s="7" t="n">
        <v>0</v>
      </c>
      <c r="E18187" s="7" t="n">
        <v>0</v>
      </c>
      <c r="F18187" s="7" t="n">
        <v>1</v>
      </c>
      <c r="G18187" s="7" t="n">
        <v>381.28</v>
      </c>
    </row>
    <row r="18188" customFormat="false" ht="15" hidden="false" customHeight="false" outlineLevel="0" collapsed="false">
      <c r="A18188" s="7" t="s">
        <v>34</v>
      </c>
      <c r="B18188" s="7" t="s">
        <v>963</v>
      </c>
      <c r="C18188" s="7" t="s">
        <v>1579</v>
      </c>
      <c r="D18188" s="7" t="n">
        <v>0</v>
      </c>
      <c r="E18188" s="7" t="n">
        <v>0</v>
      </c>
      <c r="F18188" s="7" t="n">
        <v>1</v>
      </c>
      <c r="G18188" s="7" t="n">
        <v>423.64</v>
      </c>
    </row>
    <row r="18189" customFormat="false" ht="15" hidden="false" customHeight="false" outlineLevel="0" collapsed="false">
      <c r="A18189" s="7" t="s">
        <v>34</v>
      </c>
      <c r="B18189" s="7" t="s">
        <v>866</v>
      </c>
      <c r="C18189" s="7" t="s">
        <v>1579</v>
      </c>
      <c r="D18189" s="7" t="n">
        <v>1</v>
      </c>
      <c r="E18189" s="7" t="n">
        <v>356.4</v>
      </c>
      <c r="F18189" s="7" t="n">
        <v>0</v>
      </c>
      <c r="G18189" s="7" t="n">
        <v>0</v>
      </c>
    </row>
    <row r="18190" customFormat="false" ht="15" hidden="false" customHeight="false" outlineLevel="0" collapsed="false">
      <c r="A18190" s="7" t="s">
        <v>34</v>
      </c>
      <c r="B18190" s="7" t="s">
        <v>866</v>
      </c>
      <c r="C18190" s="7" t="s">
        <v>1579</v>
      </c>
      <c r="D18190" s="7" t="n">
        <v>1</v>
      </c>
      <c r="E18190" s="7" t="n">
        <v>423.64</v>
      </c>
      <c r="F18190" s="7" t="n">
        <v>1</v>
      </c>
      <c r="G18190" s="7" t="n">
        <v>423.64</v>
      </c>
    </row>
    <row r="18191" customFormat="false" ht="15" hidden="false" customHeight="false" outlineLevel="0" collapsed="false">
      <c r="A18191" s="7" t="s">
        <v>34</v>
      </c>
      <c r="B18191" s="7" t="s">
        <v>669</v>
      </c>
      <c r="C18191" s="7" t="s">
        <v>1510</v>
      </c>
      <c r="D18191" s="7" t="n">
        <v>0</v>
      </c>
      <c r="E18191" s="7" t="n">
        <v>0</v>
      </c>
      <c r="F18191" s="7" t="n">
        <v>1</v>
      </c>
      <c r="G18191" s="7" t="n">
        <v>137.22</v>
      </c>
    </row>
    <row r="18192" customFormat="false" ht="15" hidden="false" customHeight="false" outlineLevel="0" collapsed="false">
      <c r="A18192" s="7" t="s">
        <v>34</v>
      </c>
      <c r="B18192" s="7" t="s">
        <v>669</v>
      </c>
      <c r="C18192" s="7" t="s">
        <v>1510</v>
      </c>
      <c r="D18192" s="7" t="n">
        <v>0</v>
      </c>
      <c r="E18192" s="7" t="n">
        <v>0</v>
      </c>
      <c r="F18192" s="7" t="n">
        <v>1</v>
      </c>
      <c r="G18192" s="7" t="n">
        <v>248.22</v>
      </c>
    </row>
    <row r="18193" customFormat="false" ht="15" hidden="false" customHeight="false" outlineLevel="0" collapsed="false">
      <c r="A18193" s="7" t="s">
        <v>34</v>
      </c>
      <c r="B18193" s="7" t="s">
        <v>669</v>
      </c>
      <c r="C18193" s="7" t="s">
        <v>1510</v>
      </c>
      <c r="D18193" s="7" t="n">
        <v>1</v>
      </c>
      <c r="E18193" s="7" t="n">
        <v>245.8</v>
      </c>
      <c r="F18193" s="7" t="n">
        <v>0</v>
      </c>
      <c r="G18193" s="7" t="n">
        <v>0</v>
      </c>
    </row>
    <row r="18194" customFormat="false" ht="15" hidden="false" customHeight="false" outlineLevel="0" collapsed="false">
      <c r="A18194" s="7" t="s">
        <v>34</v>
      </c>
      <c r="B18194" s="7" t="s">
        <v>669</v>
      </c>
      <c r="C18194" s="7" t="s">
        <v>1510</v>
      </c>
      <c r="D18194" s="7" t="n">
        <v>0</v>
      </c>
      <c r="E18194" s="7" t="n">
        <v>0</v>
      </c>
      <c r="F18194" s="7" t="n">
        <v>1</v>
      </c>
      <c r="G18194" s="7" t="n">
        <v>152.46</v>
      </c>
    </row>
    <row r="18195" customFormat="false" ht="15" hidden="false" customHeight="false" outlineLevel="0" collapsed="false">
      <c r="A18195" s="7" t="s">
        <v>34</v>
      </c>
      <c r="B18195" s="7" t="s">
        <v>669</v>
      </c>
      <c r="C18195" s="7" t="s">
        <v>1510</v>
      </c>
      <c r="D18195" s="7" t="n">
        <v>0</v>
      </c>
      <c r="E18195" s="7" t="n">
        <v>0</v>
      </c>
      <c r="F18195" s="7" t="n">
        <v>1</v>
      </c>
      <c r="G18195" s="7" t="n">
        <v>248.22</v>
      </c>
    </row>
    <row r="18196" customFormat="false" ht="15" hidden="false" customHeight="false" outlineLevel="0" collapsed="false">
      <c r="A18196" s="7" t="s">
        <v>34</v>
      </c>
      <c r="B18196" s="7" t="s">
        <v>669</v>
      </c>
      <c r="C18196" s="7" t="s">
        <v>1510</v>
      </c>
      <c r="D18196" s="7" t="n">
        <v>0</v>
      </c>
      <c r="E18196" s="7" t="n">
        <v>0</v>
      </c>
      <c r="F18196" s="7" t="n">
        <v>1</v>
      </c>
      <c r="G18196" s="7" t="n">
        <v>152.46</v>
      </c>
    </row>
    <row r="18197" customFormat="false" ht="15" hidden="false" customHeight="false" outlineLevel="0" collapsed="false">
      <c r="A18197" s="7" t="s">
        <v>34</v>
      </c>
      <c r="B18197" s="7" t="s">
        <v>669</v>
      </c>
      <c r="C18197" s="7" t="s">
        <v>1510</v>
      </c>
      <c r="D18197" s="7" t="n">
        <v>5</v>
      </c>
      <c r="E18197" s="7" t="n">
        <v>1166.64</v>
      </c>
      <c r="F18197" s="7" t="n">
        <v>3</v>
      </c>
      <c r="G18197" s="7" t="n">
        <v>719.84</v>
      </c>
    </row>
    <row r="18198" customFormat="false" ht="15" hidden="false" customHeight="false" outlineLevel="0" collapsed="false">
      <c r="A18198" s="7" t="s">
        <v>34</v>
      </c>
      <c r="B18198" s="7" t="s">
        <v>669</v>
      </c>
      <c r="C18198" s="7" t="s">
        <v>1510</v>
      </c>
      <c r="D18198" s="7" t="n">
        <v>0</v>
      </c>
      <c r="E18198" s="7" t="n">
        <v>0</v>
      </c>
      <c r="F18198" s="7" t="n">
        <v>1</v>
      </c>
      <c r="G18198" s="7" t="n">
        <v>152.46</v>
      </c>
    </row>
    <row r="18199" customFormat="false" ht="15" hidden="false" customHeight="false" outlineLevel="0" collapsed="false">
      <c r="A18199" s="7" t="s">
        <v>34</v>
      </c>
      <c r="B18199" s="7" t="s">
        <v>669</v>
      </c>
      <c r="C18199" s="7" t="s">
        <v>1510</v>
      </c>
      <c r="D18199" s="7" t="n">
        <v>0</v>
      </c>
      <c r="E18199" s="7" t="n">
        <v>0</v>
      </c>
      <c r="F18199" s="7" t="n">
        <v>1</v>
      </c>
      <c r="G18199" s="7" t="n">
        <v>152.46</v>
      </c>
    </row>
    <row r="18200" customFormat="false" ht="15" hidden="false" customHeight="false" outlineLevel="0" collapsed="false">
      <c r="A18200" s="7" t="s">
        <v>34</v>
      </c>
      <c r="B18200" s="7" t="s">
        <v>832</v>
      </c>
      <c r="C18200" s="7" t="s">
        <v>1510</v>
      </c>
      <c r="D18200" s="7" t="n">
        <v>1</v>
      </c>
      <c r="E18200" s="7" t="n">
        <v>135.5</v>
      </c>
      <c r="F18200" s="7" t="n">
        <v>0</v>
      </c>
      <c r="G18200" s="7" t="n">
        <v>0</v>
      </c>
    </row>
    <row r="18201" customFormat="false" ht="15" hidden="false" customHeight="false" outlineLevel="0" collapsed="false">
      <c r="A18201" s="7" t="s">
        <v>34</v>
      </c>
      <c r="B18201" s="7" t="s">
        <v>832</v>
      </c>
      <c r="C18201" s="7" t="s">
        <v>1510</v>
      </c>
      <c r="D18201" s="7" t="n">
        <v>0</v>
      </c>
      <c r="E18201" s="7" t="n">
        <v>0</v>
      </c>
      <c r="F18201" s="7" t="n">
        <v>1</v>
      </c>
      <c r="G18201" s="7" t="n">
        <v>152.46</v>
      </c>
    </row>
    <row r="18202" customFormat="false" ht="15" hidden="false" customHeight="false" outlineLevel="0" collapsed="false">
      <c r="A18202" s="7" t="s">
        <v>34</v>
      </c>
      <c r="B18202" s="7" t="s">
        <v>832</v>
      </c>
      <c r="C18202" s="7" t="s">
        <v>1510</v>
      </c>
      <c r="D18202" s="7" t="n">
        <v>1</v>
      </c>
      <c r="E18202" s="7" t="n">
        <v>210.99</v>
      </c>
      <c r="F18202" s="7" t="n">
        <v>0</v>
      </c>
      <c r="G18202" s="7" t="n">
        <v>0</v>
      </c>
    </row>
    <row r="18203" customFormat="false" ht="15" hidden="false" customHeight="false" outlineLevel="0" collapsed="false">
      <c r="A18203" s="7" t="s">
        <v>34</v>
      </c>
      <c r="B18203" s="7" t="s">
        <v>832</v>
      </c>
      <c r="C18203" s="7" t="s">
        <v>1510</v>
      </c>
      <c r="D18203" s="7" t="n">
        <v>0</v>
      </c>
      <c r="E18203" s="7" t="n">
        <v>0</v>
      </c>
      <c r="F18203" s="7" t="n">
        <v>1</v>
      </c>
      <c r="G18203" s="7" t="n">
        <v>152.46</v>
      </c>
    </row>
    <row r="18204" customFormat="false" ht="15" hidden="false" customHeight="false" outlineLevel="0" collapsed="false">
      <c r="A18204" s="7" t="s">
        <v>34</v>
      </c>
      <c r="B18204" s="7" t="s">
        <v>281</v>
      </c>
      <c r="C18204" s="7" t="s">
        <v>1275</v>
      </c>
      <c r="D18204" s="7" t="n">
        <v>1</v>
      </c>
      <c r="E18204" s="7" t="n">
        <v>232.59</v>
      </c>
      <c r="F18204" s="7" t="n">
        <v>0</v>
      </c>
      <c r="G18204" s="7" t="n">
        <v>0</v>
      </c>
    </row>
    <row r="18205" customFormat="false" ht="15" hidden="false" customHeight="false" outlineLevel="0" collapsed="false">
      <c r="A18205" s="7" t="s">
        <v>34</v>
      </c>
      <c r="B18205" s="7" t="s">
        <v>281</v>
      </c>
      <c r="C18205" s="7" t="s">
        <v>1275</v>
      </c>
      <c r="D18205" s="7" t="n">
        <v>3</v>
      </c>
      <c r="E18205" s="7" t="n">
        <v>838.74</v>
      </c>
      <c r="F18205" s="7" t="n">
        <v>0</v>
      </c>
      <c r="G18205" s="7" t="n">
        <v>0</v>
      </c>
    </row>
    <row r="18206" customFormat="false" ht="15" hidden="false" customHeight="false" outlineLevel="0" collapsed="false">
      <c r="A18206" s="7" t="s">
        <v>34</v>
      </c>
      <c r="B18206" s="7" t="s">
        <v>272</v>
      </c>
      <c r="C18206" s="7" t="s">
        <v>1275</v>
      </c>
      <c r="D18206" s="7" t="n">
        <v>2</v>
      </c>
      <c r="E18206" s="7" t="n">
        <v>475.29</v>
      </c>
      <c r="F18206" s="7" t="n">
        <v>0</v>
      </c>
      <c r="G18206" s="7" t="n">
        <v>0</v>
      </c>
    </row>
    <row r="18207" customFormat="false" ht="15" hidden="false" customHeight="false" outlineLevel="0" collapsed="false">
      <c r="A18207" s="7" t="s">
        <v>34</v>
      </c>
      <c r="B18207" s="7" t="s">
        <v>449</v>
      </c>
      <c r="C18207" s="7" t="s">
        <v>1275</v>
      </c>
      <c r="D18207" s="7" t="n">
        <v>1</v>
      </c>
      <c r="E18207" s="7" t="n">
        <v>223.66</v>
      </c>
      <c r="F18207" s="7" t="n">
        <v>0</v>
      </c>
      <c r="G18207" s="7" t="n">
        <v>0</v>
      </c>
    </row>
    <row r="18208" customFormat="false" ht="15" hidden="false" customHeight="false" outlineLevel="0" collapsed="false">
      <c r="A18208" s="7" t="s">
        <v>34</v>
      </c>
      <c r="B18208" s="7" t="s">
        <v>250</v>
      </c>
      <c r="C18208" s="7" t="s">
        <v>1275</v>
      </c>
      <c r="D18208" s="7" t="n">
        <v>2</v>
      </c>
      <c r="E18208" s="7" t="n">
        <v>475.28</v>
      </c>
      <c r="F18208" s="7" t="n">
        <v>0</v>
      </c>
      <c r="G18208" s="7" t="n">
        <v>0</v>
      </c>
    </row>
    <row r="18209" customFormat="false" ht="15" hidden="false" customHeight="false" outlineLevel="0" collapsed="false">
      <c r="A18209" s="7" t="s">
        <v>34</v>
      </c>
      <c r="B18209" s="7" t="s">
        <v>433</v>
      </c>
      <c r="C18209" s="7" t="s">
        <v>1275</v>
      </c>
      <c r="D18209" s="7" t="n">
        <v>1</v>
      </c>
      <c r="E18209" s="7" t="n">
        <v>224.8</v>
      </c>
      <c r="F18209" s="7" t="n">
        <v>0</v>
      </c>
      <c r="G18209" s="7" t="n">
        <v>0</v>
      </c>
    </row>
    <row r="18210" customFormat="false" ht="15" hidden="false" customHeight="false" outlineLevel="0" collapsed="false">
      <c r="A18210" s="7" t="s">
        <v>34</v>
      </c>
      <c r="B18210" s="7" t="s">
        <v>433</v>
      </c>
      <c r="C18210" s="7" t="s">
        <v>1275</v>
      </c>
      <c r="D18210" s="7" t="n">
        <v>2</v>
      </c>
      <c r="E18210" s="7" t="n">
        <v>517.22</v>
      </c>
      <c r="F18210" s="7" t="n">
        <v>0</v>
      </c>
      <c r="G18210" s="7" t="n">
        <v>0</v>
      </c>
    </row>
    <row r="18211" customFormat="false" ht="15" hidden="false" customHeight="false" outlineLevel="0" collapsed="false">
      <c r="A18211" s="7" t="s">
        <v>34</v>
      </c>
      <c r="B18211" s="7" t="s">
        <v>151</v>
      </c>
      <c r="C18211" s="7" t="s">
        <v>1276</v>
      </c>
      <c r="D18211" s="7" t="n">
        <v>5</v>
      </c>
      <c r="E18211" s="7" t="n">
        <v>974.15</v>
      </c>
      <c r="F18211" s="7" t="n">
        <v>4</v>
      </c>
      <c r="G18211" s="7" t="n">
        <v>759.84</v>
      </c>
    </row>
    <row r="18212" customFormat="false" ht="15" hidden="false" customHeight="false" outlineLevel="0" collapsed="false">
      <c r="A18212" s="7" t="s">
        <v>34</v>
      </c>
      <c r="B18212" s="7" t="s">
        <v>151</v>
      </c>
      <c r="C18212" s="7" t="s">
        <v>1276</v>
      </c>
      <c r="D18212" s="7" t="n">
        <v>0</v>
      </c>
      <c r="E18212" s="7" t="n">
        <v>0</v>
      </c>
      <c r="F18212" s="7" t="n">
        <v>1</v>
      </c>
      <c r="G18212" s="7" t="n">
        <v>194.83</v>
      </c>
    </row>
    <row r="18213" customFormat="false" ht="15" hidden="false" customHeight="false" outlineLevel="0" collapsed="false">
      <c r="A18213" s="7" t="s">
        <v>34</v>
      </c>
      <c r="B18213" s="7" t="s">
        <v>151</v>
      </c>
      <c r="C18213" s="7" t="s">
        <v>1276</v>
      </c>
      <c r="D18213" s="7" t="n">
        <v>0</v>
      </c>
      <c r="E18213" s="7" t="n">
        <v>0</v>
      </c>
      <c r="F18213" s="7" t="n">
        <v>1</v>
      </c>
      <c r="G18213" s="7" t="n">
        <v>194.83</v>
      </c>
    </row>
    <row r="18214" customFormat="false" ht="15" hidden="false" customHeight="false" outlineLevel="0" collapsed="false">
      <c r="A18214" s="7" t="s">
        <v>34</v>
      </c>
      <c r="B18214" s="7" t="s">
        <v>172</v>
      </c>
      <c r="C18214" s="7" t="s">
        <v>1276</v>
      </c>
      <c r="D18214" s="7" t="n">
        <v>7</v>
      </c>
      <c r="E18214" s="7" t="n">
        <v>1285.88</v>
      </c>
      <c r="F18214" s="7" t="n">
        <v>4</v>
      </c>
      <c r="G18214" s="7" t="n">
        <v>759.84</v>
      </c>
    </row>
    <row r="18215" customFormat="false" ht="15" hidden="false" customHeight="false" outlineLevel="0" collapsed="false">
      <c r="A18215" s="7" t="s">
        <v>34</v>
      </c>
      <c r="B18215" s="7" t="s">
        <v>172</v>
      </c>
      <c r="C18215" s="7" t="s">
        <v>1276</v>
      </c>
      <c r="D18215" s="7" t="n">
        <v>0</v>
      </c>
      <c r="E18215" s="7" t="n">
        <v>0</v>
      </c>
      <c r="F18215" s="7" t="n">
        <v>2</v>
      </c>
      <c r="G18215" s="7" t="n">
        <v>331.22</v>
      </c>
    </row>
    <row r="18216" customFormat="false" ht="15" hidden="false" customHeight="false" outlineLevel="0" collapsed="false">
      <c r="A18216" s="7" t="s">
        <v>34</v>
      </c>
      <c r="B18216" s="7" t="s">
        <v>172</v>
      </c>
      <c r="C18216" s="7" t="s">
        <v>1276</v>
      </c>
      <c r="D18216" s="7" t="n">
        <v>0</v>
      </c>
      <c r="E18216" s="7" t="n">
        <v>0</v>
      </c>
      <c r="F18216" s="7" t="n">
        <v>1</v>
      </c>
      <c r="G18216" s="7" t="n">
        <v>194.83</v>
      </c>
    </row>
    <row r="18217" customFormat="false" ht="15" hidden="false" customHeight="false" outlineLevel="0" collapsed="false">
      <c r="A18217" s="7" t="s">
        <v>34</v>
      </c>
      <c r="B18217" s="7" t="s">
        <v>172</v>
      </c>
      <c r="C18217" s="7" t="s">
        <v>1276</v>
      </c>
      <c r="D18217" s="7" t="n">
        <v>0</v>
      </c>
      <c r="E18217" s="7" t="n">
        <v>0</v>
      </c>
      <c r="F18217" s="7" t="n">
        <v>3</v>
      </c>
      <c r="G18217" s="7" t="n">
        <v>584.49</v>
      </c>
    </row>
    <row r="18218" customFormat="false" ht="15" hidden="false" customHeight="false" outlineLevel="0" collapsed="false">
      <c r="A18218" s="7" t="s">
        <v>34</v>
      </c>
      <c r="B18218" s="7" t="s">
        <v>172</v>
      </c>
      <c r="C18218" s="7" t="s">
        <v>1276</v>
      </c>
      <c r="D18218" s="7" t="n">
        <v>0</v>
      </c>
      <c r="E18218" s="7" t="n">
        <v>0</v>
      </c>
      <c r="F18218" s="7" t="n">
        <v>1</v>
      </c>
      <c r="G18218" s="7" t="n">
        <v>194.83</v>
      </c>
    </row>
    <row r="18219" customFormat="false" ht="15" hidden="false" customHeight="false" outlineLevel="0" collapsed="false">
      <c r="A18219" s="7" t="s">
        <v>34</v>
      </c>
      <c r="B18219" s="7" t="s">
        <v>241</v>
      </c>
      <c r="C18219" s="7" t="s">
        <v>1276</v>
      </c>
      <c r="D18219" s="7" t="n">
        <v>0</v>
      </c>
      <c r="E18219" s="7" t="n">
        <v>0</v>
      </c>
      <c r="F18219" s="7" t="n">
        <v>1</v>
      </c>
      <c r="G18219" s="7" t="n">
        <v>194.83</v>
      </c>
    </row>
    <row r="18220" customFormat="false" ht="15" hidden="false" customHeight="false" outlineLevel="0" collapsed="false">
      <c r="A18220" s="7" t="s">
        <v>34</v>
      </c>
      <c r="B18220" s="7" t="s">
        <v>241</v>
      </c>
      <c r="C18220" s="7" t="s">
        <v>1276</v>
      </c>
      <c r="D18220" s="7" t="n">
        <v>4</v>
      </c>
      <c r="E18220" s="7" t="n">
        <v>711.13</v>
      </c>
      <c r="F18220" s="7" t="n">
        <v>4</v>
      </c>
      <c r="G18220" s="7" t="n">
        <v>740.36</v>
      </c>
    </row>
    <row r="18221" customFormat="false" ht="15" hidden="false" customHeight="false" outlineLevel="0" collapsed="false">
      <c r="A18221" s="7" t="s">
        <v>34</v>
      </c>
      <c r="B18221" s="7" t="s">
        <v>157</v>
      </c>
      <c r="C18221" s="7" t="s">
        <v>1276</v>
      </c>
      <c r="D18221" s="7" t="n">
        <v>5</v>
      </c>
      <c r="E18221" s="7" t="n">
        <v>944.93</v>
      </c>
      <c r="F18221" s="7" t="n">
        <v>4</v>
      </c>
      <c r="G18221" s="7" t="n">
        <v>740.36</v>
      </c>
    </row>
    <row r="18222" customFormat="false" ht="15" hidden="false" customHeight="false" outlineLevel="0" collapsed="false">
      <c r="A18222" s="7" t="s">
        <v>34</v>
      </c>
      <c r="B18222" s="7" t="s">
        <v>157</v>
      </c>
      <c r="C18222" s="7" t="s">
        <v>1276</v>
      </c>
      <c r="D18222" s="7" t="n">
        <v>0</v>
      </c>
      <c r="E18222" s="7" t="n">
        <v>0</v>
      </c>
      <c r="F18222" s="7" t="n">
        <v>1</v>
      </c>
      <c r="G18222" s="7" t="n">
        <v>194.83</v>
      </c>
    </row>
    <row r="18223" customFormat="false" ht="15" hidden="false" customHeight="false" outlineLevel="0" collapsed="false">
      <c r="A18223" s="7" t="s">
        <v>34</v>
      </c>
      <c r="B18223" s="7" t="s">
        <v>518</v>
      </c>
      <c r="C18223" s="7" t="s">
        <v>1276</v>
      </c>
      <c r="D18223" s="7" t="n">
        <v>0</v>
      </c>
      <c r="E18223" s="7" t="n">
        <v>0</v>
      </c>
      <c r="F18223" s="7" t="n">
        <v>1</v>
      </c>
      <c r="G18223" s="7" t="n">
        <v>194.83</v>
      </c>
    </row>
    <row r="18224" customFormat="false" ht="15" hidden="false" customHeight="false" outlineLevel="0" collapsed="false">
      <c r="A18224" s="7" t="s">
        <v>34</v>
      </c>
      <c r="B18224" s="7" t="s">
        <v>518</v>
      </c>
      <c r="C18224" s="7" t="s">
        <v>1276</v>
      </c>
      <c r="D18224" s="7" t="n">
        <v>0</v>
      </c>
      <c r="E18224" s="7" t="n">
        <v>0</v>
      </c>
      <c r="F18224" s="7" t="n">
        <v>1</v>
      </c>
      <c r="G18224" s="7" t="n">
        <v>313.47</v>
      </c>
    </row>
    <row r="18225" customFormat="false" ht="15" hidden="false" customHeight="false" outlineLevel="0" collapsed="false">
      <c r="A18225" s="7" t="s">
        <v>34</v>
      </c>
      <c r="B18225" s="7" t="s">
        <v>258</v>
      </c>
      <c r="C18225" s="7" t="s">
        <v>1276</v>
      </c>
      <c r="D18225" s="7" t="n">
        <v>6</v>
      </c>
      <c r="E18225" s="7" t="n">
        <v>1139.76</v>
      </c>
      <c r="F18225" s="7" t="n">
        <v>3</v>
      </c>
      <c r="G18225" s="7" t="n">
        <v>565.01</v>
      </c>
    </row>
    <row r="18226" customFormat="false" ht="15" hidden="false" customHeight="false" outlineLevel="0" collapsed="false">
      <c r="A18226" s="7" t="s">
        <v>34</v>
      </c>
      <c r="B18226" s="7" t="s">
        <v>258</v>
      </c>
      <c r="C18226" s="7" t="s">
        <v>1276</v>
      </c>
      <c r="D18226" s="7" t="n">
        <v>0</v>
      </c>
      <c r="E18226" s="7" t="n">
        <v>0</v>
      </c>
      <c r="F18226" s="7" t="n">
        <v>1</v>
      </c>
      <c r="G18226" s="7" t="n">
        <v>194.83</v>
      </c>
    </row>
    <row r="18227" customFormat="false" ht="15" hidden="false" customHeight="false" outlineLevel="0" collapsed="false">
      <c r="A18227" s="7" t="s">
        <v>34</v>
      </c>
      <c r="B18227" s="7" t="s">
        <v>258</v>
      </c>
      <c r="C18227" s="7" t="s">
        <v>1276</v>
      </c>
      <c r="D18227" s="7" t="n">
        <v>0</v>
      </c>
      <c r="E18227" s="7" t="n">
        <v>0</v>
      </c>
      <c r="F18227" s="7" t="n">
        <v>1</v>
      </c>
      <c r="G18227" s="7" t="n">
        <v>194.83</v>
      </c>
    </row>
    <row r="18228" customFormat="false" ht="15" hidden="false" customHeight="false" outlineLevel="0" collapsed="false">
      <c r="A18228" s="7" t="s">
        <v>34</v>
      </c>
      <c r="B18228" s="7" t="s">
        <v>258</v>
      </c>
      <c r="C18228" s="7" t="s">
        <v>1276</v>
      </c>
      <c r="D18228" s="7" t="n">
        <v>2</v>
      </c>
      <c r="E18228" s="7" t="n">
        <v>532.78</v>
      </c>
      <c r="F18228" s="7" t="n">
        <v>0</v>
      </c>
      <c r="G18228" s="7" t="n">
        <v>0</v>
      </c>
    </row>
    <row r="18229" customFormat="false" ht="15" hidden="false" customHeight="false" outlineLevel="0" collapsed="false">
      <c r="A18229" s="7" t="s">
        <v>34</v>
      </c>
      <c r="B18229" s="7" t="s">
        <v>258</v>
      </c>
      <c r="C18229" s="7" t="s">
        <v>1276</v>
      </c>
      <c r="D18229" s="7" t="n">
        <v>1</v>
      </c>
      <c r="E18229" s="7" t="n">
        <v>159.84</v>
      </c>
      <c r="F18229" s="7" t="n">
        <v>0</v>
      </c>
      <c r="G18229" s="7" t="n">
        <v>0</v>
      </c>
    </row>
    <row r="18230" customFormat="false" ht="15" hidden="false" customHeight="false" outlineLevel="0" collapsed="false">
      <c r="A18230" s="7" t="s">
        <v>34</v>
      </c>
      <c r="B18230" s="7" t="s">
        <v>258</v>
      </c>
      <c r="C18230" s="7" t="s">
        <v>1276</v>
      </c>
      <c r="D18230" s="7" t="n">
        <v>0</v>
      </c>
      <c r="E18230" s="7" t="n">
        <v>0</v>
      </c>
      <c r="F18230" s="7" t="n">
        <v>1</v>
      </c>
      <c r="G18230" s="7" t="n">
        <v>175.34</v>
      </c>
    </row>
    <row r="18231" customFormat="false" ht="15" hidden="false" customHeight="false" outlineLevel="0" collapsed="false">
      <c r="A18231" s="7" t="s">
        <v>34</v>
      </c>
      <c r="B18231" s="7" t="s">
        <v>258</v>
      </c>
      <c r="C18231" s="7" t="s">
        <v>1276</v>
      </c>
      <c r="D18231" s="7" t="n">
        <v>0</v>
      </c>
      <c r="E18231" s="7" t="n">
        <v>0</v>
      </c>
      <c r="F18231" s="7" t="n">
        <v>1</v>
      </c>
      <c r="G18231" s="7" t="n">
        <v>194.83</v>
      </c>
    </row>
    <row r="18232" customFormat="false" ht="15" hidden="false" customHeight="false" outlineLevel="0" collapsed="false">
      <c r="A18232" s="7" t="s">
        <v>34</v>
      </c>
      <c r="B18232" s="7" t="s">
        <v>258</v>
      </c>
      <c r="C18232" s="7" t="s">
        <v>1276</v>
      </c>
      <c r="D18232" s="7" t="n">
        <v>0</v>
      </c>
      <c r="E18232" s="7" t="n">
        <v>0</v>
      </c>
      <c r="F18232" s="7" t="n">
        <v>1</v>
      </c>
      <c r="G18232" s="7" t="n">
        <v>194.83</v>
      </c>
    </row>
    <row r="18233" customFormat="false" ht="15" hidden="false" customHeight="false" outlineLevel="0" collapsed="false">
      <c r="A18233" s="7" t="s">
        <v>34</v>
      </c>
      <c r="B18233" s="7" t="s">
        <v>258</v>
      </c>
      <c r="C18233" s="7" t="s">
        <v>1276</v>
      </c>
      <c r="D18233" s="7" t="n">
        <v>0</v>
      </c>
      <c r="E18233" s="7" t="n">
        <v>0</v>
      </c>
      <c r="F18233" s="7" t="n">
        <v>1</v>
      </c>
      <c r="G18233" s="7" t="n">
        <v>194.83</v>
      </c>
    </row>
    <row r="18234" customFormat="false" ht="15" hidden="false" customHeight="false" outlineLevel="0" collapsed="false">
      <c r="A18234" s="7" t="s">
        <v>34</v>
      </c>
      <c r="B18234" s="7" t="s">
        <v>258</v>
      </c>
      <c r="C18234" s="7" t="s">
        <v>1276</v>
      </c>
      <c r="D18234" s="7" t="n">
        <v>0</v>
      </c>
      <c r="E18234" s="7" t="n">
        <v>0</v>
      </c>
      <c r="F18234" s="7" t="n">
        <v>1</v>
      </c>
      <c r="G18234" s="7" t="n">
        <v>194.83</v>
      </c>
    </row>
    <row r="18235" customFormat="false" ht="15" hidden="false" customHeight="false" outlineLevel="0" collapsed="false">
      <c r="A18235" s="7" t="s">
        <v>34</v>
      </c>
      <c r="B18235" s="7" t="s">
        <v>364</v>
      </c>
      <c r="C18235" s="7" t="s">
        <v>1277</v>
      </c>
      <c r="D18235" s="7" t="n">
        <v>10</v>
      </c>
      <c r="E18235" s="7" t="n">
        <v>1960.84</v>
      </c>
      <c r="F18235" s="7" t="n">
        <v>4</v>
      </c>
      <c r="G18235" s="7" t="n">
        <v>796.28</v>
      </c>
    </row>
    <row r="18236" customFormat="false" ht="15" hidden="false" customHeight="false" outlineLevel="0" collapsed="false">
      <c r="A18236" s="7" t="s">
        <v>34</v>
      </c>
      <c r="B18236" s="7" t="s">
        <v>364</v>
      </c>
      <c r="C18236" s="7" t="s">
        <v>1277</v>
      </c>
      <c r="D18236" s="7" t="n">
        <v>0</v>
      </c>
      <c r="E18236" s="7" t="n">
        <v>0</v>
      </c>
      <c r="F18236" s="7" t="n">
        <v>2</v>
      </c>
      <c r="G18236" s="7" t="n">
        <v>398.14</v>
      </c>
    </row>
    <row r="18237" customFormat="false" ht="15" hidden="false" customHeight="false" outlineLevel="0" collapsed="false">
      <c r="A18237" s="7" t="s">
        <v>34</v>
      </c>
      <c r="B18237" s="7" t="s">
        <v>364</v>
      </c>
      <c r="C18237" s="7" t="s">
        <v>1277</v>
      </c>
      <c r="D18237" s="7" t="n">
        <v>0</v>
      </c>
      <c r="E18237" s="7" t="n">
        <v>0</v>
      </c>
      <c r="F18237" s="7" t="n">
        <v>2</v>
      </c>
      <c r="G18237" s="7" t="n">
        <v>398.13</v>
      </c>
    </row>
    <row r="18238" customFormat="false" ht="15" hidden="false" customHeight="false" outlineLevel="0" collapsed="false">
      <c r="A18238" s="7" t="s">
        <v>34</v>
      </c>
      <c r="B18238" s="7" t="s">
        <v>398</v>
      </c>
      <c r="C18238" s="7" t="s">
        <v>1277</v>
      </c>
      <c r="D18238" s="7" t="n">
        <v>0</v>
      </c>
      <c r="E18238" s="7" t="n">
        <v>0</v>
      </c>
      <c r="F18238" s="7" t="n">
        <v>1</v>
      </c>
      <c r="G18238" s="7" t="n">
        <v>199.07</v>
      </c>
    </row>
    <row r="18239" customFormat="false" ht="15" hidden="false" customHeight="false" outlineLevel="0" collapsed="false">
      <c r="A18239" s="7" t="s">
        <v>34</v>
      </c>
      <c r="B18239" s="7" t="s">
        <v>398</v>
      </c>
      <c r="C18239" s="7" t="s">
        <v>1277</v>
      </c>
      <c r="D18239" s="7" t="n">
        <v>0</v>
      </c>
      <c r="E18239" s="7" t="n">
        <v>0</v>
      </c>
      <c r="F18239" s="7" t="n">
        <v>1</v>
      </c>
      <c r="G18239" s="7" t="n">
        <v>179.16</v>
      </c>
    </row>
    <row r="18240" customFormat="false" ht="15" hidden="false" customHeight="false" outlineLevel="0" collapsed="false">
      <c r="A18240" s="7" t="s">
        <v>34</v>
      </c>
      <c r="B18240" s="7" t="s">
        <v>398</v>
      </c>
      <c r="C18240" s="7" t="s">
        <v>1277</v>
      </c>
      <c r="D18240" s="7" t="n">
        <v>3</v>
      </c>
      <c r="E18240" s="7" t="n">
        <v>597.21</v>
      </c>
      <c r="F18240" s="7" t="n">
        <v>4</v>
      </c>
      <c r="G18240" s="7" t="n">
        <v>776.37</v>
      </c>
    </row>
    <row r="18241" customFormat="false" ht="15" hidden="false" customHeight="false" outlineLevel="0" collapsed="false">
      <c r="A18241" s="7" t="s">
        <v>34</v>
      </c>
      <c r="B18241" s="7" t="s">
        <v>398</v>
      </c>
      <c r="C18241" s="7" t="s">
        <v>1277</v>
      </c>
      <c r="D18241" s="7" t="n">
        <v>0</v>
      </c>
      <c r="E18241" s="7" t="n">
        <v>0</v>
      </c>
      <c r="F18241" s="7" t="n">
        <v>1</v>
      </c>
      <c r="G18241" s="7" t="n">
        <v>179.16</v>
      </c>
    </row>
    <row r="18242" customFormat="false" ht="15" hidden="false" customHeight="false" outlineLevel="0" collapsed="false">
      <c r="A18242" s="7" t="s">
        <v>34</v>
      </c>
      <c r="B18242" s="7" t="s">
        <v>398</v>
      </c>
      <c r="C18242" s="7" t="s">
        <v>1277</v>
      </c>
      <c r="D18242" s="7" t="n">
        <v>0</v>
      </c>
      <c r="E18242" s="7" t="n">
        <v>0</v>
      </c>
      <c r="F18242" s="7" t="n">
        <v>1</v>
      </c>
      <c r="G18242" s="7" t="n">
        <v>199.07</v>
      </c>
    </row>
    <row r="18243" customFormat="false" ht="15" hidden="false" customHeight="false" outlineLevel="0" collapsed="false">
      <c r="A18243" s="7" t="s">
        <v>34</v>
      </c>
      <c r="B18243" s="7" t="s">
        <v>398</v>
      </c>
      <c r="C18243" s="7" t="s">
        <v>1277</v>
      </c>
      <c r="D18243" s="7" t="n">
        <v>0</v>
      </c>
      <c r="E18243" s="7" t="n">
        <v>0</v>
      </c>
      <c r="F18243" s="7" t="n">
        <v>1</v>
      </c>
      <c r="G18243" s="7" t="n">
        <v>199.07</v>
      </c>
    </row>
    <row r="18244" customFormat="false" ht="15" hidden="false" customHeight="false" outlineLevel="0" collapsed="false">
      <c r="A18244" s="7" t="s">
        <v>34</v>
      </c>
      <c r="B18244" s="7" t="s">
        <v>398</v>
      </c>
      <c r="C18244" s="7" t="s">
        <v>1277</v>
      </c>
      <c r="D18244" s="7" t="n">
        <v>0</v>
      </c>
      <c r="E18244" s="7" t="n">
        <v>0</v>
      </c>
      <c r="F18244" s="7" t="n">
        <v>1</v>
      </c>
      <c r="G18244" s="7" t="n">
        <v>199.07</v>
      </c>
    </row>
    <row r="18245" customFormat="false" ht="15" hidden="false" customHeight="false" outlineLevel="0" collapsed="false">
      <c r="A18245" s="7" t="s">
        <v>34</v>
      </c>
      <c r="B18245" s="7" t="s">
        <v>398</v>
      </c>
      <c r="C18245" s="7" t="s">
        <v>1277</v>
      </c>
      <c r="D18245" s="7" t="n">
        <v>2</v>
      </c>
      <c r="E18245" s="7" t="n">
        <v>376.1</v>
      </c>
      <c r="F18245" s="7" t="n">
        <v>0</v>
      </c>
      <c r="G18245" s="7" t="n">
        <v>0</v>
      </c>
    </row>
    <row r="18246" customFormat="false" ht="15" hidden="false" customHeight="false" outlineLevel="0" collapsed="false">
      <c r="A18246" s="7" t="s">
        <v>34</v>
      </c>
      <c r="B18246" s="7" t="s">
        <v>482</v>
      </c>
      <c r="C18246" s="7" t="s">
        <v>1277</v>
      </c>
      <c r="D18246" s="7" t="n">
        <v>1</v>
      </c>
      <c r="E18246" s="7" t="n">
        <v>169.21</v>
      </c>
      <c r="F18246" s="7" t="n">
        <v>4</v>
      </c>
      <c r="G18246" s="7" t="n">
        <v>776.37</v>
      </c>
    </row>
    <row r="18247" customFormat="false" ht="15" hidden="false" customHeight="false" outlineLevel="0" collapsed="false">
      <c r="A18247" s="7" t="s">
        <v>34</v>
      </c>
      <c r="B18247" s="7" t="s">
        <v>482</v>
      </c>
      <c r="C18247" s="7" t="s">
        <v>1277</v>
      </c>
      <c r="D18247" s="7" t="n">
        <v>3</v>
      </c>
      <c r="E18247" s="7" t="n">
        <v>535.94</v>
      </c>
      <c r="F18247" s="7" t="n">
        <v>0</v>
      </c>
      <c r="G18247" s="7" t="n">
        <v>0</v>
      </c>
    </row>
    <row r="18248" customFormat="false" ht="15" hidden="false" customHeight="false" outlineLevel="0" collapsed="false">
      <c r="A18248" s="7" t="s">
        <v>34</v>
      </c>
      <c r="B18248" s="7" t="s">
        <v>482</v>
      </c>
      <c r="C18248" s="7" t="s">
        <v>1277</v>
      </c>
      <c r="D18248" s="7" t="n">
        <v>0</v>
      </c>
      <c r="E18248" s="7" t="n">
        <v>0</v>
      </c>
      <c r="F18248" s="7" t="n">
        <v>1</v>
      </c>
      <c r="G18248" s="7" t="n">
        <v>199.07</v>
      </c>
    </row>
    <row r="18249" customFormat="false" ht="15" hidden="false" customHeight="false" outlineLevel="0" collapsed="false">
      <c r="A18249" s="7" t="s">
        <v>34</v>
      </c>
      <c r="B18249" s="7" t="s">
        <v>339</v>
      </c>
      <c r="C18249" s="7" t="s">
        <v>1277</v>
      </c>
      <c r="D18249" s="7" t="n">
        <v>0</v>
      </c>
      <c r="E18249" s="7" t="n">
        <v>0</v>
      </c>
      <c r="F18249" s="7" t="n">
        <v>1</v>
      </c>
      <c r="G18249" s="7" t="n">
        <v>179.16</v>
      </c>
    </row>
    <row r="18250" customFormat="false" ht="15" hidden="false" customHeight="false" outlineLevel="0" collapsed="false">
      <c r="A18250" s="7" t="s">
        <v>34</v>
      </c>
      <c r="B18250" s="7" t="s">
        <v>339</v>
      </c>
      <c r="C18250" s="7" t="s">
        <v>1277</v>
      </c>
      <c r="D18250" s="7" t="n">
        <v>2</v>
      </c>
      <c r="E18250" s="7" t="n">
        <v>376.1</v>
      </c>
      <c r="F18250" s="7" t="n">
        <v>0</v>
      </c>
      <c r="G18250" s="7" t="n">
        <v>0</v>
      </c>
    </row>
    <row r="18251" customFormat="false" ht="15" hidden="false" customHeight="false" outlineLevel="0" collapsed="false">
      <c r="A18251" s="7" t="s">
        <v>34</v>
      </c>
      <c r="B18251" s="7" t="s">
        <v>339</v>
      </c>
      <c r="C18251" s="7" t="s">
        <v>1277</v>
      </c>
      <c r="D18251" s="7" t="n">
        <v>3</v>
      </c>
      <c r="E18251" s="7" t="n">
        <v>597.21</v>
      </c>
      <c r="F18251" s="7" t="n">
        <v>4</v>
      </c>
      <c r="G18251" s="7" t="n">
        <v>776.37</v>
      </c>
    </row>
    <row r="18252" customFormat="false" ht="15" hidden="false" customHeight="false" outlineLevel="0" collapsed="false">
      <c r="A18252" s="7" t="s">
        <v>34</v>
      </c>
      <c r="B18252" s="7" t="s">
        <v>339</v>
      </c>
      <c r="C18252" s="7" t="s">
        <v>1277</v>
      </c>
      <c r="D18252" s="7" t="n">
        <v>0</v>
      </c>
      <c r="E18252" s="7" t="n">
        <v>0</v>
      </c>
      <c r="F18252" s="7" t="n">
        <v>1</v>
      </c>
      <c r="G18252" s="7" t="n">
        <v>199.07</v>
      </c>
    </row>
    <row r="18253" customFormat="false" ht="15" hidden="false" customHeight="false" outlineLevel="0" collapsed="false">
      <c r="A18253" s="7" t="s">
        <v>34</v>
      </c>
      <c r="B18253" s="7" t="s">
        <v>339</v>
      </c>
      <c r="C18253" s="7" t="s">
        <v>1277</v>
      </c>
      <c r="D18253" s="7" t="n">
        <v>0</v>
      </c>
      <c r="E18253" s="7" t="n">
        <v>0</v>
      </c>
      <c r="F18253" s="7" t="n">
        <v>1</v>
      </c>
      <c r="G18253" s="7" t="n">
        <v>169.21</v>
      </c>
    </row>
    <row r="18254" customFormat="false" ht="15" hidden="false" customHeight="false" outlineLevel="0" collapsed="false">
      <c r="A18254" s="7" t="s">
        <v>34</v>
      </c>
      <c r="B18254" s="7" t="s">
        <v>993</v>
      </c>
      <c r="C18254" s="7" t="s">
        <v>1277</v>
      </c>
      <c r="D18254" s="7" t="n">
        <v>0</v>
      </c>
      <c r="E18254" s="7" t="n">
        <v>0</v>
      </c>
      <c r="F18254" s="7" t="n">
        <v>1</v>
      </c>
      <c r="G18254" s="7" t="n">
        <v>199.07</v>
      </c>
    </row>
    <row r="18255" customFormat="false" ht="15" hidden="false" customHeight="false" outlineLevel="0" collapsed="false">
      <c r="A18255" s="7" t="s">
        <v>34</v>
      </c>
      <c r="B18255" s="7" t="s">
        <v>300</v>
      </c>
      <c r="C18255" s="7" t="s">
        <v>1277</v>
      </c>
      <c r="D18255" s="7" t="n">
        <v>9</v>
      </c>
      <c r="E18255" s="7" t="n">
        <v>1712</v>
      </c>
      <c r="F18255" s="7" t="n">
        <v>2</v>
      </c>
      <c r="G18255" s="7" t="n">
        <v>378.23</v>
      </c>
    </row>
    <row r="18256" customFormat="false" ht="15" hidden="false" customHeight="false" outlineLevel="0" collapsed="false">
      <c r="A18256" s="7" t="s">
        <v>34</v>
      </c>
      <c r="B18256" s="7" t="s">
        <v>300</v>
      </c>
      <c r="C18256" s="7" t="s">
        <v>1277</v>
      </c>
      <c r="D18256" s="7" t="n">
        <v>1</v>
      </c>
      <c r="E18256" s="7" t="n">
        <v>188.05</v>
      </c>
      <c r="F18256" s="7" t="n">
        <v>0</v>
      </c>
      <c r="G18256" s="7" t="n">
        <v>0</v>
      </c>
    </row>
    <row r="18257" customFormat="false" ht="15" hidden="false" customHeight="false" outlineLevel="0" collapsed="false">
      <c r="A18257" s="7" t="s">
        <v>34</v>
      </c>
      <c r="B18257" s="7" t="s">
        <v>300</v>
      </c>
      <c r="C18257" s="7" t="s">
        <v>1277</v>
      </c>
      <c r="D18257" s="7" t="n">
        <v>1</v>
      </c>
      <c r="E18257" s="7" t="n">
        <v>317.5</v>
      </c>
      <c r="F18257" s="7" t="n">
        <v>0</v>
      </c>
      <c r="G18257" s="7" t="n">
        <v>0</v>
      </c>
    </row>
    <row r="18258" customFormat="false" ht="15" hidden="false" customHeight="false" outlineLevel="0" collapsed="false">
      <c r="A18258" s="7" t="s">
        <v>34</v>
      </c>
      <c r="B18258" s="7" t="s">
        <v>300</v>
      </c>
      <c r="C18258" s="7" t="s">
        <v>1277</v>
      </c>
      <c r="D18258" s="7" t="n">
        <v>0</v>
      </c>
      <c r="E18258" s="7" t="n">
        <v>0</v>
      </c>
      <c r="F18258" s="7" t="n">
        <v>1</v>
      </c>
      <c r="G18258" s="7" t="n">
        <v>179.16</v>
      </c>
    </row>
    <row r="18259" customFormat="false" ht="15" hidden="false" customHeight="false" outlineLevel="0" collapsed="false">
      <c r="A18259" s="7" t="s">
        <v>34</v>
      </c>
      <c r="B18259" s="7" t="s">
        <v>300</v>
      </c>
      <c r="C18259" s="7" t="s">
        <v>1277</v>
      </c>
      <c r="D18259" s="7" t="n">
        <v>0</v>
      </c>
      <c r="E18259" s="7" t="n">
        <v>0</v>
      </c>
      <c r="F18259" s="7" t="n">
        <v>2</v>
      </c>
      <c r="G18259" s="7" t="n">
        <v>358.32</v>
      </c>
    </row>
    <row r="18260" customFormat="false" ht="15" hidden="false" customHeight="false" outlineLevel="0" collapsed="false">
      <c r="A18260" s="7" t="s">
        <v>34</v>
      </c>
      <c r="B18260" s="7" t="s">
        <v>1066</v>
      </c>
      <c r="C18260" s="7" t="s">
        <v>1543</v>
      </c>
      <c r="D18260" s="7" t="n">
        <v>0</v>
      </c>
      <c r="E18260" s="7" t="n">
        <v>0</v>
      </c>
      <c r="F18260" s="7" t="n">
        <v>1</v>
      </c>
      <c r="G18260" s="7" t="n">
        <v>384.66</v>
      </c>
    </row>
    <row r="18261" customFormat="false" ht="15" hidden="false" customHeight="false" outlineLevel="0" collapsed="false">
      <c r="A18261" s="7" t="s">
        <v>34</v>
      </c>
      <c r="B18261" s="7" t="s">
        <v>1066</v>
      </c>
      <c r="C18261" s="7" t="s">
        <v>1543</v>
      </c>
      <c r="D18261" s="7" t="n">
        <v>2</v>
      </c>
      <c r="E18261" s="7" t="n">
        <v>769.32</v>
      </c>
      <c r="F18261" s="7" t="n">
        <v>0</v>
      </c>
      <c r="G18261" s="7" t="n">
        <v>0</v>
      </c>
    </row>
    <row r="18262" customFormat="false" ht="15" hidden="false" customHeight="false" outlineLevel="0" collapsed="false">
      <c r="A18262" s="7" t="s">
        <v>34</v>
      </c>
      <c r="B18262" s="7" t="s">
        <v>855</v>
      </c>
      <c r="C18262" s="7" t="s">
        <v>1543</v>
      </c>
      <c r="D18262" s="7" t="n">
        <v>4</v>
      </c>
      <c r="E18262" s="7" t="n">
        <v>1404.01</v>
      </c>
      <c r="F18262" s="7" t="n">
        <v>0</v>
      </c>
      <c r="G18262" s="7" t="n">
        <v>0</v>
      </c>
    </row>
    <row r="18263" customFormat="false" ht="15" hidden="false" customHeight="false" outlineLevel="0" collapsed="false">
      <c r="A18263" s="7" t="s">
        <v>34</v>
      </c>
      <c r="B18263" s="7" t="s">
        <v>772</v>
      </c>
      <c r="C18263" s="7" t="s">
        <v>1543</v>
      </c>
      <c r="D18263" s="7" t="n">
        <v>2</v>
      </c>
      <c r="E18263" s="7" t="n">
        <v>769.32</v>
      </c>
      <c r="F18263" s="7" t="n">
        <v>1</v>
      </c>
      <c r="G18263" s="7" t="n">
        <v>384.66</v>
      </c>
    </row>
    <row r="18264" customFormat="false" ht="15" hidden="false" customHeight="false" outlineLevel="0" collapsed="false">
      <c r="A18264" s="7" t="s">
        <v>34</v>
      </c>
      <c r="B18264" s="7" t="s">
        <v>772</v>
      </c>
      <c r="C18264" s="7" t="s">
        <v>1543</v>
      </c>
      <c r="D18264" s="7" t="n">
        <v>0</v>
      </c>
      <c r="E18264" s="7" t="n">
        <v>0</v>
      </c>
      <c r="F18264" s="7" t="n">
        <v>1</v>
      </c>
      <c r="G18264" s="7" t="n">
        <v>326.96</v>
      </c>
    </row>
    <row r="18265" customFormat="false" ht="15" hidden="false" customHeight="false" outlineLevel="0" collapsed="false">
      <c r="A18265" s="7" t="s">
        <v>34</v>
      </c>
      <c r="B18265" s="7" t="s">
        <v>772</v>
      </c>
      <c r="C18265" s="7" t="s">
        <v>1543</v>
      </c>
      <c r="D18265" s="7" t="n">
        <v>0</v>
      </c>
      <c r="E18265" s="7" t="n">
        <v>0</v>
      </c>
      <c r="F18265" s="7" t="n">
        <v>1</v>
      </c>
      <c r="G18265" s="7" t="n">
        <v>556.2</v>
      </c>
    </row>
    <row r="18266" customFormat="false" ht="15" hidden="false" customHeight="false" outlineLevel="0" collapsed="false">
      <c r="A18266" s="7" t="s">
        <v>34</v>
      </c>
      <c r="B18266" s="7" t="s">
        <v>772</v>
      </c>
      <c r="C18266" s="7" t="s">
        <v>1543</v>
      </c>
      <c r="D18266" s="7" t="n">
        <v>1</v>
      </c>
      <c r="E18266" s="7" t="n">
        <v>618.5</v>
      </c>
      <c r="F18266" s="7" t="n">
        <v>0</v>
      </c>
      <c r="G18266" s="7" t="n">
        <v>0</v>
      </c>
    </row>
    <row r="18267" customFormat="false" ht="15" hidden="false" customHeight="false" outlineLevel="0" collapsed="false">
      <c r="A18267" s="7" t="s">
        <v>34</v>
      </c>
      <c r="B18267" s="7" t="s">
        <v>772</v>
      </c>
      <c r="C18267" s="7" t="s">
        <v>1543</v>
      </c>
      <c r="D18267" s="7" t="n">
        <v>0</v>
      </c>
      <c r="E18267" s="7" t="n">
        <v>0</v>
      </c>
      <c r="F18267" s="7" t="n">
        <v>1</v>
      </c>
      <c r="G18267" s="7" t="n">
        <v>384.66</v>
      </c>
    </row>
    <row r="18268" customFormat="false" ht="15" hidden="false" customHeight="false" outlineLevel="0" collapsed="false">
      <c r="A18268" s="7" t="s">
        <v>34</v>
      </c>
      <c r="B18268" s="7" t="s">
        <v>464</v>
      </c>
      <c r="C18268" s="7" t="s">
        <v>1278</v>
      </c>
      <c r="D18268" s="7" t="n">
        <v>0</v>
      </c>
      <c r="E18268" s="7" t="n">
        <v>0</v>
      </c>
      <c r="F18268" s="7" t="n">
        <v>1</v>
      </c>
      <c r="G18268" s="7" t="n">
        <v>221.11</v>
      </c>
    </row>
    <row r="18269" customFormat="false" ht="15" hidden="false" customHeight="false" outlineLevel="0" collapsed="false">
      <c r="A18269" s="7" t="s">
        <v>34</v>
      </c>
      <c r="B18269" s="7" t="s">
        <v>464</v>
      </c>
      <c r="C18269" s="7" t="s">
        <v>1278</v>
      </c>
      <c r="D18269" s="7" t="n">
        <v>7</v>
      </c>
      <c r="E18269" s="7" t="n">
        <v>1560.07</v>
      </c>
      <c r="F18269" s="7" t="n">
        <v>0</v>
      </c>
      <c r="G18269" s="7" t="n">
        <v>0</v>
      </c>
    </row>
    <row r="18270" customFormat="false" ht="15" hidden="false" customHeight="false" outlineLevel="0" collapsed="false">
      <c r="A18270" s="7" t="s">
        <v>34</v>
      </c>
      <c r="B18270" s="7" t="s">
        <v>464</v>
      </c>
      <c r="C18270" s="7" t="s">
        <v>1278</v>
      </c>
      <c r="D18270" s="7" t="n">
        <v>0</v>
      </c>
      <c r="E18270" s="7" t="n">
        <v>0</v>
      </c>
      <c r="F18270" s="7" t="n">
        <v>1</v>
      </c>
      <c r="G18270" s="7" t="n">
        <v>245.68</v>
      </c>
    </row>
    <row r="18271" customFormat="false" ht="15" hidden="false" customHeight="false" outlineLevel="0" collapsed="false">
      <c r="A18271" s="7" t="s">
        <v>34</v>
      </c>
      <c r="B18271" s="7" t="s">
        <v>464</v>
      </c>
      <c r="C18271" s="7" t="s">
        <v>1278</v>
      </c>
      <c r="D18271" s="7" t="n">
        <v>0</v>
      </c>
      <c r="E18271" s="7" t="n">
        <v>0</v>
      </c>
      <c r="F18271" s="7" t="n">
        <v>1</v>
      </c>
      <c r="G18271" s="7" t="n">
        <v>221.11</v>
      </c>
    </row>
    <row r="18272" customFormat="false" ht="15" hidden="false" customHeight="false" outlineLevel="0" collapsed="false">
      <c r="A18272" s="7" t="s">
        <v>34</v>
      </c>
      <c r="B18272" s="7" t="s">
        <v>464</v>
      </c>
      <c r="C18272" s="7" t="s">
        <v>1278</v>
      </c>
      <c r="D18272" s="7" t="n">
        <v>0</v>
      </c>
      <c r="E18272" s="7" t="n">
        <v>0</v>
      </c>
      <c r="F18272" s="7" t="n">
        <v>1</v>
      </c>
      <c r="G18272" s="7" t="n">
        <v>221.11</v>
      </c>
    </row>
    <row r="18273" customFormat="false" ht="15" hidden="false" customHeight="false" outlineLevel="0" collapsed="false">
      <c r="A18273" s="7" t="s">
        <v>34</v>
      </c>
      <c r="B18273" s="7" t="s">
        <v>737</v>
      </c>
      <c r="C18273" s="7" t="s">
        <v>1278</v>
      </c>
      <c r="D18273" s="7" t="n">
        <v>3</v>
      </c>
      <c r="E18273" s="7" t="n">
        <v>675.62</v>
      </c>
      <c r="F18273" s="7" t="n">
        <v>-1</v>
      </c>
      <c r="G18273" s="7" t="n">
        <v>-221.11</v>
      </c>
    </row>
    <row r="18274" customFormat="false" ht="15" hidden="false" customHeight="false" outlineLevel="0" collapsed="false">
      <c r="A18274" s="7" t="s">
        <v>34</v>
      </c>
      <c r="B18274" s="7" t="s">
        <v>737</v>
      </c>
      <c r="C18274" s="7" t="s">
        <v>1278</v>
      </c>
      <c r="D18274" s="7" t="n">
        <v>0</v>
      </c>
      <c r="E18274" s="7" t="n">
        <v>0</v>
      </c>
      <c r="F18274" s="7" t="n">
        <v>1</v>
      </c>
      <c r="G18274" s="7" t="n">
        <v>221.11</v>
      </c>
    </row>
    <row r="18275" customFormat="false" ht="15" hidden="false" customHeight="false" outlineLevel="0" collapsed="false">
      <c r="A18275" s="7" t="s">
        <v>34</v>
      </c>
      <c r="B18275" s="7" t="s">
        <v>737</v>
      </c>
      <c r="C18275" s="7" t="s">
        <v>1278</v>
      </c>
      <c r="D18275" s="7" t="n">
        <v>0</v>
      </c>
      <c r="E18275" s="7" t="n">
        <v>0</v>
      </c>
      <c r="F18275" s="7" t="n">
        <v>1</v>
      </c>
      <c r="G18275" s="7" t="n">
        <v>221.11</v>
      </c>
    </row>
    <row r="18276" customFormat="false" ht="15" hidden="false" customHeight="false" outlineLevel="0" collapsed="false">
      <c r="A18276" s="7" t="s">
        <v>34</v>
      </c>
      <c r="B18276" s="7" t="s">
        <v>571</v>
      </c>
      <c r="C18276" s="7" t="s">
        <v>1278</v>
      </c>
      <c r="D18276" s="7" t="n">
        <v>2</v>
      </c>
      <c r="E18276" s="7" t="n">
        <v>454.51</v>
      </c>
      <c r="F18276" s="7" t="n">
        <v>0</v>
      </c>
      <c r="G18276" s="7" t="n">
        <v>0</v>
      </c>
    </row>
    <row r="18277" customFormat="false" ht="15" hidden="false" customHeight="false" outlineLevel="0" collapsed="false">
      <c r="A18277" s="7" t="s">
        <v>34</v>
      </c>
      <c r="B18277" s="7" t="s">
        <v>408</v>
      </c>
      <c r="C18277" s="7" t="s">
        <v>1278</v>
      </c>
      <c r="D18277" s="7" t="n">
        <v>0</v>
      </c>
      <c r="E18277" s="7" t="n">
        <v>0</v>
      </c>
      <c r="F18277" s="7" t="n">
        <v>1</v>
      </c>
      <c r="G18277" s="7" t="n">
        <v>221.11</v>
      </c>
    </row>
    <row r="18278" customFormat="false" ht="15" hidden="false" customHeight="false" outlineLevel="0" collapsed="false">
      <c r="A18278" s="7" t="s">
        <v>34</v>
      </c>
      <c r="B18278" s="7" t="s">
        <v>408</v>
      </c>
      <c r="C18278" s="7" t="s">
        <v>1278</v>
      </c>
      <c r="D18278" s="7" t="n">
        <v>0</v>
      </c>
      <c r="E18278" s="7" t="n">
        <v>0</v>
      </c>
      <c r="F18278" s="7" t="n">
        <v>1</v>
      </c>
      <c r="G18278" s="7" t="n">
        <v>221.11</v>
      </c>
    </row>
    <row r="18279" customFormat="false" ht="15" hidden="false" customHeight="false" outlineLevel="0" collapsed="false">
      <c r="A18279" s="7" t="s">
        <v>34</v>
      </c>
      <c r="B18279" s="7" t="s">
        <v>408</v>
      </c>
      <c r="C18279" s="7" t="s">
        <v>1278</v>
      </c>
      <c r="D18279" s="7" t="n">
        <v>0</v>
      </c>
      <c r="E18279" s="7" t="n">
        <v>0</v>
      </c>
      <c r="F18279" s="7" t="n">
        <v>1</v>
      </c>
      <c r="G18279" s="7" t="n">
        <v>245.68</v>
      </c>
    </row>
    <row r="18280" customFormat="false" ht="15" hidden="false" customHeight="false" outlineLevel="0" collapsed="false">
      <c r="A18280" s="7" t="s">
        <v>34</v>
      </c>
      <c r="B18280" s="7" t="s">
        <v>408</v>
      </c>
      <c r="C18280" s="7" t="s">
        <v>1278</v>
      </c>
      <c r="D18280" s="7" t="n">
        <v>0</v>
      </c>
      <c r="E18280" s="7" t="n">
        <v>0</v>
      </c>
      <c r="F18280" s="7" t="n">
        <v>1</v>
      </c>
      <c r="G18280" s="7" t="n">
        <v>221.11</v>
      </c>
    </row>
    <row r="18281" customFormat="false" ht="15" hidden="false" customHeight="false" outlineLevel="0" collapsed="false">
      <c r="A18281" s="7" t="s">
        <v>34</v>
      </c>
      <c r="B18281" s="7" t="s">
        <v>408</v>
      </c>
      <c r="C18281" s="7" t="s">
        <v>1278</v>
      </c>
      <c r="D18281" s="7" t="n">
        <v>6</v>
      </c>
      <c r="E18281" s="7" t="n">
        <v>1388.1</v>
      </c>
      <c r="F18281" s="7" t="n">
        <v>0</v>
      </c>
      <c r="G18281" s="7" t="n">
        <v>0</v>
      </c>
    </row>
    <row r="18282" customFormat="false" ht="15" hidden="false" customHeight="false" outlineLevel="0" collapsed="false">
      <c r="A18282" s="7" t="s">
        <v>34</v>
      </c>
      <c r="B18282" s="7" t="s">
        <v>408</v>
      </c>
      <c r="C18282" s="7" t="s">
        <v>1278</v>
      </c>
      <c r="D18282" s="7" t="n">
        <v>1</v>
      </c>
      <c r="E18282" s="7" t="n">
        <v>196.58</v>
      </c>
      <c r="F18282" s="7" t="n">
        <v>0</v>
      </c>
      <c r="G18282" s="7" t="n">
        <v>0</v>
      </c>
    </row>
    <row r="18283" customFormat="false" ht="15" hidden="false" customHeight="false" outlineLevel="0" collapsed="false">
      <c r="A18283" s="7" t="s">
        <v>34</v>
      </c>
      <c r="B18283" s="7" t="s">
        <v>1057</v>
      </c>
      <c r="C18283" s="7" t="s">
        <v>1278</v>
      </c>
      <c r="D18283" s="7" t="n">
        <v>1</v>
      </c>
      <c r="E18283" s="7" t="n">
        <v>208.83</v>
      </c>
      <c r="F18283" s="7" t="n">
        <v>0</v>
      </c>
      <c r="G18283" s="7" t="n">
        <v>0</v>
      </c>
    </row>
    <row r="18284" customFormat="false" ht="15" hidden="false" customHeight="false" outlineLevel="0" collapsed="false">
      <c r="A18284" s="7" t="s">
        <v>34</v>
      </c>
      <c r="B18284" s="7" t="s">
        <v>1057</v>
      </c>
      <c r="C18284" s="7" t="s">
        <v>1278</v>
      </c>
      <c r="D18284" s="7" t="n">
        <v>0</v>
      </c>
      <c r="E18284" s="7" t="n">
        <v>0</v>
      </c>
      <c r="F18284" s="7" t="n">
        <v>1</v>
      </c>
      <c r="G18284" s="7" t="n">
        <v>398.22</v>
      </c>
    </row>
    <row r="18285" customFormat="false" ht="15" hidden="false" customHeight="false" outlineLevel="0" collapsed="false">
      <c r="A18285" s="7" t="s">
        <v>34</v>
      </c>
      <c r="B18285" s="7" t="s">
        <v>1057</v>
      </c>
      <c r="C18285" s="7" t="s">
        <v>1278</v>
      </c>
      <c r="D18285" s="7" t="n">
        <v>0</v>
      </c>
      <c r="E18285" s="7" t="n">
        <v>0</v>
      </c>
      <c r="F18285" s="7" t="n">
        <v>1</v>
      </c>
      <c r="G18285" s="7" t="n">
        <v>398.22</v>
      </c>
    </row>
    <row r="18286" customFormat="false" ht="15" hidden="false" customHeight="false" outlineLevel="0" collapsed="false">
      <c r="A18286" s="7" t="s">
        <v>34</v>
      </c>
      <c r="B18286" s="7" t="s">
        <v>386</v>
      </c>
      <c r="C18286" s="7" t="s">
        <v>1278</v>
      </c>
      <c r="D18286" s="7" t="n">
        <v>0</v>
      </c>
      <c r="E18286" s="7" t="n">
        <v>0</v>
      </c>
      <c r="F18286" s="7" t="n">
        <v>1</v>
      </c>
      <c r="G18286" s="7" t="n">
        <v>398.22</v>
      </c>
    </row>
    <row r="18287" customFormat="false" ht="15" hidden="false" customHeight="false" outlineLevel="0" collapsed="false">
      <c r="A18287" s="7" t="s">
        <v>34</v>
      </c>
      <c r="B18287" s="7" t="s">
        <v>386</v>
      </c>
      <c r="C18287" s="7" t="s">
        <v>1278</v>
      </c>
      <c r="D18287" s="7" t="n">
        <v>0</v>
      </c>
      <c r="E18287" s="7" t="n">
        <v>0</v>
      </c>
      <c r="F18287" s="7" t="n">
        <v>1</v>
      </c>
      <c r="G18287" s="7" t="n">
        <v>400.7</v>
      </c>
    </row>
    <row r="18288" customFormat="false" ht="15" hidden="false" customHeight="false" outlineLevel="0" collapsed="false">
      <c r="A18288" s="7" t="s">
        <v>34</v>
      </c>
      <c r="B18288" s="7" t="s">
        <v>386</v>
      </c>
      <c r="C18288" s="7" t="s">
        <v>1278</v>
      </c>
      <c r="D18288" s="7" t="n">
        <v>2</v>
      </c>
      <c r="E18288" s="7" t="n">
        <v>796.4</v>
      </c>
      <c r="F18288" s="7" t="n">
        <v>0</v>
      </c>
      <c r="G18288" s="7" t="n">
        <v>0</v>
      </c>
    </row>
    <row r="18289" customFormat="false" ht="15" hidden="false" customHeight="false" outlineLevel="0" collapsed="false">
      <c r="A18289" s="7" t="s">
        <v>34</v>
      </c>
      <c r="B18289" s="7" t="s">
        <v>386</v>
      </c>
      <c r="C18289" s="7" t="s">
        <v>1278</v>
      </c>
      <c r="D18289" s="7" t="n">
        <v>0</v>
      </c>
      <c r="E18289" s="7" t="n">
        <v>0</v>
      </c>
      <c r="F18289" s="7" t="n">
        <v>1</v>
      </c>
      <c r="G18289" s="7" t="n">
        <v>221.11</v>
      </c>
    </row>
    <row r="18290" customFormat="false" ht="15" hidden="false" customHeight="false" outlineLevel="0" collapsed="false">
      <c r="A18290" s="7" t="s">
        <v>34</v>
      </c>
      <c r="B18290" s="7" t="s">
        <v>386</v>
      </c>
      <c r="C18290" s="7" t="s">
        <v>1278</v>
      </c>
      <c r="D18290" s="7" t="n">
        <v>1</v>
      </c>
      <c r="E18290" s="7" t="n">
        <v>417.66</v>
      </c>
      <c r="F18290" s="7" t="n">
        <v>0</v>
      </c>
      <c r="G18290" s="7" t="n">
        <v>0</v>
      </c>
    </row>
    <row r="18291" customFormat="false" ht="15" hidden="false" customHeight="false" outlineLevel="0" collapsed="false">
      <c r="A18291" s="7" t="s">
        <v>34</v>
      </c>
      <c r="B18291" s="7" t="s">
        <v>386</v>
      </c>
      <c r="C18291" s="7" t="s">
        <v>1278</v>
      </c>
      <c r="D18291" s="7" t="n">
        <v>5</v>
      </c>
      <c r="E18291" s="7" t="n">
        <v>1191.55</v>
      </c>
      <c r="F18291" s="7" t="n">
        <v>0</v>
      </c>
      <c r="G18291" s="7" t="n">
        <v>0</v>
      </c>
    </row>
    <row r="18292" customFormat="false" ht="15" hidden="false" customHeight="false" outlineLevel="0" collapsed="false">
      <c r="A18292" s="7" t="s">
        <v>34</v>
      </c>
      <c r="B18292" s="7" t="s">
        <v>386</v>
      </c>
      <c r="C18292" s="7" t="s">
        <v>1278</v>
      </c>
      <c r="D18292" s="7" t="n">
        <v>0</v>
      </c>
      <c r="E18292" s="7" t="n">
        <v>0</v>
      </c>
      <c r="F18292" s="7" t="n">
        <v>1</v>
      </c>
      <c r="G18292" s="7" t="n">
        <v>221.11</v>
      </c>
    </row>
    <row r="18293" customFormat="false" ht="15" hidden="false" customHeight="false" outlineLevel="0" collapsed="false">
      <c r="A18293" s="7" t="s">
        <v>34</v>
      </c>
      <c r="B18293" s="7" t="s">
        <v>386</v>
      </c>
      <c r="C18293" s="7" t="s">
        <v>1278</v>
      </c>
      <c r="D18293" s="7" t="n">
        <v>0</v>
      </c>
      <c r="E18293" s="7" t="n">
        <v>0</v>
      </c>
      <c r="F18293" s="7" t="n">
        <v>1</v>
      </c>
      <c r="G18293" s="7" t="n">
        <v>245.68</v>
      </c>
    </row>
    <row r="18294" customFormat="false" ht="15" hidden="false" customHeight="false" outlineLevel="0" collapsed="false">
      <c r="A18294" s="7" t="s">
        <v>34</v>
      </c>
      <c r="B18294" s="7" t="s">
        <v>386</v>
      </c>
      <c r="C18294" s="7" t="s">
        <v>1278</v>
      </c>
      <c r="D18294" s="7" t="n">
        <v>1</v>
      </c>
      <c r="E18294" s="7" t="n">
        <v>398</v>
      </c>
      <c r="F18294" s="7" t="n">
        <v>1</v>
      </c>
      <c r="G18294" s="7" t="n">
        <v>398</v>
      </c>
    </row>
    <row r="18295" customFormat="false" ht="15" hidden="false" customHeight="false" outlineLevel="0" collapsed="false">
      <c r="A18295" s="7" t="s">
        <v>34</v>
      </c>
      <c r="B18295" s="7" t="s">
        <v>386</v>
      </c>
      <c r="C18295" s="7" t="s">
        <v>1278</v>
      </c>
      <c r="D18295" s="7" t="n">
        <v>0</v>
      </c>
      <c r="E18295" s="7" t="n">
        <v>0</v>
      </c>
      <c r="F18295" s="7" t="n">
        <v>1</v>
      </c>
      <c r="G18295" s="7" t="n">
        <v>245.68</v>
      </c>
    </row>
    <row r="18296" customFormat="false" ht="15" hidden="false" customHeight="false" outlineLevel="0" collapsed="false">
      <c r="A18296" s="7" t="s">
        <v>34</v>
      </c>
      <c r="B18296" s="7" t="s">
        <v>386</v>
      </c>
      <c r="C18296" s="7" t="s">
        <v>1278</v>
      </c>
      <c r="D18296" s="7" t="n">
        <v>0</v>
      </c>
      <c r="E18296" s="7" t="n">
        <v>0</v>
      </c>
      <c r="F18296" s="7" t="n">
        <v>1</v>
      </c>
      <c r="G18296" s="7" t="n">
        <v>245.68</v>
      </c>
    </row>
    <row r="18297" customFormat="false" ht="15" hidden="false" customHeight="false" outlineLevel="0" collapsed="false">
      <c r="A18297" s="7" t="s">
        <v>34</v>
      </c>
      <c r="B18297" s="7" t="s">
        <v>679</v>
      </c>
      <c r="C18297" s="7" t="s">
        <v>1279</v>
      </c>
      <c r="D18297" s="7" t="n">
        <v>0</v>
      </c>
      <c r="E18297" s="7" t="n">
        <v>0</v>
      </c>
      <c r="F18297" s="7" t="n">
        <v>1</v>
      </c>
      <c r="G18297" s="7" t="n">
        <v>300.76</v>
      </c>
    </row>
    <row r="18298" customFormat="false" ht="15" hidden="false" customHeight="false" outlineLevel="0" collapsed="false">
      <c r="A18298" s="7" t="s">
        <v>34</v>
      </c>
      <c r="B18298" s="7" t="s">
        <v>679</v>
      </c>
      <c r="C18298" s="7" t="s">
        <v>1279</v>
      </c>
      <c r="D18298" s="7" t="n">
        <v>0</v>
      </c>
      <c r="E18298" s="7" t="n">
        <v>0</v>
      </c>
      <c r="F18298" s="7" t="n">
        <v>2</v>
      </c>
      <c r="G18298" s="7" t="n">
        <v>541.38</v>
      </c>
    </row>
    <row r="18299" customFormat="false" ht="15" hidden="false" customHeight="false" outlineLevel="0" collapsed="false">
      <c r="A18299" s="7" t="s">
        <v>34</v>
      </c>
      <c r="B18299" s="7" t="s">
        <v>679</v>
      </c>
      <c r="C18299" s="7" t="s">
        <v>1279</v>
      </c>
      <c r="D18299" s="7" t="n">
        <v>10</v>
      </c>
      <c r="E18299" s="7" t="n">
        <v>2917.38</v>
      </c>
      <c r="F18299" s="7" t="n">
        <v>7</v>
      </c>
      <c r="G18299" s="7" t="n">
        <v>2015.09</v>
      </c>
    </row>
    <row r="18300" customFormat="false" ht="15" hidden="false" customHeight="false" outlineLevel="0" collapsed="false">
      <c r="A18300" s="7" t="s">
        <v>34</v>
      </c>
      <c r="B18300" s="7" t="s">
        <v>679</v>
      </c>
      <c r="C18300" s="7" t="s">
        <v>1279</v>
      </c>
      <c r="D18300" s="7" t="n">
        <v>0</v>
      </c>
      <c r="E18300" s="7" t="n">
        <v>0</v>
      </c>
      <c r="F18300" s="7" t="n">
        <v>2</v>
      </c>
      <c r="G18300" s="7" t="n">
        <v>571.44</v>
      </c>
    </row>
    <row r="18301" customFormat="false" ht="15" hidden="false" customHeight="false" outlineLevel="0" collapsed="false">
      <c r="A18301" s="7" t="s">
        <v>34</v>
      </c>
      <c r="B18301" s="7" t="s">
        <v>679</v>
      </c>
      <c r="C18301" s="7" t="s">
        <v>1279</v>
      </c>
      <c r="D18301" s="7" t="n">
        <v>0</v>
      </c>
      <c r="E18301" s="7" t="n">
        <v>0</v>
      </c>
      <c r="F18301" s="7" t="n">
        <v>1</v>
      </c>
      <c r="G18301" s="7" t="n">
        <v>300.76</v>
      </c>
    </row>
    <row r="18302" customFormat="false" ht="15" hidden="false" customHeight="false" outlineLevel="0" collapsed="false">
      <c r="A18302" s="7" t="s">
        <v>34</v>
      </c>
      <c r="B18302" s="7" t="s">
        <v>679</v>
      </c>
      <c r="C18302" s="7" t="s">
        <v>1279</v>
      </c>
      <c r="D18302" s="7" t="n">
        <v>2</v>
      </c>
      <c r="E18302" s="7" t="n">
        <v>553.28</v>
      </c>
      <c r="F18302" s="7" t="n">
        <v>0</v>
      </c>
      <c r="G18302" s="7" t="n">
        <v>0</v>
      </c>
    </row>
    <row r="18303" customFormat="false" ht="15" hidden="false" customHeight="false" outlineLevel="0" collapsed="false">
      <c r="A18303" s="7" t="s">
        <v>34</v>
      </c>
      <c r="B18303" s="7" t="s">
        <v>679</v>
      </c>
      <c r="C18303" s="7" t="s">
        <v>1279</v>
      </c>
      <c r="D18303" s="7" t="n">
        <v>0</v>
      </c>
      <c r="E18303" s="7" t="n">
        <v>0</v>
      </c>
      <c r="F18303" s="7" t="n">
        <v>1</v>
      </c>
      <c r="G18303" s="7" t="n">
        <v>300.76</v>
      </c>
    </row>
    <row r="18304" customFormat="false" ht="15" hidden="false" customHeight="false" outlineLevel="0" collapsed="false">
      <c r="A18304" s="7" t="s">
        <v>34</v>
      </c>
      <c r="B18304" s="7" t="s">
        <v>549</v>
      </c>
      <c r="C18304" s="7" t="s">
        <v>1279</v>
      </c>
      <c r="D18304" s="7" t="n">
        <v>1</v>
      </c>
      <c r="E18304" s="7" t="n">
        <v>241.41</v>
      </c>
      <c r="F18304" s="7" t="n">
        <v>0</v>
      </c>
      <c r="G18304" s="7" t="n">
        <v>0</v>
      </c>
    </row>
    <row r="18305" customFormat="false" ht="15" hidden="false" customHeight="false" outlineLevel="0" collapsed="false">
      <c r="A18305" s="7" t="s">
        <v>34</v>
      </c>
      <c r="B18305" s="7" t="s">
        <v>549</v>
      </c>
      <c r="C18305" s="7" t="s">
        <v>1279</v>
      </c>
      <c r="D18305" s="7" t="n">
        <v>0</v>
      </c>
      <c r="E18305" s="7" t="n">
        <v>0</v>
      </c>
      <c r="F18305" s="7" t="n">
        <v>1</v>
      </c>
      <c r="G18305" s="7" t="n">
        <v>300.76</v>
      </c>
    </row>
    <row r="18306" customFormat="false" ht="15" hidden="false" customHeight="false" outlineLevel="0" collapsed="false">
      <c r="A18306" s="7" t="s">
        <v>34</v>
      </c>
      <c r="B18306" s="7" t="s">
        <v>549</v>
      </c>
      <c r="C18306" s="7" t="s">
        <v>1279</v>
      </c>
      <c r="D18306" s="7" t="n">
        <v>5</v>
      </c>
      <c r="E18306" s="7" t="n">
        <v>1398.54</v>
      </c>
      <c r="F18306" s="7" t="n">
        <v>2</v>
      </c>
      <c r="G18306" s="7" t="n">
        <v>601.52</v>
      </c>
    </row>
    <row r="18307" customFormat="false" ht="15" hidden="false" customHeight="false" outlineLevel="0" collapsed="false">
      <c r="A18307" s="7" t="s">
        <v>34</v>
      </c>
      <c r="B18307" s="7" t="s">
        <v>549</v>
      </c>
      <c r="C18307" s="7" t="s">
        <v>1279</v>
      </c>
      <c r="D18307" s="7" t="n">
        <v>0</v>
      </c>
      <c r="E18307" s="7" t="n">
        <v>0</v>
      </c>
      <c r="F18307" s="7" t="n">
        <v>1</v>
      </c>
      <c r="G18307" s="7" t="n">
        <v>270.69</v>
      </c>
    </row>
    <row r="18308" customFormat="false" ht="15" hidden="false" customHeight="false" outlineLevel="0" collapsed="false">
      <c r="A18308" s="7" t="s">
        <v>34</v>
      </c>
      <c r="B18308" s="7" t="s">
        <v>549</v>
      </c>
      <c r="C18308" s="7" t="s">
        <v>1279</v>
      </c>
      <c r="D18308" s="7" t="n">
        <v>2</v>
      </c>
      <c r="E18308" s="7" t="n">
        <v>553.28</v>
      </c>
      <c r="F18308" s="7" t="n">
        <v>0</v>
      </c>
      <c r="G18308" s="7" t="n">
        <v>0</v>
      </c>
    </row>
    <row r="18309" customFormat="false" ht="15" hidden="false" customHeight="false" outlineLevel="0" collapsed="false">
      <c r="A18309" s="7" t="s">
        <v>34</v>
      </c>
      <c r="B18309" s="7" t="s">
        <v>715</v>
      </c>
      <c r="C18309" s="7" t="s">
        <v>1279</v>
      </c>
      <c r="D18309" s="7" t="n">
        <v>0</v>
      </c>
      <c r="E18309" s="7" t="n">
        <v>0</v>
      </c>
      <c r="F18309" s="7" t="n">
        <v>1</v>
      </c>
      <c r="G18309" s="7" t="n">
        <v>300.76</v>
      </c>
    </row>
    <row r="18310" customFormat="false" ht="15" hidden="false" customHeight="false" outlineLevel="0" collapsed="false">
      <c r="A18310" s="7" t="s">
        <v>34</v>
      </c>
      <c r="B18310" s="7" t="s">
        <v>715</v>
      </c>
      <c r="C18310" s="7" t="s">
        <v>1279</v>
      </c>
      <c r="D18310" s="7" t="n">
        <v>1</v>
      </c>
      <c r="E18310" s="7" t="n">
        <v>240.61</v>
      </c>
      <c r="F18310" s="7" t="n">
        <v>0</v>
      </c>
      <c r="G18310" s="7" t="n">
        <v>0</v>
      </c>
    </row>
    <row r="18311" customFormat="false" ht="15" hidden="false" customHeight="false" outlineLevel="0" collapsed="false">
      <c r="A18311" s="7" t="s">
        <v>34</v>
      </c>
      <c r="B18311" s="7" t="s">
        <v>715</v>
      </c>
      <c r="C18311" s="7" t="s">
        <v>1279</v>
      </c>
      <c r="D18311" s="7" t="n">
        <v>0</v>
      </c>
      <c r="E18311" s="7" t="n">
        <v>0</v>
      </c>
      <c r="F18311" s="7" t="n">
        <v>1</v>
      </c>
      <c r="G18311" s="7" t="n">
        <v>270.69</v>
      </c>
    </row>
    <row r="18312" customFormat="false" ht="15" hidden="false" customHeight="false" outlineLevel="0" collapsed="false">
      <c r="A18312" s="7" t="s">
        <v>34</v>
      </c>
      <c r="B18312" s="7" t="s">
        <v>715</v>
      </c>
      <c r="C18312" s="7" t="s">
        <v>1279</v>
      </c>
      <c r="D18312" s="7" t="n">
        <v>0</v>
      </c>
      <c r="E18312" s="7" t="n">
        <v>0</v>
      </c>
      <c r="F18312" s="7" t="n">
        <v>1</v>
      </c>
      <c r="G18312" s="7" t="n">
        <v>300.76</v>
      </c>
    </row>
    <row r="18313" customFormat="false" ht="15" hidden="false" customHeight="false" outlineLevel="0" collapsed="false">
      <c r="A18313" s="7" t="s">
        <v>34</v>
      </c>
      <c r="B18313" s="7" t="s">
        <v>715</v>
      </c>
      <c r="C18313" s="7" t="s">
        <v>1279</v>
      </c>
      <c r="D18313" s="7" t="n">
        <v>0</v>
      </c>
      <c r="E18313" s="7" t="n">
        <v>0</v>
      </c>
      <c r="F18313" s="7" t="n">
        <v>1</v>
      </c>
      <c r="G18313" s="7" t="n">
        <v>434.67</v>
      </c>
    </row>
    <row r="18314" customFormat="false" ht="15" hidden="false" customHeight="false" outlineLevel="0" collapsed="false">
      <c r="A18314" s="7" t="s">
        <v>34</v>
      </c>
      <c r="B18314" s="7" t="s">
        <v>659</v>
      </c>
      <c r="C18314" s="7" t="s">
        <v>1279</v>
      </c>
      <c r="D18314" s="7" t="n">
        <v>0</v>
      </c>
      <c r="E18314" s="7" t="n">
        <v>0</v>
      </c>
      <c r="F18314" s="7" t="n">
        <v>1</v>
      </c>
      <c r="G18314" s="7" t="n">
        <v>270.69</v>
      </c>
    </row>
    <row r="18315" customFormat="false" ht="15" hidden="false" customHeight="false" outlineLevel="0" collapsed="false">
      <c r="A18315" s="7" t="s">
        <v>34</v>
      </c>
      <c r="B18315" s="7" t="s">
        <v>659</v>
      </c>
      <c r="C18315" s="7" t="s">
        <v>1279</v>
      </c>
      <c r="D18315" s="7" t="n">
        <v>11</v>
      </c>
      <c r="E18315" s="7" t="n">
        <v>3022.64</v>
      </c>
      <c r="F18315" s="7" t="n">
        <v>1</v>
      </c>
      <c r="G18315" s="7" t="n">
        <v>300.76</v>
      </c>
    </row>
    <row r="18316" customFormat="false" ht="15" hidden="false" customHeight="false" outlineLevel="0" collapsed="false">
      <c r="A18316" s="7" t="s">
        <v>34</v>
      </c>
      <c r="B18316" s="7" t="s">
        <v>659</v>
      </c>
      <c r="C18316" s="7" t="s">
        <v>1279</v>
      </c>
      <c r="D18316" s="7" t="n">
        <v>0</v>
      </c>
      <c r="E18316" s="7" t="n">
        <v>0</v>
      </c>
      <c r="F18316" s="7" t="n">
        <v>2</v>
      </c>
      <c r="G18316" s="7" t="n">
        <v>601.52</v>
      </c>
    </row>
    <row r="18317" customFormat="false" ht="15" hidden="false" customHeight="false" outlineLevel="0" collapsed="false">
      <c r="A18317" s="7" t="s">
        <v>34</v>
      </c>
      <c r="B18317" s="7" t="s">
        <v>661</v>
      </c>
      <c r="C18317" s="7" t="s">
        <v>1279</v>
      </c>
      <c r="D18317" s="7" t="n">
        <v>4</v>
      </c>
      <c r="E18317" s="7" t="n">
        <v>1151.42</v>
      </c>
      <c r="F18317" s="7" t="n">
        <v>0</v>
      </c>
      <c r="G18317" s="7" t="n">
        <v>0</v>
      </c>
    </row>
    <row r="18318" customFormat="false" ht="15" hidden="false" customHeight="false" outlineLevel="0" collapsed="false">
      <c r="A18318" s="7" t="s">
        <v>34</v>
      </c>
      <c r="B18318" s="7" t="s">
        <v>661</v>
      </c>
      <c r="C18318" s="7" t="s">
        <v>1279</v>
      </c>
      <c r="D18318" s="7" t="n">
        <v>0</v>
      </c>
      <c r="E18318" s="7" t="n">
        <v>0</v>
      </c>
      <c r="F18318" s="7" t="n">
        <v>1</v>
      </c>
      <c r="G18318" s="7" t="n">
        <v>270.69</v>
      </c>
    </row>
    <row r="18319" customFormat="false" ht="15" hidden="false" customHeight="false" outlineLevel="0" collapsed="false">
      <c r="A18319" s="7" t="s">
        <v>34</v>
      </c>
      <c r="B18319" s="7" t="s">
        <v>661</v>
      </c>
      <c r="C18319" s="7" t="s">
        <v>1279</v>
      </c>
      <c r="D18319" s="7" t="n">
        <v>1</v>
      </c>
      <c r="E18319" s="7" t="n">
        <v>508.42</v>
      </c>
      <c r="F18319" s="7" t="n">
        <v>0</v>
      </c>
      <c r="G18319" s="7" t="n">
        <v>0</v>
      </c>
    </row>
    <row r="18320" customFormat="false" ht="15" hidden="false" customHeight="false" outlineLevel="0" collapsed="false">
      <c r="A18320" s="7" t="s">
        <v>34</v>
      </c>
      <c r="B18320" s="7" t="s">
        <v>661</v>
      </c>
      <c r="C18320" s="7" t="s">
        <v>1279</v>
      </c>
      <c r="D18320" s="7" t="n">
        <v>0</v>
      </c>
      <c r="E18320" s="7" t="n">
        <v>0</v>
      </c>
      <c r="F18320" s="7" t="n">
        <v>1</v>
      </c>
      <c r="G18320" s="7" t="n">
        <v>482.97</v>
      </c>
    </row>
    <row r="18321" customFormat="false" ht="15" hidden="false" customHeight="false" outlineLevel="0" collapsed="false">
      <c r="A18321" s="7" t="s">
        <v>34</v>
      </c>
      <c r="B18321" s="7" t="s">
        <v>661</v>
      </c>
      <c r="C18321" s="7" t="s">
        <v>1279</v>
      </c>
      <c r="D18321" s="7" t="n">
        <v>8</v>
      </c>
      <c r="E18321" s="7" t="n">
        <v>2360.97</v>
      </c>
      <c r="F18321" s="7" t="n">
        <v>2</v>
      </c>
      <c r="G18321" s="7" t="n">
        <v>601.52</v>
      </c>
    </row>
    <row r="18322" customFormat="false" ht="15" hidden="false" customHeight="false" outlineLevel="0" collapsed="false">
      <c r="A18322" s="7" t="s">
        <v>34</v>
      </c>
      <c r="B18322" s="7" t="s">
        <v>661</v>
      </c>
      <c r="C18322" s="7" t="s">
        <v>1279</v>
      </c>
      <c r="D18322" s="7" t="n">
        <v>0</v>
      </c>
      <c r="E18322" s="7" t="n">
        <v>0</v>
      </c>
      <c r="F18322" s="7" t="n">
        <v>1</v>
      </c>
      <c r="G18322" s="7" t="n">
        <v>300.76</v>
      </c>
    </row>
    <row r="18323" customFormat="false" ht="15" hidden="false" customHeight="false" outlineLevel="0" collapsed="false">
      <c r="A18323" s="7" t="s">
        <v>34</v>
      </c>
      <c r="B18323" s="7" t="s">
        <v>661</v>
      </c>
      <c r="C18323" s="7" t="s">
        <v>1279</v>
      </c>
      <c r="D18323" s="7" t="n">
        <v>0</v>
      </c>
      <c r="E18323" s="7" t="n">
        <v>0</v>
      </c>
      <c r="F18323" s="7" t="n">
        <v>1</v>
      </c>
      <c r="G18323" s="7" t="n">
        <v>255.65</v>
      </c>
    </row>
    <row r="18324" customFormat="false" ht="15" hidden="false" customHeight="false" outlineLevel="0" collapsed="false">
      <c r="A18324" s="7" t="s">
        <v>34</v>
      </c>
      <c r="B18324" s="7" t="s">
        <v>661</v>
      </c>
      <c r="C18324" s="7" t="s">
        <v>1279</v>
      </c>
      <c r="D18324" s="7" t="n">
        <v>0</v>
      </c>
      <c r="E18324" s="7" t="n">
        <v>0</v>
      </c>
      <c r="F18324" s="7" t="n">
        <v>1</v>
      </c>
      <c r="G18324" s="7" t="n">
        <v>270.69</v>
      </c>
    </row>
    <row r="18325" customFormat="false" ht="15" hidden="false" customHeight="false" outlineLevel="0" collapsed="false">
      <c r="A18325" s="7" t="s">
        <v>34</v>
      </c>
      <c r="B18325" s="7" t="s">
        <v>801</v>
      </c>
      <c r="C18325" s="7" t="s">
        <v>1549</v>
      </c>
      <c r="D18325" s="7" t="n">
        <v>0</v>
      </c>
      <c r="E18325" s="7" t="n">
        <v>0</v>
      </c>
      <c r="F18325" s="7" t="n">
        <v>2</v>
      </c>
      <c r="G18325" s="7" t="n">
        <v>571.44</v>
      </c>
    </row>
    <row r="18326" customFormat="false" ht="15" hidden="false" customHeight="false" outlineLevel="0" collapsed="false">
      <c r="A18326" s="7" t="s">
        <v>34</v>
      </c>
      <c r="B18326" s="7" t="s">
        <v>801</v>
      </c>
      <c r="C18326" s="7" t="s">
        <v>1549</v>
      </c>
      <c r="D18326" s="7" t="n">
        <v>0</v>
      </c>
      <c r="E18326" s="7" t="n">
        <v>0</v>
      </c>
      <c r="F18326" s="7" t="n">
        <v>1</v>
      </c>
      <c r="G18326" s="7" t="n">
        <v>270.68</v>
      </c>
    </row>
    <row r="18327" customFormat="false" ht="15" hidden="false" customHeight="false" outlineLevel="0" collapsed="false">
      <c r="A18327" s="7" t="s">
        <v>34</v>
      </c>
      <c r="B18327" s="7" t="s">
        <v>801</v>
      </c>
      <c r="C18327" s="7" t="s">
        <v>1549</v>
      </c>
      <c r="D18327" s="7" t="n">
        <v>0</v>
      </c>
      <c r="E18327" s="7" t="n">
        <v>0</v>
      </c>
      <c r="F18327" s="7" t="n">
        <v>1</v>
      </c>
      <c r="G18327" s="7" t="n">
        <v>255.65</v>
      </c>
    </row>
    <row r="18328" customFormat="false" ht="15" hidden="false" customHeight="false" outlineLevel="0" collapsed="false">
      <c r="A18328" s="7" t="s">
        <v>34</v>
      </c>
      <c r="B18328" s="7" t="s">
        <v>804</v>
      </c>
      <c r="C18328" s="7" t="s">
        <v>1549</v>
      </c>
      <c r="D18328" s="7" t="n">
        <v>2</v>
      </c>
      <c r="E18328" s="7" t="n">
        <v>541.37</v>
      </c>
      <c r="F18328" s="7" t="n">
        <v>1</v>
      </c>
      <c r="G18328" s="7" t="n">
        <v>300.76</v>
      </c>
    </row>
    <row r="18329" customFormat="false" ht="15" hidden="false" customHeight="false" outlineLevel="0" collapsed="false">
      <c r="A18329" s="7" t="s">
        <v>34</v>
      </c>
      <c r="B18329" s="7" t="s">
        <v>804</v>
      </c>
      <c r="C18329" s="7" t="s">
        <v>1549</v>
      </c>
      <c r="D18329" s="7" t="n">
        <v>0</v>
      </c>
      <c r="E18329" s="7" t="n">
        <v>0</v>
      </c>
      <c r="F18329" s="7" t="n">
        <v>1</v>
      </c>
      <c r="G18329" s="7" t="n">
        <v>300.76</v>
      </c>
    </row>
    <row r="18330" customFormat="false" ht="15" hidden="false" customHeight="false" outlineLevel="0" collapsed="false">
      <c r="A18330" s="7" t="s">
        <v>34</v>
      </c>
      <c r="B18330" s="7" t="s">
        <v>1048</v>
      </c>
      <c r="C18330" s="7" t="s">
        <v>1549</v>
      </c>
      <c r="D18330" s="7" t="n">
        <v>3</v>
      </c>
      <c r="E18330" s="7" t="n">
        <v>902.28</v>
      </c>
      <c r="F18330" s="7" t="n">
        <v>0</v>
      </c>
      <c r="G18330" s="7" t="n">
        <v>0</v>
      </c>
    </row>
    <row r="18331" customFormat="false" ht="15" hidden="false" customHeight="false" outlineLevel="0" collapsed="false">
      <c r="A18331" s="7" t="s">
        <v>34</v>
      </c>
      <c r="B18331" s="7" t="s">
        <v>803</v>
      </c>
      <c r="C18331" s="7" t="s">
        <v>1549</v>
      </c>
      <c r="D18331" s="7" t="n">
        <v>1</v>
      </c>
      <c r="E18331" s="7" t="n">
        <v>255.65</v>
      </c>
      <c r="F18331" s="7" t="n">
        <v>1</v>
      </c>
      <c r="G18331" s="7" t="n">
        <v>270.68</v>
      </c>
    </row>
    <row r="18332" customFormat="false" ht="15" hidden="false" customHeight="false" outlineLevel="0" collapsed="false">
      <c r="A18332" s="7" t="s">
        <v>34</v>
      </c>
      <c r="B18332" s="7" t="s">
        <v>803</v>
      </c>
      <c r="C18332" s="7" t="s">
        <v>1549</v>
      </c>
      <c r="D18332" s="7" t="n">
        <v>0</v>
      </c>
      <c r="E18332" s="7" t="n">
        <v>0</v>
      </c>
      <c r="F18332" s="7" t="n">
        <v>1</v>
      </c>
      <c r="G18332" s="7" t="n">
        <v>300.76</v>
      </c>
    </row>
    <row r="18333" customFormat="false" ht="15" hidden="false" customHeight="false" outlineLevel="0" collapsed="false">
      <c r="A18333" s="7" t="s">
        <v>34</v>
      </c>
      <c r="B18333" s="7" t="s">
        <v>803</v>
      </c>
      <c r="C18333" s="7" t="s">
        <v>1549</v>
      </c>
      <c r="D18333" s="7" t="n">
        <v>0</v>
      </c>
      <c r="E18333" s="7" t="n">
        <v>0</v>
      </c>
      <c r="F18333" s="7" t="n">
        <v>1</v>
      </c>
      <c r="G18333" s="7" t="n">
        <v>300.76</v>
      </c>
    </row>
    <row r="18334" customFormat="false" ht="15" hidden="false" customHeight="false" outlineLevel="0" collapsed="false">
      <c r="A18334" s="7" t="s">
        <v>34</v>
      </c>
      <c r="B18334" s="7" t="s">
        <v>307</v>
      </c>
      <c r="C18334" s="7" t="s">
        <v>1280</v>
      </c>
      <c r="D18334" s="7" t="n">
        <v>0</v>
      </c>
      <c r="E18334" s="7" t="n">
        <v>0</v>
      </c>
      <c r="F18334" s="7" t="n">
        <v>1</v>
      </c>
      <c r="G18334" s="7" t="n">
        <v>283.81</v>
      </c>
    </row>
    <row r="18335" customFormat="false" ht="15" hidden="false" customHeight="false" outlineLevel="0" collapsed="false">
      <c r="A18335" s="7" t="s">
        <v>34</v>
      </c>
      <c r="B18335" s="7" t="s">
        <v>307</v>
      </c>
      <c r="C18335" s="7" t="s">
        <v>1280</v>
      </c>
      <c r="D18335" s="7" t="n">
        <v>2</v>
      </c>
      <c r="E18335" s="7" t="n">
        <v>525.05</v>
      </c>
      <c r="F18335" s="7" t="n">
        <v>3</v>
      </c>
      <c r="G18335" s="7" t="n">
        <v>823.05</v>
      </c>
    </row>
    <row r="18336" customFormat="false" ht="15" hidden="false" customHeight="false" outlineLevel="0" collapsed="false">
      <c r="A18336" s="7" t="s">
        <v>34</v>
      </c>
      <c r="B18336" s="7" t="s">
        <v>307</v>
      </c>
      <c r="C18336" s="7" t="s">
        <v>1280</v>
      </c>
      <c r="D18336" s="7" t="n">
        <v>0</v>
      </c>
      <c r="E18336" s="7" t="n">
        <v>0</v>
      </c>
      <c r="F18336" s="7" t="n">
        <v>1</v>
      </c>
      <c r="G18336" s="7" t="n">
        <v>255.43</v>
      </c>
    </row>
    <row r="18337" customFormat="false" ht="15" hidden="false" customHeight="false" outlineLevel="0" collapsed="false">
      <c r="A18337" s="7" t="s">
        <v>34</v>
      </c>
      <c r="B18337" s="7" t="s">
        <v>307</v>
      </c>
      <c r="C18337" s="7" t="s">
        <v>1280</v>
      </c>
      <c r="D18337" s="7" t="n">
        <v>1</v>
      </c>
      <c r="E18337" s="7" t="n">
        <v>282.12</v>
      </c>
      <c r="F18337" s="7" t="n">
        <v>0</v>
      </c>
      <c r="G18337" s="7" t="n">
        <v>0</v>
      </c>
    </row>
    <row r="18338" customFormat="false" ht="15" hidden="false" customHeight="false" outlineLevel="0" collapsed="false">
      <c r="A18338" s="7" t="s">
        <v>34</v>
      </c>
      <c r="B18338" s="7" t="s">
        <v>307</v>
      </c>
      <c r="C18338" s="7" t="s">
        <v>1280</v>
      </c>
      <c r="D18338" s="7" t="n">
        <v>0</v>
      </c>
      <c r="E18338" s="7" t="n">
        <v>0</v>
      </c>
      <c r="F18338" s="7" t="n">
        <v>1</v>
      </c>
      <c r="G18338" s="7" t="n">
        <v>241.25</v>
      </c>
    </row>
    <row r="18339" customFormat="false" ht="15" hidden="false" customHeight="false" outlineLevel="0" collapsed="false">
      <c r="A18339" s="7" t="s">
        <v>34</v>
      </c>
      <c r="B18339" s="7" t="s">
        <v>307</v>
      </c>
      <c r="C18339" s="7" t="s">
        <v>1280</v>
      </c>
      <c r="D18339" s="7" t="n">
        <v>0</v>
      </c>
      <c r="E18339" s="7" t="n">
        <v>0</v>
      </c>
      <c r="F18339" s="7" t="n">
        <v>1</v>
      </c>
      <c r="G18339" s="7" t="n">
        <v>407.97</v>
      </c>
    </row>
    <row r="18340" customFormat="false" ht="15" hidden="false" customHeight="false" outlineLevel="0" collapsed="false">
      <c r="A18340" s="7" t="s">
        <v>34</v>
      </c>
      <c r="B18340" s="7" t="s">
        <v>307</v>
      </c>
      <c r="C18340" s="7" t="s">
        <v>1280</v>
      </c>
      <c r="D18340" s="7" t="n">
        <v>0</v>
      </c>
      <c r="E18340" s="7" t="n">
        <v>0</v>
      </c>
      <c r="F18340" s="7" t="n">
        <v>1</v>
      </c>
      <c r="G18340" s="7" t="n">
        <v>283.81</v>
      </c>
    </row>
    <row r="18341" customFormat="false" ht="15" hidden="false" customHeight="false" outlineLevel="0" collapsed="false">
      <c r="A18341" s="7" t="s">
        <v>34</v>
      </c>
      <c r="B18341" s="7" t="s">
        <v>356</v>
      </c>
      <c r="C18341" s="7" t="s">
        <v>1280</v>
      </c>
      <c r="D18341" s="7" t="n">
        <v>0</v>
      </c>
      <c r="E18341" s="7" t="n">
        <v>0</v>
      </c>
      <c r="F18341" s="7" t="n">
        <v>1</v>
      </c>
      <c r="G18341" s="7" t="n">
        <v>255.43</v>
      </c>
    </row>
    <row r="18342" customFormat="false" ht="15" hidden="false" customHeight="false" outlineLevel="0" collapsed="false">
      <c r="A18342" s="7" t="s">
        <v>34</v>
      </c>
      <c r="B18342" s="7" t="s">
        <v>356</v>
      </c>
      <c r="C18342" s="7" t="s">
        <v>1280</v>
      </c>
      <c r="D18342" s="7" t="n">
        <v>1</v>
      </c>
      <c r="E18342" s="7" t="n">
        <v>283.81</v>
      </c>
      <c r="F18342" s="7" t="n">
        <v>2</v>
      </c>
      <c r="G18342" s="7" t="n">
        <v>567.62</v>
      </c>
    </row>
    <row r="18343" customFormat="false" ht="15" hidden="false" customHeight="false" outlineLevel="0" collapsed="false">
      <c r="A18343" s="7" t="s">
        <v>34</v>
      </c>
      <c r="B18343" s="7" t="s">
        <v>356</v>
      </c>
      <c r="C18343" s="7" t="s">
        <v>1280</v>
      </c>
      <c r="D18343" s="7" t="n">
        <v>0</v>
      </c>
      <c r="E18343" s="7" t="n">
        <v>0</v>
      </c>
      <c r="F18343" s="7" t="n">
        <v>1</v>
      </c>
      <c r="G18343" s="7" t="n">
        <v>283.81</v>
      </c>
    </row>
    <row r="18344" customFormat="false" ht="15" hidden="false" customHeight="false" outlineLevel="0" collapsed="false">
      <c r="A18344" s="7" t="s">
        <v>34</v>
      </c>
      <c r="B18344" s="7" t="s">
        <v>356</v>
      </c>
      <c r="C18344" s="7" t="s">
        <v>1280</v>
      </c>
      <c r="D18344" s="7" t="n">
        <v>3</v>
      </c>
      <c r="E18344" s="7" t="n">
        <v>804.04</v>
      </c>
      <c r="F18344" s="7" t="n">
        <v>0</v>
      </c>
      <c r="G18344" s="7" t="n">
        <v>0</v>
      </c>
    </row>
    <row r="18345" customFormat="false" ht="15" hidden="false" customHeight="false" outlineLevel="0" collapsed="false">
      <c r="A18345" s="7" t="s">
        <v>34</v>
      </c>
      <c r="B18345" s="7" t="s">
        <v>617</v>
      </c>
      <c r="C18345" s="7" t="s">
        <v>1280</v>
      </c>
      <c r="D18345" s="7" t="n">
        <v>0</v>
      </c>
      <c r="E18345" s="7" t="n">
        <v>0</v>
      </c>
      <c r="F18345" s="7" t="n">
        <v>1</v>
      </c>
      <c r="G18345" s="7" t="n">
        <v>283.81</v>
      </c>
    </row>
    <row r="18346" customFormat="false" ht="15" hidden="false" customHeight="false" outlineLevel="0" collapsed="false">
      <c r="A18346" s="7" t="s">
        <v>34</v>
      </c>
      <c r="B18346" s="7" t="s">
        <v>247</v>
      </c>
      <c r="C18346" s="7" t="s">
        <v>1280</v>
      </c>
      <c r="D18346" s="7" t="n">
        <v>0</v>
      </c>
      <c r="E18346" s="7" t="n">
        <v>0</v>
      </c>
      <c r="F18346" s="7" t="n">
        <v>2</v>
      </c>
      <c r="G18346" s="7" t="n">
        <v>539.24</v>
      </c>
    </row>
    <row r="18347" customFormat="false" ht="15" hidden="false" customHeight="false" outlineLevel="0" collapsed="false">
      <c r="A18347" s="7" t="s">
        <v>34</v>
      </c>
      <c r="B18347" s="7" t="s">
        <v>247</v>
      </c>
      <c r="C18347" s="7" t="s">
        <v>1280</v>
      </c>
      <c r="D18347" s="7" t="n">
        <v>0</v>
      </c>
      <c r="E18347" s="7" t="n">
        <v>0</v>
      </c>
      <c r="F18347" s="7" t="n">
        <v>1</v>
      </c>
      <c r="G18347" s="7" t="n">
        <v>241.24</v>
      </c>
    </row>
    <row r="18348" customFormat="false" ht="15" hidden="false" customHeight="false" outlineLevel="0" collapsed="false">
      <c r="A18348" s="7" t="s">
        <v>34</v>
      </c>
      <c r="B18348" s="7" t="s">
        <v>247</v>
      </c>
      <c r="C18348" s="7" t="s">
        <v>1280</v>
      </c>
      <c r="D18348" s="7" t="n">
        <v>0</v>
      </c>
      <c r="E18348" s="7" t="n">
        <v>0</v>
      </c>
      <c r="F18348" s="7" t="n">
        <v>1</v>
      </c>
      <c r="G18348" s="7" t="n">
        <v>283.81</v>
      </c>
    </row>
    <row r="18349" customFormat="false" ht="15" hidden="false" customHeight="false" outlineLevel="0" collapsed="false">
      <c r="A18349" s="7" t="s">
        <v>34</v>
      </c>
      <c r="B18349" s="7" t="s">
        <v>247</v>
      </c>
      <c r="C18349" s="7" t="s">
        <v>1280</v>
      </c>
      <c r="D18349" s="7" t="n">
        <v>0</v>
      </c>
      <c r="E18349" s="7" t="n">
        <v>0</v>
      </c>
      <c r="F18349" s="7" t="n">
        <v>1</v>
      </c>
      <c r="G18349" s="7" t="n">
        <v>283.81</v>
      </c>
    </row>
    <row r="18350" customFormat="false" ht="15" hidden="false" customHeight="false" outlineLevel="0" collapsed="false">
      <c r="A18350" s="7" t="s">
        <v>34</v>
      </c>
      <c r="B18350" s="7" t="s">
        <v>247</v>
      </c>
      <c r="C18350" s="7" t="s">
        <v>1280</v>
      </c>
      <c r="D18350" s="7" t="n">
        <v>0</v>
      </c>
      <c r="E18350" s="7" t="n">
        <v>0</v>
      </c>
      <c r="F18350" s="7" t="n">
        <v>1</v>
      </c>
      <c r="G18350" s="7" t="n">
        <v>283.81</v>
      </c>
    </row>
    <row r="18351" customFormat="false" ht="15" hidden="false" customHeight="false" outlineLevel="0" collapsed="false">
      <c r="A18351" s="7" t="s">
        <v>34</v>
      </c>
      <c r="B18351" s="7" t="s">
        <v>247</v>
      </c>
      <c r="C18351" s="7" t="s">
        <v>1280</v>
      </c>
      <c r="D18351" s="7" t="n">
        <v>4</v>
      </c>
      <c r="E18351" s="7" t="n">
        <v>1092.67</v>
      </c>
      <c r="F18351" s="7" t="n">
        <v>1</v>
      </c>
      <c r="G18351" s="7" t="n">
        <v>283.81</v>
      </c>
    </row>
    <row r="18352" customFormat="false" ht="15" hidden="false" customHeight="false" outlineLevel="0" collapsed="false">
      <c r="A18352" s="7" t="s">
        <v>34</v>
      </c>
      <c r="B18352" s="7" t="s">
        <v>247</v>
      </c>
      <c r="C18352" s="7" t="s">
        <v>1280</v>
      </c>
      <c r="D18352" s="7" t="n">
        <v>1</v>
      </c>
      <c r="E18352" s="7" t="n">
        <v>0.01</v>
      </c>
      <c r="F18352" s="7" t="n">
        <v>0</v>
      </c>
      <c r="G18352" s="7" t="n">
        <v>0</v>
      </c>
    </row>
    <row r="18353" customFormat="false" ht="15" hidden="false" customHeight="false" outlineLevel="0" collapsed="false">
      <c r="A18353" s="7" t="s">
        <v>34</v>
      </c>
      <c r="B18353" s="7" t="s">
        <v>247</v>
      </c>
      <c r="C18353" s="7" t="s">
        <v>1280</v>
      </c>
      <c r="D18353" s="7" t="n">
        <v>0</v>
      </c>
      <c r="E18353" s="7" t="n">
        <v>0</v>
      </c>
      <c r="F18353" s="7" t="n">
        <v>1</v>
      </c>
      <c r="G18353" s="7" t="n">
        <v>283.81</v>
      </c>
    </row>
    <row r="18354" customFormat="false" ht="15" hidden="false" customHeight="false" outlineLevel="0" collapsed="false">
      <c r="A18354" s="7" t="s">
        <v>34</v>
      </c>
      <c r="B18354" s="7" t="s">
        <v>255</v>
      </c>
      <c r="C18354" s="7" t="s">
        <v>1280</v>
      </c>
      <c r="D18354" s="7" t="n">
        <v>0</v>
      </c>
      <c r="E18354" s="7" t="n">
        <v>0</v>
      </c>
      <c r="F18354" s="7" t="n">
        <v>1</v>
      </c>
      <c r="G18354" s="7" t="n">
        <v>283.81</v>
      </c>
    </row>
    <row r="18355" customFormat="false" ht="15" hidden="false" customHeight="false" outlineLevel="0" collapsed="false">
      <c r="A18355" s="7" t="s">
        <v>34</v>
      </c>
      <c r="B18355" s="7" t="s">
        <v>255</v>
      </c>
      <c r="C18355" s="7" t="s">
        <v>1280</v>
      </c>
      <c r="D18355" s="7" t="n">
        <v>12</v>
      </c>
      <c r="E18355" s="7" t="n">
        <v>3334.77</v>
      </c>
      <c r="F18355" s="7" t="n">
        <v>3</v>
      </c>
      <c r="G18355" s="7" t="n">
        <v>823.05</v>
      </c>
    </row>
    <row r="18356" customFormat="false" ht="15" hidden="false" customHeight="false" outlineLevel="0" collapsed="false">
      <c r="A18356" s="7" t="s">
        <v>34</v>
      </c>
      <c r="B18356" s="7" t="s">
        <v>255</v>
      </c>
      <c r="C18356" s="7" t="s">
        <v>1280</v>
      </c>
      <c r="D18356" s="7" t="n">
        <v>1</v>
      </c>
      <c r="E18356" s="7" t="n">
        <v>454.12</v>
      </c>
      <c r="F18356" s="7" t="n">
        <v>0</v>
      </c>
      <c r="G18356" s="7" t="n">
        <v>0</v>
      </c>
    </row>
    <row r="18357" customFormat="false" ht="15" hidden="false" customHeight="false" outlineLevel="0" collapsed="false">
      <c r="A18357" s="7" t="s">
        <v>34</v>
      </c>
      <c r="B18357" s="7" t="s">
        <v>255</v>
      </c>
      <c r="C18357" s="7" t="s">
        <v>1280</v>
      </c>
      <c r="D18357" s="7" t="n">
        <v>0</v>
      </c>
      <c r="E18357" s="7" t="n">
        <v>0</v>
      </c>
      <c r="F18357" s="7" t="n">
        <v>1</v>
      </c>
      <c r="G18357" s="7" t="n">
        <v>453.3</v>
      </c>
    </row>
    <row r="18358" customFormat="false" ht="15" hidden="false" customHeight="false" outlineLevel="0" collapsed="false">
      <c r="A18358" s="7" t="s">
        <v>34</v>
      </c>
      <c r="B18358" s="7" t="s">
        <v>255</v>
      </c>
      <c r="C18358" s="7" t="s">
        <v>1280</v>
      </c>
      <c r="D18358" s="7" t="n">
        <v>0</v>
      </c>
      <c r="E18358" s="7" t="n">
        <v>0</v>
      </c>
      <c r="F18358" s="7" t="n">
        <v>1</v>
      </c>
      <c r="G18358" s="7" t="n">
        <v>283.81</v>
      </c>
    </row>
    <row r="18359" customFormat="false" ht="15" hidden="false" customHeight="false" outlineLevel="0" collapsed="false">
      <c r="A18359" s="7" t="s">
        <v>34</v>
      </c>
      <c r="B18359" s="7" t="s">
        <v>255</v>
      </c>
      <c r="C18359" s="7" t="s">
        <v>1280</v>
      </c>
      <c r="D18359" s="7" t="n">
        <v>0</v>
      </c>
      <c r="E18359" s="7" t="n">
        <v>0</v>
      </c>
      <c r="F18359" s="7" t="n">
        <v>1</v>
      </c>
      <c r="G18359" s="7" t="n">
        <v>241.25</v>
      </c>
    </row>
    <row r="18360" customFormat="false" ht="15" hidden="false" customHeight="false" outlineLevel="0" collapsed="false">
      <c r="A18360" s="7" t="s">
        <v>34</v>
      </c>
      <c r="B18360" s="7" t="s">
        <v>255</v>
      </c>
      <c r="C18360" s="7" t="s">
        <v>1280</v>
      </c>
      <c r="D18360" s="7" t="n">
        <v>0</v>
      </c>
      <c r="E18360" s="7" t="n">
        <v>0</v>
      </c>
      <c r="F18360" s="7" t="n">
        <v>1</v>
      </c>
      <c r="G18360" s="7" t="n">
        <v>453.3</v>
      </c>
    </row>
    <row r="18361" customFormat="false" ht="15" hidden="false" customHeight="false" outlineLevel="0" collapsed="false">
      <c r="A18361" s="7" t="s">
        <v>34</v>
      </c>
      <c r="B18361" s="7" t="s">
        <v>255</v>
      </c>
      <c r="C18361" s="7" t="s">
        <v>1280</v>
      </c>
      <c r="D18361" s="7" t="n">
        <v>0</v>
      </c>
      <c r="E18361" s="7" t="n">
        <v>0</v>
      </c>
      <c r="F18361" s="7" t="n">
        <v>1</v>
      </c>
      <c r="G18361" s="7" t="n">
        <v>283.81</v>
      </c>
    </row>
    <row r="18362" customFormat="false" ht="15" hidden="false" customHeight="false" outlineLevel="0" collapsed="false">
      <c r="A18362" s="7" t="s">
        <v>34</v>
      </c>
      <c r="B18362" s="7" t="s">
        <v>255</v>
      </c>
      <c r="C18362" s="7" t="s">
        <v>1280</v>
      </c>
      <c r="D18362" s="7" t="n">
        <v>0</v>
      </c>
      <c r="E18362" s="7" t="n">
        <v>0</v>
      </c>
      <c r="F18362" s="7" t="n">
        <v>1</v>
      </c>
      <c r="G18362" s="7" t="n">
        <v>283.81</v>
      </c>
    </row>
    <row r="18363" customFormat="false" ht="15" hidden="false" customHeight="false" outlineLevel="0" collapsed="false">
      <c r="A18363" s="7" t="s">
        <v>34</v>
      </c>
      <c r="B18363" s="7" t="s">
        <v>255</v>
      </c>
      <c r="C18363" s="7" t="s">
        <v>1280</v>
      </c>
      <c r="D18363" s="7" t="n">
        <v>0</v>
      </c>
      <c r="E18363" s="7" t="n">
        <v>0</v>
      </c>
      <c r="F18363" s="7" t="n">
        <v>1</v>
      </c>
      <c r="G18363" s="7" t="n">
        <v>255.43</v>
      </c>
    </row>
    <row r="18364" customFormat="false" ht="15" hidden="false" customHeight="false" outlineLevel="0" collapsed="false">
      <c r="A18364" s="7" t="s">
        <v>34</v>
      </c>
      <c r="B18364" s="7" t="s">
        <v>255</v>
      </c>
      <c r="C18364" s="7" t="s">
        <v>1280</v>
      </c>
      <c r="D18364" s="7" t="n">
        <v>0</v>
      </c>
      <c r="E18364" s="7" t="n">
        <v>0</v>
      </c>
      <c r="F18364" s="7" t="n">
        <v>1</v>
      </c>
      <c r="G18364" s="7" t="n">
        <v>283.81</v>
      </c>
    </row>
    <row r="18365" customFormat="false" ht="15" hidden="false" customHeight="false" outlineLevel="0" collapsed="false">
      <c r="A18365" s="7" t="s">
        <v>34</v>
      </c>
      <c r="B18365" s="7" t="s">
        <v>255</v>
      </c>
      <c r="C18365" s="7" t="s">
        <v>1280</v>
      </c>
      <c r="D18365" s="7" t="n">
        <v>0</v>
      </c>
      <c r="E18365" s="7" t="n">
        <v>0</v>
      </c>
      <c r="F18365" s="7" t="n">
        <v>1</v>
      </c>
      <c r="G18365" s="7" t="n">
        <v>283.81</v>
      </c>
    </row>
    <row r="18366" customFormat="false" ht="15" hidden="false" customHeight="false" outlineLevel="0" collapsed="false">
      <c r="A18366" s="7" t="s">
        <v>34</v>
      </c>
      <c r="B18366" s="7" t="s">
        <v>656</v>
      </c>
      <c r="C18366" s="7" t="s">
        <v>1280</v>
      </c>
      <c r="D18366" s="7" t="n">
        <v>2</v>
      </c>
      <c r="E18366" s="7" t="n">
        <v>567.62</v>
      </c>
      <c r="F18366" s="7" t="n">
        <v>0</v>
      </c>
      <c r="G18366" s="7" t="n">
        <v>0</v>
      </c>
    </row>
    <row r="18367" customFormat="false" ht="15" hidden="false" customHeight="false" outlineLevel="0" collapsed="false">
      <c r="A18367" s="7" t="s">
        <v>34</v>
      </c>
      <c r="B18367" s="7" t="s">
        <v>805</v>
      </c>
      <c r="C18367" s="7" t="s">
        <v>1530</v>
      </c>
      <c r="D18367" s="7" t="n">
        <v>1</v>
      </c>
      <c r="E18367" s="7" t="n">
        <v>165.58</v>
      </c>
      <c r="F18367" s="7" t="n">
        <v>0</v>
      </c>
      <c r="G18367" s="7" t="n">
        <v>0</v>
      </c>
    </row>
    <row r="18368" customFormat="false" ht="15" hidden="false" customHeight="false" outlineLevel="0" collapsed="false">
      <c r="A18368" s="7" t="s">
        <v>34</v>
      </c>
      <c r="B18368" s="7" t="s">
        <v>331</v>
      </c>
      <c r="C18368" s="7" t="s">
        <v>1281</v>
      </c>
      <c r="D18368" s="7" t="n">
        <v>0</v>
      </c>
      <c r="E18368" s="7" t="n">
        <v>0</v>
      </c>
      <c r="F18368" s="7" t="n">
        <v>1</v>
      </c>
      <c r="G18368" s="7" t="n">
        <v>186.36</v>
      </c>
    </row>
    <row r="18369" customFormat="false" ht="15" hidden="false" customHeight="false" outlineLevel="0" collapsed="false">
      <c r="A18369" s="7" t="s">
        <v>34</v>
      </c>
      <c r="B18369" s="7" t="s">
        <v>331</v>
      </c>
      <c r="C18369" s="7" t="s">
        <v>1281</v>
      </c>
      <c r="D18369" s="7" t="n">
        <v>0</v>
      </c>
      <c r="E18369" s="7" t="n">
        <v>0</v>
      </c>
      <c r="F18369" s="7" t="n">
        <v>1</v>
      </c>
      <c r="G18369" s="7" t="n">
        <v>186.36</v>
      </c>
    </row>
    <row r="18370" customFormat="false" ht="15" hidden="false" customHeight="false" outlineLevel="0" collapsed="false">
      <c r="A18370" s="7" t="s">
        <v>34</v>
      </c>
      <c r="B18370" s="7" t="s">
        <v>331</v>
      </c>
      <c r="C18370" s="7" t="s">
        <v>1281</v>
      </c>
      <c r="D18370" s="7" t="n">
        <v>0</v>
      </c>
      <c r="E18370" s="7" t="n">
        <v>0</v>
      </c>
      <c r="F18370" s="7" t="n">
        <v>1</v>
      </c>
      <c r="G18370" s="7" t="n">
        <v>186.36</v>
      </c>
    </row>
    <row r="18371" customFormat="false" ht="15" hidden="false" customHeight="false" outlineLevel="0" collapsed="false">
      <c r="A18371" s="7" t="s">
        <v>34</v>
      </c>
      <c r="B18371" s="7" t="s">
        <v>331</v>
      </c>
      <c r="C18371" s="7" t="s">
        <v>1281</v>
      </c>
      <c r="D18371" s="7" t="n">
        <v>0</v>
      </c>
      <c r="E18371" s="7" t="n">
        <v>0</v>
      </c>
      <c r="F18371" s="7" t="n">
        <v>1</v>
      </c>
      <c r="G18371" s="7" t="n">
        <v>186.36</v>
      </c>
    </row>
    <row r="18372" customFormat="false" ht="15" hidden="false" customHeight="false" outlineLevel="0" collapsed="false">
      <c r="A18372" s="7" t="s">
        <v>34</v>
      </c>
      <c r="B18372" s="7" t="s">
        <v>331</v>
      </c>
      <c r="C18372" s="7" t="s">
        <v>1281</v>
      </c>
      <c r="D18372" s="7" t="n">
        <v>0</v>
      </c>
      <c r="E18372" s="7" t="n">
        <v>0</v>
      </c>
      <c r="F18372" s="7" t="n">
        <v>1</v>
      </c>
      <c r="G18372" s="7" t="n">
        <v>167.72</v>
      </c>
    </row>
    <row r="18373" customFormat="false" ht="15" hidden="false" customHeight="false" outlineLevel="0" collapsed="false">
      <c r="A18373" s="7" t="s">
        <v>34</v>
      </c>
      <c r="B18373" s="7" t="s">
        <v>331</v>
      </c>
      <c r="C18373" s="7" t="s">
        <v>1281</v>
      </c>
      <c r="D18373" s="7" t="n">
        <v>5</v>
      </c>
      <c r="E18373" s="7" t="n">
        <v>810.68</v>
      </c>
      <c r="F18373" s="7" t="n">
        <v>2</v>
      </c>
      <c r="G18373" s="7" t="n">
        <v>372.72</v>
      </c>
    </row>
    <row r="18374" customFormat="false" ht="15" hidden="false" customHeight="false" outlineLevel="0" collapsed="false">
      <c r="A18374" s="7" t="s">
        <v>34</v>
      </c>
      <c r="B18374" s="7" t="s">
        <v>360</v>
      </c>
      <c r="C18374" s="7" t="s">
        <v>1281</v>
      </c>
      <c r="D18374" s="7" t="n">
        <v>0</v>
      </c>
      <c r="E18374" s="7" t="n">
        <v>0</v>
      </c>
      <c r="F18374" s="7" t="n">
        <v>1</v>
      </c>
      <c r="G18374" s="7" t="n">
        <v>186.35</v>
      </c>
    </row>
    <row r="18375" customFormat="false" ht="15" hidden="false" customHeight="false" outlineLevel="0" collapsed="false">
      <c r="A18375" s="7" t="s">
        <v>34</v>
      </c>
      <c r="B18375" s="7" t="s">
        <v>360</v>
      </c>
      <c r="C18375" s="7" t="s">
        <v>1281</v>
      </c>
      <c r="D18375" s="7" t="n">
        <v>5</v>
      </c>
      <c r="E18375" s="7" t="n">
        <v>903.85</v>
      </c>
      <c r="F18375" s="7" t="n">
        <v>3</v>
      </c>
      <c r="G18375" s="7" t="n">
        <v>521.8</v>
      </c>
    </row>
    <row r="18376" customFormat="false" ht="15" hidden="false" customHeight="false" outlineLevel="0" collapsed="false">
      <c r="A18376" s="7" t="s">
        <v>34</v>
      </c>
      <c r="B18376" s="7" t="s">
        <v>360</v>
      </c>
      <c r="C18376" s="7" t="s">
        <v>1281</v>
      </c>
      <c r="D18376" s="7" t="n">
        <v>0</v>
      </c>
      <c r="E18376" s="7" t="n">
        <v>0</v>
      </c>
      <c r="F18376" s="7" t="n">
        <v>2</v>
      </c>
      <c r="G18376" s="7" t="n">
        <v>354.08</v>
      </c>
    </row>
    <row r="18377" customFormat="false" ht="15" hidden="false" customHeight="false" outlineLevel="0" collapsed="false">
      <c r="A18377" s="7" t="s">
        <v>34</v>
      </c>
      <c r="B18377" s="7" t="s">
        <v>422</v>
      </c>
      <c r="C18377" s="7" t="s">
        <v>1281</v>
      </c>
      <c r="D18377" s="7" t="n">
        <v>1</v>
      </c>
      <c r="E18377" s="7" t="n">
        <v>171.1</v>
      </c>
      <c r="F18377" s="7" t="n">
        <v>0</v>
      </c>
      <c r="G18377" s="7" t="n">
        <v>0</v>
      </c>
    </row>
    <row r="18378" customFormat="false" ht="15" hidden="false" customHeight="false" outlineLevel="0" collapsed="false">
      <c r="A18378" s="7" t="s">
        <v>34</v>
      </c>
      <c r="B18378" s="7" t="s">
        <v>422</v>
      </c>
      <c r="C18378" s="7" t="s">
        <v>1281</v>
      </c>
      <c r="D18378" s="7" t="n">
        <v>4</v>
      </c>
      <c r="E18378" s="7" t="n">
        <v>745.44</v>
      </c>
      <c r="F18378" s="7" t="n">
        <v>4</v>
      </c>
      <c r="G18378" s="7" t="n">
        <v>726.8</v>
      </c>
    </row>
    <row r="18379" customFormat="false" ht="15" hidden="false" customHeight="false" outlineLevel="0" collapsed="false">
      <c r="A18379" s="7" t="s">
        <v>34</v>
      </c>
      <c r="B18379" s="7" t="s">
        <v>422</v>
      </c>
      <c r="C18379" s="7" t="s">
        <v>1281</v>
      </c>
      <c r="D18379" s="7" t="n">
        <v>0</v>
      </c>
      <c r="E18379" s="7" t="n">
        <v>0</v>
      </c>
      <c r="F18379" s="7" t="n">
        <v>1</v>
      </c>
      <c r="G18379" s="7" t="n">
        <v>186.36</v>
      </c>
    </row>
    <row r="18380" customFormat="false" ht="15" hidden="false" customHeight="false" outlineLevel="0" collapsed="false">
      <c r="A18380" s="7" t="s">
        <v>34</v>
      </c>
      <c r="B18380" s="7" t="s">
        <v>422</v>
      </c>
      <c r="C18380" s="7" t="s">
        <v>1281</v>
      </c>
      <c r="D18380" s="7" t="n">
        <v>0</v>
      </c>
      <c r="E18380" s="7" t="n">
        <v>0</v>
      </c>
      <c r="F18380" s="7" t="n">
        <v>1</v>
      </c>
      <c r="G18380" s="7" t="n">
        <v>167.72</v>
      </c>
    </row>
    <row r="18381" customFormat="false" ht="15" hidden="false" customHeight="false" outlineLevel="0" collapsed="false">
      <c r="A18381" s="7" t="s">
        <v>34</v>
      </c>
      <c r="B18381" s="7" t="s">
        <v>422</v>
      </c>
      <c r="C18381" s="7" t="s">
        <v>1281</v>
      </c>
      <c r="D18381" s="7" t="n">
        <v>0</v>
      </c>
      <c r="E18381" s="7" t="n">
        <v>0</v>
      </c>
      <c r="F18381" s="7" t="n">
        <v>1</v>
      </c>
      <c r="G18381" s="7" t="n">
        <v>158.41</v>
      </c>
    </row>
    <row r="18382" customFormat="false" ht="15" hidden="false" customHeight="false" outlineLevel="0" collapsed="false">
      <c r="A18382" s="7" t="s">
        <v>34</v>
      </c>
      <c r="B18382" s="7" t="s">
        <v>355</v>
      </c>
      <c r="C18382" s="7" t="s">
        <v>1281</v>
      </c>
      <c r="D18382" s="7" t="n">
        <v>2</v>
      </c>
      <c r="E18382" s="7" t="n">
        <v>342.2</v>
      </c>
      <c r="F18382" s="7" t="n">
        <v>0</v>
      </c>
      <c r="G18382" s="7" t="n">
        <v>0</v>
      </c>
    </row>
    <row r="18383" customFormat="false" ht="15" hidden="false" customHeight="false" outlineLevel="0" collapsed="false">
      <c r="A18383" s="7" t="s">
        <v>34</v>
      </c>
      <c r="B18383" s="7" t="s">
        <v>355</v>
      </c>
      <c r="C18383" s="7" t="s">
        <v>1281</v>
      </c>
      <c r="D18383" s="7" t="n">
        <v>3</v>
      </c>
      <c r="E18383" s="7" t="n">
        <v>503.18</v>
      </c>
      <c r="F18383" s="7" t="n">
        <v>2</v>
      </c>
      <c r="G18383" s="7" t="n">
        <v>354.08</v>
      </c>
    </row>
    <row r="18384" customFormat="false" ht="15" hidden="false" customHeight="false" outlineLevel="0" collapsed="false">
      <c r="A18384" s="7" t="s">
        <v>34</v>
      </c>
      <c r="B18384" s="7" t="s">
        <v>355</v>
      </c>
      <c r="C18384" s="7" t="s">
        <v>1281</v>
      </c>
      <c r="D18384" s="7" t="n">
        <v>0</v>
      </c>
      <c r="E18384" s="7" t="n">
        <v>0</v>
      </c>
      <c r="F18384" s="7" t="n">
        <v>1</v>
      </c>
      <c r="G18384" s="7" t="n">
        <v>186.35</v>
      </c>
    </row>
    <row r="18385" customFormat="false" ht="15" hidden="false" customHeight="false" outlineLevel="0" collapsed="false">
      <c r="A18385" s="7" t="s">
        <v>34</v>
      </c>
      <c r="B18385" s="7" t="s">
        <v>1068</v>
      </c>
      <c r="C18385" s="7" t="s">
        <v>1281</v>
      </c>
      <c r="D18385" s="7" t="n">
        <v>0</v>
      </c>
      <c r="E18385" s="7" t="n">
        <v>0</v>
      </c>
      <c r="F18385" s="7" t="n">
        <v>1</v>
      </c>
      <c r="G18385" s="7" t="n">
        <v>186.35</v>
      </c>
    </row>
    <row r="18386" customFormat="false" ht="15" hidden="false" customHeight="false" outlineLevel="0" collapsed="false">
      <c r="A18386" s="7" t="s">
        <v>34</v>
      </c>
      <c r="B18386" s="7" t="s">
        <v>1068</v>
      </c>
      <c r="C18386" s="7" t="s">
        <v>1281</v>
      </c>
      <c r="D18386" s="7" t="n">
        <v>1</v>
      </c>
      <c r="E18386" s="7" t="n">
        <v>186.36</v>
      </c>
      <c r="F18386" s="7" t="n">
        <v>0</v>
      </c>
      <c r="G18386" s="7" t="n">
        <v>0</v>
      </c>
    </row>
    <row r="18387" customFormat="false" ht="15" hidden="false" customHeight="false" outlineLevel="0" collapsed="false">
      <c r="A18387" s="7" t="s">
        <v>34</v>
      </c>
      <c r="B18387" s="7" t="s">
        <v>1068</v>
      </c>
      <c r="C18387" s="7" t="s">
        <v>1281</v>
      </c>
      <c r="D18387" s="7" t="n">
        <v>0</v>
      </c>
      <c r="E18387" s="7" t="n">
        <v>0</v>
      </c>
      <c r="F18387" s="7" t="n">
        <v>1</v>
      </c>
      <c r="G18387" s="7" t="n">
        <v>167.72</v>
      </c>
    </row>
    <row r="18388" customFormat="false" ht="15" hidden="false" customHeight="false" outlineLevel="0" collapsed="false">
      <c r="A18388" s="7" t="s">
        <v>34</v>
      </c>
      <c r="B18388" s="7" t="s">
        <v>1068</v>
      </c>
      <c r="C18388" s="7" t="s">
        <v>1281</v>
      </c>
      <c r="D18388" s="7" t="n">
        <v>0</v>
      </c>
      <c r="E18388" s="7" t="n">
        <v>0</v>
      </c>
      <c r="F18388" s="7" t="n">
        <v>1</v>
      </c>
      <c r="G18388" s="7" t="n">
        <v>186.35</v>
      </c>
    </row>
    <row r="18389" customFormat="false" ht="15" hidden="false" customHeight="false" outlineLevel="0" collapsed="false">
      <c r="A18389" s="7" t="s">
        <v>34</v>
      </c>
      <c r="B18389" s="7" t="s">
        <v>439</v>
      </c>
      <c r="C18389" s="7" t="s">
        <v>1281</v>
      </c>
      <c r="D18389" s="7" t="n">
        <v>1</v>
      </c>
      <c r="E18389" s="7" t="n">
        <v>300.8</v>
      </c>
      <c r="F18389" s="7" t="n">
        <v>0</v>
      </c>
      <c r="G18389" s="7" t="n">
        <v>0</v>
      </c>
    </row>
    <row r="18390" customFormat="false" ht="15" hidden="false" customHeight="false" outlineLevel="0" collapsed="false">
      <c r="A18390" s="7" t="s">
        <v>34</v>
      </c>
      <c r="B18390" s="7" t="s">
        <v>439</v>
      </c>
      <c r="C18390" s="7" t="s">
        <v>1281</v>
      </c>
      <c r="D18390" s="7" t="n">
        <v>6</v>
      </c>
      <c r="E18390" s="7" t="n">
        <v>1080.89</v>
      </c>
      <c r="F18390" s="7" t="n">
        <v>1</v>
      </c>
      <c r="G18390" s="7" t="n">
        <v>186.36</v>
      </c>
    </row>
    <row r="18391" customFormat="false" ht="15" hidden="false" customHeight="false" outlineLevel="0" collapsed="false">
      <c r="A18391" s="7" t="s">
        <v>34</v>
      </c>
      <c r="B18391" s="7" t="s">
        <v>439</v>
      </c>
      <c r="C18391" s="7" t="s">
        <v>1281</v>
      </c>
      <c r="D18391" s="7" t="n">
        <v>2</v>
      </c>
      <c r="E18391" s="7" t="n">
        <v>342.2</v>
      </c>
      <c r="F18391" s="7" t="n">
        <v>0</v>
      </c>
      <c r="G18391" s="7" t="n">
        <v>0</v>
      </c>
    </row>
    <row r="18392" customFormat="false" ht="15" hidden="false" customHeight="false" outlineLevel="0" collapsed="false">
      <c r="A18392" s="7" t="s">
        <v>34</v>
      </c>
      <c r="B18392" s="7" t="s">
        <v>439</v>
      </c>
      <c r="C18392" s="7" t="s">
        <v>1281</v>
      </c>
      <c r="D18392" s="7" t="n">
        <v>0</v>
      </c>
      <c r="E18392" s="7" t="n">
        <v>0</v>
      </c>
      <c r="F18392" s="7" t="n">
        <v>1</v>
      </c>
      <c r="G18392" s="7" t="n">
        <v>186.35</v>
      </c>
    </row>
    <row r="18393" customFormat="false" ht="15" hidden="false" customHeight="false" outlineLevel="0" collapsed="false">
      <c r="A18393" s="7" t="s">
        <v>34</v>
      </c>
      <c r="B18393" s="7" t="s">
        <v>439</v>
      </c>
      <c r="C18393" s="7" t="s">
        <v>1281</v>
      </c>
      <c r="D18393" s="7" t="n">
        <v>0</v>
      </c>
      <c r="E18393" s="7" t="n">
        <v>0</v>
      </c>
      <c r="F18393" s="7" t="n">
        <v>1</v>
      </c>
      <c r="G18393" s="7" t="n">
        <v>167.72</v>
      </c>
    </row>
    <row r="18394" customFormat="false" ht="15" hidden="false" customHeight="false" outlineLevel="0" collapsed="false">
      <c r="A18394" s="7" t="s">
        <v>34</v>
      </c>
      <c r="B18394" s="7" t="s">
        <v>439</v>
      </c>
      <c r="C18394" s="7" t="s">
        <v>1281</v>
      </c>
      <c r="D18394" s="7" t="n">
        <v>0</v>
      </c>
      <c r="E18394" s="7" t="n">
        <v>0</v>
      </c>
      <c r="F18394" s="7" t="n">
        <v>1</v>
      </c>
      <c r="G18394" s="7" t="n">
        <v>186.35</v>
      </c>
    </row>
    <row r="18395" customFormat="false" ht="15" hidden="false" customHeight="false" outlineLevel="0" collapsed="false">
      <c r="A18395" s="7" t="s">
        <v>34</v>
      </c>
      <c r="B18395" s="7" t="s">
        <v>439</v>
      </c>
      <c r="C18395" s="7" t="s">
        <v>1281</v>
      </c>
      <c r="D18395" s="7" t="n">
        <v>2</v>
      </c>
      <c r="E18395" s="7" t="n">
        <v>601.4</v>
      </c>
      <c r="F18395" s="7" t="n">
        <v>0</v>
      </c>
      <c r="G18395" s="7" t="n">
        <v>0</v>
      </c>
    </row>
    <row r="18396" customFormat="false" ht="15" hidden="false" customHeight="false" outlineLevel="0" collapsed="false">
      <c r="A18396" s="7" t="s">
        <v>34</v>
      </c>
      <c r="B18396" s="7" t="s">
        <v>439</v>
      </c>
      <c r="C18396" s="7" t="s">
        <v>1281</v>
      </c>
      <c r="D18396" s="7" t="n">
        <v>0</v>
      </c>
      <c r="E18396" s="7" t="n">
        <v>0</v>
      </c>
      <c r="F18396" s="7" t="n">
        <v>1</v>
      </c>
      <c r="G18396" s="7" t="n">
        <v>300.7</v>
      </c>
    </row>
    <row r="18397" customFormat="false" ht="15" hidden="false" customHeight="false" outlineLevel="0" collapsed="false">
      <c r="A18397" s="7" t="s">
        <v>34</v>
      </c>
      <c r="B18397" s="7" t="s">
        <v>439</v>
      </c>
      <c r="C18397" s="7" t="s">
        <v>1281</v>
      </c>
      <c r="D18397" s="7" t="n">
        <v>0</v>
      </c>
      <c r="E18397" s="7" t="n">
        <v>0</v>
      </c>
      <c r="F18397" s="7" t="n">
        <v>1</v>
      </c>
      <c r="G18397" s="7" t="n">
        <v>186.35</v>
      </c>
    </row>
    <row r="18398" customFormat="false" ht="15" hidden="false" customHeight="false" outlineLevel="0" collapsed="false">
      <c r="A18398" s="7" t="s">
        <v>34</v>
      </c>
      <c r="B18398" s="7" t="s">
        <v>439</v>
      </c>
      <c r="C18398" s="7" t="s">
        <v>1281</v>
      </c>
      <c r="D18398" s="7" t="n">
        <v>0</v>
      </c>
      <c r="E18398" s="7" t="n">
        <v>0</v>
      </c>
      <c r="F18398" s="7" t="n">
        <v>2</v>
      </c>
      <c r="G18398" s="7" t="n">
        <v>372.71</v>
      </c>
    </row>
    <row r="18399" customFormat="false" ht="15" hidden="false" customHeight="false" outlineLevel="0" collapsed="false">
      <c r="A18399" s="7" t="s">
        <v>34</v>
      </c>
      <c r="B18399" s="7" t="s">
        <v>559</v>
      </c>
      <c r="C18399" s="7" t="s">
        <v>1283</v>
      </c>
      <c r="D18399" s="7" t="n">
        <v>3</v>
      </c>
      <c r="E18399" s="7" t="n">
        <v>823.05</v>
      </c>
      <c r="F18399" s="7" t="n">
        <v>0</v>
      </c>
      <c r="G18399" s="7" t="n">
        <v>0</v>
      </c>
    </row>
    <row r="18400" customFormat="false" ht="15" hidden="false" customHeight="false" outlineLevel="0" collapsed="false">
      <c r="A18400" s="7" t="s">
        <v>34</v>
      </c>
      <c r="B18400" s="7" t="s">
        <v>559</v>
      </c>
      <c r="C18400" s="7" t="s">
        <v>1283</v>
      </c>
      <c r="D18400" s="7" t="n">
        <v>0</v>
      </c>
      <c r="E18400" s="7" t="n">
        <v>0</v>
      </c>
      <c r="F18400" s="7" t="n">
        <v>1</v>
      </c>
      <c r="G18400" s="7" t="n">
        <v>283.81</v>
      </c>
    </row>
    <row r="18401" customFormat="false" ht="15" hidden="false" customHeight="false" outlineLevel="0" collapsed="false">
      <c r="A18401" s="7" t="s">
        <v>34</v>
      </c>
      <c r="B18401" s="7" t="s">
        <v>543</v>
      </c>
      <c r="C18401" s="7" t="s">
        <v>1283</v>
      </c>
      <c r="D18401" s="7" t="n">
        <v>1</v>
      </c>
      <c r="E18401" s="7" t="n">
        <v>227.05</v>
      </c>
      <c r="F18401" s="7" t="n">
        <v>3</v>
      </c>
      <c r="G18401" s="7" t="n">
        <v>851.43</v>
      </c>
    </row>
    <row r="18402" customFormat="false" ht="15" hidden="false" customHeight="false" outlineLevel="0" collapsed="false">
      <c r="A18402" s="7" t="s">
        <v>34</v>
      </c>
      <c r="B18402" s="7" t="s">
        <v>543</v>
      </c>
      <c r="C18402" s="7" t="s">
        <v>1283</v>
      </c>
      <c r="D18402" s="7" t="n">
        <v>0</v>
      </c>
      <c r="E18402" s="7" t="n">
        <v>0</v>
      </c>
      <c r="F18402" s="7" t="n">
        <v>1</v>
      </c>
      <c r="G18402" s="7" t="n">
        <v>283.81</v>
      </c>
    </row>
    <row r="18403" customFormat="false" ht="15" hidden="false" customHeight="false" outlineLevel="0" collapsed="false">
      <c r="A18403" s="7" t="s">
        <v>34</v>
      </c>
      <c r="B18403" s="7" t="s">
        <v>543</v>
      </c>
      <c r="C18403" s="7" t="s">
        <v>1283</v>
      </c>
      <c r="D18403" s="7" t="n">
        <v>0</v>
      </c>
      <c r="E18403" s="7" t="n">
        <v>0</v>
      </c>
      <c r="F18403" s="7" t="n">
        <v>1</v>
      </c>
      <c r="G18403" s="7" t="n">
        <v>283.81</v>
      </c>
    </row>
    <row r="18404" customFormat="false" ht="15" hidden="false" customHeight="false" outlineLevel="0" collapsed="false">
      <c r="A18404" s="7" t="s">
        <v>34</v>
      </c>
      <c r="B18404" s="7" t="s">
        <v>1083</v>
      </c>
      <c r="C18404" s="7" t="s">
        <v>1283</v>
      </c>
      <c r="D18404" s="7" t="n">
        <v>0</v>
      </c>
      <c r="E18404" s="7" t="n">
        <v>0</v>
      </c>
      <c r="F18404" s="7" t="n">
        <v>1</v>
      </c>
      <c r="G18404" s="7" t="n">
        <v>241.25</v>
      </c>
    </row>
    <row r="18405" customFormat="false" ht="15" hidden="false" customHeight="false" outlineLevel="0" collapsed="false">
      <c r="A18405" s="7" t="s">
        <v>34</v>
      </c>
      <c r="B18405" s="7" t="s">
        <v>489</v>
      </c>
      <c r="C18405" s="7" t="s">
        <v>1283</v>
      </c>
      <c r="D18405" s="7" t="n">
        <v>0</v>
      </c>
      <c r="E18405" s="7" t="n">
        <v>0</v>
      </c>
      <c r="F18405" s="7" t="n">
        <v>1</v>
      </c>
      <c r="G18405" s="7" t="n">
        <v>255.43</v>
      </c>
    </row>
    <row r="18406" customFormat="false" ht="15" hidden="false" customHeight="false" outlineLevel="0" collapsed="false">
      <c r="A18406" s="7" t="s">
        <v>34</v>
      </c>
      <c r="B18406" s="7" t="s">
        <v>489</v>
      </c>
      <c r="C18406" s="7" t="s">
        <v>1283</v>
      </c>
      <c r="D18406" s="7" t="n">
        <v>0</v>
      </c>
      <c r="E18406" s="7" t="n">
        <v>0</v>
      </c>
      <c r="F18406" s="7" t="n">
        <v>1</v>
      </c>
      <c r="G18406" s="7" t="n">
        <v>255.43</v>
      </c>
    </row>
    <row r="18407" customFormat="false" ht="15" hidden="false" customHeight="false" outlineLevel="0" collapsed="false">
      <c r="A18407" s="7" t="s">
        <v>34</v>
      </c>
      <c r="B18407" s="7" t="s">
        <v>489</v>
      </c>
      <c r="C18407" s="7" t="s">
        <v>1283</v>
      </c>
      <c r="D18407" s="7" t="n">
        <v>0</v>
      </c>
      <c r="E18407" s="7" t="n">
        <v>0</v>
      </c>
      <c r="F18407" s="7" t="n">
        <v>1</v>
      </c>
      <c r="G18407" s="7" t="n">
        <v>283.81</v>
      </c>
    </row>
    <row r="18408" customFormat="false" ht="15" hidden="false" customHeight="false" outlineLevel="0" collapsed="false">
      <c r="A18408" s="7" t="s">
        <v>34</v>
      </c>
      <c r="B18408" s="7" t="s">
        <v>489</v>
      </c>
      <c r="C18408" s="7" t="s">
        <v>1283</v>
      </c>
      <c r="D18408" s="7" t="n">
        <v>8</v>
      </c>
      <c r="E18408" s="7" t="n">
        <v>2185.34</v>
      </c>
      <c r="F18408" s="7" t="n">
        <v>1</v>
      </c>
      <c r="G18408" s="7" t="n">
        <v>283.81</v>
      </c>
    </row>
    <row r="18409" customFormat="false" ht="15" hidden="false" customHeight="false" outlineLevel="0" collapsed="false">
      <c r="A18409" s="7" t="s">
        <v>34</v>
      </c>
      <c r="B18409" s="7" t="s">
        <v>489</v>
      </c>
      <c r="C18409" s="7" t="s">
        <v>1283</v>
      </c>
      <c r="D18409" s="7" t="n">
        <v>0</v>
      </c>
      <c r="E18409" s="7" t="n">
        <v>0</v>
      </c>
      <c r="F18409" s="7" t="n">
        <v>1</v>
      </c>
      <c r="G18409" s="7" t="n">
        <v>255.43</v>
      </c>
    </row>
    <row r="18410" customFormat="false" ht="15" hidden="false" customHeight="false" outlineLevel="0" collapsed="false">
      <c r="A18410" s="7" t="s">
        <v>34</v>
      </c>
      <c r="B18410" s="7" t="s">
        <v>1080</v>
      </c>
      <c r="C18410" s="7" t="s">
        <v>1283</v>
      </c>
      <c r="D18410" s="7" t="n">
        <v>0</v>
      </c>
      <c r="E18410" s="7" t="n">
        <v>0</v>
      </c>
      <c r="F18410" s="7" t="n">
        <v>1</v>
      </c>
      <c r="G18410" s="7" t="n">
        <v>283.81</v>
      </c>
    </row>
    <row r="18411" customFormat="false" ht="15" hidden="false" customHeight="false" outlineLevel="0" collapsed="false">
      <c r="A18411" s="7" t="s">
        <v>34</v>
      </c>
      <c r="B18411" s="7" t="s">
        <v>463</v>
      </c>
      <c r="C18411" s="7" t="s">
        <v>1283</v>
      </c>
      <c r="D18411" s="7" t="n">
        <v>1</v>
      </c>
      <c r="E18411" s="7" t="n">
        <v>239.8</v>
      </c>
      <c r="F18411" s="7" t="n">
        <v>0</v>
      </c>
      <c r="G18411" s="7" t="n">
        <v>0</v>
      </c>
    </row>
    <row r="18412" customFormat="false" ht="15" hidden="false" customHeight="false" outlineLevel="0" collapsed="false">
      <c r="A18412" s="7" t="s">
        <v>34</v>
      </c>
      <c r="B18412" s="7" t="s">
        <v>463</v>
      </c>
      <c r="C18412" s="7" t="s">
        <v>1283</v>
      </c>
      <c r="D18412" s="7" t="n">
        <v>1</v>
      </c>
      <c r="E18412" s="7" t="n">
        <v>241.24</v>
      </c>
      <c r="F18412" s="7" t="n">
        <v>3</v>
      </c>
      <c r="G18412" s="7" t="n">
        <v>794.67</v>
      </c>
    </row>
    <row r="18413" customFormat="false" ht="15" hidden="false" customHeight="false" outlineLevel="0" collapsed="false">
      <c r="A18413" s="7" t="s">
        <v>34</v>
      </c>
      <c r="B18413" s="7" t="s">
        <v>463</v>
      </c>
      <c r="C18413" s="7" t="s">
        <v>1283</v>
      </c>
      <c r="D18413" s="7" t="n">
        <v>0</v>
      </c>
      <c r="E18413" s="7" t="n">
        <v>0</v>
      </c>
      <c r="F18413" s="7" t="n">
        <v>1</v>
      </c>
      <c r="G18413" s="7" t="n">
        <v>283.81</v>
      </c>
    </row>
    <row r="18414" customFormat="false" ht="15" hidden="false" customHeight="false" outlineLevel="0" collapsed="false">
      <c r="A18414" s="7" t="s">
        <v>34</v>
      </c>
      <c r="B18414" s="7" t="s">
        <v>463</v>
      </c>
      <c r="C18414" s="7" t="s">
        <v>1283</v>
      </c>
      <c r="D18414" s="7" t="n">
        <v>0</v>
      </c>
      <c r="E18414" s="7" t="n">
        <v>0</v>
      </c>
      <c r="F18414" s="7" t="n">
        <v>1</v>
      </c>
      <c r="G18414" s="7" t="n">
        <v>283.81</v>
      </c>
    </row>
    <row r="18415" customFormat="false" ht="15" hidden="false" customHeight="false" outlineLevel="0" collapsed="false">
      <c r="A18415" s="7" t="s">
        <v>34</v>
      </c>
      <c r="B18415" s="7" t="s">
        <v>463</v>
      </c>
      <c r="C18415" s="7" t="s">
        <v>1283</v>
      </c>
      <c r="D18415" s="7" t="n">
        <v>0</v>
      </c>
      <c r="E18415" s="7" t="n">
        <v>0</v>
      </c>
      <c r="F18415" s="7" t="n">
        <v>1</v>
      </c>
      <c r="G18415" s="7" t="n">
        <v>283.81</v>
      </c>
    </row>
    <row r="18416" customFormat="false" ht="15" hidden="false" customHeight="false" outlineLevel="0" collapsed="false">
      <c r="A18416" s="7" t="s">
        <v>34</v>
      </c>
      <c r="B18416" s="7" t="s">
        <v>463</v>
      </c>
      <c r="C18416" s="7" t="s">
        <v>1283</v>
      </c>
      <c r="D18416" s="7" t="n">
        <v>0</v>
      </c>
      <c r="E18416" s="7" t="n">
        <v>0</v>
      </c>
      <c r="F18416" s="7" t="n">
        <v>1</v>
      </c>
      <c r="G18416" s="7" t="n">
        <v>255.43</v>
      </c>
    </row>
    <row r="18417" customFormat="false" ht="15" hidden="false" customHeight="false" outlineLevel="0" collapsed="false">
      <c r="A18417" s="7" t="s">
        <v>34</v>
      </c>
      <c r="B18417" s="7" t="s">
        <v>1095</v>
      </c>
      <c r="C18417" s="7" t="s">
        <v>1528</v>
      </c>
      <c r="D18417" s="7" t="n">
        <v>1</v>
      </c>
      <c r="E18417" s="7" t="n">
        <v>97.17</v>
      </c>
      <c r="F18417" s="7" t="n">
        <v>0</v>
      </c>
      <c r="G18417" s="7" t="n">
        <v>0</v>
      </c>
    </row>
    <row r="18418" customFormat="false" ht="15" hidden="false" customHeight="false" outlineLevel="0" collapsed="false">
      <c r="A18418" s="7" t="s">
        <v>34</v>
      </c>
      <c r="B18418" s="7" t="s">
        <v>1094</v>
      </c>
      <c r="C18418" s="7" t="s">
        <v>1528</v>
      </c>
      <c r="D18418" s="7" t="n">
        <v>1</v>
      </c>
      <c r="E18418" s="7" t="n">
        <v>106.69</v>
      </c>
      <c r="F18418" s="7" t="n">
        <v>0</v>
      </c>
      <c r="G18418" s="7" t="n">
        <v>0</v>
      </c>
    </row>
    <row r="18419" customFormat="false" ht="15" hidden="false" customHeight="false" outlineLevel="0" collapsed="false">
      <c r="A18419" s="7" t="s">
        <v>34</v>
      </c>
      <c r="B18419" s="7" t="s">
        <v>849</v>
      </c>
      <c r="C18419" s="7" t="s">
        <v>1528</v>
      </c>
      <c r="D18419" s="7" t="n">
        <v>5</v>
      </c>
      <c r="E18419" s="7" t="n">
        <v>571.6</v>
      </c>
      <c r="F18419" s="7" t="n">
        <v>3</v>
      </c>
      <c r="G18419" s="7" t="n">
        <v>342.96</v>
      </c>
    </row>
    <row r="18420" customFormat="false" ht="15" hidden="false" customHeight="false" outlineLevel="0" collapsed="false">
      <c r="A18420" s="7" t="s">
        <v>34</v>
      </c>
      <c r="B18420" s="7" t="s">
        <v>849</v>
      </c>
      <c r="C18420" s="7" t="s">
        <v>1528</v>
      </c>
      <c r="D18420" s="7" t="n">
        <v>1</v>
      </c>
      <c r="E18420" s="7" t="n">
        <v>105.8</v>
      </c>
      <c r="F18420" s="7" t="n">
        <v>0</v>
      </c>
      <c r="G18420" s="7" t="n">
        <v>0</v>
      </c>
    </row>
    <row r="18421" customFormat="false" ht="15" hidden="false" customHeight="false" outlineLevel="0" collapsed="false">
      <c r="A18421" s="7" t="s">
        <v>34</v>
      </c>
      <c r="B18421" s="7" t="s">
        <v>849</v>
      </c>
      <c r="C18421" s="7" t="s">
        <v>1528</v>
      </c>
      <c r="D18421" s="7" t="n">
        <v>0</v>
      </c>
      <c r="E18421" s="7" t="n">
        <v>0</v>
      </c>
      <c r="F18421" s="7" t="n">
        <v>1</v>
      </c>
      <c r="G18421" s="7" t="n">
        <v>102.89</v>
      </c>
    </row>
    <row r="18422" customFormat="false" ht="15" hidden="false" customHeight="false" outlineLevel="0" collapsed="false">
      <c r="A18422" s="7" t="s">
        <v>34</v>
      </c>
      <c r="B18422" s="7" t="s">
        <v>849</v>
      </c>
      <c r="C18422" s="7" t="s">
        <v>1528</v>
      </c>
      <c r="D18422" s="7" t="n">
        <v>1</v>
      </c>
      <c r="E18422" s="7" t="n">
        <v>92.24</v>
      </c>
      <c r="F18422" s="7" t="n">
        <v>0</v>
      </c>
      <c r="G18422" s="7" t="n">
        <v>0</v>
      </c>
    </row>
    <row r="18423" customFormat="false" ht="15" hidden="false" customHeight="false" outlineLevel="0" collapsed="false">
      <c r="A18423" s="7" t="s">
        <v>34</v>
      </c>
      <c r="B18423" s="7" t="s">
        <v>849</v>
      </c>
      <c r="C18423" s="7" t="s">
        <v>1528</v>
      </c>
      <c r="D18423" s="7" t="n">
        <v>0</v>
      </c>
      <c r="E18423" s="7" t="n">
        <v>0</v>
      </c>
      <c r="F18423" s="7" t="n">
        <v>1</v>
      </c>
      <c r="G18423" s="7" t="n">
        <v>114.32</v>
      </c>
    </row>
    <row r="18424" customFormat="false" ht="15" hidden="false" customHeight="false" outlineLevel="0" collapsed="false">
      <c r="A18424" s="7" t="s">
        <v>34</v>
      </c>
      <c r="B18424" s="7" t="s">
        <v>413</v>
      </c>
      <c r="C18424" s="7" t="s">
        <v>1284</v>
      </c>
      <c r="D18424" s="7" t="n">
        <v>0</v>
      </c>
      <c r="E18424" s="7" t="n">
        <v>0</v>
      </c>
      <c r="F18424" s="7" t="n">
        <v>1</v>
      </c>
      <c r="G18424" s="7" t="n">
        <v>474.49</v>
      </c>
    </row>
    <row r="18425" customFormat="false" ht="15" hidden="false" customHeight="false" outlineLevel="0" collapsed="false">
      <c r="A18425" s="7" t="s">
        <v>34</v>
      </c>
      <c r="B18425" s="7" t="s">
        <v>413</v>
      </c>
      <c r="C18425" s="7" t="s">
        <v>1284</v>
      </c>
      <c r="D18425" s="7" t="n">
        <v>3</v>
      </c>
      <c r="E18425" s="7" t="n">
        <v>1269.67</v>
      </c>
      <c r="F18425" s="7" t="n">
        <v>0</v>
      </c>
      <c r="G18425" s="7" t="n">
        <v>0</v>
      </c>
    </row>
    <row r="18426" customFormat="false" ht="15" hidden="false" customHeight="false" outlineLevel="0" collapsed="false">
      <c r="A18426" s="7" t="s">
        <v>34</v>
      </c>
      <c r="B18426" s="7" t="s">
        <v>413</v>
      </c>
      <c r="C18426" s="7" t="s">
        <v>1284</v>
      </c>
      <c r="D18426" s="7" t="n">
        <v>10</v>
      </c>
      <c r="E18426" s="7" t="n">
        <v>4389.04</v>
      </c>
      <c r="F18426" s="7" t="n">
        <v>2</v>
      </c>
      <c r="G18426" s="7" t="n">
        <v>901.53</v>
      </c>
    </row>
    <row r="18427" customFormat="false" ht="15" hidden="false" customHeight="false" outlineLevel="0" collapsed="false">
      <c r="A18427" s="7" t="s">
        <v>34</v>
      </c>
      <c r="B18427" s="7" t="s">
        <v>413</v>
      </c>
      <c r="C18427" s="7" t="s">
        <v>1284</v>
      </c>
      <c r="D18427" s="7" t="n">
        <v>0</v>
      </c>
      <c r="E18427" s="7" t="n">
        <v>0</v>
      </c>
      <c r="F18427" s="7" t="n">
        <v>1</v>
      </c>
      <c r="G18427" s="7" t="n">
        <v>474.49</v>
      </c>
    </row>
    <row r="18428" customFormat="false" ht="15" hidden="false" customHeight="false" outlineLevel="0" collapsed="false">
      <c r="A18428" s="7" t="s">
        <v>34</v>
      </c>
      <c r="B18428" s="7" t="s">
        <v>413</v>
      </c>
      <c r="C18428" s="7" t="s">
        <v>1284</v>
      </c>
      <c r="D18428" s="7" t="n">
        <v>0</v>
      </c>
      <c r="E18428" s="7" t="n">
        <v>0</v>
      </c>
      <c r="F18428" s="7" t="n">
        <v>1</v>
      </c>
      <c r="G18428" s="7" t="n">
        <v>427.04</v>
      </c>
    </row>
    <row r="18429" customFormat="false" ht="15" hidden="false" customHeight="false" outlineLevel="0" collapsed="false">
      <c r="A18429" s="7" t="s">
        <v>34</v>
      </c>
      <c r="B18429" s="7" t="s">
        <v>500</v>
      </c>
      <c r="C18429" s="7" t="s">
        <v>1285</v>
      </c>
      <c r="D18429" s="7" t="n">
        <v>1</v>
      </c>
      <c r="E18429" s="7" t="n">
        <v>254.15</v>
      </c>
      <c r="F18429" s="7" t="n">
        <v>1</v>
      </c>
      <c r="G18429" s="7" t="n">
        <v>254.15</v>
      </c>
    </row>
    <row r="18430" customFormat="false" ht="15" hidden="false" customHeight="false" outlineLevel="0" collapsed="false">
      <c r="A18430" s="7" t="s">
        <v>34</v>
      </c>
      <c r="B18430" s="7" t="s">
        <v>500</v>
      </c>
      <c r="C18430" s="7" t="s">
        <v>1285</v>
      </c>
      <c r="D18430" s="7" t="n">
        <v>0</v>
      </c>
      <c r="E18430" s="7" t="n">
        <v>0</v>
      </c>
      <c r="F18430" s="7" t="n">
        <v>1</v>
      </c>
      <c r="G18430" s="7" t="n">
        <v>228.74</v>
      </c>
    </row>
    <row r="18431" customFormat="false" ht="15" hidden="false" customHeight="false" outlineLevel="0" collapsed="false">
      <c r="A18431" s="7" t="s">
        <v>34</v>
      </c>
      <c r="B18431" s="7" t="s">
        <v>500</v>
      </c>
      <c r="C18431" s="7" t="s">
        <v>1285</v>
      </c>
      <c r="D18431" s="7" t="n">
        <v>1</v>
      </c>
      <c r="E18431" s="7" t="n">
        <v>203.79</v>
      </c>
      <c r="F18431" s="7" t="n">
        <v>0</v>
      </c>
      <c r="G18431" s="7" t="n">
        <v>0</v>
      </c>
    </row>
    <row r="18432" customFormat="false" ht="15" hidden="false" customHeight="false" outlineLevel="0" collapsed="false">
      <c r="A18432" s="7" t="s">
        <v>34</v>
      </c>
      <c r="B18432" s="7" t="s">
        <v>500</v>
      </c>
      <c r="C18432" s="7" t="s">
        <v>1285</v>
      </c>
      <c r="D18432" s="7" t="n">
        <v>1</v>
      </c>
      <c r="E18432" s="7" t="n">
        <v>0.01</v>
      </c>
      <c r="F18432" s="7" t="n">
        <v>0</v>
      </c>
      <c r="G18432" s="7" t="n">
        <v>0</v>
      </c>
    </row>
    <row r="18433" customFormat="false" ht="15" hidden="false" customHeight="false" outlineLevel="0" collapsed="false">
      <c r="A18433" s="7" t="s">
        <v>34</v>
      </c>
      <c r="B18433" s="7" t="s">
        <v>552</v>
      </c>
      <c r="C18433" s="7" t="s">
        <v>1285</v>
      </c>
      <c r="D18433" s="7" t="n">
        <v>1</v>
      </c>
      <c r="E18433" s="7" t="n">
        <v>203.32</v>
      </c>
      <c r="F18433" s="7" t="n">
        <v>0</v>
      </c>
      <c r="G18433" s="7" t="n">
        <v>0</v>
      </c>
    </row>
    <row r="18434" customFormat="false" ht="15" hidden="false" customHeight="false" outlineLevel="0" collapsed="false">
      <c r="A18434" s="7" t="s">
        <v>34</v>
      </c>
      <c r="B18434" s="7" t="s">
        <v>552</v>
      </c>
      <c r="C18434" s="7" t="s">
        <v>1285</v>
      </c>
      <c r="D18434" s="7" t="n">
        <v>1</v>
      </c>
      <c r="E18434" s="7" t="n">
        <v>239.75</v>
      </c>
      <c r="F18434" s="7" t="n">
        <v>0</v>
      </c>
      <c r="G18434" s="7" t="n">
        <v>0</v>
      </c>
    </row>
    <row r="18435" customFormat="false" ht="15" hidden="false" customHeight="false" outlineLevel="0" collapsed="false">
      <c r="A18435" s="7" t="s">
        <v>34</v>
      </c>
      <c r="B18435" s="7" t="s">
        <v>766</v>
      </c>
      <c r="C18435" s="7" t="s">
        <v>1285</v>
      </c>
      <c r="D18435" s="7" t="n">
        <v>0</v>
      </c>
      <c r="E18435" s="7" t="n">
        <v>0</v>
      </c>
      <c r="F18435" s="7" t="n">
        <v>1</v>
      </c>
      <c r="G18435" s="7" t="n">
        <v>228.74</v>
      </c>
    </row>
    <row r="18436" customFormat="false" ht="15" hidden="false" customHeight="false" outlineLevel="0" collapsed="false">
      <c r="A18436" s="7" t="s">
        <v>34</v>
      </c>
      <c r="B18436" s="7" t="s">
        <v>766</v>
      </c>
      <c r="C18436" s="7" t="s">
        <v>1285</v>
      </c>
      <c r="D18436" s="7" t="n">
        <v>3</v>
      </c>
      <c r="E18436" s="7" t="n">
        <v>724.32</v>
      </c>
      <c r="F18436" s="7" t="n">
        <v>0</v>
      </c>
      <c r="G18436" s="7" t="n">
        <v>0</v>
      </c>
    </row>
    <row r="18437" customFormat="false" ht="15" hidden="false" customHeight="false" outlineLevel="0" collapsed="false">
      <c r="A18437" s="7" t="s">
        <v>34</v>
      </c>
      <c r="B18437" s="7" t="s">
        <v>767</v>
      </c>
      <c r="C18437" s="7" t="s">
        <v>1285</v>
      </c>
      <c r="D18437" s="7" t="n">
        <v>2</v>
      </c>
      <c r="E18437" s="7" t="n">
        <v>393.94</v>
      </c>
      <c r="F18437" s="7" t="n">
        <v>1</v>
      </c>
      <c r="G18437" s="7" t="n">
        <v>254.15</v>
      </c>
    </row>
    <row r="18438" customFormat="false" ht="15" hidden="false" customHeight="false" outlineLevel="0" collapsed="false">
      <c r="A18438" s="7" t="s">
        <v>34</v>
      </c>
      <c r="B18438" s="7" t="s">
        <v>767</v>
      </c>
      <c r="C18438" s="7" t="s">
        <v>1285</v>
      </c>
      <c r="D18438" s="7" t="n">
        <v>0</v>
      </c>
      <c r="E18438" s="7" t="n">
        <v>0</v>
      </c>
      <c r="F18438" s="7" t="n">
        <v>1</v>
      </c>
      <c r="G18438" s="7" t="n">
        <v>228.74</v>
      </c>
    </row>
    <row r="18439" customFormat="false" ht="15" hidden="false" customHeight="false" outlineLevel="0" collapsed="false">
      <c r="A18439" s="7" t="s">
        <v>34</v>
      </c>
      <c r="B18439" s="7" t="s">
        <v>783</v>
      </c>
      <c r="C18439" s="7" t="s">
        <v>1286</v>
      </c>
      <c r="D18439" s="7" t="n">
        <v>0</v>
      </c>
      <c r="E18439" s="7" t="n">
        <v>0</v>
      </c>
      <c r="F18439" s="7" t="n">
        <v>1</v>
      </c>
      <c r="G18439" s="7" t="n">
        <v>254.16</v>
      </c>
    </row>
    <row r="18440" customFormat="false" ht="15" hidden="false" customHeight="false" outlineLevel="0" collapsed="false">
      <c r="A18440" s="7" t="s">
        <v>34</v>
      </c>
      <c r="B18440" s="7" t="s">
        <v>783</v>
      </c>
      <c r="C18440" s="7" t="s">
        <v>1286</v>
      </c>
      <c r="D18440" s="7" t="n">
        <v>2</v>
      </c>
      <c r="E18440" s="7" t="n">
        <v>470.18</v>
      </c>
      <c r="F18440" s="7" t="n">
        <v>1</v>
      </c>
      <c r="G18440" s="7" t="n">
        <v>254.15</v>
      </c>
    </row>
    <row r="18441" customFormat="false" ht="15" hidden="false" customHeight="false" outlineLevel="0" collapsed="false">
      <c r="A18441" s="7" t="s">
        <v>34</v>
      </c>
      <c r="B18441" s="7" t="s">
        <v>783</v>
      </c>
      <c r="C18441" s="7" t="s">
        <v>1286</v>
      </c>
      <c r="D18441" s="7" t="n">
        <v>0</v>
      </c>
      <c r="E18441" s="7" t="n">
        <v>0</v>
      </c>
      <c r="F18441" s="7" t="n">
        <v>1</v>
      </c>
      <c r="G18441" s="7" t="n">
        <v>254.15</v>
      </c>
    </row>
    <row r="18442" customFormat="false" ht="15" hidden="false" customHeight="false" outlineLevel="0" collapsed="false">
      <c r="A18442" s="7" t="s">
        <v>34</v>
      </c>
      <c r="B18442" s="7" t="s">
        <v>783</v>
      </c>
      <c r="C18442" s="7" t="s">
        <v>1286</v>
      </c>
      <c r="D18442" s="7" t="n">
        <v>1</v>
      </c>
      <c r="E18442" s="7" t="n">
        <v>239.75</v>
      </c>
      <c r="F18442" s="7" t="n">
        <v>0</v>
      </c>
      <c r="G18442" s="7" t="n">
        <v>0</v>
      </c>
    </row>
    <row r="18443" customFormat="false" ht="15" hidden="false" customHeight="false" outlineLevel="0" collapsed="false">
      <c r="A18443" s="7" t="s">
        <v>34</v>
      </c>
      <c r="B18443" s="7" t="s">
        <v>819</v>
      </c>
      <c r="C18443" s="7" t="s">
        <v>1286</v>
      </c>
      <c r="D18443" s="7" t="n">
        <v>6</v>
      </c>
      <c r="E18443" s="7" t="n">
        <v>1524.9</v>
      </c>
      <c r="F18443" s="7" t="n">
        <v>-1</v>
      </c>
      <c r="G18443" s="7" t="n">
        <v>-254.15</v>
      </c>
    </row>
    <row r="18444" customFormat="false" ht="15" hidden="false" customHeight="false" outlineLevel="0" collapsed="false">
      <c r="A18444" s="7" t="s">
        <v>34</v>
      </c>
      <c r="B18444" s="7" t="s">
        <v>819</v>
      </c>
      <c r="C18444" s="7" t="s">
        <v>1286</v>
      </c>
      <c r="D18444" s="7" t="n">
        <v>0</v>
      </c>
      <c r="E18444" s="7" t="n">
        <v>0</v>
      </c>
      <c r="F18444" s="7" t="n">
        <v>1</v>
      </c>
      <c r="G18444" s="7" t="n">
        <v>254.16</v>
      </c>
    </row>
    <row r="18445" customFormat="false" ht="15" hidden="false" customHeight="false" outlineLevel="0" collapsed="false">
      <c r="A18445" s="7" t="s">
        <v>34</v>
      </c>
      <c r="B18445" s="7" t="s">
        <v>782</v>
      </c>
      <c r="C18445" s="7" t="s">
        <v>1286</v>
      </c>
      <c r="D18445" s="7" t="n">
        <v>2</v>
      </c>
      <c r="E18445" s="7" t="n">
        <v>470.18</v>
      </c>
      <c r="F18445" s="7" t="n">
        <v>0</v>
      </c>
      <c r="G18445" s="7" t="n">
        <v>0</v>
      </c>
    </row>
    <row r="18446" customFormat="false" ht="15" hidden="false" customHeight="false" outlineLevel="0" collapsed="false">
      <c r="A18446" s="7" t="s">
        <v>34</v>
      </c>
      <c r="B18446" s="7" t="s">
        <v>553</v>
      </c>
      <c r="C18446" s="7" t="s">
        <v>1286</v>
      </c>
      <c r="D18446" s="7" t="n">
        <v>1</v>
      </c>
      <c r="E18446" s="7" t="n">
        <v>239.75</v>
      </c>
      <c r="F18446" s="7" t="n">
        <v>0</v>
      </c>
      <c r="G18446" s="7" t="n">
        <v>0</v>
      </c>
    </row>
    <row r="18447" customFormat="false" ht="15" hidden="false" customHeight="false" outlineLevel="0" collapsed="false">
      <c r="A18447" s="7" t="s">
        <v>34</v>
      </c>
      <c r="B18447" s="7" t="s">
        <v>553</v>
      </c>
      <c r="C18447" s="7" t="s">
        <v>1286</v>
      </c>
      <c r="D18447" s="7" t="n">
        <v>1</v>
      </c>
      <c r="E18447" s="7" t="n">
        <v>254.15</v>
      </c>
      <c r="F18447" s="7" t="n">
        <v>0</v>
      </c>
      <c r="G18447" s="7" t="n">
        <v>0</v>
      </c>
    </row>
    <row r="18448" customFormat="false" ht="15" hidden="false" customHeight="false" outlineLevel="0" collapsed="false">
      <c r="A18448" s="7" t="s">
        <v>34</v>
      </c>
      <c r="B18448" s="7" t="s">
        <v>553</v>
      </c>
      <c r="C18448" s="7" t="s">
        <v>1286</v>
      </c>
      <c r="D18448" s="7" t="n">
        <v>0</v>
      </c>
      <c r="E18448" s="7" t="n">
        <v>0</v>
      </c>
      <c r="F18448" s="7" t="n">
        <v>1</v>
      </c>
      <c r="G18448" s="7" t="n">
        <v>228.74</v>
      </c>
    </row>
    <row r="18449" customFormat="false" ht="15" hidden="false" customHeight="false" outlineLevel="0" collapsed="false">
      <c r="A18449" s="7" t="s">
        <v>34</v>
      </c>
      <c r="B18449" s="7" t="s">
        <v>784</v>
      </c>
      <c r="C18449" s="7" t="s">
        <v>1286</v>
      </c>
      <c r="D18449" s="7" t="n">
        <v>0</v>
      </c>
      <c r="E18449" s="7" t="n">
        <v>0</v>
      </c>
      <c r="F18449" s="7" t="n">
        <v>1</v>
      </c>
      <c r="G18449" s="7" t="n">
        <v>228.73</v>
      </c>
    </row>
    <row r="18450" customFormat="false" ht="15" hidden="false" customHeight="false" outlineLevel="0" collapsed="false">
      <c r="A18450" s="7" t="s">
        <v>34</v>
      </c>
      <c r="B18450" s="7" t="s">
        <v>638</v>
      </c>
      <c r="C18450" s="7" t="s">
        <v>1287</v>
      </c>
      <c r="D18450" s="7" t="n">
        <v>0</v>
      </c>
      <c r="E18450" s="7" t="n">
        <v>0</v>
      </c>
      <c r="F18450" s="7" t="n">
        <v>1</v>
      </c>
      <c r="G18450" s="7" t="n">
        <v>228.73</v>
      </c>
    </row>
    <row r="18451" customFormat="false" ht="15" hidden="false" customHeight="false" outlineLevel="0" collapsed="false">
      <c r="A18451" s="7" t="s">
        <v>34</v>
      </c>
      <c r="B18451" s="7" t="s">
        <v>638</v>
      </c>
      <c r="C18451" s="7" t="s">
        <v>1287</v>
      </c>
      <c r="D18451" s="7" t="n">
        <v>3</v>
      </c>
      <c r="E18451" s="7" t="n">
        <v>651.88</v>
      </c>
      <c r="F18451" s="7" t="n">
        <v>0</v>
      </c>
      <c r="G18451" s="7" t="n">
        <v>0</v>
      </c>
    </row>
    <row r="18452" customFormat="false" ht="15" hidden="false" customHeight="false" outlineLevel="0" collapsed="false">
      <c r="A18452" s="7" t="s">
        <v>34</v>
      </c>
      <c r="B18452" s="7" t="s">
        <v>638</v>
      </c>
      <c r="C18452" s="7" t="s">
        <v>1287</v>
      </c>
      <c r="D18452" s="7" t="n">
        <v>0</v>
      </c>
      <c r="E18452" s="7" t="n">
        <v>0</v>
      </c>
      <c r="F18452" s="7" t="n">
        <v>1</v>
      </c>
      <c r="G18452" s="7" t="n">
        <v>205.86</v>
      </c>
    </row>
    <row r="18453" customFormat="false" ht="15" hidden="false" customHeight="false" outlineLevel="0" collapsed="false">
      <c r="A18453" s="7" t="s">
        <v>34</v>
      </c>
      <c r="B18453" s="7" t="s">
        <v>638</v>
      </c>
      <c r="C18453" s="7" t="s">
        <v>1287</v>
      </c>
      <c r="D18453" s="7" t="n">
        <v>0</v>
      </c>
      <c r="E18453" s="7" t="n">
        <v>0</v>
      </c>
      <c r="F18453" s="7" t="n">
        <v>1</v>
      </c>
      <c r="G18453" s="7" t="n">
        <v>228.73</v>
      </c>
    </row>
    <row r="18454" customFormat="false" ht="15" hidden="false" customHeight="false" outlineLevel="0" collapsed="false">
      <c r="A18454" s="7" t="s">
        <v>34</v>
      </c>
      <c r="B18454" s="7" t="s">
        <v>313</v>
      </c>
      <c r="C18454" s="7" t="s">
        <v>1287</v>
      </c>
      <c r="D18454" s="7" t="n">
        <v>12</v>
      </c>
      <c r="E18454" s="7" t="n">
        <v>2550.34</v>
      </c>
      <c r="F18454" s="7" t="n">
        <v>6</v>
      </c>
      <c r="G18454" s="7" t="n">
        <v>1326.64</v>
      </c>
    </row>
    <row r="18455" customFormat="false" ht="15" hidden="false" customHeight="false" outlineLevel="0" collapsed="false">
      <c r="A18455" s="7" t="s">
        <v>34</v>
      </c>
      <c r="B18455" s="7" t="s">
        <v>313</v>
      </c>
      <c r="C18455" s="7" t="s">
        <v>1287</v>
      </c>
      <c r="D18455" s="7" t="n">
        <v>0</v>
      </c>
      <c r="E18455" s="7" t="n">
        <v>0</v>
      </c>
      <c r="F18455" s="7" t="n">
        <v>2</v>
      </c>
      <c r="G18455" s="7" t="n">
        <v>457.46</v>
      </c>
    </row>
    <row r="18456" customFormat="false" ht="15" hidden="false" customHeight="false" outlineLevel="0" collapsed="false">
      <c r="A18456" s="7" t="s">
        <v>34</v>
      </c>
      <c r="B18456" s="7" t="s">
        <v>313</v>
      </c>
      <c r="C18456" s="7" t="s">
        <v>1287</v>
      </c>
      <c r="D18456" s="7" t="n">
        <v>0</v>
      </c>
      <c r="E18456" s="7" t="n">
        <v>0</v>
      </c>
      <c r="F18456" s="7" t="n">
        <v>1</v>
      </c>
      <c r="G18456" s="7" t="n">
        <v>228.73</v>
      </c>
    </row>
    <row r="18457" customFormat="false" ht="15" hidden="false" customHeight="false" outlineLevel="0" collapsed="false">
      <c r="A18457" s="7" t="s">
        <v>34</v>
      </c>
      <c r="B18457" s="7" t="s">
        <v>313</v>
      </c>
      <c r="C18457" s="7" t="s">
        <v>1287</v>
      </c>
      <c r="D18457" s="7" t="n">
        <v>0</v>
      </c>
      <c r="E18457" s="7" t="n">
        <v>0</v>
      </c>
      <c r="F18457" s="7" t="n">
        <v>1</v>
      </c>
      <c r="G18457" s="7" t="n">
        <v>228.73</v>
      </c>
    </row>
    <row r="18458" customFormat="false" ht="15" hidden="false" customHeight="false" outlineLevel="0" collapsed="false">
      <c r="A18458" s="7" t="s">
        <v>34</v>
      </c>
      <c r="B18458" s="7" t="s">
        <v>313</v>
      </c>
      <c r="C18458" s="7" t="s">
        <v>1287</v>
      </c>
      <c r="D18458" s="7" t="n">
        <v>0</v>
      </c>
      <c r="E18458" s="7" t="n">
        <v>0</v>
      </c>
      <c r="F18458" s="7" t="n">
        <v>1</v>
      </c>
      <c r="G18458" s="7" t="n">
        <v>205.86</v>
      </c>
    </row>
    <row r="18459" customFormat="false" ht="15" hidden="false" customHeight="false" outlineLevel="0" collapsed="false">
      <c r="A18459" s="7" t="s">
        <v>34</v>
      </c>
      <c r="B18459" s="7" t="s">
        <v>313</v>
      </c>
      <c r="C18459" s="7" t="s">
        <v>1287</v>
      </c>
      <c r="D18459" s="7" t="n">
        <v>0</v>
      </c>
      <c r="E18459" s="7" t="n">
        <v>0</v>
      </c>
      <c r="F18459" s="7" t="n">
        <v>1</v>
      </c>
      <c r="G18459" s="7" t="n">
        <v>228.73</v>
      </c>
    </row>
    <row r="18460" customFormat="false" ht="15" hidden="false" customHeight="false" outlineLevel="0" collapsed="false">
      <c r="A18460" s="7" t="s">
        <v>34</v>
      </c>
      <c r="B18460" s="7" t="s">
        <v>313</v>
      </c>
      <c r="C18460" s="7" t="s">
        <v>1287</v>
      </c>
      <c r="D18460" s="7" t="n">
        <v>0</v>
      </c>
      <c r="E18460" s="7" t="n">
        <v>0</v>
      </c>
      <c r="F18460" s="7" t="n">
        <v>1</v>
      </c>
      <c r="G18460" s="7" t="n">
        <v>228.73</v>
      </c>
    </row>
    <row r="18461" customFormat="false" ht="15" hidden="false" customHeight="false" outlineLevel="0" collapsed="false">
      <c r="A18461" s="7" t="s">
        <v>34</v>
      </c>
      <c r="B18461" s="7" t="s">
        <v>313</v>
      </c>
      <c r="C18461" s="7" t="s">
        <v>1287</v>
      </c>
      <c r="D18461" s="7" t="n">
        <v>0</v>
      </c>
      <c r="E18461" s="7" t="n">
        <v>0</v>
      </c>
      <c r="F18461" s="7" t="n">
        <v>1</v>
      </c>
      <c r="G18461" s="7" t="n">
        <v>205.85</v>
      </c>
    </row>
    <row r="18462" customFormat="false" ht="15" hidden="false" customHeight="false" outlineLevel="0" collapsed="false">
      <c r="A18462" s="7" t="s">
        <v>34</v>
      </c>
      <c r="B18462" s="7" t="s">
        <v>313</v>
      </c>
      <c r="C18462" s="7" t="s">
        <v>1287</v>
      </c>
      <c r="D18462" s="7" t="n">
        <v>0</v>
      </c>
      <c r="E18462" s="7" t="n">
        <v>0</v>
      </c>
      <c r="F18462" s="7" t="n">
        <v>1</v>
      </c>
      <c r="G18462" s="7" t="n">
        <v>228.73</v>
      </c>
    </row>
    <row r="18463" customFormat="false" ht="15" hidden="false" customHeight="false" outlineLevel="0" collapsed="false">
      <c r="A18463" s="7" t="s">
        <v>34</v>
      </c>
      <c r="B18463" s="7" t="s">
        <v>391</v>
      </c>
      <c r="C18463" s="7" t="s">
        <v>1287</v>
      </c>
      <c r="D18463" s="7" t="n">
        <v>3</v>
      </c>
      <c r="E18463" s="7" t="n">
        <v>640.44</v>
      </c>
      <c r="F18463" s="7" t="n">
        <v>6</v>
      </c>
      <c r="G18463" s="7" t="n">
        <v>1326.64</v>
      </c>
    </row>
    <row r="18464" customFormat="false" ht="15" hidden="false" customHeight="false" outlineLevel="0" collapsed="false">
      <c r="A18464" s="7" t="s">
        <v>34</v>
      </c>
      <c r="B18464" s="7" t="s">
        <v>391</v>
      </c>
      <c r="C18464" s="7" t="s">
        <v>1287</v>
      </c>
      <c r="D18464" s="7" t="n">
        <v>0</v>
      </c>
      <c r="E18464" s="7" t="n">
        <v>0</v>
      </c>
      <c r="F18464" s="7" t="n">
        <v>1</v>
      </c>
      <c r="G18464" s="7" t="n">
        <v>228.73</v>
      </c>
    </row>
    <row r="18465" customFormat="false" ht="15" hidden="false" customHeight="false" outlineLevel="0" collapsed="false">
      <c r="A18465" s="7" t="s">
        <v>34</v>
      </c>
      <c r="B18465" s="7" t="s">
        <v>391</v>
      </c>
      <c r="C18465" s="7" t="s">
        <v>1287</v>
      </c>
      <c r="D18465" s="7" t="n">
        <v>0</v>
      </c>
      <c r="E18465" s="7" t="n">
        <v>0</v>
      </c>
      <c r="F18465" s="7" t="n">
        <v>1</v>
      </c>
      <c r="G18465" s="7" t="n">
        <v>205.86</v>
      </c>
    </row>
    <row r="18466" customFormat="false" ht="15" hidden="false" customHeight="false" outlineLevel="0" collapsed="false">
      <c r="A18466" s="7" t="s">
        <v>34</v>
      </c>
      <c r="B18466" s="7" t="s">
        <v>391</v>
      </c>
      <c r="C18466" s="7" t="s">
        <v>1287</v>
      </c>
      <c r="D18466" s="7" t="n">
        <v>0</v>
      </c>
      <c r="E18466" s="7" t="n">
        <v>0</v>
      </c>
      <c r="F18466" s="7" t="n">
        <v>1</v>
      </c>
      <c r="G18466" s="7" t="n">
        <v>228.73</v>
      </c>
    </row>
    <row r="18467" customFormat="false" ht="15" hidden="false" customHeight="false" outlineLevel="0" collapsed="false">
      <c r="A18467" s="7" t="s">
        <v>34</v>
      </c>
      <c r="B18467" s="7" t="s">
        <v>391</v>
      </c>
      <c r="C18467" s="7" t="s">
        <v>1287</v>
      </c>
      <c r="D18467" s="7" t="n">
        <v>0</v>
      </c>
      <c r="E18467" s="7" t="n">
        <v>0</v>
      </c>
      <c r="F18467" s="7" t="n">
        <v>1</v>
      </c>
      <c r="G18467" s="7" t="n">
        <v>228.73</v>
      </c>
    </row>
    <row r="18468" customFormat="false" ht="15" hidden="false" customHeight="false" outlineLevel="0" collapsed="false">
      <c r="A18468" s="7" t="s">
        <v>34</v>
      </c>
      <c r="B18468" s="7" t="s">
        <v>490</v>
      </c>
      <c r="C18468" s="7" t="s">
        <v>1288</v>
      </c>
      <c r="D18468" s="7" t="n">
        <v>0</v>
      </c>
      <c r="E18468" s="7" t="n">
        <v>0</v>
      </c>
      <c r="F18468" s="7" t="n">
        <v>1</v>
      </c>
      <c r="G18468" s="7" t="n">
        <v>503.31</v>
      </c>
    </row>
    <row r="18469" customFormat="false" ht="15" hidden="false" customHeight="false" outlineLevel="0" collapsed="false">
      <c r="A18469" s="7" t="s">
        <v>34</v>
      </c>
      <c r="B18469" s="7" t="s">
        <v>490</v>
      </c>
      <c r="C18469" s="7" t="s">
        <v>1288</v>
      </c>
      <c r="D18469" s="7" t="n">
        <v>1</v>
      </c>
      <c r="E18469" s="7" t="n">
        <v>475.35</v>
      </c>
      <c r="F18469" s="7" t="n">
        <v>0</v>
      </c>
      <c r="G18469" s="7" t="n">
        <v>0</v>
      </c>
    </row>
    <row r="18470" customFormat="false" ht="15" hidden="false" customHeight="false" outlineLevel="0" collapsed="false">
      <c r="A18470" s="7" t="s">
        <v>34</v>
      </c>
      <c r="B18470" s="7" t="s">
        <v>675</v>
      </c>
      <c r="C18470" s="7" t="s">
        <v>1288</v>
      </c>
      <c r="D18470" s="7" t="n">
        <v>0</v>
      </c>
      <c r="E18470" s="7" t="n">
        <v>0</v>
      </c>
      <c r="F18470" s="7" t="n">
        <v>1</v>
      </c>
      <c r="G18470" s="7" t="n">
        <v>559.24</v>
      </c>
    </row>
    <row r="18471" customFormat="false" ht="15" hidden="false" customHeight="false" outlineLevel="0" collapsed="false">
      <c r="A18471" s="7" t="s">
        <v>34</v>
      </c>
      <c r="B18471" s="7" t="s">
        <v>675</v>
      </c>
      <c r="C18471" s="7" t="s">
        <v>1288</v>
      </c>
      <c r="D18471" s="7" t="n">
        <v>1</v>
      </c>
      <c r="E18471" s="7" t="n">
        <v>559.24</v>
      </c>
      <c r="F18471" s="7" t="n">
        <v>0</v>
      </c>
      <c r="G18471" s="7" t="n">
        <v>0</v>
      </c>
    </row>
    <row r="18472" customFormat="false" ht="15" hidden="false" customHeight="false" outlineLevel="0" collapsed="false">
      <c r="A18472" s="7" t="s">
        <v>34</v>
      </c>
      <c r="B18472" s="7" t="s">
        <v>249</v>
      </c>
      <c r="C18472" s="7" t="s">
        <v>1290</v>
      </c>
      <c r="D18472" s="7" t="n">
        <v>3</v>
      </c>
      <c r="E18472" s="7" t="n">
        <v>162.22</v>
      </c>
      <c r="F18472" s="7" t="n">
        <v>0</v>
      </c>
      <c r="G18472" s="7" t="n">
        <v>0</v>
      </c>
    </row>
    <row r="18473" customFormat="false" ht="15" hidden="false" customHeight="false" outlineLevel="0" collapsed="false">
      <c r="A18473" s="7" t="s">
        <v>34</v>
      </c>
      <c r="B18473" s="7" t="s">
        <v>223</v>
      </c>
      <c r="C18473" s="7" t="s">
        <v>1290</v>
      </c>
      <c r="D18473" s="7" t="n">
        <v>4</v>
      </c>
      <c r="E18473" s="7" t="n">
        <v>219.29</v>
      </c>
      <c r="F18473" s="7" t="n">
        <v>1</v>
      </c>
      <c r="G18473" s="7" t="n">
        <v>60.08</v>
      </c>
    </row>
    <row r="18474" customFormat="false" ht="15" hidden="false" customHeight="false" outlineLevel="0" collapsed="false">
      <c r="A18474" s="7" t="s">
        <v>34</v>
      </c>
      <c r="B18474" s="7" t="s">
        <v>253</v>
      </c>
      <c r="C18474" s="7" t="s">
        <v>1290</v>
      </c>
      <c r="D18474" s="7" t="n">
        <v>10</v>
      </c>
      <c r="E18474" s="7" t="n">
        <v>576.77</v>
      </c>
      <c r="F18474" s="7" t="n">
        <v>0</v>
      </c>
      <c r="G18474" s="7" t="n">
        <v>0</v>
      </c>
    </row>
    <row r="18475" customFormat="false" ht="15" hidden="false" customHeight="false" outlineLevel="0" collapsed="false">
      <c r="A18475" s="7" t="s">
        <v>34</v>
      </c>
      <c r="B18475" s="7" t="s">
        <v>317</v>
      </c>
      <c r="C18475" s="7" t="s">
        <v>1290</v>
      </c>
      <c r="D18475" s="7" t="n">
        <v>2</v>
      </c>
      <c r="E18475" s="7" t="n">
        <v>120.16</v>
      </c>
      <c r="F18475" s="7" t="n">
        <v>0</v>
      </c>
      <c r="G18475" s="7" t="n">
        <v>0</v>
      </c>
    </row>
    <row r="18476" customFormat="false" ht="15" hidden="false" customHeight="false" outlineLevel="0" collapsed="false">
      <c r="A18476" s="7" t="s">
        <v>34</v>
      </c>
      <c r="B18476" s="7" t="s">
        <v>842</v>
      </c>
      <c r="C18476" s="7" t="s">
        <v>1290</v>
      </c>
      <c r="D18476" s="7" t="n">
        <v>4</v>
      </c>
      <c r="E18476" s="7" t="n">
        <v>198.27</v>
      </c>
      <c r="F18476" s="7" t="n">
        <v>0</v>
      </c>
      <c r="G18476" s="7" t="n">
        <v>0</v>
      </c>
    </row>
    <row r="18477" customFormat="false" ht="15" hidden="false" customHeight="false" outlineLevel="0" collapsed="false">
      <c r="A18477" s="7" t="s">
        <v>34</v>
      </c>
      <c r="B18477" s="7" t="s">
        <v>728</v>
      </c>
      <c r="C18477" s="7" t="s">
        <v>1544</v>
      </c>
      <c r="D18477" s="7" t="n">
        <v>0</v>
      </c>
      <c r="E18477" s="7" t="n">
        <v>0</v>
      </c>
      <c r="F18477" s="7" t="n">
        <v>1</v>
      </c>
      <c r="G18477" s="7" t="n">
        <v>76.19</v>
      </c>
    </row>
    <row r="18478" customFormat="false" ht="15" hidden="false" customHeight="false" outlineLevel="0" collapsed="false">
      <c r="A18478" s="7" t="s">
        <v>34</v>
      </c>
      <c r="B18478" s="7" t="s">
        <v>728</v>
      </c>
      <c r="C18478" s="7" t="s">
        <v>1544</v>
      </c>
      <c r="D18478" s="7" t="n">
        <v>0</v>
      </c>
      <c r="E18478" s="7" t="n">
        <v>0</v>
      </c>
      <c r="F18478" s="7" t="n">
        <v>1</v>
      </c>
      <c r="G18478" s="7" t="n">
        <v>84.66</v>
      </c>
    </row>
    <row r="18479" customFormat="false" ht="15" hidden="false" customHeight="false" outlineLevel="0" collapsed="false">
      <c r="A18479" s="7" t="s">
        <v>34</v>
      </c>
      <c r="B18479" s="7" t="s">
        <v>728</v>
      </c>
      <c r="C18479" s="7" t="s">
        <v>1544</v>
      </c>
      <c r="D18479" s="7" t="n">
        <v>0</v>
      </c>
      <c r="E18479" s="7" t="n">
        <v>0</v>
      </c>
      <c r="F18479" s="7" t="n">
        <v>1</v>
      </c>
      <c r="G18479" s="7" t="n">
        <v>76.19</v>
      </c>
    </row>
    <row r="18480" customFormat="false" ht="15" hidden="false" customHeight="false" outlineLevel="0" collapsed="false">
      <c r="A18480" s="7" t="s">
        <v>34</v>
      </c>
      <c r="B18480" s="7" t="s">
        <v>106</v>
      </c>
      <c r="C18480" s="7" t="s">
        <v>1291</v>
      </c>
      <c r="D18480" s="7" t="n">
        <v>4</v>
      </c>
      <c r="E18480" s="7" t="n">
        <v>266.22</v>
      </c>
      <c r="F18480" s="7" t="n">
        <v>4</v>
      </c>
      <c r="G18480" s="7" t="n">
        <v>280.6</v>
      </c>
    </row>
    <row r="18481" customFormat="false" ht="15" hidden="false" customHeight="false" outlineLevel="0" collapsed="false">
      <c r="A18481" s="7" t="s">
        <v>34</v>
      </c>
      <c r="B18481" s="7" t="s">
        <v>106</v>
      </c>
      <c r="C18481" s="7" t="s">
        <v>1291</v>
      </c>
      <c r="D18481" s="7" t="n">
        <v>0</v>
      </c>
      <c r="E18481" s="7" t="n">
        <v>0</v>
      </c>
      <c r="F18481" s="7" t="n">
        <v>1</v>
      </c>
      <c r="G18481" s="7" t="n">
        <v>71.95</v>
      </c>
    </row>
    <row r="18482" customFormat="false" ht="15" hidden="false" customHeight="false" outlineLevel="0" collapsed="false">
      <c r="A18482" s="7" t="s">
        <v>34</v>
      </c>
      <c r="B18482" s="7" t="s">
        <v>106</v>
      </c>
      <c r="C18482" s="7" t="s">
        <v>1291</v>
      </c>
      <c r="D18482" s="7" t="n">
        <v>0</v>
      </c>
      <c r="E18482" s="7" t="n">
        <v>0</v>
      </c>
      <c r="F18482" s="7" t="n">
        <v>1</v>
      </c>
      <c r="G18482" s="7" t="n">
        <v>71.95</v>
      </c>
    </row>
    <row r="18483" customFormat="false" ht="15" hidden="false" customHeight="false" outlineLevel="0" collapsed="false">
      <c r="A18483" s="7" t="s">
        <v>34</v>
      </c>
      <c r="B18483" s="7" t="s">
        <v>106</v>
      </c>
      <c r="C18483" s="7" t="s">
        <v>1291</v>
      </c>
      <c r="D18483" s="7" t="n">
        <v>0</v>
      </c>
      <c r="E18483" s="7" t="n">
        <v>0</v>
      </c>
      <c r="F18483" s="7" t="n">
        <v>2</v>
      </c>
      <c r="G18483" s="7" t="n">
        <v>143.9</v>
      </c>
    </row>
    <row r="18484" customFormat="false" ht="15" hidden="false" customHeight="false" outlineLevel="0" collapsed="false">
      <c r="A18484" s="7" t="s">
        <v>34</v>
      </c>
      <c r="B18484" s="7" t="s">
        <v>96</v>
      </c>
      <c r="C18484" s="7" t="s">
        <v>1291</v>
      </c>
      <c r="D18484" s="7" t="n">
        <v>1</v>
      </c>
      <c r="E18484" s="7" t="n">
        <v>68.56</v>
      </c>
      <c r="F18484" s="7" t="n">
        <v>0</v>
      </c>
      <c r="G18484" s="7" t="n">
        <v>0</v>
      </c>
    </row>
    <row r="18485" customFormat="false" ht="15" hidden="false" customHeight="false" outlineLevel="0" collapsed="false">
      <c r="A18485" s="7" t="s">
        <v>34</v>
      </c>
      <c r="B18485" s="7" t="s">
        <v>96</v>
      </c>
      <c r="C18485" s="7" t="s">
        <v>1291</v>
      </c>
      <c r="D18485" s="7" t="n">
        <v>0</v>
      </c>
      <c r="E18485" s="7" t="n">
        <v>0</v>
      </c>
      <c r="F18485" s="7" t="n">
        <v>1</v>
      </c>
      <c r="G18485" s="7" t="n">
        <v>71.95</v>
      </c>
    </row>
    <row r="18486" customFormat="false" ht="15" hidden="false" customHeight="false" outlineLevel="0" collapsed="false">
      <c r="A18486" s="7" t="s">
        <v>34</v>
      </c>
      <c r="B18486" s="7" t="s">
        <v>96</v>
      </c>
      <c r="C18486" s="7" t="s">
        <v>1291</v>
      </c>
      <c r="D18486" s="7" t="n">
        <v>7</v>
      </c>
      <c r="E18486" s="7" t="n">
        <v>489.26</v>
      </c>
      <c r="F18486" s="7" t="n">
        <v>5</v>
      </c>
      <c r="G18486" s="7" t="n">
        <v>352.55</v>
      </c>
    </row>
    <row r="18487" customFormat="false" ht="15" hidden="false" customHeight="false" outlineLevel="0" collapsed="false">
      <c r="A18487" s="7" t="s">
        <v>34</v>
      </c>
      <c r="B18487" s="7" t="s">
        <v>96</v>
      </c>
      <c r="C18487" s="7" t="s">
        <v>1291</v>
      </c>
      <c r="D18487" s="7" t="n">
        <v>0</v>
      </c>
      <c r="E18487" s="7" t="n">
        <v>0</v>
      </c>
      <c r="F18487" s="7" t="n">
        <v>1</v>
      </c>
      <c r="G18487" s="7" t="n">
        <v>71.95</v>
      </c>
    </row>
    <row r="18488" customFormat="false" ht="15" hidden="false" customHeight="false" outlineLevel="0" collapsed="false">
      <c r="A18488" s="7" t="s">
        <v>34</v>
      </c>
      <c r="B18488" s="7" t="s">
        <v>96</v>
      </c>
      <c r="C18488" s="7" t="s">
        <v>1291</v>
      </c>
      <c r="D18488" s="7" t="n">
        <v>0</v>
      </c>
      <c r="E18488" s="7" t="n">
        <v>0</v>
      </c>
      <c r="F18488" s="7" t="n">
        <v>1</v>
      </c>
      <c r="G18488" s="7" t="n">
        <v>71.95</v>
      </c>
    </row>
    <row r="18489" customFormat="false" ht="15" hidden="false" customHeight="false" outlineLevel="0" collapsed="false">
      <c r="A18489" s="7" t="s">
        <v>34</v>
      </c>
      <c r="B18489" s="7" t="s">
        <v>110</v>
      </c>
      <c r="C18489" s="7" t="s">
        <v>1291</v>
      </c>
      <c r="D18489" s="7" t="n">
        <v>3</v>
      </c>
      <c r="E18489" s="7" t="n">
        <v>205.06</v>
      </c>
      <c r="F18489" s="7" t="n">
        <v>4</v>
      </c>
      <c r="G18489" s="7" t="n">
        <v>273.41</v>
      </c>
    </row>
    <row r="18490" customFormat="false" ht="15" hidden="false" customHeight="false" outlineLevel="0" collapsed="false">
      <c r="A18490" s="7" t="s">
        <v>34</v>
      </c>
      <c r="B18490" s="7" t="s">
        <v>110</v>
      </c>
      <c r="C18490" s="7" t="s">
        <v>1291</v>
      </c>
      <c r="D18490" s="7" t="n">
        <v>0</v>
      </c>
      <c r="E18490" s="7" t="n">
        <v>0</v>
      </c>
      <c r="F18490" s="7" t="n">
        <v>1</v>
      </c>
      <c r="G18490" s="7" t="n">
        <v>71.95</v>
      </c>
    </row>
    <row r="18491" customFormat="false" ht="15" hidden="false" customHeight="false" outlineLevel="0" collapsed="false">
      <c r="A18491" s="7" t="s">
        <v>34</v>
      </c>
      <c r="B18491" s="7" t="s">
        <v>173</v>
      </c>
      <c r="C18491" s="7" t="s">
        <v>1291</v>
      </c>
      <c r="D18491" s="7" t="n">
        <v>3</v>
      </c>
      <c r="E18491" s="7" t="n">
        <v>194.26</v>
      </c>
      <c r="F18491" s="7" t="n">
        <v>1</v>
      </c>
      <c r="G18491" s="7" t="n">
        <v>64.76</v>
      </c>
    </row>
    <row r="18492" customFormat="false" ht="15" hidden="false" customHeight="false" outlineLevel="0" collapsed="false">
      <c r="A18492" s="7" t="s">
        <v>34</v>
      </c>
      <c r="B18492" s="7" t="s">
        <v>173</v>
      </c>
      <c r="C18492" s="7" t="s">
        <v>1291</v>
      </c>
      <c r="D18492" s="7" t="n">
        <v>0</v>
      </c>
      <c r="E18492" s="7" t="n">
        <v>0</v>
      </c>
      <c r="F18492" s="7" t="n">
        <v>1</v>
      </c>
      <c r="G18492" s="7" t="n">
        <v>71.95</v>
      </c>
    </row>
    <row r="18493" customFormat="false" ht="15" hidden="false" customHeight="false" outlineLevel="0" collapsed="false">
      <c r="A18493" s="7" t="s">
        <v>34</v>
      </c>
      <c r="B18493" s="7" t="s">
        <v>173</v>
      </c>
      <c r="C18493" s="7" t="s">
        <v>1291</v>
      </c>
      <c r="D18493" s="7" t="n">
        <v>1</v>
      </c>
      <c r="E18493" s="7" t="n">
        <v>68.56</v>
      </c>
      <c r="F18493" s="7" t="n">
        <v>0</v>
      </c>
      <c r="G18493" s="7" t="n">
        <v>0</v>
      </c>
    </row>
    <row r="18494" customFormat="false" ht="15" hidden="false" customHeight="false" outlineLevel="0" collapsed="false">
      <c r="A18494" s="7" t="s">
        <v>34</v>
      </c>
      <c r="B18494" s="7" t="s">
        <v>319</v>
      </c>
      <c r="C18494" s="7" t="s">
        <v>1292</v>
      </c>
      <c r="D18494" s="7" t="n">
        <v>0</v>
      </c>
      <c r="E18494" s="7" t="n">
        <v>0</v>
      </c>
      <c r="F18494" s="7" t="n">
        <v>1</v>
      </c>
      <c r="G18494" s="7" t="n">
        <v>62.64</v>
      </c>
    </row>
    <row r="18495" customFormat="false" ht="15" hidden="false" customHeight="false" outlineLevel="0" collapsed="false">
      <c r="A18495" s="7" t="s">
        <v>34</v>
      </c>
      <c r="B18495" s="7" t="s">
        <v>319</v>
      </c>
      <c r="C18495" s="7" t="s">
        <v>1292</v>
      </c>
      <c r="D18495" s="7" t="n">
        <v>0</v>
      </c>
      <c r="E18495" s="7" t="n">
        <v>0</v>
      </c>
      <c r="F18495" s="7" t="n">
        <v>1</v>
      </c>
      <c r="G18495" s="7" t="n">
        <v>67.71</v>
      </c>
    </row>
    <row r="18496" customFormat="false" ht="15" hidden="false" customHeight="false" outlineLevel="0" collapsed="false">
      <c r="A18496" s="7" t="s">
        <v>34</v>
      </c>
      <c r="B18496" s="7" t="s">
        <v>319</v>
      </c>
      <c r="C18496" s="7" t="s">
        <v>1292</v>
      </c>
      <c r="D18496" s="7" t="n">
        <v>0</v>
      </c>
      <c r="E18496" s="7" t="n">
        <v>0</v>
      </c>
      <c r="F18496" s="7" t="n">
        <v>1</v>
      </c>
      <c r="G18496" s="7" t="n">
        <v>57.56</v>
      </c>
    </row>
    <row r="18497" customFormat="false" ht="15" hidden="false" customHeight="false" outlineLevel="0" collapsed="false">
      <c r="A18497" s="7" t="s">
        <v>34</v>
      </c>
      <c r="B18497" s="7" t="s">
        <v>319</v>
      </c>
      <c r="C18497" s="7" t="s">
        <v>1292</v>
      </c>
      <c r="D18497" s="7" t="n">
        <v>0</v>
      </c>
      <c r="E18497" s="7" t="n">
        <v>0</v>
      </c>
      <c r="F18497" s="7" t="n">
        <v>1</v>
      </c>
      <c r="G18497" s="7" t="n">
        <v>57.56</v>
      </c>
    </row>
    <row r="18498" customFormat="false" ht="15" hidden="false" customHeight="false" outlineLevel="0" collapsed="false">
      <c r="A18498" s="7" t="s">
        <v>34</v>
      </c>
      <c r="B18498" s="7" t="s">
        <v>319</v>
      </c>
      <c r="C18498" s="7" t="s">
        <v>1292</v>
      </c>
      <c r="D18498" s="7" t="n">
        <v>8</v>
      </c>
      <c r="E18498" s="7" t="n">
        <v>511.21</v>
      </c>
      <c r="F18498" s="7" t="n">
        <v>9</v>
      </c>
      <c r="G18498" s="7" t="n">
        <v>582.31</v>
      </c>
    </row>
    <row r="18499" customFormat="false" ht="15" hidden="false" customHeight="false" outlineLevel="0" collapsed="false">
      <c r="A18499" s="7" t="s">
        <v>34</v>
      </c>
      <c r="B18499" s="7" t="s">
        <v>319</v>
      </c>
      <c r="C18499" s="7" t="s">
        <v>1292</v>
      </c>
      <c r="D18499" s="7" t="n">
        <v>2</v>
      </c>
      <c r="E18499" s="7" t="n">
        <v>120.16</v>
      </c>
      <c r="F18499" s="7" t="n">
        <v>0</v>
      </c>
      <c r="G18499" s="7" t="n">
        <v>0</v>
      </c>
    </row>
    <row r="18500" customFormat="false" ht="15" hidden="false" customHeight="false" outlineLevel="0" collapsed="false">
      <c r="A18500" s="7" t="s">
        <v>34</v>
      </c>
      <c r="B18500" s="7" t="s">
        <v>319</v>
      </c>
      <c r="C18500" s="7" t="s">
        <v>1292</v>
      </c>
      <c r="D18500" s="7" t="n">
        <v>0</v>
      </c>
      <c r="E18500" s="7" t="n">
        <v>0</v>
      </c>
      <c r="F18500" s="7" t="n">
        <v>1</v>
      </c>
      <c r="G18500" s="7" t="n">
        <v>62.64</v>
      </c>
    </row>
    <row r="18501" customFormat="false" ht="15" hidden="false" customHeight="false" outlineLevel="0" collapsed="false">
      <c r="A18501" s="7" t="s">
        <v>34</v>
      </c>
      <c r="B18501" s="7" t="s">
        <v>319</v>
      </c>
      <c r="C18501" s="7" t="s">
        <v>1292</v>
      </c>
      <c r="D18501" s="7" t="n">
        <v>0</v>
      </c>
      <c r="E18501" s="7" t="n">
        <v>0</v>
      </c>
      <c r="F18501" s="7" t="n">
        <v>1</v>
      </c>
      <c r="G18501" s="7" t="n">
        <v>67.71</v>
      </c>
    </row>
    <row r="18502" customFormat="false" ht="15" hidden="false" customHeight="false" outlineLevel="0" collapsed="false">
      <c r="A18502" s="7" t="s">
        <v>34</v>
      </c>
      <c r="B18502" s="7" t="s">
        <v>319</v>
      </c>
      <c r="C18502" s="7" t="s">
        <v>1292</v>
      </c>
      <c r="D18502" s="7" t="n">
        <v>0</v>
      </c>
      <c r="E18502" s="7" t="n">
        <v>0</v>
      </c>
      <c r="F18502" s="7" t="n">
        <v>2</v>
      </c>
      <c r="G18502" s="7" t="n">
        <v>125.27</v>
      </c>
    </row>
    <row r="18503" customFormat="false" ht="15" hidden="false" customHeight="false" outlineLevel="0" collapsed="false">
      <c r="A18503" s="7" t="s">
        <v>34</v>
      </c>
      <c r="B18503" s="7" t="s">
        <v>319</v>
      </c>
      <c r="C18503" s="7" t="s">
        <v>1292</v>
      </c>
      <c r="D18503" s="7" t="n">
        <v>0</v>
      </c>
      <c r="E18503" s="7" t="n">
        <v>0</v>
      </c>
      <c r="F18503" s="7" t="n">
        <v>1</v>
      </c>
      <c r="G18503" s="7" t="n">
        <v>60.94</v>
      </c>
    </row>
    <row r="18504" customFormat="false" ht="15" hidden="false" customHeight="false" outlineLevel="0" collapsed="false">
      <c r="A18504" s="7" t="s">
        <v>34</v>
      </c>
      <c r="B18504" s="7" t="s">
        <v>319</v>
      </c>
      <c r="C18504" s="7" t="s">
        <v>1292</v>
      </c>
      <c r="D18504" s="7" t="n">
        <v>0</v>
      </c>
      <c r="E18504" s="7" t="n">
        <v>0</v>
      </c>
      <c r="F18504" s="7" t="n">
        <v>1</v>
      </c>
      <c r="G18504" s="7" t="n">
        <v>67.71</v>
      </c>
    </row>
    <row r="18505" customFormat="false" ht="15" hidden="false" customHeight="false" outlineLevel="0" collapsed="false">
      <c r="A18505" s="7" t="s">
        <v>34</v>
      </c>
      <c r="B18505" s="7" t="s">
        <v>290</v>
      </c>
      <c r="C18505" s="7" t="s">
        <v>1292</v>
      </c>
      <c r="D18505" s="7" t="n">
        <v>0</v>
      </c>
      <c r="E18505" s="7" t="n">
        <v>0</v>
      </c>
      <c r="F18505" s="7" t="n">
        <v>1</v>
      </c>
      <c r="G18505" s="7" t="n">
        <v>67.71</v>
      </c>
    </row>
    <row r="18506" customFormat="false" ht="15" hidden="false" customHeight="false" outlineLevel="0" collapsed="false">
      <c r="A18506" s="7" t="s">
        <v>34</v>
      </c>
      <c r="B18506" s="7" t="s">
        <v>290</v>
      </c>
      <c r="C18506" s="7" t="s">
        <v>1292</v>
      </c>
      <c r="D18506" s="7" t="n">
        <v>0</v>
      </c>
      <c r="E18506" s="7" t="n">
        <v>0</v>
      </c>
      <c r="F18506" s="7" t="n">
        <v>1</v>
      </c>
      <c r="G18506" s="7" t="n">
        <v>67.72</v>
      </c>
    </row>
    <row r="18507" customFormat="false" ht="15" hidden="false" customHeight="false" outlineLevel="0" collapsed="false">
      <c r="A18507" s="7" t="s">
        <v>34</v>
      </c>
      <c r="B18507" s="7" t="s">
        <v>290</v>
      </c>
      <c r="C18507" s="7" t="s">
        <v>1292</v>
      </c>
      <c r="D18507" s="7" t="n">
        <v>0</v>
      </c>
      <c r="E18507" s="7" t="n">
        <v>0</v>
      </c>
      <c r="F18507" s="7" t="n">
        <v>2</v>
      </c>
      <c r="G18507" s="7" t="n">
        <v>125.27</v>
      </c>
    </row>
    <row r="18508" customFormat="false" ht="15" hidden="false" customHeight="false" outlineLevel="0" collapsed="false">
      <c r="A18508" s="7" t="s">
        <v>34</v>
      </c>
      <c r="B18508" s="7" t="s">
        <v>290</v>
      </c>
      <c r="C18508" s="7" t="s">
        <v>1292</v>
      </c>
      <c r="D18508" s="7" t="n">
        <v>0</v>
      </c>
      <c r="E18508" s="7" t="n">
        <v>0</v>
      </c>
      <c r="F18508" s="7" t="n">
        <v>1</v>
      </c>
      <c r="G18508" s="7" t="n">
        <v>57.56</v>
      </c>
    </row>
    <row r="18509" customFormat="false" ht="15" hidden="false" customHeight="false" outlineLevel="0" collapsed="false">
      <c r="A18509" s="7" t="s">
        <v>34</v>
      </c>
      <c r="B18509" s="7" t="s">
        <v>290</v>
      </c>
      <c r="C18509" s="7" t="s">
        <v>1292</v>
      </c>
      <c r="D18509" s="7" t="n">
        <v>32</v>
      </c>
      <c r="E18509" s="7" t="n">
        <v>1902.67</v>
      </c>
      <c r="F18509" s="7" t="n">
        <v>24</v>
      </c>
      <c r="G18509" s="7" t="n">
        <v>1520.09</v>
      </c>
    </row>
    <row r="18510" customFormat="false" ht="15" hidden="false" customHeight="false" outlineLevel="0" collapsed="false">
      <c r="A18510" s="7" t="s">
        <v>34</v>
      </c>
      <c r="B18510" s="7" t="s">
        <v>290</v>
      </c>
      <c r="C18510" s="7" t="s">
        <v>1292</v>
      </c>
      <c r="D18510" s="7" t="n">
        <v>0</v>
      </c>
      <c r="E18510" s="7" t="n">
        <v>0</v>
      </c>
      <c r="F18510" s="7" t="n">
        <v>1</v>
      </c>
      <c r="G18510" s="7" t="n">
        <v>60.94</v>
      </c>
    </row>
    <row r="18511" customFormat="false" ht="15" hidden="false" customHeight="false" outlineLevel="0" collapsed="false">
      <c r="A18511" s="7" t="s">
        <v>34</v>
      </c>
      <c r="B18511" s="7" t="s">
        <v>290</v>
      </c>
      <c r="C18511" s="7" t="s">
        <v>1292</v>
      </c>
      <c r="D18511" s="7" t="n">
        <v>0</v>
      </c>
      <c r="E18511" s="7" t="n">
        <v>0</v>
      </c>
      <c r="F18511" s="7" t="n">
        <v>1</v>
      </c>
      <c r="G18511" s="7" t="n">
        <v>67.72</v>
      </c>
    </row>
    <row r="18512" customFormat="false" ht="15" hidden="false" customHeight="false" outlineLevel="0" collapsed="false">
      <c r="A18512" s="7" t="s">
        <v>34</v>
      </c>
      <c r="B18512" s="7" t="s">
        <v>290</v>
      </c>
      <c r="C18512" s="7" t="s">
        <v>1292</v>
      </c>
      <c r="D18512" s="7" t="n">
        <v>0</v>
      </c>
      <c r="E18512" s="7" t="n">
        <v>0</v>
      </c>
      <c r="F18512" s="7" t="n">
        <v>1</v>
      </c>
      <c r="G18512" s="7" t="n">
        <v>67.71</v>
      </c>
    </row>
    <row r="18513" customFormat="false" ht="15" hidden="false" customHeight="false" outlineLevel="0" collapsed="false">
      <c r="A18513" s="7" t="s">
        <v>34</v>
      </c>
      <c r="B18513" s="7" t="s">
        <v>290</v>
      </c>
      <c r="C18513" s="7" t="s">
        <v>1292</v>
      </c>
      <c r="D18513" s="7" t="n">
        <v>1</v>
      </c>
      <c r="E18513" s="7" t="n">
        <v>55.19</v>
      </c>
      <c r="F18513" s="7" t="n">
        <v>0</v>
      </c>
      <c r="G18513" s="7" t="n">
        <v>0</v>
      </c>
    </row>
    <row r="18514" customFormat="false" ht="15" hidden="false" customHeight="false" outlineLevel="0" collapsed="false">
      <c r="A18514" s="7" t="s">
        <v>34</v>
      </c>
      <c r="B18514" s="7" t="s">
        <v>290</v>
      </c>
      <c r="C18514" s="7" t="s">
        <v>1292</v>
      </c>
      <c r="D18514" s="7" t="n">
        <v>0</v>
      </c>
      <c r="E18514" s="7" t="n">
        <v>0</v>
      </c>
      <c r="F18514" s="7" t="n">
        <v>1</v>
      </c>
      <c r="G18514" s="7" t="n">
        <v>67.71</v>
      </c>
    </row>
    <row r="18515" customFormat="false" ht="15" hidden="false" customHeight="false" outlineLevel="0" collapsed="false">
      <c r="A18515" s="7" t="s">
        <v>34</v>
      </c>
      <c r="B18515" s="7" t="s">
        <v>290</v>
      </c>
      <c r="C18515" s="7" t="s">
        <v>1292</v>
      </c>
      <c r="D18515" s="7" t="n">
        <v>0</v>
      </c>
      <c r="E18515" s="7" t="n">
        <v>0</v>
      </c>
      <c r="F18515" s="7" t="n">
        <v>1</v>
      </c>
      <c r="G18515" s="7" t="n">
        <v>60.94</v>
      </c>
    </row>
    <row r="18516" customFormat="false" ht="15" hidden="false" customHeight="false" outlineLevel="0" collapsed="false">
      <c r="A18516" s="7" t="s">
        <v>34</v>
      </c>
      <c r="B18516" s="7" t="s">
        <v>290</v>
      </c>
      <c r="C18516" s="7" t="s">
        <v>1292</v>
      </c>
      <c r="D18516" s="7" t="n">
        <v>0</v>
      </c>
      <c r="E18516" s="7" t="n">
        <v>0</v>
      </c>
      <c r="F18516" s="7" t="n">
        <v>1</v>
      </c>
      <c r="G18516" s="7" t="n">
        <v>67.71</v>
      </c>
    </row>
    <row r="18517" customFormat="false" ht="15" hidden="false" customHeight="false" outlineLevel="0" collapsed="false">
      <c r="A18517" s="7" t="s">
        <v>34</v>
      </c>
      <c r="B18517" s="7" t="s">
        <v>290</v>
      </c>
      <c r="C18517" s="7" t="s">
        <v>1292</v>
      </c>
      <c r="D18517" s="7" t="n">
        <v>10</v>
      </c>
      <c r="E18517" s="7" t="n">
        <v>573.77</v>
      </c>
      <c r="F18517" s="7" t="n">
        <v>0</v>
      </c>
      <c r="G18517" s="7" t="n">
        <v>0</v>
      </c>
    </row>
    <row r="18518" customFormat="false" ht="15" hidden="false" customHeight="false" outlineLevel="0" collapsed="false">
      <c r="A18518" s="7" t="s">
        <v>34</v>
      </c>
      <c r="B18518" s="7" t="s">
        <v>290</v>
      </c>
      <c r="C18518" s="7" t="s">
        <v>1292</v>
      </c>
      <c r="D18518" s="7" t="n">
        <v>0</v>
      </c>
      <c r="E18518" s="7" t="n">
        <v>0</v>
      </c>
      <c r="F18518" s="7" t="n">
        <v>1</v>
      </c>
      <c r="G18518" s="7" t="n">
        <v>57.56</v>
      </c>
    </row>
    <row r="18519" customFormat="false" ht="15" hidden="false" customHeight="false" outlineLevel="0" collapsed="false">
      <c r="A18519" s="7" t="s">
        <v>34</v>
      </c>
      <c r="B18519" s="7" t="s">
        <v>290</v>
      </c>
      <c r="C18519" s="7" t="s">
        <v>1292</v>
      </c>
      <c r="D18519" s="7" t="n">
        <v>0</v>
      </c>
      <c r="E18519" s="7" t="n">
        <v>0</v>
      </c>
      <c r="F18519" s="7" t="n">
        <v>1</v>
      </c>
      <c r="G18519" s="7" t="n">
        <v>62.63</v>
      </c>
    </row>
    <row r="18520" customFormat="false" ht="15" hidden="false" customHeight="false" outlineLevel="0" collapsed="false">
      <c r="A18520" s="7" t="s">
        <v>34</v>
      </c>
      <c r="B18520" s="7" t="s">
        <v>290</v>
      </c>
      <c r="C18520" s="7" t="s">
        <v>1292</v>
      </c>
      <c r="D18520" s="7" t="n">
        <v>0</v>
      </c>
      <c r="E18520" s="7" t="n">
        <v>0</v>
      </c>
      <c r="F18520" s="7" t="n">
        <v>2</v>
      </c>
      <c r="G18520" s="7" t="n">
        <v>125.27</v>
      </c>
    </row>
    <row r="18521" customFormat="false" ht="15" hidden="false" customHeight="false" outlineLevel="0" collapsed="false">
      <c r="A18521" s="7" t="s">
        <v>34</v>
      </c>
      <c r="B18521" s="7" t="s">
        <v>290</v>
      </c>
      <c r="C18521" s="7" t="s">
        <v>1292</v>
      </c>
      <c r="D18521" s="7" t="n">
        <v>0</v>
      </c>
      <c r="E18521" s="7" t="n">
        <v>0</v>
      </c>
      <c r="F18521" s="7" t="n">
        <v>1</v>
      </c>
      <c r="G18521" s="7" t="n">
        <v>60.94</v>
      </c>
    </row>
    <row r="18522" customFormat="false" ht="15" hidden="false" customHeight="false" outlineLevel="0" collapsed="false">
      <c r="A18522" s="7" t="s">
        <v>34</v>
      </c>
      <c r="B18522" s="7" t="s">
        <v>294</v>
      </c>
      <c r="C18522" s="7" t="s">
        <v>1292</v>
      </c>
      <c r="D18522" s="7" t="n">
        <v>4</v>
      </c>
      <c r="E18522" s="7" t="n">
        <v>231.31</v>
      </c>
      <c r="F18522" s="7" t="n">
        <v>0</v>
      </c>
      <c r="G18522" s="7" t="n">
        <v>0</v>
      </c>
    </row>
    <row r="18523" customFormat="false" ht="15" hidden="false" customHeight="false" outlineLevel="0" collapsed="false">
      <c r="A18523" s="7" t="s">
        <v>34</v>
      </c>
      <c r="B18523" s="7" t="s">
        <v>294</v>
      </c>
      <c r="C18523" s="7" t="s">
        <v>1292</v>
      </c>
      <c r="D18523" s="7" t="n">
        <v>27</v>
      </c>
      <c r="E18523" s="7" t="n">
        <v>1665.65</v>
      </c>
      <c r="F18523" s="7" t="n">
        <v>18</v>
      </c>
      <c r="G18523" s="7" t="n">
        <v>1127.36</v>
      </c>
    </row>
    <row r="18524" customFormat="false" ht="15" hidden="false" customHeight="false" outlineLevel="0" collapsed="false">
      <c r="A18524" s="7" t="s">
        <v>34</v>
      </c>
      <c r="B18524" s="7" t="s">
        <v>294</v>
      </c>
      <c r="C18524" s="7" t="s">
        <v>1292</v>
      </c>
      <c r="D18524" s="7" t="n">
        <v>0</v>
      </c>
      <c r="E18524" s="7" t="n">
        <v>0</v>
      </c>
      <c r="F18524" s="7" t="n">
        <v>1</v>
      </c>
      <c r="G18524" s="7" t="n">
        <v>67.71</v>
      </c>
    </row>
    <row r="18525" customFormat="false" ht="15" hidden="false" customHeight="false" outlineLevel="0" collapsed="false">
      <c r="A18525" s="7" t="s">
        <v>34</v>
      </c>
      <c r="B18525" s="7" t="s">
        <v>294</v>
      </c>
      <c r="C18525" s="7" t="s">
        <v>1292</v>
      </c>
      <c r="D18525" s="7" t="n">
        <v>0</v>
      </c>
      <c r="E18525" s="7" t="n">
        <v>0</v>
      </c>
      <c r="F18525" s="7" t="n">
        <v>1</v>
      </c>
      <c r="G18525" s="7" t="n">
        <v>67.72</v>
      </c>
    </row>
    <row r="18526" customFormat="false" ht="15" hidden="false" customHeight="false" outlineLevel="0" collapsed="false">
      <c r="A18526" s="7" t="s">
        <v>34</v>
      </c>
      <c r="B18526" s="7" t="s">
        <v>294</v>
      </c>
      <c r="C18526" s="7" t="s">
        <v>1292</v>
      </c>
      <c r="D18526" s="7" t="n">
        <v>0</v>
      </c>
      <c r="E18526" s="7" t="n">
        <v>0</v>
      </c>
      <c r="F18526" s="7" t="n">
        <v>1</v>
      </c>
      <c r="G18526" s="7" t="n">
        <v>67.71</v>
      </c>
    </row>
    <row r="18527" customFormat="false" ht="15" hidden="false" customHeight="false" outlineLevel="0" collapsed="false">
      <c r="A18527" s="7" t="s">
        <v>34</v>
      </c>
      <c r="B18527" s="7" t="s">
        <v>294</v>
      </c>
      <c r="C18527" s="7" t="s">
        <v>1292</v>
      </c>
      <c r="D18527" s="7" t="n">
        <v>0</v>
      </c>
      <c r="E18527" s="7" t="n">
        <v>0</v>
      </c>
      <c r="F18527" s="7" t="n">
        <v>1</v>
      </c>
      <c r="G18527" s="7" t="n">
        <v>67.71</v>
      </c>
    </row>
    <row r="18528" customFormat="false" ht="15" hidden="false" customHeight="false" outlineLevel="0" collapsed="false">
      <c r="A18528" s="7" t="s">
        <v>34</v>
      </c>
      <c r="B18528" s="7" t="s">
        <v>294</v>
      </c>
      <c r="C18528" s="7" t="s">
        <v>1292</v>
      </c>
      <c r="D18528" s="7" t="n">
        <v>0</v>
      </c>
      <c r="E18528" s="7" t="n">
        <v>0</v>
      </c>
      <c r="F18528" s="7" t="n">
        <v>2</v>
      </c>
      <c r="G18528" s="7" t="n">
        <v>121.89</v>
      </c>
    </row>
    <row r="18529" customFormat="false" ht="15" hidden="false" customHeight="false" outlineLevel="0" collapsed="false">
      <c r="A18529" s="7" t="s">
        <v>34</v>
      </c>
      <c r="B18529" s="7" t="s">
        <v>294</v>
      </c>
      <c r="C18529" s="7" t="s">
        <v>1292</v>
      </c>
      <c r="D18529" s="7" t="n">
        <v>0</v>
      </c>
      <c r="E18529" s="7" t="n">
        <v>0</v>
      </c>
      <c r="F18529" s="7" t="n">
        <v>1</v>
      </c>
      <c r="G18529" s="7" t="n">
        <v>67.71</v>
      </c>
    </row>
    <row r="18530" customFormat="false" ht="15" hidden="false" customHeight="false" outlineLevel="0" collapsed="false">
      <c r="A18530" s="7" t="s">
        <v>34</v>
      </c>
      <c r="B18530" s="7" t="s">
        <v>294</v>
      </c>
      <c r="C18530" s="7" t="s">
        <v>1292</v>
      </c>
      <c r="D18530" s="7" t="n">
        <v>0</v>
      </c>
      <c r="E18530" s="7" t="n">
        <v>0</v>
      </c>
      <c r="F18530" s="7" t="n">
        <v>1</v>
      </c>
      <c r="G18530" s="7" t="n">
        <v>60.94</v>
      </c>
    </row>
    <row r="18531" customFormat="false" ht="15" hidden="false" customHeight="false" outlineLevel="0" collapsed="false">
      <c r="A18531" s="7" t="s">
        <v>34</v>
      </c>
      <c r="B18531" s="7" t="s">
        <v>370</v>
      </c>
      <c r="C18531" s="7" t="s">
        <v>1292</v>
      </c>
      <c r="D18531" s="7" t="n">
        <v>0</v>
      </c>
      <c r="E18531" s="7" t="n">
        <v>0</v>
      </c>
      <c r="F18531" s="7" t="n">
        <v>1</v>
      </c>
      <c r="G18531" s="7" t="n">
        <v>67.71</v>
      </c>
    </row>
    <row r="18532" customFormat="false" ht="15" hidden="false" customHeight="false" outlineLevel="0" collapsed="false">
      <c r="A18532" s="7" t="s">
        <v>34</v>
      </c>
      <c r="B18532" s="7" t="s">
        <v>370</v>
      </c>
      <c r="C18532" s="7" t="s">
        <v>1292</v>
      </c>
      <c r="D18532" s="7" t="n">
        <v>0</v>
      </c>
      <c r="E18532" s="7" t="n">
        <v>0</v>
      </c>
      <c r="F18532" s="7" t="n">
        <v>1</v>
      </c>
      <c r="G18532" s="7" t="n">
        <v>67.71</v>
      </c>
    </row>
    <row r="18533" customFormat="false" ht="15" hidden="false" customHeight="false" outlineLevel="0" collapsed="false">
      <c r="A18533" s="7" t="s">
        <v>34</v>
      </c>
      <c r="B18533" s="7" t="s">
        <v>370</v>
      </c>
      <c r="C18533" s="7" t="s">
        <v>1292</v>
      </c>
      <c r="D18533" s="7" t="n">
        <v>8</v>
      </c>
      <c r="E18533" s="7" t="n">
        <v>507.82</v>
      </c>
      <c r="F18533" s="7" t="n">
        <v>4</v>
      </c>
      <c r="G18533" s="7" t="n">
        <v>260.68</v>
      </c>
    </row>
    <row r="18534" customFormat="false" ht="15" hidden="false" customHeight="false" outlineLevel="0" collapsed="false">
      <c r="A18534" s="7" t="s">
        <v>34</v>
      </c>
      <c r="B18534" s="7" t="s">
        <v>370</v>
      </c>
      <c r="C18534" s="7" t="s">
        <v>1292</v>
      </c>
      <c r="D18534" s="7" t="n">
        <v>0</v>
      </c>
      <c r="E18534" s="7" t="n">
        <v>0</v>
      </c>
      <c r="F18534" s="7" t="n">
        <v>1</v>
      </c>
      <c r="G18534" s="7" t="n">
        <v>62.64</v>
      </c>
    </row>
    <row r="18535" customFormat="false" ht="15" hidden="false" customHeight="false" outlineLevel="0" collapsed="false">
      <c r="A18535" s="7" t="s">
        <v>34</v>
      </c>
      <c r="B18535" s="7" t="s">
        <v>370</v>
      </c>
      <c r="C18535" s="7" t="s">
        <v>1292</v>
      </c>
      <c r="D18535" s="7" t="n">
        <v>0</v>
      </c>
      <c r="E18535" s="7" t="n">
        <v>0</v>
      </c>
      <c r="F18535" s="7" t="n">
        <v>1</v>
      </c>
      <c r="G18535" s="7" t="n">
        <v>60.94</v>
      </c>
    </row>
    <row r="18536" customFormat="false" ht="15" hidden="false" customHeight="false" outlineLevel="0" collapsed="false">
      <c r="A18536" s="7" t="s">
        <v>34</v>
      </c>
      <c r="B18536" s="7" t="s">
        <v>370</v>
      </c>
      <c r="C18536" s="7" t="s">
        <v>1292</v>
      </c>
      <c r="D18536" s="7" t="n">
        <v>0</v>
      </c>
      <c r="E18536" s="7" t="n">
        <v>0</v>
      </c>
      <c r="F18536" s="7" t="n">
        <v>1</v>
      </c>
      <c r="G18536" s="7" t="n">
        <v>60.94</v>
      </c>
    </row>
    <row r="18537" customFormat="false" ht="15" hidden="false" customHeight="false" outlineLevel="0" collapsed="false">
      <c r="A18537" s="7" t="s">
        <v>34</v>
      </c>
      <c r="B18537" s="7" t="s">
        <v>301</v>
      </c>
      <c r="C18537" s="7" t="s">
        <v>1293</v>
      </c>
      <c r="D18537" s="7" t="n">
        <v>0</v>
      </c>
      <c r="E18537" s="7" t="n">
        <v>0</v>
      </c>
      <c r="F18537" s="7" t="n">
        <v>1</v>
      </c>
      <c r="G18537" s="7" t="n">
        <v>71.95</v>
      </c>
    </row>
    <row r="18538" customFormat="false" ht="15" hidden="false" customHeight="false" outlineLevel="0" collapsed="false">
      <c r="A18538" s="7" t="s">
        <v>34</v>
      </c>
      <c r="B18538" s="7" t="s">
        <v>301</v>
      </c>
      <c r="C18538" s="7" t="s">
        <v>1293</v>
      </c>
      <c r="D18538" s="7" t="n">
        <v>0</v>
      </c>
      <c r="E18538" s="7" t="n">
        <v>0</v>
      </c>
      <c r="F18538" s="7" t="n">
        <v>1</v>
      </c>
      <c r="G18538" s="7" t="n">
        <v>61.17</v>
      </c>
    </row>
    <row r="18539" customFormat="false" ht="15" hidden="false" customHeight="false" outlineLevel="0" collapsed="false">
      <c r="A18539" s="7" t="s">
        <v>34</v>
      </c>
      <c r="B18539" s="7" t="s">
        <v>301</v>
      </c>
      <c r="C18539" s="7" t="s">
        <v>1293</v>
      </c>
      <c r="D18539" s="7" t="n">
        <v>0</v>
      </c>
      <c r="E18539" s="7" t="n">
        <v>0</v>
      </c>
      <c r="F18539" s="7" t="n">
        <v>1</v>
      </c>
      <c r="G18539" s="7" t="n">
        <v>71.95</v>
      </c>
    </row>
    <row r="18540" customFormat="false" ht="15" hidden="false" customHeight="false" outlineLevel="0" collapsed="false">
      <c r="A18540" s="7" t="s">
        <v>34</v>
      </c>
      <c r="B18540" s="7" t="s">
        <v>301</v>
      </c>
      <c r="C18540" s="7" t="s">
        <v>1293</v>
      </c>
      <c r="D18540" s="7" t="n">
        <v>0</v>
      </c>
      <c r="E18540" s="7" t="n">
        <v>0</v>
      </c>
      <c r="F18540" s="7" t="n">
        <v>2</v>
      </c>
      <c r="G18540" s="7" t="n">
        <v>143.9</v>
      </c>
    </row>
    <row r="18541" customFormat="false" ht="15" hidden="false" customHeight="false" outlineLevel="0" collapsed="false">
      <c r="A18541" s="7" t="s">
        <v>34</v>
      </c>
      <c r="B18541" s="7" t="s">
        <v>301</v>
      </c>
      <c r="C18541" s="7" t="s">
        <v>1293</v>
      </c>
      <c r="D18541" s="7" t="n">
        <v>0</v>
      </c>
      <c r="E18541" s="7" t="n">
        <v>0</v>
      </c>
      <c r="F18541" s="7" t="n">
        <v>4</v>
      </c>
      <c r="G18541" s="7" t="n">
        <v>266.24</v>
      </c>
    </row>
    <row r="18542" customFormat="false" ht="15" hidden="false" customHeight="false" outlineLevel="0" collapsed="false">
      <c r="A18542" s="7" t="s">
        <v>34</v>
      </c>
      <c r="B18542" s="7" t="s">
        <v>301</v>
      </c>
      <c r="C18542" s="7" t="s">
        <v>1293</v>
      </c>
      <c r="D18542" s="7" t="n">
        <v>0</v>
      </c>
      <c r="E18542" s="7" t="n">
        <v>0</v>
      </c>
      <c r="F18542" s="7" t="n">
        <v>1</v>
      </c>
      <c r="G18542" s="7" t="n">
        <v>71.95</v>
      </c>
    </row>
    <row r="18543" customFormat="false" ht="15" hidden="false" customHeight="false" outlineLevel="0" collapsed="false">
      <c r="A18543" s="7" t="s">
        <v>34</v>
      </c>
      <c r="B18543" s="7" t="s">
        <v>301</v>
      </c>
      <c r="C18543" s="7" t="s">
        <v>1293</v>
      </c>
      <c r="D18543" s="7" t="n">
        <v>0</v>
      </c>
      <c r="E18543" s="7" t="n">
        <v>0</v>
      </c>
      <c r="F18543" s="7" t="n">
        <v>2</v>
      </c>
      <c r="G18543" s="7" t="n">
        <v>143.9</v>
      </c>
    </row>
    <row r="18544" customFormat="false" ht="15" hidden="false" customHeight="false" outlineLevel="0" collapsed="false">
      <c r="A18544" s="7" t="s">
        <v>34</v>
      </c>
      <c r="B18544" s="7" t="s">
        <v>301</v>
      </c>
      <c r="C18544" s="7" t="s">
        <v>1293</v>
      </c>
      <c r="D18544" s="7" t="n">
        <v>0</v>
      </c>
      <c r="E18544" s="7" t="n">
        <v>0</v>
      </c>
      <c r="F18544" s="7" t="n">
        <v>1</v>
      </c>
      <c r="G18544" s="7" t="n">
        <v>64.75</v>
      </c>
    </row>
    <row r="18545" customFormat="false" ht="15" hidden="false" customHeight="false" outlineLevel="0" collapsed="false">
      <c r="A18545" s="7" t="s">
        <v>34</v>
      </c>
      <c r="B18545" s="7" t="s">
        <v>301</v>
      </c>
      <c r="C18545" s="7" t="s">
        <v>1293</v>
      </c>
      <c r="D18545" s="7" t="n">
        <v>0</v>
      </c>
      <c r="E18545" s="7" t="n">
        <v>0</v>
      </c>
      <c r="F18545" s="7" t="n">
        <v>1</v>
      </c>
      <c r="G18545" s="7" t="n">
        <v>71.95</v>
      </c>
    </row>
    <row r="18546" customFormat="false" ht="15" hidden="false" customHeight="false" outlineLevel="0" collapsed="false">
      <c r="A18546" s="7" t="s">
        <v>34</v>
      </c>
      <c r="B18546" s="7" t="s">
        <v>301</v>
      </c>
      <c r="C18546" s="7" t="s">
        <v>1293</v>
      </c>
      <c r="D18546" s="7" t="n">
        <v>0</v>
      </c>
      <c r="E18546" s="7" t="n">
        <v>0</v>
      </c>
      <c r="F18546" s="7" t="n">
        <v>1</v>
      </c>
      <c r="G18546" s="7" t="n">
        <v>66.56</v>
      </c>
    </row>
    <row r="18547" customFormat="false" ht="15" hidden="false" customHeight="false" outlineLevel="0" collapsed="false">
      <c r="A18547" s="7" t="s">
        <v>34</v>
      </c>
      <c r="B18547" s="7" t="s">
        <v>301</v>
      </c>
      <c r="C18547" s="7" t="s">
        <v>1293</v>
      </c>
      <c r="D18547" s="7" t="n">
        <v>3</v>
      </c>
      <c r="E18547" s="7" t="n">
        <v>192.96</v>
      </c>
      <c r="F18547" s="7" t="n">
        <v>0</v>
      </c>
      <c r="G18547" s="7" t="n">
        <v>0</v>
      </c>
    </row>
    <row r="18548" customFormat="false" ht="15" hidden="false" customHeight="false" outlineLevel="0" collapsed="false">
      <c r="A18548" s="7" t="s">
        <v>34</v>
      </c>
      <c r="B18548" s="7" t="s">
        <v>301</v>
      </c>
      <c r="C18548" s="7" t="s">
        <v>1293</v>
      </c>
      <c r="D18548" s="7" t="n">
        <v>0</v>
      </c>
      <c r="E18548" s="7" t="n">
        <v>0</v>
      </c>
      <c r="F18548" s="7" t="n">
        <v>1</v>
      </c>
      <c r="G18548" s="7" t="n">
        <v>64.75</v>
      </c>
    </row>
    <row r="18549" customFormat="false" ht="15" hidden="false" customHeight="false" outlineLevel="0" collapsed="false">
      <c r="A18549" s="7" t="s">
        <v>34</v>
      </c>
      <c r="B18549" s="7" t="s">
        <v>301</v>
      </c>
      <c r="C18549" s="7" t="s">
        <v>1293</v>
      </c>
      <c r="D18549" s="7" t="n">
        <v>23</v>
      </c>
      <c r="E18549" s="7" t="n">
        <v>1510.95</v>
      </c>
      <c r="F18549" s="7" t="n">
        <v>23</v>
      </c>
      <c r="G18549" s="7" t="n">
        <v>1572.08</v>
      </c>
    </row>
    <row r="18550" customFormat="false" ht="15" hidden="false" customHeight="false" outlineLevel="0" collapsed="false">
      <c r="A18550" s="7" t="s">
        <v>34</v>
      </c>
      <c r="B18550" s="7" t="s">
        <v>301</v>
      </c>
      <c r="C18550" s="7" t="s">
        <v>1293</v>
      </c>
      <c r="D18550" s="7" t="n">
        <v>0</v>
      </c>
      <c r="E18550" s="7" t="n">
        <v>0</v>
      </c>
      <c r="F18550" s="7" t="n">
        <v>1</v>
      </c>
      <c r="G18550" s="7" t="n">
        <v>71.95</v>
      </c>
    </row>
    <row r="18551" customFormat="false" ht="15" hidden="false" customHeight="false" outlineLevel="0" collapsed="false">
      <c r="A18551" s="7" t="s">
        <v>34</v>
      </c>
      <c r="B18551" s="7" t="s">
        <v>301</v>
      </c>
      <c r="C18551" s="7" t="s">
        <v>1293</v>
      </c>
      <c r="D18551" s="7" t="n">
        <v>0</v>
      </c>
      <c r="E18551" s="7" t="n">
        <v>0</v>
      </c>
      <c r="F18551" s="7" t="n">
        <v>1</v>
      </c>
      <c r="G18551" s="7" t="n">
        <v>61.17</v>
      </c>
    </row>
    <row r="18552" customFormat="false" ht="15" hidden="false" customHeight="false" outlineLevel="0" collapsed="false">
      <c r="A18552" s="7" t="s">
        <v>34</v>
      </c>
      <c r="B18552" s="7" t="s">
        <v>301</v>
      </c>
      <c r="C18552" s="7" t="s">
        <v>1293</v>
      </c>
      <c r="D18552" s="7" t="n">
        <v>0</v>
      </c>
      <c r="E18552" s="7" t="n">
        <v>0</v>
      </c>
      <c r="F18552" s="7" t="n">
        <v>2</v>
      </c>
      <c r="G18552" s="7" t="n">
        <v>133.12</v>
      </c>
    </row>
    <row r="18553" customFormat="false" ht="15" hidden="false" customHeight="false" outlineLevel="0" collapsed="false">
      <c r="A18553" s="7" t="s">
        <v>34</v>
      </c>
      <c r="B18553" s="7" t="s">
        <v>301</v>
      </c>
      <c r="C18553" s="7" t="s">
        <v>1293</v>
      </c>
      <c r="D18553" s="7" t="n">
        <v>0</v>
      </c>
      <c r="E18553" s="7" t="n">
        <v>0</v>
      </c>
      <c r="F18553" s="7" t="n">
        <v>1</v>
      </c>
      <c r="G18553" s="7" t="n">
        <v>71.95</v>
      </c>
    </row>
    <row r="18554" customFormat="false" ht="15" hidden="false" customHeight="false" outlineLevel="0" collapsed="false">
      <c r="A18554" s="7" t="s">
        <v>34</v>
      </c>
      <c r="B18554" s="7" t="s">
        <v>301</v>
      </c>
      <c r="C18554" s="7" t="s">
        <v>1293</v>
      </c>
      <c r="D18554" s="7" t="n">
        <v>0</v>
      </c>
      <c r="E18554" s="7" t="n">
        <v>0</v>
      </c>
      <c r="F18554" s="7" t="n">
        <v>1</v>
      </c>
      <c r="G18554" s="7" t="n">
        <v>61.16</v>
      </c>
    </row>
    <row r="18555" customFormat="false" ht="15" hidden="false" customHeight="false" outlineLevel="0" collapsed="false">
      <c r="A18555" s="7" t="s">
        <v>34</v>
      </c>
      <c r="B18555" s="7" t="s">
        <v>301</v>
      </c>
      <c r="C18555" s="7" t="s">
        <v>1293</v>
      </c>
      <c r="D18555" s="7" t="n">
        <v>0</v>
      </c>
      <c r="E18555" s="7" t="n">
        <v>0</v>
      </c>
      <c r="F18555" s="7" t="n">
        <v>1</v>
      </c>
      <c r="G18555" s="7" t="n">
        <v>71.95</v>
      </c>
    </row>
    <row r="18556" customFormat="false" ht="15" hidden="false" customHeight="false" outlineLevel="0" collapsed="false">
      <c r="A18556" s="7" t="s">
        <v>34</v>
      </c>
      <c r="B18556" s="7" t="s">
        <v>301</v>
      </c>
      <c r="C18556" s="7" t="s">
        <v>1293</v>
      </c>
      <c r="D18556" s="7" t="n">
        <v>0</v>
      </c>
      <c r="E18556" s="7" t="n">
        <v>0</v>
      </c>
      <c r="F18556" s="7" t="n">
        <v>1</v>
      </c>
      <c r="G18556" s="7" t="n">
        <v>49.35</v>
      </c>
    </row>
    <row r="18557" customFormat="false" ht="15" hidden="false" customHeight="false" outlineLevel="0" collapsed="false">
      <c r="A18557" s="7" t="s">
        <v>34</v>
      </c>
      <c r="B18557" s="7" t="s">
        <v>301</v>
      </c>
      <c r="C18557" s="7" t="s">
        <v>1293</v>
      </c>
      <c r="D18557" s="7" t="n">
        <v>0</v>
      </c>
      <c r="E18557" s="7" t="n">
        <v>0</v>
      </c>
      <c r="F18557" s="7" t="n">
        <v>1</v>
      </c>
      <c r="G18557" s="7" t="n">
        <v>71.95</v>
      </c>
    </row>
    <row r="18558" customFormat="false" ht="15" hidden="false" customHeight="false" outlineLevel="0" collapsed="false">
      <c r="A18558" s="7" t="s">
        <v>34</v>
      </c>
      <c r="B18558" s="7" t="s">
        <v>251</v>
      </c>
      <c r="C18558" s="7" t="s">
        <v>1293</v>
      </c>
      <c r="D18558" s="7" t="n">
        <v>0</v>
      </c>
      <c r="E18558" s="7" t="n">
        <v>0</v>
      </c>
      <c r="F18558" s="7" t="n">
        <v>2</v>
      </c>
      <c r="G18558" s="7" t="n">
        <v>133.12</v>
      </c>
    </row>
    <row r="18559" customFormat="false" ht="15" hidden="false" customHeight="false" outlineLevel="0" collapsed="false">
      <c r="A18559" s="7" t="s">
        <v>34</v>
      </c>
      <c r="B18559" s="7" t="s">
        <v>251</v>
      </c>
      <c r="C18559" s="7" t="s">
        <v>1293</v>
      </c>
      <c r="D18559" s="7" t="n">
        <v>0</v>
      </c>
      <c r="E18559" s="7" t="n">
        <v>0</v>
      </c>
      <c r="F18559" s="7" t="n">
        <v>1</v>
      </c>
      <c r="G18559" s="7" t="n">
        <v>61.16</v>
      </c>
    </row>
    <row r="18560" customFormat="false" ht="15" hidden="false" customHeight="false" outlineLevel="0" collapsed="false">
      <c r="A18560" s="7" t="s">
        <v>34</v>
      </c>
      <c r="B18560" s="7" t="s">
        <v>251</v>
      </c>
      <c r="C18560" s="7" t="s">
        <v>1293</v>
      </c>
      <c r="D18560" s="7" t="n">
        <v>0</v>
      </c>
      <c r="E18560" s="7" t="n">
        <v>0</v>
      </c>
      <c r="F18560" s="7" t="n">
        <v>1</v>
      </c>
      <c r="G18560" s="7" t="n">
        <v>61.16</v>
      </c>
    </row>
    <row r="18561" customFormat="false" ht="15" hidden="false" customHeight="false" outlineLevel="0" collapsed="false">
      <c r="A18561" s="7" t="s">
        <v>34</v>
      </c>
      <c r="B18561" s="7" t="s">
        <v>251</v>
      </c>
      <c r="C18561" s="7" t="s">
        <v>1293</v>
      </c>
      <c r="D18561" s="7" t="n">
        <v>0</v>
      </c>
      <c r="E18561" s="7" t="n">
        <v>0</v>
      </c>
      <c r="F18561" s="7" t="n">
        <v>1</v>
      </c>
      <c r="G18561" s="7" t="n">
        <v>71.95</v>
      </c>
    </row>
    <row r="18562" customFormat="false" ht="15" hidden="false" customHeight="false" outlineLevel="0" collapsed="false">
      <c r="A18562" s="7" t="s">
        <v>34</v>
      </c>
      <c r="B18562" s="7" t="s">
        <v>251</v>
      </c>
      <c r="C18562" s="7" t="s">
        <v>1293</v>
      </c>
      <c r="D18562" s="7" t="n">
        <v>0</v>
      </c>
      <c r="E18562" s="7" t="n">
        <v>0</v>
      </c>
      <c r="F18562" s="7" t="n">
        <v>1</v>
      </c>
      <c r="G18562" s="7" t="n">
        <v>71.95</v>
      </c>
    </row>
    <row r="18563" customFormat="false" ht="15" hidden="false" customHeight="false" outlineLevel="0" collapsed="false">
      <c r="A18563" s="7" t="s">
        <v>34</v>
      </c>
      <c r="B18563" s="7" t="s">
        <v>251</v>
      </c>
      <c r="C18563" s="7" t="s">
        <v>1293</v>
      </c>
      <c r="D18563" s="7" t="n">
        <v>0</v>
      </c>
      <c r="E18563" s="7" t="n">
        <v>0</v>
      </c>
      <c r="F18563" s="7" t="n">
        <v>1</v>
      </c>
      <c r="G18563" s="7" t="n">
        <v>71.94</v>
      </c>
    </row>
    <row r="18564" customFormat="false" ht="15" hidden="false" customHeight="false" outlineLevel="0" collapsed="false">
      <c r="A18564" s="7" t="s">
        <v>34</v>
      </c>
      <c r="B18564" s="7" t="s">
        <v>251</v>
      </c>
      <c r="C18564" s="7" t="s">
        <v>1293</v>
      </c>
      <c r="D18564" s="7" t="n">
        <v>0</v>
      </c>
      <c r="E18564" s="7" t="n">
        <v>0</v>
      </c>
      <c r="F18564" s="7" t="n">
        <v>1</v>
      </c>
      <c r="G18564" s="7" t="n">
        <v>64.75</v>
      </c>
    </row>
    <row r="18565" customFormat="false" ht="15" hidden="false" customHeight="false" outlineLevel="0" collapsed="false">
      <c r="A18565" s="7" t="s">
        <v>34</v>
      </c>
      <c r="B18565" s="7" t="s">
        <v>251</v>
      </c>
      <c r="C18565" s="7" t="s">
        <v>1293</v>
      </c>
      <c r="D18565" s="7" t="n">
        <v>0</v>
      </c>
      <c r="E18565" s="7" t="n">
        <v>0</v>
      </c>
      <c r="F18565" s="7" t="n">
        <v>1</v>
      </c>
      <c r="G18565" s="7" t="n">
        <v>71.94</v>
      </c>
    </row>
    <row r="18566" customFormat="false" ht="15" hidden="false" customHeight="false" outlineLevel="0" collapsed="false">
      <c r="A18566" s="7" t="s">
        <v>34</v>
      </c>
      <c r="B18566" s="7" t="s">
        <v>251</v>
      </c>
      <c r="C18566" s="7" t="s">
        <v>1293</v>
      </c>
      <c r="D18566" s="7" t="n">
        <v>0</v>
      </c>
      <c r="E18566" s="7" t="n">
        <v>0</v>
      </c>
      <c r="F18566" s="7" t="n">
        <v>2</v>
      </c>
      <c r="G18566" s="7" t="n">
        <v>133.12</v>
      </c>
    </row>
    <row r="18567" customFormat="false" ht="15" hidden="false" customHeight="false" outlineLevel="0" collapsed="false">
      <c r="A18567" s="7" t="s">
        <v>34</v>
      </c>
      <c r="B18567" s="7" t="s">
        <v>251</v>
      </c>
      <c r="C18567" s="7" t="s">
        <v>1293</v>
      </c>
      <c r="D18567" s="7" t="n">
        <v>0</v>
      </c>
      <c r="E18567" s="7" t="n">
        <v>0</v>
      </c>
      <c r="F18567" s="7" t="n">
        <v>1</v>
      </c>
      <c r="G18567" s="7" t="n">
        <v>71.95</v>
      </c>
    </row>
    <row r="18568" customFormat="false" ht="15" hidden="false" customHeight="false" outlineLevel="0" collapsed="false">
      <c r="A18568" s="7" t="s">
        <v>34</v>
      </c>
      <c r="B18568" s="7" t="s">
        <v>251</v>
      </c>
      <c r="C18568" s="7" t="s">
        <v>1293</v>
      </c>
      <c r="D18568" s="7" t="n">
        <v>0</v>
      </c>
      <c r="E18568" s="7" t="n">
        <v>0</v>
      </c>
      <c r="F18568" s="7" t="n">
        <v>1</v>
      </c>
      <c r="G18568" s="7" t="n">
        <v>71.95</v>
      </c>
    </row>
    <row r="18569" customFormat="false" ht="15" hidden="false" customHeight="false" outlineLevel="0" collapsed="false">
      <c r="A18569" s="7" t="s">
        <v>34</v>
      </c>
      <c r="B18569" s="7" t="s">
        <v>251</v>
      </c>
      <c r="C18569" s="7" t="s">
        <v>1293</v>
      </c>
      <c r="D18569" s="7" t="n">
        <v>0</v>
      </c>
      <c r="E18569" s="7" t="n">
        <v>0</v>
      </c>
      <c r="F18569" s="7" t="n">
        <v>1</v>
      </c>
      <c r="G18569" s="7" t="n">
        <v>71.95</v>
      </c>
    </row>
    <row r="18570" customFormat="false" ht="15" hidden="false" customHeight="false" outlineLevel="0" collapsed="false">
      <c r="A18570" s="7" t="s">
        <v>34</v>
      </c>
      <c r="B18570" s="7" t="s">
        <v>251</v>
      </c>
      <c r="C18570" s="7" t="s">
        <v>1293</v>
      </c>
      <c r="D18570" s="7" t="n">
        <v>0</v>
      </c>
      <c r="E18570" s="7" t="n">
        <v>0</v>
      </c>
      <c r="F18570" s="7" t="n">
        <v>1</v>
      </c>
      <c r="G18570" s="7" t="n">
        <v>71.95</v>
      </c>
    </row>
    <row r="18571" customFormat="false" ht="15" hidden="false" customHeight="false" outlineLevel="0" collapsed="false">
      <c r="A18571" s="7" t="s">
        <v>34</v>
      </c>
      <c r="B18571" s="7" t="s">
        <v>251</v>
      </c>
      <c r="C18571" s="7" t="s">
        <v>1293</v>
      </c>
      <c r="D18571" s="7" t="n">
        <v>0</v>
      </c>
      <c r="E18571" s="7" t="n">
        <v>0</v>
      </c>
      <c r="F18571" s="7" t="n">
        <v>2</v>
      </c>
      <c r="G18571" s="7" t="n">
        <v>129.5</v>
      </c>
    </row>
    <row r="18572" customFormat="false" ht="15" hidden="false" customHeight="false" outlineLevel="0" collapsed="false">
      <c r="A18572" s="7" t="s">
        <v>34</v>
      </c>
      <c r="B18572" s="7" t="s">
        <v>251</v>
      </c>
      <c r="C18572" s="7" t="s">
        <v>1293</v>
      </c>
      <c r="D18572" s="7" t="n">
        <v>0</v>
      </c>
      <c r="E18572" s="7" t="n">
        <v>0</v>
      </c>
      <c r="F18572" s="7" t="n">
        <v>1</v>
      </c>
      <c r="G18572" s="7" t="n">
        <v>71.95</v>
      </c>
    </row>
    <row r="18573" customFormat="false" ht="15" hidden="false" customHeight="false" outlineLevel="0" collapsed="false">
      <c r="A18573" s="7" t="s">
        <v>34</v>
      </c>
      <c r="B18573" s="7" t="s">
        <v>251</v>
      </c>
      <c r="C18573" s="7" t="s">
        <v>1293</v>
      </c>
      <c r="D18573" s="7" t="n">
        <v>0</v>
      </c>
      <c r="E18573" s="7" t="n">
        <v>0</v>
      </c>
      <c r="F18573" s="7" t="n">
        <v>1</v>
      </c>
      <c r="G18573" s="7" t="n">
        <v>66.56</v>
      </c>
    </row>
    <row r="18574" customFormat="false" ht="15" hidden="false" customHeight="false" outlineLevel="0" collapsed="false">
      <c r="A18574" s="7" t="s">
        <v>34</v>
      </c>
      <c r="B18574" s="7" t="s">
        <v>251</v>
      </c>
      <c r="C18574" s="7" t="s">
        <v>1293</v>
      </c>
      <c r="D18574" s="7" t="n">
        <v>0</v>
      </c>
      <c r="E18574" s="7" t="n">
        <v>0</v>
      </c>
      <c r="F18574" s="7" t="n">
        <v>2</v>
      </c>
      <c r="G18574" s="7" t="n">
        <v>122.32</v>
      </c>
    </row>
    <row r="18575" customFormat="false" ht="15" hidden="false" customHeight="false" outlineLevel="0" collapsed="false">
      <c r="A18575" s="7" t="s">
        <v>34</v>
      </c>
      <c r="B18575" s="7" t="s">
        <v>251</v>
      </c>
      <c r="C18575" s="7" t="s">
        <v>1293</v>
      </c>
      <c r="D18575" s="7" t="n">
        <v>0</v>
      </c>
      <c r="E18575" s="7" t="n">
        <v>0</v>
      </c>
      <c r="F18575" s="7" t="n">
        <v>2</v>
      </c>
      <c r="G18575" s="7" t="n">
        <v>133.12</v>
      </c>
    </row>
    <row r="18576" customFormat="false" ht="15" hidden="false" customHeight="false" outlineLevel="0" collapsed="false">
      <c r="A18576" s="7" t="s">
        <v>34</v>
      </c>
      <c r="B18576" s="7" t="s">
        <v>251</v>
      </c>
      <c r="C18576" s="7" t="s">
        <v>1293</v>
      </c>
      <c r="D18576" s="7" t="n">
        <v>51</v>
      </c>
      <c r="E18576" s="7" t="n">
        <v>3298.94</v>
      </c>
      <c r="F18576" s="7" t="n">
        <v>35</v>
      </c>
      <c r="G18576" s="7" t="n">
        <v>2385.13</v>
      </c>
    </row>
    <row r="18577" customFormat="false" ht="15" hidden="false" customHeight="false" outlineLevel="0" collapsed="false">
      <c r="A18577" s="7" t="s">
        <v>34</v>
      </c>
      <c r="B18577" s="7" t="s">
        <v>251</v>
      </c>
      <c r="C18577" s="7" t="s">
        <v>1293</v>
      </c>
      <c r="D18577" s="7" t="n">
        <v>0</v>
      </c>
      <c r="E18577" s="7" t="n">
        <v>0</v>
      </c>
      <c r="F18577" s="7" t="n">
        <v>1</v>
      </c>
      <c r="G18577" s="7" t="n">
        <v>64.76</v>
      </c>
    </row>
    <row r="18578" customFormat="false" ht="15" hidden="false" customHeight="false" outlineLevel="0" collapsed="false">
      <c r="A18578" s="7" t="s">
        <v>34</v>
      </c>
      <c r="B18578" s="7" t="s">
        <v>251</v>
      </c>
      <c r="C18578" s="7" t="s">
        <v>1293</v>
      </c>
      <c r="D18578" s="7" t="n">
        <v>0</v>
      </c>
      <c r="E18578" s="7" t="n">
        <v>0</v>
      </c>
      <c r="F18578" s="7" t="n">
        <v>2</v>
      </c>
      <c r="G18578" s="7" t="n">
        <v>143.9</v>
      </c>
    </row>
    <row r="18579" customFormat="false" ht="15" hidden="false" customHeight="false" outlineLevel="0" collapsed="false">
      <c r="A18579" s="7" t="s">
        <v>34</v>
      </c>
      <c r="B18579" s="7" t="s">
        <v>251</v>
      </c>
      <c r="C18579" s="7" t="s">
        <v>1293</v>
      </c>
      <c r="D18579" s="7" t="n">
        <v>0</v>
      </c>
      <c r="E18579" s="7" t="n">
        <v>0</v>
      </c>
      <c r="F18579" s="7" t="n">
        <v>1</v>
      </c>
      <c r="G18579" s="7" t="n">
        <v>71.95</v>
      </c>
    </row>
    <row r="18580" customFormat="false" ht="15" hidden="false" customHeight="false" outlineLevel="0" collapsed="false">
      <c r="A18580" s="7" t="s">
        <v>34</v>
      </c>
      <c r="B18580" s="7" t="s">
        <v>251</v>
      </c>
      <c r="C18580" s="7" t="s">
        <v>1293</v>
      </c>
      <c r="D18580" s="7" t="n">
        <v>0</v>
      </c>
      <c r="E18580" s="7" t="n">
        <v>0</v>
      </c>
      <c r="F18580" s="7" t="n">
        <v>2</v>
      </c>
      <c r="G18580" s="7" t="n">
        <v>129.51</v>
      </c>
    </row>
    <row r="18581" customFormat="false" ht="15" hidden="false" customHeight="false" outlineLevel="0" collapsed="false">
      <c r="A18581" s="7" t="s">
        <v>34</v>
      </c>
      <c r="B18581" s="7" t="s">
        <v>251</v>
      </c>
      <c r="C18581" s="7" t="s">
        <v>1293</v>
      </c>
      <c r="D18581" s="7" t="n">
        <v>0</v>
      </c>
      <c r="E18581" s="7" t="n">
        <v>0</v>
      </c>
      <c r="F18581" s="7" t="n">
        <v>2</v>
      </c>
      <c r="G18581" s="7" t="n">
        <v>133.12</v>
      </c>
    </row>
    <row r="18582" customFormat="false" ht="15" hidden="false" customHeight="false" outlineLevel="0" collapsed="false">
      <c r="A18582" s="7" t="s">
        <v>34</v>
      </c>
      <c r="B18582" s="7" t="s">
        <v>251</v>
      </c>
      <c r="C18582" s="7" t="s">
        <v>1293</v>
      </c>
      <c r="D18582" s="7" t="n">
        <v>0</v>
      </c>
      <c r="E18582" s="7" t="n">
        <v>0</v>
      </c>
      <c r="F18582" s="7" t="n">
        <v>1</v>
      </c>
      <c r="G18582" s="7" t="n">
        <v>61.17</v>
      </c>
    </row>
    <row r="18583" customFormat="false" ht="15" hidden="false" customHeight="false" outlineLevel="0" collapsed="false">
      <c r="A18583" s="7" t="s">
        <v>34</v>
      </c>
      <c r="B18583" s="7" t="s">
        <v>251</v>
      </c>
      <c r="C18583" s="7" t="s">
        <v>1293</v>
      </c>
      <c r="D18583" s="7" t="n">
        <v>0</v>
      </c>
      <c r="E18583" s="7" t="n">
        <v>0</v>
      </c>
      <c r="F18583" s="7" t="n">
        <v>3</v>
      </c>
      <c r="G18583" s="7" t="n">
        <v>201.46</v>
      </c>
    </row>
    <row r="18584" customFormat="false" ht="15" hidden="false" customHeight="false" outlineLevel="0" collapsed="false">
      <c r="A18584" s="7" t="s">
        <v>34</v>
      </c>
      <c r="B18584" s="7" t="s">
        <v>251</v>
      </c>
      <c r="C18584" s="7" t="s">
        <v>1293</v>
      </c>
      <c r="D18584" s="7" t="n">
        <v>0</v>
      </c>
      <c r="E18584" s="7" t="n">
        <v>0</v>
      </c>
      <c r="F18584" s="7" t="n">
        <v>1</v>
      </c>
      <c r="G18584" s="7" t="n">
        <v>64.76</v>
      </c>
    </row>
    <row r="18585" customFormat="false" ht="15" hidden="false" customHeight="false" outlineLevel="0" collapsed="false">
      <c r="A18585" s="7" t="s">
        <v>34</v>
      </c>
      <c r="B18585" s="7" t="s">
        <v>251</v>
      </c>
      <c r="C18585" s="7" t="s">
        <v>1293</v>
      </c>
      <c r="D18585" s="7" t="n">
        <v>14</v>
      </c>
      <c r="E18585" s="7" t="n">
        <v>871.53</v>
      </c>
      <c r="F18585" s="7" t="n">
        <v>0</v>
      </c>
      <c r="G18585" s="7" t="n">
        <v>0</v>
      </c>
    </row>
    <row r="18586" customFormat="false" ht="15" hidden="false" customHeight="false" outlineLevel="0" collapsed="false">
      <c r="A18586" s="7" t="s">
        <v>34</v>
      </c>
      <c r="B18586" s="7" t="s">
        <v>251</v>
      </c>
      <c r="C18586" s="7" t="s">
        <v>1293</v>
      </c>
      <c r="D18586" s="7" t="n">
        <v>0</v>
      </c>
      <c r="E18586" s="7" t="n">
        <v>0</v>
      </c>
      <c r="F18586" s="7" t="n">
        <v>2</v>
      </c>
      <c r="G18586" s="7" t="n">
        <v>136.71</v>
      </c>
    </row>
    <row r="18587" customFormat="false" ht="15" hidden="false" customHeight="false" outlineLevel="0" collapsed="false">
      <c r="A18587" s="7" t="s">
        <v>34</v>
      </c>
      <c r="B18587" s="7" t="s">
        <v>251</v>
      </c>
      <c r="C18587" s="7" t="s">
        <v>1293</v>
      </c>
      <c r="D18587" s="7" t="n">
        <v>2</v>
      </c>
      <c r="E18587" s="7" t="n">
        <v>0.02</v>
      </c>
      <c r="F18587" s="7" t="n">
        <v>0</v>
      </c>
      <c r="G18587" s="7" t="n">
        <v>0</v>
      </c>
    </row>
    <row r="18588" customFormat="false" ht="15" hidden="false" customHeight="false" outlineLevel="0" collapsed="false">
      <c r="A18588" s="7" t="s">
        <v>34</v>
      </c>
      <c r="B18588" s="7" t="s">
        <v>251</v>
      </c>
      <c r="C18588" s="7" t="s">
        <v>1293</v>
      </c>
      <c r="D18588" s="7" t="n">
        <v>0</v>
      </c>
      <c r="E18588" s="7" t="n">
        <v>0</v>
      </c>
      <c r="F18588" s="7" t="n">
        <v>2</v>
      </c>
      <c r="G18588" s="7" t="n">
        <v>133.12</v>
      </c>
    </row>
    <row r="18589" customFormat="false" ht="15" hidden="false" customHeight="false" outlineLevel="0" collapsed="false">
      <c r="A18589" s="7" t="s">
        <v>34</v>
      </c>
      <c r="B18589" s="7" t="s">
        <v>251</v>
      </c>
      <c r="C18589" s="7" t="s">
        <v>1293</v>
      </c>
      <c r="D18589" s="7" t="n">
        <v>0</v>
      </c>
      <c r="E18589" s="7" t="n">
        <v>0</v>
      </c>
      <c r="F18589" s="7" t="n">
        <v>1</v>
      </c>
      <c r="G18589" s="7" t="n">
        <v>66.56</v>
      </c>
    </row>
    <row r="18590" customFormat="false" ht="15" hidden="false" customHeight="false" outlineLevel="0" collapsed="false">
      <c r="A18590" s="7" t="s">
        <v>34</v>
      </c>
      <c r="B18590" s="7" t="s">
        <v>251</v>
      </c>
      <c r="C18590" s="7" t="s">
        <v>1293</v>
      </c>
      <c r="D18590" s="7" t="n">
        <v>0</v>
      </c>
      <c r="E18590" s="7" t="n">
        <v>0</v>
      </c>
      <c r="F18590" s="7" t="n">
        <v>4</v>
      </c>
      <c r="G18590" s="7" t="n">
        <v>266.24</v>
      </c>
    </row>
    <row r="18591" customFormat="false" ht="15" hidden="false" customHeight="false" outlineLevel="0" collapsed="false">
      <c r="A18591" s="7" t="s">
        <v>34</v>
      </c>
      <c r="B18591" s="7" t="s">
        <v>251</v>
      </c>
      <c r="C18591" s="7" t="s">
        <v>1293</v>
      </c>
      <c r="D18591" s="7" t="n">
        <v>0</v>
      </c>
      <c r="E18591" s="7" t="n">
        <v>0</v>
      </c>
      <c r="F18591" s="7" t="n">
        <v>1</v>
      </c>
      <c r="G18591" s="7" t="n">
        <v>64.75</v>
      </c>
    </row>
    <row r="18592" customFormat="false" ht="15" hidden="false" customHeight="false" outlineLevel="0" collapsed="false">
      <c r="A18592" s="7" t="s">
        <v>34</v>
      </c>
      <c r="B18592" s="7" t="s">
        <v>260</v>
      </c>
      <c r="C18592" s="7" t="s">
        <v>1293</v>
      </c>
      <c r="D18592" s="7" t="n">
        <v>0</v>
      </c>
      <c r="E18592" s="7" t="n">
        <v>0</v>
      </c>
      <c r="F18592" s="7" t="n">
        <v>1</v>
      </c>
      <c r="G18592" s="7" t="n">
        <v>71.95</v>
      </c>
    </row>
    <row r="18593" customFormat="false" ht="15" hidden="false" customHeight="false" outlineLevel="0" collapsed="false">
      <c r="A18593" s="7" t="s">
        <v>34</v>
      </c>
      <c r="B18593" s="7" t="s">
        <v>260</v>
      </c>
      <c r="C18593" s="7" t="s">
        <v>1293</v>
      </c>
      <c r="D18593" s="7" t="n">
        <v>0</v>
      </c>
      <c r="E18593" s="7" t="n">
        <v>0</v>
      </c>
      <c r="F18593" s="7" t="n">
        <v>2</v>
      </c>
      <c r="G18593" s="7" t="n">
        <v>133.12</v>
      </c>
    </row>
    <row r="18594" customFormat="false" ht="15" hidden="false" customHeight="false" outlineLevel="0" collapsed="false">
      <c r="A18594" s="7" t="s">
        <v>34</v>
      </c>
      <c r="B18594" s="7" t="s">
        <v>260</v>
      </c>
      <c r="C18594" s="7" t="s">
        <v>1293</v>
      </c>
      <c r="D18594" s="7" t="n">
        <v>10</v>
      </c>
      <c r="E18594" s="7" t="n">
        <v>575.65</v>
      </c>
      <c r="F18594" s="7" t="n">
        <v>0</v>
      </c>
      <c r="G18594" s="7" t="n">
        <v>0</v>
      </c>
    </row>
    <row r="18595" customFormat="false" ht="15" hidden="false" customHeight="false" outlineLevel="0" collapsed="false">
      <c r="A18595" s="7" t="s">
        <v>34</v>
      </c>
      <c r="B18595" s="7" t="s">
        <v>260</v>
      </c>
      <c r="C18595" s="7" t="s">
        <v>1293</v>
      </c>
      <c r="D18595" s="7" t="n">
        <v>0</v>
      </c>
      <c r="E18595" s="7" t="n">
        <v>0</v>
      </c>
      <c r="F18595" s="7" t="n">
        <v>1</v>
      </c>
      <c r="G18595" s="7" t="n">
        <v>71.95</v>
      </c>
    </row>
    <row r="18596" customFormat="false" ht="15" hidden="false" customHeight="false" outlineLevel="0" collapsed="false">
      <c r="A18596" s="7" t="s">
        <v>34</v>
      </c>
      <c r="B18596" s="7" t="s">
        <v>260</v>
      </c>
      <c r="C18596" s="7" t="s">
        <v>1293</v>
      </c>
      <c r="D18596" s="7" t="n">
        <v>0</v>
      </c>
      <c r="E18596" s="7" t="n">
        <v>0</v>
      </c>
      <c r="F18596" s="7" t="n">
        <v>1</v>
      </c>
      <c r="G18596" s="7" t="n">
        <v>64.76</v>
      </c>
    </row>
    <row r="18597" customFormat="false" ht="15" hidden="false" customHeight="false" outlineLevel="0" collapsed="false">
      <c r="A18597" s="7" t="s">
        <v>34</v>
      </c>
      <c r="B18597" s="7" t="s">
        <v>260</v>
      </c>
      <c r="C18597" s="7" t="s">
        <v>1293</v>
      </c>
      <c r="D18597" s="7" t="n">
        <v>0</v>
      </c>
      <c r="E18597" s="7" t="n">
        <v>0</v>
      </c>
      <c r="F18597" s="7" t="n">
        <v>1</v>
      </c>
      <c r="G18597" s="7" t="n">
        <v>71.95</v>
      </c>
    </row>
    <row r="18598" customFormat="false" ht="15" hidden="false" customHeight="false" outlineLevel="0" collapsed="false">
      <c r="A18598" s="7" t="s">
        <v>34</v>
      </c>
      <c r="B18598" s="7" t="s">
        <v>260</v>
      </c>
      <c r="C18598" s="7" t="s">
        <v>1293</v>
      </c>
      <c r="D18598" s="7" t="n">
        <v>0</v>
      </c>
      <c r="E18598" s="7" t="n">
        <v>0</v>
      </c>
      <c r="F18598" s="7" t="n">
        <v>1</v>
      </c>
      <c r="G18598" s="7" t="n">
        <v>64.75</v>
      </c>
    </row>
    <row r="18599" customFormat="false" ht="15" hidden="false" customHeight="false" outlineLevel="0" collapsed="false">
      <c r="A18599" s="7" t="s">
        <v>34</v>
      </c>
      <c r="B18599" s="7" t="s">
        <v>260</v>
      </c>
      <c r="C18599" s="7" t="s">
        <v>1293</v>
      </c>
      <c r="D18599" s="7" t="n">
        <v>51</v>
      </c>
      <c r="E18599" s="7" t="n">
        <v>3295.31</v>
      </c>
      <c r="F18599" s="7" t="n">
        <v>49</v>
      </c>
      <c r="G18599" s="7" t="n">
        <v>3367.26</v>
      </c>
    </row>
    <row r="18600" customFormat="false" ht="15" hidden="false" customHeight="false" outlineLevel="0" collapsed="false">
      <c r="A18600" s="7" t="s">
        <v>34</v>
      </c>
      <c r="B18600" s="7" t="s">
        <v>260</v>
      </c>
      <c r="C18600" s="7" t="s">
        <v>1293</v>
      </c>
      <c r="D18600" s="7" t="n">
        <v>0</v>
      </c>
      <c r="E18600" s="7" t="n">
        <v>0</v>
      </c>
      <c r="F18600" s="7" t="n">
        <v>1</v>
      </c>
      <c r="G18600" s="7" t="n">
        <v>64.75</v>
      </c>
    </row>
    <row r="18601" customFormat="false" ht="15" hidden="false" customHeight="false" outlineLevel="0" collapsed="false">
      <c r="A18601" s="7" t="s">
        <v>34</v>
      </c>
      <c r="B18601" s="7" t="s">
        <v>260</v>
      </c>
      <c r="C18601" s="7" t="s">
        <v>1293</v>
      </c>
      <c r="D18601" s="7" t="n">
        <v>0</v>
      </c>
      <c r="E18601" s="7" t="n">
        <v>0</v>
      </c>
      <c r="F18601" s="7" t="n">
        <v>2</v>
      </c>
      <c r="G18601" s="7" t="n">
        <v>129.51</v>
      </c>
    </row>
    <row r="18602" customFormat="false" ht="15" hidden="false" customHeight="false" outlineLevel="0" collapsed="false">
      <c r="A18602" s="7" t="s">
        <v>34</v>
      </c>
      <c r="B18602" s="7" t="s">
        <v>260</v>
      </c>
      <c r="C18602" s="7" t="s">
        <v>1293</v>
      </c>
      <c r="D18602" s="7" t="n">
        <v>0</v>
      </c>
      <c r="E18602" s="7" t="n">
        <v>0</v>
      </c>
      <c r="F18602" s="7" t="n">
        <v>1</v>
      </c>
      <c r="G18602" s="7" t="n">
        <v>71.95</v>
      </c>
    </row>
    <row r="18603" customFormat="false" ht="15" hidden="false" customHeight="false" outlineLevel="0" collapsed="false">
      <c r="A18603" s="7" t="s">
        <v>34</v>
      </c>
      <c r="B18603" s="7" t="s">
        <v>260</v>
      </c>
      <c r="C18603" s="7" t="s">
        <v>1293</v>
      </c>
      <c r="D18603" s="7" t="n">
        <v>0</v>
      </c>
      <c r="E18603" s="7" t="n">
        <v>0</v>
      </c>
      <c r="F18603" s="7" t="n">
        <v>1</v>
      </c>
      <c r="G18603" s="7" t="n">
        <v>71.95</v>
      </c>
    </row>
    <row r="18604" customFormat="false" ht="15" hidden="false" customHeight="false" outlineLevel="0" collapsed="false">
      <c r="A18604" s="7" t="s">
        <v>34</v>
      </c>
      <c r="B18604" s="7" t="s">
        <v>260</v>
      </c>
      <c r="C18604" s="7" t="s">
        <v>1293</v>
      </c>
      <c r="D18604" s="7" t="n">
        <v>0</v>
      </c>
      <c r="E18604" s="7" t="n">
        <v>0</v>
      </c>
      <c r="F18604" s="7" t="n">
        <v>1</v>
      </c>
      <c r="G18604" s="7" t="n">
        <v>71.95</v>
      </c>
    </row>
    <row r="18605" customFormat="false" ht="15" hidden="false" customHeight="false" outlineLevel="0" collapsed="false">
      <c r="A18605" s="7" t="s">
        <v>34</v>
      </c>
      <c r="B18605" s="7" t="s">
        <v>260</v>
      </c>
      <c r="C18605" s="7" t="s">
        <v>1293</v>
      </c>
      <c r="D18605" s="7" t="n">
        <v>0</v>
      </c>
      <c r="E18605" s="7" t="n">
        <v>0</v>
      </c>
      <c r="F18605" s="7" t="n">
        <v>1</v>
      </c>
      <c r="G18605" s="7" t="n">
        <v>64.75</v>
      </c>
    </row>
    <row r="18606" customFormat="false" ht="15" hidden="false" customHeight="false" outlineLevel="0" collapsed="false">
      <c r="A18606" s="7" t="s">
        <v>34</v>
      </c>
      <c r="B18606" s="7" t="s">
        <v>260</v>
      </c>
      <c r="C18606" s="7" t="s">
        <v>1293</v>
      </c>
      <c r="D18606" s="7" t="n">
        <v>0</v>
      </c>
      <c r="E18606" s="7" t="n">
        <v>0</v>
      </c>
      <c r="F18606" s="7" t="n">
        <v>1</v>
      </c>
      <c r="G18606" s="7" t="n">
        <v>71.95</v>
      </c>
    </row>
    <row r="18607" customFormat="false" ht="15" hidden="false" customHeight="false" outlineLevel="0" collapsed="false">
      <c r="A18607" s="7" t="s">
        <v>34</v>
      </c>
      <c r="B18607" s="7" t="s">
        <v>260</v>
      </c>
      <c r="C18607" s="7" t="s">
        <v>1293</v>
      </c>
      <c r="D18607" s="7" t="n">
        <v>0</v>
      </c>
      <c r="E18607" s="7" t="n">
        <v>0</v>
      </c>
      <c r="F18607" s="7" t="n">
        <v>1</v>
      </c>
      <c r="G18607" s="7" t="n">
        <v>71.95</v>
      </c>
    </row>
    <row r="18608" customFormat="false" ht="15" hidden="false" customHeight="false" outlineLevel="0" collapsed="false">
      <c r="A18608" s="7" t="s">
        <v>34</v>
      </c>
      <c r="B18608" s="7" t="s">
        <v>260</v>
      </c>
      <c r="C18608" s="7" t="s">
        <v>1293</v>
      </c>
      <c r="D18608" s="7" t="n">
        <v>0</v>
      </c>
      <c r="E18608" s="7" t="n">
        <v>0</v>
      </c>
      <c r="F18608" s="7" t="n">
        <v>1</v>
      </c>
      <c r="G18608" s="7" t="n">
        <v>64.76</v>
      </c>
    </row>
    <row r="18609" customFormat="false" ht="15" hidden="false" customHeight="false" outlineLevel="0" collapsed="false">
      <c r="A18609" s="7" t="s">
        <v>34</v>
      </c>
      <c r="B18609" s="7" t="s">
        <v>260</v>
      </c>
      <c r="C18609" s="7" t="s">
        <v>1293</v>
      </c>
      <c r="D18609" s="7" t="n">
        <v>0</v>
      </c>
      <c r="E18609" s="7" t="n">
        <v>0</v>
      </c>
      <c r="F18609" s="7" t="n">
        <v>1</v>
      </c>
      <c r="G18609" s="7" t="n">
        <v>71.95</v>
      </c>
    </row>
    <row r="18610" customFormat="false" ht="15" hidden="false" customHeight="false" outlineLevel="0" collapsed="false">
      <c r="A18610" s="7" t="s">
        <v>34</v>
      </c>
      <c r="B18610" s="7" t="s">
        <v>260</v>
      </c>
      <c r="C18610" s="7" t="s">
        <v>1293</v>
      </c>
      <c r="D18610" s="7" t="n">
        <v>0</v>
      </c>
      <c r="E18610" s="7" t="n">
        <v>0</v>
      </c>
      <c r="F18610" s="7" t="n">
        <v>2</v>
      </c>
      <c r="G18610" s="7" t="n">
        <v>136.7</v>
      </c>
    </row>
    <row r="18611" customFormat="false" ht="15" hidden="false" customHeight="false" outlineLevel="0" collapsed="false">
      <c r="A18611" s="7" t="s">
        <v>34</v>
      </c>
      <c r="B18611" s="7" t="s">
        <v>260</v>
      </c>
      <c r="C18611" s="7" t="s">
        <v>1293</v>
      </c>
      <c r="D18611" s="7" t="n">
        <v>0</v>
      </c>
      <c r="E18611" s="7" t="n">
        <v>0</v>
      </c>
      <c r="F18611" s="7" t="n">
        <v>1</v>
      </c>
      <c r="G18611" s="7" t="n">
        <v>71.95</v>
      </c>
    </row>
    <row r="18612" customFormat="false" ht="15" hidden="false" customHeight="false" outlineLevel="0" collapsed="false">
      <c r="A18612" s="7" t="s">
        <v>34</v>
      </c>
      <c r="B18612" s="7" t="s">
        <v>260</v>
      </c>
      <c r="C18612" s="7" t="s">
        <v>1293</v>
      </c>
      <c r="D18612" s="7" t="n">
        <v>0</v>
      </c>
      <c r="E18612" s="7" t="n">
        <v>0</v>
      </c>
      <c r="F18612" s="7" t="n">
        <v>2</v>
      </c>
      <c r="G18612" s="7" t="n">
        <v>133.12</v>
      </c>
    </row>
    <row r="18613" customFormat="false" ht="15" hidden="false" customHeight="false" outlineLevel="0" collapsed="false">
      <c r="A18613" s="7" t="s">
        <v>34</v>
      </c>
      <c r="B18613" s="7" t="s">
        <v>260</v>
      </c>
      <c r="C18613" s="7" t="s">
        <v>1293</v>
      </c>
      <c r="D18613" s="7" t="n">
        <v>0</v>
      </c>
      <c r="E18613" s="7" t="n">
        <v>0</v>
      </c>
      <c r="F18613" s="7" t="n">
        <v>1</v>
      </c>
      <c r="G18613" s="7" t="n">
        <v>71.95</v>
      </c>
    </row>
    <row r="18614" customFormat="false" ht="15" hidden="false" customHeight="false" outlineLevel="0" collapsed="false">
      <c r="A18614" s="7" t="s">
        <v>34</v>
      </c>
      <c r="B18614" s="7" t="s">
        <v>260</v>
      </c>
      <c r="C18614" s="7" t="s">
        <v>1293</v>
      </c>
      <c r="D18614" s="7" t="n">
        <v>0</v>
      </c>
      <c r="E18614" s="7" t="n">
        <v>0</v>
      </c>
      <c r="F18614" s="7" t="n">
        <v>1</v>
      </c>
      <c r="G18614" s="7" t="n">
        <v>66.56</v>
      </c>
    </row>
    <row r="18615" customFormat="false" ht="15" hidden="false" customHeight="false" outlineLevel="0" collapsed="false">
      <c r="A18615" s="7" t="s">
        <v>34</v>
      </c>
      <c r="B18615" s="7" t="s">
        <v>260</v>
      </c>
      <c r="C18615" s="7" t="s">
        <v>1293</v>
      </c>
      <c r="D18615" s="7" t="n">
        <v>0</v>
      </c>
      <c r="E18615" s="7" t="n">
        <v>0</v>
      </c>
      <c r="F18615" s="7" t="n">
        <v>2</v>
      </c>
      <c r="G18615" s="7" t="n">
        <v>129.51</v>
      </c>
    </row>
    <row r="18616" customFormat="false" ht="15" hidden="false" customHeight="false" outlineLevel="0" collapsed="false">
      <c r="A18616" s="7" t="s">
        <v>34</v>
      </c>
      <c r="B18616" s="7" t="s">
        <v>260</v>
      </c>
      <c r="C18616" s="7" t="s">
        <v>1293</v>
      </c>
      <c r="D18616" s="7" t="n">
        <v>0</v>
      </c>
      <c r="E18616" s="7" t="n">
        <v>0</v>
      </c>
      <c r="F18616" s="7" t="n">
        <v>2</v>
      </c>
      <c r="G18616" s="7" t="n">
        <v>133.12</v>
      </c>
    </row>
    <row r="18617" customFormat="false" ht="15" hidden="false" customHeight="false" outlineLevel="0" collapsed="false">
      <c r="A18617" s="7" t="s">
        <v>34</v>
      </c>
      <c r="B18617" s="7" t="s">
        <v>260</v>
      </c>
      <c r="C18617" s="7" t="s">
        <v>1293</v>
      </c>
      <c r="D18617" s="7" t="n">
        <v>0</v>
      </c>
      <c r="E18617" s="7" t="n">
        <v>0</v>
      </c>
      <c r="F18617" s="7" t="n">
        <v>2</v>
      </c>
      <c r="G18617" s="7" t="n">
        <v>143.9</v>
      </c>
    </row>
    <row r="18618" customFormat="false" ht="15" hidden="false" customHeight="false" outlineLevel="0" collapsed="false">
      <c r="A18618" s="7" t="s">
        <v>34</v>
      </c>
      <c r="B18618" s="7" t="s">
        <v>260</v>
      </c>
      <c r="C18618" s="7" t="s">
        <v>1293</v>
      </c>
      <c r="D18618" s="7" t="n">
        <v>0</v>
      </c>
      <c r="E18618" s="7" t="n">
        <v>0</v>
      </c>
      <c r="F18618" s="7" t="n">
        <v>1</v>
      </c>
      <c r="G18618" s="7" t="n">
        <v>71.95</v>
      </c>
    </row>
    <row r="18619" customFormat="false" ht="15" hidden="false" customHeight="false" outlineLevel="0" collapsed="false">
      <c r="A18619" s="7" t="s">
        <v>34</v>
      </c>
      <c r="B18619" s="7" t="s">
        <v>260</v>
      </c>
      <c r="C18619" s="7" t="s">
        <v>1293</v>
      </c>
      <c r="D18619" s="7" t="n">
        <v>0</v>
      </c>
      <c r="E18619" s="7" t="n">
        <v>0</v>
      </c>
      <c r="F18619" s="7" t="n">
        <v>1</v>
      </c>
      <c r="G18619" s="7" t="n">
        <v>64.76</v>
      </c>
    </row>
    <row r="18620" customFormat="false" ht="15" hidden="false" customHeight="false" outlineLevel="0" collapsed="false">
      <c r="A18620" s="7" t="s">
        <v>34</v>
      </c>
      <c r="B18620" s="7" t="s">
        <v>260</v>
      </c>
      <c r="C18620" s="7" t="s">
        <v>1293</v>
      </c>
      <c r="D18620" s="7" t="n">
        <v>0</v>
      </c>
      <c r="E18620" s="7" t="n">
        <v>0</v>
      </c>
      <c r="F18620" s="7" t="n">
        <v>1</v>
      </c>
      <c r="G18620" s="7" t="n">
        <v>64.75</v>
      </c>
    </row>
    <row r="18621" customFormat="false" ht="15" hidden="false" customHeight="false" outlineLevel="0" collapsed="false">
      <c r="A18621" s="7" t="s">
        <v>34</v>
      </c>
      <c r="B18621" s="7" t="s">
        <v>377</v>
      </c>
      <c r="C18621" s="7" t="s">
        <v>1293</v>
      </c>
      <c r="D18621" s="7" t="n">
        <v>0</v>
      </c>
      <c r="E18621" s="7" t="n">
        <v>0</v>
      </c>
      <c r="F18621" s="7" t="n">
        <v>1</v>
      </c>
      <c r="G18621" s="7" t="n">
        <v>64.75</v>
      </c>
    </row>
    <row r="18622" customFormat="false" ht="15" hidden="false" customHeight="false" outlineLevel="0" collapsed="false">
      <c r="A18622" s="7" t="s">
        <v>34</v>
      </c>
      <c r="B18622" s="7" t="s">
        <v>377</v>
      </c>
      <c r="C18622" s="7" t="s">
        <v>1293</v>
      </c>
      <c r="D18622" s="7" t="n">
        <v>14</v>
      </c>
      <c r="E18622" s="7" t="n">
        <v>874.2</v>
      </c>
      <c r="F18622" s="7" t="n">
        <v>7</v>
      </c>
      <c r="G18622" s="7" t="n">
        <v>485.66</v>
      </c>
    </row>
    <row r="18623" customFormat="false" ht="15" hidden="false" customHeight="false" outlineLevel="0" collapsed="false">
      <c r="A18623" s="7" t="s">
        <v>34</v>
      </c>
      <c r="B18623" s="7" t="s">
        <v>377</v>
      </c>
      <c r="C18623" s="7" t="s">
        <v>1293</v>
      </c>
      <c r="D18623" s="7" t="n">
        <v>0</v>
      </c>
      <c r="E18623" s="7" t="n">
        <v>0</v>
      </c>
      <c r="F18623" s="7" t="n">
        <v>2</v>
      </c>
      <c r="G18623" s="7" t="n">
        <v>133.12</v>
      </c>
    </row>
    <row r="18624" customFormat="false" ht="15" hidden="false" customHeight="false" outlineLevel="0" collapsed="false">
      <c r="A18624" s="7" t="s">
        <v>34</v>
      </c>
      <c r="B18624" s="7" t="s">
        <v>377</v>
      </c>
      <c r="C18624" s="7" t="s">
        <v>1293</v>
      </c>
      <c r="D18624" s="7" t="n">
        <v>0</v>
      </c>
      <c r="E18624" s="7" t="n">
        <v>0</v>
      </c>
      <c r="F18624" s="7" t="n">
        <v>1</v>
      </c>
      <c r="G18624" s="7" t="n">
        <v>71.95</v>
      </c>
    </row>
    <row r="18625" customFormat="false" ht="15" hidden="false" customHeight="false" outlineLevel="0" collapsed="false">
      <c r="A18625" s="7" t="s">
        <v>34</v>
      </c>
      <c r="B18625" s="7" t="s">
        <v>377</v>
      </c>
      <c r="C18625" s="7" t="s">
        <v>1293</v>
      </c>
      <c r="D18625" s="7" t="n">
        <v>3</v>
      </c>
      <c r="E18625" s="7" t="n">
        <v>192.96</v>
      </c>
      <c r="F18625" s="7" t="n">
        <v>0</v>
      </c>
      <c r="G18625" s="7" t="n">
        <v>0</v>
      </c>
    </row>
    <row r="18626" customFormat="false" ht="15" hidden="false" customHeight="false" outlineLevel="0" collapsed="false">
      <c r="A18626" s="7" t="s">
        <v>34</v>
      </c>
      <c r="B18626" s="7" t="s">
        <v>667</v>
      </c>
      <c r="C18626" s="7" t="s">
        <v>1493</v>
      </c>
      <c r="D18626" s="7" t="n">
        <v>4</v>
      </c>
      <c r="E18626" s="7" t="n">
        <v>762.4</v>
      </c>
      <c r="F18626" s="7" t="n">
        <v>18</v>
      </c>
      <c r="G18626" s="7" t="n">
        <v>3590.29</v>
      </c>
    </row>
    <row r="18627" customFormat="false" ht="15" hidden="false" customHeight="false" outlineLevel="0" collapsed="false">
      <c r="A18627" s="7" t="s">
        <v>34</v>
      </c>
      <c r="B18627" s="7" t="s">
        <v>667</v>
      </c>
      <c r="C18627" s="7" t="s">
        <v>1493</v>
      </c>
      <c r="D18627" s="7" t="n">
        <v>0</v>
      </c>
      <c r="E18627" s="7" t="n">
        <v>0</v>
      </c>
      <c r="F18627" s="7" t="n">
        <v>1</v>
      </c>
      <c r="G18627" s="7" t="n">
        <v>180.02</v>
      </c>
    </row>
    <row r="18628" customFormat="false" ht="15" hidden="false" customHeight="false" outlineLevel="0" collapsed="false">
      <c r="A18628" s="7" t="s">
        <v>34</v>
      </c>
      <c r="B18628" s="7" t="s">
        <v>667</v>
      </c>
      <c r="C18628" s="7" t="s">
        <v>1493</v>
      </c>
      <c r="D18628" s="7" t="n">
        <v>0</v>
      </c>
      <c r="E18628" s="7" t="n">
        <v>0</v>
      </c>
      <c r="F18628" s="7" t="n">
        <v>1</v>
      </c>
      <c r="G18628" s="7" t="n">
        <v>190.6</v>
      </c>
    </row>
    <row r="18629" customFormat="false" ht="15" hidden="false" customHeight="false" outlineLevel="0" collapsed="false">
      <c r="A18629" s="7" t="s">
        <v>34</v>
      </c>
      <c r="B18629" s="7" t="s">
        <v>667</v>
      </c>
      <c r="C18629" s="7" t="s">
        <v>1493</v>
      </c>
      <c r="D18629" s="7" t="n">
        <v>0</v>
      </c>
      <c r="E18629" s="7" t="n">
        <v>0</v>
      </c>
      <c r="F18629" s="7" t="n">
        <v>1</v>
      </c>
      <c r="G18629" s="7" t="n">
        <v>180.02</v>
      </c>
    </row>
    <row r="18630" customFormat="false" ht="15" hidden="false" customHeight="false" outlineLevel="0" collapsed="false">
      <c r="A18630" s="7" t="s">
        <v>34</v>
      </c>
      <c r="B18630" s="7" t="s">
        <v>667</v>
      </c>
      <c r="C18630" s="7" t="s">
        <v>1493</v>
      </c>
      <c r="D18630" s="7" t="n">
        <v>0</v>
      </c>
      <c r="E18630" s="7" t="n">
        <v>0</v>
      </c>
      <c r="F18630" s="7" t="n">
        <v>1</v>
      </c>
      <c r="G18630" s="7" t="n">
        <v>211.78</v>
      </c>
    </row>
    <row r="18631" customFormat="false" ht="15" hidden="false" customHeight="false" outlineLevel="0" collapsed="false">
      <c r="A18631" s="7" t="s">
        <v>34</v>
      </c>
      <c r="B18631" s="7" t="s">
        <v>667</v>
      </c>
      <c r="C18631" s="7" t="s">
        <v>1493</v>
      </c>
      <c r="D18631" s="7" t="n">
        <v>0</v>
      </c>
      <c r="E18631" s="7" t="n">
        <v>0</v>
      </c>
      <c r="F18631" s="7" t="n">
        <v>1</v>
      </c>
      <c r="G18631" s="7" t="n">
        <v>180.02</v>
      </c>
    </row>
    <row r="18632" customFormat="false" ht="15" hidden="false" customHeight="false" outlineLevel="0" collapsed="false">
      <c r="A18632" s="7" t="s">
        <v>34</v>
      </c>
      <c r="B18632" s="7" t="s">
        <v>667</v>
      </c>
      <c r="C18632" s="7" t="s">
        <v>1493</v>
      </c>
      <c r="D18632" s="7" t="n">
        <v>0</v>
      </c>
      <c r="E18632" s="7" t="n">
        <v>0</v>
      </c>
      <c r="F18632" s="7" t="n">
        <v>1</v>
      </c>
      <c r="G18632" s="7" t="n">
        <v>169.4</v>
      </c>
    </row>
    <row r="18633" customFormat="false" ht="15" hidden="false" customHeight="false" outlineLevel="0" collapsed="false">
      <c r="A18633" s="7" t="s">
        <v>34</v>
      </c>
      <c r="B18633" s="7" t="s">
        <v>667</v>
      </c>
      <c r="C18633" s="7" t="s">
        <v>1493</v>
      </c>
      <c r="D18633" s="7" t="n">
        <v>0</v>
      </c>
      <c r="E18633" s="7" t="n">
        <v>0</v>
      </c>
      <c r="F18633" s="7" t="n">
        <v>1</v>
      </c>
      <c r="G18633" s="7" t="n">
        <v>211.78</v>
      </c>
    </row>
    <row r="18634" customFormat="false" ht="15" hidden="false" customHeight="false" outlineLevel="0" collapsed="false">
      <c r="A18634" s="7" t="s">
        <v>34</v>
      </c>
      <c r="B18634" s="7" t="s">
        <v>676</v>
      </c>
      <c r="C18634" s="7" t="s">
        <v>1493</v>
      </c>
      <c r="D18634" s="7" t="n">
        <v>0</v>
      </c>
      <c r="E18634" s="7" t="n">
        <v>0</v>
      </c>
      <c r="F18634" s="7" t="n">
        <v>1</v>
      </c>
      <c r="G18634" s="7" t="n">
        <v>190.6</v>
      </c>
    </row>
    <row r="18635" customFormat="false" ht="15" hidden="false" customHeight="false" outlineLevel="0" collapsed="false">
      <c r="A18635" s="7" t="s">
        <v>34</v>
      </c>
      <c r="B18635" s="7" t="s">
        <v>676</v>
      </c>
      <c r="C18635" s="7" t="s">
        <v>1493</v>
      </c>
      <c r="D18635" s="7" t="n">
        <v>0</v>
      </c>
      <c r="E18635" s="7" t="n">
        <v>0</v>
      </c>
      <c r="F18635" s="7" t="n">
        <v>1</v>
      </c>
      <c r="G18635" s="7" t="n">
        <v>180.02</v>
      </c>
    </row>
    <row r="18636" customFormat="false" ht="15" hidden="false" customHeight="false" outlineLevel="0" collapsed="false">
      <c r="A18636" s="7" t="s">
        <v>34</v>
      </c>
      <c r="B18636" s="7" t="s">
        <v>676</v>
      </c>
      <c r="C18636" s="7" t="s">
        <v>1493</v>
      </c>
      <c r="D18636" s="7" t="n">
        <v>0</v>
      </c>
      <c r="E18636" s="7" t="n">
        <v>0</v>
      </c>
      <c r="F18636" s="7" t="n">
        <v>1</v>
      </c>
      <c r="G18636" s="7" t="n">
        <v>180.02</v>
      </c>
    </row>
    <row r="18637" customFormat="false" ht="15" hidden="false" customHeight="false" outlineLevel="0" collapsed="false">
      <c r="A18637" s="7" t="s">
        <v>34</v>
      </c>
      <c r="B18637" s="7" t="s">
        <v>676</v>
      </c>
      <c r="C18637" s="7" t="s">
        <v>1493</v>
      </c>
      <c r="D18637" s="7" t="n">
        <v>0</v>
      </c>
      <c r="E18637" s="7" t="n">
        <v>0</v>
      </c>
      <c r="F18637" s="7" t="n">
        <v>1</v>
      </c>
      <c r="G18637" s="7" t="n">
        <v>211.78</v>
      </c>
    </row>
    <row r="18638" customFormat="false" ht="15" hidden="false" customHeight="false" outlineLevel="0" collapsed="false">
      <c r="A18638" s="7" t="s">
        <v>34</v>
      </c>
      <c r="B18638" s="7" t="s">
        <v>676</v>
      </c>
      <c r="C18638" s="7" t="s">
        <v>1493</v>
      </c>
      <c r="D18638" s="7" t="n">
        <v>21</v>
      </c>
      <c r="E18638" s="7" t="n">
        <v>3886.13</v>
      </c>
      <c r="F18638" s="7" t="n">
        <v>24</v>
      </c>
      <c r="G18638" s="7" t="n">
        <v>4701.61</v>
      </c>
    </row>
    <row r="18639" customFormat="false" ht="15" hidden="false" customHeight="false" outlineLevel="0" collapsed="false">
      <c r="A18639" s="7" t="s">
        <v>34</v>
      </c>
      <c r="B18639" s="7" t="s">
        <v>676</v>
      </c>
      <c r="C18639" s="7" t="s">
        <v>1493</v>
      </c>
      <c r="D18639" s="7" t="n">
        <v>0</v>
      </c>
      <c r="E18639" s="7" t="n">
        <v>0</v>
      </c>
      <c r="F18639" s="7" t="n">
        <v>2</v>
      </c>
      <c r="G18639" s="7" t="n">
        <v>338.4</v>
      </c>
    </row>
    <row r="18640" customFormat="false" ht="15" hidden="false" customHeight="false" outlineLevel="0" collapsed="false">
      <c r="A18640" s="7" t="s">
        <v>34</v>
      </c>
      <c r="B18640" s="7" t="s">
        <v>676</v>
      </c>
      <c r="C18640" s="7" t="s">
        <v>1493</v>
      </c>
      <c r="D18640" s="7" t="n">
        <v>0</v>
      </c>
      <c r="E18640" s="7" t="n">
        <v>0</v>
      </c>
      <c r="F18640" s="7" t="n">
        <v>1</v>
      </c>
      <c r="G18640" s="7" t="n">
        <v>190.61</v>
      </c>
    </row>
    <row r="18641" customFormat="false" ht="15" hidden="false" customHeight="false" outlineLevel="0" collapsed="false">
      <c r="A18641" s="7" t="s">
        <v>34</v>
      </c>
      <c r="B18641" s="7" t="s">
        <v>676</v>
      </c>
      <c r="C18641" s="7" t="s">
        <v>1493</v>
      </c>
      <c r="D18641" s="7" t="n">
        <v>0</v>
      </c>
      <c r="E18641" s="7" t="n">
        <v>0</v>
      </c>
      <c r="F18641" s="7" t="n">
        <v>1</v>
      </c>
      <c r="G18641" s="7" t="n">
        <v>190.6</v>
      </c>
    </row>
    <row r="18642" customFormat="false" ht="15" hidden="false" customHeight="false" outlineLevel="0" collapsed="false">
      <c r="A18642" s="7" t="s">
        <v>34</v>
      </c>
      <c r="B18642" s="7" t="s">
        <v>676</v>
      </c>
      <c r="C18642" s="7" t="s">
        <v>1493</v>
      </c>
      <c r="D18642" s="7" t="n">
        <v>0</v>
      </c>
      <c r="E18642" s="7" t="n">
        <v>0</v>
      </c>
      <c r="F18642" s="7" t="n">
        <v>1</v>
      </c>
      <c r="G18642" s="7" t="n">
        <v>190.6</v>
      </c>
    </row>
    <row r="18643" customFormat="false" ht="15" hidden="false" customHeight="false" outlineLevel="0" collapsed="false">
      <c r="A18643" s="7" t="s">
        <v>34</v>
      </c>
      <c r="B18643" s="7" t="s">
        <v>676</v>
      </c>
      <c r="C18643" s="7" t="s">
        <v>1493</v>
      </c>
      <c r="D18643" s="7" t="n">
        <v>0</v>
      </c>
      <c r="E18643" s="7" t="n">
        <v>0</v>
      </c>
      <c r="F18643" s="7" t="n">
        <v>1</v>
      </c>
      <c r="G18643" s="7" t="n">
        <v>211.78</v>
      </c>
    </row>
    <row r="18644" customFormat="false" ht="15" hidden="false" customHeight="false" outlineLevel="0" collapsed="false">
      <c r="A18644" s="7" t="s">
        <v>34</v>
      </c>
      <c r="B18644" s="7" t="s">
        <v>676</v>
      </c>
      <c r="C18644" s="7" t="s">
        <v>1493</v>
      </c>
      <c r="D18644" s="7" t="n">
        <v>0</v>
      </c>
      <c r="E18644" s="7" t="n">
        <v>0</v>
      </c>
      <c r="F18644" s="7" t="n">
        <v>1</v>
      </c>
      <c r="G18644" s="7" t="n">
        <v>180.01</v>
      </c>
    </row>
    <row r="18645" customFormat="false" ht="15" hidden="false" customHeight="false" outlineLevel="0" collapsed="false">
      <c r="A18645" s="7" t="s">
        <v>34</v>
      </c>
      <c r="B18645" s="7" t="s">
        <v>676</v>
      </c>
      <c r="C18645" s="7" t="s">
        <v>1493</v>
      </c>
      <c r="D18645" s="7" t="n">
        <v>0</v>
      </c>
      <c r="E18645" s="7" t="n">
        <v>0</v>
      </c>
      <c r="F18645" s="7" t="n">
        <v>1</v>
      </c>
      <c r="G18645" s="7" t="n">
        <v>211.78</v>
      </c>
    </row>
    <row r="18646" customFormat="false" ht="15" hidden="false" customHeight="false" outlineLevel="0" collapsed="false">
      <c r="A18646" s="7" t="s">
        <v>34</v>
      </c>
      <c r="B18646" s="7" t="s">
        <v>676</v>
      </c>
      <c r="C18646" s="7" t="s">
        <v>1493</v>
      </c>
      <c r="D18646" s="7" t="n">
        <v>0</v>
      </c>
      <c r="E18646" s="7" t="n">
        <v>0</v>
      </c>
      <c r="F18646" s="7" t="n">
        <v>1</v>
      </c>
      <c r="G18646" s="7" t="n">
        <v>190.6</v>
      </c>
    </row>
    <row r="18647" customFormat="false" ht="15" hidden="false" customHeight="false" outlineLevel="0" collapsed="false">
      <c r="A18647" s="7" t="s">
        <v>34</v>
      </c>
      <c r="B18647" s="7" t="s">
        <v>676</v>
      </c>
      <c r="C18647" s="7" t="s">
        <v>1493</v>
      </c>
      <c r="D18647" s="7" t="n">
        <v>0</v>
      </c>
      <c r="E18647" s="7" t="n">
        <v>0</v>
      </c>
      <c r="F18647" s="7" t="n">
        <v>1</v>
      </c>
      <c r="G18647" s="7" t="n">
        <v>190.6</v>
      </c>
    </row>
    <row r="18648" customFormat="false" ht="15" hidden="false" customHeight="false" outlineLevel="0" collapsed="false">
      <c r="A18648" s="7" t="s">
        <v>34</v>
      </c>
      <c r="B18648" s="7" t="s">
        <v>692</v>
      </c>
      <c r="C18648" s="7" t="s">
        <v>1493</v>
      </c>
      <c r="D18648" s="7" t="n">
        <v>0</v>
      </c>
      <c r="E18648" s="7" t="n">
        <v>0</v>
      </c>
      <c r="F18648" s="7" t="n">
        <v>1</v>
      </c>
      <c r="G18648" s="7" t="n">
        <v>192.6</v>
      </c>
    </row>
    <row r="18649" customFormat="false" ht="15" hidden="false" customHeight="false" outlineLevel="0" collapsed="false">
      <c r="A18649" s="7" t="s">
        <v>34</v>
      </c>
      <c r="B18649" s="7" t="s">
        <v>692</v>
      </c>
      <c r="C18649" s="7" t="s">
        <v>1493</v>
      </c>
      <c r="D18649" s="7" t="n">
        <v>0</v>
      </c>
      <c r="E18649" s="7" t="n">
        <v>0</v>
      </c>
      <c r="F18649" s="7" t="n">
        <v>1</v>
      </c>
      <c r="G18649" s="7" t="n">
        <v>211.78</v>
      </c>
    </row>
    <row r="18650" customFormat="false" ht="15" hidden="false" customHeight="false" outlineLevel="0" collapsed="false">
      <c r="A18650" s="7" t="s">
        <v>34</v>
      </c>
      <c r="B18650" s="7" t="s">
        <v>692</v>
      </c>
      <c r="C18650" s="7" t="s">
        <v>1493</v>
      </c>
      <c r="D18650" s="7" t="n">
        <v>0</v>
      </c>
      <c r="E18650" s="7" t="n">
        <v>0</v>
      </c>
      <c r="F18650" s="7" t="n">
        <v>1</v>
      </c>
      <c r="G18650" s="7" t="n">
        <v>190.6</v>
      </c>
    </row>
    <row r="18651" customFormat="false" ht="15" hidden="false" customHeight="false" outlineLevel="0" collapsed="false">
      <c r="A18651" s="7" t="s">
        <v>34</v>
      </c>
      <c r="B18651" s="7" t="s">
        <v>692</v>
      </c>
      <c r="C18651" s="7" t="s">
        <v>1493</v>
      </c>
      <c r="D18651" s="7" t="n">
        <v>0</v>
      </c>
      <c r="E18651" s="7" t="n">
        <v>0</v>
      </c>
      <c r="F18651" s="7" t="n">
        <v>1</v>
      </c>
      <c r="G18651" s="7" t="n">
        <v>190.6</v>
      </c>
    </row>
    <row r="18652" customFormat="false" ht="15" hidden="false" customHeight="false" outlineLevel="0" collapsed="false">
      <c r="A18652" s="7" t="s">
        <v>34</v>
      </c>
      <c r="B18652" s="7" t="s">
        <v>692</v>
      </c>
      <c r="C18652" s="7" t="s">
        <v>1493</v>
      </c>
      <c r="D18652" s="7" t="n">
        <v>0</v>
      </c>
      <c r="E18652" s="7" t="n">
        <v>0</v>
      </c>
      <c r="F18652" s="7" t="n">
        <v>1</v>
      </c>
      <c r="G18652" s="7" t="n">
        <v>211.78</v>
      </c>
    </row>
    <row r="18653" customFormat="false" ht="15" hidden="false" customHeight="false" outlineLevel="0" collapsed="false">
      <c r="A18653" s="7" t="s">
        <v>34</v>
      </c>
      <c r="B18653" s="7" t="s">
        <v>692</v>
      </c>
      <c r="C18653" s="7" t="s">
        <v>1493</v>
      </c>
      <c r="D18653" s="7" t="n">
        <v>0</v>
      </c>
      <c r="E18653" s="7" t="n">
        <v>0</v>
      </c>
      <c r="F18653" s="7" t="n">
        <v>1</v>
      </c>
      <c r="G18653" s="7" t="n">
        <v>190.61</v>
      </c>
    </row>
    <row r="18654" customFormat="false" ht="15" hidden="false" customHeight="false" outlineLevel="0" collapsed="false">
      <c r="A18654" s="7" t="s">
        <v>34</v>
      </c>
      <c r="B18654" s="7" t="s">
        <v>692</v>
      </c>
      <c r="C18654" s="7" t="s">
        <v>1493</v>
      </c>
      <c r="D18654" s="7" t="n">
        <v>0</v>
      </c>
      <c r="E18654" s="7" t="n">
        <v>0</v>
      </c>
      <c r="F18654" s="7" t="n">
        <v>1</v>
      </c>
      <c r="G18654" s="7" t="n">
        <v>190.61</v>
      </c>
    </row>
    <row r="18655" customFormat="false" ht="15" hidden="false" customHeight="false" outlineLevel="0" collapsed="false">
      <c r="A18655" s="7" t="s">
        <v>34</v>
      </c>
      <c r="B18655" s="7" t="s">
        <v>692</v>
      </c>
      <c r="C18655" s="7" t="s">
        <v>1493</v>
      </c>
      <c r="D18655" s="7" t="n">
        <v>16</v>
      </c>
      <c r="E18655" s="7" t="n">
        <v>3060.19</v>
      </c>
      <c r="F18655" s="7" t="n">
        <v>42</v>
      </c>
      <c r="G18655" s="7" t="n">
        <v>8442.58</v>
      </c>
    </row>
    <row r="18656" customFormat="false" ht="15" hidden="false" customHeight="false" outlineLevel="0" collapsed="false">
      <c r="A18656" s="7" t="s">
        <v>34</v>
      </c>
      <c r="B18656" s="7" t="s">
        <v>692</v>
      </c>
      <c r="C18656" s="7" t="s">
        <v>1493</v>
      </c>
      <c r="D18656" s="7" t="n">
        <v>0</v>
      </c>
      <c r="E18656" s="7" t="n">
        <v>0</v>
      </c>
      <c r="F18656" s="7" t="n">
        <v>1</v>
      </c>
      <c r="G18656" s="7" t="n">
        <v>211.78</v>
      </c>
    </row>
    <row r="18657" customFormat="false" ht="15" hidden="false" customHeight="false" outlineLevel="0" collapsed="false">
      <c r="A18657" s="7" t="s">
        <v>34</v>
      </c>
      <c r="B18657" s="7" t="s">
        <v>692</v>
      </c>
      <c r="C18657" s="7" t="s">
        <v>1493</v>
      </c>
      <c r="D18657" s="7" t="n">
        <v>0</v>
      </c>
      <c r="E18657" s="7" t="n">
        <v>0</v>
      </c>
      <c r="F18657" s="7" t="n">
        <v>1</v>
      </c>
      <c r="G18657" s="7" t="n">
        <v>190.6</v>
      </c>
    </row>
    <row r="18658" customFormat="false" ht="15" hidden="false" customHeight="false" outlineLevel="0" collapsed="false">
      <c r="A18658" s="7" t="s">
        <v>34</v>
      </c>
      <c r="B18658" s="7" t="s">
        <v>692</v>
      </c>
      <c r="C18658" s="7" t="s">
        <v>1493</v>
      </c>
      <c r="D18658" s="7" t="n">
        <v>0</v>
      </c>
      <c r="E18658" s="7" t="n">
        <v>0</v>
      </c>
      <c r="F18658" s="7" t="n">
        <v>2</v>
      </c>
      <c r="G18658" s="7" t="n">
        <v>381.2</v>
      </c>
    </row>
    <row r="18659" customFormat="false" ht="15" hidden="false" customHeight="false" outlineLevel="0" collapsed="false">
      <c r="A18659" s="7" t="s">
        <v>34</v>
      </c>
      <c r="B18659" s="7" t="s">
        <v>692</v>
      </c>
      <c r="C18659" s="7" t="s">
        <v>1493</v>
      </c>
      <c r="D18659" s="7" t="n">
        <v>0</v>
      </c>
      <c r="E18659" s="7" t="n">
        <v>0</v>
      </c>
      <c r="F18659" s="7" t="n">
        <v>1</v>
      </c>
      <c r="G18659" s="7" t="n">
        <v>211.78</v>
      </c>
    </row>
    <row r="18660" customFormat="false" ht="15" hidden="false" customHeight="false" outlineLevel="0" collapsed="false">
      <c r="A18660" s="7" t="s">
        <v>34</v>
      </c>
      <c r="B18660" s="7" t="s">
        <v>692</v>
      </c>
      <c r="C18660" s="7" t="s">
        <v>1493</v>
      </c>
      <c r="D18660" s="7" t="n">
        <v>0</v>
      </c>
      <c r="E18660" s="7" t="n">
        <v>0</v>
      </c>
      <c r="F18660" s="7" t="n">
        <v>1</v>
      </c>
      <c r="G18660" s="7" t="n">
        <v>180.02</v>
      </c>
    </row>
    <row r="18661" customFormat="false" ht="15" hidden="false" customHeight="false" outlineLevel="0" collapsed="false">
      <c r="A18661" s="7" t="s">
        <v>34</v>
      </c>
      <c r="B18661" s="7" t="s">
        <v>666</v>
      </c>
      <c r="C18661" s="7" t="s">
        <v>1494</v>
      </c>
      <c r="D18661" s="7" t="n">
        <v>0</v>
      </c>
      <c r="E18661" s="7" t="n">
        <v>0</v>
      </c>
      <c r="F18661" s="7" t="n">
        <v>1</v>
      </c>
      <c r="G18661" s="7" t="n">
        <v>211.78</v>
      </c>
    </row>
    <row r="18662" customFormat="false" ht="15" hidden="false" customHeight="false" outlineLevel="0" collapsed="false">
      <c r="A18662" s="7" t="s">
        <v>34</v>
      </c>
      <c r="B18662" s="7" t="s">
        <v>666</v>
      </c>
      <c r="C18662" s="7" t="s">
        <v>1494</v>
      </c>
      <c r="D18662" s="7" t="n">
        <v>0</v>
      </c>
      <c r="E18662" s="7" t="n">
        <v>0</v>
      </c>
      <c r="F18662" s="7" t="n">
        <v>1</v>
      </c>
      <c r="G18662" s="7" t="n">
        <v>180.01</v>
      </c>
    </row>
    <row r="18663" customFormat="false" ht="15" hidden="false" customHeight="false" outlineLevel="0" collapsed="false">
      <c r="A18663" s="7" t="s">
        <v>34</v>
      </c>
      <c r="B18663" s="7" t="s">
        <v>666</v>
      </c>
      <c r="C18663" s="7" t="s">
        <v>1494</v>
      </c>
      <c r="D18663" s="7" t="n">
        <v>9</v>
      </c>
      <c r="E18663" s="7" t="n">
        <v>1662.46</v>
      </c>
      <c r="F18663" s="7" t="n">
        <v>42</v>
      </c>
      <c r="G18663" s="7" t="n">
        <v>8682.52</v>
      </c>
    </row>
    <row r="18664" customFormat="false" ht="15" hidden="false" customHeight="false" outlineLevel="0" collapsed="false">
      <c r="A18664" s="7" t="s">
        <v>34</v>
      </c>
      <c r="B18664" s="7" t="s">
        <v>666</v>
      </c>
      <c r="C18664" s="7" t="s">
        <v>1494</v>
      </c>
      <c r="D18664" s="7" t="n">
        <v>0</v>
      </c>
      <c r="E18664" s="7" t="n">
        <v>0</v>
      </c>
      <c r="F18664" s="7" t="n">
        <v>1</v>
      </c>
      <c r="G18664" s="7" t="n">
        <v>180.02</v>
      </c>
    </row>
    <row r="18665" customFormat="false" ht="15" hidden="false" customHeight="false" outlineLevel="0" collapsed="false">
      <c r="A18665" s="7" t="s">
        <v>34</v>
      </c>
      <c r="B18665" s="7" t="s">
        <v>666</v>
      </c>
      <c r="C18665" s="7" t="s">
        <v>1494</v>
      </c>
      <c r="D18665" s="7" t="n">
        <v>0</v>
      </c>
      <c r="E18665" s="7" t="n">
        <v>0</v>
      </c>
      <c r="F18665" s="7" t="n">
        <v>1</v>
      </c>
      <c r="G18665" s="7" t="n">
        <v>211.78</v>
      </c>
    </row>
    <row r="18666" customFormat="false" ht="15" hidden="false" customHeight="false" outlineLevel="0" collapsed="false">
      <c r="A18666" s="7" t="s">
        <v>34</v>
      </c>
      <c r="B18666" s="7" t="s">
        <v>666</v>
      </c>
      <c r="C18666" s="7" t="s">
        <v>1494</v>
      </c>
      <c r="D18666" s="7" t="n">
        <v>0</v>
      </c>
      <c r="E18666" s="7" t="n">
        <v>0</v>
      </c>
      <c r="F18666" s="7" t="n">
        <v>1</v>
      </c>
      <c r="G18666" s="7" t="n">
        <v>180.02</v>
      </c>
    </row>
    <row r="18667" customFormat="false" ht="15" hidden="false" customHeight="false" outlineLevel="0" collapsed="false">
      <c r="A18667" s="7" t="s">
        <v>34</v>
      </c>
      <c r="B18667" s="7" t="s">
        <v>666</v>
      </c>
      <c r="C18667" s="7" t="s">
        <v>1494</v>
      </c>
      <c r="D18667" s="7" t="n">
        <v>0</v>
      </c>
      <c r="E18667" s="7" t="n">
        <v>0</v>
      </c>
      <c r="F18667" s="7" t="n">
        <v>1</v>
      </c>
      <c r="G18667" s="7" t="n">
        <v>211.78</v>
      </c>
    </row>
    <row r="18668" customFormat="false" ht="15" hidden="false" customHeight="false" outlineLevel="0" collapsed="false">
      <c r="A18668" s="7" t="s">
        <v>34</v>
      </c>
      <c r="B18668" s="7" t="s">
        <v>674</v>
      </c>
      <c r="C18668" s="7" t="s">
        <v>1494</v>
      </c>
      <c r="D18668" s="7" t="n">
        <v>0</v>
      </c>
      <c r="E18668" s="7" t="n">
        <v>0</v>
      </c>
      <c r="F18668" s="7" t="n">
        <v>1</v>
      </c>
      <c r="G18668" s="7" t="n">
        <v>190.61</v>
      </c>
    </row>
    <row r="18669" customFormat="false" ht="15" hidden="false" customHeight="false" outlineLevel="0" collapsed="false">
      <c r="A18669" s="7" t="s">
        <v>34</v>
      </c>
      <c r="B18669" s="7" t="s">
        <v>674</v>
      </c>
      <c r="C18669" s="7" t="s">
        <v>1494</v>
      </c>
      <c r="D18669" s="7" t="n">
        <v>0</v>
      </c>
      <c r="E18669" s="7" t="n">
        <v>0</v>
      </c>
      <c r="F18669" s="7" t="n">
        <v>1</v>
      </c>
      <c r="G18669" s="7" t="n">
        <v>180.02</v>
      </c>
    </row>
    <row r="18670" customFormat="false" ht="15" hidden="false" customHeight="false" outlineLevel="0" collapsed="false">
      <c r="A18670" s="7" t="s">
        <v>34</v>
      </c>
      <c r="B18670" s="7" t="s">
        <v>674</v>
      </c>
      <c r="C18670" s="7" t="s">
        <v>1494</v>
      </c>
      <c r="D18670" s="7" t="n">
        <v>0</v>
      </c>
      <c r="E18670" s="7" t="n">
        <v>0</v>
      </c>
      <c r="F18670" s="7" t="n">
        <v>1</v>
      </c>
      <c r="G18670" s="7" t="n">
        <v>211.78</v>
      </c>
    </row>
    <row r="18671" customFormat="false" ht="15" hidden="false" customHeight="false" outlineLevel="0" collapsed="false">
      <c r="A18671" s="7" t="s">
        <v>34</v>
      </c>
      <c r="B18671" s="7" t="s">
        <v>674</v>
      </c>
      <c r="C18671" s="7" t="s">
        <v>1494</v>
      </c>
      <c r="D18671" s="7" t="n">
        <v>0</v>
      </c>
      <c r="E18671" s="7" t="n">
        <v>0</v>
      </c>
      <c r="F18671" s="7" t="n">
        <v>1</v>
      </c>
      <c r="G18671" s="7" t="n">
        <v>190.6</v>
      </c>
    </row>
    <row r="18672" customFormat="false" ht="15" hidden="false" customHeight="false" outlineLevel="0" collapsed="false">
      <c r="A18672" s="7" t="s">
        <v>34</v>
      </c>
      <c r="B18672" s="7" t="s">
        <v>674</v>
      </c>
      <c r="C18672" s="7" t="s">
        <v>1494</v>
      </c>
      <c r="D18672" s="7" t="n">
        <v>0</v>
      </c>
      <c r="E18672" s="7" t="n">
        <v>0</v>
      </c>
      <c r="F18672" s="7" t="n">
        <v>1</v>
      </c>
      <c r="G18672" s="7" t="n">
        <v>211.78</v>
      </c>
    </row>
    <row r="18673" customFormat="false" ht="15" hidden="false" customHeight="false" outlineLevel="0" collapsed="false">
      <c r="A18673" s="7" t="s">
        <v>34</v>
      </c>
      <c r="B18673" s="7" t="s">
        <v>674</v>
      </c>
      <c r="C18673" s="7" t="s">
        <v>1494</v>
      </c>
      <c r="D18673" s="7" t="n">
        <v>0</v>
      </c>
      <c r="E18673" s="7" t="n">
        <v>0</v>
      </c>
      <c r="F18673" s="7" t="n">
        <v>1</v>
      </c>
      <c r="G18673" s="7" t="n">
        <v>211.78</v>
      </c>
    </row>
    <row r="18674" customFormat="false" ht="15" hidden="false" customHeight="false" outlineLevel="0" collapsed="false">
      <c r="A18674" s="7" t="s">
        <v>34</v>
      </c>
      <c r="B18674" s="7" t="s">
        <v>674</v>
      </c>
      <c r="C18674" s="7" t="s">
        <v>1494</v>
      </c>
      <c r="D18674" s="7" t="n">
        <v>29</v>
      </c>
      <c r="E18674" s="7" t="n">
        <v>5601.54</v>
      </c>
      <c r="F18674" s="7" t="n">
        <v>62</v>
      </c>
      <c r="G18674" s="7" t="n">
        <v>12238.63</v>
      </c>
    </row>
    <row r="18675" customFormat="false" ht="15" hidden="false" customHeight="false" outlineLevel="0" collapsed="false">
      <c r="A18675" s="7" t="s">
        <v>34</v>
      </c>
      <c r="B18675" s="7" t="s">
        <v>674</v>
      </c>
      <c r="C18675" s="7" t="s">
        <v>1494</v>
      </c>
      <c r="D18675" s="7" t="n">
        <v>0</v>
      </c>
      <c r="E18675" s="7" t="n">
        <v>0</v>
      </c>
      <c r="F18675" s="7" t="n">
        <v>1</v>
      </c>
      <c r="G18675" s="7" t="n">
        <v>190.6</v>
      </c>
    </row>
    <row r="18676" customFormat="false" ht="15" hidden="false" customHeight="false" outlineLevel="0" collapsed="false">
      <c r="A18676" s="7" t="s">
        <v>34</v>
      </c>
      <c r="B18676" s="7" t="s">
        <v>674</v>
      </c>
      <c r="C18676" s="7" t="s">
        <v>1494</v>
      </c>
      <c r="D18676" s="7" t="n">
        <v>0</v>
      </c>
      <c r="E18676" s="7" t="n">
        <v>0</v>
      </c>
      <c r="F18676" s="7" t="n">
        <v>1</v>
      </c>
      <c r="G18676" s="7" t="n">
        <v>193.5</v>
      </c>
    </row>
    <row r="18677" customFormat="false" ht="15" hidden="false" customHeight="false" outlineLevel="0" collapsed="false">
      <c r="A18677" s="7" t="s">
        <v>34</v>
      </c>
      <c r="B18677" s="7" t="s">
        <v>674</v>
      </c>
      <c r="C18677" s="7" t="s">
        <v>1494</v>
      </c>
      <c r="D18677" s="7" t="n">
        <v>0</v>
      </c>
      <c r="E18677" s="7" t="n">
        <v>0</v>
      </c>
      <c r="F18677" s="7" t="n">
        <v>1</v>
      </c>
      <c r="G18677" s="7" t="n">
        <v>190.6</v>
      </c>
    </row>
    <row r="18678" customFormat="false" ht="15" hidden="false" customHeight="false" outlineLevel="0" collapsed="false">
      <c r="A18678" s="7" t="s">
        <v>34</v>
      </c>
      <c r="B18678" s="7" t="s">
        <v>674</v>
      </c>
      <c r="C18678" s="7" t="s">
        <v>1494</v>
      </c>
      <c r="D18678" s="7" t="n">
        <v>0</v>
      </c>
      <c r="E18678" s="7" t="n">
        <v>0</v>
      </c>
      <c r="F18678" s="7" t="n">
        <v>1</v>
      </c>
      <c r="G18678" s="7" t="n">
        <v>180.02</v>
      </c>
    </row>
    <row r="18679" customFormat="false" ht="15" hidden="false" customHeight="false" outlineLevel="0" collapsed="false">
      <c r="A18679" s="7" t="s">
        <v>34</v>
      </c>
      <c r="B18679" s="7" t="s">
        <v>674</v>
      </c>
      <c r="C18679" s="7" t="s">
        <v>1494</v>
      </c>
      <c r="D18679" s="7" t="n">
        <v>0</v>
      </c>
      <c r="E18679" s="7" t="n">
        <v>0</v>
      </c>
      <c r="F18679" s="7" t="n">
        <v>1</v>
      </c>
      <c r="G18679" s="7" t="n">
        <v>211.78</v>
      </c>
    </row>
    <row r="18680" customFormat="false" ht="15" hidden="false" customHeight="false" outlineLevel="0" collapsed="false">
      <c r="A18680" s="7" t="s">
        <v>34</v>
      </c>
      <c r="B18680" s="7" t="s">
        <v>674</v>
      </c>
      <c r="C18680" s="7" t="s">
        <v>1494</v>
      </c>
      <c r="D18680" s="7" t="n">
        <v>0</v>
      </c>
      <c r="E18680" s="7" t="n">
        <v>0</v>
      </c>
      <c r="F18680" s="7" t="n">
        <v>1</v>
      </c>
      <c r="G18680" s="7" t="n">
        <v>211.78</v>
      </c>
    </row>
    <row r="18681" customFormat="false" ht="15" hidden="false" customHeight="false" outlineLevel="0" collapsed="false">
      <c r="A18681" s="7" t="s">
        <v>34</v>
      </c>
      <c r="B18681" s="7" t="s">
        <v>674</v>
      </c>
      <c r="C18681" s="7" t="s">
        <v>1494</v>
      </c>
      <c r="D18681" s="7" t="n">
        <v>0</v>
      </c>
      <c r="E18681" s="7" t="n">
        <v>0</v>
      </c>
      <c r="F18681" s="7" t="n">
        <v>1</v>
      </c>
      <c r="G18681" s="7" t="n">
        <v>148.25</v>
      </c>
    </row>
    <row r="18682" customFormat="false" ht="15" hidden="false" customHeight="false" outlineLevel="0" collapsed="false">
      <c r="A18682" s="7" t="s">
        <v>34</v>
      </c>
      <c r="B18682" s="7" t="s">
        <v>674</v>
      </c>
      <c r="C18682" s="7" t="s">
        <v>1494</v>
      </c>
      <c r="D18682" s="7" t="n">
        <v>0</v>
      </c>
      <c r="E18682" s="7" t="n">
        <v>0</v>
      </c>
      <c r="F18682" s="7" t="n">
        <v>1</v>
      </c>
      <c r="G18682" s="7" t="n">
        <v>126.4</v>
      </c>
    </row>
    <row r="18683" customFormat="false" ht="15" hidden="false" customHeight="false" outlineLevel="0" collapsed="false">
      <c r="A18683" s="7" t="s">
        <v>34</v>
      </c>
      <c r="B18683" s="7" t="s">
        <v>674</v>
      </c>
      <c r="C18683" s="7" t="s">
        <v>1494</v>
      </c>
      <c r="D18683" s="7" t="n">
        <v>0</v>
      </c>
      <c r="E18683" s="7" t="n">
        <v>0</v>
      </c>
      <c r="F18683" s="7" t="n">
        <v>1</v>
      </c>
      <c r="G18683" s="7" t="n">
        <v>190.61</v>
      </c>
    </row>
    <row r="18684" customFormat="false" ht="15" hidden="false" customHeight="false" outlineLevel="0" collapsed="false">
      <c r="A18684" s="7" t="s">
        <v>34</v>
      </c>
      <c r="B18684" s="7" t="s">
        <v>674</v>
      </c>
      <c r="C18684" s="7" t="s">
        <v>1494</v>
      </c>
      <c r="D18684" s="7" t="n">
        <v>0</v>
      </c>
      <c r="E18684" s="7" t="n">
        <v>0</v>
      </c>
      <c r="F18684" s="7" t="n">
        <v>1</v>
      </c>
      <c r="G18684" s="7" t="n">
        <v>180.02</v>
      </c>
    </row>
    <row r="18685" customFormat="false" ht="15" hidden="false" customHeight="false" outlineLevel="0" collapsed="false">
      <c r="A18685" s="7" t="s">
        <v>34</v>
      </c>
      <c r="B18685" s="7" t="s">
        <v>674</v>
      </c>
      <c r="C18685" s="7" t="s">
        <v>1494</v>
      </c>
      <c r="D18685" s="7" t="n">
        <v>0</v>
      </c>
      <c r="E18685" s="7" t="n">
        <v>0</v>
      </c>
      <c r="F18685" s="7" t="n">
        <v>1</v>
      </c>
      <c r="G18685" s="7" t="n">
        <v>190.6</v>
      </c>
    </row>
    <row r="18686" customFormat="false" ht="15" hidden="false" customHeight="false" outlineLevel="0" collapsed="false">
      <c r="A18686" s="7" t="s">
        <v>34</v>
      </c>
      <c r="B18686" s="7" t="s">
        <v>674</v>
      </c>
      <c r="C18686" s="7" t="s">
        <v>1494</v>
      </c>
      <c r="D18686" s="7" t="n">
        <v>0</v>
      </c>
      <c r="E18686" s="7" t="n">
        <v>0</v>
      </c>
      <c r="F18686" s="7" t="n">
        <v>1</v>
      </c>
      <c r="G18686" s="7" t="n">
        <v>212</v>
      </c>
    </row>
    <row r="18687" customFormat="false" ht="15" hidden="false" customHeight="false" outlineLevel="0" collapsed="false">
      <c r="A18687" s="7" t="s">
        <v>34</v>
      </c>
      <c r="B18687" s="7" t="s">
        <v>674</v>
      </c>
      <c r="C18687" s="7" t="s">
        <v>1494</v>
      </c>
      <c r="D18687" s="7" t="n">
        <v>0</v>
      </c>
      <c r="E18687" s="7" t="n">
        <v>0</v>
      </c>
      <c r="F18687" s="7" t="n">
        <v>1</v>
      </c>
      <c r="G18687" s="7" t="n">
        <v>190.61</v>
      </c>
    </row>
    <row r="18688" customFormat="false" ht="15" hidden="false" customHeight="false" outlineLevel="0" collapsed="false">
      <c r="A18688" s="7" t="s">
        <v>34</v>
      </c>
      <c r="B18688" s="7" t="s">
        <v>711</v>
      </c>
      <c r="C18688" s="7" t="s">
        <v>1494</v>
      </c>
      <c r="D18688" s="7" t="n">
        <v>0</v>
      </c>
      <c r="E18688" s="7" t="n">
        <v>0</v>
      </c>
      <c r="F18688" s="7" t="n">
        <v>2</v>
      </c>
      <c r="G18688" s="7" t="n">
        <v>423.56</v>
      </c>
    </row>
    <row r="18689" customFormat="false" ht="15" hidden="false" customHeight="false" outlineLevel="0" collapsed="false">
      <c r="A18689" s="7" t="s">
        <v>34</v>
      </c>
      <c r="B18689" s="7" t="s">
        <v>711</v>
      </c>
      <c r="C18689" s="7" t="s">
        <v>1494</v>
      </c>
      <c r="D18689" s="7" t="n">
        <v>0</v>
      </c>
      <c r="E18689" s="7" t="n">
        <v>0</v>
      </c>
      <c r="F18689" s="7" t="n">
        <v>1</v>
      </c>
      <c r="G18689" s="7" t="n">
        <v>211.78</v>
      </c>
    </row>
    <row r="18690" customFormat="false" ht="15" hidden="false" customHeight="false" outlineLevel="0" collapsed="false">
      <c r="A18690" s="7" t="s">
        <v>34</v>
      </c>
      <c r="B18690" s="7" t="s">
        <v>711</v>
      </c>
      <c r="C18690" s="7" t="s">
        <v>1494</v>
      </c>
      <c r="D18690" s="7" t="n">
        <v>0</v>
      </c>
      <c r="E18690" s="7" t="n">
        <v>0</v>
      </c>
      <c r="F18690" s="7" t="n">
        <v>1</v>
      </c>
      <c r="G18690" s="7" t="n">
        <v>211.78</v>
      </c>
    </row>
    <row r="18691" customFormat="false" ht="15" hidden="false" customHeight="false" outlineLevel="0" collapsed="false">
      <c r="A18691" s="7" t="s">
        <v>34</v>
      </c>
      <c r="B18691" s="7" t="s">
        <v>711</v>
      </c>
      <c r="C18691" s="7" t="s">
        <v>1494</v>
      </c>
      <c r="D18691" s="7" t="n">
        <v>0</v>
      </c>
      <c r="E18691" s="7" t="n">
        <v>0</v>
      </c>
      <c r="F18691" s="7" t="n">
        <v>1</v>
      </c>
      <c r="G18691" s="7" t="n">
        <v>211.78</v>
      </c>
    </row>
    <row r="18692" customFormat="false" ht="15" hidden="false" customHeight="false" outlineLevel="0" collapsed="false">
      <c r="A18692" s="7" t="s">
        <v>34</v>
      </c>
      <c r="B18692" s="7" t="s">
        <v>711</v>
      </c>
      <c r="C18692" s="7" t="s">
        <v>1494</v>
      </c>
      <c r="D18692" s="7" t="n">
        <v>0</v>
      </c>
      <c r="E18692" s="7" t="n">
        <v>0</v>
      </c>
      <c r="F18692" s="7" t="n">
        <v>1</v>
      </c>
      <c r="G18692" s="7" t="n">
        <v>190.6</v>
      </c>
    </row>
    <row r="18693" customFormat="false" ht="15" hidden="false" customHeight="false" outlineLevel="0" collapsed="false">
      <c r="A18693" s="7" t="s">
        <v>34</v>
      </c>
      <c r="B18693" s="7" t="s">
        <v>711</v>
      </c>
      <c r="C18693" s="7" t="s">
        <v>1494</v>
      </c>
      <c r="D18693" s="7" t="n">
        <v>0</v>
      </c>
      <c r="E18693" s="7" t="n">
        <v>0</v>
      </c>
      <c r="F18693" s="7" t="n">
        <v>1</v>
      </c>
      <c r="G18693" s="7" t="n">
        <v>211.78</v>
      </c>
    </row>
    <row r="18694" customFormat="false" ht="15" hidden="false" customHeight="false" outlineLevel="0" collapsed="false">
      <c r="A18694" s="7" t="s">
        <v>34</v>
      </c>
      <c r="B18694" s="7" t="s">
        <v>711</v>
      </c>
      <c r="C18694" s="7" t="s">
        <v>1494</v>
      </c>
      <c r="D18694" s="7" t="n">
        <v>0</v>
      </c>
      <c r="E18694" s="7" t="n">
        <v>0</v>
      </c>
      <c r="F18694" s="7" t="n">
        <v>1</v>
      </c>
      <c r="G18694" s="7" t="n">
        <v>190.6</v>
      </c>
    </row>
    <row r="18695" customFormat="false" ht="15" hidden="false" customHeight="false" outlineLevel="0" collapsed="false">
      <c r="A18695" s="7" t="s">
        <v>34</v>
      </c>
      <c r="B18695" s="7" t="s">
        <v>711</v>
      </c>
      <c r="C18695" s="7" t="s">
        <v>1494</v>
      </c>
      <c r="D18695" s="7" t="n">
        <v>21</v>
      </c>
      <c r="E18695" s="7" t="n">
        <v>3928.48</v>
      </c>
      <c r="F18695" s="7" t="n">
        <v>70</v>
      </c>
      <c r="G18695" s="7" t="n">
        <v>13598.7</v>
      </c>
    </row>
    <row r="18696" customFormat="false" ht="15" hidden="false" customHeight="false" outlineLevel="0" collapsed="false">
      <c r="A18696" s="7" t="s">
        <v>34</v>
      </c>
      <c r="B18696" s="7" t="s">
        <v>711</v>
      </c>
      <c r="C18696" s="7" t="s">
        <v>1494</v>
      </c>
      <c r="D18696" s="7" t="n">
        <v>0</v>
      </c>
      <c r="E18696" s="7" t="n">
        <v>0</v>
      </c>
      <c r="F18696" s="7" t="n">
        <v>1</v>
      </c>
      <c r="G18696" s="7" t="n">
        <v>211.78</v>
      </c>
    </row>
    <row r="18697" customFormat="false" ht="15" hidden="false" customHeight="false" outlineLevel="0" collapsed="false">
      <c r="A18697" s="7" t="s">
        <v>34</v>
      </c>
      <c r="B18697" s="7" t="s">
        <v>711</v>
      </c>
      <c r="C18697" s="7" t="s">
        <v>1494</v>
      </c>
      <c r="D18697" s="7" t="n">
        <v>0</v>
      </c>
      <c r="E18697" s="7" t="n">
        <v>0</v>
      </c>
      <c r="F18697" s="7" t="n">
        <v>1</v>
      </c>
      <c r="G18697" s="7" t="n">
        <v>180.02</v>
      </c>
    </row>
    <row r="18698" customFormat="false" ht="15" hidden="false" customHeight="false" outlineLevel="0" collapsed="false">
      <c r="A18698" s="7" t="s">
        <v>34</v>
      </c>
      <c r="B18698" s="7" t="s">
        <v>711</v>
      </c>
      <c r="C18698" s="7" t="s">
        <v>1494</v>
      </c>
      <c r="D18698" s="7" t="n">
        <v>0</v>
      </c>
      <c r="E18698" s="7" t="n">
        <v>0</v>
      </c>
      <c r="F18698" s="7" t="n">
        <v>2</v>
      </c>
      <c r="G18698" s="7" t="n">
        <v>423.56</v>
      </c>
    </row>
    <row r="18699" customFormat="false" ht="15" hidden="false" customHeight="false" outlineLevel="0" collapsed="false">
      <c r="A18699" s="7" t="s">
        <v>34</v>
      </c>
      <c r="B18699" s="7" t="s">
        <v>711</v>
      </c>
      <c r="C18699" s="7" t="s">
        <v>1494</v>
      </c>
      <c r="D18699" s="7" t="n">
        <v>0</v>
      </c>
      <c r="E18699" s="7" t="n">
        <v>0</v>
      </c>
      <c r="F18699" s="7" t="n">
        <v>1</v>
      </c>
      <c r="G18699" s="7" t="n">
        <v>190.6</v>
      </c>
    </row>
    <row r="18700" customFormat="false" ht="15" hidden="false" customHeight="false" outlineLevel="0" collapsed="false">
      <c r="A18700" s="7" t="s">
        <v>34</v>
      </c>
      <c r="B18700" s="7" t="s">
        <v>711</v>
      </c>
      <c r="C18700" s="7" t="s">
        <v>1494</v>
      </c>
      <c r="D18700" s="7" t="n">
        <v>0</v>
      </c>
      <c r="E18700" s="7" t="n">
        <v>0</v>
      </c>
      <c r="F18700" s="7" t="n">
        <v>1</v>
      </c>
      <c r="G18700" s="7" t="n">
        <v>126.9</v>
      </c>
    </row>
    <row r="18701" customFormat="false" ht="15" hidden="false" customHeight="false" outlineLevel="0" collapsed="false">
      <c r="A18701" s="7" t="s">
        <v>34</v>
      </c>
      <c r="B18701" s="7" t="s">
        <v>711</v>
      </c>
      <c r="C18701" s="7" t="s">
        <v>1494</v>
      </c>
      <c r="D18701" s="7" t="n">
        <v>0</v>
      </c>
      <c r="E18701" s="7" t="n">
        <v>0</v>
      </c>
      <c r="F18701" s="7" t="n">
        <v>1</v>
      </c>
      <c r="G18701" s="7" t="n">
        <v>190.6</v>
      </c>
    </row>
    <row r="18702" customFormat="false" ht="15" hidden="false" customHeight="false" outlineLevel="0" collapsed="false">
      <c r="A18702" s="7" t="s">
        <v>34</v>
      </c>
      <c r="B18702" s="7" t="s">
        <v>711</v>
      </c>
      <c r="C18702" s="7" t="s">
        <v>1494</v>
      </c>
      <c r="D18702" s="7" t="n">
        <v>0</v>
      </c>
      <c r="E18702" s="7" t="n">
        <v>0</v>
      </c>
      <c r="F18702" s="7" t="n">
        <v>1</v>
      </c>
      <c r="G18702" s="7" t="n">
        <v>190.61</v>
      </c>
    </row>
    <row r="18703" customFormat="false" ht="15" hidden="false" customHeight="false" outlineLevel="0" collapsed="false">
      <c r="A18703" s="7" t="s">
        <v>34</v>
      </c>
      <c r="B18703" s="7" t="s">
        <v>711</v>
      </c>
      <c r="C18703" s="7" t="s">
        <v>1494</v>
      </c>
      <c r="D18703" s="7" t="n">
        <v>0</v>
      </c>
      <c r="E18703" s="7" t="n">
        <v>0</v>
      </c>
      <c r="F18703" s="7" t="n">
        <v>1</v>
      </c>
      <c r="G18703" s="7" t="n">
        <v>190.6</v>
      </c>
    </row>
    <row r="18704" customFormat="false" ht="15" hidden="false" customHeight="false" outlineLevel="0" collapsed="false">
      <c r="A18704" s="7" t="s">
        <v>34</v>
      </c>
      <c r="B18704" s="7" t="s">
        <v>711</v>
      </c>
      <c r="C18704" s="7" t="s">
        <v>1494</v>
      </c>
      <c r="D18704" s="7" t="n">
        <v>0</v>
      </c>
      <c r="E18704" s="7" t="n">
        <v>0</v>
      </c>
      <c r="F18704" s="7" t="n">
        <v>1</v>
      </c>
      <c r="G18704" s="7" t="n">
        <v>180.02</v>
      </c>
    </row>
    <row r="18705" customFormat="false" ht="15" hidden="false" customHeight="false" outlineLevel="0" collapsed="false">
      <c r="A18705" s="7" t="s">
        <v>34</v>
      </c>
      <c r="B18705" s="7" t="s">
        <v>711</v>
      </c>
      <c r="C18705" s="7" t="s">
        <v>1494</v>
      </c>
      <c r="D18705" s="7" t="n">
        <v>0</v>
      </c>
      <c r="E18705" s="7" t="n">
        <v>0</v>
      </c>
      <c r="F18705" s="7" t="n">
        <v>1</v>
      </c>
      <c r="G18705" s="7" t="n">
        <v>211.78</v>
      </c>
    </row>
    <row r="18706" customFormat="false" ht="15" hidden="false" customHeight="false" outlineLevel="0" collapsed="false">
      <c r="A18706" s="7" t="s">
        <v>34</v>
      </c>
      <c r="B18706" s="7" t="s">
        <v>711</v>
      </c>
      <c r="C18706" s="7" t="s">
        <v>1494</v>
      </c>
      <c r="D18706" s="7" t="n">
        <v>0</v>
      </c>
      <c r="E18706" s="7" t="n">
        <v>0</v>
      </c>
      <c r="F18706" s="7" t="n">
        <v>1</v>
      </c>
      <c r="G18706" s="7" t="n">
        <v>211.78</v>
      </c>
    </row>
    <row r="18707" customFormat="false" ht="15" hidden="false" customHeight="false" outlineLevel="0" collapsed="false">
      <c r="A18707" s="7" t="s">
        <v>34</v>
      </c>
      <c r="B18707" s="7" t="s">
        <v>296</v>
      </c>
      <c r="C18707" s="7" t="s">
        <v>1294</v>
      </c>
      <c r="D18707" s="7" t="n">
        <v>0</v>
      </c>
      <c r="E18707" s="7" t="n">
        <v>0</v>
      </c>
      <c r="F18707" s="7" t="n">
        <v>1</v>
      </c>
      <c r="G18707" s="7" t="n">
        <v>55</v>
      </c>
    </row>
    <row r="18708" customFormat="false" ht="15" hidden="false" customHeight="false" outlineLevel="0" collapsed="false">
      <c r="A18708" s="7" t="s">
        <v>34</v>
      </c>
      <c r="B18708" s="7" t="s">
        <v>296</v>
      </c>
      <c r="C18708" s="7" t="s">
        <v>1294</v>
      </c>
      <c r="D18708" s="7" t="n">
        <v>0</v>
      </c>
      <c r="E18708" s="7" t="n">
        <v>0</v>
      </c>
      <c r="F18708" s="7" t="n">
        <v>1</v>
      </c>
      <c r="G18708" s="7" t="n">
        <v>55</v>
      </c>
    </row>
    <row r="18709" customFormat="false" ht="15" hidden="false" customHeight="false" outlineLevel="0" collapsed="false">
      <c r="A18709" s="7" t="s">
        <v>34</v>
      </c>
      <c r="B18709" s="7" t="s">
        <v>296</v>
      </c>
      <c r="C18709" s="7" t="s">
        <v>1294</v>
      </c>
      <c r="D18709" s="7" t="n">
        <v>0</v>
      </c>
      <c r="E18709" s="7" t="n">
        <v>0</v>
      </c>
      <c r="F18709" s="7" t="n">
        <v>1</v>
      </c>
      <c r="G18709" s="7" t="n">
        <v>55</v>
      </c>
    </row>
    <row r="18710" customFormat="false" ht="15" hidden="false" customHeight="false" outlineLevel="0" collapsed="false">
      <c r="A18710" s="7" t="s">
        <v>34</v>
      </c>
      <c r="B18710" s="7" t="s">
        <v>296</v>
      </c>
      <c r="C18710" s="7" t="s">
        <v>1294</v>
      </c>
      <c r="D18710" s="7" t="n">
        <v>37</v>
      </c>
      <c r="E18710" s="7" t="n">
        <v>1933.25</v>
      </c>
      <c r="F18710" s="7" t="n">
        <v>21</v>
      </c>
      <c r="G18710" s="7" t="n">
        <v>1144</v>
      </c>
    </row>
    <row r="18711" customFormat="false" ht="15" hidden="false" customHeight="false" outlineLevel="0" collapsed="false">
      <c r="A18711" s="7" t="s">
        <v>34</v>
      </c>
      <c r="B18711" s="7" t="s">
        <v>296</v>
      </c>
      <c r="C18711" s="7" t="s">
        <v>1294</v>
      </c>
      <c r="D18711" s="7" t="n">
        <v>0</v>
      </c>
      <c r="E18711" s="7" t="n">
        <v>0</v>
      </c>
      <c r="F18711" s="7" t="n">
        <v>2</v>
      </c>
      <c r="G18711" s="7" t="n">
        <v>93.51</v>
      </c>
    </row>
    <row r="18712" customFormat="false" ht="15" hidden="false" customHeight="false" outlineLevel="0" collapsed="false">
      <c r="A18712" s="7" t="s">
        <v>34</v>
      </c>
      <c r="B18712" s="7" t="s">
        <v>296</v>
      </c>
      <c r="C18712" s="7" t="s">
        <v>1294</v>
      </c>
      <c r="D18712" s="7" t="n">
        <v>0</v>
      </c>
      <c r="E18712" s="7" t="n">
        <v>0</v>
      </c>
      <c r="F18712" s="7" t="n">
        <v>1</v>
      </c>
      <c r="G18712" s="7" t="n">
        <v>55</v>
      </c>
    </row>
    <row r="18713" customFormat="false" ht="15" hidden="false" customHeight="false" outlineLevel="0" collapsed="false">
      <c r="A18713" s="7" t="s">
        <v>34</v>
      </c>
      <c r="B18713" s="7" t="s">
        <v>296</v>
      </c>
      <c r="C18713" s="7" t="s">
        <v>1294</v>
      </c>
      <c r="D18713" s="7" t="n">
        <v>0</v>
      </c>
      <c r="E18713" s="7" t="n">
        <v>0</v>
      </c>
      <c r="F18713" s="7" t="n">
        <v>2</v>
      </c>
      <c r="G18713" s="7" t="n">
        <v>93.51</v>
      </c>
    </row>
    <row r="18714" customFormat="false" ht="15" hidden="false" customHeight="false" outlineLevel="0" collapsed="false">
      <c r="A18714" s="7" t="s">
        <v>34</v>
      </c>
      <c r="B18714" s="7" t="s">
        <v>296</v>
      </c>
      <c r="C18714" s="7" t="s">
        <v>1294</v>
      </c>
      <c r="D18714" s="7" t="n">
        <v>0</v>
      </c>
      <c r="E18714" s="7" t="n">
        <v>0</v>
      </c>
      <c r="F18714" s="7" t="n">
        <v>1</v>
      </c>
      <c r="G18714" s="7" t="n">
        <v>49.5</v>
      </c>
    </row>
    <row r="18715" customFormat="false" ht="15" hidden="false" customHeight="false" outlineLevel="0" collapsed="false">
      <c r="A18715" s="7" t="s">
        <v>34</v>
      </c>
      <c r="B18715" s="7" t="s">
        <v>296</v>
      </c>
      <c r="C18715" s="7" t="s">
        <v>1294</v>
      </c>
      <c r="D18715" s="7" t="n">
        <v>0</v>
      </c>
      <c r="E18715" s="7" t="n">
        <v>0</v>
      </c>
      <c r="F18715" s="7" t="n">
        <v>1</v>
      </c>
      <c r="G18715" s="7" t="n">
        <v>46.76</v>
      </c>
    </row>
    <row r="18716" customFormat="false" ht="15" hidden="false" customHeight="false" outlineLevel="0" collapsed="false">
      <c r="A18716" s="7" t="s">
        <v>34</v>
      </c>
      <c r="B18716" s="7" t="s">
        <v>296</v>
      </c>
      <c r="C18716" s="7" t="s">
        <v>1294</v>
      </c>
      <c r="D18716" s="7" t="n">
        <v>0</v>
      </c>
      <c r="E18716" s="7" t="n">
        <v>0</v>
      </c>
      <c r="F18716" s="7" t="n">
        <v>1</v>
      </c>
      <c r="G18716" s="7" t="n">
        <v>55</v>
      </c>
    </row>
    <row r="18717" customFormat="false" ht="15" hidden="false" customHeight="false" outlineLevel="0" collapsed="false">
      <c r="A18717" s="7" t="s">
        <v>34</v>
      </c>
      <c r="B18717" s="7" t="s">
        <v>296</v>
      </c>
      <c r="C18717" s="7" t="s">
        <v>1294</v>
      </c>
      <c r="D18717" s="7" t="n">
        <v>0</v>
      </c>
      <c r="E18717" s="7" t="n">
        <v>0</v>
      </c>
      <c r="F18717" s="7" t="n">
        <v>1</v>
      </c>
      <c r="G18717" s="7" t="n">
        <v>55</v>
      </c>
    </row>
    <row r="18718" customFormat="false" ht="15" hidden="false" customHeight="false" outlineLevel="0" collapsed="false">
      <c r="A18718" s="7" t="s">
        <v>34</v>
      </c>
      <c r="B18718" s="7" t="s">
        <v>296</v>
      </c>
      <c r="C18718" s="7" t="s">
        <v>1294</v>
      </c>
      <c r="D18718" s="7" t="n">
        <v>0</v>
      </c>
      <c r="E18718" s="7" t="n">
        <v>0</v>
      </c>
      <c r="F18718" s="7" t="n">
        <v>1</v>
      </c>
      <c r="G18718" s="7" t="n">
        <v>49.5</v>
      </c>
    </row>
    <row r="18719" customFormat="false" ht="15" hidden="false" customHeight="false" outlineLevel="0" collapsed="false">
      <c r="A18719" s="7" t="s">
        <v>34</v>
      </c>
      <c r="B18719" s="7" t="s">
        <v>296</v>
      </c>
      <c r="C18719" s="7" t="s">
        <v>1294</v>
      </c>
      <c r="D18719" s="7" t="n">
        <v>0</v>
      </c>
      <c r="E18719" s="7" t="n">
        <v>0</v>
      </c>
      <c r="F18719" s="7" t="n">
        <v>1</v>
      </c>
      <c r="G18719" s="7" t="n">
        <v>55</v>
      </c>
    </row>
    <row r="18720" customFormat="false" ht="15" hidden="false" customHeight="false" outlineLevel="0" collapsed="false">
      <c r="A18720" s="7" t="s">
        <v>34</v>
      </c>
      <c r="B18720" s="7" t="s">
        <v>296</v>
      </c>
      <c r="C18720" s="7" t="s">
        <v>1294</v>
      </c>
      <c r="D18720" s="7" t="n">
        <v>0</v>
      </c>
      <c r="E18720" s="7" t="n">
        <v>0</v>
      </c>
      <c r="F18720" s="7" t="n">
        <v>1</v>
      </c>
      <c r="G18720" s="7" t="n">
        <v>55</v>
      </c>
    </row>
    <row r="18721" customFormat="false" ht="15" hidden="false" customHeight="false" outlineLevel="0" collapsed="false">
      <c r="A18721" s="7" t="s">
        <v>34</v>
      </c>
      <c r="B18721" s="7" t="s">
        <v>296</v>
      </c>
      <c r="C18721" s="7" t="s">
        <v>1294</v>
      </c>
      <c r="D18721" s="7" t="n">
        <v>0</v>
      </c>
      <c r="E18721" s="7" t="n">
        <v>0</v>
      </c>
      <c r="F18721" s="7" t="n">
        <v>2</v>
      </c>
      <c r="G18721" s="7" t="n">
        <v>110</v>
      </c>
    </row>
    <row r="18722" customFormat="false" ht="15" hidden="false" customHeight="false" outlineLevel="0" collapsed="false">
      <c r="A18722" s="7" t="s">
        <v>34</v>
      </c>
      <c r="B18722" s="7" t="s">
        <v>296</v>
      </c>
      <c r="C18722" s="7" t="s">
        <v>1294</v>
      </c>
      <c r="D18722" s="7" t="n">
        <v>3</v>
      </c>
      <c r="E18722" s="7" t="n">
        <v>139.35</v>
      </c>
      <c r="F18722" s="7" t="n">
        <v>0</v>
      </c>
      <c r="G18722" s="7" t="n">
        <v>0</v>
      </c>
    </row>
    <row r="18723" customFormat="false" ht="15" hidden="false" customHeight="false" outlineLevel="0" collapsed="false">
      <c r="A18723" s="7" t="s">
        <v>34</v>
      </c>
      <c r="B18723" s="7" t="s">
        <v>296</v>
      </c>
      <c r="C18723" s="7" t="s">
        <v>1294</v>
      </c>
      <c r="D18723" s="7" t="n">
        <v>0</v>
      </c>
      <c r="E18723" s="7" t="n">
        <v>0</v>
      </c>
      <c r="F18723" s="7" t="n">
        <v>1</v>
      </c>
      <c r="G18723" s="7" t="n">
        <v>55</v>
      </c>
    </row>
    <row r="18724" customFormat="false" ht="15" hidden="false" customHeight="false" outlineLevel="0" collapsed="false">
      <c r="A18724" s="7" t="s">
        <v>34</v>
      </c>
      <c r="B18724" s="7" t="s">
        <v>296</v>
      </c>
      <c r="C18724" s="7" t="s">
        <v>1294</v>
      </c>
      <c r="D18724" s="7" t="n">
        <v>0</v>
      </c>
      <c r="E18724" s="7" t="n">
        <v>0</v>
      </c>
      <c r="F18724" s="7" t="n">
        <v>1</v>
      </c>
      <c r="G18724" s="7" t="n">
        <v>49.5</v>
      </c>
    </row>
    <row r="18725" customFormat="false" ht="15" hidden="false" customHeight="false" outlineLevel="0" collapsed="false">
      <c r="A18725" s="7" t="s">
        <v>34</v>
      </c>
      <c r="B18725" s="7" t="s">
        <v>296</v>
      </c>
      <c r="C18725" s="7" t="s">
        <v>1294</v>
      </c>
      <c r="D18725" s="7" t="n">
        <v>0</v>
      </c>
      <c r="E18725" s="7" t="n">
        <v>0</v>
      </c>
      <c r="F18725" s="7" t="n">
        <v>1</v>
      </c>
      <c r="G18725" s="7" t="n">
        <v>55</v>
      </c>
    </row>
    <row r="18726" customFormat="false" ht="15" hidden="false" customHeight="false" outlineLevel="0" collapsed="false">
      <c r="A18726" s="7" t="s">
        <v>34</v>
      </c>
      <c r="B18726" s="7" t="s">
        <v>164</v>
      </c>
      <c r="C18726" s="7" t="s">
        <v>1295</v>
      </c>
      <c r="D18726" s="7" t="n">
        <v>0</v>
      </c>
      <c r="E18726" s="7" t="n">
        <v>0</v>
      </c>
      <c r="F18726" s="7" t="n">
        <v>1</v>
      </c>
      <c r="G18726" s="7" t="n">
        <v>36.36</v>
      </c>
    </row>
    <row r="18727" customFormat="false" ht="15" hidden="false" customHeight="false" outlineLevel="0" collapsed="false">
      <c r="A18727" s="7" t="s">
        <v>34</v>
      </c>
      <c r="B18727" s="7" t="s">
        <v>164</v>
      </c>
      <c r="C18727" s="7" t="s">
        <v>1295</v>
      </c>
      <c r="D18727" s="7" t="n">
        <v>0</v>
      </c>
      <c r="E18727" s="7" t="n">
        <v>0</v>
      </c>
      <c r="F18727" s="7" t="n">
        <v>1</v>
      </c>
      <c r="G18727" s="7" t="n">
        <v>36.36</v>
      </c>
    </row>
    <row r="18728" customFormat="false" ht="15" hidden="false" customHeight="false" outlineLevel="0" collapsed="false">
      <c r="A18728" s="7" t="s">
        <v>34</v>
      </c>
      <c r="B18728" s="7" t="s">
        <v>164</v>
      </c>
      <c r="C18728" s="7" t="s">
        <v>1295</v>
      </c>
      <c r="D18728" s="7" t="n">
        <v>23</v>
      </c>
      <c r="E18728" s="7" t="n">
        <v>794.48</v>
      </c>
      <c r="F18728" s="7" t="n">
        <v>6</v>
      </c>
      <c r="G18728" s="7" t="n">
        <v>207.24</v>
      </c>
    </row>
    <row r="18729" customFormat="false" ht="15" hidden="false" customHeight="false" outlineLevel="0" collapsed="false">
      <c r="A18729" s="7" t="s">
        <v>34</v>
      </c>
      <c r="B18729" s="7" t="s">
        <v>164</v>
      </c>
      <c r="C18729" s="7" t="s">
        <v>1295</v>
      </c>
      <c r="D18729" s="7" t="n">
        <v>0</v>
      </c>
      <c r="E18729" s="7" t="n">
        <v>0</v>
      </c>
      <c r="F18729" s="7" t="n">
        <v>1</v>
      </c>
      <c r="G18729" s="7" t="n">
        <v>36.36</v>
      </c>
    </row>
    <row r="18730" customFormat="false" ht="15" hidden="false" customHeight="false" outlineLevel="0" collapsed="false">
      <c r="A18730" s="7" t="s">
        <v>34</v>
      </c>
      <c r="B18730" s="7" t="s">
        <v>164</v>
      </c>
      <c r="C18730" s="7" t="s">
        <v>1295</v>
      </c>
      <c r="D18730" s="7" t="n">
        <v>0</v>
      </c>
      <c r="E18730" s="7" t="n">
        <v>0</v>
      </c>
      <c r="F18730" s="7" t="n">
        <v>1</v>
      </c>
      <c r="G18730" s="7" t="n">
        <v>36.36</v>
      </c>
    </row>
    <row r="18731" customFormat="false" ht="15" hidden="false" customHeight="false" outlineLevel="0" collapsed="false">
      <c r="A18731" s="7" t="s">
        <v>34</v>
      </c>
      <c r="B18731" s="7" t="s">
        <v>164</v>
      </c>
      <c r="C18731" s="7" t="s">
        <v>1295</v>
      </c>
      <c r="D18731" s="7" t="n">
        <v>0</v>
      </c>
      <c r="E18731" s="7" t="n">
        <v>0</v>
      </c>
      <c r="F18731" s="7" t="n">
        <v>1</v>
      </c>
      <c r="G18731" s="7" t="n">
        <v>36.36</v>
      </c>
    </row>
    <row r="18732" customFormat="false" ht="15" hidden="false" customHeight="false" outlineLevel="0" collapsed="false">
      <c r="A18732" s="7" t="s">
        <v>34</v>
      </c>
      <c r="B18732" s="7" t="s">
        <v>164</v>
      </c>
      <c r="C18732" s="7" t="s">
        <v>1295</v>
      </c>
      <c r="D18732" s="7" t="n">
        <v>4</v>
      </c>
      <c r="E18732" s="7" t="n">
        <v>121.99</v>
      </c>
      <c r="F18732" s="7" t="n">
        <v>0</v>
      </c>
      <c r="G18732" s="7" t="n">
        <v>0</v>
      </c>
    </row>
    <row r="18733" customFormat="false" ht="15" hidden="false" customHeight="false" outlineLevel="0" collapsed="false">
      <c r="A18733" s="7" t="s">
        <v>34</v>
      </c>
      <c r="B18733" s="7" t="s">
        <v>159</v>
      </c>
      <c r="C18733" s="7" t="s">
        <v>1295</v>
      </c>
      <c r="D18733" s="7" t="n">
        <v>0</v>
      </c>
      <c r="E18733" s="7" t="n">
        <v>0</v>
      </c>
      <c r="F18733" s="7" t="n">
        <v>1</v>
      </c>
      <c r="G18733" s="7" t="n">
        <v>36.36</v>
      </c>
    </row>
    <row r="18734" customFormat="false" ht="15" hidden="false" customHeight="false" outlineLevel="0" collapsed="false">
      <c r="A18734" s="7" t="s">
        <v>34</v>
      </c>
      <c r="B18734" s="7" t="s">
        <v>159</v>
      </c>
      <c r="C18734" s="7" t="s">
        <v>1295</v>
      </c>
      <c r="D18734" s="7" t="n">
        <v>20</v>
      </c>
      <c r="E18734" s="7" t="n">
        <v>707.21</v>
      </c>
      <c r="F18734" s="7" t="n">
        <v>11</v>
      </c>
      <c r="G18734" s="7" t="n">
        <v>378.5</v>
      </c>
    </row>
    <row r="18735" customFormat="false" ht="15" hidden="false" customHeight="false" outlineLevel="0" collapsed="false">
      <c r="A18735" s="7" t="s">
        <v>34</v>
      </c>
      <c r="B18735" s="7" t="s">
        <v>159</v>
      </c>
      <c r="C18735" s="7" t="s">
        <v>1295</v>
      </c>
      <c r="D18735" s="7" t="n">
        <v>0</v>
      </c>
      <c r="E18735" s="7" t="n">
        <v>0</v>
      </c>
      <c r="F18735" s="7" t="n">
        <v>1</v>
      </c>
      <c r="G18735" s="7" t="n">
        <v>32.72</v>
      </c>
    </row>
    <row r="18736" customFormat="false" ht="15" hidden="false" customHeight="false" outlineLevel="0" collapsed="false">
      <c r="A18736" s="7" t="s">
        <v>34</v>
      </c>
      <c r="B18736" s="7" t="s">
        <v>159</v>
      </c>
      <c r="C18736" s="7" t="s">
        <v>1295</v>
      </c>
      <c r="D18736" s="7" t="n">
        <v>0</v>
      </c>
      <c r="E18736" s="7" t="n">
        <v>0</v>
      </c>
      <c r="F18736" s="7" t="n">
        <v>1</v>
      </c>
      <c r="G18736" s="7" t="n">
        <v>36.36</v>
      </c>
    </row>
    <row r="18737" customFormat="false" ht="15" hidden="false" customHeight="false" outlineLevel="0" collapsed="false">
      <c r="A18737" s="7" t="s">
        <v>34</v>
      </c>
      <c r="B18737" s="7" t="s">
        <v>159</v>
      </c>
      <c r="C18737" s="7" t="s">
        <v>1295</v>
      </c>
      <c r="D18737" s="7" t="n">
        <v>7</v>
      </c>
      <c r="E18737" s="7" t="n">
        <v>220.89</v>
      </c>
      <c r="F18737" s="7" t="n">
        <v>0</v>
      </c>
      <c r="G18737" s="7" t="n">
        <v>0</v>
      </c>
    </row>
    <row r="18738" customFormat="false" ht="15" hidden="false" customHeight="false" outlineLevel="0" collapsed="false">
      <c r="A18738" s="7" t="s">
        <v>34</v>
      </c>
      <c r="B18738" s="7" t="s">
        <v>159</v>
      </c>
      <c r="C18738" s="7" t="s">
        <v>1295</v>
      </c>
      <c r="D18738" s="7" t="n">
        <v>0</v>
      </c>
      <c r="E18738" s="7" t="n">
        <v>0</v>
      </c>
      <c r="F18738" s="7" t="n">
        <v>1</v>
      </c>
      <c r="G18738" s="7" t="n">
        <v>36.36</v>
      </c>
    </row>
    <row r="18739" customFormat="false" ht="15" hidden="false" customHeight="false" outlineLevel="0" collapsed="false">
      <c r="A18739" s="7" t="s">
        <v>34</v>
      </c>
      <c r="B18739" s="7" t="s">
        <v>159</v>
      </c>
      <c r="C18739" s="7" t="s">
        <v>1295</v>
      </c>
      <c r="D18739" s="7" t="n">
        <v>0</v>
      </c>
      <c r="E18739" s="7" t="n">
        <v>0</v>
      </c>
      <c r="F18739" s="7" t="n">
        <v>7</v>
      </c>
      <c r="G18739" s="7" t="n">
        <v>254.49</v>
      </c>
    </row>
    <row r="18740" customFormat="false" ht="15" hidden="false" customHeight="false" outlineLevel="0" collapsed="false">
      <c r="A18740" s="7" t="s">
        <v>34</v>
      </c>
      <c r="B18740" s="7" t="s">
        <v>159</v>
      </c>
      <c r="C18740" s="7" t="s">
        <v>1295</v>
      </c>
      <c r="D18740" s="7" t="n">
        <v>0</v>
      </c>
      <c r="E18740" s="7" t="n">
        <v>0</v>
      </c>
      <c r="F18740" s="7" t="n">
        <v>1</v>
      </c>
      <c r="G18740" s="7" t="n">
        <v>36.35</v>
      </c>
    </row>
    <row r="18741" customFormat="false" ht="15" hidden="false" customHeight="false" outlineLevel="0" collapsed="false">
      <c r="A18741" s="7" t="s">
        <v>34</v>
      </c>
      <c r="B18741" s="7" t="s">
        <v>159</v>
      </c>
      <c r="C18741" s="7" t="s">
        <v>1295</v>
      </c>
      <c r="D18741" s="7" t="n">
        <v>0</v>
      </c>
      <c r="E18741" s="7" t="n">
        <v>0</v>
      </c>
      <c r="F18741" s="7" t="n">
        <v>4</v>
      </c>
      <c r="G18741" s="7" t="n">
        <v>145.43</v>
      </c>
    </row>
    <row r="18742" customFormat="false" ht="15" hidden="false" customHeight="false" outlineLevel="0" collapsed="false">
      <c r="A18742" s="7" t="s">
        <v>34</v>
      </c>
      <c r="B18742" s="7" t="s">
        <v>159</v>
      </c>
      <c r="C18742" s="7" t="s">
        <v>1295</v>
      </c>
      <c r="D18742" s="7" t="n">
        <v>0</v>
      </c>
      <c r="E18742" s="7" t="n">
        <v>0</v>
      </c>
      <c r="F18742" s="7" t="n">
        <v>1</v>
      </c>
      <c r="G18742" s="7" t="n">
        <v>36.36</v>
      </c>
    </row>
    <row r="18743" customFormat="false" ht="15" hidden="false" customHeight="false" outlineLevel="0" collapsed="false">
      <c r="A18743" s="7" t="s">
        <v>34</v>
      </c>
      <c r="B18743" s="7" t="s">
        <v>159</v>
      </c>
      <c r="C18743" s="7" t="s">
        <v>1295</v>
      </c>
      <c r="D18743" s="7" t="n">
        <v>0</v>
      </c>
      <c r="E18743" s="7" t="n">
        <v>0</v>
      </c>
      <c r="F18743" s="7" t="n">
        <v>1</v>
      </c>
      <c r="G18743" s="7" t="n">
        <v>36.36</v>
      </c>
    </row>
    <row r="18744" customFormat="false" ht="15" hidden="false" customHeight="false" outlineLevel="0" collapsed="false">
      <c r="A18744" s="7" t="s">
        <v>34</v>
      </c>
      <c r="B18744" s="7" t="s">
        <v>195</v>
      </c>
      <c r="C18744" s="7" t="s">
        <v>1295</v>
      </c>
      <c r="D18744" s="7" t="n">
        <v>11</v>
      </c>
      <c r="E18744" s="7" t="n">
        <v>372.69</v>
      </c>
      <c r="F18744" s="7" t="n">
        <v>9</v>
      </c>
      <c r="G18744" s="7" t="n">
        <v>318.15</v>
      </c>
    </row>
    <row r="18745" customFormat="false" ht="15" hidden="false" customHeight="false" outlineLevel="0" collapsed="false">
      <c r="A18745" s="7" t="s">
        <v>34</v>
      </c>
      <c r="B18745" s="7" t="s">
        <v>195</v>
      </c>
      <c r="C18745" s="7" t="s">
        <v>1295</v>
      </c>
      <c r="D18745" s="7" t="n">
        <v>0</v>
      </c>
      <c r="E18745" s="7" t="n">
        <v>0</v>
      </c>
      <c r="F18745" s="7" t="n">
        <v>1</v>
      </c>
      <c r="G18745" s="7" t="n">
        <v>36.36</v>
      </c>
    </row>
    <row r="18746" customFormat="false" ht="15" hidden="false" customHeight="false" outlineLevel="0" collapsed="false">
      <c r="A18746" s="7" t="s">
        <v>34</v>
      </c>
      <c r="B18746" s="7" t="s">
        <v>195</v>
      </c>
      <c r="C18746" s="7" t="s">
        <v>1295</v>
      </c>
      <c r="D18746" s="7" t="n">
        <v>0</v>
      </c>
      <c r="E18746" s="7" t="n">
        <v>0</v>
      </c>
      <c r="F18746" s="7" t="n">
        <v>1</v>
      </c>
      <c r="G18746" s="7" t="n">
        <v>30.91</v>
      </c>
    </row>
    <row r="18747" customFormat="false" ht="15" hidden="false" customHeight="false" outlineLevel="0" collapsed="false">
      <c r="A18747" s="7" t="s">
        <v>34</v>
      </c>
      <c r="B18747" s="7" t="s">
        <v>195</v>
      </c>
      <c r="C18747" s="7" t="s">
        <v>1295</v>
      </c>
      <c r="D18747" s="7" t="n">
        <v>0</v>
      </c>
      <c r="E18747" s="7" t="n">
        <v>0</v>
      </c>
      <c r="F18747" s="7" t="n">
        <v>1</v>
      </c>
      <c r="G18747" s="7" t="n">
        <v>30.9</v>
      </c>
    </row>
    <row r="18748" customFormat="false" ht="15" hidden="false" customHeight="false" outlineLevel="0" collapsed="false">
      <c r="A18748" s="7" t="s">
        <v>34</v>
      </c>
      <c r="B18748" s="7" t="s">
        <v>195</v>
      </c>
      <c r="C18748" s="7" t="s">
        <v>1295</v>
      </c>
      <c r="D18748" s="7" t="n">
        <v>0</v>
      </c>
      <c r="E18748" s="7" t="n">
        <v>0</v>
      </c>
      <c r="F18748" s="7" t="n">
        <v>1</v>
      </c>
      <c r="G18748" s="7" t="n">
        <v>36.35</v>
      </c>
    </row>
    <row r="18749" customFormat="false" ht="15" hidden="false" customHeight="false" outlineLevel="0" collapsed="false">
      <c r="A18749" s="7" t="s">
        <v>34</v>
      </c>
      <c r="B18749" s="7" t="s">
        <v>195</v>
      </c>
      <c r="C18749" s="7" t="s">
        <v>1295</v>
      </c>
      <c r="D18749" s="7" t="n">
        <v>0</v>
      </c>
      <c r="E18749" s="7" t="n">
        <v>0</v>
      </c>
      <c r="F18749" s="7" t="n">
        <v>4</v>
      </c>
      <c r="G18749" s="7" t="n">
        <v>134.54</v>
      </c>
    </row>
    <row r="18750" customFormat="false" ht="15" hidden="false" customHeight="false" outlineLevel="0" collapsed="false">
      <c r="A18750" s="7" t="s">
        <v>34</v>
      </c>
      <c r="B18750" s="7" t="s">
        <v>195</v>
      </c>
      <c r="C18750" s="7" t="s">
        <v>1295</v>
      </c>
      <c r="D18750" s="7" t="n">
        <v>5</v>
      </c>
      <c r="E18750" s="7" t="n">
        <v>154.96</v>
      </c>
      <c r="F18750" s="7" t="n">
        <v>0</v>
      </c>
      <c r="G18750" s="7" t="n">
        <v>0</v>
      </c>
    </row>
    <row r="18751" customFormat="false" ht="15" hidden="false" customHeight="false" outlineLevel="0" collapsed="false">
      <c r="A18751" s="7" t="s">
        <v>34</v>
      </c>
      <c r="B18751" s="7" t="s">
        <v>195</v>
      </c>
      <c r="C18751" s="7" t="s">
        <v>1295</v>
      </c>
      <c r="D18751" s="7" t="n">
        <v>0</v>
      </c>
      <c r="E18751" s="7" t="n">
        <v>0</v>
      </c>
      <c r="F18751" s="7" t="n">
        <v>1</v>
      </c>
      <c r="G18751" s="7" t="n">
        <v>36.35</v>
      </c>
    </row>
    <row r="18752" customFormat="false" ht="15" hidden="false" customHeight="false" outlineLevel="0" collapsed="false">
      <c r="A18752" s="7" t="s">
        <v>34</v>
      </c>
      <c r="B18752" s="7" t="s">
        <v>209</v>
      </c>
      <c r="C18752" s="7" t="s">
        <v>1295</v>
      </c>
      <c r="D18752" s="7" t="n">
        <v>1</v>
      </c>
      <c r="E18752" s="7" t="n">
        <v>28.02</v>
      </c>
      <c r="F18752" s="7" t="n">
        <v>0</v>
      </c>
      <c r="G18752" s="7" t="n">
        <v>0</v>
      </c>
    </row>
    <row r="18753" customFormat="false" ht="15" hidden="false" customHeight="false" outlineLevel="0" collapsed="false">
      <c r="A18753" s="7" t="s">
        <v>34</v>
      </c>
      <c r="B18753" s="7" t="s">
        <v>209</v>
      </c>
      <c r="C18753" s="7" t="s">
        <v>1295</v>
      </c>
      <c r="D18753" s="7" t="n">
        <v>0</v>
      </c>
      <c r="E18753" s="7" t="n">
        <v>0</v>
      </c>
      <c r="F18753" s="7" t="n">
        <v>4</v>
      </c>
      <c r="G18753" s="7" t="n">
        <v>145.44</v>
      </c>
    </row>
    <row r="18754" customFormat="false" ht="15" hidden="false" customHeight="false" outlineLevel="0" collapsed="false">
      <c r="A18754" s="7" t="s">
        <v>34</v>
      </c>
      <c r="B18754" s="7" t="s">
        <v>209</v>
      </c>
      <c r="C18754" s="7" t="s">
        <v>1295</v>
      </c>
      <c r="D18754" s="7" t="n">
        <v>0</v>
      </c>
      <c r="E18754" s="7" t="n">
        <v>0</v>
      </c>
      <c r="F18754" s="7" t="n">
        <v>1</v>
      </c>
      <c r="G18754" s="7" t="n">
        <v>36.35</v>
      </c>
    </row>
    <row r="18755" customFormat="false" ht="15" hidden="false" customHeight="false" outlineLevel="0" collapsed="false">
      <c r="A18755" s="7" t="s">
        <v>34</v>
      </c>
      <c r="B18755" s="7" t="s">
        <v>209</v>
      </c>
      <c r="C18755" s="7" t="s">
        <v>1295</v>
      </c>
      <c r="D18755" s="7" t="n">
        <v>1</v>
      </c>
      <c r="E18755" s="7" t="n">
        <v>29.6</v>
      </c>
      <c r="F18755" s="7" t="n">
        <v>0</v>
      </c>
      <c r="G18755" s="7" t="n">
        <v>0</v>
      </c>
    </row>
    <row r="18756" customFormat="false" ht="15" hidden="false" customHeight="false" outlineLevel="0" collapsed="false">
      <c r="A18756" s="7" t="s">
        <v>34</v>
      </c>
      <c r="B18756" s="7" t="s">
        <v>209</v>
      </c>
      <c r="C18756" s="7" t="s">
        <v>1295</v>
      </c>
      <c r="D18756" s="7" t="n">
        <v>0</v>
      </c>
      <c r="E18756" s="7" t="n">
        <v>0</v>
      </c>
      <c r="F18756" s="7" t="n">
        <v>1</v>
      </c>
      <c r="G18756" s="7" t="n">
        <v>36.36</v>
      </c>
    </row>
    <row r="18757" customFormat="false" ht="15" hidden="false" customHeight="false" outlineLevel="0" collapsed="false">
      <c r="A18757" s="7" t="s">
        <v>34</v>
      </c>
      <c r="B18757" s="7" t="s">
        <v>209</v>
      </c>
      <c r="C18757" s="7" t="s">
        <v>1295</v>
      </c>
      <c r="D18757" s="7" t="n">
        <v>8</v>
      </c>
      <c r="E18757" s="7" t="n">
        <v>278.16</v>
      </c>
      <c r="F18757" s="7" t="n">
        <v>6</v>
      </c>
      <c r="G18757" s="7" t="n">
        <v>210.88</v>
      </c>
    </row>
    <row r="18758" customFormat="false" ht="15" hidden="false" customHeight="false" outlineLevel="0" collapsed="false">
      <c r="A18758" s="7" t="s">
        <v>34</v>
      </c>
      <c r="B18758" s="7" t="s">
        <v>209</v>
      </c>
      <c r="C18758" s="7" t="s">
        <v>1295</v>
      </c>
      <c r="D18758" s="7" t="n">
        <v>0</v>
      </c>
      <c r="E18758" s="7" t="n">
        <v>0</v>
      </c>
      <c r="F18758" s="7" t="n">
        <v>4</v>
      </c>
      <c r="G18758" s="7" t="n">
        <v>145.43</v>
      </c>
    </row>
    <row r="18759" customFormat="false" ht="15" hidden="false" customHeight="false" outlineLevel="0" collapsed="false">
      <c r="A18759" s="7" t="s">
        <v>34</v>
      </c>
      <c r="B18759" s="7" t="s">
        <v>371</v>
      </c>
      <c r="C18759" s="7" t="s">
        <v>1296</v>
      </c>
      <c r="D18759" s="7" t="n">
        <v>22</v>
      </c>
      <c r="E18759" s="7" t="n">
        <v>750.39</v>
      </c>
      <c r="F18759" s="7" t="n">
        <v>9</v>
      </c>
      <c r="G18759" s="7" t="n">
        <v>311.94</v>
      </c>
    </row>
    <row r="18760" customFormat="false" ht="15" hidden="false" customHeight="false" outlineLevel="0" collapsed="false">
      <c r="A18760" s="7" t="s">
        <v>34</v>
      </c>
      <c r="B18760" s="7" t="s">
        <v>393</v>
      </c>
      <c r="C18760" s="7" t="s">
        <v>1297</v>
      </c>
      <c r="D18760" s="7" t="n">
        <v>32</v>
      </c>
      <c r="E18760" s="7" t="n">
        <v>1041.52</v>
      </c>
      <c r="F18760" s="7" t="n">
        <v>13</v>
      </c>
      <c r="G18760" s="7" t="n">
        <v>447.11</v>
      </c>
    </row>
    <row r="18761" customFormat="false" ht="15" hidden="false" customHeight="false" outlineLevel="0" collapsed="false">
      <c r="A18761" s="7" t="s">
        <v>34</v>
      </c>
      <c r="B18761" s="7" t="s">
        <v>569</v>
      </c>
      <c r="C18761" s="7" t="s">
        <v>1298</v>
      </c>
      <c r="D18761" s="7" t="n">
        <v>4</v>
      </c>
      <c r="E18761" s="7" t="n">
        <v>133.44</v>
      </c>
      <c r="F18761" s="7" t="n">
        <v>6</v>
      </c>
      <c r="G18761" s="7" t="n">
        <v>207.96</v>
      </c>
    </row>
    <row r="18762" customFormat="false" ht="15" hidden="false" customHeight="false" outlineLevel="0" collapsed="false">
      <c r="A18762" s="7" t="s">
        <v>34</v>
      </c>
      <c r="B18762" s="7" t="s">
        <v>337</v>
      </c>
      <c r="C18762" s="7" t="s">
        <v>1299</v>
      </c>
      <c r="D18762" s="7" t="n">
        <v>3</v>
      </c>
      <c r="E18762" s="7" t="n">
        <v>98.78</v>
      </c>
      <c r="F18762" s="7" t="n">
        <v>2</v>
      </c>
      <c r="G18762" s="7" t="n">
        <v>65.85</v>
      </c>
    </row>
    <row r="18763" customFormat="false" ht="15" hidden="false" customHeight="false" outlineLevel="0" collapsed="false">
      <c r="A18763" s="7" t="s">
        <v>34</v>
      </c>
      <c r="B18763" s="7" t="s">
        <v>256</v>
      </c>
      <c r="C18763" s="7" t="s">
        <v>1301</v>
      </c>
      <c r="D18763" s="7" t="n">
        <v>0</v>
      </c>
      <c r="E18763" s="7" t="n">
        <v>0</v>
      </c>
      <c r="F18763" s="7" t="n">
        <v>1</v>
      </c>
      <c r="G18763" s="7" t="n">
        <v>64.75</v>
      </c>
    </row>
    <row r="18764" customFormat="false" ht="15" hidden="false" customHeight="false" outlineLevel="0" collapsed="false">
      <c r="A18764" s="7" t="s">
        <v>34</v>
      </c>
      <c r="B18764" s="7" t="s">
        <v>256</v>
      </c>
      <c r="C18764" s="7" t="s">
        <v>1301</v>
      </c>
      <c r="D18764" s="7" t="n">
        <v>0</v>
      </c>
      <c r="E18764" s="7" t="n">
        <v>0</v>
      </c>
      <c r="F18764" s="7" t="n">
        <v>1</v>
      </c>
      <c r="G18764" s="7" t="n">
        <v>71.94</v>
      </c>
    </row>
    <row r="18765" customFormat="false" ht="15" hidden="false" customHeight="false" outlineLevel="0" collapsed="false">
      <c r="A18765" s="7" t="s">
        <v>34</v>
      </c>
      <c r="B18765" s="7" t="s">
        <v>256</v>
      </c>
      <c r="C18765" s="7" t="s">
        <v>1301</v>
      </c>
      <c r="D18765" s="7" t="n">
        <v>0</v>
      </c>
      <c r="E18765" s="7" t="n">
        <v>0</v>
      </c>
      <c r="F18765" s="7" t="n">
        <v>1</v>
      </c>
      <c r="G18765" s="7" t="n">
        <v>71.95</v>
      </c>
    </row>
    <row r="18766" customFormat="false" ht="15" hidden="false" customHeight="false" outlineLevel="0" collapsed="false">
      <c r="A18766" s="7" t="s">
        <v>34</v>
      </c>
      <c r="B18766" s="7" t="s">
        <v>256</v>
      </c>
      <c r="C18766" s="7" t="s">
        <v>1301</v>
      </c>
      <c r="D18766" s="7" t="n">
        <v>34</v>
      </c>
      <c r="E18766" s="7" t="n">
        <v>2345.58</v>
      </c>
      <c r="F18766" s="7" t="n">
        <v>15</v>
      </c>
      <c r="G18766" s="7" t="n">
        <v>1057.65</v>
      </c>
    </row>
    <row r="18767" customFormat="false" ht="15" hidden="false" customHeight="false" outlineLevel="0" collapsed="false">
      <c r="A18767" s="7" t="s">
        <v>34</v>
      </c>
      <c r="B18767" s="7" t="s">
        <v>256</v>
      </c>
      <c r="C18767" s="7" t="s">
        <v>1301</v>
      </c>
      <c r="D18767" s="7" t="n">
        <v>0</v>
      </c>
      <c r="E18767" s="7" t="n">
        <v>0</v>
      </c>
      <c r="F18767" s="7" t="n">
        <v>1</v>
      </c>
      <c r="G18767" s="7" t="n">
        <v>71.95</v>
      </c>
    </row>
    <row r="18768" customFormat="false" ht="15" hidden="false" customHeight="false" outlineLevel="0" collapsed="false">
      <c r="A18768" s="7" t="s">
        <v>34</v>
      </c>
      <c r="B18768" s="7" t="s">
        <v>256</v>
      </c>
      <c r="C18768" s="7" t="s">
        <v>1301</v>
      </c>
      <c r="D18768" s="7" t="n">
        <v>3</v>
      </c>
      <c r="E18768" s="7" t="n">
        <v>171.23</v>
      </c>
      <c r="F18768" s="7" t="n">
        <v>0</v>
      </c>
      <c r="G18768" s="7" t="n">
        <v>0</v>
      </c>
    </row>
    <row r="18769" customFormat="false" ht="15" hidden="false" customHeight="false" outlineLevel="0" collapsed="false">
      <c r="A18769" s="7" t="s">
        <v>34</v>
      </c>
      <c r="B18769" s="7" t="s">
        <v>256</v>
      </c>
      <c r="C18769" s="7" t="s">
        <v>1301</v>
      </c>
      <c r="D18769" s="7" t="n">
        <v>0</v>
      </c>
      <c r="E18769" s="7" t="n">
        <v>0</v>
      </c>
      <c r="F18769" s="7" t="n">
        <v>2</v>
      </c>
      <c r="G18769" s="7" t="n">
        <v>136.71</v>
      </c>
    </row>
    <row r="18770" customFormat="false" ht="15" hidden="false" customHeight="false" outlineLevel="0" collapsed="false">
      <c r="A18770" s="7" t="s">
        <v>34</v>
      </c>
      <c r="B18770" s="7" t="s">
        <v>256</v>
      </c>
      <c r="C18770" s="7" t="s">
        <v>1301</v>
      </c>
      <c r="D18770" s="7" t="n">
        <v>0</v>
      </c>
      <c r="E18770" s="7" t="n">
        <v>0</v>
      </c>
      <c r="F18770" s="7" t="n">
        <v>1</v>
      </c>
      <c r="G18770" s="7" t="n">
        <v>64.76</v>
      </c>
    </row>
    <row r="18771" customFormat="false" ht="15" hidden="false" customHeight="false" outlineLevel="0" collapsed="false">
      <c r="A18771" s="7" t="s">
        <v>34</v>
      </c>
      <c r="B18771" s="7" t="s">
        <v>256</v>
      </c>
      <c r="C18771" s="7" t="s">
        <v>1301</v>
      </c>
      <c r="D18771" s="7" t="n">
        <v>0</v>
      </c>
      <c r="E18771" s="7" t="n">
        <v>0</v>
      </c>
      <c r="F18771" s="7" t="n">
        <v>2</v>
      </c>
      <c r="G18771" s="7" t="n">
        <v>143.9</v>
      </c>
    </row>
    <row r="18772" customFormat="false" ht="15" hidden="false" customHeight="false" outlineLevel="0" collapsed="false">
      <c r="A18772" s="7" t="s">
        <v>34</v>
      </c>
      <c r="B18772" s="7" t="s">
        <v>256</v>
      </c>
      <c r="C18772" s="7" t="s">
        <v>1301</v>
      </c>
      <c r="D18772" s="7" t="n">
        <v>0</v>
      </c>
      <c r="E18772" s="7" t="n">
        <v>0</v>
      </c>
      <c r="F18772" s="7" t="n">
        <v>2</v>
      </c>
      <c r="G18772" s="7" t="n">
        <v>143.9</v>
      </c>
    </row>
    <row r="18773" customFormat="false" ht="15" hidden="false" customHeight="false" outlineLevel="0" collapsed="false">
      <c r="A18773" s="7" t="s">
        <v>34</v>
      </c>
      <c r="B18773" s="7" t="s">
        <v>256</v>
      </c>
      <c r="C18773" s="7" t="s">
        <v>1301</v>
      </c>
      <c r="D18773" s="7" t="n">
        <v>0</v>
      </c>
      <c r="E18773" s="7" t="n">
        <v>0</v>
      </c>
      <c r="F18773" s="7" t="n">
        <v>1</v>
      </c>
      <c r="G18773" s="7" t="n">
        <v>71.95</v>
      </c>
    </row>
    <row r="18774" customFormat="false" ht="15" hidden="false" customHeight="false" outlineLevel="0" collapsed="false">
      <c r="A18774" s="7" t="s">
        <v>34</v>
      </c>
      <c r="B18774" s="7" t="s">
        <v>256</v>
      </c>
      <c r="C18774" s="7" t="s">
        <v>1301</v>
      </c>
      <c r="D18774" s="7" t="n">
        <v>0</v>
      </c>
      <c r="E18774" s="7" t="n">
        <v>0</v>
      </c>
      <c r="F18774" s="7" t="n">
        <v>1</v>
      </c>
      <c r="G18774" s="7" t="n">
        <v>71.95</v>
      </c>
    </row>
    <row r="18775" customFormat="false" ht="15" hidden="false" customHeight="false" outlineLevel="0" collapsed="false">
      <c r="A18775" s="7" t="s">
        <v>34</v>
      </c>
      <c r="B18775" s="7" t="s">
        <v>256</v>
      </c>
      <c r="C18775" s="7" t="s">
        <v>1301</v>
      </c>
      <c r="D18775" s="7" t="n">
        <v>0</v>
      </c>
      <c r="E18775" s="7" t="n">
        <v>0</v>
      </c>
      <c r="F18775" s="7" t="n">
        <v>1</v>
      </c>
      <c r="G18775" s="7" t="n">
        <v>71.94</v>
      </c>
    </row>
    <row r="18776" customFormat="false" ht="15" hidden="false" customHeight="false" outlineLevel="0" collapsed="false">
      <c r="A18776" s="7" t="s">
        <v>34</v>
      </c>
      <c r="B18776" s="7" t="s">
        <v>256</v>
      </c>
      <c r="C18776" s="7" t="s">
        <v>1301</v>
      </c>
      <c r="D18776" s="7" t="n">
        <v>0</v>
      </c>
      <c r="E18776" s="7" t="n">
        <v>0</v>
      </c>
      <c r="F18776" s="7" t="n">
        <v>2</v>
      </c>
      <c r="G18776" s="7" t="n">
        <v>129.51</v>
      </c>
    </row>
    <row r="18777" customFormat="false" ht="15" hidden="false" customHeight="false" outlineLevel="0" collapsed="false">
      <c r="A18777" s="7" t="s">
        <v>34</v>
      </c>
      <c r="B18777" s="7" t="s">
        <v>256</v>
      </c>
      <c r="C18777" s="7" t="s">
        <v>1301</v>
      </c>
      <c r="D18777" s="7" t="n">
        <v>0</v>
      </c>
      <c r="E18777" s="7" t="n">
        <v>0</v>
      </c>
      <c r="F18777" s="7" t="n">
        <v>2</v>
      </c>
      <c r="G18777" s="7" t="n">
        <v>143.9</v>
      </c>
    </row>
    <row r="18778" customFormat="false" ht="15" hidden="false" customHeight="false" outlineLevel="0" collapsed="false">
      <c r="A18778" s="7" t="s">
        <v>34</v>
      </c>
      <c r="B18778" s="7" t="s">
        <v>256</v>
      </c>
      <c r="C18778" s="7" t="s">
        <v>1301</v>
      </c>
      <c r="D18778" s="7" t="n">
        <v>0</v>
      </c>
      <c r="E18778" s="7" t="n">
        <v>0</v>
      </c>
      <c r="F18778" s="7" t="n">
        <v>3</v>
      </c>
      <c r="G18778" s="7" t="n">
        <v>208.65</v>
      </c>
    </row>
    <row r="18779" customFormat="false" ht="15" hidden="false" customHeight="false" outlineLevel="0" collapsed="false">
      <c r="A18779" s="7" t="s">
        <v>34</v>
      </c>
      <c r="B18779" s="7" t="s">
        <v>256</v>
      </c>
      <c r="C18779" s="7" t="s">
        <v>1301</v>
      </c>
      <c r="D18779" s="7" t="n">
        <v>0</v>
      </c>
      <c r="E18779" s="7" t="n">
        <v>0</v>
      </c>
      <c r="F18779" s="7" t="n">
        <v>1</v>
      </c>
      <c r="G18779" s="7" t="n">
        <v>71.94</v>
      </c>
    </row>
    <row r="18780" customFormat="false" ht="15" hidden="false" customHeight="false" outlineLevel="0" collapsed="false">
      <c r="A18780" s="7" t="s">
        <v>34</v>
      </c>
      <c r="B18780" s="7" t="s">
        <v>256</v>
      </c>
      <c r="C18780" s="7" t="s">
        <v>1301</v>
      </c>
      <c r="D18780" s="7" t="n">
        <v>0</v>
      </c>
      <c r="E18780" s="7" t="n">
        <v>0</v>
      </c>
      <c r="F18780" s="7" t="n">
        <v>1</v>
      </c>
      <c r="G18780" s="7" t="n">
        <v>71.95</v>
      </c>
    </row>
    <row r="18781" customFormat="false" ht="15" hidden="false" customHeight="false" outlineLevel="0" collapsed="false">
      <c r="A18781" s="7" t="s">
        <v>34</v>
      </c>
      <c r="B18781" s="7" t="s">
        <v>256</v>
      </c>
      <c r="C18781" s="7" t="s">
        <v>1301</v>
      </c>
      <c r="D18781" s="7" t="n">
        <v>0</v>
      </c>
      <c r="E18781" s="7" t="n">
        <v>0</v>
      </c>
      <c r="F18781" s="7" t="n">
        <v>1</v>
      </c>
      <c r="G18781" s="7" t="n">
        <v>71.95</v>
      </c>
    </row>
    <row r="18782" customFormat="false" ht="15" hidden="false" customHeight="false" outlineLevel="0" collapsed="false">
      <c r="A18782" s="7" t="s">
        <v>34</v>
      </c>
      <c r="B18782" s="7" t="s">
        <v>256</v>
      </c>
      <c r="C18782" s="7" t="s">
        <v>1301</v>
      </c>
      <c r="D18782" s="7" t="n">
        <v>0</v>
      </c>
      <c r="E18782" s="7" t="n">
        <v>0</v>
      </c>
      <c r="F18782" s="7" t="n">
        <v>1</v>
      </c>
      <c r="G18782" s="7" t="n">
        <v>64.75</v>
      </c>
    </row>
    <row r="18783" customFormat="false" ht="15" hidden="false" customHeight="false" outlineLevel="0" collapsed="false">
      <c r="A18783" s="7" t="s">
        <v>34</v>
      </c>
      <c r="B18783" s="7" t="s">
        <v>256</v>
      </c>
      <c r="C18783" s="7" t="s">
        <v>1301</v>
      </c>
      <c r="D18783" s="7" t="n">
        <v>0</v>
      </c>
      <c r="E18783" s="7" t="n">
        <v>0</v>
      </c>
      <c r="F18783" s="7" t="n">
        <v>1</v>
      </c>
      <c r="G18783" s="7" t="n">
        <v>61.16</v>
      </c>
    </row>
    <row r="18784" customFormat="false" ht="15" hidden="false" customHeight="false" outlineLevel="0" collapsed="false">
      <c r="A18784" s="7" t="s">
        <v>34</v>
      </c>
      <c r="B18784" s="7" t="s">
        <v>256</v>
      </c>
      <c r="C18784" s="7" t="s">
        <v>1301</v>
      </c>
      <c r="D18784" s="7" t="n">
        <v>0</v>
      </c>
      <c r="E18784" s="7" t="n">
        <v>0</v>
      </c>
      <c r="F18784" s="7" t="n">
        <v>1</v>
      </c>
      <c r="G18784" s="7" t="n">
        <v>71.95</v>
      </c>
    </row>
    <row r="18785" customFormat="false" ht="15" hidden="false" customHeight="false" outlineLevel="0" collapsed="false">
      <c r="A18785" s="7" t="s">
        <v>34</v>
      </c>
      <c r="B18785" s="7" t="s">
        <v>256</v>
      </c>
      <c r="C18785" s="7" t="s">
        <v>1301</v>
      </c>
      <c r="D18785" s="7" t="n">
        <v>0</v>
      </c>
      <c r="E18785" s="7" t="n">
        <v>0</v>
      </c>
      <c r="F18785" s="7" t="n">
        <v>1</v>
      </c>
      <c r="G18785" s="7" t="n">
        <v>71.95</v>
      </c>
    </row>
    <row r="18786" customFormat="false" ht="15" hidden="false" customHeight="false" outlineLevel="0" collapsed="false">
      <c r="A18786" s="7" t="s">
        <v>34</v>
      </c>
      <c r="B18786" s="7" t="s">
        <v>256</v>
      </c>
      <c r="C18786" s="7" t="s">
        <v>1301</v>
      </c>
      <c r="D18786" s="7" t="n">
        <v>0</v>
      </c>
      <c r="E18786" s="7" t="n">
        <v>0</v>
      </c>
      <c r="F18786" s="7" t="n">
        <v>1</v>
      </c>
      <c r="G18786" s="7" t="n">
        <v>71.95</v>
      </c>
    </row>
    <row r="18787" customFormat="false" ht="15" hidden="false" customHeight="false" outlineLevel="0" collapsed="false">
      <c r="A18787" s="7" t="s">
        <v>34</v>
      </c>
      <c r="B18787" s="7" t="s">
        <v>256</v>
      </c>
      <c r="C18787" s="7" t="s">
        <v>1301</v>
      </c>
      <c r="D18787" s="7" t="n">
        <v>0</v>
      </c>
      <c r="E18787" s="7" t="n">
        <v>0</v>
      </c>
      <c r="F18787" s="7" t="n">
        <v>1</v>
      </c>
      <c r="G18787" s="7" t="n">
        <v>71.95</v>
      </c>
    </row>
    <row r="18788" customFormat="false" ht="15" hidden="false" customHeight="false" outlineLevel="0" collapsed="false">
      <c r="A18788" s="7" t="s">
        <v>34</v>
      </c>
      <c r="B18788" s="7" t="s">
        <v>219</v>
      </c>
      <c r="C18788" s="7" t="s">
        <v>1302</v>
      </c>
      <c r="D18788" s="7" t="n">
        <v>0</v>
      </c>
      <c r="E18788" s="7" t="n">
        <v>0</v>
      </c>
      <c r="F18788" s="7" t="n">
        <v>1</v>
      </c>
      <c r="G18788" s="7" t="n">
        <v>76.18</v>
      </c>
    </row>
    <row r="18789" customFormat="false" ht="15" hidden="false" customHeight="false" outlineLevel="0" collapsed="false">
      <c r="A18789" s="7" t="s">
        <v>34</v>
      </c>
      <c r="B18789" s="7" t="s">
        <v>219</v>
      </c>
      <c r="C18789" s="7" t="s">
        <v>1302</v>
      </c>
      <c r="D18789" s="7" t="n">
        <v>0</v>
      </c>
      <c r="E18789" s="7" t="n">
        <v>0</v>
      </c>
      <c r="F18789" s="7" t="n">
        <v>1</v>
      </c>
      <c r="G18789" s="7" t="n">
        <v>76.18</v>
      </c>
    </row>
    <row r="18790" customFormat="false" ht="15" hidden="false" customHeight="false" outlineLevel="0" collapsed="false">
      <c r="A18790" s="7" t="s">
        <v>34</v>
      </c>
      <c r="B18790" s="7" t="s">
        <v>219</v>
      </c>
      <c r="C18790" s="7" t="s">
        <v>1302</v>
      </c>
      <c r="D18790" s="7" t="n">
        <v>0</v>
      </c>
      <c r="E18790" s="7" t="n">
        <v>0</v>
      </c>
      <c r="F18790" s="7" t="n">
        <v>2</v>
      </c>
      <c r="G18790" s="7" t="n">
        <v>144.76</v>
      </c>
    </row>
    <row r="18791" customFormat="false" ht="15" hidden="false" customHeight="false" outlineLevel="0" collapsed="false">
      <c r="A18791" s="7" t="s">
        <v>34</v>
      </c>
      <c r="B18791" s="7" t="s">
        <v>219</v>
      </c>
      <c r="C18791" s="7" t="s">
        <v>1302</v>
      </c>
      <c r="D18791" s="7" t="n">
        <v>0</v>
      </c>
      <c r="E18791" s="7" t="n">
        <v>0</v>
      </c>
      <c r="F18791" s="7" t="n">
        <v>1</v>
      </c>
      <c r="G18791" s="7" t="n">
        <v>76.19</v>
      </c>
    </row>
    <row r="18792" customFormat="false" ht="15" hidden="false" customHeight="false" outlineLevel="0" collapsed="false">
      <c r="A18792" s="7" t="s">
        <v>34</v>
      </c>
      <c r="B18792" s="7" t="s">
        <v>219</v>
      </c>
      <c r="C18792" s="7" t="s">
        <v>1302</v>
      </c>
      <c r="D18792" s="7" t="n">
        <v>0</v>
      </c>
      <c r="E18792" s="7" t="n">
        <v>0</v>
      </c>
      <c r="F18792" s="7" t="n">
        <v>1</v>
      </c>
      <c r="G18792" s="7" t="n">
        <v>76.19</v>
      </c>
    </row>
    <row r="18793" customFormat="false" ht="15" hidden="false" customHeight="false" outlineLevel="0" collapsed="false">
      <c r="A18793" s="7" t="s">
        <v>34</v>
      </c>
      <c r="B18793" s="7" t="s">
        <v>219</v>
      </c>
      <c r="C18793" s="7" t="s">
        <v>1302</v>
      </c>
      <c r="D18793" s="7" t="n">
        <v>0</v>
      </c>
      <c r="E18793" s="7" t="n">
        <v>0</v>
      </c>
      <c r="F18793" s="7" t="n">
        <v>1</v>
      </c>
      <c r="G18793" s="7" t="n">
        <v>76.18</v>
      </c>
    </row>
    <row r="18794" customFormat="false" ht="15" hidden="false" customHeight="false" outlineLevel="0" collapsed="false">
      <c r="A18794" s="7" t="s">
        <v>34</v>
      </c>
      <c r="B18794" s="7" t="s">
        <v>219</v>
      </c>
      <c r="C18794" s="7" t="s">
        <v>1302</v>
      </c>
      <c r="D18794" s="7" t="n">
        <v>0</v>
      </c>
      <c r="E18794" s="7" t="n">
        <v>0</v>
      </c>
      <c r="F18794" s="7" t="n">
        <v>2</v>
      </c>
      <c r="G18794" s="7" t="n">
        <v>152.38</v>
      </c>
    </row>
    <row r="18795" customFormat="false" ht="15" hidden="false" customHeight="false" outlineLevel="0" collapsed="false">
      <c r="A18795" s="7" t="s">
        <v>34</v>
      </c>
      <c r="B18795" s="7" t="s">
        <v>219</v>
      </c>
      <c r="C18795" s="7" t="s">
        <v>1302</v>
      </c>
      <c r="D18795" s="7" t="n">
        <v>0</v>
      </c>
      <c r="E18795" s="7" t="n">
        <v>0</v>
      </c>
      <c r="F18795" s="7" t="n">
        <v>1</v>
      </c>
      <c r="G18795" s="7" t="n">
        <v>68.57</v>
      </c>
    </row>
    <row r="18796" customFormat="false" ht="15" hidden="false" customHeight="false" outlineLevel="0" collapsed="false">
      <c r="A18796" s="7" t="s">
        <v>34</v>
      </c>
      <c r="B18796" s="7" t="s">
        <v>219</v>
      </c>
      <c r="C18796" s="7" t="s">
        <v>1302</v>
      </c>
      <c r="D18796" s="7" t="n">
        <v>0</v>
      </c>
      <c r="E18796" s="7" t="n">
        <v>0</v>
      </c>
      <c r="F18796" s="7" t="n">
        <v>1</v>
      </c>
      <c r="G18796" s="7" t="n">
        <v>76.18</v>
      </c>
    </row>
    <row r="18797" customFormat="false" ht="15" hidden="false" customHeight="false" outlineLevel="0" collapsed="false">
      <c r="A18797" s="7" t="s">
        <v>34</v>
      </c>
      <c r="B18797" s="7" t="s">
        <v>219</v>
      </c>
      <c r="C18797" s="7" t="s">
        <v>1302</v>
      </c>
      <c r="D18797" s="7" t="n">
        <v>0</v>
      </c>
      <c r="E18797" s="7" t="n">
        <v>0</v>
      </c>
      <c r="F18797" s="7" t="n">
        <v>3</v>
      </c>
      <c r="G18797" s="7" t="n">
        <v>228.54</v>
      </c>
    </row>
    <row r="18798" customFormat="false" ht="15" hidden="false" customHeight="false" outlineLevel="0" collapsed="false">
      <c r="A18798" s="7" t="s">
        <v>34</v>
      </c>
      <c r="B18798" s="7" t="s">
        <v>219</v>
      </c>
      <c r="C18798" s="7" t="s">
        <v>1302</v>
      </c>
      <c r="D18798" s="7" t="n">
        <v>0</v>
      </c>
      <c r="E18798" s="7" t="n">
        <v>0</v>
      </c>
      <c r="F18798" s="7" t="n">
        <v>2</v>
      </c>
      <c r="G18798" s="7" t="n">
        <v>152.36</v>
      </c>
    </row>
    <row r="18799" customFormat="false" ht="15" hidden="false" customHeight="false" outlineLevel="0" collapsed="false">
      <c r="A18799" s="7" t="s">
        <v>34</v>
      </c>
      <c r="B18799" s="7" t="s">
        <v>219</v>
      </c>
      <c r="C18799" s="7" t="s">
        <v>1302</v>
      </c>
      <c r="D18799" s="7" t="n">
        <v>0</v>
      </c>
      <c r="E18799" s="7" t="n">
        <v>0</v>
      </c>
      <c r="F18799" s="7" t="n">
        <v>1</v>
      </c>
      <c r="G18799" s="7" t="n">
        <v>76.18</v>
      </c>
    </row>
    <row r="18800" customFormat="false" ht="15" hidden="false" customHeight="false" outlineLevel="0" collapsed="false">
      <c r="A18800" s="7" t="s">
        <v>34</v>
      </c>
      <c r="B18800" s="7" t="s">
        <v>219</v>
      </c>
      <c r="C18800" s="7" t="s">
        <v>1302</v>
      </c>
      <c r="D18800" s="7" t="n">
        <v>0</v>
      </c>
      <c r="E18800" s="7" t="n">
        <v>0</v>
      </c>
      <c r="F18800" s="7" t="n">
        <v>1</v>
      </c>
      <c r="G18800" s="7" t="n">
        <v>76.19</v>
      </c>
    </row>
    <row r="18801" customFormat="false" ht="15" hidden="false" customHeight="false" outlineLevel="0" collapsed="false">
      <c r="A18801" s="7" t="s">
        <v>34</v>
      </c>
      <c r="B18801" s="7" t="s">
        <v>219</v>
      </c>
      <c r="C18801" s="7" t="s">
        <v>1302</v>
      </c>
      <c r="D18801" s="7" t="n">
        <v>0</v>
      </c>
      <c r="E18801" s="7" t="n">
        <v>0</v>
      </c>
      <c r="F18801" s="7" t="n">
        <v>1</v>
      </c>
      <c r="G18801" s="7" t="n">
        <v>68.57</v>
      </c>
    </row>
    <row r="18802" customFormat="false" ht="15" hidden="false" customHeight="false" outlineLevel="0" collapsed="false">
      <c r="A18802" s="7" t="s">
        <v>34</v>
      </c>
      <c r="B18802" s="7" t="s">
        <v>219</v>
      </c>
      <c r="C18802" s="7" t="s">
        <v>1302</v>
      </c>
      <c r="D18802" s="7" t="n">
        <v>0</v>
      </c>
      <c r="E18802" s="7" t="n">
        <v>0</v>
      </c>
      <c r="F18802" s="7" t="n">
        <v>1</v>
      </c>
      <c r="G18802" s="7" t="n">
        <v>76.18</v>
      </c>
    </row>
    <row r="18803" customFormat="false" ht="15" hidden="false" customHeight="false" outlineLevel="0" collapsed="false">
      <c r="A18803" s="7" t="s">
        <v>34</v>
      </c>
      <c r="B18803" s="7" t="s">
        <v>219</v>
      </c>
      <c r="C18803" s="7" t="s">
        <v>1302</v>
      </c>
      <c r="D18803" s="7" t="n">
        <v>72</v>
      </c>
      <c r="E18803" s="7" t="n">
        <v>5215.17</v>
      </c>
      <c r="F18803" s="7" t="n">
        <v>33</v>
      </c>
      <c r="G18803" s="7" t="n">
        <v>2472.35</v>
      </c>
    </row>
    <row r="18804" customFormat="false" ht="15" hidden="false" customHeight="false" outlineLevel="0" collapsed="false">
      <c r="A18804" s="7" t="s">
        <v>34</v>
      </c>
      <c r="B18804" s="7" t="s">
        <v>219</v>
      </c>
      <c r="C18804" s="7" t="s">
        <v>1302</v>
      </c>
      <c r="D18804" s="7" t="n">
        <v>0</v>
      </c>
      <c r="E18804" s="7" t="n">
        <v>0</v>
      </c>
      <c r="F18804" s="7" t="n">
        <v>2</v>
      </c>
      <c r="G18804" s="7" t="n">
        <v>152.36</v>
      </c>
    </row>
    <row r="18805" customFormat="false" ht="15" hidden="false" customHeight="false" outlineLevel="0" collapsed="false">
      <c r="A18805" s="7" t="s">
        <v>34</v>
      </c>
      <c r="B18805" s="7" t="s">
        <v>219</v>
      </c>
      <c r="C18805" s="7" t="s">
        <v>1302</v>
      </c>
      <c r="D18805" s="7" t="n">
        <v>0</v>
      </c>
      <c r="E18805" s="7" t="n">
        <v>0</v>
      </c>
      <c r="F18805" s="7" t="n">
        <v>1</v>
      </c>
      <c r="G18805" s="7" t="n">
        <v>64.77</v>
      </c>
    </row>
    <row r="18806" customFormat="false" ht="15" hidden="false" customHeight="false" outlineLevel="0" collapsed="false">
      <c r="A18806" s="7" t="s">
        <v>34</v>
      </c>
      <c r="B18806" s="7" t="s">
        <v>219</v>
      </c>
      <c r="C18806" s="7" t="s">
        <v>1302</v>
      </c>
      <c r="D18806" s="7" t="n">
        <v>0</v>
      </c>
      <c r="E18806" s="7" t="n">
        <v>0</v>
      </c>
      <c r="F18806" s="7" t="n">
        <v>1</v>
      </c>
      <c r="G18806" s="7" t="n">
        <v>76.18</v>
      </c>
    </row>
    <row r="18807" customFormat="false" ht="15" hidden="false" customHeight="false" outlineLevel="0" collapsed="false">
      <c r="A18807" s="7" t="s">
        <v>34</v>
      </c>
      <c r="B18807" s="7" t="s">
        <v>219</v>
      </c>
      <c r="C18807" s="7" t="s">
        <v>1302</v>
      </c>
      <c r="D18807" s="7" t="n">
        <v>0</v>
      </c>
      <c r="E18807" s="7" t="n">
        <v>0</v>
      </c>
      <c r="F18807" s="7" t="n">
        <v>1</v>
      </c>
      <c r="G18807" s="7" t="n">
        <v>76.18</v>
      </c>
    </row>
    <row r="18808" customFormat="false" ht="15" hidden="false" customHeight="false" outlineLevel="0" collapsed="false">
      <c r="A18808" s="7" t="s">
        <v>34</v>
      </c>
      <c r="B18808" s="7" t="s">
        <v>219</v>
      </c>
      <c r="C18808" s="7" t="s">
        <v>1302</v>
      </c>
      <c r="D18808" s="7" t="n">
        <v>0</v>
      </c>
      <c r="E18808" s="7" t="n">
        <v>0</v>
      </c>
      <c r="F18808" s="7" t="n">
        <v>1</v>
      </c>
      <c r="G18808" s="7" t="n">
        <v>76.19</v>
      </c>
    </row>
    <row r="18809" customFormat="false" ht="15" hidden="false" customHeight="false" outlineLevel="0" collapsed="false">
      <c r="A18809" s="7" t="s">
        <v>34</v>
      </c>
      <c r="B18809" s="7" t="s">
        <v>219</v>
      </c>
      <c r="C18809" s="7" t="s">
        <v>1302</v>
      </c>
      <c r="D18809" s="7" t="n">
        <v>0</v>
      </c>
      <c r="E18809" s="7" t="n">
        <v>0</v>
      </c>
      <c r="F18809" s="7" t="n">
        <v>1</v>
      </c>
      <c r="G18809" s="7" t="n">
        <v>76.18</v>
      </c>
    </row>
    <row r="18810" customFormat="false" ht="15" hidden="false" customHeight="false" outlineLevel="0" collapsed="false">
      <c r="A18810" s="7" t="s">
        <v>34</v>
      </c>
      <c r="B18810" s="7" t="s">
        <v>219</v>
      </c>
      <c r="C18810" s="7" t="s">
        <v>1302</v>
      </c>
      <c r="D18810" s="7" t="n">
        <v>0</v>
      </c>
      <c r="E18810" s="7" t="n">
        <v>0</v>
      </c>
      <c r="F18810" s="7" t="n">
        <v>2</v>
      </c>
      <c r="G18810" s="7" t="n">
        <v>152.38</v>
      </c>
    </row>
    <row r="18811" customFormat="false" ht="15" hidden="false" customHeight="false" outlineLevel="0" collapsed="false">
      <c r="A18811" s="7" t="s">
        <v>34</v>
      </c>
      <c r="B18811" s="7" t="s">
        <v>219</v>
      </c>
      <c r="C18811" s="7" t="s">
        <v>1302</v>
      </c>
      <c r="D18811" s="7" t="n">
        <v>0</v>
      </c>
      <c r="E18811" s="7" t="n">
        <v>0</v>
      </c>
      <c r="F18811" s="7" t="n">
        <v>1</v>
      </c>
      <c r="G18811" s="7" t="n">
        <v>76.19</v>
      </c>
    </row>
    <row r="18812" customFormat="false" ht="15" hidden="false" customHeight="false" outlineLevel="0" collapsed="false">
      <c r="A18812" s="7" t="s">
        <v>34</v>
      </c>
      <c r="B18812" s="7" t="s">
        <v>219</v>
      </c>
      <c r="C18812" s="7" t="s">
        <v>1302</v>
      </c>
      <c r="D18812" s="7" t="n">
        <v>0</v>
      </c>
      <c r="E18812" s="7" t="n">
        <v>0</v>
      </c>
      <c r="F18812" s="7" t="n">
        <v>3</v>
      </c>
      <c r="G18812" s="7" t="n">
        <v>228.56</v>
      </c>
    </row>
    <row r="18813" customFormat="false" ht="15" hidden="false" customHeight="false" outlineLevel="0" collapsed="false">
      <c r="A18813" s="7" t="s">
        <v>34</v>
      </c>
      <c r="B18813" s="7" t="s">
        <v>219</v>
      </c>
      <c r="C18813" s="7" t="s">
        <v>1302</v>
      </c>
      <c r="D18813" s="7" t="n">
        <v>0</v>
      </c>
      <c r="E18813" s="7" t="n">
        <v>0</v>
      </c>
      <c r="F18813" s="7" t="n">
        <v>1</v>
      </c>
      <c r="G18813" s="7" t="n">
        <v>76.19</v>
      </c>
    </row>
    <row r="18814" customFormat="false" ht="15" hidden="false" customHeight="false" outlineLevel="0" collapsed="false">
      <c r="A18814" s="7" t="s">
        <v>34</v>
      </c>
      <c r="B18814" s="7" t="s">
        <v>219</v>
      </c>
      <c r="C18814" s="7" t="s">
        <v>1302</v>
      </c>
      <c r="D18814" s="7" t="n">
        <v>0</v>
      </c>
      <c r="E18814" s="7" t="n">
        <v>0</v>
      </c>
      <c r="F18814" s="7" t="n">
        <v>2</v>
      </c>
      <c r="G18814" s="7" t="n">
        <v>152.36</v>
      </c>
    </row>
    <row r="18815" customFormat="false" ht="15" hidden="false" customHeight="false" outlineLevel="0" collapsed="false">
      <c r="A18815" s="7" t="s">
        <v>34</v>
      </c>
      <c r="B18815" s="7" t="s">
        <v>219</v>
      </c>
      <c r="C18815" s="7" t="s">
        <v>1302</v>
      </c>
      <c r="D18815" s="7" t="n">
        <v>0</v>
      </c>
      <c r="E18815" s="7" t="n">
        <v>0</v>
      </c>
      <c r="F18815" s="7" t="n">
        <v>1</v>
      </c>
      <c r="G18815" s="7" t="n">
        <v>76.18</v>
      </c>
    </row>
    <row r="18816" customFormat="false" ht="15" hidden="false" customHeight="false" outlineLevel="0" collapsed="false">
      <c r="A18816" s="7" t="s">
        <v>34</v>
      </c>
      <c r="B18816" s="7" t="s">
        <v>219</v>
      </c>
      <c r="C18816" s="7" t="s">
        <v>1302</v>
      </c>
      <c r="D18816" s="7" t="n">
        <v>0</v>
      </c>
      <c r="E18816" s="7" t="n">
        <v>0</v>
      </c>
      <c r="F18816" s="7" t="n">
        <v>2</v>
      </c>
      <c r="G18816" s="7" t="n">
        <v>144.76</v>
      </c>
    </row>
    <row r="18817" customFormat="false" ht="15" hidden="false" customHeight="false" outlineLevel="0" collapsed="false">
      <c r="A18817" s="7" t="s">
        <v>34</v>
      </c>
      <c r="B18817" s="7" t="s">
        <v>219</v>
      </c>
      <c r="C18817" s="7" t="s">
        <v>1302</v>
      </c>
      <c r="D18817" s="7" t="n">
        <v>0</v>
      </c>
      <c r="E18817" s="7" t="n">
        <v>0</v>
      </c>
      <c r="F18817" s="7" t="n">
        <v>1</v>
      </c>
      <c r="G18817" s="7" t="n">
        <v>76.18</v>
      </c>
    </row>
    <row r="18818" customFormat="false" ht="15" hidden="false" customHeight="false" outlineLevel="0" collapsed="false">
      <c r="A18818" s="7" t="s">
        <v>34</v>
      </c>
      <c r="B18818" s="7" t="s">
        <v>219</v>
      </c>
      <c r="C18818" s="7" t="s">
        <v>1302</v>
      </c>
      <c r="D18818" s="7" t="n">
        <v>0</v>
      </c>
      <c r="E18818" s="7" t="n">
        <v>0</v>
      </c>
      <c r="F18818" s="7" t="n">
        <v>1</v>
      </c>
      <c r="G18818" s="7" t="n">
        <v>76.19</v>
      </c>
    </row>
    <row r="18819" customFormat="false" ht="15" hidden="false" customHeight="false" outlineLevel="0" collapsed="false">
      <c r="A18819" s="7" t="s">
        <v>34</v>
      </c>
      <c r="B18819" s="7" t="s">
        <v>219</v>
      </c>
      <c r="C18819" s="7" t="s">
        <v>1302</v>
      </c>
      <c r="D18819" s="7" t="n">
        <v>0</v>
      </c>
      <c r="E18819" s="7" t="n">
        <v>0</v>
      </c>
      <c r="F18819" s="7" t="n">
        <v>1</v>
      </c>
      <c r="G18819" s="7" t="n">
        <v>76.18</v>
      </c>
    </row>
    <row r="18820" customFormat="false" ht="15" hidden="false" customHeight="false" outlineLevel="0" collapsed="false">
      <c r="A18820" s="7" t="s">
        <v>34</v>
      </c>
      <c r="B18820" s="7" t="s">
        <v>219</v>
      </c>
      <c r="C18820" s="7" t="s">
        <v>1302</v>
      </c>
      <c r="D18820" s="7" t="n">
        <v>0</v>
      </c>
      <c r="E18820" s="7" t="n">
        <v>0</v>
      </c>
      <c r="F18820" s="7" t="n">
        <v>1</v>
      </c>
      <c r="G18820" s="7" t="n">
        <v>68.57</v>
      </c>
    </row>
    <row r="18821" customFormat="false" ht="15" hidden="false" customHeight="false" outlineLevel="0" collapsed="false">
      <c r="A18821" s="7" t="s">
        <v>34</v>
      </c>
      <c r="B18821" s="7" t="s">
        <v>219</v>
      </c>
      <c r="C18821" s="7" t="s">
        <v>1302</v>
      </c>
      <c r="D18821" s="7" t="n">
        <v>0</v>
      </c>
      <c r="E18821" s="7" t="n">
        <v>0</v>
      </c>
      <c r="F18821" s="7" t="n">
        <v>1</v>
      </c>
      <c r="G18821" s="7" t="n">
        <v>76.18</v>
      </c>
    </row>
    <row r="18822" customFormat="false" ht="15" hidden="false" customHeight="false" outlineLevel="0" collapsed="false">
      <c r="A18822" s="7" t="s">
        <v>34</v>
      </c>
      <c r="B18822" s="7" t="s">
        <v>219</v>
      </c>
      <c r="C18822" s="7" t="s">
        <v>1302</v>
      </c>
      <c r="D18822" s="7" t="n">
        <v>0</v>
      </c>
      <c r="E18822" s="7" t="n">
        <v>0</v>
      </c>
      <c r="F18822" s="7" t="n">
        <v>1</v>
      </c>
      <c r="G18822" s="7" t="n">
        <v>76.19</v>
      </c>
    </row>
    <row r="18823" customFormat="false" ht="15" hidden="false" customHeight="false" outlineLevel="0" collapsed="false">
      <c r="A18823" s="7" t="s">
        <v>34</v>
      </c>
      <c r="B18823" s="7" t="s">
        <v>219</v>
      </c>
      <c r="C18823" s="7" t="s">
        <v>1302</v>
      </c>
      <c r="D18823" s="7" t="n">
        <v>0</v>
      </c>
      <c r="E18823" s="7" t="n">
        <v>0</v>
      </c>
      <c r="F18823" s="7" t="n">
        <v>1</v>
      </c>
      <c r="G18823" s="7" t="n">
        <v>64.77</v>
      </c>
    </row>
    <row r="18824" customFormat="false" ht="15" hidden="false" customHeight="false" outlineLevel="0" collapsed="false">
      <c r="A18824" s="7" t="s">
        <v>34</v>
      </c>
      <c r="B18824" s="7" t="s">
        <v>219</v>
      </c>
      <c r="C18824" s="7" t="s">
        <v>1302</v>
      </c>
      <c r="D18824" s="7" t="n">
        <v>0</v>
      </c>
      <c r="E18824" s="7" t="n">
        <v>0</v>
      </c>
      <c r="F18824" s="7" t="n">
        <v>1</v>
      </c>
      <c r="G18824" s="7" t="n">
        <v>76.19</v>
      </c>
    </row>
    <row r="18825" customFormat="false" ht="15" hidden="false" customHeight="false" outlineLevel="0" collapsed="false">
      <c r="A18825" s="7" t="s">
        <v>34</v>
      </c>
      <c r="B18825" s="7" t="s">
        <v>219</v>
      </c>
      <c r="C18825" s="7" t="s">
        <v>1302</v>
      </c>
      <c r="D18825" s="7" t="n">
        <v>0</v>
      </c>
      <c r="E18825" s="7" t="n">
        <v>0</v>
      </c>
      <c r="F18825" s="7" t="n">
        <v>1</v>
      </c>
      <c r="G18825" s="7" t="n">
        <v>76.19</v>
      </c>
    </row>
    <row r="18826" customFormat="false" ht="15" hidden="false" customHeight="false" outlineLevel="0" collapsed="false">
      <c r="A18826" s="7" t="s">
        <v>34</v>
      </c>
      <c r="B18826" s="7" t="s">
        <v>219</v>
      </c>
      <c r="C18826" s="7" t="s">
        <v>1302</v>
      </c>
      <c r="D18826" s="7" t="n">
        <v>0</v>
      </c>
      <c r="E18826" s="7" t="n">
        <v>0</v>
      </c>
      <c r="F18826" s="7" t="n">
        <v>1</v>
      </c>
      <c r="G18826" s="7" t="n">
        <v>64.76</v>
      </c>
    </row>
    <row r="18827" customFormat="false" ht="15" hidden="false" customHeight="false" outlineLevel="0" collapsed="false">
      <c r="A18827" s="7" t="s">
        <v>34</v>
      </c>
      <c r="B18827" s="7" t="s">
        <v>219</v>
      </c>
      <c r="C18827" s="7" t="s">
        <v>1302</v>
      </c>
      <c r="D18827" s="7" t="n">
        <v>0</v>
      </c>
      <c r="E18827" s="7" t="n">
        <v>0</v>
      </c>
      <c r="F18827" s="7" t="n">
        <v>1</v>
      </c>
      <c r="G18827" s="7" t="n">
        <v>76.19</v>
      </c>
    </row>
    <row r="18828" customFormat="false" ht="15" hidden="false" customHeight="false" outlineLevel="0" collapsed="false">
      <c r="A18828" s="7" t="s">
        <v>34</v>
      </c>
      <c r="B18828" s="7" t="s">
        <v>219</v>
      </c>
      <c r="C18828" s="7" t="s">
        <v>1302</v>
      </c>
      <c r="D18828" s="7" t="n">
        <v>0</v>
      </c>
      <c r="E18828" s="7" t="n">
        <v>0</v>
      </c>
      <c r="F18828" s="7" t="n">
        <v>2</v>
      </c>
      <c r="G18828" s="7" t="n">
        <v>152.37</v>
      </c>
    </row>
    <row r="18829" customFormat="false" ht="15" hidden="false" customHeight="false" outlineLevel="0" collapsed="false">
      <c r="A18829" s="7" t="s">
        <v>34</v>
      </c>
      <c r="B18829" s="7" t="s">
        <v>219</v>
      </c>
      <c r="C18829" s="7" t="s">
        <v>1302</v>
      </c>
      <c r="D18829" s="7" t="n">
        <v>0</v>
      </c>
      <c r="E18829" s="7" t="n">
        <v>0</v>
      </c>
      <c r="F18829" s="7" t="n">
        <v>2</v>
      </c>
      <c r="G18829" s="7" t="n">
        <v>152.37</v>
      </c>
    </row>
    <row r="18830" customFormat="false" ht="15" hidden="false" customHeight="false" outlineLevel="0" collapsed="false">
      <c r="A18830" s="7" t="s">
        <v>34</v>
      </c>
      <c r="B18830" s="7" t="s">
        <v>219</v>
      </c>
      <c r="C18830" s="7" t="s">
        <v>1302</v>
      </c>
      <c r="D18830" s="7" t="n">
        <v>0</v>
      </c>
      <c r="E18830" s="7" t="n">
        <v>0</v>
      </c>
      <c r="F18830" s="7" t="n">
        <v>1</v>
      </c>
      <c r="G18830" s="7" t="n">
        <v>76.19</v>
      </c>
    </row>
    <row r="18831" customFormat="false" ht="15" hidden="false" customHeight="false" outlineLevel="0" collapsed="false">
      <c r="A18831" s="7" t="s">
        <v>34</v>
      </c>
      <c r="B18831" s="7" t="s">
        <v>219</v>
      </c>
      <c r="C18831" s="7" t="s">
        <v>1302</v>
      </c>
      <c r="D18831" s="7" t="n">
        <v>0</v>
      </c>
      <c r="E18831" s="7" t="n">
        <v>0</v>
      </c>
      <c r="F18831" s="7" t="n">
        <v>2</v>
      </c>
      <c r="G18831" s="7" t="n">
        <v>152.37</v>
      </c>
    </row>
    <row r="18832" customFormat="false" ht="15" hidden="false" customHeight="false" outlineLevel="0" collapsed="false">
      <c r="A18832" s="7" t="s">
        <v>34</v>
      </c>
      <c r="B18832" s="7" t="s">
        <v>219</v>
      </c>
      <c r="C18832" s="7" t="s">
        <v>1302</v>
      </c>
      <c r="D18832" s="7" t="n">
        <v>0</v>
      </c>
      <c r="E18832" s="7" t="n">
        <v>0</v>
      </c>
      <c r="F18832" s="7" t="n">
        <v>1</v>
      </c>
      <c r="G18832" s="7" t="n">
        <v>76.19</v>
      </c>
    </row>
    <row r="18833" customFormat="false" ht="15" hidden="false" customHeight="false" outlineLevel="0" collapsed="false">
      <c r="A18833" s="7" t="s">
        <v>34</v>
      </c>
      <c r="B18833" s="7" t="s">
        <v>219</v>
      </c>
      <c r="C18833" s="7" t="s">
        <v>1302</v>
      </c>
      <c r="D18833" s="7" t="n">
        <v>16</v>
      </c>
      <c r="E18833" s="7" t="n">
        <v>1013.39</v>
      </c>
      <c r="F18833" s="7" t="n">
        <v>0</v>
      </c>
      <c r="G18833" s="7" t="n">
        <v>0</v>
      </c>
    </row>
    <row r="18834" customFormat="false" ht="15" hidden="false" customHeight="false" outlineLevel="0" collapsed="false">
      <c r="A18834" s="7" t="s">
        <v>34</v>
      </c>
      <c r="B18834" s="7" t="s">
        <v>219</v>
      </c>
      <c r="C18834" s="7" t="s">
        <v>1302</v>
      </c>
      <c r="D18834" s="7" t="n">
        <v>0</v>
      </c>
      <c r="E18834" s="7" t="n">
        <v>0</v>
      </c>
      <c r="F18834" s="7" t="n">
        <v>1</v>
      </c>
      <c r="G18834" s="7" t="n">
        <v>76.19</v>
      </c>
    </row>
    <row r="18835" customFormat="false" ht="15" hidden="false" customHeight="false" outlineLevel="0" collapsed="false">
      <c r="A18835" s="7" t="s">
        <v>34</v>
      </c>
      <c r="B18835" s="7" t="s">
        <v>219</v>
      </c>
      <c r="C18835" s="7" t="s">
        <v>1302</v>
      </c>
      <c r="D18835" s="7" t="n">
        <v>0</v>
      </c>
      <c r="E18835" s="7" t="n">
        <v>0</v>
      </c>
      <c r="F18835" s="7" t="n">
        <v>1</v>
      </c>
      <c r="G18835" s="7" t="n">
        <v>76.19</v>
      </c>
    </row>
    <row r="18836" customFormat="false" ht="15" hidden="false" customHeight="false" outlineLevel="0" collapsed="false">
      <c r="A18836" s="7" t="s">
        <v>34</v>
      </c>
      <c r="B18836" s="7" t="s">
        <v>219</v>
      </c>
      <c r="C18836" s="7" t="s">
        <v>1302</v>
      </c>
      <c r="D18836" s="7" t="n">
        <v>0</v>
      </c>
      <c r="E18836" s="7" t="n">
        <v>0</v>
      </c>
      <c r="F18836" s="7" t="n">
        <v>2</v>
      </c>
      <c r="G18836" s="7" t="n">
        <v>137.14</v>
      </c>
    </row>
    <row r="18837" customFormat="false" ht="15" hidden="false" customHeight="false" outlineLevel="0" collapsed="false">
      <c r="A18837" s="7" t="s">
        <v>34</v>
      </c>
      <c r="B18837" s="7" t="s">
        <v>219</v>
      </c>
      <c r="C18837" s="7" t="s">
        <v>1302</v>
      </c>
      <c r="D18837" s="7" t="n">
        <v>0</v>
      </c>
      <c r="E18837" s="7" t="n">
        <v>0</v>
      </c>
      <c r="F18837" s="7" t="n">
        <v>1</v>
      </c>
      <c r="G18837" s="7" t="n">
        <v>76.19</v>
      </c>
    </row>
    <row r="18838" customFormat="false" ht="15" hidden="false" customHeight="false" outlineLevel="0" collapsed="false">
      <c r="A18838" s="7" t="s">
        <v>34</v>
      </c>
      <c r="B18838" s="7" t="s">
        <v>219</v>
      </c>
      <c r="C18838" s="7" t="s">
        <v>1302</v>
      </c>
      <c r="D18838" s="7" t="n">
        <v>0</v>
      </c>
      <c r="E18838" s="7" t="n">
        <v>0</v>
      </c>
      <c r="F18838" s="7" t="n">
        <v>1</v>
      </c>
      <c r="G18838" s="7" t="n">
        <v>76.19</v>
      </c>
    </row>
    <row r="18839" customFormat="false" ht="15" hidden="false" customHeight="false" outlineLevel="0" collapsed="false">
      <c r="A18839" s="7" t="s">
        <v>34</v>
      </c>
      <c r="B18839" s="7" t="s">
        <v>219</v>
      </c>
      <c r="C18839" s="7" t="s">
        <v>1302</v>
      </c>
      <c r="D18839" s="7" t="n">
        <v>0</v>
      </c>
      <c r="E18839" s="7" t="n">
        <v>0</v>
      </c>
      <c r="F18839" s="7" t="n">
        <v>3</v>
      </c>
      <c r="G18839" s="7" t="n">
        <v>228.54</v>
      </c>
    </row>
    <row r="18840" customFormat="false" ht="15" hidden="false" customHeight="false" outlineLevel="0" collapsed="false">
      <c r="A18840" s="7" t="s">
        <v>34</v>
      </c>
      <c r="B18840" s="7" t="s">
        <v>219</v>
      </c>
      <c r="C18840" s="7" t="s">
        <v>1302</v>
      </c>
      <c r="D18840" s="7" t="n">
        <v>0</v>
      </c>
      <c r="E18840" s="7" t="n">
        <v>0</v>
      </c>
      <c r="F18840" s="7" t="n">
        <v>4</v>
      </c>
      <c r="G18840" s="7" t="n">
        <v>297.14</v>
      </c>
    </row>
    <row r="18841" customFormat="false" ht="15" hidden="false" customHeight="false" outlineLevel="0" collapsed="false">
      <c r="A18841" s="7" t="s">
        <v>34</v>
      </c>
      <c r="B18841" s="7" t="s">
        <v>219</v>
      </c>
      <c r="C18841" s="7" t="s">
        <v>1302</v>
      </c>
      <c r="D18841" s="7" t="n">
        <v>0</v>
      </c>
      <c r="E18841" s="7" t="n">
        <v>0</v>
      </c>
      <c r="F18841" s="7" t="n">
        <v>1</v>
      </c>
      <c r="G18841" s="7" t="n">
        <v>64.77</v>
      </c>
    </row>
    <row r="18842" customFormat="false" ht="15" hidden="false" customHeight="false" outlineLevel="0" collapsed="false">
      <c r="A18842" s="7" t="s">
        <v>34</v>
      </c>
      <c r="B18842" s="7" t="s">
        <v>219</v>
      </c>
      <c r="C18842" s="7" t="s">
        <v>1302</v>
      </c>
      <c r="D18842" s="7" t="n">
        <v>0</v>
      </c>
      <c r="E18842" s="7" t="n">
        <v>0</v>
      </c>
      <c r="F18842" s="7" t="n">
        <v>3</v>
      </c>
      <c r="G18842" s="7" t="n">
        <v>228.57</v>
      </c>
    </row>
    <row r="18843" customFormat="false" ht="15" hidden="false" customHeight="false" outlineLevel="0" collapsed="false">
      <c r="A18843" s="7" t="s">
        <v>34</v>
      </c>
      <c r="B18843" s="7" t="s">
        <v>219</v>
      </c>
      <c r="C18843" s="7" t="s">
        <v>1302</v>
      </c>
      <c r="D18843" s="7" t="n">
        <v>0</v>
      </c>
      <c r="E18843" s="7" t="n">
        <v>0</v>
      </c>
      <c r="F18843" s="7" t="n">
        <v>2</v>
      </c>
      <c r="G18843" s="7" t="n">
        <v>152.38</v>
      </c>
    </row>
    <row r="18844" customFormat="false" ht="15" hidden="false" customHeight="false" outlineLevel="0" collapsed="false">
      <c r="A18844" s="7" t="s">
        <v>34</v>
      </c>
      <c r="B18844" s="7" t="s">
        <v>219</v>
      </c>
      <c r="C18844" s="7" t="s">
        <v>1302</v>
      </c>
      <c r="D18844" s="7" t="n">
        <v>0</v>
      </c>
      <c r="E18844" s="7" t="n">
        <v>0</v>
      </c>
      <c r="F18844" s="7" t="n">
        <v>1</v>
      </c>
      <c r="G18844" s="7" t="n">
        <v>76.19</v>
      </c>
    </row>
    <row r="18845" customFormat="false" ht="15" hidden="false" customHeight="false" outlineLevel="0" collapsed="false">
      <c r="A18845" s="7" t="s">
        <v>34</v>
      </c>
      <c r="B18845" s="7" t="s">
        <v>219</v>
      </c>
      <c r="C18845" s="7" t="s">
        <v>1302</v>
      </c>
      <c r="D18845" s="7" t="n">
        <v>0</v>
      </c>
      <c r="E18845" s="7" t="n">
        <v>0</v>
      </c>
      <c r="F18845" s="7" t="n">
        <v>1</v>
      </c>
      <c r="G18845" s="7" t="n">
        <v>76.19</v>
      </c>
    </row>
    <row r="18846" customFormat="false" ht="15" hidden="false" customHeight="false" outlineLevel="0" collapsed="false">
      <c r="A18846" s="7" t="s">
        <v>34</v>
      </c>
      <c r="B18846" s="7" t="s">
        <v>219</v>
      </c>
      <c r="C18846" s="7" t="s">
        <v>1302</v>
      </c>
      <c r="D18846" s="7" t="n">
        <v>0</v>
      </c>
      <c r="E18846" s="7" t="n">
        <v>0</v>
      </c>
      <c r="F18846" s="7" t="n">
        <v>2</v>
      </c>
      <c r="G18846" s="7" t="n">
        <v>140.94</v>
      </c>
    </row>
    <row r="18847" customFormat="false" ht="15" hidden="false" customHeight="false" outlineLevel="0" collapsed="false">
      <c r="A18847" s="7" t="s">
        <v>34</v>
      </c>
      <c r="B18847" s="7" t="s">
        <v>219</v>
      </c>
      <c r="C18847" s="7" t="s">
        <v>1302</v>
      </c>
      <c r="D18847" s="7" t="n">
        <v>0</v>
      </c>
      <c r="E18847" s="7" t="n">
        <v>0</v>
      </c>
      <c r="F18847" s="7" t="n">
        <v>1</v>
      </c>
      <c r="G18847" s="7" t="n">
        <v>68.57</v>
      </c>
    </row>
    <row r="18848" customFormat="false" ht="15" hidden="false" customHeight="false" outlineLevel="0" collapsed="false">
      <c r="A18848" s="7" t="s">
        <v>34</v>
      </c>
      <c r="B18848" s="7" t="s">
        <v>219</v>
      </c>
      <c r="C18848" s="7" t="s">
        <v>1302</v>
      </c>
      <c r="D18848" s="7" t="n">
        <v>0</v>
      </c>
      <c r="E18848" s="7" t="n">
        <v>0</v>
      </c>
      <c r="F18848" s="7" t="n">
        <v>3</v>
      </c>
      <c r="G18848" s="7" t="n">
        <v>228.57</v>
      </c>
    </row>
    <row r="18849" customFormat="false" ht="15" hidden="false" customHeight="false" outlineLevel="0" collapsed="false">
      <c r="A18849" s="7" t="s">
        <v>34</v>
      </c>
      <c r="B18849" s="7" t="s">
        <v>219</v>
      </c>
      <c r="C18849" s="7" t="s">
        <v>1302</v>
      </c>
      <c r="D18849" s="7" t="n">
        <v>0</v>
      </c>
      <c r="E18849" s="7" t="n">
        <v>0</v>
      </c>
      <c r="F18849" s="7" t="n">
        <v>1</v>
      </c>
      <c r="G18849" s="7" t="n">
        <v>76.18</v>
      </c>
    </row>
    <row r="18850" customFormat="false" ht="15" hidden="false" customHeight="false" outlineLevel="0" collapsed="false">
      <c r="A18850" s="7" t="s">
        <v>34</v>
      </c>
      <c r="B18850" s="7" t="s">
        <v>119</v>
      </c>
      <c r="C18850" s="7" t="s">
        <v>1303</v>
      </c>
      <c r="D18850" s="7" t="n">
        <v>1</v>
      </c>
      <c r="E18850" s="7" t="n">
        <v>171.1</v>
      </c>
      <c r="F18850" s="7" t="n">
        <v>0</v>
      </c>
      <c r="G18850" s="7" t="n">
        <v>0</v>
      </c>
    </row>
    <row r="18851" customFormat="false" ht="15" hidden="false" customHeight="false" outlineLevel="0" collapsed="false">
      <c r="A18851" s="7" t="s">
        <v>34</v>
      </c>
      <c r="B18851" s="7" t="s">
        <v>119</v>
      </c>
      <c r="C18851" s="7" t="s">
        <v>1303</v>
      </c>
      <c r="D18851" s="7" t="n">
        <v>7</v>
      </c>
      <c r="E18851" s="7" t="n">
        <v>1202.03</v>
      </c>
      <c r="F18851" s="7" t="n">
        <v>2</v>
      </c>
      <c r="G18851" s="7" t="n">
        <v>372.72</v>
      </c>
    </row>
    <row r="18852" customFormat="false" ht="15" hidden="false" customHeight="false" outlineLevel="0" collapsed="false">
      <c r="A18852" s="7" t="s">
        <v>34</v>
      </c>
      <c r="B18852" s="7" t="s">
        <v>119</v>
      </c>
      <c r="C18852" s="7" t="s">
        <v>1303</v>
      </c>
      <c r="D18852" s="7" t="n">
        <v>0</v>
      </c>
      <c r="E18852" s="7" t="n">
        <v>0</v>
      </c>
      <c r="F18852" s="7" t="n">
        <v>1</v>
      </c>
      <c r="G18852" s="7" t="n">
        <v>186.35</v>
      </c>
    </row>
    <row r="18853" customFormat="false" ht="15" hidden="false" customHeight="false" outlineLevel="0" collapsed="false">
      <c r="A18853" s="7" t="s">
        <v>34</v>
      </c>
      <c r="B18853" s="7" t="s">
        <v>115</v>
      </c>
      <c r="C18853" s="7" t="s">
        <v>1303</v>
      </c>
      <c r="D18853" s="7" t="n">
        <v>12</v>
      </c>
      <c r="E18853" s="7" t="n">
        <v>2180.41</v>
      </c>
      <c r="F18853" s="7" t="n">
        <v>4</v>
      </c>
      <c r="G18853" s="7" t="n">
        <v>726.8</v>
      </c>
    </row>
    <row r="18854" customFormat="false" ht="15" hidden="false" customHeight="false" outlineLevel="0" collapsed="false">
      <c r="A18854" s="7" t="s">
        <v>34</v>
      </c>
      <c r="B18854" s="7" t="s">
        <v>115</v>
      </c>
      <c r="C18854" s="7" t="s">
        <v>1303</v>
      </c>
      <c r="D18854" s="7" t="n">
        <v>3</v>
      </c>
      <c r="E18854" s="7" t="n">
        <v>513.3</v>
      </c>
      <c r="F18854" s="7" t="n">
        <v>0</v>
      </c>
      <c r="G18854" s="7" t="n">
        <v>0</v>
      </c>
    </row>
    <row r="18855" customFormat="false" ht="15" hidden="false" customHeight="false" outlineLevel="0" collapsed="false">
      <c r="A18855" s="7" t="s">
        <v>34</v>
      </c>
      <c r="B18855" s="7" t="s">
        <v>115</v>
      </c>
      <c r="C18855" s="7" t="s">
        <v>1303</v>
      </c>
      <c r="D18855" s="7" t="n">
        <v>0</v>
      </c>
      <c r="E18855" s="7" t="n">
        <v>0</v>
      </c>
      <c r="F18855" s="7" t="n">
        <v>1</v>
      </c>
      <c r="G18855" s="7" t="n">
        <v>186.36</v>
      </c>
    </row>
    <row r="18856" customFormat="false" ht="15" hidden="false" customHeight="false" outlineLevel="0" collapsed="false">
      <c r="A18856" s="7" t="s">
        <v>34</v>
      </c>
      <c r="B18856" s="7" t="s">
        <v>136</v>
      </c>
      <c r="C18856" s="7" t="s">
        <v>1303</v>
      </c>
      <c r="D18856" s="7" t="n">
        <v>6</v>
      </c>
      <c r="E18856" s="7" t="n">
        <v>1034.3</v>
      </c>
      <c r="F18856" s="7" t="n">
        <v>0</v>
      </c>
      <c r="G18856" s="7" t="n">
        <v>0</v>
      </c>
    </row>
    <row r="18857" customFormat="false" ht="15" hidden="false" customHeight="false" outlineLevel="0" collapsed="false">
      <c r="A18857" s="7" t="s">
        <v>34</v>
      </c>
      <c r="B18857" s="7" t="s">
        <v>136</v>
      </c>
      <c r="C18857" s="7" t="s">
        <v>1303</v>
      </c>
      <c r="D18857" s="7" t="n">
        <v>0</v>
      </c>
      <c r="E18857" s="7" t="n">
        <v>0</v>
      </c>
      <c r="F18857" s="7" t="n">
        <v>1</v>
      </c>
      <c r="G18857" s="7" t="n">
        <v>186.36</v>
      </c>
    </row>
    <row r="18858" customFormat="false" ht="15" hidden="false" customHeight="false" outlineLevel="0" collapsed="false">
      <c r="A18858" s="7" t="s">
        <v>34</v>
      </c>
      <c r="B18858" s="7" t="s">
        <v>136</v>
      </c>
      <c r="C18858" s="7" t="s">
        <v>1303</v>
      </c>
      <c r="D18858" s="7" t="n">
        <v>1</v>
      </c>
      <c r="E18858" s="7" t="n">
        <v>171.1</v>
      </c>
      <c r="F18858" s="7" t="n">
        <v>0</v>
      </c>
      <c r="G18858" s="7" t="n">
        <v>0</v>
      </c>
    </row>
    <row r="18859" customFormat="false" ht="15" hidden="false" customHeight="false" outlineLevel="0" collapsed="false">
      <c r="A18859" s="7" t="s">
        <v>34</v>
      </c>
      <c r="B18859" s="7" t="s">
        <v>136</v>
      </c>
      <c r="C18859" s="7" t="s">
        <v>1303</v>
      </c>
      <c r="D18859" s="7" t="n">
        <v>0</v>
      </c>
      <c r="E18859" s="7" t="n">
        <v>0</v>
      </c>
      <c r="F18859" s="7" t="n">
        <v>1</v>
      </c>
      <c r="G18859" s="7" t="n">
        <v>186.36</v>
      </c>
    </row>
    <row r="18860" customFormat="false" ht="15" hidden="false" customHeight="false" outlineLevel="0" collapsed="false">
      <c r="A18860" s="7" t="s">
        <v>34</v>
      </c>
      <c r="B18860" s="7" t="s">
        <v>136</v>
      </c>
      <c r="C18860" s="7" t="s">
        <v>1303</v>
      </c>
      <c r="D18860" s="7" t="n">
        <v>0</v>
      </c>
      <c r="E18860" s="7" t="n">
        <v>0</v>
      </c>
      <c r="F18860" s="7" t="n">
        <v>1</v>
      </c>
      <c r="G18860" s="7" t="n">
        <v>186.36</v>
      </c>
    </row>
    <row r="18861" customFormat="false" ht="15" hidden="false" customHeight="false" outlineLevel="0" collapsed="false">
      <c r="A18861" s="7" t="s">
        <v>34</v>
      </c>
      <c r="B18861" s="7" t="s">
        <v>147</v>
      </c>
      <c r="C18861" s="7" t="s">
        <v>1303</v>
      </c>
      <c r="D18861" s="7" t="n">
        <v>2</v>
      </c>
      <c r="E18861" s="7" t="n">
        <v>344.77</v>
      </c>
      <c r="F18861" s="7" t="n">
        <v>0</v>
      </c>
      <c r="G18861" s="7" t="n">
        <v>0</v>
      </c>
    </row>
    <row r="18862" customFormat="false" ht="15" hidden="false" customHeight="false" outlineLevel="0" collapsed="false">
      <c r="A18862" s="7" t="s">
        <v>34</v>
      </c>
      <c r="B18862" s="7" t="s">
        <v>538</v>
      </c>
      <c r="C18862" s="7" t="s">
        <v>1303</v>
      </c>
      <c r="D18862" s="7" t="n">
        <v>0</v>
      </c>
      <c r="E18862" s="7" t="n">
        <v>0</v>
      </c>
      <c r="F18862" s="7" t="n">
        <v>1</v>
      </c>
      <c r="G18862" s="7" t="n">
        <v>167.72</v>
      </c>
    </row>
    <row r="18863" customFormat="false" ht="15" hidden="false" customHeight="false" outlineLevel="0" collapsed="false">
      <c r="A18863" s="7" t="s">
        <v>34</v>
      </c>
      <c r="B18863" s="7" t="s">
        <v>538</v>
      </c>
      <c r="C18863" s="7" t="s">
        <v>1303</v>
      </c>
      <c r="D18863" s="7" t="n">
        <v>0</v>
      </c>
      <c r="E18863" s="7" t="n">
        <v>0</v>
      </c>
      <c r="F18863" s="7" t="n">
        <v>3</v>
      </c>
      <c r="G18863" s="7" t="n">
        <v>559.08</v>
      </c>
    </row>
    <row r="18864" customFormat="false" ht="15" hidden="false" customHeight="false" outlineLevel="0" collapsed="false">
      <c r="A18864" s="7" t="s">
        <v>34</v>
      </c>
      <c r="B18864" s="7" t="s">
        <v>538</v>
      </c>
      <c r="C18864" s="7" t="s">
        <v>1303</v>
      </c>
      <c r="D18864" s="7" t="n">
        <v>1</v>
      </c>
      <c r="E18864" s="7" t="n">
        <v>171.1</v>
      </c>
      <c r="F18864" s="7" t="n">
        <v>0</v>
      </c>
      <c r="G18864" s="7" t="n">
        <v>0</v>
      </c>
    </row>
    <row r="18865" customFormat="false" ht="15" hidden="false" customHeight="false" outlineLevel="0" collapsed="false">
      <c r="A18865" s="7" t="s">
        <v>34</v>
      </c>
      <c r="B18865" s="7" t="s">
        <v>442</v>
      </c>
      <c r="C18865" s="7" t="s">
        <v>1303</v>
      </c>
      <c r="D18865" s="7" t="n">
        <v>1</v>
      </c>
      <c r="E18865" s="7" t="n">
        <v>158.41</v>
      </c>
      <c r="F18865" s="7" t="n">
        <v>2</v>
      </c>
      <c r="G18865" s="7" t="n">
        <v>354.08</v>
      </c>
    </row>
    <row r="18866" customFormat="false" ht="15" hidden="false" customHeight="false" outlineLevel="0" collapsed="false">
      <c r="A18866" s="7" t="s">
        <v>34</v>
      </c>
      <c r="B18866" s="7" t="s">
        <v>442</v>
      </c>
      <c r="C18866" s="7" t="s">
        <v>1303</v>
      </c>
      <c r="D18866" s="7" t="n">
        <v>0</v>
      </c>
      <c r="E18866" s="7" t="n">
        <v>0</v>
      </c>
      <c r="F18866" s="7" t="n">
        <v>1</v>
      </c>
      <c r="G18866" s="7" t="n">
        <v>162</v>
      </c>
    </row>
    <row r="18867" customFormat="false" ht="15" hidden="false" customHeight="false" outlineLevel="0" collapsed="false">
      <c r="A18867" s="7" t="s">
        <v>34</v>
      </c>
      <c r="B18867" s="7" t="s">
        <v>83</v>
      </c>
      <c r="C18867" s="7" t="s">
        <v>1303</v>
      </c>
      <c r="D18867" s="7" t="n">
        <v>0</v>
      </c>
      <c r="E18867" s="7" t="n">
        <v>0</v>
      </c>
      <c r="F18867" s="7" t="n">
        <v>1</v>
      </c>
      <c r="G18867" s="7" t="n">
        <v>143.98</v>
      </c>
    </row>
    <row r="18868" customFormat="false" ht="15" hidden="false" customHeight="false" outlineLevel="0" collapsed="false">
      <c r="A18868" s="7" t="s">
        <v>34</v>
      </c>
      <c r="B18868" s="7" t="s">
        <v>83</v>
      </c>
      <c r="C18868" s="7" t="s">
        <v>1303</v>
      </c>
      <c r="D18868" s="7" t="n">
        <v>0</v>
      </c>
      <c r="E18868" s="7" t="n">
        <v>0</v>
      </c>
      <c r="F18868" s="7" t="n">
        <v>1</v>
      </c>
      <c r="G18868" s="7" t="n">
        <v>129.59</v>
      </c>
    </row>
    <row r="18869" customFormat="false" ht="15" hidden="false" customHeight="false" outlineLevel="0" collapsed="false">
      <c r="A18869" s="7" t="s">
        <v>34</v>
      </c>
      <c r="B18869" s="7" t="s">
        <v>83</v>
      </c>
      <c r="C18869" s="7" t="s">
        <v>1303</v>
      </c>
      <c r="D18869" s="7" t="n">
        <v>0</v>
      </c>
      <c r="E18869" s="7" t="n">
        <v>0</v>
      </c>
      <c r="F18869" s="7" t="n">
        <v>1</v>
      </c>
      <c r="G18869" s="7" t="n">
        <v>143.99</v>
      </c>
    </row>
    <row r="18870" customFormat="false" ht="15" hidden="false" customHeight="false" outlineLevel="0" collapsed="false">
      <c r="A18870" s="7" t="s">
        <v>34</v>
      </c>
      <c r="B18870" s="7" t="s">
        <v>83</v>
      </c>
      <c r="C18870" s="7" t="s">
        <v>1303</v>
      </c>
      <c r="D18870" s="7" t="n">
        <v>0</v>
      </c>
      <c r="E18870" s="7" t="n">
        <v>0</v>
      </c>
      <c r="F18870" s="7" t="n">
        <v>2</v>
      </c>
      <c r="G18870" s="7" t="n">
        <v>287.98</v>
      </c>
    </row>
    <row r="18871" customFormat="false" ht="15" hidden="false" customHeight="false" outlineLevel="0" collapsed="false">
      <c r="A18871" s="7" t="s">
        <v>34</v>
      </c>
      <c r="B18871" s="7" t="s">
        <v>83</v>
      </c>
      <c r="C18871" s="7" t="s">
        <v>1303</v>
      </c>
      <c r="D18871" s="7" t="n">
        <v>0</v>
      </c>
      <c r="E18871" s="7" t="n">
        <v>0</v>
      </c>
      <c r="F18871" s="7" t="n">
        <v>1</v>
      </c>
      <c r="G18871" s="7" t="n">
        <v>129.58</v>
      </c>
    </row>
    <row r="18872" customFormat="false" ht="15" hidden="false" customHeight="false" outlineLevel="0" collapsed="false">
      <c r="A18872" s="7" t="s">
        <v>34</v>
      </c>
      <c r="B18872" s="7" t="s">
        <v>83</v>
      </c>
      <c r="C18872" s="7" t="s">
        <v>1303</v>
      </c>
      <c r="D18872" s="7" t="n">
        <v>0</v>
      </c>
      <c r="E18872" s="7" t="n">
        <v>0</v>
      </c>
      <c r="F18872" s="7" t="n">
        <v>1</v>
      </c>
      <c r="G18872" s="7" t="n">
        <v>122.39</v>
      </c>
    </row>
    <row r="18873" customFormat="false" ht="15" hidden="false" customHeight="false" outlineLevel="0" collapsed="false">
      <c r="A18873" s="7" t="s">
        <v>34</v>
      </c>
      <c r="B18873" s="7" t="s">
        <v>83</v>
      </c>
      <c r="C18873" s="7" t="s">
        <v>1303</v>
      </c>
      <c r="D18873" s="7" t="n">
        <v>0</v>
      </c>
      <c r="E18873" s="7" t="n">
        <v>0</v>
      </c>
      <c r="F18873" s="7" t="n">
        <v>1</v>
      </c>
      <c r="G18873" s="7" t="n">
        <v>143.99</v>
      </c>
    </row>
    <row r="18874" customFormat="false" ht="15" hidden="false" customHeight="false" outlineLevel="0" collapsed="false">
      <c r="A18874" s="7" t="s">
        <v>34</v>
      </c>
      <c r="B18874" s="7" t="s">
        <v>83</v>
      </c>
      <c r="C18874" s="7" t="s">
        <v>1303</v>
      </c>
      <c r="D18874" s="7" t="n">
        <v>0</v>
      </c>
      <c r="E18874" s="7" t="n">
        <v>0</v>
      </c>
      <c r="F18874" s="7" t="n">
        <v>1</v>
      </c>
      <c r="G18874" s="7" t="n">
        <v>143.99</v>
      </c>
    </row>
    <row r="18875" customFormat="false" ht="15" hidden="false" customHeight="false" outlineLevel="0" collapsed="false">
      <c r="A18875" s="7" t="s">
        <v>34</v>
      </c>
      <c r="B18875" s="7" t="s">
        <v>83</v>
      </c>
      <c r="C18875" s="7" t="s">
        <v>1303</v>
      </c>
      <c r="D18875" s="7" t="n">
        <v>0</v>
      </c>
      <c r="E18875" s="7" t="n">
        <v>0</v>
      </c>
      <c r="F18875" s="7" t="n">
        <v>1</v>
      </c>
      <c r="G18875" s="7" t="n">
        <v>143.99</v>
      </c>
    </row>
    <row r="18876" customFormat="false" ht="15" hidden="false" customHeight="false" outlineLevel="0" collapsed="false">
      <c r="A18876" s="7" t="s">
        <v>34</v>
      </c>
      <c r="B18876" s="7" t="s">
        <v>83</v>
      </c>
      <c r="C18876" s="7" t="s">
        <v>1303</v>
      </c>
      <c r="D18876" s="7" t="n">
        <v>0</v>
      </c>
      <c r="E18876" s="7" t="n">
        <v>0</v>
      </c>
      <c r="F18876" s="7" t="n">
        <v>1</v>
      </c>
      <c r="G18876" s="7" t="n">
        <v>143.99</v>
      </c>
    </row>
    <row r="18877" customFormat="false" ht="15" hidden="false" customHeight="false" outlineLevel="0" collapsed="false">
      <c r="A18877" s="7" t="s">
        <v>34</v>
      </c>
      <c r="B18877" s="7" t="s">
        <v>83</v>
      </c>
      <c r="C18877" s="7" t="s">
        <v>1303</v>
      </c>
      <c r="D18877" s="7" t="n">
        <v>0</v>
      </c>
      <c r="E18877" s="7" t="n">
        <v>0</v>
      </c>
      <c r="F18877" s="7" t="n">
        <v>1</v>
      </c>
      <c r="G18877" s="7" t="n">
        <v>143.98</v>
      </c>
    </row>
    <row r="18878" customFormat="false" ht="15" hidden="false" customHeight="false" outlineLevel="0" collapsed="false">
      <c r="A18878" s="7" t="s">
        <v>34</v>
      </c>
      <c r="B18878" s="7" t="s">
        <v>83</v>
      </c>
      <c r="C18878" s="7" t="s">
        <v>1303</v>
      </c>
      <c r="D18878" s="7" t="n">
        <v>0</v>
      </c>
      <c r="E18878" s="7" t="n">
        <v>0</v>
      </c>
      <c r="F18878" s="7" t="n">
        <v>1</v>
      </c>
      <c r="G18878" s="7" t="n">
        <v>143.99</v>
      </c>
    </row>
    <row r="18879" customFormat="false" ht="15" hidden="false" customHeight="false" outlineLevel="0" collapsed="false">
      <c r="A18879" s="7" t="s">
        <v>34</v>
      </c>
      <c r="B18879" s="7" t="s">
        <v>83</v>
      </c>
      <c r="C18879" s="7" t="s">
        <v>1303</v>
      </c>
      <c r="D18879" s="7" t="n">
        <v>0</v>
      </c>
      <c r="E18879" s="7" t="n">
        <v>0</v>
      </c>
      <c r="F18879" s="7" t="n">
        <v>1</v>
      </c>
      <c r="G18879" s="7" t="n">
        <v>143.99</v>
      </c>
    </row>
    <row r="18880" customFormat="false" ht="15" hidden="false" customHeight="false" outlineLevel="0" collapsed="false">
      <c r="A18880" s="7" t="s">
        <v>34</v>
      </c>
      <c r="B18880" s="7" t="s">
        <v>83</v>
      </c>
      <c r="C18880" s="7" t="s">
        <v>1303</v>
      </c>
      <c r="D18880" s="7" t="n">
        <v>0</v>
      </c>
      <c r="E18880" s="7" t="n">
        <v>0</v>
      </c>
      <c r="F18880" s="7" t="n">
        <v>1</v>
      </c>
      <c r="G18880" s="7" t="n">
        <v>129.59</v>
      </c>
    </row>
    <row r="18881" customFormat="false" ht="15" hidden="false" customHeight="false" outlineLevel="0" collapsed="false">
      <c r="A18881" s="7" t="s">
        <v>34</v>
      </c>
      <c r="B18881" s="7" t="s">
        <v>83</v>
      </c>
      <c r="C18881" s="7" t="s">
        <v>1303</v>
      </c>
      <c r="D18881" s="7" t="n">
        <v>0</v>
      </c>
      <c r="E18881" s="7" t="n">
        <v>0</v>
      </c>
      <c r="F18881" s="7" t="n">
        <v>1</v>
      </c>
      <c r="G18881" s="7" t="n">
        <v>129.58</v>
      </c>
    </row>
    <row r="18882" customFormat="false" ht="15" hidden="false" customHeight="false" outlineLevel="0" collapsed="false">
      <c r="A18882" s="7" t="s">
        <v>34</v>
      </c>
      <c r="B18882" s="7" t="s">
        <v>83</v>
      </c>
      <c r="C18882" s="7" t="s">
        <v>1303</v>
      </c>
      <c r="D18882" s="7" t="n">
        <v>0</v>
      </c>
      <c r="E18882" s="7" t="n">
        <v>0</v>
      </c>
      <c r="F18882" s="7" t="n">
        <v>1</v>
      </c>
      <c r="G18882" s="7" t="n">
        <v>129.59</v>
      </c>
    </row>
    <row r="18883" customFormat="false" ht="15" hidden="false" customHeight="false" outlineLevel="0" collapsed="false">
      <c r="A18883" s="7" t="s">
        <v>34</v>
      </c>
      <c r="B18883" s="7" t="s">
        <v>83</v>
      </c>
      <c r="C18883" s="7" t="s">
        <v>1303</v>
      </c>
      <c r="D18883" s="7" t="n">
        <v>0</v>
      </c>
      <c r="E18883" s="7" t="n">
        <v>0</v>
      </c>
      <c r="F18883" s="7" t="n">
        <v>1</v>
      </c>
      <c r="G18883" s="7" t="n">
        <v>143.98</v>
      </c>
    </row>
    <row r="18884" customFormat="false" ht="15" hidden="false" customHeight="false" outlineLevel="0" collapsed="false">
      <c r="A18884" s="7" t="s">
        <v>34</v>
      </c>
      <c r="B18884" s="7" t="s">
        <v>83</v>
      </c>
      <c r="C18884" s="7" t="s">
        <v>1303</v>
      </c>
      <c r="D18884" s="7" t="n">
        <v>0</v>
      </c>
      <c r="E18884" s="7" t="n">
        <v>0</v>
      </c>
      <c r="F18884" s="7" t="n">
        <v>1</v>
      </c>
      <c r="G18884" s="7" t="n">
        <v>129.58</v>
      </c>
    </row>
    <row r="18885" customFormat="false" ht="15" hidden="false" customHeight="false" outlineLevel="0" collapsed="false">
      <c r="A18885" s="7" t="s">
        <v>34</v>
      </c>
      <c r="B18885" s="7" t="s">
        <v>83</v>
      </c>
      <c r="C18885" s="7" t="s">
        <v>1303</v>
      </c>
      <c r="D18885" s="7" t="n">
        <v>0</v>
      </c>
      <c r="E18885" s="7" t="n">
        <v>0</v>
      </c>
      <c r="F18885" s="7" t="n">
        <v>1</v>
      </c>
      <c r="G18885" s="7" t="n">
        <v>143.99</v>
      </c>
    </row>
    <row r="18886" customFormat="false" ht="15" hidden="false" customHeight="false" outlineLevel="0" collapsed="false">
      <c r="A18886" s="7" t="s">
        <v>34</v>
      </c>
      <c r="B18886" s="7" t="s">
        <v>83</v>
      </c>
      <c r="C18886" s="7" t="s">
        <v>1303</v>
      </c>
      <c r="D18886" s="7" t="n">
        <v>0</v>
      </c>
      <c r="E18886" s="7" t="n">
        <v>0</v>
      </c>
      <c r="F18886" s="7" t="n">
        <v>1</v>
      </c>
      <c r="G18886" s="7" t="n">
        <v>143.98</v>
      </c>
    </row>
    <row r="18887" customFormat="false" ht="15" hidden="false" customHeight="false" outlineLevel="0" collapsed="false">
      <c r="A18887" s="7" t="s">
        <v>34</v>
      </c>
      <c r="B18887" s="7" t="s">
        <v>83</v>
      </c>
      <c r="C18887" s="7" t="s">
        <v>1303</v>
      </c>
      <c r="D18887" s="7" t="n">
        <v>0</v>
      </c>
      <c r="E18887" s="7" t="n">
        <v>0</v>
      </c>
      <c r="F18887" s="7" t="n">
        <v>2</v>
      </c>
      <c r="G18887" s="7" t="n">
        <v>287.98</v>
      </c>
    </row>
    <row r="18888" customFormat="false" ht="15" hidden="false" customHeight="false" outlineLevel="0" collapsed="false">
      <c r="A18888" s="7" t="s">
        <v>34</v>
      </c>
      <c r="B18888" s="7" t="s">
        <v>83</v>
      </c>
      <c r="C18888" s="7" t="s">
        <v>1303</v>
      </c>
      <c r="D18888" s="7" t="n">
        <v>0</v>
      </c>
      <c r="E18888" s="7" t="n">
        <v>0</v>
      </c>
      <c r="F18888" s="7" t="n">
        <v>1</v>
      </c>
      <c r="G18888" s="7" t="n">
        <v>129.59</v>
      </c>
    </row>
    <row r="18889" customFormat="false" ht="15" hidden="false" customHeight="false" outlineLevel="0" collapsed="false">
      <c r="A18889" s="7" t="s">
        <v>34</v>
      </c>
      <c r="B18889" s="7" t="s">
        <v>83</v>
      </c>
      <c r="C18889" s="7" t="s">
        <v>1303</v>
      </c>
      <c r="D18889" s="7" t="n">
        <v>0</v>
      </c>
      <c r="E18889" s="7" t="n">
        <v>0</v>
      </c>
      <c r="F18889" s="7" t="n">
        <v>1</v>
      </c>
      <c r="G18889" s="7" t="n">
        <v>143.99</v>
      </c>
    </row>
    <row r="18890" customFormat="false" ht="15" hidden="false" customHeight="false" outlineLevel="0" collapsed="false">
      <c r="A18890" s="7" t="s">
        <v>34</v>
      </c>
      <c r="B18890" s="7" t="s">
        <v>83</v>
      </c>
      <c r="C18890" s="7" t="s">
        <v>1303</v>
      </c>
      <c r="D18890" s="7" t="n">
        <v>0</v>
      </c>
      <c r="E18890" s="7" t="n">
        <v>0</v>
      </c>
      <c r="F18890" s="7" t="n">
        <v>1</v>
      </c>
      <c r="G18890" s="7" t="n">
        <v>129.59</v>
      </c>
    </row>
    <row r="18891" customFormat="false" ht="15" hidden="false" customHeight="false" outlineLevel="0" collapsed="false">
      <c r="A18891" s="7" t="s">
        <v>34</v>
      </c>
      <c r="B18891" s="7" t="s">
        <v>83</v>
      </c>
      <c r="C18891" s="7" t="s">
        <v>1303</v>
      </c>
      <c r="D18891" s="7" t="n">
        <v>0</v>
      </c>
      <c r="E18891" s="7" t="n">
        <v>0</v>
      </c>
      <c r="F18891" s="7" t="n">
        <v>1</v>
      </c>
      <c r="G18891" s="7" t="n">
        <v>143.99</v>
      </c>
    </row>
    <row r="18892" customFormat="false" ht="15" hidden="false" customHeight="false" outlineLevel="0" collapsed="false">
      <c r="A18892" s="7" t="s">
        <v>34</v>
      </c>
      <c r="B18892" s="7" t="s">
        <v>83</v>
      </c>
      <c r="C18892" s="7" t="s">
        <v>1303</v>
      </c>
      <c r="D18892" s="7" t="n">
        <v>0</v>
      </c>
      <c r="E18892" s="7" t="n">
        <v>0</v>
      </c>
      <c r="F18892" s="7" t="n">
        <v>1</v>
      </c>
      <c r="G18892" s="7" t="n">
        <v>143.98</v>
      </c>
    </row>
    <row r="18893" customFormat="false" ht="15" hidden="false" customHeight="false" outlineLevel="0" collapsed="false">
      <c r="A18893" s="7" t="s">
        <v>34</v>
      </c>
      <c r="B18893" s="7" t="s">
        <v>83</v>
      </c>
      <c r="C18893" s="7" t="s">
        <v>1303</v>
      </c>
      <c r="D18893" s="7" t="n">
        <v>15</v>
      </c>
      <c r="E18893" s="7" t="n">
        <v>2036.72</v>
      </c>
      <c r="F18893" s="7" t="n">
        <v>0</v>
      </c>
      <c r="G18893" s="7" t="n">
        <v>0</v>
      </c>
    </row>
    <row r="18894" customFormat="false" ht="15" hidden="false" customHeight="false" outlineLevel="0" collapsed="false">
      <c r="A18894" s="7" t="s">
        <v>34</v>
      </c>
      <c r="B18894" s="7" t="s">
        <v>83</v>
      </c>
      <c r="C18894" s="7" t="s">
        <v>1303</v>
      </c>
      <c r="D18894" s="7" t="n">
        <v>96</v>
      </c>
      <c r="E18894" s="7" t="n">
        <v>13022.91</v>
      </c>
      <c r="F18894" s="7" t="n">
        <v>42</v>
      </c>
      <c r="G18894" s="7" t="n">
        <v>5787.97</v>
      </c>
    </row>
    <row r="18895" customFormat="false" ht="15" hidden="false" customHeight="false" outlineLevel="0" collapsed="false">
      <c r="A18895" s="7" t="s">
        <v>34</v>
      </c>
      <c r="B18895" s="7" t="s">
        <v>83</v>
      </c>
      <c r="C18895" s="7" t="s">
        <v>1303</v>
      </c>
      <c r="D18895" s="7" t="n">
        <v>0</v>
      </c>
      <c r="E18895" s="7" t="n">
        <v>0</v>
      </c>
      <c r="F18895" s="7" t="n">
        <v>1</v>
      </c>
      <c r="G18895" s="7" t="n">
        <v>143.98</v>
      </c>
    </row>
    <row r="18896" customFormat="false" ht="15" hidden="false" customHeight="false" outlineLevel="0" collapsed="false">
      <c r="A18896" s="7" t="s">
        <v>34</v>
      </c>
      <c r="B18896" s="7" t="s">
        <v>83</v>
      </c>
      <c r="C18896" s="7" t="s">
        <v>1303</v>
      </c>
      <c r="D18896" s="7" t="n">
        <v>0</v>
      </c>
      <c r="E18896" s="7" t="n">
        <v>0</v>
      </c>
      <c r="F18896" s="7" t="n">
        <v>1</v>
      </c>
      <c r="G18896" s="7" t="n">
        <v>122.39</v>
      </c>
    </row>
    <row r="18897" customFormat="false" ht="15" hidden="false" customHeight="false" outlineLevel="0" collapsed="false">
      <c r="A18897" s="7" t="s">
        <v>34</v>
      </c>
      <c r="B18897" s="7" t="s">
        <v>83</v>
      </c>
      <c r="C18897" s="7" t="s">
        <v>1303</v>
      </c>
      <c r="D18897" s="7" t="n">
        <v>0</v>
      </c>
      <c r="E18897" s="7" t="n">
        <v>0</v>
      </c>
      <c r="F18897" s="7" t="n">
        <v>1</v>
      </c>
      <c r="G18897" s="7" t="n">
        <v>129.58</v>
      </c>
    </row>
    <row r="18898" customFormat="false" ht="15" hidden="false" customHeight="false" outlineLevel="0" collapsed="false">
      <c r="A18898" s="7" t="s">
        <v>34</v>
      </c>
      <c r="B18898" s="7" t="s">
        <v>83</v>
      </c>
      <c r="C18898" s="7" t="s">
        <v>1303</v>
      </c>
      <c r="D18898" s="7" t="n">
        <v>0</v>
      </c>
      <c r="E18898" s="7" t="n">
        <v>0</v>
      </c>
      <c r="F18898" s="7" t="n">
        <v>1</v>
      </c>
      <c r="G18898" s="7" t="n">
        <v>129.59</v>
      </c>
    </row>
    <row r="18899" customFormat="false" ht="15" hidden="false" customHeight="false" outlineLevel="0" collapsed="false">
      <c r="A18899" s="7" t="s">
        <v>34</v>
      </c>
      <c r="B18899" s="7" t="s">
        <v>83</v>
      </c>
      <c r="C18899" s="7" t="s">
        <v>1303</v>
      </c>
      <c r="D18899" s="7" t="n">
        <v>0</v>
      </c>
      <c r="E18899" s="7" t="n">
        <v>0</v>
      </c>
      <c r="F18899" s="7" t="n">
        <v>1</v>
      </c>
      <c r="G18899" s="7" t="n">
        <v>143.99</v>
      </c>
    </row>
    <row r="18900" customFormat="false" ht="15" hidden="false" customHeight="false" outlineLevel="0" collapsed="false">
      <c r="A18900" s="7" t="s">
        <v>34</v>
      </c>
      <c r="B18900" s="7" t="s">
        <v>83</v>
      </c>
      <c r="C18900" s="7" t="s">
        <v>1303</v>
      </c>
      <c r="D18900" s="7" t="n">
        <v>0</v>
      </c>
      <c r="E18900" s="7" t="n">
        <v>0</v>
      </c>
      <c r="F18900" s="7" t="n">
        <v>1</v>
      </c>
      <c r="G18900" s="7" t="n">
        <v>143.98</v>
      </c>
    </row>
    <row r="18901" customFormat="false" ht="15" hidden="false" customHeight="false" outlineLevel="0" collapsed="false">
      <c r="A18901" s="7" t="s">
        <v>34</v>
      </c>
      <c r="B18901" s="7" t="s">
        <v>83</v>
      </c>
      <c r="C18901" s="7" t="s">
        <v>1303</v>
      </c>
      <c r="D18901" s="7" t="n">
        <v>0</v>
      </c>
      <c r="E18901" s="7" t="n">
        <v>0</v>
      </c>
      <c r="F18901" s="7" t="n">
        <v>1</v>
      </c>
      <c r="G18901" s="7" t="n">
        <v>143.99</v>
      </c>
    </row>
    <row r="18902" customFormat="false" ht="15" hidden="false" customHeight="false" outlineLevel="0" collapsed="false">
      <c r="A18902" s="7" t="s">
        <v>34</v>
      </c>
      <c r="B18902" s="7" t="s">
        <v>83</v>
      </c>
      <c r="C18902" s="7" t="s">
        <v>1303</v>
      </c>
      <c r="D18902" s="7" t="n">
        <v>0</v>
      </c>
      <c r="E18902" s="7" t="n">
        <v>0</v>
      </c>
      <c r="F18902" s="7" t="n">
        <v>2</v>
      </c>
      <c r="G18902" s="7" t="n">
        <v>287.98</v>
      </c>
    </row>
    <row r="18903" customFormat="false" ht="15" hidden="false" customHeight="false" outlineLevel="0" collapsed="false">
      <c r="A18903" s="7" t="s">
        <v>34</v>
      </c>
      <c r="B18903" s="7" t="s">
        <v>83</v>
      </c>
      <c r="C18903" s="7" t="s">
        <v>1303</v>
      </c>
      <c r="D18903" s="7" t="n">
        <v>0</v>
      </c>
      <c r="E18903" s="7" t="n">
        <v>0</v>
      </c>
      <c r="F18903" s="7" t="n">
        <v>1</v>
      </c>
      <c r="G18903" s="7" t="n">
        <v>129.58</v>
      </c>
    </row>
    <row r="18904" customFormat="false" ht="15" hidden="false" customHeight="false" outlineLevel="0" collapsed="false">
      <c r="A18904" s="7" t="s">
        <v>34</v>
      </c>
      <c r="B18904" s="7" t="s">
        <v>83</v>
      </c>
      <c r="C18904" s="7" t="s">
        <v>1303</v>
      </c>
      <c r="D18904" s="7" t="n">
        <v>0</v>
      </c>
      <c r="E18904" s="7" t="n">
        <v>0</v>
      </c>
      <c r="F18904" s="7" t="n">
        <v>1</v>
      </c>
      <c r="G18904" s="7" t="n">
        <v>129.58</v>
      </c>
    </row>
    <row r="18905" customFormat="false" ht="15" hidden="false" customHeight="false" outlineLevel="0" collapsed="false">
      <c r="A18905" s="7" t="s">
        <v>34</v>
      </c>
      <c r="B18905" s="7" t="s">
        <v>83</v>
      </c>
      <c r="C18905" s="7" t="s">
        <v>1303</v>
      </c>
      <c r="D18905" s="7" t="n">
        <v>0</v>
      </c>
      <c r="E18905" s="7" t="n">
        <v>0</v>
      </c>
      <c r="F18905" s="7" t="n">
        <v>1</v>
      </c>
      <c r="G18905" s="7" t="n">
        <v>143.99</v>
      </c>
    </row>
    <row r="18906" customFormat="false" ht="15" hidden="false" customHeight="false" outlineLevel="0" collapsed="false">
      <c r="A18906" s="7" t="s">
        <v>34</v>
      </c>
      <c r="B18906" s="7" t="s">
        <v>580</v>
      </c>
      <c r="C18906" s="7" t="s">
        <v>1304</v>
      </c>
      <c r="D18906" s="7" t="n">
        <v>1</v>
      </c>
      <c r="E18906" s="7" t="n">
        <v>196.53</v>
      </c>
      <c r="F18906" s="7" t="n">
        <v>2</v>
      </c>
      <c r="G18906" s="7" t="n">
        <v>323.56</v>
      </c>
    </row>
    <row r="18907" customFormat="false" ht="15" hidden="false" customHeight="false" outlineLevel="0" collapsed="false">
      <c r="A18907" s="7" t="s">
        <v>34</v>
      </c>
      <c r="B18907" s="7" t="s">
        <v>581</v>
      </c>
      <c r="C18907" s="7" t="s">
        <v>1304</v>
      </c>
      <c r="D18907" s="7" t="n">
        <v>0</v>
      </c>
      <c r="E18907" s="7" t="n">
        <v>0</v>
      </c>
      <c r="F18907" s="7" t="n">
        <v>1</v>
      </c>
      <c r="G18907" s="7" t="n">
        <v>196.53</v>
      </c>
    </row>
    <row r="18908" customFormat="false" ht="15" hidden="false" customHeight="false" outlineLevel="0" collapsed="false">
      <c r="A18908" s="7" t="s">
        <v>34</v>
      </c>
      <c r="B18908" s="7" t="s">
        <v>581</v>
      </c>
      <c r="C18908" s="7" t="s">
        <v>1304</v>
      </c>
      <c r="D18908" s="7" t="n">
        <v>1</v>
      </c>
      <c r="E18908" s="7" t="n">
        <v>167.05</v>
      </c>
      <c r="F18908" s="7" t="n">
        <v>1</v>
      </c>
      <c r="G18908" s="7" t="n">
        <v>176.88</v>
      </c>
    </row>
    <row r="18909" customFormat="false" ht="15" hidden="false" customHeight="false" outlineLevel="0" collapsed="false">
      <c r="A18909" s="7" t="s">
        <v>34</v>
      </c>
      <c r="B18909" s="7" t="s">
        <v>956</v>
      </c>
      <c r="C18909" s="7" t="s">
        <v>1305</v>
      </c>
      <c r="D18909" s="7" t="n">
        <v>0</v>
      </c>
      <c r="E18909" s="7" t="n">
        <v>0</v>
      </c>
      <c r="F18909" s="7" t="n">
        <v>1</v>
      </c>
      <c r="G18909" s="7" t="n">
        <v>127.03</v>
      </c>
    </row>
    <row r="18910" customFormat="false" ht="15" hidden="false" customHeight="false" outlineLevel="0" collapsed="false">
      <c r="A18910" s="7" t="s">
        <v>34</v>
      </c>
      <c r="B18910" s="7" t="s">
        <v>577</v>
      </c>
      <c r="C18910" s="7" t="s">
        <v>1305</v>
      </c>
      <c r="D18910" s="7" t="n">
        <v>3</v>
      </c>
      <c r="E18910" s="7" t="n">
        <v>501.15</v>
      </c>
      <c r="F18910" s="7" t="n">
        <v>0</v>
      </c>
      <c r="G18910" s="7" t="n">
        <v>0</v>
      </c>
    </row>
    <row r="18911" customFormat="false" ht="15" hidden="false" customHeight="false" outlineLevel="0" collapsed="false">
      <c r="A18911" s="7" t="s">
        <v>34</v>
      </c>
      <c r="B18911" s="7" t="s">
        <v>576</v>
      </c>
      <c r="C18911" s="7" t="s">
        <v>1305</v>
      </c>
      <c r="D18911" s="7" t="n">
        <v>1</v>
      </c>
      <c r="E18911" s="7" t="n">
        <v>167.05</v>
      </c>
      <c r="F18911" s="7" t="n">
        <v>1</v>
      </c>
      <c r="G18911" s="7" t="n">
        <v>196.53</v>
      </c>
    </row>
    <row r="18912" customFormat="false" ht="15" hidden="false" customHeight="false" outlineLevel="0" collapsed="false">
      <c r="A18912" s="7" t="s">
        <v>34</v>
      </c>
      <c r="B18912" s="7" t="s">
        <v>1087</v>
      </c>
      <c r="C18912" s="7" t="s">
        <v>1590</v>
      </c>
      <c r="D18912" s="7" t="n">
        <v>0</v>
      </c>
      <c r="E18912" s="7" t="n">
        <v>0</v>
      </c>
      <c r="F18912" s="7" t="n">
        <v>1</v>
      </c>
      <c r="G18912" s="7" t="n">
        <v>196.52</v>
      </c>
    </row>
    <row r="18913" customFormat="false" ht="15" hidden="false" customHeight="false" outlineLevel="0" collapsed="false">
      <c r="A18913" s="7" t="s">
        <v>34</v>
      </c>
      <c r="B18913" s="7" t="s">
        <v>583</v>
      </c>
      <c r="C18913" s="7" t="s">
        <v>1306</v>
      </c>
      <c r="D18913" s="7" t="n">
        <v>0</v>
      </c>
      <c r="E18913" s="7" t="n">
        <v>0</v>
      </c>
      <c r="F18913" s="7" t="n">
        <v>1</v>
      </c>
      <c r="G18913" s="7" t="n">
        <v>176.87</v>
      </c>
    </row>
    <row r="18914" customFormat="false" ht="15" hidden="false" customHeight="false" outlineLevel="0" collapsed="false">
      <c r="A18914" s="7" t="s">
        <v>34</v>
      </c>
      <c r="B18914" s="7" t="s">
        <v>583</v>
      </c>
      <c r="C18914" s="7" t="s">
        <v>1306</v>
      </c>
      <c r="D18914" s="7" t="n">
        <v>0</v>
      </c>
      <c r="E18914" s="7" t="n">
        <v>0</v>
      </c>
      <c r="F18914" s="7" t="n">
        <v>1</v>
      </c>
      <c r="G18914" s="7" t="n">
        <v>127.03</v>
      </c>
    </row>
    <row r="18915" customFormat="false" ht="15" hidden="false" customHeight="false" outlineLevel="0" collapsed="false">
      <c r="A18915" s="7" t="s">
        <v>34</v>
      </c>
      <c r="B18915" s="7" t="s">
        <v>582</v>
      </c>
      <c r="C18915" s="7" t="s">
        <v>1307</v>
      </c>
      <c r="D18915" s="7" t="n">
        <v>0</v>
      </c>
      <c r="E18915" s="7" t="n">
        <v>0</v>
      </c>
      <c r="F18915" s="7" t="n">
        <v>1</v>
      </c>
      <c r="G18915" s="7" t="n">
        <v>196.53</v>
      </c>
    </row>
    <row r="18916" customFormat="false" ht="15" hidden="false" customHeight="false" outlineLevel="0" collapsed="false">
      <c r="A18916" s="7" t="s">
        <v>34</v>
      </c>
      <c r="B18916" s="7" t="s">
        <v>582</v>
      </c>
      <c r="C18916" s="7" t="s">
        <v>1307</v>
      </c>
      <c r="D18916" s="7" t="n">
        <v>0</v>
      </c>
      <c r="E18916" s="7" t="n">
        <v>0</v>
      </c>
      <c r="F18916" s="7" t="n">
        <v>1</v>
      </c>
      <c r="G18916" s="7" t="n">
        <v>196.53</v>
      </c>
    </row>
    <row r="18917" customFormat="false" ht="15" hidden="false" customHeight="false" outlineLevel="0" collapsed="false">
      <c r="A18917" s="7" t="s">
        <v>34</v>
      </c>
      <c r="B18917" s="7" t="s">
        <v>582</v>
      </c>
      <c r="C18917" s="7" t="s">
        <v>1307</v>
      </c>
      <c r="D18917" s="7" t="n">
        <v>0</v>
      </c>
      <c r="E18917" s="7" t="n">
        <v>0</v>
      </c>
      <c r="F18917" s="7" t="n">
        <v>1</v>
      </c>
      <c r="G18917" s="7" t="n">
        <v>196.52</v>
      </c>
    </row>
    <row r="18918" customFormat="false" ht="15" hidden="false" customHeight="false" outlineLevel="0" collapsed="false">
      <c r="A18918" s="7" t="s">
        <v>34</v>
      </c>
      <c r="B18918" s="7" t="s">
        <v>579</v>
      </c>
      <c r="C18918" s="7" t="s">
        <v>1308</v>
      </c>
      <c r="D18918" s="7" t="n">
        <v>1</v>
      </c>
      <c r="E18918" s="7" t="n">
        <v>167.05</v>
      </c>
      <c r="F18918" s="7" t="n">
        <v>0</v>
      </c>
      <c r="G18918" s="7" t="n">
        <v>0</v>
      </c>
    </row>
    <row r="18919" customFormat="false" ht="15" hidden="false" customHeight="false" outlineLevel="0" collapsed="false">
      <c r="A18919" s="7" t="s">
        <v>34</v>
      </c>
      <c r="B18919" s="7" t="s">
        <v>578</v>
      </c>
      <c r="C18919" s="7" t="s">
        <v>1308</v>
      </c>
      <c r="D18919" s="7" t="n">
        <v>0</v>
      </c>
      <c r="E18919" s="7" t="n">
        <v>0</v>
      </c>
      <c r="F18919" s="7" t="n">
        <v>1</v>
      </c>
      <c r="G18919" s="7" t="n">
        <v>127.03</v>
      </c>
    </row>
    <row r="18920" customFormat="false" ht="15" hidden="false" customHeight="false" outlineLevel="0" collapsed="false">
      <c r="A18920" s="7" t="s">
        <v>34</v>
      </c>
      <c r="B18920" s="7" t="s">
        <v>578</v>
      </c>
      <c r="C18920" s="7" t="s">
        <v>1308</v>
      </c>
      <c r="D18920" s="7" t="n">
        <v>1</v>
      </c>
      <c r="E18920" s="7" t="n">
        <v>167.05</v>
      </c>
      <c r="F18920" s="7" t="n">
        <v>1</v>
      </c>
      <c r="G18920" s="7" t="n">
        <v>176.88</v>
      </c>
    </row>
    <row r="18921" customFormat="false" ht="15" hidden="false" customHeight="false" outlineLevel="0" collapsed="false">
      <c r="A18921" s="7" t="s">
        <v>34</v>
      </c>
      <c r="B18921" s="7" t="s">
        <v>187</v>
      </c>
      <c r="C18921" s="7" t="s">
        <v>1309</v>
      </c>
      <c r="D18921" s="7" t="n">
        <v>0</v>
      </c>
      <c r="E18921" s="7" t="n">
        <v>0</v>
      </c>
      <c r="F18921" s="7" t="n">
        <v>1</v>
      </c>
      <c r="G18921" s="7" t="n">
        <v>194.41</v>
      </c>
    </row>
    <row r="18922" customFormat="false" ht="15" hidden="false" customHeight="false" outlineLevel="0" collapsed="false">
      <c r="A18922" s="7" t="s">
        <v>34</v>
      </c>
      <c r="B18922" s="7" t="s">
        <v>187</v>
      </c>
      <c r="C18922" s="7" t="s">
        <v>1309</v>
      </c>
      <c r="D18922" s="7" t="n">
        <v>0</v>
      </c>
      <c r="E18922" s="7" t="n">
        <v>0</v>
      </c>
      <c r="F18922" s="7" t="n">
        <v>1</v>
      </c>
      <c r="G18922" s="7" t="n">
        <v>194.41</v>
      </c>
    </row>
    <row r="18923" customFormat="false" ht="15" hidden="false" customHeight="false" outlineLevel="0" collapsed="false">
      <c r="A18923" s="7" t="s">
        <v>34</v>
      </c>
      <c r="B18923" s="7" t="s">
        <v>187</v>
      </c>
      <c r="C18923" s="7" t="s">
        <v>1309</v>
      </c>
      <c r="D18923" s="7" t="n">
        <v>0</v>
      </c>
      <c r="E18923" s="7" t="n">
        <v>0</v>
      </c>
      <c r="F18923" s="7" t="n">
        <v>1</v>
      </c>
      <c r="G18923" s="7" t="n">
        <v>183.62</v>
      </c>
    </row>
    <row r="18924" customFormat="false" ht="15" hidden="false" customHeight="false" outlineLevel="0" collapsed="false">
      <c r="A18924" s="7" t="s">
        <v>34</v>
      </c>
      <c r="B18924" s="7" t="s">
        <v>187</v>
      </c>
      <c r="C18924" s="7" t="s">
        <v>1309</v>
      </c>
      <c r="D18924" s="7" t="n">
        <v>0</v>
      </c>
      <c r="E18924" s="7" t="n">
        <v>0</v>
      </c>
      <c r="F18924" s="7" t="n">
        <v>2</v>
      </c>
      <c r="G18924" s="7" t="n">
        <v>432.02</v>
      </c>
    </row>
    <row r="18925" customFormat="false" ht="15" hidden="false" customHeight="false" outlineLevel="0" collapsed="false">
      <c r="A18925" s="7" t="s">
        <v>34</v>
      </c>
      <c r="B18925" s="7" t="s">
        <v>187</v>
      </c>
      <c r="C18925" s="7" t="s">
        <v>1309</v>
      </c>
      <c r="D18925" s="7" t="n">
        <v>0</v>
      </c>
      <c r="E18925" s="7" t="n">
        <v>0</v>
      </c>
      <c r="F18925" s="7" t="n">
        <v>1</v>
      </c>
      <c r="G18925" s="7" t="n">
        <v>216.02</v>
      </c>
    </row>
    <row r="18926" customFormat="false" ht="15" hidden="false" customHeight="false" outlineLevel="0" collapsed="false">
      <c r="A18926" s="7" t="s">
        <v>34</v>
      </c>
      <c r="B18926" s="7" t="s">
        <v>187</v>
      </c>
      <c r="C18926" s="7" t="s">
        <v>1309</v>
      </c>
      <c r="D18926" s="7" t="n">
        <v>0</v>
      </c>
      <c r="E18926" s="7" t="n">
        <v>0</v>
      </c>
      <c r="F18926" s="7" t="n">
        <v>1</v>
      </c>
      <c r="G18926" s="7" t="n">
        <v>216.01</v>
      </c>
    </row>
    <row r="18927" customFormat="false" ht="15" hidden="false" customHeight="false" outlineLevel="0" collapsed="false">
      <c r="A18927" s="7" t="s">
        <v>34</v>
      </c>
      <c r="B18927" s="7" t="s">
        <v>187</v>
      </c>
      <c r="C18927" s="7" t="s">
        <v>1309</v>
      </c>
      <c r="D18927" s="7" t="n">
        <v>0</v>
      </c>
      <c r="E18927" s="7" t="n">
        <v>0</v>
      </c>
      <c r="F18927" s="7" t="n">
        <v>2</v>
      </c>
      <c r="G18927" s="7" t="n">
        <v>432.03</v>
      </c>
    </row>
    <row r="18928" customFormat="false" ht="15" hidden="false" customHeight="false" outlineLevel="0" collapsed="false">
      <c r="A18928" s="7" t="s">
        <v>34</v>
      </c>
      <c r="B18928" s="7" t="s">
        <v>187</v>
      </c>
      <c r="C18928" s="7" t="s">
        <v>1309</v>
      </c>
      <c r="D18928" s="7" t="n">
        <v>0</v>
      </c>
      <c r="E18928" s="7" t="n">
        <v>0</v>
      </c>
      <c r="F18928" s="7" t="n">
        <v>1</v>
      </c>
      <c r="G18928" s="7" t="n">
        <v>194.41</v>
      </c>
    </row>
    <row r="18929" customFormat="false" ht="15" hidden="false" customHeight="false" outlineLevel="0" collapsed="false">
      <c r="A18929" s="7" t="s">
        <v>34</v>
      </c>
      <c r="B18929" s="7" t="s">
        <v>187</v>
      </c>
      <c r="C18929" s="7" t="s">
        <v>1309</v>
      </c>
      <c r="D18929" s="7" t="n">
        <v>0</v>
      </c>
      <c r="E18929" s="7" t="n">
        <v>0</v>
      </c>
      <c r="F18929" s="7" t="n">
        <v>1</v>
      </c>
      <c r="G18929" s="7" t="n">
        <v>216.01</v>
      </c>
    </row>
    <row r="18930" customFormat="false" ht="15" hidden="false" customHeight="false" outlineLevel="0" collapsed="false">
      <c r="A18930" s="7" t="s">
        <v>34</v>
      </c>
      <c r="B18930" s="7" t="s">
        <v>187</v>
      </c>
      <c r="C18930" s="7" t="s">
        <v>1309</v>
      </c>
      <c r="D18930" s="7" t="n">
        <v>0</v>
      </c>
      <c r="E18930" s="7" t="n">
        <v>0</v>
      </c>
      <c r="F18930" s="7" t="n">
        <v>1</v>
      </c>
      <c r="G18930" s="7" t="n">
        <v>216.02</v>
      </c>
    </row>
    <row r="18931" customFormat="false" ht="15" hidden="false" customHeight="false" outlineLevel="0" collapsed="false">
      <c r="A18931" s="7" t="s">
        <v>34</v>
      </c>
      <c r="B18931" s="7" t="s">
        <v>187</v>
      </c>
      <c r="C18931" s="7" t="s">
        <v>1309</v>
      </c>
      <c r="D18931" s="7" t="n">
        <v>0</v>
      </c>
      <c r="E18931" s="7" t="n">
        <v>0</v>
      </c>
      <c r="F18931" s="7" t="n">
        <v>1</v>
      </c>
      <c r="G18931" s="7" t="n">
        <v>216.01</v>
      </c>
    </row>
    <row r="18932" customFormat="false" ht="15" hidden="false" customHeight="false" outlineLevel="0" collapsed="false">
      <c r="A18932" s="7" t="s">
        <v>34</v>
      </c>
      <c r="B18932" s="7" t="s">
        <v>187</v>
      </c>
      <c r="C18932" s="7" t="s">
        <v>1309</v>
      </c>
      <c r="D18932" s="7" t="n">
        <v>0</v>
      </c>
      <c r="E18932" s="7" t="n">
        <v>0</v>
      </c>
      <c r="F18932" s="7" t="n">
        <v>1</v>
      </c>
      <c r="G18932" s="7" t="n">
        <v>216.02</v>
      </c>
    </row>
    <row r="18933" customFormat="false" ht="15" hidden="false" customHeight="false" outlineLevel="0" collapsed="false">
      <c r="A18933" s="7" t="s">
        <v>34</v>
      </c>
      <c r="B18933" s="7" t="s">
        <v>187</v>
      </c>
      <c r="C18933" s="7" t="s">
        <v>1309</v>
      </c>
      <c r="D18933" s="7" t="n">
        <v>0</v>
      </c>
      <c r="E18933" s="7" t="n">
        <v>0</v>
      </c>
      <c r="F18933" s="7" t="n">
        <v>1</v>
      </c>
      <c r="G18933" s="7" t="n">
        <v>194.42</v>
      </c>
    </row>
    <row r="18934" customFormat="false" ht="15" hidden="false" customHeight="false" outlineLevel="0" collapsed="false">
      <c r="A18934" s="7" t="s">
        <v>34</v>
      </c>
      <c r="B18934" s="7" t="s">
        <v>187</v>
      </c>
      <c r="C18934" s="7" t="s">
        <v>1309</v>
      </c>
      <c r="D18934" s="7" t="n">
        <v>0</v>
      </c>
      <c r="E18934" s="7" t="n">
        <v>0</v>
      </c>
      <c r="F18934" s="7" t="n">
        <v>1</v>
      </c>
      <c r="G18934" s="7" t="n">
        <v>216.02</v>
      </c>
    </row>
    <row r="18935" customFormat="false" ht="15" hidden="false" customHeight="false" outlineLevel="0" collapsed="false">
      <c r="A18935" s="7" t="s">
        <v>34</v>
      </c>
      <c r="B18935" s="7" t="s">
        <v>187</v>
      </c>
      <c r="C18935" s="7" t="s">
        <v>1309</v>
      </c>
      <c r="D18935" s="7" t="n">
        <v>0</v>
      </c>
      <c r="E18935" s="7" t="n">
        <v>0</v>
      </c>
      <c r="F18935" s="7" t="n">
        <v>1</v>
      </c>
      <c r="G18935" s="7" t="n">
        <v>216.02</v>
      </c>
    </row>
    <row r="18936" customFormat="false" ht="15" hidden="false" customHeight="false" outlineLevel="0" collapsed="false">
      <c r="A18936" s="7" t="s">
        <v>34</v>
      </c>
      <c r="B18936" s="7" t="s">
        <v>187</v>
      </c>
      <c r="C18936" s="7" t="s">
        <v>1309</v>
      </c>
      <c r="D18936" s="7" t="n">
        <v>0</v>
      </c>
      <c r="E18936" s="7" t="n">
        <v>0</v>
      </c>
      <c r="F18936" s="7" t="n">
        <v>1</v>
      </c>
      <c r="G18936" s="7" t="n">
        <v>194.41</v>
      </c>
    </row>
    <row r="18937" customFormat="false" ht="15" hidden="false" customHeight="false" outlineLevel="0" collapsed="false">
      <c r="A18937" s="7" t="s">
        <v>34</v>
      </c>
      <c r="B18937" s="7" t="s">
        <v>187</v>
      </c>
      <c r="C18937" s="7" t="s">
        <v>1309</v>
      </c>
      <c r="D18937" s="7" t="n">
        <v>0</v>
      </c>
      <c r="E18937" s="7" t="n">
        <v>0</v>
      </c>
      <c r="F18937" s="7" t="n">
        <v>1</v>
      </c>
      <c r="G18937" s="7" t="n">
        <v>216.02</v>
      </c>
    </row>
    <row r="18938" customFormat="false" ht="15" hidden="false" customHeight="false" outlineLevel="0" collapsed="false">
      <c r="A18938" s="7" t="s">
        <v>34</v>
      </c>
      <c r="B18938" s="7" t="s">
        <v>187</v>
      </c>
      <c r="C18938" s="7" t="s">
        <v>1309</v>
      </c>
      <c r="D18938" s="7" t="n">
        <v>32</v>
      </c>
      <c r="E18938" s="7" t="n">
        <v>6318.61</v>
      </c>
      <c r="F18938" s="7" t="n">
        <v>23</v>
      </c>
      <c r="G18938" s="7" t="n">
        <v>4784.86</v>
      </c>
    </row>
    <row r="18939" customFormat="false" ht="15" hidden="false" customHeight="false" outlineLevel="0" collapsed="false">
      <c r="A18939" s="7" t="s">
        <v>34</v>
      </c>
      <c r="B18939" s="7" t="s">
        <v>187</v>
      </c>
      <c r="C18939" s="7" t="s">
        <v>1309</v>
      </c>
      <c r="D18939" s="7" t="n">
        <v>0</v>
      </c>
      <c r="E18939" s="7" t="n">
        <v>0</v>
      </c>
      <c r="F18939" s="7" t="n">
        <v>1</v>
      </c>
      <c r="G18939" s="7" t="n">
        <v>194.42</v>
      </c>
    </row>
    <row r="18940" customFormat="false" ht="15" hidden="false" customHeight="false" outlineLevel="0" collapsed="false">
      <c r="A18940" s="7" t="s">
        <v>34</v>
      </c>
      <c r="B18940" s="7" t="s">
        <v>187</v>
      </c>
      <c r="C18940" s="7" t="s">
        <v>1309</v>
      </c>
      <c r="D18940" s="7" t="n">
        <v>0</v>
      </c>
      <c r="E18940" s="7" t="n">
        <v>0</v>
      </c>
      <c r="F18940" s="7" t="n">
        <v>1</v>
      </c>
      <c r="G18940" s="7" t="n">
        <v>183.62</v>
      </c>
    </row>
    <row r="18941" customFormat="false" ht="15" hidden="false" customHeight="false" outlineLevel="0" collapsed="false">
      <c r="A18941" s="7" t="s">
        <v>34</v>
      </c>
      <c r="B18941" s="7" t="s">
        <v>187</v>
      </c>
      <c r="C18941" s="7" t="s">
        <v>1309</v>
      </c>
      <c r="D18941" s="7" t="n">
        <v>0</v>
      </c>
      <c r="E18941" s="7" t="n">
        <v>0</v>
      </c>
      <c r="F18941" s="7" t="n">
        <v>1</v>
      </c>
      <c r="G18941" s="7" t="n">
        <v>216.01</v>
      </c>
    </row>
    <row r="18942" customFormat="false" ht="15" hidden="false" customHeight="false" outlineLevel="0" collapsed="false">
      <c r="A18942" s="7" t="s">
        <v>34</v>
      </c>
      <c r="B18942" s="7" t="s">
        <v>187</v>
      </c>
      <c r="C18942" s="7" t="s">
        <v>1309</v>
      </c>
      <c r="D18942" s="7" t="n">
        <v>0</v>
      </c>
      <c r="E18942" s="7" t="n">
        <v>0</v>
      </c>
      <c r="F18942" s="7" t="n">
        <v>2</v>
      </c>
      <c r="G18942" s="7" t="n">
        <v>432.02</v>
      </c>
    </row>
    <row r="18943" customFormat="false" ht="15" hidden="false" customHeight="false" outlineLevel="0" collapsed="false">
      <c r="A18943" s="7" t="s">
        <v>34</v>
      </c>
      <c r="B18943" s="7" t="s">
        <v>187</v>
      </c>
      <c r="C18943" s="7" t="s">
        <v>1309</v>
      </c>
      <c r="D18943" s="7" t="n">
        <v>0</v>
      </c>
      <c r="E18943" s="7" t="n">
        <v>0</v>
      </c>
      <c r="F18943" s="7" t="n">
        <v>1</v>
      </c>
      <c r="G18943" s="7" t="n">
        <v>216.01</v>
      </c>
    </row>
    <row r="18944" customFormat="false" ht="15" hidden="false" customHeight="false" outlineLevel="0" collapsed="false">
      <c r="A18944" s="7" t="s">
        <v>34</v>
      </c>
      <c r="B18944" s="7" t="s">
        <v>187</v>
      </c>
      <c r="C18944" s="7" t="s">
        <v>1309</v>
      </c>
      <c r="D18944" s="7" t="n">
        <v>5</v>
      </c>
      <c r="E18944" s="7" t="n">
        <v>878.7</v>
      </c>
      <c r="F18944" s="7" t="n">
        <v>0</v>
      </c>
      <c r="G18944" s="7" t="n">
        <v>0</v>
      </c>
    </row>
    <row r="18945" customFormat="false" ht="15" hidden="false" customHeight="false" outlineLevel="0" collapsed="false">
      <c r="A18945" s="7" t="s">
        <v>34</v>
      </c>
      <c r="B18945" s="7" t="s">
        <v>146</v>
      </c>
      <c r="C18945" s="7" t="s">
        <v>1311</v>
      </c>
      <c r="D18945" s="7" t="n">
        <v>1</v>
      </c>
      <c r="E18945" s="7" t="n">
        <v>171.1</v>
      </c>
      <c r="F18945" s="7" t="n">
        <v>0</v>
      </c>
      <c r="G18945" s="7" t="n">
        <v>0</v>
      </c>
    </row>
    <row r="18946" customFormat="false" ht="15" hidden="false" customHeight="false" outlineLevel="0" collapsed="false">
      <c r="A18946" s="7" t="s">
        <v>34</v>
      </c>
      <c r="B18946" s="7" t="s">
        <v>146</v>
      </c>
      <c r="C18946" s="7" t="s">
        <v>1311</v>
      </c>
      <c r="D18946" s="7" t="n">
        <v>0</v>
      </c>
      <c r="E18946" s="7" t="n">
        <v>0</v>
      </c>
      <c r="F18946" s="7" t="n">
        <v>1</v>
      </c>
      <c r="G18946" s="7" t="n">
        <v>186.36</v>
      </c>
    </row>
    <row r="18947" customFormat="false" ht="15" hidden="false" customHeight="false" outlineLevel="0" collapsed="false">
      <c r="A18947" s="7" t="s">
        <v>34</v>
      </c>
      <c r="B18947" s="7" t="s">
        <v>127</v>
      </c>
      <c r="C18947" s="7" t="s">
        <v>1311</v>
      </c>
      <c r="D18947" s="7" t="n">
        <v>6</v>
      </c>
      <c r="E18947" s="7" t="n">
        <v>1118.16</v>
      </c>
      <c r="F18947" s="7" t="n">
        <v>4</v>
      </c>
      <c r="G18947" s="7" t="n">
        <v>726.8</v>
      </c>
    </row>
    <row r="18948" customFormat="false" ht="15" hidden="false" customHeight="false" outlineLevel="0" collapsed="false">
      <c r="A18948" s="7" t="s">
        <v>34</v>
      </c>
      <c r="B18948" s="7" t="s">
        <v>127</v>
      </c>
      <c r="C18948" s="7" t="s">
        <v>1311</v>
      </c>
      <c r="D18948" s="7" t="n">
        <v>1</v>
      </c>
      <c r="E18948" s="7" t="n">
        <v>171.1</v>
      </c>
      <c r="F18948" s="7" t="n">
        <v>0</v>
      </c>
      <c r="G18948" s="7" t="n">
        <v>0</v>
      </c>
    </row>
    <row r="18949" customFormat="false" ht="15" hidden="false" customHeight="false" outlineLevel="0" collapsed="false">
      <c r="A18949" s="7" t="s">
        <v>34</v>
      </c>
      <c r="B18949" s="7" t="s">
        <v>127</v>
      </c>
      <c r="C18949" s="7" t="s">
        <v>1311</v>
      </c>
      <c r="D18949" s="7" t="n">
        <v>0</v>
      </c>
      <c r="E18949" s="7" t="n">
        <v>0</v>
      </c>
      <c r="F18949" s="7" t="n">
        <v>2</v>
      </c>
      <c r="G18949" s="7" t="n">
        <v>372.71</v>
      </c>
    </row>
    <row r="18950" customFormat="false" ht="15" hidden="false" customHeight="false" outlineLevel="0" collapsed="false">
      <c r="A18950" s="7" t="s">
        <v>34</v>
      </c>
      <c r="B18950" s="7" t="s">
        <v>134</v>
      </c>
      <c r="C18950" s="7" t="s">
        <v>1311</v>
      </c>
      <c r="D18950" s="7" t="n">
        <v>0</v>
      </c>
      <c r="E18950" s="7" t="n">
        <v>0</v>
      </c>
      <c r="F18950" s="7" t="n">
        <v>1</v>
      </c>
      <c r="G18950" s="7" t="n">
        <v>186.35</v>
      </c>
    </row>
    <row r="18951" customFormat="false" ht="15" hidden="false" customHeight="false" outlineLevel="0" collapsed="false">
      <c r="A18951" s="7" t="s">
        <v>34</v>
      </c>
      <c r="B18951" s="7" t="s">
        <v>134</v>
      </c>
      <c r="C18951" s="7" t="s">
        <v>1311</v>
      </c>
      <c r="D18951" s="7" t="n">
        <v>0</v>
      </c>
      <c r="E18951" s="7" t="n">
        <v>0</v>
      </c>
      <c r="F18951" s="7" t="n">
        <v>1</v>
      </c>
      <c r="G18951" s="7" t="n">
        <v>186.36</v>
      </c>
    </row>
    <row r="18952" customFormat="false" ht="15" hidden="false" customHeight="false" outlineLevel="0" collapsed="false">
      <c r="A18952" s="7" t="s">
        <v>34</v>
      </c>
      <c r="B18952" s="7" t="s">
        <v>134</v>
      </c>
      <c r="C18952" s="7" t="s">
        <v>1311</v>
      </c>
      <c r="D18952" s="7" t="n">
        <v>6</v>
      </c>
      <c r="E18952" s="7" t="n">
        <v>1062.25</v>
      </c>
      <c r="F18952" s="7" t="n">
        <v>2</v>
      </c>
      <c r="G18952" s="7" t="n">
        <v>372.72</v>
      </c>
    </row>
    <row r="18953" customFormat="false" ht="15" hidden="false" customHeight="false" outlineLevel="0" collapsed="false">
      <c r="A18953" s="7" t="s">
        <v>34</v>
      </c>
      <c r="B18953" s="7" t="s">
        <v>134</v>
      </c>
      <c r="C18953" s="7" t="s">
        <v>1311</v>
      </c>
      <c r="D18953" s="7" t="n">
        <v>0</v>
      </c>
      <c r="E18953" s="7" t="n">
        <v>0</v>
      </c>
      <c r="F18953" s="7" t="n">
        <v>1</v>
      </c>
      <c r="G18953" s="7" t="n">
        <v>186.35</v>
      </c>
    </row>
    <row r="18954" customFormat="false" ht="15" hidden="false" customHeight="false" outlineLevel="0" collapsed="false">
      <c r="A18954" s="7" t="s">
        <v>34</v>
      </c>
      <c r="B18954" s="7" t="s">
        <v>134</v>
      </c>
      <c r="C18954" s="7" t="s">
        <v>1311</v>
      </c>
      <c r="D18954" s="7" t="n">
        <v>2</v>
      </c>
      <c r="E18954" s="7" t="n">
        <v>342.2</v>
      </c>
      <c r="F18954" s="7" t="n">
        <v>0</v>
      </c>
      <c r="G18954" s="7" t="n">
        <v>0</v>
      </c>
    </row>
    <row r="18955" customFormat="false" ht="15" hidden="false" customHeight="false" outlineLevel="0" collapsed="false">
      <c r="A18955" s="7" t="s">
        <v>34</v>
      </c>
      <c r="B18955" s="7" t="s">
        <v>210</v>
      </c>
      <c r="C18955" s="7" t="s">
        <v>1311</v>
      </c>
      <c r="D18955" s="7" t="n">
        <v>1</v>
      </c>
      <c r="E18955" s="7" t="n">
        <v>171.1</v>
      </c>
      <c r="F18955" s="7" t="n">
        <v>0</v>
      </c>
      <c r="G18955" s="7" t="n">
        <v>0</v>
      </c>
    </row>
    <row r="18956" customFormat="false" ht="15" hidden="false" customHeight="false" outlineLevel="0" collapsed="false">
      <c r="A18956" s="7" t="s">
        <v>34</v>
      </c>
      <c r="B18956" s="7" t="s">
        <v>210</v>
      </c>
      <c r="C18956" s="7" t="s">
        <v>1311</v>
      </c>
      <c r="D18956" s="7" t="n">
        <v>0</v>
      </c>
      <c r="E18956" s="7" t="n">
        <v>0</v>
      </c>
      <c r="F18956" s="7" t="n">
        <v>1</v>
      </c>
      <c r="G18956" s="7" t="n">
        <v>186.35</v>
      </c>
    </row>
    <row r="18957" customFormat="false" ht="15" hidden="false" customHeight="false" outlineLevel="0" collapsed="false">
      <c r="A18957" s="7" t="s">
        <v>34</v>
      </c>
      <c r="B18957" s="7" t="s">
        <v>210</v>
      </c>
      <c r="C18957" s="7" t="s">
        <v>1311</v>
      </c>
      <c r="D18957" s="7" t="n">
        <v>2</v>
      </c>
      <c r="E18957" s="7" t="n">
        <v>372.72</v>
      </c>
      <c r="F18957" s="7" t="n">
        <v>0</v>
      </c>
      <c r="G18957" s="7" t="n">
        <v>0</v>
      </c>
    </row>
    <row r="18958" customFormat="false" ht="15" hidden="false" customHeight="false" outlineLevel="0" collapsed="false">
      <c r="A18958" s="7" t="s">
        <v>34</v>
      </c>
      <c r="B18958" s="7" t="s">
        <v>495</v>
      </c>
      <c r="C18958" s="7" t="s">
        <v>1311</v>
      </c>
      <c r="D18958" s="7" t="n">
        <v>1</v>
      </c>
      <c r="E18958" s="7" t="n">
        <v>158.41</v>
      </c>
      <c r="F18958" s="7" t="n">
        <v>0</v>
      </c>
      <c r="G18958" s="7" t="n">
        <v>0</v>
      </c>
    </row>
    <row r="18959" customFormat="false" ht="15" hidden="false" customHeight="false" outlineLevel="0" collapsed="false">
      <c r="A18959" s="7" t="s">
        <v>34</v>
      </c>
      <c r="B18959" s="7" t="s">
        <v>322</v>
      </c>
      <c r="C18959" s="7" t="s">
        <v>1312</v>
      </c>
      <c r="D18959" s="7" t="n">
        <v>0</v>
      </c>
      <c r="E18959" s="7" t="n">
        <v>0</v>
      </c>
      <c r="F18959" s="7" t="n">
        <v>1</v>
      </c>
      <c r="G18959" s="7" t="n">
        <v>120.26</v>
      </c>
    </row>
    <row r="18960" customFormat="false" ht="15" hidden="false" customHeight="false" outlineLevel="0" collapsed="false">
      <c r="A18960" s="7" t="s">
        <v>34</v>
      </c>
      <c r="B18960" s="7" t="s">
        <v>322</v>
      </c>
      <c r="C18960" s="7" t="s">
        <v>1312</v>
      </c>
      <c r="D18960" s="7" t="n">
        <v>4</v>
      </c>
      <c r="E18960" s="7" t="n">
        <v>426.88</v>
      </c>
      <c r="F18960" s="7" t="n">
        <v>0</v>
      </c>
      <c r="G18960" s="7" t="n">
        <v>0</v>
      </c>
    </row>
    <row r="18961" customFormat="false" ht="15" hidden="false" customHeight="false" outlineLevel="0" collapsed="false">
      <c r="A18961" s="7" t="s">
        <v>34</v>
      </c>
      <c r="B18961" s="7" t="s">
        <v>322</v>
      </c>
      <c r="C18961" s="7" t="s">
        <v>1312</v>
      </c>
      <c r="D18961" s="7" t="n">
        <v>0</v>
      </c>
      <c r="E18961" s="7" t="n">
        <v>0</v>
      </c>
      <c r="F18961" s="7" t="n">
        <v>1</v>
      </c>
      <c r="G18961" s="7" t="n">
        <v>120.26</v>
      </c>
    </row>
    <row r="18962" customFormat="false" ht="15" hidden="false" customHeight="false" outlineLevel="0" collapsed="false">
      <c r="A18962" s="7" t="s">
        <v>34</v>
      </c>
      <c r="B18962" s="7" t="s">
        <v>321</v>
      </c>
      <c r="C18962" s="7" t="s">
        <v>1312</v>
      </c>
      <c r="D18962" s="7" t="n">
        <v>0</v>
      </c>
      <c r="E18962" s="7" t="n">
        <v>0</v>
      </c>
      <c r="F18962" s="7" t="n">
        <v>1</v>
      </c>
      <c r="G18962" s="7" t="n">
        <v>108.23</v>
      </c>
    </row>
    <row r="18963" customFormat="false" ht="15" hidden="false" customHeight="false" outlineLevel="0" collapsed="false">
      <c r="A18963" s="7" t="s">
        <v>34</v>
      </c>
      <c r="B18963" s="7" t="s">
        <v>321</v>
      </c>
      <c r="C18963" s="7" t="s">
        <v>1312</v>
      </c>
      <c r="D18963" s="7" t="n">
        <v>1</v>
      </c>
      <c r="E18963" s="7" t="n">
        <v>120.25</v>
      </c>
      <c r="F18963" s="7" t="n">
        <v>2</v>
      </c>
      <c r="G18963" s="7" t="n">
        <v>228.47</v>
      </c>
    </row>
    <row r="18964" customFormat="false" ht="15" hidden="false" customHeight="false" outlineLevel="0" collapsed="false">
      <c r="A18964" s="7" t="s">
        <v>34</v>
      </c>
      <c r="B18964" s="7" t="s">
        <v>321</v>
      </c>
      <c r="C18964" s="7" t="s">
        <v>1312</v>
      </c>
      <c r="D18964" s="7" t="n">
        <v>0</v>
      </c>
      <c r="E18964" s="7" t="n">
        <v>0</v>
      </c>
      <c r="F18964" s="7" t="n">
        <v>1</v>
      </c>
      <c r="G18964" s="7" t="n">
        <v>108.23</v>
      </c>
    </row>
    <row r="18965" customFormat="false" ht="15" hidden="false" customHeight="false" outlineLevel="0" collapsed="false">
      <c r="A18965" s="7" t="s">
        <v>34</v>
      </c>
      <c r="B18965" s="7" t="s">
        <v>321</v>
      </c>
      <c r="C18965" s="7" t="s">
        <v>1312</v>
      </c>
      <c r="D18965" s="7" t="n">
        <v>0</v>
      </c>
      <c r="E18965" s="7" t="n">
        <v>0</v>
      </c>
      <c r="F18965" s="7" t="n">
        <v>1</v>
      </c>
      <c r="G18965" s="7" t="n">
        <v>108.23</v>
      </c>
    </row>
    <row r="18966" customFormat="false" ht="15" hidden="false" customHeight="false" outlineLevel="0" collapsed="false">
      <c r="A18966" s="7" t="s">
        <v>34</v>
      </c>
      <c r="B18966" s="7" t="s">
        <v>334</v>
      </c>
      <c r="C18966" s="7" t="s">
        <v>1312</v>
      </c>
      <c r="D18966" s="7" t="n">
        <v>4</v>
      </c>
      <c r="E18966" s="7" t="n">
        <v>462.96</v>
      </c>
      <c r="F18966" s="7" t="n">
        <v>0</v>
      </c>
      <c r="G18966" s="7" t="n">
        <v>0</v>
      </c>
    </row>
    <row r="18967" customFormat="false" ht="15" hidden="false" customHeight="false" outlineLevel="0" collapsed="false">
      <c r="A18967" s="7" t="s">
        <v>34</v>
      </c>
      <c r="B18967" s="7" t="s">
        <v>557</v>
      </c>
      <c r="C18967" s="7" t="s">
        <v>1312</v>
      </c>
      <c r="D18967" s="7" t="n">
        <v>0</v>
      </c>
      <c r="E18967" s="7" t="n">
        <v>0</v>
      </c>
      <c r="F18967" s="7" t="n">
        <v>2</v>
      </c>
      <c r="G18967" s="7" t="n">
        <v>228.47</v>
      </c>
    </row>
    <row r="18968" customFormat="false" ht="15" hidden="false" customHeight="false" outlineLevel="0" collapsed="false">
      <c r="A18968" s="7" t="s">
        <v>34</v>
      </c>
      <c r="B18968" s="7" t="s">
        <v>557</v>
      </c>
      <c r="C18968" s="7" t="s">
        <v>1312</v>
      </c>
      <c r="D18968" s="7" t="n">
        <v>0</v>
      </c>
      <c r="E18968" s="7" t="n">
        <v>0</v>
      </c>
      <c r="F18968" s="7" t="n">
        <v>1</v>
      </c>
      <c r="G18968" s="7" t="n">
        <v>108.23</v>
      </c>
    </row>
    <row r="18969" customFormat="false" ht="15" hidden="false" customHeight="false" outlineLevel="0" collapsed="false">
      <c r="A18969" s="7" t="s">
        <v>34</v>
      </c>
      <c r="B18969" s="7" t="s">
        <v>1113</v>
      </c>
      <c r="C18969" s="7" t="s">
        <v>1591</v>
      </c>
      <c r="D18969" s="7" t="n">
        <v>0</v>
      </c>
      <c r="E18969" s="7" t="n">
        <v>0</v>
      </c>
      <c r="F18969" s="7" t="n">
        <v>1</v>
      </c>
      <c r="G18969" s="7" t="n">
        <v>0</v>
      </c>
    </row>
    <row r="18970" customFormat="false" ht="15" hidden="false" customHeight="false" outlineLevel="0" collapsed="false">
      <c r="A18970" s="7" t="s">
        <v>34</v>
      </c>
      <c r="B18970" s="7" t="s">
        <v>1113</v>
      </c>
      <c r="C18970" s="7" t="s">
        <v>1591</v>
      </c>
      <c r="D18970" s="7" t="n">
        <v>0</v>
      </c>
      <c r="E18970" s="7" t="n">
        <v>0</v>
      </c>
      <c r="F18970" s="7" t="n">
        <v>1</v>
      </c>
      <c r="G18970" s="7" t="n">
        <v>0</v>
      </c>
    </row>
    <row r="18971" customFormat="false" ht="15" hidden="false" customHeight="false" outlineLevel="0" collapsed="false">
      <c r="A18971" s="7" t="s">
        <v>34</v>
      </c>
      <c r="B18971" s="7" t="s">
        <v>1113</v>
      </c>
      <c r="C18971" s="7" t="s">
        <v>1591</v>
      </c>
      <c r="D18971" s="7" t="n">
        <v>0</v>
      </c>
      <c r="E18971" s="7" t="n">
        <v>0</v>
      </c>
      <c r="F18971" s="7" t="n">
        <v>1</v>
      </c>
      <c r="G18971" s="7" t="n">
        <v>0</v>
      </c>
    </row>
    <row r="18972" customFormat="false" ht="15" hidden="false" customHeight="false" outlineLevel="0" collapsed="false">
      <c r="A18972" s="7" t="s">
        <v>34</v>
      </c>
      <c r="B18972" s="7" t="s">
        <v>1113</v>
      </c>
      <c r="C18972" s="7" t="s">
        <v>1591</v>
      </c>
      <c r="D18972" s="7" t="n">
        <v>0</v>
      </c>
      <c r="E18972" s="7" t="n">
        <v>0</v>
      </c>
      <c r="F18972" s="7" t="n">
        <v>4</v>
      </c>
      <c r="G18972" s="7" t="n">
        <v>0</v>
      </c>
    </row>
    <row r="18973" customFormat="false" ht="15" hidden="false" customHeight="false" outlineLevel="0" collapsed="false">
      <c r="A18973" s="7" t="s">
        <v>34</v>
      </c>
      <c r="B18973" s="7" t="s">
        <v>1113</v>
      </c>
      <c r="C18973" s="7" t="s">
        <v>1591</v>
      </c>
      <c r="D18973" s="7" t="n">
        <v>0</v>
      </c>
      <c r="E18973" s="7" t="n">
        <v>0</v>
      </c>
      <c r="F18973" s="7" t="n">
        <v>1</v>
      </c>
      <c r="G18973" s="7" t="n">
        <v>0</v>
      </c>
    </row>
    <row r="18974" customFormat="false" ht="15" hidden="false" customHeight="false" outlineLevel="0" collapsed="false">
      <c r="A18974" s="7" t="s">
        <v>34</v>
      </c>
      <c r="B18974" s="7" t="s">
        <v>1113</v>
      </c>
      <c r="C18974" s="7" t="s">
        <v>1591</v>
      </c>
      <c r="D18974" s="7" t="n">
        <v>0</v>
      </c>
      <c r="E18974" s="7" t="n">
        <v>0</v>
      </c>
      <c r="F18974" s="7" t="n">
        <v>1</v>
      </c>
      <c r="G18974" s="7" t="n">
        <v>0</v>
      </c>
    </row>
    <row r="18975" customFormat="false" ht="15" hidden="false" customHeight="false" outlineLevel="0" collapsed="false">
      <c r="A18975" s="7" t="s">
        <v>34</v>
      </c>
      <c r="B18975" s="7" t="s">
        <v>1113</v>
      </c>
      <c r="C18975" s="7" t="s">
        <v>1591</v>
      </c>
      <c r="D18975" s="7" t="n">
        <v>0</v>
      </c>
      <c r="E18975" s="7" t="n">
        <v>0</v>
      </c>
      <c r="F18975" s="7" t="n">
        <v>1</v>
      </c>
      <c r="G18975" s="7" t="n">
        <v>0</v>
      </c>
    </row>
    <row r="18976" customFormat="false" ht="15" hidden="false" customHeight="false" outlineLevel="0" collapsed="false">
      <c r="A18976" s="7" t="s">
        <v>34</v>
      </c>
      <c r="B18976" s="7" t="s">
        <v>1113</v>
      </c>
      <c r="C18976" s="7" t="s">
        <v>1591</v>
      </c>
      <c r="D18976" s="7" t="n">
        <v>0</v>
      </c>
      <c r="E18976" s="7" t="n">
        <v>0</v>
      </c>
      <c r="F18976" s="7" t="n">
        <v>1</v>
      </c>
      <c r="G18976" s="7" t="n">
        <v>0</v>
      </c>
    </row>
    <row r="18977" customFormat="false" ht="15" hidden="false" customHeight="false" outlineLevel="0" collapsed="false">
      <c r="A18977" s="7" t="s">
        <v>34</v>
      </c>
      <c r="B18977" s="7" t="s">
        <v>1113</v>
      </c>
      <c r="C18977" s="7" t="s">
        <v>1591</v>
      </c>
      <c r="D18977" s="7" t="n">
        <v>0</v>
      </c>
      <c r="E18977" s="7" t="n">
        <v>0</v>
      </c>
      <c r="F18977" s="7" t="n">
        <v>1</v>
      </c>
      <c r="G18977" s="7" t="n">
        <v>0</v>
      </c>
    </row>
    <row r="18978" customFormat="false" ht="15" hidden="false" customHeight="false" outlineLevel="0" collapsed="false">
      <c r="A18978" s="7" t="s">
        <v>34</v>
      </c>
      <c r="B18978" s="7" t="s">
        <v>1113</v>
      </c>
      <c r="C18978" s="7" t="s">
        <v>1591</v>
      </c>
      <c r="D18978" s="7" t="n">
        <v>0</v>
      </c>
      <c r="E18978" s="7" t="n">
        <v>0</v>
      </c>
      <c r="F18978" s="7" t="n">
        <v>1</v>
      </c>
      <c r="G18978" s="7" t="n">
        <v>0</v>
      </c>
    </row>
    <row r="18979" customFormat="false" ht="15" hidden="false" customHeight="false" outlineLevel="0" collapsed="false">
      <c r="A18979" s="7" t="s">
        <v>34</v>
      </c>
      <c r="B18979" s="7" t="s">
        <v>1113</v>
      </c>
      <c r="C18979" s="7" t="s">
        <v>1591</v>
      </c>
      <c r="D18979" s="7" t="n">
        <v>0</v>
      </c>
      <c r="E18979" s="7" t="n">
        <v>0</v>
      </c>
      <c r="F18979" s="7" t="n">
        <v>1</v>
      </c>
      <c r="G18979" s="7" t="n">
        <v>0</v>
      </c>
    </row>
    <row r="18980" customFormat="false" ht="15" hidden="false" customHeight="false" outlineLevel="0" collapsed="false">
      <c r="A18980" s="7" t="s">
        <v>34</v>
      </c>
      <c r="B18980" s="7" t="s">
        <v>1113</v>
      </c>
      <c r="C18980" s="7" t="s">
        <v>1591</v>
      </c>
      <c r="D18980" s="7" t="n">
        <v>0</v>
      </c>
      <c r="E18980" s="7" t="n">
        <v>0</v>
      </c>
      <c r="F18980" s="7" t="n">
        <v>2</v>
      </c>
      <c r="G18980" s="7" t="n">
        <v>0</v>
      </c>
    </row>
    <row r="18981" customFormat="false" ht="15" hidden="false" customHeight="false" outlineLevel="0" collapsed="false">
      <c r="A18981" s="7" t="s">
        <v>34</v>
      </c>
      <c r="B18981" s="7" t="s">
        <v>1113</v>
      </c>
      <c r="C18981" s="7" t="s">
        <v>1591</v>
      </c>
      <c r="D18981" s="7" t="n">
        <v>0</v>
      </c>
      <c r="E18981" s="7" t="n">
        <v>0</v>
      </c>
      <c r="F18981" s="7" t="n">
        <v>1</v>
      </c>
      <c r="G18981" s="7" t="n">
        <v>0</v>
      </c>
    </row>
    <row r="18982" customFormat="false" ht="15" hidden="false" customHeight="false" outlineLevel="0" collapsed="false">
      <c r="A18982" s="7" t="s">
        <v>34</v>
      </c>
      <c r="B18982" s="7" t="s">
        <v>1113</v>
      </c>
      <c r="C18982" s="7" t="s">
        <v>1591</v>
      </c>
      <c r="D18982" s="7" t="n">
        <v>0</v>
      </c>
      <c r="E18982" s="7" t="n">
        <v>0</v>
      </c>
      <c r="F18982" s="7" t="n">
        <v>1</v>
      </c>
      <c r="G18982" s="7" t="n">
        <v>0</v>
      </c>
    </row>
    <row r="18983" customFormat="false" ht="15" hidden="false" customHeight="false" outlineLevel="0" collapsed="false">
      <c r="A18983" s="7" t="s">
        <v>34</v>
      </c>
      <c r="B18983" s="7" t="s">
        <v>1113</v>
      </c>
      <c r="C18983" s="7" t="s">
        <v>1591</v>
      </c>
      <c r="D18983" s="7" t="n">
        <v>0</v>
      </c>
      <c r="E18983" s="7" t="n">
        <v>0</v>
      </c>
      <c r="F18983" s="7" t="n">
        <v>2</v>
      </c>
      <c r="G18983" s="7" t="n">
        <v>0</v>
      </c>
    </row>
    <row r="18984" customFormat="false" ht="15" hidden="false" customHeight="false" outlineLevel="0" collapsed="false">
      <c r="A18984" s="7" t="s">
        <v>34</v>
      </c>
      <c r="B18984" s="7" t="s">
        <v>1115</v>
      </c>
      <c r="C18984" s="7" t="s">
        <v>1592</v>
      </c>
      <c r="D18984" s="7" t="n">
        <v>0</v>
      </c>
      <c r="E18984" s="7" t="n">
        <v>0</v>
      </c>
      <c r="F18984" s="7" t="n">
        <v>2</v>
      </c>
      <c r="G18984" s="7" t="n">
        <v>0</v>
      </c>
    </row>
    <row r="18985" customFormat="false" ht="15" hidden="false" customHeight="false" outlineLevel="0" collapsed="false">
      <c r="A18985" s="7" t="s">
        <v>34</v>
      </c>
      <c r="B18985" s="7" t="s">
        <v>1115</v>
      </c>
      <c r="C18985" s="7" t="s">
        <v>1592</v>
      </c>
      <c r="D18985" s="7" t="n">
        <v>0</v>
      </c>
      <c r="E18985" s="7" t="n">
        <v>0</v>
      </c>
      <c r="F18985" s="7" t="n">
        <v>1</v>
      </c>
      <c r="G18985" s="7" t="n">
        <v>0</v>
      </c>
    </row>
    <row r="18986" customFormat="false" ht="15" hidden="false" customHeight="false" outlineLevel="0" collapsed="false">
      <c r="A18986" s="7" t="s">
        <v>34</v>
      </c>
      <c r="B18986" s="7" t="s">
        <v>1115</v>
      </c>
      <c r="C18986" s="7" t="s">
        <v>1592</v>
      </c>
      <c r="D18986" s="7" t="n">
        <v>0</v>
      </c>
      <c r="E18986" s="7" t="n">
        <v>0</v>
      </c>
      <c r="F18986" s="7" t="n">
        <v>2</v>
      </c>
      <c r="G18986" s="7" t="n">
        <v>0</v>
      </c>
    </row>
    <row r="18987" customFormat="false" ht="15" hidden="false" customHeight="false" outlineLevel="0" collapsed="false">
      <c r="A18987" s="7" t="s">
        <v>34</v>
      </c>
      <c r="B18987" s="7" t="s">
        <v>1115</v>
      </c>
      <c r="C18987" s="7" t="s">
        <v>1592</v>
      </c>
      <c r="D18987" s="7" t="n">
        <v>0</v>
      </c>
      <c r="E18987" s="7" t="n">
        <v>0</v>
      </c>
      <c r="F18987" s="7" t="n">
        <v>2</v>
      </c>
      <c r="G18987" s="7" t="n">
        <v>0</v>
      </c>
    </row>
    <row r="18988" customFormat="false" ht="15" hidden="false" customHeight="false" outlineLevel="0" collapsed="false">
      <c r="A18988" s="7" t="s">
        <v>34</v>
      </c>
      <c r="B18988" s="7" t="s">
        <v>1115</v>
      </c>
      <c r="C18988" s="7" t="s">
        <v>1592</v>
      </c>
      <c r="D18988" s="7" t="n">
        <v>0</v>
      </c>
      <c r="E18988" s="7" t="n">
        <v>0</v>
      </c>
      <c r="F18988" s="7" t="n">
        <v>2</v>
      </c>
      <c r="G18988" s="7" t="n">
        <v>0</v>
      </c>
    </row>
    <row r="18989" customFormat="false" ht="15" hidden="false" customHeight="false" outlineLevel="0" collapsed="false">
      <c r="A18989" s="7" t="s">
        <v>34</v>
      </c>
      <c r="B18989" s="7" t="s">
        <v>1115</v>
      </c>
      <c r="C18989" s="7" t="s">
        <v>1592</v>
      </c>
      <c r="D18989" s="7" t="n">
        <v>0</v>
      </c>
      <c r="E18989" s="7" t="n">
        <v>0</v>
      </c>
      <c r="F18989" s="7" t="n">
        <v>2</v>
      </c>
      <c r="G18989" s="7" t="n">
        <v>0</v>
      </c>
    </row>
    <row r="18990" customFormat="false" ht="15" hidden="false" customHeight="false" outlineLevel="0" collapsed="false">
      <c r="A18990" s="7" t="s">
        <v>34</v>
      </c>
      <c r="B18990" s="7" t="s">
        <v>1115</v>
      </c>
      <c r="C18990" s="7" t="s">
        <v>1592</v>
      </c>
      <c r="D18990" s="7" t="n">
        <v>0</v>
      </c>
      <c r="E18990" s="7" t="n">
        <v>0</v>
      </c>
      <c r="F18990" s="7" t="n">
        <v>4</v>
      </c>
      <c r="G18990" s="7" t="n">
        <v>0</v>
      </c>
    </row>
    <row r="18991" customFormat="false" ht="15" hidden="false" customHeight="false" outlineLevel="0" collapsed="false">
      <c r="A18991" s="7" t="s">
        <v>34</v>
      </c>
      <c r="B18991" s="7" t="s">
        <v>1115</v>
      </c>
      <c r="C18991" s="7" t="s">
        <v>1592</v>
      </c>
      <c r="D18991" s="7" t="n">
        <v>0</v>
      </c>
      <c r="E18991" s="7" t="n">
        <v>0</v>
      </c>
      <c r="F18991" s="7" t="n">
        <v>1</v>
      </c>
      <c r="G18991" s="7" t="n">
        <v>0</v>
      </c>
    </row>
    <row r="18992" customFormat="false" ht="15" hidden="false" customHeight="false" outlineLevel="0" collapsed="false">
      <c r="A18992" s="7" t="s">
        <v>34</v>
      </c>
      <c r="B18992" s="7" t="s">
        <v>1115</v>
      </c>
      <c r="C18992" s="7" t="s">
        <v>1592</v>
      </c>
      <c r="D18992" s="7" t="n">
        <v>0</v>
      </c>
      <c r="E18992" s="7" t="n">
        <v>0</v>
      </c>
      <c r="F18992" s="7" t="n">
        <v>23</v>
      </c>
      <c r="G18992" s="7" t="n">
        <v>0</v>
      </c>
    </row>
    <row r="18993" customFormat="false" ht="15" hidden="false" customHeight="false" outlineLevel="0" collapsed="false">
      <c r="A18993" s="7" t="s">
        <v>34</v>
      </c>
      <c r="B18993" s="7" t="s">
        <v>1115</v>
      </c>
      <c r="C18993" s="7" t="s">
        <v>1592</v>
      </c>
      <c r="D18993" s="7" t="n">
        <v>0</v>
      </c>
      <c r="E18993" s="7" t="n">
        <v>0</v>
      </c>
      <c r="F18993" s="7" t="n">
        <v>1</v>
      </c>
      <c r="G18993" s="7" t="n">
        <v>0</v>
      </c>
    </row>
    <row r="18994" customFormat="false" ht="15" hidden="false" customHeight="false" outlineLevel="0" collapsed="false">
      <c r="A18994" s="7" t="s">
        <v>34</v>
      </c>
      <c r="B18994" s="7" t="s">
        <v>1115</v>
      </c>
      <c r="C18994" s="7" t="s">
        <v>1592</v>
      </c>
      <c r="D18994" s="7" t="n">
        <v>0</v>
      </c>
      <c r="E18994" s="7" t="n">
        <v>0</v>
      </c>
      <c r="F18994" s="7" t="n">
        <v>4</v>
      </c>
      <c r="G18994" s="7" t="n">
        <v>0</v>
      </c>
    </row>
    <row r="18995" customFormat="false" ht="15" hidden="false" customHeight="false" outlineLevel="0" collapsed="false">
      <c r="A18995" s="7" t="s">
        <v>34</v>
      </c>
      <c r="B18995" s="7" t="s">
        <v>1115</v>
      </c>
      <c r="C18995" s="7" t="s">
        <v>1592</v>
      </c>
      <c r="D18995" s="7" t="n">
        <v>0</v>
      </c>
      <c r="E18995" s="7" t="n">
        <v>0</v>
      </c>
      <c r="F18995" s="7" t="n">
        <v>2</v>
      </c>
      <c r="G18995" s="7" t="n">
        <v>0</v>
      </c>
    </row>
    <row r="18996" customFormat="false" ht="15" hidden="false" customHeight="false" outlineLevel="0" collapsed="false">
      <c r="A18996" s="7" t="s">
        <v>34</v>
      </c>
      <c r="B18996" s="7" t="s">
        <v>1115</v>
      </c>
      <c r="C18996" s="7" t="s">
        <v>1592</v>
      </c>
      <c r="D18996" s="7" t="n">
        <v>0</v>
      </c>
      <c r="E18996" s="7" t="n">
        <v>0</v>
      </c>
      <c r="F18996" s="7" t="n">
        <v>1</v>
      </c>
      <c r="G18996" s="7" t="n">
        <v>0</v>
      </c>
    </row>
    <row r="18997" customFormat="false" ht="15" hidden="false" customHeight="false" outlineLevel="0" collapsed="false">
      <c r="A18997" s="7" t="s">
        <v>34</v>
      </c>
      <c r="B18997" s="7" t="s">
        <v>1115</v>
      </c>
      <c r="C18997" s="7" t="s">
        <v>1592</v>
      </c>
      <c r="D18997" s="7" t="n">
        <v>0</v>
      </c>
      <c r="E18997" s="7" t="n">
        <v>0</v>
      </c>
      <c r="F18997" s="7" t="n">
        <v>1</v>
      </c>
      <c r="G18997" s="7" t="n">
        <v>0</v>
      </c>
    </row>
    <row r="18998" customFormat="false" ht="15" hidden="false" customHeight="false" outlineLevel="0" collapsed="false">
      <c r="A18998" s="7" t="s">
        <v>34</v>
      </c>
      <c r="B18998" s="7" t="s">
        <v>1115</v>
      </c>
      <c r="C18998" s="7" t="s">
        <v>1592</v>
      </c>
      <c r="D18998" s="7" t="n">
        <v>0</v>
      </c>
      <c r="E18998" s="7" t="n">
        <v>0</v>
      </c>
      <c r="F18998" s="7" t="n">
        <v>15</v>
      </c>
      <c r="G18998" s="7" t="n">
        <v>0</v>
      </c>
    </row>
    <row r="18999" customFormat="false" ht="15" hidden="false" customHeight="false" outlineLevel="0" collapsed="false">
      <c r="A18999" s="7" t="s">
        <v>34</v>
      </c>
      <c r="B18999" s="7" t="s">
        <v>1115</v>
      </c>
      <c r="C18999" s="7" t="s">
        <v>1592</v>
      </c>
      <c r="D18999" s="7" t="n">
        <v>0</v>
      </c>
      <c r="E18999" s="7" t="n">
        <v>0</v>
      </c>
      <c r="F18999" s="7" t="n">
        <v>1</v>
      </c>
      <c r="G18999" s="7" t="n">
        <v>0</v>
      </c>
    </row>
    <row r="19000" customFormat="false" ht="15" hidden="false" customHeight="false" outlineLevel="0" collapsed="false">
      <c r="A19000" s="7" t="s">
        <v>34</v>
      </c>
      <c r="B19000" s="7" t="s">
        <v>1115</v>
      </c>
      <c r="C19000" s="7" t="s">
        <v>1592</v>
      </c>
      <c r="D19000" s="7" t="n">
        <v>0</v>
      </c>
      <c r="E19000" s="7" t="n">
        <v>0</v>
      </c>
      <c r="F19000" s="7" t="n">
        <v>1</v>
      </c>
      <c r="G19000" s="7" t="n">
        <v>0</v>
      </c>
    </row>
    <row r="19001" customFormat="false" ht="15" hidden="false" customHeight="false" outlineLevel="0" collapsed="false">
      <c r="A19001" s="7" t="s">
        <v>34</v>
      </c>
      <c r="B19001" s="7" t="s">
        <v>1115</v>
      </c>
      <c r="C19001" s="7" t="s">
        <v>1592</v>
      </c>
      <c r="D19001" s="7" t="n">
        <v>0</v>
      </c>
      <c r="E19001" s="7" t="n">
        <v>0</v>
      </c>
      <c r="F19001" s="7" t="n">
        <v>1</v>
      </c>
      <c r="G19001" s="7" t="n">
        <v>0</v>
      </c>
    </row>
    <row r="19002" customFormat="false" ht="15" hidden="false" customHeight="false" outlineLevel="0" collapsed="false">
      <c r="A19002" s="7" t="s">
        <v>34</v>
      </c>
      <c r="B19002" s="7" t="s">
        <v>1115</v>
      </c>
      <c r="C19002" s="7" t="s">
        <v>1592</v>
      </c>
      <c r="D19002" s="7" t="n">
        <v>0</v>
      </c>
      <c r="E19002" s="7" t="n">
        <v>0</v>
      </c>
      <c r="F19002" s="7" t="n">
        <v>1</v>
      </c>
      <c r="G19002" s="7" t="n">
        <v>0</v>
      </c>
    </row>
    <row r="19003" customFormat="false" ht="15" hidden="false" customHeight="false" outlineLevel="0" collapsed="false">
      <c r="A19003" s="7" t="s">
        <v>34</v>
      </c>
      <c r="B19003" s="7" t="s">
        <v>1115</v>
      </c>
      <c r="C19003" s="7" t="s">
        <v>1592</v>
      </c>
      <c r="D19003" s="7" t="n">
        <v>0</v>
      </c>
      <c r="E19003" s="7" t="n">
        <v>0</v>
      </c>
      <c r="F19003" s="7" t="n">
        <v>2</v>
      </c>
      <c r="G19003" s="7" t="n">
        <v>0</v>
      </c>
    </row>
    <row r="19004" customFormat="false" ht="15" hidden="false" customHeight="false" outlineLevel="0" collapsed="false">
      <c r="A19004" s="7" t="s">
        <v>34</v>
      </c>
      <c r="B19004" s="7" t="s">
        <v>1115</v>
      </c>
      <c r="C19004" s="7" t="s">
        <v>1592</v>
      </c>
      <c r="D19004" s="7" t="n">
        <v>0</v>
      </c>
      <c r="E19004" s="7" t="n">
        <v>0</v>
      </c>
      <c r="F19004" s="7" t="n">
        <v>9</v>
      </c>
      <c r="G19004" s="7" t="n">
        <v>0</v>
      </c>
    </row>
    <row r="19005" customFormat="false" ht="15" hidden="false" customHeight="false" outlineLevel="0" collapsed="false">
      <c r="A19005" s="7" t="s">
        <v>34</v>
      </c>
      <c r="B19005" s="7" t="s">
        <v>1115</v>
      </c>
      <c r="C19005" s="7" t="s">
        <v>1592</v>
      </c>
      <c r="D19005" s="7" t="n">
        <v>0</v>
      </c>
      <c r="E19005" s="7" t="n">
        <v>0</v>
      </c>
      <c r="F19005" s="7" t="n">
        <v>37</v>
      </c>
      <c r="G19005" s="7" t="n">
        <v>0</v>
      </c>
    </row>
    <row r="19006" customFormat="false" ht="15" hidden="false" customHeight="false" outlineLevel="0" collapsed="false">
      <c r="A19006" s="7" t="s">
        <v>34</v>
      </c>
      <c r="B19006" s="7" t="s">
        <v>1115</v>
      </c>
      <c r="C19006" s="7" t="s">
        <v>1592</v>
      </c>
      <c r="D19006" s="7" t="n">
        <v>0</v>
      </c>
      <c r="E19006" s="7" t="n">
        <v>0</v>
      </c>
      <c r="F19006" s="7" t="n">
        <v>2</v>
      </c>
      <c r="G19006" s="7" t="n">
        <v>0</v>
      </c>
    </row>
    <row r="19007" customFormat="false" ht="15" hidden="false" customHeight="false" outlineLevel="0" collapsed="false">
      <c r="A19007" s="7" t="s">
        <v>34</v>
      </c>
      <c r="B19007" s="7" t="s">
        <v>1115</v>
      </c>
      <c r="C19007" s="7" t="s">
        <v>1592</v>
      </c>
      <c r="D19007" s="7" t="n">
        <v>0</v>
      </c>
      <c r="E19007" s="7" t="n">
        <v>0</v>
      </c>
      <c r="F19007" s="7" t="n">
        <v>1</v>
      </c>
      <c r="G19007" s="7" t="n">
        <v>0</v>
      </c>
    </row>
    <row r="19008" customFormat="false" ht="15" hidden="false" customHeight="false" outlineLevel="0" collapsed="false">
      <c r="A19008" s="7" t="s">
        <v>34</v>
      </c>
      <c r="B19008" s="7" t="s">
        <v>1115</v>
      </c>
      <c r="C19008" s="7" t="s">
        <v>1592</v>
      </c>
      <c r="D19008" s="7" t="n">
        <v>0</v>
      </c>
      <c r="E19008" s="7" t="n">
        <v>0</v>
      </c>
      <c r="F19008" s="7" t="n">
        <v>13</v>
      </c>
      <c r="G19008" s="7" t="n">
        <v>0</v>
      </c>
    </row>
    <row r="19009" customFormat="false" ht="15" hidden="false" customHeight="false" outlineLevel="0" collapsed="false">
      <c r="A19009" s="7" t="s">
        <v>34</v>
      </c>
      <c r="B19009" s="7" t="s">
        <v>1115</v>
      </c>
      <c r="C19009" s="7" t="s">
        <v>1592</v>
      </c>
      <c r="D19009" s="7" t="n">
        <v>0</v>
      </c>
      <c r="E19009" s="7" t="n">
        <v>0</v>
      </c>
      <c r="F19009" s="7" t="n">
        <v>1</v>
      </c>
      <c r="G19009" s="7" t="n">
        <v>0</v>
      </c>
    </row>
    <row r="19010" customFormat="false" ht="15" hidden="false" customHeight="false" outlineLevel="0" collapsed="false">
      <c r="A19010" s="7" t="s">
        <v>34</v>
      </c>
      <c r="B19010" s="7" t="s">
        <v>1115</v>
      </c>
      <c r="C19010" s="7" t="s">
        <v>1592</v>
      </c>
      <c r="D19010" s="7" t="n">
        <v>0</v>
      </c>
      <c r="E19010" s="7" t="n">
        <v>0</v>
      </c>
      <c r="F19010" s="7" t="n">
        <v>5</v>
      </c>
      <c r="G19010" s="7" t="n">
        <v>0</v>
      </c>
    </row>
    <row r="19011" customFormat="false" ht="15" hidden="false" customHeight="false" outlineLevel="0" collapsed="false">
      <c r="A19011" s="7" t="s">
        <v>34</v>
      </c>
      <c r="B19011" s="7" t="s">
        <v>1115</v>
      </c>
      <c r="C19011" s="7" t="s">
        <v>1592</v>
      </c>
      <c r="D19011" s="7" t="n">
        <v>0</v>
      </c>
      <c r="E19011" s="7" t="n">
        <v>0</v>
      </c>
      <c r="F19011" s="7" t="n">
        <v>1</v>
      </c>
      <c r="G19011" s="7" t="n">
        <v>0</v>
      </c>
    </row>
    <row r="19012" customFormat="false" ht="15" hidden="false" customHeight="false" outlineLevel="0" collapsed="false">
      <c r="A19012" s="7" t="s">
        <v>34</v>
      </c>
      <c r="B19012" s="7" t="s">
        <v>1115</v>
      </c>
      <c r="C19012" s="7" t="s">
        <v>1592</v>
      </c>
      <c r="D19012" s="7" t="n">
        <v>0</v>
      </c>
      <c r="E19012" s="7" t="n">
        <v>0</v>
      </c>
      <c r="F19012" s="7" t="n">
        <v>1</v>
      </c>
      <c r="G19012" s="7" t="n">
        <v>0</v>
      </c>
    </row>
    <row r="19013" customFormat="false" ht="15" hidden="false" customHeight="false" outlineLevel="0" collapsed="false">
      <c r="A19013" s="7" t="s">
        <v>34</v>
      </c>
      <c r="B19013" s="7" t="s">
        <v>1115</v>
      </c>
      <c r="C19013" s="7" t="s">
        <v>1592</v>
      </c>
      <c r="D19013" s="7" t="n">
        <v>0</v>
      </c>
      <c r="E19013" s="7" t="n">
        <v>0</v>
      </c>
      <c r="F19013" s="7" t="n">
        <v>1</v>
      </c>
      <c r="G19013" s="7" t="n">
        <v>0</v>
      </c>
    </row>
    <row r="19014" customFormat="false" ht="15" hidden="false" customHeight="false" outlineLevel="0" collapsed="false">
      <c r="A19014" s="7" t="s">
        <v>34</v>
      </c>
      <c r="B19014" s="7" t="s">
        <v>1115</v>
      </c>
      <c r="C19014" s="7" t="s">
        <v>1592</v>
      </c>
      <c r="D19014" s="7" t="n">
        <v>0</v>
      </c>
      <c r="E19014" s="7" t="n">
        <v>0</v>
      </c>
      <c r="F19014" s="7" t="n">
        <v>2</v>
      </c>
      <c r="G19014" s="7" t="n">
        <v>0</v>
      </c>
    </row>
    <row r="19015" customFormat="false" ht="15" hidden="false" customHeight="false" outlineLevel="0" collapsed="false">
      <c r="A19015" s="7" t="s">
        <v>34</v>
      </c>
      <c r="B19015" s="7" t="s">
        <v>1115</v>
      </c>
      <c r="C19015" s="7" t="s">
        <v>1592</v>
      </c>
      <c r="D19015" s="7" t="n">
        <v>0</v>
      </c>
      <c r="E19015" s="7" t="n">
        <v>0</v>
      </c>
      <c r="F19015" s="7" t="n">
        <v>1</v>
      </c>
      <c r="G19015" s="7" t="n">
        <v>0</v>
      </c>
    </row>
    <row r="19016" customFormat="false" ht="15" hidden="false" customHeight="false" outlineLevel="0" collapsed="false">
      <c r="A19016" s="7" t="s">
        <v>34</v>
      </c>
      <c r="B19016" s="7" t="s">
        <v>1115</v>
      </c>
      <c r="C19016" s="7" t="s">
        <v>1592</v>
      </c>
      <c r="D19016" s="7" t="n">
        <v>0</v>
      </c>
      <c r="E19016" s="7" t="n">
        <v>0</v>
      </c>
      <c r="F19016" s="7" t="n">
        <v>1</v>
      </c>
      <c r="G19016" s="7" t="n">
        <v>0</v>
      </c>
    </row>
    <row r="19017" customFormat="false" ht="15" hidden="false" customHeight="false" outlineLevel="0" collapsed="false">
      <c r="A19017" s="7" t="s">
        <v>34</v>
      </c>
      <c r="B19017" s="7" t="s">
        <v>1115</v>
      </c>
      <c r="C19017" s="7" t="s">
        <v>1592</v>
      </c>
      <c r="D19017" s="7" t="n">
        <v>0</v>
      </c>
      <c r="E19017" s="7" t="n">
        <v>0</v>
      </c>
      <c r="F19017" s="7" t="n">
        <v>1</v>
      </c>
      <c r="G19017" s="7" t="n">
        <v>0</v>
      </c>
    </row>
    <row r="19018" customFormat="false" ht="15" hidden="false" customHeight="false" outlineLevel="0" collapsed="false">
      <c r="A19018" s="7" t="s">
        <v>34</v>
      </c>
      <c r="B19018" s="7" t="s">
        <v>1115</v>
      </c>
      <c r="C19018" s="7" t="s">
        <v>1592</v>
      </c>
      <c r="D19018" s="7" t="n">
        <v>0</v>
      </c>
      <c r="E19018" s="7" t="n">
        <v>0</v>
      </c>
      <c r="F19018" s="7" t="n">
        <v>1</v>
      </c>
      <c r="G19018" s="7" t="n">
        <v>0</v>
      </c>
    </row>
    <row r="19019" customFormat="false" ht="15" hidden="false" customHeight="false" outlineLevel="0" collapsed="false">
      <c r="A19019" s="7" t="s">
        <v>34</v>
      </c>
      <c r="B19019" s="7" t="s">
        <v>1115</v>
      </c>
      <c r="C19019" s="7" t="s">
        <v>1592</v>
      </c>
      <c r="D19019" s="7" t="n">
        <v>0</v>
      </c>
      <c r="E19019" s="7" t="n">
        <v>0</v>
      </c>
      <c r="F19019" s="7" t="n">
        <v>2</v>
      </c>
      <c r="G19019" s="7" t="n">
        <v>0</v>
      </c>
    </row>
    <row r="19020" customFormat="false" ht="15" hidden="false" customHeight="false" outlineLevel="0" collapsed="false">
      <c r="A19020" s="7" t="s">
        <v>34</v>
      </c>
      <c r="B19020" s="7" t="s">
        <v>1115</v>
      </c>
      <c r="C19020" s="7" t="s">
        <v>1592</v>
      </c>
      <c r="D19020" s="7" t="n">
        <v>0</v>
      </c>
      <c r="E19020" s="7" t="n">
        <v>0</v>
      </c>
      <c r="F19020" s="7" t="n">
        <v>1</v>
      </c>
      <c r="G19020" s="7" t="n">
        <v>0</v>
      </c>
    </row>
    <row r="19021" customFormat="false" ht="15" hidden="false" customHeight="false" outlineLevel="0" collapsed="false">
      <c r="A19021" s="7" t="s">
        <v>34</v>
      </c>
      <c r="B19021" s="7" t="s">
        <v>1115</v>
      </c>
      <c r="C19021" s="7" t="s">
        <v>1592</v>
      </c>
      <c r="D19021" s="7" t="n">
        <v>0</v>
      </c>
      <c r="E19021" s="7" t="n">
        <v>0</v>
      </c>
      <c r="F19021" s="7" t="n">
        <v>1</v>
      </c>
      <c r="G19021" s="7" t="n">
        <v>0</v>
      </c>
    </row>
    <row r="19022" customFormat="false" ht="15" hidden="false" customHeight="false" outlineLevel="0" collapsed="false">
      <c r="A19022" s="7" t="s">
        <v>34</v>
      </c>
      <c r="B19022" s="7" t="s">
        <v>1115</v>
      </c>
      <c r="C19022" s="7" t="s">
        <v>1592</v>
      </c>
      <c r="D19022" s="7" t="n">
        <v>0</v>
      </c>
      <c r="E19022" s="7" t="n">
        <v>0</v>
      </c>
      <c r="F19022" s="7" t="n">
        <v>1</v>
      </c>
      <c r="G19022" s="7" t="n">
        <v>0</v>
      </c>
    </row>
    <row r="19023" customFormat="false" ht="15" hidden="false" customHeight="false" outlineLevel="0" collapsed="false">
      <c r="A19023" s="7" t="s">
        <v>34</v>
      </c>
      <c r="B19023" s="7" t="s">
        <v>1115</v>
      </c>
      <c r="C19023" s="7" t="s">
        <v>1592</v>
      </c>
      <c r="D19023" s="7" t="n">
        <v>0</v>
      </c>
      <c r="E19023" s="7" t="n">
        <v>0</v>
      </c>
      <c r="F19023" s="7" t="n">
        <v>1</v>
      </c>
      <c r="G19023" s="7" t="n">
        <v>0</v>
      </c>
    </row>
    <row r="19024" customFormat="false" ht="15" hidden="false" customHeight="false" outlineLevel="0" collapsed="false">
      <c r="A19024" s="7" t="s">
        <v>34</v>
      </c>
      <c r="B19024" s="7" t="s">
        <v>1115</v>
      </c>
      <c r="C19024" s="7" t="s">
        <v>1592</v>
      </c>
      <c r="D19024" s="7" t="n">
        <v>0</v>
      </c>
      <c r="E19024" s="7" t="n">
        <v>0</v>
      </c>
      <c r="F19024" s="7" t="n">
        <v>1</v>
      </c>
      <c r="G19024" s="7" t="n">
        <v>0</v>
      </c>
    </row>
    <row r="19025" customFormat="false" ht="15" hidden="false" customHeight="false" outlineLevel="0" collapsed="false">
      <c r="A19025" s="7" t="s">
        <v>34</v>
      </c>
      <c r="B19025" s="7" t="s">
        <v>1115</v>
      </c>
      <c r="C19025" s="7" t="s">
        <v>1592</v>
      </c>
      <c r="D19025" s="7" t="n">
        <v>0</v>
      </c>
      <c r="E19025" s="7" t="n">
        <v>0</v>
      </c>
      <c r="F19025" s="7" t="n">
        <v>1</v>
      </c>
      <c r="G19025" s="7" t="n">
        <v>0</v>
      </c>
    </row>
    <row r="19026" customFormat="false" ht="15" hidden="false" customHeight="false" outlineLevel="0" collapsed="false">
      <c r="A19026" s="7" t="s">
        <v>34</v>
      </c>
      <c r="B19026" s="7" t="s">
        <v>1115</v>
      </c>
      <c r="C19026" s="7" t="s">
        <v>1592</v>
      </c>
      <c r="D19026" s="7" t="n">
        <v>0</v>
      </c>
      <c r="E19026" s="7" t="n">
        <v>0</v>
      </c>
      <c r="F19026" s="7" t="n">
        <v>4</v>
      </c>
      <c r="G19026" s="7" t="n">
        <v>0</v>
      </c>
    </row>
    <row r="19027" customFormat="false" ht="15" hidden="false" customHeight="false" outlineLevel="0" collapsed="false">
      <c r="A19027" s="7" t="s">
        <v>34</v>
      </c>
      <c r="B19027" s="7" t="s">
        <v>1115</v>
      </c>
      <c r="C19027" s="7" t="s">
        <v>1592</v>
      </c>
      <c r="D19027" s="7" t="n">
        <v>0</v>
      </c>
      <c r="E19027" s="7" t="n">
        <v>0</v>
      </c>
      <c r="F19027" s="7" t="n">
        <v>4</v>
      </c>
      <c r="G19027" s="7" t="n">
        <v>0</v>
      </c>
    </row>
    <row r="19028" customFormat="false" ht="15" hidden="false" customHeight="false" outlineLevel="0" collapsed="false">
      <c r="A19028" s="7" t="s">
        <v>34</v>
      </c>
      <c r="B19028" s="7" t="s">
        <v>1115</v>
      </c>
      <c r="C19028" s="7" t="s">
        <v>1592</v>
      </c>
      <c r="D19028" s="7" t="n">
        <v>0</v>
      </c>
      <c r="E19028" s="7" t="n">
        <v>0</v>
      </c>
      <c r="F19028" s="7" t="n">
        <v>2</v>
      </c>
      <c r="G19028" s="7" t="n">
        <v>0</v>
      </c>
    </row>
    <row r="19029" customFormat="false" ht="15" hidden="false" customHeight="false" outlineLevel="0" collapsed="false">
      <c r="A19029" s="7" t="s">
        <v>34</v>
      </c>
      <c r="B19029" s="7" t="s">
        <v>1115</v>
      </c>
      <c r="C19029" s="7" t="s">
        <v>1592</v>
      </c>
      <c r="D19029" s="7" t="n">
        <v>0</v>
      </c>
      <c r="E19029" s="7" t="n">
        <v>0</v>
      </c>
      <c r="F19029" s="7" t="n">
        <v>2</v>
      </c>
      <c r="G19029" s="7" t="n">
        <v>0</v>
      </c>
    </row>
    <row r="19030" customFormat="false" ht="15" hidden="false" customHeight="false" outlineLevel="0" collapsed="false">
      <c r="A19030" s="7" t="s">
        <v>34</v>
      </c>
      <c r="B19030" s="7" t="s">
        <v>1115</v>
      </c>
      <c r="C19030" s="7" t="s">
        <v>1592</v>
      </c>
      <c r="D19030" s="7" t="n">
        <v>0</v>
      </c>
      <c r="E19030" s="7" t="n">
        <v>0</v>
      </c>
      <c r="F19030" s="7" t="n">
        <v>1</v>
      </c>
      <c r="G19030" s="7" t="n">
        <v>0</v>
      </c>
    </row>
    <row r="19031" customFormat="false" ht="15" hidden="false" customHeight="false" outlineLevel="0" collapsed="false">
      <c r="A19031" s="7" t="s">
        <v>34</v>
      </c>
      <c r="B19031" s="7" t="s">
        <v>1115</v>
      </c>
      <c r="C19031" s="7" t="s">
        <v>1592</v>
      </c>
      <c r="D19031" s="7" t="n">
        <v>0</v>
      </c>
      <c r="E19031" s="7" t="n">
        <v>0</v>
      </c>
      <c r="F19031" s="7" t="n">
        <v>1</v>
      </c>
      <c r="G19031" s="7" t="n">
        <v>0</v>
      </c>
    </row>
    <row r="19032" customFormat="false" ht="15" hidden="false" customHeight="false" outlineLevel="0" collapsed="false">
      <c r="A19032" s="7" t="s">
        <v>34</v>
      </c>
      <c r="B19032" s="7" t="s">
        <v>1115</v>
      </c>
      <c r="C19032" s="7" t="s">
        <v>1592</v>
      </c>
      <c r="D19032" s="7" t="n">
        <v>0</v>
      </c>
      <c r="E19032" s="7" t="n">
        <v>0</v>
      </c>
      <c r="F19032" s="7" t="n">
        <v>1</v>
      </c>
      <c r="G19032" s="7" t="n">
        <v>0</v>
      </c>
    </row>
    <row r="19033" customFormat="false" ht="15" hidden="false" customHeight="false" outlineLevel="0" collapsed="false">
      <c r="A19033" s="7" t="s">
        <v>34</v>
      </c>
      <c r="B19033" s="7" t="s">
        <v>1115</v>
      </c>
      <c r="C19033" s="7" t="s">
        <v>1592</v>
      </c>
      <c r="D19033" s="7" t="n">
        <v>0</v>
      </c>
      <c r="E19033" s="7" t="n">
        <v>0</v>
      </c>
      <c r="F19033" s="7" t="n">
        <v>3</v>
      </c>
      <c r="G19033" s="7" t="n">
        <v>0</v>
      </c>
    </row>
    <row r="19034" customFormat="false" ht="15" hidden="false" customHeight="false" outlineLevel="0" collapsed="false">
      <c r="A19034" s="7" t="s">
        <v>34</v>
      </c>
      <c r="B19034" s="7" t="s">
        <v>1115</v>
      </c>
      <c r="C19034" s="7" t="s">
        <v>1592</v>
      </c>
      <c r="D19034" s="7" t="n">
        <v>0</v>
      </c>
      <c r="E19034" s="7" t="n">
        <v>0</v>
      </c>
      <c r="F19034" s="7" t="n">
        <v>1</v>
      </c>
      <c r="G19034" s="7" t="n">
        <v>0</v>
      </c>
    </row>
    <row r="19035" customFormat="false" ht="15" hidden="false" customHeight="false" outlineLevel="0" collapsed="false">
      <c r="A19035" s="7" t="s">
        <v>34</v>
      </c>
      <c r="B19035" s="7" t="s">
        <v>1115</v>
      </c>
      <c r="C19035" s="7" t="s">
        <v>1592</v>
      </c>
      <c r="D19035" s="7" t="n">
        <v>0</v>
      </c>
      <c r="E19035" s="7" t="n">
        <v>0</v>
      </c>
      <c r="F19035" s="7" t="n">
        <v>2</v>
      </c>
      <c r="G19035" s="7" t="n">
        <v>0</v>
      </c>
    </row>
    <row r="19036" customFormat="false" ht="15" hidden="false" customHeight="false" outlineLevel="0" collapsed="false">
      <c r="A19036" s="7" t="s">
        <v>34</v>
      </c>
      <c r="B19036" s="7" t="s">
        <v>1115</v>
      </c>
      <c r="C19036" s="7" t="s">
        <v>1592</v>
      </c>
      <c r="D19036" s="7" t="n">
        <v>0</v>
      </c>
      <c r="E19036" s="7" t="n">
        <v>0</v>
      </c>
      <c r="F19036" s="7" t="n">
        <v>1</v>
      </c>
      <c r="G19036" s="7" t="n">
        <v>0</v>
      </c>
    </row>
    <row r="19037" customFormat="false" ht="15" hidden="false" customHeight="false" outlineLevel="0" collapsed="false">
      <c r="A19037" s="7" t="s">
        <v>34</v>
      </c>
      <c r="B19037" s="7" t="s">
        <v>1115</v>
      </c>
      <c r="C19037" s="7" t="s">
        <v>1592</v>
      </c>
      <c r="D19037" s="7" t="n">
        <v>0</v>
      </c>
      <c r="E19037" s="7" t="n">
        <v>0</v>
      </c>
      <c r="F19037" s="7" t="n">
        <v>6</v>
      </c>
      <c r="G19037" s="7" t="n">
        <v>0</v>
      </c>
    </row>
    <row r="19038" customFormat="false" ht="15" hidden="false" customHeight="false" outlineLevel="0" collapsed="false">
      <c r="A19038" s="7" t="s">
        <v>34</v>
      </c>
      <c r="B19038" s="7" t="s">
        <v>1115</v>
      </c>
      <c r="C19038" s="7" t="s">
        <v>1592</v>
      </c>
      <c r="D19038" s="7" t="n">
        <v>0</v>
      </c>
      <c r="E19038" s="7" t="n">
        <v>0</v>
      </c>
      <c r="F19038" s="7" t="n">
        <v>2</v>
      </c>
      <c r="G19038" s="7" t="n">
        <v>0</v>
      </c>
    </row>
    <row r="19039" customFormat="false" ht="15" hidden="false" customHeight="false" outlineLevel="0" collapsed="false">
      <c r="A19039" s="7" t="s">
        <v>34</v>
      </c>
      <c r="B19039" s="7" t="s">
        <v>1115</v>
      </c>
      <c r="C19039" s="7" t="s">
        <v>1592</v>
      </c>
      <c r="D19039" s="7" t="n">
        <v>0</v>
      </c>
      <c r="E19039" s="7" t="n">
        <v>0</v>
      </c>
      <c r="F19039" s="7" t="n">
        <v>5</v>
      </c>
      <c r="G19039" s="7" t="n">
        <v>0</v>
      </c>
    </row>
    <row r="19040" customFormat="false" ht="15" hidden="false" customHeight="false" outlineLevel="0" collapsed="false">
      <c r="A19040" s="7" t="s">
        <v>34</v>
      </c>
      <c r="B19040" s="7" t="s">
        <v>1115</v>
      </c>
      <c r="C19040" s="7" t="s">
        <v>1592</v>
      </c>
      <c r="D19040" s="7" t="n">
        <v>0</v>
      </c>
      <c r="E19040" s="7" t="n">
        <v>0</v>
      </c>
      <c r="F19040" s="7" t="n">
        <v>17</v>
      </c>
      <c r="G19040" s="7" t="n">
        <v>0</v>
      </c>
    </row>
    <row r="19041" customFormat="false" ht="15" hidden="false" customHeight="false" outlineLevel="0" collapsed="false">
      <c r="A19041" s="7" t="s">
        <v>34</v>
      </c>
      <c r="B19041" s="7" t="s">
        <v>1115</v>
      </c>
      <c r="C19041" s="7" t="s">
        <v>1592</v>
      </c>
      <c r="D19041" s="7" t="n">
        <v>0</v>
      </c>
      <c r="E19041" s="7" t="n">
        <v>0</v>
      </c>
      <c r="F19041" s="7" t="n">
        <v>1</v>
      </c>
      <c r="G19041" s="7" t="n">
        <v>0</v>
      </c>
    </row>
    <row r="19042" customFormat="false" ht="15" hidden="false" customHeight="false" outlineLevel="0" collapsed="false">
      <c r="A19042" s="7" t="s">
        <v>34</v>
      </c>
      <c r="B19042" s="7" t="s">
        <v>1115</v>
      </c>
      <c r="C19042" s="7" t="s">
        <v>1592</v>
      </c>
      <c r="D19042" s="7" t="n">
        <v>0</v>
      </c>
      <c r="E19042" s="7" t="n">
        <v>0</v>
      </c>
      <c r="F19042" s="7" t="n">
        <v>1</v>
      </c>
      <c r="G19042" s="7" t="n">
        <v>0</v>
      </c>
    </row>
    <row r="19043" customFormat="false" ht="15" hidden="false" customHeight="false" outlineLevel="0" collapsed="false">
      <c r="A19043" s="7" t="s">
        <v>34</v>
      </c>
      <c r="B19043" s="7" t="s">
        <v>1115</v>
      </c>
      <c r="C19043" s="7" t="s">
        <v>1592</v>
      </c>
      <c r="D19043" s="7" t="n">
        <v>0</v>
      </c>
      <c r="E19043" s="7" t="n">
        <v>0</v>
      </c>
      <c r="F19043" s="7" t="n">
        <v>1</v>
      </c>
      <c r="G19043" s="7" t="n">
        <v>0</v>
      </c>
    </row>
    <row r="19044" customFormat="false" ht="15" hidden="false" customHeight="false" outlineLevel="0" collapsed="false">
      <c r="A19044" s="7" t="s">
        <v>34</v>
      </c>
      <c r="B19044" s="7" t="s">
        <v>1115</v>
      </c>
      <c r="C19044" s="7" t="s">
        <v>1592</v>
      </c>
      <c r="D19044" s="7" t="n">
        <v>0</v>
      </c>
      <c r="E19044" s="7" t="n">
        <v>0</v>
      </c>
      <c r="F19044" s="7" t="n">
        <v>4</v>
      </c>
      <c r="G19044" s="7" t="n">
        <v>0</v>
      </c>
    </row>
    <row r="19045" customFormat="false" ht="15" hidden="false" customHeight="false" outlineLevel="0" collapsed="false">
      <c r="A19045" s="7" t="s">
        <v>34</v>
      </c>
      <c r="B19045" s="7" t="s">
        <v>1115</v>
      </c>
      <c r="C19045" s="7" t="s">
        <v>1592</v>
      </c>
      <c r="D19045" s="7" t="n">
        <v>0</v>
      </c>
      <c r="E19045" s="7" t="n">
        <v>0</v>
      </c>
      <c r="F19045" s="7" t="n">
        <v>3</v>
      </c>
      <c r="G19045" s="7" t="n">
        <v>0</v>
      </c>
    </row>
    <row r="19046" customFormat="false" ht="15" hidden="false" customHeight="false" outlineLevel="0" collapsed="false">
      <c r="A19046" s="7" t="s">
        <v>34</v>
      </c>
      <c r="B19046" s="7" t="s">
        <v>1115</v>
      </c>
      <c r="C19046" s="7" t="s">
        <v>1592</v>
      </c>
      <c r="D19046" s="7" t="n">
        <v>0</v>
      </c>
      <c r="E19046" s="7" t="n">
        <v>0</v>
      </c>
      <c r="F19046" s="7" t="n">
        <v>20</v>
      </c>
      <c r="G19046" s="7" t="n">
        <v>0</v>
      </c>
    </row>
    <row r="19047" customFormat="false" ht="15" hidden="false" customHeight="false" outlineLevel="0" collapsed="false">
      <c r="A19047" s="7" t="s">
        <v>34</v>
      </c>
      <c r="B19047" s="7" t="s">
        <v>1115</v>
      </c>
      <c r="C19047" s="7" t="s">
        <v>1592</v>
      </c>
      <c r="D19047" s="7" t="n">
        <v>0</v>
      </c>
      <c r="E19047" s="7" t="n">
        <v>0</v>
      </c>
      <c r="F19047" s="7" t="n">
        <v>1</v>
      </c>
      <c r="G19047" s="7" t="n">
        <v>0</v>
      </c>
    </row>
    <row r="19048" customFormat="false" ht="15" hidden="false" customHeight="false" outlineLevel="0" collapsed="false">
      <c r="A19048" s="7" t="s">
        <v>34</v>
      </c>
      <c r="B19048" s="7" t="s">
        <v>1115</v>
      </c>
      <c r="C19048" s="7" t="s">
        <v>1592</v>
      </c>
      <c r="D19048" s="7" t="n">
        <v>0</v>
      </c>
      <c r="E19048" s="7" t="n">
        <v>0</v>
      </c>
      <c r="F19048" s="7" t="n">
        <v>1</v>
      </c>
      <c r="G19048" s="7" t="n">
        <v>0</v>
      </c>
    </row>
    <row r="19049" customFormat="false" ht="15" hidden="false" customHeight="false" outlineLevel="0" collapsed="false">
      <c r="A19049" s="7" t="s">
        <v>34</v>
      </c>
      <c r="B19049" s="7" t="s">
        <v>1115</v>
      </c>
      <c r="C19049" s="7" t="s">
        <v>1592</v>
      </c>
      <c r="D19049" s="7" t="n">
        <v>0</v>
      </c>
      <c r="E19049" s="7" t="n">
        <v>0</v>
      </c>
      <c r="F19049" s="7" t="n">
        <v>78</v>
      </c>
      <c r="G19049" s="7" t="n">
        <v>0</v>
      </c>
    </row>
    <row r="19050" customFormat="false" ht="15" hidden="false" customHeight="false" outlineLevel="0" collapsed="false">
      <c r="A19050" s="7" t="s">
        <v>34</v>
      </c>
      <c r="B19050" s="7" t="s">
        <v>1115</v>
      </c>
      <c r="C19050" s="7" t="s">
        <v>1592</v>
      </c>
      <c r="D19050" s="7" t="n">
        <v>0</v>
      </c>
      <c r="E19050" s="7" t="n">
        <v>0</v>
      </c>
      <c r="F19050" s="7" t="n">
        <v>1</v>
      </c>
      <c r="G19050" s="7" t="n">
        <v>0</v>
      </c>
    </row>
    <row r="19051" customFormat="false" ht="15" hidden="false" customHeight="false" outlineLevel="0" collapsed="false">
      <c r="A19051" s="7" t="s">
        <v>34</v>
      </c>
      <c r="B19051" s="7" t="s">
        <v>1115</v>
      </c>
      <c r="C19051" s="7" t="s">
        <v>1592</v>
      </c>
      <c r="D19051" s="7" t="n">
        <v>0</v>
      </c>
      <c r="E19051" s="7" t="n">
        <v>0</v>
      </c>
      <c r="F19051" s="7" t="n">
        <v>4</v>
      </c>
      <c r="G19051" s="7" t="n">
        <v>0</v>
      </c>
    </row>
    <row r="19052" customFormat="false" ht="15" hidden="false" customHeight="false" outlineLevel="0" collapsed="false">
      <c r="A19052" s="7" t="s">
        <v>34</v>
      </c>
      <c r="B19052" s="7" t="s">
        <v>1115</v>
      </c>
      <c r="C19052" s="7" t="s">
        <v>1592</v>
      </c>
      <c r="D19052" s="7" t="n">
        <v>0</v>
      </c>
      <c r="E19052" s="7" t="n">
        <v>0</v>
      </c>
      <c r="F19052" s="7" t="n">
        <v>1</v>
      </c>
      <c r="G19052" s="7" t="n">
        <v>0</v>
      </c>
    </row>
    <row r="19053" customFormat="false" ht="15" hidden="false" customHeight="false" outlineLevel="0" collapsed="false">
      <c r="A19053" s="7" t="s">
        <v>34</v>
      </c>
      <c r="B19053" s="7" t="s">
        <v>1115</v>
      </c>
      <c r="C19053" s="7" t="s">
        <v>1592</v>
      </c>
      <c r="D19053" s="7" t="n">
        <v>0</v>
      </c>
      <c r="E19053" s="7" t="n">
        <v>0</v>
      </c>
      <c r="F19053" s="7" t="n">
        <v>1</v>
      </c>
      <c r="G19053" s="7" t="n">
        <v>0</v>
      </c>
    </row>
    <row r="19054" customFormat="false" ht="15" hidden="false" customHeight="false" outlineLevel="0" collapsed="false">
      <c r="A19054" s="7" t="s">
        <v>34</v>
      </c>
      <c r="B19054" s="7" t="s">
        <v>1115</v>
      </c>
      <c r="C19054" s="7" t="s">
        <v>1592</v>
      </c>
      <c r="D19054" s="7" t="n">
        <v>0</v>
      </c>
      <c r="E19054" s="7" t="n">
        <v>0</v>
      </c>
      <c r="F19054" s="7" t="n">
        <v>1</v>
      </c>
      <c r="G19054" s="7" t="n">
        <v>0</v>
      </c>
    </row>
    <row r="19055" customFormat="false" ht="15" hidden="false" customHeight="false" outlineLevel="0" collapsed="false">
      <c r="A19055" s="7" t="s">
        <v>34</v>
      </c>
      <c r="B19055" s="7" t="s">
        <v>1115</v>
      </c>
      <c r="C19055" s="7" t="s">
        <v>1592</v>
      </c>
      <c r="D19055" s="7" t="n">
        <v>0</v>
      </c>
      <c r="E19055" s="7" t="n">
        <v>0</v>
      </c>
      <c r="F19055" s="7" t="n">
        <v>2</v>
      </c>
      <c r="G19055" s="7" t="n">
        <v>0</v>
      </c>
    </row>
    <row r="19056" customFormat="false" ht="15" hidden="false" customHeight="false" outlineLevel="0" collapsed="false">
      <c r="A19056" s="7" t="s">
        <v>34</v>
      </c>
      <c r="B19056" s="7" t="s">
        <v>1115</v>
      </c>
      <c r="C19056" s="7" t="s">
        <v>1592</v>
      </c>
      <c r="D19056" s="7" t="n">
        <v>0</v>
      </c>
      <c r="E19056" s="7" t="n">
        <v>0</v>
      </c>
      <c r="F19056" s="7" t="n">
        <v>2</v>
      </c>
      <c r="G19056" s="7" t="n">
        <v>0</v>
      </c>
    </row>
    <row r="19057" customFormat="false" ht="15" hidden="false" customHeight="false" outlineLevel="0" collapsed="false">
      <c r="A19057" s="7" t="s">
        <v>34</v>
      </c>
      <c r="B19057" s="7" t="s">
        <v>1115</v>
      </c>
      <c r="C19057" s="7" t="s">
        <v>1592</v>
      </c>
      <c r="D19057" s="7" t="n">
        <v>0</v>
      </c>
      <c r="E19057" s="7" t="n">
        <v>0</v>
      </c>
      <c r="F19057" s="7" t="n">
        <v>6</v>
      </c>
      <c r="G19057" s="7" t="n">
        <v>0</v>
      </c>
    </row>
    <row r="19058" customFormat="false" ht="15" hidden="false" customHeight="false" outlineLevel="0" collapsed="false">
      <c r="A19058" s="7" t="s">
        <v>34</v>
      </c>
      <c r="B19058" s="7" t="s">
        <v>1115</v>
      </c>
      <c r="C19058" s="7" t="s">
        <v>1592</v>
      </c>
      <c r="D19058" s="7" t="n">
        <v>0</v>
      </c>
      <c r="E19058" s="7" t="n">
        <v>0</v>
      </c>
      <c r="F19058" s="7" t="n">
        <v>30</v>
      </c>
      <c r="G19058" s="7" t="n">
        <v>0</v>
      </c>
    </row>
    <row r="19059" customFormat="false" ht="15" hidden="false" customHeight="false" outlineLevel="0" collapsed="false">
      <c r="A19059" s="7" t="s">
        <v>34</v>
      </c>
      <c r="B19059" s="7" t="s">
        <v>1115</v>
      </c>
      <c r="C19059" s="7" t="s">
        <v>1592</v>
      </c>
      <c r="D19059" s="7" t="n">
        <v>0</v>
      </c>
      <c r="E19059" s="7" t="n">
        <v>0</v>
      </c>
      <c r="F19059" s="7" t="n">
        <v>1</v>
      </c>
      <c r="G19059" s="7" t="n">
        <v>0</v>
      </c>
    </row>
    <row r="19060" customFormat="false" ht="15" hidden="false" customHeight="false" outlineLevel="0" collapsed="false">
      <c r="A19060" s="7" t="s">
        <v>34</v>
      </c>
      <c r="B19060" s="7" t="s">
        <v>1115</v>
      </c>
      <c r="C19060" s="7" t="s">
        <v>1592</v>
      </c>
      <c r="D19060" s="7" t="n">
        <v>0</v>
      </c>
      <c r="E19060" s="7" t="n">
        <v>0</v>
      </c>
      <c r="F19060" s="7" t="n">
        <v>2</v>
      </c>
      <c r="G19060" s="7" t="n">
        <v>0</v>
      </c>
    </row>
    <row r="19061" customFormat="false" ht="15" hidden="false" customHeight="false" outlineLevel="0" collapsed="false">
      <c r="A19061" s="7" t="s">
        <v>34</v>
      </c>
      <c r="B19061" s="7" t="s">
        <v>1115</v>
      </c>
      <c r="C19061" s="7" t="s">
        <v>1592</v>
      </c>
      <c r="D19061" s="7" t="n">
        <v>0</v>
      </c>
      <c r="E19061" s="7" t="n">
        <v>0</v>
      </c>
      <c r="F19061" s="7" t="n">
        <v>24</v>
      </c>
      <c r="G19061" s="7" t="n">
        <v>0</v>
      </c>
    </row>
    <row r="19062" customFormat="false" ht="15" hidden="false" customHeight="false" outlineLevel="0" collapsed="false">
      <c r="A19062" s="7" t="s">
        <v>34</v>
      </c>
      <c r="B19062" s="7" t="s">
        <v>1115</v>
      </c>
      <c r="C19062" s="7" t="s">
        <v>1592</v>
      </c>
      <c r="D19062" s="7" t="n">
        <v>0</v>
      </c>
      <c r="E19062" s="7" t="n">
        <v>0</v>
      </c>
      <c r="F19062" s="7" t="n">
        <v>1</v>
      </c>
      <c r="G19062" s="7" t="n">
        <v>0</v>
      </c>
    </row>
    <row r="19063" customFormat="false" ht="15" hidden="false" customHeight="false" outlineLevel="0" collapsed="false">
      <c r="A19063" s="7" t="s">
        <v>34</v>
      </c>
      <c r="B19063" s="7" t="s">
        <v>1115</v>
      </c>
      <c r="C19063" s="7" t="s">
        <v>1592</v>
      </c>
      <c r="D19063" s="7" t="n">
        <v>0</v>
      </c>
      <c r="E19063" s="7" t="n">
        <v>0</v>
      </c>
      <c r="F19063" s="7" t="n">
        <v>1</v>
      </c>
      <c r="G19063" s="7" t="n">
        <v>0</v>
      </c>
    </row>
    <row r="19064" customFormat="false" ht="15" hidden="false" customHeight="false" outlineLevel="0" collapsed="false">
      <c r="A19064" s="7" t="s">
        <v>34</v>
      </c>
      <c r="B19064" s="7" t="s">
        <v>1115</v>
      </c>
      <c r="C19064" s="7" t="s">
        <v>1592</v>
      </c>
      <c r="D19064" s="7" t="n">
        <v>0</v>
      </c>
      <c r="E19064" s="7" t="n">
        <v>0</v>
      </c>
      <c r="F19064" s="7" t="n">
        <v>1</v>
      </c>
      <c r="G19064" s="7" t="n">
        <v>0</v>
      </c>
    </row>
    <row r="19065" customFormat="false" ht="15" hidden="false" customHeight="false" outlineLevel="0" collapsed="false">
      <c r="A19065" s="7" t="s">
        <v>34</v>
      </c>
      <c r="B19065" s="7" t="s">
        <v>1115</v>
      </c>
      <c r="C19065" s="7" t="s">
        <v>1592</v>
      </c>
      <c r="D19065" s="7" t="n">
        <v>0</v>
      </c>
      <c r="E19065" s="7" t="n">
        <v>0</v>
      </c>
      <c r="F19065" s="7" t="n">
        <v>1</v>
      </c>
      <c r="G19065" s="7" t="n">
        <v>0</v>
      </c>
    </row>
    <row r="19066" customFormat="false" ht="15" hidden="false" customHeight="false" outlineLevel="0" collapsed="false">
      <c r="A19066" s="7" t="s">
        <v>34</v>
      </c>
      <c r="B19066" s="7" t="s">
        <v>1115</v>
      </c>
      <c r="C19066" s="7" t="s">
        <v>1592</v>
      </c>
      <c r="D19066" s="7" t="n">
        <v>0</v>
      </c>
      <c r="E19066" s="7" t="n">
        <v>0</v>
      </c>
      <c r="F19066" s="7" t="n">
        <v>8</v>
      </c>
      <c r="G19066" s="7" t="n">
        <v>0</v>
      </c>
    </row>
    <row r="19067" customFormat="false" ht="15" hidden="false" customHeight="false" outlineLevel="0" collapsed="false">
      <c r="A19067" s="7" t="s">
        <v>34</v>
      </c>
      <c r="B19067" s="7" t="s">
        <v>1115</v>
      </c>
      <c r="C19067" s="7" t="s">
        <v>1592</v>
      </c>
      <c r="D19067" s="7" t="n">
        <v>0</v>
      </c>
      <c r="E19067" s="7" t="n">
        <v>0</v>
      </c>
      <c r="F19067" s="7" t="n">
        <v>7</v>
      </c>
      <c r="G19067" s="7" t="n">
        <v>0</v>
      </c>
    </row>
    <row r="19068" customFormat="false" ht="15" hidden="false" customHeight="false" outlineLevel="0" collapsed="false">
      <c r="A19068" s="7" t="s">
        <v>34</v>
      </c>
      <c r="B19068" s="7" t="s">
        <v>1115</v>
      </c>
      <c r="C19068" s="7" t="s">
        <v>1592</v>
      </c>
      <c r="D19068" s="7" t="n">
        <v>0</v>
      </c>
      <c r="E19068" s="7" t="n">
        <v>0</v>
      </c>
      <c r="F19068" s="7" t="n">
        <v>1</v>
      </c>
      <c r="G19068" s="7" t="n">
        <v>0</v>
      </c>
    </row>
    <row r="19069" customFormat="false" ht="15" hidden="false" customHeight="false" outlineLevel="0" collapsed="false">
      <c r="A19069" s="7" t="s">
        <v>34</v>
      </c>
      <c r="B19069" s="7" t="s">
        <v>1115</v>
      </c>
      <c r="C19069" s="7" t="s">
        <v>1592</v>
      </c>
      <c r="D19069" s="7" t="n">
        <v>0</v>
      </c>
      <c r="E19069" s="7" t="n">
        <v>0</v>
      </c>
      <c r="F19069" s="7" t="n">
        <v>1</v>
      </c>
      <c r="G19069" s="7" t="n">
        <v>0</v>
      </c>
    </row>
    <row r="19070" customFormat="false" ht="15" hidden="false" customHeight="false" outlineLevel="0" collapsed="false">
      <c r="A19070" s="7" t="s">
        <v>34</v>
      </c>
      <c r="B19070" s="7" t="s">
        <v>1115</v>
      </c>
      <c r="C19070" s="7" t="s">
        <v>1592</v>
      </c>
      <c r="D19070" s="7" t="n">
        <v>0</v>
      </c>
      <c r="E19070" s="7" t="n">
        <v>0</v>
      </c>
      <c r="F19070" s="7" t="n">
        <v>2</v>
      </c>
      <c r="G19070" s="7" t="n">
        <v>0</v>
      </c>
    </row>
    <row r="19071" customFormat="false" ht="15" hidden="false" customHeight="false" outlineLevel="0" collapsed="false">
      <c r="A19071" s="7" t="s">
        <v>34</v>
      </c>
      <c r="B19071" s="7" t="s">
        <v>1115</v>
      </c>
      <c r="C19071" s="7" t="s">
        <v>1592</v>
      </c>
      <c r="D19071" s="7" t="n">
        <v>0</v>
      </c>
      <c r="E19071" s="7" t="n">
        <v>0</v>
      </c>
      <c r="F19071" s="7" t="n">
        <v>1</v>
      </c>
      <c r="G19071" s="7" t="n">
        <v>0</v>
      </c>
    </row>
    <row r="19072" customFormat="false" ht="15" hidden="false" customHeight="false" outlineLevel="0" collapsed="false">
      <c r="A19072" s="7" t="s">
        <v>34</v>
      </c>
      <c r="B19072" s="7" t="s">
        <v>1115</v>
      </c>
      <c r="C19072" s="7" t="s">
        <v>1592</v>
      </c>
      <c r="D19072" s="7" t="n">
        <v>0</v>
      </c>
      <c r="E19072" s="7" t="n">
        <v>0</v>
      </c>
      <c r="F19072" s="7" t="n">
        <v>1</v>
      </c>
      <c r="G19072" s="7" t="n">
        <v>0</v>
      </c>
    </row>
    <row r="19073" customFormat="false" ht="15" hidden="false" customHeight="false" outlineLevel="0" collapsed="false">
      <c r="A19073" s="7" t="s">
        <v>34</v>
      </c>
      <c r="B19073" s="7" t="s">
        <v>1115</v>
      </c>
      <c r="C19073" s="7" t="s">
        <v>1592</v>
      </c>
      <c r="D19073" s="7" t="n">
        <v>0</v>
      </c>
      <c r="E19073" s="7" t="n">
        <v>0</v>
      </c>
      <c r="F19073" s="7" t="n">
        <v>1</v>
      </c>
      <c r="G19073" s="7" t="n">
        <v>0</v>
      </c>
    </row>
    <row r="19074" customFormat="false" ht="15" hidden="false" customHeight="false" outlineLevel="0" collapsed="false">
      <c r="A19074" s="7" t="s">
        <v>34</v>
      </c>
      <c r="B19074" s="7" t="s">
        <v>1115</v>
      </c>
      <c r="C19074" s="7" t="s">
        <v>1592</v>
      </c>
      <c r="D19074" s="7" t="n">
        <v>0</v>
      </c>
      <c r="E19074" s="7" t="n">
        <v>0</v>
      </c>
      <c r="F19074" s="7" t="n">
        <v>1</v>
      </c>
      <c r="G19074" s="7" t="n">
        <v>0</v>
      </c>
    </row>
    <row r="19075" customFormat="false" ht="15" hidden="false" customHeight="false" outlineLevel="0" collapsed="false">
      <c r="A19075" s="7" t="s">
        <v>34</v>
      </c>
      <c r="B19075" s="7" t="s">
        <v>1115</v>
      </c>
      <c r="C19075" s="7" t="s">
        <v>1592</v>
      </c>
      <c r="D19075" s="7" t="n">
        <v>0</v>
      </c>
      <c r="E19075" s="7" t="n">
        <v>0</v>
      </c>
      <c r="F19075" s="7" t="n">
        <v>24</v>
      </c>
      <c r="G19075" s="7" t="n">
        <v>0</v>
      </c>
    </row>
    <row r="19076" customFormat="false" ht="15" hidden="false" customHeight="false" outlineLevel="0" collapsed="false">
      <c r="A19076" s="7" t="s">
        <v>34</v>
      </c>
      <c r="B19076" s="7" t="s">
        <v>1115</v>
      </c>
      <c r="C19076" s="7" t="s">
        <v>1592</v>
      </c>
      <c r="D19076" s="7" t="n">
        <v>0</v>
      </c>
      <c r="E19076" s="7" t="n">
        <v>0</v>
      </c>
      <c r="F19076" s="7" t="n">
        <v>1</v>
      </c>
      <c r="G19076" s="7" t="n">
        <v>0</v>
      </c>
    </row>
    <row r="19077" customFormat="false" ht="15" hidden="false" customHeight="false" outlineLevel="0" collapsed="false">
      <c r="A19077" s="7" t="s">
        <v>34</v>
      </c>
      <c r="B19077" s="7" t="s">
        <v>1115</v>
      </c>
      <c r="C19077" s="7" t="s">
        <v>1592</v>
      </c>
      <c r="D19077" s="7" t="n">
        <v>0</v>
      </c>
      <c r="E19077" s="7" t="n">
        <v>0</v>
      </c>
      <c r="F19077" s="7" t="n">
        <v>1</v>
      </c>
      <c r="G19077" s="7" t="n">
        <v>0</v>
      </c>
    </row>
    <row r="19078" customFormat="false" ht="15" hidden="false" customHeight="false" outlineLevel="0" collapsed="false">
      <c r="A19078" s="7" t="s">
        <v>34</v>
      </c>
      <c r="B19078" s="7" t="s">
        <v>1115</v>
      </c>
      <c r="C19078" s="7" t="s">
        <v>1592</v>
      </c>
      <c r="D19078" s="7" t="n">
        <v>0</v>
      </c>
      <c r="E19078" s="7" t="n">
        <v>0</v>
      </c>
      <c r="F19078" s="7" t="n">
        <v>1</v>
      </c>
      <c r="G19078" s="7" t="n">
        <v>0</v>
      </c>
    </row>
    <row r="19079" customFormat="false" ht="15" hidden="false" customHeight="false" outlineLevel="0" collapsed="false">
      <c r="A19079" s="7" t="s">
        <v>34</v>
      </c>
      <c r="B19079" s="7" t="s">
        <v>1115</v>
      </c>
      <c r="C19079" s="7" t="s">
        <v>1592</v>
      </c>
      <c r="D19079" s="7" t="n">
        <v>0</v>
      </c>
      <c r="E19079" s="7" t="n">
        <v>0</v>
      </c>
      <c r="F19079" s="7" t="n">
        <v>1</v>
      </c>
      <c r="G19079" s="7" t="n">
        <v>0</v>
      </c>
    </row>
    <row r="19080" customFormat="false" ht="15" hidden="false" customHeight="false" outlineLevel="0" collapsed="false">
      <c r="A19080" s="7" t="s">
        <v>34</v>
      </c>
      <c r="B19080" s="7" t="s">
        <v>1115</v>
      </c>
      <c r="C19080" s="7" t="s">
        <v>1592</v>
      </c>
      <c r="D19080" s="7" t="n">
        <v>0</v>
      </c>
      <c r="E19080" s="7" t="n">
        <v>0</v>
      </c>
      <c r="F19080" s="7" t="n">
        <v>2</v>
      </c>
      <c r="G19080" s="7" t="n">
        <v>0</v>
      </c>
    </row>
    <row r="19081" customFormat="false" ht="15" hidden="false" customHeight="false" outlineLevel="0" collapsed="false">
      <c r="A19081" s="7" t="s">
        <v>34</v>
      </c>
      <c r="B19081" s="7" t="s">
        <v>1115</v>
      </c>
      <c r="C19081" s="7" t="s">
        <v>1592</v>
      </c>
      <c r="D19081" s="7" t="n">
        <v>0</v>
      </c>
      <c r="E19081" s="7" t="n">
        <v>0</v>
      </c>
      <c r="F19081" s="7" t="n">
        <v>1</v>
      </c>
      <c r="G19081" s="7" t="n">
        <v>0</v>
      </c>
    </row>
    <row r="19082" customFormat="false" ht="15" hidden="false" customHeight="false" outlineLevel="0" collapsed="false">
      <c r="A19082" s="7" t="s">
        <v>34</v>
      </c>
      <c r="B19082" s="7" t="s">
        <v>1115</v>
      </c>
      <c r="C19082" s="7" t="s">
        <v>1592</v>
      </c>
      <c r="D19082" s="7" t="n">
        <v>0</v>
      </c>
      <c r="E19082" s="7" t="n">
        <v>0</v>
      </c>
      <c r="F19082" s="7" t="n">
        <v>1</v>
      </c>
      <c r="G19082" s="7" t="n">
        <v>0</v>
      </c>
    </row>
    <row r="19083" customFormat="false" ht="15" hidden="false" customHeight="false" outlineLevel="0" collapsed="false">
      <c r="A19083" s="7" t="s">
        <v>34</v>
      </c>
      <c r="B19083" s="7" t="s">
        <v>1115</v>
      </c>
      <c r="C19083" s="7" t="s">
        <v>1592</v>
      </c>
      <c r="D19083" s="7" t="n">
        <v>0</v>
      </c>
      <c r="E19083" s="7" t="n">
        <v>0</v>
      </c>
      <c r="F19083" s="7" t="n">
        <v>3</v>
      </c>
      <c r="G19083" s="7" t="n">
        <v>0</v>
      </c>
    </row>
    <row r="19084" customFormat="false" ht="15" hidden="false" customHeight="false" outlineLevel="0" collapsed="false">
      <c r="A19084" s="7" t="s">
        <v>34</v>
      </c>
      <c r="B19084" s="7" t="s">
        <v>1115</v>
      </c>
      <c r="C19084" s="7" t="s">
        <v>1592</v>
      </c>
      <c r="D19084" s="7" t="n">
        <v>0</v>
      </c>
      <c r="E19084" s="7" t="n">
        <v>0</v>
      </c>
      <c r="F19084" s="7" t="n">
        <v>2</v>
      </c>
      <c r="G19084" s="7" t="n">
        <v>0</v>
      </c>
    </row>
    <row r="19085" customFormat="false" ht="15" hidden="false" customHeight="false" outlineLevel="0" collapsed="false">
      <c r="A19085" s="7" t="s">
        <v>34</v>
      </c>
      <c r="B19085" s="7" t="s">
        <v>1115</v>
      </c>
      <c r="C19085" s="7" t="s">
        <v>1592</v>
      </c>
      <c r="D19085" s="7" t="n">
        <v>0</v>
      </c>
      <c r="E19085" s="7" t="n">
        <v>0</v>
      </c>
      <c r="F19085" s="7" t="n">
        <v>1</v>
      </c>
      <c r="G19085" s="7" t="n">
        <v>0</v>
      </c>
    </row>
    <row r="19086" customFormat="false" ht="15" hidden="false" customHeight="false" outlineLevel="0" collapsed="false">
      <c r="A19086" s="7" t="s">
        <v>34</v>
      </c>
      <c r="B19086" s="7" t="s">
        <v>1115</v>
      </c>
      <c r="C19086" s="7" t="s">
        <v>1592</v>
      </c>
      <c r="D19086" s="7" t="n">
        <v>0</v>
      </c>
      <c r="E19086" s="7" t="n">
        <v>0</v>
      </c>
      <c r="F19086" s="7" t="n">
        <v>2</v>
      </c>
      <c r="G19086" s="7" t="n">
        <v>0</v>
      </c>
    </row>
    <row r="19087" customFormat="false" ht="15" hidden="false" customHeight="false" outlineLevel="0" collapsed="false">
      <c r="A19087" s="7" t="s">
        <v>34</v>
      </c>
      <c r="B19087" s="7" t="s">
        <v>1115</v>
      </c>
      <c r="C19087" s="7" t="s">
        <v>1592</v>
      </c>
      <c r="D19087" s="7" t="n">
        <v>0</v>
      </c>
      <c r="E19087" s="7" t="n">
        <v>0</v>
      </c>
      <c r="F19087" s="7" t="n">
        <v>2</v>
      </c>
      <c r="G19087" s="7" t="n">
        <v>0</v>
      </c>
    </row>
    <row r="19088" customFormat="false" ht="15" hidden="false" customHeight="false" outlineLevel="0" collapsed="false">
      <c r="A19088" s="7" t="s">
        <v>34</v>
      </c>
      <c r="B19088" s="7" t="s">
        <v>1115</v>
      </c>
      <c r="C19088" s="7" t="s">
        <v>1592</v>
      </c>
      <c r="D19088" s="7" t="n">
        <v>0</v>
      </c>
      <c r="E19088" s="7" t="n">
        <v>0</v>
      </c>
      <c r="F19088" s="7" t="n">
        <v>1</v>
      </c>
      <c r="G19088" s="7" t="n">
        <v>0</v>
      </c>
    </row>
    <row r="19089" customFormat="false" ht="15" hidden="false" customHeight="false" outlineLevel="0" collapsed="false">
      <c r="A19089" s="7" t="s">
        <v>34</v>
      </c>
      <c r="B19089" s="7" t="s">
        <v>1115</v>
      </c>
      <c r="C19089" s="7" t="s">
        <v>1592</v>
      </c>
      <c r="D19089" s="7" t="n">
        <v>0</v>
      </c>
      <c r="E19089" s="7" t="n">
        <v>0</v>
      </c>
      <c r="F19089" s="7" t="n">
        <v>4</v>
      </c>
      <c r="G19089" s="7" t="n">
        <v>0</v>
      </c>
    </row>
    <row r="19090" customFormat="false" ht="15" hidden="false" customHeight="false" outlineLevel="0" collapsed="false">
      <c r="A19090" s="7" t="s">
        <v>34</v>
      </c>
      <c r="B19090" s="7" t="s">
        <v>1115</v>
      </c>
      <c r="C19090" s="7" t="s">
        <v>1592</v>
      </c>
      <c r="D19090" s="7" t="n">
        <v>0</v>
      </c>
      <c r="E19090" s="7" t="n">
        <v>0</v>
      </c>
      <c r="F19090" s="7" t="n">
        <v>1</v>
      </c>
      <c r="G19090" s="7" t="n">
        <v>0</v>
      </c>
    </row>
    <row r="19091" customFormat="false" ht="15" hidden="false" customHeight="false" outlineLevel="0" collapsed="false">
      <c r="A19091" s="7" t="s">
        <v>34</v>
      </c>
      <c r="B19091" s="7" t="s">
        <v>1115</v>
      </c>
      <c r="C19091" s="7" t="s">
        <v>1592</v>
      </c>
      <c r="D19091" s="7" t="n">
        <v>0</v>
      </c>
      <c r="E19091" s="7" t="n">
        <v>0</v>
      </c>
      <c r="F19091" s="7" t="n">
        <v>3</v>
      </c>
      <c r="G19091" s="7" t="n">
        <v>0</v>
      </c>
    </row>
    <row r="19092" customFormat="false" ht="15" hidden="false" customHeight="false" outlineLevel="0" collapsed="false">
      <c r="A19092" s="7" t="s">
        <v>34</v>
      </c>
      <c r="B19092" s="7" t="s">
        <v>1115</v>
      </c>
      <c r="C19092" s="7" t="s">
        <v>1592</v>
      </c>
      <c r="D19092" s="7" t="n">
        <v>0</v>
      </c>
      <c r="E19092" s="7" t="n">
        <v>0</v>
      </c>
      <c r="F19092" s="7" t="n">
        <v>34</v>
      </c>
      <c r="G19092" s="7" t="n">
        <v>0</v>
      </c>
    </row>
    <row r="19093" customFormat="false" ht="15" hidden="false" customHeight="false" outlineLevel="0" collapsed="false">
      <c r="A19093" s="7" t="s">
        <v>34</v>
      </c>
      <c r="B19093" s="7" t="s">
        <v>1115</v>
      </c>
      <c r="C19093" s="7" t="s">
        <v>1592</v>
      </c>
      <c r="D19093" s="7" t="n">
        <v>0</v>
      </c>
      <c r="E19093" s="7" t="n">
        <v>0</v>
      </c>
      <c r="F19093" s="7" t="n">
        <v>1</v>
      </c>
      <c r="G19093" s="7" t="n">
        <v>0</v>
      </c>
    </row>
    <row r="19094" customFormat="false" ht="15" hidden="false" customHeight="false" outlineLevel="0" collapsed="false">
      <c r="A19094" s="7" t="s">
        <v>34</v>
      </c>
      <c r="B19094" s="7" t="s">
        <v>1115</v>
      </c>
      <c r="C19094" s="7" t="s">
        <v>1592</v>
      </c>
      <c r="D19094" s="7" t="n">
        <v>0</v>
      </c>
      <c r="E19094" s="7" t="n">
        <v>0</v>
      </c>
      <c r="F19094" s="7" t="n">
        <v>1</v>
      </c>
      <c r="G19094" s="7" t="n">
        <v>0</v>
      </c>
    </row>
    <row r="19095" customFormat="false" ht="15" hidden="false" customHeight="false" outlineLevel="0" collapsed="false">
      <c r="A19095" s="7" t="s">
        <v>34</v>
      </c>
      <c r="B19095" s="7" t="s">
        <v>1115</v>
      </c>
      <c r="C19095" s="7" t="s">
        <v>1592</v>
      </c>
      <c r="D19095" s="7" t="n">
        <v>0</v>
      </c>
      <c r="E19095" s="7" t="n">
        <v>0</v>
      </c>
      <c r="F19095" s="7" t="n">
        <v>1</v>
      </c>
      <c r="G19095" s="7" t="n">
        <v>0</v>
      </c>
    </row>
    <row r="19096" customFormat="false" ht="15" hidden="false" customHeight="false" outlineLevel="0" collapsed="false">
      <c r="A19096" s="7" t="s">
        <v>34</v>
      </c>
      <c r="B19096" s="7" t="s">
        <v>1115</v>
      </c>
      <c r="C19096" s="7" t="s">
        <v>1592</v>
      </c>
      <c r="D19096" s="7" t="n">
        <v>0</v>
      </c>
      <c r="E19096" s="7" t="n">
        <v>0</v>
      </c>
      <c r="F19096" s="7" t="n">
        <v>1</v>
      </c>
      <c r="G19096" s="7" t="n">
        <v>0</v>
      </c>
    </row>
    <row r="19097" customFormat="false" ht="15" hidden="false" customHeight="false" outlineLevel="0" collapsed="false">
      <c r="A19097" s="7" t="s">
        <v>34</v>
      </c>
      <c r="B19097" s="7" t="s">
        <v>1115</v>
      </c>
      <c r="C19097" s="7" t="s">
        <v>1592</v>
      </c>
      <c r="D19097" s="7" t="n">
        <v>0</v>
      </c>
      <c r="E19097" s="7" t="n">
        <v>0</v>
      </c>
      <c r="F19097" s="7" t="n">
        <v>6</v>
      </c>
      <c r="G19097" s="7" t="n">
        <v>0</v>
      </c>
    </row>
    <row r="19098" customFormat="false" ht="15" hidden="false" customHeight="false" outlineLevel="0" collapsed="false">
      <c r="A19098" s="7" t="s">
        <v>34</v>
      </c>
      <c r="B19098" s="7" t="s">
        <v>1115</v>
      </c>
      <c r="C19098" s="7" t="s">
        <v>1592</v>
      </c>
      <c r="D19098" s="7" t="n">
        <v>0</v>
      </c>
      <c r="E19098" s="7" t="n">
        <v>0</v>
      </c>
      <c r="F19098" s="7" t="n">
        <v>12</v>
      </c>
      <c r="G19098" s="7" t="n">
        <v>0</v>
      </c>
    </row>
    <row r="19099" customFormat="false" ht="15" hidden="false" customHeight="false" outlineLevel="0" collapsed="false">
      <c r="A19099" s="7" t="s">
        <v>34</v>
      </c>
      <c r="B19099" s="7" t="s">
        <v>1115</v>
      </c>
      <c r="C19099" s="7" t="s">
        <v>1592</v>
      </c>
      <c r="D19099" s="7" t="n">
        <v>0</v>
      </c>
      <c r="E19099" s="7" t="n">
        <v>0</v>
      </c>
      <c r="F19099" s="7" t="n">
        <v>1</v>
      </c>
      <c r="G19099" s="7" t="n">
        <v>0</v>
      </c>
    </row>
    <row r="19100" customFormat="false" ht="15" hidden="false" customHeight="false" outlineLevel="0" collapsed="false">
      <c r="A19100" s="7" t="s">
        <v>34</v>
      </c>
      <c r="B19100" s="7" t="s">
        <v>1115</v>
      </c>
      <c r="C19100" s="7" t="s">
        <v>1592</v>
      </c>
      <c r="D19100" s="7" t="n">
        <v>0</v>
      </c>
      <c r="E19100" s="7" t="n">
        <v>0</v>
      </c>
      <c r="F19100" s="7" t="n">
        <v>2</v>
      </c>
      <c r="G19100" s="7" t="n">
        <v>0</v>
      </c>
    </row>
    <row r="19101" customFormat="false" ht="15" hidden="false" customHeight="false" outlineLevel="0" collapsed="false">
      <c r="A19101" s="7" t="s">
        <v>34</v>
      </c>
      <c r="B19101" s="7" t="s">
        <v>1115</v>
      </c>
      <c r="C19101" s="7" t="s">
        <v>1592</v>
      </c>
      <c r="D19101" s="7" t="n">
        <v>0</v>
      </c>
      <c r="E19101" s="7" t="n">
        <v>0</v>
      </c>
      <c r="F19101" s="7" t="n">
        <v>1</v>
      </c>
      <c r="G19101" s="7" t="n">
        <v>0</v>
      </c>
    </row>
    <row r="19102" customFormat="false" ht="15" hidden="false" customHeight="false" outlineLevel="0" collapsed="false">
      <c r="A19102" s="7" t="s">
        <v>34</v>
      </c>
      <c r="B19102" s="7" t="s">
        <v>1115</v>
      </c>
      <c r="C19102" s="7" t="s">
        <v>1592</v>
      </c>
      <c r="D19102" s="7" t="n">
        <v>0</v>
      </c>
      <c r="E19102" s="7" t="n">
        <v>0</v>
      </c>
      <c r="F19102" s="7" t="n">
        <v>28</v>
      </c>
      <c r="G19102" s="7" t="n">
        <v>0</v>
      </c>
    </row>
    <row r="19103" customFormat="false" ht="15" hidden="false" customHeight="false" outlineLevel="0" collapsed="false">
      <c r="A19103" s="7" t="s">
        <v>34</v>
      </c>
      <c r="B19103" s="7" t="s">
        <v>1115</v>
      </c>
      <c r="C19103" s="7" t="s">
        <v>1592</v>
      </c>
      <c r="D19103" s="7" t="n">
        <v>0</v>
      </c>
      <c r="E19103" s="7" t="n">
        <v>0</v>
      </c>
      <c r="F19103" s="7" t="n">
        <v>1</v>
      </c>
      <c r="G19103" s="7" t="n">
        <v>0</v>
      </c>
    </row>
    <row r="19104" customFormat="false" ht="15" hidden="false" customHeight="false" outlineLevel="0" collapsed="false">
      <c r="A19104" s="7" t="s">
        <v>34</v>
      </c>
      <c r="B19104" s="7" t="s">
        <v>1115</v>
      </c>
      <c r="C19104" s="7" t="s">
        <v>1592</v>
      </c>
      <c r="D19104" s="7" t="n">
        <v>0</v>
      </c>
      <c r="E19104" s="7" t="n">
        <v>0</v>
      </c>
      <c r="F19104" s="7" t="n">
        <v>1</v>
      </c>
      <c r="G19104" s="7" t="n">
        <v>0</v>
      </c>
    </row>
    <row r="19105" customFormat="false" ht="15" hidden="false" customHeight="false" outlineLevel="0" collapsed="false">
      <c r="A19105" s="7" t="s">
        <v>34</v>
      </c>
      <c r="B19105" s="7" t="s">
        <v>1115</v>
      </c>
      <c r="C19105" s="7" t="s">
        <v>1592</v>
      </c>
      <c r="D19105" s="7" t="n">
        <v>0</v>
      </c>
      <c r="E19105" s="7" t="n">
        <v>0</v>
      </c>
      <c r="F19105" s="7" t="n">
        <v>1</v>
      </c>
      <c r="G19105" s="7" t="n">
        <v>0</v>
      </c>
    </row>
    <row r="19106" customFormat="false" ht="15" hidden="false" customHeight="false" outlineLevel="0" collapsed="false">
      <c r="A19106" s="7" t="s">
        <v>34</v>
      </c>
      <c r="B19106" s="7" t="s">
        <v>1115</v>
      </c>
      <c r="C19106" s="7" t="s">
        <v>1592</v>
      </c>
      <c r="D19106" s="7" t="n">
        <v>0</v>
      </c>
      <c r="E19106" s="7" t="n">
        <v>0</v>
      </c>
      <c r="F19106" s="7" t="n">
        <v>1</v>
      </c>
      <c r="G19106" s="7" t="n">
        <v>0</v>
      </c>
    </row>
    <row r="19107" customFormat="false" ht="15" hidden="false" customHeight="false" outlineLevel="0" collapsed="false">
      <c r="A19107" s="7" t="s">
        <v>34</v>
      </c>
      <c r="B19107" s="7" t="s">
        <v>1115</v>
      </c>
      <c r="C19107" s="7" t="s">
        <v>1592</v>
      </c>
      <c r="D19107" s="7" t="n">
        <v>0</v>
      </c>
      <c r="E19107" s="7" t="n">
        <v>0</v>
      </c>
      <c r="F19107" s="7" t="n">
        <v>1</v>
      </c>
      <c r="G19107" s="7" t="n">
        <v>0</v>
      </c>
    </row>
    <row r="19108" customFormat="false" ht="15" hidden="false" customHeight="false" outlineLevel="0" collapsed="false">
      <c r="A19108" s="7" t="s">
        <v>34</v>
      </c>
      <c r="B19108" s="7" t="s">
        <v>1115</v>
      </c>
      <c r="C19108" s="7" t="s">
        <v>1592</v>
      </c>
      <c r="D19108" s="7" t="n">
        <v>0</v>
      </c>
      <c r="E19108" s="7" t="n">
        <v>0</v>
      </c>
      <c r="F19108" s="7" t="n">
        <v>2</v>
      </c>
      <c r="G19108" s="7" t="n">
        <v>0</v>
      </c>
    </row>
    <row r="19109" customFormat="false" ht="15" hidden="false" customHeight="false" outlineLevel="0" collapsed="false">
      <c r="A19109" s="7" t="s">
        <v>34</v>
      </c>
      <c r="B19109" s="7" t="s">
        <v>1115</v>
      </c>
      <c r="C19109" s="7" t="s">
        <v>1592</v>
      </c>
      <c r="D19109" s="7" t="n">
        <v>0</v>
      </c>
      <c r="E19109" s="7" t="n">
        <v>0</v>
      </c>
      <c r="F19109" s="7" t="n">
        <v>7</v>
      </c>
      <c r="G19109" s="7" t="n">
        <v>0</v>
      </c>
    </row>
    <row r="19110" customFormat="false" ht="15" hidden="false" customHeight="false" outlineLevel="0" collapsed="false">
      <c r="A19110" s="7" t="s">
        <v>34</v>
      </c>
      <c r="B19110" s="7" t="s">
        <v>1115</v>
      </c>
      <c r="C19110" s="7" t="s">
        <v>1592</v>
      </c>
      <c r="D19110" s="7" t="n">
        <v>0</v>
      </c>
      <c r="E19110" s="7" t="n">
        <v>0</v>
      </c>
      <c r="F19110" s="7" t="n">
        <v>1</v>
      </c>
      <c r="G19110" s="7" t="n">
        <v>0</v>
      </c>
    </row>
    <row r="19111" customFormat="false" ht="15" hidden="false" customHeight="false" outlineLevel="0" collapsed="false">
      <c r="A19111" s="7" t="s">
        <v>34</v>
      </c>
      <c r="B19111" s="7" t="s">
        <v>1115</v>
      </c>
      <c r="C19111" s="7" t="s">
        <v>1592</v>
      </c>
      <c r="D19111" s="7" t="n">
        <v>0</v>
      </c>
      <c r="E19111" s="7" t="n">
        <v>0</v>
      </c>
      <c r="F19111" s="7" t="n">
        <v>3</v>
      </c>
      <c r="G19111" s="7" t="n">
        <v>0</v>
      </c>
    </row>
    <row r="19112" customFormat="false" ht="15" hidden="false" customHeight="false" outlineLevel="0" collapsed="false">
      <c r="A19112" s="7" t="s">
        <v>34</v>
      </c>
      <c r="B19112" s="7" t="s">
        <v>1115</v>
      </c>
      <c r="C19112" s="7" t="s">
        <v>1592</v>
      </c>
      <c r="D19112" s="7" t="n">
        <v>0</v>
      </c>
      <c r="E19112" s="7" t="n">
        <v>0</v>
      </c>
      <c r="F19112" s="7" t="n">
        <v>1</v>
      </c>
      <c r="G19112" s="7" t="n">
        <v>0</v>
      </c>
    </row>
    <row r="19113" customFormat="false" ht="15" hidden="false" customHeight="false" outlineLevel="0" collapsed="false">
      <c r="A19113" s="7" t="s">
        <v>34</v>
      </c>
      <c r="B19113" s="7" t="s">
        <v>1115</v>
      </c>
      <c r="C19113" s="7" t="s">
        <v>1592</v>
      </c>
      <c r="D19113" s="7" t="n">
        <v>0</v>
      </c>
      <c r="E19113" s="7" t="n">
        <v>0</v>
      </c>
      <c r="F19113" s="7" t="n">
        <v>2</v>
      </c>
      <c r="G19113" s="7" t="n">
        <v>0</v>
      </c>
    </row>
    <row r="19114" customFormat="false" ht="15" hidden="false" customHeight="false" outlineLevel="0" collapsed="false">
      <c r="A19114" s="7" t="s">
        <v>34</v>
      </c>
      <c r="B19114" s="7" t="s">
        <v>1115</v>
      </c>
      <c r="C19114" s="7" t="s">
        <v>1592</v>
      </c>
      <c r="D19114" s="7" t="n">
        <v>0</v>
      </c>
      <c r="E19114" s="7" t="n">
        <v>0</v>
      </c>
      <c r="F19114" s="7" t="n">
        <v>3</v>
      </c>
      <c r="G19114" s="7" t="n">
        <v>0</v>
      </c>
    </row>
    <row r="19115" customFormat="false" ht="15" hidden="false" customHeight="false" outlineLevel="0" collapsed="false">
      <c r="A19115" s="7" t="s">
        <v>34</v>
      </c>
      <c r="B19115" s="7" t="s">
        <v>1115</v>
      </c>
      <c r="C19115" s="7" t="s">
        <v>1592</v>
      </c>
      <c r="D19115" s="7" t="n">
        <v>0</v>
      </c>
      <c r="E19115" s="7" t="n">
        <v>0</v>
      </c>
      <c r="F19115" s="7" t="n">
        <v>1</v>
      </c>
      <c r="G19115" s="7" t="n">
        <v>0</v>
      </c>
    </row>
    <row r="19116" customFormat="false" ht="15" hidden="false" customHeight="false" outlineLevel="0" collapsed="false">
      <c r="A19116" s="7" t="s">
        <v>34</v>
      </c>
      <c r="B19116" s="7" t="s">
        <v>1115</v>
      </c>
      <c r="C19116" s="7" t="s">
        <v>1592</v>
      </c>
      <c r="D19116" s="7" t="n">
        <v>0</v>
      </c>
      <c r="E19116" s="7" t="n">
        <v>0</v>
      </c>
      <c r="F19116" s="7" t="n">
        <v>1</v>
      </c>
      <c r="G19116" s="7" t="n">
        <v>0</v>
      </c>
    </row>
    <row r="19117" customFormat="false" ht="15" hidden="false" customHeight="false" outlineLevel="0" collapsed="false">
      <c r="A19117" s="7" t="s">
        <v>34</v>
      </c>
      <c r="B19117" s="7" t="s">
        <v>1115</v>
      </c>
      <c r="C19117" s="7" t="s">
        <v>1592</v>
      </c>
      <c r="D19117" s="7" t="n">
        <v>0</v>
      </c>
      <c r="E19117" s="7" t="n">
        <v>0</v>
      </c>
      <c r="F19117" s="7" t="n">
        <v>1</v>
      </c>
      <c r="G19117" s="7" t="n">
        <v>0</v>
      </c>
    </row>
    <row r="19118" customFormat="false" ht="15" hidden="false" customHeight="false" outlineLevel="0" collapsed="false">
      <c r="A19118" s="7" t="s">
        <v>34</v>
      </c>
      <c r="B19118" s="7" t="s">
        <v>1115</v>
      </c>
      <c r="C19118" s="7" t="s">
        <v>1592</v>
      </c>
      <c r="D19118" s="7" t="n">
        <v>0</v>
      </c>
      <c r="E19118" s="7" t="n">
        <v>0</v>
      </c>
      <c r="F19118" s="7" t="n">
        <v>1</v>
      </c>
      <c r="G19118" s="7" t="n">
        <v>0</v>
      </c>
    </row>
    <row r="19119" customFormat="false" ht="15" hidden="false" customHeight="false" outlineLevel="0" collapsed="false">
      <c r="A19119" s="7" t="s">
        <v>34</v>
      </c>
      <c r="B19119" s="7" t="s">
        <v>1115</v>
      </c>
      <c r="C19119" s="7" t="s">
        <v>1592</v>
      </c>
      <c r="D19119" s="7" t="n">
        <v>0</v>
      </c>
      <c r="E19119" s="7" t="n">
        <v>0</v>
      </c>
      <c r="F19119" s="7" t="n">
        <v>1</v>
      </c>
      <c r="G19119" s="7" t="n">
        <v>0</v>
      </c>
    </row>
    <row r="19120" customFormat="false" ht="15" hidden="false" customHeight="false" outlineLevel="0" collapsed="false">
      <c r="A19120" s="7" t="s">
        <v>34</v>
      </c>
      <c r="B19120" s="7" t="s">
        <v>1115</v>
      </c>
      <c r="C19120" s="7" t="s">
        <v>1592</v>
      </c>
      <c r="D19120" s="7" t="n">
        <v>0</v>
      </c>
      <c r="E19120" s="7" t="n">
        <v>0</v>
      </c>
      <c r="F19120" s="7" t="n">
        <v>1</v>
      </c>
      <c r="G19120" s="7" t="n">
        <v>0</v>
      </c>
    </row>
    <row r="19121" customFormat="false" ht="15" hidden="false" customHeight="false" outlineLevel="0" collapsed="false">
      <c r="A19121" s="7" t="s">
        <v>34</v>
      </c>
      <c r="B19121" s="7" t="s">
        <v>1115</v>
      </c>
      <c r="C19121" s="7" t="s">
        <v>1592</v>
      </c>
      <c r="D19121" s="7" t="n">
        <v>0</v>
      </c>
      <c r="E19121" s="7" t="n">
        <v>0</v>
      </c>
      <c r="F19121" s="7" t="n">
        <v>1</v>
      </c>
      <c r="G19121" s="7" t="n">
        <v>0</v>
      </c>
    </row>
    <row r="19122" customFormat="false" ht="15" hidden="false" customHeight="false" outlineLevel="0" collapsed="false">
      <c r="A19122" s="7" t="s">
        <v>34</v>
      </c>
      <c r="B19122" s="7" t="s">
        <v>1115</v>
      </c>
      <c r="C19122" s="7" t="s">
        <v>1592</v>
      </c>
      <c r="D19122" s="7" t="n">
        <v>0</v>
      </c>
      <c r="E19122" s="7" t="n">
        <v>0</v>
      </c>
      <c r="F19122" s="7" t="n">
        <v>1</v>
      </c>
      <c r="G19122" s="7" t="n">
        <v>0</v>
      </c>
    </row>
    <row r="19123" customFormat="false" ht="15" hidden="false" customHeight="false" outlineLevel="0" collapsed="false">
      <c r="A19123" s="7" t="s">
        <v>34</v>
      </c>
      <c r="B19123" s="7" t="s">
        <v>1115</v>
      </c>
      <c r="C19123" s="7" t="s">
        <v>1592</v>
      </c>
      <c r="D19123" s="7" t="n">
        <v>0</v>
      </c>
      <c r="E19123" s="7" t="n">
        <v>0</v>
      </c>
      <c r="F19123" s="7" t="n">
        <v>1</v>
      </c>
      <c r="G19123" s="7" t="n">
        <v>0</v>
      </c>
    </row>
    <row r="19124" customFormat="false" ht="15" hidden="false" customHeight="false" outlineLevel="0" collapsed="false">
      <c r="A19124" s="7" t="s">
        <v>34</v>
      </c>
      <c r="B19124" s="7" t="s">
        <v>1115</v>
      </c>
      <c r="C19124" s="7" t="s">
        <v>1592</v>
      </c>
      <c r="D19124" s="7" t="n">
        <v>0</v>
      </c>
      <c r="E19124" s="7" t="n">
        <v>0</v>
      </c>
      <c r="F19124" s="7" t="n">
        <v>8</v>
      </c>
      <c r="G19124" s="7" t="n">
        <v>0</v>
      </c>
    </row>
    <row r="19125" customFormat="false" ht="15" hidden="false" customHeight="false" outlineLevel="0" collapsed="false">
      <c r="A19125" s="7" t="s">
        <v>34</v>
      </c>
      <c r="B19125" s="7" t="s">
        <v>1115</v>
      </c>
      <c r="C19125" s="7" t="s">
        <v>1592</v>
      </c>
      <c r="D19125" s="7" t="n">
        <v>0</v>
      </c>
      <c r="E19125" s="7" t="n">
        <v>0</v>
      </c>
      <c r="F19125" s="7" t="n">
        <v>1</v>
      </c>
      <c r="G19125" s="7" t="n">
        <v>0</v>
      </c>
    </row>
    <row r="19126" customFormat="false" ht="15" hidden="false" customHeight="false" outlineLevel="0" collapsed="false">
      <c r="A19126" s="7" t="s">
        <v>34</v>
      </c>
      <c r="B19126" s="7" t="s">
        <v>1115</v>
      </c>
      <c r="C19126" s="7" t="s">
        <v>1592</v>
      </c>
      <c r="D19126" s="7" t="n">
        <v>0</v>
      </c>
      <c r="E19126" s="7" t="n">
        <v>0</v>
      </c>
      <c r="F19126" s="7" t="n">
        <v>1</v>
      </c>
      <c r="G19126" s="7" t="n">
        <v>0</v>
      </c>
    </row>
    <row r="19127" customFormat="false" ht="15" hidden="false" customHeight="false" outlineLevel="0" collapsed="false">
      <c r="A19127" s="7" t="s">
        <v>34</v>
      </c>
      <c r="B19127" s="7" t="s">
        <v>1115</v>
      </c>
      <c r="C19127" s="7" t="s">
        <v>1592</v>
      </c>
      <c r="D19127" s="7" t="n">
        <v>0</v>
      </c>
      <c r="E19127" s="7" t="n">
        <v>0</v>
      </c>
      <c r="F19127" s="7" t="n">
        <v>1</v>
      </c>
      <c r="G19127" s="7" t="n">
        <v>0</v>
      </c>
    </row>
    <row r="19128" customFormat="false" ht="15" hidden="false" customHeight="false" outlineLevel="0" collapsed="false">
      <c r="A19128" s="7" t="s">
        <v>34</v>
      </c>
      <c r="B19128" s="7" t="s">
        <v>1115</v>
      </c>
      <c r="C19128" s="7" t="s">
        <v>1592</v>
      </c>
      <c r="D19128" s="7" t="n">
        <v>0</v>
      </c>
      <c r="E19128" s="7" t="n">
        <v>0</v>
      </c>
      <c r="F19128" s="7" t="n">
        <v>1</v>
      </c>
      <c r="G19128" s="7" t="n">
        <v>0</v>
      </c>
    </row>
    <row r="19129" customFormat="false" ht="15" hidden="false" customHeight="false" outlineLevel="0" collapsed="false">
      <c r="A19129" s="7" t="s">
        <v>34</v>
      </c>
      <c r="B19129" s="7" t="s">
        <v>1115</v>
      </c>
      <c r="C19129" s="7" t="s">
        <v>1592</v>
      </c>
      <c r="D19129" s="7" t="n">
        <v>0</v>
      </c>
      <c r="E19129" s="7" t="n">
        <v>0</v>
      </c>
      <c r="F19129" s="7" t="n">
        <v>1</v>
      </c>
      <c r="G19129" s="7" t="n">
        <v>0</v>
      </c>
    </row>
    <row r="19130" customFormat="false" ht="15" hidden="false" customHeight="false" outlineLevel="0" collapsed="false">
      <c r="A19130" s="7" t="s">
        <v>34</v>
      </c>
      <c r="B19130" s="7" t="s">
        <v>1115</v>
      </c>
      <c r="C19130" s="7" t="s">
        <v>1592</v>
      </c>
      <c r="D19130" s="7" t="n">
        <v>0</v>
      </c>
      <c r="E19130" s="7" t="n">
        <v>0</v>
      </c>
      <c r="F19130" s="7" t="n">
        <v>1</v>
      </c>
      <c r="G19130" s="7" t="n">
        <v>0</v>
      </c>
    </row>
    <row r="19131" customFormat="false" ht="15" hidden="false" customHeight="false" outlineLevel="0" collapsed="false">
      <c r="A19131" s="7" t="s">
        <v>34</v>
      </c>
      <c r="B19131" s="7" t="s">
        <v>1115</v>
      </c>
      <c r="C19131" s="7" t="s">
        <v>1592</v>
      </c>
      <c r="D19131" s="7" t="n">
        <v>0</v>
      </c>
      <c r="E19131" s="7" t="n">
        <v>0</v>
      </c>
      <c r="F19131" s="7" t="n">
        <v>1</v>
      </c>
      <c r="G19131" s="7" t="n">
        <v>0</v>
      </c>
    </row>
    <row r="19132" customFormat="false" ht="15" hidden="false" customHeight="false" outlineLevel="0" collapsed="false">
      <c r="A19132" s="7" t="s">
        <v>34</v>
      </c>
      <c r="B19132" s="7" t="s">
        <v>1115</v>
      </c>
      <c r="C19132" s="7" t="s">
        <v>1592</v>
      </c>
      <c r="D19132" s="7" t="n">
        <v>0</v>
      </c>
      <c r="E19132" s="7" t="n">
        <v>0</v>
      </c>
      <c r="F19132" s="7" t="n">
        <v>40</v>
      </c>
      <c r="G19132" s="7" t="n">
        <v>0</v>
      </c>
    </row>
    <row r="19133" customFormat="false" ht="15" hidden="false" customHeight="false" outlineLevel="0" collapsed="false">
      <c r="A19133" s="7" t="s">
        <v>34</v>
      </c>
      <c r="B19133" s="7" t="s">
        <v>1115</v>
      </c>
      <c r="C19133" s="7" t="s">
        <v>1592</v>
      </c>
      <c r="D19133" s="7" t="n">
        <v>0</v>
      </c>
      <c r="E19133" s="7" t="n">
        <v>0</v>
      </c>
      <c r="F19133" s="7" t="n">
        <v>6</v>
      </c>
      <c r="G19133" s="7" t="n">
        <v>0</v>
      </c>
    </row>
    <row r="19134" customFormat="false" ht="15" hidden="false" customHeight="false" outlineLevel="0" collapsed="false">
      <c r="A19134" s="7" t="s">
        <v>34</v>
      </c>
      <c r="B19134" s="7" t="s">
        <v>1115</v>
      </c>
      <c r="C19134" s="7" t="s">
        <v>1592</v>
      </c>
      <c r="D19134" s="7" t="n">
        <v>0</v>
      </c>
      <c r="E19134" s="7" t="n">
        <v>0</v>
      </c>
      <c r="F19134" s="7" t="n">
        <v>1</v>
      </c>
      <c r="G19134" s="7" t="n">
        <v>0</v>
      </c>
    </row>
    <row r="19135" customFormat="false" ht="15" hidden="false" customHeight="false" outlineLevel="0" collapsed="false">
      <c r="A19135" s="7" t="s">
        <v>34</v>
      </c>
      <c r="B19135" s="7" t="s">
        <v>1115</v>
      </c>
      <c r="C19135" s="7" t="s">
        <v>1592</v>
      </c>
      <c r="D19135" s="7" t="n">
        <v>0</v>
      </c>
      <c r="E19135" s="7" t="n">
        <v>0</v>
      </c>
      <c r="F19135" s="7" t="n">
        <v>1</v>
      </c>
      <c r="G19135" s="7" t="n">
        <v>0</v>
      </c>
    </row>
    <row r="19136" customFormat="false" ht="15" hidden="false" customHeight="false" outlineLevel="0" collapsed="false">
      <c r="A19136" s="7" t="s">
        <v>34</v>
      </c>
      <c r="B19136" s="7" t="s">
        <v>1115</v>
      </c>
      <c r="C19136" s="7" t="s">
        <v>1592</v>
      </c>
      <c r="D19136" s="7" t="n">
        <v>0</v>
      </c>
      <c r="E19136" s="7" t="n">
        <v>0</v>
      </c>
      <c r="F19136" s="7" t="n">
        <v>12</v>
      </c>
      <c r="G19136" s="7" t="n">
        <v>0</v>
      </c>
    </row>
    <row r="19137" customFormat="false" ht="15" hidden="false" customHeight="false" outlineLevel="0" collapsed="false">
      <c r="A19137" s="7" t="s">
        <v>34</v>
      </c>
      <c r="B19137" s="7" t="s">
        <v>1115</v>
      </c>
      <c r="C19137" s="7" t="s">
        <v>1592</v>
      </c>
      <c r="D19137" s="7" t="n">
        <v>0</v>
      </c>
      <c r="E19137" s="7" t="n">
        <v>0</v>
      </c>
      <c r="F19137" s="7" t="n">
        <v>1</v>
      </c>
      <c r="G19137" s="7" t="n">
        <v>0</v>
      </c>
    </row>
    <row r="19138" customFormat="false" ht="15" hidden="false" customHeight="false" outlineLevel="0" collapsed="false">
      <c r="A19138" s="7" t="s">
        <v>34</v>
      </c>
      <c r="B19138" s="7" t="s">
        <v>1115</v>
      </c>
      <c r="C19138" s="7" t="s">
        <v>1592</v>
      </c>
      <c r="D19138" s="7" t="n">
        <v>0</v>
      </c>
      <c r="E19138" s="7" t="n">
        <v>0</v>
      </c>
      <c r="F19138" s="7" t="n">
        <v>1</v>
      </c>
      <c r="G19138" s="7" t="n">
        <v>0</v>
      </c>
    </row>
    <row r="19139" customFormat="false" ht="15" hidden="false" customHeight="false" outlineLevel="0" collapsed="false">
      <c r="A19139" s="7" t="s">
        <v>34</v>
      </c>
      <c r="B19139" s="7" t="s">
        <v>1115</v>
      </c>
      <c r="C19139" s="7" t="s">
        <v>1592</v>
      </c>
      <c r="D19139" s="7" t="n">
        <v>0</v>
      </c>
      <c r="E19139" s="7" t="n">
        <v>0</v>
      </c>
      <c r="F19139" s="7" t="n">
        <v>2</v>
      </c>
      <c r="G19139" s="7" t="n">
        <v>0</v>
      </c>
    </row>
    <row r="19140" customFormat="false" ht="15" hidden="false" customHeight="false" outlineLevel="0" collapsed="false">
      <c r="A19140" s="7" t="s">
        <v>34</v>
      </c>
      <c r="B19140" s="7" t="s">
        <v>1115</v>
      </c>
      <c r="C19140" s="7" t="s">
        <v>1592</v>
      </c>
      <c r="D19140" s="7" t="n">
        <v>0</v>
      </c>
      <c r="E19140" s="7" t="n">
        <v>0</v>
      </c>
      <c r="F19140" s="7" t="n">
        <v>2</v>
      </c>
      <c r="G19140" s="7" t="n">
        <v>0</v>
      </c>
    </row>
    <row r="19141" customFormat="false" ht="15" hidden="false" customHeight="false" outlineLevel="0" collapsed="false">
      <c r="A19141" s="7" t="s">
        <v>34</v>
      </c>
      <c r="B19141" s="7" t="s">
        <v>1115</v>
      </c>
      <c r="C19141" s="7" t="s">
        <v>1592</v>
      </c>
      <c r="D19141" s="7" t="n">
        <v>0</v>
      </c>
      <c r="E19141" s="7" t="n">
        <v>0</v>
      </c>
      <c r="F19141" s="7" t="n">
        <v>7</v>
      </c>
      <c r="G19141" s="7" t="n">
        <v>0</v>
      </c>
    </row>
    <row r="19142" customFormat="false" ht="15" hidden="false" customHeight="false" outlineLevel="0" collapsed="false">
      <c r="A19142" s="7" t="s">
        <v>34</v>
      </c>
      <c r="B19142" s="7" t="s">
        <v>1115</v>
      </c>
      <c r="C19142" s="7" t="s">
        <v>1592</v>
      </c>
      <c r="D19142" s="7" t="n">
        <v>0</v>
      </c>
      <c r="E19142" s="7" t="n">
        <v>0</v>
      </c>
      <c r="F19142" s="7" t="n">
        <v>1</v>
      </c>
      <c r="G19142" s="7" t="n">
        <v>0</v>
      </c>
    </row>
    <row r="19143" customFormat="false" ht="15" hidden="false" customHeight="false" outlineLevel="0" collapsed="false">
      <c r="A19143" s="7" t="s">
        <v>34</v>
      </c>
      <c r="B19143" s="7" t="s">
        <v>1115</v>
      </c>
      <c r="C19143" s="7" t="s">
        <v>1592</v>
      </c>
      <c r="D19143" s="7" t="n">
        <v>0</v>
      </c>
      <c r="E19143" s="7" t="n">
        <v>0</v>
      </c>
      <c r="F19143" s="7" t="n">
        <v>1</v>
      </c>
      <c r="G19143" s="7" t="n">
        <v>0</v>
      </c>
    </row>
    <row r="19144" customFormat="false" ht="15" hidden="false" customHeight="false" outlineLevel="0" collapsed="false">
      <c r="A19144" s="7" t="s">
        <v>34</v>
      </c>
      <c r="B19144" s="7" t="s">
        <v>1115</v>
      </c>
      <c r="C19144" s="7" t="s">
        <v>1592</v>
      </c>
      <c r="D19144" s="7" t="n">
        <v>0</v>
      </c>
      <c r="E19144" s="7" t="n">
        <v>0</v>
      </c>
      <c r="F19144" s="7" t="n">
        <v>1</v>
      </c>
      <c r="G19144" s="7" t="n">
        <v>0</v>
      </c>
    </row>
    <row r="19145" customFormat="false" ht="15" hidden="false" customHeight="false" outlineLevel="0" collapsed="false">
      <c r="A19145" s="7" t="s">
        <v>34</v>
      </c>
      <c r="B19145" s="7" t="s">
        <v>1115</v>
      </c>
      <c r="C19145" s="7" t="s">
        <v>1592</v>
      </c>
      <c r="D19145" s="7" t="n">
        <v>0</v>
      </c>
      <c r="E19145" s="7" t="n">
        <v>0</v>
      </c>
      <c r="F19145" s="7" t="n">
        <v>1</v>
      </c>
      <c r="G19145" s="7" t="n">
        <v>0</v>
      </c>
    </row>
    <row r="19146" customFormat="false" ht="15" hidden="false" customHeight="false" outlineLevel="0" collapsed="false">
      <c r="A19146" s="7" t="s">
        <v>34</v>
      </c>
      <c r="B19146" s="7" t="s">
        <v>1115</v>
      </c>
      <c r="C19146" s="7" t="s">
        <v>1592</v>
      </c>
      <c r="D19146" s="7" t="n">
        <v>0</v>
      </c>
      <c r="E19146" s="7" t="n">
        <v>0</v>
      </c>
      <c r="F19146" s="7" t="n">
        <v>6</v>
      </c>
      <c r="G19146" s="7" t="n">
        <v>0</v>
      </c>
    </row>
    <row r="19147" customFormat="false" ht="15" hidden="false" customHeight="false" outlineLevel="0" collapsed="false">
      <c r="A19147" s="7" t="s">
        <v>34</v>
      </c>
      <c r="B19147" s="7" t="s">
        <v>1115</v>
      </c>
      <c r="C19147" s="7" t="s">
        <v>1592</v>
      </c>
      <c r="D19147" s="7" t="n">
        <v>0</v>
      </c>
      <c r="E19147" s="7" t="n">
        <v>0</v>
      </c>
      <c r="F19147" s="7" t="n">
        <v>1</v>
      </c>
      <c r="G19147" s="7" t="n">
        <v>0</v>
      </c>
    </row>
    <row r="19148" customFormat="false" ht="15" hidden="false" customHeight="false" outlineLevel="0" collapsed="false">
      <c r="A19148" s="7" t="s">
        <v>34</v>
      </c>
      <c r="B19148" s="7" t="s">
        <v>1115</v>
      </c>
      <c r="C19148" s="7" t="s">
        <v>1592</v>
      </c>
      <c r="D19148" s="7" t="n">
        <v>0</v>
      </c>
      <c r="E19148" s="7" t="n">
        <v>0</v>
      </c>
      <c r="F19148" s="7" t="n">
        <v>1</v>
      </c>
      <c r="G19148" s="7" t="n">
        <v>0</v>
      </c>
    </row>
    <row r="19149" customFormat="false" ht="15" hidden="false" customHeight="false" outlineLevel="0" collapsed="false">
      <c r="A19149" s="7" t="s">
        <v>34</v>
      </c>
      <c r="B19149" s="7" t="s">
        <v>1115</v>
      </c>
      <c r="C19149" s="7" t="s">
        <v>1592</v>
      </c>
      <c r="D19149" s="7" t="n">
        <v>0</v>
      </c>
      <c r="E19149" s="7" t="n">
        <v>0</v>
      </c>
      <c r="F19149" s="7" t="n">
        <v>1</v>
      </c>
      <c r="G19149" s="7" t="n">
        <v>0</v>
      </c>
    </row>
    <row r="19150" customFormat="false" ht="15" hidden="false" customHeight="false" outlineLevel="0" collapsed="false">
      <c r="A19150" s="7" t="s">
        <v>34</v>
      </c>
      <c r="B19150" s="7" t="s">
        <v>1115</v>
      </c>
      <c r="C19150" s="7" t="s">
        <v>1592</v>
      </c>
      <c r="D19150" s="7" t="n">
        <v>0</v>
      </c>
      <c r="E19150" s="7" t="n">
        <v>0</v>
      </c>
      <c r="F19150" s="7" t="n">
        <v>1</v>
      </c>
      <c r="G19150" s="7" t="n">
        <v>0</v>
      </c>
    </row>
    <row r="19151" customFormat="false" ht="15" hidden="false" customHeight="false" outlineLevel="0" collapsed="false">
      <c r="A19151" s="7" t="s">
        <v>34</v>
      </c>
      <c r="B19151" s="7" t="s">
        <v>1115</v>
      </c>
      <c r="C19151" s="7" t="s">
        <v>1592</v>
      </c>
      <c r="D19151" s="7" t="n">
        <v>0</v>
      </c>
      <c r="E19151" s="7" t="n">
        <v>0</v>
      </c>
      <c r="F19151" s="7" t="n">
        <v>2</v>
      </c>
      <c r="G19151" s="7" t="n">
        <v>0</v>
      </c>
    </row>
    <row r="19152" customFormat="false" ht="15" hidden="false" customHeight="false" outlineLevel="0" collapsed="false">
      <c r="A19152" s="7" t="s">
        <v>34</v>
      </c>
      <c r="B19152" s="7" t="s">
        <v>1115</v>
      </c>
      <c r="C19152" s="7" t="s">
        <v>1592</v>
      </c>
      <c r="D19152" s="7" t="n">
        <v>0</v>
      </c>
      <c r="E19152" s="7" t="n">
        <v>0</v>
      </c>
      <c r="F19152" s="7" t="n">
        <v>1</v>
      </c>
      <c r="G19152" s="7" t="n">
        <v>0</v>
      </c>
    </row>
    <row r="19153" customFormat="false" ht="15" hidden="false" customHeight="false" outlineLevel="0" collapsed="false">
      <c r="A19153" s="7" t="s">
        <v>34</v>
      </c>
      <c r="B19153" s="7" t="s">
        <v>1115</v>
      </c>
      <c r="C19153" s="7" t="s">
        <v>1592</v>
      </c>
      <c r="D19153" s="7" t="n">
        <v>0</v>
      </c>
      <c r="E19153" s="7" t="n">
        <v>0</v>
      </c>
      <c r="F19153" s="7" t="n">
        <v>1</v>
      </c>
      <c r="G19153" s="7" t="n">
        <v>0</v>
      </c>
    </row>
    <row r="19154" customFormat="false" ht="15" hidden="false" customHeight="false" outlineLevel="0" collapsed="false">
      <c r="A19154" s="7" t="s">
        <v>34</v>
      </c>
      <c r="B19154" s="7" t="s">
        <v>1115</v>
      </c>
      <c r="C19154" s="7" t="s">
        <v>1592</v>
      </c>
      <c r="D19154" s="7" t="n">
        <v>0</v>
      </c>
      <c r="E19154" s="7" t="n">
        <v>0</v>
      </c>
      <c r="F19154" s="7" t="n">
        <v>1</v>
      </c>
      <c r="G19154" s="7" t="n">
        <v>0</v>
      </c>
    </row>
    <row r="19155" customFormat="false" ht="15" hidden="false" customHeight="false" outlineLevel="0" collapsed="false">
      <c r="A19155" s="7" t="s">
        <v>34</v>
      </c>
      <c r="B19155" s="7" t="s">
        <v>1115</v>
      </c>
      <c r="C19155" s="7" t="s">
        <v>1592</v>
      </c>
      <c r="D19155" s="7" t="n">
        <v>0</v>
      </c>
      <c r="E19155" s="7" t="n">
        <v>0</v>
      </c>
      <c r="F19155" s="7" t="n">
        <v>3</v>
      </c>
      <c r="G19155" s="7" t="n">
        <v>0</v>
      </c>
    </row>
    <row r="19156" customFormat="false" ht="15" hidden="false" customHeight="false" outlineLevel="0" collapsed="false">
      <c r="A19156" s="7" t="s">
        <v>34</v>
      </c>
      <c r="B19156" s="7" t="s">
        <v>1115</v>
      </c>
      <c r="C19156" s="7" t="s">
        <v>1592</v>
      </c>
      <c r="D19156" s="7" t="n">
        <v>0</v>
      </c>
      <c r="E19156" s="7" t="n">
        <v>0</v>
      </c>
      <c r="F19156" s="7" t="n">
        <v>1</v>
      </c>
      <c r="G19156" s="7" t="n">
        <v>0</v>
      </c>
    </row>
    <row r="19157" customFormat="false" ht="15" hidden="false" customHeight="false" outlineLevel="0" collapsed="false">
      <c r="A19157" s="7" t="s">
        <v>34</v>
      </c>
      <c r="B19157" s="7" t="s">
        <v>1115</v>
      </c>
      <c r="C19157" s="7" t="s">
        <v>1592</v>
      </c>
      <c r="D19157" s="7" t="n">
        <v>0</v>
      </c>
      <c r="E19157" s="7" t="n">
        <v>0</v>
      </c>
      <c r="F19157" s="7" t="n">
        <v>1</v>
      </c>
      <c r="G19157" s="7" t="n">
        <v>0</v>
      </c>
    </row>
    <row r="19158" customFormat="false" ht="15" hidden="false" customHeight="false" outlineLevel="0" collapsed="false">
      <c r="A19158" s="7" t="s">
        <v>34</v>
      </c>
      <c r="B19158" s="7" t="s">
        <v>1115</v>
      </c>
      <c r="C19158" s="7" t="s">
        <v>1592</v>
      </c>
      <c r="D19158" s="7" t="n">
        <v>0</v>
      </c>
      <c r="E19158" s="7" t="n">
        <v>0</v>
      </c>
      <c r="F19158" s="7" t="n">
        <v>2</v>
      </c>
      <c r="G19158" s="7" t="n">
        <v>0</v>
      </c>
    </row>
    <row r="19159" customFormat="false" ht="15" hidden="false" customHeight="false" outlineLevel="0" collapsed="false">
      <c r="A19159" s="7" t="s">
        <v>34</v>
      </c>
      <c r="B19159" s="7" t="s">
        <v>1115</v>
      </c>
      <c r="C19159" s="7" t="s">
        <v>1592</v>
      </c>
      <c r="D19159" s="7" t="n">
        <v>0</v>
      </c>
      <c r="E19159" s="7" t="n">
        <v>0</v>
      </c>
      <c r="F19159" s="7" t="n">
        <v>7</v>
      </c>
      <c r="G19159" s="7" t="n">
        <v>0</v>
      </c>
    </row>
    <row r="19160" customFormat="false" ht="15" hidden="false" customHeight="false" outlineLevel="0" collapsed="false">
      <c r="A19160" s="7" t="s">
        <v>34</v>
      </c>
      <c r="B19160" s="7" t="s">
        <v>1115</v>
      </c>
      <c r="C19160" s="7" t="s">
        <v>1592</v>
      </c>
      <c r="D19160" s="7" t="n">
        <v>0</v>
      </c>
      <c r="E19160" s="7" t="n">
        <v>0</v>
      </c>
      <c r="F19160" s="7" t="n">
        <v>2</v>
      </c>
      <c r="G19160" s="7" t="n">
        <v>0</v>
      </c>
    </row>
    <row r="19161" customFormat="false" ht="15" hidden="false" customHeight="false" outlineLevel="0" collapsed="false">
      <c r="A19161" s="7" t="s">
        <v>34</v>
      </c>
      <c r="B19161" s="7" t="s">
        <v>1115</v>
      </c>
      <c r="C19161" s="7" t="s">
        <v>1592</v>
      </c>
      <c r="D19161" s="7" t="n">
        <v>0</v>
      </c>
      <c r="E19161" s="7" t="n">
        <v>0</v>
      </c>
      <c r="F19161" s="7" t="n">
        <v>4</v>
      </c>
      <c r="G19161" s="7" t="n">
        <v>0</v>
      </c>
    </row>
    <row r="19162" customFormat="false" ht="15" hidden="false" customHeight="false" outlineLevel="0" collapsed="false">
      <c r="A19162" s="7" t="s">
        <v>34</v>
      </c>
      <c r="B19162" s="7" t="s">
        <v>1115</v>
      </c>
      <c r="C19162" s="7" t="s">
        <v>1592</v>
      </c>
      <c r="D19162" s="7" t="n">
        <v>0</v>
      </c>
      <c r="E19162" s="7" t="n">
        <v>0</v>
      </c>
      <c r="F19162" s="7" t="n">
        <v>13</v>
      </c>
      <c r="G19162" s="7" t="n">
        <v>0</v>
      </c>
    </row>
    <row r="19163" customFormat="false" ht="15" hidden="false" customHeight="false" outlineLevel="0" collapsed="false">
      <c r="A19163" s="7" t="s">
        <v>34</v>
      </c>
      <c r="B19163" s="7" t="s">
        <v>1115</v>
      </c>
      <c r="C19163" s="7" t="s">
        <v>1592</v>
      </c>
      <c r="D19163" s="7" t="n">
        <v>0</v>
      </c>
      <c r="E19163" s="7" t="n">
        <v>0</v>
      </c>
      <c r="F19163" s="7" t="n">
        <v>2</v>
      </c>
      <c r="G19163" s="7" t="n">
        <v>0</v>
      </c>
    </row>
    <row r="19164" customFormat="false" ht="15" hidden="false" customHeight="false" outlineLevel="0" collapsed="false">
      <c r="A19164" s="7" t="s">
        <v>34</v>
      </c>
      <c r="B19164" s="7" t="s">
        <v>1115</v>
      </c>
      <c r="C19164" s="7" t="s">
        <v>1592</v>
      </c>
      <c r="D19164" s="7" t="n">
        <v>0</v>
      </c>
      <c r="E19164" s="7" t="n">
        <v>0</v>
      </c>
      <c r="F19164" s="7" t="n">
        <v>1</v>
      </c>
      <c r="G19164" s="7" t="n">
        <v>0</v>
      </c>
    </row>
    <row r="19165" customFormat="false" ht="15" hidden="false" customHeight="false" outlineLevel="0" collapsed="false">
      <c r="A19165" s="7" t="s">
        <v>34</v>
      </c>
      <c r="B19165" s="7" t="s">
        <v>1115</v>
      </c>
      <c r="C19165" s="7" t="s">
        <v>1592</v>
      </c>
      <c r="D19165" s="7" t="n">
        <v>0</v>
      </c>
      <c r="E19165" s="7" t="n">
        <v>0</v>
      </c>
      <c r="F19165" s="7" t="n">
        <v>1</v>
      </c>
      <c r="G19165" s="7" t="n">
        <v>0</v>
      </c>
    </row>
    <row r="19166" customFormat="false" ht="15" hidden="false" customHeight="false" outlineLevel="0" collapsed="false">
      <c r="A19166" s="7" t="s">
        <v>34</v>
      </c>
      <c r="B19166" s="7" t="s">
        <v>1115</v>
      </c>
      <c r="C19166" s="7" t="s">
        <v>1592</v>
      </c>
      <c r="D19166" s="7" t="n">
        <v>0</v>
      </c>
      <c r="E19166" s="7" t="n">
        <v>0</v>
      </c>
      <c r="F19166" s="7" t="n">
        <v>1</v>
      </c>
      <c r="G19166" s="7" t="n">
        <v>0</v>
      </c>
    </row>
    <row r="19167" customFormat="false" ht="15" hidden="false" customHeight="false" outlineLevel="0" collapsed="false">
      <c r="A19167" s="7" t="s">
        <v>34</v>
      </c>
      <c r="B19167" s="7" t="s">
        <v>1115</v>
      </c>
      <c r="C19167" s="7" t="s">
        <v>1592</v>
      </c>
      <c r="D19167" s="7" t="n">
        <v>0</v>
      </c>
      <c r="E19167" s="7" t="n">
        <v>0</v>
      </c>
      <c r="F19167" s="7" t="n">
        <v>1</v>
      </c>
      <c r="G19167" s="7" t="n">
        <v>0</v>
      </c>
    </row>
    <row r="19168" customFormat="false" ht="15" hidden="false" customHeight="false" outlineLevel="0" collapsed="false">
      <c r="A19168" s="7" t="s">
        <v>34</v>
      </c>
      <c r="B19168" s="7" t="s">
        <v>1115</v>
      </c>
      <c r="C19168" s="7" t="s">
        <v>1592</v>
      </c>
      <c r="D19168" s="7" t="n">
        <v>0</v>
      </c>
      <c r="E19168" s="7" t="n">
        <v>0</v>
      </c>
      <c r="F19168" s="7" t="n">
        <v>16</v>
      </c>
      <c r="G19168" s="7" t="n">
        <v>0</v>
      </c>
    </row>
    <row r="19169" customFormat="false" ht="15" hidden="false" customHeight="false" outlineLevel="0" collapsed="false">
      <c r="A19169" s="7" t="s">
        <v>34</v>
      </c>
      <c r="B19169" s="7" t="s">
        <v>1115</v>
      </c>
      <c r="C19169" s="7" t="s">
        <v>1592</v>
      </c>
      <c r="D19169" s="7" t="n">
        <v>0</v>
      </c>
      <c r="E19169" s="7" t="n">
        <v>0</v>
      </c>
      <c r="F19169" s="7" t="n">
        <v>4</v>
      </c>
      <c r="G19169" s="7" t="n">
        <v>0</v>
      </c>
    </row>
    <row r="19170" customFormat="false" ht="15" hidden="false" customHeight="false" outlineLevel="0" collapsed="false">
      <c r="A19170" s="7" t="s">
        <v>34</v>
      </c>
      <c r="B19170" s="7" t="s">
        <v>1115</v>
      </c>
      <c r="C19170" s="7" t="s">
        <v>1592</v>
      </c>
      <c r="D19170" s="7" t="n">
        <v>0</v>
      </c>
      <c r="E19170" s="7" t="n">
        <v>0</v>
      </c>
      <c r="F19170" s="7" t="n">
        <v>1</v>
      </c>
      <c r="G19170" s="7" t="n">
        <v>0</v>
      </c>
    </row>
    <row r="19171" customFormat="false" ht="15" hidden="false" customHeight="false" outlineLevel="0" collapsed="false">
      <c r="A19171" s="7" t="s">
        <v>34</v>
      </c>
      <c r="B19171" s="7" t="s">
        <v>1115</v>
      </c>
      <c r="C19171" s="7" t="s">
        <v>1592</v>
      </c>
      <c r="D19171" s="7" t="n">
        <v>0</v>
      </c>
      <c r="E19171" s="7" t="n">
        <v>0</v>
      </c>
      <c r="F19171" s="7" t="n">
        <v>1</v>
      </c>
      <c r="G19171" s="7" t="n">
        <v>0</v>
      </c>
    </row>
    <row r="19172" customFormat="false" ht="15" hidden="false" customHeight="false" outlineLevel="0" collapsed="false">
      <c r="A19172" s="7" t="s">
        <v>34</v>
      </c>
      <c r="B19172" s="7" t="s">
        <v>1115</v>
      </c>
      <c r="C19172" s="7" t="s">
        <v>1592</v>
      </c>
      <c r="D19172" s="7" t="n">
        <v>0</v>
      </c>
      <c r="E19172" s="7" t="n">
        <v>0</v>
      </c>
      <c r="F19172" s="7" t="n">
        <v>3</v>
      </c>
      <c r="G19172" s="7" t="n">
        <v>0</v>
      </c>
    </row>
    <row r="19173" customFormat="false" ht="15" hidden="false" customHeight="false" outlineLevel="0" collapsed="false">
      <c r="A19173" s="7" t="s">
        <v>34</v>
      </c>
      <c r="B19173" s="7" t="s">
        <v>1115</v>
      </c>
      <c r="C19173" s="7" t="s">
        <v>1592</v>
      </c>
      <c r="D19173" s="7" t="n">
        <v>0</v>
      </c>
      <c r="E19173" s="7" t="n">
        <v>0</v>
      </c>
      <c r="F19173" s="7" t="n">
        <v>1</v>
      </c>
      <c r="G19173" s="7" t="n">
        <v>0</v>
      </c>
    </row>
    <row r="19174" customFormat="false" ht="15" hidden="false" customHeight="false" outlineLevel="0" collapsed="false">
      <c r="A19174" s="7" t="s">
        <v>34</v>
      </c>
      <c r="B19174" s="7" t="s">
        <v>1115</v>
      </c>
      <c r="C19174" s="7" t="s">
        <v>1592</v>
      </c>
      <c r="D19174" s="7" t="n">
        <v>0</v>
      </c>
      <c r="E19174" s="7" t="n">
        <v>0</v>
      </c>
      <c r="F19174" s="7" t="n">
        <v>1</v>
      </c>
      <c r="G19174" s="7" t="n">
        <v>0</v>
      </c>
    </row>
    <row r="19175" customFormat="false" ht="15" hidden="false" customHeight="false" outlineLevel="0" collapsed="false">
      <c r="A19175" s="7" t="s">
        <v>34</v>
      </c>
      <c r="B19175" s="7" t="s">
        <v>1115</v>
      </c>
      <c r="C19175" s="7" t="s">
        <v>1592</v>
      </c>
      <c r="D19175" s="7" t="n">
        <v>0</v>
      </c>
      <c r="E19175" s="7" t="n">
        <v>0</v>
      </c>
      <c r="F19175" s="7" t="n">
        <v>4</v>
      </c>
      <c r="G19175" s="7" t="n">
        <v>0</v>
      </c>
    </row>
    <row r="19176" customFormat="false" ht="15" hidden="false" customHeight="false" outlineLevel="0" collapsed="false">
      <c r="A19176" s="7" t="s">
        <v>34</v>
      </c>
      <c r="B19176" s="7" t="s">
        <v>1115</v>
      </c>
      <c r="C19176" s="7" t="s">
        <v>1592</v>
      </c>
      <c r="D19176" s="7" t="n">
        <v>0</v>
      </c>
      <c r="E19176" s="7" t="n">
        <v>0</v>
      </c>
      <c r="F19176" s="7" t="n">
        <v>1</v>
      </c>
      <c r="G19176" s="7" t="n">
        <v>0</v>
      </c>
    </row>
    <row r="19177" customFormat="false" ht="15" hidden="false" customHeight="false" outlineLevel="0" collapsed="false">
      <c r="A19177" s="7" t="s">
        <v>34</v>
      </c>
      <c r="B19177" s="7" t="s">
        <v>1115</v>
      </c>
      <c r="C19177" s="7" t="s">
        <v>1592</v>
      </c>
      <c r="D19177" s="7" t="n">
        <v>0</v>
      </c>
      <c r="E19177" s="7" t="n">
        <v>0</v>
      </c>
      <c r="F19177" s="7" t="n">
        <v>1</v>
      </c>
      <c r="G19177" s="7" t="n">
        <v>0</v>
      </c>
    </row>
    <row r="19178" customFormat="false" ht="15" hidden="false" customHeight="false" outlineLevel="0" collapsed="false">
      <c r="A19178" s="7" t="s">
        <v>34</v>
      </c>
      <c r="B19178" s="7" t="s">
        <v>1115</v>
      </c>
      <c r="C19178" s="7" t="s">
        <v>1592</v>
      </c>
      <c r="D19178" s="7" t="n">
        <v>0</v>
      </c>
      <c r="E19178" s="7" t="n">
        <v>0</v>
      </c>
      <c r="F19178" s="7" t="n">
        <v>1</v>
      </c>
      <c r="G19178" s="7" t="n">
        <v>0</v>
      </c>
    </row>
    <row r="19179" customFormat="false" ht="15" hidden="false" customHeight="false" outlineLevel="0" collapsed="false">
      <c r="A19179" s="7" t="s">
        <v>34</v>
      </c>
      <c r="B19179" s="7" t="s">
        <v>1115</v>
      </c>
      <c r="C19179" s="7" t="s">
        <v>1592</v>
      </c>
      <c r="D19179" s="7" t="n">
        <v>0</v>
      </c>
      <c r="E19179" s="7" t="n">
        <v>0</v>
      </c>
      <c r="F19179" s="7" t="n">
        <v>1</v>
      </c>
      <c r="G19179" s="7" t="n">
        <v>0</v>
      </c>
    </row>
    <row r="19180" customFormat="false" ht="15" hidden="false" customHeight="false" outlineLevel="0" collapsed="false">
      <c r="A19180" s="7" t="s">
        <v>34</v>
      </c>
      <c r="B19180" s="7" t="s">
        <v>1115</v>
      </c>
      <c r="C19180" s="7" t="s">
        <v>1592</v>
      </c>
      <c r="D19180" s="7" t="n">
        <v>0</v>
      </c>
      <c r="E19180" s="7" t="n">
        <v>0</v>
      </c>
      <c r="F19180" s="7" t="n">
        <v>8</v>
      </c>
      <c r="G19180" s="7" t="n">
        <v>0</v>
      </c>
    </row>
    <row r="19181" customFormat="false" ht="15" hidden="false" customHeight="false" outlineLevel="0" collapsed="false">
      <c r="A19181" s="7" t="s">
        <v>34</v>
      </c>
      <c r="B19181" s="7" t="s">
        <v>1115</v>
      </c>
      <c r="C19181" s="7" t="s">
        <v>1592</v>
      </c>
      <c r="D19181" s="7" t="n">
        <v>0</v>
      </c>
      <c r="E19181" s="7" t="n">
        <v>0</v>
      </c>
      <c r="F19181" s="7" t="n">
        <v>1</v>
      </c>
      <c r="G19181" s="7" t="n">
        <v>0</v>
      </c>
    </row>
    <row r="19182" customFormat="false" ht="15" hidden="false" customHeight="false" outlineLevel="0" collapsed="false">
      <c r="A19182" s="7" t="s">
        <v>34</v>
      </c>
      <c r="B19182" s="7" t="s">
        <v>1115</v>
      </c>
      <c r="C19182" s="7" t="s">
        <v>1592</v>
      </c>
      <c r="D19182" s="7" t="n">
        <v>0</v>
      </c>
      <c r="E19182" s="7" t="n">
        <v>0</v>
      </c>
      <c r="F19182" s="7" t="n">
        <v>1</v>
      </c>
      <c r="G19182" s="7" t="n">
        <v>0</v>
      </c>
    </row>
    <row r="19183" customFormat="false" ht="15" hidden="false" customHeight="false" outlineLevel="0" collapsed="false">
      <c r="A19183" s="7" t="s">
        <v>34</v>
      </c>
      <c r="B19183" s="7" t="s">
        <v>1115</v>
      </c>
      <c r="C19183" s="7" t="s">
        <v>1592</v>
      </c>
      <c r="D19183" s="7" t="n">
        <v>0</v>
      </c>
      <c r="E19183" s="7" t="n">
        <v>0</v>
      </c>
      <c r="F19183" s="7" t="n">
        <v>1</v>
      </c>
      <c r="G19183" s="7" t="n">
        <v>0</v>
      </c>
    </row>
    <row r="19184" customFormat="false" ht="15" hidden="false" customHeight="false" outlineLevel="0" collapsed="false">
      <c r="A19184" s="7" t="s">
        <v>34</v>
      </c>
      <c r="B19184" s="7" t="s">
        <v>1115</v>
      </c>
      <c r="C19184" s="7" t="s">
        <v>1592</v>
      </c>
      <c r="D19184" s="7" t="n">
        <v>0</v>
      </c>
      <c r="E19184" s="7" t="n">
        <v>0</v>
      </c>
      <c r="F19184" s="7" t="n">
        <v>16</v>
      </c>
      <c r="G19184" s="7" t="n">
        <v>0</v>
      </c>
    </row>
    <row r="19185" customFormat="false" ht="15" hidden="false" customHeight="false" outlineLevel="0" collapsed="false">
      <c r="A19185" s="7" t="s">
        <v>34</v>
      </c>
      <c r="B19185" s="7" t="s">
        <v>1115</v>
      </c>
      <c r="C19185" s="7" t="s">
        <v>1592</v>
      </c>
      <c r="D19185" s="7" t="n">
        <v>0</v>
      </c>
      <c r="E19185" s="7" t="n">
        <v>0</v>
      </c>
      <c r="F19185" s="7" t="n">
        <v>1</v>
      </c>
      <c r="G19185" s="7" t="n">
        <v>0</v>
      </c>
    </row>
    <row r="19186" customFormat="false" ht="15" hidden="false" customHeight="false" outlineLevel="0" collapsed="false">
      <c r="A19186" s="7" t="s">
        <v>34</v>
      </c>
      <c r="B19186" s="7" t="s">
        <v>1115</v>
      </c>
      <c r="C19186" s="7" t="s">
        <v>1592</v>
      </c>
      <c r="D19186" s="7" t="n">
        <v>0</v>
      </c>
      <c r="E19186" s="7" t="n">
        <v>0</v>
      </c>
      <c r="F19186" s="7" t="n">
        <v>5</v>
      </c>
      <c r="G19186" s="7" t="n">
        <v>0</v>
      </c>
    </row>
    <row r="19187" customFormat="false" ht="15" hidden="false" customHeight="false" outlineLevel="0" collapsed="false">
      <c r="A19187" s="7" t="s">
        <v>34</v>
      </c>
      <c r="B19187" s="7" t="s">
        <v>1115</v>
      </c>
      <c r="C19187" s="7" t="s">
        <v>1592</v>
      </c>
      <c r="D19187" s="7" t="n">
        <v>0</v>
      </c>
      <c r="E19187" s="7" t="n">
        <v>0</v>
      </c>
      <c r="F19187" s="7" t="n">
        <v>52</v>
      </c>
      <c r="G19187" s="7" t="n">
        <v>0</v>
      </c>
    </row>
    <row r="19188" customFormat="false" ht="15" hidden="false" customHeight="false" outlineLevel="0" collapsed="false">
      <c r="A19188" s="7" t="s">
        <v>34</v>
      </c>
      <c r="B19188" s="7" t="s">
        <v>1115</v>
      </c>
      <c r="C19188" s="7" t="s">
        <v>1592</v>
      </c>
      <c r="D19188" s="7" t="n">
        <v>0</v>
      </c>
      <c r="E19188" s="7" t="n">
        <v>0</v>
      </c>
      <c r="F19188" s="7" t="n">
        <v>4</v>
      </c>
      <c r="G19188" s="7" t="n">
        <v>0</v>
      </c>
    </row>
    <row r="19189" customFormat="false" ht="15" hidden="false" customHeight="false" outlineLevel="0" collapsed="false">
      <c r="A19189" s="7" t="s">
        <v>34</v>
      </c>
      <c r="B19189" s="7" t="s">
        <v>1115</v>
      </c>
      <c r="C19189" s="7" t="s">
        <v>1592</v>
      </c>
      <c r="D19189" s="7" t="n">
        <v>0</v>
      </c>
      <c r="E19189" s="7" t="n">
        <v>0</v>
      </c>
      <c r="F19189" s="7" t="n">
        <v>1</v>
      </c>
      <c r="G19189" s="7" t="n">
        <v>0</v>
      </c>
    </row>
    <row r="19190" customFormat="false" ht="15" hidden="false" customHeight="false" outlineLevel="0" collapsed="false">
      <c r="A19190" s="7" t="s">
        <v>34</v>
      </c>
      <c r="B19190" s="7" t="s">
        <v>1115</v>
      </c>
      <c r="C19190" s="7" t="s">
        <v>1592</v>
      </c>
      <c r="D19190" s="7" t="n">
        <v>0</v>
      </c>
      <c r="E19190" s="7" t="n">
        <v>0</v>
      </c>
      <c r="F19190" s="7" t="n">
        <v>3</v>
      </c>
      <c r="G19190" s="7" t="n">
        <v>0</v>
      </c>
    </row>
    <row r="19191" customFormat="false" ht="15" hidden="false" customHeight="false" outlineLevel="0" collapsed="false">
      <c r="A19191" s="7" t="s">
        <v>34</v>
      </c>
      <c r="B19191" s="7" t="s">
        <v>1115</v>
      </c>
      <c r="C19191" s="7" t="s">
        <v>1592</v>
      </c>
      <c r="D19191" s="7" t="n">
        <v>0</v>
      </c>
      <c r="E19191" s="7" t="n">
        <v>0</v>
      </c>
      <c r="F19191" s="7" t="n">
        <v>1</v>
      </c>
      <c r="G19191" s="7" t="n">
        <v>0</v>
      </c>
    </row>
    <row r="19192" customFormat="false" ht="15" hidden="false" customHeight="false" outlineLevel="0" collapsed="false">
      <c r="A19192" s="7" t="s">
        <v>34</v>
      </c>
      <c r="B19192" s="7" t="s">
        <v>1115</v>
      </c>
      <c r="C19192" s="7" t="s">
        <v>1592</v>
      </c>
      <c r="D19192" s="7" t="n">
        <v>0</v>
      </c>
      <c r="E19192" s="7" t="n">
        <v>0</v>
      </c>
      <c r="F19192" s="7" t="n">
        <v>6</v>
      </c>
      <c r="G19192" s="7" t="n">
        <v>0</v>
      </c>
    </row>
    <row r="19193" customFormat="false" ht="15" hidden="false" customHeight="false" outlineLevel="0" collapsed="false">
      <c r="A19193" s="7" t="s">
        <v>34</v>
      </c>
      <c r="B19193" s="7" t="s">
        <v>1115</v>
      </c>
      <c r="C19193" s="7" t="s">
        <v>1592</v>
      </c>
      <c r="D19193" s="7" t="n">
        <v>0</v>
      </c>
      <c r="E19193" s="7" t="n">
        <v>0</v>
      </c>
      <c r="F19193" s="7" t="n">
        <v>1</v>
      </c>
      <c r="G19193" s="7" t="n">
        <v>0</v>
      </c>
    </row>
    <row r="19194" customFormat="false" ht="15" hidden="false" customHeight="false" outlineLevel="0" collapsed="false">
      <c r="A19194" s="7" t="s">
        <v>34</v>
      </c>
      <c r="B19194" s="7" t="s">
        <v>1115</v>
      </c>
      <c r="C19194" s="7" t="s">
        <v>1592</v>
      </c>
      <c r="D19194" s="7" t="n">
        <v>0</v>
      </c>
      <c r="E19194" s="7" t="n">
        <v>0</v>
      </c>
      <c r="F19194" s="7" t="n">
        <v>1</v>
      </c>
      <c r="G19194" s="7" t="n">
        <v>0</v>
      </c>
    </row>
    <row r="19195" customFormat="false" ht="15" hidden="false" customHeight="false" outlineLevel="0" collapsed="false">
      <c r="A19195" s="7" t="s">
        <v>34</v>
      </c>
      <c r="B19195" s="7" t="s">
        <v>1115</v>
      </c>
      <c r="C19195" s="7" t="s">
        <v>1592</v>
      </c>
      <c r="D19195" s="7" t="n">
        <v>0</v>
      </c>
      <c r="E19195" s="7" t="n">
        <v>0</v>
      </c>
      <c r="F19195" s="7" t="n">
        <v>1</v>
      </c>
      <c r="G19195" s="7" t="n">
        <v>0</v>
      </c>
    </row>
    <row r="19196" customFormat="false" ht="15" hidden="false" customHeight="false" outlineLevel="0" collapsed="false">
      <c r="A19196" s="7" t="s">
        <v>34</v>
      </c>
      <c r="B19196" s="7" t="s">
        <v>1115</v>
      </c>
      <c r="C19196" s="7" t="s">
        <v>1592</v>
      </c>
      <c r="D19196" s="7" t="n">
        <v>0</v>
      </c>
      <c r="E19196" s="7" t="n">
        <v>0</v>
      </c>
      <c r="F19196" s="7" t="n">
        <v>1</v>
      </c>
      <c r="G19196" s="7" t="n">
        <v>0</v>
      </c>
    </row>
    <row r="19197" customFormat="false" ht="15" hidden="false" customHeight="false" outlineLevel="0" collapsed="false">
      <c r="A19197" s="7" t="s">
        <v>34</v>
      </c>
      <c r="B19197" s="7" t="s">
        <v>1115</v>
      </c>
      <c r="C19197" s="7" t="s">
        <v>1592</v>
      </c>
      <c r="D19197" s="7" t="n">
        <v>0</v>
      </c>
      <c r="E19197" s="7" t="n">
        <v>0</v>
      </c>
      <c r="F19197" s="7" t="n">
        <v>1</v>
      </c>
      <c r="G19197" s="7" t="n">
        <v>0</v>
      </c>
    </row>
    <row r="19198" customFormat="false" ht="15" hidden="false" customHeight="false" outlineLevel="0" collapsed="false">
      <c r="A19198" s="7" t="s">
        <v>34</v>
      </c>
      <c r="B19198" s="7" t="s">
        <v>1115</v>
      </c>
      <c r="C19198" s="7" t="s">
        <v>1592</v>
      </c>
      <c r="D19198" s="7" t="n">
        <v>0</v>
      </c>
      <c r="E19198" s="7" t="n">
        <v>0</v>
      </c>
      <c r="F19198" s="7" t="n">
        <v>3</v>
      </c>
      <c r="G19198" s="7" t="n">
        <v>0</v>
      </c>
    </row>
    <row r="19199" customFormat="false" ht="15" hidden="false" customHeight="false" outlineLevel="0" collapsed="false">
      <c r="A19199" s="7" t="s">
        <v>34</v>
      </c>
      <c r="B19199" s="7" t="s">
        <v>1115</v>
      </c>
      <c r="C19199" s="7" t="s">
        <v>1592</v>
      </c>
      <c r="D19199" s="7" t="n">
        <v>0</v>
      </c>
      <c r="E19199" s="7" t="n">
        <v>0</v>
      </c>
      <c r="F19199" s="7" t="n">
        <v>41</v>
      </c>
      <c r="G19199" s="7" t="n">
        <v>0</v>
      </c>
    </row>
    <row r="19200" customFormat="false" ht="15" hidden="false" customHeight="false" outlineLevel="0" collapsed="false">
      <c r="A19200" s="7" t="s">
        <v>34</v>
      </c>
      <c r="B19200" s="7" t="s">
        <v>1115</v>
      </c>
      <c r="C19200" s="7" t="s">
        <v>1592</v>
      </c>
      <c r="D19200" s="7" t="n">
        <v>0</v>
      </c>
      <c r="E19200" s="7" t="n">
        <v>0</v>
      </c>
      <c r="F19200" s="7" t="n">
        <v>2</v>
      </c>
      <c r="G19200" s="7" t="n">
        <v>0</v>
      </c>
    </row>
    <row r="19201" customFormat="false" ht="15" hidden="false" customHeight="false" outlineLevel="0" collapsed="false">
      <c r="A19201" s="7" t="s">
        <v>34</v>
      </c>
      <c r="B19201" s="7" t="s">
        <v>1115</v>
      </c>
      <c r="C19201" s="7" t="s">
        <v>1592</v>
      </c>
      <c r="D19201" s="7" t="n">
        <v>0</v>
      </c>
      <c r="E19201" s="7" t="n">
        <v>0</v>
      </c>
      <c r="F19201" s="7" t="n">
        <v>1</v>
      </c>
      <c r="G19201" s="7" t="n">
        <v>0</v>
      </c>
    </row>
    <row r="19202" customFormat="false" ht="15" hidden="false" customHeight="false" outlineLevel="0" collapsed="false">
      <c r="A19202" s="7" t="s">
        <v>34</v>
      </c>
      <c r="B19202" s="7" t="s">
        <v>1115</v>
      </c>
      <c r="C19202" s="7" t="s">
        <v>1592</v>
      </c>
      <c r="D19202" s="7" t="n">
        <v>0</v>
      </c>
      <c r="E19202" s="7" t="n">
        <v>0</v>
      </c>
      <c r="F19202" s="7" t="n">
        <v>1</v>
      </c>
      <c r="G19202" s="7" t="n">
        <v>0</v>
      </c>
    </row>
    <row r="19203" customFormat="false" ht="15" hidden="false" customHeight="false" outlineLevel="0" collapsed="false">
      <c r="A19203" s="7" t="s">
        <v>34</v>
      </c>
      <c r="B19203" s="7" t="s">
        <v>1115</v>
      </c>
      <c r="C19203" s="7" t="s">
        <v>1592</v>
      </c>
      <c r="D19203" s="7" t="n">
        <v>0</v>
      </c>
      <c r="E19203" s="7" t="n">
        <v>0</v>
      </c>
      <c r="F19203" s="7" t="n">
        <v>16</v>
      </c>
      <c r="G19203" s="7" t="n">
        <v>0</v>
      </c>
    </row>
    <row r="19204" customFormat="false" ht="15" hidden="false" customHeight="false" outlineLevel="0" collapsed="false">
      <c r="A19204" s="7" t="s">
        <v>34</v>
      </c>
      <c r="B19204" s="7" t="s">
        <v>1115</v>
      </c>
      <c r="C19204" s="7" t="s">
        <v>1592</v>
      </c>
      <c r="D19204" s="7" t="n">
        <v>0</v>
      </c>
      <c r="E19204" s="7" t="n">
        <v>0</v>
      </c>
      <c r="F19204" s="7" t="n">
        <v>1</v>
      </c>
      <c r="G19204" s="7" t="n">
        <v>0</v>
      </c>
    </row>
    <row r="19205" customFormat="false" ht="15" hidden="false" customHeight="false" outlineLevel="0" collapsed="false">
      <c r="A19205" s="7" t="s">
        <v>34</v>
      </c>
      <c r="B19205" s="7" t="s">
        <v>1115</v>
      </c>
      <c r="C19205" s="7" t="s">
        <v>1592</v>
      </c>
      <c r="D19205" s="7" t="n">
        <v>0</v>
      </c>
      <c r="E19205" s="7" t="n">
        <v>0</v>
      </c>
      <c r="F19205" s="7" t="n">
        <v>1</v>
      </c>
      <c r="G19205" s="7" t="n">
        <v>0</v>
      </c>
    </row>
    <row r="19206" customFormat="false" ht="15" hidden="false" customHeight="false" outlineLevel="0" collapsed="false">
      <c r="A19206" s="7" t="s">
        <v>34</v>
      </c>
      <c r="B19206" s="7" t="s">
        <v>1115</v>
      </c>
      <c r="C19206" s="7" t="s">
        <v>1592</v>
      </c>
      <c r="D19206" s="7" t="n">
        <v>0</v>
      </c>
      <c r="E19206" s="7" t="n">
        <v>0</v>
      </c>
      <c r="F19206" s="7" t="n">
        <v>1</v>
      </c>
      <c r="G19206" s="7" t="n">
        <v>0</v>
      </c>
    </row>
    <row r="19207" customFormat="false" ht="15" hidden="false" customHeight="false" outlineLevel="0" collapsed="false">
      <c r="A19207" s="7" t="s">
        <v>34</v>
      </c>
      <c r="B19207" s="7" t="s">
        <v>1115</v>
      </c>
      <c r="C19207" s="7" t="s">
        <v>1592</v>
      </c>
      <c r="D19207" s="7" t="n">
        <v>0</v>
      </c>
      <c r="E19207" s="7" t="n">
        <v>0</v>
      </c>
      <c r="F19207" s="7" t="n">
        <v>2</v>
      </c>
      <c r="G19207" s="7" t="n">
        <v>0</v>
      </c>
    </row>
    <row r="19208" customFormat="false" ht="15" hidden="false" customHeight="false" outlineLevel="0" collapsed="false">
      <c r="A19208" s="7" t="s">
        <v>34</v>
      </c>
      <c r="B19208" s="7" t="s">
        <v>1115</v>
      </c>
      <c r="C19208" s="7" t="s">
        <v>1592</v>
      </c>
      <c r="D19208" s="7" t="n">
        <v>0</v>
      </c>
      <c r="E19208" s="7" t="n">
        <v>0</v>
      </c>
      <c r="F19208" s="7" t="n">
        <v>12</v>
      </c>
      <c r="G19208" s="7" t="n">
        <v>0</v>
      </c>
    </row>
    <row r="19209" customFormat="false" ht="15" hidden="false" customHeight="false" outlineLevel="0" collapsed="false">
      <c r="A19209" s="7" t="s">
        <v>34</v>
      </c>
      <c r="B19209" s="7" t="s">
        <v>1115</v>
      </c>
      <c r="C19209" s="7" t="s">
        <v>1592</v>
      </c>
      <c r="D19209" s="7" t="n">
        <v>0</v>
      </c>
      <c r="E19209" s="7" t="n">
        <v>0</v>
      </c>
      <c r="F19209" s="7" t="n">
        <v>13</v>
      </c>
      <c r="G19209" s="7" t="n">
        <v>0</v>
      </c>
    </row>
    <row r="19210" customFormat="false" ht="15" hidden="false" customHeight="false" outlineLevel="0" collapsed="false">
      <c r="A19210" s="7" t="s">
        <v>34</v>
      </c>
      <c r="B19210" s="7" t="s">
        <v>1115</v>
      </c>
      <c r="C19210" s="7" t="s">
        <v>1592</v>
      </c>
      <c r="D19210" s="7" t="n">
        <v>0</v>
      </c>
      <c r="E19210" s="7" t="n">
        <v>0</v>
      </c>
      <c r="F19210" s="7" t="n">
        <v>4</v>
      </c>
      <c r="G19210" s="7" t="n">
        <v>0</v>
      </c>
    </row>
    <row r="19211" customFormat="false" ht="15" hidden="false" customHeight="false" outlineLevel="0" collapsed="false">
      <c r="A19211" s="7" t="s">
        <v>34</v>
      </c>
      <c r="B19211" s="7" t="s">
        <v>1115</v>
      </c>
      <c r="C19211" s="7" t="s">
        <v>1592</v>
      </c>
      <c r="D19211" s="7" t="n">
        <v>0</v>
      </c>
      <c r="E19211" s="7" t="n">
        <v>0</v>
      </c>
      <c r="F19211" s="7" t="n">
        <v>1</v>
      </c>
      <c r="G19211" s="7" t="n">
        <v>0</v>
      </c>
    </row>
    <row r="19212" customFormat="false" ht="15" hidden="false" customHeight="false" outlineLevel="0" collapsed="false">
      <c r="A19212" s="7" t="s">
        <v>34</v>
      </c>
      <c r="B19212" s="7" t="s">
        <v>1115</v>
      </c>
      <c r="C19212" s="7" t="s">
        <v>1592</v>
      </c>
      <c r="D19212" s="7" t="n">
        <v>0</v>
      </c>
      <c r="E19212" s="7" t="n">
        <v>0</v>
      </c>
      <c r="F19212" s="7" t="n">
        <v>1</v>
      </c>
      <c r="G19212" s="7" t="n">
        <v>0</v>
      </c>
    </row>
    <row r="19213" customFormat="false" ht="15" hidden="false" customHeight="false" outlineLevel="0" collapsed="false">
      <c r="A19213" s="7" t="s">
        <v>34</v>
      </c>
      <c r="B19213" s="7" t="s">
        <v>1115</v>
      </c>
      <c r="C19213" s="7" t="s">
        <v>1592</v>
      </c>
      <c r="D19213" s="7" t="n">
        <v>0</v>
      </c>
      <c r="E19213" s="7" t="n">
        <v>0</v>
      </c>
      <c r="F19213" s="7" t="n">
        <v>1</v>
      </c>
      <c r="G19213" s="7" t="n">
        <v>0</v>
      </c>
    </row>
    <row r="19214" customFormat="false" ht="15" hidden="false" customHeight="false" outlineLevel="0" collapsed="false">
      <c r="A19214" s="7" t="s">
        <v>34</v>
      </c>
      <c r="B19214" s="7" t="s">
        <v>1115</v>
      </c>
      <c r="C19214" s="7" t="s">
        <v>1592</v>
      </c>
      <c r="D19214" s="7" t="n">
        <v>0</v>
      </c>
      <c r="E19214" s="7" t="n">
        <v>0</v>
      </c>
      <c r="F19214" s="7" t="n">
        <v>1</v>
      </c>
      <c r="G19214" s="7" t="n">
        <v>0</v>
      </c>
    </row>
    <row r="19215" customFormat="false" ht="15" hidden="false" customHeight="false" outlineLevel="0" collapsed="false">
      <c r="A19215" s="7" t="s">
        <v>34</v>
      </c>
      <c r="B19215" s="7" t="s">
        <v>1115</v>
      </c>
      <c r="C19215" s="7" t="s">
        <v>1592</v>
      </c>
      <c r="D19215" s="7" t="n">
        <v>0</v>
      </c>
      <c r="E19215" s="7" t="n">
        <v>0</v>
      </c>
      <c r="F19215" s="7" t="n">
        <v>1</v>
      </c>
      <c r="G19215" s="7" t="n">
        <v>0</v>
      </c>
    </row>
    <row r="19216" customFormat="false" ht="15" hidden="false" customHeight="false" outlineLevel="0" collapsed="false">
      <c r="A19216" s="7" t="s">
        <v>34</v>
      </c>
      <c r="B19216" s="7" t="s">
        <v>1115</v>
      </c>
      <c r="C19216" s="7" t="s">
        <v>1592</v>
      </c>
      <c r="D19216" s="7" t="n">
        <v>0</v>
      </c>
      <c r="E19216" s="7" t="n">
        <v>0</v>
      </c>
      <c r="F19216" s="7" t="n">
        <v>16</v>
      </c>
      <c r="G19216" s="7" t="n">
        <v>0</v>
      </c>
    </row>
    <row r="19217" customFormat="false" ht="15" hidden="false" customHeight="false" outlineLevel="0" collapsed="false">
      <c r="A19217" s="7" t="s">
        <v>34</v>
      </c>
      <c r="B19217" s="7" t="s">
        <v>1115</v>
      </c>
      <c r="C19217" s="7" t="s">
        <v>1592</v>
      </c>
      <c r="D19217" s="7" t="n">
        <v>0</v>
      </c>
      <c r="E19217" s="7" t="n">
        <v>0</v>
      </c>
      <c r="F19217" s="7" t="n">
        <v>1</v>
      </c>
      <c r="G19217" s="7" t="n">
        <v>0</v>
      </c>
    </row>
    <row r="19218" customFormat="false" ht="15" hidden="false" customHeight="false" outlineLevel="0" collapsed="false">
      <c r="A19218" s="7" t="s">
        <v>34</v>
      </c>
      <c r="B19218" s="7" t="s">
        <v>1115</v>
      </c>
      <c r="C19218" s="7" t="s">
        <v>1592</v>
      </c>
      <c r="D19218" s="7" t="n">
        <v>0</v>
      </c>
      <c r="E19218" s="7" t="n">
        <v>0</v>
      </c>
      <c r="F19218" s="7" t="n">
        <v>2</v>
      </c>
      <c r="G19218" s="7" t="n">
        <v>0</v>
      </c>
    </row>
    <row r="19219" customFormat="false" ht="15" hidden="false" customHeight="false" outlineLevel="0" collapsed="false">
      <c r="A19219" s="7" t="s">
        <v>34</v>
      </c>
      <c r="B19219" s="7" t="s">
        <v>1115</v>
      </c>
      <c r="C19219" s="7" t="s">
        <v>1592</v>
      </c>
      <c r="D19219" s="7" t="n">
        <v>0</v>
      </c>
      <c r="E19219" s="7" t="n">
        <v>0</v>
      </c>
      <c r="F19219" s="7" t="n">
        <v>16</v>
      </c>
      <c r="G19219" s="7" t="n">
        <v>0</v>
      </c>
    </row>
    <row r="19220" customFormat="false" ht="15" hidden="false" customHeight="false" outlineLevel="0" collapsed="false">
      <c r="A19220" s="7" t="s">
        <v>34</v>
      </c>
      <c r="B19220" s="7" t="s">
        <v>1115</v>
      </c>
      <c r="C19220" s="7" t="s">
        <v>1592</v>
      </c>
      <c r="D19220" s="7" t="n">
        <v>0</v>
      </c>
      <c r="E19220" s="7" t="n">
        <v>0</v>
      </c>
      <c r="F19220" s="7" t="n">
        <v>20</v>
      </c>
      <c r="G19220" s="7" t="n">
        <v>0</v>
      </c>
    </row>
    <row r="19221" customFormat="false" ht="15" hidden="false" customHeight="false" outlineLevel="0" collapsed="false">
      <c r="A19221" s="7" t="s">
        <v>34</v>
      </c>
      <c r="B19221" s="7" t="s">
        <v>1115</v>
      </c>
      <c r="C19221" s="7" t="s">
        <v>1592</v>
      </c>
      <c r="D19221" s="7" t="n">
        <v>0</v>
      </c>
      <c r="E19221" s="7" t="n">
        <v>0</v>
      </c>
      <c r="F19221" s="7" t="n">
        <v>1</v>
      </c>
      <c r="G19221" s="7" t="n">
        <v>0</v>
      </c>
    </row>
    <row r="19222" customFormat="false" ht="15" hidden="false" customHeight="false" outlineLevel="0" collapsed="false">
      <c r="A19222" s="7" t="s">
        <v>34</v>
      </c>
      <c r="B19222" s="7" t="s">
        <v>1115</v>
      </c>
      <c r="C19222" s="7" t="s">
        <v>1592</v>
      </c>
      <c r="D19222" s="7" t="n">
        <v>0</v>
      </c>
      <c r="E19222" s="7" t="n">
        <v>0</v>
      </c>
      <c r="F19222" s="7" t="n">
        <v>3</v>
      </c>
      <c r="G19222" s="7" t="n">
        <v>0</v>
      </c>
    </row>
    <row r="19223" customFormat="false" ht="15" hidden="false" customHeight="false" outlineLevel="0" collapsed="false">
      <c r="A19223" s="7" t="s">
        <v>34</v>
      </c>
      <c r="B19223" s="7" t="s">
        <v>1115</v>
      </c>
      <c r="C19223" s="7" t="s">
        <v>1592</v>
      </c>
      <c r="D19223" s="7" t="n">
        <v>0</v>
      </c>
      <c r="E19223" s="7" t="n">
        <v>0</v>
      </c>
      <c r="F19223" s="7" t="n">
        <v>7</v>
      </c>
      <c r="G19223" s="7" t="n">
        <v>0</v>
      </c>
    </row>
    <row r="19224" customFormat="false" ht="15" hidden="false" customHeight="false" outlineLevel="0" collapsed="false">
      <c r="A19224" s="7" t="s">
        <v>34</v>
      </c>
      <c r="B19224" s="7" t="s">
        <v>1115</v>
      </c>
      <c r="C19224" s="7" t="s">
        <v>1592</v>
      </c>
      <c r="D19224" s="7" t="n">
        <v>0</v>
      </c>
      <c r="E19224" s="7" t="n">
        <v>0</v>
      </c>
      <c r="F19224" s="7" t="n">
        <v>1</v>
      </c>
      <c r="G19224" s="7" t="n">
        <v>0</v>
      </c>
    </row>
    <row r="19225" customFormat="false" ht="15" hidden="false" customHeight="false" outlineLevel="0" collapsed="false">
      <c r="A19225" s="7" t="s">
        <v>34</v>
      </c>
      <c r="B19225" s="7" t="s">
        <v>1115</v>
      </c>
      <c r="C19225" s="7" t="s">
        <v>1592</v>
      </c>
      <c r="D19225" s="7" t="n">
        <v>0</v>
      </c>
      <c r="E19225" s="7" t="n">
        <v>0</v>
      </c>
      <c r="F19225" s="7" t="n">
        <v>1</v>
      </c>
      <c r="G19225" s="7" t="n">
        <v>0</v>
      </c>
    </row>
    <row r="19226" customFormat="false" ht="15" hidden="false" customHeight="false" outlineLevel="0" collapsed="false">
      <c r="A19226" s="7" t="s">
        <v>34</v>
      </c>
      <c r="B19226" s="7" t="s">
        <v>1115</v>
      </c>
      <c r="C19226" s="7" t="s">
        <v>1592</v>
      </c>
      <c r="D19226" s="7" t="n">
        <v>0</v>
      </c>
      <c r="E19226" s="7" t="n">
        <v>0</v>
      </c>
      <c r="F19226" s="7" t="n">
        <v>7</v>
      </c>
      <c r="G19226" s="7" t="n">
        <v>0</v>
      </c>
    </row>
    <row r="19227" customFormat="false" ht="15" hidden="false" customHeight="false" outlineLevel="0" collapsed="false">
      <c r="A19227" s="7" t="s">
        <v>34</v>
      </c>
      <c r="B19227" s="7" t="s">
        <v>1115</v>
      </c>
      <c r="C19227" s="7" t="s">
        <v>1592</v>
      </c>
      <c r="D19227" s="7" t="n">
        <v>0</v>
      </c>
      <c r="E19227" s="7" t="n">
        <v>0</v>
      </c>
      <c r="F19227" s="7" t="n">
        <v>2</v>
      </c>
      <c r="G19227" s="7" t="n">
        <v>0</v>
      </c>
    </row>
    <row r="19228" customFormat="false" ht="15" hidden="false" customHeight="false" outlineLevel="0" collapsed="false">
      <c r="A19228" s="7" t="s">
        <v>34</v>
      </c>
      <c r="B19228" s="7" t="s">
        <v>1115</v>
      </c>
      <c r="C19228" s="7" t="s">
        <v>1592</v>
      </c>
      <c r="D19228" s="7" t="n">
        <v>0</v>
      </c>
      <c r="E19228" s="7" t="n">
        <v>0</v>
      </c>
      <c r="F19228" s="7" t="n">
        <v>1</v>
      </c>
      <c r="G19228" s="7" t="n">
        <v>0</v>
      </c>
    </row>
    <row r="19229" customFormat="false" ht="15" hidden="false" customHeight="false" outlineLevel="0" collapsed="false">
      <c r="A19229" s="7" t="s">
        <v>34</v>
      </c>
      <c r="B19229" s="7" t="s">
        <v>1115</v>
      </c>
      <c r="C19229" s="7" t="s">
        <v>1592</v>
      </c>
      <c r="D19229" s="7" t="n">
        <v>0</v>
      </c>
      <c r="E19229" s="7" t="n">
        <v>0</v>
      </c>
      <c r="F19229" s="7" t="n">
        <v>1</v>
      </c>
      <c r="G19229" s="7" t="n">
        <v>0</v>
      </c>
    </row>
    <row r="19230" customFormat="false" ht="15" hidden="false" customHeight="false" outlineLevel="0" collapsed="false">
      <c r="A19230" s="7" t="s">
        <v>34</v>
      </c>
      <c r="B19230" s="7" t="s">
        <v>1115</v>
      </c>
      <c r="C19230" s="7" t="s">
        <v>1592</v>
      </c>
      <c r="D19230" s="7" t="n">
        <v>0</v>
      </c>
      <c r="E19230" s="7" t="n">
        <v>0</v>
      </c>
      <c r="F19230" s="7" t="n">
        <v>2</v>
      </c>
      <c r="G19230" s="7" t="n">
        <v>0</v>
      </c>
    </row>
    <row r="19231" customFormat="false" ht="15" hidden="false" customHeight="false" outlineLevel="0" collapsed="false">
      <c r="A19231" s="7" t="s">
        <v>34</v>
      </c>
      <c r="B19231" s="7" t="s">
        <v>1115</v>
      </c>
      <c r="C19231" s="7" t="s">
        <v>1592</v>
      </c>
      <c r="D19231" s="7" t="n">
        <v>0</v>
      </c>
      <c r="E19231" s="7" t="n">
        <v>0</v>
      </c>
      <c r="F19231" s="7" t="n">
        <v>5</v>
      </c>
      <c r="G19231" s="7" t="n">
        <v>0</v>
      </c>
    </row>
    <row r="19232" customFormat="false" ht="15" hidden="false" customHeight="false" outlineLevel="0" collapsed="false">
      <c r="A19232" s="7" t="s">
        <v>34</v>
      </c>
      <c r="B19232" s="7" t="s">
        <v>1115</v>
      </c>
      <c r="C19232" s="7" t="s">
        <v>1592</v>
      </c>
      <c r="D19232" s="7" t="n">
        <v>0</v>
      </c>
      <c r="E19232" s="7" t="n">
        <v>0</v>
      </c>
      <c r="F19232" s="7" t="n">
        <v>2</v>
      </c>
      <c r="G19232" s="7" t="n">
        <v>0</v>
      </c>
    </row>
    <row r="19233" customFormat="false" ht="15" hidden="false" customHeight="false" outlineLevel="0" collapsed="false">
      <c r="A19233" s="7" t="s">
        <v>34</v>
      </c>
      <c r="B19233" s="7" t="s">
        <v>1115</v>
      </c>
      <c r="C19233" s="7" t="s">
        <v>1592</v>
      </c>
      <c r="D19233" s="7" t="n">
        <v>0</v>
      </c>
      <c r="E19233" s="7" t="n">
        <v>0</v>
      </c>
      <c r="F19233" s="7" t="n">
        <v>1</v>
      </c>
      <c r="G19233" s="7" t="n">
        <v>0</v>
      </c>
    </row>
    <row r="19234" customFormat="false" ht="15" hidden="false" customHeight="false" outlineLevel="0" collapsed="false">
      <c r="A19234" s="7" t="s">
        <v>34</v>
      </c>
      <c r="B19234" s="7" t="s">
        <v>1115</v>
      </c>
      <c r="C19234" s="7" t="s">
        <v>1592</v>
      </c>
      <c r="D19234" s="7" t="n">
        <v>0</v>
      </c>
      <c r="E19234" s="7" t="n">
        <v>0</v>
      </c>
      <c r="F19234" s="7" t="n">
        <v>1</v>
      </c>
      <c r="G19234" s="7" t="n">
        <v>0</v>
      </c>
    </row>
    <row r="19235" customFormat="false" ht="15" hidden="false" customHeight="false" outlineLevel="0" collapsed="false">
      <c r="A19235" s="7" t="s">
        <v>34</v>
      </c>
      <c r="B19235" s="7" t="s">
        <v>1115</v>
      </c>
      <c r="C19235" s="7" t="s">
        <v>1592</v>
      </c>
      <c r="D19235" s="7" t="n">
        <v>0</v>
      </c>
      <c r="E19235" s="7" t="n">
        <v>0</v>
      </c>
      <c r="F19235" s="7" t="n">
        <v>2</v>
      </c>
      <c r="G19235" s="7" t="n">
        <v>0</v>
      </c>
    </row>
    <row r="19236" customFormat="false" ht="15" hidden="false" customHeight="false" outlineLevel="0" collapsed="false">
      <c r="A19236" s="7" t="s">
        <v>34</v>
      </c>
      <c r="B19236" s="7" t="s">
        <v>1115</v>
      </c>
      <c r="C19236" s="7" t="s">
        <v>1592</v>
      </c>
      <c r="D19236" s="7" t="n">
        <v>0</v>
      </c>
      <c r="E19236" s="7" t="n">
        <v>0</v>
      </c>
      <c r="F19236" s="7" t="n">
        <v>5</v>
      </c>
      <c r="G19236" s="7" t="n">
        <v>0</v>
      </c>
    </row>
    <row r="19237" customFormat="false" ht="15" hidden="false" customHeight="false" outlineLevel="0" collapsed="false">
      <c r="A19237" s="7" t="s">
        <v>34</v>
      </c>
      <c r="B19237" s="7" t="s">
        <v>1115</v>
      </c>
      <c r="C19237" s="7" t="s">
        <v>1592</v>
      </c>
      <c r="D19237" s="7" t="n">
        <v>0</v>
      </c>
      <c r="E19237" s="7" t="n">
        <v>0</v>
      </c>
      <c r="F19237" s="7" t="n">
        <v>1</v>
      </c>
      <c r="G19237" s="7" t="n">
        <v>0</v>
      </c>
    </row>
    <row r="19238" customFormat="false" ht="15" hidden="false" customHeight="false" outlineLevel="0" collapsed="false">
      <c r="A19238" s="7" t="s">
        <v>34</v>
      </c>
      <c r="B19238" s="7" t="s">
        <v>1115</v>
      </c>
      <c r="C19238" s="7" t="s">
        <v>1592</v>
      </c>
      <c r="D19238" s="7" t="n">
        <v>0</v>
      </c>
      <c r="E19238" s="7" t="n">
        <v>0</v>
      </c>
      <c r="F19238" s="7" t="n">
        <v>1</v>
      </c>
      <c r="G19238" s="7" t="n">
        <v>0</v>
      </c>
    </row>
    <row r="19239" customFormat="false" ht="15" hidden="false" customHeight="false" outlineLevel="0" collapsed="false">
      <c r="A19239" s="7" t="s">
        <v>34</v>
      </c>
      <c r="B19239" s="7" t="s">
        <v>1115</v>
      </c>
      <c r="C19239" s="7" t="s">
        <v>1592</v>
      </c>
      <c r="D19239" s="7" t="n">
        <v>0</v>
      </c>
      <c r="E19239" s="7" t="n">
        <v>0</v>
      </c>
      <c r="F19239" s="7" t="n">
        <v>2</v>
      </c>
      <c r="G19239" s="7" t="n">
        <v>0</v>
      </c>
    </row>
    <row r="19240" customFormat="false" ht="15" hidden="false" customHeight="false" outlineLevel="0" collapsed="false">
      <c r="A19240" s="7" t="s">
        <v>34</v>
      </c>
      <c r="B19240" s="7" t="s">
        <v>1115</v>
      </c>
      <c r="C19240" s="7" t="s">
        <v>1592</v>
      </c>
      <c r="D19240" s="7" t="n">
        <v>0</v>
      </c>
      <c r="E19240" s="7" t="n">
        <v>0</v>
      </c>
      <c r="F19240" s="7" t="n">
        <v>1</v>
      </c>
      <c r="G19240" s="7" t="n">
        <v>0</v>
      </c>
    </row>
    <row r="19241" customFormat="false" ht="15" hidden="false" customHeight="false" outlineLevel="0" collapsed="false">
      <c r="A19241" s="7" t="s">
        <v>34</v>
      </c>
      <c r="B19241" s="7" t="s">
        <v>1115</v>
      </c>
      <c r="C19241" s="7" t="s">
        <v>1592</v>
      </c>
      <c r="D19241" s="7" t="n">
        <v>0</v>
      </c>
      <c r="E19241" s="7" t="n">
        <v>0</v>
      </c>
      <c r="F19241" s="7" t="n">
        <v>1</v>
      </c>
      <c r="G19241" s="7" t="n">
        <v>0</v>
      </c>
    </row>
    <row r="19242" customFormat="false" ht="15" hidden="false" customHeight="false" outlineLevel="0" collapsed="false">
      <c r="A19242" s="7" t="s">
        <v>34</v>
      </c>
      <c r="B19242" s="7" t="s">
        <v>1115</v>
      </c>
      <c r="C19242" s="7" t="s">
        <v>1592</v>
      </c>
      <c r="D19242" s="7" t="n">
        <v>0</v>
      </c>
      <c r="E19242" s="7" t="n">
        <v>0</v>
      </c>
      <c r="F19242" s="7" t="n">
        <v>1</v>
      </c>
      <c r="G19242" s="7" t="n">
        <v>0</v>
      </c>
    </row>
    <row r="19243" customFormat="false" ht="15" hidden="false" customHeight="false" outlineLevel="0" collapsed="false">
      <c r="A19243" s="7" t="s">
        <v>34</v>
      </c>
      <c r="B19243" s="7" t="s">
        <v>1115</v>
      </c>
      <c r="C19243" s="7" t="s">
        <v>1592</v>
      </c>
      <c r="D19243" s="7" t="n">
        <v>0</v>
      </c>
      <c r="E19243" s="7" t="n">
        <v>0</v>
      </c>
      <c r="F19243" s="7" t="n">
        <v>16</v>
      </c>
      <c r="G19243" s="7" t="n">
        <v>0</v>
      </c>
    </row>
    <row r="19244" customFormat="false" ht="15" hidden="false" customHeight="false" outlineLevel="0" collapsed="false">
      <c r="A19244" s="7" t="s">
        <v>34</v>
      </c>
      <c r="B19244" s="7" t="s">
        <v>1115</v>
      </c>
      <c r="C19244" s="7" t="s">
        <v>1592</v>
      </c>
      <c r="D19244" s="7" t="n">
        <v>0</v>
      </c>
      <c r="E19244" s="7" t="n">
        <v>0</v>
      </c>
      <c r="F19244" s="7" t="n">
        <v>1</v>
      </c>
      <c r="G19244" s="7" t="n">
        <v>0</v>
      </c>
    </row>
    <row r="19245" customFormat="false" ht="15" hidden="false" customHeight="false" outlineLevel="0" collapsed="false">
      <c r="A19245" s="7" t="s">
        <v>34</v>
      </c>
      <c r="B19245" s="7" t="s">
        <v>1115</v>
      </c>
      <c r="C19245" s="7" t="s">
        <v>1592</v>
      </c>
      <c r="D19245" s="7" t="n">
        <v>0</v>
      </c>
      <c r="E19245" s="7" t="n">
        <v>0</v>
      </c>
      <c r="F19245" s="7" t="n">
        <v>1</v>
      </c>
      <c r="G19245" s="7" t="n">
        <v>0</v>
      </c>
    </row>
    <row r="19246" customFormat="false" ht="15" hidden="false" customHeight="false" outlineLevel="0" collapsed="false">
      <c r="A19246" s="7" t="s">
        <v>34</v>
      </c>
      <c r="B19246" s="7" t="s">
        <v>1115</v>
      </c>
      <c r="C19246" s="7" t="s">
        <v>1592</v>
      </c>
      <c r="D19246" s="7" t="n">
        <v>0</v>
      </c>
      <c r="E19246" s="7" t="n">
        <v>0</v>
      </c>
      <c r="F19246" s="7" t="n">
        <v>1</v>
      </c>
      <c r="G19246" s="7" t="n">
        <v>0</v>
      </c>
    </row>
    <row r="19247" customFormat="false" ht="15" hidden="false" customHeight="false" outlineLevel="0" collapsed="false">
      <c r="A19247" s="7" t="s">
        <v>34</v>
      </c>
      <c r="B19247" s="7" t="s">
        <v>1115</v>
      </c>
      <c r="C19247" s="7" t="s">
        <v>1592</v>
      </c>
      <c r="D19247" s="7" t="n">
        <v>0</v>
      </c>
      <c r="E19247" s="7" t="n">
        <v>0</v>
      </c>
      <c r="F19247" s="7" t="n">
        <v>1</v>
      </c>
      <c r="G19247" s="7" t="n">
        <v>0</v>
      </c>
    </row>
    <row r="19248" customFormat="false" ht="15" hidden="false" customHeight="false" outlineLevel="0" collapsed="false">
      <c r="A19248" s="7" t="s">
        <v>34</v>
      </c>
      <c r="B19248" s="7" t="s">
        <v>1115</v>
      </c>
      <c r="C19248" s="7" t="s">
        <v>1592</v>
      </c>
      <c r="D19248" s="7" t="n">
        <v>0</v>
      </c>
      <c r="E19248" s="7" t="n">
        <v>0</v>
      </c>
      <c r="F19248" s="7" t="n">
        <v>1</v>
      </c>
      <c r="G19248" s="7" t="n">
        <v>0</v>
      </c>
    </row>
    <row r="19249" customFormat="false" ht="15" hidden="false" customHeight="false" outlineLevel="0" collapsed="false">
      <c r="A19249" s="7" t="s">
        <v>34</v>
      </c>
      <c r="B19249" s="7" t="s">
        <v>1115</v>
      </c>
      <c r="C19249" s="7" t="s">
        <v>1592</v>
      </c>
      <c r="D19249" s="7" t="n">
        <v>0</v>
      </c>
      <c r="E19249" s="7" t="n">
        <v>0</v>
      </c>
      <c r="F19249" s="7" t="n">
        <v>9</v>
      </c>
      <c r="G19249" s="7" t="n">
        <v>0</v>
      </c>
    </row>
    <row r="19250" customFormat="false" ht="15" hidden="false" customHeight="false" outlineLevel="0" collapsed="false">
      <c r="A19250" s="7" t="s">
        <v>34</v>
      </c>
      <c r="B19250" s="7" t="s">
        <v>1115</v>
      </c>
      <c r="C19250" s="7" t="s">
        <v>1592</v>
      </c>
      <c r="D19250" s="7" t="n">
        <v>0</v>
      </c>
      <c r="E19250" s="7" t="n">
        <v>0</v>
      </c>
      <c r="F19250" s="7" t="n">
        <v>1</v>
      </c>
      <c r="G19250" s="7" t="n">
        <v>0</v>
      </c>
    </row>
    <row r="19251" customFormat="false" ht="15" hidden="false" customHeight="false" outlineLevel="0" collapsed="false">
      <c r="A19251" s="7" t="s">
        <v>34</v>
      </c>
      <c r="B19251" s="7" t="s">
        <v>1115</v>
      </c>
      <c r="C19251" s="7" t="s">
        <v>1592</v>
      </c>
      <c r="D19251" s="7" t="n">
        <v>0</v>
      </c>
      <c r="E19251" s="7" t="n">
        <v>0</v>
      </c>
      <c r="F19251" s="7" t="n">
        <v>2</v>
      </c>
      <c r="G19251" s="7" t="n">
        <v>0</v>
      </c>
    </row>
    <row r="19252" customFormat="false" ht="15" hidden="false" customHeight="false" outlineLevel="0" collapsed="false">
      <c r="A19252" s="7" t="s">
        <v>34</v>
      </c>
      <c r="B19252" s="7" t="s">
        <v>1115</v>
      </c>
      <c r="C19252" s="7" t="s">
        <v>1592</v>
      </c>
      <c r="D19252" s="7" t="n">
        <v>0</v>
      </c>
      <c r="E19252" s="7" t="n">
        <v>0</v>
      </c>
      <c r="F19252" s="7" t="n">
        <v>1</v>
      </c>
      <c r="G19252" s="7" t="n">
        <v>0</v>
      </c>
    </row>
    <row r="19253" customFormat="false" ht="15" hidden="false" customHeight="false" outlineLevel="0" collapsed="false">
      <c r="A19253" s="7" t="s">
        <v>34</v>
      </c>
      <c r="B19253" s="7" t="s">
        <v>1115</v>
      </c>
      <c r="C19253" s="7" t="s">
        <v>1592</v>
      </c>
      <c r="D19253" s="7" t="n">
        <v>0</v>
      </c>
      <c r="E19253" s="7" t="n">
        <v>0</v>
      </c>
      <c r="F19253" s="7" t="n">
        <v>9</v>
      </c>
      <c r="G19253" s="7" t="n">
        <v>0</v>
      </c>
    </row>
    <row r="19254" customFormat="false" ht="15" hidden="false" customHeight="false" outlineLevel="0" collapsed="false">
      <c r="A19254" s="7" t="s">
        <v>34</v>
      </c>
      <c r="B19254" s="7" t="s">
        <v>1115</v>
      </c>
      <c r="C19254" s="7" t="s">
        <v>1592</v>
      </c>
      <c r="D19254" s="7" t="n">
        <v>0</v>
      </c>
      <c r="E19254" s="7" t="n">
        <v>0</v>
      </c>
      <c r="F19254" s="7" t="n">
        <v>8</v>
      </c>
      <c r="G19254" s="7" t="n">
        <v>0</v>
      </c>
    </row>
    <row r="19255" customFormat="false" ht="15" hidden="false" customHeight="false" outlineLevel="0" collapsed="false">
      <c r="A19255" s="7" t="s">
        <v>34</v>
      </c>
      <c r="B19255" s="7" t="s">
        <v>1115</v>
      </c>
      <c r="C19255" s="7" t="s">
        <v>1592</v>
      </c>
      <c r="D19255" s="7" t="n">
        <v>0</v>
      </c>
      <c r="E19255" s="7" t="n">
        <v>0</v>
      </c>
      <c r="F19255" s="7" t="n">
        <v>2</v>
      </c>
      <c r="G19255" s="7" t="n">
        <v>0</v>
      </c>
    </row>
    <row r="19256" customFormat="false" ht="15" hidden="false" customHeight="false" outlineLevel="0" collapsed="false">
      <c r="A19256" s="7" t="s">
        <v>34</v>
      </c>
      <c r="B19256" s="7" t="s">
        <v>1115</v>
      </c>
      <c r="C19256" s="7" t="s">
        <v>1592</v>
      </c>
      <c r="D19256" s="7" t="n">
        <v>0</v>
      </c>
      <c r="E19256" s="7" t="n">
        <v>0</v>
      </c>
      <c r="F19256" s="7" t="n">
        <v>1</v>
      </c>
      <c r="G19256" s="7" t="n">
        <v>0</v>
      </c>
    </row>
    <row r="19257" customFormat="false" ht="15" hidden="false" customHeight="false" outlineLevel="0" collapsed="false">
      <c r="A19257" s="7" t="s">
        <v>34</v>
      </c>
      <c r="B19257" s="7" t="s">
        <v>1115</v>
      </c>
      <c r="C19257" s="7" t="s">
        <v>1592</v>
      </c>
      <c r="D19257" s="7" t="n">
        <v>0</v>
      </c>
      <c r="E19257" s="7" t="n">
        <v>0</v>
      </c>
      <c r="F19257" s="7" t="n">
        <v>2</v>
      </c>
      <c r="G19257" s="7" t="n">
        <v>0</v>
      </c>
    </row>
    <row r="19258" customFormat="false" ht="15" hidden="false" customHeight="false" outlineLevel="0" collapsed="false">
      <c r="A19258" s="7" t="s">
        <v>34</v>
      </c>
      <c r="B19258" s="7" t="s">
        <v>1115</v>
      </c>
      <c r="C19258" s="7" t="s">
        <v>1592</v>
      </c>
      <c r="D19258" s="7" t="n">
        <v>0</v>
      </c>
      <c r="E19258" s="7" t="n">
        <v>0</v>
      </c>
      <c r="F19258" s="7" t="n">
        <v>1</v>
      </c>
      <c r="G19258" s="7" t="n">
        <v>0</v>
      </c>
    </row>
    <row r="19259" customFormat="false" ht="15" hidden="false" customHeight="false" outlineLevel="0" collapsed="false">
      <c r="A19259" s="7" t="s">
        <v>34</v>
      </c>
      <c r="B19259" s="7" t="s">
        <v>1115</v>
      </c>
      <c r="C19259" s="7" t="s">
        <v>1592</v>
      </c>
      <c r="D19259" s="7" t="n">
        <v>0</v>
      </c>
      <c r="E19259" s="7" t="n">
        <v>0</v>
      </c>
      <c r="F19259" s="7" t="n">
        <v>1</v>
      </c>
      <c r="G19259" s="7" t="n">
        <v>0</v>
      </c>
    </row>
    <row r="19260" customFormat="false" ht="15" hidden="false" customHeight="false" outlineLevel="0" collapsed="false">
      <c r="A19260" s="7" t="s">
        <v>34</v>
      </c>
      <c r="B19260" s="7" t="s">
        <v>1115</v>
      </c>
      <c r="C19260" s="7" t="s">
        <v>1592</v>
      </c>
      <c r="D19260" s="7" t="n">
        <v>0</v>
      </c>
      <c r="E19260" s="7" t="n">
        <v>0</v>
      </c>
      <c r="F19260" s="7" t="n">
        <v>2</v>
      </c>
      <c r="G19260" s="7" t="n">
        <v>0</v>
      </c>
    </row>
    <row r="19261" customFormat="false" ht="15" hidden="false" customHeight="false" outlineLevel="0" collapsed="false">
      <c r="A19261" s="7" t="s">
        <v>34</v>
      </c>
      <c r="B19261" s="7" t="s">
        <v>1115</v>
      </c>
      <c r="C19261" s="7" t="s">
        <v>1592</v>
      </c>
      <c r="D19261" s="7" t="n">
        <v>0</v>
      </c>
      <c r="E19261" s="7" t="n">
        <v>0</v>
      </c>
      <c r="F19261" s="7" t="n">
        <v>1</v>
      </c>
      <c r="G19261" s="7" t="n">
        <v>0</v>
      </c>
    </row>
    <row r="19262" customFormat="false" ht="15" hidden="false" customHeight="false" outlineLevel="0" collapsed="false">
      <c r="A19262" s="7" t="s">
        <v>34</v>
      </c>
      <c r="B19262" s="7" t="s">
        <v>1115</v>
      </c>
      <c r="C19262" s="7" t="s">
        <v>1592</v>
      </c>
      <c r="D19262" s="7" t="n">
        <v>0</v>
      </c>
      <c r="E19262" s="7" t="n">
        <v>0</v>
      </c>
      <c r="F19262" s="7" t="n">
        <v>1</v>
      </c>
      <c r="G19262" s="7" t="n">
        <v>0</v>
      </c>
    </row>
    <row r="19263" customFormat="false" ht="15" hidden="false" customHeight="false" outlineLevel="0" collapsed="false">
      <c r="A19263" s="7" t="s">
        <v>34</v>
      </c>
      <c r="B19263" s="7" t="s">
        <v>1115</v>
      </c>
      <c r="C19263" s="7" t="s">
        <v>1592</v>
      </c>
      <c r="D19263" s="7" t="n">
        <v>0</v>
      </c>
      <c r="E19263" s="7" t="n">
        <v>0</v>
      </c>
      <c r="F19263" s="7" t="n">
        <v>1</v>
      </c>
      <c r="G19263" s="7" t="n">
        <v>0</v>
      </c>
    </row>
    <row r="19264" customFormat="false" ht="15" hidden="false" customHeight="false" outlineLevel="0" collapsed="false">
      <c r="A19264" s="7" t="s">
        <v>34</v>
      </c>
      <c r="B19264" s="7" t="s">
        <v>1115</v>
      </c>
      <c r="C19264" s="7" t="s">
        <v>1592</v>
      </c>
      <c r="D19264" s="7" t="n">
        <v>0</v>
      </c>
      <c r="E19264" s="7" t="n">
        <v>0</v>
      </c>
      <c r="F19264" s="7" t="n">
        <v>13</v>
      </c>
      <c r="G19264" s="7" t="n">
        <v>0</v>
      </c>
    </row>
    <row r="19265" customFormat="false" ht="15" hidden="false" customHeight="false" outlineLevel="0" collapsed="false">
      <c r="A19265" s="7" t="s">
        <v>34</v>
      </c>
      <c r="B19265" s="7" t="s">
        <v>1115</v>
      </c>
      <c r="C19265" s="7" t="s">
        <v>1592</v>
      </c>
      <c r="D19265" s="7" t="n">
        <v>0</v>
      </c>
      <c r="E19265" s="7" t="n">
        <v>0</v>
      </c>
      <c r="F19265" s="7" t="n">
        <v>15</v>
      </c>
      <c r="G19265" s="7" t="n">
        <v>0</v>
      </c>
    </row>
    <row r="19266" customFormat="false" ht="15" hidden="false" customHeight="false" outlineLevel="0" collapsed="false">
      <c r="A19266" s="7" t="s">
        <v>34</v>
      </c>
      <c r="B19266" s="7" t="s">
        <v>1115</v>
      </c>
      <c r="C19266" s="7" t="s">
        <v>1592</v>
      </c>
      <c r="D19266" s="7" t="n">
        <v>0</v>
      </c>
      <c r="E19266" s="7" t="n">
        <v>0</v>
      </c>
      <c r="F19266" s="7" t="n">
        <v>1</v>
      </c>
      <c r="G19266" s="7" t="n">
        <v>0</v>
      </c>
    </row>
    <row r="19267" customFormat="false" ht="15" hidden="false" customHeight="false" outlineLevel="0" collapsed="false">
      <c r="A19267" s="7" t="s">
        <v>34</v>
      </c>
      <c r="B19267" s="7" t="s">
        <v>1115</v>
      </c>
      <c r="C19267" s="7" t="s">
        <v>1592</v>
      </c>
      <c r="D19267" s="7" t="n">
        <v>0</v>
      </c>
      <c r="E19267" s="7" t="n">
        <v>0</v>
      </c>
      <c r="F19267" s="7" t="n">
        <v>1</v>
      </c>
      <c r="G19267" s="7" t="n">
        <v>0</v>
      </c>
    </row>
    <row r="19268" customFormat="false" ht="15" hidden="false" customHeight="false" outlineLevel="0" collapsed="false">
      <c r="A19268" s="7" t="s">
        <v>34</v>
      </c>
      <c r="B19268" s="7" t="s">
        <v>1115</v>
      </c>
      <c r="C19268" s="7" t="s">
        <v>1592</v>
      </c>
      <c r="D19268" s="7" t="n">
        <v>0</v>
      </c>
      <c r="E19268" s="7" t="n">
        <v>0</v>
      </c>
      <c r="F19268" s="7" t="n">
        <v>10</v>
      </c>
      <c r="G19268" s="7" t="n">
        <v>0</v>
      </c>
    </row>
    <row r="19269" customFormat="false" ht="15" hidden="false" customHeight="false" outlineLevel="0" collapsed="false">
      <c r="A19269" s="7" t="s">
        <v>34</v>
      </c>
      <c r="B19269" s="7" t="s">
        <v>1115</v>
      </c>
      <c r="C19269" s="7" t="s">
        <v>1592</v>
      </c>
      <c r="D19269" s="7" t="n">
        <v>0</v>
      </c>
      <c r="E19269" s="7" t="n">
        <v>0</v>
      </c>
      <c r="F19269" s="7" t="n">
        <v>2</v>
      </c>
      <c r="G19269" s="7" t="n">
        <v>0</v>
      </c>
    </row>
    <row r="19270" customFormat="false" ht="15" hidden="false" customHeight="false" outlineLevel="0" collapsed="false">
      <c r="A19270" s="7" t="s">
        <v>34</v>
      </c>
      <c r="B19270" s="7" t="s">
        <v>1115</v>
      </c>
      <c r="C19270" s="7" t="s">
        <v>1592</v>
      </c>
      <c r="D19270" s="7" t="n">
        <v>0</v>
      </c>
      <c r="E19270" s="7" t="n">
        <v>0</v>
      </c>
      <c r="F19270" s="7" t="n">
        <v>4</v>
      </c>
      <c r="G19270" s="7" t="n">
        <v>0</v>
      </c>
    </row>
    <row r="19271" customFormat="false" ht="15" hidden="false" customHeight="false" outlineLevel="0" collapsed="false">
      <c r="A19271" s="7" t="s">
        <v>34</v>
      </c>
      <c r="B19271" s="7" t="s">
        <v>1115</v>
      </c>
      <c r="C19271" s="7" t="s">
        <v>1592</v>
      </c>
      <c r="D19271" s="7" t="n">
        <v>0</v>
      </c>
      <c r="E19271" s="7" t="n">
        <v>0</v>
      </c>
      <c r="F19271" s="7" t="n">
        <v>1</v>
      </c>
      <c r="G19271" s="7" t="n">
        <v>0</v>
      </c>
    </row>
    <row r="19272" customFormat="false" ht="15" hidden="false" customHeight="false" outlineLevel="0" collapsed="false">
      <c r="A19272" s="7" t="s">
        <v>34</v>
      </c>
      <c r="B19272" s="7" t="s">
        <v>1115</v>
      </c>
      <c r="C19272" s="7" t="s">
        <v>1592</v>
      </c>
      <c r="D19272" s="7" t="n">
        <v>0</v>
      </c>
      <c r="E19272" s="7" t="n">
        <v>0</v>
      </c>
      <c r="F19272" s="7" t="n">
        <v>2</v>
      </c>
      <c r="G19272" s="7" t="n">
        <v>0</v>
      </c>
    </row>
    <row r="19273" customFormat="false" ht="15" hidden="false" customHeight="false" outlineLevel="0" collapsed="false">
      <c r="A19273" s="7" t="s">
        <v>34</v>
      </c>
      <c r="B19273" s="7" t="s">
        <v>1115</v>
      </c>
      <c r="C19273" s="7" t="s">
        <v>1592</v>
      </c>
      <c r="D19273" s="7" t="n">
        <v>0</v>
      </c>
      <c r="E19273" s="7" t="n">
        <v>0</v>
      </c>
      <c r="F19273" s="7" t="n">
        <v>1</v>
      </c>
      <c r="G19273" s="7" t="n">
        <v>0</v>
      </c>
    </row>
    <row r="19274" customFormat="false" ht="15" hidden="false" customHeight="false" outlineLevel="0" collapsed="false">
      <c r="A19274" s="7" t="s">
        <v>34</v>
      </c>
      <c r="B19274" s="7" t="s">
        <v>1115</v>
      </c>
      <c r="C19274" s="7" t="s">
        <v>1592</v>
      </c>
      <c r="D19274" s="7" t="n">
        <v>0</v>
      </c>
      <c r="E19274" s="7" t="n">
        <v>0</v>
      </c>
      <c r="F19274" s="7" t="n">
        <v>4</v>
      </c>
      <c r="G19274" s="7" t="n">
        <v>0</v>
      </c>
    </row>
    <row r="19275" customFormat="false" ht="15" hidden="false" customHeight="false" outlineLevel="0" collapsed="false">
      <c r="A19275" s="7" t="s">
        <v>34</v>
      </c>
      <c r="B19275" s="7" t="s">
        <v>1115</v>
      </c>
      <c r="C19275" s="7" t="s">
        <v>1592</v>
      </c>
      <c r="D19275" s="7" t="n">
        <v>0</v>
      </c>
      <c r="E19275" s="7" t="n">
        <v>0</v>
      </c>
      <c r="F19275" s="7" t="n">
        <v>1</v>
      </c>
      <c r="G19275" s="7" t="n">
        <v>0</v>
      </c>
    </row>
    <row r="19276" customFormat="false" ht="15" hidden="false" customHeight="false" outlineLevel="0" collapsed="false">
      <c r="A19276" s="7" t="s">
        <v>34</v>
      </c>
      <c r="B19276" s="7" t="s">
        <v>1115</v>
      </c>
      <c r="C19276" s="7" t="s">
        <v>1592</v>
      </c>
      <c r="D19276" s="7" t="n">
        <v>0</v>
      </c>
      <c r="E19276" s="7" t="n">
        <v>0</v>
      </c>
      <c r="F19276" s="7" t="n">
        <v>1</v>
      </c>
      <c r="G19276" s="7" t="n">
        <v>0</v>
      </c>
    </row>
    <row r="19277" customFormat="false" ht="15" hidden="false" customHeight="false" outlineLevel="0" collapsed="false">
      <c r="A19277" s="7" t="s">
        <v>34</v>
      </c>
      <c r="B19277" s="7" t="s">
        <v>1115</v>
      </c>
      <c r="C19277" s="7" t="s">
        <v>1592</v>
      </c>
      <c r="D19277" s="7" t="n">
        <v>0</v>
      </c>
      <c r="E19277" s="7" t="n">
        <v>0</v>
      </c>
      <c r="F19277" s="7" t="n">
        <v>1</v>
      </c>
      <c r="G19277" s="7" t="n">
        <v>0</v>
      </c>
    </row>
    <row r="19278" customFormat="false" ht="15" hidden="false" customHeight="false" outlineLevel="0" collapsed="false">
      <c r="A19278" s="7" t="s">
        <v>34</v>
      </c>
      <c r="B19278" s="7" t="s">
        <v>1115</v>
      </c>
      <c r="C19278" s="7" t="s">
        <v>1592</v>
      </c>
      <c r="D19278" s="7" t="n">
        <v>0</v>
      </c>
      <c r="E19278" s="7" t="n">
        <v>0</v>
      </c>
      <c r="F19278" s="7" t="n">
        <v>2</v>
      </c>
      <c r="G19278" s="7" t="n">
        <v>0</v>
      </c>
    </row>
    <row r="19279" customFormat="false" ht="15" hidden="false" customHeight="false" outlineLevel="0" collapsed="false">
      <c r="A19279" s="7" t="s">
        <v>34</v>
      </c>
      <c r="B19279" s="7" t="s">
        <v>1115</v>
      </c>
      <c r="C19279" s="7" t="s">
        <v>1592</v>
      </c>
      <c r="D19279" s="7" t="n">
        <v>0</v>
      </c>
      <c r="E19279" s="7" t="n">
        <v>0</v>
      </c>
      <c r="F19279" s="7" t="n">
        <v>1</v>
      </c>
      <c r="G19279" s="7" t="n">
        <v>0</v>
      </c>
    </row>
    <row r="19280" customFormat="false" ht="15" hidden="false" customHeight="false" outlineLevel="0" collapsed="false">
      <c r="A19280" s="7" t="s">
        <v>34</v>
      </c>
      <c r="B19280" s="7" t="s">
        <v>1115</v>
      </c>
      <c r="C19280" s="7" t="s">
        <v>1592</v>
      </c>
      <c r="D19280" s="7" t="n">
        <v>0</v>
      </c>
      <c r="E19280" s="7" t="n">
        <v>0</v>
      </c>
      <c r="F19280" s="7" t="n">
        <v>1</v>
      </c>
      <c r="G19280" s="7" t="n">
        <v>0</v>
      </c>
    </row>
    <row r="19281" customFormat="false" ht="15" hidden="false" customHeight="false" outlineLevel="0" collapsed="false">
      <c r="A19281" s="7" t="s">
        <v>34</v>
      </c>
      <c r="B19281" s="7" t="s">
        <v>1115</v>
      </c>
      <c r="C19281" s="7" t="s">
        <v>1592</v>
      </c>
      <c r="D19281" s="7" t="n">
        <v>0</v>
      </c>
      <c r="E19281" s="7" t="n">
        <v>0</v>
      </c>
      <c r="F19281" s="7" t="n">
        <v>4</v>
      </c>
      <c r="G19281" s="7" t="n">
        <v>0</v>
      </c>
    </row>
    <row r="19282" customFormat="false" ht="15" hidden="false" customHeight="false" outlineLevel="0" collapsed="false">
      <c r="A19282" s="7" t="s">
        <v>34</v>
      </c>
      <c r="B19282" s="7" t="s">
        <v>1115</v>
      </c>
      <c r="C19282" s="7" t="s">
        <v>1592</v>
      </c>
      <c r="D19282" s="7" t="n">
        <v>0</v>
      </c>
      <c r="E19282" s="7" t="n">
        <v>0</v>
      </c>
      <c r="F19282" s="7" t="n">
        <v>13</v>
      </c>
      <c r="G19282" s="7" t="n">
        <v>0</v>
      </c>
    </row>
    <row r="19283" customFormat="false" ht="15" hidden="false" customHeight="false" outlineLevel="0" collapsed="false">
      <c r="A19283" s="7" t="s">
        <v>34</v>
      </c>
      <c r="B19283" s="7" t="s">
        <v>1115</v>
      </c>
      <c r="C19283" s="7" t="s">
        <v>1592</v>
      </c>
      <c r="D19283" s="7" t="n">
        <v>0</v>
      </c>
      <c r="E19283" s="7" t="n">
        <v>0</v>
      </c>
      <c r="F19283" s="7" t="n">
        <v>2</v>
      </c>
      <c r="G19283" s="7" t="n">
        <v>0</v>
      </c>
    </row>
    <row r="19284" customFormat="false" ht="15" hidden="false" customHeight="false" outlineLevel="0" collapsed="false">
      <c r="A19284" s="7" t="s">
        <v>34</v>
      </c>
      <c r="B19284" s="7" t="s">
        <v>1115</v>
      </c>
      <c r="C19284" s="7" t="s">
        <v>1592</v>
      </c>
      <c r="D19284" s="7" t="n">
        <v>0</v>
      </c>
      <c r="E19284" s="7" t="n">
        <v>0</v>
      </c>
      <c r="F19284" s="7" t="n">
        <v>1</v>
      </c>
      <c r="G19284" s="7" t="n">
        <v>0</v>
      </c>
    </row>
    <row r="19285" customFormat="false" ht="15" hidden="false" customHeight="false" outlineLevel="0" collapsed="false">
      <c r="A19285" s="7" t="s">
        <v>34</v>
      </c>
      <c r="B19285" s="7" t="s">
        <v>1115</v>
      </c>
      <c r="C19285" s="7" t="s">
        <v>1592</v>
      </c>
      <c r="D19285" s="7" t="n">
        <v>0</v>
      </c>
      <c r="E19285" s="7" t="n">
        <v>0</v>
      </c>
      <c r="F19285" s="7" t="n">
        <v>52</v>
      </c>
      <c r="G19285" s="7" t="n">
        <v>0</v>
      </c>
    </row>
    <row r="19286" customFormat="false" ht="15" hidden="false" customHeight="false" outlineLevel="0" collapsed="false">
      <c r="A19286" s="7" t="s">
        <v>34</v>
      </c>
      <c r="B19286" s="7" t="s">
        <v>1115</v>
      </c>
      <c r="C19286" s="7" t="s">
        <v>1592</v>
      </c>
      <c r="D19286" s="7" t="n">
        <v>0</v>
      </c>
      <c r="E19286" s="7" t="n">
        <v>0</v>
      </c>
      <c r="F19286" s="7" t="n">
        <v>1</v>
      </c>
      <c r="G19286" s="7" t="n">
        <v>0</v>
      </c>
    </row>
    <row r="19287" customFormat="false" ht="15" hidden="false" customHeight="false" outlineLevel="0" collapsed="false">
      <c r="A19287" s="7" t="s">
        <v>34</v>
      </c>
      <c r="B19287" s="7" t="s">
        <v>1115</v>
      </c>
      <c r="C19287" s="7" t="s">
        <v>1592</v>
      </c>
      <c r="D19287" s="7" t="n">
        <v>0</v>
      </c>
      <c r="E19287" s="7" t="n">
        <v>0</v>
      </c>
      <c r="F19287" s="7" t="n">
        <v>1</v>
      </c>
      <c r="G19287" s="7" t="n">
        <v>0</v>
      </c>
    </row>
    <row r="19288" customFormat="false" ht="15" hidden="false" customHeight="false" outlineLevel="0" collapsed="false">
      <c r="A19288" s="7" t="s">
        <v>34</v>
      </c>
      <c r="B19288" s="7" t="s">
        <v>1115</v>
      </c>
      <c r="C19288" s="7" t="s">
        <v>1592</v>
      </c>
      <c r="D19288" s="7" t="n">
        <v>0</v>
      </c>
      <c r="E19288" s="7" t="n">
        <v>0</v>
      </c>
      <c r="F19288" s="7" t="n">
        <v>1</v>
      </c>
      <c r="G19288" s="7" t="n">
        <v>0</v>
      </c>
    </row>
    <row r="19289" customFormat="false" ht="15" hidden="false" customHeight="false" outlineLevel="0" collapsed="false">
      <c r="A19289" s="7" t="s">
        <v>34</v>
      </c>
      <c r="B19289" s="7" t="s">
        <v>1115</v>
      </c>
      <c r="C19289" s="7" t="s">
        <v>1592</v>
      </c>
      <c r="D19289" s="7" t="n">
        <v>0</v>
      </c>
      <c r="E19289" s="7" t="n">
        <v>0</v>
      </c>
      <c r="F19289" s="7" t="n">
        <v>3</v>
      </c>
      <c r="G19289" s="7" t="n">
        <v>0</v>
      </c>
    </row>
    <row r="19290" customFormat="false" ht="15" hidden="false" customHeight="false" outlineLevel="0" collapsed="false">
      <c r="A19290" s="7" t="s">
        <v>34</v>
      </c>
      <c r="B19290" s="7" t="s">
        <v>1115</v>
      </c>
      <c r="C19290" s="7" t="s">
        <v>1592</v>
      </c>
      <c r="D19290" s="7" t="n">
        <v>0</v>
      </c>
      <c r="E19290" s="7" t="n">
        <v>0</v>
      </c>
      <c r="F19290" s="7" t="n">
        <v>2</v>
      </c>
      <c r="G19290" s="7" t="n">
        <v>0</v>
      </c>
    </row>
    <row r="19291" customFormat="false" ht="15" hidden="false" customHeight="false" outlineLevel="0" collapsed="false">
      <c r="A19291" s="7" t="s">
        <v>34</v>
      </c>
      <c r="B19291" s="7" t="s">
        <v>1115</v>
      </c>
      <c r="C19291" s="7" t="s">
        <v>1592</v>
      </c>
      <c r="D19291" s="7" t="n">
        <v>0</v>
      </c>
      <c r="E19291" s="7" t="n">
        <v>0</v>
      </c>
      <c r="F19291" s="7" t="n">
        <v>1</v>
      </c>
      <c r="G19291" s="7" t="n">
        <v>0</v>
      </c>
    </row>
    <row r="19292" customFormat="false" ht="15" hidden="false" customHeight="false" outlineLevel="0" collapsed="false">
      <c r="A19292" s="7" t="s">
        <v>34</v>
      </c>
      <c r="B19292" s="7" t="s">
        <v>887</v>
      </c>
      <c r="C19292" s="7" t="s">
        <v>1560</v>
      </c>
      <c r="D19292" s="7" t="n">
        <v>13</v>
      </c>
      <c r="E19292" s="7" t="n">
        <v>1557.63</v>
      </c>
      <c r="F19292" s="7" t="n">
        <v>0</v>
      </c>
      <c r="G19292" s="7" t="n">
        <v>0</v>
      </c>
    </row>
    <row r="19293" customFormat="false" ht="15" hidden="false" customHeight="false" outlineLevel="0" collapsed="false">
      <c r="A19293" s="7" t="s">
        <v>34</v>
      </c>
      <c r="B19293" s="7" t="s">
        <v>878</v>
      </c>
      <c r="C19293" s="7" t="s">
        <v>1560</v>
      </c>
      <c r="D19293" s="7" t="n">
        <v>4</v>
      </c>
      <c r="E19293" s="7" t="n">
        <v>476.3</v>
      </c>
      <c r="F19293" s="7" t="n">
        <v>2</v>
      </c>
      <c r="G19293" s="7" t="n">
        <v>244.59</v>
      </c>
    </row>
    <row r="19294" customFormat="false" ht="15" hidden="false" customHeight="false" outlineLevel="0" collapsed="false">
      <c r="A19294" s="7" t="s">
        <v>34</v>
      </c>
      <c r="B19294" s="7" t="s">
        <v>878</v>
      </c>
      <c r="C19294" s="7" t="s">
        <v>1560</v>
      </c>
      <c r="D19294" s="7" t="n">
        <v>0</v>
      </c>
      <c r="E19294" s="7" t="n">
        <v>0</v>
      </c>
      <c r="F19294" s="7" t="n">
        <v>1</v>
      </c>
      <c r="G19294" s="7" t="n">
        <v>0</v>
      </c>
    </row>
    <row r="19295" customFormat="false" ht="15" hidden="false" customHeight="false" outlineLevel="0" collapsed="false">
      <c r="A19295" s="7" t="s">
        <v>34</v>
      </c>
      <c r="B19295" s="7" t="s">
        <v>878</v>
      </c>
      <c r="C19295" s="7" t="s">
        <v>1560</v>
      </c>
      <c r="D19295" s="7" t="n">
        <v>0</v>
      </c>
      <c r="E19295" s="7" t="n">
        <v>0</v>
      </c>
      <c r="F19295" s="7" t="n">
        <v>1</v>
      </c>
      <c r="G19295" s="7" t="n">
        <v>0</v>
      </c>
    </row>
    <row r="19296" customFormat="false" ht="15" hidden="false" customHeight="false" outlineLevel="0" collapsed="false">
      <c r="A19296" s="7" t="s">
        <v>34</v>
      </c>
      <c r="B19296" s="7" t="s">
        <v>878</v>
      </c>
      <c r="C19296" s="7" t="s">
        <v>1560</v>
      </c>
      <c r="D19296" s="7" t="n">
        <v>0</v>
      </c>
      <c r="E19296" s="7" t="n">
        <v>0</v>
      </c>
      <c r="F19296" s="7" t="n">
        <v>1</v>
      </c>
      <c r="G19296" s="7" t="n">
        <v>128.73</v>
      </c>
    </row>
    <row r="19297" customFormat="false" ht="15" hidden="false" customHeight="false" outlineLevel="0" collapsed="false">
      <c r="A19297" s="7" t="s">
        <v>34</v>
      </c>
      <c r="B19297" s="7" t="s">
        <v>878</v>
      </c>
      <c r="C19297" s="7" t="s">
        <v>1560</v>
      </c>
      <c r="D19297" s="7" t="n">
        <v>0</v>
      </c>
      <c r="E19297" s="7" t="n">
        <v>0</v>
      </c>
      <c r="F19297" s="7" t="n">
        <v>1</v>
      </c>
      <c r="G19297" s="7" t="n">
        <v>128.73</v>
      </c>
    </row>
    <row r="19298" customFormat="false" ht="15" hidden="false" customHeight="false" outlineLevel="0" collapsed="false">
      <c r="A19298" s="7" t="s">
        <v>34</v>
      </c>
      <c r="B19298" s="7" t="s">
        <v>903</v>
      </c>
      <c r="C19298" s="7" t="s">
        <v>1561</v>
      </c>
      <c r="D19298" s="7" t="n">
        <v>1</v>
      </c>
      <c r="E19298" s="7" t="n">
        <v>102.98</v>
      </c>
      <c r="F19298" s="7" t="n">
        <v>0</v>
      </c>
      <c r="G19298" s="7" t="n">
        <v>0</v>
      </c>
    </row>
    <row r="19299" customFormat="false" ht="15" hidden="false" customHeight="false" outlineLevel="0" collapsed="false">
      <c r="A19299" s="7" t="s">
        <v>34</v>
      </c>
      <c r="B19299" s="7" t="s">
        <v>639</v>
      </c>
      <c r="C19299" s="7" t="s">
        <v>1315</v>
      </c>
      <c r="D19299" s="7" t="n">
        <v>1</v>
      </c>
      <c r="E19299" s="7" t="n">
        <v>128.73</v>
      </c>
      <c r="F19299" s="7" t="n">
        <v>1</v>
      </c>
      <c r="G19299" s="7" t="n">
        <v>128.73</v>
      </c>
    </row>
    <row r="19300" customFormat="false" ht="15" hidden="false" customHeight="false" outlineLevel="0" collapsed="false">
      <c r="A19300" s="7" t="s">
        <v>34</v>
      </c>
      <c r="B19300" s="7" t="s">
        <v>639</v>
      </c>
      <c r="C19300" s="7" t="s">
        <v>1315</v>
      </c>
      <c r="D19300" s="7" t="n">
        <v>0</v>
      </c>
      <c r="E19300" s="7" t="n">
        <v>0</v>
      </c>
      <c r="F19300" s="7" t="n">
        <v>1</v>
      </c>
      <c r="G19300" s="7" t="n">
        <v>0.01</v>
      </c>
    </row>
    <row r="19301" customFormat="false" ht="15" hidden="false" customHeight="false" outlineLevel="0" collapsed="false">
      <c r="A19301" s="7" t="s">
        <v>34</v>
      </c>
      <c r="B19301" s="7" t="s">
        <v>639</v>
      </c>
      <c r="C19301" s="7" t="s">
        <v>1315</v>
      </c>
      <c r="D19301" s="7" t="n">
        <v>0</v>
      </c>
      <c r="E19301" s="7" t="n">
        <v>0</v>
      </c>
      <c r="F19301" s="7" t="n">
        <v>1</v>
      </c>
      <c r="G19301" s="7" t="n">
        <v>0</v>
      </c>
    </row>
    <row r="19302" customFormat="false" ht="15" hidden="false" customHeight="false" outlineLevel="0" collapsed="false">
      <c r="A19302" s="7" t="s">
        <v>34</v>
      </c>
      <c r="B19302" s="7" t="s">
        <v>639</v>
      </c>
      <c r="C19302" s="7" t="s">
        <v>1315</v>
      </c>
      <c r="D19302" s="7" t="n">
        <v>0</v>
      </c>
      <c r="E19302" s="7" t="n">
        <v>0</v>
      </c>
      <c r="F19302" s="7" t="n">
        <v>1</v>
      </c>
      <c r="G19302" s="7" t="n">
        <v>128.73</v>
      </c>
    </row>
    <row r="19303" customFormat="false" ht="15" hidden="false" customHeight="false" outlineLevel="0" collapsed="false">
      <c r="A19303" s="7" t="s">
        <v>34</v>
      </c>
      <c r="B19303" s="7" t="s">
        <v>135</v>
      </c>
      <c r="C19303" s="7" t="s">
        <v>1316</v>
      </c>
      <c r="D19303" s="7" t="n">
        <v>0</v>
      </c>
      <c r="E19303" s="7" t="n">
        <v>0</v>
      </c>
      <c r="F19303" s="7" t="n">
        <v>1</v>
      </c>
      <c r="G19303" s="7" t="n">
        <v>115.86</v>
      </c>
    </row>
    <row r="19304" customFormat="false" ht="15" hidden="false" customHeight="false" outlineLevel="0" collapsed="false">
      <c r="A19304" s="7" t="s">
        <v>34</v>
      </c>
      <c r="B19304" s="7" t="s">
        <v>135</v>
      </c>
      <c r="C19304" s="7" t="s">
        <v>1316</v>
      </c>
      <c r="D19304" s="7" t="n">
        <v>0</v>
      </c>
      <c r="E19304" s="7" t="n">
        <v>0</v>
      </c>
      <c r="F19304" s="7" t="n">
        <v>1</v>
      </c>
      <c r="G19304" s="7" t="n">
        <v>128.73</v>
      </c>
    </row>
    <row r="19305" customFormat="false" ht="15" hidden="false" customHeight="false" outlineLevel="0" collapsed="false">
      <c r="A19305" s="7" t="s">
        <v>34</v>
      </c>
      <c r="B19305" s="7" t="s">
        <v>135</v>
      </c>
      <c r="C19305" s="7" t="s">
        <v>1316</v>
      </c>
      <c r="D19305" s="7" t="n">
        <v>0</v>
      </c>
      <c r="E19305" s="7" t="n">
        <v>0</v>
      </c>
      <c r="F19305" s="7" t="n">
        <v>1</v>
      </c>
      <c r="G19305" s="7" t="n">
        <v>128.73</v>
      </c>
    </row>
    <row r="19306" customFormat="false" ht="15" hidden="false" customHeight="false" outlineLevel="0" collapsed="false">
      <c r="A19306" s="7" t="s">
        <v>34</v>
      </c>
      <c r="B19306" s="7" t="s">
        <v>135</v>
      </c>
      <c r="C19306" s="7" t="s">
        <v>1316</v>
      </c>
      <c r="D19306" s="7" t="n">
        <v>0</v>
      </c>
      <c r="E19306" s="7" t="n">
        <v>0</v>
      </c>
      <c r="F19306" s="7" t="n">
        <v>1</v>
      </c>
      <c r="G19306" s="7" t="n">
        <v>102.98</v>
      </c>
    </row>
    <row r="19307" customFormat="false" ht="15" hidden="false" customHeight="false" outlineLevel="0" collapsed="false">
      <c r="A19307" s="7" t="s">
        <v>34</v>
      </c>
      <c r="B19307" s="7" t="s">
        <v>135</v>
      </c>
      <c r="C19307" s="7" t="s">
        <v>1316</v>
      </c>
      <c r="D19307" s="7" t="n">
        <v>13</v>
      </c>
      <c r="E19307" s="7" t="n">
        <v>1570.5</v>
      </c>
      <c r="F19307" s="7" t="n">
        <v>6</v>
      </c>
      <c r="G19307" s="7" t="n">
        <v>759.51</v>
      </c>
    </row>
    <row r="19308" customFormat="false" ht="15" hidden="false" customHeight="false" outlineLevel="0" collapsed="false">
      <c r="A19308" s="7" t="s">
        <v>34</v>
      </c>
      <c r="B19308" s="7" t="s">
        <v>135</v>
      </c>
      <c r="C19308" s="7" t="s">
        <v>1316</v>
      </c>
      <c r="D19308" s="7" t="n">
        <v>0</v>
      </c>
      <c r="E19308" s="7" t="n">
        <v>0</v>
      </c>
      <c r="F19308" s="7" t="n">
        <v>1</v>
      </c>
      <c r="G19308" s="7" t="n">
        <v>115.85</v>
      </c>
    </row>
    <row r="19309" customFormat="false" ht="15" hidden="false" customHeight="false" outlineLevel="0" collapsed="false">
      <c r="A19309" s="7" t="s">
        <v>34</v>
      </c>
      <c r="B19309" s="7" t="s">
        <v>135</v>
      </c>
      <c r="C19309" s="7" t="s">
        <v>1316</v>
      </c>
      <c r="D19309" s="7" t="n">
        <v>0</v>
      </c>
      <c r="E19309" s="7" t="n">
        <v>0</v>
      </c>
      <c r="F19309" s="7" t="n">
        <v>1</v>
      </c>
      <c r="G19309" s="7" t="n">
        <v>115.85</v>
      </c>
    </row>
    <row r="19310" customFormat="false" ht="15" hidden="false" customHeight="false" outlineLevel="0" collapsed="false">
      <c r="A19310" s="7" t="s">
        <v>34</v>
      </c>
      <c r="B19310" s="7" t="s">
        <v>135</v>
      </c>
      <c r="C19310" s="7" t="s">
        <v>1316</v>
      </c>
      <c r="D19310" s="7" t="n">
        <v>0</v>
      </c>
      <c r="E19310" s="7" t="n">
        <v>0</v>
      </c>
      <c r="F19310" s="7" t="n">
        <v>1</v>
      </c>
      <c r="G19310" s="7" t="n">
        <v>128.73</v>
      </c>
    </row>
    <row r="19311" customFormat="false" ht="15" hidden="false" customHeight="false" outlineLevel="0" collapsed="false">
      <c r="A19311" s="7" t="s">
        <v>34</v>
      </c>
      <c r="B19311" s="7" t="s">
        <v>135</v>
      </c>
      <c r="C19311" s="7" t="s">
        <v>1316</v>
      </c>
      <c r="D19311" s="7" t="n">
        <v>0</v>
      </c>
      <c r="E19311" s="7" t="n">
        <v>0</v>
      </c>
      <c r="F19311" s="7" t="n">
        <v>1</v>
      </c>
      <c r="G19311" s="7" t="n">
        <v>128.72</v>
      </c>
    </row>
    <row r="19312" customFormat="false" ht="15" hidden="false" customHeight="false" outlineLevel="0" collapsed="false">
      <c r="A19312" s="7" t="s">
        <v>34</v>
      </c>
      <c r="B19312" s="7" t="s">
        <v>135</v>
      </c>
      <c r="C19312" s="7" t="s">
        <v>1316</v>
      </c>
      <c r="D19312" s="7" t="n">
        <v>0</v>
      </c>
      <c r="E19312" s="7" t="n">
        <v>0</v>
      </c>
      <c r="F19312" s="7" t="n">
        <v>1</v>
      </c>
      <c r="G19312" s="7" t="n">
        <v>115.85</v>
      </c>
    </row>
    <row r="19313" customFormat="false" ht="15" hidden="false" customHeight="false" outlineLevel="0" collapsed="false">
      <c r="A19313" s="7" t="s">
        <v>34</v>
      </c>
      <c r="B19313" s="7" t="s">
        <v>135</v>
      </c>
      <c r="C19313" s="7" t="s">
        <v>1316</v>
      </c>
      <c r="D19313" s="7" t="n">
        <v>0</v>
      </c>
      <c r="E19313" s="7" t="n">
        <v>0</v>
      </c>
      <c r="F19313" s="7" t="n">
        <v>1</v>
      </c>
      <c r="G19313" s="7" t="n">
        <v>102.99</v>
      </c>
    </row>
    <row r="19314" customFormat="false" ht="15" hidden="false" customHeight="false" outlineLevel="0" collapsed="false">
      <c r="A19314" s="7" t="s">
        <v>34</v>
      </c>
      <c r="B19314" s="7" t="s">
        <v>193</v>
      </c>
      <c r="C19314" s="7" t="s">
        <v>1316</v>
      </c>
      <c r="D19314" s="7" t="n">
        <v>1</v>
      </c>
      <c r="E19314" s="7" t="n">
        <v>109.65</v>
      </c>
      <c r="F19314" s="7" t="n">
        <v>0</v>
      </c>
      <c r="G19314" s="7" t="n">
        <v>0</v>
      </c>
    </row>
    <row r="19315" customFormat="false" ht="15" hidden="false" customHeight="false" outlineLevel="0" collapsed="false">
      <c r="A19315" s="7" t="s">
        <v>34</v>
      </c>
      <c r="B19315" s="7" t="s">
        <v>193</v>
      </c>
      <c r="C19315" s="7" t="s">
        <v>1316</v>
      </c>
      <c r="D19315" s="7" t="n">
        <v>0</v>
      </c>
      <c r="E19315" s="7" t="n">
        <v>0</v>
      </c>
      <c r="F19315" s="7" t="n">
        <v>1</v>
      </c>
      <c r="G19315" s="7" t="n">
        <v>128.73</v>
      </c>
    </row>
    <row r="19316" customFormat="false" ht="15" hidden="false" customHeight="false" outlineLevel="0" collapsed="false">
      <c r="A19316" s="7" t="s">
        <v>34</v>
      </c>
      <c r="B19316" s="7" t="s">
        <v>193</v>
      </c>
      <c r="C19316" s="7" t="s">
        <v>1316</v>
      </c>
      <c r="D19316" s="7" t="n">
        <v>0</v>
      </c>
      <c r="E19316" s="7" t="n">
        <v>0</v>
      </c>
      <c r="F19316" s="7" t="n">
        <v>1</v>
      </c>
      <c r="G19316" s="7" t="n">
        <v>115.85</v>
      </c>
    </row>
    <row r="19317" customFormat="false" ht="15" hidden="false" customHeight="false" outlineLevel="0" collapsed="false">
      <c r="A19317" s="7" t="s">
        <v>34</v>
      </c>
      <c r="B19317" s="7" t="s">
        <v>193</v>
      </c>
      <c r="C19317" s="7" t="s">
        <v>1316</v>
      </c>
      <c r="D19317" s="7" t="n">
        <v>0</v>
      </c>
      <c r="E19317" s="7" t="n">
        <v>0</v>
      </c>
      <c r="F19317" s="7" t="n">
        <v>1</v>
      </c>
      <c r="G19317" s="7" t="n">
        <v>128.73</v>
      </c>
    </row>
    <row r="19318" customFormat="false" ht="15" hidden="false" customHeight="false" outlineLevel="0" collapsed="false">
      <c r="A19318" s="7" t="s">
        <v>34</v>
      </c>
      <c r="B19318" s="7" t="s">
        <v>193</v>
      </c>
      <c r="C19318" s="7" t="s">
        <v>1316</v>
      </c>
      <c r="D19318" s="7" t="n">
        <v>0</v>
      </c>
      <c r="E19318" s="7" t="n">
        <v>0</v>
      </c>
      <c r="F19318" s="7" t="n">
        <v>2</v>
      </c>
      <c r="G19318" s="7" t="n">
        <v>231.72</v>
      </c>
    </row>
    <row r="19319" customFormat="false" ht="15" hidden="false" customHeight="false" outlineLevel="0" collapsed="false">
      <c r="A19319" s="7" t="s">
        <v>34</v>
      </c>
      <c r="B19319" s="7" t="s">
        <v>193</v>
      </c>
      <c r="C19319" s="7" t="s">
        <v>1316</v>
      </c>
      <c r="D19319" s="7" t="n">
        <v>0</v>
      </c>
      <c r="E19319" s="7" t="n">
        <v>0</v>
      </c>
      <c r="F19319" s="7" t="n">
        <v>1</v>
      </c>
      <c r="G19319" s="7" t="n">
        <v>115.86</v>
      </c>
    </row>
    <row r="19320" customFormat="false" ht="15" hidden="false" customHeight="false" outlineLevel="0" collapsed="false">
      <c r="A19320" s="7" t="s">
        <v>34</v>
      </c>
      <c r="B19320" s="7" t="s">
        <v>193</v>
      </c>
      <c r="C19320" s="7" t="s">
        <v>1316</v>
      </c>
      <c r="D19320" s="7" t="n">
        <v>0</v>
      </c>
      <c r="E19320" s="7" t="n">
        <v>0</v>
      </c>
      <c r="F19320" s="7" t="n">
        <v>1</v>
      </c>
      <c r="G19320" s="7" t="n">
        <v>115.86</v>
      </c>
    </row>
    <row r="19321" customFormat="false" ht="15" hidden="false" customHeight="false" outlineLevel="0" collapsed="false">
      <c r="A19321" s="7" t="s">
        <v>34</v>
      </c>
      <c r="B19321" s="7" t="s">
        <v>193</v>
      </c>
      <c r="C19321" s="7" t="s">
        <v>1316</v>
      </c>
      <c r="D19321" s="7" t="n">
        <v>2</v>
      </c>
      <c r="E19321" s="7" t="n">
        <v>257.46</v>
      </c>
      <c r="F19321" s="7" t="n">
        <v>2</v>
      </c>
      <c r="G19321" s="7" t="n">
        <v>218.84</v>
      </c>
    </row>
    <row r="19322" customFormat="false" ht="15" hidden="false" customHeight="false" outlineLevel="0" collapsed="false">
      <c r="A19322" s="7" t="s">
        <v>34</v>
      </c>
      <c r="B19322" s="7" t="s">
        <v>481</v>
      </c>
      <c r="C19322" s="7" t="s">
        <v>1317</v>
      </c>
      <c r="D19322" s="7" t="n">
        <v>1</v>
      </c>
      <c r="E19322" s="7" t="n">
        <v>182.17</v>
      </c>
      <c r="F19322" s="7" t="n">
        <v>0</v>
      </c>
      <c r="G19322" s="7" t="n">
        <v>0</v>
      </c>
    </row>
    <row r="19323" customFormat="false" ht="15" hidden="false" customHeight="false" outlineLevel="0" collapsed="false">
      <c r="A19323" s="7" t="s">
        <v>34</v>
      </c>
      <c r="B19323" s="7" t="s">
        <v>516</v>
      </c>
      <c r="C19323" s="7" t="s">
        <v>1317</v>
      </c>
      <c r="D19323" s="7" t="n">
        <v>2</v>
      </c>
      <c r="E19323" s="7" t="n">
        <v>428.64</v>
      </c>
      <c r="F19323" s="7" t="n">
        <v>1</v>
      </c>
      <c r="G19323" s="7" t="n">
        <v>192.89</v>
      </c>
    </row>
    <row r="19324" customFormat="false" ht="15" hidden="false" customHeight="false" outlineLevel="0" collapsed="false">
      <c r="A19324" s="7" t="s">
        <v>34</v>
      </c>
      <c r="B19324" s="7" t="s">
        <v>431</v>
      </c>
      <c r="C19324" s="7" t="s">
        <v>1317</v>
      </c>
      <c r="D19324" s="7" t="n">
        <v>0</v>
      </c>
      <c r="E19324" s="7" t="n">
        <v>0</v>
      </c>
      <c r="F19324" s="7" t="n">
        <v>1</v>
      </c>
      <c r="G19324" s="7" t="n">
        <v>192.89</v>
      </c>
    </row>
    <row r="19325" customFormat="false" ht="15" hidden="false" customHeight="false" outlineLevel="0" collapsed="false">
      <c r="A19325" s="7" t="s">
        <v>34</v>
      </c>
      <c r="B19325" s="7" t="s">
        <v>431</v>
      </c>
      <c r="C19325" s="7" t="s">
        <v>1317</v>
      </c>
      <c r="D19325" s="7" t="n">
        <v>2</v>
      </c>
      <c r="E19325" s="7" t="n">
        <v>428.64</v>
      </c>
      <c r="F19325" s="7" t="n">
        <v>2</v>
      </c>
      <c r="G19325" s="7" t="n">
        <v>407.2</v>
      </c>
    </row>
    <row r="19326" customFormat="false" ht="15" hidden="false" customHeight="false" outlineLevel="0" collapsed="false">
      <c r="A19326" s="7" t="s">
        <v>34</v>
      </c>
      <c r="B19326" s="7" t="s">
        <v>515</v>
      </c>
      <c r="C19326" s="7" t="s">
        <v>1317</v>
      </c>
      <c r="D19326" s="7" t="n">
        <v>0</v>
      </c>
      <c r="E19326" s="7" t="n">
        <v>0</v>
      </c>
      <c r="F19326" s="7" t="n">
        <v>1</v>
      </c>
      <c r="G19326" s="7" t="n">
        <v>127.4</v>
      </c>
    </row>
    <row r="19327" customFormat="false" ht="15" hidden="false" customHeight="false" outlineLevel="0" collapsed="false">
      <c r="A19327" s="7" t="s">
        <v>34</v>
      </c>
      <c r="B19327" s="7" t="s">
        <v>515</v>
      </c>
      <c r="C19327" s="7" t="s">
        <v>1317</v>
      </c>
      <c r="D19327" s="7" t="n">
        <v>4</v>
      </c>
      <c r="E19327" s="7" t="n">
        <v>782.27</v>
      </c>
      <c r="F19327" s="7" t="n">
        <v>1</v>
      </c>
      <c r="G19327" s="7" t="n">
        <v>192.89</v>
      </c>
    </row>
    <row r="19328" customFormat="false" ht="15" hidden="false" customHeight="false" outlineLevel="0" collapsed="false">
      <c r="A19328" s="7" t="s">
        <v>34</v>
      </c>
      <c r="B19328" s="7" t="s">
        <v>515</v>
      </c>
      <c r="C19328" s="7" t="s">
        <v>1317</v>
      </c>
      <c r="D19328" s="7" t="n">
        <v>0</v>
      </c>
      <c r="E19328" s="7" t="n">
        <v>0</v>
      </c>
      <c r="F19328" s="7" t="n">
        <v>1</v>
      </c>
      <c r="G19328" s="7" t="n">
        <v>127.03</v>
      </c>
    </row>
    <row r="19329" customFormat="false" ht="15" hidden="false" customHeight="false" outlineLevel="0" collapsed="false">
      <c r="A19329" s="7" t="s">
        <v>34</v>
      </c>
      <c r="B19329" s="7" t="s">
        <v>635</v>
      </c>
      <c r="C19329" s="7" t="s">
        <v>1317</v>
      </c>
      <c r="D19329" s="7" t="n">
        <v>4</v>
      </c>
      <c r="E19329" s="7" t="n">
        <v>814.42</v>
      </c>
      <c r="F19329" s="7" t="n">
        <v>4</v>
      </c>
      <c r="G19329" s="7" t="n">
        <v>727.13</v>
      </c>
    </row>
    <row r="19330" customFormat="false" ht="15" hidden="false" customHeight="false" outlineLevel="0" collapsed="false">
      <c r="A19330" s="7" t="s">
        <v>34</v>
      </c>
      <c r="B19330" s="7" t="s">
        <v>635</v>
      </c>
      <c r="C19330" s="7" t="s">
        <v>1317</v>
      </c>
      <c r="D19330" s="7" t="n">
        <v>0</v>
      </c>
      <c r="E19330" s="7" t="n">
        <v>0</v>
      </c>
      <c r="F19330" s="7" t="n">
        <v>1</v>
      </c>
      <c r="G19330" s="7" t="n">
        <v>214.32</v>
      </c>
    </row>
    <row r="19331" customFormat="false" ht="15" hidden="false" customHeight="false" outlineLevel="0" collapsed="false">
      <c r="A19331" s="7" t="s">
        <v>34</v>
      </c>
      <c r="B19331" s="7" t="s">
        <v>635</v>
      </c>
      <c r="C19331" s="7" t="s">
        <v>1317</v>
      </c>
      <c r="D19331" s="7" t="n">
        <v>0</v>
      </c>
      <c r="E19331" s="7" t="n">
        <v>0</v>
      </c>
      <c r="F19331" s="7" t="n">
        <v>1</v>
      </c>
      <c r="G19331" s="7" t="n">
        <v>127.03</v>
      </c>
    </row>
    <row r="19332" customFormat="false" ht="15" hidden="false" customHeight="false" outlineLevel="0" collapsed="false">
      <c r="A19332" s="7" t="s">
        <v>34</v>
      </c>
      <c r="B19332" s="7" t="s">
        <v>635</v>
      </c>
      <c r="C19332" s="7" t="s">
        <v>1317</v>
      </c>
      <c r="D19332" s="7" t="n">
        <v>0</v>
      </c>
      <c r="E19332" s="7" t="n">
        <v>0</v>
      </c>
      <c r="F19332" s="7" t="n">
        <v>1</v>
      </c>
      <c r="G19332" s="7" t="n">
        <v>214.33</v>
      </c>
    </row>
    <row r="19333" customFormat="false" ht="15" hidden="false" customHeight="false" outlineLevel="0" collapsed="false">
      <c r="A19333" s="7" t="s">
        <v>34</v>
      </c>
      <c r="B19333" s="7" t="s">
        <v>900</v>
      </c>
      <c r="C19333" s="7" t="s">
        <v>1552</v>
      </c>
      <c r="D19333" s="7" t="n">
        <v>0</v>
      </c>
      <c r="E19333" s="7" t="n">
        <v>0</v>
      </c>
      <c r="F19333" s="7" t="n">
        <v>1</v>
      </c>
      <c r="G19333" s="7" t="n">
        <v>144</v>
      </c>
    </row>
    <row r="19334" customFormat="false" ht="15" hidden="false" customHeight="false" outlineLevel="0" collapsed="false">
      <c r="A19334" s="7" t="s">
        <v>34</v>
      </c>
      <c r="B19334" s="7" t="s">
        <v>900</v>
      </c>
      <c r="C19334" s="7" t="s">
        <v>1552</v>
      </c>
      <c r="D19334" s="7" t="n">
        <v>0</v>
      </c>
      <c r="E19334" s="7" t="n">
        <v>0</v>
      </c>
      <c r="F19334" s="7" t="n">
        <v>2</v>
      </c>
      <c r="G19334" s="7" t="n">
        <v>304.93</v>
      </c>
    </row>
    <row r="19335" customFormat="false" ht="15" hidden="false" customHeight="false" outlineLevel="0" collapsed="false">
      <c r="A19335" s="7" t="s">
        <v>34</v>
      </c>
      <c r="B19335" s="7" t="s">
        <v>900</v>
      </c>
      <c r="C19335" s="7" t="s">
        <v>1552</v>
      </c>
      <c r="D19335" s="7" t="n">
        <v>0</v>
      </c>
      <c r="E19335" s="7" t="n">
        <v>0</v>
      </c>
      <c r="F19335" s="7" t="n">
        <v>1</v>
      </c>
      <c r="G19335" s="7" t="n">
        <v>169.4</v>
      </c>
    </row>
    <row r="19336" customFormat="false" ht="15" hidden="false" customHeight="false" outlineLevel="0" collapsed="false">
      <c r="A19336" s="7" t="s">
        <v>34</v>
      </c>
      <c r="B19336" s="7" t="s">
        <v>1049</v>
      </c>
      <c r="C19336" s="7" t="s">
        <v>1552</v>
      </c>
      <c r="D19336" s="7" t="n">
        <v>0</v>
      </c>
      <c r="E19336" s="7" t="n">
        <v>0</v>
      </c>
      <c r="F19336" s="7" t="n">
        <v>1</v>
      </c>
      <c r="G19336" s="7" t="n">
        <v>169.4</v>
      </c>
    </row>
    <row r="19337" customFormat="false" ht="15" hidden="false" customHeight="false" outlineLevel="0" collapsed="false">
      <c r="A19337" s="7" t="s">
        <v>34</v>
      </c>
      <c r="B19337" s="7" t="s">
        <v>1049</v>
      </c>
      <c r="C19337" s="7" t="s">
        <v>1552</v>
      </c>
      <c r="D19337" s="7" t="n">
        <v>0</v>
      </c>
      <c r="E19337" s="7" t="n">
        <v>0</v>
      </c>
      <c r="F19337" s="7" t="n">
        <v>1</v>
      </c>
      <c r="G19337" s="7" t="n">
        <v>169.41</v>
      </c>
    </row>
    <row r="19338" customFormat="false" ht="15" hidden="false" customHeight="false" outlineLevel="0" collapsed="false">
      <c r="A19338" s="7" t="s">
        <v>34</v>
      </c>
      <c r="B19338" s="7" t="s">
        <v>1049</v>
      </c>
      <c r="C19338" s="7" t="s">
        <v>1552</v>
      </c>
      <c r="D19338" s="7" t="n">
        <v>0</v>
      </c>
      <c r="E19338" s="7" t="n">
        <v>0</v>
      </c>
      <c r="F19338" s="7" t="n">
        <v>1</v>
      </c>
      <c r="G19338" s="7" t="n">
        <v>169.41</v>
      </c>
    </row>
    <row r="19339" customFormat="false" ht="15" hidden="false" customHeight="false" outlineLevel="0" collapsed="false">
      <c r="A19339" s="7" t="s">
        <v>34</v>
      </c>
      <c r="B19339" s="7" t="s">
        <v>1049</v>
      </c>
      <c r="C19339" s="7" t="s">
        <v>1552</v>
      </c>
      <c r="D19339" s="7" t="n">
        <v>0</v>
      </c>
      <c r="E19339" s="7" t="n">
        <v>0</v>
      </c>
      <c r="F19339" s="7" t="n">
        <v>1</v>
      </c>
      <c r="G19339" s="7" t="n">
        <v>152.46</v>
      </c>
    </row>
    <row r="19340" customFormat="false" ht="15" hidden="false" customHeight="false" outlineLevel="0" collapsed="false">
      <c r="A19340" s="7" t="s">
        <v>34</v>
      </c>
      <c r="B19340" s="7" t="s">
        <v>1049</v>
      </c>
      <c r="C19340" s="7" t="s">
        <v>1552</v>
      </c>
      <c r="D19340" s="7" t="n">
        <v>0</v>
      </c>
      <c r="E19340" s="7" t="n">
        <v>0</v>
      </c>
      <c r="F19340" s="7" t="n">
        <v>1</v>
      </c>
      <c r="G19340" s="7" t="n">
        <v>135.53</v>
      </c>
    </row>
    <row r="19341" customFormat="false" ht="15" hidden="false" customHeight="false" outlineLevel="0" collapsed="false">
      <c r="A19341" s="7" t="s">
        <v>34</v>
      </c>
      <c r="B19341" s="7" t="s">
        <v>1038</v>
      </c>
      <c r="C19341" s="7" t="s">
        <v>1552</v>
      </c>
      <c r="D19341" s="7" t="n">
        <v>0</v>
      </c>
      <c r="E19341" s="7" t="n">
        <v>0</v>
      </c>
      <c r="F19341" s="7" t="n">
        <v>1</v>
      </c>
      <c r="G19341" s="7" t="n">
        <v>169.41</v>
      </c>
    </row>
    <row r="19342" customFormat="false" ht="15" hidden="false" customHeight="false" outlineLevel="0" collapsed="false">
      <c r="A19342" s="7" t="s">
        <v>34</v>
      </c>
      <c r="B19342" s="7" t="s">
        <v>1038</v>
      </c>
      <c r="C19342" s="7" t="s">
        <v>1552</v>
      </c>
      <c r="D19342" s="7" t="n">
        <v>0</v>
      </c>
      <c r="E19342" s="7" t="n">
        <v>0</v>
      </c>
      <c r="F19342" s="7" t="n">
        <v>1</v>
      </c>
      <c r="G19342" s="7" t="n">
        <v>169.4</v>
      </c>
    </row>
    <row r="19343" customFormat="false" ht="15" hidden="false" customHeight="false" outlineLevel="0" collapsed="false">
      <c r="A19343" s="7" t="s">
        <v>34</v>
      </c>
      <c r="B19343" s="7" t="s">
        <v>1038</v>
      </c>
      <c r="C19343" s="7" t="s">
        <v>1552</v>
      </c>
      <c r="D19343" s="7" t="n">
        <v>0</v>
      </c>
      <c r="E19343" s="7" t="n">
        <v>0</v>
      </c>
      <c r="F19343" s="7" t="n">
        <v>1</v>
      </c>
      <c r="G19343" s="7" t="n">
        <v>152.46</v>
      </c>
    </row>
    <row r="19344" customFormat="false" ht="15" hidden="false" customHeight="false" outlineLevel="0" collapsed="false">
      <c r="A19344" s="7" t="s">
        <v>34</v>
      </c>
      <c r="B19344" s="7" t="s">
        <v>1038</v>
      </c>
      <c r="C19344" s="7" t="s">
        <v>1552</v>
      </c>
      <c r="D19344" s="7" t="n">
        <v>0</v>
      </c>
      <c r="E19344" s="7" t="n">
        <v>0</v>
      </c>
      <c r="F19344" s="7" t="n">
        <v>1</v>
      </c>
      <c r="G19344" s="7" t="n">
        <v>152.47</v>
      </c>
    </row>
    <row r="19345" customFormat="false" ht="15" hidden="false" customHeight="false" outlineLevel="0" collapsed="false">
      <c r="A19345" s="7" t="s">
        <v>34</v>
      </c>
      <c r="B19345" s="7" t="s">
        <v>1038</v>
      </c>
      <c r="C19345" s="7" t="s">
        <v>1552</v>
      </c>
      <c r="D19345" s="7" t="n">
        <v>0</v>
      </c>
      <c r="E19345" s="7" t="n">
        <v>0</v>
      </c>
      <c r="F19345" s="7" t="n">
        <v>1</v>
      </c>
      <c r="G19345" s="7" t="n">
        <v>169.4</v>
      </c>
    </row>
    <row r="19346" customFormat="false" ht="15" hidden="false" customHeight="false" outlineLevel="0" collapsed="false">
      <c r="A19346" s="7" t="s">
        <v>34</v>
      </c>
      <c r="B19346" s="7" t="s">
        <v>1038</v>
      </c>
      <c r="C19346" s="7" t="s">
        <v>1552</v>
      </c>
      <c r="D19346" s="7" t="n">
        <v>0</v>
      </c>
      <c r="E19346" s="7" t="n">
        <v>0</v>
      </c>
      <c r="F19346" s="7" t="n">
        <v>1</v>
      </c>
      <c r="G19346" s="7" t="n">
        <v>169.41</v>
      </c>
    </row>
    <row r="19347" customFormat="false" ht="15" hidden="false" customHeight="false" outlineLevel="0" collapsed="false">
      <c r="A19347" s="7" t="s">
        <v>34</v>
      </c>
      <c r="B19347" s="7" t="s">
        <v>1038</v>
      </c>
      <c r="C19347" s="7" t="s">
        <v>1552</v>
      </c>
      <c r="D19347" s="7" t="n">
        <v>0</v>
      </c>
      <c r="E19347" s="7" t="n">
        <v>0</v>
      </c>
      <c r="F19347" s="7" t="n">
        <v>1</v>
      </c>
      <c r="G19347" s="7" t="n">
        <v>169.41</v>
      </c>
    </row>
    <row r="19348" customFormat="false" ht="15" hidden="false" customHeight="false" outlineLevel="0" collapsed="false">
      <c r="A19348" s="7" t="s">
        <v>34</v>
      </c>
      <c r="B19348" s="7" t="s">
        <v>1038</v>
      </c>
      <c r="C19348" s="7" t="s">
        <v>1552</v>
      </c>
      <c r="D19348" s="7" t="n">
        <v>0</v>
      </c>
      <c r="E19348" s="7" t="n">
        <v>0</v>
      </c>
      <c r="F19348" s="7" t="n">
        <v>2</v>
      </c>
      <c r="G19348" s="7" t="n">
        <v>338.81</v>
      </c>
    </row>
    <row r="19349" customFormat="false" ht="15" hidden="false" customHeight="false" outlineLevel="0" collapsed="false">
      <c r="A19349" s="7" t="s">
        <v>34</v>
      </c>
      <c r="B19349" s="7" t="s">
        <v>1038</v>
      </c>
      <c r="C19349" s="7" t="s">
        <v>1552</v>
      </c>
      <c r="D19349" s="7" t="n">
        <v>0</v>
      </c>
      <c r="E19349" s="7" t="n">
        <v>0</v>
      </c>
      <c r="F19349" s="7" t="n">
        <v>1</v>
      </c>
      <c r="G19349" s="7" t="n">
        <v>169.41</v>
      </c>
    </row>
    <row r="19350" customFormat="false" ht="15" hidden="false" customHeight="false" outlineLevel="0" collapsed="false">
      <c r="A19350" s="7" t="s">
        <v>34</v>
      </c>
      <c r="B19350" s="7" t="s">
        <v>812</v>
      </c>
      <c r="C19350" s="7" t="s">
        <v>1552</v>
      </c>
      <c r="D19350" s="7" t="n">
        <v>0</v>
      </c>
      <c r="E19350" s="7" t="n">
        <v>0</v>
      </c>
      <c r="F19350" s="7" t="n">
        <v>1</v>
      </c>
      <c r="G19350" s="7" t="n">
        <v>169.41</v>
      </c>
    </row>
    <row r="19351" customFormat="false" ht="15" hidden="false" customHeight="false" outlineLevel="0" collapsed="false">
      <c r="A19351" s="7" t="s">
        <v>34</v>
      </c>
      <c r="B19351" s="7" t="s">
        <v>812</v>
      </c>
      <c r="C19351" s="7" t="s">
        <v>1552</v>
      </c>
      <c r="D19351" s="7" t="n">
        <v>0</v>
      </c>
      <c r="E19351" s="7" t="n">
        <v>0</v>
      </c>
      <c r="F19351" s="7" t="n">
        <v>1</v>
      </c>
      <c r="G19351" s="7" t="n">
        <v>169.4</v>
      </c>
    </row>
    <row r="19352" customFormat="false" ht="15" hidden="false" customHeight="false" outlineLevel="0" collapsed="false">
      <c r="A19352" s="7" t="s">
        <v>34</v>
      </c>
      <c r="B19352" s="7" t="s">
        <v>812</v>
      </c>
      <c r="C19352" s="7" t="s">
        <v>1552</v>
      </c>
      <c r="D19352" s="7" t="n">
        <v>0</v>
      </c>
      <c r="E19352" s="7" t="n">
        <v>0</v>
      </c>
      <c r="F19352" s="7" t="n">
        <v>1</v>
      </c>
      <c r="G19352" s="7" t="n">
        <v>144</v>
      </c>
    </row>
    <row r="19353" customFormat="false" ht="15" hidden="false" customHeight="false" outlineLevel="0" collapsed="false">
      <c r="A19353" s="7" t="s">
        <v>34</v>
      </c>
      <c r="B19353" s="7" t="s">
        <v>812</v>
      </c>
      <c r="C19353" s="7" t="s">
        <v>1552</v>
      </c>
      <c r="D19353" s="7" t="n">
        <v>0</v>
      </c>
      <c r="E19353" s="7" t="n">
        <v>0</v>
      </c>
      <c r="F19353" s="7" t="n">
        <v>1</v>
      </c>
      <c r="G19353" s="7" t="n">
        <v>152.47</v>
      </c>
    </row>
    <row r="19354" customFormat="false" ht="15" hidden="false" customHeight="false" outlineLevel="0" collapsed="false">
      <c r="A19354" s="7" t="s">
        <v>34</v>
      </c>
      <c r="B19354" s="7" t="s">
        <v>812</v>
      </c>
      <c r="C19354" s="7" t="s">
        <v>1552</v>
      </c>
      <c r="D19354" s="7" t="n">
        <v>0</v>
      </c>
      <c r="E19354" s="7" t="n">
        <v>0</v>
      </c>
      <c r="F19354" s="7" t="n">
        <v>1</v>
      </c>
      <c r="G19354" s="7" t="n">
        <v>169.41</v>
      </c>
    </row>
    <row r="19355" customFormat="false" ht="15" hidden="false" customHeight="false" outlineLevel="0" collapsed="false">
      <c r="A19355" s="7" t="s">
        <v>34</v>
      </c>
      <c r="B19355" s="7" t="s">
        <v>812</v>
      </c>
      <c r="C19355" s="7" t="s">
        <v>1552</v>
      </c>
      <c r="D19355" s="7" t="n">
        <v>0</v>
      </c>
      <c r="E19355" s="7" t="n">
        <v>0</v>
      </c>
      <c r="F19355" s="7" t="n">
        <v>1</v>
      </c>
      <c r="G19355" s="7" t="n">
        <v>152.47</v>
      </c>
    </row>
    <row r="19356" customFormat="false" ht="15" hidden="false" customHeight="false" outlineLevel="0" collapsed="false">
      <c r="A19356" s="7" t="s">
        <v>34</v>
      </c>
      <c r="B19356" s="7" t="s">
        <v>812</v>
      </c>
      <c r="C19356" s="7" t="s">
        <v>1552</v>
      </c>
      <c r="D19356" s="7" t="n">
        <v>0</v>
      </c>
      <c r="E19356" s="7" t="n">
        <v>0</v>
      </c>
      <c r="F19356" s="7" t="n">
        <v>1</v>
      </c>
      <c r="G19356" s="7" t="n">
        <v>169.41</v>
      </c>
    </row>
    <row r="19357" customFormat="false" ht="15" hidden="false" customHeight="false" outlineLevel="0" collapsed="false">
      <c r="A19357" s="7" t="s">
        <v>34</v>
      </c>
      <c r="B19357" s="7" t="s">
        <v>812</v>
      </c>
      <c r="C19357" s="7" t="s">
        <v>1552</v>
      </c>
      <c r="D19357" s="7" t="n">
        <v>0</v>
      </c>
      <c r="E19357" s="7" t="n">
        <v>0</v>
      </c>
      <c r="F19357" s="7" t="n">
        <v>1</v>
      </c>
      <c r="G19357" s="7" t="n">
        <v>152.47</v>
      </c>
    </row>
    <row r="19358" customFormat="false" ht="15" hidden="false" customHeight="false" outlineLevel="0" collapsed="false">
      <c r="A19358" s="7" t="s">
        <v>34</v>
      </c>
      <c r="B19358" s="7" t="s">
        <v>812</v>
      </c>
      <c r="C19358" s="7" t="s">
        <v>1552</v>
      </c>
      <c r="D19358" s="7" t="n">
        <v>0</v>
      </c>
      <c r="E19358" s="7" t="n">
        <v>0</v>
      </c>
      <c r="F19358" s="7" t="n">
        <v>2</v>
      </c>
      <c r="G19358" s="7" t="n">
        <v>313.41</v>
      </c>
    </row>
    <row r="19359" customFormat="false" ht="15" hidden="false" customHeight="false" outlineLevel="0" collapsed="false">
      <c r="A19359" s="7" t="s">
        <v>34</v>
      </c>
      <c r="B19359" s="7" t="s">
        <v>812</v>
      </c>
      <c r="C19359" s="7" t="s">
        <v>1552</v>
      </c>
      <c r="D19359" s="7" t="n">
        <v>0</v>
      </c>
      <c r="E19359" s="7" t="n">
        <v>0</v>
      </c>
      <c r="F19359" s="7" t="n">
        <v>1</v>
      </c>
      <c r="G19359" s="7" t="n">
        <v>144</v>
      </c>
    </row>
    <row r="19360" customFormat="false" ht="15" hidden="false" customHeight="false" outlineLevel="0" collapsed="false">
      <c r="A19360" s="7" t="s">
        <v>34</v>
      </c>
      <c r="B19360" s="7" t="s">
        <v>812</v>
      </c>
      <c r="C19360" s="7" t="s">
        <v>1552</v>
      </c>
      <c r="D19360" s="7" t="n">
        <v>0</v>
      </c>
      <c r="E19360" s="7" t="n">
        <v>0</v>
      </c>
      <c r="F19360" s="7" t="n">
        <v>1</v>
      </c>
      <c r="G19360" s="7" t="n">
        <v>169.41</v>
      </c>
    </row>
    <row r="19361" customFormat="false" ht="15" hidden="false" customHeight="false" outlineLevel="0" collapsed="false">
      <c r="A19361" s="7" t="s">
        <v>34</v>
      </c>
      <c r="B19361" s="7" t="s">
        <v>812</v>
      </c>
      <c r="C19361" s="7" t="s">
        <v>1552</v>
      </c>
      <c r="D19361" s="7" t="n">
        <v>0</v>
      </c>
      <c r="E19361" s="7" t="n">
        <v>0</v>
      </c>
      <c r="F19361" s="7" t="n">
        <v>2</v>
      </c>
      <c r="G19361" s="7" t="n">
        <v>338.82</v>
      </c>
    </row>
    <row r="19362" customFormat="false" ht="15" hidden="false" customHeight="false" outlineLevel="0" collapsed="false">
      <c r="A19362" s="7" t="s">
        <v>34</v>
      </c>
      <c r="B19362" s="7" t="s">
        <v>812</v>
      </c>
      <c r="C19362" s="7" t="s">
        <v>1552</v>
      </c>
      <c r="D19362" s="7" t="n">
        <v>0</v>
      </c>
      <c r="E19362" s="7" t="n">
        <v>0</v>
      </c>
      <c r="F19362" s="7" t="n">
        <v>2</v>
      </c>
      <c r="G19362" s="7" t="n">
        <v>338.81</v>
      </c>
    </row>
    <row r="19363" customFormat="false" ht="15" hidden="false" customHeight="false" outlineLevel="0" collapsed="false">
      <c r="A19363" s="7" t="s">
        <v>34</v>
      </c>
      <c r="B19363" s="7" t="s">
        <v>812</v>
      </c>
      <c r="C19363" s="7" t="s">
        <v>1552</v>
      </c>
      <c r="D19363" s="7" t="n">
        <v>0</v>
      </c>
      <c r="E19363" s="7" t="n">
        <v>0</v>
      </c>
      <c r="F19363" s="7" t="n">
        <v>1</v>
      </c>
      <c r="G19363" s="7" t="n">
        <v>169.4</v>
      </c>
    </row>
    <row r="19364" customFormat="false" ht="15" hidden="false" customHeight="false" outlineLevel="0" collapsed="false">
      <c r="A19364" s="7" t="s">
        <v>34</v>
      </c>
      <c r="B19364" s="7" t="s">
        <v>1035</v>
      </c>
      <c r="C19364" s="7" t="s">
        <v>1552</v>
      </c>
      <c r="D19364" s="7" t="n">
        <v>0</v>
      </c>
      <c r="E19364" s="7" t="n">
        <v>0</v>
      </c>
      <c r="F19364" s="7" t="n">
        <v>1</v>
      </c>
      <c r="G19364" s="7" t="n">
        <v>169.4</v>
      </c>
    </row>
    <row r="19365" customFormat="false" ht="15" hidden="false" customHeight="false" outlineLevel="0" collapsed="false">
      <c r="A19365" s="7" t="s">
        <v>34</v>
      </c>
      <c r="B19365" s="7" t="s">
        <v>1035</v>
      </c>
      <c r="C19365" s="7" t="s">
        <v>1552</v>
      </c>
      <c r="D19365" s="7" t="n">
        <v>0</v>
      </c>
      <c r="E19365" s="7" t="n">
        <v>0</v>
      </c>
      <c r="F19365" s="7" t="n">
        <v>2</v>
      </c>
      <c r="G19365" s="7" t="n">
        <v>304.92</v>
      </c>
    </row>
    <row r="19366" customFormat="false" ht="15" hidden="false" customHeight="false" outlineLevel="0" collapsed="false">
      <c r="A19366" s="7" t="s">
        <v>34</v>
      </c>
      <c r="B19366" s="7" t="s">
        <v>1035</v>
      </c>
      <c r="C19366" s="7" t="s">
        <v>1552</v>
      </c>
      <c r="D19366" s="7" t="n">
        <v>0</v>
      </c>
      <c r="E19366" s="7" t="n">
        <v>0</v>
      </c>
      <c r="F19366" s="7" t="n">
        <v>1</v>
      </c>
      <c r="G19366" s="7" t="n">
        <v>169.41</v>
      </c>
    </row>
    <row r="19367" customFormat="false" ht="15" hidden="false" customHeight="false" outlineLevel="0" collapsed="false">
      <c r="A19367" s="7" t="s">
        <v>34</v>
      </c>
      <c r="B19367" s="7" t="s">
        <v>1035</v>
      </c>
      <c r="C19367" s="7" t="s">
        <v>1552</v>
      </c>
      <c r="D19367" s="7" t="n">
        <v>0</v>
      </c>
      <c r="E19367" s="7" t="n">
        <v>0</v>
      </c>
      <c r="F19367" s="7" t="n">
        <v>1</v>
      </c>
      <c r="G19367" s="7" t="n">
        <v>169.41</v>
      </c>
    </row>
    <row r="19368" customFormat="false" ht="15" hidden="false" customHeight="false" outlineLevel="0" collapsed="false">
      <c r="A19368" s="7" t="s">
        <v>34</v>
      </c>
      <c r="B19368" s="7" t="s">
        <v>1035</v>
      </c>
      <c r="C19368" s="7" t="s">
        <v>1552</v>
      </c>
      <c r="D19368" s="7" t="n">
        <v>0</v>
      </c>
      <c r="E19368" s="7" t="n">
        <v>0</v>
      </c>
      <c r="F19368" s="7" t="n">
        <v>2</v>
      </c>
      <c r="G19368" s="7" t="n">
        <v>271.05</v>
      </c>
    </row>
    <row r="19369" customFormat="false" ht="15" hidden="false" customHeight="false" outlineLevel="0" collapsed="false">
      <c r="A19369" s="7" t="s">
        <v>34</v>
      </c>
      <c r="B19369" s="7" t="s">
        <v>1035</v>
      </c>
      <c r="C19369" s="7" t="s">
        <v>1552</v>
      </c>
      <c r="D19369" s="7" t="n">
        <v>0</v>
      </c>
      <c r="E19369" s="7" t="n">
        <v>0</v>
      </c>
      <c r="F19369" s="7" t="n">
        <v>1</v>
      </c>
      <c r="G19369" s="7" t="n">
        <v>152.47</v>
      </c>
    </row>
    <row r="19370" customFormat="false" ht="15" hidden="false" customHeight="false" outlineLevel="0" collapsed="false">
      <c r="A19370" s="7" t="s">
        <v>34</v>
      </c>
      <c r="B19370" s="7" t="s">
        <v>1035</v>
      </c>
      <c r="C19370" s="7" t="s">
        <v>1552</v>
      </c>
      <c r="D19370" s="7" t="n">
        <v>0</v>
      </c>
      <c r="E19370" s="7" t="n">
        <v>0</v>
      </c>
      <c r="F19370" s="7" t="n">
        <v>1</v>
      </c>
      <c r="G19370" s="7" t="n">
        <v>152.47</v>
      </c>
    </row>
    <row r="19371" customFormat="false" ht="15" hidden="false" customHeight="false" outlineLevel="0" collapsed="false">
      <c r="A19371" s="7" t="s">
        <v>34</v>
      </c>
      <c r="B19371" s="7" t="s">
        <v>1035</v>
      </c>
      <c r="C19371" s="7" t="s">
        <v>1552</v>
      </c>
      <c r="D19371" s="7" t="n">
        <v>0</v>
      </c>
      <c r="E19371" s="7" t="n">
        <v>0</v>
      </c>
      <c r="F19371" s="7" t="n">
        <v>2</v>
      </c>
      <c r="G19371" s="7" t="n">
        <v>338.81</v>
      </c>
    </row>
    <row r="19372" customFormat="false" ht="15" hidden="false" customHeight="false" outlineLevel="0" collapsed="false">
      <c r="A19372" s="7" t="s">
        <v>34</v>
      </c>
      <c r="B19372" s="7" t="s">
        <v>1035</v>
      </c>
      <c r="C19372" s="7" t="s">
        <v>1552</v>
      </c>
      <c r="D19372" s="7" t="n">
        <v>0</v>
      </c>
      <c r="E19372" s="7" t="n">
        <v>0</v>
      </c>
      <c r="F19372" s="7" t="n">
        <v>1</v>
      </c>
      <c r="G19372" s="7" t="n">
        <v>169.41</v>
      </c>
    </row>
    <row r="19373" customFormat="false" ht="15" hidden="false" customHeight="false" outlineLevel="0" collapsed="false">
      <c r="A19373" s="7" t="s">
        <v>34</v>
      </c>
      <c r="B19373" s="7" t="s">
        <v>1035</v>
      </c>
      <c r="C19373" s="7" t="s">
        <v>1552</v>
      </c>
      <c r="D19373" s="7" t="n">
        <v>0</v>
      </c>
      <c r="E19373" s="7" t="n">
        <v>0</v>
      </c>
      <c r="F19373" s="7" t="n">
        <v>1</v>
      </c>
      <c r="G19373" s="7" t="n">
        <v>152.47</v>
      </c>
    </row>
    <row r="19374" customFormat="false" ht="15" hidden="false" customHeight="false" outlineLevel="0" collapsed="false">
      <c r="A19374" s="7" t="s">
        <v>34</v>
      </c>
      <c r="B19374" s="7" t="s">
        <v>1035</v>
      </c>
      <c r="C19374" s="7" t="s">
        <v>1552</v>
      </c>
      <c r="D19374" s="7" t="n">
        <v>0</v>
      </c>
      <c r="E19374" s="7" t="n">
        <v>0</v>
      </c>
      <c r="F19374" s="7" t="n">
        <v>1</v>
      </c>
      <c r="G19374" s="7" t="n">
        <v>169.4</v>
      </c>
    </row>
    <row r="19375" customFormat="false" ht="15" hidden="false" customHeight="false" outlineLevel="0" collapsed="false">
      <c r="A19375" s="7" t="s">
        <v>34</v>
      </c>
      <c r="B19375" s="7" t="s">
        <v>1035</v>
      </c>
      <c r="C19375" s="7" t="s">
        <v>1552</v>
      </c>
      <c r="D19375" s="7" t="n">
        <v>0</v>
      </c>
      <c r="E19375" s="7" t="n">
        <v>0</v>
      </c>
      <c r="F19375" s="7" t="n">
        <v>1</v>
      </c>
      <c r="G19375" s="7" t="n">
        <v>135.53</v>
      </c>
    </row>
    <row r="19376" customFormat="false" ht="15" hidden="false" customHeight="false" outlineLevel="0" collapsed="false">
      <c r="A19376" s="7" t="s">
        <v>34</v>
      </c>
      <c r="B19376" s="7" t="s">
        <v>1035</v>
      </c>
      <c r="C19376" s="7" t="s">
        <v>1552</v>
      </c>
      <c r="D19376" s="7" t="n">
        <v>0</v>
      </c>
      <c r="E19376" s="7" t="n">
        <v>0</v>
      </c>
      <c r="F19376" s="7" t="n">
        <v>1</v>
      </c>
      <c r="G19376" s="7" t="n">
        <v>169.41</v>
      </c>
    </row>
    <row r="19377" customFormat="false" ht="15" hidden="false" customHeight="false" outlineLevel="0" collapsed="false">
      <c r="A19377" s="7" t="s">
        <v>34</v>
      </c>
      <c r="B19377" s="7" t="s">
        <v>1050</v>
      </c>
      <c r="C19377" s="7" t="s">
        <v>1552</v>
      </c>
      <c r="D19377" s="7" t="n">
        <v>0</v>
      </c>
      <c r="E19377" s="7" t="n">
        <v>0</v>
      </c>
      <c r="F19377" s="7" t="n">
        <v>1</v>
      </c>
      <c r="G19377" s="7" t="n">
        <v>169.4</v>
      </c>
    </row>
    <row r="19378" customFormat="false" ht="15" hidden="false" customHeight="false" outlineLevel="0" collapsed="false">
      <c r="A19378" s="7" t="s">
        <v>34</v>
      </c>
      <c r="B19378" s="7" t="s">
        <v>1050</v>
      </c>
      <c r="C19378" s="7" t="s">
        <v>1552</v>
      </c>
      <c r="D19378" s="7" t="n">
        <v>0</v>
      </c>
      <c r="E19378" s="7" t="n">
        <v>0</v>
      </c>
      <c r="F19378" s="7" t="n">
        <v>1</v>
      </c>
      <c r="G19378" s="7" t="n">
        <v>135.53</v>
      </c>
    </row>
    <row r="19379" customFormat="false" ht="15" hidden="false" customHeight="false" outlineLevel="0" collapsed="false">
      <c r="A19379" s="7" t="s">
        <v>34</v>
      </c>
      <c r="B19379" s="7" t="s">
        <v>1050</v>
      </c>
      <c r="C19379" s="7" t="s">
        <v>1552</v>
      </c>
      <c r="D19379" s="7" t="n">
        <v>0</v>
      </c>
      <c r="E19379" s="7" t="n">
        <v>0</v>
      </c>
      <c r="F19379" s="7" t="n">
        <v>1</v>
      </c>
      <c r="G19379" s="7" t="n">
        <v>169.4</v>
      </c>
    </row>
    <row r="19380" customFormat="false" ht="15" hidden="false" customHeight="false" outlineLevel="0" collapsed="false">
      <c r="A19380" s="7" t="s">
        <v>34</v>
      </c>
      <c r="B19380" s="7" t="s">
        <v>1050</v>
      </c>
      <c r="C19380" s="7" t="s">
        <v>1552</v>
      </c>
      <c r="D19380" s="7" t="n">
        <v>0</v>
      </c>
      <c r="E19380" s="7" t="n">
        <v>0</v>
      </c>
      <c r="F19380" s="7" t="n">
        <v>1</v>
      </c>
      <c r="G19380" s="7" t="n">
        <v>135.53</v>
      </c>
    </row>
    <row r="19381" customFormat="false" ht="15" hidden="false" customHeight="false" outlineLevel="0" collapsed="false">
      <c r="A19381" s="7" t="s">
        <v>34</v>
      </c>
      <c r="B19381" s="7" t="s">
        <v>1050</v>
      </c>
      <c r="C19381" s="7" t="s">
        <v>1552</v>
      </c>
      <c r="D19381" s="7" t="n">
        <v>0</v>
      </c>
      <c r="E19381" s="7" t="n">
        <v>0</v>
      </c>
      <c r="F19381" s="7" t="n">
        <v>1</v>
      </c>
      <c r="G19381" s="7" t="n">
        <v>136.81</v>
      </c>
    </row>
    <row r="19382" customFormat="false" ht="15" hidden="false" customHeight="false" outlineLevel="0" collapsed="false">
      <c r="A19382" s="7" t="s">
        <v>34</v>
      </c>
      <c r="B19382" s="7" t="s">
        <v>288</v>
      </c>
      <c r="C19382" s="7" t="s">
        <v>1319</v>
      </c>
      <c r="D19382" s="7" t="n">
        <v>1</v>
      </c>
      <c r="E19382" s="7" t="n">
        <v>169.41</v>
      </c>
      <c r="F19382" s="7" t="n">
        <v>5</v>
      </c>
      <c r="G19382" s="7" t="n">
        <v>770.8</v>
      </c>
    </row>
    <row r="19383" customFormat="false" ht="15" hidden="false" customHeight="false" outlineLevel="0" collapsed="false">
      <c r="A19383" s="7" t="s">
        <v>34</v>
      </c>
      <c r="B19383" s="7" t="s">
        <v>629</v>
      </c>
      <c r="C19383" s="7" t="s">
        <v>1319</v>
      </c>
      <c r="D19383" s="7" t="n">
        <v>10</v>
      </c>
      <c r="E19383" s="7" t="n">
        <v>1558.57</v>
      </c>
      <c r="F19383" s="7" t="n">
        <v>4</v>
      </c>
      <c r="G19383" s="7" t="n">
        <v>660.7</v>
      </c>
    </row>
    <row r="19384" customFormat="false" ht="15" hidden="false" customHeight="false" outlineLevel="0" collapsed="false">
      <c r="A19384" s="7" t="s">
        <v>34</v>
      </c>
      <c r="B19384" s="7" t="s">
        <v>333</v>
      </c>
      <c r="C19384" s="7" t="s">
        <v>1319</v>
      </c>
      <c r="D19384" s="7" t="n">
        <v>13</v>
      </c>
      <c r="E19384" s="7" t="n">
        <v>1939.76</v>
      </c>
      <c r="F19384" s="7" t="n">
        <v>9</v>
      </c>
      <c r="G19384" s="7" t="n">
        <v>1377.27</v>
      </c>
    </row>
    <row r="19385" customFormat="false" ht="15" hidden="false" customHeight="false" outlineLevel="0" collapsed="false">
      <c r="A19385" s="7" t="s">
        <v>34</v>
      </c>
      <c r="B19385" s="7" t="s">
        <v>221</v>
      </c>
      <c r="C19385" s="7" t="s">
        <v>1319</v>
      </c>
      <c r="D19385" s="7" t="n">
        <v>20</v>
      </c>
      <c r="E19385" s="7" t="n">
        <v>3142.56</v>
      </c>
      <c r="F19385" s="7" t="n">
        <v>11</v>
      </c>
      <c r="G19385" s="7" t="n">
        <v>1753.37</v>
      </c>
    </row>
    <row r="19386" customFormat="false" ht="15" hidden="false" customHeight="false" outlineLevel="0" collapsed="false">
      <c r="A19386" s="7" t="s">
        <v>34</v>
      </c>
      <c r="B19386" s="7" t="s">
        <v>221</v>
      </c>
      <c r="C19386" s="7" t="s">
        <v>1319</v>
      </c>
      <c r="D19386" s="7" t="n">
        <v>3</v>
      </c>
      <c r="E19386" s="7" t="n">
        <v>475.55</v>
      </c>
      <c r="F19386" s="7" t="n">
        <v>0</v>
      </c>
      <c r="G19386" s="7" t="n">
        <v>0</v>
      </c>
    </row>
    <row r="19387" customFormat="false" ht="15" hidden="false" customHeight="false" outlineLevel="0" collapsed="false">
      <c r="A19387" s="7" t="s">
        <v>34</v>
      </c>
      <c r="B19387" s="7" t="s">
        <v>205</v>
      </c>
      <c r="C19387" s="7" t="s">
        <v>1319</v>
      </c>
      <c r="D19387" s="7" t="n">
        <v>2</v>
      </c>
      <c r="E19387" s="7" t="n">
        <v>283.66</v>
      </c>
      <c r="F19387" s="7" t="n">
        <v>0</v>
      </c>
      <c r="G19387" s="7" t="n">
        <v>0</v>
      </c>
    </row>
    <row r="19388" customFormat="false" ht="15" hidden="false" customHeight="false" outlineLevel="0" collapsed="false">
      <c r="A19388" s="7" t="s">
        <v>34</v>
      </c>
      <c r="B19388" s="7" t="s">
        <v>205</v>
      </c>
      <c r="C19388" s="7" t="s">
        <v>1319</v>
      </c>
      <c r="D19388" s="7" t="n">
        <v>30</v>
      </c>
      <c r="E19388" s="7" t="n">
        <v>4633.38</v>
      </c>
      <c r="F19388" s="7" t="n">
        <v>15</v>
      </c>
      <c r="G19388" s="7" t="n">
        <v>2312.44</v>
      </c>
    </row>
    <row r="19389" customFormat="false" ht="15" hidden="false" customHeight="false" outlineLevel="0" collapsed="false">
      <c r="A19389" s="7" t="s">
        <v>34</v>
      </c>
      <c r="B19389" s="7" t="s">
        <v>233</v>
      </c>
      <c r="C19389" s="7" t="s">
        <v>1319</v>
      </c>
      <c r="D19389" s="7" t="n">
        <v>19</v>
      </c>
      <c r="E19389" s="7" t="n">
        <v>2981.61</v>
      </c>
      <c r="F19389" s="7" t="n">
        <v>18</v>
      </c>
      <c r="G19389" s="7" t="n">
        <v>2854.56</v>
      </c>
    </row>
    <row r="19390" customFormat="false" ht="15" hidden="false" customHeight="false" outlineLevel="0" collapsed="false">
      <c r="A19390" s="7" t="s">
        <v>34</v>
      </c>
      <c r="B19390" s="7" t="s">
        <v>233</v>
      </c>
      <c r="C19390" s="7" t="s">
        <v>1319</v>
      </c>
      <c r="D19390" s="7" t="n">
        <v>5</v>
      </c>
      <c r="E19390" s="7" t="n">
        <v>784.24</v>
      </c>
      <c r="F19390" s="7" t="n">
        <v>0</v>
      </c>
      <c r="G19390" s="7" t="n">
        <v>0</v>
      </c>
    </row>
    <row r="19391" customFormat="false" ht="15" hidden="false" customHeight="false" outlineLevel="0" collapsed="false">
      <c r="A19391" s="7" t="s">
        <v>34</v>
      </c>
      <c r="B19391" s="7" t="s">
        <v>144</v>
      </c>
      <c r="C19391" s="7" t="s">
        <v>1320</v>
      </c>
      <c r="D19391" s="7" t="n">
        <v>0</v>
      </c>
      <c r="E19391" s="7" t="n">
        <v>0</v>
      </c>
      <c r="F19391" s="7" t="n">
        <v>1</v>
      </c>
      <c r="G19391" s="7" t="n">
        <v>166.86</v>
      </c>
    </row>
    <row r="19392" customFormat="false" ht="15" hidden="false" customHeight="false" outlineLevel="0" collapsed="false">
      <c r="A19392" s="7" t="s">
        <v>34</v>
      </c>
      <c r="B19392" s="7" t="s">
        <v>144</v>
      </c>
      <c r="C19392" s="7" t="s">
        <v>1320</v>
      </c>
      <c r="D19392" s="7" t="n">
        <v>12</v>
      </c>
      <c r="E19392" s="7" t="n">
        <v>1927.23</v>
      </c>
      <c r="F19392" s="7" t="n">
        <v>5</v>
      </c>
      <c r="G19392" s="7" t="n">
        <v>834.3</v>
      </c>
    </row>
    <row r="19393" customFormat="false" ht="15" hidden="false" customHeight="false" outlineLevel="0" collapsed="false">
      <c r="A19393" s="7" t="s">
        <v>34</v>
      </c>
      <c r="B19393" s="7" t="s">
        <v>144</v>
      </c>
      <c r="C19393" s="7" t="s">
        <v>1320</v>
      </c>
      <c r="D19393" s="7" t="n">
        <v>0</v>
      </c>
      <c r="E19393" s="7" t="n">
        <v>0</v>
      </c>
      <c r="F19393" s="7" t="n">
        <v>1</v>
      </c>
      <c r="G19393" s="7" t="n">
        <v>166.87</v>
      </c>
    </row>
    <row r="19394" customFormat="false" ht="15" hidden="false" customHeight="false" outlineLevel="0" collapsed="false">
      <c r="A19394" s="7" t="s">
        <v>34</v>
      </c>
      <c r="B19394" s="7" t="s">
        <v>144</v>
      </c>
      <c r="C19394" s="7" t="s">
        <v>1320</v>
      </c>
      <c r="D19394" s="7" t="n">
        <v>0</v>
      </c>
      <c r="E19394" s="7" t="n">
        <v>0</v>
      </c>
      <c r="F19394" s="7" t="n">
        <v>1</v>
      </c>
      <c r="G19394" s="7" t="n">
        <v>166.86</v>
      </c>
    </row>
    <row r="19395" customFormat="false" ht="15" hidden="false" customHeight="false" outlineLevel="0" collapsed="false">
      <c r="A19395" s="7" t="s">
        <v>34</v>
      </c>
      <c r="B19395" s="7" t="s">
        <v>144</v>
      </c>
      <c r="C19395" s="7" t="s">
        <v>1320</v>
      </c>
      <c r="D19395" s="7" t="n">
        <v>0</v>
      </c>
      <c r="E19395" s="7" t="n">
        <v>0</v>
      </c>
      <c r="F19395" s="7" t="n">
        <v>1</v>
      </c>
      <c r="G19395" s="7" t="n">
        <v>150.18</v>
      </c>
    </row>
    <row r="19396" customFormat="false" ht="15" hidden="false" customHeight="false" outlineLevel="0" collapsed="false">
      <c r="A19396" s="7" t="s">
        <v>34</v>
      </c>
      <c r="B19396" s="7" t="s">
        <v>144</v>
      </c>
      <c r="C19396" s="7" t="s">
        <v>1320</v>
      </c>
      <c r="D19396" s="7" t="n">
        <v>0</v>
      </c>
      <c r="E19396" s="7" t="n">
        <v>0</v>
      </c>
      <c r="F19396" s="7" t="n">
        <v>1</v>
      </c>
      <c r="G19396" s="7" t="n">
        <v>150.18</v>
      </c>
    </row>
    <row r="19397" customFormat="false" ht="15" hidden="false" customHeight="false" outlineLevel="0" collapsed="false">
      <c r="A19397" s="7" t="s">
        <v>34</v>
      </c>
      <c r="B19397" s="7" t="s">
        <v>144</v>
      </c>
      <c r="C19397" s="7" t="s">
        <v>1320</v>
      </c>
      <c r="D19397" s="7" t="n">
        <v>0</v>
      </c>
      <c r="E19397" s="7" t="n">
        <v>0</v>
      </c>
      <c r="F19397" s="7" t="n">
        <v>1</v>
      </c>
      <c r="G19397" s="7" t="n">
        <v>166.87</v>
      </c>
    </row>
    <row r="19398" customFormat="false" ht="15" hidden="false" customHeight="false" outlineLevel="0" collapsed="false">
      <c r="A19398" s="7" t="s">
        <v>34</v>
      </c>
      <c r="B19398" s="7" t="s">
        <v>144</v>
      </c>
      <c r="C19398" s="7" t="s">
        <v>1320</v>
      </c>
      <c r="D19398" s="7" t="n">
        <v>0</v>
      </c>
      <c r="E19398" s="7" t="n">
        <v>0</v>
      </c>
      <c r="F19398" s="7" t="n">
        <v>1</v>
      </c>
      <c r="G19398" s="7" t="n">
        <v>141.84</v>
      </c>
    </row>
    <row r="19399" customFormat="false" ht="15" hidden="false" customHeight="false" outlineLevel="0" collapsed="false">
      <c r="A19399" s="7" t="s">
        <v>34</v>
      </c>
      <c r="B19399" s="7" t="s">
        <v>144</v>
      </c>
      <c r="C19399" s="7" t="s">
        <v>1320</v>
      </c>
      <c r="D19399" s="7" t="n">
        <v>0</v>
      </c>
      <c r="E19399" s="7" t="n">
        <v>0</v>
      </c>
      <c r="F19399" s="7" t="n">
        <v>1</v>
      </c>
      <c r="G19399" s="7" t="n">
        <v>166.87</v>
      </c>
    </row>
    <row r="19400" customFormat="false" ht="15" hidden="false" customHeight="false" outlineLevel="0" collapsed="false">
      <c r="A19400" s="7" t="s">
        <v>34</v>
      </c>
      <c r="B19400" s="7" t="s">
        <v>144</v>
      </c>
      <c r="C19400" s="7" t="s">
        <v>1320</v>
      </c>
      <c r="D19400" s="7" t="n">
        <v>0</v>
      </c>
      <c r="E19400" s="7" t="n">
        <v>0</v>
      </c>
      <c r="F19400" s="7" t="n">
        <v>1</v>
      </c>
      <c r="G19400" s="7" t="n">
        <v>166.87</v>
      </c>
    </row>
    <row r="19401" customFormat="false" ht="15" hidden="false" customHeight="false" outlineLevel="0" collapsed="false">
      <c r="A19401" s="7" t="s">
        <v>34</v>
      </c>
      <c r="B19401" s="7" t="s">
        <v>138</v>
      </c>
      <c r="C19401" s="7" t="s">
        <v>1320</v>
      </c>
      <c r="D19401" s="7" t="n">
        <v>17</v>
      </c>
      <c r="E19401" s="7" t="n">
        <v>2561.29</v>
      </c>
      <c r="F19401" s="7" t="n">
        <v>7</v>
      </c>
      <c r="G19401" s="7" t="n">
        <v>1134.64</v>
      </c>
    </row>
    <row r="19402" customFormat="false" ht="15" hidden="false" customHeight="false" outlineLevel="0" collapsed="false">
      <c r="A19402" s="7" t="s">
        <v>34</v>
      </c>
      <c r="B19402" s="7" t="s">
        <v>138</v>
      </c>
      <c r="C19402" s="7" t="s">
        <v>1320</v>
      </c>
      <c r="D19402" s="7" t="n">
        <v>0</v>
      </c>
      <c r="E19402" s="7" t="n">
        <v>0</v>
      </c>
      <c r="F19402" s="7" t="n">
        <v>1</v>
      </c>
      <c r="G19402" s="7" t="n">
        <v>150.18</v>
      </c>
    </row>
    <row r="19403" customFormat="false" ht="15" hidden="false" customHeight="false" outlineLevel="0" collapsed="false">
      <c r="A19403" s="7" t="s">
        <v>34</v>
      </c>
      <c r="B19403" s="7" t="s">
        <v>138</v>
      </c>
      <c r="C19403" s="7" t="s">
        <v>1320</v>
      </c>
      <c r="D19403" s="7" t="n">
        <v>0</v>
      </c>
      <c r="E19403" s="7" t="n">
        <v>0</v>
      </c>
      <c r="F19403" s="7" t="n">
        <v>1</v>
      </c>
      <c r="G19403" s="7" t="n">
        <v>150.18</v>
      </c>
    </row>
    <row r="19404" customFormat="false" ht="15" hidden="false" customHeight="false" outlineLevel="0" collapsed="false">
      <c r="A19404" s="7" t="s">
        <v>34</v>
      </c>
      <c r="B19404" s="7" t="s">
        <v>138</v>
      </c>
      <c r="C19404" s="7" t="s">
        <v>1320</v>
      </c>
      <c r="D19404" s="7" t="n">
        <v>0</v>
      </c>
      <c r="E19404" s="7" t="n">
        <v>0</v>
      </c>
      <c r="F19404" s="7" t="n">
        <v>2</v>
      </c>
      <c r="G19404" s="7" t="n">
        <v>333.72</v>
      </c>
    </row>
    <row r="19405" customFormat="false" ht="15" hidden="false" customHeight="false" outlineLevel="0" collapsed="false">
      <c r="A19405" s="7" t="s">
        <v>34</v>
      </c>
      <c r="B19405" s="7" t="s">
        <v>138</v>
      </c>
      <c r="C19405" s="7" t="s">
        <v>1320</v>
      </c>
      <c r="D19405" s="7" t="n">
        <v>0</v>
      </c>
      <c r="E19405" s="7" t="n">
        <v>0</v>
      </c>
      <c r="F19405" s="7" t="n">
        <v>1</v>
      </c>
      <c r="G19405" s="7" t="n">
        <v>166.87</v>
      </c>
    </row>
    <row r="19406" customFormat="false" ht="15" hidden="false" customHeight="false" outlineLevel="0" collapsed="false">
      <c r="A19406" s="7" t="s">
        <v>34</v>
      </c>
      <c r="B19406" s="7" t="s">
        <v>138</v>
      </c>
      <c r="C19406" s="7" t="s">
        <v>1320</v>
      </c>
      <c r="D19406" s="7" t="n">
        <v>0</v>
      </c>
      <c r="E19406" s="7" t="n">
        <v>0</v>
      </c>
      <c r="F19406" s="7" t="n">
        <v>1</v>
      </c>
      <c r="G19406" s="7" t="n">
        <v>166.87</v>
      </c>
    </row>
    <row r="19407" customFormat="false" ht="15" hidden="false" customHeight="false" outlineLevel="0" collapsed="false">
      <c r="A19407" s="7" t="s">
        <v>34</v>
      </c>
      <c r="B19407" s="7" t="s">
        <v>138</v>
      </c>
      <c r="C19407" s="7" t="s">
        <v>1320</v>
      </c>
      <c r="D19407" s="7" t="n">
        <v>0</v>
      </c>
      <c r="E19407" s="7" t="n">
        <v>0</v>
      </c>
      <c r="F19407" s="7" t="n">
        <v>1</v>
      </c>
      <c r="G19407" s="7" t="n">
        <v>166.87</v>
      </c>
    </row>
    <row r="19408" customFormat="false" ht="15" hidden="false" customHeight="false" outlineLevel="0" collapsed="false">
      <c r="A19408" s="7" t="s">
        <v>34</v>
      </c>
      <c r="B19408" s="7" t="s">
        <v>138</v>
      </c>
      <c r="C19408" s="7" t="s">
        <v>1320</v>
      </c>
      <c r="D19408" s="7" t="n">
        <v>0</v>
      </c>
      <c r="E19408" s="7" t="n">
        <v>0</v>
      </c>
      <c r="F19408" s="7" t="n">
        <v>1</v>
      </c>
      <c r="G19408" s="7" t="n">
        <v>141.84</v>
      </c>
    </row>
    <row r="19409" customFormat="false" ht="15" hidden="false" customHeight="false" outlineLevel="0" collapsed="false">
      <c r="A19409" s="7" t="s">
        <v>34</v>
      </c>
      <c r="B19409" s="7" t="s">
        <v>218</v>
      </c>
      <c r="C19409" s="7" t="s">
        <v>1320</v>
      </c>
      <c r="D19409" s="7" t="n">
        <v>3</v>
      </c>
      <c r="E19409" s="7" t="n">
        <v>475.55</v>
      </c>
      <c r="F19409" s="7" t="n">
        <v>0</v>
      </c>
      <c r="G19409" s="7" t="n">
        <v>0</v>
      </c>
    </row>
    <row r="19410" customFormat="false" ht="15" hidden="false" customHeight="false" outlineLevel="0" collapsed="false">
      <c r="A19410" s="7" t="s">
        <v>34</v>
      </c>
      <c r="B19410" s="7" t="s">
        <v>218</v>
      </c>
      <c r="C19410" s="7" t="s">
        <v>1320</v>
      </c>
      <c r="D19410" s="7" t="n">
        <v>0</v>
      </c>
      <c r="E19410" s="7" t="n">
        <v>0</v>
      </c>
      <c r="F19410" s="7" t="n">
        <v>1</v>
      </c>
      <c r="G19410" s="7" t="n">
        <v>166.87</v>
      </c>
    </row>
    <row r="19411" customFormat="false" ht="15" hidden="false" customHeight="false" outlineLevel="0" collapsed="false">
      <c r="A19411" s="7" t="s">
        <v>34</v>
      </c>
      <c r="B19411" s="7" t="s">
        <v>218</v>
      </c>
      <c r="C19411" s="7" t="s">
        <v>1320</v>
      </c>
      <c r="D19411" s="7" t="n">
        <v>0</v>
      </c>
      <c r="E19411" s="7" t="n">
        <v>0</v>
      </c>
      <c r="F19411" s="7" t="n">
        <v>1</v>
      </c>
      <c r="G19411" s="7" t="n">
        <v>150.18</v>
      </c>
    </row>
    <row r="19412" customFormat="false" ht="15" hidden="false" customHeight="false" outlineLevel="0" collapsed="false">
      <c r="A19412" s="7" t="s">
        <v>34</v>
      </c>
      <c r="B19412" s="7" t="s">
        <v>166</v>
      </c>
      <c r="C19412" s="7" t="s">
        <v>1320</v>
      </c>
      <c r="D19412" s="7" t="n">
        <v>9</v>
      </c>
      <c r="E19412" s="7" t="n">
        <v>1451.68</v>
      </c>
      <c r="F19412" s="7" t="n">
        <v>4</v>
      </c>
      <c r="G19412" s="7" t="n">
        <v>634.06</v>
      </c>
    </row>
    <row r="19413" customFormat="false" ht="15" hidden="false" customHeight="false" outlineLevel="0" collapsed="false">
      <c r="A19413" s="7" t="s">
        <v>34</v>
      </c>
      <c r="B19413" s="7" t="s">
        <v>166</v>
      </c>
      <c r="C19413" s="7" t="s">
        <v>1320</v>
      </c>
      <c r="D19413" s="7" t="n">
        <v>0</v>
      </c>
      <c r="E19413" s="7" t="n">
        <v>0</v>
      </c>
      <c r="F19413" s="7" t="n">
        <v>1</v>
      </c>
      <c r="G19413" s="7" t="n">
        <v>150.18</v>
      </c>
    </row>
    <row r="19414" customFormat="false" ht="15" hidden="false" customHeight="false" outlineLevel="0" collapsed="false">
      <c r="A19414" s="7" t="s">
        <v>34</v>
      </c>
      <c r="B19414" s="7" t="s">
        <v>166</v>
      </c>
      <c r="C19414" s="7" t="s">
        <v>1320</v>
      </c>
      <c r="D19414" s="7" t="n">
        <v>0</v>
      </c>
      <c r="E19414" s="7" t="n">
        <v>0</v>
      </c>
      <c r="F19414" s="7" t="n">
        <v>1</v>
      </c>
      <c r="G19414" s="7" t="n">
        <v>166.86</v>
      </c>
    </row>
    <row r="19415" customFormat="false" ht="15" hidden="false" customHeight="false" outlineLevel="0" collapsed="false">
      <c r="A19415" s="7" t="s">
        <v>34</v>
      </c>
      <c r="B19415" s="7" t="s">
        <v>166</v>
      </c>
      <c r="C19415" s="7" t="s">
        <v>1320</v>
      </c>
      <c r="D19415" s="7" t="n">
        <v>0</v>
      </c>
      <c r="E19415" s="7" t="n">
        <v>0</v>
      </c>
      <c r="F19415" s="7" t="n">
        <v>1</v>
      </c>
      <c r="G19415" s="7" t="n">
        <v>166.87</v>
      </c>
    </row>
    <row r="19416" customFormat="false" ht="15" hidden="false" customHeight="false" outlineLevel="0" collapsed="false">
      <c r="A19416" s="7" t="s">
        <v>34</v>
      </c>
      <c r="B19416" s="7" t="s">
        <v>166</v>
      </c>
      <c r="C19416" s="7" t="s">
        <v>1320</v>
      </c>
      <c r="D19416" s="7" t="n">
        <v>0</v>
      </c>
      <c r="E19416" s="7" t="n">
        <v>0</v>
      </c>
      <c r="F19416" s="7" t="n">
        <v>1</v>
      </c>
      <c r="G19416" s="7" t="n">
        <v>166.87</v>
      </c>
    </row>
    <row r="19417" customFormat="false" ht="15" hidden="false" customHeight="false" outlineLevel="0" collapsed="false">
      <c r="A19417" s="7" t="s">
        <v>34</v>
      </c>
      <c r="B19417" s="7" t="s">
        <v>166</v>
      </c>
      <c r="C19417" s="7" t="s">
        <v>1320</v>
      </c>
      <c r="D19417" s="7" t="n">
        <v>0</v>
      </c>
      <c r="E19417" s="7" t="n">
        <v>0</v>
      </c>
      <c r="F19417" s="7" t="n">
        <v>2</v>
      </c>
      <c r="G19417" s="7" t="n">
        <v>317.05</v>
      </c>
    </row>
    <row r="19418" customFormat="false" ht="15" hidden="false" customHeight="false" outlineLevel="0" collapsed="false">
      <c r="A19418" s="7" t="s">
        <v>34</v>
      </c>
      <c r="B19418" s="7" t="s">
        <v>166</v>
      </c>
      <c r="C19418" s="7" t="s">
        <v>1320</v>
      </c>
      <c r="D19418" s="7" t="n">
        <v>0</v>
      </c>
      <c r="E19418" s="7" t="n">
        <v>0</v>
      </c>
      <c r="F19418" s="7" t="n">
        <v>1</v>
      </c>
      <c r="G19418" s="7" t="n">
        <v>141.84</v>
      </c>
    </row>
    <row r="19419" customFormat="false" ht="15" hidden="false" customHeight="false" outlineLevel="0" collapsed="false">
      <c r="A19419" s="7" t="s">
        <v>34</v>
      </c>
      <c r="B19419" s="7" t="s">
        <v>166</v>
      </c>
      <c r="C19419" s="7" t="s">
        <v>1320</v>
      </c>
      <c r="D19419" s="7" t="n">
        <v>0</v>
      </c>
      <c r="E19419" s="7" t="n">
        <v>0</v>
      </c>
      <c r="F19419" s="7" t="n">
        <v>1</v>
      </c>
      <c r="G19419" s="7" t="n">
        <v>133.49</v>
      </c>
    </row>
    <row r="19420" customFormat="false" ht="15" hidden="false" customHeight="false" outlineLevel="0" collapsed="false">
      <c r="A19420" s="7" t="s">
        <v>34</v>
      </c>
      <c r="B19420" s="7" t="s">
        <v>166</v>
      </c>
      <c r="C19420" s="7" t="s">
        <v>1320</v>
      </c>
      <c r="D19420" s="7" t="n">
        <v>0</v>
      </c>
      <c r="E19420" s="7" t="n">
        <v>0</v>
      </c>
      <c r="F19420" s="7" t="n">
        <v>1</v>
      </c>
      <c r="G19420" s="7" t="n">
        <v>166.86</v>
      </c>
    </row>
    <row r="19421" customFormat="false" ht="15" hidden="false" customHeight="false" outlineLevel="0" collapsed="false">
      <c r="A19421" s="7" t="s">
        <v>34</v>
      </c>
      <c r="B19421" s="7" t="s">
        <v>166</v>
      </c>
      <c r="C19421" s="7" t="s">
        <v>1320</v>
      </c>
      <c r="D19421" s="7" t="n">
        <v>0</v>
      </c>
      <c r="E19421" s="7" t="n">
        <v>0</v>
      </c>
      <c r="F19421" s="7" t="n">
        <v>1</v>
      </c>
      <c r="G19421" s="7" t="n">
        <v>133.49</v>
      </c>
    </row>
    <row r="19422" customFormat="false" ht="15" hidden="false" customHeight="false" outlineLevel="0" collapsed="false">
      <c r="A19422" s="7" t="s">
        <v>34</v>
      </c>
      <c r="B19422" s="7" t="s">
        <v>166</v>
      </c>
      <c r="C19422" s="7" t="s">
        <v>1320</v>
      </c>
      <c r="D19422" s="7" t="n">
        <v>0</v>
      </c>
      <c r="E19422" s="7" t="n">
        <v>0</v>
      </c>
      <c r="F19422" s="7" t="n">
        <v>1</v>
      </c>
      <c r="G19422" s="7" t="n">
        <v>133.5</v>
      </c>
    </row>
    <row r="19423" customFormat="false" ht="15" hidden="false" customHeight="false" outlineLevel="0" collapsed="false">
      <c r="A19423" s="7" t="s">
        <v>34</v>
      </c>
      <c r="B19423" s="7" t="s">
        <v>166</v>
      </c>
      <c r="C19423" s="7" t="s">
        <v>1320</v>
      </c>
      <c r="D19423" s="7" t="n">
        <v>0</v>
      </c>
      <c r="E19423" s="7" t="n">
        <v>0</v>
      </c>
      <c r="F19423" s="7" t="n">
        <v>4</v>
      </c>
      <c r="G19423" s="7" t="n">
        <v>667.46</v>
      </c>
    </row>
    <row r="19424" customFormat="false" ht="15" hidden="false" customHeight="false" outlineLevel="0" collapsed="false">
      <c r="A19424" s="7" t="s">
        <v>34</v>
      </c>
      <c r="B19424" s="7" t="s">
        <v>243</v>
      </c>
      <c r="C19424" s="7" t="s">
        <v>1321</v>
      </c>
      <c r="D19424" s="7" t="n">
        <v>0</v>
      </c>
      <c r="E19424" s="7" t="n">
        <v>0</v>
      </c>
      <c r="F19424" s="7" t="n">
        <v>1</v>
      </c>
      <c r="G19424" s="7" t="n">
        <v>110.08</v>
      </c>
    </row>
    <row r="19425" customFormat="false" ht="15" hidden="false" customHeight="false" outlineLevel="0" collapsed="false">
      <c r="A19425" s="7" t="s">
        <v>34</v>
      </c>
      <c r="B19425" s="7" t="s">
        <v>243</v>
      </c>
      <c r="C19425" s="7" t="s">
        <v>1321</v>
      </c>
      <c r="D19425" s="7" t="n">
        <v>0</v>
      </c>
      <c r="E19425" s="7" t="n">
        <v>0</v>
      </c>
      <c r="F19425" s="7" t="n">
        <v>2</v>
      </c>
      <c r="G19425" s="7" t="n">
        <v>198.16</v>
      </c>
    </row>
    <row r="19426" customFormat="false" ht="15" hidden="false" customHeight="false" outlineLevel="0" collapsed="false">
      <c r="A19426" s="7" t="s">
        <v>34</v>
      </c>
      <c r="B19426" s="7" t="s">
        <v>243</v>
      </c>
      <c r="C19426" s="7" t="s">
        <v>1321</v>
      </c>
      <c r="D19426" s="7" t="n">
        <v>0</v>
      </c>
      <c r="E19426" s="7" t="n">
        <v>0</v>
      </c>
      <c r="F19426" s="7" t="n">
        <v>1</v>
      </c>
      <c r="G19426" s="7" t="n">
        <v>110.09</v>
      </c>
    </row>
    <row r="19427" customFormat="false" ht="15" hidden="false" customHeight="false" outlineLevel="0" collapsed="false">
      <c r="A19427" s="7" t="s">
        <v>34</v>
      </c>
      <c r="B19427" s="7" t="s">
        <v>243</v>
      </c>
      <c r="C19427" s="7" t="s">
        <v>1321</v>
      </c>
      <c r="D19427" s="7" t="n">
        <v>0</v>
      </c>
      <c r="E19427" s="7" t="n">
        <v>0</v>
      </c>
      <c r="F19427" s="7" t="n">
        <v>1</v>
      </c>
      <c r="G19427" s="7" t="n">
        <v>110.08</v>
      </c>
    </row>
    <row r="19428" customFormat="false" ht="15" hidden="false" customHeight="false" outlineLevel="0" collapsed="false">
      <c r="A19428" s="7" t="s">
        <v>34</v>
      </c>
      <c r="B19428" s="7" t="s">
        <v>243</v>
      </c>
      <c r="C19428" s="7" t="s">
        <v>1321</v>
      </c>
      <c r="D19428" s="7" t="n">
        <v>0</v>
      </c>
      <c r="E19428" s="7" t="n">
        <v>0</v>
      </c>
      <c r="F19428" s="7" t="n">
        <v>1</v>
      </c>
      <c r="G19428" s="7" t="n">
        <v>110.08</v>
      </c>
    </row>
    <row r="19429" customFormat="false" ht="15" hidden="false" customHeight="false" outlineLevel="0" collapsed="false">
      <c r="A19429" s="7" t="s">
        <v>34</v>
      </c>
      <c r="B19429" s="7" t="s">
        <v>243</v>
      </c>
      <c r="C19429" s="7" t="s">
        <v>1321</v>
      </c>
      <c r="D19429" s="7" t="n">
        <v>8</v>
      </c>
      <c r="E19429" s="7" t="n">
        <v>770.57</v>
      </c>
      <c r="F19429" s="7" t="n">
        <v>3</v>
      </c>
      <c r="G19429" s="7" t="n">
        <v>330.24</v>
      </c>
    </row>
    <row r="19430" customFormat="false" ht="15" hidden="false" customHeight="false" outlineLevel="0" collapsed="false">
      <c r="A19430" s="7" t="s">
        <v>34</v>
      </c>
      <c r="B19430" s="7" t="s">
        <v>243</v>
      </c>
      <c r="C19430" s="7" t="s">
        <v>1321</v>
      </c>
      <c r="D19430" s="7" t="n">
        <v>0</v>
      </c>
      <c r="E19430" s="7" t="n">
        <v>0</v>
      </c>
      <c r="F19430" s="7" t="n">
        <v>1</v>
      </c>
      <c r="G19430" s="7" t="n">
        <v>99.08</v>
      </c>
    </row>
    <row r="19431" customFormat="false" ht="15" hidden="false" customHeight="false" outlineLevel="0" collapsed="false">
      <c r="A19431" s="7" t="s">
        <v>34</v>
      </c>
      <c r="B19431" s="7" t="s">
        <v>243</v>
      </c>
      <c r="C19431" s="7" t="s">
        <v>1321</v>
      </c>
      <c r="D19431" s="7" t="n">
        <v>0</v>
      </c>
      <c r="E19431" s="7" t="n">
        <v>0</v>
      </c>
      <c r="F19431" s="7" t="n">
        <v>1</v>
      </c>
      <c r="G19431" s="7" t="n">
        <v>110.08</v>
      </c>
    </row>
    <row r="19432" customFormat="false" ht="15" hidden="false" customHeight="false" outlineLevel="0" collapsed="false">
      <c r="A19432" s="7" t="s">
        <v>34</v>
      </c>
      <c r="B19432" s="7" t="s">
        <v>243</v>
      </c>
      <c r="C19432" s="7" t="s">
        <v>1321</v>
      </c>
      <c r="D19432" s="7" t="n">
        <v>3</v>
      </c>
      <c r="E19432" s="7" t="n">
        <v>301.67</v>
      </c>
      <c r="F19432" s="7" t="n">
        <v>0</v>
      </c>
      <c r="G19432" s="7" t="n">
        <v>0</v>
      </c>
    </row>
    <row r="19433" customFormat="false" ht="15" hidden="false" customHeight="false" outlineLevel="0" collapsed="false">
      <c r="A19433" s="7" t="s">
        <v>34</v>
      </c>
      <c r="B19433" s="7" t="s">
        <v>239</v>
      </c>
      <c r="C19433" s="7" t="s">
        <v>1321</v>
      </c>
      <c r="D19433" s="7" t="n">
        <v>5</v>
      </c>
      <c r="E19433" s="7" t="n">
        <v>500.87</v>
      </c>
      <c r="F19433" s="7" t="n">
        <v>2</v>
      </c>
      <c r="G19433" s="7" t="n">
        <v>220.16</v>
      </c>
    </row>
    <row r="19434" customFormat="false" ht="15" hidden="false" customHeight="false" outlineLevel="0" collapsed="false">
      <c r="A19434" s="7" t="s">
        <v>34</v>
      </c>
      <c r="B19434" s="7" t="s">
        <v>239</v>
      </c>
      <c r="C19434" s="7" t="s">
        <v>1321</v>
      </c>
      <c r="D19434" s="7" t="n">
        <v>0</v>
      </c>
      <c r="E19434" s="7" t="n">
        <v>0</v>
      </c>
      <c r="F19434" s="7" t="n">
        <v>1</v>
      </c>
      <c r="G19434" s="7" t="n">
        <v>110.09</v>
      </c>
    </row>
    <row r="19435" customFormat="false" ht="15" hidden="false" customHeight="false" outlineLevel="0" collapsed="false">
      <c r="A19435" s="7" t="s">
        <v>34</v>
      </c>
      <c r="B19435" s="7" t="s">
        <v>239</v>
      </c>
      <c r="C19435" s="7" t="s">
        <v>1321</v>
      </c>
      <c r="D19435" s="7" t="n">
        <v>2</v>
      </c>
      <c r="E19435" s="7" t="n">
        <v>195.82</v>
      </c>
      <c r="F19435" s="7" t="n">
        <v>0</v>
      </c>
      <c r="G19435" s="7" t="n">
        <v>0</v>
      </c>
    </row>
    <row r="19436" customFormat="false" ht="15" hidden="false" customHeight="false" outlineLevel="0" collapsed="false">
      <c r="A19436" s="7" t="s">
        <v>34</v>
      </c>
      <c r="B19436" s="7" t="s">
        <v>239</v>
      </c>
      <c r="C19436" s="7" t="s">
        <v>1321</v>
      </c>
      <c r="D19436" s="7" t="n">
        <v>0</v>
      </c>
      <c r="E19436" s="7" t="n">
        <v>0</v>
      </c>
      <c r="F19436" s="7" t="n">
        <v>1</v>
      </c>
      <c r="G19436" s="7" t="n">
        <v>110.09</v>
      </c>
    </row>
    <row r="19437" customFormat="false" ht="15" hidden="false" customHeight="false" outlineLevel="0" collapsed="false">
      <c r="A19437" s="7" t="s">
        <v>34</v>
      </c>
      <c r="B19437" s="7" t="s">
        <v>239</v>
      </c>
      <c r="C19437" s="7" t="s">
        <v>1321</v>
      </c>
      <c r="D19437" s="7" t="n">
        <v>0</v>
      </c>
      <c r="E19437" s="7" t="n">
        <v>0</v>
      </c>
      <c r="F19437" s="7" t="n">
        <v>1</v>
      </c>
      <c r="G19437" s="7" t="n">
        <v>110.08</v>
      </c>
    </row>
    <row r="19438" customFormat="false" ht="15" hidden="false" customHeight="false" outlineLevel="0" collapsed="false">
      <c r="A19438" s="7" t="s">
        <v>34</v>
      </c>
      <c r="B19438" s="7" t="s">
        <v>239</v>
      </c>
      <c r="C19438" s="7" t="s">
        <v>1321</v>
      </c>
      <c r="D19438" s="7" t="n">
        <v>0</v>
      </c>
      <c r="E19438" s="7" t="n">
        <v>0</v>
      </c>
      <c r="F19438" s="7" t="n">
        <v>1</v>
      </c>
      <c r="G19438" s="7" t="n">
        <v>99.07</v>
      </c>
    </row>
    <row r="19439" customFormat="false" ht="15" hidden="false" customHeight="false" outlineLevel="0" collapsed="false">
      <c r="A19439" s="7" t="s">
        <v>34</v>
      </c>
      <c r="B19439" s="7" t="s">
        <v>239</v>
      </c>
      <c r="C19439" s="7" t="s">
        <v>1321</v>
      </c>
      <c r="D19439" s="7" t="n">
        <v>0</v>
      </c>
      <c r="E19439" s="7" t="n">
        <v>0</v>
      </c>
      <c r="F19439" s="7" t="n">
        <v>1</v>
      </c>
      <c r="G19439" s="7" t="n">
        <v>110.09</v>
      </c>
    </row>
    <row r="19440" customFormat="false" ht="15" hidden="false" customHeight="false" outlineLevel="0" collapsed="false">
      <c r="A19440" s="7" t="s">
        <v>34</v>
      </c>
      <c r="B19440" s="7" t="s">
        <v>132</v>
      </c>
      <c r="C19440" s="7" t="s">
        <v>1322</v>
      </c>
      <c r="D19440" s="7" t="n">
        <v>1</v>
      </c>
      <c r="E19440" s="7" t="n">
        <v>22.98</v>
      </c>
      <c r="F19440" s="7" t="n">
        <v>0</v>
      </c>
      <c r="G19440" s="7" t="n">
        <v>0</v>
      </c>
    </row>
    <row r="19441" customFormat="false" ht="15" hidden="false" customHeight="false" outlineLevel="0" collapsed="false">
      <c r="A19441" s="7" t="s">
        <v>34</v>
      </c>
      <c r="B19441" s="7" t="s">
        <v>132</v>
      </c>
      <c r="C19441" s="7" t="s">
        <v>1322</v>
      </c>
      <c r="D19441" s="7" t="n">
        <v>0</v>
      </c>
      <c r="E19441" s="7" t="n">
        <v>0</v>
      </c>
      <c r="F19441" s="7" t="n">
        <v>5</v>
      </c>
      <c r="G19441" s="7" t="n">
        <v>143.73</v>
      </c>
    </row>
    <row r="19442" customFormat="false" ht="15" hidden="false" customHeight="false" outlineLevel="0" collapsed="false">
      <c r="A19442" s="7" t="s">
        <v>34</v>
      </c>
      <c r="B19442" s="7" t="s">
        <v>132</v>
      </c>
      <c r="C19442" s="7" t="s">
        <v>1322</v>
      </c>
      <c r="D19442" s="7" t="n">
        <v>15</v>
      </c>
      <c r="E19442" s="7" t="n">
        <v>441.25</v>
      </c>
      <c r="F19442" s="7" t="n">
        <v>7</v>
      </c>
      <c r="G19442" s="7" t="n">
        <v>262.03</v>
      </c>
    </row>
    <row r="19443" customFormat="false" ht="15" hidden="false" customHeight="false" outlineLevel="0" collapsed="false">
      <c r="A19443" s="7" t="s">
        <v>34</v>
      </c>
      <c r="B19443" s="7" t="s">
        <v>132</v>
      </c>
      <c r="C19443" s="7" t="s">
        <v>1322</v>
      </c>
      <c r="D19443" s="7" t="n">
        <v>0</v>
      </c>
      <c r="E19443" s="7" t="n">
        <v>0</v>
      </c>
      <c r="F19443" s="7" t="n">
        <v>2</v>
      </c>
      <c r="G19443" s="7" t="n">
        <v>67.63</v>
      </c>
    </row>
    <row r="19444" customFormat="false" ht="15" hidden="false" customHeight="false" outlineLevel="0" collapsed="false">
      <c r="A19444" s="7" t="s">
        <v>34</v>
      </c>
      <c r="B19444" s="7" t="s">
        <v>291</v>
      </c>
      <c r="C19444" s="7" t="s">
        <v>1323</v>
      </c>
      <c r="D19444" s="7" t="n">
        <v>0</v>
      </c>
      <c r="E19444" s="7" t="n">
        <v>0</v>
      </c>
      <c r="F19444" s="7" t="n">
        <v>1</v>
      </c>
      <c r="G19444" s="7" t="n">
        <v>39.74</v>
      </c>
    </row>
    <row r="19445" customFormat="false" ht="15" hidden="false" customHeight="false" outlineLevel="0" collapsed="false">
      <c r="A19445" s="7" t="s">
        <v>34</v>
      </c>
      <c r="B19445" s="7" t="s">
        <v>291</v>
      </c>
      <c r="C19445" s="7" t="s">
        <v>1323</v>
      </c>
      <c r="D19445" s="7" t="n">
        <v>0</v>
      </c>
      <c r="E19445" s="7" t="n">
        <v>0</v>
      </c>
      <c r="F19445" s="7" t="n">
        <v>1</v>
      </c>
      <c r="G19445" s="7" t="n">
        <v>39.75</v>
      </c>
    </row>
    <row r="19446" customFormat="false" ht="15" hidden="false" customHeight="false" outlineLevel="0" collapsed="false">
      <c r="A19446" s="7" t="s">
        <v>34</v>
      </c>
      <c r="B19446" s="7" t="s">
        <v>291</v>
      </c>
      <c r="C19446" s="7" t="s">
        <v>1323</v>
      </c>
      <c r="D19446" s="7" t="n">
        <v>0</v>
      </c>
      <c r="E19446" s="7" t="n">
        <v>0</v>
      </c>
      <c r="F19446" s="7" t="n">
        <v>1</v>
      </c>
      <c r="G19446" s="7" t="n">
        <v>39.75</v>
      </c>
    </row>
    <row r="19447" customFormat="false" ht="15" hidden="false" customHeight="false" outlineLevel="0" collapsed="false">
      <c r="A19447" s="7" t="s">
        <v>34</v>
      </c>
      <c r="B19447" s="7" t="s">
        <v>291</v>
      </c>
      <c r="C19447" s="7" t="s">
        <v>1323</v>
      </c>
      <c r="D19447" s="7" t="n">
        <v>14</v>
      </c>
      <c r="E19447" s="7" t="n">
        <v>486.25</v>
      </c>
      <c r="F19447" s="7" t="n">
        <v>0</v>
      </c>
      <c r="G19447" s="7" t="n">
        <v>0</v>
      </c>
    </row>
    <row r="19448" customFormat="false" ht="15" hidden="false" customHeight="false" outlineLevel="0" collapsed="false">
      <c r="A19448" s="7" t="s">
        <v>34</v>
      </c>
      <c r="B19448" s="7" t="s">
        <v>291</v>
      </c>
      <c r="C19448" s="7" t="s">
        <v>1323</v>
      </c>
      <c r="D19448" s="7" t="n">
        <v>33</v>
      </c>
      <c r="E19448" s="7" t="n">
        <v>1285.91</v>
      </c>
      <c r="F19448" s="7" t="n">
        <v>13</v>
      </c>
      <c r="G19448" s="7" t="n">
        <v>524.7</v>
      </c>
    </row>
    <row r="19449" customFormat="false" ht="15" hidden="false" customHeight="false" outlineLevel="0" collapsed="false">
      <c r="A19449" s="7" t="s">
        <v>34</v>
      </c>
      <c r="B19449" s="7" t="s">
        <v>291</v>
      </c>
      <c r="C19449" s="7" t="s">
        <v>1323</v>
      </c>
      <c r="D19449" s="7" t="n">
        <v>0</v>
      </c>
      <c r="E19449" s="7" t="n">
        <v>0</v>
      </c>
      <c r="F19449" s="7" t="n">
        <v>2</v>
      </c>
      <c r="G19449" s="7" t="n">
        <v>73.52</v>
      </c>
    </row>
    <row r="19450" customFormat="false" ht="15" hidden="false" customHeight="false" outlineLevel="0" collapsed="false">
      <c r="A19450" s="7" t="s">
        <v>34</v>
      </c>
      <c r="B19450" s="7" t="s">
        <v>291</v>
      </c>
      <c r="C19450" s="7" t="s">
        <v>1323</v>
      </c>
      <c r="D19450" s="7" t="n">
        <v>0</v>
      </c>
      <c r="E19450" s="7" t="n">
        <v>0</v>
      </c>
      <c r="F19450" s="7" t="n">
        <v>1</v>
      </c>
      <c r="G19450" s="7" t="n">
        <v>39.75</v>
      </c>
    </row>
    <row r="19451" customFormat="false" ht="15" hidden="false" customHeight="false" outlineLevel="0" collapsed="false">
      <c r="A19451" s="7" t="s">
        <v>34</v>
      </c>
      <c r="B19451" s="7" t="s">
        <v>291</v>
      </c>
      <c r="C19451" s="7" t="s">
        <v>1323</v>
      </c>
      <c r="D19451" s="7" t="n">
        <v>0</v>
      </c>
      <c r="E19451" s="7" t="n">
        <v>0</v>
      </c>
      <c r="F19451" s="7" t="n">
        <v>1</v>
      </c>
      <c r="G19451" s="7" t="n">
        <v>39.75</v>
      </c>
    </row>
    <row r="19452" customFormat="false" ht="15" hidden="false" customHeight="false" outlineLevel="0" collapsed="false">
      <c r="A19452" s="7" t="s">
        <v>34</v>
      </c>
      <c r="B19452" s="7" t="s">
        <v>291</v>
      </c>
      <c r="C19452" s="7" t="s">
        <v>1323</v>
      </c>
      <c r="D19452" s="7" t="n">
        <v>0</v>
      </c>
      <c r="E19452" s="7" t="n">
        <v>0</v>
      </c>
      <c r="F19452" s="7" t="n">
        <v>1</v>
      </c>
      <c r="G19452" s="7" t="n">
        <v>33.79</v>
      </c>
    </row>
    <row r="19453" customFormat="false" ht="15" hidden="false" customHeight="false" outlineLevel="0" collapsed="false">
      <c r="A19453" s="7" t="s">
        <v>34</v>
      </c>
      <c r="B19453" s="7" t="s">
        <v>291</v>
      </c>
      <c r="C19453" s="7" t="s">
        <v>1323</v>
      </c>
      <c r="D19453" s="7" t="n">
        <v>0</v>
      </c>
      <c r="E19453" s="7" t="n">
        <v>0</v>
      </c>
      <c r="F19453" s="7" t="n">
        <v>10</v>
      </c>
      <c r="G19453" s="7" t="n">
        <v>397.46</v>
      </c>
    </row>
    <row r="19454" customFormat="false" ht="15" hidden="false" customHeight="false" outlineLevel="0" collapsed="false">
      <c r="A19454" s="7" t="s">
        <v>34</v>
      </c>
      <c r="B19454" s="7" t="s">
        <v>291</v>
      </c>
      <c r="C19454" s="7" t="s">
        <v>1323</v>
      </c>
      <c r="D19454" s="7" t="n">
        <v>0</v>
      </c>
      <c r="E19454" s="7" t="n">
        <v>0</v>
      </c>
      <c r="F19454" s="7" t="n">
        <v>1</v>
      </c>
      <c r="G19454" s="7" t="n">
        <v>39.74</v>
      </c>
    </row>
    <row r="19455" customFormat="false" ht="15" hidden="false" customHeight="false" outlineLevel="0" collapsed="false">
      <c r="A19455" s="7" t="s">
        <v>34</v>
      </c>
      <c r="B19455" s="7" t="s">
        <v>291</v>
      </c>
      <c r="C19455" s="7" t="s">
        <v>1323</v>
      </c>
      <c r="D19455" s="7" t="n">
        <v>0</v>
      </c>
      <c r="E19455" s="7" t="n">
        <v>0</v>
      </c>
      <c r="F19455" s="7" t="n">
        <v>1</v>
      </c>
      <c r="G19455" s="7" t="n">
        <v>39.75</v>
      </c>
    </row>
    <row r="19456" customFormat="false" ht="15" hidden="false" customHeight="false" outlineLevel="0" collapsed="false">
      <c r="A19456" s="7" t="s">
        <v>34</v>
      </c>
      <c r="B19456" s="7" t="s">
        <v>291</v>
      </c>
      <c r="C19456" s="7" t="s">
        <v>1323</v>
      </c>
      <c r="D19456" s="7" t="n">
        <v>0</v>
      </c>
      <c r="E19456" s="7" t="n">
        <v>0</v>
      </c>
      <c r="F19456" s="7" t="n">
        <v>2</v>
      </c>
      <c r="G19456" s="7" t="n">
        <v>71.54</v>
      </c>
    </row>
    <row r="19457" customFormat="false" ht="15" hidden="false" customHeight="false" outlineLevel="0" collapsed="false">
      <c r="A19457" s="7" t="s">
        <v>34</v>
      </c>
      <c r="B19457" s="7" t="s">
        <v>291</v>
      </c>
      <c r="C19457" s="7" t="s">
        <v>1323</v>
      </c>
      <c r="D19457" s="7" t="n">
        <v>0</v>
      </c>
      <c r="E19457" s="7" t="n">
        <v>0</v>
      </c>
      <c r="F19457" s="7" t="n">
        <v>1</v>
      </c>
      <c r="G19457" s="7" t="n">
        <v>35.77</v>
      </c>
    </row>
    <row r="19458" customFormat="false" ht="15" hidden="false" customHeight="false" outlineLevel="0" collapsed="false">
      <c r="A19458" s="7" t="s">
        <v>34</v>
      </c>
      <c r="B19458" s="7" t="s">
        <v>282</v>
      </c>
      <c r="C19458" s="7" t="s">
        <v>1324</v>
      </c>
      <c r="D19458" s="7" t="n">
        <v>20</v>
      </c>
      <c r="E19458" s="7" t="n">
        <v>791.62</v>
      </c>
      <c r="F19458" s="7" t="n">
        <v>16</v>
      </c>
      <c r="G19458" s="7" t="n">
        <v>659.39</v>
      </c>
    </row>
    <row r="19459" customFormat="false" ht="15" hidden="false" customHeight="false" outlineLevel="0" collapsed="false">
      <c r="A19459" s="7" t="s">
        <v>34</v>
      </c>
      <c r="B19459" s="7" t="s">
        <v>282</v>
      </c>
      <c r="C19459" s="7" t="s">
        <v>1324</v>
      </c>
      <c r="D19459" s="7" t="n">
        <v>0</v>
      </c>
      <c r="E19459" s="7" t="n">
        <v>0</v>
      </c>
      <c r="F19459" s="7" t="n">
        <v>1</v>
      </c>
      <c r="G19459" s="7" t="n">
        <v>43.14</v>
      </c>
    </row>
    <row r="19460" customFormat="false" ht="15" hidden="false" customHeight="false" outlineLevel="0" collapsed="false">
      <c r="A19460" s="7" t="s">
        <v>34</v>
      </c>
      <c r="B19460" s="7" t="s">
        <v>282</v>
      </c>
      <c r="C19460" s="7" t="s">
        <v>1324</v>
      </c>
      <c r="D19460" s="7" t="n">
        <v>0</v>
      </c>
      <c r="E19460" s="7" t="n">
        <v>0</v>
      </c>
      <c r="F19460" s="7" t="n">
        <v>1</v>
      </c>
      <c r="G19460" s="7" t="n">
        <v>38.82</v>
      </c>
    </row>
    <row r="19461" customFormat="false" ht="15" hidden="false" customHeight="false" outlineLevel="0" collapsed="false">
      <c r="A19461" s="7" t="s">
        <v>34</v>
      </c>
      <c r="B19461" s="7" t="s">
        <v>282</v>
      </c>
      <c r="C19461" s="7" t="s">
        <v>1324</v>
      </c>
      <c r="D19461" s="7" t="n">
        <v>0</v>
      </c>
      <c r="E19461" s="7" t="n">
        <v>0</v>
      </c>
      <c r="F19461" s="7" t="n">
        <v>1</v>
      </c>
      <c r="G19461" s="7" t="n">
        <v>43.14</v>
      </c>
    </row>
    <row r="19462" customFormat="false" ht="15" hidden="false" customHeight="false" outlineLevel="0" collapsed="false">
      <c r="A19462" s="7" t="s">
        <v>34</v>
      </c>
      <c r="B19462" s="7" t="s">
        <v>282</v>
      </c>
      <c r="C19462" s="7" t="s">
        <v>1324</v>
      </c>
      <c r="D19462" s="7" t="n">
        <v>0</v>
      </c>
      <c r="E19462" s="7" t="n">
        <v>0</v>
      </c>
      <c r="F19462" s="7" t="n">
        <v>1</v>
      </c>
      <c r="G19462" s="7" t="n">
        <v>38.82</v>
      </c>
    </row>
    <row r="19463" customFormat="false" ht="15" hidden="false" customHeight="false" outlineLevel="0" collapsed="false">
      <c r="A19463" s="7" t="s">
        <v>34</v>
      </c>
      <c r="B19463" s="7" t="s">
        <v>282</v>
      </c>
      <c r="C19463" s="7" t="s">
        <v>1324</v>
      </c>
      <c r="D19463" s="7" t="n">
        <v>0</v>
      </c>
      <c r="E19463" s="7" t="n">
        <v>0</v>
      </c>
      <c r="F19463" s="7" t="n">
        <v>1</v>
      </c>
      <c r="G19463" s="7" t="n">
        <v>43.13</v>
      </c>
    </row>
    <row r="19464" customFormat="false" ht="15" hidden="false" customHeight="false" outlineLevel="0" collapsed="false">
      <c r="A19464" s="7" t="s">
        <v>34</v>
      </c>
      <c r="B19464" s="7" t="s">
        <v>282</v>
      </c>
      <c r="C19464" s="7" t="s">
        <v>1324</v>
      </c>
      <c r="D19464" s="7" t="n">
        <v>0</v>
      </c>
      <c r="E19464" s="7" t="n">
        <v>0</v>
      </c>
      <c r="F19464" s="7" t="n">
        <v>1</v>
      </c>
      <c r="G19464" s="7" t="n">
        <v>43.14</v>
      </c>
    </row>
    <row r="19465" customFormat="false" ht="15" hidden="false" customHeight="false" outlineLevel="0" collapsed="false">
      <c r="A19465" s="7" t="s">
        <v>34</v>
      </c>
      <c r="B19465" s="7" t="s">
        <v>282</v>
      </c>
      <c r="C19465" s="7" t="s">
        <v>1324</v>
      </c>
      <c r="D19465" s="7" t="n">
        <v>0</v>
      </c>
      <c r="E19465" s="7" t="n">
        <v>0</v>
      </c>
      <c r="F19465" s="7" t="n">
        <v>2</v>
      </c>
      <c r="G19465" s="7" t="n">
        <v>86.28</v>
      </c>
    </row>
    <row r="19466" customFormat="false" ht="15" hidden="false" customHeight="false" outlineLevel="0" collapsed="false">
      <c r="A19466" s="7" t="s">
        <v>34</v>
      </c>
      <c r="B19466" s="7" t="s">
        <v>282</v>
      </c>
      <c r="C19466" s="7" t="s">
        <v>1324</v>
      </c>
      <c r="D19466" s="7" t="n">
        <v>0</v>
      </c>
      <c r="E19466" s="7" t="n">
        <v>0</v>
      </c>
      <c r="F19466" s="7" t="n">
        <v>1</v>
      </c>
      <c r="G19466" s="7" t="n">
        <v>43.14</v>
      </c>
    </row>
    <row r="19467" customFormat="false" ht="15" hidden="false" customHeight="false" outlineLevel="0" collapsed="false">
      <c r="A19467" s="7" t="s">
        <v>34</v>
      </c>
      <c r="B19467" s="7" t="s">
        <v>282</v>
      </c>
      <c r="C19467" s="7" t="s">
        <v>1324</v>
      </c>
      <c r="D19467" s="7" t="n">
        <v>0</v>
      </c>
      <c r="E19467" s="7" t="n">
        <v>0</v>
      </c>
      <c r="F19467" s="7" t="n">
        <v>1</v>
      </c>
      <c r="G19467" s="7" t="n">
        <v>43.14</v>
      </c>
    </row>
    <row r="19468" customFormat="false" ht="15" hidden="false" customHeight="false" outlineLevel="0" collapsed="false">
      <c r="A19468" s="7" t="s">
        <v>34</v>
      </c>
      <c r="B19468" s="7" t="s">
        <v>282</v>
      </c>
      <c r="C19468" s="7" t="s">
        <v>1324</v>
      </c>
      <c r="D19468" s="7" t="n">
        <v>0</v>
      </c>
      <c r="E19468" s="7" t="n">
        <v>0</v>
      </c>
      <c r="F19468" s="7" t="n">
        <v>1</v>
      </c>
      <c r="G19468" s="7" t="n">
        <v>38.83</v>
      </c>
    </row>
    <row r="19469" customFormat="false" ht="15" hidden="false" customHeight="false" outlineLevel="0" collapsed="false">
      <c r="A19469" s="7" t="s">
        <v>34</v>
      </c>
      <c r="B19469" s="7" t="s">
        <v>282</v>
      </c>
      <c r="C19469" s="7" t="s">
        <v>1324</v>
      </c>
      <c r="D19469" s="7" t="n">
        <v>0</v>
      </c>
      <c r="E19469" s="7" t="n">
        <v>0</v>
      </c>
      <c r="F19469" s="7" t="n">
        <v>3</v>
      </c>
      <c r="G19469" s="7" t="n">
        <v>114.33</v>
      </c>
    </row>
    <row r="19470" customFormat="false" ht="15" hidden="false" customHeight="false" outlineLevel="0" collapsed="false">
      <c r="A19470" s="7" t="s">
        <v>34</v>
      </c>
      <c r="B19470" s="7" t="s">
        <v>282</v>
      </c>
      <c r="C19470" s="7" t="s">
        <v>1324</v>
      </c>
      <c r="D19470" s="7" t="n">
        <v>0</v>
      </c>
      <c r="E19470" s="7" t="n">
        <v>0</v>
      </c>
      <c r="F19470" s="7" t="n">
        <v>1</v>
      </c>
      <c r="G19470" s="7" t="n">
        <v>43.13</v>
      </c>
    </row>
    <row r="19471" customFormat="false" ht="15" hidden="false" customHeight="false" outlineLevel="0" collapsed="false">
      <c r="A19471" s="7" t="s">
        <v>34</v>
      </c>
      <c r="B19471" s="7" t="s">
        <v>791</v>
      </c>
      <c r="C19471" s="7" t="s">
        <v>1325</v>
      </c>
      <c r="D19471" s="7" t="n">
        <v>0</v>
      </c>
      <c r="E19471" s="7" t="n">
        <v>0</v>
      </c>
      <c r="F19471" s="7" t="n">
        <v>1</v>
      </c>
      <c r="G19471" s="7" t="n">
        <v>346.19</v>
      </c>
    </row>
    <row r="19472" customFormat="false" ht="15" hidden="false" customHeight="false" outlineLevel="0" collapsed="false">
      <c r="A19472" s="7" t="s">
        <v>34</v>
      </c>
      <c r="B19472" s="7" t="s">
        <v>791</v>
      </c>
      <c r="C19472" s="7" t="s">
        <v>1325</v>
      </c>
      <c r="D19472" s="7" t="n">
        <v>0</v>
      </c>
      <c r="E19472" s="7" t="n">
        <v>0</v>
      </c>
      <c r="F19472" s="7" t="n">
        <v>1</v>
      </c>
      <c r="G19472" s="7" t="n">
        <v>326.96</v>
      </c>
    </row>
    <row r="19473" customFormat="false" ht="15" hidden="false" customHeight="false" outlineLevel="0" collapsed="false">
      <c r="A19473" s="7" t="s">
        <v>34</v>
      </c>
      <c r="B19473" s="7" t="s">
        <v>791</v>
      </c>
      <c r="C19473" s="7" t="s">
        <v>1325</v>
      </c>
      <c r="D19473" s="7" t="n">
        <v>0</v>
      </c>
      <c r="E19473" s="7" t="n">
        <v>0</v>
      </c>
      <c r="F19473" s="7" t="n">
        <v>1</v>
      </c>
      <c r="G19473" s="7" t="n">
        <v>326.97</v>
      </c>
    </row>
    <row r="19474" customFormat="false" ht="15" hidden="false" customHeight="false" outlineLevel="0" collapsed="false">
      <c r="A19474" s="7" t="s">
        <v>34</v>
      </c>
      <c r="B19474" s="7" t="s">
        <v>791</v>
      </c>
      <c r="C19474" s="7" t="s">
        <v>1325</v>
      </c>
      <c r="D19474" s="7" t="n">
        <v>0</v>
      </c>
      <c r="E19474" s="7" t="n">
        <v>0</v>
      </c>
      <c r="F19474" s="7" t="n">
        <v>2</v>
      </c>
      <c r="G19474" s="7" t="n">
        <v>769.32</v>
      </c>
    </row>
    <row r="19475" customFormat="false" ht="15" hidden="false" customHeight="false" outlineLevel="0" collapsed="false">
      <c r="A19475" s="7" t="s">
        <v>34</v>
      </c>
      <c r="B19475" s="7" t="s">
        <v>791</v>
      </c>
      <c r="C19475" s="7" t="s">
        <v>1325</v>
      </c>
      <c r="D19475" s="7" t="n">
        <v>6</v>
      </c>
      <c r="E19475" s="7" t="n">
        <v>1884.83</v>
      </c>
      <c r="F19475" s="7" t="n">
        <v>-1</v>
      </c>
      <c r="G19475" s="7" t="n">
        <v>-384.66</v>
      </c>
    </row>
    <row r="19476" customFormat="false" ht="15" hidden="false" customHeight="false" outlineLevel="0" collapsed="false">
      <c r="A19476" s="7" t="s">
        <v>34</v>
      </c>
      <c r="B19476" s="7" t="s">
        <v>523</v>
      </c>
      <c r="C19476" s="7" t="s">
        <v>1325</v>
      </c>
      <c r="D19476" s="7" t="n">
        <v>0</v>
      </c>
      <c r="E19476" s="7" t="n">
        <v>0</v>
      </c>
      <c r="F19476" s="7" t="n">
        <v>1</v>
      </c>
      <c r="G19476" s="7" t="n">
        <v>384.66</v>
      </c>
    </row>
    <row r="19477" customFormat="false" ht="15" hidden="false" customHeight="false" outlineLevel="0" collapsed="false">
      <c r="A19477" s="7" t="s">
        <v>34</v>
      </c>
      <c r="B19477" s="7" t="s">
        <v>523</v>
      </c>
      <c r="C19477" s="7" t="s">
        <v>1325</v>
      </c>
      <c r="D19477" s="7" t="n">
        <v>2</v>
      </c>
      <c r="E19477" s="7" t="n">
        <v>634.68</v>
      </c>
      <c r="F19477" s="7" t="n">
        <v>0</v>
      </c>
      <c r="G19477" s="7" t="n">
        <v>0</v>
      </c>
    </row>
    <row r="19478" customFormat="false" ht="15" hidden="false" customHeight="false" outlineLevel="0" collapsed="false">
      <c r="A19478" s="7" t="s">
        <v>34</v>
      </c>
      <c r="B19478" s="7" t="s">
        <v>523</v>
      </c>
      <c r="C19478" s="7" t="s">
        <v>1325</v>
      </c>
      <c r="D19478" s="7" t="n">
        <v>0</v>
      </c>
      <c r="E19478" s="7" t="n">
        <v>0</v>
      </c>
      <c r="F19478" s="7" t="n">
        <v>1</v>
      </c>
      <c r="G19478" s="7" t="n">
        <v>384.66</v>
      </c>
    </row>
    <row r="19479" customFormat="false" ht="15" hidden="false" customHeight="false" outlineLevel="0" collapsed="false">
      <c r="A19479" s="7" t="s">
        <v>34</v>
      </c>
      <c r="B19479" s="7" t="s">
        <v>879</v>
      </c>
      <c r="C19479" s="7" t="s">
        <v>1325</v>
      </c>
      <c r="D19479" s="7" t="n">
        <v>0</v>
      </c>
      <c r="E19479" s="7" t="n">
        <v>0</v>
      </c>
      <c r="F19479" s="7" t="n">
        <v>3</v>
      </c>
      <c r="G19479" s="7" t="n">
        <v>1153.98</v>
      </c>
    </row>
    <row r="19480" customFormat="false" ht="15" hidden="false" customHeight="false" outlineLevel="0" collapsed="false">
      <c r="A19480" s="7" t="s">
        <v>34</v>
      </c>
      <c r="B19480" s="7" t="s">
        <v>879</v>
      </c>
      <c r="C19480" s="7" t="s">
        <v>1325</v>
      </c>
      <c r="D19480" s="7" t="n">
        <v>0</v>
      </c>
      <c r="E19480" s="7" t="n">
        <v>0</v>
      </c>
      <c r="F19480" s="7" t="n">
        <v>1</v>
      </c>
      <c r="G19480" s="7" t="n">
        <v>384.66</v>
      </c>
    </row>
    <row r="19481" customFormat="false" ht="15" hidden="false" customHeight="false" outlineLevel="0" collapsed="false">
      <c r="A19481" s="7" t="s">
        <v>34</v>
      </c>
      <c r="B19481" s="7" t="s">
        <v>936</v>
      </c>
      <c r="C19481" s="7" t="s">
        <v>1325</v>
      </c>
      <c r="D19481" s="7" t="n">
        <v>1</v>
      </c>
      <c r="E19481" s="7" t="n">
        <v>346.19</v>
      </c>
      <c r="F19481" s="7" t="n">
        <v>0</v>
      </c>
      <c r="G19481" s="7" t="n">
        <v>0</v>
      </c>
    </row>
    <row r="19482" customFormat="false" ht="15" hidden="false" customHeight="false" outlineLevel="0" collapsed="false">
      <c r="A19482" s="7" t="s">
        <v>34</v>
      </c>
      <c r="B19482" s="7" t="s">
        <v>168</v>
      </c>
      <c r="C19482" s="7" t="s">
        <v>1326</v>
      </c>
      <c r="D19482" s="7" t="n">
        <v>28</v>
      </c>
      <c r="E19482" s="7" t="n">
        <v>898.41</v>
      </c>
      <c r="F19482" s="7" t="n">
        <v>17</v>
      </c>
      <c r="G19482" s="7" t="n">
        <v>589.45</v>
      </c>
    </row>
    <row r="19483" customFormat="false" ht="15" hidden="false" customHeight="false" outlineLevel="0" collapsed="false">
      <c r="A19483" s="7" t="s">
        <v>34</v>
      </c>
      <c r="B19483" s="7" t="s">
        <v>168</v>
      </c>
      <c r="C19483" s="7" t="s">
        <v>1326</v>
      </c>
      <c r="D19483" s="7" t="n">
        <v>0</v>
      </c>
      <c r="E19483" s="7" t="n">
        <v>0</v>
      </c>
      <c r="F19483" s="7" t="n">
        <v>1</v>
      </c>
      <c r="G19483" s="7" t="n">
        <v>35.52</v>
      </c>
    </row>
    <row r="19484" customFormat="false" ht="15" hidden="false" customHeight="false" outlineLevel="0" collapsed="false">
      <c r="A19484" s="7" t="s">
        <v>34</v>
      </c>
      <c r="B19484" s="7" t="s">
        <v>168</v>
      </c>
      <c r="C19484" s="7" t="s">
        <v>1326</v>
      </c>
      <c r="D19484" s="7" t="n">
        <v>0</v>
      </c>
      <c r="E19484" s="7" t="n">
        <v>0</v>
      </c>
      <c r="F19484" s="7" t="n">
        <v>1</v>
      </c>
      <c r="G19484" s="7" t="n">
        <v>35.51</v>
      </c>
    </row>
    <row r="19485" customFormat="false" ht="15" hidden="false" customHeight="false" outlineLevel="0" collapsed="false">
      <c r="A19485" s="7" t="s">
        <v>34</v>
      </c>
      <c r="B19485" s="7" t="s">
        <v>168</v>
      </c>
      <c r="C19485" s="7" t="s">
        <v>1326</v>
      </c>
      <c r="D19485" s="7" t="n">
        <v>0</v>
      </c>
      <c r="E19485" s="7" t="n">
        <v>0</v>
      </c>
      <c r="F19485" s="7" t="n">
        <v>2</v>
      </c>
      <c r="G19485" s="7" t="n">
        <v>71.01</v>
      </c>
    </row>
    <row r="19486" customFormat="false" ht="15" hidden="false" customHeight="false" outlineLevel="0" collapsed="false">
      <c r="A19486" s="7" t="s">
        <v>34</v>
      </c>
      <c r="B19486" s="7" t="s">
        <v>168</v>
      </c>
      <c r="C19486" s="7" t="s">
        <v>1326</v>
      </c>
      <c r="D19486" s="7" t="n">
        <v>0</v>
      </c>
      <c r="E19486" s="7" t="n">
        <v>0</v>
      </c>
      <c r="F19486" s="7" t="n">
        <v>2</v>
      </c>
      <c r="G19486" s="7" t="n">
        <v>71.02</v>
      </c>
    </row>
    <row r="19487" customFormat="false" ht="15" hidden="false" customHeight="false" outlineLevel="0" collapsed="false">
      <c r="A19487" s="7" t="s">
        <v>34</v>
      </c>
      <c r="B19487" s="7" t="s">
        <v>168</v>
      </c>
      <c r="C19487" s="7" t="s">
        <v>1326</v>
      </c>
      <c r="D19487" s="7" t="n">
        <v>0</v>
      </c>
      <c r="E19487" s="7" t="n">
        <v>0</v>
      </c>
      <c r="F19487" s="7" t="n">
        <v>1</v>
      </c>
      <c r="G19487" s="7" t="n">
        <v>35.51</v>
      </c>
    </row>
    <row r="19488" customFormat="false" ht="15" hidden="false" customHeight="false" outlineLevel="0" collapsed="false">
      <c r="A19488" s="7" t="s">
        <v>34</v>
      </c>
      <c r="B19488" s="7" t="s">
        <v>168</v>
      </c>
      <c r="C19488" s="7" t="s">
        <v>1326</v>
      </c>
      <c r="D19488" s="7" t="n">
        <v>0</v>
      </c>
      <c r="E19488" s="7" t="n">
        <v>0</v>
      </c>
      <c r="F19488" s="7" t="n">
        <v>1</v>
      </c>
      <c r="G19488" s="7" t="n">
        <v>35.51</v>
      </c>
    </row>
    <row r="19489" customFormat="false" ht="15" hidden="false" customHeight="false" outlineLevel="0" collapsed="false">
      <c r="A19489" s="7" t="s">
        <v>34</v>
      </c>
      <c r="B19489" s="7" t="s">
        <v>168</v>
      </c>
      <c r="C19489" s="7" t="s">
        <v>1326</v>
      </c>
      <c r="D19489" s="7" t="n">
        <v>0</v>
      </c>
      <c r="E19489" s="7" t="n">
        <v>0</v>
      </c>
      <c r="F19489" s="7" t="n">
        <v>1</v>
      </c>
      <c r="G19489" s="7" t="n">
        <v>30.19</v>
      </c>
    </row>
    <row r="19490" customFormat="false" ht="15" hidden="false" customHeight="false" outlineLevel="0" collapsed="false">
      <c r="A19490" s="7" t="s">
        <v>34</v>
      </c>
      <c r="B19490" s="7" t="s">
        <v>168</v>
      </c>
      <c r="C19490" s="7" t="s">
        <v>1326</v>
      </c>
      <c r="D19490" s="7" t="n">
        <v>0</v>
      </c>
      <c r="E19490" s="7" t="n">
        <v>0</v>
      </c>
      <c r="F19490" s="7" t="n">
        <v>1</v>
      </c>
      <c r="G19490" s="7" t="n">
        <v>35.51</v>
      </c>
    </row>
    <row r="19491" customFormat="false" ht="15" hidden="false" customHeight="false" outlineLevel="0" collapsed="false">
      <c r="A19491" s="7" t="s">
        <v>34</v>
      </c>
      <c r="B19491" s="7" t="s">
        <v>168</v>
      </c>
      <c r="C19491" s="7" t="s">
        <v>1326</v>
      </c>
      <c r="D19491" s="7" t="n">
        <v>0</v>
      </c>
      <c r="E19491" s="7" t="n">
        <v>0</v>
      </c>
      <c r="F19491" s="7" t="n">
        <v>1</v>
      </c>
      <c r="G19491" s="7" t="n">
        <v>35.51</v>
      </c>
    </row>
    <row r="19492" customFormat="false" ht="15" hidden="false" customHeight="false" outlineLevel="0" collapsed="false">
      <c r="A19492" s="7" t="s">
        <v>34</v>
      </c>
      <c r="B19492" s="7" t="s">
        <v>746</v>
      </c>
      <c r="C19492" s="7" t="s">
        <v>1503</v>
      </c>
      <c r="D19492" s="7" t="n">
        <v>1</v>
      </c>
      <c r="E19492" s="7" t="n">
        <v>222.8</v>
      </c>
      <c r="F19492" s="7" t="n">
        <v>0</v>
      </c>
      <c r="G19492" s="7" t="n">
        <v>0</v>
      </c>
    </row>
    <row r="19493" customFormat="false" ht="15" hidden="false" customHeight="false" outlineLevel="0" collapsed="false">
      <c r="A19493" s="7" t="s">
        <v>34</v>
      </c>
      <c r="B19493" s="7" t="s">
        <v>466</v>
      </c>
      <c r="C19493" s="7" t="s">
        <v>1329</v>
      </c>
      <c r="D19493" s="7" t="n">
        <v>4</v>
      </c>
      <c r="E19493" s="7" t="n">
        <v>936.92</v>
      </c>
      <c r="F19493" s="7" t="n">
        <v>0</v>
      </c>
      <c r="G19493" s="7" t="n">
        <v>0</v>
      </c>
    </row>
    <row r="19494" customFormat="false" ht="15" hidden="false" customHeight="false" outlineLevel="0" collapsed="false">
      <c r="A19494" s="7" t="s">
        <v>34</v>
      </c>
      <c r="B19494" s="7" t="s">
        <v>113</v>
      </c>
      <c r="C19494" s="7" t="s">
        <v>1330</v>
      </c>
      <c r="D19494" s="7" t="n">
        <v>13</v>
      </c>
      <c r="E19494" s="7" t="n">
        <v>977.82</v>
      </c>
      <c r="F19494" s="7" t="n">
        <v>6</v>
      </c>
      <c r="G19494" s="7" t="n">
        <v>507.96</v>
      </c>
    </row>
    <row r="19495" customFormat="false" ht="15" hidden="false" customHeight="false" outlineLevel="0" collapsed="false">
      <c r="A19495" s="7" t="s">
        <v>34</v>
      </c>
      <c r="B19495" s="7" t="s">
        <v>113</v>
      </c>
      <c r="C19495" s="7" t="s">
        <v>1330</v>
      </c>
      <c r="D19495" s="7" t="n">
        <v>0</v>
      </c>
      <c r="E19495" s="7" t="n">
        <v>0</v>
      </c>
      <c r="F19495" s="7" t="n">
        <v>1</v>
      </c>
      <c r="G19495" s="7" t="n">
        <v>84.67</v>
      </c>
    </row>
    <row r="19496" customFormat="false" ht="15" hidden="false" customHeight="false" outlineLevel="0" collapsed="false">
      <c r="A19496" s="7" t="s">
        <v>34</v>
      </c>
      <c r="B19496" s="7" t="s">
        <v>113</v>
      </c>
      <c r="C19496" s="7" t="s">
        <v>1330</v>
      </c>
      <c r="D19496" s="7" t="n">
        <v>0</v>
      </c>
      <c r="E19496" s="7" t="n">
        <v>0</v>
      </c>
      <c r="F19496" s="7" t="n">
        <v>1</v>
      </c>
      <c r="G19496" s="7" t="n">
        <v>76.19</v>
      </c>
    </row>
    <row r="19497" customFormat="false" ht="15" hidden="false" customHeight="false" outlineLevel="0" collapsed="false">
      <c r="A19497" s="7" t="s">
        <v>34</v>
      </c>
      <c r="B19497" s="7" t="s">
        <v>113</v>
      </c>
      <c r="C19497" s="7" t="s">
        <v>1330</v>
      </c>
      <c r="D19497" s="7" t="n">
        <v>5</v>
      </c>
      <c r="E19497" s="7" t="n">
        <v>350.49</v>
      </c>
      <c r="F19497" s="7" t="n">
        <v>0</v>
      </c>
      <c r="G19497" s="7" t="n">
        <v>0</v>
      </c>
    </row>
    <row r="19498" customFormat="false" ht="15" hidden="false" customHeight="false" outlineLevel="0" collapsed="false">
      <c r="A19498" s="7" t="s">
        <v>34</v>
      </c>
      <c r="B19498" s="7" t="s">
        <v>113</v>
      </c>
      <c r="C19498" s="7" t="s">
        <v>1330</v>
      </c>
      <c r="D19498" s="7" t="n">
        <v>0</v>
      </c>
      <c r="E19498" s="7" t="n">
        <v>0</v>
      </c>
      <c r="F19498" s="7" t="n">
        <v>2</v>
      </c>
      <c r="G19498" s="7" t="n">
        <v>169.33</v>
      </c>
    </row>
    <row r="19499" customFormat="false" ht="15" hidden="false" customHeight="false" outlineLevel="0" collapsed="false">
      <c r="A19499" s="7" t="s">
        <v>34</v>
      </c>
      <c r="B19499" s="7" t="s">
        <v>113</v>
      </c>
      <c r="C19499" s="7" t="s">
        <v>1330</v>
      </c>
      <c r="D19499" s="7" t="n">
        <v>0</v>
      </c>
      <c r="E19499" s="7" t="n">
        <v>0</v>
      </c>
      <c r="F19499" s="7" t="n">
        <v>2</v>
      </c>
      <c r="G19499" s="7" t="n">
        <v>169.33</v>
      </c>
    </row>
    <row r="19500" customFormat="false" ht="15" hidden="false" customHeight="false" outlineLevel="0" collapsed="false">
      <c r="A19500" s="7" t="s">
        <v>34</v>
      </c>
      <c r="B19500" s="7" t="s">
        <v>111</v>
      </c>
      <c r="C19500" s="7" t="s">
        <v>1330</v>
      </c>
      <c r="D19500" s="7" t="n">
        <v>6</v>
      </c>
      <c r="E19500" s="7" t="n">
        <v>452.93</v>
      </c>
      <c r="F19500" s="7" t="n">
        <v>2</v>
      </c>
      <c r="G19500" s="7" t="n">
        <v>160.85</v>
      </c>
    </row>
    <row r="19501" customFormat="false" ht="15" hidden="false" customHeight="false" outlineLevel="0" collapsed="false">
      <c r="A19501" s="7" t="s">
        <v>34</v>
      </c>
      <c r="B19501" s="7" t="s">
        <v>111</v>
      </c>
      <c r="C19501" s="7" t="s">
        <v>1330</v>
      </c>
      <c r="D19501" s="7" t="n">
        <v>1</v>
      </c>
      <c r="E19501" s="7" t="n">
        <v>65.48</v>
      </c>
      <c r="F19501" s="7" t="n">
        <v>0</v>
      </c>
      <c r="G19501" s="7" t="n">
        <v>0</v>
      </c>
    </row>
    <row r="19502" customFormat="false" ht="15" hidden="false" customHeight="false" outlineLevel="0" collapsed="false">
      <c r="A19502" s="7" t="s">
        <v>34</v>
      </c>
      <c r="B19502" s="7" t="s">
        <v>111</v>
      </c>
      <c r="C19502" s="7" t="s">
        <v>1330</v>
      </c>
      <c r="D19502" s="7" t="n">
        <v>0</v>
      </c>
      <c r="E19502" s="7" t="n">
        <v>0</v>
      </c>
      <c r="F19502" s="7" t="n">
        <v>1</v>
      </c>
      <c r="G19502" s="7" t="n">
        <v>84.66</v>
      </c>
    </row>
    <row r="19503" customFormat="false" ht="15" hidden="false" customHeight="false" outlineLevel="0" collapsed="false">
      <c r="A19503" s="7" t="s">
        <v>34</v>
      </c>
      <c r="B19503" s="7" t="s">
        <v>111</v>
      </c>
      <c r="C19503" s="7" t="s">
        <v>1330</v>
      </c>
      <c r="D19503" s="7" t="n">
        <v>0</v>
      </c>
      <c r="E19503" s="7" t="n">
        <v>0</v>
      </c>
      <c r="F19503" s="7" t="n">
        <v>1</v>
      </c>
      <c r="G19503" s="7" t="n">
        <v>71.97</v>
      </c>
    </row>
    <row r="19504" customFormat="false" ht="15" hidden="false" customHeight="false" outlineLevel="0" collapsed="false">
      <c r="A19504" s="7" t="s">
        <v>34</v>
      </c>
      <c r="B19504" s="7" t="s">
        <v>149</v>
      </c>
      <c r="C19504" s="7" t="s">
        <v>1330</v>
      </c>
      <c r="D19504" s="7" t="n">
        <v>5</v>
      </c>
      <c r="E19504" s="7" t="n">
        <v>359.81</v>
      </c>
      <c r="F19504" s="7" t="n">
        <v>1</v>
      </c>
      <c r="G19504" s="7" t="n">
        <v>84.66</v>
      </c>
    </row>
    <row r="19505" customFormat="false" ht="15" hidden="false" customHeight="false" outlineLevel="0" collapsed="false">
      <c r="A19505" s="7" t="s">
        <v>34</v>
      </c>
      <c r="B19505" s="7" t="s">
        <v>153</v>
      </c>
      <c r="C19505" s="7" t="s">
        <v>1330</v>
      </c>
      <c r="D19505" s="7" t="n">
        <v>6</v>
      </c>
      <c r="E19505" s="7" t="n">
        <v>469.86</v>
      </c>
      <c r="F19505" s="7" t="n">
        <v>4</v>
      </c>
      <c r="G19505" s="7" t="n">
        <v>330.17</v>
      </c>
    </row>
    <row r="19506" customFormat="false" ht="15" hidden="false" customHeight="false" outlineLevel="0" collapsed="false">
      <c r="A19506" s="7" t="s">
        <v>34</v>
      </c>
      <c r="B19506" s="7" t="s">
        <v>153</v>
      </c>
      <c r="C19506" s="7" t="s">
        <v>1330</v>
      </c>
      <c r="D19506" s="7" t="n">
        <v>0</v>
      </c>
      <c r="E19506" s="7" t="n">
        <v>0</v>
      </c>
      <c r="F19506" s="7" t="n">
        <v>1</v>
      </c>
      <c r="G19506" s="7" t="n">
        <v>84.66</v>
      </c>
    </row>
    <row r="19507" customFormat="false" ht="15" hidden="false" customHeight="false" outlineLevel="0" collapsed="false">
      <c r="A19507" s="7" t="s">
        <v>34</v>
      </c>
      <c r="B19507" s="7" t="s">
        <v>153</v>
      </c>
      <c r="C19507" s="7" t="s">
        <v>1330</v>
      </c>
      <c r="D19507" s="7" t="n">
        <v>0</v>
      </c>
      <c r="E19507" s="7" t="n">
        <v>0</v>
      </c>
      <c r="F19507" s="7" t="n">
        <v>1</v>
      </c>
      <c r="G19507" s="7" t="n">
        <v>84.66</v>
      </c>
    </row>
    <row r="19508" customFormat="false" ht="15" hidden="false" customHeight="false" outlineLevel="0" collapsed="false">
      <c r="A19508" s="7" t="s">
        <v>34</v>
      </c>
      <c r="B19508" s="7" t="s">
        <v>153</v>
      </c>
      <c r="C19508" s="7" t="s">
        <v>1330</v>
      </c>
      <c r="D19508" s="7" t="n">
        <v>0</v>
      </c>
      <c r="E19508" s="7" t="n">
        <v>0</v>
      </c>
      <c r="F19508" s="7" t="n">
        <v>1</v>
      </c>
      <c r="G19508" s="7" t="n">
        <v>84.66</v>
      </c>
    </row>
    <row r="19509" customFormat="false" ht="15" hidden="false" customHeight="false" outlineLevel="0" collapsed="false">
      <c r="A19509" s="7" t="s">
        <v>34</v>
      </c>
      <c r="B19509" s="7" t="s">
        <v>153</v>
      </c>
      <c r="C19509" s="7" t="s">
        <v>1330</v>
      </c>
      <c r="D19509" s="7" t="n">
        <v>0</v>
      </c>
      <c r="E19509" s="7" t="n">
        <v>0</v>
      </c>
      <c r="F19509" s="7" t="n">
        <v>1</v>
      </c>
      <c r="G19509" s="7" t="n">
        <v>71.96</v>
      </c>
    </row>
    <row r="19510" customFormat="false" ht="15" hidden="false" customHeight="false" outlineLevel="0" collapsed="false">
      <c r="A19510" s="7" t="s">
        <v>34</v>
      </c>
      <c r="B19510" s="7" t="s">
        <v>478</v>
      </c>
      <c r="C19510" s="7" t="s">
        <v>1330</v>
      </c>
      <c r="D19510" s="7" t="n">
        <v>0</v>
      </c>
      <c r="E19510" s="7" t="n">
        <v>0</v>
      </c>
      <c r="F19510" s="7" t="n">
        <v>1</v>
      </c>
      <c r="G19510" s="7" t="n">
        <v>76.2</v>
      </c>
    </row>
    <row r="19511" customFormat="false" ht="15" hidden="false" customHeight="false" outlineLevel="0" collapsed="false">
      <c r="A19511" s="7" t="s">
        <v>34</v>
      </c>
      <c r="B19511" s="7" t="s">
        <v>326</v>
      </c>
      <c r="C19511" s="7" t="s">
        <v>1330</v>
      </c>
      <c r="D19511" s="7" t="n">
        <v>0</v>
      </c>
      <c r="E19511" s="7" t="n">
        <v>0</v>
      </c>
      <c r="F19511" s="7" t="n">
        <v>2</v>
      </c>
      <c r="G19511" s="7" t="n">
        <v>169.32</v>
      </c>
    </row>
    <row r="19512" customFormat="false" ht="15" hidden="false" customHeight="false" outlineLevel="0" collapsed="false">
      <c r="A19512" s="7" t="s">
        <v>34</v>
      </c>
      <c r="B19512" s="7" t="s">
        <v>326</v>
      </c>
      <c r="C19512" s="7" t="s">
        <v>1330</v>
      </c>
      <c r="D19512" s="7" t="n">
        <v>0</v>
      </c>
      <c r="E19512" s="7" t="n">
        <v>0</v>
      </c>
      <c r="F19512" s="7" t="n">
        <v>6</v>
      </c>
      <c r="G19512" s="7" t="n">
        <v>507.96</v>
      </c>
    </row>
    <row r="19513" customFormat="false" ht="15" hidden="false" customHeight="false" outlineLevel="0" collapsed="false">
      <c r="A19513" s="7" t="s">
        <v>34</v>
      </c>
      <c r="B19513" s="7" t="s">
        <v>326</v>
      </c>
      <c r="C19513" s="7" t="s">
        <v>1330</v>
      </c>
      <c r="D19513" s="7" t="n">
        <v>0</v>
      </c>
      <c r="E19513" s="7" t="n">
        <v>0</v>
      </c>
      <c r="F19513" s="7" t="n">
        <v>1</v>
      </c>
      <c r="G19513" s="7" t="n">
        <v>84.66</v>
      </c>
    </row>
    <row r="19514" customFormat="false" ht="15" hidden="false" customHeight="false" outlineLevel="0" collapsed="false">
      <c r="A19514" s="7" t="s">
        <v>34</v>
      </c>
      <c r="B19514" s="7" t="s">
        <v>326</v>
      </c>
      <c r="C19514" s="7" t="s">
        <v>1330</v>
      </c>
      <c r="D19514" s="7" t="n">
        <v>11</v>
      </c>
      <c r="E19514" s="7" t="n">
        <v>863.53</v>
      </c>
      <c r="F19514" s="7" t="n">
        <v>4</v>
      </c>
      <c r="G19514" s="7" t="n">
        <v>313.24</v>
      </c>
    </row>
    <row r="19515" customFormat="false" ht="15" hidden="false" customHeight="false" outlineLevel="0" collapsed="false">
      <c r="A19515" s="7" t="s">
        <v>34</v>
      </c>
      <c r="B19515" s="7" t="s">
        <v>326</v>
      </c>
      <c r="C19515" s="7" t="s">
        <v>1330</v>
      </c>
      <c r="D19515" s="7" t="n">
        <v>0</v>
      </c>
      <c r="E19515" s="7" t="n">
        <v>0</v>
      </c>
      <c r="F19515" s="7" t="n">
        <v>1</v>
      </c>
      <c r="G19515" s="7" t="n">
        <v>84.65</v>
      </c>
    </row>
    <row r="19516" customFormat="false" ht="15" hidden="false" customHeight="false" outlineLevel="0" collapsed="false">
      <c r="A19516" s="7" t="s">
        <v>34</v>
      </c>
      <c r="B19516" s="7" t="s">
        <v>326</v>
      </c>
      <c r="C19516" s="7" t="s">
        <v>1330</v>
      </c>
      <c r="D19516" s="7" t="n">
        <v>0</v>
      </c>
      <c r="E19516" s="7" t="n">
        <v>0</v>
      </c>
      <c r="F19516" s="7" t="n">
        <v>1</v>
      </c>
      <c r="G19516" s="7" t="n">
        <v>84.66</v>
      </c>
    </row>
    <row r="19517" customFormat="false" ht="15" hidden="false" customHeight="false" outlineLevel="0" collapsed="false">
      <c r="A19517" s="7" t="s">
        <v>34</v>
      </c>
      <c r="B19517" s="7" t="s">
        <v>326</v>
      </c>
      <c r="C19517" s="7" t="s">
        <v>1330</v>
      </c>
      <c r="D19517" s="7" t="n">
        <v>0</v>
      </c>
      <c r="E19517" s="7" t="n">
        <v>0</v>
      </c>
      <c r="F19517" s="7" t="n">
        <v>2</v>
      </c>
      <c r="G19517" s="7" t="n">
        <v>143.93</v>
      </c>
    </row>
    <row r="19518" customFormat="false" ht="15" hidden="false" customHeight="false" outlineLevel="0" collapsed="false">
      <c r="A19518" s="7" t="s">
        <v>34</v>
      </c>
      <c r="B19518" s="7" t="s">
        <v>326</v>
      </c>
      <c r="C19518" s="7" t="s">
        <v>1330</v>
      </c>
      <c r="D19518" s="7" t="n">
        <v>0</v>
      </c>
      <c r="E19518" s="7" t="n">
        <v>0</v>
      </c>
      <c r="F19518" s="7" t="n">
        <v>2</v>
      </c>
      <c r="G19518" s="7" t="n">
        <v>169.33</v>
      </c>
    </row>
    <row r="19519" customFormat="false" ht="15" hidden="false" customHeight="false" outlineLevel="0" collapsed="false">
      <c r="A19519" s="7" t="s">
        <v>34</v>
      </c>
      <c r="B19519" s="7" t="s">
        <v>222</v>
      </c>
      <c r="C19519" s="7" t="s">
        <v>1331</v>
      </c>
      <c r="D19519" s="7" t="n">
        <v>2</v>
      </c>
      <c r="E19519" s="7" t="n">
        <v>206.79</v>
      </c>
      <c r="F19519" s="7" t="n">
        <v>0</v>
      </c>
      <c r="G19519" s="7" t="n">
        <v>0</v>
      </c>
    </row>
    <row r="19520" customFormat="false" ht="15" hidden="false" customHeight="false" outlineLevel="0" collapsed="false">
      <c r="A19520" s="7" t="s">
        <v>34</v>
      </c>
      <c r="B19520" s="7" t="s">
        <v>222</v>
      </c>
      <c r="C19520" s="7" t="s">
        <v>1331</v>
      </c>
      <c r="D19520" s="7" t="n">
        <v>0</v>
      </c>
      <c r="E19520" s="7" t="n">
        <v>0</v>
      </c>
      <c r="F19520" s="7" t="n">
        <v>1</v>
      </c>
      <c r="G19520" s="7" t="n">
        <v>127.04</v>
      </c>
    </row>
    <row r="19521" customFormat="false" ht="15" hidden="false" customHeight="false" outlineLevel="0" collapsed="false">
      <c r="A19521" s="7" t="s">
        <v>34</v>
      </c>
      <c r="B19521" s="7" t="s">
        <v>222</v>
      </c>
      <c r="C19521" s="7" t="s">
        <v>1331</v>
      </c>
      <c r="D19521" s="7" t="n">
        <v>0</v>
      </c>
      <c r="E19521" s="7" t="n">
        <v>0</v>
      </c>
      <c r="F19521" s="7" t="n">
        <v>1</v>
      </c>
      <c r="G19521" s="7" t="n">
        <v>127.03</v>
      </c>
    </row>
    <row r="19522" customFormat="false" ht="15" hidden="false" customHeight="false" outlineLevel="0" collapsed="false">
      <c r="A19522" s="7" t="s">
        <v>34</v>
      </c>
      <c r="B19522" s="7" t="s">
        <v>222</v>
      </c>
      <c r="C19522" s="7" t="s">
        <v>1331</v>
      </c>
      <c r="D19522" s="7" t="n">
        <v>0</v>
      </c>
      <c r="E19522" s="7" t="n">
        <v>0</v>
      </c>
      <c r="F19522" s="7" t="n">
        <v>1</v>
      </c>
      <c r="G19522" s="7" t="n">
        <v>127.03</v>
      </c>
    </row>
    <row r="19523" customFormat="false" ht="15" hidden="false" customHeight="false" outlineLevel="0" collapsed="false">
      <c r="A19523" s="7" t="s">
        <v>34</v>
      </c>
      <c r="B19523" s="7" t="s">
        <v>222</v>
      </c>
      <c r="C19523" s="7" t="s">
        <v>1331</v>
      </c>
      <c r="D19523" s="7" t="n">
        <v>0</v>
      </c>
      <c r="E19523" s="7" t="n">
        <v>0</v>
      </c>
      <c r="F19523" s="7" t="n">
        <v>1</v>
      </c>
      <c r="G19523" s="7" t="n">
        <v>114.33</v>
      </c>
    </row>
    <row r="19524" customFormat="false" ht="15" hidden="false" customHeight="false" outlineLevel="0" collapsed="false">
      <c r="A19524" s="7" t="s">
        <v>34</v>
      </c>
      <c r="B19524" s="7" t="s">
        <v>222</v>
      </c>
      <c r="C19524" s="7" t="s">
        <v>1331</v>
      </c>
      <c r="D19524" s="7" t="n">
        <v>0</v>
      </c>
      <c r="E19524" s="7" t="n">
        <v>0</v>
      </c>
      <c r="F19524" s="7" t="n">
        <v>2</v>
      </c>
      <c r="G19524" s="7" t="n">
        <v>228.66</v>
      </c>
    </row>
    <row r="19525" customFormat="false" ht="15" hidden="false" customHeight="false" outlineLevel="0" collapsed="false">
      <c r="A19525" s="7" t="s">
        <v>34</v>
      </c>
      <c r="B19525" s="7" t="s">
        <v>222</v>
      </c>
      <c r="C19525" s="7" t="s">
        <v>1331</v>
      </c>
      <c r="D19525" s="7" t="n">
        <v>0</v>
      </c>
      <c r="E19525" s="7" t="n">
        <v>0</v>
      </c>
      <c r="F19525" s="7" t="n">
        <v>1</v>
      </c>
      <c r="G19525" s="7" t="n">
        <v>127.04</v>
      </c>
    </row>
    <row r="19526" customFormat="false" ht="15" hidden="false" customHeight="false" outlineLevel="0" collapsed="false">
      <c r="A19526" s="7" t="s">
        <v>34</v>
      </c>
      <c r="B19526" s="7" t="s">
        <v>222</v>
      </c>
      <c r="C19526" s="7" t="s">
        <v>1331</v>
      </c>
      <c r="D19526" s="7" t="n">
        <v>0</v>
      </c>
      <c r="E19526" s="7" t="n">
        <v>0</v>
      </c>
      <c r="F19526" s="7" t="n">
        <v>1</v>
      </c>
      <c r="G19526" s="7" t="n">
        <v>114.33</v>
      </c>
    </row>
    <row r="19527" customFormat="false" ht="15" hidden="false" customHeight="false" outlineLevel="0" collapsed="false">
      <c r="A19527" s="7" t="s">
        <v>34</v>
      </c>
      <c r="B19527" s="7" t="s">
        <v>222</v>
      </c>
      <c r="C19527" s="7" t="s">
        <v>1331</v>
      </c>
      <c r="D19527" s="7" t="n">
        <v>0</v>
      </c>
      <c r="E19527" s="7" t="n">
        <v>0</v>
      </c>
      <c r="F19527" s="7" t="n">
        <v>1</v>
      </c>
      <c r="G19527" s="7" t="n">
        <v>127.03</v>
      </c>
    </row>
    <row r="19528" customFormat="false" ht="15" hidden="false" customHeight="false" outlineLevel="0" collapsed="false">
      <c r="A19528" s="7" t="s">
        <v>34</v>
      </c>
      <c r="B19528" s="7" t="s">
        <v>222</v>
      </c>
      <c r="C19528" s="7" t="s">
        <v>1331</v>
      </c>
      <c r="D19528" s="7" t="n">
        <v>0</v>
      </c>
      <c r="E19528" s="7" t="n">
        <v>0</v>
      </c>
      <c r="F19528" s="7" t="n">
        <v>1</v>
      </c>
      <c r="G19528" s="7" t="n">
        <v>127.03</v>
      </c>
    </row>
    <row r="19529" customFormat="false" ht="15" hidden="false" customHeight="false" outlineLevel="0" collapsed="false">
      <c r="A19529" s="7" t="s">
        <v>34</v>
      </c>
      <c r="B19529" s="7" t="s">
        <v>222</v>
      </c>
      <c r="C19529" s="7" t="s">
        <v>1331</v>
      </c>
      <c r="D19529" s="7" t="n">
        <v>8</v>
      </c>
      <c r="E19529" s="7" t="n">
        <v>959.09</v>
      </c>
      <c r="F19529" s="7" t="n">
        <v>12</v>
      </c>
      <c r="G19529" s="7" t="n">
        <v>1473.56</v>
      </c>
    </row>
    <row r="19530" customFormat="false" ht="15" hidden="false" customHeight="false" outlineLevel="0" collapsed="false">
      <c r="A19530" s="7" t="s">
        <v>34</v>
      </c>
      <c r="B19530" s="7" t="s">
        <v>222</v>
      </c>
      <c r="C19530" s="7" t="s">
        <v>1331</v>
      </c>
      <c r="D19530" s="7" t="n">
        <v>0</v>
      </c>
      <c r="E19530" s="7" t="n">
        <v>0</v>
      </c>
      <c r="F19530" s="7" t="n">
        <v>1</v>
      </c>
      <c r="G19530" s="7" t="n">
        <v>127.04</v>
      </c>
    </row>
    <row r="19531" customFormat="false" ht="15" hidden="false" customHeight="false" outlineLevel="0" collapsed="false">
      <c r="A19531" s="7" t="s">
        <v>34</v>
      </c>
      <c r="B19531" s="7" t="s">
        <v>222</v>
      </c>
      <c r="C19531" s="7" t="s">
        <v>1331</v>
      </c>
      <c r="D19531" s="7" t="n">
        <v>0</v>
      </c>
      <c r="E19531" s="7" t="n">
        <v>0</v>
      </c>
      <c r="F19531" s="7" t="n">
        <v>1</v>
      </c>
      <c r="G19531" s="7" t="n">
        <v>114.33</v>
      </c>
    </row>
    <row r="19532" customFormat="false" ht="15" hidden="false" customHeight="false" outlineLevel="0" collapsed="false">
      <c r="A19532" s="7" t="s">
        <v>34</v>
      </c>
      <c r="B19532" s="7" t="s">
        <v>222</v>
      </c>
      <c r="C19532" s="7" t="s">
        <v>1331</v>
      </c>
      <c r="D19532" s="7" t="n">
        <v>0</v>
      </c>
      <c r="E19532" s="7" t="n">
        <v>0</v>
      </c>
      <c r="F19532" s="7" t="n">
        <v>2</v>
      </c>
      <c r="G19532" s="7" t="n">
        <v>254.08</v>
      </c>
    </row>
    <row r="19533" customFormat="false" ht="15" hidden="false" customHeight="false" outlineLevel="0" collapsed="false">
      <c r="A19533" s="7" t="s">
        <v>34</v>
      </c>
      <c r="B19533" s="7" t="s">
        <v>222</v>
      </c>
      <c r="C19533" s="7" t="s">
        <v>1331</v>
      </c>
      <c r="D19533" s="7" t="n">
        <v>0</v>
      </c>
      <c r="E19533" s="7" t="n">
        <v>0</v>
      </c>
      <c r="F19533" s="7" t="n">
        <v>1</v>
      </c>
      <c r="G19533" s="7" t="n">
        <v>107.99</v>
      </c>
    </row>
    <row r="19534" customFormat="false" ht="15" hidden="false" customHeight="false" outlineLevel="0" collapsed="false">
      <c r="A19534" s="7" t="s">
        <v>34</v>
      </c>
      <c r="B19534" s="7" t="s">
        <v>222</v>
      </c>
      <c r="C19534" s="7" t="s">
        <v>1331</v>
      </c>
      <c r="D19534" s="7" t="n">
        <v>0</v>
      </c>
      <c r="E19534" s="7" t="n">
        <v>0</v>
      </c>
      <c r="F19534" s="7" t="n">
        <v>1</v>
      </c>
      <c r="G19534" s="7" t="n">
        <v>114.33</v>
      </c>
    </row>
    <row r="19535" customFormat="false" ht="15" hidden="false" customHeight="false" outlineLevel="0" collapsed="false">
      <c r="A19535" s="7" t="s">
        <v>34</v>
      </c>
      <c r="B19535" s="7" t="s">
        <v>225</v>
      </c>
      <c r="C19535" s="7" t="s">
        <v>1331</v>
      </c>
      <c r="D19535" s="7" t="n">
        <v>0</v>
      </c>
      <c r="E19535" s="7" t="n">
        <v>0</v>
      </c>
      <c r="F19535" s="7" t="n">
        <v>1</v>
      </c>
      <c r="G19535" s="7" t="n">
        <v>114.33</v>
      </c>
    </row>
    <row r="19536" customFormat="false" ht="15" hidden="false" customHeight="false" outlineLevel="0" collapsed="false">
      <c r="A19536" s="7" t="s">
        <v>34</v>
      </c>
      <c r="B19536" s="7" t="s">
        <v>225</v>
      </c>
      <c r="C19536" s="7" t="s">
        <v>1331</v>
      </c>
      <c r="D19536" s="7" t="n">
        <v>0</v>
      </c>
      <c r="E19536" s="7" t="n">
        <v>0</v>
      </c>
      <c r="F19536" s="7" t="n">
        <v>2</v>
      </c>
      <c r="G19536" s="7" t="n">
        <v>254.07</v>
      </c>
    </row>
    <row r="19537" customFormat="false" ht="15" hidden="false" customHeight="false" outlineLevel="0" collapsed="false">
      <c r="A19537" s="7" t="s">
        <v>34</v>
      </c>
      <c r="B19537" s="7" t="s">
        <v>225</v>
      </c>
      <c r="C19537" s="7" t="s">
        <v>1331</v>
      </c>
      <c r="D19537" s="7" t="n">
        <v>15</v>
      </c>
      <c r="E19537" s="7" t="n">
        <v>1721.24</v>
      </c>
      <c r="F19537" s="7" t="n">
        <v>5</v>
      </c>
      <c r="G19537" s="7" t="n">
        <v>609.74</v>
      </c>
    </row>
    <row r="19538" customFormat="false" ht="15" hidden="false" customHeight="false" outlineLevel="0" collapsed="false">
      <c r="A19538" s="7" t="s">
        <v>34</v>
      </c>
      <c r="B19538" s="7" t="s">
        <v>225</v>
      </c>
      <c r="C19538" s="7" t="s">
        <v>1331</v>
      </c>
      <c r="D19538" s="7" t="n">
        <v>0</v>
      </c>
      <c r="E19538" s="7" t="n">
        <v>0</v>
      </c>
      <c r="F19538" s="7" t="n">
        <v>1</v>
      </c>
      <c r="G19538" s="7" t="n">
        <v>127.03</v>
      </c>
    </row>
    <row r="19539" customFormat="false" ht="15" hidden="false" customHeight="false" outlineLevel="0" collapsed="false">
      <c r="A19539" s="7" t="s">
        <v>34</v>
      </c>
      <c r="B19539" s="7" t="s">
        <v>225</v>
      </c>
      <c r="C19539" s="7" t="s">
        <v>1331</v>
      </c>
      <c r="D19539" s="7" t="n">
        <v>1</v>
      </c>
      <c r="E19539" s="7" t="n">
        <v>102.4</v>
      </c>
      <c r="F19539" s="7" t="n">
        <v>0</v>
      </c>
      <c r="G19539" s="7" t="n">
        <v>0</v>
      </c>
    </row>
    <row r="19540" customFormat="false" ht="15" hidden="false" customHeight="false" outlineLevel="0" collapsed="false">
      <c r="A19540" s="7" t="s">
        <v>34</v>
      </c>
      <c r="B19540" s="7" t="s">
        <v>225</v>
      </c>
      <c r="C19540" s="7" t="s">
        <v>1331</v>
      </c>
      <c r="D19540" s="7" t="n">
        <v>2</v>
      </c>
      <c r="E19540" s="7" t="n">
        <v>190.03</v>
      </c>
      <c r="F19540" s="7" t="n">
        <v>0</v>
      </c>
      <c r="G19540" s="7" t="n">
        <v>0</v>
      </c>
    </row>
    <row r="19541" customFormat="false" ht="15" hidden="false" customHeight="false" outlineLevel="0" collapsed="false">
      <c r="A19541" s="7" t="s">
        <v>34</v>
      </c>
      <c r="B19541" s="7" t="s">
        <v>225</v>
      </c>
      <c r="C19541" s="7" t="s">
        <v>1331</v>
      </c>
      <c r="D19541" s="7" t="n">
        <v>0</v>
      </c>
      <c r="E19541" s="7" t="n">
        <v>0</v>
      </c>
      <c r="F19541" s="7" t="n">
        <v>1</v>
      </c>
      <c r="G19541" s="7" t="n">
        <v>127.03</v>
      </c>
    </row>
    <row r="19542" customFormat="false" ht="15" hidden="false" customHeight="false" outlineLevel="0" collapsed="false">
      <c r="A19542" s="7" t="s">
        <v>34</v>
      </c>
      <c r="B19542" s="7" t="s">
        <v>225</v>
      </c>
      <c r="C19542" s="7" t="s">
        <v>1331</v>
      </c>
      <c r="D19542" s="7" t="n">
        <v>0</v>
      </c>
      <c r="E19542" s="7" t="n">
        <v>0</v>
      </c>
      <c r="F19542" s="7" t="n">
        <v>2</v>
      </c>
      <c r="G19542" s="7" t="n">
        <v>228.66</v>
      </c>
    </row>
    <row r="19543" customFormat="false" ht="15" hidden="false" customHeight="false" outlineLevel="0" collapsed="false">
      <c r="A19543" s="7" t="s">
        <v>34</v>
      </c>
      <c r="B19543" s="7" t="s">
        <v>335</v>
      </c>
      <c r="C19543" s="7" t="s">
        <v>1331</v>
      </c>
      <c r="D19543" s="7" t="n">
        <v>0</v>
      </c>
      <c r="E19543" s="7" t="n">
        <v>0</v>
      </c>
      <c r="F19543" s="7" t="n">
        <v>1</v>
      </c>
      <c r="G19543" s="7" t="n">
        <v>127.04</v>
      </c>
    </row>
    <row r="19544" customFormat="false" ht="15" hidden="false" customHeight="false" outlineLevel="0" collapsed="false">
      <c r="A19544" s="7" t="s">
        <v>34</v>
      </c>
      <c r="B19544" s="7" t="s">
        <v>335</v>
      </c>
      <c r="C19544" s="7" t="s">
        <v>1331</v>
      </c>
      <c r="D19544" s="7" t="n">
        <v>2</v>
      </c>
      <c r="E19544" s="7" t="n">
        <v>223.56</v>
      </c>
      <c r="F19544" s="7" t="n">
        <v>0</v>
      </c>
      <c r="G19544" s="7" t="n">
        <v>0</v>
      </c>
    </row>
    <row r="19545" customFormat="false" ht="15" hidden="false" customHeight="false" outlineLevel="0" collapsed="false">
      <c r="A19545" s="7" t="s">
        <v>34</v>
      </c>
      <c r="B19545" s="7" t="s">
        <v>335</v>
      </c>
      <c r="C19545" s="7" t="s">
        <v>1331</v>
      </c>
      <c r="D19545" s="7" t="n">
        <v>0</v>
      </c>
      <c r="E19545" s="7" t="n">
        <v>0</v>
      </c>
      <c r="F19545" s="7" t="n">
        <v>1</v>
      </c>
      <c r="G19545" s="7" t="n">
        <v>127.04</v>
      </c>
    </row>
    <row r="19546" customFormat="false" ht="15" hidden="false" customHeight="false" outlineLevel="0" collapsed="false">
      <c r="A19546" s="7" t="s">
        <v>34</v>
      </c>
      <c r="B19546" s="7" t="s">
        <v>335</v>
      </c>
      <c r="C19546" s="7" t="s">
        <v>1331</v>
      </c>
      <c r="D19546" s="7" t="n">
        <v>0</v>
      </c>
      <c r="E19546" s="7" t="n">
        <v>0</v>
      </c>
      <c r="F19546" s="7" t="n">
        <v>1</v>
      </c>
      <c r="G19546" s="7" t="n">
        <v>127.04</v>
      </c>
    </row>
    <row r="19547" customFormat="false" ht="15" hidden="false" customHeight="false" outlineLevel="0" collapsed="false">
      <c r="A19547" s="7" t="s">
        <v>34</v>
      </c>
      <c r="B19547" s="7" t="s">
        <v>335</v>
      </c>
      <c r="C19547" s="7" t="s">
        <v>1331</v>
      </c>
      <c r="D19547" s="7" t="n">
        <v>4</v>
      </c>
      <c r="E19547" s="7" t="n">
        <v>470.02</v>
      </c>
      <c r="F19547" s="7" t="n">
        <v>3</v>
      </c>
      <c r="G19547" s="7" t="n">
        <v>355.69</v>
      </c>
    </row>
    <row r="19548" customFormat="false" ht="15" hidden="false" customHeight="false" outlineLevel="0" collapsed="false">
      <c r="A19548" s="7" t="s">
        <v>34</v>
      </c>
      <c r="B19548" s="7" t="s">
        <v>248</v>
      </c>
      <c r="C19548" s="7" t="s">
        <v>1331</v>
      </c>
      <c r="D19548" s="7" t="n">
        <v>0</v>
      </c>
      <c r="E19548" s="7" t="n">
        <v>0</v>
      </c>
      <c r="F19548" s="7" t="n">
        <v>1</v>
      </c>
      <c r="G19548" s="7" t="n">
        <v>127.03</v>
      </c>
    </row>
    <row r="19549" customFormat="false" ht="15" hidden="false" customHeight="false" outlineLevel="0" collapsed="false">
      <c r="A19549" s="7" t="s">
        <v>34</v>
      </c>
      <c r="B19549" s="7" t="s">
        <v>248</v>
      </c>
      <c r="C19549" s="7" t="s">
        <v>1331</v>
      </c>
      <c r="D19549" s="7" t="n">
        <v>0</v>
      </c>
      <c r="E19549" s="7" t="n">
        <v>0</v>
      </c>
      <c r="F19549" s="7" t="n">
        <v>1</v>
      </c>
      <c r="G19549" s="7" t="n">
        <v>127.03</v>
      </c>
    </row>
    <row r="19550" customFormat="false" ht="15" hidden="false" customHeight="false" outlineLevel="0" collapsed="false">
      <c r="A19550" s="7" t="s">
        <v>34</v>
      </c>
      <c r="B19550" s="7" t="s">
        <v>248</v>
      </c>
      <c r="C19550" s="7" t="s">
        <v>1331</v>
      </c>
      <c r="D19550" s="7" t="n">
        <v>10</v>
      </c>
      <c r="E19550" s="7" t="n">
        <v>1181.38</v>
      </c>
      <c r="F19550" s="7" t="n">
        <v>2</v>
      </c>
      <c r="G19550" s="7" t="n">
        <v>241.35</v>
      </c>
    </row>
    <row r="19551" customFormat="false" ht="15" hidden="false" customHeight="false" outlineLevel="0" collapsed="false">
      <c r="A19551" s="7" t="s">
        <v>34</v>
      </c>
      <c r="B19551" s="7" t="s">
        <v>248</v>
      </c>
      <c r="C19551" s="7" t="s">
        <v>1331</v>
      </c>
      <c r="D19551" s="7" t="n">
        <v>0</v>
      </c>
      <c r="E19551" s="7" t="n">
        <v>0</v>
      </c>
      <c r="F19551" s="7" t="n">
        <v>1</v>
      </c>
      <c r="G19551" s="7" t="n">
        <v>114.33</v>
      </c>
    </row>
    <row r="19552" customFormat="false" ht="15" hidden="false" customHeight="false" outlineLevel="0" collapsed="false">
      <c r="A19552" s="7" t="s">
        <v>34</v>
      </c>
      <c r="B19552" s="7" t="s">
        <v>830</v>
      </c>
      <c r="C19552" s="7" t="s">
        <v>1331</v>
      </c>
      <c r="D19552" s="7" t="n">
        <v>0</v>
      </c>
      <c r="E19552" s="7" t="n">
        <v>0</v>
      </c>
      <c r="F19552" s="7" t="n">
        <v>2</v>
      </c>
      <c r="G19552" s="7" t="n">
        <v>254.07</v>
      </c>
    </row>
    <row r="19553" customFormat="false" ht="15" hidden="false" customHeight="false" outlineLevel="0" collapsed="false">
      <c r="A19553" s="7" t="s">
        <v>34</v>
      </c>
      <c r="B19553" s="7" t="s">
        <v>830</v>
      </c>
      <c r="C19553" s="7" t="s">
        <v>1331</v>
      </c>
      <c r="D19553" s="7" t="n">
        <v>1</v>
      </c>
      <c r="E19553" s="7" t="n">
        <v>127.03</v>
      </c>
      <c r="F19553" s="7" t="n">
        <v>1</v>
      </c>
      <c r="G19553" s="7" t="n">
        <v>127.03</v>
      </c>
    </row>
    <row r="19554" customFormat="false" ht="15" hidden="false" customHeight="false" outlineLevel="0" collapsed="false">
      <c r="A19554" s="7" t="s">
        <v>34</v>
      </c>
      <c r="B19554" s="7" t="s">
        <v>830</v>
      </c>
      <c r="C19554" s="7" t="s">
        <v>1331</v>
      </c>
      <c r="D19554" s="7" t="n">
        <v>1</v>
      </c>
      <c r="E19554" s="7" t="n">
        <v>95.01</v>
      </c>
      <c r="F19554" s="7" t="n">
        <v>0</v>
      </c>
      <c r="G19554" s="7" t="n">
        <v>0</v>
      </c>
    </row>
    <row r="19555" customFormat="false" ht="15" hidden="false" customHeight="false" outlineLevel="0" collapsed="false">
      <c r="A19555" s="7" t="s">
        <v>34</v>
      </c>
      <c r="B19555" s="7" t="s">
        <v>830</v>
      </c>
      <c r="C19555" s="7" t="s">
        <v>1331</v>
      </c>
      <c r="D19555" s="7" t="n">
        <v>0</v>
      </c>
      <c r="E19555" s="7" t="n">
        <v>0</v>
      </c>
      <c r="F19555" s="7" t="n">
        <v>1</v>
      </c>
      <c r="G19555" s="7" t="n">
        <v>127.03</v>
      </c>
    </row>
    <row r="19556" customFormat="false" ht="15" hidden="false" customHeight="false" outlineLevel="0" collapsed="false">
      <c r="A19556" s="7" t="s">
        <v>34</v>
      </c>
      <c r="B19556" s="7" t="s">
        <v>830</v>
      </c>
      <c r="C19556" s="7" t="s">
        <v>1331</v>
      </c>
      <c r="D19556" s="7" t="n">
        <v>0</v>
      </c>
      <c r="E19556" s="7" t="n">
        <v>0</v>
      </c>
      <c r="F19556" s="7" t="n">
        <v>1</v>
      </c>
      <c r="G19556" s="7" t="n">
        <v>114.33</v>
      </c>
    </row>
    <row r="19557" customFormat="false" ht="15" hidden="false" customHeight="false" outlineLevel="0" collapsed="false">
      <c r="A19557" s="7" t="s">
        <v>34</v>
      </c>
      <c r="B19557" s="7" t="s">
        <v>499</v>
      </c>
      <c r="C19557" s="7" t="s">
        <v>1331</v>
      </c>
      <c r="D19557" s="7" t="n">
        <v>0</v>
      </c>
      <c r="E19557" s="7" t="n">
        <v>0</v>
      </c>
      <c r="F19557" s="7" t="n">
        <v>1</v>
      </c>
      <c r="G19557" s="7" t="n">
        <v>127.04</v>
      </c>
    </row>
    <row r="19558" customFormat="false" ht="15" hidden="false" customHeight="false" outlineLevel="0" collapsed="false">
      <c r="A19558" s="7" t="s">
        <v>34</v>
      </c>
      <c r="B19558" s="7" t="s">
        <v>499</v>
      </c>
      <c r="C19558" s="7" t="s">
        <v>1331</v>
      </c>
      <c r="D19558" s="7" t="n">
        <v>0</v>
      </c>
      <c r="E19558" s="7" t="n">
        <v>0</v>
      </c>
      <c r="F19558" s="7" t="n">
        <v>1</v>
      </c>
      <c r="G19558" s="7" t="n">
        <v>127.04</v>
      </c>
    </row>
    <row r="19559" customFormat="false" ht="15" hidden="false" customHeight="false" outlineLevel="0" collapsed="false">
      <c r="A19559" s="7" t="s">
        <v>34</v>
      </c>
      <c r="B19559" s="7" t="s">
        <v>499</v>
      </c>
      <c r="C19559" s="7" t="s">
        <v>1331</v>
      </c>
      <c r="D19559" s="7" t="n">
        <v>0</v>
      </c>
      <c r="E19559" s="7" t="n">
        <v>0</v>
      </c>
      <c r="F19559" s="7" t="n">
        <v>1</v>
      </c>
      <c r="G19559" s="7" t="n">
        <v>127.04</v>
      </c>
    </row>
    <row r="19560" customFormat="false" ht="15" hidden="false" customHeight="false" outlineLevel="0" collapsed="false">
      <c r="A19560" s="7" t="s">
        <v>34</v>
      </c>
      <c r="B19560" s="7" t="s">
        <v>499</v>
      </c>
      <c r="C19560" s="7" t="s">
        <v>1331</v>
      </c>
      <c r="D19560" s="7" t="n">
        <v>6</v>
      </c>
      <c r="E19560" s="7" t="n">
        <v>711.37</v>
      </c>
      <c r="F19560" s="7" t="n">
        <v>6</v>
      </c>
      <c r="G19560" s="7" t="n">
        <v>724.08</v>
      </c>
    </row>
    <row r="19561" customFormat="false" ht="15" hidden="false" customHeight="false" outlineLevel="0" collapsed="false">
      <c r="A19561" s="7" t="s">
        <v>34</v>
      </c>
      <c r="B19561" s="7" t="s">
        <v>499</v>
      </c>
      <c r="C19561" s="7" t="s">
        <v>1331</v>
      </c>
      <c r="D19561" s="7" t="n">
        <v>1</v>
      </c>
      <c r="E19561" s="7" t="n">
        <v>102.4</v>
      </c>
      <c r="F19561" s="7" t="n">
        <v>0</v>
      </c>
      <c r="G19561" s="7" t="n">
        <v>0</v>
      </c>
    </row>
    <row r="19562" customFormat="false" ht="15" hidden="false" customHeight="false" outlineLevel="0" collapsed="false">
      <c r="A19562" s="7" t="s">
        <v>34</v>
      </c>
      <c r="B19562" s="7" t="s">
        <v>295</v>
      </c>
      <c r="C19562" s="7" t="s">
        <v>1333</v>
      </c>
      <c r="D19562" s="7" t="n">
        <v>0</v>
      </c>
      <c r="E19562" s="7" t="n">
        <v>0</v>
      </c>
      <c r="F19562" s="7" t="n">
        <v>2</v>
      </c>
      <c r="G19562" s="7" t="n">
        <v>115.12</v>
      </c>
    </row>
    <row r="19563" customFormat="false" ht="15" hidden="false" customHeight="false" outlineLevel="0" collapsed="false">
      <c r="A19563" s="7" t="s">
        <v>34</v>
      </c>
      <c r="B19563" s="7" t="s">
        <v>295</v>
      </c>
      <c r="C19563" s="7" t="s">
        <v>1333</v>
      </c>
      <c r="D19563" s="7" t="n">
        <v>0</v>
      </c>
      <c r="E19563" s="7" t="n">
        <v>0</v>
      </c>
      <c r="F19563" s="7" t="n">
        <v>1</v>
      </c>
      <c r="G19563" s="7" t="n">
        <v>67.72</v>
      </c>
    </row>
    <row r="19564" customFormat="false" ht="15" hidden="false" customHeight="false" outlineLevel="0" collapsed="false">
      <c r="A19564" s="7" t="s">
        <v>34</v>
      </c>
      <c r="B19564" s="7" t="s">
        <v>295</v>
      </c>
      <c r="C19564" s="7" t="s">
        <v>1333</v>
      </c>
      <c r="D19564" s="7" t="n">
        <v>17</v>
      </c>
      <c r="E19564" s="7" t="n">
        <v>1083.19</v>
      </c>
      <c r="F19564" s="7" t="n">
        <v>18</v>
      </c>
      <c r="G19564" s="7" t="n">
        <v>1188.15</v>
      </c>
    </row>
    <row r="19565" customFormat="false" ht="15" hidden="false" customHeight="false" outlineLevel="0" collapsed="false">
      <c r="A19565" s="7" t="s">
        <v>34</v>
      </c>
      <c r="B19565" s="7" t="s">
        <v>295</v>
      </c>
      <c r="C19565" s="7" t="s">
        <v>1333</v>
      </c>
      <c r="D19565" s="7" t="n">
        <v>0</v>
      </c>
      <c r="E19565" s="7" t="n">
        <v>0</v>
      </c>
      <c r="F19565" s="7" t="n">
        <v>2</v>
      </c>
      <c r="G19565" s="7" t="n">
        <v>135.42</v>
      </c>
    </row>
    <row r="19566" customFormat="false" ht="15" hidden="false" customHeight="false" outlineLevel="0" collapsed="false">
      <c r="A19566" s="7" t="s">
        <v>34</v>
      </c>
      <c r="B19566" s="7" t="s">
        <v>295</v>
      </c>
      <c r="C19566" s="7" t="s">
        <v>1333</v>
      </c>
      <c r="D19566" s="7" t="n">
        <v>0</v>
      </c>
      <c r="E19566" s="7" t="n">
        <v>0</v>
      </c>
      <c r="F19566" s="7" t="n">
        <v>1</v>
      </c>
      <c r="G19566" s="7" t="n">
        <v>67.72</v>
      </c>
    </row>
    <row r="19567" customFormat="false" ht="15" hidden="false" customHeight="false" outlineLevel="0" collapsed="false">
      <c r="A19567" s="7" t="s">
        <v>34</v>
      </c>
      <c r="B19567" s="7" t="s">
        <v>295</v>
      </c>
      <c r="C19567" s="7" t="s">
        <v>1333</v>
      </c>
      <c r="D19567" s="7" t="n">
        <v>0</v>
      </c>
      <c r="E19567" s="7" t="n">
        <v>0</v>
      </c>
      <c r="F19567" s="7" t="n">
        <v>1</v>
      </c>
      <c r="G19567" s="7" t="n">
        <v>67.71</v>
      </c>
    </row>
    <row r="19568" customFormat="false" ht="15" hidden="false" customHeight="false" outlineLevel="0" collapsed="false">
      <c r="A19568" s="7" t="s">
        <v>34</v>
      </c>
      <c r="B19568" s="7" t="s">
        <v>295</v>
      </c>
      <c r="C19568" s="7" t="s">
        <v>1333</v>
      </c>
      <c r="D19568" s="7" t="n">
        <v>0</v>
      </c>
      <c r="E19568" s="7" t="n">
        <v>0</v>
      </c>
      <c r="F19568" s="7" t="n">
        <v>2</v>
      </c>
      <c r="G19568" s="7" t="n">
        <v>121.89</v>
      </c>
    </row>
    <row r="19569" customFormat="false" ht="15" hidden="false" customHeight="false" outlineLevel="0" collapsed="false">
      <c r="A19569" s="7" t="s">
        <v>34</v>
      </c>
      <c r="B19569" s="7" t="s">
        <v>295</v>
      </c>
      <c r="C19569" s="7" t="s">
        <v>1333</v>
      </c>
      <c r="D19569" s="7" t="n">
        <v>0</v>
      </c>
      <c r="E19569" s="7" t="n">
        <v>0</v>
      </c>
      <c r="F19569" s="7" t="n">
        <v>1</v>
      </c>
      <c r="G19569" s="7" t="n">
        <v>67.72</v>
      </c>
    </row>
    <row r="19570" customFormat="false" ht="15" hidden="false" customHeight="false" outlineLevel="0" collapsed="false">
      <c r="A19570" s="7" t="s">
        <v>34</v>
      </c>
      <c r="B19570" s="7" t="s">
        <v>295</v>
      </c>
      <c r="C19570" s="7" t="s">
        <v>1333</v>
      </c>
      <c r="D19570" s="7" t="n">
        <v>0</v>
      </c>
      <c r="E19570" s="7" t="n">
        <v>0</v>
      </c>
      <c r="F19570" s="7" t="n">
        <v>1</v>
      </c>
      <c r="G19570" s="7" t="n">
        <v>67.72</v>
      </c>
    </row>
    <row r="19571" customFormat="false" ht="15" hidden="false" customHeight="false" outlineLevel="0" collapsed="false">
      <c r="A19571" s="7" t="s">
        <v>34</v>
      </c>
      <c r="B19571" s="7" t="s">
        <v>295</v>
      </c>
      <c r="C19571" s="7" t="s">
        <v>1333</v>
      </c>
      <c r="D19571" s="7" t="n">
        <v>0</v>
      </c>
      <c r="E19571" s="7" t="n">
        <v>0</v>
      </c>
      <c r="F19571" s="7" t="n">
        <v>1</v>
      </c>
      <c r="G19571" s="7" t="n">
        <v>67.72</v>
      </c>
    </row>
    <row r="19572" customFormat="false" ht="15" hidden="false" customHeight="false" outlineLevel="0" collapsed="false">
      <c r="A19572" s="7" t="s">
        <v>34</v>
      </c>
      <c r="B19572" s="7" t="s">
        <v>295</v>
      </c>
      <c r="C19572" s="7" t="s">
        <v>1333</v>
      </c>
      <c r="D19572" s="7" t="n">
        <v>0</v>
      </c>
      <c r="E19572" s="7" t="n">
        <v>0</v>
      </c>
      <c r="F19572" s="7" t="n">
        <v>2</v>
      </c>
      <c r="G19572" s="7" t="n">
        <v>135.42</v>
      </c>
    </row>
    <row r="19573" customFormat="false" ht="15" hidden="false" customHeight="false" outlineLevel="0" collapsed="false">
      <c r="A19573" s="7" t="s">
        <v>34</v>
      </c>
      <c r="B19573" s="7" t="s">
        <v>295</v>
      </c>
      <c r="C19573" s="7" t="s">
        <v>1333</v>
      </c>
      <c r="D19573" s="7" t="n">
        <v>0</v>
      </c>
      <c r="E19573" s="7" t="n">
        <v>0</v>
      </c>
      <c r="F19573" s="7" t="n">
        <v>1</v>
      </c>
      <c r="G19573" s="7" t="n">
        <v>67.72</v>
      </c>
    </row>
    <row r="19574" customFormat="false" ht="15" hidden="false" customHeight="false" outlineLevel="0" collapsed="false">
      <c r="A19574" s="7" t="s">
        <v>34</v>
      </c>
      <c r="B19574" s="7" t="s">
        <v>295</v>
      </c>
      <c r="C19574" s="7" t="s">
        <v>1333</v>
      </c>
      <c r="D19574" s="7" t="n">
        <v>0</v>
      </c>
      <c r="E19574" s="7" t="n">
        <v>0</v>
      </c>
      <c r="F19574" s="7" t="n">
        <v>1</v>
      </c>
      <c r="G19574" s="7" t="n">
        <v>67.71</v>
      </c>
    </row>
    <row r="19575" customFormat="false" ht="15" hidden="false" customHeight="false" outlineLevel="0" collapsed="false">
      <c r="A19575" s="7" t="s">
        <v>34</v>
      </c>
      <c r="B19575" s="7" t="s">
        <v>295</v>
      </c>
      <c r="C19575" s="7" t="s">
        <v>1333</v>
      </c>
      <c r="D19575" s="7" t="n">
        <v>0</v>
      </c>
      <c r="E19575" s="7" t="n">
        <v>0</v>
      </c>
      <c r="F19575" s="7" t="n">
        <v>1</v>
      </c>
      <c r="G19575" s="7" t="n">
        <v>67.71</v>
      </c>
    </row>
    <row r="19576" customFormat="false" ht="15" hidden="false" customHeight="false" outlineLevel="0" collapsed="false">
      <c r="A19576" s="7" t="s">
        <v>34</v>
      </c>
      <c r="B19576" s="7" t="s">
        <v>141</v>
      </c>
      <c r="C19576" s="7" t="s">
        <v>1334</v>
      </c>
      <c r="D19576" s="7" t="n">
        <v>7</v>
      </c>
      <c r="E19576" s="7" t="n">
        <v>357.44</v>
      </c>
      <c r="F19576" s="7" t="n">
        <v>4</v>
      </c>
      <c r="G19576" s="7" t="n">
        <v>212.23</v>
      </c>
    </row>
    <row r="19577" customFormat="false" ht="15" hidden="false" customHeight="false" outlineLevel="0" collapsed="false">
      <c r="A19577" s="7" t="s">
        <v>34</v>
      </c>
      <c r="B19577" s="7" t="s">
        <v>141</v>
      </c>
      <c r="C19577" s="7" t="s">
        <v>1334</v>
      </c>
      <c r="D19577" s="7" t="n">
        <v>0</v>
      </c>
      <c r="E19577" s="7" t="n">
        <v>0</v>
      </c>
      <c r="F19577" s="7" t="n">
        <v>1</v>
      </c>
      <c r="G19577" s="7" t="n">
        <v>55.85</v>
      </c>
    </row>
    <row r="19578" customFormat="false" ht="15" hidden="false" customHeight="false" outlineLevel="0" collapsed="false">
      <c r="A19578" s="7" t="s">
        <v>34</v>
      </c>
      <c r="B19578" s="7" t="s">
        <v>141</v>
      </c>
      <c r="C19578" s="7" t="s">
        <v>1334</v>
      </c>
      <c r="D19578" s="7" t="n">
        <v>0</v>
      </c>
      <c r="E19578" s="7" t="n">
        <v>0</v>
      </c>
      <c r="F19578" s="7" t="n">
        <v>2</v>
      </c>
      <c r="G19578" s="7" t="n">
        <v>111.7</v>
      </c>
    </row>
    <row r="19579" customFormat="false" ht="15" hidden="false" customHeight="false" outlineLevel="0" collapsed="false">
      <c r="A19579" s="7" t="s">
        <v>34</v>
      </c>
      <c r="B19579" s="7" t="s">
        <v>141</v>
      </c>
      <c r="C19579" s="7" t="s">
        <v>1334</v>
      </c>
      <c r="D19579" s="7" t="n">
        <v>0</v>
      </c>
      <c r="E19579" s="7" t="n">
        <v>0</v>
      </c>
      <c r="F19579" s="7" t="n">
        <v>2</v>
      </c>
      <c r="G19579" s="7" t="n">
        <v>111.7</v>
      </c>
    </row>
    <row r="19580" customFormat="false" ht="15" hidden="false" customHeight="false" outlineLevel="0" collapsed="false">
      <c r="A19580" s="7" t="s">
        <v>34</v>
      </c>
      <c r="B19580" s="7" t="s">
        <v>141</v>
      </c>
      <c r="C19580" s="7" t="s">
        <v>1334</v>
      </c>
      <c r="D19580" s="7" t="n">
        <v>0</v>
      </c>
      <c r="E19580" s="7" t="n">
        <v>0</v>
      </c>
      <c r="F19580" s="7" t="n">
        <v>1</v>
      </c>
      <c r="G19580" s="7" t="n">
        <v>55.85</v>
      </c>
    </row>
    <row r="19581" customFormat="false" ht="15" hidden="false" customHeight="false" outlineLevel="0" collapsed="false">
      <c r="A19581" s="7" t="s">
        <v>34</v>
      </c>
      <c r="B19581" s="7" t="s">
        <v>141</v>
      </c>
      <c r="C19581" s="7" t="s">
        <v>1334</v>
      </c>
      <c r="D19581" s="7" t="n">
        <v>3</v>
      </c>
      <c r="E19581" s="7" t="n">
        <v>146.2</v>
      </c>
      <c r="F19581" s="7" t="n">
        <v>0</v>
      </c>
      <c r="G19581" s="7" t="n">
        <v>0</v>
      </c>
    </row>
    <row r="19582" customFormat="false" ht="15" hidden="false" customHeight="false" outlineLevel="0" collapsed="false">
      <c r="A19582" s="7" t="s">
        <v>34</v>
      </c>
      <c r="B19582" s="7" t="s">
        <v>141</v>
      </c>
      <c r="C19582" s="7" t="s">
        <v>1334</v>
      </c>
      <c r="D19582" s="7" t="n">
        <v>0</v>
      </c>
      <c r="E19582" s="7" t="n">
        <v>0</v>
      </c>
      <c r="F19582" s="7" t="n">
        <v>1</v>
      </c>
      <c r="G19582" s="7" t="n">
        <v>50.26</v>
      </c>
    </row>
    <row r="19583" customFormat="false" ht="15" hidden="false" customHeight="false" outlineLevel="0" collapsed="false">
      <c r="A19583" s="7" t="s">
        <v>34</v>
      </c>
      <c r="B19583" s="7" t="s">
        <v>141</v>
      </c>
      <c r="C19583" s="7" t="s">
        <v>1334</v>
      </c>
      <c r="D19583" s="7" t="n">
        <v>0</v>
      </c>
      <c r="E19583" s="7" t="n">
        <v>0</v>
      </c>
      <c r="F19583" s="7" t="n">
        <v>1</v>
      </c>
      <c r="G19583" s="7" t="n">
        <v>47.48</v>
      </c>
    </row>
    <row r="19584" customFormat="false" ht="15" hidden="false" customHeight="false" outlineLevel="0" collapsed="false">
      <c r="A19584" s="7" t="s">
        <v>34</v>
      </c>
      <c r="B19584" s="7" t="s">
        <v>141</v>
      </c>
      <c r="C19584" s="7" t="s">
        <v>1334</v>
      </c>
      <c r="D19584" s="7" t="n">
        <v>0</v>
      </c>
      <c r="E19584" s="7" t="n">
        <v>0</v>
      </c>
      <c r="F19584" s="7" t="n">
        <v>1</v>
      </c>
      <c r="G19584" s="7" t="n">
        <v>47.47</v>
      </c>
    </row>
    <row r="19585" customFormat="false" ht="15" hidden="false" customHeight="false" outlineLevel="0" collapsed="false">
      <c r="A19585" s="7" t="s">
        <v>34</v>
      </c>
      <c r="B19585" s="7" t="s">
        <v>141</v>
      </c>
      <c r="C19585" s="7" t="s">
        <v>1334</v>
      </c>
      <c r="D19585" s="7" t="n">
        <v>0</v>
      </c>
      <c r="E19585" s="7" t="n">
        <v>0</v>
      </c>
      <c r="F19585" s="7" t="n">
        <v>1</v>
      </c>
      <c r="G19585" s="7" t="n">
        <v>55.85</v>
      </c>
    </row>
    <row r="19586" customFormat="false" ht="15" hidden="false" customHeight="false" outlineLevel="0" collapsed="false">
      <c r="A19586" s="7" t="s">
        <v>34</v>
      </c>
      <c r="B19586" s="7" t="s">
        <v>125</v>
      </c>
      <c r="C19586" s="7" t="s">
        <v>1334</v>
      </c>
      <c r="D19586" s="7" t="n">
        <v>0</v>
      </c>
      <c r="E19586" s="7" t="n">
        <v>0</v>
      </c>
      <c r="F19586" s="7" t="n">
        <v>2</v>
      </c>
      <c r="G19586" s="7" t="n">
        <v>111.69</v>
      </c>
    </row>
    <row r="19587" customFormat="false" ht="15" hidden="false" customHeight="false" outlineLevel="0" collapsed="false">
      <c r="A19587" s="7" t="s">
        <v>34</v>
      </c>
      <c r="B19587" s="7" t="s">
        <v>125</v>
      </c>
      <c r="C19587" s="7" t="s">
        <v>1334</v>
      </c>
      <c r="D19587" s="7" t="n">
        <v>0</v>
      </c>
      <c r="E19587" s="7" t="n">
        <v>0</v>
      </c>
      <c r="F19587" s="7" t="n">
        <v>1</v>
      </c>
      <c r="G19587" s="7" t="n">
        <v>55.85</v>
      </c>
    </row>
    <row r="19588" customFormat="false" ht="15" hidden="false" customHeight="false" outlineLevel="0" collapsed="false">
      <c r="A19588" s="7" t="s">
        <v>34</v>
      </c>
      <c r="B19588" s="7" t="s">
        <v>125</v>
      </c>
      <c r="C19588" s="7" t="s">
        <v>1334</v>
      </c>
      <c r="D19588" s="7" t="n">
        <v>7</v>
      </c>
      <c r="E19588" s="7" t="n">
        <v>349.06</v>
      </c>
      <c r="F19588" s="7" t="n">
        <v>5</v>
      </c>
      <c r="G19588" s="7" t="n">
        <v>279.24</v>
      </c>
    </row>
    <row r="19589" customFormat="false" ht="15" hidden="false" customHeight="false" outlineLevel="0" collapsed="false">
      <c r="A19589" s="7" t="s">
        <v>34</v>
      </c>
      <c r="B19589" s="7" t="s">
        <v>125</v>
      </c>
      <c r="C19589" s="7" t="s">
        <v>1334</v>
      </c>
      <c r="D19589" s="7" t="n">
        <v>0</v>
      </c>
      <c r="E19589" s="7" t="n">
        <v>0</v>
      </c>
      <c r="F19589" s="7" t="n">
        <v>1</v>
      </c>
      <c r="G19589" s="7" t="n">
        <v>50.26</v>
      </c>
    </row>
    <row r="19590" customFormat="false" ht="15" hidden="false" customHeight="false" outlineLevel="0" collapsed="false">
      <c r="A19590" s="7" t="s">
        <v>34</v>
      </c>
      <c r="B19590" s="7" t="s">
        <v>125</v>
      </c>
      <c r="C19590" s="7" t="s">
        <v>1334</v>
      </c>
      <c r="D19590" s="7" t="n">
        <v>0</v>
      </c>
      <c r="E19590" s="7" t="n">
        <v>0</v>
      </c>
      <c r="F19590" s="7" t="n">
        <v>1</v>
      </c>
      <c r="G19590" s="7" t="n">
        <v>50.26</v>
      </c>
    </row>
    <row r="19591" customFormat="false" ht="15" hidden="false" customHeight="false" outlineLevel="0" collapsed="false">
      <c r="A19591" s="7" t="s">
        <v>34</v>
      </c>
      <c r="B19591" s="7" t="s">
        <v>125</v>
      </c>
      <c r="C19591" s="7" t="s">
        <v>1334</v>
      </c>
      <c r="D19591" s="7" t="n">
        <v>0</v>
      </c>
      <c r="E19591" s="7" t="n">
        <v>0</v>
      </c>
      <c r="F19591" s="7" t="n">
        <v>1</v>
      </c>
      <c r="G19591" s="7" t="n">
        <v>50.27</v>
      </c>
    </row>
    <row r="19592" customFormat="false" ht="15" hidden="false" customHeight="false" outlineLevel="0" collapsed="false">
      <c r="A19592" s="7" t="s">
        <v>34</v>
      </c>
      <c r="B19592" s="7" t="s">
        <v>125</v>
      </c>
      <c r="C19592" s="7" t="s">
        <v>1334</v>
      </c>
      <c r="D19592" s="7" t="n">
        <v>0</v>
      </c>
      <c r="E19592" s="7" t="n">
        <v>0</v>
      </c>
      <c r="F19592" s="7" t="n">
        <v>1</v>
      </c>
      <c r="G19592" s="7" t="n">
        <v>55.85</v>
      </c>
    </row>
    <row r="19593" customFormat="false" ht="15" hidden="false" customHeight="false" outlineLevel="0" collapsed="false">
      <c r="A19593" s="7" t="s">
        <v>34</v>
      </c>
      <c r="B19593" s="7" t="s">
        <v>169</v>
      </c>
      <c r="C19593" s="7" t="s">
        <v>1334</v>
      </c>
      <c r="D19593" s="7" t="n">
        <v>2</v>
      </c>
      <c r="E19593" s="7" t="n">
        <v>111.7</v>
      </c>
      <c r="F19593" s="7" t="n">
        <v>5</v>
      </c>
      <c r="G19593" s="7" t="n">
        <v>268.07</v>
      </c>
    </row>
    <row r="19594" customFormat="false" ht="15" hidden="false" customHeight="false" outlineLevel="0" collapsed="false">
      <c r="A19594" s="7" t="s">
        <v>34</v>
      </c>
      <c r="B19594" s="7" t="s">
        <v>169</v>
      </c>
      <c r="C19594" s="7" t="s">
        <v>1334</v>
      </c>
      <c r="D19594" s="7" t="n">
        <v>0</v>
      </c>
      <c r="E19594" s="7" t="n">
        <v>0</v>
      </c>
      <c r="F19594" s="7" t="n">
        <v>1</v>
      </c>
      <c r="G19594" s="7" t="n">
        <v>55.85</v>
      </c>
    </row>
    <row r="19595" customFormat="false" ht="15" hidden="false" customHeight="false" outlineLevel="0" collapsed="false">
      <c r="A19595" s="7" t="s">
        <v>34</v>
      </c>
      <c r="B19595" s="7" t="s">
        <v>169</v>
      </c>
      <c r="C19595" s="7" t="s">
        <v>1334</v>
      </c>
      <c r="D19595" s="7" t="n">
        <v>0</v>
      </c>
      <c r="E19595" s="7" t="n">
        <v>0</v>
      </c>
      <c r="F19595" s="7" t="n">
        <v>1</v>
      </c>
      <c r="G19595" s="7" t="n">
        <v>47.47</v>
      </c>
    </row>
    <row r="19596" customFormat="false" ht="15" hidden="false" customHeight="false" outlineLevel="0" collapsed="false">
      <c r="A19596" s="7" t="s">
        <v>34</v>
      </c>
      <c r="B19596" s="7" t="s">
        <v>169</v>
      </c>
      <c r="C19596" s="7" t="s">
        <v>1334</v>
      </c>
      <c r="D19596" s="7" t="n">
        <v>0</v>
      </c>
      <c r="E19596" s="7" t="n">
        <v>0</v>
      </c>
      <c r="F19596" s="7" t="n">
        <v>1</v>
      </c>
      <c r="G19596" s="7" t="n">
        <v>50.26</v>
      </c>
    </row>
    <row r="19597" customFormat="false" ht="15" hidden="false" customHeight="false" outlineLevel="0" collapsed="false">
      <c r="A19597" s="7" t="s">
        <v>34</v>
      </c>
      <c r="B19597" s="7" t="s">
        <v>177</v>
      </c>
      <c r="C19597" s="7" t="s">
        <v>1334</v>
      </c>
      <c r="D19597" s="7" t="n">
        <v>0</v>
      </c>
      <c r="E19597" s="7" t="n">
        <v>0</v>
      </c>
      <c r="F19597" s="7" t="n">
        <v>1</v>
      </c>
      <c r="G19597" s="7" t="n">
        <v>55.85</v>
      </c>
    </row>
    <row r="19598" customFormat="false" ht="15" hidden="false" customHeight="false" outlineLevel="0" collapsed="false">
      <c r="A19598" s="7" t="s">
        <v>34</v>
      </c>
      <c r="B19598" s="7" t="s">
        <v>177</v>
      </c>
      <c r="C19598" s="7" t="s">
        <v>1334</v>
      </c>
      <c r="D19598" s="7" t="n">
        <v>0</v>
      </c>
      <c r="E19598" s="7" t="n">
        <v>0</v>
      </c>
      <c r="F19598" s="7" t="n">
        <v>1</v>
      </c>
      <c r="G19598" s="7" t="n">
        <v>55.85</v>
      </c>
    </row>
    <row r="19599" customFormat="false" ht="15" hidden="false" customHeight="false" outlineLevel="0" collapsed="false">
      <c r="A19599" s="7" t="s">
        <v>34</v>
      </c>
      <c r="B19599" s="7" t="s">
        <v>177</v>
      </c>
      <c r="C19599" s="7" t="s">
        <v>1334</v>
      </c>
      <c r="D19599" s="7" t="n">
        <v>0</v>
      </c>
      <c r="E19599" s="7" t="n">
        <v>0</v>
      </c>
      <c r="F19599" s="7" t="n">
        <v>1</v>
      </c>
      <c r="G19599" s="7" t="n">
        <v>50.26</v>
      </c>
    </row>
    <row r="19600" customFormat="false" ht="15" hidden="false" customHeight="false" outlineLevel="0" collapsed="false">
      <c r="A19600" s="7" t="s">
        <v>34</v>
      </c>
      <c r="B19600" s="7" t="s">
        <v>177</v>
      </c>
      <c r="C19600" s="7" t="s">
        <v>1334</v>
      </c>
      <c r="D19600" s="7" t="n">
        <v>0</v>
      </c>
      <c r="E19600" s="7" t="n">
        <v>0</v>
      </c>
      <c r="F19600" s="7" t="n">
        <v>2</v>
      </c>
      <c r="G19600" s="7" t="n">
        <v>100.53</v>
      </c>
    </row>
    <row r="19601" customFormat="false" ht="15" hidden="false" customHeight="false" outlineLevel="0" collapsed="false">
      <c r="A19601" s="7" t="s">
        <v>34</v>
      </c>
      <c r="B19601" s="7" t="s">
        <v>177</v>
      </c>
      <c r="C19601" s="7" t="s">
        <v>1334</v>
      </c>
      <c r="D19601" s="7" t="n">
        <v>1</v>
      </c>
      <c r="E19601" s="7" t="n">
        <v>47.47</v>
      </c>
      <c r="F19601" s="7" t="n">
        <v>0</v>
      </c>
      <c r="G19601" s="7" t="n">
        <v>0</v>
      </c>
    </row>
    <row r="19602" customFormat="false" ht="15" hidden="false" customHeight="false" outlineLevel="0" collapsed="false">
      <c r="A19602" s="7" t="s">
        <v>34</v>
      </c>
      <c r="B19602" s="7" t="s">
        <v>177</v>
      </c>
      <c r="C19602" s="7" t="s">
        <v>1334</v>
      </c>
      <c r="D19602" s="7" t="n">
        <v>0</v>
      </c>
      <c r="E19602" s="7" t="n">
        <v>0</v>
      </c>
      <c r="F19602" s="7" t="n">
        <v>1</v>
      </c>
      <c r="G19602" s="7" t="n">
        <v>55.85</v>
      </c>
    </row>
    <row r="19603" customFormat="false" ht="15" hidden="false" customHeight="false" outlineLevel="0" collapsed="false">
      <c r="A19603" s="7" t="s">
        <v>34</v>
      </c>
      <c r="B19603" s="7" t="s">
        <v>177</v>
      </c>
      <c r="C19603" s="7" t="s">
        <v>1334</v>
      </c>
      <c r="D19603" s="7" t="n">
        <v>0</v>
      </c>
      <c r="E19603" s="7" t="n">
        <v>0</v>
      </c>
      <c r="F19603" s="7" t="n">
        <v>3</v>
      </c>
      <c r="G19603" s="7" t="n">
        <v>161.59</v>
      </c>
    </row>
    <row r="19604" customFormat="false" ht="15" hidden="false" customHeight="false" outlineLevel="0" collapsed="false">
      <c r="A19604" s="7" t="s">
        <v>34</v>
      </c>
      <c r="B19604" s="7" t="s">
        <v>177</v>
      </c>
      <c r="C19604" s="7" t="s">
        <v>1334</v>
      </c>
      <c r="D19604" s="7" t="n">
        <v>0</v>
      </c>
      <c r="E19604" s="7" t="n">
        <v>0</v>
      </c>
      <c r="F19604" s="7" t="n">
        <v>1</v>
      </c>
      <c r="G19604" s="7" t="n">
        <v>55.85</v>
      </c>
    </row>
    <row r="19605" customFormat="false" ht="15" hidden="false" customHeight="false" outlineLevel="0" collapsed="false">
      <c r="A19605" s="7" t="s">
        <v>34</v>
      </c>
      <c r="B19605" s="7" t="s">
        <v>177</v>
      </c>
      <c r="C19605" s="7" t="s">
        <v>1334</v>
      </c>
      <c r="D19605" s="7" t="n">
        <v>0</v>
      </c>
      <c r="E19605" s="7" t="n">
        <v>0</v>
      </c>
      <c r="F19605" s="7" t="n">
        <v>1</v>
      </c>
      <c r="G19605" s="7" t="n">
        <v>55.85</v>
      </c>
    </row>
    <row r="19606" customFormat="false" ht="15" hidden="false" customHeight="false" outlineLevel="0" collapsed="false">
      <c r="A19606" s="7" t="s">
        <v>34</v>
      </c>
      <c r="B19606" s="7" t="s">
        <v>507</v>
      </c>
      <c r="C19606" s="7" t="s">
        <v>1334</v>
      </c>
      <c r="D19606" s="7" t="n">
        <v>1</v>
      </c>
      <c r="E19606" s="7" t="n">
        <v>54.15</v>
      </c>
      <c r="F19606" s="7" t="n">
        <v>0</v>
      </c>
      <c r="G19606" s="7" t="n">
        <v>0</v>
      </c>
    </row>
    <row r="19607" customFormat="false" ht="15" hidden="false" customHeight="false" outlineLevel="0" collapsed="false">
      <c r="A19607" s="7" t="s">
        <v>34</v>
      </c>
      <c r="B19607" s="7" t="s">
        <v>507</v>
      </c>
      <c r="C19607" s="7" t="s">
        <v>1334</v>
      </c>
      <c r="D19607" s="7" t="n">
        <v>0</v>
      </c>
      <c r="E19607" s="7" t="n">
        <v>0</v>
      </c>
      <c r="F19607" s="7" t="n">
        <v>2</v>
      </c>
      <c r="G19607" s="7" t="n">
        <v>100.53</v>
      </c>
    </row>
    <row r="19608" customFormat="false" ht="15" hidden="false" customHeight="false" outlineLevel="0" collapsed="false">
      <c r="A19608" s="7" t="s">
        <v>34</v>
      </c>
      <c r="B19608" s="7" t="s">
        <v>507</v>
      </c>
      <c r="C19608" s="7" t="s">
        <v>1334</v>
      </c>
      <c r="D19608" s="7" t="n">
        <v>0</v>
      </c>
      <c r="E19608" s="7" t="n">
        <v>0</v>
      </c>
      <c r="F19608" s="7" t="n">
        <v>1</v>
      </c>
      <c r="G19608" s="7" t="n">
        <v>55.85</v>
      </c>
    </row>
    <row r="19609" customFormat="false" ht="15" hidden="false" customHeight="false" outlineLevel="0" collapsed="false">
      <c r="A19609" s="7" t="s">
        <v>34</v>
      </c>
      <c r="B19609" s="7" t="s">
        <v>507</v>
      </c>
      <c r="C19609" s="7" t="s">
        <v>1334</v>
      </c>
      <c r="D19609" s="7" t="n">
        <v>1</v>
      </c>
      <c r="E19609" s="7" t="n">
        <v>55.85</v>
      </c>
      <c r="F19609" s="7" t="n">
        <v>1</v>
      </c>
      <c r="G19609" s="7" t="n">
        <v>55.85</v>
      </c>
    </row>
    <row r="19610" customFormat="false" ht="15" hidden="false" customHeight="false" outlineLevel="0" collapsed="false">
      <c r="A19610" s="7" t="s">
        <v>34</v>
      </c>
      <c r="B19610" s="7" t="s">
        <v>310</v>
      </c>
      <c r="C19610" s="7" t="s">
        <v>1334</v>
      </c>
      <c r="D19610" s="7" t="n">
        <v>14</v>
      </c>
      <c r="E19610" s="7" t="n">
        <v>714.88</v>
      </c>
      <c r="F19610" s="7" t="n">
        <v>3</v>
      </c>
      <c r="G19610" s="7" t="n">
        <v>167.55</v>
      </c>
    </row>
    <row r="19611" customFormat="false" ht="15" hidden="false" customHeight="false" outlineLevel="0" collapsed="false">
      <c r="A19611" s="7" t="s">
        <v>34</v>
      </c>
      <c r="B19611" s="7" t="s">
        <v>310</v>
      </c>
      <c r="C19611" s="7" t="s">
        <v>1334</v>
      </c>
      <c r="D19611" s="7" t="n">
        <v>0</v>
      </c>
      <c r="E19611" s="7" t="n">
        <v>0</v>
      </c>
      <c r="F19611" s="7" t="n">
        <v>1</v>
      </c>
      <c r="G19611" s="7" t="n">
        <v>55.85</v>
      </c>
    </row>
    <row r="19612" customFormat="false" ht="15" hidden="false" customHeight="false" outlineLevel="0" collapsed="false">
      <c r="A19612" s="7" t="s">
        <v>34</v>
      </c>
      <c r="B19612" s="7" t="s">
        <v>310</v>
      </c>
      <c r="C19612" s="7" t="s">
        <v>1334</v>
      </c>
      <c r="D19612" s="7" t="n">
        <v>0</v>
      </c>
      <c r="E19612" s="7" t="n">
        <v>0</v>
      </c>
      <c r="F19612" s="7" t="n">
        <v>2</v>
      </c>
      <c r="G19612" s="7" t="n">
        <v>111.7</v>
      </c>
    </row>
    <row r="19613" customFormat="false" ht="15" hidden="false" customHeight="false" outlineLevel="0" collapsed="false">
      <c r="A19613" s="7" t="s">
        <v>34</v>
      </c>
      <c r="B19613" s="7" t="s">
        <v>310</v>
      </c>
      <c r="C19613" s="7" t="s">
        <v>1334</v>
      </c>
      <c r="D19613" s="7" t="n">
        <v>0</v>
      </c>
      <c r="E19613" s="7" t="n">
        <v>0</v>
      </c>
      <c r="F19613" s="7" t="n">
        <v>1</v>
      </c>
      <c r="G19613" s="7" t="n">
        <v>47.48</v>
      </c>
    </row>
    <row r="19614" customFormat="false" ht="15" hidden="false" customHeight="false" outlineLevel="0" collapsed="false">
      <c r="A19614" s="7" t="s">
        <v>34</v>
      </c>
      <c r="B19614" s="7" t="s">
        <v>310</v>
      </c>
      <c r="C19614" s="7" t="s">
        <v>1334</v>
      </c>
      <c r="D19614" s="7" t="n">
        <v>0</v>
      </c>
      <c r="E19614" s="7" t="n">
        <v>0</v>
      </c>
      <c r="F19614" s="7" t="n">
        <v>1</v>
      </c>
      <c r="G19614" s="7" t="n">
        <v>55.85</v>
      </c>
    </row>
    <row r="19615" customFormat="false" ht="15" hidden="false" customHeight="false" outlineLevel="0" collapsed="false">
      <c r="A19615" s="7" t="s">
        <v>34</v>
      </c>
      <c r="B19615" s="7" t="s">
        <v>310</v>
      </c>
      <c r="C19615" s="7" t="s">
        <v>1334</v>
      </c>
      <c r="D19615" s="7" t="n">
        <v>0</v>
      </c>
      <c r="E19615" s="7" t="n">
        <v>0</v>
      </c>
      <c r="F19615" s="7" t="n">
        <v>1</v>
      </c>
      <c r="G19615" s="7" t="n">
        <v>55.84</v>
      </c>
    </row>
    <row r="19616" customFormat="false" ht="15" hidden="false" customHeight="false" outlineLevel="0" collapsed="false">
      <c r="A19616" s="7" t="s">
        <v>34</v>
      </c>
      <c r="B19616" s="7" t="s">
        <v>310</v>
      </c>
      <c r="C19616" s="7" t="s">
        <v>1334</v>
      </c>
      <c r="D19616" s="7" t="n">
        <v>2</v>
      </c>
      <c r="E19616" s="7" t="n">
        <v>108.3</v>
      </c>
      <c r="F19616" s="7" t="n">
        <v>0</v>
      </c>
      <c r="G19616" s="7" t="n">
        <v>0</v>
      </c>
    </row>
    <row r="19617" customFormat="false" ht="15" hidden="false" customHeight="false" outlineLevel="0" collapsed="false">
      <c r="A19617" s="7" t="s">
        <v>34</v>
      </c>
      <c r="B19617" s="7" t="s">
        <v>271</v>
      </c>
      <c r="C19617" s="7" t="s">
        <v>1335</v>
      </c>
      <c r="D19617" s="7" t="n">
        <v>0</v>
      </c>
      <c r="E19617" s="7" t="n">
        <v>0</v>
      </c>
      <c r="F19617" s="7" t="n">
        <v>1</v>
      </c>
      <c r="G19617" s="7" t="n">
        <v>47.47</v>
      </c>
    </row>
    <row r="19618" customFormat="false" ht="15" hidden="false" customHeight="false" outlineLevel="0" collapsed="false">
      <c r="A19618" s="7" t="s">
        <v>34</v>
      </c>
      <c r="B19618" s="7" t="s">
        <v>271</v>
      </c>
      <c r="C19618" s="7" t="s">
        <v>1335</v>
      </c>
      <c r="D19618" s="7" t="n">
        <v>0</v>
      </c>
      <c r="E19618" s="7" t="n">
        <v>0</v>
      </c>
      <c r="F19618" s="7" t="n">
        <v>2</v>
      </c>
      <c r="G19618" s="7" t="n">
        <v>111.7</v>
      </c>
    </row>
    <row r="19619" customFormat="false" ht="15" hidden="false" customHeight="false" outlineLevel="0" collapsed="false">
      <c r="A19619" s="7" t="s">
        <v>34</v>
      </c>
      <c r="B19619" s="7" t="s">
        <v>271</v>
      </c>
      <c r="C19619" s="7" t="s">
        <v>1335</v>
      </c>
      <c r="D19619" s="7" t="n">
        <v>5</v>
      </c>
      <c r="E19619" s="7" t="n">
        <v>240.15</v>
      </c>
      <c r="F19619" s="7" t="n">
        <v>9</v>
      </c>
      <c r="G19619" s="7" t="n">
        <v>491.46</v>
      </c>
    </row>
    <row r="19620" customFormat="false" ht="15" hidden="false" customHeight="false" outlineLevel="0" collapsed="false">
      <c r="A19620" s="7" t="s">
        <v>34</v>
      </c>
      <c r="B19620" s="7" t="s">
        <v>271</v>
      </c>
      <c r="C19620" s="7" t="s">
        <v>1335</v>
      </c>
      <c r="D19620" s="7" t="n">
        <v>0</v>
      </c>
      <c r="E19620" s="7" t="n">
        <v>0</v>
      </c>
      <c r="F19620" s="7" t="n">
        <v>1</v>
      </c>
      <c r="G19620" s="7" t="n">
        <v>55.85</v>
      </c>
    </row>
    <row r="19621" customFormat="false" ht="15" hidden="false" customHeight="false" outlineLevel="0" collapsed="false">
      <c r="A19621" s="7" t="s">
        <v>34</v>
      </c>
      <c r="B19621" s="7" t="s">
        <v>271</v>
      </c>
      <c r="C19621" s="7" t="s">
        <v>1335</v>
      </c>
      <c r="D19621" s="7" t="n">
        <v>0</v>
      </c>
      <c r="E19621" s="7" t="n">
        <v>0</v>
      </c>
      <c r="F19621" s="7" t="n">
        <v>1</v>
      </c>
      <c r="G19621" s="7" t="n">
        <v>50.26</v>
      </c>
    </row>
    <row r="19622" customFormat="false" ht="15" hidden="false" customHeight="false" outlineLevel="0" collapsed="false">
      <c r="A19622" s="7" t="s">
        <v>34</v>
      </c>
      <c r="B19622" s="7" t="s">
        <v>271</v>
      </c>
      <c r="C19622" s="7" t="s">
        <v>1335</v>
      </c>
      <c r="D19622" s="7" t="n">
        <v>0</v>
      </c>
      <c r="E19622" s="7" t="n">
        <v>0</v>
      </c>
      <c r="F19622" s="7" t="n">
        <v>1</v>
      </c>
      <c r="G19622" s="7" t="n">
        <v>55.85</v>
      </c>
    </row>
    <row r="19623" customFormat="false" ht="15" hidden="false" customHeight="false" outlineLevel="0" collapsed="false">
      <c r="A19623" s="7" t="s">
        <v>34</v>
      </c>
      <c r="B19623" s="7" t="s">
        <v>271</v>
      </c>
      <c r="C19623" s="7" t="s">
        <v>1335</v>
      </c>
      <c r="D19623" s="7" t="n">
        <v>0</v>
      </c>
      <c r="E19623" s="7" t="n">
        <v>0</v>
      </c>
      <c r="F19623" s="7" t="n">
        <v>2</v>
      </c>
      <c r="G19623" s="7" t="n">
        <v>111.7</v>
      </c>
    </row>
    <row r="19624" customFormat="false" ht="15" hidden="false" customHeight="false" outlineLevel="0" collapsed="false">
      <c r="A19624" s="7" t="s">
        <v>34</v>
      </c>
      <c r="B19624" s="7" t="s">
        <v>289</v>
      </c>
      <c r="C19624" s="7" t="s">
        <v>1335</v>
      </c>
      <c r="D19624" s="7" t="n">
        <v>10</v>
      </c>
      <c r="E19624" s="7" t="n">
        <v>505.44</v>
      </c>
      <c r="F19624" s="7" t="n">
        <v>5</v>
      </c>
      <c r="G19624" s="7" t="n">
        <v>279.25</v>
      </c>
    </row>
    <row r="19625" customFormat="false" ht="15" hidden="false" customHeight="false" outlineLevel="0" collapsed="false">
      <c r="A19625" s="7" t="s">
        <v>34</v>
      </c>
      <c r="B19625" s="7" t="s">
        <v>289</v>
      </c>
      <c r="C19625" s="7" t="s">
        <v>1335</v>
      </c>
      <c r="D19625" s="7" t="n">
        <v>0</v>
      </c>
      <c r="E19625" s="7" t="n">
        <v>0</v>
      </c>
      <c r="F19625" s="7" t="n">
        <v>1</v>
      </c>
      <c r="G19625" s="7" t="n">
        <v>55.85</v>
      </c>
    </row>
    <row r="19626" customFormat="false" ht="15" hidden="false" customHeight="false" outlineLevel="0" collapsed="false">
      <c r="A19626" s="7" t="s">
        <v>34</v>
      </c>
      <c r="B19626" s="7" t="s">
        <v>289</v>
      </c>
      <c r="C19626" s="7" t="s">
        <v>1335</v>
      </c>
      <c r="D19626" s="7" t="n">
        <v>0</v>
      </c>
      <c r="E19626" s="7" t="n">
        <v>0</v>
      </c>
      <c r="F19626" s="7" t="n">
        <v>1</v>
      </c>
      <c r="G19626" s="7" t="n">
        <v>55.85</v>
      </c>
    </row>
    <row r="19627" customFormat="false" ht="15" hidden="false" customHeight="false" outlineLevel="0" collapsed="false">
      <c r="A19627" s="7" t="s">
        <v>34</v>
      </c>
      <c r="B19627" s="7" t="s">
        <v>289</v>
      </c>
      <c r="C19627" s="7" t="s">
        <v>1335</v>
      </c>
      <c r="D19627" s="7" t="n">
        <v>0</v>
      </c>
      <c r="E19627" s="7" t="n">
        <v>0</v>
      </c>
      <c r="F19627" s="7" t="n">
        <v>2</v>
      </c>
      <c r="G19627" s="7" t="n">
        <v>111.7</v>
      </c>
    </row>
    <row r="19628" customFormat="false" ht="15" hidden="false" customHeight="false" outlineLevel="0" collapsed="false">
      <c r="A19628" s="7" t="s">
        <v>34</v>
      </c>
      <c r="B19628" s="7" t="s">
        <v>327</v>
      </c>
      <c r="C19628" s="7" t="s">
        <v>1335</v>
      </c>
      <c r="D19628" s="7" t="n">
        <v>6</v>
      </c>
      <c r="E19628" s="7" t="n">
        <v>312.76</v>
      </c>
      <c r="F19628" s="7" t="n">
        <v>4</v>
      </c>
      <c r="G19628" s="7" t="n">
        <v>223.4</v>
      </c>
    </row>
    <row r="19629" customFormat="false" ht="15" hidden="false" customHeight="false" outlineLevel="0" collapsed="false">
      <c r="A19629" s="7" t="s">
        <v>34</v>
      </c>
      <c r="B19629" s="7" t="s">
        <v>316</v>
      </c>
      <c r="C19629" s="7" t="s">
        <v>1335</v>
      </c>
      <c r="D19629" s="7" t="n">
        <v>0</v>
      </c>
      <c r="E19629" s="7" t="n">
        <v>0</v>
      </c>
      <c r="F19629" s="7" t="n">
        <v>4</v>
      </c>
      <c r="G19629" s="7" t="n">
        <v>223.4</v>
      </c>
    </row>
    <row r="19630" customFormat="false" ht="15" hidden="false" customHeight="false" outlineLevel="0" collapsed="false">
      <c r="A19630" s="7" t="s">
        <v>34</v>
      </c>
      <c r="B19630" s="7" t="s">
        <v>316</v>
      </c>
      <c r="C19630" s="7" t="s">
        <v>1335</v>
      </c>
      <c r="D19630" s="7" t="n">
        <v>6</v>
      </c>
      <c r="E19630" s="7" t="n">
        <v>304.38</v>
      </c>
      <c r="F19630" s="7" t="n">
        <v>3</v>
      </c>
      <c r="G19630" s="7" t="n">
        <v>167.55</v>
      </c>
    </row>
    <row r="19631" customFormat="false" ht="15" hidden="false" customHeight="false" outlineLevel="0" collapsed="false">
      <c r="A19631" s="7" t="s">
        <v>34</v>
      </c>
      <c r="B19631" s="7" t="s">
        <v>410</v>
      </c>
      <c r="C19631" s="7" t="s">
        <v>1335</v>
      </c>
      <c r="D19631" s="7" t="n">
        <v>9</v>
      </c>
      <c r="E19631" s="7" t="n">
        <v>485.89</v>
      </c>
      <c r="F19631" s="7" t="n">
        <v>1</v>
      </c>
      <c r="G19631" s="7" t="n">
        <v>55.85</v>
      </c>
    </row>
    <row r="19632" customFormat="false" ht="15" hidden="false" customHeight="false" outlineLevel="0" collapsed="false">
      <c r="A19632" s="7" t="s">
        <v>34</v>
      </c>
      <c r="B19632" s="7" t="s">
        <v>410</v>
      </c>
      <c r="C19632" s="7" t="s">
        <v>1335</v>
      </c>
      <c r="D19632" s="7" t="n">
        <v>0</v>
      </c>
      <c r="E19632" s="7" t="n">
        <v>0</v>
      </c>
      <c r="F19632" s="7" t="n">
        <v>1</v>
      </c>
      <c r="G19632" s="7" t="n">
        <v>47.48</v>
      </c>
    </row>
    <row r="19633" customFormat="false" ht="15" hidden="false" customHeight="false" outlineLevel="0" collapsed="false">
      <c r="A19633" s="7" t="s">
        <v>34</v>
      </c>
      <c r="B19633" s="7" t="s">
        <v>108</v>
      </c>
      <c r="C19633" s="7" t="s">
        <v>1336</v>
      </c>
      <c r="D19633" s="7" t="n">
        <v>0</v>
      </c>
      <c r="E19633" s="7" t="n">
        <v>0</v>
      </c>
      <c r="F19633" s="7" t="n">
        <v>1</v>
      </c>
      <c r="G19633" s="7" t="n">
        <v>55.85</v>
      </c>
    </row>
    <row r="19634" customFormat="false" ht="15" hidden="false" customHeight="false" outlineLevel="0" collapsed="false">
      <c r="A19634" s="7" t="s">
        <v>34</v>
      </c>
      <c r="B19634" s="7" t="s">
        <v>108</v>
      </c>
      <c r="C19634" s="7" t="s">
        <v>1336</v>
      </c>
      <c r="D19634" s="7" t="n">
        <v>0</v>
      </c>
      <c r="E19634" s="7" t="n">
        <v>0</v>
      </c>
      <c r="F19634" s="7" t="n">
        <v>2</v>
      </c>
      <c r="G19634" s="7" t="n">
        <v>111.7</v>
      </c>
    </row>
    <row r="19635" customFormat="false" ht="15" hidden="false" customHeight="false" outlineLevel="0" collapsed="false">
      <c r="A19635" s="7" t="s">
        <v>34</v>
      </c>
      <c r="B19635" s="7" t="s">
        <v>108</v>
      </c>
      <c r="C19635" s="7" t="s">
        <v>1336</v>
      </c>
      <c r="D19635" s="7" t="n">
        <v>0</v>
      </c>
      <c r="E19635" s="7" t="n">
        <v>0</v>
      </c>
      <c r="F19635" s="7" t="n">
        <v>1</v>
      </c>
      <c r="G19635" s="7" t="n">
        <v>0.01</v>
      </c>
    </row>
    <row r="19636" customFormat="false" ht="15" hidden="false" customHeight="false" outlineLevel="0" collapsed="false">
      <c r="A19636" s="7" t="s">
        <v>34</v>
      </c>
      <c r="B19636" s="7" t="s">
        <v>108</v>
      </c>
      <c r="C19636" s="7" t="s">
        <v>1336</v>
      </c>
      <c r="D19636" s="7" t="n">
        <v>13</v>
      </c>
      <c r="E19636" s="7" t="n">
        <v>636.69</v>
      </c>
      <c r="F19636" s="7" t="n">
        <v>5</v>
      </c>
      <c r="G19636" s="7" t="n">
        <v>273.66</v>
      </c>
    </row>
    <row r="19637" customFormat="false" ht="15" hidden="false" customHeight="false" outlineLevel="0" collapsed="false">
      <c r="A19637" s="7" t="s">
        <v>34</v>
      </c>
      <c r="B19637" s="7" t="s">
        <v>100</v>
      </c>
      <c r="C19637" s="7" t="s">
        <v>1336</v>
      </c>
      <c r="D19637" s="7" t="n">
        <v>5</v>
      </c>
      <c r="E19637" s="7" t="n">
        <v>240.15</v>
      </c>
      <c r="F19637" s="7" t="n">
        <v>1</v>
      </c>
      <c r="G19637" s="7" t="n">
        <v>55.84</v>
      </c>
    </row>
    <row r="19638" customFormat="false" ht="15" hidden="false" customHeight="false" outlineLevel="0" collapsed="false">
      <c r="A19638" s="7" t="s">
        <v>34</v>
      </c>
      <c r="B19638" s="7" t="s">
        <v>117</v>
      </c>
      <c r="C19638" s="7" t="s">
        <v>1336</v>
      </c>
      <c r="D19638" s="7" t="n">
        <v>0</v>
      </c>
      <c r="E19638" s="7" t="n">
        <v>0</v>
      </c>
      <c r="F19638" s="7" t="n">
        <v>1</v>
      </c>
      <c r="G19638" s="7" t="n">
        <v>55.85</v>
      </c>
    </row>
    <row r="19639" customFormat="false" ht="15" hidden="false" customHeight="false" outlineLevel="0" collapsed="false">
      <c r="A19639" s="7" t="s">
        <v>34</v>
      </c>
      <c r="B19639" s="7" t="s">
        <v>117</v>
      </c>
      <c r="C19639" s="7" t="s">
        <v>1336</v>
      </c>
      <c r="D19639" s="7" t="n">
        <v>0</v>
      </c>
      <c r="E19639" s="7" t="n">
        <v>0</v>
      </c>
      <c r="F19639" s="7" t="n">
        <v>4</v>
      </c>
      <c r="G19639" s="7" t="n">
        <v>201.05</v>
      </c>
    </row>
    <row r="19640" customFormat="false" ht="15" hidden="false" customHeight="false" outlineLevel="0" collapsed="false">
      <c r="A19640" s="7" t="s">
        <v>34</v>
      </c>
      <c r="B19640" s="7" t="s">
        <v>117</v>
      </c>
      <c r="C19640" s="7" t="s">
        <v>1336</v>
      </c>
      <c r="D19640" s="7" t="n">
        <v>0</v>
      </c>
      <c r="E19640" s="7" t="n">
        <v>0</v>
      </c>
      <c r="F19640" s="7" t="n">
        <v>1</v>
      </c>
      <c r="G19640" s="7" t="n">
        <v>50.26</v>
      </c>
    </row>
    <row r="19641" customFormat="false" ht="15" hidden="false" customHeight="false" outlineLevel="0" collapsed="false">
      <c r="A19641" s="7" t="s">
        <v>34</v>
      </c>
      <c r="B19641" s="7" t="s">
        <v>117</v>
      </c>
      <c r="C19641" s="7" t="s">
        <v>1336</v>
      </c>
      <c r="D19641" s="7" t="n">
        <v>1</v>
      </c>
      <c r="E19641" s="7" t="n">
        <v>54.15</v>
      </c>
      <c r="F19641" s="7" t="n">
        <v>0</v>
      </c>
      <c r="G19641" s="7" t="n">
        <v>0</v>
      </c>
    </row>
    <row r="19642" customFormat="false" ht="15" hidden="false" customHeight="false" outlineLevel="0" collapsed="false">
      <c r="A19642" s="7" t="s">
        <v>34</v>
      </c>
      <c r="B19642" s="7" t="s">
        <v>117</v>
      </c>
      <c r="C19642" s="7" t="s">
        <v>1336</v>
      </c>
      <c r="D19642" s="7" t="n">
        <v>10</v>
      </c>
      <c r="E19642" s="7" t="n">
        <v>511.02</v>
      </c>
      <c r="F19642" s="7" t="n">
        <v>2</v>
      </c>
      <c r="G19642" s="7" t="n">
        <v>111.7</v>
      </c>
    </row>
    <row r="19643" customFormat="false" ht="15" hidden="false" customHeight="false" outlineLevel="0" collapsed="false">
      <c r="A19643" s="7" t="s">
        <v>34</v>
      </c>
      <c r="B19643" s="7" t="s">
        <v>117</v>
      </c>
      <c r="C19643" s="7" t="s">
        <v>1336</v>
      </c>
      <c r="D19643" s="7" t="n">
        <v>0</v>
      </c>
      <c r="E19643" s="7" t="n">
        <v>0</v>
      </c>
      <c r="F19643" s="7" t="n">
        <v>1</v>
      </c>
      <c r="G19643" s="7" t="n">
        <v>55.85</v>
      </c>
    </row>
    <row r="19644" customFormat="false" ht="15" hidden="false" customHeight="false" outlineLevel="0" collapsed="false">
      <c r="A19644" s="7" t="s">
        <v>34</v>
      </c>
      <c r="B19644" s="7" t="s">
        <v>131</v>
      </c>
      <c r="C19644" s="7" t="s">
        <v>1336</v>
      </c>
      <c r="D19644" s="7" t="n">
        <v>1</v>
      </c>
      <c r="E19644" s="7" t="n">
        <v>55.85</v>
      </c>
      <c r="F19644" s="7" t="n">
        <v>4</v>
      </c>
      <c r="G19644" s="7" t="n">
        <v>223.4</v>
      </c>
    </row>
    <row r="19645" customFormat="false" ht="15" hidden="false" customHeight="false" outlineLevel="0" collapsed="false">
      <c r="A19645" s="7" t="s">
        <v>34</v>
      </c>
      <c r="B19645" s="7" t="s">
        <v>895</v>
      </c>
      <c r="C19645" s="7" t="s">
        <v>1336</v>
      </c>
      <c r="D19645" s="7" t="n">
        <v>2</v>
      </c>
      <c r="E19645" s="7" t="n">
        <v>108.3</v>
      </c>
      <c r="F19645" s="7" t="n">
        <v>0</v>
      </c>
      <c r="G19645" s="7" t="n">
        <v>0</v>
      </c>
    </row>
    <row r="19646" customFormat="false" ht="15" hidden="false" customHeight="false" outlineLevel="0" collapsed="false">
      <c r="A19646" s="7" t="s">
        <v>34</v>
      </c>
      <c r="B19646" s="7" t="s">
        <v>895</v>
      </c>
      <c r="C19646" s="7" t="s">
        <v>1336</v>
      </c>
      <c r="D19646" s="7" t="n">
        <v>4</v>
      </c>
      <c r="E19646" s="7" t="n">
        <v>206.64</v>
      </c>
      <c r="F19646" s="7" t="n">
        <v>5</v>
      </c>
      <c r="G19646" s="7" t="n">
        <v>273.66</v>
      </c>
    </row>
    <row r="19647" customFormat="false" ht="15" hidden="false" customHeight="false" outlineLevel="0" collapsed="false">
      <c r="A19647" s="7" t="s">
        <v>34</v>
      </c>
      <c r="B19647" s="7" t="s">
        <v>895</v>
      </c>
      <c r="C19647" s="7" t="s">
        <v>1336</v>
      </c>
      <c r="D19647" s="7" t="n">
        <v>0</v>
      </c>
      <c r="E19647" s="7" t="n">
        <v>0</v>
      </c>
      <c r="F19647" s="7" t="n">
        <v>1</v>
      </c>
      <c r="G19647" s="7" t="n">
        <v>55.84</v>
      </c>
    </row>
    <row r="19648" customFormat="false" ht="15" hidden="false" customHeight="false" outlineLevel="0" collapsed="false">
      <c r="A19648" s="7" t="s">
        <v>34</v>
      </c>
      <c r="B19648" s="7" t="s">
        <v>626</v>
      </c>
      <c r="C19648" s="7" t="s">
        <v>1336</v>
      </c>
      <c r="D19648" s="7" t="n">
        <v>7</v>
      </c>
      <c r="E19648" s="7" t="n">
        <v>368.61</v>
      </c>
      <c r="F19648" s="7" t="n">
        <v>4</v>
      </c>
      <c r="G19648" s="7" t="n">
        <v>223.4</v>
      </c>
    </row>
    <row r="19649" customFormat="false" ht="15" hidden="false" customHeight="false" outlineLevel="0" collapsed="false">
      <c r="A19649" s="7" t="s">
        <v>34</v>
      </c>
      <c r="B19649" s="7" t="s">
        <v>626</v>
      </c>
      <c r="C19649" s="7" t="s">
        <v>1336</v>
      </c>
      <c r="D19649" s="7" t="n">
        <v>1</v>
      </c>
      <c r="E19649" s="7" t="n">
        <v>44.88</v>
      </c>
      <c r="F19649" s="7" t="n">
        <v>0</v>
      </c>
      <c r="G19649" s="7" t="n">
        <v>0</v>
      </c>
    </row>
    <row r="19650" customFormat="false" ht="15" hidden="false" customHeight="false" outlineLevel="0" collapsed="false">
      <c r="A19650" s="7" t="s">
        <v>34</v>
      </c>
      <c r="B19650" s="7" t="s">
        <v>263</v>
      </c>
      <c r="C19650" s="7" t="s">
        <v>1337</v>
      </c>
      <c r="D19650" s="7" t="n">
        <v>0</v>
      </c>
      <c r="E19650" s="7" t="n">
        <v>0</v>
      </c>
      <c r="F19650" s="7" t="n">
        <v>1</v>
      </c>
      <c r="G19650" s="7" t="n">
        <v>73.14</v>
      </c>
    </row>
    <row r="19651" customFormat="false" ht="15" hidden="false" customHeight="false" outlineLevel="0" collapsed="false">
      <c r="A19651" s="7" t="s">
        <v>34</v>
      </c>
      <c r="B19651" s="7" t="s">
        <v>263</v>
      </c>
      <c r="C19651" s="7" t="s">
        <v>1337</v>
      </c>
      <c r="D19651" s="7" t="n">
        <v>0</v>
      </c>
      <c r="E19651" s="7" t="n">
        <v>0</v>
      </c>
      <c r="F19651" s="7" t="n">
        <v>2</v>
      </c>
      <c r="G19651" s="7" t="n">
        <v>162.54</v>
      </c>
    </row>
    <row r="19652" customFormat="false" ht="15" hidden="false" customHeight="false" outlineLevel="0" collapsed="false">
      <c r="A19652" s="7" t="s">
        <v>34</v>
      </c>
      <c r="B19652" s="7" t="s">
        <v>263</v>
      </c>
      <c r="C19652" s="7" t="s">
        <v>1337</v>
      </c>
      <c r="D19652" s="7" t="n">
        <v>0</v>
      </c>
      <c r="E19652" s="7" t="n">
        <v>0</v>
      </c>
      <c r="F19652" s="7" t="n">
        <v>1</v>
      </c>
      <c r="G19652" s="7" t="n">
        <v>73.14</v>
      </c>
    </row>
    <row r="19653" customFormat="false" ht="15" hidden="false" customHeight="false" outlineLevel="0" collapsed="false">
      <c r="A19653" s="7" t="s">
        <v>34</v>
      </c>
      <c r="B19653" s="7" t="s">
        <v>263</v>
      </c>
      <c r="C19653" s="7" t="s">
        <v>1337</v>
      </c>
      <c r="D19653" s="7" t="n">
        <v>0</v>
      </c>
      <c r="E19653" s="7" t="n">
        <v>0</v>
      </c>
      <c r="F19653" s="7" t="n">
        <v>1</v>
      </c>
      <c r="G19653" s="7" t="n">
        <v>81.27</v>
      </c>
    </row>
    <row r="19654" customFormat="false" ht="15" hidden="false" customHeight="false" outlineLevel="0" collapsed="false">
      <c r="A19654" s="7" t="s">
        <v>34</v>
      </c>
      <c r="B19654" s="7" t="s">
        <v>263</v>
      </c>
      <c r="C19654" s="7" t="s">
        <v>1337</v>
      </c>
      <c r="D19654" s="7" t="n">
        <v>0</v>
      </c>
      <c r="E19654" s="7" t="n">
        <v>0</v>
      </c>
      <c r="F19654" s="7" t="n">
        <v>2</v>
      </c>
      <c r="G19654" s="7" t="n">
        <v>162.54</v>
      </c>
    </row>
    <row r="19655" customFormat="false" ht="15" hidden="false" customHeight="false" outlineLevel="0" collapsed="false">
      <c r="A19655" s="7" t="s">
        <v>34</v>
      </c>
      <c r="B19655" s="7" t="s">
        <v>263</v>
      </c>
      <c r="C19655" s="7" t="s">
        <v>1337</v>
      </c>
      <c r="D19655" s="7" t="n">
        <v>0</v>
      </c>
      <c r="E19655" s="7" t="n">
        <v>0</v>
      </c>
      <c r="F19655" s="7" t="n">
        <v>1</v>
      </c>
      <c r="G19655" s="7" t="n">
        <v>69.09</v>
      </c>
    </row>
    <row r="19656" customFormat="false" ht="15" hidden="false" customHeight="false" outlineLevel="0" collapsed="false">
      <c r="A19656" s="7" t="s">
        <v>34</v>
      </c>
      <c r="B19656" s="7" t="s">
        <v>263</v>
      </c>
      <c r="C19656" s="7" t="s">
        <v>1337</v>
      </c>
      <c r="D19656" s="7" t="n">
        <v>0</v>
      </c>
      <c r="E19656" s="7" t="n">
        <v>0</v>
      </c>
      <c r="F19656" s="7" t="n">
        <v>1</v>
      </c>
      <c r="G19656" s="7" t="n">
        <v>81.27</v>
      </c>
    </row>
    <row r="19657" customFormat="false" ht="15" hidden="false" customHeight="false" outlineLevel="0" collapsed="false">
      <c r="A19657" s="7" t="s">
        <v>34</v>
      </c>
      <c r="B19657" s="7" t="s">
        <v>263</v>
      </c>
      <c r="C19657" s="7" t="s">
        <v>1337</v>
      </c>
      <c r="D19657" s="7" t="n">
        <v>0</v>
      </c>
      <c r="E19657" s="7" t="n">
        <v>0</v>
      </c>
      <c r="F19657" s="7" t="n">
        <v>1</v>
      </c>
      <c r="G19657" s="7" t="n">
        <v>81.28</v>
      </c>
    </row>
    <row r="19658" customFormat="false" ht="15" hidden="false" customHeight="false" outlineLevel="0" collapsed="false">
      <c r="A19658" s="7" t="s">
        <v>34</v>
      </c>
      <c r="B19658" s="7" t="s">
        <v>263</v>
      </c>
      <c r="C19658" s="7" t="s">
        <v>1337</v>
      </c>
      <c r="D19658" s="7" t="n">
        <v>0</v>
      </c>
      <c r="E19658" s="7" t="n">
        <v>0</v>
      </c>
      <c r="F19658" s="7" t="n">
        <v>1</v>
      </c>
      <c r="G19658" s="7" t="n">
        <v>81.27</v>
      </c>
    </row>
    <row r="19659" customFormat="false" ht="15" hidden="false" customHeight="false" outlineLevel="0" collapsed="false">
      <c r="A19659" s="7" t="s">
        <v>34</v>
      </c>
      <c r="B19659" s="7" t="s">
        <v>263</v>
      </c>
      <c r="C19659" s="7" t="s">
        <v>1337</v>
      </c>
      <c r="D19659" s="7" t="n">
        <v>0</v>
      </c>
      <c r="E19659" s="7" t="n">
        <v>0</v>
      </c>
      <c r="F19659" s="7" t="n">
        <v>1</v>
      </c>
      <c r="G19659" s="7" t="n">
        <v>81.28</v>
      </c>
    </row>
    <row r="19660" customFormat="false" ht="15" hidden="false" customHeight="false" outlineLevel="0" collapsed="false">
      <c r="A19660" s="7" t="s">
        <v>34</v>
      </c>
      <c r="B19660" s="7" t="s">
        <v>263</v>
      </c>
      <c r="C19660" s="7" t="s">
        <v>1337</v>
      </c>
      <c r="D19660" s="7" t="n">
        <v>0</v>
      </c>
      <c r="E19660" s="7" t="n">
        <v>0</v>
      </c>
      <c r="F19660" s="7" t="n">
        <v>2</v>
      </c>
      <c r="G19660" s="7" t="n">
        <v>162.55</v>
      </c>
    </row>
    <row r="19661" customFormat="false" ht="15" hidden="false" customHeight="false" outlineLevel="0" collapsed="false">
      <c r="A19661" s="7" t="s">
        <v>34</v>
      </c>
      <c r="B19661" s="7" t="s">
        <v>263</v>
      </c>
      <c r="C19661" s="7" t="s">
        <v>1337</v>
      </c>
      <c r="D19661" s="7" t="n">
        <v>0</v>
      </c>
      <c r="E19661" s="7" t="n">
        <v>0</v>
      </c>
      <c r="F19661" s="7" t="n">
        <v>1</v>
      </c>
      <c r="G19661" s="7" t="n">
        <v>73.14</v>
      </c>
    </row>
    <row r="19662" customFormat="false" ht="15" hidden="false" customHeight="false" outlineLevel="0" collapsed="false">
      <c r="A19662" s="7" t="s">
        <v>34</v>
      </c>
      <c r="B19662" s="7" t="s">
        <v>263</v>
      </c>
      <c r="C19662" s="7" t="s">
        <v>1337</v>
      </c>
      <c r="D19662" s="7" t="n">
        <v>0</v>
      </c>
      <c r="E19662" s="7" t="n">
        <v>0</v>
      </c>
      <c r="F19662" s="7" t="n">
        <v>1</v>
      </c>
      <c r="G19662" s="7" t="n">
        <v>73.15</v>
      </c>
    </row>
    <row r="19663" customFormat="false" ht="15" hidden="false" customHeight="false" outlineLevel="0" collapsed="false">
      <c r="A19663" s="7" t="s">
        <v>34</v>
      </c>
      <c r="B19663" s="7" t="s">
        <v>263</v>
      </c>
      <c r="C19663" s="7" t="s">
        <v>1337</v>
      </c>
      <c r="D19663" s="7" t="n">
        <v>48</v>
      </c>
      <c r="E19663" s="7" t="n">
        <v>3730.29</v>
      </c>
      <c r="F19663" s="7" t="n">
        <v>27</v>
      </c>
      <c r="G19663" s="7" t="n">
        <v>2129.25</v>
      </c>
    </row>
    <row r="19664" customFormat="false" ht="15" hidden="false" customHeight="false" outlineLevel="0" collapsed="false">
      <c r="A19664" s="7" t="s">
        <v>34</v>
      </c>
      <c r="B19664" s="7" t="s">
        <v>263</v>
      </c>
      <c r="C19664" s="7" t="s">
        <v>1337</v>
      </c>
      <c r="D19664" s="7" t="n">
        <v>0</v>
      </c>
      <c r="E19664" s="7" t="n">
        <v>0</v>
      </c>
      <c r="F19664" s="7" t="n">
        <v>2</v>
      </c>
      <c r="G19664" s="7" t="n">
        <v>138.16</v>
      </c>
    </row>
    <row r="19665" customFormat="false" ht="15" hidden="false" customHeight="false" outlineLevel="0" collapsed="false">
      <c r="A19665" s="7" t="s">
        <v>34</v>
      </c>
      <c r="B19665" s="7" t="s">
        <v>263</v>
      </c>
      <c r="C19665" s="7" t="s">
        <v>1337</v>
      </c>
      <c r="D19665" s="7" t="n">
        <v>0</v>
      </c>
      <c r="E19665" s="7" t="n">
        <v>0</v>
      </c>
      <c r="F19665" s="7" t="n">
        <v>2</v>
      </c>
      <c r="G19665" s="7" t="n">
        <v>162.55</v>
      </c>
    </row>
    <row r="19666" customFormat="false" ht="15" hidden="false" customHeight="false" outlineLevel="0" collapsed="false">
      <c r="A19666" s="7" t="s">
        <v>34</v>
      </c>
      <c r="B19666" s="7" t="s">
        <v>263</v>
      </c>
      <c r="C19666" s="7" t="s">
        <v>1337</v>
      </c>
      <c r="D19666" s="7" t="n">
        <v>0</v>
      </c>
      <c r="E19666" s="7" t="n">
        <v>0</v>
      </c>
      <c r="F19666" s="7" t="n">
        <v>1</v>
      </c>
      <c r="G19666" s="7" t="n">
        <v>81.28</v>
      </c>
    </row>
    <row r="19667" customFormat="false" ht="15" hidden="false" customHeight="false" outlineLevel="0" collapsed="false">
      <c r="A19667" s="7" t="s">
        <v>34</v>
      </c>
      <c r="B19667" s="7" t="s">
        <v>263</v>
      </c>
      <c r="C19667" s="7" t="s">
        <v>1337</v>
      </c>
      <c r="D19667" s="7" t="n">
        <v>0</v>
      </c>
      <c r="E19667" s="7" t="n">
        <v>0</v>
      </c>
      <c r="F19667" s="7" t="n">
        <v>1</v>
      </c>
      <c r="G19667" s="7" t="n">
        <v>81.27</v>
      </c>
    </row>
    <row r="19668" customFormat="false" ht="15" hidden="false" customHeight="false" outlineLevel="0" collapsed="false">
      <c r="A19668" s="7" t="s">
        <v>34</v>
      </c>
      <c r="B19668" s="7" t="s">
        <v>263</v>
      </c>
      <c r="C19668" s="7" t="s">
        <v>1337</v>
      </c>
      <c r="D19668" s="7" t="n">
        <v>0</v>
      </c>
      <c r="E19668" s="7" t="n">
        <v>0</v>
      </c>
      <c r="F19668" s="7" t="n">
        <v>1</v>
      </c>
      <c r="G19668" s="7" t="n">
        <v>81.27</v>
      </c>
    </row>
    <row r="19669" customFormat="false" ht="15" hidden="false" customHeight="false" outlineLevel="0" collapsed="false">
      <c r="A19669" s="7" t="s">
        <v>34</v>
      </c>
      <c r="B19669" s="7" t="s">
        <v>263</v>
      </c>
      <c r="C19669" s="7" t="s">
        <v>1337</v>
      </c>
      <c r="D19669" s="7" t="n">
        <v>0</v>
      </c>
      <c r="E19669" s="7" t="n">
        <v>0</v>
      </c>
      <c r="F19669" s="7" t="n">
        <v>1</v>
      </c>
      <c r="G19669" s="7" t="n">
        <v>81.28</v>
      </c>
    </row>
    <row r="19670" customFormat="false" ht="15" hidden="false" customHeight="false" outlineLevel="0" collapsed="false">
      <c r="A19670" s="7" t="s">
        <v>34</v>
      </c>
      <c r="B19670" s="7" t="s">
        <v>263</v>
      </c>
      <c r="C19670" s="7" t="s">
        <v>1337</v>
      </c>
      <c r="D19670" s="7" t="n">
        <v>0</v>
      </c>
      <c r="E19670" s="7" t="n">
        <v>0</v>
      </c>
      <c r="F19670" s="7" t="n">
        <v>1</v>
      </c>
      <c r="G19670" s="7" t="n">
        <v>73.15</v>
      </c>
    </row>
    <row r="19671" customFormat="false" ht="15" hidden="false" customHeight="false" outlineLevel="0" collapsed="false">
      <c r="A19671" s="7" t="s">
        <v>34</v>
      </c>
      <c r="B19671" s="7" t="s">
        <v>263</v>
      </c>
      <c r="C19671" s="7" t="s">
        <v>1337</v>
      </c>
      <c r="D19671" s="7" t="n">
        <v>0</v>
      </c>
      <c r="E19671" s="7" t="n">
        <v>0</v>
      </c>
      <c r="F19671" s="7" t="n">
        <v>2</v>
      </c>
      <c r="G19671" s="7" t="n">
        <v>154.43</v>
      </c>
    </row>
    <row r="19672" customFormat="false" ht="15" hidden="false" customHeight="false" outlineLevel="0" collapsed="false">
      <c r="A19672" s="7" t="s">
        <v>34</v>
      </c>
      <c r="B19672" s="7" t="s">
        <v>263</v>
      </c>
      <c r="C19672" s="7" t="s">
        <v>1337</v>
      </c>
      <c r="D19672" s="7" t="n">
        <v>0</v>
      </c>
      <c r="E19672" s="7" t="n">
        <v>0</v>
      </c>
      <c r="F19672" s="7" t="n">
        <v>1</v>
      </c>
      <c r="G19672" s="7" t="n">
        <v>81.27</v>
      </c>
    </row>
    <row r="19673" customFormat="false" ht="15" hidden="false" customHeight="false" outlineLevel="0" collapsed="false">
      <c r="A19673" s="7" t="s">
        <v>34</v>
      </c>
      <c r="B19673" s="7" t="s">
        <v>263</v>
      </c>
      <c r="C19673" s="7" t="s">
        <v>1337</v>
      </c>
      <c r="D19673" s="7" t="n">
        <v>0</v>
      </c>
      <c r="E19673" s="7" t="n">
        <v>0</v>
      </c>
      <c r="F19673" s="7" t="n">
        <v>1</v>
      </c>
      <c r="G19673" s="7" t="n">
        <v>81.27</v>
      </c>
    </row>
    <row r="19674" customFormat="false" ht="15" hidden="false" customHeight="false" outlineLevel="0" collapsed="false">
      <c r="A19674" s="7" t="s">
        <v>34</v>
      </c>
      <c r="B19674" s="7" t="s">
        <v>263</v>
      </c>
      <c r="C19674" s="7" t="s">
        <v>1337</v>
      </c>
      <c r="D19674" s="7" t="n">
        <v>0</v>
      </c>
      <c r="E19674" s="7" t="n">
        <v>0</v>
      </c>
      <c r="F19674" s="7" t="n">
        <v>1</v>
      </c>
      <c r="G19674" s="7" t="n">
        <v>81.28</v>
      </c>
    </row>
    <row r="19675" customFormat="false" ht="15" hidden="false" customHeight="false" outlineLevel="0" collapsed="false">
      <c r="A19675" s="7" t="s">
        <v>34</v>
      </c>
      <c r="B19675" s="7" t="s">
        <v>263</v>
      </c>
      <c r="C19675" s="7" t="s">
        <v>1337</v>
      </c>
      <c r="D19675" s="7" t="n">
        <v>0</v>
      </c>
      <c r="E19675" s="7" t="n">
        <v>0</v>
      </c>
      <c r="F19675" s="7" t="n">
        <v>3</v>
      </c>
      <c r="G19675" s="7" t="n">
        <v>219.43</v>
      </c>
    </row>
    <row r="19676" customFormat="false" ht="15" hidden="false" customHeight="false" outlineLevel="0" collapsed="false">
      <c r="A19676" s="7" t="s">
        <v>34</v>
      </c>
      <c r="B19676" s="7" t="s">
        <v>263</v>
      </c>
      <c r="C19676" s="7" t="s">
        <v>1337</v>
      </c>
      <c r="D19676" s="7" t="n">
        <v>11</v>
      </c>
      <c r="E19676" s="7" t="n">
        <v>812.68</v>
      </c>
      <c r="F19676" s="7" t="n">
        <v>0</v>
      </c>
      <c r="G19676" s="7" t="n">
        <v>0</v>
      </c>
    </row>
    <row r="19677" customFormat="false" ht="15" hidden="false" customHeight="false" outlineLevel="0" collapsed="false">
      <c r="A19677" s="7" t="s">
        <v>34</v>
      </c>
      <c r="B19677" s="7" t="s">
        <v>263</v>
      </c>
      <c r="C19677" s="7" t="s">
        <v>1337</v>
      </c>
      <c r="D19677" s="7" t="n">
        <v>0</v>
      </c>
      <c r="E19677" s="7" t="n">
        <v>0</v>
      </c>
      <c r="F19677" s="7" t="n">
        <v>2</v>
      </c>
      <c r="G19677" s="7" t="n">
        <v>162.55</v>
      </c>
    </row>
    <row r="19678" customFormat="false" ht="15" hidden="false" customHeight="false" outlineLevel="0" collapsed="false">
      <c r="A19678" s="7" t="s">
        <v>34</v>
      </c>
      <c r="B19678" s="7" t="s">
        <v>263</v>
      </c>
      <c r="C19678" s="7" t="s">
        <v>1337</v>
      </c>
      <c r="D19678" s="7" t="n">
        <v>0</v>
      </c>
      <c r="E19678" s="7" t="n">
        <v>0</v>
      </c>
      <c r="F19678" s="7" t="n">
        <v>1</v>
      </c>
      <c r="G19678" s="7" t="n">
        <v>81.28</v>
      </c>
    </row>
    <row r="19679" customFormat="false" ht="15" hidden="false" customHeight="false" outlineLevel="0" collapsed="false">
      <c r="A19679" s="7" t="s">
        <v>34</v>
      </c>
      <c r="B19679" s="7" t="s">
        <v>263</v>
      </c>
      <c r="C19679" s="7" t="s">
        <v>1337</v>
      </c>
      <c r="D19679" s="7" t="n">
        <v>0</v>
      </c>
      <c r="E19679" s="7" t="n">
        <v>0</v>
      </c>
      <c r="F19679" s="7" t="n">
        <v>1</v>
      </c>
      <c r="G19679" s="7" t="n">
        <v>69.08</v>
      </c>
    </row>
    <row r="19680" customFormat="false" ht="15" hidden="false" customHeight="false" outlineLevel="0" collapsed="false">
      <c r="A19680" s="7" t="s">
        <v>34</v>
      </c>
      <c r="B19680" s="7" t="s">
        <v>263</v>
      </c>
      <c r="C19680" s="7" t="s">
        <v>1337</v>
      </c>
      <c r="D19680" s="7" t="n">
        <v>0</v>
      </c>
      <c r="E19680" s="7" t="n">
        <v>0</v>
      </c>
      <c r="F19680" s="7" t="n">
        <v>3</v>
      </c>
      <c r="G19680" s="7" t="n">
        <v>243.81</v>
      </c>
    </row>
    <row r="19681" customFormat="false" ht="15" hidden="false" customHeight="false" outlineLevel="0" collapsed="false">
      <c r="A19681" s="7" t="s">
        <v>34</v>
      </c>
      <c r="B19681" s="7" t="s">
        <v>263</v>
      </c>
      <c r="C19681" s="7" t="s">
        <v>1337</v>
      </c>
      <c r="D19681" s="7" t="n">
        <v>0</v>
      </c>
      <c r="E19681" s="7" t="n">
        <v>0</v>
      </c>
      <c r="F19681" s="7" t="n">
        <v>2</v>
      </c>
      <c r="G19681" s="7" t="n">
        <v>146.29</v>
      </c>
    </row>
    <row r="19682" customFormat="false" ht="15" hidden="false" customHeight="false" outlineLevel="0" collapsed="false">
      <c r="A19682" s="7" t="s">
        <v>34</v>
      </c>
      <c r="B19682" s="7" t="s">
        <v>263</v>
      </c>
      <c r="C19682" s="7" t="s">
        <v>1337</v>
      </c>
      <c r="D19682" s="7" t="n">
        <v>0</v>
      </c>
      <c r="E19682" s="7" t="n">
        <v>0</v>
      </c>
      <c r="F19682" s="7" t="n">
        <v>2</v>
      </c>
      <c r="G19682" s="7" t="n">
        <v>162.54</v>
      </c>
    </row>
    <row r="19683" customFormat="false" ht="15" hidden="false" customHeight="false" outlineLevel="0" collapsed="false">
      <c r="A19683" s="7" t="s">
        <v>34</v>
      </c>
      <c r="B19683" s="7" t="s">
        <v>263</v>
      </c>
      <c r="C19683" s="7" t="s">
        <v>1337</v>
      </c>
      <c r="D19683" s="7" t="n">
        <v>0</v>
      </c>
      <c r="E19683" s="7" t="n">
        <v>0</v>
      </c>
      <c r="F19683" s="7" t="n">
        <v>1</v>
      </c>
      <c r="G19683" s="7" t="n">
        <v>81.27</v>
      </c>
    </row>
    <row r="19684" customFormat="false" ht="15" hidden="false" customHeight="false" outlineLevel="0" collapsed="false">
      <c r="A19684" s="7" t="s">
        <v>34</v>
      </c>
      <c r="B19684" s="7" t="s">
        <v>263</v>
      </c>
      <c r="C19684" s="7" t="s">
        <v>1337</v>
      </c>
      <c r="D19684" s="7" t="n">
        <v>0</v>
      </c>
      <c r="E19684" s="7" t="n">
        <v>0</v>
      </c>
      <c r="F19684" s="7" t="n">
        <v>1</v>
      </c>
      <c r="G19684" s="7" t="n">
        <v>81.27</v>
      </c>
    </row>
    <row r="19685" customFormat="false" ht="15" hidden="false" customHeight="false" outlineLevel="0" collapsed="false">
      <c r="A19685" s="7" t="s">
        <v>34</v>
      </c>
      <c r="B19685" s="7" t="s">
        <v>263</v>
      </c>
      <c r="C19685" s="7" t="s">
        <v>1337</v>
      </c>
      <c r="D19685" s="7" t="n">
        <v>0</v>
      </c>
      <c r="E19685" s="7" t="n">
        <v>0</v>
      </c>
      <c r="F19685" s="7" t="n">
        <v>1</v>
      </c>
      <c r="G19685" s="7" t="n">
        <v>81.27</v>
      </c>
    </row>
    <row r="19686" customFormat="false" ht="15" hidden="false" customHeight="false" outlineLevel="0" collapsed="false">
      <c r="A19686" s="7" t="s">
        <v>34</v>
      </c>
      <c r="B19686" s="7" t="s">
        <v>263</v>
      </c>
      <c r="C19686" s="7" t="s">
        <v>1337</v>
      </c>
      <c r="D19686" s="7" t="n">
        <v>0</v>
      </c>
      <c r="E19686" s="7" t="n">
        <v>0</v>
      </c>
      <c r="F19686" s="7" t="n">
        <v>1</v>
      </c>
      <c r="G19686" s="7" t="n">
        <v>81.27</v>
      </c>
    </row>
    <row r="19687" customFormat="false" ht="15" hidden="false" customHeight="false" outlineLevel="0" collapsed="false">
      <c r="A19687" s="7" t="s">
        <v>34</v>
      </c>
      <c r="B19687" s="7" t="s">
        <v>263</v>
      </c>
      <c r="C19687" s="7" t="s">
        <v>1337</v>
      </c>
      <c r="D19687" s="7" t="n">
        <v>0</v>
      </c>
      <c r="E19687" s="7" t="n">
        <v>0</v>
      </c>
      <c r="F19687" s="7" t="n">
        <v>2</v>
      </c>
      <c r="G19687" s="7" t="n">
        <v>162.54</v>
      </c>
    </row>
    <row r="19688" customFormat="false" ht="15" hidden="false" customHeight="false" outlineLevel="0" collapsed="false">
      <c r="A19688" s="7" t="s">
        <v>34</v>
      </c>
      <c r="B19688" s="7" t="s">
        <v>263</v>
      </c>
      <c r="C19688" s="7" t="s">
        <v>1337</v>
      </c>
      <c r="D19688" s="7" t="n">
        <v>0</v>
      </c>
      <c r="E19688" s="7" t="n">
        <v>0</v>
      </c>
      <c r="F19688" s="7" t="n">
        <v>1</v>
      </c>
      <c r="G19688" s="7" t="n">
        <v>73.15</v>
      </c>
    </row>
    <row r="19689" customFormat="false" ht="15" hidden="false" customHeight="false" outlineLevel="0" collapsed="false">
      <c r="A19689" s="7" t="s">
        <v>34</v>
      </c>
      <c r="B19689" s="7" t="s">
        <v>234</v>
      </c>
      <c r="C19689" s="7" t="s">
        <v>1338</v>
      </c>
      <c r="D19689" s="7" t="n">
        <v>0</v>
      </c>
      <c r="E19689" s="7" t="n">
        <v>0</v>
      </c>
      <c r="F19689" s="7" t="n">
        <v>1</v>
      </c>
      <c r="G19689" s="7" t="n">
        <v>71.96</v>
      </c>
    </row>
    <row r="19690" customFormat="false" ht="15" hidden="false" customHeight="false" outlineLevel="0" collapsed="false">
      <c r="A19690" s="7" t="s">
        <v>34</v>
      </c>
      <c r="B19690" s="7" t="s">
        <v>234</v>
      </c>
      <c r="C19690" s="7" t="s">
        <v>1338</v>
      </c>
      <c r="D19690" s="7" t="n">
        <v>0</v>
      </c>
      <c r="E19690" s="7" t="n">
        <v>0</v>
      </c>
      <c r="F19690" s="7" t="n">
        <v>2</v>
      </c>
      <c r="G19690" s="7" t="n">
        <v>169.32</v>
      </c>
    </row>
    <row r="19691" customFormat="false" ht="15" hidden="false" customHeight="false" outlineLevel="0" collapsed="false">
      <c r="A19691" s="7" t="s">
        <v>34</v>
      </c>
      <c r="B19691" s="7" t="s">
        <v>234</v>
      </c>
      <c r="C19691" s="7" t="s">
        <v>1338</v>
      </c>
      <c r="D19691" s="7" t="n">
        <v>0</v>
      </c>
      <c r="E19691" s="7" t="n">
        <v>0</v>
      </c>
      <c r="F19691" s="7" t="n">
        <v>1</v>
      </c>
      <c r="G19691" s="7" t="n">
        <v>84.66</v>
      </c>
    </row>
    <row r="19692" customFormat="false" ht="15" hidden="false" customHeight="false" outlineLevel="0" collapsed="false">
      <c r="A19692" s="7" t="s">
        <v>34</v>
      </c>
      <c r="B19692" s="7" t="s">
        <v>234</v>
      </c>
      <c r="C19692" s="7" t="s">
        <v>1338</v>
      </c>
      <c r="D19692" s="7" t="n">
        <v>0</v>
      </c>
      <c r="E19692" s="7" t="n">
        <v>0</v>
      </c>
      <c r="F19692" s="7" t="n">
        <v>1</v>
      </c>
      <c r="G19692" s="7" t="n">
        <v>84.66</v>
      </c>
    </row>
    <row r="19693" customFormat="false" ht="15" hidden="false" customHeight="false" outlineLevel="0" collapsed="false">
      <c r="A19693" s="7" t="s">
        <v>34</v>
      </c>
      <c r="B19693" s="7" t="s">
        <v>234</v>
      </c>
      <c r="C19693" s="7" t="s">
        <v>1338</v>
      </c>
      <c r="D19693" s="7" t="n">
        <v>0</v>
      </c>
      <c r="E19693" s="7" t="n">
        <v>0</v>
      </c>
      <c r="F19693" s="7" t="n">
        <v>2</v>
      </c>
      <c r="G19693" s="7" t="n">
        <v>160.85</v>
      </c>
    </row>
    <row r="19694" customFormat="false" ht="15" hidden="false" customHeight="false" outlineLevel="0" collapsed="false">
      <c r="A19694" s="7" t="s">
        <v>34</v>
      </c>
      <c r="B19694" s="7" t="s">
        <v>234</v>
      </c>
      <c r="C19694" s="7" t="s">
        <v>1338</v>
      </c>
      <c r="D19694" s="7" t="n">
        <v>0</v>
      </c>
      <c r="E19694" s="7" t="n">
        <v>0</v>
      </c>
      <c r="F19694" s="7" t="n">
        <v>1</v>
      </c>
      <c r="G19694" s="7" t="n">
        <v>76.2</v>
      </c>
    </row>
    <row r="19695" customFormat="false" ht="15" hidden="false" customHeight="false" outlineLevel="0" collapsed="false">
      <c r="A19695" s="7" t="s">
        <v>34</v>
      </c>
      <c r="B19695" s="7" t="s">
        <v>234</v>
      </c>
      <c r="C19695" s="7" t="s">
        <v>1338</v>
      </c>
      <c r="D19695" s="7" t="n">
        <v>0</v>
      </c>
      <c r="E19695" s="7" t="n">
        <v>0</v>
      </c>
      <c r="F19695" s="7" t="n">
        <v>1</v>
      </c>
      <c r="G19695" s="7" t="n">
        <v>76.2</v>
      </c>
    </row>
    <row r="19696" customFormat="false" ht="15" hidden="false" customHeight="false" outlineLevel="0" collapsed="false">
      <c r="A19696" s="7" t="s">
        <v>34</v>
      </c>
      <c r="B19696" s="7" t="s">
        <v>234</v>
      </c>
      <c r="C19696" s="7" t="s">
        <v>1338</v>
      </c>
      <c r="D19696" s="7" t="n">
        <v>0</v>
      </c>
      <c r="E19696" s="7" t="n">
        <v>0</v>
      </c>
      <c r="F19696" s="7" t="n">
        <v>1</v>
      </c>
      <c r="G19696" s="7" t="n">
        <v>76.2</v>
      </c>
    </row>
    <row r="19697" customFormat="false" ht="15" hidden="false" customHeight="false" outlineLevel="0" collapsed="false">
      <c r="A19697" s="7" t="s">
        <v>34</v>
      </c>
      <c r="B19697" s="7" t="s">
        <v>234</v>
      </c>
      <c r="C19697" s="7" t="s">
        <v>1338</v>
      </c>
      <c r="D19697" s="7" t="n">
        <v>0</v>
      </c>
      <c r="E19697" s="7" t="n">
        <v>0</v>
      </c>
      <c r="F19697" s="7" t="n">
        <v>1</v>
      </c>
      <c r="G19697" s="7" t="n">
        <v>76.19</v>
      </c>
    </row>
    <row r="19698" customFormat="false" ht="15" hidden="false" customHeight="false" outlineLevel="0" collapsed="false">
      <c r="A19698" s="7" t="s">
        <v>34</v>
      </c>
      <c r="B19698" s="7" t="s">
        <v>234</v>
      </c>
      <c r="C19698" s="7" t="s">
        <v>1338</v>
      </c>
      <c r="D19698" s="7" t="n">
        <v>0</v>
      </c>
      <c r="E19698" s="7" t="n">
        <v>0</v>
      </c>
      <c r="F19698" s="7" t="n">
        <v>1</v>
      </c>
      <c r="G19698" s="7" t="n">
        <v>71.97</v>
      </c>
    </row>
    <row r="19699" customFormat="false" ht="15" hidden="false" customHeight="false" outlineLevel="0" collapsed="false">
      <c r="A19699" s="7" t="s">
        <v>34</v>
      </c>
      <c r="B19699" s="7" t="s">
        <v>234</v>
      </c>
      <c r="C19699" s="7" t="s">
        <v>1338</v>
      </c>
      <c r="D19699" s="7" t="n">
        <v>0</v>
      </c>
      <c r="E19699" s="7" t="n">
        <v>0</v>
      </c>
      <c r="F19699" s="7" t="n">
        <v>1</v>
      </c>
      <c r="G19699" s="7" t="n">
        <v>84.66</v>
      </c>
    </row>
    <row r="19700" customFormat="false" ht="15" hidden="false" customHeight="false" outlineLevel="0" collapsed="false">
      <c r="A19700" s="7" t="s">
        <v>34</v>
      </c>
      <c r="B19700" s="7" t="s">
        <v>234</v>
      </c>
      <c r="C19700" s="7" t="s">
        <v>1338</v>
      </c>
      <c r="D19700" s="7" t="n">
        <v>0</v>
      </c>
      <c r="E19700" s="7" t="n">
        <v>0</v>
      </c>
      <c r="F19700" s="7" t="n">
        <v>1</v>
      </c>
      <c r="G19700" s="7" t="n">
        <v>84.66</v>
      </c>
    </row>
    <row r="19701" customFormat="false" ht="15" hidden="false" customHeight="false" outlineLevel="0" collapsed="false">
      <c r="A19701" s="7" t="s">
        <v>34</v>
      </c>
      <c r="B19701" s="7" t="s">
        <v>234</v>
      </c>
      <c r="C19701" s="7" t="s">
        <v>1338</v>
      </c>
      <c r="D19701" s="7" t="n">
        <v>0</v>
      </c>
      <c r="E19701" s="7" t="n">
        <v>0</v>
      </c>
      <c r="F19701" s="7" t="n">
        <v>1</v>
      </c>
      <c r="G19701" s="7" t="n">
        <v>84.66</v>
      </c>
    </row>
    <row r="19702" customFormat="false" ht="15" hidden="false" customHeight="false" outlineLevel="0" collapsed="false">
      <c r="A19702" s="7" t="s">
        <v>34</v>
      </c>
      <c r="B19702" s="7" t="s">
        <v>234</v>
      </c>
      <c r="C19702" s="7" t="s">
        <v>1338</v>
      </c>
      <c r="D19702" s="7" t="n">
        <v>23</v>
      </c>
      <c r="E19702" s="7" t="n">
        <v>1849.82</v>
      </c>
      <c r="F19702" s="7" t="n">
        <v>34</v>
      </c>
      <c r="G19702" s="7" t="n">
        <v>2819.16</v>
      </c>
    </row>
    <row r="19703" customFormat="false" ht="15" hidden="false" customHeight="false" outlineLevel="0" collapsed="false">
      <c r="A19703" s="7" t="s">
        <v>34</v>
      </c>
      <c r="B19703" s="7" t="s">
        <v>234</v>
      </c>
      <c r="C19703" s="7" t="s">
        <v>1338</v>
      </c>
      <c r="D19703" s="7" t="n">
        <v>0</v>
      </c>
      <c r="E19703" s="7" t="n">
        <v>0</v>
      </c>
      <c r="F19703" s="7" t="n">
        <v>2</v>
      </c>
      <c r="G19703" s="7" t="n">
        <v>143.94</v>
      </c>
    </row>
    <row r="19704" customFormat="false" ht="15" hidden="false" customHeight="false" outlineLevel="0" collapsed="false">
      <c r="A19704" s="7" t="s">
        <v>34</v>
      </c>
      <c r="B19704" s="7" t="s">
        <v>234</v>
      </c>
      <c r="C19704" s="7" t="s">
        <v>1338</v>
      </c>
      <c r="D19704" s="7" t="n">
        <v>0</v>
      </c>
      <c r="E19704" s="7" t="n">
        <v>0</v>
      </c>
      <c r="F19704" s="7" t="n">
        <v>1</v>
      </c>
      <c r="G19704" s="7" t="n">
        <v>84.66</v>
      </c>
    </row>
    <row r="19705" customFormat="false" ht="15" hidden="false" customHeight="false" outlineLevel="0" collapsed="false">
      <c r="A19705" s="7" t="s">
        <v>34</v>
      </c>
      <c r="B19705" s="7" t="s">
        <v>234</v>
      </c>
      <c r="C19705" s="7" t="s">
        <v>1338</v>
      </c>
      <c r="D19705" s="7" t="n">
        <v>0</v>
      </c>
      <c r="E19705" s="7" t="n">
        <v>0</v>
      </c>
      <c r="F19705" s="7" t="n">
        <v>2</v>
      </c>
      <c r="G19705" s="7" t="n">
        <v>152.39</v>
      </c>
    </row>
    <row r="19706" customFormat="false" ht="15" hidden="false" customHeight="false" outlineLevel="0" collapsed="false">
      <c r="A19706" s="7" t="s">
        <v>34</v>
      </c>
      <c r="B19706" s="7" t="s">
        <v>234</v>
      </c>
      <c r="C19706" s="7" t="s">
        <v>1338</v>
      </c>
      <c r="D19706" s="7" t="n">
        <v>0</v>
      </c>
      <c r="E19706" s="7" t="n">
        <v>0</v>
      </c>
      <c r="F19706" s="7" t="n">
        <v>3</v>
      </c>
      <c r="G19706" s="7" t="n">
        <v>253.98</v>
      </c>
    </row>
    <row r="19707" customFormat="false" ht="15" hidden="false" customHeight="false" outlineLevel="0" collapsed="false">
      <c r="A19707" s="7" t="s">
        <v>34</v>
      </c>
      <c r="B19707" s="7" t="s">
        <v>234</v>
      </c>
      <c r="C19707" s="7" t="s">
        <v>1338</v>
      </c>
      <c r="D19707" s="7" t="n">
        <v>0</v>
      </c>
      <c r="E19707" s="7" t="n">
        <v>0</v>
      </c>
      <c r="F19707" s="7" t="n">
        <v>1</v>
      </c>
      <c r="G19707" s="7" t="n">
        <v>76.2</v>
      </c>
    </row>
    <row r="19708" customFormat="false" ht="15" hidden="false" customHeight="false" outlineLevel="0" collapsed="false">
      <c r="A19708" s="7" t="s">
        <v>34</v>
      </c>
      <c r="B19708" s="7" t="s">
        <v>234</v>
      </c>
      <c r="C19708" s="7" t="s">
        <v>1338</v>
      </c>
      <c r="D19708" s="7" t="n">
        <v>0</v>
      </c>
      <c r="E19708" s="7" t="n">
        <v>0</v>
      </c>
      <c r="F19708" s="7" t="n">
        <v>1</v>
      </c>
      <c r="G19708" s="7" t="n">
        <v>84.66</v>
      </c>
    </row>
    <row r="19709" customFormat="false" ht="15" hidden="false" customHeight="false" outlineLevel="0" collapsed="false">
      <c r="A19709" s="7" t="s">
        <v>34</v>
      </c>
      <c r="B19709" s="7" t="s">
        <v>234</v>
      </c>
      <c r="C19709" s="7" t="s">
        <v>1338</v>
      </c>
      <c r="D19709" s="7" t="n">
        <v>0</v>
      </c>
      <c r="E19709" s="7" t="n">
        <v>0</v>
      </c>
      <c r="F19709" s="7" t="n">
        <v>1</v>
      </c>
      <c r="G19709" s="7" t="n">
        <v>76.2</v>
      </c>
    </row>
    <row r="19710" customFormat="false" ht="15" hidden="false" customHeight="false" outlineLevel="0" collapsed="false">
      <c r="A19710" s="7" t="s">
        <v>34</v>
      </c>
      <c r="B19710" s="7" t="s">
        <v>234</v>
      </c>
      <c r="C19710" s="7" t="s">
        <v>1338</v>
      </c>
      <c r="D19710" s="7" t="n">
        <v>0</v>
      </c>
      <c r="E19710" s="7" t="n">
        <v>0</v>
      </c>
      <c r="F19710" s="7" t="n">
        <v>1</v>
      </c>
      <c r="G19710" s="7" t="n">
        <v>84.66</v>
      </c>
    </row>
    <row r="19711" customFormat="false" ht="15" hidden="false" customHeight="false" outlineLevel="0" collapsed="false">
      <c r="A19711" s="7" t="s">
        <v>34</v>
      </c>
      <c r="B19711" s="7" t="s">
        <v>234</v>
      </c>
      <c r="C19711" s="7" t="s">
        <v>1338</v>
      </c>
      <c r="D19711" s="7" t="n">
        <v>0</v>
      </c>
      <c r="E19711" s="7" t="n">
        <v>0</v>
      </c>
      <c r="F19711" s="7" t="n">
        <v>2</v>
      </c>
      <c r="G19711" s="7" t="n">
        <v>169.32</v>
      </c>
    </row>
    <row r="19712" customFormat="false" ht="15" hidden="false" customHeight="false" outlineLevel="0" collapsed="false">
      <c r="A19712" s="7" t="s">
        <v>34</v>
      </c>
      <c r="B19712" s="7" t="s">
        <v>234</v>
      </c>
      <c r="C19712" s="7" t="s">
        <v>1338</v>
      </c>
      <c r="D19712" s="7" t="n">
        <v>0</v>
      </c>
      <c r="E19712" s="7" t="n">
        <v>0</v>
      </c>
      <c r="F19712" s="7" t="n">
        <v>1</v>
      </c>
      <c r="G19712" s="7" t="n">
        <v>84.66</v>
      </c>
    </row>
    <row r="19713" customFormat="false" ht="15" hidden="false" customHeight="false" outlineLevel="0" collapsed="false">
      <c r="A19713" s="7" t="s">
        <v>34</v>
      </c>
      <c r="B19713" s="7" t="s">
        <v>234</v>
      </c>
      <c r="C19713" s="7" t="s">
        <v>1338</v>
      </c>
      <c r="D19713" s="7" t="n">
        <v>6</v>
      </c>
      <c r="E19713" s="7" t="n">
        <v>451.05</v>
      </c>
      <c r="F19713" s="7" t="n">
        <v>0</v>
      </c>
      <c r="G19713" s="7" t="n">
        <v>0</v>
      </c>
    </row>
    <row r="19714" customFormat="false" ht="15" hidden="false" customHeight="false" outlineLevel="0" collapsed="false">
      <c r="A19714" s="7" t="s">
        <v>34</v>
      </c>
      <c r="B19714" s="7" t="s">
        <v>234</v>
      </c>
      <c r="C19714" s="7" t="s">
        <v>1338</v>
      </c>
      <c r="D19714" s="7" t="n">
        <v>0</v>
      </c>
      <c r="E19714" s="7" t="n">
        <v>0</v>
      </c>
      <c r="F19714" s="7" t="n">
        <v>1</v>
      </c>
      <c r="G19714" s="7" t="n">
        <v>84.66</v>
      </c>
    </row>
    <row r="19715" customFormat="false" ht="15" hidden="false" customHeight="false" outlineLevel="0" collapsed="false">
      <c r="A19715" s="7" t="s">
        <v>34</v>
      </c>
      <c r="B19715" s="7" t="s">
        <v>234</v>
      </c>
      <c r="C19715" s="7" t="s">
        <v>1338</v>
      </c>
      <c r="D19715" s="7" t="n">
        <v>0</v>
      </c>
      <c r="E19715" s="7" t="n">
        <v>0</v>
      </c>
      <c r="F19715" s="7" t="n">
        <v>3</v>
      </c>
      <c r="G19715" s="7" t="n">
        <v>253.98</v>
      </c>
    </row>
    <row r="19716" customFormat="false" ht="15" hidden="false" customHeight="false" outlineLevel="0" collapsed="false">
      <c r="A19716" s="7" t="s">
        <v>34</v>
      </c>
      <c r="B19716" s="7" t="s">
        <v>234</v>
      </c>
      <c r="C19716" s="7" t="s">
        <v>1338</v>
      </c>
      <c r="D19716" s="7" t="n">
        <v>0</v>
      </c>
      <c r="E19716" s="7" t="n">
        <v>0</v>
      </c>
      <c r="F19716" s="7" t="n">
        <v>4</v>
      </c>
      <c r="G19716" s="7" t="n">
        <v>338.64</v>
      </c>
    </row>
    <row r="19717" customFormat="false" ht="15" hidden="false" customHeight="false" outlineLevel="0" collapsed="false">
      <c r="A19717" s="7" t="s">
        <v>34</v>
      </c>
      <c r="B19717" s="7" t="s">
        <v>234</v>
      </c>
      <c r="C19717" s="7" t="s">
        <v>1338</v>
      </c>
      <c r="D19717" s="7" t="n">
        <v>0</v>
      </c>
      <c r="E19717" s="7" t="n">
        <v>0</v>
      </c>
      <c r="F19717" s="7" t="n">
        <v>1</v>
      </c>
      <c r="G19717" s="7" t="n">
        <v>84.66</v>
      </c>
    </row>
    <row r="19718" customFormat="false" ht="15" hidden="false" customHeight="false" outlineLevel="0" collapsed="false">
      <c r="A19718" s="7" t="s">
        <v>34</v>
      </c>
      <c r="B19718" s="7" t="s">
        <v>234</v>
      </c>
      <c r="C19718" s="7" t="s">
        <v>1338</v>
      </c>
      <c r="D19718" s="7" t="n">
        <v>0</v>
      </c>
      <c r="E19718" s="7" t="n">
        <v>0</v>
      </c>
      <c r="F19718" s="7" t="n">
        <v>1</v>
      </c>
      <c r="G19718" s="7" t="n">
        <v>84.66</v>
      </c>
    </row>
    <row r="19719" customFormat="false" ht="15" hidden="false" customHeight="false" outlineLevel="0" collapsed="false">
      <c r="A19719" s="7" t="s">
        <v>34</v>
      </c>
      <c r="B19719" s="7" t="s">
        <v>234</v>
      </c>
      <c r="C19719" s="7" t="s">
        <v>1338</v>
      </c>
      <c r="D19719" s="7" t="n">
        <v>0</v>
      </c>
      <c r="E19719" s="7" t="n">
        <v>0</v>
      </c>
      <c r="F19719" s="7" t="n">
        <v>1</v>
      </c>
      <c r="G19719" s="7" t="n">
        <v>84.66</v>
      </c>
    </row>
    <row r="19720" customFormat="false" ht="15" hidden="false" customHeight="false" outlineLevel="0" collapsed="false">
      <c r="A19720" s="7" t="s">
        <v>34</v>
      </c>
      <c r="B19720" s="7" t="s">
        <v>234</v>
      </c>
      <c r="C19720" s="7" t="s">
        <v>1338</v>
      </c>
      <c r="D19720" s="7" t="n">
        <v>0</v>
      </c>
      <c r="E19720" s="7" t="n">
        <v>0</v>
      </c>
      <c r="F19720" s="7" t="n">
        <v>2</v>
      </c>
      <c r="G19720" s="7" t="n">
        <v>169.32</v>
      </c>
    </row>
    <row r="19721" customFormat="false" ht="15" hidden="false" customHeight="false" outlineLevel="0" collapsed="false">
      <c r="A19721" s="7" t="s">
        <v>34</v>
      </c>
      <c r="B19721" s="7" t="s">
        <v>234</v>
      </c>
      <c r="C19721" s="7" t="s">
        <v>1338</v>
      </c>
      <c r="D19721" s="7" t="n">
        <v>0</v>
      </c>
      <c r="E19721" s="7" t="n">
        <v>0</v>
      </c>
      <c r="F19721" s="7" t="n">
        <v>2</v>
      </c>
      <c r="G19721" s="7" t="n">
        <v>169.32</v>
      </c>
    </row>
    <row r="19722" customFormat="false" ht="15" hidden="false" customHeight="false" outlineLevel="0" collapsed="false">
      <c r="A19722" s="7" t="s">
        <v>34</v>
      </c>
      <c r="B19722" s="7" t="s">
        <v>234</v>
      </c>
      <c r="C19722" s="7" t="s">
        <v>1338</v>
      </c>
      <c r="D19722" s="7" t="n">
        <v>0</v>
      </c>
      <c r="E19722" s="7" t="n">
        <v>0</v>
      </c>
      <c r="F19722" s="7" t="n">
        <v>1</v>
      </c>
      <c r="G19722" s="7" t="n">
        <v>84.65</v>
      </c>
    </row>
    <row r="19723" customFormat="false" ht="15" hidden="false" customHeight="false" outlineLevel="0" collapsed="false">
      <c r="A19723" s="7" t="s">
        <v>34</v>
      </c>
      <c r="B19723" s="7" t="s">
        <v>234</v>
      </c>
      <c r="C19723" s="7" t="s">
        <v>1338</v>
      </c>
      <c r="D19723" s="7" t="n">
        <v>0</v>
      </c>
      <c r="E19723" s="7" t="n">
        <v>0</v>
      </c>
      <c r="F19723" s="7" t="n">
        <v>1</v>
      </c>
      <c r="G19723" s="7" t="n">
        <v>84.66</v>
      </c>
    </row>
    <row r="19724" customFormat="false" ht="15" hidden="false" customHeight="false" outlineLevel="0" collapsed="false">
      <c r="A19724" s="7" t="s">
        <v>34</v>
      </c>
      <c r="B19724" s="7" t="s">
        <v>234</v>
      </c>
      <c r="C19724" s="7" t="s">
        <v>1338</v>
      </c>
      <c r="D19724" s="7" t="n">
        <v>0</v>
      </c>
      <c r="E19724" s="7" t="n">
        <v>0</v>
      </c>
      <c r="F19724" s="7" t="n">
        <v>1</v>
      </c>
      <c r="G19724" s="7" t="n">
        <v>71.96</v>
      </c>
    </row>
    <row r="19725" customFormat="false" ht="15" hidden="false" customHeight="false" outlineLevel="0" collapsed="false">
      <c r="A19725" s="7" t="s">
        <v>34</v>
      </c>
      <c r="B19725" s="7" t="s">
        <v>234</v>
      </c>
      <c r="C19725" s="7" t="s">
        <v>1338</v>
      </c>
      <c r="D19725" s="7" t="n">
        <v>0</v>
      </c>
      <c r="E19725" s="7" t="n">
        <v>0</v>
      </c>
      <c r="F19725" s="7" t="n">
        <v>2</v>
      </c>
      <c r="G19725" s="7" t="n">
        <v>169.32</v>
      </c>
    </row>
    <row r="19726" customFormat="false" ht="15" hidden="false" customHeight="false" outlineLevel="0" collapsed="false">
      <c r="A19726" s="7" t="s">
        <v>34</v>
      </c>
      <c r="B19726" s="7" t="s">
        <v>234</v>
      </c>
      <c r="C19726" s="7" t="s">
        <v>1338</v>
      </c>
      <c r="D19726" s="7" t="n">
        <v>0</v>
      </c>
      <c r="E19726" s="7" t="n">
        <v>0</v>
      </c>
      <c r="F19726" s="7" t="n">
        <v>4</v>
      </c>
      <c r="G19726" s="7" t="n">
        <v>330.17</v>
      </c>
    </row>
    <row r="19727" customFormat="false" ht="15" hidden="false" customHeight="false" outlineLevel="0" collapsed="false">
      <c r="A19727" s="7" t="s">
        <v>34</v>
      </c>
      <c r="B19727" s="7" t="s">
        <v>234</v>
      </c>
      <c r="C19727" s="7" t="s">
        <v>1338</v>
      </c>
      <c r="D19727" s="7" t="n">
        <v>0</v>
      </c>
      <c r="E19727" s="7" t="n">
        <v>0</v>
      </c>
      <c r="F19727" s="7" t="n">
        <v>1</v>
      </c>
      <c r="G19727" s="7" t="n">
        <v>76.2</v>
      </c>
    </row>
    <row r="19728" customFormat="false" ht="15" hidden="false" customHeight="false" outlineLevel="0" collapsed="false">
      <c r="A19728" s="7" t="s">
        <v>34</v>
      </c>
      <c r="B19728" s="7" t="s">
        <v>234</v>
      </c>
      <c r="C19728" s="7" t="s">
        <v>1338</v>
      </c>
      <c r="D19728" s="7" t="n">
        <v>0</v>
      </c>
      <c r="E19728" s="7" t="n">
        <v>0</v>
      </c>
      <c r="F19728" s="7" t="n">
        <v>2</v>
      </c>
      <c r="G19728" s="7" t="n">
        <v>169.32</v>
      </c>
    </row>
    <row r="19729" customFormat="false" ht="15" hidden="false" customHeight="false" outlineLevel="0" collapsed="false">
      <c r="A19729" s="7" t="s">
        <v>34</v>
      </c>
      <c r="B19729" s="7" t="s">
        <v>234</v>
      </c>
      <c r="C19729" s="7" t="s">
        <v>1338</v>
      </c>
      <c r="D19729" s="7" t="n">
        <v>0</v>
      </c>
      <c r="E19729" s="7" t="n">
        <v>0</v>
      </c>
      <c r="F19729" s="7" t="n">
        <v>1</v>
      </c>
      <c r="G19729" s="7" t="n">
        <v>84.66</v>
      </c>
    </row>
    <row r="19730" customFormat="false" ht="15" hidden="false" customHeight="false" outlineLevel="0" collapsed="false">
      <c r="A19730" s="7" t="s">
        <v>34</v>
      </c>
      <c r="B19730" s="7" t="s">
        <v>234</v>
      </c>
      <c r="C19730" s="7" t="s">
        <v>1338</v>
      </c>
      <c r="D19730" s="7" t="n">
        <v>0</v>
      </c>
      <c r="E19730" s="7" t="n">
        <v>0</v>
      </c>
      <c r="F19730" s="7" t="n">
        <v>2</v>
      </c>
      <c r="G19730" s="7" t="n">
        <v>169.32</v>
      </c>
    </row>
    <row r="19731" customFormat="false" ht="15" hidden="false" customHeight="false" outlineLevel="0" collapsed="false">
      <c r="A19731" s="7" t="s">
        <v>34</v>
      </c>
      <c r="B19731" s="7" t="s">
        <v>234</v>
      </c>
      <c r="C19731" s="7" t="s">
        <v>1338</v>
      </c>
      <c r="D19731" s="7" t="n">
        <v>0</v>
      </c>
      <c r="E19731" s="7" t="n">
        <v>0</v>
      </c>
      <c r="F19731" s="7" t="n">
        <v>1</v>
      </c>
      <c r="G19731" s="7" t="n">
        <v>84.66</v>
      </c>
    </row>
    <row r="19732" customFormat="false" ht="15" hidden="false" customHeight="false" outlineLevel="0" collapsed="false">
      <c r="A19732" s="7" t="s">
        <v>34</v>
      </c>
      <c r="B19732" s="7" t="s">
        <v>234</v>
      </c>
      <c r="C19732" s="7" t="s">
        <v>1338</v>
      </c>
      <c r="D19732" s="7" t="n">
        <v>0</v>
      </c>
      <c r="E19732" s="7" t="n">
        <v>0</v>
      </c>
      <c r="F19732" s="7" t="n">
        <v>2</v>
      </c>
      <c r="G19732" s="7" t="n">
        <v>143.94</v>
      </c>
    </row>
    <row r="19733" customFormat="false" ht="15" hidden="false" customHeight="false" outlineLevel="0" collapsed="false">
      <c r="A19733" s="7" t="s">
        <v>34</v>
      </c>
      <c r="B19733" s="7" t="s">
        <v>234</v>
      </c>
      <c r="C19733" s="7" t="s">
        <v>1338</v>
      </c>
      <c r="D19733" s="7" t="n">
        <v>0</v>
      </c>
      <c r="E19733" s="7" t="n">
        <v>0</v>
      </c>
      <c r="F19733" s="7" t="n">
        <v>1</v>
      </c>
      <c r="G19733" s="7" t="n">
        <v>84.66</v>
      </c>
    </row>
    <row r="19734" customFormat="false" ht="15" hidden="false" customHeight="false" outlineLevel="0" collapsed="false">
      <c r="A19734" s="7" t="s">
        <v>34</v>
      </c>
      <c r="B19734" s="7" t="s">
        <v>234</v>
      </c>
      <c r="C19734" s="7" t="s">
        <v>1338</v>
      </c>
      <c r="D19734" s="7" t="n">
        <v>0</v>
      </c>
      <c r="E19734" s="7" t="n">
        <v>0</v>
      </c>
      <c r="F19734" s="7" t="n">
        <v>1</v>
      </c>
      <c r="G19734" s="7" t="n">
        <v>84.66</v>
      </c>
    </row>
    <row r="19735" customFormat="false" ht="15" hidden="false" customHeight="false" outlineLevel="0" collapsed="false">
      <c r="A19735" s="7" t="s">
        <v>34</v>
      </c>
      <c r="B19735" s="7" t="s">
        <v>234</v>
      </c>
      <c r="C19735" s="7" t="s">
        <v>1338</v>
      </c>
      <c r="D19735" s="7" t="n">
        <v>0</v>
      </c>
      <c r="E19735" s="7" t="n">
        <v>0</v>
      </c>
      <c r="F19735" s="7" t="n">
        <v>3</v>
      </c>
      <c r="G19735" s="7" t="n">
        <v>253.99</v>
      </c>
    </row>
    <row r="19736" customFormat="false" ht="15" hidden="false" customHeight="false" outlineLevel="0" collapsed="false">
      <c r="A19736" s="7" t="s">
        <v>34</v>
      </c>
      <c r="B19736" s="7" t="s">
        <v>234</v>
      </c>
      <c r="C19736" s="7" t="s">
        <v>1338</v>
      </c>
      <c r="D19736" s="7" t="n">
        <v>0</v>
      </c>
      <c r="E19736" s="7" t="n">
        <v>0</v>
      </c>
      <c r="F19736" s="7" t="n">
        <v>1</v>
      </c>
      <c r="G19736" s="7" t="n">
        <v>84.66</v>
      </c>
    </row>
    <row r="19737" customFormat="false" ht="15" hidden="false" customHeight="false" outlineLevel="0" collapsed="false">
      <c r="A19737" s="7" t="s">
        <v>34</v>
      </c>
      <c r="B19737" s="7" t="s">
        <v>234</v>
      </c>
      <c r="C19737" s="7" t="s">
        <v>1338</v>
      </c>
      <c r="D19737" s="7" t="n">
        <v>0</v>
      </c>
      <c r="E19737" s="7" t="n">
        <v>0</v>
      </c>
      <c r="F19737" s="7" t="n">
        <v>1</v>
      </c>
      <c r="G19737" s="7" t="n">
        <v>84.66</v>
      </c>
    </row>
    <row r="19738" customFormat="false" ht="15" hidden="false" customHeight="false" outlineLevel="0" collapsed="false">
      <c r="A19738" s="7" t="s">
        <v>34</v>
      </c>
      <c r="B19738" s="7" t="s">
        <v>234</v>
      </c>
      <c r="C19738" s="7" t="s">
        <v>1338</v>
      </c>
      <c r="D19738" s="7" t="n">
        <v>0</v>
      </c>
      <c r="E19738" s="7" t="n">
        <v>0</v>
      </c>
      <c r="F19738" s="7" t="n">
        <v>1</v>
      </c>
      <c r="G19738" s="7" t="n">
        <v>84.66</v>
      </c>
    </row>
    <row r="19739" customFormat="false" ht="15" hidden="false" customHeight="false" outlineLevel="0" collapsed="false">
      <c r="A19739" s="7" t="s">
        <v>34</v>
      </c>
      <c r="B19739" s="7" t="s">
        <v>234</v>
      </c>
      <c r="C19739" s="7" t="s">
        <v>1338</v>
      </c>
      <c r="D19739" s="7" t="n">
        <v>0</v>
      </c>
      <c r="E19739" s="7" t="n">
        <v>0</v>
      </c>
      <c r="F19739" s="7" t="n">
        <v>1</v>
      </c>
      <c r="G19739" s="7" t="n">
        <v>84.66</v>
      </c>
    </row>
    <row r="19740" customFormat="false" ht="15" hidden="false" customHeight="false" outlineLevel="0" collapsed="false">
      <c r="A19740" s="7" t="s">
        <v>34</v>
      </c>
      <c r="B19740" s="7" t="s">
        <v>234</v>
      </c>
      <c r="C19740" s="7" t="s">
        <v>1338</v>
      </c>
      <c r="D19740" s="7" t="n">
        <v>0</v>
      </c>
      <c r="E19740" s="7" t="n">
        <v>0</v>
      </c>
      <c r="F19740" s="7" t="n">
        <v>3</v>
      </c>
      <c r="G19740" s="7" t="n">
        <v>253.98</v>
      </c>
    </row>
    <row r="19741" customFormat="false" ht="15" hidden="false" customHeight="false" outlineLevel="0" collapsed="false">
      <c r="A19741" s="7" t="s">
        <v>34</v>
      </c>
      <c r="B19741" s="7" t="s">
        <v>121</v>
      </c>
      <c r="C19741" s="7" t="s">
        <v>1339</v>
      </c>
      <c r="D19741" s="7" t="n">
        <v>18</v>
      </c>
      <c r="E19741" s="7" t="n">
        <v>1926.4</v>
      </c>
      <c r="F19741" s="7" t="n">
        <v>12</v>
      </c>
      <c r="G19741" s="7" t="n">
        <v>1309.95</v>
      </c>
    </row>
    <row r="19742" customFormat="false" ht="15" hidden="false" customHeight="false" outlineLevel="0" collapsed="false">
      <c r="A19742" s="7" t="s">
        <v>34</v>
      </c>
      <c r="B19742" s="7" t="s">
        <v>121</v>
      </c>
      <c r="C19742" s="7" t="s">
        <v>1339</v>
      </c>
      <c r="D19742" s="7" t="n">
        <v>0</v>
      </c>
      <c r="E19742" s="7" t="n">
        <v>0</v>
      </c>
      <c r="F19742" s="7" t="n">
        <v>2</v>
      </c>
      <c r="G19742" s="7" t="n">
        <v>220.17</v>
      </c>
    </row>
    <row r="19743" customFormat="false" ht="15" hidden="false" customHeight="false" outlineLevel="0" collapsed="false">
      <c r="A19743" s="7" t="s">
        <v>34</v>
      </c>
      <c r="B19743" s="7" t="s">
        <v>121</v>
      </c>
      <c r="C19743" s="7" t="s">
        <v>1339</v>
      </c>
      <c r="D19743" s="7" t="n">
        <v>0</v>
      </c>
      <c r="E19743" s="7" t="n">
        <v>0</v>
      </c>
      <c r="F19743" s="7" t="n">
        <v>1</v>
      </c>
      <c r="G19743" s="7" t="n">
        <v>110.09</v>
      </c>
    </row>
    <row r="19744" customFormat="false" ht="15" hidden="false" customHeight="false" outlineLevel="0" collapsed="false">
      <c r="A19744" s="7" t="s">
        <v>34</v>
      </c>
      <c r="B19744" s="7" t="s">
        <v>121</v>
      </c>
      <c r="C19744" s="7" t="s">
        <v>1339</v>
      </c>
      <c r="D19744" s="7" t="n">
        <v>0</v>
      </c>
      <c r="E19744" s="7" t="n">
        <v>0</v>
      </c>
      <c r="F19744" s="7" t="n">
        <v>2</v>
      </c>
      <c r="G19744" s="7" t="n">
        <v>203.65</v>
      </c>
    </row>
    <row r="19745" customFormat="false" ht="15" hidden="false" customHeight="false" outlineLevel="0" collapsed="false">
      <c r="A19745" s="7" t="s">
        <v>34</v>
      </c>
      <c r="B19745" s="7" t="s">
        <v>121</v>
      </c>
      <c r="C19745" s="7" t="s">
        <v>1339</v>
      </c>
      <c r="D19745" s="7" t="n">
        <v>5</v>
      </c>
      <c r="E19745" s="7" t="n">
        <v>493.17</v>
      </c>
      <c r="F19745" s="7" t="n">
        <v>0</v>
      </c>
      <c r="G19745" s="7" t="n">
        <v>0</v>
      </c>
    </row>
    <row r="19746" customFormat="false" ht="15" hidden="false" customHeight="false" outlineLevel="0" collapsed="false">
      <c r="A19746" s="7" t="s">
        <v>34</v>
      </c>
      <c r="B19746" s="7" t="s">
        <v>121</v>
      </c>
      <c r="C19746" s="7" t="s">
        <v>1339</v>
      </c>
      <c r="D19746" s="7" t="n">
        <v>0</v>
      </c>
      <c r="E19746" s="7" t="n">
        <v>0</v>
      </c>
      <c r="F19746" s="7" t="n">
        <v>1</v>
      </c>
      <c r="G19746" s="7" t="n">
        <v>99.07</v>
      </c>
    </row>
    <row r="19747" customFormat="false" ht="15" hidden="false" customHeight="false" outlineLevel="0" collapsed="false">
      <c r="A19747" s="7" t="s">
        <v>34</v>
      </c>
      <c r="B19747" s="7" t="s">
        <v>121</v>
      </c>
      <c r="C19747" s="7" t="s">
        <v>1339</v>
      </c>
      <c r="D19747" s="7" t="n">
        <v>0</v>
      </c>
      <c r="E19747" s="7" t="n">
        <v>0</v>
      </c>
      <c r="F19747" s="7" t="n">
        <v>1</v>
      </c>
      <c r="G19747" s="7" t="n">
        <v>99.08</v>
      </c>
    </row>
    <row r="19748" customFormat="false" ht="15" hidden="false" customHeight="false" outlineLevel="0" collapsed="false">
      <c r="A19748" s="7" t="s">
        <v>34</v>
      </c>
      <c r="B19748" s="7" t="s">
        <v>121</v>
      </c>
      <c r="C19748" s="7" t="s">
        <v>1339</v>
      </c>
      <c r="D19748" s="7" t="n">
        <v>0</v>
      </c>
      <c r="E19748" s="7" t="n">
        <v>0</v>
      </c>
      <c r="F19748" s="7" t="n">
        <v>1</v>
      </c>
      <c r="G19748" s="7" t="n">
        <v>99.08</v>
      </c>
    </row>
    <row r="19749" customFormat="false" ht="15" hidden="false" customHeight="false" outlineLevel="0" collapsed="false">
      <c r="A19749" s="7" t="s">
        <v>34</v>
      </c>
      <c r="B19749" s="7" t="s">
        <v>121</v>
      </c>
      <c r="C19749" s="7" t="s">
        <v>1339</v>
      </c>
      <c r="D19749" s="7" t="n">
        <v>0</v>
      </c>
      <c r="E19749" s="7" t="n">
        <v>0</v>
      </c>
      <c r="F19749" s="7" t="n">
        <v>1</v>
      </c>
      <c r="G19749" s="7" t="n">
        <v>110.09</v>
      </c>
    </row>
    <row r="19750" customFormat="false" ht="15" hidden="false" customHeight="false" outlineLevel="0" collapsed="false">
      <c r="A19750" s="7" t="s">
        <v>34</v>
      </c>
      <c r="B19750" s="7" t="s">
        <v>121</v>
      </c>
      <c r="C19750" s="7" t="s">
        <v>1339</v>
      </c>
      <c r="D19750" s="7" t="n">
        <v>0</v>
      </c>
      <c r="E19750" s="7" t="n">
        <v>0</v>
      </c>
      <c r="F19750" s="7" t="n">
        <v>1</v>
      </c>
      <c r="G19750" s="7" t="n">
        <v>110.08</v>
      </c>
    </row>
    <row r="19751" customFormat="false" ht="15" hidden="false" customHeight="false" outlineLevel="0" collapsed="false">
      <c r="A19751" s="7" t="s">
        <v>34</v>
      </c>
      <c r="B19751" s="7" t="s">
        <v>121</v>
      </c>
      <c r="C19751" s="7" t="s">
        <v>1339</v>
      </c>
      <c r="D19751" s="7" t="n">
        <v>0</v>
      </c>
      <c r="E19751" s="7" t="n">
        <v>0</v>
      </c>
      <c r="F19751" s="7" t="n">
        <v>1</v>
      </c>
      <c r="G19751" s="7" t="n">
        <v>110.09</v>
      </c>
    </row>
    <row r="19752" customFormat="false" ht="15" hidden="false" customHeight="false" outlineLevel="0" collapsed="false">
      <c r="A19752" s="7" t="s">
        <v>34</v>
      </c>
      <c r="B19752" s="7" t="s">
        <v>121</v>
      </c>
      <c r="C19752" s="7" t="s">
        <v>1339</v>
      </c>
      <c r="D19752" s="7" t="n">
        <v>0</v>
      </c>
      <c r="E19752" s="7" t="n">
        <v>0</v>
      </c>
      <c r="F19752" s="7" t="n">
        <v>1</v>
      </c>
      <c r="G19752" s="7" t="n">
        <v>110.09</v>
      </c>
    </row>
    <row r="19753" customFormat="false" ht="15" hidden="false" customHeight="false" outlineLevel="0" collapsed="false">
      <c r="A19753" s="7" t="s">
        <v>34</v>
      </c>
      <c r="B19753" s="7" t="s">
        <v>123</v>
      </c>
      <c r="C19753" s="7" t="s">
        <v>1340</v>
      </c>
      <c r="D19753" s="7" t="n">
        <v>0</v>
      </c>
      <c r="E19753" s="7" t="n">
        <v>0</v>
      </c>
      <c r="F19753" s="7" t="n">
        <v>1</v>
      </c>
      <c r="G19753" s="7" t="n">
        <v>49.5</v>
      </c>
    </row>
    <row r="19754" customFormat="false" ht="15" hidden="false" customHeight="false" outlineLevel="0" collapsed="false">
      <c r="A19754" s="7" t="s">
        <v>34</v>
      </c>
      <c r="B19754" s="7" t="s">
        <v>123</v>
      </c>
      <c r="C19754" s="7" t="s">
        <v>1340</v>
      </c>
      <c r="D19754" s="7" t="n">
        <v>0</v>
      </c>
      <c r="E19754" s="7" t="n">
        <v>0</v>
      </c>
      <c r="F19754" s="7" t="n">
        <v>1</v>
      </c>
      <c r="G19754" s="7" t="n">
        <v>49.5</v>
      </c>
    </row>
    <row r="19755" customFormat="false" ht="15" hidden="false" customHeight="false" outlineLevel="0" collapsed="false">
      <c r="A19755" s="7" t="s">
        <v>34</v>
      </c>
      <c r="B19755" s="7" t="s">
        <v>123</v>
      </c>
      <c r="C19755" s="7" t="s">
        <v>1340</v>
      </c>
      <c r="D19755" s="7" t="n">
        <v>0</v>
      </c>
      <c r="E19755" s="7" t="n">
        <v>0</v>
      </c>
      <c r="F19755" s="7" t="n">
        <v>1</v>
      </c>
      <c r="G19755" s="7" t="n">
        <v>49.5</v>
      </c>
    </row>
    <row r="19756" customFormat="false" ht="15" hidden="false" customHeight="false" outlineLevel="0" collapsed="false">
      <c r="A19756" s="7" t="s">
        <v>34</v>
      </c>
      <c r="B19756" s="7" t="s">
        <v>123</v>
      </c>
      <c r="C19756" s="7" t="s">
        <v>1340</v>
      </c>
      <c r="D19756" s="7" t="n">
        <v>0</v>
      </c>
      <c r="E19756" s="7" t="n">
        <v>0</v>
      </c>
      <c r="F19756" s="7" t="n">
        <v>1</v>
      </c>
      <c r="G19756" s="7" t="n">
        <v>55.01</v>
      </c>
    </row>
    <row r="19757" customFormat="false" ht="15" hidden="false" customHeight="false" outlineLevel="0" collapsed="false">
      <c r="A19757" s="7" t="s">
        <v>34</v>
      </c>
      <c r="B19757" s="7" t="s">
        <v>123</v>
      </c>
      <c r="C19757" s="7" t="s">
        <v>1340</v>
      </c>
      <c r="D19757" s="7" t="n">
        <v>0</v>
      </c>
      <c r="E19757" s="7" t="n">
        <v>0</v>
      </c>
      <c r="F19757" s="7" t="n">
        <v>1</v>
      </c>
      <c r="G19757" s="7" t="n">
        <v>55</v>
      </c>
    </row>
    <row r="19758" customFormat="false" ht="15" hidden="false" customHeight="false" outlineLevel="0" collapsed="false">
      <c r="A19758" s="7" t="s">
        <v>34</v>
      </c>
      <c r="B19758" s="7" t="s">
        <v>123</v>
      </c>
      <c r="C19758" s="7" t="s">
        <v>1340</v>
      </c>
      <c r="D19758" s="7" t="n">
        <v>0</v>
      </c>
      <c r="E19758" s="7" t="n">
        <v>0</v>
      </c>
      <c r="F19758" s="7" t="n">
        <v>2</v>
      </c>
      <c r="G19758" s="7" t="n">
        <v>110</v>
      </c>
    </row>
    <row r="19759" customFormat="false" ht="15" hidden="false" customHeight="false" outlineLevel="0" collapsed="false">
      <c r="A19759" s="7" t="s">
        <v>34</v>
      </c>
      <c r="B19759" s="7" t="s">
        <v>123</v>
      </c>
      <c r="C19759" s="7" t="s">
        <v>1340</v>
      </c>
      <c r="D19759" s="7" t="n">
        <v>0</v>
      </c>
      <c r="E19759" s="7" t="n">
        <v>0</v>
      </c>
      <c r="F19759" s="7" t="n">
        <v>1</v>
      </c>
      <c r="G19759" s="7" t="n">
        <v>55</v>
      </c>
    </row>
    <row r="19760" customFormat="false" ht="15" hidden="false" customHeight="false" outlineLevel="0" collapsed="false">
      <c r="A19760" s="7" t="s">
        <v>34</v>
      </c>
      <c r="B19760" s="7" t="s">
        <v>123</v>
      </c>
      <c r="C19760" s="7" t="s">
        <v>1340</v>
      </c>
      <c r="D19760" s="7" t="n">
        <v>0</v>
      </c>
      <c r="E19760" s="7" t="n">
        <v>0</v>
      </c>
      <c r="F19760" s="7" t="n">
        <v>1</v>
      </c>
      <c r="G19760" s="7" t="n">
        <v>46.75</v>
      </c>
    </row>
    <row r="19761" customFormat="false" ht="15" hidden="false" customHeight="false" outlineLevel="0" collapsed="false">
      <c r="A19761" s="7" t="s">
        <v>34</v>
      </c>
      <c r="B19761" s="7" t="s">
        <v>123</v>
      </c>
      <c r="C19761" s="7" t="s">
        <v>1340</v>
      </c>
      <c r="D19761" s="7" t="n">
        <v>0</v>
      </c>
      <c r="E19761" s="7" t="n">
        <v>0</v>
      </c>
      <c r="F19761" s="7" t="n">
        <v>1</v>
      </c>
      <c r="G19761" s="7" t="n">
        <v>55</v>
      </c>
    </row>
    <row r="19762" customFormat="false" ht="15" hidden="false" customHeight="false" outlineLevel="0" collapsed="false">
      <c r="A19762" s="7" t="s">
        <v>34</v>
      </c>
      <c r="B19762" s="7" t="s">
        <v>123</v>
      </c>
      <c r="C19762" s="7" t="s">
        <v>1340</v>
      </c>
      <c r="D19762" s="7" t="n">
        <v>0</v>
      </c>
      <c r="E19762" s="7" t="n">
        <v>0</v>
      </c>
      <c r="F19762" s="7" t="n">
        <v>1</v>
      </c>
      <c r="G19762" s="7" t="n">
        <v>46.75</v>
      </c>
    </row>
    <row r="19763" customFormat="false" ht="15" hidden="false" customHeight="false" outlineLevel="0" collapsed="false">
      <c r="A19763" s="7" t="s">
        <v>34</v>
      </c>
      <c r="B19763" s="7" t="s">
        <v>123</v>
      </c>
      <c r="C19763" s="7" t="s">
        <v>1340</v>
      </c>
      <c r="D19763" s="7" t="n">
        <v>0</v>
      </c>
      <c r="E19763" s="7" t="n">
        <v>0</v>
      </c>
      <c r="F19763" s="7" t="n">
        <v>1</v>
      </c>
      <c r="G19763" s="7" t="n">
        <v>54.99</v>
      </c>
    </row>
    <row r="19764" customFormat="false" ht="15" hidden="false" customHeight="false" outlineLevel="0" collapsed="false">
      <c r="A19764" s="7" t="s">
        <v>34</v>
      </c>
      <c r="B19764" s="7" t="s">
        <v>123</v>
      </c>
      <c r="C19764" s="7" t="s">
        <v>1340</v>
      </c>
      <c r="D19764" s="7" t="n">
        <v>0</v>
      </c>
      <c r="E19764" s="7" t="n">
        <v>0</v>
      </c>
      <c r="F19764" s="7" t="n">
        <v>1</v>
      </c>
      <c r="G19764" s="7" t="n">
        <v>46.76</v>
      </c>
    </row>
    <row r="19765" customFormat="false" ht="15" hidden="false" customHeight="false" outlineLevel="0" collapsed="false">
      <c r="A19765" s="7" t="s">
        <v>34</v>
      </c>
      <c r="B19765" s="7" t="s">
        <v>123</v>
      </c>
      <c r="C19765" s="7" t="s">
        <v>1340</v>
      </c>
      <c r="D19765" s="7" t="n">
        <v>0</v>
      </c>
      <c r="E19765" s="7" t="n">
        <v>0</v>
      </c>
      <c r="F19765" s="7" t="n">
        <v>10</v>
      </c>
      <c r="G19765" s="7" t="n">
        <v>511.51</v>
      </c>
    </row>
    <row r="19766" customFormat="false" ht="15" hidden="false" customHeight="false" outlineLevel="0" collapsed="false">
      <c r="A19766" s="7" t="s">
        <v>34</v>
      </c>
      <c r="B19766" s="7" t="s">
        <v>123</v>
      </c>
      <c r="C19766" s="7" t="s">
        <v>1340</v>
      </c>
      <c r="D19766" s="7" t="n">
        <v>0</v>
      </c>
      <c r="E19766" s="7" t="n">
        <v>0</v>
      </c>
      <c r="F19766" s="7" t="n">
        <v>2</v>
      </c>
      <c r="G19766" s="7" t="n">
        <v>110</v>
      </c>
    </row>
    <row r="19767" customFormat="false" ht="15" hidden="false" customHeight="false" outlineLevel="0" collapsed="false">
      <c r="A19767" s="7" t="s">
        <v>34</v>
      </c>
      <c r="B19767" s="7" t="s">
        <v>123</v>
      </c>
      <c r="C19767" s="7" t="s">
        <v>1340</v>
      </c>
      <c r="D19767" s="7" t="n">
        <v>0</v>
      </c>
      <c r="E19767" s="7" t="n">
        <v>0</v>
      </c>
      <c r="F19767" s="7" t="n">
        <v>1</v>
      </c>
      <c r="G19767" s="7" t="n">
        <v>55</v>
      </c>
    </row>
    <row r="19768" customFormat="false" ht="15" hidden="false" customHeight="false" outlineLevel="0" collapsed="false">
      <c r="A19768" s="7" t="s">
        <v>34</v>
      </c>
      <c r="B19768" s="7" t="s">
        <v>123</v>
      </c>
      <c r="C19768" s="7" t="s">
        <v>1340</v>
      </c>
      <c r="D19768" s="7" t="n">
        <v>43</v>
      </c>
      <c r="E19768" s="7" t="n">
        <v>2106.5</v>
      </c>
      <c r="F19768" s="7" t="n">
        <v>45</v>
      </c>
      <c r="G19768" s="7" t="n">
        <v>2408.99</v>
      </c>
    </row>
    <row r="19769" customFormat="false" ht="15" hidden="false" customHeight="false" outlineLevel="0" collapsed="false">
      <c r="A19769" s="7" t="s">
        <v>34</v>
      </c>
      <c r="B19769" s="7" t="s">
        <v>123</v>
      </c>
      <c r="C19769" s="7" t="s">
        <v>1340</v>
      </c>
      <c r="D19769" s="7" t="n">
        <v>0</v>
      </c>
      <c r="E19769" s="7" t="n">
        <v>0</v>
      </c>
      <c r="F19769" s="7" t="n">
        <v>1</v>
      </c>
      <c r="G19769" s="7" t="n">
        <v>54.99</v>
      </c>
    </row>
    <row r="19770" customFormat="false" ht="15" hidden="false" customHeight="false" outlineLevel="0" collapsed="false">
      <c r="A19770" s="7" t="s">
        <v>34</v>
      </c>
      <c r="B19770" s="7" t="s">
        <v>123</v>
      </c>
      <c r="C19770" s="7" t="s">
        <v>1340</v>
      </c>
      <c r="D19770" s="7" t="n">
        <v>0</v>
      </c>
      <c r="E19770" s="7" t="n">
        <v>0</v>
      </c>
      <c r="F19770" s="7" t="n">
        <v>4</v>
      </c>
      <c r="G19770" s="7" t="n">
        <v>220</v>
      </c>
    </row>
    <row r="19771" customFormat="false" ht="15" hidden="false" customHeight="false" outlineLevel="0" collapsed="false">
      <c r="A19771" s="7" t="s">
        <v>34</v>
      </c>
      <c r="B19771" s="7" t="s">
        <v>123</v>
      </c>
      <c r="C19771" s="7" t="s">
        <v>1340</v>
      </c>
      <c r="D19771" s="7" t="n">
        <v>0</v>
      </c>
      <c r="E19771" s="7" t="n">
        <v>0</v>
      </c>
      <c r="F19771" s="7" t="n">
        <v>1</v>
      </c>
      <c r="G19771" s="7" t="n">
        <v>49.5</v>
      </c>
    </row>
    <row r="19772" customFormat="false" ht="15" hidden="false" customHeight="false" outlineLevel="0" collapsed="false">
      <c r="A19772" s="7" t="s">
        <v>34</v>
      </c>
      <c r="B19772" s="7" t="s">
        <v>123</v>
      </c>
      <c r="C19772" s="7" t="s">
        <v>1340</v>
      </c>
      <c r="D19772" s="7" t="n">
        <v>10</v>
      </c>
      <c r="E19772" s="7" t="n">
        <v>446.54</v>
      </c>
      <c r="F19772" s="7" t="n">
        <v>0</v>
      </c>
      <c r="G19772" s="7" t="n">
        <v>0</v>
      </c>
    </row>
    <row r="19773" customFormat="false" ht="15" hidden="false" customHeight="false" outlineLevel="0" collapsed="false">
      <c r="A19773" s="7" t="s">
        <v>34</v>
      </c>
      <c r="B19773" s="7" t="s">
        <v>123</v>
      </c>
      <c r="C19773" s="7" t="s">
        <v>1340</v>
      </c>
      <c r="D19773" s="7" t="n">
        <v>0</v>
      </c>
      <c r="E19773" s="7" t="n">
        <v>0</v>
      </c>
      <c r="F19773" s="7" t="n">
        <v>2</v>
      </c>
      <c r="G19773" s="7" t="n">
        <v>110</v>
      </c>
    </row>
    <row r="19774" customFormat="false" ht="15" hidden="false" customHeight="false" outlineLevel="0" collapsed="false">
      <c r="A19774" s="7" t="s">
        <v>34</v>
      </c>
      <c r="B19774" s="7" t="s">
        <v>123</v>
      </c>
      <c r="C19774" s="7" t="s">
        <v>1340</v>
      </c>
      <c r="D19774" s="7" t="n">
        <v>0</v>
      </c>
      <c r="E19774" s="7" t="n">
        <v>0</v>
      </c>
      <c r="F19774" s="7" t="n">
        <v>2</v>
      </c>
      <c r="G19774" s="7" t="n">
        <v>110</v>
      </c>
    </row>
    <row r="19775" customFormat="false" ht="15" hidden="false" customHeight="false" outlineLevel="0" collapsed="false">
      <c r="A19775" s="7" t="s">
        <v>34</v>
      </c>
      <c r="B19775" s="7" t="s">
        <v>123</v>
      </c>
      <c r="C19775" s="7" t="s">
        <v>1340</v>
      </c>
      <c r="D19775" s="7" t="n">
        <v>0</v>
      </c>
      <c r="E19775" s="7" t="n">
        <v>0</v>
      </c>
      <c r="F19775" s="7" t="n">
        <v>1</v>
      </c>
      <c r="G19775" s="7" t="n">
        <v>55</v>
      </c>
    </row>
    <row r="19776" customFormat="false" ht="15" hidden="false" customHeight="false" outlineLevel="0" collapsed="false">
      <c r="A19776" s="7" t="s">
        <v>34</v>
      </c>
      <c r="B19776" s="7" t="s">
        <v>123</v>
      </c>
      <c r="C19776" s="7" t="s">
        <v>1340</v>
      </c>
      <c r="D19776" s="7" t="n">
        <v>0</v>
      </c>
      <c r="E19776" s="7" t="n">
        <v>0</v>
      </c>
      <c r="F19776" s="7" t="n">
        <v>1</v>
      </c>
      <c r="G19776" s="7" t="n">
        <v>55</v>
      </c>
    </row>
    <row r="19777" customFormat="false" ht="15" hidden="false" customHeight="false" outlineLevel="0" collapsed="false">
      <c r="A19777" s="7" t="s">
        <v>34</v>
      </c>
      <c r="B19777" s="7" t="s">
        <v>123</v>
      </c>
      <c r="C19777" s="7" t="s">
        <v>1340</v>
      </c>
      <c r="D19777" s="7" t="n">
        <v>0</v>
      </c>
      <c r="E19777" s="7" t="n">
        <v>0</v>
      </c>
      <c r="F19777" s="7" t="n">
        <v>1</v>
      </c>
      <c r="G19777" s="7" t="n">
        <v>46.75</v>
      </c>
    </row>
    <row r="19778" customFormat="false" ht="15" hidden="false" customHeight="false" outlineLevel="0" collapsed="false">
      <c r="A19778" s="7" t="s">
        <v>34</v>
      </c>
      <c r="B19778" s="7" t="s">
        <v>123</v>
      </c>
      <c r="C19778" s="7" t="s">
        <v>1340</v>
      </c>
      <c r="D19778" s="7" t="n">
        <v>0</v>
      </c>
      <c r="E19778" s="7" t="n">
        <v>0</v>
      </c>
      <c r="F19778" s="7" t="n">
        <v>3</v>
      </c>
      <c r="G19778" s="7" t="n">
        <v>165</v>
      </c>
    </row>
    <row r="19779" customFormat="false" ht="15" hidden="false" customHeight="false" outlineLevel="0" collapsed="false">
      <c r="A19779" s="7" t="s">
        <v>34</v>
      </c>
      <c r="B19779" s="7" t="s">
        <v>123</v>
      </c>
      <c r="C19779" s="7" t="s">
        <v>1340</v>
      </c>
      <c r="D19779" s="7" t="n">
        <v>0</v>
      </c>
      <c r="E19779" s="7" t="n">
        <v>0</v>
      </c>
      <c r="F19779" s="7" t="n">
        <v>2</v>
      </c>
      <c r="G19779" s="7" t="n">
        <v>110</v>
      </c>
    </row>
    <row r="19780" customFormat="false" ht="15" hidden="false" customHeight="false" outlineLevel="0" collapsed="false">
      <c r="A19780" s="7" t="s">
        <v>34</v>
      </c>
      <c r="B19780" s="7" t="s">
        <v>123</v>
      </c>
      <c r="C19780" s="7" t="s">
        <v>1340</v>
      </c>
      <c r="D19780" s="7" t="n">
        <v>0</v>
      </c>
      <c r="E19780" s="7" t="n">
        <v>0</v>
      </c>
      <c r="F19780" s="7" t="n">
        <v>1</v>
      </c>
      <c r="G19780" s="7" t="n">
        <v>49.5</v>
      </c>
    </row>
    <row r="19781" customFormat="false" ht="15" hidden="false" customHeight="false" outlineLevel="0" collapsed="false">
      <c r="A19781" s="7" t="s">
        <v>34</v>
      </c>
      <c r="B19781" s="7" t="s">
        <v>123</v>
      </c>
      <c r="C19781" s="7" t="s">
        <v>1340</v>
      </c>
      <c r="D19781" s="7" t="n">
        <v>0</v>
      </c>
      <c r="E19781" s="7" t="n">
        <v>0</v>
      </c>
      <c r="F19781" s="7" t="n">
        <v>1</v>
      </c>
      <c r="G19781" s="7" t="n">
        <v>49.5</v>
      </c>
    </row>
    <row r="19782" customFormat="false" ht="15" hidden="false" customHeight="false" outlineLevel="0" collapsed="false">
      <c r="A19782" s="7" t="s">
        <v>34</v>
      </c>
      <c r="B19782" s="7" t="s">
        <v>123</v>
      </c>
      <c r="C19782" s="7" t="s">
        <v>1340</v>
      </c>
      <c r="D19782" s="7" t="n">
        <v>0</v>
      </c>
      <c r="E19782" s="7" t="n">
        <v>0</v>
      </c>
      <c r="F19782" s="7" t="n">
        <v>1</v>
      </c>
      <c r="G19782" s="7" t="n">
        <v>55</v>
      </c>
    </row>
    <row r="19783" customFormat="false" ht="15" hidden="false" customHeight="false" outlineLevel="0" collapsed="false">
      <c r="A19783" s="7" t="s">
        <v>34</v>
      </c>
      <c r="B19783" s="7" t="s">
        <v>123</v>
      </c>
      <c r="C19783" s="7" t="s">
        <v>1340</v>
      </c>
      <c r="D19783" s="7" t="n">
        <v>0</v>
      </c>
      <c r="E19783" s="7" t="n">
        <v>0</v>
      </c>
      <c r="F19783" s="7" t="n">
        <v>1</v>
      </c>
      <c r="G19783" s="7" t="n">
        <v>49.5</v>
      </c>
    </row>
    <row r="19784" customFormat="false" ht="15" hidden="false" customHeight="false" outlineLevel="0" collapsed="false">
      <c r="A19784" s="7" t="s">
        <v>34</v>
      </c>
      <c r="B19784" s="7" t="s">
        <v>123</v>
      </c>
      <c r="C19784" s="7" t="s">
        <v>1340</v>
      </c>
      <c r="D19784" s="7" t="n">
        <v>0</v>
      </c>
      <c r="E19784" s="7" t="n">
        <v>0</v>
      </c>
      <c r="F19784" s="7" t="n">
        <v>1</v>
      </c>
      <c r="G19784" s="7" t="n">
        <v>49.5</v>
      </c>
    </row>
    <row r="19785" customFormat="false" ht="15" hidden="false" customHeight="false" outlineLevel="0" collapsed="false">
      <c r="A19785" s="7" t="s">
        <v>34</v>
      </c>
      <c r="B19785" s="7" t="s">
        <v>123</v>
      </c>
      <c r="C19785" s="7" t="s">
        <v>1340</v>
      </c>
      <c r="D19785" s="7" t="n">
        <v>0</v>
      </c>
      <c r="E19785" s="7" t="n">
        <v>0</v>
      </c>
      <c r="F19785" s="7" t="n">
        <v>2</v>
      </c>
      <c r="G19785" s="7" t="n">
        <v>110</v>
      </c>
    </row>
    <row r="19786" customFormat="false" ht="15" hidden="false" customHeight="false" outlineLevel="0" collapsed="false">
      <c r="A19786" s="7" t="s">
        <v>34</v>
      </c>
      <c r="B19786" s="7" t="s">
        <v>123</v>
      </c>
      <c r="C19786" s="7" t="s">
        <v>1340</v>
      </c>
      <c r="D19786" s="7" t="n">
        <v>0</v>
      </c>
      <c r="E19786" s="7" t="n">
        <v>0</v>
      </c>
      <c r="F19786" s="7" t="n">
        <v>1</v>
      </c>
      <c r="G19786" s="7" t="n">
        <v>54.99</v>
      </c>
    </row>
    <row r="19787" customFormat="false" ht="15" hidden="false" customHeight="false" outlineLevel="0" collapsed="false">
      <c r="A19787" s="7" t="s">
        <v>34</v>
      </c>
      <c r="B19787" s="7" t="s">
        <v>123</v>
      </c>
      <c r="C19787" s="7" t="s">
        <v>1340</v>
      </c>
      <c r="D19787" s="7" t="n">
        <v>0</v>
      </c>
      <c r="E19787" s="7" t="n">
        <v>0</v>
      </c>
      <c r="F19787" s="7" t="n">
        <v>1</v>
      </c>
      <c r="G19787" s="7" t="n">
        <v>55</v>
      </c>
    </row>
    <row r="19788" customFormat="false" ht="15" hidden="false" customHeight="false" outlineLevel="0" collapsed="false">
      <c r="A19788" s="7" t="s">
        <v>34</v>
      </c>
      <c r="B19788" s="7" t="s">
        <v>123</v>
      </c>
      <c r="C19788" s="7" t="s">
        <v>1340</v>
      </c>
      <c r="D19788" s="7" t="n">
        <v>0</v>
      </c>
      <c r="E19788" s="7" t="n">
        <v>0</v>
      </c>
      <c r="F19788" s="7" t="n">
        <v>2</v>
      </c>
      <c r="G19788" s="7" t="n">
        <v>110</v>
      </c>
    </row>
    <row r="19789" customFormat="false" ht="15" hidden="false" customHeight="false" outlineLevel="0" collapsed="false">
      <c r="A19789" s="7" t="s">
        <v>34</v>
      </c>
      <c r="B19789" s="7" t="s">
        <v>123</v>
      </c>
      <c r="C19789" s="7" t="s">
        <v>1340</v>
      </c>
      <c r="D19789" s="7" t="n">
        <v>0</v>
      </c>
      <c r="E19789" s="7" t="n">
        <v>0</v>
      </c>
      <c r="F19789" s="7" t="n">
        <v>1</v>
      </c>
      <c r="G19789" s="7" t="n">
        <v>55</v>
      </c>
    </row>
    <row r="19790" customFormat="false" ht="15" hidden="false" customHeight="false" outlineLevel="0" collapsed="false">
      <c r="A19790" s="7" t="s">
        <v>34</v>
      </c>
      <c r="B19790" s="7" t="s">
        <v>211</v>
      </c>
      <c r="C19790" s="7" t="s">
        <v>1341</v>
      </c>
      <c r="D19790" s="7" t="n">
        <v>0</v>
      </c>
      <c r="E19790" s="7" t="n">
        <v>0</v>
      </c>
      <c r="F19790" s="7" t="n">
        <v>3</v>
      </c>
      <c r="G19790" s="7" t="n">
        <v>159.96</v>
      </c>
    </row>
    <row r="19791" customFormat="false" ht="15" hidden="false" customHeight="false" outlineLevel="0" collapsed="false">
      <c r="A19791" s="7" t="s">
        <v>34</v>
      </c>
      <c r="B19791" s="7" t="s">
        <v>211</v>
      </c>
      <c r="C19791" s="7" t="s">
        <v>1341</v>
      </c>
      <c r="D19791" s="7" t="n">
        <v>0</v>
      </c>
      <c r="E19791" s="7" t="n">
        <v>0</v>
      </c>
      <c r="F19791" s="7" t="n">
        <v>5</v>
      </c>
      <c r="G19791" s="7" t="n">
        <v>266.57</v>
      </c>
    </row>
    <row r="19792" customFormat="false" ht="15" hidden="false" customHeight="false" outlineLevel="0" collapsed="false">
      <c r="A19792" s="7" t="s">
        <v>34</v>
      </c>
      <c r="B19792" s="7" t="s">
        <v>211</v>
      </c>
      <c r="C19792" s="7" t="s">
        <v>1341</v>
      </c>
      <c r="D19792" s="7" t="n">
        <v>0</v>
      </c>
      <c r="E19792" s="7" t="n">
        <v>0</v>
      </c>
      <c r="F19792" s="7" t="n">
        <v>1</v>
      </c>
      <c r="G19792" s="7" t="n">
        <v>59.24</v>
      </c>
    </row>
    <row r="19793" customFormat="false" ht="15" hidden="false" customHeight="false" outlineLevel="0" collapsed="false">
      <c r="A19793" s="7" t="s">
        <v>34</v>
      </c>
      <c r="B19793" s="7" t="s">
        <v>211</v>
      </c>
      <c r="C19793" s="7" t="s">
        <v>1341</v>
      </c>
      <c r="D19793" s="7" t="n">
        <v>0</v>
      </c>
      <c r="E19793" s="7" t="n">
        <v>0</v>
      </c>
      <c r="F19793" s="7" t="n">
        <v>1</v>
      </c>
      <c r="G19793" s="7" t="n">
        <v>59.24</v>
      </c>
    </row>
    <row r="19794" customFormat="false" ht="15" hidden="false" customHeight="false" outlineLevel="0" collapsed="false">
      <c r="A19794" s="7" t="s">
        <v>34</v>
      </c>
      <c r="B19794" s="7" t="s">
        <v>211</v>
      </c>
      <c r="C19794" s="7" t="s">
        <v>1341</v>
      </c>
      <c r="D19794" s="7" t="n">
        <v>4</v>
      </c>
      <c r="E19794" s="7" t="n">
        <v>226.76</v>
      </c>
      <c r="F19794" s="7" t="n">
        <v>0</v>
      </c>
      <c r="G19794" s="7" t="n">
        <v>0</v>
      </c>
    </row>
    <row r="19795" customFormat="false" ht="15" hidden="false" customHeight="false" outlineLevel="0" collapsed="false">
      <c r="A19795" s="7" t="s">
        <v>34</v>
      </c>
      <c r="B19795" s="7" t="s">
        <v>211</v>
      </c>
      <c r="C19795" s="7" t="s">
        <v>1341</v>
      </c>
      <c r="D19795" s="7" t="n">
        <v>0</v>
      </c>
      <c r="E19795" s="7" t="n">
        <v>0</v>
      </c>
      <c r="F19795" s="7" t="n">
        <v>2</v>
      </c>
      <c r="G19795" s="7" t="n">
        <v>118.47</v>
      </c>
    </row>
    <row r="19796" customFormat="false" ht="15" hidden="false" customHeight="false" outlineLevel="0" collapsed="false">
      <c r="A19796" s="7" t="s">
        <v>34</v>
      </c>
      <c r="B19796" s="7" t="s">
        <v>211</v>
      </c>
      <c r="C19796" s="7" t="s">
        <v>1341</v>
      </c>
      <c r="D19796" s="7" t="n">
        <v>17</v>
      </c>
      <c r="E19796" s="7" t="n">
        <v>995.23</v>
      </c>
      <c r="F19796" s="7" t="n">
        <v>15</v>
      </c>
      <c r="G19796" s="7" t="n">
        <v>858.97</v>
      </c>
    </row>
    <row r="19797" customFormat="false" ht="15" hidden="false" customHeight="false" outlineLevel="0" collapsed="false">
      <c r="A19797" s="7" t="s">
        <v>34</v>
      </c>
      <c r="B19797" s="7" t="s">
        <v>211</v>
      </c>
      <c r="C19797" s="7" t="s">
        <v>1341</v>
      </c>
      <c r="D19797" s="7" t="n">
        <v>0</v>
      </c>
      <c r="E19797" s="7" t="n">
        <v>0</v>
      </c>
      <c r="F19797" s="7" t="n">
        <v>1</v>
      </c>
      <c r="G19797" s="7" t="n">
        <v>53.32</v>
      </c>
    </row>
    <row r="19798" customFormat="false" ht="15" hidden="false" customHeight="false" outlineLevel="0" collapsed="false">
      <c r="A19798" s="7" t="s">
        <v>34</v>
      </c>
      <c r="B19798" s="7" t="s">
        <v>211</v>
      </c>
      <c r="C19798" s="7" t="s">
        <v>1341</v>
      </c>
      <c r="D19798" s="7" t="n">
        <v>0</v>
      </c>
      <c r="E19798" s="7" t="n">
        <v>0</v>
      </c>
      <c r="F19798" s="7" t="n">
        <v>2</v>
      </c>
      <c r="G19798" s="7" t="n">
        <v>106.62</v>
      </c>
    </row>
    <row r="19799" customFormat="false" ht="15" hidden="false" customHeight="false" outlineLevel="0" collapsed="false">
      <c r="A19799" s="7" t="s">
        <v>34</v>
      </c>
      <c r="B19799" s="7" t="s">
        <v>211</v>
      </c>
      <c r="C19799" s="7" t="s">
        <v>1341</v>
      </c>
      <c r="D19799" s="7" t="n">
        <v>0</v>
      </c>
      <c r="E19799" s="7" t="n">
        <v>0</v>
      </c>
      <c r="F19799" s="7" t="n">
        <v>1</v>
      </c>
      <c r="G19799" s="7" t="n">
        <v>59.24</v>
      </c>
    </row>
    <row r="19800" customFormat="false" ht="15" hidden="false" customHeight="false" outlineLevel="0" collapsed="false">
      <c r="A19800" s="7" t="s">
        <v>34</v>
      </c>
      <c r="B19800" s="7" t="s">
        <v>211</v>
      </c>
      <c r="C19800" s="7" t="s">
        <v>1341</v>
      </c>
      <c r="D19800" s="7" t="n">
        <v>0</v>
      </c>
      <c r="E19800" s="7" t="n">
        <v>0</v>
      </c>
      <c r="F19800" s="7" t="n">
        <v>1</v>
      </c>
      <c r="G19800" s="7" t="n">
        <v>59.24</v>
      </c>
    </row>
    <row r="19801" customFormat="false" ht="15" hidden="false" customHeight="false" outlineLevel="0" collapsed="false">
      <c r="A19801" s="7" t="s">
        <v>34</v>
      </c>
      <c r="B19801" s="7" t="s">
        <v>231</v>
      </c>
      <c r="C19801" s="7" t="s">
        <v>1342</v>
      </c>
      <c r="D19801" s="7" t="n">
        <v>0</v>
      </c>
      <c r="E19801" s="7" t="n">
        <v>0</v>
      </c>
      <c r="F19801" s="7" t="n">
        <v>1</v>
      </c>
      <c r="G19801" s="7" t="n">
        <v>51.61</v>
      </c>
    </row>
    <row r="19802" customFormat="false" ht="15" hidden="false" customHeight="false" outlineLevel="0" collapsed="false">
      <c r="A19802" s="7" t="s">
        <v>34</v>
      </c>
      <c r="B19802" s="7" t="s">
        <v>231</v>
      </c>
      <c r="C19802" s="7" t="s">
        <v>1342</v>
      </c>
      <c r="D19802" s="7" t="n">
        <v>0</v>
      </c>
      <c r="E19802" s="7" t="n">
        <v>0</v>
      </c>
      <c r="F19802" s="7" t="n">
        <v>1</v>
      </c>
      <c r="G19802" s="7" t="n">
        <v>49.03</v>
      </c>
    </row>
    <row r="19803" customFormat="false" ht="15" hidden="false" customHeight="false" outlineLevel="0" collapsed="false">
      <c r="A19803" s="7" t="s">
        <v>34</v>
      </c>
      <c r="B19803" s="7" t="s">
        <v>231</v>
      </c>
      <c r="C19803" s="7" t="s">
        <v>1342</v>
      </c>
      <c r="D19803" s="7" t="n">
        <v>0</v>
      </c>
      <c r="E19803" s="7" t="n">
        <v>0</v>
      </c>
      <c r="F19803" s="7" t="n">
        <v>2</v>
      </c>
      <c r="G19803" s="7" t="n">
        <v>103.22</v>
      </c>
    </row>
    <row r="19804" customFormat="false" ht="15" hidden="false" customHeight="false" outlineLevel="0" collapsed="false">
      <c r="A19804" s="7" t="s">
        <v>34</v>
      </c>
      <c r="B19804" s="7" t="s">
        <v>231</v>
      </c>
      <c r="C19804" s="7" t="s">
        <v>1342</v>
      </c>
      <c r="D19804" s="7" t="n">
        <v>0</v>
      </c>
      <c r="E19804" s="7" t="n">
        <v>0</v>
      </c>
      <c r="F19804" s="7" t="n">
        <v>1</v>
      </c>
      <c r="G19804" s="7" t="n">
        <v>46.45</v>
      </c>
    </row>
    <row r="19805" customFormat="false" ht="15" hidden="false" customHeight="false" outlineLevel="0" collapsed="false">
      <c r="A19805" s="7" t="s">
        <v>34</v>
      </c>
      <c r="B19805" s="7" t="s">
        <v>231</v>
      </c>
      <c r="C19805" s="7" t="s">
        <v>1342</v>
      </c>
      <c r="D19805" s="7" t="n">
        <v>0</v>
      </c>
      <c r="E19805" s="7" t="n">
        <v>0</v>
      </c>
      <c r="F19805" s="7" t="n">
        <v>1</v>
      </c>
      <c r="G19805" s="7" t="n">
        <v>43.87</v>
      </c>
    </row>
    <row r="19806" customFormat="false" ht="15" hidden="false" customHeight="false" outlineLevel="0" collapsed="false">
      <c r="A19806" s="7" t="s">
        <v>34</v>
      </c>
      <c r="B19806" s="7" t="s">
        <v>231</v>
      </c>
      <c r="C19806" s="7" t="s">
        <v>1342</v>
      </c>
      <c r="D19806" s="7" t="n">
        <v>0</v>
      </c>
      <c r="E19806" s="7" t="n">
        <v>0</v>
      </c>
      <c r="F19806" s="7" t="n">
        <v>1</v>
      </c>
      <c r="G19806" s="7" t="n">
        <v>43.87</v>
      </c>
    </row>
    <row r="19807" customFormat="false" ht="15" hidden="false" customHeight="false" outlineLevel="0" collapsed="false">
      <c r="A19807" s="7" t="s">
        <v>34</v>
      </c>
      <c r="B19807" s="7" t="s">
        <v>231</v>
      </c>
      <c r="C19807" s="7" t="s">
        <v>1342</v>
      </c>
      <c r="D19807" s="7" t="n">
        <v>0</v>
      </c>
      <c r="E19807" s="7" t="n">
        <v>0</v>
      </c>
      <c r="F19807" s="7" t="n">
        <v>3</v>
      </c>
      <c r="G19807" s="7" t="n">
        <v>139.36</v>
      </c>
    </row>
    <row r="19808" customFormat="false" ht="15" hidden="false" customHeight="false" outlineLevel="0" collapsed="false">
      <c r="A19808" s="7" t="s">
        <v>34</v>
      </c>
      <c r="B19808" s="7" t="s">
        <v>231</v>
      </c>
      <c r="C19808" s="7" t="s">
        <v>1342</v>
      </c>
      <c r="D19808" s="7" t="n">
        <v>0</v>
      </c>
      <c r="E19808" s="7" t="n">
        <v>0</v>
      </c>
      <c r="F19808" s="7" t="n">
        <v>2</v>
      </c>
      <c r="G19808" s="7" t="n">
        <v>103.22</v>
      </c>
    </row>
    <row r="19809" customFormat="false" ht="15" hidden="false" customHeight="false" outlineLevel="0" collapsed="false">
      <c r="A19809" s="7" t="s">
        <v>34</v>
      </c>
      <c r="B19809" s="7" t="s">
        <v>231</v>
      </c>
      <c r="C19809" s="7" t="s">
        <v>1342</v>
      </c>
      <c r="D19809" s="7" t="n">
        <v>52</v>
      </c>
      <c r="E19809" s="7" t="n">
        <v>2526.33</v>
      </c>
      <c r="F19809" s="7" t="n">
        <v>41</v>
      </c>
      <c r="G19809" s="7" t="n">
        <v>2074.73</v>
      </c>
    </row>
    <row r="19810" customFormat="false" ht="15" hidden="false" customHeight="false" outlineLevel="0" collapsed="false">
      <c r="A19810" s="7" t="s">
        <v>34</v>
      </c>
      <c r="B19810" s="7" t="s">
        <v>231</v>
      </c>
      <c r="C19810" s="7" t="s">
        <v>1342</v>
      </c>
      <c r="D19810" s="7" t="n">
        <v>0</v>
      </c>
      <c r="E19810" s="7" t="n">
        <v>0</v>
      </c>
      <c r="F19810" s="7" t="n">
        <v>1</v>
      </c>
      <c r="G19810" s="7" t="n">
        <v>46.45</v>
      </c>
    </row>
    <row r="19811" customFormat="false" ht="15" hidden="false" customHeight="false" outlineLevel="0" collapsed="false">
      <c r="A19811" s="7" t="s">
        <v>34</v>
      </c>
      <c r="B19811" s="7" t="s">
        <v>231</v>
      </c>
      <c r="C19811" s="7" t="s">
        <v>1342</v>
      </c>
      <c r="D19811" s="7" t="n">
        <v>0</v>
      </c>
      <c r="E19811" s="7" t="n">
        <v>0</v>
      </c>
      <c r="F19811" s="7" t="n">
        <v>2</v>
      </c>
      <c r="G19811" s="7" t="n">
        <v>90.32</v>
      </c>
    </row>
    <row r="19812" customFormat="false" ht="15" hidden="false" customHeight="false" outlineLevel="0" collapsed="false">
      <c r="A19812" s="7" t="s">
        <v>34</v>
      </c>
      <c r="B19812" s="7" t="s">
        <v>231</v>
      </c>
      <c r="C19812" s="7" t="s">
        <v>1342</v>
      </c>
      <c r="D19812" s="7" t="n">
        <v>0</v>
      </c>
      <c r="E19812" s="7" t="n">
        <v>0</v>
      </c>
      <c r="F19812" s="7" t="n">
        <v>1</v>
      </c>
      <c r="G19812" s="7" t="n">
        <v>46.45</v>
      </c>
    </row>
    <row r="19813" customFormat="false" ht="15" hidden="false" customHeight="false" outlineLevel="0" collapsed="false">
      <c r="A19813" s="7" t="s">
        <v>34</v>
      </c>
      <c r="B19813" s="7" t="s">
        <v>231</v>
      </c>
      <c r="C19813" s="7" t="s">
        <v>1342</v>
      </c>
      <c r="D19813" s="7" t="n">
        <v>0</v>
      </c>
      <c r="E19813" s="7" t="n">
        <v>0</v>
      </c>
      <c r="F19813" s="7" t="n">
        <v>2</v>
      </c>
      <c r="G19813" s="7" t="n">
        <v>92.89</v>
      </c>
    </row>
    <row r="19814" customFormat="false" ht="15" hidden="false" customHeight="false" outlineLevel="0" collapsed="false">
      <c r="A19814" s="7" t="s">
        <v>34</v>
      </c>
      <c r="B19814" s="7" t="s">
        <v>231</v>
      </c>
      <c r="C19814" s="7" t="s">
        <v>1342</v>
      </c>
      <c r="D19814" s="7" t="n">
        <v>0</v>
      </c>
      <c r="E19814" s="7" t="n">
        <v>0</v>
      </c>
      <c r="F19814" s="7" t="n">
        <v>7</v>
      </c>
      <c r="G19814" s="7" t="n">
        <v>350.95</v>
      </c>
    </row>
    <row r="19815" customFormat="false" ht="15" hidden="false" customHeight="false" outlineLevel="0" collapsed="false">
      <c r="A19815" s="7" t="s">
        <v>34</v>
      </c>
      <c r="B19815" s="7" t="s">
        <v>231</v>
      </c>
      <c r="C19815" s="7" t="s">
        <v>1342</v>
      </c>
      <c r="D19815" s="7" t="n">
        <v>0</v>
      </c>
      <c r="E19815" s="7" t="n">
        <v>0</v>
      </c>
      <c r="F19815" s="7" t="n">
        <v>1</v>
      </c>
      <c r="G19815" s="7" t="n">
        <v>51.62</v>
      </c>
    </row>
    <row r="19816" customFormat="false" ht="15" hidden="false" customHeight="false" outlineLevel="0" collapsed="false">
      <c r="A19816" s="7" t="s">
        <v>34</v>
      </c>
      <c r="B19816" s="7" t="s">
        <v>231</v>
      </c>
      <c r="C19816" s="7" t="s">
        <v>1342</v>
      </c>
      <c r="D19816" s="7" t="n">
        <v>0</v>
      </c>
      <c r="E19816" s="7" t="n">
        <v>0</v>
      </c>
      <c r="F19816" s="7" t="n">
        <v>1</v>
      </c>
      <c r="G19816" s="7" t="n">
        <v>51.61</v>
      </c>
    </row>
    <row r="19817" customFormat="false" ht="15" hidden="false" customHeight="false" outlineLevel="0" collapsed="false">
      <c r="A19817" s="7" t="s">
        <v>34</v>
      </c>
      <c r="B19817" s="7" t="s">
        <v>231</v>
      </c>
      <c r="C19817" s="7" t="s">
        <v>1342</v>
      </c>
      <c r="D19817" s="7" t="n">
        <v>0</v>
      </c>
      <c r="E19817" s="7" t="n">
        <v>0</v>
      </c>
      <c r="F19817" s="7" t="n">
        <v>1</v>
      </c>
      <c r="G19817" s="7" t="n">
        <v>46.45</v>
      </c>
    </row>
    <row r="19818" customFormat="false" ht="15" hidden="false" customHeight="false" outlineLevel="0" collapsed="false">
      <c r="A19818" s="7" t="s">
        <v>34</v>
      </c>
      <c r="B19818" s="7" t="s">
        <v>231</v>
      </c>
      <c r="C19818" s="7" t="s">
        <v>1342</v>
      </c>
      <c r="D19818" s="7" t="n">
        <v>0</v>
      </c>
      <c r="E19818" s="7" t="n">
        <v>0</v>
      </c>
      <c r="F19818" s="7" t="n">
        <v>2</v>
      </c>
      <c r="G19818" s="7" t="n">
        <v>103.22</v>
      </c>
    </row>
    <row r="19819" customFormat="false" ht="15" hidden="false" customHeight="false" outlineLevel="0" collapsed="false">
      <c r="A19819" s="7" t="s">
        <v>34</v>
      </c>
      <c r="B19819" s="7" t="s">
        <v>231</v>
      </c>
      <c r="C19819" s="7" t="s">
        <v>1342</v>
      </c>
      <c r="D19819" s="7" t="n">
        <v>0</v>
      </c>
      <c r="E19819" s="7" t="n">
        <v>0</v>
      </c>
      <c r="F19819" s="7" t="n">
        <v>2</v>
      </c>
      <c r="G19819" s="7" t="n">
        <v>103.22</v>
      </c>
    </row>
    <row r="19820" customFormat="false" ht="15" hidden="false" customHeight="false" outlineLevel="0" collapsed="false">
      <c r="A19820" s="7" t="s">
        <v>34</v>
      </c>
      <c r="B19820" s="7" t="s">
        <v>231</v>
      </c>
      <c r="C19820" s="7" t="s">
        <v>1342</v>
      </c>
      <c r="D19820" s="7" t="n">
        <v>0</v>
      </c>
      <c r="E19820" s="7" t="n">
        <v>0</v>
      </c>
      <c r="F19820" s="7" t="n">
        <v>3</v>
      </c>
      <c r="G19820" s="7" t="n">
        <v>154.83</v>
      </c>
    </row>
    <row r="19821" customFormat="false" ht="15" hidden="false" customHeight="false" outlineLevel="0" collapsed="false">
      <c r="A19821" s="7" t="s">
        <v>34</v>
      </c>
      <c r="B19821" s="7" t="s">
        <v>231</v>
      </c>
      <c r="C19821" s="7" t="s">
        <v>1342</v>
      </c>
      <c r="D19821" s="7" t="n">
        <v>0</v>
      </c>
      <c r="E19821" s="7" t="n">
        <v>0</v>
      </c>
      <c r="F19821" s="7" t="n">
        <v>3</v>
      </c>
      <c r="G19821" s="7" t="n">
        <v>139.35</v>
      </c>
    </row>
    <row r="19822" customFormat="false" ht="15" hidden="false" customHeight="false" outlineLevel="0" collapsed="false">
      <c r="A19822" s="7" t="s">
        <v>34</v>
      </c>
      <c r="B19822" s="7" t="s">
        <v>231</v>
      </c>
      <c r="C19822" s="7" t="s">
        <v>1342</v>
      </c>
      <c r="D19822" s="7" t="n">
        <v>0</v>
      </c>
      <c r="E19822" s="7" t="n">
        <v>0</v>
      </c>
      <c r="F19822" s="7" t="n">
        <v>4</v>
      </c>
      <c r="G19822" s="7" t="n">
        <v>190.96</v>
      </c>
    </row>
    <row r="19823" customFormat="false" ht="15" hidden="false" customHeight="false" outlineLevel="0" collapsed="false">
      <c r="A19823" s="7" t="s">
        <v>34</v>
      </c>
      <c r="B19823" s="7" t="s">
        <v>231</v>
      </c>
      <c r="C19823" s="7" t="s">
        <v>1342</v>
      </c>
      <c r="D19823" s="7" t="n">
        <v>0</v>
      </c>
      <c r="E19823" s="7" t="n">
        <v>0</v>
      </c>
      <c r="F19823" s="7" t="n">
        <v>1</v>
      </c>
      <c r="G19823" s="7" t="n">
        <v>51.61</v>
      </c>
    </row>
    <row r="19824" customFormat="false" ht="15" hidden="false" customHeight="false" outlineLevel="0" collapsed="false">
      <c r="A19824" s="7" t="s">
        <v>34</v>
      </c>
      <c r="B19824" s="7" t="s">
        <v>231</v>
      </c>
      <c r="C19824" s="7" t="s">
        <v>1342</v>
      </c>
      <c r="D19824" s="7" t="n">
        <v>0</v>
      </c>
      <c r="E19824" s="7" t="n">
        <v>0</v>
      </c>
      <c r="F19824" s="7" t="n">
        <v>2</v>
      </c>
      <c r="G19824" s="7" t="n">
        <v>103.22</v>
      </c>
    </row>
    <row r="19825" customFormat="false" ht="15" hidden="false" customHeight="false" outlineLevel="0" collapsed="false">
      <c r="A19825" s="7" t="s">
        <v>34</v>
      </c>
      <c r="B19825" s="7" t="s">
        <v>231</v>
      </c>
      <c r="C19825" s="7" t="s">
        <v>1342</v>
      </c>
      <c r="D19825" s="7" t="n">
        <v>0</v>
      </c>
      <c r="E19825" s="7" t="n">
        <v>0</v>
      </c>
      <c r="F19825" s="7" t="n">
        <v>1</v>
      </c>
      <c r="G19825" s="7" t="n">
        <v>46.45</v>
      </c>
    </row>
    <row r="19826" customFormat="false" ht="15" hidden="false" customHeight="false" outlineLevel="0" collapsed="false">
      <c r="A19826" s="7" t="s">
        <v>34</v>
      </c>
      <c r="B19826" s="7" t="s">
        <v>231</v>
      </c>
      <c r="C19826" s="7" t="s">
        <v>1342</v>
      </c>
      <c r="D19826" s="7" t="n">
        <v>0</v>
      </c>
      <c r="E19826" s="7" t="n">
        <v>0</v>
      </c>
      <c r="F19826" s="7" t="n">
        <v>1</v>
      </c>
      <c r="G19826" s="7" t="n">
        <v>51.61</v>
      </c>
    </row>
    <row r="19827" customFormat="false" ht="15" hidden="false" customHeight="false" outlineLevel="0" collapsed="false">
      <c r="A19827" s="7" t="s">
        <v>34</v>
      </c>
      <c r="B19827" s="7" t="s">
        <v>231</v>
      </c>
      <c r="C19827" s="7" t="s">
        <v>1342</v>
      </c>
      <c r="D19827" s="7" t="n">
        <v>0</v>
      </c>
      <c r="E19827" s="7" t="n">
        <v>0</v>
      </c>
      <c r="F19827" s="7" t="n">
        <v>1</v>
      </c>
      <c r="G19827" s="7" t="n">
        <v>46.45</v>
      </c>
    </row>
    <row r="19828" customFormat="false" ht="15" hidden="false" customHeight="false" outlineLevel="0" collapsed="false">
      <c r="A19828" s="7" t="s">
        <v>34</v>
      </c>
      <c r="B19828" s="7" t="s">
        <v>231</v>
      </c>
      <c r="C19828" s="7" t="s">
        <v>1342</v>
      </c>
      <c r="D19828" s="7" t="n">
        <v>0</v>
      </c>
      <c r="E19828" s="7" t="n">
        <v>0</v>
      </c>
      <c r="F19828" s="7" t="n">
        <v>1</v>
      </c>
      <c r="G19828" s="7" t="n">
        <v>46.45</v>
      </c>
    </row>
    <row r="19829" customFormat="false" ht="15" hidden="false" customHeight="false" outlineLevel="0" collapsed="false">
      <c r="A19829" s="7" t="s">
        <v>34</v>
      </c>
      <c r="B19829" s="7" t="s">
        <v>231</v>
      </c>
      <c r="C19829" s="7" t="s">
        <v>1342</v>
      </c>
      <c r="D19829" s="7" t="n">
        <v>0</v>
      </c>
      <c r="E19829" s="7" t="n">
        <v>0</v>
      </c>
      <c r="F19829" s="7" t="n">
        <v>2</v>
      </c>
      <c r="G19829" s="7" t="n">
        <v>98.06</v>
      </c>
    </row>
    <row r="19830" customFormat="false" ht="15" hidden="false" customHeight="false" outlineLevel="0" collapsed="false">
      <c r="A19830" s="7" t="s">
        <v>34</v>
      </c>
      <c r="B19830" s="7" t="s">
        <v>270</v>
      </c>
      <c r="C19830" s="7" t="s">
        <v>1343</v>
      </c>
      <c r="D19830" s="7" t="n">
        <v>0</v>
      </c>
      <c r="E19830" s="7" t="n">
        <v>0</v>
      </c>
      <c r="F19830" s="7" t="n">
        <v>1</v>
      </c>
      <c r="G19830" s="7" t="n">
        <v>45.68</v>
      </c>
    </row>
    <row r="19831" customFormat="false" ht="15" hidden="false" customHeight="false" outlineLevel="0" collapsed="false">
      <c r="A19831" s="7" t="s">
        <v>34</v>
      </c>
      <c r="B19831" s="7" t="s">
        <v>270</v>
      </c>
      <c r="C19831" s="7" t="s">
        <v>1343</v>
      </c>
      <c r="D19831" s="7" t="n">
        <v>0</v>
      </c>
      <c r="E19831" s="7" t="n">
        <v>0</v>
      </c>
      <c r="F19831" s="7" t="n">
        <v>1</v>
      </c>
      <c r="G19831" s="7" t="n">
        <v>50.76</v>
      </c>
    </row>
    <row r="19832" customFormat="false" ht="15" hidden="false" customHeight="false" outlineLevel="0" collapsed="false">
      <c r="A19832" s="7" t="s">
        <v>34</v>
      </c>
      <c r="B19832" s="7" t="s">
        <v>270</v>
      </c>
      <c r="C19832" s="7" t="s">
        <v>1343</v>
      </c>
      <c r="D19832" s="7" t="n">
        <v>0</v>
      </c>
      <c r="E19832" s="7" t="n">
        <v>0</v>
      </c>
      <c r="F19832" s="7" t="n">
        <v>1</v>
      </c>
      <c r="G19832" s="7" t="n">
        <v>50.77</v>
      </c>
    </row>
    <row r="19833" customFormat="false" ht="15" hidden="false" customHeight="false" outlineLevel="0" collapsed="false">
      <c r="A19833" s="7" t="s">
        <v>34</v>
      </c>
      <c r="B19833" s="7" t="s">
        <v>270</v>
      </c>
      <c r="C19833" s="7" t="s">
        <v>1343</v>
      </c>
      <c r="D19833" s="7" t="n">
        <v>0</v>
      </c>
      <c r="E19833" s="7" t="n">
        <v>0</v>
      </c>
      <c r="F19833" s="7" t="n">
        <v>1</v>
      </c>
      <c r="G19833" s="7" t="n">
        <v>45.69</v>
      </c>
    </row>
    <row r="19834" customFormat="false" ht="15" hidden="false" customHeight="false" outlineLevel="0" collapsed="false">
      <c r="A19834" s="7" t="s">
        <v>34</v>
      </c>
      <c r="B19834" s="7" t="s">
        <v>270</v>
      </c>
      <c r="C19834" s="7" t="s">
        <v>1343</v>
      </c>
      <c r="D19834" s="7" t="n">
        <v>0</v>
      </c>
      <c r="E19834" s="7" t="n">
        <v>0</v>
      </c>
      <c r="F19834" s="7" t="n">
        <v>1</v>
      </c>
      <c r="G19834" s="7" t="n">
        <v>50.76</v>
      </c>
    </row>
    <row r="19835" customFormat="false" ht="15" hidden="false" customHeight="false" outlineLevel="0" collapsed="false">
      <c r="A19835" s="7" t="s">
        <v>34</v>
      </c>
      <c r="B19835" s="7" t="s">
        <v>270</v>
      </c>
      <c r="C19835" s="7" t="s">
        <v>1343</v>
      </c>
      <c r="D19835" s="7" t="n">
        <v>0</v>
      </c>
      <c r="E19835" s="7" t="n">
        <v>0</v>
      </c>
      <c r="F19835" s="7" t="n">
        <v>1</v>
      </c>
      <c r="G19835" s="7" t="n">
        <v>50.77</v>
      </c>
    </row>
    <row r="19836" customFormat="false" ht="15" hidden="false" customHeight="false" outlineLevel="0" collapsed="false">
      <c r="A19836" s="7" t="s">
        <v>34</v>
      </c>
      <c r="B19836" s="7" t="s">
        <v>270</v>
      </c>
      <c r="C19836" s="7" t="s">
        <v>1343</v>
      </c>
      <c r="D19836" s="7" t="n">
        <v>0</v>
      </c>
      <c r="E19836" s="7" t="n">
        <v>0</v>
      </c>
      <c r="F19836" s="7" t="n">
        <v>1</v>
      </c>
      <c r="G19836" s="7" t="n">
        <v>43.15</v>
      </c>
    </row>
    <row r="19837" customFormat="false" ht="15" hidden="false" customHeight="false" outlineLevel="0" collapsed="false">
      <c r="A19837" s="7" t="s">
        <v>34</v>
      </c>
      <c r="B19837" s="7" t="s">
        <v>270</v>
      </c>
      <c r="C19837" s="7" t="s">
        <v>1343</v>
      </c>
      <c r="D19837" s="7" t="n">
        <v>5</v>
      </c>
      <c r="E19837" s="7" t="n">
        <v>229.74</v>
      </c>
      <c r="F19837" s="7" t="n">
        <v>0</v>
      </c>
      <c r="G19837" s="7" t="n">
        <v>0</v>
      </c>
    </row>
    <row r="19838" customFormat="false" ht="15" hidden="false" customHeight="false" outlineLevel="0" collapsed="false">
      <c r="A19838" s="7" t="s">
        <v>34</v>
      </c>
      <c r="B19838" s="7" t="s">
        <v>270</v>
      </c>
      <c r="C19838" s="7" t="s">
        <v>1343</v>
      </c>
      <c r="D19838" s="7" t="n">
        <v>0</v>
      </c>
      <c r="E19838" s="7" t="n">
        <v>0</v>
      </c>
      <c r="F19838" s="7" t="n">
        <v>2</v>
      </c>
      <c r="G19838" s="7" t="n">
        <v>101.52</v>
      </c>
    </row>
    <row r="19839" customFormat="false" ht="15" hidden="false" customHeight="false" outlineLevel="0" collapsed="false">
      <c r="A19839" s="7" t="s">
        <v>34</v>
      </c>
      <c r="B19839" s="7" t="s">
        <v>270</v>
      </c>
      <c r="C19839" s="7" t="s">
        <v>1343</v>
      </c>
      <c r="D19839" s="7" t="n">
        <v>0</v>
      </c>
      <c r="E19839" s="7" t="n">
        <v>0</v>
      </c>
      <c r="F19839" s="7" t="n">
        <v>2</v>
      </c>
      <c r="G19839" s="7" t="n">
        <v>96.46</v>
      </c>
    </row>
    <row r="19840" customFormat="false" ht="15" hidden="false" customHeight="false" outlineLevel="0" collapsed="false">
      <c r="A19840" s="7" t="s">
        <v>34</v>
      </c>
      <c r="B19840" s="7" t="s">
        <v>270</v>
      </c>
      <c r="C19840" s="7" t="s">
        <v>1343</v>
      </c>
      <c r="D19840" s="7" t="n">
        <v>0</v>
      </c>
      <c r="E19840" s="7" t="n">
        <v>0</v>
      </c>
      <c r="F19840" s="7" t="n">
        <v>1</v>
      </c>
      <c r="G19840" s="7" t="n">
        <v>50.77</v>
      </c>
    </row>
    <row r="19841" customFormat="false" ht="15" hidden="false" customHeight="false" outlineLevel="0" collapsed="false">
      <c r="A19841" s="7" t="s">
        <v>34</v>
      </c>
      <c r="B19841" s="7" t="s">
        <v>270</v>
      </c>
      <c r="C19841" s="7" t="s">
        <v>1343</v>
      </c>
      <c r="D19841" s="7" t="n">
        <v>0</v>
      </c>
      <c r="E19841" s="7" t="n">
        <v>0</v>
      </c>
      <c r="F19841" s="7" t="n">
        <v>1</v>
      </c>
      <c r="G19841" s="7" t="n">
        <v>45.69</v>
      </c>
    </row>
    <row r="19842" customFormat="false" ht="15" hidden="false" customHeight="false" outlineLevel="0" collapsed="false">
      <c r="A19842" s="7" t="s">
        <v>34</v>
      </c>
      <c r="B19842" s="7" t="s">
        <v>270</v>
      </c>
      <c r="C19842" s="7" t="s">
        <v>1343</v>
      </c>
      <c r="D19842" s="7" t="n">
        <v>0</v>
      </c>
      <c r="E19842" s="7" t="n">
        <v>0</v>
      </c>
      <c r="F19842" s="7" t="n">
        <v>1</v>
      </c>
      <c r="G19842" s="7" t="n">
        <v>45.69</v>
      </c>
    </row>
    <row r="19843" customFormat="false" ht="15" hidden="false" customHeight="false" outlineLevel="0" collapsed="false">
      <c r="A19843" s="7" t="s">
        <v>34</v>
      </c>
      <c r="B19843" s="7" t="s">
        <v>270</v>
      </c>
      <c r="C19843" s="7" t="s">
        <v>1343</v>
      </c>
      <c r="D19843" s="7" t="n">
        <v>22</v>
      </c>
      <c r="E19843" s="7" t="n">
        <v>1068.51</v>
      </c>
      <c r="F19843" s="7" t="n">
        <v>8</v>
      </c>
      <c r="G19843" s="7" t="n">
        <v>401</v>
      </c>
    </row>
    <row r="19844" customFormat="false" ht="15" hidden="false" customHeight="false" outlineLevel="0" collapsed="false">
      <c r="A19844" s="7" t="s">
        <v>34</v>
      </c>
      <c r="B19844" s="7" t="s">
        <v>270</v>
      </c>
      <c r="C19844" s="7" t="s">
        <v>1343</v>
      </c>
      <c r="D19844" s="7" t="n">
        <v>0</v>
      </c>
      <c r="E19844" s="7" t="n">
        <v>0</v>
      </c>
      <c r="F19844" s="7" t="n">
        <v>1</v>
      </c>
      <c r="G19844" s="7" t="n">
        <v>50.76</v>
      </c>
    </row>
    <row r="19845" customFormat="false" ht="15" hidden="false" customHeight="false" outlineLevel="0" collapsed="false">
      <c r="A19845" s="7" t="s">
        <v>34</v>
      </c>
      <c r="B19845" s="7" t="s">
        <v>270</v>
      </c>
      <c r="C19845" s="7" t="s">
        <v>1343</v>
      </c>
      <c r="D19845" s="7" t="n">
        <v>0</v>
      </c>
      <c r="E19845" s="7" t="n">
        <v>0</v>
      </c>
      <c r="F19845" s="7" t="n">
        <v>2</v>
      </c>
      <c r="G19845" s="7" t="n">
        <v>101.53</v>
      </c>
    </row>
    <row r="19846" customFormat="false" ht="15" hidden="false" customHeight="false" outlineLevel="0" collapsed="false">
      <c r="A19846" s="7" t="s">
        <v>34</v>
      </c>
      <c r="B19846" s="7" t="s">
        <v>270</v>
      </c>
      <c r="C19846" s="7" t="s">
        <v>1343</v>
      </c>
      <c r="D19846" s="7" t="n">
        <v>0</v>
      </c>
      <c r="E19846" s="7" t="n">
        <v>0</v>
      </c>
      <c r="F19846" s="7" t="n">
        <v>1</v>
      </c>
      <c r="G19846" s="7" t="n">
        <v>50.76</v>
      </c>
    </row>
    <row r="19847" customFormat="false" ht="15" hidden="false" customHeight="false" outlineLevel="0" collapsed="false">
      <c r="A19847" s="7" t="s">
        <v>34</v>
      </c>
      <c r="B19847" s="7" t="s">
        <v>270</v>
      </c>
      <c r="C19847" s="7" t="s">
        <v>1343</v>
      </c>
      <c r="D19847" s="7" t="n">
        <v>0</v>
      </c>
      <c r="E19847" s="7" t="n">
        <v>0</v>
      </c>
      <c r="F19847" s="7" t="n">
        <v>1</v>
      </c>
      <c r="G19847" s="7" t="n">
        <v>50.77</v>
      </c>
    </row>
    <row r="19848" customFormat="false" ht="15" hidden="false" customHeight="false" outlineLevel="0" collapsed="false">
      <c r="A19848" s="7" t="s">
        <v>34</v>
      </c>
      <c r="B19848" s="7" t="s">
        <v>270</v>
      </c>
      <c r="C19848" s="7" t="s">
        <v>1343</v>
      </c>
      <c r="D19848" s="7" t="n">
        <v>0</v>
      </c>
      <c r="E19848" s="7" t="n">
        <v>0</v>
      </c>
      <c r="F19848" s="7" t="n">
        <v>1</v>
      </c>
      <c r="G19848" s="7" t="n">
        <v>50.76</v>
      </c>
    </row>
    <row r="19849" customFormat="false" ht="15" hidden="false" customHeight="false" outlineLevel="0" collapsed="false">
      <c r="A19849" s="7" t="s">
        <v>34</v>
      </c>
      <c r="B19849" s="7" t="s">
        <v>270</v>
      </c>
      <c r="C19849" s="7" t="s">
        <v>1343</v>
      </c>
      <c r="D19849" s="7" t="n">
        <v>0</v>
      </c>
      <c r="E19849" s="7" t="n">
        <v>0</v>
      </c>
      <c r="F19849" s="7" t="n">
        <v>1</v>
      </c>
      <c r="G19849" s="7" t="n">
        <v>45.68</v>
      </c>
    </row>
    <row r="19850" customFormat="false" ht="15" hidden="false" customHeight="false" outlineLevel="0" collapsed="false">
      <c r="A19850" s="7" t="s">
        <v>34</v>
      </c>
      <c r="B19850" s="7" t="s">
        <v>270</v>
      </c>
      <c r="C19850" s="7" t="s">
        <v>1343</v>
      </c>
      <c r="D19850" s="7" t="n">
        <v>0</v>
      </c>
      <c r="E19850" s="7" t="n">
        <v>0</v>
      </c>
      <c r="F19850" s="7" t="n">
        <v>2</v>
      </c>
      <c r="G19850" s="7" t="n">
        <v>101.52</v>
      </c>
    </row>
    <row r="19851" customFormat="false" ht="15" hidden="false" customHeight="false" outlineLevel="0" collapsed="false">
      <c r="A19851" s="7" t="s">
        <v>34</v>
      </c>
      <c r="B19851" s="7" t="s">
        <v>270</v>
      </c>
      <c r="C19851" s="7" t="s">
        <v>1343</v>
      </c>
      <c r="D19851" s="7" t="n">
        <v>0</v>
      </c>
      <c r="E19851" s="7" t="n">
        <v>0</v>
      </c>
      <c r="F19851" s="7" t="n">
        <v>2</v>
      </c>
      <c r="G19851" s="7" t="n">
        <v>101.52</v>
      </c>
    </row>
    <row r="19852" customFormat="false" ht="15" hidden="false" customHeight="false" outlineLevel="0" collapsed="false">
      <c r="A19852" s="7" t="s">
        <v>34</v>
      </c>
      <c r="B19852" s="7" t="s">
        <v>1084</v>
      </c>
      <c r="C19852" s="7" t="s">
        <v>1344</v>
      </c>
      <c r="D19852" s="7" t="n">
        <v>0</v>
      </c>
      <c r="E19852" s="7" t="n">
        <v>0</v>
      </c>
      <c r="F19852" s="7" t="n">
        <v>1</v>
      </c>
      <c r="G19852" s="7" t="n">
        <v>23.57</v>
      </c>
    </row>
    <row r="19853" customFormat="false" ht="15" hidden="false" customHeight="false" outlineLevel="0" collapsed="false">
      <c r="A19853" s="7" t="s">
        <v>34</v>
      </c>
      <c r="B19853" s="7" t="s">
        <v>1084</v>
      </c>
      <c r="C19853" s="7" t="s">
        <v>1344</v>
      </c>
      <c r="D19853" s="7" t="n">
        <v>0</v>
      </c>
      <c r="E19853" s="7" t="n">
        <v>0</v>
      </c>
      <c r="F19853" s="7" t="n">
        <v>1</v>
      </c>
      <c r="G19853" s="7" t="n">
        <v>26.19</v>
      </c>
    </row>
    <row r="19854" customFormat="false" ht="15" hidden="false" customHeight="false" outlineLevel="0" collapsed="false">
      <c r="A19854" s="7" t="s">
        <v>34</v>
      </c>
      <c r="B19854" s="7" t="s">
        <v>1084</v>
      </c>
      <c r="C19854" s="7" t="s">
        <v>1344</v>
      </c>
      <c r="D19854" s="7" t="n">
        <v>0</v>
      </c>
      <c r="E19854" s="7" t="n">
        <v>0</v>
      </c>
      <c r="F19854" s="7" t="n">
        <v>2</v>
      </c>
      <c r="G19854" s="7" t="n">
        <v>52.38</v>
      </c>
    </row>
    <row r="19855" customFormat="false" ht="15" hidden="false" customHeight="false" outlineLevel="0" collapsed="false">
      <c r="A19855" s="7" t="s">
        <v>34</v>
      </c>
      <c r="B19855" s="7" t="s">
        <v>1084</v>
      </c>
      <c r="C19855" s="7" t="s">
        <v>1344</v>
      </c>
      <c r="D19855" s="7" t="n">
        <v>0</v>
      </c>
      <c r="E19855" s="7" t="n">
        <v>0</v>
      </c>
      <c r="F19855" s="7" t="n">
        <v>1</v>
      </c>
      <c r="G19855" s="7" t="n">
        <v>23.57</v>
      </c>
    </row>
    <row r="19856" customFormat="false" ht="15" hidden="false" customHeight="false" outlineLevel="0" collapsed="false">
      <c r="A19856" s="7" t="s">
        <v>34</v>
      </c>
      <c r="B19856" s="7" t="s">
        <v>1084</v>
      </c>
      <c r="C19856" s="7" t="s">
        <v>1344</v>
      </c>
      <c r="D19856" s="7" t="n">
        <v>0</v>
      </c>
      <c r="E19856" s="7" t="n">
        <v>0</v>
      </c>
      <c r="F19856" s="7" t="n">
        <v>2</v>
      </c>
      <c r="G19856" s="7" t="n">
        <v>52.38</v>
      </c>
    </row>
    <row r="19857" customFormat="false" ht="15" hidden="false" customHeight="false" outlineLevel="0" collapsed="false">
      <c r="A19857" s="7" t="s">
        <v>34</v>
      </c>
      <c r="B19857" s="7" t="s">
        <v>1084</v>
      </c>
      <c r="C19857" s="7" t="s">
        <v>1344</v>
      </c>
      <c r="D19857" s="7" t="n">
        <v>0</v>
      </c>
      <c r="E19857" s="7" t="n">
        <v>0</v>
      </c>
      <c r="F19857" s="7" t="n">
        <v>2</v>
      </c>
      <c r="G19857" s="7" t="n">
        <v>52.38</v>
      </c>
    </row>
    <row r="19858" customFormat="false" ht="15" hidden="false" customHeight="false" outlineLevel="0" collapsed="false">
      <c r="A19858" s="7" t="s">
        <v>34</v>
      </c>
      <c r="B19858" s="7" t="s">
        <v>201</v>
      </c>
      <c r="C19858" s="7" t="s">
        <v>1344</v>
      </c>
      <c r="D19858" s="7" t="n">
        <v>47</v>
      </c>
      <c r="E19858" s="7" t="n">
        <v>1124.83</v>
      </c>
      <c r="F19858" s="7" t="n">
        <v>38</v>
      </c>
      <c r="G19858" s="7" t="n">
        <v>976.87</v>
      </c>
    </row>
    <row r="19859" customFormat="false" ht="15" hidden="false" customHeight="false" outlineLevel="0" collapsed="false">
      <c r="A19859" s="7" t="s">
        <v>34</v>
      </c>
      <c r="B19859" s="7" t="s">
        <v>246</v>
      </c>
      <c r="C19859" s="7" t="s">
        <v>1345</v>
      </c>
      <c r="D19859" s="7" t="n">
        <v>0</v>
      </c>
      <c r="E19859" s="7" t="n">
        <v>0</v>
      </c>
      <c r="F19859" s="7" t="n">
        <v>1</v>
      </c>
      <c r="G19859" s="7" t="n">
        <v>26.19</v>
      </c>
    </row>
    <row r="19860" customFormat="false" ht="15" hidden="false" customHeight="false" outlineLevel="0" collapsed="false">
      <c r="A19860" s="7" t="s">
        <v>34</v>
      </c>
      <c r="B19860" s="7" t="s">
        <v>246</v>
      </c>
      <c r="C19860" s="7" t="s">
        <v>1345</v>
      </c>
      <c r="D19860" s="7" t="n">
        <v>20</v>
      </c>
      <c r="E19860" s="7" t="n">
        <v>501.53</v>
      </c>
      <c r="F19860" s="7" t="n">
        <v>2</v>
      </c>
      <c r="G19860" s="7" t="n">
        <v>49.76</v>
      </c>
    </row>
    <row r="19861" customFormat="false" ht="15" hidden="false" customHeight="false" outlineLevel="0" collapsed="false">
      <c r="A19861" s="7" t="s">
        <v>34</v>
      </c>
      <c r="B19861" s="7" t="s">
        <v>246</v>
      </c>
      <c r="C19861" s="7" t="s">
        <v>1345</v>
      </c>
      <c r="D19861" s="7" t="n">
        <v>0</v>
      </c>
      <c r="E19861" s="7" t="n">
        <v>0</v>
      </c>
      <c r="F19861" s="7" t="n">
        <v>2</v>
      </c>
      <c r="G19861" s="7" t="n">
        <v>52.37</v>
      </c>
    </row>
    <row r="19862" customFormat="false" ht="15" hidden="false" customHeight="false" outlineLevel="0" collapsed="false">
      <c r="A19862" s="7" t="s">
        <v>34</v>
      </c>
      <c r="B19862" s="7" t="s">
        <v>246</v>
      </c>
      <c r="C19862" s="7" t="s">
        <v>1345</v>
      </c>
      <c r="D19862" s="7" t="n">
        <v>0</v>
      </c>
      <c r="E19862" s="7" t="n">
        <v>0</v>
      </c>
      <c r="F19862" s="7" t="n">
        <v>2</v>
      </c>
      <c r="G19862" s="7" t="n">
        <v>47.14</v>
      </c>
    </row>
    <row r="19863" customFormat="false" ht="15" hidden="false" customHeight="false" outlineLevel="0" collapsed="false">
      <c r="A19863" s="7" t="s">
        <v>34</v>
      </c>
      <c r="B19863" s="7" t="s">
        <v>246</v>
      </c>
      <c r="C19863" s="7" t="s">
        <v>1345</v>
      </c>
      <c r="D19863" s="7" t="n">
        <v>0</v>
      </c>
      <c r="E19863" s="7" t="n">
        <v>0</v>
      </c>
      <c r="F19863" s="7" t="n">
        <v>1</v>
      </c>
      <c r="G19863" s="7" t="n">
        <v>26.18</v>
      </c>
    </row>
    <row r="19864" customFormat="false" ht="15" hidden="false" customHeight="false" outlineLevel="0" collapsed="false">
      <c r="A19864" s="7" t="s">
        <v>34</v>
      </c>
      <c r="B19864" s="7" t="s">
        <v>246</v>
      </c>
      <c r="C19864" s="7" t="s">
        <v>1345</v>
      </c>
      <c r="D19864" s="7" t="n">
        <v>0</v>
      </c>
      <c r="E19864" s="7" t="n">
        <v>0</v>
      </c>
      <c r="F19864" s="7" t="n">
        <v>1</v>
      </c>
      <c r="G19864" s="7" t="n">
        <v>22.27</v>
      </c>
    </row>
    <row r="19865" customFormat="false" ht="15" hidden="false" customHeight="false" outlineLevel="0" collapsed="false">
      <c r="A19865" s="7" t="s">
        <v>34</v>
      </c>
      <c r="B19865" s="7" t="s">
        <v>246</v>
      </c>
      <c r="C19865" s="7" t="s">
        <v>1345</v>
      </c>
      <c r="D19865" s="7" t="n">
        <v>0</v>
      </c>
      <c r="E19865" s="7" t="n">
        <v>0</v>
      </c>
      <c r="F19865" s="7" t="n">
        <v>1</v>
      </c>
      <c r="G19865" s="7" t="n">
        <v>23.57</v>
      </c>
    </row>
    <row r="19866" customFormat="false" ht="15" hidden="false" customHeight="false" outlineLevel="0" collapsed="false">
      <c r="A19866" s="7" t="s">
        <v>34</v>
      </c>
      <c r="B19866" s="7" t="s">
        <v>246</v>
      </c>
      <c r="C19866" s="7" t="s">
        <v>1345</v>
      </c>
      <c r="D19866" s="7" t="n">
        <v>0</v>
      </c>
      <c r="E19866" s="7" t="n">
        <v>0</v>
      </c>
      <c r="F19866" s="7" t="n">
        <v>1</v>
      </c>
      <c r="G19866" s="7" t="n">
        <v>26.19</v>
      </c>
    </row>
    <row r="19867" customFormat="false" ht="15" hidden="false" customHeight="false" outlineLevel="0" collapsed="false">
      <c r="A19867" s="7" t="s">
        <v>34</v>
      </c>
      <c r="B19867" s="7" t="s">
        <v>246</v>
      </c>
      <c r="C19867" s="7" t="s">
        <v>1345</v>
      </c>
      <c r="D19867" s="7" t="n">
        <v>0</v>
      </c>
      <c r="E19867" s="7" t="n">
        <v>0</v>
      </c>
      <c r="F19867" s="7" t="n">
        <v>1</v>
      </c>
      <c r="G19867" s="7" t="n">
        <v>26.19</v>
      </c>
    </row>
    <row r="19868" customFormat="false" ht="15" hidden="false" customHeight="false" outlineLevel="0" collapsed="false">
      <c r="A19868" s="7" t="s">
        <v>34</v>
      </c>
      <c r="B19868" s="7" t="s">
        <v>246</v>
      </c>
      <c r="C19868" s="7" t="s">
        <v>1345</v>
      </c>
      <c r="D19868" s="7" t="n">
        <v>0</v>
      </c>
      <c r="E19868" s="7" t="n">
        <v>0</v>
      </c>
      <c r="F19868" s="7" t="n">
        <v>2</v>
      </c>
      <c r="G19868" s="7" t="n">
        <v>52.37</v>
      </c>
    </row>
    <row r="19869" customFormat="false" ht="15" hidden="false" customHeight="false" outlineLevel="0" collapsed="false">
      <c r="A19869" s="7" t="s">
        <v>34</v>
      </c>
      <c r="B19869" s="7" t="s">
        <v>246</v>
      </c>
      <c r="C19869" s="7" t="s">
        <v>1345</v>
      </c>
      <c r="D19869" s="7" t="n">
        <v>0</v>
      </c>
      <c r="E19869" s="7" t="n">
        <v>0</v>
      </c>
      <c r="F19869" s="7" t="n">
        <v>2</v>
      </c>
      <c r="G19869" s="7" t="n">
        <v>52.38</v>
      </c>
    </row>
    <row r="19870" customFormat="false" ht="15" hidden="false" customHeight="false" outlineLevel="0" collapsed="false">
      <c r="A19870" s="7" t="s">
        <v>34</v>
      </c>
      <c r="B19870" s="7" t="s">
        <v>246</v>
      </c>
      <c r="C19870" s="7" t="s">
        <v>1345</v>
      </c>
      <c r="D19870" s="7" t="n">
        <v>0</v>
      </c>
      <c r="E19870" s="7" t="n">
        <v>0</v>
      </c>
      <c r="F19870" s="7" t="n">
        <v>1</v>
      </c>
      <c r="G19870" s="7" t="n">
        <v>23.56</v>
      </c>
    </row>
    <row r="19871" customFormat="false" ht="15" hidden="false" customHeight="false" outlineLevel="0" collapsed="false">
      <c r="A19871" s="7" t="s">
        <v>34</v>
      </c>
      <c r="B19871" s="7" t="s">
        <v>246</v>
      </c>
      <c r="C19871" s="7" t="s">
        <v>1345</v>
      </c>
      <c r="D19871" s="7" t="n">
        <v>0</v>
      </c>
      <c r="E19871" s="7" t="n">
        <v>0</v>
      </c>
      <c r="F19871" s="7" t="n">
        <v>1</v>
      </c>
      <c r="G19871" s="7" t="n">
        <v>26.19</v>
      </c>
    </row>
    <row r="19872" customFormat="false" ht="15" hidden="false" customHeight="false" outlineLevel="0" collapsed="false">
      <c r="A19872" s="7" t="s">
        <v>34</v>
      </c>
      <c r="B19872" s="7" t="s">
        <v>246</v>
      </c>
      <c r="C19872" s="7" t="s">
        <v>1345</v>
      </c>
      <c r="D19872" s="7" t="n">
        <v>0</v>
      </c>
      <c r="E19872" s="7" t="n">
        <v>0</v>
      </c>
      <c r="F19872" s="7" t="n">
        <v>2</v>
      </c>
      <c r="G19872" s="7" t="n">
        <v>47.14</v>
      </c>
    </row>
    <row r="19873" customFormat="false" ht="15" hidden="false" customHeight="false" outlineLevel="0" collapsed="false">
      <c r="A19873" s="7" t="s">
        <v>34</v>
      </c>
      <c r="B19873" s="7" t="s">
        <v>246</v>
      </c>
      <c r="C19873" s="7" t="s">
        <v>1345</v>
      </c>
      <c r="D19873" s="7" t="n">
        <v>0</v>
      </c>
      <c r="E19873" s="7" t="n">
        <v>0</v>
      </c>
      <c r="F19873" s="7" t="n">
        <v>1</v>
      </c>
      <c r="G19873" s="7" t="n">
        <v>23.58</v>
      </c>
    </row>
    <row r="19874" customFormat="false" ht="15" hidden="false" customHeight="false" outlineLevel="0" collapsed="false">
      <c r="A19874" s="7" t="s">
        <v>34</v>
      </c>
      <c r="B19874" s="7" t="s">
        <v>302</v>
      </c>
      <c r="C19874" s="7" t="s">
        <v>1346</v>
      </c>
      <c r="D19874" s="7" t="n">
        <v>9</v>
      </c>
      <c r="E19874" s="7" t="n">
        <v>321.52</v>
      </c>
      <c r="F19874" s="7" t="n">
        <v>0</v>
      </c>
      <c r="G19874" s="7" t="n">
        <v>0</v>
      </c>
    </row>
    <row r="19875" customFormat="false" ht="15" hidden="false" customHeight="false" outlineLevel="0" collapsed="false">
      <c r="A19875" s="7" t="s">
        <v>34</v>
      </c>
      <c r="B19875" s="7" t="s">
        <v>1046</v>
      </c>
      <c r="C19875" s="7" t="s">
        <v>1347</v>
      </c>
      <c r="D19875" s="7" t="n">
        <v>0</v>
      </c>
      <c r="E19875" s="7" t="n">
        <v>0</v>
      </c>
      <c r="F19875" s="7" t="n">
        <v>3</v>
      </c>
      <c r="G19875" s="7" t="n">
        <v>78.56</v>
      </c>
    </row>
    <row r="19876" customFormat="false" ht="15" hidden="false" customHeight="false" outlineLevel="0" collapsed="false">
      <c r="A19876" s="7" t="s">
        <v>34</v>
      </c>
      <c r="B19876" s="7" t="s">
        <v>1046</v>
      </c>
      <c r="C19876" s="7" t="s">
        <v>1347</v>
      </c>
      <c r="D19876" s="7" t="n">
        <v>0</v>
      </c>
      <c r="E19876" s="7" t="n">
        <v>0</v>
      </c>
      <c r="F19876" s="7" t="n">
        <v>1</v>
      </c>
      <c r="G19876" s="7" t="n">
        <v>26.19</v>
      </c>
    </row>
    <row r="19877" customFormat="false" ht="15" hidden="false" customHeight="false" outlineLevel="0" collapsed="false">
      <c r="A19877" s="7" t="s">
        <v>34</v>
      </c>
      <c r="B19877" s="7" t="s">
        <v>1046</v>
      </c>
      <c r="C19877" s="7" t="s">
        <v>1347</v>
      </c>
      <c r="D19877" s="7" t="n">
        <v>0</v>
      </c>
      <c r="E19877" s="7" t="n">
        <v>0</v>
      </c>
      <c r="F19877" s="7" t="n">
        <v>2</v>
      </c>
      <c r="G19877" s="7" t="n">
        <v>44.54</v>
      </c>
    </row>
    <row r="19878" customFormat="false" ht="15" hidden="false" customHeight="false" outlineLevel="0" collapsed="false">
      <c r="A19878" s="7" t="s">
        <v>34</v>
      </c>
      <c r="B19878" s="7" t="s">
        <v>1046</v>
      </c>
      <c r="C19878" s="7" t="s">
        <v>1347</v>
      </c>
      <c r="D19878" s="7" t="n">
        <v>0</v>
      </c>
      <c r="E19878" s="7" t="n">
        <v>0</v>
      </c>
      <c r="F19878" s="7" t="n">
        <v>2</v>
      </c>
      <c r="G19878" s="7" t="n">
        <v>52.37</v>
      </c>
    </row>
    <row r="19879" customFormat="false" ht="15" hidden="false" customHeight="false" outlineLevel="0" collapsed="false">
      <c r="A19879" s="7" t="s">
        <v>34</v>
      </c>
      <c r="B19879" s="7" t="s">
        <v>1046</v>
      </c>
      <c r="C19879" s="7" t="s">
        <v>1347</v>
      </c>
      <c r="D19879" s="7" t="n">
        <v>0</v>
      </c>
      <c r="E19879" s="7" t="n">
        <v>0</v>
      </c>
      <c r="F19879" s="7" t="n">
        <v>1</v>
      </c>
      <c r="G19879" s="7" t="n">
        <v>26.19</v>
      </c>
    </row>
    <row r="19880" customFormat="false" ht="15" hidden="false" customHeight="false" outlineLevel="0" collapsed="false">
      <c r="A19880" s="7" t="s">
        <v>34</v>
      </c>
      <c r="B19880" s="7" t="s">
        <v>1046</v>
      </c>
      <c r="C19880" s="7" t="s">
        <v>1347</v>
      </c>
      <c r="D19880" s="7" t="n">
        <v>0</v>
      </c>
      <c r="E19880" s="7" t="n">
        <v>0</v>
      </c>
      <c r="F19880" s="7" t="n">
        <v>2</v>
      </c>
      <c r="G19880" s="7" t="n">
        <v>44.53</v>
      </c>
    </row>
    <row r="19881" customFormat="false" ht="15" hidden="false" customHeight="false" outlineLevel="0" collapsed="false">
      <c r="A19881" s="7" t="s">
        <v>34</v>
      </c>
      <c r="B19881" s="7" t="s">
        <v>1046</v>
      </c>
      <c r="C19881" s="7" t="s">
        <v>1347</v>
      </c>
      <c r="D19881" s="7" t="n">
        <v>0</v>
      </c>
      <c r="E19881" s="7" t="n">
        <v>0</v>
      </c>
      <c r="F19881" s="7" t="n">
        <v>2</v>
      </c>
      <c r="G19881" s="7" t="n">
        <v>52.37</v>
      </c>
    </row>
    <row r="19882" customFormat="false" ht="15" hidden="false" customHeight="false" outlineLevel="0" collapsed="false">
      <c r="A19882" s="7" t="s">
        <v>34</v>
      </c>
      <c r="B19882" s="7" t="s">
        <v>1046</v>
      </c>
      <c r="C19882" s="7" t="s">
        <v>1347</v>
      </c>
      <c r="D19882" s="7" t="n">
        <v>0</v>
      </c>
      <c r="E19882" s="7" t="n">
        <v>0</v>
      </c>
      <c r="F19882" s="7" t="n">
        <v>10</v>
      </c>
      <c r="G19882" s="7" t="n">
        <v>235.68</v>
      </c>
    </row>
    <row r="19883" customFormat="false" ht="15" hidden="false" customHeight="false" outlineLevel="0" collapsed="false">
      <c r="A19883" s="7" t="s">
        <v>34</v>
      </c>
      <c r="B19883" s="7" t="s">
        <v>1046</v>
      </c>
      <c r="C19883" s="7" t="s">
        <v>1347</v>
      </c>
      <c r="D19883" s="7" t="n">
        <v>0</v>
      </c>
      <c r="E19883" s="7" t="n">
        <v>0</v>
      </c>
      <c r="F19883" s="7" t="n">
        <v>1</v>
      </c>
      <c r="G19883" s="7" t="n">
        <v>26.19</v>
      </c>
    </row>
    <row r="19884" customFormat="false" ht="15" hidden="false" customHeight="false" outlineLevel="0" collapsed="false">
      <c r="A19884" s="7" t="s">
        <v>34</v>
      </c>
      <c r="B19884" s="7" t="s">
        <v>1046</v>
      </c>
      <c r="C19884" s="7" t="s">
        <v>1347</v>
      </c>
      <c r="D19884" s="7" t="n">
        <v>0</v>
      </c>
      <c r="E19884" s="7" t="n">
        <v>0</v>
      </c>
      <c r="F19884" s="7" t="n">
        <v>1</v>
      </c>
      <c r="G19884" s="7" t="n">
        <v>22.27</v>
      </c>
    </row>
    <row r="19885" customFormat="false" ht="15" hidden="false" customHeight="false" outlineLevel="0" collapsed="false">
      <c r="A19885" s="7" t="s">
        <v>34</v>
      </c>
      <c r="B19885" s="7" t="s">
        <v>1046</v>
      </c>
      <c r="C19885" s="7" t="s">
        <v>1347</v>
      </c>
      <c r="D19885" s="7" t="n">
        <v>0</v>
      </c>
      <c r="E19885" s="7" t="n">
        <v>0</v>
      </c>
      <c r="F19885" s="7" t="n">
        <v>2</v>
      </c>
      <c r="G19885" s="7" t="n">
        <v>52.38</v>
      </c>
    </row>
    <row r="19886" customFormat="false" ht="15" hidden="false" customHeight="false" outlineLevel="0" collapsed="false">
      <c r="A19886" s="7" t="s">
        <v>34</v>
      </c>
      <c r="B19886" s="7" t="s">
        <v>1046</v>
      </c>
      <c r="C19886" s="7" t="s">
        <v>1347</v>
      </c>
      <c r="D19886" s="7" t="n">
        <v>0</v>
      </c>
      <c r="E19886" s="7" t="n">
        <v>0</v>
      </c>
      <c r="F19886" s="7" t="n">
        <v>1</v>
      </c>
      <c r="G19886" s="7" t="n">
        <v>24.88</v>
      </c>
    </row>
    <row r="19887" customFormat="false" ht="15" hidden="false" customHeight="false" outlineLevel="0" collapsed="false">
      <c r="A19887" s="7" t="s">
        <v>34</v>
      </c>
      <c r="B19887" s="7" t="s">
        <v>1046</v>
      </c>
      <c r="C19887" s="7" t="s">
        <v>1347</v>
      </c>
      <c r="D19887" s="7" t="n">
        <v>0</v>
      </c>
      <c r="E19887" s="7" t="n">
        <v>0</v>
      </c>
      <c r="F19887" s="7" t="n">
        <v>1</v>
      </c>
      <c r="G19887" s="7" t="n">
        <v>26.18</v>
      </c>
    </row>
    <row r="19888" customFormat="false" ht="15" hidden="false" customHeight="false" outlineLevel="0" collapsed="false">
      <c r="A19888" s="7" t="s">
        <v>34</v>
      </c>
      <c r="B19888" s="7" t="s">
        <v>1046</v>
      </c>
      <c r="C19888" s="7" t="s">
        <v>1347</v>
      </c>
      <c r="D19888" s="7" t="n">
        <v>0</v>
      </c>
      <c r="E19888" s="7" t="n">
        <v>0</v>
      </c>
      <c r="F19888" s="7" t="n">
        <v>1</v>
      </c>
      <c r="G19888" s="7" t="n">
        <v>26.18</v>
      </c>
    </row>
    <row r="19889" customFormat="false" ht="15" hidden="false" customHeight="false" outlineLevel="0" collapsed="false">
      <c r="A19889" s="7" t="s">
        <v>34</v>
      </c>
      <c r="B19889" s="7" t="s">
        <v>1046</v>
      </c>
      <c r="C19889" s="7" t="s">
        <v>1347</v>
      </c>
      <c r="D19889" s="7" t="n">
        <v>0</v>
      </c>
      <c r="E19889" s="7" t="n">
        <v>0</v>
      </c>
      <c r="F19889" s="7" t="n">
        <v>1</v>
      </c>
      <c r="G19889" s="7" t="n">
        <v>26.19</v>
      </c>
    </row>
    <row r="19890" customFormat="false" ht="15" hidden="false" customHeight="false" outlineLevel="0" collapsed="false">
      <c r="A19890" s="7" t="s">
        <v>34</v>
      </c>
      <c r="B19890" s="7" t="s">
        <v>1046</v>
      </c>
      <c r="C19890" s="7" t="s">
        <v>1347</v>
      </c>
      <c r="D19890" s="7" t="n">
        <v>0</v>
      </c>
      <c r="E19890" s="7" t="n">
        <v>0</v>
      </c>
      <c r="F19890" s="7" t="n">
        <v>2</v>
      </c>
      <c r="G19890" s="7" t="n">
        <v>47.14</v>
      </c>
    </row>
    <row r="19891" customFormat="false" ht="15" hidden="false" customHeight="false" outlineLevel="0" collapsed="false">
      <c r="A19891" s="7" t="s">
        <v>34</v>
      </c>
      <c r="B19891" s="7" t="s">
        <v>1046</v>
      </c>
      <c r="C19891" s="7" t="s">
        <v>1347</v>
      </c>
      <c r="D19891" s="7" t="n">
        <v>0</v>
      </c>
      <c r="E19891" s="7" t="n">
        <v>0</v>
      </c>
      <c r="F19891" s="7" t="n">
        <v>1</v>
      </c>
      <c r="G19891" s="7" t="n">
        <v>26.19</v>
      </c>
    </row>
    <row r="19892" customFormat="false" ht="15" hidden="false" customHeight="false" outlineLevel="0" collapsed="false">
      <c r="A19892" s="7" t="s">
        <v>34</v>
      </c>
      <c r="B19892" s="7" t="s">
        <v>1046</v>
      </c>
      <c r="C19892" s="7" t="s">
        <v>1347</v>
      </c>
      <c r="D19892" s="7" t="n">
        <v>0</v>
      </c>
      <c r="E19892" s="7" t="n">
        <v>0</v>
      </c>
      <c r="F19892" s="7" t="n">
        <v>3</v>
      </c>
      <c r="G19892" s="7" t="n">
        <v>78.56</v>
      </c>
    </row>
    <row r="19893" customFormat="false" ht="15" hidden="false" customHeight="false" outlineLevel="0" collapsed="false">
      <c r="A19893" s="7" t="s">
        <v>34</v>
      </c>
      <c r="B19893" s="7" t="s">
        <v>1046</v>
      </c>
      <c r="C19893" s="7" t="s">
        <v>1347</v>
      </c>
      <c r="D19893" s="7" t="n">
        <v>0</v>
      </c>
      <c r="E19893" s="7" t="n">
        <v>0</v>
      </c>
      <c r="F19893" s="7" t="n">
        <v>1</v>
      </c>
      <c r="G19893" s="7" t="n">
        <v>23.57</v>
      </c>
    </row>
    <row r="19894" customFormat="false" ht="15" hidden="false" customHeight="false" outlineLevel="0" collapsed="false">
      <c r="A19894" s="7" t="s">
        <v>34</v>
      </c>
      <c r="B19894" s="7" t="s">
        <v>1046</v>
      </c>
      <c r="C19894" s="7" t="s">
        <v>1347</v>
      </c>
      <c r="D19894" s="7" t="n">
        <v>0</v>
      </c>
      <c r="E19894" s="7" t="n">
        <v>0</v>
      </c>
      <c r="F19894" s="7" t="n">
        <v>2</v>
      </c>
      <c r="G19894" s="7" t="n">
        <v>52.38</v>
      </c>
    </row>
    <row r="19895" customFormat="false" ht="15" hidden="false" customHeight="false" outlineLevel="0" collapsed="false">
      <c r="A19895" s="7" t="s">
        <v>34</v>
      </c>
      <c r="B19895" s="7" t="s">
        <v>264</v>
      </c>
      <c r="C19895" s="7" t="s">
        <v>1347</v>
      </c>
      <c r="D19895" s="7" t="n">
        <v>33</v>
      </c>
      <c r="E19895" s="7" t="n">
        <v>791.32</v>
      </c>
      <c r="F19895" s="7" t="n">
        <v>19</v>
      </c>
      <c r="G19895" s="7" t="n">
        <v>484.5</v>
      </c>
    </row>
    <row r="19896" customFormat="false" ht="15" hidden="false" customHeight="false" outlineLevel="0" collapsed="false">
      <c r="A19896" s="7" t="s">
        <v>34</v>
      </c>
      <c r="B19896" s="7" t="s">
        <v>1096</v>
      </c>
      <c r="C19896" s="7"/>
      <c r="D19896" s="7" t="n">
        <v>0</v>
      </c>
      <c r="E19896" s="7" t="n">
        <v>0</v>
      </c>
      <c r="F19896" s="7" t="n">
        <v>2</v>
      </c>
      <c r="G19896" s="7" t="n">
        <v>50.68</v>
      </c>
    </row>
    <row r="19897" customFormat="false" ht="15" hidden="false" customHeight="false" outlineLevel="0" collapsed="false">
      <c r="A19897" s="7" t="s">
        <v>34</v>
      </c>
      <c r="B19897" s="7" t="s">
        <v>1096</v>
      </c>
      <c r="C19897" s="7"/>
      <c r="D19897" s="7" t="n">
        <v>0</v>
      </c>
      <c r="E19897" s="7" t="n">
        <v>0</v>
      </c>
      <c r="F19897" s="7" t="n">
        <v>1</v>
      </c>
      <c r="G19897" s="7" t="n">
        <v>22.8</v>
      </c>
    </row>
    <row r="19898" customFormat="false" ht="15" hidden="false" customHeight="false" outlineLevel="0" collapsed="false">
      <c r="A19898" s="7" t="s">
        <v>34</v>
      </c>
      <c r="B19898" s="7" t="s">
        <v>1096</v>
      </c>
      <c r="C19898" s="7"/>
      <c r="D19898" s="7" t="n">
        <v>0</v>
      </c>
      <c r="E19898" s="7" t="n">
        <v>0</v>
      </c>
      <c r="F19898" s="7" t="n">
        <v>1</v>
      </c>
      <c r="G19898" s="7" t="n">
        <v>22.8</v>
      </c>
    </row>
    <row r="19899" customFormat="false" ht="15" hidden="false" customHeight="false" outlineLevel="0" collapsed="false">
      <c r="A19899" s="7" t="s">
        <v>34</v>
      </c>
      <c r="B19899" s="7" t="s">
        <v>297</v>
      </c>
      <c r="C19899" s="7" t="s">
        <v>1348</v>
      </c>
      <c r="D19899" s="7" t="n">
        <v>19</v>
      </c>
      <c r="E19899" s="7" t="n">
        <v>477.66</v>
      </c>
      <c r="F19899" s="7" t="n">
        <v>7</v>
      </c>
      <c r="G19899" s="7" t="n">
        <v>169.78</v>
      </c>
    </row>
    <row r="19900" customFormat="false" ht="15" hidden="false" customHeight="false" outlineLevel="0" collapsed="false">
      <c r="A19900" s="7" t="s">
        <v>34</v>
      </c>
      <c r="B19900" s="7" t="s">
        <v>150</v>
      </c>
      <c r="C19900" s="7" t="s">
        <v>1349</v>
      </c>
      <c r="D19900" s="7" t="n">
        <v>0</v>
      </c>
      <c r="E19900" s="7" t="n">
        <v>0</v>
      </c>
      <c r="F19900" s="7" t="n">
        <v>4</v>
      </c>
      <c r="G19900" s="7" t="n">
        <v>135.25</v>
      </c>
    </row>
    <row r="19901" customFormat="false" ht="15" hidden="false" customHeight="false" outlineLevel="0" collapsed="false">
      <c r="A19901" s="7" t="s">
        <v>34</v>
      </c>
      <c r="B19901" s="7" t="s">
        <v>150</v>
      </c>
      <c r="C19901" s="7" t="s">
        <v>1349</v>
      </c>
      <c r="D19901" s="7" t="n">
        <v>0</v>
      </c>
      <c r="E19901" s="7" t="n">
        <v>0</v>
      </c>
      <c r="F19901" s="7" t="n">
        <v>1</v>
      </c>
      <c r="G19901" s="7" t="n">
        <v>33.81</v>
      </c>
    </row>
    <row r="19902" customFormat="false" ht="15" hidden="false" customHeight="false" outlineLevel="0" collapsed="false">
      <c r="A19902" s="7" t="s">
        <v>34</v>
      </c>
      <c r="B19902" s="7" t="s">
        <v>150</v>
      </c>
      <c r="C19902" s="7" t="s">
        <v>1349</v>
      </c>
      <c r="D19902" s="7" t="n">
        <v>0</v>
      </c>
      <c r="E19902" s="7" t="n">
        <v>0</v>
      </c>
      <c r="F19902" s="7" t="n">
        <v>4</v>
      </c>
      <c r="G19902" s="7" t="n">
        <v>135.26</v>
      </c>
    </row>
    <row r="19903" customFormat="false" ht="15" hidden="false" customHeight="false" outlineLevel="0" collapsed="false">
      <c r="A19903" s="7" t="s">
        <v>34</v>
      </c>
      <c r="B19903" s="7" t="s">
        <v>150</v>
      </c>
      <c r="C19903" s="7" t="s">
        <v>1349</v>
      </c>
      <c r="D19903" s="7" t="n">
        <v>0</v>
      </c>
      <c r="E19903" s="7" t="n">
        <v>0</v>
      </c>
      <c r="F19903" s="7" t="n">
        <v>2</v>
      </c>
      <c r="G19903" s="7" t="n">
        <v>67.63</v>
      </c>
    </row>
    <row r="19904" customFormat="false" ht="15" hidden="false" customHeight="false" outlineLevel="0" collapsed="false">
      <c r="A19904" s="7" t="s">
        <v>34</v>
      </c>
      <c r="B19904" s="7" t="s">
        <v>150</v>
      </c>
      <c r="C19904" s="7" t="s">
        <v>1349</v>
      </c>
      <c r="D19904" s="7" t="n">
        <v>0</v>
      </c>
      <c r="E19904" s="7" t="n">
        <v>0</v>
      </c>
      <c r="F19904" s="7" t="n">
        <v>1</v>
      </c>
      <c r="G19904" s="7" t="n">
        <v>33.81</v>
      </c>
    </row>
    <row r="19905" customFormat="false" ht="15" hidden="false" customHeight="false" outlineLevel="0" collapsed="false">
      <c r="A19905" s="7" t="s">
        <v>34</v>
      </c>
      <c r="B19905" s="7" t="s">
        <v>150</v>
      </c>
      <c r="C19905" s="7" t="s">
        <v>1349</v>
      </c>
      <c r="D19905" s="7" t="n">
        <v>0</v>
      </c>
      <c r="E19905" s="7" t="n">
        <v>0</v>
      </c>
      <c r="F19905" s="7" t="n">
        <v>10</v>
      </c>
      <c r="G19905" s="7" t="n">
        <v>338.14</v>
      </c>
    </row>
    <row r="19906" customFormat="false" ht="15" hidden="false" customHeight="false" outlineLevel="0" collapsed="false">
      <c r="A19906" s="7" t="s">
        <v>34</v>
      </c>
      <c r="B19906" s="7" t="s">
        <v>150</v>
      </c>
      <c r="C19906" s="7" t="s">
        <v>1349</v>
      </c>
      <c r="D19906" s="7" t="n">
        <v>0</v>
      </c>
      <c r="E19906" s="7" t="n">
        <v>0</v>
      </c>
      <c r="F19906" s="7" t="n">
        <v>1</v>
      </c>
      <c r="G19906" s="7" t="n">
        <v>33.82</v>
      </c>
    </row>
    <row r="19907" customFormat="false" ht="15" hidden="false" customHeight="false" outlineLevel="0" collapsed="false">
      <c r="A19907" s="7" t="s">
        <v>34</v>
      </c>
      <c r="B19907" s="7" t="s">
        <v>150</v>
      </c>
      <c r="C19907" s="7" t="s">
        <v>1349</v>
      </c>
      <c r="D19907" s="7" t="n">
        <v>0</v>
      </c>
      <c r="E19907" s="7" t="n">
        <v>0</v>
      </c>
      <c r="F19907" s="7" t="n">
        <v>4</v>
      </c>
      <c r="G19907" s="7" t="n">
        <v>114.98</v>
      </c>
    </row>
    <row r="19908" customFormat="false" ht="15" hidden="false" customHeight="false" outlineLevel="0" collapsed="false">
      <c r="A19908" s="7" t="s">
        <v>34</v>
      </c>
      <c r="B19908" s="7" t="s">
        <v>150</v>
      </c>
      <c r="C19908" s="7" t="s">
        <v>1349</v>
      </c>
      <c r="D19908" s="7" t="n">
        <v>0</v>
      </c>
      <c r="E19908" s="7" t="n">
        <v>0</v>
      </c>
      <c r="F19908" s="7" t="n">
        <v>1</v>
      </c>
      <c r="G19908" s="7" t="n">
        <v>28.74</v>
      </c>
    </row>
    <row r="19909" customFormat="false" ht="15" hidden="false" customHeight="false" outlineLevel="0" collapsed="false">
      <c r="A19909" s="7" t="s">
        <v>34</v>
      </c>
      <c r="B19909" s="7" t="s">
        <v>150</v>
      </c>
      <c r="C19909" s="7" t="s">
        <v>1349</v>
      </c>
      <c r="D19909" s="7" t="n">
        <v>0</v>
      </c>
      <c r="E19909" s="7" t="n">
        <v>0</v>
      </c>
      <c r="F19909" s="7" t="n">
        <v>1</v>
      </c>
      <c r="G19909" s="7" t="n">
        <v>33.81</v>
      </c>
    </row>
    <row r="19910" customFormat="false" ht="15" hidden="false" customHeight="false" outlineLevel="0" collapsed="false">
      <c r="A19910" s="7" t="s">
        <v>34</v>
      </c>
      <c r="B19910" s="7" t="s">
        <v>150</v>
      </c>
      <c r="C19910" s="7" t="s">
        <v>1349</v>
      </c>
      <c r="D19910" s="7" t="n">
        <v>14</v>
      </c>
      <c r="E19910" s="7" t="n">
        <v>461.58</v>
      </c>
      <c r="F19910" s="7" t="n">
        <v>0</v>
      </c>
      <c r="G19910" s="7" t="n">
        <v>0</v>
      </c>
    </row>
    <row r="19911" customFormat="false" ht="15" hidden="false" customHeight="false" outlineLevel="0" collapsed="false">
      <c r="A19911" s="7" t="s">
        <v>34</v>
      </c>
      <c r="B19911" s="7" t="s">
        <v>150</v>
      </c>
      <c r="C19911" s="7" t="s">
        <v>1349</v>
      </c>
      <c r="D19911" s="7" t="n">
        <v>0</v>
      </c>
      <c r="E19911" s="7" t="n">
        <v>0</v>
      </c>
      <c r="F19911" s="7" t="n">
        <v>2</v>
      </c>
      <c r="G19911" s="7" t="n">
        <v>57.49</v>
      </c>
    </row>
    <row r="19912" customFormat="false" ht="15" hidden="false" customHeight="false" outlineLevel="0" collapsed="false">
      <c r="A19912" s="7" t="s">
        <v>34</v>
      </c>
      <c r="B19912" s="7" t="s">
        <v>150</v>
      </c>
      <c r="C19912" s="7" t="s">
        <v>1349</v>
      </c>
      <c r="D19912" s="7" t="n">
        <v>0</v>
      </c>
      <c r="E19912" s="7" t="n">
        <v>0</v>
      </c>
      <c r="F19912" s="7" t="n">
        <v>2</v>
      </c>
      <c r="G19912" s="7" t="n">
        <v>60.86</v>
      </c>
    </row>
    <row r="19913" customFormat="false" ht="15" hidden="false" customHeight="false" outlineLevel="0" collapsed="false">
      <c r="A19913" s="7" t="s">
        <v>34</v>
      </c>
      <c r="B19913" s="7" t="s">
        <v>150</v>
      </c>
      <c r="C19913" s="7" t="s">
        <v>1349</v>
      </c>
      <c r="D19913" s="7" t="n">
        <v>0</v>
      </c>
      <c r="E19913" s="7" t="n">
        <v>0</v>
      </c>
      <c r="F19913" s="7" t="n">
        <v>1</v>
      </c>
      <c r="G19913" s="7" t="n">
        <v>33.82</v>
      </c>
    </row>
    <row r="19914" customFormat="false" ht="15" hidden="false" customHeight="false" outlineLevel="0" collapsed="false">
      <c r="A19914" s="7" t="s">
        <v>34</v>
      </c>
      <c r="B19914" s="7" t="s">
        <v>150</v>
      </c>
      <c r="C19914" s="7" t="s">
        <v>1349</v>
      </c>
      <c r="D19914" s="7" t="n">
        <v>0</v>
      </c>
      <c r="E19914" s="7" t="n">
        <v>0</v>
      </c>
      <c r="F19914" s="7" t="n">
        <v>1</v>
      </c>
      <c r="G19914" s="7" t="n">
        <v>28.75</v>
      </c>
    </row>
    <row r="19915" customFormat="false" ht="15" hidden="false" customHeight="false" outlineLevel="0" collapsed="false">
      <c r="A19915" s="7" t="s">
        <v>34</v>
      </c>
      <c r="B19915" s="7" t="s">
        <v>150</v>
      </c>
      <c r="C19915" s="7" t="s">
        <v>1349</v>
      </c>
      <c r="D19915" s="7" t="n">
        <v>0</v>
      </c>
      <c r="E19915" s="7" t="n">
        <v>0</v>
      </c>
      <c r="F19915" s="7" t="n">
        <v>1</v>
      </c>
      <c r="G19915" s="7" t="n">
        <v>33.81</v>
      </c>
    </row>
    <row r="19916" customFormat="false" ht="15" hidden="false" customHeight="false" outlineLevel="0" collapsed="false">
      <c r="A19916" s="7" t="s">
        <v>34</v>
      </c>
      <c r="B19916" s="7" t="s">
        <v>150</v>
      </c>
      <c r="C19916" s="7" t="s">
        <v>1349</v>
      </c>
      <c r="D19916" s="7" t="n">
        <v>37</v>
      </c>
      <c r="E19916" s="7" t="n">
        <v>1156.31</v>
      </c>
      <c r="F19916" s="7" t="n">
        <v>43</v>
      </c>
      <c r="G19916" s="7" t="n">
        <v>1350.71</v>
      </c>
    </row>
    <row r="19917" customFormat="false" ht="15" hidden="false" customHeight="false" outlineLevel="0" collapsed="false">
      <c r="A19917" s="7" t="s">
        <v>34</v>
      </c>
      <c r="B19917" s="7" t="s">
        <v>150</v>
      </c>
      <c r="C19917" s="7" t="s">
        <v>1349</v>
      </c>
      <c r="D19917" s="7" t="n">
        <v>0</v>
      </c>
      <c r="E19917" s="7" t="n">
        <v>0</v>
      </c>
      <c r="F19917" s="7" t="n">
        <v>2</v>
      </c>
      <c r="G19917" s="7" t="n">
        <v>67.62</v>
      </c>
    </row>
    <row r="19918" customFormat="false" ht="15" hidden="false" customHeight="false" outlineLevel="0" collapsed="false">
      <c r="A19918" s="7" t="s">
        <v>34</v>
      </c>
      <c r="B19918" s="7" t="s">
        <v>150</v>
      </c>
      <c r="C19918" s="7" t="s">
        <v>1349</v>
      </c>
      <c r="D19918" s="7" t="n">
        <v>0</v>
      </c>
      <c r="E19918" s="7" t="n">
        <v>0</v>
      </c>
      <c r="F19918" s="7" t="n">
        <v>1</v>
      </c>
      <c r="G19918" s="7" t="n">
        <v>30.43</v>
      </c>
    </row>
    <row r="19919" customFormat="false" ht="15" hidden="false" customHeight="false" outlineLevel="0" collapsed="false">
      <c r="A19919" s="7" t="s">
        <v>34</v>
      </c>
      <c r="B19919" s="7" t="s">
        <v>150</v>
      </c>
      <c r="C19919" s="7" t="s">
        <v>1349</v>
      </c>
      <c r="D19919" s="7" t="n">
        <v>0</v>
      </c>
      <c r="E19919" s="7" t="n">
        <v>0</v>
      </c>
      <c r="F19919" s="7" t="n">
        <v>3</v>
      </c>
      <c r="G19919" s="7" t="n">
        <v>101.45</v>
      </c>
    </row>
    <row r="19920" customFormat="false" ht="15" hidden="false" customHeight="false" outlineLevel="0" collapsed="false">
      <c r="A19920" s="7" t="s">
        <v>34</v>
      </c>
      <c r="B19920" s="7" t="s">
        <v>150</v>
      </c>
      <c r="C19920" s="7" t="s">
        <v>1349</v>
      </c>
      <c r="D19920" s="7" t="n">
        <v>0</v>
      </c>
      <c r="E19920" s="7" t="n">
        <v>0</v>
      </c>
      <c r="F19920" s="7" t="n">
        <v>1</v>
      </c>
      <c r="G19920" s="7" t="n">
        <v>33.81</v>
      </c>
    </row>
    <row r="19921" customFormat="false" ht="15" hidden="false" customHeight="false" outlineLevel="0" collapsed="false">
      <c r="A19921" s="7" t="s">
        <v>34</v>
      </c>
      <c r="B19921" s="7" t="s">
        <v>150</v>
      </c>
      <c r="C19921" s="7" t="s">
        <v>1349</v>
      </c>
      <c r="D19921" s="7" t="n">
        <v>0</v>
      </c>
      <c r="E19921" s="7" t="n">
        <v>0</v>
      </c>
      <c r="F19921" s="7" t="n">
        <v>1</v>
      </c>
      <c r="G19921" s="7" t="n">
        <v>33.81</v>
      </c>
    </row>
    <row r="19922" customFormat="false" ht="15" hidden="false" customHeight="false" outlineLevel="0" collapsed="false">
      <c r="A19922" s="7" t="s">
        <v>34</v>
      </c>
      <c r="B19922" s="7" t="s">
        <v>150</v>
      </c>
      <c r="C19922" s="7" t="s">
        <v>1349</v>
      </c>
      <c r="D19922" s="7" t="n">
        <v>0</v>
      </c>
      <c r="E19922" s="7" t="n">
        <v>0</v>
      </c>
      <c r="F19922" s="7" t="n">
        <v>1</v>
      </c>
      <c r="G19922" s="7" t="n">
        <v>33.81</v>
      </c>
    </row>
    <row r="19923" customFormat="false" ht="15" hidden="false" customHeight="false" outlineLevel="0" collapsed="false">
      <c r="A19923" s="7" t="s">
        <v>34</v>
      </c>
      <c r="B19923" s="7" t="s">
        <v>150</v>
      </c>
      <c r="C19923" s="7" t="s">
        <v>1349</v>
      </c>
      <c r="D19923" s="7" t="n">
        <v>0</v>
      </c>
      <c r="E19923" s="7" t="n">
        <v>0</v>
      </c>
      <c r="F19923" s="7" t="n">
        <v>1</v>
      </c>
      <c r="G19923" s="7" t="n">
        <v>33.82</v>
      </c>
    </row>
    <row r="19924" customFormat="false" ht="15" hidden="false" customHeight="false" outlineLevel="0" collapsed="false">
      <c r="A19924" s="7" t="s">
        <v>34</v>
      </c>
      <c r="B19924" s="7" t="s">
        <v>150</v>
      </c>
      <c r="C19924" s="7" t="s">
        <v>1349</v>
      </c>
      <c r="D19924" s="7" t="n">
        <v>0</v>
      </c>
      <c r="E19924" s="7" t="n">
        <v>0</v>
      </c>
      <c r="F19924" s="7" t="n">
        <v>1</v>
      </c>
      <c r="G19924" s="7" t="n">
        <v>30.43</v>
      </c>
    </row>
    <row r="19925" customFormat="false" ht="15" hidden="false" customHeight="false" outlineLevel="0" collapsed="false">
      <c r="A19925" s="7" t="s">
        <v>34</v>
      </c>
      <c r="B19925" s="7" t="s">
        <v>150</v>
      </c>
      <c r="C19925" s="7" t="s">
        <v>1349</v>
      </c>
      <c r="D19925" s="7" t="n">
        <v>0</v>
      </c>
      <c r="E19925" s="7" t="n">
        <v>0</v>
      </c>
      <c r="F19925" s="7" t="n">
        <v>2</v>
      </c>
      <c r="G19925" s="7" t="n">
        <v>67.63</v>
      </c>
    </row>
    <row r="19926" customFormat="false" ht="15" hidden="false" customHeight="false" outlineLevel="0" collapsed="false">
      <c r="A19926" s="7" t="s">
        <v>34</v>
      </c>
      <c r="B19926" s="7" t="s">
        <v>150</v>
      </c>
      <c r="C19926" s="7" t="s">
        <v>1349</v>
      </c>
      <c r="D19926" s="7" t="n">
        <v>0</v>
      </c>
      <c r="E19926" s="7" t="n">
        <v>0</v>
      </c>
      <c r="F19926" s="7" t="n">
        <v>1</v>
      </c>
      <c r="G19926" s="7" t="n">
        <v>33.81</v>
      </c>
    </row>
    <row r="19927" customFormat="false" ht="15" hidden="false" customHeight="false" outlineLevel="0" collapsed="false">
      <c r="A19927" s="7" t="s">
        <v>34</v>
      </c>
      <c r="B19927" s="7" t="s">
        <v>150</v>
      </c>
      <c r="C19927" s="7" t="s">
        <v>1349</v>
      </c>
      <c r="D19927" s="7" t="n">
        <v>0</v>
      </c>
      <c r="E19927" s="7" t="n">
        <v>0</v>
      </c>
      <c r="F19927" s="7" t="n">
        <v>2</v>
      </c>
      <c r="G19927" s="7" t="n">
        <v>67.63</v>
      </c>
    </row>
    <row r="19928" customFormat="false" ht="15" hidden="false" customHeight="false" outlineLevel="0" collapsed="false">
      <c r="A19928" s="7" t="s">
        <v>34</v>
      </c>
      <c r="B19928" s="7" t="s">
        <v>150</v>
      </c>
      <c r="C19928" s="7" t="s">
        <v>1349</v>
      </c>
      <c r="D19928" s="7" t="n">
        <v>0</v>
      </c>
      <c r="E19928" s="7" t="n">
        <v>0</v>
      </c>
      <c r="F19928" s="7" t="n">
        <v>3</v>
      </c>
      <c r="G19928" s="7" t="n">
        <v>101.44</v>
      </c>
    </row>
    <row r="19929" customFormat="false" ht="15" hidden="false" customHeight="false" outlineLevel="0" collapsed="false">
      <c r="A19929" s="7" t="s">
        <v>34</v>
      </c>
      <c r="B19929" s="7" t="s">
        <v>325</v>
      </c>
      <c r="C19929" s="7" t="s">
        <v>1350</v>
      </c>
      <c r="D19929" s="7" t="n">
        <v>5</v>
      </c>
      <c r="E19929" s="7" t="n">
        <v>577.2</v>
      </c>
      <c r="F19929" s="7" t="n">
        <v>4</v>
      </c>
      <c r="G19929" s="7" t="n">
        <v>468.97</v>
      </c>
    </row>
    <row r="19930" customFormat="false" ht="15" hidden="false" customHeight="false" outlineLevel="0" collapsed="false">
      <c r="A19930" s="7" t="s">
        <v>34</v>
      </c>
      <c r="B19930" s="7" t="s">
        <v>325</v>
      </c>
      <c r="C19930" s="7" t="s">
        <v>1350</v>
      </c>
      <c r="D19930" s="7" t="n">
        <v>0</v>
      </c>
      <c r="E19930" s="7" t="n">
        <v>0</v>
      </c>
      <c r="F19930" s="7" t="n">
        <v>1</v>
      </c>
      <c r="G19930" s="7" t="n">
        <v>120.25</v>
      </c>
    </row>
    <row r="19931" customFormat="false" ht="15" hidden="false" customHeight="false" outlineLevel="0" collapsed="false">
      <c r="A19931" s="7" t="s">
        <v>34</v>
      </c>
      <c r="B19931" s="7" t="s">
        <v>325</v>
      </c>
      <c r="C19931" s="7" t="s">
        <v>1350</v>
      </c>
      <c r="D19931" s="7" t="n">
        <v>0</v>
      </c>
      <c r="E19931" s="7" t="n">
        <v>0</v>
      </c>
      <c r="F19931" s="7" t="n">
        <v>2</v>
      </c>
      <c r="G19931" s="7" t="n">
        <v>240.5</v>
      </c>
    </row>
    <row r="19932" customFormat="false" ht="15" hidden="false" customHeight="false" outlineLevel="0" collapsed="false">
      <c r="A19932" s="7" t="s">
        <v>34</v>
      </c>
      <c r="B19932" s="7" t="s">
        <v>325</v>
      </c>
      <c r="C19932" s="7" t="s">
        <v>1350</v>
      </c>
      <c r="D19932" s="7" t="n">
        <v>0</v>
      </c>
      <c r="E19932" s="7" t="n">
        <v>0</v>
      </c>
      <c r="F19932" s="7" t="n">
        <v>1</v>
      </c>
      <c r="G19932" s="7" t="n">
        <v>108.23</v>
      </c>
    </row>
    <row r="19933" customFormat="false" ht="15" hidden="false" customHeight="false" outlineLevel="0" collapsed="false">
      <c r="A19933" s="7" t="s">
        <v>34</v>
      </c>
      <c r="B19933" s="7" t="s">
        <v>325</v>
      </c>
      <c r="C19933" s="7" t="s">
        <v>1350</v>
      </c>
      <c r="D19933" s="7" t="n">
        <v>0</v>
      </c>
      <c r="E19933" s="7" t="n">
        <v>0</v>
      </c>
      <c r="F19933" s="7" t="n">
        <v>1</v>
      </c>
      <c r="G19933" s="7" t="n">
        <v>102.22</v>
      </c>
    </row>
    <row r="19934" customFormat="false" ht="15" hidden="false" customHeight="false" outlineLevel="0" collapsed="false">
      <c r="A19934" s="7" t="s">
        <v>34</v>
      </c>
      <c r="B19934" s="7" t="s">
        <v>325</v>
      </c>
      <c r="C19934" s="7" t="s">
        <v>1350</v>
      </c>
      <c r="D19934" s="7" t="n">
        <v>0</v>
      </c>
      <c r="E19934" s="7" t="n">
        <v>0</v>
      </c>
      <c r="F19934" s="7" t="n">
        <v>1</v>
      </c>
      <c r="G19934" s="7" t="n">
        <v>120.25</v>
      </c>
    </row>
    <row r="19935" customFormat="false" ht="15" hidden="false" customHeight="false" outlineLevel="0" collapsed="false">
      <c r="A19935" s="7" t="s">
        <v>34</v>
      </c>
      <c r="B19935" s="7" t="s">
        <v>325</v>
      </c>
      <c r="C19935" s="7" t="s">
        <v>1350</v>
      </c>
      <c r="D19935" s="7" t="n">
        <v>0</v>
      </c>
      <c r="E19935" s="7" t="n">
        <v>0</v>
      </c>
      <c r="F19935" s="7" t="n">
        <v>1</v>
      </c>
      <c r="G19935" s="7" t="n">
        <v>120.25</v>
      </c>
    </row>
    <row r="19936" customFormat="false" ht="15" hidden="false" customHeight="false" outlineLevel="0" collapsed="false">
      <c r="A19936" s="7" t="s">
        <v>34</v>
      </c>
      <c r="B19936" s="7" t="s">
        <v>183</v>
      </c>
      <c r="C19936" s="7" t="s">
        <v>1351</v>
      </c>
      <c r="D19936" s="7" t="n">
        <v>0</v>
      </c>
      <c r="E19936" s="7" t="n">
        <v>0</v>
      </c>
      <c r="F19936" s="7" t="n">
        <v>1</v>
      </c>
      <c r="G19936" s="7" t="n">
        <v>59.23</v>
      </c>
    </row>
    <row r="19937" customFormat="false" ht="15" hidden="false" customHeight="false" outlineLevel="0" collapsed="false">
      <c r="A19937" s="7" t="s">
        <v>34</v>
      </c>
      <c r="B19937" s="7" t="s">
        <v>183</v>
      </c>
      <c r="C19937" s="7" t="s">
        <v>1351</v>
      </c>
      <c r="D19937" s="7" t="n">
        <v>0</v>
      </c>
      <c r="E19937" s="7" t="n">
        <v>0</v>
      </c>
      <c r="F19937" s="7" t="n">
        <v>1</v>
      </c>
      <c r="G19937" s="7" t="n">
        <v>53.31</v>
      </c>
    </row>
    <row r="19938" customFormat="false" ht="15" hidden="false" customHeight="false" outlineLevel="0" collapsed="false">
      <c r="A19938" s="7" t="s">
        <v>34</v>
      </c>
      <c r="B19938" s="7" t="s">
        <v>183</v>
      </c>
      <c r="C19938" s="7" t="s">
        <v>1351</v>
      </c>
      <c r="D19938" s="7" t="n">
        <v>0</v>
      </c>
      <c r="E19938" s="7" t="n">
        <v>0</v>
      </c>
      <c r="F19938" s="7" t="n">
        <v>1</v>
      </c>
      <c r="G19938" s="7" t="n">
        <v>59.24</v>
      </c>
    </row>
    <row r="19939" customFormat="false" ht="15" hidden="false" customHeight="false" outlineLevel="0" collapsed="false">
      <c r="A19939" s="7" t="s">
        <v>34</v>
      </c>
      <c r="B19939" s="7" t="s">
        <v>183</v>
      </c>
      <c r="C19939" s="7" t="s">
        <v>1351</v>
      </c>
      <c r="D19939" s="7" t="n">
        <v>2</v>
      </c>
      <c r="E19939" s="7" t="n">
        <v>111.7</v>
      </c>
      <c r="F19939" s="7" t="n">
        <v>0</v>
      </c>
      <c r="G19939" s="7" t="n">
        <v>0</v>
      </c>
    </row>
    <row r="19940" customFormat="false" ht="15" hidden="false" customHeight="false" outlineLevel="0" collapsed="false">
      <c r="A19940" s="7" t="s">
        <v>34</v>
      </c>
      <c r="B19940" s="7" t="s">
        <v>183</v>
      </c>
      <c r="C19940" s="7" t="s">
        <v>1351</v>
      </c>
      <c r="D19940" s="7" t="n">
        <v>19</v>
      </c>
      <c r="E19940" s="7" t="n">
        <v>1060.39</v>
      </c>
      <c r="F19940" s="7" t="n">
        <v>5</v>
      </c>
      <c r="G19940" s="7" t="n">
        <v>278.42</v>
      </c>
    </row>
    <row r="19941" customFormat="false" ht="15" hidden="false" customHeight="false" outlineLevel="0" collapsed="false">
      <c r="A19941" s="7" t="s">
        <v>34</v>
      </c>
      <c r="B19941" s="7" t="s">
        <v>183</v>
      </c>
      <c r="C19941" s="7" t="s">
        <v>1351</v>
      </c>
      <c r="D19941" s="7" t="n">
        <v>0</v>
      </c>
      <c r="E19941" s="7" t="n">
        <v>0</v>
      </c>
      <c r="F19941" s="7" t="n">
        <v>2</v>
      </c>
      <c r="G19941" s="7" t="n">
        <v>118.47</v>
      </c>
    </row>
    <row r="19942" customFormat="false" ht="15" hidden="false" customHeight="false" outlineLevel="0" collapsed="false">
      <c r="A19942" s="7" t="s">
        <v>34</v>
      </c>
      <c r="B19942" s="7" t="s">
        <v>183</v>
      </c>
      <c r="C19942" s="7" t="s">
        <v>1351</v>
      </c>
      <c r="D19942" s="7" t="n">
        <v>0</v>
      </c>
      <c r="E19942" s="7" t="n">
        <v>0</v>
      </c>
      <c r="F19942" s="7" t="n">
        <v>1</v>
      </c>
      <c r="G19942" s="7" t="n">
        <v>59.24</v>
      </c>
    </row>
    <row r="19943" customFormat="false" ht="15" hidden="false" customHeight="false" outlineLevel="0" collapsed="false">
      <c r="A19943" s="7" t="s">
        <v>34</v>
      </c>
      <c r="B19943" s="7" t="s">
        <v>183</v>
      </c>
      <c r="C19943" s="7" t="s">
        <v>1351</v>
      </c>
      <c r="D19943" s="7" t="n">
        <v>0</v>
      </c>
      <c r="E19943" s="7" t="n">
        <v>0</v>
      </c>
      <c r="F19943" s="7" t="n">
        <v>1</v>
      </c>
      <c r="G19943" s="7" t="n">
        <v>59.23</v>
      </c>
    </row>
    <row r="19944" customFormat="false" ht="15" hidden="false" customHeight="false" outlineLevel="0" collapsed="false">
      <c r="A19944" s="7" t="s">
        <v>34</v>
      </c>
      <c r="B19944" s="7" t="s">
        <v>311</v>
      </c>
      <c r="C19944" s="7" t="s">
        <v>1352</v>
      </c>
      <c r="D19944" s="7" t="n">
        <v>5</v>
      </c>
      <c r="E19944" s="7" t="n">
        <v>152.1</v>
      </c>
      <c r="F19944" s="7" t="n">
        <v>9</v>
      </c>
      <c r="G19944" s="7" t="n">
        <v>257.06</v>
      </c>
    </row>
    <row r="19945" customFormat="false" ht="15" hidden="false" customHeight="false" outlineLevel="0" collapsed="false">
      <c r="A19945" s="7" t="s">
        <v>34</v>
      </c>
      <c r="B19945" s="7" t="s">
        <v>311</v>
      </c>
      <c r="C19945" s="7" t="s">
        <v>1352</v>
      </c>
      <c r="D19945" s="7" t="n">
        <v>0</v>
      </c>
      <c r="E19945" s="7" t="n">
        <v>0</v>
      </c>
      <c r="F19945" s="7" t="n">
        <v>2</v>
      </c>
      <c r="G19945" s="7" t="n">
        <v>60.85</v>
      </c>
    </row>
    <row r="19946" customFormat="false" ht="15" hidden="false" customHeight="false" outlineLevel="0" collapsed="false">
      <c r="A19946" s="7" t="s">
        <v>34</v>
      </c>
      <c r="B19946" s="7" t="s">
        <v>311</v>
      </c>
      <c r="C19946" s="7" t="s">
        <v>1352</v>
      </c>
      <c r="D19946" s="7" t="n">
        <v>0</v>
      </c>
      <c r="E19946" s="7" t="n">
        <v>0</v>
      </c>
      <c r="F19946" s="7" t="n">
        <v>4</v>
      </c>
      <c r="G19946" s="7" t="n">
        <v>121.69</v>
      </c>
    </row>
    <row r="19947" customFormat="false" ht="15" hidden="false" customHeight="false" outlineLevel="0" collapsed="false">
      <c r="A19947" s="7" t="s">
        <v>34</v>
      </c>
      <c r="B19947" s="7" t="s">
        <v>311</v>
      </c>
      <c r="C19947" s="7" t="s">
        <v>1352</v>
      </c>
      <c r="D19947" s="7" t="n">
        <v>0</v>
      </c>
      <c r="E19947" s="7" t="n">
        <v>0</v>
      </c>
      <c r="F19947" s="7" t="n">
        <v>1</v>
      </c>
      <c r="G19947" s="7" t="n">
        <v>30.42</v>
      </c>
    </row>
    <row r="19948" customFormat="false" ht="15" hidden="false" customHeight="false" outlineLevel="0" collapsed="false">
      <c r="A19948" s="7" t="s">
        <v>34</v>
      </c>
      <c r="B19948" s="7" t="s">
        <v>180</v>
      </c>
      <c r="C19948" s="7" t="s">
        <v>1353</v>
      </c>
      <c r="D19948" s="7" t="n">
        <v>0</v>
      </c>
      <c r="E19948" s="7" t="n">
        <v>0</v>
      </c>
      <c r="F19948" s="7" t="n">
        <v>2</v>
      </c>
      <c r="G19948" s="7" t="n">
        <v>135.42</v>
      </c>
    </row>
    <row r="19949" customFormat="false" ht="15" hidden="false" customHeight="false" outlineLevel="0" collapsed="false">
      <c r="A19949" s="7" t="s">
        <v>34</v>
      </c>
      <c r="B19949" s="7" t="s">
        <v>180</v>
      </c>
      <c r="C19949" s="7" t="s">
        <v>1353</v>
      </c>
      <c r="D19949" s="7" t="n">
        <v>0</v>
      </c>
      <c r="E19949" s="7" t="n">
        <v>0</v>
      </c>
      <c r="F19949" s="7" t="n">
        <v>2</v>
      </c>
      <c r="G19949" s="7" t="n">
        <v>135.42</v>
      </c>
    </row>
    <row r="19950" customFormat="false" ht="15" hidden="false" customHeight="false" outlineLevel="0" collapsed="false">
      <c r="A19950" s="7" t="s">
        <v>34</v>
      </c>
      <c r="B19950" s="7" t="s">
        <v>180</v>
      </c>
      <c r="C19950" s="7" t="s">
        <v>1353</v>
      </c>
      <c r="D19950" s="7" t="n">
        <v>0</v>
      </c>
      <c r="E19950" s="7" t="n">
        <v>0</v>
      </c>
      <c r="F19950" s="7" t="n">
        <v>1</v>
      </c>
      <c r="G19950" s="7" t="n">
        <v>67.72</v>
      </c>
    </row>
    <row r="19951" customFormat="false" ht="15" hidden="false" customHeight="false" outlineLevel="0" collapsed="false">
      <c r="A19951" s="7" t="s">
        <v>34</v>
      </c>
      <c r="B19951" s="7" t="s">
        <v>180</v>
      </c>
      <c r="C19951" s="7" t="s">
        <v>1353</v>
      </c>
      <c r="D19951" s="7" t="n">
        <v>0</v>
      </c>
      <c r="E19951" s="7" t="n">
        <v>0</v>
      </c>
      <c r="F19951" s="7" t="n">
        <v>2</v>
      </c>
      <c r="G19951" s="7" t="n">
        <v>135.42</v>
      </c>
    </row>
    <row r="19952" customFormat="false" ht="15" hidden="false" customHeight="false" outlineLevel="0" collapsed="false">
      <c r="A19952" s="7" t="s">
        <v>34</v>
      </c>
      <c r="B19952" s="7" t="s">
        <v>180</v>
      </c>
      <c r="C19952" s="7" t="s">
        <v>1353</v>
      </c>
      <c r="D19952" s="7" t="n">
        <v>0</v>
      </c>
      <c r="E19952" s="7" t="n">
        <v>0</v>
      </c>
      <c r="F19952" s="7" t="n">
        <v>1</v>
      </c>
      <c r="G19952" s="7" t="n">
        <v>67.71</v>
      </c>
    </row>
    <row r="19953" customFormat="false" ht="15" hidden="false" customHeight="false" outlineLevel="0" collapsed="false">
      <c r="A19953" s="7" t="s">
        <v>34</v>
      </c>
      <c r="B19953" s="7" t="s">
        <v>180</v>
      </c>
      <c r="C19953" s="7" t="s">
        <v>1353</v>
      </c>
      <c r="D19953" s="7" t="n">
        <v>0</v>
      </c>
      <c r="E19953" s="7" t="n">
        <v>0</v>
      </c>
      <c r="F19953" s="7" t="n">
        <v>2</v>
      </c>
      <c r="G19953" s="7" t="n">
        <v>135.42</v>
      </c>
    </row>
    <row r="19954" customFormat="false" ht="15" hidden="false" customHeight="false" outlineLevel="0" collapsed="false">
      <c r="A19954" s="7" t="s">
        <v>34</v>
      </c>
      <c r="B19954" s="7" t="s">
        <v>180</v>
      </c>
      <c r="C19954" s="7" t="s">
        <v>1353</v>
      </c>
      <c r="D19954" s="7" t="n">
        <v>0</v>
      </c>
      <c r="E19954" s="7" t="n">
        <v>0</v>
      </c>
      <c r="F19954" s="7" t="n">
        <v>1</v>
      </c>
      <c r="G19954" s="7" t="n">
        <v>67.71</v>
      </c>
    </row>
    <row r="19955" customFormat="false" ht="15" hidden="false" customHeight="false" outlineLevel="0" collapsed="false">
      <c r="A19955" s="7" t="s">
        <v>34</v>
      </c>
      <c r="B19955" s="7" t="s">
        <v>180</v>
      </c>
      <c r="C19955" s="7" t="s">
        <v>1353</v>
      </c>
      <c r="D19955" s="7" t="n">
        <v>0</v>
      </c>
      <c r="E19955" s="7" t="n">
        <v>0</v>
      </c>
      <c r="F19955" s="7" t="n">
        <v>2</v>
      </c>
      <c r="G19955" s="7" t="n">
        <v>135.43</v>
      </c>
    </row>
    <row r="19956" customFormat="false" ht="15" hidden="false" customHeight="false" outlineLevel="0" collapsed="false">
      <c r="A19956" s="7" t="s">
        <v>34</v>
      </c>
      <c r="B19956" s="7" t="s">
        <v>180</v>
      </c>
      <c r="C19956" s="7" t="s">
        <v>1353</v>
      </c>
      <c r="D19956" s="7" t="n">
        <v>0</v>
      </c>
      <c r="E19956" s="7" t="n">
        <v>0</v>
      </c>
      <c r="F19956" s="7" t="n">
        <v>2</v>
      </c>
      <c r="G19956" s="7" t="n">
        <v>135.42</v>
      </c>
    </row>
    <row r="19957" customFormat="false" ht="15" hidden="false" customHeight="false" outlineLevel="0" collapsed="false">
      <c r="A19957" s="7" t="s">
        <v>34</v>
      </c>
      <c r="B19957" s="7" t="s">
        <v>180</v>
      </c>
      <c r="C19957" s="7" t="s">
        <v>1353</v>
      </c>
      <c r="D19957" s="7" t="n">
        <v>0</v>
      </c>
      <c r="E19957" s="7" t="n">
        <v>0</v>
      </c>
      <c r="F19957" s="7" t="n">
        <v>1</v>
      </c>
      <c r="G19957" s="7" t="n">
        <v>67.7</v>
      </c>
    </row>
    <row r="19958" customFormat="false" ht="15" hidden="false" customHeight="false" outlineLevel="0" collapsed="false">
      <c r="A19958" s="7" t="s">
        <v>34</v>
      </c>
      <c r="B19958" s="7" t="s">
        <v>180</v>
      </c>
      <c r="C19958" s="7" t="s">
        <v>1353</v>
      </c>
      <c r="D19958" s="7" t="n">
        <v>1</v>
      </c>
      <c r="E19958" s="7" t="n">
        <v>51.07</v>
      </c>
      <c r="F19958" s="7" t="n">
        <v>0</v>
      </c>
      <c r="G19958" s="7" t="n">
        <v>0</v>
      </c>
    </row>
    <row r="19959" customFormat="false" ht="15" hidden="false" customHeight="false" outlineLevel="0" collapsed="false">
      <c r="A19959" s="7" t="s">
        <v>34</v>
      </c>
      <c r="B19959" s="7" t="s">
        <v>180</v>
      </c>
      <c r="C19959" s="7" t="s">
        <v>1353</v>
      </c>
      <c r="D19959" s="7" t="n">
        <v>0</v>
      </c>
      <c r="E19959" s="7" t="n">
        <v>0</v>
      </c>
      <c r="F19959" s="7" t="n">
        <v>4</v>
      </c>
      <c r="G19959" s="7" t="n">
        <v>257.3</v>
      </c>
    </row>
    <row r="19960" customFormat="false" ht="15" hidden="false" customHeight="false" outlineLevel="0" collapsed="false">
      <c r="A19960" s="7" t="s">
        <v>34</v>
      </c>
      <c r="B19960" s="7" t="s">
        <v>180</v>
      </c>
      <c r="C19960" s="7" t="s">
        <v>1353</v>
      </c>
      <c r="D19960" s="7" t="n">
        <v>0</v>
      </c>
      <c r="E19960" s="7" t="n">
        <v>0</v>
      </c>
      <c r="F19960" s="7" t="n">
        <v>2</v>
      </c>
      <c r="G19960" s="7" t="n">
        <v>135.42</v>
      </c>
    </row>
    <row r="19961" customFormat="false" ht="15" hidden="false" customHeight="false" outlineLevel="0" collapsed="false">
      <c r="A19961" s="7" t="s">
        <v>34</v>
      </c>
      <c r="B19961" s="7" t="s">
        <v>180</v>
      </c>
      <c r="C19961" s="7" t="s">
        <v>1353</v>
      </c>
      <c r="D19961" s="7" t="n">
        <v>28</v>
      </c>
      <c r="E19961" s="7" t="n">
        <v>1726.61</v>
      </c>
      <c r="F19961" s="7" t="n">
        <v>19</v>
      </c>
      <c r="G19961" s="7" t="n">
        <v>1272.95</v>
      </c>
    </row>
    <row r="19962" customFormat="false" ht="15" hidden="false" customHeight="false" outlineLevel="0" collapsed="false">
      <c r="A19962" s="7" t="s">
        <v>34</v>
      </c>
      <c r="B19962" s="7" t="s">
        <v>114</v>
      </c>
      <c r="C19962" s="7" t="s">
        <v>1354</v>
      </c>
      <c r="D19962" s="7" t="n">
        <v>0</v>
      </c>
      <c r="E19962" s="7" t="n">
        <v>0</v>
      </c>
      <c r="F19962" s="7" t="n">
        <v>1</v>
      </c>
      <c r="G19962" s="7" t="n">
        <v>72.79</v>
      </c>
    </row>
    <row r="19963" customFormat="false" ht="15" hidden="false" customHeight="false" outlineLevel="0" collapsed="false">
      <c r="A19963" s="7" t="s">
        <v>34</v>
      </c>
      <c r="B19963" s="7" t="s">
        <v>114</v>
      </c>
      <c r="C19963" s="7" t="s">
        <v>1354</v>
      </c>
      <c r="D19963" s="7" t="n">
        <v>0</v>
      </c>
      <c r="E19963" s="7" t="n">
        <v>0</v>
      </c>
      <c r="F19963" s="7" t="n">
        <v>1</v>
      </c>
      <c r="G19963" s="7" t="n">
        <v>65.52</v>
      </c>
    </row>
    <row r="19964" customFormat="false" ht="15" hidden="false" customHeight="false" outlineLevel="0" collapsed="false">
      <c r="A19964" s="7" t="s">
        <v>34</v>
      </c>
      <c r="B19964" s="7" t="s">
        <v>114</v>
      </c>
      <c r="C19964" s="7" t="s">
        <v>1354</v>
      </c>
      <c r="D19964" s="7" t="n">
        <v>0</v>
      </c>
      <c r="E19964" s="7" t="n">
        <v>0</v>
      </c>
      <c r="F19964" s="7" t="n">
        <v>2</v>
      </c>
      <c r="G19964" s="7" t="n">
        <v>145.6</v>
      </c>
    </row>
    <row r="19965" customFormat="false" ht="15" hidden="false" customHeight="false" outlineLevel="0" collapsed="false">
      <c r="A19965" s="7" t="s">
        <v>34</v>
      </c>
      <c r="B19965" s="7" t="s">
        <v>114</v>
      </c>
      <c r="C19965" s="7" t="s">
        <v>1354</v>
      </c>
      <c r="D19965" s="7" t="n">
        <v>0</v>
      </c>
      <c r="E19965" s="7" t="n">
        <v>0</v>
      </c>
      <c r="F19965" s="7" t="n">
        <v>1</v>
      </c>
      <c r="G19965" s="7" t="n">
        <v>65.52</v>
      </c>
    </row>
    <row r="19966" customFormat="false" ht="15" hidden="false" customHeight="false" outlineLevel="0" collapsed="false">
      <c r="A19966" s="7" t="s">
        <v>34</v>
      </c>
      <c r="B19966" s="7" t="s">
        <v>114</v>
      </c>
      <c r="C19966" s="7" t="s">
        <v>1354</v>
      </c>
      <c r="D19966" s="7" t="n">
        <v>0</v>
      </c>
      <c r="E19966" s="7" t="n">
        <v>0</v>
      </c>
      <c r="F19966" s="7" t="n">
        <v>2</v>
      </c>
      <c r="G19966" s="7" t="n">
        <v>145.59</v>
      </c>
    </row>
    <row r="19967" customFormat="false" ht="15" hidden="false" customHeight="false" outlineLevel="0" collapsed="false">
      <c r="A19967" s="7" t="s">
        <v>34</v>
      </c>
      <c r="B19967" s="7" t="s">
        <v>114</v>
      </c>
      <c r="C19967" s="7" t="s">
        <v>1354</v>
      </c>
      <c r="D19967" s="7" t="n">
        <v>0</v>
      </c>
      <c r="E19967" s="7" t="n">
        <v>0</v>
      </c>
      <c r="F19967" s="7" t="n">
        <v>1</v>
      </c>
      <c r="G19967" s="7" t="n">
        <v>65.52</v>
      </c>
    </row>
    <row r="19968" customFormat="false" ht="15" hidden="false" customHeight="false" outlineLevel="0" collapsed="false">
      <c r="A19968" s="7" t="s">
        <v>34</v>
      </c>
      <c r="B19968" s="7" t="s">
        <v>114</v>
      </c>
      <c r="C19968" s="7" t="s">
        <v>1354</v>
      </c>
      <c r="D19968" s="7" t="n">
        <v>0</v>
      </c>
      <c r="E19968" s="7" t="n">
        <v>0</v>
      </c>
      <c r="F19968" s="7" t="n">
        <v>4</v>
      </c>
      <c r="G19968" s="7" t="n">
        <v>276.62</v>
      </c>
    </row>
    <row r="19969" customFormat="false" ht="15" hidden="false" customHeight="false" outlineLevel="0" collapsed="false">
      <c r="A19969" s="7" t="s">
        <v>34</v>
      </c>
      <c r="B19969" s="7" t="s">
        <v>114</v>
      </c>
      <c r="C19969" s="7" t="s">
        <v>1354</v>
      </c>
      <c r="D19969" s="7" t="n">
        <v>0</v>
      </c>
      <c r="E19969" s="7" t="n">
        <v>0</v>
      </c>
      <c r="F19969" s="7" t="n">
        <v>1</v>
      </c>
      <c r="G19969" s="7" t="n">
        <v>72.79</v>
      </c>
    </row>
    <row r="19970" customFormat="false" ht="15" hidden="false" customHeight="false" outlineLevel="0" collapsed="false">
      <c r="A19970" s="7" t="s">
        <v>34</v>
      </c>
      <c r="B19970" s="7" t="s">
        <v>114</v>
      </c>
      <c r="C19970" s="7" t="s">
        <v>1354</v>
      </c>
      <c r="D19970" s="7" t="n">
        <v>0</v>
      </c>
      <c r="E19970" s="7" t="n">
        <v>0</v>
      </c>
      <c r="F19970" s="7" t="n">
        <v>1</v>
      </c>
      <c r="G19970" s="7" t="n">
        <v>61.89</v>
      </c>
    </row>
    <row r="19971" customFormat="false" ht="15" hidden="false" customHeight="false" outlineLevel="0" collapsed="false">
      <c r="A19971" s="7" t="s">
        <v>34</v>
      </c>
      <c r="B19971" s="7" t="s">
        <v>114</v>
      </c>
      <c r="C19971" s="7" t="s">
        <v>1354</v>
      </c>
      <c r="D19971" s="7" t="n">
        <v>0</v>
      </c>
      <c r="E19971" s="7" t="n">
        <v>0</v>
      </c>
      <c r="F19971" s="7" t="n">
        <v>2</v>
      </c>
      <c r="G19971" s="7" t="n">
        <v>131.03</v>
      </c>
    </row>
    <row r="19972" customFormat="false" ht="15" hidden="false" customHeight="false" outlineLevel="0" collapsed="false">
      <c r="A19972" s="7" t="s">
        <v>34</v>
      </c>
      <c r="B19972" s="7" t="s">
        <v>114</v>
      </c>
      <c r="C19972" s="7" t="s">
        <v>1354</v>
      </c>
      <c r="D19972" s="7" t="n">
        <v>0</v>
      </c>
      <c r="E19972" s="7" t="n">
        <v>0</v>
      </c>
      <c r="F19972" s="7" t="n">
        <v>2</v>
      </c>
      <c r="G19972" s="7" t="n">
        <v>145.59</v>
      </c>
    </row>
    <row r="19973" customFormat="false" ht="15" hidden="false" customHeight="false" outlineLevel="0" collapsed="false">
      <c r="A19973" s="7" t="s">
        <v>34</v>
      </c>
      <c r="B19973" s="7" t="s">
        <v>114</v>
      </c>
      <c r="C19973" s="7" t="s">
        <v>1354</v>
      </c>
      <c r="D19973" s="7" t="n">
        <v>0</v>
      </c>
      <c r="E19973" s="7" t="n">
        <v>0</v>
      </c>
      <c r="F19973" s="7" t="n">
        <v>1</v>
      </c>
      <c r="G19973" s="7" t="n">
        <v>72.79</v>
      </c>
    </row>
    <row r="19974" customFormat="false" ht="15" hidden="false" customHeight="false" outlineLevel="0" collapsed="false">
      <c r="A19974" s="7" t="s">
        <v>34</v>
      </c>
      <c r="B19974" s="7" t="s">
        <v>114</v>
      </c>
      <c r="C19974" s="7" t="s">
        <v>1354</v>
      </c>
      <c r="D19974" s="7" t="n">
        <v>0</v>
      </c>
      <c r="E19974" s="7" t="n">
        <v>0</v>
      </c>
      <c r="F19974" s="7" t="n">
        <v>1</v>
      </c>
      <c r="G19974" s="7" t="n">
        <v>72.8</v>
      </c>
    </row>
    <row r="19975" customFormat="false" ht="15" hidden="false" customHeight="false" outlineLevel="0" collapsed="false">
      <c r="A19975" s="7" t="s">
        <v>34</v>
      </c>
      <c r="B19975" s="7" t="s">
        <v>114</v>
      </c>
      <c r="C19975" s="7" t="s">
        <v>1354</v>
      </c>
      <c r="D19975" s="7" t="n">
        <v>0</v>
      </c>
      <c r="E19975" s="7" t="n">
        <v>0</v>
      </c>
      <c r="F19975" s="7" t="n">
        <v>2</v>
      </c>
      <c r="G19975" s="7" t="n">
        <v>138.32</v>
      </c>
    </row>
    <row r="19976" customFormat="false" ht="15" hidden="false" customHeight="false" outlineLevel="0" collapsed="false">
      <c r="A19976" s="7" t="s">
        <v>34</v>
      </c>
      <c r="B19976" s="7" t="s">
        <v>114</v>
      </c>
      <c r="C19976" s="7" t="s">
        <v>1354</v>
      </c>
      <c r="D19976" s="7" t="n">
        <v>0</v>
      </c>
      <c r="E19976" s="7" t="n">
        <v>0</v>
      </c>
      <c r="F19976" s="7" t="n">
        <v>2</v>
      </c>
      <c r="G19976" s="7" t="n">
        <v>131.03</v>
      </c>
    </row>
    <row r="19977" customFormat="false" ht="15" hidden="false" customHeight="false" outlineLevel="0" collapsed="false">
      <c r="A19977" s="7" t="s">
        <v>34</v>
      </c>
      <c r="B19977" s="7" t="s">
        <v>114</v>
      </c>
      <c r="C19977" s="7" t="s">
        <v>1354</v>
      </c>
      <c r="D19977" s="7" t="n">
        <v>0</v>
      </c>
      <c r="E19977" s="7" t="n">
        <v>0</v>
      </c>
      <c r="F19977" s="7" t="n">
        <v>2</v>
      </c>
      <c r="G19977" s="7" t="n">
        <v>138.32</v>
      </c>
    </row>
    <row r="19978" customFormat="false" ht="15" hidden="false" customHeight="false" outlineLevel="0" collapsed="false">
      <c r="A19978" s="7" t="s">
        <v>34</v>
      </c>
      <c r="B19978" s="7" t="s">
        <v>114</v>
      </c>
      <c r="C19978" s="7" t="s">
        <v>1354</v>
      </c>
      <c r="D19978" s="7" t="n">
        <v>0</v>
      </c>
      <c r="E19978" s="7" t="n">
        <v>0</v>
      </c>
      <c r="F19978" s="7" t="n">
        <v>1</v>
      </c>
      <c r="G19978" s="7" t="n">
        <v>65.52</v>
      </c>
    </row>
    <row r="19979" customFormat="false" ht="15" hidden="false" customHeight="false" outlineLevel="0" collapsed="false">
      <c r="A19979" s="7" t="s">
        <v>34</v>
      </c>
      <c r="B19979" s="7" t="s">
        <v>114</v>
      </c>
      <c r="C19979" s="7" t="s">
        <v>1354</v>
      </c>
      <c r="D19979" s="7" t="n">
        <v>0</v>
      </c>
      <c r="E19979" s="7" t="n">
        <v>0</v>
      </c>
      <c r="F19979" s="7" t="n">
        <v>1</v>
      </c>
      <c r="G19979" s="7" t="n">
        <v>72.8</v>
      </c>
    </row>
    <row r="19980" customFormat="false" ht="15" hidden="false" customHeight="false" outlineLevel="0" collapsed="false">
      <c r="A19980" s="7" t="s">
        <v>34</v>
      </c>
      <c r="B19980" s="7" t="s">
        <v>114</v>
      </c>
      <c r="C19980" s="7" t="s">
        <v>1354</v>
      </c>
      <c r="D19980" s="7" t="n">
        <v>95</v>
      </c>
      <c r="E19980" s="7" t="n">
        <v>6399.11</v>
      </c>
      <c r="F19980" s="7" t="n">
        <v>81</v>
      </c>
      <c r="G19980" s="7" t="n">
        <v>5658.39</v>
      </c>
    </row>
    <row r="19981" customFormat="false" ht="15" hidden="false" customHeight="false" outlineLevel="0" collapsed="false">
      <c r="A19981" s="7" t="s">
        <v>34</v>
      </c>
      <c r="B19981" s="7" t="s">
        <v>114</v>
      </c>
      <c r="C19981" s="7" t="s">
        <v>1354</v>
      </c>
      <c r="D19981" s="7" t="n">
        <v>0</v>
      </c>
      <c r="E19981" s="7" t="n">
        <v>0</v>
      </c>
      <c r="F19981" s="7" t="n">
        <v>1</v>
      </c>
      <c r="G19981" s="7" t="n">
        <v>72.8</v>
      </c>
    </row>
    <row r="19982" customFormat="false" ht="15" hidden="false" customHeight="false" outlineLevel="0" collapsed="false">
      <c r="A19982" s="7" t="s">
        <v>34</v>
      </c>
      <c r="B19982" s="7" t="s">
        <v>114</v>
      </c>
      <c r="C19982" s="7" t="s">
        <v>1354</v>
      </c>
      <c r="D19982" s="7" t="n">
        <v>0</v>
      </c>
      <c r="E19982" s="7" t="n">
        <v>0</v>
      </c>
      <c r="F19982" s="7" t="n">
        <v>1</v>
      </c>
      <c r="G19982" s="7" t="n">
        <v>61.89</v>
      </c>
    </row>
    <row r="19983" customFormat="false" ht="15" hidden="false" customHeight="false" outlineLevel="0" collapsed="false">
      <c r="A19983" s="7" t="s">
        <v>34</v>
      </c>
      <c r="B19983" s="7" t="s">
        <v>114</v>
      </c>
      <c r="C19983" s="7" t="s">
        <v>1354</v>
      </c>
      <c r="D19983" s="7" t="n">
        <v>0</v>
      </c>
      <c r="E19983" s="7" t="n">
        <v>0</v>
      </c>
      <c r="F19983" s="7" t="n">
        <v>1</v>
      </c>
      <c r="G19983" s="7" t="n">
        <v>72.8</v>
      </c>
    </row>
    <row r="19984" customFormat="false" ht="15" hidden="false" customHeight="false" outlineLevel="0" collapsed="false">
      <c r="A19984" s="7" t="s">
        <v>34</v>
      </c>
      <c r="B19984" s="7" t="s">
        <v>114</v>
      </c>
      <c r="C19984" s="7" t="s">
        <v>1354</v>
      </c>
      <c r="D19984" s="7" t="n">
        <v>0</v>
      </c>
      <c r="E19984" s="7" t="n">
        <v>0</v>
      </c>
      <c r="F19984" s="7" t="n">
        <v>2</v>
      </c>
      <c r="G19984" s="7" t="n">
        <v>145.6</v>
      </c>
    </row>
    <row r="19985" customFormat="false" ht="15" hidden="false" customHeight="false" outlineLevel="0" collapsed="false">
      <c r="A19985" s="7" t="s">
        <v>34</v>
      </c>
      <c r="B19985" s="7" t="s">
        <v>114</v>
      </c>
      <c r="C19985" s="7" t="s">
        <v>1354</v>
      </c>
      <c r="D19985" s="7" t="n">
        <v>0</v>
      </c>
      <c r="E19985" s="7" t="n">
        <v>0</v>
      </c>
      <c r="F19985" s="7" t="n">
        <v>2</v>
      </c>
      <c r="G19985" s="7" t="n">
        <v>145.6</v>
      </c>
    </row>
    <row r="19986" customFormat="false" ht="15" hidden="false" customHeight="false" outlineLevel="0" collapsed="false">
      <c r="A19986" s="7" t="s">
        <v>34</v>
      </c>
      <c r="B19986" s="7" t="s">
        <v>114</v>
      </c>
      <c r="C19986" s="7" t="s">
        <v>1354</v>
      </c>
      <c r="D19986" s="7" t="n">
        <v>0</v>
      </c>
      <c r="E19986" s="7" t="n">
        <v>0</v>
      </c>
      <c r="F19986" s="7" t="n">
        <v>2</v>
      </c>
      <c r="G19986" s="7" t="n">
        <v>145.59</v>
      </c>
    </row>
    <row r="19987" customFormat="false" ht="15" hidden="false" customHeight="false" outlineLevel="0" collapsed="false">
      <c r="A19987" s="7" t="s">
        <v>34</v>
      </c>
      <c r="B19987" s="7" t="s">
        <v>114</v>
      </c>
      <c r="C19987" s="7" t="s">
        <v>1354</v>
      </c>
      <c r="D19987" s="7" t="n">
        <v>0</v>
      </c>
      <c r="E19987" s="7" t="n">
        <v>0</v>
      </c>
      <c r="F19987" s="7" t="n">
        <v>1</v>
      </c>
      <c r="G19987" s="7" t="n">
        <v>65.52</v>
      </c>
    </row>
    <row r="19988" customFormat="false" ht="15" hidden="false" customHeight="false" outlineLevel="0" collapsed="false">
      <c r="A19988" s="7" t="s">
        <v>34</v>
      </c>
      <c r="B19988" s="7" t="s">
        <v>114</v>
      </c>
      <c r="C19988" s="7" t="s">
        <v>1354</v>
      </c>
      <c r="D19988" s="7" t="n">
        <v>0</v>
      </c>
      <c r="E19988" s="7" t="n">
        <v>0</v>
      </c>
      <c r="F19988" s="7" t="n">
        <v>1</v>
      </c>
      <c r="G19988" s="7" t="n">
        <v>72.79</v>
      </c>
    </row>
    <row r="19989" customFormat="false" ht="15" hidden="false" customHeight="false" outlineLevel="0" collapsed="false">
      <c r="A19989" s="7" t="s">
        <v>34</v>
      </c>
      <c r="B19989" s="7" t="s">
        <v>114</v>
      </c>
      <c r="C19989" s="7" t="s">
        <v>1354</v>
      </c>
      <c r="D19989" s="7" t="n">
        <v>0</v>
      </c>
      <c r="E19989" s="7" t="n">
        <v>0</v>
      </c>
      <c r="F19989" s="7" t="n">
        <v>2</v>
      </c>
      <c r="G19989" s="7" t="n">
        <v>145.6</v>
      </c>
    </row>
    <row r="19990" customFormat="false" ht="15" hidden="false" customHeight="false" outlineLevel="0" collapsed="false">
      <c r="A19990" s="7" t="s">
        <v>34</v>
      </c>
      <c r="B19990" s="7" t="s">
        <v>114</v>
      </c>
      <c r="C19990" s="7" t="s">
        <v>1354</v>
      </c>
      <c r="D19990" s="7" t="n">
        <v>1</v>
      </c>
      <c r="E19990" s="7" t="n">
        <v>0.01</v>
      </c>
      <c r="F19990" s="7" t="n">
        <v>0</v>
      </c>
      <c r="G19990" s="7" t="n">
        <v>0</v>
      </c>
    </row>
    <row r="19991" customFormat="false" ht="15" hidden="false" customHeight="false" outlineLevel="0" collapsed="false">
      <c r="A19991" s="7" t="s">
        <v>34</v>
      </c>
      <c r="B19991" s="7" t="s">
        <v>114</v>
      </c>
      <c r="C19991" s="7" t="s">
        <v>1354</v>
      </c>
      <c r="D19991" s="7" t="n">
        <v>0</v>
      </c>
      <c r="E19991" s="7" t="n">
        <v>0</v>
      </c>
      <c r="F19991" s="7" t="n">
        <v>1</v>
      </c>
      <c r="G19991" s="7" t="n">
        <v>72.79</v>
      </c>
    </row>
    <row r="19992" customFormat="false" ht="15" hidden="false" customHeight="false" outlineLevel="0" collapsed="false">
      <c r="A19992" s="7" t="s">
        <v>34</v>
      </c>
      <c r="B19992" s="7" t="s">
        <v>114</v>
      </c>
      <c r="C19992" s="7" t="s">
        <v>1354</v>
      </c>
      <c r="D19992" s="7" t="n">
        <v>0</v>
      </c>
      <c r="E19992" s="7" t="n">
        <v>0</v>
      </c>
      <c r="F19992" s="7" t="n">
        <v>3</v>
      </c>
      <c r="G19992" s="7" t="n">
        <v>218.4</v>
      </c>
    </row>
    <row r="19993" customFormat="false" ht="15" hidden="false" customHeight="false" outlineLevel="0" collapsed="false">
      <c r="A19993" s="7" t="s">
        <v>34</v>
      </c>
      <c r="B19993" s="7" t="s">
        <v>114</v>
      </c>
      <c r="C19993" s="7" t="s">
        <v>1354</v>
      </c>
      <c r="D19993" s="7" t="n">
        <v>0</v>
      </c>
      <c r="E19993" s="7" t="n">
        <v>0</v>
      </c>
      <c r="F19993" s="7" t="n">
        <v>1</v>
      </c>
      <c r="G19993" s="7" t="n">
        <v>61.89</v>
      </c>
    </row>
    <row r="19994" customFormat="false" ht="15" hidden="false" customHeight="false" outlineLevel="0" collapsed="false">
      <c r="A19994" s="7" t="s">
        <v>34</v>
      </c>
      <c r="B19994" s="7" t="s">
        <v>114</v>
      </c>
      <c r="C19994" s="7" t="s">
        <v>1354</v>
      </c>
      <c r="D19994" s="7" t="n">
        <v>0</v>
      </c>
      <c r="E19994" s="7" t="n">
        <v>0</v>
      </c>
      <c r="F19994" s="7" t="n">
        <v>1</v>
      </c>
      <c r="G19994" s="7" t="n">
        <v>72.8</v>
      </c>
    </row>
    <row r="19995" customFormat="false" ht="15" hidden="false" customHeight="false" outlineLevel="0" collapsed="false">
      <c r="A19995" s="7" t="s">
        <v>34</v>
      </c>
      <c r="B19995" s="7" t="s">
        <v>114</v>
      </c>
      <c r="C19995" s="7" t="s">
        <v>1354</v>
      </c>
      <c r="D19995" s="7" t="n">
        <v>0</v>
      </c>
      <c r="E19995" s="7" t="n">
        <v>0</v>
      </c>
      <c r="F19995" s="7" t="n">
        <v>1</v>
      </c>
      <c r="G19995" s="7" t="n">
        <v>65.52</v>
      </c>
    </row>
    <row r="19996" customFormat="false" ht="15" hidden="false" customHeight="false" outlineLevel="0" collapsed="false">
      <c r="A19996" s="7" t="s">
        <v>34</v>
      </c>
      <c r="B19996" s="7" t="s">
        <v>114</v>
      </c>
      <c r="C19996" s="7" t="s">
        <v>1354</v>
      </c>
      <c r="D19996" s="7" t="n">
        <v>0</v>
      </c>
      <c r="E19996" s="7" t="n">
        <v>0</v>
      </c>
      <c r="F19996" s="7" t="n">
        <v>1</v>
      </c>
      <c r="G19996" s="7" t="n">
        <v>65.52</v>
      </c>
    </row>
    <row r="19997" customFormat="false" ht="15" hidden="false" customHeight="false" outlineLevel="0" collapsed="false">
      <c r="A19997" s="7" t="s">
        <v>34</v>
      </c>
      <c r="B19997" s="7" t="s">
        <v>114</v>
      </c>
      <c r="C19997" s="7" t="s">
        <v>1354</v>
      </c>
      <c r="D19997" s="7" t="n">
        <v>0</v>
      </c>
      <c r="E19997" s="7" t="n">
        <v>0</v>
      </c>
      <c r="F19997" s="7" t="n">
        <v>1</v>
      </c>
      <c r="G19997" s="7" t="n">
        <v>61.89</v>
      </c>
    </row>
    <row r="19998" customFormat="false" ht="15" hidden="false" customHeight="false" outlineLevel="0" collapsed="false">
      <c r="A19998" s="7" t="s">
        <v>34</v>
      </c>
      <c r="B19998" s="7" t="s">
        <v>114</v>
      </c>
      <c r="C19998" s="7" t="s">
        <v>1354</v>
      </c>
      <c r="D19998" s="7" t="n">
        <v>0</v>
      </c>
      <c r="E19998" s="7" t="n">
        <v>0</v>
      </c>
      <c r="F19998" s="7" t="n">
        <v>1</v>
      </c>
      <c r="G19998" s="7" t="n">
        <v>11.23</v>
      </c>
    </row>
    <row r="19999" customFormat="false" ht="15" hidden="false" customHeight="false" outlineLevel="0" collapsed="false">
      <c r="A19999" s="7" t="s">
        <v>34</v>
      </c>
      <c r="B19999" s="7" t="s">
        <v>114</v>
      </c>
      <c r="C19999" s="7" t="s">
        <v>1354</v>
      </c>
      <c r="D19999" s="7" t="n">
        <v>0</v>
      </c>
      <c r="E19999" s="7" t="n">
        <v>0</v>
      </c>
      <c r="F19999" s="7" t="n">
        <v>1</v>
      </c>
      <c r="G19999" s="7" t="n">
        <v>72.8</v>
      </c>
    </row>
    <row r="20000" customFormat="false" ht="15" hidden="false" customHeight="false" outlineLevel="0" collapsed="false">
      <c r="A20000" s="7" t="s">
        <v>34</v>
      </c>
      <c r="B20000" s="7" t="s">
        <v>114</v>
      </c>
      <c r="C20000" s="7" t="s">
        <v>1354</v>
      </c>
      <c r="D20000" s="7" t="n">
        <v>0</v>
      </c>
      <c r="E20000" s="7" t="n">
        <v>0</v>
      </c>
      <c r="F20000" s="7" t="n">
        <v>2</v>
      </c>
      <c r="G20000" s="7" t="n">
        <v>123.76</v>
      </c>
    </row>
    <row r="20001" customFormat="false" ht="15" hidden="false" customHeight="false" outlineLevel="0" collapsed="false">
      <c r="A20001" s="7" t="s">
        <v>34</v>
      </c>
      <c r="B20001" s="7" t="s">
        <v>114</v>
      </c>
      <c r="C20001" s="7" t="s">
        <v>1354</v>
      </c>
      <c r="D20001" s="7" t="n">
        <v>0</v>
      </c>
      <c r="E20001" s="7" t="n">
        <v>0</v>
      </c>
      <c r="F20001" s="7" t="n">
        <v>1</v>
      </c>
      <c r="G20001" s="7" t="n">
        <v>61.88</v>
      </c>
    </row>
    <row r="20002" customFormat="false" ht="15" hidden="false" customHeight="false" outlineLevel="0" collapsed="false">
      <c r="A20002" s="7" t="s">
        <v>34</v>
      </c>
      <c r="B20002" s="7" t="s">
        <v>114</v>
      </c>
      <c r="C20002" s="7" t="s">
        <v>1354</v>
      </c>
      <c r="D20002" s="7" t="n">
        <v>0</v>
      </c>
      <c r="E20002" s="7" t="n">
        <v>0</v>
      </c>
      <c r="F20002" s="7" t="n">
        <v>1</v>
      </c>
      <c r="G20002" s="7" t="n">
        <v>72.79</v>
      </c>
    </row>
    <row r="20003" customFormat="false" ht="15" hidden="false" customHeight="false" outlineLevel="0" collapsed="false">
      <c r="A20003" s="7" t="s">
        <v>34</v>
      </c>
      <c r="B20003" s="7" t="s">
        <v>114</v>
      </c>
      <c r="C20003" s="7" t="s">
        <v>1354</v>
      </c>
      <c r="D20003" s="7" t="n">
        <v>0</v>
      </c>
      <c r="E20003" s="7" t="n">
        <v>0</v>
      </c>
      <c r="F20003" s="7" t="n">
        <v>3</v>
      </c>
      <c r="G20003" s="7" t="n">
        <v>218.4</v>
      </c>
    </row>
    <row r="20004" customFormat="false" ht="15" hidden="false" customHeight="false" outlineLevel="0" collapsed="false">
      <c r="A20004" s="7" t="s">
        <v>34</v>
      </c>
      <c r="B20004" s="7" t="s">
        <v>114</v>
      </c>
      <c r="C20004" s="7" t="s">
        <v>1354</v>
      </c>
      <c r="D20004" s="7" t="n">
        <v>0</v>
      </c>
      <c r="E20004" s="7" t="n">
        <v>0</v>
      </c>
      <c r="F20004" s="7" t="n">
        <v>2</v>
      </c>
      <c r="G20004" s="7" t="n">
        <v>145.6</v>
      </c>
    </row>
    <row r="20005" customFormat="false" ht="15" hidden="false" customHeight="false" outlineLevel="0" collapsed="false">
      <c r="A20005" s="7" t="s">
        <v>34</v>
      </c>
      <c r="B20005" s="7" t="s">
        <v>114</v>
      </c>
      <c r="C20005" s="7" t="s">
        <v>1354</v>
      </c>
      <c r="D20005" s="7" t="n">
        <v>0</v>
      </c>
      <c r="E20005" s="7" t="n">
        <v>0</v>
      </c>
      <c r="F20005" s="7" t="n">
        <v>3</v>
      </c>
      <c r="G20005" s="7" t="n">
        <v>211.12</v>
      </c>
    </row>
    <row r="20006" customFormat="false" ht="15" hidden="false" customHeight="false" outlineLevel="0" collapsed="false">
      <c r="A20006" s="7" t="s">
        <v>34</v>
      </c>
      <c r="B20006" s="7" t="s">
        <v>114</v>
      </c>
      <c r="C20006" s="7" t="s">
        <v>1354</v>
      </c>
      <c r="D20006" s="7" t="n">
        <v>0</v>
      </c>
      <c r="E20006" s="7" t="n">
        <v>0</v>
      </c>
      <c r="F20006" s="7" t="n">
        <v>1</v>
      </c>
      <c r="G20006" s="7" t="n">
        <v>72.8</v>
      </c>
    </row>
    <row r="20007" customFormat="false" ht="15" hidden="false" customHeight="false" outlineLevel="0" collapsed="false">
      <c r="A20007" s="7" t="s">
        <v>34</v>
      </c>
      <c r="B20007" s="7" t="s">
        <v>114</v>
      </c>
      <c r="C20007" s="7" t="s">
        <v>1354</v>
      </c>
      <c r="D20007" s="7" t="n">
        <v>0</v>
      </c>
      <c r="E20007" s="7" t="n">
        <v>0</v>
      </c>
      <c r="F20007" s="7" t="n">
        <v>2</v>
      </c>
      <c r="G20007" s="7" t="n">
        <v>131.04</v>
      </c>
    </row>
    <row r="20008" customFormat="false" ht="15" hidden="false" customHeight="false" outlineLevel="0" collapsed="false">
      <c r="A20008" s="7" t="s">
        <v>34</v>
      </c>
      <c r="B20008" s="7" t="s">
        <v>114</v>
      </c>
      <c r="C20008" s="7" t="s">
        <v>1354</v>
      </c>
      <c r="D20008" s="7" t="n">
        <v>0</v>
      </c>
      <c r="E20008" s="7" t="n">
        <v>0</v>
      </c>
      <c r="F20008" s="7" t="n">
        <v>1</v>
      </c>
      <c r="G20008" s="7" t="n">
        <v>65.52</v>
      </c>
    </row>
    <row r="20009" customFormat="false" ht="15" hidden="false" customHeight="false" outlineLevel="0" collapsed="false">
      <c r="A20009" s="7" t="s">
        <v>34</v>
      </c>
      <c r="B20009" s="7" t="s">
        <v>114</v>
      </c>
      <c r="C20009" s="7" t="s">
        <v>1354</v>
      </c>
      <c r="D20009" s="7" t="n">
        <v>0</v>
      </c>
      <c r="E20009" s="7" t="n">
        <v>0</v>
      </c>
      <c r="F20009" s="7" t="n">
        <v>1</v>
      </c>
      <c r="G20009" s="7" t="n">
        <v>65.52</v>
      </c>
    </row>
    <row r="20010" customFormat="false" ht="15" hidden="false" customHeight="false" outlineLevel="0" collapsed="false">
      <c r="A20010" s="7" t="s">
        <v>34</v>
      </c>
      <c r="B20010" s="7" t="s">
        <v>114</v>
      </c>
      <c r="C20010" s="7" t="s">
        <v>1354</v>
      </c>
      <c r="D20010" s="7" t="n">
        <v>0</v>
      </c>
      <c r="E20010" s="7" t="n">
        <v>0</v>
      </c>
      <c r="F20010" s="7" t="n">
        <v>2</v>
      </c>
      <c r="G20010" s="7" t="n">
        <v>145.6</v>
      </c>
    </row>
    <row r="20011" customFormat="false" ht="15" hidden="false" customHeight="false" outlineLevel="0" collapsed="false">
      <c r="A20011" s="7" t="s">
        <v>34</v>
      </c>
      <c r="B20011" s="7" t="s">
        <v>114</v>
      </c>
      <c r="C20011" s="7" t="s">
        <v>1354</v>
      </c>
      <c r="D20011" s="7" t="n">
        <v>0</v>
      </c>
      <c r="E20011" s="7" t="n">
        <v>0</v>
      </c>
      <c r="F20011" s="7" t="n">
        <v>2</v>
      </c>
      <c r="G20011" s="7" t="n">
        <v>145.59</v>
      </c>
    </row>
    <row r="20012" customFormat="false" ht="15" hidden="false" customHeight="false" outlineLevel="0" collapsed="false">
      <c r="A20012" s="7" t="s">
        <v>34</v>
      </c>
      <c r="B20012" s="7" t="s">
        <v>114</v>
      </c>
      <c r="C20012" s="7" t="s">
        <v>1354</v>
      </c>
      <c r="D20012" s="7" t="n">
        <v>0</v>
      </c>
      <c r="E20012" s="7" t="n">
        <v>0</v>
      </c>
      <c r="F20012" s="7" t="n">
        <v>1</v>
      </c>
      <c r="G20012" s="7" t="n">
        <v>72.79</v>
      </c>
    </row>
    <row r="20013" customFormat="false" ht="15" hidden="false" customHeight="false" outlineLevel="0" collapsed="false">
      <c r="A20013" s="7" t="s">
        <v>34</v>
      </c>
      <c r="B20013" s="7" t="s">
        <v>114</v>
      </c>
      <c r="C20013" s="7" t="s">
        <v>1354</v>
      </c>
      <c r="D20013" s="7" t="n">
        <v>0</v>
      </c>
      <c r="E20013" s="7" t="n">
        <v>0</v>
      </c>
      <c r="F20013" s="7" t="n">
        <v>1</v>
      </c>
      <c r="G20013" s="7" t="n">
        <v>72.8</v>
      </c>
    </row>
    <row r="20014" customFormat="false" ht="15" hidden="false" customHeight="false" outlineLevel="0" collapsed="false">
      <c r="A20014" s="7" t="s">
        <v>34</v>
      </c>
      <c r="B20014" s="7" t="s">
        <v>114</v>
      </c>
      <c r="C20014" s="7" t="s">
        <v>1354</v>
      </c>
      <c r="D20014" s="7" t="n">
        <v>0</v>
      </c>
      <c r="E20014" s="7" t="n">
        <v>0</v>
      </c>
      <c r="F20014" s="7" t="n">
        <v>1</v>
      </c>
      <c r="G20014" s="7" t="n">
        <v>65.52</v>
      </c>
    </row>
    <row r="20015" customFormat="false" ht="15" hidden="false" customHeight="false" outlineLevel="0" collapsed="false">
      <c r="A20015" s="7" t="s">
        <v>34</v>
      </c>
      <c r="B20015" s="7" t="s">
        <v>323</v>
      </c>
      <c r="C20015" s="7" t="s">
        <v>1355</v>
      </c>
      <c r="D20015" s="7" t="n">
        <v>0</v>
      </c>
      <c r="E20015" s="7" t="n">
        <v>0</v>
      </c>
      <c r="F20015" s="7" t="n">
        <v>1</v>
      </c>
      <c r="G20015" s="7" t="n">
        <v>55</v>
      </c>
    </row>
    <row r="20016" customFormat="false" ht="15" hidden="false" customHeight="false" outlineLevel="0" collapsed="false">
      <c r="A20016" s="7" t="s">
        <v>34</v>
      </c>
      <c r="B20016" s="7" t="s">
        <v>323</v>
      </c>
      <c r="C20016" s="7" t="s">
        <v>1355</v>
      </c>
      <c r="D20016" s="7" t="n">
        <v>0</v>
      </c>
      <c r="E20016" s="7" t="n">
        <v>0</v>
      </c>
      <c r="F20016" s="7" t="n">
        <v>1</v>
      </c>
      <c r="G20016" s="7" t="n">
        <v>55</v>
      </c>
    </row>
    <row r="20017" customFormat="false" ht="15" hidden="false" customHeight="false" outlineLevel="0" collapsed="false">
      <c r="A20017" s="7" t="s">
        <v>34</v>
      </c>
      <c r="B20017" s="7" t="s">
        <v>323</v>
      </c>
      <c r="C20017" s="7" t="s">
        <v>1355</v>
      </c>
      <c r="D20017" s="7" t="n">
        <v>0</v>
      </c>
      <c r="E20017" s="7" t="n">
        <v>0</v>
      </c>
      <c r="F20017" s="7" t="n">
        <v>2</v>
      </c>
      <c r="G20017" s="7" t="n">
        <v>109.99</v>
      </c>
    </row>
    <row r="20018" customFormat="false" ht="15" hidden="false" customHeight="false" outlineLevel="0" collapsed="false">
      <c r="A20018" s="7" t="s">
        <v>34</v>
      </c>
      <c r="B20018" s="7" t="s">
        <v>323</v>
      </c>
      <c r="C20018" s="7" t="s">
        <v>1355</v>
      </c>
      <c r="D20018" s="7" t="n">
        <v>11</v>
      </c>
      <c r="E20018" s="7" t="n">
        <v>572</v>
      </c>
      <c r="F20018" s="7" t="n">
        <v>28</v>
      </c>
      <c r="G20018" s="7" t="n">
        <v>1515.25</v>
      </c>
    </row>
    <row r="20019" customFormat="false" ht="15" hidden="false" customHeight="false" outlineLevel="0" collapsed="false">
      <c r="A20019" s="7" t="s">
        <v>34</v>
      </c>
      <c r="B20019" s="7" t="s">
        <v>323</v>
      </c>
      <c r="C20019" s="7" t="s">
        <v>1355</v>
      </c>
      <c r="D20019" s="7" t="n">
        <v>0</v>
      </c>
      <c r="E20019" s="7" t="n">
        <v>0</v>
      </c>
      <c r="F20019" s="7" t="n">
        <v>1</v>
      </c>
      <c r="G20019" s="7" t="n">
        <v>55</v>
      </c>
    </row>
    <row r="20020" customFormat="false" ht="15" hidden="false" customHeight="false" outlineLevel="0" collapsed="false">
      <c r="A20020" s="7" t="s">
        <v>34</v>
      </c>
      <c r="B20020" s="7" t="s">
        <v>323</v>
      </c>
      <c r="C20020" s="7" t="s">
        <v>1355</v>
      </c>
      <c r="D20020" s="7" t="n">
        <v>0</v>
      </c>
      <c r="E20020" s="7" t="n">
        <v>0</v>
      </c>
      <c r="F20020" s="7" t="n">
        <v>4</v>
      </c>
      <c r="G20020" s="7" t="n">
        <v>198</v>
      </c>
    </row>
    <row r="20021" customFormat="false" ht="15" hidden="false" customHeight="false" outlineLevel="0" collapsed="false">
      <c r="A20021" s="7" t="s">
        <v>34</v>
      </c>
      <c r="B20021" s="7" t="s">
        <v>323</v>
      </c>
      <c r="C20021" s="7" t="s">
        <v>1355</v>
      </c>
      <c r="D20021" s="7" t="n">
        <v>0</v>
      </c>
      <c r="E20021" s="7" t="n">
        <v>0</v>
      </c>
      <c r="F20021" s="7" t="n">
        <v>1</v>
      </c>
      <c r="G20021" s="7" t="n">
        <v>42.09</v>
      </c>
    </row>
    <row r="20022" customFormat="false" ht="15" hidden="false" customHeight="false" outlineLevel="0" collapsed="false">
      <c r="A20022" s="7" t="s">
        <v>34</v>
      </c>
      <c r="B20022" s="7" t="s">
        <v>323</v>
      </c>
      <c r="C20022" s="7" t="s">
        <v>1355</v>
      </c>
      <c r="D20022" s="7" t="n">
        <v>0</v>
      </c>
      <c r="E20022" s="7" t="n">
        <v>0</v>
      </c>
      <c r="F20022" s="7" t="n">
        <v>2</v>
      </c>
      <c r="G20022" s="7" t="n">
        <v>99</v>
      </c>
    </row>
    <row r="20023" customFormat="false" ht="15" hidden="false" customHeight="false" outlineLevel="0" collapsed="false">
      <c r="A20023" s="7" t="s">
        <v>34</v>
      </c>
      <c r="B20023" s="7" t="s">
        <v>323</v>
      </c>
      <c r="C20023" s="7" t="s">
        <v>1355</v>
      </c>
      <c r="D20023" s="7" t="n">
        <v>0</v>
      </c>
      <c r="E20023" s="7" t="n">
        <v>0</v>
      </c>
      <c r="F20023" s="7" t="n">
        <v>1</v>
      </c>
      <c r="G20023" s="7" t="n">
        <v>55</v>
      </c>
    </row>
    <row r="20024" customFormat="false" ht="15" hidden="false" customHeight="false" outlineLevel="0" collapsed="false">
      <c r="A20024" s="7" t="s">
        <v>34</v>
      </c>
      <c r="B20024" s="7" t="s">
        <v>323</v>
      </c>
      <c r="C20024" s="7" t="s">
        <v>1355</v>
      </c>
      <c r="D20024" s="7" t="n">
        <v>0</v>
      </c>
      <c r="E20024" s="7" t="n">
        <v>0</v>
      </c>
      <c r="F20024" s="7" t="n">
        <v>1</v>
      </c>
      <c r="G20024" s="7" t="n">
        <v>55</v>
      </c>
    </row>
    <row r="20025" customFormat="false" ht="15" hidden="false" customHeight="false" outlineLevel="0" collapsed="false">
      <c r="A20025" s="7" t="s">
        <v>34</v>
      </c>
      <c r="B20025" s="7" t="s">
        <v>323</v>
      </c>
      <c r="C20025" s="7" t="s">
        <v>1355</v>
      </c>
      <c r="D20025" s="7" t="n">
        <v>0</v>
      </c>
      <c r="E20025" s="7" t="n">
        <v>0</v>
      </c>
      <c r="F20025" s="7" t="n">
        <v>1</v>
      </c>
      <c r="G20025" s="7" t="n">
        <v>55</v>
      </c>
    </row>
    <row r="20026" customFormat="false" ht="15" hidden="false" customHeight="false" outlineLevel="0" collapsed="false">
      <c r="A20026" s="7" t="s">
        <v>34</v>
      </c>
      <c r="B20026" s="7" t="s">
        <v>323</v>
      </c>
      <c r="C20026" s="7" t="s">
        <v>1355</v>
      </c>
      <c r="D20026" s="7" t="n">
        <v>0</v>
      </c>
      <c r="E20026" s="7" t="n">
        <v>0</v>
      </c>
      <c r="F20026" s="7" t="n">
        <v>1</v>
      </c>
      <c r="G20026" s="7" t="n">
        <v>55</v>
      </c>
    </row>
    <row r="20027" customFormat="false" ht="15" hidden="false" customHeight="false" outlineLevel="0" collapsed="false">
      <c r="A20027" s="7" t="s">
        <v>34</v>
      </c>
      <c r="B20027" s="7" t="s">
        <v>323</v>
      </c>
      <c r="C20027" s="7" t="s">
        <v>1355</v>
      </c>
      <c r="D20027" s="7" t="n">
        <v>10</v>
      </c>
      <c r="E20027" s="7" t="n">
        <v>525.25</v>
      </c>
      <c r="F20027" s="7" t="n">
        <v>0</v>
      </c>
      <c r="G20027" s="7" t="n">
        <v>0</v>
      </c>
    </row>
    <row r="20028" customFormat="false" ht="15" hidden="false" customHeight="false" outlineLevel="0" collapsed="false">
      <c r="A20028" s="7" t="s">
        <v>34</v>
      </c>
      <c r="B20028" s="7" t="s">
        <v>323</v>
      </c>
      <c r="C20028" s="7" t="s">
        <v>1355</v>
      </c>
      <c r="D20028" s="7" t="n">
        <v>0</v>
      </c>
      <c r="E20028" s="7" t="n">
        <v>0</v>
      </c>
      <c r="F20028" s="7" t="n">
        <v>2</v>
      </c>
      <c r="G20028" s="7" t="n">
        <v>110</v>
      </c>
    </row>
    <row r="20029" customFormat="false" ht="15" hidden="false" customHeight="false" outlineLevel="0" collapsed="false">
      <c r="A20029" s="7" t="s">
        <v>34</v>
      </c>
      <c r="B20029" s="7" t="s">
        <v>323</v>
      </c>
      <c r="C20029" s="7" t="s">
        <v>1355</v>
      </c>
      <c r="D20029" s="7" t="n">
        <v>0</v>
      </c>
      <c r="E20029" s="7" t="n">
        <v>0</v>
      </c>
      <c r="F20029" s="7" t="n">
        <v>1</v>
      </c>
      <c r="G20029" s="7" t="n">
        <v>55</v>
      </c>
    </row>
    <row r="20030" customFormat="false" ht="15" hidden="false" customHeight="false" outlineLevel="0" collapsed="false">
      <c r="A20030" s="7" t="s">
        <v>34</v>
      </c>
      <c r="B20030" s="7" t="s">
        <v>323</v>
      </c>
      <c r="C20030" s="7" t="s">
        <v>1355</v>
      </c>
      <c r="D20030" s="7" t="n">
        <v>0</v>
      </c>
      <c r="E20030" s="7" t="n">
        <v>0</v>
      </c>
      <c r="F20030" s="7" t="n">
        <v>1</v>
      </c>
      <c r="G20030" s="7" t="n">
        <v>55.01</v>
      </c>
    </row>
    <row r="20031" customFormat="false" ht="15" hidden="false" customHeight="false" outlineLevel="0" collapsed="false">
      <c r="A20031" s="7" t="s">
        <v>34</v>
      </c>
      <c r="B20031" s="7" t="s">
        <v>323</v>
      </c>
      <c r="C20031" s="7" t="s">
        <v>1355</v>
      </c>
      <c r="D20031" s="7" t="n">
        <v>0</v>
      </c>
      <c r="E20031" s="7" t="n">
        <v>0</v>
      </c>
      <c r="F20031" s="7" t="n">
        <v>1</v>
      </c>
      <c r="G20031" s="7" t="n">
        <v>55</v>
      </c>
    </row>
    <row r="20032" customFormat="false" ht="15" hidden="false" customHeight="false" outlineLevel="0" collapsed="false">
      <c r="A20032" s="7" t="s">
        <v>34</v>
      </c>
      <c r="B20032" s="7" t="s">
        <v>323</v>
      </c>
      <c r="C20032" s="7" t="s">
        <v>1355</v>
      </c>
      <c r="D20032" s="7" t="n">
        <v>0</v>
      </c>
      <c r="E20032" s="7" t="n">
        <v>0</v>
      </c>
      <c r="F20032" s="7" t="n">
        <v>1</v>
      </c>
      <c r="G20032" s="7" t="n">
        <v>55</v>
      </c>
    </row>
    <row r="20033" customFormat="false" ht="15" hidden="false" customHeight="false" outlineLevel="0" collapsed="false">
      <c r="A20033" s="7" t="s">
        <v>34</v>
      </c>
      <c r="B20033" s="7" t="s">
        <v>342</v>
      </c>
      <c r="C20033" s="7" t="s">
        <v>1356</v>
      </c>
      <c r="D20033" s="7" t="n">
        <v>0</v>
      </c>
      <c r="E20033" s="7" t="n">
        <v>0</v>
      </c>
      <c r="F20033" s="7" t="n">
        <v>4</v>
      </c>
      <c r="G20033" s="7" t="n">
        <v>148.82</v>
      </c>
    </row>
    <row r="20034" customFormat="false" ht="15" hidden="false" customHeight="false" outlineLevel="0" collapsed="false">
      <c r="A20034" s="7" t="s">
        <v>34</v>
      </c>
      <c r="B20034" s="7" t="s">
        <v>342</v>
      </c>
      <c r="C20034" s="7" t="s">
        <v>1356</v>
      </c>
      <c r="D20034" s="7" t="n">
        <v>17</v>
      </c>
      <c r="E20034" s="7" t="n">
        <v>546.84</v>
      </c>
      <c r="F20034" s="7" t="n">
        <v>9</v>
      </c>
      <c r="G20034" s="7" t="n">
        <v>334.8</v>
      </c>
    </row>
    <row r="20035" customFormat="false" ht="15" hidden="false" customHeight="false" outlineLevel="0" collapsed="false">
      <c r="A20035" s="7" t="s">
        <v>34</v>
      </c>
      <c r="B20035" s="7" t="s">
        <v>1067</v>
      </c>
      <c r="C20035" s="7" t="s">
        <v>1357</v>
      </c>
      <c r="D20035" s="7" t="n">
        <v>0</v>
      </c>
      <c r="E20035" s="7" t="n">
        <v>0</v>
      </c>
      <c r="F20035" s="7" t="n">
        <v>1</v>
      </c>
      <c r="G20035" s="7" t="n">
        <v>43.14</v>
      </c>
    </row>
    <row r="20036" customFormat="false" ht="15" hidden="false" customHeight="false" outlineLevel="0" collapsed="false">
      <c r="A20036" s="7" t="s">
        <v>34</v>
      </c>
      <c r="B20036" s="7" t="s">
        <v>1067</v>
      </c>
      <c r="C20036" s="7" t="s">
        <v>1357</v>
      </c>
      <c r="D20036" s="7" t="n">
        <v>0</v>
      </c>
      <c r="E20036" s="7" t="n">
        <v>0</v>
      </c>
      <c r="F20036" s="7" t="n">
        <v>1</v>
      </c>
      <c r="G20036" s="7" t="n">
        <v>43.13</v>
      </c>
    </row>
    <row r="20037" customFormat="false" ht="15" hidden="false" customHeight="false" outlineLevel="0" collapsed="false">
      <c r="A20037" s="7" t="s">
        <v>34</v>
      </c>
      <c r="B20037" s="7" t="s">
        <v>1067</v>
      </c>
      <c r="C20037" s="7" t="s">
        <v>1357</v>
      </c>
      <c r="D20037" s="7" t="n">
        <v>0</v>
      </c>
      <c r="E20037" s="7" t="n">
        <v>0</v>
      </c>
      <c r="F20037" s="7" t="n">
        <v>2</v>
      </c>
      <c r="G20037" s="7" t="n">
        <v>79.82</v>
      </c>
    </row>
    <row r="20038" customFormat="false" ht="15" hidden="false" customHeight="false" outlineLevel="0" collapsed="false">
      <c r="A20038" s="7" t="s">
        <v>34</v>
      </c>
      <c r="B20038" s="7" t="s">
        <v>1067</v>
      </c>
      <c r="C20038" s="7" t="s">
        <v>1357</v>
      </c>
      <c r="D20038" s="7" t="n">
        <v>0</v>
      </c>
      <c r="E20038" s="7" t="n">
        <v>0</v>
      </c>
      <c r="F20038" s="7" t="n">
        <v>2</v>
      </c>
      <c r="G20038" s="7" t="n">
        <v>73.34</v>
      </c>
    </row>
    <row r="20039" customFormat="false" ht="15" hidden="false" customHeight="false" outlineLevel="0" collapsed="false">
      <c r="A20039" s="7" t="s">
        <v>34</v>
      </c>
      <c r="B20039" s="7" t="s">
        <v>1067</v>
      </c>
      <c r="C20039" s="7" t="s">
        <v>1357</v>
      </c>
      <c r="D20039" s="7" t="n">
        <v>0</v>
      </c>
      <c r="E20039" s="7" t="n">
        <v>0</v>
      </c>
      <c r="F20039" s="7" t="n">
        <v>2</v>
      </c>
      <c r="G20039" s="7" t="n">
        <v>79.81</v>
      </c>
    </row>
    <row r="20040" customFormat="false" ht="15" hidden="false" customHeight="false" outlineLevel="0" collapsed="false">
      <c r="A20040" s="7" t="s">
        <v>34</v>
      </c>
      <c r="B20040" s="7" t="s">
        <v>1067</v>
      </c>
      <c r="C20040" s="7" t="s">
        <v>1357</v>
      </c>
      <c r="D20040" s="7" t="n">
        <v>0</v>
      </c>
      <c r="E20040" s="7" t="n">
        <v>0</v>
      </c>
      <c r="F20040" s="7" t="n">
        <v>1</v>
      </c>
      <c r="G20040" s="7" t="n">
        <v>38.83</v>
      </c>
    </row>
    <row r="20041" customFormat="false" ht="15" hidden="false" customHeight="false" outlineLevel="0" collapsed="false">
      <c r="A20041" s="7" t="s">
        <v>34</v>
      </c>
      <c r="B20041" s="7" t="s">
        <v>179</v>
      </c>
      <c r="C20041" s="7" t="s">
        <v>1357</v>
      </c>
      <c r="D20041" s="7" t="n">
        <v>22</v>
      </c>
      <c r="E20041" s="7" t="n">
        <v>884.38</v>
      </c>
      <c r="F20041" s="7" t="n">
        <v>8</v>
      </c>
      <c r="G20041" s="7" t="n">
        <v>319.24</v>
      </c>
    </row>
    <row r="20042" customFormat="false" ht="15" hidden="false" customHeight="false" outlineLevel="0" collapsed="false">
      <c r="A20042" s="7" t="s">
        <v>34</v>
      </c>
      <c r="B20042" s="7" t="s">
        <v>1053</v>
      </c>
      <c r="C20042" s="7" t="s">
        <v>1357</v>
      </c>
      <c r="D20042" s="7" t="n">
        <v>0</v>
      </c>
      <c r="E20042" s="7" t="n">
        <v>0</v>
      </c>
      <c r="F20042" s="7" t="n">
        <v>1</v>
      </c>
      <c r="G20042" s="7" t="n">
        <v>47.38</v>
      </c>
    </row>
    <row r="20043" customFormat="false" ht="15" hidden="false" customHeight="false" outlineLevel="0" collapsed="false">
      <c r="A20043" s="7" t="s">
        <v>34</v>
      </c>
      <c r="B20043" s="7" t="s">
        <v>1053</v>
      </c>
      <c r="C20043" s="7" t="s">
        <v>1357</v>
      </c>
      <c r="D20043" s="7" t="n">
        <v>0</v>
      </c>
      <c r="E20043" s="7" t="n">
        <v>0</v>
      </c>
      <c r="F20043" s="7" t="n">
        <v>2</v>
      </c>
      <c r="G20043" s="7" t="n">
        <v>87.64</v>
      </c>
    </row>
    <row r="20044" customFormat="false" ht="15" hidden="false" customHeight="false" outlineLevel="0" collapsed="false">
      <c r="A20044" s="7" t="s">
        <v>34</v>
      </c>
      <c r="B20044" s="7" t="s">
        <v>1053</v>
      </c>
      <c r="C20044" s="7" t="s">
        <v>1357</v>
      </c>
      <c r="D20044" s="7" t="n">
        <v>0</v>
      </c>
      <c r="E20044" s="7" t="n">
        <v>0</v>
      </c>
      <c r="F20044" s="7" t="n">
        <v>1</v>
      </c>
      <c r="G20044" s="7" t="n">
        <v>47.37</v>
      </c>
    </row>
    <row r="20045" customFormat="false" ht="15" hidden="false" customHeight="false" outlineLevel="0" collapsed="false">
      <c r="A20045" s="7" t="s">
        <v>34</v>
      </c>
      <c r="B20045" s="7" t="s">
        <v>1053</v>
      </c>
      <c r="C20045" s="7" t="s">
        <v>1357</v>
      </c>
      <c r="D20045" s="7" t="n">
        <v>0</v>
      </c>
      <c r="E20045" s="7" t="n">
        <v>0</v>
      </c>
      <c r="F20045" s="7" t="n">
        <v>2</v>
      </c>
      <c r="G20045" s="7" t="n">
        <v>87.64</v>
      </c>
    </row>
    <row r="20046" customFormat="false" ht="15" hidden="false" customHeight="false" outlineLevel="0" collapsed="false">
      <c r="A20046" s="7" t="s">
        <v>34</v>
      </c>
      <c r="B20046" s="7" t="s">
        <v>1053</v>
      </c>
      <c r="C20046" s="7" t="s">
        <v>1357</v>
      </c>
      <c r="D20046" s="7" t="n">
        <v>0</v>
      </c>
      <c r="E20046" s="7" t="n">
        <v>0</v>
      </c>
      <c r="F20046" s="7" t="n">
        <v>2</v>
      </c>
      <c r="G20046" s="7" t="n">
        <v>87.64</v>
      </c>
    </row>
    <row r="20047" customFormat="false" ht="15" hidden="false" customHeight="false" outlineLevel="0" collapsed="false">
      <c r="A20047" s="7" t="s">
        <v>34</v>
      </c>
      <c r="B20047" s="7" t="s">
        <v>1053</v>
      </c>
      <c r="C20047" s="7" t="s">
        <v>1357</v>
      </c>
      <c r="D20047" s="7" t="n">
        <v>0</v>
      </c>
      <c r="E20047" s="7" t="n">
        <v>0</v>
      </c>
      <c r="F20047" s="7" t="n">
        <v>1</v>
      </c>
      <c r="G20047" s="7" t="n">
        <v>47.37</v>
      </c>
    </row>
    <row r="20048" customFormat="false" ht="15" hidden="false" customHeight="false" outlineLevel="0" collapsed="false">
      <c r="A20048" s="7" t="s">
        <v>34</v>
      </c>
      <c r="B20048" s="7" t="s">
        <v>1053</v>
      </c>
      <c r="C20048" s="7" t="s">
        <v>1357</v>
      </c>
      <c r="D20048" s="7" t="n">
        <v>0</v>
      </c>
      <c r="E20048" s="7" t="n">
        <v>0</v>
      </c>
      <c r="F20048" s="7" t="n">
        <v>2</v>
      </c>
      <c r="G20048" s="7" t="n">
        <v>87.65</v>
      </c>
    </row>
    <row r="20049" customFormat="false" ht="15" hidden="false" customHeight="false" outlineLevel="0" collapsed="false">
      <c r="A20049" s="7" t="s">
        <v>34</v>
      </c>
      <c r="B20049" s="7" t="s">
        <v>1053</v>
      </c>
      <c r="C20049" s="7" t="s">
        <v>1357</v>
      </c>
      <c r="D20049" s="7" t="n">
        <v>0</v>
      </c>
      <c r="E20049" s="7" t="n">
        <v>0</v>
      </c>
      <c r="F20049" s="7" t="n">
        <v>2</v>
      </c>
      <c r="G20049" s="7" t="n">
        <v>87.64</v>
      </c>
    </row>
    <row r="20050" customFormat="false" ht="15" hidden="false" customHeight="false" outlineLevel="0" collapsed="false">
      <c r="A20050" s="7" t="s">
        <v>34</v>
      </c>
      <c r="B20050" s="7" t="s">
        <v>1053</v>
      </c>
      <c r="C20050" s="7" t="s">
        <v>1357</v>
      </c>
      <c r="D20050" s="7" t="n">
        <v>0</v>
      </c>
      <c r="E20050" s="7" t="n">
        <v>0</v>
      </c>
      <c r="F20050" s="7" t="n">
        <v>2</v>
      </c>
      <c r="G20050" s="7" t="n">
        <v>87.65</v>
      </c>
    </row>
    <row r="20051" customFormat="false" ht="15" hidden="false" customHeight="false" outlineLevel="0" collapsed="false">
      <c r="A20051" s="7" t="s">
        <v>34</v>
      </c>
      <c r="B20051" s="7" t="s">
        <v>163</v>
      </c>
      <c r="C20051" s="7" t="s">
        <v>1357</v>
      </c>
      <c r="D20051" s="7" t="n">
        <v>21</v>
      </c>
      <c r="E20051" s="7" t="n">
        <v>916.59</v>
      </c>
      <c r="F20051" s="7" t="n">
        <v>3</v>
      </c>
      <c r="G20051" s="7" t="n">
        <v>142.11</v>
      </c>
    </row>
    <row r="20052" customFormat="false" ht="15" hidden="false" customHeight="false" outlineLevel="0" collapsed="false">
      <c r="A20052" s="7" t="s">
        <v>34</v>
      </c>
      <c r="B20052" s="7" t="s">
        <v>163</v>
      </c>
      <c r="C20052" s="7" t="s">
        <v>1357</v>
      </c>
      <c r="D20052" s="7" t="n">
        <v>0</v>
      </c>
      <c r="E20052" s="7" t="n">
        <v>0</v>
      </c>
      <c r="F20052" s="7" t="n">
        <v>2</v>
      </c>
      <c r="G20052" s="7" t="n">
        <v>87.64</v>
      </c>
    </row>
    <row r="20053" customFormat="false" ht="15" hidden="false" customHeight="false" outlineLevel="0" collapsed="false">
      <c r="A20053" s="7" t="s">
        <v>34</v>
      </c>
      <c r="B20053" s="7" t="s">
        <v>163</v>
      </c>
      <c r="C20053" s="7" t="s">
        <v>1357</v>
      </c>
      <c r="D20053" s="7" t="n">
        <v>0</v>
      </c>
      <c r="E20053" s="7" t="n">
        <v>0</v>
      </c>
      <c r="F20053" s="7" t="n">
        <v>2</v>
      </c>
      <c r="G20053" s="7" t="n">
        <v>87.64</v>
      </c>
    </row>
    <row r="20054" customFormat="false" ht="15" hidden="false" customHeight="false" outlineLevel="0" collapsed="false">
      <c r="A20054" s="7" t="s">
        <v>34</v>
      </c>
      <c r="B20054" s="7" t="s">
        <v>275</v>
      </c>
      <c r="C20054" s="7" t="s">
        <v>1358</v>
      </c>
      <c r="D20054" s="7" t="n">
        <v>0</v>
      </c>
      <c r="E20054" s="7" t="n">
        <v>0</v>
      </c>
      <c r="F20054" s="7" t="n">
        <v>1</v>
      </c>
      <c r="G20054" s="7" t="n">
        <v>23.65</v>
      </c>
    </row>
    <row r="20055" customFormat="false" ht="15" hidden="false" customHeight="false" outlineLevel="0" collapsed="false">
      <c r="A20055" s="7" t="s">
        <v>34</v>
      </c>
      <c r="B20055" s="7" t="s">
        <v>275</v>
      </c>
      <c r="C20055" s="7" t="s">
        <v>1358</v>
      </c>
      <c r="D20055" s="7" t="n">
        <v>0</v>
      </c>
      <c r="E20055" s="7" t="n">
        <v>0</v>
      </c>
      <c r="F20055" s="7" t="n">
        <v>1</v>
      </c>
      <c r="G20055" s="7" t="n">
        <v>20.11</v>
      </c>
    </row>
    <row r="20056" customFormat="false" ht="15" hidden="false" customHeight="false" outlineLevel="0" collapsed="false">
      <c r="A20056" s="7" t="s">
        <v>34</v>
      </c>
      <c r="B20056" s="7" t="s">
        <v>275</v>
      </c>
      <c r="C20056" s="7" t="s">
        <v>1358</v>
      </c>
      <c r="D20056" s="7" t="n">
        <v>0</v>
      </c>
      <c r="E20056" s="7" t="n">
        <v>0</v>
      </c>
      <c r="F20056" s="7" t="n">
        <v>2</v>
      </c>
      <c r="G20056" s="7" t="n">
        <v>47.29</v>
      </c>
    </row>
    <row r="20057" customFormat="false" ht="15" hidden="false" customHeight="false" outlineLevel="0" collapsed="false">
      <c r="A20057" s="7" t="s">
        <v>34</v>
      </c>
      <c r="B20057" s="7" t="s">
        <v>275</v>
      </c>
      <c r="C20057" s="7" t="s">
        <v>1358</v>
      </c>
      <c r="D20057" s="7" t="n">
        <v>0</v>
      </c>
      <c r="E20057" s="7" t="n">
        <v>0</v>
      </c>
      <c r="F20057" s="7" t="n">
        <v>2</v>
      </c>
      <c r="G20057" s="7" t="n">
        <v>47.29</v>
      </c>
    </row>
    <row r="20058" customFormat="false" ht="15" hidden="false" customHeight="false" outlineLevel="0" collapsed="false">
      <c r="A20058" s="7" t="s">
        <v>34</v>
      </c>
      <c r="B20058" s="7" t="s">
        <v>275</v>
      </c>
      <c r="C20058" s="7" t="s">
        <v>1358</v>
      </c>
      <c r="D20058" s="7" t="n">
        <v>21</v>
      </c>
      <c r="E20058" s="7" t="n">
        <v>486.98</v>
      </c>
      <c r="F20058" s="7" t="n">
        <v>7</v>
      </c>
      <c r="G20058" s="7" t="n">
        <v>165.48</v>
      </c>
    </row>
    <row r="20059" customFormat="false" ht="15" hidden="false" customHeight="false" outlineLevel="0" collapsed="false">
      <c r="A20059" s="7" t="s">
        <v>34</v>
      </c>
      <c r="B20059" s="7" t="s">
        <v>275</v>
      </c>
      <c r="C20059" s="7" t="s">
        <v>1358</v>
      </c>
      <c r="D20059" s="7" t="n">
        <v>0</v>
      </c>
      <c r="E20059" s="7" t="n">
        <v>0</v>
      </c>
      <c r="F20059" s="7" t="n">
        <v>1</v>
      </c>
      <c r="G20059" s="7" t="n">
        <v>23.65</v>
      </c>
    </row>
    <row r="20060" customFormat="false" ht="15" hidden="false" customHeight="false" outlineLevel="0" collapsed="false">
      <c r="A20060" s="7" t="s">
        <v>34</v>
      </c>
      <c r="B20060" s="7" t="s">
        <v>275</v>
      </c>
      <c r="C20060" s="7" t="s">
        <v>1358</v>
      </c>
      <c r="D20060" s="7" t="n">
        <v>0</v>
      </c>
      <c r="E20060" s="7" t="n">
        <v>0</v>
      </c>
      <c r="F20060" s="7" t="n">
        <v>1</v>
      </c>
      <c r="G20060" s="7" t="n">
        <v>23.65</v>
      </c>
    </row>
    <row r="20061" customFormat="false" ht="15" hidden="false" customHeight="false" outlineLevel="0" collapsed="false">
      <c r="A20061" s="7" t="s">
        <v>34</v>
      </c>
      <c r="B20061" s="7" t="s">
        <v>387</v>
      </c>
      <c r="C20061" s="7" t="s">
        <v>1359</v>
      </c>
      <c r="D20061" s="7" t="n">
        <v>0</v>
      </c>
      <c r="E20061" s="7" t="n">
        <v>0</v>
      </c>
      <c r="F20061" s="7" t="n">
        <v>2</v>
      </c>
      <c r="G20061" s="7" t="n">
        <v>47.29</v>
      </c>
    </row>
    <row r="20062" customFormat="false" ht="15" hidden="false" customHeight="false" outlineLevel="0" collapsed="false">
      <c r="A20062" s="7" t="s">
        <v>34</v>
      </c>
      <c r="B20062" s="7" t="s">
        <v>387</v>
      </c>
      <c r="C20062" s="7" t="s">
        <v>1359</v>
      </c>
      <c r="D20062" s="7" t="n">
        <v>0</v>
      </c>
      <c r="E20062" s="7" t="n">
        <v>0</v>
      </c>
      <c r="F20062" s="7" t="n">
        <v>2</v>
      </c>
      <c r="G20062" s="7" t="n">
        <v>47.29</v>
      </c>
    </row>
    <row r="20063" customFormat="false" ht="15" hidden="false" customHeight="false" outlineLevel="0" collapsed="false">
      <c r="A20063" s="7" t="s">
        <v>34</v>
      </c>
      <c r="B20063" s="7" t="s">
        <v>387</v>
      </c>
      <c r="C20063" s="7" t="s">
        <v>1359</v>
      </c>
      <c r="D20063" s="7" t="n">
        <v>11</v>
      </c>
      <c r="E20063" s="7" t="n">
        <v>238.76</v>
      </c>
      <c r="F20063" s="7" t="n">
        <v>10</v>
      </c>
      <c r="G20063" s="7" t="n">
        <v>236.4</v>
      </c>
    </row>
    <row r="20064" customFormat="false" ht="15" hidden="false" customHeight="false" outlineLevel="0" collapsed="false">
      <c r="A20064" s="7" t="s">
        <v>34</v>
      </c>
      <c r="B20064" s="7" t="s">
        <v>387</v>
      </c>
      <c r="C20064" s="7" t="s">
        <v>1359</v>
      </c>
      <c r="D20064" s="7" t="n">
        <v>0</v>
      </c>
      <c r="E20064" s="7" t="n">
        <v>0</v>
      </c>
      <c r="F20064" s="7" t="n">
        <v>1</v>
      </c>
      <c r="G20064" s="7" t="n">
        <v>8.39</v>
      </c>
    </row>
    <row r="20065" customFormat="false" ht="15" hidden="false" customHeight="false" outlineLevel="0" collapsed="false">
      <c r="A20065" s="7" t="s">
        <v>34</v>
      </c>
      <c r="B20065" s="7" t="s">
        <v>387</v>
      </c>
      <c r="C20065" s="7" t="s">
        <v>1359</v>
      </c>
      <c r="D20065" s="7" t="n">
        <v>0</v>
      </c>
      <c r="E20065" s="7" t="n">
        <v>0</v>
      </c>
      <c r="F20065" s="7" t="n">
        <v>3</v>
      </c>
      <c r="G20065" s="7" t="n">
        <v>0.03</v>
      </c>
    </row>
    <row r="20066" customFormat="false" ht="15" hidden="false" customHeight="false" outlineLevel="0" collapsed="false">
      <c r="A20066" s="7" t="s">
        <v>34</v>
      </c>
      <c r="B20066" s="7" t="s">
        <v>387</v>
      </c>
      <c r="C20066" s="7" t="s">
        <v>1359</v>
      </c>
      <c r="D20066" s="7" t="n">
        <v>0</v>
      </c>
      <c r="E20066" s="7" t="n">
        <v>0</v>
      </c>
      <c r="F20066" s="7" t="n">
        <v>2</v>
      </c>
      <c r="G20066" s="7" t="n">
        <v>47.29</v>
      </c>
    </row>
    <row r="20067" customFormat="false" ht="15" hidden="false" customHeight="false" outlineLevel="0" collapsed="false">
      <c r="A20067" s="7" t="s">
        <v>34</v>
      </c>
      <c r="B20067" s="7" t="s">
        <v>387</v>
      </c>
      <c r="C20067" s="7" t="s">
        <v>1359</v>
      </c>
      <c r="D20067" s="7" t="n">
        <v>0</v>
      </c>
      <c r="E20067" s="7" t="n">
        <v>0</v>
      </c>
      <c r="F20067" s="7" t="n">
        <v>1</v>
      </c>
      <c r="G20067" s="7" t="n">
        <v>23.64</v>
      </c>
    </row>
    <row r="20068" customFormat="false" ht="15" hidden="false" customHeight="false" outlineLevel="0" collapsed="false">
      <c r="A20068" s="7" t="s">
        <v>34</v>
      </c>
      <c r="B20068" s="7" t="s">
        <v>387</v>
      </c>
      <c r="C20068" s="7" t="s">
        <v>1359</v>
      </c>
      <c r="D20068" s="7" t="n">
        <v>0</v>
      </c>
      <c r="E20068" s="7" t="n">
        <v>0</v>
      </c>
      <c r="F20068" s="7" t="n">
        <v>2</v>
      </c>
      <c r="G20068" s="7" t="n">
        <v>0</v>
      </c>
    </row>
    <row r="20069" customFormat="false" ht="15" hidden="false" customHeight="false" outlineLevel="0" collapsed="false">
      <c r="A20069" s="7" t="s">
        <v>34</v>
      </c>
      <c r="B20069" s="7" t="s">
        <v>387</v>
      </c>
      <c r="C20069" s="7" t="s">
        <v>1359</v>
      </c>
      <c r="D20069" s="7" t="n">
        <v>0</v>
      </c>
      <c r="E20069" s="7" t="n">
        <v>0</v>
      </c>
      <c r="F20069" s="7" t="n">
        <v>2</v>
      </c>
      <c r="G20069" s="7" t="n">
        <v>0</v>
      </c>
    </row>
    <row r="20070" customFormat="false" ht="15" hidden="false" customHeight="false" outlineLevel="0" collapsed="false">
      <c r="A20070" s="7" t="s">
        <v>34</v>
      </c>
      <c r="B20070" s="7" t="s">
        <v>387</v>
      </c>
      <c r="C20070" s="7" t="s">
        <v>1359</v>
      </c>
      <c r="D20070" s="7" t="n">
        <v>0</v>
      </c>
      <c r="E20070" s="7" t="n">
        <v>0</v>
      </c>
      <c r="F20070" s="7" t="n">
        <v>1</v>
      </c>
      <c r="G20070" s="7" t="n">
        <v>23.64</v>
      </c>
    </row>
    <row r="20071" customFormat="false" ht="15" hidden="false" customHeight="false" outlineLevel="0" collapsed="false">
      <c r="A20071" s="7" t="s">
        <v>34</v>
      </c>
      <c r="B20071" s="7" t="s">
        <v>363</v>
      </c>
      <c r="C20071" s="7" t="s">
        <v>1360</v>
      </c>
      <c r="D20071" s="7" t="n">
        <v>0</v>
      </c>
      <c r="E20071" s="7" t="n">
        <v>0</v>
      </c>
      <c r="F20071" s="7" t="n">
        <v>1</v>
      </c>
      <c r="G20071" s="7" t="n">
        <v>21.95</v>
      </c>
    </row>
    <row r="20072" customFormat="false" ht="15" hidden="false" customHeight="false" outlineLevel="0" collapsed="false">
      <c r="A20072" s="7" t="s">
        <v>34</v>
      </c>
      <c r="B20072" s="7" t="s">
        <v>363</v>
      </c>
      <c r="C20072" s="7" t="s">
        <v>1360</v>
      </c>
      <c r="D20072" s="7" t="n">
        <v>0</v>
      </c>
      <c r="E20072" s="7" t="n">
        <v>0</v>
      </c>
      <c r="F20072" s="7" t="n">
        <v>1</v>
      </c>
      <c r="G20072" s="7" t="n">
        <v>0</v>
      </c>
    </row>
    <row r="20073" customFormat="false" ht="15" hidden="false" customHeight="false" outlineLevel="0" collapsed="false">
      <c r="A20073" s="7" t="s">
        <v>34</v>
      </c>
      <c r="B20073" s="7" t="s">
        <v>363</v>
      </c>
      <c r="C20073" s="7" t="s">
        <v>1360</v>
      </c>
      <c r="D20073" s="7" t="n">
        <v>5</v>
      </c>
      <c r="E20073" s="7" t="n">
        <v>110.88</v>
      </c>
      <c r="F20073" s="7" t="n">
        <v>1</v>
      </c>
      <c r="G20073" s="7" t="n">
        <v>25.2</v>
      </c>
    </row>
    <row r="20074" customFormat="false" ht="15" hidden="false" customHeight="false" outlineLevel="0" collapsed="false">
      <c r="A20074" s="7" t="s">
        <v>34</v>
      </c>
      <c r="B20074" s="7" t="s">
        <v>363</v>
      </c>
      <c r="C20074" s="7" t="s">
        <v>1360</v>
      </c>
      <c r="D20074" s="7" t="n">
        <v>4</v>
      </c>
      <c r="E20074" s="7" t="n">
        <v>101.4</v>
      </c>
      <c r="F20074" s="7" t="n">
        <v>0</v>
      </c>
      <c r="G20074" s="7" t="n">
        <v>0</v>
      </c>
    </row>
    <row r="20075" customFormat="false" ht="15" hidden="false" customHeight="false" outlineLevel="0" collapsed="false">
      <c r="A20075" s="7" t="s">
        <v>34</v>
      </c>
      <c r="B20075" s="7" t="s">
        <v>363</v>
      </c>
      <c r="C20075" s="7" t="s">
        <v>1360</v>
      </c>
      <c r="D20075" s="7" t="n">
        <v>0</v>
      </c>
      <c r="E20075" s="7" t="n">
        <v>0</v>
      </c>
      <c r="F20075" s="7" t="n">
        <v>1</v>
      </c>
      <c r="G20075" s="7" t="n">
        <v>21.94</v>
      </c>
    </row>
    <row r="20076" customFormat="false" ht="15" hidden="false" customHeight="false" outlineLevel="0" collapsed="false">
      <c r="A20076" s="7" t="s">
        <v>34</v>
      </c>
      <c r="B20076" s="7" t="s">
        <v>363</v>
      </c>
      <c r="C20076" s="7" t="s">
        <v>1360</v>
      </c>
      <c r="D20076" s="7" t="n">
        <v>0</v>
      </c>
      <c r="E20076" s="7" t="n">
        <v>0</v>
      </c>
      <c r="F20076" s="7" t="n">
        <v>1</v>
      </c>
      <c r="G20076" s="7" t="n">
        <v>21.94</v>
      </c>
    </row>
    <row r="20077" customFormat="false" ht="15" hidden="false" customHeight="false" outlineLevel="0" collapsed="false">
      <c r="A20077" s="7" t="s">
        <v>34</v>
      </c>
      <c r="B20077" s="7" t="s">
        <v>363</v>
      </c>
      <c r="C20077" s="7" t="s">
        <v>1360</v>
      </c>
      <c r="D20077" s="7" t="n">
        <v>5</v>
      </c>
      <c r="E20077" s="7" t="n">
        <v>111.32</v>
      </c>
      <c r="F20077" s="7" t="n">
        <v>0</v>
      </c>
      <c r="G20077" s="7" t="n">
        <v>0</v>
      </c>
    </row>
    <row r="20078" customFormat="false" ht="15" hidden="false" customHeight="false" outlineLevel="0" collapsed="false">
      <c r="A20078" s="7" t="s">
        <v>34</v>
      </c>
      <c r="B20078" s="7" t="s">
        <v>363</v>
      </c>
      <c r="C20078" s="7" t="s">
        <v>1360</v>
      </c>
      <c r="D20078" s="7" t="n">
        <v>0</v>
      </c>
      <c r="E20078" s="7" t="n">
        <v>0</v>
      </c>
      <c r="F20078" s="7" t="n">
        <v>1</v>
      </c>
      <c r="G20078" s="7" t="n">
        <v>21.95</v>
      </c>
    </row>
    <row r="20079" customFormat="false" ht="15" hidden="false" customHeight="false" outlineLevel="0" collapsed="false">
      <c r="A20079" s="7" t="s">
        <v>34</v>
      </c>
      <c r="B20079" s="7" t="s">
        <v>363</v>
      </c>
      <c r="C20079" s="7" t="s">
        <v>1360</v>
      </c>
      <c r="D20079" s="7" t="n">
        <v>7</v>
      </c>
      <c r="E20079" s="7" t="n">
        <v>136.09</v>
      </c>
      <c r="F20079" s="7" t="n">
        <v>0</v>
      </c>
      <c r="G20079" s="7" t="n">
        <v>0</v>
      </c>
    </row>
    <row r="20080" customFormat="false" ht="15" hidden="false" customHeight="false" outlineLevel="0" collapsed="false">
      <c r="A20080" s="7" t="s">
        <v>34</v>
      </c>
      <c r="B20080" s="7" t="s">
        <v>363</v>
      </c>
      <c r="C20080" s="7" t="s">
        <v>1360</v>
      </c>
      <c r="D20080" s="7" t="n">
        <v>0</v>
      </c>
      <c r="E20080" s="7" t="n">
        <v>0</v>
      </c>
      <c r="F20080" s="7" t="n">
        <v>3</v>
      </c>
      <c r="G20080" s="7" t="n">
        <v>0</v>
      </c>
    </row>
    <row r="20081" customFormat="false" ht="15" hidden="false" customHeight="false" outlineLevel="0" collapsed="false">
      <c r="A20081" s="7" t="s">
        <v>34</v>
      </c>
      <c r="B20081" s="7" t="s">
        <v>363</v>
      </c>
      <c r="C20081" s="7" t="s">
        <v>1360</v>
      </c>
      <c r="D20081" s="7" t="n">
        <v>0</v>
      </c>
      <c r="E20081" s="7" t="n">
        <v>0</v>
      </c>
      <c r="F20081" s="7" t="n">
        <v>1</v>
      </c>
      <c r="G20081" s="7" t="n">
        <v>0</v>
      </c>
    </row>
    <row r="20082" customFormat="false" ht="15" hidden="false" customHeight="false" outlineLevel="0" collapsed="false">
      <c r="A20082" s="7" t="s">
        <v>34</v>
      </c>
      <c r="B20082" s="7" t="s">
        <v>363</v>
      </c>
      <c r="C20082" s="7" t="s">
        <v>1360</v>
      </c>
      <c r="D20082" s="7" t="n">
        <v>0</v>
      </c>
      <c r="E20082" s="7" t="n">
        <v>0</v>
      </c>
      <c r="F20082" s="7" t="n">
        <v>3</v>
      </c>
      <c r="G20082" s="7" t="n">
        <v>76.2</v>
      </c>
    </row>
    <row r="20083" customFormat="false" ht="15" hidden="false" customHeight="false" outlineLevel="0" collapsed="false">
      <c r="A20083" s="7" t="s">
        <v>34</v>
      </c>
      <c r="B20083" s="7" t="s">
        <v>363</v>
      </c>
      <c r="C20083" s="7" t="s">
        <v>1360</v>
      </c>
      <c r="D20083" s="7" t="n">
        <v>0</v>
      </c>
      <c r="E20083" s="7" t="n">
        <v>0</v>
      </c>
      <c r="F20083" s="7" t="n">
        <v>1</v>
      </c>
      <c r="G20083" s="7" t="n">
        <v>0</v>
      </c>
    </row>
    <row r="20084" customFormat="false" ht="15" hidden="false" customHeight="false" outlineLevel="0" collapsed="false">
      <c r="A20084" s="7" t="s">
        <v>34</v>
      </c>
      <c r="B20084" s="7" t="s">
        <v>363</v>
      </c>
      <c r="C20084" s="7" t="s">
        <v>1360</v>
      </c>
      <c r="D20084" s="7" t="n">
        <v>0</v>
      </c>
      <c r="E20084" s="7" t="n">
        <v>0</v>
      </c>
      <c r="F20084" s="7" t="n">
        <v>3</v>
      </c>
      <c r="G20084" s="7" t="n">
        <v>0</v>
      </c>
    </row>
    <row r="20085" customFormat="false" ht="15" hidden="false" customHeight="false" outlineLevel="0" collapsed="false">
      <c r="A20085" s="7" t="s">
        <v>34</v>
      </c>
      <c r="B20085" s="7" t="s">
        <v>363</v>
      </c>
      <c r="C20085" s="7" t="s">
        <v>1360</v>
      </c>
      <c r="D20085" s="7" t="n">
        <v>0</v>
      </c>
      <c r="E20085" s="7" t="n">
        <v>0</v>
      </c>
      <c r="F20085" s="7" t="n">
        <v>3</v>
      </c>
      <c r="G20085" s="7" t="n">
        <v>65.85</v>
      </c>
    </row>
    <row r="20086" customFormat="false" ht="15" hidden="false" customHeight="false" outlineLevel="0" collapsed="false">
      <c r="A20086" s="7" t="s">
        <v>34</v>
      </c>
      <c r="B20086" s="7" t="s">
        <v>363</v>
      </c>
      <c r="C20086" s="7" t="s">
        <v>1360</v>
      </c>
      <c r="D20086" s="7" t="n">
        <v>4</v>
      </c>
      <c r="E20086" s="7" t="n">
        <v>100.6</v>
      </c>
      <c r="F20086" s="7" t="n">
        <v>0</v>
      </c>
      <c r="G20086" s="7" t="n">
        <v>0</v>
      </c>
    </row>
    <row r="20087" customFormat="false" ht="15" hidden="false" customHeight="false" outlineLevel="0" collapsed="false">
      <c r="A20087" s="7" t="s">
        <v>34</v>
      </c>
      <c r="B20087" s="7" t="s">
        <v>363</v>
      </c>
      <c r="C20087" s="7" t="s">
        <v>1360</v>
      </c>
      <c r="D20087" s="7" t="n">
        <v>0</v>
      </c>
      <c r="E20087" s="7" t="n">
        <v>0</v>
      </c>
      <c r="F20087" s="7" t="n">
        <v>3</v>
      </c>
      <c r="G20087" s="7" t="n">
        <v>65.85</v>
      </c>
    </row>
    <row r="20088" customFormat="false" ht="15" hidden="false" customHeight="false" outlineLevel="0" collapsed="false">
      <c r="A20088" s="7" t="s">
        <v>34</v>
      </c>
      <c r="B20088" s="7" t="s">
        <v>236</v>
      </c>
      <c r="C20088" s="7" t="s">
        <v>1361</v>
      </c>
      <c r="D20088" s="7" t="n">
        <v>0</v>
      </c>
      <c r="E20088" s="7" t="n">
        <v>0</v>
      </c>
      <c r="F20088" s="7" t="n">
        <v>4</v>
      </c>
      <c r="G20088" s="7" t="n">
        <v>100.37</v>
      </c>
    </row>
    <row r="20089" customFormat="false" ht="15" hidden="false" customHeight="false" outlineLevel="0" collapsed="false">
      <c r="A20089" s="7" t="s">
        <v>34</v>
      </c>
      <c r="B20089" s="7" t="s">
        <v>236</v>
      </c>
      <c r="C20089" s="7" t="s">
        <v>1361</v>
      </c>
      <c r="D20089" s="7" t="n">
        <v>5</v>
      </c>
      <c r="E20089" s="7" t="n">
        <v>122.99</v>
      </c>
      <c r="F20089" s="7" t="n">
        <v>0</v>
      </c>
      <c r="G20089" s="7" t="n">
        <v>0</v>
      </c>
    </row>
    <row r="20090" customFormat="false" ht="15" hidden="false" customHeight="false" outlineLevel="0" collapsed="false">
      <c r="A20090" s="7" t="s">
        <v>34</v>
      </c>
      <c r="B20090" s="7" t="s">
        <v>236</v>
      </c>
      <c r="C20090" s="7" t="s">
        <v>1361</v>
      </c>
      <c r="D20090" s="7" t="n">
        <v>0</v>
      </c>
      <c r="E20090" s="7" t="n">
        <v>0</v>
      </c>
      <c r="F20090" s="7" t="n">
        <v>8</v>
      </c>
      <c r="G20090" s="7" t="n">
        <v>223.05</v>
      </c>
    </row>
    <row r="20091" customFormat="false" ht="15" hidden="false" customHeight="false" outlineLevel="0" collapsed="false">
      <c r="A20091" s="7" t="s">
        <v>34</v>
      </c>
      <c r="B20091" s="7" t="s">
        <v>236</v>
      </c>
      <c r="C20091" s="7" t="s">
        <v>1361</v>
      </c>
      <c r="D20091" s="7" t="n">
        <v>0</v>
      </c>
      <c r="E20091" s="7" t="n">
        <v>0</v>
      </c>
      <c r="F20091" s="7" t="n">
        <v>1</v>
      </c>
      <c r="G20091" s="7" t="n">
        <v>23.7</v>
      </c>
    </row>
    <row r="20092" customFormat="false" ht="15" hidden="false" customHeight="false" outlineLevel="0" collapsed="false">
      <c r="A20092" s="7" t="s">
        <v>34</v>
      </c>
      <c r="B20092" s="7" t="s">
        <v>236</v>
      </c>
      <c r="C20092" s="7" t="s">
        <v>1361</v>
      </c>
      <c r="D20092" s="7" t="n">
        <v>0</v>
      </c>
      <c r="E20092" s="7" t="n">
        <v>0</v>
      </c>
      <c r="F20092" s="7" t="n">
        <v>1</v>
      </c>
      <c r="G20092" s="7" t="n">
        <v>22.31</v>
      </c>
    </row>
    <row r="20093" customFormat="false" ht="15" hidden="false" customHeight="false" outlineLevel="0" collapsed="false">
      <c r="A20093" s="7" t="s">
        <v>34</v>
      </c>
      <c r="B20093" s="7" t="s">
        <v>236</v>
      </c>
      <c r="C20093" s="7" t="s">
        <v>1361</v>
      </c>
      <c r="D20093" s="7" t="n">
        <v>0</v>
      </c>
      <c r="E20093" s="7" t="n">
        <v>0</v>
      </c>
      <c r="F20093" s="7" t="n">
        <v>2</v>
      </c>
      <c r="G20093" s="7" t="n">
        <v>55.76</v>
      </c>
    </row>
    <row r="20094" customFormat="false" ht="15" hidden="false" customHeight="false" outlineLevel="0" collapsed="false">
      <c r="A20094" s="7" t="s">
        <v>34</v>
      </c>
      <c r="B20094" s="7" t="s">
        <v>236</v>
      </c>
      <c r="C20094" s="7" t="s">
        <v>1361</v>
      </c>
      <c r="D20094" s="7" t="n">
        <v>13</v>
      </c>
      <c r="E20094" s="7" t="n">
        <v>345.72</v>
      </c>
      <c r="F20094" s="7" t="n">
        <v>7</v>
      </c>
      <c r="G20094" s="7" t="n">
        <v>195.16</v>
      </c>
    </row>
    <row r="20095" customFormat="false" ht="15" hidden="false" customHeight="false" outlineLevel="0" collapsed="false">
      <c r="A20095" s="7" t="s">
        <v>34</v>
      </c>
      <c r="B20095" s="7" t="s">
        <v>236</v>
      </c>
      <c r="C20095" s="7" t="s">
        <v>1361</v>
      </c>
      <c r="D20095" s="7" t="n">
        <v>0</v>
      </c>
      <c r="E20095" s="7" t="n">
        <v>0</v>
      </c>
      <c r="F20095" s="7" t="n">
        <v>2</v>
      </c>
      <c r="G20095" s="7" t="n">
        <v>55.77</v>
      </c>
    </row>
    <row r="20096" customFormat="false" ht="15" hidden="false" customHeight="false" outlineLevel="0" collapsed="false">
      <c r="A20096" s="7" t="s">
        <v>34</v>
      </c>
      <c r="B20096" s="7" t="s">
        <v>298</v>
      </c>
      <c r="C20096" s="7" t="s">
        <v>1362</v>
      </c>
      <c r="D20096" s="7" t="n">
        <v>15</v>
      </c>
      <c r="E20096" s="7" t="n">
        <v>370.8</v>
      </c>
      <c r="F20096" s="7" t="n">
        <v>11</v>
      </c>
      <c r="G20096" s="7" t="n">
        <v>298.31</v>
      </c>
    </row>
    <row r="20097" customFormat="false" ht="15" hidden="false" customHeight="false" outlineLevel="0" collapsed="false">
      <c r="A20097" s="7" t="s">
        <v>34</v>
      </c>
      <c r="B20097" s="7" t="s">
        <v>298</v>
      </c>
      <c r="C20097" s="7" t="s">
        <v>1362</v>
      </c>
      <c r="D20097" s="7" t="n">
        <v>0</v>
      </c>
      <c r="E20097" s="7" t="n">
        <v>0</v>
      </c>
      <c r="F20097" s="7" t="n">
        <v>1</v>
      </c>
      <c r="G20097" s="7" t="n">
        <v>27.88</v>
      </c>
    </row>
    <row r="20098" customFormat="false" ht="15" hidden="false" customHeight="false" outlineLevel="0" collapsed="false">
      <c r="A20098" s="7" t="s">
        <v>34</v>
      </c>
      <c r="B20098" s="7" t="s">
        <v>298</v>
      </c>
      <c r="C20098" s="7" t="s">
        <v>1362</v>
      </c>
      <c r="D20098" s="7" t="n">
        <v>0</v>
      </c>
      <c r="E20098" s="7" t="n">
        <v>0</v>
      </c>
      <c r="F20098" s="7" t="n">
        <v>1</v>
      </c>
      <c r="G20098" s="7" t="n">
        <v>27.88</v>
      </c>
    </row>
    <row r="20099" customFormat="false" ht="15" hidden="false" customHeight="false" outlineLevel="0" collapsed="false">
      <c r="A20099" s="7" t="s">
        <v>34</v>
      </c>
      <c r="B20099" s="7" t="s">
        <v>298</v>
      </c>
      <c r="C20099" s="7" t="s">
        <v>1362</v>
      </c>
      <c r="D20099" s="7" t="n">
        <v>0</v>
      </c>
      <c r="E20099" s="7" t="n">
        <v>0</v>
      </c>
      <c r="F20099" s="7" t="n">
        <v>1</v>
      </c>
      <c r="G20099" s="7" t="n">
        <v>25.1</v>
      </c>
    </row>
    <row r="20100" customFormat="false" ht="15" hidden="false" customHeight="false" outlineLevel="0" collapsed="false">
      <c r="A20100" s="7" t="s">
        <v>34</v>
      </c>
      <c r="B20100" s="7" t="s">
        <v>298</v>
      </c>
      <c r="C20100" s="7" t="s">
        <v>1362</v>
      </c>
      <c r="D20100" s="7" t="n">
        <v>0</v>
      </c>
      <c r="E20100" s="7" t="n">
        <v>0</v>
      </c>
      <c r="F20100" s="7" t="n">
        <v>2</v>
      </c>
      <c r="G20100" s="7" t="n">
        <v>50.19</v>
      </c>
    </row>
    <row r="20101" customFormat="false" ht="15" hidden="false" customHeight="false" outlineLevel="0" collapsed="false">
      <c r="A20101" s="7" t="s">
        <v>34</v>
      </c>
      <c r="B20101" s="7" t="s">
        <v>298</v>
      </c>
      <c r="C20101" s="7" t="s">
        <v>1362</v>
      </c>
      <c r="D20101" s="7" t="n">
        <v>0</v>
      </c>
      <c r="E20101" s="7" t="n">
        <v>0</v>
      </c>
      <c r="F20101" s="7" t="n">
        <v>1</v>
      </c>
      <c r="G20101" s="7" t="n">
        <v>27.89</v>
      </c>
    </row>
    <row r="20102" customFormat="false" ht="15" hidden="false" customHeight="false" outlineLevel="0" collapsed="false">
      <c r="A20102" s="7" t="s">
        <v>34</v>
      </c>
      <c r="B20102" s="7" t="s">
        <v>298</v>
      </c>
      <c r="C20102" s="7" t="s">
        <v>1362</v>
      </c>
      <c r="D20102" s="7" t="n">
        <v>0</v>
      </c>
      <c r="E20102" s="7" t="n">
        <v>0</v>
      </c>
      <c r="F20102" s="7" t="n">
        <v>1</v>
      </c>
      <c r="G20102" s="7" t="n">
        <v>27.88</v>
      </c>
    </row>
    <row r="20103" customFormat="false" ht="15" hidden="false" customHeight="false" outlineLevel="0" collapsed="false">
      <c r="A20103" s="7" t="s">
        <v>34</v>
      </c>
      <c r="B20103" s="7" t="s">
        <v>298</v>
      </c>
      <c r="C20103" s="7" t="s">
        <v>1362</v>
      </c>
      <c r="D20103" s="7" t="n">
        <v>3</v>
      </c>
      <c r="E20103" s="7" t="n">
        <v>72.98</v>
      </c>
      <c r="F20103" s="7" t="n">
        <v>0</v>
      </c>
      <c r="G20103" s="7" t="n">
        <v>0</v>
      </c>
    </row>
    <row r="20104" customFormat="false" ht="15" hidden="false" customHeight="false" outlineLevel="0" collapsed="false">
      <c r="A20104" s="7" t="s">
        <v>34</v>
      </c>
      <c r="B20104" s="7" t="s">
        <v>298</v>
      </c>
      <c r="C20104" s="7" t="s">
        <v>1362</v>
      </c>
      <c r="D20104" s="7" t="n">
        <v>0</v>
      </c>
      <c r="E20104" s="7" t="n">
        <v>0</v>
      </c>
      <c r="F20104" s="7" t="n">
        <v>1</v>
      </c>
      <c r="G20104" s="7" t="n">
        <v>25.09</v>
      </c>
    </row>
    <row r="20105" customFormat="false" ht="15" hidden="false" customHeight="false" outlineLevel="0" collapsed="false">
      <c r="A20105" s="7" t="s">
        <v>34</v>
      </c>
      <c r="B20105" s="7" t="s">
        <v>892</v>
      </c>
      <c r="C20105" s="7" t="s">
        <v>1363</v>
      </c>
      <c r="D20105" s="7" t="n">
        <v>2</v>
      </c>
      <c r="E20105" s="7" t="n">
        <v>111.15</v>
      </c>
      <c r="F20105" s="7" t="n">
        <v>0</v>
      </c>
      <c r="G20105" s="7" t="n">
        <v>0</v>
      </c>
    </row>
    <row r="20106" customFormat="false" ht="15" hidden="false" customHeight="false" outlineLevel="0" collapsed="false">
      <c r="A20106" s="7" t="s">
        <v>34</v>
      </c>
      <c r="B20106" s="7" t="s">
        <v>892</v>
      </c>
      <c r="C20106" s="7" t="s">
        <v>1363</v>
      </c>
      <c r="D20106" s="7" t="n">
        <v>3</v>
      </c>
      <c r="E20106" s="7" t="n">
        <v>168.2</v>
      </c>
      <c r="F20106" s="7" t="n">
        <v>1</v>
      </c>
      <c r="G20106" s="7" t="n">
        <v>63.47</v>
      </c>
    </row>
    <row r="20107" customFormat="false" ht="15" hidden="false" customHeight="false" outlineLevel="0" collapsed="false">
      <c r="A20107" s="7" t="s">
        <v>34</v>
      </c>
      <c r="B20107" s="7" t="s">
        <v>892</v>
      </c>
      <c r="C20107" s="7" t="s">
        <v>1363</v>
      </c>
      <c r="D20107" s="7" t="n">
        <v>0</v>
      </c>
      <c r="E20107" s="7" t="n">
        <v>0</v>
      </c>
      <c r="F20107" s="7" t="n">
        <v>1</v>
      </c>
      <c r="G20107" s="7" t="n">
        <v>57.13</v>
      </c>
    </row>
    <row r="20108" customFormat="false" ht="15" hidden="false" customHeight="false" outlineLevel="0" collapsed="false">
      <c r="A20108" s="7" t="s">
        <v>34</v>
      </c>
      <c r="B20108" s="7" t="s">
        <v>840</v>
      </c>
      <c r="C20108" s="7" t="s">
        <v>1363</v>
      </c>
      <c r="D20108" s="7" t="n">
        <v>5</v>
      </c>
      <c r="E20108" s="7" t="n">
        <v>282.45</v>
      </c>
      <c r="F20108" s="7" t="n">
        <v>8</v>
      </c>
      <c r="G20108" s="7" t="n">
        <v>495.07</v>
      </c>
    </row>
    <row r="20109" customFormat="false" ht="15" hidden="false" customHeight="false" outlineLevel="0" collapsed="false">
      <c r="A20109" s="7" t="s">
        <v>34</v>
      </c>
      <c r="B20109" s="7" t="s">
        <v>840</v>
      </c>
      <c r="C20109" s="7" t="s">
        <v>1363</v>
      </c>
      <c r="D20109" s="7" t="n">
        <v>4</v>
      </c>
      <c r="E20109" s="7" t="n">
        <v>213.29</v>
      </c>
      <c r="F20109" s="7" t="n">
        <v>0</v>
      </c>
      <c r="G20109" s="7" t="n">
        <v>0</v>
      </c>
    </row>
    <row r="20110" customFormat="false" ht="15" hidden="false" customHeight="false" outlineLevel="0" collapsed="false">
      <c r="A20110" s="7" t="s">
        <v>34</v>
      </c>
      <c r="B20110" s="7" t="s">
        <v>840</v>
      </c>
      <c r="C20110" s="7" t="s">
        <v>1363</v>
      </c>
      <c r="D20110" s="7" t="n">
        <v>0</v>
      </c>
      <c r="E20110" s="7" t="n">
        <v>0</v>
      </c>
      <c r="F20110" s="7" t="n">
        <v>1</v>
      </c>
      <c r="G20110" s="7" t="n">
        <v>63.48</v>
      </c>
    </row>
    <row r="20111" customFormat="false" ht="15" hidden="false" customHeight="false" outlineLevel="0" collapsed="false">
      <c r="A20111" s="7" t="s">
        <v>34</v>
      </c>
      <c r="B20111" s="7" t="s">
        <v>840</v>
      </c>
      <c r="C20111" s="7" t="s">
        <v>1363</v>
      </c>
      <c r="D20111" s="7" t="n">
        <v>0</v>
      </c>
      <c r="E20111" s="7" t="n">
        <v>0</v>
      </c>
      <c r="F20111" s="7" t="n">
        <v>1</v>
      </c>
      <c r="G20111" s="7" t="n">
        <v>63.48</v>
      </c>
    </row>
    <row r="20112" customFormat="false" ht="15" hidden="false" customHeight="false" outlineLevel="0" collapsed="false">
      <c r="A20112" s="7" t="s">
        <v>34</v>
      </c>
      <c r="B20112" s="7" t="s">
        <v>840</v>
      </c>
      <c r="C20112" s="7" t="s">
        <v>1363</v>
      </c>
      <c r="D20112" s="7" t="n">
        <v>0</v>
      </c>
      <c r="E20112" s="7" t="n">
        <v>0</v>
      </c>
      <c r="F20112" s="7" t="n">
        <v>1</v>
      </c>
      <c r="G20112" s="7" t="n">
        <v>50.78</v>
      </c>
    </row>
    <row r="20113" customFormat="false" ht="15" hidden="false" customHeight="false" outlineLevel="0" collapsed="false">
      <c r="A20113" s="7" t="s">
        <v>34</v>
      </c>
      <c r="B20113" s="7" t="s">
        <v>840</v>
      </c>
      <c r="C20113" s="7" t="s">
        <v>1363</v>
      </c>
      <c r="D20113" s="7" t="n">
        <v>0</v>
      </c>
      <c r="E20113" s="7" t="n">
        <v>0</v>
      </c>
      <c r="F20113" s="7" t="n">
        <v>1</v>
      </c>
      <c r="G20113" s="7" t="n">
        <v>57.13</v>
      </c>
    </row>
    <row r="20114" customFormat="false" ht="15" hidden="false" customHeight="false" outlineLevel="0" collapsed="false">
      <c r="A20114" s="7" t="s">
        <v>34</v>
      </c>
      <c r="B20114" s="7" t="s">
        <v>625</v>
      </c>
      <c r="C20114" s="7" t="s">
        <v>1363</v>
      </c>
      <c r="D20114" s="7" t="n">
        <v>0</v>
      </c>
      <c r="E20114" s="7" t="n">
        <v>0</v>
      </c>
      <c r="F20114" s="7" t="n">
        <v>1</v>
      </c>
      <c r="G20114" s="7" t="n">
        <v>63.48</v>
      </c>
    </row>
    <row r="20115" customFormat="false" ht="15" hidden="false" customHeight="false" outlineLevel="0" collapsed="false">
      <c r="A20115" s="7" t="s">
        <v>34</v>
      </c>
      <c r="B20115" s="7" t="s">
        <v>625</v>
      </c>
      <c r="C20115" s="7" t="s">
        <v>1363</v>
      </c>
      <c r="D20115" s="7" t="n">
        <v>0</v>
      </c>
      <c r="E20115" s="7" t="n">
        <v>0</v>
      </c>
      <c r="F20115" s="7" t="n">
        <v>1</v>
      </c>
      <c r="G20115" s="7" t="n">
        <v>52.5</v>
      </c>
    </row>
    <row r="20116" customFormat="false" ht="15" hidden="false" customHeight="false" outlineLevel="0" collapsed="false">
      <c r="A20116" s="7" t="s">
        <v>34</v>
      </c>
      <c r="B20116" s="7" t="s">
        <v>625</v>
      </c>
      <c r="C20116" s="7" t="s">
        <v>1363</v>
      </c>
      <c r="D20116" s="7" t="n">
        <v>12</v>
      </c>
      <c r="E20116" s="7" t="n">
        <v>717.21</v>
      </c>
      <c r="F20116" s="7" t="n">
        <v>16</v>
      </c>
      <c r="G20116" s="7" t="n">
        <v>977.44</v>
      </c>
    </row>
    <row r="20117" customFormat="false" ht="15" hidden="false" customHeight="false" outlineLevel="0" collapsed="false">
      <c r="A20117" s="7" t="s">
        <v>34</v>
      </c>
      <c r="B20117" s="7" t="s">
        <v>625</v>
      </c>
      <c r="C20117" s="7" t="s">
        <v>1363</v>
      </c>
      <c r="D20117" s="7" t="n">
        <v>0</v>
      </c>
      <c r="E20117" s="7" t="n">
        <v>0</v>
      </c>
      <c r="F20117" s="7" t="n">
        <v>1</v>
      </c>
      <c r="G20117" s="7" t="n">
        <v>57.13</v>
      </c>
    </row>
    <row r="20118" customFormat="false" ht="15" hidden="false" customHeight="false" outlineLevel="0" collapsed="false">
      <c r="A20118" s="7" t="s">
        <v>34</v>
      </c>
      <c r="B20118" s="7" t="s">
        <v>625</v>
      </c>
      <c r="C20118" s="7" t="s">
        <v>1363</v>
      </c>
      <c r="D20118" s="7" t="n">
        <v>0</v>
      </c>
      <c r="E20118" s="7" t="n">
        <v>0</v>
      </c>
      <c r="F20118" s="7" t="n">
        <v>1</v>
      </c>
      <c r="G20118" s="7" t="n">
        <v>63.47</v>
      </c>
    </row>
    <row r="20119" customFormat="false" ht="15" hidden="false" customHeight="false" outlineLevel="0" collapsed="false">
      <c r="A20119" s="7" t="s">
        <v>34</v>
      </c>
      <c r="B20119" s="7" t="s">
        <v>625</v>
      </c>
      <c r="C20119" s="7" t="s">
        <v>1363</v>
      </c>
      <c r="D20119" s="7" t="n">
        <v>0</v>
      </c>
      <c r="E20119" s="7" t="n">
        <v>0</v>
      </c>
      <c r="F20119" s="7" t="n">
        <v>1</v>
      </c>
      <c r="G20119" s="7" t="n">
        <v>63.48</v>
      </c>
    </row>
    <row r="20120" customFormat="false" ht="15" hidden="false" customHeight="false" outlineLevel="0" collapsed="false">
      <c r="A20120" s="7" t="s">
        <v>34</v>
      </c>
      <c r="B20120" s="7" t="s">
        <v>625</v>
      </c>
      <c r="C20120" s="7" t="s">
        <v>1363</v>
      </c>
      <c r="D20120" s="7" t="n">
        <v>0</v>
      </c>
      <c r="E20120" s="7" t="n">
        <v>0</v>
      </c>
      <c r="F20120" s="7" t="n">
        <v>1</v>
      </c>
      <c r="G20120" s="7" t="n">
        <v>57.13</v>
      </c>
    </row>
    <row r="20121" customFormat="false" ht="15" hidden="false" customHeight="false" outlineLevel="0" collapsed="false">
      <c r="A20121" s="7" t="s">
        <v>34</v>
      </c>
      <c r="B20121" s="7" t="s">
        <v>625</v>
      </c>
      <c r="C20121" s="7" t="s">
        <v>1363</v>
      </c>
      <c r="D20121" s="7" t="n">
        <v>0</v>
      </c>
      <c r="E20121" s="7" t="n">
        <v>0</v>
      </c>
      <c r="F20121" s="7" t="n">
        <v>2</v>
      </c>
      <c r="G20121" s="7" t="n">
        <v>126.95</v>
      </c>
    </row>
    <row r="20122" customFormat="false" ht="15" hidden="false" customHeight="false" outlineLevel="0" collapsed="false">
      <c r="A20122" s="7" t="s">
        <v>34</v>
      </c>
      <c r="B20122" s="7" t="s">
        <v>625</v>
      </c>
      <c r="C20122" s="7" t="s">
        <v>1363</v>
      </c>
      <c r="D20122" s="7" t="n">
        <v>0</v>
      </c>
      <c r="E20122" s="7" t="n">
        <v>0</v>
      </c>
      <c r="F20122" s="7" t="n">
        <v>1</v>
      </c>
      <c r="G20122" s="7" t="n">
        <v>63.48</v>
      </c>
    </row>
    <row r="20123" customFormat="false" ht="15" hidden="false" customHeight="false" outlineLevel="0" collapsed="false">
      <c r="A20123" s="7" t="s">
        <v>34</v>
      </c>
      <c r="B20123" s="7" t="s">
        <v>831</v>
      </c>
      <c r="C20123" s="7" t="s">
        <v>1363</v>
      </c>
      <c r="D20123" s="7" t="n">
        <v>0</v>
      </c>
      <c r="E20123" s="7" t="n">
        <v>0</v>
      </c>
      <c r="F20123" s="7" t="n">
        <v>1</v>
      </c>
      <c r="G20123" s="7" t="n">
        <v>63.47</v>
      </c>
    </row>
    <row r="20124" customFormat="false" ht="15" hidden="false" customHeight="false" outlineLevel="0" collapsed="false">
      <c r="A20124" s="7" t="s">
        <v>34</v>
      </c>
      <c r="B20124" s="7" t="s">
        <v>831</v>
      </c>
      <c r="C20124" s="7" t="s">
        <v>1363</v>
      </c>
      <c r="D20124" s="7" t="n">
        <v>0</v>
      </c>
      <c r="E20124" s="7" t="n">
        <v>0</v>
      </c>
      <c r="F20124" s="7" t="n">
        <v>3</v>
      </c>
      <c r="G20124" s="7" t="n">
        <v>190.42</v>
      </c>
    </row>
    <row r="20125" customFormat="false" ht="15" hidden="false" customHeight="false" outlineLevel="0" collapsed="false">
      <c r="A20125" s="7" t="s">
        <v>34</v>
      </c>
      <c r="B20125" s="7" t="s">
        <v>831</v>
      </c>
      <c r="C20125" s="7" t="s">
        <v>1363</v>
      </c>
      <c r="D20125" s="7" t="n">
        <v>0</v>
      </c>
      <c r="E20125" s="7" t="n">
        <v>0</v>
      </c>
      <c r="F20125" s="7" t="n">
        <v>2</v>
      </c>
      <c r="G20125" s="7" t="n">
        <v>126.95</v>
      </c>
    </row>
    <row r="20126" customFormat="false" ht="15" hidden="false" customHeight="false" outlineLevel="0" collapsed="false">
      <c r="A20126" s="7" t="s">
        <v>34</v>
      </c>
      <c r="B20126" s="7" t="s">
        <v>831</v>
      </c>
      <c r="C20126" s="7" t="s">
        <v>1363</v>
      </c>
      <c r="D20126" s="7" t="n">
        <v>3</v>
      </c>
      <c r="E20126" s="7" t="n">
        <v>171.23</v>
      </c>
      <c r="F20126" s="7" t="n">
        <v>0</v>
      </c>
      <c r="G20126" s="7" t="n">
        <v>0</v>
      </c>
    </row>
    <row r="20127" customFormat="false" ht="15" hidden="false" customHeight="false" outlineLevel="0" collapsed="false">
      <c r="A20127" s="7" t="s">
        <v>34</v>
      </c>
      <c r="B20127" s="7" t="s">
        <v>831</v>
      </c>
      <c r="C20127" s="7" t="s">
        <v>1363</v>
      </c>
      <c r="D20127" s="7" t="n">
        <v>0</v>
      </c>
      <c r="E20127" s="7" t="n">
        <v>0</v>
      </c>
      <c r="F20127" s="7" t="n">
        <v>1</v>
      </c>
      <c r="G20127" s="7" t="n">
        <v>63.48</v>
      </c>
    </row>
    <row r="20128" customFormat="false" ht="15" hidden="false" customHeight="false" outlineLevel="0" collapsed="false">
      <c r="A20128" s="7" t="s">
        <v>34</v>
      </c>
      <c r="B20128" s="7" t="s">
        <v>831</v>
      </c>
      <c r="C20128" s="7" t="s">
        <v>1363</v>
      </c>
      <c r="D20128" s="7" t="n">
        <v>0</v>
      </c>
      <c r="E20128" s="7" t="n">
        <v>0</v>
      </c>
      <c r="F20128" s="7" t="n">
        <v>2</v>
      </c>
      <c r="G20128" s="7" t="n">
        <v>114.26</v>
      </c>
    </row>
    <row r="20129" customFormat="false" ht="15" hidden="false" customHeight="false" outlineLevel="0" collapsed="false">
      <c r="A20129" s="7" t="s">
        <v>34</v>
      </c>
      <c r="B20129" s="7" t="s">
        <v>831</v>
      </c>
      <c r="C20129" s="7" t="s">
        <v>1363</v>
      </c>
      <c r="D20129" s="7" t="n">
        <v>11</v>
      </c>
      <c r="E20129" s="7" t="n">
        <v>641.05</v>
      </c>
      <c r="F20129" s="7" t="n">
        <v>11</v>
      </c>
      <c r="G20129" s="7" t="n">
        <v>691.82</v>
      </c>
    </row>
    <row r="20130" customFormat="false" ht="15" hidden="false" customHeight="false" outlineLevel="0" collapsed="false">
      <c r="A20130" s="7" t="s">
        <v>34</v>
      </c>
      <c r="B20130" s="7" t="s">
        <v>831</v>
      </c>
      <c r="C20130" s="7" t="s">
        <v>1363</v>
      </c>
      <c r="D20130" s="7" t="n">
        <v>0</v>
      </c>
      <c r="E20130" s="7" t="n">
        <v>0</v>
      </c>
      <c r="F20130" s="7" t="n">
        <v>1</v>
      </c>
      <c r="G20130" s="7" t="n">
        <v>63.48</v>
      </c>
    </row>
    <row r="20131" customFormat="false" ht="15" hidden="false" customHeight="false" outlineLevel="0" collapsed="false">
      <c r="A20131" s="7" t="s">
        <v>34</v>
      </c>
      <c r="B20131" s="7" t="s">
        <v>590</v>
      </c>
      <c r="C20131" s="7" t="s">
        <v>1363</v>
      </c>
      <c r="D20131" s="7" t="n">
        <v>5</v>
      </c>
      <c r="E20131" s="7" t="n">
        <v>298.31</v>
      </c>
      <c r="F20131" s="7" t="n">
        <v>5</v>
      </c>
      <c r="G20131" s="7" t="n">
        <v>317.35</v>
      </c>
    </row>
    <row r="20132" customFormat="false" ht="15" hidden="false" customHeight="false" outlineLevel="0" collapsed="false">
      <c r="A20132" s="7" t="s">
        <v>34</v>
      </c>
      <c r="B20132" s="7" t="s">
        <v>590</v>
      </c>
      <c r="C20132" s="7" t="s">
        <v>1363</v>
      </c>
      <c r="D20132" s="7" t="n">
        <v>0</v>
      </c>
      <c r="E20132" s="7" t="n">
        <v>0</v>
      </c>
      <c r="F20132" s="7" t="n">
        <v>1</v>
      </c>
      <c r="G20132" s="7" t="n">
        <v>63.48</v>
      </c>
    </row>
    <row r="20133" customFormat="false" ht="15" hidden="false" customHeight="false" outlineLevel="0" collapsed="false">
      <c r="A20133" s="7" t="s">
        <v>34</v>
      </c>
      <c r="B20133" s="7" t="s">
        <v>590</v>
      </c>
      <c r="C20133" s="7" t="s">
        <v>1363</v>
      </c>
      <c r="D20133" s="7" t="n">
        <v>0</v>
      </c>
      <c r="E20133" s="7" t="n">
        <v>0</v>
      </c>
      <c r="F20133" s="7" t="n">
        <v>1</v>
      </c>
      <c r="G20133" s="7" t="n">
        <v>53.96</v>
      </c>
    </row>
    <row r="20134" customFormat="false" ht="15" hidden="false" customHeight="false" outlineLevel="0" collapsed="false">
      <c r="A20134" s="7" t="s">
        <v>34</v>
      </c>
      <c r="B20134" s="7" t="s">
        <v>94</v>
      </c>
      <c r="C20134" s="7" t="s">
        <v>1366</v>
      </c>
      <c r="D20134" s="7" t="n">
        <v>19</v>
      </c>
      <c r="E20134" s="7" t="n">
        <v>3386.25</v>
      </c>
      <c r="F20134" s="7" t="n">
        <v>3</v>
      </c>
      <c r="G20134" s="7" t="n">
        <v>557.23</v>
      </c>
    </row>
    <row r="20135" customFormat="false" ht="15" hidden="false" customHeight="false" outlineLevel="0" collapsed="false">
      <c r="A20135" s="7" t="s">
        <v>34</v>
      </c>
      <c r="B20135" s="7" t="s">
        <v>94</v>
      </c>
      <c r="C20135" s="7" t="s">
        <v>1366</v>
      </c>
      <c r="D20135" s="7" t="n">
        <v>0</v>
      </c>
      <c r="E20135" s="7" t="n">
        <v>0</v>
      </c>
      <c r="F20135" s="7" t="n">
        <v>1</v>
      </c>
      <c r="G20135" s="7" t="n">
        <v>214.32</v>
      </c>
    </row>
    <row r="20136" customFormat="false" ht="15" hidden="false" customHeight="false" outlineLevel="0" collapsed="false">
      <c r="A20136" s="7" t="s">
        <v>34</v>
      </c>
      <c r="B20136" s="7" t="s">
        <v>94</v>
      </c>
      <c r="C20136" s="7" t="s">
        <v>1366</v>
      </c>
      <c r="D20136" s="7" t="n">
        <v>0</v>
      </c>
      <c r="E20136" s="7" t="n">
        <v>0</v>
      </c>
      <c r="F20136" s="7" t="n">
        <v>2</v>
      </c>
      <c r="G20136" s="7" t="n">
        <v>385.78</v>
      </c>
    </row>
    <row r="20137" customFormat="false" ht="15" hidden="false" customHeight="false" outlineLevel="0" collapsed="false">
      <c r="A20137" s="7" t="s">
        <v>34</v>
      </c>
      <c r="B20137" s="7" t="s">
        <v>92</v>
      </c>
      <c r="C20137" s="7" t="s">
        <v>1366</v>
      </c>
      <c r="D20137" s="7" t="n">
        <v>0</v>
      </c>
      <c r="E20137" s="7" t="n">
        <v>0</v>
      </c>
      <c r="F20137" s="7" t="n">
        <v>1</v>
      </c>
      <c r="G20137" s="7" t="n">
        <v>192.89</v>
      </c>
    </row>
    <row r="20138" customFormat="false" ht="15" hidden="false" customHeight="false" outlineLevel="0" collapsed="false">
      <c r="A20138" s="7" t="s">
        <v>34</v>
      </c>
      <c r="B20138" s="7" t="s">
        <v>92</v>
      </c>
      <c r="C20138" s="7" t="s">
        <v>1366</v>
      </c>
      <c r="D20138" s="7" t="n">
        <v>0</v>
      </c>
      <c r="E20138" s="7" t="n">
        <v>0</v>
      </c>
      <c r="F20138" s="7" t="n">
        <v>1</v>
      </c>
      <c r="G20138" s="7" t="n">
        <v>214.31</v>
      </c>
    </row>
    <row r="20139" customFormat="false" ht="15" hidden="false" customHeight="false" outlineLevel="0" collapsed="false">
      <c r="A20139" s="7" t="s">
        <v>34</v>
      </c>
      <c r="B20139" s="7" t="s">
        <v>92</v>
      </c>
      <c r="C20139" s="7" t="s">
        <v>1366</v>
      </c>
      <c r="D20139" s="7" t="n">
        <v>0</v>
      </c>
      <c r="E20139" s="7" t="n">
        <v>0</v>
      </c>
      <c r="F20139" s="7" t="n">
        <v>2</v>
      </c>
      <c r="G20139" s="7" t="n">
        <v>342.92</v>
      </c>
    </row>
    <row r="20140" customFormat="false" ht="15" hidden="false" customHeight="false" outlineLevel="0" collapsed="false">
      <c r="A20140" s="7" t="s">
        <v>34</v>
      </c>
      <c r="B20140" s="7" t="s">
        <v>92</v>
      </c>
      <c r="C20140" s="7" t="s">
        <v>1366</v>
      </c>
      <c r="D20140" s="7" t="n">
        <v>0</v>
      </c>
      <c r="E20140" s="7" t="n">
        <v>0</v>
      </c>
      <c r="F20140" s="7" t="n">
        <v>1</v>
      </c>
      <c r="G20140" s="7" t="n">
        <v>214.32</v>
      </c>
    </row>
    <row r="20141" customFormat="false" ht="15" hidden="false" customHeight="false" outlineLevel="0" collapsed="false">
      <c r="A20141" s="7" t="s">
        <v>34</v>
      </c>
      <c r="B20141" s="7" t="s">
        <v>92</v>
      </c>
      <c r="C20141" s="7" t="s">
        <v>1366</v>
      </c>
      <c r="D20141" s="7" t="n">
        <v>0</v>
      </c>
      <c r="E20141" s="7" t="n">
        <v>0</v>
      </c>
      <c r="F20141" s="7" t="n">
        <v>1</v>
      </c>
      <c r="G20141" s="7" t="n">
        <v>192.89</v>
      </c>
    </row>
    <row r="20142" customFormat="false" ht="15" hidden="false" customHeight="false" outlineLevel="0" collapsed="false">
      <c r="A20142" s="7" t="s">
        <v>34</v>
      </c>
      <c r="B20142" s="7" t="s">
        <v>92</v>
      </c>
      <c r="C20142" s="7" t="s">
        <v>1366</v>
      </c>
      <c r="D20142" s="7" t="n">
        <v>15</v>
      </c>
      <c r="E20142" s="7" t="n">
        <v>2957.61</v>
      </c>
      <c r="F20142" s="7" t="n">
        <v>8</v>
      </c>
      <c r="G20142" s="7" t="n">
        <v>1693.13</v>
      </c>
    </row>
    <row r="20143" customFormat="false" ht="15" hidden="false" customHeight="false" outlineLevel="0" collapsed="false">
      <c r="A20143" s="7" t="s">
        <v>34</v>
      </c>
      <c r="B20143" s="7" t="s">
        <v>92</v>
      </c>
      <c r="C20143" s="7" t="s">
        <v>1366</v>
      </c>
      <c r="D20143" s="7" t="n">
        <v>0</v>
      </c>
      <c r="E20143" s="7" t="n">
        <v>0</v>
      </c>
      <c r="F20143" s="7" t="n">
        <v>1</v>
      </c>
      <c r="G20143" s="7" t="n">
        <v>192.89</v>
      </c>
    </row>
    <row r="20144" customFormat="false" ht="15" hidden="false" customHeight="false" outlineLevel="0" collapsed="false">
      <c r="A20144" s="7" t="s">
        <v>34</v>
      </c>
      <c r="B20144" s="7" t="s">
        <v>92</v>
      </c>
      <c r="C20144" s="7" t="s">
        <v>1366</v>
      </c>
      <c r="D20144" s="7" t="n">
        <v>0</v>
      </c>
      <c r="E20144" s="7" t="n">
        <v>0</v>
      </c>
      <c r="F20144" s="7" t="n">
        <v>1</v>
      </c>
      <c r="G20144" s="7" t="n">
        <v>214.32</v>
      </c>
    </row>
    <row r="20145" customFormat="false" ht="15" hidden="false" customHeight="false" outlineLevel="0" collapsed="false">
      <c r="A20145" s="7" t="s">
        <v>34</v>
      </c>
      <c r="B20145" s="7" t="s">
        <v>92</v>
      </c>
      <c r="C20145" s="7" t="s">
        <v>1366</v>
      </c>
      <c r="D20145" s="7" t="n">
        <v>0</v>
      </c>
      <c r="E20145" s="7" t="n">
        <v>0</v>
      </c>
      <c r="F20145" s="7" t="n">
        <v>2</v>
      </c>
      <c r="G20145" s="7" t="n">
        <v>385.78</v>
      </c>
    </row>
    <row r="20146" customFormat="false" ht="15" hidden="false" customHeight="false" outlineLevel="0" collapsed="false">
      <c r="A20146" s="7" t="s">
        <v>34</v>
      </c>
      <c r="B20146" s="7" t="s">
        <v>92</v>
      </c>
      <c r="C20146" s="7" t="s">
        <v>1366</v>
      </c>
      <c r="D20146" s="7" t="n">
        <v>0</v>
      </c>
      <c r="E20146" s="7" t="n">
        <v>0</v>
      </c>
      <c r="F20146" s="7" t="n">
        <v>1</v>
      </c>
      <c r="G20146" s="7" t="n">
        <v>182.18</v>
      </c>
    </row>
    <row r="20147" customFormat="false" ht="15" hidden="false" customHeight="false" outlineLevel="0" collapsed="false">
      <c r="A20147" s="7" t="s">
        <v>34</v>
      </c>
      <c r="B20147" s="7" t="s">
        <v>91</v>
      </c>
      <c r="C20147" s="7" t="s">
        <v>1366</v>
      </c>
      <c r="D20147" s="7" t="n">
        <v>21</v>
      </c>
      <c r="E20147" s="7" t="n">
        <v>3932.8</v>
      </c>
      <c r="F20147" s="7" t="n">
        <v>5</v>
      </c>
      <c r="G20147" s="7" t="n">
        <v>994.53</v>
      </c>
    </row>
    <row r="20148" customFormat="false" ht="15" hidden="false" customHeight="false" outlineLevel="0" collapsed="false">
      <c r="A20148" s="7" t="s">
        <v>34</v>
      </c>
      <c r="B20148" s="7" t="s">
        <v>91</v>
      </c>
      <c r="C20148" s="7" t="s">
        <v>1366</v>
      </c>
      <c r="D20148" s="7" t="n">
        <v>0</v>
      </c>
      <c r="E20148" s="7" t="n">
        <v>0</v>
      </c>
      <c r="F20148" s="7" t="n">
        <v>1</v>
      </c>
      <c r="G20148" s="7" t="n">
        <v>214.32</v>
      </c>
    </row>
    <row r="20149" customFormat="false" ht="15" hidden="false" customHeight="false" outlineLevel="0" collapsed="false">
      <c r="A20149" s="7" t="s">
        <v>34</v>
      </c>
      <c r="B20149" s="7" t="s">
        <v>91</v>
      </c>
      <c r="C20149" s="7" t="s">
        <v>1366</v>
      </c>
      <c r="D20149" s="7" t="n">
        <v>0</v>
      </c>
      <c r="E20149" s="7" t="n">
        <v>0</v>
      </c>
      <c r="F20149" s="7" t="n">
        <v>2</v>
      </c>
      <c r="G20149" s="7" t="n">
        <v>428.64</v>
      </c>
    </row>
    <row r="20150" customFormat="false" ht="15" hidden="false" customHeight="false" outlineLevel="0" collapsed="false">
      <c r="A20150" s="7" t="s">
        <v>34</v>
      </c>
      <c r="B20150" s="7" t="s">
        <v>91</v>
      </c>
      <c r="C20150" s="7" t="s">
        <v>1366</v>
      </c>
      <c r="D20150" s="7" t="n">
        <v>0</v>
      </c>
      <c r="E20150" s="7" t="n">
        <v>0</v>
      </c>
      <c r="F20150" s="7" t="n">
        <v>1</v>
      </c>
      <c r="G20150" s="7" t="n">
        <v>171.46</v>
      </c>
    </row>
    <row r="20151" customFormat="false" ht="15" hidden="false" customHeight="false" outlineLevel="0" collapsed="false">
      <c r="A20151" s="7" t="s">
        <v>34</v>
      </c>
      <c r="B20151" s="7" t="s">
        <v>91</v>
      </c>
      <c r="C20151" s="7" t="s">
        <v>1366</v>
      </c>
      <c r="D20151" s="7" t="n">
        <v>0</v>
      </c>
      <c r="E20151" s="7" t="n">
        <v>0</v>
      </c>
      <c r="F20151" s="7" t="n">
        <v>1</v>
      </c>
      <c r="G20151" s="7" t="n">
        <v>214.32</v>
      </c>
    </row>
    <row r="20152" customFormat="false" ht="15" hidden="false" customHeight="false" outlineLevel="0" collapsed="false">
      <c r="A20152" s="7" t="s">
        <v>34</v>
      </c>
      <c r="B20152" s="7" t="s">
        <v>97</v>
      </c>
      <c r="C20152" s="7" t="s">
        <v>1367</v>
      </c>
      <c r="D20152" s="7" t="n">
        <v>2</v>
      </c>
      <c r="E20152" s="7" t="n">
        <v>385.77</v>
      </c>
      <c r="F20152" s="7" t="n">
        <v>0</v>
      </c>
      <c r="G20152" s="7" t="n">
        <v>0</v>
      </c>
    </row>
    <row r="20153" customFormat="false" ht="15" hidden="false" customHeight="false" outlineLevel="0" collapsed="false">
      <c r="A20153" s="7" t="s">
        <v>34</v>
      </c>
      <c r="B20153" s="7" t="s">
        <v>93</v>
      </c>
      <c r="C20153" s="7" t="s">
        <v>1367</v>
      </c>
      <c r="D20153" s="7" t="n">
        <v>0</v>
      </c>
      <c r="E20153" s="7" t="n">
        <v>0</v>
      </c>
      <c r="F20153" s="7" t="n">
        <v>1</v>
      </c>
      <c r="G20153" s="7" t="n">
        <v>171.46</v>
      </c>
    </row>
    <row r="20154" customFormat="false" ht="15" hidden="false" customHeight="false" outlineLevel="0" collapsed="false">
      <c r="A20154" s="7" t="s">
        <v>34</v>
      </c>
      <c r="B20154" s="7" t="s">
        <v>93</v>
      </c>
      <c r="C20154" s="7" t="s">
        <v>1367</v>
      </c>
      <c r="D20154" s="7" t="n">
        <v>0</v>
      </c>
      <c r="E20154" s="7" t="n">
        <v>0</v>
      </c>
      <c r="F20154" s="7" t="n">
        <v>1</v>
      </c>
      <c r="G20154" s="7" t="n">
        <v>171.46</v>
      </c>
    </row>
    <row r="20155" customFormat="false" ht="15" hidden="false" customHeight="false" outlineLevel="0" collapsed="false">
      <c r="A20155" s="7" t="s">
        <v>34</v>
      </c>
      <c r="B20155" s="7" t="s">
        <v>93</v>
      </c>
      <c r="C20155" s="7" t="s">
        <v>1367</v>
      </c>
      <c r="D20155" s="7" t="n">
        <v>0</v>
      </c>
      <c r="E20155" s="7" t="n">
        <v>0</v>
      </c>
      <c r="F20155" s="7" t="n">
        <v>1</v>
      </c>
      <c r="G20155" s="7" t="n">
        <v>214.32</v>
      </c>
    </row>
    <row r="20156" customFormat="false" ht="15" hidden="false" customHeight="false" outlineLevel="0" collapsed="false">
      <c r="A20156" s="7" t="s">
        <v>34</v>
      </c>
      <c r="B20156" s="7" t="s">
        <v>93</v>
      </c>
      <c r="C20156" s="7" t="s">
        <v>1367</v>
      </c>
      <c r="D20156" s="7" t="n">
        <v>0</v>
      </c>
      <c r="E20156" s="7" t="n">
        <v>0</v>
      </c>
      <c r="F20156" s="7" t="n">
        <v>1</v>
      </c>
      <c r="G20156" s="7" t="n">
        <v>214.33</v>
      </c>
    </row>
    <row r="20157" customFormat="false" ht="15" hidden="false" customHeight="false" outlineLevel="0" collapsed="false">
      <c r="A20157" s="7" t="s">
        <v>34</v>
      </c>
      <c r="B20157" s="7" t="s">
        <v>93</v>
      </c>
      <c r="C20157" s="7" t="s">
        <v>1367</v>
      </c>
      <c r="D20157" s="7" t="n">
        <v>0</v>
      </c>
      <c r="E20157" s="7" t="n">
        <v>0</v>
      </c>
      <c r="F20157" s="7" t="n">
        <v>1</v>
      </c>
      <c r="G20157" s="7" t="n">
        <v>214.32</v>
      </c>
    </row>
    <row r="20158" customFormat="false" ht="15" hidden="false" customHeight="false" outlineLevel="0" collapsed="false">
      <c r="A20158" s="7" t="s">
        <v>34</v>
      </c>
      <c r="B20158" s="7" t="s">
        <v>93</v>
      </c>
      <c r="C20158" s="7" t="s">
        <v>1367</v>
      </c>
      <c r="D20158" s="7" t="n">
        <v>7</v>
      </c>
      <c r="E20158" s="7" t="n">
        <v>1382.35</v>
      </c>
      <c r="F20158" s="7" t="n">
        <v>8</v>
      </c>
      <c r="G20158" s="7" t="n">
        <v>1714.56</v>
      </c>
    </row>
    <row r="20159" customFormat="false" ht="15" hidden="false" customHeight="false" outlineLevel="0" collapsed="false">
      <c r="A20159" s="7" t="s">
        <v>34</v>
      </c>
      <c r="B20159" s="7" t="s">
        <v>93</v>
      </c>
      <c r="C20159" s="7" t="s">
        <v>1367</v>
      </c>
      <c r="D20159" s="7" t="n">
        <v>0</v>
      </c>
      <c r="E20159" s="7" t="n">
        <v>0</v>
      </c>
      <c r="F20159" s="7" t="n">
        <v>1</v>
      </c>
      <c r="G20159" s="7" t="n">
        <v>192.89</v>
      </c>
    </row>
    <row r="20160" customFormat="false" ht="15" hidden="false" customHeight="false" outlineLevel="0" collapsed="false">
      <c r="A20160" s="7" t="s">
        <v>34</v>
      </c>
      <c r="B20160" s="7" t="s">
        <v>90</v>
      </c>
      <c r="C20160" s="7" t="s">
        <v>1367</v>
      </c>
      <c r="D20160" s="7" t="n">
        <v>0</v>
      </c>
      <c r="E20160" s="7" t="n">
        <v>0</v>
      </c>
      <c r="F20160" s="7" t="n">
        <v>1</v>
      </c>
      <c r="G20160" s="7" t="n">
        <v>182.18</v>
      </c>
    </row>
    <row r="20161" customFormat="false" ht="15" hidden="false" customHeight="false" outlineLevel="0" collapsed="false">
      <c r="A20161" s="7" t="s">
        <v>34</v>
      </c>
      <c r="B20161" s="7" t="s">
        <v>90</v>
      </c>
      <c r="C20161" s="7" t="s">
        <v>1367</v>
      </c>
      <c r="D20161" s="7" t="n">
        <v>19</v>
      </c>
      <c r="E20161" s="7" t="n">
        <v>3707.74</v>
      </c>
      <c r="F20161" s="7" t="n">
        <v>7</v>
      </c>
      <c r="G20161" s="7" t="n">
        <v>1358.9</v>
      </c>
    </row>
    <row r="20162" customFormat="false" ht="15" hidden="false" customHeight="false" outlineLevel="0" collapsed="false">
      <c r="A20162" s="7" t="s">
        <v>34</v>
      </c>
      <c r="B20162" s="7" t="s">
        <v>90</v>
      </c>
      <c r="C20162" s="7" t="s">
        <v>1367</v>
      </c>
      <c r="D20162" s="7" t="n">
        <v>0</v>
      </c>
      <c r="E20162" s="7" t="n">
        <v>0</v>
      </c>
      <c r="F20162" s="7" t="n">
        <v>1</v>
      </c>
      <c r="G20162" s="7" t="n">
        <v>182.16</v>
      </c>
    </row>
    <row r="20163" customFormat="false" ht="15" hidden="false" customHeight="false" outlineLevel="0" collapsed="false">
      <c r="A20163" s="7" t="s">
        <v>34</v>
      </c>
      <c r="B20163" s="7" t="s">
        <v>90</v>
      </c>
      <c r="C20163" s="7" t="s">
        <v>1367</v>
      </c>
      <c r="D20163" s="7" t="n">
        <v>0</v>
      </c>
      <c r="E20163" s="7" t="n">
        <v>0</v>
      </c>
      <c r="F20163" s="7" t="n">
        <v>1</v>
      </c>
      <c r="G20163" s="7" t="n">
        <v>214.32</v>
      </c>
    </row>
    <row r="20164" customFormat="false" ht="15" hidden="false" customHeight="false" outlineLevel="0" collapsed="false">
      <c r="A20164" s="7" t="s">
        <v>34</v>
      </c>
      <c r="B20164" s="7" t="s">
        <v>90</v>
      </c>
      <c r="C20164" s="7" t="s">
        <v>1367</v>
      </c>
      <c r="D20164" s="7" t="n">
        <v>0</v>
      </c>
      <c r="E20164" s="7" t="n">
        <v>0</v>
      </c>
      <c r="F20164" s="7" t="n">
        <v>1</v>
      </c>
      <c r="G20164" s="7" t="n">
        <v>214.32</v>
      </c>
    </row>
    <row r="20165" customFormat="false" ht="15" hidden="false" customHeight="false" outlineLevel="0" collapsed="false">
      <c r="A20165" s="7" t="s">
        <v>34</v>
      </c>
      <c r="B20165" s="7" t="s">
        <v>90</v>
      </c>
      <c r="C20165" s="7" t="s">
        <v>1367</v>
      </c>
      <c r="D20165" s="7" t="n">
        <v>0</v>
      </c>
      <c r="E20165" s="7" t="n">
        <v>0</v>
      </c>
      <c r="F20165" s="7" t="n">
        <v>3</v>
      </c>
      <c r="G20165" s="7" t="n">
        <v>621.53</v>
      </c>
    </row>
    <row r="20166" customFormat="false" ht="15" hidden="false" customHeight="false" outlineLevel="0" collapsed="false">
      <c r="A20166" s="7" t="s">
        <v>34</v>
      </c>
      <c r="B20166" s="7" t="s">
        <v>90</v>
      </c>
      <c r="C20166" s="7" t="s">
        <v>1367</v>
      </c>
      <c r="D20166" s="7" t="n">
        <v>0</v>
      </c>
      <c r="E20166" s="7" t="n">
        <v>0</v>
      </c>
      <c r="F20166" s="7" t="n">
        <v>1</v>
      </c>
      <c r="G20166" s="7" t="n">
        <v>182.18</v>
      </c>
    </row>
    <row r="20167" customFormat="false" ht="15" hidden="false" customHeight="false" outlineLevel="0" collapsed="false">
      <c r="A20167" s="7" t="s">
        <v>34</v>
      </c>
      <c r="B20167" s="7" t="s">
        <v>95</v>
      </c>
      <c r="C20167" s="7" t="s">
        <v>1368</v>
      </c>
      <c r="D20167" s="7" t="n">
        <v>5</v>
      </c>
      <c r="E20167" s="7" t="n">
        <v>953.72</v>
      </c>
      <c r="F20167" s="7" t="n">
        <v>1</v>
      </c>
      <c r="G20167" s="7" t="n">
        <v>214.32</v>
      </c>
    </row>
    <row r="20168" customFormat="false" ht="15" hidden="false" customHeight="false" outlineLevel="0" collapsed="false">
      <c r="A20168" s="7" t="s">
        <v>34</v>
      </c>
      <c r="B20168" s="7" t="s">
        <v>95</v>
      </c>
      <c r="C20168" s="7" t="s">
        <v>1368</v>
      </c>
      <c r="D20168" s="7" t="n">
        <v>0</v>
      </c>
      <c r="E20168" s="7" t="n">
        <v>0</v>
      </c>
      <c r="F20168" s="7" t="n">
        <v>1</v>
      </c>
      <c r="G20168" s="7" t="n">
        <v>192.89</v>
      </c>
    </row>
    <row r="20169" customFormat="false" ht="15" hidden="false" customHeight="false" outlineLevel="0" collapsed="false">
      <c r="A20169" s="7" t="s">
        <v>34</v>
      </c>
      <c r="B20169" s="7" t="s">
        <v>95</v>
      </c>
      <c r="C20169" s="7" t="s">
        <v>1368</v>
      </c>
      <c r="D20169" s="7" t="n">
        <v>0</v>
      </c>
      <c r="E20169" s="7" t="n">
        <v>0</v>
      </c>
      <c r="F20169" s="7" t="n">
        <v>1</v>
      </c>
      <c r="G20169" s="7" t="n">
        <v>214.33</v>
      </c>
    </row>
    <row r="20170" customFormat="false" ht="15" hidden="false" customHeight="false" outlineLevel="0" collapsed="false">
      <c r="A20170" s="7" t="s">
        <v>34</v>
      </c>
      <c r="B20170" s="7" t="s">
        <v>89</v>
      </c>
      <c r="C20170" s="7" t="s">
        <v>1368</v>
      </c>
      <c r="D20170" s="7" t="n">
        <v>0</v>
      </c>
      <c r="E20170" s="7" t="n">
        <v>0</v>
      </c>
      <c r="F20170" s="7" t="n">
        <v>1</v>
      </c>
      <c r="G20170" s="7" t="n">
        <v>214.32</v>
      </c>
    </row>
    <row r="20171" customFormat="false" ht="15" hidden="false" customHeight="false" outlineLevel="0" collapsed="false">
      <c r="A20171" s="7" t="s">
        <v>34</v>
      </c>
      <c r="B20171" s="7" t="s">
        <v>89</v>
      </c>
      <c r="C20171" s="7" t="s">
        <v>1368</v>
      </c>
      <c r="D20171" s="7" t="n">
        <v>0</v>
      </c>
      <c r="E20171" s="7" t="n">
        <v>0</v>
      </c>
      <c r="F20171" s="7" t="n">
        <v>1</v>
      </c>
      <c r="G20171" s="7" t="n">
        <v>192.89</v>
      </c>
    </row>
    <row r="20172" customFormat="false" ht="15" hidden="false" customHeight="false" outlineLevel="0" collapsed="false">
      <c r="A20172" s="7" t="s">
        <v>34</v>
      </c>
      <c r="B20172" s="7" t="s">
        <v>89</v>
      </c>
      <c r="C20172" s="7" t="s">
        <v>1368</v>
      </c>
      <c r="D20172" s="7" t="n">
        <v>0</v>
      </c>
      <c r="E20172" s="7" t="n">
        <v>0</v>
      </c>
      <c r="F20172" s="7" t="n">
        <v>1</v>
      </c>
      <c r="G20172" s="7" t="n">
        <v>182.18</v>
      </c>
    </row>
    <row r="20173" customFormat="false" ht="15" hidden="false" customHeight="false" outlineLevel="0" collapsed="false">
      <c r="A20173" s="7" t="s">
        <v>34</v>
      </c>
      <c r="B20173" s="7" t="s">
        <v>89</v>
      </c>
      <c r="C20173" s="7" t="s">
        <v>1368</v>
      </c>
      <c r="D20173" s="7" t="n">
        <v>0</v>
      </c>
      <c r="E20173" s="7" t="n">
        <v>0</v>
      </c>
      <c r="F20173" s="7" t="n">
        <v>1</v>
      </c>
      <c r="G20173" s="7" t="n">
        <v>171.46</v>
      </c>
    </row>
    <row r="20174" customFormat="false" ht="15" hidden="false" customHeight="false" outlineLevel="0" collapsed="false">
      <c r="A20174" s="7" t="s">
        <v>34</v>
      </c>
      <c r="B20174" s="7" t="s">
        <v>89</v>
      </c>
      <c r="C20174" s="7" t="s">
        <v>1368</v>
      </c>
      <c r="D20174" s="7" t="n">
        <v>17</v>
      </c>
      <c r="E20174" s="7" t="n">
        <v>3236.36</v>
      </c>
      <c r="F20174" s="7" t="n">
        <v>3</v>
      </c>
      <c r="G20174" s="7" t="n">
        <v>600.1</v>
      </c>
    </row>
    <row r="20175" customFormat="false" ht="15" hidden="false" customHeight="false" outlineLevel="0" collapsed="false">
      <c r="A20175" s="7" t="s">
        <v>34</v>
      </c>
      <c r="B20175" s="7" t="s">
        <v>89</v>
      </c>
      <c r="C20175" s="7" t="s">
        <v>1368</v>
      </c>
      <c r="D20175" s="7" t="n">
        <v>0</v>
      </c>
      <c r="E20175" s="7" t="n">
        <v>0</v>
      </c>
      <c r="F20175" s="7" t="n">
        <v>1</v>
      </c>
      <c r="G20175" s="7" t="n">
        <v>214.32</v>
      </c>
    </row>
    <row r="20176" customFormat="false" ht="15" hidden="false" customHeight="false" outlineLevel="0" collapsed="false">
      <c r="A20176" s="7" t="s">
        <v>34</v>
      </c>
      <c r="B20176" s="7" t="s">
        <v>89</v>
      </c>
      <c r="C20176" s="7" t="s">
        <v>1368</v>
      </c>
      <c r="D20176" s="7" t="n">
        <v>0</v>
      </c>
      <c r="E20176" s="7" t="n">
        <v>0</v>
      </c>
      <c r="F20176" s="7" t="n">
        <v>1</v>
      </c>
      <c r="G20176" s="7" t="n">
        <v>214.32</v>
      </c>
    </row>
    <row r="20177" customFormat="false" ht="15" hidden="false" customHeight="false" outlineLevel="0" collapsed="false">
      <c r="A20177" s="7" t="s">
        <v>34</v>
      </c>
      <c r="B20177" s="7" t="s">
        <v>89</v>
      </c>
      <c r="C20177" s="7" t="s">
        <v>1368</v>
      </c>
      <c r="D20177" s="7" t="n">
        <v>0</v>
      </c>
      <c r="E20177" s="7" t="n">
        <v>0</v>
      </c>
      <c r="F20177" s="7" t="n">
        <v>1</v>
      </c>
      <c r="G20177" s="7" t="n">
        <v>214.33</v>
      </c>
    </row>
    <row r="20178" customFormat="false" ht="15" hidden="false" customHeight="false" outlineLevel="0" collapsed="false">
      <c r="A20178" s="7" t="s">
        <v>34</v>
      </c>
      <c r="B20178" s="7" t="s">
        <v>87</v>
      </c>
      <c r="C20178" s="7" t="s">
        <v>1368</v>
      </c>
      <c r="D20178" s="7" t="n">
        <v>0</v>
      </c>
      <c r="E20178" s="7" t="n">
        <v>0</v>
      </c>
      <c r="F20178" s="7" t="n">
        <v>1</v>
      </c>
      <c r="G20178" s="7" t="n">
        <v>214.33</v>
      </c>
    </row>
    <row r="20179" customFormat="false" ht="15" hidden="false" customHeight="false" outlineLevel="0" collapsed="false">
      <c r="A20179" s="7" t="s">
        <v>34</v>
      </c>
      <c r="B20179" s="7" t="s">
        <v>87</v>
      </c>
      <c r="C20179" s="7" t="s">
        <v>1368</v>
      </c>
      <c r="D20179" s="7" t="n">
        <v>0</v>
      </c>
      <c r="E20179" s="7" t="n">
        <v>0</v>
      </c>
      <c r="F20179" s="7" t="n">
        <v>1</v>
      </c>
      <c r="G20179" s="7" t="n">
        <v>182.18</v>
      </c>
    </row>
    <row r="20180" customFormat="false" ht="15" hidden="false" customHeight="false" outlineLevel="0" collapsed="false">
      <c r="A20180" s="7" t="s">
        <v>34</v>
      </c>
      <c r="B20180" s="7" t="s">
        <v>87</v>
      </c>
      <c r="C20180" s="7" t="s">
        <v>1368</v>
      </c>
      <c r="D20180" s="7" t="n">
        <v>0</v>
      </c>
      <c r="E20180" s="7" t="n">
        <v>0</v>
      </c>
      <c r="F20180" s="7" t="n">
        <v>2</v>
      </c>
      <c r="G20180" s="7" t="n">
        <v>364.36</v>
      </c>
    </row>
    <row r="20181" customFormat="false" ht="15" hidden="false" customHeight="false" outlineLevel="0" collapsed="false">
      <c r="A20181" s="7" t="s">
        <v>34</v>
      </c>
      <c r="B20181" s="7" t="s">
        <v>87</v>
      </c>
      <c r="C20181" s="7" t="s">
        <v>1368</v>
      </c>
      <c r="D20181" s="7" t="n">
        <v>0</v>
      </c>
      <c r="E20181" s="7" t="n">
        <v>0</v>
      </c>
      <c r="F20181" s="7" t="n">
        <v>1</v>
      </c>
      <c r="G20181" s="7" t="n">
        <v>192.89</v>
      </c>
    </row>
    <row r="20182" customFormat="false" ht="15" hidden="false" customHeight="false" outlineLevel="0" collapsed="false">
      <c r="A20182" s="7" t="s">
        <v>34</v>
      </c>
      <c r="B20182" s="7" t="s">
        <v>87</v>
      </c>
      <c r="C20182" s="7" t="s">
        <v>1368</v>
      </c>
      <c r="D20182" s="7" t="n">
        <v>0</v>
      </c>
      <c r="E20182" s="7" t="n">
        <v>0</v>
      </c>
      <c r="F20182" s="7" t="n">
        <v>-1</v>
      </c>
      <c r="G20182" s="7" t="n">
        <v>-214.32</v>
      </c>
    </row>
    <row r="20183" customFormat="false" ht="15" hidden="false" customHeight="false" outlineLevel="0" collapsed="false">
      <c r="A20183" s="7" t="s">
        <v>34</v>
      </c>
      <c r="B20183" s="7" t="s">
        <v>87</v>
      </c>
      <c r="C20183" s="7" t="s">
        <v>1368</v>
      </c>
      <c r="D20183" s="7" t="n">
        <v>0</v>
      </c>
      <c r="E20183" s="7" t="n">
        <v>0</v>
      </c>
      <c r="F20183" s="7" t="n">
        <v>2</v>
      </c>
      <c r="G20183" s="7" t="n">
        <v>428.64</v>
      </c>
    </row>
    <row r="20184" customFormat="false" ht="15" hidden="false" customHeight="false" outlineLevel="0" collapsed="false">
      <c r="A20184" s="7" t="s">
        <v>34</v>
      </c>
      <c r="B20184" s="7" t="s">
        <v>87</v>
      </c>
      <c r="C20184" s="7" t="s">
        <v>1368</v>
      </c>
      <c r="D20184" s="7" t="n">
        <v>38</v>
      </c>
      <c r="E20184" s="7" t="n">
        <v>7404.9</v>
      </c>
      <c r="F20184" s="7" t="n">
        <v>11</v>
      </c>
      <c r="G20184" s="7" t="n">
        <v>2201.51</v>
      </c>
    </row>
    <row r="20185" customFormat="false" ht="15" hidden="false" customHeight="false" outlineLevel="0" collapsed="false">
      <c r="A20185" s="7" t="s">
        <v>34</v>
      </c>
      <c r="B20185" s="7" t="s">
        <v>87</v>
      </c>
      <c r="C20185" s="7" t="s">
        <v>1368</v>
      </c>
      <c r="D20185" s="7" t="n">
        <v>0</v>
      </c>
      <c r="E20185" s="7" t="n">
        <v>0</v>
      </c>
      <c r="F20185" s="7" t="n">
        <v>1</v>
      </c>
      <c r="G20185" s="7" t="n">
        <v>214.32</v>
      </c>
    </row>
    <row r="20186" customFormat="false" ht="15" hidden="false" customHeight="false" outlineLevel="0" collapsed="false">
      <c r="A20186" s="7" t="s">
        <v>34</v>
      </c>
      <c r="B20186" s="7" t="s">
        <v>87</v>
      </c>
      <c r="C20186" s="7" t="s">
        <v>1368</v>
      </c>
      <c r="D20186" s="7" t="n">
        <v>0</v>
      </c>
      <c r="E20186" s="7" t="n">
        <v>0</v>
      </c>
      <c r="F20186" s="7" t="n">
        <v>1</v>
      </c>
      <c r="G20186" s="7" t="n">
        <v>192.89</v>
      </c>
    </row>
    <row r="20187" customFormat="false" ht="15" hidden="false" customHeight="false" outlineLevel="0" collapsed="false">
      <c r="A20187" s="7" t="s">
        <v>34</v>
      </c>
      <c r="B20187" s="7" t="s">
        <v>87</v>
      </c>
      <c r="C20187" s="7" t="s">
        <v>1368</v>
      </c>
      <c r="D20187" s="7" t="n">
        <v>0</v>
      </c>
      <c r="E20187" s="7" t="n">
        <v>0</v>
      </c>
      <c r="F20187" s="7" t="n">
        <v>1</v>
      </c>
      <c r="G20187" s="7" t="n">
        <v>214.32</v>
      </c>
    </row>
    <row r="20188" customFormat="false" ht="15" hidden="false" customHeight="false" outlineLevel="0" collapsed="false">
      <c r="A20188" s="7" t="s">
        <v>34</v>
      </c>
      <c r="B20188" s="7" t="s">
        <v>87</v>
      </c>
      <c r="C20188" s="7" t="s">
        <v>1368</v>
      </c>
      <c r="D20188" s="7" t="n">
        <v>0</v>
      </c>
      <c r="E20188" s="7" t="n">
        <v>0</v>
      </c>
      <c r="F20188" s="7" t="n">
        <v>1</v>
      </c>
      <c r="G20188" s="7" t="n">
        <v>171.46</v>
      </c>
    </row>
    <row r="20189" customFormat="false" ht="15" hidden="false" customHeight="false" outlineLevel="0" collapsed="false">
      <c r="A20189" s="7" t="s">
        <v>34</v>
      </c>
      <c r="B20189" s="7" t="s">
        <v>87</v>
      </c>
      <c r="C20189" s="7" t="s">
        <v>1368</v>
      </c>
      <c r="D20189" s="7" t="n">
        <v>0</v>
      </c>
      <c r="E20189" s="7" t="n">
        <v>0</v>
      </c>
      <c r="F20189" s="7" t="n">
        <v>1</v>
      </c>
      <c r="G20189" s="7" t="n">
        <v>182.18</v>
      </c>
    </row>
    <row r="20190" customFormat="false" ht="15" hidden="false" customHeight="false" outlineLevel="0" collapsed="false">
      <c r="A20190" s="7" t="s">
        <v>34</v>
      </c>
      <c r="B20190" s="7" t="s">
        <v>87</v>
      </c>
      <c r="C20190" s="7" t="s">
        <v>1368</v>
      </c>
      <c r="D20190" s="7" t="n">
        <v>0</v>
      </c>
      <c r="E20190" s="7" t="n">
        <v>0</v>
      </c>
      <c r="F20190" s="7" t="n">
        <v>1</v>
      </c>
      <c r="G20190" s="7" t="n">
        <v>192.89</v>
      </c>
    </row>
    <row r="20191" customFormat="false" ht="15" hidden="false" customHeight="false" outlineLevel="0" collapsed="false">
      <c r="A20191" s="7" t="s">
        <v>34</v>
      </c>
      <c r="B20191" s="7" t="s">
        <v>87</v>
      </c>
      <c r="C20191" s="7" t="s">
        <v>1368</v>
      </c>
      <c r="D20191" s="7" t="n">
        <v>0</v>
      </c>
      <c r="E20191" s="7" t="n">
        <v>0</v>
      </c>
      <c r="F20191" s="7" t="n">
        <v>1</v>
      </c>
      <c r="G20191" s="7" t="n">
        <v>182.18</v>
      </c>
    </row>
    <row r="20192" customFormat="false" ht="15" hidden="false" customHeight="false" outlineLevel="0" collapsed="false">
      <c r="A20192" s="7" t="s">
        <v>34</v>
      </c>
      <c r="B20192" s="7" t="s">
        <v>87</v>
      </c>
      <c r="C20192" s="7" t="s">
        <v>1368</v>
      </c>
      <c r="D20192" s="7" t="n">
        <v>0</v>
      </c>
      <c r="E20192" s="7" t="n">
        <v>0</v>
      </c>
      <c r="F20192" s="7" t="n">
        <v>1</v>
      </c>
      <c r="G20192" s="7" t="n">
        <v>212</v>
      </c>
    </row>
    <row r="20193" customFormat="false" ht="15" hidden="false" customHeight="false" outlineLevel="0" collapsed="false">
      <c r="A20193" s="7" t="s">
        <v>34</v>
      </c>
      <c r="B20193" s="7" t="s">
        <v>613</v>
      </c>
      <c r="C20193" s="7" t="s">
        <v>1369</v>
      </c>
      <c r="D20193" s="7" t="n">
        <v>0</v>
      </c>
      <c r="E20193" s="7" t="n">
        <v>0</v>
      </c>
      <c r="F20193" s="7" t="n">
        <v>1</v>
      </c>
      <c r="G20193" s="7" t="n">
        <v>160.94</v>
      </c>
    </row>
    <row r="20194" customFormat="false" ht="15" hidden="false" customHeight="false" outlineLevel="0" collapsed="false">
      <c r="A20194" s="7" t="s">
        <v>34</v>
      </c>
      <c r="B20194" s="7" t="s">
        <v>613</v>
      </c>
      <c r="C20194" s="7" t="s">
        <v>1369</v>
      </c>
      <c r="D20194" s="7" t="n">
        <v>0</v>
      </c>
      <c r="E20194" s="7" t="n">
        <v>0</v>
      </c>
      <c r="F20194" s="7" t="n">
        <v>1</v>
      </c>
      <c r="G20194" s="7" t="n">
        <v>160.94</v>
      </c>
    </row>
    <row r="20195" customFormat="false" ht="15" hidden="false" customHeight="false" outlineLevel="0" collapsed="false">
      <c r="A20195" s="7" t="s">
        <v>34</v>
      </c>
      <c r="B20195" s="7" t="s">
        <v>613</v>
      </c>
      <c r="C20195" s="7" t="s">
        <v>1369</v>
      </c>
      <c r="D20195" s="7" t="n">
        <v>1</v>
      </c>
      <c r="E20195" s="7" t="n">
        <v>129.6</v>
      </c>
      <c r="F20195" s="7" t="n">
        <v>0</v>
      </c>
      <c r="G20195" s="7" t="n">
        <v>0</v>
      </c>
    </row>
    <row r="20196" customFormat="false" ht="15" hidden="false" customHeight="false" outlineLevel="0" collapsed="false">
      <c r="A20196" s="7" t="s">
        <v>34</v>
      </c>
      <c r="B20196" s="7" t="s">
        <v>613</v>
      </c>
      <c r="C20196" s="7" t="s">
        <v>1369</v>
      </c>
      <c r="D20196" s="7" t="n">
        <v>13</v>
      </c>
      <c r="E20196" s="7" t="n">
        <v>2019.67</v>
      </c>
      <c r="F20196" s="7" t="n">
        <v>2</v>
      </c>
      <c r="G20196" s="7" t="n">
        <v>305.77</v>
      </c>
    </row>
    <row r="20197" customFormat="false" ht="15" hidden="false" customHeight="false" outlineLevel="0" collapsed="false">
      <c r="A20197" s="7" t="s">
        <v>34</v>
      </c>
      <c r="B20197" s="7" t="s">
        <v>170</v>
      </c>
      <c r="C20197" s="7" t="s">
        <v>1371</v>
      </c>
      <c r="D20197" s="7" t="n">
        <v>0</v>
      </c>
      <c r="E20197" s="7" t="n">
        <v>0</v>
      </c>
      <c r="F20197" s="7" t="n">
        <v>1</v>
      </c>
      <c r="G20197" s="7" t="n">
        <v>85.51</v>
      </c>
    </row>
    <row r="20198" customFormat="false" ht="15" hidden="false" customHeight="false" outlineLevel="0" collapsed="false">
      <c r="A20198" s="7" t="s">
        <v>34</v>
      </c>
      <c r="B20198" s="7" t="s">
        <v>170</v>
      </c>
      <c r="C20198" s="7" t="s">
        <v>1371</v>
      </c>
      <c r="D20198" s="7" t="n">
        <v>0</v>
      </c>
      <c r="E20198" s="7" t="n">
        <v>0</v>
      </c>
      <c r="F20198" s="7" t="n">
        <v>1</v>
      </c>
      <c r="G20198" s="7" t="n">
        <v>76.96</v>
      </c>
    </row>
    <row r="20199" customFormat="false" ht="15" hidden="false" customHeight="false" outlineLevel="0" collapsed="false">
      <c r="A20199" s="7" t="s">
        <v>34</v>
      </c>
      <c r="B20199" s="7" t="s">
        <v>170</v>
      </c>
      <c r="C20199" s="7" t="s">
        <v>1371</v>
      </c>
      <c r="D20199" s="7" t="n">
        <v>58</v>
      </c>
      <c r="E20199" s="7" t="n">
        <v>4549.11</v>
      </c>
      <c r="F20199" s="7" t="n">
        <v>73</v>
      </c>
      <c r="G20199" s="7" t="n">
        <v>5952.51</v>
      </c>
    </row>
    <row r="20200" customFormat="false" ht="15" hidden="false" customHeight="false" outlineLevel="0" collapsed="false">
      <c r="A20200" s="7" t="s">
        <v>34</v>
      </c>
      <c r="B20200" s="7" t="s">
        <v>170</v>
      </c>
      <c r="C20200" s="7" t="s">
        <v>1371</v>
      </c>
      <c r="D20200" s="7" t="n">
        <v>0</v>
      </c>
      <c r="E20200" s="7" t="n">
        <v>0</v>
      </c>
      <c r="F20200" s="7" t="n">
        <v>1</v>
      </c>
      <c r="G20200" s="7" t="n">
        <v>85.5</v>
      </c>
    </row>
    <row r="20201" customFormat="false" ht="15" hidden="false" customHeight="false" outlineLevel="0" collapsed="false">
      <c r="A20201" s="7" t="s">
        <v>34</v>
      </c>
      <c r="B20201" s="7" t="s">
        <v>170</v>
      </c>
      <c r="C20201" s="7" t="s">
        <v>1371</v>
      </c>
      <c r="D20201" s="7" t="n">
        <v>0</v>
      </c>
      <c r="E20201" s="7" t="n">
        <v>0</v>
      </c>
      <c r="F20201" s="7" t="n">
        <v>1</v>
      </c>
      <c r="G20201" s="7" t="n">
        <v>85.51</v>
      </c>
    </row>
    <row r="20202" customFormat="false" ht="15" hidden="false" customHeight="false" outlineLevel="0" collapsed="false">
      <c r="A20202" s="7" t="s">
        <v>34</v>
      </c>
      <c r="B20202" s="7" t="s">
        <v>170</v>
      </c>
      <c r="C20202" s="7" t="s">
        <v>1371</v>
      </c>
      <c r="D20202" s="7" t="n">
        <v>0</v>
      </c>
      <c r="E20202" s="7" t="n">
        <v>0</v>
      </c>
      <c r="F20202" s="7" t="n">
        <v>3</v>
      </c>
      <c r="G20202" s="7" t="n">
        <v>243.71</v>
      </c>
    </row>
    <row r="20203" customFormat="false" ht="15" hidden="false" customHeight="false" outlineLevel="0" collapsed="false">
      <c r="A20203" s="7" t="s">
        <v>34</v>
      </c>
      <c r="B20203" s="7" t="s">
        <v>170</v>
      </c>
      <c r="C20203" s="7" t="s">
        <v>1371</v>
      </c>
      <c r="D20203" s="7" t="n">
        <v>0</v>
      </c>
      <c r="E20203" s="7" t="n">
        <v>0</v>
      </c>
      <c r="F20203" s="7" t="n">
        <v>2</v>
      </c>
      <c r="G20203" s="7" t="n">
        <v>153.92</v>
      </c>
    </row>
    <row r="20204" customFormat="false" ht="15" hidden="false" customHeight="false" outlineLevel="0" collapsed="false">
      <c r="A20204" s="7" t="s">
        <v>34</v>
      </c>
      <c r="B20204" s="7" t="s">
        <v>170</v>
      </c>
      <c r="C20204" s="7" t="s">
        <v>1371</v>
      </c>
      <c r="D20204" s="7" t="n">
        <v>0</v>
      </c>
      <c r="E20204" s="7" t="n">
        <v>0</v>
      </c>
      <c r="F20204" s="7" t="n">
        <v>2</v>
      </c>
      <c r="G20204" s="7" t="n">
        <v>171.01</v>
      </c>
    </row>
    <row r="20205" customFormat="false" ht="15" hidden="false" customHeight="false" outlineLevel="0" collapsed="false">
      <c r="A20205" s="7" t="s">
        <v>34</v>
      </c>
      <c r="B20205" s="7" t="s">
        <v>170</v>
      </c>
      <c r="C20205" s="7" t="s">
        <v>1371</v>
      </c>
      <c r="D20205" s="7" t="n">
        <v>0</v>
      </c>
      <c r="E20205" s="7" t="n">
        <v>0</v>
      </c>
      <c r="F20205" s="7" t="n">
        <v>2</v>
      </c>
      <c r="G20205" s="7" t="n">
        <v>145.37</v>
      </c>
    </row>
    <row r="20206" customFormat="false" ht="15" hidden="false" customHeight="false" outlineLevel="0" collapsed="false">
      <c r="A20206" s="7" t="s">
        <v>34</v>
      </c>
      <c r="B20206" s="7" t="s">
        <v>170</v>
      </c>
      <c r="C20206" s="7" t="s">
        <v>1371</v>
      </c>
      <c r="D20206" s="7" t="n">
        <v>0</v>
      </c>
      <c r="E20206" s="7" t="n">
        <v>0</v>
      </c>
      <c r="F20206" s="7" t="n">
        <v>1</v>
      </c>
      <c r="G20206" s="7" t="n">
        <v>76.96</v>
      </c>
    </row>
    <row r="20207" customFormat="false" ht="15" hidden="false" customHeight="false" outlineLevel="0" collapsed="false">
      <c r="A20207" s="7" t="s">
        <v>34</v>
      </c>
      <c r="B20207" s="7" t="s">
        <v>170</v>
      </c>
      <c r="C20207" s="7" t="s">
        <v>1371</v>
      </c>
      <c r="D20207" s="7" t="n">
        <v>0</v>
      </c>
      <c r="E20207" s="7" t="n">
        <v>0</v>
      </c>
      <c r="F20207" s="7" t="n">
        <v>1</v>
      </c>
      <c r="G20207" s="7" t="n">
        <v>85.51</v>
      </c>
    </row>
    <row r="20208" customFormat="false" ht="15" hidden="false" customHeight="false" outlineLevel="0" collapsed="false">
      <c r="A20208" s="7" t="s">
        <v>34</v>
      </c>
      <c r="B20208" s="7" t="s">
        <v>170</v>
      </c>
      <c r="C20208" s="7" t="s">
        <v>1371</v>
      </c>
      <c r="D20208" s="7" t="n">
        <v>0</v>
      </c>
      <c r="E20208" s="7" t="n">
        <v>0</v>
      </c>
      <c r="F20208" s="7" t="n">
        <v>2</v>
      </c>
      <c r="G20208" s="7" t="n">
        <v>171.01</v>
      </c>
    </row>
    <row r="20209" customFormat="false" ht="15" hidden="false" customHeight="false" outlineLevel="0" collapsed="false">
      <c r="A20209" s="7" t="s">
        <v>34</v>
      </c>
      <c r="B20209" s="7" t="s">
        <v>170</v>
      </c>
      <c r="C20209" s="7" t="s">
        <v>1371</v>
      </c>
      <c r="D20209" s="7" t="n">
        <v>0</v>
      </c>
      <c r="E20209" s="7" t="n">
        <v>0</v>
      </c>
      <c r="F20209" s="7" t="n">
        <v>5</v>
      </c>
      <c r="G20209" s="7" t="n">
        <v>419</v>
      </c>
    </row>
    <row r="20210" customFormat="false" ht="15" hidden="false" customHeight="false" outlineLevel="0" collapsed="false">
      <c r="A20210" s="7" t="s">
        <v>34</v>
      </c>
      <c r="B20210" s="7" t="s">
        <v>170</v>
      </c>
      <c r="C20210" s="7" t="s">
        <v>1371</v>
      </c>
      <c r="D20210" s="7" t="n">
        <v>0</v>
      </c>
      <c r="E20210" s="7" t="n">
        <v>0</v>
      </c>
      <c r="F20210" s="7" t="n">
        <v>1</v>
      </c>
      <c r="G20210" s="7" t="n">
        <v>85.51</v>
      </c>
    </row>
    <row r="20211" customFormat="false" ht="15" hidden="false" customHeight="false" outlineLevel="0" collapsed="false">
      <c r="A20211" s="7" t="s">
        <v>34</v>
      </c>
      <c r="B20211" s="7" t="s">
        <v>170</v>
      </c>
      <c r="C20211" s="7" t="s">
        <v>1371</v>
      </c>
      <c r="D20211" s="7" t="n">
        <v>0</v>
      </c>
      <c r="E20211" s="7" t="n">
        <v>0</v>
      </c>
      <c r="F20211" s="7" t="n">
        <v>1</v>
      </c>
      <c r="G20211" s="7" t="n">
        <v>85.51</v>
      </c>
    </row>
    <row r="20212" customFormat="false" ht="15" hidden="false" customHeight="false" outlineLevel="0" collapsed="false">
      <c r="A20212" s="7" t="s">
        <v>34</v>
      </c>
      <c r="B20212" s="7" t="s">
        <v>170</v>
      </c>
      <c r="C20212" s="7" t="s">
        <v>1371</v>
      </c>
      <c r="D20212" s="7" t="n">
        <v>0</v>
      </c>
      <c r="E20212" s="7" t="n">
        <v>0</v>
      </c>
      <c r="F20212" s="7" t="n">
        <v>1</v>
      </c>
      <c r="G20212" s="7" t="n">
        <v>85.51</v>
      </c>
    </row>
    <row r="20213" customFormat="false" ht="15" hidden="false" customHeight="false" outlineLevel="0" collapsed="false">
      <c r="A20213" s="7" t="s">
        <v>34</v>
      </c>
      <c r="B20213" s="7" t="s">
        <v>170</v>
      </c>
      <c r="C20213" s="7" t="s">
        <v>1371</v>
      </c>
      <c r="D20213" s="7" t="n">
        <v>0</v>
      </c>
      <c r="E20213" s="7" t="n">
        <v>0</v>
      </c>
      <c r="F20213" s="7" t="n">
        <v>1</v>
      </c>
      <c r="G20213" s="7" t="n">
        <v>76.96</v>
      </c>
    </row>
    <row r="20214" customFormat="false" ht="15" hidden="false" customHeight="false" outlineLevel="0" collapsed="false">
      <c r="A20214" s="7" t="s">
        <v>34</v>
      </c>
      <c r="B20214" s="7" t="s">
        <v>170</v>
      </c>
      <c r="C20214" s="7" t="s">
        <v>1371</v>
      </c>
      <c r="D20214" s="7" t="n">
        <v>0</v>
      </c>
      <c r="E20214" s="7" t="n">
        <v>0</v>
      </c>
      <c r="F20214" s="7" t="n">
        <v>1</v>
      </c>
      <c r="G20214" s="7" t="n">
        <v>85.51</v>
      </c>
    </row>
    <row r="20215" customFormat="false" ht="15" hidden="false" customHeight="false" outlineLevel="0" collapsed="false">
      <c r="A20215" s="7" t="s">
        <v>34</v>
      </c>
      <c r="B20215" s="7" t="s">
        <v>170</v>
      </c>
      <c r="C20215" s="7" t="s">
        <v>1371</v>
      </c>
      <c r="D20215" s="7" t="n">
        <v>0</v>
      </c>
      <c r="E20215" s="7" t="n">
        <v>0</v>
      </c>
      <c r="F20215" s="7" t="n">
        <v>2</v>
      </c>
      <c r="G20215" s="7" t="n">
        <v>149.65</v>
      </c>
    </row>
    <row r="20216" customFormat="false" ht="15" hidden="false" customHeight="false" outlineLevel="0" collapsed="false">
      <c r="A20216" s="7" t="s">
        <v>34</v>
      </c>
      <c r="B20216" s="7" t="s">
        <v>170</v>
      </c>
      <c r="C20216" s="7" t="s">
        <v>1371</v>
      </c>
      <c r="D20216" s="7" t="n">
        <v>0</v>
      </c>
      <c r="E20216" s="7" t="n">
        <v>0</v>
      </c>
      <c r="F20216" s="7" t="n">
        <v>1</v>
      </c>
      <c r="G20216" s="7" t="n">
        <v>85.51</v>
      </c>
    </row>
    <row r="20217" customFormat="false" ht="15" hidden="false" customHeight="false" outlineLevel="0" collapsed="false">
      <c r="A20217" s="7" t="s">
        <v>34</v>
      </c>
      <c r="B20217" s="7" t="s">
        <v>170</v>
      </c>
      <c r="C20217" s="7" t="s">
        <v>1371</v>
      </c>
      <c r="D20217" s="7" t="n">
        <v>0</v>
      </c>
      <c r="E20217" s="7" t="n">
        <v>0</v>
      </c>
      <c r="F20217" s="7" t="n">
        <v>1</v>
      </c>
      <c r="G20217" s="7" t="n">
        <v>72.69</v>
      </c>
    </row>
    <row r="20218" customFormat="false" ht="15" hidden="false" customHeight="false" outlineLevel="0" collapsed="false">
      <c r="A20218" s="7" t="s">
        <v>34</v>
      </c>
      <c r="B20218" s="7" t="s">
        <v>170</v>
      </c>
      <c r="C20218" s="7" t="s">
        <v>1371</v>
      </c>
      <c r="D20218" s="7" t="n">
        <v>0</v>
      </c>
      <c r="E20218" s="7" t="n">
        <v>0</v>
      </c>
      <c r="F20218" s="7" t="n">
        <v>1</v>
      </c>
      <c r="G20218" s="7" t="n">
        <v>85.51</v>
      </c>
    </row>
    <row r="20219" customFormat="false" ht="15" hidden="false" customHeight="false" outlineLevel="0" collapsed="false">
      <c r="A20219" s="7" t="s">
        <v>34</v>
      </c>
      <c r="B20219" s="7" t="s">
        <v>170</v>
      </c>
      <c r="C20219" s="7" t="s">
        <v>1371</v>
      </c>
      <c r="D20219" s="7" t="n">
        <v>0</v>
      </c>
      <c r="E20219" s="7" t="n">
        <v>0</v>
      </c>
      <c r="F20219" s="7" t="n">
        <v>1</v>
      </c>
      <c r="G20219" s="7" t="n">
        <v>72.69</v>
      </c>
    </row>
    <row r="20220" customFormat="false" ht="15" hidden="false" customHeight="false" outlineLevel="0" collapsed="false">
      <c r="A20220" s="7" t="s">
        <v>34</v>
      </c>
      <c r="B20220" s="7" t="s">
        <v>170</v>
      </c>
      <c r="C20220" s="7" t="s">
        <v>1371</v>
      </c>
      <c r="D20220" s="7" t="n">
        <v>0</v>
      </c>
      <c r="E20220" s="7" t="n">
        <v>0</v>
      </c>
      <c r="F20220" s="7" t="n">
        <v>2</v>
      </c>
      <c r="G20220" s="7" t="n">
        <v>145.38</v>
      </c>
    </row>
    <row r="20221" customFormat="false" ht="15" hidden="false" customHeight="false" outlineLevel="0" collapsed="false">
      <c r="A20221" s="7" t="s">
        <v>34</v>
      </c>
      <c r="B20221" s="7" t="s">
        <v>170</v>
      </c>
      <c r="C20221" s="7" t="s">
        <v>1371</v>
      </c>
      <c r="D20221" s="7" t="n">
        <v>0</v>
      </c>
      <c r="E20221" s="7" t="n">
        <v>0</v>
      </c>
      <c r="F20221" s="7" t="n">
        <v>1</v>
      </c>
      <c r="G20221" s="7" t="n">
        <v>85.51</v>
      </c>
    </row>
    <row r="20222" customFormat="false" ht="15" hidden="false" customHeight="false" outlineLevel="0" collapsed="false">
      <c r="A20222" s="7" t="s">
        <v>34</v>
      </c>
      <c r="B20222" s="7" t="s">
        <v>170</v>
      </c>
      <c r="C20222" s="7" t="s">
        <v>1371</v>
      </c>
      <c r="D20222" s="7" t="n">
        <v>0</v>
      </c>
      <c r="E20222" s="7" t="n">
        <v>0</v>
      </c>
      <c r="F20222" s="7" t="n">
        <v>2</v>
      </c>
      <c r="G20222" s="7" t="n">
        <v>152.1</v>
      </c>
    </row>
    <row r="20223" customFormat="false" ht="15" hidden="false" customHeight="false" outlineLevel="0" collapsed="false">
      <c r="A20223" s="7" t="s">
        <v>34</v>
      </c>
      <c r="B20223" s="7" t="s">
        <v>170</v>
      </c>
      <c r="C20223" s="7" t="s">
        <v>1371</v>
      </c>
      <c r="D20223" s="7" t="n">
        <v>0</v>
      </c>
      <c r="E20223" s="7" t="n">
        <v>0</v>
      </c>
      <c r="F20223" s="7" t="n">
        <v>2</v>
      </c>
      <c r="G20223" s="7" t="n">
        <v>171.01</v>
      </c>
    </row>
    <row r="20224" customFormat="false" ht="15" hidden="false" customHeight="false" outlineLevel="0" collapsed="false">
      <c r="A20224" s="7" t="s">
        <v>34</v>
      </c>
      <c r="B20224" s="7" t="s">
        <v>170</v>
      </c>
      <c r="C20224" s="7" t="s">
        <v>1371</v>
      </c>
      <c r="D20224" s="7" t="n">
        <v>0</v>
      </c>
      <c r="E20224" s="7" t="n">
        <v>0</v>
      </c>
      <c r="F20224" s="7" t="n">
        <v>3</v>
      </c>
      <c r="G20224" s="7" t="n">
        <v>239.43</v>
      </c>
    </row>
    <row r="20225" customFormat="false" ht="15" hidden="false" customHeight="false" outlineLevel="0" collapsed="false">
      <c r="A20225" s="7" t="s">
        <v>34</v>
      </c>
      <c r="B20225" s="7" t="s">
        <v>170</v>
      </c>
      <c r="C20225" s="7" t="s">
        <v>1371</v>
      </c>
      <c r="D20225" s="7" t="n">
        <v>0</v>
      </c>
      <c r="E20225" s="7" t="n">
        <v>0</v>
      </c>
      <c r="F20225" s="7" t="n">
        <v>1</v>
      </c>
      <c r="G20225" s="7" t="n">
        <v>85.51</v>
      </c>
    </row>
    <row r="20226" customFormat="false" ht="15" hidden="false" customHeight="false" outlineLevel="0" collapsed="false">
      <c r="A20226" s="7" t="s">
        <v>34</v>
      </c>
      <c r="B20226" s="7" t="s">
        <v>170</v>
      </c>
      <c r="C20226" s="7" t="s">
        <v>1371</v>
      </c>
      <c r="D20226" s="7" t="n">
        <v>0</v>
      </c>
      <c r="E20226" s="7" t="n">
        <v>0</v>
      </c>
      <c r="F20226" s="7" t="n">
        <v>2</v>
      </c>
      <c r="G20226" s="7" t="n">
        <v>153.92</v>
      </c>
    </row>
    <row r="20227" customFormat="false" ht="15" hidden="false" customHeight="false" outlineLevel="0" collapsed="false">
      <c r="A20227" s="7" t="s">
        <v>34</v>
      </c>
      <c r="B20227" s="7" t="s">
        <v>170</v>
      </c>
      <c r="C20227" s="7" t="s">
        <v>1371</v>
      </c>
      <c r="D20227" s="7" t="n">
        <v>0</v>
      </c>
      <c r="E20227" s="7" t="n">
        <v>0</v>
      </c>
      <c r="F20227" s="7" t="n">
        <v>1</v>
      </c>
      <c r="G20227" s="7" t="n">
        <v>85.51</v>
      </c>
    </row>
    <row r="20228" customFormat="false" ht="15" hidden="false" customHeight="false" outlineLevel="0" collapsed="false">
      <c r="A20228" s="7" t="s">
        <v>34</v>
      </c>
      <c r="B20228" s="7" t="s">
        <v>170</v>
      </c>
      <c r="C20228" s="7" t="s">
        <v>1371</v>
      </c>
      <c r="D20228" s="7" t="n">
        <v>0</v>
      </c>
      <c r="E20228" s="7" t="n">
        <v>0</v>
      </c>
      <c r="F20228" s="7" t="n">
        <v>1</v>
      </c>
      <c r="G20228" s="7" t="n">
        <v>85.51</v>
      </c>
    </row>
    <row r="20229" customFormat="false" ht="15" hidden="false" customHeight="false" outlineLevel="0" collapsed="false">
      <c r="A20229" s="7" t="s">
        <v>34</v>
      </c>
      <c r="B20229" s="7" t="s">
        <v>170</v>
      </c>
      <c r="C20229" s="7" t="s">
        <v>1371</v>
      </c>
      <c r="D20229" s="7" t="n">
        <v>0</v>
      </c>
      <c r="E20229" s="7" t="n">
        <v>0</v>
      </c>
      <c r="F20229" s="7" t="n">
        <v>2</v>
      </c>
      <c r="G20229" s="7" t="n">
        <v>171.02</v>
      </c>
    </row>
    <row r="20230" customFormat="false" ht="15" hidden="false" customHeight="false" outlineLevel="0" collapsed="false">
      <c r="A20230" s="7" t="s">
        <v>34</v>
      </c>
      <c r="B20230" s="7" t="s">
        <v>170</v>
      </c>
      <c r="C20230" s="7" t="s">
        <v>1371</v>
      </c>
      <c r="D20230" s="7" t="n">
        <v>0</v>
      </c>
      <c r="E20230" s="7" t="n">
        <v>0</v>
      </c>
      <c r="F20230" s="7" t="n">
        <v>1</v>
      </c>
      <c r="G20230" s="7" t="n">
        <v>72.69</v>
      </c>
    </row>
    <row r="20231" customFormat="false" ht="15" hidden="false" customHeight="false" outlineLevel="0" collapsed="false">
      <c r="A20231" s="7" t="s">
        <v>34</v>
      </c>
      <c r="B20231" s="7" t="s">
        <v>170</v>
      </c>
      <c r="C20231" s="7" t="s">
        <v>1371</v>
      </c>
      <c r="D20231" s="7" t="n">
        <v>0</v>
      </c>
      <c r="E20231" s="7" t="n">
        <v>0</v>
      </c>
      <c r="F20231" s="7" t="n">
        <v>2</v>
      </c>
      <c r="G20231" s="7" t="n">
        <v>153.92</v>
      </c>
    </row>
    <row r="20232" customFormat="false" ht="15" hidden="false" customHeight="false" outlineLevel="0" collapsed="false">
      <c r="A20232" s="7" t="s">
        <v>34</v>
      </c>
      <c r="B20232" s="7" t="s">
        <v>170</v>
      </c>
      <c r="C20232" s="7" t="s">
        <v>1371</v>
      </c>
      <c r="D20232" s="7" t="n">
        <v>0</v>
      </c>
      <c r="E20232" s="7" t="n">
        <v>0</v>
      </c>
      <c r="F20232" s="7" t="n">
        <v>1</v>
      </c>
      <c r="G20232" s="7" t="n">
        <v>85.51</v>
      </c>
    </row>
    <row r="20233" customFormat="false" ht="15" hidden="false" customHeight="false" outlineLevel="0" collapsed="false">
      <c r="A20233" s="7" t="s">
        <v>34</v>
      </c>
      <c r="B20233" s="7" t="s">
        <v>170</v>
      </c>
      <c r="C20233" s="7" t="s">
        <v>1371</v>
      </c>
      <c r="D20233" s="7" t="n">
        <v>0</v>
      </c>
      <c r="E20233" s="7" t="n">
        <v>0</v>
      </c>
      <c r="F20233" s="7" t="n">
        <v>1</v>
      </c>
      <c r="G20233" s="7" t="n">
        <v>85.51</v>
      </c>
    </row>
    <row r="20234" customFormat="false" ht="15" hidden="false" customHeight="false" outlineLevel="0" collapsed="false">
      <c r="A20234" s="7" t="s">
        <v>34</v>
      </c>
      <c r="B20234" s="7" t="s">
        <v>170</v>
      </c>
      <c r="C20234" s="7" t="s">
        <v>1371</v>
      </c>
      <c r="D20234" s="7" t="n">
        <v>0</v>
      </c>
      <c r="E20234" s="7" t="n">
        <v>0</v>
      </c>
      <c r="F20234" s="7" t="n">
        <v>1</v>
      </c>
      <c r="G20234" s="7" t="n">
        <v>76.95</v>
      </c>
    </row>
    <row r="20235" customFormat="false" ht="15" hidden="false" customHeight="false" outlineLevel="0" collapsed="false">
      <c r="A20235" s="7" t="s">
        <v>34</v>
      </c>
      <c r="B20235" s="7" t="s">
        <v>170</v>
      </c>
      <c r="C20235" s="7" t="s">
        <v>1371</v>
      </c>
      <c r="D20235" s="7" t="n">
        <v>0</v>
      </c>
      <c r="E20235" s="7" t="n">
        <v>0</v>
      </c>
      <c r="F20235" s="7" t="n">
        <v>2</v>
      </c>
      <c r="G20235" s="7" t="n">
        <v>171.02</v>
      </c>
    </row>
    <row r="20236" customFormat="false" ht="15" hidden="false" customHeight="false" outlineLevel="0" collapsed="false">
      <c r="A20236" s="7" t="s">
        <v>34</v>
      </c>
      <c r="B20236" s="7" t="s">
        <v>170</v>
      </c>
      <c r="C20236" s="7" t="s">
        <v>1371</v>
      </c>
      <c r="D20236" s="7" t="n">
        <v>0</v>
      </c>
      <c r="E20236" s="7" t="n">
        <v>0</v>
      </c>
      <c r="F20236" s="7" t="n">
        <v>2</v>
      </c>
      <c r="G20236" s="7" t="n">
        <v>162.47</v>
      </c>
    </row>
    <row r="20237" customFormat="false" ht="15" hidden="false" customHeight="false" outlineLevel="0" collapsed="false">
      <c r="A20237" s="7" t="s">
        <v>34</v>
      </c>
      <c r="B20237" s="7" t="s">
        <v>170</v>
      </c>
      <c r="C20237" s="7" t="s">
        <v>1371</v>
      </c>
      <c r="D20237" s="7" t="n">
        <v>0</v>
      </c>
      <c r="E20237" s="7" t="n">
        <v>0</v>
      </c>
      <c r="F20237" s="7" t="n">
        <v>1</v>
      </c>
      <c r="G20237" s="7" t="n">
        <v>85.51</v>
      </c>
    </row>
    <row r="20238" customFormat="false" ht="15" hidden="false" customHeight="false" outlineLevel="0" collapsed="false">
      <c r="A20238" s="7" t="s">
        <v>34</v>
      </c>
      <c r="B20238" s="7" t="s">
        <v>170</v>
      </c>
      <c r="C20238" s="7" t="s">
        <v>1371</v>
      </c>
      <c r="D20238" s="7" t="n">
        <v>0</v>
      </c>
      <c r="E20238" s="7" t="n">
        <v>0</v>
      </c>
      <c r="F20238" s="7" t="n">
        <v>3</v>
      </c>
      <c r="G20238" s="7" t="n">
        <v>256.53</v>
      </c>
    </row>
    <row r="20239" customFormat="false" ht="15" hidden="false" customHeight="false" outlineLevel="0" collapsed="false">
      <c r="A20239" s="7" t="s">
        <v>34</v>
      </c>
      <c r="B20239" s="7" t="s">
        <v>170</v>
      </c>
      <c r="C20239" s="7" t="s">
        <v>1371</v>
      </c>
      <c r="D20239" s="7" t="n">
        <v>0</v>
      </c>
      <c r="E20239" s="7" t="n">
        <v>0</v>
      </c>
      <c r="F20239" s="7" t="n">
        <v>1</v>
      </c>
      <c r="G20239" s="7" t="n">
        <v>85.51</v>
      </c>
    </row>
    <row r="20240" customFormat="false" ht="15" hidden="false" customHeight="false" outlineLevel="0" collapsed="false">
      <c r="A20240" s="7" t="s">
        <v>34</v>
      </c>
      <c r="B20240" s="7" t="s">
        <v>170</v>
      </c>
      <c r="C20240" s="7" t="s">
        <v>1371</v>
      </c>
      <c r="D20240" s="7" t="n">
        <v>0</v>
      </c>
      <c r="E20240" s="7" t="n">
        <v>0</v>
      </c>
      <c r="F20240" s="7" t="n">
        <v>1</v>
      </c>
      <c r="G20240" s="7" t="n">
        <v>85.51</v>
      </c>
    </row>
    <row r="20241" customFormat="false" ht="15" hidden="false" customHeight="false" outlineLevel="0" collapsed="false">
      <c r="A20241" s="7" t="s">
        <v>34</v>
      </c>
      <c r="B20241" s="7" t="s">
        <v>170</v>
      </c>
      <c r="C20241" s="7" t="s">
        <v>1371</v>
      </c>
      <c r="D20241" s="7" t="n">
        <v>0</v>
      </c>
      <c r="E20241" s="7" t="n">
        <v>0</v>
      </c>
      <c r="F20241" s="7" t="n">
        <v>2</v>
      </c>
      <c r="G20241" s="7" t="n">
        <v>145.37</v>
      </c>
    </row>
    <row r="20242" customFormat="false" ht="15" hidden="false" customHeight="false" outlineLevel="0" collapsed="false">
      <c r="A20242" s="7" t="s">
        <v>34</v>
      </c>
      <c r="B20242" s="7" t="s">
        <v>170</v>
      </c>
      <c r="C20242" s="7" t="s">
        <v>1371</v>
      </c>
      <c r="D20242" s="7" t="n">
        <v>0</v>
      </c>
      <c r="E20242" s="7" t="n">
        <v>0</v>
      </c>
      <c r="F20242" s="7" t="n">
        <v>2</v>
      </c>
      <c r="G20242" s="7" t="n">
        <v>171.02</v>
      </c>
    </row>
    <row r="20243" customFormat="false" ht="15" hidden="false" customHeight="false" outlineLevel="0" collapsed="false">
      <c r="A20243" s="7" t="s">
        <v>34</v>
      </c>
      <c r="B20243" s="7" t="s">
        <v>170</v>
      </c>
      <c r="C20243" s="7" t="s">
        <v>1371</v>
      </c>
      <c r="D20243" s="7" t="n">
        <v>0</v>
      </c>
      <c r="E20243" s="7" t="n">
        <v>0</v>
      </c>
      <c r="F20243" s="7" t="n">
        <v>3</v>
      </c>
      <c r="G20243" s="7" t="n">
        <v>226.61</v>
      </c>
    </row>
    <row r="20244" customFormat="false" ht="15" hidden="false" customHeight="false" outlineLevel="0" collapsed="false">
      <c r="A20244" s="7" t="s">
        <v>34</v>
      </c>
      <c r="B20244" s="7" t="s">
        <v>170</v>
      </c>
      <c r="C20244" s="7" t="s">
        <v>1371</v>
      </c>
      <c r="D20244" s="7" t="n">
        <v>0</v>
      </c>
      <c r="E20244" s="7" t="n">
        <v>0</v>
      </c>
      <c r="F20244" s="7" t="n">
        <v>1</v>
      </c>
      <c r="G20244" s="7" t="n">
        <v>85.51</v>
      </c>
    </row>
    <row r="20245" customFormat="false" ht="15" hidden="false" customHeight="false" outlineLevel="0" collapsed="false">
      <c r="A20245" s="7" t="s">
        <v>34</v>
      </c>
      <c r="B20245" s="7" t="s">
        <v>170</v>
      </c>
      <c r="C20245" s="7" t="s">
        <v>1371</v>
      </c>
      <c r="D20245" s="7" t="n">
        <v>0</v>
      </c>
      <c r="E20245" s="7" t="n">
        <v>0</v>
      </c>
      <c r="F20245" s="7" t="n">
        <v>2</v>
      </c>
      <c r="G20245" s="7" t="n">
        <v>153.92</v>
      </c>
    </row>
    <row r="20246" customFormat="false" ht="15" hidden="false" customHeight="false" outlineLevel="0" collapsed="false">
      <c r="A20246" s="7" t="s">
        <v>34</v>
      </c>
      <c r="B20246" s="7" t="s">
        <v>170</v>
      </c>
      <c r="C20246" s="7" t="s">
        <v>1371</v>
      </c>
      <c r="D20246" s="7" t="n">
        <v>0</v>
      </c>
      <c r="E20246" s="7" t="n">
        <v>0</v>
      </c>
      <c r="F20246" s="7" t="n">
        <v>1</v>
      </c>
      <c r="G20246" s="7" t="n">
        <v>85.51</v>
      </c>
    </row>
    <row r="20247" customFormat="false" ht="15" hidden="false" customHeight="false" outlineLevel="0" collapsed="false">
      <c r="A20247" s="7" t="s">
        <v>34</v>
      </c>
      <c r="B20247" s="7" t="s">
        <v>170</v>
      </c>
      <c r="C20247" s="7" t="s">
        <v>1371</v>
      </c>
      <c r="D20247" s="7" t="n">
        <v>0</v>
      </c>
      <c r="E20247" s="7" t="n">
        <v>0</v>
      </c>
      <c r="F20247" s="7" t="n">
        <v>2</v>
      </c>
      <c r="G20247" s="7" t="n">
        <v>153.92</v>
      </c>
    </row>
    <row r="20248" customFormat="false" ht="15" hidden="false" customHeight="false" outlineLevel="0" collapsed="false">
      <c r="A20248" s="7" t="s">
        <v>34</v>
      </c>
      <c r="B20248" s="7" t="s">
        <v>170</v>
      </c>
      <c r="C20248" s="7" t="s">
        <v>1371</v>
      </c>
      <c r="D20248" s="7" t="n">
        <v>0</v>
      </c>
      <c r="E20248" s="7" t="n">
        <v>0</v>
      </c>
      <c r="F20248" s="7" t="n">
        <v>1</v>
      </c>
      <c r="G20248" s="7" t="n">
        <v>76.96</v>
      </c>
    </row>
    <row r="20249" customFormat="false" ht="15" hidden="false" customHeight="false" outlineLevel="0" collapsed="false">
      <c r="A20249" s="7" t="s">
        <v>34</v>
      </c>
      <c r="B20249" s="7" t="s">
        <v>170</v>
      </c>
      <c r="C20249" s="7" t="s">
        <v>1371</v>
      </c>
      <c r="D20249" s="7" t="n">
        <v>0</v>
      </c>
      <c r="E20249" s="7" t="n">
        <v>0</v>
      </c>
      <c r="F20249" s="7" t="n">
        <v>1</v>
      </c>
      <c r="G20249" s="7" t="n">
        <v>85.51</v>
      </c>
    </row>
    <row r="20250" customFormat="false" ht="15" hidden="false" customHeight="false" outlineLevel="0" collapsed="false">
      <c r="A20250" s="7" t="s">
        <v>34</v>
      </c>
      <c r="B20250" s="7" t="s">
        <v>170</v>
      </c>
      <c r="C20250" s="7" t="s">
        <v>1371</v>
      </c>
      <c r="D20250" s="7" t="n">
        <v>0</v>
      </c>
      <c r="E20250" s="7" t="n">
        <v>0</v>
      </c>
      <c r="F20250" s="7" t="n">
        <v>3</v>
      </c>
      <c r="G20250" s="7" t="n">
        <v>256.53</v>
      </c>
    </row>
    <row r="20251" customFormat="false" ht="15" hidden="false" customHeight="false" outlineLevel="0" collapsed="false">
      <c r="A20251" s="7" t="s">
        <v>34</v>
      </c>
      <c r="B20251" s="7" t="s">
        <v>170</v>
      </c>
      <c r="C20251" s="7" t="s">
        <v>1371</v>
      </c>
      <c r="D20251" s="7" t="n">
        <v>0</v>
      </c>
      <c r="E20251" s="7" t="n">
        <v>0</v>
      </c>
      <c r="F20251" s="7" t="n">
        <v>1</v>
      </c>
      <c r="G20251" s="7" t="n">
        <v>85.51</v>
      </c>
    </row>
    <row r="20252" customFormat="false" ht="15" hidden="false" customHeight="false" outlineLevel="0" collapsed="false">
      <c r="A20252" s="7" t="s">
        <v>34</v>
      </c>
      <c r="B20252" s="7" t="s">
        <v>278</v>
      </c>
      <c r="C20252" s="7" t="s">
        <v>1372</v>
      </c>
      <c r="D20252" s="7" t="n">
        <v>0</v>
      </c>
      <c r="E20252" s="7" t="n">
        <v>0</v>
      </c>
      <c r="F20252" s="7" t="n">
        <v>1</v>
      </c>
      <c r="G20252" s="7" t="n">
        <v>132.96</v>
      </c>
    </row>
    <row r="20253" customFormat="false" ht="15" hidden="false" customHeight="false" outlineLevel="0" collapsed="false">
      <c r="A20253" s="7" t="s">
        <v>34</v>
      </c>
      <c r="B20253" s="7" t="s">
        <v>278</v>
      </c>
      <c r="C20253" s="7" t="s">
        <v>1372</v>
      </c>
      <c r="D20253" s="7" t="n">
        <v>0</v>
      </c>
      <c r="E20253" s="7" t="n">
        <v>0</v>
      </c>
      <c r="F20253" s="7" t="n">
        <v>3</v>
      </c>
      <c r="G20253" s="7" t="n">
        <v>372.31</v>
      </c>
    </row>
    <row r="20254" customFormat="false" ht="15" hidden="false" customHeight="false" outlineLevel="0" collapsed="false">
      <c r="A20254" s="7" t="s">
        <v>34</v>
      </c>
      <c r="B20254" s="7" t="s">
        <v>278</v>
      </c>
      <c r="C20254" s="7" t="s">
        <v>1372</v>
      </c>
      <c r="D20254" s="7" t="n">
        <v>29</v>
      </c>
      <c r="E20254" s="7" t="n">
        <v>3537.02</v>
      </c>
      <c r="F20254" s="7" t="n">
        <v>12</v>
      </c>
      <c r="G20254" s="7" t="n">
        <v>1489.24</v>
      </c>
    </row>
    <row r="20255" customFormat="false" ht="15" hidden="false" customHeight="false" outlineLevel="0" collapsed="false">
      <c r="A20255" s="7" t="s">
        <v>34</v>
      </c>
      <c r="B20255" s="7" t="s">
        <v>278</v>
      </c>
      <c r="C20255" s="7" t="s">
        <v>1372</v>
      </c>
      <c r="D20255" s="7" t="n">
        <v>0</v>
      </c>
      <c r="E20255" s="7" t="n">
        <v>0</v>
      </c>
      <c r="F20255" s="7" t="n">
        <v>1</v>
      </c>
      <c r="G20255" s="7" t="n">
        <v>119.67</v>
      </c>
    </row>
    <row r="20256" customFormat="false" ht="15" hidden="false" customHeight="false" outlineLevel="0" collapsed="false">
      <c r="A20256" s="7" t="s">
        <v>34</v>
      </c>
      <c r="B20256" s="7" t="s">
        <v>278</v>
      </c>
      <c r="C20256" s="7" t="s">
        <v>1372</v>
      </c>
      <c r="D20256" s="7" t="n">
        <v>0</v>
      </c>
      <c r="E20256" s="7" t="n">
        <v>0</v>
      </c>
      <c r="F20256" s="7" t="n">
        <v>1</v>
      </c>
      <c r="G20256" s="7" t="n">
        <v>113.03</v>
      </c>
    </row>
    <row r="20257" customFormat="false" ht="15" hidden="false" customHeight="false" outlineLevel="0" collapsed="false">
      <c r="A20257" s="7" t="s">
        <v>34</v>
      </c>
      <c r="B20257" s="7" t="s">
        <v>278</v>
      </c>
      <c r="C20257" s="7" t="s">
        <v>1372</v>
      </c>
      <c r="D20257" s="7" t="n">
        <v>0</v>
      </c>
      <c r="E20257" s="7" t="n">
        <v>0</v>
      </c>
      <c r="F20257" s="7" t="n">
        <v>1</v>
      </c>
      <c r="G20257" s="7" t="n">
        <v>132.96</v>
      </c>
    </row>
    <row r="20258" customFormat="false" ht="15" hidden="false" customHeight="false" outlineLevel="0" collapsed="false">
      <c r="A20258" s="7" t="s">
        <v>34</v>
      </c>
      <c r="B20258" s="7" t="s">
        <v>278</v>
      </c>
      <c r="C20258" s="7" t="s">
        <v>1372</v>
      </c>
      <c r="D20258" s="7" t="n">
        <v>0</v>
      </c>
      <c r="E20258" s="7" t="n">
        <v>0</v>
      </c>
      <c r="F20258" s="7" t="n">
        <v>1</v>
      </c>
      <c r="G20258" s="7" t="n">
        <v>132.96</v>
      </c>
    </row>
    <row r="20259" customFormat="false" ht="15" hidden="false" customHeight="false" outlineLevel="0" collapsed="false">
      <c r="A20259" s="7" t="s">
        <v>34</v>
      </c>
      <c r="B20259" s="7" t="s">
        <v>278</v>
      </c>
      <c r="C20259" s="7" t="s">
        <v>1372</v>
      </c>
      <c r="D20259" s="7" t="n">
        <v>0</v>
      </c>
      <c r="E20259" s="7" t="n">
        <v>0</v>
      </c>
      <c r="F20259" s="7" t="n">
        <v>1</v>
      </c>
      <c r="G20259" s="7" t="n">
        <v>119.67</v>
      </c>
    </row>
    <row r="20260" customFormat="false" ht="15" hidden="false" customHeight="false" outlineLevel="0" collapsed="false">
      <c r="A20260" s="7" t="s">
        <v>34</v>
      </c>
      <c r="B20260" s="7" t="s">
        <v>278</v>
      </c>
      <c r="C20260" s="7" t="s">
        <v>1372</v>
      </c>
      <c r="D20260" s="7" t="n">
        <v>0</v>
      </c>
      <c r="E20260" s="7" t="n">
        <v>0</v>
      </c>
      <c r="F20260" s="7" t="n">
        <v>1</v>
      </c>
      <c r="G20260" s="7" t="n">
        <v>119.67</v>
      </c>
    </row>
    <row r="20261" customFormat="false" ht="15" hidden="false" customHeight="false" outlineLevel="0" collapsed="false">
      <c r="A20261" s="7" t="s">
        <v>34</v>
      </c>
      <c r="B20261" s="7" t="s">
        <v>278</v>
      </c>
      <c r="C20261" s="7" t="s">
        <v>1372</v>
      </c>
      <c r="D20261" s="7" t="n">
        <v>0</v>
      </c>
      <c r="E20261" s="7" t="n">
        <v>0</v>
      </c>
      <c r="F20261" s="7" t="n">
        <v>1</v>
      </c>
      <c r="G20261" s="7" t="n">
        <v>113.03</v>
      </c>
    </row>
    <row r="20262" customFormat="false" ht="15" hidden="false" customHeight="false" outlineLevel="0" collapsed="false">
      <c r="A20262" s="7" t="s">
        <v>34</v>
      </c>
      <c r="B20262" s="7" t="s">
        <v>278</v>
      </c>
      <c r="C20262" s="7" t="s">
        <v>1372</v>
      </c>
      <c r="D20262" s="7" t="n">
        <v>0</v>
      </c>
      <c r="E20262" s="7" t="n">
        <v>0</v>
      </c>
      <c r="F20262" s="7" t="n">
        <v>1</v>
      </c>
      <c r="G20262" s="7" t="n">
        <v>132.96</v>
      </c>
    </row>
    <row r="20263" customFormat="false" ht="15" hidden="false" customHeight="false" outlineLevel="0" collapsed="false">
      <c r="A20263" s="7" t="s">
        <v>34</v>
      </c>
      <c r="B20263" s="7" t="s">
        <v>278</v>
      </c>
      <c r="C20263" s="7" t="s">
        <v>1372</v>
      </c>
      <c r="D20263" s="7" t="n">
        <v>0</v>
      </c>
      <c r="E20263" s="7" t="n">
        <v>0</v>
      </c>
      <c r="F20263" s="7" t="n">
        <v>1</v>
      </c>
      <c r="G20263" s="7" t="n">
        <v>132.96</v>
      </c>
    </row>
    <row r="20264" customFormat="false" ht="15" hidden="false" customHeight="false" outlineLevel="0" collapsed="false">
      <c r="A20264" s="7" t="s">
        <v>34</v>
      </c>
      <c r="B20264" s="7" t="s">
        <v>278</v>
      </c>
      <c r="C20264" s="7" t="s">
        <v>1372</v>
      </c>
      <c r="D20264" s="7" t="n">
        <v>0</v>
      </c>
      <c r="E20264" s="7" t="n">
        <v>0</v>
      </c>
      <c r="F20264" s="7" t="n">
        <v>1</v>
      </c>
      <c r="G20264" s="7" t="n">
        <v>119.67</v>
      </c>
    </row>
    <row r="20265" customFormat="false" ht="15" hidden="false" customHeight="false" outlineLevel="0" collapsed="false">
      <c r="A20265" s="7" t="s">
        <v>34</v>
      </c>
      <c r="B20265" s="7" t="s">
        <v>268</v>
      </c>
      <c r="C20265" s="7" t="s">
        <v>1372</v>
      </c>
      <c r="D20265" s="7" t="n">
        <v>0</v>
      </c>
      <c r="E20265" s="7" t="n">
        <v>0</v>
      </c>
      <c r="F20265" s="7" t="n">
        <v>1</v>
      </c>
      <c r="G20265" s="7" t="n">
        <v>132.97</v>
      </c>
    </row>
    <row r="20266" customFormat="false" ht="15" hidden="false" customHeight="false" outlineLevel="0" collapsed="false">
      <c r="A20266" s="7" t="s">
        <v>34</v>
      </c>
      <c r="B20266" s="7" t="s">
        <v>268</v>
      </c>
      <c r="C20266" s="7" t="s">
        <v>1372</v>
      </c>
      <c r="D20266" s="7" t="n">
        <v>0</v>
      </c>
      <c r="E20266" s="7" t="n">
        <v>0</v>
      </c>
      <c r="F20266" s="7" t="n">
        <v>1</v>
      </c>
      <c r="G20266" s="7" t="n">
        <v>132.97</v>
      </c>
    </row>
    <row r="20267" customFormat="false" ht="15" hidden="false" customHeight="false" outlineLevel="0" collapsed="false">
      <c r="A20267" s="7" t="s">
        <v>34</v>
      </c>
      <c r="B20267" s="7" t="s">
        <v>268</v>
      </c>
      <c r="C20267" s="7" t="s">
        <v>1372</v>
      </c>
      <c r="D20267" s="7" t="n">
        <v>0</v>
      </c>
      <c r="E20267" s="7" t="n">
        <v>0</v>
      </c>
      <c r="F20267" s="7" t="n">
        <v>1</v>
      </c>
      <c r="G20267" s="7" t="n">
        <v>132.97</v>
      </c>
    </row>
    <row r="20268" customFormat="false" ht="15" hidden="false" customHeight="false" outlineLevel="0" collapsed="false">
      <c r="A20268" s="7" t="s">
        <v>34</v>
      </c>
      <c r="B20268" s="7" t="s">
        <v>268</v>
      </c>
      <c r="C20268" s="7" t="s">
        <v>1372</v>
      </c>
      <c r="D20268" s="7" t="n">
        <v>0</v>
      </c>
      <c r="E20268" s="7" t="n">
        <v>0</v>
      </c>
      <c r="F20268" s="7" t="n">
        <v>1</v>
      </c>
      <c r="G20268" s="7" t="n">
        <v>132.96</v>
      </c>
    </row>
    <row r="20269" customFormat="false" ht="15" hidden="false" customHeight="false" outlineLevel="0" collapsed="false">
      <c r="A20269" s="7" t="s">
        <v>34</v>
      </c>
      <c r="B20269" s="7" t="s">
        <v>268</v>
      </c>
      <c r="C20269" s="7" t="s">
        <v>1372</v>
      </c>
      <c r="D20269" s="7" t="n">
        <v>32</v>
      </c>
      <c r="E20269" s="7" t="n">
        <v>3896.02</v>
      </c>
      <c r="F20269" s="7" t="n">
        <v>14</v>
      </c>
      <c r="G20269" s="7" t="n">
        <v>1735.24</v>
      </c>
    </row>
    <row r="20270" customFormat="false" ht="15" hidden="false" customHeight="false" outlineLevel="0" collapsed="false">
      <c r="A20270" s="7" t="s">
        <v>34</v>
      </c>
      <c r="B20270" s="7" t="s">
        <v>268</v>
      </c>
      <c r="C20270" s="7" t="s">
        <v>1372</v>
      </c>
      <c r="D20270" s="7" t="n">
        <v>0</v>
      </c>
      <c r="E20270" s="7" t="n">
        <v>0</v>
      </c>
      <c r="F20270" s="7" t="n">
        <v>1</v>
      </c>
      <c r="G20270" s="7" t="n">
        <v>132.96</v>
      </c>
    </row>
    <row r="20271" customFormat="false" ht="15" hidden="false" customHeight="false" outlineLevel="0" collapsed="false">
      <c r="A20271" s="7" t="s">
        <v>34</v>
      </c>
      <c r="B20271" s="7" t="s">
        <v>268</v>
      </c>
      <c r="C20271" s="7" t="s">
        <v>1372</v>
      </c>
      <c r="D20271" s="7" t="n">
        <v>0</v>
      </c>
      <c r="E20271" s="7" t="n">
        <v>0</v>
      </c>
      <c r="F20271" s="7" t="n">
        <v>1</v>
      </c>
      <c r="G20271" s="7" t="n">
        <v>113.02</v>
      </c>
    </row>
    <row r="20272" customFormat="false" ht="15" hidden="false" customHeight="false" outlineLevel="0" collapsed="false">
      <c r="A20272" s="7" t="s">
        <v>34</v>
      </c>
      <c r="B20272" s="7" t="s">
        <v>268</v>
      </c>
      <c r="C20272" s="7" t="s">
        <v>1372</v>
      </c>
      <c r="D20272" s="7" t="n">
        <v>0</v>
      </c>
      <c r="E20272" s="7" t="n">
        <v>0</v>
      </c>
      <c r="F20272" s="7" t="n">
        <v>1</v>
      </c>
      <c r="G20272" s="7" t="n">
        <v>132.97</v>
      </c>
    </row>
    <row r="20273" customFormat="false" ht="15" hidden="false" customHeight="false" outlineLevel="0" collapsed="false">
      <c r="A20273" s="7" t="s">
        <v>34</v>
      </c>
      <c r="B20273" s="7" t="s">
        <v>268</v>
      </c>
      <c r="C20273" s="7" t="s">
        <v>1372</v>
      </c>
      <c r="D20273" s="7" t="n">
        <v>0</v>
      </c>
      <c r="E20273" s="7" t="n">
        <v>0</v>
      </c>
      <c r="F20273" s="7" t="n">
        <v>1</v>
      </c>
      <c r="G20273" s="7" t="n">
        <v>132.97</v>
      </c>
    </row>
    <row r="20274" customFormat="false" ht="15" hidden="false" customHeight="false" outlineLevel="0" collapsed="false">
      <c r="A20274" s="7" t="s">
        <v>34</v>
      </c>
      <c r="B20274" s="7" t="s">
        <v>268</v>
      </c>
      <c r="C20274" s="7" t="s">
        <v>1372</v>
      </c>
      <c r="D20274" s="7" t="n">
        <v>0</v>
      </c>
      <c r="E20274" s="7" t="n">
        <v>0</v>
      </c>
      <c r="F20274" s="7" t="n">
        <v>1</v>
      </c>
      <c r="G20274" s="7" t="n">
        <v>132.97</v>
      </c>
    </row>
    <row r="20275" customFormat="false" ht="15" hidden="false" customHeight="false" outlineLevel="0" collapsed="false">
      <c r="A20275" s="7" t="s">
        <v>34</v>
      </c>
      <c r="B20275" s="7" t="s">
        <v>268</v>
      </c>
      <c r="C20275" s="7" t="s">
        <v>1372</v>
      </c>
      <c r="D20275" s="7" t="n">
        <v>0</v>
      </c>
      <c r="E20275" s="7" t="n">
        <v>0</v>
      </c>
      <c r="F20275" s="7" t="n">
        <v>1</v>
      </c>
      <c r="G20275" s="7" t="n">
        <v>119.67</v>
      </c>
    </row>
    <row r="20276" customFormat="false" ht="15" hidden="false" customHeight="false" outlineLevel="0" collapsed="false">
      <c r="A20276" s="7" t="s">
        <v>34</v>
      </c>
      <c r="B20276" s="7" t="s">
        <v>268</v>
      </c>
      <c r="C20276" s="7" t="s">
        <v>1372</v>
      </c>
      <c r="D20276" s="7" t="n">
        <v>0</v>
      </c>
      <c r="E20276" s="7" t="n">
        <v>0</v>
      </c>
      <c r="F20276" s="7" t="n">
        <v>1</v>
      </c>
      <c r="G20276" s="7" t="n">
        <v>132.97</v>
      </c>
    </row>
    <row r="20277" customFormat="false" ht="15" hidden="false" customHeight="false" outlineLevel="0" collapsed="false">
      <c r="A20277" s="7" t="s">
        <v>34</v>
      </c>
      <c r="B20277" s="7" t="s">
        <v>420</v>
      </c>
      <c r="C20277" s="7" t="s">
        <v>1373</v>
      </c>
      <c r="D20277" s="7" t="n">
        <v>3</v>
      </c>
      <c r="E20277" s="7" t="n">
        <v>139.01</v>
      </c>
      <c r="F20277" s="7" t="n">
        <v>0</v>
      </c>
      <c r="G20277" s="7" t="n">
        <v>0</v>
      </c>
    </row>
    <row r="20278" customFormat="false" ht="15" hidden="false" customHeight="false" outlineLevel="0" collapsed="false">
      <c r="A20278" s="7" t="s">
        <v>34</v>
      </c>
      <c r="B20278" s="7" t="s">
        <v>420</v>
      </c>
      <c r="C20278" s="7" t="s">
        <v>1373</v>
      </c>
      <c r="D20278" s="7" t="n">
        <v>3</v>
      </c>
      <c r="E20278" s="7" t="n">
        <v>158.68</v>
      </c>
      <c r="F20278" s="7" t="n">
        <v>0</v>
      </c>
      <c r="G20278" s="7" t="n">
        <v>0</v>
      </c>
    </row>
    <row r="20279" customFormat="false" ht="15" hidden="false" customHeight="false" outlineLevel="0" collapsed="false">
      <c r="A20279" s="7" t="s">
        <v>34</v>
      </c>
      <c r="B20279" s="7" t="s">
        <v>358</v>
      </c>
      <c r="C20279" s="7" t="s">
        <v>1373</v>
      </c>
      <c r="D20279" s="7" t="n">
        <v>9</v>
      </c>
      <c r="E20279" s="7" t="n">
        <v>482.37</v>
      </c>
      <c r="F20279" s="7" t="n">
        <v>15</v>
      </c>
      <c r="G20279" s="7" t="n">
        <v>844.18</v>
      </c>
    </row>
    <row r="20280" customFormat="false" ht="15" hidden="false" customHeight="false" outlineLevel="0" collapsed="false">
      <c r="A20280" s="7" t="s">
        <v>34</v>
      </c>
      <c r="B20280" s="7" t="s">
        <v>358</v>
      </c>
      <c r="C20280" s="7" t="s">
        <v>1373</v>
      </c>
      <c r="D20280" s="7" t="n">
        <v>0</v>
      </c>
      <c r="E20280" s="7" t="n">
        <v>0</v>
      </c>
      <c r="F20280" s="7" t="n">
        <v>3</v>
      </c>
      <c r="G20280" s="7" t="n">
        <v>114</v>
      </c>
    </row>
    <row r="20281" customFormat="false" ht="15" hidden="false" customHeight="false" outlineLevel="0" collapsed="false">
      <c r="A20281" s="7" t="s">
        <v>34</v>
      </c>
      <c r="B20281" s="7" t="s">
        <v>358</v>
      </c>
      <c r="C20281" s="7" t="s">
        <v>1373</v>
      </c>
      <c r="D20281" s="7" t="n">
        <v>2</v>
      </c>
      <c r="E20281" s="7" t="n">
        <v>105.02</v>
      </c>
      <c r="F20281" s="7" t="n">
        <v>0</v>
      </c>
      <c r="G20281" s="7" t="n">
        <v>0</v>
      </c>
    </row>
    <row r="20282" customFormat="false" ht="15" hidden="false" customHeight="false" outlineLevel="0" collapsed="false">
      <c r="A20282" s="7" t="s">
        <v>34</v>
      </c>
      <c r="B20282" s="7" t="s">
        <v>346</v>
      </c>
      <c r="C20282" s="7" t="s">
        <v>1373</v>
      </c>
      <c r="D20282" s="7" t="n">
        <v>44</v>
      </c>
      <c r="E20282" s="7" t="n">
        <v>2069.59</v>
      </c>
      <c r="F20282" s="7" t="n">
        <v>0</v>
      </c>
      <c r="G20282" s="7" t="n">
        <v>0</v>
      </c>
    </row>
    <row r="20283" customFormat="false" ht="15" hidden="false" customHeight="false" outlineLevel="0" collapsed="false">
      <c r="A20283" s="7" t="s">
        <v>34</v>
      </c>
      <c r="B20283" s="7" t="s">
        <v>346</v>
      </c>
      <c r="C20283" s="7" t="s">
        <v>1373</v>
      </c>
      <c r="D20283" s="7" t="n">
        <v>5</v>
      </c>
      <c r="E20283" s="7" t="n">
        <v>279.27</v>
      </c>
      <c r="F20283" s="7" t="n">
        <v>0</v>
      </c>
      <c r="G20283" s="7" t="n">
        <v>0</v>
      </c>
    </row>
    <row r="20284" customFormat="false" ht="15" hidden="false" customHeight="false" outlineLevel="0" collapsed="false">
      <c r="A20284" s="7" t="s">
        <v>34</v>
      </c>
      <c r="B20284" s="7" t="s">
        <v>437</v>
      </c>
      <c r="C20284" s="7" t="s">
        <v>1374</v>
      </c>
      <c r="D20284" s="7" t="n">
        <v>4</v>
      </c>
      <c r="E20284" s="7" t="n">
        <v>228.49</v>
      </c>
      <c r="F20284" s="7" t="n">
        <v>0</v>
      </c>
      <c r="G20284" s="7" t="n">
        <v>0</v>
      </c>
    </row>
    <row r="20285" customFormat="false" ht="15" hidden="false" customHeight="false" outlineLevel="0" collapsed="false">
      <c r="A20285" s="7" t="s">
        <v>34</v>
      </c>
      <c r="B20285" s="7" t="s">
        <v>437</v>
      </c>
      <c r="C20285" s="7" t="s">
        <v>1374</v>
      </c>
      <c r="D20285" s="7" t="n">
        <v>2</v>
      </c>
      <c r="E20285" s="7" t="n">
        <v>98.84</v>
      </c>
      <c r="F20285" s="7" t="n">
        <v>0</v>
      </c>
      <c r="G20285" s="7" t="n">
        <v>0</v>
      </c>
    </row>
    <row r="20286" customFormat="false" ht="15" hidden="false" customHeight="false" outlineLevel="0" collapsed="false">
      <c r="A20286" s="7" t="s">
        <v>34</v>
      </c>
      <c r="B20286" s="7" t="s">
        <v>403</v>
      </c>
      <c r="C20286" s="7" t="s">
        <v>1374</v>
      </c>
      <c r="D20286" s="7" t="n">
        <v>6</v>
      </c>
      <c r="E20286" s="7" t="n">
        <v>288.79</v>
      </c>
      <c r="F20286" s="7" t="n">
        <v>4</v>
      </c>
      <c r="G20286" s="7" t="n">
        <v>228.49</v>
      </c>
    </row>
    <row r="20287" customFormat="false" ht="15" hidden="false" customHeight="false" outlineLevel="0" collapsed="false">
      <c r="A20287" s="7" t="s">
        <v>34</v>
      </c>
      <c r="B20287" s="7" t="s">
        <v>403</v>
      </c>
      <c r="C20287" s="7" t="s">
        <v>1374</v>
      </c>
      <c r="D20287" s="7" t="n">
        <v>6</v>
      </c>
      <c r="E20287" s="7" t="n">
        <v>315.08</v>
      </c>
      <c r="F20287" s="7" t="n">
        <v>0</v>
      </c>
      <c r="G20287" s="7" t="n">
        <v>0</v>
      </c>
    </row>
    <row r="20288" customFormat="false" ht="15" hidden="false" customHeight="false" outlineLevel="0" collapsed="false">
      <c r="A20288" s="7" t="s">
        <v>34</v>
      </c>
      <c r="B20288" s="7" t="s">
        <v>425</v>
      </c>
      <c r="C20288" s="7" t="s">
        <v>1374</v>
      </c>
      <c r="D20288" s="7" t="n">
        <v>10</v>
      </c>
      <c r="E20288" s="7" t="n">
        <v>469.52</v>
      </c>
      <c r="F20288" s="7" t="n">
        <v>0</v>
      </c>
      <c r="G20288" s="7" t="n">
        <v>0</v>
      </c>
    </row>
    <row r="20289" customFormat="false" ht="15" hidden="false" customHeight="false" outlineLevel="0" collapsed="false">
      <c r="A20289" s="7" t="s">
        <v>34</v>
      </c>
      <c r="B20289" s="7" t="s">
        <v>425</v>
      </c>
      <c r="C20289" s="7" t="s">
        <v>1374</v>
      </c>
      <c r="D20289" s="7" t="n">
        <v>33</v>
      </c>
      <c r="E20289" s="7" t="n">
        <v>1659.72</v>
      </c>
      <c r="F20289" s="7" t="n">
        <v>12</v>
      </c>
      <c r="G20289" s="7" t="n">
        <v>596.68</v>
      </c>
    </row>
    <row r="20290" customFormat="false" ht="15" hidden="false" customHeight="false" outlineLevel="0" collapsed="false">
      <c r="A20290" s="7" t="s">
        <v>34</v>
      </c>
      <c r="B20290" s="7" t="s">
        <v>438</v>
      </c>
      <c r="C20290" s="7" t="s">
        <v>1375</v>
      </c>
      <c r="D20290" s="7" t="n">
        <v>5</v>
      </c>
      <c r="E20290" s="7" t="n">
        <v>231.68</v>
      </c>
      <c r="F20290" s="7" t="n">
        <v>0</v>
      </c>
      <c r="G20290" s="7" t="n">
        <v>0</v>
      </c>
    </row>
    <row r="20291" customFormat="false" ht="15" hidden="false" customHeight="false" outlineLevel="0" collapsed="false">
      <c r="A20291" s="7" t="s">
        <v>34</v>
      </c>
      <c r="B20291" s="7" t="s">
        <v>438</v>
      </c>
      <c r="C20291" s="7" t="s">
        <v>1375</v>
      </c>
      <c r="D20291" s="7" t="n">
        <v>5</v>
      </c>
      <c r="E20291" s="7" t="n">
        <v>263.4</v>
      </c>
      <c r="F20291" s="7" t="n">
        <v>0</v>
      </c>
      <c r="G20291" s="7" t="n">
        <v>0</v>
      </c>
    </row>
    <row r="20292" customFormat="false" ht="15" hidden="false" customHeight="false" outlineLevel="0" collapsed="false">
      <c r="A20292" s="7" t="s">
        <v>34</v>
      </c>
      <c r="B20292" s="7" t="s">
        <v>404</v>
      </c>
      <c r="C20292" s="7" t="s">
        <v>1375</v>
      </c>
      <c r="D20292" s="7" t="n">
        <v>13</v>
      </c>
      <c r="E20292" s="7" t="n">
        <v>672.79</v>
      </c>
      <c r="F20292" s="7" t="n">
        <v>4</v>
      </c>
      <c r="G20292" s="7" t="n">
        <v>203.12</v>
      </c>
    </row>
    <row r="20293" customFormat="false" ht="15" hidden="false" customHeight="false" outlineLevel="0" collapsed="false">
      <c r="A20293" s="7" t="s">
        <v>34</v>
      </c>
      <c r="B20293" s="7" t="s">
        <v>404</v>
      </c>
      <c r="C20293" s="7" t="s">
        <v>1375</v>
      </c>
      <c r="D20293" s="7" t="n">
        <v>1</v>
      </c>
      <c r="E20293" s="7" t="n">
        <v>52.51</v>
      </c>
      <c r="F20293" s="7" t="n">
        <v>0</v>
      </c>
      <c r="G20293" s="7" t="n">
        <v>0</v>
      </c>
    </row>
    <row r="20294" customFormat="false" ht="15" hidden="false" customHeight="false" outlineLevel="0" collapsed="false">
      <c r="A20294" s="7" t="s">
        <v>34</v>
      </c>
      <c r="B20294" s="7" t="s">
        <v>421</v>
      </c>
      <c r="C20294" s="7" t="s">
        <v>1375</v>
      </c>
      <c r="D20294" s="7" t="n">
        <v>2</v>
      </c>
      <c r="E20294" s="7" t="n">
        <v>0.02</v>
      </c>
      <c r="F20294" s="7" t="n">
        <v>0</v>
      </c>
      <c r="G20294" s="7" t="n">
        <v>0</v>
      </c>
    </row>
    <row r="20295" customFormat="false" ht="15" hidden="false" customHeight="false" outlineLevel="0" collapsed="false">
      <c r="A20295" s="7" t="s">
        <v>34</v>
      </c>
      <c r="B20295" s="7" t="s">
        <v>421</v>
      </c>
      <c r="C20295" s="7" t="s">
        <v>1375</v>
      </c>
      <c r="D20295" s="7" t="n">
        <v>51</v>
      </c>
      <c r="E20295" s="7" t="n">
        <v>2541.94</v>
      </c>
      <c r="F20295" s="7" t="n">
        <v>12</v>
      </c>
      <c r="G20295" s="7" t="n">
        <v>637.89</v>
      </c>
    </row>
    <row r="20296" customFormat="false" ht="15" hidden="false" customHeight="false" outlineLevel="0" collapsed="false">
      <c r="A20296" s="7" t="s">
        <v>34</v>
      </c>
      <c r="B20296" s="7" t="s">
        <v>421</v>
      </c>
      <c r="C20296" s="7" t="s">
        <v>1375</v>
      </c>
      <c r="D20296" s="7" t="n">
        <v>7</v>
      </c>
      <c r="E20296" s="7" t="n">
        <v>324.34</v>
      </c>
      <c r="F20296" s="7" t="n">
        <v>0</v>
      </c>
      <c r="G20296" s="7" t="n">
        <v>0</v>
      </c>
    </row>
    <row r="20297" customFormat="false" ht="15" hidden="false" customHeight="false" outlineLevel="0" collapsed="false">
      <c r="A20297" s="7" t="s">
        <v>34</v>
      </c>
      <c r="B20297" s="7" t="s">
        <v>1065</v>
      </c>
      <c r="C20297" s="7" t="s">
        <v>1593</v>
      </c>
      <c r="D20297" s="7" t="n">
        <v>0</v>
      </c>
      <c r="E20297" s="7" t="n">
        <v>0</v>
      </c>
      <c r="F20297" s="7" t="n">
        <v>2</v>
      </c>
      <c r="G20297" s="7" t="n">
        <v>98.39</v>
      </c>
    </row>
    <row r="20298" customFormat="false" ht="15" hidden="false" customHeight="false" outlineLevel="0" collapsed="false">
      <c r="A20298" s="7" t="s">
        <v>34</v>
      </c>
      <c r="B20298" s="7" t="s">
        <v>1065</v>
      </c>
      <c r="C20298" s="7" t="s">
        <v>1593</v>
      </c>
      <c r="D20298" s="7" t="n">
        <v>0</v>
      </c>
      <c r="E20298" s="7" t="n">
        <v>0</v>
      </c>
      <c r="F20298" s="7" t="n">
        <v>4</v>
      </c>
      <c r="G20298" s="7" t="n">
        <v>190.44</v>
      </c>
    </row>
    <row r="20299" customFormat="false" ht="15" hidden="false" customHeight="false" outlineLevel="0" collapsed="false">
      <c r="A20299" s="7" t="s">
        <v>34</v>
      </c>
      <c r="B20299" s="7" t="s">
        <v>1065</v>
      </c>
      <c r="C20299" s="7" t="s">
        <v>1593</v>
      </c>
      <c r="D20299" s="7" t="n">
        <v>0</v>
      </c>
      <c r="E20299" s="7" t="n">
        <v>0</v>
      </c>
      <c r="F20299" s="7" t="n">
        <v>1</v>
      </c>
      <c r="G20299" s="7" t="n">
        <v>53.95</v>
      </c>
    </row>
    <row r="20300" customFormat="false" ht="15" hidden="false" customHeight="false" outlineLevel="0" collapsed="false">
      <c r="A20300" s="7" t="s">
        <v>34</v>
      </c>
      <c r="B20300" s="7" t="s">
        <v>1065</v>
      </c>
      <c r="C20300" s="7" t="s">
        <v>1593</v>
      </c>
      <c r="D20300" s="7" t="n">
        <v>0</v>
      </c>
      <c r="E20300" s="7" t="n">
        <v>0</v>
      </c>
      <c r="F20300" s="7" t="n">
        <v>1</v>
      </c>
      <c r="G20300" s="7" t="n">
        <v>63.47</v>
      </c>
    </row>
    <row r="20301" customFormat="false" ht="15" hidden="false" customHeight="false" outlineLevel="0" collapsed="false">
      <c r="A20301" s="7" t="s">
        <v>34</v>
      </c>
      <c r="B20301" s="7" t="s">
        <v>1044</v>
      </c>
      <c r="C20301" s="7" t="s">
        <v>1593</v>
      </c>
      <c r="D20301" s="7" t="n">
        <v>0</v>
      </c>
      <c r="E20301" s="7" t="n">
        <v>0</v>
      </c>
      <c r="F20301" s="7" t="n">
        <v>2</v>
      </c>
      <c r="G20301" s="7" t="n">
        <v>101.56</v>
      </c>
    </row>
    <row r="20302" customFormat="false" ht="15" hidden="false" customHeight="false" outlineLevel="0" collapsed="false">
      <c r="A20302" s="7" t="s">
        <v>34</v>
      </c>
      <c r="B20302" s="7" t="s">
        <v>1044</v>
      </c>
      <c r="C20302" s="7" t="s">
        <v>1593</v>
      </c>
      <c r="D20302" s="7" t="n">
        <v>0</v>
      </c>
      <c r="E20302" s="7" t="n">
        <v>0</v>
      </c>
      <c r="F20302" s="7" t="n">
        <v>1</v>
      </c>
      <c r="G20302" s="7" t="n">
        <v>53.96</v>
      </c>
    </row>
    <row r="20303" customFormat="false" ht="15" hidden="false" customHeight="false" outlineLevel="0" collapsed="false">
      <c r="A20303" s="7" t="s">
        <v>34</v>
      </c>
      <c r="B20303" s="7" t="s">
        <v>1044</v>
      </c>
      <c r="C20303" s="7" t="s">
        <v>1593</v>
      </c>
      <c r="D20303" s="7" t="n">
        <v>0</v>
      </c>
      <c r="E20303" s="7" t="n">
        <v>0</v>
      </c>
      <c r="F20303" s="7" t="n">
        <v>2</v>
      </c>
      <c r="G20303" s="7" t="n">
        <v>107.92</v>
      </c>
    </row>
    <row r="20304" customFormat="false" ht="15" hidden="false" customHeight="false" outlineLevel="0" collapsed="false">
      <c r="A20304" s="7" t="s">
        <v>34</v>
      </c>
      <c r="B20304" s="7" t="s">
        <v>1044</v>
      </c>
      <c r="C20304" s="7" t="s">
        <v>1593</v>
      </c>
      <c r="D20304" s="7" t="n">
        <v>0</v>
      </c>
      <c r="E20304" s="7" t="n">
        <v>0</v>
      </c>
      <c r="F20304" s="7" t="n">
        <v>2</v>
      </c>
      <c r="G20304" s="7" t="n">
        <v>95.22</v>
      </c>
    </row>
    <row r="20305" customFormat="false" ht="15" hidden="false" customHeight="false" outlineLevel="0" collapsed="false">
      <c r="A20305" s="7" t="s">
        <v>34</v>
      </c>
      <c r="B20305" s="7" t="s">
        <v>1044</v>
      </c>
      <c r="C20305" s="7" t="s">
        <v>1593</v>
      </c>
      <c r="D20305" s="7" t="n">
        <v>0</v>
      </c>
      <c r="E20305" s="7" t="n">
        <v>0</v>
      </c>
      <c r="F20305" s="7" t="n">
        <v>3</v>
      </c>
      <c r="G20305" s="7" t="n">
        <v>190.42</v>
      </c>
    </row>
    <row r="20306" customFormat="false" ht="15" hidden="false" customHeight="false" outlineLevel="0" collapsed="false">
      <c r="A20306" s="7" t="s">
        <v>34</v>
      </c>
      <c r="B20306" s="7" t="s">
        <v>1044</v>
      </c>
      <c r="C20306" s="7" t="s">
        <v>1593</v>
      </c>
      <c r="D20306" s="7" t="n">
        <v>0</v>
      </c>
      <c r="E20306" s="7" t="n">
        <v>0</v>
      </c>
      <c r="F20306" s="7" t="n">
        <v>9</v>
      </c>
      <c r="G20306" s="7" t="n">
        <v>491.89</v>
      </c>
    </row>
    <row r="20307" customFormat="false" ht="15" hidden="false" customHeight="false" outlineLevel="0" collapsed="false">
      <c r="A20307" s="7" t="s">
        <v>34</v>
      </c>
      <c r="B20307" s="7" t="s">
        <v>1044</v>
      </c>
      <c r="C20307" s="7" t="s">
        <v>1593</v>
      </c>
      <c r="D20307" s="7" t="n">
        <v>0</v>
      </c>
      <c r="E20307" s="7" t="n">
        <v>0</v>
      </c>
      <c r="F20307" s="7" t="n">
        <v>1</v>
      </c>
      <c r="G20307" s="7" t="n">
        <v>47.61</v>
      </c>
    </row>
    <row r="20308" customFormat="false" ht="15" hidden="false" customHeight="false" outlineLevel="0" collapsed="false">
      <c r="A20308" s="7" t="s">
        <v>34</v>
      </c>
      <c r="B20308" s="7" t="s">
        <v>1044</v>
      </c>
      <c r="C20308" s="7" t="s">
        <v>1593</v>
      </c>
      <c r="D20308" s="7" t="n">
        <v>0</v>
      </c>
      <c r="E20308" s="7" t="n">
        <v>0</v>
      </c>
      <c r="F20308" s="7" t="n">
        <v>1</v>
      </c>
      <c r="G20308" s="7" t="n">
        <v>63.47</v>
      </c>
    </row>
    <row r="20309" customFormat="false" ht="15" hidden="false" customHeight="false" outlineLevel="0" collapsed="false">
      <c r="A20309" s="7" t="s">
        <v>34</v>
      </c>
      <c r="B20309" s="7" t="s">
        <v>1044</v>
      </c>
      <c r="C20309" s="7" t="s">
        <v>1593</v>
      </c>
      <c r="D20309" s="7" t="n">
        <v>0</v>
      </c>
      <c r="E20309" s="7" t="n">
        <v>0</v>
      </c>
      <c r="F20309" s="7" t="n">
        <v>1</v>
      </c>
      <c r="G20309" s="7" t="n">
        <v>53.96</v>
      </c>
    </row>
    <row r="20310" customFormat="false" ht="15" hidden="false" customHeight="false" outlineLevel="0" collapsed="false">
      <c r="A20310" s="7" t="s">
        <v>34</v>
      </c>
      <c r="B20310" s="7" t="s">
        <v>1034</v>
      </c>
      <c r="C20310" s="7" t="s">
        <v>1593</v>
      </c>
      <c r="D20310" s="7" t="n">
        <v>0</v>
      </c>
      <c r="E20310" s="7" t="n">
        <v>0</v>
      </c>
      <c r="F20310" s="7" t="n">
        <v>1</v>
      </c>
      <c r="G20310" s="7" t="n">
        <v>63.47</v>
      </c>
    </row>
    <row r="20311" customFormat="false" ht="15" hidden="false" customHeight="false" outlineLevel="0" collapsed="false">
      <c r="A20311" s="7" t="s">
        <v>34</v>
      </c>
      <c r="B20311" s="7" t="s">
        <v>1034</v>
      </c>
      <c r="C20311" s="7" t="s">
        <v>1593</v>
      </c>
      <c r="D20311" s="7" t="n">
        <v>0</v>
      </c>
      <c r="E20311" s="7" t="n">
        <v>0</v>
      </c>
      <c r="F20311" s="7" t="n">
        <v>1</v>
      </c>
      <c r="G20311" s="7" t="n">
        <v>57.13</v>
      </c>
    </row>
    <row r="20312" customFormat="false" ht="15" hidden="false" customHeight="false" outlineLevel="0" collapsed="false">
      <c r="A20312" s="7" t="s">
        <v>34</v>
      </c>
      <c r="B20312" s="7" t="s">
        <v>1034</v>
      </c>
      <c r="C20312" s="7" t="s">
        <v>1593</v>
      </c>
      <c r="D20312" s="7" t="n">
        <v>0</v>
      </c>
      <c r="E20312" s="7" t="n">
        <v>0</v>
      </c>
      <c r="F20312" s="7" t="n">
        <v>8</v>
      </c>
      <c r="G20312" s="7" t="n">
        <v>380.88</v>
      </c>
    </row>
    <row r="20313" customFormat="false" ht="15" hidden="false" customHeight="false" outlineLevel="0" collapsed="false">
      <c r="A20313" s="7" t="s">
        <v>34</v>
      </c>
      <c r="B20313" s="7" t="s">
        <v>1034</v>
      </c>
      <c r="C20313" s="7" t="s">
        <v>1593</v>
      </c>
      <c r="D20313" s="7" t="n">
        <v>0</v>
      </c>
      <c r="E20313" s="7" t="n">
        <v>0</v>
      </c>
      <c r="F20313" s="7" t="n">
        <v>2</v>
      </c>
      <c r="G20313" s="7" t="n">
        <v>107.92</v>
      </c>
    </row>
    <row r="20314" customFormat="false" ht="15" hidden="false" customHeight="false" outlineLevel="0" collapsed="false">
      <c r="A20314" s="7" t="s">
        <v>34</v>
      </c>
      <c r="B20314" s="7" t="s">
        <v>1034</v>
      </c>
      <c r="C20314" s="7" t="s">
        <v>1593</v>
      </c>
      <c r="D20314" s="7" t="n">
        <v>0</v>
      </c>
      <c r="E20314" s="7" t="n">
        <v>0</v>
      </c>
      <c r="F20314" s="7" t="n">
        <v>1</v>
      </c>
      <c r="G20314" s="7" t="n">
        <v>53.96</v>
      </c>
    </row>
    <row r="20315" customFormat="false" ht="15" hidden="false" customHeight="false" outlineLevel="0" collapsed="false">
      <c r="A20315" s="7" t="s">
        <v>34</v>
      </c>
      <c r="B20315" s="7" t="s">
        <v>1034</v>
      </c>
      <c r="C20315" s="7" t="s">
        <v>1593</v>
      </c>
      <c r="D20315" s="7" t="n">
        <v>0</v>
      </c>
      <c r="E20315" s="7" t="n">
        <v>0</v>
      </c>
      <c r="F20315" s="7" t="n">
        <v>1</v>
      </c>
      <c r="G20315" s="7" t="n">
        <v>63.47</v>
      </c>
    </row>
    <row r="20316" customFormat="false" ht="15" hidden="false" customHeight="false" outlineLevel="0" collapsed="false">
      <c r="A20316" s="7" t="s">
        <v>34</v>
      </c>
      <c r="B20316" s="7" t="s">
        <v>1034</v>
      </c>
      <c r="C20316" s="7" t="s">
        <v>1593</v>
      </c>
      <c r="D20316" s="7" t="n">
        <v>0</v>
      </c>
      <c r="E20316" s="7" t="n">
        <v>0</v>
      </c>
      <c r="F20316" s="7" t="n">
        <v>34</v>
      </c>
      <c r="G20316" s="7" t="n">
        <v>1727.41</v>
      </c>
    </row>
    <row r="20317" customFormat="false" ht="15" hidden="false" customHeight="false" outlineLevel="0" collapsed="false">
      <c r="A20317" s="7" t="s">
        <v>34</v>
      </c>
      <c r="B20317" s="7" t="s">
        <v>1034</v>
      </c>
      <c r="C20317" s="7" t="s">
        <v>1593</v>
      </c>
      <c r="D20317" s="7" t="n">
        <v>0</v>
      </c>
      <c r="E20317" s="7" t="n">
        <v>0</v>
      </c>
      <c r="F20317" s="7" t="n">
        <v>1</v>
      </c>
      <c r="G20317" s="7" t="n">
        <v>47.61</v>
      </c>
    </row>
    <row r="20318" customFormat="false" ht="15" hidden="false" customHeight="false" outlineLevel="0" collapsed="false">
      <c r="A20318" s="7" t="s">
        <v>34</v>
      </c>
      <c r="B20318" s="7" t="s">
        <v>1034</v>
      </c>
      <c r="C20318" s="7" t="s">
        <v>1593</v>
      </c>
      <c r="D20318" s="7" t="n">
        <v>0</v>
      </c>
      <c r="E20318" s="7" t="n">
        <v>0</v>
      </c>
      <c r="F20318" s="7" t="n">
        <v>5</v>
      </c>
      <c r="G20318" s="7" t="n">
        <v>317.37</v>
      </c>
    </row>
    <row r="20319" customFormat="false" ht="15" hidden="false" customHeight="false" outlineLevel="0" collapsed="false">
      <c r="A20319" s="7" t="s">
        <v>34</v>
      </c>
      <c r="B20319" s="7" t="s">
        <v>1034</v>
      </c>
      <c r="C20319" s="7" t="s">
        <v>1593</v>
      </c>
      <c r="D20319" s="7" t="n">
        <v>0</v>
      </c>
      <c r="E20319" s="7" t="n">
        <v>0</v>
      </c>
      <c r="F20319" s="7" t="n">
        <v>4</v>
      </c>
      <c r="G20319" s="7" t="n">
        <v>190.44</v>
      </c>
    </row>
    <row r="20320" customFormat="false" ht="15" hidden="false" customHeight="false" outlineLevel="0" collapsed="false">
      <c r="A20320" s="7" t="s">
        <v>34</v>
      </c>
      <c r="B20320" s="7" t="s">
        <v>1034</v>
      </c>
      <c r="C20320" s="7" t="s">
        <v>1593</v>
      </c>
      <c r="D20320" s="7" t="n">
        <v>0</v>
      </c>
      <c r="E20320" s="7" t="n">
        <v>0</v>
      </c>
      <c r="F20320" s="7" t="n">
        <v>1</v>
      </c>
      <c r="G20320" s="7" t="n">
        <v>47.61</v>
      </c>
    </row>
    <row r="20321" customFormat="false" ht="15" hidden="false" customHeight="false" outlineLevel="0" collapsed="false">
      <c r="A20321" s="7" t="s">
        <v>34</v>
      </c>
      <c r="B20321" s="7" t="s">
        <v>1034</v>
      </c>
      <c r="C20321" s="7" t="s">
        <v>1593</v>
      </c>
      <c r="D20321" s="7" t="n">
        <v>0</v>
      </c>
      <c r="E20321" s="7" t="n">
        <v>0</v>
      </c>
      <c r="F20321" s="7" t="n">
        <v>12</v>
      </c>
      <c r="G20321" s="7" t="n">
        <v>571.32</v>
      </c>
    </row>
    <row r="20322" customFormat="false" ht="15" hidden="false" customHeight="false" outlineLevel="0" collapsed="false">
      <c r="A20322" s="7" t="s">
        <v>34</v>
      </c>
      <c r="B20322" s="7" t="s">
        <v>1034</v>
      </c>
      <c r="C20322" s="7" t="s">
        <v>1593</v>
      </c>
      <c r="D20322" s="7" t="n">
        <v>0</v>
      </c>
      <c r="E20322" s="7" t="n">
        <v>0</v>
      </c>
      <c r="F20322" s="7" t="n">
        <v>1</v>
      </c>
      <c r="G20322" s="7" t="n">
        <v>53.96</v>
      </c>
    </row>
    <row r="20323" customFormat="false" ht="15" hidden="false" customHeight="false" outlineLevel="0" collapsed="false">
      <c r="A20323" s="7" t="s">
        <v>34</v>
      </c>
      <c r="B20323" s="7" t="s">
        <v>1034</v>
      </c>
      <c r="C20323" s="7" t="s">
        <v>1593</v>
      </c>
      <c r="D20323" s="7" t="n">
        <v>0</v>
      </c>
      <c r="E20323" s="7" t="n">
        <v>0</v>
      </c>
      <c r="F20323" s="7" t="n">
        <v>1</v>
      </c>
      <c r="G20323" s="7" t="n">
        <v>63.48</v>
      </c>
    </row>
    <row r="20324" customFormat="false" ht="15" hidden="false" customHeight="false" outlineLevel="0" collapsed="false">
      <c r="A20324" s="7" t="s">
        <v>34</v>
      </c>
      <c r="B20324" s="7" t="s">
        <v>1034</v>
      </c>
      <c r="C20324" s="7" t="s">
        <v>1593</v>
      </c>
      <c r="D20324" s="7" t="n">
        <v>0</v>
      </c>
      <c r="E20324" s="7" t="n">
        <v>0</v>
      </c>
      <c r="F20324" s="7" t="n">
        <v>1</v>
      </c>
      <c r="G20324" s="7" t="n">
        <v>47.61</v>
      </c>
    </row>
    <row r="20325" customFormat="false" ht="15" hidden="false" customHeight="false" outlineLevel="0" collapsed="false">
      <c r="A20325" s="7" t="s">
        <v>34</v>
      </c>
      <c r="B20325" s="7" t="s">
        <v>1034</v>
      </c>
      <c r="C20325" s="7" t="s">
        <v>1593</v>
      </c>
      <c r="D20325" s="7" t="n">
        <v>0</v>
      </c>
      <c r="E20325" s="7" t="n">
        <v>0</v>
      </c>
      <c r="F20325" s="7" t="n">
        <v>1</v>
      </c>
      <c r="G20325" s="7" t="n">
        <v>50.78</v>
      </c>
    </row>
    <row r="20326" customFormat="false" ht="15" hidden="false" customHeight="false" outlineLevel="0" collapsed="false">
      <c r="A20326" s="7" t="s">
        <v>34</v>
      </c>
      <c r="B20326" s="7" t="s">
        <v>915</v>
      </c>
      <c r="C20326" s="7" t="s">
        <v>1566</v>
      </c>
      <c r="D20326" s="7" t="n">
        <v>0</v>
      </c>
      <c r="E20326" s="7" t="n">
        <v>0</v>
      </c>
      <c r="F20326" s="7" t="n">
        <v>4</v>
      </c>
      <c r="G20326" s="7" t="n">
        <v>218.97</v>
      </c>
    </row>
    <row r="20327" customFormat="false" ht="15" hidden="false" customHeight="false" outlineLevel="0" collapsed="false">
      <c r="A20327" s="7" t="s">
        <v>34</v>
      </c>
      <c r="B20327" s="7" t="s">
        <v>1102</v>
      </c>
      <c r="C20327" s="7" t="s">
        <v>1566</v>
      </c>
      <c r="D20327" s="7" t="n">
        <v>0</v>
      </c>
      <c r="E20327" s="7" t="n">
        <v>0</v>
      </c>
      <c r="F20327" s="7" t="n">
        <v>1</v>
      </c>
      <c r="G20327" s="7" t="n">
        <v>63.47</v>
      </c>
    </row>
    <row r="20328" customFormat="false" ht="15" hidden="false" customHeight="false" outlineLevel="0" collapsed="false">
      <c r="A20328" s="7" t="s">
        <v>34</v>
      </c>
      <c r="B20328" s="7" t="s">
        <v>1043</v>
      </c>
      <c r="C20328" s="7" t="s">
        <v>1566</v>
      </c>
      <c r="D20328" s="7" t="n">
        <v>0</v>
      </c>
      <c r="E20328" s="7" t="n">
        <v>0</v>
      </c>
      <c r="F20328" s="7" t="n">
        <v>2</v>
      </c>
      <c r="G20328" s="7" t="n">
        <v>95.22</v>
      </c>
    </row>
    <row r="20329" customFormat="false" ht="15" hidden="false" customHeight="false" outlineLevel="0" collapsed="false">
      <c r="A20329" s="7" t="s">
        <v>34</v>
      </c>
      <c r="B20329" s="7" t="s">
        <v>1043</v>
      </c>
      <c r="C20329" s="7" t="s">
        <v>1566</v>
      </c>
      <c r="D20329" s="7" t="n">
        <v>0</v>
      </c>
      <c r="E20329" s="7" t="n">
        <v>0</v>
      </c>
      <c r="F20329" s="7" t="n">
        <v>1</v>
      </c>
      <c r="G20329" s="7" t="n">
        <v>53.96</v>
      </c>
    </row>
    <row r="20330" customFormat="false" ht="15" hidden="false" customHeight="false" outlineLevel="0" collapsed="false">
      <c r="A20330" s="7" t="s">
        <v>34</v>
      </c>
      <c r="B20330" s="7" t="s">
        <v>1043</v>
      </c>
      <c r="C20330" s="7" t="s">
        <v>1566</v>
      </c>
      <c r="D20330" s="7" t="n">
        <v>0</v>
      </c>
      <c r="E20330" s="7" t="n">
        <v>0</v>
      </c>
      <c r="F20330" s="7" t="n">
        <v>1</v>
      </c>
      <c r="G20330" s="7" t="n">
        <v>63.47</v>
      </c>
    </row>
    <row r="20331" customFormat="false" ht="15" hidden="false" customHeight="false" outlineLevel="0" collapsed="false">
      <c r="A20331" s="7" t="s">
        <v>34</v>
      </c>
      <c r="B20331" s="7" t="s">
        <v>1043</v>
      </c>
      <c r="C20331" s="7" t="s">
        <v>1566</v>
      </c>
      <c r="D20331" s="7" t="n">
        <v>0</v>
      </c>
      <c r="E20331" s="7" t="n">
        <v>0</v>
      </c>
      <c r="F20331" s="7" t="n">
        <v>1</v>
      </c>
      <c r="G20331" s="7" t="n">
        <v>50.78</v>
      </c>
    </row>
    <row r="20332" customFormat="false" ht="15" hidden="false" customHeight="false" outlineLevel="0" collapsed="false">
      <c r="A20332" s="7" t="s">
        <v>34</v>
      </c>
      <c r="B20332" s="7" t="s">
        <v>1043</v>
      </c>
      <c r="C20332" s="7" t="s">
        <v>1566</v>
      </c>
      <c r="D20332" s="7" t="n">
        <v>0</v>
      </c>
      <c r="E20332" s="7" t="n">
        <v>0</v>
      </c>
      <c r="F20332" s="7" t="n">
        <v>1</v>
      </c>
      <c r="G20332" s="7" t="n">
        <v>50.78</v>
      </c>
    </row>
    <row r="20333" customFormat="false" ht="15" hidden="false" customHeight="false" outlineLevel="0" collapsed="false">
      <c r="A20333" s="7" t="s">
        <v>34</v>
      </c>
      <c r="B20333" s="7" t="s">
        <v>1043</v>
      </c>
      <c r="C20333" s="7" t="s">
        <v>1566</v>
      </c>
      <c r="D20333" s="7" t="n">
        <v>0</v>
      </c>
      <c r="E20333" s="7" t="n">
        <v>0</v>
      </c>
      <c r="F20333" s="7" t="n">
        <v>1</v>
      </c>
      <c r="G20333" s="7" t="n">
        <v>53.96</v>
      </c>
    </row>
    <row r="20334" customFormat="false" ht="15" hidden="false" customHeight="false" outlineLevel="0" collapsed="false">
      <c r="A20334" s="7" t="s">
        <v>34</v>
      </c>
      <c r="B20334" s="7" t="s">
        <v>1043</v>
      </c>
      <c r="C20334" s="7" t="s">
        <v>1566</v>
      </c>
      <c r="D20334" s="7" t="n">
        <v>0</v>
      </c>
      <c r="E20334" s="7" t="n">
        <v>0</v>
      </c>
      <c r="F20334" s="7" t="n">
        <v>1</v>
      </c>
      <c r="G20334" s="7" t="n">
        <v>53.96</v>
      </c>
    </row>
    <row r="20335" customFormat="false" ht="15" hidden="false" customHeight="false" outlineLevel="0" collapsed="false">
      <c r="A20335" s="7" t="s">
        <v>34</v>
      </c>
      <c r="B20335" s="7" t="s">
        <v>1043</v>
      </c>
      <c r="C20335" s="7" t="s">
        <v>1566</v>
      </c>
      <c r="D20335" s="7" t="n">
        <v>0</v>
      </c>
      <c r="E20335" s="7" t="n">
        <v>0</v>
      </c>
      <c r="F20335" s="7" t="n">
        <v>1</v>
      </c>
      <c r="G20335" s="7" t="n">
        <v>57.13</v>
      </c>
    </row>
    <row r="20336" customFormat="false" ht="15" hidden="false" customHeight="false" outlineLevel="0" collapsed="false">
      <c r="A20336" s="7" t="s">
        <v>34</v>
      </c>
      <c r="B20336" s="7" t="s">
        <v>1043</v>
      </c>
      <c r="C20336" s="7" t="s">
        <v>1566</v>
      </c>
      <c r="D20336" s="7" t="n">
        <v>0</v>
      </c>
      <c r="E20336" s="7" t="n">
        <v>0</v>
      </c>
      <c r="F20336" s="7" t="n">
        <v>2</v>
      </c>
      <c r="G20336" s="7" t="n">
        <v>107.92</v>
      </c>
    </row>
    <row r="20337" customFormat="false" ht="15" hidden="false" customHeight="false" outlineLevel="0" collapsed="false">
      <c r="A20337" s="7" t="s">
        <v>34</v>
      </c>
      <c r="B20337" s="7" t="s">
        <v>1043</v>
      </c>
      <c r="C20337" s="7" t="s">
        <v>1566</v>
      </c>
      <c r="D20337" s="7" t="n">
        <v>0</v>
      </c>
      <c r="E20337" s="7" t="n">
        <v>0</v>
      </c>
      <c r="F20337" s="7" t="n">
        <v>12</v>
      </c>
      <c r="G20337" s="7" t="n">
        <v>628.35</v>
      </c>
    </row>
    <row r="20338" customFormat="false" ht="15" hidden="false" customHeight="false" outlineLevel="0" collapsed="false">
      <c r="A20338" s="7" t="s">
        <v>34</v>
      </c>
      <c r="B20338" s="7" t="s">
        <v>343</v>
      </c>
      <c r="C20338" s="7" t="s">
        <v>1376</v>
      </c>
      <c r="D20338" s="7" t="n">
        <v>8</v>
      </c>
      <c r="E20338" s="7" t="n">
        <v>383.24</v>
      </c>
      <c r="F20338" s="7" t="n">
        <v>4</v>
      </c>
      <c r="G20338" s="7" t="n">
        <v>164.97</v>
      </c>
    </row>
    <row r="20339" customFormat="false" ht="15" hidden="false" customHeight="false" outlineLevel="0" collapsed="false">
      <c r="A20339" s="7" t="s">
        <v>34</v>
      </c>
      <c r="B20339" s="7" t="s">
        <v>343</v>
      </c>
      <c r="C20339" s="7" t="s">
        <v>1376</v>
      </c>
      <c r="D20339" s="7" t="n">
        <v>2</v>
      </c>
      <c r="E20339" s="7" t="n">
        <v>94.74</v>
      </c>
      <c r="F20339" s="7" t="n">
        <v>0</v>
      </c>
      <c r="G20339" s="7" t="n">
        <v>0</v>
      </c>
    </row>
    <row r="20340" customFormat="false" ht="15" hidden="false" customHeight="false" outlineLevel="0" collapsed="false">
      <c r="A20340" s="7" t="s">
        <v>34</v>
      </c>
      <c r="B20340" s="7" t="s">
        <v>303</v>
      </c>
      <c r="C20340" s="7" t="s">
        <v>1376</v>
      </c>
      <c r="D20340" s="7" t="n">
        <v>32</v>
      </c>
      <c r="E20340" s="7" t="n">
        <v>1309.61</v>
      </c>
      <c r="F20340" s="7" t="n">
        <v>0</v>
      </c>
      <c r="G20340" s="7" t="n">
        <v>0</v>
      </c>
    </row>
    <row r="20341" customFormat="false" ht="15" hidden="false" customHeight="false" outlineLevel="0" collapsed="false">
      <c r="A20341" s="7" t="s">
        <v>34</v>
      </c>
      <c r="B20341" s="7" t="s">
        <v>303</v>
      </c>
      <c r="C20341" s="7" t="s">
        <v>1376</v>
      </c>
      <c r="D20341" s="7" t="n">
        <v>18</v>
      </c>
      <c r="E20341" s="7" t="n">
        <v>658.44</v>
      </c>
      <c r="F20341" s="7" t="n">
        <v>0</v>
      </c>
      <c r="G20341" s="7" t="n">
        <v>0</v>
      </c>
    </row>
    <row r="20342" customFormat="false" ht="15" hidden="false" customHeight="false" outlineLevel="0" collapsed="false">
      <c r="A20342" s="7" t="s">
        <v>34</v>
      </c>
      <c r="B20342" s="7" t="s">
        <v>283</v>
      </c>
      <c r="C20342" s="7" t="s">
        <v>1376</v>
      </c>
      <c r="D20342" s="7" t="n">
        <v>168</v>
      </c>
      <c r="E20342" s="7" t="n">
        <v>6845</v>
      </c>
      <c r="F20342" s="7" t="n">
        <v>11</v>
      </c>
      <c r="G20342" s="7" t="n">
        <v>446.7</v>
      </c>
    </row>
    <row r="20343" customFormat="false" ht="15" hidden="false" customHeight="false" outlineLevel="0" collapsed="false">
      <c r="A20343" s="7" t="s">
        <v>34</v>
      </c>
      <c r="B20343" s="7" t="s">
        <v>283</v>
      </c>
      <c r="C20343" s="7" t="s">
        <v>1376</v>
      </c>
      <c r="D20343" s="7" t="n">
        <v>0</v>
      </c>
      <c r="E20343" s="7" t="n">
        <v>0</v>
      </c>
      <c r="F20343" s="7" t="n">
        <v>10</v>
      </c>
      <c r="G20343" s="7" t="n">
        <v>381</v>
      </c>
    </row>
    <row r="20344" customFormat="false" ht="15" hidden="false" customHeight="false" outlineLevel="0" collapsed="false">
      <c r="A20344" s="7" t="s">
        <v>34</v>
      </c>
      <c r="B20344" s="7" t="s">
        <v>283</v>
      </c>
      <c r="C20344" s="7" t="s">
        <v>1376</v>
      </c>
      <c r="D20344" s="7" t="n">
        <v>46</v>
      </c>
      <c r="E20344" s="7" t="n">
        <v>1660.31</v>
      </c>
      <c r="F20344" s="7" t="n">
        <v>0</v>
      </c>
      <c r="G20344" s="7" t="n">
        <v>0</v>
      </c>
    </row>
    <row r="20345" customFormat="false" ht="15" hidden="false" customHeight="false" outlineLevel="0" collapsed="false">
      <c r="A20345" s="7" t="s">
        <v>34</v>
      </c>
      <c r="B20345" s="7" t="s">
        <v>401</v>
      </c>
      <c r="C20345" s="7" t="s">
        <v>1377</v>
      </c>
      <c r="D20345" s="7" t="n">
        <v>3</v>
      </c>
      <c r="E20345" s="7" t="n">
        <v>116.05</v>
      </c>
      <c r="F20345" s="7" t="n">
        <v>0</v>
      </c>
      <c r="G20345" s="7" t="n">
        <v>0</v>
      </c>
    </row>
    <row r="20346" customFormat="false" ht="15" hidden="false" customHeight="false" outlineLevel="0" collapsed="false">
      <c r="A20346" s="7" t="s">
        <v>34</v>
      </c>
      <c r="B20346" s="7" t="s">
        <v>401</v>
      </c>
      <c r="C20346" s="7" t="s">
        <v>1377</v>
      </c>
      <c r="D20346" s="7" t="n">
        <v>22</v>
      </c>
      <c r="E20346" s="7" t="n">
        <v>901</v>
      </c>
      <c r="F20346" s="7" t="n">
        <v>2</v>
      </c>
      <c r="G20346" s="7" t="n">
        <v>76.14</v>
      </c>
    </row>
    <row r="20347" customFormat="false" ht="15" hidden="false" customHeight="false" outlineLevel="0" collapsed="false">
      <c r="A20347" s="7" t="s">
        <v>34</v>
      </c>
      <c r="B20347" s="7" t="s">
        <v>367</v>
      </c>
      <c r="C20347" s="7" t="s">
        <v>1377</v>
      </c>
      <c r="D20347" s="7" t="n">
        <v>30</v>
      </c>
      <c r="E20347" s="7" t="n">
        <v>1251.26</v>
      </c>
      <c r="F20347" s="7" t="n">
        <v>17</v>
      </c>
      <c r="G20347" s="7" t="n">
        <v>713.2</v>
      </c>
    </row>
    <row r="20348" customFormat="false" ht="15" hidden="false" customHeight="false" outlineLevel="0" collapsed="false">
      <c r="A20348" s="7" t="s">
        <v>34</v>
      </c>
      <c r="B20348" s="7" t="s">
        <v>367</v>
      </c>
      <c r="C20348" s="7" t="s">
        <v>1377</v>
      </c>
      <c r="D20348" s="7" t="n">
        <v>2</v>
      </c>
      <c r="E20348" s="7" t="n">
        <v>82.88</v>
      </c>
      <c r="F20348" s="7" t="n">
        <v>0</v>
      </c>
      <c r="G20348" s="7" t="n">
        <v>0</v>
      </c>
    </row>
    <row r="20349" customFormat="false" ht="15" hidden="false" customHeight="false" outlineLevel="0" collapsed="false">
      <c r="A20349" s="7" t="s">
        <v>34</v>
      </c>
      <c r="B20349" s="7" t="s">
        <v>367</v>
      </c>
      <c r="C20349" s="7" t="s">
        <v>1377</v>
      </c>
      <c r="D20349" s="7" t="n">
        <v>5</v>
      </c>
      <c r="E20349" s="7" t="n">
        <v>208.42</v>
      </c>
      <c r="F20349" s="7" t="n">
        <v>0</v>
      </c>
      <c r="G20349" s="7" t="n">
        <v>0</v>
      </c>
    </row>
    <row r="20350" customFormat="false" ht="15" hidden="false" customHeight="false" outlineLevel="0" collapsed="false">
      <c r="A20350" s="7" t="s">
        <v>34</v>
      </c>
      <c r="B20350" s="7" t="s">
        <v>340</v>
      </c>
      <c r="C20350" s="7" t="s">
        <v>1377</v>
      </c>
      <c r="D20350" s="7" t="n">
        <v>18</v>
      </c>
      <c r="E20350" s="7" t="n">
        <v>665.54</v>
      </c>
      <c r="F20350" s="7" t="n">
        <v>0</v>
      </c>
      <c r="G20350" s="7" t="n">
        <v>0</v>
      </c>
    </row>
    <row r="20351" customFormat="false" ht="15" hidden="false" customHeight="false" outlineLevel="0" collapsed="false">
      <c r="A20351" s="7" t="s">
        <v>34</v>
      </c>
      <c r="B20351" s="7" t="s">
        <v>340</v>
      </c>
      <c r="C20351" s="7" t="s">
        <v>1377</v>
      </c>
      <c r="D20351" s="7" t="n">
        <v>5</v>
      </c>
      <c r="E20351" s="7" t="n">
        <v>228.42</v>
      </c>
      <c r="F20351" s="7" t="n">
        <v>5</v>
      </c>
      <c r="G20351" s="7" t="n">
        <v>253.8</v>
      </c>
    </row>
    <row r="20352" customFormat="false" ht="15" hidden="false" customHeight="false" outlineLevel="0" collapsed="false">
      <c r="A20352" s="7" t="s">
        <v>34</v>
      </c>
      <c r="B20352" s="7" t="s">
        <v>418</v>
      </c>
      <c r="C20352" s="7" t="s">
        <v>1378</v>
      </c>
      <c r="D20352" s="7" t="n">
        <v>5</v>
      </c>
      <c r="E20352" s="7" t="n">
        <v>190.35</v>
      </c>
      <c r="F20352" s="7" t="n">
        <v>0</v>
      </c>
      <c r="G20352" s="7" t="n">
        <v>0</v>
      </c>
    </row>
    <row r="20353" customFormat="false" ht="15" hidden="false" customHeight="false" outlineLevel="0" collapsed="false">
      <c r="A20353" s="7" t="s">
        <v>34</v>
      </c>
      <c r="B20353" s="7" t="s">
        <v>418</v>
      </c>
      <c r="C20353" s="7" t="s">
        <v>1378</v>
      </c>
      <c r="D20353" s="7" t="n">
        <v>3</v>
      </c>
      <c r="E20353" s="7" t="n">
        <v>111.32</v>
      </c>
      <c r="F20353" s="7" t="n">
        <v>0</v>
      </c>
      <c r="G20353" s="7" t="n">
        <v>0</v>
      </c>
    </row>
    <row r="20354" customFormat="false" ht="15" hidden="false" customHeight="false" outlineLevel="0" collapsed="false">
      <c r="A20354" s="7" t="s">
        <v>34</v>
      </c>
      <c r="B20354" s="7" t="s">
        <v>354</v>
      </c>
      <c r="C20354" s="7" t="s">
        <v>1378</v>
      </c>
      <c r="D20354" s="7" t="n">
        <v>60</v>
      </c>
      <c r="E20354" s="7" t="n">
        <v>2439.04</v>
      </c>
      <c r="F20354" s="7" t="n">
        <v>11</v>
      </c>
      <c r="G20354" s="7" t="n">
        <v>525.39</v>
      </c>
    </row>
    <row r="20355" customFormat="false" ht="15" hidden="false" customHeight="false" outlineLevel="0" collapsed="false">
      <c r="A20355" s="7" t="s">
        <v>34</v>
      </c>
      <c r="B20355" s="7" t="s">
        <v>354</v>
      </c>
      <c r="C20355" s="7" t="s">
        <v>1378</v>
      </c>
      <c r="D20355" s="7" t="n">
        <v>10</v>
      </c>
      <c r="E20355" s="7" t="n">
        <v>357.65</v>
      </c>
      <c r="F20355" s="7" t="n">
        <v>0</v>
      </c>
      <c r="G20355" s="7" t="n">
        <v>0</v>
      </c>
    </row>
    <row r="20356" customFormat="false" ht="15" hidden="false" customHeight="false" outlineLevel="0" collapsed="false">
      <c r="A20356" s="7" t="s">
        <v>34</v>
      </c>
      <c r="B20356" s="7" t="s">
        <v>349</v>
      </c>
      <c r="C20356" s="7" t="s">
        <v>1378</v>
      </c>
      <c r="D20356" s="7" t="n">
        <v>97</v>
      </c>
      <c r="E20356" s="7" t="n">
        <v>3961.84</v>
      </c>
      <c r="F20356" s="7" t="n">
        <v>41</v>
      </c>
      <c r="G20356" s="7" t="n">
        <v>1642.18</v>
      </c>
    </row>
    <row r="20357" customFormat="false" ht="15" hidden="false" customHeight="false" outlineLevel="0" collapsed="false">
      <c r="A20357" s="7" t="s">
        <v>34</v>
      </c>
      <c r="B20357" s="7" t="s">
        <v>349</v>
      </c>
      <c r="C20357" s="7" t="s">
        <v>1378</v>
      </c>
      <c r="D20357" s="7" t="n">
        <v>9</v>
      </c>
      <c r="E20357" s="7" t="n">
        <v>326.85</v>
      </c>
      <c r="F20357" s="7" t="n">
        <v>0</v>
      </c>
      <c r="G20357" s="7" t="n">
        <v>0</v>
      </c>
    </row>
    <row r="20358" customFormat="false" ht="15" hidden="false" customHeight="false" outlineLevel="0" collapsed="false">
      <c r="A20358" s="7" t="s">
        <v>34</v>
      </c>
      <c r="B20358" s="7" t="s">
        <v>748</v>
      </c>
      <c r="C20358" s="7" t="s">
        <v>1495</v>
      </c>
      <c r="D20358" s="7" t="n">
        <v>0</v>
      </c>
      <c r="E20358" s="7" t="n">
        <v>0</v>
      </c>
      <c r="F20358" s="7" t="n">
        <v>1</v>
      </c>
      <c r="G20358" s="7" t="n">
        <v>46.76</v>
      </c>
    </row>
    <row r="20359" customFormat="false" ht="15" hidden="false" customHeight="false" outlineLevel="0" collapsed="false">
      <c r="A20359" s="7" t="s">
        <v>34</v>
      </c>
      <c r="B20359" s="7" t="s">
        <v>748</v>
      </c>
      <c r="C20359" s="7" t="s">
        <v>1495</v>
      </c>
      <c r="D20359" s="7" t="n">
        <v>0</v>
      </c>
      <c r="E20359" s="7" t="n">
        <v>0</v>
      </c>
      <c r="F20359" s="7" t="n">
        <v>1</v>
      </c>
      <c r="G20359" s="7" t="n">
        <v>46.75</v>
      </c>
    </row>
    <row r="20360" customFormat="false" ht="15" hidden="false" customHeight="false" outlineLevel="0" collapsed="false">
      <c r="A20360" s="7" t="s">
        <v>34</v>
      </c>
      <c r="B20360" s="7" t="s">
        <v>748</v>
      </c>
      <c r="C20360" s="7" t="s">
        <v>1495</v>
      </c>
      <c r="D20360" s="7" t="n">
        <v>0</v>
      </c>
      <c r="E20360" s="7" t="n">
        <v>0</v>
      </c>
      <c r="F20360" s="7" t="n">
        <v>1</v>
      </c>
      <c r="G20360" s="7" t="n">
        <v>41.25</v>
      </c>
    </row>
    <row r="20361" customFormat="false" ht="15" hidden="false" customHeight="false" outlineLevel="0" collapsed="false">
      <c r="A20361" s="7" t="s">
        <v>34</v>
      </c>
      <c r="B20361" s="7" t="s">
        <v>748</v>
      </c>
      <c r="C20361" s="7" t="s">
        <v>1495</v>
      </c>
      <c r="D20361" s="7" t="n">
        <v>0</v>
      </c>
      <c r="E20361" s="7" t="n">
        <v>0</v>
      </c>
      <c r="F20361" s="7" t="n">
        <v>2</v>
      </c>
      <c r="G20361" s="7" t="n">
        <v>93.51</v>
      </c>
    </row>
    <row r="20362" customFormat="false" ht="15" hidden="false" customHeight="false" outlineLevel="0" collapsed="false">
      <c r="A20362" s="7" t="s">
        <v>34</v>
      </c>
      <c r="B20362" s="7" t="s">
        <v>748</v>
      </c>
      <c r="C20362" s="7" t="s">
        <v>1495</v>
      </c>
      <c r="D20362" s="7" t="n">
        <v>0</v>
      </c>
      <c r="E20362" s="7" t="n">
        <v>0</v>
      </c>
      <c r="F20362" s="7" t="n">
        <v>1</v>
      </c>
      <c r="G20362" s="7" t="n">
        <v>55</v>
      </c>
    </row>
    <row r="20363" customFormat="false" ht="15" hidden="false" customHeight="false" outlineLevel="0" collapsed="false">
      <c r="A20363" s="7" t="s">
        <v>34</v>
      </c>
      <c r="B20363" s="7" t="s">
        <v>748</v>
      </c>
      <c r="C20363" s="7" t="s">
        <v>1495</v>
      </c>
      <c r="D20363" s="7" t="n">
        <v>0</v>
      </c>
      <c r="E20363" s="7" t="n">
        <v>0</v>
      </c>
      <c r="F20363" s="7" t="n">
        <v>4</v>
      </c>
      <c r="G20363" s="7" t="n">
        <v>220.01</v>
      </c>
    </row>
    <row r="20364" customFormat="false" ht="15" hidden="false" customHeight="false" outlineLevel="0" collapsed="false">
      <c r="A20364" s="7" t="s">
        <v>34</v>
      </c>
      <c r="B20364" s="7" t="s">
        <v>748</v>
      </c>
      <c r="C20364" s="7" t="s">
        <v>1495</v>
      </c>
      <c r="D20364" s="7" t="n">
        <v>0</v>
      </c>
      <c r="E20364" s="7" t="n">
        <v>0</v>
      </c>
      <c r="F20364" s="7" t="n">
        <v>1</v>
      </c>
      <c r="G20364" s="7" t="n">
        <v>55</v>
      </c>
    </row>
    <row r="20365" customFormat="false" ht="15" hidden="false" customHeight="false" outlineLevel="0" collapsed="false">
      <c r="A20365" s="7" t="s">
        <v>34</v>
      </c>
      <c r="B20365" s="7" t="s">
        <v>748</v>
      </c>
      <c r="C20365" s="7" t="s">
        <v>1495</v>
      </c>
      <c r="D20365" s="7" t="n">
        <v>0</v>
      </c>
      <c r="E20365" s="7" t="n">
        <v>0</v>
      </c>
      <c r="F20365" s="7" t="n">
        <v>1</v>
      </c>
      <c r="G20365" s="7" t="n">
        <v>41.25</v>
      </c>
    </row>
    <row r="20366" customFormat="false" ht="15" hidden="false" customHeight="false" outlineLevel="0" collapsed="false">
      <c r="A20366" s="7" t="s">
        <v>34</v>
      </c>
      <c r="B20366" s="7" t="s">
        <v>748</v>
      </c>
      <c r="C20366" s="7" t="s">
        <v>1495</v>
      </c>
      <c r="D20366" s="7" t="n">
        <v>0</v>
      </c>
      <c r="E20366" s="7" t="n">
        <v>0</v>
      </c>
      <c r="F20366" s="7" t="n">
        <v>1</v>
      </c>
      <c r="G20366" s="7" t="n">
        <v>44</v>
      </c>
    </row>
    <row r="20367" customFormat="false" ht="15" hidden="false" customHeight="false" outlineLevel="0" collapsed="false">
      <c r="A20367" s="7" t="s">
        <v>34</v>
      </c>
      <c r="B20367" s="7" t="s">
        <v>748</v>
      </c>
      <c r="C20367" s="7" t="s">
        <v>1495</v>
      </c>
      <c r="D20367" s="7" t="n">
        <v>0</v>
      </c>
      <c r="E20367" s="7" t="n">
        <v>0</v>
      </c>
      <c r="F20367" s="7" t="n">
        <v>4</v>
      </c>
      <c r="G20367" s="7" t="n">
        <v>176</v>
      </c>
    </row>
    <row r="20368" customFormat="false" ht="15" hidden="false" customHeight="false" outlineLevel="0" collapsed="false">
      <c r="A20368" s="7" t="s">
        <v>34</v>
      </c>
      <c r="B20368" s="7" t="s">
        <v>748</v>
      </c>
      <c r="C20368" s="7" t="s">
        <v>1495</v>
      </c>
      <c r="D20368" s="7" t="n">
        <v>0</v>
      </c>
      <c r="E20368" s="7" t="n">
        <v>0</v>
      </c>
      <c r="F20368" s="7" t="n">
        <v>1</v>
      </c>
      <c r="G20368" s="7" t="n">
        <v>49.5</v>
      </c>
    </row>
    <row r="20369" customFormat="false" ht="15" hidden="false" customHeight="false" outlineLevel="0" collapsed="false">
      <c r="A20369" s="7" t="s">
        <v>34</v>
      </c>
      <c r="B20369" s="7" t="s">
        <v>748</v>
      </c>
      <c r="C20369" s="7" t="s">
        <v>1495</v>
      </c>
      <c r="D20369" s="7" t="n">
        <v>0</v>
      </c>
      <c r="E20369" s="7" t="n">
        <v>0</v>
      </c>
      <c r="F20369" s="7" t="n">
        <v>1</v>
      </c>
      <c r="G20369" s="7" t="n">
        <v>41.25</v>
      </c>
    </row>
    <row r="20370" customFormat="false" ht="15" hidden="false" customHeight="false" outlineLevel="0" collapsed="false">
      <c r="A20370" s="7" t="s">
        <v>34</v>
      </c>
      <c r="B20370" s="7" t="s">
        <v>650</v>
      </c>
      <c r="C20370" s="7" t="s">
        <v>1495</v>
      </c>
      <c r="D20370" s="7" t="n">
        <v>0</v>
      </c>
      <c r="E20370" s="7" t="n">
        <v>0</v>
      </c>
      <c r="F20370" s="7" t="n">
        <v>1</v>
      </c>
      <c r="G20370" s="7" t="n">
        <v>46.75</v>
      </c>
    </row>
    <row r="20371" customFormat="false" ht="15" hidden="false" customHeight="false" outlineLevel="0" collapsed="false">
      <c r="A20371" s="7" t="s">
        <v>34</v>
      </c>
      <c r="B20371" s="7" t="s">
        <v>650</v>
      </c>
      <c r="C20371" s="7" t="s">
        <v>1495</v>
      </c>
      <c r="D20371" s="7" t="n">
        <v>0</v>
      </c>
      <c r="E20371" s="7" t="n">
        <v>0</v>
      </c>
      <c r="F20371" s="7" t="n">
        <v>1</v>
      </c>
      <c r="G20371" s="7" t="n">
        <v>55</v>
      </c>
    </row>
    <row r="20372" customFormat="false" ht="15" hidden="false" customHeight="false" outlineLevel="0" collapsed="false">
      <c r="A20372" s="7" t="s">
        <v>34</v>
      </c>
      <c r="B20372" s="7" t="s">
        <v>650</v>
      </c>
      <c r="C20372" s="7" t="s">
        <v>1495</v>
      </c>
      <c r="D20372" s="7" t="n">
        <v>0</v>
      </c>
      <c r="E20372" s="7" t="n">
        <v>0</v>
      </c>
      <c r="F20372" s="7" t="n">
        <v>5</v>
      </c>
      <c r="G20372" s="7" t="n">
        <v>206.27</v>
      </c>
    </row>
    <row r="20373" customFormat="false" ht="15" hidden="false" customHeight="false" outlineLevel="0" collapsed="false">
      <c r="A20373" s="7" t="s">
        <v>34</v>
      </c>
      <c r="B20373" s="7" t="s">
        <v>650</v>
      </c>
      <c r="C20373" s="7" t="s">
        <v>1495</v>
      </c>
      <c r="D20373" s="7" t="n">
        <v>0</v>
      </c>
      <c r="E20373" s="7" t="n">
        <v>0</v>
      </c>
      <c r="F20373" s="7" t="n">
        <v>5</v>
      </c>
      <c r="G20373" s="7" t="n">
        <v>275</v>
      </c>
    </row>
    <row r="20374" customFormat="false" ht="15" hidden="false" customHeight="false" outlineLevel="0" collapsed="false">
      <c r="A20374" s="7" t="s">
        <v>34</v>
      </c>
      <c r="B20374" s="7" t="s">
        <v>650</v>
      </c>
      <c r="C20374" s="7" t="s">
        <v>1495</v>
      </c>
      <c r="D20374" s="7" t="n">
        <v>0</v>
      </c>
      <c r="E20374" s="7" t="n">
        <v>0</v>
      </c>
      <c r="F20374" s="7" t="n">
        <v>4</v>
      </c>
      <c r="G20374" s="7" t="n">
        <v>187.02</v>
      </c>
    </row>
    <row r="20375" customFormat="false" ht="15" hidden="false" customHeight="false" outlineLevel="0" collapsed="false">
      <c r="A20375" s="7" t="s">
        <v>34</v>
      </c>
      <c r="B20375" s="7" t="s">
        <v>650</v>
      </c>
      <c r="C20375" s="7" t="s">
        <v>1495</v>
      </c>
      <c r="D20375" s="7" t="n">
        <v>0</v>
      </c>
      <c r="E20375" s="7" t="n">
        <v>0</v>
      </c>
      <c r="F20375" s="7" t="n">
        <v>2</v>
      </c>
      <c r="G20375" s="7" t="n">
        <v>98.99</v>
      </c>
    </row>
    <row r="20376" customFormat="false" ht="15" hidden="false" customHeight="false" outlineLevel="0" collapsed="false">
      <c r="A20376" s="7" t="s">
        <v>34</v>
      </c>
      <c r="B20376" s="7" t="s">
        <v>650</v>
      </c>
      <c r="C20376" s="7" t="s">
        <v>1495</v>
      </c>
      <c r="D20376" s="7" t="n">
        <v>0</v>
      </c>
      <c r="E20376" s="7" t="n">
        <v>0</v>
      </c>
      <c r="F20376" s="7" t="n">
        <v>2</v>
      </c>
      <c r="G20376" s="7" t="n">
        <v>93.51</v>
      </c>
    </row>
    <row r="20377" customFormat="false" ht="15" hidden="false" customHeight="false" outlineLevel="0" collapsed="false">
      <c r="A20377" s="7" t="s">
        <v>34</v>
      </c>
      <c r="B20377" s="7" t="s">
        <v>650</v>
      </c>
      <c r="C20377" s="7" t="s">
        <v>1495</v>
      </c>
      <c r="D20377" s="7" t="n">
        <v>0</v>
      </c>
      <c r="E20377" s="7" t="n">
        <v>0</v>
      </c>
      <c r="F20377" s="7" t="n">
        <v>5</v>
      </c>
      <c r="G20377" s="7" t="n">
        <v>206.27</v>
      </c>
    </row>
    <row r="20378" customFormat="false" ht="15" hidden="false" customHeight="false" outlineLevel="0" collapsed="false">
      <c r="A20378" s="7" t="s">
        <v>34</v>
      </c>
      <c r="B20378" s="7" t="s">
        <v>650</v>
      </c>
      <c r="C20378" s="7" t="s">
        <v>1495</v>
      </c>
      <c r="D20378" s="7" t="n">
        <v>0</v>
      </c>
      <c r="E20378" s="7" t="n">
        <v>0</v>
      </c>
      <c r="F20378" s="7" t="n">
        <v>5</v>
      </c>
      <c r="G20378" s="7" t="n">
        <v>206.27</v>
      </c>
    </row>
    <row r="20379" customFormat="false" ht="15" hidden="false" customHeight="false" outlineLevel="0" collapsed="false">
      <c r="A20379" s="7" t="s">
        <v>34</v>
      </c>
      <c r="B20379" s="7" t="s">
        <v>650</v>
      </c>
      <c r="C20379" s="7" t="s">
        <v>1495</v>
      </c>
      <c r="D20379" s="7" t="n">
        <v>0</v>
      </c>
      <c r="E20379" s="7" t="n">
        <v>0</v>
      </c>
      <c r="F20379" s="7" t="n">
        <v>1</v>
      </c>
      <c r="G20379" s="7" t="n">
        <v>46.76</v>
      </c>
    </row>
    <row r="20380" customFormat="false" ht="15" hidden="false" customHeight="false" outlineLevel="0" collapsed="false">
      <c r="A20380" s="7" t="s">
        <v>34</v>
      </c>
      <c r="B20380" s="7" t="s">
        <v>650</v>
      </c>
      <c r="C20380" s="7" t="s">
        <v>1495</v>
      </c>
      <c r="D20380" s="7" t="n">
        <v>0</v>
      </c>
      <c r="E20380" s="7" t="n">
        <v>0</v>
      </c>
      <c r="F20380" s="7" t="n">
        <v>1</v>
      </c>
      <c r="G20380" s="7" t="n">
        <v>46.75</v>
      </c>
    </row>
    <row r="20381" customFormat="false" ht="15" hidden="false" customHeight="false" outlineLevel="0" collapsed="false">
      <c r="A20381" s="7" t="s">
        <v>34</v>
      </c>
      <c r="B20381" s="7" t="s">
        <v>650</v>
      </c>
      <c r="C20381" s="7" t="s">
        <v>1495</v>
      </c>
      <c r="D20381" s="7" t="n">
        <v>0</v>
      </c>
      <c r="E20381" s="7" t="n">
        <v>0</v>
      </c>
      <c r="F20381" s="7" t="n">
        <v>1</v>
      </c>
      <c r="G20381" s="7" t="n">
        <v>46.76</v>
      </c>
    </row>
    <row r="20382" customFormat="false" ht="15" hidden="false" customHeight="false" outlineLevel="0" collapsed="false">
      <c r="A20382" s="7" t="s">
        <v>34</v>
      </c>
      <c r="B20382" s="7" t="s">
        <v>650</v>
      </c>
      <c r="C20382" s="7" t="s">
        <v>1495</v>
      </c>
      <c r="D20382" s="7" t="n">
        <v>0</v>
      </c>
      <c r="E20382" s="7" t="n">
        <v>0</v>
      </c>
      <c r="F20382" s="7" t="n">
        <v>3</v>
      </c>
      <c r="G20382" s="7" t="n">
        <v>165</v>
      </c>
    </row>
    <row r="20383" customFormat="false" ht="15" hidden="false" customHeight="false" outlineLevel="0" collapsed="false">
      <c r="A20383" s="7" t="s">
        <v>34</v>
      </c>
      <c r="B20383" s="7" t="s">
        <v>650</v>
      </c>
      <c r="C20383" s="7" t="s">
        <v>1495</v>
      </c>
      <c r="D20383" s="7" t="n">
        <v>0</v>
      </c>
      <c r="E20383" s="7" t="n">
        <v>0</v>
      </c>
      <c r="F20383" s="7" t="n">
        <v>1</v>
      </c>
      <c r="G20383" s="7" t="n">
        <v>55</v>
      </c>
    </row>
    <row r="20384" customFormat="false" ht="15" hidden="false" customHeight="false" outlineLevel="0" collapsed="false">
      <c r="A20384" s="7" t="s">
        <v>34</v>
      </c>
      <c r="B20384" s="7" t="s">
        <v>650</v>
      </c>
      <c r="C20384" s="7" t="s">
        <v>1495</v>
      </c>
      <c r="D20384" s="7" t="n">
        <v>0</v>
      </c>
      <c r="E20384" s="7" t="n">
        <v>0</v>
      </c>
      <c r="F20384" s="7" t="n">
        <v>2</v>
      </c>
      <c r="G20384" s="7" t="n">
        <v>93.5</v>
      </c>
    </row>
    <row r="20385" customFormat="false" ht="15" hidden="false" customHeight="false" outlineLevel="0" collapsed="false">
      <c r="A20385" s="7" t="s">
        <v>34</v>
      </c>
      <c r="B20385" s="7" t="s">
        <v>650</v>
      </c>
      <c r="C20385" s="7" t="s">
        <v>1495</v>
      </c>
      <c r="D20385" s="7" t="n">
        <v>0</v>
      </c>
      <c r="E20385" s="7" t="n">
        <v>0</v>
      </c>
      <c r="F20385" s="7" t="n">
        <v>1</v>
      </c>
      <c r="G20385" s="7" t="n">
        <v>49.5</v>
      </c>
    </row>
    <row r="20386" customFormat="false" ht="15" hidden="false" customHeight="false" outlineLevel="0" collapsed="false">
      <c r="A20386" s="7" t="s">
        <v>34</v>
      </c>
      <c r="B20386" s="7" t="s">
        <v>650</v>
      </c>
      <c r="C20386" s="7" t="s">
        <v>1495</v>
      </c>
      <c r="D20386" s="7" t="n">
        <v>0</v>
      </c>
      <c r="E20386" s="7" t="n">
        <v>0</v>
      </c>
      <c r="F20386" s="7" t="n">
        <v>2</v>
      </c>
      <c r="G20386" s="7" t="n">
        <v>101.6</v>
      </c>
    </row>
    <row r="20387" customFormat="false" ht="15" hidden="false" customHeight="false" outlineLevel="0" collapsed="false">
      <c r="A20387" s="7" t="s">
        <v>34</v>
      </c>
      <c r="B20387" s="7" t="s">
        <v>650</v>
      </c>
      <c r="C20387" s="7" t="s">
        <v>1495</v>
      </c>
      <c r="D20387" s="7" t="n">
        <v>0</v>
      </c>
      <c r="E20387" s="7" t="n">
        <v>0</v>
      </c>
      <c r="F20387" s="7" t="n">
        <v>1</v>
      </c>
      <c r="G20387" s="7" t="n">
        <v>49.5</v>
      </c>
    </row>
    <row r="20388" customFormat="false" ht="15" hidden="false" customHeight="false" outlineLevel="0" collapsed="false">
      <c r="A20388" s="7" t="s">
        <v>34</v>
      </c>
      <c r="B20388" s="7" t="s">
        <v>650</v>
      </c>
      <c r="C20388" s="7" t="s">
        <v>1495</v>
      </c>
      <c r="D20388" s="7" t="n">
        <v>0</v>
      </c>
      <c r="E20388" s="7" t="n">
        <v>0</v>
      </c>
      <c r="F20388" s="7" t="n">
        <v>3</v>
      </c>
      <c r="G20388" s="7" t="n">
        <v>165</v>
      </c>
    </row>
    <row r="20389" customFormat="false" ht="15" hidden="false" customHeight="false" outlineLevel="0" collapsed="false">
      <c r="A20389" s="7" t="s">
        <v>34</v>
      </c>
      <c r="B20389" s="7" t="s">
        <v>650</v>
      </c>
      <c r="C20389" s="7" t="s">
        <v>1495</v>
      </c>
      <c r="D20389" s="7" t="n">
        <v>0</v>
      </c>
      <c r="E20389" s="7" t="n">
        <v>0</v>
      </c>
      <c r="F20389" s="7" t="n">
        <v>6</v>
      </c>
      <c r="G20389" s="7" t="n">
        <v>247.52</v>
      </c>
    </row>
    <row r="20390" customFormat="false" ht="15" hidden="false" customHeight="false" outlineLevel="0" collapsed="false">
      <c r="A20390" s="7" t="s">
        <v>34</v>
      </c>
      <c r="B20390" s="7" t="s">
        <v>650</v>
      </c>
      <c r="C20390" s="7" t="s">
        <v>1495</v>
      </c>
      <c r="D20390" s="7" t="n">
        <v>0</v>
      </c>
      <c r="E20390" s="7" t="n">
        <v>0</v>
      </c>
      <c r="F20390" s="7" t="n">
        <v>3</v>
      </c>
      <c r="G20390" s="7" t="n">
        <v>140.27</v>
      </c>
    </row>
    <row r="20391" customFormat="false" ht="15" hidden="false" customHeight="false" outlineLevel="0" collapsed="false">
      <c r="A20391" s="7" t="s">
        <v>34</v>
      </c>
      <c r="B20391" s="7" t="s">
        <v>650</v>
      </c>
      <c r="C20391" s="7" t="s">
        <v>1495</v>
      </c>
      <c r="D20391" s="7" t="n">
        <v>0</v>
      </c>
      <c r="E20391" s="7" t="n">
        <v>0</v>
      </c>
      <c r="F20391" s="7" t="n">
        <v>1</v>
      </c>
      <c r="G20391" s="7" t="n">
        <v>46.75</v>
      </c>
    </row>
    <row r="20392" customFormat="false" ht="15" hidden="false" customHeight="false" outlineLevel="0" collapsed="false">
      <c r="A20392" s="7" t="s">
        <v>34</v>
      </c>
      <c r="B20392" s="7" t="s">
        <v>650</v>
      </c>
      <c r="C20392" s="7" t="s">
        <v>1495</v>
      </c>
      <c r="D20392" s="7" t="n">
        <v>0</v>
      </c>
      <c r="E20392" s="7" t="n">
        <v>0</v>
      </c>
      <c r="F20392" s="7" t="n">
        <v>1</v>
      </c>
      <c r="G20392" s="7" t="n">
        <v>46.75</v>
      </c>
    </row>
    <row r="20393" customFormat="false" ht="15" hidden="false" customHeight="false" outlineLevel="0" collapsed="false">
      <c r="A20393" s="7" t="s">
        <v>34</v>
      </c>
      <c r="B20393" s="7" t="s">
        <v>650</v>
      </c>
      <c r="C20393" s="7" t="s">
        <v>1495</v>
      </c>
      <c r="D20393" s="7" t="n">
        <v>0</v>
      </c>
      <c r="E20393" s="7" t="n">
        <v>0</v>
      </c>
      <c r="F20393" s="7" t="n">
        <v>10</v>
      </c>
      <c r="G20393" s="7" t="n">
        <v>504.83</v>
      </c>
    </row>
    <row r="20394" customFormat="false" ht="15" hidden="false" customHeight="false" outlineLevel="0" collapsed="false">
      <c r="A20394" s="7" t="s">
        <v>34</v>
      </c>
      <c r="B20394" s="7" t="s">
        <v>650</v>
      </c>
      <c r="C20394" s="7" t="s">
        <v>1495</v>
      </c>
      <c r="D20394" s="7" t="n">
        <v>0</v>
      </c>
      <c r="E20394" s="7" t="n">
        <v>0</v>
      </c>
      <c r="F20394" s="7" t="n">
        <v>2</v>
      </c>
      <c r="G20394" s="7" t="n">
        <v>88</v>
      </c>
    </row>
    <row r="20395" customFormat="false" ht="15" hidden="false" customHeight="false" outlineLevel="0" collapsed="false">
      <c r="A20395" s="7" t="s">
        <v>34</v>
      </c>
      <c r="B20395" s="7" t="s">
        <v>647</v>
      </c>
      <c r="C20395" s="7" t="s">
        <v>1495</v>
      </c>
      <c r="D20395" s="7" t="n">
        <v>0</v>
      </c>
      <c r="E20395" s="7" t="n">
        <v>0</v>
      </c>
      <c r="F20395" s="7" t="n">
        <v>1</v>
      </c>
      <c r="G20395" s="7" t="n">
        <v>46.76</v>
      </c>
    </row>
    <row r="20396" customFormat="false" ht="15" hidden="false" customHeight="false" outlineLevel="0" collapsed="false">
      <c r="A20396" s="7" t="s">
        <v>34</v>
      </c>
      <c r="B20396" s="7" t="s">
        <v>647</v>
      </c>
      <c r="C20396" s="7" t="s">
        <v>1495</v>
      </c>
      <c r="D20396" s="7" t="n">
        <v>0</v>
      </c>
      <c r="E20396" s="7" t="n">
        <v>0</v>
      </c>
      <c r="F20396" s="7" t="n">
        <v>6</v>
      </c>
      <c r="G20396" s="7" t="n">
        <v>261.27</v>
      </c>
    </row>
    <row r="20397" customFormat="false" ht="15" hidden="false" customHeight="false" outlineLevel="0" collapsed="false">
      <c r="A20397" s="7" t="s">
        <v>34</v>
      </c>
      <c r="B20397" s="7" t="s">
        <v>647</v>
      </c>
      <c r="C20397" s="7" t="s">
        <v>1495</v>
      </c>
      <c r="D20397" s="7" t="n">
        <v>0</v>
      </c>
      <c r="E20397" s="7" t="n">
        <v>0</v>
      </c>
      <c r="F20397" s="7" t="n">
        <v>2</v>
      </c>
      <c r="G20397" s="7" t="n">
        <v>99</v>
      </c>
    </row>
    <row r="20398" customFormat="false" ht="15" hidden="false" customHeight="false" outlineLevel="0" collapsed="false">
      <c r="A20398" s="7" t="s">
        <v>34</v>
      </c>
      <c r="B20398" s="7" t="s">
        <v>647</v>
      </c>
      <c r="C20398" s="7" t="s">
        <v>1495</v>
      </c>
      <c r="D20398" s="7" t="n">
        <v>0</v>
      </c>
      <c r="E20398" s="7" t="n">
        <v>0</v>
      </c>
      <c r="F20398" s="7" t="n">
        <v>10</v>
      </c>
      <c r="G20398" s="7" t="n">
        <v>412.54</v>
      </c>
    </row>
    <row r="20399" customFormat="false" ht="15" hidden="false" customHeight="false" outlineLevel="0" collapsed="false">
      <c r="A20399" s="7" t="s">
        <v>34</v>
      </c>
      <c r="B20399" s="7" t="s">
        <v>647</v>
      </c>
      <c r="C20399" s="7" t="s">
        <v>1495</v>
      </c>
      <c r="D20399" s="7" t="n">
        <v>0</v>
      </c>
      <c r="E20399" s="7" t="n">
        <v>0</v>
      </c>
      <c r="F20399" s="7" t="n">
        <v>4</v>
      </c>
      <c r="G20399" s="7" t="n">
        <v>220</v>
      </c>
    </row>
    <row r="20400" customFormat="false" ht="15" hidden="false" customHeight="false" outlineLevel="0" collapsed="false">
      <c r="A20400" s="7" t="s">
        <v>34</v>
      </c>
      <c r="B20400" s="7" t="s">
        <v>647</v>
      </c>
      <c r="C20400" s="7" t="s">
        <v>1495</v>
      </c>
      <c r="D20400" s="7" t="n">
        <v>0</v>
      </c>
      <c r="E20400" s="7" t="n">
        <v>0</v>
      </c>
      <c r="F20400" s="7" t="n">
        <v>1</v>
      </c>
      <c r="G20400" s="7" t="n">
        <v>55</v>
      </c>
    </row>
    <row r="20401" customFormat="false" ht="15" hidden="false" customHeight="false" outlineLevel="0" collapsed="false">
      <c r="A20401" s="7" t="s">
        <v>34</v>
      </c>
      <c r="B20401" s="7" t="s">
        <v>647</v>
      </c>
      <c r="C20401" s="7" t="s">
        <v>1495</v>
      </c>
      <c r="D20401" s="7" t="n">
        <v>0</v>
      </c>
      <c r="E20401" s="7" t="n">
        <v>0</v>
      </c>
      <c r="F20401" s="7" t="n">
        <v>3</v>
      </c>
      <c r="G20401" s="7" t="n">
        <v>140.26</v>
      </c>
    </row>
    <row r="20402" customFormat="false" ht="15" hidden="false" customHeight="false" outlineLevel="0" collapsed="false">
      <c r="A20402" s="7" t="s">
        <v>34</v>
      </c>
      <c r="B20402" s="7" t="s">
        <v>647</v>
      </c>
      <c r="C20402" s="7" t="s">
        <v>1495</v>
      </c>
      <c r="D20402" s="7" t="n">
        <v>0</v>
      </c>
      <c r="E20402" s="7" t="n">
        <v>0</v>
      </c>
      <c r="F20402" s="7" t="n">
        <v>3</v>
      </c>
      <c r="G20402" s="7" t="n">
        <v>140.27</v>
      </c>
    </row>
    <row r="20403" customFormat="false" ht="15" hidden="false" customHeight="false" outlineLevel="0" collapsed="false">
      <c r="A20403" s="7" t="s">
        <v>34</v>
      </c>
      <c r="B20403" s="7" t="s">
        <v>647</v>
      </c>
      <c r="C20403" s="7" t="s">
        <v>1495</v>
      </c>
      <c r="D20403" s="7" t="n">
        <v>0</v>
      </c>
      <c r="E20403" s="7" t="n">
        <v>0</v>
      </c>
      <c r="F20403" s="7" t="n">
        <v>3</v>
      </c>
      <c r="G20403" s="7" t="n">
        <v>148.49</v>
      </c>
    </row>
    <row r="20404" customFormat="false" ht="15" hidden="false" customHeight="false" outlineLevel="0" collapsed="false">
      <c r="A20404" s="7" t="s">
        <v>34</v>
      </c>
      <c r="B20404" s="7" t="s">
        <v>647</v>
      </c>
      <c r="C20404" s="7" t="s">
        <v>1495</v>
      </c>
      <c r="D20404" s="7" t="n">
        <v>0</v>
      </c>
      <c r="E20404" s="7" t="n">
        <v>0</v>
      </c>
      <c r="F20404" s="7" t="n">
        <v>3</v>
      </c>
      <c r="G20404" s="7" t="n">
        <v>140.26</v>
      </c>
    </row>
    <row r="20405" customFormat="false" ht="15" hidden="false" customHeight="false" outlineLevel="0" collapsed="false">
      <c r="A20405" s="7" t="s">
        <v>34</v>
      </c>
      <c r="B20405" s="7" t="s">
        <v>647</v>
      </c>
      <c r="C20405" s="7" t="s">
        <v>1495</v>
      </c>
      <c r="D20405" s="7" t="n">
        <v>0</v>
      </c>
      <c r="E20405" s="7" t="n">
        <v>0</v>
      </c>
      <c r="F20405" s="7" t="n">
        <v>69</v>
      </c>
      <c r="G20405" s="7" t="n">
        <v>3342.15</v>
      </c>
    </row>
    <row r="20406" customFormat="false" ht="15" hidden="false" customHeight="false" outlineLevel="0" collapsed="false">
      <c r="A20406" s="7" t="s">
        <v>34</v>
      </c>
      <c r="B20406" s="7" t="s">
        <v>647</v>
      </c>
      <c r="C20406" s="7" t="s">
        <v>1495</v>
      </c>
      <c r="D20406" s="7" t="n">
        <v>0</v>
      </c>
      <c r="E20406" s="7" t="n">
        <v>0</v>
      </c>
      <c r="F20406" s="7" t="n">
        <v>5</v>
      </c>
      <c r="G20406" s="7" t="n">
        <v>206.27</v>
      </c>
    </row>
    <row r="20407" customFormat="false" ht="15" hidden="false" customHeight="false" outlineLevel="0" collapsed="false">
      <c r="A20407" s="7" t="s">
        <v>34</v>
      </c>
      <c r="B20407" s="7" t="s">
        <v>647</v>
      </c>
      <c r="C20407" s="7" t="s">
        <v>1495</v>
      </c>
      <c r="D20407" s="7" t="n">
        <v>0</v>
      </c>
      <c r="E20407" s="7" t="n">
        <v>0</v>
      </c>
      <c r="F20407" s="7" t="n">
        <v>1</v>
      </c>
      <c r="G20407" s="7" t="n">
        <v>41.26</v>
      </c>
    </row>
    <row r="20408" customFormat="false" ht="15" hidden="false" customHeight="false" outlineLevel="0" collapsed="false">
      <c r="A20408" s="7" t="s">
        <v>34</v>
      </c>
      <c r="B20408" s="7" t="s">
        <v>647</v>
      </c>
      <c r="C20408" s="7" t="s">
        <v>1495</v>
      </c>
      <c r="D20408" s="7" t="n">
        <v>0</v>
      </c>
      <c r="E20408" s="7" t="n">
        <v>0</v>
      </c>
      <c r="F20408" s="7" t="n">
        <v>3</v>
      </c>
      <c r="G20408" s="7" t="n">
        <v>140.26</v>
      </c>
    </row>
    <row r="20409" customFormat="false" ht="15" hidden="false" customHeight="false" outlineLevel="0" collapsed="false">
      <c r="A20409" s="7" t="s">
        <v>34</v>
      </c>
      <c r="B20409" s="7" t="s">
        <v>647</v>
      </c>
      <c r="C20409" s="7" t="s">
        <v>1495</v>
      </c>
      <c r="D20409" s="7" t="n">
        <v>0</v>
      </c>
      <c r="E20409" s="7" t="n">
        <v>0</v>
      </c>
      <c r="F20409" s="7" t="n">
        <v>13</v>
      </c>
      <c r="G20409" s="7" t="n">
        <v>550.04</v>
      </c>
    </row>
    <row r="20410" customFormat="false" ht="15" hidden="false" customHeight="false" outlineLevel="0" collapsed="false">
      <c r="A20410" s="7" t="s">
        <v>34</v>
      </c>
      <c r="B20410" s="7" t="s">
        <v>647</v>
      </c>
      <c r="C20410" s="7" t="s">
        <v>1495</v>
      </c>
      <c r="D20410" s="7" t="n">
        <v>0</v>
      </c>
      <c r="E20410" s="7" t="n">
        <v>0</v>
      </c>
      <c r="F20410" s="7" t="n">
        <v>7</v>
      </c>
      <c r="G20410" s="7" t="n">
        <v>330.01</v>
      </c>
    </row>
    <row r="20411" customFormat="false" ht="15" hidden="false" customHeight="false" outlineLevel="0" collapsed="false">
      <c r="A20411" s="7" t="s">
        <v>34</v>
      </c>
      <c r="B20411" s="7" t="s">
        <v>647</v>
      </c>
      <c r="C20411" s="7" t="s">
        <v>1495</v>
      </c>
      <c r="D20411" s="7" t="n">
        <v>0</v>
      </c>
      <c r="E20411" s="7" t="n">
        <v>0</v>
      </c>
      <c r="F20411" s="7" t="n">
        <v>2</v>
      </c>
      <c r="G20411" s="7" t="n">
        <v>101.6</v>
      </c>
    </row>
    <row r="20412" customFormat="false" ht="15" hidden="false" customHeight="false" outlineLevel="0" collapsed="false">
      <c r="A20412" s="7" t="s">
        <v>34</v>
      </c>
      <c r="B20412" s="7" t="s">
        <v>647</v>
      </c>
      <c r="C20412" s="7" t="s">
        <v>1495</v>
      </c>
      <c r="D20412" s="7" t="n">
        <v>0</v>
      </c>
      <c r="E20412" s="7" t="n">
        <v>0</v>
      </c>
      <c r="F20412" s="7" t="n">
        <v>3</v>
      </c>
      <c r="G20412" s="7" t="n">
        <v>123.76</v>
      </c>
    </row>
    <row r="20413" customFormat="false" ht="15" hidden="false" customHeight="false" outlineLevel="0" collapsed="false">
      <c r="A20413" s="7" t="s">
        <v>34</v>
      </c>
      <c r="B20413" s="7" t="s">
        <v>647</v>
      </c>
      <c r="C20413" s="7" t="s">
        <v>1495</v>
      </c>
      <c r="D20413" s="7" t="n">
        <v>0</v>
      </c>
      <c r="E20413" s="7" t="n">
        <v>0</v>
      </c>
      <c r="F20413" s="7" t="n">
        <v>5</v>
      </c>
      <c r="G20413" s="7" t="n">
        <v>206.27</v>
      </c>
    </row>
    <row r="20414" customFormat="false" ht="15" hidden="false" customHeight="false" outlineLevel="0" collapsed="false">
      <c r="A20414" s="7" t="s">
        <v>34</v>
      </c>
      <c r="B20414" s="7" t="s">
        <v>647</v>
      </c>
      <c r="C20414" s="7" t="s">
        <v>1495</v>
      </c>
      <c r="D20414" s="7" t="n">
        <v>0</v>
      </c>
      <c r="E20414" s="7" t="n">
        <v>0</v>
      </c>
      <c r="F20414" s="7" t="n">
        <v>4</v>
      </c>
      <c r="G20414" s="7" t="n">
        <v>178.76</v>
      </c>
    </row>
    <row r="20415" customFormat="false" ht="15" hidden="false" customHeight="false" outlineLevel="0" collapsed="false">
      <c r="A20415" s="7" t="s">
        <v>34</v>
      </c>
      <c r="B20415" s="7" t="s">
        <v>647</v>
      </c>
      <c r="C20415" s="7" t="s">
        <v>1495</v>
      </c>
      <c r="D20415" s="7" t="n">
        <v>0</v>
      </c>
      <c r="E20415" s="7" t="n">
        <v>0</v>
      </c>
      <c r="F20415" s="7" t="n">
        <v>1</v>
      </c>
      <c r="G20415" s="7" t="n">
        <v>46.75</v>
      </c>
    </row>
    <row r="20416" customFormat="false" ht="15" hidden="false" customHeight="false" outlineLevel="0" collapsed="false">
      <c r="A20416" s="7" t="s">
        <v>34</v>
      </c>
      <c r="B20416" s="7" t="s">
        <v>647</v>
      </c>
      <c r="C20416" s="7" t="s">
        <v>1495</v>
      </c>
      <c r="D20416" s="7" t="n">
        <v>0</v>
      </c>
      <c r="E20416" s="7" t="n">
        <v>0</v>
      </c>
      <c r="F20416" s="7" t="n">
        <v>1</v>
      </c>
      <c r="G20416" s="7" t="n">
        <v>44</v>
      </c>
    </row>
    <row r="20417" customFormat="false" ht="15" hidden="false" customHeight="false" outlineLevel="0" collapsed="false">
      <c r="A20417" s="7" t="s">
        <v>34</v>
      </c>
      <c r="B20417" s="7" t="s">
        <v>647</v>
      </c>
      <c r="C20417" s="7" t="s">
        <v>1495</v>
      </c>
      <c r="D20417" s="7" t="n">
        <v>0</v>
      </c>
      <c r="E20417" s="7" t="n">
        <v>0</v>
      </c>
      <c r="F20417" s="7" t="n">
        <v>1</v>
      </c>
      <c r="G20417" s="7" t="n">
        <v>46.75</v>
      </c>
    </row>
    <row r="20418" customFormat="false" ht="15" hidden="false" customHeight="false" outlineLevel="0" collapsed="false">
      <c r="A20418" s="7" t="s">
        <v>34</v>
      </c>
      <c r="B20418" s="7" t="s">
        <v>647</v>
      </c>
      <c r="C20418" s="7" t="s">
        <v>1495</v>
      </c>
      <c r="D20418" s="7" t="n">
        <v>0</v>
      </c>
      <c r="E20418" s="7" t="n">
        <v>0</v>
      </c>
      <c r="F20418" s="7" t="n">
        <v>5</v>
      </c>
      <c r="G20418" s="7" t="n">
        <v>206.27</v>
      </c>
    </row>
    <row r="20419" customFormat="false" ht="15" hidden="false" customHeight="false" outlineLevel="0" collapsed="false">
      <c r="A20419" s="7" t="s">
        <v>34</v>
      </c>
      <c r="B20419" s="7" t="s">
        <v>647</v>
      </c>
      <c r="C20419" s="7" t="s">
        <v>1495</v>
      </c>
      <c r="D20419" s="7" t="n">
        <v>0</v>
      </c>
      <c r="E20419" s="7" t="n">
        <v>0</v>
      </c>
      <c r="F20419" s="7" t="n">
        <v>5</v>
      </c>
      <c r="G20419" s="7" t="n">
        <v>247.51</v>
      </c>
    </row>
    <row r="20420" customFormat="false" ht="15" hidden="false" customHeight="false" outlineLevel="0" collapsed="false">
      <c r="A20420" s="7" t="s">
        <v>34</v>
      </c>
      <c r="B20420" s="7" t="s">
        <v>647</v>
      </c>
      <c r="C20420" s="7" t="s">
        <v>1495</v>
      </c>
      <c r="D20420" s="7" t="n">
        <v>0</v>
      </c>
      <c r="E20420" s="7" t="n">
        <v>0</v>
      </c>
      <c r="F20420" s="7" t="n">
        <v>13</v>
      </c>
      <c r="G20420" s="7" t="n">
        <v>541.8</v>
      </c>
    </row>
    <row r="20421" customFormat="false" ht="15" hidden="false" customHeight="false" outlineLevel="0" collapsed="false">
      <c r="A20421" s="7" t="s">
        <v>34</v>
      </c>
      <c r="B20421" s="7" t="s">
        <v>647</v>
      </c>
      <c r="C20421" s="7" t="s">
        <v>1495</v>
      </c>
      <c r="D20421" s="7" t="n">
        <v>0</v>
      </c>
      <c r="E20421" s="7" t="n">
        <v>0</v>
      </c>
      <c r="F20421" s="7" t="n">
        <v>1</v>
      </c>
      <c r="G20421" s="7" t="n">
        <v>55</v>
      </c>
    </row>
    <row r="20422" customFormat="false" ht="15" hidden="false" customHeight="false" outlineLevel="0" collapsed="false">
      <c r="A20422" s="7" t="s">
        <v>34</v>
      </c>
      <c r="B20422" s="7" t="s">
        <v>647</v>
      </c>
      <c r="C20422" s="7" t="s">
        <v>1495</v>
      </c>
      <c r="D20422" s="7" t="n">
        <v>0</v>
      </c>
      <c r="E20422" s="7" t="n">
        <v>0</v>
      </c>
      <c r="F20422" s="7" t="n">
        <v>9</v>
      </c>
      <c r="G20422" s="7" t="n">
        <v>415.27</v>
      </c>
    </row>
    <row r="20423" customFormat="false" ht="15" hidden="false" customHeight="false" outlineLevel="0" collapsed="false">
      <c r="A20423" s="7" t="s">
        <v>34</v>
      </c>
      <c r="B20423" s="7" t="s">
        <v>647</v>
      </c>
      <c r="C20423" s="7" t="s">
        <v>1495</v>
      </c>
      <c r="D20423" s="7" t="n">
        <v>0</v>
      </c>
      <c r="E20423" s="7" t="n">
        <v>0</v>
      </c>
      <c r="F20423" s="7" t="n">
        <v>1</v>
      </c>
      <c r="G20423" s="7" t="n">
        <v>50.4</v>
      </c>
    </row>
    <row r="20424" customFormat="false" ht="15" hidden="false" customHeight="false" outlineLevel="0" collapsed="false">
      <c r="A20424" s="7" t="s">
        <v>34</v>
      </c>
      <c r="B20424" s="7" t="s">
        <v>765</v>
      </c>
      <c r="C20424" s="7" t="s">
        <v>1506</v>
      </c>
      <c r="D20424" s="7" t="n">
        <v>0</v>
      </c>
      <c r="E20424" s="7" t="n">
        <v>0</v>
      </c>
      <c r="F20424" s="7" t="n">
        <v>3</v>
      </c>
      <c r="G20424" s="7" t="n">
        <v>123.76</v>
      </c>
    </row>
    <row r="20425" customFormat="false" ht="15" hidden="false" customHeight="false" outlineLevel="0" collapsed="false">
      <c r="A20425" s="7" t="s">
        <v>34</v>
      </c>
      <c r="B20425" s="7" t="s">
        <v>765</v>
      </c>
      <c r="C20425" s="7" t="s">
        <v>1506</v>
      </c>
      <c r="D20425" s="7" t="n">
        <v>0</v>
      </c>
      <c r="E20425" s="7" t="n">
        <v>0</v>
      </c>
      <c r="F20425" s="7" t="n">
        <v>2</v>
      </c>
      <c r="G20425" s="7" t="n">
        <v>110</v>
      </c>
    </row>
    <row r="20426" customFormat="false" ht="15" hidden="false" customHeight="false" outlineLevel="0" collapsed="false">
      <c r="A20426" s="7" t="s">
        <v>34</v>
      </c>
      <c r="B20426" s="7" t="s">
        <v>765</v>
      </c>
      <c r="C20426" s="7" t="s">
        <v>1506</v>
      </c>
      <c r="D20426" s="7" t="n">
        <v>0</v>
      </c>
      <c r="E20426" s="7" t="n">
        <v>0</v>
      </c>
      <c r="F20426" s="7" t="n">
        <v>2</v>
      </c>
      <c r="G20426" s="7" t="n">
        <v>93.51</v>
      </c>
    </row>
    <row r="20427" customFormat="false" ht="15" hidden="false" customHeight="false" outlineLevel="0" collapsed="false">
      <c r="A20427" s="7" t="s">
        <v>34</v>
      </c>
      <c r="B20427" s="7" t="s">
        <v>765</v>
      </c>
      <c r="C20427" s="7" t="s">
        <v>1506</v>
      </c>
      <c r="D20427" s="7" t="n">
        <v>0</v>
      </c>
      <c r="E20427" s="7" t="n">
        <v>0</v>
      </c>
      <c r="F20427" s="7" t="n">
        <v>18</v>
      </c>
      <c r="G20427" s="7" t="n">
        <v>827.75</v>
      </c>
    </row>
    <row r="20428" customFormat="false" ht="15" hidden="false" customHeight="false" outlineLevel="0" collapsed="false">
      <c r="A20428" s="7" t="s">
        <v>34</v>
      </c>
      <c r="B20428" s="7" t="s">
        <v>765</v>
      </c>
      <c r="C20428" s="7" t="s">
        <v>1506</v>
      </c>
      <c r="D20428" s="7" t="n">
        <v>0</v>
      </c>
      <c r="E20428" s="7" t="n">
        <v>0</v>
      </c>
      <c r="F20428" s="7" t="n">
        <v>2</v>
      </c>
      <c r="G20428" s="7" t="n">
        <v>93.51</v>
      </c>
    </row>
    <row r="20429" customFormat="false" ht="15" hidden="false" customHeight="false" outlineLevel="0" collapsed="false">
      <c r="A20429" s="7" t="s">
        <v>34</v>
      </c>
      <c r="B20429" s="7" t="s">
        <v>765</v>
      </c>
      <c r="C20429" s="7" t="s">
        <v>1506</v>
      </c>
      <c r="D20429" s="7" t="n">
        <v>0</v>
      </c>
      <c r="E20429" s="7" t="n">
        <v>0</v>
      </c>
      <c r="F20429" s="7" t="n">
        <v>4</v>
      </c>
      <c r="G20429" s="7" t="n">
        <v>162.24</v>
      </c>
    </row>
    <row r="20430" customFormat="false" ht="15" hidden="false" customHeight="false" outlineLevel="0" collapsed="false">
      <c r="A20430" s="7" t="s">
        <v>34</v>
      </c>
      <c r="B20430" s="7" t="s">
        <v>765</v>
      </c>
      <c r="C20430" s="7" t="s">
        <v>1506</v>
      </c>
      <c r="D20430" s="7" t="n">
        <v>0</v>
      </c>
      <c r="E20430" s="7" t="n">
        <v>0</v>
      </c>
      <c r="F20430" s="7" t="n">
        <v>1</v>
      </c>
      <c r="G20430" s="7" t="n">
        <v>55</v>
      </c>
    </row>
    <row r="20431" customFormat="false" ht="15" hidden="false" customHeight="false" outlineLevel="0" collapsed="false">
      <c r="A20431" s="7" t="s">
        <v>34</v>
      </c>
      <c r="B20431" s="7" t="s">
        <v>765</v>
      </c>
      <c r="C20431" s="7" t="s">
        <v>1506</v>
      </c>
      <c r="D20431" s="7" t="n">
        <v>0</v>
      </c>
      <c r="E20431" s="7" t="n">
        <v>0</v>
      </c>
      <c r="F20431" s="7" t="n">
        <v>3</v>
      </c>
      <c r="G20431" s="7" t="n">
        <v>140.26</v>
      </c>
    </row>
    <row r="20432" customFormat="false" ht="15" hidden="false" customHeight="false" outlineLevel="0" collapsed="false">
      <c r="A20432" s="7" t="s">
        <v>34</v>
      </c>
      <c r="B20432" s="7" t="s">
        <v>765</v>
      </c>
      <c r="C20432" s="7" t="s">
        <v>1506</v>
      </c>
      <c r="D20432" s="7" t="n">
        <v>0</v>
      </c>
      <c r="E20432" s="7" t="n">
        <v>0</v>
      </c>
      <c r="F20432" s="7" t="n">
        <v>3</v>
      </c>
      <c r="G20432" s="7" t="n">
        <v>140.25</v>
      </c>
    </row>
    <row r="20433" customFormat="false" ht="15" hidden="false" customHeight="false" outlineLevel="0" collapsed="false">
      <c r="A20433" s="7" t="s">
        <v>34</v>
      </c>
      <c r="B20433" s="7" t="s">
        <v>765</v>
      </c>
      <c r="C20433" s="7" t="s">
        <v>1506</v>
      </c>
      <c r="D20433" s="7" t="n">
        <v>0</v>
      </c>
      <c r="E20433" s="7" t="n">
        <v>0</v>
      </c>
      <c r="F20433" s="7" t="n">
        <v>3</v>
      </c>
      <c r="G20433" s="7" t="n">
        <v>165</v>
      </c>
    </row>
    <row r="20434" customFormat="false" ht="15" hidden="false" customHeight="false" outlineLevel="0" collapsed="false">
      <c r="A20434" s="7" t="s">
        <v>34</v>
      </c>
      <c r="B20434" s="7" t="s">
        <v>765</v>
      </c>
      <c r="C20434" s="7" t="s">
        <v>1506</v>
      </c>
      <c r="D20434" s="7" t="n">
        <v>0</v>
      </c>
      <c r="E20434" s="7" t="n">
        <v>0</v>
      </c>
      <c r="F20434" s="7" t="n">
        <v>2</v>
      </c>
      <c r="G20434" s="7" t="n">
        <v>93.5</v>
      </c>
    </row>
    <row r="20435" customFormat="false" ht="15" hidden="false" customHeight="false" outlineLevel="0" collapsed="false">
      <c r="A20435" s="7" t="s">
        <v>34</v>
      </c>
      <c r="B20435" s="7" t="s">
        <v>765</v>
      </c>
      <c r="C20435" s="7" t="s">
        <v>1506</v>
      </c>
      <c r="D20435" s="7" t="n">
        <v>0</v>
      </c>
      <c r="E20435" s="7" t="n">
        <v>0</v>
      </c>
      <c r="F20435" s="7" t="n">
        <v>3</v>
      </c>
      <c r="G20435" s="7" t="n">
        <v>154</v>
      </c>
    </row>
    <row r="20436" customFormat="false" ht="15" hidden="false" customHeight="false" outlineLevel="0" collapsed="false">
      <c r="A20436" s="7" t="s">
        <v>34</v>
      </c>
      <c r="B20436" s="7" t="s">
        <v>765</v>
      </c>
      <c r="C20436" s="7" t="s">
        <v>1506</v>
      </c>
      <c r="D20436" s="7" t="n">
        <v>0</v>
      </c>
      <c r="E20436" s="7" t="n">
        <v>0</v>
      </c>
      <c r="F20436" s="7" t="n">
        <v>2</v>
      </c>
      <c r="G20436" s="7" t="n">
        <v>110</v>
      </c>
    </row>
    <row r="20437" customFormat="false" ht="15" hidden="false" customHeight="false" outlineLevel="0" collapsed="false">
      <c r="A20437" s="7" t="s">
        <v>34</v>
      </c>
      <c r="B20437" s="7" t="s">
        <v>765</v>
      </c>
      <c r="C20437" s="7" t="s">
        <v>1506</v>
      </c>
      <c r="D20437" s="7" t="n">
        <v>0</v>
      </c>
      <c r="E20437" s="7" t="n">
        <v>0</v>
      </c>
      <c r="F20437" s="7" t="n">
        <v>1</v>
      </c>
      <c r="G20437" s="7" t="n">
        <v>41.26</v>
      </c>
    </row>
    <row r="20438" customFormat="false" ht="15" hidden="false" customHeight="false" outlineLevel="0" collapsed="false">
      <c r="A20438" s="7" t="s">
        <v>34</v>
      </c>
      <c r="B20438" s="7" t="s">
        <v>765</v>
      </c>
      <c r="C20438" s="7" t="s">
        <v>1506</v>
      </c>
      <c r="D20438" s="7" t="n">
        <v>0</v>
      </c>
      <c r="E20438" s="7" t="n">
        <v>0</v>
      </c>
      <c r="F20438" s="7" t="n">
        <v>2</v>
      </c>
      <c r="G20438" s="7" t="n">
        <v>86.27</v>
      </c>
    </row>
    <row r="20439" customFormat="false" ht="15" hidden="false" customHeight="false" outlineLevel="0" collapsed="false">
      <c r="A20439" s="7" t="s">
        <v>34</v>
      </c>
      <c r="B20439" s="7" t="s">
        <v>765</v>
      </c>
      <c r="C20439" s="7" t="s">
        <v>1506</v>
      </c>
      <c r="D20439" s="7" t="n">
        <v>0</v>
      </c>
      <c r="E20439" s="7" t="n">
        <v>0</v>
      </c>
      <c r="F20439" s="7" t="n">
        <v>6</v>
      </c>
      <c r="G20439" s="7" t="n">
        <v>250.27</v>
      </c>
    </row>
    <row r="20440" customFormat="false" ht="15" hidden="false" customHeight="false" outlineLevel="0" collapsed="false">
      <c r="A20440" s="7" t="s">
        <v>34</v>
      </c>
      <c r="B20440" s="7" t="s">
        <v>720</v>
      </c>
      <c r="C20440" s="7" t="s">
        <v>1506</v>
      </c>
      <c r="D20440" s="7" t="n">
        <v>0</v>
      </c>
      <c r="E20440" s="7" t="n">
        <v>0</v>
      </c>
      <c r="F20440" s="7" t="n">
        <v>1</v>
      </c>
      <c r="G20440" s="7" t="n">
        <v>46.76</v>
      </c>
    </row>
    <row r="20441" customFormat="false" ht="15" hidden="false" customHeight="false" outlineLevel="0" collapsed="false">
      <c r="A20441" s="7" t="s">
        <v>34</v>
      </c>
      <c r="B20441" s="7" t="s">
        <v>720</v>
      </c>
      <c r="C20441" s="7" t="s">
        <v>1506</v>
      </c>
      <c r="D20441" s="7" t="n">
        <v>0</v>
      </c>
      <c r="E20441" s="7" t="n">
        <v>0</v>
      </c>
      <c r="F20441" s="7" t="n">
        <v>3</v>
      </c>
      <c r="G20441" s="7" t="n">
        <v>152.28</v>
      </c>
    </row>
    <row r="20442" customFormat="false" ht="15" hidden="false" customHeight="false" outlineLevel="0" collapsed="false">
      <c r="A20442" s="7" t="s">
        <v>34</v>
      </c>
      <c r="B20442" s="7" t="s">
        <v>720</v>
      </c>
      <c r="C20442" s="7" t="s">
        <v>1506</v>
      </c>
      <c r="D20442" s="7" t="n">
        <v>0</v>
      </c>
      <c r="E20442" s="7" t="n">
        <v>0</v>
      </c>
      <c r="F20442" s="7" t="n">
        <v>1</v>
      </c>
      <c r="G20442" s="7" t="n">
        <v>49.5</v>
      </c>
    </row>
    <row r="20443" customFormat="false" ht="15" hidden="false" customHeight="false" outlineLevel="0" collapsed="false">
      <c r="A20443" s="7" t="s">
        <v>34</v>
      </c>
      <c r="B20443" s="7" t="s">
        <v>720</v>
      </c>
      <c r="C20443" s="7" t="s">
        <v>1506</v>
      </c>
      <c r="D20443" s="7" t="n">
        <v>0</v>
      </c>
      <c r="E20443" s="7" t="n">
        <v>0</v>
      </c>
      <c r="F20443" s="7" t="n">
        <v>4</v>
      </c>
      <c r="G20443" s="7" t="n">
        <v>220</v>
      </c>
    </row>
    <row r="20444" customFormat="false" ht="15" hidden="false" customHeight="false" outlineLevel="0" collapsed="false">
      <c r="A20444" s="7" t="s">
        <v>34</v>
      </c>
      <c r="B20444" s="7" t="s">
        <v>720</v>
      </c>
      <c r="C20444" s="7" t="s">
        <v>1506</v>
      </c>
      <c r="D20444" s="7" t="n">
        <v>0</v>
      </c>
      <c r="E20444" s="7" t="n">
        <v>0</v>
      </c>
      <c r="F20444" s="7" t="n">
        <v>1</v>
      </c>
      <c r="G20444" s="7" t="n">
        <v>46.75</v>
      </c>
    </row>
    <row r="20445" customFormat="false" ht="15" hidden="false" customHeight="false" outlineLevel="0" collapsed="false">
      <c r="A20445" s="7" t="s">
        <v>34</v>
      </c>
      <c r="B20445" s="7" t="s">
        <v>720</v>
      </c>
      <c r="C20445" s="7" t="s">
        <v>1506</v>
      </c>
      <c r="D20445" s="7" t="n">
        <v>0</v>
      </c>
      <c r="E20445" s="7" t="n">
        <v>0</v>
      </c>
      <c r="F20445" s="7" t="n">
        <v>1</v>
      </c>
      <c r="G20445" s="7" t="n">
        <v>46.76</v>
      </c>
    </row>
    <row r="20446" customFormat="false" ht="15" hidden="false" customHeight="false" outlineLevel="0" collapsed="false">
      <c r="A20446" s="7" t="s">
        <v>34</v>
      </c>
      <c r="B20446" s="7" t="s">
        <v>720</v>
      </c>
      <c r="C20446" s="7" t="s">
        <v>1506</v>
      </c>
      <c r="D20446" s="7" t="n">
        <v>0</v>
      </c>
      <c r="E20446" s="7" t="n">
        <v>0</v>
      </c>
      <c r="F20446" s="7" t="n">
        <v>5</v>
      </c>
      <c r="G20446" s="7" t="n">
        <v>254</v>
      </c>
    </row>
    <row r="20447" customFormat="false" ht="15" hidden="false" customHeight="false" outlineLevel="0" collapsed="false">
      <c r="A20447" s="7" t="s">
        <v>34</v>
      </c>
      <c r="B20447" s="7" t="s">
        <v>720</v>
      </c>
      <c r="C20447" s="7" t="s">
        <v>1506</v>
      </c>
      <c r="D20447" s="7" t="n">
        <v>0</v>
      </c>
      <c r="E20447" s="7" t="n">
        <v>0</v>
      </c>
      <c r="F20447" s="7" t="n">
        <v>2</v>
      </c>
      <c r="G20447" s="7" t="n">
        <v>93.52</v>
      </c>
    </row>
    <row r="20448" customFormat="false" ht="15" hidden="false" customHeight="false" outlineLevel="0" collapsed="false">
      <c r="A20448" s="7" t="s">
        <v>34</v>
      </c>
      <c r="B20448" s="7" t="s">
        <v>720</v>
      </c>
      <c r="C20448" s="7" t="s">
        <v>1506</v>
      </c>
      <c r="D20448" s="7" t="n">
        <v>0</v>
      </c>
      <c r="E20448" s="7" t="n">
        <v>0</v>
      </c>
      <c r="F20448" s="7" t="n">
        <v>5</v>
      </c>
      <c r="G20448" s="7" t="n">
        <v>206.27</v>
      </c>
    </row>
    <row r="20449" customFormat="false" ht="15" hidden="false" customHeight="false" outlineLevel="0" collapsed="false">
      <c r="A20449" s="7" t="s">
        <v>34</v>
      </c>
      <c r="B20449" s="7" t="s">
        <v>720</v>
      </c>
      <c r="C20449" s="7" t="s">
        <v>1506</v>
      </c>
      <c r="D20449" s="7" t="n">
        <v>0</v>
      </c>
      <c r="E20449" s="7" t="n">
        <v>0</v>
      </c>
      <c r="F20449" s="7" t="n">
        <v>5</v>
      </c>
      <c r="G20449" s="7" t="n">
        <v>206.27</v>
      </c>
    </row>
    <row r="20450" customFormat="false" ht="15" hidden="false" customHeight="false" outlineLevel="0" collapsed="false">
      <c r="A20450" s="7" t="s">
        <v>34</v>
      </c>
      <c r="B20450" s="7" t="s">
        <v>720</v>
      </c>
      <c r="C20450" s="7" t="s">
        <v>1506</v>
      </c>
      <c r="D20450" s="7" t="n">
        <v>0</v>
      </c>
      <c r="E20450" s="7" t="n">
        <v>0</v>
      </c>
      <c r="F20450" s="7" t="n">
        <v>3</v>
      </c>
      <c r="G20450" s="7" t="n">
        <v>134.76</v>
      </c>
    </row>
    <row r="20451" customFormat="false" ht="15" hidden="false" customHeight="false" outlineLevel="0" collapsed="false">
      <c r="A20451" s="7" t="s">
        <v>34</v>
      </c>
      <c r="B20451" s="7" t="s">
        <v>720</v>
      </c>
      <c r="C20451" s="7" t="s">
        <v>1506</v>
      </c>
      <c r="D20451" s="7" t="n">
        <v>0</v>
      </c>
      <c r="E20451" s="7" t="n">
        <v>0</v>
      </c>
      <c r="F20451" s="7" t="n">
        <v>20</v>
      </c>
      <c r="G20451" s="7" t="n">
        <v>926.75</v>
      </c>
    </row>
    <row r="20452" customFormat="false" ht="15" hidden="false" customHeight="false" outlineLevel="0" collapsed="false">
      <c r="A20452" s="7" t="s">
        <v>34</v>
      </c>
      <c r="B20452" s="7" t="s">
        <v>720</v>
      </c>
      <c r="C20452" s="7" t="s">
        <v>1506</v>
      </c>
      <c r="D20452" s="7" t="n">
        <v>0</v>
      </c>
      <c r="E20452" s="7" t="n">
        <v>0</v>
      </c>
      <c r="F20452" s="7" t="n">
        <v>1</v>
      </c>
      <c r="G20452" s="7" t="n">
        <v>55</v>
      </c>
    </row>
    <row r="20453" customFormat="false" ht="15" hidden="false" customHeight="false" outlineLevel="0" collapsed="false">
      <c r="A20453" s="7" t="s">
        <v>34</v>
      </c>
      <c r="B20453" s="7" t="s">
        <v>720</v>
      </c>
      <c r="C20453" s="7" t="s">
        <v>1506</v>
      </c>
      <c r="D20453" s="7" t="n">
        <v>0</v>
      </c>
      <c r="E20453" s="7" t="n">
        <v>0</v>
      </c>
      <c r="F20453" s="7" t="n">
        <v>1</v>
      </c>
      <c r="G20453" s="7" t="n">
        <v>49.5</v>
      </c>
    </row>
    <row r="20454" customFormat="false" ht="15" hidden="false" customHeight="false" outlineLevel="0" collapsed="false">
      <c r="A20454" s="7" t="s">
        <v>34</v>
      </c>
      <c r="B20454" s="7" t="s">
        <v>720</v>
      </c>
      <c r="C20454" s="7" t="s">
        <v>1506</v>
      </c>
      <c r="D20454" s="7" t="n">
        <v>0</v>
      </c>
      <c r="E20454" s="7" t="n">
        <v>0</v>
      </c>
      <c r="F20454" s="7" t="n">
        <v>3</v>
      </c>
      <c r="G20454" s="7" t="n">
        <v>165</v>
      </c>
    </row>
    <row r="20455" customFormat="false" ht="15" hidden="false" customHeight="false" outlineLevel="0" collapsed="false">
      <c r="A20455" s="7" t="s">
        <v>34</v>
      </c>
      <c r="B20455" s="7" t="s">
        <v>720</v>
      </c>
      <c r="C20455" s="7" t="s">
        <v>1506</v>
      </c>
      <c r="D20455" s="7" t="n">
        <v>0</v>
      </c>
      <c r="E20455" s="7" t="n">
        <v>0</v>
      </c>
      <c r="F20455" s="7" t="n">
        <v>1</v>
      </c>
      <c r="G20455" s="7" t="n">
        <v>48.6</v>
      </c>
    </row>
    <row r="20456" customFormat="false" ht="15" hidden="false" customHeight="false" outlineLevel="0" collapsed="false">
      <c r="A20456" s="7" t="s">
        <v>34</v>
      </c>
      <c r="B20456" s="7" t="s">
        <v>720</v>
      </c>
      <c r="C20456" s="7" t="s">
        <v>1506</v>
      </c>
      <c r="D20456" s="7" t="n">
        <v>0</v>
      </c>
      <c r="E20456" s="7" t="n">
        <v>0</v>
      </c>
      <c r="F20456" s="7" t="n">
        <v>6</v>
      </c>
      <c r="G20456" s="7" t="n">
        <v>247.52</v>
      </c>
    </row>
    <row r="20457" customFormat="false" ht="15" hidden="false" customHeight="false" outlineLevel="0" collapsed="false">
      <c r="A20457" s="7" t="s">
        <v>34</v>
      </c>
      <c r="B20457" s="7" t="s">
        <v>720</v>
      </c>
      <c r="C20457" s="7" t="s">
        <v>1506</v>
      </c>
      <c r="D20457" s="7" t="n">
        <v>0</v>
      </c>
      <c r="E20457" s="7" t="n">
        <v>0</v>
      </c>
      <c r="F20457" s="7" t="n">
        <v>1</v>
      </c>
      <c r="G20457" s="7" t="n">
        <v>55</v>
      </c>
    </row>
    <row r="20458" customFormat="false" ht="15" hidden="false" customHeight="false" outlineLevel="0" collapsed="false">
      <c r="A20458" s="7" t="s">
        <v>34</v>
      </c>
      <c r="B20458" s="7" t="s">
        <v>720</v>
      </c>
      <c r="C20458" s="7" t="s">
        <v>1506</v>
      </c>
      <c r="D20458" s="7" t="n">
        <v>0</v>
      </c>
      <c r="E20458" s="7" t="n">
        <v>0</v>
      </c>
      <c r="F20458" s="7" t="n">
        <v>1</v>
      </c>
      <c r="G20458" s="7" t="n">
        <v>46.76</v>
      </c>
    </row>
    <row r="20459" customFormat="false" ht="15" hidden="false" customHeight="false" outlineLevel="0" collapsed="false">
      <c r="A20459" s="7" t="s">
        <v>34</v>
      </c>
      <c r="B20459" s="7" t="s">
        <v>720</v>
      </c>
      <c r="C20459" s="7" t="s">
        <v>1506</v>
      </c>
      <c r="D20459" s="7" t="n">
        <v>0</v>
      </c>
      <c r="E20459" s="7" t="n">
        <v>0</v>
      </c>
      <c r="F20459" s="7" t="n">
        <v>1</v>
      </c>
      <c r="G20459" s="7" t="n">
        <v>46.76</v>
      </c>
    </row>
    <row r="20460" customFormat="false" ht="15" hidden="false" customHeight="false" outlineLevel="0" collapsed="false">
      <c r="A20460" s="7" t="s">
        <v>34</v>
      </c>
      <c r="B20460" s="7" t="s">
        <v>720</v>
      </c>
      <c r="C20460" s="7" t="s">
        <v>1506</v>
      </c>
      <c r="D20460" s="7" t="n">
        <v>0</v>
      </c>
      <c r="E20460" s="7" t="n">
        <v>0</v>
      </c>
      <c r="F20460" s="7" t="n">
        <v>10</v>
      </c>
      <c r="G20460" s="7" t="n">
        <v>412.54</v>
      </c>
    </row>
    <row r="20461" customFormat="false" ht="15" hidden="false" customHeight="false" outlineLevel="0" collapsed="false">
      <c r="A20461" s="7" t="s">
        <v>34</v>
      </c>
      <c r="B20461" s="7" t="s">
        <v>720</v>
      </c>
      <c r="C20461" s="7" t="s">
        <v>1506</v>
      </c>
      <c r="D20461" s="7" t="n">
        <v>0</v>
      </c>
      <c r="E20461" s="7" t="n">
        <v>0</v>
      </c>
      <c r="F20461" s="7" t="n">
        <v>4</v>
      </c>
      <c r="G20461" s="7" t="n">
        <v>220</v>
      </c>
    </row>
    <row r="20462" customFormat="false" ht="15" hidden="false" customHeight="false" outlineLevel="0" collapsed="false">
      <c r="A20462" s="7" t="s">
        <v>34</v>
      </c>
      <c r="B20462" s="7" t="s">
        <v>720</v>
      </c>
      <c r="C20462" s="7" t="s">
        <v>1506</v>
      </c>
      <c r="D20462" s="7" t="n">
        <v>0</v>
      </c>
      <c r="E20462" s="7" t="n">
        <v>0</v>
      </c>
      <c r="F20462" s="7" t="n">
        <v>4</v>
      </c>
      <c r="G20462" s="7" t="n">
        <v>170.51</v>
      </c>
    </row>
    <row r="20463" customFormat="false" ht="15" hidden="false" customHeight="false" outlineLevel="0" collapsed="false">
      <c r="A20463" s="7" t="s">
        <v>34</v>
      </c>
      <c r="B20463" s="7" t="s">
        <v>720</v>
      </c>
      <c r="C20463" s="7" t="s">
        <v>1506</v>
      </c>
      <c r="D20463" s="7" t="n">
        <v>0</v>
      </c>
      <c r="E20463" s="7" t="n">
        <v>0</v>
      </c>
      <c r="F20463" s="7" t="n">
        <v>1</v>
      </c>
      <c r="G20463" s="7" t="n">
        <v>46.75</v>
      </c>
    </row>
    <row r="20464" customFormat="false" ht="15" hidden="false" customHeight="false" outlineLevel="0" collapsed="false">
      <c r="A20464" s="7" t="s">
        <v>34</v>
      </c>
      <c r="B20464" s="7" t="s">
        <v>720</v>
      </c>
      <c r="C20464" s="7" t="s">
        <v>1506</v>
      </c>
      <c r="D20464" s="7" t="n">
        <v>0</v>
      </c>
      <c r="E20464" s="7" t="n">
        <v>0</v>
      </c>
      <c r="F20464" s="7" t="n">
        <v>3</v>
      </c>
      <c r="G20464" s="7" t="n">
        <v>156.75</v>
      </c>
    </row>
    <row r="20465" customFormat="false" ht="15" hidden="false" customHeight="false" outlineLevel="0" collapsed="false">
      <c r="A20465" s="7" t="s">
        <v>34</v>
      </c>
      <c r="B20465" s="7" t="s">
        <v>720</v>
      </c>
      <c r="C20465" s="7" t="s">
        <v>1506</v>
      </c>
      <c r="D20465" s="7" t="n">
        <v>0</v>
      </c>
      <c r="E20465" s="7" t="n">
        <v>0</v>
      </c>
      <c r="F20465" s="7" t="n">
        <v>2</v>
      </c>
      <c r="G20465" s="7" t="n">
        <v>93.5</v>
      </c>
    </row>
    <row r="20466" customFormat="false" ht="15" hidden="false" customHeight="false" outlineLevel="0" collapsed="false">
      <c r="A20466" s="7" t="s">
        <v>34</v>
      </c>
      <c r="B20466" s="7" t="s">
        <v>720</v>
      </c>
      <c r="C20466" s="7" t="s">
        <v>1506</v>
      </c>
      <c r="D20466" s="7" t="n">
        <v>0</v>
      </c>
      <c r="E20466" s="7" t="n">
        <v>0</v>
      </c>
      <c r="F20466" s="7" t="n">
        <v>1</v>
      </c>
      <c r="G20466" s="7" t="n">
        <v>46.75</v>
      </c>
    </row>
    <row r="20467" customFormat="false" ht="15" hidden="false" customHeight="false" outlineLevel="0" collapsed="false">
      <c r="A20467" s="7" t="s">
        <v>34</v>
      </c>
      <c r="B20467" s="7" t="s">
        <v>720</v>
      </c>
      <c r="C20467" s="7" t="s">
        <v>1506</v>
      </c>
      <c r="D20467" s="7" t="n">
        <v>0</v>
      </c>
      <c r="E20467" s="7" t="n">
        <v>0</v>
      </c>
      <c r="F20467" s="7" t="n">
        <v>2</v>
      </c>
      <c r="G20467" s="7" t="n">
        <v>88.02</v>
      </c>
    </row>
    <row r="20468" customFormat="false" ht="15" hidden="false" customHeight="false" outlineLevel="0" collapsed="false">
      <c r="A20468" s="7" t="s">
        <v>34</v>
      </c>
      <c r="B20468" s="7" t="s">
        <v>740</v>
      </c>
      <c r="C20468" s="7" t="s">
        <v>1506</v>
      </c>
      <c r="D20468" s="7" t="n">
        <v>0</v>
      </c>
      <c r="E20468" s="7" t="n">
        <v>0</v>
      </c>
      <c r="F20468" s="7" t="n">
        <v>1</v>
      </c>
      <c r="G20468" s="7" t="n">
        <v>50.4</v>
      </c>
    </row>
    <row r="20469" customFormat="false" ht="15" hidden="false" customHeight="false" outlineLevel="0" collapsed="false">
      <c r="A20469" s="7" t="s">
        <v>34</v>
      </c>
      <c r="B20469" s="7" t="s">
        <v>740</v>
      </c>
      <c r="C20469" s="7" t="s">
        <v>1506</v>
      </c>
      <c r="D20469" s="7" t="n">
        <v>0</v>
      </c>
      <c r="E20469" s="7" t="n">
        <v>0</v>
      </c>
      <c r="F20469" s="7" t="n">
        <v>1</v>
      </c>
      <c r="G20469" s="7" t="n">
        <v>49.5</v>
      </c>
    </row>
    <row r="20470" customFormat="false" ht="15" hidden="false" customHeight="false" outlineLevel="0" collapsed="false">
      <c r="A20470" s="7" t="s">
        <v>34</v>
      </c>
      <c r="B20470" s="7" t="s">
        <v>740</v>
      </c>
      <c r="C20470" s="7" t="s">
        <v>1506</v>
      </c>
      <c r="D20470" s="7" t="n">
        <v>0</v>
      </c>
      <c r="E20470" s="7" t="n">
        <v>0</v>
      </c>
      <c r="F20470" s="7" t="n">
        <v>1</v>
      </c>
      <c r="G20470" s="7" t="n">
        <v>46.75</v>
      </c>
    </row>
    <row r="20471" customFormat="false" ht="15" hidden="false" customHeight="false" outlineLevel="0" collapsed="false">
      <c r="A20471" s="7" t="s">
        <v>34</v>
      </c>
      <c r="B20471" s="7" t="s">
        <v>740</v>
      </c>
      <c r="C20471" s="7" t="s">
        <v>1506</v>
      </c>
      <c r="D20471" s="7" t="n">
        <v>0</v>
      </c>
      <c r="E20471" s="7" t="n">
        <v>0</v>
      </c>
      <c r="F20471" s="7" t="n">
        <v>16</v>
      </c>
      <c r="G20471" s="7" t="n">
        <v>701.3</v>
      </c>
    </row>
    <row r="20472" customFormat="false" ht="15" hidden="false" customHeight="false" outlineLevel="0" collapsed="false">
      <c r="A20472" s="7" t="s">
        <v>34</v>
      </c>
      <c r="B20472" s="7" t="s">
        <v>740</v>
      </c>
      <c r="C20472" s="7" t="s">
        <v>1506</v>
      </c>
      <c r="D20472" s="7" t="n">
        <v>0</v>
      </c>
      <c r="E20472" s="7" t="n">
        <v>0</v>
      </c>
      <c r="F20472" s="7" t="n">
        <v>5</v>
      </c>
      <c r="G20472" s="7" t="n">
        <v>206.27</v>
      </c>
    </row>
    <row r="20473" customFormat="false" ht="15" hidden="false" customHeight="false" outlineLevel="0" collapsed="false">
      <c r="A20473" s="7" t="s">
        <v>34</v>
      </c>
      <c r="B20473" s="7" t="s">
        <v>740</v>
      </c>
      <c r="C20473" s="7" t="s">
        <v>1506</v>
      </c>
      <c r="D20473" s="7" t="n">
        <v>0</v>
      </c>
      <c r="E20473" s="7" t="n">
        <v>0</v>
      </c>
      <c r="F20473" s="7" t="n">
        <v>1</v>
      </c>
      <c r="G20473" s="7" t="n">
        <v>44.01</v>
      </c>
    </row>
    <row r="20474" customFormat="false" ht="15" hidden="false" customHeight="false" outlineLevel="0" collapsed="false">
      <c r="A20474" s="7" t="s">
        <v>34</v>
      </c>
      <c r="B20474" s="7" t="s">
        <v>740</v>
      </c>
      <c r="C20474" s="7" t="s">
        <v>1506</v>
      </c>
      <c r="D20474" s="7" t="n">
        <v>0</v>
      </c>
      <c r="E20474" s="7" t="n">
        <v>0</v>
      </c>
      <c r="F20474" s="7" t="n">
        <v>1</v>
      </c>
      <c r="G20474" s="7" t="n">
        <v>55</v>
      </c>
    </row>
    <row r="20475" customFormat="false" ht="15" hidden="false" customHeight="false" outlineLevel="0" collapsed="false">
      <c r="A20475" s="7" t="s">
        <v>34</v>
      </c>
      <c r="B20475" s="7" t="s">
        <v>740</v>
      </c>
      <c r="C20475" s="7" t="s">
        <v>1506</v>
      </c>
      <c r="D20475" s="7" t="n">
        <v>0</v>
      </c>
      <c r="E20475" s="7" t="n">
        <v>0</v>
      </c>
      <c r="F20475" s="7" t="n">
        <v>1</v>
      </c>
      <c r="G20475" s="7" t="n">
        <v>41.26</v>
      </c>
    </row>
    <row r="20476" customFormat="false" ht="15" hidden="false" customHeight="false" outlineLevel="0" collapsed="false">
      <c r="A20476" s="7" t="s">
        <v>34</v>
      </c>
      <c r="B20476" s="7" t="s">
        <v>740</v>
      </c>
      <c r="C20476" s="7" t="s">
        <v>1506</v>
      </c>
      <c r="D20476" s="7" t="n">
        <v>0</v>
      </c>
      <c r="E20476" s="7" t="n">
        <v>0</v>
      </c>
      <c r="F20476" s="7" t="n">
        <v>5</v>
      </c>
      <c r="G20476" s="7" t="n">
        <v>190.5</v>
      </c>
    </row>
    <row r="20477" customFormat="false" ht="15" hidden="false" customHeight="false" outlineLevel="0" collapsed="false">
      <c r="A20477" s="7" t="s">
        <v>34</v>
      </c>
      <c r="B20477" s="7" t="s">
        <v>740</v>
      </c>
      <c r="C20477" s="7" t="s">
        <v>1506</v>
      </c>
      <c r="D20477" s="7" t="n">
        <v>0</v>
      </c>
      <c r="E20477" s="7" t="n">
        <v>0</v>
      </c>
      <c r="F20477" s="7" t="n">
        <v>3</v>
      </c>
      <c r="G20477" s="7" t="n">
        <v>148.5</v>
      </c>
    </row>
    <row r="20478" customFormat="false" ht="15" hidden="false" customHeight="false" outlineLevel="0" collapsed="false">
      <c r="A20478" s="7" t="s">
        <v>34</v>
      </c>
      <c r="B20478" s="7" t="s">
        <v>740</v>
      </c>
      <c r="C20478" s="7" t="s">
        <v>1506</v>
      </c>
      <c r="D20478" s="7" t="n">
        <v>0</v>
      </c>
      <c r="E20478" s="7" t="n">
        <v>0</v>
      </c>
      <c r="F20478" s="7" t="n">
        <v>1</v>
      </c>
      <c r="G20478" s="7" t="n">
        <v>46.76</v>
      </c>
    </row>
    <row r="20479" customFormat="false" ht="15" hidden="false" customHeight="false" outlineLevel="0" collapsed="false">
      <c r="A20479" s="7" t="s">
        <v>34</v>
      </c>
      <c r="B20479" s="7" t="s">
        <v>740</v>
      </c>
      <c r="C20479" s="7" t="s">
        <v>1506</v>
      </c>
      <c r="D20479" s="7" t="n">
        <v>0</v>
      </c>
      <c r="E20479" s="7" t="n">
        <v>0</v>
      </c>
      <c r="F20479" s="7" t="n">
        <v>2</v>
      </c>
      <c r="G20479" s="7" t="n">
        <v>93.51</v>
      </c>
    </row>
    <row r="20480" customFormat="false" ht="15" hidden="false" customHeight="false" outlineLevel="0" collapsed="false">
      <c r="A20480" s="7" t="s">
        <v>34</v>
      </c>
      <c r="B20480" s="7" t="s">
        <v>740</v>
      </c>
      <c r="C20480" s="7" t="s">
        <v>1506</v>
      </c>
      <c r="D20480" s="7" t="n">
        <v>0</v>
      </c>
      <c r="E20480" s="7" t="n">
        <v>0</v>
      </c>
      <c r="F20480" s="7" t="n">
        <v>1</v>
      </c>
      <c r="G20480" s="7" t="n">
        <v>46.76</v>
      </c>
    </row>
    <row r="20481" customFormat="false" ht="15" hidden="false" customHeight="false" outlineLevel="0" collapsed="false">
      <c r="A20481" s="7" t="s">
        <v>34</v>
      </c>
      <c r="B20481" s="7" t="s">
        <v>740</v>
      </c>
      <c r="C20481" s="7" t="s">
        <v>1506</v>
      </c>
      <c r="D20481" s="7" t="n">
        <v>0</v>
      </c>
      <c r="E20481" s="7" t="n">
        <v>0</v>
      </c>
      <c r="F20481" s="7" t="n">
        <v>1</v>
      </c>
      <c r="G20481" s="7" t="n">
        <v>55.01</v>
      </c>
    </row>
    <row r="20482" customFormat="false" ht="15" hidden="false" customHeight="false" outlineLevel="0" collapsed="false">
      <c r="A20482" s="7" t="s">
        <v>34</v>
      </c>
      <c r="B20482" s="7" t="s">
        <v>740</v>
      </c>
      <c r="C20482" s="7" t="s">
        <v>1506</v>
      </c>
      <c r="D20482" s="7" t="n">
        <v>0</v>
      </c>
      <c r="E20482" s="7" t="n">
        <v>0</v>
      </c>
      <c r="F20482" s="7" t="n">
        <v>8</v>
      </c>
      <c r="G20482" s="7" t="n">
        <v>360.32</v>
      </c>
    </row>
    <row r="20483" customFormat="false" ht="15" hidden="false" customHeight="false" outlineLevel="0" collapsed="false">
      <c r="A20483" s="7" t="s">
        <v>34</v>
      </c>
      <c r="B20483" s="7" t="s">
        <v>740</v>
      </c>
      <c r="C20483" s="7" t="s">
        <v>1506</v>
      </c>
      <c r="D20483" s="7" t="n">
        <v>0</v>
      </c>
      <c r="E20483" s="7" t="n">
        <v>0</v>
      </c>
      <c r="F20483" s="7" t="n">
        <v>11</v>
      </c>
      <c r="G20483" s="7" t="n">
        <v>525.27</v>
      </c>
    </row>
    <row r="20484" customFormat="false" ht="15" hidden="false" customHeight="false" outlineLevel="0" collapsed="false">
      <c r="A20484" s="7" t="s">
        <v>34</v>
      </c>
      <c r="B20484" s="7" t="s">
        <v>740</v>
      </c>
      <c r="C20484" s="7" t="s">
        <v>1506</v>
      </c>
      <c r="D20484" s="7" t="n">
        <v>0</v>
      </c>
      <c r="E20484" s="7" t="n">
        <v>0</v>
      </c>
      <c r="F20484" s="7" t="n">
        <v>1</v>
      </c>
      <c r="G20484" s="7" t="n">
        <v>44</v>
      </c>
    </row>
    <row r="20485" customFormat="false" ht="15" hidden="false" customHeight="false" outlineLevel="0" collapsed="false">
      <c r="A20485" s="7" t="s">
        <v>34</v>
      </c>
      <c r="B20485" s="7" t="s">
        <v>740</v>
      </c>
      <c r="C20485" s="7" t="s">
        <v>1506</v>
      </c>
      <c r="D20485" s="7" t="n">
        <v>0</v>
      </c>
      <c r="E20485" s="7" t="n">
        <v>0</v>
      </c>
      <c r="F20485" s="7" t="n">
        <v>1</v>
      </c>
      <c r="G20485" s="7" t="n">
        <v>46.75</v>
      </c>
    </row>
    <row r="20486" customFormat="false" ht="15" hidden="false" customHeight="false" outlineLevel="0" collapsed="false">
      <c r="A20486" s="7" t="s">
        <v>34</v>
      </c>
      <c r="B20486" s="7" t="s">
        <v>740</v>
      </c>
      <c r="C20486" s="7" t="s">
        <v>1506</v>
      </c>
      <c r="D20486" s="7" t="n">
        <v>0</v>
      </c>
      <c r="E20486" s="7" t="n">
        <v>0</v>
      </c>
      <c r="F20486" s="7" t="n">
        <v>1</v>
      </c>
      <c r="G20486" s="7" t="n">
        <v>41.25</v>
      </c>
    </row>
    <row r="20487" customFormat="false" ht="15" hidden="false" customHeight="false" outlineLevel="0" collapsed="false">
      <c r="A20487" s="7" t="s">
        <v>34</v>
      </c>
      <c r="B20487" s="7" t="s">
        <v>740</v>
      </c>
      <c r="C20487" s="7" t="s">
        <v>1506</v>
      </c>
      <c r="D20487" s="7" t="n">
        <v>0</v>
      </c>
      <c r="E20487" s="7" t="n">
        <v>0</v>
      </c>
      <c r="F20487" s="7" t="n">
        <v>1</v>
      </c>
      <c r="G20487" s="7" t="n">
        <v>46.75</v>
      </c>
    </row>
    <row r="20488" customFormat="false" ht="15" hidden="false" customHeight="false" outlineLevel="0" collapsed="false">
      <c r="A20488" s="7" t="s">
        <v>34</v>
      </c>
      <c r="B20488" s="7" t="s">
        <v>740</v>
      </c>
      <c r="C20488" s="7" t="s">
        <v>1506</v>
      </c>
      <c r="D20488" s="7" t="n">
        <v>0</v>
      </c>
      <c r="E20488" s="7" t="n">
        <v>0</v>
      </c>
      <c r="F20488" s="7" t="n">
        <v>2</v>
      </c>
      <c r="G20488" s="7" t="n">
        <v>99</v>
      </c>
    </row>
    <row r="20489" customFormat="false" ht="15" hidden="false" customHeight="false" outlineLevel="0" collapsed="false">
      <c r="A20489" s="7" t="s">
        <v>34</v>
      </c>
      <c r="B20489" s="7" t="s">
        <v>740</v>
      </c>
      <c r="C20489" s="7" t="s">
        <v>1506</v>
      </c>
      <c r="D20489" s="7" t="n">
        <v>0</v>
      </c>
      <c r="E20489" s="7" t="n">
        <v>0</v>
      </c>
      <c r="F20489" s="7" t="n">
        <v>35</v>
      </c>
      <c r="G20489" s="7" t="n">
        <v>1677.5</v>
      </c>
    </row>
    <row r="20490" customFormat="false" ht="15" hidden="false" customHeight="false" outlineLevel="0" collapsed="false">
      <c r="A20490" s="7" t="s">
        <v>34</v>
      </c>
      <c r="B20490" s="7" t="s">
        <v>740</v>
      </c>
      <c r="C20490" s="7" t="s">
        <v>1506</v>
      </c>
      <c r="D20490" s="7" t="n">
        <v>0</v>
      </c>
      <c r="E20490" s="7" t="n">
        <v>0</v>
      </c>
      <c r="F20490" s="7" t="n">
        <v>2</v>
      </c>
      <c r="G20490" s="7" t="n">
        <v>82.51</v>
      </c>
    </row>
    <row r="20491" customFormat="false" ht="15" hidden="false" customHeight="false" outlineLevel="0" collapsed="false">
      <c r="A20491" s="7" t="s">
        <v>34</v>
      </c>
      <c r="B20491" s="7" t="s">
        <v>740</v>
      </c>
      <c r="C20491" s="7" t="s">
        <v>1506</v>
      </c>
      <c r="D20491" s="7" t="n">
        <v>0</v>
      </c>
      <c r="E20491" s="7" t="n">
        <v>0</v>
      </c>
      <c r="F20491" s="7" t="n">
        <v>5</v>
      </c>
      <c r="G20491" s="7" t="n">
        <v>253.8</v>
      </c>
    </row>
    <row r="20492" customFormat="false" ht="15" hidden="false" customHeight="false" outlineLevel="0" collapsed="false">
      <c r="A20492" s="7" t="s">
        <v>34</v>
      </c>
      <c r="B20492" s="7" t="s">
        <v>740</v>
      </c>
      <c r="C20492" s="7" t="s">
        <v>1506</v>
      </c>
      <c r="D20492" s="7" t="n">
        <v>0</v>
      </c>
      <c r="E20492" s="7" t="n">
        <v>0</v>
      </c>
      <c r="F20492" s="7" t="n">
        <v>3</v>
      </c>
      <c r="G20492" s="7" t="n">
        <v>165</v>
      </c>
    </row>
    <row r="20493" customFormat="false" ht="15" hidden="false" customHeight="false" outlineLevel="0" collapsed="false">
      <c r="A20493" s="7" t="s">
        <v>34</v>
      </c>
      <c r="B20493" s="7" t="s">
        <v>740</v>
      </c>
      <c r="C20493" s="7" t="s">
        <v>1506</v>
      </c>
      <c r="D20493" s="7" t="n">
        <v>0</v>
      </c>
      <c r="E20493" s="7" t="n">
        <v>0</v>
      </c>
      <c r="F20493" s="7" t="n">
        <v>4</v>
      </c>
      <c r="G20493" s="7" t="n">
        <v>198</v>
      </c>
    </row>
    <row r="20494" customFormat="false" ht="15" hidden="false" customHeight="false" outlineLevel="0" collapsed="false">
      <c r="A20494" s="7" t="s">
        <v>34</v>
      </c>
      <c r="B20494" s="7" t="s">
        <v>740</v>
      </c>
      <c r="C20494" s="7" t="s">
        <v>1506</v>
      </c>
      <c r="D20494" s="7" t="n">
        <v>0</v>
      </c>
      <c r="E20494" s="7" t="n">
        <v>0</v>
      </c>
      <c r="F20494" s="7" t="n">
        <v>1</v>
      </c>
      <c r="G20494" s="7" t="n">
        <v>49.5</v>
      </c>
    </row>
    <row r="20495" customFormat="false" ht="15" hidden="false" customHeight="false" outlineLevel="0" collapsed="false">
      <c r="A20495" s="7" t="s">
        <v>34</v>
      </c>
      <c r="B20495" s="7" t="s">
        <v>740</v>
      </c>
      <c r="C20495" s="7" t="s">
        <v>1506</v>
      </c>
      <c r="D20495" s="7" t="n">
        <v>0</v>
      </c>
      <c r="E20495" s="7" t="n">
        <v>0</v>
      </c>
      <c r="F20495" s="7" t="n">
        <v>1</v>
      </c>
      <c r="G20495" s="7" t="n">
        <v>55</v>
      </c>
    </row>
    <row r="20496" customFormat="false" ht="15" hidden="false" customHeight="false" outlineLevel="0" collapsed="false">
      <c r="A20496" s="7" t="s">
        <v>34</v>
      </c>
      <c r="B20496" s="7" t="s">
        <v>740</v>
      </c>
      <c r="C20496" s="7" t="s">
        <v>1506</v>
      </c>
      <c r="D20496" s="7" t="n">
        <v>0</v>
      </c>
      <c r="E20496" s="7" t="n">
        <v>0</v>
      </c>
      <c r="F20496" s="7" t="n">
        <v>1</v>
      </c>
      <c r="G20496" s="7" t="n">
        <v>46.76</v>
      </c>
    </row>
    <row r="20497" customFormat="false" ht="15" hidden="false" customHeight="false" outlineLevel="0" collapsed="false">
      <c r="A20497" s="7" t="s">
        <v>34</v>
      </c>
      <c r="B20497" s="7" t="s">
        <v>740</v>
      </c>
      <c r="C20497" s="7" t="s">
        <v>1506</v>
      </c>
      <c r="D20497" s="7" t="n">
        <v>0</v>
      </c>
      <c r="E20497" s="7" t="n">
        <v>0</v>
      </c>
      <c r="F20497" s="7" t="n">
        <v>2</v>
      </c>
      <c r="G20497" s="7" t="n">
        <v>93.51</v>
      </c>
    </row>
    <row r="20498" customFormat="false" ht="15" hidden="false" customHeight="false" outlineLevel="0" collapsed="false">
      <c r="A20498" s="7" t="s">
        <v>34</v>
      </c>
      <c r="B20498" s="7" t="s">
        <v>740</v>
      </c>
      <c r="C20498" s="7" t="s">
        <v>1506</v>
      </c>
      <c r="D20498" s="7" t="n">
        <v>0</v>
      </c>
      <c r="E20498" s="7" t="n">
        <v>0</v>
      </c>
      <c r="F20498" s="7" t="n">
        <v>5</v>
      </c>
      <c r="G20498" s="7" t="n">
        <v>275</v>
      </c>
    </row>
    <row r="20499" customFormat="false" ht="15" hidden="false" customHeight="false" outlineLevel="0" collapsed="false">
      <c r="A20499" s="7" t="s">
        <v>34</v>
      </c>
      <c r="B20499" s="7" t="s">
        <v>188</v>
      </c>
      <c r="C20499" s="7" t="s">
        <v>1379</v>
      </c>
      <c r="D20499" s="7" t="n">
        <v>76</v>
      </c>
      <c r="E20499" s="7" t="n">
        <v>7779.49</v>
      </c>
      <c r="F20499" s="7" t="n">
        <v>0</v>
      </c>
      <c r="G20499" s="7" t="n">
        <v>0</v>
      </c>
    </row>
    <row r="20500" customFormat="false" ht="15" hidden="false" customHeight="false" outlineLevel="0" collapsed="false">
      <c r="A20500" s="7" t="s">
        <v>34</v>
      </c>
      <c r="B20500" s="7" t="s">
        <v>188</v>
      </c>
      <c r="C20500" s="7" t="s">
        <v>1379</v>
      </c>
      <c r="D20500" s="7" t="n">
        <v>9</v>
      </c>
      <c r="E20500" s="7" t="n">
        <v>998.37</v>
      </c>
      <c r="F20500" s="7" t="n">
        <v>0</v>
      </c>
      <c r="G20500" s="7" t="n">
        <v>0</v>
      </c>
    </row>
    <row r="20501" customFormat="false" ht="15" hidden="false" customHeight="false" outlineLevel="0" collapsed="false">
      <c r="A20501" s="7" t="s">
        <v>34</v>
      </c>
      <c r="B20501" s="7" t="s">
        <v>174</v>
      </c>
      <c r="C20501" s="7" t="s">
        <v>1379</v>
      </c>
      <c r="D20501" s="7" t="n">
        <v>1</v>
      </c>
      <c r="E20501" s="7" t="n">
        <v>0.01</v>
      </c>
      <c r="F20501" s="7" t="n">
        <v>0</v>
      </c>
      <c r="G20501" s="7" t="n">
        <v>0</v>
      </c>
    </row>
    <row r="20502" customFormat="false" ht="15" hidden="false" customHeight="false" outlineLevel="0" collapsed="false">
      <c r="A20502" s="7" t="s">
        <v>34</v>
      </c>
      <c r="B20502" s="7" t="s">
        <v>174</v>
      </c>
      <c r="C20502" s="7" t="s">
        <v>1379</v>
      </c>
      <c r="D20502" s="7" t="n">
        <v>151</v>
      </c>
      <c r="E20502" s="7" t="n">
        <v>15158.84</v>
      </c>
      <c r="F20502" s="7" t="n">
        <v>1</v>
      </c>
      <c r="G20502" s="7" t="n">
        <v>97.17</v>
      </c>
    </row>
    <row r="20503" customFormat="false" ht="15" hidden="false" customHeight="false" outlineLevel="0" collapsed="false">
      <c r="A20503" s="7" t="s">
        <v>34</v>
      </c>
      <c r="B20503" s="7" t="s">
        <v>174</v>
      </c>
      <c r="C20503" s="7" t="s">
        <v>1379</v>
      </c>
      <c r="D20503" s="7" t="n">
        <v>22</v>
      </c>
      <c r="E20503" s="7" t="n">
        <v>2102.12</v>
      </c>
      <c r="F20503" s="7" t="n">
        <v>0</v>
      </c>
      <c r="G20503" s="7" t="n">
        <v>0</v>
      </c>
    </row>
    <row r="20504" customFormat="false" ht="15" hidden="false" customHeight="false" outlineLevel="0" collapsed="false">
      <c r="A20504" s="7" t="s">
        <v>34</v>
      </c>
      <c r="B20504" s="7" t="s">
        <v>145</v>
      </c>
      <c r="C20504" s="7" t="s">
        <v>1379</v>
      </c>
      <c r="D20504" s="7" t="n">
        <v>9</v>
      </c>
      <c r="E20504" s="7" t="n">
        <v>948.45</v>
      </c>
      <c r="F20504" s="7" t="n">
        <v>0</v>
      </c>
      <c r="G20504" s="7" t="n">
        <v>0</v>
      </c>
    </row>
    <row r="20505" customFormat="false" ht="15" hidden="false" customHeight="false" outlineLevel="0" collapsed="false">
      <c r="A20505" s="7" t="s">
        <v>34</v>
      </c>
      <c r="B20505" s="7" t="s">
        <v>145</v>
      </c>
      <c r="C20505" s="7" t="s">
        <v>1379</v>
      </c>
      <c r="D20505" s="7" t="n">
        <v>163</v>
      </c>
      <c r="E20505" s="7" t="n">
        <v>15507.54</v>
      </c>
      <c r="F20505" s="7" t="n">
        <v>0</v>
      </c>
      <c r="G20505" s="7" t="n">
        <v>0</v>
      </c>
    </row>
    <row r="20506" customFormat="false" ht="15" hidden="false" customHeight="false" outlineLevel="0" collapsed="false">
      <c r="A20506" s="7" t="s">
        <v>34</v>
      </c>
      <c r="B20506" s="7" t="s">
        <v>658</v>
      </c>
      <c r="C20506" s="7" t="s">
        <v>1496</v>
      </c>
      <c r="D20506" s="7" t="n">
        <v>12</v>
      </c>
      <c r="E20506" s="7" t="n">
        <v>1234.64</v>
      </c>
      <c r="F20506" s="7" t="n">
        <v>54</v>
      </c>
      <c r="G20506" s="7" t="n">
        <v>5513.68</v>
      </c>
    </row>
    <row r="20507" customFormat="false" ht="15" hidden="false" customHeight="false" outlineLevel="0" collapsed="false">
      <c r="A20507" s="7" t="s">
        <v>34</v>
      </c>
      <c r="B20507" s="7" t="s">
        <v>658</v>
      </c>
      <c r="C20507" s="7" t="s">
        <v>1496</v>
      </c>
      <c r="D20507" s="7" t="n">
        <v>0</v>
      </c>
      <c r="E20507" s="7" t="n">
        <v>0</v>
      </c>
      <c r="F20507" s="7" t="n">
        <v>1</v>
      </c>
      <c r="G20507" s="7" t="n">
        <v>102.89</v>
      </c>
    </row>
    <row r="20508" customFormat="false" ht="15" hidden="false" customHeight="false" outlineLevel="0" collapsed="false">
      <c r="A20508" s="7" t="s">
        <v>34</v>
      </c>
      <c r="B20508" s="7" t="s">
        <v>658</v>
      </c>
      <c r="C20508" s="7" t="s">
        <v>1496</v>
      </c>
      <c r="D20508" s="7" t="n">
        <v>0</v>
      </c>
      <c r="E20508" s="7" t="n">
        <v>0</v>
      </c>
      <c r="F20508" s="7" t="n">
        <v>1</v>
      </c>
      <c r="G20508" s="7" t="n">
        <v>114.32</v>
      </c>
    </row>
    <row r="20509" customFormat="false" ht="15" hidden="false" customHeight="false" outlineLevel="0" collapsed="false">
      <c r="A20509" s="7" t="s">
        <v>34</v>
      </c>
      <c r="B20509" s="7" t="s">
        <v>658</v>
      </c>
      <c r="C20509" s="7" t="s">
        <v>1496</v>
      </c>
      <c r="D20509" s="7" t="n">
        <v>0</v>
      </c>
      <c r="E20509" s="7" t="n">
        <v>0</v>
      </c>
      <c r="F20509" s="7" t="n">
        <v>1</v>
      </c>
      <c r="G20509" s="7" t="n">
        <v>114.33</v>
      </c>
    </row>
    <row r="20510" customFormat="false" ht="15" hidden="false" customHeight="false" outlineLevel="0" collapsed="false">
      <c r="A20510" s="7" t="s">
        <v>34</v>
      </c>
      <c r="B20510" s="7" t="s">
        <v>658</v>
      </c>
      <c r="C20510" s="7" t="s">
        <v>1496</v>
      </c>
      <c r="D20510" s="7" t="n">
        <v>0</v>
      </c>
      <c r="E20510" s="7" t="n">
        <v>0</v>
      </c>
      <c r="F20510" s="7" t="n">
        <v>3</v>
      </c>
      <c r="G20510" s="7" t="n">
        <v>331.53</v>
      </c>
    </row>
    <row r="20511" customFormat="false" ht="15" hidden="false" customHeight="false" outlineLevel="0" collapsed="false">
      <c r="A20511" s="7" t="s">
        <v>34</v>
      </c>
      <c r="B20511" s="7" t="s">
        <v>658</v>
      </c>
      <c r="C20511" s="7" t="s">
        <v>1496</v>
      </c>
      <c r="D20511" s="7" t="n">
        <v>0</v>
      </c>
      <c r="E20511" s="7" t="n">
        <v>0</v>
      </c>
      <c r="F20511" s="7" t="n">
        <v>4</v>
      </c>
      <c r="G20511" s="7" t="n">
        <v>382.96</v>
      </c>
    </row>
    <row r="20512" customFormat="false" ht="15" hidden="false" customHeight="false" outlineLevel="0" collapsed="false">
      <c r="A20512" s="7" t="s">
        <v>34</v>
      </c>
      <c r="B20512" s="7" t="s">
        <v>658</v>
      </c>
      <c r="C20512" s="7" t="s">
        <v>1496</v>
      </c>
      <c r="D20512" s="7" t="n">
        <v>0</v>
      </c>
      <c r="E20512" s="7" t="n">
        <v>0</v>
      </c>
      <c r="F20512" s="7" t="n">
        <v>1</v>
      </c>
      <c r="G20512" s="7" t="n">
        <v>114.32</v>
      </c>
    </row>
    <row r="20513" customFormat="false" ht="15" hidden="false" customHeight="false" outlineLevel="0" collapsed="false">
      <c r="A20513" s="7" t="s">
        <v>34</v>
      </c>
      <c r="B20513" s="7" t="s">
        <v>658</v>
      </c>
      <c r="C20513" s="7" t="s">
        <v>1496</v>
      </c>
      <c r="D20513" s="7" t="n">
        <v>0</v>
      </c>
      <c r="E20513" s="7" t="n">
        <v>0</v>
      </c>
      <c r="F20513" s="7" t="n">
        <v>1</v>
      </c>
      <c r="G20513" s="7" t="n">
        <v>97.18</v>
      </c>
    </row>
    <row r="20514" customFormat="false" ht="15" hidden="false" customHeight="false" outlineLevel="0" collapsed="false">
      <c r="A20514" s="7" t="s">
        <v>34</v>
      </c>
      <c r="B20514" s="7" t="s">
        <v>658</v>
      </c>
      <c r="C20514" s="7" t="s">
        <v>1496</v>
      </c>
      <c r="D20514" s="7" t="n">
        <v>0</v>
      </c>
      <c r="E20514" s="7" t="n">
        <v>0</v>
      </c>
      <c r="F20514" s="7" t="n">
        <v>1</v>
      </c>
      <c r="G20514" s="7" t="n">
        <v>114.33</v>
      </c>
    </row>
    <row r="20515" customFormat="false" ht="15" hidden="false" customHeight="false" outlineLevel="0" collapsed="false">
      <c r="A20515" s="7" t="s">
        <v>34</v>
      </c>
      <c r="B20515" s="7" t="s">
        <v>658</v>
      </c>
      <c r="C20515" s="7" t="s">
        <v>1496</v>
      </c>
      <c r="D20515" s="7" t="n">
        <v>0</v>
      </c>
      <c r="E20515" s="7" t="n">
        <v>0</v>
      </c>
      <c r="F20515" s="7" t="n">
        <v>2</v>
      </c>
      <c r="G20515" s="7" t="n">
        <v>211.5</v>
      </c>
    </row>
    <row r="20516" customFormat="false" ht="15" hidden="false" customHeight="false" outlineLevel="0" collapsed="false">
      <c r="A20516" s="7" t="s">
        <v>34</v>
      </c>
      <c r="B20516" s="7" t="s">
        <v>658</v>
      </c>
      <c r="C20516" s="7" t="s">
        <v>1496</v>
      </c>
      <c r="D20516" s="7" t="n">
        <v>0</v>
      </c>
      <c r="E20516" s="7" t="n">
        <v>0</v>
      </c>
      <c r="F20516" s="7" t="n">
        <v>6</v>
      </c>
      <c r="G20516" s="7" t="n">
        <v>617.37</v>
      </c>
    </row>
    <row r="20517" customFormat="false" ht="15" hidden="false" customHeight="false" outlineLevel="0" collapsed="false">
      <c r="A20517" s="7" t="s">
        <v>34</v>
      </c>
      <c r="B20517" s="7" t="s">
        <v>658</v>
      </c>
      <c r="C20517" s="7" t="s">
        <v>1496</v>
      </c>
      <c r="D20517" s="7" t="n">
        <v>0</v>
      </c>
      <c r="E20517" s="7" t="n">
        <v>0</v>
      </c>
      <c r="F20517" s="7" t="n">
        <v>6</v>
      </c>
      <c r="G20517" s="7" t="n">
        <v>594.49</v>
      </c>
    </row>
    <row r="20518" customFormat="false" ht="15" hidden="false" customHeight="false" outlineLevel="0" collapsed="false">
      <c r="A20518" s="7" t="s">
        <v>34</v>
      </c>
      <c r="B20518" s="7" t="s">
        <v>658</v>
      </c>
      <c r="C20518" s="7" t="s">
        <v>1496</v>
      </c>
      <c r="D20518" s="7" t="n">
        <v>0</v>
      </c>
      <c r="E20518" s="7" t="n">
        <v>0</v>
      </c>
      <c r="F20518" s="7" t="n">
        <v>1</v>
      </c>
      <c r="G20518" s="7" t="n">
        <v>114.32</v>
      </c>
    </row>
    <row r="20519" customFormat="false" ht="15" hidden="false" customHeight="false" outlineLevel="0" collapsed="false">
      <c r="A20519" s="7" t="s">
        <v>34</v>
      </c>
      <c r="B20519" s="7" t="s">
        <v>658</v>
      </c>
      <c r="C20519" s="7" t="s">
        <v>1496</v>
      </c>
      <c r="D20519" s="7" t="n">
        <v>0</v>
      </c>
      <c r="E20519" s="7" t="n">
        <v>0</v>
      </c>
      <c r="F20519" s="7" t="n">
        <v>1</v>
      </c>
      <c r="G20519" s="7" t="n">
        <v>114.32</v>
      </c>
    </row>
    <row r="20520" customFormat="false" ht="15" hidden="false" customHeight="false" outlineLevel="0" collapsed="false">
      <c r="A20520" s="7" t="s">
        <v>34</v>
      </c>
      <c r="B20520" s="7" t="s">
        <v>658</v>
      </c>
      <c r="C20520" s="7" t="s">
        <v>1496</v>
      </c>
      <c r="D20520" s="7" t="n">
        <v>0</v>
      </c>
      <c r="E20520" s="7" t="n">
        <v>0</v>
      </c>
      <c r="F20520" s="7" t="n">
        <v>1</v>
      </c>
      <c r="G20520" s="7" t="n">
        <v>97.17</v>
      </c>
    </row>
    <row r="20521" customFormat="false" ht="15" hidden="false" customHeight="false" outlineLevel="0" collapsed="false">
      <c r="A20521" s="7" t="s">
        <v>34</v>
      </c>
      <c r="B20521" s="7" t="s">
        <v>658</v>
      </c>
      <c r="C20521" s="7" t="s">
        <v>1496</v>
      </c>
      <c r="D20521" s="7" t="n">
        <v>0</v>
      </c>
      <c r="E20521" s="7" t="n">
        <v>0</v>
      </c>
      <c r="F20521" s="7" t="n">
        <v>3</v>
      </c>
      <c r="G20521" s="7" t="n">
        <v>320.1</v>
      </c>
    </row>
    <row r="20522" customFormat="false" ht="15" hidden="false" customHeight="false" outlineLevel="0" collapsed="false">
      <c r="A20522" s="7" t="s">
        <v>34</v>
      </c>
      <c r="B20522" s="7" t="s">
        <v>658</v>
      </c>
      <c r="C20522" s="7" t="s">
        <v>1496</v>
      </c>
      <c r="D20522" s="7" t="n">
        <v>0</v>
      </c>
      <c r="E20522" s="7" t="n">
        <v>0</v>
      </c>
      <c r="F20522" s="7" t="n">
        <v>1</v>
      </c>
      <c r="G20522" s="7" t="n">
        <v>114.33</v>
      </c>
    </row>
    <row r="20523" customFormat="false" ht="15" hidden="false" customHeight="false" outlineLevel="0" collapsed="false">
      <c r="A20523" s="7" t="s">
        <v>34</v>
      </c>
      <c r="B20523" s="7" t="s">
        <v>658</v>
      </c>
      <c r="C20523" s="7" t="s">
        <v>1496</v>
      </c>
      <c r="D20523" s="7" t="n">
        <v>0</v>
      </c>
      <c r="E20523" s="7" t="n">
        <v>0</v>
      </c>
      <c r="F20523" s="7" t="n">
        <v>1</v>
      </c>
      <c r="G20523" s="7" t="n">
        <v>114.33</v>
      </c>
    </row>
    <row r="20524" customFormat="false" ht="15" hidden="false" customHeight="false" outlineLevel="0" collapsed="false">
      <c r="A20524" s="7" t="s">
        <v>34</v>
      </c>
      <c r="B20524" s="7" t="s">
        <v>658</v>
      </c>
      <c r="C20524" s="7" t="s">
        <v>1496</v>
      </c>
      <c r="D20524" s="7" t="n">
        <v>0</v>
      </c>
      <c r="E20524" s="7" t="n">
        <v>0</v>
      </c>
      <c r="F20524" s="7" t="n">
        <v>1</v>
      </c>
      <c r="G20524" s="7" t="n">
        <v>102.89</v>
      </c>
    </row>
    <row r="20525" customFormat="false" ht="15" hidden="false" customHeight="false" outlineLevel="0" collapsed="false">
      <c r="A20525" s="7" t="s">
        <v>34</v>
      </c>
      <c r="B20525" s="7" t="s">
        <v>658</v>
      </c>
      <c r="C20525" s="7" t="s">
        <v>1496</v>
      </c>
      <c r="D20525" s="7" t="n">
        <v>0</v>
      </c>
      <c r="E20525" s="7" t="n">
        <v>0</v>
      </c>
      <c r="F20525" s="7" t="n">
        <v>1</v>
      </c>
      <c r="G20525" s="7" t="n">
        <v>114.33</v>
      </c>
    </row>
    <row r="20526" customFormat="false" ht="15" hidden="false" customHeight="false" outlineLevel="0" collapsed="false">
      <c r="A20526" s="7" t="s">
        <v>34</v>
      </c>
      <c r="B20526" s="7" t="s">
        <v>658</v>
      </c>
      <c r="C20526" s="7" t="s">
        <v>1496</v>
      </c>
      <c r="D20526" s="7" t="n">
        <v>0</v>
      </c>
      <c r="E20526" s="7" t="n">
        <v>0</v>
      </c>
      <c r="F20526" s="7" t="n">
        <v>2</v>
      </c>
      <c r="G20526" s="7" t="n">
        <v>194.36</v>
      </c>
    </row>
    <row r="20527" customFormat="false" ht="15" hidden="false" customHeight="false" outlineLevel="0" collapsed="false">
      <c r="A20527" s="7" t="s">
        <v>34</v>
      </c>
      <c r="B20527" s="7" t="s">
        <v>658</v>
      </c>
      <c r="C20527" s="7" t="s">
        <v>1496</v>
      </c>
      <c r="D20527" s="7" t="n">
        <v>0</v>
      </c>
      <c r="E20527" s="7" t="n">
        <v>0</v>
      </c>
      <c r="F20527" s="7" t="n">
        <v>1</v>
      </c>
      <c r="G20527" s="7" t="n">
        <v>114.33</v>
      </c>
    </row>
    <row r="20528" customFormat="false" ht="15" hidden="false" customHeight="false" outlineLevel="0" collapsed="false">
      <c r="A20528" s="7" t="s">
        <v>34</v>
      </c>
      <c r="B20528" s="7" t="s">
        <v>658</v>
      </c>
      <c r="C20528" s="7" t="s">
        <v>1496</v>
      </c>
      <c r="D20528" s="7" t="n">
        <v>0</v>
      </c>
      <c r="E20528" s="7" t="n">
        <v>0</v>
      </c>
      <c r="F20528" s="7" t="n">
        <v>1</v>
      </c>
      <c r="G20528" s="7" t="n">
        <v>102.89</v>
      </c>
    </row>
    <row r="20529" customFormat="false" ht="15" hidden="false" customHeight="false" outlineLevel="0" collapsed="false">
      <c r="A20529" s="7" t="s">
        <v>34</v>
      </c>
      <c r="B20529" s="7" t="s">
        <v>658</v>
      </c>
      <c r="C20529" s="7" t="s">
        <v>1496</v>
      </c>
      <c r="D20529" s="7" t="n">
        <v>0</v>
      </c>
      <c r="E20529" s="7" t="n">
        <v>0</v>
      </c>
      <c r="F20529" s="7" t="n">
        <v>1</v>
      </c>
      <c r="G20529" s="7" t="n">
        <v>114.32</v>
      </c>
    </row>
    <row r="20530" customFormat="false" ht="15" hidden="false" customHeight="false" outlineLevel="0" collapsed="false">
      <c r="A20530" s="7" t="s">
        <v>34</v>
      </c>
      <c r="B20530" s="7" t="s">
        <v>658</v>
      </c>
      <c r="C20530" s="7" t="s">
        <v>1496</v>
      </c>
      <c r="D20530" s="7" t="n">
        <v>0</v>
      </c>
      <c r="E20530" s="7" t="n">
        <v>0</v>
      </c>
      <c r="F20530" s="7" t="n">
        <v>1</v>
      </c>
      <c r="G20530" s="7" t="n">
        <v>114.33</v>
      </c>
    </row>
    <row r="20531" customFormat="false" ht="15" hidden="false" customHeight="false" outlineLevel="0" collapsed="false">
      <c r="A20531" s="7" t="s">
        <v>34</v>
      </c>
      <c r="B20531" s="7" t="s">
        <v>658</v>
      </c>
      <c r="C20531" s="7" t="s">
        <v>1496</v>
      </c>
      <c r="D20531" s="7" t="n">
        <v>0</v>
      </c>
      <c r="E20531" s="7" t="n">
        <v>0</v>
      </c>
      <c r="F20531" s="7" t="n">
        <v>1</v>
      </c>
      <c r="G20531" s="7" t="n">
        <v>97.17</v>
      </c>
    </row>
    <row r="20532" customFormat="false" ht="15" hidden="false" customHeight="false" outlineLevel="0" collapsed="false">
      <c r="A20532" s="7" t="s">
        <v>34</v>
      </c>
      <c r="B20532" s="7" t="s">
        <v>658</v>
      </c>
      <c r="C20532" s="7" t="s">
        <v>1496</v>
      </c>
      <c r="D20532" s="7" t="n">
        <v>0</v>
      </c>
      <c r="E20532" s="7" t="n">
        <v>0</v>
      </c>
      <c r="F20532" s="7" t="n">
        <v>1</v>
      </c>
      <c r="G20532" s="7" t="n">
        <v>97.17</v>
      </c>
    </row>
    <row r="20533" customFormat="false" ht="15" hidden="false" customHeight="false" outlineLevel="0" collapsed="false">
      <c r="A20533" s="7" t="s">
        <v>34</v>
      </c>
      <c r="B20533" s="7" t="s">
        <v>658</v>
      </c>
      <c r="C20533" s="7" t="s">
        <v>1496</v>
      </c>
      <c r="D20533" s="7" t="n">
        <v>0</v>
      </c>
      <c r="E20533" s="7" t="n">
        <v>0</v>
      </c>
      <c r="F20533" s="7" t="n">
        <v>1</v>
      </c>
      <c r="G20533" s="7" t="n">
        <v>114.33</v>
      </c>
    </row>
    <row r="20534" customFormat="false" ht="15" hidden="false" customHeight="false" outlineLevel="0" collapsed="false">
      <c r="A20534" s="7" t="s">
        <v>34</v>
      </c>
      <c r="B20534" s="7" t="s">
        <v>658</v>
      </c>
      <c r="C20534" s="7" t="s">
        <v>1496</v>
      </c>
      <c r="D20534" s="7" t="n">
        <v>0</v>
      </c>
      <c r="E20534" s="7" t="n">
        <v>0</v>
      </c>
      <c r="F20534" s="7" t="n">
        <v>1</v>
      </c>
      <c r="G20534" s="7" t="n">
        <v>114.32</v>
      </c>
    </row>
    <row r="20535" customFormat="false" ht="15" hidden="false" customHeight="false" outlineLevel="0" collapsed="false">
      <c r="A20535" s="7" t="s">
        <v>34</v>
      </c>
      <c r="B20535" s="7" t="s">
        <v>658</v>
      </c>
      <c r="C20535" s="7" t="s">
        <v>1496</v>
      </c>
      <c r="D20535" s="7" t="n">
        <v>0</v>
      </c>
      <c r="E20535" s="7" t="n">
        <v>0</v>
      </c>
      <c r="F20535" s="7" t="n">
        <v>4</v>
      </c>
      <c r="G20535" s="7" t="n">
        <v>417.28</v>
      </c>
    </row>
    <row r="20536" customFormat="false" ht="15" hidden="false" customHeight="false" outlineLevel="0" collapsed="false">
      <c r="A20536" s="7" t="s">
        <v>34</v>
      </c>
      <c r="B20536" s="7" t="s">
        <v>658</v>
      </c>
      <c r="C20536" s="7" t="s">
        <v>1496</v>
      </c>
      <c r="D20536" s="7" t="n">
        <v>0</v>
      </c>
      <c r="E20536" s="7" t="n">
        <v>0</v>
      </c>
      <c r="F20536" s="7" t="n">
        <v>2</v>
      </c>
      <c r="G20536" s="7" t="n">
        <v>194.36</v>
      </c>
    </row>
    <row r="20537" customFormat="false" ht="15" hidden="false" customHeight="false" outlineLevel="0" collapsed="false">
      <c r="A20537" s="7" t="s">
        <v>34</v>
      </c>
      <c r="B20537" s="7" t="s">
        <v>658</v>
      </c>
      <c r="C20537" s="7" t="s">
        <v>1496</v>
      </c>
      <c r="D20537" s="7" t="n">
        <v>0</v>
      </c>
      <c r="E20537" s="7" t="n">
        <v>0</v>
      </c>
      <c r="F20537" s="7" t="n">
        <v>1</v>
      </c>
      <c r="G20537" s="7" t="n">
        <v>114.33</v>
      </c>
    </row>
    <row r="20538" customFormat="false" ht="15" hidden="false" customHeight="false" outlineLevel="0" collapsed="false">
      <c r="A20538" s="7" t="s">
        <v>34</v>
      </c>
      <c r="B20538" s="7" t="s">
        <v>658</v>
      </c>
      <c r="C20538" s="7" t="s">
        <v>1496</v>
      </c>
      <c r="D20538" s="7" t="n">
        <v>0</v>
      </c>
      <c r="E20538" s="7" t="n">
        <v>0</v>
      </c>
      <c r="F20538" s="7" t="n">
        <v>1</v>
      </c>
      <c r="G20538" s="7" t="n">
        <v>97.17</v>
      </c>
    </row>
    <row r="20539" customFormat="false" ht="15" hidden="false" customHeight="false" outlineLevel="0" collapsed="false">
      <c r="A20539" s="7" t="s">
        <v>34</v>
      </c>
      <c r="B20539" s="7" t="s">
        <v>658</v>
      </c>
      <c r="C20539" s="7" t="s">
        <v>1496</v>
      </c>
      <c r="D20539" s="7" t="n">
        <v>0</v>
      </c>
      <c r="E20539" s="7" t="n">
        <v>0</v>
      </c>
      <c r="F20539" s="7" t="n">
        <v>3</v>
      </c>
      <c r="G20539" s="7" t="n">
        <v>342.96</v>
      </c>
    </row>
    <row r="20540" customFormat="false" ht="15" hidden="false" customHeight="false" outlineLevel="0" collapsed="false">
      <c r="A20540" s="7" t="s">
        <v>34</v>
      </c>
      <c r="B20540" s="7" t="s">
        <v>658</v>
      </c>
      <c r="C20540" s="7" t="s">
        <v>1496</v>
      </c>
      <c r="D20540" s="7" t="n">
        <v>0</v>
      </c>
      <c r="E20540" s="7" t="n">
        <v>0</v>
      </c>
      <c r="F20540" s="7" t="n">
        <v>3</v>
      </c>
      <c r="G20540" s="7" t="n">
        <v>291.53</v>
      </c>
    </row>
    <row r="20541" customFormat="false" ht="15" hidden="false" customHeight="false" outlineLevel="0" collapsed="false">
      <c r="A20541" s="7" t="s">
        <v>34</v>
      </c>
      <c r="B20541" s="7" t="s">
        <v>658</v>
      </c>
      <c r="C20541" s="7" t="s">
        <v>1496</v>
      </c>
      <c r="D20541" s="7" t="n">
        <v>0</v>
      </c>
      <c r="E20541" s="7" t="n">
        <v>0</v>
      </c>
      <c r="F20541" s="7" t="n">
        <v>1</v>
      </c>
      <c r="G20541" s="7" t="n">
        <v>102.89</v>
      </c>
    </row>
    <row r="20542" customFormat="false" ht="15" hidden="false" customHeight="false" outlineLevel="0" collapsed="false">
      <c r="A20542" s="7" t="s">
        <v>34</v>
      </c>
      <c r="B20542" s="7" t="s">
        <v>658</v>
      </c>
      <c r="C20542" s="7" t="s">
        <v>1496</v>
      </c>
      <c r="D20542" s="7" t="n">
        <v>0</v>
      </c>
      <c r="E20542" s="7" t="n">
        <v>0</v>
      </c>
      <c r="F20542" s="7" t="n">
        <v>2</v>
      </c>
      <c r="G20542" s="7" t="n">
        <v>228.66</v>
      </c>
    </row>
    <row r="20543" customFormat="false" ht="15" hidden="false" customHeight="false" outlineLevel="0" collapsed="false">
      <c r="A20543" s="7" t="s">
        <v>34</v>
      </c>
      <c r="B20543" s="7" t="s">
        <v>658</v>
      </c>
      <c r="C20543" s="7" t="s">
        <v>1496</v>
      </c>
      <c r="D20543" s="7" t="n">
        <v>0</v>
      </c>
      <c r="E20543" s="7" t="n">
        <v>0</v>
      </c>
      <c r="F20543" s="7" t="n">
        <v>1</v>
      </c>
      <c r="G20543" s="7" t="n">
        <v>114.32</v>
      </c>
    </row>
    <row r="20544" customFormat="false" ht="15" hidden="false" customHeight="false" outlineLevel="0" collapsed="false">
      <c r="A20544" s="7" t="s">
        <v>34</v>
      </c>
      <c r="B20544" s="7" t="s">
        <v>658</v>
      </c>
      <c r="C20544" s="7" t="s">
        <v>1496</v>
      </c>
      <c r="D20544" s="7" t="n">
        <v>0</v>
      </c>
      <c r="E20544" s="7" t="n">
        <v>0</v>
      </c>
      <c r="F20544" s="7" t="n">
        <v>2</v>
      </c>
      <c r="G20544" s="7" t="n">
        <v>217.21</v>
      </c>
    </row>
    <row r="20545" customFormat="false" ht="15" hidden="false" customHeight="false" outlineLevel="0" collapsed="false">
      <c r="A20545" s="7" t="s">
        <v>34</v>
      </c>
      <c r="B20545" s="7" t="s">
        <v>658</v>
      </c>
      <c r="C20545" s="7" t="s">
        <v>1496</v>
      </c>
      <c r="D20545" s="7" t="n">
        <v>0</v>
      </c>
      <c r="E20545" s="7" t="n">
        <v>0</v>
      </c>
      <c r="F20545" s="7" t="n">
        <v>1</v>
      </c>
      <c r="G20545" s="7" t="n">
        <v>102.89</v>
      </c>
    </row>
    <row r="20546" customFormat="false" ht="15" hidden="false" customHeight="false" outlineLevel="0" collapsed="false">
      <c r="A20546" s="7" t="s">
        <v>34</v>
      </c>
      <c r="B20546" s="7" t="s">
        <v>658</v>
      </c>
      <c r="C20546" s="7" t="s">
        <v>1496</v>
      </c>
      <c r="D20546" s="7" t="n">
        <v>0</v>
      </c>
      <c r="E20546" s="7" t="n">
        <v>0</v>
      </c>
      <c r="F20546" s="7" t="n">
        <v>1</v>
      </c>
      <c r="G20546" s="7" t="n">
        <v>102.89</v>
      </c>
    </row>
    <row r="20547" customFormat="false" ht="15" hidden="false" customHeight="false" outlineLevel="0" collapsed="false">
      <c r="A20547" s="7" t="s">
        <v>34</v>
      </c>
      <c r="B20547" s="7" t="s">
        <v>658</v>
      </c>
      <c r="C20547" s="7" t="s">
        <v>1496</v>
      </c>
      <c r="D20547" s="7" t="n">
        <v>0</v>
      </c>
      <c r="E20547" s="7" t="n">
        <v>0</v>
      </c>
      <c r="F20547" s="7" t="n">
        <v>1</v>
      </c>
      <c r="G20547" s="7" t="n">
        <v>114.32</v>
      </c>
    </row>
    <row r="20548" customFormat="false" ht="15" hidden="false" customHeight="false" outlineLevel="0" collapsed="false">
      <c r="A20548" s="7" t="s">
        <v>34</v>
      </c>
      <c r="B20548" s="7" t="s">
        <v>658</v>
      </c>
      <c r="C20548" s="7" t="s">
        <v>1496</v>
      </c>
      <c r="D20548" s="7" t="n">
        <v>0</v>
      </c>
      <c r="E20548" s="7" t="n">
        <v>0</v>
      </c>
      <c r="F20548" s="7" t="n">
        <v>1</v>
      </c>
      <c r="G20548" s="7" t="n">
        <v>114.33</v>
      </c>
    </row>
    <row r="20549" customFormat="false" ht="15" hidden="false" customHeight="false" outlineLevel="0" collapsed="false">
      <c r="A20549" s="7" t="s">
        <v>34</v>
      </c>
      <c r="B20549" s="7" t="s">
        <v>658</v>
      </c>
      <c r="C20549" s="7" t="s">
        <v>1496</v>
      </c>
      <c r="D20549" s="7" t="n">
        <v>0</v>
      </c>
      <c r="E20549" s="7" t="n">
        <v>0</v>
      </c>
      <c r="F20549" s="7" t="n">
        <v>2</v>
      </c>
      <c r="G20549" s="7" t="n">
        <v>194.36</v>
      </c>
    </row>
    <row r="20550" customFormat="false" ht="15" hidden="false" customHeight="false" outlineLevel="0" collapsed="false">
      <c r="A20550" s="7" t="s">
        <v>34</v>
      </c>
      <c r="B20550" s="7" t="s">
        <v>658</v>
      </c>
      <c r="C20550" s="7" t="s">
        <v>1496</v>
      </c>
      <c r="D20550" s="7" t="n">
        <v>0</v>
      </c>
      <c r="E20550" s="7" t="n">
        <v>0</v>
      </c>
      <c r="F20550" s="7" t="n">
        <v>2</v>
      </c>
      <c r="G20550" s="7" t="n">
        <v>228.65</v>
      </c>
    </row>
    <row r="20551" customFormat="false" ht="15" hidden="false" customHeight="false" outlineLevel="0" collapsed="false">
      <c r="A20551" s="7" t="s">
        <v>34</v>
      </c>
      <c r="B20551" s="7" t="s">
        <v>658</v>
      </c>
      <c r="C20551" s="7" t="s">
        <v>1496</v>
      </c>
      <c r="D20551" s="7" t="n">
        <v>0</v>
      </c>
      <c r="E20551" s="7" t="n">
        <v>0</v>
      </c>
      <c r="F20551" s="7" t="n">
        <v>1</v>
      </c>
      <c r="G20551" s="7" t="n">
        <v>97.17</v>
      </c>
    </row>
    <row r="20552" customFormat="false" ht="15" hidden="false" customHeight="false" outlineLevel="0" collapsed="false">
      <c r="A20552" s="7" t="s">
        <v>34</v>
      </c>
      <c r="B20552" s="7" t="s">
        <v>658</v>
      </c>
      <c r="C20552" s="7" t="s">
        <v>1496</v>
      </c>
      <c r="D20552" s="7" t="n">
        <v>0</v>
      </c>
      <c r="E20552" s="7" t="n">
        <v>0</v>
      </c>
      <c r="F20552" s="7" t="n">
        <v>1</v>
      </c>
      <c r="G20552" s="7" t="n">
        <v>91.46</v>
      </c>
    </row>
    <row r="20553" customFormat="false" ht="15" hidden="false" customHeight="false" outlineLevel="0" collapsed="false">
      <c r="A20553" s="7" t="s">
        <v>34</v>
      </c>
      <c r="B20553" s="7" t="s">
        <v>658</v>
      </c>
      <c r="C20553" s="7" t="s">
        <v>1496</v>
      </c>
      <c r="D20553" s="7" t="n">
        <v>0</v>
      </c>
      <c r="E20553" s="7" t="n">
        <v>0</v>
      </c>
      <c r="F20553" s="7" t="n">
        <v>2</v>
      </c>
      <c r="G20553" s="7" t="n">
        <v>194.36</v>
      </c>
    </row>
    <row r="20554" customFormat="false" ht="15" hidden="false" customHeight="false" outlineLevel="0" collapsed="false">
      <c r="A20554" s="7" t="s">
        <v>34</v>
      </c>
      <c r="B20554" s="7" t="s">
        <v>658</v>
      </c>
      <c r="C20554" s="7" t="s">
        <v>1496</v>
      </c>
      <c r="D20554" s="7" t="n">
        <v>0</v>
      </c>
      <c r="E20554" s="7" t="n">
        <v>0</v>
      </c>
      <c r="F20554" s="7" t="n">
        <v>1</v>
      </c>
      <c r="G20554" s="7" t="n">
        <v>114.33</v>
      </c>
    </row>
    <row r="20555" customFormat="false" ht="15" hidden="false" customHeight="false" outlineLevel="0" collapsed="false">
      <c r="A20555" s="7" t="s">
        <v>34</v>
      </c>
      <c r="B20555" s="7" t="s">
        <v>658</v>
      </c>
      <c r="C20555" s="7" t="s">
        <v>1496</v>
      </c>
      <c r="D20555" s="7" t="n">
        <v>0</v>
      </c>
      <c r="E20555" s="7" t="n">
        <v>0</v>
      </c>
      <c r="F20555" s="7" t="n">
        <v>1</v>
      </c>
      <c r="G20555" s="7" t="n">
        <v>97.17</v>
      </c>
    </row>
    <row r="20556" customFormat="false" ht="15" hidden="false" customHeight="false" outlineLevel="0" collapsed="false">
      <c r="A20556" s="7" t="s">
        <v>34</v>
      </c>
      <c r="B20556" s="7" t="s">
        <v>658</v>
      </c>
      <c r="C20556" s="7" t="s">
        <v>1496</v>
      </c>
      <c r="D20556" s="7" t="n">
        <v>0</v>
      </c>
      <c r="E20556" s="7" t="n">
        <v>0</v>
      </c>
      <c r="F20556" s="7" t="n">
        <v>1</v>
      </c>
      <c r="G20556" s="7" t="n">
        <v>114.33</v>
      </c>
    </row>
    <row r="20557" customFormat="false" ht="15" hidden="false" customHeight="false" outlineLevel="0" collapsed="false">
      <c r="A20557" s="7" t="s">
        <v>34</v>
      </c>
      <c r="B20557" s="7" t="s">
        <v>658</v>
      </c>
      <c r="C20557" s="7" t="s">
        <v>1496</v>
      </c>
      <c r="D20557" s="7" t="n">
        <v>0</v>
      </c>
      <c r="E20557" s="7" t="n">
        <v>0</v>
      </c>
      <c r="F20557" s="7" t="n">
        <v>4</v>
      </c>
      <c r="G20557" s="7" t="n">
        <v>440.14</v>
      </c>
    </row>
    <row r="20558" customFormat="false" ht="15" hidden="false" customHeight="false" outlineLevel="0" collapsed="false">
      <c r="A20558" s="7" t="s">
        <v>34</v>
      </c>
      <c r="B20558" s="7" t="s">
        <v>658</v>
      </c>
      <c r="C20558" s="7" t="s">
        <v>1496</v>
      </c>
      <c r="D20558" s="7" t="n">
        <v>0</v>
      </c>
      <c r="E20558" s="7" t="n">
        <v>0</v>
      </c>
      <c r="F20558" s="7" t="n">
        <v>1</v>
      </c>
      <c r="G20558" s="7" t="n">
        <v>0</v>
      </c>
    </row>
    <row r="20559" customFormat="false" ht="15" hidden="false" customHeight="false" outlineLevel="0" collapsed="false">
      <c r="A20559" s="7" t="s">
        <v>34</v>
      </c>
      <c r="B20559" s="7" t="s">
        <v>658</v>
      </c>
      <c r="C20559" s="7" t="s">
        <v>1496</v>
      </c>
      <c r="D20559" s="7" t="n">
        <v>0</v>
      </c>
      <c r="E20559" s="7" t="n">
        <v>0</v>
      </c>
      <c r="F20559" s="7" t="n">
        <v>2</v>
      </c>
      <c r="G20559" s="7" t="n">
        <v>217.21</v>
      </c>
    </row>
    <row r="20560" customFormat="false" ht="15" hidden="false" customHeight="false" outlineLevel="0" collapsed="false">
      <c r="A20560" s="7" t="s">
        <v>34</v>
      </c>
      <c r="B20560" s="7" t="s">
        <v>658</v>
      </c>
      <c r="C20560" s="7" t="s">
        <v>1496</v>
      </c>
      <c r="D20560" s="7" t="n">
        <v>0</v>
      </c>
      <c r="E20560" s="7" t="n">
        <v>0</v>
      </c>
      <c r="F20560" s="7" t="n">
        <v>1</v>
      </c>
      <c r="G20560" s="7" t="n">
        <v>97.17</v>
      </c>
    </row>
    <row r="20561" customFormat="false" ht="15" hidden="false" customHeight="false" outlineLevel="0" collapsed="false">
      <c r="A20561" s="7" t="s">
        <v>34</v>
      </c>
      <c r="B20561" s="7" t="s">
        <v>658</v>
      </c>
      <c r="C20561" s="7" t="s">
        <v>1496</v>
      </c>
      <c r="D20561" s="7" t="n">
        <v>0</v>
      </c>
      <c r="E20561" s="7" t="n">
        <v>0</v>
      </c>
      <c r="F20561" s="7" t="n">
        <v>6</v>
      </c>
      <c r="G20561" s="7" t="n">
        <v>651.63</v>
      </c>
    </row>
    <row r="20562" customFormat="false" ht="15" hidden="false" customHeight="false" outlineLevel="0" collapsed="false">
      <c r="A20562" s="7" t="s">
        <v>34</v>
      </c>
      <c r="B20562" s="7" t="s">
        <v>658</v>
      </c>
      <c r="C20562" s="7" t="s">
        <v>1496</v>
      </c>
      <c r="D20562" s="7" t="n">
        <v>0</v>
      </c>
      <c r="E20562" s="7" t="n">
        <v>0</v>
      </c>
      <c r="F20562" s="7" t="n">
        <v>2</v>
      </c>
      <c r="G20562" s="7" t="n">
        <v>194.36</v>
      </c>
    </row>
    <row r="20563" customFormat="false" ht="15" hidden="false" customHeight="false" outlineLevel="0" collapsed="false">
      <c r="A20563" s="7" t="s">
        <v>34</v>
      </c>
      <c r="B20563" s="7" t="s">
        <v>658</v>
      </c>
      <c r="C20563" s="7" t="s">
        <v>1496</v>
      </c>
      <c r="D20563" s="7" t="n">
        <v>0</v>
      </c>
      <c r="E20563" s="7" t="n">
        <v>0</v>
      </c>
      <c r="F20563" s="7" t="n">
        <v>2</v>
      </c>
      <c r="G20563" s="7" t="n">
        <v>205.78</v>
      </c>
    </row>
    <row r="20564" customFormat="false" ht="15" hidden="false" customHeight="false" outlineLevel="0" collapsed="false">
      <c r="A20564" s="7" t="s">
        <v>34</v>
      </c>
      <c r="B20564" s="7" t="s">
        <v>658</v>
      </c>
      <c r="C20564" s="7" t="s">
        <v>1496</v>
      </c>
      <c r="D20564" s="7" t="n">
        <v>0</v>
      </c>
      <c r="E20564" s="7" t="n">
        <v>0</v>
      </c>
      <c r="F20564" s="7" t="n">
        <v>2</v>
      </c>
      <c r="G20564" s="7" t="n">
        <v>194.36</v>
      </c>
    </row>
    <row r="20565" customFormat="false" ht="15" hidden="false" customHeight="false" outlineLevel="0" collapsed="false">
      <c r="A20565" s="7" t="s">
        <v>34</v>
      </c>
      <c r="B20565" s="7" t="s">
        <v>658</v>
      </c>
      <c r="C20565" s="7" t="s">
        <v>1496</v>
      </c>
      <c r="D20565" s="7" t="n">
        <v>0</v>
      </c>
      <c r="E20565" s="7" t="n">
        <v>0</v>
      </c>
      <c r="F20565" s="7" t="n">
        <v>1</v>
      </c>
      <c r="G20565" s="7" t="n">
        <v>97.17</v>
      </c>
    </row>
    <row r="20566" customFormat="false" ht="15" hidden="false" customHeight="false" outlineLevel="0" collapsed="false">
      <c r="A20566" s="7" t="s">
        <v>34</v>
      </c>
      <c r="B20566" s="7" t="s">
        <v>658</v>
      </c>
      <c r="C20566" s="7" t="s">
        <v>1496</v>
      </c>
      <c r="D20566" s="7" t="n">
        <v>0</v>
      </c>
      <c r="E20566" s="7" t="n">
        <v>0</v>
      </c>
      <c r="F20566" s="7" t="n">
        <v>1</v>
      </c>
      <c r="G20566" s="7" t="n">
        <v>114.32</v>
      </c>
    </row>
    <row r="20567" customFormat="false" ht="15" hidden="false" customHeight="false" outlineLevel="0" collapsed="false">
      <c r="A20567" s="7" t="s">
        <v>34</v>
      </c>
      <c r="B20567" s="7" t="s">
        <v>658</v>
      </c>
      <c r="C20567" s="7" t="s">
        <v>1496</v>
      </c>
      <c r="D20567" s="7" t="n">
        <v>0</v>
      </c>
      <c r="E20567" s="7" t="n">
        <v>0</v>
      </c>
      <c r="F20567" s="7" t="n">
        <v>1</v>
      </c>
      <c r="G20567" s="7" t="n">
        <v>102.89</v>
      </c>
    </row>
    <row r="20568" customFormat="false" ht="15" hidden="false" customHeight="false" outlineLevel="0" collapsed="false">
      <c r="A20568" s="7" t="s">
        <v>34</v>
      </c>
      <c r="B20568" s="7" t="s">
        <v>658</v>
      </c>
      <c r="C20568" s="7" t="s">
        <v>1496</v>
      </c>
      <c r="D20568" s="7" t="n">
        <v>0</v>
      </c>
      <c r="E20568" s="7" t="n">
        <v>0</v>
      </c>
      <c r="F20568" s="7" t="n">
        <v>2</v>
      </c>
      <c r="G20568" s="7" t="n">
        <v>194.36</v>
      </c>
    </row>
    <row r="20569" customFormat="false" ht="15" hidden="false" customHeight="false" outlineLevel="0" collapsed="false">
      <c r="A20569" s="7" t="s">
        <v>34</v>
      </c>
      <c r="B20569" s="7" t="s">
        <v>658</v>
      </c>
      <c r="C20569" s="7" t="s">
        <v>1496</v>
      </c>
      <c r="D20569" s="7" t="n">
        <v>0</v>
      </c>
      <c r="E20569" s="7" t="n">
        <v>0</v>
      </c>
      <c r="F20569" s="7" t="n">
        <v>1</v>
      </c>
      <c r="G20569" s="7" t="n">
        <v>114.33</v>
      </c>
    </row>
    <row r="20570" customFormat="false" ht="15" hidden="false" customHeight="false" outlineLevel="0" collapsed="false">
      <c r="A20570" s="7" t="s">
        <v>34</v>
      </c>
      <c r="B20570" s="7" t="s">
        <v>658</v>
      </c>
      <c r="C20570" s="7" t="s">
        <v>1496</v>
      </c>
      <c r="D20570" s="7" t="n">
        <v>0</v>
      </c>
      <c r="E20570" s="7" t="n">
        <v>0</v>
      </c>
      <c r="F20570" s="7" t="n">
        <v>2</v>
      </c>
      <c r="G20570" s="7" t="n">
        <v>228.66</v>
      </c>
    </row>
    <row r="20571" customFormat="false" ht="15" hidden="false" customHeight="false" outlineLevel="0" collapsed="false">
      <c r="A20571" s="7" t="s">
        <v>34</v>
      </c>
      <c r="B20571" s="7" t="s">
        <v>658</v>
      </c>
      <c r="C20571" s="7" t="s">
        <v>1496</v>
      </c>
      <c r="D20571" s="7" t="n">
        <v>0</v>
      </c>
      <c r="E20571" s="7" t="n">
        <v>0</v>
      </c>
      <c r="F20571" s="7" t="n">
        <v>2</v>
      </c>
      <c r="G20571" s="7" t="n">
        <v>217.21</v>
      </c>
    </row>
    <row r="20572" customFormat="false" ht="15" hidden="false" customHeight="false" outlineLevel="0" collapsed="false">
      <c r="A20572" s="7" t="s">
        <v>34</v>
      </c>
      <c r="B20572" s="7" t="s">
        <v>658</v>
      </c>
      <c r="C20572" s="7" t="s">
        <v>1496</v>
      </c>
      <c r="D20572" s="7" t="n">
        <v>0</v>
      </c>
      <c r="E20572" s="7" t="n">
        <v>0</v>
      </c>
      <c r="F20572" s="7" t="n">
        <v>1</v>
      </c>
      <c r="G20572" s="7" t="n">
        <v>97.18</v>
      </c>
    </row>
    <row r="20573" customFormat="false" ht="15" hidden="false" customHeight="false" outlineLevel="0" collapsed="false">
      <c r="A20573" s="7" t="s">
        <v>34</v>
      </c>
      <c r="B20573" s="7" t="s">
        <v>658</v>
      </c>
      <c r="C20573" s="7" t="s">
        <v>1496</v>
      </c>
      <c r="D20573" s="7" t="n">
        <v>0</v>
      </c>
      <c r="E20573" s="7" t="n">
        <v>0</v>
      </c>
      <c r="F20573" s="7" t="n">
        <v>1</v>
      </c>
      <c r="G20573" s="7" t="n">
        <v>114.32</v>
      </c>
    </row>
    <row r="20574" customFormat="false" ht="15" hidden="false" customHeight="false" outlineLevel="0" collapsed="false">
      <c r="A20574" s="7" t="s">
        <v>34</v>
      </c>
      <c r="B20574" s="7" t="s">
        <v>658</v>
      </c>
      <c r="C20574" s="7" t="s">
        <v>1496</v>
      </c>
      <c r="D20574" s="7" t="n">
        <v>0</v>
      </c>
      <c r="E20574" s="7" t="n">
        <v>0</v>
      </c>
      <c r="F20574" s="7" t="n">
        <v>1</v>
      </c>
      <c r="G20574" s="7" t="n">
        <v>114.32</v>
      </c>
    </row>
    <row r="20575" customFormat="false" ht="15" hidden="false" customHeight="false" outlineLevel="0" collapsed="false">
      <c r="A20575" s="7" t="s">
        <v>34</v>
      </c>
      <c r="B20575" s="7" t="s">
        <v>658</v>
      </c>
      <c r="C20575" s="7" t="s">
        <v>1496</v>
      </c>
      <c r="D20575" s="7" t="n">
        <v>0</v>
      </c>
      <c r="E20575" s="7" t="n">
        <v>0</v>
      </c>
      <c r="F20575" s="7" t="n">
        <v>1</v>
      </c>
      <c r="G20575" s="7" t="n">
        <v>114.32</v>
      </c>
    </row>
    <row r="20576" customFormat="false" ht="15" hidden="false" customHeight="false" outlineLevel="0" collapsed="false">
      <c r="A20576" s="7" t="s">
        <v>34</v>
      </c>
      <c r="B20576" s="7" t="s">
        <v>658</v>
      </c>
      <c r="C20576" s="7" t="s">
        <v>1496</v>
      </c>
      <c r="D20576" s="7" t="n">
        <v>0</v>
      </c>
      <c r="E20576" s="7" t="n">
        <v>0</v>
      </c>
      <c r="F20576" s="7" t="n">
        <v>1</v>
      </c>
      <c r="G20576" s="7" t="n">
        <v>97.18</v>
      </c>
    </row>
    <row r="20577" customFormat="false" ht="15" hidden="false" customHeight="false" outlineLevel="0" collapsed="false">
      <c r="A20577" s="7" t="s">
        <v>34</v>
      </c>
      <c r="B20577" s="7" t="s">
        <v>658</v>
      </c>
      <c r="C20577" s="7" t="s">
        <v>1496</v>
      </c>
      <c r="D20577" s="7" t="n">
        <v>0</v>
      </c>
      <c r="E20577" s="7" t="n">
        <v>0</v>
      </c>
      <c r="F20577" s="7" t="n">
        <v>1</v>
      </c>
      <c r="G20577" s="7" t="n">
        <v>114.32</v>
      </c>
    </row>
    <row r="20578" customFormat="false" ht="15" hidden="false" customHeight="false" outlineLevel="0" collapsed="false">
      <c r="A20578" s="7" t="s">
        <v>34</v>
      </c>
      <c r="B20578" s="7" t="s">
        <v>658</v>
      </c>
      <c r="C20578" s="7" t="s">
        <v>1496</v>
      </c>
      <c r="D20578" s="7" t="n">
        <v>0</v>
      </c>
      <c r="E20578" s="7" t="n">
        <v>0</v>
      </c>
      <c r="F20578" s="7" t="n">
        <v>1</v>
      </c>
      <c r="G20578" s="7" t="n">
        <v>102.89</v>
      </c>
    </row>
    <row r="20579" customFormat="false" ht="15" hidden="false" customHeight="false" outlineLevel="0" collapsed="false">
      <c r="A20579" s="7" t="s">
        <v>34</v>
      </c>
      <c r="B20579" s="7" t="s">
        <v>658</v>
      </c>
      <c r="C20579" s="7" t="s">
        <v>1496</v>
      </c>
      <c r="D20579" s="7" t="n">
        <v>0</v>
      </c>
      <c r="E20579" s="7" t="n">
        <v>0</v>
      </c>
      <c r="F20579" s="7" t="n">
        <v>1</v>
      </c>
      <c r="G20579" s="7" t="n">
        <v>97.18</v>
      </c>
    </row>
    <row r="20580" customFormat="false" ht="15" hidden="false" customHeight="false" outlineLevel="0" collapsed="false">
      <c r="A20580" s="7" t="s">
        <v>34</v>
      </c>
      <c r="B20580" s="7" t="s">
        <v>658</v>
      </c>
      <c r="C20580" s="7" t="s">
        <v>1496</v>
      </c>
      <c r="D20580" s="7" t="n">
        <v>0</v>
      </c>
      <c r="E20580" s="7" t="n">
        <v>0</v>
      </c>
      <c r="F20580" s="7" t="n">
        <v>2</v>
      </c>
      <c r="G20580" s="7" t="n">
        <v>205.78</v>
      </c>
    </row>
    <row r="20581" customFormat="false" ht="15" hidden="false" customHeight="false" outlineLevel="0" collapsed="false">
      <c r="A20581" s="7" t="s">
        <v>34</v>
      </c>
      <c r="B20581" s="7" t="s">
        <v>658</v>
      </c>
      <c r="C20581" s="7" t="s">
        <v>1496</v>
      </c>
      <c r="D20581" s="7" t="n">
        <v>0</v>
      </c>
      <c r="E20581" s="7" t="n">
        <v>0</v>
      </c>
      <c r="F20581" s="7" t="n">
        <v>3</v>
      </c>
      <c r="G20581" s="7" t="n">
        <v>342.99</v>
      </c>
    </row>
    <row r="20582" customFormat="false" ht="15" hidden="false" customHeight="false" outlineLevel="0" collapsed="false">
      <c r="A20582" s="7" t="s">
        <v>34</v>
      </c>
      <c r="B20582" s="7" t="s">
        <v>658</v>
      </c>
      <c r="C20582" s="7" t="s">
        <v>1496</v>
      </c>
      <c r="D20582" s="7" t="n">
        <v>0</v>
      </c>
      <c r="E20582" s="7" t="n">
        <v>0</v>
      </c>
      <c r="F20582" s="7" t="n">
        <v>1</v>
      </c>
      <c r="G20582" s="7" t="n">
        <v>102.89</v>
      </c>
    </row>
    <row r="20583" customFormat="false" ht="15" hidden="false" customHeight="false" outlineLevel="0" collapsed="false">
      <c r="A20583" s="7" t="s">
        <v>34</v>
      </c>
      <c r="B20583" s="7" t="s">
        <v>658</v>
      </c>
      <c r="C20583" s="7" t="s">
        <v>1496</v>
      </c>
      <c r="D20583" s="7" t="n">
        <v>0</v>
      </c>
      <c r="E20583" s="7" t="n">
        <v>0</v>
      </c>
      <c r="F20583" s="7" t="n">
        <v>1</v>
      </c>
      <c r="G20583" s="7" t="n">
        <v>114.32</v>
      </c>
    </row>
    <row r="20584" customFormat="false" ht="15" hidden="false" customHeight="false" outlineLevel="0" collapsed="false">
      <c r="A20584" s="7" t="s">
        <v>34</v>
      </c>
      <c r="B20584" s="7" t="s">
        <v>658</v>
      </c>
      <c r="C20584" s="7" t="s">
        <v>1496</v>
      </c>
      <c r="D20584" s="7" t="n">
        <v>0</v>
      </c>
      <c r="E20584" s="7" t="n">
        <v>0</v>
      </c>
      <c r="F20584" s="7" t="n">
        <v>3</v>
      </c>
      <c r="G20584" s="7" t="n">
        <v>308.68</v>
      </c>
    </row>
    <row r="20585" customFormat="false" ht="15" hidden="false" customHeight="false" outlineLevel="0" collapsed="false">
      <c r="A20585" s="7" t="s">
        <v>34</v>
      </c>
      <c r="B20585" s="7" t="s">
        <v>658</v>
      </c>
      <c r="C20585" s="7" t="s">
        <v>1496</v>
      </c>
      <c r="D20585" s="7" t="n">
        <v>0</v>
      </c>
      <c r="E20585" s="7" t="n">
        <v>0</v>
      </c>
      <c r="F20585" s="7" t="n">
        <v>1</v>
      </c>
      <c r="G20585" s="7" t="n">
        <v>102.89</v>
      </c>
    </row>
    <row r="20586" customFormat="false" ht="15" hidden="false" customHeight="false" outlineLevel="0" collapsed="false">
      <c r="A20586" s="7" t="s">
        <v>34</v>
      </c>
      <c r="B20586" s="7" t="s">
        <v>658</v>
      </c>
      <c r="C20586" s="7" t="s">
        <v>1496</v>
      </c>
      <c r="D20586" s="7" t="n">
        <v>0</v>
      </c>
      <c r="E20586" s="7" t="n">
        <v>0</v>
      </c>
      <c r="F20586" s="7" t="n">
        <v>1</v>
      </c>
      <c r="G20586" s="7" t="n">
        <v>114.33</v>
      </c>
    </row>
    <row r="20587" customFormat="false" ht="15" hidden="false" customHeight="false" outlineLevel="0" collapsed="false">
      <c r="A20587" s="7" t="s">
        <v>34</v>
      </c>
      <c r="B20587" s="7" t="s">
        <v>658</v>
      </c>
      <c r="C20587" s="7" t="s">
        <v>1496</v>
      </c>
      <c r="D20587" s="7" t="n">
        <v>0</v>
      </c>
      <c r="E20587" s="7" t="n">
        <v>0</v>
      </c>
      <c r="F20587" s="7" t="n">
        <v>1</v>
      </c>
      <c r="G20587" s="7" t="n">
        <v>114.33</v>
      </c>
    </row>
    <row r="20588" customFormat="false" ht="15" hidden="false" customHeight="false" outlineLevel="0" collapsed="false">
      <c r="A20588" s="7" t="s">
        <v>34</v>
      </c>
      <c r="B20588" s="7" t="s">
        <v>658</v>
      </c>
      <c r="C20588" s="7" t="s">
        <v>1496</v>
      </c>
      <c r="D20588" s="7" t="n">
        <v>0</v>
      </c>
      <c r="E20588" s="7" t="n">
        <v>0</v>
      </c>
      <c r="F20588" s="7" t="n">
        <v>2</v>
      </c>
      <c r="G20588" s="7" t="n">
        <v>228.64</v>
      </c>
    </row>
    <row r="20589" customFormat="false" ht="15" hidden="false" customHeight="false" outlineLevel="0" collapsed="false">
      <c r="A20589" s="7" t="s">
        <v>34</v>
      </c>
      <c r="B20589" s="7" t="s">
        <v>658</v>
      </c>
      <c r="C20589" s="7" t="s">
        <v>1496</v>
      </c>
      <c r="D20589" s="7" t="n">
        <v>0</v>
      </c>
      <c r="E20589" s="7" t="n">
        <v>0</v>
      </c>
      <c r="F20589" s="7" t="n">
        <v>5</v>
      </c>
      <c r="G20589" s="7" t="n">
        <v>537.31</v>
      </c>
    </row>
    <row r="20590" customFormat="false" ht="15" hidden="false" customHeight="false" outlineLevel="0" collapsed="false">
      <c r="A20590" s="7" t="s">
        <v>34</v>
      </c>
      <c r="B20590" s="7" t="s">
        <v>658</v>
      </c>
      <c r="C20590" s="7" t="s">
        <v>1496</v>
      </c>
      <c r="D20590" s="7" t="n">
        <v>0</v>
      </c>
      <c r="E20590" s="7" t="n">
        <v>0</v>
      </c>
      <c r="F20590" s="7" t="n">
        <v>1</v>
      </c>
      <c r="G20590" s="7" t="n">
        <v>97.18</v>
      </c>
    </row>
    <row r="20591" customFormat="false" ht="15" hidden="false" customHeight="false" outlineLevel="0" collapsed="false">
      <c r="A20591" s="7" t="s">
        <v>34</v>
      </c>
      <c r="B20591" s="7" t="s">
        <v>658</v>
      </c>
      <c r="C20591" s="7" t="s">
        <v>1496</v>
      </c>
      <c r="D20591" s="7" t="n">
        <v>0</v>
      </c>
      <c r="E20591" s="7" t="n">
        <v>0</v>
      </c>
      <c r="F20591" s="7" t="n">
        <v>3</v>
      </c>
      <c r="G20591" s="7" t="n">
        <v>325.82</v>
      </c>
    </row>
    <row r="20592" customFormat="false" ht="15" hidden="false" customHeight="false" outlineLevel="0" collapsed="false">
      <c r="A20592" s="7" t="s">
        <v>34</v>
      </c>
      <c r="B20592" s="7" t="s">
        <v>658</v>
      </c>
      <c r="C20592" s="7" t="s">
        <v>1496</v>
      </c>
      <c r="D20592" s="7" t="n">
        <v>0</v>
      </c>
      <c r="E20592" s="7" t="n">
        <v>0</v>
      </c>
      <c r="F20592" s="7" t="n">
        <v>2</v>
      </c>
      <c r="G20592" s="7" t="n">
        <v>194.36</v>
      </c>
    </row>
    <row r="20593" customFormat="false" ht="15" hidden="false" customHeight="false" outlineLevel="0" collapsed="false">
      <c r="A20593" s="7" t="s">
        <v>34</v>
      </c>
      <c r="B20593" s="7" t="s">
        <v>658</v>
      </c>
      <c r="C20593" s="7" t="s">
        <v>1496</v>
      </c>
      <c r="D20593" s="7" t="n">
        <v>0</v>
      </c>
      <c r="E20593" s="7" t="n">
        <v>0</v>
      </c>
      <c r="F20593" s="7" t="n">
        <v>1</v>
      </c>
      <c r="G20593" s="7" t="n">
        <v>97.17</v>
      </c>
    </row>
    <row r="20594" customFormat="false" ht="15" hidden="false" customHeight="false" outlineLevel="0" collapsed="false">
      <c r="A20594" s="7" t="s">
        <v>34</v>
      </c>
      <c r="B20594" s="7" t="s">
        <v>658</v>
      </c>
      <c r="C20594" s="7" t="s">
        <v>1496</v>
      </c>
      <c r="D20594" s="7" t="n">
        <v>0</v>
      </c>
      <c r="E20594" s="7" t="n">
        <v>0</v>
      </c>
      <c r="F20594" s="7" t="n">
        <v>1</v>
      </c>
      <c r="G20594" s="7" t="n">
        <v>102.89</v>
      </c>
    </row>
    <row r="20595" customFormat="false" ht="15" hidden="false" customHeight="false" outlineLevel="0" collapsed="false">
      <c r="A20595" s="7" t="s">
        <v>34</v>
      </c>
      <c r="B20595" s="7" t="s">
        <v>658</v>
      </c>
      <c r="C20595" s="7" t="s">
        <v>1496</v>
      </c>
      <c r="D20595" s="7" t="n">
        <v>0</v>
      </c>
      <c r="E20595" s="7" t="n">
        <v>0</v>
      </c>
      <c r="F20595" s="7" t="n">
        <v>1</v>
      </c>
      <c r="G20595" s="7" t="n">
        <v>97.18</v>
      </c>
    </row>
    <row r="20596" customFormat="false" ht="15" hidden="false" customHeight="false" outlineLevel="0" collapsed="false">
      <c r="A20596" s="7" t="s">
        <v>34</v>
      </c>
      <c r="B20596" s="7" t="s">
        <v>658</v>
      </c>
      <c r="C20596" s="7" t="s">
        <v>1496</v>
      </c>
      <c r="D20596" s="7" t="n">
        <v>0</v>
      </c>
      <c r="E20596" s="7" t="n">
        <v>0</v>
      </c>
      <c r="F20596" s="7" t="n">
        <v>1</v>
      </c>
      <c r="G20596" s="7" t="n">
        <v>102.89</v>
      </c>
    </row>
    <row r="20597" customFormat="false" ht="15" hidden="false" customHeight="false" outlineLevel="0" collapsed="false">
      <c r="A20597" s="7" t="s">
        <v>34</v>
      </c>
      <c r="B20597" s="7" t="s">
        <v>658</v>
      </c>
      <c r="C20597" s="7" t="s">
        <v>1496</v>
      </c>
      <c r="D20597" s="7" t="n">
        <v>0</v>
      </c>
      <c r="E20597" s="7" t="n">
        <v>0</v>
      </c>
      <c r="F20597" s="7" t="n">
        <v>1</v>
      </c>
      <c r="G20597" s="7" t="n">
        <v>114.33</v>
      </c>
    </row>
    <row r="20598" customFormat="false" ht="15" hidden="false" customHeight="false" outlineLevel="0" collapsed="false">
      <c r="A20598" s="7" t="s">
        <v>34</v>
      </c>
      <c r="B20598" s="7" t="s">
        <v>658</v>
      </c>
      <c r="C20598" s="7" t="s">
        <v>1496</v>
      </c>
      <c r="D20598" s="7" t="n">
        <v>0</v>
      </c>
      <c r="E20598" s="7" t="n">
        <v>0</v>
      </c>
      <c r="F20598" s="7" t="n">
        <v>2</v>
      </c>
      <c r="G20598" s="7" t="n">
        <v>194.36</v>
      </c>
    </row>
    <row r="20599" customFormat="false" ht="15" hidden="false" customHeight="false" outlineLevel="0" collapsed="false">
      <c r="A20599" s="7" t="s">
        <v>34</v>
      </c>
      <c r="B20599" s="7" t="s">
        <v>658</v>
      </c>
      <c r="C20599" s="7" t="s">
        <v>1496</v>
      </c>
      <c r="D20599" s="7" t="n">
        <v>0</v>
      </c>
      <c r="E20599" s="7" t="n">
        <v>0</v>
      </c>
      <c r="F20599" s="7" t="n">
        <v>2</v>
      </c>
      <c r="G20599" s="7" t="n">
        <v>228.64</v>
      </c>
    </row>
    <row r="20600" customFormat="false" ht="15" hidden="false" customHeight="false" outlineLevel="0" collapsed="false">
      <c r="A20600" s="7" t="s">
        <v>34</v>
      </c>
      <c r="B20600" s="7" t="s">
        <v>658</v>
      </c>
      <c r="C20600" s="7" t="s">
        <v>1496</v>
      </c>
      <c r="D20600" s="7" t="n">
        <v>0</v>
      </c>
      <c r="E20600" s="7" t="n">
        <v>0</v>
      </c>
      <c r="F20600" s="7" t="n">
        <v>2</v>
      </c>
      <c r="G20600" s="7" t="n">
        <v>228.66</v>
      </c>
    </row>
    <row r="20601" customFormat="false" ht="15" hidden="false" customHeight="false" outlineLevel="0" collapsed="false">
      <c r="A20601" s="7" t="s">
        <v>34</v>
      </c>
      <c r="B20601" s="7" t="s">
        <v>658</v>
      </c>
      <c r="C20601" s="7" t="s">
        <v>1496</v>
      </c>
      <c r="D20601" s="7" t="n">
        <v>0</v>
      </c>
      <c r="E20601" s="7" t="n">
        <v>0</v>
      </c>
      <c r="F20601" s="7" t="n">
        <v>1</v>
      </c>
      <c r="G20601" s="7" t="n">
        <v>114.32</v>
      </c>
    </row>
    <row r="20602" customFormat="false" ht="15" hidden="false" customHeight="false" outlineLevel="0" collapsed="false">
      <c r="A20602" s="7" t="s">
        <v>34</v>
      </c>
      <c r="B20602" s="7" t="s">
        <v>658</v>
      </c>
      <c r="C20602" s="7" t="s">
        <v>1496</v>
      </c>
      <c r="D20602" s="7" t="n">
        <v>0</v>
      </c>
      <c r="E20602" s="7" t="n">
        <v>0</v>
      </c>
      <c r="F20602" s="7" t="n">
        <v>1</v>
      </c>
      <c r="G20602" s="7" t="n">
        <v>114.33</v>
      </c>
    </row>
    <row r="20603" customFormat="false" ht="15" hidden="false" customHeight="false" outlineLevel="0" collapsed="false">
      <c r="A20603" s="7" t="s">
        <v>34</v>
      </c>
      <c r="B20603" s="7" t="s">
        <v>658</v>
      </c>
      <c r="C20603" s="7" t="s">
        <v>1496</v>
      </c>
      <c r="D20603" s="7" t="n">
        <v>0</v>
      </c>
      <c r="E20603" s="7" t="n">
        <v>0</v>
      </c>
      <c r="F20603" s="7" t="n">
        <v>1</v>
      </c>
      <c r="G20603" s="7" t="n">
        <v>114.32</v>
      </c>
    </row>
    <row r="20604" customFormat="false" ht="15" hidden="false" customHeight="false" outlineLevel="0" collapsed="false">
      <c r="A20604" s="7" t="s">
        <v>34</v>
      </c>
      <c r="B20604" s="7" t="s">
        <v>658</v>
      </c>
      <c r="C20604" s="7" t="s">
        <v>1496</v>
      </c>
      <c r="D20604" s="7" t="n">
        <v>0</v>
      </c>
      <c r="E20604" s="7" t="n">
        <v>0</v>
      </c>
      <c r="F20604" s="7" t="n">
        <v>1</v>
      </c>
      <c r="G20604" s="7" t="n">
        <v>114.32</v>
      </c>
    </row>
    <row r="20605" customFormat="false" ht="15" hidden="false" customHeight="false" outlineLevel="0" collapsed="false">
      <c r="A20605" s="7" t="s">
        <v>34</v>
      </c>
      <c r="B20605" s="7" t="s">
        <v>658</v>
      </c>
      <c r="C20605" s="7" t="s">
        <v>1496</v>
      </c>
      <c r="D20605" s="7" t="n">
        <v>0</v>
      </c>
      <c r="E20605" s="7" t="n">
        <v>0</v>
      </c>
      <c r="F20605" s="7" t="n">
        <v>1</v>
      </c>
      <c r="G20605" s="7" t="n">
        <v>102.89</v>
      </c>
    </row>
    <row r="20606" customFormat="false" ht="15" hidden="false" customHeight="false" outlineLevel="0" collapsed="false">
      <c r="A20606" s="7" t="s">
        <v>34</v>
      </c>
      <c r="B20606" s="7" t="s">
        <v>653</v>
      </c>
      <c r="C20606" s="7" t="s">
        <v>1496</v>
      </c>
      <c r="D20606" s="7" t="n">
        <v>0</v>
      </c>
      <c r="E20606" s="7" t="n">
        <v>0</v>
      </c>
      <c r="F20606" s="7" t="n">
        <v>2</v>
      </c>
      <c r="G20606" s="7" t="n">
        <v>194.36</v>
      </c>
    </row>
    <row r="20607" customFormat="false" ht="15" hidden="false" customHeight="false" outlineLevel="0" collapsed="false">
      <c r="A20607" s="7" t="s">
        <v>34</v>
      </c>
      <c r="B20607" s="7" t="s">
        <v>653</v>
      </c>
      <c r="C20607" s="7" t="s">
        <v>1496</v>
      </c>
      <c r="D20607" s="7" t="n">
        <v>0</v>
      </c>
      <c r="E20607" s="7" t="n">
        <v>0</v>
      </c>
      <c r="F20607" s="7" t="n">
        <v>1</v>
      </c>
      <c r="G20607" s="7" t="n">
        <v>114.33</v>
      </c>
    </row>
    <row r="20608" customFormat="false" ht="15" hidden="false" customHeight="false" outlineLevel="0" collapsed="false">
      <c r="A20608" s="7" t="s">
        <v>34</v>
      </c>
      <c r="B20608" s="7" t="s">
        <v>653</v>
      </c>
      <c r="C20608" s="7" t="s">
        <v>1496</v>
      </c>
      <c r="D20608" s="7" t="n">
        <v>0</v>
      </c>
      <c r="E20608" s="7" t="n">
        <v>0</v>
      </c>
      <c r="F20608" s="7" t="n">
        <v>1</v>
      </c>
      <c r="G20608" s="7" t="n">
        <v>114.33</v>
      </c>
    </row>
    <row r="20609" customFormat="false" ht="15" hidden="false" customHeight="false" outlineLevel="0" collapsed="false">
      <c r="A20609" s="7" t="s">
        <v>34</v>
      </c>
      <c r="B20609" s="7" t="s">
        <v>653</v>
      </c>
      <c r="C20609" s="7" t="s">
        <v>1496</v>
      </c>
      <c r="D20609" s="7" t="n">
        <v>0</v>
      </c>
      <c r="E20609" s="7" t="n">
        <v>0</v>
      </c>
      <c r="F20609" s="7" t="n">
        <v>3</v>
      </c>
      <c r="G20609" s="7" t="n">
        <v>320.1</v>
      </c>
    </row>
    <row r="20610" customFormat="false" ht="15" hidden="false" customHeight="false" outlineLevel="0" collapsed="false">
      <c r="A20610" s="7" t="s">
        <v>34</v>
      </c>
      <c r="B20610" s="7" t="s">
        <v>653</v>
      </c>
      <c r="C20610" s="7" t="s">
        <v>1496</v>
      </c>
      <c r="D20610" s="7" t="n">
        <v>0</v>
      </c>
      <c r="E20610" s="7" t="n">
        <v>0</v>
      </c>
      <c r="F20610" s="7" t="n">
        <v>1</v>
      </c>
      <c r="G20610" s="7" t="n">
        <v>114.32</v>
      </c>
    </row>
    <row r="20611" customFormat="false" ht="15" hidden="false" customHeight="false" outlineLevel="0" collapsed="false">
      <c r="A20611" s="7" t="s">
        <v>34</v>
      </c>
      <c r="B20611" s="7" t="s">
        <v>653</v>
      </c>
      <c r="C20611" s="7" t="s">
        <v>1496</v>
      </c>
      <c r="D20611" s="7" t="n">
        <v>0</v>
      </c>
      <c r="E20611" s="7" t="n">
        <v>0</v>
      </c>
      <c r="F20611" s="7" t="n">
        <v>1</v>
      </c>
      <c r="G20611" s="7" t="n">
        <v>114.33</v>
      </c>
    </row>
    <row r="20612" customFormat="false" ht="15" hidden="false" customHeight="false" outlineLevel="0" collapsed="false">
      <c r="A20612" s="7" t="s">
        <v>34</v>
      </c>
      <c r="B20612" s="7" t="s">
        <v>653</v>
      </c>
      <c r="C20612" s="7" t="s">
        <v>1496</v>
      </c>
      <c r="D20612" s="7" t="n">
        <v>0</v>
      </c>
      <c r="E20612" s="7" t="n">
        <v>0</v>
      </c>
      <c r="F20612" s="7" t="n">
        <v>1</v>
      </c>
      <c r="G20612" s="7" t="n">
        <v>102.89</v>
      </c>
    </row>
    <row r="20613" customFormat="false" ht="15" hidden="false" customHeight="false" outlineLevel="0" collapsed="false">
      <c r="A20613" s="7" t="s">
        <v>34</v>
      </c>
      <c r="B20613" s="7" t="s">
        <v>653</v>
      </c>
      <c r="C20613" s="7" t="s">
        <v>1496</v>
      </c>
      <c r="D20613" s="7" t="n">
        <v>0</v>
      </c>
      <c r="E20613" s="7" t="n">
        <v>0</v>
      </c>
      <c r="F20613" s="7" t="n">
        <v>2</v>
      </c>
      <c r="G20613" s="7" t="n">
        <v>228.65</v>
      </c>
    </row>
    <row r="20614" customFormat="false" ht="15" hidden="false" customHeight="false" outlineLevel="0" collapsed="false">
      <c r="A20614" s="7" t="s">
        <v>34</v>
      </c>
      <c r="B20614" s="7" t="s">
        <v>653</v>
      </c>
      <c r="C20614" s="7" t="s">
        <v>1496</v>
      </c>
      <c r="D20614" s="7" t="n">
        <v>0</v>
      </c>
      <c r="E20614" s="7" t="n">
        <v>0</v>
      </c>
      <c r="F20614" s="7" t="n">
        <v>1</v>
      </c>
      <c r="G20614" s="7" t="n">
        <v>114.32</v>
      </c>
    </row>
    <row r="20615" customFormat="false" ht="15" hidden="false" customHeight="false" outlineLevel="0" collapsed="false">
      <c r="A20615" s="7" t="s">
        <v>34</v>
      </c>
      <c r="B20615" s="7" t="s">
        <v>653</v>
      </c>
      <c r="C20615" s="7" t="s">
        <v>1496</v>
      </c>
      <c r="D20615" s="7" t="n">
        <v>0</v>
      </c>
      <c r="E20615" s="7" t="n">
        <v>0</v>
      </c>
      <c r="F20615" s="7" t="n">
        <v>1</v>
      </c>
      <c r="G20615" s="7" t="n">
        <v>114.32</v>
      </c>
    </row>
    <row r="20616" customFormat="false" ht="15" hidden="false" customHeight="false" outlineLevel="0" collapsed="false">
      <c r="A20616" s="7" t="s">
        <v>34</v>
      </c>
      <c r="B20616" s="7" t="s">
        <v>653</v>
      </c>
      <c r="C20616" s="7" t="s">
        <v>1496</v>
      </c>
      <c r="D20616" s="7" t="n">
        <v>0</v>
      </c>
      <c r="E20616" s="7" t="n">
        <v>0</v>
      </c>
      <c r="F20616" s="7" t="n">
        <v>2</v>
      </c>
      <c r="G20616" s="7" t="n">
        <v>228.65</v>
      </c>
    </row>
    <row r="20617" customFormat="false" ht="15" hidden="false" customHeight="false" outlineLevel="0" collapsed="false">
      <c r="A20617" s="7" t="s">
        <v>34</v>
      </c>
      <c r="B20617" s="7" t="s">
        <v>653</v>
      </c>
      <c r="C20617" s="7" t="s">
        <v>1496</v>
      </c>
      <c r="D20617" s="7" t="n">
        <v>0</v>
      </c>
      <c r="E20617" s="7" t="n">
        <v>0</v>
      </c>
      <c r="F20617" s="7" t="n">
        <v>13</v>
      </c>
      <c r="G20617" s="7" t="n">
        <v>1326.16</v>
      </c>
    </row>
    <row r="20618" customFormat="false" ht="15" hidden="false" customHeight="false" outlineLevel="0" collapsed="false">
      <c r="A20618" s="7" t="s">
        <v>34</v>
      </c>
      <c r="B20618" s="7" t="s">
        <v>653</v>
      </c>
      <c r="C20618" s="7" t="s">
        <v>1496</v>
      </c>
      <c r="D20618" s="7" t="n">
        <v>0</v>
      </c>
      <c r="E20618" s="7" t="n">
        <v>0</v>
      </c>
      <c r="F20618" s="7" t="n">
        <v>1</v>
      </c>
      <c r="G20618" s="7" t="n">
        <v>102.89</v>
      </c>
    </row>
    <row r="20619" customFormat="false" ht="15" hidden="false" customHeight="false" outlineLevel="0" collapsed="false">
      <c r="A20619" s="7" t="s">
        <v>34</v>
      </c>
      <c r="B20619" s="7" t="s">
        <v>653</v>
      </c>
      <c r="C20619" s="7" t="s">
        <v>1496</v>
      </c>
      <c r="D20619" s="7" t="n">
        <v>0</v>
      </c>
      <c r="E20619" s="7" t="n">
        <v>0</v>
      </c>
      <c r="F20619" s="7" t="n">
        <v>1</v>
      </c>
      <c r="G20619" s="7" t="n">
        <v>102.89</v>
      </c>
    </row>
    <row r="20620" customFormat="false" ht="15" hidden="false" customHeight="false" outlineLevel="0" collapsed="false">
      <c r="A20620" s="7" t="s">
        <v>34</v>
      </c>
      <c r="B20620" s="7" t="s">
        <v>653</v>
      </c>
      <c r="C20620" s="7" t="s">
        <v>1496</v>
      </c>
      <c r="D20620" s="7" t="n">
        <v>0</v>
      </c>
      <c r="E20620" s="7" t="n">
        <v>0</v>
      </c>
      <c r="F20620" s="7" t="n">
        <v>1</v>
      </c>
      <c r="G20620" s="7" t="n">
        <v>102.89</v>
      </c>
    </row>
    <row r="20621" customFormat="false" ht="15" hidden="false" customHeight="false" outlineLevel="0" collapsed="false">
      <c r="A20621" s="7" t="s">
        <v>34</v>
      </c>
      <c r="B20621" s="7" t="s">
        <v>653</v>
      </c>
      <c r="C20621" s="7" t="s">
        <v>1496</v>
      </c>
      <c r="D20621" s="7" t="n">
        <v>0</v>
      </c>
      <c r="E20621" s="7" t="n">
        <v>0</v>
      </c>
      <c r="F20621" s="7" t="n">
        <v>1</v>
      </c>
      <c r="G20621" s="7" t="n">
        <v>114.33</v>
      </c>
    </row>
    <row r="20622" customFormat="false" ht="15" hidden="false" customHeight="false" outlineLevel="0" collapsed="false">
      <c r="A20622" s="7" t="s">
        <v>34</v>
      </c>
      <c r="B20622" s="7" t="s">
        <v>653</v>
      </c>
      <c r="C20622" s="7" t="s">
        <v>1496</v>
      </c>
      <c r="D20622" s="7" t="n">
        <v>0</v>
      </c>
      <c r="E20622" s="7" t="n">
        <v>0</v>
      </c>
      <c r="F20622" s="7" t="n">
        <v>4</v>
      </c>
      <c r="G20622" s="7" t="n">
        <v>365.83</v>
      </c>
    </row>
    <row r="20623" customFormat="false" ht="15" hidden="false" customHeight="false" outlineLevel="0" collapsed="false">
      <c r="A20623" s="7" t="s">
        <v>34</v>
      </c>
      <c r="B20623" s="7" t="s">
        <v>653</v>
      </c>
      <c r="C20623" s="7" t="s">
        <v>1496</v>
      </c>
      <c r="D20623" s="7" t="n">
        <v>0</v>
      </c>
      <c r="E20623" s="7" t="n">
        <v>0</v>
      </c>
      <c r="F20623" s="7" t="n">
        <v>1</v>
      </c>
      <c r="G20623" s="7" t="n">
        <v>97.17</v>
      </c>
    </row>
    <row r="20624" customFormat="false" ht="15" hidden="false" customHeight="false" outlineLevel="0" collapsed="false">
      <c r="A20624" s="7" t="s">
        <v>34</v>
      </c>
      <c r="B20624" s="7" t="s">
        <v>653</v>
      </c>
      <c r="C20624" s="7" t="s">
        <v>1496</v>
      </c>
      <c r="D20624" s="7" t="n">
        <v>0</v>
      </c>
      <c r="E20624" s="7" t="n">
        <v>0</v>
      </c>
      <c r="F20624" s="7" t="n">
        <v>1</v>
      </c>
      <c r="G20624" s="7" t="n">
        <v>114.33</v>
      </c>
    </row>
    <row r="20625" customFormat="false" ht="15" hidden="false" customHeight="false" outlineLevel="0" collapsed="false">
      <c r="A20625" s="7" t="s">
        <v>34</v>
      </c>
      <c r="B20625" s="7" t="s">
        <v>653</v>
      </c>
      <c r="C20625" s="7" t="s">
        <v>1496</v>
      </c>
      <c r="D20625" s="7" t="n">
        <v>0</v>
      </c>
      <c r="E20625" s="7" t="n">
        <v>0</v>
      </c>
      <c r="F20625" s="7" t="n">
        <v>1</v>
      </c>
      <c r="G20625" s="7" t="n">
        <v>114.32</v>
      </c>
    </row>
    <row r="20626" customFormat="false" ht="15" hidden="false" customHeight="false" outlineLevel="0" collapsed="false">
      <c r="A20626" s="7" t="s">
        <v>34</v>
      </c>
      <c r="B20626" s="7" t="s">
        <v>653</v>
      </c>
      <c r="C20626" s="7" t="s">
        <v>1496</v>
      </c>
      <c r="D20626" s="7" t="n">
        <v>0</v>
      </c>
      <c r="E20626" s="7" t="n">
        <v>0</v>
      </c>
      <c r="F20626" s="7" t="n">
        <v>1</v>
      </c>
      <c r="G20626" s="7" t="n">
        <v>97.18</v>
      </c>
    </row>
    <row r="20627" customFormat="false" ht="15" hidden="false" customHeight="false" outlineLevel="0" collapsed="false">
      <c r="A20627" s="7" t="s">
        <v>34</v>
      </c>
      <c r="B20627" s="7" t="s">
        <v>653</v>
      </c>
      <c r="C20627" s="7" t="s">
        <v>1496</v>
      </c>
      <c r="D20627" s="7" t="n">
        <v>0</v>
      </c>
      <c r="E20627" s="7" t="n">
        <v>0</v>
      </c>
      <c r="F20627" s="7" t="n">
        <v>1</v>
      </c>
      <c r="G20627" s="7" t="n">
        <v>102.89</v>
      </c>
    </row>
    <row r="20628" customFormat="false" ht="15" hidden="false" customHeight="false" outlineLevel="0" collapsed="false">
      <c r="A20628" s="7" t="s">
        <v>34</v>
      </c>
      <c r="B20628" s="7" t="s">
        <v>653</v>
      </c>
      <c r="C20628" s="7" t="s">
        <v>1496</v>
      </c>
      <c r="D20628" s="7" t="n">
        <v>0</v>
      </c>
      <c r="E20628" s="7" t="n">
        <v>0</v>
      </c>
      <c r="F20628" s="7" t="n">
        <v>2</v>
      </c>
      <c r="G20628" s="7" t="n">
        <v>228.66</v>
      </c>
    </row>
    <row r="20629" customFormat="false" ht="15" hidden="false" customHeight="false" outlineLevel="0" collapsed="false">
      <c r="A20629" s="7" t="s">
        <v>34</v>
      </c>
      <c r="B20629" s="7" t="s">
        <v>653</v>
      </c>
      <c r="C20629" s="7" t="s">
        <v>1496</v>
      </c>
      <c r="D20629" s="7" t="n">
        <v>0</v>
      </c>
      <c r="E20629" s="7" t="n">
        <v>0</v>
      </c>
      <c r="F20629" s="7" t="n">
        <v>1</v>
      </c>
      <c r="G20629" s="7" t="n">
        <v>85.75</v>
      </c>
    </row>
    <row r="20630" customFormat="false" ht="15" hidden="false" customHeight="false" outlineLevel="0" collapsed="false">
      <c r="A20630" s="7" t="s">
        <v>34</v>
      </c>
      <c r="B20630" s="7" t="s">
        <v>653</v>
      </c>
      <c r="C20630" s="7" t="s">
        <v>1496</v>
      </c>
      <c r="D20630" s="7" t="n">
        <v>0</v>
      </c>
      <c r="E20630" s="7" t="n">
        <v>0</v>
      </c>
      <c r="F20630" s="7" t="n">
        <v>1</v>
      </c>
      <c r="G20630" s="7" t="n">
        <v>85.75</v>
      </c>
    </row>
    <row r="20631" customFormat="false" ht="15" hidden="false" customHeight="false" outlineLevel="0" collapsed="false">
      <c r="A20631" s="7" t="s">
        <v>34</v>
      </c>
      <c r="B20631" s="7" t="s">
        <v>653</v>
      </c>
      <c r="C20631" s="7" t="s">
        <v>1496</v>
      </c>
      <c r="D20631" s="7" t="n">
        <v>0</v>
      </c>
      <c r="E20631" s="7" t="n">
        <v>0</v>
      </c>
      <c r="F20631" s="7" t="n">
        <v>8</v>
      </c>
      <c r="G20631" s="7" t="n">
        <v>868.84</v>
      </c>
    </row>
    <row r="20632" customFormat="false" ht="15" hidden="false" customHeight="false" outlineLevel="0" collapsed="false">
      <c r="A20632" s="7" t="s">
        <v>34</v>
      </c>
      <c r="B20632" s="7" t="s">
        <v>653</v>
      </c>
      <c r="C20632" s="7" t="s">
        <v>1496</v>
      </c>
      <c r="D20632" s="7" t="n">
        <v>0</v>
      </c>
      <c r="E20632" s="7" t="n">
        <v>0</v>
      </c>
      <c r="F20632" s="7" t="n">
        <v>2</v>
      </c>
      <c r="G20632" s="7" t="n">
        <v>228.64</v>
      </c>
    </row>
    <row r="20633" customFormat="false" ht="15" hidden="false" customHeight="false" outlineLevel="0" collapsed="false">
      <c r="A20633" s="7" t="s">
        <v>34</v>
      </c>
      <c r="B20633" s="7" t="s">
        <v>653</v>
      </c>
      <c r="C20633" s="7" t="s">
        <v>1496</v>
      </c>
      <c r="D20633" s="7" t="n">
        <v>0</v>
      </c>
      <c r="E20633" s="7" t="n">
        <v>0</v>
      </c>
      <c r="F20633" s="7" t="n">
        <v>2</v>
      </c>
      <c r="G20633" s="7" t="n">
        <v>194.36</v>
      </c>
    </row>
    <row r="20634" customFormat="false" ht="15" hidden="false" customHeight="false" outlineLevel="0" collapsed="false">
      <c r="A20634" s="7" t="s">
        <v>34</v>
      </c>
      <c r="B20634" s="7" t="s">
        <v>653</v>
      </c>
      <c r="C20634" s="7" t="s">
        <v>1496</v>
      </c>
      <c r="D20634" s="7" t="n">
        <v>0</v>
      </c>
      <c r="E20634" s="7" t="n">
        <v>0</v>
      </c>
      <c r="F20634" s="7" t="n">
        <v>1</v>
      </c>
      <c r="G20634" s="7" t="n">
        <v>97.18</v>
      </c>
    </row>
    <row r="20635" customFormat="false" ht="15" hidden="false" customHeight="false" outlineLevel="0" collapsed="false">
      <c r="A20635" s="7" t="s">
        <v>34</v>
      </c>
      <c r="B20635" s="7" t="s">
        <v>653</v>
      </c>
      <c r="C20635" s="7" t="s">
        <v>1496</v>
      </c>
      <c r="D20635" s="7" t="n">
        <v>0</v>
      </c>
      <c r="E20635" s="7" t="n">
        <v>0</v>
      </c>
      <c r="F20635" s="7" t="n">
        <v>1</v>
      </c>
      <c r="G20635" s="7" t="n">
        <v>97.17</v>
      </c>
    </row>
    <row r="20636" customFormat="false" ht="15" hidden="false" customHeight="false" outlineLevel="0" collapsed="false">
      <c r="A20636" s="7" t="s">
        <v>34</v>
      </c>
      <c r="B20636" s="7" t="s">
        <v>653</v>
      </c>
      <c r="C20636" s="7" t="s">
        <v>1496</v>
      </c>
      <c r="D20636" s="7" t="n">
        <v>0</v>
      </c>
      <c r="E20636" s="7" t="n">
        <v>0</v>
      </c>
      <c r="F20636" s="7" t="n">
        <v>1</v>
      </c>
      <c r="G20636" s="7" t="n">
        <v>114.33</v>
      </c>
    </row>
    <row r="20637" customFormat="false" ht="15" hidden="false" customHeight="false" outlineLevel="0" collapsed="false">
      <c r="A20637" s="7" t="s">
        <v>34</v>
      </c>
      <c r="B20637" s="7" t="s">
        <v>653</v>
      </c>
      <c r="C20637" s="7" t="s">
        <v>1496</v>
      </c>
      <c r="D20637" s="7" t="n">
        <v>0</v>
      </c>
      <c r="E20637" s="7" t="n">
        <v>0</v>
      </c>
      <c r="F20637" s="7" t="n">
        <v>1</v>
      </c>
      <c r="G20637" s="7" t="n">
        <v>114.33</v>
      </c>
    </row>
    <row r="20638" customFormat="false" ht="15" hidden="false" customHeight="false" outlineLevel="0" collapsed="false">
      <c r="A20638" s="7" t="s">
        <v>34</v>
      </c>
      <c r="B20638" s="7" t="s">
        <v>653</v>
      </c>
      <c r="C20638" s="7" t="s">
        <v>1496</v>
      </c>
      <c r="D20638" s="7" t="n">
        <v>0</v>
      </c>
      <c r="E20638" s="7" t="n">
        <v>0</v>
      </c>
      <c r="F20638" s="7" t="n">
        <v>1</v>
      </c>
      <c r="G20638" s="7" t="n">
        <v>114.32</v>
      </c>
    </row>
    <row r="20639" customFormat="false" ht="15" hidden="false" customHeight="false" outlineLevel="0" collapsed="false">
      <c r="A20639" s="7" t="s">
        <v>34</v>
      </c>
      <c r="B20639" s="7" t="s">
        <v>653</v>
      </c>
      <c r="C20639" s="7" t="s">
        <v>1496</v>
      </c>
      <c r="D20639" s="7" t="n">
        <v>0</v>
      </c>
      <c r="E20639" s="7" t="n">
        <v>0</v>
      </c>
      <c r="F20639" s="7" t="n">
        <v>1</v>
      </c>
      <c r="G20639" s="7" t="n">
        <v>97.18</v>
      </c>
    </row>
    <row r="20640" customFormat="false" ht="15" hidden="false" customHeight="false" outlineLevel="0" collapsed="false">
      <c r="A20640" s="7" t="s">
        <v>34</v>
      </c>
      <c r="B20640" s="7" t="s">
        <v>653</v>
      </c>
      <c r="C20640" s="7" t="s">
        <v>1496</v>
      </c>
      <c r="D20640" s="7" t="n">
        <v>0</v>
      </c>
      <c r="E20640" s="7" t="n">
        <v>0</v>
      </c>
      <c r="F20640" s="7" t="n">
        <v>2</v>
      </c>
      <c r="G20640" s="7" t="n">
        <v>194.36</v>
      </c>
    </row>
    <row r="20641" customFormat="false" ht="15" hidden="false" customHeight="false" outlineLevel="0" collapsed="false">
      <c r="A20641" s="7" t="s">
        <v>34</v>
      </c>
      <c r="B20641" s="7" t="s">
        <v>653</v>
      </c>
      <c r="C20641" s="7" t="s">
        <v>1496</v>
      </c>
      <c r="D20641" s="7" t="n">
        <v>0</v>
      </c>
      <c r="E20641" s="7" t="n">
        <v>0</v>
      </c>
      <c r="F20641" s="7" t="n">
        <v>1</v>
      </c>
      <c r="G20641" s="7" t="n">
        <v>114.33</v>
      </c>
    </row>
    <row r="20642" customFormat="false" ht="15" hidden="false" customHeight="false" outlineLevel="0" collapsed="false">
      <c r="A20642" s="7" t="s">
        <v>34</v>
      </c>
      <c r="B20642" s="7" t="s">
        <v>653</v>
      </c>
      <c r="C20642" s="7" t="s">
        <v>1496</v>
      </c>
      <c r="D20642" s="7" t="n">
        <v>0</v>
      </c>
      <c r="E20642" s="7" t="n">
        <v>0</v>
      </c>
      <c r="F20642" s="7" t="n">
        <v>1</v>
      </c>
      <c r="G20642" s="7" t="n">
        <v>114.33</v>
      </c>
    </row>
    <row r="20643" customFormat="false" ht="15" hidden="false" customHeight="false" outlineLevel="0" collapsed="false">
      <c r="A20643" s="7" t="s">
        <v>34</v>
      </c>
      <c r="B20643" s="7" t="s">
        <v>653</v>
      </c>
      <c r="C20643" s="7" t="s">
        <v>1496</v>
      </c>
      <c r="D20643" s="7" t="n">
        <v>0</v>
      </c>
      <c r="E20643" s="7" t="n">
        <v>0</v>
      </c>
      <c r="F20643" s="7" t="n">
        <v>1</v>
      </c>
      <c r="G20643" s="7" t="n">
        <v>114.33</v>
      </c>
    </row>
    <row r="20644" customFormat="false" ht="15" hidden="false" customHeight="false" outlineLevel="0" collapsed="false">
      <c r="A20644" s="7" t="s">
        <v>34</v>
      </c>
      <c r="B20644" s="7" t="s">
        <v>653</v>
      </c>
      <c r="C20644" s="7" t="s">
        <v>1496</v>
      </c>
      <c r="D20644" s="7" t="n">
        <v>0</v>
      </c>
      <c r="E20644" s="7" t="n">
        <v>0</v>
      </c>
      <c r="F20644" s="7" t="n">
        <v>3</v>
      </c>
      <c r="G20644" s="7" t="n">
        <v>291.51</v>
      </c>
    </row>
    <row r="20645" customFormat="false" ht="15" hidden="false" customHeight="false" outlineLevel="0" collapsed="false">
      <c r="A20645" s="7" t="s">
        <v>34</v>
      </c>
      <c r="B20645" s="7" t="s">
        <v>653</v>
      </c>
      <c r="C20645" s="7" t="s">
        <v>1496</v>
      </c>
      <c r="D20645" s="7" t="n">
        <v>0</v>
      </c>
      <c r="E20645" s="7" t="n">
        <v>0</v>
      </c>
      <c r="F20645" s="7" t="n">
        <v>1</v>
      </c>
      <c r="G20645" s="7" t="n">
        <v>114.32</v>
      </c>
    </row>
    <row r="20646" customFormat="false" ht="15" hidden="false" customHeight="false" outlineLevel="0" collapsed="false">
      <c r="A20646" s="7" t="s">
        <v>34</v>
      </c>
      <c r="B20646" s="7" t="s">
        <v>653</v>
      </c>
      <c r="C20646" s="7" t="s">
        <v>1496</v>
      </c>
      <c r="D20646" s="7" t="n">
        <v>0</v>
      </c>
      <c r="E20646" s="7" t="n">
        <v>0</v>
      </c>
      <c r="F20646" s="7" t="n">
        <v>1</v>
      </c>
      <c r="G20646" s="7" t="n">
        <v>114.33</v>
      </c>
    </row>
    <row r="20647" customFormat="false" ht="15" hidden="false" customHeight="false" outlineLevel="0" collapsed="false">
      <c r="A20647" s="7" t="s">
        <v>34</v>
      </c>
      <c r="B20647" s="7" t="s">
        <v>653</v>
      </c>
      <c r="C20647" s="7" t="s">
        <v>1496</v>
      </c>
      <c r="D20647" s="7" t="n">
        <v>0</v>
      </c>
      <c r="E20647" s="7" t="n">
        <v>0</v>
      </c>
      <c r="F20647" s="7" t="n">
        <v>2</v>
      </c>
      <c r="G20647" s="7" t="n">
        <v>228.66</v>
      </c>
    </row>
    <row r="20648" customFormat="false" ht="15" hidden="false" customHeight="false" outlineLevel="0" collapsed="false">
      <c r="A20648" s="7" t="s">
        <v>34</v>
      </c>
      <c r="B20648" s="7" t="s">
        <v>653</v>
      </c>
      <c r="C20648" s="7" t="s">
        <v>1496</v>
      </c>
      <c r="D20648" s="7" t="n">
        <v>0</v>
      </c>
      <c r="E20648" s="7" t="n">
        <v>0</v>
      </c>
      <c r="F20648" s="7" t="n">
        <v>3</v>
      </c>
      <c r="G20648" s="7" t="n">
        <v>342.99</v>
      </c>
    </row>
    <row r="20649" customFormat="false" ht="15" hidden="false" customHeight="false" outlineLevel="0" collapsed="false">
      <c r="A20649" s="7" t="s">
        <v>34</v>
      </c>
      <c r="B20649" s="7" t="s">
        <v>653</v>
      </c>
      <c r="C20649" s="7" t="s">
        <v>1496</v>
      </c>
      <c r="D20649" s="7" t="n">
        <v>0</v>
      </c>
      <c r="E20649" s="7" t="n">
        <v>0</v>
      </c>
      <c r="F20649" s="7" t="n">
        <v>1</v>
      </c>
      <c r="G20649" s="7" t="n">
        <v>114.32</v>
      </c>
    </row>
    <row r="20650" customFormat="false" ht="15" hidden="false" customHeight="false" outlineLevel="0" collapsed="false">
      <c r="A20650" s="7" t="s">
        <v>34</v>
      </c>
      <c r="B20650" s="7" t="s">
        <v>653</v>
      </c>
      <c r="C20650" s="7" t="s">
        <v>1496</v>
      </c>
      <c r="D20650" s="7" t="n">
        <v>0</v>
      </c>
      <c r="E20650" s="7" t="n">
        <v>0</v>
      </c>
      <c r="F20650" s="7" t="n">
        <v>19</v>
      </c>
      <c r="G20650" s="7" t="n">
        <v>1926.34</v>
      </c>
    </row>
    <row r="20651" customFormat="false" ht="15" hidden="false" customHeight="false" outlineLevel="0" collapsed="false">
      <c r="A20651" s="7" t="s">
        <v>34</v>
      </c>
      <c r="B20651" s="7" t="s">
        <v>653</v>
      </c>
      <c r="C20651" s="7" t="s">
        <v>1496</v>
      </c>
      <c r="D20651" s="7" t="n">
        <v>0</v>
      </c>
      <c r="E20651" s="7" t="n">
        <v>0</v>
      </c>
      <c r="F20651" s="7" t="n">
        <v>1</v>
      </c>
      <c r="G20651" s="7" t="n">
        <v>97.17</v>
      </c>
    </row>
    <row r="20652" customFormat="false" ht="15" hidden="false" customHeight="false" outlineLevel="0" collapsed="false">
      <c r="A20652" s="7" t="s">
        <v>34</v>
      </c>
      <c r="B20652" s="7" t="s">
        <v>653</v>
      </c>
      <c r="C20652" s="7" t="s">
        <v>1496</v>
      </c>
      <c r="D20652" s="7" t="n">
        <v>0</v>
      </c>
      <c r="E20652" s="7" t="n">
        <v>0</v>
      </c>
      <c r="F20652" s="7" t="n">
        <v>2</v>
      </c>
      <c r="G20652" s="7" t="n">
        <v>228.66</v>
      </c>
    </row>
    <row r="20653" customFormat="false" ht="15" hidden="false" customHeight="false" outlineLevel="0" collapsed="false">
      <c r="A20653" s="7" t="s">
        <v>34</v>
      </c>
      <c r="B20653" s="7" t="s">
        <v>653</v>
      </c>
      <c r="C20653" s="7" t="s">
        <v>1496</v>
      </c>
      <c r="D20653" s="7" t="n">
        <v>0</v>
      </c>
      <c r="E20653" s="7" t="n">
        <v>0</v>
      </c>
      <c r="F20653" s="7" t="n">
        <v>1</v>
      </c>
      <c r="G20653" s="7" t="n">
        <v>97.17</v>
      </c>
    </row>
    <row r="20654" customFormat="false" ht="15" hidden="false" customHeight="false" outlineLevel="0" collapsed="false">
      <c r="A20654" s="7" t="s">
        <v>34</v>
      </c>
      <c r="B20654" s="7" t="s">
        <v>653</v>
      </c>
      <c r="C20654" s="7" t="s">
        <v>1496</v>
      </c>
      <c r="D20654" s="7" t="n">
        <v>0</v>
      </c>
      <c r="E20654" s="7" t="n">
        <v>0</v>
      </c>
      <c r="F20654" s="7" t="n">
        <v>1</v>
      </c>
      <c r="G20654" s="7" t="n">
        <v>102.89</v>
      </c>
    </row>
    <row r="20655" customFormat="false" ht="15" hidden="false" customHeight="false" outlineLevel="0" collapsed="false">
      <c r="A20655" s="7" t="s">
        <v>34</v>
      </c>
      <c r="B20655" s="7" t="s">
        <v>653</v>
      </c>
      <c r="C20655" s="7" t="s">
        <v>1496</v>
      </c>
      <c r="D20655" s="7" t="n">
        <v>0</v>
      </c>
      <c r="E20655" s="7" t="n">
        <v>0</v>
      </c>
      <c r="F20655" s="7" t="n">
        <v>12</v>
      </c>
      <c r="G20655" s="7" t="n">
        <v>1280.42</v>
      </c>
    </row>
    <row r="20656" customFormat="false" ht="15" hidden="false" customHeight="false" outlineLevel="0" collapsed="false">
      <c r="A20656" s="7" t="s">
        <v>34</v>
      </c>
      <c r="B20656" s="7" t="s">
        <v>653</v>
      </c>
      <c r="C20656" s="7" t="s">
        <v>1496</v>
      </c>
      <c r="D20656" s="7" t="n">
        <v>0</v>
      </c>
      <c r="E20656" s="7" t="n">
        <v>0</v>
      </c>
      <c r="F20656" s="7" t="n">
        <v>2</v>
      </c>
      <c r="G20656" s="7" t="n">
        <v>194.36</v>
      </c>
    </row>
    <row r="20657" customFormat="false" ht="15" hidden="false" customHeight="false" outlineLevel="0" collapsed="false">
      <c r="A20657" s="7" t="s">
        <v>34</v>
      </c>
      <c r="B20657" s="7" t="s">
        <v>653</v>
      </c>
      <c r="C20657" s="7" t="s">
        <v>1496</v>
      </c>
      <c r="D20657" s="7" t="n">
        <v>0</v>
      </c>
      <c r="E20657" s="7" t="n">
        <v>0</v>
      </c>
      <c r="F20657" s="7" t="n">
        <v>2</v>
      </c>
      <c r="G20657" s="7" t="n">
        <v>228.66</v>
      </c>
    </row>
    <row r="20658" customFormat="false" ht="15" hidden="false" customHeight="false" outlineLevel="0" collapsed="false">
      <c r="A20658" s="7" t="s">
        <v>34</v>
      </c>
      <c r="B20658" s="7" t="s">
        <v>653</v>
      </c>
      <c r="C20658" s="7" t="s">
        <v>1496</v>
      </c>
      <c r="D20658" s="7" t="n">
        <v>0</v>
      </c>
      <c r="E20658" s="7" t="n">
        <v>0</v>
      </c>
      <c r="F20658" s="7" t="n">
        <v>3</v>
      </c>
      <c r="G20658" s="7" t="n">
        <v>320.1</v>
      </c>
    </row>
    <row r="20659" customFormat="false" ht="15" hidden="false" customHeight="false" outlineLevel="0" collapsed="false">
      <c r="A20659" s="7" t="s">
        <v>34</v>
      </c>
      <c r="B20659" s="7" t="s">
        <v>653</v>
      </c>
      <c r="C20659" s="7" t="s">
        <v>1496</v>
      </c>
      <c r="D20659" s="7" t="n">
        <v>0</v>
      </c>
      <c r="E20659" s="7" t="n">
        <v>0</v>
      </c>
      <c r="F20659" s="7" t="n">
        <v>2</v>
      </c>
      <c r="G20659" s="7" t="n">
        <v>228.64</v>
      </c>
    </row>
    <row r="20660" customFormat="false" ht="15" hidden="false" customHeight="false" outlineLevel="0" collapsed="false">
      <c r="A20660" s="7" t="s">
        <v>34</v>
      </c>
      <c r="B20660" s="7" t="s">
        <v>653</v>
      </c>
      <c r="C20660" s="7" t="s">
        <v>1496</v>
      </c>
      <c r="D20660" s="7" t="n">
        <v>0</v>
      </c>
      <c r="E20660" s="7" t="n">
        <v>0</v>
      </c>
      <c r="F20660" s="7" t="n">
        <v>1</v>
      </c>
      <c r="G20660" s="7" t="n">
        <v>114.33</v>
      </c>
    </row>
    <row r="20661" customFormat="false" ht="15" hidden="false" customHeight="false" outlineLevel="0" collapsed="false">
      <c r="A20661" s="7" t="s">
        <v>34</v>
      </c>
      <c r="B20661" s="7" t="s">
        <v>653</v>
      </c>
      <c r="C20661" s="7" t="s">
        <v>1496</v>
      </c>
      <c r="D20661" s="7" t="n">
        <v>0</v>
      </c>
      <c r="E20661" s="7" t="n">
        <v>0</v>
      </c>
      <c r="F20661" s="7" t="n">
        <v>1</v>
      </c>
      <c r="G20661" s="7" t="n">
        <v>114.33</v>
      </c>
    </row>
    <row r="20662" customFormat="false" ht="15" hidden="false" customHeight="false" outlineLevel="0" collapsed="false">
      <c r="A20662" s="7" t="s">
        <v>34</v>
      </c>
      <c r="B20662" s="7" t="s">
        <v>653</v>
      </c>
      <c r="C20662" s="7" t="s">
        <v>1496</v>
      </c>
      <c r="D20662" s="7" t="n">
        <v>0</v>
      </c>
      <c r="E20662" s="7" t="n">
        <v>0</v>
      </c>
      <c r="F20662" s="7" t="n">
        <v>5</v>
      </c>
      <c r="G20662" s="7" t="n">
        <v>468.72</v>
      </c>
    </row>
    <row r="20663" customFormat="false" ht="15" hidden="false" customHeight="false" outlineLevel="0" collapsed="false">
      <c r="A20663" s="7" t="s">
        <v>34</v>
      </c>
      <c r="B20663" s="7" t="s">
        <v>653</v>
      </c>
      <c r="C20663" s="7" t="s">
        <v>1496</v>
      </c>
      <c r="D20663" s="7" t="n">
        <v>0</v>
      </c>
      <c r="E20663" s="7" t="n">
        <v>0</v>
      </c>
      <c r="F20663" s="7" t="n">
        <v>1</v>
      </c>
      <c r="G20663" s="7" t="n">
        <v>114.33</v>
      </c>
    </row>
    <row r="20664" customFormat="false" ht="15" hidden="false" customHeight="false" outlineLevel="0" collapsed="false">
      <c r="A20664" s="7" t="s">
        <v>34</v>
      </c>
      <c r="B20664" s="7" t="s">
        <v>653</v>
      </c>
      <c r="C20664" s="7" t="s">
        <v>1496</v>
      </c>
      <c r="D20664" s="7" t="n">
        <v>0</v>
      </c>
      <c r="E20664" s="7" t="n">
        <v>0</v>
      </c>
      <c r="F20664" s="7" t="n">
        <v>2</v>
      </c>
      <c r="G20664" s="7" t="n">
        <v>194.36</v>
      </c>
    </row>
    <row r="20665" customFormat="false" ht="15" hidden="false" customHeight="false" outlineLevel="0" collapsed="false">
      <c r="A20665" s="7" t="s">
        <v>34</v>
      </c>
      <c r="B20665" s="7" t="s">
        <v>653</v>
      </c>
      <c r="C20665" s="7" t="s">
        <v>1496</v>
      </c>
      <c r="D20665" s="7" t="n">
        <v>0</v>
      </c>
      <c r="E20665" s="7" t="n">
        <v>0</v>
      </c>
      <c r="F20665" s="7" t="n">
        <v>5</v>
      </c>
      <c r="G20665" s="7" t="n">
        <v>571.65</v>
      </c>
    </row>
    <row r="20666" customFormat="false" ht="15" hidden="false" customHeight="false" outlineLevel="0" collapsed="false">
      <c r="A20666" s="7" t="s">
        <v>34</v>
      </c>
      <c r="B20666" s="7" t="s">
        <v>653</v>
      </c>
      <c r="C20666" s="7" t="s">
        <v>1496</v>
      </c>
      <c r="D20666" s="7" t="n">
        <v>0</v>
      </c>
      <c r="E20666" s="7" t="n">
        <v>0</v>
      </c>
      <c r="F20666" s="7" t="n">
        <v>1</v>
      </c>
      <c r="G20666" s="7" t="n">
        <v>114.33</v>
      </c>
    </row>
    <row r="20667" customFormat="false" ht="15" hidden="false" customHeight="false" outlineLevel="0" collapsed="false">
      <c r="A20667" s="7" t="s">
        <v>34</v>
      </c>
      <c r="B20667" s="7" t="s">
        <v>653</v>
      </c>
      <c r="C20667" s="7" t="s">
        <v>1496</v>
      </c>
      <c r="D20667" s="7" t="n">
        <v>0</v>
      </c>
      <c r="E20667" s="7" t="n">
        <v>0</v>
      </c>
      <c r="F20667" s="7" t="n">
        <v>3</v>
      </c>
      <c r="G20667" s="7" t="n">
        <v>320.1</v>
      </c>
    </row>
    <row r="20668" customFormat="false" ht="15" hidden="false" customHeight="false" outlineLevel="0" collapsed="false">
      <c r="A20668" s="7" t="s">
        <v>34</v>
      </c>
      <c r="B20668" s="7" t="s">
        <v>653</v>
      </c>
      <c r="C20668" s="7" t="s">
        <v>1496</v>
      </c>
      <c r="D20668" s="7" t="n">
        <v>0</v>
      </c>
      <c r="E20668" s="7" t="n">
        <v>0</v>
      </c>
      <c r="F20668" s="7" t="n">
        <v>1</v>
      </c>
      <c r="G20668" s="7" t="n">
        <v>97.17</v>
      </c>
    </row>
    <row r="20669" customFormat="false" ht="15" hidden="false" customHeight="false" outlineLevel="0" collapsed="false">
      <c r="A20669" s="7" t="s">
        <v>34</v>
      </c>
      <c r="B20669" s="7" t="s">
        <v>653</v>
      </c>
      <c r="C20669" s="7" t="s">
        <v>1496</v>
      </c>
      <c r="D20669" s="7" t="n">
        <v>0</v>
      </c>
      <c r="E20669" s="7" t="n">
        <v>0</v>
      </c>
      <c r="F20669" s="7" t="n">
        <v>4</v>
      </c>
      <c r="G20669" s="7" t="n">
        <v>423.01</v>
      </c>
    </row>
    <row r="20670" customFormat="false" ht="15" hidden="false" customHeight="false" outlineLevel="0" collapsed="false">
      <c r="A20670" s="7" t="s">
        <v>34</v>
      </c>
      <c r="B20670" s="7" t="s">
        <v>653</v>
      </c>
      <c r="C20670" s="7" t="s">
        <v>1496</v>
      </c>
      <c r="D20670" s="7" t="n">
        <v>0</v>
      </c>
      <c r="E20670" s="7" t="n">
        <v>0</v>
      </c>
      <c r="F20670" s="7" t="n">
        <v>2</v>
      </c>
      <c r="G20670" s="7" t="n">
        <v>194.36</v>
      </c>
    </row>
    <row r="20671" customFormat="false" ht="15" hidden="false" customHeight="false" outlineLevel="0" collapsed="false">
      <c r="A20671" s="7" t="s">
        <v>34</v>
      </c>
      <c r="B20671" s="7" t="s">
        <v>653</v>
      </c>
      <c r="C20671" s="7" t="s">
        <v>1496</v>
      </c>
      <c r="D20671" s="7" t="n">
        <v>0</v>
      </c>
      <c r="E20671" s="7" t="n">
        <v>0</v>
      </c>
      <c r="F20671" s="7" t="n">
        <v>3</v>
      </c>
      <c r="G20671" s="7" t="n">
        <v>314.39</v>
      </c>
    </row>
    <row r="20672" customFormat="false" ht="15" hidden="false" customHeight="false" outlineLevel="0" collapsed="false">
      <c r="A20672" s="7" t="s">
        <v>34</v>
      </c>
      <c r="B20672" s="7" t="s">
        <v>653</v>
      </c>
      <c r="C20672" s="7" t="s">
        <v>1496</v>
      </c>
      <c r="D20672" s="7" t="n">
        <v>0</v>
      </c>
      <c r="E20672" s="7" t="n">
        <v>0</v>
      </c>
      <c r="F20672" s="7" t="n">
        <v>1</v>
      </c>
      <c r="G20672" s="7" t="n">
        <v>97.18</v>
      </c>
    </row>
    <row r="20673" customFormat="false" ht="15" hidden="false" customHeight="false" outlineLevel="0" collapsed="false">
      <c r="A20673" s="7" t="s">
        <v>34</v>
      </c>
      <c r="B20673" s="7" t="s">
        <v>653</v>
      </c>
      <c r="C20673" s="7" t="s">
        <v>1496</v>
      </c>
      <c r="D20673" s="7" t="n">
        <v>0</v>
      </c>
      <c r="E20673" s="7" t="n">
        <v>0</v>
      </c>
      <c r="F20673" s="7" t="n">
        <v>1</v>
      </c>
      <c r="G20673" s="7" t="n">
        <v>114.33</v>
      </c>
    </row>
    <row r="20674" customFormat="false" ht="15" hidden="false" customHeight="false" outlineLevel="0" collapsed="false">
      <c r="A20674" s="7" t="s">
        <v>34</v>
      </c>
      <c r="B20674" s="7" t="s">
        <v>653</v>
      </c>
      <c r="C20674" s="7" t="s">
        <v>1496</v>
      </c>
      <c r="D20674" s="7" t="n">
        <v>0</v>
      </c>
      <c r="E20674" s="7" t="n">
        <v>0</v>
      </c>
      <c r="F20674" s="7" t="n">
        <v>5</v>
      </c>
      <c r="G20674" s="7" t="n">
        <v>531.6</v>
      </c>
    </row>
    <row r="20675" customFormat="false" ht="15" hidden="false" customHeight="false" outlineLevel="0" collapsed="false">
      <c r="A20675" s="7" t="s">
        <v>34</v>
      </c>
      <c r="B20675" s="7" t="s">
        <v>653</v>
      </c>
      <c r="C20675" s="7" t="s">
        <v>1496</v>
      </c>
      <c r="D20675" s="7" t="n">
        <v>0</v>
      </c>
      <c r="E20675" s="7" t="n">
        <v>0</v>
      </c>
      <c r="F20675" s="7" t="n">
        <v>1</v>
      </c>
      <c r="G20675" s="7" t="n">
        <v>0</v>
      </c>
    </row>
    <row r="20676" customFormat="false" ht="15" hidden="false" customHeight="false" outlineLevel="0" collapsed="false">
      <c r="A20676" s="7" t="s">
        <v>34</v>
      </c>
      <c r="B20676" s="7" t="s">
        <v>653</v>
      </c>
      <c r="C20676" s="7" t="s">
        <v>1496</v>
      </c>
      <c r="D20676" s="7" t="n">
        <v>0</v>
      </c>
      <c r="E20676" s="7" t="n">
        <v>0</v>
      </c>
      <c r="F20676" s="7" t="n">
        <v>2</v>
      </c>
      <c r="G20676" s="7" t="n">
        <v>194.36</v>
      </c>
    </row>
    <row r="20677" customFormat="false" ht="15" hidden="false" customHeight="false" outlineLevel="0" collapsed="false">
      <c r="A20677" s="7" t="s">
        <v>34</v>
      </c>
      <c r="B20677" s="7" t="s">
        <v>653</v>
      </c>
      <c r="C20677" s="7" t="s">
        <v>1496</v>
      </c>
      <c r="D20677" s="7" t="n">
        <v>0</v>
      </c>
      <c r="E20677" s="7" t="n">
        <v>0</v>
      </c>
      <c r="F20677" s="7" t="n">
        <v>1</v>
      </c>
      <c r="G20677" s="7" t="n">
        <v>101.7</v>
      </c>
    </row>
    <row r="20678" customFormat="false" ht="15" hidden="false" customHeight="false" outlineLevel="0" collapsed="false">
      <c r="A20678" s="7" t="s">
        <v>34</v>
      </c>
      <c r="B20678" s="7" t="s">
        <v>653</v>
      </c>
      <c r="C20678" s="7" t="s">
        <v>1496</v>
      </c>
      <c r="D20678" s="7" t="n">
        <v>0</v>
      </c>
      <c r="E20678" s="7" t="n">
        <v>0</v>
      </c>
      <c r="F20678" s="7" t="n">
        <v>1</v>
      </c>
      <c r="G20678" s="7" t="n">
        <v>114.33</v>
      </c>
    </row>
    <row r="20679" customFormat="false" ht="15" hidden="false" customHeight="false" outlineLevel="0" collapsed="false">
      <c r="A20679" s="7" t="s">
        <v>34</v>
      </c>
      <c r="B20679" s="7" t="s">
        <v>653</v>
      </c>
      <c r="C20679" s="7" t="s">
        <v>1496</v>
      </c>
      <c r="D20679" s="7" t="n">
        <v>0</v>
      </c>
      <c r="E20679" s="7" t="n">
        <v>0</v>
      </c>
      <c r="F20679" s="7" t="n">
        <v>1</v>
      </c>
      <c r="G20679" s="7" t="n">
        <v>114.33</v>
      </c>
    </row>
    <row r="20680" customFormat="false" ht="15" hidden="false" customHeight="false" outlineLevel="0" collapsed="false">
      <c r="A20680" s="7" t="s">
        <v>34</v>
      </c>
      <c r="B20680" s="7" t="s">
        <v>653</v>
      </c>
      <c r="C20680" s="7" t="s">
        <v>1496</v>
      </c>
      <c r="D20680" s="7" t="n">
        <v>0</v>
      </c>
      <c r="E20680" s="7" t="n">
        <v>0</v>
      </c>
      <c r="F20680" s="7" t="n">
        <v>1</v>
      </c>
      <c r="G20680" s="7" t="n">
        <v>97.18</v>
      </c>
    </row>
    <row r="20681" customFormat="false" ht="15" hidden="false" customHeight="false" outlineLevel="0" collapsed="false">
      <c r="A20681" s="7" t="s">
        <v>34</v>
      </c>
      <c r="B20681" s="7" t="s">
        <v>653</v>
      </c>
      <c r="C20681" s="7" t="s">
        <v>1496</v>
      </c>
      <c r="D20681" s="7" t="n">
        <v>0</v>
      </c>
      <c r="E20681" s="7" t="n">
        <v>0</v>
      </c>
      <c r="F20681" s="7" t="n">
        <v>1</v>
      </c>
      <c r="G20681" s="7" t="n">
        <v>114.33</v>
      </c>
    </row>
    <row r="20682" customFormat="false" ht="15" hidden="false" customHeight="false" outlineLevel="0" collapsed="false">
      <c r="A20682" s="7" t="s">
        <v>34</v>
      </c>
      <c r="B20682" s="7" t="s">
        <v>653</v>
      </c>
      <c r="C20682" s="7" t="s">
        <v>1496</v>
      </c>
      <c r="D20682" s="7" t="n">
        <v>0</v>
      </c>
      <c r="E20682" s="7" t="n">
        <v>0</v>
      </c>
      <c r="F20682" s="7" t="n">
        <v>4</v>
      </c>
      <c r="G20682" s="7" t="n">
        <v>365.83</v>
      </c>
    </row>
    <row r="20683" customFormat="false" ht="15" hidden="false" customHeight="false" outlineLevel="0" collapsed="false">
      <c r="A20683" s="7" t="s">
        <v>34</v>
      </c>
      <c r="B20683" s="7" t="s">
        <v>653</v>
      </c>
      <c r="C20683" s="7" t="s">
        <v>1496</v>
      </c>
      <c r="D20683" s="7" t="n">
        <v>0</v>
      </c>
      <c r="E20683" s="7" t="n">
        <v>0</v>
      </c>
      <c r="F20683" s="7" t="n">
        <v>2</v>
      </c>
      <c r="G20683" s="7" t="n">
        <v>228.64</v>
      </c>
    </row>
    <row r="20684" customFormat="false" ht="15" hidden="false" customHeight="false" outlineLevel="0" collapsed="false">
      <c r="A20684" s="7" t="s">
        <v>34</v>
      </c>
      <c r="B20684" s="7" t="s">
        <v>653</v>
      </c>
      <c r="C20684" s="7" t="s">
        <v>1496</v>
      </c>
      <c r="D20684" s="7" t="n">
        <v>0</v>
      </c>
      <c r="E20684" s="7" t="n">
        <v>0</v>
      </c>
      <c r="F20684" s="7" t="n">
        <v>2</v>
      </c>
      <c r="G20684" s="7" t="n">
        <v>228.66</v>
      </c>
    </row>
    <row r="20685" customFormat="false" ht="15" hidden="false" customHeight="false" outlineLevel="0" collapsed="false">
      <c r="A20685" s="7" t="s">
        <v>34</v>
      </c>
      <c r="B20685" s="7" t="s">
        <v>653</v>
      </c>
      <c r="C20685" s="7" t="s">
        <v>1496</v>
      </c>
      <c r="D20685" s="7" t="n">
        <v>0</v>
      </c>
      <c r="E20685" s="7" t="n">
        <v>0</v>
      </c>
      <c r="F20685" s="7" t="n">
        <v>1</v>
      </c>
      <c r="G20685" s="7" t="n">
        <v>114.32</v>
      </c>
    </row>
    <row r="20686" customFormat="false" ht="15" hidden="false" customHeight="false" outlineLevel="0" collapsed="false">
      <c r="A20686" s="7" t="s">
        <v>34</v>
      </c>
      <c r="B20686" s="7" t="s">
        <v>653</v>
      </c>
      <c r="C20686" s="7" t="s">
        <v>1496</v>
      </c>
      <c r="D20686" s="7" t="n">
        <v>21</v>
      </c>
      <c r="E20686" s="7" t="n">
        <v>2194.94</v>
      </c>
      <c r="F20686" s="7" t="n">
        <v>114</v>
      </c>
      <c r="G20686" s="7" t="n">
        <v>12118.01</v>
      </c>
    </row>
    <row r="20687" customFormat="false" ht="15" hidden="false" customHeight="false" outlineLevel="0" collapsed="false">
      <c r="A20687" s="7" t="s">
        <v>34</v>
      </c>
      <c r="B20687" s="7" t="s">
        <v>653</v>
      </c>
      <c r="C20687" s="7" t="s">
        <v>1496</v>
      </c>
      <c r="D20687" s="7" t="n">
        <v>0</v>
      </c>
      <c r="E20687" s="7" t="n">
        <v>0</v>
      </c>
      <c r="F20687" s="7" t="n">
        <v>1</v>
      </c>
      <c r="G20687" s="7" t="n">
        <v>114.32</v>
      </c>
    </row>
    <row r="20688" customFormat="false" ht="15" hidden="false" customHeight="false" outlineLevel="0" collapsed="false">
      <c r="A20688" s="7" t="s">
        <v>34</v>
      </c>
      <c r="B20688" s="7" t="s">
        <v>653</v>
      </c>
      <c r="C20688" s="7" t="s">
        <v>1496</v>
      </c>
      <c r="D20688" s="7" t="n">
        <v>0</v>
      </c>
      <c r="E20688" s="7" t="n">
        <v>0</v>
      </c>
      <c r="F20688" s="7" t="n">
        <v>1</v>
      </c>
      <c r="G20688" s="7" t="n">
        <v>114.33</v>
      </c>
    </row>
    <row r="20689" customFormat="false" ht="15" hidden="false" customHeight="false" outlineLevel="0" collapsed="false">
      <c r="A20689" s="7" t="s">
        <v>34</v>
      </c>
      <c r="B20689" s="7" t="s">
        <v>653</v>
      </c>
      <c r="C20689" s="7" t="s">
        <v>1496</v>
      </c>
      <c r="D20689" s="7" t="n">
        <v>0</v>
      </c>
      <c r="E20689" s="7" t="n">
        <v>0</v>
      </c>
      <c r="F20689" s="7" t="n">
        <v>2</v>
      </c>
      <c r="G20689" s="7" t="n">
        <v>205.78</v>
      </c>
    </row>
    <row r="20690" customFormat="false" ht="15" hidden="false" customHeight="false" outlineLevel="0" collapsed="false">
      <c r="A20690" s="7" t="s">
        <v>34</v>
      </c>
      <c r="B20690" s="7" t="s">
        <v>653</v>
      </c>
      <c r="C20690" s="7" t="s">
        <v>1496</v>
      </c>
      <c r="D20690" s="7" t="n">
        <v>0</v>
      </c>
      <c r="E20690" s="7" t="n">
        <v>0</v>
      </c>
      <c r="F20690" s="7" t="n">
        <v>1</v>
      </c>
      <c r="G20690" s="7" t="n">
        <v>97.17</v>
      </c>
    </row>
    <row r="20691" customFormat="false" ht="15" hidden="false" customHeight="false" outlineLevel="0" collapsed="false">
      <c r="A20691" s="7" t="s">
        <v>34</v>
      </c>
      <c r="B20691" s="7" t="s">
        <v>653</v>
      </c>
      <c r="C20691" s="7" t="s">
        <v>1496</v>
      </c>
      <c r="D20691" s="7" t="n">
        <v>0</v>
      </c>
      <c r="E20691" s="7" t="n">
        <v>0</v>
      </c>
      <c r="F20691" s="7" t="n">
        <v>1</v>
      </c>
      <c r="G20691" s="7" t="n">
        <v>114.32</v>
      </c>
    </row>
    <row r="20692" customFormat="false" ht="15" hidden="false" customHeight="false" outlineLevel="0" collapsed="false">
      <c r="A20692" s="7" t="s">
        <v>34</v>
      </c>
      <c r="B20692" s="7" t="s">
        <v>653</v>
      </c>
      <c r="C20692" s="7" t="s">
        <v>1496</v>
      </c>
      <c r="D20692" s="7" t="n">
        <v>0</v>
      </c>
      <c r="E20692" s="7" t="n">
        <v>0</v>
      </c>
      <c r="F20692" s="7" t="n">
        <v>1</v>
      </c>
      <c r="G20692" s="7" t="n">
        <v>97.18</v>
      </c>
    </row>
    <row r="20693" customFormat="false" ht="15" hidden="false" customHeight="false" outlineLevel="0" collapsed="false">
      <c r="A20693" s="7" t="s">
        <v>34</v>
      </c>
      <c r="B20693" s="7" t="s">
        <v>653</v>
      </c>
      <c r="C20693" s="7" t="s">
        <v>1496</v>
      </c>
      <c r="D20693" s="7" t="n">
        <v>0</v>
      </c>
      <c r="E20693" s="7" t="n">
        <v>0</v>
      </c>
      <c r="F20693" s="7" t="n">
        <v>2</v>
      </c>
      <c r="G20693" s="7" t="n">
        <v>211.5</v>
      </c>
    </row>
    <row r="20694" customFormat="false" ht="15" hidden="false" customHeight="false" outlineLevel="0" collapsed="false">
      <c r="A20694" s="7" t="s">
        <v>34</v>
      </c>
      <c r="B20694" s="7" t="s">
        <v>653</v>
      </c>
      <c r="C20694" s="7" t="s">
        <v>1496</v>
      </c>
      <c r="D20694" s="7" t="n">
        <v>0</v>
      </c>
      <c r="E20694" s="7" t="n">
        <v>0</v>
      </c>
      <c r="F20694" s="7" t="n">
        <v>2</v>
      </c>
      <c r="G20694" s="7" t="n">
        <v>194.36</v>
      </c>
    </row>
    <row r="20695" customFormat="false" ht="15" hidden="false" customHeight="false" outlineLevel="0" collapsed="false">
      <c r="A20695" s="7" t="s">
        <v>34</v>
      </c>
      <c r="B20695" s="7" t="s">
        <v>653</v>
      </c>
      <c r="C20695" s="7" t="s">
        <v>1496</v>
      </c>
      <c r="D20695" s="7" t="n">
        <v>0</v>
      </c>
      <c r="E20695" s="7" t="n">
        <v>0</v>
      </c>
      <c r="F20695" s="7" t="n">
        <v>4</v>
      </c>
      <c r="G20695" s="7" t="n">
        <v>457.3</v>
      </c>
    </row>
    <row r="20696" customFormat="false" ht="15" hidden="false" customHeight="false" outlineLevel="0" collapsed="false">
      <c r="A20696" s="7" t="s">
        <v>34</v>
      </c>
      <c r="B20696" s="7" t="s">
        <v>653</v>
      </c>
      <c r="C20696" s="7" t="s">
        <v>1496</v>
      </c>
      <c r="D20696" s="7" t="n">
        <v>0</v>
      </c>
      <c r="E20696" s="7" t="n">
        <v>0</v>
      </c>
      <c r="F20696" s="7" t="n">
        <v>1</v>
      </c>
      <c r="G20696" s="7" t="n">
        <v>114.32</v>
      </c>
    </row>
    <row r="20697" customFormat="false" ht="15" hidden="false" customHeight="false" outlineLevel="0" collapsed="false">
      <c r="A20697" s="7" t="s">
        <v>34</v>
      </c>
      <c r="B20697" s="7" t="s">
        <v>653</v>
      </c>
      <c r="C20697" s="7" t="s">
        <v>1496</v>
      </c>
      <c r="D20697" s="7" t="n">
        <v>0</v>
      </c>
      <c r="E20697" s="7" t="n">
        <v>0</v>
      </c>
      <c r="F20697" s="7" t="n">
        <v>1</v>
      </c>
      <c r="G20697" s="7" t="n">
        <v>114.32</v>
      </c>
    </row>
    <row r="20698" customFormat="false" ht="15" hidden="false" customHeight="false" outlineLevel="0" collapsed="false">
      <c r="A20698" s="7" t="s">
        <v>34</v>
      </c>
      <c r="B20698" s="7" t="s">
        <v>653</v>
      </c>
      <c r="C20698" s="7" t="s">
        <v>1496</v>
      </c>
      <c r="D20698" s="7" t="n">
        <v>0</v>
      </c>
      <c r="E20698" s="7" t="n">
        <v>0</v>
      </c>
      <c r="F20698" s="7" t="n">
        <v>2</v>
      </c>
      <c r="G20698" s="7" t="n">
        <v>194.36</v>
      </c>
    </row>
    <row r="20699" customFormat="false" ht="15" hidden="false" customHeight="false" outlineLevel="0" collapsed="false">
      <c r="A20699" s="7" t="s">
        <v>34</v>
      </c>
      <c r="B20699" s="7" t="s">
        <v>653</v>
      </c>
      <c r="C20699" s="7" t="s">
        <v>1496</v>
      </c>
      <c r="D20699" s="7" t="n">
        <v>0</v>
      </c>
      <c r="E20699" s="7" t="n">
        <v>0</v>
      </c>
      <c r="F20699" s="7" t="n">
        <v>1</v>
      </c>
      <c r="G20699" s="7" t="n">
        <v>102.89</v>
      </c>
    </row>
    <row r="20700" customFormat="false" ht="15" hidden="false" customHeight="false" outlineLevel="0" collapsed="false">
      <c r="A20700" s="7" t="s">
        <v>34</v>
      </c>
      <c r="B20700" s="7" t="s">
        <v>653</v>
      </c>
      <c r="C20700" s="7" t="s">
        <v>1496</v>
      </c>
      <c r="D20700" s="7" t="n">
        <v>0</v>
      </c>
      <c r="E20700" s="7" t="n">
        <v>0</v>
      </c>
      <c r="F20700" s="7" t="n">
        <v>1</v>
      </c>
      <c r="G20700" s="7" t="n">
        <v>97.17</v>
      </c>
    </row>
    <row r="20701" customFormat="false" ht="15" hidden="false" customHeight="false" outlineLevel="0" collapsed="false">
      <c r="A20701" s="7" t="s">
        <v>34</v>
      </c>
      <c r="B20701" s="7" t="s">
        <v>653</v>
      </c>
      <c r="C20701" s="7" t="s">
        <v>1496</v>
      </c>
      <c r="D20701" s="7" t="n">
        <v>0</v>
      </c>
      <c r="E20701" s="7" t="n">
        <v>0</v>
      </c>
      <c r="F20701" s="7" t="n">
        <v>2</v>
      </c>
      <c r="G20701" s="7" t="n">
        <v>194.36</v>
      </c>
    </row>
    <row r="20702" customFormat="false" ht="15" hidden="false" customHeight="false" outlineLevel="0" collapsed="false">
      <c r="A20702" s="7" t="s">
        <v>34</v>
      </c>
      <c r="B20702" s="7" t="s">
        <v>653</v>
      </c>
      <c r="C20702" s="7" t="s">
        <v>1496</v>
      </c>
      <c r="D20702" s="7" t="n">
        <v>0</v>
      </c>
      <c r="E20702" s="7" t="n">
        <v>0</v>
      </c>
      <c r="F20702" s="7" t="n">
        <v>1</v>
      </c>
      <c r="G20702" s="7" t="n">
        <v>114.33</v>
      </c>
    </row>
    <row r="20703" customFormat="false" ht="15" hidden="false" customHeight="false" outlineLevel="0" collapsed="false">
      <c r="A20703" s="7" t="s">
        <v>34</v>
      </c>
      <c r="B20703" s="7" t="s">
        <v>653</v>
      </c>
      <c r="C20703" s="7" t="s">
        <v>1496</v>
      </c>
      <c r="D20703" s="7" t="n">
        <v>0</v>
      </c>
      <c r="E20703" s="7" t="n">
        <v>0</v>
      </c>
      <c r="F20703" s="7" t="n">
        <v>1</v>
      </c>
      <c r="G20703" s="7" t="n">
        <v>97.18</v>
      </c>
    </row>
    <row r="20704" customFormat="false" ht="15" hidden="false" customHeight="false" outlineLevel="0" collapsed="false">
      <c r="A20704" s="7" t="s">
        <v>34</v>
      </c>
      <c r="B20704" s="7" t="s">
        <v>653</v>
      </c>
      <c r="C20704" s="7" t="s">
        <v>1496</v>
      </c>
      <c r="D20704" s="7" t="n">
        <v>0</v>
      </c>
      <c r="E20704" s="7" t="n">
        <v>0</v>
      </c>
      <c r="F20704" s="7" t="n">
        <v>1</v>
      </c>
      <c r="G20704" s="7" t="n">
        <v>114.33</v>
      </c>
    </row>
    <row r="20705" customFormat="false" ht="15" hidden="false" customHeight="false" outlineLevel="0" collapsed="false">
      <c r="A20705" s="7" t="s">
        <v>34</v>
      </c>
      <c r="B20705" s="7" t="s">
        <v>653</v>
      </c>
      <c r="C20705" s="7" t="s">
        <v>1496</v>
      </c>
      <c r="D20705" s="7" t="n">
        <v>0</v>
      </c>
      <c r="E20705" s="7" t="n">
        <v>0</v>
      </c>
      <c r="F20705" s="7" t="n">
        <v>1</v>
      </c>
      <c r="G20705" s="7" t="n">
        <v>97.17</v>
      </c>
    </row>
    <row r="20706" customFormat="false" ht="15" hidden="false" customHeight="false" outlineLevel="0" collapsed="false">
      <c r="A20706" s="7" t="s">
        <v>34</v>
      </c>
      <c r="B20706" s="7" t="s">
        <v>653</v>
      </c>
      <c r="C20706" s="7" t="s">
        <v>1496</v>
      </c>
      <c r="D20706" s="7" t="n">
        <v>0</v>
      </c>
      <c r="E20706" s="7" t="n">
        <v>0</v>
      </c>
      <c r="F20706" s="7" t="n">
        <v>2</v>
      </c>
      <c r="G20706" s="7" t="n">
        <v>188.64</v>
      </c>
    </row>
    <row r="20707" customFormat="false" ht="15" hidden="false" customHeight="false" outlineLevel="0" collapsed="false">
      <c r="A20707" s="7" t="s">
        <v>34</v>
      </c>
      <c r="B20707" s="7" t="s">
        <v>653</v>
      </c>
      <c r="C20707" s="7" t="s">
        <v>1496</v>
      </c>
      <c r="D20707" s="7" t="n">
        <v>0</v>
      </c>
      <c r="E20707" s="7" t="n">
        <v>0</v>
      </c>
      <c r="F20707" s="7" t="n">
        <v>1</v>
      </c>
      <c r="G20707" s="7" t="n">
        <v>102.89</v>
      </c>
    </row>
    <row r="20708" customFormat="false" ht="15" hidden="false" customHeight="false" outlineLevel="0" collapsed="false">
      <c r="A20708" s="7" t="s">
        <v>34</v>
      </c>
      <c r="B20708" s="7" t="s">
        <v>653</v>
      </c>
      <c r="C20708" s="7" t="s">
        <v>1496</v>
      </c>
      <c r="D20708" s="7" t="n">
        <v>0</v>
      </c>
      <c r="E20708" s="7" t="n">
        <v>0</v>
      </c>
      <c r="F20708" s="7" t="n">
        <v>2</v>
      </c>
      <c r="G20708" s="7" t="n">
        <v>194.36</v>
      </c>
    </row>
    <row r="20709" customFormat="false" ht="15" hidden="false" customHeight="false" outlineLevel="0" collapsed="false">
      <c r="A20709" s="7" t="s">
        <v>34</v>
      </c>
      <c r="B20709" s="7" t="s">
        <v>653</v>
      </c>
      <c r="C20709" s="7" t="s">
        <v>1496</v>
      </c>
      <c r="D20709" s="7" t="n">
        <v>0</v>
      </c>
      <c r="E20709" s="7" t="n">
        <v>0</v>
      </c>
      <c r="F20709" s="7" t="n">
        <v>1</v>
      </c>
      <c r="G20709" s="7" t="n">
        <v>114.33</v>
      </c>
    </row>
    <row r="20710" customFormat="false" ht="15" hidden="false" customHeight="false" outlineLevel="0" collapsed="false">
      <c r="A20710" s="7" t="s">
        <v>34</v>
      </c>
      <c r="B20710" s="7" t="s">
        <v>653</v>
      </c>
      <c r="C20710" s="7" t="s">
        <v>1496</v>
      </c>
      <c r="D20710" s="7" t="n">
        <v>0</v>
      </c>
      <c r="E20710" s="7" t="n">
        <v>0</v>
      </c>
      <c r="F20710" s="7" t="n">
        <v>3</v>
      </c>
      <c r="G20710" s="7" t="n">
        <v>342.96</v>
      </c>
    </row>
    <row r="20711" customFormat="false" ht="15" hidden="false" customHeight="false" outlineLevel="0" collapsed="false">
      <c r="A20711" s="7" t="s">
        <v>34</v>
      </c>
      <c r="B20711" s="7" t="s">
        <v>653</v>
      </c>
      <c r="C20711" s="7" t="s">
        <v>1496</v>
      </c>
      <c r="D20711" s="7" t="n">
        <v>0</v>
      </c>
      <c r="E20711" s="7" t="n">
        <v>0</v>
      </c>
      <c r="F20711" s="7" t="n">
        <v>1</v>
      </c>
      <c r="G20711" s="7" t="n">
        <v>97.17</v>
      </c>
    </row>
    <row r="20712" customFormat="false" ht="15" hidden="false" customHeight="false" outlineLevel="0" collapsed="false">
      <c r="A20712" s="7" t="s">
        <v>34</v>
      </c>
      <c r="B20712" s="7" t="s">
        <v>653</v>
      </c>
      <c r="C20712" s="7" t="s">
        <v>1496</v>
      </c>
      <c r="D20712" s="7" t="n">
        <v>0</v>
      </c>
      <c r="E20712" s="7" t="n">
        <v>0</v>
      </c>
      <c r="F20712" s="7" t="n">
        <v>1</v>
      </c>
      <c r="G20712" s="7" t="n">
        <v>114.32</v>
      </c>
    </row>
    <row r="20713" customFormat="false" ht="15" hidden="false" customHeight="false" outlineLevel="0" collapsed="false">
      <c r="A20713" s="7" t="s">
        <v>34</v>
      </c>
      <c r="B20713" s="7" t="s">
        <v>653</v>
      </c>
      <c r="C20713" s="7" t="s">
        <v>1496</v>
      </c>
      <c r="D20713" s="7" t="n">
        <v>0</v>
      </c>
      <c r="E20713" s="7" t="n">
        <v>0</v>
      </c>
      <c r="F20713" s="7" t="n">
        <v>1</v>
      </c>
      <c r="G20713" s="7" t="n">
        <v>102.89</v>
      </c>
    </row>
    <row r="20714" customFormat="false" ht="15" hidden="false" customHeight="false" outlineLevel="0" collapsed="false">
      <c r="A20714" s="7" t="s">
        <v>34</v>
      </c>
      <c r="B20714" s="7" t="s">
        <v>653</v>
      </c>
      <c r="C20714" s="7" t="s">
        <v>1496</v>
      </c>
      <c r="D20714" s="7" t="n">
        <v>0</v>
      </c>
      <c r="E20714" s="7" t="n">
        <v>0</v>
      </c>
      <c r="F20714" s="7" t="n">
        <v>4</v>
      </c>
      <c r="G20714" s="7" t="n">
        <v>422.99</v>
      </c>
    </row>
    <row r="20715" customFormat="false" ht="15" hidden="false" customHeight="false" outlineLevel="0" collapsed="false">
      <c r="A20715" s="7" t="s">
        <v>34</v>
      </c>
      <c r="B20715" s="7" t="s">
        <v>653</v>
      </c>
      <c r="C20715" s="7" t="s">
        <v>1496</v>
      </c>
      <c r="D20715" s="7" t="n">
        <v>0</v>
      </c>
      <c r="E20715" s="7" t="n">
        <v>0</v>
      </c>
      <c r="F20715" s="7" t="n">
        <v>2</v>
      </c>
      <c r="G20715" s="7" t="n">
        <v>228.64</v>
      </c>
    </row>
    <row r="20716" customFormat="false" ht="15" hidden="false" customHeight="false" outlineLevel="0" collapsed="false">
      <c r="A20716" s="7" t="s">
        <v>34</v>
      </c>
      <c r="B20716" s="7" t="s">
        <v>653</v>
      </c>
      <c r="C20716" s="7" t="s">
        <v>1496</v>
      </c>
      <c r="D20716" s="7" t="n">
        <v>0</v>
      </c>
      <c r="E20716" s="7" t="n">
        <v>0</v>
      </c>
      <c r="F20716" s="7" t="n">
        <v>2</v>
      </c>
      <c r="G20716" s="7" t="n">
        <v>211.5</v>
      </c>
    </row>
    <row r="20717" customFormat="false" ht="15" hidden="false" customHeight="false" outlineLevel="0" collapsed="false">
      <c r="A20717" s="7" t="s">
        <v>34</v>
      </c>
      <c r="B20717" s="7" t="s">
        <v>653</v>
      </c>
      <c r="C20717" s="7" t="s">
        <v>1496</v>
      </c>
      <c r="D20717" s="7" t="n">
        <v>0</v>
      </c>
      <c r="E20717" s="7" t="n">
        <v>0</v>
      </c>
      <c r="F20717" s="7" t="n">
        <v>1</v>
      </c>
      <c r="G20717" s="7" t="n">
        <v>97.18</v>
      </c>
    </row>
    <row r="20718" customFormat="false" ht="15" hidden="false" customHeight="false" outlineLevel="0" collapsed="false">
      <c r="A20718" s="7" t="s">
        <v>34</v>
      </c>
      <c r="B20718" s="7" t="s">
        <v>653</v>
      </c>
      <c r="C20718" s="7" t="s">
        <v>1496</v>
      </c>
      <c r="D20718" s="7" t="n">
        <v>0</v>
      </c>
      <c r="E20718" s="7" t="n">
        <v>0</v>
      </c>
      <c r="F20718" s="7" t="n">
        <v>2</v>
      </c>
      <c r="G20718" s="7" t="n">
        <v>194.36</v>
      </c>
    </row>
    <row r="20719" customFormat="false" ht="15" hidden="false" customHeight="false" outlineLevel="0" collapsed="false">
      <c r="A20719" s="7" t="s">
        <v>34</v>
      </c>
      <c r="B20719" s="7" t="s">
        <v>653</v>
      </c>
      <c r="C20719" s="7" t="s">
        <v>1496</v>
      </c>
      <c r="D20719" s="7" t="n">
        <v>0</v>
      </c>
      <c r="E20719" s="7" t="n">
        <v>0</v>
      </c>
      <c r="F20719" s="7" t="n">
        <v>1</v>
      </c>
      <c r="G20719" s="7" t="n">
        <v>114.32</v>
      </c>
    </row>
    <row r="20720" customFormat="false" ht="15" hidden="false" customHeight="false" outlineLevel="0" collapsed="false">
      <c r="A20720" s="7" t="s">
        <v>34</v>
      </c>
      <c r="B20720" s="7" t="s">
        <v>653</v>
      </c>
      <c r="C20720" s="7" t="s">
        <v>1496</v>
      </c>
      <c r="D20720" s="7" t="n">
        <v>0</v>
      </c>
      <c r="E20720" s="7" t="n">
        <v>0</v>
      </c>
      <c r="F20720" s="7" t="n">
        <v>1</v>
      </c>
      <c r="G20720" s="7" t="n">
        <v>97.17</v>
      </c>
    </row>
    <row r="20721" customFormat="false" ht="15" hidden="false" customHeight="false" outlineLevel="0" collapsed="false">
      <c r="A20721" s="7" t="s">
        <v>34</v>
      </c>
      <c r="B20721" s="7" t="s">
        <v>653</v>
      </c>
      <c r="C20721" s="7" t="s">
        <v>1496</v>
      </c>
      <c r="D20721" s="7" t="n">
        <v>0</v>
      </c>
      <c r="E20721" s="7" t="n">
        <v>0</v>
      </c>
      <c r="F20721" s="7" t="n">
        <v>1</v>
      </c>
      <c r="G20721" s="7" t="n">
        <v>114.32</v>
      </c>
    </row>
    <row r="20722" customFormat="false" ht="15" hidden="false" customHeight="false" outlineLevel="0" collapsed="false">
      <c r="A20722" s="7" t="s">
        <v>34</v>
      </c>
      <c r="B20722" s="7" t="s">
        <v>653</v>
      </c>
      <c r="C20722" s="7" t="s">
        <v>1496</v>
      </c>
      <c r="D20722" s="7" t="n">
        <v>0</v>
      </c>
      <c r="E20722" s="7" t="n">
        <v>0</v>
      </c>
      <c r="F20722" s="7" t="n">
        <v>5</v>
      </c>
      <c r="G20722" s="7" t="n">
        <v>485.89</v>
      </c>
    </row>
    <row r="20723" customFormat="false" ht="15" hidden="false" customHeight="false" outlineLevel="0" collapsed="false">
      <c r="A20723" s="7" t="s">
        <v>34</v>
      </c>
      <c r="B20723" s="7" t="s">
        <v>653</v>
      </c>
      <c r="C20723" s="7" t="s">
        <v>1496</v>
      </c>
      <c r="D20723" s="7" t="n">
        <v>0</v>
      </c>
      <c r="E20723" s="7" t="n">
        <v>0</v>
      </c>
      <c r="F20723" s="7" t="n">
        <v>1</v>
      </c>
      <c r="G20723" s="7" t="n">
        <v>97.17</v>
      </c>
    </row>
    <row r="20724" customFormat="false" ht="15" hidden="false" customHeight="false" outlineLevel="0" collapsed="false">
      <c r="A20724" s="7" t="s">
        <v>34</v>
      </c>
      <c r="B20724" s="7" t="s">
        <v>653</v>
      </c>
      <c r="C20724" s="7" t="s">
        <v>1496</v>
      </c>
      <c r="D20724" s="7" t="n">
        <v>0</v>
      </c>
      <c r="E20724" s="7" t="n">
        <v>0</v>
      </c>
      <c r="F20724" s="7" t="n">
        <v>1</v>
      </c>
      <c r="G20724" s="7" t="n">
        <v>114.32</v>
      </c>
    </row>
    <row r="20725" customFormat="false" ht="15" hidden="false" customHeight="false" outlineLevel="0" collapsed="false">
      <c r="A20725" s="7" t="s">
        <v>34</v>
      </c>
      <c r="B20725" s="7" t="s">
        <v>653</v>
      </c>
      <c r="C20725" s="7" t="s">
        <v>1496</v>
      </c>
      <c r="D20725" s="7" t="n">
        <v>0</v>
      </c>
      <c r="E20725" s="7" t="n">
        <v>0</v>
      </c>
      <c r="F20725" s="7" t="n">
        <v>2</v>
      </c>
      <c r="G20725" s="7" t="n">
        <v>194.36</v>
      </c>
    </row>
    <row r="20726" customFormat="false" ht="15" hidden="false" customHeight="false" outlineLevel="0" collapsed="false">
      <c r="A20726" s="7" t="s">
        <v>34</v>
      </c>
      <c r="B20726" s="7" t="s">
        <v>653</v>
      </c>
      <c r="C20726" s="7" t="s">
        <v>1496</v>
      </c>
      <c r="D20726" s="7" t="n">
        <v>0</v>
      </c>
      <c r="E20726" s="7" t="n">
        <v>0</v>
      </c>
      <c r="F20726" s="7" t="n">
        <v>6</v>
      </c>
      <c r="G20726" s="7" t="n">
        <v>583.08</v>
      </c>
    </row>
    <row r="20727" customFormat="false" ht="15" hidden="false" customHeight="false" outlineLevel="0" collapsed="false">
      <c r="A20727" s="7" t="s">
        <v>34</v>
      </c>
      <c r="B20727" s="7" t="s">
        <v>653</v>
      </c>
      <c r="C20727" s="7" t="s">
        <v>1496</v>
      </c>
      <c r="D20727" s="7" t="n">
        <v>0</v>
      </c>
      <c r="E20727" s="7" t="n">
        <v>0</v>
      </c>
      <c r="F20727" s="7" t="n">
        <v>1</v>
      </c>
      <c r="G20727" s="7" t="n">
        <v>114.32</v>
      </c>
    </row>
    <row r="20728" customFormat="false" ht="15" hidden="false" customHeight="false" outlineLevel="0" collapsed="false">
      <c r="A20728" s="7" t="s">
        <v>34</v>
      </c>
      <c r="B20728" s="7" t="s">
        <v>653</v>
      </c>
      <c r="C20728" s="7" t="s">
        <v>1496</v>
      </c>
      <c r="D20728" s="7" t="n">
        <v>0</v>
      </c>
      <c r="E20728" s="7" t="n">
        <v>0</v>
      </c>
      <c r="F20728" s="7" t="n">
        <v>1</v>
      </c>
      <c r="G20728" s="7" t="n">
        <v>97.18</v>
      </c>
    </row>
    <row r="20729" customFormat="false" ht="15" hidden="false" customHeight="false" outlineLevel="0" collapsed="false">
      <c r="A20729" s="7" t="s">
        <v>34</v>
      </c>
      <c r="B20729" s="7" t="s">
        <v>653</v>
      </c>
      <c r="C20729" s="7" t="s">
        <v>1496</v>
      </c>
      <c r="D20729" s="7" t="n">
        <v>0</v>
      </c>
      <c r="E20729" s="7" t="n">
        <v>0</v>
      </c>
      <c r="F20729" s="7" t="n">
        <v>2</v>
      </c>
      <c r="G20729" s="7" t="n">
        <v>217.21</v>
      </c>
    </row>
    <row r="20730" customFormat="false" ht="15" hidden="false" customHeight="false" outlineLevel="0" collapsed="false">
      <c r="A20730" s="7" t="s">
        <v>34</v>
      </c>
      <c r="B20730" s="7" t="s">
        <v>653</v>
      </c>
      <c r="C20730" s="7" t="s">
        <v>1496</v>
      </c>
      <c r="D20730" s="7" t="n">
        <v>0</v>
      </c>
      <c r="E20730" s="7" t="n">
        <v>0</v>
      </c>
      <c r="F20730" s="7" t="n">
        <v>2</v>
      </c>
      <c r="G20730" s="7" t="n">
        <v>194.36</v>
      </c>
    </row>
    <row r="20731" customFormat="false" ht="15" hidden="false" customHeight="false" outlineLevel="0" collapsed="false">
      <c r="A20731" s="7" t="s">
        <v>34</v>
      </c>
      <c r="B20731" s="7" t="s">
        <v>653</v>
      </c>
      <c r="C20731" s="7" t="s">
        <v>1496</v>
      </c>
      <c r="D20731" s="7" t="n">
        <v>0</v>
      </c>
      <c r="E20731" s="7" t="n">
        <v>0</v>
      </c>
      <c r="F20731" s="7" t="n">
        <v>1</v>
      </c>
      <c r="G20731" s="7" t="n">
        <v>85.75</v>
      </c>
    </row>
    <row r="20732" customFormat="false" ht="15" hidden="false" customHeight="false" outlineLevel="0" collapsed="false">
      <c r="A20732" s="7" t="s">
        <v>34</v>
      </c>
      <c r="B20732" s="7" t="s">
        <v>653</v>
      </c>
      <c r="C20732" s="7" t="s">
        <v>1496</v>
      </c>
      <c r="D20732" s="7" t="n">
        <v>0</v>
      </c>
      <c r="E20732" s="7" t="n">
        <v>0</v>
      </c>
      <c r="F20732" s="7" t="n">
        <v>1</v>
      </c>
      <c r="G20732" s="7" t="n">
        <v>102.89</v>
      </c>
    </row>
    <row r="20733" customFormat="false" ht="15" hidden="false" customHeight="false" outlineLevel="0" collapsed="false">
      <c r="A20733" s="7" t="s">
        <v>34</v>
      </c>
      <c r="B20733" s="7" t="s">
        <v>653</v>
      </c>
      <c r="C20733" s="7" t="s">
        <v>1496</v>
      </c>
      <c r="D20733" s="7" t="n">
        <v>0</v>
      </c>
      <c r="E20733" s="7" t="n">
        <v>0</v>
      </c>
      <c r="F20733" s="7" t="n">
        <v>1</v>
      </c>
      <c r="G20733" s="7" t="n">
        <v>114.32</v>
      </c>
    </row>
    <row r="20734" customFormat="false" ht="15" hidden="false" customHeight="false" outlineLevel="0" collapsed="false">
      <c r="A20734" s="7" t="s">
        <v>34</v>
      </c>
      <c r="B20734" s="7" t="s">
        <v>653</v>
      </c>
      <c r="C20734" s="7" t="s">
        <v>1496</v>
      </c>
      <c r="D20734" s="7" t="n">
        <v>0</v>
      </c>
      <c r="E20734" s="7" t="n">
        <v>0</v>
      </c>
      <c r="F20734" s="7" t="n">
        <v>1</v>
      </c>
      <c r="G20734" s="7" t="n">
        <v>114.33</v>
      </c>
    </row>
    <row r="20735" customFormat="false" ht="15" hidden="false" customHeight="false" outlineLevel="0" collapsed="false">
      <c r="A20735" s="7" t="s">
        <v>34</v>
      </c>
      <c r="B20735" s="7" t="s">
        <v>653</v>
      </c>
      <c r="C20735" s="7" t="s">
        <v>1496</v>
      </c>
      <c r="D20735" s="7" t="n">
        <v>0</v>
      </c>
      <c r="E20735" s="7" t="n">
        <v>0</v>
      </c>
      <c r="F20735" s="7" t="n">
        <v>1</v>
      </c>
      <c r="G20735" s="7" t="n">
        <v>97.17</v>
      </c>
    </row>
    <row r="20736" customFormat="false" ht="15" hidden="false" customHeight="false" outlineLevel="0" collapsed="false">
      <c r="A20736" s="7" t="s">
        <v>34</v>
      </c>
      <c r="B20736" s="7" t="s">
        <v>653</v>
      </c>
      <c r="C20736" s="7" t="s">
        <v>1496</v>
      </c>
      <c r="D20736" s="7" t="n">
        <v>0</v>
      </c>
      <c r="E20736" s="7" t="n">
        <v>0</v>
      </c>
      <c r="F20736" s="7" t="n">
        <v>3</v>
      </c>
      <c r="G20736" s="7" t="n">
        <v>308.68</v>
      </c>
    </row>
    <row r="20737" customFormat="false" ht="15" hidden="false" customHeight="false" outlineLevel="0" collapsed="false">
      <c r="A20737" s="7" t="s">
        <v>34</v>
      </c>
      <c r="B20737" s="7" t="s">
        <v>653</v>
      </c>
      <c r="C20737" s="7" t="s">
        <v>1496</v>
      </c>
      <c r="D20737" s="7" t="n">
        <v>0</v>
      </c>
      <c r="E20737" s="7" t="n">
        <v>0</v>
      </c>
      <c r="F20737" s="7" t="n">
        <v>1</v>
      </c>
      <c r="G20737" s="7" t="n">
        <v>102.89</v>
      </c>
    </row>
    <row r="20738" customFormat="false" ht="15" hidden="false" customHeight="false" outlineLevel="0" collapsed="false">
      <c r="A20738" s="7" t="s">
        <v>34</v>
      </c>
      <c r="B20738" s="7" t="s">
        <v>653</v>
      </c>
      <c r="C20738" s="7" t="s">
        <v>1496</v>
      </c>
      <c r="D20738" s="7" t="n">
        <v>0</v>
      </c>
      <c r="E20738" s="7" t="n">
        <v>0</v>
      </c>
      <c r="F20738" s="7" t="n">
        <v>1</v>
      </c>
      <c r="G20738" s="7" t="n">
        <v>114.32</v>
      </c>
    </row>
    <row r="20739" customFormat="false" ht="15" hidden="false" customHeight="false" outlineLevel="0" collapsed="false">
      <c r="A20739" s="7" t="s">
        <v>34</v>
      </c>
      <c r="B20739" s="7" t="s">
        <v>653</v>
      </c>
      <c r="C20739" s="7" t="s">
        <v>1496</v>
      </c>
      <c r="D20739" s="7" t="n">
        <v>0</v>
      </c>
      <c r="E20739" s="7" t="n">
        <v>0</v>
      </c>
      <c r="F20739" s="7" t="n">
        <v>1</v>
      </c>
      <c r="G20739" s="7" t="n">
        <v>102.89</v>
      </c>
    </row>
    <row r="20740" customFormat="false" ht="15" hidden="false" customHeight="false" outlineLevel="0" collapsed="false">
      <c r="A20740" s="7" t="s">
        <v>34</v>
      </c>
      <c r="B20740" s="7" t="s">
        <v>653</v>
      </c>
      <c r="C20740" s="7" t="s">
        <v>1496</v>
      </c>
      <c r="D20740" s="7" t="n">
        <v>0</v>
      </c>
      <c r="E20740" s="7" t="n">
        <v>0</v>
      </c>
      <c r="F20740" s="7" t="n">
        <v>4</v>
      </c>
      <c r="G20740" s="7" t="n">
        <v>342.98</v>
      </c>
    </row>
    <row r="20741" customFormat="false" ht="15" hidden="false" customHeight="false" outlineLevel="0" collapsed="false">
      <c r="A20741" s="7" t="s">
        <v>34</v>
      </c>
      <c r="B20741" s="7" t="s">
        <v>653</v>
      </c>
      <c r="C20741" s="7" t="s">
        <v>1496</v>
      </c>
      <c r="D20741" s="7" t="n">
        <v>0</v>
      </c>
      <c r="E20741" s="7" t="n">
        <v>0</v>
      </c>
      <c r="F20741" s="7" t="n">
        <v>1</v>
      </c>
      <c r="G20741" s="7" t="n">
        <v>97.17</v>
      </c>
    </row>
    <row r="20742" customFormat="false" ht="15" hidden="false" customHeight="false" outlineLevel="0" collapsed="false">
      <c r="A20742" s="7" t="s">
        <v>34</v>
      </c>
      <c r="B20742" s="7" t="s">
        <v>653</v>
      </c>
      <c r="C20742" s="7" t="s">
        <v>1496</v>
      </c>
      <c r="D20742" s="7" t="n">
        <v>0</v>
      </c>
      <c r="E20742" s="7" t="n">
        <v>0</v>
      </c>
      <c r="F20742" s="7" t="n">
        <v>3</v>
      </c>
      <c r="G20742" s="7" t="n">
        <v>342.99</v>
      </c>
    </row>
    <row r="20743" customFormat="false" ht="15" hidden="false" customHeight="false" outlineLevel="0" collapsed="false">
      <c r="A20743" s="7" t="s">
        <v>34</v>
      </c>
      <c r="B20743" s="7" t="s">
        <v>653</v>
      </c>
      <c r="C20743" s="7" t="s">
        <v>1496</v>
      </c>
      <c r="D20743" s="7" t="n">
        <v>0</v>
      </c>
      <c r="E20743" s="7" t="n">
        <v>0</v>
      </c>
      <c r="F20743" s="7" t="n">
        <v>1</v>
      </c>
      <c r="G20743" s="7" t="n">
        <v>114.32</v>
      </c>
    </row>
    <row r="20744" customFormat="false" ht="15" hidden="false" customHeight="false" outlineLevel="0" collapsed="false">
      <c r="A20744" s="7" t="s">
        <v>34</v>
      </c>
      <c r="B20744" s="7" t="s">
        <v>653</v>
      </c>
      <c r="C20744" s="7" t="s">
        <v>1496</v>
      </c>
      <c r="D20744" s="7" t="n">
        <v>0</v>
      </c>
      <c r="E20744" s="7" t="n">
        <v>0</v>
      </c>
      <c r="F20744" s="7" t="n">
        <v>1</v>
      </c>
      <c r="G20744" s="7" t="n">
        <v>97.17</v>
      </c>
    </row>
    <row r="20745" customFormat="false" ht="15" hidden="false" customHeight="false" outlineLevel="0" collapsed="false">
      <c r="A20745" s="7" t="s">
        <v>34</v>
      </c>
      <c r="B20745" s="7" t="s">
        <v>653</v>
      </c>
      <c r="C20745" s="7" t="s">
        <v>1496</v>
      </c>
      <c r="D20745" s="7" t="n">
        <v>0</v>
      </c>
      <c r="E20745" s="7" t="n">
        <v>0</v>
      </c>
      <c r="F20745" s="7" t="n">
        <v>1</v>
      </c>
      <c r="G20745" s="7" t="n">
        <v>114.33</v>
      </c>
    </row>
    <row r="20746" customFormat="false" ht="15" hidden="false" customHeight="false" outlineLevel="0" collapsed="false">
      <c r="A20746" s="7" t="s">
        <v>34</v>
      </c>
      <c r="B20746" s="7" t="s">
        <v>653</v>
      </c>
      <c r="C20746" s="7" t="s">
        <v>1496</v>
      </c>
      <c r="D20746" s="7" t="n">
        <v>0</v>
      </c>
      <c r="E20746" s="7" t="n">
        <v>0</v>
      </c>
      <c r="F20746" s="7" t="n">
        <v>1</v>
      </c>
      <c r="G20746" s="7" t="n">
        <v>97.17</v>
      </c>
    </row>
    <row r="20747" customFormat="false" ht="15" hidden="false" customHeight="false" outlineLevel="0" collapsed="false">
      <c r="A20747" s="7" t="s">
        <v>34</v>
      </c>
      <c r="B20747" s="7" t="s">
        <v>653</v>
      </c>
      <c r="C20747" s="7" t="s">
        <v>1496</v>
      </c>
      <c r="D20747" s="7" t="n">
        <v>0</v>
      </c>
      <c r="E20747" s="7" t="n">
        <v>0</v>
      </c>
      <c r="F20747" s="7" t="n">
        <v>1</v>
      </c>
      <c r="G20747" s="7" t="n">
        <v>114.33</v>
      </c>
    </row>
    <row r="20748" customFormat="false" ht="15" hidden="false" customHeight="false" outlineLevel="0" collapsed="false">
      <c r="A20748" s="7" t="s">
        <v>34</v>
      </c>
      <c r="B20748" s="7" t="s">
        <v>653</v>
      </c>
      <c r="C20748" s="7" t="s">
        <v>1496</v>
      </c>
      <c r="D20748" s="7" t="n">
        <v>0</v>
      </c>
      <c r="E20748" s="7" t="n">
        <v>0</v>
      </c>
      <c r="F20748" s="7" t="n">
        <v>2</v>
      </c>
      <c r="G20748" s="7" t="n">
        <v>228.64</v>
      </c>
    </row>
    <row r="20749" customFormat="false" ht="15" hidden="false" customHeight="false" outlineLevel="0" collapsed="false">
      <c r="A20749" s="7" t="s">
        <v>34</v>
      </c>
      <c r="B20749" s="7" t="s">
        <v>653</v>
      </c>
      <c r="C20749" s="7" t="s">
        <v>1496</v>
      </c>
      <c r="D20749" s="7" t="n">
        <v>0</v>
      </c>
      <c r="E20749" s="7" t="n">
        <v>0</v>
      </c>
      <c r="F20749" s="7" t="n">
        <v>1</v>
      </c>
      <c r="G20749" s="7" t="n">
        <v>114.32</v>
      </c>
    </row>
    <row r="20750" customFormat="false" ht="15" hidden="false" customHeight="false" outlineLevel="0" collapsed="false">
      <c r="A20750" s="7" t="s">
        <v>34</v>
      </c>
      <c r="B20750" s="7" t="s">
        <v>653</v>
      </c>
      <c r="C20750" s="7" t="s">
        <v>1496</v>
      </c>
      <c r="D20750" s="7" t="n">
        <v>0</v>
      </c>
      <c r="E20750" s="7" t="n">
        <v>0</v>
      </c>
      <c r="F20750" s="7" t="n">
        <v>1</v>
      </c>
      <c r="G20750" s="7" t="n">
        <v>102.89</v>
      </c>
    </row>
    <row r="20751" customFormat="false" ht="15" hidden="false" customHeight="false" outlineLevel="0" collapsed="false">
      <c r="A20751" s="7" t="s">
        <v>34</v>
      </c>
      <c r="B20751" s="7" t="s">
        <v>653</v>
      </c>
      <c r="C20751" s="7" t="s">
        <v>1496</v>
      </c>
      <c r="D20751" s="7" t="n">
        <v>0</v>
      </c>
      <c r="E20751" s="7" t="n">
        <v>0</v>
      </c>
      <c r="F20751" s="7" t="n">
        <v>1</v>
      </c>
      <c r="G20751" s="7" t="n">
        <v>97.17</v>
      </c>
    </row>
    <row r="20752" customFormat="false" ht="15" hidden="false" customHeight="false" outlineLevel="0" collapsed="false">
      <c r="A20752" s="7" t="s">
        <v>34</v>
      </c>
      <c r="B20752" s="7" t="s">
        <v>653</v>
      </c>
      <c r="C20752" s="7" t="s">
        <v>1496</v>
      </c>
      <c r="D20752" s="7" t="n">
        <v>0</v>
      </c>
      <c r="E20752" s="7" t="n">
        <v>0</v>
      </c>
      <c r="F20752" s="7" t="n">
        <v>2</v>
      </c>
      <c r="G20752" s="7" t="n">
        <v>194.35</v>
      </c>
    </row>
    <row r="20753" customFormat="false" ht="15" hidden="false" customHeight="false" outlineLevel="0" collapsed="false">
      <c r="A20753" s="7" t="s">
        <v>34</v>
      </c>
      <c r="B20753" s="7" t="s">
        <v>653</v>
      </c>
      <c r="C20753" s="7" t="s">
        <v>1496</v>
      </c>
      <c r="D20753" s="7" t="n">
        <v>0</v>
      </c>
      <c r="E20753" s="7" t="n">
        <v>0</v>
      </c>
      <c r="F20753" s="7" t="n">
        <v>1</v>
      </c>
      <c r="G20753" s="7" t="n">
        <v>85.75</v>
      </c>
    </row>
    <row r="20754" customFormat="false" ht="15" hidden="false" customHeight="false" outlineLevel="0" collapsed="false">
      <c r="A20754" s="7" t="s">
        <v>34</v>
      </c>
      <c r="B20754" s="7" t="s">
        <v>653</v>
      </c>
      <c r="C20754" s="7" t="s">
        <v>1496</v>
      </c>
      <c r="D20754" s="7" t="n">
        <v>0</v>
      </c>
      <c r="E20754" s="7" t="n">
        <v>0</v>
      </c>
      <c r="F20754" s="7" t="n">
        <v>2</v>
      </c>
      <c r="G20754" s="7" t="n">
        <v>194.36</v>
      </c>
    </row>
    <row r="20755" customFormat="false" ht="15" hidden="false" customHeight="false" outlineLevel="0" collapsed="false">
      <c r="A20755" s="7" t="s">
        <v>34</v>
      </c>
      <c r="B20755" s="7" t="s">
        <v>653</v>
      </c>
      <c r="C20755" s="7" t="s">
        <v>1496</v>
      </c>
      <c r="D20755" s="7" t="n">
        <v>0</v>
      </c>
      <c r="E20755" s="7" t="n">
        <v>0</v>
      </c>
      <c r="F20755" s="7" t="n">
        <v>1</v>
      </c>
      <c r="G20755" s="7" t="n">
        <v>114.32</v>
      </c>
    </row>
    <row r="20756" customFormat="false" ht="15" hidden="false" customHeight="false" outlineLevel="0" collapsed="false">
      <c r="A20756" s="7" t="s">
        <v>34</v>
      </c>
      <c r="B20756" s="7" t="s">
        <v>653</v>
      </c>
      <c r="C20756" s="7" t="s">
        <v>1496</v>
      </c>
      <c r="D20756" s="7" t="n">
        <v>0</v>
      </c>
      <c r="E20756" s="7" t="n">
        <v>0</v>
      </c>
      <c r="F20756" s="7" t="n">
        <v>1</v>
      </c>
      <c r="G20756" s="7" t="n">
        <v>97.17</v>
      </c>
    </row>
    <row r="20757" customFormat="false" ht="15" hidden="false" customHeight="false" outlineLevel="0" collapsed="false">
      <c r="A20757" s="7" t="s">
        <v>34</v>
      </c>
      <c r="B20757" s="7" t="s">
        <v>653</v>
      </c>
      <c r="C20757" s="7" t="s">
        <v>1496</v>
      </c>
      <c r="D20757" s="7" t="n">
        <v>0</v>
      </c>
      <c r="E20757" s="7" t="n">
        <v>0</v>
      </c>
      <c r="F20757" s="7" t="n">
        <v>2</v>
      </c>
      <c r="G20757" s="7" t="n">
        <v>194.36</v>
      </c>
    </row>
    <row r="20758" customFormat="false" ht="15" hidden="false" customHeight="false" outlineLevel="0" collapsed="false">
      <c r="A20758" s="7" t="s">
        <v>34</v>
      </c>
      <c r="B20758" s="7" t="s">
        <v>653</v>
      </c>
      <c r="C20758" s="7" t="s">
        <v>1496</v>
      </c>
      <c r="D20758" s="7" t="n">
        <v>0</v>
      </c>
      <c r="E20758" s="7" t="n">
        <v>0</v>
      </c>
      <c r="F20758" s="7" t="n">
        <v>4</v>
      </c>
      <c r="G20758" s="7" t="n">
        <v>422.99</v>
      </c>
    </row>
    <row r="20759" customFormat="false" ht="15" hidden="false" customHeight="false" outlineLevel="0" collapsed="false">
      <c r="A20759" s="7" t="s">
        <v>34</v>
      </c>
      <c r="B20759" s="7" t="s">
        <v>653</v>
      </c>
      <c r="C20759" s="7" t="s">
        <v>1496</v>
      </c>
      <c r="D20759" s="7" t="n">
        <v>0</v>
      </c>
      <c r="E20759" s="7" t="n">
        <v>0</v>
      </c>
      <c r="F20759" s="7" t="n">
        <v>2</v>
      </c>
      <c r="G20759" s="7" t="n">
        <v>194.36</v>
      </c>
    </row>
    <row r="20760" customFormat="false" ht="15" hidden="false" customHeight="false" outlineLevel="0" collapsed="false">
      <c r="A20760" s="7" t="s">
        <v>34</v>
      </c>
      <c r="B20760" s="7" t="s">
        <v>653</v>
      </c>
      <c r="C20760" s="7" t="s">
        <v>1496</v>
      </c>
      <c r="D20760" s="7" t="n">
        <v>0</v>
      </c>
      <c r="E20760" s="7" t="n">
        <v>0</v>
      </c>
      <c r="F20760" s="7" t="n">
        <v>1</v>
      </c>
      <c r="G20760" s="7" t="n">
        <v>97.17</v>
      </c>
    </row>
    <row r="20761" customFormat="false" ht="15" hidden="false" customHeight="false" outlineLevel="0" collapsed="false">
      <c r="A20761" s="7" t="s">
        <v>34</v>
      </c>
      <c r="B20761" s="7" t="s">
        <v>653</v>
      </c>
      <c r="C20761" s="7" t="s">
        <v>1496</v>
      </c>
      <c r="D20761" s="7" t="n">
        <v>0</v>
      </c>
      <c r="E20761" s="7" t="n">
        <v>0</v>
      </c>
      <c r="F20761" s="7" t="n">
        <v>1</v>
      </c>
      <c r="G20761" s="7" t="n">
        <v>102.89</v>
      </c>
    </row>
    <row r="20762" customFormat="false" ht="15" hidden="false" customHeight="false" outlineLevel="0" collapsed="false">
      <c r="A20762" s="7" t="s">
        <v>34</v>
      </c>
      <c r="B20762" s="7" t="s">
        <v>653</v>
      </c>
      <c r="C20762" s="7" t="s">
        <v>1496</v>
      </c>
      <c r="D20762" s="7" t="n">
        <v>0</v>
      </c>
      <c r="E20762" s="7" t="n">
        <v>0</v>
      </c>
      <c r="F20762" s="7" t="n">
        <v>1</v>
      </c>
      <c r="G20762" s="7" t="n">
        <v>102.89</v>
      </c>
    </row>
    <row r="20763" customFormat="false" ht="15" hidden="false" customHeight="false" outlineLevel="0" collapsed="false">
      <c r="A20763" s="7" t="s">
        <v>34</v>
      </c>
      <c r="B20763" s="7" t="s">
        <v>653</v>
      </c>
      <c r="C20763" s="7" t="s">
        <v>1496</v>
      </c>
      <c r="D20763" s="7" t="n">
        <v>0</v>
      </c>
      <c r="E20763" s="7" t="n">
        <v>0</v>
      </c>
      <c r="F20763" s="7" t="n">
        <v>5</v>
      </c>
      <c r="G20763" s="7" t="n">
        <v>514.45</v>
      </c>
    </row>
    <row r="20764" customFormat="false" ht="15" hidden="false" customHeight="false" outlineLevel="0" collapsed="false">
      <c r="A20764" s="7" t="s">
        <v>34</v>
      </c>
      <c r="B20764" s="7" t="s">
        <v>653</v>
      </c>
      <c r="C20764" s="7" t="s">
        <v>1496</v>
      </c>
      <c r="D20764" s="7" t="n">
        <v>0</v>
      </c>
      <c r="E20764" s="7" t="n">
        <v>0</v>
      </c>
      <c r="F20764" s="7" t="n">
        <v>1</v>
      </c>
      <c r="G20764" s="7" t="n">
        <v>97.17</v>
      </c>
    </row>
    <row r="20765" customFormat="false" ht="15" hidden="false" customHeight="false" outlineLevel="0" collapsed="false">
      <c r="A20765" s="7" t="s">
        <v>34</v>
      </c>
      <c r="B20765" s="7" t="s">
        <v>653</v>
      </c>
      <c r="C20765" s="7" t="s">
        <v>1496</v>
      </c>
      <c r="D20765" s="7" t="n">
        <v>0</v>
      </c>
      <c r="E20765" s="7" t="n">
        <v>0</v>
      </c>
      <c r="F20765" s="7" t="n">
        <v>1</v>
      </c>
      <c r="G20765" s="7" t="n">
        <v>102.89</v>
      </c>
    </row>
    <row r="20766" customFormat="false" ht="15" hidden="false" customHeight="false" outlineLevel="0" collapsed="false">
      <c r="A20766" s="7" t="s">
        <v>34</v>
      </c>
      <c r="B20766" s="7" t="s">
        <v>653</v>
      </c>
      <c r="C20766" s="7" t="s">
        <v>1496</v>
      </c>
      <c r="D20766" s="7" t="n">
        <v>0</v>
      </c>
      <c r="E20766" s="7" t="n">
        <v>0</v>
      </c>
      <c r="F20766" s="7" t="n">
        <v>1</v>
      </c>
      <c r="G20766" s="7" t="n">
        <v>114.33</v>
      </c>
    </row>
    <row r="20767" customFormat="false" ht="15" hidden="false" customHeight="false" outlineLevel="0" collapsed="false">
      <c r="A20767" s="7" t="s">
        <v>34</v>
      </c>
      <c r="B20767" s="7" t="s">
        <v>653</v>
      </c>
      <c r="C20767" s="7" t="s">
        <v>1496</v>
      </c>
      <c r="D20767" s="7" t="n">
        <v>0</v>
      </c>
      <c r="E20767" s="7" t="n">
        <v>0</v>
      </c>
      <c r="F20767" s="7" t="n">
        <v>2</v>
      </c>
      <c r="G20767" s="7" t="n">
        <v>194.36</v>
      </c>
    </row>
    <row r="20768" customFormat="false" ht="15" hidden="false" customHeight="false" outlineLevel="0" collapsed="false">
      <c r="A20768" s="7" t="s">
        <v>34</v>
      </c>
      <c r="B20768" s="7" t="s">
        <v>653</v>
      </c>
      <c r="C20768" s="7" t="s">
        <v>1496</v>
      </c>
      <c r="D20768" s="7" t="n">
        <v>0</v>
      </c>
      <c r="E20768" s="7" t="n">
        <v>0</v>
      </c>
      <c r="F20768" s="7" t="n">
        <v>1</v>
      </c>
      <c r="G20768" s="7" t="n">
        <v>97.17</v>
      </c>
    </row>
    <row r="20769" customFormat="false" ht="15" hidden="false" customHeight="false" outlineLevel="0" collapsed="false">
      <c r="A20769" s="7" t="s">
        <v>34</v>
      </c>
      <c r="B20769" s="7" t="s">
        <v>653</v>
      </c>
      <c r="C20769" s="7" t="s">
        <v>1496</v>
      </c>
      <c r="D20769" s="7" t="n">
        <v>0</v>
      </c>
      <c r="E20769" s="7" t="n">
        <v>0</v>
      </c>
      <c r="F20769" s="7" t="n">
        <v>2</v>
      </c>
      <c r="G20769" s="7" t="n">
        <v>194.36</v>
      </c>
    </row>
    <row r="20770" customFormat="false" ht="15" hidden="false" customHeight="false" outlineLevel="0" collapsed="false">
      <c r="A20770" s="7" t="s">
        <v>34</v>
      </c>
      <c r="B20770" s="7" t="s">
        <v>653</v>
      </c>
      <c r="C20770" s="7" t="s">
        <v>1496</v>
      </c>
      <c r="D20770" s="7" t="n">
        <v>0</v>
      </c>
      <c r="E20770" s="7" t="n">
        <v>0</v>
      </c>
      <c r="F20770" s="7" t="n">
        <v>1</v>
      </c>
      <c r="G20770" s="7" t="n">
        <v>114.32</v>
      </c>
    </row>
    <row r="20771" customFormat="false" ht="15" hidden="false" customHeight="false" outlineLevel="0" collapsed="false">
      <c r="A20771" s="7" t="s">
        <v>34</v>
      </c>
      <c r="B20771" s="7" t="s">
        <v>653</v>
      </c>
      <c r="C20771" s="7" t="s">
        <v>1496</v>
      </c>
      <c r="D20771" s="7" t="n">
        <v>0</v>
      </c>
      <c r="E20771" s="7" t="n">
        <v>0</v>
      </c>
      <c r="F20771" s="7" t="n">
        <v>1</v>
      </c>
      <c r="G20771" s="7" t="n">
        <v>97.18</v>
      </c>
    </row>
    <row r="20772" customFormat="false" ht="15" hidden="false" customHeight="false" outlineLevel="0" collapsed="false">
      <c r="A20772" s="7" t="s">
        <v>34</v>
      </c>
      <c r="B20772" s="7" t="s">
        <v>653</v>
      </c>
      <c r="C20772" s="7" t="s">
        <v>1496</v>
      </c>
      <c r="D20772" s="7" t="n">
        <v>0</v>
      </c>
      <c r="E20772" s="7" t="n">
        <v>0</v>
      </c>
      <c r="F20772" s="7" t="n">
        <v>1</v>
      </c>
      <c r="G20772" s="7" t="n">
        <v>114.33</v>
      </c>
    </row>
    <row r="20773" customFormat="false" ht="15" hidden="false" customHeight="false" outlineLevel="0" collapsed="false">
      <c r="A20773" s="7" t="s">
        <v>34</v>
      </c>
      <c r="B20773" s="7" t="s">
        <v>653</v>
      </c>
      <c r="C20773" s="7" t="s">
        <v>1496</v>
      </c>
      <c r="D20773" s="7" t="n">
        <v>0</v>
      </c>
      <c r="E20773" s="7" t="n">
        <v>0</v>
      </c>
      <c r="F20773" s="7" t="n">
        <v>2</v>
      </c>
      <c r="G20773" s="7" t="n">
        <v>203.4</v>
      </c>
    </row>
    <row r="20774" customFormat="false" ht="15" hidden="false" customHeight="false" outlineLevel="0" collapsed="false">
      <c r="A20774" s="7" t="s">
        <v>34</v>
      </c>
      <c r="B20774" s="7" t="s">
        <v>653</v>
      </c>
      <c r="C20774" s="7" t="s">
        <v>1496</v>
      </c>
      <c r="D20774" s="7" t="n">
        <v>0</v>
      </c>
      <c r="E20774" s="7" t="n">
        <v>0</v>
      </c>
      <c r="F20774" s="7" t="n">
        <v>2</v>
      </c>
      <c r="G20774" s="7" t="n">
        <v>205.78</v>
      </c>
    </row>
    <row r="20775" customFormat="false" ht="15" hidden="false" customHeight="false" outlineLevel="0" collapsed="false">
      <c r="A20775" s="7" t="s">
        <v>34</v>
      </c>
      <c r="B20775" s="7" t="s">
        <v>653</v>
      </c>
      <c r="C20775" s="7" t="s">
        <v>1496</v>
      </c>
      <c r="D20775" s="7" t="n">
        <v>0</v>
      </c>
      <c r="E20775" s="7" t="n">
        <v>0</v>
      </c>
      <c r="F20775" s="7" t="n">
        <v>2</v>
      </c>
      <c r="G20775" s="7" t="n">
        <v>194.34</v>
      </c>
    </row>
    <row r="20776" customFormat="false" ht="15" hidden="false" customHeight="false" outlineLevel="0" collapsed="false">
      <c r="A20776" s="7" t="s">
        <v>34</v>
      </c>
      <c r="B20776" s="7" t="s">
        <v>653</v>
      </c>
      <c r="C20776" s="7" t="s">
        <v>1496</v>
      </c>
      <c r="D20776" s="7" t="n">
        <v>0</v>
      </c>
      <c r="E20776" s="7" t="n">
        <v>0</v>
      </c>
      <c r="F20776" s="7" t="n">
        <v>1</v>
      </c>
      <c r="G20776" s="7" t="n">
        <v>97.18</v>
      </c>
    </row>
    <row r="20777" customFormat="false" ht="15" hidden="false" customHeight="false" outlineLevel="0" collapsed="false">
      <c r="A20777" s="7" t="s">
        <v>34</v>
      </c>
      <c r="B20777" s="7" t="s">
        <v>653</v>
      </c>
      <c r="C20777" s="7" t="s">
        <v>1496</v>
      </c>
      <c r="D20777" s="7" t="n">
        <v>0</v>
      </c>
      <c r="E20777" s="7" t="n">
        <v>0</v>
      </c>
      <c r="F20777" s="7" t="n">
        <v>4</v>
      </c>
      <c r="G20777" s="7" t="n">
        <v>388.71</v>
      </c>
    </row>
    <row r="20778" customFormat="false" ht="15" hidden="false" customHeight="false" outlineLevel="0" collapsed="false">
      <c r="A20778" s="7" t="s">
        <v>34</v>
      </c>
      <c r="B20778" s="7" t="s">
        <v>653</v>
      </c>
      <c r="C20778" s="7" t="s">
        <v>1496</v>
      </c>
      <c r="D20778" s="7" t="n">
        <v>0</v>
      </c>
      <c r="E20778" s="7" t="n">
        <v>0</v>
      </c>
      <c r="F20778" s="7" t="n">
        <v>1</v>
      </c>
      <c r="G20778" s="7" t="n">
        <v>114.33</v>
      </c>
    </row>
    <row r="20779" customFormat="false" ht="15" hidden="false" customHeight="false" outlineLevel="0" collapsed="false">
      <c r="A20779" s="7" t="s">
        <v>34</v>
      </c>
      <c r="B20779" s="7" t="s">
        <v>653</v>
      </c>
      <c r="C20779" s="7" t="s">
        <v>1496</v>
      </c>
      <c r="D20779" s="7" t="n">
        <v>0</v>
      </c>
      <c r="E20779" s="7" t="n">
        <v>0</v>
      </c>
      <c r="F20779" s="7" t="n">
        <v>1</v>
      </c>
      <c r="G20779" s="7" t="n">
        <v>102.89</v>
      </c>
    </row>
    <row r="20780" customFormat="false" ht="15" hidden="false" customHeight="false" outlineLevel="0" collapsed="false">
      <c r="A20780" s="7" t="s">
        <v>34</v>
      </c>
      <c r="B20780" s="7" t="s">
        <v>653</v>
      </c>
      <c r="C20780" s="7" t="s">
        <v>1496</v>
      </c>
      <c r="D20780" s="7" t="n">
        <v>0</v>
      </c>
      <c r="E20780" s="7" t="n">
        <v>0</v>
      </c>
      <c r="F20780" s="7" t="n">
        <v>2</v>
      </c>
      <c r="G20780" s="7" t="n">
        <v>200.07</v>
      </c>
    </row>
    <row r="20781" customFormat="false" ht="15" hidden="false" customHeight="false" outlineLevel="0" collapsed="false">
      <c r="A20781" s="7" t="s">
        <v>34</v>
      </c>
      <c r="B20781" s="7" t="s">
        <v>653</v>
      </c>
      <c r="C20781" s="7" t="s">
        <v>1496</v>
      </c>
      <c r="D20781" s="7" t="n">
        <v>0</v>
      </c>
      <c r="E20781" s="7" t="n">
        <v>0</v>
      </c>
      <c r="F20781" s="7" t="n">
        <v>1</v>
      </c>
      <c r="G20781" s="7" t="n">
        <v>97.18</v>
      </c>
    </row>
    <row r="20782" customFormat="false" ht="15" hidden="false" customHeight="false" outlineLevel="0" collapsed="false">
      <c r="A20782" s="7" t="s">
        <v>34</v>
      </c>
      <c r="B20782" s="7" t="s">
        <v>653</v>
      </c>
      <c r="C20782" s="7" t="s">
        <v>1496</v>
      </c>
      <c r="D20782" s="7" t="n">
        <v>0</v>
      </c>
      <c r="E20782" s="7" t="n">
        <v>0</v>
      </c>
      <c r="F20782" s="7" t="n">
        <v>1</v>
      </c>
      <c r="G20782" s="7" t="n">
        <v>114.33</v>
      </c>
    </row>
    <row r="20783" customFormat="false" ht="15" hidden="false" customHeight="false" outlineLevel="0" collapsed="false">
      <c r="A20783" s="7" t="s">
        <v>34</v>
      </c>
      <c r="B20783" s="7" t="s">
        <v>653</v>
      </c>
      <c r="C20783" s="7" t="s">
        <v>1496</v>
      </c>
      <c r="D20783" s="7" t="n">
        <v>0</v>
      </c>
      <c r="E20783" s="7" t="n">
        <v>0</v>
      </c>
      <c r="F20783" s="7" t="n">
        <v>1</v>
      </c>
      <c r="G20783" s="7" t="n">
        <v>114.32</v>
      </c>
    </row>
    <row r="20784" customFormat="false" ht="15" hidden="false" customHeight="false" outlineLevel="0" collapsed="false">
      <c r="A20784" s="7" t="s">
        <v>34</v>
      </c>
      <c r="B20784" s="7" t="s">
        <v>653</v>
      </c>
      <c r="C20784" s="7" t="s">
        <v>1496</v>
      </c>
      <c r="D20784" s="7" t="n">
        <v>0</v>
      </c>
      <c r="E20784" s="7" t="n">
        <v>0</v>
      </c>
      <c r="F20784" s="7" t="n">
        <v>2</v>
      </c>
      <c r="G20784" s="7" t="n">
        <v>194.36</v>
      </c>
    </row>
    <row r="20785" customFormat="false" ht="15" hidden="false" customHeight="false" outlineLevel="0" collapsed="false">
      <c r="A20785" s="7" t="s">
        <v>34</v>
      </c>
      <c r="B20785" s="7" t="s">
        <v>653</v>
      </c>
      <c r="C20785" s="7" t="s">
        <v>1496</v>
      </c>
      <c r="D20785" s="7" t="n">
        <v>0</v>
      </c>
      <c r="E20785" s="7" t="n">
        <v>0</v>
      </c>
      <c r="F20785" s="7" t="n">
        <v>1</v>
      </c>
      <c r="G20785" s="7" t="n">
        <v>102.89</v>
      </c>
    </row>
    <row r="20786" customFormat="false" ht="15" hidden="false" customHeight="false" outlineLevel="0" collapsed="false">
      <c r="A20786" s="7" t="s">
        <v>34</v>
      </c>
      <c r="B20786" s="7" t="s">
        <v>653</v>
      </c>
      <c r="C20786" s="7" t="s">
        <v>1496</v>
      </c>
      <c r="D20786" s="7" t="n">
        <v>0</v>
      </c>
      <c r="E20786" s="7" t="n">
        <v>0</v>
      </c>
      <c r="F20786" s="7" t="n">
        <v>7</v>
      </c>
      <c r="G20786" s="7" t="n">
        <v>674.51</v>
      </c>
    </row>
    <row r="20787" customFormat="false" ht="15" hidden="false" customHeight="false" outlineLevel="0" collapsed="false">
      <c r="A20787" s="7" t="s">
        <v>34</v>
      </c>
      <c r="B20787" s="7" t="s">
        <v>653</v>
      </c>
      <c r="C20787" s="7" t="s">
        <v>1496</v>
      </c>
      <c r="D20787" s="7" t="n">
        <v>0</v>
      </c>
      <c r="E20787" s="7" t="n">
        <v>0</v>
      </c>
      <c r="F20787" s="7" t="n">
        <v>1</v>
      </c>
      <c r="G20787" s="7" t="n">
        <v>114.33</v>
      </c>
    </row>
    <row r="20788" customFormat="false" ht="15" hidden="false" customHeight="false" outlineLevel="0" collapsed="false">
      <c r="A20788" s="7" t="s">
        <v>34</v>
      </c>
      <c r="B20788" s="7" t="s">
        <v>653</v>
      </c>
      <c r="C20788" s="7" t="s">
        <v>1496</v>
      </c>
      <c r="D20788" s="7" t="n">
        <v>0</v>
      </c>
      <c r="E20788" s="7" t="n">
        <v>0</v>
      </c>
      <c r="F20788" s="7" t="n">
        <v>1</v>
      </c>
      <c r="G20788" s="7" t="n">
        <v>102.89</v>
      </c>
    </row>
    <row r="20789" customFormat="false" ht="15" hidden="false" customHeight="false" outlineLevel="0" collapsed="false">
      <c r="A20789" s="7" t="s">
        <v>34</v>
      </c>
      <c r="B20789" s="7" t="s">
        <v>653</v>
      </c>
      <c r="C20789" s="7" t="s">
        <v>1496</v>
      </c>
      <c r="D20789" s="7" t="n">
        <v>0</v>
      </c>
      <c r="E20789" s="7" t="n">
        <v>0</v>
      </c>
      <c r="F20789" s="7" t="n">
        <v>3</v>
      </c>
      <c r="G20789" s="7" t="n">
        <v>308.67</v>
      </c>
    </row>
    <row r="20790" customFormat="false" ht="15" hidden="false" customHeight="false" outlineLevel="0" collapsed="false">
      <c r="A20790" s="7" t="s">
        <v>34</v>
      </c>
      <c r="B20790" s="7" t="s">
        <v>653</v>
      </c>
      <c r="C20790" s="7" t="s">
        <v>1496</v>
      </c>
      <c r="D20790" s="7" t="n">
        <v>0</v>
      </c>
      <c r="E20790" s="7" t="n">
        <v>0</v>
      </c>
      <c r="F20790" s="7" t="n">
        <v>1</v>
      </c>
      <c r="G20790" s="7" t="n">
        <v>97.18</v>
      </c>
    </row>
    <row r="20791" customFormat="false" ht="15" hidden="false" customHeight="false" outlineLevel="0" collapsed="false">
      <c r="A20791" s="7" t="s">
        <v>34</v>
      </c>
      <c r="B20791" s="7" t="s">
        <v>653</v>
      </c>
      <c r="C20791" s="7" t="s">
        <v>1496</v>
      </c>
      <c r="D20791" s="7" t="n">
        <v>0</v>
      </c>
      <c r="E20791" s="7" t="n">
        <v>0</v>
      </c>
      <c r="F20791" s="7" t="n">
        <v>1</v>
      </c>
      <c r="G20791" s="7" t="n">
        <v>97.18</v>
      </c>
    </row>
    <row r="20792" customFormat="false" ht="15" hidden="false" customHeight="false" outlineLevel="0" collapsed="false">
      <c r="A20792" s="7" t="s">
        <v>34</v>
      </c>
      <c r="B20792" s="7" t="s">
        <v>653</v>
      </c>
      <c r="C20792" s="7" t="s">
        <v>1496</v>
      </c>
      <c r="D20792" s="7" t="n">
        <v>0</v>
      </c>
      <c r="E20792" s="7" t="n">
        <v>0</v>
      </c>
      <c r="F20792" s="7" t="n">
        <v>1</v>
      </c>
      <c r="G20792" s="7" t="n">
        <v>114.32</v>
      </c>
    </row>
    <row r="20793" customFormat="false" ht="15" hidden="false" customHeight="false" outlineLevel="0" collapsed="false">
      <c r="A20793" s="7" t="s">
        <v>34</v>
      </c>
      <c r="B20793" s="7" t="s">
        <v>653</v>
      </c>
      <c r="C20793" s="7" t="s">
        <v>1496</v>
      </c>
      <c r="D20793" s="7" t="n">
        <v>0</v>
      </c>
      <c r="E20793" s="7" t="n">
        <v>0</v>
      </c>
      <c r="F20793" s="7" t="n">
        <v>1</v>
      </c>
      <c r="G20793" s="7" t="n">
        <v>102.89</v>
      </c>
    </row>
    <row r="20794" customFormat="false" ht="15" hidden="false" customHeight="false" outlineLevel="0" collapsed="false">
      <c r="A20794" s="7" t="s">
        <v>34</v>
      </c>
      <c r="B20794" s="7" t="s">
        <v>653</v>
      </c>
      <c r="C20794" s="7" t="s">
        <v>1496</v>
      </c>
      <c r="D20794" s="7" t="n">
        <v>0</v>
      </c>
      <c r="E20794" s="7" t="n">
        <v>0</v>
      </c>
      <c r="F20794" s="7" t="n">
        <v>1</v>
      </c>
      <c r="G20794" s="7" t="n">
        <v>97.17</v>
      </c>
    </row>
    <row r="20795" customFormat="false" ht="15" hidden="false" customHeight="false" outlineLevel="0" collapsed="false">
      <c r="A20795" s="7" t="s">
        <v>34</v>
      </c>
      <c r="B20795" s="7" t="s">
        <v>653</v>
      </c>
      <c r="C20795" s="7" t="s">
        <v>1496</v>
      </c>
      <c r="D20795" s="7" t="n">
        <v>0</v>
      </c>
      <c r="E20795" s="7" t="n">
        <v>0</v>
      </c>
      <c r="F20795" s="7" t="n">
        <v>4</v>
      </c>
      <c r="G20795" s="7" t="n">
        <v>388.71</v>
      </c>
    </row>
    <row r="20796" customFormat="false" ht="15" hidden="false" customHeight="false" outlineLevel="0" collapsed="false">
      <c r="A20796" s="7" t="s">
        <v>34</v>
      </c>
      <c r="B20796" s="7" t="s">
        <v>653</v>
      </c>
      <c r="C20796" s="7" t="s">
        <v>1496</v>
      </c>
      <c r="D20796" s="7" t="n">
        <v>0</v>
      </c>
      <c r="E20796" s="7" t="n">
        <v>0</v>
      </c>
      <c r="F20796" s="7" t="n">
        <v>1</v>
      </c>
      <c r="G20796" s="7" t="n">
        <v>102.89</v>
      </c>
    </row>
    <row r="20797" customFormat="false" ht="15" hidden="false" customHeight="false" outlineLevel="0" collapsed="false">
      <c r="A20797" s="7" t="s">
        <v>34</v>
      </c>
      <c r="B20797" s="7" t="s">
        <v>653</v>
      </c>
      <c r="C20797" s="7" t="s">
        <v>1496</v>
      </c>
      <c r="D20797" s="7" t="n">
        <v>0</v>
      </c>
      <c r="E20797" s="7" t="n">
        <v>0</v>
      </c>
      <c r="F20797" s="7" t="n">
        <v>1</v>
      </c>
      <c r="G20797" s="7" t="n">
        <v>114.33</v>
      </c>
    </row>
    <row r="20798" customFormat="false" ht="15" hidden="false" customHeight="false" outlineLevel="0" collapsed="false">
      <c r="A20798" s="7" t="s">
        <v>34</v>
      </c>
      <c r="B20798" s="7" t="s">
        <v>653</v>
      </c>
      <c r="C20798" s="7" t="s">
        <v>1496</v>
      </c>
      <c r="D20798" s="7" t="n">
        <v>0</v>
      </c>
      <c r="E20798" s="7" t="n">
        <v>0</v>
      </c>
      <c r="F20798" s="7" t="n">
        <v>2</v>
      </c>
      <c r="G20798" s="7" t="n">
        <v>194.36</v>
      </c>
    </row>
    <row r="20799" customFormat="false" ht="15" hidden="false" customHeight="false" outlineLevel="0" collapsed="false">
      <c r="A20799" s="7" t="s">
        <v>34</v>
      </c>
      <c r="B20799" s="7" t="s">
        <v>653</v>
      </c>
      <c r="C20799" s="7" t="s">
        <v>1496</v>
      </c>
      <c r="D20799" s="7" t="n">
        <v>0</v>
      </c>
      <c r="E20799" s="7" t="n">
        <v>0</v>
      </c>
      <c r="F20799" s="7" t="n">
        <v>3</v>
      </c>
      <c r="G20799" s="7" t="n">
        <v>308.68</v>
      </c>
    </row>
    <row r="20800" customFormat="false" ht="15" hidden="false" customHeight="false" outlineLevel="0" collapsed="false">
      <c r="A20800" s="7" t="s">
        <v>34</v>
      </c>
      <c r="B20800" s="7" t="s">
        <v>653</v>
      </c>
      <c r="C20800" s="7" t="s">
        <v>1496</v>
      </c>
      <c r="D20800" s="7" t="n">
        <v>0</v>
      </c>
      <c r="E20800" s="7" t="n">
        <v>0</v>
      </c>
      <c r="F20800" s="7" t="n">
        <v>1</v>
      </c>
      <c r="G20800" s="7" t="n">
        <v>102.89</v>
      </c>
    </row>
    <row r="20801" customFormat="false" ht="15" hidden="false" customHeight="false" outlineLevel="0" collapsed="false">
      <c r="A20801" s="7" t="s">
        <v>34</v>
      </c>
      <c r="B20801" s="7" t="s">
        <v>653</v>
      </c>
      <c r="C20801" s="7" t="s">
        <v>1496</v>
      </c>
      <c r="D20801" s="7" t="n">
        <v>0</v>
      </c>
      <c r="E20801" s="7" t="n">
        <v>0</v>
      </c>
      <c r="F20801" s="7" t="n">
        <v>2</v>
      </c>
      <c r="G20801" s="7" t="n">
        <v>217.21</v>
      </c>
    </row>
    <row r="20802" customFormat="false" ht="15" hidden="false" customHeight="false" outlineLevel="0" collapsed="false">
      <c r="A20802" s="7" t="s">
        <v>34</v>
      </c>
      <c r="B20802" s="7" t="s">
        <v>653</v>
      </c>
      <c r="C20802" s="7" t="s">
        <v>1496</v>
      </c>
      <c r="D20802" s="7" t="n">
        <v>0</v>
      </c>
      <c r="E20802" s="7" t="n">
        <v>0</v>
      </c>
      <c r="F20802" s="7" t="n">
        <v>2</v>
      </c>
      <c r="G20802" s="7" t="n">
        <v>217.21</v>
      </c>
    </row>
    <row r="20803" customFormat="false" ht="15" hidden="false" customHeight="false" outlineLevel="0" collapsed="false">
      <c r="A20803" s="7" t="s">
        <v>34</v>
      </c>
      <c r="B20803" s="7" t="s">
        <v>653</v>
      </c>
      <c r="C20803" s="7" t="s">
        <v>1496</v>
      </c>
      <c r="D20803" s="7" t="n">
        <v>0</v>
      </c>
      <c r="E20803" s="7" t="n">
        <v>0</v>
      </c>
      <c r="F20803" s="7" t="n">
        <v>1</v>
      </c>
      <c r="G20803" s="7" t="n">
        <v>102.89</v>
      </c>
    </row>
    <row r="20804" customFormat="false" ht="15" hidden="false" customHeight="false" outlineLevel="0" collapsed="false">
      <c r="A20804" s="7" t="s">
        <v>34</v>
      </c>
      <c r="B20804" s="7" t="s">
        <v>653</v>
      </c>
      <c r="C20804" s="7" t="s">
        <v>1496</v>
      </c>
      <c r="D20804" s="7" t="n">
        <v>0</v>
      </c>
      <c r="E20804" s="7" t="n">
        <v>0</v>
      </c>
      <c r="F20804" s="7" t="n">
        <v>4</v>
      </c>
      <c r="G20804" s="7" t="n">
        <v>388.68</v>
      </c>
    </row>
    <row r="20805" customFormat="false" ht="15" hidden="false" customHeight="false" outlineLevel="0" collapsed="false">
      <c r="A20805" s="7" t="s">
        <v>34</v>
      </c>
      <c r="B20805" s="7" t="s">
        <v>657</v>
      </c>
      <c r="C20805" s="7" t="s">
        <v>1496</v>
      </c>
      <c r="D20805" s="7" t="n">
        <v>0</v>
      </c>
      <c r="E20805" s="7" t="n">
        <v>0</v>
      </c>
      <c r="F20805" s="7" t="n">
        <v>1</v>
      </c>
      <c r="G20805" s="7" t="n">
        <v>114.33</v>
      </c>
    </row>
    <row r="20806" customFormat="false" ht="15" hidden="false" customHeight="false" outlineLevel="0" collapsed="false">
      <c r="A20806" s="7" t="s">
        <v>34</v>
      </c>
      <c r="B20806" s="7" t="s">
        <v>657</v>
      </c>
      <c r="C20806" s="7" t="s">
        <v>1496</v>
      </c>
      <c r="D20806" s="7" t="n">
        <v>0</v>
      </c>
      <c r="E20806" s="7" t="n">
        <v>0</v>
      </c>
      <c r="F20806" s="7" t="n">
        <v>1</v>
      </c>
      <c r="G20806" s="7" t="n">
        <v>97.17</v>
      </c>
    </row>
    <row r="20807" customFormat="false" ht="15" hidden="false" customHeight="false" outlineLevel="0" collapsed="false">
      <c r="A20807" s="7" t="s">
        <v>34</v>
      </c>
      <c r="B20807" s="7" t="s">
        <v>657</v>
      </c>
      <c r="C20807" s="7" t="s">
        <v>1496</v>
      </c>
      <c r="D20807" s="7" t="n">
        <v>0</v>
      </c>
      <c r="E20807" s="7" t="n">
        <v>0</v>
      </c>
      <c r="F20807" s="7" t="n">
        <v>1</v>
      </c>
      <c r="G20807" s="7" t="n">
        <v>85.75</v>
      </c>
    </row>
    <row r="20808" customFormat="false" ht="15" hidden="false" customHeight="false" outlineLevel="0" collapsed="false">
      <c r="A20808" s="7" t="s">
        <v>34</v>
      </c>
      <c r="B20808" s="7" t="s">
        <v>657</v>
      </c>
      <c r="C20808" s="7" t="s">
        <v>1496</v>
      </c>
      <c r="D20808" s="7" t="n">
        <v>0</v>
      </c>
      <c r="E20808" s="7" t="n">
        <v>0</v>
      </c>
      <c r="F20808" s="7" t="n">
        <v>1</v>
      </c>
      <c r="G20808" s="7" t="n">
        <v>114.32</v>
      </c>
    </row>
    <row r="20809" customFormat="false" ht="15" hidden="false" customHeight="false" outlineLevel="0" collapsed="false">
      <c r="A20809" s="7" t="s">
        <v>34</v>
      </c>
      <c r="B20809" s="7" t="s">
        <v>657</v>
      </c>
      <c r="C20809" s="7" t="s">
        <v>1496</v>
      </c>
      <c r="D20809" s="7" t="n">
        <v>0</v>
      </c>
      <c r="E20809" s="7" t="n">
        <v>0</v>
      </c>
      <c r="F20809" s="7" t="n">
        <v>2</v>
      </c>
      <c r="G20809" s="7" t="n">
        <v>228.64</v>
      </c>
    </row>
    <row r="20810" customFormat="false" ht="15" hidden="false" customHeight="false" outlineLevel="0" collapsed="false">
      <c r="A20810" s="7" t="s">
        <v>34</v>
      </c>
      <c r="B20810" s="7" t="s">
        <v>657</v>
      </c>
      <c r="C20810" s="7" t="s">
        <v>1496</v>
      </c>
      <c r="D20810" s="7" t="n">
        <v>0</v>
      </c>
      <c r="E20810" s="7" t="n">
        <v>0</v>
      </c>
      <c r="F20810" s="7" t="n">
        <v>1</v>
      </c>
      <c r="G20810" s="7" t="n">
        <v>114.32</v>
      </c>
    </row>
    <row r="20811" customFormat="false" ht="15" hidden="false" customHeight="false" outlineLevel="0" collapsed="false">
      <c r="A20811" s="7" t="s">
        <v>34</v>
      </c>
      <c r="B20811" s="7" t="s">
        <v>657</v>
      </c>
      <c r="C20811" s="7" t="s">
        <v>1496</v>
      </c>
      <c r="D20811" s="7" t="n">
        <v>0</v>
      </c>
      <c r="E20811" s="7" t="n">
        <v>0</v>
      </c>
      <c r="F20811" s="7" t="n">
        <v>2</v>
      </c>
      <c r="G20811" s="7" t="n">
        <v>194.34</v>
      </c>
    </row>
    <row r="20812" customFormat="false" ht="15" hidden="false" customHeight="false" outlineLevel="0" collapsed="false">
      <c r="A20812" s="7" t="s">
        <v>34</v>
      </c>
      <c r="B20812" s="7" t="s">
        <v>657</v>
      </c>
      <c r="C20812" s="7" t="s">
        <v>1496</v>
      </c>
      <c r="D20812" s="7" t="n">
        <v>0</v>
      </c>
      <c r="E20812" s="7" t="n">
        <v>0</v>
      </c>
      <c r="F20812" s="7" t="n">
        <v>2</v>
      </c>
      <c r="G20812" s="7" t="n">
        <v>194.36</v>
      </c>
    </row>
    <row r="20813" customFormat="false" ht="15" hidden="false" customHeight="false" outlineLevel="0" collapsed="false">
      <c r="A20813" s="7" t="s">
        <v>34</v>
      </c>
      <c r="B20813" s="7" t="s">
        <v>657</v>
      </c>
      <c r="C20813" s="7" t="s">
        <v>1496</v>
      </c>
      <c r="D20813" s="7" t="n">
        <v>0</v>
      </c>
      <c r="E20813" s="7" t="n">
        <v>0</v>
      </c>
      <c r="F20813" s="7" t="n">
        <v>1</v>
      </c>
      <c r="G20813" s="7" t="n">
        <v>97.17</v>
      </c>
    </row>
    <row r="20814" customFormat="false" ht="15" hidden="false" customHeight="false" outlineLevel="0" collapsed="false">
      <c r="A20814" s="7" t="s">
        <v>34</v>
      </c>
      <c r="B20814" s="7" t="s">
        <v>657</v>
      </c>
      <c r="C20814" s="7" t="s">
        <v>1496</v>
      </c>
      <c r="D20814" s="7" t="n">
        <v>0</v>
      </c>
      <c r="E20814" s="7" t="n">
        <v>0</v>
      </c>
      <c r="F20814" s="7" t="n">
        <v>1</v>
      </c>
      <c r="G20814" s="7" t="n">
        <v>114.32</v>
      </c>
    </row>
    <row r="20815" customFormat="false" ht="15" hidden="false" customHeight="false" outlineLevel="0" collapsed="false">
      <c r="A20815" s="7" t="s">
        <v>34</v>
      </c>
      <c r="B20815" s="7" t="s">
        <v>657</v>
      </c>
      <c r="C20815" s="7" t="s">
        <v>1496</v>
      </c>
      <c r="D20815" s="7" t="n">
        <v>0</v>
      </c>
      <c r="E20815" s="7" t="n">
        <v>0</v>
      </c>
      <c r="F20815" s="7" t="n">
        <v>2</v>
      </c>
      <c r="G20815" s="7" t="n">
        <v>194.35</v>
      </c>
    </row>
    <row r="20816" customFormat="false" ht="15" hidden="false" customHeight="false" outlineLevel="0" collapsed="false">
      <c r="A20816" s="7" t="s">
        <v>34</v>
      </c>
      <c r="B20816" s="7" t="s">
        <v>657</v>
      </c>
      <c r="C20816" s="7" t="s">
        <v>1496</v>
      </c>
      <c r="D20816" s="7" t="n">
        <v>0</v>
      </c>
      <c r="E20816" s="7" t="n">
        <v>0</v>
      </c>
      <c r="F20816" s="7" t="n">
        <v>2</v>
      </c>
      <c r="G20816" s="7" t="n">
        <v>194.36</v>
      </c>
    </row>
    <row r="20817" customFormat="false" ht="15" hidden="false" customHeight="false" outlineLevel="0" collapsed="false">
      <c r="A20817" s="7" t="s">
        <v>34</v>
      </c>
      <c r="B20817" s="7" t="s">
        <v>657</v>
      </c>
      <c r="C20817" s="7" t="s">
        <v>1496</v>
      </c>
      <c r="D20817" s="7" t="n">
        <v>0</v>
      </c>
      <c r="E20817" s="7" t="n">
        <v>0</v>
      </c>
      <c r="F20817" s="7" t="n">
        <v>1</v>
      </c>
      <c r="G20817" s="7" t="n">
        <v>114.33</v>
      </c>
    </row>
    <row r="20818" customFormat="false" ht="15" hidden="false" customHeight="false" outlineLevel="0" collapsed="false">
      <c r="A20818" s="7" t="s">
        <v>34</v>
      </c>
      <c r="B20818" s="7" t="s">
        <v>657</v>
      </c>
      <c r="C20818" s="7" t="s">
        <v>1496</v>
      </c>
      <c r="D20818" s="7" t="n">
        <v>0</v>
      </c>
      <c r="E20818" s="7" t="n">
        <v>0</v>
      </c>
      <c r="F20818" s="7" t="n">
        <v>1</v>
      </c>
      <c r="G20818" s="7" t="n">
        <v>114.33</v>
      </c>
    </row>
    <row r="20819" customFormat="false" ht="15" hidden="false" customHeight="false" outlineLevel="0" collapsed="false">
      <c r="A20819" s="7" t="s">
        <v>34</v>
      </c>
      <c r="B20819" s="7" t="s">
        <v>657</v>
      </c>
      <c r="C20819" s="7" t="s">
        <v>1496</v>
      </c>
      <c r="D20819" s="7" t="n">
        <v>0</v>
      </c>
      <c r="E20819" s="7" t="n">
        <v>0</v>
      </c>
      <c r="F20819" s="7" t="n">
        <v>2</v>
      </c>
      <c r="G20819" s="7" t="n">
        <v>228.66</v>
      </c>
    </row>
    <row r="20820" customFormat="false" ht="15" hidden="false" customHeight="false" outlineLevel="0" collapsed="false">
      <c r="A20820" s="7" t="s">
        <v>34</v>
      </c>
      <c r="B20820" s="7" t="s">
        <v>657</v>
      </c>
      <c r="C20820" s="7" t="s">
        <v>1496</v>
      </c>
      <c r="D20820" s="7" t="n">
        <v>0</v>
      </c>
      <c r="E20820" s="7" t="n">
        <v>0</v>
      </c>
      <c r="F20820" s="7" t="n">
        <v>1</v>
      </c>
      <c r="G20820" s="7" t="n">
        <v>114.33</v>
      </c>
    </row>
    <row r="20821" customFormat="false" ht="15" hidden="false" customHeight="false" outlineLevel="0" collapsed="false">
      <c r="A20821" s="7" t="s">
        <v>34</v>
      </c>
      <c r="B20821" s="7" t="s">
        <v>657</v>
      </c>
      <c r="C20821" s="7" t="s">
        <v>1496</v>
      </c>
      <c r="D20821" s="7" t="n">
        <v>0</v>
      </c>
      <c r="E20821" s="7" t="n">
        <v>0</v>
      </c>
      <c r="F20821" s="7" t="n">
        <v>1</v>
      </c>
      <c r="G20821" s="7" t="n">
        <v>102.89</v>
      </c>
    </row>
    <row r="20822" customFormat="false" ht="15" hidden="false" customHeight="false" outlineLevel="0" collapsed="false">
      <c r="A20822" s="7" t="s">
        <v>34</v>
      </c>
      <c r="B20822" s="7" t="s">
        <v>657</v>
      </c>
      <c r="C20822" s="7" t="s">
        <v>1496</v>
      </c>
      <c r="D20822" s="7" t="n">
        <v>0</v>
      </c>
      <c r="E20822" s="7" t="n">
        <v>0</v>
      </c>
      <c r="F20822" s="7" t="n">
        <v>2</v>
      </c>
      <c r="G20822" s="7" t="n">
        <v>217.21</v>
      </c>
    </row>
    <row r="20823" customFormat="false" ht="15" hidden="false" customHeight="false" outlineLevel="0" collapsed="false">
      <c r="A20823" s="7" t="s">
        <v>34</v>
      </c>
      <c r="B20823" s="7" t="s">
        <v>657</v>
      </c>
      <c r="C20823" s="7" t="s">
        <v>1496</v>
      </c>
      <c r="D20823" s="7" t="n">
        <v>0</v>
      </c>
      <c r="E20823" s="7" t="n">
        <v>0</v>
      </c>
      <c r="F20823" s="7" t="n">
        <v>2</v>
      </c>
      <c r="G20823" s="7" t="n">
        <v>194.36</v>
      </c>
    </row>
    <row r="20824" customFormat="false" ht="15" hidden="false" customHeight="false" outlineLevel="0" collapsed="false">
      <c r="A20824" s="7" t="s">
        <v>34</v>
      </c>
      <c r="B20824" s="7" t="s">
        <v>657</v>
      </c>
      <c r="C20824" s="7" t="s">
        <v>1496</v>
      </c>
      <c r="D20824" s="7" t="n">
        <v>0</v>
      </c>
      <c r="E20824" s="7" t="n">
        <v>0</v>
      </c>
      <c r="F20824" s="7" t="n">
        <v>1</v>
      </c>
      <c r="G20824" s="7" t="n">
        <v>97.18</v>
      </c>
    </row>
    <row r="20825" customFormat="false" ht="15" hidden="false" customHeight="false" outlineLevel="0" collapsed="false">
      <c r="A20825" s="7" t="s">
        <v>34</v>
      </c>
      <c r="B20825" s="7" t="s">
        <v>657</v>
      </c>
      <c r="C20825" s="7" t="s">
        <v>1496</v>
      </c>
      <c r="D20825" s="7" t="n">
        <v>0</v>
      </c>
      <c r="E20825" s="7" t="n">
        <v>0</v>
      </c>
      <c r="F20825" s="7" t="n">
        <v>1</v>
      </c>
      <c r="G20825" s="7" t="n">
        <v>114.32</v>
      </c>
    </row>
    <row r="20826" customFormat="false" ht="15" hidden="false" customHeight="false" outlineLevel="0" collapsed="false">
      <c r="A20826" s="7" t="s">
        <v>34</v>
      </c>
      <c r="B20826" s="7" t="s">
        <v>657</v>
      </c>
      <c r="C20826" s="7" t="s">
        <v>1496</v>
      </c>
      <c r="D20826" s="7" t="n">
        <v>0</v>
      </c>
      <c r="E20826" s="7" t="n">
        <v>0</v>
      </c>
      <c r="F20826" s="7" t="n">
        <v>1</v>
      </c>
      <c r="G20826" s="7" t="n">
        <v>114.33</v>
      </c>
    </row>
    <row r="20827" customFormat="false" ht="15" hidden="false" customHeight="false" outlineLevel="0" collapsed="false">
      <c r="A20827" s="7" t="s">
        <v>34</v>
      </c>
      <c r="B20827" s="7" t="s">
        <v>657</v>
      </c>
      <c r="C20827" s="7" t="s">
        <v>1496</v>
      </c>
      <c r="D20827" s="7" t="n">
        <v>0</v>
      </c>
      <c r="E20827" s="7" t="n">
        <v>0</v>
      </c>
      <c r="F20827" s="7" t="n">
        <v>1</v>
      </c>
      <c r="G20827" s="7" t="n">
        <v>97.17</v>
      </c>
    </row>
    <row r="20828" customFormat="false" ht="15" hidden="false" customHeight="false" outlineLevel="0" collapsed="false">
      <c r="A20828" s="7" t="s">
        <v>34</v>
      </c>
      <c r="B20828" s="7" t="s">
        <v>657</v>
      </c>
      <c r="C20828" s="7" t="s">
        <v>1496</v>
      </c>
      <c r="D20828" s="7" t="n">
        <v>0</v>
      </c>
      <c r="E20828" s="7" t="n">
        <v>0</v>
      </c>
      <c r="F20828" s="7" t="n">
        <v>2</v>
      </c>
      <c r="G20828" s="7" t="n">
        <v>217.21</v>
      </c>
    </row>
    <row r="20829" customFormat="false" ht="15" hidden="false" customHeight="false" outlineLevel="0" collapsed="false">
      <c r="A20829" s="7" t="s">
        <v>34</v>
      </c>
      <c r="B20829" s="7" t="s">
        <v>657</v>
      </c>
      <c r="C20829" s="7" t="s">
        <v>1496</v>
      </c>
      <c r="D20829" s="7" t="n">
        <v>0</v>
      </c>
      <c r="E20829" s="7" t="n">
        <v>0</v>
      </c>
      <c r="F20829" s="7" t="n">
        <v>4</v>
      </c>
      <c r="G20829" s="7" t="n">
        <v>365.83</v>
      </c>
    </row>
    <row r="20830" customFormat="false" ht="15" hidden="false" customHeight="false" outlineLevel="0" collapsed="false">
      <c r="A20830" s="7" t="s">
        <v>34</v>
      </c>
      <c r="B20830" s="7" t="s">
        <v>657</v>
      </c>
      <c r="C20830" s="7" t="s">
        <v>1496</v>
      </c>
      <c r="D20830" s="7" t="n">
        <v>0</v>
      </c>
      <c r="E20830" s="7" t="n">
        <v>0</v>
      </c>
      <c r="F20830" s="7" t="n">
        <v>1</v>
      </c>
      <c r="G20830" s="7" t="n">
        <v>114.33</v>
      </c>
    </row>
    <row r="20831" customFormat="false" ht="15" hidden="false" customHeight="false" outlineLevel="0" collapsed="false">
      <c r="A20831" s="7" t="s">
        <v>34</v>
      </c>
      <c r="B20831" s="7" t="s">
        <v>657</v>
      </c>
      <c r="C20831" s="7" t="s">
        <v>1496</v>
      </c>
      <c r="D20831" s="7" t="n">
        <v>0</v>
      </c>
      <c r="E20831" s="7" t="n">
        <v>0</v>
      </c>
      <c r="F20831" s="7" t="n">
        <v>1</v>
      </c>
      <c r="G20831" s="7" t="n">
        <v>102.89</v>
      </c>
    </row>
    <row r="20832" customFormat="false" ht="15" hidden="false" customHeight="false" outlineLevel="0" collapsed="false">
      <c r="A20832" s="7" t="s">
        <v>34</v>
      </c>
      <c r="B20832" s="7" t="s">
        <v>657</v>
      </c>
      <c r="C20832" s="7" t="s">
        <v>1496</v>
      </c>
      <c r="D20832" s="7" t="n">
        <v>0</v>
      </c>
      <c r="E20832" s="7" t="n">
        <v>0</v>
      </c>
      <c r="F20832" s="7" t="n">
        <v>2</v>
      </c>
      <c r="G20832" s="7" t="n">
        <v>194.34</v>
      </c>
    </row>
    <row r="20833" customFormat="false" ht="15" hidden="false" customHeight="false" outlineLevel="0" collapsed="false">
      <c r="A20833" s="7" t="s">
        <v>34</v>
      </c>
      <c r="B20833" s="7" t="s">
        <v>657</v>
      </c>
      <c r="C20833" s="7" t="s">
        <v>1496</v>
      </c>
      <c r="D20833" s="7" t="n">
        <v>0</v>
      </c>
      <c r="E20833" s="7" t="n">
        <v>0</v>
      </c>
      <c r="F20833" s="7" t="n">
        <v>1</v>
      </c>
      <c r="G20833" s="7" t="n">
        <v>114.32</v>
      </c>
    </row>
    <row r="20834" customFormat="false" ht="15" hidden="false" customHeight="false" outlineLevel="0" collapsed="false">
      <c r="A20834" s="7" t="s">
        <v>34</v>
      </c>
      <c r="B20834" s="7" t="s">
        <v>657</v>
      </c>
      <c r="C20834" s="7" t="s">
        <v>1496</v>
      </c>
      <c r="D20834" s="7" t="n">
        <v>0</v>
      </c>
      <c r="E20834" s="7" t="n">
        <v>0</v>
      </c>
      <c r="F20834" s="7" t="n">
        <v>1</v>
      </c>
      <c r="G20834" s="7" t="n">
        <v>97.17</v>
      </c>
    </row>
    <row r="20835" customFormat="false" ht="15" hidden="false" customHeight="false" outlineLevel="0" collapsed="false">
      <c r="A20835" s="7" t="s">
        <v>34</v>
      </c>
      <c r="B20835" s="7" t="s">
        <v>657</v>
      </c>
      <c r="C20835" s="7" t="s">
        <v>1496</v>
      </c>
      <c r="D20835" s="7" t="n">
        <v>0</v>
      </c>
      <c r="E20835" s="7" t="n">
        <v>0</v>
      </c>
      <c r="F20835" s="7" t="n">
        <v>2</v>
      </c>
      <c r="G20835" s="7" t="n">
        <v>194.35</v>
      </c>
    </row>
    <row r="20836" customFormat="false" ht="15" hidden="false" customHeight="false" outlineLevel="0" collapsed="false">
      <c r="A20836" s="7" t="s">
        <v>34</v>
      </c>
      <c r="B20836" s="7" t="s">
        <v>657</v>
      </c>
      <c r="C20836" s="7" t="s">
        <v>1496</v>
      </c>
      <c r="D20836" s="7" t="n">
        <v>0</v>
      </c>
      <c r="E20836" s="7" t="n">
        <v>0</v>
      </c>
      <c r="F20836" s="7" t="n">
        <v>1</v>
      </c>
      <c r="G20836" s="7" t="n">
        <v>102.89</v>
      </c>
    </row>
    <row r="20837" customFormat="false" ht="15" hidden="false" customHeight="false" outlineLevel="0" collapsed="false">
      <c r="A20837" s="7" t="s">
        <v>34</v>
      </c>
      <c r="B20837" s="7" t="s">
        <v>657</v>
      </c>
      <c r="C20837" s="7" t="s">
        <v>1496</v>
      </c>
      <c r="D20837" s="7" t="n">
        <v>0</v>
      </c>
      <c r="E20837" s="7" t="n">
        <v>0</v>
      </c>
      <c r="F20837" s="7" t="n">
        <v>4</v>
      </c>
      <c r="G20837" s="7" t="n">
        <v>388.72</v>
      </c>
    </row>
    <row r="20838" customFormat="false" ht="15" hidden="false" customHeight="false" outlineLevel="0" collapsed="false">
      <c r="A20838" s="7" t="s">
        <v>34</v>
      </c>
      <c r="B20838" s="7" t="s">
        <v>657</v>
      </c>
      <c r="C20838" s="7" t="s">
        <v>1496</v>
      </c>
      <c r="D20838" s="7" t="n">
        <v>0</v>
      </c>
      <c r="E20838" s="7" t="n">
        <v>0</v>
      </c>
      <c r="F20838" s="7" t="n">
        <v>1</v>
      </c>
      <c r="G20838" s="7" t="n">
        <v>97.17</v>
      </c>
    </row>
    <row r="20839" customFormat="false" ht="15" hidden="false" customHeight="false" outlineLevel="0" collapsed="false">
      <c r="A20839" s="7" t="s">
        <v>34</v>
      </c>
      <c r="B20839" s="7" t="s">
        <v>657</v>
      </c>
      <c r="C20839" s="7" t="s">
        <v>1496</v>
      </c>
      <c r="D20839" s="7" t="n">
        <v>0</v>
      </c>
      <c r="E20839" s="7" t="n">
        <v>0</v>
      </c>
      <c r="F20839" s="7" t="n">
        <v>2</v>
      </c>
      <c r="G20839" s="7" t="n">
        <v>194.36</v>
      </c>
    </row>
    <row r="20840" customFormat="false" ht="15" hidden="false" customHeight="false" outlineLevel="0" collapsed="false">
      <c r="A20840" s="7" t="s">
        <v>34</v>
      </c>
      <c r="B20840" s="7" t="s">
        <v>657</v>
      </c>
      <c r="C20840" s="7" t="s">
        <v>1496</v>
      </c>
      <c r="D20840" s="7" t="n">
        <v>0</v>
      </c>
      <c r="E20840" s="7" t="n">
        <v>0</v>
      </c>
      <c r="F20840" s="7" t="n">
        <v>1</v>
      </c>
      <c r="G20840" s="7" t="n">
        <v>114.33</v>
      </c>
    </row>
    <row r="20841" customFormat="false" ht="15" hidden="false" customHeight="false" outlineLevel="0" collapsed="false">
      <c r="A20841" s="7" t="s">
        <v>34</v>
      </c>
      <c r="B20841" s="7" t="s">
        <v>657</v>
      </c>
      <c r="C20841" s="7" t="s">
        <v>1496</v>
      </c>
      <c r="D20841" s="7" t="n">
        <v>0</v>
      </c>
      <c r="E20841" s="7" t="n">
        <v>0</v>
      </c>
      <c r="F20841" s="7" t="n">
        <v>5</v>
      </c>
      <c r="G20841" s="7" t="n">
        <v>548.74</v>
      </c>
    </row>
    <row r="20842" customFormat="false" ht="15" hidden="false" customHeight="false" outlineLevel="0" collapsed="false">
      <c r="A20842" s="7" t="s">
        <v>34</v>
      </c>
      <c r="B20842" s="7" t="s">
        <v>657</v>
      </c>
      <c r="C20842" s="7" t="s">
        <v>1496</v>
      </c>
      <c r="D20842" s="7" t="n">
        <v>15</v>
      </c>
      <c r="E20842" s="7" t="n">
        <v>1497.59</v>
      </c>
      <c r="F20842" s="7" t="n">
        <v>114</v>
      </c>
      <c r="G20842" s="7" t="n">
        <v>11703.66</v>
      </c>
    </row>
    <row r="20843" customFormat="false" ht="15" hidden="false" customHeight="false" outlineLevel="0" collapsed="false">
      <c r="A20843" s="7" t="s">
        <v>34</v>
      </c>
      <c r="B20843" s="7" t="s">
        <v>657</v>
      </c>
      <c r="C20843" s="7" t="s">
        <v>1496</v>
      </c>
      <c r="D20843" s="7" t="n">
        <v>0</v>
      </c>
      <c r="E20843" s="7" t="n">
        <v>0</v>
      </c>
      <c r="F20843" s="7" t="n">
        <v>1</v>
      </c>
      <c r="G20843" s="7" t="n">
        <v>97.17</v>
      </c>
    </row>
    <row r="20844" customFormat="false" ht="15" hidden="false" customHeight="false" outlineLevel="0" collapsed="false">
      <c r="A20844" s="7" t="s">
        <v>34</v>
      </c>
      <c r="B20844" s="7" t="s">
        <v>657</v>
      </c>
      <c r="C20844" s="7" t="s">
        <v>1496</v>
      </c>
      <c r="D20844" s="7" t="n">
        <v>0</v>
      </c>
      <c r="E20844" s="7" t="n">
        <v>0</v>
      </c>
      <c r="F20844" s="7" t="n">
        <v>1</v>
      </c>
      <c r="G20844" s="7" t="n">
        <v>97.17</v>
      </c>
    </row>
    <row r="20845" customFormat="false" ht="15" hidden="false" customHeight="false" outlineLevel="0" collapsed="false">
      <c r="A20845" s="7" t="s">
        <v>34</v>
      </c>
      <c r="B20845" s="7" t="s">
        <v>657</v>
      </c>
      <c r="C20845" s="7" t="s">
        <v>1496</v>
      </c>
      <c r="D20845" s="7" t="n">
        <v>0</v>
      </c>
      <c r="E20845" s="7" t="n">
        <v>0</v>
      </c>
      <c r="F20845" s="7" t="n">
        <v>1</v>
      </c>
      <c r="G20845" s="7" t="n">
        <v>114.33</v>
      </c>
    </row>
    <row r="20846" customFormat="false" ht="15" hidden="false" customHeight="false" outlineLevel="0" collapsed="false">
      <c r="A20846" s="7" t="s">
        <v>34</v>
      </c>
      <c r="B20846" s="7" t="s">
        <v>657</v>
      </c>
      <c r="C20846" s="7" t="s">
        <v>1496</v>
      </c>
      <c r="D20846" s="7" t="n">
        <v>0</v>
      </c>
      <c r="E20846" s="7" t="n">
        <v>0</v>
      </c>
      <c r="F20846" s="7" t="n">
        <v>1</v>
      </c>
      <c r="G20846" s="7" t="n">
        <v>97.17</v>
      </c>
    </row>
    <row r="20847" customFormat="false" ht="15" hidden="false" customHeight="false" outlineLevel="0" collapsed="false">
      <c r="A20847" s="7" t="s">
        <v>34</v>
      </c>
      <c r="B20847" s="7" t="s">
        <v>657</v>
      </c>
      <c r="C20847" s="7" t="s">
        <v>1496</v>
      </c>
      <c r="D20847" s="7" t="n">
        <v>0</v>
      </c>
      <c r="E20847" s="7" t="n">
        <v>0</v>
      </c>
      <c r="F20847" s="7" t="n">
        <v>1</v>
      </c>
      <c r="G20847" s="7" t="n">
        <v>102.89</v>
      </c>
    </row>
    <row r="20848" customFormat="false" ht="15" hidden="false" customHeight="false" outlineLevel="0" collapsed="false">
      <c r="A20848" s="7" t="s">
        <v>34</v>
      </c>
      <c r="B20848" s="7" t="s">
        <v>657</v>
      </c>
      <c r="C20848" s="7" t="s">
        <v>1496</v>
      </c>
      <c r="D20848" s="7" t="n">
        <v>0</v>
      </c>
      <c r="E20848" s="7" t="n">
        <v>0</v>
      </c>
      <c r="F20848" s="7" t="n">
        <v>1</v>
      </c>
      <c r="G20848" s="7" t="n">
        <v>97.17</v>
      </c>
    </row>
    <row r="20849" customFormat="false" ht="15" hidden="false" customHeight="false" outlineLevel="0" collapsed="false">
      <c r="A20849" s="7" t="s">
        <v>34</v>
      </c>
      <c r="B20849" s="7" t="s">
        <v>657</v>
      </c>
      <c r="C20849" s="7" t="s">
        <v>1496</v>
      </c>
      <c r="D20849" s="7" t="n">
        <v>0</v>
      </c>
      <c r="E20849" s="7" t="n">
        <v>0</v>
      </c>
      <c r="F20849" s="7" t="n">
        <v>5</v>
      </c>
      <c r="G20849" s="7" t="n">
        <v>525.88</v>
      </c>
    </row>
    <row r="20850" customFormat="false" ht="15" hidden="false" customHeight="false" outlineLevel="0" collapsed="false">
      <c r="A20850" s="7" t="s">
        <v>34</v>
      </c>
      <c r="B20850" s="7" t="s">
        <v>657</v>
      </c>
      <c r="C20850" s="7" t="s">
        <v>1496</v>
      </c>
      <c r="D20850" s="7" t="n">
        <v>0</v>
      </c>
      <c r="E20850" s="7" t="n">
        <v>0</v>
      </c>
      <c r="F20850" s="7" t="n">
        <v>1</v>
      </c>
      <c r="G20850" s="7" t="n">
        <v>114.32</v>
      </c>
    </row>
    <row r="20851" customFormat="false" ht="15" hidden="false" customHeight="false" outlineLevel="0" collapsed="false">
      <c r="A20851" s="7" t="s">
        <v>34</v>
      </c>
      <c r="B20851" s="7" t="s">
        <v>657</v>
      </c>
      <c r="C20851" s="7" t="s">
        <v>1496</v>
      </c>
      <c r="D20851" s="7" t="n">
        <v>0</v>
      </c>
      <c r="E20851" s="7" t="n">
        <v>0</v>
      </c>
      <c r="F20851" s="7" t="n">
        <v>1</v>
      </c>
      <c r="G20851" s="7" t="n">
        <v>97.18</v>
      </c>
    </row>
    <row r="20852" customFormat="false" ht="15" hidden="false" customHeight="false" outlineLevel="0" collapsed="false">
      <c r="A20852" s="7" t="s">
        <v>34</v>
      </c>
      <c r="B20852" s="7" t="s">
        <v>657</v>
      </c>
      <c r="C20852" s="7" t="s">
        <v>1496</v>
      </c>
      <c r="D20852" s="7" t="n">
        <v>0</v>
      </c>
      <c r="E20852" s="7" t="n">
        <v>0</v>
      </c>
      <c r="F20852" s="7" t="n">
        <v>1</v>
      </c>
      <c r="G20852" s="7" t="n">
        <v>97.18</v>
      </c>
    </row>
    <row r="20853" customFormat="false" ht="15" hidden="false" customHeight="false" outlineLevel="0" collapsed="false">
      <c r="A20853" s="7" t="s">
        <v>34</v>
      </c>
      <c r="B20853" s="7" t="s">
        <v>657</v>
      </c>
      <c r="C20853" s="7" t="s">
        <v>1496</v>
      </c>
      <c r="D20853" s="7" t="n">
        <v>0</v>
      </c>
      <c r="E20853" s="7" t="n">
        <v>0</v>
      </c>
      <c r="F20853" s="7" t="n">
        <v>1</v>
      </c>
      <c r="G20853" s="7" t="n">
        <v>114.32</v>
      </c>
    </row>
    <row r="20854" customFormat="false" ht="15" hidden="false" customHeight="false" outlineLevel="0" collapsed="false">
      <c r="A20854" s="7" t="s">
        <v>34</v>
      </c>
      <c r="B20854" s="7" t="s">
        <v>657</v>
      </c>
      <c r="C20854" s="7" t="s">
        <v>1496</v>
      </c>
      <c r="D20854" s="7" t="n">
        <v>0</v>
      </c>
      <c r="E20854" s="7" t="n">
        <v>0</v>
      </c>
      <c r="F20854" s="7" t="n">
        <v>1</v>
      </c>
      <c r="G20854" s="7" t="n">
        <v>114.32</v>
      </c>
    </row>
    <row r="20855" customFormat="false" ht="15" hidden="false" customHeight="false" outlineLevel="0" collapsed="false">
      <c r="A20855" s="7" t="s">
        <v>34</v>
      </c>
      <c r="B20855" s="7" t="s">
        <v>657</v>
      </c>
      <c r="C20855" s="7" t="s">
        <v>1496</v>
      </c>
      <c r="D20855" s="7" t="n">
        <v>0</v>
      </c>
      <c r="E20855" s="7" t="n">
        <v>0</v>
      </c>
      <c r="F20855" s="7" t="n">
        <v>3</v>
      </c>
      <c r="G20855" s="7" t="n">
        <v>342.97</v>
      </c>
    </row>
    <row r="20856" customFormat="false" ht="15" hidden="false" customHeight="false" outlineLevel="0" collapsed="false">
      <c r="A20856" s="7" t="s">
        <v>34</v>
      </c>
      <c r="B20856" s="7" t="s">
        <v>657</v>
      </c>
      <c r="C20856" s="7" t="s">
        <v>1496</v>
      </c>
      <c r="D20856" s="7" t="n">
        <v>0</v>
      </c>
      <c r="E20856" s="7" t="n">
        <v>0</v>
      </c>
      <c r="F20856" s="7" t="n">
        <v>1</v>
      </c>
      <c r="G20856" s="7" t="n">
        <v>114.33</v>
      </c>
    </row>
    <row r="20857" customFormat="false" ht="15" hidden="false" customHeight="false" outlineLevel="0" collapsed="false">
      <c r="A20857" s="7" t="s">
        <v>34</v>
      </c>
      <c r="B20857" s="7" t="s">
        <v>657</v>
      </c>
      <c r="C20857" s="7" t="s">
        <v>1496</v>
      </c>
      <c r="D20857" s="7" t="n">
        <v>0</v>
      </c>
      <c r="E20857" s="7" t="n">
        <v>0</v>
      </c>
      <c r="F20857" s="7" t="n">
        <v>1</v>
      </c>
      <c r="G20857" s="7" t="n">
        <v>114.32</v>
      </c>
    </row>
    <row r="20858" customFormat="false" ht="15" hidden="false" customHeight="false" outlineLevel="0" collapsed="false">
      <c r="A20858" s="7" t="s">
        <v>34</v>
      </c>
      <c r="B20858" s="7" t="s">
        <v>657</v>
      </c>
      <c r="C20858" s="7" t="s">
        <v>1496</v>
      </c>
      <c r="D20858" s="7" t="n">
        <v>0</v>
      </c>
      <c r="E20858" s="7" t="n">
        <v>0</v>
      </c>
      <c r="F20858" s="7" t="n">
        <v>2</v>
      </c>
      <c r="G20858" s="7" t="n">
        <v>228.66</v>
      </c>
    </row>
    <row r="20859" customFormat="false" ht="15" hidden="false" customHeight="false" outlineLevel="0" collapsed="false">
      <c r="A20859" s="7" t="s">
        <v>34</v>
      </c>
      <c r="B20859" s="7" t="s">
        <v>657</v>
      </c>
      <c r="C20859" s="7" t="s">
        <v>1496</v>
      </c>
      <c r="D20859" s="7" t="n">
        <v>0</v>
      </c>
      <c r="E20859" s="7" t="n">
        <v>0</v>
      </c>
      <c r="F20859" s="7" t="n">
        <v>1</v>
      </c>
      <c r="G20859" s="7" t="n">
        <v>97.17</v>
      </c>
    </row>
    <row r="20860" customFormat="false" ht="15" hidden="false" customHeight="false" outlineLevel="0" collapsed="false">
      <c r="A20860" s="7" t="s">
        <v>34</v>
      </c>
      <c r="B20860" s="7" t="s">
        <v>657</v>
      </c>
      <c r="C20860" s="7" t="s">
        <v>1496</v>
      </c>
      <c r="D20860" s="7" t="n">
        <v>0</v>
      </c>
      <c r="E20860" s="7" t="n">
        <v>0</v>
      </c>
      <c r="F20860" s="7" t="n">
        <v>1</v>
      </c>
      <c r="G20860" s="7" t="n">
        <v>114.32</v>
      </c>
    </row>
    <row r="20861" customFormat="false" ht="15" hidden="false" customHeight="false" outlineLevel="0" collapsed="false">
      <c r="A20861" s="7" t="s">
        <v>34</v>
      </c>
      <c r="B20861" s="7" t="s">
        <v>657</v>
      </c>
      <c r="C20861" s="7" t="s">
        <v>1496</v>
      </c>
      <c r="D20861" s="7" t="n">
        <v>0</v>
      </c>
      <c r="E20861" s="7" t="n">
        <v>0</v>
      </c>
      <c r="F20861" s="7" t="n">
        <v>3</v>
      </c>
      <c r="G20861" s="7" t="n">
        <v>297.25</v>
      </c>
    </row>
    <row r="20862" customFormat="false" ht="15" hidden="false" customHeight="false" outlineLevel="0" collapsed="false">
      <c r="A20862" s="7" t="s">
        <v>34</v>
      </c>
      <c r="B20862" s="7" t="s">
        <v>657</v>
      </c>
      <c r="C20862" s="7" t="s">
        <v>1496</v>
      </c>
      <c r="D20862" s="7" t="n">
        <v>0</v>
      </c>
      <c r="E20862" s="7" t="n">
        <v>0</v>
      </c>
      <c r="F20862" s="7" t="n">
        <v>2</v>
      </c>
      <c r="G20862" s="7" t="n">
        <v>228.64</v>
      </c>
    </row>
    <row r="20863" customFormat="false" ht="15" hidden="false" customHeight="false" outlineLevel="0" collapsed="false">
      <c r="A20863" s="7" t="s">
        <v>34</v>
      </c>
      <c r="B20863" s="7" t="s">
        <v>657</v>
      </c>
      <c r="C20863" s="7" t="s">
        <v>1496</v>
      </c>
      <c r="D20863" s="7" t="n">
        <v>0</v>
      </c>
      <c r="E20863" s="7" t="n">
        <v>0</v>
      </c>
      <c r="F20863" s="7" t="n">
        <v>1</v>
      </c>
      <c r="G20863" s="7" t="n">
        <v>114.33</v>
      </c>
    </row>
    <row r="20864" customFormat="false" ht="15" hidden="false" customHeight="false" outlineLevel="0" collapsed="false">
      <c r="A20864" s="7" t="s">
        <v>34</v>
      </c>
      <c r="B20864" s="7" t="s">
        <v>657</v>
      </c>
      <c r="C20864" s="7" t="s">
        <v>1496</v>
      </c>
      <c r="D20864" s="7" t="n">
        <v>0</v>
      </c>
      <c r="E20864" s="7" t="n">
        <v>0</v>
      </c>
      <c r="F20864" s="7" t="n">
        <v>1</v>
      </c>
      <c r="G20864" s="7" t="n">
        <v>97.17</v>
      </c>
    </row>
    <row r="20865" customFormat="false" ht="15" hidden="false" customHeight="false" outlineLevel="0" collapsed="false">
      <c r="A20865" s="7" t="s">
        <v>34</v>
      </c>
      <c r="B20865" s="7" t="s">
        <v>657</v>
      </c>
      <c r="C20865" s="7" t="s">
        <v>1496</v>
      </c>
      <c r="D20865" s="7" t="n">
        <v>0</v>
      </c>
      <c r="E20865" s="7" t="n">
        <v>0</v>
      </c>
      <c r="F20865" s="7" t="n">
        <v>1</v>
      </c>
      <c r="G20865" s="7" t="n">
        <v>114.33</v>
      </c>
    </row>
    <row r="20866" customFormat="false" ht="15" hidden="false" customHeight="false" outlineLevel="0" collapsed="false">
      <c r="A20866" s="7" t="s">
        <v>34</v>
      </c>
      <c r="B20866" s="7" t="s">
        <v>657</v>
      </c>
      <c r="C20866" s="7" t="s">
        <v>1496</v>
      </c>
      <c r="D20866" s="7" t="n">
        <v>0</v>
      </c>
      <c r="E20866" s="7" t="n">
        <v>0</v>
      </c>
      <c r="F20866" s="7" t="n">
        <v>1</v>
      </c>
      <c r="G20866" s="7" t="n">
        <v>97.18</v>
      </c>
    </row>
    <row r="20867" customFormat="false" ht="15" hidden="false" customHeight="false" outlineLevel="0" collapsed="false">
      <c r="A20867" s="7" t="s">
        <v>34</v>
      </c>
      <c r="B20867" s="7" t="s">
        <v>657</v>
      </c>
      <c r="C20867" s="7" t="s">
        <v>1496</v>
      </c>
      <c r="D20867" s="7" t="n">
        <v>0</v>
      </c>
      <c r="E20867" s="7" t="n">
        <v>0</v>
      </c>
      <c r="F20867" s="7" t="n">
        <v>1</v>
      </c>
      <c r="G20867" s="7" t="n">
        <v>114.33</v>
      </c>
    </row>
    <row r="20868" customFormat="false" ht="15" hidden="false" customHeight="false" outlineLevel="0" collapsed="false">
      <c r="A20868" s="7" t="s">
        <v>34</v>
      </c>
      <c r="B20868" s="7" t="s">
        <v>657</v>
      </c>
      <c r="C20868" s="7" t="s">
        <v>1496</v>
      </c>
      <c r="D20868" s="7" t="n">
        <v>0</v>
      </c>
      <c r="E20868" s="7" t="n">
        <v>0</v>
      </c>
      <c r="F20868" s="7" t="n">
        <v>2</v>
      </c>
      <c r="G20868" s="7" t="n">
        <v>194.36</v>
      </c>
    </row>
    <row r="20869" customFormat="false" ht="15" hidden="false" customHeight="false" outlineLevel="0" collapsed="false">
      <c r="A20869" s="7" t="s">
        <v>34</v>
      </c>
      <c r="B20869" s="7" t="s">
        <v>657</v>
      </c>
      <c r="C20869" s="7" t="s">
        <v>1496</v>
      </c>
      <c r="D20869" s="7" t="n">
        <v>0</v>
      </c>
      <c r="E20869" s="7" t="n">
        <v>0</v>
      </c>
      <c r="F20869" s="7" t="n">
        <v>6</v>
      </c>
      <c r="G20869" s="7" t="n">
        <v>645.92</v>
      </c>
    </row>
    <row r="20870" customFormat="false" ht="15" hidden="false" customHeight="false" outlineLevel="0" collapsed="false">
      <c r="A20870" s="7" t="s">
        <v>34</v>
      </c>
      <c r="B20870" s="7" t="s">
        <v>657</v>
      </c>
      <c r="C20870" s="7" t="s">
        <v>1496</v>
      </c>
      <c r="D20870" s="7" t="n">
        <v>0</v>
      </c>
      <c r="E20870" s="7" t="n">
        <v>0</v>
      </c>
      <c r="F20870" s="7" t="n">
        <v>1</v>
      </c>
      <c r="G20870" s="7" t="n">
        <v>114.32</v>
      </c>
    </row>
    <row r="20871" customFormat="false" ht="15" hidden="false" customHeight="false" outlineLevel="0" collapsed="false">
      <c r="A20871" s="7" t="s">
        <v>34</v>
      </c>
      <c r="B20871" s="7" t="s">
        <v>657</v>
      </c>
      <c r="C20871" s="7" t="s">
        <v>1496</v>
      </c>
      <c r="D20871" s="7" t="n">
        <v>0</v>
      </c>
      <c r="E20871" s="7" t="n">
        <v>0</v>
      </c>
      <c r="F20871" s="7" t="n">
        <v>1</v>
      </c>
      <c r="G20871" s="7" t="n">
        <v>114.33</v>
      </c>
    </row>
    <row r="20872" customFormat="false" ht="15" hidden="false" customHeight="false" outlineLevel="0" collapsed="false">
      <c r="A20872" s="7" t="s">
        <v>34</v>
      </c>
      <c r="B20872" s="7" t="s">
        <v>657</v>
      </c>
      <c r="C20872" s="7" t="s">
        <v>1496</v>
      </c>
      <c r="D20872" s="7" t="n">
        <v>0</v>
      </c>
      <c r="E20872" s="7" t="n">
        <v>0</v>
      </c>
      <c r="F20872" s="7" t="n">
        <v>1</v>
      </c>
      <c r="G20872" s="7" t="n">
        <v>114.32</v>
      </c>
    </row>
    <row r="20873" customFormat="false" ht="15" hidden="false" customHeight="false" outlineLevel="0" collapsed="false">
      <c r="A20873" s="7" t="s">
        <v>34</v>
      </c>
      <c r="B20873" s="7" t="s">
        <v>657</v>
      </c>
      <c r="C20873" s="7" t="s">
        <v>1496</v>
      </c>
      <c r="D20873" s="7" t="n">
        <v>0</v>
      </c>
      <c r="E20873" s="7" t="n">
        <v>0</v>
      </c>
      <c r="F20873" s="7" t="n">
        <v>1</v>
      </c>
      <c r="G20873" s="7" t="n">
        <v>114.32</v>
      </c>
    </row>
    <row r="20874" customFormat="false" ht="15" hidden="false" customHeight="false" outlineLevel="0" collapsed="false">
      <c r="A20874" s="7" t="s">
        <v>34</v>
      </c>
      <c r="B20874" s="7" t="s">
        <v>657</v>
      </c>
      <c r="C20874" s="7" t="s">
        <v>1496</v>
      </c>
      <c r="D20874" s="7" t="n">
        <v>0</v>
      </c>
      <c r="E20874" s="7" t="n">
        <v>0</v>
      </c>
      <c r="F20874" s="7" t="n">
        <v>4</v>
      </c>
      <c r="G20874" s="7" t="n">
        <v>445.85</v>
      </c>
    </row>
    <row r="20875" customFormat="false" ht="15" hidden="false" customHeight="false" outlineLevel="0" collapsed="false">
      <c r="A20875" s="7" t="s">
        <v>34</v>
      </c>
      <c r="B20875" s="7" t="s">
        <v>657</v>
      </c>
      <c r="C20875" s="7" t="s">
        <v>1496</v>
      </c>
      <c r="D20875" s="7" t="n">
        <v>0</v>
      </c>
      <c r="E20875" s="7" t="n">
        <v>0</v>
      </c>
      <c r="F20875" s="7" t="n">
        <v>4</v>
      </c>
      <c r="G20875" s="7" t="n">
        <v>457.32</v>
      </c>
    </row>
    <row r="20876" customFormat="false" ht="15" hidden="false" customHeight="false" outlineLevel="0" collapsed="false">
      <c r="A20876" s="7" t="s">
        <v>34</v>
      </c>
      <c r="B20876" s="7" t="s">
        <v>657</v>
      </c>
      <c r="C20876" s="7" t="s">
        <v>1496</v>
      </c>
      <c r="D20876" s="7" t="n">
        <v>0</v>
      </c>
      <c r="E20876" s="7" t="n">
        <v>0</v>
      </c>
      <c r="F20876" s="7" t="n">
        <v>1</v>
      </c>
      <c r="G20876" s="7" t="n">
        <v>102.89</v>
      </c>
    </row>
    <row r="20877" customFormat="false" ht="15" hidden="false" customHeight="false" outlineLevel="0" collapsed="false">
      <c r="A20877" s="7" t="s">
        <v>34</v>
      </c>
      <c r="B20877" s="7" t="s">
        <v>657</v>
      </c>
      <c r="C20877" s="7" t="s">
        <v>1496</v>
      </c>
      <c r="D20877" s="7" t="n">
        <v>0</v>
      </c>
      <c r="E20877" s="7" t="n">
        <v>0</v>
      </c>
      <c r="F20877" s="7" t="n">
        <v>2</v>
      </c>
      <c r="G20877" s="7" t="n">
        <v>205.78</v>
      </c>
    </row>
    <row r="20878" customFormat="false" ht="15" hidden="false" customHeight="false" outlineLevel="0" collapsed="false">
      <c r="A20878" s="7" t="s">
        <v>34</v>
      </c>
      <c r="B20878" s="7" t="s">
        <v>657</v>
      </c>
      <c r="C20878" s="7" t="s">
        <v>1496</v>
      </c>
      <c r="D20878" s="7" t="n">
        <v>0</v>
      </c>
      <c r="E20878" s="7" t="n">
        <v>0</v>
      </c>
      <c r="F20878" s="7" t="n">
        <v>1</v>
      </c>
      <c r="G20878" s="7" t="n">
        <v>114.32</v>
      </c>
    </row>
    <row r="20879" customFormat="false" ht="15" hidden="false" customHeight="false" outlineLevel="0" collapsed="false">
      <c r="A20879" s="7" t="s">
        <v>34</v>
      </c>
      <c r="B20879" s="7" t="s">
        <v>657</v>
      </c>
      <c r="C20879" s="7" t="s">
        <v>1496</v>
      </c>
      <c r="D20879" s="7" t="n">
        <v>0</v>
      </c>
      <c r="E20879" s="7" t="n">
        <v>0</v>
      </c>
      <c r="F20879" s="7" t="n">
        <v>1</v>
      </c>
      <c r="G20879" s="7" t="n">
        <v>114.33</v>
      </c>
    </row>
    <row r="20880" customFormat="false" ht="15" hidden="false" customHeight="false" outlineLevel="0" collapsed="false">
      <c r="A20880" s="7" t="s">
        <v>34</v>
      </c>
      <c r="B20880" s="7" t="s">
        <v>657</v>
      </c>
      <c r="C20880" s="7" t="s">
        <v>1496</v>
      </c>
      <c r="D20880" s="7" t="n">
        <v>0</v>
      </c>
      <c r="E20880" s="7" t="n">
        <v>0</v>
      </c>
      <c r="F20880" s="7" t="n">
        <v>1</v>
      </c>
      <c r="G20880" s="7" t="n">
        <v>114.32</v>
      </c>
    </row>
    <row r="20881" customFormat="false" ht="15" hidden="false" customHeight="false" outlineLevel="0" collapsed="false">
      <c r="A20881" s="7" t="s">
        <v>34</v>
      </c>
      <c r="B20881" s="7" t="s">
        <v>657</v>
      </c>
      <c r="C20881" s="7" t="s">
        <v>1496</v>
      </c>
      <c r="D20881" s="7" t="n">
        <v>0</v>
      </c>
      <c r="E20881" s="7" t="n">
        <v>0</v>
      </c>
      <c r="F20881" s="7" t="n">
        <v>1</v>
      </c>
      <c r="G20881" s="7" t="n">
        <v>102.89</v>
      </c>
    </row>
    <row r="20882" customFormat="false" ht="15" hidden="false" customHeight="false" outlineLevel="0" collapsed="false">
      <c r="A20882" s="7" t="s">
        <v>34</v>
      </c>
      <c r="B20882" s="7" t="s">
        <v>657</v>
      </c>
      <c r="C20882" s="7" t="s">
        <v>1496</v>
      </c>
      <c r="D20882" s="7" t="n">
        <v>0</v>
      </c>
      <c r="E20882" s="7" t="n">
        <v>0</v>
      </c>
      <c r="F20882" s="7" t="n">
        <v>1</v>
      </c>
      <c r="G20882" s="7" t="n">
        <v>102.89</v>
      </c>
    </row>
    <row r="20883" customFormat="false" ht="15" hidden="false" customHeight="false" outlineLevel="0" collapsed="false">
      <c r="A20883" s="7" t="s">
        <v>34</v>
      </c>
      <c r="B20883" s="7" t="s">
        <v>657</v>
      </c>
      <c r="C20883" s="7" t="s">
        <v>1496</v>
      </c>
      <c r="D20883" s="7" t="n">
        <v>0</v>
      </c>
      <c r="E20883" s="7" t="n">
        <v>0</v>
      </c>
      <c r="F20883" s="7" t="n">
        <v>4</v>
      </c>
      <c r="G20883" s="7" t="n">
        <v>388.72</v>
      </c>
    </row>
    <row r="20884" customFormat="false" ht="15" hidden="false" customHeight="false" outlineLevel="0" collapsed="false">
      <c r="A20884" s="7" t="s">
        <v>34</v>
      </c>
      <c r="B20884" s="7" t="s">
        <v>657</v>
      </c>
      <c r="C20884" s="7" t="s">
        <v>1496</v>
      </c>
      <c r="D20884" s="7" t="n">
        <v>0</v>
      </c>
      <c r="E20884" s="7" t="n">
        <v>0</v>
      </c>
      <c r="F20884" s="7" t="n">
        <v>1</v>
      </c>
      <c r="G20884" s="7" t="n">
        <v>97.18</v>
      </c>
    </row>
    <row r="20885" customFormat="false" ht="15" hidden="false" customHeight="false" outlineLevel="0" collapsed="false">
      <c r="A20885" s="7" t="s">
        <v>34</v>
      </c>
      <c r="B20885" s="7" t="s">
        <v>657</v>
      </c>
      <c r="C20885" s="7" t="s">
        <v>1496</v>
      </c>
      <c r="D20885" s="7" t="n">
        <v>0</v>
      </c>
      <c r="E20885" s="7" t="n">
        <v>0</v>
      </c>
      <c r="F20885" s="7" t="n">
        <v>1</v>
      </c>
      <c r="G20885" s="7" t="n">
        <v>114.33</v>
      </c>
    </row>
    <row r="20886" customFormat="false" ht="15" hidden="false" customHeight="false" outlineLevel="0" collapsed="false">
      <c r="A20886" s="7" t="s">
        <v>34</v>
      </c>
      <c r="B20886" s="7" t="s">
        <v>657</v>
      </c>
      <c r="C20886" s="7" t="s">
        <v>1496</v>
      </c>
      <c r="D20886" s="7" t="n">
        <v>0</v>
      </c>
      <c r="E20886" s="7" t="n">
        <v>0</v>
      </c>
      <c r="F20886" s="7" t="n">
        <v>1</v>
      </c>
      <c r="G20886" s="7" t="n">
        <v>114.33</v>
      </c>
    </row>
    <row r="20887" customFormat="false" ht="15" hidden="false" customHeight="false" outlineLevel="0" collapsed="false">
      <c r="A20887" s="7" t="s">
        <v>34</v>
      </c>
      <c r="B20887" s="7" t="s">
        <v>657</v>
      </c>
      <c r="C20887" s="7" t="s">
        <v>1496</v>
      </c>
      <c r="D20887" s="7" t="n">
        <v>0</v>
      </c>
      <c r="E20887" s="7" t="n">
        <v>0</v>
      </c>
      <c r="F20887" s="7" t="n">
        <v>2</v>
      </c>
      <c r="G20887" s="7" t="n">
        <v>194.36</v>
      </c>
    </row>
    <row r="20888" customFormat="false" ht="15" hidden="false" customHeight="false" outlineLevel="0" collapsed="false">
      <c r="A20888" s="7" t="s">
        <v>34</v>
      </c>
      <c r="B20888" s="7" t="s">
        <v>657</v>
      </c>
      <c r="C20888" s="7" t="s">
        <v>1496</v>
      </c>
      <c r="D20888" s="7" t="n">
        <v>0</v>
      </c>
      <c r="E20888" s="7" t="n">
        <v>0</v>
      </c>
      <c r="F20888" s="7" t="n">
        <v>3</v>
      </c>
      <c r="G20888" s="7" t="n">
        <v>226.43</v>
      </c>
    </row>
    <row r="20889" customFormat="false" ht="15" hidden="false" customHeight="false" outlineLevel="0" collapsed="false">
      <c r="A20889" s="7" t="s">
        <v>34</v>
      </c>
      <c r="B20889" s="7" t="s">
        <v>657</v>
      </c>
      <c r="C20889" s="7" t="s">
        <v>1496</v>
      </c>
      <c r="D20889" s="7" t="n">
        <v>0</v>
      </c>
      <c r="E20889" s="7" t="n">
        <v>0</v>
      </c>
      <c r="F20889" s="7" t="n">
        <v>5</v>
      </c>
      <c r="G20889" s="7" t="n">
        <v>531.6</v>
      </c>
    </row>
    <row r="20890" customFormat="false" ht="15" hidden="false" customHeight="false" outlineLevel="0" collapsed="false">
      <c r="A20890" s="7" t="s">
        <v>34</v>
      </c>
      <c r="B20890" s="7" t="s">
        <v>657</v>
      </c>
      <c r="C20890" s="7" t="s">
        <v>1496</v>
      </c>
      <c r="D20890" s="7" t="n">
        <v>0</v>
      </c>
      <c r="E20890" s="7" t="n">
        <v>0</v>
      </c>
      <c r="F20890" s="7" t="n">
        <v>4</v>
      </c>
      <c r="G20890" s="7" t="n">
        <v>417.28</v>
      </c>
    </row>
    <row r="20891" customFormat="false" ht="15" hidden="false" customHeight="false" outlineLevel="0" collapsed="false">
      <c r="A20891" s="7" t="s">
        <v>34</v>
      </c>
      <c r="B20891" s="7" t="s">
        <v>657</v>
      </c>
      <c r="C20891" s="7" t="s">
        <v>1496</v>
      </c>
      <c r="D20891" s="7" t="n">
        <v>0</v>
      </c>
      <c r="E20891" s="7" t="n">
        <v>0</v>
      </c>
      <c r="F20891" s="7" t="n">
        <v>2</v>
      </c>
      <c r="G20891" s="7" t="n">
        <v>194.36</v>
      </c>
    </row>
    <row r="20892" customFormat="false" ht="15" hidden="false" customHeight="false" outlineLevel="0" collapsed="false">
      <c r="A20892" s="7" t="s">
        <v>34</v>
      </c>
      <c r="B20892" s="7" t="s">
        <v>657</v>
      </c>
      <c r="C20892" s="7" t="s">
        <v>1496</v>
      </c>
      <c r="D20892" s="7" t="n">
        <v>0</v>
      </c>
      <c r="E20892" s="7" t="n">
        <v>0</v>
      </c>
      <c r="F20892" s="7" t="n">
        <v>3</v>
      </c>
      <c r="G20892" s="7" t="n">
        <v>291.53</v>
      </c>
    </row>
    <row r="20893" customFormat="false" ht="15" hidden="false" customHeight="false" outlineLevel="0" collapsed="false">
      <c r="A20893" s="7" t="s">
        <v>34</v>
      </c>
      <c r="B20893" s="7" t="s">
        <v>657</v>
      </c>
      <c r="C20893" s="7" t="s">
        <v>1496</v>
      </c>
      <c r="D20893" s="7" t="n">
        <v>0</v>
      </c>
      <c r="E20893" s="7" t="n">
        <v>0</v>
      </c>
      <c r="F20893" s="7" t="n">
        <v>1</v>
      </c>
      <c r="G20893" s="7" t="n">
        <v>114.33</v>
      </c>
    </row>
    <row r="20894" customFormat="false" ht="15" hidden="false" customHeight="false" outlineLevel="0" collapsed="false">
      <c r="A20894" s="7" t="s">
        <v>34</v>
      </c>
      <c r="B20894" s="7" t="s">
        <v>657</v>
      </c>
      <c r="C20894" s="7" t="s">
        <v>1496</v>
      </c>
      <c r="D20894" s="7" t="n">
        <v>0</v>
      </c>
      <c r="E20894" s="7" t="n">
        <v>0</v>
      </c>
      <c r="F20894" s="7" t="n">
        <v>6</v>
      </c>
      <c r="G20894" s="7" t="n">
        <v>548.76</v>
      </c>
    </row>
    <row r="20895" customFormat="false" ht="15" hidden="false" customHeight="false" outlineLevel="0" collapsed="false">
      <c r="A20895" s="7" t="s">
        <v>34</v>
      </c>
      <c r="B20895" s="7" t="s">
        <v>657</v>
      </c>
      <c r="C20895" s="7" t="s">
        <v>1496</v>
      </c>
      <c r="D20895" s="7" t="n">
        <v>0</v>
      </c>
      <c r="E20895" s="7" t="n">
        <v>0</v>
      </c>
      <c r="F20895" s="7" t="n">
        <v>4</v>
      </c>
      <c r="G20895" s="7" t="n">
        <v>342.98</v>
      </c>
    </row>
    <row r="20896" customFormat="false" ht="15" hidden="false" customHeight="false" outlineLevel="0" collapsed="false">
      <c r="A20896" s="7" t="s">
        <v>34</v>
      </c>
      <c r="B20896" s="7" t="s">
        <v>657</v>
      </c>
      <c r="C20896" s="7" t="s">
        <v>1496</v>
      </c>
      <c r="D20896" s="7" t="n">
        <v>0</v>
      </c>
      <c r="E20896" s="7" t="n">
        <v>0</v>
      </c>
      <c r="F20896" s="7" t="n">
        <v>4</v>
      </c>
      <c r="G20896" s="7" t="n">
        <v>457.29</v>
      </c>
    </row>
    <row r="20897" customFormat="false" ht="15" hidden="false" customHeight="false" outlineLevel="0" collapsed="false">
      <c r="A20897" s="7" t="s">
        <v>34</v>
      </c>
      <c r="B20897" s="7" t="s">
        <v>657</v>
      </c>
      <c r="C20897" s="7" t="s">
        <v>1496</v>
      </c>
      <c r="D20897" s="7" t="n">
        <v>0</v>
      </c>
      <c r="E20897" s="7" t="n">
        <v>0</v>
      </c>
      <c r="F20897" s="7" t="n">
        <v>2</v>
      </c>
      <c r="G20897" s="7" t="n">
        <v>194.36</v>
      </c>
    </row>
    <row r="20898" customFormat="false" ht="15" hidden="false" customHeight="false" outlineLevel="0" collapsed="false">
      <c r="A20898" s="7" t="s">
        <v>34</v>
      </c>
      <c r="B20898" s="7" t="s">
        <v>657</v>
      </c>
      <c r="C20898" s="7" t="s">
        <v>1496</v>
      </c>
      <c r="D20898" s="7" t="n">
        <v>0</v>
      </c>
      <c r="E20898" s="7" t="n">
        <v>0</v>
      </c>
      <c r="F20898" s="7" t="n">
        <v>2</v>
      </c>
      <c r="G20898" s="7" t="n">
        <v>194.36</v>
      </c>
    </row>
    <row r="20899" customFormat="false" ht="15" hidden="false" customHeight="false" outlineLevel="0" collapsed="false">
      <c r="A20899" s="7" t="s">
        <v>34</v>
      </c>
      <c r="B20899" s="7" t="s">
        <v>657</v>
      </c>
      <c r="C20899" s="7" t="s">
        <v>1496</v>
      </c>
      <c r="D20899" s="7" t="n">
        <v>0</v>
      </c>
      <c r="E20899" s="7" t="n">
        <v>0</v>
      </c>
      <c r="F20899" s="7" t="n">
        <v>1</v>
      </c>
      <c r="G20899" s="7" t="n">
        <v>114.33</v>
      </c>
    </row>
    <row r="20900" customFormat="false" ht="15" hidden="false" customHeight="false" outlineLevel="0" collapsed="false">
      <c r="A20900" s="7" t="s">
        <v>34</v>
      </c>
      <c r="B20900" s="7" t="s">
        <v>657</v>
      </c>
      <c r="C20900" s="7" t="s">
        <v>1496</v>
      </c>
      <c r="D20900" s="7" t="n">
        <v>0</v>
      </c>
      <c r="E20900" s="7" t="n">
        <v>0</v>
      </c>
      <c r="F20900" s="7" t="n">
        <v>1</v>
      </c>
      <c r="G20900" s="7" t="n">
        <v>102.89</v>
      </c>
    </row>
    <row r="20901" customFormat="false" ht="15" hidden="false" customHeight="false" outlineLevel="0" collapsed="false">
      <c r="A20901" s="7" t="s">
        <v>34</v>
      </c>
      <c r="B20901" s="7" t="s">
        <v>657</v>
      </c>
      <c r="C20901" s="7" t="s">
        <v>1496</v>
      </c>
      <c r="D20901" s="7" t="n">
        <v>0</v>
      </c>
      <c r="E20901" s="7" t="n">
        <v>0</v>
      </c>
      <c r="F20901" s="7" t="n">
        <v>4</v>
      </c>
      <c r="G20901" s="7" t="n">
        <v>365.83</v>
      </c>
    </row>
    <row r="20902" customFormat="false" ht="15" hidden="false" customHeight="false" outlineLevel="0" collapsed="false">
      <c r="A20902" s="7" t="s">
        <v>34</v>
      </c>
      <c r="B20902" s="7" t="s">
        <v>657</v>
      </c>
      <c r="C20902" s="7" t="s">
        <v>1496</v>
      </c>
      <c r="D20902" s="7" t="n">
        <v>0</v>
      </c>
      <c r="E20902" s="7" t="n">
        <v>0</v>
      </c>
      <c r="F20902" s="7" t="n">
        <v>1</v>
      </c>
      <c r="G20902" s="7" t="n">
        <v>114.33</v>
      </c>
    </row>
    <row r="20903" customFormat="false" ht="15" hidden="false" customHeight="false" outlineLevel="0" collapsed="false">
      <c r="A20903" s="7" t="s">
        <v>34</v>
      </c>
      <c r="B20903" s="7" t="s">
        <v>657</v>
      </c>
      <c r="C20903" s="7" t="s">
        <v>1496</v>
      </c>
      <c r="D20903" s="7" t="n">
        <v>0</v>
      </c>
      <c r="E20903" s="7" t="n">
        <v>0</v>
      </c>
      <c r="F20903" s="7" t="n">
        <v>1</v>
      </c>
      <c r="G20903" s="7" t="n">
        <v>114.32</v>
      </c>
    </row>
    <row r="20904" customFormat="false" ht="15" hidden="false" customHeight="false" outlineLevel="0" collapsed="false">
      <c r="A20904" s="7" t="s">
        <v>34</v>
      </c>
      <c r="B20904" s="7" t="s">
        <v>657</v>
      </c>
      <c r="C20904" s="7" t="s">
        <v>1496</v>
      </c>
      <c r="D20904" s="7" t="n">
        <v>0</v>
      </c>
      <c r="E20904" s="7" t="n">
        <v>0</v>
      </c>
      <c r="F20904" s="7" t="n">
        <v>1</v>
      </c>
      <c r="G20904" s="7" t="n">
        <v>97.17</v>
      </c>
    </row>
    <row r="20905" customFormat="false" ht="15" hidden="false" customHeight="false" outlineLevel="0" collapsed="false">
      <c r="A20905" s="7" t="s">
        <v>34</v>
      </c>
      <c r="B20905" s="7" t="s">
        <v>657</v>
      </c>
      <c r="C20905" s="7" t="s">
        <v>1496</v>
      </c>
      <c r="D20905" s="7" t="n">
        <v>0</v>
      </c>
      <c r="E20905" s="7" t="n">
        <v>0</v>
      </c>
      <c r="F20905" s="7" t="n">
        <v>1</v>
      </c>
      <c r="G20905" s="7" t="n">
        <v>97.18</v>
      </c>
    </row>
    <row r="20906" customFormat="false" ht="15" hidden="false" customHeight="false" outlineLevel="0" collapsed="false">
      <c r="A20906" s="7" t="s">
        <v>34</v>
      </c>
      <c r="B20906" s="7" t="s">
        <v>657</v>
      </c>
      <c r="C20906" s="7" t="s">
        <v>1496</v>
      </c>
      <c r="D20906" s="7" t="n">
        <v>0</v>
      </c>
      <c r="E20906" s="7" t="n">
        <v>0</v>
      </c>
      <c r="F20906" s="7" t="n">
        <v>1</v>
      </c>
      <c r="G20906" s="7" t="n">
        <v>85.75</v>
      </c>
    </row>
    <row r="20907" customFormat="false" ht="15" hidden="false" customHeight="false" outlineLevel="0" collapsed="false">
      <c r="A20907" s="7" t="s">
        <v>34</v>
      </c>
      <c r="B20907" s="7" t="s">
        <v>657</v>
      </c>
      <c r="C20907" s="7" t="s">
        <v>1496</v>
      </c>
      <c r="D20907" s="7" t="n">
        <v>0</v>
      </c>
      <c r="E20907" s="7" t="n">
        <v>0</v>
      </c>
      <c r="F20907" s="7" t="n">
        <v>1</v>
      </c>
      <c r="G20907" s="7" t="n">
        <v>85.75</v>
      </c>
    </row>
    <row r="20908" customFormat="false" ht="15" hidden="false" customHeight="false" outlineLevel="0" collapsed="false">
      <c r="A20908" s="7" t="s">
        <v>34</v>
      </c>
      <c r="B20908" s="7" t="s">
        <v>657</v>
      </c>
      <c r="C20908" s="7" t="s">
        <v>1496</v>
      </c>
      <c r="D20908" s="7" t="n">
        <v>0</v>
      </c>
      <c r="E20908" s="7" t="n">
        <v>0</v>
      </c>
      <c r="F20908" s="7" t="n">
        <v>1</v>
      </c>
      <c r="G20908" s="7" t="n">
        <v>97.17</v>
      </c>
    </row>
    <row r="20909" customFormat="false" ht="15" hidden="false" customHeight="false" outlineLevel="0" collapsed="false">
      <c r="A20909" s="7" t="s">
        <v>34</v>
      </c>
      <c r="B20909" s="7" t="s">
        <v>657</v>
      </c>
      <c r="C20909" s="7" t="s">
        <v>1496</v>
      </c>
      <c r="D20909" s="7" t="n">
        <v>0</v>
      </c>
      <c r="E20909" s="7" t="n">
        <v>0</v>
      </c>
      <c r="F20909" s="7" t="n">
        <v>4</v>
      </c>
      <c r="G20909" s="7" t="n">
        <v>394.42</v>
      </c>
    </row>
    <row r="20910" customFormat="false" ht="15" hidden="false" customHeight="false" outlineLevel="0" collapsed="false">
      <c r="A20910" s="7" t="s">
        <v>34</v>
      </c>
      <c r="B20910" s="7" t="s">
        <v>657</v>
      </c>
      <c r="C20910" s="7" t="s">
        <v>1496</v>
      </c>
      <c r="D20910" s="7" t="n">
        <v>0</v>
      </c>
      <c r="E20910" s="7" t="n">
        <v>0</v>
      </c>
      <c r="F20910" s="7" t="n">
        <v>1</v>
      </c>
      <c r="G20910" s="7" t="n">
        <v>114.33</v>
      </c>
    </row>
    <row r="20911" customFormat="false" ht="15" hidden="false" customHeight="false" outlineLevel="0" collapsed="false">
      <c r="A20911" s="7" t="s">
        <v>34</v>
      </c>
      <c r="B20911" s="7" t="s">
        <v>657</v>
      </c>
      <c r="C20911" s="7" t="s">
        <v>1496</v>
      </c>
      <c r="D20911" s="7" t="n">
        <v>0</v>
      </c>
      <c r="E20911" s="7" t="n">
        <v>0</v>
      </c>
      <c r="F20911" s="7" t="n">
        <v>3</v>
      </c>
      <c r="G20911" s="7" t="n">
        <v>291.53</v>
      </c>
    </row>
    <row r="20912" customFormat="false" ht="15" hidden="false" customHeight="false" outlineLevel="0" collapsed="false">
      <c r="A20912" s="7" t="s">
        <v>34</v>
      </c>
      <c r="B20912" s="7" t="s">
        <v>657</v>
      </c>
      <c r="C20912" s="7" t="s">
        <v>1496</v>
      </c>
      <c r="D20912" s="7" t="n">
        <v>0</v>
      </c>
      <c r="E20912" s="7" t="n">
        <v>0</v>
      </c>
      <c r="F20912" s="7" t="n">
        <v>1</v>
      </c>
      <c r="G20912" s="7" t="n">
        <v>114.33</v>
      </c>
    </row>
    <row r="20913" customFormat="false" ht="15" hidden="false" customHeight="false" outlineLevel="0" collapsed="false">
      <c r="A20913" s="7" t="s">
        <v>34</v>
      </c>
      <c r="B20913" s="7" t="s">
        <v>657</v>
      </c>
      <c r="C20913" s="7" t="s">
        <v>1496</v>
      </c>
      <c r="D20913" s="7" t="n">
        <v>0</v>
      </c>
      <c r="E20913" s="7" t="n">
        <v>0</v>
      </c>
      <c r="F20913" s="7" t="n">
        <v>4</v>
      </c>
      <c r="G20913" s="7" t="n">
        <v>377.28</v>
      </c>
    </row>
    <row r="20914" customFormat="false" ht="15" hidden="false" customHeight="false" outlineLevel="0" collapsed="false">
      <c r="A20914" s="7" t="s">
        <v>34</v>
      </c>
      <c r="B20914" s="7" t="s">
        <v>657</v>
      </c>
      <c r="C20914" s="7" t="s">
        <v>1496</v>
      </c>
      <c r="D20914" s="7" t="n">
        <v>0</v>
      </c>
      <c r="E20914" s="7" t="n">
        <v>0</v>
      </c>
      <c r="F20914" s="7" t="n">
        <v>1</v>
      </c>
      <c r="G20914" s="7" t="n">
        <v>97.18</v>
      </c>
    </row>
    <row r="20915" customFormat="false" ht="15" hidden="false" customHeight="false" outlineLevel="0" collapsed="false">
      <c r="A20915" s="7" t="s">
        <v>34</v>
      </c>
      <c r="B20915" s="7" t="s">
        <v>657</v>
      </c>
      <c r="C20915" s="7" t="s">
        <v>1496</v>
      </c>
      <c r="D20915" s="7" t="n">
        <v>0</v>
      </c>
      <c r="E20915" s="7" t="n">
        <v>0</v>
      </c>
      <c r="F20915" s="7" t="n">
        <v>4</v>
      </c>
      <c r="G20915" s="7" t="n">
        <v>411.57</v>
      </c>
    </row>
    <row r="20916" customFormat="false" ht="15" hidden="false" customHeight="false" outlineLevel="0" collapsed="false">
      <c r="A20916" s="7" t="s">
        <v>34</v>
      </c>
      <c r="B20916" s="7" t="s">
        <v>657</v>
      </c>
      <c r="C20916" s="7" t="s">
        <v>1496</v>
      </c>
      <c r="D20916" s="7" t="n">
        <v>0</v>
      </c>
      <c r="E20916" s="7" t="n">
        <v>0</v>
      </c>
      <c r="F20916" s="7" t="n">
        <v>1</v>
      </c>
      <c r="G20916" s="7" t="n">
        <v>114.33</v>
      </c>
    </row>
    <row r="20917" customFormat="false" ht="15" hidden="false" customHeight="false" outlineLevel="0" collapsed="false">
      <c r="A20917" s="7" t="s">
        <v>34</v>
      </c>
      <c r="B20917" s="7" t="s">
        <v>657</v>
      </c>
      <c r="C20917" s="7" t="s">
        <v>1496</v>
      </c>
      <c r="D20917" s="7" t="n">
        <v>0</v>
      </c>
      <c r="E20917" s="7" t="n">
        <v>0</v>
      </c>
      <c r="F20917" s="7" t="n">
        <v>2</v>
      </c>
      <c r="G20917" s="7" t="n">
        <v>228.66</v>
      </c>
    </row>
    <row r="20918" customFormat="false" ht="15" hidden="false" customHeight="false" outlineLevel="0" collapsed="false">
      <c r="A20918" s="7" t="s">
        <v>34</v>
      </c>
      <c r="B20918" s="7" t="s">
        <v>657</v>
      </c>
      <c r="C20918" s="7" t="s">
        <v>1496</v>
      </c>
      <c r="D20918" s="7" t="n">
        <v>0</v>
      </c>
      <c r="E20918" s="7" t="n">
        <v>0</v>
      </c>
      <c r="F20918" s="7" t="n">
        <v>1</v>
      </c>
      <c r="G20918" s="7" t="n">
        <v>114.33</v>
      </c>
    </row>
    <row r="20919" customFormat="false" ht="15" hidden="false" customHeight="false" outlineLevel="0" collapsed="false">
      <c r="A20919" s="7" t="s">
        <v>34</v>
      </c>
      <c r="B20919" s="7" t="s">
        <v>657</v>
      </c>
      <c r="C20919" s="7" t="s">
        <v>1496</v>
      </c>
      <c r="D20919" s="7" t="n">
        <v>0</v>
      </c>
      <c r="E20919" s="7" t="n">
        <v>0</v>
      </c>
      <c r="F20919" s="7" t="n">
        <v>2</v>
      </c>
      <c r="G20919" s="7" t="n">
        <v>194.36</v>
      </c>
    </row>
    <row r="20920" customFormat="false" ht="15" hidden="false" customHeight="false" outlineLevel="0" collapsed="false">
      <c r="A20920" s="7" t="s">
        <v>34</v>
      </c>
      <c r="B20920" s="7" t="s">
        <v>657</v>
      </c>
      <c r="C20920" s="7" t="s">
        <v>1496</v>
      </c>
      <c r="D20920" s="7" t="n">
        <v>0</v>
      </c>
      <c r="E20920" s="7" t="n">
        <v>0</v>
      </c>
      <c r="F20920" s="7" t="n">
        <v>1</v>
      </c>
      <c r="G20920" s="7" t="n">
        <v>97.17</v>
      </c>
    </row>
    <row r="20921" customFormat="false" ht="15" hidden="false" customHeight="false" outlineLevel="0" collapsed="false">
      <c r="A20921" s="7" t="s">
        <v>34</v>
      </c>
      <c r="B20921" s="7" t="s">
        <v>657</v>
      </c>
      <c r="C20921" s="7" t="s">
        <v>1496</v>
      </c>
      <c r="D20921" s="7" t="n">
        <v>0</v>
      </c>
      <c r="E20921" s="7" t="n">
        <v>0</v>
      </c>
      <c r="F20921" s="7" t="n">
        <v>1</v>
      </c>
      <c r="G20921" s="7" t="n">
        <v>114.33</v>
      </c>
    </row>
    <row r="20922" customFormat="false" ht="15" hidden="false" customHeight="false" outlineLevel="0" collapsed="false">
      <c r="A20922" s="7" t="s">
        <v>34</v>
      </c>
      <c r="B20922" s="7" t="s">
        <v>657</v>
      </c>
      <c r="C20922" s="7" t="s">
        <v>1496</v>
      </c>
      <c r="D20922" s="7" t="n">
        <v>0</v>
      </c>
      <c r="E20922" s="7" t="n">
        <v>0</v>
      </c>
      <c r="F20922" s="7" t="n">
        <v>4</v>
      </c>
      <c r="G20922" s="7" t="n">
        <v>417.28</v>
      </c>
    </row>
    <row r="20923" customFormat="false" ht="15" hidden="false" customHeight="false" outlineLevel="0" collapsed="false">
      <c r="A20923" s="7" t="s">
        <v>34</v>
      </c>
      <c r="B20923" s="7" t="s">
        <v>657</v>
      </c>
      <c r="C20923" s="7" t="s">
        <v>1496</v>
      </c>
      <c r="D20923" s="7" t="n">
        <v>0</v>
      </c>
      <c r="E20923" s="7" t="n">
        <v>0</v>
      </c>
      <c r="F20923" s="7" t="n">
        <v>4</v>
      </c>
      <c r="G20923" s="7" t="n">
        <v>411.57</v>
      </c>
    </row>
    <row r="20924" customFormat="false" ht="15" hidden="false" customHeight="false" outlineLevel="0" collapsed="false">
      <c r="A20924" s="7" t="s">
        <v>34</v>
      </c>
      <c r="B20924" s="7" t="s">
        <v>657</v>
      </c>
      <c r="C20924" s="7" t="s">
        <v>1496</v>
      </c>
      <c r="D20924" s="7" t="n">
        <v>0</v>
      </c>
      <c r="E20924" s="7" t="n">
        <v>0</v>
      </c>
      <c r="F20924" s="7" t="n">
        <v>1</v>
      </c>
      <c r="G20924" s="7" t="n">
        <v>97.18</v>
      </c>
    </row>
    <row r="20925" customFormat="false" ht="15" hidden="false" customHeight="false" outlineLevel="0" collapsed="false">
      <c r="A20925" s="7" t="s">
        <v>34</v>
      </c>
      <c r="B20925" s="7" t="s">
        <v>657</v>
      </c>
      <c r="C20925" s="7" t="s">
        <v>1496</v>
      </c>
      <c r="D20925" s="7" t="n">
        <v>0</v>
      </c>
      <c r="E20925" s="7" t="n">
        <v>0</v>
      </c>
      <c r="F20925" s="7" t="n">
        <v>1</v>
      </c>
      <c r="G20925" s="7" t="n">
        <v>114.33</v>
      </c>
    </row>
    <row r="20926" customFormat="false" ht="15" hidden="false" customHeight="false" outlineLevel="0" collapsed="false">
      <c r="A20926" s="7" t="s">
        <v>34</v>
      </c>
      <c r="B20926" s="7" t="s">
        <v>657</v>
      </c>
      <c r="C20926" s="7" t="s">
        <v>1496</v>
      </c>
      <c r="D20926" s="7" t="n">
        <v>0</v>
      </c>
      <c r="E20926" s="7" t="n">
        <v>0</v>
      </c>
      <c r="F20926" s="7" t="n">
        <v>1</v>
      </c>
      <c r="G20926" s="7" t="n">
        <v>102.89</v>
      </c>
    </row>
    <row r="20927" customFormat="false" ht="15" hidden="false" customHeight="false" outlineLevel="0" collapsed="false">
      <c r="A20927" s="7" t="s">
        <v>34</v>
      </c>
      <c r="B20927" s="7" t="s">
        <v>657</v>
      </c>
      <c r="C20927" s="7" t="s">
        <v>1496</v>
      </c>
      <c r="D20927" s="7" t="n">
        <v>0</v>
      </c>
      <c r="E20927" s="7" t="n">
        <v>0</v>
      </c>
      <c r="F20927" s="7" t="n">
        <v>2</v>
      </c>
      <c r="G20927" s="7" t="n">
        <v>194.36</v>
      </c>
    </row>
    <row r="20928" customFormat="false" ht="15" hidden="false" customHeight="false" outlineLevel="0" collapsed="false">
      <c r="A20928" s="7" t="s">
        <v>34</v>
      </c>
      <c r="B20928" s="7" t="s">
        <v>657</v>
      </c>
      <c r="C20928" s="7" t="s">
        <v>1496</v>
      </c>
      <c r="D20928" s="7" t="n">
        <v>0</v>
      </c>
      <c r="E20928" s="7" t="n">
        <v>0</v>
      </c>
      <c r="F20928" s="7" t="n">
        <v>6</v>
      </c>
      <c r="G20928" s="7" t="n">
        <v>560.19</v>
      </c>
    </row>
    <row r="20929" customFormat="false" ht="15" hidden="false" customHeight="false" outlineLevel="0" collapsed="false">
      <c r="A20929" s="7" t="s">
        <v>34</v>
      </c>
      <c r="B20929" s="7" t="s">
        <v>657</v>
      </c>
      <c r="C20929" s="7" t="s">
        <v>1496</v>
      </c>
      <c r="D20929" s="7" t="n">
        <v>0</v>
      </c>
      <c r="E20929" s="7" t="n">
        <v>0</v>
      </c>
      <c r="F20929" s="7" t="n">
        <v>1</v>
      </c>
      <c r="G20929" s="7" t="n">
        <v>114.33</v>
      </c>
    </row>
    <row r="20930" customFormat="false" ht="15" hidden="false" customHeight="false" outlineLevel="0" collapsed="false">
      <c r="A20930" s="7" t="s">
        <v>34</v>
      </c>
      <c r="B20930" s="7" t="s">
        <v>657</v>
      </c>
      <c r="C20930" s="7" t="s">
        <v>1496</v>
      </c>
      <c r="D20930" s="7" t="n">
        <v>0</v>
      </c>
      <c r="E20930" s="7" t="n">
        <v>0</v>
      </c>
      <c r="F20930" s="7" t="n">
        <v>2</v>
      </c>
      <c r="G20930" s="7" t="n">
        <v>205.78</v>
      </c>
    </row>
    <row r="20931" customFormat="false" ht="15" hidden="false" customHeight="false" outlineLevel="0" collapsed="false">
      <c r="A20931" s="7" t="s">
        <v>34</v>
      </c>
      <c r="B20931" s="7" t="s">
        <v>657</v>
      </c>
      <c r="C20931" s="7" t="s">
        <v>1496</v>
      </c>
      <c r="D20931" s="7" t="n">
        <v>0</v>
      </c>
      <c r="E20931" s="7" t="n">
        <v>0</v>
      </c>
      <c r="F20931" s="7" t="n">
        <v>1</v>
      </c>
      <c r="G20931" s="7" t="n">
        <v>114.33</v>
      </c>
    </row>
    <row r="20932" customFormat="false" ht="15" hidden="false" customHeight="false" outlineLevel="0" collapsed="false">
      <c r="A20932" s="7" t="s">
        <v>34</v>
      </c>
      <c r="B20932" s="7" t="s">
        <v>657</v>
      </c>
      <c r="C20932" s="7" t="s">
        <v>1496</v>
      </c>
      <c r="D20932" s="7" t="n">
        <v>0</v>
      </c>
      <c r="E20932" s="7" t="n">
        <v>0</v>
      </c>
      <c r="F20932" s="7" t="n">
        <v>1</v>
      </c>
      <c r="G20932" s="7" t="n">
        <v>114.33</v>
      </c>
    </row>
    <row r="20933" customFormat="false" ht="15" hidden="false" customHeight="false" outlineLevel="0" collapsed="false">
      <c r="A20933" s="7" t="s">
        <v>34</v>
      </c>
      <c r="B20933" s="7" t="s">
        <v>657</v>
      </c>
      <c r="C20933" s="7" t="s">
        <v>1496</v>
      </c>
      <c r="D20933" s="7" t="n">
        <v>0</v>
      </c>
      <c r="E20933" s="7" t="n">
        <v>0</v>
      </c>
      <c r="F20933" s="7" t="n">
        <v>2</v>
      </c>
      <c r="G20933" s="7" t="n">
        <v>228.66</v>
      </c>
    </row>
    <row r="20934" customFormat="false" ht="15" hidden="false" customHeight="false" outlineLevel="0" collapsed="false">
      <c r="A20934" s="7" t="s">
        <v>34</v>
      </c>
      <c r="B20934" s="7" t="s">
        <v>657</v>
      </c>
      <c r="C20934" s="7" t="s">
        <v>1496</v>
      </c>
      <c r="D20934" s="7" t="n">
        <v>0</v>
      </c>
      <c r="E20934" s="7" t="n">
        <v>0</v>
      </c>
      <c r="F20934" s="7" t="n">
        <v>2</v>
      </c>
      <c r="G20934" s="7" t="n">
        <v>228.64</v>
      </c>
    </row>
    <row r="20935" customFormat="false" ht="15" hidden="false" customHeight="false" outlineLevel="0" collapsed="false">
      <c r="A20935" s="7" t="s">
        <v>34</v>
      </c>
      <c r="B20935" s="7" t="s">
        <v>158</v>
      </c>
      <c r="C20935" s="7" t="s">
        <v>1380</v>
      </c>
      <c r="D20935" s="7" t="n">
        <v>20</v>
      </c>
      <c r="E20935" s="7" t="n">
        <v>1809.11</v>
      </c>
      <c r="F20935" s="7" t="n">
        <v>-1</v>
      </c>
      <c r="G20935" s="7" t="n">
        <v>-93.98</v>
      </c>
    </row>
    <row r="20936" customFormat="false" ht="15" hidden="false" customHeight="false" outlineLevel="0" collapsed="false">
      <c r="A20936" s="7" t="s">
        <v>34</v>
      </c>
      <c r="B20936" s="7" t="s">
        <v>158</v>
      </c>
      <c r="C20936" s="7" t="s">
        <v>1380</v>
      </c>
      <c r="D20936" s="7" t="n">
        <v>0</v>
      </c>
      <c r="E20936" s="7" t="n">
        <v>0</v>
      </c>
      <c r="F20936" s="7" t="n">
        <v>1</v>
      </c>
      <c r="G20936" s="7" t="n">
        <v>79.89</v>
      </c>
    </row>
    <row r="20937" customFormat="false" ht="15" hidden="false" customHeight="false" outlineLevel="0" collapsed="false">
      <c r="A20937" s="7" t="s">
        <v>34</v>
      </c>
      <c r="B20937" s="7" t="s">
        <v>158</v>
      </c>
      <c r="C20937" s="7" t="s">
        <v>1380</v>
      </c>
      <c r="D20937" s="7" t="n">
        <v>0</v>
      </c>
      <c r="E20937" s="7" t="n">
        <v>0</v>
      </c>
      <c r="F20937" s="7" t="n">
        <v>1</v>
      </c>
      <c r="G20937" s="7" t="n">
        <v>79.89</v>
      </c>
    </row>
    <row r="20938" customFormat="false" ht="15" hidden="false" customHeight="false" outlineLevel="0" collapsed="false">
      <c r="A20938" s="7" t="s">
        <v>34</v>
      </c>
      <c r="B20938" s="7" t="s">
        <v>158</v>
      </c>
      <c r="C20938" s="7" t="s">
        <v>1380</v>
      </c>
      <c r="D20938" s="7" t="n">
        <v>0</v>
      </c>
      <c r="E20938" s="7" t="n">
        <v>0</v>
      </c>
      <c r="F20938" s="7" t="n">
        <v>1</v>
      </c>
      <c r="G20938" s="7" t="n">
        <v>93.99</v>
      </c>
    </row>
    <row r="20939" customFormat="false" ht="15" hidden="false" customHeight="false" outlineLevel="0" collapsed="false">
      <c r="A20939" s="7" t="s">
        <v>34</v>
      </c>
      <c r="B20939" s="7" t="s">
        <v>158</v>
      </c>
      <c r="C20939" s="7" t="s">
        <v>1380</v>
      </c>
      <c r="D20939" s="7" t="n">
        <v>0</v>
      </c>
      <c r="E20939" s="7" t="n">
        <v>0</v>
      </c>
      <c r="F20939" s="7" t="n">
        <v>1</v>
      </c>
      <c r="G20939" s="7" t="n">
        <v>93.98</v>
      </c>
    </row>
    <row r="20940" customFormat="false" ht="15" hidden="false" customHeight="false" outlineLevel="0" collapsed="false">
      <c r="A20940" s="7" t="s">
        <v>34</v>
      </c>
      <c r="B20940" s="7" t="s">
        <v>158</v>
      </c>
      <c r="C20940" s="7" t="s">
        <v>1380</v>
      </c>
      <c r="D20940" s="7" t="n">
        <v>0</v>
      </c>
      <c r="E20940" s="7" t="n">
        <v>0</v>
      </c>
      <c r="F20940" s="7" t="n">
        <v>1</v>
      </c>
      <c r="G20940" s="7" t="n">
        <v>93.98</v>
      </c>
    </row>
    <row r="20941" customFormat="false" ht="15" hidden="false" customHeight="false" outlineLevel="0" collapsed="false">
      <c r="A20941" s="7" t="s">
        <v>34</v>
      </c>
      <c r="B20941" s="7" t="s">
        <v>158</v>
      </c>
      <c r="C20941" s="7" t="s">
        <v>1380</v>
      </c>
      <c r="D20941" s="7" t="n">
        <v>0</v>
      </c>
      <c r="E20941" s="7" t="n">
        <v>0</v>
      </c>
      <c r="F20941" s="7" t="n">
        <v>1</v>
      </c>
      <c r="G20941" s="7" t="n">
        <v>93.98</v>
      </c>
    </row>
    <row r="20942" customFormat="false" ht="15" hidden="false" customHeight="false" outlineLevel="0" collapsed="false">
      <c r="A20942" s="7" t="s">
        <v>34</v>
      </c>
      <c r="B20942" s="7" t="s">
        <v>158</v>
      </c>
      <c r="C20942" s="7" t="s">
        <v>1380</v>
      </c>
      <c r="D20942" s="7" t="n">
        <v>0</v>
      </c>
      <c r="E20942" s="7" t="n">
        <v>0</v>
      </c>
      <c r="F20942" s="7" t="n">
        <v>2</v>
      </c>
      <c r="G20942" s="7" t="n">
        <v>187.97</v>
      </c>
    </row>
    <row r="20943" customFormat="false" ht="15" hidden="false" customHeight="false" outlineLevel="0" collapsed="false">
      <c r="A20943" s="7" t="s">
        <v>34</v>
      </c>
      <c r="B20943" s="7" t="s">
        <v>158</v>
      </c>
      <c r="C20943" s="7" t="s">
        <v>1380</v>
      </c>
      <c r="D20943" s="7" t="n">
        <v>0</v>
      </c>
      <c r="E20943" s="7" t="n">
        <v>0</v>
      </c>
      <c r="F20943" s="7" t="n">
        <v>1</v>
      </c>
      <c r="G20943" s="7" t="n">
        <v>93.99</v>
      </c>
    </row>
    <row r="20944" customFormat="false" ht="15" hidden="false" customHeight="false" outlineLevel="0" collapsed="false">
      <c r="A20944" s="7" t="s">
        <v>34</v>
      </c>
      <c r="B20944" s="7" t="s">
        <v>158</v>
      </c>
      <c r="C20944" s="7" t="s">
        <v>1380</v>
      </c>
      <c r="D20944" s="7" t="n">
        <v>0</v>
      </c>
      <c r="E20944" s="7" t="n">
        <v>0</v>
      </c>
      <c r="F20944" s="7" t="n">
        <v>1</v>
      </c>
      <c r="G20944" s="7" t="n">
        <v>93.99</v>
      </c>
    </row>
    <row r="20945" customFormat="false" ht="15" hidden="false" customHeight="false" outlineLevel="0" collapsed="false">
      <c r="A20945" s="7" t="s">
        <v>34</v>
      </c>
      <c r="B20945" s="7" t="s">
        <v>158</v>
      </c>
      <c r="C20945" s="7" t="s">
        <v>1380</v>
      </c>
      <c r="D20945" s="7" t="n">
        <v>0</v>
      </c>
      <c r="E20945" s="7" t="n">
        <v>0</v>
      </c>
      <c r="F20945" s="7" t="n">
        <v>2</v>
      </c>
      <c r="G20945" s="7" t="n">
        <v>187.96</v>
      </c>
    </row>
    <row r="20946" customFormat="false" ht="15" hidden="false" customHeight="false" outlineLevel="0" collapsed="false">
      <c r="A20946" s="7" t="s">
        <v>34</v>
      </c>
      <c r="B20946" s="7" t="s">
        <v>158</v>
      </c>
      <c r="C20946" s="7" t="s">
        <v>1380</v>
      </c>
      <c r="D20946" s="7" t="n">
        <v>0</v>
      </c>
      <c r="E20946" s="7" t="n">
        <v>0</v>
      </c>
      <c r="F20946" s="7" t="n">
        <v>1</v>
      </c>
      <c r="G20946" s="7" t="n">
        <v>93.98</v>
      </c>
    </row>
    <row r="20947" customFormat="false" ht="15" hidden="false" customHeight="false" outlineLevel="0" collapsed="false">
      <c r="A20947" s="7" t="s">
        <v>34</v>
      </c>
      <c r="B20947" s="7" t="s">
        <v>158</v>
      </c>
      <c r="C20947" s="7" t="s">
        <v>1380</v>
      </c>
      <c r="D20947" s="7" t="n">
        <v>0</v>
      </c>
      <c r="E20947" s="7" t="n">
        <v>0</v>
      </c>
      <c r="F20947" s="7" t="n">
        <v>1</v>
      </c>
      <c r="G20947" s="7" t="n">
        <v>84.59</v>
      </c>
    </row>
    <row r="20948" customFormat="false" ht="15" hidden="false" customHeight="false" outlineLevel="0" collapsed="false">
      <c r="A20948" s="7" t="s">
        <v>34</v>
      </c>
      <c r="B20948" s="7" t="s">
        <v>158</v>
      </c>
      <c r="C20948" s="7" t="s">
        <v>1380</v>
      </c>
      <c r="D20948" s="7" t="n">
        <v>0</v>
      </c>
      <c r="E20948" s="7" t="n">
        <v>0</v>
      </c>
      <c r="F20948" s="7" t="n">
        <v>1</v>
      </c>
      <c r="G20948" s="7" t="n">
        <v>93.99</v>
      </c>
    </row>
    <row r="20949" customFormat="false" ht="15" hidden="false" customHeight="false" outlineLevel="0" collapsed="false">
      <c r="A20949" s="7" t="s">
        <v>34</v>
      </c>
      <c r="B20949" s="7" t="s">
        <v>158</v>
      </c>
      <c r="C20949" s="7" t="s">
        <v>1380</v>
      </c>
      <c r="D20949" s="7" t="n">
        <v>0</v>
      </c>
      <c r="E20949" s="7" t="n">
        <v>0</v>
      </c>
      <c r="F20949" s="7" t="n">
        <v>2</v>
      </c>
      <c r="G20949" s="7" t="n">
        <v>187.98</v>
      </c>
    </row>
    <row r="20950" customFormat="false" ht="15" hidden="false" customHeight="false" outlineLevel="0" collapsed="false">
      <c r="A20950" s="7" t="s">
        <v>34</v>
      </c>
      <c r="B20950" s="7" t="s">
        <v>158</v>
      </c>
      <c r="C20950" s="7" t="s">
        <v>1380</v>
      </c>
      <c r="D20950" s="7" t="n">
        <v>0</v>
      </c>
      <c r="E20950" s="7" t="n">
        <v>0</v>
      </c>
      <c r="F20950" s="7" t="n">
        <v>2</v>
      </c>
      <c r="G20950" s="7" t="n">
        <v>187.98</v>
      </c>
    </row>
    <row r="20951" customFormat="false" ht="15" hidden="false" customHeight="false" outlineLevel="0" collapsed="false">
      <c r="A20951" s="7" t="s">
        <v>34</v>
      </c>
      <c r="B20951" s="7" t="s">
        <v>158</v>
      </c>
      <c r="C20951" s="7" t="s">
        <v>1380</v>
      </c>
      <c r="D20951" s="7" t="n">
        <v>0</v>
      </c>
      <c r="E20951" s="7" t="n">
        <v>0</v>
      </c>
      <c r="F20951" s="7" t="n">
        <v>1</v>
      </c>
      <c r="G20951" s="7" t="n">
        <v>93.98</v>
      </c>
    </row>
    <row r="20952" customFormat="false" ht="15" hidden="false" customHeight="false" outlineLevel="0" collapsed="false">
      <c r="A20952" s="7" t="s">
        <v>34</v>
      </c>
      <c r="B20952" s="7" t="s">
        <v>158</v>
      </c>
      <c r="C20952" s="7" t="s">
        <v>1380</v>
      </c>
      <c r="D20952" s="7" t="n">
        <v>0</v>
      </c>
      <c r="E20952" s="7" t="n">
        <v>0</v>
      </c>
      <c r="F20952" s="7" t="n">
        <v>1</v>
      </c>
      <c r="G20952" s="7" t="n">
        <v>93.99</v>
      </c>
    </row>
    <row r="20953" customFormat="false" ht="15" hidden="false" customHeight="false" outlineLevel="0" collapsed="false">
      <c r="A20953" s="7" t="s">
        <v>34</v>
      </c>
      <c r="B20953" s="7" t="s">
        <v>158</v>
      </c>
      <c r="C20953" s="7" t="s">
        <v>1380</v>
      </c>
      <c r="D20953" s="7" t="n">
        <v>0</v>
      </c>
      <c r="E20953" s="7" t="n">
        <v>0</v>
      </c>
      <c r="F20953" s="7" t="n">
        <v>1</v>
      </c>
      <c r="G20953" s="7" t="n">
        <v>93.99</v>
      </c>
    </row>
    <row r="20954" customFormat="false" ht="15" hidden="false" customHeight="false" outlineLevel="0" collapsed="false">
      <c r="A20954" s="7" t="s">
        <v>34</v>
      </c>
      <c r="B20954" s="7" t="s">
        <v>158</v>
      </c>
      <c r="C20954" s="7" t="s">
        <v>1380</v>
      </c>
      <c r="D20954" s="7" t="n">
        <v>0</v>
      </c>
      <c r="E20954" s="7" t="n">
        <v>0</v>
      </c>
      <c r="F20954" s="7" t="n">
        <v>1</v>
      </c>
      <c r="G20954" s="7" t="n">
        <v>93.98</v>
      </c>
    </row>
    <row r="20955" customFormat="false" ht="15" hidden="false" customHeight="false" outlineLevel="0" collapsed="false">
      <c r="A20955" s="7" t="s">
        <v>34</v>
      </c>
      <c r="B20955" s="7" t="s">
        <v>158</v>
      </c>
      <c r="C20955" s="7" t="s">
        <v>1380</v>
      </c>
      <c r="D20955" s="7" t="n">
        <v>0</v>
      </c>
      <c r="E20955" s="7" t="n">
        <v>0</v>
      </c>
      <c r="F20955" s="7" t="n">
        <v>1</v>
      </c>
      <c r="G20955" s="7" t="n">
        <v>93.99</v>
      </c>
    </row>
    <row r="20956" customFormat="false" ht="15" hidden="false" customHeight="false" outlineLevel="0" collapsed="false">
      <c r="A20956" s="7" t="s">
        <v>34</v>
      </c>
      <c r="B20956" s="7" t="s">
        <v>158</v>
      </c>
      <c r="C20956" s="7" t="s">
        <v>1380</v>
      </c>
      <c r="D20956" s="7" t="n">
        <v>0</v>
      </c>
      <c r="E20956" s="7" t="n">
        <v>0</v>
      </c>
      <c r="F20956" s="7" t="n">
        <v>3</v>
      </c>
      <c r="G20956" s="7" t="n">
        <v>281.94</v>
      </c>
    </row>
    <row r="20957" customFormat="false" ht="15" hidden="false" customHeight="false" outlineLevel="0" collapsed="false">
      <c r="A20957" s="7" t="s">
        <v>34</v>
      </c>
      <c r="B20957" s="7" t="s">
        <v>158</v>
      </c>
      <c r="C20957" s="7" t="s">
        <v>1380</v>
      </c>
      <c r="D20957" s="7" t="n">
        <v>0</v>
      </c>
      <c r="E20957" s="7" t="n">
        <v>0</v>
      </c>
      <c r="F20957" s="7" t="n">
        <v>2</v>
      </c>
      <c r="G20957" s="7" t="n">
        <v>169.17</v>
      </c>
    </row>
    <row r="20958" customFormat="false" ht="15" hidden="false" customHeight="false" outlineLevel="0" collapsed="false">
      <c r="A20958" s="7" t="s">
        <v>34</v>
      </c>
      <c r="B20958" s="7" t="s">
        <v>158</v>
      </c>
      <c r="C20958" s="7" t="s">
        <v>1380</v>
      </c>
      <c r="D20958" s="7" t="n">
        <v>0</v>
      </c>
      <c r="E20958" s="7" t="n">
        <v>0</v>
      </c>
      <c r="F20958" s="7" t="n">
        <v>1</v>
      </c>
      <c r="G20958" s="7" t="n">
        <v>93.99</v>
      </c>
    </row>
    <row r="20959" customFormat="false" ht="15" hidden="false" customHeight="false" outlineLevel="0" collapsed="false">
      <c r="A20959" s="7" t="s">
        <v>34</v>
      </c>
      <c r="B20959" s="7" t="s">
        <v>158</v>
      </c>
      <c r="C20959" s="7" t="s">
        <v>1380</v>
      </c>
      <c r="D20959" s="7" t="n">
        <v>0</v>
      </c>
      <c r="E20959" s="7" t="n">
        <v>0</v>
      </c>
      <c r="F20959" s="7" t="n">
        <v>1</v>
      </c>
      <c r="G20959" s="7" t="n">
        <v>93.98</v>
      </c>
    </row>
    <row r="20960" customFormat="false" ht="15" hidden="false" customHeight="false" outlineLevel="0" collapsed="false">
      <c r="A20960" s="7" t="s">
        <v>34</v>
      </c>
      <c r="B20960" s="7" t="s">
        <v>158</v>
      </c>
      <c r="C20960" s="7" t="s">
        <v>1380</v>
      </c>
      <c r="D20960" s="7" t="n">
        <v>0</v>
      </c>
      <c r="E20960" s="7" t="n">
        <v>0</v>
      </c>
      <c r="F20960" s="7" t="n">
        <v>1</v>
      </c>
      <c r="G20960" s="7" t="n">
        <v>93.99</v>
      </c>
    </row>
    <row r="20961" customFormat="false" ht="15" hidden="false" customHeight="false" outlineLevel="0" collapsed="false">
      <c r="A20961" s="7" t="s">
        <v>34</v>
      </c>
      <c r="B20961" s="7" t="s">
        <v>158</v>
      </c>
      <c r="C20961" s="7" t="s">
        <v>1380</v>
      </c>
      <c r="D20961" s="7" t="n">
        <v>0</v>
      </c>
      <c r="E20961" s="7" t="n">
        <v>0</v>
      </c>
      <c r="F20961" s="7" t="n">
        <v>1</v>
      </c>
      <c r="G20961" s="7" t="n">
        <v>93.99</v>
      </c>
    </row>
    <row r="20962" customFormat="false" ht="15" hidden="false" customHeight="false" outlineLevel="0" collapsed="false">
      <c r="A20962" s="7" t="s">
        <v>34</v>
      </c>
      <c r="B20962" s="7" t="s">
        <v>158</v>
      </c>
      <c r="C20962" s="7" t="s">
        <v>1380</v>
      </c>
      <c r="D20962" s="7" t="n">
        <v>0</v>
      </c>
      <c r="E20962" s="7" t="n">
        <v>0</v>
      </c>
      <c r="F20962" s="7" t="n">
        <v>1</v>
      </c>
      <c r="G20962" s="7" t="n">
        <v>93.99</v>
      </c>
    </row>
    <row r="20963" customFormat="false" ht="15" hidden="false" customHeight="false" outlineLevel="0" collapsed="false">
      <c r="A20963" s="7" t="s">
        <v>34</v>
      </c>
      <c r="B20963" s="7" t="s">
        <v>158</v>
      </c>
      <c r="C20963" s="7" t="s">
        <v>1380</v>
      </c>
      <c r="D20963" s="7" t="n">
        <v>0</v>
      </c>
      <c r="E20963" s="7" t="n">
        <v>0</v>
      </c>
      <c r="F20963" s="7" t="n">
        <v>1</v>
      </c>
      <c r="G20963" s="7" t="n">
        <v>93.98</v>
      </c>
    </row>
    <row r="20964" customFormat="false" ht="15" hidden="false" customHeight="false" outlineLevel="0" collapsed="false">
      <c r="A20964" s="7" t="s">
        <v>34</v>
      </c>
      <c r="B20964" s="7" t="s">
        <v>284</v>
      </c>
      <c r="C20964" s="7" t="s">
        <v>1381</v>
      </c>
      <c r="D20964" s="7" t="n">
        <v>0</v>
      </c>
      <c r="E20964" s="7" t="n">
        <v>0</v>
      </c>
      <c r="F20964" s="7" t="n">
        <v>1</v>
      </c>
      <c r="G20964" s="7" t="n">
        <v>171.1</v>
      </c>
    </row>
    <row r="20965" customFormat="false" ht="15" hidden="false" customHeight="false" outlineLevel="0" collapsed="false">
      <c r="A20965" s="7" t="s">
        <v>34</v>
      </c>
      <c r="B20965" s="7" t="s">
        <v>284</v>
      </c>
      <c r="C20965" s="7" t="s">
        <v>1381</v>
      </c>
      <c r="D20965" s="7" t="n">
        <v>0</v>
      </c>
      <c r="E20965" s="7" t="n">
        <v>0</v>
      </c>
      <c r="F20965" s="7" t="n">
        <v>1</v>
      </c>
      <c r="G20965" s="7" t="n">
        <v>171.1</v>
      </c>
    </row>
    <row r="20966" customFormat="false" ht="15" hidden="false" customHeight="false" outlineLevel="0" collapsed="false">
      <c r="A20966" s="7" t="s">
        <v>34</v>
      </c>
      <c r="B20966" s="7" t="s">
        <v>284</v>
      </c>
      <c r="C20966" s="7" t="s">
        <v>1381</v>
      </c>
      <c r="D20966" s="7" t="n">
        <v>0</v>
      </c>
      <c r="E20966" s="7" t="n">
        <v>0</v>
      </c>
      <c r="F20966" s="7" t="n">
        <v>1</v>
      </c>
      <c r="G20966" s="7" t="n">
        <v>171.1</v>
      </c>
    </row>
    <row r="20967" customFormat="false" ht="15" hidden="false" customHeight="false" outlineLevel="0" collapsed="false">
      <c r="A20967" s="7" t="s">
        <v>34</v>
      </c>
      <c r="B20967" s="7" t="s">
        <v>284</v>
      </c>
      <c r="C20967" s="7" t="s">
        <v>1381</v>
      </c>
      <c r="D20967" s="7" t="n">
        <v>0</v>
      </c>
      <c r="E20967" s="7" t="n">
        <v>0</v>
      </c>
      <c r="F20967" s="7" t="n">
        <v>1</v>
      </c>
      <c r="G20967" s="7" t="n">
        <v>154</v>
      </c>
    </row>
    <row r="20968" customFormat="false" ht="15" hidden="false" customHeight="false" outlineLevel="0" collapsed="false">
      <c r="A20968" s="7" t="s">
        <v>34</v>
      </c>
      <c r="B20968" s="7" t="s">
        <v>284</v>
      </c>
      <c r="C20968" s="7" t="s">
        <v>1381</v>
      </c>
      <c r="D20968" s="7" t="n">
        <v>0</v>
      </c>
      <c r="E20968" s="7" t="n">
        <v>0</v>
      </c>
      <c r="F20968" s="7" t="n">
        <v>1</v>
      </c>
      <c r="G20968" s="7" t="n">
        <v>171.11</v>
      </c>
    </row>
    <row r="20969" customFormat="false" ht="15" hidden="false" customHeight="false" outlineLevel="0" collapsed="false">
      <c r="A20969" s="7" t="s">
        <v>34</v>
      </c>
      <c r="B20969" s="7" t="s">
        <v>284</v>
      </c>
      <c r="C20969" s="7" t="s">
        <v>1381</v>
      </c>
      <c r="D20969" s="7" t="n">
        <v>0</v>
      </c>
      <c r="E20969" s="7" t="n">
        <v>0</v>
      </c>
      <c r="F20969" s="7" t="n">
        <v>1</v>
      </c>
      <c r="G20969" s="7" t="n">
        <v>171.11</v>
      </c>
    </row>
    <row r="20970" customFormat="false" ht="15" hidden="false" customHeight="false" outlineLevel="0" collapsed="false">
      <c r="A20970" s="7" t="s">
        <v>34</v>
      </c>
      <c r="B20970" s="7" t="s">
        <v>284</v>
      </c>
      <c r="C20970" s="7" t="s">
        <v>1381</v>
      </c>
      <c r="D20970" s="7" t="n">
        <v>0</v>
      </c>
      <c r="E20970" s="7" t="n">
        <v>0</v>
      </c>
      <c r="F20970" s="7" t="n">
        <v>1</v>
      </c>
      <c r="G20970" s="7" t="n">
        <v>171.1</v>
      </c>
    </row>
    <row r="20971" customFormat="false" ht="15" hidden="false" customHeight="false" outlineLevel="0" collapsed="false">
      <c r="A20971" s="7" t="s">
        <v>34</v>
      </c>
      <c r="B20971" s="7" t="s">
        <v>284</v>
      </c>
      <c r="C20971" s="7" t="s">
        <v>1381</v>
      </c>
      <c r="D20971" s="7" t="n">
        <v>0</v>
      </c>
      <c r="E20971" s="7" t="n">
        <v>0</v>
      </c>
      <c r="F20971" s="7" t="n">
        <v>2</v>
      </c>
      <c r="G20971" s="7" t="n">
        <v>307.98</v>
      </c>
    </row>
    <row r="20972" customFormat="false" ht="15" hidden="false" customHeight="false" outlineLevel="0" collapsed="false">
      <c r="A20972" s="7" t="s">
        <v>34</v>
      </c>
      <c r="B20972" s="7" t="s">
        <v>284</v>
      </c>
      <c r="C20972" s="7" t="s">
        <v>1381</v>
      </c>
      <c r="D20972" s="7" t="n">
        <v>0</v>
      </c>
      <c r="E20972" s="7" t="n">
        <v>0</v>
      </c>
      <c r="F20972" s="7" t="n">
        <v>1</v>
      </c>
      <c r="G20972" s="7" t="n">
        <v>154</v>
      </c>
    </row>
    <row r="20973" customFormat="false" ht="15" hidden="false" customHeight="false" outlineLevel="0" collapsed="false">
      <c r="A20973" s="7" t="s">
        <v>34</v>
      </c>
      <c r="B20973" s="7" t="s">
        <v>284</v>
      </c>
      <c r="C20973" s="7" t="s">
        <v>1381</v>
      </c>
      <c r="D20973" s="7" t="n">
        <v>18</v>
      </c>
      <c r="E20973" s="7" t="n">
        <v>2925.79</v>
      </c>
      <c r="F20973" s="7" t="n">
        <v>21</v>
      </c>
      <c r="G20973" s="7" t="n">
        <v>3439.11</v>
      </c>
    </row>
    <row r="20974" customFormat="false" ht="15" hidden="false" customHeight="false" outlineLevel="0" collapsed="false">
      <c r="A20974" s="7" t="s">
        <v>34</v>
      </c>
      <c r="B20974" s="7" t="s">
        <v>284</v>
      </c>
      <c r="C20974" s="7" t="s">
        <v>1381</v>
      </c>
      <c r="D20974" s="7" t="n">
        <v>0</v>
      </c>
      <c r="E20974" s="7" t="n">
        <v>0</v>
      </c>
      <c r="F20974" s="7" t="n">
        <v>2</v>
      </c>
      <c r="G20974" s="7" t="n">
        <v>342.2</v>
      </c>
    </row>
    <row r="20975" customFormat="false" ht="15" hidden="false" customHeight="false" outlineLevel="0" collapsed="false">
      <c r="A20975" s="7" t="s">
        <v>34</v>
      </c>
      <c r="B20975" s="7" t="s">
        <v>284</v>
      </c>
      <c r="C20975" s="7" t="s">
        <v>1381</v>
      </c>
      <c r="D20975" s="7" t="n">
        <v>0</v>
      </c>
      <c r="E20975" s="7" t="n">
        <v>0</v>
      </c>
      <c r="F20975" s="7" t="n">
        <v>1</v>
      </c>
      <c r="G20975" s="7" t="n">
        <v>153.99</v>
      </c>
    </row>
    <row r="20976" customFormat="false" ht="15" hidden="false" customHeight="false" outlineLevel="0" collapsed="false">
      <c r="A20976" s="7" t="s">
        <v>34</v>
      </c>
      <c r="B20976" s="7" t="s">
        <v>284</v>
      </c>
      <c r="C20976" s="7" t="s">
        <v>1381</v>
      </c>
      <c r="D20976" s="7" t="n">
        <v>0</v>
      </c>
      <c r="E20976" s="7" t="n">
        <v>0</v>
      </c>
      <c r="F20976" s="7" t="n">
        <v>1</v>
      </c>
      <c r="G20976" s="7" t="n">
        <v>153.99</v>
      </c>
    </row>
    <row r="20977" customFormat="false" ht="15" hidden="false" customHeight="false" outlineLevel="0" collapsed="false">
      <c r="A20977" s="7" t="s">
        <v>34</v>
      </c>
      <c r="B20977" s="7" t="s">
        <v>284</v>
      </c>
      <c r="C20977" s="7" t="s">
        <v>1381</v>
      </c>
      <c r="D20977" s="7" t="n">
        <v>0</v>
      </c>
      <c r="E20977" s="7" t="n">
        <v>0</v>
      </c>
      <c r="F20977" s="7" t="n">
        <v>1</v>
      </c>
      <c r="G20977" s="7" t="n">
        <v>154</v>
      </c>
    </row>
    <row r="20978" customFormat="false" ht="15" hidden="false" customHeight="false" outlineLevel="0" collapsed="false">
      <c r="A20978" s="7" t="s">
        <v>34</v>
      </c>
      <c r="B20978" s="7" t="s">
        <v>284</v>
      </c>
      <c r="C20978" s="7" t="s">
        <v>1381</v>
      </c>
      <c r="D20978" s="7" t="n">
        <v>0</v>
      </c>
      <c r="E20978" s="7" t="n">
        <v>0</v>
      </c>
      <c r="F20978" s="7" t="n">
        <v>1</v>
      </c>
      <c r="G20978" s="7" t="n">
        <v>153.99</v>
      </c>
    </row>
    <row r="20979" customFormat="false" ht="15" hidden="false" customHeight="false" outlineLevel="0" collapsed="false">
      <c r="A20979" s="7" t="s">
        <v>34</v>
      </c>
      <c r="B20979" s="7" t="s">
        <v>284</v>
      </c>
      <c r="C20979" s="7" t="s">
        <v>1381</v>
      </c>
      <c r="D20979" s="7" t="n">
        <v>0</v>
      </c>
      <c r="E20979" s="7" t="n">
        <v>0</v>
      </c>
      <c r="F20979" s="7" t="n">
        <v>1</v>
      </c>
      <c r="G20979" s="7" t="n">
        <v>171.1</v>
      </c>
    </row>
    <row r="20980" customFormat="false" ht="15" hidden="false" customHeight="false" outlineLevel="0" collapsed="false">
      <c r="A20980" s="7" t="s">
        <v>34</v>
      </c>
      <c r="B20980" s="7" t="s">
        <v>284</v>
      </c>
      <c r="C20980" s="7" t="s">
        <v>1381</v>
      </c>
      <c r="D20980" s="7" t="n">
        <v>0</v>
      </c>
      <c r="E20980" s="7" t="n">
        <v>0</v>
      </c>
      <c r="F20980" s="7" t="n">
        <v>1</v>
      </c>
      <c r="G20980" s="7" t="n">
        <v>171.11</v>
      </c>
    </row>
    <row r="20981" customFormat="false" ht="15" hidden="false" customHeight="false" outlineLevel="0" collapsed="false">
      <c r="A20981" s="7" t="s">
        <v>34</v>
      </c>
      <c r="B20981" s="7" t="s">
        <v>284</v>
      </c>
      <c r="C20981" s="7" t="s">
        <v>1381</v>
      </c>
      <c r="D20981" s="7" t="n">
        <v>0</v>
      </c>
      <c r="E20981" s="7" t="n">
        <v>0</v>
      </c>
      <c r="F20981" s="7" t="n">
        <v>1</v>
      </c>
      <c r="G20981" s="7" t="n">
        <v>153.99</v>
      </c>
    </row>
    <row r="20982" customFormat="false" ht="15" hidden="false" customHeight="false" outlineLevel="0" collapsed="false">
      <c r="A20982" s="7" t="s">
        <v>34</v>
      </c>
      <c r="B20982" s="7" t="s">
        <v>284</v>
      </c>
      <c r="C20982" s="7" t="s">
        <v>1381</v>
      </c>
      <c r="D20982" s="7" t="n">
        <v>0</v>
      </c>
      <c r="E20982" s="7" t="n">
        <v>0</v>
      </c>
      <c r="F20982" s="7" t="n">
        <v>1</v>
      </c>
      <c r="G20982" s="7" t="n">
        <v>171.1</v>
      </c>
    </row>
    <row r="20983" customFormat="false" ht="15" hidden="false" customHeight="false" outlineLevel="0" collapsed="false">
      <c r="A20983" s="7" t="s">
        <v>34</v>
      </c>
      <c r="B20983" s="7" t="s">
        <v>284</v>
      </c>
      <c r="C20983" s="7" t="s">
        <v>1381</v>
      </c>
      <c r="D20983" s="7" t="n">
        <v>0</v>
      </c>
      <c r="E20983" s="7" t="n">
        <v>0</v>
      </c>
      <c r="F20983" s="7" t="n">
        <v>1</v>
      </c>
      <c r="G20983" s="7" t="n">
        <v>171.11</v>
      </c>
    </row>
    <row r="20984" customFormat="false" ht="15" hidden="false" customHeight="false" outlineLevel="0" collapsed="false">
      <c r="A20984" s="7" t="s">
        <v>34</v>
      </c>
      <c r="B20984" s="7" t="s">
        <v>284</v>
      </c>
      <c r="C20984" s="7" t="s">
        <v>1381</v>
      </c>
      <c r="D20984" s="7" t="n">
        <v>0</v>
      </c>
      <c r="E20984" s="7" t="n">
        <v>0</v>
      </c>
      <c r="F20984" s="7" t="n">
        <v>1</v>
      </c>
      <c r="G20984" s="7" t="n">
        <v>153.99</v>
      </c>
    </row>
    <row r="20985" customFormat="false" ht="15" hidden="false" customHeight="false" outlineLevel="0" collapsed="false">
      <c r="A20985" s="7" t="s">
        <v>34</v>
      </c>
      <c r="B20985" s="7" t="s">
        <v>284</v>
      </c>
      <c r="C20985" s="7" t="s">
        <v>1381</v>
      </c>
      <c r="D20985" s="7" t="n">
        <v>0</v>
      </c>
      <c r="E20985" s="7" t="n">
        <v>0</v>
      </c>
      <c r="F20985" s="7" t="n">
        <v>2</v>
      </c>
      <c r="G20985" s="7" t="n">
        <v>342.2</v>
      </c>
    </row>
    <row r="20986" customFormat="false" ht="15" hidden="false" customHeight="false" outlineLevel="0" collapsed="false">
      <c r="A20986" s="7" t="s">
        <v>34</v>
      </c>
      <c r="B20986" s="7" t="s">
        <v>284</v>
      </c>
      <c r="C20986" s="7" t="s">
        <v>1381</v>
      </c>
      <c r="D20986" s="7" t="n">
        <v>0</v>
      </c>
      <c r="E20986" s="7" t="n">
        <v>0</v>
      </c>
      <c r="F20986" s="7" t="n">
        <v>3</v>
      </c>
      <c r="G20986" s="7" t="n">
        <v>479.08</v>
      </c>
    </row>
    <row r="20987" customFormat="false" ht="15" hidden="false" customHeight="false" outlineLevel="0" collapsed="false">
      <c r="A20987" s="7" t="s">
        <v>34</v>
      </c>
      <c r="B20987" s="7" t="s">
        <v>284</v>
      </c>
      <c r="C20987" s="7" t="s">
        <v>1381</v>
      </c>
      <c r="D20987" s="7" t="n">
        <v>0</v>
      </c>
      <c r="E20987" s="7" t="n">
        <v>0</v>
      </c>
      <c r="F20987" s="7" t="n">
        <v>1</v>
      </c>
      <c r="G20987" s="7" t="n">
        <v>171.11</v>
      </c>
    </row>
    <row r="20988" customFormat="false" ht="15" hidden="false" customHeight="false" outlineLevel="0" collapsed="false">
      <c r="A20988" s="7" t="s">
        <v>34</v>
      </c>
      <c r="B20988" s="7" t="s">
        <v>348</v>
      </c>
      <c r="C20988" s="7" t="s">
        <v>1382</v>
      </c>
      <c r="D20988" s="7" t="n">
        <v>5</v>
      </c>
      <c r="E20988" s="7" t="n">
        <v>1109.34</v>
      </c>
      <c r="F20988" s="7" t="n">
        <v>1</v>
      </c>
      <c r="G20988" s="7" t="n">
        <v>205.85</v>
      </c>
    </row>
    <row r="20989" customFormat="false" ht="15" hidden="false" customHeight="false" outlineLevel="0" collapsed="false">
      <c r="A20989" s="7" t="s">
        <v>34</v>
      </c>
      <c r="B20989" s="7" t="s">
        <v>348</v>
      </c>
      <c r="C20989" s="7" t="s">
        <v>1382</v>
      </c>
      <c r="D20989" s="7" t="n">
        <v>0</v>
      </c>
      <c r="E20989" s="7" t="n">
        <v>0</v>
      </c>
      <c r="F20989" s="7" t="n">
        <v>1</v>
      </c>
      <c r="G20989" s="7" t="n">
        <v>205.86</v>
      </c>
    </row>
    <row r="20990" customFormat="false" ht="15" hidden="false" customHeight="false" outlineLevel="0" collapsed="false">
      <c r="A20990" s="7" t="s">
        <v>34</v>
      </c>
      <c r="B20990" s="7" t="s">
        <v>385</v>
      </c>
      <c r="C20990" s="7" t="s">
        <v>1382</v>
      </c>
      <c r="D20990" s="7" t="n">
        <v>4</v>
      </c>
      <c r="E20990" s="7" t="n">
        <v>846.3</v>
      </c>
      <c r="F20990" s="7" t="n">
        <v>2</v>
      </c>
      <c r="G20990" s="7" t="n">
        <v>434.59</v>
      </c>
    </row>
    <row r="20991" customFormat="false" ht="15" hidden="false" customHeight="false" outlineLevel="0" collapsed="false">
      <c r="A20991" s="7" t="s">
        <v>34</v>
      </c>
      <c r="B20991" s="7" t="s">
        <v>385</v>
      </c>
      <c r="C20991" s="7" t="s">
        <v>1382</v>
      </c>
      <c r="D20991" s="7" t="n">
        <v>0</v>
      </c>
      <c r="E20991" s="7" t="n">
        <v>0</v>
      </c>
      <c r="F20991" s="7" t="n">
        <v>1</v>
      </c>
      <c r="G20991" s="7" t="n">
        <v>205.85</v>
      </c>
    </row>
    <row r="20992" customFormat="false" ht="15" hidden="false" customHeight="false" outlineLevel="0" collapsed="false">
      <c r="A20992" s="7" t="s">
        <v>34</v>
      </c>
      <c r="B20992" s="7" t="s">
        <v>385</v>
      </c>
      <c r="C20992" s="7" t="s">
        <v>1382</v>
      </c>
      <c r="D20992" s="7" t="n">
        <v>0</v>
      </c>
      <c r="E20992" s="7" t="n">
        <v>0</v>
      </c>
      <c r="F20992" s="7" t="n">
        <v>1</v>
      </c>
      <c r="G20992" s="7" t="n">
        <v>228.73</v>
      </c>
    </row>
    <row r="20993" customFormat="false" ht="15" hidden="false" customHeight="false" outlineLevel="0" collapsed="false">
      <c r="A20993" s="7" t="s">
        <v>34</v>
      </c>
      <c r="B20993" s="7" t="s">
        <v>458</v>
      </c>
      <c r="C20993" s="7" t="s">
        <v>1382</v>
      </c>
      <c r="D20993" s="7" t="n">
        <v>0</v>
      </c>
      <c r="E20993" s="7" t="n">
        <v>0</v>
      </c>
      <c r="F20993" s="7" t="n">
        <v>1</v>
      </c>
      <c r="G20993" s="7" t="n">
        <v>205.86</v>
      </c>
    </row>
    <row r="20994" customFormat="false" ht="15" hidden="false" customHeight="false" outlineLevel="0" collapsed="false">
      <c r="A20994" s="7" t="s">
        <v>34</v>
      </c>
      <c r="B20994" s="7" t="s">
        <v>344</v>
      </c>
      <c r="C20994" s="7" t="s">
        <v>1382</v>
      </c>
      <c r="D20994" s="7" t="n">
        <v>5</v>
      </c>
      <c r="E20994" s="7" t="n">
        <v>1052.16</v>
      </c>
      <c r="F20994" s="7" t="n">
        <v>0</v>
      </c>
      <c r="G20994" s="7" t="n">
        <v>0</v>
      </c>
    </row>
    <row r="20995" customFormat="false" ht="15" hidden="false" customHeight="false" outlineLevel="0" collapsed="false">
      <c r="A20995" s="7" t="s">
        <v>34</v>
      </c>
      <c r="B20995" s="7" t="s">
        <v>1086</v>
      </c>
      <c r="C20995" s="7" t="s">
        <v>1382</v>
      </c>
      <c r="D20995" s="7" t="n">
        <v>0</v>
      </c>
      <c r="E20995" s="7" t="n">
        <v>0</v>
      </c>
      <c r="F20995" s="7" t="n">
        <v>1</v>
      </c>
      <c r="G20995" s="7" t="n">
        <v>205.86</v>
      </c>
    </row>
    <row r="20996" customFormat="false" ht="15" hidden="false" customHeight="false" outlineLevel="0" collapsed="false">
      <c r="A20996" s="7" t="s">
        <v>34</v>
      </c>
      <c r="B20996" s="7" t="s">
        <v>1047</v>
      </c>
      <c r="C20996" s="7" t="s">
        <v>1382</v>
      </c>
      <c r="D20996" s="7" t="n">
        <v>2</v>
      </c>
      <c r="E20996" s="7" t="n">
        <v>367.2</v>
      </c>
      <c r="F20996" s="7" t="n">
        <v>0</v>
      </c>
      <c r="G20996" s="7" t="n">
        <v>0</v>
      </c>
    </row>
    <row r="20997" customFormat="false" ht="15" hidden="false" customHeight="false" outlineLevel="0" collapsed="false">
      <c r="A20997" s="7" t="s">
        <v>34</v>
      </c>
      <c r="B20997" s="7" t="s">
        <v>1047</v>
      </c>
      <c r="C20997" s="7" t="s">
        <v>1382</v>
      </c>
      <c r="D20997" s="7" t="n">
        <v>3</v>
      </c>
      <c r="E20997" s="7" t="n">
        <v>594.7</v>
      </c>
      <c r="F20997" s="7" t="n">
        <v>0</v>
      </c>
      <c r="G20997" s="7" t="n">
        <v>0</v>
      </c>
    </row>
    <row r="20998" customFormat="false" ht="15" hidden="false" customHeight="false" outlineLevel="0" collapsed="false">
      <c r="A20998" s="7" t="s">
        <v>34</v>
      </c>
      <c r="B20998" s="7" t="s">
        <v>400</v>
      </c>
      <c r="C20998" s="7" t="s">
        <v>1383</v>
      </c>
      <c r="D20998" s="7" t="n">
        <v>0</v>
      </c>
      <c r="E20998" s="7" t="n">
        <v>0</v>
      </c>
      <c r="F20998" s="7" t="n">
        <v>1</v>
      </c>
      <c r="G20998" s="7" t="n">
        <v>221.11</v>
      </c>
    </row>
    <row r="20999" customFormat="false" ht="15" hidden="false" customHeight="false" outlineLevel="0" collapsed="false">
      <c r="A20999" s="7" t="s">
        <v>34</v>
      </c>
      <c r="B20999" s="7" t="s">
        <v>400</v>
      </c>
      <c r="C20999" s="7" t="s">
        <v>1383</v>
      </c>
      <c r="D20999" s="7" t="n">
        <v>0</v>
      </c>
      <c r="E20999" s="7" t="n">
        <v>0</v>
      </c>
      <c r="F20999" s="7" t="n">
        <v>2</v>
      </c>
      <c r="G20999" s="7" t="n">
        <v>417.66</v>
      </c>
    </row>
    <row r="21000" customFormat="false" ht="15" hidden="false" customHeight="false" outlineLevel="0" collapsed="false">
      <c r="A21000" s="7" t="s">
        <v>34</v>
      </c>
      <c r="B21000" s="7" t="s">
        <v>400</v>
      </c>
      <c r="C21000" s="7" t="s">
        <v>1383</v>
      </c>
      <c r="D21000" s="7" t="n">
        <v>1</v>
      </c>
      <c r="E21000" s="7" t="n">
        <v>245.68</v>
      </c>
      <c r="F21000" s="7" t="n">
        <v>1</v>
      </c>
      <c r="G21000" s="7" t="n">
        <v>245.68</v>
      </c>
    </row>
    <row r="21001" customFormat="false" ht="15" hidden="false" customHeight="false" outlineLevel="0" collapsed="false">
      <c r="A21001" s="7" t="s">
        <v>34</v>
      </c>
      <c r="B21001" s="7" t="s">
        <v>400</v>
      </c>
      <c r="C21001" s="7" t="s">
        <v>1383</v>
      </c>
      <c r="D21001" s="7" t="n">
        <v>0</v>
      </c>
      <c r="E21001" s="7" t="n">
        <v>0</v>
      </c>
      <c r="F21001" s="7" t="n">
        <v>1</v>
      </c>
      <c r="G21001" s="7" t="n">
        <v>208.83</v>
      </c>
    </row>
    <row r="21002" customFormat="false" ht="15" hidden="false" customHeight="false" outlineLevel="0" collapsed="false">
      <c r="A21002" s="7" t="s">
        <v>34</v>
      </c>
      <c r="B21002" s="7" t="s">
        <v>876</v>
      </c>
      <c r="C21002" s="7" t="s">
        <v>1383</v>
      </c>
      <c r="D21002" s="7" t="n">
        <v>0</v>
      </c>
      <c r="E21002" s="7" t="n">
        <v>0</v>
      </c>
      <c r="F21002" s="7" t="n">
        <v>1</v>
      </c>
      <c r="G21002" s="7" t="n">
        <v>245.68</v>
      </c>
    </row>
    <row r="21003" customFormat="false" ht="15" hidden="false" customHeight="false" outlineLevel="0" collapsed="false">
      <c r="A21003" s="7" t="s">
        <v>34</v>
      </c>
      <c r="B21003" s="7" t="s">
        <v>876</v>
      </c>
      <c r="C21003" s="7" t="s">
        <v>1383</v>
      </c>
      <c r="D21003" s="7" t="n">
        <v>0</v>
      </c>
      <c r="E21003" s="7" t="n">
        <v>0</v>
      </c>
      <c r="F21003" s="7" t="n">
        <v>1</v>
      </c>
      <c r="G21003" s="7" t="n">
        <v>245.68</v>
      </c>
    </row>
    <row r="21004" customFormat="false" ht="15" hidden="false" customHeight="false" outlineLevel="0" collapsed="false">
      <c r="A21004" s="7" t="s">
        <v>34</v>
      </c>
      <c r="B21004" s="7" t="s">
        <v>560</v>
      </c>
      <c r="C21004" s="7" t="s">
        <v>1383</v>
      </c>
      <c r="D21004" s="7" t="n">
        <v>1</v>
      </c>
      <c r="E21004" s="7" t="n">
        <v>245.68</v>
      </c>
      <c r="F21004" s="7" t="n">
        <v>0</v>
      </c>
      <c r="G21004" s="7" t="n">
        <v>0</v>
      </c>
    </row>
    <row r="21005" customFormat="false" ht="15" hidden="false" customHeight="false" outlineLevel="0" collapsed="false">
      <c r="A21005" s="7" t="s">
        <v>34</v>
      </c>
      <c r="B21005" s="7" t="s">
        <v>869</v>
      </c>
      <c r="C21005" s="7" t="s">
        <v>1383</v>
      </c>
      <c r="D21005" s="7" t="n">
        <v>1</v>
      </c>
      <c r="E21005" s="7" t="n">
        <v>245.68</v>
      </c>
      <c r="F21005" s="7" t="n">
        <v>2</v>
      </c>
      <c r="G21005" s="7" t="n">
        <v>491.36</v>
      </c>
    </row>
    <row r="21006" customFormat="false" ht="15" hidden="false" customHeight="false" outlineLevel="0" collapsed="false">
      <c r="A21006" s="7" t="s">
        <v>34</v>
      </c>
      <c r="B21006" s="7" t="s">
        <v>382</v>
      </c>
      <c r="C21006" s="7" t="s">
        <v>1384</v>
      </c>
      <c r="D21006" s="7" t="n">
        <v>1</v>
      </c>
      <c r="E21006" s="7" t="n">
        <v>269.33</v>
      </c>
      <c r="F21006" s="7" t="n">
        <v>0</v>
      </c>
      <c r="G21006" s="7" t="n">
        <v>0</v>
      </c>
    </row>
    <row r="21007" customFormat="false" ht="15" hidden="false" customHeight="false" outlineLevel="0" collapsed="false">
      <c r="A21007" s="7" t="s">
        <v>34</v>
      </c>
      <c r="B21007" s="7" t="s">
        <v>607</v>
      </c>
      <c r="C21007" s="7" t="s">
        <v>1385</v>
      </c>
      <c r="D21007" s="7" t="n">
        <v>0</v>
      </c>
      <c r="E21007" s="7" t="n">
        <v>0</v>
      </c>
      <c r="F21007" s="7" t="n">
        <v>1</v>
      </c>
      <c r="G21007" s="7" t="n">
        <v>190.6</v>
      </c>
    </row>
    <row r="21008" customFormat="false" ht="15" hidden="false" customHeight="false" outlineLevel="0" collapsed="false">
      <c r="A21008" s="7" t="s">
        <v>34</v>
      </c>
      <c r="B21008" s="7" t="s">
        <v>525</v>
      </c>
      <c r="C21008" s="7" t="s">
        <v>1385</v>
      </c>
      <c r="D21008" s="7" t="n">
        <v>0</v>
      </c>
      <c r="E21008" s="7" t="n">
        <v>0</v>
      </c>
      <c r="F21008" s="7" t="n">
        <v>1</v>
      </c>
      <c r="G21008" s="7" t="n">
        <v>211.78</v>
      </c>
    </row>
    <row r="21009" customFormat="false" ht="15" hidden="false" customHeight="false" outlineLevel="0" collapsed="false">
      <c r="A21009" s="7" t="s">
        <v>34</v>
      </c>
      <c r="B21009" s="7" t="s">
        <v>749</v>
      </c>
      <c r="C21009" s="7" t="s">
        <v>1513</v>
      </c>
      <c r="D21009" s="7" t="n">
        <v>0</v>
      </c>
      <c r="E21009" s="7" t="n">
        <v>0</v>
      </c>
      <c r="F21009" s="7" t="n">
        <v>1</v>
      </c>
      <c r="G21009" s="7" t="n">
        <v>211.78</v>
      </c>
    </row>
    <row r="21010" customFormat="false" ht="15" hidden="false" customHeight="false" outlineLevel="0" collapsed="false">
      <c r="A21010" s="7" t="s">
        <v>34</v>
      </c>
      <c r="B21010" s="7" t="s">
        <v>749</v>
      </c>
      <c r="C21010" s="7" t="s">
        <v>1513</v>
      </c>
      <c r="D21010" s="7" t="n">
        <v>9</v>
      </c>
      <c r="E21010" s="7" t="n">
        <v>2960.06</v>
      </c>
      <c r="F21010" s="7" t="n">
        <v>2</v>
      </c>
      <c r="G21010" s="7" t="n">
        <v>579.48</v>
      </c>
    </row>
    <row r="21011" customFormat="false" ht="15" hidden="false" customHeight="false" outlineLevel="0" collapsed="false">
      <c r="A21011" s="7" t="s">
        <v>34</v>
      </c>
      <c r="B21011" s="7" t="s">
        <v>749</v>
      </c>
      <c r="C21011" s="7" t="s">
        <v>1513</v>
      </c>
      <c r="D21011" s="7" t="n">
        <v>0</v>
      </c>
      <c r="E21011" s="7" t="n">
        <v>0</v>
      </c>
      <c r="F21011" s="7" t="n">
        <v>1</v>
      </c>
      <c r="G21011" s="7" t="n">
        <v>211.78</v>
      </c>
    </row>
    <row r="21012" customFormat="false" ht="15" hidden="false" customHeight="false" outlineLevel="0" collapsed="false">
      <c r="A21012" s="7" t="s">
        <v>34</v>
      </c>
      <c r="B21012" s="7" t="s">
        <v>749</v>
      </c>
      <c r="C21012" s="7" t="s">
        <v>1513</v>
      </c>
      <c r="D21012" s="7" t="n">
        <v>0</v>
      </c>
      <c r="E21012" s="7" t="n">
        <v>0</v>
      </c>
      <c r="F21012" s="7" t="n">
        <v>2</v>
      </c>
      <c r="G21012" s="7" t="n">
        <v>423.56</v>
      </c>
    </row>
    <row r="21013" customFormat="false" ht="15" hidden="false" customHeight="false" outlineLevel="0" collapsed="false">
      <c r="A21013" s="7" t="s">
        <v>34</v>
      </c>
      <c r="B21013" s="7" t="s">
        <v>749</v>
      </c>
      <c r="C21013" s="7" t="s">
        <v>1513</v>
      </c>
      <c r="D21013" s="7" t="n">
        <v>0</v>
      </c>
      <c r="E21013" s="7" t="n">
        <v>0</v>
      </c>
      <c r="F21013" s="7" t="n">
        <v>1</v>
      </c>
      <c r="G21013" s="7" t="n">
        <v>211.78</v>
      </c>
    </row>
    <row r="21014" customFormat="false" ht="15" hidden="false" customHeight="false" outlineLevel="0" collapsed="false">
      <c r="A21014" s="7" t="s">
        <v>34</v>
      </c>
      <c r="B21014" s="7" t="s">
        <v>1062</v>
      </c>
      <c r="C21014" s="7" t="s">
        <v>1513</v>
      </c>
      <c r="D21014" s="7" t="n">
        <v>3</v>
      </c>
      <c r="E21014" s="7" t="n">
        <v>992.81</v>
      </c>
      <c r="F21014" s="7" t="n">
        <v>0</v>
      </c>
      <c r="G21014" s="7" t="n">
        <v>0</v>
      </c>
    </row>
    <row r="21015" customFormat="false" ht="15" hidden="false" customHeight="false" outlineLevel="0" collapsed="false">
      <c r="A21015" s="7" t="s">
        <v>34</v>
      </c>
      <c r="B21015" s="7" t="s">
        <v>1062</v>
      </c>
      <c r="C21015" s="7" t="s">
        <v>1513</v>
      </c>
      <c r="D21015" s="7" t="n">
        <v>0</v>
      </c>
      <c r="E21015" s="7" t="n">
        <v>0</v>
      </c>
      <c r="F21015" s="7" t="n">
        <v>1</v>
      </c>
      <c r="G21015" s="7" t="n">
        <v>211.78</v>
      </c>
    </row>
    <row r="21016" customFormat="false" ht="15" hidden="false" customHeight="false" outlineLevel="0" collapsed="false">
      <c r="A21016" s="7" t="s">
        <v>34</v>
      </c>
      <c r="B21016" s="7" t="s">
        <v>1062</v>
      </c>
      <c r="C21016" s="7" t="s">
        <v>1513</v>
      </c>
      <c r="D21016" s="7" t="n">
        <v>0</v>
      </c>
      <c r="E21016" s="7" t="n">
        <v>0</v>
      </c>
      <c r="F21016" s="7" t="n">
        <v>1</v>
      </c>
      <c r="G21016" s="7" t="n">
        <v>211.78</v>
      </c>
    </row>
    <row r="21017" customFormat="false" ht="15" hidden="false" customHeight="false" outlineLevel="0" collapsed="false">
      <c r="A21017" s="7" t="s">
        <v>34</v>
      </c>
      <c r="B21017" s="7" t="s">
        <v>1062</v>
      </c>
      <c r="C21017" s="7" t="s">
        <v>1513</v>
      </c>
      <c r="D21017" s="7" t="n">
        <v>0</v>
      </c>
      <c r="E21017" s="7" t="n">
        <v>0</v>
      </c>
      <c r="F21017" s="7" t="n">
        <v>1</v>
      </c>
      <c r="G21017" s="7" t="n">
        <v>211.78</v>
      </c>
    </row>
    <row r="21018" customFormat="false" ht="15" hidden="false" customHeight="false" outlineLevel="0" collapsed="false">
      <c r="A21018" s="7" t="s">
        <v>34</v>
      </c>
      <c r="B21018" s="7" t="s">
        <v>1062</v>
      </c>
      <c r="C21018" s="7" t="s">
        <v>1513</v>
      </c>
      <c r="D21018" s="7" t="n">
        <v>0</v>
      </c>
      <c r="E21018" s="7" t="n">
        <v>0</v>
      </c>
      <c r="F21018" s="7" t="n">
        <v>3</v>
      </c>
      <c r="G21018" s="7" t="n">
        <v>635.34</v>
      </c>
    </row>
    <row r="21019" customFormat="false" ht="15" hidden="false" customHeight="false" outlineLevel="0" collapsed="false">
      <c r="A21019" s="7" t="s">
        <v>34</v>
      </c>
      <c r="B21019" s="7" t="s">
        <v>1062</v>
      </c>
      <c r="C21019" s="7" t="s">
        <v>1513</v>
      </c>
      <c r="D21019" s="7" t="n">
        <v>0</v>
      </c>
      <c r="E21019" s="7" t="n">
        <v>0</v>
      </c>
      <c r="F21019" s="7" t="n">
        <v>1</v>
      </c>
      <c r="G21019" s="7" t="n">
        <v>190.61</v>
      </c>
    </row>
    <row r="21020" customFormat="false" ht="15" hidden="false" customHeight="false" outlineLevel="0" collapsed="false">
      <c r="A21020" s="7" t="s">
        <v>34</v>
      </c>
      <c r="B21020" s="7" t="s">
        <v>750</v>
      </c>
      <c r="C21020" s="7" t="s">
        <v>1513</v>
      </c>
      <c r="D21020" s="7" t="n">
        <v>0</v>
      </c>
      <c r="E21020" s="7" t="n">
        <v>0</v>
      </c>
      <c r="F21020" s="7" t="n">
        <v>1</v>
      </c>
      <c r="G21020" s="7" t="n">
        <v>367.71</v>
      </c>
    </row>
    <row r="21021" customFormat="false" ht="15" hidden="false" customHeight="false" outlineLevel="0" collapsed="false">
      <c r="A21021" s="7" t="s">
        <v>34</v>
      </c>
      <c r="B21021" s="7" t="s">
        <v>750</v>
      </c>
      <c r="C21021" s="7" t="s">
        <v>1513</v>
      </c>
      <c r="D21021" s="7" t="n">
        <v>1</v>
      </c>
      <c r="E21021" s="7" t="n">
        <v>367.71</v>
      </c>
      <c r="F21021" s="7" t="n">
        <v>0</v>
      </c>
      <c r="G21021" s="7" t="n">
        <v>0</v>
      </c>
    </row>
    <row r="21022" customFormat="false" ht="15" hidden="false" customHeight="false" outlineLevel="0" collapsed="false">
      <c r="A21022" s="7" t="s">
        <v>34</v>
      </c>
      <c r="B21022" s="7" t="s">
        <v>872</v>
      </c>
      <c r="C21022" s="7" t="s">
        <v>1513</v>
      </c>
      <c r="D21022" s="7" t="n">
        <v>1</v>
      </c>
      <c r="E21022" s="7" t="n">
        <v>312.55</v>
      </c>
      <c r="F21022" s="7" t="n">
        <v>0</v>
      </c>
      <c r="G21022" s="7" t="n">
        <v>0</v>
      </c>
    </row>
    <row r="21023" customFormat="false" ht="15" hidden="false" customHeight="false" outlineLevel="0" collapsed="false">
      <c r="A21023" s="7" t="s">
        <v>34</v>
      </c>
      <c r="B21023" s="7" t="s">
        <v>792</v>
      </c>
      <c r="C21023" s="7" t="s">
        <v>1386</v>
      </c>
      <c r="D21023" s="7" t="n">
        <v>1</v>
      </c>
      <c r="E21023" s="7" t="n">
        <v>325.34</v>
      </c>
      <c r="F21023" s="7" t="n">
        <v>0</v>
      </c>
      <c r="G21023" s="7" t="n">
        <v>0</v>
      </c>
    </row>
    <row r="21024" customFormat="false" ht="15" hidden="false" customHeight="false" outlineLevel="0" collapsed="false">
      <c r="A21024" s="7" t="s">
        <v>34</v>
      </c>
      <c r="B21024" s="7" t="s">
        <v>792</v>
      </c>
      <c r="C21024" s="7" t="s">
        <v>1386</v>
      </c>
      <c r="D21024" s="7" t="n">
        <v>1</v>
      </c>
      <c r="E21024" s="7" t="n">
        <v>271.12</v>
      </c>
      <c r="F21024" s="7" t="n">
        <v>0</v>
      </c>
      <c r="G21024" s="7" t="n">
        <v>0</v>
      </c>
    </row>
    <row r="21025" customFormat="false" ht="15" hidden="false" customHeight="false" outlineLevel="0" collapsed="false">
      <c r="A21025" s="7" t="s">
        <v>34</v>
      </c>
      <c r="B21025" s="7" t="s">
        <v>752</v>
      </c>
      <c r="C21025" s="7" t="s">
        <v>1555</v>
      </c>
      <c r="D21025" s="7" t="n">
        <v>1</v>
      </c>
      <c r="E21025" s="7" t="n">
        <v>324.07</v>
      </c>
      <c r="F21025" s="7" t="n">
        <v>0</v>
      </c>
      <c r="G21025" s="7" t="n">
        <v>0</v>
      </c>
    </row>
    <row r="21026" customFormat="false" ht="15" hidden="false" customHeight="false" outlineLevel="0" collapsed="false">
      <c r="A21026" s="7" t="s">
        <v>34</v>
      </c>
      <c r="B21026" s="7" t="s">
        <v>751</v>
      </c>
      <c r="C21026" s="7" t="s">
        <v>1555</v>
      </c>
      <c r="D21026" s="7" t="n">
        <v>1</v>
      </c>
      <c r="E21026" s="7" t="n">
        <v>324.08</v>
      </c>
      <c r="F21026" s="7" t="n">
        <v>0</v>
      </c>
      <c r="G21026" s="7" t="n">
        <v>0</v>
      </c>
    </row>
    <row r="21027" customFormat="false" ht="15" hidden="false" customHeight="false" outlineLevel="0" collapsed="false">
      <c r="A21027" s="7" t="s">
        <v>34</v>
      </c>
      <c r="B21027" s="7" t="s">
        <v>1076</v>
      </c>
      <c r="C21027" s="7" t="s">
        <v>1555</v>
      </c>
      <c r="D21027" s="7" t="n">
        <v>1</v>
      </c>
      <c r="E21027" s="7" t="n">
        <v>305.01</v>
      </c>
      <c r="F21027" s="7" t="n">
        <v>0</v>
      </c>
      <c r="G21027" s="7" t="n">
        <v>0</v>
      </c>
    </row>
    <row r="21028" customFormat="false" ht="15" hidden="false" customHeight="false" outlineLevel="0" collapsed="false">
      <c r="A21028" s="7" t="s">
        <v>34</v>
      </c>
      <c r="B21028" s="7" t="s">
        <v>148</v>
      </c>
      <c r="C21028" s="7" t="s">
        <v>1387</v>
      </c>
      <c r="D21028" s="7" t="n">
        <v>0</v>
      </c>
      <c r="E21028" s="7" t="n">
        <v>0</v>
      </c>
      <c r="F21028" s="7" t="n">
        <v>1</v>
      </c>
      <c r="G21028" s="7" t="n">
        <v>55.85</v>
      </c>
    </row>
    <row r="21029" customFormat="false" ht="15" hidden="false" customHeight="false" outlineLevel="0" collapsed="false">
      <c r="A21029" s="7" t="s">
        <v>34</v>
      </c>
      <c r="B21029" s="7" t="s">
        <v>148</v>
      </c>
      <c r="C21029" s="7" t="s">
        <v>1387</v>
      </c>
      <c r="D21029" s="7" t="n">
        <v>15</v>
      </c>
      <c r="E21029" s="7" t="n">
        <v>801.44</v>
      </c>
      <c r="F21029" s="7" t="n">
        <v>2</v>
      </c>
      <c r="G21029" s="7" t="n">
        <v>106.12</v>
      </c>
    </row>
    <row r="21030" customFormat="false" ht="15" hidden="false" customHeight="false" outlineLevel="0" collapsed="false">
      <c r="A21030" s="7" t="s">
        <v>34</v>
      </c>
      <c r="B21030" s="7" t="s">
        <v>148</v>
      </c>
      <c r="C21030" s="7" t="s">
        <v>1387</v>
      </c>
      <c r="D21030" s="7" t="n">
        <v>0</v>
      </c>
      <c r="E21030" s="7" t="n">
        <v>0</v>
      </c>
      <c r="F21030" s="7" t="n">
        <v>2</v>
      </c>
      <c r="G21030" s="7" t="n">
        <v>111.7</v>
      </c>
    </row>
    <row r="21031" customFormat="false" ht="15" hidden="false" customHeight="false" outlineLevel="0" collapsed="false">
      <c r="A21031" s="7" t="s">
        <v>34</v>
      </c>
      <c r="B21031" s="7" t="s">
        <v>148</v>
      </c>
      <c r="C21031" s="7" t="s">
        <v>1387</v>
      </c>
      <c r="D21031" s="7" t="n">
        <v>0</v>
      </c>
      <c r="E21031" s="7" t="n">
        <v>0</v>
      </c>
      <c r="F21031" s="7" t="n">
        <v>1</v>
      </c>
      <c r="G21031" s="7" t="n">
        <v>55.85</v>
      </c>
    </row>
    <row r="21032" customFormat="false" ht="15" hidden="false" customHeight="false" outlineLevel="0" collapsed="false">
      <c r="A21032" s="7" t="s">
        <v>34</v>
      </c>
      <c r="B21032" s="7" t="s">
        <v>148</v>
      </c>
      <c r="C21032" s="7" t="s">
        <v>1387</v>
      </c>
      <c r="D21032" s="7" t="n">
        <v>0</v>
      </c>
      <c r="E21032" s="7" t="n">
        <v>0</v>
      </c>
      <c r="F21032" s="7" t="n">
        <v>2</v>
      </c>
      <c r="G21032" s="7" t="n">
        <v>111.7</v>
      </c>
    </row>
    <row r="21033" customFormat="false" ht="15" hidden="false" customHeight="false" outlineLevel="0" collapsed="false">
      <c r="A21033" s="7" t="s">
        <v>34</v>
      </c>
      <c r="B21033" s="7" t="s">
        <v>148</v>
      </c>
      <c r="C21033" s="7" t="s">
        <v>1387</v>
      </c>
      <c r="D21033" s="7" t="n">
        <v>0</v>
      </c>
      <c r="E21033" s="7" t="n">
        <v>0</v>
      </c>
      <c r="F21033" s="7" t="n">
        <v>2</v>
      </c>
      <c r="G21033" s="7" t="n">
        <v>111.69</v>
      </c>
    </row>
    <row r="21034" customFormat="false" ht="15" hidden="false" customHeight="false" outlineLevel="0" collapsed="false">
      <c r="A21034" s="7" t="s">
        <v>34</v>
      </c>
      <c r="B21034" s="7" t="s">
        <v>139</v>
      </c>
      <c r="C21034" s="7" t="s">
        <v>1387</v>
      </c>
      <c r="D21034" s="7" t="n">
        <v>0</v>
      </c>
      <c r="E21034" s="7" t="n">
        <v>0</v>
      </c>
      <c r="F21034" s="7" t="n">
        <v>1</v>
      </c>
      <c r="G21034" s="7" t="n">
        <v>55.85</v>
      </c>
    </row>
    <row r="21035" customFormat="false" ht="15" hidden="false" customHeight="false" outlineLevel="0" collapsed="false">
      <c r="A21035" s="7" t="s">
        <v>34</v>
      </c>
      <c r="B21035" s="7" t="s">
        <v>139</v>
      </c>
      <c r="C21035" s="7" t="s">
        <v>1387</v>
      </c>
      <c r="D21035" s="7" t="n">
        <v>6</v>
      </c>
      <c r="E21035" s="7" t="n">
        <v>279.25</v>
      </c>
      <c r="F21035" s="7" t="n">
        <v>0</v>
      </c>
      <c r="G21035" s="7" t="n">
        <v>0</v>
      </c>
    </row>
    <row r="21036" customFormat="false" ht="15" hidden="false" customHeight="false" outlineLevel="0" collapsed="false">
      <c r="A21036" s="7" t="s">
        <v>34</v>
      </c>
      <c r="B21036" s="7" t="s">
        <v>139</v>
      </c>
      <c r="C21036" s="7" t="s">
        <v>1387</v>
      </c>
      <c r="D21036" s="7" t="n">
        <v>0</v>
      </c>
      <c r="E21036" s="7" t="n">
        <v>0</v>
      </c>
      <c r="F21036" s="7" t="n">
        <v>1</v>
      </c>
      <c r="G21036" s="7" t="n">
        <v>55.85</v>
      </c>
    </row>
    <row r="21037" customFormat="false" ht="15" hidden="false" customHeight="false" outlineLevel="0" collapsed="false">
      <c r="A21037" s="7" t="s">
        <v>34</v>
      </c>
      <c r="B21037" s="7" t="s">
        <v>139</v>
      </c>
      <c r="C21037" s="7" t="s">
        <v>1387</v>
      </c>
      <c r="D21037" s="7" t="n">
        <v>1</v>
      </c>
      <c r="E21037" s="7" t="n">
        <v>54.15</v>
      </c>
      <c r="F21037" s="7" t="n">
        <v>0</v>
      </c>
      <c r="G21037" s="7" t="n">
        <v>0</v>
      </c>
    </row>
    <row r="21038" customFormat="false" ht="15" hidden="false" customHeight="false" outlineLevel="0" collapsed="false">
      <c r="A21038" s="7" t="s">
        <v>34</v>
      </c>
      <c r="B21038" s="7" t="s">
        <v>189</v>
      </c>
      <c r="C21038" s="7" t="s">
        <v>1387</v>
      </c>
      <c r="D21038" s="7" t="n">
        <v>5</v>
      </c>
      <c r="E21038" s="7" t="n">
        <v>240.15</v>
      </c>
      <c r="F21038" s="7" t="n">
        <v>1</v>
      </c>
      <c r="G21038" s="7" t="n">
        <v>55.86</v>
      </c>
    </row>
    <row r="21039" customFormat="false" ht="15" hidden="false" customHeight="false" outlineLevel="0" collapsed="false">
      <c r="A21039" s="7" t="s">
        <v>34</v>
      </c>
      <c r="B21039" s="7" t="s">
        <v>189</v>
      </c>
      <c r="C21039" s="7" t="s">
        <v>1387</v>
      </c>
      <c r="D21039" s="7" t="n">
        <v>1</v>
      </c>
      <c r="E21039" s="7" t="n">
        <v>46.03</v>
      </c>
      <c r="F21039" s="7" t="n">
        <v>0</v>
      </c>
      <c r="G21039" s="7" t="n">
        <v>0</v>
      </c>
    </row>
    <row r="21040" customFormat="false" ht="15" hidden="false" customHeight="false" outlineLevel="0" collapsed="false">
      <c r="A21040" s="7" t="s">
        <v>34</v>
      </c>
      <c r="B21040" s="7" t="s">
        <v>181</v>
      </c>
      <c r="C21040" s="7" t="s">
        <v>1387</v>
      </c>
      <c r="D21040" s="7" t="n">
        <v>4</v>
      </c>
      <c r="E21040" s="7" t="n">
        <v>223.4</v>
      </c>
      <c r="F21040" s="7" t="n">
        <v>0</v>
      </c>
      <c r="G21040" s="7" t="n">
        <v>0</v>
      </c>
    </row>
    <row r="21041" customFormat="false" ht="15" hidden="false" customHeight="false" outlineLevel="0" collapsed="false">
      <c r="A21041" s="7" t="s">
        <v>34</v>
      </c>
      <c r="B21041" s="7" t="s">
        <v>573</v>
      </c>
      <c r="C21041" s="7" t="s">
        <v>1387</v>
      </c>
      <c r="D21041" s="7" t="n">
        <v>0</v>
      </c>
      <c r="E21041" s="7" t="n">
        <v>0</v>
      </c>
      <c r="F21041" s="7" t="n">
        <v>1</v>
      </c>
      <c r="G21041" s="7" t="n">
        <v>55.85</v>
      </c>
    </row>
    <row r="21042" customFormat="false" ht="15" hidden="false" customHeight="false" outlineLevel="0" collapsed="false">
      <c r="A21042" s="7" t="s">
        <v>34</v>
      </c>
      <c r="B21042" s="7" t="s">
        <v>573</v>
      </c>
      <c r="C21042" s="7" t="s">
        <v>1387</v>
      </c>
      <c r="D21042" s="7" t="n">
        <v>2</v>
      </c>
      <c r="E21042" s="7" t="n">
        <v>94.94</v>
      </c>
      <c r="F21042" s="7" t="n">
        <v>2</v>
      </c>
      <c r="G21042" s="7" t="n">
        <v>111.7</v>
      </c>
    </row>
    <row r="21043" customFormat="false" ht="15" hidden="false" customHeight="false" outlineLevel="0" collapsed="false">
      <c r="A21043" s="7" t="s">
        <v>34</v>
      </c>
      <c r="B21043" s="7" t="s">
        <v>573</v>
      </c>
      <c r="C21043" s="7" t="s">
        <v>1387</v>
      </c>
      <c r="D21043" s="7" t="n">
        <v>1</v>
      </c>
      <c r="E21043" s="7" t="n">
        <v>46.03</v>
      </c>
      <c r="F21043" s="7" t="n">
        <v>0</v>
      </c>
      <c r="G21043" s="7" t="n">
        <v>0</v>
      </c>
    </row>
    <row r="21044" customFormat="false" ht="15" hidden="false" customHeight="false" outlineLevel="0" collapsed="false">
      <c r="A21044" s="7" t="s">
        <v>34</v>
      </c>
      <c r="B21044" s="7" t="s">
        <v>573</v>
      </c>
      <c r="C21044" s="7" t="s">
        <v>1387</v>
      </c>
      <c r="D21044" s="7" t="n">
        <v>0</v>
      </c>
      <c r="E21044" s="7" t="n">
        <v>0</v>
      </c>
      <c r="F21044" s="7" t="n">
        <v>1</v>
      </c>
      <c r="G21044" s="7" t="n">
        <v>55.85</v>
      </c>
    </row>
    <row r="21045" customFormat="false" ht="15" hidden="false" customHeight="false" outlineLevel="0" collapsed="false">
      <c r="A21045" s="7" t="s">
        <v>34</v>
      </c>
      <c r="B21045" s="7" t="s">
        <v>257</v>
      </c>
      <c r="C21045" s="7" t="s">
        <v>1387</v>
      </c>
      <c r="D21045" s="7" t="n">
        <v>0</v>
      </c>
      <c r="E21045" s="7" t="n">
        <v>0</v>
      </c>
      <c r="F21045" s="7" t="n">
        <v>1</v>
      </c>
      <c r="G21045" s="7" t="n">
        <v>55.85</v>
      </c>
    </row>
    <row r="21046" customFormat="false" ht="15" hidden="false" customHeight="false" outlineLevel="0" collapsed="false">
      <c r="A21046" s="7" t="s">
        <v>34</v>
      </c>
      <c r="B21046" s="7" t="s">
        <v>257</v>
      </c>
      <c r="C21046" s="7" t="s">
        <v>1387</v>
      </c>
      <c r="D21046" s="7" t="n">
        <v>0</v>
      </c>
      <c r="E21046" s="7" t="n">
        <v>0</v>
      </c>
      <c r="F21046" s="7" t="n">
        <v>1</v>
      </c>
      <c r="G21046" s="7" t="n">
        <v>47.47</v>
      </c>
    </row>
    <row r="21047" customFormat="false" ht="15" hidden="false" customHeight="false" outlineLevel="0" collapsed="false">
      <c r="A21047" s="7" t="s">
        <v>34</v>
      </c>
      <c r="B21047" s="7" t="s">
        <v>257</v>
      </c>
      <c r="C21047" s="7" t="s">
        <v>1387</v>
      </c>
      <c r="D21047" s="7" t="n">
        <v>5</v>
      </c>
      <c r="E21047" s="7" t="n">
        <v>270.87</v>
      </c>
      <c r="F21047" s="7" t="n">
        <v>3</v>
      </c>
      <c r="G21047" s="7" t="n">
        <v>167.55</v>
      </c>
    </row>
    <row r="21048" customFormat="false" ht="15" hidden="false" customHeight="false" outlineLevel="0" collapsed="false">
      <c r="A21048" s="7" t="s">
        <v>34</v>
      </c>
      <c r="B21048" s="7" t="s">
        <v>257</v>
      </c>
      <c r="C21048" s="7" t="s">
        <v>1387</v>
      </c>
      <c r="D21048" s="7" t="n">
        <v>0</v>
      </c>
      <c r="E21048" s="7" t="n">
        <v>0</v>
      </c>
      <c r="F21048" s="7" t="n">
        <v>1</v>
      </c>
      <c r="G21048" s="7" t="n">
        <v>47.48</v>
      </c>
    </row>
    <row r="21049" customFormat="false" ht="15" hidden="false" customHeight="false" outlineLevel="0" collapsed="false">
      <c r="A21049" s="7" t="s">
        <v>34</v>
      </c>
      <c r="B21049" s="7" t="s">
        <v>257</v>
      </c>
      <c r="C21049" s="7" t="s">
        <v>1387</v>
      </c>
      <c r="D21049" s="7" t="n">
        <v>0</v>
      </c>
      <c r="E21049" s="7" t="n">
        <v>0</v>
      </c>
      <c r="F21049" s="7" t="n">
        <v>1</v>
      </c>
      <c r="G21049" s="7" t="n">
        <v>55.85</v>
      </c>
    </row>
    <row r="21050" customFormat="false" ht="15" hidden="false" customHeight="false" outlineLevel="0" collapsed="false">
      <c r="A21050" s="7" t="s">
        <v>34</v>
      </c>
      <c r="B21050" s="7" t="s">
        <v>257</v>
      </c>
      <c r="C21050" s="7" t="s">
        <v>1387</v>
      </c>
      <c r="D21050" s="7" t="n">
        <v>0</v>
      </c>
      <c r="E21050" s="7" t="n">
        <v>0</v>
      </c>
      <c r="F21050" s="7" t="n">
        <v>1</v>
      </c>
      <c r="G21050" s="7" t="n">
        <v>55.85</v>
      </c>
    </row>
    <row r="21051" customFormat="false" ht="15" hidden="false" customHeight="false" outlineLevel="0" collapsed="false">
      <c r="A21051" s="7" t="s">
        <v>34</v>
      </c>
      <c r="B21051" s="7" t="s">
        <v>259</v>
      </c>
      <c r="C21051" s="7" t="s">
        <v>1388</v>
      </c>
      <c r="D21051" s="7" t="n">
        <v>26</v>
      </c>
      <c r="E21051" s="7" t="n">
        <v>1421.37</v>
      </c>
      <c r="F21051" s="7" t="n">
        <v>12</v>
      </c>
      <c r="G21051" s="7" t="n">
        <v>642.26</v>
      </c>
    </row>
    <row r="21052" customFormat="false" ht="15" hidden="false" customHeight="false" outlineLevel="0" collapsed="false">
      <c r="A21052" s="7" t="s">
        <v>34</v>
      </c>
      <c r="B21052" s="7" t="s">
        <v>259</v>
      </c>
      <c r="C21052" s="7" t="s">
        <v>1388</v>
      </c>
      <c r="D21052" s="7" t="n">
        <v>0</v>
      </c>
      <c r="E21052" s="7" t="n">
        <v>0</v>
      </c>
      <c r="F21052" s="7" t="n">
        <v>1</v>
      </c>
      <c r="G21052" s="7" t="n">
        <v>55.85</v>
      </c>
    </row>
    <row r="21053" customFormat="false" ht="15" hidden="false" customHeight="false" outlineLevel="0" collapsed="false">
      <c r="A21053" s="7" t="s">
        <v>34</v>
      </c>
      <c r="B21053" s="7" t="s">
        <v>259</v>
      </c>
      <c r="C21053" s="7" t="s">
        <v>1388</v>
      </c>
      <c r="D21053" s="7" t="n">
        <v>3</v>
      </c>
      <c r="E21053" s="7" t="n">
        <v>146.2</v>
      </c>
      <c r="F21053" s="7" t="n">
        <v>0</v>
      </c>
      <c r="G21053" s="7" t="n">
        <v>0</v>
      </c>
    </row>
    <row r="21054" customFormat="false" ht="15" hidden="false" customHeight="false" outlineLevel="0" collapsed="false">
      <c r="A21054" s="7" t="s">
        <v>34</v>
      </c>
      <c r="B21054" s="7" t="s">
        <v>259</v>
      </c>
      <c r="C21054" s="7" t="s">
        <v>1388</v>
      </c>
      <c r="D21054" s="7" t="n">
        <v>0</v>
      </c>
      <c r="E21054" s="7" t="n">
        <v>0</v>
      </c>
      <c r="F21054" s="7" t="n">
        <v>1</v>
      </c>
      <c r="G21054" s="7" t="n">
        <v>55.85</v>
      </c>
    </row>
    <row r="21055" customFormat="false" ht="15" hidden="false" customHeight="false" outlineLevel="0" collapsed="false">
      <c r="A21055" s="7" t="s">
        <v>34</v>
      </c>
      <c r="B21055" s="7" t="s">
        <v>259</v>
      </c>
      <c r="C21055" s="7" t="s">
        <v>1388</v>
      </c>
      <c r="D21055" s="7" t="n">
        <v>0</v>
      </c>
      <c r="E21055" s="7" t="n">
        <v>0</v>
      </c>
      <c r="F21055" s="7" t="n">
        <v>3</v>
      </c>
      <c r="G21055" s="7" t="n">
        <v>167.54</v>
      </c>
    </row>
    <row r="21056" customFormat="false" ht="15" hidden="false" customHeight="false" outlineLevel="0" collapsed="false">
      <c r="A21056" s="7" t="s">
        <v>34</v>
      </c>
      <c r="B21056" s="7" t="s">
        <v>259</v>
      </c>
      <c r="C21056" s="7" t="s">
        <v>1388</v>
      </c>
      <c r="D21056" s="7" t="n">
        <v>0</v>
      </c>
      <c r="E21056" s="7" t="n">
        <v>0</v>
      </c>
      <c r="F21056" s="7" t="n">
        <v>1</v>
      </c>
      <c r="G21056" s="7" t="n">
        <v>50.27</v>
      </c>
    </row>
    <row r="21057" customFormat="false" ht="15" hidden="false" customHeight="false" outlineLevel="0" collapsed="false">
      <c r="A21057" s="7" t="s">
        <v>34</v>
      </c>
      <c r="B21057" s="7" t="s">
        <v>273</v>
      </c>
      <c r="C21057" s="7" t="s">
        <v>1388</v>
      </c>
      <c r="D21057" s="7" t="n">
        <v>13</v>
      </c>
      <c r="E21057" s="7" t="n">
        <v>659.01</v>
      </c>
      <c r="F21057" s="7" t="n">
        <v>8</v>
      </c>
      <c r="G21057" s="7" t="n">
        <v>441.21</v>
      </c>
    </row>
    <row r="21058" customFormat="false" ht="15" hidden="false" customHeight="false" outlineLevel="0" collapsed="false">
      <c r="A21058" s="7" t="s">
        <v>34</v>
      </c>
      <c r="B21058" s="7" t="s">
        <v>273</v>
      </c>
      <c r="C21058" s="7" t="s">
        <v>1388</v>
      </c>
      <c r="D21058" s="7" t="n">
        <v>0</v>
      </c>
      <c r="E21058" s="7" t="n">
        <v>0</v>
      </c>
      <c r="F21058" s="7" t="n">
        <v>1</v>
      </c>
      <c r="G21058" s="7" t="n">
        <v>55.85</v>
      </c>
    </row>
    <row r="21059" customFormat="false" ht="15" hidden="false" customHeight="false" outlineLevel="0" collapsed="false">
      <c r="A21059" s="7" t="s">
        <v>34</v>
      </c>
      <c r="B21059" s="7" t="s">
        <v>273</v>
      </c>
      <c r="C21059" s="7" t="s">
        <v>1388</v>
      </c>
      <c r="D21059" s="7" t="n">
        <v>4</v>
      </c>
      <c r="E21059" s="7" t="n">
        <v>216.6</v>
      </c>
      <c r="F21059" s="7" t="n">
        <v>0</v>
      </c>
      <c r="G21059" s="7" t="n">
        <v>0</v>
      </c>
    </row>
    <row r="21060" customFormat="false" ht="15" hidden="false" customHeight="false" outlineLevel="0" collapsed="false">
      <c r="A21060" s="7" t="s">
        <v>34</v>
      </c>
      <c r="B21060" s="7" t="s">
        <v>273</v>
      </c>
      <c r="C21060" s="7" t="s">
        <v>1388</v>
      </c>
      <c r="D21060" s="7" t="n">
        <v>0</v>
      </c>
      <c r="E21060" s="7" t="n">
        <v>0</v>
      </c>
      <c r="F21060" s="7" t="n">
        <v>1</v>
      </c>
      <c r="G21060" s="7" t="n">
        <v>55.85</v>
      </c>
    </row>
    <row r="21061" customFormat="false" ht="15" hidden="false" customHeight="false" outlineLevel="0" collapsed="false">
      <c r="A21061" s="7" t="s">
        <v>34</v>
      </c>
      <c r="B21061" s="7" t="s">
        <v>273</v>
      </c>
      <c r="C21061" s="7" t="s">
        <v>1388</v>
      </c>
      <c r="D21061" s="7" t="n">
        <v>0</v>
      </c>
      <c r="E21061" s="7" t="n">
        <v>0</v>
      </c>
      <c r="F21061" s="7" t="n">
        <v>12</v>
      </c>
      <c r="G21061" s="7" t="n">
        <v>670.17</v>
      </c>
    </row>
    <row r="21062" customFormat="false" ht="15" hidden="false" customHeight="false" outlineLevel="0" collapsed="false">
      <c r="A21062" s="7" t="s">
        <v>34</v>
      </c>
      <c r="B21062" s="7" t="s">
        <v>273</v>
      </c>
      <c r="C21062" s="7" t="s">
        <v>1388</v>
      </c>
      <c r="D21062" s="7" t="n">
        <v>0</v>
      </c>
      <c r="E21062" s="7" t="n">
        <v>0</v>
      </c>
      <c r="F21062" s="7" t="n">
        <v>1</v>
      </c>
      <c r="G21062" s="7" t="n">
        <v>55.85</v>
      </c>
    </row>
    <row r="21063" customFormat="false" ht="15" hidden="false" customHeight="false" outlineLevel="0" collapsed="false">
      <c r="A21063" s="7" t="s">
        <v>34</v>
      </c>
      <c r="B21063" s="7" t="s">
        <v>273</v>
      </c>
      <c r="C21063" s="7" t="s">
        <v>1388</v>
      </c>
      <c r="D21063" s="7" t="n">
        <v>0</v>
      </c>
      <c r="E21063" s="7" t="n">
        <v>0</v>
      </c>
      <c r="F21063" s="7" t="n">
        <v>1</v>
      </c>
      <c r="G21063" s="7" t="n">
        <v>55.85</v>
      </c>
    </row>
    <row r="21064" customFormat="false" ht="15" hidden="false" customHeight="false" outlineLevel="0" collapsed="false">
      <c r="A21064" s="7" t="s">
        <v>34</v>
      </c>
      <c r="B21064" s="7" t="s">
        <v>324</v>
      </c>
      <c r="C21064" s="7" t="s">
        <v>1388</v>
      </c>
      <c r="D21064" s="7" t="n">
        <v>9</v>
      </c>
      <c r="E21064" s="7" t="n">
        <v>457.96</v>
      </c>
      <c r="F21064" s="7" t="n">
        <v>1</v>
      </c>
      <c r="G21064" s="7" t="n">
        <v>55.85</v>
      </c>
    </row>
    <row r="21065" customFormat="false" ht="15" hidden="false" customHeight="false" outlineLevel="0" collapsed="false">
      <c r="A21065" s="7" t="s">
        <v>34</v>
      </c>
      <c r="B21065" s="7" t="s">
        <v>324</v>
      </c>
      <c r="C21065" s="7" t="s">
        <v>1388</v>
      </c>
      <c r="D21065" s="7" t="n">
        <v>0</v>
      </c>
      <c r="E21065" s="7" t="n">
        <v>0</v>
      </c>
      <c r="F21065" s="7" t="n">
        <v>2</v>
      </c>
      <c r="G21065" s="7" t="n">
        <v>100.53</v>
      </c>
    </row>
    <row r="21066" customFormat="false" ht="15" hidden="false" customHeight="false" outlineLevel="0" collapsed="false">
      <c r="A21066" s="7" t="s">
        <v>34</v>
      </c>
      <c r="B21066" s="7" t="s">
        <v>324</v>
      </c>
      <c r="C21066" s="7" t="s">
        <v>1388</v>
      </c>
      <c r="D21066" s="7" t="n">
        <v>0</v>
      </c>
      <c r="E21066" s="7" t="n">
        <v>0</v>
      </c>
      <c r="F21066" s="7" t="n">
        <v>1</v>
      </c>
      <c r="G21066" s="7" t="n">
        <v>55.85</v>
      </c>
    </row>
    <row r="21067" customFormat="false" ht="15" hidden="false" customHeight="false" outlineLevel="0" collapsed="false">
      <c r="A21067" s="7" t="s">
        <v>34</v>
      </c>
      <c r="B21067" s="7" t="s">
        <v>280</v>
      </c>
      <c r="C21067" s="7" t="s">
        <v>1388</v>
      </c>
      <c r="D21067" s="7" t="n">
        <v>10</v>
      </c>
      <c r="E21067" s="7" t="n">
        <v>505.43</v>
      </c>
      <c r="F21067" s="7" t="n">
        <v>2</v>
      </c>
      <c r="G21067" s="7" t="n">
        <v>111.7</v>
      </c>
    </row>
    <row r="21068" customFormat="false" ht="15" hidden="false" customHeight="false" outlineLevel="0" collapsed="false">
      <c r="A21068" s="7" t="s">
        <v>34</v>
      </c>
      <c r="B21068" s="7" t="s">
        <v>280</v>
      </c>
      <c r="C21068" s="7" t="s">
        <v>1388</v>
      </c>
      <c r="D21068" s="7" t="n">
        <v>0</v>
      </c>
      <c r="E21068" s="7" t="n">
        <v>0</v>
      </c>
      <c r="F21068" s="7" t="n">
        <v>1</v>
      </c>
      <c r="G21068" s="7" t="n">
        <v>55.85</v>
      </c>
    </row>
    <row r="21069" customFormat="false" ht="15" hidden="false" customHeight="false" outlineLevel="0" collapsed="false">
      <c r="A21069" s="7" t="s">
        <v>34</v>
      </c>
      <c r="B21069" s="7" t="s">
        <v>280</v>
      </c>
      <c r="C21069" s="7" t="s">
        <v>1388</v>
      </c>
      <c r="D21069" s="7" t="n">
        <v>0</v>
      </c>
      <c r="E21069" s="7" t="n">
        <v>0</v>
      </c>
      <c r="F21069" s="7" t="n">
        <v>1</v>
      </c>
      <c r="G21069" s="7" t="n">
        <v>55.85</v>
      </c>
    </row>
    <row r="21070" customFormat="false" ht="15" hidden="false" customHeight="false" outlineLevel="0" collapsed="false">
      <c r="A21070" s="7" t="s">
        <v>34</v>
      </c>
      <c r="B21070" s="7" t="s">
        <v>280</v>
      </c>
      <c r="C21070" s="7" t="s">
        <v>1388</v>
      </c>
      <c r="D21070" s="7" t="n">
        <v>0</v>
      </c>
      <c r="E21070" s="7" t="n">
        <v>0</v>
      </c>
      <c r="F21070" s="7" t="n">
        <v>1</v>
      </c>
      <c r="G21070" s="7" t="n">
        <v>55.85</v>
      </c>
    </row>
    <row r="21071" customFormat="false" ht="15" hidden="false" customHeight="false" outlineLevel="0" collapsed="false">
      <c r="A21071" s="7" t="s">
        <v>34</v>
      </c>
      <c r="B21071" s="7" t="s">
        <v>280</v>
      </c>
      <c r="C21071" s="7" t="s">
        <v>1388</v>
      </c>
      <c r="D21071" s="7" t="n">
        <v>0</v>
      </c>
      <c r="E21071" s="7" t="n">
        <v>0</v>
      </c>
      <c r="F21071" s="7" t="n">
        <v>2</v>
      </c>
      <c r="G21071" s="7" t="n">
        <v>100.52</v>
      </c>
    </row>
    <row r="21072" customFormat="false" ht="15" hidden="false" customHeight="false" outlineLevel="0" collapsed="false">
      <c r="A21072" s="7" t="s">
        <v>34</v>
      </c>
      <c r="B21072" s="7" t="s">
        <v>369</v>
      </c>
      <c r="C21072" s="7" t="s">
        <v>1388</v>
      </c>
      <c r="D21072" s="7" t="n">
        <v>12</v>
      </c>
      <c r="E21072" s="7" t="n">
        <v>608.76</v>
      </c>
      <c r="F21072" s="7" t="n">
        <v>7</v>
      </c>
      <c r="G21072" s="7" t="n">
        <v>379.77</v>
      </c>
    </row>
    <row r="21073" customFormat="false" ht="15" hidden="false" customHeight="false" outlineLevel="0" collapsed="false">
      <c r="A21073" s="7" t="s">
        <v>34</v>
      </c>
      <c r="B21073" s="7" t="s">
        <v>369</v>
      </c>
      <c r="C21073" s="7" t="s">
        <v>1388</v>
      </c>
      <c r="D21073" s="7" t="n">
        <v>0</v>
      </c>
      <c r="E21073" s="7" t="n">
        <v>0</v>
      </c>
      <c r="F21073" s="7" t="n">
        <v>2</v>
      </c>
      <c r="G21073" s="7" t="n">
        <v>94.95</v>
      </c>
    </row>
    <row r="21074" customFormat="false" ht="15" hidden="false" customHeight="false" outlineLevel="0" collapsed="false">
      <c r="A21074" s="7" t="s">
        <v>34</v>
      </c>
      <c r="B21074" s="7" t="s">
        <v>369</v>
      </c>
      <c r="C21074" s="7" t="s">
        <v>1388</v>
      </c>
      <c r="D21074" s="7" t="n">
        <v>0</v>
      </c>
      <c r="E21074" s="7" t="n">
        <v>0</v>
      </c>
      <c r="F21074" s="7" t="n">
        <v>1</v>
      </c>
      <c r="G21074" s="7" t="n">
        <v>55.85</v>
      </c>
    </row>
    <row r="21075" customFormat="false" ht="15" hidden="false" customHeight="false" outlineLevel="0" collapsed="false">
      <c r="A21075" s="7" t="s">
        <v>34</v>
      </c>
      <c r="B21075" s="7" t="s">
        <v>369</v>
      </c>
      <c r="C21075" s="7" t="s">
        <v>1388</v>
      </c>
      <c r="D21075" s="7" t="n">
        <v>0</v>
      </c>
      <c r="E21075" s="7" t="n">
        <v>0</v>
      </c>
      <c r="F21075" s="7" t="n">
        <v>1</v>
      </c>
      <c r="G21075" s="7" t="n">
        <v>55.85</v>
      </c>
    </row>
    <row r="21076" customFormat="false" ht="15" hidden="false" customHeight="false" outlineLevel="0" collapsed="false">
      <c r="A21076" s="7" t="s">
        <v>34</v>
      </c>
      <c r="B21076" s="7" t="s">
        <v>101</v>
      </c>
      <c r="C21076" s="7" t="s">
        <v>1389</v>
      </c>
      <c r="D21076" s="7" t="n">
        <v>9</v>
      </c>
      <c r="E21076" s="7" t="n">
        <v>485.89</v>
      </c>
      <c r="F21076" s="7" t="n">
        <v>5</v>
      </c>
      <c r="G21076" s="7" t="n">
        <v>273.66</v>
      </c>
    </row>
    <row r="21077" customFormat="false" ht="15" hidden="false" customHeight="false" outlineLevel="0" collapsed="false">
      <c r="A21077" s="7" t="s">
        <v>34</v>
      </c>
      <c r="B21077" s="7" t="s">
        <v>101</v>
      </c>
      <c r="C21077" s="7" t="s">
        <v>1389</v>
      </c>
      <c r="D21077" s="7" t="n">
        <v>0</v>
      </c>
      <c r="E21077" s="7" t="n">
        <v>0</v>
      </c>
      <c r="F21077" s="7" t="n">
        <v>1</v>
      </c>
      <c r="G21077" s="7" t="n">
        <v>55.85</v>
      </c>
    </row>
    <row r="21078" customFormat="false" ht="15" hidden="false" customHeight="false" outlineLevel="0" collapsed="false">
      <c r="A21078" s="7" t="s">
        <v>34</v>
      </c>
      <c r="B21078" s="7" t="s">
        <v>101</v>
      </c>
      <c r="C21078" s="7" t="s">
        <v>1389</v>
      </c>
      <c r="D21078" s="7" t="n">
        <v>0</v>
      </c>
      <c r="E21078" s="7" t="n">
        <v>0</v>
      </c>
      <c r="F21078" s="7" t="n">
        <v>1</v>
      </c>
      <c r="G21078" s="7" t="n">
        <v>50.26</v>
      </c>
    </row>
    <row r="21079" customFormat="false" ht="15" hidden="false" customHeight="false" outlineLevel="0" collapsed="false">
      <c r="A21079" s="7" t="s">
        <v>34</v>
      </c>
      <c r="B21079" s="7" t="s">
        <v>101</v>
      </c>
      <c r="C21079" s="7" t="s">
        <v>1389</v>
      </c>
      <c r="D21079" s="7" t="n">
        <v>1</v>
      </c>
      <c r="E21079" s="7" t="n">
        <v>46.03</v>
      </c>
      <c r="F21079" s="7" t="n">
        <v>0</v>
      </c>
      <c r="G21079" s="7" t="n">
        <v>0</v>
      </c>
    </row>
    <row r="21080" customFormat="false" ht="15" hidden="false" customHeight="false" outlineLevel="0" collapsed="false">
      <c r="A21080" s="7" t="s">
        <v>34</v>
      </c>
      <c r="B21080" s="7" t="s">
        <v>101</v>
      </c>
      <c r="C21080" s="7" t="s">
        <v>1389</v>
      </c>
      <c r="D21080" s="7" t="n">
        <v>0</v>
      </c>
      <c r="E21080" s="7" t="n">
        <v>0</v>
      </c>
      <c r="F21080" s="7" t="n">
        <v>1</v>
      </c>
      <c r="G21080" s="7" t="n">
        <v>55.85</v>
      </c>
    </row>
    <row r="21081" customFormat="false" ht="15" hidden="false" customHeight="false" outlineLevel="0" collapsed="false">
      <c r="A21081" s="7" t="s">
        <v>34</v>
      </c>
      <c r="B21081" s="7" t="s">
        <v>102</v>
      </c>
      <c r="C21081" s="7" t="s">
        <v>1389</v>
      </c>
      <c r="D21081" s="7" t="n">
        <v>1</v>
      </c>
      <c r="E21081" s="7" t="n">
        <v>47.47</v>
      </c>
      <c r="F21081" s="7" t="n">
        <v>3</v>
      </c>
      <c r="G21081" s="7" t="n">
        <v>167.55</v>
      </c>
    </row>
    <row r="21082" customFormat="false" ht="15" hidden="false" customHeight="false" outlineLevel="0" collapsed="false">
      <c r="A21082" s="7" t="s">
        <v>34</v>
      </c>
      <c r="B21082" s="7" t="s">
        <v>102</v>
      </c>
      <c r="C21082" s="7" t="s">
        <v>1389</v>
      </c>
      <c r="D21082" s="7" t="n">
        <v>0</v>
      </c>
      <c r="E21082" s="7" t="n">
        <v>0</v>
      </c>
      <c r="F21082" s="7" t="n">
        <v>2</v>
      </c>
      <c r="G21082" s="7" t="n">
        <v>100.52</v>
      </c>
    </row>
    <row r="21083" customFormat="false" ht="15" hidden="false" customHeight="false" outlineLevel="0" collapsed="false">
      <c r="A21083" s="7" t="s">
        <v>34</v>
      </c>
      <c r="B21083" s="7" t="s">
        <v>102</v>
      </c>
      <c r="C21083" s="7" t="s">
        <v>1389</v>
      </c>
      <c r="D21083" s="7" t="n">
        <v>0</v>
      </c>
      <c r="E21083" s="7" t="n">
        <v>0</v>
      </c>
      <c r="F21083" s="7" t="n">
        <v>1</v>
      </c>
      <c r="G21083" s="7" t="n">
        <v>50.27</v>
      </c>
    </row>
    <row r="21084" customFormat="false" ht="15" hidden="false" customHeight="false" outlineLevel="0" collapsed="false">
      <c r="A21084" s="7" t="s">
        <v>34</v>
      </c>
      <c r="B21084" s="7" t="s">
        <v>102</v>
      </c>
      <c r="C21084" s="7" t="s">
        <v>1389</v>
      </c>
      <c r="D21084" s="7" t="n">
        <v>1</v>
      </c>
      <c r="E21084" s="7" t="n">
        <v>54.15</v>
      </c>
      <c r="F21084" s="7" t="n">
        <v>0</v>
      </c>
      <c r="G21084" s="7" t="n">
        <v>0</v>
      </c>
    </row>
    <row r="21085" customFormat="false" ht="15" hidden="false" customHeight="false" outlineLevel="0" collapsed="false">
      <c r="A21085" s="7" t="s">
        <v>34</v>
      </c>
      <c r="B21085" s="7" t="s">
        <v>102</v>
      </c>
      <c r="C21085" s="7" t="s">
        <v>1389</v>
      </c>
      <c r="D21085" s="7" t="n">
        <v>0</v>
      </c>
      <c r="E21085" s="7" t="n">
        <v>0</v>
      </c>
      <c r="F21085" s="7" t="n">
        <v>2</v>
      </c>
      <c r="G21085" s="7" t="n">
        <v>100.53</v>
      </c>
    </row>
    <row r="21086" customFormat="false" ht="15" hidden="false" customHeight="false" outlineLevel="0" collapsed="false">
      <c r="A21086" s="7" t="s">
        <v>34</v>
      </c>
      <c r="B21086" s="7" t="s">
        <v>137</v>
      </c>
      <c r="C21086" s="7" t="s">
        <v>1389</v>
      </c>
      <c r="D21086" s="7" t="n">
        <v>4</v>
      </c>
      <c r="E21086" s="7" t="n">
        <v>192.68</v>
      </c>
      <c r="F21086" s="7" t="n">
        <v>2</v>
      </c>
      <c r="G21086" s="7" t="n">
        <v>106.11</v>
      </c>
    </row>
    <row r="21087" customFormat="false" ht="15" hidden="false" customHeight="false" outlineLevel="0" collapsed="false">
      <c r="A21087" s="7" t="s">
        <v>34</v>
      </c>
      <c r="B21087" s="7" t="s">
        <v>137</v>
      </c>
      <c r="C21087" s="7" t="s">
        <v>1389</v>
      </c>
      <c r="D21087" s="7" t="n">
        <v>0</v>
      </c>
      <c r="E21087" s="7" t="n">
        <v>0</v>
      </c>
      <c r="F21087" s="7" t="n">
        <v>2</v>
      </c>
      <c r="G21087" s="7" t="n">
        <v>111.7</v>
      </c>
    </row>
    <row r="21088" customFormat="false" ht="15" hidden="false" customHeight="false" outlineLevel="0" collapsed="false">
      <c r="A21088" s="7" t="s">
        <v>34</v>
      </c>
      <c r="B21088" s="7" t="s">
        <v>118</v>
      </c>
      <c r="C21088" s="7" t="s">
        <v>1389</v>
      </c>
      <c r="D21088" s="7" t="n">
        <v>2</v>
      </c>
      <c r="E21088" s="7" t="n">
        <v>111.7</v>
      </c>
      <c r="F21088" s="7" t="n">
        <v>1</v>
      </c>
      <c r="G21088" s="7" t="n">
        <v>55.85</v>
      </c>
    </row>
    <row r="21089" customFormat="false" ht="15" hidden="false" customHeight="false" outlineLevel="0" collapsed="false">
      <c r="A21089" s="7" t="s">
        <v>34</v>
      </c>
      <c r="B21089" s="7" t="s">
        <v>118</v>
      </c>
      <c r="C21089" s="7" t="s">
        <v>1389</v>
      </c>
      <c r="D21089" s="7" t="n">
        <v>0</v>
      </c>
      <c r="E21089" s="7" t="n">
        <v>0</v>
      </c>
      <c r="F21089" s="7" t="n">
        <v>1</v>
      </c>
      <c r="G21089" s="7" t="n">
        <v>55.84</v>
      </c>
    </row>
    <row r="21090" customFormat="false" ht="15" hidden="false" customHeight="false" outlineLevel="0" collapsed="false">
      <c r="A21090" s="7" t="s">
        <v>34</v>
      </c>
      <c r="B21090" s="7" t="s">
        <v>902</v>
      </c>
      <c r="C21090" s="7" t="s">
        <v>1389</v>
      </c>
      <c r="D21090" s="7" t="n">
        <v>3</v>
      </c>
      <c r="E21090" s="7" t="n">
        <v>139.63</v>
      </c>
      <c r="F21090" s="7" t="n">
        <v>0</v>
      </c>
      <c r="G21090" s="7" t="n">
        <v>0</v>
      </c>
    </row>
    <row r="21091" customFormat="false" ht="15" hidden="false" customHeight="false" outlineLevel="0" collapsed="false">
      <c r="A21091" s="7" t="s">
        <v>34</v>
      </c>
      <c r="B21091" s="7" t="s">
        <v>902</v>
      </c>
      <c r="C21091" s="7" t="s">
        <v>1389</v>
      </c>
      <c r="D21091" s="7" t="n">
        <v>0</v>
      </c>
      <c r="E21091" s="7" t="n">
        <v>0</v>
      </c>
      <c r="F21091" s="7" t="n">
        <v>1</v>
      </c>
      <c r="G21091" s="7" t="n">
        <v>50.26</v>
      </c>
    </row>
    <row r="21092" customFormat="false" ht="15" hidden="false" customHeight="false" outlineLevel="0" collapsed="false">
      <c r="A21092" s="7" t="s">
        <v>34</v>
      </c>
      <c r="B21092" s="7" t="s">
        <v>902</v>
      </c>
      <c r="C21092" s="7" t="s">
        <v>1389</v>
      </c>
      <c r="D21092" s="7" t="n">
        <v>0</v>
      </c>
      <c r="E21092" s="7" t="n">
        <v>0</v>
      </c>
      <c r="F21092" s="7" t="n">
        <v>1</v>
      </c>
      <c r="G21092" s="7" t="n">
        <v>55.85</v>
      </c>
    </row>
    <row r="21093" customFormat="false" ht="15" hidden="false" customHeight="false" outlineLevel="0" collapsed="false">
      <c r="A21093" s="7" t="s">
        <v>34</v>
      </c>
      <c r="B21093" s="7" t="s">
        <v>716</v>
      </c>
      <c r="C21093" s="7" t="s">
        <v>1389</v>
      </c>
      <c r="D21093" s="7" t="n">
        <v>0</v>
      </c>
      <c r="E21093" s="7" t="n">
        <v>0</v>
      </c>
      <c r="F21093" s="7" t="n">
        <v>1</v>
      </c>
      <c r="G21093" s="7" t="n">
        <v>55.85</v>
      </c>
    </row>
    <row r="21094" customFormat="false" ht="15" hidden="false" customHeight="false" outlineLevel="0" collapsed="false">
      <c r="A21094" s="7" t="s">
        <v>34</v>
      </c>
      <c r="B21094" s="7" t="s">
        <v>716</v>
      </c>
      <c r="C21094" s="7" t="s">
        <v>1389</v>
      </c>
      <c r="D21094" s="7" t="n">
        <v>0</v>
      </c>
      <c r="E21094" s="7" t="n">
        <v>0</v>
      </c>
      <c r="F21094" s="7" t="n">
        <v>2</v>
      </c>
      <c r="G21094" s="7" t="n">
        <v>111.69</v>
      </c>
    </row>
    <row r="21095" customFormat="false" ht="15" hidden="false" customHeight="false" outlineLevel="0" collapsed="false">
      <c r="A21095" s="7" t="s">
        <v>34</v>
      </c>
      <c r="B21095" s="7" t="s">
        <v>716</v>
      </c>
      <c r="C21095" s="7" t="s">
        <v>1389</v>
      </c>
      <c r="D21095" s="7" t="n">
        <v>0</v>
      </c>
      <c r="E21095" s="7" t="n">
        <v>0</v>
      </c>
      <c r="F21095" s="7" t="n">
        <v>1</v>
      </c>
      <c r="G21095" s="7" t="n">
        <v>55.85</v>
      </c>
    </row>
    <row r="21096" customFormat="false" ht="15" hidden="false" customHeight="false" outlineLevel="0" collapsed="false">
      <c r="A21096" s="7" t="s">
        <v>34</v>
      </c>
      <c r="B21096" s="7" t="s">
        <v>716</v>
      </c>
      <c r="C21096" s="7" t="s">
        <v>1389</v>
      </c>
      <c r="D21096" s="7" t="n">
        <v>1</v>
      </c>
      <c r="E21096" s="7" t="n">
        <v>54.15</v>
      </c>
      <c r="F21096" s="7" t="n">
        <v>0</v>
      </c>
      <c r="G21096" s="7" t="n">
        <v>0</v>
      </c>
    </row>
    <row r="21097" customFormat="false" ht="15" hidden="false" customHeight="false" outlineLevel="0" collapsed="false">
      <c r="A21097" s="7" t="s">
        <v>34</v>
      </c>
      <c r="B21097" s="7" t="s">
        <v>716</v>
      </c>
      <c r="C21097" s="7" t="s">
        <v>1389</v>
      </c>
      <c r="D21097" s="7" t="n">
        <v>0</v>
      </c>
      <c r="E21097" s="7" t="n">
        <v>0</v>
      </c>
      <c r="F21097" s="7" t="n">
        <v>1</v>
      </c>
      <c r="G21097" s="7" t="n">
        <v>55.85</v>
      </c>
    </row>
    <row r="21098" customFormat="false" ht="15" hidden="false" customHeight="false" outlineLevel="0" collapsed="false">
      <c r="A21098" s="7" t="s">
        <v>34</v>
      </c>
      <c r="B21098" s="7" t="s">
        <v>716</v>
      </c>
      <c r="C21098" s="7" t="s">
        <v>1389</v>
      </c>
      <c r="D21098" s="7" t="n">
        <v>13</v>
      </c>
      <c r="E21098" s="7" t="n">
        <v>639.47</v>
      </c>
      <c r="F21098" s="7" t="n">
        <v>8</v>
      </c>
      <c r="G21098" s="7" t="n">
        <v>446.8</v>
      </c>
    </row>
    <row r="21099" customFormat="false" ht="15" hidden="false" customHeight="false" outlineLevel="0" collapsed="false">
      <c r="A21099" s="7" t="s">
        <v>34</v>
      </c>
      <c r="B21099" s="7" t="s">
        <v>716</v>
      </c>
      <c r="C21099" s="7" t="s">
        <v>1389</v>
      </c>
      <c r="D21099" s="7" t="n">
        <v>0</v>
      </c>
      <c r="E21099" s="7" t="n">
        <v>0</v>
      </c>
      <c r="F21099" s="7" t="n">
        <v>1</v>
      </c>
      <c r="G21099" s="7" t="n">
        <v>50.26</v>
      </c>
    </row>
    <row r="21100" customFormat="false" ht="15" hidden="false" customHeight="false" outlineLevel="0" collapsed="false">
      <c r="A21100" s="7" t="s">
        <v>34</v>
      </c>
      <c r="B21100" s="7" t="s">
        <v>716</v>
      </c>
      <c r="C21100" s="7" t="s">
        <v>1389</v>
      </c>
      <c r="D21100" s="7" t="n">
        <v>0</v>
      </c>
      <c r="E21100" s="7" t="n">
        <v>0</v>
      </c>
      <c r="F21100" s="7" t="n">
        <v>1</v>
      </c>
      <c r="G21100" s="7" t="n">
        <v>55.85</v>
      </c>
    </row>
    <row r="21101" customFormat="false" ht="15" hidden="false" customHeight="false" outlineLevel="0" collapsed="false">
      <c r="A21101" s="7" t="s">
        <v>34</v>
      </c>
      <c r="B21101" s="7" t="s">
        <v>133</v>
      </c>
      <c r="C21101" s="7" t="s">
        <v>1390</v>
      </c>
      <c r="D21101" s="7" t="n">
        <v>0</v>
      </c>
      <c r="E21101" s="7" t="n">
        <v>0</v>
      </c>
      <c r="F21101" s="7" t="n">
        <v>2</v>
      </c>
      <c r="G21101" s="7" t="n">
        <v>135.42</v>
      </c>
    </row>
    <row r="21102" customFormat="false" ht="15" hidden="false" customHeight="false" outlineLevel="0" collapsed="false">
      <c r="A21102" s="7" t="s">
        <v>34</v>
      </c>
      <c r="B21102" s="7" t="s">
        <v>133</v>
      </c>
      <c r="C21102" s="7" t="s">
        <v>1390</v>
      </c>
      <c r="D21102" s="7" t="n">
        <v>8</v>
      </c>
      <c r="E21102" s="7" t="n">
        <v>521.37</v>
      </c>
      <c r="F21102" s="7" t="n">
        <v>2</v>
      </c>
      <c r="G21102" s="7" t="n">
        <v>135.42</v>
      </c>
    </row>
    <row r="21103" customFormat="false" ht="15" hidden="false" customHeight="false" outlineLevel="0" collapsed="false">
      <c r="A21103" s="7" t="s">
        <v>34</v>
      </c>
      <c r="B21103" s="7" t="s">
        <v>133</v>
      </c>
      <c r="C21103" s="7" t="s">
        <v>1390</v>
      </c>
      <c r="D21103" s="7" t="n">
        <v>0</v>
      </c>
      <c r="E21103" s="7" t="n">
        <v>0</v>
      </c>
      <c r="F21103" s="7" t="n">
        <v>1</v>
      </c>
      <c r="G21103" s="7" t="n">
        <v>67.72</v>
      </c>
    </row>
    <row r="21104" customFormat="false" ht="15" hidden="false" customHeight="false" outlineLevel="0" collapsed="false">
      <c r="A21104" s="7" t="s">
        <v>34</v>
      </c>
      <c r="B21104" s="7" t="s">
        <v>133</v>
      </c>
      <c r="C21104" s="7" t="s">
        <v>1390</v>
      </c>
      <c r="D21104" s="7" t="n">
        <v>0</v>
      </c>
      <c r="E21104" s="7" t="n">
        <v>0</v>
      </c>
      <c r="F21104" s="7" t="n">
        <v>1</v>
      </c>
      <c r="G21104" s="7" t="n">
        <v>57.56</v>
      </c>
    </row>
    <row r="21105" customFormat="false" ht="15" hidden="false" customHeight="false" outlineLevel="0" collapsed="false">
      <c r="A21105" s="7" t="s">
        <v>34</v>
      </c>
      <c r="B21105" s="7" t="s">
        <v>154</v>
      </c>
      <c r="C21105" s="7" t="s">
        <v>1390</v>
      </c>
      <c r="D21105" s="7" t="n">
        <v>2</v>
      </c>
      <c r="E21105" s="7" t="n">
        <v>111.72</v>
      </c>
      <c r="F21105" s="7" t="n">
        <v>0</v>
      </c>
      <c r="G21105" s="7" t="n">
        <v>0</v>
      </c>
    </row>
    <row r="21106" customFormat="false" ht="15" hidden="false" customHeight="false" outlineLevel="0" collapsed="false">
      <c r="A21106" s="7" t="s">
        <v>34</v>
      </c>
      <c r="B21106" s="7" t="s">
        <v>154</v>
      </c>
      <c r="C21106" s="7" t="s">
        <v>1390</v>
      </c>
      <c r="D21106" s="7" t="n">
        <v>1</v>
      </c>
      <c r="E21106" s="7" t="n">
        <v>54.97</v>
      </c>
      <c r="F21106" s="7" t="n">
        <v>0</v>
      </c>
      <c r="G21106" s="7" t="n">
        <v>0</v>
      </c>
    </row>
    <row r="21107" customFormat="false" ht="15" hidden="false" customHeight="false" outlineLevel="0" collapsed="false">
      <c r="A21107" s="7" t="s">
        <v>34</v>
      </c>
      <c r="B21107" s="7" t="s">
        <v>154</v>
      </c>
      <c r="C21107" s="7" t="s">
        <v>1390</v>
      </c>
      <c r="D21107" s="7" t="n">
        <v>0</v>
      </c>
      <c r="E21107" s="7" t="n">
        <v>0</v>
      </c>
      <c r="F21107" s="7" t="n">
        <v>1</v>
      </c>
      <c r="G21107" s="7" t="n">
        <v>60.95</v>
      </c>
    </row>
    <row r="21108" customFormat="false" ht="15" hidden="false" customHeight="false" outlineLevel="0" collapsed="false">
      <c r="A21108" s="7" t="s">
        <v>34</v>
      </c>
      <c r="B21108" s="7" t="s">
        <v>216</v>
      </c>
      <c r="C21108" s="7" t="s">
        <v>1390</v>
      </c>
      <c r="D21108" s="7" t="n">
        <v>2</v>
      </c>
      <c r="E21108" s="7" t="n">
        <v>108.34</v>
      </c>
      <c r="F21108" s="7" t="n">
        <v>3</v>
      </c>
      <c r="G21108" s="7" t="n">
        <v>196.36</v>
      </c>
    </row>
    <row r="21109" customFormat="false" ht="15" hidden="false" customHeight="false" outlineLevel="0" collapsed="false">
      <c r="A21109" s="7" t="s">
        <v>34</v>
      </c>
      <c r="B21109" s="7" t="s">
        <v>167</v>
      </c>
      <c r="C21109" s="7" t="s">
        <v>1390</v>
      </c>
      <c r="D21109" s="7" t="n">
        <v>0</v>
      </c>
      <c r="E21109" s="7" t="n">
        <v>0</v>
      </c>
      <c r="F21109" s="7" t="n">
        <v>1</v>
      </c>
      <c r="G21109" s="7" t="n">
        <v>67.71</v>
      </c>
    </row>
    <row r="21110" customFormat="false" ht="15" hidden="false" customHeight="false" outlineLevel="0" collapsed="false">
      <c r="A21110" s="7" t="s">
        <v>34</v>
      </c>
      <c r="B21110" s="7" t="s">
        <v>167</v>
      </c>
      <c r="C21110" s="7" t="s">
        <v>1390</v>
      </c>
      <c r="D21110" s="7" t="n">
        <v>1</v>
      </c>
      <c r="E21110" s="7" t="n">
        <v>65.17</v>
      </c>
      <c r="F21110" s="7" t="n">
        <v>0</v>
      </c>
      <c r="G21110" s="7" t="n">
        <v>0</v>
      </c>
    </row>
    <row r="21111" customFormat="false" ht="15" hidden="false" customHeight="false" outlineLevel="0" collapsed="false">
      <c r="A21111" s="7" t="s">
        <v>34</v>
      </c>
      <c r="B21111" s="7" t="s">
        <v>167</v>
      </c>
      <c r="C21111" s="7" t="s">
        <v>1390</v>
      </c>
      <c r="D21111" s="7" t="n">
        <v>5</v>
      </c>
      <c r="E21111" s="7" t="n">
        <v>297.93</v>
      </c>
      <c r="F21111" s="7" t="n">
        <v>4</v>
      </c>
      <c r="G21111" s="7" t="n">
        <v>264.07</v>
      </c>
    </row>
    <row r="21112" customFormat="false" ht="15" hidden="false" customHeight="false" outlineLevel="0" collapsed="false">
      <c r="A21112" s="7" t="s">
        <v>34</v>
      </c>
      <c r="B21112" s="7" t="s">
        <v>285</v>
      </c>
      <c r="C21112" s="7" t="s">
        <v>1390</v>
      </c>
      <c r="D21112" s="7" t="n">
        <v>8</v>
      </c>
      <c r="E21112" s="7" t="n">
        <v>487.52</v>
      </c>
      <c r="F21112" s="7" t="n">
        <v>9</v>
      </c>
      <c r="G21112" s="7" t="n">
        <v>609.4</v>
      </c>
    </row>
    <row r="21113" customFormat="false" ht="15" hidden="false" customHeight="false" outlineLevel="0" collapsed="false">
      <c r="A21113" s="7" t="s">
        <v>34</v>
      </c>
      <c r="B21113" s="7" t="s">
        <v>285</v>
      </c>
      <c r="C21113" s="7" t="s">
        <v>1390</v>
      </c>
      <c r="D21113" s="7" t="n">
        <v>0</v>
      </c>
      <c r="E21113" s="7" t="n">
        <v>0</v>
      </c>
      <c r="F21113" s="7" t="n">
        <v>1</v>
      </c>
      <c r="G21113" s="7" t="n">
        <v>60.94</v>
      </c>
    </row>
    <row r="21114" customFormat="false" ht="15" hidden="false" customHeight="false" outlineLevel="0" collapsed="false">
      <c r="A21114" s="7" t="s">
        <v>34</v>
      </c>
      <c r="B21114" s="7" t="s">
        <v>285</v>
      </c>
      <c r="C21114" s="7" t="s">
        <v>1390</v>
      </c>
      <c r="D21114" s="7" t="n">
        <v>3</v>
      </c>
      <c r="E21114" s="7" t="n">
        <v>195.51</v>
      </c>
      <c r="F21114" s="7" t="n">
        <v>0</v>
      </c>
      <c r="G21114" s="7" t="n">
        <v>0</v>
      </c>
    </row>
    <row r="21115" customFormat="false" ht="15" hidden="false" customHeight="false" outlineLevel="0" collapsed="false">
      <c r="A21115" s="7" t="s">
        <v>34</v>
      </c>
      <c r="B21115" s="7" t="s">
        <v>285</v>
      </c>
      <c r="C21115" s="7" t="s">
        <v>1390</v>
      </c>
      <c r="D21115" s="7" t="n">
        <v>0</v>
      </c>
      <c r="E21115" s="7" t="n">
        <v>0</v>
      </c>
      <c r="F21115" s="7" t="n">
        <v>1</v>
      </c>
      <c r="G21115" s="7" t="n">
        <v>67.71</v>
      </c>
    </row>
    <row r="21116" customFormat="false" ht="15" hidden="false" customHeight="false" outlineLevel="0" collapsed="false">
      <c r="A21116" s="7" t="s">
        <v>34</v>
      </c>
      <c r="B21116" s="7" t="s">
        <v>285</v>
      </c>
      <c r="C21116" s="7" t="s">
        <v>1390</v>
      </c>
      <c r="D21116" s="7" t="n">
        <v>0</v>
      </c>
      <c r="E21116" s="7" t="n">
        <v>0</v>
      </c>
      <c r="F21116" s="7" t="n">
        <v>1</v>
      </c>
      <c r="G21116" s="7" t="n">
        <v>57.56</v>
      </c>
    </row>
    <row r="21117" customFormat="false" ht="15" hidden="false" customHeight="false" outlineLevel="0" collapsed="false">
      <c r="A21117" s="7" t="s">
        <v>34</v>
      </c>
      <c r="B21117" s="7" t="s">
        <v>285</v>
      </c>
      <c r="C21117" s="7" t="s">
        <v>1390</v>
      </c>
      <c r="D21117" s="7" t="n">
        <v>0</v>
      </c>
      <c r="E21117" s="7" t="n">
        <v>0</v>
      </c>
      <c r="F21117" s="7" t="n">
        <v>1</v>
      </c>
      <c r="G21117" s="7" t="n">
        <v>60.94</v>
      </c>
    </row>
    <row r="21118" customFormat="false" ht="15" hidden="false" customHeight="false" outlineLevel="0" collapsed="false">
      <c r="A21118" s="7" t="s">
        <v>34</v>
      </c>
      <c r="B21118" s="7" t="s">
        <v>104</v>
      </c>
      <c r="C21118" s="7" t="s">
        <v>1391</v>
      </c>
      <c r="D21118" s="7" t="n">
        <v>1</v>
      </c>
      <c r="E21118" s="7" t="n">
        <v>54.17</v>
      </c>
      <c r="F21118" s="7" t="n">
        <v>1</v>
      </c>
      <c r="G21118" s="7" t="n">
        <v>67.71</v>
      </c>
    </row>
    <row r="21119" customFormat="false" ht="15" hidden="false" customHeight="false" outlineLevel="0" collapsed="false">
      <c r="A21119" s="7" t="s">
        <v>34</v>
      </c>
      <c r="B21119" s="7" t="s">
        <v>104</v>
      </c>
      <c r="C21119" s="7" t="s">
        <v>1391</v>
      </c>
      <c r="D21119" s="7" t="n">
        <v>0</v>
      </c>
      <c r="E21119" s="7" t="n">
        <v>0</v>
      </c>
      <c r="F21119" s="7" t="n">
        <v>1</v>
      </c>
      <c r="G21119" s="7" t="n">
        <v>67.71</v>
      </c>
    </row>
    <row r="21120" customFormat="false" ht="15" hidden="false" customHeight="false" outlineLevel="0" collapsed="false">
      <c r="A21120" s="7" t="s">
        <v>34</v>
      </c>
      <c r="B21120" s="7" t="s">
        <v>104</v>
      </c>
      <c r="C21120" s="7" t="s">
        <v>1391</v>
      </c>
      <c r="D21120" s="7" t="n">
        <v>0</v>
      </c>
      <c r="E21120" s="7" t="n">
        <v>0</v>
      </c>
      <c r="F21120" s="7" t="n">
        <v>1</v>
      </c>
      <c r="G21120" s="7" t="n">
        <v>67.71</v>
      </c>
    </row>
    <row r="21121" customFormat="false" ht="15" hidden="false" customHeight="false" outlineLevel="0" collapsed="false">
      <c r="A21121" s="7" t="s">
        <v>34</v>
      </c>
      <c r="B21121" s="7" t="s">
        <v>104</v>
      </c>
      <c r="C21121" s="7" t="s">
        <v>1391</v>
      </c>
      <c r="D21121" s="7" t="n">
        <v>0</v>
      </c>
      <c r="E21121" s="7" t="n">
        <v>0</v>
      </c>
      <c r="F21121" s="7" t="n">
        <v>2</v>
      </c>
      <c r="G21121" s="7" t="n">
        <v>121.88</v>
      </c>
    </row>
    <row r="21122" customFormat="false" ht="15" hidden="false" customHeight="false" outlineLevel="0" collapsed="false">
      <c r="A21122" s="7" t="s">
        <v>34</v>
      </c>
      <c r="B21122" s="7" t="s">
        <v>104</v>
      </c>
      <c r="C21122" s="7" t="s">
        <v>1391</v>
      </c>
      <c r="D21122" s="7" t="n">
        <v>0</v>
      </c>
      <c r="E21122" s="7" t="n">
        <v>0</v>
      </c>
      <c r="F21122" s="7" t="n">
        <v>2</v>
      </c>
      <c r="G21122" s="7" t="n">
        <v>135.42</v>
      </c>
    </row>
    <row r="21123" customFormat="false" ht="15" hidden="false" customHeight="false" outlineLevel="0" collapsed="false">
      <c r="A21123" s="7" t="s">
        <v>34</v>
      </c>
      <c r="B21123" s="7" t="s">
        <v>109</v>
      </c>
      <c r="C21123" s="7" t="s">
        <v>1391</v>
      </c>
      <c r="D21123" s="7" t="n">
        <v>0</v>
      </c>
      <c r="E21123" s="7" t="n">
        <v>0</v>
      </c>
      <c r="F21123" s="7" t="n">
        <v>1</v>
      </c>
      <c r="G21123" s="7" t="n">
        <v>60.94</v>
      </c>
    </row>
    <row r="21124" customFormat="false" ht="15" hidden="false" customHeight="false" outlineLevel="0" collapsed="false">
      <c r="A21124" s="7" t="s">
        <v>34</v>
      </c>
      <c r="B21124" s="7" t="s">
        <v>109</v>
      </c>
      <c r="C21124" s="7" t="s">
        <v>1391</v>
      </c>
      <c r="D21124" s="7" t="n">
        <v>9</v>
      </c>
      <c r="E21124" s="7" t="n">
        <v>582.31</v>
      </c>
      <c r="F21124" s="7" t="n">
        <v>7</v>
      </c>
      <c r="G21124" s="7" t="n">
        <v>453.66</v>
      </c>
    </row>
    <row r="21125" customFormat="false" ht="15" hidden="false" customHeight="false" outlineLevel="0" collapsed="false">
      <c r="A21125" s="7" t="s">
        <v>34</v>
      </c>
      <c r="B21125" s="7" t="s">
        <v>109</v>
      </c>
      <c r="C21125" s="7" t="s">
        <v>1391</v>
      </c>
      <c r="D21125" s="7" t="n">
        <v>0</v>
      </c>
      <c r="E21125" s="7" t="n">
        <v>0</v>
      </c>
      <c r="F21125" s="7" t="n">
        <v>1</v>
      </c>
      <c r="G21125" s="7" t="n">
        <v>67.71</v>
      </c>
    </row>
    <row r="21126" customFormat="false" ht="15" hidden="false" customHeight="false" outlineLevel="0" collapsed="false">
      <c r="A21126" s="7" t="s">
        <v>34</v>
      </c>
      <c r="B21126" s="7" t="s">
        <v>109</v>
      </c>
      <c r="C21126" s="7" t="s">
        <v>1391</v>
      </c>
      <c r="D21126" s="7" t="n">
        <v>0</v>
      </c>
      <c r="E21126" s="7" t="n">
        <v>0</v>
      </c>
      <c r="F21126" s="7" t="n">
        <v>1</v>
      </c>
      <c r="G21126" s="7" t="n">
        <v>60.94</v>
      </c>
    </row>
    <row r="21127" customFormat="false" ht="15" hidden="false" customHeight="false" outlineLevel="0" collapsed="false">
      <c r="A21127" s="7" t="s">
        <v>34</v>
      </c>
      <c r="B21127" s="7" t="s">
        <v>109</v>
      </c>
      <c r="C21127" s="7" t="s">
        <v>1391</v>
      </c>
      <c r="D21127" s="7" t="n">
        <v>0</v>
      </c>
      <c r="E21127" s="7" t="n">
        <v>0</v>
      </c>
      <c r="F21127" s="7" t="n">
        <v>1</v>
      </c>
      <c r="G21127" s="7" t="n">
        <v>67.72</v>
      </c>
    </row>
    <row r="21128" customFormat="false" ht="15" hidden="false" customHeight="false" outlineLevel="0" collapsed="false">
      <c r="A21128" s="7" t="s">
        <v>34</v>
      </c>
      <c r="B21128" s="7" t="s">
        <v>109</v>
      </c>
      <c r="C21128" s="7" t="s">
        <v>1391</v>
      </c>
      <c r="D21128" s="7" t="n">
        <v>0</v>
      </c>
      <c r="E21128" s="7" t="n">
        <v>0</v>
      </c>
      <c r="F21128" s="7" t="n">
        <v>1</v>
      </c>
      <c r="G21128" s="7" t="n">
        <v>67.71</v>
      </c>
    </row>
    <row r="21129" customFormat="false" ht="15" hidden="false" customHeight="false" outlineLevel="0" collapsed="false">
      <c r="A21129" s="7" t="s">
        <v>34</v>
      </c>
      <c r="B21129" s="7" t="s">
        <v>109</v>
      </c>
      <c r="C21129" s="7" t="s">
        <v>1391</v>
      </c>
      <c r="D21129" s="7" t="n">
        <v>0</v>
      </c>
      <c r="E21129" s="7" t="n">
        <v>0</v>
      </c>
      <c r="F21129" s="7" t="n">
        <v>2</v>
      </c>
      <c r="G21129" s="7" t="n">
        <v>135.42</v>
      </c>
    </row>
    <row r="21130" customFormat="false" ht="15" hidden="false" customHeight="false" outlineLevel="0" collapsed="false">
      <c r="A21130" s="7" t="s">
        <v>34</v>
      </c>
      <c r="B21130" s="7" t="s">
        <v>165</v>
      </c>
      <c r="C21130" s="7" t="s">
        <v>1391</v>
      </c>
      <c r="D21130" s="7" t="n">
        <v>2</v>
      </c>
      <c r="E21130" s="7" t="n">
        <v>135.42</v>
      </c>
      <c r="F21130" s="7" t="n">
        <v>1</v>
      </c>
      <c r="G21130" s="7" t="n">
        <v>60.94</v>
      </c>
    </row>
    <row r="21131" customFormat="false" ht="15" hidden="false" customHeight="false" outlineLevel="0" collapsed="false">
      <c r="A21131" s="7" t="s">
        <v>34</v>
      </c>
      <c r="B21131" s="7" t="s">
        <v>112</v>
      </c>
      <c r="C21131" s="7" t="s">
        <v>1391</v>
      </c>
      <c r="D21131" s="7" t="n">
        <v>0</v>
      </c>
      <c r="E21131" s="7" t="n">
        <v>0</v>
      </c>
      <c r="F21131" s="7" t="n">
        <v>1</v>
      </c>
      <c r="G21131" s="7" t="n">
        <v>67.71</v>
      </c>
    </row>
    <row r="21132" customFormat="false" ht="15" hidden="false" customHeight="false" outlineLevel="0" collapsed="false">
      <c r="A21132" s="7" t="s">
        <v>34</v>
      </c>
      <c r="B21132" s="7" t="s">
        <v>112</v>
      </c>
      <c r="C21132" s="7" t="s">
        <v>1391</v>
      </c>
      <c r="D21132" s="7" t="n">
        <v>0</v>
      </c>
      <c r="E21132" s="7" t="n">
        <v>0</v>
      </c>
      <c r="F21132" s="7" t="n">
        <v>1</v>
      </c>
      <c r="G21132" s="7" t="n">
        <v>60.94</v>
      </c>
    </row>
    <row r="21133" customFormat="false" ht="15" hidden="false" customHeight="false" outlineLevel="0" collapsed="false">
      <c r="A21133" s="7" t="s">
        <v>34</v>
      </c>
      <c r="B21133" s="7" t="s">
        <v>254</v>
      </c>
      <c r="C21133" s="7" t="s">
        <v>1391</v>
      </c>
      <c r="D21133" s="7" t="n">
        <v>0</v>
      </c>
      <c r="E21133" s="7" t="n">
        <v>0</v>
      </c>
      <c r="F21133" s="7" t="n">
        <v>1</v>
      </c>
      <c r="G21133" s="7" t="n">
        <v>60.94</v>
      </c>
    </row>
    <row r="21134" customFormat="false" ht="15" hidden="false" customHeight="false" outlineLevel="0" collapsed="false">
      <c r="A21134" s="7" t="s">
        <v>34</v>
      </c>
      <c r="B21134" s="7" t="s">
        <v>254</v>
      </c>
      <c r="C21134" s="7" t="s">
        <v>1391</v>
      </c>
      <c r="D21134" s="7" t="n">
        <v>8</v>
      </c>
      <c r="E21134" s="7" t="n">
        <v>463.82</v>
      </c>
      <c r="F21134" s="7" t="n">
        <v>4</v>
      </c>
      <c r="G21134" s="7" t="n">
        <v>270.84</v>
      </c>
    </row>
    <row r="21135" customFormat="false" ht="15" hidden="false" customHeight="false" outlineLevel="0" collapsed="false">
      <c r="A21135" s="7" t="s">
        <v>34</v>
      </c>
      <c r="B21135" s="7" t="s">
        <v>254</v>
      </c>
      <c r="C21135" s="7" t="s">
        <v>1391</v>
      </c>
      <c r="D21135" s="7" t="n">
        <v>0</v>
      </c>
      <c r="E21135" s="7" t="n">
        <v>0</v>
      </c>
      <c r="F21135" s="7" t="n">
        <v>1</v>
      </c>
      <c r="G21135" s="7" t="n">
        <v>67.71</v>
      </c>
    </row>
    <row r="21136" customFormat="false" ht="15" hidden="false" customHeight="false" outlineLevel="0" collapsed="false">
      <c r="A21136" s="7" t="s">
        <v>34</v>
      </c>
      <c r="B21136" s="7" t="s">
        <v>254</v>
      </c>
      <c r="C21136" s="7" t="s">
        <v>1391</v>
      </c>
      <c r="D21136" s="7" t="n">
        <v>0</v>
      </c>
      <c r="E21136" s="7" t="n">
        <v>0</v>
      </c>
      <c r="F21136" s="7" t="n">
        <v>1</v>
      </c>
      <c r="G21136" s="7" t="n">
        <v>67.71</v>
      </c>
    </row>
    <row r="21137" customFormat="false" ht="15" hidden="false" customHeight="false" outlineLevel="0" collapsed="false">
      <c r="A21137" s="7" t="s">
        <v>34</v>
      </c>
      <c r="B21137" s="7" t="s">
        <v>254</v>
      </c>
      <c r="C21137" s="7" t="s">
        <v>1391</v>
      </c>
      <c r="D21137" s="7" t="n">
        <v>0</v>
      </c>
      <c r="E21137" s="7" t="n">
        <v>0</v>
      </c>
      <c r="F21137" s="7" t="n">
        <v>2</v>
      </c>
      <c r="G21137" s="7" t="n">
        <v>121.89</v>
      </c>
    </row>
    <row r="21138" customFormat="false" ht="15" hidden="false" customHeight="false" outlineLevel="0" collapsed="false">
      <c r="A21138" s="7" t="s">
        <v>34</v>
      </c>
      <c r="B21138" s="7" t="s">
        <v>254</v>
      </c>
      <c r="C21138" s="7" t="s">
        <v>1391</v>
      </c>
      <c r="D21138" s="7" t="n">
        <v>0</v>
      </c>
      <c r="E21138" s="7" t="n">
        <v>0</v>
      </c>
      <c r="F21138" s="7" t="n">
        <v>2</v>
      </c>
      <c r="G21138" s="7" t="n">
        <v>135.43</v>
      </c>
    </row>
    <row r="21139" customFormat="false" ht="15" hidden="false" customHeight="false" outlineLevel="0" collapsed="false">
      <c r="A21139" s="7" t="s">
        <v>34</v>
      </c>
      <c r="B21139" s="7" t="s">
        <v>254</v>
      </c>
      <c r="C21139" s="7" t="s">
        <v>1391</v>
      </c>
      <c r="D21139" s="7" t="n">
        <v>2</v>
      </c>
      <c r="E21139" s="7" t="n">
        <v>130.34</v>
      </c>
      <c r="F21139" s="7" t="n">
        <v>0</v>
      </c>
      <c r="G21139" s="7" t="n">
        <v>0</v>
      </c>
    </row>
    <row r="21140" customFormat="false" ht="15" hidden="false" customHeight="false" outlineLevel="0" collapsed="false">
      <c r="A21140" s="7" t="s">
        <v>34</v>
      </c>
      <c r="B21140" s="7" t="s">
        <v>383</v>
      </c>
      <c r="C21140" s="7" t="s">
        <v>1392</v>
      </c>
      <c r="D21140" s="7" t="n">
        <v>2</v>
      </c>
      <c r="E21140" s="7" t="n">
        <v>189.55</v>
      </c>
      <c r="F21140" s="7" t="n">
        <v>0</v>
      </c>
      <c r="G21140" s="7" t="n">
        <v>-10.25</v>
      </c>
    </row>
    <row r="21141" customFormat="false" ht="15" hidden="false" customHeight="false" outlineLevel="0" collapsed="false">
      <c r="A21141" s="7" t="s">
        <v>34</v>
      </c>
      <c r="B21141" s="7" t="s">
        <v>379</v>
      </c>
      <c r="C21141" s="7" t="s">
        <v>1392</v>
      </c>
      <c r="D21141" s="7" t="n">
        <v>0</v>
      </c>
      <c r="E21141" s="7" t="n">
        <v>0</v>
      </c>
      <c r="F21141" s="7" t="n">
        <v>2</v>
      </c>
      <c r="G21141" s="7" t="n">
        <v>204.92</v>
      </c>
    </row>
    <row r="21142" customFormat="false" ht="15" hidden="false" customHeight="false" outlineLevel="0" collapsed="false">
      <c r="A21142" s="7" t="s">
        <v>34</v>
      </c>
      <c r="B21142" s="7" t="s">
        <v>460</v>
      </c>
      <c r="C21142" s="7" t="s">
        <v>1392</v>
      </c>
      <c r="D21142" s="7" t="n">
        <v>0</v>
      </c>
      <c r="E21142" s="7" t="n">
        <v>0</v>
      </c>
      <c r="F21142" s="7" t="n">
        <v>1</v>
      </c>
      <c r="G21142" s="7" t="n">
        <v>102.46</v>
      </c>
    </row>
    <row r="21143" customFormat="false" ht="15" hidden="false" customHeight="false" outlineLevel="0" collapsed="false">
      <c r="A21143" s="7" t="s">
        <v>34</v>
      </c>
      <c r="B21143" s="7" t="s">
        <v>460</v>
      </c>
      <c r="C21143" s="7" t="s">
        <v>1392</v>
      </c>
      <c r="D21143" s="7" t="n">
        <v>4</v>
      </c>
      <c r="E21143" s="7" t="n">
        <v>394.47</v>
      </c>
      <c r="F21143" s="7" t="n">
        <v>0</v>
      </c>
      <c r="G21143" s="7" t="n">
        <v>0</v>
      </c>
    </row>
    <row r="21144" customFormat="false" ht="15" hidden="false" customHeight="false" outlineLevel="0" collapsed="false">
      <c r="A21144" s="7" t="s">
        <v>34</v>
      </c>
      <c r="B21144" s="7" t="s">
        <v>1097</v>
      </c>
      <c r="C21144" s="7" t="s">
        <v>1392</v>
      </c>
      <c r="D21144" s="7" t="n">
        <v>1</v>
      </c>
      <c r="E21144" s="7" t="n">
        <v>87.09</v>
      </c>
      <c r="F21144" s="7" t="n">
        <v>0</v>
      </c>
      <c r="G21144" s="7" t="n">
        <v>0</v>
      </c>
    </row>
    <row r="21145" customFormat="false" ht="15" hidden="false" customHeight="false" outlineLevel="0" collapsed="false">
      <c r="A21145" s="7" t="s">
        <v>34</v>
      </c>
      <c r="B21145" s="7" t="s">
        <v>457</v>
      </c>
      <c r="C21145" s="7" t="s">
        <v>1392</v>
      </c>
      <c r="D21145" s="7" t="n">
        <v>4</v>
      </c>
      <c r="E21145" s="7" t="n">
        <v>409.84</v>
      </c>
      <c r="F21145" s="7" t="n">
        <v>1</v>
      </c>
      <c r="G21145" s="7" t="n">
        <v>92.21</v>
      </c>
    </row>
    <row r="21146" customFormat="false" ht="15" hidden="false" customHeight="false" outlineLevel="0" collapsed="false">
      <c r="A21146" s="7" t="s">
        <v>34</v>
      </c>
      <c r="B21146" s="7" t="s">
        <v>457</v>
      </c>
      <c r="C21146" s="7" t="s">
        <v>1392</v>
      </c>
      <c r="D21146" s="7" t="n">
        <v>0</v>
      </c>
      <c r="E21146" s="7" t="n">
        <v>0</v>
      </c>
      <c r="F21146" s="7" t="n">
        <v>2</v>
      </c>
      <c r="G21146" s="7" t="n">
        <v>204.91</v>
      </c>
    </row>
    <row r="21147" customFormat="false" ht="15" hidden="false" customHeight="false" outlineLevel="0" collapsed="false">
      <c r="A21147" s="7" t="s">
        <v>34</v>
      </c>
      <c r="B21147" s="7" t="s">
        <v>457</v>
      </c>
      <c r="C21147" s="7" t="s">
        <v>1392</v>
      </c>
      <c r="D21147" s="7" t="n">
        <v>0</v>
      </c>
      <c r="E21147" s="7" t="n">
        <v>0</v>
      </c>
      <c r="F21147" s="7" t="n">
        <v>1</v>
      </c>
      <c r="G21147" s="7" t="n">
        <v>102.46</v>
      </c>
    </row>
    <row r="21148" customFormat="false" ht="15" hidden="false" customHeight="false" outlineLevel="0" collapsed="false">
      <c r="A21148" s="7" t="s">
        <v>34</v>
      </c>
      <c r="B21148" s="7" t="s">
        <v>330</v>
      </c>
      <c r="C21148" s="7" t="s">
        <v>1393</v>
      </c>
      <c r="D21148" s="7" t="n">
        <v>6</v>
      </c>
      <c r="E21148" s="7" t="n">
        <v>345.92</v>
      </c>
      <c r="F21148" s="7" t="n">
        <v>2</v>
      </c>
      <c r="G21148" s="7" t="n">
        <v>120.59</v>
      </c>
    </row>
    <row r="21149" customFormat="false" ht="15" hidden="false" customHeight="false" outlineLevel="0" collapsed="false">
      <c r="A21149" s="7" t="s">
        <v>34</v>
      </c>
      <c r="B21149" s="7" t="s">
        <v>330</v>
      </c>
      <c r="C21149" s="7" t="s">
        <v>1393</v>
      </c>
      <c r="D21149" s="7" t="n">
        <v>0</v>
      </c>
      <c r="E21149" s="7" t="n">
        <v>0</v>
      </c>
      <c r="F21149" s="7" t="n">
        <v>2</v>
      </c>
      <c r="G21149" s="7" t="n">
        <v>126.94</v>
      </c>
    </row>
    <row r="21150" customFormat="false" ht="15" hidden="false" customHeight="false" outlineLevel="0" collapsed="false">
      <c r="A21150" s="7" t="s">
        <v>34</v>
      </c>
      <c r="B21150" s="7" t="s">
        <v>330</v>
      </c>
      <c r="C21150" s="7" t="s">
        <v>1393</v>
      </c>
      <c r="D21150" s="7" t="n">
        <v>1</v>
      </c>
      <c r="E21150" s="7" t="n">
        <v>51.07</v>
      </c>
      <c r="F21150" s="7" t="n">
        <v>0</v>
      </c>
      <c r="G21150" s="7" t="n">
        <v>0</v>
      </c>
    </row>
    <row r="21151" customFormat="false" ht="15" hidden="false" customHeight="false" outlineLevel="0" collapsed="false">
      <c r="A21151" s="7" t="s">
        <v>34</v>
      </c>
      <c r="B21151" s="7" t="s">
        <v>330</v>
      </c>
      <c r="C21151" s="7" t="s">
        <v>1393</v>
      </c>
      <c r="D21151" s="7" t="n">
        <v>0</v>
      </c>
      <c r="E21151" s="7" t="n">
        <v>0</v>
      </c>
      <c r="F21151" s="7" t="n">
        <v>1</v>
      </c>
      <c r="G21151" s="7" t="n">
        <v>63.48</v>
      </c>
    </row>
    <row r="21152" customFormat="false" ht="15" hidden="false" customHeight="false" outlineLevel="0" collapsed="false">
      <c r="A21152" s="7" t="s">
        <v>34</v>
      </c>
      <c r="B21152" s="7" t="s">
        <v>361</v>
      </c>
      <c r="C21152" s="7" t="s">
        <v>1393</v>
      </c>
      <c r="D21152" s="7" t="n">
        <v>10</v>
      </c>
      <c r="E21152" s="7" t="n">
        <v>615.66</v>
      </c>
      <c r="F21152" s="7" t="n">
        <v>2</v>
      </c>
      <c r="G21152" s="7" t="n">
        <v>126.94</v>
      </c>
    </row>
    <row r="21153" customFormat="false" ht="15" hidden="false" customHeight="false" outlineLevel="0" collapsed="false">
      <c r="A21153" s="7" t="s">
        <v>34</v>
      </c>
      <c r="B21153" s="7" t="s">
        <v>361</v>
      </c>
      <c r="C21153" s="7" t="s">
        <v>1393</v>
      </c>
      <c r="D21153" s="7" t="n">
        <v>0</v>
      </c>
      <c r="E21153" s="7" t="n">
        <v>0</v>
      </c>
      <c r="F21153" s="7" t="n">
        <v>1</v>
      </c>
      <c r="G21153" s="7" t="n">
        <v>53.96</v>
      </c>
    </row>
    <row r="21154" customFormat="false" ht="15" hidden="false" customHeight="false" outlineLevel="0" collapsed="false">
      <c r="A21154" s="7" t="s">
        <v>34</v>
      </c>
      <c r="B21154" s="7" t="s">
        <v>361</v>
      </c>
      <c r="C21154" s="7" t="s">
        <v>1393</v>
      </c>
      <c r="D21154" s="7" t="n">
        <v>0</v>
      </c>
      <c r="E21154" s="7" t="n">
        <v>0</v>
      </c>
      <c r="F21154" s="7" t="n">
        <v>1</v>
      </c>
      <c r="G21154" s="7" t="n">
        <v>57.13</v>
      </c>
    </row>
    <row r="21155" customFormat="false" ht="15" hidden="false" customHeight="false" outlineLevel="0" collapsed="false">
      <c r="A21155" s="7" t="s">
        <v>34</v>
      </c>
      <c r="B21155" s="7" t="s">
        <v>361</v>
      </c>
      <c r="C21155" s="7" t="s">
        <v>1393</v>
      </c>
      <c r="D21155" s="7" t="n">
        <v>1</v>
      </c>
      <c r="E21155" s="7" t="n">
        <v>60.08</v>
      </c>
      <c r="F21155" s="7" t="n">
        <v>0</v>
      </c>
      <c r="G21155" s="7" t="n">
        <v>0</v>
      </c>
    </row>
    <row r="21156" customFormat="false" ht="15" hidden="false" customHeight="false" outlineLevel="0" collapsed="false">
      <c r="A21156" s="7" t="s">
        <v>34</v>
      </c>
      <c r="B21156" s="7" t="s">
        <v>396</v>
      </c>
      <c r="C21156" s="7" t="s">
        <v>1393</v>
      </c>
      <c r="D21156" s="7" t="n">
        <v>2</v>
      </c>
      <c r="E21156" s="7" t="n">
        <v>120.16</v>
      </c>
      <c r="F21156" s="7" t="n">
        <v>0</v>
      </c>
      <c r="G21156" s="7" t="n">
        <v>0</v>
      </c>
    </row>
    <row r="21157" customFormat="false" ht="15" hidden="false" customHeight="false" outlineLevel="0" collapsed="false">
      <c r="A21157" s="7" t="s">
        <v>34</v>
      </c>
      <c r="B21157" s="7" t="s">
        <v>396</v>
      </c>
      <c r="C21157" s="7" t="s">
        <v>1393</v>
      </c>
      <c r="D21157" s="7" t="n">
        <v>1</v>
      </c>
      <c r="E21157" s="7" t="n">
        <v>63.47</v>
      </c>
      <c r="F21157" s="7" t="n">
        <v>0</v>
      </c>
      <c r="G21157" s="7" t="n">
        <v>0</v>
      </c>
    </row>
    <row r="21158" customFormat="false" ht="15" hidden="false" customHeight="false" outlineLevel="0" collapsed="false">
      <c r="A21158" s="7" t="s">
        <v>34</v>
      </c>
      <c r="B21158" s="7" t="s">
        <v>396</v>
      </c>
      <c r="C21158" s="7" t="s">
        <v>1393</v>
      </c>
      <c r="D21158" s="7" t="n">
        <v>0</v>
      </c>
      <c r="E21158" s="7" t="n">
        <v>0</v>
      </c>
      <c r="F21158" s="7" t="n">
        <v>2</v>
      </c>
      <c r="G21158" s="7" t="n">
        <v>126.95</v>
      </c>
    </row>
    <row r="21159" customFormat="false" ht="15" hidden="false" customHeight="false" outlineLevel="0" collapsed="false">
      <c r="A21159" s="7" t="s">
        <v>34</v>
      </c>
      <c r="B21159" s="7" t="s">
        <v>365</v>
      </c>
      <c r="C21159" s="7" t="s">
        <v>1393</v>
      </c>
      <c r="D21159" s="7" t="n">
        <v>5</v>
      </c>
      <c r="E21159" s="7" t="n">
        <v>307.83</v>
      </c>
      <c r="F21159" s="7" t="n">
        <v>1</v>
      </c>
      <c r="G21159" s="7" t="n">
        <v>63.47</v>
      </c>
    </row>
    <row r="21160" customFormat="false" ht="15" hidden="false" customHeight="false" outlineLevel="0" collapsed="false">
      <c r="A21160" s="7" t="s">
        <v>34</v>
      </c>
      <c r="B21160" s="7" t="s">
        <v>365</v>
      </c>
      <c r="C21160" s="7" t="s">
        <v>1393</v>
      </c>
      <c r="D21160" s="7" t="n">
        <v>0</v>
      </c>
      <c r="E21160" s="7" t="n">
        <v>0</v>
      </c>
      <c r="F21160" s="7" t="n">
        <v>1</v>
      </c>
      <c r="G21160" s="7" t="n">
        <v>63.47</v>
      </c>
    </row>
    <row r="21161" customFormat="false" ht="15" hidden="false" customHeight="false" outlineLevel="0" collapsed="false">
      <c r="A21161" s="7" t="s">
        <v>34</v>
      </c>
      <c r="B21161" s="7" t="s">
        <v>365</v>
      </c>
      <c r="C21161" s="7" t="s">
        <v>1393</v>
      </c>
      <c r="D21161" s="7" t="n">
        <v>1</v>
      </c>
      <c r="E21161" s="7" t="n">
        <v>60.08</v>
      </c>
      <c r="F21161" s="7" t="n">
        <v>0</v>
      </c>
      <c r="G21161" s="7" t="n">
        <v>0</v>
      </c>
    </row>
    <row r="21162" customFormat="false" ht="15" hidden="false" customHeight="false" outlineLevel="0" collapsed="false">
      <c r="A21162" s="7" t="s">
        <v>34</v>
      </c>
      <c r="B21162" s="7" t="s">
        <v>365</v>
      </c>
      <c r="C21162" s="7" t="s">
        <v>1393</v>
      </c>
      <c r="D21162" s="7" t="n">
        <v>0</v>
      </c>
      <c r="E21162" s="7" t="n">
        <v>0</v>
      </c>
      <c r="F21162" s="7" t="n">
        <v>1</v>
      </c>
      <c r="G21162" s="7" t="n">
        <v>63.47</v>
      </c>
    </row>
    <row r="21163" customFormat="false" ht="15" hidden="false" customHeight="false" outlineLevel="0" collapsed="false">
      <c r="A21163" s="7" t="s">
        <v>34</v>
      </c>
      <c r="B21163" s="7" t="s">
        <v>365</v>
      </c>
      <c r="C21163" s="7" t="s">
        <v>1393</v>
      </c>
      <c r="D21163" s="7" t="n">
        <v>0</v>
      </c>
      <c r="E21163" s="7" t="n">
        <v>0</v>
      </c>
      <c r="F21163" s="7" t="n">
        <v>1</v>
      </c>
      <c r="G21163" s="7" t="n">
        <v>63.47</v>
      </c>
    </row>
    <row r="21164" customFormat="false" ht="15" hidden="false" customHeight="false" outlineLevel="0" collapsed="false">
      <c r="A21164" s="7" t="s">
        <v>34</v>
      </c>
      <c r="B21164" s="7" t="s">
        <v>555</v>
      </c>
      <c r="C21164" s="7" t="s">
        <v>1393</v>
      </c>
      <c r="D21164" s="7" t="n">
        <v>6</v>
      </c>
      <c r="E21164" s="7" t="n">
        <v>358.61</v>
      </c>
      <c r="F21164" s="7" t="n">
        <v>4</v>
      </c>
      <c r="G21164" s="7" t="n">
        <v>253.89</v>
      </c>
    </row>
    <row r="21165" customFormat="false" ht="15" hidden="false" customHeight="false" outlineLevel="0" collapsed="false">
      <c r="A21165" s="7" t="s">
        <v>34</v>
      </c>
      <c r="B21165" s="7" t="s">
        <v>992</v>
      </c>
      <c r="C21165" s="7" t="s">
        <v>1511</v>
      </c>
      <c r="D21165" s="7" t="n">
        <v>0</v>
      </c>
      <c r="E21165" s="7" t="n">
        <v>36.22</v>
      </c>
      <c r="F21165" s="7" t="n">
        <v>3</v>
      </c>
      <c r="G21165" s="7" t="n">
        <v>724.32</v>
      </c>
    </row>
    <row r="21166" customFormat="false" ht="15" hidden="false" customHeight="false" outlineLevel="0" collapsed="false">
      <c r="A21166" s="7" t="s">
        <v>34</v>
      </c>
      <c r="B21166" s="7" t="s">
        <v>992</v>
      </c>
      <c r="C21166" s="7" t="s">
        <v>1511</v>
      </c>
      <c r="D21166" s="7" t="n">
        <v>1</v>
      </c>
      <c r="E21166" s="7" t="n">
        <v>203.78</v>
      </c>
      <c r="F21166" s="7" t="n">
        <v>0</v>
      </c>
      <c r="G21166" s="7" t="n">
        <v>0</v>
      </c>
    </row>
    <row r="21167" customFormat="false" ht="15" hidden="false" customHeight="false" outlineLevel="0" collapsed="false">
      <c r="A21167" s="7" t="s">
        <v>34</v>
      </c>
      <c r="B21167" s="7" t="s">
        <v>992</v>
      </c>
      <c r="C21167" s="7" t="s">
        <v>1511</v>
      </c>
      <c r="D21167" s="7" t="n">
        <v>0</v>
      </c>
      <c r="E21167" s="7" t="n">
        <v>0</v>
      </c>
      <c r="F21167" s="7" t="n">
        <v>1</v>
      </c>
      <c r="G21167" s="7" t="n">
        <v>217.3</v>
      </c>
    </row>
    <row r="21168" customFormat="false" ht="15" hidden="false" customHeight="false" outlineLevel="0" collapsed="false">
      <c r="A21168" s="7" t="s">
        <v>34</v>
      </c>
      <c r="B21168" s="7" t="s">
        <v>896</v>
      </c>
      <c r="C21168" s="7" t="s">
        <v>1511</v>
      </c>
      <c r="D21168" s="7" t="n">
        <v>1</v>
      </c>
      <c r="E21168" s="7" t="n">
        <v>241.44</v>
      </c>
      <c r="F21168" s="7" t="n">
        <v>2</v>
      </c>
      <c r="G21168" s="7" t="n">
        <v>482.88</v>
      </c>
    </row>
    <row r="21169" customFormat="false" ht="15" hidden="false" customHeight="false" outlineLevel="0" collapsed="false">
      <c r="A21169" s="7" t="s">
        <v>34</v>
      </c>
      <c r="B21169" s="7" t="s">
        <v>896</v>
      </c>
      <c r="C21169" s="7" t="s">
        <v>1511</v>
      </c>
      <c r="D21169" s="7" t="n">
        <v>0</v>
      </c>
      <c r="E21169" s="7" t="n">
        <v>0</v>
      </c>
      <c r="F21169" s="7" t="n">
        <v>1</v>
      </c>
      <c r="G21169" s="7" t="n">
        <v>241.44</v>
      </c>
    </row>
    <row r="21170" customFormat="false" ht="15" hidden="false" customHeight="false" outlineLevel="0" collapsed="false">
      <c r="A21170" s="7" t="s">
        <v>34</v>
      </c>
      <c r="B21170" s="7" t="s">
        <v>893</v>
      </c>
      <c r="C21170" s="7" t="s">
        <v>1511</v>
      </c>
      <c r="D21170" s="7" t="n">
        <v>1</v>
      </c>
      <c r="E21170" s="7" t="n">
        <v>241.44</v>
      </c>
      <c r="F21170" s="7" t="n">
        <v>0</v>
      </c>
      <c r="G21170" s="7" t="n">
        <v>0</v>
      </c>
    </row>
    <row r="21171" customFormat="false" ht="15" hidden="false" customHeight="false" outlineLevel="0" collapsed="false">
      <c r="A21171" s="7" t="s">
        <v>34</v>
      </c>
      <c r="B21171" s="7" t="s">
        <v>790</v>
      </c>
      <c r="C21171" s="7" t="s">
        <v>1511</v>
      </c>
      <c r="D21171" s="7" t="n">
        <v>0</v>
      </c>
      <c r="E21171" s="7" t="n">
        <v>0</v>
      </c>
      <c r="F21171" s="7" t="n">
        <v>1</v>
      </c>
      <c r="G21171" s="7" t="n">
        <v>241.44</v>
      </c>
    </row>
    <row r="21172" customFormat="false" ht="15" hidden="false" customHeight="false" outlineLevel="0" collapsed="false">
      <c r="A21172" s="7" t="s">
        <v>34</v>
      </c>
      <c r="B21172" s="7" t="s">
        <v>790</v>
      </c>
      <c r="C21172" s="7" t="s">
        <v>1511</v>
      </c>
      <c r="D21172" s="7" t="n">
        <v>1</v>
      </c>
      <c r="E21172" s="7" t="n">
        <v>239.75</v>
      </c>
      <c r="F21172" s="7" t="n">
        <v>0</v>
      </c>
      <c r="G21172" s="7" t="n">
        <v>0</v>
      </c>
    </row>
    <row r="21173" customFormat="false" ht="15" hidden="false" customHeight="false" outlineLevel="0" collapsed="false">
      <c r="A21173" s="7" t="s">
        <v>34</v>
      </c>
      <c r="B21173" s="7" t="s">
        <v>790</v>
      </c>
      <c r="C21173" s="7" t="s">
        <v>1511</v>
      </c>
      <c r="D21173" s="7" t="n">
        <v>2</v>
      </c>
      <c r="E21173" s="7" t="n">
        <v>482.88</v>
      </c>
      <c r="F21173" s="7" t="n">
        <v>0</v>
      </c>
      <c r="G21173" s="7" t="n">
        <v>0</v>
      </c>
    </row>
    <row r="21174" customFormat="false" ht="15" hidden="false" customHeight="false" outlineLevel="0" collapsed="false">
      <c r="A21174" s="7" t="s">
        <v>34</v>
      </c>
      <c r="B21174" s="7" t="s">
        <v>484</v>
      </c>
      <c r="C21174" s="7" t="s">
        <v>1394</v>
      </c>
      <c r="D21174" s="7" t="n">
        <v>6</v>
      </c>
      <c r="E21174" s="7" t="n">
        <v>1114.22</v>
      </c>
      <c r="F21174" s="7" t="n">
        <v>2</v>
      </c>
      <c r="G21174" s="7" t="n">
        <v>381.44</v>
      </c>
    </row>
    <row r="21175" customFormat="false" ht="15" hidden="false" customHeight="false" outlineLevel="0" collapsed="false">
      <c r="A21175" s="7" t="s">
        <v>34</v>
      </c>
      <c r="B21175" s="7" t="s">
        <v>484</v>
      </c>
      <c r="C21175" s="7" t="s">
        <v>1394</v>
      </c>
      <c r="D21175" s="7" t="n">
        <v>0</v>
      </c>
      <c r="E21175" s="7" t="n">
        <v>0</v>
      </c>
      <c r="F21175" s="7" t="n">
        <v>1</v>
      </c>
      <c r="G21175" s="7" t="n">
        <v>200.76</v>
      </c>
    </row>
    <row r="21176" customFormat="false" ht="15" hidden="false" customHeight="false" outlineLevel="0" collapsed="false">
      <c r="A21176" s="7" t="s">
        <v>34</v>
      </c>
      <c r="B21176" s="7" t="s">
        <v>484</v>
      </c>
      <c r="C21176" s="7" t="s">
        <v>1394</v>
      </c>
      <c r="D21176" s="7" t="n">
        <v>0</v>
      </c>
      <c r="E21176" s="7" t="n">
        <v>0</v>
      </c>
      <c r="F21176" s="7" t="n">
        <v>1</v>
      </c>
      <c r="G21176" s="7" t="n">
        <v>180.69</v>
      </c>
    </row>
    <row r="21177" customFormat="false" ht="15" hidden="false" customHeight="false" outlineLevel="0" collapsed="false">
      <c r="A21177" s="7" t="s">
        <v>34</v>
      </c>
      <c r="B21177" s="7" t="s">
        <v>484</v>
      </c>
      <c r="C21177" s="7" t="s">
        <v>1394</v>
      </c>
      <c r="D21177" s="7" t="n">
        <v>0</v>
      </c>
      <c r="E21177" s="7" t="n">
        <v>0</v>
      </c>
      <c r="F21177" s="7" t="n">
        <v>1</v>
      </c>
      <c r="G21177" s="7" t="n">
        <v>170.66</v>
      </c>
    </row>
    <row r="21178" customFormat="false" ht="15" hidden="false" customHeight="false" outlineLevel="0" collapsed="false">
      <c r="A21178" s="7" t="s">
        <v>34</v>
      </c>
      <c r="B21178" s="7" t="s">
        <v>484</v>
      </c>
      <c r="C21178" s="7" t="s">
        <v>1394</v>
      </c>
      <c r="D21178" s="7" t="n">
        <v>0</v>
      </c>
      <c r="E21178" s="7" t="n">
        <v>0</v>
      </c>
      <c r="F21178" s="7" t="n">
        <v>1</v>
      </c>
      <c r="G21178" s="7" t="n">
        <v>200.76</v>
      </c>
    </row>
    <row r="21179" customFormat="false" ht="15" hidden="false" customHeight="false" outlineLevel="0" collapsed="false">
      <c r="A21179" s="7" t="s">
        <v>34</v>
      </c>
      <c r="B21179" s="7" t="s">
        <v>575</v>
      </c>
      <c r="C21179" s="7" t="s">
        <v>1394</v>
      </c>
      <c r="D21179" s="7" t="n">
        <v>8</v>
      </c>
      <c r="E21179" s="7" t="n">
        <v>1575.97</v>
      </c>
      <c r="F21179" s="7" t="n">
        <v>1</v>
      </c>
      <c r="G21179" s="7" t="n">
        <v>200.76</v>
      </c>
    </row>
    <row r="21180" customFormat="false" ht="15" hidden="false" customHeight="false" outlineLevel="0" collapsed="false">
      <c r="A21180" s="7" t="s">
        <v>34</v>
      </c>
      <c r="B21180" s="7" t="s">
        <v>575</v>
      </c>
      <c r="C21180" s="7" t="s">
        <v>1394</v>
      </c>
      <c r="D21180" s="7" t="n">
        <v>0</v>
      </c>
      <c r="E21180" s="7" t="n">
        <v>0</v>
      </c>
      <c r="F21180" s="7" t="n">
        <v>1</v>
      </c>
      <c r="G21180" s="7" t="n">
        <v>180.69</v>
      </c>
    </row>
    <row r="21181" customFormat="false" ht="15" hidden="false" customHeight="false" outlineLevel="0" collapsed="false">
      <c r="A21181" s="7" t="s">
        <v>34</v>
      </c>
      <c r="B21181" s="7" t="s">
        <v>575</v>
      </c>
      <c r="C21181" s="7" t="s">
        <v>1394</v>
      </c>
      <c r="D21181" s="7" t="n">
        <v>0</v>
      </c>
      <c r="E21181" s="7" t="n">
        <v>0</v>
      </c>
      <c r="F21181" s="7" t="n">
        <v>1</v>
      </c>
      <c r="G21181" s="7" t="n">
        <v>170.65</v>
      </c>
    </row>
    <row r="21182" customFormat="false" ht="15" hidden="false" customHeight="false" outlineLevel="0" collapsed="false">
      <c r="A21182" s="7" t="s">
        <v>34</v>
      </c>
      <c r="B21182" s="7" t="s">
        <v>575</v>
      </c>
      <c r="C21182" s="7" t="s">
        <v>1394</v>
      </c>
      <c r="D21182" s="7" t="n">
        <v>0</v>
      </c>
      <c r="E21182" s="7" t="n">
        <v>0</v>
      </c>
      <c r="F21182" s="7" t="n">
        <v>4</v>
      </c>
      <c r="G21182" s="7" t="n">
        <v>803.05</v>
      </c>
    </row>
    <row r="21183" customFormat="false" ht="15" hidden="false" customHeight="false" outlineLevel="0" collapsed="false">
      <c r="A21183" s="7" t="s">
        <v>34</v>
      </c>
      <c r="B21183" s="7" t="s">
        <v>713</v>
      </c>
      <c r="C21183" s="7" t="s">
        <v>1394</v>
      </c>
      <c r="D21183" s="7" t="n">
        <v>2</v>
      </c>
      <c r="E21183" s="7" t="n">
        <v>371.41</v>
      </c>
      <c r="F21183" s="7" t="n">
        <v>1</v>
      </c>
      <c r="G21183" s="7" t="n">
        <v>180.68</v>
      </c>
    </row>
    <row r="21184" customFormat="false" ht="15" hidden="false" customHeight="false" outlineLevel="0" collapsed="false">
      <c r="A21184" s="7" t="s">
        <v>34</v>
      </c>
      <c r="B21184" s="7" t="s">
        <v>444</v>
      </c>
      <c r="C21184" s="7" t="s">
        <v>1394</v>
      </c>
      <c r="D21184" s="7" t="n">
        <v>0</v>
      </c>
      <c r="E21184" s="7" t="n">
        <v>0</v>
      </c>
      <c r="F21184" s="7" t="n">
        <v>1</v>
      </c>
      <c r="G21184" s="7" t="n">
        <v>200.76</v>
      </c>
    </row>
    <row r="21185" customFormat="false" ht="15" hidden="false" customHeight="false" outlineLevel="0" collapsed="false">
      <c r="A21185" s="7" t="s">
        <v>34</v>
      </c>
      <c r="B21185" s="7" t="s">
        <v>444</v>
      </c>
      <c r="C21185" s="7" t="s">
        <v>1394</v>
      </c>
      <c r="D21185" s="7" t="n">
        <v>0</v>
      </c>
      <c r="E21185" s="7" t="n">
        <v>0</v>
      </c>
      <c r="F21185" s="7" t="n">
        <v>1</v>
      </c>
      <c r="G21185" s="7" t="n">
        <v>200.76</v>
      </c>
    </row>
    <row r="21186" customFormat="false" ht="15" hidden="false" customHeight="false" outlineLevel="0" collapsed="false">
      <c r="A21186" s="7" t="s">
        <v>34</v>
      </c>
      <c r="B21186" s="7" t="s">
        <v>444</v>
      </c>
      <c r="C21186" s="7" t="s">
        <v>1394</v>
      </c>
      <c r="D21186" s="7" t="n">
        <v>0</v>
      </c>
      <c r="E21186" s="7" t="n">
        <v>0</v>
      </c>
      <c r="F21186" s="7" t="n">
        <v>1</v>
      </c>
      <c r="G21186" s="7" t="n">
        <v>200.76</v>
      </c>
    </row>
    <row r="21187" customFormat="false" ht="15" hidden="false" customHeight="false" outlineLevel="0" collapsed="false">
      <c r="A21187" s="7" t="s">
        <v>34</v>
      </c>
      <c r="B21187" s="7" t="s">
        <v>444</v>
      </c>
      <c r="C21187" s="7" t="s">
        <v>1394</v>
      </c>
      <c r="D21187" s="7" t="n">
        <v>0</v>
      </c>
      <c r="E21187" s="7" t="n">
        <v>0</v>
      </c>
      <c r="F21187" s="7" t="n">
        <v>2</v>
      </c>
      <c r="G21187" s="7" t="n">
        <v>371.43</v>
      </c>
    </row>
    <row r="21188" customFormat="false" ht="15" hidden="false" customHeight="false" outlineLevel="0" collapsed="false">
      <c r="A21188" s="7" t="s">
        <v>34</v>
      </c>
      <c r="B21188" s="7" t="s">
        <v>444</v>
      </c>
      <c r="C21188" s="7" t="s">
        <v>1394</v>
      </c>
      <c r="D21188" s="7" t="n">
        <v>0</v>
      </c>
      <c r="E21188" s="7" t="n">
        <v>0</v>
      </c>
      <c r="F21188" s="7" t="n">
        <v>1</v>
      </c>
      <c r="G21188" s="7" t="n">
        <v>200.77</v>
      </c>
    </row>
    <row r="21189" customFormat="false" ht="15" hidden="false" customHeight="false" outlineLevel="0" collapsed="false">
      <c r="A21189" s="7" t="s">
        <v>34</v>
      </c>
      <c r="B21189" s="7" t="s">
        <v>444</v>
      </c>
      <c r="C21189" s="7" t="s">
        <v>1394</v>
      </c>
      <c r="D21189" s="7" t="n">
        <v>7</v>
      </c>
      <c r="E21189" s="7" t="n">
        <v>1355.13</v>
      </c>
      <c r="F21189" s="7" t="n">
        <v>0</v>
      </c>
      <c r="G21189" s="7" t="n">
        <v>0</v>
      </c>
    </row>
    <row r="21190" customFormat="false" ht="15" hidden="false" customHeight="false" outlineLevel="0" collapsed="false">
      <c r="A21190" s="7" t="s">
        <v>34</v>
      </c>
      <c r="B21190" s="7" t="s">
        <v>444</v>
      </c>
      <c r="C21190" s="7" t="s">
        <v>1394</v>
      </c>
      <c r="D21190" s="7" t="n">
        <v>0</v>
      </c>
      <c r="E21190" s="7" t="n">
        <v>0</v>
      </c>
      <c r="F21190" s="7" t="n">
        <v>1</v>
      </c>
      <c r="G21190" s="7" t="n">
        <v>200.76</v>
      </c>
    </row>
    <row r="21191" customFormat="false" ht="15" hidden="false" customHeight="false" outlineLevel="0" collapsed="false">
      <c r="A21191" s="7" t="s">
        <v>34</v>
      </c>
      <c r="B21191" s="7" t="s">
        <v>1109</v>
      </c>
      <c r="C21191" s="7" t="s">
        <v>1394</v>
      </c>
      <c r="D21191" s="7" t="n">
        <v>1</v>
      </c>
      <c r="E21191" s="7" t="n">
        <v>200.76</v>
      </c>
      <c r="F21191" s="7" t="n">
        <v>0</v>
      </c>
      <c r="G21191" s="7" t="n">
        <v>0</v>
      </c>
    </row>
    <row r="21192" customFormat="false" ht="15" hidden="false" customHeight="false" outlineLevel="0" collapsed="false">
      <c r="A21192" s="7" t="s">
        <v>34</v>
      </c>
      <c r="B21192" s="7" t="s">
        <v>1109</v>
      </c>
      <c r="C21192" s="7" t="s">
        <v>1394</v>
      </c>
      <c r="D21192" s="7" t="n">
        <v>0</v>
      </c>
      <c r="E21192" s="7" t="n">
        <v>0</v>
      </c>
      <c r="F21192" s="7" t="n">
        <v>1</v>
      </c>
      <c r="G21192" s="7" t="n">
        <v>180.69</v>
      </c>
    </row>
    <row r="21193" customFormat="false" ht="15" hidden="false" customHeight="false" outlineLevel="0" collapsed="false">
      <c r="A21193" s="7" t="s">
        <v>34</v>
      </c>
      <c r="B21193" s="7" t="s">
        <v>501</v>
      </c>
      <c r="C21193" s="7" t="s">
        <v>1394</v>
      </c>
      <c r="D21193" s="7" t="n">
        <v>2</v>
      </c>
      <c r="E21193" s="7" t="n">
        <v>401.52</v>
      </c>
      <c r="F21193" s="7" t="n">
        <v>0</v>
      </c>
      <c r="G21193" s="7" t="n">
        <v>-20.08</v>
      </c>
    </row>
    <row r="21194" customFormat="false" ht="15" hidden="false" customHeight="false" outlineLevel="0" collapsed="false">
      <c r="A21194" s="7" t="s">
        <v>34</v>
      </c>
      <c r="B21194" s="7" t="s">
        <v>501</v>
      </c>
      <c r="C21194" s="7" t="s">
        <v>1394</v>
      </c>
      <c r="D21194" s="7" t="n">
        <v>0</v>
      </c>
      <c r="E21194" s="7" t="n">
        <v>0</v>
      </c>
      <c r="F21194" s="7" t="n">
        <v>1</v>
      </c>
      <c r="G21194" s="7" t="n">
        <v>200.76</v>
      </c>
    </row>
    <row r="21195" customFormat="false" ht="15" hidden="false" customHeight="false" outlineLevel="0" collapsed="false">
      <c r="A21195" s="7" t="s">
        <v>34</v>
      </c>
      <c r="B21195" s="7" t="s">
        <v>501</v>
      </c>
      <c r="C21195" s="7" t="s">
        <v>1394</v>
      </c>
      <c r="D21195" s="7" t="n">
        <v>0</v>
      </c>
      <c r="E21195" s="7" t="n">
        <v>0</v>
      </c>
      <c r="F21195" s="7" t="n">
        <v>1</v>
      </c>
      <c r="G21195" s="7" t="n">
        <v>200.76</v>
      </c>
    </row>
    <row r="21196" customFormat="false" ht="15" hidden="false" customHeight="false" outlineLevel="0" collapsed="false">
      <c r="A21196" s="7" t="s">
        <v>34</v>
      </c>
      <c r="B21196" s="7" t="s">
        <v>540</v>
      </c>
      <c r="C21196" s="7" t="s">
        <v>1395</v>
      </c>
      <c r="D21196" s="7" t="n">
        <v>0</v>
      </c>
      <c r="E21196" s="7" t="n">
        <v>0</v>
      </c>
      <c r="F21196" s="7" t="n">
        <v>1</v>
      </c>
      <c r="G21196" s="7" t="n">
        <v>152.46</v>
      </c>
    </row>
    <row r="21197" customFormat="false" ht="15" hidden="false" customHeight="false" outlineLevel="0" collapsed="false">
      <c r="A21197" s="7" t="s">
        <v>34</v>
      </c>
      <c r="B21197" s="7" t="s">
        <v>540</v>
      </c>
      <c r="C21197" s="7" t="s">
        <v>1395</v>
      </c>
      <c r="D21197" s="7" t="n">
        <v>4</v>
      </c>
      <c r="E21197" s="7" t="n">
        <v>594.59</v>
      </c>
      <c r="F21197" s="7" t="n">
        <v>0</v>
      </c>
      <c r="G21197" s="7" t="n">
        <v>0</v>
      </c>
    </row>
    <row r="21198" customFormat="false" ht="15" hidden="false" customHeight="false" outlineLevel="0" collapsed="false">
      <c r="A21198" s="7" t="s">
        <v>34</v>
      </c>
      <c r="B21198" s="7" t="s">
        <v>540</v>
      </c>
      <c r="C21198" s="7" t="s">
        <v>1395</v>
      </c>
      <c r="D21198" s="7" t="n">
        <v>0</v>
      </c>
      <c r="E21198" s="7" t="n">
        <v>0</v>
      </c>
      <c r="F21198" s="7" t="n">
        <v>1</v>
      </c>
      <c r="G21198" s="7" t="n">
        <v>152.46</v>
      </c>
    </row>
    <row r="21199" customFormat="false" ht="15" hidden="false" customHeight="false" outlineLevel="0" collapsed="false">
      <c r="A21199" s="7" t="s">
        <v>34</v>
      </c>
      <c r="B21199" s="7" t="s">
        <v>847</v>
      </c>
      <c r="C21199" s="7" t="s">
        <v>1395</v>
      </c>
      <c r="D21199" s="7" t="n">
        <v>0</v>
      </c>
      <c r="E21199" s="7" t="n">
        <v>0</v>
      </c>
      <c r="F21199" s="7" t="n">
        <v>1</v>
      </c>
      <c r="G21199" s="7" t="n">
        <v>152.46</v>
      </c>
    </row>
    <row r="21200" customFormat="false" ht="15" hidden="false" customHeight="false" outlineLevel="0" collapsed="false">
      <c r="A21200" s="7" t="s">
        <v>34</v>
      </c>
      <c r="B21200" s="7" t="s">
        <v>847</v>
      </c>
      <c r="C21200" s="7" t="s">
        <v>1395</v>
      </c>
      <c r="D21200" s="7" t="n">
        <v>0</v>
      </c>
      <c r="E21200" s="7" t="n">
        <v>0</v>
      </c>
      <c r="F21200" s="7" t="n">
        <v>1</v>
      </c>
      <c r="G21200" s="7" t="n">
        <v>152.46</v>
      </c>
    </row>
    <row r="21201" customFormat="false" ht="15" hidden="false" customHeight="false" outlineLevel="0" collapsed="false">
      <c r="A21201" s="7" t="s">
        <v>34</v>
      </c>
      <c r="B21201" s="7" t="s">
        <v>847</v>
      </c>
      <c r="C21201" s="7" t="s">
        <v>1395</v>
      </c>
      <c r="D21201" s="7" t="n">
        <v>0</v>
      </c>
      <c r="E21201" s="7" t="n">
        <v>0</v>
      </c>
      <c r="F21201" s="7" t="n">
        <v>1</v>
      </c>
      <c r="G21201" s="7" t="n">
        <v>137.21</v>
      </c>
    </row>
    <row r="21202" customFormat="false" ht="15" hidden="false" customHeight="false" outlineLevel="0" collapsed="false">
      <c r="A21202" s="7" t="s">
        <v>34</v>
      </c>
      <c r="B21202" s="7" t="s">
        <v>769</v>
      </c>
      <c r="C21202" s="7" t="s">
        <v>1395</v>
      </c>
      <c r="D21202" s="7" t="n">
        <v>0</v>
      </c>
      <c r="E21202" s="7" t="n">
        <v>0</v>
      </c>
      <c r="F21202" s="7" t="n">
        <v>1</v>
      </c>
      <c r="G21202" s="7" t="n">
        <v>152.46</v>
      </c>
    </row>
    <row r="21203" customFormat="false" ht="15" hidden="false" customHeight="false" outlineLevel="0" collapsed="false">
      <c r="A21203" s="7" t="s">
        <v>34</v>
      </c>
      <c r="B21203" s="7" t="s">
        <v>769</v>
      </c>
      <c r="C21203" s="7" t="s">
        <v>1395</v>
      </c>
      <c r="D21203" s="7" t="n">
        <v>2</v>
      </c>
      <c r="E21203" s="7" t="n">
        <v>274.43</v>
      </c>
      <c r="F21203" s="7" t="n">
        <v>1</v>
      </c>
      <c r="G21203" s="7" t="n">
        <v>152.46</v>
      </c>
    </row>
    <row r="21204" customFormat="false" ht="15" hidden="false" customHeight="false" outlineLevel="0" collapsed="false">
      <c r="A21204" s="7" t="s">
        <v>34</v>
      </c>
      <c r="B21204" s="7" t="s">
        <v>769</v>
      </c>
      <c r="C21204" s="7" t="s">
        <v>1395</v>
      </c>
      <c r="D21204" s="7" t="n">
        <v>0</v>
      </c>
      <c r="E21204" s="7" t="n">
        <v>0</v>
      </c>
      <c r="F21204" s="7" t="n">
        <v>1</v>
      </c>
      <c r="G21204" s="7" t="n">
        <v>152.46</v>
      </c>
    </row>
    <row r="21205" customFormat="false" ht="15" hidden="false" customHeight="false" outlineLevel="0" collapsed="false">
      <c r="A21205" s="7" t="s">
        <v>34</v>
      </c>
      <c r="B21205" s="7" t="s">
        <v>769</v>
      </c>
      <c r="C21205" s="7" t="s">
        <v>1395</v>
      </c>
      <c r="D21205" s="7" t="n">
        <v>2</v>
      </c>
      <c r="E21205" s="7" t="n">
        <v>487.88</v>
      </c>
      <c r="F21205" s="7" t="n">
        <v>0</v>
      </c>
      <c r="G21205" s="7" t="n">
        <v>0</v>
      </c>
    </row>
    <row r="21206" customFormat="false" ht="15" hidden="false" customHeight="false" outlineLevel="0" collapsed="false">
      <c r="A21206" s="7" t="s">
        <v>34</v>
      </c>
      <c r="B21206" s="7" t="s">
        <v>741</v>
      </c>
      <c r="C21206" s="7" t="s">
        <v>1507</v>
      </c>
      <c r="D21206" s="7" t="n">
        <v>0</v>
      </c>
      <c r="E21206" s="7" t="n">
        <v>0</v>
      </c>
      <c r="F21206" s="7" t="n">
        <v>1</v>
      </c>
      <c r="G21206" s="7" t="n">
        <v>129.59</v>
      </c>
    </row>
    <row r="21207" customFormat="false" ht="15" hidden="false" customHeight="false" outlineLevel="0" collapsed="false">
      <c r="A21207" s="7" t="s">
        <v>34</v>
      </c>
      <c r="B21207" s="7" t="s">
        <v>436</v>
      </c>
      <c r="C21207" s="7" t="s">
        <v>1396</v>
      </c>
      <c r="D21207" s="7" t="n">
        <v>2</v>
      </c>
      <c r="E21207" s="7" t="n">
        <v>1135.42</v>
      </c>
      <c r="F21207" s="7" t="n">
        <v>1</v>
      </c>
      <c r="G21207" s="7" t="n">
        <v>567.71</v>
      </c>
    </row>
    <row r="21208" customFormat="false" ht="15" hidden="false" customHeight="false" outlineLevel="0" collapsed="false">
      <c r="A21208" s="7" t="s">
        <v>34</v>
      </c>
      <c r="B21208" s="7" t="s">
        <v>436</v>
      </c>
      <c r="C21208" s="7" t="s">
        <v>1396</v>
      </c>
      <c r="D21208" s="7" t="n">
        <v>0</v>
      </c>
      <c r="E21208" s="7" t="n">
        <v>0</v>
      </c>
      <c r="F21208" s="7" t="n">
        <v>1</v>
      </c>
      <c r="G21208" s="7" t="n">
        <v>510.94</v>
      </c>
    </row>
    <row r="21209" customFormat="false" ht="15" hidden="false" customHeight="false" outlineLevel="0" collapsed="false">
      <c r="A21209" s="7" t="s">
        <v>34</v>
      </c>
      <c r="B21209" s="7" t="s">
        <v>436</v>
      </c>
      <c r="C21209" s="7" t="s">
        <v>1396</v>
      </c>
      <c r="D21209" s="7" t="n">
        <v>1</v>
      </c>
      <c r="E21209" s="7" t="n">
        <v>479.67</v>
      </c>
      <c r="F21209" s="7" t="n">
        <v>0</v>
      </c>
      <c r="G21209" s="7" t="n">
        <v>0</v>
      </c>
    </row>
    <row r="21210" customFormat="false" ht="15" hidden="false" customHeight="false" outlineLevel="0" collapsed="false">
      <c r="A21210" s="7" t="s">
        <v>34</v>
      </c>
      <c r="B21210" s="7" t="s">
        <v>488</v>
      </c>
      <c r="C21210" s="7" t="s">
        <v>1396</v>
      </c>
      <c r="D21210" s="7" t="n">
        <v>9</v>
      </c>
      <c r="E21210" s="7" t="n">
        <v>4740.37</v>
      </c>
      <c r="F21210" s="7" t="n">
        <v>3</v>
      </c>
      <c r="G21210" s="7" t="n">
        <v>1646.36</v>
      </c>
    </row>
    <row r="21211" customFormat="false" ht="15" hidden="false" customHeight="false" outlineLevel="0" collapsed="false">
      <c r="A21211" s="7" t="s">
        <v>34</v>
      </c>
      <c r="B21211" s="7" t="s">
        <v>488</v>
      </c>
      <c r="C21211" s="7" t="s">
        <v>1396</v>
      </c>
      <c r="D21211" s="7" t="n">
        <v>1</v>
      </c>
      <c r="E21211" s="7" t="n">
        <v>479.67</v>
      </c>
      <c r="F21211" s="7" t="n">
        <v>0</v>
      </c>
      <c r="G21211" s="7" t="n">
        <v>0</v>
      </c>
    </row>
    <row r="21212" customFormat="false" ht="15" hidden="false" customHeight="false" outlineLevel="0" collapsed="false">
      <c r="A21212" s="7" t="s">
        <v>34</v>
      </c>
      <c r="B21212" s="7" t="s">
        <v>488</v>
      </c>
      <c r="C21212" s="7" t="s">
        <v>1396</v>
      </c>
      <c r="D21212" s="7" t="n">
        <v>0</v>
      </c>
      <c r="E21212" s="7" t="n">
        <v>0</v>
      </c>
      <c r="F21212" s="7" t="n">
        <v>2</v>
      </c>
      <c r="G21212" s="7" t="n">
        <v>1021.88</v>
      </c>
    </row>
    <row r="21213" customFormat="false" ht="15" hidden="false" customHeight="false" outlineLevel="0" collapsed="false">
      <c r="A21213" s="7" t="s">
        <v>34</v>
      </c>
      <c r="B21213" s="7" t="s">
        <v>397</v>
      </c>
      <c r="C21213" s="7" t="s">
        <v>1396</v>
      </c>
      <c r="D21213" s="7" t="n">
        <v>1</v>
      </c>
      <c r="E21213" s="7" t="n">
        <v>567.71</v>
      </c>
      <c r="F21213" s="7" t="n">
        <v>0</v>
      </c>
      <c r="G21213" s="7" t="n">
        <v>0</v>
      </c>
    </row>
    <row r="21214" customFormat="false" ht="15" hidden="false" customHeight="false" outlineLevel="0" collapsed="false">
      <c r="A21214" s="7" t="s">
        <v>34</v>
      </c>
      <c r="B21214" s="7" t="s">
        <v>375</v>
      </c>
      <c r="C21214" s="7" t="s">
        <v>1396</v>
      </c>
      <c r="D21214" s="7" t="n">
        <v>0</v>
      </c>
      <c r="E21214" s="7" t="n">
        <v>0</v>
      </c>
      <c r="F21214" s="7" t="n">
        <v>1</v>
      </c>
      <c r="G21214" s="7" t="n">
        <v>567.71</v>
      </c>
    </row>
    <row r="21215" customFormat="false" ht="15" hidden="false" customHeight="false" outlineLevel="0" collapsed="false">
      <c r="A21215" s="7" t="s">
        <v>34</v>
      </c>
      <c r="B21215" s="7" t="s">
        <v>375</v>
      </c>
      <c r="C21215" s="7" t="s">
        <v>1396</v>
      </c>
      <c r="D21215" s="7" t="n">
        <v>1</v>
      </c>
      <c r="E21215" s="7" t="n">
        <v>567.71</v>
      </c>
      <c r="F21215" s="7" t="n">
        <v>1</v>
      </c>
      <c r="G21215" s="7" t="n">
        <v>510.94</v>
      </c>
    </row>
    <row r="21216" customFormat="false" ht="15" hidden="false" customHeight="false" outlineLevel="0" collapsed="false">
      <c r="A21216" s="7" t="s">
        <v>34</v>
      </c>
      <c r="B21216" s="7" t="s">
        <v>470</v>
      </c>
      <c r="C21216" s="7" t="s">
        <v>1397</v>
      </c>
      <c r="D21216" s="7" t="n">
        <v>0</v>
      </c>
      <c r="E21216" s="7" t="n">
        <v>0</v>
      </c>
      <c r="F21216" s="7" t="n">
        <v>1</v>
      </c>
      <c r="G21216" s="7" t="n">
        <v>338.9</v>
      </c>
    </row>
    <row r="21217" customFormat="false" ht="15" hidden="false" customHeight="false" outlineLevel="0" collapsed="false">
      <c r="A21217" s="7" t="s">
        <v>34</v>
      </c>
      <c r="B21217" s="7" t="s">
        <v>470</v>
      </c>
      <c r="C21217" s="7" t="s">
        <v>1397</v>
      </c>
      <c r="D21217" s="7" t="n">
        <v>0</v>
      </c>
      <c r="E21217" s="7" t="n">
        <v>0</v>
      </c>
      <c r="F21217" s="7" t="n">
        <v>1</v>
      </c>
      <c r="G21217" s="7" t="n">
        <v>338.9</v>
      </c>
    </row>
    <row r="21218" customFormat="false" ht="15" hidden="false" customHeight="false" outlineLevel="0" collapsed="false">
      <c r="A21218" s="7" t="s">
        <v>34</v>
      </c>
      <c r="B21218" s="7" t="s">
        <v>470</v>
      </c>
      <c r="C21218" s="7" t="s">
        <v>1397</v>
      </c>
      <c r="D21218" s="7" t="n">
        <v>5</v>
      </c>
      <c r="E21218" s="7" t="n">
        <v>1575.89</v>
      </c>
      <c r="F21218" s="7" t="n">
        <v>2</v>
      </c>
      <c r="G21218" s="7" t="n">
        <v>677.8</v>
      </c>
    </row>
    <row r="21219" customFormat="false" ht="15" hidden="false" customHeight="false" outlineLevel="0" collapsed="false">
      <c r="A21219" s="7" t="s">
        <v>34</v>
      </c>
      <c r="B21219" s="7" t="s">
        <v>470</v>
      </c>
      <c r="C21219" s="7" t="s">
        <v>1397</v>
      </c>
      <c r="D21219" s="7" t="n">
        <v>2</v>
      </c>
      <c r="E21219" s="7" t="n">
        <v>617.55</v>
      </c>
      <c r="F21219" s="7" t="n">
        <v>0</v>
      </c>
      <c r="G21219" s="7" t="n">
        <v>0</v>
      </c>
    </row>
    <row r="21220" customFormat="false" ht="15" hidden="false" customHeight="false" outlineLevel="0" collapsed="false">
      <c r="A21220" s="7" t="s">
        <v>34</v>
      </c>
      <c r="B21220" s="7" t="s">
        <v>633</v>
      </c>
      <c r="C21220" s="7" t="s">
        <v>1397</v>
      </c>
      <c r="D21220" s="7" t="n">
        <v>16</v>
      </c>
      <c r="E21220" s="7" t="n">
        <v>5320.72</v>
      </c>
      <c r="F21220" s="7" t="n">
        <v>5</v>
      </c>
      <c r="G21220" s="7" t="n">
        <v>1660.61</v>
      </c>
    </row>
    <row r="21221" customFormat="false" ht="15" hidden="false" customHeight="false" outlineLevel="0" collapsed="false">
      <c r="A21221" s="7" t="s">
        <v>34</v>
      </c>
      <c r="B21221" s="7" t="s">
        <v>633</v>
      </c>
      <c r="C21221" s="7" t="s">
        <v>1397</v>
      </c>
      <c r="D21221" s="7" t="n">
        <v>0</v>
      </c>
      <c r="E21221" s="7" t="n">
        <v>0</v>
      </c>
      <c r="F21221" s="7" t="n">
        <v>1</v>
      </c>
      <c r="G21221" s="7" t="n">
        <v>338.9</v>
      </c>
    </row>
    <row r="21222" customFormat="false" ht="15" hidden="false" customHeight="false" outlineLevel="0" collapsed="false">
      <c r="A21222" s="7" t="s">
        <v>34</v>
      </c>
      <c r="B21222" s="7" t="s">
        <v>633</v>
      </c>
      <c r="C21222" s="7" t="s">
        <v>1397</v>
      </c>
      <c r="D21222" s="7" t="n">
        <v>0</v>
      </c>
      <c r="E21222" s="7" t="n">
        <v>0</v>
      </c>
      <c r="F21222" s="7" t="n">
        <v>1</v>
      </c>
      <c r="G21222" s="7" t="n">
        <v>305.01</v>
      </c>
    </row>
    <row r="21223" customFormat="false" ht="15" hidden="false" customHeight="false" outlineLevel="0" collapsed="false">
      <c r="A21223" s="7" t="s">
        <v>34</v>
      </c>
      <c r="B21223" s="7" t="s">
        <v>633</v>
      </c>
      <c r="C21223" s="7" t="s">
        <v>1397</v>
      </c>
      <c r="D21223" s="7" t="n">
        <v>2</v>
      </c>
      <c r="E21223" s="7" t="n">
        <v>567.48</v>
      </c>
      <c r="F21223" s="7" t="n">
        <v>0</v>
      </c>
      <c r="G21223" s="7" t="n">
        <v>0</v>
      </c>
    </row>
    <row r="21224" customFormat="false" ht="15" hidden="false" customHeight="false" outlineLevel="0" collapsed="false">
      <c r="A21224" s="7" t="s">
        <v>34</v>
      </c>
      <c r="B21224" s="7" t="s">
        <v>633</v>
      </c>
      <c r="C21224" s="7" t="s">
        <v>1397</v>
      </c>
      <c r="D21224" s="7" t="n">
        <v>0</v>
      </c>
      <c r="E21224" s="7" t="n">
        <v>0</v>
      </c>
      <c r="F21224" s="7" t="n">
        <v>1</v>
      </c>
      <c r="G21224" s="7" t="n">
        <v>338.9</v>
      </c>
    </row>
    <row r="21225" customFormat="false" ht="15" hidden="false" customHeight="false" outlineLevel="0" collapsed="false">
      <c r="A21225" s="7" t="s">
        <v>34</v>
      </c>
      <c r="B21225" s="7" t="s">
        <v>633</v>
      </c>
      <c r="C21225" s="7" t="s">
        <v>1397</v>
      </c>
      <c r="D21225" s="7" t="n">
        <v>1</v>
      </c>
      <c r="E21225" s="7" t="n">
        <v>271.84</v>
      </c>
      <c r="F21225" s="7" t="n">
        <v>0</v>
      </c>
      <c r="G21225" s="7" t="n">
        <v>0</v>
      </c>
    </row>
    <row r="21226" customFormat="false" ht="15" hidden="false" customHeight="false" outlineLevel="0" collapsed="false">
      <c r="A21226" s="7" t="s">
        <v>34</v>
      </c>
      <c r="B21226" s="7" t="s">
        <v>816</v>
      </c>
      <c r="C21226" s="7" t="s">
        <v>1397</v>
      </c>
      <c r="D21226" s="7" t="n">
        <v>5</v>
      </c>
      <c r="E21226" s="7" t="n">
        <v>1575.88</v>
      </c>
      <c r="F21226" s="7" t="n">
        <v>0</v>
      </c>
      <c r="G21226" s="7" t="n">
        <v>0</v>
      </c>
    </row>
    <row r="21227" customFormat="false" ht="15" hidden="false" customHeight="false" outlineLevel="0" collapsed="false">
      <c r="A21227" s="7" t="s">
        <v>34</v>
      </c>
      <c r="B21227" s="7" t="s">
        <v>816</v>
      </c>
      <c r="C21227" s="7" t="s">
        <v>1397</v>
      </c>
      <c r="D21227" s="7" t="n">
        <v>0</v>
      </c>
      <c r="E21227" s="7" t="n">
        <v>0</v>
      </c>
      <c r="F21227" s="7" t="n">
        <v>1</v>
      </c>
      <c r="G21227" s="7" t="n">
        <v>305.01</v>
      </c>
    </row>
    <row r="21228" customFormat="false" ht="15" hidden="false" customHeight="false" outlineLevel="0" collapsed="false">
      <c r="A21228" s="7" t="s">
        <v>34</v>
      </c>
      <c r="B21228" s="7" t="s">
        <v>706</v>
      </c>
      <c r="C21228" s="7" t="s">
        <v>1397</v>
      </c>
      <c r="D21228" s="7" t="n">
        <v>1</v>
      </c>
      <c r="E21228" s="7" t="n">
        <v>288.06</v>
      </c>
      <c r="F21228" s="7" t="n">
        <v>1</v>
      </c>
      <c r="G21228" s="7" t="n">
        <v>305.01</v>
      </c>
    </row>
    <row r="21229" customFormat="false" ht="15" hidden="false" customHeight="false" outlineLevel="0" collapsed="false">
      <c r="A21229" s="7" t="s">
        <v>34</v>
      </c>
      <c r="B21229" s="7" t="s">
        <v>706</v>
      </c>
      <c r="C21229" s="7" t="s">
        <v>1397</v>
      </c>
      <c r="D21229" s="7" t="n">
        <v>0</v>
      </c>
      <c r="E21229" s="7" t="n">
        <v>0</v>
      </c>
      <c r="F21229" s="7" t="n">
        <v>1</v>
      </c>
      <c r="G21229" s="7" t="n">
        <v>305.01</v>
      </c>
    </row>
    <row r="21230" customFormat="false" ht="15" hidden="false" customHeight="false" outlineLevel="0" collapsed="false">
      <c r="A21230" s="7" t="s">
        <v>34</v>
      </c>
      <c r="B21230" s="7" t="s">
        <v>706</v>
      </c>
      <c r="C21230" s="7" t="s">
        <v>1397</v>
      </c>
      <c r="D21230" s="7" t="n">
        <v>0</v>
      </c>
      <c r="E21230" s="7" t="n">
        <v>0</v>
      </c>
      <c r="F21230" s="7" t="n">
        <v>1</v>
      </c>
      <c r="G21230" s="7" t="n">
        <v>305.01</v>
      </c>
    </row>
    <row r="21231" customFormat="false" ht="15" hidden="false" customHeight="false" outlineLevel="0" collapsed="false">
      <c r="A21231" s="7" t="s">
        <v>34</v>
      </c>
      <c r="B21231" s="7" t="s">
        <v>392</v>
      </c>
      <c r="C21231" s="7" t="s">
        <v>1398</v>
      </c>
      <c r="D21231" s="7" t="n">
        <v>0</v>
      </c>
      <c r="E21231" s="7" t="n">
        <v>0</v>
      </c>
      <c r="F21231" s="7" t="n">
        <v>1</v>
      </c>
      <c r="G21231" s="7" t="n">
        <v>288.07</v>
      </c>
    </row>
    <row r="21232" customFormat="false" ht="15" hidden="false" customHeight="false" outlineLevel="0" collapsed="false">
      <c r="A21232" s="7" t="s">
        <v>34</v>
      </c>
      <c r="B21232" s="7" t="s">
        <v>392</v>
      </c>
      <c r="C21232" s="7" t="s">
        <v>1398</v>
      </c>
      <c r="D21232" s="7" t="n">
        <v>12</v>
      </c>
      <c r="E21232" s="7" t="n">
        <v>3710.93</v>
      </c>
      <c r="F21232" s="7" t="n">
        <v>1</v>
      </c>
      <c r="G21232" s="7" t="n">
        <v>338.9</v>
      </c>
    </row>
    <row r="21233" customFormat="false" ht="15" hidden="false" customHeight="false" outlineLevel="0" collapsed="false">
      <c r="A21233" s="7" t="s">
        <v>34</v>
      </c>
      <c r="B21233" s="7" t="s">
        <v>392</v>
      </c>
      <c r="C21233" s="7" t="s">
        <v>1398</v>
      </c>
      <c r="D21233" s="7" t="n">
        <v>0</v>
      </c>
      <c r="E21233" s="7" t="n">
        <v>0</v>
      </c>
      <c r="F21233" s="7" t="n">
        <v>1</v>
      </c>
      <c r="G21233" s="7" t="n">
        <v>305.01</v>
      </c>
    </row>
    <row r="21234" customFormat="false" ht="15" hidden="false" customHeight="false" outlineLevel="0" collapsed="false">
      <c r="A21234" s="7" t="s">
        <v>34</v>
      </c>
      <c r="B21234" s="7" t="s">
        <v>392</v>
      </c>
      <c r="C21234" s="7" t="s">
        <v>1398</v>
      </c>
      <c r="D21234" s="7" t="n">
        <v>1</v>
      </c>
      <c r="E21234" s="7" t="n">
        <v>333.81</v>
      </c>
      <c r="F21234" s="7" t="n">
        <v>0</v>
      </c>
      <c r="G21234" s="7" t="n">
        <v>0</v>
      </c>
    </row>
    <row r="21235" customFormat="false" ht="15" hidden="false" customHeight="false" outlineLevel="0" collapsed="false">
      <c r="A21235" s="7" t="s">
        <v>34</v>
      </c>
      <c r="B21235" s="7" t="s">
        <v>392</v>
      </c>
      <c r="C21235" s="7" t="s">
        <v>1398</v>
      </c>
      <c r="D21235" s="7" t="n">
        <v>0</v>
      </c>
      <c r="E21235" s="7" t="n">
        <v>0</v>
      </c>
      <c r="F21235" s="7" t="n">
        <v>1</v>
      </c>
      <c r="G21235" s="7" t="n">
        <v>338.9</v>
      </c>
    </row>
    <row r="21236" customFormat="false" ht="15" hidden="false" customHeight="false" outlineLevel="0" collapsed="false">
      <c r="A21236" s="7" t="s">
        <v>34</v>
      </c>
      <c r="B21236" s="7" t="s">
        <v>392</v>
      </c>
      <c r="C21236" s="7" t="s">
        <v>1398</v>
      </c>
      <c r="D21236" s="7" t="n">
        <v>-1</v>
      </c>
      <c r="E21236" s="7" t="n">
        <v>-280.84</v>
      </c>
      <c r="F21236" s="7" t="n">
        <v>0</v>
      </c>
      <c r="G21236" s="7" t="n">
        <v>0</v>
      </c>
    </row>
    <row r="21237" customFormat="false" ht="15" hidden="false" customHeight="false" outlineLevel="0" collapsed="false">
      <c r="A21237" s="7" t="s">
        <v>34</v>
      </c>
      <c r="B21237" s="7" t="s">
        <v>392</v>
      </c>
      <c r="C21237" s="7" t="s">
        <v>1398</v>
      </c>
      <c r="D21237" s="7" t="n">
        <v>0</v>
      </c>
      <c r="E21237" s="7" t="n">
        <v>0</v>
      </c>
      <c r="F21237" s="7" t="n">
        <v>1</v>
      </c>
      <c r="G21237" s="7" t="n">
        <v>338.9</v>
      </c>
    </row>
    <row r="21238" customFormat="false" ht="15" hidden="false" customHeight="false" outlineLevel="0" collapsed="false">
      <c r="A21238" s="7" t="s">
        <v>34</v>
      </c>
      <c r="B21238" s="7" t="s">
        <v>428</v>
      </c>
      <c r="C21238" s="7" t="s">
        <v>1398</v>
      </c>
      <c r="D21238" s="7" t="n">
        <v>0</v>
      </c>
      <c r="E21238" s="7" t="n">
        <v>0</v>
      </c>
      <c r="F21238" s="7" t="n">
        <v>1</v>
      </c>
      <c r="G21238" s="7" t="n">
        <v>338.9</v>
      </c>
    </row>
    <row r="21239" customFormat="false" ht="15" hidden="false" customHeight="false" outlineLevel="0" collapsed="false">
      <c r="A21239" s="7" t="s">
        <v>34</v>
      </c>
      <c r="B21239" s="7" t="s">
        <v>428</v>
      </c>
      <c r="C21239" s="7" t="s">
        <v>1398</v>
      </c>
      <c r="D21239" s="7" t="n">
        <v>3</v>
      </c>
      <c r="E21239" s="7" t="n">
        <v>901.29</v>
      </c>
      <c r="F21239" s="7" t="n">
        <v>0</v>
      </c>
      <c r="G21239" s="7" t="n">
        <v>0</v>
      </c>
    </row>
    <row r="21240" customFormat="false" ht="15" hidden="false" customHeight="false" outlineLevel="0" collapsed="false">
      <c r="A21240" s="7" t="s">
        <v>34</v>
      </c>
      <c r="B21240" s="7" t="s">
        <v>428</v>
      </c>
      <c r="C21240" s="7" t="s">
        <v>1398</v>
      </c>
      <c r="D21240" s="7" t="n">
        <v>19</v>
      </c>
      <c r="E21240" s="7" t="n">
        <v>5930.71</v>
      </c>
      <c r="F21240" s="7" t="n">
        <v>4</v>
      </c>
      <c r="G21240" s="7" t="n">
        <v>1355.6</v>
      </c>
    </row>
    <row r="21241" customFormat="false" ht="15" hidden="false" customHeight="false" outlineLevel="0" collapsed="false">
      <c r="A21241" s="7" t="s">
        <v>34</v>
      </c>
      <c r="B21241" s="7" t="s">
        <v>428</v>
      </c>
      <c r="C21241" s="7" t="s">
        <v>1398</v>
      </c>
      <c r="D21241" s="7" t="n">
        <v>0</v>
      </c>
      <c r="E21241" s="7" t="n">
        <v>0</v>
      </c>
      <c r="F21241" s="7" t="n">
        <v>1</v>
      </c>
      <c r="G21241" s="7" t="n">
        <v>338.9</v>
      </c>
    </row>
    <row r="21242" customFormat="false" ht="15" hidden="false" customHeight="false" outlineLevel="0" collapsed="false">
      <c r="A21242" s="7" t="s">
        <v>34</v>
      </c>
      <c r="B21242" s="7" t="s">
        <v>472</v>
      </c>
      <c r="C21242" s="7" t="s">
        <v>1398</v>
      </c>
      <c r="D21242" s="7" t="n">
        <v>7</v>
      </c>
      <c r="E21242" s="7" t="n">
        <v>2118.1</v>
      </c>
      <c r="F21242" s="7" t="n">
        <v>4</v>
      </c>
      <c r="G21242" s="7" t="n">
        <v>1321.71</v>
      </c>
    </row>
    <row r="21243" customFormat="false" ht="15" hidden="false" customHeight="false" outlineLevel="0" collapsed="false">
      <c r="A21243" s="7" t="s">
        <v>34</v>
      </c>
      <c r="B21243" s="7" t="s">
        <v>472</v>
      </c>
      <c r="C21243" s="7" t="s">
        <v>1398</v>
      </c>
      <c r="D21243" s="7" t="n">
        <v>0</v>
      </c>
      <c r="E21243" s="7" t="n">
        <v>0</v>
      </c>
      <c r="F21243" s="7" t="n">
        <v>1</v>
      </c>
      <c r="G21243" s="7" t="n">
        <v>338.9</v>
      </c>
    </row>
    <row r="21244" customFormat="false" ht="15" hidden="false" customHeight="false" outlineLevel="0" collapsed="false">
      <c r="A21244" s="7" t="s">
        <v>34</v>
      </c>
      <c r="B21244" s="7" t="s">
        <v>474</v>
      </c>
      <c r="C21244" s="7" t="s">
        <v>1398</v>
      </c>
      <c r="D21244" s="7" t="n">
        <v>5</v>
      </c>
      <c r="E21244" s="7" t="n">
        <v>1643.66</v>
      </c>
      <c r="F21244" s="7" t="n">
        <v>1</v>
      </c>
      <c r="G21244" s="7" t="n">
        <v>338.9</v>
      </c>
    </row>
    <row r="21245" customFormat="false" ht="15" hidden="false" customHeight="false" outlineLevel="0" collapsed="false">
      <c r="A21245" s="7" t="s">
        <v>34</v>
      </c>
      <c r="B21245" s="7" t="s">
        <v>474</v>
      </c>
      <c r="C21245" s="7" t="s">
        <v>1398</v>
      </c>
      <c r="D21245" s="7" t="n">
        <v>0</v>
      </c>
      <c r="E21245" s="7" t="n">
        <v>0</v>
      </c>
      <c r="F21245" s="7" t="n">
        <v>1</v>
      </c>
      <c r="G21245" s="7" t="n">
        <v>338.9</v>
      </c>
    </row>
    <row r="21246" customFormat="false" ht="15" hidden="false" customHeight="false" outlineLevel="0" collapsed="false">
      <c r="A21246" s="7" t="s">
        <v>34</v>
      </c>
      <c r="B21246" s="7" t="s">
        <v>760</v>
      </c>
      <c r="C21246" s="7" t="s">
        <v>1537</v>
      </c>
      <c r="D21246" s="7" t="n">
        <v>0</v>
      </c>
      <c r="E21246" s="7" t="n">
        <v>0</v>
      </c>
      <c r="F21246" s="7" t="n">
        <v>1</v>
      </c>
      <c r="G21246" s="7" t="n">
        <v>567.71</v>
      </c>
    </row>
    <row r="21247" customFormat="false" ht="15" hidden="false" customHeight="false" outlineLevel="0" collapsed="false">
      <c r="A21247" s="7" t="s">
        <v>34</v>
      </c>
      <c r="B21247" s="7" t="s">
        <v>760</v>
      </c>
      <c r="C21247" s="7" t="s">
        <v>1537</v>
      </c>
      <c r="D21247" s="7" t="n">
        <v>0</v>
      </c>
      <c r="E21247" s="7" t="n">
        <v>0</v>
      </c>
      <c r="F21247" s="7" t="n">
        <v>1</v>
      </c>
      <c r="G21247" s="7" t="n">
        <v>510.94</v>
      </c>
    </row>
    <row r="21248" customFormat="false" ht="15" hidden="false" customHeight="false" outlineLevel="0" collapsed="false">
      <c r="A21248" s="7" t="s">
        <v>34</v>
      </c>
      <c r="B21248" s="7" t="s">
        <v>761</v>
      </c>
      <c r="C21248" s="7" t="s">
        <v>1537</v>
      </c>
      <c r="D21248" s="7" t="n">
        <v>0</v>
      </c>
      <c r="E21248" s="7" t="n">
        <v>0</v>
      </c>
      <c r="F21248" s="7" t="n">
        <v>1</v>
      </c>
      <c r="G21248" s="7" t="n">
        <v>510.94</v>
      </c>
    </row>
    <row r="21249" customFormat="false" ht="15" hidden="false" customHeight="false" outlineLevel="0" collapsed="false">
      <c r="A21249" s="7" t="s">
        <v>34</v>
      </c>
      <c r="B21249" s="7" t="s">
        <v>761</v>
      </c>
      <c r="C21249" s="7" t="s">
        <v>1537</v>
      </c>
      <c r="D21249" s="7" t="n">
        <v>0</v>
      </c>
      <c r="E21249" s="7" t="n">
        <v>0</v>
      </c>
      <c r="F21249" s="7" t="n">
        <v>1</v>
      </c>
      <c r="G21249" s="7" t="n">
        <v>482.56</v>
      </c>
    </row>
    <row r="21250" customFormat="false" ht="15" hidden="false" customHeight="false" outlineLevel="0" collapsed="false">
      <c r="A21250" s="7" t="s">
        <v>34</v>
      </c>
      <c r="B21250" s="7" t="s">
        <v>1059</v>
      </c>
      <c r="C21250" s="7" t="s">
        <v>1537</v>
      </c>
      <c r="D21250" s="7" t="n">
        <v>0</v>
      </c>
      <c r="E21250" s="7" t="n">
        <v>0</v>
      </c>
      <c r="F21250" s="7" t="n">
        <v>1</v>
      </c>
      <c r="G21250" s="7" t="n">
        <v>567.71</v>
      </c>
    </row>
    <row r="21251" customFormat="false" ht="15" hidden="false" customHeight="false" outlineLevel="0" collapsed="false">
      <c r="A21251" s="7" t="s">
        <v>34</v>
      </c>
      <c r="B21251" s="7" t="s">
        <v>1061</v>
      </c>
      <c r="C21251" s="7" t="s">
        <v>1537</v>
      </c>
      <c r="D21251" s="7" t="n">
        <v>1</v>
      </c>
      <c r="E21251" s="7" t="n">
        <v>482.55</v>
      </c>
      <c r="F21251" s="7" t="n">
        <v>0</v>
      </c>
      <c r="G21251" s="7" t="n">
        <v>0</v>
      </c>
    </row>
    <row r="21252" customFormat="false" ht="15" hidden="false" customHeight="false" outlineLevel="0" collapsed="false">
      <c r="A21252" s="7" t="s">
        <v>34</v>
      </c>
      <c r="B21252" s="7" t="s">
        <v>882</v>
      </c>
      <c r="C21252" s="7" t="s">
        <v>1537</v>
      </c>
      <c r="D21252" s="7" t="n">
        <v>4</v>
      </c>
      <c r="E21252" s="7" t="n">
        <v>1270.87</v>
      </c>
      <c r="F21252" s="7" t="n">
        <v>2</v>
      </c>
      <c r="G21252" s="7" t="n">
        <v>677.8</v>
      </c>
    </row>
    <row r="21253" customFormat="false" ht="15" hidden="false" customHeight="false" outlineLevel="0" collapsed="false">
      <c r="A21253" s="7" t="s">
        <v>34</v>
      </c>
      <c r="B21253" s="7" t="s">
        <v>882</v>
      </c>
      <c r="C21253" s="7" t="s">
        <v>1537</v>
      </c>
      <c r="D21253" s="7" t="n">
        <v>0</v>
      </c>
      <c r="E21253" s="7" t="n">
        <v>0</v>
      </c>
      <c r="F21253" s="7" t="n">
        <v>1</v>
      </c>
      <c r="G21253" s="7" t="n">
        <v>288.07</v>
      </c>
    </row>
    <row r="21254" customFormat="false" ht="15" hidden="false" customHeight="false" outlineLevel="0" collapsed="false">
      <c r="A21254" s="7" t="s">
        <v>34</v>
      </c>
      <c r="B21254" s="7" t="s">
        <v>1037</v>
      </c>
      <c r="C21254" s="7" t="s">
        <v>1537</v>
      </c>
      <c r="D21254" s="7" t="n">
        <v>0</v>
      </c>
      <c r="E21254" s="7" t="n">
        <v>0</v>
      </c>
      <c r="F21254" s="7" t="n">
        <v>1</v>
      </c>
      <c r="G21254" s="7" t="n">
        <v>338.9</v>
      </c>
    </row>
    <row r="21255" customFormat="false" ht="15" hidden="false" customHeight="false" outlineLevel="0" collapsed="false">
      <c r="A21255" s="7" t="s">
        <v>34</v>
      </c>
      <c r="B21255" s="7" t="s">
        <v>1037</v>
      </c>
      <c r="C21255" s="7" t="s">
        <v>1537</v>
      </c>
      <c r="D21255" s="7" t="n">
        <v>0</v>
      </c>
      <c r="E21255" s="7" t="n">
        <v>0</v>
      </c>
      <c r="F21255" s="7" t="n">
        <v>1</v>
      </c>
      <c r="G21255" s="7" t="n">
        <v>338.9</v>
      </c>
    </row>
    <row r="21256" customFormat="false" ht="15" hidden="false" customHeight="false" outlineLevel="0" collapsed="false">
      <c r="A21256" s="7" t="s">
        <v>34</v>
      </c>
      <c r="B21256" s="7" t="s">
        <v>1037</v>
      </c>
      <c r="C21256" s="7" t="s">
        <v>1537</v>
      </c>
      <c r="D21256" s="7" t="n">
        <v>0</v>
      </c>
      <c r="E21256" s="7" t="n">
        <v>0</v>
      </c>
      <c r="F21256" s="7" t="n">
        <v>1</v>
      </c>
      <c r="G21256" s="7" t="n">
        <v>305.01</v>
      </c>
    </row>
    <row r="21257" customFormat="false" ht="15" hidden="false" customHeight="false" outlineLevel="0" collapsed="false">
      <c r="A21257" s="7" t="s">
        <v>34</v>
      </c>
      <c r="B21257" s="7" t="s">
        <v>1037</v>
      </c>
      <c r="C21257" s="7" t="s">
        <v>1537</v>
      </c>
      <c r="D21257" s="7" t="n">
        <v>0</v>
      </c>
      <c r="E21257" s="7" t="n">
        <v>0</v>
      </c>
      <c r="F21257" s="7" t="n">
        <v>1</v>
      </c>
      <c r="G21257" s="7" t="n">
        <v>338.9</v>
      </c>
    </row>
    <row r="21258" customFormat="false" ht="15" hidden="false" customHeight="false" outlineLevel="0" collapsed="false">
      <c r="A21258" s="7" t="s">
        <v>34</v>
      </c>
      <c r="B21258" s="7" t="s">
        <v>1037</v>
      </c>
      <c r="C21258" s="7" t="s">
        <v>1537</v>
      </c>
      <c r="D21258" s="7" t="n">
        <v>0</v>
      </c>
      <c r="E21258" s="7" t="n">
        <v>0</v>
      </c>
      <c r="F21258" s="7" t="n">
        <v>1</v>
      </c>
      <c r="G21258" s="7" t="n">
        <v>338.9</v>
      </c>
    </row>
    <row r="21259" customFormat="false" ht="15" hidden="false" customHeight="false" outlineLevel="0" collapsed="false">
      <c r="A21259" s="7" t="s">
        <v>34</v>
      </c>
      <c r="B21259" s="7" t="s">
        <v>1051</v>
      </c>
      <c r="C21259" s="7" t="s">
        <v>1537</v>
      </c>
      <c r="D21259" s="7" t="n">
        <v>0</v>
      </c>
      <c r="E21259" s="7" t="n">
        <v>0</v>
      </c>
      <c r="F21259" s="7" t="n">
        <v>1</v>
      </c>
      <c r="G21259" s="7" t="n">
        <v>338.9</v>
      </c>
    </row>
    <row r="21260" customFormat="false" ht="15" hidden="false" customHeight="false" outlineLevel="0" collapsed="false">
      <c r="A21260" s="7" t="s">
        <v>34</v>
      </c>
      <c r="B21260" s="7" t="s">
        <v>1051</v>
      </c>
      <c r="C21260" s="7" t="s">
        <v>1537</v>
      </c>
      <c r="D21260" s="7" t="n">
        <v>0</v>
      </c>
      <c r="E21260" s="7" t="n">
        <v>0</v>
      </c>
      <c r="F21260" s="7" t="n">
        <v>1</v>
      </c>
      <c r="G21260" s="7" t="n">
        <v>305.01</v>
      </c>
    </row>
    <row r="21261" customFormat="false" ht="15" hidden="false" customHeight="false" outlineLevel="0" collapsed="false">
      <c r="A21261" s="7" t="s">
        <v>34</v>
      </c>
      <c r="B21261" s="7" t="s">
        <v>1051</v>
      </c>
      <c r="C21261" s="7" t="s">
        <v>1537</v>
      </c>
      <c r="D21261" s="7" t="n">
        <v>3</v>
      </c>
      <c r="E21261" s="7" t="n">
        <v>915.03</v>
      </c>
      <c r="F21261" s="7" t="n">
        <v>2</v>
      </c>
      <c r="G21261" s="7" t="n">
        <v>677.8</v>
      </c>
    </row>
    <row r="21262" customFormat="false" ht="15" hidden="false" customHeight="false" outlineLevel="0" collapsed="false">
      <c r="A21262" s="7" t="s">
        <v>34</v>
      </c>
      <c r="B21262" s="7" t="s">
        <v>1051</v>
      </c>
      <c r="C21262" s="7" t="s">
        <v>1537</v>
      </c>
      <c r="D21262" s="7" t="n">
        <v>0</v>
      </c>
      <c r="E21262" s="7" t="n">
        <v>0</v>
      </c>
      <c r="F21262" s="7" t="n">
        <v>1</v>
      </c>
      <c r="G21262" s="7" t="n">
        <v>305.01</v>
      </c>
    </row>
    <row r="21263" customFormat="false" ht="15" hidden="false" customHeight="false" outlineLevel="0" collapsed="false">
      <c r="A21263" s="7" t="s">
        <v>34</v>
      </c>
      <c r="B21263" s="7" t="s">
        <v>1040</v>
      </c>
      <c r="C21263" s="7" t="s">
        <v>1537</v>
      </c>
      <c r="D21263" s="7" t="n">
        <v>0</v>
      </c>
      <c r="E21263" s="7" t="n">
        <v>0</v>
      </c>
      <c r="F21263" s="7" t="n">
        <v>1</v>
      </c>
      <c r="G21263" s="7" t="n">
        <v>333.81</v>
      </c>
    </row>
    <row r="21264" customFormat="false" ht="15" hidden="false" customHeight="false" outlineLevel="0" collapsed="false">
      <c r="A21264" s="7" t="s">
        <v>34</v>
      </c>
      <c r="B21264" s="7" t="s">
        <v>1040</v>
      </c>
      <c r="C21264" s="7" t="s">
        <v>1537</v>
      </c>
      <c r="D21264" s="7" t="n">
        <v>0</v>
      </c>
      <c r="E21264" s="7" t="n">
        <v>0</v>
      </c>
      <c r="F21264" s="7" t="n">
        <v>1</v>
      </c>
      <c r="G21264" s="7" t="n">
        <v>300.43</v>
      </c>
    </row>
    <row r="21265" customFormat="false" ht="15" hidden="false" customHeight="false" outlineLevel="0" collapsed="false">
      <c r="A21265" s="7" t="s">
        <v>34</v>
      </c>
      <c r="B21265" s="7" t="s">
        <v>1040</v>
      </c>
      <c r="C21265" s="7" t="s">
        <v>1537</v>
      </c>
      <c r="D21265" s="7" t="n">
        <v>0</v>
      </c>
      <c r="E21265" s="7" t="n">
        <v>0</v>
      </c>
      <c r="F21265" s="7" t="n">
        <v>1</v>
      </c>
      <c r="G21265" s="7" t="n">
        <v>333.81</v>
      </c>
    </row>
    <row r="21266" customFormat="false" ht="15" hidden="false" customHeight="false" outlineLevel="0" collapsed="false">
      <c r="A21266" s="7" t="s">
        <v>34</v>
      </c>
      <c r="B21266" s="7" t="s">
        <v>1040</v>
      </c>
      <c r="C21266" s="7" t="s">
        <v>1537</v>
      </c>
      <c r="D21266" s="7" t="n">
        <v>0</v>
      </c>
      <c r="E21266" s="7" t="n">
        <v>0</v>
      </c>
      <c r="F21266" s="7" t="n">
        <v>1</v>
      </c>
      <c r="G21266" s="7" t="n">
        <v>317.13</v>
      </c>
    </row>
    <row r="21267" customFormat="false" ht="15" hidden="false" customHeight="false" outlineLevel="0" collapsed="false">
      <c r="A21267" s="7" t="s">
        <v>34</v>
      </c>
      <c r="B21267" s="7" t="s">
        <v>1040</v>
      </c>
      <c r="C21267" s="7" t="s">
        <v>1537</v>
      </c>
      <c r="D21267" s="7" t="n">
        <v>0</v>
      </c>
      <c r="E21267" s="7" t="n">
        <v>0</v>
      </c>
      <c r="F21267" s="7" t="n">
        <v>1</v>
      </c>
      <c r="G21267" s="7" t="n">
        <v>300.43</v>
      </c>
    </row>
    <row r="21268" customFormat="false" ht="15" hidden="false" customHeight="false" outlineLevel="0" collapsed="false">
      <c r="A21268" s="7" t="s">
        <v>34</v>
      </c>
      <c r="B21268" s="7" t="s">
        <v>1238</v>
      </c>
      <c r="C21268" s="7" t="s">
        <v>1537</v>
      </c>
      <c r="D21268" s="7" t="n">
        <v>0</v>
      </c>
      <c r="E21268" s="7" t="n">
        <v>0</v>
      </c>
      <c r="F21268" s="7" t="n">
        <v>-1</v>
      </c>
      <c r="G21268" s="7" t="n">
        <v>-338.9</v>
      </c>
    </row>
    <row r="21269" customFormat="false" ht="15" hidden="false" customHeight="false" outlineLevel="0" collapsed="false">
      <c r="A21269" s="7" t="s">
        <v>34</v>
      </c>
      <c r="B21269" s="7" t="s">
        <v>1238</v>
      </c>
      <c r="C21269" s="7" t="s">
        <v>1537</v>
      </c>
      <c r="D21269" s="7" t="n">
        <v>0</v>
      </c>
      <c r="E21269" s="7" t="n">
        <v>0</v>
      </c>
      <c r="F21269" s="7" t="n">
        <v>1</v>
      </c>
      <c r="G21269" s="7" t="n">
        <v>338.9</v>
      </c>
    </row>
    <row r="21270" customFormat="false" ht="15" hidden="false" customHeight="false" outlineLevel="0" collapsed="false">
      <c r="A21270" s="7" t="s">
        <v>34</v>
      </c>
      <c r="B21270" s="7" t="s">
        <v>1072</v>
      </c>
      <c r="C21270" s="7" t="s">
        <v>1537</v>
      </c>
      <c r="D21270" s="7" t="n">
        <v>0</v>
      </c>
      <c r="E21270" s="7" t="n">
        <v>0</v>
      </c>
      <c r="F21270" s="7" t="n">
        <v>1</v>
      </c>
      <c r="G21270" s="7" t="n">
        <v>338.9</v>
      </c>
    </row>
    <row r="21271" customFormat="false" ht="15" hidden="false" customHeight="false" outlineLevel="0" collapsed="false">
      <c r="A21271" s="7" t="s">
        <v>34</v>
      </c>
      <c r="B21271" s="7" t="s">
        <v>1072</v>
      </c>
      <c r="C21271" s="7" t="s">
        <v>1537</v>
      </c>
      <c r="D21271" s="7" t="n">
        <v>0</v>
      </c>
      <c r="E21271" s="7" t="n">
        <v>0</v>
      </c>
      <c r="F21271" s="7" t="n">
        <v>1</v>
      </c>
      <c r="G21271" s="7" t="n">
        <v>338.9</v>
      </c>
    </row>
    <row r="21272" customFormat="false" ht="15" hidden="false" customHeight="false" outlineLevel="0" collapsed="false">
      <c r="A21272" s="7" t="s">
        <v>34</v>
      </c>
      <c r="B21272" s="7" t="s">
        <v>1072</v>
      </c>
      <c r="C21272" s="7" t="s">
        <v>1537</v>
      </c>
      <c r="D21272" s="7" t="n">
        <v>0</v>
      </c>
      <c r="E21272" s="7" t="n">
        <v>0</v>
      </c>
      <c r="F21272" s="7" t="n">
        <v>-1</v>
      </c>
      <c r="G21272" s="7" t="n">
        <v>-338.9</v>
      </c>
    </row>
    <row r="21273" customFormat="false" ht="15" hidden="false" customHeight="false" outlineLevel="0" collapsed="false">
      <c r="A21273" s="7" t="s">
        <v>34</v>
      </c>
      <c r="B21273" s="7" t="s">
        <v>1079</v>
      </c>
      <c r="C21273" s="7" t="s">
        <v>1537</v>
      </c>
      <c r="D21273" s="7" t="n">
        <v>0</v>
      </c>
      <c r="E21273" s="7" t="n">
        <v>0</v>
      </c>
      <c r="F21273" s="7" t="n">
        <v>1</v>
      </c>
      <c r="G21273" s="7" t="n">
        <v>288.07</v>
      </c>
    </row>
    <row r="21274" customFormat="false" ht="15" hidden="false" customHeight="false" outlineLevel="0" collapsed="false">
      <c r="A21274" s="7" t="s">
        <v>34</v>
      </c>
      <c r="B21274" s="7" t="s">
        <v>184</v>
      </c>
      <c r="C21274" s="7" t="s">
        <v>1399</v>
      </c>
      <c r="D21274" s="7" t="n">
        <v>7</v>
      </c>
      <c r="E21274" s="7" t="n">
        <v>592.35</v>
      </c>
      <c r="F21274" s="7" t="n">
        <v>5</v>
      </c>
      <c r="G21274" s="7" t="n">
        <v>448.75</v>
      </c>
    </row>
    <row r="21275" customFormat="false" ht="15" hidden="false" customHeight="false" outlineLevel="0" collapsed="false">
      <c r="A21275" s="7" t="s">
        <v>34</v>
      </c>
      <c r="B21275" s="7" t="s">
        <v>184</v>
      </c>
      <c r="C21275" s="7" t="s">
        <v>1399</v>
      </c>
      <c r="D21275" s="7" t="n">
        <v>0</v>
      </c>
      <c r="E21275" s="7" t="n">
        <v>0</v>
      </c>
      <c r="F21275" s="7" t="n">
        <v>1</v>
      </c>
      <c r="G21275" s="7" t="n">
        <v>89.74</v>
      </c>
    </row>
    <row r="21276" customFormat="false" ht="15" hidden="false" customHeight="false" outlineLevel="0" collapsed="false">
      <c r="A21276" s="7" t="s">
        <v>34</v>
      </c>
      <c r="B21276" s="7" t="s">
        <v>184</v>
      </c>
      <c r="C21276" s="7" t="s">
        <v>1399</v>
      </c>
      <c r="D21276" s="7" t="n">
        <v>0</v>
      </c>
      <c r="E21276" s="7" t="n">
        <v>0</v>
      </c>
      <c r="F21276" s="7" t="n">
        <v>1</v>
      </c>
      <c r="G21276" s="7" t="n">
        <v>89.75</v>
      </c>
    </row>
    <row r="21277" customFormat="false" ht="15" hidden="false" customHeight="false" outlineLevel="0" collapsed="false">
      <c r="A21277" s="7" t="s">
        <v>34</v>
      </c>
      <c r="B21277" s="7" t="s">
        <v>184</v>
      </c>
      <c r="C21277" s="7" t="s">
        <v>1399</v>
      </c>
      <c r="D21277" s="7" t="n">
        <v>0</v>
      </c>
      <c r="E21277" s="7" t="n">
        <v>0</v>
      </c>
      <c r="F21277" s="7" t="n">
        <v>1</v>
      </c>
      <c r="G21277" s="7" t="n">
        <v>89.74</v>
      </c>
    </row>
    <row r="21278" customFormat="false" ht="15" hidden="false" customHeight="false" outlineLevel="0" collapsed="false">
      <c r="A21278" s="7" t="s">
        <v>34</v>
      </c>
      <c r="B21278" s="7" t="s">
        <v>184</v>
      </c>
      <c r="C21278" s="7" t="s">
        <v>1399</v>
      </c>
      <c r="D21278" s="7" t="n">
        <v>0</v>
      </c>
      <c r="E21278" s="7" t="n">
        <v>0</v>
      </c>
      <c r="F21278" s="7" t="n">
        <v>1</v>
      </c>
      <c r="G21278" s="7" t="n">
        <v>80.78</v>
      </c>
    </row>
    <row r="21279" customFormat="false" ht="15" hidden="false" customHeight="false" outlineLevel="0" collapsed="false">
      <c r="A21279" s="7" t="s">
        <v>34</v>
      </c>
      <c r="B21279" s="7" t="s">
        <v>184</v>
      </c>
      <c r="C21279" s="7" t="s">
        <v>1399</v>
      </c>
      <c r="D21279" s="7" t="n">
        <v>0</v>
      </c>
      <c r="E21279" s="7" t="n">
        <v>0</v>
      </c>
      <c r="F21279" s="7" t="n">
        <v>1</v>
      </c>
      <c r="G21279" s="7" t="n">
        <v>85.4</v>
      </c>
    </row>
    <row r="21280" customFormat="false" ht="15" hidden="false" customHeight="false" outlineLevel="0" collapsed="false">
      <c r="A21280" s="7" t="s">
        <v>34</v>
      </c>
      <c r="B21280" s="7" t="s">
        <v>184</v>
      </c>
      <c r="C21280" s="7" t="s">
        <v>1399</v>
      </c>
      <c r="D21280" s="7" t="n">
        <v>0</v>
      </c>
      <c r="E21280" s="7" t="n">
        <v>0</v>
      </c>
      <c r="F21280" s="7" t="n">
        <v>1</v>
      </c>
      <c r="G21280" s="7" t="n">
        <v>89.74</v>
      </c>
    </row>
    <row r="21281" customFormat="false" ht="15" hidden="false" customHeight="false" outlineLevel="0" collapsed="false">
      <c r="A21281" s="7" t="s">
        <v>34</v>
      </c>
      <c r="B21281" s="7" t="s">
        <v>186</v>
      </c>
      <c r="C21281" s="7" t="s">
        <v>1399</v>
      </c>
      <c r="D21281" s="7" t="n">
        <v>7</v>
      </c>
      <c r="E21281" s="7" t="n">
        <v>592.35</v>
      </c>
      <c r="F21281" s="7" t="n">
        <v>10</v>
      </c>
      <c r="G21281" s="7" t="n">
        <v>852.61</v>
      </c>
    </row>
    <row r="21282" customFormat="false" ht="15" hidden="false" customHeight="false" outlineLevel="0" collapsed="false">
      <c r="A21282" s="7" t="s">
        <v>34</v>
      </c>
      <c r="B21282" s="7" t="s">
        <v>186</v>
      </c>
      <c r="C21282" s="7" t="s">
        <v>1399</v>
      </c>
      <c r="D21282" s="7" t="n">
        <v>0</v>
      </c>
      <c r="E21282" s="7" t="n">
        <v>0</v>
      </c>
      <c r="F21282" s="7" t="n">
        <v>1</v>
      </c>
      <c r="G21282" s="7" t="n">
        <v>89.74</v>
      </c>
    </row>
    <row r="21283" customFormat="false" ht="15" hidden="false" customHeight="false" outlineLevel="0" collapsed="false">
      <c r="A21283" s="7" t="s">
        <v>34</v>
      </c>
      <c r="B21283" s="7" t="s">
        <v>186</v>
      </c>
      <c r="C21283" s="7" t="s">
        <v>1399</v>
      </c>
      <c r="D21283" s="7" t="n">
        <v>0</v>
      </c>
      <c r="E21283" s="7" t="n">
        <v>0</v>
      </c>
      <c r="F21283" s="7" t="n">
        <v>1</v>
      </c>
      <c r="G21283" s="7" t="n">
        <v>89.74</v>
      </c>
    </row>
    <row r="21284" customFormat="false" ht="15" hidden="false" customHeight="false" outlineLevel="0" collapsed="false">
      <c r="A21284" s="7" t="s">
        <v>34</v>
      </c>
      <c r="B21284" s="7" t="s">
        <v>186</v>
      </c>
      <c r="C21284" s="7" t="s">
        <v>1399</v>
      </c>
      <c r="D21284" s="7" t="n">
        <v>0</v>
      </c>
      <c r="E21284" s="7" t="n">
        <v>0</v>
      </c>
      <c r="F21284" s="7" t="n">
        <v>1</v>
      </c>
      <c r="G21284" s="7" t="n">
        <v>80.77</v>
      </c>
    </row>
    <row r="21285" customFormat="false" ht="15" hidden="false" customHeight="false" outlineLevel="0" collapsed="false">
      <c r="A21285" s="7" t="s">
        <v>34</v>
      </c>
      <c r="B21285" s="7" t="s">
        <v>186</v>
      </c>
      <c r="C21285" s="7" t="s">
        <v>1399</v>
      </c>
      <c r="D21285" s="7" t="n">
        <v>0</v>
      </c>
      <c r="E21285" s="7" t="n">
        <v>0</v>
      </c>
      <c r="F21285" s="7" t="n">
        <v>1</v>
      </c>
      <c r="G21285" s="7" t="n">
        <v>89.75</v>
      </c>
    </row>
    <row r="21286" customFormat="false" ht="15" hidden="false" customHeight="false" outlineLevel="0" collapsed="false">
      <c r="A21286" s="7" t="s">
        <v>34</v>
      </c>
      <c r="B21286" s="7" t="s">
        <v>186</v>
      </c>
      <c r="C21286" s="7" t="s">
        <v>1399</v>
      </c>
      <c r="D21286" s="7" t="n">
        <v>0</v>
      </c>
      <c r="E21286" s="7" t="n">
        <v>0</v>
      </c>
      <c r="F21286" s="7" t="n">
        <v>3</v>
      </c>
      <c r="G21286" s="7" t="n">
        <v>269.24</v>
      </c>
    </row>
    <row r="21287" customFormat="false" ht="15" hidden="false" customHeight="false" outlineLevel="0" collapsed="false">
      <c r="A21287" s="7" t="s">
        <v>34</v>
      </c>
      <c r="B21287" s="7" t="s">
        <v>186</v>
      </c>
      <c r="C21287" s="7" t="s">
        <v>1399</v>
      </c>
      <c r="D21287" s="7" t="n">
        <v>0</v>
      </c>
      <c r="E21287" s="7" t="n">
        <v>0</v>
      </c>
      <c r="F21287" s="7" t="n">
        <v>2</v>
      </c>
      <c r="G21287" s="7" t="n">
        <v>170.51</v>
      </c>
    </row>
    <row r="21288" customFormat="false" ht="15" hidden="false" customHeight="false" outlineLevel="0" collapsed="false">
      <c r="A21288" s="7" t="s">
        <v>34</v>
      </c>
      <c r="B21288" s="7" t="s">
        <v>186</v>
      </c>
      <c r="C21288" s="7" t="s">
        <v>1399</v>
      </c>
      <c r="D21288" s="7" t="n">
        <v>0</v>
      </c>
      <c r="E21288" s="7" t="n">
        <v>0</v>
      </c>
      <c r="F21288" s="7" t="n">
        <v>1</v>
      </c>
      <c r="G21288" s="7" t="n">
        <v>89.74</v>
      </c>
    </row>
    <row r="21289" customFormat="false" ht="15" hidden="false" customHeight="false" outlineLevel="0" collapsed="false">
      <c r="A21289" s="7" t="s">
        <v>34</v>
      </c>
      <c r="B21289" s="7" t="s">
        <v>224</v>
      </c>
      <c r="C21289" s="7" t="s">
        <v>1399</v>
      </c>
      <c r="D21289" s="7" t="n">
        <v>0</v>
      </c>
      <c r="E21289" s="7" t="n">
        <v>0</v>
      </c>
      <c r="F21289" s="7" t="n">
        <v>2</v>
      </c>
      <c r="G21289" s="7" t="n">
        <v>179.5</v>
      </c>
    </row>
    <row r="21290" customFormat="false" ht="15" hidden="false" customHeight="false" outlineLevel="0" collapsed="false">
      <c r="A21290" s="7" t="s">
        <v>34</v>
      </c>
      <c r="B21290" s="7" t="s">
        <v>224</v>
      </c>
      <c r="C21290" s="7" t="s">
        <v>1399</v>
      </c>
      <c r="D21290" s="7" t="n">
        <v>8</v>
      </c>
      <c r="E21290" s="7" t="n">
        <v>686.59</v>
      </c>
      <c r="F21290" s="7" t="n">
        <v>4</v>
      </c>
      <c r="G21290" s="7" t="n">
        <v>359</v>
      </c>
    </row>
    <row r="21291" customFormat="false" ht="15" hidden="false" customHeight="false" outlineLevel="0" collapsed="false">
      <c r="A21291" s="7" t="s">
        <v>34</v>
      </c>
      <c r="B21291" s="7" t="s">
        <v>224</v>
      </c>
      <c r="C21291" s="7" t="s">
        <v>1399</v>
      </c>
      <c r="D21291" s="7" t="n">
        <v>0</v>
      </c>
      <c r="E21291" s="7" t="n">
        <v>0</v>
      </c>
      <c r="F21291" s="7" t="n">
        <v>1</v>
      </c>
      <c r="G21291" s="7" t="n">
        <v>80.77</v>
      </c>
    </row>
    <row r="21292" customFormat="false" ht="15" hidden="false" customHeight="false" outlineLevel="0" collapsed="false">
      <c r="A21292" s="7" t="s">
        <v>34</v>
      </c>
      <c r="B21292" s="7" t="s">
        <v>224</v>
      </c>
      <c r="C21292" s="7" t="s">
        <v>1399</v>
      </c>
      <c r="D21292" s="7" t="n">
        <v>0</v>
      </c>
      <c r="E21292" s="7" t="n">
        <v>0</v>
      </c>
      <c r="F21292" s="7" t="n">
        <v>1</v>
      </c>
      <c r="G21292" s="7" t="n">
        <v>89.75</v>
      </c>
    </row>
    <row r="21293" customFormat="false" ht="15" hidden="false" customHeight="false" outlineLevel="0" collapsed="false">
      <c r="A21293" s="7" t="s">
        <v>34</v>
      </c>
      <c r="B21293" s="7" t="s">
        <v>224</v>
      </c>
      <c r="C21293" s="7" t="s">
        <v>1399</v>
      </c>
      <c r="D21293" s="7" t="n">
        <v>0</v>
      </c>
      <c r="E21293" s="7" t="n">
        <v>0</v>
      </c>
      <c r="F21293" s="7" t="n">
        <v>1</v>
      </c>
      <c r="G21293" s="7" t="n">
        <v>89.74</v>
      </c>
    </row>
    <row r="21294" customFormat="false" ht="15" hidden="false" customHeight="false" outlineLevel="0" collapsed="false">
      <c r="A21294" s="7" t="s">
        <v>34</v>
      </c>
      <c r="B21294" s="7" t="s">
        <v>224</v>
      </c>
      <c r="C21294" s="7" t="s">
        <v>1399</v>
      </c>
      <c r="D21294" s="7" t="n">
        <v>0</v>
      </c>
      <c r="E21294" s="7" t="n">
        <v>0</v>
      </c>
      <c r="F21294" s="7" t="n">
        <v>1</v>
      </c>
      <c r="G21294" s="7" t="n">
        <v>89.75</v>
      </c>
    </row>
    <row r="21295" customFormat="false" ht="15" hidden="false" customHeight="false" outlineLevel="0" collapsed="false">
      <c r="A21295" s="7" t="s">
        <v>34</v>
      </c>
      <c r="B21295" s="7" t="s">
        <v>200</v>
      </c>
      <c r="C21295" s="7" t="s">
        <v>1399</v>
      </c>
      <c r="D21295" s="7" t="n">
        <v>2</v>
      </c>
      <c r="E21295" s="7" t="n">
        <v>166.04</v>
      </c>
      <c r="F21295" s="7" t="n">
        <v>2</v>
      </c>
      <c r="G21295" s="7" t="n">
        <v>170.52</v>
      </c>
    </row>
    <row r="21296" customFormat="false" ht="15" hidden="false" customHeight="false" outlineLevel="0" collapsed="false">
      <c r="A21296" s="7" t="s">
        <v>34</v>
      </c>
      <c r="B21296" s="7" t="s">
        <v>200</v>
      </c>
      <c r="C21296" s="7" t="s">
        <v>1399</v>
      </c>
      <c r="D21296" s="7" t="n">
        <v>0</v>
      </c>
      <c r="E21296" s="7" t="n">
        <v>0</v>
      </c>
      <c r="F21296" s="7" t="n">
        <v>1</v>
      </c>
      <c r="G21296" s="7" t="n">
        <v>89.74</v>
      </c>
    </row>
    <row r="21297" customFormat="false" ht="15" hidden="false" customHeight="false" outlineLevel="0" collapsed="false">
      <c r="A21297" s="7" t="s">
        <v>34</v>
      </c>
      <c r="B21297" s="7" t="s">
        <v>200</v>
      </c>
      <c r="C21297" s="7" t="s">
        <v>1399</v>
      </c>
      <c r="D21297" s="7" t="n">
        <v>0</v>
      </c>
      <c r="E21297" s="7" t="n">
        <v>0</v>
      </c>
      <c r="F21297" s="7" t="n">
        <v>1</v>
      </c>
      <c r="G21297" s="7" t="n">
        <v>76.29</v>
      </c>
    </row>
    <row r="21298" customFormat="false" ht="15" hidden="false" customHeight="false" outlineLevel="0" collapsed="false">
      <c r="A21298" s="7" t="s">
        <v>34</v>
      </c>
      <c r="B21298" s="7" t="s">
        <v>200</v>
      </c>
      <c r="C21298" s="7" t="s">
        <v>1399</v>
      </c>
      <c r="D21298" s="7" t="n">
        <v>0</v>
      </c>
      <c r="E21298" s="7" t="n">
        <v>0</v>
      </c>
      <c r="F21298" s="7" t="n">
        <v>1</v>
      </c>
      <c r="G21298" s="7" t="n">
        <v>89.75</v>
      </c>
    </row>
    <row r="21299" customFormat="false" ht="15" hidden="false" customHeight="false" outlineLevel="0" collapsed="false">
      <c r="A21299" s="7" t="s">
        <v>34</v>
      </c>
      <c r="B21299" s="7" t="s">
        <v>781</v>
      </c>
      <c r="C21299" s="7" t="s">
        <v>1399</v>
      </c>
      <c r="D21299" s="7" t="n">
        <v>5</v>
      </c>
      <c r="E21299" s="7" t="n">
        <v>394.9</v>
      </c>
      <c r="F21299" s="7" t="n">
        <v>0</v>
      </c>
      <c r="G21299" s="7" t="n">
        <v>0</v>
      </c>
    </row>
    <row r="21300" customFormat="false" ht="15" hidden="false" customHeight="false" outlineLevel="0" collapsed="false">
      <c r="A21300" s="7" t="s">
        <v>34</v>
      </c>
      <c r="B21300" s="7" t="s">
        <v>565</v>
      </c>
      <c r="C21300" s="7" t="s">
        <v>1399</v>
      </c>
      <c r="D21300" s="7" t="n">
        <v>1</v>
      </c>
      <c r="E21300" s="7" t="n">
        <v>89.75</v>
      </c>
      <c r="F21300" s="7" t="n">
        <v>0</v>
      </c>
      <c r="G21300" s="7" t="n">
        <v>0</v>
      </c>
    </row>
    <row r="21301" customFormat="false" ht="15" hidden="false" customHeight="false" outlineLevel="0" collapsed="false">
      <c r="A21301" s="7" t="s">
        <v>34</v>
      </c>
      <c r="B21301" s="7" t="s">
        <v>565</v>
      </c>
      <c r="C21301" s="7" t="s">
        <v>1399</v>
      </c>
      <c r="D21301" s="7" t="n">
        <v>0</v>
      </c>
      <c r="E21301" s="7" t="n">
        <v>0</v>
      </c>
      <c r="F21301" s="7" t="n">
        <v>1</v>
      </c>
      <c r="G21301" s="7" t="n">
        <v>80.78</v>
      </c>
    </row>
    <row r="21302" customFormat="false" ht="15" hidden="false" customHeight="false" outlineLevel="0" collapsed="false">
      <c r="A21302" s="7" t="s">
        <v>34</v>
      </c>
      <c r="B21302" s="7" t="s">
        <v>565</v>
      </c>
      <c r="C21302" s="7" t="s">
        <v>1399</v>
      </c>
      <c r="D21302" s="7" t="n">
        <v>0</v>
      </c>
      <c r="E21302" s="7" t="n">
        <v>0</v>
      </c>
      <c r="F21302" s="7" t="n">
        <v>1</v>
      </c>
      <c r="G21302" s="7" t="n">
        <v>89.74</v>
      </c>
    </row>
    <row r="21303" customFormat="false" ht="15" hidden="false" customHeight="false" outlineLevel="0" collapsed="false">
      <c r="A21303" s="7" t="s">
        <v>34</v>
      </c>
      <c r="B21303" s="7" t="s">
        <v>938</v>
      </c>
      <c r="C21303" s="7" t="s">
        <v>1587</v>
      </c>
      <c r="D21303" s="7" t="n">
        <v>3</v>
      </c>
      <c r="E21303" s="7" t="n">
        <v>255.79</v>
      </c>
      <c r="F21303" s="7" t="n">
        <v>4</v>
      </c>
      <c r="G21303" s="7" t="n">
        <v>359</v>
      </c>
    </row>
    <row r="21304" customFormat="false" ht="15" hidden="false" customHeight="false" outlineLevel="0" collapsed="false">
      <c r="A21304" s="7" t="s">
        <v>34</v>
      </c>
      <c r="B21304" s="7" t="s">
        <v>938</v>
      </c>
      <c r="C21304" s="7" t="s">
        <v>1587</v>
      </c>
      <c r="D21304" s="7" t="n">
        <v>0</v>
      </c>
      <c r="E21304" s="7" t="n">
        <v>0</v>
      </c>
      <c r="F21304" s="7" t="n">
        <v>1</v>
      </c>
      <c r="G21304" s="7" t="n">
        <v>89.75</v>
      </c>
    </row>
    <row r="21305" customFormat="false" ht="15" hidden="false" customHeight="false" outlineLevel="0" collapsed="false">
      <c r="A21305" s="7" t="s">
        <v>34</v>
      </c>
      <c r="B21305" s="7" t="s">
        <v>938</v>
      </c>
      <c r="C21305" s="7" t="s">
        <v>1587</v>
      </c>
      <c r="D21305" s="7" t="n">
        <v>0</v>
      </c>
      <c r="E21305" s="7" t="n">
        <v>0</v>
      </c>
      <c r="F21305" s="7" t="n">
        <v>1</v>
      </c>
      <c r="G21305" s="7" t="n">
        <v>89.74</v>
      </c>
    </row>
    <row r="21306" customFormat="false" ht="15" hidden="false" customHeight="false" outlineLevel="0" collapsed="false">
      <c r="A21306" s="7" t="s">
        <v>34</v>
      </c>
      <c r="B21306" s="7" t="s">
        <v>937</v>
      </c>
      <c r="C21306" s="7" t="s">
        <v>1587</v>
      </c>
      <c r="D21306" s="7" t="n">
        <v>0</v>
      </c>
      <c r="E21306" s="7" t="n">
        <v>0</v>
      </c>
      <c r="F21306" s="7" t="n">
        <v>1</v>
      </c>
      <c r="G21306" s="7" t="n">
        <v>89.74</v>
      </c>
    </row>
    <row r="21307" customFormat="false" ht="15" hidden="false" customHeight="false" outlineLevel="0" collapsed="false">
      <c r="A21307" s="7" t="s">
        <v>34</v>
      </c>
      <c r="B21307" s="7" t="s">
        <v>937</v>
      </c>
      <c r="C21307" s="7" t="s">
        <v>1587</v>
      </c>
      <c r="D21307" s="7" t="n">
        <v>0</v>
      </c>
      <c r="E21307" s="7" t="n">
        <v>0</v>
      </c>
      <c r="F21307" s="7" t="n">
        <v>1</v>
      </c>
      <c r="G21307" s="7" t="n">
        <v>89.75</v>
      </c>
    </row>
    <row r="21308" customFormat="false" ht="15" hidden="false" customHeight="false" outlineLevel="0" collapsed="false">
      <c r="A21308" s="7" t="s">
        <v>34</v>
      </c>
      <c r="B21308" s="7" t="s">
        <v>937</v>
      </c>
      <c r="C21308" s="7" t="s">
        <v>1587</v>
      </c>
      <c r="D21308" s="7" t="n">
        <v>0</v>
      </c>
      <c r="E21308" s="7" t="n">
        <v>0</v>
      </c>
      <c r="F21308" s="7" t="n">
        <v>1</v>
      </c>
      <c r="G21308" s="7" t="n">
        <v>89.75</v>
      </c>
    </row>
    <row r="21309" customFormat="false" ht="15" hidden="false" customHeight="false" outlineLevel="0" collapsed="false">
      <c r="A21309" s="7" t="s">
        <v>34</v>
      </c>
      <c r="B21309" s="7" t="s">
        <v>937</v>
      </c>
      <c r="C21309" s="7" t="s">
        <v>1587</v>
      </c>
      <c r="D21309" s="7" t="n">
        <v>7</v>
      </c>
      <c r="E21309" s="7" t="n">
        <v>569.92</v>
      </c>
      <c r="F21309" s="7" t="n">
        <v>3</v>
      </c>
      <c r="G21309" s="7" t="n">
        <v>251.29</v>
      </c>
    </row>
    <row r="21310" customFormat="false" ht="15" hidden="false" customHeight="false" outlineLevel="0" collapsed="false">
      <c r="A21310" s="7" t="s">
        <v>34</v>
      </c>
      <c r="B21310" s="7" t="s">
        <v>937</v>
      </c>
      <c r="C21310" s="7" t="s">
        <v>1587</v>
      </c>
      <c r="D21310" s="7" t="n">
        <v>0</v>
      </c>
      <c r="E21310" s="7" t="n">
        <v>0</v>
      </c>
      <c r="F21310" s="7" t="n">
        <v>1</v>
      </c>
      <c r="G21310" s="7" t="n">
        <v>89.75</v>
      </c>
    </row>
    <row r="21311" customFormat="false" ht="15" hidden="false" customHeight="false" outlineLevel="0" collapsed="false">
      <c r="A21311" s="7" t="s">
        <v>34</v>
      </c>
      <c r="B21311" s="7" t="s">
        <v>937</v>
      </c>
      <c r="C21311" s="7" t="s">
        <v>1587</v>
      </c>
      <c r="D21311" s="7" t="n">
        <v>0</v>
      </c>
      <c r="E21311" s="7" t="n">
        <v>0</v>
      </c>
      <c r="F21311" s="7" t="n">
        <v>2</v>
      </c>
      <c r="G21311" s="7" t="n">
        <v>179.5</v>
      </c>
    </row>
    <row r="21312" customFormat="false" ht="15" hidden="false" customHeight="false" outlineLevel="0" collapsed="false">
      <c r="A21312" s="7" t="s">
        <v>34</v>
      </c>
      <c r="B21312" s="7" t="s">
        <v>937</v>
      </c>
      <c r="C21312" s="7" t="s">
        <v>1587</v>
      </c>
      <c r="D21312" s="7" t="n">
        <v>0</v>
      </c>
      <c r="E21312" s="7" t="n">
        <v>0</v>
      </c>
      <c r="F21312" s="7" t="n">
        <v>1</v>
      </c>
      <c r="G21312" s="7" t="n">
        <v>80.77</v>
      </c>
    </row>
    <row r="21313" customFormat="false" ht="15" hidden="false" customHeight="false" outlineLevel="0" collapsed="false">
      <c r="A21313" s="7" t="s">
        <v>34</v>
      </c>
      <c r="B21313" s="7" t="s">
        <v>937</v>
      </c>
      <c r="C21313" s="7" t="s">
        <v>1587</v>
      </c>
      <c r="D21313" s="7" t="n">
        <v>0</v>
      </c>
      <c r="E21313" s="7" t="n">
        <v>0</v>
      </c>
      <c r="F21313" s="7" t="n">
        <v>1</v>
      </c>
      <c r="G21313" s="7" t="n">
        <v>89.75</v>
      </c>
    </row>
    <row r="21314" customFormat="false" ht="15" hidden="false" customHeight="false" outlineLevel="0" collapsed="false">
      <c r="A21314" s="7" t="s">
        <v>34</v>
      </c>
      <c r="B21314" s="7" t="s">
        <v>937</v>
      </c>
      <c r="C21314" s="7" t="s">
        <v>1587</v>
      </c>
      <c r="D21314" s="7" t="n">
        <v>0</v>
      </c>
      <c r="E21314" s="7" t="n">
        <v>0</v>
      </c>
      <c r="F21314" s="7" t="n">
        <v>2</v>
      </c>
      <c r="G21314" s="7" t="n">
        <v>179.48</v>
      </c>
    </row>
    <row r="21315" customFormat="false" ht="15" hidden="false" customHeight="false" outlineLevel="0" collapsed="false">
      <c r="A21315" s="7" t="s">
        <v>34</v>
      </c>
      <c r="B21315" s="7" t="s">
        <v>937</v>
      </c>
      <c r="C21315" s="7" t="s">
        <v>1587</v>
      </c>
      <c r="D21315" s="7" t="n">
        <v>0</v>
      </c>
      <c r="E21315" s="7" t="n">
        <v>0</v>
      </c>
      <c r="F21315" s="7" t="n">
        <v>1</v>
      </c>
      <c r="G21315" s="7" t="n">
        <v>89.74</v>
      </c>
    </row>
    <row r="21316" customFormat="false" ht="15" hidden="false" customHeight="false" outlineLevel="0" collapsed="false">
      <c r="A21316" s="7" t="s">
        <v>34</v>
      </c>
      <c r="B21316" s="7" t="s">
        <v>937</v>
      </c>
      <c r="C21316" s="7" t="s">
        <v>1587</v>
      </c>
      <c r="D21316" s="7" t="n">
        <v>0</v>
      </c>
      <c r="E21316" s="7" t="n">
        <v>0</v>
      </c>
      <c r="F21316" s="7" t="n">
        <v>1</v>
      </c>
      <c r="G21316" s="7" t="n">
        <v>89.74</v>
      </c>
    </row>
    <row r="21317" customFormat="false" ht="15" hidden="false" customHeight="false" outlineLevel="0" collapsed="false">
      <c r="A21317" s="7" t="s">
        <v>34</v>
      </c>
      <c r="B21317" s="7" t="s">
        <v>937</v>
      </c>
      <c r="C21317" s="7" t="s">
        <v>1587</v>
      </c>
      <c r="D21317" s="7" t="n">
        <v>0</v>
      </c>
      <c r="E21317" s="7" t="n">
        <v>0</v>
      </c>
      <c r="F21317" s="7" t="n">
        <v>1</v>
      </c>
      <c r="G21317" s="7" t="n">
        <v>89.74</v>
      </c>
    </row>
    <row r="21318" customFormat="false" ht="15" hidden="false" customHeight="false" outlineLevel="0" collapsed="false">
      <c r="A21318" s="7" t="s">
        <v>34</v>
      </c>
      <c r="B21318" s="7" t="s">
        <v>941</v>
      </c>
      <c r="C21318" s="7" t="s">
        <v>1587</v>
      </c>
      <c r="D21318" s="7" t="n">
        <v>0</v>
      </c>
      <c r="E21318" s="7" t="n">
        <v>0</v>
      </c>
      <c r="F21318" s="7" t="n">
        <v>1</v>
      </c>
      <c r="G21318" s="7" t="n">
        <v>80.77</v>
      </c>
    </row>
    <row r="21319" customFormat="false" ht="15" hidden="false" customHeight="false" outlineLevel="0" collapsed="false">
      <c r="A21319" s="7" t="s">
        <v>34</v>
      </c>
      <c r="B21319" s="7" t="s">
        <v>941</v>
      </c>
      <c r="C21319" s="7" t="s">
        <v>1587</v>
      </c>
      <c r="D21319" s="7" t="n">
        <v>9</v>
      </c>
      <c r="E21319" s="7" t="n">
        <v>776.34</v>
      </c>
      <c r="F21319" s="7" t="n">
        <v>4</v>
      </c>
      <c r="G21319" s="7" t="n">
        <v>359</v>
      </c>
    </row>
    <row r="21320" customFormat="false" ht="15" hidden="false" customHeight="false" outlineLevel="0" collapsed="false">
      <c r="A21320" s="7" t="s">
        <v>34</v>
      </c>
      <c r="B21320" s="7" t="s">
        <v>941</v>
      </c>
      <c r="C21320" s="7" t="s">
        <v>1587</v>
      </c>
      <c r="D21320" s="7" t="n">
        <v>0</v>
      </c>
      <c r="E21320" s="7" t="n">
        <v>0</v>
      </c>
      <c r="F21320" s="7" t="n">
        <v>1</v>
      </c>
      <c r="G21320" s="7" t="n">
        <v>89.74</v>
      </c>
    </row>
    <row r="21321" customFormat="false" ht="15" hidden="false" customHeight="false" outlineLevel="0" collapsed="false">
      <c r="A21321" s="7" t="s">
        <v>34</v>
      </c>
      <c r="B21321" s="7" t="s">
        <v>1081</v>
      </c>
      <c r="C21321" s="7" t="s">
        <v>1587</v>
      </c>
      <c r="D21321" s="7" t="n">
        <v>0</v>
      </c>
      <c r="E21321" s="7" t="n">
        <v>0</v>
      </c>
      <c r="F21321" s="7" t="n">
        <v>2</v>
      </c>
      <c r="G21321" s="7" t="n">
        <v>179.5</v>
      </c>
    </row>
    <row r="21322" customFormat="false" ht="15" hidden="false" customHeight="false" outlineLevel="0" collapsed="false">
      <c r="A21322" s="7" t="s">
        <v>34</v>
      </c>
      <c r="B21322" s="7" t="s">
        <v>1081</v>
      </c>
      <c r="C21322" s="7" t="s">
        <v>1587</v>
      </c>
      <c r="D21322" s="7" t="n">
        <v>0</v>
      </c>
      <c r="E21322" s="7" t="n">
        <v>0</v>
      </c>
      <c r="F21322" s="7" t="n">
        <v>1</v>
      </c>
      <c r="G21322" s="7" t="n">
        <v>80.77</v>
      </c>
    </row>
    <row r="21323" customFormat="false" ht="15" hidden="false" customHeight="false" outlineLevel="0" collapsed="false">
      <c r="A21323" s="7" t="s">
        <v>34</v>
      </c>
      <c r="B21323" s="7" t="s">
        <v>931</v>
      </c>
      <c r="C21323" s="7" t="s">
        <v>1399</v>
      </c>
      <c r="D21323" s="7" t="n">
        <v>3</v>
      </c>
      <c r="E21323" s="7" t="n">
        <v>269.25</v>
      </c>
      <c r="F21323" s="7" t="n">
        <v>1</v>
      </c>
      <c r="G21323" s="7" t="n">
        <v>89.75</v>
      </c>
    </row>
    <row r="21324" customFormat="false" ht="15" hidden="false" customHeight="false" outlineLevel="0" collapsed="false">
      <c r="A21324" s="7" t="s">
        <v>34</v>
      </c>
      <c r="B21324" s="7" t="s">
        <v>1099</v>
      </c>
      <c r="C21324" s="7" t="s">
        <v>1587</v>
      </c>
      <c r="D21324" s="7" t="n">
        <v>0</v>
      </c>
      <c r="E21324" s="7" t="n">
        <v>0</v>
      </c>
      <c r="F21324" s="7" t="n">
        <v>1</v>
      </c>
      <c r="G21324" s="7" t="n">
        <v>80.77</v>
      </c>
    </row>
    <row r="21325" customFormat="false" ht="15" hidden="false" customHeight="false" outlineLevel="0" collapsed="false">
      <c r="A21325" s="7" t="s">
        <v>34</v>
      </c>
      <c r="B21325" s="7" t="s">
        <v>686</v>
      </c>
      <c r="C21325" s="7" t="s">
        <v>1400</v>
      </c>
      <c r="D21325" s="7" t="n">
        <v>0</v>
      </c>
      <c r="E21325" s="7" t="n">
        <v>0</v>
      </c>
      <c r="F21325" s="7" t="n">
        <v>1</v>
      </c>
      <c r="G21325" s="7" t="n">
        <v>120.25</v>
      </c>
    </row>
    <row r="21326" customFormat="false" ht="15" hidden="false" customHeight="false" outlineLevel="0" collapsed="false">
      <c r="A21326" s="7" t="s">
        <v>34</v>
      </c>
      <c r="B21326" s="7" t="s">
        <v>686</v>
      </c>
      <c r="C21326" s="7" t="s">
        <v>1400</v>
      </c>
      <c r="D21326" s="7" t="n">
        <v>5</v>
      </c>
      <c r="E21326" s="7" t="n">
        <v>559.16</v>
      </c>
      <c r="F21326" s="7" t="n">
        <v>3</v>
      </c>
      <c r="G21326" s="7" t="n">
        <v>336.71</v>
      </c>
    </row>
    <row r="21327" customFormat="false" ht="15" hidden="false" customHeight="false" outlineLevel="0" collapsed="false">
      <c r="A21327" s="7" t="s">
        <v>34</v>
      </c>
      <c r="B21327" s="7" t="s">
        <v>615</v>
      </c>
      <c r="C21327" s="7" t="s">
        <v>1400</v>
      </c>
      <c r="D21327" s="7" t="n">
        <v>13</v>
      </c>
      <c r="E21327" s="7" t="n">
        <v>1521.16</v>
      </c>
      <c r="F21327" s="7" t="n">
        <v>4</v>
      </c>
      <c r="G21327" s="7" t="n">
        <v>456.94</v>
      </c>
    </row>
    <row r="21328" customFormat="false" ht="15" hidden="false" customHeight="false" outlineLevel="0" collapsed="false">
      <c r="A21328" s="7" t="s">
        <v>34</v>
      </c>
      <c r="B21328" s="7" t="s">
        <v>615</v>
      </c>
      <c r="C21328" s="7" t="s">
        <v>1400</v>
      </c>
      <c r="D21328" s="7" t="n">
        <v>0</v>
      </c>
      <c r="E21328" s="7" t="n">
        <v>0</v>
      </c>
      <c r="F21328" s="7" t="n">
        <v>1</v>
      </c>
      <c r="G21328" s="7" t="n">
        <v>108.23</v>
      </c>
    </row>
    <row r="21329" customFormat="false" ht="15" hidden="false" customHeight="false" outlineLevel="0" collapsed="false">
      <c r="A21329" s="7" t="s">
        <v>34</v>
      </c>
      <c r="B21329" s="7" t="s">
        <v>673</v>
      </c>
      <c r="C21329" s="7" t="s">
        <v>1400</v>
      </c>
      <c r="D21329" s="7" t="n">
        <v>7</v>
      </c>
      <c r="E21329" s="7" t="n">
        <v>805.67</v>
      </c>
      <c r="F21329" s="7" t="n">
        <v>0</v>
      </c>
      <c r="G21329" s="7" t="n">
        <v>0</v>
      </c>
    </row>
    <row r="21330" customFormat="false" ht="15" hidden="false" customHeight="false" outlineLevel="0" collapsed="false">
      <c r="A21330" s="7" t="s">
        <v>34</v>
      </c>
      <c r="B21330" s="7" t="s">
        <v>673</v>
      </c>
      <c r="C21330" s="7" t="s">
        <v>1400</v>
      </c>
      <c r="D21330" s="7" t="n">
        <v>0</v>
      </c>
      <c r="E21330" s="7" t="n">
        <v>0</v>
      </c>
      <c r="F21330" s="7" t="n">
        <v>1</v>
      </c>
      <c r="G21330" s="7" t="n">
        <v>102.22</v>
      </c>
    </row>
    <row r="21331" customFormat="false" ht="15" hidden="false" customHeight="false" outlineLevel="0" collapsed="false">
      <c r="A21331" s="7" t="s">
        <v>34</v>
      </c>
      <c r="B21331" s="7" t="s">
        <v>673</v>
      </c>
      <c r="C21331" s="7" t="s">
        <v>1400</v>
      </c>
      <c r="D21331" s="7" t="n">
        <v>0</v>
      </c>
      <c r="E21331" s="7" t="n">
        <v>0</v>
      </c>
      <c r="F21331" s="7" t="n">
        <v>1</v>
      </c>
      <c r="G21331" s="7" t="n">
        <v>108.23</v>
      </c>
    </row>
    <row r="21332" customFormat="false" ht="15" hidden="false" customHeight="false" outlineLevel="0" collapsed="false">
      <c r="A21332" s="7" t="s">
        <v>34</v>
      </c>
      <c r="B21332" s="7" t="s">
        <v>673</v>
      </c>
      <c r="C21332" s="7" t="s">
        <v>1400</v>
      </c>
      <c r="D21332" s="7" t="n">
        <v>0</v>
      </c>
      <c r="E21332" s="7" t="n">
        <v>0</v>
      </c>
      <c r="F21332" s="7" t="n">
        <v>1</v>
      </c>
      <c r="G21332" s="7" t="n">
        <v>120.25</v>
      </c>
    </row>
    <row r="21333" customFormat="false" ht="15" hidden="false" customHeight="false" outlineLevel="0" collapsed="false">
      <c r="A21333" s="7" t="s">
        <v>34</v>
      </c>
      <c r="B21333" s="7" t="s">
        <v>673</v>
      </c>
      <c r="C21333" s="7" t="s">
        <v>1400</v>
      </c>
      <c r="D21333" s="7" t="n">
        <v>0</v>
      </c>
      <c r="E21333" s="7" t="n">
        <v>0</v>
      </c>
      <c r="F21333" s="7" t="n">
        <v>1</v>
      </c>
      <c r="G21333" s="7" t="n">
        <v>108.23</v>
      </c>
    </row>
    <row r="21334" customFormat="false" ht="15" hidden="false" customHeight="false" outlineLevel="0" collapsed="false">
      <c r="A21334" s="7" t="s">
        <v>34</v>
      </c>
      <c r="B21334" s="7" t="s">
        <v>562</v>
      </c>
      <c r="C21334" s="7" t="s">
        <v>1401</v>
      </c>
      <c r="D21334" s="7" t="n">
        <v>1</v>
      </c>
      <c r="E21334" s="7" t="n">
        <v>211.61</v>
      </c>
      <c r="F21334" s="7" t="n">
        <v>6</v>
      </c>
      <c r="G21334" s="7" t="n">
        <v>1300.89</v>
      </c>
    </row>
    <row r="21335" customFormat="false" ht="15" hidden="false" customHeight="false" outlineLevel="0" collapsed="false">
      <c r="A21335" s="7" t="s">
        <v>34</v>
      </c>
      <c r="B21335" s="7" t="s">
        <v>562</v>
      </c>
      <c r="C21335" s="7" t="s">
        <v>1401</v>
      </c>
      <c r="D21335" s="7" t="n">
        <v>0</v>
      </c>
      <c r="E21335" s="7" t="n">
        <v>0</v>
      </c>
      <c r="F21335" s="7" t="n">
        <v>1</v>
      </c>
      <c r="G21335" s="7" t="n">
        <v>240.24</v>
      </c>
    </row>
    <row r="21336" customFormat="false" ht="15" hidden="false" customHeight="false" outlineLevel="0" collapsed="false">
      <c r="A21336" s="7" t="s">
        <v>34</v>
      </c>
      <c r="B21336" s="7" t="s">
        <v>562</v>
      </c>
      <c r="C21336" s="7" t="s">
        <v>1401</v>
      </c>
      <c r="D21336" s="7" t="n">
        <v>0</v>
      </c>
      <c r="E21336" s="7" t="n">
        <v>0</v>
      </c>
      <c r="F21336" s="7" t="n">
        <v>1</v>
      </c>
      <c r="G21336" s="7" t="n">
        <v>266.87</v>
      </c>
    </row>
    <row r="21337" customFormat="false" ht="15" hidden="false" customHeight="false" outlineLevel="0" collapsed="false">
      <c r="A21337" s="7" t="s">
        <v>34</v>
      </c>
      <c r="B21337" s="7" t="s">
        <v>562</v>
      </c>
      <c r="C21337" s="7" t="s">
        <v>1401</v>
      </c>
      <c r="D21337" s="7" t="n">
        <v>0</v>
      </c>
      <c r="E21337" s="7" t="n">
        <v>0</v>
      </c>
      <c r="F21337" s="7" t="n">
        <v>2</v>
      </c>
      <c r="G21337" s="7" t="n">
        <v>533.75</v>
      </c>
    </row>
    <row r="21338" customFormat="false" ht="15" hidden="false" customHeight="false" outlineLevel="0" collapsed="false">
      <c r="A21338" s="7" t="s">
        <v>34</v>
      </c>
      <c r="B21338" s="7" t="s">
        <v>562</v>
      </c>
      <c r="C21338" s="7" t="s">
        <v>1401</v>
      </c>
      <c r="D21338" s="7" t="n">
        <v>0</v>
      </c>
      <c r="E21338" s="7" t="n">
        <v>0</v>
      </c>
      <c r="F21338" s="7" t="n">
        <v>2</v>
      </c>
      <c r="G21338" s="7" t="n">
        <v>504.1</v>
      </c>
    </row>
    <row r="21339" customFormat="false" ht="15" hidden="false" customHeight="false" outlineLevel="0" collapsed="false">
      <c r="A21339" s="7" t="s">
        <v>34</v>
      </c>
      <c r="B21339" s="7" t="s">
        <v>562</v>
      </c>
      <c r="C21339" s="7" t="s">
        <v>1401</v>
      </c>
      <c r="D21339" s="7" t="n">
        <v>0</v>
      </c>
      <c r="E21339" s="7" t="n">
        <v>0</v>
      </c>
      <c r="F21339" s="7" t="n">
        <v>1</v>
      </c>
      <c r="G21339" s="7" t="n">
        <v>266.87</v>
      </c>
    </row>
    <row r="21340" customFormat="false" ht="15" hidden="false" customHeight="false" outlineLevel="0" collapsed="false">
      <c r="A21340" s="7" t="s">
        <v>34</v>
      </c>
      <c r="B21340" s="7" t="s">
        <v>562</v>
      </c>
      <c r="C21340" s="7" t="s">
        <v>1401</v>
      </c>
      <c r="D21340" s="7" t="n">
        <v>0</v>
      </c>
      <c r="E21340" s="7" t="n">
        <v>0</v>
      </c>
      <c r="F21340" s="7" t="n">
        <v>1</v>
      </c>
      <c r="G21340" s="7" t="n">
        <v>266.87</v>
      </c>
    </row>
    <row r="21341" customFormat="false" ht="15" hidden="false" customHeight="false" outlineLevel="0" collapsed="false">
      <c r="A21341" s="7" t="s">
        <v>34</v>
      </c>
      <c r="B21341" s="7" t="s">
        <v>562</v>
      </c>
      <c r="C21341" s="7" t="s">
        <v>1401</v>
      </c>
      <c r="D21341" s="7" t="n">
        <v>0</v>
      </c>
      <c r="E21341" s="7" t="n">
        <v>0</v>
      </c>
      <c r="F21341" s="7" t="n">
        <v>2</v>
      </c>
      <c r="G21341" s="7" t="n">
        <v>593.06</v>
      </c>
    </row>
    <row r="21342" customFormat="false" ht="15" hidden="false" customHeight="false" outlineLevel="0" collapsed="false">
      <c r="A21342" s="7" t="s">
        <v>34</v>
      </c>
      <c r="B21342" s="7" t="s">
        <v>562</v>
      </c>
      <c r="C21342" s="7" t="s">
        <v>1401</v>
      </c>
      <c r="D21342" s="7" t="n">
        <v>0</v>
      </c>
      <c r="E21342" s="7" t="n">
        <v>0</v>
      </c>
      <c r="F21342" s="7" t="n">
        <v>1</v>
      </c>
      <c r="G21342" s="7" t="n">
        <v>266.87</v>
      </c>
    </row>
    <row r="21343" customFormat="false" ht="15" hidden="false" customHeight="false" outlineLevel="0" collapsed="false">
      <c r="A21343" s="7" t="s">
        <v>34</v>
      </c>
      <c r="B21343" s="7" t="s">
        <v>562</v>
      </c>
      <c r="C21343" s="7" t="s">
        <v>1401</v>
      </c>
      <c r="D21343" s="7" t="n">
        <v>0</v>
      </c>
      <c r="E21343" s="7" t="n">
        <v>0</v>
      </c>
      <c r="F21343" s="7" t="n">
        <v>1</v>
      </c>
      <c r="G21343" s="7" t="n">
        <v>296.53</v>
      </c>
    </row>
    <row r="21344" customFormat="false" ht="15" hidden="false" customHeight="false" outlineLevel="0" collapsed="false">
      <c r="A21344" s="7" t="s">
        <v>34</v>
      </c>
      <c r="B21344" s="7" t="s">
        <v>562</v>
      </c>
      <c r="C21344" s="7" t="s">
        <v>1401</v>
      </c>
      <c r="D21344" s="7" t="n">
        <v>0</v>
      </c>
      <c r="E21344" s="7" t="n">
        <v>0</v>
      </c>
      <c r="F21344" s="7" t="n">
        <v>4</v>
      </c>
      <c r="G21344" s="7" t="n">
        <v>1052.66</v>
      </c>
    </row>
    <row r="21345" customFormat="false" ht="15" hidden="false" customHeight="false" outlineLevel="0" collapsed="false">
      <c r="A21345" s="7" t="s">
        <v>34</v>
      </c>
      <c r="B21345" s="7" t="s">
        <v>562</v>
      </c>
      <c r="C21345" s="7" t="s">
        <v>1401</v>
      </c>
      <c r="D21345" s="7" t="n">
        <v>0</v>
      </c>
      <c r="E21345" s="7" t="n">
        <v>0</v>
      </c>
      <c r="F21345" s="7" t="n">
        <v>1</v>
      </c>
      <c r="G21345" s="7" t="n">
        <v>212</v>
      </c>
    </row>
    <row r="21346" customFormat="false" ht="15" hidden="false" customHeight="false" outlineLevel="0" collapsed="false">
      <c r="A21346" s="7" t="s">
        <v>34</v>
      </c>
      <c r="B21346" s="7" t="s">
        <v>562</v>
      </c>
      <c r="C21346" s="7" t="s">
        <v>1401</v>
      </c>
      <c r="D21346" s="7" t="n">
        <v>0</v>
      </c>
      <c r="E21346" s="7" t="n">
        <v>0</v>
      </c>
      <c r="F21346" s="7" t="n">
        <v>16</v>
      </c>
      <c r="G21346" s="7" t="n">
        <v>4541.11</v>
      </c>
    </row>
    <row r="21347" customFormat="false" ht="15" hidden="false" customHeight="false" outlineLevel="0" collapsed="false">
      <c r="A21347" s="7" t="s">
        <v>34</v>
      </c>
      <c r="B21347" s="7" t="s">
        <v>562</v>
      </c>
      <c r="C21347" s="7" t="s">
        <v>1401</v>
      </c>
      <c r="D21347" s="7" t="n">
        <v>0</v>
      </c>
      <c r="E21347" s="7" t="n">
        <v>0</v>
      </c>
      <c r="F21347" s="7" t="n">
        <v>1</v>
      </c>
      <c r="G21347" s="7" t="n">
        <v>266.87</v>
      </c>
    </row>
    <row r="21348" customFormat="false" ht="15" hidden="false" customHeight="false" outlineLevel="0" collapsed="false">
      <c r="A21348" s="7" t="s">
        <v>34</v>
      </c>
      <c r="B21348" s="7" t="s">
        <v>562</v>
      </c>
      <c r="C21348" s="7" t="s">
        <v>1401</v>
      </c>
      <c r="D21348" s="7" t="n">
        <v>0</v>
      </c>
      <c r="E21348" s="7" t="n">
        <v>0</v>
      </c>
      <c r="F21348" s="7" t="n">
        <v>14</v>
      </c>
      <c r="G21348" s="7" t="n">
        <v>3855.24</v>
      </c>
    </row>
    <row r="21349" customFormat="false" ht="15" hidden="false" customHeight="false" outlineLevel="0" collapsed="false">
      <c r="A21349" s="7" t="s">
        <v>34</v>
      </c>
      <c r="B21349" s="7" t="s">
        <v>562</v>
      </c>
      <c r="C21349" s="7" t="s">
        <v>1401</v>
      </c>
      <c r="D21349" s="7" t="n">
        <v>0</v>
      </c>
      <c r="E21349" s="7" t="n">
        <v>0</v>
      </c>
      <c r="F21349" s="7" t="n">
        <v>2</v>
      </c>
      <c r="G21349" s="7" t="n">
        <v>423.58</v>
      </c>
    </row>
    <row r="21350" customFormat="false" ht="15" hidden="false" customHeight="false" outlineLevel="0" collapsed="false">
      <c r="A21350" s="7" t="s">
        <v>34</v>
      </c>
      <c r="B21350" s="7" t="s">
        <v>562</v>
      </c>
      <c r="C21350" s="7" t="s">
        <v>1401</v>
      </c>
      <c r="D21350" s="7" t="n">
        <v>0</v>
      </c>
      <c r="E21350" s="7" t="n">
        <v>0</v>
      </c>
      <c r="F21350" s="7" t="n">
        <v>2</v>
      </c>
      <c r="G21350" s="7" t="n">
        <v>593.05</v>
      </c>
    </row>
    <row r="21351" customFormat="false" ht="15" hidden="false" customHeight="false" outlineLevel="0" collapsed="false">
      <c r="A21351" s="7" t="s">
        <v>34</v>
      </c>
      <c r="B21351" s="7" t="s">
        <v>562</v>
      </c>
      <c r="C21351" s="7" t="s">
        <v>1401</v>
      </c>
      <c r="D21351" s="7" t="n">
        <v>0</v>
      </c>
      <c r="E21351" s="7" t="n">
        <v>0</v>
      </c>
      <c r="F21351" s="7" t="n">
        <v>1</v>
      </c>
      <c r="G21351" s="7" t="n">
        <v>296.53</v>
      </c>
    </row>
    <row r="21352" customFormat="false" ht="15" hidden="false" customHeight="false" outlineLevel="0" collapsed="false">
      <c r="A21352" s="7" t="s">
        <v>34</v>
      </c>
      <c r="B21352" s="7" t="s">
        <v>562</v>
      </c>
      <c r="C21352" s="7" t="s">
        <v>1401</v>
      </c>
      <c r="D21352" s="7" t="n">
        <v>0</v>
      </c>
      <c r="E21352" s="7" t="n">
        <v>0</v>
      </c>
      <c r="F21352" s="7" t="n">
        <v>2</v>
      </c>
      <c r="G21352" s="7" t="n">
        <v>550.76</v>
      </c>
    </row>
    <row r="21353" customFormat="false" ht="15" hidden="false" customHeight="false" outlineLevel="0" collapsed="false">
      <c r="A21353" s="7" t="s">
        <v>34</v>
      </c>
      <c r="B21353" s="7" t="s">
        <v>562</v>
      </c>
      <c r="C21353" s="7" t="s">
        <v>1401</v>
      </c>
      <c r="D21353" s="7" t="n">
        <v>0</v>
      </c>
      <c r="E21353" s="7" t="n">
        <v>0</v>
      </c>
      <c r="F21353" s="7" t="n">
        <v>2</v>
      </c>
      <c r="G21353" s="7" t="n">
        <v>533.75</v>
      </c>
    </row>
    <row r="21354" customFormat="false" ht="15" hidden="false" customHeight="false" outlineLevel="0" collapsed="false">
      <c r="A21354" s="7" t="s">
        <v>34</v>
      </c>
      <c r="B21354" s="7" t="s">
        <v>562</v>
      </c>
      <c r="C21354" s="7" t="s">
        <v>1401</v>
      </c>
      <c r="D21354" s="7" t="n">
        <v>0</v>
      </c>
      <c r="E21354" s="7" t="n">
        <v>0</v>
      </c>
      <c r="F21354" s="7" t="n">
        <v>5</v>
      </c>
      <c r="G21354" s="7" t="n">
        <v>1334.35</v>
      </c>
    </row>
    <row r="21355" customFormat="false" ht="15" hidden="false" customHeight="false" outlineLevel="0" collapsed="false">
      <c r="A21355" s="7" t="s">
        <v>34</v>
      </c>
      <c r="B21355" s="7" t="s">
        <v>562</v>
      </c>
      <c r="C21355" s="7" t="s">
        <v>1401</v>
      </c>
      <c r="D21355" s="7" t="n">
        <v>0</v>
      </c>
      <c r="E21355" s="7" t="n">
        <v>0</v>
      </c>
      <c r="F21355" s="7" t="n">
        <v>10</v>
      </c>
      <c r="G21355" s="7" t="n">
        <v>2796.01</v>
      </c>
    </row>
    <row r="21356" customFormat="false" ht="15" hidden="false" customHeight="false" outlineLevel="0" collapsed="false">
      <c r="A21356" s="7" t="s">
        <v>34</v>
      </c>
      <c r="B21356" s="7" t="s">
        <v>562</v>
      </c>
      <c r="C21356" s="7" t="s">
        <v>1401</v>
      </c>
      <c r="D21356" s="7" t="n">
        <v>0</v>
      </c>
      <c r="E21356" s="7" t="n">
        <v>0</v>
      </c>
      <c r="F21356" s="7" t="n">
        <v>1</v>
      </c>
      <c r="G21356" s="7" t="n">
        <v>191.2</v>
      </c>
    </row>
    <row r="21357" customFormat="false" ht="15" hidden="false" customHeight="false" outlineLevel="0" collapsed="false">
      <c r="A21357" s="7" t="s">
        <v>34</v>
      </c>
      <c r="B21357" s="7" t="s">
        <v>562</v>
      </c>
      <c r="C21357" s="7" t="s">
        <v>1401</v>
      </c>
      <c r="D21357" s="7" t="n">
        <v>0</v>
      </c>
      <c r="E21357" s="7" t="n">
        <v>0</v>
      </c>
      <c r="F21357" s="7" t="n">
        <v>19</v>
      </c>
      <c r="G21357" s="7" t="n">
        <v>5261.2</v>
      </c>
    </row>
    <row r="21358" customFormat="false" ht="15" hidden="false" customHeight="false" outlineLevel="0" collapsed="false">
      <c r="A21358" s="7" t="s">
        <v>34</v>
      </c>
      <c r="B21358" s="7" t="s">
        <v>562</v>
      </c>
      <c r="C21358" s="7" t="s">
        <v>1401</v>
      </c>
      <c r="D21358" s="7" t="n">
        <v>0</v>
      </c>
      <c r="E21358" s="7" t="n">
        <v>0</v>
      </c>
      <c r="F21358" s="7" t="n">
        <v>10</v>
      </c>
      <c r="G21358" s="7" t="n">
        <v>2796.09</v>
      </c>
    </row>
    <row r="21359" customFormat="false" ht="15" hidden="false" customHeight="false" outlineLevel="0" collapsed="false">
      <c r="A21359" s="7" t="s">
        <v>34</v>
      </c>
      <c r="B21359" s="7" t="s">
        <v>562</v>
      </c>
      <c r="C21359" s="7" t="s">
        <v>1401</v>
      </c>
      <c r="D21359" s="7" t="n">
        <v>0</v>
      </c>
      <c r="E21359" s="7" t="n">
        <v>0</v>
      </c>
      <c r="F21359" s="7" t="n">
        <v>1</v>
      </c>
      <c r="G21359" s="7" t="n">
        <v>266.87</v>
      </c>
    </row>
    <row r="21360" customFormat="false" ht="15" hidden="false" customHeight="false" outlineLevel="0" collapsed="false">
      <c r="A21360" s="7" t="s">
        <v>34</v>
      </c>
      <c r="B21360" s="7" t="s">
        <v>562</v>
      </c>
      <c r="C21360" s="7" t="s">
        <v>1401</v>
      </c>
      <c r="D21360" s="7" t="n">
        <v>0</v>
      </c>
      <c r="E21360" s="7" t="n">
        <v>0</v>
      </c>
      <c r="F21360" s="7" t="n">
        <v>4</v>
      </c>
      <c r="G21360" s="7" t="n">
        <v>1126.81</v>
      </c>
    </row>
    <row r="21361" customFormat="false" ht="15" hidden="false" customHeight="false" outlineLevel="0" collapsed="false">
      <c r="A21361" s="7" t="s">
        <v>34</v>
      </c>
      <c r="B21361" s="7" t="s">
        <v>562</v>
      </c>
      <c r="C21361" s="7" t="s">
        <v>1401</v>
      </c>
      <c r="D21361" s="7" t="n">
        <v>0</v>
      </c>
      <c r="E21361" s="7" t="n">
        <v>0</v>
      </c>
      <c r="F21361" s="7" t="n">
        <v>9</v>
      </c>
      <c r="G21361" s="7" t="n">
        <v>2431.53</v>
      </c>
    </row>
    <row r="21362" customFormat="false" ht="15" hidden="false" customHeight="false" outlineLevel="0" collapsed="false">
      <c r="A21362" s="7" t="s">
        <v>34</v>
      </c>
      <c r="B21362" s="7" t="s">
        <v>562</v>
      </c>
      <c r="C21362" s="7" t="s">
        <v>1401</v>
      </c>
      <c r="D21362" s="7" t="n">
        <v>3</v>
      </c>
      <c r="E21362" s="7" t="n">
        <v>635.04</v>
      </c>
      <c r="F21362" s="7" t="n">
        <v>0</v>
      </c>
      <c r="G21362" s="7" t="n">
        <v>0</v>
      </c>
    </row>
    <row r="21363" customFormat="false" ht="15" hidden="false" customHeight="false" outlineLevel="0" collapsed="false">
      <c r="A21363" s="7" t="s">
        <v>34</v>
      </c>
      <c r="B21363" s="7" t="s">
        <v>562</v>
      </c>
      <c r="C21363" s="7" t="s">
        <v>1401</v>
      </c>
      <c r="D21363" s="7" t="n">
        <v>0</v>
      </c>
      <c r="E21363" s="7" t="n">
        <v>0</v>
      </c>
      <c r="F21363" s="7" t="n">
        <v>1</v>
      </c>
      <c r="G21363" s="7" t="n">
        <v>296.53</v>
      </c>
    </row>
    <row r="21364" customFormat="false" ht="15" hidden="false" customHeight="false" outlineLevel="0" collapsed="false">
      <c r="A21364" s="7" t="s">
        <v>34</v>
      </c>
      <c r="B21364" s="7" t="s">
        <v>562</v>
      </c>
      <c r="C21364" s="7" t="s">
        <v>1401</v>
      </c>
      <c r="D21364" s="7" t="n">
        <v>0</v>
      </c>
      <c r="E21364" s="7" t="n">
        <v>0</v>
      </c>
      <c r="F21364" s="7" t="n">
        <v>1</v>
      </c>
      <c r="G21364" s="7" t="n">
        <v>266.87</v>
      </c>
    </row>
    <row r="21365" customFormat="false" ht="15" hidden="false" customHeight="false" outlineLevel="0" collapsed="false">
      <c r="A21365" s="7" t="s">
        <v>34</v>
      </c>
      <c r="B21365" s="7" t="s">
        <v>562</v>
      </c>
      <c r="C21365" s="7" t="s">
        <v>1401</v>
      </c>
      <c r="D21365" s="7" t="n">
        <v>0</v>
      </c>
      <c r="E21365" s="7" t="n">
        <v>0</v>
      </c>
      <c r="F21365" s="7" t="n">
        <v>1</v>
      </c>
      <c r="G21365" s="7" t="n">
        <v>296.53</v>
      </c>
    </row>
    <row r="21366" customFormat="false" ht="15" hidden="false" customHeight="false" outlineLevel="0" collapsed="false">
      <c r="A21366" s="7" t="s">
        <v>34</v>
      </c>
      <c r="B21366" s="7" t="s">
        <v>562</v>
      </c>
      <c r="C21366" s="7" t="s">
        <v>1401</v>
      </c>
      <c r="D21366" s="7" t="n">
        <v>0</v>
      </c>
      <c r="E21366" s="7" t="n">
        <v>0</v>
      </c>
      <c r="F21366" s="7" t="n">
        <v>2</v>
      </c>
      <c r="G21366" s="7" t="n">
        <v>504</v>
      </c>
    </row>
    <row r="21367" customFormat="false" ht="15" hidden="false" customHeight="false" outlineLevel="0" collapsed="false">
      <c r="A21367" s="7" t="s">
        <v>34</v>
      </c>
      <c r="B21367" s="7" t="s">
        <v>562</v>
      </c>
      <c r="C21367" s="7" t="s">
        <v>1401</v>
      </c>
      <c r="D21367" s="7" t="n">
        <v>0</v>
      </c>
      <c r="E21367" s="7" t="n">
        <v>0</v>
      </c>
      <c r="F21367" s="7" t="n">
        <v>2</v>
      </c>
      <c r="G21367" s="7" t="n">
        <v>593.06</v>
      </c>
    </row>
    <row r="21368" customFormat="false" ht="15" hidden="false" customHeight="false" outlineLevel="0" collapsed="false">
      <c r="A21368" s="7" t="s">
        <v>34</v>
      </c>
      <c r="B21368" s="7" t="s">
        <v>562</v>
      </c>
      <c r="C21368" s="7" t="s">
        <v>1401</v>
      </c>
      <c r="D21368" s="7" t="n">
        <v>0</v>
      </c>
      <c r="E21368" s="7" t="n">
        <v>0</v>
      </c>
      <c r="F21368" s="7" t="n">
        <v>11</v>
      </c>
      <c r="G21368" s="7" t="n">
        <v>2922.85</v>
      </c>
    </row>
    <row r="21369" customFormat="false" ht="15" hidden="false" customHeight="false" outlineLevel="0" collapsed="false">
      <c r="A21369" s="7" t="s">
        <v>34</v>
      </c>
      <c r="B21369" s="7" t="s">
        <v>562</v>
      </c>
      <c r="C21369" s="7" t="s">
        <v>1401</v>
      </c>
      <c r="D21369" s="7" t="n">
        <v>0</v>
      </c>
      <c r="E21369" s="7" t="n">
        <v>0</v>
      </c>
      <c r="F21369" s="7" t="n">
        <v>1</v>
      </c>
      <c r="G21369" s="7" t="n">
        <v>211.75</v>
      </c>
    </row>
    <row r="21370" customFormat="false" ht="15" hidden="false" customHeight="false" outlineLevel="0" collapsed="false">
      <c r="A21370" s="7" t="s">
        <v>34</v>
      </c>
      <c r="B21370" s="7" t="s">
        <v>562</v>
      </c>
      <c r="C21370" s="7" t="s">
        <v>1401</v>
      </c>
      <c r="D21370" s="7" t="n">
        <v>0</v>
      </c>
      <c r="E21370" s="7" t="n">
        <v>0</v>
      </c>
      <c r="F21370" s="7" t="n">
        <v>1</v>
      </c>
      <c r="G21370" s="7" t="n">
        <v>266.87</v>
      </c>
    </row>
    <row r="21371" customFormat="false" ht="15" hidden="false" customHeight="false" outlineLevel="0" collapsed="false">
      <c r="A21371" s="7" t="s">
        <v>34</v>
      </c>
      <c r="B21371" s="7" t="s">
        <v>562</v>
      </c>
      <c r="C21371" s="7" t="s">
        <v>1401</v>
      </c>
      <c r="D21371" s="7" t="n">
        <v>0</v>
      </c>
      <c r="E21371" s="7" t="n">
        <v>0</v>
      </c>
      <c r="F21371" s="7" t="n">
        <v>1</v>
      </c>
      <c r="G21371" s="7" t="n">
        <v>266.87</v>
      </c>
    </row>
    <row r="21372" customFormat="false" ht="15" hidden="false" customHeight="false" outlineLevel="0" collapsed="false">
      <c r="A21372" s="7" t="s">
        <v>34</v>
      </c>
      <c r="B21372" s="7" t="s">
        <v>562</v>
      </c>
      <c r="C21372" s="7" t="s">
        <v>1401</v>
      </c>
      <c r="D21372" s="7" t="n">
        <v>0</v>
      </c>
      <c r="E21372" s="7" t="n">
        <v>0</v>
      </c>
      <c r="F21372" s="7" t="n">
        <v>1</v>
      </c>
      <c r="G21372" s="7" t="n">
        <v>254.15</v>
      </c>
    </row>
    <row r="21373" customFormat="false" ht="15" hidden="false" customHeight="false" outlineLevel="0" collapsed="false">
      <c r="A21373" s="7" t="s">
        <v>34</v>
      </c>
      <c r="B21373" s="7" t="s">
        <v>562</v>
      </c>
      <c r="C21373" s="7" t="s">
        <v>1401</v>
      </c>
      <c r="D21373" s="7" t="n">
        <v>0</v>
      </c>
      <c r="E21373" s="7" t="n">
        <v>0</v>
      </c>
      <c r="F21373" s="7" t="n">
        <v>2</v>
      </c>
      <c r="G21373" s="7" t="n">
        <v>593.05</v>
      </c>
    </row>
    <row r="21374" customFormat="false" ht="15" hidden="false" customHeight="false" outlineLevel="0" collapsed="false">
      <c r="A21374" s="7" t="s">
        <v>34</v>
      </c>
      <c r="B21374" s="7" t="s">
        <v>562</v>
      </c>
      <c r="C21374" s="7" t="s">
        <v>1401</v>
      </c>
      <c r="D21374" s="7" t="n">
        <v>0</v>
      </c>
      <c r="E21374" s="7" t="n">
        <v>0</v>
      </c>
      <c r="F21374" s="7" t="n">
        <v>3</v>
      </c>
      <c r="G21374" s="7" t="n">
        <v>804.84</v>
      </c>
    </row>
    <row r="21375" customFormat="false" ht="15" hidden="false" customHeight="false" outlineLevel="0" collapsed="false">
      <c r="A21375" s="7" t="s">
        <v>34</v>
      </c>
      <c r="B21375" s="7" t="s">
        <v>562</v>
      </c>
      <c r="C21375" s="7" t="s">
        <v>1401</v>
      </c>
      <c r="D21375" s="7" t="n">
        <v>0</v>
      </c>
      <c r="E21375" s="7" t="n">
        <v>0</v>
      </c>
      <c r="F21375" s="7" t="n">
        <v>4</v>
      </c>
      <c r="G21375" s="7" t="n">
        <v>1067.49</v>
      </c>
    </row>
    <row r="21376" customFormat="false" ht="15" hidden="false" customHeight="false" outlineLevel="0" collapsed="false">
      <c r="A21376" s="7" t="s">
        <v>34</v>
      </c>
      <c r="B21376" s="7" t="s">
        <v>562</v>
      </c>
      <c r="C21376" s="7" t="s">
        <v>1401</v>
      </c>
      <c r="D21376" s="7" t="n">
        <v>0</v>
      </c>
      <c r="E21376" s="7" t="n">
        <v>0</v>
      </c>
      <c r="F21376" s="7" t="n">
        <v>2</v>
      </c>
      <c r="G21376" s="7" t="n">
        <v>533.74</v>
      </c>
    </row>
    <row r="21377" customFormat="false" ht="15" hidden="false" customHeight="false" outlineLevel="0" collapsed="false">
      <c r="A21377" s="7" t="s">
        <v>34</v>
      </c>
      <c r="B21377" s="7" t="s">
        <v>562</v>
      </c>
      <c r="C21377" s="7" t="s">
        <v>1401</v>
      </c>
      <c r="D21377" s="7" t="n">
        <v>0</v>
      </c>
      <c r="E21377" s="7" t="n">
        <v>0</v>
      </c>
      <c r="F21377" s="7" t="n">
        <v>5</v>
      </c>
      <c r="G21377" s="7" t="n">
        <v>1334.38</v>
      </c>
    </row>
    <row r="21378" customFormat="false" ht="15" hidden="false" customHeight="false" outlineLevel="0" collapsed="false">
      <c r="A21378" s="7" t="s">
        <v>34</v>
      </c>
      <c r="B21378" s="7" t="s">
        <v>562</v>
      </c>
      <c r="C21378" s="7" t="s">
        <v>1401</v>
      </c>
      <c r="D21378" s="7" t="n">
        <v>0</v>
      </c>
      <c r="E21378" s="7" t="n">
        <v>0</v>
      </c>
      <c r="F21378" s="7" t="n">
        <v>1</v>
      </c>
      <c r="G21378" s="7" t="n">
        <v>266.87</v>
      </c>
    </row>
    <row r="21379" customFormat="false" ht="15" hidden="false" customHeight="false" outlineLevel="0" collapsed="false">
      <c r="A21379" s="7" t="s">
        <v>34</v>
      </c>
      <c r="B21379" s="7" t="s">
        <v>562</v>
      </c>
      <c r="C21379" s="7" t="s">
        <v>1401</v>
      </c>
      <c r="D21379" s="7" t="n">
        <v>0</v>
      </c>
      <c r="E21379" s="7" t="n">
        <v>0</v>
      </c>
      <c r="F21379" s="7" t="n">
        <v>1</v>
      </c>
      <c r="G21379" s="7" t="n">
        <v>296.53</v>
      </c>
    </row>
    <row r="21380" customFormat="false" ht="15" hidden="false" customHeight="false" outlineLevel="0" collapsed="false">
      <c r="A21380" s="7" t="s">
        <v>34</v>
      </c>
      <c r="B21380" s="7" t="s">
        <v>562</v>
      </c>
      <c r="C21380" s="7" t="s">
        <v>1401</v>
      </c>
      <c r="D21380" s="7" t="n">
        <v>0</v>
      </c>
      <c r="E21380" s="7" t="n">
        <v>0</v>
      </c>
      <c r="F21380" s="7" t="n">
        <v>9</v>
      </c>
      <c r="G21380" s="7" t="n">
        <v>2524.71</v>
      </c>
    </row>
    <row r="21381" customFormat="false" ht="15" hidden="false" customHeight="false" outlineLevel="0" collapsed="false">
      <c r="A21381" s="7" t="s">
        <v>34</v>
      </c>
      <c r="B21381" s="7" t="s">
        <v>562</v>
      </c>
      <c r="C21381" s="7" t="s">
        <v>1401</v>
      </c>
      <c r="D21381" s="7" t="n">
        <v>0</v>
      </c>
      <c r="E21381" s="7" t="n">
        <v>0</v>
      </c>
      <c r="F21381" s="7" t="n">
        <v>6</v>
      </c>
      <c r="G21381" s="7" t="n">
        <v>1652.2</v>
      </c>
    </row>
    <row r="21382" customFormat="false" ht="15" hidden="false" customHeight="false" outlineLevel="0" collapsed="false">
      <c r="A21382" s="7" t="s">
        <v>34</v>
      </c>
      <c r="B21382" s="7" t="s">
        <v>562</v>
      </c>
      <c r="C21382" s="7" t="s">
        <v>1401</v>
      </c>
      <c r="D21382" s="7" t="n">
        <v>0</v>
      </c>
      <c r="E21382" s="7" t="n">
        <v>0</v>
      </c>
      <c r="F21382" s="7" t="n">
        <v>8</v>
      </c>
      <c r="G21382" s="7" t="n">
        <v>2135</v>
      </c>
    </row>
    <row r="21383" customFormat="false" ht="15" hidden="false" customHeight="false" outlineLevel="0" collapsed="false">
      <c r="A21383" s="7" t="s">
        <v>34</v>
      </c>
      <c r="B21383" s="7" t="s">
        <v>562</v>
      </c>
      <c r="C21383" s="7" t="s">
        <v>1401</v>
      </c>
      <c r="D21383" s="7" t="n">
        <v>0</v>
      </c>
      <c r="E21383" s="7" t="n">
        <v>0</v>
      </c>
      <c r="F21383" s="7" t="n">
        <v>1</v>
      </c>
      <c r="G21383" s="7" t="n">
        <v>266.87</v>
      </c>
    </row>
    <row r="21384" customFormat="false" ht="15" hidden="false" customHeight="false" outlineLevel="0" collapsed="false">
      <c r="A21384" s="7" t="s">
        <v>34</v>
      </c>
      <c r="B21384" s="7" t="s">
        <v>562</v>
      </c>
      <c r="C21384" s="7" t="s">
        <v>1401</v>
      </c>
      <c r="D21384" s="7" t="n">
        <v>0</v>
      </c>
      <c r="E21384" s="7" t="n">
        <v>0</v>
      </c>
      <c r="F21384" s="7" t="n">
        <v>1</v>
      </c>
      <c r="G21384" s="7" t="n">
        <v>0.01</v>
      </c>
    </row>
    <row r="21385" customFormat="false" ht="15" hidden="false" customHeight="false" outlineLevel="0" collapsed="false">
      <c r="A21385" s="7" t="s">
        <v>34</v>
      </c>
      <c r="B21385" s="7" t="s">
        <v>562</v>
      </c>
      <c r="C21385" s="7" t="s">
        <v>1401</v>
      </c>
      <c r="D21385" s="7" t="n">
        <v>0</v>
      </c>
      <c r="E21385" s="7" t="n">
        <v>0</v>
      </c>
      <c r="F21385" s="7" t="n">
        <v>2</v>
      </c>
      <c r="G21385" s="7" t="n">
        <v>533.75</v>
      </c>
    </row>
    <row r="21386" customFormat="false" ht="15" hidden="false" customHeight="false" outlineLevel="0" collapsed="false">
      <c r="A21386" s="7" t="s">
        <v>34</v>
      </c>
      <c r="B21386" s="7" t="s">
        <v>562</v>
      </c>
      <c r="C21386" s="7" t="s">
        <v>1401</v>
      </c>
      <c r="D21386" s="7" t="n">
        <v>0</v>
      </c>
      <c r="E21386" s="7" t="n">
        <v>0</v>
      </c>
      <c r="F21386" s="7" t="n">
        <v>4</v>
      </c>
      <c r="G21386" s="7" t="n">
        <v>1097.16</v>
      </c>
    </row>
    <row r="21387" customFormat="false" ht="15" hidden="false" customHeight="false" outlineLevel="0" collapsed="false">
      <c r="A21387" s="7" t="s">
        <v>34</v>
      </c>
      <c r="B21387" s="7" t="s">
        <v>562</v>
      </c>
      <c r="C21387" s="7" t="s">
        <v>1401</v>
      </c>
      <c r="D21387" s="7" t="n">
        <v>0</v>
      </c>
      <c r="E21387" s="7" t="n">
        <v>0</v>
      </c>
      <c r="F21387" s="7" t="n">
        <v>1</v>
      </c>
      <c r="G21387" s="7" t="n">
        <v>296.53</v>
      </c>
    </row>
    <row r="21388" customFormat="false" ht="15" hidden="false" customHeight="false" outlineLevel="0" collapsed="false">
      <c r="A21388" s="7" t="s">
        <v>34</v>
      </c>
      <c r="B21388" s="7" t="s">
        <v>562</v>
      </c>
      <c r="C21388" s="7" t="s">
        <v>1401</v>
      </c>
      <c r="D21388" s="7" t="n">
        <v>0</v>
      </c>
      <c r="E21388" s="7" t="n">
        <v>0</v>
      </c>
      <c r="F21388" s="7" t="n">
        <v>2</v>
      </c>
      <c r="G21388" s="7" t="n">
        <v>533.74</v>
      </c>
    </row>
    <row r="21389" customFormat="false" ht="15" hidden="false" customHeight="false" outlineLevel="0" collapsed="false">
      <c r="A21389" s="7" t="s">
        <v>34</v>
      </c>
      <c r="B21389" s="7" t="s">
        <v>562</v>
      </c>
      <c r="C21389" s="7" t="s">
        <v>1401</v>
      </c>
      <c r="D21389" s="7" t="n">
        <v>0</v>
      </c>
      <c r="E21389" s="7" t="n">
        <v>0</v>
      </c>
      <c r="F21389" s="7" t="n">
        <v>1</v>
      </c>
      <c r="G21389" s="7" t="n">
        <v>266.87</v>
      </c>
    </row>
    <row r="21390" customFormat="false" ht="15" hidden="false" customHeight="false" outlineLevel="0" collapsed="false">
      <c r="A21390" s="7" t="s">
        <v>34</v>
      </c>
      <c r="B21390" s="7" t="s">
        <v>562</v>
      </c>
      <c r="C21390" s="7" t="s">
        <v>1401</v>
      </c>
      <c r="D21390" s="7" t="n">
        <v>0</v>
      </c>
      <c r="E21390" s="7" t="n">
        <v>0</v>
      </c>
      <c r="F21390" s="7" t="n">
        <v>11</v>
      </c>
      <c r="G21390" s="7" t="n">
        <v>3024.59</v>
      </c>
    </row>
    <row r="21391" customFormat="false" ht="15" hidden="false" customHeight="false" outlineLevel="0" collapsed="false">
      <c r="A21391" s="7" t="s">
        <v>34</v>
      </c>
      <c r="B21391" s="7" t="s">
        <v>562</v>
      </c>
      <c r="C21391" s="7" t="s">
        <v>1401</v>
      </c>
      <c r="D21391" s="7" t="n">
        <v>0</v>
      </c>
      <c r="E21391" s="7" t="n">
        <v>0</v>
      </c>
      <c r="F21391" s="7" t="n">
        <v>1</v>
      </c>
      <c r="G21391" s="7" t="n">
        <v>296.52</v>
      </c>
    </row>
    <row r="21392" customFormat="false" ht="15" hidden="false" customHeight="false" outlineLevel="0" collapsed="false">
      <c r="A21392" s="7" t="s">
        <v>34</v>
      </c>
      <c r="B21392" s="7" t="s">
        <v>562</v>
      </c>
      <c r="C21392" s="7" t="s">
        <v>1401</v>
      </c>
      <c r="D21392" s="7" t="n">
        <v>0</v>
      </c>
      <c r="E21392" s="7" t="n">
        <v>0</v>
      </c>
      <c r="F21392" s="7" t="n">
        <v>12</v>
      </c>
      <c r="G21392" s="7" t="n">
        <v>3306.23</v>
      </c>
    </row>
    <row r="21393" customFormat="false" ht="15" hidden="false" customHeight="false" outlineLevel="0" collapsed="false">
      <c r="A21393" s="7" t="s">
        <v>34</v>
      </c>
      <c r="B21393" s="7" t="s">
        <v>562</v>
      </c>
      <c r="C21393" s="7" t="s">
        <v>1401</v>
      </c>
      <c r="D21393" s="7" t="n">
        <v>0</v>
      </c>
      <c r="E21393" s="7" t="n">
        <v>0</v>
      </c>
      <c r="F21393" s="7" t="n">
        <v>9</v>
      </c>
      <c r="G21393" s="7" t="n">
        <v>2446.31</v>
      </c>
    </row>
    <row r="21394" customFormat="false" ht="15" hidden="false" customHeight="false" outlineLevel="0" collapsed="false">
      <c r="A21394" s="7" t="s">
        <v>34</v>
      </c>
      <c r="B21394" s="7" t="s">
        <v>562</v>
      </c>
      <c r="C21394" s="7" t="s">
        <v>1401</v>
      </c>
      <c r="D21394" s="7" t="n">
        <v>5</v>
      </c>
      <c r="E21394" s="7" t="n">
        <v>1202.8</v>
      </c>
      <c r="F21394" s="7" t="n">
        <v>3</v>
      </c>
      <c r="G21394" s="7" t="n">
        <v>721.68</v>
      </c>
    </row>
    <row r="21395" customFormat="false" ht="15" hidden="false" customHeight="false" outlineLevel="0" collapsed="false">
      <c r="A21395" s="7" t="s">
        <v>34</v>
      </c>
      <c r="B21395" s="7" t="s">
        <v>562</v>
      </c>
      <c r="C21395" s="7" t="s">
        <v>1401</v>
      </c>
      <c r="D21395" s="7" t="n">
        <v>0</v>
      </c>
      <c r="E21395" s="7" t="n">
        <v>0</v>
      </c>
      <c r="F21395" s="7" t="n">
        <v>2</v>
      </c>
      <c r="G21395" s="7" t="n">
        <v>508.47</v>
      </c>
    </row>
    <row r="21396" customFormat="false" ht="15" hidden="false" customHeight="false" outlineLevel="0" collapsed="false">
      <c r="A21396" s="7" t="s">
        <v>34</v>
      </c>
      <c r="B21396" s="7" t="s">
        <v>562</v>
      </c>
      <c r="C21396" s="7" t="s">
        <v>1401</v>
      </c>
      <c r="D21396" s="7" t="n">
        <v>0</v>
      </c>
      <c r="E21396" s="7" t="n">
        <v>0</v>
      </c>
      <c r="F21396" s="7" t="n">
        <v>1</v>
      </c>
      <c r="G21396" s="7" t="n">
        <v>296.53</v>
      </c>
    </row>
    <row r="21397" customFormat="false" ht="15" hidden="false" customHeight="false" outlineLevel="0" collapsed="false">
      <c r="A21397" s="7" t="s">
        <v>34</v>
      </c>
      <c r="B21397" s="7" t="s">
        <v>562</v>
      </c>
      <c r="C21397" s="7" t="s">
        <v>1401</v>
      </c>
      <c r="D21397" s="7" t="n">
        <v>0</v>
      </c>
      <c r="E21397" s="7" t="n">
        <v>0</v>
      </c>
      <c r="F21397" s="7" t="n">
        <v>1</v>
      </c>
      <c r="G21397" s="7" t="n">
        <v>296.53</v>
      </c>
    </row>
    <row r="21398" customFormat="false" ht="15" hidden="false" customHeight="false" outlineLevel="0" collapsed="false">
      <c r="A21398" s="7" t="s">
        <v>34</v>
      </c>
      <c r="B21398" s="7" t="s">
        <v>562</v>
      </c>
      <c r="C21398" s="7" t="s">
        <v>1401</v>
      </c>
      <c r="D21398" s="7" t="n">
        <v>0</v>
      </c>
      <c r="E21398" s="7" t="n">
        <v>0</v>
      </c>
      <c r="F21398" s="7" t="n">
        <v>1</v>
      </c>
      <c r="G21398" s="7" t="n">
        <v>296.53</v>
      </c>
    </row>
    <row r="21399" customFormat="false" ht="15" hidden="false" customHeight="false" outlineLevel="0" collapsed="false">
      <c r="A21399" s="7" t="s">
        <v>34</v>
      </c>
      <c r="B21399" s="7" t="s">
        <v>562</v>
      </c>
      <c r="C21399" s="7" t="s">
        <v>1401</v>
      </c>
      <c r="D21399" s="7" t="n">
        <v>0</v>
      </c>
      <c r="E21399" s="7" t="n">
        <v>0</v>
      </c>
      <c r="F21399" s="7" t="n">
        <v>1</v>
      </c>
      <c r="G21399" s="7" t="n">
        <v>266.87</v>
      </c>
    </row>
    <row r="21400" customFormat="false" ht="15" hidden="false" customHeight="false" outlineLevel="0" collapsed="false">
      <c r="A21400" s="7" t="s">
        <v>34</v>
      </c>
      <c r="B21400" s="7" t="s">
        <v>562</v>
      </c>
      <c r="C21400" s="7" t="s">
        <v>1401</v>
      </c>
      <c r="D21400" s="7" t="n">
        <v>0</v>
      </c>
      <c r="E21400" s="7" t="n">
        <v>0</v>
      </c>
      <c r="F21400" s="7" t="n">
        <v>7</v>
      </c>
      <c r="G21400" s="7" t="n">
        <v>1868.1</v>
      </c>
    </row>
    <row r="21401" customFormat="false" ht="15" hidden="false" customHeight="false" outlineLevel="0" collapsed="false">
      <c r="A21401" s="7" t="s">
        <v>34</v>
      </c>
      <c r="B21401" s="7" t="s">
        <v>562</v>
      </c>
      <c r="C21401" s="7" t="s">
        <v>1401</v>
      </c>
      <c r="D21401" s="7" t="n">
        <v>0</v>
      </c>
      <c r="E21401" s="7" t="n">
        <v>0</v>
      </c>
      <c r="F21401" s="7" t="n">
        <v>1</v>
      </c>
      <c r="G21401" s="7" t="n">
        <v>266.87</v>
      </c>
    </row>
    <row r="21402" customFormat="false" ht="15" hidden="false" customHeight="false" outlineLevel="0" collapsed="false">
      <c r="A21402" s="7" t="s">
        <v>34</v>
      </c>
      <c r="B21402" s="7" t="s">
        <v>562</v>
      </c>
      <c r="C21402" s="7" t="s">
        <v>1401</v>
      </c>
      <c r="D21402" s="7" t="n">
        <v>0</v>
      </c>
      <c r="E21402" s="7" t="n">
        <v>0</v>
      </c>
      <c r="F21402" s="7" t="n">
        <v>1</v>
      </c>
      <c r="G21402" s="7" t="n">
        <v>296.52</v>
      </c>
    </row>
    <row r="21403" customFormat="false" ht="15" hidden="false" customHeight="false" outlineLevel="0" collapsed="false">
      <c r="A21403" s="7" t="s">
        <v>34</v>
      </c>
      <c r="B21403" s="7" t="s">
        <v>562</v>
      </c>
      <c r="C21403" s="7" t="s">
        <v>1401</v>
      </c>
      <c r="D21403" s="7" t="n">
        <v>0</v>
      </c>
      <c r="E21403" s="7" t="n">
        <v>0</v>
      </c>
      <c r="F21403" s="7" t="n">
        <v>1</v>
      </c>
      <c r="G21403" s="7" t="n">
        <v>254.15</v>
      </c>
    </row>
    <row r="21404" customFormat="false" ht="15" hidden="false" customHeight="false" outlineLevel="0" collapsed="false">
      <c r="A21404" s="7" t="s">
        <v>34</v>
      </c>
      <c r="B21404" s="7" t="s">
        <v>562</v>
      </c>
      <c r="C21404" s="7" t="s">
        <v>1401</v>
      </c>
      <c r="D21404" s="7" t="n">
        <v>0</v>
      </c>
      <c r="E21404" s="7" t="n">
        <v>0</v>
      </c>
      <c r="F21404" s="7" t="n">
        <v>1</v>
      </c>
      <c r="G21404" s="7" t="n">
        <v>296.53</v>
      </c>
    </row>
    <row r="21405" customFormat="false" ht="15" hidden="false" customHeight="false" outlineLevel="0" collapsed="false">
      <c r="A21405" s="7" t="s">
        <v>34</v>
      </c>
      <c r="B21405" s="7" t="s">
        <v>562</v>
      </c>
      <c r="C21405" s="7" t="s">
        <v>1401</v>
      </c>
      <c r="D21405" s="7" t="n">
        <v>0</v>
      </c>
      <c r="E21405" s="7" t="n">
        <v>0</v>
      </c>
      <c r="F21405" s="7" t="n">
        <v>3</v>
      </c>
      <c r="G21405" s="7" t="n">
        <v>830.28</v>
      </c>
    </row>
    <row r="21406" customFormat="false" ht="15" hidden="false" customHeight="false" outlineLevel="0" collapsed="false">
      <c r="A21406" s="7" t="s">
        <v>34</v>
      </c>
      <c r="B21406" s="7" t="s">
        <v>562</v>
      </c>
      <c r="C21406" s="7" t="s">
        <v>1401</v>
      </c>
      <c r="D21406" s="7" t="n">
        <v>0</v>
      </c>
      <c r="E21406" s="7" t="n">
        <v>0</v>
      </c>
      <c r="F21406" s="7" t="n">
        <v>1</v>
      </c>
      <c r="G21406" s="7" t="n">
        <v>296.53</v>
      </c>
    </row>
    <row r="21407" customFormat="false" ht="15" hidden="false" customHeight="false" outlineLevel="0" collapsed="false">
      <c r="A21407" s="7" t="s">
        <v>34</v>
      </c>
      <c r="B21407" s="7" t="s">
        <v>562</v>
      </c>
      <c r="C21407" s="7" t="s">
        <v>1401</v>
      </c>
      <c r="D21407" s="7" t="n">
        <v>0</v>
      </c>
      <c r="E21407" s="7" t="n">
        <v>0</v>
      </c>
      <c r="F21407" s="7" t="n">
        <v>1</v>
      </c>
      <c r="G21407" s="7" t="n">
        <v>266.87</v>
      </c>
    </row>
    <row r="21408" customFormat="false" ht="15" hidden="false" customHeight="false" outlineLevel="0" collapsed="false">
      <c r="A21408" s="7" t="s">
        <v>34</v>
      </c>
      <c r="B21408" s="7" t="s">
        <v>562</v>
      </c>
      <c r="C21408" s="7" t="s">
        <v>1401</v>
      </c>
      <c r="D21408" s="7" t="n">
        <v>0</v>
      </c>
      <c r="E21408" s="7" t="n">
        <v>0</v>
      </c>
      <c r="F21408" s="7" t="n">
        <v>2</v>
      </c>
      <c r="G21408" s="7" t="n">
        <v>550.76</v>
      </c>
    </row>
    <row r="21409" customFormat="false" ht="15" hidden="false" customHeight="false" outlineLevel="0" collapsed="false">
      <c r="A21409" s="7" t="s">
        <v>34</v>
      </c>
      <c r="B21409" s="7" t="s">
        <v>562</v>
      </c>
      <c r="C21409" s="7" t="s">
        <v>1401</v>
      </c>
      <c r="D21409" s="7" t="n">
        <v>0</v>
      </c>
      <c r="E21409" s="7" t="n">
        <v>0</v>
      </c>
      <c r="F21409" s="7" t="n">
        <v>2</v>
      </c>
      <c r="G21409" s="7" t="n">
        <v>504.1</v>
      </c>
    </row>
    <row r="21410" customFormat="false" ht="15" hidden="false" customHeight="false" outlineLevel="0" collapsed="false">
      <c r="A21410" s="7" t="s">
        <v>34</v>
      </c>
      <c r="B21410" s="7" t="s">
        <v>562</v>
      </c>
      <c r="C21410" s="7" t="s">
        <v>1401</v>
      </c>
      <c r="D21410" s="7" t="n">
        <v>0</v>
      </c>
      <c r="E21410" s="7" t="n">
        <v>0</v>
      </c>
      <c r="F21410" s="7" t="n">
        <v>2</v>
      </c>
      <c r="G21410" s="7" t="n">
        <v>533.75</v>
      </c>
    </row>
    <row r="21411" customFormat="false" ht="15" hidden="false" customHeight="false" outlineLevel="0" collapsed="false">
      <c r="A21411" s="7" t="s">
        <v>34</v>
      </c>
      <c r="B21411" s="7" t="s">
        <v>562</v>
      </c>
      <c r="C21411" s="7" t="s">
        <v>1401</v>
      </c>
      <c r="D21411" s="7" t="n">
        <v>-1</v>
      </c>
      <c r="E21411" s="7" t="n">
        <v>-211.8</v>
      </c>
      <c r="F21411" s="7" t="n">
        <v>9</v>
      </c>
      <c r="G21411" s="7" t="n">
        <v>1906.2</v>
      </c>
    </row>
    <row r="21412" customFormat="false" ht="15" hidden="false" customHeight="false" outlineLevel="0" collapsed="false">
      <c r="A21412" s="7" t="s">
        <v>34</v>
      </c>
      <c r="B21412" s="7" t="s">
        <v>562</v>
      </c>
      <c r="C21412" s="7" t="s">
        <v>1401</v>
      </c>
      <c r="D21412" s="7" t="n">
        <v>0</v>
      </c>
      <c r="E21412" s="7" t="n">
        <v>0</v>
      </c>
      <c r="F21412" s="7" t="n">
        <v>1</v>
      </c>
      <c r="G21412" s="7" t="n">
        <v>296.53</v>
      </c>
    </row>
    <row r="21413" customFormat="false" ht="15" hidden="false" customHeight="false" outlineLevel="0" collapsed="false">
      <c r="A21413" s="7" t="s">
        <v>34</v>
      </c>
      <c r="B21413" s="7" t="s">
        <v>562</v>
      </c>
      <c r="C21413" s="7" t="s">
        <v>1401</v>
      </c>
      <c r="D21413" s="7" t="n">
        <v>0</v>
      </c>
      <c r="E21413" s="7" t="n">
        <v>0</v>
      </c>
      <c r="F21413" s="7" t="n">
        <v>1</v>
      </c>
      <c r="G21413" s="7" t="n">
        <v>296.53</v>
      </c>
    </row>
    <row r="21414" customFormat="false" ht="15" hidden="false" customHeight="false" outlineLevel="0" collapsed="false">
      <c r="A21414" s="7" t="s">
        <v>34</v>
      </c>
      <c r="B21414" s="7" t="s">
        <v>562</v>
      </c>
      <c r="C21414" s="7" t="s">
        <v>1401</v>
      </c>
      <c r="D21414" s="7" t="n">
        <v>0</v>
      </c>
      <c r="E21414" s="7" t="n">
        <v>0</v>
      </c>
      <c r="F21414" s="7" t="n">
        <v>2</v>
      </c>
      <c r="G21414" s="7" t="n">
        <v>550.76</v>
      </c>
    </row>
    <row r="21415" customFormat="false" ht="15" hidden="false" customHeight="false" outlineLevel="0" collapsed="false">
      <c r="A21415" s="7" t="s">
        <v>34</v>
      </c>
      <c r="B21415" s="7" t="s">
        <v>562</v>
      </c>
      <c r="C21415" s="7" t="s">
        <v>1401</v>
      </c>
      <c r="D21415" s="7" t="n">
        <v>0</v>
      </c>
      <c r="E21415" s="7" t="n">
        <v>0</v>
      </c>
      <c r="F21415" s="7" t="n">
        <v>1</v>
      </c>
      <c r="G21415" s="7" t="n">
        <v>266.87</v>
      </c>
    </row>
    <row r="21416" customFormat="false" ht="15" hidden="false" customHeight="false" outlineLevel="0" collapsed="false">
      <c r="A21416" s="7" t="s">
        <v>34</v>
      </c>
      <c r="B21416" s="7" t="s">
        <v>562</v>
      </c>
      <c r="C21416" s="7" t="s">
        <v>1401</v>
      </c>
      <c r="D21416" s="7" t="n">
        <v>0</v>
      </c>
      <c r="E21416" s="7" t="n">
        <v>0</v>
      </c>
      <c r="F21416" s="7" t="n">
        <v>2</v>
      </c>
      <c r="G21416" s="7" t="n">
        <v>550.76</v>
      </c>
    </row>
    <row r="21417" customFormat="false" ht="15" hidden="false" customHeight="false" outlineLevel="0" collapsed="false">
      <c r="A21417" s="7" t="s">
        <v>34</v>
      </c>
      <c r="B21417" s="7" t="s">
        <v>562</v>
      </c>
      <c r="C21417" s="7" t="s">
        <v>1401</v>
      </c>
      <c r="D21417" s="7" t="n">
        <v>0</v>
      </c>
      <c r="E21417" s="7" t="n">
        <v>0</v>
      </c>
      <c r="F21417" s="7" t="n">
        <v>2</v>
      </c>
      <c r="G21417" s="7" t="n">
        <v>550.76</v>
      </c>
    </row>
    <row r="21418" customFormat="false" ht="15" hidden="false" customHeight="false" outlineLevel="0" collapsed="false">
      <c r="A21418" s="7" t="s">
        <v>34</v>
      </c>
      <c r="B21418" s="7" t="s">
        <v>562</v>
      </c>
      <c r="C21418" s="7" t="s">
        <v>1401</v>
      </c>
      <c r="D21418" s="7" t="n">
        <v>0</v>
      </c>
      <c r="E21418" s="7" t="n">
        <v>0</v>
      </c>
      <c r="F21418" s="7" t="n">
        <v>1</v>
      </c>
      <c r="G21418" s="7" t="n">
        <v>266.87</v>
      </c>
    </row>
    <row r="21419" customFormat="false" ht="15" hidden="false" customHeight="false" outlineLevel="0" collapsed="false">
      <c r="A21419" s="7" t="s">
        <v>34</v>
      </c>
      <c r="B21419" s="7" t="s">
        <v>562</v>
      </c>
      <c r="C21419" s="7" t="s">
        <v>1401</v>
      </c>
      <c r="D21419" s="7" t="n">
        <v>0</v>
      </c>
      <c r="E21419" s="7" t="n">
        <v>0</v>
      </c>
      <c r="F21419" s="7" t="n">
        <v>1</v>
      </c>
      <c r="G21419" s="7" t="n">
        <v>252.05</v>
      </c>
    </row>
    <row r="21420" customFormat="false" ht="15" hidden="false" customHeight="false" outlineLevel="0" collapsed="false">
      <c r="A21420" s="7" t="s">
        <v>34</v>
      </c>
      <c r="B21420" s="7" t="s">
        <v>562</v>
      </c>
      <c r="C21420" s="7" t="s">
        <v>1401</v>
      </c>
      <c r="D21420" s="7" t="n">
        <v>0</v>
      </c>
      <c r="E21420" s="7" t="n">
        <v>0</v>
      </c>
      <c r="F21420" s="7" t="n">
        <v>3</v>
      </c>
      <c r="G21420" s="7" t="n">
        <v>804.84</v>
      </c>
    </row>
    <row r="21421" customFormat="false" ht="15" hidden="false" customHeight="false" outlineLevel="0" collapsed="false">
      <c r="A21421" s="7" t="s">
        <v>34</v>
      </c>
      <c r="B21421" s="7" t="s">
        <v>562</v>
      </c>
      <c r="C21421" s="7" t="s">
        <v>1401</v>
      </c>
      <c r="D21421" s="7" t="n">
        <v>0</v>
      </c>
      <c r="E21421" s="7" t="n">
        <v>0</v>
      </c>
      <c r="F21421" s="7" t="n">
        <v>19</v>
      </c>
      <c r="G21421" s="7" t="n">
        <v>5341.74</v>
      </c>
    </row>
    <row r="21422" customFormat="false" ht="15" hidden="false" customHeight="false" outlineLevel="0" collapsed="false">
      <c r="A21422" s="7" t="s">
        <v>34</v>
      </c>
      <c r="B21422" s="7" t="s">
        <v>562</v>
      </c>
      <c r="C21422" s="7" t="s">
        <v>1401</v>
      </c>
      <c r="D21422" s="7" t="n">
        <v>0</v>
      </c>
      <c r="E21422" s="7" t="n">
        <v>0</v>
      </c>
      <c r="F21422" s="7" t="n">
        <v>13</v>
      </c>
      <c r="G21422" s="7" t="n">
        <v>3471.43</v>
      </c>
    </row>
    <row r="21423" customFormat="false" ht="15" hidden="false" customHeight="false" outlineLevel="0" collapsed="false">
      <c r="A21423" s="7" t="s">
        <v>34</v>
      </c>
      <c r="B21423" s="7" t="s">
        <v>562</v>
      </c>
      <c r="C21423" s="7" t="s">
        <v>1401</v>
      </c>
      <c r="D21423" s="7" t="n">
        <v>0</v>
      </c>
      <c r="E21423" s="7" t="n">
        <v>0</v>
      </c>
      <c r="F21423" s="7" t="n">
        <v>20</v>
      </c>
      <c r="G21423" s="7" t="n">
        <v>5373.38</v>
      </c>
    </row>
    <row r="21424" customFormat="false" ht="15" hidden="false" customHeight="false" outlineLevel="0" collapsed="false">
      <c r="A21424" s="7" t="s">
        <v>34</v>
      </c>
      <c r="B21424" s="7" t="s">
        <v>562</v>
      </c>
      <c r="C21424" s="7" t="s">
        <v>1401</v>
      </c>
      <c r="D21424" s="7" t="n">
        <v>0</v>
      </c>
      <c r="E21424" s="7" t="n">
        <v>0</v>
      </c>
      <c r="F21424" s="7" t="n">
        <v>1</v>
      </c>
      <c r="G21424" s="7" t="n">
        <v>296.53</v>
      </c>
    </row>
    <row r="21425" customFormat="false" ht="15" hidden="false" customHeight="false" outlineLevel="0" collapsed="false">
      <c r="A21425" s="7" t="s">
        <v>34</v>
      </c>
      <c r="B21425" s="7" t="s">
        <v>562</v>
      </c>
      <c r="C21425" s="7" t="s">
        <v>1401</v>
      </c>
      <c r="D21425" s="7" t="n">
        <v>0</v>
      </c>
      <c r="E21425" s="7" t="n">
        <v>0</v>
      </c>
      <c r="F21425" s="7" t="n">
        <v>2</v>
      </c>
      <c r="G21425" s="7" t="n">
        <v>550.76</v>
      </c>
    </row>
    <row r="21426" customFormat="false" ht="15" hidden="false" customHeight="false" outlineLevel="0" collapsed="false">
      <c r="A21426" s="7" t="s">
        <v>34</v>
      </c>
      <c r="B21426" s="7" t="s">
        <v>562</v>
      </c>
      <c r="C21426" s="7" t="s">
        <v>1401</v>
      </c>
      <c r="D21426" s="7" t="n">
        <v>2</v>
      </c>
      <c r="E21426" s="7" t="n">
        <v>423.5</v>
      </c>
      <c r="F21426" s="7" t="n">
        <v>2</v>
      </c>
      <c r="G21426" s="7" t="n">
        <v>453.75</v>
      </c>
    </row>
    <row r="21427" customFormat="false" ht="15" hidden="false" customHeight="false" outlineLevel="0" collapsed="false">
      <c r="A21427" s="7" t="s">
        <v>34</v>
      </c>
      <c r="B21427" s="7" t="s">
        <v>562</v>
      </c>
      <c r="C21427" s="7" t="s">
        <v>1401</v>
      </c>
      <c r="D21427" s="7" t="n">
        <v>0</v>
      </c>
      <c r="E21427" s="7" t="n">
        <v>0</v>
      </c>
      <c r="F21427" s="7" t="n">
        <v>2</v>
      </c>
      <c r="G21427" s="7" t="n">
        <v>533.75</v>
      </c>
    </row>
    <row r="21428" customFormat="false" ht="15" hidden="false" customHeight="false" outlineLevel="0" collapsed="false">
      <c r="A21428" s="7" t="s">
        <v>34</v>
      </c>
      <c r="B21428" s="7" t="s">
        <v>562</v>
      </c>
      <c r="C21428" s="7" t="s">
        <v>1401</v>
      </c>
      <c r="D21428" s="7" t="n">
        <v>0</v>
      </c>
      <c r="E21428" s="7" t="n">
        <v>0</v>
      </c>
      <c r="F21428" s="7" t="n">
        <v>2</v>
      </c>
      <c r="G21428" s="7" t="n">
        <v>455.94</v>
      </c>
    </row>
    <row r="21429" customFormat="false" ht="15" hidden="false" customHeight="false" outlineLevel="0" collapsed="false">
      <c r="A21429" s="7" t="s">
        <v>34</v>
      </c>
      <c r="B21429" s="7" t="s">
        <v>562</v>
      </c>
      <c r="C21429" s="7" t="s">
        <v>1401</v>
      </c>
      <c r="D21429" s="7" t="n">
        <v>0</v>
      </c>
      <c r="E21429" s="7" t="n">
        <v>0</v>
      </c>
      <c r="F21429" s="7" t="n">
        <v>7</v>
      </c>
      <c r="G21429" s="7" t="n">
        <v>1897.78</v>
      </c>
    </row>
    <row r="21430" customFormat="false" ht="15" hidden="false" customHeight="false" outlineLevel="0" collapsed="false">
      <c r="A21430" s="7" t="s">
        <v>34</v>
      </c>
      <c r="B21430" s="7" t="s">
        <v>562</v>
      </c>
      <c r="C21430" s="7" t="s">
        <v>1401</v>
      </c>
      <c r="D21430" s="7" t="n">
        <v>0</v>
      </c>
      <c r="E21430" s="7" t="n">
        <v>0</v>
      </c>
      <c r="F21430" s="7" t="n">
        <v>3</v>
      </c>
      <c r="G21430" s="7" t="n">
        <v>770.97</v>
      </c>
    </row>
    <row r="21431" customFormat="false" ht="15" hidden="false" customHeight="false" outlineLevel="0" collapsed="false">
      <c r="A21431" s="7" t="s">
        <v>34</v>
      </c>
      <c r="B21431" s="7" t="s">
        <v>562</v>
      </c>
      <c r="C21431" s="7" t="s">
        <v>1401</v>
      </c>
      <c r="D21431" s="7" t="n">
        <v>0</v>
      </c>
      <c r="E21431" s="7" t="n">
        <v>0</v>
      </c>
      <c r="F21431" s="7" t="n">
        <v>1</v>
      </c>
      <c r="G21431" s="7" t="n">
        <v>266.87</v>
      </c>
    </row>
    <row r="21432" customFormat="false" ht="15" hidden="false" customHeight="false" outlineLevel="0" collapsed="false">
      <c r="A21432" s="7" t="s">
        <v>34</v>
      </c>
      <c r="B21432" s="7" t="s">
        <v>562</v>
      </c>
      <c r="C21432" s="7" t="s">
        <v>1401</v>
      </c>
      <c r="D21432" s="7" t="n">
        <v>0</v>
      </c>
      <c r="E21432" s="7" t="n">
        <v>0</v>
      </c>
      <c r="F21432" s="7" t="n">
        <v>3</v>
      </c>
      <c r="G21432" s="7" t="n">
        <v>800.61</v>
      </c>
    </row>
    <row r="21433" customFormat="false" ht="15" hidden="false" customHeight="false" outlineLevel="0" collapsed="false">
      <c r="A21433" s="7" t="s">
        <v>34</v>
      </c>
      <c r="B21433" s="7" t="s">
        <v>562</v>
      </c>
      <c r="C21433" s="7" t="s">
        <v>1401</v>
      </c>
      <c r="D21433" s="7" t="n">
        <v>0</v>
      </c>
      <c r="E21433" s="7" t="n">
        <v>0</v>
      </c>
      <c r="F21433" s="7" t="n">
        <v>10</v>
      </c>
      <c r="G21433" s="7" t="n">
        <v>2706.98</v>
      </c>
    </row>
    <row r="21434" customFormat="false" ht="15" hidden="false" customHeight="false" outlineLevel="0" collapsed="false">
      <c r="A21434" s="7" t="s">
        <v>34</v>
      </c>
      <c r="B21434" s="7" t="s">
        <v>562</v>
      </c>
      <c r="C21434" s="7" t="s">
        <v>1401</v>
      </c>
      <c r="D21434" s="7" t="n">
        <v>0</v>
      </c>
      <c r="E21434" s="7" t="n">
        <v>0</v>
      </c>
      <c r="F21434" s="7" t="n">
        <v>126</v>
      </c>
      <c r="G21434" s="7" t="n">
        <v>32371.6</v>
      </c>
    </row>
    <row r="21435" customFormat="false" ht="15" hidden="false" customHeight="false" outlineLevel="0" collapsed="false">
      <c r="A21435" s="7" t="s">
        <v>34</v>
      </c>
      <c r="B21435" s="7" t="s">
        <v>562</v>
      </c>
      <c r="C21435" s="7" t="s">
        <v>1401</v>
      </c>
      <c r="D21435" s="7" t="n">
        <v>0</v>
      </c>
      <c r="E21435" s="7" t="n">
        <v>0</v>
      </c>
      <c r="F21435" s="7" t="n">
        <v>1</v>
      </c>
      <c r="G21435" s="7" t="n">
        <v>266.87</v>
      </c>
    </row>
    <row r="21436" customFormat="false" ht="15" hidden="false" customHeight="false" outlineLevel="0" collapsed="false">
      <c r="A21436" s="7" t="s">
        <v>34</v>
      </c>
      <c r="B21436" s="7" t="s">
        <v>562</v>
      </c>
      <c r="C21436" s="7" t="s">
        <v>1401</v>
      </c>
      <c r="D21436" s="7" t="n">
        <v>0</v>
      </c>
      <c r="E21436" s="7" t="n">
        <v>0</v>
      </c>
      <c r="F21436" s="7" t="n">
        <v>2</v>
      </c>
      <c r="G21436" s="7" t="n">
        <v>533.75</v>
      </c>
    </row>
    <row r="21437" customFormat="false" ht="15" hidden="false" customHeight="false" outlineLevel="0" collapsed="false">
      <c r="A21437" s="7" t="s">
        <v>34</v>
      </c>
      <c r="B21437" s="7" t="s">
        <v>562</v>
      </c>
      <c r="C21437" s="7" t="s">
        <v>1401</v>
      </c>
      <c r="D21437" s="7" t="n">
        <v>0</v>
      </c>
      <c r="E21437" s="7" t="n">
        <v>0</v>
      </c>
      <c r="F21437" s="7" t="n">
        <v>1</v>
      </c>
      <c r="G21437" s="7" t="n">
        <v>296.53</v>
      </c>
    </row>
    <row r="21438" customFormat="false" ht="15" hidden="false" customHeight="false" outlineLevel="0" collapsed="false">
      <c r="A21438" s="7" t="s">
        <v>34</v>
      </c>
      <c r="B21438" s="7" t="s">
        <v>562</v>
      </c>
      <c r="C21438" s="7" t="s">
        <v>1401</v>
      </c>
      <c r="D21438" s="7" t="n">
        <v>0</v>
      </c>
      <c r="E21438" s="7" t="n">
        <v>0</v>
      </c>
      <c r="F21438" s="7" t="n">
        <v>1</v>
      </c>
      <c r="G21438" s="7" t="n">
        <v>266.87</v>
      </c>
    </row>
    <row r="21439" customFormat="false" ht="15" hidden="false" customHeight="false" outlineLevel="0" collapsed="false">
      <c r="A21439" s="7" t="s">
        <v>34</v>
      </c>
      <c r="B21439" s="7" t="s">
        <v>562</v>
      </c>
      <c r="C21439" s="7" t="s">
        <v>1401</v>
      </c>
      <c r="D21439" s="7" t="n">
        <v>0</v>
      </c>
      <c r="E21439" s="7" t="n">
        <v>0</v>
      </c>
      <c r="F21439" s="7" t="n">
        <v>1</v>
      </c>
      <c r="G21439" s="7" t="n">
        <v>296.53</v>
      </c>
    </row>
    <row r="21440" customFormat="false" ht="15" hidden="false" customHeight="false" outlineLevel="0" collapsed="false">
      <c r="A21440" s="7" t="s">
        <v>34</v>
      </c>
      <c r="B21440" s="7" t="s">
        <v>562</v>
      </c>
      <c r="C21440" s="7" t="s">
        <v>1401</v>
      </c>
      <c r="D21440" s="7" t="n">
        <v>0</v>
      </c>
      <c r="E21440" s="7" t="n">
        <v>0</v>
      </c>
      <c r="F21440" s="7" t="n">
        <v>4</v>
      </c>
      <c r="G21440" s="7" t="n">
        <v>1126.81</v>
      </c>
    </row>
    <row r="21441" customFormat="false" ht="15" hidden="false" customHeight="false" outlineLevel="0" collapsed="false">
      <c r="A21441" s="7" t="s">
        <v>34</v>
      </c>
      <c r="B21441" s="7" t="s">
        <v>562</v>
      </c>
      <c r="C21441" s="7" t="s">
        <v>1401</v>
      </c>
      <c r="D21441" s="7" t="n">
        <v>0</v>
      </c>
      <c r="E21441" s="7" t="n">
        <v>0</v>
      </c>
      <c r="F21441" s="7" t="n">
        <v>2</v>
      </c>
      <c r="G21441" s="7" t="n">
        <v>533.75</v>
      </c>
    </row>
    <row r="21442" customFormat="false" ht="15" hidden="false" customHeight="false" outlineLevel="0" collapsed="false">
      <c r="A21442" s="7" t="s">
        <v>34</v>
      </c>
      <c r="B21442" s="7" t="s">
        <v>562</v>
      </c>
      <c r="C21442" s="7" t="s">
        <v>1401</v>
      </c>
      <c r="D21442" s="7" t="n">
        <v>0</v>
      </c>
      <c r="E21442" s="7" t="n">
        <v>0</v>
      </c>
      <c r="F21442" s="7" t="n">
        <v>1</v>
      </c>
      <c r="G21442" s="7" t="n">
        <v>266.87</v>
      </c>
    </row>
    <row r="21443" customFormat="false" ht="15" hidden="false" customHeight="false" outlineLevel="0" collapsed="false">
      <c r="A21443" s="7" t="s">
        <v>34</v>
      </c>
      <c r="B21443" s="7" t="s">
        <v>562</v>
      </c>
      <c r="C21443" s="7" t="s">
        <v>1401</v>
      </c>
      <c r="D21443" s="7" t="n">
        <v>0</v>
      </c>
      <c r="E21443" s="7" t="n">
        <v>0</v>
      </c>
      <c r="F21443" s="7" t="n">
        <v>3</v>
      </c>
      <c r="G21443" s="7" t="n">
        <v>800.61</v>
      </c>
    </row>
    <row r="21444" customFormat="false" ht="15" hidden="false" customHeight="false" outlineLevel="0" collapsed="false">
      <c r="A21444" s="7" t="s">
        <v>34</v>
      </c>
      <c r="B21444" s="7" t="s">
        <v>562</v>
      </c>
      <c r="C21444" s="7" t="s">
        <v>1401</v>
      </c>
      <c r="D21444" s="7" t="n">
        <v>0</v>
      </c>
      <c r="E21444" s="7" t="n">
        <v>0</v>
      </c>
      <c r="F21444" s="7" t="n">
        <v>2</v>
      </c>
      <c r="G21444" s="7" t="n">
        <v>550.76</v>
      </c>
    </row>
    <row r="21445" customFormat="false" ht="15" hidden="false" customHeight="false" outlineLevel="0" collapsed="false">
      <c r="A21445" s="7" t="s">
        <v>34</v>
      </c>
      <c r="B21445" s="7" t="s">
        <v>562</v>
      </c>
      <c r="C21445" s="7" t="s">
        <v>1401</v>
      </c>
      <c r="D21445" s="7" t="n">
        <v>0</v>
      </c>
      <c r="E21445" s="7" t="n">
        <v>0</v>
      </c>
      <c r="F21445" s="7" t="n">
        <v>4</v>
      </c>
      <c r="G21445" s="7" t="n">
        <v>1097.13</v>
      </c>
    </row>
    <row r="21446" customFormat="false" ht="15" hidden="false" customHeight="false" outlineLevel="0" collapsed="false">
      <c r="A21446" s="7" t="s">
        <v>34</v>
      </c>
      <c r="B21446" s="7" t="s">
        <v>562</v>
      </c>
      <c r="C21446" s="7" t="s">
        <v>1401</v>
      </c>
      <c r="D21446" s="7" t="n">
        <v>0</v>
      </c>
      <c r="E21446" s="7" t="n">
        <v>0</v>
      </c>
      <c r="F21446" s="7" t="n">
        <v>4</v>
      </c>
      <c r="G21446" s="7" t="n">
        <v>1126.78</v>
      </c>
    </row>
    <row r="21447" customFormat="false" ht="15" hidden="false" customHeight="false" outlineLevel="0" collapsed="false">
      <c r="A21447" s="7" t="s">
        <v>34</v>
      </c>
      <c r="B21447" s="7" t="s">
        <v>562</v>
      </c>
      <c r="C21447" s="7" t="s">
        <v>1401</v>
      </c>
      <c r="D21447" s="7" t="n">
        <v>0</v>
      </c>
      <c r="E21447" s="7" t="n">
        <v>0</v>
      </c>
      <c r="F21447" s="7" t="n">
        <v>1</v>
      </c>
      <c r="G21447" s="7" t="n">
        <v>0</v>
      </c>
    </row>
    <row r="21448" customFormat="false" ht="15" hidden="false" customHeight="false" outlineLevel="0" collapsed="false">
      <c r="A21448" s="7" t="s">
        <v>34</v>
      </c>
      <c r="B21448" s="7" t="s">
        <v>562</v>
      </c>
      <c r="C21448" s="7" t="s">
        <v>1401</v>
      </c>
      <c r="D21448" s="7" t="n">
        <v>0</v>
      </c>
      <c r="E21448" s="7" t="n">
        <v>0</v>
      </c>
      <c r="F21448" s="7" t="n">
        <v>40</v>
      </c>
      <c r="G21448" s="7" t="n">
        <v>10854.84</v>
      </c>
    </row>
    <row r="21449" customFormat="false" ht="15" hidden="false" customHeight="false" outlineLevel="0" collapsed="false">
      <c r="A21449" s="7" t="s">
        <v>34</v>
      </c>
      <c r="B21449" s="7" t="s">
        <v>562</v>
      </c>
      <c r="C21449" s="7" t="s">
        <v>1401</v>
      </c>
      <c r="D21449" s="7" t="n">
        <v>0</v>
      </c>
      <c r="E21449" s="7" t="n">
        <v>0</v>
      </c>
      <c r="F21449" s="7" t="n">
        <v>1</v>
      </c>
      <c r="G21449" s="7" t="n">
        <v>296.53</v>
      </c>
    </row>
    <row r="21450" customFormat="false" ht="15" hidden="false" customHeight="false" outlineLevel="0" collapsed="false">
      <c r="A21450" s="7" t="s">
        <v>34</v>
      </c>
      <c r="B21450" s="7" t="s">
        <v>562</v>
      </c>
      <c r="C21450" s="7" t="s">
        <v>1401</v>
      </c>
      <c r="D21450" s="7" t="n">
        <v>0</v>
      </c>
      <c r="E21450" s="7" t="n">
        <v>0</v>
      </c>
      <c r="F21450" s="7" t="n">
        <v>2</v>
      </c>
      <c r="G21450" s="7" t="n">
        <v>533.75</v>
      </c>
    </row>
    <row r="21451" customFormat="false" ht="15" hidden="false" customHeight="false" outlineLevel="0" collapsed="false">
      <c r="A21451" s="7" t="s">
        <v>34</v>
      </c>
      <c r="B21451" s="7" t="s">
        <v>562</v>
      </c>
      <c r="C21451" s="7" t="s">
        <v>1401</v>
      </c>
      <c r="D21451" s="7" t="n">
        <v>0</v>
      </c>
      <c r="E21451" s="7" t="n">
        <v>0</v>
      </c>
      <c r="F21451" s="7" t="n">
        <v>1</v>
      </c>
      <c r="G21451" s="7" t="n">
        <v>296.53</v>
      </c>
    </row>
    <row r="21452" customFormat="false" ht="15" hidden="false" customHeight="false" outlineLevel="0" collapsed="false">
      <c r="A21452" s="7" t="s">
        <v>34</v>
      </c>
      <c r="B21452" s="7" t="s">
        <v>562</v>
      </c>
      <c r="C21452" s="7" t="s">
        <v>1401</v>
      </c>
      <c r="D21452" s="7" t="n">
        <v>0</v>
      </c>
      <c r="E21452" s="7" t="n">
        <v>0</v>
      </c>
      <c r="F21452" s="7" t="n">
        <v>1</v>
      </c>
      <c r="G21452" s="7" t="n">
        <v>296.53</v>
      </c>
    </row>
    <row r="21453" customFormat="false" ht="15" hidden="false" customHeight="false" outlineLevel="0" collapsed="false">
      <c r="A21453" s="7" t="s">
        <v>34</v>
      </c>
      <c r="B21453" s="7" t="s">
        <v>562</v>
      </c>
      <c r="C21453" s="7" t="s">
        <v>1401</v>
      </c>
      <c r="D21453" s="7" t="n">
        <v>0</v>
      </c>
      <c r="E21453" s="7" t="n">
        <v>0</v>
      </c>
      <c r="F21453" s="7" t="n">
        <v>1</v>
      </c>
      <c r="G21453" s="7" t="n">
        <v>296.53</v>
      </c>
    </row>
    <row r="21454" customFormat="false" ht="15" hidden="false" customHeight="false" outlineLevel="0" collapsed="false">
      <c r="A21454" s="7" t="s">
        <v>34</v>
      </c>
      <c r="B21454" s="7" t="s">
        <v>562</v>
      </c>
      <c r="C21454" s="7" t="s">
        <v>1401</v>
      </c>
      <c r="D21454" s="7" t="n">
        <v>0</v>
      </c>
      <c r="E21454" s="7" t="n">
        <v>0</v>
      </c>
      <c r="F21454" s="7" t="n">
        <v>2</v>
      </c>
      <c r="G21454" s="7" t="n">
        <v>521.02</v>
      </c>
    </row>
    <row r="21455" customFormat="false" ht="15" hidden="false" customHeight="false" outlineLevel="0" collapsed="false">
      <c r="A21455" s="7" t="s">
        <v>34</v>
      </c>
      <c r="B21455" s="7" t="s">
        <v>562</v>
      </c>
      <c r="C21455" s="7" t="s">
        <v>1401</v>
      </c>
      <c r="D21455" s="7" t="n">
        <v>0</v>
      </c>
      <c r="E21455" s="7" t="n">
        <v>0</v>
      </c>
      <c r="F21455" s="7" t="n">
        <v>1</v>
      </c>
      <c r="G21455" s="7" t="n">
        <v>296.53</v>
      </c>
    </row>
    <row r="21456" customFormat="false" ht="15" hidden="false" customHeight="false" outlineLevel="0" collapsed="false">
      <c r="A21456" s="7" t="s">
        <v>34</v>
      </c>
      <c r="B21456" s="7" t="s">
        <v>562</v>
      </c>
      <c r="C21456" s="7" t="s">
        <v>1401</v>
      </c>
      <c r="D21456" s="7" t="n">
        <v>0</v>
      </c>
      <c r="E21456" s="7" t="n">
        <v>0</v>
      </c>
      <c r="F21456" s="7" t="n">
        <v>2</v>
      </c>
      <c r="G21456" s="7" t="n">
        <v>533.75</v>
      </c>
    </row>
    <row r="21457" customFormat="false" ht="15" hidden="false" customHeight="false" outlineLevel="0" collapsed="false">
      <c r="A21457" s="7" t="s">
        <v>34</v>
      </c>
      <c r="B21457" s="7" t="s">
        <v>562</v>
      </c>
      <c r="C21457" s="7" t="s">
        <v>1401</v>
      </c>
      <c r="D21457" s="7" t="n">
        <v>0</v>
      </c>
      <c r="E21457" s="7" t="n">
        <v>0</v>
      </c>
      <c r="F21457" s="7" t="n">
        <v>2</v>
      </c>
      <c r="G21457" s="7" t="n">
        <v>533.74</v>
      </c>
    </row>
    <row r="21458" customFormat="false" ht="15" hidden="false" customHeight="false" outlineLevel="0" collapsed="false">
      <c r="A21458" s="7" t="s">
        <v>34</v>
      </c>
      <c r="B21458" s="7" t="s">
        <v>562</v>
      </c>
      <c r="C21458" s="7" t="s">
        <v>1401</v>
      </c>
      <c r="D21458" s="7" t="n">
        <v>0</v>
      </c>
      <c r="E21458" s="7" t="n">
        <v>0</v>
      </c>
      <c r="F21458" s="7" t="n">
        <v>2</v>
      </c>
      <c r="G21458" s="7" t="n">
        <v>533.74</v>
      </c>
    </row>
    <row r="21459" customFormat="false" ht="15" hidden="false" customHeight="false" outlineLevel="0" collapsed="false">
      <c r="A21459" s="7" t="s">
        <v>34</v>
      </c>
      <c r="B21459" s="7" t="s">
        <v>562</v>
      </c>
      <c r="C21459" s="7" t="s">
        <v>1401</v>
      </c>
      <c r="D21459" s="7" t="n">
        <v>0</v>
      </c>
      <c r="E21459" s="7" t="n">
        <v>0</v>
      </c>
      <c r="F21459" s="7" t="n">
        <v>3</v>
      </c>
      <c r="G21459" s="7" t="n">
        <v>804.82</v>
      </c>
    </row>
    <row r="21460" customFormat="false" ht="15" hidden="false" customHeight="false" outlineLevel="0" collapsed="false">
      <c r="A21460" s="7" t="s">
        <v>34</v>
      </c>
      <c r="B21460" s="7" t="s">
        <v>562</v>
      </c>
      <c r="C21460" s="7" t="s">
        <v>1401</v>
      </c>
      <c r="D21460" s="7" t="n">
        <v>0</v>
      </c>
      <c r="E21460" s="7" t="n">
        <v>0</v>
      </c>
      <c r="F21460" s="7" t="n">
        <v>17</v>
      </c>
      <c r="G21460" s="7" t="n">
        <v>4513.47</v>
      </c>
    </row>
    <row r="21461" customFormat="false" ht="15" hidden="false" customHeight="false" outlineLevel="0" collapsed="false">
      <c r="A21461" s="7" t="s">
        <v>34</v>
      </c>
      <c r="B21461" s="7" t="s">
        <v>562</v>
      </c>
      <c r="C21461" s="7" t="s">
        <v>1401</v>
      </c>
      <c r="D21461" s="7" t="n">
        <v>0</v>
      </c>
      <c r="E21461" s="7" t="n">
        <v>0</v>
      </c>
      <c r="F21461" s="7" t="n">
        <v>2</v>
      </c>
      <c r="G21461" s="7" t="n">
        <v>550.76</v>
      </c>
    </row>
    <row r="21462" customFormat="false" ht="15" hidden="false" customHeight="false" outlineLevel="0" collapsed="false">
      <c r="A21462" s="7" t="s">
        <v>34</v>
      </c>
      <c r="B21462" s="7" t="s">
        <v>562</v>
      </c>
      <c r="C21462" s="7" t="s">
        <v>1401</v>
      </c>
      <c r="D21462" s="7" t="n">
        <v>0</v>
      </c>
      <c r="E21462" s="7" t="n">
        <v>0</v>
      </c>
      <c r="F21462" s="7" t="n">
        <v>1</v>
      </c>
      <c r="G21462" s="7" t="n">
        <v>296.52</v>
      </c>
    </row>
    <row r="21463" customFormat="false" ht="15" hidden="false" customHeight="false" outlineLevel="0" collapsed="false">
      <c r="A21463" s="7" t="s">
        <v>34</v>
      </c>
      <c r="B21463" s="7" t="s">
        <v>562</v>
      </c>
      <c r="C21463" s="7" t="s">
        <v>1401</v>
      </c>
      <c r="D21463" s="7" t="n">
        <v>0</v>
      </c>
      <c r="E21463" s="7" t="n">
        <v>0</v>
      </c>
      <c r="F21463" s="7" t="n">
        <v>2</v>
      </c>
      <c r="G21463" s="7" t="n">
        <v>533.74</v>
      </c>
    </row>
    <row r="21464" customFormat="false" ht="15" hidden="false" customHeight="false" outlineLevel="0" collapsed="false">
      <c r="A21464" s="7" t="s">
        <v>34</v>
      </c>
      <c r="B21464" s="7" t="s">
        <v>562</v>
      </c>
      <c r="C21464" s="7" t="s">
        <v>1401</v>
      </c>
      <c r="D21464" s="7" t="n">
        <v>0</v>
      </c>
      <c r="E21464" s="7" t="n">
        <v>0</v>
      </c>
      <c r="F21464" s="7" t="n">
        <v>2</v>
      </c>
      <c r="G21464" s="7" t="n">
        <v>504.1</v>
      </c>
    </row>
    <row r="21465" customFormat="false" ht="15" hidden="false" customHeight="false" outlineLevel="0" collapsed="false">
      <c r="A21465" s="7" t="s">
        <v>34</v>
      </c>
      <c r="B21465" s="7" t="s">
        <v>562</v>
      </c>
      <c r="C21465" s="7" t="s">
        <v>1401</v>
      </c>
      <c r="D21465" s="7" t="n">
        <v>0</v>
      </c>
      <c r="E21465" s="7" t="n">
        <v>0</v>
      </c>
      <c r="F21465" s="7" t="n">
        <v>2</v>
      </c>
      <c r="G21465" s="7" t="n">
        <v>533.74</v>
      </c>
    </row>
    <row r="21466" customFormat="false" ht="15" hidden="false" customHeight="false" outlineLevel="0" collapsed="false">
      <c r="A21466" s="7" t="s">
        <v>34</v>
      </c>
      <c r="B21466" s="7" t="s">
        <v>562</v>
      </c>
      <c r="C21466" s="7" t="s">
        <v>1401</v>
      </c>
      <c r="D21466" s="7" t="n">
        <v>0</v>
      </c>
      <c r="E21466" s="7" t="n">
        <v>0</v>
      </c>
      <c r="F21466" s="7" t="n">
        <v>1</v>
      </c>
      <c r="G21466" s="7" t="n">
        <v>266.87</v>
      </c>
    </row>
    <row r="21467" customFormat="false" ht="15" hidden="false" customHeight="false" outlineLevel="0" collapsed="false">
      <c r="A21467" s="7" t="s">
        <v>34</v>
      </c>
      <c r="B21467" s="7" t="s">
        <v>562</v>
      </c>
      <c r="C21467" s="7" t="s">
        <v>1401</v>
      </c>
      <c r="D21467" s="7" t="n">
        <v>0</v>
      </c>
      <c r="E21467" s="7" t="n">
        <v>0</v>
      </c>
      <c r="F21467" s="7" t="n">
        <v>1</v>
      </c>
      <c r="G21467" s="7" t="n">
        <v>296.52</v>
      </c>
    </row>
    <row r="21468" customFormat="false" ht="15" hidden="false" customHeight="false" outlineLevel="0" collapsed="false">
      <c r="A21468" s="7" t="s">
        <v>34</v>
      </c>
      <c r="B21468" s="7" t="s">
        <v>562</v>
      </c>
      <c r="C21468" s="7" t="s">
        <v>1401</v>
      </c>
      <c r="D21468" s="7" t="n">
        <v>0</v>
      </c>
      <c r="E21468" s="7" t="n">
        <v>0</v>
      </c>
      <c r="F21468" s="7" t="n">
        <v>1</v>
      </c>
      <c r="G21468" s="7" t="n">
        <v>296.53</v>
      </c>
    </row>
    <row r="21469" customFormat="false" ht="15" hidden="false" customHeight="false" outlineLevel="0" collapsed="false">
      <c r="A21469" s="7" t="s">
        <v>34</v>
      </c>
      <c r="B21469" s="7" t="s">
        <v>562</v>
      </c>
      <c r="C21469" s="7" t="s">
        <v>1401</v>
      </c>
      <c r="D21469" s="7" t="n">
        <v>0</v>
      </c>
      <c r="E21469" s="7" t="n">
        <v>0</v>
      </c>
      <c r="F21469" s="7" t="n">
        <v>26</v>
      </c>
      <c r="G21469" s="7" t="n">
        <v>7118.63</v>
      </c>
    </row>
    <row r="21470" customFormat="false" ht="15" hidden="false" customHeight="false" outlineLevel="0" collapsed="false">
      <c r="A21470" s="7" t="s">
        <v>34</v>
      </c>
      <c r="B21470" s="7" t="s">
        <v>562</v>
      </c>
      <c r="C21470" s="7" t="s">
        <v>1401</v>
      </c>
      <c r="D21470" s="7" t="n">
        <v>0</v>
      </c>
      <c r="E21470" s="7" t="n">
        <v>0</v>
      </c>
      <c r="F21470" s="7" t="n">
        <v>2</v>
      </c>
      <c r="G21470" s="7" t="n">
        <v>533.54</v>
      </c>
    </row>
    <row r="21471" customFormat="false" ht="15" hidden="false" customHeight="false" outlineLevel="0" collapsed="false">
      <c r="A21471" s="7" t="s">
        <v>34</v>
      </c>
      <c r="B21471" s="7" t="s">
        <v>562</v>
      </c>
      <c r="C21471" s="7" t="s">
        <v>1401</v>
      </c>
      <c r="D21471" s="7" t="n">
        <v>0</v>
      </c>
      <c r="E21471" s="7" t="n">
        <v>0</v>
      </c>
      <c r="F21471" s="7" t="n">
        <v>1</v>
      </c>
      <c r="G21471" s="7" t="n">
        <v>296.53</v>
      </c>
    </row>
    <row r="21472" customFormat="false" ht="15" hidden="false" customHeight="false" outlineLevel="0" collapsed="false">
      <c r="A21472" s="7" t="s">
        <v>34</v>
      </c>
      <c r="B21472" s="7" t="s">
        <v>562</v>
      </c>
      <c r="C21472" s="7" t="s">
        <v>1401</v>
      </c>
      <c r="D21472" s="7" t="n">
        <v>0</v>
      </c>
      <c r="E21472" s="7" t="n">
        <v>0</v>
      </c>
      <c r="F21472" s="7" t="n">
        <v>1</v>
      </c>
      <c r="G21472" s="7" t="n">
        <v>296.53</v>
      </c>
    </row>
    <row r="21473" customFormat="false" ht="15" hidden="false" customHeight="false" outlineLevel="0" collapsed="false">
      <c r="A21473" s="7" t="s">
        <v>34</v>
      </c>
      <c r="B21473" s="7" t="s">
        <v>562</v>
      </c>
      <c r="C21473" s="7" t="s">
        <v>1401</v>
      </c>
      <c r="D21473" s="7" t="n">
        <v>0</v>
      </c>
      <c r="E21473" s="7" t="n">
        <v>0</v>
      </c>
      <c r="F21473" s="7" t="n">
        <v>1</v>
      </c>
      <c r="G21473" s="7" t="n">
        <v>296.53</v>
      </c>
    </row>
    <row r="21474" customFormat="false" ht="15" hidden="false" customHeight="false" outlineLevel="0" collapsed="false">
      <c r="A21474" s="7" t="s">
        <v>34</v>
      </c>
      <c r="B21474" s="7" t="s">
        <v>562</v>
      </c>
      <c r="C21474" s="7" t="s">
        <v>1401</v>
      </c>
      <c r="D21474" s="7" t="n">
        <v>0</v>
      </c>
      <c r="E21474" s="7" t="n">
        <v>0</v>
      </c>
      <c r="F21474" s="7" t="n">
        <v>3</v>
      </c>
      <c r="G21474" s="7" t="n">
        <v>830.28</v>
      </c>
    </row>
    <row r="21475" customFormat="false" ht="15" hidden="false" customHeight="false" outlineLevel="0" collapsed="false">
      <c r="A21475" s="7" t="s">
        <v>34</v>
      </c>
      <c r="B21475" s="7" t="s">
        <v>562</v>
      </c>
      <c r="C21475" s="7" t="s">
        <v>1401</v>
      </c>
      <c r="D21475" s="7" t="n">
        <v>0</v>
      </c>
      <c r="E21475" s="7" t="n">
        <v>0</v>
      </c>
      <c r="F21475" s="7" t="n">
        <v>2</v>
      </c>
      <c r="G21475" s="7" t="n">
        <v>533.75</v>
      </c>
    </row>
    <row r="21476" customFormat="false" ht="15" hidden="false" customHeight="false" outlineLevel="0" collapsed="false">
      <c r="A21476" s="7" t="s">
        <v>34</v>
      </c>
      <c r="B21476" s="7" t="s">
        <v>562</v>
      </c>
      <c r="C21476" s="7" t="s">
        <v>1401</v>
      </c>
      <c r="D21476" s="7" t="n">
        <v>0</v>
      </c>
      <c r="E21476" s="7" t="n">
        <v>0</v>
      </c>
      <c r="F21476" s="7" t="n">
        <v>2</v>
      </c>
      <c r="G21476" s="7" t="n">
        <v>550.76</v>
      </c>
    </row>
    <row r="21477" customFormat="false" ht="15" hidden="false" customHeight="false" outlineLevel="0" collapsed="false">
      <c r="A21477" s="7" t="s">
        <v>34</v>
      </c>
      <c r="B21477" s="7" t="s">
        <v>562</v>
      </c>
      <c r="C21477" s="7" t="s">
        <v>1401</v>
      </c>
      <c r="D21477" s="7" t="n">
        <v>0</v>
      </c>
      <c r="E21477" s="7" t="n">
        <v>0</v>
      </c>
      <c r="F21477" s="7" t="n">
        <v>1</v>
      </c>
      <c r="G21477" s="7" t="n">
        <v>296.53</v>
      </c>
    </row>
    <row r="21478" customFormat="false" ht="15" hidden="false" customHeight="false" outlineLevel="0" collapsed="false">
      <c r="A21478" s="7" t="s">
        <v>34</v>
      </c>
      <c r="B21478" s="7" t="s">
        <v>562</v>
      </c>
      <c r="C21478" s="7" t="s">
        <v>1401</v>
      </c>
      <c r="D21478" s="7" t="n">
        <v>0</v>
      </c>
      <c r="E21478" s="7" t="n">
        <v>0</v>
      </c>
      <c r="F21478" s="7" t="n">
        <v>1</v>
      </c>
      <c r="G21478" s="7" t="n">
        <v>266.87</v>
      </c>
    </row>
    <row r="21479" customFormat="false" ht="15" hidden="false" customHeight="false" outlineLevel="0" collapsed="false">
      <c r="A21479" s="7" t="s">
        <v>34</v>
      </c>
      <c r="B21479" s="7" t="s">
        <v>562</v>
      </c>
      <c r="C21479" s="7" t="s">
        <v>1401</v>
      </c>
      <c r="D21479" s="7" t="n">
        <v>0</v>
      </c>
      <c r="E21479" s="7" t="n">
        <v>0</v>
      </c>
      <c r="F21479" s="7" t="n">
        <v>1</v>
      </c>
      <c r="G21479" s="7" t="n">
        <v>296.52</v>
      </c>
    </row>
    <row r="21480" customFormat="false" ht="15" hidden="false" customHeight="false" outlineLevel="0" collapsed="false">
      <c r="A21480" s="7" t="s">
        <v>34</v>
      </c>
      <c r="B21480" s="7" t="s">
        <v>562</v>
      </c>
      <c r="C21480" s="7" t="s">
        <v>1401</v>
      </c>
      <c r="D21480" s="7" t="n">
        <v>0</v>
      </c>
      <c r="E21480" s="7" t="n">
        <v>0</v>
      </c>
      <c r="F21480" s="7" t="n">
        <v>14</v>
      </c>
      <c r="G21480" s="7" t="n">
        <v>3753.59</v>
      </c>
    </row>
    <row r="21481" customFormat="false" ht="15" hidden="false" customHeight="false" outlineLevel="0" collapsed="false">
      <c r="A21481" s="7" t="s">
        <v>34</v>
      </c>
      <c r="B21481" s="7" t="s">
        <v>562</v>
      </c>
      <c r="C21481" s="7" t="s">
        <v>1401</v>
      </c>
      <c r="D21481" s="7" t="n">
        <v>0</v>
      </c>
      <c r="E21481" s="7" t="n">
        <v>0</v>
      </c>
      <c r="F21481" s="7" t="n">
        <v>2</v>
      </c>
      <c r="G21481" s="7" t="n">
        <v>550.76</v>
      </c>
    </row>
    <row r="21482" customFormat="false" ht="15" hidden="false" customHeight="false" outlineLevel="0" collapsed="false">
      <c r="A21482" s="7" t="s">
        <v>34</v>
      </c>
      <c r="B21482" s="7" t="s">
        <v>562</v>
      </c>
      <c r="C21482" s="7" t="s">
        <v>1401</v>
      </c>
      <c r="D21482" s="7" t="n">
        <v>0</v>
      </c>
      <c r="E21482" s="7" t="n">
        <v>0</v>
      </c>
      <c r="F21482" s="7" t="n">
        <v>1</v>
      </c>
      <c r="G21482" s="7" t="n">
        <v>254.15</v>
      </c>
    </row>
    <row r="21483" customFormat="false" ht="15" hidden="false" customHeight="false" outlineLevel="0" collapsed="false">
      <c r="A21483" s="7" t="s">
        <v>34</v>
      </c>
      <c r="B21483" s="7" t="s">
        <v>562</v>
      </c>
      <c r="C21483" s="7" t="s">
        <v>1401</v>
      </c>
      <c r="D21483" s="7" t="n">
        <v>0</v>
      </c>
      <c r="E21483" s="7" t="n">
        <v>0</v>
      </c>
      <c r="F21483" s="7" t="n">
        <v>6</v>
      </c>
      <c r="G21483" s="7" t="n">
        <v>1652.28</v>
      </c>
    </row>
    <row r="21484" customFormat="false" ht="15" hidden="false" customHeight="false" outlineLevel="0" collapsed="false">
      <c r="A21484" s="7" t="s">
        <v>34</v>
      </c>
      <c r="B21484" s="7" t="s">
        <v>562</v>
      </c>
      <c r="C21484" s="7" t="s">
        <v>1401</v>
      </c>
      <c r="D21484" s="7" t="n">
        <v>0</v>
      </c>
      <c r="E21484" s="7" t="n">
        <v>0</v>
      </c>
      <c r="F21484" s="7" t="n">
        <v>5</v>
      </c>
      <c r="G21484" s="7" t="n">
        <v>1393.65</v>
      </c>
    </row>
    <row r="21485" customFormat="false" ht="15" hidden="false" customHeight="false" outlineLevel="0" collapsed="false">
      <c r="A21485" s="7" t="s">
        <v>34</v>
      </c>
      <c r="B21485" s="7" t="s">
        <v>562</v>
      </c>
      <c r="C21485" s="7" t="s">
        <v>1401</v>
      </c>
      <c r="D21485" s="7" t="n">
        <v>0</v>
      </c>
      <c r="E21485" s="7" t="n">
        <v>0</v>
      </c>
      <c r="F21485" s="7" t="n">
        <v>2</v>
      </c>
      <c r="G21485" s="7" t="n">
        <v>550.76</v>
      </c>
    </row>
    <row r="21486" customFormat="false" ht="15" hidden="false" customHeight="false" outlineLevel="0" collapsed="false">
      <c r="A21486" s="7" t="s">
        <v>34</v>
      </c>
      <c r="B21486" s="7" t="s">
        <v>562</v>
      </c>
      <c r="C21486" s="7" t="s">
        <v>1401</v>
      </c>
      <c r="D21486" s="7" t="n">
        <v>0</v>
      </c>
      <c r="E21486" s="7" t="n">
        <v>0</v>
      </c>
      <c r="F21486" s="7" t="n">
        <v>2</v>
      </c>
      <c r="G21486" s="7" t="n">
        <v>563.39</v>
      </c>
    </row>
    <row r="21487" customFormat="false" ht="15" hidden="false" customHeight="false" outlineLevel="0" collapsed="false">
      <c r="A21487" s="7" t="s">
        <v>34</v>
      </c>
      <c r="B21487" s="7" t="s">
        <v>562</v>
      </c>
      <c r="C21487" s="7" t="s">
        <v>1401</v>
      </c>
      <c r="D21487" s="7" t="n">
        <v>0</v>
      </c>
      <c r="E21487" s="7" t="n">
        <v>0</v>
      </c>
      <c r="F21487" s="7" t="n">
        <v>1</v>
      </c>
      <c r="G21487" s="7" t="n">
        <v>296.53</v>
      </c>
    </row>
    <row r="21488" customFormat="false" ht="15" hidden="false" customHeight="false" outlineLevel="0" collapsed="false">
      <c r="A21488" s="7" t="s">
        <v>34</v>
      </c>
      <c r="B21488" s="7" t="s">
        <v>562</v>
      </c>
      <c r="C21488" s="7" t="s">
        <v>1401</v>
      </c>
      <c r="D21488" s="7" t="n">
        <v>0</v>
      </c>
      <c r="E21488" s="7" t="n">
        <v>0</v>
      </c>
      <c r="F21488" s="7" t="n">
        <v>1</v>
      </c>
      <c r="G21488" s="7" t="n">
        <v>296.53</v>
      </c>
    </row>
    <row r="21489" customFormat="false" ht="15" hidden="false" customHeight="false" outlineLevel="0" collapsed="false">
      <c r="A21489" s="7" t="s">
        <v>34</v>
      </c>
      <c r="B21489" s="7" t="s">
        <v>562</v>
      </c>
      <c r="C21489" s="7" t="s">
        <v>1401</v>
      </c>
      <c r="D21489" s="7" t="n">
        <v>0</v>
      </c>
      <c r="E21489" s="7" t="n">
        <v>0</v>
      </c>
      <c r="F21489" s="7" t="n">
        <v>1</v>
      </c>
      <c r="G21489" s="7" t="n">
        <v>252.05</v>
      </c>
    </row>
    <row r="21490" customFormat="false" ht="15" hidden="false" customHeight="false" outlineLevel="0" collapsed="false">
      <c r="A21490" s="7" t="s">
        <v>34</v>
      </c>
      <c r="B21490" s="7" t="s">
        <v>562</v>
      </c>
      <c r="C21490" s="7" t="s">
        <v>1401</v>
      </c>
      <c r="D21490" s="7" t="n">
        <v>0</v>
      </c>
      <c r="E21490" s="7" t="n">
        <v>0</v>
      </c>
      <c r="F21490" s="7" t="n">
        <v>1</v>
      </c>
      <c r="G21490" s="7" t="n">
        <v>266.88</v>
      </c>
    </row>
    <row r="21491" customFormat="false" ht="15" hidden="false" customHeight="false" outlineLevel="0" collapsed="false">
      <c r="A21491" s="7" t="s">
        <v>34</v>
      </c>
      <c r="B21491" s="7" t="s">
        <v>562</v>
      </c>
      <c r="C21491" s="7" t="s">
        <v>1401</v>
      </c>
      <c r="D21491" s="7" t="n">
        <v>0</v>
      </c>
      <c r="E21491" s="7" t="n">
        <v>0</v>
      </c>
      <c r="F21491" s="7" t="n">
        <v>1</v>
      </c>
      <c r="G21491" s="7" t="n">
        <v>0</v>
      </c>
    </row>
    <row r="21492" customFormat="false" ht="15" hidden="false" customHeight="false" outlineLevel="0" collapsed="false">
      <c r="A21492" s="7" t="s">
        <v>34</v>
      </c>
      <c r="B21492" s="7" t="s">
        <v>562</v>
      </c>
      <c r="C21492" s="7" t="s">
        <v>1401</v>
      </c>
      <c r="D21492" s="7" t="n">
        <v>0</v>
      </c>
      <c r="E21492" s="7" t="n">
        <v>0</v>
      </c>
      <c r="F21492" s="7" t="n">
        <v>1</v>
      </c>
      <c r="G21492" s="7" t="n">
        <v>296.53</v>
      </c>
    </row>
    <row r="21493" customFormat="false" ht="15" hidden="false" customHeight="false" outlineLevel="0" collapsed="false">
      <c r="A21493" s="7" t="s">
        <v>34</v>
      </c>
      <c r="B21493" s="7" t="s">
        <v>562</v>
      </c>
      <c r="C21493" s="7" t="s">
        <v>1401</v>
      </c>
      <c r="D21493" s="7" t="n">
        <v>0</v>
      </c>
      <c r="E21493" s="7" t="n">
        <v>0</v>
      </c>
      <c r="F21493" s="7" t="n">
        <v>1</v>
      </c>
      <c r="G21493" s="7" t="n">
        <v>296.53</v>
      </c>
    </row>
    <row r="21494" customFormat="false" ht="15" hidden="false" customHeight="false" outlineLevel="0" collapsed="false">
      <c r="A21494" s="7" t="s">
        <v>34</v>
      </c>
      <c r="B21494" s="7" t="s">
        <v>562</v>
      </c>
      <c r="C21494" s="7" t="s">
        <v>1401</v>
      </c>
      <c r="D21494" s="7" t="n">
        <v>0</v>
      </c>
      <c r="E21494" s="7" t="n">
        <v>0</v>
      </c>
      <c r="F21494" s="7" t="n">
        <v>2</v>
      </c>
      <c r="G21494" s="7" t="n">
        <v>550.76</v>
      </c>
    </row>
    <row r="21495" customFormat="false" ht="15" hidden="false" customHeight="false" outlineLevel="0" collapsed="false">
      <c r="A21495" s="7" t="s">
        <v>34</v>
      </c>
      <c r="B21495" s="7" t="s">
        <v>562</v>
      </c>
      <c r="C21495" s="7" t="s">
        <v>1401</v>
      </c>
      <c r="D21495" s="7" t="n">
        <v>0</v>
      </c>
      <c r="E21495" s="7" t="n">
        <v>0</v>
      </c>
      <c r="F21495" s="7" t="n">
        <v>1</v>
      </c>
      <c r="G21495" s="7" t="n">
        <v>296.53</v>
      </c>
    </row>
    <row r="21496" customFormat="false" ht="15" hidden="false" customHeight="false" outlineLevel="0" collapsed="false">
      <c r="A21496" s="7" t="s">
        <v>34</v>
      </c>
      <c r="B21496" s="7" t="s">
        <v>562</v>
      </c>
      <c r="C21496" s="7" t="s">
        <v>1401</v>
      </c>
      <c r="D21496" s="7" t="n">
        <v>0</v>
      </c>
      <c r="E21496" s="7" t="n">
        <v>0</v>
      </c>
      <c r="F21496" s="7" t="n">
        <v>4</v>
      </c>
      <c r="G21496" s="7" t="n">
        <v>1101.52</v>
      </c>
    </row>
    <row r="21497" customFormat="false" ht="15" hidden="false" customHeight="false" outlineLevel="0" collapsed="false">
      <c r="A21497" s="7" t="s">
        <v>34</v>
      </c>
      <c r="B21497" s="7" t="s">
        <v>562</v>
      </c>
      <c r="C21497" s="7" t="s">
        <v>1401</v>
      </c>
      <c r="D21497" s="7" t="n">
        <v>0</v>
      </c>
      <c r="E21497" s="7" t="n">
        <v>0</v>
      </c>
      <c r="F21497" s="7" t="n">
        <v>2</v>
      </c>
      <c r="G21497" s="7" t="n">
        <v>593.06</v>
      </c>
    </row>
    <row r="21498" customFormat="false" ht="15" hidden="false" customHeight="false" outlineLevel="0" collapsed="false">
      <c r="A21498" s="7" t="s">
        <v>34</v>
      </c>
      <c r="B21498" s="7" t="s">
        <v>562</v>
      </c>
      <c r="C21498" s="7" t="s">
        <v>1401</v>
      </c>
      <c r="D21498" s="7" t="n">
        <v>0</v>
      </c>
      <c r="E21498" s="7" t="n">
        <v>0</v>
      </c>
      <c r="F21498" s="7" t="n">
        <v>21</v>
      </c>
      <c r="G21498" s="7" t="n">
        <v>5960.24</v>
      </c>
    </row>
    <row r="21499" customFormat="false" ht="15" hidden="false" customHeight="false" outlineLevel="0" collapsed="false">
      <c r="A21499" s="7" t="s">
        <v>34</v>
      </c>
      <c r="B21499" s="7" t="s">
        <v>562</v>
      </c>
      <c r="C21499" s="7" t="s">
        <v>1401</v>
      </c>
      <c r="D21499" s="7" t="n">
        <v>0</v>
      </c>
      <c r="E21499" s="7" t="n">
        <v>0</v>
      </c>
      <c r="F21499" s="7" t="n">
        <v>1</v>
      </c>
      <c r="G21499" s="7" t="n">
        <v>266.87</v>
      </c>
    </row>
    <row r="21500" customFormat="false" ht="15" hidden="false" customHeight="false" outlineLevel="0" collapsed="false">
      <c r="A21500" s="7" t="s">
        <v>34</v>
      </c>
      <c r="B21500" s="7" t="s">
        <v>562</v>
      </c>
      <c r="C21500" s="7" t="s">
        <v>1401</v>
      </c>
      <c r="D21500" s="7" t="n">
        <v>0</v>
      </c>
      <c r="E21500" s="7" t="n">
        <v>0</v>
      </c>
      <c r="F21500" s="7" t="n">
        <v>16</v>
      </c>
      <c r="G21500" s="7" t="n">
        <v>4469.09</v>
      </c>
    </row>
    <row r="21501" customFormat="false" ht="15" hidden="false" customHeight="false" outlineLevel="0" collapsed="false">
      <c r="A21501" s="7" t="s">
        <v>34</v>
      </c>
      <c r="B21501" s="7" t="s">
        <v>562</v>
      </c>
      <c r="C21501" s="7" t="s">
        <v>1401</v>
      </c>
      <c r="D21501" s="7" t="n">
        <v>0</v>
      </c>
      <c r="E21501" s="7" t="n">
        <v>0</v>
      </c>
      <c r="F21501" s="7" t="n">
        <v>2</v>
      </c>
      <c r="G21501" s="7" t="n">
        <v>593.06</v>
      </c>
    </row>
    <row r="21502" customFormat="false" ht="15" hidden="false" customHeight="false" outlineLevel="0" collapsed="false">
      <c r="A21502" s="7" t="s">
        <v>34</v>
      </c>
      <c r="B21502" s="7" t="s">
        <v>562</v>
      </c>
      <c r="C21502" s="7" t="s">
        <v>1401</v>
      </c>
      <c r="D21502" s="7" t="n">
        <v>0</v>
      </c>
      <c r="E21502" s="7" t="n">
        <v>0</v>
      </c>
      <c r="F21502" s="7" t="n">
        <v>1</v>
      </c>
      <c r="G21502" s="7" t="n">
        <v>296.53</v>
      </c>
    </row>
    <row r="21503" customFormat="false" ht="15" hidden="false" customHeight="false" outlineLevel="0" collapsed="false">
      <c r="A21503" s="7" t="s">
        <v>34</v>
      </c>
      <c r="B21503" s="7" t="s">
        <v>562</v>
      </c>
      <c r="C21503" s="7" t="s">
        <v>1401</v>
      </c>
      <c r="D21503" s="7" t="n">
        <v>0</v>
      </c>
      <c r="E21503" s="7" t="n">
        <v>0</v>
      </c>
      <c r="F21503" s="7" t="n">
        <v>1</v>
      </c>
      <c r="G21503" s="7" t="n">
        <v>252.05</v>
      </c>
    </row>
    <row r="21504" customFormat="false" ht="15" hidden="false" customHeight="false" outlineLevel="0" collapsed="false">
      <c r="A21504" s="7" t="s">
        <v>34</v>
      </c>
      <c r="B21504" s="7" t="s">
        <v>562</v>
      </c>
      <c r="C21504" s="7" t="s">
        <v>1401</v>
      </c>
      <c r="D21504" s="7" t="n">
        <v>0</v>
      </c>
      <c r="E21504" s="7" t="n">
        <v>0</v>
      </c>
      <c r="F21504" s="7" t="n">
        <v>1</v>
      </c>
      <c r="G21504" s="7" t="n">
        <v>266.87</v>
      </c>
    </row>
    <row r="21505" customFormat="false" ht="15" hidden="false" customHeight="false" outlineLevel="0" collapsed="false">
      <c r="A21505" s="7" t="s">
        <v>34</v>
      </c>
      <c r="B21505" s="7" t="s">
        <v>562</v>
      </c>
      <c r="C21505" s="7" t="s">
        <v>1401</v>
      </c>
      <c r="D21505" s="7" t="n">
        <v>0</v>
      </c>
      <c r="E21505" s="7" t="n">
        <v>0</v>
      </c>
      <c r="F21505" s="7" t="n">
        <v>2</v>
      </c>
      <c r="G21505" s="7" t="n">
        <v>550.76</v>
      </c>
    </row>
    <row r="21506" customFormat="false" ht="15" hidden="false" customHeight="false" outlineLevel="0" collapsed="false">
      <c r="A21506" s="7" t="s">
        <v>34</v>
      </c>
      <c r="B21506" s="7" t="s">
        <v>562</v>
      </c>
      <c r="C21506" s="7" t="s">
        <v>1401</v>
      </c>
      <c r="D21506" s="7" t="n">
        <v>0</v>
      </c>
      <c r="E21506" s="7" t="n">
        <v>0</v>
      </c>
      <c r="F21506" s="7" t="n">
        <v>1</v>
      </c>
      <c r="G21506" s="7" t="n">
        <v>266.87</v>
      </c>
    </row>
    <row r="21507" customFormat="false" ht="15" hidden="false" customHeight="false" outlineLevel="0" collapsed="false">
      <c r="A21507" s="7" t="s">
        <v>34</v>
      </c>
      <c r="B21507" s="7" t="s">
        <v>562</v>
      </c>
      <c r="C21507" s="7" t="s">
        <v>1401</v>
      </c>
      <c r="D21507" s="7" t="n">
        <v>0</v>
      </c>
      <c r="E21507" s="7" t="n">
        <v>0</v>
      </c>
      <c r="F21507" s="7" t="n">
        <v>2</v>
      </c>
      <c r="G21507" s="7" t="n">
        <v>550.76</v>
      </c>
    </row>
    <row r="21508" customFormat="false" ht="15" hidden="false" customHeight="false" outlineLevel="0" collapsed="false">
      <c r="A21508" s="7" t="s">
        <v>34</v>
      </c>
      <c r="B21508" s="7" t="s">
        <v>562</v>
      </c>
      <c r="C21508" s="7" t="s">
        <v>1401</v>
      </c>
      <c r="D21508" s="7" t="n">
        <v>0</v>
      </c>
      <c r="E21508" s="7" t="n">
        <v>0</v>
      </c>
      <c r="F21508" s="7" t="n">
        <v>11</v>
      </c>
      <c r="G21508" s="7" t="n">
        <v>2952.5</v>
      </c>
    </row>
    <row r="21509" customFormat="false" ht="15" hidden="false" customHeight="false" outlineLevel="0" collapsed="false">
      <c r="A21509" s="7" t="s">
        <v>34</v>
      </c>
      <c r="B21509" s="7" t="s">
        <v>562</v>
      </c>
      <c r="C21509" s="7" t="s">
        <v>1401</v>
      </c>
      <c r="D21509" s="7" t="n">
        <v>0</v>
      </c>
      <c r="E21509" s="7" t="n">
        <v>0</v>
      </c>
      <c r="F21509" s="7" t="n">
        <v>3</v>
      </c>
      <c r="G21509" s="7" t="n">
        <v>815.44</v>
      </c>
    </row>
    <row r="21510" customFormat="false" ht="15" hidden="false" customHeight="false" outlineLevel="0" collapsed="false">
      <c r="A21510" s="7" t="s">
        <v>34</v>
      </c>
      <c r="B21510" s="7" t="s">
        <v>562</v>
      </c>
      <c r="C21510" s="7" t="s">
        <v>1401</v>
      </c>
      <c r="D21510" s="7" t="n">
        <v>0</v>
      </c>
      <c r="E21510" s="7" t="n">
        <v>0</v>
      </c>
      <c r="F21510" s="7" t="n">
        <v>5</v>
      </c>
      <c r="G21510" s="7" t="n">
        <v>1423.34</v>
      </c>
    </row>
    <row r="21511" customFormat="false" ht="15" hidden="false" customHeight="false" outlineLevel="0" collapsed="false">
      <c r="A21511" s="7" t="s">
        <v>34</v>
      </c>
      <c r="B21511" s="7" t="s">
        <v>562</v>
      </c>
      <c r="C21511" s="7" t="s">
        <v>1401</v>
      </c>
      <c r="D21511" s="7" t="n">
        <v>2</v>
      </c>
      <c r="E21511" s="7" t="n">
        <v>510.85</v>
      </c>
      <c r="F21511" s="7" t="n">
        <v>0</v>
      </c>
      <c r="G21511" s="7" t="n">
        <v>0</v>
      </c>
    </row>
    <row r="21512" customFormat="false" ht="15" hidden="false" customHeight="false" outlineLevel="0" collapsed="false">
      <c r="A21512" s="7" t="s">
        <v>34</v>
      </c>
      <c r="B21512" s="7" t="s">
        <v>562</v>
      </c>
      <c r="C21512" s="7" t="s">
        <v>1401</v>
      </c>
      <c r="D21512" s="7" t="n">
        <v>0</v>
      </c>
      <c r="E21512" s="7" t="n">
        <v>0</v>
      </c>
      <c r="F21512" s="7" t="n">
        <v>1</v>
      </c>
      <c r="G21512" s="7" t="n">
        <v>296.53</v>
      </c>
    </row>
    <row r="21513" customFormat="false" ht="15" hidden="false" customHeight="false" outlineLevel="0" collapsed="false">
      <c r="A21513" s="7" t="s">
        <v>34</v>
      </c>
      <c r="B21513" s="7" t="s">
        <v>562</v>
      </c>
      <c r="C21513" s="7" t="s">
        <v>1401</v>
      </c>
      <c r="D21513" s="7" t="n">
        <v>0</v>
      </c>
      <c r="E21513" s="7" t="n">
        <v>0</v>
      </c>
      <c r="F21513" s="7" t="n">
        <v>1</v>
      </c>
      <c r="G21513" s="7" t="n">
        <v>266.87</v>
      </c>
    </row>
    <row r="21514" customFormat="false" ht="15" hidden="false" customHeight="false" outlineLevel="0" collapsed="false">
      <c r="A21514" s="7" t="s">
        <v>34</v>
      </c>
      <c r="B21514" s="7" t="s">
        <v>562</v>
      </c>
      <c r="C21514" s="7" t="s">
        <v>1401</v>
      </c>
      <c r="D21514" s="7" t="n">
        <v>0</v>
      </c>
      <c r="E21514" s="7" t="n">
        <v>0</v>
      </c>
      <c r="F21514" s="7" t="n">
        <v>1</v>
      </c>
      <c r="G21514" s="7" t="n">
        <v>296.53</v>
      </c>
    </row>
    <row r="21515" customFormat="false" ht="15" hidden="false" customHeight="false" outlineLevel="0" collapsed="false">
      <c r="A21515" s="7" t="s">
        <v>34</v>
      </c>
      <c r="B21515" s="7" t="s">
        <v>562</v>
      </c>
      <c r="C21515" s="7" t="s">
        <v>1401</v>
      </c>
      <c r="D21515" s="7" t="n">
        <v>0</v>
      </c>
      <c r="E21515" s="7" t="n">
        <v>0</v>
      </c>
      <c r="F21515" s="7" t="n">
        <v>8</v>
      </c>
      <c r="G21515" s="7" t="n">
        <v>2203.04</v>
      </c>
    </row>
    <row r="21516" customFormat="false" ht="15" hidden="false" customHeight="false" outlineLevel="0" collapsed="false">
      <c r="A21516" s="7" t="s">
        <v>34</v>
      </c>
      <c r="B21516" s="7" t="s">
        <v>562</v>
      </c>
      <c r="C21516" s="7" t="s">
        <v>1401</v>
      </c>
      <c r="D21516" s="7" t="n">
        <v>0</v>
      </c>
      <c r="E21516" s="7" t="n">
        <v>0</v>
      </c>
      <c r="F21516" s="7" t="n">
        <v>8</v>
      </c>
      <c r="G21516" s="7" t="n">
        <v>2202.96</v>
      </c>
    </row>
    <row r="21517" customFormat="false" ht="15" hidden="false" customHeight="false" outlineLevel="0" collapsed="false">
      <c r="A21517" s="7" t="s">
        <v>34</v>
      </c>
      <c r="B21517" s="7" t="s">
        <v>562</v>
      </c>
      <c r="C21517" s="7" t="s">
        <v>1401</v>
      </c>
      <c r="D21517" s="7" t="n">
        <v>0</v>
      </c>
      <c r="E21517" s="7" t="n">
        <v>0</v>
      </c>
      <c r="F21517" s="7" t="n">
        <v>9</v>
      </c>
      <c r="G21517" s="7" t="n">
        <v>2550.15</v>
      </c>
    </row>
    <row r="21518" customFormat="false" ht="15" hidden="false" customHeight="false" outlineLevel="0" collapsed="false">
      <c r="A21518" s="7" t="s">
        <v>34</v>
      </c>
      <c r="B21518" s="7" t="s">
        <v>562</v>
      </c>
      <c r="C21518" s="7" t="s">
        <v>1401</v>
      </c>
      <c r="D21518" s="7" t="n">
        <v>0</v>
      </c>
      <c r="E21518" s="7" t="n">
        <v>0</v>
      </c>
      <c r="F21518" s="7" t="n">
        <v>2</v>
      </c>
      <c r="G21518" s="7" t="n">
        <v>518.92</v>
      </c>
    </row>
    <row r="21519" customFormat="false" ht="15" hidden="false" customHeight="false" outlineLevel="0" collapsed="false">
      <c r="A21519" s="7" t="s">
        <v>34</v>
      </c>
      <c r="B21519" s="7" t="s">
        <v>562</v>
      </c>
      <c r="C21519" s="7" t="s">
        <v>1401</v>
      </c>
      <c r="D21519" s="7" t="n">
        <v>0</v>
      </c>
      <c r="E21519" s="7" t="n">
        <v>0</v>
      </c>
      <c r="F21519" s="7" t="n">
        <v>34</v>
      </c>
      <c r="G21519" s="7" t="n">
        <v>9115.88</v>
      </c>
    </row>
    <row r="21520" customFormat="false" ht="15" hidden="false" customHeight="false" outlineLevel="0" collapsed="false">
      <c r="A21520" s="7" t="s">
        <v>34</v>
      </c>
      <c r="B21520" s="7" t="s">
        <v>562</v>
      </c>
      <c r="C21520" s="7" t="s">
        <v>1401</v>
      </c>
      <c r="D21520" s="7" t="n">
        <v>0</v>
      </c>
      <c r="E21520" s="7" t="n">
        <v>0</v>
      </c>
      <c r="F21520" s="7" t="n">
        <v>1</v>
      </c>
      <c r="G21520" s="7" t="n">
        <v>266.87</v>
      </c>
    </row>
    <row r="21521" customFormat="false" ht="15" hidden="false" customHeight="false" outlineLevel="0" collapsed="false">
      <c r="A21521" s="7" t="s">
        <v>34</v>
      </c>
      <c r="B21521" s="7" t="s">
        <v>562</v>
      </c>
      <c r="C21521" s="7" t="s">
        <v>1401</v>
      </c>
      <c r="D21521" s="7" t="n">
        <v>0</v>
      </c>
      <c r="E21521" s="7" t="n">
        <v>0</v>
      </c>
      <c r="F21521" s="7" t="n">
        <v>1</v>
      </c>
      <c r="G21521" s="7" t="n">
        <v>296.53</v>
      </c>
    </row>
    <row r="21522" customFormat="false" ht="15" hidden="false" customHeight="false" outlineLevel="0" collapsed="false">
      <c r="A21522" s="7" t="s">
        <v>34</v>
      </c>
      <c r="B21522" s="7" t="s">
        <v>562</v>
      </c>
      <c r="C21522" s="7" t="s">
        <v>1401</v>
      </c>
      <c r="D21522" s="7" t="n">
        <v>0</v>
      </c>
      <c r="E21522" s="7" t="n">
        <v>0</v>
      </c>
      <c r="F21522" s="7" t="n">
        <v>1</v>
      </c>
      <c r="G21522" s="7" t="n">
        <v>296.53</v>
      </c>
    </row>
    <row r="21523" customFormat="false" ht="15" hidden="false" customHeight="false" outlineLevel="0" collapsed="false">
      <c r="A21523" s="7" t="s">
        <v>34</v>
      </c>
      <c r="B21523" s="7" t="s">
        <v>562</v>
      </c>
      <c r="C21523" s="7" t="s">
        <v>1401</v>
      </c>
      <c r="D21523" s="7" t="n">
        <v>0</v>
      </c>
      <c r="E21523" s="7" t="n">
        <v>0</v>
      </c>
      <c r="F21523" s="7" t="n">
        <v>1</v>
      </c>
      <c r="G21523" s="7" t="n">
        <v>296.53</v>
      </c>
    </row>
    <row r="21524" customFormat="false" ht="15" hidden="false" customHeight="false" outlineLevel="0" collapsed="false">
      <c r="A21524" s="7" t="s">
        <v>34</v>
      </c>
      <c r="B21524" s="7" t="s">
        <v>562</v>
      </c>
      <c r="C21524" s="7" t="s">
        <v>1401</v>
      </c>
      <c r="D21524" s="7" t="n">
        <v>0</v>
      </c>
      <c r="E21524" s="7" t="n">
        <v>0</v>
      </c>
      <c r="F21524" s="7" t="n">
        <v>2</v>
      </c>
      <c r="G21524" s="7" t="n">
        <v>533.74</v>
      </c>
    </row>
    <row r="21525" customFormat="false" ht="15" hidden="false" customHeight="false" outlineLevel="0" collapsed="false">
      <c r="A21525" s="7" t="s">
        <v>34</v>
      </c>
      <c r="B21525" s="7" t="s">
        <v>562</v>
      </c>
      <c r="C21525" s="7" t="s">
        <v>1401</v>
      </c>
      <c r="D21525" s="7" t="n">
        <v>0</v>
      </c>
      <c r="E21525" s="7" t="n">
        <v>0</v>
      </c>
      <c r="F21525" s="7" t="n">
        <v>2</v>
      </c>
      <c r="G21525" s="7" t="n">
        <v>550.76</v>
      </c>
    </row>
    <row r="21526" customFormat="false" ht="15" hidden="false" customHeight="false" outlineLevel="0" collapsed="false">
      <c r="A21526" s="7" t="s">
        <v>34</v>
      </c>
      <c r="B21526" s="7" t="s">
        <v>562</v>
      </c>
      <c r="C21526" s="7" t="s">
        <v>1401</v>
      </c>
      <c r="D21526" s="7" t="n">
        <v>0</v>
      </c>
      <c r="E21526" s="7" t="n">
        <v>0</v>
      </c>
      <c r="F21526" s="7" t="n">
        <v>1</v>
      </c>
      <c r="G21526" s="7" t="n">
        <v>254.15</v>
      </c>
    </row>
    <row r="21527" customFormat="false" ht="15" hidden="false" customHeight="false" outlineLevel="0" collapsed="false">
      <c r="A21527" s="7" t="s">
        <v>34</v>
      </c>
      <c r="B21527" s="7" t="s">
        <v>562</v>
      </c>
      <c r="C21527" s="7" t="s">
        <v>1401</v>
      </c>
      <c r="D21527" s="7" t="n">
        <v>0</v>
      </c>
      <c r="E21527" s="7" t="n">
        <v>0</v>
      </c>
      <c r="F21527" s="7" t="n">
        <v>2</v>
      </c>
      <c r="G21527" s="7" t="n">
        <v>550.76</v>
      </c>
    </row>
    <row r="21528" customFormat="false" ht="15" hidden="false" customHeight="false" outlineLevel="0" collapsed="false">
      <c r="A21528" s="7" t="s">
        <v>34</v>
      </c>
      <c r="B21528" s="7" t="s">
        <v>562</v>
      </c>
      <c r="C21528" s="7" t="s">
        <v>1401</v>
      </c>
      <c r="D21528" s="7" t="n">
        <v>0</v>
      </c>
      <c r="E21528" s="7" t="n">
        <v>0</v>
      </c>
      <c r="F21528" s="7" t="n">
        <v>1</v>
      </c>
      <c r="G21528" s="7" t="n">
        <v>296.53</v>
      </c>
    </row>
    <row r="21529" customFormat="false" ht="15" hidden="false" customHeight="false" outlineLevel="0" collapsed="false">
      <c r="A21529" s="7" t="s">
        <v>34</v>
      </c>
      <c r="B21529" s="7" t="s">
        <v>562</v>
      </c>
      <c r="C21529" s="7" t="s">
        <v>1401</v>
      </c>
      <c r="D21529" s="7" t="n">
        <v>0</v>
      </c>
      <c r="E21529" s="7" t="n">
        <v>0</v>
      </c>
      <c r="F21529" s="7" t="n">
        <v>2</v>
      </c>
      <c r="G21529" s="7" t="n">
        <v>518.92</v>
      </c>
    </row>
    <row r="21530" customFormat="false" ht="15" hidden="false" customHeight="false" outlineLevel="0" collapsed="false">
      <c r="A21530" s="7" t="s">
        <v>34</v>
      </c>
      <c r="B21530" s="7" t="s">
        <v>562</v>
      </c>
      <c r="C21530" s="7" t="s">
        <v>1401</v>
      </c>
      <c r="D21530" s="7" t="n">
        <v>0</v>
      </c>
      <c r="E21530" s="7" t="n">
        <v>0</v>
      </c>
      <c r="F21530" s="7" t="n">
        <v>2</v>
      </c>
      <c r="G21530" s="7" t="n">
        <v>533.75</v>
      </c>
    </row>
    <row r="21531" customFormat="false" ht="15" hidden="false" customHeight="false" outlineLevel="0" collapsed="false">
      <c r="A21531" s="7" t="s">
        <v>34</v>
      </c>
      <c r="B21531" s="7" t="s">
        <v>562</v>
      </c>
      <c r="C21531" s="7" t="s">
        <v>1401</v>
      </c>
      <c r="D21531" s="7" t="n">
        <v>0</v>
      </c>
      <c r="E21531" s="7" t="n">
        <v>0</v>
      </c>
      <c r="F21531" s="7" t="n">
        <v>921</v>
      </c>
      <c r="G21531" s="7" t="n">
        <v>254311.35</v>
      </c>
    </row>
    <row r="21532" customFormat="false" ht="15" hidden="false" customHeight="false" outlineLevel="0" collapsed="false">
      <c r="A21532" s="7" t="s">
        <v>34</v>
      </c>
      <c r="B21532" s="7" t="s">
        <v>562</v>
      </c>
      <c r="C21532" s="7" t="s">
        <v>1401</v>
      </c>
      <c r="D21532" s="7" t="n">
        <v>0</v>
      </c>
      <c r="E21532" s="7" t="n">
        <v>0</v>
      </c>
      <c r="F21532" s="7" t="n">
        <v>2</v>
      </c>
      <c r="G21532" s="7" t="n">
        <v>550.76</v>
      </c>
    </row>
    <row r="21533" customFormat="false" ht="15" hidden="false" customHeight="false" outlineLevel="0" collapsed="false">
      <c r="A21533" s="7" t="s">
        <v>34</v>
      </c>
      <c r="B21533" s="7" t="s">
        <v>562</v>
      </c>
      <c r="C21533" s="7" t="s">
        <v>1401</v>
      </c>
      <c r="D21533" s="7" t="n">
        <v>0</v>
      </c>
      <c r="E21533" s="7" t="n">
        <v>0</v>
      </c>
      <c r="F21533" s="7" t="n">
        <v>1</v>
      </c>
      <c r="G21533" s="7" t="n">
        <v>296.52</v>
      </c>
    </row>
    <row r="21534" customFormat="false" ht="15" hidden="false" customHeight="false" outlineLevel="0" collapsed="false">
      <c r="A21534" s="7" t="s">
        <v>34</v>
      </c>
      <c r="B21534" s="7" t="s">
        <v>562</v>
      </c>
      <c r="C21534" s="7" t="s">
        <v>1401</v>
      </c>
      <c r="D21534" s="7" t="n">
        <v>0</v>
      </c>
      <c r="E21534" s="7" t="n">
        <v>0</v>
      </c>
      <c r="F21534" s="7" t="n">
        <v>1</v>
      </c>
      <c r="G21534" s="7" t="n">
        <v>296.53</v>
      </c>
    </row>
    <row r="21535" customFormat="false" ht="15" hidden="false" customHeight="false" outlineLevel="0" collapsed="false">
      <c r="A21535" s="7" t="s">
        <v>34</v>
      </c>
      <c r="B21535" s="7" t="s">
        <v>562</v>
      </c>
      <c r="C21535" s="7" t="s">
        <v>1401</v>
      </c>
      <c r="D21535" s="7" t="n">
        <v>0</v>
      </c>
      <c r="E21535" s="7" t="n">
        <v>0</v>
      </c>
      <c r="F21535" s="7" t="n">
        <v>4</v>
      </c>
      <c r="G21535" s="7" t="n">
        <v>1143.83</v>
      </c>
    </row>
    <row r="21536" customFormat="false" ht="15" hidden="false" customHeight="false" outlineLevel="0" collapsed="false">
      <c r="A21536" s="7" t="s">
        <v>34</v>
      </c>
      <c r="B21536" s="7" t="s">
        <v>562</v>
      </c>
      <c r="C21536" s="7" t="s">
        <v>1401</v>
      </c>
      <c r="D21536" s="7" t="n">
        <v>0</v>
      </c>
      <c r="E21536" s="7" t="n">
        <v>0</v>
      </c>
      <c r="F21536" s="7" t="n">
        <v>2</v>
      </c>
      <c r="G21536" s="7" t="n">
        <v>533.75</v>
      </c>
    </row>
    <row r="21537" customFormat="false" ht="15" hidden="false" customHeight="false" outlineLevel="0" collapsed="false">
      <c r="A21537" s="7" t="s">
        <v>34</v>
      </c>
      <c r="B21537" s="7" t="s">
        <v>562</v>
      </c>
      <c r="C21537" s="7" t="s">
        <v>1401</v>
      </c>
      <c r="D21537" s="7" t="n">
        <v>0</v>
      </c>
      <c r="E21537" s="7" t="n">
        <v>0</v>
      </c>
      <c r="F21537" s="7" t="n">
        <v>1</v>
      </c>
      <c r="G21537" s="7" t="n">
        <v>296.53</v>
      </c>
    </row>
    <row r="21538" customFormat="false" ht="15" hidden="false" customHeight="false" outlineLevel="0" collapsed="false">
      <c r="A21538" s="7" t="s">
        <v>34</v>
      </c>
      <c r="B21538" s="7" t="s">
        <v>562</v>
      </c>
      <c r="C21538" s="7" t="s">
        <v>1401</v>
      </c>
      <c r="D21538" s="7" t="n">
        <v>0</v>
      </c>
      <c r="E21538" s="7" t="n">
        <v>0</v>
      </c>
      <c r="F21538" s="7" t="n">
        <v>5</v>
      </c>
      <c r="G21538" s="7" t="n">
        <v>1364</v>
      </c>
    </row>
    <row r="21539" customFormat="false" ht="15" hidden="false" customHeight="false" outlineLevel="0" collapsed="false">
      <c r="A21539" s="7" t="s">
        <v>34</v>
      </c>
      <c r="B21539" s="7" t="s">
        <v>562</v>
      </c>
      <c r="C21539" s="7" t="s">
        <v>1401</v>
      </c>
      <c r="D21539" s="7" t="n">
        <v>0</v>
      </c>
      <c r="E21539" s="7" t="n">
        <v>0</v>
      </c>
      <c r="F21539" s="7" t="n">
        <v>3</v>
      </c>
      <c r="G21539" s="7" t="n">
        <v>830.28</v>
      </c>
    </row>
    <row r="21540" customFormat="false" ht="15" hidden="false" customHeight="false" outlineLevel="0" collapsed="false">
      <c r="A21540" s="7" t="s">
        <v>34</v>
      </c>
      <c r="B21540" s="7" t="s">
        <v>562</v>
      </c>
      <c r="C21540" s="7" t="s">
        <v>1401</v>
      </c>
      <c r="D21540" s="7" t="n">
        <v>0</v>
      </c>
      <c r="E21540" s="7" t="n">
        <v>0</v>
      </c>
      <c r="F21540" s="7" t="n">
        <v>20</v>
      </c>
      <c r="G21540" s="7" t="n">
        <v>5369.17</v>
      </c>
    </row>
    <row r="21541" customFormat="false" ht="15" hidden="false" customHeight="false" outlineLevel="0" collapsed="false">
      <c r="A21541" s="7" t="s">
        <v>34</v>
      </c>
      <c r="B21541" s="7" t="s">
        <v>562</v>
      </c>
      <c r="C21541" s="7" t="s">
        <v>1401</v>
      </c>
      <c r="D21541" s="7" t="n">
        <v>0</v>
      </c>
      <c r="E21541" s="7" t="n">
        <v>0</v>
      </c>
      <c r="F21541" s="7" t="n">
        <v>12</v>
      </c>
      <c r="G21541" s="7" t="n">
        <v>3291.7</v>
      </c>
    </row>
    <row r="21542" customFormat="false" ht="15" hidden="false" customHeight="false" outlineLevel="0" collapsed="false">
      <c r="A21542" s="7" t="s">
        <v>34</v>
      </c>
      <c r="B21542" s="7" t="s">
        <v>562</v>
      </c>
      <c r="C21542" s="7" t="s">
        <v>1401</v>
      </c>
      <c r="D21542" s="7" t="n">
        <v>0</v>
      </c>
      <c r="E21542" s="7" t="n">
        <v>0</v>
      </c>
      <c r="F21542" s="7" t="n">
        <v>23</v>
      </c>
      <c r="G21542" s="7" t="n">
        <v>6527.86</v>
      </c>
    </row>
    <row r="21543" customFormat="false" ht="15" hidden="false" customHeight="false" outlineLevel="0" collapsed="false">
      <c r="A21543" s="7" t="s">
        <v>34</v>
      </c>
      <c r="B21543" s="7" t="s">
        <v>562</v>
      </c>
      <c r="C21543" s="7" t="s">
        <v>1401</v>
      </c>
      <c r="D21543" s="7" t="n">
        <v>0</v>
      </c>
      <c r="E21543" s="7" t="n">
        <v>0</v>
      </c>
      <c r="F21543" s="7" t="n">
        <v>4</v>
      </c>
      <c r="G21543" s="7" t="n">
        <v>1126.81</v>
      </c>
    </row>
    <row r="21544" customFormat="false" ht="15" hidden="false" customHeight="false" outlineLevel="0" collapsed="false">
      <c r="A21544" s="7" t="s">
        <v>34</v>
      </c>
      <c r="B21544" s="7" t="s">
        <v>562</v>
      </c>
      <c r="C21544" s="7" t="s">
        <v>1401</v>
      </c>
      <c r="D21544" s="7" t="n">
        <v>0</v>
      </c>
      <c r="E21544" s="7" t="n">
        <v>0</v>
      </c>
      <c r="F21544" s="7" t="n">
        <v>2</v>
      </c>
      <c r="G21544" s="7" t="n">
        <v>533.75</v>
      </c>
    </row>
    <row r="21545" customFormat="false" ht="15" hidden="false" customHeight="false" outlineLevel="0" collapsed="false">
      <c r="A21545" s="7" t="s">
        <v>34</v>
      </c>
      <c r="B21545" s="7" t="s">
        <v>562</v>
      </c>
      <c r="C21545" s="7" t="s">
        <v>1401</v>
      </c>
      <c r="D21545" s="7" t="n">
        <v>0</v>
      </c>
      <c r="E21545" s="7" t="n">
        <v>0</v>
      </c>
      <c r="F21545" s="7" t="n">
        <v>1</v>
      </c>
      <c r="G21545" s="7" t="n">
        <v>266.87</v>
      </c>
    </row>
    <row r="21546" customFormat="false" ht="15" hidden="false" customHeight="false" outlineLevel="0" collapsed="false">
      <c r="A21546" s="7" t="s">
        <v>34</v>
      </c>
      <c r="B21546" s="7" t="s">
        <v>562</v>
      </c>
      <c r="C21546" s="7" t="s">
        <v>1401</v>
      </c>
      <c r="D21546" s="7" t="n">
        <v>0</v>
      </c>
      <c r="E21546" s="7" t="n">
        <v>0</v>
      </c>
      <c r="F21546" s="7" t="n">
        <v>1</v>
      </c>
      <c r="G21546" s="7" t="n">
        <v>266.87</v>
      </c>
    </row>
    <row r="21547" customFormat="false" ht="15" hidden="false" customHeight="false" outlineLevel="0" collapsed="false">
      <c r="A21547" s="7" t="s">
        <v>34</v>
      </c>
      <c r="B21547" s="7" t="s">
        <v>562</v>
      </c>
      <c r="C21547" s="7" t="s">
        <v>1401</v>
      </c>
      <c r="D21547" s="7" t="n">
        <v>0</v>
      </c>
      <c r="E21547" s="7" t="n">
        <v>0</v>
      </c>
      <c r="F21547" s="7" t="n">
        <v>1</v>
      </c>
      <c r="G21547" s="7" t="n">
        <v>296.53</v>
      </c>
    </row>
    <row r="21548" customFormat="false" ht="15" hidden="false" customHeight="false" outlineLevel="0" collapsed="false">
      <c r="A21548" s="7" t="s">
        <v>34</v>
      </c>
      <c r="B21548" s="7" t="s">
        <v>562</v>
      </c>
      <c r="C21548" s="7" t="s">
        <v>1401</v>
      </c>
      <c r="D21548" s="7" t="n">
        <v>0</v>
      </c>
      <c r="E21548" s="7" t="n">
        <v>0</v>
      </c>
      <c r="F21548" s="7" t="n">
        <v>3</v>
      </c>
      <c r="G21548" s="7" t="n">
        <v>634.8</v>
      </c>
    </row>
    <row r="21549" customFormat="false" ht="15" hidden="false" customHeight="false" outlineLevel="0" collapsed="false">
      <c r="A21549" s="7" t="s">
        <v>34</v>
      </c>
      <c r="B21549" s="7" t="s">
        <v>562</v>
      </c>
      <c r="C21549" s="7" t="s">
        <v>1401</v>
      </c>
      <c r="D21549" s="7" t="n">
        <v>2</v>
      </c>
      <c r="E21549" s="7" t="n">
        <v>466.66</v>
      </c>
      <c r="F21549" s="7" t="n">
        <v>0</v>
      </c>
      <c r="G21549" s="7" t="n">
        <v>0</v>
      </c>
    </row>
    <row r="21550" customFormat="false" ht="15" hidden="false" customHeight="false" outlineLevel="0" collapsed="false">
      <c r="A21550" s="7" t="s">
        <v>34</v>
      </c>
      <c r="B21550" s="7" t="s">
        <v>562</v>
      </c>
      <c r="C21550" s="7" t="s">
        <v>1401</v>
      </c>
      <c r="D21550" s="7" t="n">
        <v>0</v>
      </c>
      <c r="E21550" s="7" t="n">
        <v>0</v>
      </c>
      <c r="F21550" s="7" t="n">
        <v>10</v>
      </c>
      <c r="G21550" s="7" t="n">
        <v>2717.39</v>
      </c>
    </row>
    <row r="21551" customFormat="false" ht="15" hidden="false" customHeight="false" outlineLevel="0" collapsed="false">
      <c r="A21551" s="7" t="s">
        <v>34</v>
      </c>
      <c r="B21551" s="7" t="s">
        <v>562</v>
      </c>
      <c r="C21551" s="7" t="s">
        <v>1401</v>
      </c>
      <c r="D21551" s="7" t="n">
        <v>0</v>
      </c>
      <c r="E21551" s="7" t="n">
        <v>0</v>
      </c>
      <c r="F21551" s="7" t="n">
        <v>1</v>
      </c>
      <c r="G21551" s="7" t="n">
        <v>252.05</v>
      </c>
    </row>
    <row r="21552" customFormat="false" ht="15" hidden="false" customHeight="false" outlineLevel="0" collapsed="false">
      <c r="A21552" s="7" t="s">
        <v>34</v>
      </c>
      <c r="B21552" s="7" t="s">
        <v>562</v>
      </c>
      <c r="C21552" s="7" t="s">
        <v>1401</v>
      </c>
      <c r="D21552" s="7" t="n">
        <v>0</v>
      </c>
      <c r="E21552" s="7" t="n">
        <v>0</v>
      </c>
      <c r="F21552" s="7" t="n">
        <v>1</v>
      </c>
      <c r="G21552" s="7" t="n">
        <v>296.52</v>
      </c>
    </row>
    <row r="21553" customFormat="false" ht="15" hidden="false" customHeight="false" outlineLevel="0" collapsed="false">
      <c r="A21553" s="7" t="s">
        <v>34</v>
      </c>
      <c r="B21553" s="7" t="s">
        <v>562</v>
      </c>
      <c r="C21553" s="7" t="s">
        <v>1401</v>
      </c>
      <c r="D21553" s="7" t="n">
        <v>0</v>
      </c>
      <c r="E21553" s="7" t="n">
        <v>0</v>
      </c>
      <c r="F21553" s="7" t="n">
        <v>2</v>
      </c>
      <c r="G21553" s="7" t="n">
        <v>533.75</v>
      </c>
    </row>
    <row r="21554" customFormat="false" ht="15" hidden="false" customHeight="false" outlineLevel="0" collapsed="false">
      <c r="A21554" s="7" t="s">
        <v>34</v>
      </c>
      <c r="B21554" s="7" t="s">
        <v>562</v>
      </c>
      <c r="C21554" s="7" t="s">
        <v>1401</v>
      </c>
      <c r="D21554" s="7" t="n">
        <v>0</v>
      </c>
      <c r="E21554" s="7" t="n">
        <v>0</v>
      </c>
      <c r="F21554" s="7" t="n">
        <v>2</v>
      </c>
      <c r="G21554" s="7" t="n">
        <v>593.06</v>
      </c>
    </row>
    <row r="21555" customFormat="false" ht="15" hidden="false" customHeight="false" outlineLevel="0" collapsed="false">
      <c r="A21555" s="7" t="s">
        <v>34</v>
      </c>
      <c r="B21555" s="7" t="s">
        <v>562</v>
      </c>
      <c r="C21555" s="7" t="s">
        <v>1401</v>
      </c>
      <c r="D21555" s="7" t="n">
        <v>0</v>
      </c>
      <c r="E21555" s="7" t="n">
        <v>0</v>
      </c>
      <c r="F21555" s="7" t="n">
        <v>4</v>
      </c>
      <c r="G21555" s="7" t="n">
        <v>1143.81</v>
      </c>
    </row>
    <row r="21556" customFormat="false" ht="15" hidden="false" customHeight="false" outlineLevel="0" collapsed="false">
      <c r="A21556" s="7" t="s">
        <v>34</v>
      </c>
      <c r="B21556" s="7" t="s">
        <v>562</v>
      </c>
      <c r="C21556" s="7" t="s">
        <v>1401</v>
      </c>
      <c r="D21556" s="7" t="n">
        <v>0</v>
      </c>
      <c r="E21556" s="7" t="n">
        <v>0</v>
      </c>
      <c r="F21556" s="7" t="n">
        <v>1</v>
      </c>
      <c r="G21556" s="7" t="n">
        <v>296.52</v>
      </c>
    </row>
    <row r="21557" customFormat="false" ht="15" hidden="false" customHeight="false" outlineLevel="0" collapsed="false">
      <c r="A21557" s="7" t="s">
        <v>34</v>
      </c>
      <c r="B21557" s="7" t="s">
        <v>562</v>
      </c>
      <c r="C21557" s="7" t="s">
        <v>1401</v>
      </c>
      <c r="D21557" s="7" t="n">
        <v>0</v>
      </c>
      <c r="E21557" s="7" t="n">
        <v>0</v>
      </c>
      <c r="F21557" s="7" t="n">
        <v>1</v>
      </c>
      <c r="G21557" s="7" t="n">
        <v>266.87</v>
      </c>
    </row>
    <row r="21558" customFormat="false" ht="15" hidden="false" customHeight="false" outlineLevel="0" collapsed="false">
      <c r="A21558" s="7" t="s">
        <v>34</v>
      </c>
      <c r="B21558" s="7" t="s">
        <v>562</v>
      </c>
      <c r="C21558" s="7" t="s">
        <v>1401</v>
      </c>
      <c r="D21558" s="7" t="n">
        <v>0</v>
      </c>
      <c r="E21558" s="7" t="n">
        <v>0</v>
      </c>
      <c r="F21558" s="7" t="n">
        <v>2</v>
      </c>
      <c r="G21558" s="7" t="n">
        <v>423.75</v>
      </c>
    </row>
    <row r="21559" customFormat="false" ht="15" hidden="false" customHeight="false" outlineLevel="0" collapsed="false">
      <c r="A21559" s="7" t="s">
        <v>34</v>
      </c>
      <c r="B21559" s="7" t="s">
        <v>562</v>
      </c>
      <c r="C21559" s="7" t="s">
        <v>1401</v>
      </c>
      <c r="D21559" s="7" t="n">
        <v>0</v>
      </c>
      <c r="E21559" s="7" t="n">
        <v>0</v>
      </c>
      <c r="F21559" s="7" t="n">
        <v>6</v>
      </c>
      <c r="G21559" s="7" t="n">
        <v>1616.05</v>
      </c>
    </row>
    <row r="21560" customFormat="false" ht="15" hidden="false" customHeight="false" outlineLevel="0" collapsed="false">
      <c r="A21560" s="7" t="s">
        <v>34</v>
      </c>
      <c r="B21560" s="7" t="s">
        <v>562</v>
      </c>
      <c r="C21560" s="7" t="s">
        <v>1401</v>
      </c>
      <c r="D21560" s="7" t="n">
        <v>0</v>
      </c>
      <c r="E21560" s="7" t="n">
        <v>0</v>
      </c>
      <c r="F21560" s="7" t="n">
        <v>8</v>
      </c>
      <c r="G21560" s="7" t="n">
        <v>2137.06</v>
      </c>
    </row>
    <row r="21561" customFormat="false" ht="15" hidden="false" customHeight="false" outlineLevel="0" collapsed="false">
      <c r="A21561" s="7" t="s">
        <v>34</v>
      </c>
      <c r="B21561" s="7" t="s">
        <v>562</v>
      </c>
      <c r="C21561" s="7" t="s">
        <v>1401</v>
      </c>
      <c r="D21561" s="7" t="n">
        <v>201</v>
      </c>
      <c r="E21561" s="7" t="n">
        <v>52262.55</v>
      </c>
      <c r="F21561" s="7" t="n">
        <v>138</v>
      </c>
      <c r="G21561" s="7" t="n">
        <v>36730.72</v>
      </c>
    </row>
    <row r="21562" customFormat="false" ht="15" hidden="false" customHeight="false" outlineLevel="0" collapsed="false">
      <c r="A21562" s="7" t="s">
        <v>34</v>
      </c>
      <c r="B21562" s="7" t="s">
        <v>562</v>
      </c>
      <c r="C21562" s="7" t="s">
        <v>1401</v>
      </c>
      <c r="D21562" s="7" t="n">
        <v>0</v>
      </c>
      <c r="E21562" s="7" t="n">
        <v>0</v>
      </c>
      <c r="F21562" s="7" t="n">
        <v>2</v>
      </c>
      <c r="G21562" s="7" t="n">
        <v>504.1</v>
      </c>
    </row>
    <row r="21563" customFormat="false" ht="15" hidden="false" customHeight="false" outlineLevel="0" collapsed="false">
      <c r="A21563" s="7" t="s">
        <v>34</v>
      </c>
      <c r="B21563" s="7" t="s">
        <v>562</v>
      </c>
      <c r="C21563" s="7" t="s">
        <v>1401</v>
      </c>
      <c r="D21563" s="7" t="n">
        <v>0</v>
      </c>
      <c r="E21563" s="7" t="n">
        <v>0</v>
      </c>
      <c r="F21563" s="7" t="n">
        <v>1</v>
      </c>
      <c r="G21563" s="7" t="n">
        <v>296.53</v>
      </c>
    </row>
    <row r="21564" customFormat="false" ht="15" hidden="false" customHeight="false" outlineLevel="0" collapsed="false">
      <c r="A21564" s="7" t="s">
        <v>34</v>
      </c>
      <c r="B21564" s="7" t="s">
        <v>562</v>
      </c>
      <c r="C21564" s="7" t="s">
        <v>1401</v>
      </c>
      <c r="D21564" s="7" t="n">
        <v>0</v>
      </c>
      <c r="E21564" s="7" t="n">
        <v>0</v>
      </c>
      <c r="F21564" s="7" t="n">
        <v>2</v>
      </c>
      <c r="G21564" s="7" t="n">
        <v>453.69</v>
      </c>
    </row>
    <row r="21565" customFormat="false" ht="15" hidden="false" customHeight="false" outlineLevel="0" collapsed="false">
      <c r="A21565" s="7" t="s">
        <v>34</v>
      </c>
      <c r="B21565" s="7" t="s">
        <v>562</v>
      </c>
      <c r="C21565" s="7" t="s">
        <v>1401</v>
      </c>
      <c r="D21565" s="7" t="n">
        <v>0</v>
      </c>
      <c r="E21565" s="7" t="n">
        <v>0</v>
      </c>
      <c r="F21565" s="7" t="n">
        <v>2</v>
      </c>
      <c r="G21565" s="7" t="n">
        <v>593.06</v>
      </c>
    </row>
    <row r="21566" customFormat="false" ht="15" hidden="false" customHeight="false" outlineLevel="0" collapsed="false">
      <c r="A21566" s="7" t="s">
        <v>34</v>
      </c>
      <c r="B21566" s="7" t="s">
        <v>562</v>
      </c>
      <c r="C21566" s="7" t="s">
        <v>1401</v>
      </c>
      <c r="D21566" s="7" t="n">
        <v>0</v>
      </c>
      <c r="E21566" s="7" t="n">
        <v>0</v>
      </c>
      <c r="F21566" s="7" t="n">
        <v>5</v>
      </c>
      <c r="G21566" s="7" t="n">
        <v>1423.34</v>
      </c>
    </row>
    <row r="21567" customFormat="false" ht="15" hidden="false" customHeight="false" outlineLevel="0" collapsed="false">
      <c r="A21567" s="7" t="s">
        <v>34</v>
      </c>
      <c r="B21567" s="7" t="s">
        <v>562</v>
      </c>
      <c r="C21567" s="7" t="s">
        <v>1401</v>
      </c>
      <c r="D21567" s="7" t="n">
        <v>0</v>
      </c>
      <c r="E21567" s="7" t="n">
        <v>0</v>
      </c>
      <c r="F21567" s="7" t="n">
        <v>2</v>
      </c>
      <c r="G21567" s="7" t="n">
        <v>550.76</v>
      </c>
    </row>
    <row r="21568" customFormat="false" ht="15" hidden="false" customHeight="false" outlineLevel="0" collapsed="false">
      <c r="A21568" s="7" t="s">
        <v>34</v>
      </c>
      <c r="B21568" s="7" t="s">
        <v>562</v>
      </c>
      <c r="C21568" s="7" t="s">
        <v>1401</v>
      </c>
      <c r="D21568" s="7" t="n">
        <v>0</v>
      </c>
      <c r="E21568" s="7" t="n">
        <v>0</v>
      </c>
      <c r="F21568" s="7" t="n">
        <v>1</v>
      </c>
      <c r="G21568" s="7" t="n">
        <v>252.05</v>
      </c>
    </row>
    <row r="21569" customFormat="false" ht="15" hidden="false" customHeight="false" outlineLevel="0" collapsed="false">
      <c r="A21569" s="7" t="s">
        <v>34</v>
      </c>
      <c r="B21569" s="7" t="s">
        <v>562</v>
      </c>
      <c r="C21569" s="7" t="s">
        <v>1401</v>
      </c>
      <c r="D21569" s="7" t="n">
        <v>0</v>
      </c>
      <c r="E21569" s="7" t="n">
        <v>0</v>
      </c>
      <c r="F21569" s="7" t="n">
        <v>2</v>
      </c>
      <c r="G21569" s="7" t="n">
        <v>533.75</v>
      </c>
    </row>
    <row r="21570" customFormat="false" ht="15" hidden="false" customHeight="false" outlineLevel="0" collapsed="false">
      <c r="A21570" s="7" t="s">
        <v>34</v>
      </c>
      <c r="B21570" s="7" t="s">
        <v>562</v>
      </c>
      <c r="C21570" s="7" t="s">
        <v>1401</v>
      </c>
      <c r="D21570" s="7" t="n">
        <v>0</v>
      </c>
      <c r="E21570" s="7" t="n">
        <v>0</v>
      </c>
      <c r="F21570" s="7" t="n">
        <v>2</v>
      </c>
      <c r="G21570" s="7" t="n">
        <v>550.76</v>
      </c>
    </row>
    <row r="21571" customFormat="false" ht="15" hidden="false" customHeight="false" outlineLevel="0" collapsed="false">
      <c r="A21571" s="7" t="s">
        <v>34</v>
      </c>
      <c r="B21571" s="7" t="s">
        <v>562</v>
      </c>
      <c r="C21571" s="7" t="s">
        <v>1401</v>
      </c>
      <c r="D21571" s="7" t="n">
        <v>0</v>
      </c>
      <c r="E21571" s="7" t="n">
        <v>0</v>
      </c>
      <c r="F21571" s="7" t="n">
        <v>1</v>
      </c>
      <c r="G21571" s="7" t="n">
        <v>296.53</v>
      </c>
    </row>
    <row r="21572" customFormat="false" ht="15" hidden="false" customHeight="false" outlineLevel="0" collapsed="false">
      <c r="A21572" s="7" t="s">
        <v>34</v>
      </c>
      <c r="B21572" s="7" t="s">
        <v>562</v>
      </c>
      <c r="C21572" s="7" t="s">
        <v>1401</v>
      </c>
      <c r="D21572" s="7" t="n">
        <v>0</v>
      </c>
      <c r="E21572" s="7" t="n">
        <v>0</v>
      </c>
      <c r="F21572" s="7" t="n">
        <v>1</v>
      </c>
      <c r="G21572" s="7" t="n">
        <v>296.53</v>
      </c>
    </row>
    <row r="21573" customFormat="false" ht="15" hidden="false" customHeight="false" outlineLevel="0" collapsed="false">
      <c r="A21573" s="7" t="s">
        <v>34</v>
      </c>
      <c r="B21573" s="7" t="s">
        <v>562</v>
      </c>
      <c r="C21573" s="7" t="s">
        <v>1401</v>
      </c>
      <c r="D21573" s="7" t="n">
        <v>0</v>
      </c>
      <c r="E21573" s="7" t="n">
        <v>0</v>
      </c>
      <c r="F21573" s="7" t="n">
        <v>1</v>
      </c>
      <c r="G21573" s="7" t="n">
        <v>296.53</v>
      </c>
    </row>
    <row r="21574" customFormat="false" ht="15" hidden="false" customHeight="false" outlineLevel="0" collapsed="false">
      <c r="A21574" s="7" t="s">
        <v>34</v>
      </c>
      <c r="B21574" s="7" t="s">
        <v>562</v>
      </c>
      <c r="C21574" s="7" t="s">
        <v>1401</v>
      </c>
      <c r="D21574" s="7" t="n">
        <v>0</v>
      </c>
      <c r="E21574" s="7" t="n">
        <v>0</v>
      </c>
      <c r="F21574" s="7" t="n">
        <v>2</v>
      </c>
      <c r="G21574" s="7" t="n">
        <v>563.39</v>
      </c>
    </row>
    <row r="21575" customFormat="false" ht="15" hidden="false" customHeight="false" outlineLevel="0" collapsed="false">
      <c r="A21575" s="7" t="s">
        <v>34</v>
      </c>
      <c r="B21575" s="7" t="s">
        <v>562</v>
      </c>
      <c r="C21575" s="7" t="s">
        <v>1401</v>
      </c>
      <c r="D21575" s="7" t="n">
        <v>0</v>
      </c>
      <c r="E21575" s="7" t="n">
        <v>0</v>
      </c>
      <c r="F21575" s="7" t="n">
        <v>2</v>
      </c>
      <c r="G21575" s="7" t="n">
        <v>550.76</v>
      </c>
    </row>
    <row r="21576" customFormat="false" ht="15" hidden="false" customHeight="false" outlineLevel="0" collapsed="false">
      <c r="A21576" s="7" t="s">
        <v>34</v>
      </c>
      <c r="B21576" s="7" t="s">
        <v>562</v>
      </c>
      <c r="C21576" s="7" t="s">
        <v>1401</v>
      </c>
      <c r="D21576" s="7" t="n">
        <v>0</v>
      </c>
      <c r="E21576" s="7" t="n">
        <v>0</v>
      </c>
      <c r="F21576" s="7" t="n">
        <v>2</v>
      </c>
      <c r="G21576" s="7" t="n">
        <v>550.76</v>
      </c>
    </row>
    <row r="21577" customFormat="false" ht="15" hidden="false" customHeight="false" outlineLevel="0" collapsed="false">
      <c r="A21577" s="7" t="s">
        <v>34</v>
      </c>
      <c r="B21577" s="7" t="s">
        <v>562</v>
      </c>
      <c r="C21577" s="7" t="s">
        <v>1401</v>
      </c>
      <c r="D21577" s="7" t="n">
        <v>0</v>
      </c>
      <c r="E21577" s="7" t="n">
        <v>0</v>
      </c>
      <c r="F21577" s="7" t="n">
        <v>1</v>
      </c>
      <c r="G21577" s="7" t="n">
        <v>266.87</v>
      </c>
    </row>
    <row r="21578" customFormat="false" ht="15" hidden="false" customHeight="false" outlineLevel="0" collapsed="false">
      <c r="A21578" s="7" t="s">
        <v>34</v>
      </c>
      <c r="B21578" s="7" t="s">
        <v>562</v>
      </c>
      <c r="C21578" s="7" t="s">
        <v>1401</v>
      </c>
      <c r="D21578" s="7" t="n">
        <v>0</v>
      </c>
      <c r="E21578" s="7" t="n">
        <v>0</v>
      </c>
      <c r="F21578" s="7" t="n">
        <v>1</v>
      </c>
      <c r="G21578" s="7" t="n">
        <v>296.53</v>
      </c>
    </row>
    <row r="21579" customFormat="false" ht="15" hidden="false" customHeight="false" outlineLevel="0" collapsed="false">
      <c r="A21579" s="7" t="s">
        <v>34</v>
      </c>
      <c r="B21579" s="7" t="s">
        <v>562</v>
      </c>
      <c r="C21579" s="7" t="s">
        <v>1401</v>
      </c>
      <c r="D21579" s="7" t="n">
        <v>0</v>
      </c>
      <c r="E21579" s="7" t="n">
        <v>0</v>
      </c>
      <c r="F21579" s="7" t="n">
        <v>1</v>
      </c>
      <c r="G21579" s="7" t="n">
        <v>252.05</v>
      </c>
    </row>
    <row r="21580" customFormat="false" ht="15" hidden="false" customHeight="false" outlineLevel="0" collapsed="false">
      <c r="A21580" s="7" t="s">
        <v>34</v>
      </c>
      <c r="B21580" s="7" t="s">
        <v>562</v>
      </c>
      <c r="C21580" s="7" t="s">
        <v>1401</v>
      </c>
      <c r="D21580" s="7" t="n">
        <v>0</v>
      </c>
      <c r="E21580" s="7" t="n">
        <v>0</v>
      </c>
      <c r="F21580" s="7" t="n">
        <v>8</v>
      </c>
      <c r="G21580" s="7" t="n">
        <v>2120.14</v>
      </c>
    </row>
    <row r="21581" customFormat="false" ht="15" hidden="false" customHeight="false" outlineLevel="0" collapsed="false">
      <c r="A21581" s="7" t="s">
        <v>34</v>
      </c>
      <c r="B21581" s="7" t="s">
        <v>562</v>
      </c>
      <c r="C21581" s="7" t="s">
        <v>1401</v>
      </c>
      <c r="D21581" s="7" t="n">
        <v>0</v>
      </c>
      <c r="E21581" s="7" t="n">
        <v>0</v>
      </c>
      <c r="F21581" s="7" t="n">
        <v>3</v>
      </c>
      <c r="G21581" s="7" t="n">
        <v>785.79</v>
      </c>
    </row>
    <row r="21582" customFormat="false" ht="15" hidden="false" customHeight="false" outlineLevel="0" collapsed="false">
      <c r="A21582" s="7" t="s">
        <v>34</v>
      </c>
      <c r="B21582" s="7" t="s">
        <v>562</v>
      </c>
      <c r="C21582" s="7" t="s">
        <v>1401</v>
      </c>
      <c r="D21582" s="7" t="n">
        <v>0</v>
      </c>
      <c r="E21582" s="7" t="n">
        <v>0</v>
      </c>
      <c r="F21582" s="7" t="n">
        <v>22</v>
      </c>
      <c r="G21582" s="7" t="n">
        <v>5956.55</v>
      </c>
    </row>
    <row r="21583" customFormat="false" ht="15" hidden="false" customHeight="false" outlineLevel="0" collapsed="false">
      <c r="A21583" s="7" t="s">
        <v>34</v>
      </c>
      <c r="B21583" s="7" t="s">
        <v>562</v>
      </c>
      <c r="C21583" s="7" t="s">
        <v>1401</v>
      </c>
      <c r="D21583" s="7" t="n">
        <v>0</v>
      </c>
      <c r="E21583" s="7" t="n">
        <v>0</v>
      </c>
      <c r="F21583" s="7" t="n">
        <v>4</v>
      </c>
      <c r="G21583" s="7" t="n">
        <v>1126.81</v>
      </c>
    </row>
    <row r="21584" customFormat="false" ht="15" hidden="false" customHeight="false" outlineLevel="0" collapsed="false">
      <c r="A21584" s="7" t="s">
        <v>34</v>
      </c>
      <c r="B21584" s="7" t="s">
        <v>562</v>
      </c>
      <c r="C21584" s="7" t="s">
        <v>1401</v>
      </c>
      <c r="D21584" s="7" t="n">
        <v>0</v>
      </c>
      <c r="E21584" s="7" t="n">
        <v>0</v>
      </c>
      <c r="F21584" s="7" t="n">
        <v>8</v>
      </c>
      <c r="G21584" s="7" t="n">
        <v>1694.8</v>
      </c>
    </row>
    <row r="21585" customFormat="false" ht="15" hidden="false" customHeight="false" outlineLevel="0" collapsed="false">
      <c r="A21585" s="7" t="s">
        <v>34</v>
      </c>
      <c r="B21585" s="7" t="s">
        <v>562</v>
      </c>
      <c r="C21585" s="7" t="s">
        <v>1401</v>
      </c>
      <c r="D21585" s="7" t="n">
        <v>0</v>
      </c>
      <c r="E21585" s="7" t="n">
        <v>0</v>
      </c>
      <c r="F21585" s="7" t="n">
        <v>1</v>
      </c>
      <c r="G21585" s="7" t="n">
        <v>252.05</v>
      </c>
    </row>
    <row r="21586" customFormat="false" ht="15" hidden="false" customHeight="false" outlineLevel="0" collapsed="false">
      <c r="A21586" s="7" t="s">
        <v>34</v>
      </c>
      <c r="B21586" s="7" t="s">
        <v>562</v>
      </c>
      <c r="C21586" s="7" t="s">
        <v>1401</v>
      </c>
      <c r="D21586" s="7" t="n">
        <v>0</v>
      </c>
      <c r="E21586" s="7" t="n">
        <v>0</v>
      </c>
      <c r="F21586" s="7" t="n">
        <v>1</v>
      </c>
      <c r="G21586" s="7" t="n">
        <v>296.52</v>
      </c>
    </row>
    <row r="21587" customFormat="false" ht="15" hidden="false" customHeight="false" outlineLevel="0" collapsed="false">
      <c r="A21587" s="7" t="s">
        <v>34</v>
      </c>
      <c r="B21587" s="7" t="s">
        <v>562</v>
      </c>
      <c r="C21587" s="7" t="s">
        <v>1401</v>
      </c>
      <c r="D21587" s="7" t="n">
        <v>0</v>
      </c>
      <c r="E21587" s="7" t="n">
        <v>0</v>
      </c>
      <c r="F21587" s="7" t="n">
        <v>3</v>
      </c>
      <c r="G21587" s="7" t="n">
        <v>800.61</v>
      </c>
    </row>
    <row r="21588" customFormat="false" ht="15" hidden="false" customHeight="false" outlineLevel="0" collapsed="false">
      <c r="A21588" s="7" t="s">
        <v>34</v>
      </c>
      <c r="B21588" s="7" t="s">
        <v>562</v>
      </c>
      <c r="C21588" s="7" t="s">
        <v>1401</v>
      </c>
      <c r="D21588" s="7" t="n">
        <v>0</v>
      </c>
      <c r="E21588" s="7" t="n">
        <v>0</v>
      </c>
      <c r="F21588" s="7" t="n">
        <v>11</v>
      </c>
      <c r="G21588" s="7" t="n">
        <v>2965.28</v>
      </c>
    </row>
    <row r="21589" customFormat="false" ht="15" hidden="false" customHeight="false" outlineLevel="0" collapsed="false">
      <c r="A21589" s="7" t="s">
        <v>34</v>
      </c>
      <c r="B21589" s="7" t="s">
        <v>562</v>
      </c>
      <c r="C21589" s="7" t="s">
        <v>1401</v>
      </c>
      <c r="D21589" s="7" t="n">
        <v>0</v>
      </c>
      <c r="E21589" s="7" t="n">
        <v>0</v>
      </c>
      <c r="F21589" s="7" t="n">
        <v>3</v>
      </c>
      <c r="G21589" s="7" t="n">
        <v>800.61</v>
      </c>
    </row>
    <row r="21590" customFormat="false" ht="15" hidden="false" customHeight="false" outlineLevel="0" collapsed="false">
      <c r="A21590" s="7" t="s">
        <v>34</v>
      </c>
      <c r="B21590" s="7" t="s">
        <v>562</v>
      </c>
      <c r="C21590" s="7" t="s">
        <v>1401</v>
      </c>
      <c r="D21590" s="7" t="n">
        <v>0</v>
      </c>
      <c r="E21590" s="7" t="n">
        <v>0</v>
      </c>
      <c r="F21590" s="7" t="n">
        <v>1</v>
      </c>
      <c r="G21590" s="7" t="n">
        <v>266.87</v>
      </c>
    </row>
    <row r="21591" customFormat="false" ht="15" hidden="false" customHeight="false" outlineLevel="0" collapsed="false">
      <c r="A21591" s="7" t="s">
        <v>34</v>
      </c>
      <c r="B21591" s="7" t="s">
        <v>562</v>
      </c>
      <c r="C21591" s="7" t="s">
        <v>1401</v>
      </c>
      <c r="D21591" s="7" t="n">
        <v>0</v>
      </c>
      <c r="E21591" s="7" t="n">
        <v>0</v>
      </c>
      <c r="F21591" s="7" t="n">
        <v>1</v>
      </c>
      <c r="G21591" s="7" t="n">
        <v>266.87</v>
      </c>
    </row>
    <row r="21592" customFormat="false" ht="15" hidden="false" customHeight="false" outlineLevel="0" collapsed="false">
      <c r="A21592" s="7" t="s">
        <v>34</v>
      </c>
      <c r="B21592" s="7" t="s">
        <v>562</v>
      </c>
      <c r="C21592" s="7" t="s">
        <v>1401</v>
      </c>
      <c r="D21592" s="7" t="n">
        <v>0</v>
      </c>
      <c r="E21592" s="7" t="n">
        <v>0</v>
      </c>
      <c r="F21592" s="7" t="n">
        <v>1</v>
      </c>
      <c r="G21592" s="7" t="n">
        <v>296.52</v>
      </c>
    </row>
    <row r="21593" customFormat="false" ht="15" hidden="false" customHeight="false" outlineLevel="0" collapsed="false">
      <c r="A21593" s="7" t="s">
        <v>34</v>
      </c>
      <c r="B21593" s="7" t="s">
        <v>562</v>
      </c>
      <c r="C21593" s="7" t="s">
        <v>1401</v>
      </c>
      <c r="D21593" s="7" t="n">
        <v>0</v>
      </c>
      <c r="E21593" s="7" t="n">
        <v>0</v>
      </c>
      <c r="F21593" s="7" t="n">
        <v>3</v>
      </c>
      <c r="G21593" s="7" t="n">
        <v>830.28</v>
      </c>
    </row>
    <row r="21594" customFormat="false" ht="15" hidden="false" customHeight="false" outlineLevel="0" collapsed="false">
      <c r="A21594" s="7" t="s">
        <v>34</v>
      </c>
      <c r="B21594" s="7" t="s">
        <v>562</v>
      </c>
      <c r="C21594" s="7" t="s">
        <v>1401</v>
      </c>
      <c r="D21594" s="7" t="n">
        <v>0</v>
      </c>
      <c r="E21594" s="7" t="n">
        <v>0</v>
      </c>
      <c r="F21594" s="7" t="n">
        <v>1</v>
      </c>
      <c r="G21594" s="7" t="n">
        <v>211.78</v>
      </c>
    </row>
    <row r="21595" customFormat="false" ht="15" hidden="false" customHeight="false" outlineLevel="0" collapsed="false">
      <c r="A21595" s="7" t="s">
        <v>34</v>
      </c>
      <c r="B21595" s="7" t="s">
        <v>562</v>
      </c>
      <c r="C21595" s="7" t="s">
        <v>1401</v>
      </c>
      <c r="D21595" s="7" t="n">
        <v>0</v>
      </c>
      <c r="E21595" s="7" t="n">
        <v>0</v>
      </c>
      <c r="F21595" s="7" t="n">
        <v>2</v>
      </c>
      <c r="G21595" s="7" t="n">
        <v>593.06</v>
      </c>
    </row>
    <row r="21596" customFormat="false" ht="15" hidden="false" customHeight="false" outlineLevel="0" collapsed="false">
      <c r="A21596" s="7" t="s">
        <v>34</v>
      </c>
      <c r="B21596" s="7" t="s">
        <v>562</v>
      </c>
      <c r="C21596" s="7" t="s">
        <v>1401</v>
      </c>
      <c r="D21596" s="7" t="n">
        <v>0</v>
      </c>
      <c r="E21596" s="7" t="n">
        <v>0</v>
      </c>
      <c r="F21596" s="7" t="n">
        <v>4</v>
      </c>
      <c r="G21596" s="7" t="n">
        <v>761.4</v>
      </c>
    </row>
    <row r="21597" customFormat="false" ht="15" hidden="false" customHeight="false" outlineLevel="0" collapsed="false">
      <c r="A21597" s="7" t="s">
        <v>34</v>
      </c>
      <c r="B21597" s="7" t="s">
        <v>562</v>
      </c>
      <c r="C21597" s="7" t="s">
        <v>1401</v>
      </c>
      <c r="D21597" s="7" t="n">
        <v>1</v>
      </c>
      <c r="E21597" s="7" t="n">
        <v>211.78</v>
      </c>
      <c r="F21597" s="7" t="n">
        <v>10</v>
      </c>
      <c r="G21597" s="7" t="n">
        <v>2117.8</v>
      </c>
    </row>
    <row r="21598" customFormat="false" ht="15" hidden="false" customHeight="false" outlineLevel="0" collapsed="false">
      <c r="A21598" s="7" t="s">
        <v>34</v>
      </c>
      <c r="B21598" s="7" t="s">
        <v>562</v>
      </c>
      <c r="C21598" s="7" t="s">
        <v>1401</v>
      </c>
      <c r="D21598" s="7" t="n">
        <v>0</v>
      </c>
      <c r="E21598" s="7" t="n">
        <v>0</v>
      </c>
      <c r="F21598" s="7" t="n">
        <v>1</v>
      </c>
      <c r="G21598" s="7" t="n">
        <v>0</v>
      </c>
    </row>
    <row r="21599" customFormat="false" ht="15" hidden="false" customHeight="false" outlineLevel="0" collapsed="false">
      <c r="A21599" s="7" t="s">
        <v>34</v>
      </c>
      <c r="B21599" s="7" t="s">
        <v>562</v>
      </c>
      <c r="C21599" s="7" t="s">
        <v>1401</v>
      </c>
      <c r="D21599" s="7" t="n">
        <v>0</v>
      </c>
      <c r="E21599" s="7" t="n">
        <v>0</v>
      </c>
      <c r="F21599" s="7" t="n">
        <v>1</v>
      </c>
      <c r="G21599" s="7" t="n">
        <v>252.05</v>
      </c>
    </row>
    <row r="21600" customFormat="false" ht="15" hidden="false" customHeight="false" outlineLevel="0" collapsed="false">
      <c r="A21600" s="7" t="s">
        <v>34</v>
      </c>
      <c r="B21600" s="7" t="s">
        <v>562</v>
      </c>
      <c r="C21600" s="7" t="s">
        <v>1401</v>
      </c>
      <c r="D21600" s="7" t="n">
        <v>0</v>
      </c>
      <c r="E21600" s="7" t="n">
        <v>0</v>
      </c>
      <c r="F21600" s="7" t="n">
        <v>1</v>
      </c>
      <c r="G21600" s="7" t="n">
        <v>296.52</v>
      </c>
    </row>
    <row r="21601" customFormat="false" ht="15" hidden="false" customHeight="false" outlineLevel="0" collapsed="false">
      <c r="A21601" s="7" t="s">
        <v>34</v>
      </c>
      <c r="B21601" s="7" t="s">
        <v>562</v>
      </c>
      <c r="C21601" s="7" t="s">
        <v>1401</v>
      </c>
      <c r="D21601" s="7" t="n">
        <v>0</v>
      </c>
      <c r="E21601" s="7" t="n">
        <v>0</v>
      </c>
      <c r="F21601" s="7" t="n">
        <v>3</v>
      </c>
      <c r="G21601" s="7" t="n">
        <v>785.79</v>
      </c>
    </row>
    <row r="21602" customFormat="false" ht="15" hidden="false" customHeight="false" outlineLevel="0" collapsed="false">
      <c r="A21602" s="7" t="s">
        <v>34</v>
      </c>
      <c r="B21602" s="7" t="s">
        <v>562</v>
      </c>
      <c r="C21602" s="7" t="s">
        <v>1401</v>
      </c>
      <c r="D21602" s="7" t="n">
        <v>0</v>
      </c>
      <c r="E21602" s="7" t="n">
        <v>0</v>
      </c>
      <c r="F21602" s="7" t="n">
        <v>1</v>
      </c>
      <c r="G21602" s="7" t="n">
        <v>266.87</v>
      </c>
    </row>
    <row r="21603" customFormat="false" ht="15" hidden="false" customHeight="false" outlineLevel="0" collapsed="false">
      <c r="A21603" s="7" t="s">
        <v>34</v>
      </c>
      <c r="B21603" s="7" t="s">
        <v>562</v>
      </c>
      <c r="C21603" s="7" t="s">
        <v>1401</v>
      </c>
      <c r="D21603" s="7" t="n">
        <v>0</v>
      </c>
      <c r="E21603" s="7" t="n">
        <v>0</v>
      </c>
      <c r="F21603" s="7" t="n">
        <v>2</v>
      </c>
      <c r="G21603" s="7" t="n">
        <v>533.74</v>
      </c>
    </row>
    <row r="21604" customFormat="false" ht="15" hidden="false" customHeight="false" outlineLevel="0" collapsed="false">
      <c r="A21604" s="7" t="s">
        <v>34</v>
      </c>
      <c r="B21604" s="7" t="s">
        <v>562</v>
      </c>
      <c r="C21604" s="7" t="s">
        <v>1401</v>
      </c>
      <c r="D21604" s="7" t="n">
        <v>0</v>
      </c>
      <c r="E21604" s="7" t="n">
        <v>0</v>
      </c>
      <c r="F21604" s="7" t="n">
        <v>1</v>
      </c>
      <c r="G21604" s="7" t="n">
        <v>266.87</v>
      </c>
    </row>
    <row r="21605" customFormat="false" ht="15" hidden="false" customHeight="false" outlineLevel="0" collapsed="false">
      <c r="A21605" s="7" t="s">
        <v>34</v>
      </c>
      <c r="B21605" s="7" t="s">
        <v>562</v>
      </c>
      <c r="C21605" s="7" t="s">
        <v>1401</v>
      </c>
      <c r="D21605" s="7" t="n">
        <v>0</v>
      </c>
      <c r="E21605" s="7" t="n">
        <v>0</v>
      </c>
      <c r="F21605" s="7" t="n">
        <v>2</v>
      </c>
      <c r="G21605" s="7" t="n">
        <v>550.76</v>
      </c>
    </row>
    <row r="21606" customFormat="false" ht="15" hidden="false" customHeight="false" outlineLevel="0" collapsed="false">
      <c r="A21606" s="7" t="s">
        <v>34</v>
      </c>
      <c r="B21606" s="7" t="s">
        <v>562</v>
      </c>
      <c r="C21606" s="7" t="s">
        <v>1401</v>
      </c>
      <c r="D21606" s="7" t="n">
        <v>0</v>
      </c>
      <c r="E21606" s="7" t="n">
        <v>0</v>
      </c>
      <c r="F21606" s="7" t="n">
        <v>13</v>
      </c>
      <c r="G21606" s="7" t="n">
        <v>3617.65</v>
      </c>
    </row>
    <row r="21607" customFormat="false" ht="15" hidden="false" customHeight="false" outlineLevel="0" collapsed="false">
      <c r="A21607" s="7" t="s">
        <v>34</v>
      </c>
      <c r="B21607" s="7" t="s">
        <v>562</v>
      </c>
      <c r="C21607" s="7" t="s">
        <v>1401</v>
      </c>
      <c r="D21607" s="7" t="n">
        <v>8</v>
      </c>
      <c r="E21607" s="7" t="n">
        <v>1925.12</v>
      </c>
      <c r="F21607" s="7" t="n">
        <v>1</v>
      </c>
      <c r="G21607" s="7" t="n">
        <v>240.64</v>
      </c>
    </row>
    <row r="21608" customFormat="false" ht="15" hidden="false" customHeight="false" outlineLevel="0" collapsed="false">
      <c r="A21608" s="7" t="s">
        <v>34</v>
      </c>
      <c r="B21608" s="7" t="s">
        <v>562</v>
      </c>
      <c r="C21608" s="7" t="s">
        <v>1401</v>
      </c>
      <c r="D21608" s="7" t="n">
        <v>0</v>
      </c>
      <c r="E21608" s="7" t="n">
        <v>0</v>
      </c>
      <c r="F21608" s="7" t="n">
        <v>1</v>
      </c>
      <c r="G21608" s="7" t="n">
        <v>296.52</v>
      </c>
    </row>
    <row r="21609" customFormat="false" ht="15" hidden="false" customHeight="false" outlineLevel="0" collapsed="false">
      <c r="A21609" s="7" t="s">
        <v>34</v>
      </c>
      <c r="B21609" s="7" t="s">
        <v>562</v>
      </c>
      <c r="C21609" s="7" t="s">
        <v>1401</v>
      </c>
      <c r="D21609" s="7" t="n">
        <v>0</v>
      </c>
      <c r="E21609" s="7" t="n">
        <v>0</v>
      </c>
      <c r="F21609" s="7" t="n">
        <v>1</v>
      </c>
      <c r="G21609" s="7" t="n">
        <v>266.87</v>
      </c>
    </row>
    <row r="21610" customFormat="false" ht="15" hidden="false" customHeight="false" outlineLevel="0" collapsed="false">
      <c r="A21610" s="7" t="s">
        <v>34</v>
      </c>
      <c r="B21610" s="7" t="s">
        <v>562</v>
      </c>
      <c r="C21610" s="7" t="s">
        <v>1401</v>
      </c>
      <c r="D21610" s="7" t="n">
        <v>0</v>
      </c>
      <c r="E21610" s="7" t="n">
        <v>0</v>
      </c>
      <c r="F21610" s="7" t="n">
        <v>1</v>
      </c>
      <c r="G21610" s="7" t="n">
        <v>211.75</v>
      </c>
    </row>
    <row r="21611" customFormat="false" ht="15" hidden="false" customHeight="false" outlineLevel="0" collapsed="false">
      <c r="A21611" s="7" t="s">
        <v>34</v>
      </c>
      <c r="B21611" s="7" t="s">
        <v>562</v>
      </c>
      <c r="C21611" s="7" t="s">
        <v>1401</v>
      </c>
      <c r="D21611" s="7" t="n">
        <v>0</v>
      </c>
      <c r="E21611" s="7" t="n">
        <v>0</v>
      </c>
      <c r="F21611" s="7" t="n">
        <v>1</v>
      </c>
      <c r="G21611" s="7" t="n">
        <v>296.53</v>
      </c>
    </row>
    <row r="21612" customFormat="false" ht="15" hidden="false" customHeight="false" outlineLevel="0" collapsed="false">
      <c r="A21612" s="7" t="s">
        <v>34</v>
      </c>
      <c r="B21612" s="7" t="s">
        <v>562</v>
      </c>
      <c r="C21612" s="7" t="s">
        <v>1401</v>
      </c>
      <c r="D21612" s="7" t="n">
        <v>0</v>
      </c>
      <c r="E21612" s="7" t="n">
        <v>0</v>
      </c>
      <c r="F21612" s="7" t="n">
        <v>2</v>
      </c>
      <c r="G21612" s="7" t="n">
        <v>533.74</v>
      </c>
    </row>
    <row r="21613" customFormat="false" ht="15" hidden="false" customHeight="false" outlineLevel="0" collapsed="false">
      <c r="A21613" s="7" t="s">
        <v>34</v>
      </c>
      <c r="B21613" s="7" t="s">
        <v>562</v>
      </c>
      <c r="C21613" s="7" t="s">
        <v>1401</v>
      </c>
      <c r="D21613" s="7" t="n">
        <v>0</v>
      </c>
      <c r="E21613" s="7" t="n">
        <v>0</v>
      </c>
      <c r="F21613" s="7" t="n">
        <v>1</v>
      </c>
      <c r="G21613" s="7" t="n">
        <v>296.52</v>
      </c>
    </row>
    <row r="21614" customFormat="false" ht="15" hidden="false" customHeight="false" outlineLevel="0" collapsed="false">
      <c r="A21614" s="7" t="s">
        <v>34</v>
      </c>
      <c r="B21614" s="7" t="s">
        <v>562</v>
      </c>
      <c r="C21614" s="7" t="s">
        <v>1401</v>
      </c>
      <c r="D21614" s="7" t="n">
        <v>0</v>
      </c>
      <c r="E21614" s="7" t="n">
        <v>0</v>
      </c>
      <c r="F21614" s="7" t="n">
        <v>1</v>
      </c>
      <c r="G21614" s="7" t="n">
        <v>266.87</v>
      </c>
    </row>
    <row r="21615" customFormat="false" ht="15" hidden="false" customHeight="false" outlineLevel="0" collapsed="false">
      <c r="A21615" s="7" t="s">
        <v>34</v>
      </c>
      <c r="B21615" s="7" t="s">
        <v>562</v>
      </c>
      <c r="C21615" s="7" t="s">
        <v>1401</v>
      </c>
      <c r="D21615" s="7" t="n">
        <v>0</v>
      </c>
      <c r="E21615" s="7" t="n">
        <v>0</v>
      </c>
      <c r="F21615" s="7" t="n">
        <v>1</v>
      </c>
      <c r="G21615" s="7" t="n">
        <v>296.53</v>
      </c>
    </row>
    <row r="21616" customFormat="false" ht="15" hidden="false" customHeight="false" outlineLevel="0" collapsed="false">
      <c r="A21616" s="7" t="s">
        <v>34</v>
      </c>
      <c r="B21616" s="7" t="s">
        <v>562</v>
      </c>
      <c r="C21616" s="7" t="s">
        <v>1401</v>
      </c>
      <c r="D21616" s="7" t="n">
        <v>0</v>
      </c>
      <c r="E21616" s="7" t="n">
        <v>0</v>
      </c>
      <c r="F21616" s="7" t="n">
        <v>1</v>
      </c>
      <c r="G21616" s="7" t="n">
        <v>254.15</v>
      </c>
    </row>
    <row r="21617" customFormat="false" ht="15" hidden="false" customHeight="false" outlineLevel="0" collapsed="false">
      <c r="A21617" s="7" t="s">
        <v>34</v>
      </c>
      <c r="B21617" s="7" t="s">
        <v>562</v>
      </c>
      <c r="C21617" s="7" t="s">
        <v>1401</v>
      </c>
      <c r="D21617" s="7" t="n">
        <v>0</v>
      </c>
      <c r="E21617" s="7" t="n">
        <v>0</v>
      </c>
      <c r="F21617" s="7" t="n">
        <v>1</v>
      </c>
      <c r="G21617" s="7" t="n">
        <v>266.87</v>
      </c>
    </row>
    <row r="21618" customFormat="false" ht="15" hidden="false" customHeight="false" outlineLevel="0" collapsed="false">
      <c r="A21618" s="7" t="s">
        <v>34</v>
      </c>
      <c r="B21618" s="7" t="s">
        <v>562</v>
      </c>
      <c r="C21618" s="7" t="s">
        <v>1401</v>
      </c>
      <c r="D21618" s="7" t="n">
        <v>0</v>
      </c>
      <c r="E21618" s="7" t="n">
        <v>0</v>
      </c>
      <c r="F21618" s="7" t="n">
        <v>1</v>
      </c>
      <c r="G21618" s="7" t="n">
        <v>266.87</v>
      </c>
    </row>
    <row r="21619" customFormat="false" ht="15" hidden="false" customHeight="false" outlineLevel="0" collapsed="false">
      <c r="A21619" s="7" t="s">
        <v>34</v>
      </c>
      <c r="B21619" s="7" t="s">
        <v>562</v>
      </c>
      <c r="C21619" s="7" t="s">
        <v>1401</v>
      </c>
      <c r="D21619" s="7" t="n">
        <v>0</v>
      </c>
      <c r="E21619" s="7" t="n">
        <v>0</v>
      </c>
      <c r="F21619" s="7" t="n">
        <v>1</v>
      </c>
      <c r="G21619" s="7" t="n">
        <v>296.53</v>
      </c>
    </row>
    <row r="21620" customFormat="false" ht="15" hidden="false" customHeight="false" outlineLevel="0" collapsed="false">
      <c r="A21620" s="7" t="s">
        <v>34</v>
      </c>
      <c r="B21620" s="7" t="s">
        <v>562</v>
      </c>
      <c r="C21620" s="7" t="s">
        <v>1401</v>
      </c>
      <c r="D21620" s="7" t="n">
        <v>0</v>
      </c>
      <c r="E21620" s="7" t="n">
        <v>0</v>
      </c>
      <c r="F21620" s="7" t="n">
        <v>3</v>
      </c>
      <c r="G21620" s="7" t="n">
        <v>889.59</v>
      </c>
    </row>
    <row r="21621" customFormat="false" ht="15" hidden="false" customHeight="false" outlineLevel="0" collapsed="false">
      <c r="A21621" s="7" t="s">
        <v>34</v>
      </c>
      <c r="B21621" s="7" t="s">
        <v>562</v>
      </c>
      <c r="C21621" s="7" t="s">
        <v>1401</v>
      </c>
      <c r="D21621" s="7" t="n">
        <v>0</v>
      </c>
      <c r="E21621" s="7" t="n">
        <v>0</v>
      </c>
      <c r="F21621" s="7" t="n">
        <v>2</v>
      </c>
      <c r="G21621" s="7" t="n">
        <v>593.05</v>
      </c>
    </row>
    <row r="21622" customFormat="false" ht="15" hidden="false" customHeight="false" outlineLevel="0" collapsed="false">
      <c r="A21622" s="7" t="s">
        <v>34</v>
      </c>
      <c r="B21622" s="7" t="s">
        <v>562</v>
      </c>
      <c r="C21622" s="7" t="s">
        <v>1401</v>
      </c>
      <c r="D21622" s="7" t="n">
        <v>0</v>
      </c>
      <c r="E21622" s="7" t="n">
        <v>0</v>
      </c>
      <c r="F21622" s="7" t="n">
        <v>12</v>
      </c>
      <c r="G21622" s="7" t="n">
        <v>3321.12</v>
      </c>
    </row>
    <row r="21623" customFormat="false" ht="15" hidden="false" customHeight="false" outlineLevel="0" collapsed="false">
      <c r="A21623" s="7" t="s">
        <v>34</v>
      </c>
      <c r="B21623" s="7" t="s">
        <v>562</v>
      </c>
      <c r="C21623" s="7" t="s">
        <v>1401</v>
      </c>
      <c r="D21623" s="7" t="n">
        <v>0</v>
      </c>
      <c r="E21623" s="7" t="n">
        <v>0</v>
      </c>
      <c r="F21623" s="7" t="n">
        <v>1</v>
      </c>
      <c r="G21623" s="7" t="n">
        <v>296.52</v>
      </c>
    </row>
    <row r="21624" customFormat="false" ht="15" hidden="false" customHeight="false" outlineLevel="0" collapsed="false">
      <c r="A21624" s="7" t="s">
        <v>34</v>
      </c>
      <c r="B21624" s="7" t="s">
        <v>562</v>
      </c>
      <c r="C21624" s="7" t="s">
        <v>1401</v>
      </c>
      <c r="D21624" s="7" t="n">
        <v>0</v>
      </c>
      <c r="E21624" s="7" t="n">
        <v>0</v>
      </c>
      <c r="F21624" s="7" t="n">
        <v>27</v>
      </c>
      <c r="G21624" s="7" t="n">
        <v>5887.1</v>
      </c>
    </row>
    <row r="21625" customFormat="false" ht="15" hidden="false" customHeight="false" outlineLevel="0" collapsed="false">
      <c r="A21625" s="7" t="s">
        <v>34</v>
      </c>
      <c r="B21625" s="7" t="s">
        <v>562</v>
      </c>
      <c r="C21625" s="7" t="s">
        <v>1401</v>
      </c>
      <c r="D21625" s="7" t="n">
        <v>0</v>
      </c>
      <c r="E21625" s="7" t="n">
        <v>0</v>
      </c>
      <c r="F21625" s="7" t="n">
        <v>2</v>
      </c>
      <c r="G21625" s="7" t="n">
        <v>550.76</v>
      </c>
    </row>
    <row r="21626" customFormat="false" ht="15" hidden="false" customHeight="false" outlineLevel="0" collapsed="false">
      <c r="A21626" s="7" t="s">
        <v>34</v>
      </c>
      <c r="B21626" s="7" t="s">
        <v>562</v>
      </c>
      <c r="C21626" s="7" t="s">
        <v>1401</v>
      </c>
      <c r="D21626" s="7" t="n">
        <v>0</v>
      </c>
      <c r="E21626" s="7" t="n">
        <v>0</v>
      </c>
      <c r="F21626" s="7" t="n">
        <v>1</v>
      </c>
      <c r="G21626" s="7" t="n">
        <v>266.87</v>
      </c>
    </row>
    <row r="21627" customFormat="false" ht="15" hidden="false" customHeight="false" outlineLevel="0" collapsed="false">
      <c r="A21627" s="7" t="s">
        <v>34</v>
      </c>
      <c r="B21627" s="7" t="s">
        <v>562</v>
      </c>
      <c r="C21627" s="7" t="s">
        <v>1401</v>
      </c>
      <c r="D21627" s="7" t="n">
        <v>0</v>
      </c>
      <c r="E21627" s="7" t="n">
        <v>0</v>
      </c>
      <c r="F21627" s="7" t="n">
        <v>1</v>
      </c>
      <c r="G21627" s="7" t="n">
        <v>266.87</v>
      </c>
    </row>
    <row r="21628" customFormat="false" ht="15" hidden="false" customHeight="false" outlineLevel="0" collapsed="false">
      <c r="A21628" s="7" t="s">
        <v>34</v>
      </c>
      <c r="B21628" s="7" t="s">
        <v>562</v>
      </c>
      <c r="C21628" s="7" t="s">
        <v>1401</v>
      </c>
      <c r="D21628" s="7" t="n">
        <v>0</v>
      </c>
      <c r="E21628" s="7" t="n">
        <v>0</v>
      </c>
      <c r="F21628" s="7" t="n">
        <v>1</v>
      </c>
      <c r="G21628" s="7" t="n">
        <v>266.87</v>
      </c>
    </row>
    <row r="21629" customFormat="false" ht="15" hidden="false" customHeight="false" outlineLevel="0" collapsed="false">
      <c r="A21629" s="7" t="s">
        <v>34</v>
      </c>
      <c r="B21629" s="7" t="s">
        <v>562</v>
      </c>
      <c r="C21629" s="7" t="s">
        <v>1401</v>
      </c>
      <c r="D21629" s="7" t="n">
        <v>0</v>
      </c>
      <c r="E21629" s="7" t="n">
        <v>0</v>
      </c>
      <c r="F21629" s="7" t="n">
        <v>1</v>
      </c>
      <c r="G21629" s="7" t="n">
        <v>296.52</v>
      </c>
    </row>
    <row r="21630" customFormat="false" ht="15" hidden="false" customHeight="false" outlineLevel="0" collapsed="false">
      <c r="A21630" s="7" t="s">
        <v>34</v>
      </c>
      <c r="B21630" s="7" t="s">
        <v>562</v>
      </c>
      <c r="C21630" s="7" t="s">
        <v>1401</v>
      </c>
      <c r="D21630" s="7" t="n">
        <v>0</v>
      </c>
      <c r="E21630" s="7" t="n">
        <v>0</v>
      </c>
      <c r="F21630" s="7" t="n">
        <v>2</v>
      </c>
      <c r="G21630" s="7" t="n">
        <v>533.75</v>
      </c>
    </row>
    <row r="21631" customFormat="false" ht="15" hidden="false" customHeight="false" outlineLevel="0" collapsed="false">
      <c r="A21631" s="7" t="s">
        <v>34</v>
      </c>
      <c r="B21631" s="7" t="s">
        <v>562</v>
      </c>
      <c r="C21631" s="7" t="s">
        <v>1401</v>
      </c>
      <c r="D21631" s="7" t="n">
        <v>0</v>
      </c>
      <c r="E21631" s="7" t="n">
        <v>0</v>
      </c>
      <c r="F21631" s="7" t="n">
        <v>1</v>
      </c>
      <c r="G21631" s="7" t="n">
        <v>266.87</v>
      </c>
    </row>
    <row r="21632" customFormat="false" ht="15" hidden="false" customHeight="false" outlineLevel="0" collapsed="false">
      <c r="A21632" s="7" t="s">
        <v>34</v>
      </c>
      <c r="B21632" s="7" t="s">
        <v>562</v>
      </c>
      <c r="C21632" s="7" t="s">
        <v>1401</v>
      </c>
      <c r="D21632" s="7" t="n">
        <v>0</v>
      </c>
      <c r="E21632" s="7" t="n">
        <v>0</v>
      </c>
      <c r="F21632" s="7" t="n">
        <v>11</v>
      </c>
      <c r="G21632" s="7" t="n">
        <v>3054.25</v>
      </c>
    </row>
    <row r="21633" customFormat="false" ht="15" hidden="false" customHeight="false" outlineLevel="0" collapsed="false">
      <c r="A21633" s="7" t="s">
        <v>34</v>
      </c>
      <c r="B21633" s="7" t="s">
        <v>562</v>
      </c>
      <c r="C21633" s="7" t="s">
        <v>1401</v>
      </c>
      <c r="D21633" s="7" t="n">
        <v>0</v>
      </c>
      <c r="E21633" s="7" t="n">
        <v>0</v>
      </c>
      <c r="F21633" s="7" t="n">
        <v>2</v>
      </c>
      <c r="G21633" s="7" t="n">
        <v>504.1</v>
      </c>
    </row>
    <row r="21634" customFormat="false" ht="15" hidden="false" customHeight="false" outlineLevel="0" collapsed="false">
      <c r="A21634" s="7" t="s">
        <v>34</v>
      </c>
      <c r="B21634" s="7" t="s">
        <v>562</v>
      </c>
      <c r="C21634" s="7" t="s">
        <v>1401</v>
      </c>
      <c r="D21634" s="7" t="n">
        <v>0</v>
      </c>
      <c r="E21634" s="7" t="n">
        <v>0</v>
      </c>
      <c r="F21634" s="7" t="n">
        <v>2</v>
      </c>
      <c r="G21634" s="7" t="n">
        <v>550.68</v>
      </c>
    </row>
    <row r="21635" customFormat="false" ht="15" hidden="false" customHeight="false" outlineLevel="0" collapsed="false">
      <c r="A21635" s="7" t="s">
        <v>34</v>
      </c>
      <c r="B21635" s="7" t="s">
        <v>562</v>
      </c>
      <c r="C21635" s="7" t="s">
        <v>1401</v>
      </c>
      <c r="D21635" s="7" t="n">
        <v>0</v>
      </c>
      <c r="E21635" s="7" t="n">
        <v>0</v>
      </c>
      <c r="F21635" s="7" t="n">
        <v>1</v>
      </c>
      <c r="G21635" s="7" t="n">
        <v>296.53</v>
      </c>
    </row>
    <row r="21636" customFormat="false" ht="15" hidden="false" customHeight="false" outlineLevel="0" collapsed="false">
      <c r="A21636" s="7" t="s">
        <v>34</v>
      </c>
      <c r="B21636" s="7" t="s">
        <v>562</v>
      </c>
      <c r="C21636" s="7" t="s">
        <v>1401</v>
      </c>
      <c r="D21636" s="7" t="n">
        <v>0</v>
      </c>
      <c r="E21636" s="7" t="n">
        <v>0</v>
      </c>
      <c r="F21636" s="7" t="n">
        <v>12</v>
      </c>
      <c r="G21636" s="7" t="n">
        <v>3179.12</v>
      </c>
    </row>
    <row r="21637" customFormat="false" ht="15" hidden="false" customHeight="false" outlineLevel="0" collapsed="false">
      <c r="A21637" s="7" t="s">
        <v>34</v>
      </c>
      <c r="B21637" s="7" t="s">
        <v>562</v>
      </c>
      <c r="C21637" s="7" t="s">
        <v>1401</v>
      </c>
      <c r="D21637" s="7" t="n">
        <v>0</v>
      </c>
      <c r="E21637" s="7" t="n">
        <v>0</v>
      </c>
      <c r="F21637" s="7" t="n">
        <v>7</v>
      </c>
      <c r="G21637" s="7" t="n">
        <v>1838.45</v>
      </c>
    </row>
    <row r="21638" customFormat="false" ht="15" hidden="false" customHeight="false" outlineLevel="0" collapsed="false">
      <c r="A21638" s="7" t="s">
        <v>34</v>
      </c>
      <c r="B21638" s="7" t="s">
        <v>562</v>
      </c>
      <c r="C21638" s="7" t="s">
        <v>1401</v>
      </c>
      <c r="D21638" s="7" t="n">
        <v>0</v>
      </c>
      <c r="E21638" s="7" t="n">
        <v>0</v>
      </c>
      <c r="F21638" s="7" t="n">
        <v>1</v>
      </c>
      <c r="G21638" s="7" t="n">
        <v>266.87</v>
      </c>
    </row>
    <row r="21639" customFormat="false" ht="15" hidden="false" customHeight="false" outlineLevel="0" collapsed="false">
      <c r="A21639" s="7" t="s">
        <v>34</v>
      </c>
      <c r="B21639" s="7" t="s">
        <v>562</v>
      </c>
      <c r="C21639" s="7" t="s">
        <v>1401</v>
      </c>
      <c r="D21639" s="7" t="n">
        <v>0</v>
      </c>
      <c r="E21639" s="7" t="n">
        <v>0</v>
      </c>
      <c r="F21639" s="7" t="n">
        <v>2</v>
      </c>
      <c r="G21639" s="7" t="n">
        <v>550.76</v>
      </c>
    </row>
    <row r="21640" customFormat="false" ht="15" hidden="false" customHeight="false" outlineLevel="0" collapsed="false">
      <c r="A21640" s="7" t="s">
        <v>34</v>
      </c>
      <c r="B21640" s="7" t="s">
        <v>562</v>
      </c>
      <c r="C21640" s="7" t="s">
        <v>1401</v>
      </c>
      <c r="D21640" s="7" t="n">
        <v>0</v>
      </c>
      <c r="E21640" s="7" t="n">
        <v>0</v>
      </c>
      <c r="F21640" s="7" t="n">
        <v>10</v>
      </c>
      <c r="G21640" s="7" t="n">
        <v>2753.64</v>
      </c>
    </row>
    <row r="21641" customFormat="false" ht="15" hidden="false" customHeight="false" outlineLevel="0" collapsed="false">
      <c r="A21641" s="7" t="s">
        <v>34</v>
      </c>
      <c r="B21641" s="7" t="s">
        <v>562</v>
      </c>
      <c r="C21641" s="7" t="s">
        <v>1401</v>
      </c>
      <c r="D21641" s="7" t="n">
        <v>0</v>
      </c>
      <c r="E21641" s="7" t="n">
        <v>0</v>
      </c>
      <c r="F21641" s="7" t="n">
        <v>2</v>
      </c>
      <c r="G21641" s="7" t="n">
        <v>550.76</v>
      </c>
    </row>
    <row r="21642" customFormat="false" ht="15" hidden="false" customHeight="false" outlineLevel="0" collapsed="false">
      <c r="A21642" s="7" t="s">
        <v>34</v>
      </c>
      <c r="B21642" s="7" t="s">
        <v>562</v>
      </c>
      <c r="C21642" s="7" t="s">
        <v>1401</v>
      </c>
      <c r="D21642" s="7" t="n">
        <v>0</v>
      </c>
      <c r="E21642" s="7" t="n">
        <v>0</v>
      </c>
      <c r="F21642" s="7" t="n">
        <v>2</v>
      </c>
      <c r="G21642" s="7" t="n">
        <v>550.76</v>
      </c>
    </row>
    <row r="21643" customFormat="false" ht="15" hidden="false" customHeight="false" outlineLevel="0" collapsed="false">
      <c r="A21643" s="7" t="s">
        <v>34</v>
      </c>
      <c r="B21643" s="7" t="s">
        <v>562</v>
      </c>
      <c r="C21643" s="7" t="s">
        <v>1401</v>
      </c>
      <c r="D21643" s="7" t="n">
        <v>0</v>
      </c>
      <c r="E21643" s="7" t="n">
        <v>0</v>
      </c>
      <c r="F21643" s="7" t="n">
        <v>6</v>
      </c>
      <c r="G21643" s="7" t="n">
        <v>1647.83</v>
      </c>
    </row>
    <row r="21644" customFormat="false" ht="15" hidden="false" customHeight="false" outlineLevel="0" collapsed="false">
      <c r="A21644" s="7" t="s">
        <v>34</v>
      </c>
      <c r="B21644" s="7" t="s">
        <v>562</v>
      </c>
      <c r="C21644" s="7" t="s">
        <v>1401</v>
      </c>
      <c r="D21644" s="7" t="n">
        <v>0</v>
      </c>
      <c r="E21644" s="7" t="n">
        <v>0</v>
      </c>
      <c r="F21644" s="7" t="n">
        <v>6</v>
      </c>
      <c r="G21644" s="7" t="n">
        <v>1660.56</v>
      </c>
    </row>
    <row r="21645" customFormat="false" ht="15" hidden="false" customHeight="false" outlineLevel="0" collapsed="false">
      <c r="A21645" s="7" t="s">
        <v>34</v>
      </c>
      <c r="B21645" s="7" t="s">
        <v>562</v>
      </c>
      <c r="C21645" s="7" t="s">
        <v>1401</v>
      </c>
      <c r="D21645" s="7" t="n">
        <v>0</v>
      </c>
      <c r="E21645" s="7" t="n">
        <v>0</v>
      </c>
      <c r="F21645" s="7" t="n">
        <v>1</v>
      </c>
      <c r="G21645" s="7" t="n">
        <v>266.87</v>
      </c>
    </row>
    <row r="21646" customFormat="false" ht="15" hidden="false" customHeight="false" outlineLevel="0" collapsed="false">
      <c r="A21646" s="7" t="s">
        <v>34</v>
      </c>
      <c r="B21646" s="7" t="s">
        <v>562</v>
      </c>
      <c r="C21646" s="7" t="s">
        <v>1401</v>
      </c>
      <c r="D21646" s="7" t="n">
        <v>0</v>
      </c>
      <c r="E21646" s="7" t="n">
        <v>0</v>
      </c>
      <c r="F21646" s="7" t="n">
        <v>10</v>
      </c>
      <c r="G21646" s="7" t="n">
        <v>2713.19</v>
      </c>
    </row>
    <row r="21647" customFormat="false" ht="15" hidden="false" customHeight="false" outlineLevel="0" collapsed="false">
      <c r="A21647" s="7" t="s">
        <v>34</v>
      </c>
      <c r="B21647" s="7" t="s">
        <v>562</v>
      </c>
      <c r="C21647" s="7" t="s">
        <v>1401</v>
      </c>
      <c r="D21647" s="7" t="n">
        <v>0</v>
      </c>
      <c r="E21647" s="7" t="n">
        <v>0</v>
      </c>
      <c r="F21647" s="7" t="n">
        <v>29</v>
      </c>
      <c r="G21647" s="7" t="n">
        <v>7747.67</v>
      </c>
    </row>
    <row r="21648" customFormat="false" ht="15" hidden="false" customHeight="false" outlineLevel="0" collapsed="false">
      <c r="A21648" s="7" t="s">
        <v>34</v>
      </c>
      <c r="B21648" s="7" t="s">
        <v>562</v>
      </c>
      <c r="C21648" s="7" t="s">
        <v>1401</v>
      </c>
      <c r="D21648" s="7" t="n">
        <v>0</v>
      </c>
      <c r="E21648" s="7" t="n">
        <v>0</v>
      </c>
      <c r="F21648" s="7" t="n">
        <v>4</v>
      </c>
      <c r="G21648" s="7" t="n">
        <v>1186.12</v>
      </c>
    </row>
    <row r="21649" customFormat="false" ht="15" hidden="false" customHeight="false" outlineLevel="0" collapsed="false">
      <c r="A21649" s="7" t="s">
        <v>34</v>
      </c>
      <c r="B21649" s="7" t="s">
        <v>562</v>
      </c>
      <c r="C21649" s="7" t="s">
        <v>1401</v>
      </c>
      <c r="D21649" s="7" t="n">
        <v>0</v>
      </c>
      <c r="E21649" s="7" t="n">
        <v>0</v>
      </c>
      <c r="F21649" s="7" t="n">
        <v>12</v>
      </c>
      <c r="G21649" s="7" t="n">
        <v>3346.85</v>
      </c>
    </row>
    <row r="21650" customFormat="false" ht="15" hidden="false" customHeight="false" outlineLevel="0" collapsed="false">
      <c r="A21650" s="7" t="s">
        <v>34</v>
      </c>
      <c r="B21650" s="7" t="s">
        <v>562</v>
      </c>
      <c r="C21650" s="7" t="s">
        <v>1401</v>
      </c>
      <c r="D21650" s="7" t="n">
        <v>0</v>
      </c>
      <c r="E21650" s="7" t="n">
        <v>0</v>
      </c>
      <c r="F21650" s="7" t="n">
        <v>1</v>
      </c>
      <c r="G21650" s="7" t="n">
        <v>296.52</v>
      </c>
    </row>
    <row r="21651" customFormat="false" ht="15" hidden="false" customHeight="false" outlineLevel="0" collapsed="false">
      <c r="A21651" s="7" t="s">
        <v>34</v>
      </c>
      <c r="B21651" s="7" t="s">
        <v>562</v>
      </c>
      <c r="C21651" s="7" t="s">
        <v>1401</v>
      </c>
      <c r="D21651" s="7" t="n">
        <v>0</v>
      </c>
      <c r="E21651" s="7" t="n">
        <v>0</v>
      </c>
      <c r="F21651" s="7" t="n">
        <v>1</v>
      </c>
      <c r="G21651" s="7" t="n">
        <v>252.05</v>
      </c>
    </row>
    <row r="21652" customFormat="false" ht="15" hidden="false" customHeight="false" outlineLevel="0" collapsed="false">
      <c r="A21652" s="7" t="s">
        <v>34</v>
      </c>
      <c r="B21652" s="7" t="s">
        <v>562</v>
      </c>
      <c r="C21652" s="7" t="s">
        <v>1401</v>
      </c>
      <c r="D21652" s="7" t="n">
        <v>0</v>
      </c>
      <c r="E21652" s="7" t="n">
        <v>0</v>
      </c>
      <c r="F21652" s="7" t="n">
        <v>1</v>
      </c>
      <c r="G21652" s="7" t="n">
        <v>252.05</v>
      </c>
    </row>
    <row r="21653" customFormat="false" ht="15" hidden="false" customHeight="false" outlineLevel="0" collapsed="false">
      <c r="A21653" s="7" t="s">
        <v>34</v>
      </c>
      <c r="B21653" s="7" t="s">
        <v>562</v>
      </c>
      <c r="C21653" s="7" t="s">
        <v>1401</v>
      </c>
      <c r="D21653" s="7" t="n">
        <v>0</v>
      </c>
      <c r="E21653" s="7" t="n">
        <v>0</v>
      </c>
      <c r="F21653" s="7" t="n">
        <v>2</v>
      </c>
      <c r="G21653" s="7" t="n">
        <v>506.19</v>
      </c>
    </row>
    <row r="21654" customFormat="false" ht="15" hidden="false" customHeight="false" outlineLevel="0" collapsed="false">
      <c r="A21654" s="7" t="s">
        <v>34</v>
      </c>
      <c r="B21654" s="7" t="s">
        <v>562</v>
      </c>
      <c r="C21654" s="7" t="s">
        <v>1401</v>
      </c>
      <c r="D21654" s="7" t="n">
        <v>0</v>
      </c>
      <c r="E21654" s="7" t="n">
        <v>0</v>
      </c>
      <c r="F21654" s="7" t="n">
        <v>3</v>
      </c>
      <c r="G21654" s="7" t="n">
        <v>800.61</v>
      </c>
    </row>
    <row r="21655" customFormat="false" ht="15" hidden="false" customHeight="false" outlineLevel="0" collapsed="false">
      <c r="A21655" s="7" t="s">
        <v>34</v>
      </c>
      <c r="B21655" s="7" t="s">
        <v>562</v>
      </c>
      <c r="C21655" s="7" t="s">
        <v>1401</v>
      </c>
      <c r="D21655" s="7" t="n">
        <v>0</v>
      </c>
      <c r="E21655" s="7" t="n">
        <v>0</v>
      </c>
      <c r="F21655" s="7" t="n">
        <v>1</v>
      </c>
      <c r="G21655" s="7" t="n">
        <v>296.52</v>
      </c>
    </row>
    <row r="21656" customFormat="false" ht="15" hidden="false" customHeight="false" outlineLevel="0" collapsed="false">
      <c r="A21656" s="7" t="s">
        <v>34</v>
      </c>
      <c r="B21656" s="7" t="s">
        <v>562</v>
      </c>
      <c r="C21656" s="7" t="s">
        <v>1401</v>
      </c>
      <c r="D21656" s="7" t="n">
        <v>0</v>
      </c>
      <c r="E21656" s="7" t="n">
        <v>0</v>
      </c>
      <c r="F21656" s="7" t="n">
        <v>2</v>
      </c>
      <c r="G21656" s="7" t="n">
        <v>533.75</v>
      </c>
    </row>
    <row r="21657" customFormat="false" ht="15" hidden="false" customHeight="false" outlineLevel="0" collapsed="false">
      <c r="A21657" s="7" t="s">
        <v>34</v>
      </c>
      <c r="B21657" s="7" t="s">
        <v>562</v>
      </c>
      <c r="C21657" s="7" t="s">
        <v>1401</v>
      </c>
      <c r="D21657" s="7" t="n">
        <v>0</v>
      </c>
      <c r="E21657" s="7" t="n">
        <v>0</v>
      </c>
      <c r="F21657" s="7" t="n">
        <v>2</v>
      </c>
      <c r="G21657" s="7" t="n">
        <v>550.68</v>
      </c>
    </row>
    <row r="21658" customFormat="false" ht="15" hidden="false" customHeight="false" outlineLevel="0" collapsed="false">
      <c r="A21658" s="7" t="s">
        <v>34</v>
      </c>
      <c r="B21658" s="7" t="s">
        <v>562</v>
      </c>
      <c r="C21658" s="7" t="s">
        <v>1401</v>
      </c>
      <c r="D21658" s="7" t="n">
        <v>0</v>
      </c>
      <c r="E21658" s="7" t="n">
        <v>0</v>
      </c>
      <c r="F21658" s="7" t="n">
        <v>6</v>
      </c>
      <c r="G21658" s="7" t="n">
        <v>1647.9</v>
      </c>
    </row>
    <row r="21659" customFormat="false" ht="15" hidden="false" customHeight="false" outlineLevel="0" collapsed="false">
      <c r="A21659" s="7" t="s">
        <v>34</v>
      </c>
      <c r="B21659" s="7" t="s">
        <v>562</v>
      </c>
      <c r="C21659" s="7" t="s">
        <v>1401</v>
      </c>
      <c r="D21659" s="7" t="n">
        <v>0</v>
      </c>
      <c r="E21659" s="7" t="n">
        <v>0</v>
      </c>
      <c r="F21659" s="7" t="n">
        <v>2</v>
      </c>
      <c r="G21659" s="7" t="n">
        <v>593.06</v>
      </c>
    </row>
    <row r="21660" customFormat="false" ht="15" hidden="false" customHeight="false" outlineLevel="0" collapsed="false">
      <c r="A21660" s="7" t="s">
        <v>34</v>
      </c>
      <c r="B21660" s="7" t="s">
        <v>562</v>
      </c>
      <c r="C21660" s="7" t="s">
        <v>1401</v>
      </c>
      <c r="D21660" s="7" t="n">
        <v>0</v>
      </c>
      <c r="E21660" s="7" t="n">
        <v>0</v>
      </c>
      <c r="F21660" s="7" t="n">
        <v>1</v>
      </c>
      <c r="G21660" s="7" t="n">
        <v>296.52</v>
      </c>
    </row>
    <row r="21661" customFormat="false" ht="15" hidden="false" customHeight="false" outlineLevel="0" collapsed="false">
      <c r="A21661" s="7" t="s">
        <v>34</v>
      </c>
      <c r="B21661" s="7" t="s">
        <v>562</v>
      </c>
      <c r="C21661" s="7" t="s">
        <v>1401</v>
      </c>
      <c r="D21661" s="7" t="n">
        <v>2</v>
      </c>
      <c r="E21661" s="7" t="n">
        <v>422.8</v>
      </c>
      <c r="F21661" s="7" t="n">
        <v>2</v>
      </c>
      <c r="G21661" s="7" t="n">
        <v>453</v>
      </c>
    </row>
    <row r="21662" customFormat="false" ht="15" hidden="false" customHeight="false" outlineLevel="0" collapsed="false">
      <c r="A21662" s="7" t="s">
        <v>34</v>
      </c>
      <c r="B21662" s="7" t="s">
        <v>562</v>
      </c>
      <c r="C21662" s="7" t="s">
        <v>1401</v>
      </c>
      <c r="D21662" s="7" t="n">
        <v>0</v>
      </c>
      <c r="E21662" s="7" t="n">
        <v>0</v>
      </c>
      <c r="F21662" s="7" t="n">
        <v>1</v>
      </c>
      <c r="G21662" s="7" t="n">
        <v>266.87</v>
      </c>
    </row>
    <row r="21663" customFormat="false" ht="15" hidden="false" customHeight="false" outlineLevel="0" collapsed="false">
      <c r="A21663" s="7" t="s">
        <v>34</v>
      </c>
      <c r="B21663" s="7" t="s">
        <v>562</v>
      </c>
      <c r="C21663" s="7" t="s">
        <v>1401</v>
      </c>
      <c r="D21663" s="7" t="n">
        <v>0</v>
      </c>
      <c r="E21663" s="7" t="n">
        <v>0</v>
      </c>
      <c r="F21663" s="7" t="n">
        <v>2</v>
      </c>
      <c r="G21663" s="7" t="n">
        <v>550.76</v>
      </c>
    </row>
    <row r="21664" customFormat="false" ht="15" hidden="false" customHeight="false" outlineLevel="0" collapsed="false">
      <c r="A21664" s="7" t="s">
        <v>34</v>
      </c>
      <c r="B21664" s="7" t="s">
        <v>562</v>
      </c>
      <c r="C21664" s="7" t="s">
        <v>1401</v>
      </c>
      <c r="D21664" s="7" t="n">
        <v>0</v>
      </c>
      <c r="E21664" s="7" t="n">
        <v>0</v>
      </c>
      <c r="F21664" s="7" t="n">
        <v>3</v>
      </c>
      <c r="G21664" s="7" t="n">
        <v>800.61</v>
      </c>
    </row>
    <row r="21665" customFormat="false" ht="15" hidden="false" customHeight="false" outlineLevel="0" collapsed="false">
      <c r="A21665" s="7" t="s">
        <v>34</v>
      </c>
      <c r="B21665" s="7" t="s">
        <v>562</v>
      </c>
      <c r="C21665" s="7" t="s">
        <v>1401</v>
      </c>
      <c r="D21665" s="7" t="n">
        <v>0</v>
      </c>
      <c r="E21665" s="7" t="n">
        <v>0</v>
      </c>
      <c r="F21665" s="7" t="n">
        <v>1</v>
      </c>
      <c r="G21665" s="7" t="n">
        <v>0</v>
      </c>
    </row>
    <row r="21666" customFormat="false" ht="15" hidden="false" customHeight="false" outlineLevel="0" collapsed="false">
      <c r="A21666" s="7" t="s">
        <v>34</v>
      </c>
      <c r="B21666" s="7" t="s">
        <v>562</v>
      </c>
      <c r="C21666" s="7" t="s">
        <v>1401</v>
      </c>
      <c r="D21666" s="7" t="n">
        <v>0</v>
      </c>
      <c r="E21666" s="7" t="n">
        <v>0</v>
      </c>
      <c r="F21666" s="7" t="n">
        <v>2</v>
      </c>
      <c r="G21666" s="7" t="n">
        <v>474.44</v>
      </c>
    </row>
    <row r="21667" customFormat="false" ht="15" hidden="false" customHeight="false" outlineLevel="0" collapsed="false">
      <c r="A21667" s="7" t="s">
        <v>34</v>
      </c>
      <c r="B21667" s="7" t="s">
        <v>562</v>
      </c>
      <c r="C21667" s="7" t="s">
        <v>1401</v>
      </c>
      <c r="D21667" s="7" t="n">
        <v>0</v>
      </c>
      <c r="E21667" s="7" t="n">
        <v>0</v>
      </c>
      <c r="F21667" s="7" t="n">
        <v>3</v>
      </c>
      <c r="G21667" s="7" t="n">
        <v>830.28</v>
      </c>
    </row>
    <row r="21668" customFormat="false" ht="15" hidden="false" customHeight="false" outlineLevel="0" collapsed="false">
      <c r="A21668" s="7" t="s">
        <v>34</v>
      </c>
      <c r="B21668" s="7" t="s">
        <v>562</v>
      </c>
      <c r="C21668" s="7" t="s">
        <v>1401</v>
      </c>
      <c r="D21668" s="7" t="n">
        <v>0</v>
      </c>
      <c r="E21668" s="7" t="n">
        <v>0</v>
      </c>
      <c r="F21668" s="7" t="n">
        <v>1</v>
      </c>
      <c r="G21668" s="7" t="n">
        <v>266.87</v>
      </c>
    </row>
    <row r="21669" customFormat="false" ht="15" hidden="false" customHeight="false" outlineLevel="0" collapsed="false">
      <c r="A21669" s="7" t="s">
        <v>34</v>
      </c>
      <c r="B21669" s="7" t="s">
        <v>562</v>
      </c>
      <c r="C21669" s="7" t="s">
        <v>1401</v>
      </c>
      <c r="D21669" s="7" t="n">
        <v>0</v>
      </c>
      <c r="E21669" s="7" t="n">
        <v>0</v>
      </c>
      <c r="F21669" s="7" t="n">
        <v>2</v>
      </c>
      <c r="G21669" s="7" t="n">
        <v>550.76</v>
      </c>
    </row>
    <row r="21670" customFormat="false" ht="15" hidden="false" customHeight="false" outlineLevel="0" collapsed="false">
      <c r="A21670" s="7" t="s">
        <v>34</v>
      </c>
      <c r="B21670" s="7" t="s">
        <v>562</v>
      </c>
      <c r="C21670" s="7" t="s">
        <v>1401</v>
      </c>
      <c r="D21670" s="7" t="n">
        <v>0</v>
      </c>
      <c r="E21670" s="7" t="n">
        <v>0</v>
      </c>
      <c r="F21670" s="7" t="n">
        <v>3</v>
      </c>
      <c r="G21670" s="7" t="n">
        <v>785.79</v>
      </c>
    </row>
    <row r="21671" customFormat="false" ht="15" hidden="false" customHeight="false" outlineLevel="0" collapsed="false">
      <c r="A21671" s="7" t="s">
        <v>34</v>
      </c>
      <c r="B21671" s="7" t="s">
        <v>562</v>
      </c>
      <c r="C21671" s="7" t="s">
        <v>1401</v>
      </c>
      <c r="D21671" s="7" t="n">
        <v>0</v>
      </c>
      <c r="E21671" s="7" t="n">
        <v>0</v>
      </c>
      <c r="F21671" s="7" t="n">
        <v>1</v>
      </c>
      <c r="G21671" s="7" t="n">
        <v>0</v>
      </c>
    </row>
    <row r="21672" customFormat="false" ht="15" hidden="false" customHeight="false" outlineLevel="0" collapsed="false">
      <c r="A21672" s="7" t="s">
        <v>34</v>
      </c>
      <c r="B21672" s="7" t="s">
        <v>562</v>
      </c>
      <c r="C21672" s="7" t="s">
        <v>1401</v>
      </c>
      <c r="D21672" s="7" t="n">
        <v>0</v>
      </c>
      <c r="E21672" s="7" t="n">
        <v>0</v>
      </c>
      <c r="F21672" s="7" t="n">
        <v>2</v>
      </c>
      <c r="G21672" s="7" t="n">
        <v>550.68</v>
      </c>
    </row>
    <row r="21673" customFormat="false" ht="15" hidden="false" customHeight="false" outlineLevel="0" collapsed="false">
      <c r="A21673" s="7" t="s">
        <v>34</v>
      </c>
      <c r="B21673" s="7" t="s">
        <v>562</v>
      </c>
      <c r="C21673" s="7" t="s">
        <v>1401</v>
      </c>
      <c r="D21673" s="7" t="n">
        <v>0</v>
      </c>
      <c r="E21673" s="7" t="n">
        <v>0</v>
      </c>
      <c r="F21673" s="7" t="n">
        <v>4</v>
      </c>
      <c r="G21673" s="7" t="n">
        <v>1101.52</v>
      </c>
    </row>
    <row r="21674" customFormat="false" ht="15" hidden="false" customHeight="false" outlineLevel="0" collapsed="false">
      <c r="A21674" s="7" t="s">
        <v>34</v>
      </c>
      <c r="B21674" s="7" t="s">
        <v>562</v>
      </c>
      <c r="C21674" s="7" t="s">
        <v>1401</v>
      </c>
      <c r="D21674" s="7" t="n">
        <v>0</v>
      </c>
      <c r="E21674" s="7" t="n">
        <v>0</v>
      </c>
      <c r="F21674" s="7" t="n">
        <v>4</v>
      </c>
      <c r="G21674" s="7" t="n">
        <v>1067.48</v>
      </c>
    </row>
    <row r="21675" customFormat="false" ht="15" hidden="false" customHeight="false" outlineLevel="0" collapsed="false">
      <c r="A21675" s="7" t="s">
        <v>34</v>
      </c>
      <c r="B21675" s="7" t="s">
        <v>562</v>
      </c>
      <c r="C21675" s="7" t="s">
        <v>1401</v>
      </c>
      <c r="D21675" s="7" t="n">
        <v>0</v>
      </c>
      <c r="E21675" s="7" t="n">
        <v>0</v>
      </c>
      <c r="F21675" s="7" t="n">
        <v>1</v>
      </c>
      <c r="G21675" s="7" t="n">
        <v>296.53</v>
      </c>
    </row>
    <row r="21676" customFormat="false" ht="15" hidden="false" customHeight="false" outlineLevel="0" collapsed="false">
      <c r="A21676" s="7" t="s">
        <v>34</v>
      </c>
      <c r="B21676" s="7" t="s">
        <v>562</v>
      </c>
      <c r="C21676" s="7" t="s">
        <v>1401</v>
      </c>
      <c r="D21676" s="7" t="n">
        <v>0</v>
      </c>
      <c r="E21676" s="7" t="n">
        <v>0</v>
      </c>
      <c r="F21676" s="7" t="n">
        <v>4</v>
      </c>
      <c r="G21676" s="7" t="n">
        <v>1101.44</v>
      </c>
    </row>
    <row r="21677" customFormat="false" ht="15" hidden="false" customHeight="false" outlineLevel="0" collapsed="false">
      <c r="A21677" s="7" t="s">
        <v>34</v>
      </c>
      <c r="B21677" s="7" t="s">
        <v>562</v>
      </c>
      <c r="C21677" s="7" t="s">
        <v>1401</v>
      </c>
      <c r="D21677" s="7" t="n">
        <v>0</v>
      </c>
      <c r="E21677" s="7" t="n">
        <v>0</v>
      </c>
      <c r="F21677" s="7" t="n">
        <v>4</v>
      </c>
      <c r="G21677" s="7" t="n">
        <v>1054.86</v>
      </c>
    </row>
    <row r="21678" customFormat="false" ht="15" hidden="false" customHeight="false" outlineLevel="0" collapsed="false">
      <c r="A21678" s="7" t="s">
        <v>34</v>
      </c>
      <c r="B21678" s="7" t="s">
        <v>562</v>
      </c>
      <c r="C21678" s="7" t="s">
        <v>1401</v>
      </c>
      <c r="D21678" s="7" t="n">
        <v>0</v>
      </c>
      <c r="E21678" s="7" t="n">
        <v>0</v>
      </c>
      <c r="F21678" s="7" t="n">
        <v>1</v>
      </c>
      <c r="G21678" s="7" t="n">
        <v>296.53</v>
      </c>
    </row>
    <row r="21679" customFormat="false" ht="15" hidden="false" customHeight="false" outlineLevel="0" collapsed="false">
      <c r="A21679" s="7" t="s">
        <v>34</v>
      </c>
      <c r="B21679" s="7" t="s">
        <v>562</v>
      </c>
      <c r="C21679" s="7" t="s">
        <v>1401</v>
      </c>
      <c r="D21679" s="7" t="n">
        <v>0</v>
      </c>
      <c r="E21679" s="7" t="n">
        <v>0</v>
      </c>
      <c r="F21679" s="7" t="n">
        <v>1</v>
      </c>
      <c r="G21679" s="7" t="n">
        <v>296.53</v>
      </c>
    </row>
    <row r="21680" customFormat="false" ht="15" hidden="false" customHeight="false" outlineLevel="0" collapsed="false">
      <c r="A21680" s="7" t="s">
        <v>34</v>
      </c>
      <c r="B21680" s="7" t="s">
        <v>562</v>
      </c>
      <c r="C21680" s="7" t="s">
        <v>1401</v>
      </c>
      <c r="D21680" s="7" t="n">
        <v>0</v>
      </c>
      <c r="E21680" s="7" t="n">
        <v>0</v>
      </c>
      <c r="F21680" s="7" t="n">
        <v>1</v>
      </c>
      <c r="G21680" s="7" t="n">
        <v>296.53</v>
      </c>
    </row>
    <row r="21681" customFormat="false" ht="15" hidden="false" customHeight="false" outlineLevel="0" collapsed="false">
      <c r="A21681" s="7" t="s">
        <v>34</v>
      </c>
      <c r="B21681" s="7" t="s">
        <v>562</v>
      </c>
      <c r="C21681" s="7" t="s">
        <v>1401</v>
      </c>
      <c r="D21681" s="7" t="n">
        <v>0</v>
      </c>
      <c r="E21681" s="7" t="n">
        <v>0</v>
      </c>
      <c r="F21681" s="7" t="n">
        <v>2</v>
      </c>
      <c r="G21681" s="7" t="n">
        <v>533.75</v>
      </c>
    </row>
    <row r="21682" customFormat="false" ht="15" hidden="false" customHeight="false" outlineLevel="0" collapsed="false">
      <c r="A21682" s="7" t="s">
        <v>34</v>
      </c>
      <c r="B21682" s="7" t="s">
        <v>562</v>
      </c>
      <c r="C21682" s="7" t="s">
        <v>1401</v>
      </c>
      <c r="D21682" s="7" t="n">
        <v>0</v>
      </c>
      <c r="E21682" s="7" t="n">
        <v>0</v>
      </c>
      <c r="F21682" s="7" t="n">
        <v>2</v>
      </c>
      <c r="G21682" s="7" t="n">
        <v>533.75</v>
      </c>
    </row>
    <row r="21683" customFormat="false" ht="15" hidden="false" customHeight="false" outlineLevel="0" collapsed="false">
      <c r="A21683" s="7" t="s">
        <v>34</v>
      </c>
      <c r="B21683" s="7" t="s">
        <v>562</v>
      </c>
      <c r="C21683" s="7" t="s">
        <v>1401</v>
      </c>
      <c r="D21683" s="7" t="n">
        <v>0</v>
      </c>
      <c r="E21683" s="7" t="n">
        <v>0</v>
      </c>
      <c r="F21683" s="7" t="n">
        <v>8</v>
      </c>
      <c r="G21683" s="7" t="n">
        <v>2130.96</v>
      </c>
    </row>
    <row r="21684" customFormat="false" ht="15" hidden="false" customHeight="false" outlineLevel="0" collapsed="false">
      <c r="A21684" s="7" t="s">
        <v>34</v>
      </c>
      <c r="B21684" s="7" t="s">
        <v>562</v>
      </c>
      <c r="C21684" s="7" t="s">
        <v>1401</v>
      </c>
      <c r="D21684" s="7" t="n">
        <v>0</v>
      </c>
      <c r="E21684" s="7" t="n">
        <v>0</v>
      </c>
      <c r="F21684" s="7" t="n">
        <v>4</v>
      </c>
      <c r="G21684" s="7" t="n">
        <v>1101.37</v>
      </c>
    </row>
    <row r="21685" customFormat="false" ht="15" hidden="false" customHeight="false" outlineLevel="0" collapsed="false">
      <c r="A21685" s="7" t="s">
        <v>34</v>
      </c>
      <c r="B21685" s="7" t="s">
        <v>562</v>
      </c>
      <c r="C21685" s="7" t="s">
        <v>1401</v>
      </c>
      <c r="D21685" s="7" t="n">
        <v>0</v>
      </c>
      <c r="E21685" s="7" t="n">
        <v>0</v>
      </c>
      <c r="F21685" s="7" t="n">
        <v>2</v>
      </c>
      <c r="G21685" s="7" t="n">
        <v>0</v>
      </c>
    </row>
    <row r="21686" customFormat="false" ht="15" hidden="false" customHeight="false" outlineLevel="0" collapsed="false">
      <c r="A21686" s="7" t="s">
        <v>34</v>
      </c>
      <c r="B21686" s="7" t="s">
        <v>562</v>
      </c>
      <c r="C21686" s="7" t="s">
        <v>1401</v>
      </c>
      <c r="D21686" s="7" t="n">
        <v>0</v>
      </c>
      <c r="E21686" s="7" t="n">
        <v>0</v>
      </c>
      <c r="F21686" s="7" t="n">
        <v>2</v>
      </c>
      <c r="G21686" s="7" t="n">
        <v>550.76</v>
      </c>
    </row>
    <row r="21687" customFormat="false" ht="15" hidden="false" customHeight="false" outlineLevel="0" collapsed="false">
      <c r="A21687" s="7" t="s">
        <v>34</v>
      </c>
      <c r="B21687" s="7" t="s">
        <v>562</v>
      </c>
      <c r="C21687" s="7" t="s">
        <v>1401</v>
      </c>
      <c r="D21687" s="7" t="n">
        <v>0</v>
      </c>
      <c r="E21687" s="7" t="n">
        <v>0</v>
      </c>
      <c r="F21687" s="7" t="n">
        <v>1</v>
      </c>
      <c r="G21687" s="7" t="n">
        <v>296.52</v>
      </c>
    </row>
    <row r="21688" customFormat="false" ht="15" hidden="false" customHeight="false" outlineLevel="0" collapsed="false">
      <c r="A21688" s="7" t="s">
        <v>34</v>
      </c>
      <c r="B21688" s="7" t="s">
        <v>562</v>
      </c>
      <c r="C21688" s="7" t="s">
        <v>1401</v>
      </c>
      <c r="D21688" s="7" t="n">
        <v>0</v>
      </c>
      <c r="E21688" s="7" t="n">
        <v>0</v>
      </c>
      <c r="F21688" s="7" t="n">
        <v>3</v>
      </c>
      <c r="G21688" s="7" t="n">
        <v>830.26</v>
      </c>
    </row>
    <row r="21689" customFormat="false" ht="15" hidden="false" customHeight="false" outlineLevel="0" collapsed="false">
      <c r="A21689" s="7" t="s">
        <v>34</v>
      </c>
      <c r="B21689" s="7" t="s">
        <v>562</v>
      </c>
      <c r="C21689" s="7" t="s">
        <v>1401</v>
      </c>
      <c r="D21689" s="7" t="n">
        <v>0</v>
      </c>
      <c r="E21689" s="7" t="n">
        <v>0</v>
      </c>
      <c r="F21689" s="7" t="n">
        <v>6</v>
      </c>
      <c r="G21689" s="7" t="n">
        <v>1694.57</v>
      </c>
    </row>
    <row r="21690" customFormat="false" ht="15" hidden="false" customHeight="false" outlineLevel="0" collapsed="false">
      <c r="A21690" s="7" t="s">
        <v>34</v>
      </c>
      <c r="B21690" s="7" t="s">
        <v>562</v>
      </c>
      <c r="C21690" s="7" t="s">
        <v>1401</v>
      </c>
      <c r="D21690" s="7" t="n">
        <v>0</v>
      </c>
      <c r="E21690" s="7" t="n">
        <v>0</v>
      </c>
      <c r="F21690" s="7" t="n">
        <v>2</v>
      </c>
      <c r="G21690" s="7" t="n">
        <v>550.76</v>
      </c>
    </row>
    <row r="21691" customFormat="false" ht="15" hidden="false" customHeight="false" outlineLevel="0" collapsed="false">
      <c r="A21691" s="7" t="s">
        <v>34</v>
      </c>
      <c r="B21691" s="7" t="s">
        <v>562</v>
      </c>
      <c r="C21691" s="7" t="s">
        <v>1401</v>
      </c>
      <c r="D21691" s="7" t="n">
        <v>0</v>
      </c>
      <c r="E21691" s="7" t="n">
        <v>0</v>
      </c>
      <c r="F21691" s="7" t="n">
        <v>6</v>
      </c>
      <c r="G21691" s="7" t="n">
        <v>1719.87</v>
      </c>
    </row>
    <row r="21692" customFormat="false" ht="15" hidden="false" customHeight="false" outlineLevel="0" collapsed="false">
      <c r="A21692" s="7" t="s">
        <v>34</v>
      </c>
      <c r="B21692" s="7" t="s">
        <v>562</v>
      </c>
      <c r="C21692" s="7" t="s">
        <v>1401</v>
      </c>
      <c r="D21692" s="7" t="n">
        <v>0</v>
      </c>
      <c r="E21692" s="7" t="n">
        <v>0</v>
      </c>
      <c r="F21692" s="7" t="n">
        <v>2</v>
      </c>
      <c r="G21692" s="7" t="n">
        <v>508.3</v>
      </c>
    </row>
    <row r="21693" customFormat="false" ht="15" hidden="false" customHeight="false" outlineLevel="0" collapsed="false">
      <c r="A21693" s="7" t="s">
        <v>34</v>
      </c>
      <c r="B21693" s="7" t="s">
        <v>562</v>
      </c>
      <c r="C21693" s="7" t="s">
        <v>1401</v>
      </c>
      <c r="D21693" s="7" t="n">
        <v>0</v>
      </c>
      <c r="E21693" s="7" t="n">
        <v>0</v>
      </c>
      <c r="F21693" s="7" t="n">
        <v>1</v>
      </c>
      <c r="G21693" s="7" t="n">
        <v>266.87</v>
      </c>
    </row>
    <row r="21694" customFormat="false" ht="15" hidden="false" customHeight="false" outlineLevel="0" collapsed="false">
      <c r="A21694" s="7" t="s">
        <v>34</v>
      </c>
      <c r="B21694" s="7" t="s">
        <v>562</v>
      </c>
      <c r="C21694" s="7" t="s">
        <v>1401</v>
      </c>
      <c r="D21694" s="7" t="n">
        <v>0</v>
      </c>
      <c r="E21694" s="7" t="n">
        <v>0</v>
      </c>
      <c r="F21694" s="7" t="n">
        <v>2</v>
      </c>
      <c r="G21694" s="7" t="n">
        <v>533.75</v>
      </c>
    </row>
    <row r="21695" customFormat="false" ht="15" hidden="false" customHeight="false" outlineLevel="0" collapsed="false">
      <c r="A21695" s="7" t="s">
        <v>34</v>
      </c>
      <c r="B21695" s="7" t="s">
        <v>562</v>
      </c>
      <c r="C21695" s="7" t="s">
        <v>1401</v>
      </c>
      <c r="D21695" s="7" t="n">
        <v>0</v>
      </c>
      <c r="E21695" s="7" t="n">
        <v>0</v>
      </c>
      <c r="F21695" s="7" t="n">
        <v>1</v>
      </c>
      <c r="G21695" s="7" t="n">
        <v>266.87</v>
      </c>
    </row>
    <row r="21696" customFormat="false" ht="15" hidden="false" customHeight="false" outlineLevel="0" collapsed="false">
      <c r="A21696" s="7" t="s">
        <v>34</v>
      </c>
      <c r="B21696" s="7" t="s">
        <v>562</v>
      </c>
      <c r="C21696" s="7" t="s">
        <v>1401</v>
      </c>
      <c r="D21696" s="7" t="n">
        <v>0</v>
      </c>
      <c r="E21696" s="7" t="n">
        <v>0</v>
      </c>
      <c r="F21696" s="7" t="n">
        <v>1</v>
      </c>
      <c r="G21696" s="7" t="n">
        <v>266.87</v>
      </c>
    </row>
    <row r="21697" customFormat="false" ht="15" hidden="false" customHeight="false" outlineLevel="0" collapsed="false">
      <c r="A21697" s="7" t="s">
        <v>34</v>
      </c>
      <c r="B21697" s="7" t="s">
        <v>562</v>
      </c>
      <c r="C21697" s="7" t="s">
        <v>1401</v>
      </c>
      <c r="D21697" s="7" t="n">
        <v>0</v>
      </c>
      <c r="E21697" s="7" t="n">
        <v>0</v>
      </c>
      <c r="F21697" s="7" t="n">
        <v>1</v>
      </c>
      <c r="G21697" s="7" t="n">
        <v>252.05</v>
      </c>
    </row>
    <row r="21698" customFormat="false" ht="15" hidden="false" customHeight="false" outlineLevel="0" collapsed="false">
      <c r="A21698" s="7" t="s">
        <v>34</v>
      </c>
      <c r="B21698" s="7" t="s">
        <v>562</v>
      </c>
      <c r="C21698" s="7" t="s">
        <v>1401</v>
      </c>
      <c r="D21698" s="7" t="n">
        <v>0</v>
      </c>
      <c r="E21698" s="7" t="n">
        <v>0</v>
      </c>
      <c r="F21698" s="7" t="n">
        <v>1</v>
      </c>
      <c r="G21698" s="7" t="n">
        <v>266.87</v>
      </c>
    </row>
    <row r="21699" customFormat="false" ht="15" hidden="false" customHeight="false" outlineLevel="0" collapsed="false">
      <c r="A21699" s="7" t="s">
        <v>34</v>
      </c>
      <c r="B21699" s="7" t="s">
        <v>562</v>
      </c>
      <c r="C21699" s="7" t="s">
        <v>1401</v>
      </c>
      <c r="D21699" s="7" t="n">
        <v>0</v>
      </c>
      <c r="E21699" s="7" t="n">
        <v>0</v>
      </c>
      <c r="F21699" s="7" t="n">
        <v>2</v>
      </c>
      <c r="G21699" s="7" t="n">
        <v>550.76</v>
      </c>
    </row>
    <row r="21700" customFormat="false" ht="15" hidden="false" customHeight="false" outlineLevel="0" collapsed="false">
      <c r="A21700" s="7" t="s">
        <v>34</v>
      </c>
      <c r="B21700" s="7" t="s">
        <v>562</v>
      </c>
      <c r="C21700" s="7" t="s">
        <v>1401</v>
      </c>
      <c r="D21700" s="7" t="n">
        <v>0</v>
      </c>
      <c r="E21700" s="7" t="n">
        <v>0</v>
      </c>
      <c r="F21700" s="7" t="n">
        <v>5</v>
      </c>
      <c r="G21700" s="7" t="n">
        <v>1482.65</v>
      </c>
    </row>
    <row r="21701" customFormat="false" ht="15" hidden="false" customHeight="false" outlineLevel="0" collapsed="false">
      <c r="A21701" s="7" t="s">
        <v>34</v>
      </c>
      <c r="B21701" s="7" t="s">
        <v>562</v>
      </c>
      <c r="C21701" s="7" t="s">
        <v>1401</v>
      </c>
      <c r="D21701" s="7" t="n">
        <v>0</v>
      </c>
      <c r="E21701" s="7" t="n">
        <v>0</v>
      </c>
      <c r="F21701" s="7" t="n">
        <v>1</v>
      </c>
      <c r="G21701" s="7" t="n">
        <v>266.87</v>
      </c>
    </row>
    <row r="21702" customFormat="false" ht="15" hidden="false" customHeight="false" outlineLevel="0" collapsed="false">
      <c r="A21702" s="7" t="s">
        <v>34</v>
      </c>
      <c r="B21702" s="7" t="s">
        <v>562</v>
      </c>
      <c r="C21702" s="7" t="s">
        <v>1401</v>
      </c>
      <c r="D21702" s="7" t="n">
        <v>0</v>
      </c>
      <c r="E21702" s="7" t="n">
        <v>0</v>
      </c>
      <c r="F21702" s="7" t="n">
        <v>1</v>
      </c>
      <c r="G21702" s="7" t="n">
        <v>266.87</v>
      </c>
    </row>
    <row r="21703" customFormat="false" ht="15" hidden="false" customHeight="false" outlineLevel="0" collapsed="false">
      <c r="A21703" s="7" t="s">
        <v>34</v>
      </c>
      <c r="B21703" s="7" t="s">
        <v>562</v>
      </c>
      <c r="C21703" s="7" t="s">
        <v>1401</v>
      </c>
      <c r="D21703" s="7" t="n">
        <v>0</v>
      </c>
      <c r="E21703" s="7" t="n">
        <v>0</v>
      </c>
      <c r="F21703" s="7" t="n">
        <v>1</v>
      </c>
      <c r="G21703" s="7" t="n">
        <v>296.53</v>
      </c>
    </row>
    <row r="21704" customFormat="false" ht="15" hidden="false" customHeight="false" outlineLevel="0" collapsed="false">
      <c r="A21704" s="7" t="s">
        <v>34</v>
      </c>
      <c r="B21704" s="7" t="s">
        <v>562</v>
      </c>
      <c r="C21704" s="7" t="s">
        <v>1401</v>
      </c>
      <c r="D21704" s="7" t="n">
        <v>0</v>
      </c>
      <c r="E21704" s="7" t="n">
        <v>0</v>
      </c>
      <c r="F21704" s="7" t="n">
        <v>4</v>
      </c>
      <c r="G21704" s="7" t="n">
        <v>1101.52</v>
      </c>
    </row>
    <row r="21705" customFormat="false" ht="15" hidden="false" customHeight="false" outlineLevel="0" collapsed="false">
      <c r="A21705" s="7" t="s">
        <v>34</v>
      </c>
      <c r="B21705" s="7" t="s">
        <v>562</v>
      </c>
      <c r="C21705" s="7" t="s">
        <v>1401</v>
      </c>
      <c r="D21705" s="7" t="n">
        <v>0</v>
      </c>
      <c r="E21705" s="7" t="n">
        <v>0</v>
      </c>
      <c r="F21705" s="7" t="n">
        <v>1</v>
      </c>
      <c r="G21705" s="7" t="n">
        <v>296.52</v>
      </c>
    </row>
    <row r="21706" customFormat="false" ht="15" hidden="false" customHeight="false" outlineLevel="0" collapsed="false">
      <c r="A21706" s="7" t="s">
        <v>34</v>
      </c>
      <c r="B21706" s="7" t="s">
        <v>562</v>
      </c>
      <c r="C21706" s="7" t="s">
        <v>1401</v>
      </c>
      <c r="D21706" s="7" t="n">
        <v>0</v>
      </c>
      <c r="E21706" s="7" t="n">
        <v>0</v>
      </c>
      <c r="F21706" s="7" t="n">
        <v>1</v>
      </c>
      <c r="G21706" s="7" t="n">
        <v>296.53</v>
      </c>
    </row>
    <row r="21707" customFormat="false" ht="15" hidden="false" customHeight="false" outlineLevel="0" collapsed="false">
      <c r="A21707" s="7" t="s">
        <v>34</v>
      </c>
      <c r="B21707" s="7" t="s">
        <v>562</v>
      </c>
      <c r="C21707" s="7" t="s">
        <v>1401</v>
      </c>
      <c r="D21707" s="7" t="n">
        <v>0</v>
      </c>
      <c r="E21707" s="7" t="n">
        <v>0</v>
      </c>
      <c r="F21707" s="7" t="n">
        <v>2</v>
      </c>
      <c r="G21707" s="7" t="n">
        <v>533.75</v>
      </c>
    </row>
    <row r="21708" customFormat="false" ht="15" hidden="false" customHeight="false" outlineLevel="0" collapsed="false">
      <c r="A21708" s="7" t="s">
        <v>34</v>
      </c>
      <c r="B21708" s="7" t="s">
        <v>562</v>
      </c>
      <c r="C21708" s="7" t="s">
        <v>1401</v>
      </c>
      <c r="D21708" s="7" t="n">
        <v>0</v>
      </c>
      <c r="E21708" s="7" t="n">
        <v>0</v>
      </c>
      <c r="F21708" s="7" t="n">
        <v>2</v>
      </c>
      <c r="G21708" s="7" t="n">
        <v>533.75</v>
      </c>
    </row>
    <row r="21709" customFormat="false" ht="15" hidden="false" customHeight="false" outlineLevel="0" collapsed="false">
      <c r="A21709" s="7" t="s">
        <v>34</v>
      </c>
      <c r="B21709" s="7" t="s">
        <v>562</v>
      </c>
      <c r="C21709" s="7" t="s">
        <v>1401</v>
      </c>
      <c r="D21709" s="7" t="n">
        <v>0</v>
      </c>
      <c r="E21709" s="7" t="n">
        <v>0</v>
      </c>
      <c r="F21709" s="7" t="n">
        <v>3</v>
      </c>
      <c r="G21709" s="7" t="n">
        <v>889.59</v>
      </c>
    </row>
    <row r="21710" customFormat="false" ht="15" hidden="false" customHeight="false" outlineLevel="0" collapsed="false">
      <c r="A21710" s="7" t="s">
        <v>34</v>
      </c>
      <c r="B21710" s="7" t="s">
        <v>562</v>
      </c>
      <c r="C21710" s="7" t="s">
        <v>1401</v>
      </c>
      <c r="D21710" s="7" t="n">
        <v>0</v>
      </c>
      <c r="E21710" s="7" t="n">
        <v>0</v>
      </c>
      <c r="F21710" s="7" t="n">
        <v>7</v>
      </c>
      <c r="G21710" s="7" t="n">
        <v>1912.57</v>
      </c>
    </row>
    <row r="21711" customFormat="false" ht="15" hidden="false" customHeight="false" outlineLevel="0" collapsed="false">
      <c r="A21711" s="7" t="s">
        <v>34</v>
      </c>
      <c r="B21711" s="7" t="s">
        <v>562</v>
      </c>
      <c r="C21711" s="7" t="s">
        <v>1401</v>
      </c>
      <c r="D21711" s="7" t="n">
        <v>0</v>
      </c>
      <c r="E21711" s="7" t="n">
        <v>0</v>
      </c>
      <c r="F21711" s="7" t="n">
        <v>1</v>
      </c>
      <c r="G21711" s="7" t="n">
        <v>296.53</v>
      </c>
    </row>
    <row r="21712" customFormat="false" ht="15" hidden="false" customHeight="false" outlineLevel="0" collapsed="false">
      <c r="A21712" s="7" t="s">
        <v>34</v>
      </c>
      <c r="B21712" s="7" t="s">
        <v>562</v>
      </c>
      <c r="C21712" s="7" t="s">
        <v>1401</v>
      </c>
      <c r="D21712" s="7" t="n">
        <v>0</v>
      </c>
      <c r="E21712" s="7" t="n">
        <v>0</v>
      </c>
      <c r="F21712" s="7" t="n">
        <v>2</v>
      </c>
      <c r="G21712" s="7" t="n">
        <v>533.75</v>
      </c>
    </row>
    <row r="21713" customFormat="false" ht="15" hidden="false" customHeight="false" outlineLevel="0" collapsed="false">
      <c r="A21713" s="7" t="s">
        <v>34</v>
      </c>
      <c r="B21713" s="7" t="s">
        <v>562</v>
      </c>
      <c r="C21713" s="7" t="s">
        <v>1401</v>
      </c>
      <c r="D21713" s="7" t="n">
        <v>0</v>
      </c>
      <c r="E21713" s="7" t="n">
        <v>0</v>
      </c>
      <c r="F21713" s="7" t="n">
        <v>1</v>
      </c>
      <c r="G21713" s="7" t="n">
        <v>266.87</v>
      </c>
    </row>
    <row r="21714" customFormat="false" ht="15" hidden="false" customHeight="false" outlineLevel="0" collapsed="false">
      <c r="A21714" s="7" t="s">
        <v>34</v>
      </c>
      <c r="B21714" s="7" t="s">
        <v>562</v>
      </c>
      <c r="C21714" s="7" t="s">
        <v>1401</v>
      </c>
      <c r="D21714" s="7" t="n">
        <v>0</v>
      </c>
      <c r="E21714" s="7" t="n">
        <v>0</v>
      </c>
      <c r="F21714" s="7" t="n">
        <v>1</v>
      </c>
      <c r="G21714" s="7" t="n">
        <v>266.87</v>
      </c>
    </row>
    <row r="21715" customFormat="false" ht="15" hidden="false" customHeight="false" outlineLevel="0" collapsed="false">
      <c r="A21715" s="7" t="s">
        <v>34</v>
      </c>
      <c r="B21715" s="7" t="s">
        <v>562</v>
      </c>
      <c r="C21715" s="7" t="s">
        <v>1401</v>
      </c>
      <c r="D21715" s="7" t="n">
        <v>0</v>
      </c>
      <c r="E21715" s="7" t="n">
        <v>0</v>
      </c>
      <c r="F21715" s="7" t="n">
        <v>1</v>
      </c>
      <c r="G21715" s="7" t="n">
        <v>266.87</v>
      </c>
    </row>
    <row r="21716" customFormat="false" ht="15" hidden="false" customHeight="false" outlineLevel="0" collapsed="false">
      <c r="A21716" s="7" t="s">
        <v>34</v>
      </c>
      <c r="B21716" s="7" t="s">
        <v>562</v>
      </c>
      <c r="C21716" s="7" t="s">
        <v>1401</v>
      </c>
      <c r="D21716" s="7" t="n">
        <v>0</v>
      </c>
      <c r="E21716" s="7" t="n">
        <v>0</v>
      </c>
      <c r="F21716" s="7" t="n">
        <v>4</v>
      </c>
      <c r="G21716" s="7" t="n">
        <v>1054.86</v>
      </c>
    </row>
    <row r="21717" customFormat="false" ht="15" hidden="false" customHeight="false" outlineLevel="0" collapsed="false">
      <c r="A21717" s="7" t="s">
        <v>34</v>
      </c>
      <c r="B21717" s="7" t="s">
        <v>562</v>
      </c>
      <c r="C21717" s="7" t="s">
        <v>1401</v>
      </c>
      <c r="D21717" s="7" t="n">
        <v>0</v>
      </c>
      <c r="E21717" s="7" t="n">
        <v>0</v>
      </c>
      <c r="F21717" s="7" t="n">
        <v>3</v>
      </c>
      <c r="G21717" s="7" t="n">
        <v>889.59</v>
      </c>
    </row>
    <row r="21718" customFormat="false" ht="15" hidden="false" customHeight="false" outlineLevel="0" collapsed="false">
      <c r="A21718" s="7" t="s">
        <v>34</v>
      </c>
      <c r="B21718" s="7" t="s">
        <v>562</v>
      </c>
      <c r="C21718" s="7" t="s">
        <v>1401</v>
      </c>
      <c r="D21718" s="7" t="n">
        <v>0</v>
      </c>
      <c r="E21718" s="7" t="n">
        <v>0</v>
      </c>
      <c r="F21718" s="7" t="n">
        <v>2</v>
      </c>
      <c r="G21718" s="7" t="n">
        <v>504.1</v>
      </c>
    </row>
    <row r="21719" customFormat="false" ht="15" hidden="false" customHeight="false" outlineLevel="0" collapsed="false">
      <c r="A21719" s="7" t="s">
        <v>34</v>
      </c>
      <c r="B21719" s="7" t="s">
        <v>562</v>
      </c>
      <c r="C21719" s="7" t="s">
        <v>1401</v>
      </c>
      <c r="D21719" s="7" t="n">
        <v>0</v>
      </c>
      <c r="E21719" s="7" t="n">
        <v>0</v>
      </c>
      <c r="F21719" s="7" t="n">
        <v>9</v>
      </c>
      <c r="G21719" s="7" t="n">
        <v>2609.46</v>
      </c>
    </row>
    <row r="21720" customFormat="false" ht="15" hidden="false" customHeight="false" outlineLevel="0" collapsed="false">
      <c r="A21720" s="7" t="s">
        <v>34</v>
      </c>
      <c r="B21720" s="7" t="s">
        <v>562</v>
      </c>
      <c r="C21720" s="7" t="s">
        <v>1401</v>
      </c>
      <c r="D21720" s="7" t="n">
        <v>0</v>
      </c>
      <c r="E21720" s="7" t="n">
        <v>0</v>
      </c>
      <c r="F21720" s="7" t="n">
        <v>3</v>
      </c>
      <c r="G21720" s="7" t="n">
        <v>785.79</v>
      </c>
    </row>
    <row r="21721" customFormat="false" ht="15" hidden="false" customHeight="false" outlineLevel="0" collapsed="false">
      <c r="A21721" s="7" t="s">
        <v>34</v>
      </c>
      <c r="B21721" s="7" t="s">
        <v>562</v>
      </c>
      <c r="C21721" s="7" t="s">
        <v>1401</v>
      </c>
      <c r="D21721" s="7" t="n">
        <v>0</v>
      </c>
      <c r="E21721" s="7" t="n">
        <v>0</v>
      </c>
      <c r="F21721" s="7" t="n">
        <v>17</v>
      </c>
      <c r="G21721" s="7" t="n">
        <v>4744.41</v>
      </c>
    </row>
    <row r="21722" customFormat="false" ht="15" hidden="false" customHeight="false" outlineLevel="0" collapsed="false">
      <c r="A21722" s="7" t="s">
        <v>34</v>
      </c>
      <c r="B21722" s="7" t="s">
        <v>562</v>
      </c>
      <c r="C21722" s="7" t="s">
        <v>1401</v>
      </c>
      <c r="D21722" s="7" t="n">
        <v>0</v>
      </c>
      <c r="E21722" s="7" t="n">
        <v>0</v>
      </c>
      <c r="F21722" s="7" t="n">
        <v>2</v>
      </c>
      <c r="G21722" s="7" t="n">
        <v>533.75</v>
      </c>
    </row>
    <row r="21723" customFormat="false" ht="15" hidden="false" customHeight="false" outlineLevel="0" collapsed="false">
      <c r="A21723" s="7" t="s">
        <v>34</v>
      </c>
      <c r="B21723" s="7" t="s">
        <v>562</v>
      </c>
      <c r="C21723" s="7" t="s">
        <v>1401</v>
      </c>
      <c r="D21723" s="7" t="n">
        <v>0</v>
      </c>
      <c r="E21723" s="7" t="n">
        <v>0</v>
      </c>
      <c r="F21723" s="7" t="n">
        <v>2</v>
      </c>
      <c r="G21723" s="7" t="n">
        <v>533.75</v>
      </c>
    </row>
    <row r="21724" customFormat="false" ht="15" hidden="false" customHeight="false" outlineLevel="0" collapsed="false">
      <c r="A21724" s="7" t="s">
        <v>34</v>
      </c>
      <c r="B21724" s="7" t="s">
        <v>562</v>
      </c>
      <c r="C21724" s="7" t="s">
        <v>1401</v>
      </c>
      <c r="D21724" s="7" t="n">
        <v>0</v>
      </c>
      <c r="E21724" s="7" t="n">
        <v>0</v>
      </c>
      <c r="F21724" s="7" t="n">
        <v>1</v>
      </c>
      <c r="G21724" s="7" t="n">
        <v>266.87</v>
      </c>
    </row>
    <row r="21725" customFormat="false" ht="15" hidden="false" customHeight="false" outlineLevel="0" collapsed="false">
      <c r="A21725" s="7" t="s">
        <v>34</v>
      </c>
      <c r="B21725" s="7" t="s">
        <v>562</v>
      </c>
      <c r="C21725" s="7" t="s">
        <v>1401</v>
      </c>
      <c r="D21725" s="7" t="n">
        <v>0</v>
      </c>
      <c r="E21725" s="7" t="n">
        <v>0</v>
      </c>
      <c r="F21725" s="7" t="n">
        <v>3</v>
      </c>
      <c r="G21725" s="7" t="n">
        <v>745.53</v>
      </c>
    </row>
    <row r="21726" customFormat="false" ht="15" hidden="false" customHeight="false" outlineLevel="0" collapsed="false">
      <c r="A21726" s="7" t="s">
        <v>34</v>
      </c>
      <c r="B21726" s="7" t="s">
        <v>562</v>
      </c>
      <c r="C21726" s="7" t="s">
        <v>1401</v>
      </c>
      <c r="D21726" s="7" t="n">
        <v>0</v>
      </c>
      <c r="E21726" s="7" t="n">
        <v>0</v>
      </c>
      <c r="F21726" s="7" t="n">
        <v>1</v>
      </c>
      <c r="G21726" s="7" t="n">
        <v>296.53</v>
      </c>
    </row>
    <row r="21727" customFormat="false" ht="15" hidden="false" customHeight="false" outlineLevel="0" collapsed="false">
      <c r="A21727" s="7" t="s">
        <v>34</v>
      </c>
      <c r="B21727" s="7" t="s">
        <v>562</v>
      </c>
      <c r="C21727" s="7" t="s">
        <v>1401</v>
      </c>
      <c r="D21727" s="7" t="n">
        <v>0</v>
      </c>
      <c r="E21727" s="7" t="n">
        <v>0</v>
      </c>
      <c r="F21727" s="7" t="n">
        <v>1</v>
      </c>
      <c r="G21727" s="7" t="n">
        <v>296.53</v>
      </c>
    </row>
    <row r="21728" customFormat="false" ht="15" hidden="false" customHeight="false" outlineLevel="0" collapsed="false">
      <c r="A21728" s="7" t="s">
        <v>34</v>
      </c>
      <c r="B21728" s="7" t="s">
        <v>562</v>
      </c>
      <c r="C21728" s="7" t="s">
        <v>1401</v>
      </c>
      <c r="D21728" s="7" t="n">
        <v>1</v>
      </c>
      <c r="E21728" s="7" t="n">
        <v>240</v>
      </c>
      <c r="F21728" s="7" t="n">
        <v>2</v>
      </c>
      <c r="G21728" s="7" t="n">
        <v>480</v>
      </c>
    </row>
    <row r="21729" customFormat="false" ht="15" hidden="false" customHeight="false" outlineLevel="0" collapsed="false">
      <c r="A21729" s="7" t="s">
        <v>34</v>
      </c>
      <c r="B21729" s="7" t="s">
        <v>562</v>
      </c>
      <c r="C21729" s="7" t="s">
        <v>1401</v>
      </c>
      <c r="D21729" s="7" t="n">
        <v>0</v>
      </c>
      <c r="E21729" s="7" t="n">
        <v>0</v>
      </c>
      <c r="F21729" s="7" t="n">
        <v>2</v>
      </c>
      <c r="G21729" s="7" t="n">
        <v>518.92</v>
      </c>
    </row>
    <row r="21730" customFormat="false" ht="15" hidden="false" customHeight="false" outlineLevel="0" collapsed="false">
      <c r="A21730" s="7" t="s">
        <v>34</v>
      </c>
      <c r="B21730" s="7" t="s">
        <v>562</v>
      </c>
      <c r="C21730" s="7" t="s">
        <v>1401</v>
      </c>
      <c r="D21730" s="7" t="n">
        <v>0</v>
      </c>
      <c r="E21730" s="7" t="n">
        <v>0</v>
      </c>
      <c r="F21730" s="7" t="n">
        <v>1</v>
      </c>
      <c r="G21730" s="7" t="n">
        <v>296.53</v>
      </c>
    </row>
    <row r="21731" customFormat="false" ht="15" hidden="false" customHeight="false" outlineLevel="0" collapsed="false">
      <c r="A21731" s="7" t="s">
        <v>34</v>
      </c>
      <c r="B21731" s="7" t="s">
        <v>562</v>
      </c>
      <c r="C21731" s="7" t="s">
        <v>1401</v>
      </c>
      <c r="D21731" s="7" t="n">
        <v>0</v>
      </c>
      <c r="E21731" s="7" t="n">
        <v>0</v>
      </c>
      <c r="F21731" s="7" t="n">
        <v>2</v>
      </c>
      <c r="G21731" s="7" t="n">
        <v>518.92</v>
      </c>
    </row>
    <row r="21732" customFormat="false" ht="15" hidden="false" customHeight="false" outlineLevel="0" collapsed="false">
      <c r="A21732" s="7" t="s">
        <v>34</v>
      </c>
      <c r="B21732" s="7" t="s">
        <v>562</v>
      </c>
      <c r="C21732" s="7" t="s">
        <v>1401</v>
      </c>
      <c r="D21732" s="7" t="n">
        <v>0</v>
      </c>
      <c r="E21732" s="7" t="n">
        <v>0</v>
      </c>
      <c r="F21732" s="7" t="n">
        <v>4</v>
      </c>
      <c r="G21732" s="7" t="n">
        <v>1052.66</v>
      </c>
    </row>
    <row r="21733" customFormat="false" ht="15" hidden="false" customHeight="false" outlineLevel="0" collapsed="false">
      <c r="A21733" s="7" t="s">
        <v>34</v>
      </c>
      <c r="B21733" s="7" t="s">
        <v>562</v>
      </c>
      <c r="C21733" s="7" t="s">
        <v>1401</v>
      </c>
      <c r="D21733" s="7" t="n">
        <v>0</v>
      </c>
      <c r="E21733" s="7" t="n">
        <v>0</v>
      </c>
      <c r="F21733" s="7" t="n">
        <v>5</v>
      </c>
      <c r="G21733" s="7" t="n">
        <v>1334.35</v>
      </c>
    </row>
    <row r="21734" customFormat="false" ht="15" hidden="false" customHeight="false" outlineLevel="0" collapsed="false">
      <c r="A21734" s="7" t="s">
        <v>34</v>
      </c>
      <c r="B21734" s="7" t="s">
        <v>562</v>
      </c>
      <c r="C21734" s="7" t="s">
        <v>1401</v>
      </c>
      <c r="D21734" s="7" t="n">
        <v>0</v>
      </c>
      <c r="E21734" s="7" t="n">
        <v>0</v>
      </c>
      <c r="F21734" s="7" t="n">
        <v>1</v>
      </c>
      <c r="G21734" s="7" t="n">
        <v>296.53</v>
      </c>
    </row>
    <row r="21735" customFormat="false" ht="15" hidden="false" customHeight="false" outlineLevel="0" collapsed="false">
      <c r="A21735" s="7" t="s">
        <v>34</v>
      </c>
      <c r="B21735" s="7" t="s">
        <v>562</v>
      </c>
      <c r="C21735" s="7" t="s">
        <v>1401</v>
      </c>
      <c r="D21735" s="7" t="n">
        <v>0</v>
      </c>
      <c r="E21735" s="7" t="n">
        <v>0</v>
      </c>
      <c r="F21735" s="7" t="n">
        <v>1</v>
      </c>
      <c r="G21735" s="7" t="n">
        <v>266.87</v>
      </c>
    </row>
    <row r="21736" customFormat="false" ht="15" hidden="false" customHeight="false" outlineLevel="0" collapsed="false">
      <c r="A21736" s="7" t="s">
        <v>34</v>
      </c>
      <c r="B21736" s="7" t="s">
        <v>562</v>
      </c>
      <c r="C21736" s="7" t="s">
        <v>1401</v>
      </c>
      <c r="D21736" s="7" t="n">
        <v>0</v>
      </c>
      <c r="E21736" s="7" t="n">
        <v>0</v>
      </c>
      <c r="F21736" s="7" t="n">
        <v>2</v>
      </c>
      <c r="G21736" s="7" t="n">
        <v>593.06</v>
      </c>
    </row>
    <row r="21737" customFormat="false" ht="15" hidden="false" customHeight="false" outlineLevel="0" collapsed="false">
      <c r="A21737" s="7" t="s">
        <v>34</v>
      </c>
      <c r="B21737" s="7" t="s">
        <v>562</v>
      </c>
      <c r="C21737" s="7" t="s">
        <v>1401</v>
      </c>
      <c r="D21737" s="7" t="n">
        <v>0</v>
      </c>
      <c r="E21737" s="7" t="n">
        <v>0</v>
      </c>
      <c r="F21737" s="7" t="n">
        <v>1</v>
      </c>
      <c r="G21737" s="7" t="n">
        <v>252.05</v>
      </c>
    </row>
    <row r="21738" customFormat="false" ht="15" hidden="false" customHeight="false" outlineLevel="0" collapsed="false">
      <c r="A21738" s="7" t="s">
        <v>34</v>
      </c>
      <c r="B21738" s="7" t="s">
        <v>562</v>
      </c>
      <c r="C21738" s="7" t="s">
        <v>1401</v>
      </c>
      <c r="D21738" s="7" t="n">
        <v>0</v>
      </c>
      <c r="E21738" s="7" t="n">
        <v>0</v>
      </c>
      <c r="F21738" s="7" t="n">
        <v>9</v>
      </c>
      <c r="G21738" s="7" t="n">
        <v>2401.83</v>
      </c>
    </row>
    <row r="21739" customFormat="false" ht="15" hidden="false" customHeight="false" outlineLevel="0" collapsed="false">
      <c r="A21739" s="7" t="s">
        <v>34</v>
      </c>
      <c r="B21739" s="7" t="s">
        <v>562</v>
      </c>
      <c r="C21739" s="7" t="s">
        <v>1401</v>
      </c>
      <c r="D21739" s="7" t="n">
        <v>3</v>
      </c>
      <c r="E21739" s="7" t="n">
        <v>634.97</v>
      </c>
      <c r="F21739" s="7" t="n">
        <v>0</v>
      </c>
      <c r="G21739" s="7" t="n">
        <v>0</v>
      </c>
    </row>
    <row r="21740" customFormat="false" ht="15" hidden="false" customHeight="false" outlineLevel="0" collapsed="false">
      <c r="A21740" s="7" t="s">
        <v>34</v>
      </c>
      <c r="B21740" s="7" t="s">
        <v>562</v>
      </c>
      <c r="C21740" s="7" t="s">
        <v>1401</v>
      </c>
      <c r="D21740" s="7" t="n">
        <v>0</v>
      </c>
      <c r="E21740" s="7" t="n">
        <v>0</v>
      </c>
      <c r="F21740" s="7" t="n">
        <v>5</v>
      </c>
      <c r="G21740" s="7" t="n">
        <v>1452.95</v>
      </c>
    </row>
    <row r="21741" customFormat="false" ht="15" hidden="false" customHeight="false" outlineLevel="0" collapsed="false">
      <c r="A21741" s="7" t="s">
        <v>34</v>
      </c>
      <c r="B21741" s="7" t="s">
        <v>562</v>
      </c>
      <c r="C21741" s="7" t="s">
        <v>1401</v>
      </c>
      <c r="D21741" s="7" t="n">
        <v>0</v>
      </c>
      <c r="E21741" s="7" t="n">
        <v>0</v>
      </c>
      <c r="F21741" s="7" t="n">
        <v>1</v>
      </c>
      <c r="G21741" s="7" t="n">
        <v>296.53</v>
      </c>
    </row>
    <row r="21742" customFormat="false" ht="15" hidden="false" customHeight="false" outlineLevel="0" collapsed="false">
      <c r="A21742" s="7" t="s">
        <v>34</v>
      </c>
      <c r="B21742" s="7" t="s">
        <v>562</v>
      </c>
      <c r="C21742" s="7" t="s">
        <v>1401</v>
      </c>
      <c r="D21742" s="7" t="n">
        <v>0</v>
      </c>
      <c r="E21742" s="7" t="n">
        <v>0</v>
      </c>
      <c r="F21742" s="7" t="n">
        <v>1</v>
      </c>
      <c r="G21742" s="7" t="n">
        <v>0</v>
      </c>
    </row>
    <row r="21743" customFormat="false" ht="15" hidden="false" customHeight="false" outlineLevel="0" collapsed="false">
      <c r="A21743" s="7" t="s">
        <v>34</v>
      </c>
      <c r="B21743" s="7" t="s">
        <v>562</v>
      </c>
      <c r="C21743" s="7" t="s">
        <v>1401</v>
      </c>
      <c r="D21743" s="7" t="n">
        <v>0</v>
      </c>
      <c r="E21743" s="7" t="n">
        <v>0</v>
      </c>
      <c r="F21743" s="7" t="n">
        <v>1</v>
      </c>
      <c r="G21743" s="7" t="n">
        <v>252.05</v>
      </c>
    </row>
    <row r="21744" customFormat="false" ht="15" hidden="false" customHeight="false" outlineLevel="0" collapsed="false">
      <c r="A21744" s="7" t="s">
        <v>34</v>
      </c>
      <c r="B21744" s="7" t="s">
        <v>562</v>
      </c>
      <c r="C21744" s="7" t="s">
        <v>1401</v>
      </c>
      <c r="D21744" s="7" t="n">
        <v>0</v>
      </c>
      <c r="E21744" s="7" t="n">
        <v>0</v>
      </c>
      <c r="F21744" s="7" t="n">
        <v>2</v>
      </c>
      <c r="G21744" s="7" t="n">
        <v>550.68</v>
      </c>
    </row>
    <row r="21745" customFormat="false" ht="15" hidden="false" customHeight="false" outlineLevel="0" collapsed="false">
      <c r="A21745" s="7" t="s">
        <v>34</v>
      </c>
      <c r="B21745" s="7" t="s">
        <v>562</v>
      </c>
      <c r="C21745" s="7" t="s">
        <v>1401</v>
      </c>
      <c r="D21745" s="7" t="n">
        <v>0</v>
      </c>
      <c r="E21745" s="7" t="n">
        <v>0</v>
      </c>
      <c r="F21745" s="7" t="n">
        <v>2</v>
      </c>
      <c r="G21745" s="7" t="n">
        <v>550.76</v>
      </c>
    </row>
    <row r="21746" customFormat="false" ht="15" hidden="false" customHeight="false" outlineLevel="0" collapsed="false">
      <c r="A21746" s="7" t="s">
        <v>34</v>
      </c>
      <c r="B21746" s="7" t="s">
        <v>562</v>
      </c>
      <c r="C21746" s="7" t="s">
        <v>1401</v>
      </c>
      <c r="D21746" s="7" t="n">
        <v>0</v>
      </c>
      <c r="E21746" s="7" t="n">
        <v>0</v>
      </c>
      <c r="F21746" s="7" t="n">
        <v>1</v>
      </c>
      <c r="G21746" s="7" t="n">
        <v>296.53</v>
      </c>
    </row>
    <row r="21747" customFormat="false" ht="15" hidden="false" customHeight="false" outlineLevel="0" collapsed="false">
      <c r="A21747" s="7" t="s">
        <v>34</v>
      </c>
      <c r="B21747" s="7" t="s">
        <v>562</v>
      </c>
      <c r="C21747" s="7" t="s">
        <v>1401</v>
      </c>
      <c r="D21747" s="7" t="n">
        <v>0</v>
      </c>
      <c r="E21747" s="7" t="n">
        <v>0</v>
      </c>
      <c r="F21747" s="7" t="n">
        <v>3</v>
      </c>
      <c r="G21747" s="7" t="n">
        <v>830.28</v>
      </c>
    </row>
    <row r="21748" customFormat="false" ht="15" hidden="false" customHeight="false" outlineLevel="0" collapsed="false">
      <c r="A21748" s="7" t="s">
        <v>34</v>
      </c>
      <c r="B21748" s="7" t="s">
        <v>562</v>
      </c>
      <c r="C21748" s="7" t="s">
        <v>1401</v>
      </c>
      <c r="D21748" s="7" t="n">
        <v>0</v>
      </c>
      <c r="E21748" s="7" t="n">
        <v>0</v>
      </c>
      <c r="F21748" s="7" t="n">
        <v>1</v>
      </c>
      <c r="G21748" s="7" t="n">
        <v>296.53</v>
      </c>
    </row>
    <row r="21749" customFormat="false" ht="15" hidden="false" customHeight="false" outlineLevel="0" collapsed="false">
      <c r="A21749" s="7" t="s">
        <v>34</v>
      </c>
      <c r="B21749" s="7" t="s">
        <v>562</v>
      </c>
      <c r="C21749" s="7" t="s">
        <v>1401</v>
      </c>
      <c r="D21749" s="7" t="n">
        <v>0</v>
      </c>
      <c r="E21749" s="7" t="n">
        <v>0</v>
      </c>
      <c r="F21749" s="7" t="n">
        <v>17</v>
      </c>
      <c r="G21749" s="7" t="n">
        <v>4644.78</v>
      </c>
    </row>
    <row r="21750" customFormat="false" ht="15" hidden="false" customHeight="false" outlineLevel="0" collapsed="false">
      <c r="A21750" s="7" t="s">
        <v>34</v>
      </c>
      <c r="B21750" s="7" t="s">
        <v>562</v>
      </c>
      <c r="C21750" s="7" t="s">
        <v>1401</v>
      </c>
      <c r="D21750" s="7" t="n">
        <v>0</v>
      </c>
      <c r="E21750" s="7" t="n">
        <v>0</v>
      </c>
      <c r="F21750" s="7" t="n">
        <v>1</v>
      </c>
      <c r="G21750" s="7" t="n">
        <v>296.53</v>
      </c>
    </row>
    <row r="21751" customFormat="false" ht="15" hidden="false" customHeight="false" outlineLevel="0" collapsed="false">
      <c r="A21751" s="7" t="s">
        <v>34</v>
      </c>
      <c r="B21751" s="7" t="s">
        <v>562</v>
      </c>
      <c r="C21751" s="7" t="s">
        <v>1401</v>
      </c>
      <c r="D21751" s="7" t="n">
        <v>0</v>
      </c>
      <c r="E21751" s="7" t="n">
        <v>0</v>
      </c>
      <c r="F21751" s="7" t="n">
        <v>11</v>
      </c>
      <c r="G21751" s="7" t="n">
        <v>2994.87</v>
      </c>
    </row>
    <row r="21752" customFormat="false" ht="15" hidden="false" customHeight="false" outlineLevel="0" collapsed="false">
      <c r="A21752" s="7" t="s">
        <v>34</v>
      </c>
      <c r="B21752" s="7" t="s">
        <v>562</v>
      </c>
      <c r="C21752" s="7" t="s">
        <v>1401</v>
      </c>
      <c r="D21752" s="7" t="n">
        <v>0</v>
      </c>
      <c r="E21752" s="7" t="n">
        <v>0</v>
      </c>
      <c r="F21752" s="7" t="n">
        <v>4</v>
      </c>
      <c r="G21752" s="7" t="n">
        <v>847.48</v>
      </c>
    </row>
    <row r="21753" customFormat="false" ht="15" hidden="false" customHeight="false" outlineLevel="0" collapsed="false">
      <c r="A21753" s="7" t="s">
        <v>34</v>
      </c>
      <c r="B21753" s="7" t="s">
        <v>562</v>
      </c>
      <c r="C21753" s="7" t="s">
        <v>1401</v>
      </c>
      <c r="D21753" s="7" t="n">
        <v>0</v>
      </c>
      <c r="E21753" s="7" t="n">
        <v>0</v>
      </c>
      <c r="F21753" s="7" t="n">
        <v>1</v>
      </c>
      <c r="G21753" s="7" t="n">
        <v>266.87</v>
      </c>
    </row>
    <row r="21754" customFormat="false" ht="15" hidden="false" customHeight="false" outlineLevel="0" collapsed="false">
      <c r="A21754" s="7" t="s">
        <v>34</v>
      </c>
      <c r="B21754" s="7" t="s">
        <v>562</v>
      </c>
      <c r="C21754" s="7" t="s">
        <v>1401</v>
      </c>
      <c r="D21754" s="7" t="n">
        <v>0</v>
      </c>
      <c r="E21754" s="7" t="n">
        <v>0</v>
      </c>
      <c r="F21754" s="7" t="n">
        <v>1</v>
      </c>
      <c r="G21754" s="7" t="n">
        <v>296.53</v>
      </c>
    </row>
    <row r="21755" customFormat="false" ht="15" hidden="false" customHeight="false" outlineLevel="0" collapsed="false">
      <c r="A21755" s="7" t="s">
        <v>34</v>
      </c>
      <c r="B21755" s="7" t="s">
        <v>562</v>
      </c>
      <c r="C21755" s="7" t="s">
        <v>1401</v>
      </c>
      <c r="D21755" s="7" t="n">
        <v>0</v>
      </c>
      <c r="E21755" s="7" t="n">
        <v>0</v>
      </c>
      <c r="F21755" s="7" t="n">
        <v>2</v>
      </c>
      <c r="G21755" s="7" t="n">
        <v>533.75</v>
      </c>
    </row>
    <row r="21756" customFormat="false" ht="15" hidden="false" customHeight="false" outlineLevel="0" collapsed="false">
      <c r="A21756" s="7" t="s">
        <v>34</v>
      </c>
      <c r="B21756" s="7" t="s">
        <v>562</v>
      </c>
      <c r="C21756" s="7" t="s">
        <v>1401</v>
      </c>
      <c r="D21756" s="7" t="n">
        <v>0</v>
      </c>
      <c r="E21756" s="7" t="n">
        <v>0</v>
      </c>
      <c r="F21756" s="7" t="n">
        <v>1</v>
      </c>
      <c r="G21756" s="7" t="n">
        <v>266.87</v>
      </c>
    </row>
    <row r="21757" customFormat="false" ht="15" hidden="false" customHeight="false" outlineLevel="0" collapsed="false">
      <c r="A21757" s="7" t="s">
        <v>34</v>
      </c>
      <c r="B21757" s="7" t="s">
        <v>562</v>
      </c>
      <c r="C21757" s="7" t="s">
        <v>1401</v>
      </c>
      <c r="D21757" s="7" t="n">
        <v>0</v>
      </c>
      <c r="E21757" s="7" t="n">
        <v>0</v>
      </c>
      <c r="F21757" s="7" t="n">
        <v>1</v>
      </c>
      <c r="G21757" s="7" t="n">
        <v>296.53</v>
      </c>
    </row>
    <row r="21758" customFormat="false" ht="15" hidden="false" customHeight="false" outlineLevel="0" collapsed="false">
      <c r="A21758" s="7" t="s">
        <v>34</v>
      </c>
      <c r="B21758" s="7" t="s">
        <v>562</v>
      </c>
      <c r="C21758" s="7" t="s">
        <v>1401</v>
      </c>
      <c r="D21758" s="7" t="n">
        <v>0</v>
      </c>
      <c r="E21758" s="7" t="n">
        <v>0</v>
      </c>
      <c r="F21758" s="7" t="n">
        <v>11</v>
      </c>
      <c r="G21758" s="7" t="n">
        <v>2980.06</v>
      </c>
    </row>
    <row r="21759" customFormat="false" ht="15" hidden="false" customHeight="false" outlineLevel="0" collapsed="false">
      <c r="A21759" s="7" t="s">
        <v>34</v>
      </c>
      <c r="B21759" s="7" t="s">
        <v>562</v>
      </c>
      <c r="C21759" s="7" t="s">
        <v>1401</v>
      </c>
      <c r="D21759" s="7" t="n">
        <v>0</v>
      </c>
      <c r="E21759" s="7" t="n">
        <v>0</v>
      </c>
      <c r="F21759" s="7" t="n">
        <v>3</v>
      </c>
      <c r="G21759" s="7" t="n">
        <v>800.61</v>
      </c>
    </row>
    <row r="21760" customFormat="false" ht="15" hidden="false" customHeight="false" outlineLevel="0" collapsed="false">
      <c r="A21760" s="7" t="s">
        <v>34</v>
      </c>
      <c r="B21760" s="7" t="s">
        <v>562</v>
      </c>
      <c r="C21760" s="7" t="s">
        <v>1401</v>
      </c>
      <c r="D21760" s="7" t="n">
        <v>0</v>
      </c>
      <c r="E21760" s="7" t="n">
        <v>0</v>
      </c>
      <c r="F21760" s="7" t="n">
        <v>1</v>
      </c>
      <c r="G21760" s="7" t="n">
        <v>266.87</v>
      </c>
    </row>
    <row r="21761" customFormat="false" ht="15" hidden="false" customHeight="false" outlineLevel="0" collapsed="false">
      <c r="A21761" s="7" t="s">
        <v>34</v>
      </c>
      <c r="B21761" s="7" t="s">
        <v>562</v>
      </c>
      <c r="C21761" s="7" t="s">
        <v>1401</v>
      </c>
      <c r="D21761" s="7" t="n">
        <v>0</v>
      </c>
      <c r="E21761" s="7" t="n">
        <v>0</v>
      </c>
      <c r="F21761" s="7" t="n">
        <v>1</v>
      </c>
      <c r="G21761" s="7" t="n">
        <v>296.53</v>
      </c>
    </row>
    <row r="21762" customFormat="false" ht="15" hidden="false" customHeight="false" outlineLevel="0" collapsed="false">
      <c r="A21762" s="7" t="s">
        <v>34</v>
      </c>
      <c r="B21762" s="7" t="s">
        <v>562</v>
      </c>
      <c r="C21762" s="7" t="s">
        <v>1401</v>
      </c>
      <c r="D21762" s="7" t="n">
        <v>0</v>
      </c>
      <c r="E21762" s="7" t="n">
        <v>0</v>
      </c>
      <c r="F21762" s="7" t="n">
        <v>3</v>
      </c>
      <c r="G21762" s="7" t="n">
        <v>830.28</v>
      </c>
    </row>
    <row r="21763" customFormat="false" ht="15" hidden="false" customHeight="false" outlineLevel="0" collapsed="false">
      <c r="A21763" s="7" t="s">
        <v>34</v>
      </c>
      <c r="B21763" s="7" t="s">
        <v>562</v>
      </c>
      <c r="C21763" s="7" t="s">
        <v>1401</v>
      </c>
      <c r="D21763" s="7" t="n">
        <v>0</v>
      </c>
      <c r="E21763" s="7" t="n">
        <v>0</v>
      </c>
      <c r="F21763" s="7" t="n">
        <v>2</v>
      </c>
      <c r="G21763" s="7" t="n">
        <v>593.06</v>
      </c>
    </row>
    <row r="21764" customFormat="false" ht="15" hidden="false" customHeight="false" outlineLevel="0" collapsed="false">
      <c r="A21764" s="7" t="s">
        <v>34</v>
      </c>
      <c r="B21764" s="7" t="s">
        <v>562</v>
      </c>
      <c r="C21764" s="7" t="s">
        <v>1401</v>
      </c>
      <c r="D21764" s="7" t="n">
        <v>0</v>
      </c>
      <c r="E21764" s="7" t="n">
        <v>0</v>
      </c>
      <c r="F21764" s="7" t="n">
        <v>2</v>
      </c>
      <c r="G21764" s="7" t="n">
        <v>533.75</v>
      </c>
    </row>
    <row r="21765" customFormat="false" ht="15" hidden="false" customHeight="false" outlineLevel="0" collapsed="false">
      <c r="A21765" s="7" t="s">
        <v>34</v>
      </c>
      <c r="B21765" s="7" t="s">
        <v>562</v>
      </c>
      <c r="C21765" s="7" t="s">
        <v>1401</v>
      </c>
      <c r="D21765" s="7" t="n">
        <v>0</v>
      </c>
      <c r="E21765" s="7" t="n">
        <v>0</v>
      </c>
      <c r="F21765" s="7" t="n">
        <v>1</v>
      </c>
      <c r="G21765" s="7" t="n">
        <v>296.53</v>
      </c>
    </row>
    <row r="21766" customFormat="false" ht="15" hidden="false" customHeight="false" outlineLevel="0" collapsed="false">
      <c r="A21766" s="7" t="s">
        <v>34</v>
      </c>
      <c r="B21766" s="7" t="s">
        <v>562</v>
      </c>
      <c r="C21766" s="7" t="s">
        <v>1401</v>
      </c>
      <c r="D21766" s="7" t="n">
        <v>0</v>
      </c>
      <c r="E21766" s="7" t="n">
        <v>0</v>
      </c>
      <c r="F21766" s="7" t="n">
        <v>1</v>
      </c>
      <c r="G21766" s="7" t="n">
        <v>211.78</v>
      </c>
    </row>
    <row r="21767" customFormat="false" ht="15" hidden="false" customHeight="false" outlineLevel="0" collapsed="false">
      <c r="A21767" s="7" t="s">
        <v>34</v>
      </c>
      <c r="B21767" s="7" t="s">
        <v>562</v>
      </c>
      <c r="C21767" s="7" t="s">
        <v>1401</v>
      </c>
      <c r="D21767" s="7" t="n">
        <v>0</v>
      </c>
      <c r="E21767" s="7" t="n">
        <v>0</v>
      </c>
      <c r="F21767" s="7" t="n">
        <v>5</v>
      </c>
      <c r="G21767" s="7" t="n">
        <v>1349.18</v>
      </c>
    </row>
    <row r="21768" customFormat="false" ht="15" hidden="false" customHeight="false" outlineLevel="0" collapsed="false">
      <c r="A21768" s="7" t="s">
        <v>34</v>
      </c>
      <c r="B21768" s="7" t="s">
        <v>562</v>
      </c>
      <c r="C21768" s="7" t="s">
        <v>1401</v>
      </c>
      <c r="D21768" s="7" t="n">
        <v>0</v>
      </c>
      <c r="E21768" s="7" t="n">
        <v>0</v>
      </c>
      <c r="F21768" s="7" t="n">
        <v>3</v>
      </c>
      <c r="G21768" s="7" t="n">
        <v>830.26</v>
      </c>
    </row>
    <row r="21769" customFormat="false" ht="15" hidden="false" customHeight="false" outlineLevel="0" collapsed="false">
      <c r="A21769" s="7" t="s">
        <v>34</v>
      </c>
      <c r="B21769" s="7" t="s">
        <v>562</v>
      </c>
      <c r="C21769" s="7" t="s">
        <v>1401</v>
      </c>
      <c r="D21769" s="7" t="n">
        <v>0</v>
      </c>
      <c r="E21769" s="7" t="n">
        <v>0</v>
      </c>
      <c r="F21769" s="7" t="n">
        <v>4</v>
      </c>
      <c r="G21769" s="7" t="n">
        <v>1067.48</v>
      </c>
    </row>
    <row r="21770" customFormat="false" ht="15" hidden="false" customHeight="false" outlineLevel="0" collapsed="false">
      <c r="A21770" s="7" t="s">
        <v>34</v>
      </c>
      <c r="B21770" s="7" t="s">
        <v>562</v>
      </c>
      <c r="C21770" s="7" t="s">
        <v>1401</v>
      </c>
      <c r="D21770" s="7" t="n">
        <v>0</v>
      </c>
      <c r="E21770" s="7" t="n">
        <v>0</v>
      </c>
      <c r="F21770" s="7" t="n">
        <v>3</v>
      </c>
      <c r="G21770" s="7" t="n">
        <v>830.26</v>
      </c>
    </row>
    <row r="21771" customFormat="false" ht="15" hidden="false" customHeight="false" outlineLevel="0" collapsed="false">
      <c r="A21771" s="7" t="s">
        <v>34</v>
      </c>
      <c r="B21771" s="7" t="s">
        <v>562</v>
      </c>
      <c r="C21771" s="7" t="s">
        <v>1401</v>
      </c>
      <c r="D21771" s="7" t="n">
        <v>0</v>
      </c>
      <c r="E21771" s="7" t="n">
        <v>0</v>
      </c>
      <c r="F21771" s="7" t="n">
        <v>1</v>
      </c>
      <c r="G21771" s="7" t="n">
        <v>266.87</v>
      </c>
    </row>
    <row r="21772" customFormat="false" ht="15" hidden="false" customHeight="false" outlineLevel="0" collapsed="false">
      <c r="A21772" s="7" t="s">
        <v>34</v>
      </c>
      <c r="B21772" s="7" t="s">
        <v>562</v>
      </c>
      <c r="C21772" s="7" t="s">
        <v>1401</v>
      </c>
      <c r="D21772" s="7" t="n">
        <v>0</v>
      </c>
      <c r="E21772" s="7" t="n">
        <v>0</v>
      </c>
      <c r="F21772" s="7" t="n">
        <v>1</v>
      </c>
      <c r="G21772" s="7" t="n">
        <v>296.53</v>
      </c>
    </row>
    <row r="21773" customFormat="false" ht="15" hidden="false" customHeight="false" outlineLevel="0" collapsed="false">
      <c r="A21773" s="7" t="s">
        <v>34</v>
      </c>
      <c r="B21773" s="7" t="s">
        <v>562</v>
      </c>
      <c r="C21773" s="7" t="s">
        <v>1401</v>
      </c>
      <c r="D21773" s="7" t="n">
        <v>0</v>
      </c>
      <c r="E21773" s="7" t="n">
        <v>0</v>
      </c>
      <c r="F21773" s="7" t="n">
        <v>1</v>
      </c>
      <c r="G21773" s="7" t="n">
        <v>252.05</v>
      </c>
    </row>
    <row r="21774" customFormat="false" ht="15" hidden="false" customHeight="false" outlineLevel="0" collapsed="false">
      <c r="A21774" s="7" t="s">
        <v>34</v>
      </c>
      <c r="B21774" s="7" t="s">
        <v>562</v>
      </c>
      <c r="C21774" s="7" t="s">
        <v>1401</v>
      </c>
      <c r="D21774" s="7" t="n">
        <v>0</v>
      </c>
      <c r="E21774" s="7" t="n">
        <v>0</v>
      </c>
      <c r="F21774" s="7" t="n">
        <v>1</v>
      </c>
      <c r="G21774" s="7" t="n">
        <v>252.05</v>
      </c>
    </row>
    <row r="21775" customFormat="false" ht="15" hidden="false" customHeight="false" outlineLevel="0" collapsed="false">
      <c r="A21775" s="7" t="s">
        <v>34</v>
      </c>
      <c r="B21775" s="7" t="s">
        <v>562</v>
      </c>
      <c r="C21775" s="7" t="s">
        <v>1401</v>
      </c>
      <c r="D21775" s="7" t="n">
        <v>1</v>
      </c>
      <c r="E21775" s="7" t="n">
        <v>211.54</v>
      </c>
      <c r="F21775" s="7" t="n">
        <v>0</v>
      </c>
      <c r="G21775" s="7" t="n">
        <v>0</v>
      </c>
    </row>
    <row r="21776" customFormat="false" ht="15" hidden="false" customHeight="false" outlineLevel="0" collapsed="false">
      <c r="A21776" s="7" t="s">
        <v>34</v>
      </c>
      <c r="B21776" s="7" t="s">
        <v>562</v>
      </c>
      <c r="C21776" s="7" t="s">
        <v>1401</v>
      </c>
      <c r="D21776" s="7" t="n">
        <v>0</v>
      </c>
      <c r="E21776" s="7" t="n">
        <v>0</v>
      </c>
      <c r="F21776" s="7" t="n">
        <v>1</v>
      </c>
      <c r="G21776" s="7" t="n">
        <v>252.05</v>
      </c>
    </row>
    <row r="21777" customFormat="false" ht="15" hidden="false" customHeight="false" outlineLevel="0" collapsed="false">
      <c r="A21777" s="7" t="s">
        <v>34</v>
      </c>
      <c r="B21777" s="7" t="s">
        <v>562</v>
      </c>
      <c r="C21777" s="7" t="s">
        <v>1401</v>
      </c>
      <c r="D21777" s="7" t="n">
        <v>0</v>
      </c>
      <c r="E21777" s="7" t="n">
        <v>0</v>
      </c>
      <c r="F21777" s="7" t="n">
        <v>2</v>
      </c>
      <c r="G21777" s="7" t="n">
        <v>563.39</v>
      </c>
    </row>
    <row r="21778" customFormat="false" ht="15" hidden="false" customHeight="false" outlineLevel="0" collapsed="false">
      <c r="A21778" s="7" t="s">
        <v>34</v>
      </c>
      <c r="B21778" s="7" t="s">
        <v>562</v>
      </c>
      <c r="C21778" s="7" t="s">
        <v>1401</v>
      </c>
      <c r="D21778" s="7" t="n">
        <v>0</v>
      </c>
      <c r="E21778" s="7" t="n">
        <v>0</v>
      </c>
      <c r="F21778" s="7" t="n">
        <v>6</v>
      </c>
      <c r="G21778" s="7" t="n">
        <v>1694.43</v>
      </c>
    </row>
    <row r="21779" customFormat="false" ht="15" hidden="false" customHeight="false" outlineLevel="0" collapsed="false">
      <c r="A21779" s="7" t="s">
        <v>34</v>
      </c>
      <c r="B21779" s="7" t="s">
        <v>562</v>
      </c>
      <c r="C21779" s="7" t="s">
        <v>1401</v>
      </c>
      <c r="D21779" s="7" t="n">
        <v>0</v>
      </c>
      <c r="E21779" s="7" t="n">
        <v>0</v>
      </c>
      <c r="F21779" s="7" t="n">
        <v>25</v>
      </c>
      <c r="G21779" s="7" t="n">
        <v>6964.22</v>
      </c>
    </row>
    <row r="21780" customFormat="false" ht="15" hidden="false" customHeight="false" outlineLevel="0" collapsed="false">
      <c r="A21780" s="7" t="s">
        <v>34</v>
      </c>
      <c r="B21780" s="7" t="s">
        <v>562</v>
      </c>
      <c r="C21780" s="7" t="s">
        <v>1401</v>
      </c>
      <c r="D21780" s="7" t="n">
        <v>0</v>
      </c>
      <c r="E21780" s="7" t="n">
        <v>0</v>
      </c>
      <c r="F21780" s="7" t="n">
        <v>2</v>
      </c>
      <c r="G21780" s="7" t="n">
        <v>548.57</v>
      </c>
    </row>
    <row r="21781" customFormat="false" ht="15" hidden="false" customHeight="false" outlineLevel="0" collapsed="false">
      <c r="A21781" s="7" t="s">
        <v>34</v>
      </c>
      <c r="B21781" s="7" t="s">
        <v>562</v>
      </c>
      <c r="C21781" s="7" t="s">
        <v>1401</v>
      </c>
      <c r="D21781" s="7" t="n">
        <v>0</v>
      </c>
      <c r="E21781" s="7" t="n">
        <v>0</v>
      </c>
      <c r="F21781" s="7" t="n">
        <v>1</v>
      </c>
      <c r="G21781" s="7" t="n">
        <v>296.53</v>
      </c>
    </row>
    <row r="21782" customFormat="false" ht="15" hidden="false" customHeight="false" outlineLevel="0" collapsed="false">
      <c r="A21782" s="7" t="s">
        <v>34</v>
      </c>
      <c r="B21782" s="7" t="s">
        <v>562</v>
      </c>
      <c r="C21782" s="7" t="s">
        <v>1401</v>
      </c>
      <c r="D21782" s="7" t="n">
        <v>0</v>
      </c>
      <c r="E21782" s="7" t="n">
        <v>0</v>
      </c>
      <c r="F21782" s="7" t="n">
        <v>1</v>
      </c>
      <c r="G21782" s="7" t="n">
        <v>296.53</v>
      </c>
    </row>
    <row r="21783" customFormat="false" ht="15" hidden="false" customHeight="false" outlineLevel="0" collapsed="false">
      <c r="A21783" s="7" t="s">
        <v>34</v>
      </c>
      <c r="B21783" s="7" t="s">
        <v>562</v>
      </c>
      <c r="C21783" s="7" t="s">
        <v>1401</v>
      </c>
      <c r="D21783" s="7" t="n">
        <v>0</v>
      </c>
      <c r="E21783" s="7" t="n">
        <v>0</v>
      </c>
      <c r="F21783" s="7" t="n">
        <v>1</v>
      </c>
      <c r="G21783" s="7" t="n">
        <v>266.87</v>
      </c>
    </row>
    <row r="21784" customFormat="false" ht="15" hidden="false" customHeight="false" outlineLevel="0" collapsed="false">
      <c r="A21784" s="7" t="s">
        <v>34</v>
      </c>
      <c r="B21784" s="7" t="s">
        <v>562</v>
      </c>
      <c r="C21784" s="7" t="s">
        <v>1401</v>
      </c>
      <c r="D21784" s="7" t="n">
        <v>0</v>
      </c>
      <c r="E21784" s="7" t="n">
        <v>0</v>
      </c>
      <c r="F21784" s="7" t="n">
        <v>1</v>
      </c>
      <c r="G21784" s="7" t="n">
        <v>211.78</v>
      </c>
    </row>
    <row r="21785" customFormat="false" ht="15" hidden="false" customHeight="false" outlineLevel="0" collapsed="false">
      <c r="A21785" s="7" t="s">
        <v>34</v>
      </c>
      <c r="B21785" s="7" t="s">
        <v>562</v>
      </c>
      <c r="C21785" s="7" t="s">
        <v>1401</v>
      </c>
      <c r="D21785" s="7" t="n">
        <v>0</v>
      </c>
      <c r="E21785" s="7" t="n">
        <v>0</v>
      </c>
      <c r="F21785" s="7" t="n">
        <v>8</v>
      </c>
      <c r="G21785" s="7" t="n">
        <v>2094.7</v>
      </c>
    </row>
    <row r="21786" customFormat="false" ht="15" hidden="false" customHeight="false" outlineLevel="0" collapsed="false">
      <c r="A21786" s="7" t="s">
        <v>34</v>
      </c>
      <c r="B21786" s="7" t="s">
        <v>562</v>
      </c>
      <c r="C21786" s="7" t="s">
        <v>1401</v>
      </c>
      <c r="D21786" s="7" t="n">
        <v>0</v>
      </c>
      <c r="E21786" s="7" t="n">
        <v>0</v>
      </c>
      <c r="F21786" s="7" t="n">
        <v>26</v>
      </c>
      <c r="G21786" s="7" t="n">
        <v>7131.36</v>
      </c>
    </row>
    <row r="21787" customFormat="false" ht="15" hidden="false" customHeight="false" outlineLevel="0" collapsed="false">
      <c r="A21787" s="7" t="s">
        <v>34</v>
      </c>
      <c r="B21787" s="7" t="s">
        <v>562</v>
      </c>
      <c r="C21787" s="7" t="s">
        <v>1401</v>
      </c>
      <c r="D21787" s="7" t="n">
        <v>0</v>
      </c>
      <c r="E21787" s="7" t="n">
        <v>0</v>
      </c>
      <c r="F21787" s="7" t="n">
        <v>1</v>
      </c>
      <c r="G21787" s="7" t="n">
        <v>266.87</v>
      </c>
    </row>
    <row r="21788" customFormat="false" ht="15" hidden="false" customHeight="false" outlineLevel="0" collapsed="false">
      <c r="A21788" s="7" t="s">
        <v>34</v>
      </c>
      <c r="B21788" s="7" t="s">
        <v>562</v>
      </c>
      <c r="C21788" s="7" t="s">
        <v>1401</v>
      </c>
      <c r="D21788" s="7" t="n">
        <v>0</v>
      </c>
      <c r="E21788" s="7" t="n">
        <v>0</v>
      </c>
      <c r="F21788" s="7" t="n">
        <v>2</v>
      </c>
      <c r="G21788" s="7" t="n">
        <v>550.76</v>
      </c>
    </row>
    <row r="21789" customFormat="false" ht="15" hidden="false" customHeight="false" outlineLevel="0" collapsed="false">
      <c r="A21789" s="7" t="s">
        <v>34</v>
      </c>
      <c r="B21789" s="7" t="s">
        <v>562</v>
      </c>
      <c r="C21789" s="7" t="s">
        <v>1401</v>
      </c>
      <c r="D21789" s="7" t="n">
        <v>0</v>
      </c>
      <c r="E21789" s="7" t="n">
        <v>0</v>
      </c>
      <c r="F21789" s="7" t="n">
        <v>1</v>
      </c>
      <c r="G21789" s="7" t="n">
        <v>296.53</v>
      </c>
    </row>
    <row r="21790" customFormat="false" ht="15" hidden="false" customHeight="false" outlineLevel="0" collapsed="false">
      <c r="A21790" s="7" t="s">
        <v>34</v>
      </c>
      <c r="B21790" s="7" t="s">
        <v>562</v>
      </c>
      <c r="C21790" s="7" t="s">
        <v>1401</v>
      </c>
      <c r="D21790" s="7" t="n">
        <v>0</v>
      </c>
      <c r="E21790" s="7" t="n">
        <v>0</v>
      </c>
      <c r="F21790" s="7" t="n">
        <v>2</v>
      </c>
      <c r="G21790" s="7" t="n">
        <v>550.76</v>
      </c>
    </row>
    <row r="21791" customFormat="false" ht="15" hidden="false" customHeight="false" outlineLevel="0" collapsed="false">
      <c r="A21791" s="7" t="s">
        <v>34</v>
      </c>
      <c r="B21791" s="7" t="s">
        <v>562</v>
      </c>
      <c r="C21791" s="7" t="s">
        <v>1401</v>
      </c>
      <c r="D21791" s="7" t="n">
        <v>0</v>
      </c>
      <c r="E21791" s="7" t="n">
        <v>0</v>
      </c>
      <c r="F21791" s="7" t="n">
        <v>2</v>
      </c>
      <c r="G21791" s="7" t="n">
        <v>550.76</v>
      </c>
    </row>
    <row r="21792" customFormat="false" ht="15" hidden="false" customHeight="false" outlineLevel="0" collapsed="false">
      <c r="A21792" s="7" t="s">
        <v>34</v>
      </c>
      <c r="B21792" s="7" t="s">
        <v>562</v>
      </c>
      <c r="C21792" s="7" t="s">
        <v>1401</v>
      </c>
      <c r="D21792" s="7" t="n">
        <v>0</v>
      </c>
      <c r="E21792" s="7" t="n">
        <v>0</v>
      </c>
      <c r="F21792" s="7" t="n">
        <v>4</v>
      </c>
      <c r="G21792" s="7" t="n">
        <v>1186.12</v>
      </c>
    </row>
    <row r="21793" customFormat="false" ht="15" hidden="false" customHeight="false" outlineLevel="0" collapsed="false">
      <c r="A21793" s="7" t="s">
        <v>34</v>
      </c>
      <c r="B21793" s="7" t="s">
        <v>562</v>
      </c>
      <c r="C21793" s="7" t="s">
        <v>1401</v>
      </c>
      <c r="D21793" s="7" t="n">
        <v>0</v>
      </c>
      <c r="E21793" s="7" t="n">
        <v>0</v>
      </c>
      <c r="F21793" s="7" t="n">
        <v>1</v>
      </c>
      <c r="G21793" s="7" t="n">
        <v>266.87</v>
      </c>
    </row>
    <row r="21794" customFormat="false" ht="15" hidden="false" customHeight="false" outlineLevel="0" collapsed="false">
      <c r="A21794" s="7" t="s">
        <v>34</v>
      </c>
      <c r="B21794" s="7" t="s">
        <v>562</v>
      </c>
      <c r="C21794" s="7" t="s">
        <v>1401</v>
      </c>
      <c r="D21794" s="7" t="n">
        <v>0</v>
      </c>
      <c r="E21794" s="7" t="n">
        <v>0</v>
      </c>
      <c r="F21794" s="7" t="n">
        <v>2</v>
      </c>
      <c r="G21794" s="7" t="n">
        <v>550.76</v>
      </c>
    </row>
    <row r="21795" customFormat="false" ht="15" hidden="false" customHeight="false" outlineLevel="0" collapsed="false">
      <c r="A21795" s="7" t="s">
        <v>34</v>
      </c>
      <c r="B21795" s="7" t="s">
        <v>562</v>
      </c>
      <c r="C21795" s="7" t="s">
        <v>1401</v>
      </c>
      <c r="D21795" s="7" t="n">
        <v>0</v>
      </c>
      <c r="E21795" s="7" t="n">
        <v>0</v>
      </c>
      <c r="F21795" s="7" t="n">
        <v>1</v>
      </c>
      <c r="G21795" s="7" t="n">
        <v>266.87</v>
      </c>
    </row>
    <row r="21796" customFormat="false" ht="15" hidden="false" customHeight="false" outlineLevel="0" collapsed="false">
      <c r="A21796" s="7" t="s">
        <v>34</v>
      </c>
      <c r="B21796" s="7" t="s">
        <v>562</v>
      </c>
      <c r="C21796" s="7" t="s">
        <v>1401</v>
      </c>
      <c r="D21796" s="7" t="n">
        <v>0</v>
      </c>
      <c r="E21796" s="7" t="n">
        <v>0</v>
      </c>
      <c r="F21796" s="7" t="n">
        <v>7</v>
      </c>
      <c r="G21796" s="7" t="n">
        <v>2016.4</v>
      </c>
    </row>
    <row r="21797" customFormat="false" ht="15" hidden="false" customHeight="false" outlineLevel="0" collapsed="false">
      <c r="A21797" s="7" t="s">
        <v>34</v>
      </c>
      <c r="B21797" s="7" t="s">
        <v>562</v>
      </c>
      <c r="C21797" s="7" t="s">
        <v>1401</v>
      </c>
      <c r="D21797" s="7" t="n">
        <v>0</v>
      </c>
      <c r="E21797" s="7" t="n">
        <v>0</v>
      </c>
      <c r="F21797" s="7" t="n">
        <v>2</v>
      </c>
      <c r="G21797" s="7" t="n">
        <v>533.75</v>
      </c>
    </row>
    <row r="21798" customFormat="false" ht="15" hidden="false" customHeight="false" outlineLevel="0" collapsed="false">
      <c r="A21798" s="7" t="s">
        <v>34</v>
      </c>
      <c r="B21798" s="7" t="s">
        <v>562</v>
      </c>
      <c r="C21798" s="7" t="s">
        <v>1401</v>
      </c>
      <c r="D21798" s="7" t="n">
        <v>0</v>
      </c>
      <c r="E21798" s="7" t="n">
        <v>0</v>
      </c>
      <c r="F21798" s="7" t="n">
        <v>4</v>
      </c>
      <c r="G21798" s="7" t="n">
        <v>1156.47</v>
      </c>
    </row>
    <row r="21799" customFormat="false" ht="15" hidden="false" customHeight="false" outlineLevel="0" collapsed="false">
      <c r="A21799" s="7" t="s">
        <v>34</v>
      </c>
      <c r="B21799" s="7" t="s">
        <v>562</v>
      </c>
      <c r="C21799" s="7" t="s">
        <v>1401</v>
      </c>
      <c r="D21799" s="7" t="n">
        <v>0</v>
      </c>
      <c r="E21799" s="7" t="n">
        <v>0</v>
      </c>
      <c r="F21799" s="7" t="n">
        <v>2</v>
      </c>
      <c r="G21799" s="7" t="n">
        <v>550.76</v>
      </c>
    </row>
    <row r="21800" customFormat="false" ht="15" hidden="false" customHeight="false" outlineLevel="0" collapsed="false">
      <c r="A21800" s="7" t="s">
        <v>34</v>
      </c>
      <c r="B21800" s="7" t="s">
        <v>562</v>
      </c>
      <c r="C21800" s="7" t="s">
        <v>1401</v>
      </c>
      <c r="D21800" s="7" t="n">
        <v>0</v>
      </c>
      <c r="E21800" s="7" t="n">
        <v>0</v>
      </c>
      <c r="F21800" s="7" t="n">
        <v>2</v>
      </c>
      <c r="G21800" s="7" t="n">
        <v>533.75</v>
      </c>
    </row>
    <row r="21801" customFormat="false" ht="15" hidden="false" customHeight="false" outlineLevel="0" collapsed="false">
      <c r="A21801" s="7" t="s">
        <v>34</v>
      </c>
      <c r="B21801" s="7" t="s">
        <v>562</v>
      </c>
      <c r="C21801" s="7" t="s">
        <v>1401</v>
      </c>
      <c r="D21801" s="7" t="n">
        <v>0</v>
      </c>
      <c r="E21801" s="7" t="n">
        <v>0</v>
      </c>
      <c r="F21801" s="7" t="n">
        <v>1</v>
      </c>
      <c r="G21801" s="7" t="n">
        <v>254.15</v>
      </c>
    </row>
    <row r="21802" customFormat="false" ht="15" hidden="false" customHeight="false" outlineLevel="0" collapsed="false">
      <c r="A21802" s="7" t="s">
        <v>34</v>
      </c>
      <c r="B21802" s="7" t="s">
        <v>562</v>
      </c>
      <c r="C21802" s="7" t="s">
        <v>1401</v>
      </c>
      <c r="D21802" s="7" t="n">
        <v>0</v>
      </c>
      <c r="E21802" s="7" t="n">
        <v>0</v>
      </c>
      <c r="F21802" s="7" t="n">
        <v>2</v>
      </c>
      <c r="G21802" s="7" t="n">
        <v>518.92</v>
      </c>
    </row>
    <row r="21803" customFormat="false" ht="15" hidden="false" customHeight="false" outlineLevel="0" collapsed="false">
      <c r="A21803" s="7" t="s">
        <v>34</v>
      </c>
      <c r="B21803" s="7" t="s">
        <v>562</v>
      </c>
      <c r="C21803" s="7" t="s">
        <v>1401</v>
      </c>
      <c r="D21803" s="7" t="n">
        <v>0</v>
      </c>
      <c r="E21803" s="7" t="n">
        <v>0</v>
      </c>
      <c r="F21803" s="7" t="n">
        <v>2</v>
      </c>
      <c r="G21803" s="7" t="n">
        <v>533.75</v>
      </c>
    </row>
    <row r="21804" customFormat="false" ht="15" hidden="false" customHeight="false" outlineLevel="0" collapsed="false">
      <c r="A21804" s="7" t="s">
        <v>34</v>
      </c>
      <c r="B21804" s="7" t="s">
        <v>562</v>
      </c>
      <c r="C21804" s="7" t="s">
        <v>1401</v>
      </c>
      <c r="D21804" s="7" t="n">
        <v>0</v>
      </c>
      <c r="E21804" s="7" t="n">
        <v>0</v>
      </c>
      <c r="F21804" s="7" t="n">
        <v>5</v>
      </c>
      <c r="G21804" s="7" t="n">
        <v>1338.56</v>
      </c>
    </row>
    <row r="21805" customFormat="false" ht="15" hidden="false" customHeight="false" outlineLevel="0" collapsed="false">
      <c r="A21805" s="7" t="s">
        <v>34</v>
      </c>
      <c r="B21805" s="7" t="s">
        <v>562</v>
      </c>
      <c r="C21805" s="7" t="s">
        <v>1401</v>
      </c>
      <c r="D21805" s="7" t="n">
        <v>0</v>
      </c>
      <c r="E21805" s="7" t="n">
        <v>0</v>
      </c>
      <c r="F21805" s="7" t="n">
        <v>3</v>
      </c>
      <c r="G21805" s="7" t="n">
        <v>773.07</v>
      </c>
    </row>
    <row r="21806" customFormat="false" ht="15" hidden="false" customHeight="false" outlineLevel="0" collapsed="false">
      <c r="A21806" s="7" t="s">
        <v>34</v>
      </c>
      <c r="B21806" s="7" t="s">
        <v>562</v>
      </c>
      <c r="C21806" s="7" t="s">
        <v>1401</v>
      </c>
      <c r="D21806" s="7" t="n">
        <v>0</v>
      </c>
      <c r="E21806" s="7" t="n">
        <v>0</v>
      </c>
      <c r="F21806" s="7" t="n">
        <v>1</v>
      </c>
      <c r="G21806" s="7" t="n">
        <v>296.53</v>
      </c>
    </row>
    <row r="21807" customFormat="false" ht="15" hidden="false" customHeight="false" outlineLevel="0" collapsed="false">
      <c r="A21807" s="7" t="s">
        <v>34</v>
      </c>
      <c r="B21807" s="7" t="s">
        <v>562</v>
      </c>
      <c r="C21807" s="7" t="s">
        <v>1401</v>
      </c>
      <c r="D21807" s="7" t="n">
        <v>0</v>
      </c>
      <c r="E21807" s="7" t="n">
        <v>0</v>
      </c>
      <c r="F21807" s="7" t="n">
        <v>1</v>
      </c>
      <c r="G21807" s="7" t="n">
        <v>296.52</v>
      </c>
    </row>
    <row r="21808" customFormat="false" ht="15" hidden="false" customHeight="false" outlineLevel="0" collapsed="false">
      <c r="A21808" s="7" t="s">
        <v>34</v>
      </c>
      <c r="B21808" s="7" t="s">
        <v>562</v>
      </c>
      <c r="C21808" s="7" t="s">
        <v>1401</v>
      </c>
      <c r="D21808" s="7" t="n">
        <v>0</v>
      </c>
      <c r="E21808" s="7" t="n">
        <v>0</v>
      </c>
      <c r="F21808" s="7" t="n">
        <v>1</v>
      </c>
      <c r="G21808" s="7" t="n">
        <v>266.87</v>
      </c>
    </row>
    <row r="21809" customFormat="false" ht="15" hidden="false" customHeight="false" outlineLevel="0" collapsed="false">
      <c r="A21809" s="7" t="s">
        <v>34</v>
      </c>
      <c r="B21809" s="7" t="s">
        <v>562</v>
      </c>
      <c r="C21809" s="7" t="s">
        <v>1401</v>
      </c>
      <c r="D21809" s="7" t="n">
        <v>0</v>
      </c>
      <c r="E21809" s="7" t="n">
        <v>0</v>
      </c>
      <c r="F21809" s="7" t="n">
        <v>10</v>
      </c>
      <c r="G21809" s="7" t="n">
        <v>2698.65</v>
      </c>
    </row>
    <row r="21810" customFormat="false" ht="15" hidden="false" customHeight="false" outlineLevel="0" collapsed="false">
      <c r="A21810" s="7" t="s">
        <v>34</v>
      </c>
      <c r="B21810" s="7" t="s">
        <v>562</v>
      </c>
      <c r="C21810" s="7" t="s">
        <v>1401</v>
      </c>
      <c r="D21810" s="7" t="n">
        <v>0</v>
      </c>
      <c r="E21810" s="7" t="n">
        <v>0</v>
      </c>
      <c r="F21810" s="7" t="n">
        <v>1</v>
      </c>
      <c r="G21810" s="7" t="n">
        <v>266.87</v>
      </c>
    </row>
    <row r="21811" customFormat="false" ht="15" hidden="false" customHeight="false" outlineLevel="0" collapsed="false">
      <c r="A21811" s="7" t="s">
        <v>34</v>
      </c>
      <c r="B21811" s="7" t="s">
        <v>562</v>
      </c>
      <c r="C21811" s="7" t="s">
        <v>1401</v>
      </c>
      <c r="D21811" s="7" t="n">
        <v>0</v>
      </c>
      <c r="E21811" s="7" t="n">
        <v>0</v>
      </c>
      <c r="F21811" s="7" t="n">
        <v>1</v>
      </c>
      <c r="G21811" s="7" t="n">
        <v>296.53</v>
      </c>
    </row>
    <row r="21812" customFormat="false" ht="15" hidden="false" customHeight="false" outlineLevel="0" collapsed="false">
      <c r="A21812" s="7" t="s">
        <v>34</v>
      </c>
      <c r="B21812" s="7" t="s">
        <v>562</v>
      </c>
      <c r="C21812" s="7" t="s">
        <v>1401</v>
      </c>
      <c r="D21812" s="7" t="n">
        <v>0</v>
      </c>
      <c r="E21812" s="7" t="n">
        <v>0</v>
      </c>
      <c r="F21812" s="7" t="n">
        <v>1</v>
      </c>
      <c r="G21812" s="7" t="n">
        <v>296.52</v>
      </c>
    </row>
    <row r="21813" customFormat="false" ht="15" hidden="false" customHeight="false" outlineLevel="0" collapsed="false">
      <c r="A21813" s="7" t="s">
        <v>34</v>
      </c>
      <c r="B21813" s="7" t="s">
        <v>562</v>
      </c>
      <c r="C21813" s="7" t="s">
        <v>1401</v>
      </c>
      <c r="D21813" s="7" t="n">
        <v>0</v>
      </c>
      <c r="E21813" s="7" t="n">
        <v>0</v>
      </c>
      <c r="F21813" s="7" t="n">
        <v>1</v>
      </c>
      <c r="G21813" s="7" t="n">
        <v>266.87</v>
      </c>
    </row>
    <row r="21814" customFormat="false" ht="15" hidden="false" customHeight="false" outlineLevel="0" collapsed="false">
      <c r="A21814" s="7" t="s">
        <v>34</v>
      </c>
      <c r="B21814" s="7" t="s">
        <v>562</v>
      </c>
      <c r="C21814" s="7" t="s">
        <v>1401</v>
      </c>
      <c r="D21814" s="7" t="n">
        <v>0</v>
      </c>
      <c r="E21814" s="7" t="n">
        <v>0</v>
      </c>
      <c r="F21814" s="7" t="n">
        <v>2</v>
      </c>
      <c r="G21814" s="7" t="n">
        <v>533.75</v>
      </c>
    </row>
    <row r="21815" customFormat="false" ht="15" hidden="false" customHeight="false" outlineLevel="0" collapsed="false">
      <c r="A21815" s="7" t="s">
        <v>34</v>
      </c>
      <c r="B21815" s="7" t="s">
        <v>562</v>
      </c>
      <c r="C21815" s="7" t="s">
        <v>1401</v>
      </c>
      <c r="D21815" s="7" t="n">
        <v>0</v>
      </c>
      <c r="E21815" s="7" t="n">
        <v>0</v>
      </c>
      <c r="F21815" s="7" t="n">
        <v>1</v>
      </c>
      <c r="G21815" s="7" t="n">
        <v>296.53</v>
      </c>
    </row>
    <row r="21816" customFormat="false" ht="15" hidden="false" customHeight="false" outlineLevel="0" collapsed="false">
      <c r="A21816" s="7" t="s">
        <v>34</v>
      </c>
      <c r="B21816" s="7" t="s">
        <v>562</v>
      </c>
      <c r="C21816" s="7" t="s">
        <v>1401</v>
      </c>
      <c r="D21816" s="7" t="n">
        <v>0</v>
      </c>
      <c r="E21816" s="7" t="n">
        <v>0</v>
      </c>
      <c r="F21816" s="7" t="n">
        <v>1</v>
      </c>
      <c r="G21816" s="7" t="n">
        <v>296.53</v>
      </c>
    </row>
    <row r="21817" customFormat="false" ht="15" hidden="false" customHeight="false" outlineLevel="0" collapsed="false">
      <c r="A21817" s="7" t="s">
        <v>34</v>
      </c>
      <c r="B21817" s="7" t="s">
        <v>562</v>
      </c>
      <c r="C21817" s="7" t="s">
        <v>1401</v>
      </c>
      <c r="D21817" s="7" t="n">
        <v>0</v>
      </c>
      <c r="E21817" s="7" t="n">
        <v>0</v>
      </c>
      <c r="F21817" s="7" t="n">
        <v>2</v>
      </c>
      <c r="G21817" s="7" t="n">
        <v>550.68</v>
      </c>
    </row>
    <row r="21818" customFormat="false" ht="15" hidden="false" customHeight="false" outlineLevel="0" collapsed="false">
      <c r="A21818" s="7" t="s">
        <v>34</v>
      </c>
      <c r="B21818" s="7" t="s">
        <v>562</v>
      </c>
      <c r="C21818" s="7" t="s">
        <v>1401</v>
      </c>
      <c r="D21818" s="7" t="n">
        <v>0</v>
      </c>
      <c r="E21818" s="7" t="n">
        <v>0</v>
      </c>
      <c r="F21818" s="7" t="n">
        <v>2</v>
      </c>
      <c r="G21818" s="7" t="n">
        <v>593.06</v>
      </c>
    </row>
    <row r="21819" customFormat="false" ht="15" hidden="false" customHeight="false" outlineLevel="0" collapsed="false">
      <c r="A21819" s="7" t="s">
        <v>34</v>
      </c>
      <c r="B21819" s="7" t="s">
        <v>562</v>
      </c>
      <c r="C21819" s="7" t="s">
        <v>1401</v>
      </c>
      <c r="D21819" s="7" t="n">
        <v>0</v>
      </c>
      <c r="E21819" s="7" t="n">
        <v>0</v>
      </c>
      <c r="F21819" s="7" t="n">
        <v>1</v>
      </c>
      <c r="G21819" s="7" t="n">
        <v>296.53</v>
      </c>
    </row>
    <row r="21820" customFormat="false" ht="15" hidden="false" customHeight="false" outlineLevel="0" collapsed="false">
      <c r="A21820" s="7" t="s">
        <v>34</v>
      </c>
      <c r="B21820" s="7" t="s">
        <v>562</v>
      </c>
      <c r="C21820" s="7" t="s">
        <v>1401</v>
      </c>
      <c r="D21820" s="7" t="n">
        <v>0</v>
      </c>
      <c r="E21820" s="7" t="n">
        <v>0</v>
      </c>
      <c r="F21820" s="7" t="n">
        <v>2</v>
      </c>
      <c r="G21820" s="7" t="n">
        <v>593.06</v>
      </c>
    </row>
    <row r="21821" customFormat="false" ht="15" hidden="false" customHeight="false" outlineLevel="0" collapsed="false">
      <c r="A21821" s="7" t="s">
        <v>34</v>
      </c>
      <c r="B21821" s="7" t="s">
        <v>562</v>
      </c>
      <c r="C21821" s="7" t="s">
        <v>1401</v>
      </c>
      <c r="D21821" s="7" t="n">
        <v>0</v>
      </c>
      <c r="E21821" s="7" t="n">
        <v>0</v>
      </c>
      <c r="F21821" s="7" t="n">
        <v>3</v>
      </c>
      <c r="G21821" s="7" t="n">
        <v>821.8</v>
      </c>
    </row>
    <row r="21822" customFormat="false" ht="15" hidden="false" customHeight="false" outlineLevel="0" collapsed="false">
      <c r="A21822" s="7" t="s">
        <v>34</v>
      </c>
      <c r="B21822" s="7" t="s">
        <v>562</v>
      </c>
      <c r="C21822" s="7" t="s">
        <v>1401</v>
      </c>
      <c r="D21822" s="7" t="n">
        <v>0</v>
      </c>
      <c r="E21822" s="7" t="n">
        <v>0</v>
      </c>
      <c r="F21822" s="7" t="n">
        <v>1</v>
      </c>
      <c r="G21822" s="7" t="n">
        <v>296.52</v>
      </c>
    </row>
    <row r="21823" customFormat="false" ht="15" hidden="false" customHeight="false" outlineLevel="0" collapsed="false">
      <c r="A21823" s="7" t="s">
        <v>34</v>
      </c>
      <c r="B21823" s="7" t="s">
        <v>562</v>
      </c>
      <c r="C21823" s="7" t="s">
        <v>1401</v>
      </c>
      <c r="D21823" s="7" t="n">
        <v>0</v>
      </c>
      <c r="E21823" s="7" t="n">
        <v>0</v>
      </c>
      <c r="F21823" s="7" t="n">
        <v>21</v>
      </c>
      <c r="G21823" s="7" t="n">
        <v>5606.39</v>
      </c>
    </row>
    <row r="21824" customFormat="false" ht="15" hidden="false" customHeight="false" outlineLevel="0" collapsed="false">
      <c r="A21824" s="7" t="s">
        <v>34</v>
      </c>
      <c r="B21824" s="7" t="s">
        <v>562</v>
      </c>
      <c r="C21824" s="7" t="s">
        <v>1401</v>
      </c>
      <c r="D21824" s="7" t="n">
        <v>0</v>
      </c>
      <c r="E21824" s="7" t="n">
        <v>0</v>
      </c>
      <c r="F21824" s="7" t="n">
        <v>1</v>
      </c>
      <c r="G21824" s="7" t="n">
        <v>243.36</v>
      </c>
    </row>
    <row r="21825" customFormat="false" ht="15" hidden="false" customHeight="false" outlineLevel="0" collapsed="false">
      <c r="A21825" s="7" t="s">
        <v>34</v>
      </c>
      <c r="B21825" s="7" t="s">
        <v>562</v>
      </c>
      <c r="C21825" s="7" t="s">
        <v>1401</v>
      </c>
      <c r="D21825" s="7" t="n">
        <v>0</v>
      </c>
      <c r="E21825" s="7" t="n">
        <v>0</v>
      </c>
      <c r="F21825" s="7" t="n">
        <v>1</v>
      </c>
      <c r="G21825" s="7" t="n">
        <v>252.05</v>
      </c>
    </row>
    <row r="21826" customFormat="false" ht="15" hidden="false" customHeight="false" outlineLevel="0" collapsed="false">
      <c r="A21826" s="7" t="s">
        <v>34</v>
      </c>
      <c r="B21826" s="7" t="s">
        <v>562</v>
      </c>
      <c r="C21826" s="7" t="s">
        <v>1401</v>
      </c>
      <c r="D21826" s="7" t="n">
        <v>0</v>
      </c>
      <c r="E21826" s="7" t="n">
        <v>0</v>
      </c>
      <c r="F21826" s="7" t="n">
        <v>2</v>
      </c>
      <c r="G21826" s="7" t="n">
        <v>533.75</v>
      </c>
    </row>
    <row r="21827" customFormat="false" ht="15" hidden="false" customHeight="false" outlineLevel="0" collapsed="false">
      <c r="A21827" s="7" t="s">
        <v>34</v>
      </c>
      <c r="B21827" s="7" t="s">
        <v>562</v>
      </c>
      <c r="C21827" s="7" t="s">
        <v>1401</v>
      </c>
      <c r="D21827" s="7" t="n">
        <v>0</v>
      </c>
      <c r="E21827" s="7" t="n">
        <v>0</v>
      </c>
      <c r="F21827" s="7" t="n">
        <v>1</v>
      </c>
      <c r="G21827" s="7" t="n">
        <v>296.53</v>
      </c>
    </row>
    <row r="21828" customFormat="false" ht="15" hidden="false" customHeight="false" outlineLevel="0" collapsed="false">
      <c r="A21828" s="7" t="s">
        <v>34</v>
      </c>
      <c r="B21828" s="7" t="s">
        <v>562</v>
      </c>
      <c r="C21828" s="7" t="s">
        <v>1401</v>
      </c>
      <c r="D21828" s="7" t="n">
        <v>0</v>
      </c>
      <c r="E21828" s="7" t="n">
        <v>0</v>
      </c>
      <c r="F21828" s="7" t="n">
        <v>1</v>
      </c>
      <c r="G21828" s="7" t="n">
        <v>266.87</v>
      </c>
    </row>
    <row r="21829" customFormat="false" ht="15" hidden="false" customHeight="false" outlineLevel="0" collapsed="false">
      <c r="A21829" s="7" t="s">
        <v>34</v>
      </c>
      <c r="B21829" s="7" t="s">
        <v>562</v>
      </c>
      <c r="C21829" s="7" t="s">
        <v>1401</v>
      </c>
      <c r="D21829" s="7" t="n">
        <v>0</v>
      </c>
      <c r="E21829" s="7" t="n">
        <v>0</v>
      </c>
      <c r="F21829" s="7" t="n">
        <v>2</v>
      </c>
      <c r="G21829" s="7" t="n">
        <v>521.02</v>
      </c>
    </row>
    <row r="21830" customFormat="false" ht="15" hidden="false" customHeight="false" outlineLevel="0" collapsed="false">
      <c r="A21830" s="7" t="s">
        <v>34</v>
      </c>
      <c r="B21830" s="7" t="s">
        <v>562</v>
      </c>
      <c r="C21830" s="7" t="s">
        <v>1401</v>
      </c>
      <c r="D21830" s="7" t="n">
        <v>0</v>
      </c>
      <c r="E21830" s="7" t="n">
        <v>0</v>
      </c>
      <c r="F21830" s="7" t="n">
        <v>1</v>
      </c>
      <c r="G21830" s="7" t="n">
        <v>296.53</v>
      </c>
    </row>
    <row r="21831" customFormat="false" ht="15" hidden="false" customHeight="false" outlineLevel="0" collapsed="false">
      <c r="A21831" s="7" t="s">
        <v>34</v>
      </c>
      <c r="B21831" s="7" t="s">
        <v>562</v>
      </c>
      <c r="C21831" s="7" t="s">
        <v>1401</v>
      </c>
      <c r="D21831" s="7" t="n">
        <v>0</v>
      </c>
      <c r="E21831" s="7" t="n">
        <v>0</v>
      </c>
      <c r="F21831" s="7" t="n">
        <v>1</v>
      </c>
      <c r="G21831" s="7" t="n">
        <v>266.87</v>
      </c>
    </row>
    <row r="21832" customFormat="false" ht="15" hidden="false" customHeight="false" outlineLevel="0" collapsed="false">
      <c r="A21832" s="7" t="s">
        <v>34</v>
      </c>
      <c r="B21832" s="7" t="s">
        <v>562</v>
      </c>
      <c r="C21832" s="7" t="s">
        <v>1401</v>
      </c>
      <c r="D21832" s="7" t="n">
        <v>0</v>
      </c>
      <c r="E21832" s="7" t="n">
        <v>0</v>
      </c>
      <c r="F21832" s="7" t="n">
        <v>2</v>
      </c>
      <c r="G21832" s="7" t="n">
        <v>550.68</v>
      </c>
    </row>
    <row r="21833" customFormat="false" ht="15" hidden="false" customHeight="false" outlineLevel="0" collapsed="false">
      <c r="A21833" s="7" t="s">
        <v>34</v>
      </c>
      <c r="B21833" s="7" t="s">
        <v>562</v>
      </c>
      <c r="C21833" s="7" t="s">
        <v>1401</v>
      </c>
      <c r="D21833" s="7" t="n">
        <v>0</v>
      </c>
      <c r="E21833" s="7" t="n">
        <v>0</v>
      </c>
      <c r="F21833" s="7" t="n">
        <v>1</v>
      </c>
      <c r="G21833" s="7" t="n">
        <v>266.87</v>
      </c>
    </row>
    <row r="21834" customFormat="false" ht="15" hidden="false" customHeight="false" outlineLevel="0" collapsed="false">
      <c r="A21834" s="7" t="s">
        <v>34</v>
      </c>
      <c r="B21834" s="7" t="s">
        <v>562</v>
      </c>
      <c r="C21834" s="7" t="s">
        <v>1401</v>
      </c>
      <c r="D21834" s="7" t="n">
        <v>0</v>
      </c>
      <c r="E21834" s="7" t="n">
        <v>0</v>
      </c>
      <c r="F21834" s="7" t="n">
        <v>6</v>
      </c>
      <c r="G21834" s="7" t="n">
        <v>1616.05</v>
      </c>
    </row>
    <row r="21835" customFormat="false" ht="15" hidden="false" customHeight="false" outlineLevel="0" collapsed="false">
      <c r="A21835" s="7" t="s">
        <v>34</v>
      </c>
      <c r="B21835" s="7" t="s">
        <v>562</v>
      </c>
      <c r="C21835" s="7" t="s">
        <v>1401</v>
      </c>
      <c r="D21835" s="7" t="n">
        <v>0</v>
      </c>
      <c r="E21835" s="7" t="n">
        <v>0</v>
      </c>
      <c r="F21835" s="7" t="n">
        <v>12</v>
      </c>
      <c r="G21835" s="7" t="n">
        <v>3174.91</v>
      </c>
    </row>
    <row r="21836" customFormat="false" ht="15" hidden="false" customHeight="false" outlineLevel="0" collapsed="false">
      <c r="A21836" s="7" t="s">
        <v>34</v>
      </c>
      <c r="B21836" s="7" t="s">
        <v>562</v>
      </c>
      <c r="C21836" s="7" t="s">
        <v>1401</v>
      </c>
      <c r="D21836" s="7" t="n">
        <v>0</v>
      </c>
      <c r="E21836" s="7" t="n">
        <v>0</v>
      </c>
      <c r="F21836" s="7" t="n">
        <v>2</v>
      </c>
      <c r="G21836" s="7" t="n">
        <v>550.76</v>
      </c>
    </row>
    <row r="21837" customFormat="false" ht="15" hidden="false" customHeight="false" outlineLevel="0" collapsed="false">
      <c r="A21837" s="7" t="s">
        <v>34</v>
      </c>
      <c r="B21837" s="7" t="s">
        <v>562</v>
      </c>
      <c r="C21837" s="7" t="s">
        <v>1401</v>
      </c>
      <c r="D21837" s="7" t="n">
        <v>0</v>
      </c>
      <c r="E21837" s="7" t="n">
        <v>0</v>
      </c>
      <c r="F21837" s="7" t="n">
        <v>1</v>
      </c>
      <c r="G21837" s="7" t="n">
        <v>296.53</v>
      </c>
    </row>
    <row r="21838" customFormat="false" ht="15" hidden="false" customHeight="false" outlineLevel="0" collapsed="false">
      <c r="A21838" s="7" t="s">
        <v>34</v>
      </c>
      <c r="B21838" s="7" t="s">
        <v>562</v>
      </c>
      <c r="C21838" s="7" t="s">
        <v>1401</v>
      </c>
      <c r="D21838" s="7" t="n">
        <v>0</v>
      </c>
      <c r="E21838" s="7" t="n">
        <v>0</v>
      </c>
      <c r="F21838" s="7" t="n">
        <v>1</v>
      </c>
      <c r="G21838" s="7" t="n">
        <v>266.87</v>
      </c>
    </row>
    <row r="21839" customFormat="false" ht="15" hidden="false" customHeight="false" outlineLevel="0" collapsed="false">
      <c r="A21839" s="7" t="s">
        <v>34</v>
      </c>
      <c r="B21839" s="7" t="s">
        <v>562</v>
      </c>
      <c r="C21839" s="7" t="s">
        <v>1401</v>
      </c>
      <c r="D21839" s="7" t="n">
        <v>0</v>
      </c>
      <c r="E21839" s="7" t="n">
        <v>0</v>
      </c>
      <c r="F21839" s="7" t="n">
        <v>4</v>
      </c>
      <c r="G21839" s="7" t="n">
        <v>1082.31</v>
      </c>
    </row>
    <row r="21840" customFormat="false" ht="15" hidden="false" customHeight="false" outlineLevel="0" collapsed="false">
      <c r="A21840" s="7" t="s">
        <v>34</v>
      </c>
      <c r="B21840" s="7" t="s">
        <v>562</v>
      </c>
      <c r="C21840" s="7" t="s">
        <v>1401</v>
      </c>
      <c r="D21840" s="7" t="n">
        <v>0</v>
      </c>
      <c r="E21840" s="7" t="n">
        <v>0</v>
      </c>
      <c r="F21840" s="7" t="n">
        <v>1</v>
      </c>
      <c r="G21840" s="7" t="n">
        <v>296.53</v>
      </c>
    </row>
    <row r="21841" customFormat="false" ht="15" hidden="false" customHeight="false" outlineLevel="0" collapsed="false">
      <c r="A21841" s="7" t="s">
        <v>34</v>
      </c>
      <c r="B21841" s="7" t="s">
        <v>562</v>
      </c>
      <c r="C21841" s="7" t="s">
        <v>1401</v>
      </c>
      <c r="D21841" s="7" t="n">
        <v>0</v>
      </c>
      <c r="E21841" s="7" t="n">
        <v>0</v>
      </c>
      <c r="F21841" s="7" t="n">
        <v>1</v>
      </c>
      <c r="G21841" s="7" t="n">
        <v>252.05</v>
      </c>
    </row>
    <row r="21842" customFormat="false" ht="15" hidden="false" customHeight="false" outlineLevel="0" collapsed="false">
      <c r="A21842" s="7" t="s">
        <v>34</v>
      </c>
      <c r="B21842" s="7" t="s">
        <v>562</v>
      </c>
      <c r="C21842" s="7" t="s">
        <v>1401</v>
      </c>
      <c r="D21842" s="7" t="n">
        <v>0</v>
      </c>
      <c r="E21842" s="7" t="n">
        <v>0</v>
      </c>
      <c r="F21842" s="7" t="n">
        <v>2</v>
      </c>
      <c r="G21842" s="7" t="n">
        <v>533.75</v>
      </c>
    </row>
    <row r="21843" customFormat="false" ht="15" hidden="false" customHeight="false" outlineLevel="0" collapsed="false">
      <c r="A21843" s="7" t="s">
        <v>34</v>
      </c>
      <c r="B21843" s="7" t="s">
        <v>562</v>
      </c>
      <c r="C21843" s="7" t="s">
        <v>1401</v>
      </c>
      <c r="D21843" s="7" t="n">
        <v>0</v>
      </c>
      <c r="E21843" s="7" t="n">
        <v>0</v>
      </c>
      <c r="F21843" s="7" t="n">
        <v>4</v>
      </c>
      <c r="G21843" s="7" t="n">
        <v>1143.81</v>
      </c>
    </row>
    <row r="21844" customFormat="false" ht="15" hidden="false" customHeight="false" outlineLevel="0" collapsed="false">
      <c r="A21844" s="7" t="s">
        <v>34</v>
      </c>
      <c r="B21844" s="7" t="s">
        <v>562</v>
      </c>
      <c r="C21844" s="7" t="s">
        <v>1401</v>
      </c>
      <c r="D21844" s="7" t="n">
        <v>0</v>
      </c>
      <c r="E21844" s="7" t="n">
        <v>0</v>
      </c>
      <c r="F21844" s="7" t="n">
        <v>2</v>
      </c>
      <c r="G21844" s="7" t="n">
        <v>533.74</v>
      </c>
    </row>
    <row r="21845" customFormat="false" ht="15" hidden="false" customHeight="false" outlineLevel="0" collapsed="false">
      <c r="A21845" s="7" t="s">
        <v>34</v>
      </c>
      <c r="B21845" s="7" t="s">
        <v>562</v>
      </c>
      <c r="C21845" s="7" t="s">
        <v>1401</v>
      </c>
      <c r="D21845" s="7" t="n">
        <v>0</v>
      </c>
      <c r="E21845" s="7" t="n">
        <v>0</v>
      </c>
      <c r="F21845" s="7" t="n">
        <v>9</v>
      </c>
      <c r="G21845" s="7" t="n">
        <v>2609.46</v>
      </c>
    </row>
    <row r="21846" customFormat="false" ht="15" hidden="false" customHeight="false" outlineLevel="0" collapsed="false">
      <c r="A21846" s="7" t="s">
        <v>34</v>
      </c>
      <c r="B21846" s="7" t="s">
        <v>562</v>
      </c>
      <c r="C21846" s="7" t="s">
        <v>1401</v>
      </c>
      <c r="D21846" s="7" t="n">
        <v>0</v>
      </c>
      <c r="E21846" s="7" t="n">
        <v>0</v>
      </c>
      <c r="F21846" s="7" t="n">
        <v>3</v>
      </c>
      <c r="G21846" s="7" t="n">
        <v>635.18</v>
      </c>
    </row>
    <row r="21847" customFormat="false" ht="15" hidden="false" customHeight="false" outlineLevel="0" collapsed="false">
      <c r="A21847" s="7" t="s">
        <v>34</v>
      </c>
      <c r="B21847" s="7" t="s">
        <v>562</v>
      </c>
      <c r="C21847" s="7" t="s">
        <v>1401</v>
      </c>
      <c r="D21847" s="7" t="n">
        <v>0</v>
      </c>
      <c r="E21847" s="7" t="n">
        <v>0</v>
      </c>
      <c r="F21847" s="7" t="n">
        <v>1</v>
      </c>
      <c r="G21847" s="7" t="n">
        <v>296.53</v>
      </c>
    </row>
    <row r="21848" customFormat="false" ht="15" hidden="false" customHeight="false" outlineLevel="0" collapsed="false">
      <c r="A21848" s="7" t="s">
        <v>34</v>
      </c>
      <c r="B21848" s="7" t="s">
        <v>562</v>
      </c>
      <c r="C21848" s="7" t="s">
        <v>1401</v>
      </c>
      <c r="D21848" s="7" t="n">
        <v>0</v>
      </c>
      <c r="E21848" s="7" t="n">
        <v>0</v>
      </c>
      <c r="F21848" s="7" t="n">
        <v>1</v>
      </c>
      <c r="G21848" s="7" t="n">
        <v>296.53</v>
      </c>
    </row>
    <row r="21849" customFormat="false" ht="15" hidden="false" customHeight="false" outlineLevel="0" collapsed="false">
      <c r="A21849" s="7" t="s">
        <v>34</v>
      </c>
      <c r="B21849" s="7" t="s">
        <v>562</v>
      </c>
      <c r="C21849" s="7" t="s">
        <v>1401</v>
      </c>
      <c r="D21849" s="7" t="n">
        <v>0</v>
      </c>
      <c r="E21849" s="7" t="n">
        <v>0</v>
      </c>
      <c r="F21849" s="7" t="n">
        <v>1</v>
      </c>
      <c r="G21849" s="7" t="n">
        <v>266.87</v>
      </c>
    </row>
    <row r="21850" customFormat="false" ht="15" hidden="false" customHeight="false" outlineLevel="0" collapsed="false">
      <c r="A21850" s="7" t="s">
        <v>34</v>
      </c>
      <c r="B21850" s="7" t="s">
        <v>562</v>
      </c>
      <c r="C21850" s="7" t="s">
        <v>1401</v>
      </c>
      <c r="D21850" s="7" t="n">
        <v>0</v>
      </c>
      <c r="E21850" s="7" t="n">
        <v>0</v>
      </c>
      <c r="F21850" s="7" t="n">
        <v>1</v>
      </c>
      <c r="G21850" s="7" t="n">
        <v>254.15</v>
      </c>
    </row>
    <row r="21851" customFormat="false" ht="15" hidden="false" customHeight="false" outlineLevel="0" collapsed="false">
      <c r="A21851" s="7" t="s">
        <v>34</v>
      </c>
      <c r="B21851" s="7" t="s">
        <v>562</v>
      </c>
      <c r="C21851" s="7" t="s">
        <v>1401</v>
      </c>
      <c r="D21851" s="7" t="n">
        <v>0</v>
      </c>
      <c r="E21851" s="7" t="n">
        <v>0</v>
      </c>
      <c r="F21851" s="7" t="n">
        <v>5</v>
      </c>
      <c r="G21851" s="7" t="n">
        <v>1304.71</v>
      </c>
    </row>
    <row r="21852" customFormat="false" ht="15" hidden="false" customHeight="false" outlineLevel="0" collapsed="false">
      <c r="A21852" s="7" t="s">
        <v>34</v>
      </c>
      <c r="B21852" s="7" t="s">
        <v>562</v>
      </c>
      <c r="C21852" s="7" t="s">
        <v>1401</v>
      </c>
      <c r="D21852" s="7" t="n">
        <v>0</v>
      </c>
      <c r="E21852" s="7" t="n">
        <v>0</v>
      </c>
      <c r="F21852" s="7" t="n">
        <v>2</v>
      </c>
      <c r="G21852" s="7" t="n">
        <v>593.06</v>
      </c>
    </row>
    <row r="21853" customFormat="false" ht="15" hidden="false" customHeight="false" outlineLevel="0" collapsed="false">
      <c r="A21853" s="7" t="s">
        <v>34</v>
      </c>
      <c r="B21853" s="7" t="s">
        <v>562</v>
      </c>
      <c r="C21853" s="7" t="s">
        <v>1401</v>
      </c>
      <c r="D21853" s="7" t="n">
        <v>0</v>
      </c>
      <c r="E21853" s="7" t="n">
        <v>0</v>
      </c>
      <c r="F21853" s="7" t="n">
        <v>1</v>
      </c>
      <c r="G21853" s="7" t="n">
        <v>296.53</v>
      </c>
    </row>
    <row r="21854" customFormat="false" ht="15" hidden="false" customHeight="false" outlineLevel="0" collapsed="false">
      <c r="A21854" s="7" t="s">
        <v>34</v>
      </c>
      <c r="B21854" s="7" t="s">
        <v>562</v>
      </c>
      <c r="C21854" s="7" t="s">
        <v>1401</v>
      </c>
      <c r="D21854" s="7" t="n">
        <v>0</v>
      </c>
      <c r="E21854" s="7" t="n">
        <v>0</v>
      </c>
      <c r="F21854" s="7" t="n">
        <v>4</v>
      </c>
      <c r="G21854" s="7" t="n">
        <v>1037.84</v>
      </c>
    </row>
    <row r="21855" customFormat="false" ht="15" hidden="false" customHeight="false" outlineLevel="0" collapsed="false">
      <c r="A21855" s="7" t="s">
        <v>34</v>
      </c>
      <c r="B21855" s="7" t="s">
        <v>562</v>
      </c>
      <c r="C21855" s="7" t="s">
        <v>1401</v>
      </c>
      <c r="D21855" s="7" t="n">
        <v>0</v>
      </c>
      <c r="E21855" s="7" t="n">
        <v>0</v>
      </c>
      <c r="F21855" s="7" t="n">
        <v>2</v>
      </c>
      <c r="G21855" s="7" t="n">
        <v>533.74</v>
      </c>
    </row>
    <row r="21856" customFormat="false" ht="15" hidden="false" customHeight="false" outlineLevel="0" collapsed="false">
      <c r="A21856" s="7" t="s">
        <v>34</v>
      </c>
      <c r="B21856" s="7" t="s">
        <v>562</v>
      </c>
      <c r="C21856" s="7" t="s">
        <v>1401</v>
      </c>
      <c r="D21856" s="7" t="n">
        <v>0</v>
      </c>
      <c r="E21856" s="7" t="n">
        <v>0</v>
      </c>
      <c r="F21856" s="7" t="n">
        <v>1</v>
      </c>
      <c r="G21856" s="7" t="n">
        <v>296.53</v>
      </c>
    </row>
    <row r="21857" customFormat="false" ht="15" hidden="false" customHeight="false" outlineLevel="0" collapsed="false">
      <c r="A21857" s="7" t="s">
        <v>34</v>
      </c>
      <c r="B21857" s="7" t="s">
        <v>562</v>
      </c>
      <c r="C21857" s="7" t="s">
        <v>1401</v>
      </c>
      <c r="D21857" s="7" t="n">
        <v>0</v>
      </c>
      <c r="E21857" s="7" t="n">
        <v>0</v>
      </c>
      <c r="F21857" s="7" t="n">
        <v>1</v>
      </c>
      <c r="G21857" s="7" t="n">
        <v>296.52</v>
      </c>
    </row>
    <row r="21858" customFormat="false" ht="15" hidden="false" customHeight="false" outlineLevel="0" collapsed="false">
      <c r="A21858" s="7" t="s">
        <v>34</v>
      </c>
      <c r="B21858" s="7" t="s">
        <v>562</v>
      </c>
      <c r="C21858" s="7" t="s">
        <v>1401</v>
      </c>
      <c r="D21858" s="7" t="n">
        <v>0</v>
      </c>
      <c r="E21858" s="7" t="n">
        <v>0</v>
      </c>
      <c r="F21858" s="7" t="n">
        <v>1</v>
      </c>
      <c r="G21858" s="7" t="n">
        <v>266.87</v>
      </c>
    </row>
    <row r="21859" customFormat="false" ht="15" hidden="false" customHeight="false" outlineLevel="0" collapsed="false">
      <c r="A21859" s="7" t="s">
        <v>34</v>
      </c>
      <c r="B21859" s="7" t="s">
        <v>562</v>
      </c>
      <c r="C21859" s="7" t="s">
        <v>1401</v>
      </c>
      <c r="D21859" s="7" t="n">
        <v>0</v>
      </c>
      <c r="E21859" s="7" t="n">
        <v>0</v>
      </c>
      <c r="F21859" s="7" t="n">
        <v>2</v>
      </c>
      <c r="G21859" s="7" t="n">
        <v>550.76</v>
      </c>
    </row>
    <row r="21860" customFormat="false" ht="15" hidden="false" customHeight="false" outlineLevel="0" collapsed="false">
      <c r="A21860" s="7" t="s">
        <v>34</v>
      </c>
      <c r="B21860" s="7" t="s">
        <v>562</v>
      </c>
      <c r="C21860" s="7" t="s">
        <v>1401</v>
      </c>
      <c r="D21860" s="7" t="n">
        <v>0</v>
      </c>
      <c r="E21860" s="7" t="n">
        <v>0</v>
      </c>
      <c r="F21860" s="7" t="n">
        <v>4</v>
      </c>
      <c r="G21860" s="7" t="n">
        <v>1067.5</v>
      </c>
    </row>
    <row r="21861" customFormat="false" ht="15" hidden="false" customHeight="false" outlineLevel="0" collapsed="false">
      <c r="A21861" s="7" t="s">
        <v>34</v>
      </c>
      <c r="B21861" s="7" t="s">
        <v>562</v>
      </c>
      <c r="C21861" s="7" t="s">
        <v>1401</v>
      </c>
      <c r="D21861" s="7" t="n">
        <v>0</v>
      </c>
      <c r="E21861" s="7" t="n">
        <v>0</v>
      </c>
      <c r="F21861" s="7" t="n">
        <v>1</v>
      </c>
      <c r="G21861" s="7" t="n">
        <v>266.87</v>
      </c>
    </row>
    <row r="21862" customFormat="false" ht="15" hidden="false" customHeight="false" outlineLevel="0" collapsed="false">
      <c r="A21862" s="7" t="s">
        <v>34</v>
      </c>
      <c r="B21862" s="7" t="s">
        <v>562</v>
      </c>
      <c r="C21862" s="7" t="s">
        <v>1401</v>
      </c>
      <c r="D21862" s="7" t="n">
        <v>0</v>
      </c>
      <c r="E21862" s="7" t="n">
        <v>0</v>
      </c>
      <c r="F21862" s="7" t="n">
        <v>4</v>
      </c>
      <c r="G21862" s="7" t="n">
        <v>1054.86</v>
      </c>
    </row>
    <row r="21863" customFormat="false" ht="15" hidden="false" customHeight="false" outlineLevel="0" collapsed="false">
      <c r="A21863" s="7" t="s">
        <v>34</v>
      </c>
      <c r="B21863" s="7" t="s">
        <v>562</v>
      </c>
      <c r="C21863" s="7" t="s">
        <v>1401</v>
      </c>
      <c r="D21863" s="7" t="n">
        <v>0</v>
      </c>
      <c r="E21863" s="7" t="n">
        <v>0</v>
      </c>
      <c r="F21863" s="7" t="n">
        <v>27</v>
      </c>
      <c r="G21863" s="7" t="n">
        <v>7315.6</v>
      </c>
    </row>
    <row r="21864" customFormat="false" ht="15" hidden="false" customHeight="false" outlineLevel="0" collapsed="false">
      <c r="A21864" s="7" t="s">
        <v>34</v>
      </c>
      <c r="B21864" s="7" t="s">
        <v>562</v>
      </c>
      <c r="C21864" s="7" t="s">
        <v>1401</v>
      </c>
      <c r="D21864" s="7" t="n">
        <v>0</v>
      </c>
      <c r="E21864" s="7" t="n">
        <v>0</v>
      </c>
      <c r="F21864" s="7" t="n">
        <v>1</v>
      </c>
      <c r="G21864" s="7" t="n">
        <v>296.53</v>
      </c>
    </row>
    <row r="21865" customFormat="false" ht="15" hidden="false" customHeight="false" outlineLevel="0" collapsed="false">
      <c r="A21865" s="7" t="s">
        <v>34</v>
      </c>
      <c r="B21865" s="7" t="s">
        <v>562</v>
      </c>
      <c r="C21865" s="7" t="s">
        <v>1401</v>
      </c>
      <c r="D21865" s="7" t="n">
        <v>0</v>
      </c>
      <c r="E21865" s="7" t="n">
        <v>0</v>
      </c>
      <c r="F21865" s="7" t="n">
        <v>2</v>
      </c>
      <c r="G21865" s="7" t="n">
        <v>550.68</v>
      </c>
    </row>
    <row r="21866" customFormat="false" ht="15" hidden="false" customHeight="false" outlineLevel="0" collapsed="false">
      <c r="A21866" s="7" t="s">
        <v>34</v>
      </c>
      <c r="B21866" s="7" t="s">
        <v>562</v>
      </c>
      <c r="C21866" s="7" t="s">
        <v>1401</v>
      </c>
      <c r="D21866" s="7" t="n">
        <v>0</v>
      </c>
      <c r="E21866" s="7" t="n">
        <v>0</v>
      </c>
      <c r="F21866" s="7" t="n">
        <v>2</v>
      </c>
      <c r="G21866" s="7" t="n">
        <v>508.47</v>
      </c>
    </row>
    <row r="21867" customFormat="false" ht="15" hidden="false" customHeight="false" outlineLevel="0" collapsed="false">
      <c r="A21867" s="7" t="s">
        <v>34</v>
      </c>
      <c r="B21867" s="7" t="s">
        <v>562</v>
      </c>
      <c r="C21867" s="7" t="s">
        <v>1401</v>
      </c>
      <c r="D21867" s="7" t="n">
        <v>0</v>
      </c>
      <c r="E21867" s="7" t="n">
        <v>0</v>
      </c>
      <c r="F21867" s="7" t="n">
        <v>2</v>
      </c>
      <c r="G21867" s="7" t="n">
        <v>550.76</v>
      </c>
    </row>
    <row r="21868" customFormat="false" ht="15" hidden="false" customHeight="false" outlineLevel="0" collapsed="false">
      <c r="A21868" s="7" t="s">
        <v>34</v>
      </c>
      <c r="B21868" s="7" t="s">
        <v>562</v>
      </c>
      <c r="C21868" s="7" t="s">
        <v>1401</v>
      </c>
      <c r="D21868" s="7" t="n">
        <v>0</v>
      </c>
      <c r="E21868" s="7" t="n">
        <v>0</v>
      </c>
      <c r="F21868" s="7" t="n">
        <v>1</v>
      </c>
      <c r="G21868" s="7" t="n">
        <v>266.87</v>
      </c>
    </row>
    <row r="21869" customFormat="false" ht="15" hidden="false" customHeight="false" outlineLevel="0" collapsed="false">
      <c r="A21869" s="7" t="s">
        <v>34</v>
      </c>
      <c r="B21869" s="7" t="s">
        <v>562</v>
      </c>
      <c r="C21869" s="7" t="s">
        <v>1401</v>
      </c>
      <c r="D21869" s="7" t="n">
        <v>0</v>
      </c>
      <c r="E21869" s="7" t="n">
        <v>0</v>
      </c>
      <c r="F21869" s="7" t="n">
        <v>3</v>
      </c>
      <c r="G21869" s="7" t="n">
        <v>859.91</v>
      </c>
    </row>
    <row r="21870" customFormat="false" ht="15" hidden="false" customHeight="false" outlineLevel="0" collapsed="false">
      <c r="A21870" s="7" t="s">
        <v>34</v>
      </c>
      <c r="B21870" s="7" t="s">
        <v>562</v>
      </c>
      <c r="C21870" s="7" t="s">
        <v>1401</v>
      </c>
      <c r="D21870" s="7" t="n">
        <v>0</v>
      </c>
      <c r="E21870" s="7" t="n">
        <v>0</v>
      </c>
      <c r="F21870" s="7" t="n">
        <v>2</v>
      </c>
      <c r="G21870" s="7" t="n">
        <v>533.75</v>
      </c>
    </row>
    <row r="21871" customFormat="false" ht="15" hidden="false" customHeight="false" outlineLevel="0" collapsed="false">
      <c r="A21871" s="7" t="s">
        <v>34</v>
      </c>
      <c r="B21871" s="7" t="s">
        <v>562</v>
      </c>
      <c r="C21871" s="7" t="s">
        <v>1401</v>
      </c>
      <c r="D21871" s="7" t="n">
        <v>0</v>
      </c>
      <c r="E21871" s="7" t="n">
        <v>0</v>
      </c>
      <c r="F21871" s="7" t="n">
        <v>2</v>
      </c>
      <c r="G21871" s="7" t="n">
        <v>550.76</v>
      </c>
    </row>
    <row r="21872" customFormat="false" ht="15" hidden="false" customHeight="false" outlineLevel="0" collapsed="false">
      <c r="A21872" s="7" t="s">
        <v>34</v>
      </c>
      <c r="B21872" s="7" t="s">
        <v>562</v>
      </c>
      <c r="C21872" s="7" t="s">
        <v>1401</v>
      </c>
      <c r="D21872" s="7" t="n">
        <v>0</v>
      </c>
      <c r="E21872" s="7" t="n">
        <v>0</v>
      </c>
      <c r="F21872" s="7" t="n">
        <v>2</v>
      </c>
      <c r="G21872" s="7" t="n">
        <v>533.75</v>
      </c>
    </row>
    <row r="21873" customFormat="false" ht="15" hidden="false" customHeight="false" outlineLevel="0" collapsed="false">
      <c r="A21873" s="7" t="s">
        <v>34</v>
      </c>
      <c r="B21873" s="7" t="s">
        <v>562</v>
      </c>
      <c r="C21873" s="7" t="s">
        <v>1401</v>
      </c>
      <c r="D21873" s="7" t="n">
        <v>0</v>
      </c>
      <c r="E21873" s="7" t="n">
        <v>0</v>
      </c>
      <c r="F21873" s="7" t="n">
        <v>1</v>
      </c>
      <c r="G21873" s="7" t="n">
        <v>296.52</v>
      </c>
    </row>
    <row r="21874" customFormat="false" ht="15" hidden="false" customHeight="false" outlineLevel="0" collapsed="false">
      <c r="A21874" s="7" t="s">
        <v>34</v>
      </c>
      <c r="B21874" s="7" t="s">
        <v>562</v>
      </c>
      <c r="C21874" s="7" t="s">
        <v>1401</v>
      </c>
      <c r="D21874" s="7" t="n">
        <v>0</v>
      </c>
      <c r="E21874" s="7" t="n">
        <v>0</v>
      </c>
      <c r="F21874" s="7" t="n">
        <v>1</v>
      </c>
      <c r="G21874" s="7" t="n">
        <v>296.53</v>
      </c>
    </row>
    <row r="21875" customFormat="false" ht="15" hidden="false" customHeight="false" outlineLevel="0" collapsed="false">
      <c r="A21875" s="7" t="s">
        <v>34</v>
      </c>
      <c r="B21875" s="7" t="s">
        <v>562</v>
      </c>
      <c r="C21875" s="7" t="s">
        <v>1401</v>
      </c>
      <c r="D21875" s="7" t="n">
        <v>0</v>
      </c>
      <c r="E21875" s="7" t="n">
        <v>0</v>
      </c>
      <c r="F21875" s="7" t="n">
        <v>1</v>
      </c>
      <c r="G21875" s="7" t="n">
        <v>254.15</v>
      </c>
    </row>
    <row r="21876" customFormat="false" ht="15" hidden="false" customHeight="false" outlineLevel="0" collapsed="false">
      <c r="A21876" s="7" t="s">
        <v>34</v>
      </c>
      <c r="B21876" s="7" t="s">
        <v>562</v>
      </c>
      <c r="C21876" s="7" t="s">
        <v>1401</v>
      </c>
      <c r="D21876" s="7" t="n">
        <v>0</v>
      </c>
      <c r="E21876" s="7" t="n">
        <v>0</v>
      </c>
      <c r="F21876" s="7" t="n">
        <v>1</v>
      </c>
      <c r="G21876" s="7" t="n">
        <v>266.87</v>
      </c>
    </row>
    <row r="21877" customFormat="false" ht="15" hidden="false" customHeight="false" outlineLevel="0" collapsed="false">
      <c r="A21877" s="7" t="s">
        <v>34</v>
      </c>
      <c r="B21877" s="7" t="s">
        <v>562</v>
      </c>
      <c r="C21877" s="7" t="s">
        <v>1401</v>
      </c>
      <c r="D21877" s="7" t="n">
        <v>0</v>
      </c>
      <c r="E21877" s="7" t="n">
        <v>0</v>
      </c>
      <c r="F21877" s="7" t="n">
        <v>2</v>
      </c>
      <c r="G21877" s="7" t="n">
        <v>518.92</v>
      </c>
    </row>
    <row r="21878" customFormat="false" ht="15" hidden="false" customHeight="false" outlineLevel="0" collapsed="false">
      <c r="A21878" s="7" t="s">
        <v>34</v>
      </c>
      <c r="B21878" s="7" t="s">
        <v>562</v>
      </c>
      <c r="C21878" s="7" t="s">
        <v>1401</v>
      </c>
      <c r="D21878" s="7" t="n">
        <v>0</v>
      </c>
      <c r="E21878" s="7" t="n">
        <v>0</v>
      </c>
      <c r="F21878" s="7" t="n">
        <v>2</v>
      </c>
      <c r="G21878" s="7" t="n">
        <v>550.76</v>
      </c>
    </row>
    <row r="21879" customFormat="false" ht="15" hidden="false" customHeight="false" outlineLevel="0" collapsed="false">
      <c r="A21879" s="7" t="s">
        <v>34</v>
      </c>
      <c r="B21879" s="7" t="s">
        <v>562</v>
      </c>
      <c r="C21879" s="7" t="s">
        <v>1401</v>
      </c>
      <c r="D21879" s="7" t="n">
        <v>0</v>
      </c>
      <c r="E21879" s="7" t="n">
        <v>0</v>
      </c>
      <c r="F21879" s="7" t="n">
        <v>4</v>
      </c>
      <c r="G21879" s="7" t="n">
        <v>1126.81</v>
      </c>
    </row>
    <row r="21880" customFormat="false" ht="15" hidden="false" customHeight="false" outlineLevel="0" collapsed="false">
      <c r="A21880" s="7" t="s">
        <v>34</v>
      </c>
      <c r="B21880" s="7" t="s">
        <v>562</v>
      </c>
      <c r="C21880" s="7" t="s">
        <v>1401</v>
      </c>
      <c r="D21880" s="7" t="n">
        <v>0</v>
      </c>
      <c r="E21880" s="7" t="n">
        <v>0</v>
      </c>
      <c r="F21880" s="7" t="n">
        <v>19</v>
      </c>
      <c r="G21880" s="7" t="n">
        <v>5193.46</v>
      </c>
    </row>
    <row r="21881" customFormat="false" ht="15" hidden="false" customHeight="false" outlineLevel="0" collapsed="false">
      <c r="A21881" s="7" t="s">
        <v>34</v>
      </c>
      <c r="B21881" s="7" t="s">
        <v>562</v>
      </c>
      <c r="C21881" s="7" t="s">
        <v>1401</v>
      </c>
      <c r="D21881" s="7" t="n">
        <v>0</v>
      </c>
      <c r="E21881" s="7" t="n">
        <v>0</v>
      </c>
      <c r="F21881" s="7" t="n">
        <v>1</v>
      </c>
      <c r="G21881" s="7" t="n">
        <v>296.52</v>
      </c>
    </row>
    <row r="21882" customFormat="false" ht="15" hidden="false" customHeight="false" outlineLevel="0" collapsed="false">
      <c r="A21882" s="7" t="s">
        <v>34</v>
      </c>
      <c r="B21882" s="7" t="s">
        <v>562</v>
      </c>
      <c r="C21882" s="7" t="s">
        <v>1401</v>
      </c>
      <c r="D21882" s="7" t="n">
        <v>0</v>
      </c>
      <c r="E21882" s="7" t="n">
        <v>0</v>
      </c>
      <c r="F21882" s="7" t="n">
        <v>1</v>
      </c>
      <c r="G21882" s="7" t="n">
        <v>296.53</v>
      </c>
    </row>
    <row r="21883" customFormat="false" ht="15" hidden="false" customHeight="false" outlineLevel="0" collapsed="false">
      <c r="A21883" s="7" t="s">
        <v>34</v>
      </c>
      <c r="B21883" s="7" t="s">
        <v>562</v>
      </c>
      <c r="C21883" s="7" t="s">
        <v>1401</v>
      </c>
      <c r="D21883" s="7" t="n">
        <v>0</v>
      </c>
      <c r="E21883" s="7" t="n">
        <v>0</v>
      </c>
      <c r="F21883" s="7" t="n">
        <v>1</v>
      </c>
      <c r="G21883" s="7" t="n">
        <v>266.87</v>
      </c>
    </row>
    <row r="21884" customFormat="false" ht="15" hidden="false" customHeight="false" outlineLevel="0" collapsed="false">
      <c r="A21884" s="7" t="s">
        <v>34</v>
      </c>
      <c r="B21884" s="7" t="s">
        <v>562</v>
      </c>
      <c r="C21884" s="7" t="s">
        <v>1401</v>
      </c>
      <c r="D21884" s="7" t="n">
        <v>0</v>
      </c>
      <c r="E21884" s="7" t="n">
        <v>0</v>
      </c>
      <c r="F21884" s="7" t="n">
        <v>2</v>
      </c>
      <c r="G21884" s="7" t="n">
        <v>550.76</v>
      </c>
    </row>
    <row r="21885" customFormat="false" ht="15" hidden="false" customHeight="false" outlineLevel="0" collapsed="false">
      <c r="A21885" s="7" t="s">
        <v>34</v>
      </c>
      <c r="B21885" s="7" t="s">
        <v>562</v>
      </c>
      <c r="C21885" s="7" t="s">
        <v>1401</v>
      </c>
      <c r="D21885" s="7" t="n">
        <v>0</v>
      </c>
      <c r="E21885" s="7" t="n">
        <v>0</v>
      </c>
      <c r="F21885" s="7" t="n">
        <v>1</v>
      </c>
      <c r="G21885" s="7" t="n">
        <v>296.53</v>
      </c>
    </row>
    <row r="21886" customFormat="false" ht="15" hidden="false" customHeight="false" outlineLevel="0" collapsed="false">
      <c r="A21886" s="7" t="s">
        <v>34</v>
      </c>
      <c r="B21886" s="7" t="s">
        <v>562</v>
      </c>
      <c r="C21886" s="7" t="s">
        <v>1401</v>
      </c>
      <c r="D21886" s="7" t="n">
        <v>0</v>
      </c>
      <c r="E21886" s="7" t="n">
        <v>0</v>
      </c>
      <c r="F21886" s="7" t="n">
        <v>2</v>
      </c>
      <c r="G21886" s="7" t="n">
        <v>533.74</v>
      </c>
    </row>
    <row r="21887" customFormat="false" ht="15" hidden="false" customHeight="false" outlineLevel="0" collapsed="false">
      <c r="A21887" s="7" t="s">
        <v>34</v>
      </c>
      <c r="B21887" s="7" t="s">
        <v>562</v>
      </c>
      <c r="C21887" s="7" t="s">
        <v>1401</v>
      </c>
      <c r="D21887" s="7" t="n">
        <v>0</v>
      </c>
      <c r="E21887" s="7" t="n">
        <v>0</v>
      </c>
      <c r="F21887" s="7" t="n">
        <v>2</v>
      </c>
      <c r="G21887" s="7" t="n">
        <v>563.39</v>
      </c>
    </row>
    <row r="21888" customFormat="false" ht="15" hidden="false" customHeight="false" outlineLevel="0" collapsed="false">
      <c r="A21888" s="7" t="s">
        <v>34</v>
      </c>
      <c r="B21888" s="7" t="s">
        <v>562</v>
      </c>
      <c r="C21888" s="7" t="s">
        <v>1401</v>
      </c>
      <c r="D21888" s="7" t="n">
        <v>0</v>
      </c>
      <c r="E21888" s="7" t="n">
        <v>0</v>
      </c>
      <c r="F21888" s="7" t="n">
        <v>2</v>
      </c>
      <c r="G21888" s="7" t="n">
        <v>533.74</v>
      </c>
    </row>
    <row r="21889" customFormat="false" ht="15" hidden="false" customHeight="false" outlineLevel="0" collapsed="false">
      <c r="A21889" s="7" t="s">
        <v>34</v>
      </c>
      <c r="B21889" s="7" t="s">
        <v>562</v>
      </c>
      <c r="C21889" s="7" t="s">
        <v>1401</v>
      </c>
      <c r="D21889" s="7" t="n">
        <v>0</v>
      </c>
      <c r="E21889" s="7" t="n">
        <v>0</v>
      </c>
      <c r="F21889" s="7" t="n">
        <v>2</v>
      </c>
      <c r="G21889" s="7" t="n">
        <v>533.74</v>
      </c>
    </row>
    <row r="21890" customFormat="false" ht="15" hidden="false" customHeight="false" outlineLevel="0" collapsed="false">
      <c r="A21890" s="7" t="s">
        <v>34</v>
      </c>
      <c r="B21890" s="7" t="s">
        <v>562</v>
      </c>
      <c r="C21890" s="7" t="s">
        <v>1401</v>
      </c>
      <c r="D21890" s="7" t="n">
        <v>0</v>
      </c>
      <c r="E21890" s="7" t="n">
        <v>0</v>
      </c>
      <c r="F21890" s="7" t="n">
        <v>1</v>
      </c>
      <c r="G21890" s="7" t="n">
        <v>252.05</v>
      </c>
    </row>
    <row r="21891" customFormat="false" ht="15" hidden="false" customHeight="false" outlineLevel="0" collapsed="false">
      <c r="A21891" s="7" t="s">
        <v>34</v>
      </c>
      <c r="B21891" s="7" t="s">
        <v>562</v>
      </c>
      <c r="C21891" s="7" t="s">
        <v>1401</v>
      </c>
      <c r="D21891" s="7" t="n">
        <v>0</v>
      </c>
      <c r="E21891" s="7" t="n">
        <v>0</v>
      </c>
      <c r="F21891" s="7" t="n">
        <v>3</v>
      </c>
      <c r="G21891" s="7" t="n">
        <v>785.79</v>
      </c>
    </row>
    <row r="21892" customFormat="false" ht="15" hidden="false" customHeight="false" outlineLevel="0" collapsed="false">
      <c r="A21892" s="7" t="s">
        <v>34</v>
      </c>
      <c r="B21892" s="7" t="s">
        <v>562</v>
      </c>
      <c r="C21892" s="7" t="s">
        <v>1401</v>
      </c>
      <c r="D21892" s="7" t="n">
        <v>0</v>
      </c>
      <c r="E21892" s="7" t="n">
        <v>0</v>
      </c>
      <c r="F21892" s="7" t="n">
        <v>30</v>
      </c>
      <c r="G21892" s="7" t="n">
        <v>8395.98</v>
      </c>
    </row>
    <row r="21893" customFormat="false" ht="15" hidden="false" customHeight="false" outlineLevel="0" collapsed="false">
      <c r="A21893" s="7" t="s">
        <v>34</v>
      </c>
      <c r="B21893" s="7" t="s">
        <v>562</v>
      </c>
      <c r="C21893" s="7" t="s">
        <v>1401</v>
      </c>
      <c r="D21893" s="7" t="n">
        <v>0</v>
      </c>
      <c r="E21893" s="7" t="n">
        <v>0</v>
      </c>
      <c r="F21893" s="7" t="n">
        <v>1</v>
      </c>
      <c r="G21893" s="7" t="n">
        <v>296.53</v>
      </c>
    </row>
    <row r="21894" customFormat="false" ht="15" hidden="false" customHeight="false" outlineLevel="0" collapsed="false">
      <c r="A21894" s="7" t="s">
        <v>34</v>
      </c>
      <c r="B21894" s="7" t="s">
        <v>562</v>
      </c>
      <c r="C21894" s="7" t="s">
        <v>1401</v>
      </c>
      <c r="D21894" s="7" t="n">
        <v>0</v>
      </c>
      <c r="E21894" s="7" t="n">
        <v>0</v>
      </c>
      <c r="F21894" s="7" t="n">
        <v>1</v>
      </c>
      <c r="G21894" s="7" t="n">
        <v>266.87</v>
      </c>
    </row>
    <row r="21895" customFormat="false" ht="15" hidden="false" customHeight="false" outlineLevel="0" collapsed="false">
      <c r="A21895" s="7" t="s">
        <v>34</v>
      </c>
      <c r="B21895" s="7" t="s">
        <v>562</v>
      </c>
      <c r="C21895" s="7" t="s">
        <v>1401</v>
      </c>
      <c r="D21895" s="7" t="n">
        <v>0</v>
      </c>
      <c r="E21895" s="7" t="n">
        <v>0</v>
      </c>
      <c r="F21895" s="7" t="n">
        <v>2</v>
      </c>
      <c r="G21895" s="7" t="n">
        <v>550.76</v>
      </c>
    </row>
    <row r="21896" customFormat="false" ht="15" hidden="false" customHeight="false" outlineLevel="0" collapsed="false">
      <c r="A21896" s="7" t="s">
        <v>34</v>
      </c>
      <c r="B21896" s="7" t="s">
        <v>562</v>
      </c>
      <c r="C21896" s="7" t="s">
        <v>1401</v>
      </c>
      <c r="D21896" s="7" t="n">
        <v>0</v>
      </c>
      <c r="E21896" s="7" t="n">
        <v>0</v>
      </c>
      <c r="F21896" s="7" t="n">
        <v>1</v>
      </c>
      <c r="G21896" s="7" t="n">
        <v>296.53</v>
      </c>
    </row>
    <row r="21897" customFormat="false" ht="15" hidden="false" customHeight="false" outlineLevel="0" collapsed="false">
      <c r="A21897" s="7" t="s">
        <v>34</v>
      </c>
      <c r="B21897" s="7" t="s">
        <v>562</v>
      </c>
      <c r="C21897" s="7" t="s">
        <v>1401</v>
      </c>
      <c r="D21897" s="7" t="n">
        <v>0</v>
      </c>
      <c r="E21897" s="7" t="n">
        <v>0</v>
      </c>
      <c r="F21897" s="7" t="n">
        <v>2</v>
      </c>
      <c r="G21897" s="7" t="n">
        <v>550.76</v>
      </c>
    </row>
    <row r="21898" customFormat="false" ht="15" hidden="false" customHeight="false" outlineLevel="0" collapsed="false">
      <c r="A21898" s="7" t="s">
        <v>34</v>
      </c>
      <c r="B21898" s="7" t="s">
        <v>562</v>
      </c>
      <c r="C21898" s="7" t="s">
        <v>1401</v>
      </c>
      <c r="D21898" s="7" t="n">
        <v>0</v>
      </c>
      <c r="E21898" s="7" t="n">
        <v>0</v>
      </c>
      <c r="F21898" s="7" t="n">
        <v>1</v>
      </c>
      <c r="G21898" s="7" t="n">
        <v>214.25</v>
      </c>
    </row>
    <row r="21899" customFormat="false" ht="15" hidden="false" customHeight="false" outlineLevel="0" collapsed="false">
      <c r="A21899" s="7" t="s">
        <v>34</v>
      </c>
      <c r="B21899" s="7" t="s">
        <v>562</v>
      </c>
      <c r="C21899" s="7" t="s">
        <v>1401</v>
      </c>
      <c r="D21899" s="7" t="n">
        <v>0</v>
      </c>
      <c r="E21899" s="7" t="n">
        <v>0</v>
      </c>
      <c r="F21899" s="7" t="n">
        <v>2</v>
      </c>
      <c r="G21899" s="7" t="n">
        <v>550.76</v>
      </c>
    </row>
    <row r="21900" customFormat="false" ht="15" hidden="false" customHeight="false" outlineLevel="0" collapsed="false">
      <c r="A21900" s="7" t="s">
        <v>34</v>
      </c>
      <c r="B21900" s="7" t="s">
        <v>562</v>
      </c>
      <c r="C21900" s="7" t="s">
        <v>1401</v>
      </c>
      <c r="D21900" s="7" t="n">
        <v>0</v>
      </c>
      <c r="E21900" s="7" t="n">
        <v>0</v>
      </c>
      <c r="F21900" s="7" t="n">
        <v>2</v>
      </c>
      <c r="G21900" s="7" t="n">
        <v>550.76</v>
      </c>
    </row>
    <row r="21901" customFormat="false" ht="15" hidden="false" customHeight="false" outlineLevel="0" collapsed="false">
      <c r="A21901" s="7" t="s">
        <v>34</v>
      </c>
      <c r="B21901" s="7" t="s">
        <v>562</v>
      </c>
      <c r="C21901" s="7" t="s">
        <v>1401</v>
      </c>
      <c r="D21901" s="7" t="n">
        <v>0</v>
      </c>
      <c r="E21901" s="7" t="n">
        <v>0</v>
      </c>
      <c r="F21901" s="7" t="n">
        <v>6</v>
      </c>
      <c r="G21901" s="7" t="n">
        <v>1719.87</v>
      </c>
    </row>
    <row r="21902" customFormat="false" ht="15" hidden="false" customHeight="false" outlineLevel="0" collapsed="false">
      <c r="A21902" s="7" t="s">
        <v>34</v>
      </c>
      <c r="B21902" s="7" t="s">
        <v>562</v>
      </c>
      <c r="C21902" s="7" t="s">
        <v>1401</v>
      </c>
      <c r="D21902" s="7" t="n">
        <v>0</v>
      </c>
      <c r="E21902" s="7" t="n">
        <v>0</v>
      </c>
      <c r="F21902" s="7" t="n">
        <v>1</v>
      </c>
      <c r="G21902" s="7" t="n">
        <v>266.87</v>
      </c>
    </row>
    <row r="21903" customFormat="false" ht="15" hidden="false" customHeight="false" outlineLevel="0" collapsed="false">
      <c r="A21903" s="7" t="s">
        <v>34</v>
      </c>
      <c r="B21903" s="7" t="s">
        <v>562</v>
      </c>
      <c r="C21903" s="7" t="s">
        <v>1401</v>
      </c>
      <c r="D21903" s="7" t="n">
        <v>0</v>
      </c>
      <c r="E21903" s="7" t="n">
        <v>0</v>
      </c>
      <c r="F21903" s="7" t="n">
        <v>1</v>
      </c>
      <c r="G21903" s="7" t="n">
        <v>266.87</v>
      </c>
    </row>
    <row r="21904" customFormat="false" ht="15" hidden="false" customHeight="false" outlineLevel="0" collapsed="false">
      <c r="A21904" s="7" t="s">
        <v>34</v>
      </c>
      <c r="B21904" s="7" t="s">
        <v>562</v>
      </c>
      <c r="C21904" s="7" t="s">
        <v>1401</v>
      </c>
      <c r="D21904" s="7" t="n">
        <v>0</v>
      </c>
      <c r="E21904" s="7" t="n">
        <v>0</v>
      </c>
      <c r="F21904" s="7" t="n">
        <v>4</v>
      </c>
      <c r="G21904" s="7" t="n">
        <v>1014.5</v>
      </c>
    </row>
    <row r="21905" customFormat="false" ht="15" hidden="false" customHeight="false" outlineLevel="0" collapsed="false">
      <c r="A21905" s="7" t="s">
        <v>34</v>
      </c>
      <c r="B21905" s="7" t="s">
        <v>562</v>
      </c>
      <c r="C21905" s="7" t="s">
        <v>1401</v>
      </c>
      <c r="D21905" s="7" t="n">
        <v>0</v>
      </c>
      <c r="E21905" s="7" t="n">
        <v>0</v>
      </c>
      <c r="F21905" s="7" t="n">
        <v>1</v>
      </c>
      <c r="G21905" s="7" t="n">
        <v>296.52</v>
      </c>
    </row>
    <row r="21906" customFormat="false" ht="15" hidden="false" customHeight="false" outlineLevel="0" collapsed="false">
      <c r="A21906" s="7" t="s">
        <v>34</v>
      </c>
      <c r="B21906" s="7" t="s">
        <v>562</v>
      </c>
      <c r="C21906" s="7" t="s">
        <v>1401</v>
      </c>
      <c r="D21906" s="7" t="n">
        <v>0</v>
      </c>
      <c r="E21906" s="7" t="n">
        <v>0</v>
      </c>
      <c r="F21906" s="7" t="n">
        <v>8</v>
      </c>
      <c r="G21906" s="7" t="n">
        <v>2372.24</v>
      </c>
    </row>
    <row r="21907" customFormat="false" ht="15" hidden="false" customHeight="false" outlineLevel="0" collapsed="false">
      <c r="A21907" s="7" t="s">
        <v>34</v>
      </c>
      <c r="B21907" s="7" t="s">
        <v>562</v>
      </c>
      <c r="C21907" s="7" t="s">
        <v>1401</v>
      </c>
      <c r="D21907" s="7" t="n">
        <v>0</v>
      </c>
      <c r="E21907" s="7" t="n">
        <v>0</v>
      </c>
      <c r="F21907" s="7" t="n">
        <v>2</v>
      </c>
      <c r="G21907" s="7" t="n">
        <v>593.05</v>
      </c>
    </row>
    <row r="21908" customFormat="false" ht="15" hidden="false" customHeight="false" outlineLevel="0" collapsed="false">
      <c r="A21908" s="7" t="s">
        <v>34</v>
      </c>
      <c r="B21908" s="7" t="s">
        <v>562</v>
      </c>
      <c r="C21908" s="7" t="s">
        <v>1401</v>
      </c>
      <c r="D21908" s="7" t="n">
        <v>0</v>
      </c>
      <c r="E21908" s="7" t="n">
        <v>0</v>
      </c>
      <c r="F21908" s="7" t="n">
        <v>2</v>
      </c>
      <c r="G21908" s="7" t="n">
        <v>533.75</v>
      </c>
    </row>
    <row r="21909" customFormat="false" ht="15" hidden="false" customHeight="false" outlineLevel="0" collapsed="false">
      <c r="A21909" s="7" t="s">
        <v>34</v>
      </c>
      <c r="B21909" s="7" t="s">
        <v>562</v>
      </c>
      <c r="C21909" s="7" t="s">
        <v>1401</v>
      </c>
      <c r="D21909" s="7" t="n">
        <v>0</v>
      </c>
      <c r="E21909" s="7" t="n">
        <v>0</v>
      </c>
      <c r="F21909" s="7" t="n">
        <v>2</v>
      </c>
      <c r="G21909" s="7" t="n">
        <v>504.1</v>
      </c>
    </row>
    <row r="21910" customFormat="false" ht="15" hidden="false" customHeight="false" outlineLevel="0" collapsed="false">
      <c r="A21910" s="7" t="s">
        <v>34</v>
      </c>
      <c r="B21910" s="7" t="s">
        <v>562</v>
      </c>
      <c r="C21910" s="7" t="s">
        <v>1401</v>
      </c>
      <c r="D21910" s="7" t="n">
        <v>0</v>
      </c>
      <c r="E21910" s="7" t="n">
        <v>0</v>
      </c>
      <c r="F21910" s="7" t="n">
        <v>2</v>
      </c>
      <c r="G21910" s="7" t="n">
        <v>550.67</v>
      </c>
    </row>
    <row r="21911" customFormat="false" ht="15" hidden="false" customHeight="false" outlineLevel="0" collapsed="false">
      <c r="A21911" s="7" t="s">
        <v>34</v>
      </c>
      <c r="B21911" s="7" t="s">
        <v>562</v>
      </c>
      <c r="C21911" s="7" t="s">
        <v>1401</v>
      </c>
      <c r="D21911" s="7" t="n">
        <v>0</v>
      </c>
      <c r="E21911" s="7" t="n">
        <v>0</v>
      </c>
      <c r="F21911" s="7" t="n">
        <v>2</v>
      </c>
      <c r="G21911" s="7" t="n">
        <v>508.47</v>
      </c>
    </row>
    <row r="21912" customFormat="false" ht="15" hidden="false" customHeight="false" outlineLevel="0" collapsed="false">
      <c r="A21912" s="7" t="s">
        <v>34</v>
      </c>
      <c r="B21912" s="7" t="s">
        <v>562</v>
      </c>
      <c r="C21912" s="7" t="s">
        <v>1401</v>
      </c>
      <c r="D21912" s="7" t="n">
        <v>0</v>
      </c>
      <c r="E21912" s="7" t="n">
        <v>0</v>
      </c>
      <c r="F21912" s="7" t="n">
        <v>1</v>
      </c>
      <c r="G21912" s="7" t="n">
        <v>266.87</v>
      </c>
    </row>
    <row r="21913" customFormat="false" ht="15" hidden="false" customHeight="false" outlineLevel="0" collapsed="false">
      <c r="A21913" s="7" t="s">
        <v>34</v>
      </c>
      <c r="B21913" s="7" t="s">
        <v>562</v>
      </c>
      <c r="C21913" s="7" t="s">
        <v>1401</v>
      </c>
      <c r="D21913" s="7" t="n">
        <v>0</v>
      </c>
      <c r="E21913" s="7" t="n">
        <v>0</v>
      </c>
      <c r="F21913" s="7" t="n">
        <v>2</v>
      </c>
      <c r="G21913" s="7" t="n">
        <v>550.68</v>
      </c>
    </row>
    <row r="21914" customFormat="false" ht="15" hidden="false" customHeight="false" outlineLevel="0" collapsed="false">
      <c r="A21914" s="7" t="s">
        <v>34</v>
      </c>
      <c r="B21914" s="7" t="s">
        <v>562</v>
      </c>
      <c r="C21914" s="7" t="s">
        <v>1401</v>
      </c>
      <c r="D21914" s="7" t="n">
        <v>0</v>
      </c>
      <c r="E21914" s="7" t="n">
        <v>0</v>
      </c>
      <c r="F21914" s="7" t="n">
        <v>4</v>
      </c>
      <c r="G21914" s="7" t="n">
        <v>1101.44</v>
      </c>
    </row>
    <row r="21915" customFormat="false" ht="15" hidden="false" customHeight="false" outlineLevel="0" collapsed="false">
      <c r="A21915" s="7" t="s">
        <v>34</v>
      </c>
      <c r="B21915" s="7" t="s">
        <v>562</v>
      </c>
      <c r="C21915" s="7" t="s">
        <v>1401</v>
      </c>
      <c r="D21915" s="7" t="n">
        <v>0</v>
      </c>
      <c r="E21915" s="7" t="n">
        <v>0</v>
      </c>
      <c r="F21915" s="7" t="n">
        <v>1</v>
      </c>
      <c r="G21915" s="7" t="n">
        <v>266.87</v>
      </c>
    </row>
    <row r="21916" customFormat="false" ht="15" hidden="false" customHeight="false" outlineLevel="0" collapsed="false">
      <c r="A21916" s="7" t="s">
        <v>34</v>
      </c>
      <c r="B21916" s="7" t="s">
        <v>562</v>
      </c>
      <c r="C21916" s="7" t="s">
        <v>1401</v>
      </c>
      <c r="D21916" s="7" t="n">
        <v>0</v>
      </c>
      <c r="E21916" s="7" t="n">
        <v>0</v>
      </c>
      <c r="F21916" s="7" t="n">
        <v>2</v>
      </c>
      <c r="G21916" s="7" t="n">
        <v>533.75</v>
      </c>
    </row>
    <row r="21917" customFormat="false" ht="15" hidden="false" customHeight="false" outlineLevel="0" collapsed="false">
      <c r="A21917" s="7" t="s">
        <v>34</v>
      </c>
      <c r="B21917" s="7" t="s">
        <v>562</v>
      </c>
      <c r="C21917" s="7" t="s">
        <v>1401</v>
      </c>
      <c r="D21917" s="7" t="n">
        <v>0</v>
      </c>
      <c r="E21917" s="7" t="n">
        <v>0</v>
      </c>
      <c r="F21917" s="7" t="n">
        <v>1</v>
      </c>
      <c r="G21917" s="7" t="n">
        <v>266.87</v>
      </c>
    </row>
    <row r="21918" customFormat="false" ht="15" hidden="false" customHeight="false" outlineLevel="0" collapsed="false">
      <c r="A21918" s="7" t="s">
        <v>34</v>
      </c>
      <c r="B21918" s="7" t="s">
        <v>562</v>
      </c>
      <c r="C21918" s="7" t="s">
        <v>1401</v>
      </c>
      <c r="D21918" s="7" t="n">
        <v>0</v>
      </c>
      <c r="E21918" s="7" t="n">
        <v>0</v>
      </c>
      <c r="F21918" s="7" t="n">
        <v>4</v>
      </c>
      <c r="G21918" s="7" t="n">
        <v>1101.52</v>
      </c>
    </row>
    <row r="21919" customFormat="false" ht="15" hidden="false" customHeight="false" outlineLevel="0" collapsed="false">
      <c r="A21919" s="7" t="s">
        <v>34</v>
      </c>
      <c r="B21919" s="7" t="s">
        <v>562</v>
      </c>
      <c r="C21919" s="7" t="s">
        <v>1401</v>
      </c>
      <c r="D21919" s="7" t="n">
        <v>0</v>
      </c>
      <c r="E21919" s="7" t="n">
        <v>0</v>
      </c>
      <c r="F21919" s="7" t="n">
        <v>1</v>
      </c>
      <c r="G21919" s="7" t="n">
        <v>266.87</v>
      </c>
    </row>
    <row r="21920" customFormat="false" ht="15" hidden="false" customHeight="false" outlineLevel="0" collapsed="false">
      <c r="A21920" s="7" t="s">
        <v>34</v>
      </c>
      <c r="B21920" s="7" t="s">
        <v>562</v>
      </c>
      <c r="C21920" s="7" t="s">
        <v>1401</v>
      </c>
      <c r="D21920" s="7" t="n">
        <v>0</v>
      </c>
      <c r="E21920" s="7" t="n">
        <v>0</v>
      </c>
      <c r="F21920" s="7" t="n">
        <v>2</v>
      </c>
      <c r="G21920" s="7" t="n">
        <v>533.74</v>
      </c>
    </row>
    <row r="21921" customFormat="false" ht="15" hidden="false" customHeight="false" outlineLevel="0" collapsed="false">
      <c r="A21921" s="7" t="s">
        <v>34</v>
      </c>
      <c r="B21921" s="7" t="s">
        <v>562</v>
      </c>
      <c r="C21921" s="7" t="s">
        <v>1401</v>
      </c>
      <c r="D21921" s="7" t="n">
        <v>0</v>
      </c>
      <c r="E21921" s="7" t="n">
        <v>0</v>
      </c>
      <c r="F21921" s="7" t="n">
        <v>1</v>
      </c>
      <c r="G21921" s="7" t="n">
        <v>254.15</v>
      </c>
    </row>
    <row r="21922" customFormat="false" ht="15" hidden="false" customHeight="false" outlineLevel="0" collapsed="false">
      <c r="A21922" s="7" t="s">
        <v>34</v>
      </c>
      <c r="B21922" s="7" t="s">
        <v>562</v>
      </c>
      <c r="C21922" s="7" t="s">
        <v>1401</v>
      </c>
      <c r="D21922" s="7" t="n">
        <v>0</v>
      </c>
      <c r="E21922" s="7" t="n">
        <v>0</v>
      </c>
      <c r="F21922" s="7" t="n">
        <v>1</v>
      </c>
      <c r="G21922" s="7" t="n">
        <v>254.15</v>
      </c>
    </row>
    <row r="21923" customFormat="false" ht="15" hidden="false" customHeight="false" outlineLevel="0" collapsed="false">
      <c r="A21923" s="7" t="s">
        <v>34</v>
      </c>
      <c r="B21923" s="7" t="s">
        <v>562</v>
      </c>
      <c r="C21923" s="7" t="s">
        <v>1401</v>
      </c>
      <c r="D21923" s="7" t="n">
        <v>0</v>
      </c>
      <c r="E21923" s="7" t="n">
        <v>0</v>
      </c>
      <c r="F21923" s="7" t="n">
        <v>1</v>
      </c>
      <c r="G21923" s="7" t="n">
        <v>252.05</v>
      </c>
    </row>
    <row r="21924" customFormat="false" ht="15" hidden="false" customHeight="false" outlineLevel="0" collapsed="false">
      <c r="A21924" s="7" t="s">
        <v>34</v>
      </c>
      <c r="B21924" s="7" t="s">
        <v>562</v>
      </c>
      <c r="C21924" s="7" t="s">
        <v>1401</v>
      </c>
      <c r="D21924" s="7" t="n">
        <v>0</v>
      </c>
      <c r="E21924" s="7" t="n">
        <v>0</v>
      </c>
      <c r="F21924" s="7" t="n">
        <v>2</v>
      </c>
      <c r="G21924" s="7" t="n">
        <v>563.39</v>
      </c>
    </row>
    <row r="21925" customFormat="false" ht="15" hidden="false" customHeight="false" outlineLevel="0" collapsed="false">
      <c r="A21925" s="7" t="s">
        <v>34</v>
      </c>
      <c r="B21925" s="7" t="s">
        <v>562</v>
      </c>
      <c r="C21925" s="7" t="s">
        <v>1401</v>
      </c>
      <c r="D21925" s="7" t="n">
        <v>0</v>
      </c>
      <c r="E21925" s="7" t="n">
        <v>0</v>
      </c>
      <c r="F21925" s="7" t="n">
        <v>2</v>
      </c>
      <c r="G21925" s="7" t="n">
        <v>550.76</v>
      </c>
    </row>
    <row r="21926" customFormat="false" ht="15" hidden="false" customHeight="false" outlineLevel="0" collapsed="false">
      <c r="A21926" s="7" t="s">
        <v>34</v>
      </c>
      <c r="B21926" s="7" t="s">
        <v>562</v>
      </c>
      <c r="C21926" s="7" t="s">
        <v>1401</v>
      </c>
      <c r="D21926" s="7" t="n">
        <v>0</v>
      </c>
      <c r="E21926" s="7" t="n">
        <v>0</v>
      </c>
      <c r="F21926" s="7" t="n">
        <v>1</v>
      </c>
      <c r="G21926" s="7" t="n">
        <v>266.87</v>
      </c>
    </row>
    <row r="21927" customFormat="false" ht="15" hidden="false" customHeight="false" outlineLevel="0" collapsed="false">
      <c r="A21927" s="7" t="s">
        <v>34</v>
      </c>
      <c r="B21927" s="7" t="s">
        <v>562</v>
      </c>
      <c r="C21927" s="7" t="s">
        <v>1401</v>
      </c>
      <c r="D21927" s="7" t="n">
        <v>0</v>
      </c>
      <c r="E21927" s="7" t="n">
        <v>0</v>
      </c>
      <c r="F21927" s="7" t="n">
        <v>1</v>
      </c>
      <c r="G21927" s="7" t="n">
        <v>296.52</v>
      </c>
    </row>
    <row r="21928" customFormat="false" ht="15" hidden="false" customHeight="false" outlineLevel="0" collapsed="false">
      <c r="A21928" s="7" t="s">
        <v>34</v>
      </c>
      <c r="B21928" s="7" t="s">
        <v>562</v>
      </c>
      <c r="C21928" s="7" t="s">
        <v>1401</v>
      </c>
      <c r="D21928" s="7" t="n">
        <v>0</v>
      </c>
      <c r="E21928" s="7" t="n">
        <v>0</v>
      </c>
      <c r="F21928" s="7" t="n">
        <v>3</v>
      </c>
      <c r="G21928" s="7" t="n">
        <v>785.79</v>
      </c>
    </row>
    <row r="21929" customFormat="false" ht="15" hidden="false" customHeight="false" outlineLevel="0" collapsed="false">
      <c r="A21929" s="7" t="s">
        <v>34</v>
      </c>
      <c r="B21929" s="7" t="s">
        <v>562</v>
      </c>
      <c r="C21929" s="7" t="s">
        <v>1401</v>
      </c>
      <c r="D21929" s="7" t="n">
        <v>0</v>
      </c>
      <c r="E21929" s="7" t="n">
        <v>0</v>
      </c>
      <c r="F21929" s="7" t="n">
        <v>1</v>
      </c>
      <c r="G21929" s="7" t="n">
        <v>296.52</v>
      </c>
    </row>
    <row r="21930" customFormat="false" ht="15" hidden="false" customHeight="false" outlineLevel="0" collapsed="false">
      <c r="A21930" s="7" t="s">
        <v>34</v>
      </c>
      <c r="B21930" s="7" t="s">
        <v>562</v>
      </c>
      <c r="C21930" s="7" t="s">
        <v>1401</v>
      </c>
      <c r="D21930" s="7" t="n">
        <v>0</v>
      </c>
      <c r="E21930" s="7" t="n">
        <v>0</v>
      </c>
      <c r="F21930" s="7" t="n">
        <v>1</v>
      </c>
      <c r="G21930" s="7" t="n">
        <v>0</v>
      </c>
    </row>
    <row r="21931" customFormat="false" ht="15" hidden="false" customHeight="false" outlineLevel="0" collapsed="false">
      <c r="A21931" s="7" t="s">
        <v>34</v>
      </c>
      <c r="B21931" s="7" t="s">
        <v>562</v>
      </c>
      <c r="C21931" s="7" t="s">
        <v>1401</v>
      </c>
      <c r="D21931" s="7" t="n">
        <v>0</v>
      </c>
      <c r="E21931" s="7" t="n">
        <v>0</v>
      </c>
      <c r="F21931" s="7" t="n">
        <v>2</v>
      </c>
      <c r="G21931" s="7" t="n">
        <v>504.1</v>
      </c>
    </row>
    <row r="21932" customFormat="false" ht="15" hidden="false" customHeight="false" outlineLevel="0" collapsed="false">
      <c r="A21932" s="7" t="s">
        <v>34</v>
      </c>
      <c r="B21932" s="7" t="s">
        <v>562</v>
      </c>
      <c r="C21932" s="7" t="s">
        <v>1401</v>
      </c>
      <c r="D21932" s="7" t="n">
        <v>0</v>
      </c>
      <c r="E21932" s="7" t="n">
        <v>0</v>
      </c>
      <c r="F21932" s="7" t="n">
        <v>1</v>
      </c>
      <c r="G21932" s="7" t="n">
        <v>266.87</v>
      </c>
    </row>
    <row r="21933" customFormat="false" ht="15" hidden="false" customHeight="false" outlineLevel="0" collapsed="false">
      <c r="A21933" s="7" t="s">
        <v>34</v>
      </c>
      <c r="B21933" s="7" t="s">
        <v>562</v>
      </c>
      <c r="C21933" s="7" t="s">
        <v>1401</v>
      </c>
      <c r="D21933" s="7" t="n">
        <v>0</v>
      </c>
      <c r="E21933" s="7" t="n">
        <v>0</v>
      </c>
      <c r="F21933" s="7" t="n">
        <v>6</v>
      </c>
      <c r="G21933" s="7" t="n">
        <v>1645.7</v>
      </c>
    </row>
    <row r="21934" customFormat="false" ht="15" hidden="false" customHeight="false" outlineLevel="0" collapsed="false">
      <c r="A21934" s="7" t="s">
        <v>34</v>
      </c>
      <c r="B21934" s="7" t="s">
        <v>562</v>
      </c>
      <c r="C21934" s="7" t="s">
        <v>1401</v>
      </c>
      <c r="D21934" s="7" t="n">
        <v>0</v>
      </c>
      <c r="E21934" s="7" t="n">
        <v>0</v>
      </c>
      <c r="F21934" s="7" t="n">
        <v>1</v>
      </c>
      <c r="G21934" s="7" t="n">
        <v>296.52</v>
      </c>
    </row>
    <row r="21935" customFormat="false" ht="15" hidden="false" customHeight="false" outlineLevel="0" collapsed="false">
      <c r="A21935" s="7" t="s">
        <v>34</v>
      </c>
      <c r="B21935" s="7" t="s">
        <v>562</v>
      </c>
      <c r="C21935" s="7" t="s">
        <v>1401</v>
      </c>
      <c r="D21935" s="7" t="n">
        <v>0</v>
      </c>
      <c r="E21935" s="7" t="n">
        <v>0</v>
      </c>
      <c r="F21935" s="7" t="n">
        <v>3</v>
      </c>
      <c r="G21935" s="7" t="n">
        <v>830.28</v>
      </c>
    </row>
    <row r="21936" customFormat="false" ht="15" hidden="false" customHeight="false" outlineLevel="0" collapsed="false">
      <c r="A21936" s="7" t="s">
        <v>34</v>
      </c>
      <c r="B21936" s="7" t="s">
        <v>562</v>
      </c>
      <c r="C21936" s="7" t="s">
        <v>1401</v>
      </c>
      <c r="D21936" s="7" t="n">
        <v>0</v>
      </c>
      <c r="E21936" s="7" t="n">
        <v>0</v>
      </c>
      <c r="F21936" s="7" t="n">
        <v>11</v>
      </c>
      <c r="G21936" s="7" t="n">
        <v>3202.52</v>
      </c>
    </row>
    <row r="21937" customFormat="false" ht="15" hidden="false" customHeight="false" outlineLevel="0" collapsed="false">
      <c r="A21937" s="7" t="s">
        <v>34</v>
      </c>
      <c r="B21937" s="7" t="s">
        <v>562</v>
      </c>
      <c r="C21937" s="7" t="s">
        <v>1401</v>
      </c>
      <c r="D21937" s="7" t="n">
        <v>0</v>
      </c>
      <c r="E21937" s="7" t="n">
        <v>0</v>
      </c>
      <c r="F21937" s="7" t="n">
        <v>10</v>
      </c>
      <c r="G21937" s="7" t="n">
        <v>2905.99</v>
      </c>
    </row>
    <row r="21938" customFormat="false" ht="15" hidden="false" customHeight="false" outlineLevel="0" collapsed="false">
      <c r="A21938" s="7" t="s">
        <v>34</v>
      </c>
      <c r="B21938" s="7" t="s">
        <v>562</v>
      </c>
      <c r="C21938" s="7" t="s">
        <v>1401</v>
      </c>
      <c r="D21938" s="7" t="n">
        <v>0</v>
      </c>
      <c r="E21938" s="7" t="n">
        <v>0</v>
      </c>
      <c r="F21938" s="7" t="n">
        <v>1</v>
      </c>
      <c r="G21938" s="7" t="n">
        <v>296.53</v>
      </c>
    </row>
    <row r="21939" customFormat="false" ht="15" hidden="false" customHeight="false" outlineLevel="0" collapsed="false">
      <c r="A21939" s="7" t="s">
        <v>34</v>
      </c>
      <c r="B21939" s="7" t="s">
        <v>562</v>
      </c>
      <c r="C21939" s="7" t="s">
        <v>1401</v>
      </c>
      <c r="D21939" s="7" t="n">
        <v>0</v>
      </c>
      <c r="E21939" s="7" t="n">
        <v>0</v>
      </c>
      <c r="F21939" s="7" t="n">
        <v>1</v>
      </c>
      <c r="G21939" s="7" t="n">
        <v>252.05</v>
      </c>
    </row>
    <row r="21940" customFormat="false" ht="15" hidden="false" customHeight="false" outlineLevel="0" collapsed="false">
      <c r="A21940" s="7" t="s">
        <v>34</v>
      </c>
      <c r="B21940" s="7" t="s">
        <v>562</v>
      </c>
      <c r="C21940" s="7" t="s">
        <v>1401</v>
      </c>
      <c r="D21940" s="7" t="n">
        <v>0</v>
      </c>
      <c r="E21940" s="7" t="n">
        <v>0</v>
      </c>
      <c r="F21940" s="7" t="n">
        <v>1</v>
      </c>
      <c r="G21940" s="7" t="n">
        <v>296.52</v>
      </c>
    </row>
    <row r="21941" customFormat="false" ht="15" hidden="false" customHeight="false" outlineLevel="0" collapsed="false">
      <c r="A21941" s="7" t="s">
        <v>34</v>
      </c>
      <c r="B21941" s="7" t="s">
        <v>562</v>
      </c>
      <c r="C21941" s="7" t="s">
        <v>1401</v>
      </c>
      <c r="D21941" s="7" t="n">
        <v>0</v>
      </c>
      <c r="E21941" s="7" t="n">
        <v>0</v>
      </c>
      <c r="F21941" s="7" t="n">
        <v>0</v>
      </c>
      <c r="G21941" s="7" t="n">
        <v>85.6</v>
      </c>
    </row>
    <row r="21942" customFormat="false" ht="15" hidden="false" customHeight="false" outlineLevel="0" collapsed="false">
      <c r="A21942" s="7" t="s">
        <v>34</v>
      </c>
      <c r="B21942" s="7" t="s">
        <v>562</v>
      </c>
      <c r="C21942" s="7" t="s">
        <v>1401</v>
      </c>
      <c r="D21942" s="7" t="n">
        <v>0</v>
      </c>
      <c r="E21942" s="7" t="n">
        <v>0</v>
      </c>
      <c r="F21942" s="7" t="n">
        <v>3</v>
      </c>
      <c r="G21942" s="7" t="n">
        <v>756.15</v>
      </c>
    </row>
    <row r="21943" customFormat="false" ht="15" hidden="false" customHeight="false" outlineLevel="0" collapsed="false">
      <c r="A21943" s="7" t="s">
        <v>34</v>
      </c>
      <c r="B21943" s="7" t="s">
        <v>562</v>
      </c>
      <c r="C21943" s="7" t="s">
        <v>1401</v>
      </c>
      <c r="D21943" s="7" t="n">
        <v>0</v>
      </c>
      <c r="E21943" s="7" t="n">
        <v>0</v>
      </c>
      <c r="F21943" s="7" t="n">
        <v>4</v>
      </c>
      <c r="G21943" s="7" t="n">
        <v>1126.81</v>
      </c>
    </row>
    <row r="21944" customFormat="false" ht="15" hidden="false" customHeight="false" outlineLevel="0" collapsed="false">
      <c r="A21944" s="7" t="s">
        <v>34</v>
      </c>
      <c r="B21944" s="7" t="s">
        <v>562</v>
      </c>
      <c r="C21944" s="7" t="s">
        <v>1401</v>
      </c>
      <c r="D21944" s="7" t="n">
        <v>0</v>
      </c>
      <c r="E21944" s="7" t="n">
        <v>0</v>
      </c>
      <c r="F21944" s="7" t="n">
        <v>11</v>
      </c>
      <c r="G21944" s="7" t="n">
        <v>3016.01</v>
      </c>
    </row>
    <row r="21945" customFormat="false" ht="15" hidden="false" customHeight="false" outlineLevel="0" collapsed="false">
      <c r="A21945" s="7" t="s">
        <v>34</v>
      </c>
      <c r="B21945" s="7" t="s">
        <v>562</v>
      </c>
      <c r="C21945" s="7" t="s">
        <v>1401</v>
      </c>
      <c r="D21945" s="7" t="n">
        <v>0</v>
      </c>
      <c r="E21945" s="7" t="n">
        <v>0</v>
      </c>
      <c r="F21945" s="7" t="n">
        <v>55</v>
      </c>
      <c r="G21945" s="7" t="n">
        <v>14779.1</v>
      </c>
    </row>
    <row r="21946" customFormat="false" ht="15" hidden="false" customHeight="false" outlineLevel="0" collapsed="false">
      <c r="A21946" s="7" t="s">
        <v>34</v>
      </c>
      <c r="B21946" s="7" t="s">
        <v>562</v>
      </c>
      <c r="C21946" s="7" t="s">
        <v>1401</v>
      </c>
      <c r="D21946" s="7" t="n">
        <v>0</v>
      </c>
      <c r="E21946" s="7" t="n">
        <v>0</v>
      </c>
      <c r="F21946" s="7" t="n">
        <v>2</v>
      </c>
      <c r="G21946" s="7" t="n">
        <v>533.75</v>
      </c>
    </row>
    <row r="21947" customFormat="false" ht="15" hidden="false" customHeight="false" outlineLevel="0" collapsed="false">
      <c r="A21947" s="7" t="s">
        <v>34</v>
      </c>
      <c r="B21947" s="7" t="s">
        <v>562</v>
      </c>
      <c r="C21947" s="7" t="s">
        <v>1401</v>
      </c>
      <c r="D21947" s="7" t="n">
        <v>0</v>
      </c>
      <c r="E21947" s="7" t="n">
        <v>0</v>
      </c>
      <c r="F21947" s="7" t="n">
        <v>1</v>
      </c>
      <c r="G21947" s="7" t="n">
        <v>266.87</v>
      </c>
    </row>
    <row r="21948" customFormat="false" ht="15" hidden="false" customHeight="false" outlineLevel="0" collapsed="false">
      <c r="A21948" s="7" t="s">
        <v>34</v>
      </c>
      <c r="B21948" s="7" t="s">
        <v>562</v>
      </c>
      <c r="C21948" s="7" t="s">
        <v>1401</v>
      </c>
      <c r="D21948" s="7" t="n">
        <v>0</v>
      </c>
      <c r="E21948" s="7" t="n">
        <v>0</v>
      </c>
      <c r="F21948" s="7" t="n">
        <v>2</v>
      </c>
      <c r="G21948" s="7" t="n">
        <v>533.75</v>
      </c>
    </row>
    <row r="21949" customFormat="false" ht="15" hidden="false" customHeight="false" outlineLevel="0" collapsed="false">
      <c r="A21949" s="7" t="s">
        <v>34</v>
      </c>
      <c r="B21949" s="7" t="s">
        <v>562</v>
      </c>
      <c r="C21949" s="7" t="s">
        <v>1401</v>
      </c>
      <c r="D21949" s="7" t="n">
        <v>0</v>
      </c>
      <c r="E21949" s="7" t="n">
        <v>0</v>
      </c>
      <c r="F21949" s="7" t="n">
        <v>1</v>
      </c>
      <c r="G21949" s="7" t="n">
        <v>296.53</v>
      </c>
    </row>
    <row r="21950" customFormat="false" ht="15" hidden="false" customHeight="false" outlineLevel="0" collapsed="false">
      <c r="A21950" s="7" t="s">
        <v>34</v>
      </c>
      <c r="B21950" s="7" t="s">
        <v>562</v>
      </c>
      <c r="C21950" s="7" t="s">
        <v>1401</v>
      </c>
      <c r="D21950" s="7" t="n">
        <v>0</v>
      </c>
      <c r="E21950" s="7" t="n">
        <v>0</v>
      </c>
      <c r="F21950" s="7" t="n">
        <v>1</v>
      </c>
      <c r="G21950" s="7" t="n">
        <v>266.87</v>
      </c>
    </row>
    <row r="21951" customFormat="false" ht="15" hidden="false" customHeight="false" outlineLevel="0" collapsed="false">
      <c r="A21951" s="7" t="s">
        <v>34</v>
      </c>
      <c r="B21951" s="7" t="s">
        <v>562</v>
      </c>
      <c r="C21951" s="7" t="s">
        <v>1401</v>
      </c>
      <c r="D21951" s="7" t="n">
        <v>0</v>
      </c>
      <c r="E21951" s="7" t="n">
        <v>0</v>
      </c>
      <c r="F21951" s="7" t="n">
        <v>2</v>
      </c>
      <c r="G21951" s="7" t="n">
        <v>533.75</v>
      </c>
    </row>
    <row r="21952" customFormat="false" ht="15" hidden="false" customHeight="false" outlineLevel="0" collapsed="false">
      <c r="A21952" s="7" t="s">
        <v>34</v>
      </c>
      <c r="B21952" s="7" t="s">
        <v>562</v>
      </c>
      <c r="C21952" s="7" t="s">
        <v>1401</v>
      </c>
      <c r="D21952" s="7" t="n">
        <v>0</v>
      </c>
      <c r="E21952" s="7" t="n">
        <v>0</v>
      </c>
      <c r="F21952" s="7" t="n">
        <v>3</v>
      </c>
      <c r="G21952" s="7" t="n">
        <v>830.28</v>
      </c>
    </row>
    <row r="21953" customFormat="false" ht="15" hidden="false" customHeight="false" outlineLevel="0" collapsed="false">
      <c r="A21953" s="7" t="s">
        <v>34</v>
      </c>
      <c r="B21953" s="7" t="s">
        <v>562</v>
      </c>
      <c r="C21953" s="7" t="s">
        <v>1401</v>
      </c>
      <c r="D21953" s="7" t="n">
        <v>0</v>
      </c>
      <c r="E21953" s="7" t="n">
        <v>0</v>
      </c>
      <c r="F21953" s="7" t="n">
        <v>4</v>
      </c>
      <c r="G21953" s="7" t="n">
        <v>1126.81</v>
      </c>
    </row>
    <row r="21954" customFormat="false" ht="15" hidden="false" customHeight="false" outlineLevel="0" collapsed="false">
      <c r="A21954" s="7" t="s">
        <v>34</v>
      </c>
      <c r="B21954" s="7" t="s">
        <v>562</v>
      </c>
      <c r="C21954" s="7" t="s">
        <v>1401</v>
      </c>
      <c r="D21954" s="7" t="n">
        <v>0</v>
      </c>
      <c r="E21954" s="7" t="n">
        <v>0</v>
      </c>
      <c r="F21954" s="7" t="n">
        <v>2</v>
      </c>
      <c r="G21954" s="7" t="n">
        <v>508.47</v>
      </c>
    </row>
    <row r="21955" customFormat="false" ht="15" hidden="false" customHeight="false" outlineLevel="0" collapsed="false">
      <c r="A21955" s="7" t="s">
        <v>34</v>
      </c>
      <c r="B21955" s="7" t="s">
        <v>562</v>
      </c>
      <c r="C21955" s="7" t="s">
        <v>1401</v>
      </c>
      <c r="D21955" s="7" t="n">
        <v>0</v>
      </c>
      <c r="E21955" s="7" t="n">
        <v>0</v>
      </c>
      <c r="F21955" s="7" t="n">
        <v>1</v>
      </c>
      <c r="G21955" s="7" t="n">
        <v>296.52</v>
      </c>
    </row>
    <row r="21956" customFormat="false" ht="15" hidden="false" customHeight="false" outlineLevel="0" collapsed="false">
      <c r="A21956" s="7" t="s">
        <v>34</v>
      </c>
      <c r="B21956" s="7" t="s">
        <v>562</v>
      </c>
      <c r="C21956" s="7" t="s">
        <v>1401</v>
      </c>
      <c r="D21956" s="7" t="n">
        <v>0</v>
      </c>
      <c r="E21956" s="7" t="n">
        <v>0</v>
      </c>
      <c r="F21956" s="7" t="n">
        <v>1</v>
      </c>
      <c r="G21956" s="7" t="n">
        <v>296.53</v>
      </c>
    </row>
    <row r="21957" customFormat="false" ht="15" hidden="false" customHeight="false" outlineLevel="0" collapsed="false">
      <c r="A21957" s="7" t="s">
        <v>34</v>
      </c>
      <c r="B21957" s="7" t="s">
        <v>562</v>
      </c>
      <c r="C21957" s="7" t="s">
        <v>1401</v>
      </c>
      <c r="D21957" s="7" t="n">
        <v>0</v>
      </c>
      <c r="E21957" s="7" t="n">
        <v>0</v>
      </c>
      <c r="F21957" s="7" t="n">
        <v>5</v>
      </c>
      <c r="G21957" s="7" t="n">
        <v>1482.65</v>
      </c>
    </row>
    <row r="21958" customFormat="false" ht="15" hidden="false" customHeight="false" outlineLevel="0" collapsed="false">
      <c r="A21958" s="7" t="s">
        <v>34</v>
      </c>
      <c r="B21958" s="7" t="s">
        <v>562</v>
      </c>
      <c r="C21958" s="7" t="s">
        <v>1401</v>
      </c>
      <c r="D21958" s="7" t="n">
        <v>0</v>
      </c>
      <c r="E21958" s="7" t="n">
        <v>0</v>
      </c>
      <c r="F21958" s="7" t="n">
        <v>2</v>
      </c>
      <c r="G21958" s="7" t="n">
        <v>550.76</v>
      </c>
    </row>
    <row r="21959" customFormat="false" ht="15" hidden="false" customHeight="false" outlineLevel="0" collapsed="false">
      <c r="A21959" s="7" t="s">
        <v>34</v>
      </c>
      <c r="B21959" s="7" t="s">
        <v>562</v>
      </c>
      <c r="C21959" s="7" t="s">
        <v>1401</v>
      </c>
      <c r="D21959" s="7" t="n">
        <v>0</v>
      </c>
      <c r="E21959" s="7" t="n">
        <v>0</v>
      </c>
      <c r="F21959" s="7" t="n">
        <v>8</v>
      </c>
      <c r="G21959" s="7" t="n">
        <v>2245.25</v>
      </c>
    </row>
    <row r="21960" customFormat="false" ht="15" hidden="false" customHeight="false" outlineLevel="0" collapsed="false">
      <c r="A21960" s="7" t="s">
        <v>34</v>
      </c>
      <c r="B21960" s="7" t="s">
        <v>562</v>
      </c>
      <c r="C21960" s="7" t="s">
        <v>1401</v>
      </c>
      <c r="D21960" s="7" t="n">
        <v>0</v>
      </c>
      <c r="E21960" s="7" t="n">
        <v>0</v>
      </c>
      <c r="F21960" s="7" t="n">
        <v>1</v>
      </c>
      <c r="G21960" s="7" t="n">
        <v>266.87</v>
      </c>
    </row>
    <row r="21961" customFormat="false" ht="15" hidden="false" customHeight="false" outlineLevel="0" collapsed="false">
      <c r="A21961" s="7" t="s">
        <v>34</v>
      </c>
      <c r="B21961" s="7" t="s">
        <v>562</v>
      </c>
      <c r="C21961" s="7" t="s">
        <v>1401</v>
      </c>
      <c r="D21961" s="7" t="n">
        <v>0</v>
      </c>
      <c r="E21961" s="7" t="n">
        <v>0</v>
      </c>
      <c r="F21961" s="7" t="n">
        <v>6</v>
      </c>
      <c r="G21961" s="7" t="n">
        <v>1525.14</v>
      </c>
    </row>
    <row r="21962" customFormat="false" ht="15" hidden="false" customHeight="false" outlineLevel="0" collapsed="false">
      <c r="A21962" s="7" t="s">
        <v>34</v>
      </c>
      <c r="B21962" s="7" t="s">
        <v>562</v>
      </c>
      <c r="C21962" s="7" t="s">
        <v>1401</v>
      </c>
      <c r="D21962" s="7" t="n">
        <v>0</v>
      </c>
      <c r="E21962" s="7" t="n">
        <v>0</v>
      </c>
      <c r="F21962" s="7" t="n">
        <v>1</v>
      </c>
      <c r="G21962" s="7" t="n">
        <v>266.87</v>
      </c>
    </row>
    <row r="21963" customFormat="false" ht="15" hidden="false" customHeight="false" outlineLevel="0" collapsed="false">
      <c r="A21963" s="7" t="s">
        <v>34</v>
      </c>
      <c r="B21963" s="7" t="s">
        <v>562</v>
      </c>
      <c r="C21963" s="7" t="s">
        <v>1401</v>
      </c>
      <c r="D21963" s="7" t="n">
        <v>0</v>
      </c>
      <c r="E21963" s="7" t="n">
        <v>0</v>
      </c>
      <c r="F21963" s="7" t="n">
        <v>2</v>
      </c>
      <c r="G21963" s="7" t="n">
        <v>550.76</v>
      </c>
    </row>
    <row r="21964" customFormat="false" ht="15" hidden="false" customHeight="false" outlineLevel="0" collapsed="false">
      <c r="A21964" s="7" t="s">
        <v>34</v>
      </c>
      <c r="B21964" s="7" t="s">
        <v>562</v>
      </c>
      <c r="C21964" s="7" t="s">
        <v>1401</v>
      </c>
      <c r="D21964" s="7" t="n">
        <v>0</v>
      </c>
      <c r="E21964" s="7" t="n">
        <v>0</v>
      </c>
      <c r="F21964" s="7" t="n">
        <v>2</v>
      </c>
      <c r="G21964" s="7" t="n">
        <v>508.4</v>
      </c>
    </row>
    <row r="21965" customFormat="false" ht="15" hidden="false" customHeight="false" outlineLevel="0" collapsed="false">
      <c r="A21965" s="7" t="s">
        <v>34</v>
      </c>
      <c r="B21965" s="7" t="s">
        <v>562</v>
      </c>
      <c r="C21965" s="7" t="s">
        <v>1401</v>
      </c>
      <c r="D21965" s="7" t="n">
        <v>0</v>
      </c>
      <c r="E21965" s="7" t="n">
        <v>0</v>
      </c>
      <c r="F21965" s="7" t="n">
        <v>3</v>
      </c>
      <c r="G21965" s="7" t="n">
        <v>830.28</v>
      </c>
    </row>
    <row r="21966" customFormat="false" ht="15" hidden="false" customHeight="false" outlineLevel="0" collapsed="false">
      <c r="A21966" s="7" t="s">
        <v>34</v>
      </c>
      <c r="B21966" s="7" t="s">
        <v>562</v>
      </c>
      <c r="C21966" s="7" t="s">
        <v>1401</v>
      </c>
      <c r="D21966" s="7" t="n">
        <v>0</v>
      </c>
      <c r="E21966" s="7" t="n">
        <v>0</v>
      </c>
      <c r="F21966" s="7" t="n">
        <v>1</v>
      </c>
      <c r="G21966" s="7" t="n">
        <v>296.52</v>
      </c>
    </row>
    <row r="21967" customFormat="false" ht="15" hidden="false" customHeight="false" outlineLevel="0" collapsed="false">
      <c r="A21967" s="7" t="s">
        <v>34</v>
      </c>
      <c r="B21967" s="7" t="s">
        <v>562</v>
      </c>
      <c r="C21967" s="7" t="s">
        <v>1401</v>
      </c>
      <c r="D21967" s="7" t="n">
        <v>0</v>
      </c>
      <c r="E21967" s="7" t="n">
        <v>0</v>
      </c>
      <c r="F21967" s="7" t="n">
        <v>2</v>
      </c>
      <c r="G21967" s="7" t="n">
        <v>495.69</v>
      </c>
    </row>
    <row r="21968" customFormat="false" ht="15" hidden="false" customHeight="false" outlineLevel="0" collapsed="false">
      <c r="A21968" s="7" t="s">
        <v>34</v>
      </c>
      <c r="B21968" s="7" t="s">
        <v>562</v>
      </c>
      <c r="C21968" s="7" t="s">
        <v>1401</v>
      </c>
      <c r="D21968" s="7" t="n">
        <v>0</v>
      </c>
      <c r="E21968" s="7" t="n">
        <v>0</v>
      </c>
      <c r="F21968" s="7" t="n">
        <v>1</v>
      </c>
      <c r="G21968" s="7" t="n">
        <v>296.53</v>
      </c>
    </row>
    <row r="21969" customFormat="false" ht="15" hidden="false" customHeight="false" outlineLevel="0" collapsed="false">
      <c r="A21969" s="7" t="s">
        <v>34</v>
      </c>
      <c r="B21969" s="7" t="s">
        <v>562</v>
      </c>
      <c r="C21969" s="7" t="s">
        <v>1401</v>
      </c>
      <c r="D21969" s="7" t="n">
        <v>0</v>
      </c>
      <c r="E21969" s="7" t="n">
        <v>0</v>
      </c>
      <c r="F21969" s="7" t="n">
        <v>5</v>
      </c>
      <c r="G21969" s="7" t="n">
        <v>1334.35</v>
      </c>
    </row>
    <row r="21970" customFormat="false" ht="15" hidden="false" customHeight="false" outlineLevel="0" collapsed="false">
      <c r="A21970" s="7" t="s">
        <v>34</v>
      </c>
      <c r="B21970" s="7" t="s">
        <v>562</v>
      </c>
      <c r="C21970" s="7" t="s">
        <v>1401</v>
      </c>
      <c r="D21970" s="7" t="n">
        <v>0</v>
      </c>
      <c r="E21970" s="7" t="n">
        <v>0</v>
      </c>
      <c r="F21970" s="7" t="n">
        <v>43</v>
      </c>
      <c r="G21970" s="7" t="n">
        <v>12157.69</v>
      </c>
    </row>
    <row r="21971" customFormat="false" ht="15" hidden="false" customHeight="false" outlineLevel="0" collapsed="false">
      <c r="A21971" s="7" t="s">
        <v>34</v>
      </c>
      <c r="B21971" s="7" t="s">
        <v>562</v>
      </c>
      <c r="C21971" s="7" t="s">
        <v>1401</v>
      </c>
      <c r="D21971" s="7" t="n">
        <v>0</v>
      </c>
      <c r="E21971" s="7" t="n">
        <v>0</v>
      </c>
      <c r="F21971" s="7" t="n">
        <v>1</v>
      </c>
      <c r="G21971" s="7" t="n">
        <v>296.53</v>
      </c>
    </row>
    <row r="21972" customFormat="false" ht="15" hidden="false" customHeight="false" outlineLevel="0" collapsed="false">
      <c r="A21972" s="7" t="s">
        <v>34</v>
      </c>
      <c r="B21972" s="7" t="s">
        <v>562</v>
      </c>
      <c r="C21972" s="7" t="s">
        <v>1401</v>
      </c>
      <c r="D21972" s="7" t="n">
        <v>0</v>
      </c>
      <c r="E21972" s="7" t="n">
        <v>0</v>
      </c>
      <c r="F21972" s="7" t="n">
        <v>1</v>
      </c>
      <c r="G21972" s="7" t="n">
        <v>296.53</v>
      </c>
    </row>
    <row r="21973" customFormat="false" ht="15" hidden="false" customHeight="false" outlineLevel="0" collapsed="false">
      <c r="A21973" s="7" t="s">
        <v>34</v>
      </c>
      <c r="B21973" s="7" t="s">
        <v>562</v>
      </c>
      <c r="C21973" s="7" t="s">
        <v>1401</v>
      </c>
      <c r="D21973" s="7" t="n">
        <v>0</v>
      </c>
      <c r="E21973" s="7" t="n">
        <v>0</v>
      </c>
      <c r="F21973" s="7" t="n">
        <v>1</v>
      </c>
      <c r="G21973" s="7" t="n">
        <v>266.87</v>
      </c>
    </row>
    <row r="21974" customFormat="false" ht="15" hidden="false" customHeight="false" outlineLevel="0" collapsed="false">
      <c r="A21974" s="7" t="s">
        <v>34</v>
      </c>
      <c r="B21974" s="7" t="s">
        <v>562</v>
      </c>
      <c r="C21974" s="7" t="s">
        <v>1401</v>
      </c>
      <c r="D21974" s="7" t="n">
        <v>0</v>
      </c>
      <c r="E21974" s="7" t="n">
        <v>0</v>
      </c>
      <c r="F21974" s="7" t="n">
        <v>1</v>
      </c>
      <c r="G21974" s="7" t="n">
        <v>254.15</v>
      </c>
    </row>
    <row r="21975" customFormat="false" ht="15" hidden="false" customHeight="false" outlineLevel="0" collapsed="false">
      <c r="A21975" s="7" t="s">
        <v>34</v>
      </c>
      <c r="B21975" s="7" t="s">
        <v>562</v>
      </c>
      <c r="C21975" s="7" t="s">
        <v>1401</v>
      </c>
      <c r="D21975" s="7" t="n">
        <v>0</v>
      </c>
      <c r="E21975" s="7" t="n">
        <v>0</v>
      </c>
      <c r="F21975" s="7" t="n">
        <v>1</v>
      </c>
      <c r="G21975" s="7" t="n">
        <v>266.87</v>
      </c>
    </row>
    <row r="21976" customFormat="false" ht="15" hidden="false" customHeight="false" outlineLevel="0" collapsed="false">
      <c r="A21976" s="7" t="s">
        <v>34</v>
      </c>
      <c r="B21976" s="7" t="s">
        <v>562</v>
      </c>
      <c r="C21976" s="7" t="s">
        <v>1401</v>
      </c>
      <c r="D21976" s="7" t="n">
        <v>0</v>
      </c>
      <c r="E21976" s="7" t="n">
        <v>0</v>
      </c>
      <c r="F21976" s="7" t="n">
        <v>1</v>
      </c>
      <c r="G21976" s="7" t="n">
        <v>266.87</v>
      </c>
    </row>
    <row r="21977" customFormat="false" ht="15" hidden="false" customHeight="false" outlineLevel="0" collapsed="false">
      <c r="A21977" s="7" t="s">
        <v>34</v>
      </c>
      <c r="B21977" s="7" t="s">
        <v>562</v>
      </c>
      <c r="C21977" s="7" t="s">
        <v>1401</v>
      </c>
      <c r="D21977" s="7" t="n">
        <v>0</v>
      </c>
      <c r="E21977" s="7" t="n">
        <v>0</v>
      </c>
      <c r="F21977" s="7" t="n">
        <v>1</v>
      </c>
      <c r="G21977" s="7" t="n">
        <v>296.53</v>
      </c>
    </row>
    <row r="21978" customFormat="false" ht="15" hidden="false" customHeight="false" outlineLevel="0" collapsed="false">
      <c r="A21978" s="7" t="s">
        <v>34</v>
      </c>
      <c r="B21978" s="7" t="s">
        <v>562</v>
      </c>
      <c r="C21978" s="7" t="s">
        <v>1401</v>
      </c>
      <c r="D21978" s="7" t="n">
        <v>0</v>
      </c>
      <c r="E21978" s="7" t="n">
        <v>0</v>
      </c>
      <c r="F21978" s="7" t="n">
        <v>3</v>
      </c>
      <c r="G21978" s="7" t="n">
        <v>889.59</v>
      </c>
    </row>
    <row r="21979" customFormat="false" ht="15" hidden="false" customHeight="false" outlineLevel="0" collapsed="false">
      <c r="A21979" s="7" t="s">
        <v>34</v>
      </c>
      <c r="B21979" s="7" t="s">
        <v>562</v>
      </c>
      <c r="C21979" s="7" t="s">
        <v>1401</v>
      </c>
      <c r="D21979" s="7" t="n">
        <v>0</v>
      </c>
      <c r="E21979" s="7" t="n">
        <v>0</v>
      </c>
      <c r="F21979" s="7" t="n">
        <v>1</v>
      </c>
      <c r="G21979" s="7" t="n">
        <v>266.87</v>
      </c>
    </row>
    <row r="21980" customFormat="false" ht="15" hidden="false" customHeight="false" outlineLevel="0" collapsed="false">
      <c r="A21980" s="7" t="s">
        <v>34</v>
      </c>
      <c r="B21980" s="7" t="s">
        <v>562</v>
      </c>
      <c r="C21980" s="7" t="s">
        <v>1401</v>
      </c>
      <c r="D21980" s="7" t="n">
        <v>0</v>
      </c>
      <c r="E21980" s="7" t="n">
        <v>0</v>
      </c>
      <c r="F21980" s="7" t="n">
        <v>1</v>
      </c>
      <c r="G21980" s="7" t="n">
        <v>266.87</v>
      </c>
    </row>
    <row r="21981" customFormat="false" ht="15" hidden="false" customHeight="false" outlineLevel="0" collapsed="false">
      <c r="A21981" s="7" t="s">
        <v>34</v>
      </c>
      <c r="B21981" s="7" t="s">
        <v>562</v>
      </c>
      <c r="C21981" s="7" t="s">
        <v>1401</v>
      </c>
      <c r="D21981" s="7" t="n">
        <v>0</v>
      </c>
      <c r="E21981" s="7" t="n">
        <v>0</v>
      </c>
      <c r="F21981" s="7" t="n">
        <v>5</v>
      </c>
      <c r="G21981" s="7" t="n">
        <v>1364.03</v>
      </c>
    </row>
    <row r="21982" customFormat="false" ht="15" hidden="false" customHeight="false" outlineLevel="0" collapsed="false">
      <c r="A21982" s="7" t="s">
        <v>34</v>
      </c>
      <c r="B21982" s="7" t="s">
        <v>562</v>
      </c>
      <c r="C21982" s="7" t="s">
        <v>1401</v>
      </c>
      <c r="D21982" s="7" t="n">
        <v>0</v>
      </c>
      <c r="E21982" s="7" t="n">
        <v>0</v>
      </c>
      <c r="F21982" s="7" t="n">
        <v>38</v>
      </c>
      <c r="G21982" s="7" t="n">
        <v>10113.55</v>
      </c>
    </row>
    <row r="21983" customFormat="false" ht="15" hidden="false" customHeight="false" outlineLevel="0" collapsed="false">
      <c r="A21983" s="7" t="s">
        <v>34</v>
      </c>
      <c r="B21983" s="7" t="s">
        <v>562</v>
      </c>
      <c r="C21983" s="7" t="s">
        <v>1401</v>
      </c>
      <c r="D21983" s="7" t="n">
        <v>0</v>
      </c>
      <c r="E21983" s="7" t="n">
        <v>0</v>
      </c>
      <c r="F21983" s="7" t="n">
        <v>4</v>
      </c>
      <c r="G21983" s="7" t="n">
        <v>1097.13</v>
      </c>
    </row>
    <row r="21984" customFormat="false" ht="15" hidden="false" customHeight="false" outlineLevel="0" collapsed="false">
      <c r="A21984" s="7" t="s">
        <v>34</v>
      </c>
      <c r="B21984" s="7" t="s">
        <v>562</v>
      </c>
      <c r="C21984" s="7" t="s">
        <v>1401</v>
      </c>
      <c r="D21984" s="7" t="n">
        <v>0</v>
      </c>
      <c r="E21984" s="7" t="n">
        <v>0</v>
      </c>
      <c r="F21984" s="7" t="n">
        <v>65</v>
      </c>
      <c r="G21984" s="7" t="n">
        <v>17560.47</v>
      </c>
    </row>
    <row r="21985" customFormat="false" ht="15" hidden="false" customHeight="false" outlineLevel="0" collapsed="false">
      <c r="A21985" s="7" t="s">
        <v>34</v>
      </c>
      <c r="B21985" s="7" t="s">
        <v>562</v>
      </c>
      <c r="C21985" s="7" t="s">
        <v>1401</v>
      </c>
      <c r="D21985" s="7" t="n">
        <v>0</v>
      </c>
      <c r="E21985" s="7" t="n">
        <v>0</v>
      </c>
      <c r="F21985" s="7" t="n">
        <v>1</v>
      </c>
      <c r="G21985" s="7" t="n">
        <v>296.53</v>
      </c>
    </row>
    <row r="21986" customFormat="false" ht="15" hidden="false" customHeight="false" outlineLevel="0" collapsed="false">
      <c r="A21986" s="7" t="s">
        <v>34</v>
      </c>
      <c r="B21986" s="7" t="s">
        <v>665</v>
      </c>
      <c r="C21986" s="7" t="s">
        <v>1497</v>
      </c>
      <c r="D21986" s="7" t="n">
        <v>0</v>
      </c>
      <c r="E21986" s="7" t="n">
        <v>0</v>
      </c>
      <c r="F21986" s="7" t="n">
        <v>1</v>
      </c>
      <c r="G21986" s="7" t="n">
        <v>584.66</v>
      </c>
    </row>
    <row r="21987" customFormat="false" ht="15" hidden="false" customHeight="false" outlineLevel="0" collapsed="false">
      <c r="A21987" s="7" t="s">
        <v>34</v>
      </c>
      <c r="B21987" s="7" t="s">
        <v>665</v>
      </c>
      <c r="C21987" s="7" t="s">
        <v>1497</v>
      </c>
      <c r="D21987" s="7" t="n">
        <v>1</v>
      </c>
      <c r="E21987" s="7" t="n">
        <v>581.27</v>
      </c>
      <c r="F21987" s="7" t="n">
        <v>0</v>
      </c>
      <c r="G21987" s="7" t="n">
        <v>0</v>
      </c>
    </row>
    <row r="21988" customFormat="false" ht="15" hidden="false" customHeight="false" outlineLevel="0" collapsed="false">
      <c r="A21988" s="7" t="s">
        <v>34</v>
      </c>
      <c r="B21988" s="7" t="s">
        <v>665</v>
      </c>
      <c r="C21988" s="7" t="s">
        <v>1497</v>
      </c>
      <c r="D21988" s="7" t="n">
        <v>0</v>
      </c>
      <c r="E21988" s="7" t="n">
        <v>0</v>
      </c>
      <c r="F21988" s="7" t="n">
        <v>1</v>
      </c>
      <c r="G21988" s="7" t="n">
        <v>584.66</v>
      </c>
    </row>
    <row r="21989" customFormat="false" ht="15" hidden="false" customHeight="false" outlineLevel="0" collapsed="false">
      <c r="A21989" s="7" t="s">
        <v>34</v>
      </c>
      <c r="B21989" s="7" t="s">
        <v>645</v>
      </c>
      <c r="C21989" s="7" t="s">
        <v>1497</v>
      </c>
      <c r="D21989" s="7" t="n">
        <v>0</v>
      </c>
      <c r="E21989" s="7" t="n">
        <v>0</v>
      </c>
      <c r="F21989" s="7" t="n">
        <v>1</v>
      </c>
      <c r="G21989" s="7" t="n">
        <v>584.66</v>
      </c>
    </row>
    <row r="21990" customFormat="false" ht="15" hidden="false" customHeight="false" outlineLevel="0" collapsed="false">
      <c r="A21990" s="7" t="s">
        <v>34</v>
      </c>
      <c r="B21990" s="7" t="s">
        <v>645</v>
      </c>
      <c r="C21990" s="7" t="s">
        <v>1497</v>
      </c>
      <c r="D21990" s="7" t="n">
        <v>1</v>
      </c>
      <c r="E21990" s="7" t="n">
        <v>467.73</v>
      </c>
      <c r="F21990" s="7" t="n">
        <v>1</v>
      </c>
      <c r="G21990" s="7" t="n">
        <v>584.66</v>
      </c>
    </row>
    <row r="21991" customFormat="false" ht="15" hidden="false" customHeight="false" outlineLevel="0" collapsed="false">
      <c r="A21991" s="7" t="s">
        <v>34</v>
      </c>
      <c r="B21991" s="7" t="s">
        <v>645</v>
      </c>
      <c r="C21991" s="7" t="s">
        <v>1497</v>
      </c>
      <c r="D21991" s="7" t="n">
        <v>0</v>
      </c>
      <c r="E21991" s="7" t="n">
        <v>0</v>
      </c>
      <c r="F21991" s="7" t="n">
        <v>1</v>
      </c>
      <c r="G21991" s="7" t="n">
        <v>584.66</v>
      </c>
    </row>
    <row r="21992" customFormat="false" ht="15" hidden="false" customHeight="false" outlineLevel="0" collapsed="false">
      <c r="A21992" s="7" t="s">
        <v>34</v>
      </c>
      <c r="B21992" s="7" t="s">
        <v>645</v>
      </c>
      <c r="C21992" s="7" t="s">
        <v>1497</v>
      </c>
      <c r="D21992" s="7" t="n">
        <v>0</v>
      </c>
      <c r="E21992" s="7" t="n">
        <v>0</v>
      </c>
      <c r="F21992" s="7" t="n">
        <v>1</v>
      </c>
      <c r="G21992" s="7" t="n">
        <v>584.66</v>
      </c>
    </row>
    <row r="21993" customFormat="false" ht="15" hidden="false" customHeight="false" outlineLevel="0" collapsed="false">
      <c r="A21993" s="7" t="s">
        <v>34</v>
      </c>
      <c r="B21993" s="7" t="s">
        <v>645</v>
      </c>
      <c r="C21993" s="7" t="s">
        <v>1497</v>
      </c>
      <c r="D21993" s="7" t="n">
        <v>0</v>
      </c>
      <c r="E21993" s="7" t="n">
        <v>0</v>
      </c>
      <c r="F21993" s="7" t="n">
        <v>1</v>
      </c>
      <c r="G21993" s="7" t="n">
        <v>584.66</v>
      </c>
    </row>
    <row r="21994" customFormat="false" ht="15" hidden="false" customHeight="false" outlineLevel="0" collapsed="false">
      <c r="A21994" s="7" t="s">
        <v>34</v>
      </c>
      <c r="B21994" s="7" t="s">
        <v>645</v>
      </c>
      <c r="C21994" s="7" t="s">
        <v>1497</v>
      </c>
      <c r="D21994" s="7" t="n">
        <v>0</v>
      </c>
      <c r="E21994" s="7" t="n">
        <v>0</v>
      </c>
      <c r="F21994" s="7" t="n">
        <v>1</v>
      </c>
      <c r="G21994" s="7" t="n">
        <v>584.66</v>
      </c>
    </row>
    <row r="21995" customFormat="false" ht="15" hidden="false" customHeight="false" outlineLevel="0" collapsed="false">
      <c r="A21995" s="7" t="s">
        <v>34</v>
      </c>
      <c r="B21995" s="7" t="s">
        <v>645</v>
      </c>
      <c r="C21995" s="7" t="s">
        <v>1497</v>
      </c>
      <c r="D21995" s="7" t="n">
        <v>0</v>
      </c>
      <c r="E21995" s="7" t="n">
        <v>0</v>
      </c>
      <c r="F21995" s="7" t="n">
        <v>2</v>
      </c>
      <c r="G21995" s="7" t="n">
        <v>1169.32</v>
      </c>
    </row>
    <row r="21996" customFormat="false" ht="15" hidden="false" customHeight="false" outlineLevel="0" collapsed="false">
      <c r="A21996" s="7" t="s">
        <v>34</v>
      </c>
      <c r="B21996" s="7" t="s">
        <v>651</v>
      </c>
      <c r="C21996" s="7" t="s">
        <v>1497</v>
      </c>
      <c r="D21996" s="7" t="n">
        <v>0</v>
      </c>
      <c r="E21996" s="7" t="n">
        <v>0</v>
      </c>
      <c r="F21996" s="7" t="n">
        <v>1</v>
      </c>
      <c r="G21996" s="7" t="n">
        <v>584.66</v>
      </c>
    </row>
    <row r="21997" customFormat="false" ht="15" hidden="false" customHeight="false" outlineLevel="0" collapsed="false">
      <c r="A21997" s="7" t="s">
        <v>34</v>
      </c>
      <c r="B21997" s="7" t="s">
        <v>651</v>
      </c>
      <c r="C21997" s="7" t="s">
        <v>1497</v>
      </c>
      <c r="D21997" s="7" t="n">
        <v>0</v>
      </c>
      <c r="E21997" s="7" t="n">
        <v>0</v>
      </c>
      <c r="F21997" s="7" t="n">
        <v>1</v>
      </c>
      <c r="G21997" s="7" t="n">
        <v>526.19</v>
      </c>
    </row>
    <row r="21998" customFormat="false" ht="15" hidden="false" customHeight="false" outlineLevel="0" collapsed="false">
      <c r="A21998" s="7" t="s">
        <v>34</v>
      </c>
      <c r="B21998" s="7" t="s">
        <v>651</v>
      </c>
      <c r="C21998" s="7" t="s">
        <v>1497</v>
      </c>
      <c r="D21998" s="7" t="n">
        <v>3</v>
      </c>
      <c r="E21998" s="7" t="n">
        <v>1520.1</v>
      </c>
      <c r="F21998" s="7" t="n">
        <v>2</v>
      </c>
      <c r="G21998" s="7" t="n">
        <v>1052.38</v>
      </c>
    </row>
    <row r="21999" customFormat="false" ht="15" hidden="false" customHeight="false" outlineLevel="0" collapsed="false">
      <c r="A21999" s="7" t="s">
        <v>34</v>
      </c>
      <c r="B21999" s="7" t="s">
        <v>651</v>
      </c>
      <c r="C21999" s="7" t="s">
        <v>1497</v>
      </c>
      <c r="D21999" s="7" t="n">
        <v>0</v>
      </c>
      <c r="E21999" s="7" t="n">
        <v>0</v>
      </c>
      <c r="F21999" s="7" t="n">
        <v>1</v>
      </c>
      <c r="G21999" s="7" t="n">
        <v>584.66</v>
      </c>
    </row>
    <row r="22000" customFormat="false" ht="15" hidden="false" customHeight="false" outlineLevel="0" collapsed="false">
      <c r="A22000" s="7" t="s">
        <v>34</v>
      </c>
      <c r="B22000" s="7" t="s">
        <v>651</v>
      </c>
      <c r="C22000" s="7" t="s">
        <v>1497</v>
      </c>
      <c r="D22000" s="7" t="n">
        <v>0</v>
      </c>
      <c r="E22000" s="7" t="n">
        <v>0</v>
      </c>
      <c r="F22000" s="7" t="n">
        <v>1</v>
      </c>
      <c r="G22000" s="7" t="n">
        <v>584.66</v>
      </c>
    </row>
    <row r="22001" customFormat="false" ht="15" hidden="false" customHeight="false" outlineLevel="0" collapsed="false">
      <c r="A22001" s="7" t="s">
        <v>34</v>
      </c>
      <c r="B22001" s="7" t="s">
        <v>1074</v>
      </c>
      <c r="C22001" s="7" t="s">
        <v>1512</v>
      </c>
      <c r="D22001" s="7" t="n">
        <v>0</v>
      </c>
      <c r="E22001" s="7" t="n">
        <v>0</v>
      </c>
      <c r="F22001" s="7" t="n">
        <v>1</v>
      </c>
      <c r="G22001" s="7" t="n">
        <v>316.45</v>
      </c>
    </row>
    <row r="22002" customFormat="false" ht="15" hidden="false" customHeight="false" outlineLevel="0" collapsed="false">
      <c r="A22002" s="7" t="s">
        <v>34</v>
      </c>
      <c r="B22002" s="7" t="s">
        <v>846</v>
      </c>
      <c r="C22002" s="7" t="s">
        <v>1512</v>
      </c>
      <c r="D22002" s="7" t="n">
        <v>1</v>
      </c>
      <c r="E22002" s="7" t="n">
        <v>342.29</v>
      </c>
      <c r="F22002" s="7" t="n">
        <v>0</v>
      </c>
      <c r="G22002" s="7" t="n">
        <v>0</v>
      </c>
    </row>
    <row r="22003" customFormat="false" ht="15" hidden="false" customHeight="false" outlineLevel="0" collapsed="false">
      <c r="A22003" s="7" t="s">
        <v>34</v>
      </c>
      <c r="B22003" s="7" t="s">
        <v>846</v>
      </c>
      <c r="C22003" s="7" t="s">
        <v>1512</v>
      </c>
      <c r="D22003" s="7" t="n">
        <v>2</v>
      </c>
      <c r="E22003" s="7" t="n">
        <v>703.22</v>
      </c>
      <c r="F22003" s="7" t="n">
        <v>0</v>
      </c>
      <c r="G22003" s="7" t="n">
        <v>0</v>
      </c>
    </row>
    <row r="22004" customFormat="false" ht="15" hidden="false" customHeight="false" outlineLevel="0" collapsed="false">
      <c r="A22004" s="7" t="s">
        <v>34</v>
      </c>
      <c r="B22004" s="7" t="s">
        <v>697</v>
      </c>
      <c r="C22004" s="7" t="s">
        <v>1512</v>
      </c>
      <c r="D22004" s="7" t="n">
        <v>3</v>
      </c>
      <c r="E22004" s="7" t="n">
        <v>931.76</v>
      </c>
      <c r="F22004" s="7" t="n">
        <v>1</v>
      </c>
      <c r="G22004" s="7" t="n">
        <v>351.61</v>
      </c>
    </row>
    <row r="22005" customFormat="false" ht="15" hidden="false" customHeight="false" outlineLevel="0" collapsed="false">
      <c r="A22005" s="7" t="s">
        <v>34</v>
      </c>
      <c r="B22005" s="7" t="s">
        <v>697</v>
      </c>
      <c r="C22005" s="7" t="s">
        <v>1512</v>
      </c>
      <c r="D22005" s="7" t="n">
        <v>0</v>
      </c>
      <c r="E22005" s="7" t="n">
        <v>0</v>
      </c>
      <c r="F22005" s="7" t="n">
        <v>1</v>
      </c>
      <c r="G22005" s="7" t="n">
        <v>316.45</v>
      </c>
    </row>
    <row r="22006" customFormat="false" ht="15" hidden="false" customHeight="false" outlineLevel="0" collapsed="false">
      <c r="A22006" s="7" t="s">
        <v>34</v>
      </c>
      <c r="B22006" s="7" t="s">
        <v>697</v>
      </c>
      <c r="C22006" s="7" t="s">
        <v>1512</v>
      </c>
      <c r="D22006" s="7" t="n">
        <v>0</v>
      </c>
      <c r="E22006" s="7" t="n">
        <v>0</v>
      </c>
      <c r="F22006" s="7" t="n">
        <v>1</v>
      </c>
      <c r="G22006" s="7" t="n">
        <v>351.61</v>
      </c>
    </row>
    <row r="22007" customFormat="false" ht="15" hidden="false" customHeight="false" outlineLevel="0" collapsed="false">
      <c r="A22007" s="7" t="s">
        <v>34</v>
      </c>
      <c r="B22007" s="7" t="s">
        <v>237</v>
      </c>
      <c r="C22007" s="7" t="s">
        <v>1402</v>
      </c>
      <c r="D22007" s="7" t="n">
        <v>1</v>
      </c>
      <c r="E22007" s="7" t="n">
        <v>0.01</v>
      </c>
      <c r="F22007" s="7" t="n">
        <v>0</v>
      </c>
      <c r="G22007" s="7" t="n">
        <v>0</v>
      </c>
    </row>
    <row r="22008" customFormat="false" ht="15" hidden="false" customHeight="false" outlineLevel="0" collapsed="false">
      <c r="A22008" s="7" t="s">
        <v>34</v>
      </c>
      <c r="B22008" s="7" t="s">
        <v>237</v>
      </c>
      <c r="C22008" s="7" t="s">
        <v>1402</v>
      </c>
      <c r="D22008" s="7" t="n">
        <v>9</v>
      </c>
      <c r="E22008" s="7" t="n">
        <v>2446.36</v>
      </c>
      <c r="F22008" s="7" t="n">
        <v>4</v>
      </c>
      <c r="G22008" s="7" t="n">
        <v>1126.82</v>
      </c>
    </row>
    <row r="22009" customFormat="false" ht="15" hidden="false" customHeight="false" outlineLevel="0" collapsed="false">
      <c r="A22009" s="7" t="s">
        <v>34</v>
      </c>
      <c r="B22009" s="7" t="s">
        <v>237</v>
      </c>
      <c r="C22009" s="7" t="s">
        <v>1402</v>
      </c>
      <c r="D22009" s="7" t="n">
        <v>0</v>
      </c>
      <c r="E22009" s="7" t="n">
        <v>0</v>
      </c>
      <c r="F22009" s="7" t="n">
        <v>1</v>
      </c>
      <c r="G22009" s="7" t="n">
        <v>266.87</v>
      </c>
    </row>
    <row r="22010" customFormat="false" ht="15" hidden="false" customHeight="false" outlineLevel="0" collapsed="false">
      <c r="A22010" s="7" t="s">
        <v>34</v>
      </c>
      <c r="B22010" s="7" t="s">
        <v>237</v>
      </c>
      <c r="C22010" s="7" t="s">
        <v>1402</v>
      </c>
      <c r="D22010" s="7" t="n">
        <v>0</v>
      </c>
      <c r="E22010" s="7" t="n">
        <v>0</v>
      </c>
      <c r="F22010" s="7" t="n">
        <v>1</v>
      </c>
      <c r="G22010" s="7" t="n">
        <v>296.53</v>
      </c>
    </row>
    <row r="22011" customFormat="false" ht="15" hidden="false" customHeight="false" outlineLevel="0" collapsed="false">
      <c r="A22011" s="7" t="s">
        <v>34</v>
      </c>
      <c r="B22011" s="7" t="s">
        <v>237</v>
      </c>
      <c r="C22011" s="7" t="s">
        <v>1402</v>
      </c>
      <c r="D22011" s="7" t="n">
        <v>0</v>
      </c>
      <c r="E22011" s="7" t="n">
        <v>0</v>
      </c>
      <c r="F22011" s="7" t="n">
        <v>1</v>
      </c>
      <c r="G22011" s="7" t="n">
        <v>252.05</v>
      </c>
    </row>
    <row r="22012" customFormat="false" ht="15" hidden="false" customHeight="false" outlineLevel="0" collapsed="false">
      <c r="A22012" s="7" t="s">
        <v>34</v>
      </c>
      <c r="B22012" s="7" t="s">
        <v>237</v>
      </c>
      <c r="C22012" s="7" t="s">
        <v>1402</v>
      </c>
      <c r="D22012" s="7" t="n">
        <v>0</v>
      </c>
      <c r="E22012" s="7" t="n">
        <v>0</v>
      </c>
      <c r="F22012" s="7" t="n">
        <v>1</v>
      </c>
      <c r="G22012" s="7" t="n">
        <v>296.53</v>
      </c>
    </row>
    <row r="22013" customFormat="false" ht="15" hidden="false" customHeight="false" outlineLevel="0" collapsed="false">
      <c r="A22013" s="7" t="s">
        <v>34</v>
      </c>
      <c r="B22013" s="7" t="s">
        <v>244</v>
      </c>
      <c r="C22013" s="7" t="s">
        <v>1402</v>
      </c>
      <c r="D22013" s="7" t="n">
        <v>0</v>
      </c>
      <c r="E22013" s="7" t="n">
        <v>0</v>
      </c>
      <c r="F22013" s="7" t="n">
        <v>1</v>
      </c>
      <c r="G22013" s="7" t="n">
        <v>252.05</v>
      </c>
    </row>
    <row r="22014" customFormat="false" ht="15" hidden="false" customHeight="false" outlineLevel="0" collapsed="false">
      <c r="A22014" s="7" t="s">
        <v>34</v>
      </c>
      <c r="B22014" s="7" t="s">
        <v>244</v>
      </c>
      <c r="C22014" s="7" t="s">
        <v>1402</v>
      </c>
      <c r="D22014" s="7" t="n">
        <v>0</v>
      </c>
      <c r="E22014" s="7" t="n">
        <v>0</v>
      </c>
      <c r="F22014" s="7" t="n">
        <v>1</v>
      </c>
      <c r="G22014" s="7" t="n">
        <v>296.53</v>
      </c>
    </row>
    <row r="22015" customFormat="false" ht="15" hidden="false" customHeight="false" outlineLevel="0" collapsed="false">
      <c r="A22015" s="7" t="s">
        <v>34</v>
      </c>
      <c r="B22015" s="7" t="s">
        <v>244</v>
      </c>
      <c r="C22015" s="7" t="s">
        <v>1402</v>
      </c>
      <c r="D22015" s="7" t="n">
        <v>0</v>
      </c>
      <c r="E22015" s="7" t="n">
        <v>0</v>
      </c>
      <c r="F22015" s="7" t="n">
        <v>1</v>
      </c>
      <c r="G22015" s="7" t="n">
        <v>296.53</v>
      </c>
    </row>
    <row r="22016" customFormat="false" ht="15" hidden="false" customHeight="false" outlineLevel="0" collapsed="false">
      <c r="A22016" s="7" t="s">
        <v>34</v>
      </c>
      <c r="B22016" s="7" t="s">
        <v>244</v>
      </c>
      <c r="C22016" s="7" t="s">
        <v>1402</v>
      </c>
      <c r="D22016" s="7" t="n">
        <v>0</v>
      </c>
      <c r="E22016" s="7" t="n">
        <v>0</v>
      </c>
      <c r="F22016" s="7" t="n">
        <v>1</v>
      </c>
      <c r="G22016" s="7" t="n">
        <v>252.05</v>
      </c>
    </row>
    <row r="22017" customFormat="false" ht="15" hidden="false" customHeight="false" outlineLevel="0" collapsed="false">
      <c r="A22017" s="7" t="s">
        <v>34</v>
      </c>
      <c r="B22017" s="7" t="s">
        <v>244</v>
      </c>
      <c r="C22017" s="7" t="s">
        <v>1402</v>
      </c>
      <c r="D22017" s="7" t="n">
        <v>0</v>
      </c>
      <c r="E22017" s="7" t="n">
        <v>0</v>
      </c>
      <c r="F22017" s="7" t="n">
        <v>1</v>
      </c>
      <c r="G22017" s="7" t="n">
        <v>296.53</v>
      </c>
    </row>
    <row r="22018" customFormat="false" ht="15" hidden="false" customHeight="false" outlineLevel="0" collapsed="false">
      <c r="A22018" s="7" t="s">
        <v>34</v>
      </c>
      <c r="B22018" s="7" t="s">
        <v>244</v>
      </c>
      <c r="C22018" s="7" t="s">
        <v>1402</v>
      </c>
      <c r="D22018" s="7" t="n">
        <v>6</v>
      </c>
      <c r="E22018" s="7" t="n">
        <v>1645.74</v>
      </c>
      <c r="F22018" s="7" t="n">
        <v>6</v>
      </c>
      <c r="G22018" s="7" t="n">
        <v>1719.88</v>
      </c>
    </row>
    <row r="22019" customFormat="false" ht="15" hidden="false" customHeight="false" outlineLevel="0" collapsed="false">
      <c r="A22019" s="7" t="s">
        <v>34</v>
      </c>
      <c r="B22019" s="7" t="s">
        <v>244</v>
      </c>
      <c r="C22019" s="7" t="s">
        <v>1402</v>
      </c>
      <c r="D22019" s="7" t="n">
        <v>0</v>
      </c>
      <c r="E22019" s="7" t="n">
        <v>0</v>
      </c>
      <c r="F22019" s="7" t="n">
        <v>1</v>
      </c>
      <c r="G22019" s="7" t="n">
        <v>266.87</v>
      </c>
    </row>
    <row r="22020" customFormat="false" ht="15" hidden="false" customHeight="false" outlineLevel="0" collapsed="false">
      <c r="A22020" s="7" t="s">
        <v>34</v>
      </c>
      <c r="B22020" s="7" t="s">
        <v>328</v>
      </c>
      <c r="C22020" s="7" t="s">
        <v>1402</v>
      </c>
      <c r="D22020" s="7" t="n">
        <v>4</v>
      </c>
      <c r="E22020" s="7" t="n">
        <v>1126.81</v>
      </c>
      <c r="F22020" s="7" t="n">
        <v>1</v>
      </c>
      <c r="G22020" s="7" t="n">
        <v>252.05</v>
      </c>
    </row>
    <row r="22021" customFormat="false" ht="15" hidden="false" customHeight="false" outlineLevel="0" collapsed="false">
      <c r="A22021" s="7" t="s">
        <v>34</v>
      </c>
      <c r="B22021" s="7" t="s">
        <v>328</v>
      </c>
      <c r="C22021" s="7" t="s">
        <v>1402</v>
      </c>
      <c r="D22021" s="7" t="n">
        <v>0</v>
      </c>
      <c r="E22021" s="7" t="n">
        <v>0</v>
      </c>
      <c r="F22021" s="7" t="n">
        <v>1</v>
      </c>
      <c r="G22021" s="7" t="n">
        <v>296.53</v>
      </c>
    </row>
    <row r="22022" customFormat="false" ht="15" hidden="false" customHeight="false" outlineLevel="0" collapsed="false">
      <c r="A22022" s="7" t="s">
        <v>34</v>
      </c>
      <c r="B22022" s="7" t="s">
        <v>328</v>
      </c>
      <c r="C22022" s="7" t="s">
        <v>1402</v>
      </c>
      <c r="D22022" s="7" t="n">
        <v>0</v>
      </c>
      <c r="E22022" s="7" t="n">
        <v>0</v>
      </c>
      <c r="F22022" s="7" t="n">
        <v>1</v>
      </c>
      <c r="G22022" s="7" t="n">
        <v>296.52</v>
      </c>
    </row>
    <row r="22023" customFormat="false" ht="15" hidden="false" customHeight="false" outlineLevel="0" collapsed="false">
      <c r="A22023" s="7" t="s">
        <v>34</v>
      </c>
      <c r="B22023" s="7" t="s">
        <v>299</v>
      </c>
      <c r="C22023" s="7" t="s">
        <v>1402</v>
      </c>
      <c r="D22023" s="7" t="n">
        <v>0</v>
      </c>
      <c r="E22023" s="7" t="n">
        <v>0</v>
      </c>
      <c r="F22023" s="7" t="n">
        <v>1</v>
      </c>
      <c r="G22023" s="7" t="n">
        <v>252.05</v>
      </c>
    </row>
    <row r="22024" customFormat="false" ht="15" hidden="false" customHeight="false" outlineLevel="0" collapsed="false">
      <c r="A22024" s="7" t="s">
        <v>34</v>
      </c>
      <c r="B22024" s="7" t="s">
        <v>299</v>
      </c>
      <c r="C22024" s="7" t="s">
        <v>1402</v>
      </c>
      <c r="D22024" s="7" t="n">
        <v>7</v>
      </c>
      <c r="E22024" s="7" t="n">
        <v>1912.61</v>
      </c>
      <c r="F22024" s="7" t="n">
        <v>3</v>
      </c>
      <c r="G22024" s="7" t="n">
        <v>845.1</v>
      </c>
    </row>
    <row r="22025" customFormat="false" ht="15" hidden="false" customHeight="false" outlineLevel="0" collapsed="false">
      <c r="A22025" s="7" t="s">
        <v>34</v>
      </c>
      <c r="B22025" s="7" t="s">
        <v>299</v>
      </c>
      <c r="C22025" s="7" t="s">
        <v>1402</v>
      </c>
      <c r="D22025" s="7" t="n">
        <v>0</v>
      </c>
      <c r="E22025" s="7" t="n">
        <v>0</v>
      </c>
      <c r="F22025" s="7" t="n">
        <v>1</v>
      </c>
      <c r="G22025" s="7" t="n">
        <v>266.87</v>
      </c>
    </row>
    <row r="22026" customFormat="false" ht="15" hidden="false" customHeight="false" outlineLevel="0" collapsed="false">
      <c r="A22026" s="7" t="s">
        <v>34</v>
      </c>
      <c r="B22026" s="7" t="s">
        <v>776</v>
      </c>
      <c r="C22026" s="7" t="s">
        <v>1402</v>
      </c>
      <c r="D22026" s="7" t="n">
        <v>3</v>
      </c>
      <c r="E22026" s="7" t="n">
        <v>800.63</v>
      </c>
      <c r="F22026" s="7" t="n">
        <v>2</v>
      </c>
      <c r="G22026" s="7" t="n">
        <v>563.41</v>
      </c>
    </row>
    <row r="22027" customFormat="false" ht="15" hidden="false" customHeight="false" outlineLevel="0" collapsed="false">
      <c r="A22027" s="7" t="s">
        <v>34</v>
      </c>
      <c r="B22027" s="7" t="s">
        <v>776</v>
      </c>
      <c r="C22027" s="7" t="s">
        <v>1402</v>
      </c>
      <c r="D22027" s="7" t="n">
        <v>0</v>
      </c>
      <c r="E22027" s="7" t="n">
        <v>0</v>
      </c>
      <c r="F22027" s="7" t="n">
        <v>1</v>
      </c>
      <c r="G22027" s="7" t="n">
        <v>266.87</v>
      </c>
    </row>
    <row r="22028" customFormat="false" ht="15" hidden="false" customHeight="false" outlineLevel="0" collapsed="false">
      <c r="A22028" s="7" t="s">
        <v>34</v>
      </c>
      <c r="B22028" s="7" t="s">
        <v>776</v>
      </c>
      <c r="C22028" s="7" t="s">
        <v>1402</v>
      </c>
      <c r="D22028" s="7" t="n">
        <v>-1</v>
      </c>
      <c r="E22028" s="7" t="n">
        <v>-0.01</v>
      </c>
      <c r="F22028" s="7" t="n">
        <v>0</v>
      </c>
      <c r="G22028" s="7" t="n">
        <v>0</v>
      </c>
    </row>
    <row r="22029" customFormat="false" ht="15" hidden="false" customHeight="false" outlineLevel="0" collapsed="false">
      <c r="A22029" s="7" t="s">
        <v>34</v>
      </c>
      <c r="B22029" s="7" t="s">
        <v>453</v>
      </c>
      <c r="C22029" s="7" t="s">
        <v>1402</v>
      </c>
      <c r="D22029" s="7" t="n">
        <v>0</v>
      </c>
      <c r="E22029" s="7" t="n">
        <v>0</v>
      </c>
      <c r="F22029" s="7" t="n">
        <v>1</v>
      </c>
      <c r="G22029" s="7" t="n">
        <v>296.52</v>
      </c>
    </row>
    <row r="22030" customFormat="false" ht="15" hidden="false" customHeight="false" outlineLevel="0" collapsed="false">
      <c r="A22030" s="7" t="s">
        <v>34</v>
      </c>
      <c r="B22030" s="7" t="s">
        <v>453</v>
      </c>
      <c r="C22030" s="7" t="s">
        <v>1402</v>
      </c>
      <c r="D22030" s="7" t="n">
        <v>0</v>
      </c>
      <c r="E22030" s="7" t="n">
        <v>0</v>
      </c>
      <c r="F22030" s="7" t="n">
        <v>1</v>
      </c>
      <c r="G22030" s="7" t="n">
        <v>252.05</v>
      </c>
    </row>
    <row r="22031" customFormat="false" ht="15" hidden="false" customHeight="false" outlineLevel="0" collapsed="false">
      <c r="A22031" s="7" t="s">
        <v>34</v>
      </c>
      <c r="B22031" s="7" t="s">
        <v>453</v>
      </c>
      <c r="C22031" s="7" t="s">
        <v>1402</v>
      </c>
      <c r="D22031" s="7" t="n">
        <v>0</v>
      </c>
      <c r="E22031" s="7" t="n">
        <v>0</v>
      </c>
      <c r="F22031" s="7" t="n">
        <v>1</v>
      </c>
      <c r="G22031" s="7" t="n">
        <v>266.87</v>
      </c>
    </row>
    <row r="22032" customFormat="false" ht="15" hidden="false" customHeight="false" outlineLevel="0" collapsed="false">
      <c r="A22032" s="7" t="s">
        <v>34</v>
      </c>
      <c r="B22032" s="7" t="s">
        <v>453</v>
      </c>
      <c r="C22032" s="7" t="s">
        <v>1402</v>
      </c>
      <c r="D22032" s="7" t="n">
        <v>0</v>
      </c>
      <c r="E22032" s="7" t="n">
        <v>0</v>
      </c>
      <c r="F22032" s="7" t="n">
        <v>1</v>
      </c>
      <c r="G22032" s="7" t="n">
        <v>296.52</v>
      </c>
    </row>
    <row r="22033" customFormat="false" ht="15" hidden="false" customHeight="false" outlineLevel="0" collapsed="false">
      <c r="A22033" s="7" t="s">
        <v>34</v>
      </c>
      <c r="B22033" s="7" t="s">
        <v>453</v>
      </c>
      <c r="C22033" s="7" t="s">
        <v>1402</v>
      </c>
      <c r="D22033" s="7" t="n">
        <v>0</v>
      </c>
      <c r="E22033" s="7" t="n">
        <v>0</v>
      </c>
      <c r="F22033" s="7" t="n">
        <v>1</v>
      </c>
      <c r="G22033" s="7" t="n">
        <v>266.87</v>
      </c>
    </row>
    <row r="22034" customFormat="false" ht="15" hidden="false" customHeight="false" outlineLevel="0" collapsed="false">
      <c r="A22034" s="7" t="s">
        <v>34</v>
      </c>
      <c r="B22034" s="7" t="s">
        <v>453</v>
      </c>
      <c r="C22034" s="7" t="s">
        <v>1402</v>
      </c>
      <c r="D22034" s="7" t="n">
        <v>0</v>
      </c>
      <c r="E22034" s="7" t="n">
        <v>0</v>
      </c>
      <c r="F22034" s="7" t="n">
        <v>1</v>
      </c>
      <c r="G22034" s="7" t="n">
        <v>296.52</v>
      </c>
    </row>
    <row r="22035" customFormat="false" ht="15" hidden="false" customHeight="false" outlineLevel="0" collapsed="false">
      <c r="A22035" s="7" t="s">
        <v>34</v>
      </c>
      <c r="B22035" s="7" t="s">
        <v>453</v>
      </c>
      <c r="C22035" s="7" t="s">
        <v>1402</v>
      </c>
      <c r="D22035" s="7" t="n">
        <v>4</v>
      </c>
      <c r="E22035" s="7" t="n">
        <v>1082.33</v>
      </c>
      <c r="F22035" s="7" t="n">
        <v>2</v>
      </c>
      <c r="G22035" s="7" t="n">
        <v>563.41</v>
      </c>
    </row>
    <row r="22036" customFormat="false" ht="15" hidden="false" customHeight="false" outlineLevel="0" collapsed="false">
      <c r="A22036" s="7" t="s">
        <v>34</v>
      </c>
      <c r="B22036" s="7" t="s">
        <v>453</v>
      </c>
      <c r="C22036" s="7" t="s">
        <v>1402</v>
      </c>
      <c r="D22036" s="7" t="n">
        <v>0</v>
      </c>
      <c r="E22036" s="7" t="n">
        <v>0</v>
      </c>
      <c r="F22036" s="7" t="n">
        <v>1</v>
      </c>
      <c r="G22036" s="7" t="n">
        <v>296.53</v>
      </c>
    </row>
    <row r="22037" customFormat="false" ht="15" hidden="false" customHeight="false" outlineLevel="0" collapsed="false">
      <c r="A22037" s="7" t="s">
        <v>34</v>
      </c>
      <c r="B22037" s="7" t="s">
        <v>293</v>
      </c>
      <c r="C22037" s="7" t="s">
        <v>1403</v>
      </c>
      <c r="D22037" s="7" t="n">
        <v>17</v>
      </c>
      <c r="E22037" s="7" t="n">
        <v>5909.67</v>
      </c>
      <c r="F22037" s="7" t="n">
        <v>6</v>
      </c>
      <c r="G22037" s="7" t="n">
        <v>2173.23</v>
      </c>
    </row>
    <row r="22038" customFormat="false" ht="15" hidden="false" customHeight="false" outlineLevel="0" collapsed="false">
      <c r="A22038" s="7" t="s">
        <v>34</v>
      </c>
      <c r="B22038" s="7" t="s">
        <v>293</v>
      </c>
      <c r="C22038" s="7" t="s">
        <v>1403</v>
      </c>
      <c r="D22038" s="7" t="n">
        <v>0</v>
      </c>
      <c r="E22038" s="7" t="n">
        <v>0</v>
      </c>
      <c r="F22038" s="7" t="n">
        <v>1</v>
      </c>
      <c r="G22038" s="7" t="n">
        <v>381.27</v>
      </c>
    </row>
    <row r="22039" customFormat="false" ht="15" hidden="false" customHeight="false" outlineLevel="0" collapsed="false">
      <c r="A22039" s="7" t="s">
        <v>34</v>
      </c>
      <c r="B22039" s="7" t="s">
        <v>293</v>
      </c>
      <c r="C22039" s="7" t="s">
        <v>1403</v>
      </c>
      <c r="D22039" s="7" t="n">
        <v>0</v>
      </c>
      <c r="E22039" s="7" t="n">
        <v>0</v>
      </c>
      <c r="F22039" s="7" t="n">
        <v>1</v>
      </c>
      <c r="G22039" s="7" t="n">
        <v>343.14</v>
      </c>
    </row>
    <row r="22040" customFormat="false" ht="15" hidden="false" customHeight="false" outlineLevel="0" collapsed="false">
      <c r="A22040" s="7" t="s">
        <v>34</v>
      </c>
      <c r="B22040" s="7" t="s">
        <v>293</v>
      </c>
      <c r="C22040" s="7" t="s">
        <v>1403</v>
      </c>
      <c r="D22040" s="7" t="n">
        <v>0</v>
      </c>
      <c r="E22040" s="7" t="n">
        <v>0</v>
      </c>
      <c r="F22040" s="7" t="n">
        <v>1</v>
      </c>
      <c r="G22040" s="7" t="n">
        <v>381.27</v>
      </c>
    </row>
    <row r="22041" customFormat="false" ht="15" hidden="false" customHeight="false" outlineLevel="0" collapsed="false">
      <c r="A22041" s="7" t="s">
        <v>34</v>
      </c>
      <c r="B22041" s="7" t="s">
        <v>293</v>
      </c>
      <c r="C22041" s="7" t="s">
        <v>1403</v>
      </c>
      <c r="D22041" s="7" t="n">
        <v>0</v>
      </c>
      <c r="E22041" s="7" t="n">
        <v>0</v>
      </c>
      <c r="F22041" s="7" t="n">
        <v>1</v>
      </c>
      <c r="G22041" s="7" t="n">
        <v>343.14</v>
      </c>
    </row>
    <row r="22042" customFormat="false" ht="15" hidden="false" customHeight="false" outlineLevel="0" collapsed="false">
      <c r="A22042" s="7" t="s">
        <v>34</v>
      </c>
      <c r="B22042" s="7" t="s">
        <v>293</v>
      </c>
      <c r="C22042" s="7" t="s">
        <v>1403</v>
      </c>
      <c r="D22042" s="7" t="n">
        <v>1</v>
      </c>
      <c r="E22042" s="7" t="n">
        <v>359.24</v>
      </c>
      <c r="F22042" s="7" t="n">
        <v>0</v>
      </c>
      <c r="G22042" s="7" t="n">
        <v>0</v>
      </c>
    </row>
    <row r="22043" customFormat="false" ht="15" hidden="false" customHeight="false" outlineLevel="0" collapsed="false">
      <c r="A22043" s="7" t="s">
        <v>34</v>
      </c>
      <c r="B22043" s="7" t="s">
        <v>293</v>
      </c>
      <c r="C22043" s="7" t="s">
        <v>1403</v>
      </c>
      <c r="D22043" s="7" t="n">
        <v>0</v>
      </c>
      <c r="E22043" s="7" t="n">
        <v>0</v>
      </c>
      <c r="F22043" s="7" t="n">
        <v>1</v>
      </c>
      <c r="G22043" s="7" t="n">
        <v>381.27</v>
      </c>
    </row>
    <row r="22044" customFormat="false" ht="15" hidden="false" customHeight="false" outlineLevel="0" collapsed="false">
      <c r="A22044" s="7" t="s">
        <v>34</v>
      </c>
      <c r="B22044" s="7" t="s">
        <v>293</v>
      </c>
      <c r="C22044" s="7" t="s">
        <v>1403</v>
      </c>
      <c r="D22044" s="7" t="n">
        <v>0</v>
      </c>
      <c r="E22044" s="7" t="n">
        <v>0</v>
      </c>
      <c r="F22044" s="7" t="n">
        <v>1</v>
      </c>
      <c r="G22044" s="7" t="n">
        <v>343.14</v>
      </c>
    </row>
    <row r="22045" customFormat="false" ht="15" hidden="false" customHeight="false" outlineLevel="0" collapsed="false">
      <c r="A22045" s="7" t="s">
        <v>34</v>
      </c>
      <c r="B22045" s="7" t="s">
        <v>293</v>
      </c>
      <c r="C22045" s="7" t="s">
        <v>1403</v>
      </c>
      <c r="D22045" s="7" t="n">
        <v>0</v>
      </c>
      <c r="E22045" s="7" t="n">
        <v>0</v>
      </c>
      <c r="F22045" s="7" t="n">
        <v>1</v>
      </c>
      <c r="G22045" s="7" t="n">
        <v>381.27</v>
      </c>
    </row>
    <row r="22046" customFormat="false" ht="15" hidden="false" customHeight="false" outlineLevel="0" collapsed="false">
      <c r="A22046" s="7" t="s">
        <v>34</v>
      </c>
      <c r="B22046" s="7" t="s">
        <v>267</v>
      </c>
      <c r="C22046" s="7" t="s">
        <v>1403</v>
      </c>
      <c r="D22046" s="7" t="n">
        <v>1</v>
      </c>
      <c r="E22046" s="7" t="n">
        <v>0.01</v>
      </c>
      <c r="F22046" s="7" t="n">
        <v>0</v>
      </c>
      <c r="G22046" s="7" t="n">
        <v>0</v>
      </c>
    </row>
    <row r="22047" customFormat="false" ht="15" hidden="false" customHeight="false" outlineLevel="0" collapsed="false">
      <c r="A22047" s="7" t="s">
        <v>34</v>
      </c>
      <c r="B22047" s="7" t="s">
        <v>267</v>
      </c>
      <c r="C22047" s="7" t="s">
        <v>1403</v>
      </c>
      <c r="D22047" s="7" t="n">
        <v>1</v>
      </c>
      <c r="E22047" s="7" t="n">
        <v>305.84</v>
      </c>
      <c r="F22047" s="7" t="n">
        <v>0</v>
      </c>
      <c r="G22047" s="7" t="n">
        <v>0</v>
      </c>
    </row>
    <row r="22048" customFormat="false" ht="15" hidden="false" customHeight="false" outlineLevel="0" collapsed="false">
      <c r="A22048" s="7" t="s">
        <v>34</v>
      </c>
      <c r="B22048" s="7" t="s">
        <v>267</v>
      </c>
      <c r="C22048" s="7" t="s">
        <v>1403</v>
      </c>
      <c r="D22048" s="7" t="n">
        <v>0</v>
      </c>
      <c r="E22048" s="7" t="n">
        <v>0</v>
      </c>
      <c r="F22048" s="7" t="n">
        <v>1</v>
      </c>
      <c r="G22048" s="7" t="n">
        <v>381.27</v>
      </c>
    </row>
    <row r="22049" customFormat="false" ht="15" hidden="false" customHeight="false" outlineLevel="0" collapsed="false">
      <c r="A22049" s="7" t="s">
        <v>34</v>
      </c>
      <c r="B22049" s="7" t="s">
        <v>267</v>
      </c>
      <c r="C22049" s="7" t="s">
        <v>1403</v>
      </c>
      <c r="D22049" s="7" t="n">
        <v>17</v>
      </c>
      <c r="E22049" s="7" t="n">
        <v>6005</v>
      </c>
      <c r="F22049" s="7" t="n">
        <v>12</v>
      </c>
      <c r="G22049" s="7" t="n">
        <v>4441.79</v>
      </c>
    </row>
    <row r="22050" customFormat="false" ht="15" hidden="false" customHeight="false" outlineLevel="0" collapsed="false">
      <c r="A22050" s="7" t="s">
        <v>34</v>
      </c>
      <c r="B22050" s="7" t="s">
        <v>267</v>
      </c>
      <c r="C22050" s="7" t="s">
        <v>1403</v>
      </c>
      <c r="D22050" s="7" t="n">
        <v>0</v>
      </c>
      <c r="E22050" s="7" t="n">
        <v>0</v>
      </c>
      <c r="F22050" s="7" t="n">
        <v>1</v>
      </c>
      <c r="G22050" s="7" t="n">
        <v>343.15</v>
      </c>
    </row>
    <row r="22051" customFormat="false" ht="15" hidden="false" customHeight="false" outlineLevel="0" collapsed="false">
      <c r="A22051" s="7" t="s">
        <v>34</v>
      </c>
      <c r="B22051" s="7" t="s">
        <v>267</v>
      </c>
      <c r="C22051" s="7" t="s">
        <v>1403</v>
      </c>
      <c r="D22051" s="7" t="n">
        <v>0</v>
      </c>
      <c r="E22051" s="7" t="n">
        <v>0</v>
      </c>
      <c r="F22051" s="7" t="n">
        <v>1</v>
      </c>
      <c r="G22051" s="7" t="n">
        <v>343.14</v>
      </c>
    </row>
    <row r="22052" customFormat="false" ht="15" hidden="false" customHeight="false" outlineLevel="0" collapsed="false">
      <c r="A22052" s="7" t="s">
        <v>34</v>
      </c>
      <c r="B22052" s="7" t="s">
        <v>267</v>
      </c>
      <c r="C22052" s="7" t="s">
        <v>1403</v>
      </c>
      <c r="D22052" s="7" t="n">
        <v>0</v>
      </c>
      <c r="E22052" s="7" t="n">
        <v>0</v>
      </c>
      <c r="F22052" s="7" t="n">
        <v>1</v>
      </c>
      <c r="G22052" s="7" t="n">
        <v>381.27</v>
      </c>
    </row>
    <row r="22053" customFormat="false" ht="15" hidden="false" customHeight="false" outlineLevel="0" collapsed="false">
      <c r="A22053" s="7" t="s">
        <v>34</v>
      </c>
      <c r="B22053" s="7" t="s">
        <v>267</v>
      </c>
      <c r="C22053" s="7" t="s">
        <v>1403</v>
      </c>
      <c r="D22053" s="7" t="n">
        <v>0</v>
      </c>
      <c r="E22053" s="7" t="n">
        <v>0</v>
      </c>
      <c r="F22053" s="7" t="n">
        <v>1</v>
      </c>
      <c r="G22053" s="7" t="n">
        <v>343.14</v>
      </c>
    </row>
    <row r="22054" customFormat="false" ht="15" hidden="false" customHeight="false" outlineLevel="0" collapsed="false">
      <c r="A22054" s="7" t="s">
        <v>34</v>
      </c>
      <c r="B22054" s="7" t="s">
        <v>267</v>
      </c>
      <c r="C22054" s="7" t="s">
        <v>1403</v>
      </c>
      <c r="D22054" s="7" t="n">
        <v>0</v>
      </c>
      <c r="E22054" s="7" t="n">
        <v>0</v>
      </c>
      <c r="F22054" s="7" t="n">
        <v>1</v>
      </c>
      <c r="G22054" s="7" t="n">
        <v>381.27</v>
      </c>
    </row>
    <row r="22055" customFormat="false" ht="15" hidden="false" customHeight="false" outlineLevel="0" collapsed="false">
      <c r="A22055" s="7" t="s">
        <v>34</v>
      </c>
      <c r="B22055" s="7" t="s">
        <v>267</v>
      </c>
      <c r="C22055" s="7" t="s">
        <v>1403</v>
      </c>
      <c r="D22055" s="7" t="n">
        <v>0</v>
      </c>
      <c r="E22055" s="7" t="n">
        <v>0</v>
      </c>
      <c r="F22055" s="7" t="n">
        <v>3</v>
      </c>
      <c r="G22055" s="7" t="n">
        <v>1143.81</v>
      </c>
    </row>
    <row r="22056" customFormat="false" ht="15" hidden="false" customHeight="false" outlineLevel="0" collapsed="false">
      <c r="A22056" s="7" t="s">
        <v>34</v>
      </c>
      <c r="B22056" s="7" t="s">
        <v>267</v>
      </c>
      <c r="C22056" s="7" t="s">
        <v>1403</v>
      </c>
      <c r="D22056" s="7" t="n">
        <v>4</v>
      </c>
      <c r="E22056" s="7" t="n">
        <v>1329.18</v>
      </c>
      <c r="F22056" s="7" t="n">
        <v>0</v>
      </c>
      <c r="G22056" s="7" t="n">
        <v>0</v>
      </c>
    </row>
    <row r="22057" customFormat="false" ht="15" hidden="false" customHeight="false" outlineLevel="0" collapsed="false">
      <c r="A22057" s="7" t="s">
        <v>34</v>
      </c>
      <c r="B22057" s="7" t="s">
        <v>267</v>
      </c>
      <c r="C22057" s="7" t="s">
        <v>1403</v>
      </c>
      <c r="D22057" s="7" t="n">
        <v>0</v>
      </c>
      <c r="E22057" s="7" t="n">
        <v>0</v>
      </c>
      <c r="F22057" s="7" t="n">
        <v>1</v>
      </c>
      <c r="G22057" s="7" t="n">
        <v>343.14</v>
      </c>
    </row>
    <row r="22058" customFormat="false" ht="15" hidden="false" customHeight="false" outlineLevel="0" collapsed="false">
      <c r="A22058" s="7" t="s">
        <v>34</v>
      </c>
      <c r="B22058" s="7" t="s">
        <v>267</v>
      </c>
      <c r="C22058" s="7" t="s">
        <v>1403</v>
      </c>
      <c r="D22058" s="7" t="n">
        <v>0</v>
      </c>
      <c r="E22058" s="7" t="n">
        <v>0</v>
      </c>
      <c r="F22058" s="7" t="n">
        <v>2</v>
      </c>
      <c r="G22058" s="7" t="n">
        <v>686.29</v>
      </c>
    </row>
    <row r="22059" customFormat="false" ht="15" hidden="false" customHeight="false" outlineLevel="0" collapsed="false">
      <c r="A22059" s="7" t="s">
        <v>34</v>
      </c>
      <c r="B22059" s="7" t="s">
        <v>373</v>
      </c>
      <c r="C22059" s="7" t="s">
        <v>1403</v>
      </c>
      <c r="D22059" s="7" t="n">
        <v>0</v>
      </c>
      <c r="E22059" s="7" t="n">
        <v>0</v>
      </c>
      <c r="F22059" s="7" t="n">
        <v>1</v>
      </c>
      <c r="G22059" s="7" t="n">
        <v>381.27</v>
      </c>
    </row>
    <row r="22060" customFormat="false" ht="15" hidden="false" customHeight="false" outlineLevel="0" collapsed="false">
      <c r="A22060" s="7" t="s">
        <v>34</v>
      </c>
      <c r="B22060" s="7" t="s">
        <v>373</v>
      </c>
      <c r="C22060" s="7" t="s">
        <v>1403</v>
      </c>
      <c r="D22060" s="7" t="n">
        <v>0</v>
      </c>
      <c r="E22060" s="7" t="n">
        <v>0</v>
      </c>
      <c r="F22060" s="7" t="n">
        <v>1</v>
      </c>
      <c r="G22060" s="7" t="n">
        <v>381.27</v>
      </c>
    </row>
    <row r="22061" customFormat="false" ht="15" hidden="false" customHeight="false" outlineLevel="0" collapsed="false">
      <c r="A22061" s="7" t="s">
        <v>34</v>
      </c>
      <c r="B22061" s="7" t="s">
        <v>373</v>
      </c>
      <c r="C22061" s="7" t="s">
        <v>1403</v>
      </c>
      <c r="D22061" s="7" t="n">
        <v>0</v>
      </c>
      <c r="E22061" s="7" t="n">
        <v>0</v>
      </c>
      <c r="F22061" s="7" t="n">
        <v>1</v>
      </c>
      <c r="G22061" s="7" t="n">
        <v>324.08</v>
      </c>
    </row>
    <row r="22062" customFormat="false" ht="15" hidden="false" customHeight="false" outlineLevel="0" collapsed="false">
      <c r="A22062" s="7" t="s">
        <v>34</v>
      </c>
      <c r="B22062" s="7" t="s">
        <v>373</v>
      </c>
      <c r="C22062" s="7" t="s">
        <v>1403</v>
      </c>
      <c r="D22062" s="7" t="n">
        <v>7</v>
      </c>
      <c r="E22062" s="7" t="n">
        <v>2497.32</v>
      </c>
      <c r="F22062" s="7" t="n">
        <v>7</v>
      </c>
      <c r="G22062" s="7" t="n">
        <v>2592.63</v>
      </c>
    </row>
    <row r="22063" customFormat="false" ht="15" hidden="false" customHeight="false" outlineLevel="0" collapsed="false">
      <c r="A22063" s="7" t="s">
        <v>34</v>
      </c>
      <c r="B22063" s="7" t="s">
        <v>373</v>
      </c>
      <c r="C22063" s="7" t="s">
        <v>1403</v>
      </c>
      <c r="D22063" s="7" t="n">
        <v>0</v>
      </c>
      <c r="E22063" s="7" t="n">
        <v>0</v>
      </c>
      <c r="F22063" s="7" t="n">
        <v>1</v>
      </c>
      <c r="G22063" s="7" t="n">
        <v>381.27</v>
      </c>
    </row>
    <row r="22064" customFormat="false" ht="15" hidden="false" customHeight="false" outlineLevel="0" collapsed="false">
      <c r="A22064" s="7" t="s">
        <v>34</v>
      </c>
      <c r="B22064" s="7" t="s">
        <v>373</v>
      </c>
      <c r="C22064" s="7" t="s">
        <v>1403</v>
      </c>
      <c r="D22064" s="7" t="n">
        <v>2</v>
      </c>
      <c r="E22064" s="7" t="n">
        <v>610.7</v>
      </c>
      <c r="F22064" s="7" t="n">
        <v>0</v>
      </c>
      <c r="G22064" s="7" t="n">
        <v>0</v>
      </c>
    </row>
    <row r="22065" customFormat="false" ht="15" hidden="false" customHeight="false" outlineLevel="0" collapsed="false">
      <c r="A22065" s="7" t="s">
        <v>34</v>
      </c>
      <c r="B22065" s="7" t="s">
        <v>318</v>
      </c>
      <c r="C22065" s="7" t="s">
        <v>1403</v>
      </c>
      <c r="D22065" s="7" t="n">
        <v>0</v>
      </c>
      <c r="E22065" s="7" t="n">
        <v>0</v>
      </c>
      <c r="F22065" s="7" t="n">
        <v>1</v>
      </c>
      <c r="G22065" s="7" t="n">
        <v>381.27</v>
      </c>
    </row>
    <row r="22066" customFormat="false" ht="15" hidden="false" customHeight="false" outlineLevel="0" collapsed="false">
      <c r="A22066" s="7" t="s">
        <v>34</v>
      </c>
      <c r="B22066" s="7" t="s">
        <v>318</v>
      </c>
      <c r="C22066" s="7" t="s">
        <v>1403</v>
      </c>
      <c r="D22066" s="7" t="n">
        <v>0</v>
      </c>
      <c r="E22066" s="7" t="n">
        <v>0</v>
      </c>
      <c r="F22066" s="7" t="n">
        <v>1</v>
      </c>
      <c r="G22066" s="7" t="n">
        <v>343.14</v>
      </c>
    </row>
    <row r="22067" customFormat="false" ht="15" hidden="false" customHeight="false" outlineLevel="0" collapsed="false">
      <c r="A22067" s="7" t="s">
        <v>34</v>
      </c>
      <c r="B22067" s="7" t="s">
        <v>318</v>
      </c>
      <c r="C22067" s="7" t="s">
        <v>1403</v>
      </c>
      <c r="D22067" s="7" t="n">
        <v>0</v>
      </c>
      <c r="E22067" s="7" t="n">
        <v>0</v>
      </c>
      <c r="F22067" s="7" t="n">
        <v>0</v>
      </c>
      <c r="G22067" s="7" t="n">
        <v>-38.13</v>
      </c>
    </row>
    <row r="22068" customFormat="false" ht="15" hidden="false" customHeight="false" outlineLevel="0" collapsed="false">
      <c r="A22068" s="7" t="s">
        <v>34</v>
      </c>
      <c r="B22068" s="7" t="s">
        <v>318</v>
      </c>
      <c r="C22068" s="7" t="s">
        <v>1403</v>
      </c>
      <c r="D22068" s="7" t="n">
        <v>0</v>
      </c>
      <c r="E22068" s="7" t="n">
        <v>0</v>
      </c>
      <c r="F22068" s="7" t="n">
        <v>2</v>
      </c>
      <c r="G22068" s="7" t="n">
        <v>762.54</v>
      </c>
    </row>
    <row r="22069" customFormat="false" ht="15" hidden="false" customHeight="false" outlineLevel="0" collapsed="false">
      <c r="A22069" s="7" t="s">
        <v>34</v>
      </c>
      <c r="B22069" s="7" t="s">
        <v>318</v>
      </c>
      <c r="C22069" s="7" t="s">
        <v>1403</v>
      </c>
      <c r="D22069" s="7" t="n">
        <v>2</v>
      </c>
      <c r="E22069" s="7" t="n">
        <v>664.59</v>
      </c>
      <c r="F22069" s="7" t="n">
        <v>0</v>
      </c>
      <c r="G22069" s="7" t="n">
        <v>0</v>
      </c>
    </row>
    <row r="22070" customFormat="false" ht="15" hidden="false" customHeight="false" outlineLevel="0" collapsed="false">
      <c r="A22070" s="7" t="s">
        <v>34</v>
      </c>
      <c r="B22070" s="7" t="s">
        <v>318</v>
      </c>
      <c r="C22070" s="7" t="s">
        <v>1403</v>
      </c>
      <c r="D22070" s="7" t="n">
        <v>0</v>
      </c>
      <c r="E22070" s="7" t="n">
        <v>0</v>
      </c>
      <c r="F22070" s="7" t="n">
        <v>1</v>
      </c>
      <c r="G22070" s="7" t="n">
        <v>343.15</v>
      </c>
    </row>
    <row r="22071" customFormat="false" ht="15" hidden="false" customHeight="false" outlineLevel="0" collapsed="false">
      <c r="A22071" s="7" t="s">
        <v>34</v>
      </c>
      <c r="B22071" s="7" t="s">
        <v>318</v>
      </c>
      <c r="C22071" s="7" t="s">
        <v>1403</v>
      </c>
      <c r="D22071" s="7" t="n">
        <v>0</v>
      </c>
      <c r="E22071" s="7" t="n">
        <v>0</v>
      </c>
      <c r="F22071" s="7" t="n">
        <v>1</v>
      </c>
      <c r="G22071" s="7" t="n">
        <v>343.14</v>
      </c>
    </row>
    <row r="22072" customFormat="false" ht="15" hidden="false" customHeight="false" outlineLevel="0" collapsed="false">
      <c r="A22072" s="7" t="s">
        <v>34</v>
      </c>
      <c r="B22072" s="7" t="s">
        <v>318</v>
      </c>
      <c r="C22072" s="7" t="s">
        <v>1403</v>
      </c>
      <c r="D22072" s="7" t="n">
        <v>0</v>
      </c>
      <c r="E22072" s="7" t="n">
        <v>0</v>
      </c>
      <c r="F22072" s="7" t="n">
        <v>1</v>
      </c>
      <c r="G22072" s="7" t="n">
        <v>324.09</v>
      </c>
    </row>
    <row r="22073" customFormat="false" ht="15" hidden="false" customHeight="false" outlineLevel="0" collapsed="false">
      <c r="A22073" s="7" t="s">
        <v>34</v>
      </c>
      <c r="B22073" s="7" t="s">
        <v>318</v>
      </c>
      <c r="C22073" s="7" t="s">
        <v>1403</v>
      </c>
      <c r="D22073" s="7" t="n">
        <v>14</v>
      </c>
      <c r="E22073" s="7" t="n">
        <v>5089.95</v>
      </c>
      <c r="F22073" s="7" t="n">
        <v>7</v>
      </c>
      <c r="G22073" s="7" t="n">
        <v>2478.24</v>
      </c>
    </row>
    <row r="22074" customFormat="false" ht="15" hidden="false" customHeight="false" outlineLevel="0" collapsed="false">
      <c r="A22074" s="7" t="s">
        <v>34</v>
      </c>
      <c r="B22074" s="7" t="s">
        <v>318</v>
      </c>
      <c r="C22074" s="7" t="s">
        <v>1403</v>
      </c>
      <c r="D22074" s="7" t="n">
        <v>0</v>
      </c>
      <c r="E22074" s="7" t="n">
        <v>0</v>
      </c>
      <c r="F22074" s="7" t="n">
        <v>1</v>
      </c>
      <c r="G22074" s="7" t="n">
        <v>381.27</v>
      </c>
    </row>
    <row r="22075" customFormat="false" ht="15" hidden="false" customHeight="false" outlineLevel="0" collapsed="false">
      <c r="A22075" s="7" t="s">
        <v>34</v>
      </c>
      <c r="B22075" s="7" t="s">
        <v>318</v>
      </c>
      <c r="C22075" s="7" t="s">
        <v>1403</v>
      </c>
      <c r="D22075" s="7" t="n">
        <v>0</v>
      </c>
      <c r="E22075" s="7" t="n">
        <v>0</v>
      </c>
      <c r="F22075" s="7" t="n">
        <v>1</v>
      </c>
      <c r="G22075" s="7" t="n">
        <v>381.27</v>
      </c>
    </row>
    <row r="22076" customFormat="false" ht="15" hidden="false" customHeight="false" outlineLevel="0" collapsed="false">
      <c r="A22076" s="7" t="s">
        <v>34</v>
      </c>
      <c r="B22076" s="7" t="s">
        <v>318</v>
      </c>
      <c r="C22076" s="7" t="s">
        <v>1403</v>
      </c>
      <c r="D22076" s="7" t="n">
        <v>0</v>
      </c>
      <c r="E22076" s="7" t="n">
        <v>0</v>
      </c>
      <c r="F22076" s="7" t="n">
        <v>1</v>
      </c>
      <c r="G22076" s="7" t="n">
        <v>381.27</v>
      </c>
    </row>
    <row r="22077" customFormat="false" ht="15" hidden="false" customHeight="false" outlineLevel="0" collapsed="false">
      <c r="A22077" s="7" t="s">
        <v>34</v>
      </c>
      <c r="B22077" s="7" t="s">
        <v>318</v>
      </c>
      <c r="C22077" s="7" t="s">
        <v>1403</v>
      </c>
      <c r="D22077" s="7" t="n">
        <v>0</v>
      </c>
      <c r="E22077" s="7" t="n">
        <v>0</v>
      </c>
      <c r="F22077" s="7" t="n">
        <v>1</v>
      </c>
      <c r="G22077" s="7" t="n">
        <v>343.14</v>
      </c>
    </row>
    <row r="22078" customFormat="false" ht="15" hidden="false" customHeight="false" outlineLevel="0" collapsed="false">
      <c r="A22078" s="7" t="s">
        <v>34</v>
      </c>
      <c r="B22078" s="7" t="s">
        <v>780</v>
      </c>
      <c r="C22078" s="7" t="s">
        <v>1403</v>
      </c>
      <c r="D22078" s="7" t="n">
        <v>1</v>
      </c>
      <c r="E22078" s="7" t="n">
        <v>305.02</v>
      </c>
      <c r="F22078" s="7" t="n">
        <v>2</v>
      </c>
      <c r="G22078" s="7" t="n">
        <v>724.41</v>
      </c>
    </row>
    <row r="22079" customFormat="false" ht="15" hidden="false" customHeight="false" outlineLevel="0" collapsed="false">
      <c r="A22079" s="7" t="s">
        <v>34</v>
      </c>
      <c r="B22079" s="7" t="s">
        <v>780</v>
      </c>
      <c r="C22079" s="7" t="s">
        <v>1403</v>
      </c>
      <c r="D22079" s="7" t="n">
        <v>0</v>
      </c>
      <c r="E22079" s="7" t="n">
        <v>0</v>
      </c>
      <c r="F22079" s="7" t="n">
        <v>1</v>
      </c>
      <c r="G22079" s="7" t="n">
        <v>324.09</v>
      </c>
    </row>
    <row r="22080" customFormat="false" ht="15" hidden="false" customHeight="false" outlineLevel="0" collapsed="false">
      <c r="A22080" s="7" t="s">
        <v>34</v>
      </c>
      <c r="B22080" s="7" t="s">
        <v>780</v>
      </c>
      <c r="C22080" s="7" t="s">
        <v>1403</v>
      </c>
      <c r="D22080" s="7" t="n">
        <v>3</v>
      </c>
      <c r="E22080" s="7" t="n">
        <v>700.52</v>
      </c>
      <c r="F22080" s="7" t="n">
        <v>0</v>
      </c>
      <c r="G22080" s="7" t="n">
        <v>0</v>
      </c>
    </row>
    <row r="22081" customFormat="false" ht="15" hidden="false" customHeight="false" outlineLevel="0" collapsed="false">
      <c r="A22081" s="7" t="s">
        <v>34</v>
      </c>
      <c r="B22081" s="7" t="s">
        <v>780</v>
      </c>
      <c r="C22081" s="7" t="s">
        <v>1403</v>
      </c>
      <c r="D22081" s="7" t="n">
        <v>0</v>
      </c>
      <c r="E22081" s="7" t="n">
        <v>0</v>
      </c>
      <c r="F22081" s="7" t="n">
        <v>1</v>
      </c>
      <c r="G22081" s="7" t="n">
        <v>324.09</v>
      </c>
    </row>
    <row r="22082" customFormat="false" ht="15" hidden="false" customHeight="false" outlineLevel="0" collapsed="false">
      <c r="A22082" s="7" t="s">
        <v>34</v>
      </c>
      <c r="B22082" s="7" t="s">
        <v>780</v>
      </c>
      <c r="C22082" s="7" t="s">
        <v>1403</v>
      </c>
      <c r="D22082" s="7" t="n">
        <v>0</v>
      </c>
      <c r="E22082" s="7" t="n">
        <v>0</v>
      </c>
      <c r="F22082" s="7" t="n">
        <v>1</v>
      </c>
      <c r="G22082" s="7" t="n">
        <v>381.27</v>
      </c>
    </row>
    <row r="22083" customFormat="false" ht="15" hidden="false" customHeight="false" outlineLevel="0" collapsed="false">
      <c r="A22083" s="7" t="s">
        <v>34</v>
      </c>
      <c r="B22083" s="7" t="s">
        <v>780</v>
      </c>
      <c r="C22083" s="7" t="s">
        <v>1403</v>
      </c>
      <c r="D22083" s="7" t="n">
        <v>0</v>
      </c>
      <c r="E22083" s="7" t="n">
        <v>0</v>
      </c>
      <c r="F22083" s="7" t="n">
        <v>1</v>
      </c>
      <c r="G22083" s="7" t="n">
        <v>381.27</v>
      </c>
    </row>
    <row r="22084" customFormat="false" ht="15" hidden="false" customHeight="false" outlineLevel="0" collapsed="false">
      <c r="A22084" s="7" t="s">
        <v>34</v>
      </c>
      <c r="B22084" s="7" t="s">
        <v>780</v>
      </c>
      <c r="C22084" s="7" t="s">
        <v>1403</v>
      </c>
      <c r="D22084" s="7" t="n">
        <v>0</v>
      </c>
      <c r="E22084" s="7" t="n">
        <v>0</v>
      </c>
      <c r="F22084" s="7" t="n">
        <v>1</v>
      </c>
      <c r="G22084" s="7" t="n">
        <v>343.14</v>
      </c>
    </row>
    <row r="22085" customFormat="false" ht="15" hidden="false" customHeight="false" outlineLevel="0" collapsed="false">
      <c r="A22085" s="7" t="s">
        <v>34</v>
      </c>
      <c r="B22085" s="7" t="s">
        <v>780</v>
      </c>
      <c r="C22085" s="7" t="s">
        <v>1403</v>
      </c>
      <c r="D22085" s="7" t="n">
        <v>0</v>
      </c>
      <c r="E22085" s="7" t="n">
        <v>0</v>
      </c>
      <c r="F22085" s="7" t="n">
        <v>1</v>
      </c>
      <c r="G22085" s="7" t="n">
        <v>381.27</v>
      </c>
    </row>
    <row r="22086" customFormat="false" ht="15" hidden="false" customHeight="false" outlineLevel="0" collapsed="false">
      <c r="A22086" s="7" t="s">
        <v>34</v>
      </c>
      <c r="B22086" s="7" t="s">
        <v>524</v>
      </c>
      <c r="C22086" s="7" t="s">
        <v>1403</v>
      </c>
      <c r="D22086" s="7" t="n">
        <v>0</v>
      </c>
      <c r="E22086" s="7" t="n">
        <v>0</v>
      </c>
      <c r="F22086" s="7" t="n">
        <v>1</v>
      </c>
      <c r="G22086" s="7" t="n">
        <v>343.14</v>
      </c>
    </row>
    <row r="22087" customFormat="false" ht="15" hidden="false" customHeight="false" outlineLevel="0" collapsed="false">
      <c r="A22087" s="7" t="s">
        <v>34</v>
      </c>
      <c r="B22087" s="7" t="s">
        <v>524</v>
      </c>
      <c r="C22087" s="7" t="s">
        <v>1403</v>
      </c>
      <c r="D22087" s="7" t="n">
        <v>2</v>
      </c>
      <c r="E22087" s="7" t="n">
        <v>664.59</v>
      </c>
      <c r="F22087" s="7" t="n">
        <v>0</v>
      </c>
      <c r="G22087" s="7" t="n">
        <v>0</v>
      </c>
    </row>
    <row r="22088" customFormat="false" ht="15" hidden="false" customHeight="false" outlineLevel="0" collapsed="false">
      <c r="A22088" s="7" t="s">
        <v>34</v>
      </c>
      <c r="B22088" s="7" t="s">
        <v>524</v>
      </c>
      <c r="C22088" s="7" t="s">
        <v>1403</v>
      </c>
      <c r="D22088" s="7" t="n">
        <v>0</v>
      </c>
      <c r="E22088" s="7" t="n">
        <v>0</v>
      </c>
      <c r="F22088" s="7" t="n">
        <v>1</v>
      </c>
      <c r="G22088" s="7" t="n">
        <v>324.09</v>
      </c>
    </row>
    <row r="22089" customFormat="false" ht="15" hidden="false" customHeight="false" outlineLevel="0" collapsed="false">
      <c r="A22089" s="7" t="s">
        <v>34</v>
      </c>
      <c r="B22089" s="7" t="s">
        <v>524</v>
      </c>
      <c r="C22089" s="7" t="s">
        <v>1403</v>
      </c>
      <c r="D22089" s="7" t="n">
        <v>10</v>
      </c>
      <c r="E22089" s="7" t="n">
        <v>3545.81</v>
      </c>
      <c r="F22089" s="7" t="n">
        <v>4</v>
      </c>
      <c r="G22089" s="7" t="n">
        <v>1448.82</v>
      </c>
    </row>
    <row r="22090" customFormat="false" ht="15" hidden="false" customHeight="false" outlineLevel="0" collapsed="false">
      <c r="A22090" s="7" t="s">
        <v>34</v>
      </c>
      <c r="B22090" s="7" t="s">
        <v>524</v>
      </c>
      <c r="C22090" s="7" t="s">
        <v>1403</v>
      </c>
      <c r="D22090" s="7" t="n">
        <v>0</v>
      </c>
      <c r="E22090" s="7" t="n">
        <v>0</v>
      </c>
      <c r="F22090" s="7" t="n">
        <v>1</v>
      </c>
      <c r="G22090" s="7" t="n">
        <v>381.27</v>
      </c>
    </row>
    <row r="22091" customFormat="false" ht="15" hidden="false" customHeight="false" outlineLevel="0" collapsed="false">
      <c r="A22091" s="7" t="s">
        <v>34</v>
      </c>
      <c r="B22091" s="7" t="s">
        <v>524</v>
      </c>
      <c r="C22091" s="7" t="s">
        <v>1403</v>
      </c>
      <c r="D22091" s="7" t="n">
        <v>0</v>
      </c>
      <c r="E22091" s="7" t="n">
        <v>0</v>
      </c>
      <c r="F22091" s="7" t="n">
        <v>1</v>
      </c>
      <c r="G22091" s="7" t="n">
        <v>381.27</v>
      </c>
    </row>
    <row r="22092" customFormat="false" ht="15" hidden="false" customHeight="false" outlineLevel="0" collapsed="false">
      <c r="A22092" s="7" t="s">
        <v>34</v>
      </c>
      <c r="B22092" s="7" t="s">
        <v>524</v>
      </c>
      <c r="C22092" s="7" t="s">
        <v>1403</v>
      </c>
      <c r="D22092" s="7" t="n">
        <v>0</v>
      </c>
      <c r="E22092" s="7" t="n">
        <v>0</v>
      </c>
      <c r="F22092" s="7" t="n">
        <v>1</v>
      </c>
      <c r="G22092" s="7" t="n">
        <v>381.27</v>
      </c>
    </row>
    <row r="22093" customFormat="false" ht="15" hidden="false" customHeight="false" outlineLevel="0" collapsed="false">
      <c r="A22093" s="7" t="s">
        <v>34</v>
      </c>
      <c r="B22093" s="7" t="s">
        <v>524</v>
      </c>
      <c r="C22093" s="7" t="s">
        <v>1403</v>
      </c>
      <c r="D22093" s="7" t="n">
        <v>0</v>
      </c>
      <c r="E22093" s="7" t="n">
        <v>0</v>
      </c>
      <c r="F22093" s="7" t="n">
        <v>1</v>
      </c>
      <c r="G22093" s="7" t="n">
        <v>381.27</v>
      </c>
    </row>
    <row r="22094" customFormat="false" ht="15" hidden="false" customHeight="false" outlineLevel="0" collapsed="false">
      <c r="A22094" s="7" t="s">
        <v>34</v>
      </c>
      <c r="B22094" s="7" t="s">
        <v>654</v>
      </c>
      <c r="C22094" s="7" t="s">
        <v>1404</v>
      </c>
      <c r="D22094" s="7" t="n">
        <v>5</v>
      </c>
      <c r="E22094" s="7" t="n">
        <v>3676.5</v>
      </c>
      <c r="F22094" s="7" t="n">
        <v>0</v>
      </c>
      <c r="G22094" s="7" t="n">
        <v>0</v>
      </c>
    </row>
    <row r="22095" customFormat="false" ht="15" hidden="false" customHeight="false" outlineLevel="0" collapsed="false">
      <c r="A22095" s="7" t="s">
        <v>34</v>
      </c>
      <c r="B22095" s="7" t="s">
        <v>456</v>
      </c>
      <c r="C22095" s="7" t="s">
        <v>1404</v>
      </c>
      <c r="D22095" s="7" t="n">
        <v>2</v>
      </c>
      <c r="E22095" s="7" t="n">
        <v>1581.75</v>
      </c>
      <c r="F22095" s="7" t="n">
        <v>0</v>
      </c>
      <c r="G22095" s="7" t="n">
        <v>0</v>
      </c>
    </row>
    <row r="22096" customFormat="false" ht="15" hidden="false" customHeight="false" outlineLevel="0" collapsed="false">
      <c r="A22096" s="7" t="s">
        <v>34</v>
      </c>
      <c r="B22096" s="7" t="s">
        <v>455</v>
      </c>
      <c r="C22096" s="7" t="s">
        <v>1405</v>
      </c>
      <c r="D22096" s="7" t="n">
        <v>3</v>
      </c>
      <c r="E22096" s="7" t="n">
        <v>2265.75</v>
      </c>
      <c r="F22096" s="7" t="n">
        <v>0</v>
      </c>
      <c r="G22096" s="7" t="n">
        <v>0</v>
      </c>
    </row>
    <row r="22097" customFormat="false" ht="15" hidden="false" customHeight="false" outlineLevel="0" collapsed="false">
      <c r="A22097" s="7" t="s">
        <v>34</v>
      </c>
      <c r="B22097" s="7" t="s">
        <v>655</v>
      </c>
      <c r="C22097" s="7" t="s">
        <v>1404</v>
      </c>
      <c r="D22097" s="7" t="n">
        <v>3</v>
      </c>
      <c r="E22097" s="7" t="n">
        <v>2308.5</v>
      </c>
      <c r="F22097" s="7" t="n">
        <v>0</v>
      </c>
      <c r="G22097" s="7" t="n">
        <v>0</v>
      </c>
    </row>
    <row r="22098" customFormat="false" ht="15" hidden="false" customHeight="false" outlineLevel="0" collapsed="false">
      <c r="A22098" s="7" t="s">
        <v>34</v>
      </c>
      <c r="B22098" s="7" t="s">
        <v>306</v>
      </c>
      <c r="C22098" s="7" t="s">
        <v>1407</v>
      </c>
      <c r="D22098" s="7" t="n">
        <v>22</v>
      </c>
      <c r="E22098" s="7" t="n">
        <v>799.39</v>
      </c>
      <c r="F22098" s="7" t="n">
        <v>10</v>
      </c>
      <c r="G22098" s="7" t="n">
        <v>358.52</v>
      </c>
    </row>
    <row r="22099" customFormat="false" ht="15" hidden="false" customHeight="false" outlineLevel="0" collapsed="false">
      <c r="A22099" s="7" t="s">
        <v>34</v>
      </c>
      <c r="B22099" s="7" t="s">
        <v>306</v>
      </c>
      <c r="C22099" s="7" t="s">
        <v>1407</v>
      </c>
      <c r="D22099" s="7" t="n">
        <v>0</v>
      </c>
      <c r="E22099" s="7" t="n">
        <v>0</v>
      </c>
      <c r="F22099" s="7" t="n">
        <v>1</v>
      </c>
      <c r="G22099" s="7" t="n">
        <v>38.9</v>
      </c>
    </row>
    <row r="22100" customFormat="false" ht="15" hidden="false" customHeight="false" outlineLevel="0" collapsed="false">
      <c r="A22100" s="7" t="s">
        <v>34</v>
      </c>
      <c r="B22100" s="7" t="s">
        <v>306</v>
      </c>
      <c r="C22100" s="7" t="s">
        <v>1407</v>
      </c>
      <c r="D22100" s="7" t="n">
        <v>0</v>
      </c>
      <c r="E22100" s="7" t="n">
        <v>0</v>
      </c>
      <c r="F22100" s="7" t="n">
        <v>3</v>
      </c>
      <c r="G22100" s="7" t="n">
        <v>116.7</v>
      </c>
    </row>
    <row r="22101" customFormat="false" ht="15" hidden="false" customHeight="false" outlineLevel="0" collapsed="false">
      <c r="A22101" s="7" t="s">
        <v>34</v>
      </c>
      <c r="B22101" s="7" t="s">
        <v>306</v>
      </c>
      <c r="C22101" s="7" t="s">
        <v>1407</v>
      </c>
      <c r="D22101" s="7" t="n">
        <v>0</v>
      </c>
      <c r="E22101" s="7" t="n">
        <v>0</v>
      </c>
      <c r="F22101" s="7" t="n">
        <v>2</v>
      </c>
      <c r="G22101" s="7" t="n">
        <v>70.02</v>
      </c>
    </row>
    <row r="22102" customFormat="false" ht="15" hidden="false" customHeight="false" outlineLevel="0" collapsed="false">
      <c r="A22102" s="7" t="s">
        <v>34</v>
      </c>
      <c r="B22102" s="7" t="s">
        <v>306</v>
      </c>
      <c r="C22102" s="7" t="s">
        <v>1407</v>
      </c>
      <c r="D22102" s="7" t="n">
        <v>0</v>
      </c>
      <c r="E22102" s="7" t="n">
        <v>0</v>
      </c>
      <c r="F22102" s="7" t="n">
        <v>1</v>
      </c>
      <c r="G22102" s="7" t="n">
        <v>38.9</v>
      </c>
    </row>
    <row r="22103" customFormat="false" ht="15" hidden="false" customHeight="false" outlineLevel="0" collapsed="false">
      <c r="A22103" s="7" t="s">
        <v>34</v>
      </c>
      <c r="B22103" s="7" t="s">
        <v>306</v>
      </c>
      <c r="C22103" s="7" t="s">
        <v>1407</v>
      </c>
      <c r="D22103" s="7" t="n">
        <v>0</v>
      </c>
      <c r="E22103" s="7" t="n">
        <v>0</v>
      </c>
      <c r="F22103" s="7" t="n">
        <v>1</v>
      </c>
      <c r="G22103" s="7" t="n">
        <v>38.89</v>
      </c>
    </row>
    <row r="22104" customFormat="false" ht="15" hidden="false" customHeight="false" outlineLevel="0" collapsed="false">
      <c r="A22104" s="7" t="s">
        <v>34</v>
      </c>
      <c r="B22104" s="7" t="s">
        <v>306</v>
      </c>
      <c r="C22104" s="7" t="s">
        <v>1407</v>
      </c>
      <c r="D22104" s="7" t="n">
        <v>0</v>
      </c>
      <c r="E22104" s="7" t="n">
        <v>0</v>
      </c>
      <c r="F22104" s="7" t="n">
        <v>2</v>
      </c>
      <c r="G22104" s="7" t="n">
        <v>73.91</v>
      </c>
    </row>
    <row r="22105" customFormat="false" ht="15" hidden="false" customHeight="false" outlineLevel="0" collapsed="false">
      <c r="A22105" s="7" t="s">
        <v>34</v>
      </c>
      <c r="B22105" s="7" t="s">
        <v>306</v>
      </c>
      <c r="C22105" s="7" t="s">
        <v>1407</v>
      </c>
      <c r="D22105" s="7" t="n">
        <v>0</v>
      </c>
      <c r="E22105" s="7" t="n">
        <v>0</v>
      </c>
      <c r="F22105" s="7" t="n">
        <v>2</v>
      </c>
      <c r="G22105" s="7" t="n">
        <v>77.8</v>
      </c>
    </row>
    <row r="22106" customFormat="false" ht="15" hidden="false" customHeight="false" outlineLevel="0" collapsed="false">
      <c r="A22106" s="7" t="s">
        <v>34</v>
      </c>
      <c r="B22106" s="7" t="s">
        <v>306</v>
      </c>
      <c r="C22106" s="7" t="s">
        <v>1407</v>
      </c>
      <c r="D22106" s="7" t="n">
        <v>6</v>
      </c>
      <c r="E22106" s="7" t="n">
        <v>222.59</v>
      </c>
      <c r="F22106" s="7" t="n">
        <v>0</v>
      </c>
      <c r="G22106" s="7" t="n">
        <v>0</v>
      </c>
    </row>
    <row r="22107" customFormat="false" ht="15" hidden="false" customHeight="false" outlineLevel="0" collapsed="false">
      <c r="A22107" s="7" t="s">
        <v>34</v>
      </c>
      <c r="B22107" s="7" t="s">
        <v>306</v>
      </c>
      <c r="C22107" s="7" t="s">
        <v>1407</v>
      </c>
      <c r="D22107" s="7" t="n">
        <v>0</v>
      </c>
      <c r="E22107" s="7" t="n">
        <v>0</v>
      </c>
      <c r="F22107" s="7" t="n">
        <v>1</v>
      </c>
      <c r="G22107" s="7" t="n">
        <v>38.9</v>
      </c>
    </row>
    <row r="22108" customFormat="false" ht="15" hidden="false" customHeight="false" outlineLevel="0" collapsed="false">
      <c r="A22108" s="7" t="s">
        <v>34</v>
      </c>
      <c r="B22108" s="7" t="s">
        <v>306</v>
      </c>
      <c r="C22108" s="7" t="s">
        <v>1407</v>
      </c>
      <c r="D22108" s="7" t="n">
        <v>0</v>
      </c>
      <c r="E22108" s="7" t="n">
        <v>0</v>
      </c>
      <c r="F22108" s="7" t="n">
        <v>1</v>
      </c>
      <c r="G22108" s="7" t="n">
        <v>38.89</v>
      </c>
    </row>
    <row r="22109" customFormat="false" ht="15" hidden="false" customHeight="false" outlineLevel="0" collapsed="false">
      <c r="A22109" s="7" t="s">
        <v>34</v>
      </c>
      <c r="B22109" s="7" t="s">
        <v>962</v>
      </c>
      <c r="C22109" s="7" t="s">
        <v>1588</v>
      </c>
      <c r="D22109" s="7" t="n">
        <v>0</v>
      </c>
      <c r="E22109" s="7" t="n">
        <v>0</v>
      </c>
      <c r="F22109" s="7" t="n">
        <v>10</v>
      </c>
      <c r="G22109" s="7" t="n">
        <v>58.48</v>
      </c>
    </row>
    <row r="22110" customFormat="false" ht="15" hidden="false" customHeight="false" outlineLevel="0" collapsed="false">
      <c r="A22110" s="7" t="s">
        <v>34</v>
      </c>
      <c r="B22110" s="7" t="s">
        <v>962</v>
      </c>
      <c r="C22110" s="7" t="s">
        <v>1588</v>
      </c>
      <c r="D22110" s="7" t="n">
        <v>0</v>
      </c>
      <c r="E22110" s="7" t="n">
        <v>0</v>
      </c>
      <c r="F22110" s="7" t="n">
        <v>1</v>
      </c>
      <c r="G22110" s="7" t="n">
        <v>0</v>
      </c>
    </row>
    <row r="22111" customFormat="false" ht="15" hidden="false" customHeight="false" outlineLevel="0" collapsed="false">
      <c r="A22111" s="7" t="s">
        <v>34</v>
      </c>
      <c r="B22111" s="7" t="s">
        <v>962</v>
      </c>
      <c r="C22111" s="7" t="s">
        <v>1588</v>
      </c>
      <c r="D22111" s="7" t="n">
        <v>0</v>
      </c>
      <c r="E22111" s="7" t="n">
        <v>0</v>
      </c>
      <c r="F22111" s="7" t="n">
        <v>1</v>
      </c>
      <c r="G22111" s="7" t="n">
        <v>12.63</v>
      </c>
    </row>
    <row r="22112" customFormat="false" ht="15" hidden="false" customHeight="false" outlineLevel="0" collapsed="false">
      <c r="A22112" s="7" t="s">
        <v>34</v>
      </c>
      <c r="B22112" s="7" t="s">
        <v>962</v>
      </c>
      <c r="C22112" s="7" t="s">
        <v>1588</v>
      </c>
      <c r="D22112" s="7" t="n">
        <v>0</v>
      </c>
      <c r="E22112" s="7" t="n">
        <v>0</v>
      </c>
      <c r="F22112" s="7" t="n">
        <v>1</v>
      </c>
      <c r="G22112" s="7" t="n">
        <v>5.85</v>
      </c>
    </row>
    <row r="22113" customFormat="false" ht="15" hidden="false" customHeight="false" outlineLevel="0" collapsed="false">
      <c r="A22113" s="7" t="s">
        <v>34</v>
      </c>
      <c r="B22113" s="7" t="s">
        <v>962</v>
      </c>
      <c r="C22113" s="7" t="s">
        <v>1588</v>
      </c>
      <c r="D22113" s="7" t="n">
        <v>0</v>
      </c>
      <c r="E22113" s="7" t="n">
        <v>0</v>
      </c>
      <c r="F22113" s="7" t="n">
        <v>1</v>
      </c>
      <c r="G22113" s="7" t="n">
        <v>5.85</v>
      </c>
    </row>
    <row r="22114" customFormat="false" ht="15" hidden="false" customHeight="false" outlineLevel="0" collapsed="false">
      <c r="A22114" s="7" t="s">
        <v>34</v>
      </c>
      <c r="B22114" s="7" t="s">
        <v>962</v>
      </c>
      <c r="C22114" s="7" t="s">
        <v>1588</v>
      </c>
      <c r="D22114" s="7" t="n">
        <v>34</v>
      </c>
      <c r="E22114" s="7" t="n">
        <v>176.64</v>
      </c>
      <c r="F22114" s="7" t="n">
        <v>219</v>
      </c>
      <c r="G22114" s="7" t="n">
        <v>1128.82</v>
      </c>
    </row>
    <row r="22115" customFormat="false" ht="15" hidden="false" customHeight="false" outlineLevel="0" collapsed="false">
      <c r="A22115" s="7" t="s">
        <v>34</v>
      </c>
      <c r="B22115" s="7" t="s">
        <v>962</v>
      </c>
      <c r="C22115" s="7" t="s">
        <v>1588</v>
      </c>
      <c r="D22115" s="7" t="n">
        <v>0</v>
      </c>
      <c r="E22115" s="7" t="n">
        <v>0</v>
      </c>
      <c r="F22115" s="7" t="n">
        <v>2</v>
      </c>
      <c r="G22115" s="7" t="n">
        <v>10.53</v>
      </c>
    </row>
    <row r="22116" customFormat="false" ht="15" hidden="false" customHeight="false" outlineLevel="0" collapsed="false">
      <c r="A22116" s="7" t="s">
        <v>34</v>
      </c>
      <c r="B22116" s="7" t="s">
        <v>962</v>
      </c>
      <c r="C22116" s="7" t="s">
        <v>1588</v>
      </c>
      <c r="D22116" s="7" t="n">
        <v>0</v>
      </c>
      <c r="E22116" s="7" t="n">
        <v>0</v>
      </c>
      <c r="F22116" s="7" t="n">
        <v>1</v>
      </c>
      <c r="G22116" s="7" t="n">
        <v>5.85</v>
      </c>
    </row>
    <row r="22117" customFormat="false" ht="15" hidden="false" customHeight="false" outlineLevel="0" collapsed="false">
      <c r="A22117" s="7" t="s">
        <v>34</v>
      </c>
      <c r="B22117" s="7" t="s">
        <v>962</v>
      </c>
      <c r="C22117" s="7" t="s">
        <v>1588</v>
      </c>
      <c r="D22117" s="7" t="n">
        <v>0</v>
      </c>
      <c r="E22117" s="7" t="n">
        <v>0</v>
      </c>
      <c r="F22117" s="7" t="n">
        <v>1</v>
      </c>
      <c r="G22117" s="7" t="n">
        <v>0</v>
      </c>
    </row>
    <row r="22118" customFormat="false" ht="15" hidden="false" customHeight="false" outlineLevel="0" collapsed="false">
      <c r="A22118" s="7" t="s">
        <v>34</v>
      </c>
      <c r="B22118" s="7" t="s">
        <v>962</v>
      </c>
      <c r="C22118" s="7" t="s">
        <v>1588</v>
      </c>
      <c r="D22118" s="7" t="n">
        <v>0</v>
      </c>
      <c r="E22118" s="7" t="n">
        <v>0</v>
      </c>
      <c r="F22118" s="7" t="n">
        <v>1</v>
      </c>
      <c r="G22118" s="7" t="n">
        <v>12.63</v>
      </c>
    </row>
    <row r="22119" customFormat="false" ht="15" hidden="false" customHeight="false" outlineLevel="0" collapsed="false">
      <c r="A22119" s="7" t="s">
        <v>34</v>
      </c>
      <c r="B22119" s="7" t="s">
        <v>962</v>
      </c>
      <c r="C22119" s="7" t="s">
        <v>1588</v>
      </c>
      <c r="D22119" s="7" t="n">
        <v>0</v>
      </c>
      <c r="E22119" s="7" t="n">
        <v>0</v>
      </c>
      <c r="F22119" s="7" t="n">
        <v>2</v>
      </c>
      <c r="G22119" s="7" t="n">
        <v>11.69</v>
      </c>
    </row>
    <row r="22120" customFormat="false" ht="15" hidden="false" customHeight="false" outlineLevel="0" collapsed="false">
      <c r="A22120" s="7" t="s">
        <v>34</v>
      </c>
      <c r="B22120" s="7" t="s">
        <v>962</v>
      </c>
      <c r="C22120" s="7" t="s">
        <v>1588</v>
      </c>
      <c r="D22120" s="7" t="n">
        <v>0</v>
      </c>
      <c r="E22120" s="7" t="n">
        <v>0</v>
      </c>
      <c r="F22120" s="7" t="n">
        <v>1</v>
      </c>
      <c r="G22120" s="7" t="n">
        <v>11.36</v>
      </c>
    </row>
    <row r="22121" customFormat="false" ht="15" hidden="false" customHeight="false" outlineLevel="0" collapsed="false">
      <c r="A22121" s="7" t="s">
        <v>34</v>
      </c>
      <c r="B22121" s="7" t="s">
        <v>962</v>
      </c>
      <c r="C22121" s="7" t="s">
        <v>1588</v>
      </c>
      <c r="D22121" s="7" t="n">
        <v>0</v>
      </c>
      <c r="E22121" s="7" t="n">
        <v>0</v>
      </c>
      <c r="F22121" s="7" t="n">
        <v>1</v>
      </c>
      <c r="G22121" s="7" t="n">
        <v>5.85</v>
      </c>
    </row>
    <row r="22122" customFormat="false" ht="15" hidden="false" customHeight="false" outlineLevel="0" collapsed="false">
      <c r="A22122" s="7" t="s">
        <v>34</v>
      </c>
      <c r="B22122" s="7" t="s">
        <v>962</v>
      </c>
      <c r="C22122" s="7" t="s">
        <v>1588</v>
      </c>
      <c r="D22122" s="7" t="n">
        <v>0</v>
      </c>
      <c r="E22122" s="7" t="n">
        <v>0</v>
      </c>
      <c r="F22122" s="7" t="n">
        <v>2</v>
      </c>
      <c r="G22122" s="7" t="n">
        <v>11.69</v>
      </c>
    </row>
    <row r="22123" customFormat="false" ht="15" hidden="false" customHeight="false" outlineLevel="0" collapsed="false">
      <c r="A22123" s="7" t="s">
        <v>34</v>
      </c>
      <c r="B22123" s="7" t="s">
        <v>962</v>
      </c>
      <c r="C22123" s="7" t="s">
        <v>1588</v>
      </c>
      <c r="D22123" s="7" t="n">
        <v>0</v>
      </c>
      <c r="E22123" s="7" t="n">
        <v>0</v>
      </c>
      <c r="F22123" s="7" t="n">
        <v>2</v>
      </c>
      <c r="G22123" s="7" t="n">
        <v>25.25</v>
      </c>
    </row>
    <row r="22124" customFormat="false" ht="15" hidden="false" customHeight="false" outlineLevel="0" collapsed="false">
      <c r="A22124" s="7" t="s">
        <v>34</v>
      </c>
      <c r="B22124" s="7" t="s">
        <v>962</v>
      </c>
      <c r="C22124" s="7" t="s">
        <v>1588</v>
      </c>
      <c r="D22124" s="7" t="n">
        <v>0</v>
      </c>
      <c r="E22124" s="7" t="n">
        <v>0</v>
      </c>
      <c r="F22124" s="7" t="n">
        <v>10</v>
      </c>
      <c r="G22124" s="7" t="n">
        <v>58.48</v>
      </c>
    </row>
    <row r="22125" customFormat="false" ht="15" hidden="false" customHeight="false" outlineLevel="0" collapsed="false">
      <c r="A22125" s="7" t="s">
        <v>34</v>
      </c>
      <c r="B22125" s="7" t="s">
        <v>962</v>
      </c>
      <c r="C22125" s="7" t="s">
        <v>1588</v>
      </c>
      <c r="D22125" s="7" t="n">
        <v>0</v>
      </c>
      <c r="E22125" s="7" t="n">
        <v>0</v>
      </c>
      <c r="F22125" s="7" t="n">
        <v>1</v>
      </c>
      <c r="G22125" s="7" t="n">
        <v>5.26</v>
      </c>
    </row>
    <row r="22126" customFormat="false" ht="15" hidden="false" customHeight="false" outlineLevel="0" collapsed="false">
      <c r="A22126" s="7" t="s">
        <v>34</v>
      </c>
      <c r="B22126" s="7" t="s">
        <v>962</v>
      </c>
      <c r="C22126" s="7" t="s">
        <v>1588</v>
      </c>
      <c r="D22126" s="7" t="n">
        <v>0</v>
      </c>
      <c r="E22126" s="7" t="n">
        <v>0</v>
      </c>
      <c r="F22126" s="7" t="n">
        <v>1</v>
      </c>
      <c r="G22126" s="7" t="n">
        <v>0</v>
      </c>
    </row>
    <row r="22127" customFormat="false" ht="15" hidden="false" customHeight="false" outlineLevel="0" collapsed="false">
      <c r="A22127" s="7" t="s">
        <v>34</v>
      </c>
      <c r="B22127" s="7" t="s">
        <v>962</v>
      </c>
      <c r="C22127" s="7" t="s">
        <v>1588</v>
      </c>
      <c r="D22127" s="7" t="n">
        <v>0</v>
      </c>
      <c r="E22127" s="7" t="n">
        <v>0</v>
      </c>
      <c r="F22127" s="7" t="n">
        <v>1</v>
      </c>
      <c r="G22127" s="7" t="n">
        <v>5.27</v>
      </c>
    </row>
    <row r="22128" customFormat="false" ht="15" hidden="false" customHeight="false" outlineLevel="0" collapsed="false">
      <c r="A22128" s="7" t="s">
        <v>34</v>
      </c>
      <c r="B22128" s="7" t="s">
        <v>962</v>
      </c>
      <c r="C22128" s="7" t="s">
        <v>1588</v>
      </c>
      <c r="D22128" s="7" t="n">
        <v>0</v>
      </c>
      <c r="E22128" s="7" t="n">
        <v>0</v>
      </c>
      <c r="F22128" s="7" t="n">
        <v>1</v>
      </c>
      <c r="G22128" s="7" t="n">
        <v>5.85</v>
      </c>
    </row>
    <row r="22129" customFormat="false" ht="15" hidden="false" customHeight="false" outlineLevel="0" collapsed="false">
      <c r="A22129" s="7" t="s">
        <v>34</v>
      </c>
      <c r="B22129" s="7" t="s">
        <v>962</v>
      </c>
      <c r="C22129" s="7" t="s">
        <v>1588</v>
      </c>
      <c r="D22129" s="7" t="n">
        <v>0</v>
      </c>
      <c r="E22129" s="7" t="n">
        <v>0</v>
      </c>
      <c r="F22129" s="7" t="n">
        <v>2</v>
      </c>
      <c r="G22129" s="7" t="n">
        <v>11.69</v>
      </c>
    </row>
    <row r="22130" customFormat="false" ht="15" hidden="false" customHeight="false" outlineLevel="0" collapsed="false">
      <c r="A22130" s="7" t="s">
        <v>34</v>
      </c>
      <c r="B22130" s="7" t="s">
        <v>962</v>
      </c>
      <c r="C22130" s="7" t="s">
        <v>1588</v>
      </c>
      <c r="D22130" s="7" t="n">
        <v>0</v>
      </c>
      <c r="E22130" s="7" t="n">
        <v>0</v>
      </c>
      <c r="F22130" s="7" t="n">
        <v>1</v>
      </c>
      <c r="G22130" s="7" t="n">
        <v>12.63</v>
      </c>
    </row>
    <row r="22131" customFormat="false" ht="15" hidden="false" customHeight="false" outlineLevel="0" collapsed="false">
      <c r="A22131" s="7" t="s">
        <v>34</v>
      </c>
      <c r="B22131" s="7" t="s">
        <v>962</v>
      </c>
      <c r="C22131" s="7" t="s">
        <v>1588</v>
      </c>
      <c r="D22131" s="7" t="n">
        <v>0</v>
      </c>
      <c r="E22131" s="7" t="n">
        <v>0</v>
      </c>
      <c r="F22131" s="7" t="n">
        <v>2</v>
      </c>
      <c r="G22131" s="7" t="n">
        <v>25.26</v>
      </c>
    </row>
    <row r="22132" customFormat="false" ht="15" hidden="false" customHeight="false" outlineLevel="0" collapsed="false">
      <c r="A22132" s="7" t="s">
        <v>34</v>
      </c>
      <c r="B22132" s="7" t="s">
        <v>962</v>
      </c>
      <c r="C22132" s="7" t="s">
        <v>1588</v>
      </c>
      <c r="D22132" s="7" t="n">
        <v>0</v>
      </c>
      <c r="E22132" s="7" t="n">
        <v>0</v>
      </c>
      <c r="F22132" s="7" t="n">
        <v>1</v>
      </c>
      <c r="G22132" s="7" t="n">
        <v>5.26</v>
      </c>
    </row>
    <row r="22133" customFormat="false" ht="15" hidden="false" customHeight="false" outlineLevel="0" collapsed="false">
      <c r="A22133" s="7" t="s">
        <v>34</v>
      </c>
      <c r="B22133" s="7" t="s">
        <v>962</v>
      </c>
      <c r="C22133" s="7" t="s">
        <v>1588</v>
      </c>
      <c r="D22133" s="7" t="n">
        <v>0</v>
      </c>
      <c r="E22133" s="7" t="n">
        <v>0</v>
      </c>
      <c r="F22133" s="7" t="n">
        <v>2</v>
      </c>
      <c r="G22133" s="7" t="n">
        <v>10.53</v>
      </c>
    </row>
    <row r="22134" customFormat="false" ht="15" hidden="false" customHeight="false" outlineLevel="0" collapsed="false">
      <c r="A22134" s="7" t="s">
        <v>34</v>
      </c>
      <c r="B22134" s="7" t="s">
        <v>962</v>
      </c>
      <c r="C22134" s="7" t="s">
        <v>1588</v>
      </c>
      <c r="D22134" s="7" t="n">
        <v>0</v>
      </c>
      <c r="E22134" s="7" t="n">
        <v>0</v>
      </c>
      <c r="F22134" s="7" t="n">
        <v>1</v>
      </c>
      <c r="G22134" s="7" t="n">
        <v>4.98</v>
      </c>
    </row>
    <row r="22135" customFormat="false" ht="15" hidden="false" customHeight="false" outlineLevel="0" collapsed="false">
      <c r="A22135" s="7" t="s">
        <v>34</v>
      </c>
      <c r="B22135" s="7" t="s">
        <v>962</v>
      </c>
      <c r="C22135" s="7" t="s">
        <v>1588</v>
      </c>
      <c r="D22135" s="7" t="n">
        <v>0</v>
      </c>
      <c r="E22135" s="7" t="n">
        <v>0</v>
      </c>
      <c r="F22135" s="7" t="n">
        <v>1</v>
      </c>
      <c r="G22135" s="7" t="n">
        <v>5.85</v>
      </c>
    </row>
    <row r="22136" customFormat="false" ht="15" hidden="false" customHeight="false" outlineLevel="0" collapsed="false">
      <c r="A22136" s="7" t="s">
        <v>34</v>
      </c>
      <c r="B22136" s="7" t="s">
        <v>962</v>
      </c>
      <c r="C22136" s="7" t="s">
        <v>1588</v>
      </c>
      <c r="D22136" s="7" t="n">
        <v>0</v>
      </c>
      <c r="E22136" s="7" t="n">
        <v>0</v>
      </c>
      <c r="F22136" s="7" t="n">
        <v>1</v>
      </c>
      <c r="G22136" s="7" t="n">
        <v>4.98</v>
      </c>
    </row>
    <row r="22137" customFormat="false" ht="15" hidden="false" customHeight="false" outlineLevel="0" collapsed="false">
      <c r="A22137" s="7" t="s">
        <v>34</v>
      </c>
      <c r="B22137" s="7" t="s">
        <v>962</v>
      </c>
      <c r="C22137" s="7" t="s">
        <v>1588</v>
      </c>
      <c r="D22137" s="7" t="n">
        <v>0</v>
      </c>
      <c r="E22137" s="7" t="n">
        <v>0</v>
      </c>
      <c r="F22137" s="7" t="n">
        <v>1</v>
      </c>
      <c r="G22137" s="7" t="n">
        <v>12.64</v>
      </c>
    </row>
    <row r="22138" customFormat="false" ht="15" hidden="false" customHeight="false" outlineLevel="0" collapsed="false">
      <c r="A22138" s="7" t="s">
        <v>34</v>
      </c>
      <c r="B22138" s="7" t="s">
        <v>962</v>
      </c>
      <c r="C22138" s="7" t="s">
        <v>1588</v>
      </c>
      <c r="D22138" s="7" t="n">
        <v>0</v>
      </c>
      <c r="E22138" s="7" t="n">
        <v>0</v>
      </c>
      <c r="F22138" s="7" t="n">
        <v>1</v>
      </c>
      <c r="G22138" s="7" t="n">
        <v>12.62</v>
      </c>
    </row>
    <row r="22139" customFormat="false" ht="15" hidden="false" customHeight="false" outlineLevel="0" collapsed="false">
      <c r="A22139" s="7" t="s">
        <v>34</v>
      </c>
      <c r="B22139" s="7" t="s">
        <v>962</v>
      </c>
      <c r="C22139" s="7" t="s">
        <v>1588</v>
      </c>
      <c r="D22139" s="7" t="n">
        <v>0</v>
      </c>
      <c r="E22139" s="7" t="n">
        <v>0</v>
      </c>
      <c r="F22139" s="7" t="n">
        <v>1</v>
      </c>
      <c r="G22139" s="7" t="n">
        <v>5.26</v>
      </c>
    </row>
    <row r="22140" customFormat="false" ht="15" hidden="false" customHeight="false" outlineLevel="0" collapsed="false">
      <c r="A22140" s="7" t="s">
        <v>34</v>
      </c>
      <c r="B22140" s="7" t="s">
        <v>962</v>
      </c>
      <c r="C22140" s="7" t="s">
        <v>1588</v>
      </c>
      <c r="D22140" s="7" t="n">
        <v>0</v>
      </c>
      <c r="E22140" s="7" t="n">
        <v>0</v>
      </c>
      <c r="F22140" s="7" t="n">
        <v>8</v>
      </c>
      <c r="G22140" s="7" t="n">
        <v>46.78</v>
      </c>
    </row>
    <row r="22141" customFormat="false" ht="15" hidden="false" customHeight="false" outlineLevel="0" collapsed="false">
      <c r="A22141" s="7" t="s">
        <v>34</v>
      </c>
      <c r="B22141" s="7" t="s">
        <v>962</v>
      </c>
      <c r="C22141" s="7" t="s">
        <v>1588</v>
      </c>
      <c r="D22141" s="7" t="n">
        <v>0</v>
      </c>
      <c r="E22141" s="7" t="n">
        <v>0</v>
      </c>
      <c r="F22141" s="7" t="n">
        <v>1</v>
      </c>
      <c r="G22141" s="7" t="n">
        <v>5.85</v>
      </c>
    </row>
    <row r="22142" customFormat="false" ht="15" hidden="false" customHeight="false" outlineLevel="0" collapsed="false">
      <c r="A22142" s="7" t="s">
        <v>34</v>
      </c>
      <c r="B22142" s="7" t="s">
        <v>962</v>
      </c>
      <c r="C22142" s="7" t="s">
        <v>1588</v>
      </c>
      <c r="D22142" s="7" t="n">
        <v>0</v>
      </c>
      <c r="E22142" s="7" t="n">
        <v>0</v>
      </c>
      <c r="F22142" s="7" t="n">
        <v>1</v>
      </c>
      <c r="G22142" s="7" t="n">
        <v>5.85</v>
      </c>
    </row>
    <row r="22143" customFormat="false" ht="15" hidden="false" customHeight="false" outlineLevel="0" collapsed="false">
      <c r="A22143" s="7" t="s">
        <v>34</v>
      </c>
      <c r="B22143" s="7" t="s">
        <v>962</v>
      </c>
      <c r="C22143" s="7" t="s">
        <v>1588</v>
      </c>
      <c r="D22143" s="7" t="n">
        <v>0</v>
      </c>
      <c r="E22143" s="7" t="n">
        <v>0</v>
      </c>
      <c r="F22143" s="7" t="n">
        <v>2</v>
      </c>
      <c r="G22143" s="7" t="n">
        <v>10.53</v>
      </c>
    </row>
    <row r="22144" customFormat="false" ht="15" hidden="false" customHeight="false" outlineLevel="0" collapsed="false">
      <c r="A22144" s="7" t="s">
        <v>34</v>
      </c>
      <c r="B22144" s="7" t="s">
        <v>962</v>
      </c>
      <c r="C22144" s="7" t="s">
        <v>1588</v>
      </c>
      <c r="D22144" s="7" t="n">
        <v>0</v>
      </c>
      <c r="E22144" s="7" t="n">
        <v>0</v>
      </c>
      <c r="F22144" s="7" t="n">
        <v>1</v>
      </c>
      <c r="G22144" s="7" t="n">
        <v>5.85</v>
      </c>
    </row>
    <row r="22145" customFormat="false" ht="15" hidden="false" customHeight="false" outlineLevel="0" collapsed="false">
      <c r="A22145" s="7" t="s">
        <v>34</v>
      </c>
      <c r="B22145" s="7" t="s">
        <v>962</v>
      </c>
      <c r="C22145" s="7" t="s">
        <v>1588</v>
      </c>
      <c r="D22145" s="7" t="n">
        <v>0</v>
      </c>
      <c r="E22145" s="7" t="n">
        <v>0</v>
      </c>
      <c r="F22145" s="7" t="n">
        <v>7</v>
      </c>
      <c r="G22145" s="7" t="n">
        <v>39.2</v>
      </c>
    </row>
    <row r="22146" customFormat="false" ht="15" hidden="false" customHeight="false" outlineLevel="0" collapsed="false">
      <c r="A22146" s="7" t="s">
        <v>34</v>
      </c>
      <c r="B22146" s="7" t="s">
        <v>962</v>
      </c>
      <c r="C22146" s="7" t="s">
        <v>1588</v>
      </c>
      <c r="D22146" s="7" t="n">
        <v>0</v>
      </c>
      <c r="E22146" s="7" t="n">
        <v>0</v>
      </c>
      <c r="F22146" s="7" t="n">
        <v>1</v>
      </c>
      <c r="G22146" s="7" t="n">
        <v>11.37</v>
      </c>
    </row>
    <row r="22147" customFormat="false" ht="15" hidden="false" customHeight="false" outlineLevel="0" collapsed="false">
      <c r="A22147" s="7" t="s">
        <v>34</v>
      </c>
      <c r="B22147" s="7" t="s">
        <v>962</v>
      </c>
      <c r="C22147" s="7" t="s">
        <v>1588</v>
      </c>
      <c r="D22147" s="7" t="n">
        <v>0</v>
      </c>
      <c r="E22147" s="7" t="n">
        <v>0</v>
      </c>
      <c r="F22147" s="7" t="n">
        <v>1</v>
      </c>
      <c r="G22147" s="7" t="n">
        <v>12.63</v>
      </c>
    </row>
    <row r="22148" customFormat="false" ht="15" hidden="false" customHeight="false" outlineLevel="0" collapsed="false">
      <c r="A22148" s="7" t="s">
        <v>34</v>
      </c>
      <c r="B22148" s="7" t="s">
        <v>962</v>
      </c>
      <c r="C22148" s="7" t="s">
        <v>1588</v>
      </c>
      <c r="D22148" s="7" t="n">
        <v>0</v>
      </c>
      <c r="E22148" s="7" t="n">
        <v>0</v>
      </c>
      <c r="F22148" s="7" t="n">
        <v>1</v>
      </c>
      <c r="G22148" s="7" t="n">
        <v>0</v>
      </c>
    </row>
    <row r="22149" customFormat="false" ht="15" hidden="false" customHeight="false" outlineLevel="0" collapsed="false">
      <c r="A22149" s="7" t="s">
        <v>34</v>
      </c>
      <c r="B22149" s="7" t="s">
        <v>962</v>
      </c>
      <c r="C22149" s="7" t="s">
        <v>1588</v>
      </c>
      <c r="D22149" s="7" t="n">
        <v>0</v>
      </c>
      <c r="E22149" s="7" t="n">
        <v>0</v>
      </c>
      <c r="F22149" s="7" t="n">
        <v>1</v>
      </c>
      <c r="G22149" s="7" t="n">
        <v>12.63</v>
      </c>
    </row>
    <row r="22150" customFormat="false" ht="15" hidden="false" customHeight="false" outlineLevel="0" collapsed="false">
      <c r="A22150" s="7" t="s">
        <v>34</v>
      </c>
      <c r="B22150" s="7" t="s">
        <v>962</v>
      </c>
      <c r="C22150" s="7" t="s">
        <v>1588</v>
      </c>
      <c r="D22150" s="7" t="n">
        <v>0</v>
      </c>
      <c r="E22150" s="7" t="n">
        <v>0</v>
      </c>
      <c r="F22150" s="7" t="n">
        <v>5</v>
      </c>
      <c r="G22150" s="7" t="n">
        <v>29.23</v>
      </c>
    </row>
    <row r="22151" customFormat="false" ht="15" hidden="false" customHeight="false" outlineLevel="0" collapsed="false">
      <c r="A22151" s="7" t="s">
        <v>34</v>
      </c>
      <c r="B22151" s="7" t="s">
        <v>962</v>
      </c>
      <c r="C22151" s="7" t="s">
        <v>1588</v>
      </c>
      <c r="D22151" s="7" t="n">
        <v>0</v>
      </c>
      <c r="E22151" s="7" t="n">
        <v>0</v>
      </c>
      <c r="F22151" s="7" t="n">
        <v>1</v>
      </c>
      <c r="G22151" s="7" t="n">
        <v>12.63</v>
      </c>
    </row>
    <row r="22152" customFormat="false" ht="15" hidden="false" customHeight="false" outlineLevel="0" collapsed="false">
      <c r="A22152" s="7" t="s">
        <v>34</v>
      </c>
      <c r="B22152" s="7" t="s">
        <v>962</v>
      </c>
      <c r="C22152" s="7" t="s">
        <v>1588</v>
      </c>
      <c r="D22152" s="7" t="n">
        <v>0</v>
      </c>
      <c r="E22152" s="7" t="n">
        <v>0</v>
      </c>
      <c r="F22152" s="7" t="n">
        <v>1</v>
      </c>
      <c r="G22152" s="7" t="n">
        <v>4.97</v>
      </c>
    </row>
    <row r="22153" customFormat="false" ht="15" hidden="false" customHeight="false" outlineLevel="0" collapsed="false">
      <c r="A22153" s="7" t="s">
        <v>34</v>
      </c>
      <c r="B22153" s="7" t="s">
        <v>962</v>
      </c>
      <c r="C22153" s="7" t="s">
        <v>1588</v>
      </c>
      <c r="D22153" s="7" t="n">
        <v>0</v>
      </c>
      <c r="E22153" s="7" t="n">
        <v>0</v>
      </c>
      <c r="F22153" s="7" t="n">
        <v>1</v>
      </c>
      <c r="G22153" s="7" t="n">
        <v>12.63</v>
      </c>
    </row>
    <row r="22154" customFormat="false" ht="15" hidden="false" customHeight="false" outlineLevel="0" collapsed="false">
      <c r="A22154" s="7" t="s">
        <v>34</v>
      </c>
      <c r="B22154" s="7" t="s">
        <v>962</v>
      </c>
      <c r="C22154" s="7" t="s">
        <v>1588</v>
      </c>
      <c r="D22154" s="7" t="n">
        <v>0</v>
      </c>
      <c r="E22154" s="7" t="n">
        <v>0</v>
      </c>
      <c r="F22154" s="7" t="n">
        <v>3</v>
      </c>
      <c r="G22154" s="7" t="n">
        <v>35.37</v>
      </c>
    </row>
    <row r="22155" customFormat="false" ht="15" hidden="false" customHeight="false" outlineLevel="0" collapsed="false">
      <c r="A22155" s="7" t="s">
        <v>34</v>
      </c>
      <c r="B22155" s="7" t="s">
        <v>962</v>
      </c>
      <c r="C22155" s="7" t="s">
        <v>1588</v>
      </c>
      <c r="D22155" s="7" t="n">
        <v>0</v>
      </c>
      <c r="E22155" s="7" t="n">
        <v>0</v>
      </c>
      <c r="F22155" s="7" t="n">
        <v>3</v>
      </c>
      <c r="G22155" s="7" t="n">
        <v>15.79</v>
      </c>
    </row>
    <row r="22156" customFormat="false" ht="15" hidden="false" customHeight="false" outlineLevel="0" collapsed="false">
      <c r="A22156" s="7" t="s">
        <v>34</v>
      </c>
      <c r="B22156" s="7" t="s">
        <v>962</v>
      </c>
      <c r="C22156" s="7" t="s">
        <v>1588</v>
      </c>
      <c r="D22156" s="7" t="n">
        <v>0</v>
      </c>
      <c r="E22156" s="7" t="n">
        <v>0</v>
      </c>
      <c r="F22156" s="7" t="n">
        <v>3</v>
      </c>
      <c r="G22156" s="7" t="n">
        <v>14.92</v>
      </c>
    </row>
    <row r="22157" customFormat="false" ht="15" hidden="false" customHeight="false" outlineLevel="0" collapsed="false">
      <c r="A22157" s="7" t="s">
        <v>34</v>
      </c>
      <c r="B22157" s="7" t="s">
        <v>962</v>
      </c>
      <c r="C22157" s="7" t="s">
        <v>1588</v>
      </c>
      <c r="D22157" s="7" t="n">
        <v>0</v>
      </c>
      <c r="E22157" s="7" t="n">
        <v>0</v>
      </c>
      <c r="F22157" s="7" t="n">
        <v>1</v>
      </c>
      <c r="G22157" s="7" t="n">
        <v>5.26</v>
      </c>
    </row>
    <row r="22158" customFormat="false" ht="15" hidden="false" customHeight="false" outlineLevel="0" collapsed="false">
      <c r="A22158" s="7" t="s">
        <v>34</v>
      </c>
      <c r="B22158" s="7" t="s">
        <v>962</v>
      </c>
      <c r="C22158" s="7" t="s">
        <v>1588</v>
      </c>
      <c r="D22158" s="7" t="n">
        <v>0</v>
      </c>
      <c r="E22158" s="7" t="n">
        <v>0</v>
      </c>
      <c r="F22158" s="7" t="n">
        <v>4</v>
      </c>
      <c r="G22158" s="7" t="n">
        <v>22.21</v>
      </c>
    </row>
    <row r="22159" customFormat="false" ht="15" hidden="false" customHeight="false" outlineLevel="0" collapsed="false">
      <c r="A22159" s="7" t="s">
        <v>34</v>
      </c>
      <c r="B22159" s="7" t="s">
        <v>962</v>
      </c>
      <c r="C22159" s="7" t="s">
        <v>1588</v>
      </c>
      <c r="D22159" s="7" t="n">
        <v>0</v>
      </c>
      <c r="E22159" s="7" t="n">
        <v>0</v>
      </c>
      <c r="F22159" s="7" t="n">
        <v>2</v>
      </c>
      <c r="G22159" s="7" t="n">
        <v>0</v>
      </c>
    </row>
    <row r="22160" customFormat="false" ht="15" hidden="false" customHeight="false" outlineLevel="0" collapsed="false">
      <c r="A22160" s="7" t="s">
        <v>34</v>
      </c>
      <c r="B22160" s="7" t="s">
        <v>962</v>
      </c>
      <c r="C22160" s="7" t="s">
        <v>1588</v>
      </c>
      <c r="D22160" s="7" t="n">
        <v>0</v>
      </c>
      <c r="E22160" s="7" t="n">
        <v>0</v>
      </c>
      <c r="F22160" s="7" t="n">
        <v>1</v>
      </c>
      <c r="G22160" s="7" t="n">
        <v>5.26</v>
      </c>
    </row>
    <row r="22161" customFormat="false" ht="15" hidden="false" customHeight="false" outlineLevel="0" collapsed="false">
      <c r="A22161" s="7" t="s">
        <v>34</v>
      </c>
      <c r="B22161" s="7" t="s">
        <v>962</v>
      </c>
      <c r="C22161" s="7" t="s">
        <v>1588</v>
      </c>
      <c r="D22161" s="7" t="n">
        <v>0</v>
      </c>
      <c r="E22161" s="7" t="n">
        <v>0</v>
      </c>
      <c r="F22161" s="7" t="n">
        <v>1</v>
      </c>
      <c r="G22161" s="7" t="n">
        <v>5.85</v>
      </c>
    </row>
    <row r="22162" customFormat="false" ht="15" hidden="false" customHeight="false" outlineLevel="0" collapsed="false">
      <c r="A22162" s="7" t="s">
        <v>34</v>
      </c>
      <c r="B22162" s="7" t="s">
        <v>962</v>
      </c>
      <c r="C22162" s="7" t="s">
        <v>1588</v>
      </c>
      <c r="D22162" s="7" t="n">
        <v>0</v>
      </c>
      <c r="E22162" s="7" t="n">
        <v>0</v>
      </c>
      <c r="F22162" s="7" t="n">
        <v>1</v>
      </c>
      <c r="G22162" s="7" t="n">
        <v>12.62</v>
      </c>
    </row>
    <row r="22163" customFormat="false" ht="15" hidden="false" customHeight="false" outlineLevel="0" collapsed="false">
      <c r="A22163" s="7" t="s">
        <v>34</v>
      </c>
      <c r="B22163" s="7" t="s">
        <v>962</v>
      </c>
      <c r="C22163" s="7" t="s">
        <v>1588</v>
      </c>
      <c r="D22163" s="7" t="n">
        <v>0</v>
      </c>
      <c r="E22163" s="7" t="n">
        <v>0</v>
      </c>
      <c r="F22163" s="7" t="n">
        <v>2</v>
      </c>
      <c r="G22163" s="7" t="n">
        <v>11.7</v>
      </c>
    </row>
    <row r="22164" customFormat="false" ht="15" hidden="false" customHeight="false" outlineLevel="0" collapsed="false">
      <c r="A22164" s="7" t="s">
        <v>34</v>
      </c>
      <c r="B22164" s="7" t="s">
        <v>962</v>
      </c>
      <c r="C22164" s="7" t="s">
        <v>1588</v>
      </c>
      <c r="D22164" s="7" t="n">
        <v>0</v>
      </c>
      <c r="E22164" s="7" t="n">
        <v>0</v>
      </c>
      <c r="F22164" s="7" t="n">
        <v>1</v>
      </c>
      <c r="G22164" s="7" t="n">
        <v>5.85</v>
      </c>
    </row>
    <row r="22165" customFormat="false" ht="15" hidden="false" customHeight="false" outlineLevel="0" collapsed="false">
      <c r="A22165" s="7" t="s">
        <v>34</v>
      </c>
      <c r="B22165" s="7" t="s">
        <v>962</v>
      </c>
      <c r="C22165" s="7" t="s">
        <v>1588</v>
      </c>
      <c r="D22165" s="7" t="n">
        <v>0</v>
      </c>
      <c r="E22165" s="7" t="n">
        <v>0</v>
      </c>
      <c r="F22165" s="7" t="n">
        <v>2</v>
      </c>
      <c r="G22165" s="7" t="n">
        <v>10.54</v>
      </c>
    </row>
    <row r="22166" customFormat="false" ht="15" hidden="false" customHeight="false" outlineLevel="0" collapsed="false">
      <c r="A22166" s="7" t="s">
        <v>34</v>
      </c>
      <c r="B22166" s="7" t="s">
        <v>962</v>
      </c>
      <c r="C22166" s="7" t="s">
        <v>1588</v>
      </c>
      <c r="D22166" s="7" t="n">
        <v>0</v>
      </c>
      <c r="E22166" s="7" t="n">
        <v>0</v>
      </c>
      <c r="F22166" s="7" t="n">
        <v>1</v>
      </c>
      <c r="G22166" s="7" t="n">
        <v>5.26</v>
      </c>
    </row>
    <row r="22167" customFormat="false" ht="15" hidden="false" customHeight="false" outlineLevel="0" collapsed="false">
      <c r="A22167" s="7" t="s">
        <v>34</v>
      </c>
      <c r="B22167" s="7" t="s">
        <v>962</v>
      </c>
      <c r="C22167" s="7" t="s">
        <v>1588</v>
      </c>
      <c r="D22167" s="7" t="n">
        <v>0</v>
      </c>
      <c r="E22167" s="7" t="n">
        <v>0</v>
      </c>
      <c r="F22167" s="7" t="n">
        <v>20</v>
      </c>
      <c r="G22167" s="7" t="n">
        <v>116.95</v>
      </c>
    </row>
    <row r="22168" customFormat="false" ht="15" hidden="false" customHeight="false" outlineLevel="0" collapsed="false">
      <c r="A22168" s="7" t="s">
        <v>34</v>
      </c>
      <c r="B22168" s="7" t="s">
        <v>962</v>
      </c>
      <c r="C22168" s="7" t="s">
        <v>1588</v>
      </c>
      <c r="D22168" s="7" t="n">
        <v>0</v>
      </c>
      <c r="E22168" s="7" t="n">
        <v>0</v>
      </c>
      <c r="F22168" s="7" t="n">
        <v>1</v>
      </c>
      <c r="G22168" s="7" t="n">
        <v>10.73</v>
      </c>
    </row>
    <row r="22169" customFormat="false" ht="15" hidden="false" customHeight="false" outlineLevel="0" collapsed="false">
      <c r="A22169" s="7" t="s">
        <v>34</v>
      </c>
      <c r="B22169" s="7" t="s">
        <v>962</v>
      </c>
      <c r="C22169" s="7" t="s">
        <v>1588</v>
      </c>
      <c r="D22169" s="7" t="n">
        <v>0</v>
      </c>
      <c r="E22169" s="7" t="n">
        <v>0</v>
      </c>
      <c r="F22169" s="7" t="n">
        <v>1</v>
      </c>
      <c r="G22169" s="7" t="n">
        <v>12.63</v>
      </c>
    </row>
    <row r="22170" customFormat="false" ht="15" hidden="false" customHeight="false" outlineLevel="0" collapsed="false">
      <c r="A22170" s="7" t="s">
        <v>34</v>
      </c>
      <c r="B22170" s="7" t="s">
        <v>341</v>
      </c>
      <c r="C22170" s="7" t="s">
        <v>1408</v>
      </c>
      <c r="D22170" s="7" t="n">
        <v>20</v>
      </c>
      <c r="E22170" s="7" t="n">
        <v>547.24</v>
      </c>
      <c r="F22170" s="7" t="n">
        <v>14</v>
      </c>
      <c r="G22170" s="7" t="n">
        <v>358.04</v>
      </c>
    </row>
    <row r="22171" customFormat="false" ht="15" hidden="false" customHeight="false" outlineLevel="0" collapsed="false">
      <c r="A22171" s="7" t="s">
        <v>34</v>
      </c>
      <c r="B22171" s="7" t="s">
        <v>341</v>
      </c>
      <c r="C22171" s="7" t="s">
        <v>1408</v>
      </c>
      <c r="D22171" s="7" t="n">
        <v>0</v>
      </c>
      <c r="E22171" s="7" t="n">
        <v>0</v>
      </c>
      <c r="F22171" s="7" t="n">
        <v>7</v>
      </c>
      <c r="G22171" s="7" t="n">
        <v>172.02</v>
      </c>
    </row>
    <row r="22172" customFormat="false" ht="15" hidden="false" customHeight="false" outlineLevel="0" collapsed="false">
      <c r="A22172" s="7" t="s">
        <v>34</v>
      </c>
      <c r="B22172" s="7" t="s">
        <v>341</v>
      </c>
      <c r="C22172" s="7" t="s">
        <v>1408</v>
      </c>
      <c r="D22172" s="7" t="n">
        <v>0</v>
      </c>
      <c r="E22172" s="7" t="n">
        <v>0</v>
      </c>
      <c r="F22172" s="7" t="n">
        <v>1</v>
      </c>
      <c r="G22172" s="7" t="n">
        <v>23.45</v>
      </c>
    </row>
    <row r="22173" customFormat="false" ht="15" hidden="false" customHeight="false" outlineLevel="0" collapsed="false">
      <c r="A22173" s="7" t="s">
        <v>34</v>
      </c>
      <c r="B22173" s="7" t="s">
        <v>341</v>
      </c>
      <c r="C22173" s="7" t="s">
        <v>1408</v>
      </c>
      <c r="D22173" s="7" t="n">
        <v>0</v>
      </c>
      <c r="E22173" s="7" t="n">
        <v>0</v>
      </c>
      <c r="F22173" s="7" t="n">
        <v>1</v>
      </c>
      <c r="G22173" s="7" t="n">
        <v>28.14</v>
      </c>
    </row>
    <row r="22174" customFormat="false" ht="15" hidden="false" customHeight="false" outlineLevel="0" collapsed="false">
      <c r="A22174" s="7" t="s">
        <v>34</v>
      </c>
      <c r="B22174" s="7" t="s">
        <v>341</v>
      </c>
      <c r="C22174" s="7" t="s">
        <v>1408</v>
      </c>
      <c r="D22174" s="7" t="n">
        <v>0</v>
      </c>
      <c r="E22174" s="7" t="n">
        <v>0</v>
      </c>
      <c r="F22174" s="7" t="n">
        <v>1</v>
      </c>
      <c r="G22174" s="7" t="n">
        <v>26.59</v>
      </c>
    </row>
    <row r="22175" customFormat="false" ht="15" hidden="false" customHeight="false" outlineLevel="0" collapsed="false">
      <c r="A22175" s="7" t="s">
        <v>34</v>
      </c>
      <c r="B22175" s="7" t="s">
        <v>341</v>
      </c>
      <c r="C22175" s="7" t="s">
        <v>1408</v>
      </c>
      <c r="D22175" s="7" t="n">
        <v>0</v>
      </c>
      <c r="E22175" s="7" t="n">
        <v>0</v>
      </c>
      <c r="F22175" s="7" t="n">
        <v>1</v>
      </c>
      <c r="G22175" s="7" t="n">
        <v>26.59</v>
      </c>
    </row>
    <row r="22176" customFormat="false" ht="15" hidden="false" customHeight="false" outlineLevel="0" collapsed="false">
      <c r="A22176" s="7" t="s">
        <v>34</v>
      </c>
      <c r="B22176" s="7" t="s">
        <v>341</v>
      </c>
      <c r="C22176" s="7" t="s">
        <v>1408</v>
      </c>
      <c r="D22176" s="7" t="n">
        <v>0</v>
      </c>
      <c r="E22176" s="7" t="n">
        <v>0</v>
      </c>
      <c r="F22176" s="7" t="n">
        <v>2</v>
      </c>
      <c r="G22176" s="7" t="n">
        <v>53.17</v>
      </c>
    </row>
    <row r="22177" customFormat="false" ht="15" hidden="false" customHeight="false" outlineLevel="0" collapsed="false">
      <c r="A22177" s="7" t="s">
        <v>34</v>
      </c>
      <c r="B22177" s="7" t="s">
        <v>341</v>
      </c>
      <c r="C22177" s="7" t="s">
        <v>1408</v>
      </c>
      <c r="D22177" s="7" t="n">
        <v>0</v>
      </c>
      <c r="E22177" s="7" t="n">
        <v>0</v>
      </c>
      <c r="F22177" s="7" t="n">
        <v>1</v>
      </c>
      <c r="G22177" s="7" t="n">
        <v>26.59</v>
      </c>
    </row>
    <row r="22178" customFormat="false" ht="15" hidden="false" customHeight="false" outlineLevel="0" collapsed="false">
      <c r="A22178" s="7" t="s">
        <v>34</v>
      </c>
      <c r="B22178" s="7" t="s">
        <v>341</v>
      </c>
      <c r="C22178" s="7" t="s">
        <v>1408</v>
      </c>
      <c r="D22178" s="7" t="n">
        <v>0</v>
      </c>
      <c r="E22178" s="7" t="n">
        <v>0</v>
      </c>
      <c r="F22178" s="7" t="n">
        <v>8</v>
      </c>
      <c r="G22178" s="7" t="n">
        <v>187.66</v>
      </c>
    </row>
    <row r="22179" customFormat="false" ht="15" hidden="false" customHeight="false" outlineLevel="0" collapsed="false">
      <c r="A22179" s="7" t="s">
        <v>34</v>
      </c>
      <c r="B22179" s="7" t="s">
        <v>341</v>
      </c>
      <c r="C22179" s="7" t="s">
        <v>1408</v>
      </c>
      <c r="D22179" s="7" t="n">
        <v>0</v>
      </c>
      <c r="E22179" s="7" t="n">
        <v>0</v>
      </c>
      <c r="F22179" s="7" t="n">
        <v>1</v>
      </c>
      <c r="G22179" s="7" t="n">
        <v>23.46</v>
      </c>
    </row>
    <row r="22180" customFormat="false" ht="15" hidden="false" customHeight="false" outlineLevel="0" collapsed="false">
      <c r="A22180" s="7" t="s">
        <v>34</v>
      </c>
      <c r="B22180" s="7" t="s">
        <v>341</v>
      </c>
      <c r="C22180" s="7" t="s">
        <v>1408</v>
      </c>
      <c r="D22180" s="7" t="n">
        <v>0</v>
      </c>
      <c r="E22180" s="7" t="n">
        <v>0</v>
      </c>
      <c r="F22180" s="7" t="n">
        <v>1</v>
      </c>
      <c r="G22180" s="7" t="n">
        <v>26.59</v>
      </c>
    </row>
    <row r="22181" customFormat="false" ht="15" hidden="false" customHeight="false" outlineLevel="0" collapsed="false">
      <c r="A22181" s="7" t="s">
        <v>34</v>
      </c>
      <c r="B22181" s="7" t="s">
        <v>341</v>
      </c>
      <c r="C22181" s="7" t="s">
        <v>1408</v>
      </c>
      <c r="D22181" s="7" t="n">
        <v>0</v>
      </c>
      <c r="E22181" s="7" t="n">
        <v>0</v>
      </c>
      <c r="F22181" s="7" t="n">
        <v>1</v>
      </c>
      <c r="G22181" s="7" t="n">
        <v>23.46</v>
      </c>
    </row>
    <row r="22182" customFormat="false" ht="15" hidden="false" customHeight="false" outlineLevel="0" collapsed="false">
      <c r="A22182" s="7" t="s">
        <v>34</v>
      </c>
      <c r="B22182" s="7" t="s">
        <v>341</v>
      </c>
      <c r="C22182" s="7" t="s">
        <v>1408</v>
      </c>
      <c r="D22182" s="7" t="n">
        <v>1</v>
      </c>
      <c r="E22182" s="7" t="n">
        <v>30.42</v>
      </c>
      <c r="F22182" s="7" t="n">
        <v>0</v>
      </c>
      <c r="G22182" s="7" t="n">
        <v>0</v>
      </c>
    </row>
    <row r="22183" customFormat="false" ht="15" hidden="false" customHeight="false" outlineLevel="0" collapsed="false">
      <c r="A22183" s="7" t="s">
        <v>34</v>
      </c>
      <c r="B22183" s="7" t="s">
        <v>350</v>
      </c>
      <c r="C22183" s="7" t="s">
        <v>1409</v>
      </c>
      <c r="D22183" s="7" t="n">
        <v>0</v>
      </c>
      <c r="E22183" s="7" t="n">
        <v>0</v>
      </c>
      <c r="F22183" s="7" t="n">
        <v>1</v>
      </c>
      <c r="G22183" s="7" t="n">
        <v>26.59</v>
      </c>
    </row>
    <row r="22184" customFormat="false" ht="15" hidden="false" customHeight="false" outlineLevel="0" collapsed="false">
      <c r="A22184" s="7" t="s">
        <v>34</v>
      </c>
      <c r="B22184" s="7" t="s">
        <v>350</v>
      </c>
      <c r="C22184" s="7" t="s">
        <v>1409</v>
      </c>
      <c r="D22184" s="7" t="n">
        <v>0</v>
      </c>
      <c r="E22184" s="7" t="n">
        <v>0</v>
      </c>
      <c r="F22184" s="7" t="n">
        <v>1</v>
      </c>
      <c r="G22184" s="7" t="n">
        <v>31.28</v>
      </c>
    </row>
    <row r="22185" customFormat="false" ht="15" hidden="false" customHeight="false" outlineLevel="0" collapsed="false">
      <c r="A22185" s="7" t="s">
        <v>34</v>
      </c>
      <c r="B22185" s="7" t="s">
        <v>350</v>
      </c>
      <c r="C22185" s="7" t="s">
        <v>1409</v>
      </c>
      <c r="D22185" s="7" t="n">
        <v>0</v>
      </c>
      <c r="E22185" s="7" t="n">
        <v>0</v>
      </c>
      <c r="F22185" s="7" t="n">
        <v>1</v>
      </c>
      <c r="G22185" s="7" t="n">
        <v>31.27</v>
      </c>
    </row>
    <row r="22186" customFormat="false" ht="15" hidden="false" customHeight="false" outlineLevel="0" collapsed="false">
      <c r="A22186" s="7" t="s">
        <v>34</v>
      </c>
      <c r="B22186" s="7" t="s">
        <v>350</v>
      </c>
      <c r="C22186" s="7" t="s">
        <v>1409</v>
      </c>
      <c r="D22186" s="7" t="n">
        <v>0</v>
      </c>
      <c r="E22186" s="7" t="n">
        <v>0</v>
      </c>
      <c r="F22186" s="7" t="n">
        <v>1</v>
      </c>
      <c r="G22186" s="7" t="n">
        <v>31.27</v>
      </c>
    </row>
    <row r="22187" customFormat="false" ht="15" hidden="false" customHeight="false" outlineLevel="0" collapsed="false">
      <c r="A22187" s="7" t="s">
        <v>34</v>
      </c>
      <c r="B22187" s="7" t="s">
        <v>350</v>
      </c>
      <c r="C22187" s="7" t="s">
        <v>1409</v>
      </c>
      <c r="D22187" s="7" t="n">
        <v>0</v>
      </c>
      <c r="E22187" s="7" t="n">
        <v>0</v>
      </c>
      <c r="F22187" s="7" t="n">
        <v>1</v>
      </c>
      <c r="G22187" s="7" t="n">
        <v>31.27</v>
      </c>
    </row>
    <row r="22188" customFormat="false" ht="15" hidden="false" customHeight="false" outlineLevel="0" collapsed="false">
      <c r="A22188" s="7" t="s">
        <v>34</v>
      </c>
      <c r="B22188" s="7" t="s">
        <v>350</v>
      </c>
      <c r="C22188" s="7" t="s">
        <v>1409</v>
      </c>
      <c r="D22188" s="7" t="n">
        <v>26</v>
      </c>
      <c r="E22188" s="7" t="n">
        <v>708.26</v>
      </c>
      <c r="F22188" s="7" t="n">
        <v>11</v>
      </c>
      <c r="G22188" s="7" t="n">
        <v>301.75</v>
      </c>
    </row>
    <row r="22189" customFormat="false" ht="15" hidden="false" customHeight="false" outlineLevel="0" collapsed="false">
      <c r="A22189" s="7" t="s">
        <v>34</v>
      </c>
      <c r="B22189" s="7" t="s">
        <v>350</v>
      </c>
      <c r="C22189" s="7" t="s">
        <v>1409</v>
      </c>
      <c r="D22189" s="7" t="n">
        <v>0</v>
      </c>
      <c r="E22189" s="7" t="n">
        <v>0</v>
      </c>
      <c r="F22189" s="7" t="n">
        <v>5</v>
      </c>
      <c r="G22189" s="7" t="n">
        <v>117.29</v>
      </c>
    </row>
    <row r="22190" customFormat="false" ht="15" hidden="false" customHeight="false" outlineLevel="0" collapsed="false">
      <c r="A22190" s="7" t="s">
        <v>34</v>
      </c>
      <c r="B22190" s="7" t="s">
        <v>350</v>
      </c>
      <c r="C22190" s="7" t="s">
        <v>1409</v>
      </c>
      <c r="D22190" s="7" t="n">
        <v>0</v>
      </c>
      <c r="E22190" s="7" t="n">
        <v>0</v>
      </c>
      <c r="F22190" s="7" t="n">
        <v>1</v>
      </c>
      <c r="G22190" s="7" t="n">
        <v>26.59</v>
      </c>
    </row>
    <row r="22191" customFormat="false" ht="15" hidden="false" customHeight="false" outlineLevel="0" collapsed="false">
      <c r="A22191" s="7" t="s">
        <v>34</v>
      </c>
      <c r="B22191" s="7" t="s">
        <v>350</v>
      </c>
      <c r="C22191" s="7" t="s">
        <v>1409</v>
      </c>
      <c r="D22191" s="7" t="n">
        <v>0</v>
      </c>
      <c r="E22191" s="7" t="n">
        <v>0</v>
      </c>
      <c r="F22191" s="7" t="n">
        <v>1</v>
      </c>
      <c r="G22191" s="7" t="n">
        <v>31.27</v>
      </c>
    </row>
    <row r="22192" customFormat="false" ht="15" hidden="false" customHeight="false" outlineLevel="0" collapsed="false">
      <c r="A22192" s="7" t="s">
        <v>34</v>
      </c>
      <c r="B22192" s="7" t="s">
        <v>350</v>
      </c>
      <c r="C22192" s="7" t="s">
        <v>1409</v>
      </c>
      <c r="D22192" s="7" t="n">
        <v>0</v>
      </c>
      <c r="E22192" s="7" t="n">
        <v>0</v>
      </c>
      <c r="F22192" s="7" t="n">
        <v>1</v>
      </c>
      <c r="G22192" s="7" t="n">
        <v>25.02</v>
      </c>
    </row>
    <row r="22193" customFormat="false" ht="15" hidden="false" customHeight="false" outlineLevel="0" collapsed="false">
      <c r="A22193" s="7" t="s">
        <v>34</v>
      </c>
      <c r="B22193" s="7" t="s">
        <v>350</v>
      </c>
      <c r="C22193" s="7" t="s">
        <v>1409</v>
      </c>
      <c r="D22193" s="7" t="n">
        <v>5</v>
      </c>
      <c r="E22193" s="7" t="n">
        <v>142.98</v>
      </c>
      <c r="F22193" s="7" t="n">
        <v>0</v>
      </c>
      <c r="G22193" s="7" t="n">
        <v>0</v>
      </c>
    </row>
    <row r="22194" customFormat="false" ht="15" hidden="false" customHeight="false" outlineLevel="0" collapsed="false">
      <c r="A22194" s="7" t="s">
        <v>34</v>
      </c>
      <c r="B22194" s="7" t="s">
        <v>350</v>
      </c>
      <c r="C22194" s="7" t="s">
        <v>1409</v>
      </c>
      <c r="D22194" s="7" t="n">
        <v>0</v>
      </c>
      <c r="E22194" s="7" t="n">
        <v>0</v>
      </c>
      <c r="F22194" s="7" t="n">
        <v>2</v>
      </c>
      <c r="G22194" s="7" t="n">
        <v>53.16</v>
      </c>
    </row>
    <row r="22195" customFormat="false" ht="15" hidden="false" customHeight="false" outlineLevel="0" collapsed="false">
      <c r="A22195" s="7" t="s">
        <v>34</v>
      </c>
      <c r="B22195" s="7" t="s">
        <v>350</v>
      </c>
      <c r="C22195" s="7" t="s">
        <v>1409</v>
      </c>
      <c r="D22195" s="7" t="n">
        <v>0</v>
      </c>
      <c r="E22195" s="7" t="n">
        <v>0</v>
      </c>
      <c r="F22195" s="7" t="n">
        <v>1</v>
      </c>
      <c r="G22195" s="7" t="n">
        <v>31.26</v>
      </c>
    </row>
    <row r="22196" customFormat="false" ht="15" hidden="false" customHeight="false" outlineLevel="0" collapsed="false">
      <c r="A22196" s="7" t="s">
        <v>34</v>
      </c>
      <c r="B22196" s="7" t="s">
        <v>350</v>
      </c>
      <c r="C22196" s="7" t="s">
        <v>1409</v>
      </c>
      <c r="D22196" s="7" t="n">
        <v>0</v>
      </c>
      <c r="E22196" s="7" t="n">
        <v>0</v>
      </c>
      <c r="F22196" s="7" t="n">
        <v>1</v>
      </c>
      <c r="G22196" s="7" t="n">
        <v>28.15</v>
      </c>
    </row>
    <row r="22197" customFormat="false" ht="15" hidden="false" customHeight="false" outlineLevel="0" collapsed="false">
      <c r="A22197" s="7" t="s">
        <v>34</v>
      </c>
      <c r="B22197" s="7" t="s">
        <v>350</v>
      </c>
      <c r="C22197" s="7" t="s">
        <v>1409</v>
      </c>
      <c r="D22197" s="7" t="n">
        <v>0</v>
      </c>
      <c r="E22197" s="7" t="n">
        <v>0</v>
      </c>
      <c r="F22197" s="7" t="n">
        <v>1</v>
      </c>
      <c r="G22197" s="7" t="n">
        <v>28.14</v>
      </c>
    </row>
    <row r="22198" customFormat="false" ht="15" hidden="false" customHeight="false" outlineLevel="0" collapsed="false">
      <c r="A22198" s="7" t="s">
        <v>34</v>
      </c>
      <c r="B22198" s="7" t="s">
        <v>350</v>
      </c>
      <c r="C22198" s="7" t="s">
        <v>1409</v>
      </c>
      <c r="D22198" s="7" t="n">
        <v>0</v>
      </c>
      <c r="E22198" s="7" t="n">
        <v>0</v>
      </c>
      <c r="F22198" s="7" t="n">
        <v>1</v>
      </c>
      <c r="G22198" s="7" t="n">
        <v>31.26</v>
      </c>
    </row>
    <row r="22199" customFormat="false" ht="15" hidden="false" customHeight="false" outlineLevel="0" collapsed="false">
      <c r="A22199" s="7" t="s">
        <v>34</v>
      </c>
      <c r="B22199" s="7" t="s">
        <v>446</v>
      </c>
      <c r="C22199" s="7" t="s">
        <v>1410</v>
      </c>
      <c r="D22199" s="7" t="n">
        <v>0</v>
      </c>
      <c r="E22199" s="7" t="n">
        <v>0</v>
      </c>
      <c r="F22199" s="7" t="n">
        <v>1</v>
      </c>
      <c r="G22199" s="7" t="n">
        <v>28.14</v>
      </c>
    </row>
    <row r="22200" customFormat="false" ht="15" hidden="false" customHeight="false" outlineLevel="0" collapsed="false">
      <c r="A22200" s="7" t="s">
        <v>34</v>
      </c>
      <c r="B22200" s="7" t="s">
        <v>446</v>
      </c>
      <c r="C22200" s="7" t="s">
        <v>1410</v>
      </c>
      <c r="D22200" s="7" t="n">
        <v>0</v>
      </c>
      <c r="E22200" s="7" t="n">
        <v>0</v>
      </c>
      <c r="F22200" s="7" t="n">
        <v>1</v>
      </c>
      <c r="G22200" s="7" t="n">
        <v>26.58</v>
      </c>
    </row>
    <row r="22201" customFormat="false" ht="15" hidden="false" customHeight="false" outlineLevel="0" collapsed="false">
      <c r="A22201" s="7" t="s">
        <v>34</v>
      </c>
      <c r="B22201" s="7" t="s">
        <v>446</v>
      </c>
      <c r="C22201" s="7" t="s">
        <v>1410</v>
      </c>
      <c r="D22201" s="7" t="n">
        <v>0</v>
      </c>
      <c r="E22201" s="7" t="n">
        <v>0</v>
      </c>
      <c r="F22201" s="7" t="n">
        <v>1</v>
      </c>
      <c r="G22201" s="7" t="n">
        <v>23.46</v>
      </c>
    </row>
    <row r="22202" customFormat="false" ht="15" hidden="false" customHeight="false" outlineLevel="0" collapsed="false">
      <c r="A22202" s="7" t="s">
        <v>34</v>
      </c>
      <c r="B22202" s="7" t="s">
        <v>446</v>
      </c>
      <c r="C22202" s="7" t="s">
        <v>1410</v>
      </c>
      <c r="D22202" s="7" t="n">
        <v>25</v>
      </c>
      <c r="E22202" s="7" t="n">
        <v>625.4</v>
      </c>
      <c r="F22202" s="7" t="n">
        <v>31</v>
      </c>
      <c r="G22202" s="7" t="n">
        <v>875.56</v>
      </c>
    </row>
    <row r="22203" customFormat="false" ht="15" hidden="false" customHeight="false" outlineLevel="0" collapsed="false">
      <c r="A22203" s="7" t="s">
        <v>34</v>
      </c>
      <c r="B22203" s="7" t="s">
        <v>446</v>
      </c>
      <c r="C22203" s="7" t="s">
        <v>1410</v>
      </c>
      <c r="D22203" s="7" t="n">
        <v>0</v>
      </c>
      <c r="E22203" s="7" t="n">
        <v>0</v>
      </c>
      <c r="F22203" s="7" t="n">
        <v>1</v>
      </c>
      <c r="G22203" s="7" t="n">
        <v>26.59</v>
      </c>
    </row>
    <row r="22204" customFormat="false" ht="15" hidden="false" customHeight="false" outlineLevel="0" collapsed="false">
      <c r="A22204" s="7" t="s">
        <v>34</v>
      </c>
      <c r="B22204" s="7" t="s">
        <v>446</v>
      </c>
      <c r="C22204" s="7" t="s">
        <v>1410</v>
      </c>
      <c r="D22204" s="7" t="n">
        <v>0</v>
      </c>
      <c r="E22204" s="7" t="n">
        <v>0</v>
      </c>
      <c r="F22204" s="7" t="n">
        <v>2</v>
      </c>
      <c r="G22204" s="7" t="n">
        <v>53.17</v>
      </c>
    </row>
    <row r="22205" customFormat="false" ht="15" hidden="false" customHeight="false" outlineLevel="0" collapsed="false">
      <c r="A22205" s="7" t="s">
        <v>34</v>
      </c>
      <c r="B22205" s="7" t="s">
        <v>446</v>
      </c>
      <c r="C22205" s="7" t="s">
        <v>1410</v>
      </c>
      <c r="D22205" s="7" t="n">
        <v>0</v>
      </c>
      <c r="E22205" s="7" t="n">
        <v>0</v>
      </c>
      <c r="F22205" s="7" t="n">
        <v>1</v>
      </c>
      <c r="G22205" s="7" t="n">
        <v>31.27</v>
      </c>
    </row>
    <row r="22206" customFormat="false" ht="15" hidden="false" customHeight="false" outlineLevel="0" collapsed="false">
      <c r="A22206" s="7" t="s">
        <v>34</v>
      </c>
      <c r="B22206" s="7" t="s">
        <v>446</v>
      </c>
      <c r="C22206" s="7" t="s">
        <v>1410</v>
      </c>
      <c r="D22206" s="7" t="n">
        <v>0</v>
      </c>
      <c r="E22206" s="7" t="n">
        <v>0</v>
      </c>
      <c r="F22206" s="7" t="n">
        <v>2</v>
      </c>
      <c r="G22206" s="7" t="n">
        <v>62.54</v>
      </c>
    </row>
    <row r="22207" customFormat="false" ht="15" hidden="false" customHeight="false" outlineLevel="0" collapsed="false">
      <c r="A22207" s="7" t="s">
        <v>34</v>
      </c>
      <c r="B22207" s="7" t="s">
        <v>446</v>
      </c>
      <c r="C22207" s="7" t="s">
        <v>1410</v>
      </c>
      <c r="D22207" s="7" t="n">
        <v>0</v>
      </c>
      <c r="E22207" s="7" t="n">
        <v>0</v>
      </c>
      <c r="F22207" s="7" t="n">
        <v>1</v>
      </c>
      <c r="G22207" s="7" t="n">
        <v>28.14</v>
      </c>
    </row>
    <row r="22208" customFormat="false" ht="15" hidden="false" customHeight="false" outlineLevel="0" collapsed="false">
      <c r="A22208" s="7" t="s">
        <v>34</v>
      </c>
      <c r="B22208" s="7" t="s">
        <v>446</v>
      </c>
      <c r="C22208" s="7" t="s">
        <v>1410</v>
      </c>
      <c r="D22208" s="7" t="n">
        <v>0</v>
      </c>
      <c r="E22208" s="7" t="n">
        <v>0</v>
      </c>
      <c r="F22208" s="7" t="n">
        <v>2</v>
      </c>
      <c r="G22208" s="7" t="n">
        <v>46.92</v>
      </c>
    </row>
    <row r="22209" customFormat="false" ht="15" hidden="false" customHeight="false" outlineLevel="0" collapsed="false">
      <c r="A22209" s="7" t="s">
        <v>34</v>
      </c>
      <c r="B22209" s="7" t="s">
        <v>446</v>
      </c>
      <c r="C22209" s="7" t="s">
        <v>1410</v>
      </c>
      <c r="D22209" s="7" t="n">
        <v>0</v>
      </c>
      <c r="E22209" s="7" t="n">
        <v>0</v>
      </c>
      <c r="F22209" s="7" t="n">
        <v>1</v>
      </c>
      <c r="G22209" s="7" t="n">
        <v>31.28</v>
      </c>
    </row>
    <row r="22210" customFormat="false" ht="15" hidden="false" customHeight="false" outlineLevel="0" collapsed="false">
      <c r="A22210" s="7" t="s">
        <v>34</v>
      </c>
      <c r="B22210" s="7" t="s">
        <v>446</v>
      </c>
      <c r="C22210" s="7" t="s">
        <v>1410</v>
      </c>
      <c r="D22210" s="7" t="n">
        <v>0</v>
      </c>
      <c r="E22210" s="7" t="n">
        <v>0</v>
      </c>
      <c r="F22210" s="7" t="n">
        <v>1</v>
      </c>
      <c r="G22210" s="7" t="n">
        <v>31.27</v>
      </c>
    </row>
    <row r="22211" customFormat="false" ht="15" hidden="false" customHeight="false" outlineLevel="0" collapsed="false">
      <c r="A22211" s="7" t="s">
        <v>34</v>
      </c>
      <c r="B22211" s="7" t="s">
        <v>446</v>
      </c>
      <c r="C22211" s="7" t="s">
        <v>1410</v>
      </c>
      <c r="D22211" s="7" t="n">
        <v>4</v>
      </c>
      <c r="E22211" s="7" t="n">
        <v>117.12</v>
      </c>
      <c r="F22211" s="7" t="n">
        <v>0</v>
      </c>
      <c r="G22211" s="7" t="n">
        <v>0</v>
      </c>
    </row>
    <row r="22212" customFormat="false" ht="15" hidden="false" customHeight="false" outlineLevel="0" collapsed="false">
      <c r="A22212" s="7" t="s">
        <v>34</v>
      </c>
      <c r="B22212" s="7" t="s">
        <v>446</v>
      </c>
      <c r="C22212" s="7" t="s">
        <v>1410</v>
      </c>
      <c r="D22212" s="7" t="n">
        <v>0</v>
      </c>
      <c r="E22212" s="7" t="n">
        <v>0</v>
      </c>
      <c r="F22212" s="7" t="n">
        <v>1</v>
      </c>
      <c r="G22212" s="7" t="n">
        <v>28.14</v>
      </c>
    </row>
    <row r="22213" customFormat="false" ht="15" hidden="false" customHeight="false" outlineLevel="0" collapsed="false">
      <c r="A22213" s="7" t="s">
        <v>34</v>
      </c>
      <c r="B22213" s="7" t="s">
        <v>620</v>
      </c>
      <c r="C22213" s="7" t="s">
        <v>1411</v>
      </c>
      <c r="D22213" s="7" t="n">
        <v>0</v>
      </c>
      <c r="E22213" s="7" t="n">
        <v>0</v>
      </c>
      <c r="F22213" s="7" t="n">
        <v>1</v>
      </c>
      <c r="G22213" s="7" t="n">
        <v>26.59</v>
      </c>
    </row>
    <row r="22214" customFormat="false" ht="15" hidden="false" customHeight="false" outlineLevel="0" collapsed="false">
      <c r="A22214" s="7" t="s">
        <v>34</v>
      </c>
      <c r="B22214" s="7" t="s">
        <v>620</v>
      </c>
      <c r="C22214" s="7" t="s">
        <v>1411</v>
      </c>
      <c r="D22214" s="7" t="n">
        <v>0</v>
      </c>
      <c r="E22214" s="7" t="n">
        <v>0</v>
      </c>
      <c r="F22214" s="7" t="n">
        <v>11</v>
      </c>
      <c r="G22214" s="7" t="n">
        <v>258.03</v>
      </c>
    </row>
    <row r="22215" customFormat="false" ht="15" hidden="false" customHeight="false" outlineLevel="0" collapsed="false">
      <c r="A22215" s="7" t="s">
        <v>34</v>
      </c>
      <c r="B22215" s="7" t="s">
        <v>620</v>
      </c>
      <c r="C22215" s="7" t="s">
        <v>1411</v>
      </c>
      <c r="D22215" s="7" t="n">
        <v>0</v>
      </c>
      <c r="E22215" s="7" t="n">
        <v>0</v>
      </c>
      <c r="F22215" s="7" t="n">
        <v>2</v>
      </c>
      <c r="G22215" s="7" t="n">
        <v>54.74</v>
      </c>
    </row>
    <row r="22216" customFormat="false" ht="15" hidden="false" customHeight="false" outlineLevel="0" collapsed="false">
      <c r="A22216" s="7" t="s">
        <v>34</v>
      </c>
      <c r="B22216" s="7" t="s">
        <v>620</v>
      </c>
      <c r="C22216" s="7" t="s">
        <v>1411</v>
      </c>
      <c r="D22216" s="7" t="n">
        <v>4</v>
      </c>
      <c r="E22216" s="7" t="n">
        <v>121.68</v>
      </c>
      <c r="F22216" s="7" t="n">
        <v>0</v>
      </c>
      <c r="G22216" s="7" t="n">
        <v>0</v>
      </c>
    </row>
    <row r="22217" customFormat="false" ht="15" hidden="false" customHeight="false" outlineLevel="0" collapsed="false">
      <c r="A22217" s="7" t="s">
        <v>34</v>
      </c>
      <c r="B22217" s="7" t="s">
        <v>620</v>
      </c>
      <c r="C22217" s="7" t="s">
        <v>1411</v>
      </c>
      <c r="D22217" s="7" t="n">
        <v>17</v>
      </c>
      <c r="E22217" s="7" t="n">
        <v>437.78</v>
      </c>
      <c r="F22217" s="7" t="n">
        <v>16</v>
      </c>
      <c r="G22217" s="7" t="n">
        <v>392.44</v>
      </c>
    </row>
    <row r="22218" customFormat="false" ht="15" hidden="false" customHeight="false" outlineLevel="0" collapsed="false">
      <c r="A22218" s="7" t="s">
        <v>34</v>
      </c>
      <c r="B22218" s="7" t="s">
        <v>620</v>
      </c>
      <c r="C22218" s="7" t="s">
        <v>1411</v>
      </c>
      <c r="D22218" s="7" t="n">
        <v>0</v>
      </c>
      <c r="E22218" s="7" t="n">
        <v>0</v>
      </c>
      <c r="F22218" s="7" t="n">
        <v>1</v>
      </c>
      <c r="G22218" s="7" t="n">
        <v>28.15</v>
      </c>
    </row>
    <row r="22219" customFormat="false" ht="15" hidden="false" customHeight="false" outlineLevel="0" collapsed="false">
      <c r="A22219" s="7" t="s">
        <v>34</v>
      </c>
      <c r="B22219" s="7" t="s">
        <v>620</v>
      </c>
      <c r="C22219" s="7" t="s">
        <v>1411</v>
      </c>
      <c r="D22219" s="7" t="n">
        <v>0</v>
      </c>
      <c r="E22219" s="7" t="n">
        <v>0</v>
      </c>
      <c r="F22219" s="7" t="n">
        <v>3</v>
      </c>
      <c r="G22219" s="7" t="n">
        <v>70.38</v>
      </c>
    </row>
    <row r="22220" customFormat="false" ht="15" hidden="false" customHeight="false" outlineLevel="0" collapsed="false">
      <c r="A22220" s="7" t="s">
        <v>34</v>
      </c>
      <c r="B22220" s="7" t="s">
        <v>620</v>
      </c>
      <c r="C22220" s="7" t="s">
        <v>1411</v>
      </c>
      <c r="D22220" s="7" t="n">
        <v>0</v>
      </c>
      <c r="E22220" s="7" t="n">
        <v>0</v>
      </c>
      <c r="F22220" s="7" t="n">
        <v>2</v>
      </c>
      <c r="G22220" s="7" t="n">
        <v>53.17</v>
      </c>
    </row>
    <row r="22221" customFormat="false" ht="15" hidden="false" customHeight="false" outlineLevel="0" collapsed="false">
      <c r="A22221" s="7" t="s">
        <v>34</v>
      </c>
      <c r="B22221" s="7" t="s">
        <v>620</v>
      </c>
      <c r="C22221" s="7" t="s">
        <v>1411</v>
      </c>
      <c r="D22221" s="7" t="n">
        <v>0</v>
      </c>
      <c r="E22221" s="7" t="n">
        <v>0</v>
      </c>
      <c r="F22221" s="7" t="n">
        <v>1</v>
      </c>
      <c r="G22221" s="7" t="n">
        <v>31.28</v>
      </c>
    </row>
    <row r="22222" customFormat="false" ht="15" hidden="false" customHeight="false" outlineLevel="0" collapsed="false">
      <c r="A22222" s="7" t="s">
        <v>34</v>
      </c>
      <c r="B22222" s="7" t="s">
        <v>620</v>
      </c>
      <c r="C22222" s="7" t="s">
        <v>1411</v>
      </c>
      <c r="D22222" s="7" t="n">
        <v>0</v>
      </c>
      <c r="E22222" s="7" t="n">
        <v>0</v>
      </c>
      <c r="F22222" s="7" t="n">
        <v>18</v>
      </c>
      <c r="G22222" s="7" t="n">
        <v>562.88</v>
      </c>
    </row>
    <row r="22223" customFormat="false" ht="15" hidden="false" customHeight="false" outlineLevel="0" collapsed="false">
      <c r="A22223" s="7" t="s">
        <v>34</v>
      </c>
      <c r="B22223" s="7" t="s">
        <v>620</v>
      </c>
      <c r="C22223" s="7" t="s">
        <v>1411</v>
      </c>
      <c r="D22223" s="7" t="n">
        <v>0</v>
      </c>
      <c r="E22223" s="7" t="n">
        <v>0</v>
      </c>
      <c r="F22223" s="7" t="n">
        <v>2</v>
      </c>
      <c r="G22223" s="7" t="n">
        <v>46.91</v>
      </c>
    </row>
    <row r="22224" customFormat="false" ht="15" hidden="false" customHeight="false" outlineLevel="0" collapsed="false">
      <c r="A22224" s="7" t="s">
        <v>34</v>
      </c>
      <c r="B22224" s="7" t="s">
        <v>620</v>
      </c>
      <c r="C22224" s="7" t="s">
        <v>1411</v>
      </c>
      <c r="D22224" s="7" t="n">
        <v>0</v>
      </c>
      <c r="E22224" s="7" t="n">
        <v>0</v>
      </c>
      <c r="F22224" s="7" t="n">
        <v>4</v>
      </c>
      <c r="G22224" s="7" t="n">
        <v>93.83</v>
      </c>
    </row>
    <row r="22225" customFormat="false" ht="15" hidden="false" customHeight="false" outlineLevel="0" collapsed="false">
      <c r="A22225" s="7" t="s">
        <v>34</v>
      </c>
      <c r="B22225" s="7" t="s">
        <v>521</v>
      </c>
      <c r="C22225" s="7" t="s">
        <v>1412</v>
      </c>
      <c r="D22225" s="7" t="n">
        <v>0</v>
      </c>
      <c r="E22225" s="7" t="n">
        <v>0</v>
      </c>
      <c r="F22225" s="7" t="n">
        <v>3</v>
      </c>
      <c r="G22225" s="7" t="n">
        <v>79.75</v>
      </c>
    </row>
    <row r="22226" customFormat="false" ht="15" hidden="false" customHeight="false" outlineLevel="0" collapsed="false">
      <c r="A22226" s="7" t="s">
        <v>34</v>
      </c>
      <c r="B22226" s="7" t="s">
        <v>521</v>
      </c>
      <c r="C22226" s="7" t="s">
        <v>1412</v>
      </c>
      <c r="D22226" s="7" t="n">
        <v>0</v>
      </c>
      <c r="E22226" s="7" t="n">
        <v>0</v>
      </c>
      <c r="F22226" s="7" t="n">
        <v>1</v>
      </c>
      <c r="G22226" s="7" t="n">
        <v>28.15</v>
      </c>
    </row>
    <row r="22227" customFormat="false" ht="15" hidden="false" customHeight="false" outlineLevel="0" collapsed="false">
      <c r="A22227" s="7" t="s">
        <v>34</v>
      </c>
      <c r="B22227" s="7" t="s">
        <v>521</v>
      </c>
      <c r="C22227" s="7" t="s">
        <v>1412</v>
      </c>
      <c r="D22227" s="7" t="n">
        <v>0</v>
      </c>
      <c r="E22227" s="7" t="n">
        <v>0</v>
      </c>
      <c r="F22227" s="7" t="n">
        <v>1</v>
      </c>
      <c r="G22227" s="7" t="n">
        <v>26.59</v>
      </c>
    </row>
    <row r="22228" customFormat="false" ht="15" hidden="false" customHeight="false" outlineLevel="0" collapsed="false">
      <c r="A22228" s="7" t="s">
        <v>34</v>
      </c>
      <c r="B22228" s="7" t="s">
        <v>521</v>
      </c>
      <c r="C22228" s="7" t="s">
        <v>1412</v>
      </c>
      <c r="D22228" s="7" t="n">
        <v>3</v>
      </c>
      <c r="E22228" s="7" t="n">
        <v>77.57</v>
      </c>
      <c r="F22228" s="7" t="n">
        <v>0</v>
      </c>
      <c r="G22228" s="7" t="n">
        <v>0</v>
      </c>
    </row>
    <row r="22229" customFormat="false" ht="15" hidden="false" customHeight="false" outlineLevel="0" collapsed="false">
      <c r="A22229" s="7" t="s">
        <v>34</v>
      </c>
      <c r="B22229" s="7" t="s">
        <v>521</v>
      </c>
      <c r="C22229" s="7" t="s">
        <v>1412</v>
      </c>
      <c r="D22229" s="7" t="n">
        <v>0</v>
      </c>
      <c r="E22229" s="7" t="n">
        <v>0</v>
      </c>
      <c r="F22229" s="7" t="n">
        <v>1</v>
      </c>
      <c r="G22229" s="7" t="n">
        <v>31.27</v>
      </c>
    </row>
    <row r="22230" customFormat="false" ht="15" hidden="false" customHeight="false" outlineLevel="0" collapsed="false">
      <c r="A22230" s="7" t="s">
        <v>34</v>
      </c>
      <c r="B22230" s="7" t="s">
        <v>521</v>
      </c>
      <c r="C22230" s="7" t="s">
        <v>1412</v>
      </c>
      <c r="D22230" s="7" t="n">
        <v>0</v>
      </c>
      <c r="E22230" s="7" t="n">
        <v>0</v>
      </c>
      <c r="F22230" s="7" t="n">
        <v>1</v>
      </c>
      <c r="G22230" s="7" t="n">
        <v>31.27</v>
      </c>
    </row>
    <row r="22231" customFormat="false" ht="15" hidden="false" customHeight="false" outlineLevel="0" collapsed="false">
      <c r="A22231" s="7" t="s">
        <v>34</v>
      </c>
      <c r="B22231" s="7" t="s">
        <v>521</v>
      </c>
      <c r="C22231" s="7" t="s">
        <v>1412</v>
      </c>
      <c r="D22231" s="7" t="n">
        <v>0</v>
      </c>
      <c r="E22231" s="7" t="n">
        <v>0</v>
      </c>
      <c r="F22231" s="7" t="n">
        <v>1</v>
      </c>
      <c r="G22231" s="7" t="n">
        <v>25.02</v>
      </c>
    </row>
    <row r="22232" customFormat="false" ht="15" hidden="false" customHeight="false" outlineLevel="0" collapsed="false">
      <c r="A22232" s="7" t="s">
        <v>34</v>
      </c>
      <c r="B22232" s="7" t="s">
        <v>521</v>
      </c>
      <c r="C22232" s="7" t="s">
        <v>1412</v>
      </c>
      <c r="D22232" s="7" t="n">
        <v>0</v>
      </c>
      <c r="E22232" s="7" t="n">
        <v>0</v>
      </c>
      <c r="F22232" s="7" t="n">
        <v>2</v>
      </c>
      <c r="G22232" s="7" t="n">
        <v>56.29</v>
      </c>
    </row>
    <row r="22233" customFormat="false" ht="15" hidden="false" customHeight="false" outlineLevel="0" collapsed="false">
      <c r="A22233" s="7" t="s">
        <v>34</v>
      </c>
      <c r="B22233" s="7" t="s">
        <v>521</v>
      </c>
      <c r="C22233" s="7" t="s">
        <v>1412</v>
      </c>
      <c r="D22233" s="7" t="n">
        <v>0</v>
      </c>
      <c r="E22233" s="7" t="n">
        <v>0</v>
      </c>
      <c r="F22233" s="7" t="n">
        <v>1</v>
      </c>
      <c r="G22233" s="7" t="n">
        <v>28.14</v>
      </c>
    </row>
    <row r="22234" customFormat="false" ht="15" hidden="false" customHeight="false" outlineLevel="0" collapsed="false">
      <c r="A22234" s="7" t="s">
        <v>34</v>
      </c>
      <c r="B22234" s="7" t="s">
        <v>521</v>
      </c>
      <c r="C22234" s="7" t="s">
        <v>1412</v>
      </c>
      <c r="D22234" s="7" t="n">
        <v>0</v>
      </c>
      <c r="E22234" s="7" t="n">
        <v>0</v>
      </c>
      <c r="F22234" s="7" t="n">
        <v>2</v>
      </c>
      <c r="G22234" s="7" t="n">
        <v>46.91</v>
      </c>
    </row>
    <row r="22235" customFormat="false" ht="15" hidden="false" customHeight="false" outlineLevel="0" collapsed="false">
      <c r="A22235" s="7" t="s">
        <v>34</v>
      </c>
      <c r="B22235" s="7" t="s">
        <v>521</v>
      </c>
      <c r="C22235" s="7" t="s">
        <v>1412</v>
      </c>
      <c r="D22235" s="7" t="n">
        <v>0</v>
      </c>
      <c r="E22235" s="7" t="n">
        <v>0</v>
      </c>
      <c r="F22235" s="7" t="n">
        <v>1</v>
      </c>
      <c r="G22235" s="7" t="n">
        <v>31.27</v>
      </c>
    </row>
    <row r="22236" customFormat="false" ht="15" hidden="false" customHeight="false" outlineLevel="0" collapsed="false">
      <c r="A22236" s="7" t="s">
        <v>34</v>
      </c>
      <c r="B22236" s="7" t="s">
        <v>521</v>
      </c>
      <c r="C22236" s="7" t="s">
        <v>1412</v>
      </c>
      <c r="D22236" s="7" t="n">
        <v>19</v>
      </c>
      <c r="E22236" s="7" t="n">
        <v>500.32</v>
      </c>
      <c r="F22236" s="7" t="n">
        <v>22</v>
      </c>
      <c r="G22236" s="7" t="n">
        <v>644.15</v>
      </c>
    </row>
    <row r="22237" customFormat="false" ht="15" hidden="false" customHeight="false" outlineLevel="0" collapsed="false">
      <c r="A22237" s="7" t="s">
        <v>34</v>
      </c>
      <c r="B22237" s="7" t="s">
        <v>521</v>
      </c>
      <c r="C22237" s="7" t="s">
        <v>1412</v>
      </c>
      <c r="D22237" s="7" t="n">
        <v>0</v>
      </c>
      <c r="E22237" s="7" t="n">
        <v>0</v>
      </c>
      <c r="F22237" s="7" t="n">
        <v>1</v>
      </c>
      <c r="G22237" s="7" t="n">
        <v>26.59</v>
      </c>
    </row>
    <row r="22238" customFormat="false" ht="15" hidden="false" customHeight="false" outlineLevel="0" collapsed="false">
      <c r="A22238" s="7" t="s">
        <v>34</v>
      </c>
      <c r="B22238" s="7" t="s">
        <v>521</v>
      </c>
      <c r="C22238" s="7" t="s">
        <v>1412</v>
      </c>
      <c r="D22238" s="7" t="n">
        <v>0</v>
      </c>
      <c r="E22238" s="7" t="n">
        <v>0</v>
      </c>
      <c r="F22238" s="7" t="n">
        <v>1</v>
      </c>
      <c r="G22238" s="7" t="n">
        <v>31.27</v>
      </c>
    </row>
    <row r="22239" customFormat="false" ht="15" hidden="false" customHeight="false" outlineLevel="0" collapsed="false">
      <c r="A22239" s="7" t="s">
        <v>34</v>
      </c>
      <c r="B22239" s="7" t="s">
        <v>521</v>
      </c>
      <c r="C22239" s="7" t="s">
        <v>1412</v>
      </c>
      <c r="D22239" s="7" t="n">
        <v>0</v>
      </c>
      <c r="E22239" s="7" t="n">
        <v>0</v>
      </c>
      <c r="F22239" s="7" t="n">
        <v>2</v>
      </c>
      <c r="G22239" s="7" t="n">
        <v>53.17</v>
      </c>
    </row>
    <row r="22240" customFormat="false" ht="15" hidden="false" customHeight="false" outlineLevel="0" collapsed="false">
      <c r="A22240" s="7" t="s">
        <v>34</v>
      </c>
      <c r="B22240" s="7" t="s">
        <v>521</v>
      </c>
      <c r="C22240" s="7" t="s">
        <v>1412</v>
      </c>
      <c r="D22240" s="7" t="n">
        <v>0</v>
      </c>
      <c r="E22240" s="7" t="n">
        <v>0</v>
      </c>
      <c r="F22240" s="7" t="n">
        <v>1</v>
      </c>
      <c r="G22240" s="7" t="n">
        <v>25.02</v>
      </c>
    </row>
    <row r="22241" customFormat="false" ht="15" hidden="false" customHeight="false" outlineLevel="0" collapsed="false">
      <c r="A22241" s="7" t="s">
        <v>34</v>
      </c>
      <c r="B22241" s="7" t="s">
        <v>520</v>
      </c>
      <c r="C22241" s="7" t="s">
        <v>1412</v>
      </c>
      <c r="D22241" s="7" t="n">
        <v>0</v>
      </c>
      <c r="E22241" s="7" t="n">
        <v>0</v>
      </c>
      <c r="F22241" s="7" t="n">
        <v>1</v>
      </c>
      <c r="G22241" s="7" t="n">
        <v>26.59</v>
      </c>
    </row>
    <row r="22242" customFormat="false" ht="15" hidden="false" customHeight="false" outlineLevel="0" collapsed="false">
      <c r="A22242" s="7" t="s">
        <v>34</v>
      </c>
      <c r="B22242" s="7" t="s">
        <v>520</v>
      </c>
      <c r="C22242" s="7" t="s">
        <v>1412</v>
      </c>
      <c r="D22242" s="7" t="n">
        <v>5</v>
      </c>
      <c r="E22242" s="7" t="n">
        <v>129.77</v>
      </c>
      <c r="F22242" s="7" t="n">
        <v>2</v>
      </c>
      <c r="G22242" s="7" t="n">
        <v>54.72</v>
      </c>
    </row>
    <row r="22243" customFormat="false" ht="15" hidden="false" customHeight="false" outlineLevel="0" collapsed="false">
      <c r="A22243" s="7" t="s">
        <v>34</v>
      </c>
      <c r="B22243" s="7" t="s">
        <v>520</v>
      </c>
      <c r="C22243" s="7" t="s">
        <v>1412</v>
      </c>
      <c r="D22243" s="7" t="n">
        <v>1</v>
      </c>
      <c r="E22243" s="7" t="n">
        <v>28.73</v>
      </c>
      <c r="F22243" s="7" t="n">
        <v>0</v>
      </c>
      <c r="G22243" s="7" t="n">
        <v>0</v>
      </c>
    </row>
    <row r="22244" customFormat="false" ht="15" hidden="false" customHeight="false" outlineLevel="0" collapsed="false">
      <c r="A22244" s="7" t="s">
        <v>34</v>
      </c>
      <c r="B22244" s="7" t="s">
        <v>520</v>
      </c>
      <c r="C22244" s="7" t="s">
        <v>1412</v>
      </c>
      <c r="D22244" s="7" t="n">
        <v>0</v>
      </c>
      <c r="E22244" s="7" t="n">
        <v>0</v>
      </c>
      <c r="F22244" s="7" t="n">
        <v>1</v>
      </c>
      <c r="G22244" s="7" t="n">
        <v>26.59</v>
      </c>
    </row>
    <row r="22245" customFormat="false" ht="15" hidden="false" customHeight="false" outlineLevel="0" collapsed="false">
      <c r="A22245" s="7" t="s">
        <v>34</v>
      </c>
      <c r="B22245" s="7" t="s">
        <v>429</v>
      </c>
      <c r="C22245" s="7" t="s">
        <v>1412</v>
      </c>
      <c r="D22245" s="7" t="n">
        <v>13</v>
      </c>
      <c r="E22245" s="7" t="n">
        <v>350.22</v>
      </c>
      <c r="F22245" s="7" t="n">
        <v>3</v>
      </c>
      <c r="G22245" s="7" t="n">
        <v>93.81</v>
      </c>
    </row>
    <row r="22246" customFormat="false" ht="15" hidden="false" customHeight="false" outlineLevel="0" collapsed="false">
      <c r="A22246" s="7" t="s">
        <v>34</v>
      </c>
      <c r="B22246" s="7" t="s">
        <v>429</v>
      </c>
      <c r="C22246" s="7" t="s">
        <v>1412</v>
      </c>
      <c r="D22246" s="7" t="n">
        <v>0</v>
      </c>
      <c r="E22246" s="7" t="n">
        <v>0</v>
      </c>
      <c r="F22246" s="7" t="n">
        <v>3</v>
      </c>
      <c r="G22246" s="7" t="n">
        <v>93.81</v>
      </c>
    </row>
    <row r="22247" customFormat="false" ht="15" hidden="false" customHeight="false" outlineLevel="0" collapsed="false">
      <c r="A22247" s="7" t="s">
        <v>34</v>
      </c>
      <c r="B22247" s="7" t="s">
        <v>429</v>
      </c>
      <c r="C22247" s="7" t="s">
        <v>1412</v>
      </c>
      <c r="D22247" s="7" t="n">
        <v>0</v>
      </c>
      <c r="E22247" s="7" t="n">
        <v>0</v>
      </c>
      <c r="F22247" s="7" t="n">
        <v>1</v>
      </c>
      <c r="G22247" s="7" t="n">
        <v>28.14</v>
      </c>
    </row>
    <row r="22248" customFormat="false" ht="15" hidden="false" customHeight="false" outlineLevel="0" collapsed="false">
      <c r="A22248" s="7" t="s">
        <v>34</v>
      </c>
      <c r="B22248" s="7" t="s">
        <v>429</v>
      </c>
      <c r="C22248" s="7" t="s">
        <v>1412</v>
      </c>
      <c r="D22248" s="7" t="n">
        <v>0</v>
      </c>
      <c r="E22248" s="7" t="n">
        <v>0</v>
      </c>
      <c r="F22248" s="7" t="n">
        <v>2</v>
      </c>
      <c r="G22248" s="7" t="n">
        <v>46.91</v>
      </c>
    </row>
    <row r="22249" customFormat="false" ht="15" hidden="false" customHeight="false" outlineLevel="0" collapsed="false">
      <c r="A22249" s="7" t="s">
        <v>34</v>
      </c>
      <c r="B22249" s="7" t="s">
        <v>429</v>
      </c>
      <c r="C22249" s="7" t="s">
        <v>1412</v>
      </c>
      <c r="D22249" s="7" t="n">
        <v>0</v>
      </c>
      <c r="E22249" s="7" t="n">
        <v>0</v>
      </c>
      <c r="F22249" s="7" t="n">
        <v>1</v>
      </c>
      <c r="G22249" s="7" t="n">
        <v>26.58</v>
      </c>
    </row>
    <row r="22250" customFormat="false" ht="15" hidden="false" customHeight="false" outlineLevel="0" collapsed="false">
      <c r="A22250" s="7" t="s">
        <v>34</v>
      </c>
      <c r="B22250" s="7" t="s">
        <v>429</v>
      </c>
      <c r="C22250" s="7" t="s">
        <v>1412</v>
      </c>
      <c r="D22250" s="7" t="n">
        <v>1</v>
      </c>
      <c r="E22250" s="7" t="n">
        <v>28.73</v>
      </c>
      <c r="F22250" s="7" t="n">
        <v>0</v>
      </c>
      <c r="G22250" s="7" t="n">
        <v>0</v>
      </c>
    </row>
    <row r="22251" customFormat="false" ht="15" hidden="false" customHeight="false" outlineLevel="0" collapsed="false">
      <c r="A22251" s="7" t="s">
        <v>34</v>
      </c>
      <c r="B22251" s="7" t="s">
        <v>469</v>
      </c>
      <c r="C22251" s="7" t="s">
        <v>1412</v>
      </c>
      <c r="D22251" s="7" t="n">
        <v>2</v>
      </c>
      <c r="E22251" s="7" t="n">
        <v>57.46</v>
      </c>
      <c r="F22251" s="7" t="n">
        <v>0</v>
      </c>
      <c r="G22251" s="7" t="n">
        <v>0</v>
      </c>
    </row>
    <row r="22252" customFormat="false" ht="15" hidden="false" customHeight="false" outlineLevel="0" collapsed="false">
      <c r="A22252" s="7" t="s">
        <v>34</v>
      </c>
      <c r="B22252" s="7" t="s">
        <v>469</v>
      </c>
      <c r="C22252" s="7" t="s">
        <v>1412</v>
      </c>
      <c r="D22252" s="7" t="n">
        <v>10</v>
      </c>
      <c r="E22252" s="7" t="n">
        <v>261.1</v>
      </c>
      <c r="F22252" s="7" t="n">
        <v>7</v>
      </c>
      <c r="G22252" s="7" t="n">
        <v>201.69</v>
      </c>
    </row>
    <row r="22253" customFormat="false" ht="15" hidden="false" customHeight="false" outlineLevel="0" collapsed="false">
      <c r="A22253" s="7" t="s">
        <v>34</v>
      </c>
      <c r="B22253" s="7" t="s">
        <v>469</v>
      </c>
      <c r="C22253" s="7" t="s">
        <v>1412</v>
      </c>
      <c r="D22253" s="7" t="n">
        <v>0</v>
      </c>
      <c r="E22253" s="7" t="n">
        <v>0</v>
      </c>
      <c r="F22253" s="7" t="n">
        <v>1</v>
      </c>
      <c r="G22253" s="7" t="n">
        <v>26.58</v>
      </c>
    </row>
    <row r="22254" customFormat="false" ht="15" hidden="false" customHeight="false" outlineLevel="0" collapsed="false">
      <c r="A22254" s="7" t="s">
        <v>34</v>
      </c>
      <c r="B22254" s="7" t="s">
        <v>469</v>
      </c>
      <c r="C22254" s="7" t="s">
        <v>1412</v>
      </c>
      <c r="D22254" s="7" t="n">
        <v>0</v>
      </c>
      <c r="E22254" s="7" t="n">
        <v>0</v>
      </c>
      <c r="F22254" s="7" t="n">
        <v>5</v>
      </c>
      <c r="G22254" s="7" t="n">
        <v>117.29</v>
      </c>
    </row>
    <row r="22255" customFormat="false" ht="15" hidden="false" customHeight="false" outlineLevel="0" collapsed="false">
      <c r="A22255" s="7" t="s">
        <v>34</v>
      </c>
      <c r="B22255" s="7" t="s">
        <v>160</v>
      </c>
      <c r="C22255" s="7" t="s">
        <v>1413</v>
      </c>
      <c r="D22255" s="7" t="n">
        <v>0</v>
      </c>
      <c r="E22255" s="7" t="n">
        <v>0</v>
      </c>
      <c r="F22255" s="7" t="n">
        <v>1</v>
      </c>
      <c r="G22255" s="7" t="n">
        <v>20.51</v>
      </c>
    </row>
    <row r="22256" customFormat="false" ht="15" hidden="false" customHeight="false" outlineLevel="0" collapsed="false">
      <c r="A22256" s="7" t="s">
        <v>34</v>
      </c>
      <c r="B22256" s="7" t="s">
        <v>160</v>
      </c>
      <c r="C22256" s="7" t="s">
        <v>1413</v>
      </c>
      <c r="D22256" s="7" t="n">
        <v>0</v>
      </c>
      <c r="E22256" s="7" t="n">
        <v>0</v>
      </c>
      <c r="F22256" s="7" t="n">
        <v>4</v>
      </c>
      <c r="G22256" s="7" t="n">
        <v>68.41</v>
      </c>
    </row>
    <row r="22257" customFormat="false" ht="15" hidden="false" customHeight="false" outlineLevel="0" collapsed="false">
      <c r="A22257" s="7" t="s">
        <v>34</v>
      </c>
      <c r="B22257" s="7" t="s">
        <v>160</v>
      </c>
      <c r="C22257" s="7" t="s">
        <v>1413</v>
      </c>
      <c r="D22257" s="7" t="n">
        <v>47</v>
      </c>
      <c r="E22257" s="7" t="n">
        <v>930.23</v>
      </c>
      <c r="F22257" s="7" t="n">
        <v>52</v>
      </c>
      <c r="G22257" s="7" t="n">
        <v>984.97</v>
      </c>
    </row>
    <row r="22258" customFormat="false" ht="15" hidden="false" customHeight="false" outlineLevel="0" collapsed="false">
      <c r="A22258" s="7" t="s">
        <v>34</v>
      </c>
      <c r="B22258" s="7" t="s">
        <v>160</v>
      </c>
      <c r="C22258" s="7" t="s">
        <v>1413</v>
      </c>
      <c r="D22258" s="7" t="n">
        <v>0</v>
      </c>
      <c r="E22258" s="7" t="n">
        <v>0</v>
      </c>
      <c r="F22258" s="7" t="n">
        <v>1</v>
      </c>
      <c r="G22258" s="7" t="n">
        <v>22.8</v>
      </c>
    </row>
    <row r="22259" customFormat="false" ht="15" hidden="false" customHeight="false" outlineLevel="0" collapsed="false">
      <c r="A22259" s="7" t="s">
        <v>34</v>
      </c>
      <c r="B22259" s="7" t="s">
        <v>160</v>
      </c>
      <c r="C22259" s="7" t="s">
        <v>1413</v>
      </c>
      <c r="D22259" s="7" t="n">
        <v>0</v>
      </c>
      <c r="E22259" s="7" t="n">
        <v>0</v>
      </c>
      <c r="F22259" s="7" t="n">
        <v>1</v>
      </c>
      <c r="G22259" s="7" t="n">
        <v>22.8</v>
      </c>
    </row>
    <row r="22260" customFormat="false" ht="15" hidden="false" customHeight="false" outlineLevel="0" collapsed="false">
      <c r="A22260" s="7" t="s">
        <v>34</v>
      </c>
      <c r="B22260" s="7" t="s">
        <v>160</v>
      </c>
      <c r="C22260" s="7" t="s">
        <v>1413</v>
      </c>
      <c r="D22260" s="7" t="n">
        <v>0</v>
      </c>
      <c r="E22260" s="7" t="n">
        <v>0</v>
      </c>
      <c r="F22260" s="7" t="n">
        <v>1</v>
      </c>
      <c r="G22260" s="7" t="n">
        <v>17.1</v>
      </c>
    </row>
    <row r="22261" customFormat="false" ht="15" hidden="false" customHeight="false" outlineLevel="0" collapsed="false">
      <c r="A22261" s="7" t="s">
        <v>34</v>
      </c>
      <c r="B22261" s="7" t="s">
        <v>160</v>
      </c>
      <c r="C22261" s="7" t="s">
        <v>1413</v>
      </c>
      <c r="D22261" s="7" t="n">
        <v>0</v>
      </c>
      <c r="E22261" s="7" t="n">
        <v>0</v>
      </c>
      <c r="F22261" s="7" t="n">
        <v>1</v>
      </c>
      <c r="G22261" s="7" t="n">
        <v>18.24</v>
      </c>
    </row>
    <row r="22262" customFormat="false" ht="15" hidden="false" customHeight="false" outlineLevel="0" collapsed="false">
      <c r="A22262" s="7" t="s">
        <v>34</v>
      </c>
      <c r="B22262" s="7" t="s">
        <v>160</v>
      </c>
      <c r="C22262" s="7" t="s">
        <v>1413</v>
      </c>
      <c r="D22262" s="7" t="n">
        <v>0</v>
      </c>
      <c r="E22262" s="7" t="n">
        <v>0</v>
      </c>
      <c r="F22262" s="7" t="n">
        <v>1</v>
      </c>
      <c r="G22262" s="7" t="n">
        <v>17.1</v>
      </c>
    </row>
    <row r="22263" customFormat="false" ht="15" hidden="false" customHeight="false" outlineLevel="0" collapsed="false">
      <c r="A22263" s="7" t="s">
        <v>34</v>
      </c>
      <c r="B22263" s="7" t="s">
        <v>160</v>
      </c>
      <c r="C22263" s="7" t="s">
        <v>1413</v>
      </c>
      <c r="D22263" s="7" t="n">
        <v>0</v>
      </c>
      <c r="E22263" s="7" t="n">
        <v>0</v>
      </c>
      <c r="F22263" s="7" t="n">
        <v>1</v>
      </c>
      <c r="G22263" s="7" t="n">
        <v>17.1</v>
      </c>
    </row>
    <row r="22264" customFormat="false" ht="15" hidden="false" customHeight="false" outlineLevel="0" collapsed="false">
      <c r="A22264" s="7" t="s">
        <v>34</v>
      </c>
      <c r="B22264" s="7" t="s">
        <v>160</v>
      </c>
      <c r="C22264" s="7" t="s">
        <v>1413</v>
      </c>
      <c r="D22264" s="7" t="n">
        <v>0</v>
      </c>
      <c r="E22264" s="7" t="n">
        <v>0</v>
      </c>
      <c r="F22264" s="7" t="n">
        <v>1</v>
      </c>
      <c r="G22264" s="7" t="n">
        <v>19.38</v>
      </c>
    </row>
    <row r="22265" customFormat="false" ht="15" hidden="false" customHeight="false" outlineLevel="0" collapsed="false">
      <c r="A22265" s="7" t="s">
        <v>34</v>
      </c>
      <c r="B22265" s="7" t="s">
        <v>160</v>
      </c>
      <c r="C22265" s="7" t="s">
        <v>1413</v>
      </c>
      <c r="D22265" s="7" t="n">
        <v>9</v>
      </c>
      <c r="E22265" s="7" t="n">
        <v>197.55</v>
      </c>
      <c r="F22265" s="7" t="n">
        <v>0</v>
      </c>
      <c r="G22265" s="7" t="n">
        <v>0</v>
      </c>
    </row>
    <row r="22266" customFormat="false" ht="15" hidden="false" customHeight="false" outlineLevel="0" collapsed="false">
      <c r="A22266" s="7" t="s">
        <v>34</v>
      </c>
      <c r="B22266" s="7" t="s">
        <v>160</v>
      </c>
      <c r="C22266" s="7" t="s">
        <v>1413</v>
      </c>
      <c r="D22266" s="7" t="n">
        <v>0</v>
      </c>
      <c r="E22266" s="7" t="n">
        <v>0</v>
      </c>
      <c r="F22266" s="7" t="n">
        <v>1</v>
      </c>
      <c r="G22266" s="7" t="n">
        <v>17.11</v>
      </c>
    </row>
    <row r="22267" customFormat="false" ht="15" hidden="false" customHeight="false" outlineLevel="0" collapsed="false">
      <c r="A22267" s="7" t="s">
        <v>34</v>
      </c>
      <c r="B22267" s="7" t="s">
        <v>160</v>
      </c>
      <c r="C22267" s="7" t="s">
        <v>1413</v>
      </c>
      <c r="D22267" s="7" t="n">
        <v>0</v>
      </c>
      <c r="E22267" s="7" t="n">
        <v>0</v>
      </c>
      <c r="F22267" s="7" t="n">
        <v>1</v>
      </c>
      <c r="G22267" s="7" t="n">
        <v>22.8</v>
      </c>
    </row>
    <row r="22268" customFormat="false" ht="15" hidden="false" customHeight="false" outlineLevel="0" collapsed="false">
      <c r="A22268" s="7" t="s">
        <v>34</v>
      </c>
      <c r="B22268" s="7" t="s">
        <v>160</v>
      </c>
      <c r="C22268" s="7" t="s">
        <v>1413</v>
      </c>
      <c r="D22268" s="7" t="n">
        <v>0</v>
      </c>
      <c r="E22268" s="7" t="n">
        <v>0</v>
      </c>
      <c r="F22268" s="7" t="n">
        <v>1</v>
      </c>
      <c r="G22268" s="7" t="n">
        <v>19.38</v>
      </c>
    </row>
    <row r="22269" customFormat="false" ht="15" hidden="false" customHeight="false" outlineLevel="0" collapsed="false">
      <c r="A22269" s="7" t="s">
        <v>34</v>
      </c>
      <c r="B22269" s="7" t="s">
        <v>160</v>
      </c>
      <c r="C22269" s="7" t="s">
        <v>1413</v>
      </c>
      <c r="D22269" s="7" t="n">
        <v>0</v>
      </c>
      <c r="E22269" s="7" t="n">
        <v>0</v>
      </c>
      <c r="F22269" s="7" t="n">
        <v>2</v>
      </c>
      <c r="G22269" s="7" t="n">
        <v>34.2</v>
      </c>
    </row>
    <row r="22270" customFormat="false" ht="15" hidden="false" customHeight="false" outlineLevel="0" collapsed="false">
      <c r="A22270" s="7" t="s">
        <v>34</v>
      </c>
      <c r="B22270" s="7" t="s">
        <v>140</v>
      </c>
      <c r="C22270" s="7" t="s">
        <v>1414</v>
      </c>
      <c r="D22270" s="7" t="n">
        <v>49</v>
      </c>
      <c r="E22270" s="7" t="n">
        <v>922.26</v>
      </c>
      <c r="F22270" s="7" t="n">
        <v>20</v>
      </c>
      <c r="G22270" s="7" t="n">
        <v>397.08</v>
      </c>
    </row>
    <row r="22271" customFormat="false" ht="15" hidden="false" customHeight="false" outlineLevel="0" collapsed="false">
      <c r="A22271" s="7" t="s">
        <v>34</v>
      </c>
      <c r="B22271" s="7" t="s">
        <v>140</v>
      </c>
      <c r="C22271" s="7" t="s">
        <v>1414</v>
      </c>
      <c r="D22271" s="7" t="n">
        <v>0</v>
      </c>
      <c r="E22271" s="7" t="n">
        <v>0</v>
      </c>
      <c r="F22271" s="7" t="n">
        <v>1</v>
      </c>
      <c r="G22271" s="7" t="n">
        <v>20.52</v>
      </c>
    </row>
    <row r="22272" customFormat="false" ht="15" hidden="false" customHeight="false" outlineLevel="0" collapsed="false">
      <c r="A22272" s="7" t="s">
        <v>34</v>
      </c>
      <c r="B22272" s="7" t="s">
        <v>140</v>
      </c>
      <c r="C22272" s="7" t="s">
        <v>1414</v>
      </c>
      <c r="D22272" s="7" t="n">
        <v>0</v>
      </c>
      <c r="E22272" s="7" t="n">
        <v>0</v>
      </c>
      <c r="F22272" s="7" t="n">
        <v>1</v>
      </c>
      <c r="G22272" s="7" t="n">
        <v>17.1</v>
      </c>
    </row>
    <row r="22273" customFormat="false" ht="15" hidden="false" customHeight="false" outlineLevel="0" collapsed="false">
      <c r="A22273" s="7" t="s">
        <v>34</v>
      </c>
      <c r="B22273" s="7" t="s">
        <v>140</v>
      </c>
      <c r="C22273" s="7" t="s">
        <v>1414</v>
      </c>
      <c r="D22273" s="7" t="n">
        <v>0</v>
      </c>
      <c r="E22273" s="7" t="n">
        <v>0</v>
      </c>
      <c r="F22273" s="7" t="n">
        <v>4</v>
      </c>
      <c r="G22273" s="7" t="n">
        <v>91.18</v>
      </c>
    </row>
    <row r="22274" customFormat="false" ht="15" hidden="false" customHeight="false" outlineLevel="0" collapsed="false">
      <c r="A22274" s="7" t="s">
        <v>34</v>
      </c>
      <c r="B22274" s="7" t="s">
        <v>140</v>
      </c>
      <c r="C22274" s="7" t="s">
        <v>1414</v>
      </c>
      <c r="D22274" s="7" t="n">
        <v>0</v>
      </c>
      <c r="E22274" s="7" t="n">
        <v>0</v>
      </c>
      <c r="F22274" s="7" t="n">
        <v>3</v>
      </c>
      <c r="G22274" s="7" t="n">
        <v>68.39</v>
      </c>
    </row>
    <row r="22275" customFormat="false" ht="15" hidden="false" customHeight="false" outlineLevel="0" collapsed="false">
      <c r="A22275" s="7" t="s">
        <v>34</v>
      </c>
      <c r="B22275" s="7" t="s">
        <v>140</v>
      </c>
      <c r="C22275" s="7" t="s">
        <v>1414</v>
      </c>
      <c r="D22275" s="7" t="n">
        <v>0</v>
      </c>
      <c r="E22275" s="7" t="n">
        <v>0</v>
      </c>
      <c r="F22275" s="7" t="n">
        <v>4</v>
      </c>
      <c r="G22275" s="7" t="n">
        <v>68.41</v>
      </c>
    </row>
    <row r="22276" customFormat="false" ht="15" hidden="false" customHeight="false" outlineLevel="0" collapsed="false">
      <c r="A22276" s="7" t="s">
        <v>34</v>
      </c>
      <c r="B22276" s="7" t="s">
        <v>140</v>
      </c>
      <c r="C22276" s="7" t="s">
        <v>1414</v>
      </c>
      <c r="D22276" s="7" t="n">
        <v>0</v>
      </c>
      <c r="E22276" s="7" t="n">
        <v>0</v>
      </c>
      <c r="F22276" s="7" t="n">
        <v>2</v>
      </c>
      <c r="G22276" s="7" t="n">
        <v>34.2</v>
      </c>
    </row>
    <row r="22277" customFormat="false" ht="15" hidden="false" customHeight="false" outlineLevel="0" collapsed="false">
      <c r="A22277" s="7" t="s">
        <v>34</v>
      </c>
      <c r="B22277" s="7" t="s">
        <v>140</v>
      </c>
      <c r="C22277" s="7" t="s">
        <v>1414</v>
      </c>
      <c r="D22277" s="7" t="n">
        <v>0</v>
      </c>
      <c r="E22277" s="7" t="n">
        <v>0</v>
      </c>
      <c r="F22277" s="7" t="n">
        <v>1</v>
      </c>
      <c r="G22277" s="7" t="n">
        <v>22.79</v>
      </c>
    </row>
    <row r="22278" customFormat="false" ht="15" hidden="false" customHeight="false" outlineLevel="0" collapsed="false">
      <c r="A22278" s="7" t="s">
        <v>34</v>
      </c>
      <c r="B22278" s="7" t="s">
        <v>140</v>
      </c>
      <c r="C22278" s="7" t="s">
        <v>1414</v>
      </c>
      <c r="D22278" s="7" t="n">
        <v>0</v>
      </c>
      <c r="E22278" s="7" t="n">
        <v>0</v>
      </c>
      <c r="F22278" s="7" t="n">
        <v>10</v>
      </c>
      <c r="G22278" s="7" t="n">
        <v>175.5</v>
      </c>
    </row>
    <row r="22279" customFormat="false" ht="15" hidden="false" customHeight="false" outlineLevel="0" collapsed="false">
      <c r="A22279" s="7" t="s">
        <v>34</v>
      </c>
      <c r="B22279" s="7" t="s">
        <v>140</v>
      </c>
      <c r="C22279" s="7" t="s">
        <v>1414</v>
      </c>
      <c r="D22279" s="7" t="n">
        <v>10</v>
      </c>
      <c r="E22279" s="7" t="n">
        <v>219.5</v>
      </c>
      <c r="F22279" s="7" t="n">
        <v>0</v>
      </c>
      <c r="G22279" s="7" t="n">
        <v>0</v>
      </c>
    </row>
    <row r="22280" customFormat="false" ht="15" hidden="false" customHeight="false" outlineLevel="0" collapsed="false">
      <c r="A22280" s="7" t="s">
        <v>34</v>
      </c>
      <c r="B22280" s="7" t="s">
        <v>140</v>
      </c>
      <c r="C22280" s="7" t="s">
        <v>1414</v>
      </c>
      <c r="D22280" s="7" t="n">
        <v>0</v>
      </c>
      <c r="E22280" s="7" t="n">
        <v>0</v>
      </c>
      <c r="F22280" s="7" t="n">
        <v>1</v>
      </c>
      <c r="G22280" s="7" t="n">
        <v>22.8</v>
      </c>
    </row>
    <row r="22281" customFormat="false" ht="15" hidden="false" customHeight="false" outlineLevel="0" collapsed="false">
      <c r="A22281" s="7" t="s">
        <v>34</v>
      </c>
      <c r="B22281" s="7" t="s">
        <v>140</v>
      </c>
      <c r="C22281" s="7" t="s">
        <v>1414</v>
      </c>
      <c r="D22281" s="7" t="n">
        <v>0</v>
      </c>
      <c r="E22281" s="7" t="n">
        <v>0</v>
      </c>
      <c r="F22281" s="7" t="n">
        <v>1</v>
      </c>
      <c r="G22281" s="7" t="n">
        <v>20.52</v>
      </c>
    </row>
    <row r="22282" customFormat="false" ht="15" hidden="false" customHeight="false" outlineLevel="0" collapsed="false">
      <c r="A22282" s="7" t="s">
        <v>34</v>
      </c>
      <c r="B22282" s="7" t="s">
        <v>140</v>
      </c>
      <c r="C22282" s="7" t="s">
        <v>1414</v>
      </c>
      <c r="D22282" s="7" t="n">
        <v>0</v>
      </c>
      <c r="E22282" s="7" t="n">
        <v>0</v>
      </c>
      <c r="F22282" s="7" t="n">
        <v>1</v>
      </c>
      <c r="G22282" s="7" t="n">
        <v>17.1</v>
      </c>
    </row>
    <row r="22283" customFormat="false" ht="15" hidden="false" customHeight="false" outlineLevel="0" collapsed="false">
      <c r="A22283" s="7" t="s">
        <v>34</v>
      </c>
      <c r="B22283" s="7" t="s">
        <v>203</v>
      </c>
      <c r="C22283" s="7" t="s">
        <v>1415</v>
      </c>
      <c r="D22283" s="7" t="n">
        <v>13</v>
      </c>
      <c r="E22283" s="7" t="n">
        <v>240.54</v>
      </c>
      <c r="F22283" s="7" t="n">
        <v>3</v>
      </c>
      <c r="G22283" s="7" t="n">
        <v>62.7</v>
      </c>
    </row>
    <row r="22284" customFormat="false" ht="15" hidden="false" customHeight="false" outlineLevel="0" collapsed="false">
      <c r="A22284" s="7" t="s">
        <v>34</v>
      </c>
      <c r="B22284" s="7" t="s">
        <v>203</v>
      </c>
      <c r="C22284" s="7" t="s">
        <v>1415</v>
      </c>
      <c r="D22284" s="7" t="n">
        <v>0</v>
      </c>
      <c r="E22284" s="7" t="n">
        <v>0</v>
      </c>
      <c r="F22284" s="7" t="n">
        <v>1</v>
      </c>
      <c r="G22284" s="7" t="n">
        <v>19.38</v>
      </c>
    </row>
    <row r="22285" customFormat="false" ht="15" hidden="false" customHeight="false" outlineLevel="0" collapsed="false">
      <c r="A22285" s="7" t="s">
        <v>34</v>
      </c>
      <c r="B22285" s="7" t="s">
        <v>203</v>
      </c>
      <c r="C22285" s="7" t="s">
        <v>1415</v>
      </c>
      <c r="D22285" s="7" t="n">
        <v>0</v>
      </c>
      <c r="E22285" s="7" t="n">
        <v>0</v>
      </c>
      <c r="F22285" s="7" t="n">
        <v>1</v>
      </c>
      <c r="G22285" s="7" t="n">
        <v>20.52</v>
      </c>
    </row>
    <row r="22286" customFormat="false" ht="15" hidden="false" customHeight="false" outlineLevel="0" collapsed="false">
      <c r="A22286" s="7" t="s">
        <v>34</v>
      </c>
      <c r="B22286" s="7" t="s">
        <v>203</v>
      </c>
      <c r="C22286" s="7" t="s">
        <v>1415</v>
      </c>
      <c r="D22286" s="7" t="n">
        <v>0</v>
      </c>
      <c r="E22286" s="7" t="n">
        <v>0</v>
      </c>
      <c r="F22286" s="7" t="n">
        <v>2</v>
      </c>
      <c r="G22286" s="7" t="n">
        <v>45.59</v>
      </c>
    </row>
    <row r="22287" customFormat="false" ht="15" hidden="false" customHeight="false" outlineLevel="0" collapsed="false">
      <c r="A22287" s="7" t="s">
        <v>34</v>
      </c>
      <c r="B22287" s="7" t="s">
        <v>220</v>
      </c>
      <c r="C22287" s="7" t="s">
        <v>1416</v>
      </c>
      <c r="D22287" s="7" t="n">
        <v>0</v>
      </c>
      <c r="E22287" s="7" t="n">
        <v>0</v>
      </c>
      <c r="F22287" s="7" t="n">
        <v>1</v>
      </c>
      <c r="G22287" s="7" t="n">
        <v>20.52</v>
      </c>
    </row>
    <row r="22288" customFormat="false" ht="15" hidden="false" customHeight="false" outlineLevel="0" collapsed="false">
      <c r="A22288" s="7" t="s">
        <v>34</v>
      </c>
      <c r="B22288" s="7" t="s">
        <v>220</v>
      </c>
      <c r="C22288" s="7" t="s">
        <v>1416</v>
      </c>
      <c r="D22288" s="7" t="n">
        <v>0</v>
      </c>
      <c r="E22288" s="7" t="n">
        <v>0</v>
      </c>
      <c r="F22288" s="7" t="n">
        <v>1</v>
      </c>
      <c r="G22288" s="7" t="n">
        <v>17.1</v>
      </c>
    </row>
    <row r="22289" customFormat="false" ht="15" hidden="false" customHeight="false" outlineLevel="0" collapsed="false">
      <c r="A22289" s="7" t="s">
        <v>34</v>
      </c>
      <c r="B22289" s="7" t="s">
        <v>220</v>
      </c>
      <c r="C22289" s="7" t="s">
        <v>1416</v>
      </c>
      <c r="D22289" s="7" t="n">
        <v>3</v>
      </c>
      <c r="E22289" s="7" t="n">
        <v>59.28</v>
      </c>
      <c r="F22289" s="7" t="n">
        <v>3</v>
      </c>
      <c r="G22289" s="7" t="n">
        <v>62.7</v>
      </c>
    </row>
    <row r="22290" customFormat="false" ht="15" hidden="false" customHeight="false" outlineLevel="0" collapsed="false">
      <c r="A22290" s="7" t="s">
        <v>34</v>
      </c>
      <c r="B22290" s="7" t="s">
        <v>214</v>
      </c>
      <c r="C22290" s="7" t="s">
        <v>1417</v>
      </c>
      <c r="D22290" s="7" t="n">
        <v>0</v>
      </c>
      <c r="E22290" s="7" t="n">
        <v>0</v>
      </c>
      <c r="F22290" s="7" t="n">
        <v>2</v>
      </c>
      <c r="G22290" s="7" t="n">
        <v>38.76</v>
      </c>
    </row>
    <row r="22291" customFormat="false" ht="15" hidden="false" customHeight="false" outlineLevel="0" collapsed="false">
      <c r="A22291" s="7" t="s">
        <v>34</v>
      </c>
      <c r="B22291" s="7" t="s">
        <v>214</v>
      </c>
      <c r="C22291" s="7" t="s">
        <v>1417</v>
      </c>
      <c r="D22291" s="7" t="n">
        <v>0</v>
      </c>
      <c r="E22291" s="7" t="n">
        <v>0</v>
      </c>
      <c r="F22291" s="7" t="n">
        <v>1</v>
      </c>
      <c r="G22291" s="7" t="n">
        <v>17.1</v>
      </c>
    </row>
    <row r="22292" customFormat="false" ht="15" hidden="false" customHeight="false" outlineLevel="0" collapsed="false">
      <c r="A22292" s="7" t="s">
        <v>34</v>
      </c>
      <c r="B22292" s="7" t="s">
        <v>214</v>
      </c>
      <c r="C22292" s="7" t="s">
        <v>1417</v>
      </c>
      <c r="D22292" s="7" t="n">
        <v>7</v>
      </c>
      <c r="E22292" s="7" t="n">
        <v>140.22</v>
      </c>
      <c r="F22292" s="7" t="n">
        <v>18</v>
      </c>
      <c r="G22292" s="7" t="n">
        <v>362.52</v>
      </c>
    </row>
    <row r="22293" customFormat="false" ht="15" hidden="false" customHeight="false" outlineLevel="0" collapsed="false">
      <c r="A22293" s="7" t="s">
        <v>34</v>
      </c>
      <c r="B22293" s="7" t="s">
        <v>214</v>
      </c>
      <c r="C22293" s="7" t="s">
        <v>1417</v>
      </c>
      <c r="D22293" s="7" t="n">
        <v>0</v>
      </c>
      <c r="E22293" s="7" t="n">
        <v>0</v>
      </c>
      <c r="F22293" s="7" t="n">
        <v>1</v>
      </c>
      <c r="G22293" s="7" t="n">
        <v>19.38</v>
      </c>
    </row>
    <row r="22294" customFormat="false" ht="15" hidden="false" customHeight="false" outlineLevel="0" collapsed="false">
      <c r="A22294" s="7" t="s">
        <v>34</v>
      </c>
      <c r="B22294" s="7" t="s">
        <v>214</v>
      </c>
      <c r="C22294" s="7" t="s">
        <v>1417</v>
      </c>
      <c r="D22294" s="7" t="n">
        <v>0</v>
      </c>
      <c r="E22294" s="7" t="n">
        <v>0</v>
      </c>
      <c r="F22294" s="7" t="n">
        <v>1</v>
      </c>
      <c r="G22294" s="7" t="n">
        <v>19.38</v>
      </c>
    </row>
    <row r="22295" customFormat="false" ht="15" hidden="false" customHeight="false" outlineLevel="0" collapsed="false">
      <c r="A22295" s="7" t="s">
        <v>34</v>
      </c>
      <c r="B22295" s="7" t="s">
        <v>214</v>
      </c>
      <c r="C22295" s="7" t="s">
        <v>1417</v>
      </c>
      <c r="D22295" s="7" t="n">
        <v>0</v>
      </c>
      <c r="E22295" s="7" t="n">
        <v>0</v>
      </c>
      <c r="F22295" s="7" t="n">
        <v>1</v>
      </c>
      <c r="G22295" s="7" t="n">
        <v>17.1</v>
      </c>
    </row>
    <row r="22296" customFormat="false" ht="15" hidden="false" customHeight="false" outlineLevel="0" collapsed="false">
      <c r="A22296" s="7" t="s">
        <v>34</v>
      </c>
      <c r="B22296" s="7" t="s">
        <v>214</v>
      </c>
      <c r="C22296" s="7" t="s">
        <v>1417</v>
      </c>
      <c r="D22296" s="7" t="n">
        <v>0</v>
      </c>
      <c r="E22296" s="7" t="n">
        <v>0</v>
      </c>
      <c r="F22296" s="7" t="n">
        <v>4</v>
      </c>
      <c r="G22296" s="7" t="n">
        <v>68.41</v>
      </c>
    </row>
    <row r="22297" customFormat="false" ht="15" hidden="false" customHeight="false" outlineLevel="0" collapsed="false">
      <c r="A22297" s="7" t="s">
        <v>34</v>
      </c>
      <c r="B22297" s="7" t="s">
        <v>214</v>
      </c>
      <c r="C22297" s="7" t="s">
        <v>1417</v>
      </c>
      <c r="D22297" s="7" t="n">
        <v>0</v>
      </c>
      <c r="E22297" s="7" t="n">
        <v>0</v>
      </c>
      <c r="F22297" s="7" t="n">
        <v>2</v>
      </c>
      <c r="G22297" s="7" t="n">
        <v>38.76</v>
      </c>
    </row>
    <row r="22298" customFormat="false" ht="15" hidden="false" customHeight="false" outlineLevel="0" collapsed="false">
      <c r="A22298" s="7" t="s">
        <v>34</v>
      </c>
      <c r="B22298" s="7" t="s">
        <v>214</v>
      </c>
      <c r="C22298" s="7" t="s">
        <v>1417</v>
      </c>
      <c r="D22298" s="7" t="n">
        <v>0</v>
      </c>
      <c r="E22298" s="7" t="n">
        <v>0</v>
      </c>
      <c r="F22298" s="7" t="n">
        <v>1</v>
      </c>
      <c r="G22298" s="7" t="n">
        <v>19.38</v>
      </c>
    </row>
    <row r="22299" customFormat="false" ht="15" hidden="false" customHeight="false" outlineLevel="0" collapsed="false">
      <c r="A22299" s="7" t="s">
        <v>34</v>
      </c>
      <c r="B22299" s="7" t="s">
        <v>214</v>
      </c>
      <c r="C22299" s="7" t="s">
        <v>1417</v>
      </c>
      <c r="D22299" s="7" t="n">
        <v>0</v>
      </c>
      <c r="E22299" s="7" t="n">
        <v>0</v>
      </c>
      <c r="F22299" s="7" t="n">
        <v>1</v>
      </c>
      <c r="G22299" s="7" t="n">
        <v>19.39</v>
      </c>
    </row>
    <row r="22300" customFormat="false" ht="15" hidden="false" customHeight="false" outlineLevel="0" collapsed="false">
      <c r="A22300" s="7" t="s">
        <v>34</v>
      </c>
      <c r="B22300" s="7" t="s">
        <v>214</v>
      </c>
      <c r="C22300" s="7" t="s">
        <v>1417</v>
      </c>
      <c r="D22300" s="7" t="n">
        <v>0</v>
      </c>
      <c r="E22300" s="7" t="n">
        <v>0</v>
      </c>
      <c r="F22300" s="7" t="n">
        <v>1</v>
      </c>
      <c r="G22300" s="7" t="n">
        <v>19.38</v>
      </c>
    </row>
    <row r="22301" customFormat="false" ht="15" hidden="false" customHeight="false" outlineLevel="0" collapsed="false">
      <c r="A22301" s="7" t="s">
        <v>34</v>
      </c>
      <c r="B22301" s="7" t="s">
        <v>214</v>
      </c>
      <c r="C22301" s="7" t="s">
        <v>1417</v>
      </c>
      <c r="D22301" s="7" t="n">
        <v>0</v>
      </c>
      <c r="E22301" s="7" t="n">
        <v>0</v>
      </c>
      <c r="F22301" s="7" t="n">
        <v>4</v>
      </c>
      <c r="G22301" s="7" t="n">
        <v>68.41</v>
      </c>
    </row>
    <row r="22302" customFormat="false" ht="15" hidden="false" customHeight="false" outlineLevel="0" collapsed="false">
      <c r="A22302" s="7" t="s">
        <v>34</v>
      </c>
      <c r="B22302" s="7" t="s">
        <v>214</v>
      </c>
      <c r="C22302" s="7" t="s">
        <v>1417</v>
      </c>
      <c r="D22302" s="7" t="n">
        <v>0</v>
      </c>
      <c r="E22302" s="7" t="n">
        <v>0</v>
      </c>
      <c r="F22302" s="7" t="n">
        <v>1</v>
      </c>
      <c r="G22302" s="7" t="n">
        <v>18.23</v>
      </c>
    </row>
    <row r="22303" customFormat="false" ht="15" hidden="false" customHeight="false" outlineLevel="0" collapsed="false">
      <c r="A22303" s="7" t="s">
        <v>34</v>
      </c>
      <c r="B22303" s="7" t="s">
        <v>213</v>
      </c>
      <c r="C22303" s="7" t="s">
        <v>1418</v>
      </c>
      <c r="D22303" s="7" t="n">
        <v>0</v>
      </c>
      <c r="E22303" s="7" t="n">
        <v>0</v>
      </c>
      <c r="F22303" s="7" t="n">
        <v>1</v>
      </c>
      <c r="G22303" s="7" t="n">
        <v>19.38</v>
      </c>
    </row>
    <row r="22304" customFormat="false" ht="15" hidden="false" customHeight="false" outlineLevel="0" collapsed="false">
      <c r="A22304" s="7" t="s">
        <v>34</v>
      </c>
      <c r="B22304" s="7" t="s">
        <v>213</v>
      </c>
      <c r="C22304" s="7" t="s">
        <v>1418</v>
      </c>
      <c r="D22304" s="7" t="n">
        <v>3</v>
      </c>
      <c r="E22304" s="7" t="n">
        <v>59.27</v>
      </c>
      <c r="F22304" s="7" t="n">
        <v>0</v>
      </c>
      <c r="G22304" s="7" t="n">
        <v>0</v>
      </c>
    </row>
    <row r="22305" customFormat="false" ht="15" hidden="false" customHeight="false" outlineLevel="0" collapsed="false">
      <c r="A22305" s="7" t="s">
        <v>34</v>
      </c>
      <c r="B22305" s="7" t="s">
        <v>213</v>
      </c>
      <c r="C22305" s="7" t="s">
        <v>1418</v>
      </c>
      <c r="D22305" s="7" t="n">
        <v>3</v>
      </c>
      <c r="E22305" s="7" t="n">
        <v>58.14</v>
      </c>
      <c r="F22305" s="7" t="n">
        <v>2</v>
      </c>
      <c r="G22305" s="7" t="n">
        <v>38.76</v>
      </c>
    </row>
    <row r="22306" customFormat="false" ht="15" hidden="false" customHeight="false" outlineLevel="0" collapsed="false">
      <c r="A22306" s="7" t="s">
        <v>34</v>
      </c>
      <c r="B22306" s="7" t="s">
        <v>213</v>
      </c>
      <c r="C22306" s="7" t="s">
        <v>1418</v>
      </c>
      <c r="D22306" s="7" t="n">
        <v>0</v>
      </c>
      <c r="E22306" s="7" t="n">
        <v>0</v>
      </c>
      <c r="F22306" s="7" t="n">
        <v>1</v>
      </c>
      <c r="G22306" s="7" t="n">
        <v>18.24</v>
      </c>
    </row>
    <row r="22307" customFormat="false" ht="15" hidden="false" customHeight="false" outlineLevel="0" collapsed="false">
      <c r="A22307" s="7" t="s">
        <v>34</v>
      </c>
      <c r="B22307" s="7" t="s">
        <v>213</v>
      </c>
      <c r="C22307" s="7" t="s">
        <v>1418</v>
      </c>
      <c r="D22307" s="7" t="n">
        <v>0</v>
      </c>
      <c r="E22307" s="7" t="n">
        <v>0</v>
      </c>
      <c r="F22307" s="7" t="n">
        <v>1</v>
      </c>
      <c r="G22307" s="7" t="n">
        <v>22.79</v>
      </c>
    </row>
    <row r="22308" customFormat="false" ht="15" hidden="false" customHeight="false" outlineLevel="0" collapsed="false">
      <c r="A22308" s="7" t="s">
        <v>34</v>
      </c>
      <c r="B22308" s="7" t="s">
        <v>213</v>
      </c>
      <c r="C22308" s="7" t="s">
        <v>1418</v>
      </c>
      <c r="D22308" s="7" t="n">
        <v>0</v>
      </c>
      <c r="E22308" s="7" t="n">
        <v>0</v>
      </c>
      <c r="F22308" s="7" t="n">
        <v>1</v>
      </c>
      <c r="G22308" s="7" t="n">
        <v>19.38</v>
      </c>
    </row>
    <row r="22309" customFormat="false" ht="15" hidden="false" customHeight="false" outlineLevel="0" collapsed="false">
      <c r="A22309" s="7" t="s">
        <v>34</v>
      </c>
      <c r="B22309" s="7" t="s">
        <v>213</v>
      </c>
      <c r="C22309" s="7" t="s">
        <v>1418</v>
      </c>
      <c r="D22309" s="7" t="n">
        <v>0</v>
      </c>
      <c r="E22309" s="7" t="n">
        <v>0</v>
      </c>
      <c r="F22309" s="7" t="n">
        <v>1</v>
      </c>
      <c r="G22309" s="7" t="n">
        <v>19.38</v>
      </c>
    </row>
    <row r="22310" customFormat="false" ht="15" hidden="false" customHeight="false" outlineLevel="0" collapsed="false">
      <c r="A22310" s="7" t="s">
        <v>34</v>
      </c>
      <c r="B22310" s="7" t="s">
        <v>213</v>
      </c>
      <c r="C22310" s="7" t="s">
        <v>1418</v>
      </c>
      <c r="D22310" s="7" t="n">
        <v>0</v>
      </c>
      <c r="E22310" s="7" t="n">
        <v>0</v>
      </c>
      <c r="F22310" s="7" t="n">
        <v>5</v>
      </c>
      <c r="G22310" s="7" t="n">
        <v>113.98</v>
      </c>
    </row>
    <row r="22311" customFormat="false" ht="15" hidden="false" customHeight="false" outlineLevel="0" collapsed="false">
      <c r="A22311" s="7" t="s">
        <v>34</v>
      </c>
      <c r="B22311" s="7" t="s">
        <v>276</v>
      </c>
      <c r="C22311" s="7" t="s">
        <v>1419</v>
      </c>
      <c r="D22311" s="7" t="n">
        <v>0</v>
      </c>
      <c r="E22311" s="7" t="n">
        <v>0</v>
      </c>
      <c r="F22311" s="7" t="n">
        <v>5</v>
      </c>
      <c r="G22311" s="7" t="n">
        <v>113.98</v>
      </c>
    </row>
    <row r="22312" customFormat="false" ht="15" hidden="false" customHeight="false" outlineLevel="0" collapsed="false">
      <c r="A22312" s="7" t="s">
        <v>34</v>
      </c>
      <c r="B22312" s="7" t="s">
        <v>276</v>
      </c>
      <c r="C22312" s="7" t="s">
        <v>1419</v>
      </c>
      <c r="D22312" s="7" t="n">
        <v>25</v>
      </c>
      <c r="E22312" s="7" t="n">
        <v>477.66</v>
      </c>
      <c r="F22312" s="7" t="n">
        <v>19</v>
      </c>
      <c r="G22312" s="7" t="n">
        <v>389.08</v>
      </c>
    </row>
    <row r="22313" customFormat="false" ht="15" hidden="false" customHeight="false" outlineLevel="0" collapsed="false">
      <c r="A22313" s="7" t="s">
        <v>34</v>
      </c>
      <c r="B22313" s="7" t="s">
        <v>276</v>
      </c>
      <c r="C22313" s="7" t="s">
        <v>1419</v>
      </c>
      <c r="D22313" s="7" t="n">
        <v>0</v>
      </c>
      <c r="E22313" s="7" t="n">
        <v>0</v>
      </c>
      <c r="F22313" s="7" t="n">
        <v>1</v>
      </c>
      <c r="G22313" s="7" t="n">
        <v>20.51</v>
      </c>
    </row>
    <row r="22314" customFormat="false" ht="15" hidden="false" customHeight="false" outlineLevel="0" collapsed="false">
      <c r="A22314" s="7" t="s">
        <v>34</v>
      </c>
      <c r="B22314" s="7" t="s">
        <v>276</v>
      </c>
      <c r="C22314" s="7" t="s">
        <v>1419</v>
      </c>
      <c r="D22314" s="7" t="n">
        <v>0</v>
      </c>
      <c r="E22314" s="7" t="n">
        <v>0</v>
      </c>
      <c r="F22314" s="7" t="n">
        <v>1</v>
      </c>
      <c r="G22314" s="7" t="n">
        <v>20.52</v>
      </c>
    </row>
    <row r="22315" customFormat="false" ht="15" hidden="false" customHeight="false" outlineLevel="0" collapsed="false">
      <c r="A22315" s="7" t="s">
        <v>34</v>
      </c>
      <c r="B22315" s="7" t="s">
        <v>276</v>
      </c>
      <c r="C22315" s="7" t="s">
        <v>1419</v>
      </c>
      <c r="D22315" s="7" t="n">
        <v>0</v>
      </c>
      <c r="E22315" s="7" t="n">
        <v>0</v>
      </c>
      <c r="F22315" s="7" t="n">
        <v>2</v>
      </c>
      <c r="G22315" s="7" t="n">
        <v>38.76</v>
      </c>
    </row>
    <row r="22316" customFormat="false" ht="15" hidden="false" customHeight="false" outlineLevel="0" collapsed="false">
      <c r="A22316" s="7" t="s">
        <v>34</v>
      </c>
      <c r="B22316" s="7" t="s">
        <v>276</v>
      </c>
      <c r="C22316" s="7" t="s">
        <v>1419</v>
      </c>
      <c r="D22316" s="7" t="n">
        <v>1</v>
      </c>
      <c r="E22316" s="7" t="n">
        <v>18.66</v>
      </c>
      <c r="F22316" s="7" t="n">
        <v>0</v>
      </c>
      <c r="G22316" s="7" t="n">
        <v>0</v>
      </c>
    </row>
    <row r="22317" customFormat="false" ht="15" hidden="false" customHeight="false" outlineLevel="0" collapsed="false">
      <c r="A22317" s="7" t="s">
        <v>34</v>
      </c>
      <c r="B22317" s="7" t="s">
        <v>276</v>
      </c>
      <c r="C22317" s="7" t="s">
        <v>1419</v>
      </c>
      <c r="D22317" s="7" t="n">
        <v>0</v>
      </c>
      <c r="E22317" s="7" t="n">
        <v>0</v>
      </c>
      <c r="F22317" s="7" t="n">
        <v>1</v>
      </c>
      <c r="G22317" s="7" t="n">
        <v>22.79</v>
      </c>
    </row>
    <row r="22318" customFormat="false" ht="15" hidden="false" customHeight="false" outlineLevel="0" collapsed="false">
      <c r="A22318" s="7" t="s">
        <v>34</v>
      </c>
      <c r="B22318" s="7" t="s">
        <v>276</v>
      </c>
      <c r="C22318" s="7" t="s">
        <v>1419</v>
      </c>
      <c r="D22318" s="7" t="n">
        <v>0</v>
      </c>
      <c r="E22318" s="7" t="n">
        <v>0</v>
      </c>
      <c r="F22318" s="7" t="n">
        <v>3</v>
      </c>
      <c r="G22318" s="7" t="n">
        <v>68.39</v>
      </c>
    </row>
    <row r="22319" customFormat="false" ht="15" hidden="false" customHeight="false" outlineLevel="0" collapsed="false">
      <c r="A22319" s="7" t="s">
        <v>34</v>
      </c>
      <c r="B22319" s="7" t="s">
        <v>276</v>
      </c>
      <c r="C22319" s="7" t="s">
        <v>1419</v>
      </c>
      <c r="D22319" s="7" t="n">
        <v>0</v>
      </c>
      <c r="E22319" s="7" t="n">
        <v>0</v>
      </c>
      <c r="F22319" s="7" t="n">
        <v>1</v>
      </c>
      <c r="G22319" s="7" t="n">
        <v>19.39</v>
      </c>
    </row>
    <row r="22320" customFormat="false" ht="15" hidden="false" customHeight="false" outlineLevel="0" collapsed="false">
      <c r="A22320" s="7" t="s">
        <v>34</v>
      </c>
      <c r="B22320" s="7" t="s">
        <v>276</v>
      </c>
      <c r="C22320" s="7" t="s">
        <v>1419</v>
      </c>
      <c r="D22320" s="7" t="n">
        <v>0</v>
      </c>
      <c r="E22320" s="7" t="n">
        <v>0</v>
      </c>
      <c r="F22320" s="7" t="n">
        <v>4</v>
      </c>
      <c r="G22320" s="7" t="n">
        <v>91.19</v>
      </c>
    </row>
    <row r="22321" customFormat="false" ht="15" hidden="false" customHeight="false" outlineLevel="0" collapsed="false">
      <c r="A22321" s="7" t="s">
        <v>34</v>
      </c>
      <c r="B22321" s="7" t="s">
        <v>242</v>
      </c>
      <c r="C22321" s="7" t="s">
        <v>1420</v>
      </c>
      <c r="D22321" s="7" t="n">
        <v>0</v>
      </c>
      <c r="E22321" s="7" t="n">
        <v>0</v>
      </c>
      <c r="F22321" s="7" t="n">
        <v>3</v>
      </c>
      <c r="G22321" s="7" t="n">
        <v>68.39</v>
      </c>
    </row>
    <row r="22322" customFormat="false" ht="15" hidden="false" customHeight="false" outlineLevel="0" collapsed="false">
      <c r="A22322" s="7" t="s">
        <v>34</v>
      </c>
      <c r="B22322" s="7" t="s">
        <v>242</v>
      </c>
      <c r="C22322" s="7" t="s">
        <v>1420</v>
      </c>
      <c r="D22322" s="7" t="n">
        <v>0</v>
      </c>
      <c r="E22322" s="7" t="n">
        <v>0</v>
      </c>
      <c r="F22322" s="7" t="n">
        <v>1</v>
      </c>
      <c r="G22322" s="7" t="n">
        <v>18.24</v>
      </c>
    </row>
    <row r="22323" customFormat="false" ht="15" hidden="false" customHeight="false" outlineLevel="0" collapsed="false">
      <c r="A22323" s="7" t="s">
        <v>34</v>
      </c>
      <c r="B22323" s="7" t="s">
        <v>242</v>
      </c>
      <c r="C22323" s="7" t="s">
        <v>1420</v>
      </c>
      <c r="D22323" s="7" t="n">
        <v>0</v>
      </c>
      <c r="E22323" s="7" t="n">
        <v>0</v>
      </c>
      <c r="F22323" s="7" t="n">
        <v>2</v>
      </c>
      <c r="G22323" s="7" t="n">
        <v>45.59</v>
      </c>
    </row>
    <row r="22324" customFormat="false" ht="15" hidden="false" customHeight="false" outlineLevel="0" collapsed="false">
      <c r="A22324" s="7" t="s">
        <v>34</v>
      </c>
      <c r="B22324" s="7" t="s">
        <v>242</v>
      </c>
      <c r="C22324" s="7" t="s">
        <v>1420</v>
      </c>
      <c r="D22324" s="7" t="n">
        <v>0</v>
      </c>
      <c r="E22324" s="7" t="n">
        <v>0</v>
      </c>
      <c r="F22324" s="7" t="n">
        <v>3</v>
      </c>
      <c r="G22324" s="7" t="n">
        <v>68.39</v>
      </c>
    </row>
    <row r="22325" customFormat="false" ht="15" hidden="false" customHeight="false" outlineLevel="0" collapsed="false">
      <c r="A22325" s="7" t="s">
        <v>34</v>
      </c>
      <c r="B22325" s="7" t="s">
        <v>242</v>
      </c>
      <c r="C22325" s="7" t="s">
        <v>1420</v>
      </c>
      <c r="D22325" s="7" t="n">
        <v>0</v>
      </c>
      <c r="E22325" s="7" t="n">
        <v>0</v>
      </c>
      <c r="F22325" s="7" t="n">
        <v>1</v>
      </c>
      <c r="G22325" s="7" t="n">
        <v>18.23</v>
      </c>
    </row>
    <row r="22326" customFormat="false" ht="15" hidden="false" customHeight="false" outlineLevel="0" collapsed="false">
      <c r="A22326" s="7" t="s">
        <v>34</v>
      </c>
      <c r="B22326" s="7" t="s">
        <v>242</v>
      </c>
      <c r="C22326" s="7" t="s">
        <v>1420</v>
      </c>
      <c r="D22326" s="7" t="n">
        <v>0</v>
      </c>
      <c r="E22326" s="7" t="n">
        <v>0</v>
      </c>
      <c r="F22326" s="7" t="n">
        <v>1</v>
      </c>
      <c r="G22326" s="7" t="n">
        <v>19.38</v>
      </c>
    </row>
    <row r="22327" customFormat="false" ht="15" hidden="false" customHeight="false" outlineLevel="0" collapsed="false">
      <c r="A22327" s="7" t="s">
        <v>34</v>
      </c>
      <c r="B22327" s="7" t="s">
        <v>242</v>
      </c>
      <c r="C22327" s="7" t="s">
        <v>1420</v>
      </c>
      <c r="D22327" s="7" t="n">
        <v>1</v>
      </c>
      <c r="E22327" s="7" t="n">
        <v>18.66</v>
      </c>
      <c r="F22327" s="7" t="n">
        <v>0</v>
      </c>
      <c r="G22327" s="7" t="n">
        <v>0</v>
      </c>
    </row>
    <row r="22328" customFormat="false" ht="15" hidden="false" customHeight="false" outlineLevel="0" collapsed="false">
      <c r="A22328" s="7" t="s">
        <v>34</v>
      </c>
      <c r="B22328" s="7" t="s">
        <v>242</v>
      </c>
      <c r="C22328" s="7" t="s">
        <v>1420</v>
      </c>
      <c r="D22328" s="7" t="n">
        <v>0</v>
      </c>
      <c r="E22328" s="7" t="n">
        <v>0</v>
      </c>
      <c r="F22328" s="7" t="n">
        <v>1</v>
      </c>
      <c r="G22328" s="7" t="n">
        <v>19.38</v>
      </c>
    </row>
    <row r="22329" customFormat="false" ht="15" hidden="false" customHeight="false" outlineLevel="0" collapsed="false">
      <c r="A22329" s="7" t="s">
        <v>34</v>
      </c>
      <c r="B22329" s="7" t="s">
        <v>242</v>
      </c>
      <c r="C22329" s="7" t="s">
        <v>1420</v>
      </c>
      <c r="D22329" s="7" t="n">
        <v>0</v>
      </c>
      <c r="E22329" s="7" t="n">
        <v>0</v>
      </c>
      <c r="F22329" s="7" t="n">
        <v>1</v>
      </c>
      <c r="G22329" s="7" t="n">
        <v>22.8</v>
      </c>
    </row>
    <row r="22330" customFormat="false" ht="15" hidden="false" customHeight="false" outlineLevel="0" collapsed="false">
      <c r="A22330" s="7" t="s">
        <v>34</v>
      </c>
      <c r="B22330" s="7" t="s">
        <v>242</v>
      </c>
      <c r="C22330" s="7" t="s">
        <v>1420</v>
      </c>
      <c r="D22330" s="7" t="n">
        <v>0</v>
      </c>
      <c r="E22330" s="7" t="n">
        <v>0</v>
      </c>
      <c r="F22330" s="7" t="n">
        <v>1</v>
      </c>
      <c r="G22330" s="7" t="n">
        <v>22.8</v>
      </c>
    </row>
    <row r="22331" customFormat="false" ht="15" hidden="false" customHeight="false" outlineLevel="0" collapsed="false">
      <c r="A22331" s="7" t="s">
        <v>34</v>
      </c>
      <c r="B22331" s="7" t="s">
        <v>242</v>
      </c>
      <c r="C22331" s="7" t="s">
        <v>1420</v>
      </c>
      <c r="D22331" s="7" t="n">
        <v>7</v>
      </c>
      <c r="E22331" s="7" t="n">
        <v>143.64</v>
      </c>
      <c r="F22331" s="7" t="n">
        <v>17</v>
      </c>
      <c r="G22331" s="7" t="n">
        <v>356.82</v>
      </c>
    </row>
    <row r="22332" customFormat="false" ht="15" hidden="false" customHeight="false" outlineLevel="0" collapsed="false">
      <c r="A22332" s="7" t="s">
        <v>34</v>
      </c>
      <c r="B22332" s="7" t="s">
        <v>128</v>
      </c>
      <c r="C22332" s="7" t="s">
        <v>1421</v>
      </c>
      <c r="D22332" s="7" t="n">
        <v>0</v>
      </c>
      <c r="E22332" s="7" t="n">
        <v>0</v>
      </c>
      <c r="F22332" s="7" t="n">
        <v>1</v>
      </c>
      <c r="G22332" s="7" t="n">
        <v>85.51</v>
      </c>
    </row>
    <row r="22333" customFormat="false" ht="15" hidden="false" customHeight="false" outlineLevel="0" collapsed="false">
      <c r="A22333" s="7" t="s">
        <v>34</v>
      </c>
      <c r="B22333" s="7" t="s">
        <v>128</v>
      </c>
      <c r="C22333" s="7" t="s">
        <v>1421</v>
      </c>
      <c r="D22333" s="7" t="n">
        <v>0</v>
      </c>
      <c r="E22333" s="7" t="n">
        <v>0</v>
      </c>
      <c r="F22333" s="7" t="n">
        <v>1</v>
      </c>
      <c r="G22333" s="7" t="n">
        <v>85.51</v>
      </c>
    </row>
    <row r="22334" customFormat="false" ht="15" hidden="false" customHeight="false" outlineLevel="0" collapsed="false">
      <c r="A22334" s="7" t="s">
        <v>34</v>
      </c>
      <c r="B22334" s="7" t="s">
        <v>128</v>
      </c>
      <c r="C22334" s="7" t="s">
        <v>1421</v>
      </c>
      <c r="D22334" s="7" t="n">
        <v>0</v>
      </c>
      <c r="E22334" s="7" t="n">
        <v>0</v>
      </c>
      <c r="F22334" s="7" t="n">
        <v>1</v>
      </c>
      <c r="G22334" s="7" t="n">
        <v>0</v>
      </c>
    </row>
    <row r="22335" customFormat="false" ht="15" hidden="false" customHeight="false" outlineLevel="0" collapsed="false">
      <c r="A22335" s="7" t="s">
        <v>34</v>
      </c>
      <c r="B22335" s="7" t="s">
        <v>128</v>
      </c>
      <c r="C22335" s="7" t="s">
        <v>1421</v>
      </c>
      <c r="D22335" s="7" t="n">
        <v>0</v>
      </c>
      <c r="E22335" s="7" t="n">
        <v>0</v>
      </c>
      <c r="F22335" s="7" t="n">
        <v>1</v>
      </c>
      <c r="G22335" s="7" t="n">
        <v>72.69</v>
      </c>
    </row>
    <row r="22336" customFormat="false" ht="15" hidden="false" customHeight="false" outlineLevel="0" collapsed="false">
      <c r="A22336" s="7" t="s">
        <v>34</v>
      </c>
      <c r="B22336" s="7" t="s">
        <v>128</v>
      </c>
      <c r="C22336" s="7" t="s">
        <v>1421</v>
      </c>
      <c r="D22336" s="7" t="n">
        <v>20</v>
      </c>
      <c r="E22336" s="7" t="n">
        <v>1479.33</v>
      </c>
      <c r="F22336" s="7" t="n">
        <v>11</v>
      </c>
      <c r="G22336" s="7" t="n">
        <v>829.45</v>
      </c>
    </row>
    <row r="22337" customFormat="false" ht="15" hidden="false" customHeight="false" outlineLevel="0" collapsed="false">
      <c r="A22337" s="7" t="s">
        <v>34</v>
      </c>
      <c r="B22337" s="7" t="s">
        <v>128</v>
      </c>
      <c r="C22337" s="7" t="s">
        <v>1421</v>
      </c>
      <c r="D22337" s="7" t="n">
        <v>0</v>
      </c>
      <c r="E22337" s="7" t="n">
        <v>0</v>
      </c>
      <c r="F22337" s="7" t="n">
        <v>1</v>
      </c>
      <c r="G22337" s="7" t="n">
        <v>64.14</v>
      </c>
    </row>
    <row r="22338" customFormat="false" ht="15" hidden="false" customHeight="false" outlineLevel="0" collapsed="false">
      <c r="A22338" s="7" t="s">
        <v>34</v>
      </c>
      <c r="B22338" s="7" t="s">
        <v>128</v>
      </c>
      <c r="C22338" s="7" t="s">
        <v>1421</v>
      </c>
      <c r="D22338" s="7" t="n">
        <v>0</v>
      </c>
      <c r="E22338" s="7" t="n">
        <v>0</v>
      </c>
      <c r="F22338" s="7" t="n">
        <v>1</v>
      </c>
      <c r="G22338" s="7" t="n">
        <v>72.69</v>
      </c>
    </row>
    <row r="22339" customFormat="false" ht="15" hidden="false" customHeight="false" outlineLevel="0" collapsed="false">
      <c r="A22339" s="7" t="s">
        <v>34</v>
      </c>
      <c r="B22339" s="7" t="s">
        <v>128</v>
      </c>
      <c r="C22339" s="7" t="s">
        <v>1421</v>
      </c>
      <c r="D22339" s="7" t="n">
        <v>0</v>
      </c>
      <c r="E22339" s="7" t="n">
        <v>0</v>
      </c>
      <c r="F22339" s="7" t="n">
        <v>1</v>
      </c>
      <c r="G22339" s="7" t="n">
        <v>72.68</v>
      </c>
    </row>
    <row r="22340" customFormat="false" ht="15" hidden="false" customHeight="false" outlineLevel="0" collapsed="false">
      <c r="A22340" s="7" t="s">
        <v>34</v>
      </c>
      <c r="B22340" s="7" t="s">
        <v>126</v>
      </c>
      <c r="C22340" s="7" t="s">
        <v>1421</v>
      </c>
      <c r="D22340" s="7" t="n">
        <v>5</v>
      </c>
      <c r="E22340" s="7" t="n">
        <v>359.14</v>
      </c>
      <c r="F22340" s="7" t="n">
        <v>3</v>
      </c>
      <c r="G22340" s="7" t="n">
        <v>222.32</v>
      </c>
    </row>
    <row r="22341" customFormat="false" ht="15" hidden="false" customHeight="false" outlineLevel="0" collapsed="false">
      <c r="A22341" s="7" t="s">
        <v>34</v>
      </c>
      <c r="B22341" s="7" t="s">
        <v>126</v>
      </c>
      <c r="C22341" s="7" t="s">
        <v>1421</v>
      </c>
      <c r="D22341" s="7" t="n">
        <v>0</v>
      </c>
      <c r="E22341" s="7" t="n">
        <v>0</v>
      </c>
      <c r="F22341" s="7" t="n">
        <v>1</v>
      </c>
      <c r="G22341" s="7" t="n">
        <v>72.69</v>
      </c>
    </row>
    <row r="22342" customFormat="false" ht="15" hidden="false" customHeight="false" outlineLevel="0" collapsed="false">
      <c r="A22342" s="7" t="s">
        <v>34</v>
      </c>
      <c r="B22342" s="7" t="s">
        <v>126</v>
      </c>
      <c r="C22342" s="7" t="s">
        <v>1421</v>
      </c>
      <c r="D22342" s="7" t="n">
        <v>0</v>
      </c>
      <c r="E22342" s="7" t="n">
        <v>0</v>
      </c>
      <c r="F22342" s="7" t="n">
        <v>1</v>
      </c>
      <c r="G22342" s="7" t="n">
        <v>0</v>
      </c>
    </row>
    <row r="22343" customFormat="false" ht="15" hidden="false" customHeight="false" outlineLevel="0" collapsed="false">
      <c r="A22343" s="7" t="s">
        <v>34</v>
      </c>
      <c r="B22343" s="7" t="s">
        <v>126</v>
      </c>
      <c r="C22343" s="7" t="s">
        <v>1421</v>
      </c>
      <c r="D22343" s="7" t="n">
        <v>0</v>
      </c>
      <c r="E22343" s="7" t="n">
        <v>0</v>
      </c>
      <c r="F22343" s="7" t="n">
        <v>2</v>
      </c>
      <c r="G22343" s="7" t="n">
        <v>26.36</v>
      </c>
    </row>
    <row r="22344" customFormat="false" ht="15" hidden="false" customHeight="false" outlineLevel="0" collapsed="false">
      <c r="A22344" s="7" t="s">
        <v>34</v>
      </c>
      <c r="B22344" s="7" t="s">
        <v>126</v>
      </c>
      <c r="C22344" s="7" t="s">
        <v>1421</v>
      </c>
      <c r="D22344" s="7" t="n">
        <v>0</v>
      </c>
      <c r="E22344" s="7" t="n">
        <v>0</v>
      </c>
      <c r="F22344" s="7" t="n">
        <v>2</v>
      </c>
      <c r="G22344" s="7" t="n">
        <v>162.47</v>
      </c>
    </row>
    <row r="22345" customFormat="false" ht="15" hidden="false" customHeight="false" outlineLevel="0" collapsed="false">
      <c r="A22345" s="7" t="s">
        <v>34</v>
      </c>
      <c r="B22345" s="7" t="s">
        <v>126</v>
      </c>
      <c r="C22345" s="7" t="s">
        <v>1421</v>
      </c>
      <c r="D22345" s="7" t="n">
        <v>0</v>
      </c>
      <c r="E22345" s="7" t="n">
        <v>0</v>
      </c>
      <c r="F22345" s="7" t="n">
        <v>1</v>
      </c>
      <c r="G22345" s="7" t="n">
        <v>72.69</v>
      </c>
    </row>
    <row r="22346" customFormat="false" ht="15" hidden="false" customHeight="false" outlineLevel="0" collapsed="false">
      <c r="A22346" s="7" t="s">
        <v>34</v>
      </c>
      <c r="B22346" s="7" t="s">
        <v>122</v>
      </c>
      <c r="C22346" s="7" t="s">
        <v>1421</v>
      </c>
      <c r="D22346" s="7" t="n">
        <v>0</v>
      </c>
      <c r="E22346" s="7" t="n">
        <v>0</v>
      </c>
      <c r="F22346" s="7" t="n">
        <v>2</v>
      </c>
      <c r="G22346" s="7" t="n">
        <v>153.92</v>
      </c>
    </row>
    <row r="22347" customFormat="false" ht="15" hidden="false" customHeight="false" outlineLevel="0" collapsed="false">
      <c r="A22347" s="7" t="s">
        <v>34</v>
      </c>
      <c r="B22347" s="7" t="s">
        <v>122</v>
      </c>
      <c r="C22347" s="7" t="s">
        <v>1421</v>
      </c>
      <c r="D22347" s="7" t="n">
        <v>0</v>
      </c>
      <c r="E22347" s="7" t="n">
        <v>0</v>
      </c>
      <c r="F22347" s="7" t="n">
        <v>1</v>
      </c>
      <c r="G22347" s="7" t="n">
        <v>76.96</v>
      </c>
    </row>
    <row r="22348" customFormat="false" ht="15" hidden="false" customHeight="false" outlineLevel="0" collapsed="false">
      <c r="A22348" s="7" t="s">
        <v>34</v>
      </c>
      <c r="B22348" s="7" t="s">
        <v>122</v>
      </c>
      <c r="C22348" s="7" t="s">
        <v>1421</v>
      </c>
      <c r="D22348" s="7" t="n">
        <v>0</v>
      </c>
      <c r="E22348" s="7" t="n">
        <v>0</v>
      </c>
      <c r="F22348" s="7" t="n">
        <v>1</v>
      </c>
      <c r="G22348" s="7" t="n">
        <v>85.51</v>
      </c>
    </row>
    <row r="22349" customFormat="false" ht="15" hidden="false" customHeight="false" outlineLevel="0" collapsed="false">
      <c r="A22349" s="7" t="s">
        <v>34</v>
      </c>
      <c r="B22349" s="7" t="s">
        <v>122</v>
      </c>
      <c r="C22349" s="7" t="s">
        <v>1421</v>
      </c>
      <c r="D22349" s="7" t="n">
        <v>0</v>
      </c>
      <c r="E22349" s="7" t="n">
        <v>0</v>
      </c>
      <c r="F22349" s="7" t="n">
        <v>1</v>
      </c>
      <c r="G22349" s="7" t="n">
        <v>85.51</v>
      </c>
    </row>
    <row r="22350" customFormat="false" ht="15" hidden="false" customHeight="false" outlineLevel="0" collapsed="false">
      <c r="A22350" s="7" t="s">
        <v>34</v>
      </c>
      <c r="B22350" s="7" t="s">
        <v>122</v>
      </c>
      <c r="C22350" s="7" t="s">
        <v>1421</v>
      </c>
      <c r="D22350" s="7" t="n">
        <v>0</v>
      </c>
      <c r="E22350" s="7" t="n">
        <v>0</v>
      </c>
      <c r="F22350" s="7" t="n">
        <v>1</v>
      </c>
      <c r="G22350" s="7" t="n">
        <v>85.5</v>
      </c>
    </row>
    <row r="22351" customFormat="false" ht="15" hidden="false" customHeight="false" outlineLevel="0" collapsed="false">
      <c r="A22351" s="7" t="s">
        <v>34</v>
      </c>
      <c r="B22351" s="7" t="s">
        <v>122</v>
      </c>
      <c r="C22351" s="7" t="s">
        <v>1421</v>
      </c>
      <c r="D22351" s="7" t="n">
        <v>0</v>
      </c>
      <c r="E22351" s="7" t="n">
        <v>0</v>
      </c>
      <c r="F22351" s="7" t="n">
        <v>1</v>
      </c>
      <c r="G22351" s="7" t="n">
        <v>72.69</v>
      </c>
    </row>
    <row r="22352" customFormat="false" ht="15" hidden="false" customHeight="false" outlineLevel="0" collapsed="false">
      <c r="A22352" s="7" t="s">
        <v>34</v>
      </c>
      <c r="B22352" s="7" t="s">
        <v>122</v>
      </c>
      <c r="C22352" s="7" t="s">
        <v>1421</v>
      </c>
      <c r="D22352" s="7" t="n">
        <v>0</v>
      </c>
      <c r="E22352" s="7" t="n">
        <v>0</v>
      </c>
      <c r="F22352" s="7" t="n">
        <v>1</v>
      </c>
      <c r="G22352" s="7" t="n">
        <v>72.69</v>
      </c>
    </row>
    <row r="22353" customFormat="false" ht="15" hidden="false" customHeight="false" outlineLevel="0" collapsed="false">
      <c r="A22353" s="7" t="s">
        <v>34</v>
      </c>
      <c r="B22353" s="7" t="s">
        <v>122</v>
      </c>
      <c r="C22353" s="7" t="s">
        <v>1421</v>
      </c>
      <c r="D22353" s="7" t="n">
        <v>0</v>
      </c>
      <c r="E22353" s="7" t="n">
        <v>0</v>
      </c>
      <c r="F22353" s="7" t="n">
        <v>1</v>
      </c>
      <c r="G22353" s="7" t="n">
        <v>72.69</v>
      </c>
    </row>
    <row r="22354" customFormat="false" ht="15" hidden="false" customHeight="false" outlineLevel="0" collapsed="false">
      <c r="A22354" s="7" t="s">
        <v>34</v>
      </c>
      <c r="B22354" s="7" t="s">
        <v>122</v>
      </c>
      <c r="C22354" s="7" t="s">
        <v>1421</v>
      </c>
      <c r="D22354" s="7" t="n">
        <v>0</v>
      </c>
      <c r="E22354" s="7" t="n">
        <v>0</v>
      </c>
      <c r="F22354" s="7" t="n">
        <v>2</v>
      </c>
      <c r="G22354" s="7" t="n">
        <v>145.37</v>
      </c>
    </row>
    <row r="22355" customFormat="false" ht="15" hidden="false" customHeight="false" outlineLevel="0" collapsed="false">
      <c r="A22355" s="7" t="s">
        <v>34</v>
      </c>
      <c r="B22355" s="7" t="s">
        <v>122</v>
      </c>
      <c r="C22355" s="7" t="s">
        <v>1421</v>
      </c>
      <c r="D22355" s="7" t="n">
        <v>0</v>
      </c>
      <c r="E22355" s="7" t="n">
        <v>0</v>
      </c>
      <c r="F22355" s="7" t="n">
        <v>1</v>
      </c>
      <c r="G22355" s="7" t="n">
        <v>13.18</v>
      </c>
    </row>
    <row r="22356" customFormat="false" ht="15" hidden="false" customHeight="false" outlineLevel="0" collapsed="false">
      <c r="A22356" s="7" t="s">
        <v>34</v>
      </c>
      <c r="B22356" s="7" t="s">
        <v>122</v>
      </c>
      <c r="C22356" s="7" t="s">
        <v>1421</v>
      </c>
      <c r="D22356" s="7" t="n">
        <v>39</v>
      </c>
      <c r="E22356" s="7" t="n">
        <v>2903.04</v>
      </c>
      <c r="F22356" s="7" t="n">
        <v>13</v>
      </c>
      <c r="G22356" s="7" t="n">
        <v>1038.93</v>
      </c>
    </row>
    <row r="22357" customFormat="false" ht="15" hidden="false" customHeight="false" outlineLevel="0" collapsed="false">
      <c r="A22357" s="7" t="s">
        <v>34</v>
      </c>
      <c r="B22357" s="7" t="s">
        <v>122</v>
      </c>
      <c r="C22357" s="7" t="s">
        <v>1421</v>
      </c>
      <c r="D22357" s="7" t="n">
        <v>0</v>
      </c>
      <c r="E22357" s="7" t="n">
        <v>0</v>
      </c>
      <c r="F22357" s="7" t="n">
        <v>1</v>
      </c>
      <c r="G22357" s="7" t="n">
        <v>64.14</v>
      </c>
    </row>
    <row r="22358" customFormat="false" ht="15" hidden="false" customHeight="false" outlineLevel="0" collapsed="false">
      <c r="A22358" s="7" t="s">
        <v>34</v>
      </c>
      <c r="B22358" s="7" t="s">
        <v>142</v>
      </c>
      <c r="C22358" s="7" t="s">
        <v>1421</v>
      </c>
      <c r="D22358" s="7" t="n">
        <v>0</v>
      </c>
      <c r="E22358" s="7" t="n">
        <v>0</v>
      </c>
      <c r="F22358" s="7" t="n">
        <v>4</v>
      </c>
      <c r="G22358" s="7" t="n">
        <v>256.54</v>
      </c>
    </row>
    <row r="22359" customFormat="false" ht="15" hidden="false" customHeight="false" outlineLevel="0" collapsed="false">
      <c r="A22359" s="7" t="s">
        <v>34</v>
      </c>
      <c r="B22359" s="7" t="s">
        <v>142</v>
      </c>
      <c r="C22359" s="7" t="s">
        <v>1421</v>
      </c>
      <c r="D22359" s="7" t="n">
        <v>10</v>
      </c>
      <c r="E22359" s="7" t="n">
        <v>705.46</v>
      </c>
      <c r="F22359" s="7" t="n">
        <v>7</v>
      </c>
      <c r="G22359" s="7" t="n">
        <v>487.43</v>
      </c>
    </row>
    <row r="22360" customFormat="false" ht="15" hidden="false" customHeight="false" outlineLevel="0" collapsed="false">
      <c r="A22360" s="7" t="s">
        <v>34</v>
      </c>
      <c r="B22360" s="7" t="s">
        <v>142</v>
      </c>
      <c r="C22360" s="7" t="s">
        <v>1421</v>
      </c>
      <c r="D22360" s="7" t="n">
        <v>0</v>
      </c>
      <c r="E22360" s="7" t="n">
        <v>0</v>
      </c>
      <c r="F22360" s="7" t="n">
        <v>1</v>
      </c>
      <c r="G22360" s="7" t="n">
        <v>64.14</v>
      </c>
    </row>
    <row r="22361" customFormat="false" ht="15" hidden="false" customHeight="false" outlineLevel="0" collapsed="false">
      <c r="A22361" s="7" t="s">
        <v>34</v>
      </c>
      <c r="B22361" s="7" t="s">
        <v>142</v>
      </c>
      <c r="C22361" s="7" t="s">
        <v>1421</v>
      </c>
      <c r="D22361" s="7" t="n">
        <v>0</v>
      </c>
      <c r="E22361" s="7" t="n">
        <v>0</v>
      </c>
      <c r="F22361" s="7" t="n">
        <v>1</v>
      </c>
      <c r="G22361" s="7" t="n">
        <v>72.68</v>
      </c>
    </row>
    <row r="22362" customFormat="false" ht="15" hidden="false" customHeight="false" outlineLevel="0" collapsed="false">
      <c r="A22362" s="7" t="s">
        <v>34</v>
      </c>
      <c r="B22362" s="7" t="s">
        <v>142</v>
      </c>
      <c r="C22362" s="7" t="s">
        <v>1421</v>
      </c>
      <c r="D22362" s="7" t="n">
        <v>0</v>
      </c>
      <c r="E22362" s="7" t="n">
        <v>0</v>
      </c>
      <c r="F22362" s="7" t="n">
        <v>1</v>
      </c>
      <c r="G22362" s="7" t="n">
        <v>85.51</v>
      </c>
    </row>
    <row r="22363" customFormat="false" ht="15" hidden="false" customHeight="false" outlineLevel="0" collapsed="false">
      <c r="A22363" s="7" t="s">
        <v>34</v>
      </c>
      <c r="B22363" s="7" t="s">
        <v>142</v>
      </c>
      <c r="C22363" s="7" t="s">
        <v>1421</v>
      </c>
      <c r="D22363" s="7" t="n">
        <v>0</v>
      </c>
      <c r="E22363" s="7" t="n">
        <v>0</v>
      </c>
      <c r="F22363" s="7" t="n">
        <v>1</v>
      </c>
      <c r="G22363" s="7" t="n">
        <v>72.68</v>
      </c>
    </row>
    <row r="22364" customFormat="false" ht="15" hidden="false" customHeight="false" outlineLevel="0" collapsed="false">
      <c r="A22364" s="7" t="s">
        <v>34</v>
      </c>
      <c r="B22364" s="7" t="s">
        <v>142</v>
      </c>
      <c r="C22364" s="7" t="s">
        <v>1421</v>
      </c>
      <c r="D22364" s="7" t="n">
        <v>0</v>
      </c>
      <c r="E22364" s="7" t="n">
        <v>0</v>
      </c>
      <c r="F22364" s="7" t="n">
        <v>1</v>
      </c>
      <c r="G22364" s="7" t="n">
        <v>85.51</v>
      </c>
    </row>
    <row r="22365" customFormat="false" ht="15" hidden="false" customHeight="false" outlineLevel="0" collapsed="false">
      <c r="A22365" s="7" t="s">
        <v>34</v>
      </c>
      <c r="B22365" s="7" t="s">
        <v>142</v>
      </c>
      <c r="C22365" s="7" t="s">
        <v>1421</v>
      </c>
      <c r="D22365" s="7" t="n">
        <v>0</v>
      </c>
      <c r="E22365" s="7" t="n">
        <v>0</v>
      </c>
      <c r="F22365" s="7" t="n">
        <v>1</v>
      </c>
      <c r="G22365" s="7" t="n">
        <v>0</v>
      </c>
    </row>
    <row r="22366" customFormat="false" ht="15" hidden="false" customHeight="false" outlineLevel="0" collapsed="false">
      <c r="A22366" s="7" t="s">
        <v>34</v>
      </c>
      <c r="B22366" s="7" t="s">
        <v>142</v>
      </c>
      <c r="C22366" s="7" t="s">
        <v>1421</v>
      </c>
      <c r="D22366" s="7" t="n">
        <v>0</v>
      </c>
      <c r="E22366" s="7" t="n">
        <v>0</v>
      </c>
      <c r="F22366" s="7" t="n">
        <v>1</v>
      </c>
      <c r="G22366" s="7" t="n">
        <v>72.69</v>
      </c>
    </row>
    <row r="22367" customFormat="false" ht="15" hidden="false" customHeight="false" outlineLevel="0" collapsed="false">
      <c r="A22367" s="7" t="s">
        <v>34</v>
      </c>
      <c r="B22367" s="7" t="s">
        <v>815</v>
      </c>
      <c r="C22367" s="7" t="s">
        <v>1421</v>
      </c>
      <c r="D22367" s="7" t="n">
        <v>1</v>
      </c>
      <c r="E22367" s="7" t="n">
        <v>85.51</v>
      </c>
      <c r="F22367" s="7" t="n">
        <v>0</v>
      </c>
      <c r="G22367" s="7" t="n">
        <v>0</v>
      </c>
    </row>
    <row r="22368" customFormat="false" ht="15" hidden="false" customHeight="false" outlineLevel="0" collapsed="false">
      <c r="A22368" s="7" t="s">
        <v>34</v>
      </c>
      <c r="B22368" s="7" t="s">
        <v>813</v>
      </c>
      <c r="C22368" s="7" t="s">
        <v>1421</v>
      </c>
      <c r="D22368" s="7" t="n">
        <v>3</v>
      </c>
      <c r="E22368" s="7" t="n">
        <v>243.7</v>
      </c>
      <c r="F22368" s="7" t="n">
        <v>1</v>
      </c>
      <c r="G22368" s="7" t="n">
        <v>72.68</v>
      </c>
    </row>
    <row r="22369" customFormat="false" ht="15" hidden="false" customHeight="false" outlineLevel="0" collapsed="false">
      <c r="A22369" s="7" t="s">
        <v>34</v>
      </c>
      <c r="B22369" s="7" t="s">
        <v>698</v>
      </c>
      <c r="C22369" s="7" t="s">
        <v>1421</v>
      </c>
      <c r="D22369" s="7" t="n">
        <v>2</v>
      </c>
      <c r="E22369" s="7" t="n">
        <v>141.09</v>
      </c>
      <c r="F22369" s="7" t="n">
        <v>0</v>
      </c>
      <c r="G22369" s="7" t="n">
        <v>0</v>
      </c>
    </row>
    <row r="22370" customFormat="false" ht="15" hidden="false" customHeight="false" outlineLevel="0" collapsed="false">
      <c r="A22370" s="7" t="s">
        <v>34</v>
      </c>
      <c r="B22370" s="7" t="s">
        <v>762</v>
      </c>
      <c r="C22370" s="7" t="s">
        <v>1421</v>
      </c>
      <c r="D22370" s="7" t="n">
        <v>0</v>
      </c>
      <c r="E22370" s="7" t="n">
        <v>0</v>
      </c>
      <c r="F22370" s="7" t="n">
        <v>1</v>
      </c>
      <c r="G22370" s="7" t="n">
        <v>72.68</v>
      </c>
    </row>
    <row r="22371" customFormat="false" ht="15" hidden="false" customHeight="false" outlineLevel="0" collapsed="false">
      <c r="A22371" s="7" t="s">
        <v>34</v>
      </c>
      <c r="B22371" s="7" t="s">
        <v>384</v>
      </c>
      <c r="C22371" s="7" t="s">
        <v>1423</v>
      </c>
      <c r="D22371" s="7" t="n">
        <v>0</v>
      </c>
      <c r="E22371" s="7" t="n">
        <v>0</v>
      </c>
      <c r="F22371" s="7" t="n">
        <v>1</v>
      </c>
      <c r="G22371" s="7" t="n">
        <v>76.96</v>
      </c>
    </row>
    <row r="22372" customFormat="false" ht="15" hidden="false" customHeight="false" outlineLevel="0" collapsed="false">
      <c r="A22372" s="7" t="s">
        <v>34</v>
      </c>
      <c r="B22372" s="7" t="s">
        <v>384</v>
      </c>
      <c r="C22372" s="7" t="s">
        <v>1423</v>
      </c>
      <c r="D22372" s="7" t="n">
        <v>0</v>
      </c>
      <c r="E22372" s="7" t="n">
        <v>0</v>
      </c>
      <c r="F22372" s="7" t="n">
        <v>1</v>
      </c>
      <c r="G22372" s="7" t="n">
        <v>85.51</v>
      </c>
    </row>
    <row r="22373" customFormat="false" ht="15" hidden="false" customHeight="false" outlineLevel="0" collapsed="false">
      <c r="A22373" s="7" t="s">
        <v>34</v>
      </c>
      <c r="B22373" s="7" t="s">
        <v>384</v>
      </c>
      <c r="C22373" s="7" t="s">
        <v>1423</v>
      </c>
      <c r="D22373" s="7" t="n">
        <v>0</v>
      </c>
      <c r="E22373" s="7" t="n">
        <v>0</v>
      </c>
      <c r="F22373" s="7" t="n">
        <v>1</v>
      </c>
      <c r="G22373" s="7" t="n">
        <v>76.95</v>
      </c>
    </row>
    <row r="22374" customFormat="false" ht="15" hidden="false" customHeight="false" outlineLevel="0" collapsed="false">
      <c r="A22374" s="7" t="s">
        <v>34</v>
      </c>
      <c r="B22374" s="7" t="s">
        <v>384</v>
      </c>
      <c r="C22374" s="7" t="s">
        <v>1423</v>
      </c>
      <c r="D22374" s="7" t="n">
        <v>0</v>
      </c>
      <c r="E22374" s="7" t="n">
        <v>0</v>
      </c>
      <c r="F22374" s="7" t="n">
        <v>1</v>
      </c>
      <c r="G22374" s="7" t="n">
        <v>85.51</v>
      </c>
    </row>
    <row r="22375" customFormat="false" ht="15" hidden="false" customHeight="false" outlineLevel="0" collapsed="false">
      <c r="A22375" s="7" t="s">
        <v>34</v>
      </c>
      <c r="B22375" s="7" t="s">
        <v>384</v>
      </c>
      <c r="C22375" s="7" t="s">
        <v>1423</v>
      </c>
      <c r="D22375" s="7" t="n">
        <v>0</v>
      </c>
      <c r="E22375" s="7" t="n">
        <v>0</v>
      </c>
      <c r="F22375" s="7" t="n">
        <v>1</v>
      </c>
      <c r="G22375" s="7" t="n">
        <v>85.5</v>
      </c>
    </row>
    <row r="22376" customFormat="false" ht="15" hidden="false" customHeight="false" outlineLevel="0" collapsed="false">
      <c r="A22376" s="7" t="s">
        <v>34</v>
      </c>
      <c r="B22376" s="7" t="s">
        <v>384</v>
      </c>
      <c r="C22376" s="7" t="s">
        <v>1423</v>
      </c>
      <c r="D22376" s="7" t="n">
        <v>0</v>
      </c>
      <c r="E22376" s="7" t="n">
        <v>0</v>
      </c>
      <c r="F22376" s="7" t="n">
        <v>1</v>
      </c>
      <c r="G22376" s="7" t="n">
        <v>76.96</v>
      </c>
    </row>
    <row r="22377" customFormat="false" ht="15" hidden="false" customHeight="false" outlineLevel="0" collapsed="false">
      <c r="A22377" s="7" t="s">
        <v>34</v>
      </c>
      <c r="B22377" s="7" t="s">
        <v>384</v>
      </c>
      <c r="C22377" s="7" t="s">
        <v>1423</v>
      </c>
      <c r="D22377" s="7" t="n">
        <v>0</v>
      </c>
      <c r="E22377" s="7" t="n">
        <v>0</v>
      </c>
      <c r="F22377" s="7" t="n">
        <v>1</v>
      </c>
      <c r="G22377" s="7" t="n">
        <v>76.96</v>
      </c>
    </row>
    <row r="22378" customFormat="false" ht="15" hidden="false" customHeight="false" outlineLevel="0" collapsed="false">
      <c r="A22378" s="7" t="s">
        <v>34</v>
      </c>
      <c r="B22378" s="7" t="s">
        <v>384</v>
      </c>
      <c r="C22378" s="7" t="s">
        <v>1423</v>
      </c>
      <c r="D22378" s="7" t="n">
        <v>18</v>
      </c>
      <c r="E22378" s="7" t="n">
        <v>1393.8</v>
      </c>
      <c r="F22378" s="7" t="n">
        <v>17</v>
      </c>
      <c r="G22378" s="7" t="n">
        <v>1402.37</v>
      </c>
    </row>
    <row r="22379" customFormat="false" ht="15" hidden="false" customHeight="false" outlineLevel="0" collapsed="false">
      <c r="A22379" s="7" t="s">
        <v>34</v>
      </c>
      <c r="B22379" s="7" t="s">
        <v>384</v>
      </c>
      <c r="C22379" s="7" t="s">
        <v>1423</v>
      </c>
      <c r="D22379" s="7" t="n">
        <v>0</v>
      </c>
      <c r="E22379" s="7" t="n">
        <v>0</v>
      </c>
      <c r="F22379" s="7" t="n">
        <v>2</v>
      </c>
      <c r="G22379" s="7" t="n">
        <v>153.92</v>
      </c>
    </row>
    <row r="22380" customFormat="false" ht="15" hidden="false" customHeight="false" outlineLevel="0" collapsed="false">
      <c r="A22380" s="7" t="s">
        <v>34</v>
      </c>
      <c r="B22380" s="7" t="s">
        <v>384</v>
      </c>
      <c r="C22380" s="7" t="s">
        <v>1423</v>
      </c>
      <c r="D22380" s="7" t="n">
        <v>0</v>
      </c>
      <c r="E22380" s="7" t="n">
        <v>0</v>
      </c>
      <c r="F22380" s="7" t="n">
        <v>2</v>
      </c>
      <c r="G22380" s="7" t="n">
        <v>171.01</v>
      </c>
    </row>
    <row r="22381" customFormat="false" ht="15" hidden="false" customHeight="false" outlineLevel="0" collapsed="false">
      <c r="A22381" s="7" t="s">
        <v>34</v>
      </c>
      <c r="B22381" s="7" t="s">
        <v>384</v>
      </c>
      <c r="C22381" s="7" t="s">
        <v>1423</v>
      </c>
      <c r="D22381" s="7" t="n">
        <v>0</v>
      </c>
      <c r="E22381" s="7" t="n">
        <v>0</v>
      </c>
      <c r="F22381" s="7" t="n">
        <v>1</v>
      </c>
      <c r="G22381" s="7" t="n">
        <v>85.51</v>
      </c>
    </row>
    <row r="22382" customFormat="false" ht="15" hidden="false" customHeight="false" outlineLevel="0" collapsed="false">
      <c r="A22382" s="7" t="s">
        <v>34</v>
      </c>
      <c r="B22382" s="7" t="s">
        <v>384</v>
      </c>
      <c r="C22382" s="7" t="s">
        <v>1423</v>
      </c>
      <c r="D22382" s="7" t="n">
        <v>0</v>
      </c>
      <c r="E22382" s="7" t="n">
        <v>0</v>
      </c>
      <c r="F22382" s="7" t="n">
        <v>2</v>
      </c>
      <c r="G22382" s="7" t="n">
        <v>171.02</v>
      </c>
    </row>
    <row r="22383" customFormat="false" ht="15" hidden="false" customHeight="false" outlineLevel="0" collapsed="false">
      <c r="A22383" s="7" t="s">
        <v>34</v>
      </c>
      <c r="B22383" s="7" t="s">
        <v>384</v>
      </c>
      <c r="C22383" s="7" t="s">
        <v>1423</v>
      </c>
      <c r="D22383" s="7" t="n">
        <v>0</v>
      </c>
      <c r="E22383" s="7" t="n">
        <v>0</v>
      </c>
      <c r="F22383" s="7" t="n">
        <v>1</v>
      </c>
      <c r="G22383" s="7" t="n">
        <v>76.96</v>
      </c>
    </row>
    <row r="22384" customFormat="false" ht="15" hidden="false" customHeight="false" outlineLevel="0" collapsed="false">
      <c r="A22384" s="7" t="s">
        <v>34</v>
      </c>
      <c r="B22384" s="7" t="s">
        <v>384</v>
      </c>
      <c r="C22384" s="7" t="s">
        <v>1423</v>
      </c>
      <c r="D22384" s="7" t="n">
        <v>0</v>
      </c>
      <c r="E22384" s="7" t="n">
        <v>0</v>
      </c>
      <c r="F22384" s="7" t="n">
        <v>1</v>
      </c>
      <c r="G22384" s="7" t="n">
        <v>85.51</v>
      </c>
    </row>
    <row r="22385" customFormat="false" ht="15" hidden="false" customHeight="false" outlineLevel="0" collapsed="false">
      <c r="A22385" s="7" t="s">
        <v>34</v>
      </c>
      <c r="B22385" s="7" t="s">
        <v>384</v>
      </c>
      <c r="C22385" s="7" t="s">
        <v>1423</v>
      </c>
      <c r="D22385" s="7" t="n">
        <v>0</v>
      </c>
      <c r="E22385" s="7" t="n">
        <v>0</v>
      </c>
      <c r="F22385" s="7" t="n">
        <v>1</v>
      </c>
      <c r="G22385" s="7" t="n">
        <v>85.51</v>
      </c>
    </row>
    <row r="22386" customFormat="false" ht="15" hidden="false" customHeight="false" outlineLevel="0" collapsed="false">
      <c r="A22386" s="7" t="s">
        <v>34</v>
      </c>
      <c r="B22386" s="7" t="s">
        <v>384</v>
      </c>
      <c r="C22386" s="7" t="s">
        <v>1423</v>
      </c>
      <c r="D22386" s="7" t="n">
        <v>1</v>
      </c>
      <c r="E22386" s="7" t="n">
        <v>69.6</v>
      </c>
      <c r="F22386" s="7" t="n">
        <v>0</v>
      </c>
      <c r="G22386" s="7" t="n">
        <v>0</v>
      </c>
    </row>
    <row r="22387" customFormat="false" ht="15" hidden="false" customHeight="false" outlineLevel="0" collapsed="false">
      <c r="A22387" s="7" t="s">
        <v>34</v>
      </c>
      <c r="B22387" s="7" t="s">
        <v>384</v>
      </c>
      <c r="C22387" s="7" t="s">
        <v>1423</v>
      </c>
      <c r="D22387" s="7" t="n">
        <v>0</v>
      </c>
      <c r="E22387" s="7" t="n">
        <v>0</v>
      </c>
      <c r="F22387" s="7" t="n">
        <v>1</v>
      </c>
      <c r="G22387" s="7" t="n">
        <v>85.51</v>
      </c>
    </row>
    <row r="22388" customFormat="false" ht="15" hidden="false" customHeight="false" outlineLevel="0" collapsed="false">
      <c r="A22388" s="7" t="s">
        <v>34</v>
      </c>
      <c r="B22388" s="7" t="s">
        <v>384</v>
      </c>
      <c r="C22388" s="7" t="s">
        <v>1423</v>
      </c>
      <c r="D22388" s="7" t="n">
        <v>0</v>
      </c>
      <c r="E22388" s="7" t="n">
        <v>0</v>
      </c>
      <c r="F22388" s="7" t="n">
        <v>1</v>
      </c>
      <c r="G22388" s="7" t="n">
        <v>85.51</v>
      </c>
    </row>
    <row r="22389" customFormat="false" ht="15" hidden="false" customHeight="false" outlineLevel="0" collapsed="false">
      <c r="A22389" s="7" t="s">
        <v>34</v>
      </c>
      <c r="B22389" s="7" t="s">
        <v>384</v>
      </c>
      <c r="C22389" s="7" t="s">
        <v>1423</v>
      </c>
      <c r="D22389" s="7" t="n">
        <v>0</v>
      </c>
      <c r="E22389" s="7" t="n">
        <v>0</v>
      </c>
      <c r="F22389" s="7" t="n">
        <v>1</v>
      </c>
      <c r="G22389" s="7" t="n">
        <v>76.95</v>
      </c>
    </row>
    <row r="22390" customFormat="false" ht="15" hidden="false" customHeight="false" outlineLevel="0" collapsed="false">
      <c r="A22390" s="7" t="s">
        <v>34</v>
      </c>
      <c r="B22390" s="7" t="s">
        <v>693</v>
      </c>
      <c r="C22390" s="7" t="s">
        <v>1428</v>
      </c>
      <c r="D22390" s="7" t="n">
        <v>0</v>
      </c>
      <c r="E22390" s="7" t="n">
        <v>0</v>
      </c>
      <c r="F22390" s="7" t="n">
        <v>1</v>
      </c>
      <c r="G22390" s="7" t="n">
        <v>254.15</v>
      </c>
    </row>
    <row r="22391" customFormat="false" ht="15" hidden="false" customHeight="false" outlineLevel="0" collapsed="false">
      <c r="A22391" s="7" t="s">
        <v>34</v>
      </c>
      <c r="B22391" s="7" t="s">
        <v>693</v>
      </c>
      <c r="C22391" s="7" t="s">
        <v>1428</v>
      </c>
      <c r="D22391" s="7" t="n">
        <v>0</v>
      </c>
      <c r="E22391" s="7" t="n">
        <v>0</v>
      </c>
      <c r="F22391" s="7" t="n">
        <v>1</v>
      </c>
      <c r="G22391" s="7" t="n">
        <v>254.15</v>
      </c>
    </row>
    <row r="22392" customFormat="false" ht="15" hidden="false" customHeight="false" outlineLevel="0" collapsed="false">
      <c r="A22392" s="7" t="s">
        <v>34</v>
      </c>
      <c r="B22392" s="7" t="s">
        <v>693</v>
      </c>
      <c r="C22392" s="7" t="s">
        <v>1428</v>
      </c>
      <c r="D22392" s="7" t="n">
        <v>0</v>
      </c>
      <c r="E22392" s="7" t="n">
        <v>0</v>
      </c>
      <c r="F22392" s="7" t="n">
        <v>1</v>
      </c>
      <c r="G22392" s="7" t="n">
        <v>228.74</v>
      </c>
    </row>
    <row r="22393" customFormat="false" ht="15" hidden="false" customHeight="false" outlineLevel="0" collapsed="false">
      <c r="A22393" s="7" t="s">
        <v>34</v>
      </c>
      <c r="B22393" s="7" t="s">
        <v>693</v>
      </c>
      <c r="C22393" s="7" t="s">
        <v>1428</v>
      </c>
      <c r="D22393" s="7" t="n">
        <v>0</v>
      </c>
      <c r="E22393" s="7" t="n">
        <v>0</v>
      </c>
      <c r="F22393" s="7" t="n">
        <v>1</v>
      </c>
      <c r="G22393" s="7" t="n">
        <v>254.15</v>
      </c>
    </row>
    <row r="22394" customFormat="false" ht="15" hidden="false" customHeight="false" outlineLevel="0" collapsed="false">
      <c r="A22394" s="7" t="s">
        <v>34</v>
      </c>
      <c r="B22394" s="7" t="s">
        <v>693</v>
      </c>
      <c r="C22394" s="7" t="s">
        <v>1428</v>
      </c>
      <c r="D22394" s="7" t="n">
        <v>0</v>
      </c>
      <c r="E22394" s="7" t="n">
        <v>0</v>
      </c>
      <c r="F22394" s="7" t="n">
        <v>1</v>
      </c>
      <c r="G22394" s="7" t="n">
        <v>254.15</v>
      </c>
    </row>
    <row r="22395" customFormat="false" ht="15" hidden="false" customHeight="false" outlineLevel="0" collapsed="false">
      <c r="A22395" s="7" t="s">
        <v>34</v>
      </c>
      <c r="B22395" s="7" t="s">
        <v>693</v>
      </c>
      <c r="C22395" s="7" t="s">
        <v>1428</v>
      </c>
      <c r="D22395" s="7" t="n">
        <v>0</v>
      </c>
      <c r="E22395" s="7" t="n">
        <v>0</v>
      </c>
      <c r="F22395" s="7" t="n">
        <v>2</v>
      </c>
      <c r="G22395" s="7" t="n">
        <v>508.3</v>
      </c>
    </row>
    <row r="22396" customFormat="false" ht="15" hidden="false" customHeight="false" outlineLevel="0" collapsed="false">
      <c r="A22396" s="7" t="s">
        <v>34</v>
      </c>
      <c r="B22396" s="7" t="s">
        <v>693</v>
      </c>
      <c r="C22396" s="7" t="s">
        <v>1428</v>
      </c>
      <c r="D22396" s="7" t="n">
        <v>0</v>
      </c>
      <c r="E22396" s="7" t="n">
        <v>0</v>
      </c>
      <c r="F22396" s="7" t="n">
        <v>1</v>
      </c>
      <c r="G22396" s="7" t="n">
        <v>216.04</v>
      </c>
    </row>
    <row r="22397" customFormat="false" ht="15" hidden="false" customHeight="false" outlineLevel="0" collapsed="false">
      <c r="A22397" s="7" t="s">
        <v>34</v>
      </c>
      <c r="B22397" s="7" t="s">
        <v>693</v>
      </c>
      <c r="C22397" s="7" t="s">
        <v>1428</v>
      </c>
      <c r="D22397" s="7" t="n">
        <v>32</v>
      </c>
      <c r="E22397" s="7" t="n">
        <v>7700.76</v>
      </c>
      <c r="F22397" s="7" t="n">
        <v>15</v>
      </c>
      <c r="G22397" s="7" t="n">
        <v>3583.48</v>
      </c>
    </row>
    <row r="22398" customFormat="false" ht="15" hidden="false" customHeight="false" outlineLevel="0" collapsed="false">
      <c r="A22398" s="7" t="s">
        <v>34</v>
      </c>
      <c r="B22398" s="7" t="s">
        <v>693</v>
      </c>
      <c r="C22398" s="7" t="s">
        <v>1428</v>
      </c>
      <c r="D22398" s="7" t="n">
        <v>0</v>
      </c>
      <c r="E22398" s="7" t="n">
        <v>0</v>
      </c>
      <c r="F22398" s="7" t="n">
        <v>1</v>
      </c>
      <c r="G22398" s="7" t="n">
        <v>228.73</v>
      </c>
    </row>
    <row r="22399" customFormat="false" ht="15" hidden="false" customHeight="false" outlineLevel="0" collapsed="false">
      <c r="A22399" s="7" t="s">
        <v>34</v>
      </c>
      <c r="B22399" s="7" t="s">
        <v>693</v>
      </c>
      <c r="C22399" s="7" t="s">
        <v>1428</v>
      </c>
      <c r="D22399" s="7" t="n">
        <v>0</v>
      </c>
      <c r="E22399" s="7" t="n">
        <v>0</v>
      </c>
      <c r="F22399" s="7" t="n">
        <v>1</v>
      </c>
      <c r="G22399" s="7" t="n">
        <v>254.15</v>
      </c>
    </row>
    <row r="22400" customFormat="false" ht="15" hidden="false" customHeight="false" outlineLevel="0" collapsed="false">
      <c r="A22400" s="7" t="s">
        <v>34</v>
      </c>
      <c r="B22400" s="7" t="s">
        <v>693</v>
      </c>
      <c r="C22400" s="7" t="s">
        <v>1428</v>
      </c>
      <c r="D22400" s="7" t="n">
        <v>0</v>
      </c>
      <c r="E22400" s="7" t="n">
        <v>0</v>
      </c>
      <c r="F22400" s="7" t="n">
        <v>1</v>
      </c>
      <c r="G22400" s="7" t="n">
        <v>254.15</v>
      </c>
    </row>
    <row r="22401" customFormat="false" ht="15" hidden="false" customHeight="false" outlineLevel="0" collapsed="false">
      <c r="A22401" s="7" t="s">
        <v>34</v>
      </c>
      <c r="B22401" s="7" t="s">
        <v>693</v>
      </c>
      <c r="C22401" s="7" t="s">
        <v>1428</v>
      </c>
      <c r="D22401" s="7" t="n">
        <v>1</v>
      </c>
      <c r="E22401" s="7" t="n">
        <v>0.01</v>
      </c>
      <c r="F22401" s="7" t="n">
        <v>0</v>
      </c>
      <c r="G22401" s="7" t="n">
        <v>0</v>
      </c>
    </row>
    <row r="22402" customFormat="false" ht="15" hidden="false" customHeight="false" outlineLevel="0" collapsed="false">
      <c r="A22402" s="7" t="s">
        <v>34</v>
      </c>
      <c r="B22402" s="7" t="s">
        <v>693</v>
      </c>
      <c r="C22402" s="7" t="s">
        <v>1428</v>
      </c>
      <c r="D22402" s="7" t="n">
        <v>4</v>
      </c>
      <c r="E22402" s="7" t="n">
        <v>971.97</v>
      </c>
      <c r="F22402" s="7" t="n">
        <v>0</v>
      </c>
      <c r="G22402" s="7" t="n">
        <v>0</v>
      </c>
    </row>
    <row r="22403" customFormat="false" ht="15" hidden="false" customHeight="false" outlineLevel="0" collapsed="false">
      <c r="A22403" s="7" t="s">
        <v>34</v>
      </c>
      <c r="B22403" s="7" t="s">
        <v>693</v>
      </c>
      <c r="C22403" s="7" t="s">
        <v>1428</v>
      </c>
      <c r="D22403" s="7" t="n">
        <v>0</v>
      </c>
      <c r="E22403" s="7" t="n">
        <v>0</v>
      </c>
      <c r="F22403" s="7" t="n">
        <v>2</v>
      </c>
      <c r="G22403" s="7" t="n">
        <v>482.89</v>
      </c>
    </row>
    <row r="22404" customFormat="false" ht="15" hidden="false" customHeight="false" outlineLevel="0" collapsed="false">
      <c r="A22404" s="7" t="s">
        <v>34</v>
      </c>
      <c r="B22404" s="7" t="s">
        <v>693</v>
      </c>
      <c r="C22404" s="7" t="s">
        <v>1428</v>
      </c>
      <c r="D22404" s="7" t="n">
        <v>0</v>
      </c>
      <c r="E22404" s="7" t="n">
        <v>0</v>
      </c>
      <c r="F22404" s="7" t="n">
        <v>1</v>
      </c>
      <c r="G22404" s="7" t="n">
        <v>228.74</v>
      </c>
    </row>
    <row r="22405" customFormat="false" ht="15" hidden="false" customHeight="false" outlineLevel="0" collapsed="false">
      <c r="A22405" s="7" t="s">
        <v>34</v>
      </c>
      <c r="B22405" s="7" t="s">
        <v>693</v>
      </c>
      <c r="C22405" s="7" t="s">
        <v>1428</v>
      </c>
      <c r="D22405" s="7" t="n">
        <v>0</v>
      </c>
      <c r="E22405" s="7" t="n">
        <v>0</v>
      </c>
      <c r="F22405" s="7" t="n">
        <v>1</v>
      </c>
      <c r="G22405" s="7" t="n">
        <v>254.16</v>
      </c>
    </row>
    <row r="22406" customFormat="false" ht="15" hidden="false" customHeight="false" outlineLevel="0" collapsed="false">
      <c r="A22406" s="7" t="s">
        <v>34</v>
      </c>
      <c r="B22406" s="7" t="s">
        <v>693</v>
      </c>
      <c r="C22406" s="7" t="s">
        <v>1428</v>
      </c>
      <c r="D22406" s="7" t="n">
        <v>0</v>
      </c>
      <c r="E22406" s="7" t="n">
        <v>0</v>
      </c>
      <c r="F22406" s="7" t="n">
        <v>1</v>
      </c>
      <c r="G22406" s="7" t="n">
        <v>254.15</v>
      </c>
    </row>
    <row r="22407" customFormat="false" ht="15" hidden="false" customHeight="false" outlineLevel="0" collapsed="false">
      <c r="A22407" s="7" t="s">
        <v>34</v>
      </c>
      <c r="B22407" s="7" t="s">
        <v>693</v>
      </c>
      <c r="C22407" s="7" t="s">
        <v>1428</v>
      </c>
      <c r="D22407" s="7" t="n">
        <v>0</v>
      </c>
      <c r="E22407" s="7" t="n">
        <v>0</v>
      </c>
      <c r="F22407" s="7" t="n">
        <v>1</v>
      </c>
      <c r="G22407" s="7" t="n">
        <v>228.74</v>
      </c>
    </row>
    <row r="22408" customFormat="false" ht="15" hidden="false" customHeight="false" outlineLevel="0" collapsed="false">
      <c r="A22408" s="7" t="s">
        <v>34</v>
      </c>
      <c r="B22408" s="7" t="s">
        <v>693</v>
      </c>
      <c r="C22408" s="7" t="s">
        <v>1428</v>
      </c>
      <c r="D22408" s="7" t="n">
        <v>0</v>
      </c>
      <c r="E22408" s="7" t="n">
        <v>0</v>
      </c>
      <c r="F22408" s="7" t="n">
        <v>1</v>
      </c>
      <c r="G22408" s="7" t="n">
        <v>254.15</v>
      </c>
    </row>
    <row r="22409" customFormat="false" ht="15" hidden="false" customHeight="false" outlineLevel="0" collapsed="false">
      <c r="A22409" s="7" t="s">
        <v>34</v>
      </c>
      <c r="B22409" s="7" t="s">
        <v>693</v>
      </c>
      <c r="C22409" s="7" t="s">
        <v>1428</v>
      </c>
      <c r="D22409" s="7" t="n">
        <v>0</v>
      </c>
      <c r="E22409" s="7" t="n">
        <v>0</v>
      </c>
      <c r="F22409" s="7" t="n">
        <v>1</v>
      </c>
      <c r="G22409" s="7" t="n">
        <v>228.74</v>
      </c>
    </row>
    <row r="22410" customFormat="false" ht="15" hidden="false" customHeight="false" outlineLevel="0" collapsed="false">
      <c r="A22410" s="7" t="s">
        <v>34</v>
      </c>
      <c r="B22410" s="7" t="s">
        <v>693</v>
      </c>
      <c r="C22410" s="7" t="s">
        <v>1428</v>
      </c>
      <c r="D22410" s="7" t="n">
        <v>0</v>
      </c>
      <c r="E22410" s="7" t="n">
        <v>0</v>
      </c>
      <c r="F22410" s="7" t="n">
        <v>2</v>
      </c>
      <c r="G22410" s="7" t="n">
        <v>508.3</v>
      </c>
    </row>
    <row r="22411" customFormat="false" ht="15" hidden="false" customHeight="false" outlineLevel="0" collapsed="false">
      <c r="A22411" s="7" t="s">
        <v>34</v>
      </c>
      <c r="B22411" s="7" t="s">
        <v>693</v>
      </c>
      <c r="C22411" s="7" t="s">
        <v>1428</v>
      </c>
      <c r="D22411" s="7" t="n">
        <v>0</v>
      </c>
      <c r="E22411" s="7" t="n">
        <v>0</v>
      </c>
      <c r="F22411" s="7" t="n">
        <v>1</v>
      </c>
      <c r="G22411" s="7" t="n">
        <v>228.74</v>
      </c>
    </row>
    <row r="22412" customFormat="false" ht="15" hidden="false" customHeight="false" outlineLevel="0" collapsed="false">
      <c r="A22412" s="7" t="s">
        <v>34</v>
      </c>
      <c r="B22412" s="7" t="s">
        <v>693</v>
      </c>
      <c r="C22412" s="7" t="s">
        <v>1428</v>
      </c>
      <c r="D22412" s="7" t="n">
        <v>0</v>
      </c>
      <c r="E22412" s="7" t="n">
        <v>0</v>
      </c>
      <c r="F22412" s="7" t="n">
        <v>1</v>
      </c>
      <c r="G22412" s="7" t="n">
        <v>254.16</v>
      </c>
    </row>
    <row r="22413" customFormat="false" ht="15" hidden="false" customHeight="false" outlineLevel="0" collapsed="false">
      <c r="A22413" s="7" t="s">
        <v>34</v>
      </c>
      <c r="B22413" s="7" t="s">
        <v>693</v>
      </c>
      <c r="C22413" s="7" t="s">
        <v>1428</v>
      </c>
      <c r="D22413" s="7" t="n">
        <v>0</v>
      </c>
      <c r="E22413" s="7" t="n">
        <v>0</v>
      </c>
      <c r="F22413" s="7" t="n">
        <v>1</v>
      </c>
      <c r="G22413" s="7" t="n">
        <v>254.15</v>
      </c>
    </row>
    <row r="22414" customFormat="false" ht="15" hidden="false" customHeight="false" outlineLevel="0" collapsed="false">
      <c r="A22414" s="7" t="s">
        <v>34</v>
      </c>
      <c r="B22414" s="7" t="s">
        <v>850</v>
      </c>
      <c r="C22414" s="7" t="s">
        <v>1428</v>
      </c>
      <c r="D22414" s="7" t="n">
        <v>0</v>
      </c>
      <c r="E22414" s="7" t="n">
        <v>0</v>
      </c>
      <c r="F22414" s="7" t="n">
        <v>1</v>
      </c>
      <c r="G22414" s="7" t="n">
        <v>254.15</v>
      </c>
    </row>
    <row r="22415" customFormat="false" ht="15" hidden="false" customHeight="false" outlineLevel="0" collapsed="false">
      <c r="A22415" s="7" t="s">
        <v>34</v>
      </c>
      <c r="B22415" s="7" t="s">
        <v>850</v>
      </c>
      <c r="C22415" s="7" t="s">
        <v>1428</v>
      </c>
      <c r="D22415" s="7" t="n">
        <v>58</v>
      </c>
      <c r="E22415" s="7" t="n">
        <v>14041.81</v>
      </c>
      <c r="F22415" s="7" t="n">
        <v>23</v>
      </c>
      <c r="G22415" s="7" t="n">
        <v>5731.08</v>
      </c>
    </row>
    <row r="22416" customFormat="false" ht="15" hidden="false" customHeight="false" outlineLevel="0" collapsed="false">
      <c r="A22416" s="7" t="s">
        <v>34</v>
      </c>
      <c r="B22416" s="7" t="s">
        <v>850</v>
      </c>
      <c r="C22416" s="7" t="s">
        <v>1428</v>
      </c>
      <c r="D22416" s="7" t="n">
        <v>0</v>
      </c>
      <c r="E22416" s="7" t="n">
        <v>0</v>
      </c>
      <c r="F22416" s="7" t="n">
        <v>1</v>
      </c>
      <c r="G22416" s="7" t="n">
        <v>254.15</v>
      </c>
    </row>
    <row r="22417" customFormat="false" ht="15" hidden="false" customHeight="false" outlineLevel="0" collapsed="false">
      <c r="A22417" s="7" t="s">
        <v>34</v>
      </c>
      <c r="B22417" s="7" t="s">
        <v>850</v>
      </c>
      <c r="C22417" s="7" t="s">
        <v>1428</v>
      </c>
      <c r="D22417" s="7" t="n">
        <v>0</v>
      </c>
      <c r="E22417" s="7" t="n">
        <v>0</v>
      </c>
      <c r="F22417" s="7" t="n">
        <v>1</v>
      </c>
      <c r="G22417" s="7" t="n">
        <v>254.15</v>
      </c>
    </row>
    <row r="22418" customFormat="false" ht="15" hidden="false" customHeight="false" outlineLevel="0" collapsed="false">
      <c r="A22418" s="7" t="s">
        <v>34</v>
      </c>
      <c r="B22418" s="7" t="s">
        <v>850</v>
      </c>
      <c r="C22418" s="7" t="s">
        <v>1428</v>
      </c>
      <c r="D22418" s="7" t="n">
        <v>0</v>
      </c>
      <c r="E22418" s="7" t="n">
        <v>0</v>
      </c>
      <c r="F22418" s="7" t="n">
        <v>1</v>
      </c>
      <c r="G22418" s="7" t="n">
        <v>254.16</v>
      </c>
    </row>
    <row r="22419" customFormat="false" ht="15" hidden="false" customHeight="false" outlineLevel="0" collapsed="false">
      <c r="A22419" s="7" t="s">
        <v>34</v>
      </c>
      <c r="B22419" s="7" t="s">
        <v>850</v>
      </c>
      <c r="C22419" s="7" t="s">
        <v>1428</v>
      </c>
      <c r="D22419" s="7" t="n">
        <v>0</v>
      </c>
      <c r="E22419" s="7" t="n">
        <v>0</v>
      </c>
      <c r="F22419" s="7" t="n">
        <v>1</v>
      </c>
      <c r="G22419" s="7" t="n">
        <v>254.15</v>
      </c>
    </row>
    <row r="22420" customFormat="false" ht="15" hidden="false" customHeight="false" outlineLevel="0" collapsed="false">
      <c r="A22420" s="7" t="s">
        <v>34</v>
      </c>
      <c r="B22420" s="7" t="s">
        <v>850</v>
      </c>
      <c r="C22420" s="7" t="s">
        <v>1428</v>
      </c>
      <c r="D22420" s="7" t="n">
        <v>0</v>
      </c>
      <c r="E22420" s="7" t="n">
        <v>0</v>
      </c>
      <c r="F22420" s="7" t="n">
        <v>2</v>
      </c>
      <c r="G22420" s="7" t="n">
        <v>482.88</v>
      </c>
    </row>
    <row r="22421" customFormat="false" ht="15" hidden="false" customHeight="false" outlineLevel="0" collapsed="false">
      <c r="A22421" s="7" t="s">
        <v>34</v>
      </c>
      <c r="B22421" s="7" t="s">
        <v>850</v>
      </c>
      <c r="C22421" s="7" t="s">
        <v>1428</v>
      </c>
      <c r="D22421" s="7" t="n">
        <v>0</v>
      </c>
      <c r="E22421" s="7" t="n">
        <v>0</v>
      </c>
      <c r="F22421" s="7" t="n">
        <v>1</v>
      </c>
      <c r="G22421" s="7" t="n">
        <v>228.73</v>
      </c>
    </row>
    <row r="22422" customFormat="false" ht="15" hidden="false" customHeight="false" outlineLevel="0" collapsed="false">
      <c r="A22422" s="7" t="s">
        <v>34</v>
      </c>
      <c r="B22422" s="7" t="s">
        <v>850</v>
      </c>
      <c r="C22422" s="7" t="s">
        <v>1428</v>
      </c>
      <c r="D22422" s="7" t="n">
        <v>0</v>
      </c>
      <c r="E22422" s="7" t="n">
        <v>0</v>
      </c>
      <c r="F22422" s="7" t="n">
        <v>1</v>
      </c>
      <c r="G22422" s="7" t="n">
        <v>254.15</v>
      </c>
    </row>
    <row r="22423" customFormat="false" ht="15" hidden="false" customHeight="false" outlineLevel="0" collapsed="false">
      <c r="A22423" s="7" t="s">
        <v>34</v>
      </c>
      <c r="B22423" s="7" t="s">
        <v>850</v>
      </c>
      <c r="C22423" s="7" t="s">
        <v>1428</v>
      </c>
      <c r="D22423" s="7" t="n">
        <v>13</v>
      </c>
      <c r="E22423" s="7" t="n">
        <v>3105.25</v>
      </c>
      <c r="F22423" s="7" t="n">
        <v>0</v>
      </c>
      <c r="G22423" s="7" t="n">
        <v>0</v>
      </c>
    </row>
    <row r="22424" customFormat="false" ht="15" hidden="false" customHeight="false" outlineLevel="0" collapsed="false">
      <c r="A22424" s="7" t="s">
        <v>34</v>
      </c>
      <c r="B22424" s="7" t="s">
        <v>850</v>
      </c>
      <c r="C22424" s="7" t="s">
        <v>1428</v>
      </c>
      <c r="D22424" s="7" t="n">
        <v>0</v>
      </c>
      <c r="E22424" s="7" t="n">
        <v>0</v>
      </c>
      <c r="F22424" s="7" t="n">
        <v>2</v>
      </c>
      <c r="G22424" s="7" t="n">
        <v>508.3</v>
      </c>
    </row>
    <row r="22425" customFormat="false" ht="15" hidden="false" customHeight="false" outlineLevel="0" collapsed="false">
      <c r="A22425" s="7" t="s">
        <v>34</v>
      </c>
      <c r="B22425" s="7" t="s">
        <v>850</v>
      </c>
      <c r="C22425" s="7" t="s">
        <v>1428</v>
      </c>
      <c r="D22425" s="7" t="n">
        <v>0</v>
      </c>
      <c r="E22425" s="7" t="n">
        <v>0</v>
      </c>
      <c r="F22425" s="7" t="n">
        <v>1</v>
      </c>
      <c r="G22425" s="7" t="n">
        <v>228.74</v>
      </c>
    </row>
    <row r="22426" customFormat="false" ht="15" hidden="false" customHeight="false" outlineLevel="0" collapsed="false">
      <c r="A22426" s="7" t="s">
        <v>34</v>
      </c>
      <c r="B22426" s="7" t="s">
        <v>850</v>
      </c>
      <c r="C22426" s="7" t="s">
        <v>1428</v>
      </c>
      <c r="D22426" s="7" t="n">
        <v>0</v>
      </c>
      <c r="E22426" s="7" t="n">
        <v>0</v>
      </c>
      <c r="F22426" s="7" t="n">
        <v>1</v>
      </c>
      <c r="G22426" s="7" t="n">
        <v>254.15</v>
      </c>
    </row>
    <row r="22427" customFormat="false" ht="15" hidden="false" customHeight="false" outlineLevel="0" collapsed="false">
      <c r="A22427" s="7" t="s">
        <v>34</v>
      </c>
      <c r="B22427" s="7" t="s">
        <v>850</v>
      </c>
      <c r="C22427" s="7" t="s">
        <v>1428</v>
      </c>
      <c r="D22427" s="7" t="n">
        <v>0</v>
      </c>
      <c r="E22427" s="7" t="n">
        <v>0</v>
      </c>
      <c r="F22427" s="7" t="n">
        <v>1</v>
      </c>
      <c r="G22427" s="7" t="n">
        <v>254.16</v>
      </c>
    </row>
    <row r="22428" customFormat="false" ht="15" hidden="false" customHeight="false" outlineLevel="0" collapsed="false">
      <c r="A22428" s="7" t="s">
        <v>34</v>
      </c>
      <c r="B22428" s="7" t="s">
        <v>850</v>
      </c>
      <c r="C22428" s="7" t="s">
        <v>1428</v>
      </c>
      <c r="D22428" s="7" t="n">
        <v>0</v>
      </c>
      <c r="E22428" s="7" t="n">
        <v>0</v>
      </c>
      <c r="F22428" s="7" t="n">
        <v>1</v>
      </c>
      <c r="G22428" s="7" t="n">
        <v>228.74</v>
      </c>
    </row>
    <row r="22429" customFormat="false" ht="15" hidden="false" customHeight="false" outlineLevel="0" collapsed="false">
      <c r="A22429" s="7" t="s">
        <v>34</v>
      </c>
      <c r="B22429" s="7" t="s">
        <v>850</v>
      </c>
      <c r="C22429" s="7" t="s">
        <v>1428</v>
      </c>
      <c r="D22429" s="7" t="n">
        <v>0</v>
      </c>
      <c r="E22429" s="7" t="n">
        <v>0</v>
      </c>
      <c r="F22429" s="7" t="n">
        <v>1</v>
      </c>
      <c r="G22429" s="7" t="n">
        <v>228.74</v>
      </c>
    </row>
    <row r="22430" customFormat="false" ht="15" hidden="false" customHeight="false" outlineLevel="0" collapsed="false">
      <c r="A22430" s="7" t="s">
        <v>34</v>
      </c>
      <c r="B22430" s="7" t="s">
        <v>850</v>
      </c>
      <c r="C22430" s="7" t="s">
        <v>1428</v>
      </c>
      <c r="D22430" s="7" t="n">
        <v>0</v>
      </c>
      <c r="E22430" s="7" t="n">
        <v>0</v>
      </c>
      <c r="F22430" s="7" t="n">
        <v>1</v>
      </c>
      <c r="G22430" s="7" t="n">
        <v>254.15</v>
      </c>
    </row>
    <row r="22431" customFormat="false" ht="15" hidden="false" customHeight="false" outlineLevel="0" collapsed="false">
      <c r="A22431" s="7" t="s">
        <v>34</v>
      </c>
      <c r="B22431" s="7" t="s">
        <v>850</v>
      </c>
      <c r="C22431" s="7" t="s">
        <v>1428</v>
      </c>
      <c r="D22431" s="7" t="n">
        <v>0</v>
      </c>
      <c r="E22431" s="7" t="n">
        <v>0</v>
      </c>
      <c r="F22431" s="7" t="n">
        <v>1</v>
      </c>
      <c r="G22431" s="7" t="n">
        <v>216.03</v>
      </c>
    </row>
    <row r="22432" customFormat="false" ht="15" hidden="false" customHeight="false" outlineLevel="0" collapsed="false">
      <c r="A22432" s="7" t="s">
        <v>34</v>
      </c>
      <c r="B22432" s="7" t="s">
        <v>850</v>
      </c>
      <c r="C22432" s="7" t="s">
        <v>1428</v>
      </c>
      <c r="D22432" s="7" t="n">
        <v>0</v>
      </c>
      <c r="E22432" s="7" t="n">
        <v>0</v>
      </c>
      <c r="F22432" s="7" t="n">
        <v>1</v>
      </c>
      <c r="G22432" s="7" t="n">
        <v>216.04</v>
      </c>
    </row>
    <row r="22433" customFormat="false" ht="15" hidden="false" customHeight="false" outlineLevel="0" collapsed="false">
      <c r="A22433" s="7" t="s">
        <v>34</v>
      </c>
      <c r="B22433" s="7" t="s">
        <v>850</v>
      </c>
      <c r="C22433" s="7" t="s">
        <v>1428</v>
      </c>
      <c r="D22433" s="7" t="n">
        <v>0</v>
      </c>
      <c r="E22433" s="7" t="n">
        <v>0</v>
      </c>
      <c r="F22433" s="7" t="n">
        <v>1</v>
      </c>
      <c r="G22433" s="7" t="n">
        <v>254.15</v>
      </c>
    </row>
    <row r="22434" customFormat="false" ht="15" hidden="false" customHeight="false" outlineLevel="0" collapsed="false">
      <c r="A22434" s="7" t="s">
        <v>34</v>
      </c>
      <c r="B22434" s="7" t="s">
        <v>850</v>
      </c>
      <c r="C22434" s="7" t="s">
        <v>1428</v>
      </c>
      <c r="D22434" s="7" t="n">
        <v>0</v>
      </c>
      <c r="E22434" s="7" t="n">
        <v>0</v>
      </c>
      <c r="F22434" s="7" t="n">
        <v>1</v>
      </c>
      <c r="G22434" s="7" t="n">
        <v>254.15</v>
      </c>
    </row>
    <row r="22435" customFormat="false" ht="15" hidden="false" customHeight="false" outlineLevel="0" collapsed="false">
      <c r="A22435" s="7" t="s">
        <v>34</v>
      </c>
      <c r="B22435" s="7" t="s">
        <v>850</v>
      </c>
      <c r="C22435" s="7" t="s">
        <v>1428</v>
      </c>
      <c r="D22435" s="7" t="n">
        <v>0</v>
      </c>
      <c r="E22435" s="7" t="n">
        <v>0</v>
      </c>
      <c r="F22435" s="7" t="n">
        <v>1</v>
      </c>
      <c r="G22435" s="7" t="n">
        <v>254.15</v>
      </c>
    </row>
    <row r="22436" customFormat="false" ht="15" hidden="false" customHeight="false" outlineLevel="0" collapsed="false">
      <c r="A22436" s="7" t="s">
        <v>34</v>
      </c>
      <c r="B22436" s="7" t="s">
        <v>850</v>
      </c>
      <c r="C22436" s="7" t="s">
        <v>1428</v>
      </c>
      <c r="D22436" s="7" t="n">
        <v>0</v>
      </c>
      <c r="E22436" s="7" t="n">
        <v>0</v>
      </c>
      <c r="F22436" s="7" t="n">
        <v>1</v>
      </c>
      <c r="G22436" s="7" t="n">
        <v>254.15</v>
      </c>
    </row>
    <row r="22437" customFormat="false" ht="15" hidden="false" customHeight="false" outlineLevel="0" collapsed="false">
      <c r="A22437" s="7" t="s">
        <v>34</v>
      </c>
      <c r="B22437" s="7" t="s">
        <v>850</v>
      </c>
      <c r="C22437" s="7" t="s">
        <v>1428</v>
      </c>
      <c r="D22437" s="7" t="n">
        <v>0</v>
      </c>
      <c r="E22437" s="7" t="n">
        <v>0</v>
      </c>
      <c r="F22437" s="7" t="n">
        <v>1</v>
      </c>
      <c r="G22437" s="7" t="n">
        <v>228.74</v>
      </c>
    </row>
    <row r="22438" customFormat="false" ht="15" hidden="false" customHeight="false" outlineLevel="0" collapsed="false">
      <c r="A22438" s="7" t="s">
        <v>34</v>
      </c>
      <c r="B22438" s="7" t="s">
        <v>850</v>
      </c>
      <c r="C22438" s="7" t="s">
        <v>1428</v>
      </c>
      <c r="D22438" s="7" t="n">
        <v>0</v>
      </c>
      <c r="E22438" s="7" t="n">
        <v>0</v>
      </c>
      <c r="F22438" s="7" t="n">
        <v>1</v>
      </c>
      <c r="G22438" s="7" t="n">
        <v>228.74</v>
      </c>
    </row>
    <row r="22439" customFormat="false" ht="15" hidden="false" customHeight="false" outlineLevel="0" collapsed="false">
      <c r="A22439" s="7" t="s">
        <v>34</v>
      </c>
      <c r="B22439" s="7" t="s">
        <v>850</v>
      </c>
      <c r="C22439" s="7" t="s">
        <v>1428</v>
      </c>
      <c r="D22439" s="7" t="n">
        <v>0</v>
      </c>
      <c r="E22439" s="7" t="n">
        <v>0</v>
      </c>
      <c r="F22439" s="7" t="n">
        <v>2</v>
      </c>
      <c r="G22439" s="7" t="n">
        <v>508.3</v>
      </c>
    </row>
    <row r="22440" customFormat="false" ht="15" hidden="false" customHeight="false" outlineLevel="0" collapsed="false">
      <c r="A22440" s="7" t="s">
        <v>34</v>
      </c>
      <c r="B22440" s="7" t="s">
        <v>850</v>
      </c>
      <c r="C22440" s="7" t="s">
        <v>1428</v>
      </c>
      <c r="D22440" s="7" t="n">
        <v>0</v>
      </c>
      <c r="E22440" s="7" t="n">
        <v>0</v>
      </c>
      <c r="F22440" s="7" t="n">
        <v>1</v>
      </c>
      <c r="G22440" s="7" t="n">
        <v>254.15</v>
      </c>
    </row>
    <row r="22441" customFormat="false" ht="15" hidden="false" customHeight="false" outlineLevel="0" collapsed="false">
      <c r="A22441" s="7" t="s">
        <v>34</v>
      </c>
      <c r="B22441" s="7" t="s">
        <v>850</v>
      </c>
      <c r="C22441" s="7" t="s">
        <v>1428</v>
      </c>
      <c r="D22441" s="7" t="n">
        <v>0</v>
      </c>
      <c r="E22441" s="7" t="n">
        <v>0</v>
      </c>
      <c r="F22441" s="7" t="n">
        <v>2</v>
      </c>
      <c r="G22441" s="7" t="n">
        <v>508.3</v>
      </c>
    </row>
    <row r="22442" customFormat="false" ht="15" hidden="false" customHeight="false" outlineLevel="0" collapsed="false">
      <c r="A22442" s="7" t="s">
        <v>34</v>
      </c>
      <c r="B22442" s="7" t="s">
        <v>850</v>
      </c>
      <c r="C22442" s="7" t="s">
        <v>1428</v>
      </c>
      <c r="D22442" s="7" t="n">
        <v>0</v>
      </c>
      <c r="E22442" s="7" t="n">
        <v>0</v>
      </c>
      <c r="F22442" s="7" t="n">
        <v>1</v>
      </c>
      <c r="G22442" s="7" t="n">
        <v>254.16</v>
      </c>
    </row>
    <row r="22443" customFormat="false" ht="15" hidden="false" customHeight="false" outlineLevel="0" collapsed="false">
      <c r="A22443" s="7" t="s">
        <v>34</v>
      </c>
      <c r="B22443" s="7" t="s">
        <v>850</v>
      </c>
      <c r="C22443" s="7" t="s">
        <v>1428</v>
      </c>
      <c r="D22443" s="7" t="n">
        <v>0</v>
      </c>
      <c r="E22443" s="7" t="n">
        <v>0</v>
      </c>
      <c r="F22443" s="7" t="n">
        <v>1</v>
      </c>
      <c r="G22443" s="7" t="n">
        <v>254.15</v>
      </c>
    </row>
    <row r="22444" customFormat="false" ht="15" hidden="false" customHeight="false" outlineLevel="0" collapsed="false">
      <c r="A22444" s="7" t="s">
        <v>34</v>
      </c>
      <c r="B22444" s="7" t="s">
        <v>850</v>
      </c>
      <c r="C22444" s="7" t="s">
        <v>1428</v>
      </c>
      <c r="D22444" s="7" t="n">
        <v>0</v>
      </c>
      <c r="E22444" s="7" t="n">
        <v>0</v>
      </c>
      <c r="F22444" s="7" t="n">
        <v>1</v>
      </c>
      <c r="G22444" s="7" t="n">
        <v>228.73</v>
      </c>
    </row>
    <row r="22445" customFormat="false" ht="15" hidden="false" customHeight="false" outlineLevel="0" collapsed="false">
      <c r="A22445" s="7" t="s">
        <v>34</v>
      </c>
      <c r="B22445" s="7" t="s">
        <v>850</v>
      </c>
      <c r="C22445" s="7" t="s">
        <v>1428</v>
      </c>
      <c r="D22445" s="7" t="n">
        <v>0</v>
      </c>
      <c r="E22445" s="7" t="n">
        <v>0</v>
      </c>
      <c r="F22445" s="7" t="n">
        <v>1</v>
      </c>
      <c r="G22445" s="7" t="n">
        <v>254.16</v>
      </c>
    </row>
    <row r="22446" customFormat="false" ht="15" hidden="false" customHeight="false" outlineLevel="0" collapsed="false">
      <c r="A22446" s="7" t="s">
        <v>34</v>
      </c>
      <c r="B22446" s="7" t="s">
        <v>533</v>
      </c>
      <c r="C22446" s="7" t="s">
        <v>1424</v>
      </c>
      <c r="D22446" s="7" t="n">
        <v>23</v>
      </c>
      <c r="E22446" s="7" t="n">
        <v>3618.72</v>
      </c>
      <c r="F22446" s="7" t="n">
        <v>9</v>
      </c>
      <c r="G22446" s="7" t="n">
        <v>1471.46</v>
      </c>
    </row>
    <row r="22447" customFormat="false" ht="15" hidden="false" customHeight="false" outlineLevel="0" collapsed="false">
      <c r="A22447" s="7" t="s">
        <v>34</v>
      </c>
      <c r="B22447" s="7" t="s">
        <v>533</v>
      </c>
      <c r="C22447" s="7" t="s">
        <v>1424</v>
      </c>
      <c r="D22447" s="7" t="n">
        <v>0</v>
      </c>
      <c r="E22447" s="7" t="n">
        <v>0</v>
      </c>
      <c r="F22447" s="7" t="n">
        <v>1</v>
      </c>
      <c r="G22447" s="7" t="n">
        <v>171.1</v>
      </c>
    </row>
    <row r="22448" customFormat="false" ht="15" hidden="false" customHeight="false" outlineLevel="0" collapsed="false">
      <c r="A22448" s="7" t="s">
        <v>34</v>
      </c>
      <c r="B22448" s="7" t="s">
        <v>533</v>
      </c>
      <c r="C22448" s="7" t="s">
        <v>1424</v>
      </c>
      <c r="D22448" s="7" t="n">
        <v>0</v>
      </c>
      <c r="E22448" s="7" t="n">
        <v>0</v>
      </c>
      <c r="F22448" s="7" t="n">
        <v>1</v>
      </c>
      <c r="G22448" s="7" t="n">
        <v>171.1</v>
      </c>
    </row>
    <row r="22449" customFormat="false" ht="15" hidden="false" customHeight="false" outlineLevel="0" collapsed="false">
      <c r="A22449" s="7" t="s">
        <v>34</v>
      </c>
      <c r="B22449" s="7" t="s">
        <v>533</v>
      </c>
      <c r="C22449" s="7" t="s">
        <v>1424</v>
      </c>
      <c r="D22449" s="7" t="n">
        <v>0</v>
      </c>
      <c r="E22449" s="7" t="n">
        <v>0</v>
      </c>
      <c r="F22449" s="7" t="n">
        <v>1</v>
      </c>
      <c r="G22449" s="7" t="n">
        <v>171.1</v>
      </c>
    </row>
    <row r="22450" customFormat="false" ht="15" hidden="false" customHeight="false" outlineLevel="0" collapsed="false">
      <c r="A22450" s="7" t="s">
        <v>34</v>
      </c>
      <c r="B22450" s="7" t="s">
        <v>533</v>
      </c>
      <c r="C22450" s="7" t="s">
        <v>1424</v>
      </c>
      <c r="D22450" s="7" t="n">
        <v>0</v>
      </c>
      <c r="E22450" s="7" t="n">
        <v>0</v>
      </c>
      <c r="F22450" s="7" t="n">
        <v>1</v>
      </c>
      <c r="G22450" s="7" t="n">
        <v>153.99</v>
      </c>
    </row>
    <row r="22451" customFormat="false" ht="15" hidden="false" customHeight="false" outlineLevel="0" collapsed="false">
      <c r="A22451" s="7" t="s">
        <v>34</v>
      </c>
      <c r="B22451" s="7" t="s">
        <v>533</v>
      </c>
      <c r="C22451" s="7" t="s">
        <v>1424</v>
      </c>
      <c r="D22451" s="7" t="n">
        <v>0</v>
      </c>
      <c r="E22451" s="7" t="n">
        <v>0</v>
      </c>
      <c r="F22451" s="7" t="n">
        <v>1</v>
      </c>
      <c r="G22451" s="7" t="n">
        <v>171.1</v>
      </c>
    </row>
    <row r="22452" customFormat="false" ht="15" hidden="false" customHeight="false" outlineLevel="0" collapsed="false">
      <c r="A22452" s="7" t="s">
        <v>34</v>
      </c>
      <c r="B22452" s="7" t="s">
        <v>530</v>
      </c>
      <c r="C22452" s="7" t="s">
        <v>1424</v>
      </c>
      <c r="D22452" s="7" t="n">
        <v>15</v>
      </c>
      <c r="E22452" s="7" t="n">
        <v>2455.27</v>
      </c>
      <c r="F22452" s="7" t="n">
        <v>1</v>
      </c>
      <c r="G22452" s="7" t="n">
        <v>171.1</v>
      </c>
    </row>
    <row r="22453" customFormat="false" ht="15" hidden="false" customHeight="false" outlineLevel="0" collapsed="false">
      <c r="A22453" s="7" t="s">
        <v>34</v>
      </c>
      <c r="B22453" s="7" t="s">
        <v>530</v>
      </c>
      <c r="C22453" s="7" t="s">
        <v>1424</v>
      </c>
      <c r="D22453" s="7" t="n">
        <v>0</v>
      </c>
      <c r="E22453" s="7" t="n">
        <v>0</v>
      </c>
      <c r="F22453" s="7" t="n">
        <v>1</v>
      </c>
      <c r="G22453" s="7" t="n">
        <v>171.1</v>
      </c>
    </row>
    <row r="22454" customFormat="false" ht="15" hidden="false" customHeight="false" outlineLevel="0" collapsed="false">
      <c r="A22454" s="7" t="s">
        <v>34</v>
      </c>
      <c r="B22454" s="7" t="s">
        <v>530</v>
      </c>
      <c r="C22454" s="7" t="s">
        <v>1424</v>
      </c>
      <c r="D22454" s="7" t="n">
        <v>0</v>
      </c>
      <c r="E22454" s="7" t="n">
        <v>0</v>
      </c>
      <c r="F22454" s="7" t="n">
        <v>1</v>
      </c>
      <c r="G22454" s="7" t="n">
        <v>154</v>
      </c>
    </row>
    <row r="22455" customFormat="false" ht="15" hidden="false" customHeight="false" outlineLevel="0" collapsed="false">
      <c r="A22455" s="7" t="s">
        <v>34</v>
      </c>
      <c r="B22455" s="7" t="s">
        <v>593</v>
      </c>
      <c r="C22455" s="7" t="s">
        <v>1424</v>
      </c>
      <c r="D22455" s="7" t="n">
        <v>2</v>
      </c>
      <c r="E22455" s="7" t="n">
        <v>342.2</v>
      </c>
      <c r="F22455" s="7" t="n">
        <v>1</v>
      </c>
      <c r="G22455" s="7" t="n">
        <v>171.1</v>
      </c>
    </row>
    <row r="22456" customFormat="false" ht="15" hidden="false" customHeight="false" outlineLevel="0" collapsed="false">
      <c r="A22456" s="7" t="s">
        <v>34</v>
      </c>
      <c r="B22456" s="7" t="s">
        <v>604</v>
      </c>
      <c r="C22456" s="7" t="s">
        <v>1424</v>
      </c>
      <c r="D22456" s="7" t="n">
        <v>0</v>
      </c>
      <c r="E22456" s="7" t="n">
        <v>0</v>
      </c>
      <c r="F22456" s="7" t="n">
        <v>1</v>
      </c>
      <c r="G22456" s="7" t="n">
        <v>154</v>
      </c>
    </row>
    <row r="22457" customFormat="false" ht="15" hidden="false" customHeight="false" outlineLevel="0" collapsed="false">
      <c r="A22457" s="7" t="s">
        <v>34</v>
      </c>
      <c r="B22457" s="7" t="s">
        <v>604</v>
      </c>
      <c r="C22457" s="7" t="s">
        <v>1424</v>
      </c>
      <c r="D22457" s="7" t="n">
        <v>0</v>
      </c>
      <c r="E22457" s="7" t="n">
        <v>0</v>
      </c>
      <c r="F22457" s="7" t="n">
        <v>1</v>
      </c>
      <c r="G22457" s="7" t="n">
        <v>153.99</v>
      </c>
    </row>
    <row r="22458" customFormat="false" ht="15" hidden="false" customHeight="false" outlineLevel="0" collapsed="false">
      <c r="A22458" s="7" t="s">
        <v>34</v>
      </c>
      <c r="B22458" s="7" t="s">
        <v>604</v>
      </c>
      <c r="C22458" s="7" t="s">
        <v>1424</v>
      </c>
      <c r="D22458" s="7" t="n">
        <v>9</v>
      </c>
      <c r="E22458" s="7" t="n">
        <v>1488.56</v>
      </c>
      <c r="F22458" s="7" t="n">
        <v>5</v>
      </c>
      <c r="G22458" s="7" t="n">
        <v>855.5</v>
      </c>
    </row>
    <row r="22459" customFormat="false" ht="15" hidden="false" customHeight="false" outlineLevel="0" collapsed="false">
      <c r="A22459" s="7" t="s">
        <v>34</v>
      </c>
      <c r="B22459" s="7" t="s">
        <v>604</v>
      </c>
      <c r="C22459" s="7" t="s">
        <v>1424</v>
      </c>
      <c r="D22459" s="7" t="n">
        <v>0</v>
      </c>
      <c r="E22459" s="7" t="n">
        <v>0</v>
      </c>
      <c r="F22459" s="7" t="n">
        <v>2</v>
      </c>
      <c r="G22459" s="7" t="n">
        <v>342.2</v>
      </c>
    </row>
    <row r="22460" customFormat="false" ht="15" hidden="false" customHeight="false" outlineLevel="0" collapsed="false">
      <c r="A22460" s="7" t="s">
        <v>34</v>
      </c>
      <c r="B22460" s="7" t="s">
        <v>604</v>
      </c>
      <c r="C22460" s="7" t="s">
        <v>1424</v>
      </c>
      <c r="D22460" s="7" t="n">
        <v>0</v>
      </c>
      <c r="E22460" s="7" t="n">
        <v>0</v>
      </c>
      <c r="F22460" s="7" t="n">
        <v>1</v>
      </c>
      <c r="G22460" s="7" t="n">
        <v>154</v>
      </c>
    </row>
    <row r="22461" customFormat="false" ht="15" hidden="false" customHeight="false" outlineLevel="0" collapsed="false">
      <c r="A22461" s="7" t="s">
        <v>34</v>
      </c>
      <c r="B22461" s="7" t="s">
        <v>604</v>
      </c>
      <c r="C22461" s="7" t="s">
        <v>1424</v>
      </c>
      <c r="D22461" s="7" t="n">
        <v>0</v>
      </c>
      <c r="E22461" s="7" t="n">
        <v>0</v>
      </c>
      <c r="F22461" s="7" t="n">
        <v>1</v>
      </c>
      <c r="G22461" s="7" t="n">
        <v>153.99</v>
      </c>
    </row>
    <row r="22462" customFormat="false" ht="15" hidden="false" customHeight="false" outlineLevel="0" collapsed="false">
      <c r="A22462" s="7" t="s">
        <v>34</v>
      </c>
      <c r="B22462" s="7" t="s">
        <v>604</v>
      </c>
      <c r="C22462" s="7" t="s">
        <v>1424</v>
      </c>
      <c r="D22462" s="7" t="n">
        <v>0</v>
      </c>
      <c r="E22462" s="7" t="n">
        <v>0</v>
      </c>
      <c r="F22462" s="7" t="n">
        <v>1</v>
      </c>
      <c r="G22462" s="7" t="n">
        <v>171.1</v>
      </c>
    </row>
    <row r="22463" customFormat="false" ht="15" hidden="false" customHeight="false" outlineLevel="0" collapsed="false">
      <c r="A22463" s="7" t="s">
        <v>34</v>
      </c>
      <c r="B22463" s="7" t="s">
        <v>130</v>
      </c>
      <c r="C22463" s="7" t="s">
        <v>1425</v>
      </c>
      <c r="D22463" s="7" t="n">
        <v>4</v>
      </c>
      <c r="E22463" s="7" t="n">
        <v>394.47</v>
      </c>
      <c r="F22463" s="7" t="n">
        <v>3</v>
      </c>
      <c r="G22463" s="7" t="n">
        <v>307.38</v>
      </c>
    </row>
    <row r="22464" customFormat="false" ht="15" hidden="false" customHeight="false" outlineLevel="0" collapsed="false">
      <c r="A22464" s="7" t="s">
        <v>34</v>
      </c>
      <c r="B22464" s="7" t="s">
        <v>130</v>
      </c>
      <c r="C22464" s="7" t="s">
        <v>1425</v>
      </c>
      <c r="D22464" s="7" t="n">
        <v>0</v>
      </c>
      <c r="E22464" s="7" t="n">
        <v>0</v>
      </c>
      <c r="F22464" s="7" t="n">
        <v>2</v>
      </c>
      <c r="G22464" s="7" t="n">
        <v>204.92</v>
      </c>
    </row>
    <row r="22465" customFormat="false" ht="15" hidden="false" customHeight="false" outlineLevel="0" collapsed="false">
      <c r="A22465" s="7" t="s">
        <v>34</v>
      </c>
      <c r="B22465" s="7" t="s">
        <v>130</v>
      </c>
      <c r="C22465" s="7" t="s">
        <v>1425</v>
      </c>
      <c r="D22465" s="7" t="n">
        <v>3</v>
      </c>
      <c r="E22465" s="7" t="n">
        <v>307.5</v>
      </c>
      <c r="F22465" s="7" t="n">
        <v>0</v>
      </c>
      <c r="G22465" s="7" t="n">
        <v>0</v>
      </c>
    </row>
    <row r="22466" customFormat="false" ht="15" hidden="false" customHeight="false" outlineLevel="0" collapsed="false">
      <c r="A22466" s="7" t="s">
        <v>34</v>
      </c>
      <c r="B22466" s="7" t="s">
        <v>130</v>
      </c>
      <c r="C22466" s="7" t="s">
        <v>1425</v>
      </c>
      <c r="D22466" s="7" t="n">
        <v>0</v>
      </c>
      <c r="E22466" s="7" t="n">
        <v>0</v>
      </c>
      <c r="F22466" s="7" t="n">
        <v>1</v>
      </c>
      <c r="G22466" s="7" t="n">
        <v>102.45</v>
      </c>
    </row>
    <row r="22467" customFormat="false" ht="15" hidden="false" customHeight="false" outlineLevel="0" collapsed="false">
      <c r="A22467" s="7" t="s">
        <v>34</v>
      </c>
      <c r="B22467" s="7" t="s">
        <v>130</v>
      </c>
      <c r="C22467" s="7" t="s">
        <v>1425</v>
      </c>
      <c r="D22467" s="7" t="n">
        <v>0</v>
      </c>
      <c r="E22467" s="7" t="n">
        <v>0</v>
      </c>
      <c r="F22467" s="7" t="n">
        <v>1</v>
      </c>
      <c r="G22467" s="7" t="n">
        <v>102.45</v>
      </c>
    </row>
    <row r="22468" customFormat="false" ht="15" hidden="false" customHeight="false" outlineLevel="0" collapsed="false">
      <c r="A22468" s="7" t="s">
        <v>34</v>
      </c>
      <c r="B22468" s="7" t="s">
        <v>130</v>
      </c>
      <c r="C22468" s="7" t="s">
        <v>1425</v>
      </c>
      <c r="D22468" s="7" t="n">
        <v>0</v>
      </c>
      <c r="E22468" s="7" t="n">
        <v>0</v>
      </c>
      <c r="F22468" s="7" t="n">
        <v>1</v>
      </c>
      <c r="G22468" s="7" t="n">
        <v>87.1</v>
      </c>
    </row>
    <row r="22469" customFormat="false" ht="15" hidden="false" customHeight="false" outlineLevel="0" collapsed="false">
      <c r="A22469" s="7" t="s">
        <v>34</v>
      </c>
      <c r="B22469" s="7" t="s">
        <v>130</v>
      </c>
      <c r="C22469" s="7" t="s">
        <v>1425</v>
      </c>
      <c r="D22469" s="7" t="n">
        <v>0</v>
      </c>
      <c r="E22469" s="7" t="n">
        <v>0</v>
      </c>
      <c r="F22469" s="7" t="n">
        <v>1</v>
      </c>
      <c r="G22469" s="7" t="n">
        <v>102.46</v>
      </c>
    </row>
    <row r="22470" customFormat="false" ht="15" hidden="false" customHeight="false" outlineLevel="0" collapsed="false">
      <c r="A22470" s="7" t="s">
        <v>34</v>
      </c>
      <c r="B22470" s="7" t="s">
        <v>152</v>
      </c>
      <c r="C22470" s="7" t="s">
        <v>1425</v>
      </c>
      <c r="D22470" s="7" t="n">
        <v>0</v>
      </c>
      <c r="E22470" s="7" t="n">
        <v>0</v>
      </c>
      <c r="F22470" s="7" t="n">
        <v>1</v>
      </c>
      <c r="G22470" s="7" t="n">
        <v>102.46</v>
      </c>
    </row>
    <row r="22471" customFormat="false" ht="15" hidden="false" customHeight="false" outlineLevel="0" collapsed="false">
      <c r="A22471" s="7" t="s">
        <v>34</v>
      </c>
      <c r="B22471" s="7" t="s">
        <v>152</v>
      </c>
      <c r="C22471" s="7" t="s">
        <v>1425</v>
      </c>
      <c r="D22471" s="7" t="n">
        <v>0</v>
      </c>
      <c r="E22471" s="7" t="n">
        <v>0</v>
      </c>
      <c r="F22471" s="7" t="n">
        <v>1</v>
      </c>
      <c r="G22471" s="7" t="n">
        <v>102.46</v>
      </c>
    </row>
    <row r="22472" customFormat="false" ht="15" hidden="false" customHeight="false" outlineLevel="0" collapsed="false">
      <c r="A22472" s="7" t="s">
        <v>34</v>
      </c>
      <c r="B22472" s="7" t="s">
        <v>152</v>
      </c>
      <c r="C22472" s="7" t="s">
        <v>1425</v>
      </c>
      <c r="D22472" s="7" t="n">
        <v>5</v>
      </c>
      <c r="E22472" s="7" t="n">
        <v>512.3</v>
      </c>
      <c r="F22472" s="7" t="n">
        <v>2</v>
      </c>
      <c r="G22472" s="7" t="n">
        <v>204.92</v>
      </c>
    </row>
    <row r="22473" customFormat="false" ht="15" hidden="false" customHeight="false" outlineLevel="0" collapsed="false">
      <c r="A22473" s="7" t="s">
        <v>34</v>
      </c>
      <c r="B22473" s="7" t="s">
        <v>152</v>
      </c>
      <c r="C22473" s="7" t="s">
        <v>1425</v>
      </c>
      <c r="D22473" s="7" t="n">
        <v>0</v>
      </c>
      <c r="E22473" s="7" t="n">
        <v>0</v>
      </c>
      <c r="F22473" s="7" t="n">
        <v>1</v>
      </c>
      <c r="G22473" s="7" t="n">
        <v>102.45</v>
      </c>
    </row>
    <row r="22474" customFormat="false" ht="15" hidden="false" customHeight="false" outlineLevel="0" collapsed="false">
      <c r="A22474" s="7" t="s">
        <v>34</v>
      </c>
      <c r="B22474" s="7" t="s">
        <v>152</v>
      </c>
      <c r="C22474" s="7" t="s">
        <v>1425</v>
      </c>
      <c r="D22474" s="7" t="n">
        <v>0</v>
      </c>
      <c r="E22474" s="7" t="n">
        <v>0</v>
      </c>
      <c r="F22474" s="7" t="n">
        <v>1</v>
      </c>
      <c r="G22474" s="7" t="n">
        <v>102.46</v>
      </c>
    </row>
    <row r="22475" customFormat="false" ht="15" hidden="false" customHeight="false" outlineLevel="0" collapsed="false">
      <c r="A22475" s="7" t="s">
        <v>34</v>
      </c>
      <c r="B22475" s="7" t="s">
        <v>198</v>
      </c>
      <c r="C22475" s="7" t="s">
        <v>1425</v>
      </c>
      <c r="D22475" s="7" t="n">
        <v>0</v>
      </c>
      <c r="E22475" s="7" t="n">
        <v>0</v>
      </c>
      <c r="F22475" s="7" t="n">
        <v>1</v>
      </c>
      <c r="G22475" s="7" t="n">
        <v>102.46</v>
      </c>
    </row>
    <row r="22476" customFormat="false" ht="15" hidden="false" customHeight="false" outlineLevel="0" collapsed="false">
      <c r="A22476" s="7" t="s">
        <v>34</v>
      </c>
      <c r="B22476" s="7" t="s">
        <v>198</v>
      </c>
      <c r="C22476" s="7" t="s">
        <v>1425</v>
      </c>
      <c r="D22476" s="7" t="n">
        <v>0</v>
      </c>
      <c r="E22476" s="7" t="n">
        <v>0</v>
      </c>
      <c r="F22476" s="7" t="n">
        <v>1</v>
      </c>
      <c r="G22476" s="7" t="n">
        <v>102.46</v>
      </c>
    </row>
    <row r="22477" customFormat="false" ht="15" hidden="false" customHeight="false" outlineLevel="0" collapsed="false">
      <c r="A22477" s="7" t="s">
        <v>34</v>
      </c>
      <c r="B22477" s="7" t="s">
        <v>198</v>
      </c>
      <c r="C22477" s="7" t="s">
        <v>1425</v>
      </c>
      <c r="D22477" s="7" t="n">
        <v>1</v>
      </c>
      <c r="E22477" s="7" t="n">
        <v>102.46</v>
      </c>
      <c r="F22477" s="7" t="n">
        <v>0</v>
      </c>
      <c r="G22477" s="7" t="n">
        <v>0</v>
      </c>
    </row>
    <row r="22478" customFormat="false" ht="15" hidden="false" customHeight="false" outlineLevel="0" collapsed="false">
      <c r="A22478" s="7" t="s">
        <v>34</v>
      </c>
      <c r="B22478" s="7" t="s">
        <v>191</v>
      </c>
      <c r="C22478" s="7" t="s">
        <v>1425</v>
      </c>
      <c r="D22478" s="7" t="n">
        <v>0</v>
      </c>
      <c r="E22478" s="7" t="n">
        <v>0</v>
      </c>
      <c r="F22478" s="7" t="n">
        <v>1</v>
      </c>
      <c r="G22478" s="7" t="n">
        <v>102.46</v>
      </c>
    </row>
    <row r="22479" customFormat="false" ht="15" hidden="false" customHeight="false" outlineLevel="0" collapsed="false">
      <c r="A22479" s="7" t="s">
        <v>34</v>
      </c>
      <c r="B22479" s="7" t="s">
        <v>191</v>
      </c>
      <c r="C22479" s="7" t="s">
        <v>1425</v>
      </c>
      <c r="D22479" s="7" t="n">
        <v>0</v>
      </c>
      <c r="E22479" s="7" t="n">
        <v>0</v>
      </c>
      <c r="F22479" s="7" t="n">
        <v>1</v>
      </c>
      <c r="G22479" s="7" t="n">
        <v>102.46</v>
      </c>
    </row>
    <row r="22480" customFormat="false" ht="15" hidden="false" customHeight="false" outlineLevel="0" collapsed="false">
      <c r="A22480" s="7" t="s">
        <v>34</v>
      </c>
      <c r="B22480" s="7" t="s">
        <v>191</v>
      </c>
      <c r="C22480" s="7" t="s">
        <v>1425</v>
      </c>
      <c r="D22480" s="7" t="n">
        <v>0</v>
      </c>
      <c r="E22480" s="7" t="n">
        <v>0</v>
      </c>
      <c r="F22480" s="7" t="n">
        <v>1</v>
      </c>
      <c r="G22480" s="7" t="n">
        <v>102.46</v>
      </c>
    </row>
    <row r="22481" customFormat="false" ht="15" hidden="false" customHeight="false" outlineLevel="0" collapsed="false">
      <c r="A22481" s="7" t="s">
        <v>34</v>
      </c>
      <c r="B22481" s="7" t="s">
        <v>191</v>
      </c>
      <c r="C22481" s="7" t="s">
        <v>1425</v>
      </c>
      <c r="D22481" s="7" t="n">
        <v>0</v>
      </c>
      <c r="E22481" s="7" t="n">
        <v>0</v>
      </c>
      <c r="F22481" s="7" t="n">
        <v>1</v>
      </c>
      <c r="G22481" s="7" t="n">
        <v>102.46</v>
      </c>
    </row>
    <row r="22482" customFormat="false" ht="15" hidden="false" customHeight="false" outlineLevel="0" collapsed="false">
      <c r="A22482" s="7" t="s">
        <v>34</v>
      </c>
      <c r="B22482" s="7" t="s">
        <v>191</v>
      </c>
      <c r="C22482" s="7" t="s">
        <v>1425</v>
      </c>
      <c r="D22482" s="7" t="n">
        <v>7</v>
      </c>
      <c r="E22482" s="7" t="n">
        <v>701.85</v>
      </c>
      <c r="F22482" s="7" t="n">
        <v>0</v>
      </c>
      <c r="G22482" s="7" t="n">
        <v>0</v>
      </c>
    </row>
    <row r="22483" customFormat="false" ht="15" hidden="false" customHeight="false" outlineLevel="0" collapsed="false">
      <c r="A22483" s="7" t="s">
        <v>34</v>
      </c>
      <c r="B22483" s="7" t="s">
        <v>129</v>
      </c>
      <c r="C22483" s="7" t="s">
        <v>1426</v>
      </c>
      <c r="D22483" s="7" t="n">
        <v>0</v>
      </c>
      <c r="E22483" s="7" t="n">
        <v>0</v>
      </c>
      <c r="F22483" s="7" t="n">
        <v>1</v>
      </c>
      <c r="G22483" s="7" t="n">
        <v>102.46</v>
      </c>
    </row>
    <row r="22484" customFormat="false" ht="15" hidden="false" customHeight="false" outlineLevel="0" collapsed="false">
      <c r="A22484" s="7" t="s">
        <v>34</v>
      </c>
      <c r="B22484" s="7" t="s">
        <v>129</v>
      </c>
      <c r="C22484" s="7" t="s">
        <v>1426</v>
      </c>
      <c r="D22484" s="7" t="n">
        <v>0</v>
      </c>
      <c r="E22484" s="7" t="n">
        <v>0</v>
      </c>
      <c r="F22484" s="7" t="n">
        <v>1</v>
      </c>
      <c r="G22484" s="7" t="n">
        <v>102.46</v>
      </c>
    </row>
    <row r="22485" customFormat="false" ht="15" hidden="false" customHeight="false" outlineLevel="0" collapsed="false">
      <c r="A22485" s="7" t="s">
        <v>34</v>
      </c>
      <c r="B22485" s="7" t="s">
        <v>129</v>
      </c>
      <c r="C22485" s="7" t="s">
        <v>1426</v>
      </c>
      <c r="D22485" s="7" t="n">
        <v>0</v>
      </c>
      <c r="E22485" s="7" t="n">
        <v>0</v>
      </c>
      <c r="F22485" s="7" t="n">
        <v>1</v>
      </c>
      <c r="G22485" s="7" t="n">
        <v>92.21</v>
      </c>
    </row>
    <row r="22486" customFormat="false" ht="15" hidden="false" customHeight="false" outlineLevel="0" collapsed="false">
      <c r="A22486" s="7" t="s">
        <v>34</v>
      </c>
      <c r="B22486" s="7" t="s">
        <v>129</v>
      </c>
      <c r="C22486" s="7" t="s">
        <v>1426</v>
      </c>
      <c r="D22486" s="7" t="n">
        <v>0</v>
      </c>
      <c r="E22486" s="7" t="n">
        <v>0</v>
      </c>
      <c r="F22486" s="7" t="n">
        <v>2</v>
      </c>
      <c r="G22486" s="7" t="n">
        <v>194.67</v>
      </c>
    </row>
    <row r="22487" customFormat="false" ht="15" hidden="false" customHeight="false" outlineLevel="0" collapsed="false">
      <c r="A22487" s="7" t="s">
        <v>34</v>
      </c>
      <c r="B22487" s="7" t="s">
        <v>129</v>
      </c>
      <c r="C22487" s="7" t="s">
        <v>1426</v>
      </c>
      <c r="D22487" s="7" t="n">
        <v>0</v>
      </c>
      <c r="E22487" s="7" t="n">
        <v>0</v>
      </c>
      <c r="F22487" s="7" t="n">
        <v>1</v>
      </c>
      <c r="G22487" s="7" t="n">
        <v>92.21</v>
      </c>
    </row>
    <row r="22488" customFormat="false" ht="15" hidden="false" customHeight="false" outlineLevel="0" collapsed="false">
      <c r="A22488" s="7" t="s">
        <v>34</v>
      </c>
      <c r="B22488" s="7" t="s">
        <v>129</v>
      </c>
      <c r="C22488" s="7" t="s">
        <v>1426</v>
      </c>
      <c r="D22488" s="7" t="n">
        <v>0</v>
      </c>
      <c r="E22488" s="7" t="n">
        <v>0</v>
      </c>
      <c r="F22488" s="7" t="n">
        <v>1</v>
      </c>
      <c r="G22488" s="7" t="n">
        <v>102.46</v>
      </c>
    </row>
    <row r="22489" customFormat="false" ht="15" hidden="false" customHeight="false" outlineLevel="0" collapsed="false">
      <c r="A22489" s="7" t="s">
        <v>34</v>
      </c>
      <c r="B22489" s="7" t="s">
        <v>129</v>
      </c>
      <c r="C22489" s="7" t="s">
        <v>1426</v>
      </c>
      <c r="D22489" s="7" t="n">
        <v>0</v>
      </c>
      <c r="E22489" s="7" t="n">
        <v>0</v>
      </c>
      <c r="F22489" s="7" t="n">
        <v>1</v>
      </c>
      <c r="G22489" s="7" t="n">
        <v>102.46</v>
      </c>
    </row>
    <row r="22490" customFormat="false" ht="15" hidden="false" customHeight="false" outlineLevel="0" collapsed="false">
      <c r="A22490" s="7" t="s">
        <v>34</v>
      </c>
      <c r="B22490" s="7" t="s">
        <v>129</v>
      </c>
      <c r="C22490" s="7" t="s">
        <v>1426</v>
      </c>
      <c r="D22490" s="7" t="n">
        <v>0</v>
      </c>
      <c r="E22490" s="7" t="n">
        <v>0</v>
      </c>
      <c r="F22490" s="7" t="n">
        <v>1</v>
      </c>
      <c r="G22490" s="7" t="n">
        <v>102.46</v>
      </c>
    </row>
    <row r="22491" customFormat="false" ht="15" hidden="false" customHeight="false" outlineLevel="0" collapsed="false">
      <c r="A22491" s="7" t="s">
        <v>34</v>
      </c>
      <c r="B22491" s="7" t="s">
        <v>129</v>
      </c>
      <c r="C22491" s="7" t="s">
        <v>1426</v>
      </c>
      <c r="D22491" s="7" t="n">
        <v>0</v>
      </c>
      <c r="E22491" s="7" t="n">
        <v>0</v>
      </c>
      <c r="F22491" s="7" t="n">
        <v>1</v>
      </c>
      <c r="G22491" s="7" t="n">
        <v>92.22</v>
      </c>
    </row>
    <row r="22492" customFormat="false" ht="15" hidden="false" customHeight="false" outlineLevel="0" collapsed="false">
      <c r="A22492" s="7" t="s">
        <v>34</v>
      </c>
      <c r="B22492" s="7" t="s">
        <v>129</v>
      </c>
      <c r="C22492" s="7" t="s">
        <v>1426</v>
      </c>
      <c r="D22492" s="7" t="n">
        <v>0</v>
      </c>
      <c r="E22492" s="7" t="n">
        <v>0</v>
      </c>
      <c r="F22492" s="7" t="n">
        <v>1</v>
      </c>
      <c r="G22492" s="7" t="n">
        <v>102.45</v>
      </c>
    </row>
    <row r="22493" customFormat="false" ht="15" hidden="false" customHeight="false" outlineLevel="0" collapsed="false">
      <c r="A22493" s="7" t="s">
        <v>34</v>
      </c>
      <c r="B22493" s="7" t="s">
        <v>129</v>
      </c>
      <c r="C22493" s="7" t="s">
        <v>1426</v>
      </c>
      <c r="D22493" s="7" t="n">
        <v>19</v>
      </c>
      <c r="E22493" s="7" t="n">
        <v>1900.63</v>
      </c>
      <c r="F22493" s="7" t="n">
        <v>12</v>
      </c>
      <c r="G22493" s="7" t="n">
        <v>1209.02</v>
      </c>
    </row>
    <row r="22494" customFormat="false" ht="15" hidden="false" customHeight="false" outlineLevel="0" collapsed="false">
      <c r="A22494" s="7" t="s">
        <v>34</v>
      </c>
      <c r="B22494" s="7" t="s">
        <v>129</v>
      </c>
      <c r="C22494" s="7" t="s">
        <v>1426</v>
      </c>
      <c r="D22494" s="7" t="n">
        <v>0</v>
      </c>
      <c r="E22494" s="7" t="n">
        <v>0</v>
      </c>
      <c r="F22494" s="7" t="n">
        <v>1</v>
      </c>
      <c r="G22494" s="7" t="n">
        <v>92.22</v>
      </c>
    </row>
    <row r="22495" customFormat="false" ht="15" hidden="false" customHeight="false" outlineLevel="0" collapsed="false">
      <c r="A22495" s="7" t="s">
        <v>34</v>
      </c>
      <c r="B22495" s="7" t="s">
        <v>129</v>
      </c>
      <c r="C22495" s="7" t="s">
        <v>1426</v>
      </c>
      <c r="D22495" s="7" t="n">
        <v>0</v>
      </c>
      <c r="E22495" s="7" t="n">
        <v>0</v>
      </c>
      <c r="F22495" s="7" t="n">
        <v>2</v>
      </c>
      <c r="G22495" s="7" t="n">
        <v>204.92</v>
      </c>
    </row>
    <row r="22496" customFormat="false" ht="15" hidden="false" customHeight="false" outlineLevel="0" collapsed="false">
      <c r="A22496" s="7" t="s">
        <v>34</v>
      </c>
      <c r="B22496" s="7" t="s">
        <v>129</v>
      </c>
      <c r="C22496" s="7" t="s">
        <v>1426</v>
      </c>
      <c r="D22496" s="7" t="n">
        <v>0</v>
      </c>
      <c r="E22496" s="7" t="n">
        <v>0</v>
      </c>
      <c r="F22496" s="7" t="n">
        <v>1</v>
      </c>
      <c r="G22496" s="7" t="n">
        <v>102.45</v>
      </c>
    </row>
    <row r="22497" customFormat="false" ht="15" hidden="false" customHeight="false" outlineLevel="0" collapsed="false">
      <c r="A22497" s="7" t="s">
        <v>34</v>
      </c>
      <c r="B22497" s="7" t="s">
        <v>129</v>
      </c>
      <c r="C22497" s="7" t="s">
        <v>1426</v>
      </c>
      <c r="D22497" s="7" t="n">
        <v>0</v>
      </c>
      <c r="E22497" s="7" t="n">
        <v>0</v>
      </c>
      <c r="F22497" s="7" t="n">
        <v>1</v>
      </c>
      <c r="G22497" s="7" t="n">
        <v>92.21</v>
      </c>
    </row>
    <row r="22498" customFormat="false" ht="15" hidden="false" customHeight="false" outlineLevel="0" collapsed="false">
      <c r="A22498" s="7" t="s">
        <v>34</v>
      </c>
      <c r="B22498" s="7" t="s">
        <v>129</v>
      </c>
      <c r="C22498" s="7" t="s">
        <v>1426</v>
      </c>
      <c r="D22498" s="7" t="n">
        <v>0</v>
      </c>
      <c r="E22498" s="7" t="n">
        <v>0</v>
      </c>
      <c r="F22498" s="7" t="n">
        <v>1</v>
      </c>
      <c r="G22498" s="7" t="n">
        <v>102.46</v>
      </c>
    </row>
    <row r="22499" customFormat="false" ht="15" hidden="false" customHeight="false" outlineLevel="0" collapsed="false">
      <c r="A22499" s="7" t="s">
        <v>34</v>
      </c>
      <c r="B22499" s="7" t="s">
        <v>155</v>
      </c>
      <c r="C22499" s="7" t="s">
        <v>1426</v>
      </c>
      <c r="D22499" s="7" t="n">
        <v>0</v>
      </c>
      <c r="E22499" s="7" t="n">
        <v>0</v>
      </c>
      <c r="F22499" s="7" t="n">
        <v>1</v>
      </c>
      <c r="G22499" s="7" t="n">
        <v>102.46</v>
      </c>
    </row>
    <row r="22500" customFormat="false" ht="15" hidden="false" customHeight="false" outlineLevel="0" collapsed="false">
      <c r="A22500" s="7" t="s">
        <v>34</v>
      </c>
      <c r="B22500" s="7" t="s">
        <v>155</v>
      </c>
      <c r="C22500" s="7" t="s">
        <v>1426</v>
      </c>
      <c r="D22500" s="7" t="n">
        <v>5</v>
      </c>
      <c r="E22500" s="7" t="n">
        <v>512.3</v>
      </c>
      <c r="F22500" s="7" t="n">
        <v>11</v>
      </c>
      <c r="G22500" s="7" t="n">
        <v>1116.81</v>
      </c>
    </row>
    <row r="22501" customFormat="false" ht="15" hidden="false" customHeight="false" outlineLevel="0" collapsed="false">
      <c r="A22501" s="7" t="s">
        <v>34</v>
      </c>
      <c r="B22501" s="7" t="s">
        <v>155</v>
      </c>
      <c r="C22501" s="7" t="s">
        <v>1426</v>
      </c>
      <c r="D22501" s="7" t="n">
        <v>0</v>
      </c>
      <c r="E22501" s="7" t="n">
        <v>0</v>
      </c>
      <c r="F22501" s="7" t="n">
        <v>1</v>
      </c>
      <c r="G22501" s="7" t="n">
        <v>102.46</v>
      </c>
    </row>
    <row r="22502" customFormat="false" ht="15" hidden="false" customHeight="false" outlineLevel="0" collapsed="false">
      <c r="A22502" s="7" t="s">
        <v>34</v>
      </c>
      <c r="B22502" s="7" t="s">
        <v>155</v>
      </c>
      <c r="C22502" s="7" t="s">
        <v>1426</v>
      </c>
      <c r="D22502" s="7" t="n">
        <v>0</v>
      </c>
      <c r="E22502" s="7" t="n">
        <v>0</v>
      </c>
      <c r="F22502" s="7" t="n">
        <v>1</v>
      </c>
      <c r="G22502" s="7" t="n">
        <v>102.46</v>
      </c>
    </row>
    <row r="22503" customFormat="false" ht="15" hidden="false" customHeight="false" outlineLevel="0" collapsed="false">
      <c r="A22503" s="7" t="s">
        <v>34</v>
      </c>
      <c r="B22503" s="7" t="s">
        <v>155</v>
      </c>
      <c r="C22503" s="7" t="s">
        <v>1426</v>
      </c>
      <c r="D22503" s="7" t="n">
        <v>0</v>
      </c>
      <c r="E22503" s="7" t="n">
        <v>0</v>
      </c>
      <c r="F22503" s="7" t="n">
        <v>1</v>
      </c>
      <c r="G22503" s="7" t="n">
        <v>102.46</v>
      </c>
    </row>
    <row r="22504" customFormat="false" ht="15" hidden="false" customHeight="false" outlineLevel="0" collapsed="false">
      <c r="A22504" s="7" t="s">
        <v>34</v>
      </c>
      <c r="B22504" s="7" t="s">
        <v>155</v>
      </c>
      <c r="C22504" s="7" t="s">
        <v>1426</v>
      </c>
      <c r="D22504" s="7" t="n">
        <v>0</v>
      </c>
      <c r="E22504" s="7" t="n">
        <v>0</v>
      </c>
      <c r="F22504" s="7" t="n">
        <v>1</v>
      </c>
      <c r="G22504" s="7" t="n">
        <v>92.21</v>
      </c>
    </row>
    <row r="22505" customFormat="false" ht="15" hidden="false" customHeight="false" outlineLevel="0" collapsed="false">
      <c r="A22505" s="7" t="s">
        <v>34</v>
      </c>
      <c r="B22505" s="7" t="s">
        <v>199</v>
      </c>
      <c r="C22505" s="7" t="s">
        <v>1426</v>
      </c>
      <c r="D22505" s="7" t="n">
        <v>0</v>
      </c>
      <c r="E22505" s="7" t="n">
        <v>0</v>
      </c>
      <c r="F22505" s="7" t="n">
        <v>1</v>
      </c>
      <c r="G22505" s="7" t="n">
        <v>102.46</v>
      </c>
    </row>
    <row r="22506" customFormat="false" ht="15" hidden="false" customHeight="false" outlineLevel="0" collapsed="false">
      <c r="A22506" s="7" t="s">
        <v>34</v>
      </c>
      <c r="B22506" s="7" t="s">
        <v>199</v>
      </c>
      <c r="C22506" s="7" t="s">
        <v>1426</v>
      </c>
      <c r="D22506" s="7" t="n">
        <v>2</v>
      </c>
      <c r="E22506" s="7" t="n">
        <v>204.92</v>
      </c>
      <c r="F22506" s="7" t="n">
        <v>2</v>
      </c>
      <c r="G22506" s="7" t="n">
        <v>194.67</v>
      </c>
    </row>
    <row r="22507" customFormat="false" ht="15" hidden="false" customHeight="false" outlineLevel="0" collapsed="false">
      <c r="A22507" s="7" t="s">
        <v>34</v>
      </c>
      <c r="B22507" s="7" t="s">
        <v>199</v>
      </c>
      <c r="C22507" s="7" t="s">
        <v>1426</v>
      </c>
      <c r="D22507" s="7" t="n">
        <v>0</v>
      </c>
      <c r="E22507" s="7" t="n">
        <v>0</v>
      </c>
      <c r="F22507" s="7" t="n">
        <v>1</v>
      </c>
      <c r="G22507" s="7" t="n">
        <v>102.46</v>
      </c>
    </row>
    <row r="22508" customFormat="false" ht="15" hidden="false" customHeight="false" outlineLevel="0" collapsed="false">
      <c r="A22508" s="7" t="s">
        <v>34</v>
      </c>
      <c r="B22508" s="7" t="s">
        <v>199</v>
      </c>
      <c r="C22508" s="7" t="s">
        <v>1426</v>
      </c>
      <c r="D22508" s="7" t="n">
        <v>0</v>
      </c>
      <c r="E22508" s="7" t="n">
        <v>0</v>
      </c>
      <c r="F22508" s="7" t="n">
        <v>1</v>
      </c>
      <c r="G22508" s="7" t="n">
        <v>102.46</v>
      </c>
    </row>
    <row r="22509" customFormat="false" ht="15" hidden="false" customHeight="false" outlineLevel="0" collapsed="false">
      <c r="A22509" s="7" t="s">
        <v>34</v>
      </c>
      <c r="B22509" s="7" t="s">
        <v>199</v>
      </c>
      <c r="C22509" s="7" t="s">
        <v>1426</v>
      </c>
      <c r="D22509" s="7" t="n">
        <v>0</v>
      </c>
      <c r="E22509" s="7" t="n">
        <v>0</v>
      </c>
      <c r="F22509" s="7" t="n">
        <v>1</v>
      </c>
      <c r="G22509" s="7" t="n">
        <v>102.46</v>
      </c>
    </row>
    <row r="22510" customFormat="false" ht="15" hidden="false" customHeight="false" outlineLevel="0" collapsed="false">
      <c r="A22510" s="7" t="s">
        <v>34</v>
      </c>
      <c r="B22510" s="7" t="s">
        <v>176</v>
      </c>
      <c r="C22510" s="7" t="s">
        <v>1426</v>
      </c>
      <c r="D22510" s="7" t="n">
        <v>0</v>
      </c>
      <c r="E22510" s="7" t="n">
        <v>0</v>
      </c>
      <c r="F22510" s="7" t="n">
        <v>1</v>
      </c>
      <c r="G22510" s="7" t="n">
        <v>102.46</v>
      </c>
    </row>
    <row r="22511" customFormat="false" ht="15" hidden="false" customHeight="false" outlineLevel="0" collapsed="false">
      <c r="A22511" s="7" t="s">
        <v>34</v>
      </c>
      <c r="B22511" s="7" t="s">
        <v>176</v>
      </c>
      <c r="C22511" s="7" t="s">
        <v>1426</v>
      </c>
      <c r="D22511" s="7" t="n">
        <v>0</v>
      </c>
      <c r="E22511" s="7" t="n">
        <v>0</v>
      </c>
      <c r="F22511" s="7" t="n">
        <v>1</v>
      </c>
      <c r="G22511" s="7" t="n">
        <v>102.46</v>
      </c>
    </row>
    <row r="22512" customFormat="false" ht="15" hidden="false" customHeight="false" outlineLevel="0" collapsed="false">
      <c r="A22512" s="7" t="s">
        <v>34</v>
      </c>
      <c r="B22512" s="7" t="s">
        <v>176</v>
      </c>
      <c r="C22512" s="7" t="s">
        <v>1426</v>
      </c>
      <c r="D22512" s="7" t="n">
        <v>0</v>
      </c>
      <c r="E22512" s="7" t="n">
        <v>0</v>
      </c>
      <c r="F22512" s="7" t="n">
        <v>1</v>
      </c>
      <c r="G22512" s="7" t="n">
        <v>102.46</v>
      </c>
    </row>
    <row r="22513" customFormat="false" ht="15" hidden="false" customHeight="false" outlineLevel="0" collapsed="false">
      <c r="A22513" s="7" t="s">
        <v>34</v>
      </c>
      <c r="B22513" s="7" t="s">
        <v>176</v>
      </c>
      <c r="C22513" s="7" t="s">
        <v>1426</v>
      </c>
      <c r="D22513" s="7" t="n">
        <v>0</v>
      </c>
      <c r="E22513" s="7" t="n">
        <v>0</v>
      </c>
      <c r="F22513" s="7" t="n">
        <v>1</v>
      </c>
      <c r="G22513" s="7" t="n">
        <v>92.22</v>
      </c>
    </row>
    <row r="22514" customFormat="false" ht="15" hidden="false" customHeight="false" outlineLevel="0" collapsed="false">
      <c r="A22514" s="7" t="s">
        <v>34</v>
      </c>
      <c r="B22514" s="7" t="s">
        <v>176</v>
      </c>
      <c r="C22514" s="7" t="s">
        <v>1426</v>
      </c>
      <c r="D22514" s="7" t="n">
        <v>0</v>
      </c>
      <c r="E22514" s="7" t="n">
        <v>0</v>
      </c>
      <c r="F22514" s="7" t="n">
        <v>1</v>
      </c>
      <c r="G22514" s="7" t="n">
        <v>102.46</v>
      </c>
    </row>
    <row r="22515" customFormat="false" ht="15" hidden="false" customHeight="false" outlineLevel="0" collapsed="false">
      <c r="A22515" s="7" t="s">
        <v>34</v>
      </c>
      <c r="B22515" s="7" t="s">
        <v>176</v>
      </c>
      <c r="C22515" s="7" t="s">
        <v>1426</v>
      </c>
      <c r="D22515" s="7" t="n">
        <v>0</v>
      </c>
      <c r="E22515" s="7" t="n">
        <v>0</v>
      </c>
      <c r="F22515" s="7" t="n">
        <v>1</v>
      </c>
      <c r="G22515" s="7" t="n">
        <v>102.46</v>
      </c>
    </row>
    <row r="22516" customFormat="false" ht="15" hidden="false" customHeight="false" outlineLevel="0" collapsed="false">
      <c r="A22516" s="7" t="s">
        <v>34</v>
      </c>
      <c r="B22516" s="7" t="s">
        <v>176</v>
      </c>
      <c r="C22516" s="7" t="s">
        <v>1426</v>
      </c>
      <c r="D22516" s="7" t="n">
        <v>0</v>
      </c>
      <c r="E22516" s="7" t="n">
        <v>0</v>
      </c>
      <c r="F22516" s="7" t="n">
        <v>1</v>
      </c>
      <c r="G22516" s="7" t="n">
        <v>102.46</v>
      </c>
    </row>
    <row r="22517" customFormat="false" ht="15" hidden="false" customHeight="false" outlineLevel="0" collapsed="false">
      <c r="A22517" s="7" t="s">
        <v>34</v>
      </c>
      <c r="B22517" s="7" t="s">
        <v>176</v>
      </c>
      <c r="C22517" s="7" t="s">
        <v>1426</v>
      </c>
      <c r="D22517" s="7" t="n">
        <v>0</v>
      </c>
      <c r="E22517" s="7" t="n">
        <v>0</v>
      </c>
      <c r="F22517" s="7" t="n">
        <v>1</v>
      </c>
      <c r="G22517" s="7" t="n">
        <v>102.46</v>
      </c>
    </row>
    <row r="22518" customFormat="false" ht="15" hidden="false" customHeight="false" outlineLevel="0" collapsed="false">
      <c r="A22518" s="7" t="s">
        <v>34</v>
      </c>
      <c r="B22518" s="7" t="s">
        <v>176</v>
      </c>
      <c r="C22518" s="7" t="s">
        <v>1426</v>
      </c>
      <c r="D22518" s="7" t="n">
        <v>0</v>
      </c>
      <c r="E22518" s="7" t="n">
        <v>0</v>
      </c>
      <c r="F22518" s="7" t="n">
        <v>1</v>
      </c>
      <c r="G22518" s="7" t="n">
        <v>102.46</v>
      </c>
    </row>
    <row r="22519" customFormat="false" ht="15" hidden="false" customHeight="false" outlineLevel="0" collapsed="false">
      <c r="A22519" s="7" t="s">
        <v>34</v>
      </c>
      <c r="B22519" s="7" t="s">
        <v>176</v>
      </c>
      <c r="C22519" s="7" t="s">
        <v>1426</v>
      </c>
      <c r="D22519" s="7" t="n">
        <v>9</v>
      </c>
      <c r="E22519" s="7" t="n">
        <v>891.4</v>
      </c>
      <c r="F22519" s="7" t="n">
        <v>8</v>
      </c>
      <c r="G22519" s="7" t="n">
        <v>809.43</v>
      </c>
    </row>
    <row r="22520" customFormat="false" ht="15" hidden="false" customHeight="false" outlineLevel="0" collapsed="false">
      <c r="A22520" s="7" t="s">
        <v>34</v>
      </c>
      <c r="B22520" s="7" t="s">
        <v>176</v>
      </c>
      <c r="C22520" s="7" t="s">
        <v>1426</v>
      </c>
      <c r="D22520" s="7" t="n">
        <v>0</v>
      </c>
      <c r="E22520" s="7" t="n">
        <v>0</v>
      </c>
      <c r="F22520" s="7" t="n">
        <v>1</v>
      </c>
      <c r="G22520" s="7" t="n">
        <v>102.46</v>
      </c>
    </row>
    <row r="22521" customFormat="false" ht="15" hidden="false" customHeight="false" outlineLevel="0" collapsed="false">
      <c r="A22521" s="7" t="s">
        <v>34</v>
      </c>
      <c r="B22521" s="7" t="s">
        <v>176</v>
      </c>
      <c r="C22521" s="7" t="s">
        <v>1426</v>
      </c>
      <c r="D22521" s="7" t="n">
        <v>0</v>
      </c>
      <c r="E22521" s="7" t="n">
        <v>0</v>
      </c>
      <c r="F22521" s="7" t="n">
        <v>1</v>
      </c>
      <c r="G22521" s="7" t="n">
        <v>102.46</v>
      </c>
    </row>
    <row r="22522" customFormat="false" ht="15" hidden="false" customHeight="false" outlineLevel="0" collapsed="false">
      <c r="A22522" s="7" t="s">
        <v>34</v>
      </c>
      <c r="B22522" s="7" t="s">
        <v>176</v>
      </c>
      <c r="C22522" s="7" t="s">
        <v>1426</v>
      </c>
      <c r="D22522" s="7" t="n">
        <v>0</v>
      </c>
      <c r="E22522" s="7" t="n">
        <v>0</v>
      </c>
      <c r="F22522" s="7" t="n">
        <v>1</v>
      </c>
      <c r="G22522" s="7" t="n">
        <v>102.46</v>
      </c>
    </row>
    <row r="22523" customFormat="false" ht="15" hidden="false" customHeight="false" outlineLevel="0" collapsed="false">
      <c r="A22523" s="7" t="s">
        <v>34</v>
      </c>
      <c r="B22523" s="7" t="s">
        <v>226</v>
      </c>
      <c r="C22523" s="7" t="s">
        <v>1427</v>
      </c>
      <c r="D22523" s="7" t="n">
        <v>0</v>
      </c>
      <c r="E22523" s="7" t="n">
        <v>0</v>
      </c>
      <c r="F22523" s="7" t="n">
        <v>1</v>
      </c>
      <c r="G22523" s="7" t="n">
        <v>93.99</v>
      </c>
    </row>
    <row r="22524" customFormat="false" ht="15" hidden="false" customHeight="false" outlineLevel="0" collapsed="false">
      <c r="A22524" s="7" t="s">
        <v>34</v>
      </c>
      <c r="B22524" s="7" t="s">
        <v>226</v>
      </c>
      <c r="C22524" s="7" t="s">
        <v>1427</v>
      </c>
      <c r="D22524" s="7" t="n">
        <v>0</v>
      </c>
      <c r="E22524" s="7" t="n">
        <v>0</v>
      </c>
      <c r="F22524" s="7" t="n">
        <v>1</v>
      </c>
      <c r="G22524" s="7" t="n">
        <v>93.98</v>
      </c>
    </row>
    <row r="22525" customFormat="false" ht="15" hidden="false" customHeight="false" outlineLevel="0" collapsed="false">
      <c r="A22525" s="7" t="s">
        <v>34</v>
      </c>
      <c r="B22525" s="7" t="s">
        <v>226</v>
      </c>
      <c r="C22525" s="7" t="s">
        <v>1427</v>
      </c>
      <c r="D22525" s="7" t="n">
        <v>0</v>
      </c>
      <c r="E22525" s="7" t="n">
        <v>0</v>
      </c>
      <c r="F22525" s="7" t="n">
        <v>1</v>
      </c>
      <c r="G22525" s="7" t="n">
        <v>93.98</v>
      </c>
    </row>
    <row r="22526" customFormat="false" ht="15" hidden="false" customHeight="false" outlineLevel="0" collapsed="false">
      <c r="A22526" s="7" t="s">
        <v>34</v>
      </c>
      <c r="B22526" s="7" t="s">
        <v>226</v>
      </c>
      <c r="C22526" s="7" t="s">
        <v>1427</v>
      </c>
      <c r="D22526" s="7" t="n">
        <v>0</v>
      </c>
      <c r="E22526" s="7" t="n">
        <v>0</v>
      </c>
      <c r="F22526" s="7" t="n">
        <v>1</v>
      </c>
      <c r="G22526" s="7" t="n">
        <v>93.99</v>
      </c>
    </row>
    <row r="22527" customFormat="false" ht="15" hidden="false" customHeight="false" outlineLevel="0" collapsed="false">
      <c r="A22527" s="7" t="s">
        <v>34</v>
      </c>
      <c r="B22527" s="7" t="s">
        <v>226</v>
      </c>
      <c r="C22527" s="7" t="s">
        <v>1427</v>
      </c>
      <c r="D22527" s="7" t="n">
        <v>0</v>
      </c>
      <c r="E22527" s="7" t="n">
        <v>0</v>
      </c>
      <c r="F22527" s="7" t="n">
        <v>1</v>
      </c>
      <c r="G22527" s="7" t="n">
        <v>93.99</v>
      </c>
    </row>
    <row r="22528" customFormat="false" ht="15" hidden="false" customHeight="false" outlineLevel="0" collapsed="false">
      <c r="A22528" s="7" t="s">
        <v>34</v>
      </c>
      <c r="B22528" s="7" t="s">
        <v>226</v>
      </c>
      <c r="C22528" s="7" t="s">
        <v>1427</v>
      </c>
      <c r="D22528" s="7" t="n">
        <v>0</v>
      </c>
      <c r="E22528" s="7" t="n">
        <v>0</v>
      </c>
      <c r="F22528" s="7" t="n">
        <v>1</v>
      </c>
      <c r="G22528" s="7" t="n">
        <v>93.98</v>
      </c>
    </row>
    <row r="22529" customFormat="false" ht="15" hidden="false" customHeight="false" outlineLevel="0" collapsed="false">
      <c r="A22529" s="7" t="s">
        <v>34</v>
      </c>
      <c r="B22529" s="7" t="s">
        <v>226</v>
      </c>
      <c r="C22529" s="7" t="s">
        <v>1427</v>
      </c>
      <c r="D22529" s="7" t="n">
        <v>0</v>
      </c>
      <c r="E22529" s="7" t="n">
        <v>0</v>
      </c>
      <c r="F22529" s="7" t="n">
        <v>1</v>
      </c>
      <c r="G22529" s="7" t="n">
        <v>93.98</v>
      </c>
    </row>
    <row r="22530" customFormat="false" ht="15" hidden="false" customHeight="false" outlineLevel="0" collapsed="false">
      <c r="A22530" s="7" t="s">
        <v>34</v>
      </c>
      <c r="B22530" s="7" t="s">
        <v>226</v>
      </c>
      <c r="C22530" s="7" t="s">
        <v>1427</v>
      </c>
      <c r="D22530" s="7" t="n">
        <v>0</v>
      </c>
      <c r="E22530" s="7" t="n">
        <v>0</v>
      </c>
      <c r="F22530" s="7" t="n">
        <v>1</v>
      </c>
      <c r="G22530" s="7" t="n">
        <v>93.99</v>
      </c>
    </row>
    <row r="22531" customFormat="false" ht="15" hidden="false" customHeight="false" outlineLevel="0" collapsed="false">
      <c r="A22531" s="7" t="s">
        <v>34</v>
      </c>
      <c r="B22531" s="7" t="s">
        <v>226</v>
      </c>
      <c r="C22531" s="7" t="s">
        <v>1427</v>
      </c>
      <c r="D22531" s="7" t="n">
        <v>0</v>
      </c>
      <c r="E22531" s="7" t="n">
        <v>0</v>
      </c>
      <c r="F22531" s="7" t="n">
        <v>1</v>
      </c>
      <c r="G22531" s="7" t="n">
        <v>84.59</v>
      </c>
    </row>
    <row r="22532" customFormat="false" ht="15" hidden="false" customHeight="false" outlineLevel="0" collapsed="false">
      <c r="A22532" s="7" t="s">
        <v>34</v>
      </c>
      <c r="B22532" s="7" t="s">
        <v>226</v>
      </c>
      <c r="C22532" s="7" t="s">
        <v>1427</v>
      </c>
      <c r="D22532" s="7" t="n">
        <v>0</v>
      </c>
      <c r="E22532" s="7" t="n">
        <v>0</v>
      </c>
      <c r="F22532" s="7" t="n">
        <v>1</v>
      </c>
      <c r="G22532" s="7" t="n">
        <v>84.58</v>
      </c>
    </row>
    <row r="22533" customFormat="false" ht="15" hidden="false" customHeight="false" outlineLevel="0" collapsed="false">
      <c r="A22533" s="7" t="s">
        <v>34</v>
      </c>
      <c r="B22533" s="7" t="s">
        <v>226</v>
      </c>
      <c r="C22533" s="7" t="s">
        <v>1427</v>
      </c>
      <c r="D22533" s="7" t="n">
        <v>0</v>
      </c>
      <c r="E22533" s="7" t="n">
        <v>0</v>
      </c>
      <c r="F22533" s="7" t="n">
        <v>1</v>
      </c>
      <c r="G22533" s="7" t="n">
        <v>93.99</v>
      </c>
    </row>
    <row r="22534" customFormat="false" ht="15" hidden="false" customHeight="false" outlineLevel="0" collapsed="false">
      <c r="A22534" s="7" t="s">
        <v>34</v>
      </c>
      <c r="B22534" s="7" t="s">
        <v>226</v>
      </c>
      <c r="C22534" s="7" t="s">
        <v>1427</v>
      </c>
      <c r="D22534" s="7" t="n">
        <v>63</v>
      </c>
      <c r="E22534" s="7" t="n">
        <v>5676.34</v>
      </c>
      <c r="F22534" s="7" t="n">
        <v>14</v>
      </c>
      <c r="G22534" s="7" t="n">
        <v>1264.03</v>
      </c>
    </row>
    <row r="22535" customFormat="false" ht="15" hidden="false" customHeight="false" outlineLevel="0" collapsed="false">
      <c r="A22535" s="7" t="s">
        <v>34</v>
      </c>
      <c r="B22535" s="7" t="s">
        <v>226</v>
      </c>
      <c r="C22535" s="7" t="s">
        <v>1427</v>
      </c>
      <c r="D22535" s="7" t="n">
        <v>0</v>
      </c>
      <c r="E22535" s="7" t="n">
        <v>0</v>
      </c>
      <c r="F22535" s="7" t="n">
        <v>2</v>
      </c>
      <c r="G22535" s="7" t="n">
        <v>187.96</v>
      </c>
    </row>
    <row r="22536" customFormat="false" ht="15" hidden="false" customHeight="false" outlineLevel="0" collapsed="false">
      <c r="A22536" s="7" t="s">
        <v>34</v>
      </c>
      <c r="B22536" s="7" t="s">
        <v>226</v>
      </c>
      <c r="C22536" s="7" t="s">
        <v>1427</v>
      </c>
      <c r="D22536" s="7" t="n">
        <v>0</v>
      </c>
      <c r="E22536" s="7" t="n">
        <v>0</v>
      </c>
      <c r="F22536" s="7" t="n">
        <v>1</v>
      </c>
      <c r="G22536" s="7" t="n">
        <v>93.99</v>
      </c>
    </row>
    <row r="22537" customFormat="false" ht="15" hidden="false" customHeight="false" outlineLevel="0" collapsed="false">
      <c r="A22537" s="7" t="s">
        <v>34</v>
      </c>
      <c r="B22537" s="7" t="s">
        <v>226</v>
      </c>
      <c r="C22537" s="7" t="s">
        <v>1427</v>
      </c>
      <c r="D22537" s="7" t="n">
        <v>0</v>
      </c>
      <c r="E22537" s="7" t="n">
        <v>0</v>
      </c>
      <c r="F22537" s="7" t="n">
        <v>1</v>
      </c>
      <c r="G22537" s="7" t="n">
        <v>93.98</v>
      </c>
    </row>
    <row r="22538" customFormat="false" ht="15" hidden="false" customHeight="false" outlineLevel="0" collapsed="false">
      <c r="A22538" s="7" t="s">
        <v>34</v>
      </c>
      <c r="B22538" s="7" t="s">
        <v>226</v>
      </c>
      <c r="C22538" s="7" t="s">
        <v>1427</v>
      </c>
      <c r="D22538" s="7" t="n">
        <v>0</v>
      </c>
      <c r="E22538" s="7" t="n">
        <v>0</v>
      </c>
      <c r="F22538" s="7" t="n">
        <v>2</v>
      </c>
      <c r="G22538" s="7" t="n">
        <v>187.96</v>
      </c>
    </row>
    <row r="22539" customFormat="false" ht="15" hidden="false" customHeight="false" outlineLevel="0" collapsed="false">
      <c r="A22539" s="7" t="s">
        <v>34</v>
      </c>
      <c r="B22539" s="7" t="s">
        <v>226</v>
      </c>
      <c r="C22539" s="7" t="s">
        <v>1427</v>
      </c>
      <c r="D22539" s="7" t="n">
        <v>0</v>
      </c>
      <c r="E22539" s="7" t="n">
        <v>0</v>
      </c>
      <c r="F22539" s="7" t="n">
        <v>1</v>
      </c>
      <c r="G22539" s="7" t="n">
        <v>93.98</v>
      </c>
    </row>
    <row r="22540" customFormat="false" ht="15" hidden="false" customHeight="false" outlineLevel="0" collapsed="false">
      <c r="A22540" s="7" t="s">
        <v>34</v>
      </c>
      <c r="B22540" s="7" t="s">
        <v>226</v>
      </c>
      <c r="C22540" s="7" t="s">
        <v>1427</v>
      </c>
      <c r="D22540" s="7" t="n">
        <v>0</v>
      </c>
      <c r="E22540" s="7" t="n">
        <v>0</v>
      </c>
      <c r="F22540" s="7" t="n">
        <v>1</v>
      </c>
      <c r="G22540" s="7" t="n">
        <v>93.98</v>
      </c>
    </row>
    <row r="22541" customFormat="false" ht="15" hidden="false" customHeight="false" outlineLevel="0" collapsed="false">
      <c r="A22541" s="7" t="s">
        <v>34</v>
      </c>
      <c r="B22541" s="7" t="s">
        <v>226</v>
      </c>
      <c r="C22541" s="7" t="s">
        <v>1427</v>
      </c>
      <c r="D22541" s="7" t="n">
        <v>0</v>
      </c>
      <c r="E22541" s="7" t="n">
        <v>0</v>
      </c>
      <c r="F22541" s="7" t="n">
        <v>1</v>
      </c>
      <c r="G22541" s="7" t="n">
        <v>93.98</v>
      </c>
    </row>
    <row r="22542" customFormat="false" ht="15" hidden="false" customHeight="false" outlineLevel="0" collapsed="false">
      <c r="A22542" s="7" t="s">
        <v>34</v>
      </c>
      <c r="B22542" s="7" t="s">
        <v>226</v>
      </c>
      <c r="C22542" s="7" t="s">
        <v>1427</v>
      </c>
      <c r="D22542" s="7" t="n">
        <v>0</v>
      </c>
      <c r="E22542" s="7" t="n">
        <v>0</v>
      </c>
      <c r="F22542" s="7" t="n">
        <v>1</v>
      </c>
      <c r="G22542" s="7" t="n">
        <v>93.98</v>
      </c>
    </row>
    <row r="22543" customFormat="false" ht="15" hidden="false" customHeight="false" outlineLevel="0" collapsed="false">
      <c r="A22543" s="7" t="s">
        <v>34</v>
      </c>
      <c r="B22543" s="7" t="s">
        <v>226</v>
      </c>
      <c r="C22543" s="7" t="s">
        <v>1427</v>
      </c>
      <c r="D22543" s="7" t="n">
        <v>0</v>
      </c>
      <c r="E22543" s="7" t="n">
        <v>0</v>
      </c>
      <c r="F22543" s="7" t="n">
        <v>1</v>
      </c>
      <c r="G22543" s="7" t="n">
        <v>93.98</v>
      </c>
    </row>
    <row r="22544" customFormat="false" ht="15" hidden="false" customHeight="false" outlineLevel="0" collapsed="false">
      <c r="A22544" s="7" t="s">
        <v>34</v>
      </c>
      <c r="B22544" s="7" t="s">
        <v>226</v>
      </c>
      <c r="C22544" s="7" t="s">
        <v>1427</v>
      </c>
      <c r="D22544" s="7" t="n">
        <v>0</v>
      </c>
      <c r="E22544" s="7" t="n">
        <v>0</v>
      </c>
      <c r="F22544" s="7" t="n">
        <v>1</v>
      </c>
      <c r="G22544" s="7" t="n">
        <v>93.98</v>
      </c>
    </row>
    <row r="22545" customFormat="false" ht="15" hidden="false" customHeight="false" outlineLevel="0" collapsed="false">
      <c r="A22545" s="7" t="s">
        <v>34</v>
      </c>
      <c r="B22545" s="7" t="s">
        <v>1085</v>
      </c>
      <c r="C22545" s="7" t="s">
        <v>1594</v>
      </c>
      <c r="D22545" s="7" t="n">
        <v>1</v>
      </c>
      <c r="E22545" s="7" t="n">
        <v>211.78</v>
      </c>
      <c r="F22545" s="7" t="n">
        <v>0</v>
      </c>
      <c r="G22545" s="7" t="n">
        <v>0</v>
      </c>
    </row>
    <row r="22546" customFormat="false" ht="15" hidden="false" customHeight="false" outlineLevel="0" collapsed="false">
      <c r="A22546" s="7" t="s">
        <v>34</v>
      </c>
      <c r="B22546" s="7" t="s">
        <v>1073</v>
      </c>
      <c r="C22546" s="7" t="s">
        <v>1594</v>
      </c>
      <c r="D22546" s="7" t="n">
        <v>1</v>
      </c>
      <c r="E22546" s="7" t="n">
        <v>154.1</v>
      </c>
      <c r="F22546" s="7" t="n">
        <v>0</v>
      </c>
      <c r="G22546" s="7" t="n">
        <v>0</v>
      </c>
    </row>
    <row r="22547" customFormat="false" ht="15" hidden="false" customHeight="false" outlineLevel="0" collapsed="false">
      <c r="A22547" s="7" t="s">
        <v>34</v>
      </c>
      <c r="B22547" s="7" t="s">
        <v>1073</v>
      </c>
      <c r="C22547" s="7" t="s">
        <v>1594</v>
      </c>
      <c r="D22547" s="7" t="n">
        <v>1</v>
      </c>
      <c r="E22547" s="7" t="n">
        <v>180.01</v>
      </c>
      <c r="F22547" s="7" t="n">
        <v>0</v>
      </c>
      <c r="G22547" s="7" t="n">
        <v>0</v>
      </c>
    </row>
    <row r="22548" customFormat="false" ht="15" hidden="false" customHeight="false" outlineLevel="0" collapsed="false">
      <c r="A22548" s="7" t="s">
        <v>34</v>
      </c>
      <c r="B22548" s="7" t="s">
        <v>161</v>
      </c>
      <c r="C22548" s="7" t="s">
        <v>1428</v>
      </c>
      <c r="D22548" s="7" t="n">
        <v>0</v>
      </c>
      <c r="E22548" s="7" t="n">
        <v>0</v>
      </c>
      <c r="F22548" s="7" t="n">
        <v>1</v>
      </c>
      <c r="G22548" s="7" t="n">
        <v>364.32</v>
      </c>
    </row>
    <row r="22549" customFormat="false" ht="15" hidden="false" customHeight="false" outlineLevel="0" collapsed="false">
      <c r="A22549" s="7" t="s">
        <v>34</v>
      </c>
      <c r="B22549" s="7" t="s">
        <v>161</v>
      </c>
      <c r="C22549" s="7" t="s">
        <v>1428</v>
      </c>
      <c r="D22549" s="7" t="n">
        <v>0</v>
      </c>
      <c r="E22549" s="7" t="n">
        <v>0</v>
      </c>
      <c r="F22549" s="7" t="n">
        <v>1</v>
      </c>
      <c r="G22549" s="7" t="n">
        <v>327.89</v>
      </c>
    </row>
    <row r="22550" customFormat="false" ht="15" hidden="false" customHeight="false" outlineLevel="0" collapsed="false">
      <c r="A22550" s="7" t="s">
        <v>34</v>
      </c>
      <c r="B22550" s="7" t="s">
        <v>161</v>
      </c>
      <c r="C22550" s="7" t="s">
        <v>1428</v>
      </c>
      <c r="D22550" s="7" t="n">
        <v>0</v>
      </c>
      <c r="E22550" s="7" t="n">
        <v>0</v>
      </c>
      <c r="F22550" s="7" t="n">
        <v>1</v>
      </c>
      <c r="G22550" s="7" t="n">
        <v>364.32</v>
      </c>
    </row>
    <row r="22551" customFormat="false" ht="15" hidden="false" customHeight="false" outlineLevel="0" collapsed="false">
      <c r="A22551" s="7" t="s">
        <v>34</v>
      </c>
      <c r="B22551" s="7" t="s">
        <v>161</v>
      </c>
      <c r="C22551" s="7" t="s">
        <v>1428</v>
      </c>
      <c r="D22551" s="7" t="n">
        <v>0</v>
      </c>
      <c r="E22551" s="7" t="n">
        <v>0</v>
      </c>
      <c r="F22551" s="7" t="n">
        <v>1</v>
      </c>
      <c r="G22551" s="7" t="n">
        <v>327.89</v>
      </c>
    </row>
    <row r="22552" customFormat="false" ht="15" hidden="false" customHeight="false" outlineLevel="0" collapsed="false">
      <c r="A22552" s="7" t="s">
        <v>34</v>
      </c>
      <c r="B22552" s="7" t="s">
        <v>161</v>
      </c>
      <c r="C22552" s="7" t="s">
        <v>1428</v>
      </c>
      <c r="D22552" s="7" t="n">
        <v>0</v>
      </c>
      <c r="E22552" s="7" t="n">
        <v>0</v>
      </c>
      <c r="F22552" s="7" t="n">
        <v>1</v>
      </c>
      <c r="G22552" s="7" t="n">
        <v>309.68</v>
      </c>
    </row>
    <row r="22553" customFormat="false" ht="15" hidden="false" customHeight="false" outlineLevel="0" collapsed="false">
      <c r="A22553" s="7" t="s">
        <v>34</v>
      </c>
      <c r="B22553" s="7" t="s">
        <v>161</v>
      </c>
      <c r="C22553" s="7" t="s">
        <v>1428</v>
      </c>
      <c r="D22553" s="7" t="n">
        <v>6</v>
      </c>
      <c r="E22553" s="7" t="n">
        <v>2040.19</v>
      </c>
      <c r="F22553" s="7" t="n">
        <v>5</v>
      </c>
      <c r="G22553" s="7" t="n">
        <v>1785.16</v>
      </c>
    </row>
    <row r="22554" customFormat="false" ht="15" hidden="false" customHeight="false" outlineLevel="0" collapsed="false">
      <c r="A22554" s="7" t="s">
        <v>34</v>
      </c>
      <c r="B22554" s="7" t="s">
        <v>161</v>
      </c>
      <c r="C22554" s="7" t="s">
        <v>1428</v>
      </c>
      <c r="D22554" s="7" t="n">
        <v>0</v>
      </c>
      <c r="E22554" s="7" t="n">
        <v>0</v>
      </c>
      <c r="F22554" s="7" t="n">
        <v>1</v>
      </c>
      <c r="G22554" s="7" t="n">
        <v>364.32</v>
      </c>
    </row>
    <row r="22555" customFormat="false" ht="15" hidden="false" customHeight="false" outlineLevel="0" collapsed="false">
      <c r="A22555" s="7" t="s">
        <v>34</v>
      </c>
      <c r="B22555" s="7" t="s">
        <v>161</v>
      </c>
      <c r="C22555" s="7" t="s">
        <v>1428</v>
      </c>
      <c r="D22555" s="7" t="n">
        <v>0</v>
      </c>
      <c r="E22555" s="7" t="n">
        <v>0</v>
      </c>
      <c r="F22555" s="7" t="n">
        <v>1</v>
      </c>
      <c r="G22555" s="7" t="n">
        <v>327.89</v>
      </c>
    </row>
    <row r="22556" customFormat="false" ht="15" hidden="false" customHeight="false" outlineLevel="0" collapsed="false">
      <c r="A22556" s="7" t="s">
        <v>34</v>
      </c>
      <c r="B22556" s="7" t="s">
        <v>161</v>
      </c>
      <c r="C22556" s="7" t="s">
        <v>1428</v>
      </c>
      <c r="D22556" s="7" t="n">
        <v>0</v>
      </c>
      <c r="E22556" s="7" t="n">
        <v>0</v>
      </c>
      <c r="F22556" s="7" t="n">
        <v>1</v>
      </c>
      <c r="G22556" s="7" t="n">
        <v>327.89</v>
      </c>
    </row>
    <row r="22557" customFormat="false" ht="15" hidden="false" customHeight="false" outlineLevel="0" collapsed="false">
      <c r="A22557" s="7" t="s">
        <v>34</v>
      </c>
      <c r="B22557" s="7" t="s">
        <v>161</v>
      </c>
      <c r="C22557" s="7" t="s">
        <v>1428</v>
      </c>
      <c r="D22557" s="7" t="n">
        <v>0</v>
      </c>
      <c r="E22557" s="7" t="n">
        <v>0</v>
      </c>
      <c r="F22557" s="7" t="n">
        <v>1</v>
      </c>
      <c r="G22557" s="7" t="n">
        <v>364.32</v>
      </c>
    </row>
    <row r="22558" customFormat="false" ht="15" hidden="false" customHeight="false" outlineLevel="0" collapsed="false">
      <c r="A22558" s="7" t="s">
        <v>34</v>
      </c>
      <c r="B22558" s="7" t="s">
        <v>204</v>
      </c>
      <c r="C22558" s="7" t="s">
        <v>1428</v>
      </c>
      <c r="D22558" s="7" t="n">
        <v>5</v>
      </c>
      <c r="E22558" s="7" t="n">
        <v>1712.3</v>
      </c>
      <c r="F22558" s="7" t="n">
        <v>1</v>
      </c>
      <c r="G22558" s="7" t="n">
        <v>327.89</v>
      </c>
    </row>
    <row r="22559" customFormat="false" ht="15" hidden="false" customHeight="false" outlineLevel="0" collapsed="false">
      <c r="A22559" s="7" t="s">
        <v>34</v>
      </c>
      <c r="B22559" s="7" t="s">
        <v>204</v>
      </c>
      <c r="C22559" s="7" t="s">
        <v>1428</v>
      </c>
      <c r="D22559" s="7" t="n">
        <v>0</v>
      </c>
      <c r="E22559" s="7" t="n">
        <v>0</v>
      </c>
      <c r="F22559" s="7" t="n">
        <v>1</v>
      </c>
      <c r="G22559" s="7" t="n">
        <v>364.32</v>
      </c>
    </row>
    <row r="22560" customFormat="false" ht="15" hidden="false" customHeight="false" outlineLevel="0" collapsed="false">
      <c r="A22560" s="7" t="s">
        <v>34</v>
      </c>
      <c r="B22560" s="7" t="s">
        <v>204</v>
      </c>
      <c r="C22560" s="7" t="s">
        <v>1428</v>
      </c>
      <c r="D22560" s="7" t="n">
        <v>0</v>
      </c>
      <c r="E22560" s="7" t="n">
        <v>0</v>
      </c>
      <c r="F22560" s="7" t="n">
        <v>1</v>
      </c>
      <c r="G22560" s="7" t="n">
        <v>364.32</v>
      </c>
    </row>
    <row r="22561" customFormat="false" ht="15" hidden="false" customHeight="false" outlineLevel="0" collapsed="false">
      <c r="A22561" s="7" t="s">
        <v>34</v>
      </c>
      <c r="B22561" s="7" t="s">
        <v>204</v>
      </c>
      <c r="C22561" s="7" t="s">
        <v>1428</v>
      </c>
      <c r="D22561" s="7" t="n">
        <v>0</v>
      </c>
      <c r="E22561" s="7" t="n">
        <v>0</v>
      </c>
      <c r="F22561" s="7" t="n">
        <v>1</v>
      </c>
      <c r="G22561" s="7" t="n">
        <v>364.32</v>
      </c>
    </row>
    <row r="22562" customFormat="false" ht="15" hidden="false" customHeight="false" outlineLevel="0" collapsed="false">
      <c r="A22562" s="7" t="s">
        <v>34</v>
      </c>
      <c r="B22562" s="7" t="s">
        <v>204</v>
      </c>
      <c r="C22562" s="7" t="s">
        <v>1428</v>
      </c>
      <c r="D22562" s="7" t="n">
        <v>1</v>
      </c>
      <c r="E22562" s="7" t="n">
        <v>342.29</v>
      </c>
      <c r="F22562" s="7" t="n">
        <v>0</v>
      </c>
      <c r="G22562" s="7" t="n">
        <v>0</v>
      </c>
    </row>
    <row r="22563" customFormat="false" ht="15" hidden="false" customHeight="false" outlineLevel="0" collapsed="false">
      <c r="A22563" s="7" t="s">
        <v>34</v>
      </c>
      <c r="B22563" s="7" t="s">
        <v>305</v>
      </c>
      <c r="C22563" s="7" t="s">
        <v>1428</v>
      </c>
      <c r="D22563" s="7" t="n">
        <v>4</v>
      </c>
      <c r="E22563" s="7" t="n">
        <v>1347.98</v>
      </c>
      <c r="F22563" s="7" t="n">
        <v>0</v>
      </c>
      <c r="G22563" s="7" t="n">
        <v>0</v>
      </c>
    </row>
    <row r="22564" customFormat="false" ht="15" hidden="false" customHeight="false" outlineLevel="0" collapsed="false">
      <c r="A22564" s="7" t="s">
        <v>34</v>
      </c>
      <c r="B22564" s="7" t="s">
        <v>305</v>
      </c>
      <c r="C22564" s="7" t="s">
        <v>1428</v>
      </c>
      <c r="D22564" s="7" t="n">
        <v>0</v>
      </c>
      <c r="E22564" s="7" t="n">
        <v>0</v>
      </c>
      <c r="F22564" s="7" t="n">
        <v>1</v>
      </c>
      <c r="G22564" s="7" t="n">
        <v>309.68</v>
      </c>
    </row>
    <row r="22565" customFormat="false" ht="15" hidden="false" customHeight="false" outlineLevel="0" collapsed="false">
      <c r="A22565" s="7" t="s">
        <v>34</v>
      </c>
      <c r="B22565" s="7" t="s">
        <v>196</v>
      </c>
      <c r="C22565" s="7" t="s">
        <v>1428</v>
      </c>
      <c r="D22565" s="7" t="n">
        <v>0</v>
      </c>
      <c r="E22565" s="7" t="n">
        <v>0</v>
      </c>
      <c r="F22565" s="7" t="n">
        <v>1</v>
      </c>
      <c r="G22565" s="7" t="n">
        <v>364.32</v>
      </c>
    </row>
    <row r="22566" customFormat="false" ht="15" hidden="false" customHeight="false" outlineLevel="0" collapsed="false">
      <c r="A22566" s="7" t="s">
        <v>34</v>
      </c>
      <c r="B22566" s="7" t="s">
        <v>196</v>
      </c>
      <c r="C22566" s="7" t="s">
        <v>1428</v>
      </c>
      <c r="D22566" s="7" t="n">
        <v>0</v>
      </c>
      <c r="E22566" s="7" t="n">
        <v>0</v>
      </c>
      <c r="F22566" s="7" t="n">
        <v>1</v>
      </c>
      <c r="G22566" s="7" t="n">
        <v>364.32</v>
      </c>
    </row>
    <row r="22567" customFormat="false" ht="15" hidden="false" customHeight="false" outlineLevel="0" collapsed="false">
      <c r="A22567" s="7" t="s">
        <v>34</v>
      </c>
      <c r="B22567" s="7" t="s">
        <v>196</v>
      </c>
      <c r="C22567" s="7" t="s">
        <v>1428</v>
      </c>
      <c r="D22567" s="7" t="n">
        <v>0</v>
      </c>
      <c r="E22567" s="7" t="n">
        <v>0</v>
      </c>
      <c r="F22567" s="7" t="n">
        <v>1</v>
      </c>
      <c r="G22567" s="7" t="n">
        <v>364.32</v>
      </c>
    </row>
    <row r="22568" customFormat="false" ht="15" hidden="false" customHeight="false" outlineLevel="0" collapsed="false">
      <c r="A22568" s="7" t="s">
        <v>34</v>
      </c>
      <c r="B22568" s="7" t="s">
        <v>196</v>
      </c>
      <c r="C22568" s="7" t="s">
        <v>1428</v>
      </c>
      <c r="D22568" s="7" t="n">
        <v>8</v>
      </c>
      <c r="E22568" s="7" t="n">
        <v>2623.1</v>
      </c>
      <c r="F22568" s="7" t="n">
        <v>5</v>
      </c>
      <c r="G22568" s="7" t="n">
        <v>1712.29</v>
      </c>
    </row>
    <row r="22569" customFormat="false" ht="15" hidden="false" customHeight="false" outlineLevel="0" collapsed="false">
      <c r="A22569" s="7" t="s">
        <v>34</v>
      </c>
      <c r="B22569" s="7" t="s">
        <v>196</v>
      </c>
      <c r="C22569" s="7" t="s">
        <v>1428</v>
      </c>
      <c r="D22569" s="7" t="n">
        <v>0</v>
      </c>
      <c r="E22569" s="7" t="n">
        <v>0</v>
      </c>
      <c r="F22569" s="7" t="n">
        <v>1</v>
      </c>
      <c r="G22569" s="7" t="n">
        <v>364.32</v>
      </c>
    </row>
    <row r="22570" customFormat="false" ht="15" hidden="false" customHeight="false" outlineLevel="0" collapsed="false">
      <c r="A22570" s="7" t="s">
        <v>34</v>
      </c>
      <c r="B22570" s="7" t="s">
        <v>196</v>
      </c>
      <c r="C22570" s="7" t="s">
        <v>1428</v>
      </c>
      <c r="D22570" s="7" t="n">
        <v>0</v>
      </c>
      <c r="E22570" s="7" t="n">
        <v>0</v>
      </c>
      <c r="F22570" s="7" t="n">
        <v>1</v>
      </c>
      <c r="G22570" s="7" t="n">
        <v>278.25</v>
      </c>
    </row>
    <row r="22571" customFormat="false" ht="15" hidden="false" customHeight="false" outlineLevel="0" collapsed="false">
      <c r="A22571" s="7" t="s">
        <v>34</v>
      </c>
      <c r="B22571" s="7" t="s">
        <v>196</v>
      </c>
      <c r="C22571" s="7" t="s">
        <v>1428</v>
      </c>
      <c r="D22571" s="7" t="n">
        <v>0</v>
      </c>
      <c r="E22571" s="7" t="n">
        <v>0</v>
      </c>
      <c r="F22571" s="7" t="n">
        <v>1</v>
      </c>
      <c r="G22571" s="7" t="n">
        <v>309.68</v>
      </c>
    </row>
    <row r="22572" customFormat="false" ht="15" hidden="false" customHeight="false" outlineLevel="0" collapsed="false">
      <c r="A22572" s="7" t="s">
        <v>34</v>
      </c>
      <c r="B22572" s="7" t="s">
        <v>196</v>
      </c>
      <c r="C22572" s="7" t="s">
        <v>1428</v>
      </c>
      <c r="D22572" s="7" t="n">
        <v>0</v>
      </c>
      <c r="E22572" s="7" t="n">
        <v>0</v>
      </c>
      <c r="F22572" s="7" t="n">
        <v>2</v>
      </c>
      <c r="G22572" s="7" t="n">
        <v>728.64</v>
      </c>
    </row>
    <row r="22573" customFormat="false" ht="15" hidden="false" customHeight="false" outlineLevel="0" collapsed="false">
      <c r="A22573" s="7" t="s">
        <v>34</v>
      </c>
      <c r="B22573" s="7" t="s">
        <v>286</v>
      </c>
      <c r="C22573" s="7" t="s">
        <v>1428</v>
      </c>
      <c r="D22573" s="7" t="n">
        <v>0</v>
      </c>
      <c r="E22573" s="7" t="n">
        <v>0</v>
      </c>
      <c r="F22573" s="7" t="n">
        <v>1</v>
      </c>
      <c r="G22573" s="7" t="n">
        <v>327.89</v>
      </c>
    </row>
    <row r="22574" customFormat="false" ht="15" hidden="false" customHeight="false" outlineLevel="0" collapsed="false">
      <c r="A22574" s="7" t="s">
        <v>34</v>
      </c>
      <c r="B22574" s="7" t="s">
        <v>286</v>
      </c>
      <c r="C22574" s="7" t="s">
        <v>1428</v>
      </c>
      <c r="D22574" s="7" t="n">
        <v>0</v>
      </c>
      <c r="E22574" s="7" t="n">
        <v>0</v>
      </c>
      <c r="F22574" s="7" t="n">
        <v>1</v>
      </c>
      <c r="G22574" s="7" t="n">
        <v>364.32</v>
      </c>
    </row>
    <row r="22575" customFormat="false" ht="15" hidden="false" customHeight="false" outlineLevel="0" collapsed="false">
      <c r="A22575" s="7" t="s">
        <v>34</v>
      </c>
      <c r="B22575" s="7" t="s">
        <v>286</v>
      </c>
      <c r="C22575" s="7" t="s">
        <v>1428</v>
      </c>
      <c r="D22575" s="7" t="n">
        <v>0</v>
      </c>
      <c r="E22575" s="7" t="n">
        <v>0</v>
      </c>
      <c r="F22575" s="7" t="n">
        <v>1</v>
      </c>
      <c r="G22575" s="7" t="n">
        <v>582.91</v>
      </c>
    </row>
    <row r="22576" customFormat="false" ht="15" hidden="false" customHeight="false" outlineLevel="0" collapsed="false">
      <c r="A22576" s="7" t="s">
        <v>34</v>
      </c>
      <c r="B22576" s="7" t="s">
        <v>286</v>
      </c>
      <c r="C22576" s="7" t="s">
        <v>1428</v>
      </c>
      <c r="D22576" s="7" t="n">
        <v>10</v>
      </c>
      <c r="E22576" s="7" t="n">
        <v>3369.95</v>
      </c>
      <c r="F22576" s="7" t="n">
        <v>4</v>
      </c>
      <c r="G22576" s="7" t="n">
        <v>1347.99</v>
      </c>
    </row>
    <row r="22577" customFormat="false" ht="15" hidden="false" customHeight="false" outlineLevel="0" collapsed="false">
      <c r="A22577" s="7" t="s">
        <v>34</v>
      </c>
      <c r="B22577" s="7" t="s">
        <v>286</v>
      </c>
      <c r="C22577" s="7" t="s">
        <v>1428</v>
      </c>
      <c r="D22577" s="7" t="n">
        <v>0</v>
      </c>
      <c r="E22577" s="7" t="n">
        <v>0</v>
      </c>
      <c r="F22577" s="7" t="n">
        <v>1</v>
      </c>
      <c r="G22577" s="7" t="n">
        <v>364.32</v>
      </c>
    </row>
    <row r="22578" customFormat="false" ht="15" hidden="false" customHeight="false" outlineLevel="0" collapsed="false">
      <c r="A22578" s="7" t="s">
        <v>34</v>
      </c>
      <c r="B22578" s="7" t="s">
        <v>286</v>
      </c>
      <c r="C22578" s="7" t="s">
        <v>1428</v>
      </c>
      <c r="D22578" s="7" t="n">
        <v>0</v>
      </c>
      <c r="E22578" s="7" t="n">
        <v>0</v>
      </c>
      <c r="F22578" s="7" t="n">
        <v>1</v>
      </c>
      <c r="G22578" s="7" t="n">
        <v>364.32</v>
      </c>
    </row>
    <row r="22579" customFormat="false" ht="15" hidden="false" customHeight="false" outlineLevel="0" collapsed="false">
      <c r="A22579" s="7" t="s">
        <v>34</v>
      </c>
      <c r="B22579" s="7" t="s">
        <v>286</v>
      </c>
      <c r="C22579" s="7" t="s">
        <v>1428</v>
      </c>
      <c r="D22579" s="7" t="n">
        <v>0</v>
      </c>
      <c r="E22579" s="7" t="n">
        <v>0</v>
      </c>
      <c r="F22579" s="7" t="n">
        <v>1</v>
      </c>
      <c r="G22579" s="7" t="n">
        <v>327.89</v>
      </c>
    </row>
    <row r="22580" customFormat="false" ht="15" hidden="false" customHeight="false" outlineLevel="0" collapsed="false">
      <c r="A22580" s="7" t="s">
        <v>34</v>
      </c>
      <c r="B22580" s="7" t="s">
        <v>286</v>
      </c>
      <c r="C22580" s="7" t="s">
        <v>1428</v>
      </c>
      <c r="D22580" s="7" t="n">
        <v>0</v>
      </c>
      <c r="E22580" s="7" t="n">
        <v>0</v>
      </c>
      <c r="F22580" s="7" t="n">
        <v>1</v>
      </c>
      <c r="G22580" s="7" t="n">
        <v>364.32</v>
      </c>
    </row>
    <row r="22581" customFormat="false" ht="15" hidden="false" customHeight="false" outlineLevel="0" collapsed="false">
      <c r="A22581" s="7" t="s">
        <v>34</v>
      </c>
      <c r="B22581" s="7" t="s">
        <v>286</v>
      </c>
      <c r="C22581" s="7" t="s">
        <v>1428</v>
      </c>
      <c r="D22581" s="7" t="n">
        <v>3</v>
      </c>
      <c r="E22581" s="7" t="n">
        <v>924.19</v>
      </c>
      <c r="F22581" s="7" t="n">
        <v>0</v>
      </c>
      <c r="G22581" s="7" t="n">
        <v>0</v>
      </c>
    </row>
    <row r="22582" customFormat="false" ht="15" hidden="false" customHeight="false" outlineLevel="0" collapsed="false">
      <c r="A22582" s="7" t="s">
        <v>34</v>
      </c>
      <c r="B22582" s="7" t="s">
        <v>730</v>
      </c>
      <c r="C22582" s="7" t="s">
        <v>1531</v>
      </c>
      <c r="D22582" s="7" t="n">
        <v>1</v>
      </c>
      <c r="E22582" s="7" t="n">
        <v>468.15</v>
      </c>
      <c r="F22582" s="7" t="n">
        <v>0</v>
      </c>
      <c r="G22582" s="7" t="n">
        <v>0</v>
      </c>
    </row>
    <row r="22583" customFormat="false" ht="15" hidden="false" customHeight="false" outlineLevel="0" collapsed="false">
      <c r="A22583" s="7" t="s">
        <v>34</v>
      </c>
      <c r="B22583" s="7" t="s">
        <v>731</v>
      </c>
      <c r="C22583" s="7" t="s">
        <v>1531</v>
      </c>
      <c r="D22583" s="7" t="n">
        <v>2</v>
      </c>
      <c r="E22583" s="7" t="n">
        <v>1101.52</v>
      </c>
      <c r="F22583" s="7" t="n">
        <v>0</v>
      </c>
      <c r="G22583" s="7" t="n">
        <v>0</v>
      </c>
    </row>
    <row r="22584" customFormat="false" ht="15" hidden="false" customHeight="false" outlineLevel="0" collapsed="false">
      <c r="A22584" s="7" t="s">
        <v>34</v>
      </c>
      <c r="B22584" s="7" t="s">
        <v>731</v>
      </c>
      <c r="C22584" s="7" t="s">
        <v>1531</v>
      </c>
      <c r="D22584" s="7" t="n">
        <v>0</v>
      </c>
      <c r="E22584" s="7" t="n">
        <v>0</v>
      </c>
      <c r="F22584" s="7" t="n">
        <v>1</v>
      </c>
      <c r="G22584" s="7" t="n">
        <v>495.69</v>
      </c>
    </row>
    <row r="22585" customFormat="false" ht="15" hidden="false" customHeight="false" outlineLevel="0" collapsed="false">
      <c r="A22585" s="7" t="s">
        <v>34</v>
      </c>
      <c r="B22585" s="7" t="s">
        <v>873</v>
      </c>
      <c r="C22585" s="7" t="s">
        <v>1531</v>
      </c>
      <c r="D22585" s="7" t="n">
        <v>1</v>
      </c>
      <c r="E22585" s="7" t="n">
        <v>550.76</v>
      </c>
      <c r="F22585" s="7" t="n">
        <v>0</v>
      </c>
      <c r="G22585" s="7" t="n">
        <v>0</v>
      </c>
    </row>
    <row r="22586" customFormat="false" ht="15" hidden="false" customHeight="false" outlineLevel="0" collapsed="false">
      <c r="A22586" s="7" t="s">
        <v>34</v>
      </c>
      <c r="B22586" s="7" t="s">
        <v>1060</v>
      </c>
      <c r="C22586" s="7" t="s">
        <v>1531</v>
      </c>
      <c r="D22586" s="7" t="n">
        <v>1</v>
      </c>
      <c r="E22586" s="7" t="n">
        <v>550.76</v>
      </c>
      <c r="F22586" s="7" t="n">
        <v>0</v>
      </c>
      <c r="G22586" s="7" t="n">
        <v>0</v>
      </c>
    </row>
    <row r="22587" customFormat="false" ht="15" hidden="false" customHeight="false" outlineLevel="0" collapsed="false">
      <c r="A22587" s="7" t="s">
        <v>34</v>
      </c>
      <c r="B22587" s="7" t="s">
        <v>1045</v>
      </c>
      <c r="C22587" s="7" t="s">
        <v>1531</v>
      </c>
      <c r="D22587" s="7" t="n">
        <v>4</v>
      </c>
      <c r="E22587" s="7" t="n">
        <v>2010.28</v>
      </c>
      <c r="F22587" s="7" t="n">
        <v>2</v>
      </c>
      <c r="G22587" s="7" t="n">
        <v>991.36</v>
      </c>
    </row>
    <row r="22588" customFormat="false" ht="15" hidden="false" customHeight="false" outlineLevel="0" collapsed="false">
      <c r="A22588" s="7" t="s">
        <v>34</v>
      </c>
      <c r="B22588" s="7" t="s">
        <v>1045</v>
      </c>
      <c r="C22588" s="7" t="s">
        <v>1531</v>
      </c>
      <c r="D22588" s="7" t="n">
        <v>1</v>
      </c>
      <c r="E22588" s="7" t="n">
        <v>547.37</v>
      </c>
      <c r="F22588" s="7" t="n">
        <v>0</v>
      </c>
      <c r="G22588" s="7" t="n">
        <v>0</v>
      </c>
    </row>
    <row r="22589" customFormat="false" ht="15" hidden="false" customHeight="false" outlineLevel="0" collapsed="false">
      <c r="A22589" s="7" t="s">
        <v>34</v>
      </c>
      <c r="B22589" s="7" t="s">
        <v>1045</v>
      </c>
      <c r="C22589" s="7" t="s">
        <v>1531</v>
      </c>
      <c r="D22589" s="7" t="n">
        <v>0</v>
      </c>
      <c r="E22589" s="7" t="n">
        <v>0</v>
      </c>
      <c r="F22589" s="7" t="n">
        <v>1</v>
      </c>
      <c r="G22589" s="7" t="n">
        <v>495.69</v>
      </c>
    </row>
    <row r="22590" customFormat="false" ht="15" hidden="false" customHeight="false" outlineLevel="0" collapsed="false">
      <c r="A22590" s="7" t="s">
        <v>34</v>
      </c>
      <c r="B22590" s="7" t="s">
        <v>1058</v>
      </c>
      <c r="C22590" s="7" t="s">
        <v>1531</v>
      </c>
      <c r="D22590" s="7" t="n">
        <v>1</v>
      </c>
      <c r="E22590" s="7" t="n">
        <v>468.15</v>
      </c>
      <c r="F22590" s="7" t="n">
        <v>1</v>
      </c>
      <c r="G22590" s="7" t="n">
        <v>550.76</v>
      </c>
    </row>
    <row r="22591" customFormat="false" ht="15" hidden="false" customHeight="false" outlineLevel="0" collapsed="false">
      <c r="A22591" s="7" t="s">
        <v>34</v>
      </c>
      <c r="B22591" s="7" t="s">
        <v>1058</v>
      </c>
      <c r="C22591" s="7" t="s">
        <v>1531</v>
      </c>
      <c r="D22591" s="7" t="n">
        <v>0</v>
      </c>
      <c r="E22591" s="7" t="n">
        <v>0</v>
      </c>
      <c r="F22591" s="7" t="n">
        <v>1</v>
      </c>
      <c r="G22591" s="7" t="n">
        <v>495.69</v>
      </c>
    </row>
    <row r="22592" customFormat="false" ht="15" hidden="false" customHeight="false" outlineLevel="0" collapsed="false">
      <c r="A22592" s="7" t="s">
        <v>34</v>
      </c>
      <c r="B22592" s="7" t="s">
        <v>156</v>
      </c>
      <c r="C22592" s="7" t="s">
        <v>1430</v>
      </c>
      <c r="D22592" s="7" t="n">
        <v>0</v>
      </c>
      <c r="E22592" s="7" t="n">
        <v>0</v>
      </c>
      <c r="F22592" s="7" t="n">
        <v>3</v>
      </c>
      <c r="G22592" s="7" t="n">
        <v>426.88</v>
      </c>
    </row>
    <row r="22593" customFormat="false" ht="15" hidden="false" customHeight="false" outlineLevel="0" collapsed="false">
      <c r="A22593" s="7" t="s">
        <v>34</v>
      </c>
      <c r="B22593" s="7" t="s">
        <v>156</v>
      </c>
      <c r="C22593" s="7" t="s">
        <v>1430</v>
      </c>
      <c r="D22593" s="7" t="n">
        <v>0</v>
      </c>
      <c r="E22593" s="7" t="n">
        <v>0</v>
      </c>
      <c r="F22593" s="7" t="n">
        <v>1</v>
      </c>
      <c r="G22593" s="7" t="n">
        <v>152.46</v>
      </c>
    </row>
    <row r="22594" customFormat="false" ht="15" hidden="false" customHeight="false" outlineLevel="0" collapsed="false">
      <c r="A22594" s="7" t="s">
        <v>34</v>
      </c>
      <c r="B22594" s="7" t="s">
        <v>156</v>
      </c>
      <c r="C22594" s="7" t="s">
        <v>1430</v>
      </c>
      <c r="D22594" s="7" t="n">
        <v>0</v>
      </c>
      <c r="E22594" s="7" t="n">
        <v>0</v>
      </c>
      <c r="F22594" s="7" t="n">
        <v>1</v>
      </c>
      <c r="G22594" s="7" t="n">
        <v>0</v>
      </c>
    </row>
    <row r="22595" customFormat="false" ht="15" hidden="false" customHeight="false" outlineLevel="0" collapsed="false">
      <c r="A22595" s="7" t="s">
        <v>34</v>
      </c>
      <c r="B22595" s="7" t="s">
        <v>156</v>
      </c>
      <c r="C22595" s="7" t="s">
        <v>1430</v>
      </c>
      <c r="D22595" s="7" t="n">
        <v>0</v>
      </c>
      <c r="E22595" s="7" t="n">
        <v>0</v>
      </c>
      <c r="F22595" s="7" t="n">
        <v>1</v>
      </c>
      <c r="G22595" s="7" t="n">
        <v>152.46</v>
      </c>
    </row>
    <row r="22596" customFormat="false" ht="15" hidden="false" customHeight="false" outlineLevel="0" collapsed="false">
      <c r="A22596" s="7" t="s">
        <v>34</v>
      </c>
      <c r="B22596" s="7" t="s">
        <v>156</v>
      </c>
      <c r="C22596" s="7" t="s">
        <v>1430</v>
      </c>
      <c r="D22596" s="7" t="n">
        <v>1</v>
      </c>
      <c r="E22596" s="7" t="n">
        <v>122.77</v>
      </c>
      <c r="F22596" s="7" t="n">
        <v>0</v>
      </c>
      <c r="G22596" s="7" t="n">
        <v>0</v>
      </c>
    </row>
    <row r="22597" customFormat="false" ht="15" hidden="false" customHeight="false" outlineLevel="0" collapsed="false">
      <c r="A22597" s="7" t="s">
        <v>34</v>
      </c>
      <c r="B22597" s="7" t="s">
        <v>156</v>
      </c>
      <c r="C22597" s="7" t="s">
        <v>1430</v>
      </c>
      <c r="D22597" s="7" t="n">
        <v>0</v>
      </c>
      <c r="E22597" s="7" t="n">
        <v>0</v>
      </c>
      <c r="F22597" s="7" t="n">
        <v>1</v>
      </c>
      <c r="G22597" s="7" t="n">
        <v>152.46</v>
      </c>
    </row>
    <row r="22598" customFormat="false" ht="15" hidden="false" customHeight="false" outlineLevel="0" collapsed="false">
      <c r="A22598" s="7" t="s">
        <v>34</v>
      </c>
      <c r="B22598" s="7" t="s">
        <v>156</v>
      </c>
      <c r="C22598" s="7" t="s">
        <v>1430</v>
      </c>
      <c r="D22598" s="7" t="n">
        <v>82</v>
      </c>
      <c r="E22598" s="7" t="n">
        <v>11434.48</v>
      </c>
      <c r="F22598" s="7" t="n">
        <v>29</v>
      </c>
      <c r="G22598" s="7" t="n">
        <v>4146.87</v>
      </c>
    </row>
    <row r="22599" customFormat="false" ht="15" hidden="false" customHeight="false" outlineLevel="0" collapsed="false">
      <c r="A22599" s="7" t="s">
        <v>34</v>
      </c>
      <c r="B22599" s="7" t="s">
        <v>156</v>
      </c>
      <c r="C22599" s="7" t="s">
        <v>1430</v>
      </c>
      <c r="D22599" s="7" t="n">
        <v>0</v>
      </c>
      <c r="E22599" s="7" t="n">
        <v>0</v>
      </c>
      <c r="F22599" s="7" t="n">
        <v>1</v>
      </c>
      <c r="G22599" s="7" t="n">
        <v>137.21</v>
      </c>
    </row>
    <row r="22600" customFormat="false" ht="15" hidden="false" customHeight="false" outlineLevel="0" collapsed="false">
      <c r="A22600" s="7" t="s">
        <v>34</v>
      </c>
      <c r="B22600" s="7" t="s">
        <v>156</v>
      </c>
      <c r="C22600" s="7" t="s">
        <v>1430</v>
      </c>
      <c r="D22600" s="7" t="n">
        <v>0</v>
      </c>
      <c r="E22600" s="7" t="n">
        <v>0</v>
      </c>
      <c r="F22600" s="7" t="n">
        <v>2</v>
      </c>
      <c r="G22600" s="7" t="n">
        <v>304.91</v>
      </c>
    </row>
    <row r="22601" customFormat="false" ht="15" hidden="false" customHeight="false" outlineLevel="0" collapsed="false">
      <c r="A22601" s="7" t="s">
        <v>34</v>
      </c>
      <c r="B22601" s="7" t="s">
        <v>156</v>
      </c>
      <c r="C22601" s="7" t="s">
        <v>1430</v>
      </c>
      <c r="D22601" s="7" t="n">
        <v>0</v>
      </c>
      <c r="E22601" s="7" t="n">
        <v>0</v>
      </c>
      <c r="F22601" s="7" t="n">
        <v>1</v>
      </c>
      <c r="G22601" s="7" t="n">
        <v>137.21</v>
      </c>
    </row>
    <row r="22602" customFormat="false" ht="15" hidden="false" customHeight="false" outlineLevel="0" collapsed="false">
      <c r="A22602" s="7" t="s">
        <v>34</v>
      </c>
      <c r="B22602" s="7" t="s">
        <v>156</v>
      </c>
      <c r="C22602" s="7" t="s">
        <v>1430</v>
      </c>
      <c r="D22602" s="7" t="n">
        <v>0</v>
      </c>
      <c r="E22602" s="7" t="n">
        <v>0</v>
      </c>
      <c r="F22602" s="7" t="n">
        <v>1</v>
      </c>
      <c r="G22602" s="7" t="n">
        <v>152.46</v>
      </c>
    </row>
    <row r="22603" customFormat="false" ht="15" hidden="false" customHeight="false" outlineLevel="0" collapsed="false">
      <c r="A22603" s="7" t="s">
        <v>34</v>
      </c>
      <c r="B22603" s="7" t="s">
        <v>156</v>
      </c>
      <c r="C22603" s="7" t="s">
        <v>1430</v>
      </c>
      <c r="D22603" s="7" t="n">
        <v>0</v>
      </c>
      <c r="E22603" s="7" t="n">
        <v>0</v>
      </c>
      <c r="F22603" s="7" t="n">
        <v>1</v>
      </c>
      <c r="G22603" s="7" t="n">
        <v>152.46</v>
      </c>
    </row>
    <row r="22604" customFormat="false" ht="15" hidden="false" customHeight="false" outlineLevel="0" collapsed="false">
      <c r="A22604" s="7" t="s">
        <v>34</v>
      </c>
      <c r="B22604" s="7" t="s">
        <v>156</v>
      </c>
      <c r="C22604" s="7" t="s">
        <v>1430</v>
      </c>
      <c r="D22604" s="7" t="n">
        <v>0</v>
      </c>
      <c r="E22604" s="7" t="n">
        <v>0</v>
      </c>
      <c r="F22604" s="7" t="n">
        <v>1</v>
      </c>
      <c r="G22604" s="7" t="n">
        <v>137.22</v>
      </c>
    </row>
    <row r="22605" customFormat="false" ht="15" hidden="false" customHeight="false" outlineLevel="0" collapsed="false">
      <c r="A22605" s="7" t="s">
        <v>34</v>
      </c>
      <c r="B22605" s="7" t="s">
        <v>156</v>
      </c>
      <c r="C22605" s="7" t="s">
        <v>1430</v>
      </c>
      <c r="D22605" s="7" t="n">
        <v>0</v>
      </c>
      <c r="E22605" s="7" t="n">
        <v>0</v>
      </c>
      <c r="F22605" s="7" t="n">
        <v>1</v>
      </c>
      <c r="G22605" s="7" t="n">
        <v>137.21</v>
      </c>
    </row>
    <row r="22606" customFormat="false" ht="15" hidden="false" customHeight="false" outlineLevel="0" collapsed="false">
      <c r="A22606" s="7" t="s">
        <v>34</v>
      </c>
      <c r="B22606" s="7" t="s">
        <v>156</v>
      </c>
      <c r="C22606" s="7" t="s">
        <v>1430</v>
      </c>
      <c r="D22606" s="7" t="n">
        <v>0</v>
      </c>
      <c r="E22606" s="7" t="n">
        <v>0</v>
      </c>
      <c r="F22606" s="7" t="n">
        <v>1</v>
      </c>
      <c r="G22606" s="7" t="n">
        <v>152.46</v>
      </c>
    </row>
    <row r="22607" customFormat="false" ht="15" hidden="false" customHeight="false" outlineLevel="0" collapsed="false">
      <c r="A22607" s="7" t="s">
        <v>34</v>
      </c>
      <c r="B22607" s="7" t="s">
        <v>156</v>
      </c>
      <c r="C22607" s="7" t="s">
        <v>1430</v>
      </c>
      <c r="D22607" s="7" t="n">
        <v>0</v>
      </c>
      <c r="E22607" s="7" t="n">
        <v>0</v>
      </c>
      <c r="F22607" s="7" t="n">
        <v>1</v>
      </c>
      <c r="G22607" s="7" t="n">
        <v>152.46</v>
      </c>
    </row>
    <row r="22608" customFormat="false" ht="15" hidden="false" customHeight="false" outlineLevel="0" collapsed="false">
      <c r="A22608" s="7" t="s">
        <v>34</v>
      </c>
      <c r="B22608" s="7" t="s">
        <v>156</v>
      </c>
      <c r="C22608" s="7" t="s">
        <v>1430</v>
      </c>
      <c r="D22608" s="7" t="n">
        <v>0</v>
      </c>
      <c r="E22608" s="7" t="n">
        <v>0</v>
      </c>
      <c r="F22608" s="7" t="n">
        <v>1</v>
      </c>
      <c r="G22608" s="7" t="n">
        <v>137.21</v>
      </c>
    </row>
    <row r="22609" customFormat="false" ht="15" hidden="false" customHeight="false" outlineLevel="0" collapsed="false">
      <c r="A22609" s="7" t="s">
        <v>34</v>
      </c>
      <c r="B22609" s="7" t="s">
        <v>156</v>
      </c>
      <c r="C22609" s="7" t="s">
        <v>1430</v>
      </c>
      <c r="D22609" s="7" t="n">
        <v>0</v>
      </c>
      <c r="E22609" s="7" t="n">
        <v>0</v>
      </c>
      <c r="F22609" s="7" t="n">
        <v>2</v>
      </c>
      <c r="G22609" s="7" t="n">
        <v>304.92</v>
      </c>
    </row>
    <row r="22610" customFormat="false" ht="15" hidden="false" customHeight="false" outlineLevel="0" collapsed="false">
      <c r="A22610" s="7" t="s">
        <v>34</v>
      </c>
      <c r="B22610" s="7" t="s">
        <v>156</v>
      </c>
      <c r="C22610" s="7" t="s">
        <v>1430</v>
      </c>
      <c r="D22610" s="7" t="n">
        <v>0</v>
      </c>
      <c r="E22610" s="7" t="n">
        <v>0</v>
      </c>
      <c r="F22610" s="7" t="n">
        <v>1</v>
      </c>
      <c r="G22610" s="7" t="n">
        <v>129.59</v>
      </c>
    </row>
    <row r="22611" customFormat="false" ht="15" hidden="false" customHeight="false" outlineLevel="0" collapsed="false">
      <c r="A22611" s="7" t="s">
        <v>34</v>
      </c>
      <c r="B22611" s="7" t="s">
        <v>156</v>
      </c>
      <c r="C22611" s="7" t="s">
        <v>1430</v>
      </c>
      <c r="D22611" s="7" t="n">
        <v>0</v>
      </c>
      <c r="E22611" s="7" t="n">
        <v>0</v>
      </c>
      <c r="F22611" s="7" t="n">
        <v>1</v>
      </c>
      <c r="G22611" s="7" t="n">
        <v>152.46</v>
      </c>
    </row>
    <row r="22612" customFormat="false" ht="15" hidden="false" customHeight="false" outlineLevel="0" collapsed="false">
      <c r="A22612" s="7" t="s">
        <v>34</v>
      </c>
      <c r="B22612" s="7" t="s">
        <v>156</v>
      </c>
      <c r="C22612" s="7" t="s">
        <v>1430</v>
      </c>
      <c r="D22612" s="7" t="n">
        <v>0</v>
      </c>
      <c r="E22612" s="7" t="n">
        <v>0</v>
      </c>
      <c r="F22612" s="7" t="n">
        <v>2</v>
      </c>
      <c r="G22612" s="7" t="n">
        <v>274.44</v>
      </c>
    </row>
    <row r="22613" customFormat="false" ht="15" hidden="false" customHeight="false" outlineLevel="0" collapsed="false">
      <c r="A22613" s="7" t="s">
        <v>34</v>
      </c>
      <c r="B22613" s="7" t="s">
        <v>156</v>
      </c>
      <c r="C22613" s="7" t="s">
        <v>1430</v>
      </c>
      <c r="D22613" s="7" t="n">
        <v>6</v>
      </c>
      <c r="E22613" s="7" t="n">
        <v>808.53</v>
      </c>
      <c r="F22613" s="7" t="n">
        <v>0</v>
      </c>
      <c r="G22613" s="7" t="n">
        <v>0</v>
      </c>
    </row>
    <row r="22614" customFormat="false" ht="15" hidden="false" customHeight="false" outlineLevel="0" collapsed="false">
      <c r="A22614" s="7" t="s">
        <v>34</v>
      </c>
      <c r="B22614" s="7" t="s">
        <v>156</v>
      </c>
      <c r="C22614" s="7" t="s">
        <v>1430</v>
      </c>
      <c r="D22614" s="7" t="n">
        <v>0</v>
      </c>
      <c r="E22614" s="7" t="n">
        <v>0</v>
      </c>
      <c r="F22614" s="7" t="n">
        <v>1</v>
      </c>
      <c r="G22614" s="7" t="n">
        <v>137.22</v>
      </c>
    </row>
    <row r="22615" customFormat="false" ht="15" hidden="false" customHeight="false" outlineLevel="0" collapsed="false">
      <c r="A22615" s="7" t="s">
        <v>34</v>
      </c>
      <c r="B22615" s="7" t="s">
        <v>156</v>
      </c>
      <c r="C22615" s="7" t="s">
        <v>1430</v>
      </c>
      <c r="D22615" s="7" t="n">
        <v>0</v>
      </c>
      <c r="E22615" s="7" t="n">
        <v>0</v>
      </c>
      <c r="F22615" s="7" t="n">
        <v>2</v>
      </c>
      <c r="G22615" s="7" t="n">
        <v>304.92</v>
      </c>
    </row>
    <row r="22616" customFormat="false" ht="15" hidden="false" customHeight="false" outlineLevel="0" collapsed="false">
      <c r="A22616" s="7" t="s">
        <v>34</v>
      </c>
      <c r="B22616" s="7" t="s">
        <v>156</v>
      </c>
      <c r="C22616" s="7" t="s">
        <v>1430</v>
      </c>
      <c r="D22616" s="7" t="n">
        <v>0</v>
      </c>
      <c r="E22616" s="7" t="n">
        <v>0</v>
      </c>
      <c r="F22616" s="7" t="n">
        <v>1</v>
      </c>
      <c r="G22616" s="7" t="n">
        <v>152.46</v>
      </c>
    </row>
    <row r="22617" customFormat="false" ht="15" hidden="false" customHeight="false" outlineLevel="0" collapsed="false">
      <c r="A22617" s="7" t="s">
        <v>34</v>
      </c>
      <c r="B22617" s="7" t="s">
        <v>156</v>
      </c>
      <c r="C22617" s="7" t="s">
        <v>1430</v>
      </c>
      <c r="D22617" s="7" t="n">
        <v>0</v>
      </c>
      <c r="E22617" s="7" t="n">
        <v>0</v>
      </c>
      <c r="F22617" s="7" t="n">
        <v>1</v>
      </c>
      <c r="G22617" s="7" t="n">
        <v>137.22</v>
      </c>
    </row>
    <row r="22618" customFormat="false" ht="15" hidden="false" customHeight="false" outlineLevel="0" collapsed="false">
      <c r="A22618" s="7" t="s">
        <v>34</v>
      </c>
      <c r="B22618" s="7" t="s">
        <v>156</v>
      </c>
      <c r="C22618" s="7" t="s">
        <v>1430</v>
      </c>
      <c r="D22618" s="7" t="n">
        <v>0</v>
      </c>
      <c r="E22618" s="7" t="n">
        <v>0</v>
      </c>
      <c r="F22618" s="7" t="n">
        <v>1</v>
      </c>
      <c r="G22618" s="7" t="n">
        <v>152.46</v>
      </c>
    </row>
    <row r="22619" customFormat="false" ht="15" hidden="false" customHeight="false" outlineLevel="0" collapsed="false">
      <c r="A22619" s="7" t="s">
        <v>34</v>
      </c>
      <c r="B22619" s="7" t="s">
        <v>156</v>
      </c>
      <c r="C22619" s="7" t="s">
        <v>1430</v>
      </c>
      <c r="D22619" s="7" t="n">
        <v>0</v>
      </c>
      <c r="E22619" s="7" t="n">
        <v>0</v>
      </c>
      <c r="F22619" s="7" t="n">
        <v>2</v>
      </c>
      <c r="G22619" s="7" t="n">
        <v>304.92</v>
      </c>
    </row>
    <row r="22620" customFormat="false" ht="15" hidden="false" customHeight="false" outlineLevel="0" collapsed="false">
      <c r="A22620" s="7" t="s">
        <v>34</v>
      </c>
      <c r="B22620" s="7" t="s">
        <v>156</v>
      </c>
      <c r="C22620" s="7" t="s">
        <v>1430</v>
      </c>
      <c r="D22620" s="7" t="n">
        <v>0</v>
      </c>
      <c r="E22620" s="7" t="n">
        <v>0</v>
      </c>
      <c r="F22620" s="7" t="n">
        <v>1</v>
      </c>
      <c r="G22620" s="7" t="n">
        <v>152.46</v>
      </c>
    </row>
    <row r="22621" customFormat="false" ht="15" hidden="false" customHeight="false" outlineLevel="0" collapsed="false">
      <c r="A22621" s="7" t="s">
        <v>34</v>
      </c>
      <c r="B22621" s="7" t="s">
        <v>156</v>
      </c>
      <c r="C22621" s="7" t="s">
        <v>1430</v>
      </c>
      <c r="D22621" s="7" t="n">
        <v>0</v>
      </c>
      <c r="E22621" s="7" t="n">
        <v>0</v>
      </c>
      <c r="F22621" s="7" t="n">
        <v>1</v>
      </c>
      <c r="G22621" s="7" t="n">
        <v>152.46</v>
      </c>
    </row>
    <row r="22622" customFormat="false" ht="15" hidden="false" customHeight="false" outlineLevel="0" collapsed="false">
      <c r="A22622" s="7" t="s">
        <v>34</v>
      </c>
      <c r="B22622" s="7" t="s">
        <v>156</v>
      </c>
      <c r="C22622" s="7" t="s">
        <v>1430</v>
      </c>
      <c r="D22622" s="7" t="n">
        <v>0</v>
      </c>
      <c r="E22622" s="7" t="n">
        <v>0</v>
      </c>
      <c r="F22622" s="7" t="n">
        <v>1</v>
      </c>
      <c r="G22622" s="7" t="n">
        <v>137.21</v>
      </c>
    </row>
    <row r="22623" customFormat="false" ht="15" hidden="false" customHeight="false" outlineLevel="0" collapsed="false">
      <c r="A22623" s="7" t="s">
        <v>34</v>
      </c>
      <c r="B22623" s="7" t="s">
        <v>156</v>
      </c>
      <c r="C22623" s="7" t="s">
        <v>1430</v>
      </c>
      <c r="D22623" s="7" t="n">
        <v>0</v>
      </c>
      <c r="E22623" s="7" t="n">
        <v>0</v>
      </c>
      <c r="F22623" s="7" t="n">
        <v>1</v>
      </c>
      <c r="G22623" s="7" t="n">
        <v>137.22</v>
      </c>
    </row>
    <row r="22624" customFormat="false" ht="15" hidden="false" customHeight="false" outlineLevel="0" collapsed="false">
      <c r="A22624" s="7" t="s">
        <v>34</v>
      </c>
      <c r="B22624" s="7" t="s">
        <v>156</v>
      </c>
      <c r="C22624" s="7" t="s">
        <v>1430</v>
      </c>
      <c r="D22624" s="7" t="n">
        <v>0</v>
      </c>
      <c r="E22624" s="7" t="n">
        <v>0</v>
      </c>
      <c r="F22624" s="7" t="n">
        <v>2</v>
      </c>
      <c r="G22624" s="7" t="n">
        <v>304.91</v>
      </c>
    </row>
    <row r="22625" customFormat="false" ht="15" hidden="false" customHeight="false" outlineLevel="0" collapsed="false">
      <c r="A22625" s="7" t="s">
        <v>34</v>
      </c>
      <c r="B22625" s="7" t="s">
        <v>156</v>
      </c>
      <c r="C22625" s="7" t="s">
        <v>1430</v>
      </c>
      <c r="D22625" s="7" t="n">
        <v>0</v>
      </c>
      <c r="E22625" s="7" t="n">
        <v>0</v>
      </c>
      <c r="F22625" s="7" t="n">
        <v>1</v>
      </c>
      <c r="G22625" s="7" t="n">
        <v>137.22</v>
      </c>
    </row>
    <row r="22626" customFormat="false" ht="15" hidden="false" customHeight="false" outlineLevel="0" collapsed="false">
      <c r="A22626" s="7" t="s">
        <v>34</v>
      </c>
      <c r="B22626" s="7" t="s">
        <v>156</v>
      </c>
      <c r="C22626" s="7" t="s">
        <v>1430</v>
      </c>
      <c r="D22626" s="7" t="n">
        <v>0</v>
      </c>
      <c r="E22626" s="7" t="n">
        <v>0</v>
      </c>
      <c r="F22626" s="7" t="n">
        <v>1</v>
      </c>
      <c r="G22626" s="7" t="n">
        <v>152.46</v>
      </c>
    </row>
    <row r="22627" customFormat="false" ht="15" hidden="false" customHeight="false" outlineLevel="0" collapsed="false">
      <c r="A22627" s="7" t="s">
        <v>34</v>
      </c>
      <c r="B22627" s="7" t="s">
        <v>156</v>
      </c>
      <c r="C22627" s="7" t="s">
        <v>1430</v>
      </c>
      <c r="D22627" s="7" t="n">
        <v>0</v>
      </c>
      <c r="E22627" s="7" t="n">
        <v>0</v>
      </c>
      <c r="F22627" s="7" t="n">
        <v>1</v>
      </c>
      <c r="G22627" s="7" t="n">
        <v>137.21</v>
      </c>
    </row>
    <row r="22628" customFormat="false" ht="15" hidden="false" customHeight="false" outlineLevel="0" collapsed="false">
      <c r="A22628" s="7" t="s">
        <v>34</v>
      </c>
      <c r="B22628" s="7" t="s">
        <v>156</v>
      </c>
      <c r="C22628" s="7" t="s">
        <v>1430</v>
      </c>
      <c r="D22628" s="7" t="n">
        <v>0</v>
      </c>
      <c r="E22628" s="7" t="n">
        <v>0</v>
      </c>
      <c r="F22628" s="7" t="n">
        <v>2</v>
      </c>
      <c r="G22628" s="7" t="n">
        <v>289.67</v>
      </c>
    </row>
    <row r="22629" customFormat="false" ht="15" hidden="false" customHeight="false" outlineLevel="0" collapsed="false">
      <c r="A22629" s="7" t="s">
        <v>34</v>
      </c>
      <c r="B22629" s="7" t="s">
        <v>156</v>
      </c>
      <c r="C22629" s="7" t="s">
        <v>1430</v>
      </c>
      <c r="D22629" s="7" t="n">
        <v>0</v>
      </c>
      <c r="E22629" s="7" t="n">
        <v>0</v>
      </c>
      <c r="F22629" s="7" t="n">
        <v>1</v>
      </c>
      <c r="G22629" s="7" t="n">
        <v>152.46</v>
      </c>
    </row>
    <row r="22630" customFormat="false" ht="15" hidden="false" customHeight="false" outlineLevel="0" collapsed="false">
      <c r="A22630" s="7" t="s">
        <v>34</v>
      </c>
      <c r="B22630" s="7" t="s">
        <v>156</v>
      </c>
      <c r="C22630" s="7" t="s">
        <v>1430</v>
      </c>
      <c r="D22630" s="7" t="n">
        <v>0</v>
      </c>
      <c r="E22630" s="7" t="n">
        <v>0</v>
      </c>
      <c r="F22630" s="7" t="n">
        <v>1</v>
      </c>
      <c r="G22630" s="7" t="n">
        <v>152.46</v>
      </c>
    </row>
    <row r="22631" customFormat="false" ht="15" hidden="false" customHeight="false" outlineLevel="0" collapsed="false">
      <c r="A22631" s="7" t="s">
        <v>34</v>
      </c>
      <c r="B22631" s="7" t="s">
        <v>156</v>
      </c>
      <c r="C22631" s="7" t="s">
        <v>1430</v>
      </c>
      <c r="D22631" s="7" t="n">
        <v>0</v>
      </c>
      <c r="E22631" s="7" t="n">
        <v>0</v>
      </c>
      <c r="F22631" s="7" t="n">
        <v>2</v>
      </c>
      <c r="G22631" s="7" t="n">
        <v>274.42</v>
      </c>
    </row>
    <row r="22632" customFormat="false" ht="15" hidden="false" customHeight="false" outlineLevel="0" collapsed="false">
      <c r="A22632" s="7" t="s">
        <v>34</v>
      </c>
      <c r="B22632" s="7" t="s">
        <v>156</v>
      </c>
      <c r="C22632" s="7" t="s">
        <v>1430</v>
      </c>
      <c r="D22632" s="7" t="n">
        <v>0</v>
      </c>
      <c r="E22632" s="7" t="n">
        <v>0</v>
      </c>
      <c r="F22632" s="7" t="n">
        <v>1</v>
      </c>
      <c r="G22632" s="7" t="n">
        <v>137.22</v>
      </c>
    </row>
    <row r="22633" customFormat="false" ht="15" hidden="false" customHeight="false" outlineLevel="0" collapsed="false">
      <c r="A22633" s="7" t="s">
        <v>34</v>
      </c>
      <c r="B22633" s="7" t="s">
        <v>156</v>
      </c>
      <c r="C22633" s="7" t="s">
        <v>1430</v>
      </c>
      <c r="D22633" s="7" t="n">
        <v>0</v>
      </c>
      <c r="E22633" s="7" t="n">
        <v>0</v>
      </c>
      <c r="F22633" s="7" t="n">
        <v>1</v>
      </c>
      <c r="G22633" s="7" t="n">
        <v>137.22</v>
      </c>
    </row>
    <row r="22634" customFormat="false" ht="15" hidden="false" customHeight="false" outlineLevel="0" collapsed="false">
      <c r="A22634" s="7" t="s">
        <v>34</v>
      </c>
      <c r="B22634" s="7" t="s">
        <v>156</v>
      </c>
      <c r="C22634" s="7" t="s">
        <v>1430</v>
      </c>
      <c r="D22634" s="7" t="n">
        <v>0</v>
      </c>
      <c r="E22634" s="7" t="n">
        <v>0</v>
      </c>
      <c r="F22634" s="7" t="n">
        <v>2</v>
      </c>
      <c r="G22634" s="7" t="n">
        <v>304.91</v>
      </c>
    </row>
    <row r="22635" customFormat="false" ht="15" hidden="false" customHeight="false" outlineLevel="0" collapsed="false">
      <c r="A22635" s="7" t="s">
        <v>34</v>
      </c>
      <c r="B22635" s="7" t="s">
        <v>156</v>
      </c>
      <c r="C22635" s="7" t="s">
        <v>1430</v>
      </c>
      <c r="D22635" s="7" t="n">
        <v>0</v>
      </c>
      <c r="E22635" s="7" t="n">
        <v>0</v>
      </c>
      <c r="F22635" s="7" t="n">
        <v>1</v>
      </c>
      <c r="G22635" s="7" t="n">
        <v>137.21</v>
      </c>
    </row>
    <row r="22636" customFormat="false" ht="15" hidden="false" customHeight="false" outlineLevel="0" collapsed="false">
      <c r="A22636" s="7" t="s">
        <v>34</v>
      </c>
      <c r="B22636" s="7" t="s">
        <v>156</v>
      </c>
      <c r="C22636" s="7" t="s">
        <v>1430</v>
      </c>
      <c r="D22636" s="7" t="n">
        <v>0</v>
      </c>
      <c r="E22636" s="7" t="n">
        <v>0</v>
      </c>
      <c r="F22636" s="7" t="n">
        <v>1</v>
      </c>
      <c r="G22636" s="7" t="n">
        <v>152.45</v>
      </c>
    </row>
    <row r="22637" customFormat="false" ht="15" hidden="false" customHeight="false" outlineLevel="0" collapsed="false">
      <c r="A22637" s="7" t="s">
        <v>34</v>
      </c>
      <c r="B22637" s="7" t="s">
        <v>156</v>
      </c>
      <c r="C22637" s="7" t="s">
        <v>1430</v>
      </c>
      <c r="D22637" s="7" t="n">
        <v>0</v>
      </c>
      <c r="E22637" s="7" t="n">
        <v>0</v>
      </c>
      <c r="F22637" s="7" t="n">
        <v>1</v>
      </c>
      <c r="G22637" s="7" t="n">
        <v>137.22</v>
      </c>
    </row>
    <row r="22638" customFormat="false" ht="15" hidden="false" customHeight="false" outlineLevel="0" collapsed="false">
      <c r="A22638" s="7" t="s">
        <v>34</v>
      </c>
      <c r="B22638" s="7" t="s">
        <v>156</v>
      </c>
      <c r="C22638" s="7" t="s">
        <v>1430</v>
      </c>
      <c r="D22638" s="7" t="n">
        <v>0</v>
      </c>
      <c r="E22638" s="7" t="n">
        <v>0</v>
      </c>
      <c r="F22638" s="7" t="n">
        <v>1</v>
      </c>
      <c r="G22638" s="7" t="n">
        <v>137.22</v>
      </c>
    </row>
    <row r="22639" customFormat="false" ht="15" hidden="false" customHeight="false" outlineLevel="0" collapsed="false">
      <c r="A22639" s="7" t="s">
        <v>34</v>
      </c>
      <c r="B22639" s="7" t="s">
        <v>156</v>
      </c>
      <c r="C22639" s="7" t="s">
        <v>1430</v>
      </c>
      <c r="D22639" s="7" t="n">
        <v>0</v>
      </c>
      <c r="E22639" s="7" t="n">
        <v>0</v>
      </c>
      <c r="F22639" s="7" t="n">
        <v>1</v>
      </c>
      <c r="G22639" s="7" t="n">
        <v>137.21</v>
      </c>
    </row>
    <row r="22640" customFormat="false" ht="15" hidden="false" customHeight="false" outlineLevel="0" collapsed="false">
      <c r="A22640" s="7" t="s">
        <v>34</v>
      </c>
      <c r="B22640" s="7" t="s">
        <v>156</v>
      </c>
      <c r="C22640" s="7" t="s">
        <v>1430</v>
      </c>
      <c r="D22640" s="7" t="n">
        <v>0</v>
      </c>
      <c r="E22640" s="7" t="n">
        <v>0</v>
      </c>
      <c r="F22640" s="7" t="n">
        <v>6</v>
      </c>
      <c r="G22640" s="7" t="n">
        <v>914.76</v>
      </c>
    </row>
    <row r="22641" customFormat="false" ht="15" hidden="false" customHeight="false" outlineLevel="0" collapsed="false">
      <c r="A22641" s="7" t="s">
        <v>34</v>
      </c>
      <c r="B22641" s="7" t="s">
        <v>156</v>
      </c>
      <c r="C22641" s="7" t="s">
        <v>1430</v>
      </c>
      <c r="D22641" s="7" t="n">
        <v>0</v>
      </c>
      <c r="E22641" s="7" t="n">
        <v>0</v>
      </c>
      <c r="F22641" s="7" t="n">
        <v>1</v>
      </c>
      <c r="G22641" s="7" t="n">
        <v>152.46</v>
      </c>
    </row>
    <row r="22642" customFormat="false" ht="15" hidden="false" customHeight="false" outlineLevel="0" collapsed="false">
      <c r="A22642" s="7" t="s">
        <v>34</v>
      </c>
      <c r="B22642" s="7" t="s">
        <v>156</v>
      </c>
      <c r="C22642" s="7" t="s">
        <v>1430</v>
      </c>
      <c r="D22642" s="7" t="n">
        <v>0</v>
      </c>
      <c r="E22642" s="7" t="n">
        <v>0</v>
      </c>
      <c r="F22642" s="7" t="n">
        <v>1</v>
      </c>
      <c r="G22642" s="7" t="n">
        <v>137.21</v>
      </c>
    </row>
    <row r="22643" customFormat="false" ht="15" hidden="false" customHeight="false" outlineLevel="0" collapsed="false">
      <c r="A22643" s="7" t="s">
        <v>34</v>
      </c>
      <c r="B22643" s="7" t="s">
        <v>156</v>
      </c>
      <c r="C22643" s="7" t="s">
        <v>1430</v>
      </c>
      <c r="D22643" s="7" t="n">
        <v>0</v>
      </c>
      <c r="E22643" s="7" t="n">
        <v>0</v>
      </c>
      <c r="F22643" s="7" t="n">
        <v>2</v>
      </c>
      <c r="G22643" s="7" t="n">
        <v>304.92</v>
      </c>
    </row>
    <row r="22644" customFormat="false" ht="15" hidden="false" customHeight="false" outlineLevel="0" collapsed="false">
      <c r="A22644" s="7" t="s">
        <v>34</v>
      </c>
      <c r="B22644" s="7" t="s">
        <v>156</v>
      </c>
      <c r="C22644" s="7" t="s">
        <v>1430</v>
      </c>
      <c r="D22644" s="7" t="n">
        <v>0</v>
      </c>
      <c r="E22644" s="7" t="n">
        <v>0</v>
      </c>
      <c r="F22644" s="7" t="n">
        <v>1</v>
      </c>
      <c r="G22644" s="7" t="n">
        <v>152.46</v>
      </c>
    </row>
    <row r="22645" customFormat="false" ht="15" hidden="false" customHeight="false" outlineLevel="0" collapsed="false">
      <c r="A22645" s="7" t="s">
        <v>34</v>
      </c>
      <c r="B22645" s="7" t="s">
        <v>156</v>
      </c>
      <c r="C22645" s="7" t="s">
        <v>1430</v>
      </c>
      <c r="D22645" s="7" t="n">
        <v>0</v>
      </c>
      <c r="E22645" s="7" t="n">
        <v>0</v>
      </c>
      <c r="F22645" s="7" t="n">
        <v>3</v>
      </c>
      <c r="G22645" s="7" t="n">
        <v>442.13</v>
      </c>
    </row>
    <row r="22646" customFormat="false" ht="15" hidden="false" customHeight="false" outlineLevel="0" collapsed="false">
      <c r="A22646" s="7" t="s">
        <v>34</v>
      </c>
      <c r="B22646" s="7" t="s">
        <v>156</v>
      </c>
      <c r="C22646" s="7" t="s">
        <v>1430</v>
      </c>
      <c r="D22646" s="7" t="n">
        <v>0</v>
      </c>
      <c r="E22646" s="7" t="n">
        <v>0</v>
      </c>
      <c r="F22646" s="7" t="n">
        <v>1</v>
      </c>
      <c r="G22646" s="7" t="n">
        <v>152.46</v>
      </c>
    </row>
    <row r="22647" customFormat="false" ht="15" hidden="false" customHeight="false" outlineLevel="0" collapsed="false">
      <c r="A22647" s="7" t="s">
        <v>34</v>
      </c>
      <c r="B22647" s="7" t="s">
        <v>156</v>
      </c>
      <c r="C22647" s="7" t="s">
        <v>1430</v>
      </c>
      <c r="D22647" s="7" t="n">
        <v>1</v>
      </c>
      <c r="E22647" s="7" t="n">
        <v>122.8</v>
      </c>
      <c r="F22647" s="7" t="n">
        <v>0</v>
      </c>
      <c r="G22647" s="7" t="n">
        <v>0</v>
      </c>
    </row>
    <row r="22648" customFormat="false" ht="15" hidden="false" customHeight="false" outlineLevel="0" collapsed="false">
      <c r="A22648" s="7" t="s">
        <v>34</v>
      </c>
      <c r="B22648" s="7" t="s">
        <v>156</v>
      </c>
      <c r="C22648" s="7" t="s">
        <v>1430</v>
      </c>
      <c r="D22648" s="7" t="n">
        <v>0</v>
      </c>
      <c r="E22648" s="7" t="n">
        <v>0</v>
      </c>
      <c r="F22648" s="7" t="n">
        <v>1</v>
      </c>
      <c r="G22648" s="7" t="n">
        <v>137.22</v>
      </c>
    </row>
    <row r="22649" customFormat="false" ht="15" hidden="false" customHeight="false" outlineLevel="0" collapsed="false">
      <c r="A22649" s="7" t="s">
        <v>34</v>
      </c>
      <c r="B22649" s="7" t="s">
        <v>156</v>
      </c>
      <c r="C22649" s="7" t="s">
        <v>1430</v>
      </c>
      <c r="D22649" s="7" t="n">
        <v>0</v>
      </c>
      <c r="E22649" s="7" t="n">
        <v>0</v>
      </c>
      <c r="F22649" s="7" t="n">
        <v>3</v>
      </c>
      <c r="G22649" s="7" t="n">
        <v>457.38</v>
      </c>
    </row>
    <row r="22650" customFormat="false" ht="15" hidden="false" customHeight="false" outlineLevel="0" collapsed="false">
      <c r="A22650" s="7" t="s">
        <v>34</v>
      </c>
      <c r="B22650" s="7" t="s">
        <v>156</v>
      </c>
      <c r="C22650" s="7" t="s">
        <v>1430</v>
      </c>
      <c r="D22650" s="7" t="n">
        <v>0</v>
      </c>
      <c r="E22650" s="7" t="n">
        <v>0</v>
      </c>
      <c r="F22650" s="7" t="n">
        <v>1</v>
      </c>
      <c r="G22650" s="7" t="n">
        <v>152.46</v>
      </c>
    </row>
    <row r="22651" customFormat="false" ht="15" hidden="false" customHeight="false" outlineLevel="0" collapsed="false">
      <c r="A22651" s="7" t="s">
        <v>34</v>
      </c>
      <c r="B22651" s="7" t="s">
        <v>156</v>
      </c>
      <c r="C22651" s="7" t="s">
        <v>1430</v>
      </c>
      <c r="D22651" s="7" t="n">
        <v>0</v>
      </c>
      <c r="E22651" s="7" t="n">
        <v>0</v>
      </c>
      <c r="F22651" s="7" t="n">
        <v>3</v>
      </c>
      <c r="G22651" s="7" t="n">
        <v>426.89</v>
      </c>
    </row>
    <row r="22652" customFormat="false" ht="15" hidden="false" customHeight="false" outlineLevel="0" collapsed="false">
      <c r="A22652" s="7" t="s">
        <v>34</v>
      </c>
      <c r="B22652" s="7" t="s">
        <v>551</v>
      </c>
      <c r="C22652" s="7" t="s">
        <v>1431</v>
      </c>
      <c r="D22652" s="7" t="n">
        <v>0</v>
      </c>
      <c r="E22652" s="7" t="n">
        <v>0</v>
      </c>
      <c r="F22652" s="7" t="n">
        <v>1</v>
      </c>
      <c r="G22652" s="7" t="n">
        <v>128.35</v>
      </c>
    </row>
    <row r="22653" customFormat="false" ht="15" hidden="false" customHeight="false" outlineLevel="0" collapsed="false">
      <c r="A22653" s="7" t="s">
        <v>34</v>
      </c>
      <c r="B22653" s="7" t="s">
        <v>551</v>
      </c>
      <c r="C22653" s="7" t="s">
        <v>1431</v>
      </c>
      <c r="D22653" s="7" t="n">
        <v>0</v>
      </c>
      <c r="E22653" s="7" t="n">
        <v>0</v>
      </c>
      <c r="F22653" s="7" t="n">
        <v>1</v>
      </c>
      <c r="G22653" s="7" t="n">
        <v>128.35</v>
      </c>
    </row>
    <row r="22654" customFormat="false" ht="15" hidden="false" customHeight="false" outlineLevel="0" collapsed="false">
      <c r="A22654" s="7" t="s">
        <v>34</v>
      </c>
      <c r="B22654" s="7" t="s">
        <v>551</v>
      </c>
      <c r="C22654" s="7" t="s">
        <v>1431</v>
      </c>
      <c r="D22654" s="7" t="n">
        <v>0</v>
      </c>
      <c r="E22654" s="7" t="n">
        <v>0</v>
      </c>
      <c r="F22654" s="7" t="n">
        <v>1</v>
      </c>
      <c r="G22654" s="7" t="n">
        <v>128.35</v>
      </c>
    </row>
    <row r="22655" customFormat="false" ht="15" hidden="false" customHeight="false" outlineLevel="0" collapsed="false">
      <c r="A22655" s="7" t="s">
        <v>34</v>
      </c>
      <c r="B22655" s="7" t="s">
        <v>551</v>
      </c>
      <c r="C22655" s="7" t="s">
        <v>1431</v>
      </c>
      <c r="D22655" s="7" t="n">
        <v>0</v>
      </c>
      <c r="E22655" s="7" t="n">
        <v>0</v>
      </c>
      <c r="F22655" s="7" t="n">
        <v>1</v>
      </c>
      <c r="G22655" s="7" t="n">
        <v>72.06</v>
      </c>
    </row>
    <row r="22656" customFormat="false" ht="15" hidden="false" customHeight="false" outlineLevel="0" collapsed="false">
      <c r="A22656" s="7" t="s">
        <v>34</v>
      </c>
      <c r="B22656" s="7" t="s">
        <v>551</v>
      </c>
      <c r="C22656" s="7" t="s">
        <v>1431</v>
      </c>
      <c r="D22656" s="7" t="n">
        <v>0</v>
      </c>
      <c r="E22656" s="7" t="n">
        <v>0</v>
      </c>
      <c r="F22656" s="7" t="n">
        <v>1</v>
      </c>
      <c r="G22656" s="7" t="n">
        <v>128.35</v>
      </c>
    </row>
    <row r="22657" customFormat="false" ht="15" hidden="false" customHeight="false" outlineLevel="0" collapsed="false">
      <c r="A22657" s="7" t="s">
        <v>34</v>
      </c>
      <c r="B22657" s="7" t="s">
        <v>551</v>
      </c>
      <c r="C22657" s="7" t="s">
        <v>1431</v>
      </c>
      <c r="D22657" s="7" t="n">
        <v>7</v>
      </c>
      <c r="E22657" s="7" t="n">
        <v>1719.83</v>
      </c>
      <c r="F22657" s="7" t="n">
        <v>2</v>
      </c>
      <c r="G22657" s="7" t="n">
        <v>513.38</v>
      </c>
    </row>
    <row r="22658" customFormat="false" ht="15" hidden="false" customHeight="false" outlineLevel="0" collapsed="false">
      <c r="A22658" s="7" t="s">
        <v>34</v>
      </c>
      <c r="B22658" s="7" t="s">
        <v>551</v>
      </c>
      <c r="C22658" s="7" t="s">
        <v>1431</v>
      </c>
      <c r="D22658" s="7" t="n">
        <v>0</v>
      </c>
      <c r="E22658" s="7" t="n">
        <v>0</v>
      </c>
      <c r="F22658" s="7" t="n">
        <v>1</v>
      </c>
      <c r="G22658" s="7" t="n">
        <v>256.69</v>
      </c>
    </row>
    <row r="22659" customFormat="false" ht="15" hidden="false" customHeight="false" outlineLevel="0" collapsed="false">
      <c r="A22659" s="7" t="s">
        <v>34</v>
      </c>
      <c r="B22659" s="7" t="s">
        <v>551</v>
      </c>
      <c r="C22659" s="7" t="s">
        <v>1431</v>
      </c>
      <c r="D22659" s="7" t="n">
        <v>0</v>
      </c>
      <c r="E22659" s="7" t="n">
        <v>0</v>
      </c>
      <c r="F22659" s="7" t="n">
        <v>2</v>
      </c>
      <c r="G22659" s="7" t="n">
        <v>382.3</v>
      </c>
    </row>
    <row r="22660" customFormat="false" ht="15" hidden="false" customHeight="false" outlineLevel="0" collapsed="false">
      <c r="A22660" s="7" t="s">
        <v>34</v>
      </c>
      <c r="B22660" s="7" t="s">
        <v>550</v>
      </c>
      <c r="C22660" s="7" t="s">
        <v>1431</v>
      </c>
      <c r="D22660" s="7" t="n">
        <v>0</v>
      </c>
      <c r="E22660" s="7" t="n">
        <v>0</v>
      </c>
      <c r="F22660" s="7" t="n">
        <v>1</v>
      </c>
      <c r="G22660" s="7" t="n">
        <v>231.03</v>
      </c>
    </row>
    <row r="22661" customFormat="false" ht="15" hidden="false" customHeight="false" outlineLevel="0" collapsed="false">
      <c r="A22661" s="7" t="s">
        <v>34</v>
      </c>
      <c r="B22661" s="7" t="s">
        <v>550</v>
      </c>
      <c r="C22661" s="7" t="s">
        <v>1431</v>
      </c>
      <c r="D22661" s="7" t="n">
        <v>0</v>
      </c>
      <c r="E22661" s="7" t="n">
        <v>0</v>
      </c>
      <c r="F22661" s="7" t="n">
        <v>1</v>
      </c>
      <c r="G22661" s="7" t="n">
        <v>128.35</v>
      </c>
    </row>
    <row r="22662" customFormat="false" ht="15" hidden="false" customHeight="false" outlineLevel="0" collapsed="false">
      <c r="A22662" s="7" t="s">
        <v>34</v>
      </c>
      <c r="B22662" s="7" t="s">
        <v>550</v>
      </c>
      <c r="C22662" s="7" t="s">
        <v>1431</v>
      </c>
      <c r="D22662" s="7" t="n">
        <v>3</v>
      </c>
      <c r="E22662" s="7" t="n">
        <v>718.73</v>
      </c>
      <c r="F22662" s="7" t="n">
        <v>1</v>
      </c>
      <c r="G22662" s="7" t="n">
        <v>295.19</v>
      </c>
    </row>
    <row r="22663" customFormat="false" ht="15" hidden="false" customHeight="false" outlineLevel="0" collapsed="false">
      <c r="A22663" s="7" t="s">
        <v>34</v>
      </c>
      <c r="B22663" s="7" t="s">
        <v>550</v>
      </c>
      <c r="C22663" s="7" t="s">
        <v>1431</v>
      </c>
      <c r="D22663" s="7" t="n">
        <v>0</v>
      </c>
      <c r="E22663" s="7" t="n">
        <v>0</v>
      </c>
      <c r="F22663" s="7" t="n">
        <v>1</v>
      </c>
      <c r="G22663" s="7" t="n">
        <v>218.19</v>
      </c>
    </row>
    <row r="22664" customFormat="false" ht="15" hidden="false" customHeight="false" outlineLevel="0" collapsed="false">
      <c r="A22664" s="7" t="s">
        <v>34</v>
      </c>
      <c r="B22664" s="7" t="s">
        <v>550</v>
      </c>
      <c r="C22664" s="7" t="s">
        <v>1431</v>
      </c>
      <c r="D22664" s="7" t="n">
        <v>0</v>
      </c>
      <c r="E22664" s="7" t="n">
        <v>0</v>
      </c>
      <c r="F22664" s="7" t="n">
        <v>1</v>
      </c>
      <c r="G22664" s="7" t="n">
        <v>128.35</v>
      </c>
    </row>
    <row r="22665" customFormat="false" ht="15" hidden="false" customHeight="false" outlineLevel="0" collapsed="false">
      <c r="A22665" s="7" t="s">
        <v>34</v>
      </c>
      <c r="B22665" s="7" t="s">
        <v>738</v>
      </c>
      <c r="C22665" s="7" t="s">
        <v>1431</v>
      </c>
      <c r="D22665" s="7" t="n">
        <v>1</v>
      </c>
      <c r="E22665" s="7" t="n">
        <v>256.69</v>
      </c>
      <c r="F22665" s="7" t="n">
        <v>1</v>
      </c>
      <c r="G22665" s="7" t="n">
        <v>256.69</v>
      </c>
    </row>
    <row r="22666" customFormat="false" ht="15" hidden="false" customHeight="false" outlineLevel="0" collapsed="false">
      <c r="A22666" s="7" t="s">
        <v>34</v>
      </c>
      <c r="B22666" s="7" t="s">
        <v>738</v>
      </c>
      <c r="C22666" s="7" t="s">
        <v>1431</v>
      </c>
      <c r="D22666" s="7" t="n">
        <v>0</v>
      </c>
      <c r="E22666" s="7" t="n">
        <v>0</v>
      </c>
      <c r="F22666" s="7" t="n">
        <v>1</v>
      </c>
      <c r="G22666" s="7" t="n">
        <v>127.04</v>
      </c>
    </row>
    <row r="22667" customFormat="false" ht="15" hidden="false" customHeight="false" outlineLevel="0" collapsed="false">
      <c r="A22667" s="7" t="s">
        <v>34</v>
      </c>
      <c r="B22667" s="7" t="s">
        <v>763</v>
      </c>
      <c r="C22667" s="7" t="s">
        <v>1431</v>
      </c>
      <c r="D22667" s="7" t="n">
        <v>4</v>
      </c>
      <c r="E22667" s="7" t="n">
        <v>988.26</v>
      </c>
      <c r="F22667" s="7" t="n">
        <v>3</v>
      </c>
      <c r="G22667" s="7" t="n">
        <v>693.06</v>
      </c>
    </row>
    <row r="22668" customFormat="false" ht="15" hidden="false" customHeight="false" outlineLevel="0" collapsed="false">
      <c r="A22668" s="7" t="s">
        <v>34</v>
      </c>
      <c r="B22668" s="7" t="s">
        <v>763</v>
      </c>
      <c r="C22668" s="7" t="s">
        <v>1431</v>
      </c>
      <c r="D22668" s="7" t="n">
        <v>0</v>
      </c>
      <c r="E22668" s="7" t="n">
        <v>0</v>
      </c>
      <c r="F22668" s="7" t="n">
        <v>1</v>
      </c>
      <c r="G22668" s="7" t="n">
        <v>125.5</v>
      </c>
    </row>
    <row r="22669" customFormat="false" ht="15" hidden="false" customHeight="false" outlineLevel="0" collapsed="false">
      <c r="A22669" s="7" t="s">
        <v>34</v>
      </c>
      <c r="B22669" s="7" t="s">
        <v>763</v>
      </c>
      <c r="C22669" s="7" t="s">
        <v>1431</v>
      </c>
      <c r="D22669" s="7" t="n">
        <v>0</v>
      </c>
      <c r="E22669" s="7" t="n">
        <v>0</v>
      </c>
      <c r="F22669" s="7" t="n">
        <v>1</v>
      </c>
      <c r="G22669" s="7" t="n">
        <v>256.69</v>
      </c>
    </row>
    <row r="22670" customFormat="false" ht="15" hidden="false" customHeight="false" outlineLevel="0" collapsed="false">
      <c r="A22670" s="7" t="s">
        <v>34</v>
      </c>
      <c r="B22670" s="7" t="s">
        <v>763</v>
      </c>
      <c r="C22670" s="7" t="s">
        <v>1431</v>
      </c>
      <c r="D22670" s="7" t="n">
        <v>0</v>
      </c>
      <c r="E22670" s="7" t="n">
        <v>0</v>
      </c>
      <c r="F22670" s="7" t="n">
        <v>1</v>
      </c>
      <c r="G22670" s="7" t="n">
        <v>128.35</v>
      </c>
    </row>
    <row r="22671" customFormat="false" ht="15" hidden="false" customHeight="false" outlineLevel="0" collapsed="false">
      <c r="A22671" s="7" t="s">
        <v>34</v>
      </c>
      <c r="B22671" s="7" t="s">
        <v>739</v>
      </c>
      <c r="C22671" s="7" t="s">
        <v>1431</v>
      </c>
      <c r="D22671" s="7" t="n">
        <v>0</v>
      </c>
      <c r="E22671" s="7" t="n">
        <v>0</v>
      </c>
      <c r="F22671" s="7" t="n">
        <v>-1</v>
      </c>
      <c r="G22671" s="7" t="n">
        <v>-127.5</v>
      </c>
    </row>
    <row r="22672" customFormat="false" ht="15" hidden="false" customHeight="false" outlineLevel="0" collapsed="false">
      <c r="A22672" s="7" t="s">
        <v>34</v>
      </c>
      <c r="B22672" s="7" t="s">
        <v>739</v>
      </c>
      <c r="C22672" s="7" t="s">
        <v>1431</v>
      </c>
      <c r="D22672" s="7" t="n">
        <v>1</v>
      </c>
      <c r="E22672" s="7" t="n">
        <v>256.69</v>
      </c>
      <c r="F22672" s="7" t="n">
        <v>3</v>
      </c>
      <c r="G22672" s="7" t="n">
        <v>744.4</v>
      </c>
    </row>
    <row r="22673" customFormat="false" ht="15" hidden="false" customHeight="false" outlineLevel="0" collapsed="false">
      <c r="A22673" s="7" t="s">
        <v>34</v>
      </c>
      <c r="B22673" s="7" t="s">
        <v>739</v>
      </c>
      <c r="C22673" s="7" t="s">
        <v>1431</v>
      </c>
      <c r="D22673" s="7" t="n">
        <v>0</v>
      </c>
      <c r="E22673" s="7" t="n">
        <v>0</v>
      </c>
      <c r="F22673" s="7" t="n">
        <v>1</v>
      </c>
      <c r="G22673" s="7" t="n">
        <v>256.69</v>
      </c>
    </row>
    <row r="22674" customFormat="false" ht="15" hidden="false" customHeight="false" outlineLevel="0" collapsed="false">
      <c r="A22674" s="7" t="s">
        <v>34</v>
      </c>
      <c r="B22674" s="7" t="s">
        <v>739</v>
      </c>
      <c r="C22674" s="7" t="s">
        <v>1431</v>
      </c>
      <c r="D22674" s="7" t="n">
        <v>0</v>
      </c>
      <c r="E22674" s="7" t="n">
        <v>0</v>
      </c>
      <c r="F22674" s="7" t="n">
        <v>1</v>
      </c>
      <c r="G22674" s="7" t="n">
        <v>128.35</v>
      </c>
    </row>
    <row r="22675" customFormat="false" ht="15" hidden="false" customHeight="false" outlineLevel="0" collapsed="false">
      <c r="A22675" s="7" t="s">
        <v>34</v>
      </c>
      <c r="B22675" s="7" t="s">
        <v>232</v>
      </c>
      <c r="C22675" s="7" t="s">
        <v>1432</v>
      </c>
      <c r="D22675" s="7" t="n">
        <v>0</v>
      </c>
      <c r="E22675" s="7" t="n">
        <v>0</v>
      </c>
      <c r="F22675" s="7" t="n">
        <v>1</v>
      </c>
      <c r="G22675" s="7" t="n">
        <v>25.34</v>
      </c>
    </row>
    <row r="22676" customFormat="false" ht="15" hidden="false" customHeight="false" outlineLevel="0" collapsed="false">
      <c r="A22676" s="7" t="s">
        <v>34</v>
      </c>
      <c r="B22676" s="7" t="s">
        <v>232</v>
      </c>
      <c r="C22676" s="7" t="s">
        <v>1432</v>
      </c>
      <c r="D22676" s="7" t="n">
        <v>0</v>
      </c>
      <c r="E22676" s="7" t="n">
        <v>0</v>
      </c>
      <c r="F22676" s="7" t="n">
        <v>2</v>
      </c>
      <c r="G22676" s="7" t="n">
        <v>50.8</v>
      </c>
    </row>
    <row r="22677" customFormat="false" ht="15" hidden="false" customHeight="false" outlineLevel="0" collapsed="false">
      <c r="A22677" s="7" t="s">
        <v>34</v>
      </c>
      <c r="B22677" s="7" t="s">
        <v>232</v>
      </c>
      <c r="C22677" s="7" t="s">
        <v>1432</v>
      </c>
      <c r="D22677" s="7" t="n">
        <v>4</v>
      </c>
      <c r="E22677" s="7" t="n">
        <v>201.05</v>
      </c>
      <c r="F22677" s="7" t="n">
        <v>1</v>
      </c>
      <c r="G22677" s="7" t="n">
        <v>47.47</v>
      </c>
    </row>
    <row r="22678" customFormat="false" ht="15" hidden="false" customHeight="false" outlineLevel="0" collapsed="false">
      <c r="A22678" s="7" t="s">
        <v>34</v>
      </c>
      <c r="B22678" s="7" t="s">
        <v>232</v>
      </c>
      <c r="C22678" s="7" t="s">
        <v>1432</v>
      </c>
      <c r="D22678" s="7" t="n">
        <v>0</v>
      </c>
      <c r="E22678" s="7" t="n">
        <v>0</v>
      </c>
      <c r="F22678" s="7" t="n">
        <v>1</v>
      </c>
      <c r="G22678" s="7" t="n">
        <v>55.85</v>
      </c>
    </row>
    <row r="22679" customFormat="false" ht="15" hidden="false" customHeight="false" outlineLevel="0" collapsed="false">
      <c r="A22679" s="7" t="s">
        <v>34</v>
      </c>
      <c r="B22679" s="7" t="s">
        <v>232</v>
      </c>
      <c r="C22679" s="7" t="s">
        <v>1432</v>
      </c>
      <c r="D22679" s="7" t="n">
        <v>0</v>
      </c>
      <c r="E22679" s="7" t="n">
        <v>0</v>
      </c>
      <c r="F22679" s="7" t="n">
        <v>1</v>
      </c>
      <c r="G22679" s="7" t="n">
        <v>25.34</v>
      </c>
    </row>
    <row r="22680" customFormat="false" ht="15" hidden="false" customHeight="false" outlineLevel="0" collapsed="false">
      <c r="A22680" s="7" t="s">
        <v>34</v>
      </c>
      <c r="B22680" s="7" t="s">
        <v>212</v>
      </c>
      <c r="C22680" s="7" t="s">
        <v>1432</v>
      </c>
      <c r="D22680" s="7" t="n">
        <v>0</v>
      </c>
      <c r="E22680" s="7" t="n">
        <v>0</v>
      </c>
      <c r="F22680" s="7" t="n">
        <v>1</v>
      </c>
      <c r="G22680" s="7" t="n">
        <v>25.34</v>
      </c>
    </row>
    <row r="22681" customFormat="false" ht="15" hidden="false" customHeight="false" outlineLevel="0" collapsed="false">
      <c r="A22681" s="7" t="s">
        <v>34</v>
      </c>
      <c r="B22681" s="7" t="s">
        <v>212</v>
      </c>
      <c r="C22681" s="7" t="s">
        <v>1432</v>
      </c>
      <c r="D22681" s="7" t="n">
        <v>1</v>
      </c>
      <c r="E22681" s="7" t="n">
        <v>54.15</v>
      </c>
      <c r="F22681" s="7" t="n">
        <v>0</v>
      </c>
      <c r="G22681" s="7" t="n">
        <v>0</v>
      </c>
    </row>
    <row r="22682" customFormat="false" ht="15" hidden="false" customHeight="false" outlineLevel="0" collapsed="false">
      <c r="A22682" s="7" t="s">
        <v>34</v>
      </c>
      <c r="B22682" s="7" t="s">
        <v>212</v>
      </c>
      <c r="C22682" s="7" t="s">
        <v>1432</v>
      </c>
      <c r="D22682" s="7" t="n">
        <v>2</v>
      </c>
      <c r="E22682" s="7" t="n">
        <v>111.7</v>
      </c>
      <c r="F22682" s="7" t="n">
        <v>1</v>
      </c>
      <c r="G22682" s="7" t="n">
        <v>55.85</v>
      </c>
    </row>
    <row r="22683" customFormat="false" ht="15" hidden="false" customHeight="false" outlineLevel="0" collapsed="false">
      <c r="A22683" s="7" t="s">
        <v>34</v>
      </c>
      <c r="B22683" s="7" t="s">
        <v>227</v>
      </c>
      <c r="C22683" s="7" t="s">
        <v>1432</v>
      </c>
      <c r="D22683" s="7" t="n">
        <v>0</v>
      </c>
      <c r="E22683" s="7" t="n">
        <v>0</v>
      </c>
      <c r="F22683" s="7" t="n">
        <v>1</v>
      </c>
      <c r="G22683" s="7" t="n">
        <v>47.47</v>
      </c>
    </row>
    <row r="22684" customFormat="false" ht="15" hidden="false" customHeight="false" outlineLevel="0" collapsed="false">
      <c r="A22684" s="7" t="s">
        <v>34</v>
      </c>
      <c r="B22684" s="7" t="s">
        <v>227</v>
      </c>
      <c r="C22684" s="7" t="s">
        <v>1432</v>
      </c>
      <c r="D22684" s="7" t="n">
        <v>1</v>
      </c>
      <c r="E22684" s="7" t="n">
        <v>55.85</v>
      </c>
      <c r="F22684" s="7" t="n">
        <v>0</v>
      </c>
      <c r="G22684" s="7" t="n">
        <v>0</v>
      </c>
    </row>
    <row r="22685" customFormat="false" ht="15" hidden="false" customHeight="false" outlineLevel="0" collapsed="false">
      <c r="A22685" s="7" t="s">
        <v>34</v>
      </c>
      <c r="B22685" s="7" t="s">
        <v>312</v>
      </c>
      <c r="C22685" s="7" t="s">
        <v>1432</v>
      </c>
      <c r="D22685" s="7" t="n">
        <v>0</v>
      </c>
      <c r="E22685" s="7" t="n">
        <v>0</v>
      </c>
      <c r="F22685" s="7" t="n">
        <v>1</v>
      </c>
      <c r="G22685" s="7" t="n">
        <v>25.34</v>
      </c>
    </row>
    <row r="22686" customFormat="false" ht="15" hidden="false" customHeight="false" outlineLevel="0" collapsed="false">
      <c r="A22686" s="7" t="s">
        <v>34</v>
      </c>
      <c r="B22686" s="7" t="s">
        <v>416</v>
      </c>
      <c r="C22686" s="7" t="s">
        <v>1432</v>
      </c>
      <c r="D22686" s="7" t="n">
        <v>1</v>
      </c>
      <c r="E22686" s="7" t="n">
        <v>55.85</v>
      </c>
      <c r="F22686" s="7" t="n">
        <v>0</v>
      </c>
      <c r="G22686" s="7" t="n">
        <v>0</v>
      </c>
    </row>
    <row r="22687" customFormat="false" ht="15" hidden="false" customHeight="false" outlineLevel="0" collapsed="false">
      <c r="A22687" s="7" t="s">
        <v>34</v>
      </c>
      <c r="B22687" s="7" t="s">
        <v>566</v>
      </c>
      <c r="C22687" s="7" t="s">
        <v>1432</v>
      </c>
      <c r="D22687" s="7" t="n">
        <v>0</v>
      </c>
      <c r="E22687" s="7" t="n">
        <v>0</v>
      </c>
      <c r="F22687" s="7" t="n">
        <v>1</v>
      </c>
      <c r="G22687" s="7" t="n">
        <v>25.34</v>
      </c>
    </row>
    <row r="22688" customFormat="false" ht="15" hidden="false" customHeight="false" outlineLevel="0" collapsed="false">
      <c r="A22688" s="7" t="s">
        <v>34</v>
      </c>
      <c r="B22688" s="7" t="s">
        <v>566</v>
      </c>
      <c r="C22688" s="7" t="s">
        <v>1432</v>
      </c>
      <c r="D22688" s="7" t="n">
        <v>0</v>
      </c>
      <c r="E22688" s="7" t="n">
        <v>0</v>
      </c>
      <c r="F22688" s="7" t="n">
        <v>2</v>
      </c>
      <c r="G22688" s="7" t="n">
        <v>50.8</v>
      </c>
    </row>
    <row r="22689" customFormat="false" ht="15" hidden="false" customHeight="false" outlineLevel="0" collapsed="false">
      <c r="A22689" s="7" t="s">
        <v>34</v>
      </c>
      <c r="B22689" s="7" t="s">
        <v>402</v>
      </c>
      <c r="C22689" s="7" t="s">
        <v>1433</v>
      </c>
      <c r="D22689" s="7" t="n">
        <v>10</v>
      </c>
      <c r="E22689" s="7" t="n">
        <v>522.19</v>
      </c>
      <c r="F22689" s="7" t="n">
        <v>3</v>
      </c>
      <c r="G22689" s="7" t="n">
        <v>161.96</v>
      </c>
    </row>
    <row r="22690" customFormat="false" ht="15" hidden="false" customHeight="false" outlineLevel="0" collapsed="false">
      <c r="A22690" s="7" t="s">
        <v>34</v>
      </c>
      <c r="B22690" s="7" t="s">
        <v>402</v>
      </c>
      <c r="C22690" s="7" t="s">
        <v>1433</v>
      </c>
      <c r="D22690" s="7" t="n">
        <v>0</v>
      </c>
      <c r="E22690" s="7" t="n">
        <v>0</v>
      </c>
      <c r="F22690" s="7" t="n">
        <v>1</v>
      </c>
      <c r="G22690" s="7" t="n">
        <v>25.35</v>
      </c>
    </row>
    <row r="22691" customFormat="false" ht="15" hidden="false" customHeight="false" outlineLevel="0" collapsed="false">
      <c r="A22691" s="7" t="s">
        <v>34</v>
      </c>
      <c r="B22691" s="7" t="s">
        <v>402</v>
      </c>
      <c r="C22691" s="7" t="s">
        <v>1433</v>
      </c>
      <c r="D22691" s="7" t="n">
        <v>0</v>
      </c>
      <c r="E22691" s="7" t="n">
        <v>0</v>
      </c>
      <c r="F22691" s="7" t="n">
        <v>2</v>
      </c>
      <c r="G22691" s="7" t="n">
        <v>50.68</v>
      </c>
    </row>
    <row r="22692" customFormat="false" ht="15" hidden="false" customHeight="false" outlineLevel="0" collapsed="false">
      <c r="A22692" s="7" t="s">
        <v>34</v>
      </c>
      <c r="B22692" s="7" t="s">
        <v>402</v>
      </c>
      <c r="C22692" s="7" t="s">
        <v>1433</v>
      </c>
      <c r="D22692" s="7" t="n">
        <v>0</v>
      </c>
      <c r="E22692" s="7" t="n">
        <v>0</v>
      </c>
      <c r="F22692" s="7" t="n">
        <v>1</v>
      </c>
      <c r="G22692" s="7" t="n">
        <v>25.34</v>
      </c>
    </row>
    <row r="22693" customFormat="false" ht="15" hidden="false" customHeight="false" outlineLevel="0" collapsed="false">
      <c r="A22693" s="7" t="s">
        <v>34</v>
      </c>
      <c r="B22693" s="7" t="s">
        <v>402</v>
      </c>
      <c r="C22693" s="7" t="s">
        <v>1433</v>
      </c>
      <c r="D22693" s="7" t="n">
        <v>0</v>
      </c>
      <c r="E22693" s="7" t="n">
        <v>0</v>
      </c>
      <c r="F22693" s="7" t="n">
        <v>1</v>
      </c>
      <c r="G22693" s="7" t="n">
        <v>25.34</v>
      </c>
    </row>
    <row r="22694" customFormat="false" ht="15" hidden="false" customHeight="false" outlineLevel="0" collapsed="false">
      <c r="A22694" s="7" t="s">
        <v>34</v>
      </c>
      <c r="B22694" s="7" t="s">
        <v>402</v>
      </c>
      <c r="C22694" s="7" t="s">
        <v>1433</v>
      </c>
      <c r="D22694" s="7" t="n">
        <v>4</v>
      </c>
      <c r="E22694" s="7" t="n">
        <v>208.48</v>
      </c>
      <c r="F22694" s="7" t="n">
        <v>0</v>
      </c>
      <c r="G22694" s="7" t="n">
        <v>0</v>
      </c>
    </row>
    <row r="22695" customFormat="false" ht="15" hidden="false" customHeight="false" outlineLevel="0" collapsed="false">
      <c r="A22695" s="7" t="s">
        <v>34</v>
      </c>
      <c r="B22695" s="7" t="s">
        <v>402</v>
      </c>
      <c r="C22695" s="7" t="s">
        <v>1433</v>
      </c>
      <c r="D22695" s="7" t="n">
        <v>0</v>
      </c>
      <c r="E22695" s="7" t="n">
        <v>0</v>
      </c>
      <c r="F22695" s="7" t="n">
        <v>1</v>
      </c>
      <c r="G22695" s="7" t="n">
        <v>25.34</v>
      </c>
    </row>
    <row r="22696" customFormat="false" ht="15" hidden="false" customHeight="false" outlineLevel="0" collapsed="false">
      <c r="A22696" s="7" t="s">
        <v>34</v>
      </c>
      <c r="B22696" s="7" t="s">
        <v>402</v>
      </c>
      <c r="C22696" s="7" t="s">
        <v>1433</v>
      </c>
      <c r="D22696" s="7" t="n">
        <v>0</v>
      </c>
      <c r="E22696" s="7" t="n">
        <v>0</v>
      </c>
      <c r="F22696" s="7" t="n">
        <v>2</v>
      </c>
      <c r="G22696" s="7" t="n">
        <v>50.68</v>
      </c>
    </row>
    <row r="22697" customFormat="false" ht="15" hidden="false" customHeight="false" outlineLevel="0" collapsed="false">
      <c r="A22697" s="7" t="s">
        <v>34</v>
      </c>
      <c r="B22697" s="7" t="s">
        <v>320</v>
      </c>
      <c r="C22697" s="7" t="s">
        <v>1433</v>
      </c>
      <c r="D22697" s="7" t="n">
        <v>0</v>
      </c>
      <c r="E22697" s="7" t="n">
        <v>0</v>
      </c>
      <c r="F22697" s="7" t="n">
        <v>1</v>
      </c>
      <c r="G22697" s="7" t="n">
        <v>47.48</v>
      </c>
    </row>
    <row r="22698" customFormat="false" ht="15" hidden="false" customHeight="false" outlineLevel="0" collapsed="false">
      <c r="A22698" s="7" t="s">
        <v>34</v>
      </c>
      <c r="B22698" s="7" t="s">
        <v>320</v>
      </c>
      <c r="C22698" s="7" t="s">
        <v>1433</v>
      </c>
      <c r="D22698" s="7" t="n">
        <v>4</v>
      </c>
      <c r="E22698" s="7" t="n">
        <v>203.85</v>
      </c>
      <c r="F22698" s="7" t="n">
        <v>0</v>
      </c>
      <c r="G22698" s="7" t="n">
        <v>0</v>
      </c>
    </row>
    <row r="22699" customFormat="false" ht="15" hidden="false" customHeight="false" outlineLevel="0" collapsed="false">
      <c r="A22699" s="7" t="s">
        <v>34</v>
      </c>
      <c r="B22699" s="7" t="s">
        <v>320</v>
      </c>
      <c r="C22699" s="7" t="s">
        <v>1433</v>
      </c>
      <c r="D22699" s="7" t="n">
        <v>0</v>
      </c>
      <c r="E22699" s="7" t="n">
        <v>0</v>
      </c>
      <c r="F22699" s="7" t="n">
        <v>2</v>
      </c>
      <c r="G22699" s="7" t="n">
        <v>50.68</v>
      </c>
    </row>
    <row r="22700" customFormat="false" ht="15" hidden="false" customHeight="false" outlineLevel="0" collapsed="false">
      <c r="A22700" s="7" t="s">
        <v>34</v>
      </c>
      <c r="B22700" s="7" t="s">
        <v>320</v>
      </c>
      <c r="C22700" s="7" t="s">
        <v>1433</v>
      </c>
      <c r="D22700" s="7" t="n">
        <v>0</v>
      </c>
      <c r="E22700" s="7" t="n">
        <v>0</v>
      </c>
      <c r="F22700" s="7" t="n">
        <v>1</v>
      </c>
      <c r="G22700" s="7" t="n">
        <v>55.84</v>
      </c>
    </row>
    <row r="22701" customFormat="false" ht="15" hidden="false" customHeight="false" outlineLevel="0" collapsed="false">
      <c r="A22701" s="7" t="s">
        <v>34</v>
      </c>
      <c r="B22701" s="7" t="s">
        <v>320</v>
      </c>
      <c r="C22701" s="7" t="s">
        <v>1433</v>
      </c>
      <c r="D22701" s="7" t="n">
        <v>0</v>
      </c>
      <c r="E22701" s="7" t="n">
        <v>0</v>
      </c>
      <c r="F22701" s="7" t="n">
        <v>2</v>
      </c>
      <c r="G22701" s="7" t="n">
        <v>50.68</v>
      </c>
    </row>
    <row r="22702" customFormat="false" ht="15" hidden="false" customHeight="false" outlineLevel="0" collapsed="false">
      <c r="A22702" s="7" t="s">
        <v>34</v>
      </c>
      <c r="B22702" s="7" t="s">
        <v>320</v>
      </c>
      <c r="C22702" s="7" t="s">
        <v>1433</v>
      </c>
      <c r="D22702" s="7" t="n">
        <v>0</v>
      </c>
      <c r="E22702" s="7" t="n">
        <v>0</v>
      </c>
      <c r="F22702" s="7" t="n">
        <v>1</v>
      </c>
      <c r="G22702" s="7" t="n">
        <v>25.34</v>
      </c>
    </row>
    <row r="22703" customFormat="false" ht="15" hidden="false" customHeight="false" outlineLevel="0" collapsed="false">
      <c r="A22703" s="7" t="s">
        <v>34</v>
      </c>
      <c r="B22703" s="7" t="s">
        <v>320</v>
      </c>
      <c r="C22703" s="7" t="s">
        <v>1433</v>
      </c>
      <c r="D22703" s="7" t="n">
        <v>0</v>
      </c>
      <c r="E22703" s="7" t="n">
        <v>0</v>
      </c>
      <c r="F22703" s="7" t="n">
        <v>1</v>
      </c>
      <c r="G22703" s="7" t="n">
        <v>55.85</v>
      </c>
    </row>
    <row r="22704" customFormat="false" ht="15" hidden="false" customHeight="false" outlineLevel="0" collapsed="false">
      <c r="A22704" s="7" t="s">
        <v>34</v>
      </c>
      <c r="B22704" s="7" t="s">
        <v>320</v>
      </c>
      <c r="C22704" s="7" t="s">
        <v>1433</v>
      </c>
      <c r="D22704" s="7" t="n">
        <v>0</v>
      </c>
      <c r="E22704" s="7" t="n">
        <v>0</v>
      </c>
      <c r="F22704" s="7" t="n">
        <v>2</v>
      </c>
      <c r="G22704" s="7" t="n">
        <v>50.68</v>
      </c>
    </row>
    <row r="22705" customFormat="false" ht="15" hidden="false" customHeight="false" outlineLevel="0" collapsed="false">
      <c r="A22705" s="7" t="s">
        <v>34</v>
      </c>
      <c r="B22705" s="7" t="s">
        <v>320</v>
      </c>
      <c r="C22705" s="7" t="s">
        <v>1433</v>
      </c>
      <c r="D22705" s="7" t="n">
        <v>0</v>
      </c>
      <c r="E22705" s="7" t="n">
        <v>0</v>
      </c>
      <c r="F22705" s="7" t="n">
        <v>1</v>
      </c>
      <c r="G22705" s="7" t="n">
        <v>25.34</v>
      </c>
    </row>
    <row r="22706" customFormat="false" ht="15" hidden="false" customHeight="false" outlineLevel="0" collapsed="false">
      <c r="A22706" s="7" t="s">
        <v>34</v>
      </c>
      <c r="B22706" s="7" t="s">
        <v>320</v>
      </c>
      <c r="C22706" s="7" t="s">
        <v>1433</v>
      </c>
      <c r="D22706" s="7" t="n">
        <v>1</v>
      </c>
      <c r="E22706" s="7" t="n">
        <v>46.03</v>
      </c>
      <c r="F22706" s="7" t="n">
        <v>0</v>
      </c>
      <c r="G22706" s="7" t="n">
        <v>0</v>
      </c>
    </row>
    <row r="22707" customFormat="false" ht="15" hidden="false" customHeight="false" outlineLevel="0" collapsed="false">
      <c r="A22707" s="7" t="s">
        <v>34</v>
      </c>
      <c r="B22707" s="7" t="s">
        <v>345</v>
      </c>
      <c r="C22707" s="7" t="s">
        <v>1433</v>
      </c>
      <c r="D22707" s="7" t="n">
        <v>1</v>
      </c>
      <c r="E22707" s="7" t="n">
        <v>55.85</v>
      </c>
      <c r="F22707" s="7" t="n">
        <v>-2</v>
      </c>
      <c r="G22707" s="7" t="n">
        <v>-111.7</v>
      </c>
    </row>
    <row r="22708" customFormat="false" ht="15" hidden="false" customHeight="false" outlineLevel="0" collapsed="false">
      <c r="A22708" s="7" t="s">
        <v>34</v>
      </c>
      <c r="B22708" s="7" t="s">
        <v>345</v>
      </c>
      <c r="C22708" s="7" t="s">
        <v>1433</v>
      </c>
      <c r="D22708" s="7" t="n">
        <v>0</v>
      </c>
      <c r="E22708" s="7" t="n">
        <v>0</v>
      </c>
      <c r="F22708" s="7" t="n">
        <v>2</v>
      </c>
      <c r="G22708" s="7" t="n">
        <v>111.7</v>
      </c>
    </row>
    <row r="22709" customFormat="false" ht="15" hidden="false" customHeight="false" outlineLevel="0" collapsed="false">
      <c r="A22709" s="7" t="s">
        <v>34</v>
      </c>
      <c r="B22709" s="7" t="s">
        <v>345</v>
      </c>
      <c r="C22709" s="7" t="s">
        <v>1433</v>
      </c>
      <c r="D22709" s="7" t="n">
        <v>0</v>
      </c>
      <c r="E22709" s="7" t="n">
        <v>0</v>
      </c>
      <c r="F22709" s="7" t="n">
        <v>2</v>
      </c>
      <c r="G22709" s="7" t="n">
        <v>111.69</v>
      </c>
    </row>
    <row r="22710" customFormat="false" ht="15" hidden="false" customHeight="false" outlineLevel="0" collapsed="false">
      <c r="A22710" s="7" t="s">
        <v>34</v>
      </c>
      <c r="B22710" s="7" t="s">
        <v>345</v>
      </c>
      <c r="C22710" s="7" t="s">
        <v>1433</v>
      </c>
      <c r="D22710" s="7" t="n">
        <v>0</v>
      </c>
      <c r="E22710" s="7" t="n">
        <v>0</v>
      </c>
      <c r="F22710" s="7" t="n">
        <v>1</v>
      </c>
      <c r="G22710" s="7" t="n">
        <v>55.85</v>
      </c>
    </row>
    <row r="22711" customFormat="false" ht="15" hidden="false" customHeight="false" outlineLevel="0" collapsed="false">
      <c r="A22711" s="7" t="s">
        <v>34</v>
      </c>
      <c r="B22711" s="7" t="s">
        <v>366</v>
      </c>
      <c r="C22711" s="7" t="s">
        <v>1433</v>
      </c>
      <c r="D22711" s="7" t="n">
        <v>0</v>
      </c>
      <c r="E22711" s="7" t="n">
        <v>0</v>
      </c>
      <c r="F22711" s="7" t="n">
        <v>1</v>
      </c>
      <c r="G22711" s="7" t="n">
        <v>50.26</v>
      </c>
    </row>
    <row r="22712" customFormat="false" ht="15" hidden="false" customHeight="false" outlineLevel="0" collapsed="false">
      <c r="A22712" s="7" t="s">
        <v>34</v>
      </c>
      <c r="B22712" s="7" t="s">
        <v>366</v>
      </c>
      <c r="C22712" s="7" t="s">
        <v>1433</v>
      </c>
      <c r="D22712" s="7" t="n">
        <v>3</v>
      </c>
      <c r="E22712" s="7" t="n">
        <v>167.55</v>
      </c>
      <c r="F22712" s="7" t="n">
        <v>0</v>
      </c>
      <c r="G22712" s="7" t="n">
        <v>0</v>
      </c>
    </row>
    <row r="22713" customFormat="false" ht="15" hidden="false" customHeight="false" outlineLevel="0" collapsed="false">
      <c r="A22713" s="7" t="s">
        <v>34</v>
      </c>
      <c r="B22713" s="7" t="s">
        <v>957</v>
      </c>
      <c r="C22713" s="7" t="s">
        <v>1433</v>
      </c>
      <c r="D22713" s="7" t="n">
        <v>6</v>
      </c>
      <c r="E22713" s="7" t="n">
        <v>309.97</v>
      </c>
      <c r="F22713" s="7" t="n">
        <v>2</v>
      </c>
      <c r="G22713" s="7" t="n">
        <v>106.11</v>
      </c>
    </row>
    <row r="22714" customFormat="false" ht="15" hidden="false" customHeight="false" outlineLevel="0" collapsed="false">
      <c r="A22714" s="7" t="s">
        <v>34</v>
      </c>
      <c r="B22714" s="7" t="s">
        <v>957</v>
      </c>
      <c r="C22714" s="7" t="s">
        <v>1433</v>
      </c>
      <c r="D22714" s="7" t="n">
        <v>0</v>
      </c>
      <c r="E22714" s="7" t="n">
        <v>0</v>
      </c>
      <c r="F22714" s="7" t="n">
        <v>2</v>
      </c>
      <c r="G22714" s="7" t="n">
        <v>50.6</v>
      </c>
    </row>
    <row r="22715" customFormat="false" ht="15" hidden="false" customHeight="false" outlineLevel="0" collapsed="false">
      <c r="A22715" s="7" t="s">
        <v>34</v>
      </c>
      <c r="B22715" s="7" t="s">
        <v>628</v>
      </c>
      <c r="C22715" s="7" t="s">
        <v>1433</v>
      </c>
      <c r="D22715" s="7" t="n">
        <v>1</v>
      </c>
      <c r="E22715" s="7" t="n">
        <v>55.85</v>
      </c>
      <c r="F22715" s="7" t="n">
        <v>1</v>
      </c>
      <c r="G22715" s="7" t="n">
        <v>55.85</v>
      </c>
    </row>
    <row r="22716" customFormat="false" ht="15" hidden="false" customHeight="false" outlineLevel="0" collapsed="false">
      <c r="A22716" s="7" t="s">
        <v>34</v>
      </c>
      <c r="B22716" s="7" t="s">
        <v>202</v>
      </c>
      <c r="C22716" s="7" t="s">
        <v>1434</v>
      </c>
      <c r="D22716" s="7" t="n">
        <v>0</v>
      </c>
      <c r="E22716" s="7" t="n">
        <v>0</v>
      </c>
      <c r="F22716" s="7" t="n">
        <v>1</v>
      </c>
      <c r="G22716" s="7" t="n">
        <v>25.34</v>
      </c>
    </row>
    <row r="22717" customFormat="false" ht="15" hidden="false" customHeight="false" outlineLevel="0" collapsed="false">
      <c r="A22717" s="7" t="s">
        <v>34</v>
      </c>
      <c r="B22717" s="7" t="s">
        <v>202</v>
      </c>
      <c r="C22717" s="7" t="s">
        <v>1434</v>
      </c>
      <c r="D22717" s="7" t="n">
        <v>1</v>
      </c>
      <c r="E22717" s="7" t="n">
        <v>55.85</v>
      </c>
      <c r="F22717" s="7" t="n">
        <v>0</v>
      </c>
      <c r="G22717" s="7" t="n">
        <v>0</v>
      </c>
    </row>
    <row r="22718" customFormat="false" ht="15" hidden="false" customHeight="false" outlineLevel="0" collapsed="false">
      <c r="A22718" s="7" t="s">
        <v>34</v>
      </c>
      <c r="B22718" s="7" t="s">
        <v>171</v>
      </c>
      <c r="C22718" s="7" t="s">
        <v>1434</v>
      </c>
      <c r="D22718" s="7" t="n">
        <v>0</v>
      </c>
      <c r="E22718" s="7" t="n">
        <v>0</v>
      </c>
      <c r="F22718" s="7" t="n">
        <v>1</v>
      </c>
      <c r="G22718" s="7" t="n">
        <v>55.84</v>
      </c>
    </row>
    <row r="22719" customFormat="false" ht="15" hidden="false" customHeight="false" outlineLevel="0" collapsed="false">
      <c r="A22719" s="7" t="s">
        <v>34</v>
      </c>
      <c r="B22719" s="7" t="s">
        <v>171</v>
      </c>
      <c r="C22719" s="7" t="s">
        <v>1434</v>
      </c>
      <c r="D22719" s="7" t="n">
        <v>1</v>
      </c>
      <c r="E22719" s="7" t="n">
        <v>55.85</v>
      </c>
      <c r="F22719" s="7" t="n">
        <v>0</v>
      </c>
      <c r="G22719" s="7" t="n">
        <v>0</v>
      </c>
    </row>
    <row r="22720" customFormat="false" ht="15" hidden="false" customHeight="false" outlineLevel="0" collapsed="false">
      <c r="A22720" s="7" t="s">
        <v>34</v>
      </c>
      <c r="B22720" s="7" t="s">
        <v>171</v>
      </c>
      <c r="C22720" s="7" t="s">
        <v>1434</v>
      </c>
      <c r="D22720" s="7" t="n">
        <v>0</v>
      </c>
      <c r="E22720" s="7" t="n">
        <v>0</v>
      </c>
      <c r="F22720" s="7" t="n">
        <v>1</v>
      </c>
      <c r="G22720" s="7" t="n">
        <v>25.34</v>
      </c>
    </row>
    <row r="22721" customFormat="false" ht="15" hidden="false" customHeight="false" outlineLevel="0" collapsed="false">
      <c r="A22721" s="7" t="s">
        <v>34</v>
      </c>
      <c r="B22721" s="7" t="s">
        <v>262</v>
      </c>
      <c r="C22721" s="7" t="s">
        <v>1434</v>
      </c>
      <c r="D22721" s="7" t="n">
        <v>0</v>
      </c>
      <c r="E22721" s="7" t="n">
        <v>0</v>
      </c>
      <c r="F22721" s="7" t="n">
        <v>1</v>
      </c>
      <c r="G22721" s="7" t="n">
        <v>25.34</v>
      </c>
    </row>
    <row r="22722" customFormat="false" ht="15" hidden="false" customHeight="false" outlineLevel="0" collapsed="false">
      <c r="A22722" s="7" t="s">
        <v>34</v>
      </c>
      <c r="B22722" s="7" t="s">
        <v>262</v>
      </c>
      <c r="C22722" s="7" t="s">
        <v>1434</v>
      </c>
      <c r="D22722" s="7" t="n">
        <v>0</v>
      </c>
      <c r="E22722" s="7" t="n">
        <v>0</v>
      </c>
      <c r="F22722" s="7" t="n">
        <v>2</v>
      </c>
      <c r="G22722" s="7" t="n">
        <v>111.7</v>
      </c>
    </row>
    <row r="22723" customFormat="false" ht="15" hidden="false" customHeight="false" outlineLevel="0" collapsed="false">
      <c r="A22723" s="7" t="s">
        <v>34</v>
      </c>
      <c r="B22723" s="7" t="s">
        <v>411</v>
      </c>
      <c r="C22723" s="7" t="s">
        <v>1434</v>
      </c>
      <c r="D22723" s="7" t="n">
        <v>0</v>
      </c>
      <c r="E22723" s="7" t="n">
        <v>0</v>
      </c>
      <c r="F22723" s="7" t="n">
        <v>1</v>
      </c>
      <c r="G22723" s="7" t="n">
        <v>50.26</v>
      </c>
    </row>
    <row r="22724" customFormat="false" ht="15" hidden="false" customHeight="false" outlineLevel="0" collapsed="false">
      <c r="A22724" s="7" t="s">
        <v>34</v>
      </c>
      <c r="B22724" s="7" t="s">
        <v>411</v>
      </c>
      <c r="C22724" s="7" t="s">
        <v>1434</v>
      </c>
      <c r="D22724" s="7" t="n">
        <v>1</v>
      </c>
      <c r="E22724" s="7" t="n">
        <v>54.15</v>
      </c>
      <c r="F22724" s="7" t="n">
        <v>0</v>
      </c>
      <c r="G22724" s="7" t="n">
        <v>0</v>
      </c>
    </row>
    <row r="22725" customFormat="false" ht="15" hidden="false" customHeight="false" outlineLevel="0" collapsed="false">
      <c r="A22725" s="7" t="s">
        <v>34</v>
      </c>
      <c r="B22725" s="7" t="s">
        <v>411</v>
      </c>
      <c r="C22725" s="7" t="s">
        <v>1434</v>
      </c>
      <c r="D22725" s="7" t="n">
        <v>1</v>
      </c>
      <c r="E22725" s="7" t="n">
        <v>55.85</v>
      </c>
      <c r="F22725" s="7" t="n">
        <v>2</v>
      </c>
      <c r="G22725" s="7" t="n">
        <v>111.7</v>
      </c>
    </row>
    <row r="22726" customFormat="false" ht="15" hidden="false" customHeight="false" outlineLevel="0" collapsed="false">
      <c r="A22726" s="7" t="s">
        <v>34</v>
      </c>
      <c r="B22726" s="7" t="s">
        <v>531</v>
      </c>
      <c r="C22726" s="7" t="s">
        <v>1434</v>
      </c>
      <c r="D22726" s="7" t="n">
        <v>0</v>
      </c>
      <c r="E22726" s="7" t="n">
        <v>0</v>
      </c>
      <c r="F22726" s="7" t="n">
        <v>2</v>
      </c>
      <c r="G22726" s="7" t="n">
        <v>111.69</v>
      </c>
    </row>
    <row r="22727" customFormat="false" ht="15" hidden="false" customHeight="false" outlineLevel="0" collapsed="false">
      <c r="A22727" s="7" t="s">
        <v>34</v>
      </c>
      <c r="B22727" s="7" t="s">
        <v>1107</v>
      </c>
      <c r="C22727" s="7" t="s">
        <v>1595</v>
      </c>
      <c r="D22727" s="7" t="n">
        <v>2</v>
      </c>
      <c r="E22727" s="7" t="n">
        <v>111.7</v>
      </c>
      <c r="F22727" s="7" t="n">
        <v>2</v>
      </c>
      <c r="G22727" s="7" t="n">
        <v>106.11</v>
      </c>
    </row>
    <row r="22728" customFormat="false" ht="15" hidden="false" customHeight="false" outlineLevel="0" collapsed="false">
      <c r="A22728" s="7" t="s">
        <v>34</v>
      </c>
      <c r="B22728" s="7" t="s">
        <v>1107</v>
      </c>
      <c r="C22728" s="7" t="s">
        <v>1595</v>
      </c>
      <c r="D22728" s="7" t="n">
        <v>1</v>
      </c>
      <c r="E22728" s="7" t="n">
        <v>55.8</v>
      </c>
      <c r="F22728" s="7" t="n">
        <v>0</v>
      </c>
      <c r="G22728" s="7" t="n">
        <v>0</v>
      </c>
    </row>
    <row r="22729" customFormat="false" ht="15" hidden="false" customHeight="false" outlineLevel="0" collapsed="false">
      <c r="A22729" s="7" t="s">
        <v>34</v>
      </c>
      <c r="B22729" s="7" t="s">
        <v>1107</v>
      </c>
      <c r="C22729" s="7" t="s">
        <v>1595</v>
      </c>
      <c r="D22729" s="7" t="n">
        <v>0</v>
      </c>
      <c r="E22729" s="7" t="n">
        <v>0</v>
      </c>
      <c r="F22729" s="7" t="n">
        <v>2</v>
      </c>
      <c r="G22729" s="7" t="n">
        <v>45.61</v>
      </c>
    </row>
    <row r="22730" customFormat="false" ht="15" hidden="false" customHeight="false" outlineLevel="0" collapsed="false">
      <c r="A22730" s="7" t="s">
        <v>34</v>
      </c>
      <c r="B22730" s="7" t="s">
        <v>1107</v>
      </c>
      <c r="C22730" s="7" t="s">
        <v>1595</v>
      </c>
      <c r="D22730" s="7" t="n">
        <v>1</v>
      </c>
      <c r="E22730" s="7" t="n">
        <v>55.5</v>
      </c>
      <c r="F22730" s="7" t="n">
        <v>0</v>
      </c>
      <c r="G22730" s="7" t="n">
        <v>0</v>
      </c>
    </row>
    <row r="22731" customFormat="false" ht="15" hidden="false" customHeight="false" outlineLevel="0" collapsed="false">
      <c r="A22731" s="7" t="s">
        <v>34</v>
      </c>
      <c r="B22731" s="7" t="s">
        <v>1107</v>
      </c>
      <c r="C22731" s="7" t="s">
        <v>1595</v>
      </c>
      <c r="D22731" s="7" t="n">
        <v>0</v>
      </c>
      <c r="E22731" s="7" t="n">
        <v>0</v>
      </c>
      <c r="F22731" s="7" t="n">
        <v>1</v>
      </c>
      <c r="G22731" s="7" t="n">
        <v>25.34</v>
      </c>
    </row>
    <row r="22732" customFormat="false" ht="15" hidden="false" customHeight="false" outlineLevel="0" collapsed="false">
      <c r="A22732" s="7" t="s">
        <v>34</v>
      </c>
      <c r="B22732" s="7" t="s">
        <v>1108</v>
      </c>
      <c r="C22732" s="7" t="s">
        <v>1595</v>
      </c>
      <c r="D22732" s="7" t="n">
        <v>0</v>
      </c>
      <c r="E22732" s="7" t="n">
        <v>0</v>
      </c>
      <c r="F22732" s="7" t="n">
        <v>1</v>
      </c>
      <c r="G22732" s="7" t="n">
        <v>25.33</v>
      </c>
    </row>
    <row r="22733" customFormat="false" ht="15" hidden="false" customHeight="false" outlineLevel="0" collapsed="false">
      <c r="A22733" s="7" t="s">
        <v>34</v>
      </c>
      <c r="B22733" s="7" t="s">
        <v>1108</v>
      </c>
      <c r="C22733" s="7" t="s">
        <v>1595</v>
      </c>
      <c r="D22733" s="7" t="n">
        <v>5</v>
      </c>
      <c r="E22733" s="7" t="n">
        <v>251.32</v>
      </c>
      <c r="F22733" s="7" t="n">
        <v>4</v>
      </c>
      <c r="G22733" s="7" t="n">
        <v>223.4</v>
      </c>
    </row>
    <row r="22734" customFormat="false" ht="15" hidden="false" customHeight="false" outlineLevel="0" collapsed="false">
      <c r="A22734" s="7" t="s">
        <v>34</v>
      </c>
      <c r="B22734" s="7" t="s">
        <v>1108</v>
      </c>
      <c r="C22734" s="7" t="s">
        <v>1595</v>
      </c>
      <c r="D22734" s="7" t="n">
        <v>0</v>
      </c>
      <c r="E22734" s="7" t="n">
        <v>0</v>
      </c>
      <c r="F22734" s="7" t="n">
        <v>1</v>
      </c>
      <c r="G22734" s="7" t="n">
        <v>22.8</v>
      </c>
    </row>
    <row r="22735" customFormat="false" ht="15" hidden="false" customHeight="false" outlineLevel="0" collapsed="false">
      <c r="A22735" s="7" t="s">
        <v>34</v>
      </c>
      <c r="B22735" s="7" t="s">
        <v>1098</v>
      </c>
      <c r="C22735" s="7" t="s">
        <v>1595</v>
      </c>
      <c r="D22735" s="7" t="n">
        <v>0</v>
      </c>
      <c r="E22735" s="7" t="n">
        <v>0</v>
      </c>
      <c r="F22735" s="7" t="n">
        <v>1</v>
      </c>
      <c r="G22735" s="7" t="n">
        <v>55.85</v>
      </c>
    </row>
    <row r="22736" customFormat="false" ht="15" hidden="false" customHeight="false" outlineLevel="0" collapsed="false">
      <c r="A22736" s="7" t="s">
        <v>34</v>
      </c>
      <c r="B22736" s="7" t="s">
        <v>1098</v>
      </c>
      <c r="C22736" s="7" t="s">
        <v>1595</v>
      </c>
      <c r="D22736" s="7" t="n">
        <v>3</v>
      </c>
      <c r="E22736" s="7" t="n">
        <v>159.17</v>
      </c>
      <c r="F22736" s="7" t="n">
        <v>3</v>
      </c>
      <c r="G22736" s="7" t="n">
        <v>104.32</v>
      </c>
    </row>
    <row r="22737" customFormat="false" ht="15" hidden="false" customHeight="false" outlineLevel="0" collapsed="false">
      <c r="A22737" s="7" t="s">
        <v>34</v>
      </c>
      <c r="B22737" s="7" t="s">
        <v>1098</v>
      </c>
      <c r="C22737" s="7" t="s">
        <v>1595</v>
      </c>
      <c r="D22737" s="7" t="n">
        <v>0</v>
      </c>
      <c r="E22737" s="7" t="n">
        <v>0</v>
      </c>
      <c r="F22737" s="7" t="n">
        <v>1</v>
      </c>
      <c r="G22737" s="7" t="n">
        <v>25.34</v>
      </c>
    </row>
    <row r="22738" customFormat="false" ht="15" hidden="false" customHeight="false" outlineLevel="0" collapsed="false">
      <c r="A22738" s="7" t="s">
        <v>34</v>
      </c>
      <c r="B22738" s="7" t="s">
        <v>1098</v>
      </c>
      <c r="C22738" s="7" t="s">
        <v>1595</v>
      </c>
      <c r="D22738" s="7" t="n">
        <v>0</v>
      </c>
      <c r="E22738" s="7" t="n">
        <v>0</v>
      </c>
      <c r="F22738" s="7" t="n">
        <v>1</v>
      </c>
      <c r="G22738" s="7" t="n">
        <v>55.85</v>
      </c>
    </row>
    <row r="22739" customFormat="false" ht="15" hidden="false" customHeight="false" outlineLevel="0" collapsed="false">
      <c r="A22739" s="7" t="s">
        <v>34</v>
      </c>
      <c r="B22739" s="7" t="s">
        <v>1100</v>
      </c>
      <c r="C22739" s="7" t="s">
        <v>1595</v>
      </c>
      <c r="D22739" s="7" t="n">
        <v>1</v>
      </c>
      <c r="E22739" s="7" t="n">
        <v>47.47</v>
      </c>
      <c r="F22739" s="7" t="n">
        <v>1</v>
      </c>
      <c r="G22739" s="7" t="n">
        <v>50.26</v>
      </c>
    </row>
    <row r="22740" customFormat="false" ht="15" hidden="false" customHeight="false" outlineLevel="0" collapsed="false">
      <c r="A22740" s="7" t="s">
        <v>34</v>
      </c>
      <c r="B22740" s="7" t="s">
        <v>1100</v>
      </c>
      <c r="C22740" s="7" t="s">
        <v>1595</v>
      </c>
      <c r="D22740" s="7" t="n">
        <v>0</v>
      </c>
      <c r="E22740" s="7" t="n">
        <v>0</v>
      </c>
      <c r="F22740" s="7" t="n">
        <v>1</v>
      </c>
      <c r="G22740" s="7" t="n">
        <v>25.33</v>
      </c>
    </row>
    <row r="22741" customFormat="false" ht="15" hidden="false" customHeight="false" outlineLevel="0" collapsed="false">
      <c r="A22741" s="7" t="s">
        <v>34</v>
      </c>
      <c r="B22741" s="7" t="s">
        <v>1100</v>
      </c>
      <c r="C22741" s="7" t="s">
        <v>1595</v>
      </c>
      <c r="D22741" s="7" t="n">
        <v>0</v>
      </c>
      <c r="E22741" s="7" t="n">
        <v>0</v>
      </c>
      <c r="F22741" s="7" t="n">
        <v>2</v>
      </c>
      <c r="G22741" s="7" t="n">
        <v>50.68</v>
      </c>
    </row>
    <row r="22742" customFormat="false" ht="15" hidden="false" customHeight="false" outlineLevel="0" collapsed="false">
      <c r="A22742" s="7" t="s">
        <v>34</v>
      </c>
      <c r="B22742" s="7" t="s">
        <v>107</v>
      </c>
      <c r="C22742" s="7" t="s">
        <v>1435</v>
      </c>
      <c r="D22742" s="7" t="n">
        <v>0</v>
      </c>
      <c r="E22742" s="7" t="n">
        <v>0</v>
      </c>
      <c r="F22742" s="7" t="n">
        <v>1</v>
      </c>
      <c r="G22742" s="7" t="n">
        <v>169.4</v>
      </c>
    </row>
    <row r="22743" customFormat="false" ht="15" hidden="false" customHeight="false" outlineLevel="0" collapsed="false">
      <c r="A22743" s="7" t="s">
        <v>34</v>
      </c>
      <c r="B22743" s="7" t="s">
        <v>107</v>
      </c>
      <c r="C22743" s="7" t="s">
        <v>1435</v>
      </c>
      <c r="D22743" s="7" t="n">
        <v>0</v>
      </c>
      <c r="E22743" s="7" t="n">
        <v>0</v>
      </c>
      <c r="F22743" s="7" t="n">
        <v>1</v>
      </c>
      <c r="G22743" s="7" t="n">
        <v>169.41</v>
      </c>
    </row>
    <row r="22744" customFormat="false" ht="15" hidden="false" customHeight="false" outlineLevel="0" collapsed="false">
      <c r="A22744" s="7" t="s">
        <v>34</v>
      </c>
      <c r="B22744" s="7" t="s">
        <v>107</v>
      </c>
      <c r="C22744" s="7" t="s">
        <v>1435</v>
      </c>
      <c r="D22744" s="7" t="n">
        <v>0</v>
      </c>
      <c r="E22744" s="7" t="n">
        <v>0</v>
      </c>
      <c r="F22744" s="7" t="n">
        <v>1</v>
      </c>
      <c r="G22744" s="7" t="n">
        <v>169.4</v>
      </c>
    </row>
    <row r="22745" customFormat="false" ht="15" hidden="false" customHeight="false" outlineLevel="0" collapsed="false">
      <c r="A22745" s="7" t="s">
        <v>34</v>
      </c>
      <c r="B22745" s="7" t="s">
        <v>107</v>
      </c>
      <c r="C22745" s="7" t="s">
        <v>1435</v>
      </c>
      <c r="D22745" s="7" t="n">
        <v>0</v>
      </c>
      <c r="E22745" s="7" t="n">
        <v>0</v>
      </c>
      <c r="F22745" s="7" t="n">
        <v>1</v>
      </c>
      <c r="G22745" s="7" t="n">
        <v>169.41</v>
      </c>
    </row>
    <row r="22746" customFormat="false" ht="15" hidden="false" customHeight="false" outlineLevel="0" collapsed="false">
      <c r="A22746" s="7" t="s">
        <v>34</v>
      </c>
      <c r="B22746" s="7" t="s">
        <v>107</v>
      </c>
      <c r="C22746" s="7" t="s">
        <v>1435</v>
      </c>
      <c r="D22746" s="7" t="n">
        <v>18</v>
      </c>
      <c r="E22746" s="7" t="n">
        <v>2871.51</v>
      </c>
      <c r="F22746" s="7" t="n">
        <v>6</v>
      </c>
      <c r="G22746" s="7" t="n">
        <v>965.64</v>
      </c>
    </row>
    <row r="22747" customFormat="false" ht="15" hidden="false" customHeight="false" outlineLevel="0" collapsed="false">
      <c r="A22747" s="7" t="s">
        <v>34</v>
      </c>
      <c r="B22747" s="7" t="s">
        <v>107</v>
      </c>
      <c r="C22747" s="7" t="s">
        <v>1435</v>
      </c>
      <c r="D22747" s="7" t="n">
        <v>0</v>
      </c>
      <c r="E22747" s="7" t="n">
        <v>0</v>
      </c>
      <c r="F22747" s="7" t="n">
        <v>1</v>
      </c>
      <c r="G22747" s="7" t="n">
        <v>152.46</v>
      </c>
    </row>
    <row r="22748" customFormat="false" ht="15" hidden="false" customHeight="false" outlineLevel="0" collapsed="false">
      <c r="A22748" s="7" t="s">
        <v>34</v>
      </c>
      <c r="B22748" s="7" t="s">
        <v>107</v>
      </c>
      <c r="C22748" s="7" t="s">
        <v>1435</v>
      </c>
      <c r="D22748" s="7" t="n">
        <v>0</v>
      </c>
      <c r="E22748" s="7" t="n">
        <v>0</v>
      </c>
      <c r="F22748" s="7" t="n">
        <v>1</v>
      </c>
      <c r="G22748" s="7" t="n">
        <v>152.46</v>
      </c>
    </row>
    <row r="22749" customFormat="false" ht="15" hidden="false" customHeight="false" outlineLevel="0" collapsed="false">
      <c r="A22749" s="7" t="s">
        <v>34</v>
      </c>
      <c r="B22749" s="7" t="s">
        <v>107</v>
      </c>
      <c r="C22749" s="7" t="s">
        <v>1435</v>
      </c>
      <c r="D22749" s="7" t="n">
        <v>0</v>
      </c>
      <c r="E22749" s="7" t="n">
        <v>0</v>
      </c>
      <c r="F22749" s="7" t="n">
        <v>1</v>
      </c>
      <c r="G22749" s="7" t="n">
        <v>144</v>
      </c>
    </row>
    <row r="22750" customFormat="false" ht="15" hidden="false" customHeight="false" outlineLevel="0" collapsed="false">
      <c r="A22750" s="7" t="s">
        <v>34</v>
      </c>
      <c r="B22750" s="7" t="s">
        <v>107</v>
      </c>
      <c r="C22750" s="7" t="s">
        <v>1435</v>
      </c>
      <c r="D22750" s="7" t="n">
        <v>0</v>
      </c>
      <c r="E22750" s="7" t="n">
        <v>0</v>
      </c>
      <c r="F22750" s="7" t="n">
        <v>1</v>
      </c>
      <c r="G22750" s="7" t="n">
        <v>152.47</v>
      </c>
    </row>
    <row r="22751" customFormat="false" ht="15" hidden="false" customHeight="false" outlineLevel="0" collapsed="false">
      <c r="A22751" s="7" t="s">
        <v>34</v>
      </c>
      <c r="B22751" s="7" t="s">
        <v>107</v>
      </c>
      <c r="C22751" s="7" t="s">
        <v>1435</v>
      </c>
      <c r="D22751" s="7" t="n">
        <v>0</v>
      </c>
      <c r="E22751" s="7" t="n">
        <v>0</v>
      </c>
      <c r="F22751" s="7" t="n">
        <v>1</v>
      </c>
      <c r="G22751" s="7" t="n">
        <v>169.4</v>
      </c>
    </row>
    <row r="22752" customFormat="false" ht="15" hidden="false" customHeight="false" outlineLevel="0" collapsed="false">
      <c r="A22752" s="7" t="s">
        <v>34</v>
      </c>
      <c r="B22752" s="7" t="s">
        <v>229</v>
      </c>
      <c r="C22752" s="7" t="s">
        <v>1436</v>
      </c>
      <c r="D22752" s="7" t="n">
        <v>0</v>
      </c>
      <c r="E22752" s="7" t="n">
        <v>0</v>
      </c>
      <c r="F22752" s="7" t="n">
        <v>1</v>
      </c>
      <c r="G22752" s="7" t="n">
        <v>132.97</v>
      </c>
    </row>
    <row r="22753" customFormat="false" ht="15" hidden="false" customHeight="false" outlineLevel="0" collapsed="false">
      <c r="A22753" s="7" t="s">
        <v>34</v>
      </c>
      <c r="B22753" s="7" t="s">
        <v>229</v>
      </c>
      <c r="C22753" s="7" t="s">
        <v>1436</v>
      </c>
      <c r="D22753" s="7" t="n">
        <v>0</v>
      </c>
      <c r="E22753" s="7" t="n">
        <v>0</v>
      </c>
      <c r="F22753" s="7" t="n">
        <v>1</v>
      </c>
      <c r="G22753" s="7" t="n">
        <v>119.67</v>
      </c>
    </row>
    <row r="22754" customFormat="false" ht="15" hidden="false" customHeight="false" outlineLevel="0" collapsed="false">
      <c r="A22754" s="7" t="s">
        <v>34</v>
      </c>
      <c r="B22754" s="7" t="s">
        <v>229</v>
      </c>
      <c r="C22754" s="7" t="s">
        <v>1436</v>
      </c>
      <c r="D22754" s="7" t="n">
        <v>1</v>
      </c>
      <c r="E22754" s="7" t="n">
        <v>132.97</v>
      </c>
      <c r="F22754" s="7" t="n">
        <v>4</v>
      </c>
      <c r="G22754" s="7" t="n">
        <v>518.57</v>
      </c>
    </row>
    <row r="22755" customFormat="false" ht="15" hidden="false" customHeight="false" outlineLevel="0" collapsed="false">
      <c r="A22755" s="7" t="s">
        <v>34</v>
      </c>
      <c r="B22755" s="7" t="s">
        <v>229</v>
      </c>
      <c r="C22755" s="7" t="s">
        <v>1436</v>
      </c>
      <c r="D22755" s="7" t="n">
        <v>0</v>
      </c>
      <c r="E22755" s="7" t="n">
        <v>0</v>
      </c>
      <c r="F22755" s="7" t="n">
        <v>1</v>
      </c>
      <c r="G22755" s="7" t="n">
        <v>132.97</v>
      </c>
    </row>
    <row r="22756" customFormat="false" ht="15" hidden="false" customHeight="false" outlineLevel="0" collapsed="false">
      <c r="A22756" s="7" t="s">
        <v>34</v>
      </c>
      <c r="B22756" s="7" t="s">
        <v>229</v>
      </c>
      <c r="C22756" s="7" t="s">
        <v>1436</v>
      </c>
      <c r="D22756" s="7" t="n">
        <v>0</v>
      </c>
      <c r="E22756" s="7" t="n">
        <v>0</v>
      </c>
      <c r="F22756" s="7" t="n">
        <v>1</v>
      </c>
      <c r="G22756" s="7" t="n">
        <v>132.96</v>
      </c>
    </row>
    <row r="22757" customFormat="false" ht="15" hidden="false" customHeight="false" outlineLevel="0" collapsed="false">
      <c r="A22757" s="7" t="s">
        <v>34</v>
      </c>
      <c r="B22757" s="7" t="s">
        <v>175</v>
      </c>
      <c r="C22757" s="7" t="s">
        <v>1437</v>
      </c>
      <c r="D22757" s="7" t="n">
        <v>3</v>
      </c>
      <c r="E22757" s="7" t="n">
        <v>150.79</v>
      </c>
      <c r="F22757" s="7" t="n">
        <v>0</v>
      </c>
      <c r="G22757" s="7" t="n">
        <v>0</v>
      </c>
    </row>
    <row r="22758" customFormat="false" ht="15" hidden="false" customHeight="false" outlineLevel="0" collapsed="false">
      <c r="A22758" s="7" t="s">
        <v>34</v>
      </c>
      <c r="B22758" s="7" t="s">
        <v>175</v>
      </c>
      <c r="C22758" s="7" t="s">
        <v>1437</v>
      </c>
      <c r="D22758" s="7" t="n">
        <v>0</v>
      </c>
      <c r="E22758" s="7" t="n">
        <v>0</v>
      </c>
      <c r="F22758" s="7" t="n">
        <v>2</v>
      </c>
      <c r="G22758" s="7" t="n">
        <v>135.42</v>
      </c>
    </row>
    <row r="22759" customFormat="false" ht="15" hidden="false" customHeight="false" outlineLevel="0" collapsed="false">
      <c r="A22759" s="7" t="s">
        <v>34</v>
      </c>
      <c r="B22759" s="7" t="s">
        <v>175</v>
      </c>
      <c r="C22759" s="7" t="s">
        <v>1437</v>
      </c>
      <c r="D22759" s="7" t="n">
        <v>0</v>
      </c>
      <c r="E22759" s="7" t="n">
        <v>0</v>
      </c>
      <c r="F22759" s="7" t="n">
        <v>2</v>
      </c>
      <c r="G22759" s="7" t="n">
        <v>121.88</v>
      </c>
    </row>
    <row r="22760" customFormat="false" ht="15" hidden="false" customHeight="false" outlineLevel="0" collapsed="false">
      <c r="A22760" s="7" t="s">
        <v>34</v>
      </c>
      <c r="B22760" s="7" t="s">
        <v>175</v>
      </c>
      <c r="C22760" s="7" t="s">
        <v>1437</v>
      </c>
      <c r="D22760" s="7" t="n">
        <v>-1</v>
      </c>
      <c r="E22760" s="7" t="n">
        <v>-47.15</v>
      </c>
      <c r="F22760" s="7" t="n">
        <v>0</v>
      </c>
      <c r="G22760" s="7" t="n">
        <v>0</v>
      </c>
    </row>
    <row r="22761" customFormat="false" ht="15" hidden="false" customHeight="false" outlineLevel="0" collapsed="false">
      <c r="A22761" s="7" t="s">
        <v>34</v>
      </c>
      <c r="B22761" s="7" t="s">
        <v>175</v>
      </c>
      <c r="C22761" s="7" t="s">
        <v>1437</v>
      </c>
      <c r="D22761" s="7" t="n">
        <v>0</v>
      </c>
      <c r="E22761" s="7" t="n">
        <v>0</v>
      </c>
      <c r="F22761" s="7" t="n">
        <v>1</v>
      </c>
      <c r="G22761" s="7" t="n">
        <v>60.94</v>
      </c>
    </row>
    <row r="22762" customFormat="false" ht="15" hidden="false" customHeight="false" outlineLevel="0" collapsed="false">
      <c r="A22762" s="7" t="s">
        <v>34</v>
      </c>
      <c r="B22762" s="7" t="s">
        <v>175</v>
      </c>
      <c r="C22762" s="7" t="s">
        <v>1437</v>
      </c>
      <c r="D22762" s="7" t="n">
        <v>0</v>
      </c>
      <c r="E22762" s="7" t="n">
        <v>0</v>
      </c>
      <c r="F22762" s="7" t="n">
        <v>1</v>
      </c>
      <c r="G22762" s="7" t="n">
        <v>67.72</v>
      </c>
    </row>
    <row r="22763" customFormat="false" ht="15" hidden="false" customHeight="false" outlineLevel="0" collapsed="false">
      <c r="A22763" s="7" t="s">
        <v>34</v>
      </c>
      <c r="B22763" s="7" t="s">
        <v>175</v>
      </c>
      <c r="C22763" s="7" t="s">
        <v>1437</v>
      </c>
      <c r="D22763" s="7" t="n">
        <v>2</v>
      </c>
      <c r="E22763" s="7" t="n">
        <v>111.6</v>
      </c>
      <c r="F22763" s="7" t="n">
        <v>0</v>
      </c>
      <c r="G22763" s="7" t="n">
        <v>0</v>
      </c>
    </row>
    <row r="22764" customFormat="false" ht="15" hidden="false" customHeight="false" outlineLevel="0" collapsed="false">
      <c r="A22764" s="7" t="s">
        <v>34</v>
      </c>
      <c r="B22764" s="7" t="s">
        <v>175</v>
      </c>
      <c r="C22764" s="7" t="s">
        <v>1437</v>
      </c>
      <c r="D22764" s="7" t="n">
        <v>0</v>
      </c>
      <c r="E22764" s="7" t="n">
        <v>0</v>
      </c>
      <c r="F22764" s="7" t="n">
        <v>1</v>
      </c>
      <c r="G22764" s="7" t="n">
        <v>67.72</v>
      </c>
    </row>
    <row r="22765" customFormat="false" ht="15" hidden="false" customHeight="false" outlineLevel="0" collapsed="false">
      <c r="A22765" s="7" t="s">
        <v>34</v>
      </c>
      <c r="B22765" s="7" t="s">
        <v>175</v>
      </c>
      <c r="C22765" s="7" t="s">
        <v>1437</v>
      </c>
      <c r="D22765" s="7" t="n">
        <v>20</v>
      </c>
      <c r="E22765" s="7" t="n">
        <v>1269.57</v>
      </c>
      <c r="F22765" s="7" t="n">
        <v>10</v>
      </c>
      <c r="G22765" s="7" t="n">
        <v>670.33</v>
      </c>
    </row>
    <row r="22766" customFormat="false" ht="15" hidden="false" customHeight="false" outlineLevel="0" collapsed="false">
      <c r="A22766" s="7" t="s">
        <v>34</v>
      </c>
      <c r="B22766" s="7" t="s">
        <v>175</v>
      </c>
      <c r="C22766" s="7" t="s">
        <v>1437</v>
      </c>
      <c r="D22766" s="7" t="n">
        <v>0</v>
      </c>
      <c r="E22766" s="7" t="n">
        <v>0</v>
      </c>
      <c r="F22766" s="7" t="n">
        <v>1</v>
      </c>
      <c r="G22766" s="7" t="n">
        <v>67.71</v>
      </c>
    </row>
    <row r="22767" customFormat="false" ht="15" hidden="false" customHeight="false" outlineLevel="0" collapsed="false">
      <c r="A22767" s="7" t="s">
        <v>34</v>
      </c>
      <c r="B22767" s="7" t="s">
        <v>175</v>
      </c>
      <c r="C22767" s="7" t="s">
        <v>1437</v>
      </c>
      <c r="D22767" s="7" t="n">
        <v>0</v>
      </c>
      <c r="E22767" s="7" t="n">
        <v>0</v>
      </c>
      <c r="F22767" s="7" t="n">
        <v>1</v>
      </c>
      <c r="G22767" s="7" t="n">
        <v>67.72</v>
      </c>
    </row>
    <row r="22768" customFormat="false" ht="15" hidden="false" customHeight="false" outlineLevel="0" collapsed="false">
      <c r="A22768" s="7" t="s">
        <v>34</v>
      </c>
      <c r="B22768" s="7" t="s">
        <v>175</v>
      </c>
      <c r="C22768" s="7" t="s">
        <v>1437</v>
      </c>
      <c r="D22768" s="7" t="n">
        <v>0</v>
      </c>
      <c r="E22768" s="7" t="n">
        <v>0</v>
      </c>
      <c r="F22768" s="7" t="n">
        <v>1</v>
      </c>
      <c r="G22768" s="7" t="n">
        <v>60.94</v>
      </c>
    </row>
    <row r="22769" customFormat="false" ht="15" hidden="false" customHeight="false" outlineLevel="0" collapsed="false">
      <c r="A22769" s="7" t="s">
        <v>34</v>
      </c>
      <c r="B22769" s="7" t="s">
        <v>175</v>
      </c>
      <c r="C22769" s="7" t="s">
        <v>1437</v>
      </c>
      <c r="D22769" s="7" t="n">
        <v>1</v>
      </c>
      <c r="E22769" s="7" t="n">
        <v>55.9</v>
      </c>
      <c r="F22769" s="7" t="n">
        <v>0</v>
      </c>
      <c r="G22769" s="7" t="n">
        <v>0</v>
      </c>
    </row>
    <row r="22770" customFormat="false" ht="15" hidden="false" customHeight="false" outlineLevel="0" collapsed="false">
      <c r="A22770" s="7" t="s">
        <v>34</v>
      </c>
      <c r="B22770" s="7" t="s">
        <v>230</v>
      </c>
      <c r="C22770" s="7" t="s">
        <v>1438</v>
      </c>
      <c r="D22770" s="7" t="n">
        <v>0</v>
      </c>
      <c r="E22770" s="7" t="n">
        <v>0</v>
      </c>
      <c r="F22770" s="7" t="n">
        <v>2</v>
      </c>
      <c r="G22770" s="7" t="n">
        <v>169.32</v>
      </c>
    </row>
    <row r="22771" customFormat="false" ht="15" hidden="false" customHeight="false" outlineLevel="0" collapsed="false">
      <c r="A22771" s="7" t="s">
        <v>34</v>
      </c>
      <c r="B22771" s="7" t="s">
        <v>230</v>
      </c>
      <c r="C22771" s="7" t="s">
        <v>1438</v>
      </c>
      <c r="D22771" s="7" t="n">
        <v>0</v>
      </c>
      <c r="E22771" s="7" t="n">
        <v>0</v>
      </c>
      <c r="F22771" s="7" t="n">
        <v>1</v>
      </c>
      <c r="G22771" s="7" t="n">
        <v>84.66</v>
      </c>
    </row>
    <row r="22772" customFormat="false" ht="15" hidden="false" customHeight="false" outlineLevel="0" collapsed="false">
      <c r="A22772" s="7" t="s">
        <v>34</v>
      </c>
      <c r="B22772" s="7" t="s">
        <v>230</v>
      </c>
      <c r="C22772" s="7" t="s">
        <v>1438</v>
      </c>
      <c r="D22772" s="7" t="n">
        <v>0</v>
      </c>
      <c r="E22772" s="7" t="n">
        <v>0</v>
      </c>
      <c r="F22772" s="7" t="n">
        <v>1</v>
      </c>
      <c r="G22772" s="7" t="n">
        <v>84.66</v>
      </c>
    </row>
    <row r="22773" customFormat="false" ht="15" hidden="false" customHeight="false" outlineLevel="0" collapsed="false">
      <c r="A22773" s="7" t="s">
        <v>34</v>
      </c>
      <c r="B22773" s="7" t="s">
        <v>230</v>
      </c>
      <c r="C22773" s="7" t="s">
        <v>1438</v>
      </c>
      <c r="D22773" s="7" t="n">
        <v>0</v>
      </c>
      <c r="E22773" s="7" t="n">
        <v>0</v>
      </c>
      <c r="F22773" s="7" t="n">
        <v>1</v>
      </c>
      <c r="G22773" s="7" t="n">
        <v>84.66</v>
      </c>
    </row>
    <row r="22774" customFormat="false" ht="15" hidden="false" customHeight="false" outlineLevel="0" collapsed="false">
      <c r="A22774" s="7" t="s">
        <v>34</v>
      </c>
      <c r="B22774" s="7" t="s">
        <v>230</v>
      </c>
      <c r="C22774" s="7" t="s">
        <v>1438</v>
      </c>
      <c r="D22774" s="7" t="n">
        <v>10</v>
      </c>
      <c r="E22774" s="7" t="n">
        <v>684.32</v>
      </c>
      <c r="F22774" s="7" t="n">
        <v>0</v>
      </c>
      <c r="G22774" s="7" t="n">
        <v>0</v>
      </c>
    </row>
    <row r="22775" customFormat="false" ht="15" hidden="false" customHeight="false" outlineLevel="0" collapsed="false">
      <c r="A22775" s="7" t="s">
        <v>34</v>
      </c>
      <c r="B22775" s="7" t="s">
        <v>230</v>
      </c>
      <c r="C22775" s="7" t="s">
        <v>1438</v>
      </c>
      <c r="D22775" s="7" t="n">
        <v>0</v>
      </c>
      <c r="E22775" s="7" t="n">
        <v>0</v>
      </c>
      <c r="F22775" s="7" t="n">
        <v>1</v>
      </c>
      <c r="G22775" s="7" t="n">
        <v>84.66</v>
      </c>
    </row>
    <row r="22776" customFormat="false" ht="15" hidden="false" customHeight="false" outlineLevel="0" collapsed="false">
      <c r="A22776" s="7" t="s">
        <v>34</v>
      </c>
      <c r="B22776" s="7" t="s">
        <v>230</v>
      </c>
      <c r="C22776" s="7" t="s">
        <v>1438</v>
      </c>
      <c r="D22776" s="7" t="n">
        <v>0</v>
      </c>
      <c r="E22776" s="7" t="n">
        <v>0</v>
      </c>
      <c r="F22776" s="7" t="n">
        <v>1</v>
      </c>
      <c r="G22776" s="7" t="n">
        <v>84.66</v>
      </c>
    </row>
    <row r="22777" customFormat="false" ht="15" hidden="false" customHeight="false" outlineLevel="0" collapsed="false">
      <c r="A22777" s="7" t="s">
        <v>34</v>
      </c>
      <c r="B22777" s="7" t="s">
        <v>230</v>
      </c>
      <c r="C22777" s="7" t="s">
        <v>1438</v>
      </c>
      <c r="D22777" s="7" t="n">
        <v>0</v>
      </c>
      <c r="E22777" s="7" t="n">
        <v>0</v>
      </c>
      <c r="F22777" s="7" t="n">
        <v>1</v>
      </c>
      <c r="G22777" s="7" t="n">
        <v>76.2</v>
      </c>
    </row>
    <row r="22778" customFormat="false" ht="15" hidden="false" customHeight="false" outlineLevel="0" collapsed="false">
      <c r="A22778" s="7" t="s">
        <v>34</v>
      </c>
      <c r="B22778" s="7" t="s">
        <v>230</v>
      </c>
      <c r="C22778" s="7" t="s">
        <v>1438</v>
      </c>
      <c r="D22778" s="7" t="n">
        <v>0</v>
      </c>
      <c r="E22778" s="7" t="n">
        <v>0</v>
      </c>
      <c r="F22778" s="7" t="n">
        <v>4</v>
      </c>
      <c r="G22778" s="7" t="n">
        <v>338.64</v>
      </c>
    </row>
    <row r="22779" customFormat="false" ht="15" hidden="false" customHeight="false" outlineLevel="0" collapsed="false">
      <c r="A22779" s="7" t="s">
        <v>34</v>
      </c>
      <c r="B22779" s="7" t="s">
        <v>230</v>
      </c>
      <c r="C22779" s="7" t="s">
        <v>1438</v>
      </c>
      <c r="D22779" s="7" t="n">
        <v>0</v>
      </c>
      <c r="E22779" s="7" t="n">
        <v>0</v>
      </c>
      <c r="F22779" s="7" t="n">
        <v>1</v>
      </c>
      <c r="G22779" s="7" t="n">
        <v>71.97</v>
      </c>
    </row>
    <row r="22780" customFormat="false" ht="15" hidden="false" customHeight="false" outlineLevel="0" collapsed="false">
      <c r="A22780" s="7" t="s">
        <v>34</v>
      </c>
      <c r="B22780" s="7" t="s">
        <v>230</v>
      </c>
      <c r="C22780" s="7" t="s">
        <v>1438</v>
      </c>
      <c r="D22780" s="7" t="n">
        <v>0</v>
      </c>
      <c r="E22780" s="7" t="n">
        <v>0</v>
      </c>
      <c r="F22780" s="7" t="n">
        <v>1</v>
      </c>
      <c r="G22780" s="7" t="n">
        <v>84.66</v>
      </c>
    </row>
    <row r="22781" customFormat="false" ht="15" hidden="false" customHeight="false" outlineLevel="0" collapsed="false">
      <c r="A22781" s="7" t="s">
        <v>34</v>
      </c>
      <c r="B22781" s="7" t="s">
        <v>230</v>
      </c>
      <c r="C22781" s="7" t="s">
        <v>1438</v>
      </c>
      <c r="D22781" s="7" t="n">
        <v>27</v>
      </c>
      <c r="E22781" s="7" t="n">
        <v>2150.36</v>
      </c>
      <c r="F22781" s="7" t="n">
        <v>26</v>
      </c>
      <c r="G22781" s="7" t="n">
        <v>2137.64</v>
      </c>
    </row>
    <row r="22782" customFormat="false" ht="15" hidden="false" customHeight="false" outlineLevel="0" collapsed="false">
      <c r="A22782" s="7" t="s">
        <v>34</v>
      </c>
      <c r="B22782" s="7" t="s">
        <v>230</v>
      </c>
      <c r="C22782" s="7" t="s">
        <v>1438</v>
      </c>
      <c r="D22782" s="7" t="n">
        <v>0</v>
      </c>
      <c r="E22782" s="7" t="n">
        <v>0</v>
      </c>
      <c r="F22782" s="7" t="n">
        <v>1</v>
      </c>
      <c r="G22782" s="7" t="n">
        <v>76.2</v>
      </c>
    </row>
    <row r="22783" customFormat="false" ht="15" hidden="false" customHeight="false" outlineLevel="0" collapsed="false">
      <c r="A22783" s="7" t="s">
        <v>34</v>
      </c>
      <c r="B22783" s="7" t="s">
        <v>230</v>
      </c>
      <c r="C22783" s="7" t="s">
        <v>1438</v>
      </c>
      <c r="D22783" s="7" t="n">
        <v>0</v>
      </c>
      <c r="E22783" s="7" t="n">
        <v>0</v>
      </c>
      <c r="F22783" s="7" t="n">
        <v>2</v>
      </c>
      <c r="G22783" s="7" t="n">
        <v>169.32</v>
      </c>
    </row>
    <row r="22784" customFormat="false" ht="15" hidden="false" customHeight="false" outlineLevel="0" collapsed="false">
      <c r="A22784" s="7" t="s">
        <v>34</v>
      </c>
      <c r="B22784" s="7" t="s">
        <v>230</v>
      </c>
      <c r="C22784" s="7" t="s">
        <v>1438</v>
      </c>
      <c r="D22784" s="7" t="n">
        <v>0</v>
      </c>
      <c r="E22784" s="7" t="n">
        <v>0</v>
      </c>
      <c r="F22784" s="7" t="n">
        <v>1</v>
      </c>
      <c r="G22784" s="7" t="n">
        <v>84.66</v>
      </c>
    </row>
    <row r="22785" customFormat="false" ht="15" hidden="false" customHeight="false" outlineLevel="0" collapsed="false">
      <c r="A22785" s="7" t="s">
        <v>34</v>
      </c>
      <c r="B22785" s="7" t="s">
        <v>230</v>
      </c>
      <c r="C22785" s="7" t="s">
        <v>1438</v>
      </c>
      <c r="D22785" s="7" t="n">
        <v>0</v>
      </c>
      <c r="E22785" s="7" t="n">
        <v>0</v>
      </c>
      <c r="F22785" s="7" t="n">
        <v>1</v>
      </c>
      <c r="G22785" s="7" t="n">
        <v>84.66</v>
      </c>
    </row>
    <row r="22786" customFormat="false" ht="15" hidden="false" customHeight="false" outlineLevel="0" collapsed="false">
      <c r="A22786" s="7" t="s">
        <v>34</v>
      </c>
      <c r="B22786" s="7" t="s">
        <v>230</v>
      </c>
      <c r="C22786" s="7" t="s">
        <v>1438</v>
      </c>
      <c r="D22786" s="7" t="n">
        <v>0</v>
      </c>
      <c r="E22786" s="7" t="n">
        <v>0</v>
      </c>
      <c r="F22786" s="7" t="n">
        <v>1</v>
      </c>
      <c r="G22786" s="7" t="n">
        <v>76.2</v>
      </c>
    </row>
    <row r="22787" customFormat="false" ht="15" hidden="false" customHeight="false" outlineLevel="0" collapsed="false">
      <c r="A22787" s="7" t="s">
        <v>34</v>
      </c>
      <c r="B22787" s="7" t="s">
        <v>230</v>
      </c>
      <c r="C22787" s="7" t="s">
        <v>1438</v>
      </c>
      <c r="D22787" s="7" t="n">
        <v>1</v>
      </c>
      <c r="E22787" s="7" t="n">
        <v>0.01</v>
      </c>
      <c r="F22787" s="7" t="n">
        <v>0</v>
      </c>
      <c r="G22787" s="7" t="n">
        <v>0</v>
      </c>
    </row>
    <row r="22788" customFormat="false" ht="15" hidden="false" customHeight="false" outlineLevel="0" collapsed="false">
      <c r="A22788" s="7" t="s">
        <v>34</v>
      </c>
      <c r="B22788" s="7" t="s">
        <v>230</v>
      </c>
      <c r="C22788" s="7" t="s">
        <v>1438</v>
      </c>
      <c r="D22788" s="7" t="n">
        <v>0</v>
      </c>
      <c r="E22788" s="7" t="n">
        <v>0</v>
      </c>
      <c r="F22788" s="7" t="n">
        <v>1</v>
      </c>
      <c r="G22788" s="7" t="n">
        <v>84.67</v>
      </c>
    </row>
    <row r="22789" customFormat="false" ht="15" hidden="false" customHeight="false" outlineLevel="0" collapsed="false">
      <c r="A22789" s="7" t="s">
        <v>34</v>
      </c>
      <c r="B22789" s="7" t="s">
        <v>230</v>
      </c>
      <c r="C22789" s="7" t="s">
        <v>1438</v>
      </c>
      <c r="D22789" s="7" t="n">
        <v>0</v>
      </c>
      <c r="E22789" s="7" t="n">
        <v>0</v>
      </c>
      <c r="F22789" s="7" t="n">
        <v>1</v>
      </c>
      <c r="G22789" s="7" t="n">
        <v>84.66</v>
      </c>
    </row>
    <row r="22790" customFormat="false" ht="15" hidden="false" customHeight="false" outlineLevel="0" collapsed="false">
      <c r="A22790" s="7" t="s">
        <v>34</v>
      </c>
      <c r="B22790" s="7" t="s">
        <v>230</v>
      </c>
      <c r="C22790" s="7" t="s">
        <v>1438</v>
      </c>
      <c r="D22790" s="7" t="n">
        <v>0</v>
      </c>
      <c r="E22790" s="7" t="n">
        <v>0</v>
      </c>
      <c r="F22790" s="7" t="n">
        <v>1</v>
      </c>
      <c r="G22790" s="7" t="n">
        <v>76.19</v>
      </c>
    </row>
    <row r="22791" customFormat="false" ht="15" hidden="false" customHeight="false" outlineLevel="0" collapsed="false">
      <c r="A22791" s="7" t="s">
        <v>34</v>
      </c>
      <c r="B22791" s="7" t="s">
        <v>230</v>
      </c>
      <c r="C22791" s="7" t="s">
        <v>1438</v>
      </c>
      <c r="D22791" s="7" t="n">
        <v>0</v>
      </c>
      <c r="E22791" s="7" t="n">
        <v>0</v>
      </c>
      <c r="F22791" s="7" t="n">
        <v>1</v>
      </c>
      <c r="G22791" s="7" t="n">
        <v>76.2</v>
      </c>
    </row>
    <row r="22792" customFormat="false" ht="15" hidden="false" customHeight="false" outlineLevel="0" collapsed="false">
      <c r="A22792" s="7" t="s">
        <v>34</v>
      </c>
      <c r="B22792" s="7" t="s">
        <v>230</v>
      </c>
      <c r="C22792" s="7" t="s">
        <v>1438</v>
      </c>
      <c r="D22792" s="7" t="n">
        <v>0</v>
      </c>
      <c r="E22792" s="7" t="n">
        <v>0</v>
      </c>
      <c r="F22792" s="7" t="n">
        <v>1</v>
      </c>
      <c r="G22792" s="7" t="n">
        <v>71.97</v>
      </c>
    </row>
    <row r="22793" customFormat="false" ht="15" hidden="false" customHeight="false" outlineLevel="0" collapsed="false">
      <c r="A22793" s="7" t="s">
        <v>34</v>
      </c>
      <c r="B22793" s="7" t="s">
        <v>230</v>
      </c>
      <c r="C22793" s="7" t="s">
        <v>1438</v>
      </c>
      <c r="D22793" s="7" t="n">
        <v>0</v>
      </c>
      <c r="E22793" s="7" t="n">
        <v>0</v>
      </c>
      <c r="F22793" s="7" t="n">
        <v>1</v>
      </c>
      <c r="G22793" s="7" t="n">
        <v>84.66</v>
      </c>
    </row>
    <row r="22794" customFormat="false" ht="15" hidden="false" customHeight="false" outlineLevel="0" collapsed="false">
      <c r="A22794" s="7" t="s">
        <v>34</v>
      </c>
      <c r="B22794" s="7" t="s">
        <v>230</v>
      </c>
      <c r="C22794" s="7" t="s">
        <v>1438</v>
      </c>
      <c r="D22794" s="7" t="n">
        <v>0</v>
      </c>
      <c r="E22794" s="7" t="n">
        <v>0</v>
      </c>
      <c r="F22794" s="7" t="n">
        <v>1</v>
      </c>
      <c r="G22794" s="7" t="n">
        <v>80.43</v>
      </c>
    </row>
    <row r="22795" customFormat="false" ht="15" hidden="false" customHeight="false" outlineLevel="0" collapsed="false">
      <c r="A22795" s="7" t="s">
        <v>34</v>
      </c>
      <c r="B22795" s="7" t="s">
        <v>230</v>
      </c>
      <c r="C22795" s="7" t="s">
        <v>1438</v>
      </c>
      <c r="D22795" s="7" t="n">
        <v>0</v>
      </c>
      <c r="E22795" s="7" t="n">
        <v>0</v>
      </c>
      <c r="F22795" s="7" t="n">
        <v>2</v>
      </c>
      <c r="G22795" s="7" t="n">
        <v>169.33</v>
      </c>
    </row>
    <row r="22796" customFormat="false" ht="15" hidden="false" customHeight="false" outlineLevel="0" collapsed="false">
      <c r="A22796" s="7" t="s">
        <v>34</v>
      </c>
      <c r="B22796" s="7" t="s">
        <v>230</v>
      </c>
      <c r="C22796" s="7" t="s">
        <v>1438</v>
      </c>
      <c r="D22796" s="7" t="n">
        <v>0</v>
      </c>
      <c r="E22796" s="7" t="n">
        <v>0</v>
      </c>
      <c r="F22796" s="7" t="n">
        <v>1</v>
      </c>
      <c r="G22796" s="7" t="n">
        <v>76.19</v>
      </c>
    </row>
    <row r="22797" customFormat="false" ht="15" hidden="false" customHeight="false" outlineLevel="0" collapsed="false">
      <c r="A22797" s="7" t="s">
        <v>34</v>
      </c>
      <c r="B22797" s="7" t="s">
        <v>230</v>
      </c>
      <c r="C22797" s="7" t="s">
        <v>1438</v>
      </c>
      <c r="D22797" s="7" t="n">
        <v>0</v>
      </c>
      <c r="E22797" s="7" t="n">
        <v>0</v>
      </c>
      <c r="F22797" s="7" t="n">
        <v>1</v>
      </c>
      <c r="G22797" s="7" t="n">
        <v>84.66</v>
      </c>
    </row>
    <row r="22798" customFormat="false" ht="15" hidden="false" customHeight="false" outlineLevel="0" collapsed="false">
      <c r="A22798" s="7" t="s">
        <v>34</v>
      </c>
      <c r="B22798" s="7" t="s">
        <v>230</v>
      </c>
      <c r="C22798" s="7" t="s">
        <v>1438</v>
      </c>
      <c r="D22798" s="7" t="n">
        <v>0</v>
      </c>
      <c r="E22798" s="7" t="n">
        <v>0</v>
      </c>
      <c r="F22798" s="7" t="n">
        <v>1</v>
      </c>
      <c r="G22798" s="7" t="n">
        <v>84.67</v>
      </c>
    </row>
    <row r="22799" customFormat="false" ht="15" hidden="false" customHeight="false" outlineLevel="0" collapsed="false">
      <c r="A22799" s="7" t="s">
        <v>34</v>
      </c>
      <c r="B22799" s="7" t="s">
        <v>230</v>
      </c>
      <c r="C22799" s="7" t="s">
        <v>1438</v>
      </c>
      <c r="D22799" s="7" t="n">
        <v>0</v>
      </c>
      <c r="E22799" s="7" t="n">
        <v>0</v>
      </c>
      <c r="F22799" s="7" t="n">
        <v>1</v>
      </c>
      <c r="G22799" s="7" t="n">
        <v>76.2</v>
      </c>
    </row>
    <row r="22800" customFormat="false" ht="15" hidden="false" customHeight="false" outlineLevel="0" collapsed="false">
      <c r="A22800" s="7" t="s">
        <v>34</v>
      </c>
      <c r="B22800" s="7" t="s">
        <v>230</v>
      </c>
      <c r="C22800" s="7" t="s">
        <v>1438</v>
      </c>
      <c r="D22800" s="7" t="n">
        <v>0</v>
      </c>
      <c r="E22800" s="7" t="n">
        <v>0</v>
      </c>
      <c r="F22800" s="7" t="n">
        <v>1</v>
      </c>
      <c r="G22800" s="7" t="n">
        <v>84.66</v>
      </c>
    </row>
    <row r="22801" customFormat="false" ht="15" hidden="false" customHeight="false" outlineLevel="0" collapsed="false">
      <c r="A22801" s="7" t="s">
        <v>34</v>
      </c>
      <c r="B22801" s="7" t="s">
        <v>230</v>
      </c>
      <c r="C22801" s="7" t="s">
        <v>1438</v>
      </c>
      <c r="D22801" s="7" t="n">
        <v>0</v>
      </c>
      <c r="E22801" s="7" t="n">
        <v>0</v>
      </c>
      <c r="F22801" s="7" t="n">
        <v>1</v>
      </c>
      <c r="G22801" s="7" t="n">
        <v>84.66</v>
      </c>
    </row>
    <row r="22802" customFormat="false" ht="15" hidden="false" customHeight="false" outlineLevel="0" collapsed="false">
      <c r="A22802" s="7" t="s">
        <v>34</v>
      </c>
      <c r="B22802" s="7" t="s">
        <v>230</v>
      </c>
      <c r="C22802" s="7" t="s">
        <v>1438</v>
      </c>
      <c r="D22802" s="7" t="n">
        <v>0</v>
      </c>
      <c r="E22802" s="7" t="n">
        <v>0</v>
      </c>
      <c r="F22802" s="7" t="n">
        <v>1</v>
      </c>
      <c r="G22802" s="7" t="n">
        <v>84.66</v>
      </c>
    </row>
    <row r="22803" customFormat="false" ht="15" hidden="false" customHeight="false" outlineLevel="0" collapsed="false">
      <c r="A22803" s="7" t="s">
        <v>34</v>
      </c>
      <c r="B22803" s="7" t="s">
        <v>230</v>
      </c>
      <c r="C22803" s="7" t="s">
        <v>1438</v>
      </c>
      <c r="D22803" s="7" t="n">
        <v>0</v>
      </c>
      <c r="E22803" s="7" t="n">
        <v>0</v>
      </c>
      <c r="F22803" s="7" t="n">
        <v>1</v>
      </c>
      <c r="G22803" s="7" t="n">
        <v>71.97</v>
      </c>
    </row>
    <row r="22804" customFormat="false" ht="15" hidden="false" customHeight="false" outlineLevel="0" collapsed="false">
      <c r="A22804" s="7" t="s">
        <v>34</v>
      </c>
      <c r="B22804" s="7" t="s">
        <v>228</v>
      </c>
      <c r="C22804" s="7" t="s">
        <v>1438</v>
      </c>
      <c r="D22804" s="7" t="n">
        <v>0</v>
      </c>
      <c r="E22804" s="7" t="n">
        <v>0</v>
      </c>
      <c r="F22804" s="7" t="n">
        <v>1</v>
      </c>
      <c r="G22804" s="7" t="n">
        <v>84.66</v>
      </c>
    </row>
    <row r="22805" customFormat="false" ht="15" hidden="false" customHeight="false" outlineLevel="0" collapsed="false">
      <c r="A22805" s="7" t="s">
        <v>34</v>
      </c>
      <c r="B22805" s="7" t="s">
        <v>228</v>
      </c>
      <c r="C22805" s="7" t="s">
        <v>1438</v>
      </c>
      <c r="D22805" s="7" t="n">
        <v>0</v>
      </c>
      <c r="E22805" s="7" t="n">
        <v>0</v>
      </c>
      <c r="F22805" s="7" t="n">
        <v>1</v>
      </c>
      <c r="G22805" s="7" t="n">
        <v>84.66</v>
      </c>
    </row>
    <row r="22806" customFormat="false" ht="15" hidden="false" customHeight="false" outlineLevel="0" collapsed="false">
      <c r="A22806" s="7" t="s">
        <v>34</v>
      </c>
      <c r="B22806" s="7" t="s">
        <v>228</v>
      </c>
      <c r="C22806" s="7" t="s">
        <v>1438</v>
      </c>
      <c r="D22806" s="7" t="n">
        <v>31</v>
      </c>
      <c r="E22806" s="7" t="n">
        <v>2489</v>
      </c>
      <c r="F22806" s="7" t="n">
        <v>30</v>
      </c>
      <c r="G22806" s="7" t="n">
        <v>2442.4</v>
      </c>
    </row>
    <row r="22807" customFormat="false" ht="15" hidden="false" customHeight="false" outlineLevel="0" collapsed="false">
      <c r="A22807" s="7" t="s">
        <v>34</v>
      </c>
      <c r="B22807" s="7" t="s">
        <v>228</v>
      </c>
      <c r="C22807" s="7" t="s">
        <v>1438</v>
      </c>
      <c r="D22807" s="7" t="n">
        <v>0</v>
      </c>
      <c r="E22807" s="7" t="n">
        <v>0</v>
      </c>
      <c r="F22807" s="7" t="n">
        <v>2</v>
      </c>
      <c r="G22807" s="7" t="n">
        <v>160.85</v>
      </c>
    </row>
    <row r="22808" customFormat="false" ht="15" hidden="false" customHeight="false" outlineLevel="0" collapsed="false">
      <c r="A22808" s="7" t="s">
        <v>34</v>
      </c>
      <c r="B22808" s="7" t="s">
        <v>228</v>
      </c>
      <c r="C22808" s="7" t="s">
        <v>1438</v>
      </c>
      <c r="D22808" s="7" t="n">
        <v>0</v>
      </c>
      <c r="E22808" s="7" t="n">
        <v>0</v>
      </c>
      <c r="F22808" s="7" t="n">
        <v>1</v>
      </c>
      <c r="G22808" s="7" t="n">
        <v>76.19</v>
      </c>
    </row>
    <row r="22809" customFormat="false" ht="15" hidden="false" customHeight="false" outlineLevel="0" collapsed="false">
      <c r="A22809" s="7" t="s">
        <v>34</v>
      </c>
      <c r="B22809" s="7" t="s">
        <v>228</v>
      </c>
      <c r="C22809" s="7" t="s">
        <v>1438</v>
      </c>
      <c r="D22809" s="7" t="n">
        <v>4</v>
      </c>
      <c r="E22809" s="7" t="n">
        <v>269.36</v>
      </c>
      <c r="F22809" s="7" t="n">
        <v>0</v>
      </c>
      <c r="G22809" s="7" t="n">
        <v>0</v>
      </c>
    </row>
    <row r="22810" customFormat="false" ht="15" hidden="false" customHeight="false" outlineLevel="0" collapsed="false">
      <c r="A22810" s="7" t="s">
        <v>34</v>
      </c>
      <c r="B22810" s="7" t="s">
        <v>228</v>
      </c>
      <c r="C22810" s="7" t="s">
        <v>1438</v>
      </c>
      <c r="D22810" s="7" t="n">
        <v>0</v>
      </c>
      <c r="E22810" s="7" t="n">
        <v>0</v>
      </c>
      <c r="F22810" s="7" t="n">
        <v>1</v>
      </c>
      <c r="G22810" s="7" t="n">
        <v>76.19</v>
      </c>
    </row>
    <row r="22811" customFormat="false" ht="15" hidden="false" customHeight="false" outlineLevel="0" collapsed="false">
      <c r="A22811" s="7" t="s">
        <v>34</v>
      </c>
      <c r="B22811" s="7" t="s">
        <v>228</v>
      </c>
      <c r="C22811" s="7" t="s">
        <v>1438</v>
      </c>
      <c r="D22811" s="7" t="n">
        <v>0</v>
      </c>
      <c r="E22811" s="7" t="n">
        <v>0</v>
      </c>
      <c r="F22811" s="7" t="n">
        <v>1</v>
      </c>
      <c r="G22811" s="7" t="n">
        <v>84.66</v>
      </c>
    </row>
    <row r="22812" customFormat="false" ht="15" hidden="false" customHeight="false" outlineLevel="0" collapsed="false">
      <c r="A22812" s="7" t="s">
        <v>34</v>
      </c>
      <c r="B22812" s="7" t="s">
        <v>228</v>
      </c>
      <c r="C22812" s="7" t="s">
        <v>1438</v>
      </c>
      <c r="D22812" s="7" t="n">
        <v>0</v>
      </c>
      <c r="E22812" s="7" t="n">
        <v>0</v>
      </c>
      <c r="F22812" s="7" t="n">
        <v>1</v>
      </c>
      <c r="G22812" s="7" t="n">
        <v>84.66</v>
      </c>
    </row>
    <row r="22813" customFormat="false" ht="15" hidden="false" customHeight="false" outlineLevel="0" collapsed="false">
      <c r="A22813" s="7" t="s">
        <v>34</v>
      </c>
      <c r="B22813" s="7" t="s">
        <v>228</v>
      </c>
      <c r="C22813" s="7" t="s">
        <v>1438</v>
      </c>
      <c r="D22813" s="7" t="n">
        <v>0</v>
      </c>
      <c r="E22813" s="7" t="n">
        <v>0</v>
      </c>
      <c r="F22813" s="7" t="n">
        <v>1</v>
      </c>
      <c r="G22813" s="7" t="n">
        <v>84.66</v>
      </c>
    </row>
    <row r="22814" customFormat="false" ht="15" hidden="false" customHeight="false" outlineLevel="0" collapsed="false">
      <c r="A22814" s="7" t="s">
        <v>34</v>
      </c>
      <c r="B22814" s="7" t="s">
        <v>228</v>
      </c>
      <c r="C22814" s="7" t="s">
        <v>1438</v>
      </c>
      <c r="D22814" s="7" t="n">
        <v>0</v>
      </c>
      <c r="E22814" s="7" t="n">
        <v>0</v>
      </c>
      <c r="F22814" s="7" t="n">
        <v>1</v>
      </c>
      <c r="G22814" s="7" t="n">
        <v>71.97</v>
      </c>
    </row>
    <row r="22815" customFormat="false" ht="15" hidden="false" customHeight="false" outlineLevel="0" collapsed="false">
      <c r="A22815" s="7" t="s">
        <v>34</v>
      </c>
      <c r="B22815" s="7" t="s">
        <v>228</v>
      </c>
      <c r="C22815" s="7" t="s">
        <v>1438</v>
      </c>
      <c r="D22815" s="7" t="n">
        <v>0</v>
      </c>
      <c r="E22815" s="7" t="n">
        <v>0</v>
      </c>
      <c r="F22815" s="7" t="n">
        <v>2</v>
      </c>
      <c r="G22815" s="7" t="n">
        <v>160.85</v>
      </c>
    </row>
    <row r="22816" customFormat="false" ht="15" hidden="false" customHeight="false" outlineLevel="0" collapsed="false">
      <c r="A22816" s="7" t="s">
        <v>34</v>
      </c>
      <c r="B22816" s="7" t="s">
        <v>228</v>
      </c>
      <c r="C22816" s="7" t="s">
        <v>1438</v>
      </c>
      <c r="D22816" s="7" t="n">
        <v>0</v>
      </c>
      <c r="E22816" s="7" t="n">
        <v>0</v>
      </c>
      <c r="F22816" s="7" t="n">
        <v>1</v>
      </c>
      <c r="G22816" s="7" t="n">
        <v>76.2</v>
      </c>
    </row>
    <row r="22817" customFormat="false" ht="15" hidden="false" customHeight="false" outlineLevel="0" collapsed="false">
      <c r="A22817" s="7" t="s">
        <v>34</v>
      </c>
      <c r="B22817" s="7" t="s">
        <v>228</v>
      </c>
      <c r="C22817" s="7" t="s">
        <v>1438</v>
      </c>
      <c r="D22817" s="7" t="n">
        <v>0</v>
      </c>
      <c r="E22817" s="7" t="n">
        <v>0</v>
      </c>
      <c r="F22817" s="7" t="n">
        <v>2</v>
      </c>
      <c r="G22817" s="7" t="n">
        <v>152.4</v>
      </c>
    </row>
    <row r="22818" customFormat="false" ht="15" hidden="false" customHeight="false" outlineLevel="0" collapsed="false">
      <c r="A22818" s="7" t="s">
        <v>34</v>
      </c>
      <c r="B22818" s="7" t="s">
        <v>228</v>
      </c>
      <c r="C22818" s="7" t="s">
        <v>1438</v>
      </c>
      <c r="D22818" s="7" t="n">
        <v>0</v>
      </c>
      <c r="E22818" s="7" t="n">
        <v>0</v>
      </c>
      <c r="F22818" s="7" t="n">
        <v>1</v>
      </c>
      <c r="G22818" s="7" t="n">
        <v>84.67</v>
      </c>
    </row>
    <row r="22819" customFormat="false" ht="15" hidden="false" customHeight="false" outlineLevel="0" collapsed="false">
      <c r="A22819" s="7" t="s">
        <v>34</v>
      </c>
      <c r="B22819" s="7" t="s">
        <v>228</v>
      </c>
      <c r="C22819" s="7" t="s">
        <v>1438</v>
      </c>
      <c r="D22819" s="7" t="n">
        <v>0</v>
      </c>
      <c r="E22819" s="7" t="n">
        <v>0</v>
      </c>
      <c r="F22819" s="7" t="n">
        <v>1</v>
      </c>
      <c r="G22819" s="7" t="n">
        <v>84.66</v>
      </c>
    </row>
    <row r="22820" customFormat="false" ht="15" hidden="false" customHeight="false" outlineLevel="0" collapsed="false">
      <c r="A22820" s="7" t="s">
        <v>34</v>
      </c>
      <c r="B22820" s="7" t="s">
        <v>228</v>
      </c>
      <c r="C22820" s="7" t="s">
        <v>1438</v>
      </c>
      <c r="D22820" s="7" t="n">
        <v>0</v>
      </c>
      <c r="E22820" s="7" t="n">
        <v>0</v>
      </c>
      <c r="F22820" s="7" t="n">
        <v>1</v>
      </c>
      <c r="G22820" s="7" t="n">
        <v>84.66</v>
      </c>
    </row>
    <row r="22821" customFormat="false" ht="15" hidden="false" customHeight="false" outlineLevel="0" collapsed="false">
      <c r="A22821" s="7" t="s">
        <v>34</v>
      </c>
      <c r="B22821" s="7" t="s">
        <v>228</v>
      </c>
      <c r="C22821" s="7" t="s">
        <v>1438</v>
      </c>
      <c r="D22821" s="7" t="n">
        <v>0</v>
      </c>
      <c r="E22821" s="7" t="n">
        <v>0</v>
      </c>
      <c r="F22821" s="7" t="n">
        <v>1</v>
      </c>
      <c r="G22821" s="7" t="n">
        <v>84.66</v>
      </c>
    </row>
    <row r="22822" customFormat="false" ht="15" hidden="false" customHeight="false" outlineLevel="0" collapsed="false">
      <c r="A22822" s="7" t="s">
        <v>34</v>
      </c>
      <c r="B22822" s="7" t="s">
        <v>228</v>
      </c>
      <c r="C22822" s="7" t="s">
        <v>1438</v>
      </c>
      <c r="D22822" s="7" t="n">
        <v>0</v>
      </c>
      <c r="E22822" s="7" t="n">
        <v>0</v>
      </c>
      <c r="F22822" s="7" t="n">
        <v>2</v>
      </c>
      <c r="G22822" s="7" t="n">
        <v>156.63</v>
      </c>
    </row>
    <row r="22823" customFormat="false" ht="15" hidden="false" customHeight="false" outlineLevel="0" collapsed="false">
      <c r="A22823" s="7" t="s">
        <v>34</v>
      </c>
      <c r="B22823" s="7" t="s">
        <v>228</v>
      </c>
      <c r="C22823" s="7" t="s">
        <v>1438</v>
      </c>
      <c r="D22823" s="7" t="n">
        <v>0</v>
      </c>
      <c r="E22823" s="7" t="n">
        <v>0</v>
      </c>
      <c r="F22823" s="7" t="n">
        <v>1</v>
      </c>
      <c r="G22823" s="7" t="n">
        <v>84.66</v>
      </c>
    </row>
    <row r="22824" customFormat="false" ht="15" hidden="false" customHeight="false" outlineLevel="0" collapsed="false">
      <c r="A22824" s="7" t="s">
        <v>34</v>
      </c>
      <c r="B22824" s="7" t="s">
        <v>228</v>
      </c>
      <c r="C22824" s="7" t="s">
        <v>1438</v>
      </c>
      <c r="D22824" s="7" t="n">
        <v>0</v>
      </c>
      <c r="E22824" s="7" t="n">
        <v>0</v>
      </c>
      <c r="F22824" s="7" t="n">
        <v>1</v>
      </c>
      <c r="G22824" s="7" t="n">
        <v>84.66</v>
      </c>
    </row>
    <row r="22825" customFormat="false" ht="15" hidden="false" customHeight="false" outlineLevel="0" collapsed="false">
      <c r="A22825" s="7" t="s">
        <v>34</v>
      </c>
      <c r="B22825" s="7" t="s">
        <v>228</v>
      </c>
      <c r="C22825" s="7" t="s">
        <v>1438</v>
      </c>
      <c r="D22825" s="7" t="n">
        <v>0</v>
      </c>
      <c r="E22825" s="7" t="n">
        <v>0</v>
      </c>
      <c r="F22825" s="7" t="n">
        <v>1</v>
      </c>
      <c r="G22825" s="7" t="n">
        <v>84.66</v>
      </c>
    </row>
    <row r="22826" customFormat="false" ht="15" hidden="false" customHeight="false" outlineLevel="0" collapsed="false">
      <c r="A22826" s="7" t="s">
        <v>34</v>
      </c>
      <c r="B22826" s="7" t="s">
        <v>228</v>
      </c>
      <c r="C22826" s="7" t="s">
        <v>1438</v>
      </c>
      <c r="D22826" s="7" t="n">
        <v>0</v>
      </c>
      <c r="E22826" s="7" t="n">
        <v>0</v>
      </c>
      <c r="F22826" s="7" t="n">
        <v>1</v>
      </c>
      <c r="G22826" s="7" t="n">
        <v>84.66</v>
      </c>
    </row>
    <row r="22827" customFormat="false" ht="15" hidden="false" customHeight="false" outlineLevel="0" collapsed="false">
      <c r="A22827" s="7" t="s">
        <v>34</v>
      </c>
      <c r="B22827" s="7" t="s">
        <v>228</v>
      </c>
      <c r="C22827" s="7" t="s">
        <v>1438</v>
      </c>
      <c r="D22827" s="7" t="n">
        <v>0</v>
      </c>
      <c r="E22827" s="7" t="n">
        <v>0</v>
      </c>
      <c r="F22827" s="7" t="n">
        <v>1</v>
      </c>
      <c r="G22827" s="7" t="n">
        <v>84.66</v>
      </c>
    </row>
    <row r="22828" customFormat="false" ht="15" hidden="false" customHeight="false" outlineLevel="0" collapsed="false">
      <c r="A22828" s="7" t="s">
        <v>34</v>
      </c>
      <c r="B22828" s="7" t="s">
        <v>228</v>
      </c>
      <c r="C22828" s="7" t="s">
        <v>1438</v>
      </c>
      <c r="D22828" s="7" t="n">
        <v>0</v>
      </c>
      <c r="E22828" s="7" t="n">
        <v>0</v>
      </c>
      <c r="F22828" s="7" t="n">
        <v>4</v>
      </c>
      <c r="G22828" s="7" t="n">
        <v>338.64</v>
      </c>
    </row>
    <row r="22829" customFormat="false" ht="15" hidden="false" customHeight="false" outlineLevel="0" collapsed="false">
      <c r="A22829" s="7" t="s">
        <v>34</v>
      </c>
      <c r="B22829" s="7" t="s">
        <v>228</v>
      </c>
      <c r="C22829" s="7" t="s">
        <v>1438</v>
      </c>
      <c r="D22829" s="7" t="n">
        <v>0</v>
      </c>
      <c r="E22829" s="7" t="n">
        <v>0</v>
      </c>
      <c r="F22829" s="7" t="n">
        <v>1</v>
      </c>
      <c r="G22829" s="7" t="n">
        <v>84.66</v>
      </c>
    </row>
    <row r="22830" customFormat="false" ht="15" hidden="false" customHeight="false" outlineLevel="0" collapsed="false">
      <c r="A22830" s="7" t="s">
        <v>34</v>
      </c>
      <c r="B22830" s="7" t="s">
        <v>228</v>
      </c>
      <c r="C22830" s="7" t="s">
        <v>1438</v>
      </c>
      <c r="D22830" s="7" t="n">
        <v>0</v>
      </c>
      <c r="E22830" s="7" t="n">
        <v>0</v>
      </c>
      <c r="F22830" s="7" t="n">
        <v>1</v>
      </c>
      <c r="G22830" s="7" t="n">
        <v>84.67</v>
      </c>
    </row>
    <row r="22831" customFormat="false" ht="15" hidden="false" customHeight="false" outlineLevel="0" collapsed="false">
      <c r="A22831" s="7" t="s">
        <v>34</v>
      </c>
      <c r="B22831" s="7" t="s">
        <v>228</v>
      </c>
      <c r="C22831" s="7" t="s">
        <v>1438</v>
      </c>
      <c r="D22831" s="7" t="n">
        <v>0</v>
      </c>
      <c r="E22831" s="7" t="n">
        <v>0</v>
      </c>
      <c r="F22831" s="7" t="n">
        <v>1</v>
      </c>
      <c r="G22831" s="7" t="n">
        <v>84.65</v>
      </c>
    </row>
    <row r="22832" customFormat="false" ht="15" hidden="false" customHeight="false" outlineLevel="0" collapsed="false">
      <c r="A22832" s="7" t="s">
        <v>34</v>
      </c>
      <c r="B22832" s="7" t="s">
        <v>228</v>
      </c>
      <c r="C22832" s="7" t="s">
        <v>1438</v>
      </c>
      <c r="D22832" s="7" t="n">
        <v>0</v>
      </c>
      <c r="E22832" s="7" t="n">
        <v>0</v>
      </c>
      <c r="F22832" s="7" t="n">
        <v>1</v>
      </c>
      <c r="G22832" s="7" t="n">
        <v>84.66</v>
      </c>
    </row>
    <row r="22833" customFormat="false" ht="15" hidden="false" customHeight="false" outlineLevel="0" collapsed="false">
      <c r="A22833" s="7" t="s">
        <v>34</v>
      </c>
      <c r="B22833" s="7" t="s">
        <v>228</v>
      </c>
      <c r="C22833" s="7" t="s">
        <v>1438</v>
      </c>
      <c r="D22833" s="7" t="n">
        <v>0</v>
      </c>
      <c r="E22833" s="7" t="n">
        <v>0</v>
      </c>
      <c r="F22833" s="7" t="n">
        <v>1</v>
      </c>
      <c r="G22833" s="7" t="n">
        <v>84.66</v>
      </c>
    </row>
    <row r="22834" customFormat="false" ht="15" hidden="false" customHeight="false" outlineLevel="0" collapsed="false">
      <c r="A22834" s="7" t="s">
        <v>34</v>
      </c>
      <c r="B22834" s="7" t="s">
        <v>228</v>
      </c>
      <c r="C22834" s="7" t="s">
        <v>1438</v>
      </c>
      <c r="D22834" s="7" t="n">
        <v>0</v>
      </c>
      <c r="E22834" s="7" t="n">
        <v>0</v>
      </c>
      <c r="F22834" s="7" t="n">
        <v>1</v>
      </c>
      <c r="G22834" s="7" t="n">
        <v>84.66</v>
      </c>
    </row>
    <row r="22835" customFormat="false" ht="15" hidden="false" customHeight="false" outlineLevel="0" collapsed="false">
      <c r="A22835" s="7" t="s">
        <v>34</v>
      </c>
      <c r="B22835" s="7" t="s">
        <v>228</v>
      </c>
      <c r="C22835" s="7" t="s">
        <v>1438</v>
      </c>
      <c r="D22835" s="7" t="n">
        <v>0</v>
      </c>
      <c r="E22835" s="7" t="n">
        <v>0</v>
      </c>
      <c r="F22835" s="7" t="n">
        <v>1</v>
      </c>
      <c r="G22835" s="7" t="n">
        <v>76.2</v>
      </c>
    </row>
    <row r="22836" customFormat="false" ht="15" hidden="false" customHeight="false" outlineLevel="0" collapsed="false">
      <c r="A22836" s="7" t="s">
        <v>34</v>
      </c>
      <c r="B22836" s="7" t="s">
        <v>228</v>
      </c>
      <c r="C22836" s="7" t="s">
        <v>1438</v>
      </c>
      <c r="D22836" s="7" t="n">
        <v>0</v>
      </c>
      <c r="E22836" s="7" t="n">
        <v>0</v>
      </c>
      <c r="F22836" s="7" t="n">
        <v>1</v>
      </c>
      <c r="G22836" s="7" t="n">
        <v>84.66</v>
      </c>
    </row>
    <row r="22837" customFormat="false" ht="15" hidden="false" customHeight="false" outlineLevel="0" collapsed="false">
      <c r="A22837" s="7" t="s">
        <v>34</v>
      </c>
      <c r="B22837" s="7" t="s">
        <v>228</v>
      </c>
      <c r="C22837" s="7" t="s">
        <v>1438</v>
      </c>
      <c r="D22837" s="7" t="n">
        <v>0</v>
      </c>
      <c r="E22837" s="7" t="n">
        <v>0</v>
      </c>
      <c r="F22837" s="7" t="n">
        <v>2</v>
      </c>
      <c r="G22837" s="7" t="n">
        <v>160.85</v>
      </c>
    </row>
    <row r="22838" customFormat="false" ht="15" hidden="false" customHeight="false" outlineLevel="0" collapsed="false">
      <c r="A22838" s="7" t="s">
        <v>34</v>
      </c>
      <c r="B22838" s="7" t="s">
        <v>228</v>
      </c>
      <c r="C22838" s="7" t="s">
        <v>1438</v>
      </c>
      <c r="D22838" s="7" t="n">
        <v>0</v>
      </c>
      <c r="E22838" s="7" t="n">
        <v>0</v>
      </c>
      <c r="F22838" s="7" t="n">
        <v>1</v>
      </c>
      <c r="G22838" s="7" t="n">
        <v>80.43</v>
      </c>
    </row>
    <row r="22839" customFormat="false" ht="15" hidden="false" customHeight="false" outlineLevel="0" collapsed="false">
      <c r="A22839" s="7" t="s">
        <v>34</v>
      </c>
      <c r="B22839" s="7" t="s">
        <v>192</v>
      </c>
      <c r="C22839" s="7" t="s">
        <v>1311</v>
      </c>
      <c r="D22839" s="7" t="n">
        <v>0</v>
      </c>
      <c r="E22839" s="7" t="n">
        <v>0</v>
      </c>
      <c r="F22839" s="7" t="n">
        <v>1</v>
      </c>
      <c r="G22839" s="7" t="n">
        <v>76.19</v>
      </c>
    </row>
    <row r="22840" customFormat="false" ht="15" hidden="false" customHeight="false" outlineLevel="0" collapsed="false">
      <c r="A22840" s="7" t="s">
        <v>34</v>
      </c>
      <c r="B22840" s="7" t="s">
        <v>192</v>
      </c>
      <c r="C22840" s="7" t="s">
        <v>1311</v>
      </c>
      <c r="D22840" s="7" t="n">
        <v>0</v>
      </c>
      <c r="E22840" s="7" t="n">
        <v>0</v>
      </c>
      <c r="F22840" s="7" t="n">
        <v>1</v>
      </c>
      <c r="G22840" s="7" t="n">
        <v>76.19</v>
      </c>
    </row>
    <row r="22841" customFormat="false" ht="15" hidden="false" customHeight="false" outlineLevel="0" collapsed="false">
      <c r="A22841" s="7" t="s">
        <v>34</v>
      </c>
      <c r="B22841" s="7" t="s">
        <v>192</v>
      </c>
      <c r="C22841" s="7" t="s">
        <v>1311</v>
      </c>
      <c r="D22841" s="7" t="n">
        <v>8</v>
      </c>
      <c r="E22841" s="7" t="n">
        <v>449.6</v>
      </c>
      <c r="F22841" s="7" t="n">
        <v>0</v>
      </c>
      <c r="G22841" s="7" t="n">
        <v>0</v>
      </c>
    </row>
    <row r="22842" customFormat="false" ht="15" hidden="false" customHeight="false" outlineLevel="0" collapsed="false">
      <c r="A22842" s="7" t="s">
        <v>34</v>
      </c>
      <c r="B22842" s="7" t="s">
        <v>192</v>
      </c>
      <c r="C22842" s="7" t="s">
        <v>1311</v>
      </c>
      <c r="D22842" s="7" t="n">
        <v>0</v>
      </c>
      <c r="E22842" s="7" t="n">
        <v>0</v>
      </c>
      <c r="F22842" s="7" t="n">
        <v>1</v>
      </c>
      <c r="G22842" s="7" t="n">
        <v>76.19</v>
      </c>
    </row>
    <row r="22843" customFormat="false" ht="15" hidden="false" customHeight="false" outlineLevel="0" collapsed="false">
      <c r="A22843" s="7" t="s">
        <v>34</v>
      </c>
      <c r="B22843" s="7" t="s">
        <v>192</v>
      </c>
      <c r="C22843" s="7" t="s">
        <v>1311</v>
      </c>
      <c r="D22843" s="7" t="n">
        <v>0</v>
      </c>
      <c r="E22843" s="7" t="n">
        <v>0</v>
      </c>
      <c r="F22843" s="7" t="n">
        <v>1</v>
      </c>
      <c r="G22843" s="7" t="n">
        <v>76.19</v>
      </c>
    </row>
    <row r="22844" customFormat="false" ht="15" hidden="false" customHeight="false" outlineLevel="0" collapsed="false">
      <c r="A22844" s="7" t="s">
        <v>34</v>
      </c>
      <c r="B22844" s="7" t="s">
        <v>192</v>
      </c>
      <c r="C22844" s="7" t="s">
        <v>1311</v>
      </c>
      <c r="D22844" s="7" t="n">
        <v>0</v>
      </c>
      <c r="E22844" s="7" t="n">
        <v>0</v>
      </c>
      <c r="F22844" s="7" t="n">
        <v>1</v>
      </c>
      <c r="G22844" s="7" t="n">
        <v>76.19</v>
      </c>
    </row>
    <row r="22845" customFormat="false" ht="15" hidden="false" customHeight="false" outlineLevel="0" collapsed="false">
      <c r="A22845" s="7" t="s">
        <v>34</v>
      </c>
      <c r="B22845" s="7" t="s">
        <v>192</v>
      </c>
      <c r="C22845" s="7" t="s">
        <v>1311</v>
      </c>
      <c r="D22845" s="7" t="n">
        <v>0</v>
      </c>
      <c r="E22845" s="7" t="n">
        <v>0</v>
      </c>
      <c r="F22845" s="7" t="n">
        <v>1</v>
      </c>
      <c r="G22845" s="7" t="n">
        <v>76.18</v>
      </c>
    </row>
    <row r="22846" customFormat="false" ht="15" hidden="false" customHeight="false" outlineLevel="0" collapsed="false">
      <c r="A22846" s="7" t="s">
        <v>34</v>
      </c>
      <c r="B22846" s="7" t="s">
        <v>192</v>
      </c>
      <c r="C22846" s="7" t="s">
        <v>1311</v>
      </c>
      <c r="D22846" s="7" t="n">
        <v>0</v>
      </c>
      <c r="E22846" s="7" t="n">
        <v>0</v>
      </c>
      <c r="F22846" s="7" t="n">
        <v>1</v>
      </c>
      <c r="G22846" s="7" t="n">
        <v>76.18</v>
      </c>
    </row>
    <row r="22847" customFormat="false" ht="15" hidden="false" customHeight="false" outlineLevel="0" collapsed="false">
      <c r="A22847" s="7" t="s">
        <v>34</v>
      </c>
      <c r="B22847" s="7" t="s">
        <v>192</v>
      </c>
      <c r="C22847" s="7" t="s">
        <v>1311</v>
      </c>
      <c r="D22847" s="7" t="n">
        <v>0</v>
      </c>
      <c r="E22847" s="7" t="n">
        <v>0</v>
      </c>
      <c r="F22847" s="7" t="n">
        <v>1</v>
      </c>
      <c r="G22847" s="7" t="n">
        <v>76.18</v>
      </c>
    </row>
    <row r="22848" customFormat="false" ht="15" hidden="false" customHeight="false" outlineLevel="0" collapsed="false">
      <c r="A22848" s="7" t="s">
        <v>34</v>
      </c>
      <c r="B22848" s="7" t="s">
        <v>192</v>
      </c>
      <c r="C22848" s="7" t="s">
        <v>1311</v>
      </c>
      <c r="D22848" s="7" t="n">
        <v>0</v>
      </c>
      <c r="E22848" s="7" t="n">
        <v>0</v>
      </c>
      <c r="F22848" s="7" t="n">
        <v>1</v>
      </c>
      <c r="G22848" s="7" t="n">
        <v>76.18</v>
      </c>
    </row>
    <row r="22849" customFormat="false" ht="15" hidden="false" customHeight="false" outlineLevel="0" collapsed="false">
      <c r="A22849" s="7" t="s">
        <v>34</v>
      </c>
      <c r="B22849" s="7" t="s">
        <v>192</v>
      </c>
      <c r="C22849" s="7" t="s">
        <v>1311</v>
      </c>
      <c r="D22849" s="7" t="n">
        <v>0</v>
      </c>
      <c r="E22849" s="7" t="n">
        <v>0</v>
      </c>
      <c r="F22849" s="7" t="n">
        <v>2</v>
      </c>
      <c r="G22849" s="7" t="n">
        <v>144.76</v>
      </c>
    </row>
    <row r="22850" customFormat="false" ht="15" hidden="false" customHeight="false" outlineLevel="0" collapsed="false">
      <c r="A22850" s="7" t="s">
        <v>34</v>
      </c>
      <c r="B22850" s="7" t="s">
        <v>192</v>
      </c>
      <c r="C22850" s="7" t="s">
        <v>1311</v>
      </c>
      <c r="D22850" s="7" t="n">
        <v>0</v>
      </c>
      <c r="E22850" s="7" t="n">
        <v>0</v>
      </c>
      <c r="F22850" s="7" t="n">
        <v>1</v>
      </c>
      <c r="G22850" s="7" t="n">
        <v>76.19</v>
      </c>
    </row>
    <row r="22851" customFormat="false" ht="15" hidden="false" customHeight="false" outlineLevel="0" collapsed="false">
      <c r="A22851" s="7" t="s">
        <v>34</v>
      </c>
      <c r="B22851" s="7" t="s">
        <v>192</v>
      </c>
      <c r="C22851" s="7" t="s">
        <v>1311</v>
      </c>
      <c r="D22851" s="7" t="n">
        <v>0</v>
      </c>
      <c r="E22851" s="7" t="n">
        <v>0</v>
      </c>
      <c r="F22851" s="7" t="n">
        <v>2</v>
      </c>
      <c r="G22851" s="7" t="n">
        <v>152.38</v>
      </c>
    </row>
    <row r="22852" customFormat="false" ht="15" hidden="false" customHeight="false" outlineLevel="0" collapsed="false">
      <c r="A22852" s="7" t="s">
        <v>34</v>
      </c>
      <c r="B22852" s="7" t="s">
        <v>192</v>
      </c>
      <c r="C22852" s="7" t="s">
        <v>1311</v>
      </c>
      <c r="D22852" s="7" t="n">
        <v>0</v>
      </c>
      <c r="E22852" s="7" t="n">
        <v>0</v>
      </c>
      <c r="F22852" s="7" t="n">
        <v>3</v>
      </c>
      <c r="G22852" s="7" t="n">
        <v>228.57</v>
      </c>
    </row>
    <row r="22853" customFormat="false" ht="15" hidden="false" customHeight="false" outlineLevel="0" collapsed="false">
      <c r="A22853" s="7" t="s">
        <v>34</v>
      </c>
      <c r="B22853" s="7" t="s">
        <v>192</v>
      </c>
      <c r="C22853" s="7" t="s">
        <v>1311</v>
      </c>
      <c r="D22853" s="7" t="n">
        <v>0</v>
      </c>
      <c r="E22853" s="7" t="n">
        <v>0</v>
      </c>
      <c r="F22853" s="7" t="n">
        <v>1</v>
      </c>
      <c r="G22853" s="7" t="n">
        <v>68.57</v>
      </c>
    </row>
    <row r="22854" customFormat="false" ht="15" hidden="false" customHeight="false" outlineLevel="0" collapsed="false">
      <c r="A22854" s="7" t="s">
        <v>34</v>
      </c>
      <c r="B22854" s="7" t="s">
        <v>192</v>
      </c>
      <c r="C22854" s="7" t="s">
        <v>1311</v>
      </c>
      <c r="D22854" s="7" t="n">
        <v>70</v>
      </c>
      <c r="E22854" s="7" t="n">
        <v>5036.12</v>
      </c>
      <c r="F22854" s="7" t="n">
        <v>46</v>
      </c>
      <c r="G22854" s="7" t="n">
        <v>3432.35</v>
      </c>
    </row>
    <row r="22855" customFormat="false" ht="15" hidden="false" customHeight="false" outlineLevel="0" collapsed="false">
      <c r="A22855" s="7" t="s">
        <v>34</v>
      </c>
      <c r="B22855" s="7" t="s">
        <v>192</v>
      </c>
      <c r="C22855" s="7" t="s">
        <v>1311</v>
      </c>
      <c r="D22855" s="7" t="n">
        <v>0</v>
      </c>
      <c r="E22855" s="7" t="n">
        <v>0</v>
      </c>
      <c r="F22855" s="7" t="n">
        <v>1</v>
      </c>
      <c r="G22855" s="7" t="n">
        <v>68.57</v>
      </c>
    </row>
    <row r="22856" customFormat="false" ht="15" hidden="false" customHeight="false" outlineLevel="0" collapsed="false">
      <c r="A22856" s="7" t="s">
        <v>34</v>
      </c>
      <c r="B22856" s="7" t="s">
        <v>192</v>
      </c>
      <c r="C22856" s="7" t="s">
        <v>1311</v>
      </c>
      <c r="D22856" s="7" t="n">
        <v>0</v>
      </c>
      <c r="E22856" s="7" t="n">
        <v>0</v>
      </c>
      <c r="F22856" s="7" t="n">
        <v>1</v>
      </c>
      <c r="G22856" s="7" t="n">
        <v>68.57</v>
      </c>
    </row>
    <row r="22857" customFormat="false" ht="15" hidden="false" customHeight="false" outlineLevel="0" collapsed="false">
      <c r="A22857" s="7" t="s">
        <v>34</v>
      </c>
      <c r="B22857" s="7" t="s">
        <v>192</v>
      </c>
      <c r="C22857" s="7" t="s">
        <v>1311</v>
      </c>
      <c r="D22857" s="7" t="n">
        <v>0</v>
      </c>
      <c r="E22857" s="7" t="n">
        <v>0</v>
      </c>
      <c r="F22857" s="7" t="n">
        <v>1</v>
      </c>
      <c r="G22857" s="7" t="n">
        <v>76.18</v>
      </c>
    </row>
    <row r="22858" customFormat="false" ht="15" hidden="false" customHeight="false" outlineLevel="0" collapsed="false">
      <c r="A22858" s="7" t="s">
        <v>34</v>
      </c>
      <c r="B22858" s="7" t="s">
        <v>192</v>
      </c>
      <c r="C22858" s="7" t="s">
        <v>1311</v>
      </c>
      <c r="D22858" s="7" t="n">
        <v>0</v>
      </c>
      <c r="E22858" s="7" t="n">
        <v>0</v>
      </c>
      <c r="F22858" s="7" t="n">
        <v>1</v>
      </c>
      <c r="G22858" s="7" t="n">
        <v>64.76</v>
      </c>
    </row>
    <row r="22859" customFormat="false" ht="15" hidden="false" customHeight="false" outlineLevel="0" collapsed="false">
      <c r="A22859" s="7" t="s">
        <v>34</v>
      </c>
      <c r="B22859" s="7" t="s">
        <v>192</v>
      </c>
      <c r="C22859" s="7" t="s">
        <v>1311</v>
      </c>
      <c r="D22859" s="7" t="n">
        <v>0</v>
      </c>
      <c r="E22859" s="7" t="n">
        <v>0</v>
      </c>
      <c r="F22859" s="7" t="n">
        <v>1</v>
      </c>
      <c r="G22859" s="7" t="n">
        <v>76.18</v>
      </c>
    </row>
    <row r="22860" customFormat="false" ht="15" hidden="false" customHeight="false" outlineLevel="0" collapsed="false">
      <c r="A22860" s="7" t="s">
        <v>34</v>
      </c>
      <c r="B22860" s="7" t="s">
        <v>192</v>
      </c>
      <c r="C22860" s="7" t="s">
        <v>1311</v>
      </c>
      <c r="D22860" s="7" t="n">
        <v>0</v>
      </c>
      <c r="E22860" s="7" t="n">
        <v>0</v>
      </c>
      <c r="F22860" s="7" t="n">
        <v>1</v>
      </c>
      <c r="G22860" s="7" t="n">
        <v>68.57</v>
      </c>
    </row>
    <row r="22861" customFormat="false" ht="15" hidden="false" customHeight="false" outlineLevel="0" collapsed="false">
      <c r="A22861" s="7" t="s">
        <v>34</v>
      </c>
      <c r="B22861" s="7" t="s">
        <v>192</v>
      </c>
      <c r="C22861" s="7" t="s">
        <v>1311</v>
      </c>
      <c r="D22861" s="7" t="n">
        <v>0</v>
      </c>
      <c r="E22861" s="7" t="n">
        <v>0</v>
      </c>
      <c r="F22861" s="7" t="n">
        <v>2</v>
      </c>
      <c r="G22861" s="7" t="n">
        <v>152.37</v>
      </c>
    </row>
    <row r="22862" customFormat="false" ht="15" hidden="false" customHeight="false" outlineLevel="0" collapsed="false">
      <c r="A22862" s="7" t="s">
        <v>34</v>
      </c>
      <c r="B22862" s="7" t="s">
        <v>192</v>
      </c>
      <c r="C22862" s="7" t="s">
        <v>1311</v>
      </c>
      <c r="D22862" s="7" t="n">
        <v>0</v>
      </c>
      <c r="E22862" s="7" t="n">
        <v>0</v>
      </c>
      <c r="F22862" s="7" t="n">
        <v>1</v>
      </c>
      <c r="G22862" s="7" t="n">
        <v>76.18</v>
      </c>
    </row>
    <row r="22863" customFormat="false" ht="15" hidden="false" customHeight="false" outlineLevel="0" collapsed="false">
      <c r="A22863" s="7" t="s">
        <v>34</v>
      </c>
      <c r="B22863" s="7" t="s">
        <v>192</v>
      </c>
      <c r="C22863" s="7" t="s">
        <v>1311</v>
      </c>
      <c r="D22863" s="7" t="n">
        <v>0</v>
      </c>
      <c r="E22863" s="7" t="n">
        <v>0</v>
      </c>
      <c r="F22863" s="7" t="n">
        <v>1</v>
      </c>
      <c r="G22863" s="7" t="n">
        <v>76.18</v>
      </c>
    </row>
    <row r="22864" customFormat="false" ht="15" hidden="false" customHeight="false" outlineLevel="0" collapsed="false">
      <c r="A22864" s="7" t="s">
        <v>34</v>
      </c>
      <c r="B22864" s="7" t="s">
        <v>192</v>
      </c>
      <c r="C22864" s="7" t="s">
        <v>1311</v>
      </c>
      <c r="D22864" s="7" t="n">
        <v>0</v>
      </c>
      <c r="E22864" s="7" t="n">
        <v>0</v>
      </c>
      <c r="F22864" s="7" t="n">
        <v>1</v>
      </c>
      <c r="G22864" s="7" t="n">
        <v>64.76</v>
      </c>
    </row>
    <row r="22865" customFormat="false" ht="15" hidden="false" customHeight="false" outlineLevel="0" collapsed="false">
      <c r="A22865" s="7" t="s">
        <v>34</v>
      </c>
      <c r="B22865" s="7" t="s">
        <v>192</v>
      </c>
      <c r="C22865" s="7" t="s">
        <v>1311</v>
      </c>
      <c r="D22865" s="7" t="n">
        <v>0</v>
      </c>
      <c r="E22865" s="7" t="n">
        <v>0</v>
      </c>
      <c r="F22865" s="7" t="n">
        <v>2</v>
      </c>
      <c r="G22865" s="7" t="n">
        <v>144.76</v>
      </c>
    </row>
    <row r="22866" customFormat="false" ht="15" hidden="false" customHeight="false" outlineLevel="0" collapsed="false">
      <c r="A22866" s="7" t="s">
        <v>34</v>
      </c>
      <c r="B22866" s="7" t="s">
        <v>192</v>
      </c>
      <c r="C22866" s="7" t="s">
        <v>1311</v>
      </c>
      <c r="D22866" s="7" t="n">
        <v>0</v>
      </c>
      <c r="E22866" s="7" t="n">
        <v>0</v>
      </c>
      <c r="F22866" s="7" t="n">
        <v>1</v>
      </c>
      <c r="G22866" s="7" t="n">
        <v>76.18</v>
      </c>
    </row>
    <row r="22867" customFormat="false" ht="15" hidden="false" customHeight="false" outlineLevel="0" collapsed="false">
      <c r="A22867" s="7" t="s">
        <v>34</v>
      </c>
      <c r="B22867" s="7" t="s">
        <v>192</v>
      </c>
      <c r="C22867" s="7" t="s">
        <v>1311</v>
      </c>
      <c r="D22867" s="7" t="n">
        <v>0</v>
      </c>
      <c r="E22867" s="7" t="n">
        <v>0</v>
      </c>
      <c r="F22867" s="7" t="n">
        <v>1</v>
      </c>
      <c r="G22867" s="7" t="n">
        <v>76.19</v>
      </c>
    </row>
    <row r="22868" customFormat="false" ht="15" hidden="false" customHeight="false" outlineLevel="0" collapsed="false">
      <c r="A22868" s="7" t="s">
        <v>34</v>
      </c>
      <c r="B22868" s="7" t="s">
        <v>192</v>
      </c>
      <c r="C22868" s="7" t="s">
        <v>1311</v>
      </c>
      <c r="D22868" s="7" t="n">
        <v>0</v>
      </c>
      <c r="E22868" s="7" t="n">
        <v>0</v>
      </c>
      <c r="F22868" s="7" t="n">
        <v>1</v>
      </c>
      <c r="G22868" s="7" t="n">
        <v>76.18</v>
      </c>
    </row>
    <row r="22869" customFormat="false" ht="15" hidden="false" customHeight="false" outlineLevel="0" collapsed="false">
      <c r="A22869" s="7" t="s">
        <v>34</v>
      </c>
      <c r="B22869" s="7" t="s">
        <v>192</v>
      </c>
      <c r="C22869" s="7" t="s">
        <v>1311</v>
      </c>
      <c r="D22869" s="7" t="n">
        <v>0</v>
      </c>
      <c r="E22869" s="7" t="n">
        <v>0</v>
      </c>
      <c r="F22869" s="7" t="n">
        <v>1</v>
      </c>
      <c r="G22869" s="7" t="n">
        <v>76.19</v>
      </c>
    </row>
    <row r="22870" customFormat="false" ht="15" hidden="false" customHeight="false" outlineLevel="0" collapsed="false">
      <c r="A22870" s="7" t="s">
        <v>34</v>
      </c>
      <c r="B22870" s="7" t="s">
        <v>192</v>
      </c>
      <c r="C22870" s="7" t="s">
        <v>1311</v>
      </c>
      <c r="D22870" s="7" t="n">
        <v>0</v>
      </c>
      <c r="E22870" s="7" t="n">
        <v>0</v>
      </c>
      <c r="F22870" s="7" t="n">
        <v>1</v>
      </c>
      <c r="G22870" s="7" t="n">
        <v>76.19</v>
      </c>
    </row>
    <row r="22871" customFormat="false" ht="15" hidden="false" customHeight="false" outlineLevel="0" collapsed="false">
      <c r="A22871" s="7" t="s">
        <v>34</v>
      </c>
      <c r="B22871" s="7" t="s">
        <v>192</v>
      </c>
      <c r="C22871" s="7" t="s">
        <v>1311</v>
      </c>
      <c r="D22871" s="7" t="n">
        <v>0</v>
      </c>
      <c r="E22871" s="7" t="n">
        <v>0</v>
      </c>
      <c r="F22871" s="7" t="n">
        <v>1</v>
      </c>
      <c r="G22871" s="7" t="n">
        <v>76.19</v>
      </c>
    </row>
    <row r="22872" customFormat="false" ht="15" hidden="false" customHeight="false" outlineLevel="0" collapsed="false">
      <c r="A22872" s="7" t="s">
        <v>34</v>
      </c>
      <c r="B22872" s="7" t="s">
        <v>192</v>
      </c>
      <c r="C22872" s="7" t="s">
        <v>1311</v>
      </c>
      <c r="D22872" s="7" t="n">
        <v>0</v>
      </c>
      <c r="E22872" s="7" t="n">
        <v>0</v>
      </c>
      <c r="F22872" s="7" t="n">
        <v>1</v>
      </c>
      <c r="G22872" s="7" t="n">
        <v>76.18</v>
      </c>
    </row>
    <row r="22873" customFormat="false" ht="15" hidden="false" customHeight="false" outlineLevel="0" collapsed="false">
      <c r="A22873" s="7" t="s">
        <v>34</v>
      </c>
      <c r="B22873" s="7" t="s">
        <v>192</v>
      </c>
      <c r="C22873" s="7" t="s">
        <v>1311</v>
      </c>
      <c r="D22873" s="7" t="n">
        <v>0</v>
      </c>
      <c r="E22873" s="7" t="n">
        <v>0</v>
      </c>
      <c r="F22873" s="7" t="n">
        <v>2</v>
      </c>
      <c r="G22873" s="7" t="n">
        <v>152.38</v>
      </c>
    </row>
    <row r="22874" customFormat="false" ht="15" hidden="false" customHeight="false" outlineLevel="0" collapsed="false">
      <c r="A22874" s="7" t="s">
        <v>34</v>
      </c>
      <c r="B22874" s="7" t="s">
        <v>192</v>
      </c>
      <c r="C22874" s="7" t="s">
        <v>1311</v>
      </c>
      <c r="D22874" s="7" t="n">
        <v>0</v>
      </c>
      <c r="E22874" s="7" t="n">
        <v>0</v>
      </c>
      <c r="F22874" s="7" t="n">
        <v>2</v>
      </c>
      <c r="G22874" s="7" t="n">
        <v>152.38</v>
      </c>
    </row>
    <row r="22875" customFormat="false" ht="15" hidden="false" customHeight="false" outlineLevel="0" collapsed="false">
      <c r="A22875" s="7" t="s">
        <v>34</v>
      </c>
      <c r="B22875" s="7" t="s">
        <v>192</v>
      </c>
      <c r="C22875" s="7" t="s">
        <v>1311</v>
      </c>
      <c r="D22875" s="7" t="n">
        <v>0</v>
      </c>
      <c r="E22875" s="7" t="n">
        <v>0</v>
      </c>
      <c r="F22875" s="7" t="n">
        <v>2</v>
      </c>
      <c r="G22875" s="7" t="n">
        <v>140.96</v>
      </c>
    </row>
    <row r="22876" customFormat="false" ht="15" hidden="false" customHeight="false" outlineLevel="0" collapsed="false">
      <c r="A22876" s="7" t="s">
        <v>34</v>
      </c>
      <c r="B22876" s="7" t="s">
        <v>265</v>
      </c>
      <c r="C22876" s="7" t="s">
        <v>1439</v>
      </c>
      <c r="D22876" s="7" t="n">
        <v>0</v>
      </c>
      <c r="E22876" s="7" t="n">
        <v>0</v>
      </c>
      <c r="F22876" s="7" t="n">
        <v>1</v>
      </c>
      <c r="G22876" s="7" t="n">
        <v>60.94</v>
      </c>
    </row>
    <row r="22877" customFormat="false" ht="15" hidden="false" customHeight="false" outlineLevel="0" collapsed="false">
      <c r="A22877" s="7" t="s">
        <v>34</v>
      </c>
      <c r="B22877" s="7" t="s">
        <v>265</v>
      </c>
      <c r="C22877" s="7" t="s">
        <v>1439</v>
      </c>
      <c r="D22877" s="7" t="n">
        <v>0</v>
      </c>
      <c r="E22877" s="7" t="n">
        <v>0</v>
      </c>
      <c r="F22877" s="7" t="n">
        <v>1</v>
      </c>
      <c r="G22877" s="7" t="n">
        <v>60.94</v>
      </c>
    </row>
    <row r="22878" customFormat="false" ht="15" hidden="false" customHeight="false" outlineLevel="0" collapsed="false">
      <c r="A22878" s="7" t="s">
        <v>34</v>
      </c>
      <c r="B22878" s="7" t="s">
        <v>265</v>
      </c>
      <c r="C22878" s="7" t="s">
        <v>1439</v>
      </c>
      <c r="D22878" s="7" t="n">
        <v>12</v>
      </c>
      <c r="E22878" s="7" t="n">
        <v>765.12</v>
      </c>
      <c r="F22878" s="7" t="n">
        <v>5</v>
      </c>
      <c r="G22878" s="7" t="n">
        <v>325.01</v>
      </c>
    </row>
    <row r="22879" customFormat="false" ht="15" hidden="false" customHeight="false" outlineLevel="0" collapsed="false">
      <c r="A22879" s="7" t="s">
        <v>34</v>
      </c>
      <c r="B22879" s="7" t="s">
        <v>265</v>
      </c>
      <c r="C22879" s="7" t="s">
        <v>1439</v>
      </c>
      <c r="D22879" s="7" t="n">
        <v>0</v>
      </c>
      <c r="E22879" s="7" t="n">
        <v>0</v>
      </c>
      <c r="F22879" s="7" t="n">
        <v>1</v>
      </c>
      <c r="G22879" s="7" t="n">
        <v>67.71</v>
      </c>
    </row>
    <row r="22880" customFormat="false" ht="15" hidden="false" customHeight="false" outlineLevel="0" collapsed="false">
      <c r="A22880" s="7" t="s">
        <v>34</v>
      </c>
      <c r="B22880" s="7" t="s">
        <v>265</v>
      </c>
      <c r="C22880" s="7" t="s">
        <v>1439</v>
      </c>
      <c r="D22880" s="7" t="n">
        <v>0</v>
      </c>
      <c r="E22880" s="7" t="n">
        <v>0</v>
      </c>
      <c r="F22880" s="7" t="n">
        <v>2</v>
      </c>
      <c r="G22880" s="7" t="n">
        <v>121.89</v>
      </c>
    </row>
    <row r="22881" customFormat="false" ht="15" hidden="false" customHeight="false" outlineLevel="0" collapsed="false">
      <c r="A22881" s="7" t="s">
        <v>34</v>
      </c>
      <c r="B22881" s="7" t="s">
        <v>265</v>
      </c>
      <c r="C22881" s="7" t="s">
        <v>1439</v>
      </c>
      <c r="D22881" s="7" t="n">
        <v>0</v>
      </c>
      <c r="E22881" s="7" t="n">
        <v>0</v>
      </c>
      <c r="F22881" s="7" t="n">
        <v>1</v>
      </c>
      <c r="G22881" s="7" t="n">
        <v>57.56</v>
      </c>
    </row>
    <row r="22882" customFormat="false" ht="15" hidden="false" customHeight="false" outlineLevel="0" collapsed="false">
      <c r="A22882" s="7" t="s">
        <v>34</v>
      </c>
      <c r="B22882" s="7" t="s">
        <v>265</v>
      </c>
      <c r="C22882" s="7" t="s">
        <v>1439</v>
      </c>
      <c r="D22882" s="7" t="n">
        <v>0</v>
      </c>
      <c r="E22882" s="7" t="n">
        <v>0</v>
      </c>
      <c r="F22882" s="7" t="n">
        <v>2</v>
      </c>
      <c r="G22882" s="7" t="n">
        <v>135.42</v>
      </c>
    </row>
    <row r="22883" customFormat="false" ht="15" hidden="false" customHeight="false" outlineLevel="0" collapsed="false">
      <c r="A22883" s="7" t="s">
        <v>34</v>
      </c>
      <c r="B22883" s="7" t="s">
        <v>265</v>
      </c>
      <c r="C22883" s="7" t="s">
        <v>1439</v>
      </c>
      <c r="D22883" s="7" t="n">
        <v>0</v>
      </c>
      <c r="E22883" s="7" t="n">
        <v>0</v>
      </c>
      <c r="F22883" s="7" t="n">
        <v>1</v>
      </c>
      <c r="G22883" s="7" t="n">
        <v>60.94</v>
      </c>
    </row>
    <row r="22884" customFormat="false" ht="15" hidden="false" customHeight="false" outlineLevel="0" collapsed="false">
      <c r="A22884" s="7" t="s">
        <v>34</v>
      </c>
      <c r="B22884" s="7" t="s">
        <v>265</v>
      </c>
      <c r="C22884" s="7" t="s">
        <v>1439</v>
      </c>
      <c r="D22884" s="7" t="n">
        <v>0</v>
      </c>
      <c r="E22884" s="7" t="n">
        <v>0</v>
      </c>
      <c r="F22884" s="7" t="n">
        <v>1</v>
      </c>
      <c r="G22884" s="7" t="n">
        <v>60.94</v>
      </c>
    </row>
    <row r="22885" customFormat="false" ht="15" hidden="false" customHeight="false" outlineLevel="0" collapsed="false">
      <c r="A22885" s="7" t="s">
        <v>34</v>
      </c>
      <c r="B22885" s="7" t="s">
        <v>265</v>
      </c>
      <c r="C22885" s="7" t="s">
        <v>1439</v>
      </c>
      <c r="D22885" s="7" t="n">
        <v>0</v>
      </c>
      <c r="E22885" s="7" t="n">
        <v>0</v>
      </c>
      <c r="F22885" s="7" t="n">
        <v>1</v>
      </c>
      <c r="G22885" s="7" t="n">
        <v>67.71</v>
      </c>
    </row>
    <row r="22886" customFormat="false" ht="15" hidden="false" customHeight="false" outlineLevel="0" collapsed="false">
      <c r="A22886" s="7" t="s">
        <v>34</v>
      </c>
      <c r="B22886" s="7" t="s">
        <v>265</v>
      </c>
      <c r="C22886" s="7" t="s">
        <v>1439</v>
      </c>
      <c r="D22886" s="7" t="n">
        <v>0</v>
      </c>
      <c r="E22886" s="7" t="n">
        <v>0</v>
      </c>
      <c r="F22886" s="7" t="n">
        <v>2</v>
      </c>
      <c r="G22886" s="7" t="n">
        <v>135.43</v>
      </c>
    </row>
    <row r="22887" customFormat="false" ht="15" hidden="false" customHeight="false" outlineLevel="0" collapsed="false">
      <c r="A22887" s="7" t="s">
        <v>34</v>
      </c>
      <c r="B22887" s="7" t="s">
        <v>265</v>
      </c>
      <c r="C22887" s="7" t="s">
        <v>1439</v>
      </c>
      <c r="D22887" s="7" t="n">
        <v>0</v>
      </c>
      <c r="E22887" s="7" t="n">
        <v>0</v>
      </c>
      <c r="F22887" s="7" t="n">
        <v>1</v>
      </c>
      <c r="G22887" s="7" t="n">
        <v>67.71</v>
      </c>
    </row>
    <row r="22888" customFormat="false" ht="15" hidden="false" customHeight="false" outlineLevel="0" collapsed="false">
      <c r="A22888" s="7" t="s">
        <v>34</v>
      </c>
      <c r="B22888" s="7" t="s">
        <v>265</v>
      </c>
      <c r="C22888" s="7" t="s">
        <v>1439</v>
      </c>
      <c r="D22888" s="7" t="n">
        <v>0</v>
      </c>
      <c r="E22888" s="7" t="n">
        <v>0</v>
      </c>
      <c r="F22888" s="7" t="n">
        <v>1</v>
      </c>
      <c r="G22888" s="7" t="n">
        <v>60.94</v>
      </c>
    </row>
    <row r="22889" customFormat="false" ht="15" hidden="false" customHeight="false" outlineLevel="0" collapsed="false">
      <c r="A22889" s="7" t="s">
        <v>34</v>
      </c>
      <c r="B22889" s="7" t="s">
        <v>265</v>
      </c>
      <c r="C22889" s="7" t="s">
        <v>1439</v>
      </c>
      <c r="D22889" s="7" t="n">
        <v>5</v>
      </c>
      <c r="E22889" s="7" t="n">
        <v>254.51</v>
      </c>
      <c r="F22889" s="7" t="n">
        <v>0</v>
      </c>
      <c r="G22889" s="7" t="n">
        <v>0</v>
      </c>
    </row>
    <row r="22890" customFormat="false" ht="15" hidden="false" customHeight="false" outlineLevel="0" collapsed="false">
      <c r="A22890" s="7" t="s">
        <v>34</v>
      </c>
      <c r="B22890" s="7" t="s">
        <v>265</v>
      </c>
      <c r="C22890" s="7" t="s">
        <v>1439</v>
      </c>
      <c r="D22890" s="7" t="n">
        <v>0</v>
      </c>
      <c r="E22890" s="7" t="n">
        <v>0</v>
      </c>
      <c r="F22890" s="7" t="n">
        <v>1</v>
      </c>
      <c r="G22890" s="7" t="n">
        <v>60.94</v>
      </c>
    </row>
    <row r="22891" customFormat="false" ht="15" hidden="false" customHeight="false" outlineLevel="0" collapsed="false">
      <c r="A22891" s="7" t="s">
        <v>34</v>
      </c>
      <c r="B22891" s="7" t="s">
        <v>265</v>
      </c>
      <c r="C22891" s="7" t="s">
        <v>1439</v>
      </c>
      <c r="D22891" s="7" t="n">
        <v>0</v>
      </c>
      <c r="E22891" s="7" t="n">
        <v>0</v>
      </c>
      <c r="F22891" s="7" t="n">
        <v>1</v>
      </c>
      <c r="G22891" s="7" t="n">
        <v>67.71</v>
      </c>
    </row>
    <row r="22892" customFormat="false" ht="15" hidden="false" customHeight="false" outlineLevel="0" collapsed="false">
      <c r="A22892" s="7" t="s">
        <v>34</v>
      </c>
      <c r="B22892" s="7" t="s">
        <v>265</v>
      </c>
      <c r="C22892" s="7" t="s">
        <v>1439</v>
      </c>
      <c r="D22892" s="7" t="n">
        <v>0</v>
      </c>
      <c r="E22892" s="7" t="n">
        <v>0</v>
      </c>
      <c r="F22892" s="7" t="n">
        <v>1</v>
      </c>
      <c r="G22892" s="7" t="n">
        <v>57.56</v>
      </c>
    </row>
    <row r="22893" customFormat="false" ht="15" hidden="false" customHeight="false" outlineLevel="0" collapsed="false">
      <c r="A22893" s="7" t="s">
        <v>34</v>
      </c>
      <c r="B22893" s="7" t="s">
        <v>486</v>
      </c>
      <c r="C22893" s="7" t="s">
        <v>1440</v>
      </c>
      <c r="D22893" s="7" t="n">
        <v>0</v>
      </c>
      <c r="E22893" s="7" t="n">
        <v>0</v>
      </c>
      <c r="F22893" s="7" t="n">
        <v>1</v>
      </c>
      <c r="G22893" s="7" t="n">
        <v>131.11</v>
      </c>
    </row>
    <row r="22894" customFormat="false" ht="15" hidden="false" customHeight="false" outlineLevel="0" collapsed="false">
      <c r="A22894" s="7" t="s">
        <v>34</v>
      </c>
      <c r="B22894" s="7" t="s">
        <v>486</v>
      </c>
      <c r="C22894" s="7" t="s">
        <v>1440</v>
      </c>
      <c r="D22894" s="7" t="n">
        <v>0</v>
      </c>
      <c r="E22894" s="7" t="n">
        <v>0</v>
      </c>
      <c r="F22894" s="7" t="n">
        <v>1</v>
      </c>
      <c r="G22894" s="7" t="n">
        <v>145.68</v>
      </c>
    </row>
    <row r="22895" customFormat="false" ht="15" hidden="false" customHeight="false" outlineLevel="0" collapsed="false">
      <c r="A22895" s="7" t="s">
        <v>34</v>
      </c>
      <c r="B22895" s="7" t="s">
        <v>486</v>
      </c>
      <c r="C22895" s="7" t="s">
        <v>1440</v>
      </c>
      <c r="D22895" s="7" t="n">
        <v>0</v>
      </c>
      <c r="E22895" s="7" t="n">
        <v>0</v>
      </c>
      <c r="F22895" s="7" t="n">
        <v>1</v>
      </c>
      <c r="G22895" s="7" t="n">
        <v>145.67</v>
      </c>
    </row>
    <row r="22896" customFormat="false" ht="15" hidden="false" customHeight="false" outlineLevel="0" collapsed="false">
      <c r="A22896" s="7" t="s">
        <v>34</v>
      </c>
      <c r="B22896" s="7" t="s">
        <v>486</v>
      </c>
      <c r="C22896" s="7" t="s">
        <v>1440</v>
      </c>
      <c r="D22896" s="7" t="n">
        <v>0</v>
      </c>
      <c r="E22896" s="7" t="n">
        <v>0</v>
      </c>
      <c r="F22896" s="7" t="n">
        <v>1</v>
      </c>
      <c r="G22896" s="7" t="n">
        <v>131.11</v>
      </c>
    </row>
    <row r="22897" customFormat="false" ht="15" hidden="false" customHeight="false" outlineLevel="0" collapsed="false">
      <c r="A22897" s="7" t="s">
        <v>34</v>
      </c>
      <c r="B22897" s="7" t="s">
        <v>486</v>
      </c>
      <c r="C22897" s="7" t="s">
        <v>1440</v>
      </c>
      <c r="D22897" s="7" t="n">
        <v>27</v>
      </c>
      <c r="E22897" s="7" t="n">
        <v>3649.3</v>
      </c>
      <c r="F22897" s="7" t="n">
        <v>19</v>
      </c>
      <c r="G22897" s="7" t="n">
        <v>2629.52</v>
      </c>
    </row>
    <row r="22898" customFormat="false" ht="15" hidden="false" customHeight="false" outlineLevel="0" collapsed="false">
      <c r="A22898" s="7" t="s">
        <v>34</v>
      </c>
      <c r="B22898" s="7" t="s">
        <v>486</v>
      </c>
      <c r="C22898" s="7" t="s">
        <v>1440</v>
      </c>
      <c r="D22898" s="7" t="n">
        <v>0</v>
      </c>
      <c r="E22898" s="7" t="n">
        <v>0</v>
      </c>
      <c r="F22898" s="7" t="n">
        <v>1</v>
      </c>
      <c r="G22898" s="7" t="n">
        <v>145.68</v>
      </c>
    </row>
    <row r="22899" customFormat="false" ht="15" hidden="false" customHeight="false" outlineLevel="0" collapsed="false">
      <c r="A22899" s="7" t="s">
        <v>34</v>
      </c>
      <c r="B22899" s="7" t="s">
        <v>486</v>
      </c>
      <c r="C22899" s="7" t="s">
        <v>1440</v>
      </c>
      <c r="D22899" s="7" t="n">
        <v>0</v>
      </c>
      <c r="E22899" s="7" t="n">
        <v>0</v>
      </c>
      <c r="F22899" s="7" t="n">
        <v>1</v>
      </c>
      <c r="G22899" s="7" t="n">
        <v>145.68</v>
      </c>
    </row>
    <row r="22900" customFormat="false" ht="15" hidden="false" customHeight="false" outlineLevel="0" collapsed="false">
      <c r="A22900" s="7" t="s">
        <v>34</v>
      </c>
      <c r="B22900" s="7" t="s">
        <v>486</v>
      </c>
      <c r="C22900" s="7" t="s">
        <v>1440</v>
      </c>
      <c r="D22900" s="7" t="n">
        <v>0</v>
      </c>
      <c r="E22900" s="7" t="n">
        <v>0</v>
      </c>
      <c r="F22900" s="7" t="n">
        <v>2</v>
      </c>
      <c r="G22900" s="7" t="n">
        <v>291.36</v>
      </c>
    </row>
    <row r="22901" customFormat="false" ht="15" hidden="false" customHeight="false" outlineLevel="0" collapsed="false">
      <c r="A22901" s="7" t="s">
        <v>34</v>
      </c>
      <c r="B22901" s="7" t="s">
        <v>486</v>
      </c>
      <c r="C22901" s="7" t="s">
        <v>1440</v>
      </c>
      <c r="D22901" s="7" t="n">
        <v>0</v>
      </c>
      <c r="E22901" s="7" t="n">
        <v>0</v>
      </c>
      <c r="F22901" s="7" t="n">
        <v>1</v>
      </c>
      <c r="G22901" s="7" t="n">
        <v>145.68</v>
      </c>
    </row>
    <row r="22902" customFormat="false" ht="15" hidden="false" customHeight="false" outlineLevel="0" collapsed="false">
      <c r="A22902" s="7" t="s">
        <v>34</v>
      </c>
      <c r="B22902" s="7" t="s">
        <v>486</v>
      </c>
      <c r="C22902" s="7" t="s">
        <v>1440</v>
      </c>
      <c r="D22902" s="7" t="n">
        <v>0</v>
      </c>
      <c r="E22902" s="7" t="n">
        <v>0</v>
      </c>
      <c r="F22902" s="7" t="n">
        <v>1</v>
      </c>
      <c r="G22902" s="7" t="n">
        <v>123.83</v>
      </c>
    </row>
    <row r="22903" customFormat="false" ht="15" hidden="false" customHeight="false" outlineLevel="0" collapsed="false">
      <c r="A22903" s="7" t="s">
        <v>34</v>
      </c>
      <c r="B22903" s="7" t="s">
        <v>486</v>
      </c>
      <c r="C22903" s="7" t="s">
        <v>1440</v>
      </c>
      <c r="D22903" s="7" t="n">
        <v>0</v>
      </c>
      <c r="E22903" s="7" t="n">
        <v>0</v>
      </c>
      <c r="F22903" s="7" t="n">
        <v>1</v>
      </c>
      <c r="G22903" s="7" t="n">
        <v>145.68</v>
      </c>
    </row>
    <row r="22904" customFormat="false" ht="15" hidden="false" customHeight="false" outlineLevel="0" collapsed="false">
      <c r="A22904" s="7" t="s">
        <v>34</v>
      </c>
      <c r="B22904" s="7" t="s">
        <v>486</v>
      </c>
      <c r="C22904" s="7" t="s">
        <v>1440</v>
      </c>
      <c r="D22904" s="7" t="n">
        <v>0</v>
      </c>
      <c r="E22904" s="7" t="n">
        <v>0</v>
      </c>
      <c r="F22904" s="7" t="n">
        <v>1</v>
      </c>
      <c r="G22904" s="7" t="n">
        <v>131.11</v>
      </c>
    </row>
    <row r="22905" customFormat="false" ht="15" hidden="false" customHeight="false" outlineLevel="0" collapsed="false">
      <c r="A22905" s="7" t="s">
        <v>34</v>
      </c>
      <c r="B22905" s="7" t="s">
        <v>486</v>
      </c>
      <c r="C22905" s="7" t="s">
        <v>1440</v>
      </c>
      <c r="D22905" s="7" t="n">
        <v>0</v>
      </c>
      <c r="E22905" s="7" t="n">
        <v>0</v>
      </c>
      <c r="F22905" s="7" t="n">
        <v>1</v>
      </c>
      <c r="G22905" s="7" t="n">
        <v>145.68</v>
      </c>
    </row>
    <row r="22906" customFormat="false" ht="15" hidden="false" customHeight="false" outlineLevel="0" collapsed="false">
      <c r="A22906" s="7" t="s">
        <v>34</v>
      </c>
      <c r="B22906" s="7" t="s">
        <v>486</v>
      </c>
      <c r="C22906" s="7" t="s">
        <v>1440</v>
      </c>
      <c r="D22906" s="7" t="n">
        <v>0</v>
      </c>
      <c r="E22906" s="7" t="n">
        <v>0</v>
      </c>
      <c r="F22906" s="7" t="n">
        <v>1</v>
      </c>
      <c r="G22906" s="7" t="n">
        <v>145.68</v>
      </c>
    </row>
    <row r="22907" customFormat="false" ht="15" hidden="false" customHeight="false" outlineLevel="0" collapsed="false">
      <c r="A22907" s="7" t="s">
        <v>34</v>
      </c>
      <c r="B22907" s="7" t="s">
        <v>486</v>
      </c>
      <c r="C22907" s="7" t="s">
        <v>1440</v>
      </c>
      <c r="D22907" s="7" t="n">
        <v>0</v>
      </c>
      <c r="E22907" s="7" t="n">
        <v>0</v>
      </c>
      <c r="F22907" s="7" t="n">
        <v>1</v>
      </c>
      <c r="G22907" s="7" t="n">
        <v>131.11</v>
      </c>
    </row>
    <row r="22908" customFormat="false" ht="15" hidden="false" customHeight="false" outlineLevel="0" collapsed="false">
      <c r="A22908" s="7" t="s">
        <v>34</v>
      </c>
      <c r="B22908" s="7" t="s">
        <v>486</v>
      </c>
      <c r="C22908" s="7" t="s">
        <v>1440</v>
      </c>
      <c r="D22908" s="7" t="n">
        <v>0</v>
      </c>
      <c r="E22908" s="7" t="n">
        <v>0</v>
      </c>
      <c r="F22908" s="7" t="n">
        <v>1</v>
      </c>
      <c r="G22908" s="7" t="n">
        <v>145.68</v>
      </c>
    </row>
    <row r="22909" customFormat="false" ht="15" hidden="false" customHeight="false" outlineLevel="0" collapsed="false">
      <c r="A22909" s="7" t="s">
        <v>34</v>
      </c>
      <c r="B22909" s="7" t="s">
        <v>486</v>
      </c>
      <c r="C22909" s="7" t="s">
        <v>1440</v>
      </c>
      <c r="D22909" s="7" t="n">
        <v>0</v>
      </c>
      <c r="E22909" s="7" t="n">
        <v>0</v>
      </c>
      <c r="F22909" s="7" t="n">
        <v>1</v>
      </c>
      <c r="G22909" s="7" t="n">
        <v>131.11</v>
      </c>
    </row>
    <row r="22910" customFormat="false" ht="15" hidden="false" customHeight="false" outlineLevel="0" collapsed="false">
      <c r="A22910" s="7" t="s">
        <v>34</v>
      </c>
      <c r="B22910" s="7" t="s">
        <v>486</v>
      </c>
      <c r="C22910" s="7" t="s">
        <v>1440</v>
      </c>
      <c r="D22910" s="7" t="n">
        <v>0</v>
      </c>
      <c r="E22910" s="7" t="n">
        <v>0</v>
      </c>
      <c r="F22910" s="7" t="n">
        <v>1</v>
      </c>
      <c r="G22910" s="7" t="n">
        <v>145.68</v>
      </c>
    </row>
    <row r="22911" customFormat="false" ht="15" hidden="false" customHeight="false" outlineLevel="0" collapsed="false">
      <c r="A22911" s="7" t="s">
        <v>34</v>
      </c>
      <c r="B22911" s="7" t="s">
        <v>486</v>
      </c>
      <c r="C22911" s="7" t="s">
        <v>1440</v>
      </c>
      <c r="D22911" s="7" t="n">
        <v>0</v>
      </c>
      <c r="E22911" s="7" t="n">
        <v>0</v>
      </c>
      <c r="F22911" s="7" t="n">
        <v>1</v>
      </c>
      <c r="G22911" s="7" t="n">
        <v>145.68</v>
      </c>
    </row>
    <row r="22912" customFormat="false" ht="15" hidden="false" customHeight="false" outlineLevel="0" collapsed="false">
      <c r="A22912" s="7" t="s">
        <v>34</v>
      </c>
      <c r="B22912" s="7" t="s">
        <v>308</v>
      </c>
      <c r="C22912" s="7" t="s">
        <v>1441</v>
      </c>
      <c r="D22912" s="7" t="n">
        <v>0</v>
      </c>
      <c r="E22912" s="7" t="n">
        <v>0</v>
      </c>
      <c r="F22912" s="7" t="n">
        <v>1</v>
      </c>
      <c r="G22912" s="7" t="n">
        <v>186.35</v>
      </c>
    </row>
    <row r="22913" customFormat="false" ht="15" hidden="false" customHeight="false" outlineLevel="0" collapsed="false">
      <c r="A22913" s="7" t="s">
        <v>34</v>
      </c>
      <c r="B22913" s="7" t="s">
        <v>308</v>
      </c>
      <c r="C22913" s="7" t="s">
        <v>1441</v>
      </c>
      <c r="D22913" s="7" t="n">
        <v>0</v>
      </c>
      <c r="E22913" s="7" t="n">
        <v>0</v>
      </c>
      <c r="F22913" s="7" t="n">
        <v>1</v>
      </c>
      <c r="G22913" s="7" t="n">
        <v>167.72</v>
      </c>
    </row>
    <row r="22914" customFormat="false" ht="15" hidden="false" customHeight="false" outlineLevel="0" collapsed="false">
      <c r="A22914" s="7" t="s">
        <v>34</v>
      </c>
      <c r="B22914" s="7" t="s">
        <v>308</v>
      </c>
      <c r="C22914" s="7" t="s">
        <v>1441</v>
      </c>
      <c r="D22914" s="7" t="n">
        <v>0</v>
      </c>
      <c r="E22914" s="7" t="n">
        <v>0</v>
      </c>
      <c r="F22914" s="7" t="n">
        <v>1</v>
      </c>
      <c r="G22914" s="7" t="n">
        <v>186.35</v>
      </c>
    </row>
    <row r="22915" customFormat="false" ht="15" hidden="false" customHeight="false" outlineLevel="0" collapsed="false">
      <c r="A22915" s="7" t="s">
        <v>34</v>
      </c>
      <c r="B22915" s="7" t="s">
        <v>308</v>
      </c>
      <c r="C22915" s="7" t="s">
        <v>1441</v>
      </c>
      <c r="D22915" s="7" t="n">
        <v>0</v>
      </c>
      <c r="E22915" s="7" t="n">
        <v>0</v>
      </c>
      <c r="F22915" s="7" t="n">
        <v>1</v>
      </c>
      <c r="G22915" s="7" t="n">
        <v>158.41</v>
      </c>
    </row>
    <row r="22916" customFormat="false" ht="15" hidden="false" customHeight="false" outlineLevel="0" collapsed="false">
      <c r="A22916" s="7" t="s">
        <v>34</v>
      </c>
      <c r="B22916" s="7" t="s">
        <v>308</v>
      </c>
      <c r="C22916" s="7" t="s">
        <v>1441</v>
      </c>
      <c r="D22916" s="7" t="n">
        <v>0</v>
      </c>
      <c r="E22916" s="7" t="n">
        <v>0</v>
      </c>
      <c r="F22916" s="7" t="n">
        <v>3</v>
      </c>
      <c r="G22916" s="7" t="n">
        <v>559.05</v>
      </c>
    </row>
    <row r="22917" customFormat="false" ht="15" hidden="false" customHeight="false" outlineLevel="0" collapsed="false">
      <c r="A22917" s="7" t="s">
        <v>34</v>
      </c>
      <c r="B22917" s="7" t="s">
        <v>308</v>
      </c>
      <c r="C22917" s="7" t="s">
        <v>1441</v>
      </c>
      <c r="D22917" s="7" t="n">
        <v>0</v>
      </c>
      <c r="E22917" s="7" t="n">
        <v>0</v>
      </c>
      <c r="F22917" s="7" t="n">
        <v>1</v>
      </c>
      <c r="G22917" s="7" t="n">
        <v>186.36</v>
      </c>
    </row>
    <row r="22918" customFormat="false" ht="15" hidden="false" customHeight="false" outlineLevel="0" collapsed="false">
      <c r="A22918" s="7" t="s">
        <v>34</v>
      </c>
      <c r="B22918" s="7" t="s">
        <v>308</v>
      </c>
      <c r="C22918" s="7" t="s">
        <v>1441</v>
      </c>
      <c r="D22918" s="7" t="n">
        <v>0</v>
      </c>
      <c r="E22918" s="7" t="n">
        <v>0</v>
      </c>
      <c r="F22918" s="7" t="n">
        <v>1</v>
      </c>
      <c r="G22918" s="7" t="n">
        <v>167.72</v>
      </c>
    </row>
    <row r="22919" customFormat="false" ht="15" hidden="false" customHeight="false" outlineLevel="0" collapsed="false">
      <c r="A22919" s="7" t="s">
        <v>34</v>
      </c>
      <c r="B22919" s="7" t="s">
        <v>308</v>
      </c>
      <c r="C22919" s="7" t="s">
        <v>1441</v>
      </c>
      <c r="D22919" s="7" t="n">
        <v>61</v>
      </c>
      <c r="E22919" s="7" t="n">
        <v>10613.25</v>
      </c>
      <c r="F22919" s="7" t="n">
        <v>42</v>
      </c>
      <c r="G22919" s="7" t="n">
        <v>7659.37</v>
      </c>
    </row>
    <row r="22920" customFormat="false" ht="15" hidden="false" customHeight="false" outlineLevel="0" collapsed="false">
      <c r="A22920" s="7" t="s">
        <v>34</v>
      </c>
      <c r="B22920" s="7" t="s">
        <v>308</v>
      </c>
      <c r="C22920" s="7" t="s">
        <v>1441</v>
      </c>
      <c r="D22920" s="7" t="n">
        <v>0</v>
      </c>
      <c r="E22920" s="7" t="n">
        <v>0</v>
      </c>
      <c r="F22920" s="7" t="n">
        <v>1</v>
      </c>
      <c r="G22920" s="7" t="n">
        <v>186.36</v>
      </c>
    </row>
    <row r="22921" customFormat="false" ht="15" hidden="false" customHeight="false" outlineLevel="0" collapsed="false">
      <c r="A22921" s="7" t="s">
        <v>34</v>
      </c>
      <c r="B22921" s="7" t="s">
        <v>308</v>
      </c>
      <c r="C22921" s="7" t="s">
        <v>1441</v>
      </c>
      <c r="D22921" s="7" t="n">
        <v>0</v>
      </c>
      <c r="E22921" s="7" t="n">
        <v>0</v>
      </c>
      <c r="F22921" s="7" t="n">
        <v>1</v>
      </c>
      <c r="G22921" s="7" t="n">
        <v>167.72</v>
      </c>
    </row>
    <row r="22922" customFormat="false" ht="15" hidden="false" customHeight="false" outlineLevel="0" collapsed="false">
      <c r="A22922" s="7" t="s">
        <v>34</v>
      </c>
      <c r="B22922" s="7" t="s">
        <v>308</v>
      </c>
      <c r="C22922" s="7" t="s">
        <v>1441</v>
      </c>
      <c r="D22922" s="7" t="n">
        <v>14</v>
      </c>
      <c r="E22922" s="7" t="n">
        <v>2190.05</v>
      </c>
      <c r="F22922" s="7" t="n">
        <v>0</v>
      </c>
      <c r="G22922" s="7" t="n">
        <v>0</v>
      </c>
    </row>
    <row r="22923" customFormat="false" ht="15" hidden="false" customHeight="false" outlineLevel="0" collapsed="false">
      <c r="A22923" s="7" t="s">
        <v>34</v>
      </c>
      <c r="B22923" s="7" t="s">
        <v>308</v>
      </c>
      <c r="C22923" s="7" t="s">
        <v>1441</v>
      </c>
      <c r="D22923" s="7" t="n">
        <v>0</v>
      </c>
      <c r="E22923" s="7" t="n">
        <v>0</v>
      </c>
      <c r="F22923" s="7" t="n">
        <v>1</v>
      </c>
      <c r="G22923" s="7" t="n">
        <v>167.72</v>
      </c>
    </row>
    <row r="22924" customFormat="false" ht="15" hidden="false" customHeight="false" outlineLevel="0" collapsed="false">
      <c r="A22924" s="7" t="s">
        <v>34</v>
      </c>
      <c r="B22924" s="7" t="s">
        <v>308</v>
      </c>
      <c r="C22924" s="7" t="s">
        <v>1441</v>
      </c>
      <c r="D22924" s="7" t="n">
        <v>0</v>
      </c>
      <c r="E22924" s="7" t="n">
        <v>0</v>
      </c>
      <c r="F22924" s="7" t="n">
        <v>2</v>
      </c>
      <c r="G22924" s="7" t="n">
        <v>372.71</v>
      </c>
    </row>
    <row r="22925" customFormat="false" ht="15" hidden="false" customHeight="false" outlineLevel="0" collapsed="false">
      <c r="A22925" s="7" t="s">
        <v>34</v>
      </c>
      <c r="B22925" s="7" t="s">
        <v>308</v>
      </c>
      <c r="C22925" s="7" t="s">
        <v>1441</v>
      </c>
      <c r="D22925" s="7" t="n">
        <v>0</v>
      </c>
      <c r="E22925" s="7" t="n">
        <v>0</v>
      </c>
      <c r="F22925" s="7" t="n">
        <v>1</v>
      </c>
      <c r="G22925" s="7" t="n">
        <v>167.72</v>
      </c>
    </row>
    <row r="22926" customFormat="false" ht="15" hidden="false" customHeight="false" outlineLevel="0" collapsed="false">
      <c r="A22926" s="7" t="s">
        <v>34</v>
      </c>
      <c r="B22926" s="7" t="s">
        <v>308</v>
      </c>
      <c r="C22926" s="7" t="s">
        <v>1441</v>
      </c>
      <c r="D22926" s="7" t="n">
        <v>0</v>
      </c>
      <c r="E22926" s="7" t="n">
        <v>0</v>
      </c>
      <c r="F22926" s="7" t="n">
        <v>1</v>
      </c>
      <c r="G22926" s="7" t="n">
        <v>186.36</v>
      </c>
    </row>
    <row r="22927" customFormat="false" ht="15" hidden="false" customHeight="false" outlineLevel="0" collapsed="false">
      <c r="A22927" s="7" t="s">
        <v>34</v>
      </c>
      <c r="B22927" s="7" t="s">
        <v>308</v>
      </c>
      <c r="C22927" s="7" t="s">
        <v>1441</v>
      </c>
      <c r="D22927" s="7" t="n">
        <v>0</v>
      </c>
      <c r="E22927" s="7" t="n">
        <v>0</v>
      </c>
      <c r="F22927" s="7" t="n">
        <v>1</v>
      </c>
      <c r="G22927" s="7" t="n">
        <v>186.36</v>
      </c>
    </row>
    <row r="22928" customFormat="false" ht="15" hidden="false" customHeight="false" outlineLevel="0" collapsed="false">
      <c r="A22928" s="7" t="s">
        <v>34</v>
      </c>
      <c r="B22928" s="7" t="s">
        <v>308</v>
      </c>
      <c r="C22928" s="7" t="s">
        <v>1441</v>
      </c>
      <c r="D22928" s="7" t="n">
        <v>0</v>
      </c>
      <c r="E22928" s="7" t="n">
        <v>0</v>
      </c>
      <c r="F22928" s="7" t="n">
        <v>1</v>
      </c>
      <c r="G22928" s="7" t="n">
        <v>186.35</v>
      </c>
    </row>
    <row r="22929" customFormat="false" ht="15" hidden="false" customHeight="false" outlineLevel="0" collapsed="false">
      <c r="A22929" s="7" t="s">
        <v>34</v>
      </c>
      <c r="B22929" s="7" t="s">
        <v>308</v>
      </c>
      <c r="C22929" s="7" t="s">
        <v>1441</v>
      </c>
      <c r="D22929" s="7" t="n">
        <v>0</v>
      </c>
      <c r="E22929" s="7" t="n">
        <v>0</v>
      </c>
      <c r="F22929" s="7" t="n">
        <v>1</v>
      </c>
      <c r="G22929" s="7" t="n">
        <v>186.35</v>
      </c>
    </row>
    <row r="22930" customFormat="false" ht="15" hidden="false" customHeight="false" outlineLevel="0" collapsed="false">
      <c r="A22930" s="7" t="s">
        <v>34</v>
      </c>
      <c r="B22930" s="7" t="s">
        <v>308</v>
      </c>
      <c r="C22930" s="7" t="s">
        <v>1441</v>
      </c>
      <c r="D22930" s="7" t="n">
        <v>0</v>
      </c>
      <c r="E22930" s="7" t="n">
        <v>0</v>
      </c>
      <c r="F22930" s="7" t="n">
        <v>1</v>
      </c>
      <c r="G22930" s="7" t="n">
        <v>186.35</v>
      </c>
    </row>
    <row r="22931" customFormat="false" ht="15" hidden="false" customHeight="false" outlineLevel="0" collapsed="false">
      <c r="A22931" s="7" t="s">
        <v>34</v>
      </c>
      <c r="B22931" s="7" t="s">
        <v>308</v>
      </c>
      <c r="C22931" s="7" t="s">
        <v>1441</v>
      </c>
      <c r="D22931" s="7" t="n">
        <v>0</v>
      </c>
      <c r="E22931" s="7" t="n">
        <v>0</v>
      </c>
      <c r="F22931" s="7" t="n">
        <v>1</v>
      </c>
      <c r="G22931" s="7" t="n">
        <v>186.36</v>
      </c>
    </row>
    <row r="22932" customFormat="false" ht="15" hidden="false" customHeight="false" outlineLevel="0" collapsed="false">
      <c r="A22932" s="7" t="s">
        <v>34</v>
      </c>
      <c r="B22932" s="7" t="s">
        <v>308</v>
      </c>
      <c r="C22932" s="7" t="s">
        <v>1441</v>
      </c>
      <c r="D22932" s="7" t="n">
        <v>0</v>
      </c>
      <c r="E22932" s="7" t="n">
        <v>0</v>
      </c>
      <c r="F22932" s="7" t="n">
        <v>1</v>
      </c>
      <c r="G22932" s="7" t="n">
        <v>167.72</v>
      </c>
    </row>
    <row r="22933" customFormat="false" ht="15" hidden="false" customHeight="false" outlineLevel="0" collapsed="false">
      <c r="A22933" s="7" t="s">
        <v>34</v>
      </c>
      <c r="B22933" s="7" t="s">
        <v>308</v>
      </c>
      <c r="C22933" s="7" t="s">
        <v>1441</v>
      </c>
      <c r="D22933" s="7" t="n">
        <v>0</v>
      </c>
      <c r="E22933" s="7" t="n">
        <v>0</v>
      </c>
      <c r="F22933" s="7" t="n">
        <v>2</v>
      </c>
      <c r="G22933" s="7" t="n">
        <v>372.72</v>
      </c>
    </row>
    <row r="22934" customFormat="false" ht="15" hidden="false" customHeight="false" outlineLevel="0" collapsed="false">
      <c r="A22934" s="7" t="s">
        <v>34</v>
      </c>
      <c r="B22934" s="7" t="s">
        <v>308</v>
      </c>
      <c r="C22934" s="7" t="s">
        <v>1441</v>
      </c>
      <c r="D22934" s="7" t="n">
        <v>0</v>
      </c>
      <c r="E22934" s="7" t="n">
        <v>0</v>
      </c>
      <c r="F22934" s="7" t="n">
        <v>1</v>
      </c>
      <c r="G22934" s="7" t="n">
        <v>186.36</v>
      </c>
    </row>
    <row r="22935" customFormat="false" ht="15" hidden="false" customHeight="false" outlineLevel="0" collapsed="false">
      <c r="A22935" s="7" t="s">
        <v>34</v>
      </c>
      <c r="B22935" s="7" t="s">
        <v>308</v>
      </c>
      <c r="C22935" s="7" t="s">
        <v>1441</v>
      </c>
      <c r="D22935" s="7" t="n">
        <v>0</v>
      </c>
      <c r="E22935" s="7" t="n">
        <v>0</v>
      </c>
      <c r="F22935" s="7" t="n">
        <v>1</v>
      </c>
      <c r="G22935" s="7" t="n">
        <v>186.36</v>
      </c>
    </row>
    <row r="22936" customFormat="false" ht="15" hidden="false" customHeight="false" outlineLevel="0" collapsed="false">
      <c r="A22936" s="7" t="s">
        <v>34</v>
      </c>
      <c r="B22936" s="7" t="s">
        <v>308</v>
      </c>
      <c r="C22936" s="7" t="s">
        <v>1441</v>
      </c>
      <c r="D22936" s="7" t="n">
        <v>0</v>
      </c>
      <c r="E22936" s="7" t="n">
        <v>0</v>
      </c>
      <c r="F22936" s="7" t="n">
        <v>1</v>
      </c>
      <c r="G22936" s="7" t="n">
        <v>186.36</v>
      </c>
    </row>
    <row r="22937" customFormat="false" ht="15" hidden="false" customHeight="false" outlineLevel="0" collapsed="false">
      <c r="A22937" s="7" t="s">
        <v>34</v>
      </c>
      <c r="B22937" s="7" t="s">
        <v>308</v>
      </c>
      <c r="C22937" s="7" t="s">
        <v>1441</v>
      </c>
      <c r="D22937" s="7" t="n">
        <v>0</v>
      </c>
      <c r="E22937" s="7" t="n">
        <v>0</v>
      </c>
      <c r="F22937" s="7" t="n">
        <v>1</v>
      </c>
      <c r="G22937" s="7" t="n">
        <v>167.72</v>
      </c>
    </row>
    <row r="22938" customFormat="false" ht="15" hidden="false" customHeight="false" outlineLevel="0" collapsed="false">
      <c r="A22938" s="7" t="s">
        <v>34</v>
      </c>
      <c r="B22938" s="7" t="s">
        <v>308</v>
      </c>
      <c r="C22938" s="7" t="s">
        <v>1441</v>
      </c>
      <c r="D22938" s="7" t="n">
        <v>0</v>
      </c>
      <c r="E22938" s="7" t="n">
        <v>0</v>
      </c>
      <c r="F22938" s="7" t="n">
        <v>1</v>
      </c>
      <c r="G22938" s="7" t="n">
        <v>186.35</v>
      </c>
    </row>
    <row r="22939" customFormat="false" ht="15" hidden="false" customHeight="false" outlineLevel="0" collapsed="false">
      <c r="A22939" s="7" t="s">
        <v>34</v>
      </c>
      <c r="B22939" s="7" t="s">
        <v>308</v>
      </c>
      <c r="C22939" s="7" t="s">
        <v>1441</v>
      </c>
      <c r="D22939" s="7" t="n">
        <v>0</v>
      </c>
      <c r="E22939" s="7" t="n">
        <v>0</v>
      </c>
      <c r="F22939" s="7" t="n">
        <v>1</v>
      </c>
      <c r="G22939" s="7" t="n">
        <v>186.36</v>
      </c>
    </row>
    <row r="22940" customFormat="false" ht="15" hidden="false" customHeight="false" outlineLevel="0" collapsed="false">
      <c r="A22940" s="7" t="s">
        <v>34</v>
      </c>
      <c r="B22940" s="7" t="s">
        <v>308</v>
      </c>
      <c r="C22940" s="7" t="s">
        <v>1441</v>
      </c>
      <c r="D22940" s="7" t="n">
        <v>0</v>
      </c>
      <c r="E22940" s="7" t="n">
        <v>0</v>
      </c>
      <c r="F22940" s="7" t="n">
        <v>2</v>
      </c>
      <c r="G22940" s="7" t="n">
        <v>372.72</v>
      </c>
    </row>
    <row r="22941" customFormat="false" ht="15" hidden="false" customHeight="false" outlineLevel="0" collapsed="false">
      <c r="A22941" s="7" t="s">
        <v>34</v>
      </c>
      <c r="B22941" s="7" t="s">
        <v>308</v>
      </c>
      <c r="C22941" s="7" t="s">
        <v>1441</v>
      </c>
      <c r="D22941" s="7" t="n">
        <v>0</v>
      </c>
      <c r="E22941" s="7" t="n">
        <v>0</v>
      </c>
      <c r="F22941" s="7" t="n">
        <v>1</v>
      </c>
      <c r="G22941" s="7" t="n">
        <v>186.36</v>
      </c>
    </row>
    <row r="22942" customFormat="false" ht="15" hidden="false" customHeight="false" outlineLevel="0" collapsed="false">
      <c r="A22942" s="7" t="s">
        <v>34</v>
      </c>
      <c r="B22942" s="7" t="s">
        <v>185</v>
      </c>
      <c r="C22942" s="7" t="s">
        <v>1442</v>
      </c>
      <c r="D22942" s="7" t="n">
        <v>0</v>
      </c>
      <c r="E22942" s="7" t="n">
        <v>0</v>
      </c>
      <c r="F22942" s="7" t="n">
        <v>1</v>
      </c>
      <c r="G22942" s="7" t="n">
        <v>135.51</v>
      </c>
    </row>
    <row r="22943" customFormat="false" ht="15" hidden="false" customHeight="false" outlineLevel="0" collapsed="false">
      <c r="A22943" s="7" t="s">
        <v>34</v>
      </c>
      <c r="B22943" s="7" t="s">
        <v>185</v>
      </c>
      <c r="C22943" s="7" t="s">
        <v>1442</v>
      </c>
      <c r="D22943" s="7" t="n">
        <v>0</v>
      </c>
      <c r="E22943" s="7" t="n">
        <v>0</v>
      </c>
      <c r="F22943" s="7" t="n">
        <v>1</v>
      </c>
      <c r="G22943" s="7" t="n">
        <v>135.51</v>
      </c>
    </row>
    <row r="22944" customFormat="false" ht="15" hidden="false" customHeight="false" outlineLevel="0" collapsed="false">
      <c r="A22944" s="7" t="s">
        <v>34</v>
      </c>
      <c r="B22944" s="7" t="s">
        <v>185</v>
      </c>
      <c r="C22944" s="7" t="s">
        <v>1442</v>
      </c>
      <c r="D22944" s="7" t="n">
        <v>0</v>
      </c>
      <c r="E22944" s="7" t="n">
        <v>0</v>
      </c>
      <c r="F22944" s="7" t="n">
        <v>4</v>
      </c>
      <c r="G22944" s="7" t="n">
        <v>542.03</v>
      </c>
    </row>
    <row r="22945" customFormat="false" ht="15" hidden="false" customHeight="false" outlineLevel="0" collapsed="false">
      <c r="A22945" s="7" t="s">
        <v>34</v>
      </c>
      <c r="B22945" s="7" t="s">
        <v>185</v>
      </c>
      <c r="C22945" s="7" t="s">
        <v>1442</v>
      </c>
      <c r="D22945" s="7" t="n">
        <v>90</v>
      </c>
      <c r="E22945" s="7" t="n">
        <v>11308.25</v>
      </c>
      <c r="F22945" s="7" t="n">
        <v>50</v>
      </c>
      <c r="G22945" s="7" t="n">
        <v>6673.88</v>
      </c>
    </row>
    <row r="22946" customFormat="false" ht="15" hidden="false" customHeight="false" outlineLevel="0" collapsed="false">
      <c r="A22946" s="7" t="s">
        <v>34</v>
      </c>
      <c r="B22946" s="7" t="s">
        <v>185</v>
      </c>
      <c r="C22946" s="7" t="s">
        <v>1442</v>
      </c>
      <c r="D22946" s="7" t="n">
        <v>0</v>
      </c>
      <c r="E22946" s="7" t="n">
        <v>0</v>
      </c>
      <c r="F22946" s="7" t="n">
        <v>1</v>
      </c>
      <c r="G22946" s="7" t="n">
        <v>115.19</v>
      </c>
    </row>
    <row r="22947" customFormat="false" ht="15" hidden="false" customHeight="false" outlineLevel="0" collapsed="false">
      <c r="A22947" s="7" t="s">
        <v>34</v>
      </c>
      <c r="B22947" s="7" t="s">
        <v>185</v>
      </c>
      <c r="C22947" s="7" t="s">
        <v>1442</v>
      </c>
      <c r="D22947" s="7" t="n">
        <v>0</v>
      </c>
      <c r="E22947" s="7" t="n">
        <v>0</v>
      </c>
      <c r="F22947" s="7" t="n">
        <v>1</v>
      </c>
      <c r="G22947" s="7" t="n">
        <v>135.51</v>
      </c>
    </row>
    <row r="22948" customFormat="false" ht="15" hidden="false" customHeight="false" outlineLevel="0" collapsed="false">
      <c r="A22948" s="7" t="s">
        <v>34</v>
      </c>
      <c r="B22948" s="7" t="s">
        <v>185</v>
      </c>
      <c r="C22948" s="7" t="s">
        <v>1442</v>
      </c>
      <c r="D22948" s="7" t="n">
        <v>0</v>
      </c>
      <c r="E22948" s="7" t="n">
        <v>0</v>
      </c>
      <c r="F22948" s="7" t="n">
        <v>1</v>
      </c>
      <c r="G22948" s="7" t="n">
        <v>135.51</v>
      </c>
    </row>
    <row r="22949" customFormat="false" ht="15" hidden="false" customHeight="false" outlineLevel="0" collapsed="false">
      <c r="A22949" s="7" t="s">
        <v>34</v>
      </c>
      <c r="B22949" s="7" t="s">
        <v>185</v>
      </c>
      <c r="C22949" s="7" t="s">
        <v>1442</v>
      </c>
      <c r="D22949" s="7" t="n">
        <v>0</v>
      </c>
      <c r="E22949" s="7" t="n">
        <v>0</v>
      </c>
      <c r="F22949" s="7" t="n">
        <v>2</v>
      </c>
      <c r="G22949" s="7" t="n">
        <v>243.92</v>
      </c>
    </row>
    <row r="22950" customFormat="false" ht="15" hidden="false" customHeight="false" outlineLevel="0" collapsed="false">
      <c r="A22950" s="7" t="s">
        <v>34</v>
      </c>
      <c r="B22950" s="7" t="s">
        <v>185</v>
      </c>
      <c r="C22950" s="7" t="s">
        <v>1442</v>
      </c>
      <c r="D22950" s="7" t="n">
        <v>0</v>
      </c>
      <c r="E22950" s="7" t="n">
        <v>0</v>
      </c>
      <c r="F22950" s="7" t="n">
        <v>1</v>
      </c>
      <c r="G22950" s="7" t="n">
        <v>135.51</v>
      </c>
    </row>
    <row r="22951" customFormat="false" ht="15" hidden="false" customHeight="false" outlineLevel="0" collapsed="false">
      <c r="A22951" s="7" t="s">
        <v>34</v>
      </c>
      <c r="B22951" s="7" t="s">
        <v>185</v>
      </c>
      <c r="C22951" s="7" t="s">
        <v>1442</v>
      </c>
      <c r="D22951" s="7" t="n">
        <v>0</v>
      </c>
      <c r="E22951" s="7" t="n">
        <v>0</v>
      </c>
      <c r="F22951" s="7" t="n">
        <v>1</v>
      </c>
      <c r="G22951" s="7" t="n">
        <v>135.51</v>
      </c>
    </row>
    <row r="22952" customFormat="false" ht="15" hidden="false" customHeight="false" outlineLevel="0" collapsed="false">
      <c r="A22952" s="7" t="s">
        <v>34</v>
      </c>
      <c r="B22952" s="7" t="s">
        <v>185</v>
      </c>
      <c r="C22952" s="7" t="s">
        <v>1442</v>
      </c>
      <c r="D22952" s="7" t="n">
        <v>0</v>
      </c>
      <c r="E22952" s="7" t="n">
        <v>0</v>
      </c>
      <c r="F22952" s="7" t="n">
        <v>1</v>
      </c>
      <c r="G22952" s="7" t="n">
        <v>135.51</v>
      </c>
    </row>
    <row r="22953" customFormat="false" ht="15" hidden="false" customHeight="false" outlineLevel="0" collapsed="false">
      <c r="A22953" s="7" t="s">
        <v>34</v>
      </c>
      <c r="B22953" s="7" t="s">
        <v>185</v>
      </c>
      <c r="C22953" s="7" t="s">
        <v>1442</v>
      </c>
      <c r="D22953" s="7" t="n">
        <v>0</v>
      </c>
      <c r="E22953" s="7" t="n">
        <v>0</v>
      </c>
      <c r="F22953" s="7" t="n">
        <v>1</v>
      </c>
      <c r="G22953" s="7" t="n">
        <v>135.51</v>
      </c>
    </row>
    <row r="22954" customFormat="false" ht="15" hidden="false" customHeight="false" outlineLevel="0" collapsed="false">
      <c r="A22954" s="7" t="s">
        <v>34</v>
      </c>
      <c r="B22954" s="7" t="s">
        <v>185</v>
      </c>
      <c r="C22954" s="7" t="s">
        <v>1442</v>
      </c>
      <c r="D22954" s="7" t="n">
        <v>0</v>
      </c>
      <c r="E22954" s="7" t="n">
        <v>0</v>
      </c>
      <c r="F22954" s="7" t="n">
        <v>1</v>
      </c>
      <c r="G22954" s="7" t="n">
        <v>135.51</v>
      </c>
    </row>
    <row r="22955" customFormat="false" ht="15" hidden="false" customHeight="false" outlineLevel="0" collapsed="false">
      <c r="A22955" s="7" t="s">
        <v>34</v>
      </c>
      <c r="B22955" s="7" t="s">
        <v>185</v>
      </c>
      <c r="C22955" s="7" t="s">
        <v>1442</v>
      </c>
      <c r="D22955" s="7" t="n">
        <v>0</v>
      </c>
      <c r="E22955" s="7" t="n">
        <v>0</v>
      </c>
      <c r="F22955" s="7" t="n">
        <v>1</v>
      </c>
      <c r="G22955" s="7" t="n">
        <v>121.96</v>
      </c>
    </row>
    <row r="22956" customFormat="false" ht="15" hidden="false" customHeight="false" outlineLevel="0" collapsed="false">
      <c r="A22956" s="7" t="s">
        <v>34</v>
      </c>
      <c r="B22956" s="7" t="s">
        <v>185</v>
      </c>
      <c r="C22956" s="7" t="s">
        <v>1442</v>
      </c>
      <c r="D22956" s="7" t="n">
        <v>0</v>
      </c>
      <c r="E22956" s="7" t="n">
        <v>0</v>
      </c>
      <c r="F22956" s="7" t="n">
        <v>1</v>
      </c>
      <c r="G22956" s="7" t="n">
        <v>135.51</v>
      </c>
    </row>
    <row r="22957" customFormat="false" ht="15" hidden="false" customHeight="false" outlineLevel="0" collapsed="false">
      <c r="A22957" s="7" t="s">
        <v>34</v>
      </c>
      <c r="B22957" s="7" t="s">
        <v>185</v>
      </c>
      <c r="C22957" s="7" t="s">
        <v>1442</v>
      </c>
      <c r="D22957" s="7" t="n">
        <v>17</v>
      </c>
      <c r="E22957" s="7" t="n">
        <v>2091.86</v>
      </c>
      <c r="F22957" s="7" t="n">
        <v>0</v>
      </c>
      <c r="G22957" s="7" t="n">
        <v>0</v>
      </c>
    </row>
    <row r="22958" customFormat="false" ht="15" hidden="false" customHeight="false" outlineLevel="0" collapsed="false">
      <c r="A22958" s="7" t="s">
        <v>34</v>
      </c>
      <c r="B22958" s="7" t="s">
        <v>185</v>
      </c>
      <c r="C22958" s="7" t="s">
        <v>1442</v>
      </c>
      <c r="D22958" s="7" t="n">
        <v>0</v>
      </c>
      <c r="E22958" s="7" t="n">
        <v>0</v>
      </c>
      <c r="F22958" s="7" t="n">
        <v>4</v>
      </c>
      <c r="G22958" s="7" t="n">
        <v>514.94</v>
      </c>
    </row>
    <row r="22959" customFormat="false" ht="15" hidden="false" customHeight="false" outlineLevel="0" collapsed="false">
      <c r="A22959" s="7" t="s">
        <v>34</v>
      </c>
      <c r="B22959" s="7" t="s">
        <v>185</v>
      </c>
      <c r="C22959" s="7" t="s">
        <v>1442</v>
      </c>
      <c r="D22959" s="7" t="n">
        <v>0</v>
      </c>
      <c r="E22959" s="7" t="n">
        <v>0</v>
      </c>
      <c r="F22959" s="7" t="n">
        <v>2</v>
      </c>
      <c r="G22959" s="7" t="n">
        <v>271.02</v>
      </c>
    </row>
    <row r="22960" customFormat="false" ht="15" hidden="false" customHeight="false" outlineLevel="0" collapsed="false">
      <c r="A22960" s="7" t="s">
        <v>34</v>
      </c>
      <c r="B22960" s="7" t="s">
        <v>185</v>
      </c>
      <c r="C22960" s="7" t="s">
        <v>1442</v>
      </c>
      <c r="D22960" s="7" t="n">
        <v>0</v>
      </c>
      <c r="E22960" s="7" t="n">
        <v>0</v>
      </c>
      <c r="F22960" s="7" t="n">
        <v>2</v>
      </c>
      <c r="G22960" s="7" t="n">
        <v>230.37</v>
      </c>
    </row>
    <row r="22961" customFormat="false" ht="15" hidden="false" customHeight="false" outlineLevel="0" collapsed="false">
      <c r="A22961" s="7" t="s">
        <v>34</v>
      </c>
      <c r="B22961" s="7" t="s">
        <v>185</v>
      </c>
      <c r="C22961" s="7" t="s">
        <v>1442</v>
      </c>
      <c r="D22961" s="7" t="n">
        <v>0</v>
      </c>
      <c r="E22961" s="7" t="n">
        <v>0</v>
      </c>
      <c r="F22961" s="7" t="n">
        <v>1</v>
      </c>
      <c r="G22961" s="7" t="n">
        <v>121.96</v>
      </c>
    </row>
    <row r="22962" customFormat="false" ht="15" hidden="false" customHeight="false" outlineLevel="0" collapsed="false">
      <c r="A22962" s="7" t="s">
        <v>34</v>
      </c>
      <c r="B22962" s="7" t="s">
        <v>185</v>
      </c>
      <c r="C22962" s="7" t="s">
        <v>1442</v>
      </c>
      <c r="D22962" s="7" t="n">
        <v>0</v>
      </c>
      <c r="E22962" s="7" t="n">
        <v>0</v>
      </c>
      <c r="F22962" s="7" t="n">
        <v>1</v>
      </c>
      <c r="G22962" s="7" t="n">
        <v>121.96</v>
      </c>
    </row>
    <row r="22963" customFormat="false" ht="15" hidden="false" customHeight="false" outlineLevel="0" collapsed="false">
      <c r="A22963" s="7" t="s">
        <v>34</v>
      </c>
      <c r="B22963" s="7" t="s">
        <v>185</v>
      </c>
      <c r="C22963" s="7" t="s">
        <v>1442</v>
      </c>
      <c r="D22963" s="7" t="n">
        <v>0</v>
      </c>
      <c r="E22963" s="7" t="n">
        <v>0</v>
      </c>
      <c r="F22963" s="7" t="n">
        <v>1</v>
      </c>
      <c r="G22963" s="7" t="n">
        <v>135.51</v>
      </c>
    </row>
    <row r="22964" customFormat="false" ht="15" hidden="false" customHeight="false" outlineLevel="0" collapsed="false">
      <c r="A22964" s="7" t="s">
        <v>34</v>
      </c>
      <c r="B22964" s="7" t="s">
        <v>185</v>
      </c>
      <c r="C22964" s="7" t="s">
        <v>1442</v>
      </c>
      <c r="D22964" s="7" t="n">
        <v>0</v>
      </c>
      <c r="E22964" s="7" t="n">
        <v>0</v>
      </c>
      <c r="F22964" s="7" t="n">
        <v>1</v>
      </c>
      <c r="G22964" s="7" t="n">
        <v>121.96</v>
      </c>
    </row>
    <row r="22965" customFormat="false" ht="15" hidden="false" customHeight="false" outlineLevel="0" collapsed="false">
      <c r="A22965" s="7" t="s">
        <v>34</v>
      </c>
      <c r="B22965" s="7" t="s">
        <v>185</v>
      </c>
      <c r="C22965" s="7" t="s">
        <v>1442</v>
      </c>
      <c r="D22965" s="7" t="n">
        <v>0</v>
      </c>
      <c r="E22965" s="7" t="n">
        <v>0</v>
      </c>
      <c r="F22965" s="7" t="n">
        <v>2</v>
      </c>
      <c r="G22965" s="7" t="n">
        <v>257.47</v>
      </c>
    </row>
    <row r="22966" customFormat="false" ht="15" hidden="false" customHeight="false" outlineLevel="0" collapsed="false">
      <c r="A22966" s="7" t="s">
        <v>34</v>
      </c>
      <c r="B22966" s="7" t="s">
        <v>185</v>
      </c>
      <c r="C22966" s="7" t="s">
        <v>1442</v>
      </c>
      <c r="D22966" s="7" t="n">
        <v>0</v>
      </c>
      <c r="E22966" s="7" t="n">
        <v>0</v>
      </c>
      <c r="F22966" s="7" t="n">
        <v>4</v>
      </c>
      <c r="G22966" s="7" t="n">
        <v>514.94</v>
      </c>
    </row>
    <row r="22967" customFormat="false" ht="15" hidden="false" customHeight="false" outlineLevel="0" collapsed="false">
      <c r="A22967" s="7" t="s">
        <v>34</v>
      </c>
      <c r="B22967" s="7" t="s">
        <v>185</v>
      </c>
      <c r="C22967" s="7" t="s">
        <v>1442</v>
      </c>
      <c r="D22967" s="7" t="n">
        <v>0</v>
      </c>
      <c r="E22967" s="7" t="n">
        <v>0</v>
      </c>
      <c r="F22967" s="7" t="n">
        <v>1</v>
      </c>
      <c r="G22967" s="7" t="n">
        <v>135.51</v>
      </c>
    </row>
    <row r="22968" customFormat="false" ht="15" hidden="false" customHeight="false" outlineLevel="0" collapsed="false">
      <c r="A22968" s="7" t="s">
        <v>34</v>
      </c>
      <c r="B22968" s="7" t="s">
        <v>185</v>
      </c>
      <c r="C22968" s="7" t="s">
        <v>1442</v>
      </c>
      <c r="D22968" s="7" t="n">
        <v>0</v>
      </c>
      <c r="E22968" s="7" t="n">
        <v>0</v>
      </c>
      <c r="F22968" s="7" t="n">
        <v>1</v>
      </c>
      <c r="G22968" s="7" t="n">
        <v>121.96</v>
      </c>
    </row>
    <row r="22969" customFormat="false" ht="15" hidden="false" customHeight="false" outlineLevel="0" collapsed="false">
      <c r="A22969" s="7" t="s">
        <v>34</v>
      </c>
      <c r="B22969" s="7" t="s">
        <v>185</v>
      </c>
      <c r="C22969" s="7" t="s">
        <v>1442</v>
      </c>
      <c r="D22969" s="7" t="n">
        <v>0</v>
      </c>
      <c r="E22969" s="7" t="n">
        <v>0</v>
      </c>
      <c r="F22969" s="7" t="n">
        <v>1</v>
      </c>
      <c r="G22969" s="7" t="n">
        <v>135.51</v>
      </c>
    </row>
    <row r="22970" customFormat="false" ht="15" hidden="false" customHeight="false" outlineLevel="0" collapsed="false">
      <c r="A22970" s="7" t="s">
        <v>34</v>
      </c>
      <c r="B22970" s="7" t="s">
        <v>185</v>
      </c>
      <c r="C22970" s="7" t="s">
        <v>1442</v>
      </c>
      <c r="D22970" s="7" t="n">
        <v>0</v>
      </c>
      <c r="E22970" s="7" t="n">
        <v>0</v>
      </c>
      <c r="F22970" s="7" t="n">
        <v>4</v>
      </c>
      <c r="G22970" s="7" t="n">
        <v>528.49</v>
      </c>
    </row>
    <row r="22971" customFormat="false" ht="15" hidden="false" customHeight="false" outlineLevel="0" collapsed="false">
      <c r="A22971" s="7" t="s">
        <v>34</v>
      </c>
      <c r="B22971" s="7" t="s">
        <v>185</v>
      </c>
      <c r="C22971" s="7" t="s">
        <v>1442</v>
      </c>
      <c r="D22971" s="7" t="n">
        <v>0</v>
      </c>
      <c r="E22971" s="7" t="n">
        <v>0</v>
      </c>
      <c r="F22971" s="7" t="n">
        <v>1</v>
      </c>
      <c r="G22971" s="7" t="n">
        <v>135.51</v>
      </c>
    </row>
    <row r="22972" customFormat="false" ht="15" hidden="false" customHeight="false" outlineLevel="0" collapsed="false">
      <c r="A22972" s="7" t="s">
        <v>34</v>
      </c>
      <c r="B22972" s="7" t="s">
        <v>185</v>
      </c>
      <c r="C22972" s="7" t="s">
        <v>1442</v>
      </c>
      <c r="D22972" s="7" t="n">
        <v>0</v>
      </c>
      <c r="E22972" s="7" t="n">
        <v>0</v>
      </c>
      <c r="F22972" s="7" t="n">
        <v>8</v>
      </c>
      <c r="G22972" s="7" t="n">
        <v>1056.98</v>
      </c>
    </row>
    <row r="22973" customFormat="false" ht="15" hidden="false" customHeight="false" outlineLevel="0" collapsed="false">
      <c r="A22973" s="7" t="s">
        <v>34</v>
      </c>
      <c r="B22973" s="7" t="s">
        <v>185</v>
      </c>
      <c r="C22973" s="7" t="s">
        <v>1442</v>
      </c>
      <c r="D22973" s="7" t="n">
        <v>0</v>
      </c>
      <c r="E22973" s="7" t="n">
        <v>0</v>
      </c>
      <c r="F22973" s="7" t="n">
        <v>1</v>
      </c>
      <c r="G22973" s="7" t="n">
        <v>121.96</v>
      </c>
    </row>
    <row r="22974" customFormat="false" ht="15" hidden="false" customHeight="false" outlineLevel="0" collapsed="false">
      <c r="A22974" s="7" t="s">
        <v>34</v>
      </c>
      <c r="B22974" s="7" t="s">
        <v>185</v>
      </c>
      <c r="C22974" s="7" t="s">
        <v>1442</v>
      </c>
      <c r="D22974" s="7" t="n">
        <v>0</v>
      </c>
      <c r="E22974" s="7" t="n">
        <v>0</v>
      </c>
      <c r="F22974" s="7" t="n">
        <v>5</v>
      </c>
      <c r="G22974" s="7" t="n">
        <v>650.45</v>
      </c>
    </row>
    <row r="22975" customFormat="false" ht="15" hidden="false" customHeight="false" outlineLevel="0" collapsed="false">
      <c r="A22975" s="7" t="s">
        <v>34</v>
      </c>
      <c r="B22975" s="7" t="s">
        <v>185</v>
      </c>
      <c r="C22975" s="7" t="s">
        <v>1442</v>
      </c>
      <c r="D22975" s="7" t="n">
        <v>0</v>
      </c>
      <c r="E22975" s="7" t="n">
        <v>0</v>
      </c>
      <c r="F22975" s="7" t="n">
        <v>2</v>
      </c>
      <c r="G22975" s="7" t="n">
        <v>271.02</v>
      </c>
    </row>
    <row r="22976" customFormat="false" ht="15" hidden="false" customHeight="false" outlineLevel="0" collapsed="false">
      <c r="A22976" s="7" t="s">
        <v>34</v>
      </c>
      <c r="B22976" s="7" t="s">
        <v>185</v>
      </c>
      <c r="C22976" s="7" t="s">
        <v>1442</v>
      </c>
      <c r="D22976" s="7" t="n">
        <v>0</v>
      </c>
      <c r="E22976" s="7" t="n">
        <v>0</v>
      </c>
      <c r="F22976" s="7" t="n">
        <v>2</v>
      </c>
      <c r="G22976" s="7" t="n">
        <v>271.02</v>
      </c>
    </row>
    <row r="22977" customFormat="false" ht="15" hidden="false" customHeight="false" outlineLevel="0" collapsed="false">
      <c r="A22977" s="7" t="s">
        <v>34</v>
      </c>
      <c r="B22977" s="7" t="s">
        <v>185</v>
      </c>
      <c r="C22977" s="7" t="s">
        <v>1442</v>
      </c>
      <c r="D22977" s="7" t="n">
        <v>0</v>
      </c>
      <c r="E22977" s="7" t="n">
        <v>0</v>
      </c>
      <c r="F22977" s="7" t="n">
        <v>1</v>
      </c>
      <c r="G22977" s="7" t="n">
        <v>121.96</v>
      </c>
    </row>
    <row r="22978" customFormat="false" ht="15" hidden="false" customHeight="false" outlineLevel="0" collapsed="false">
      <c r="A22978" s="7" t="s">
        <v>34</v>
      </c>
      <c r="B22978" s="7" t="s">
        <v>185</v>
      </c>
      <c r="C22978" s="7" t="s">
        <v>1442</v>
      </c>
      <c r="D22978" s="7" t="n">
        <v>0</v>
      </c>
      <c r="E22978" s="7" t="n">
        <v>0</v>
      </c>
      <c r="F22978" s="7" t="n">
        <v>4</v>
      </c>
      <c r="G22978" s="7" t="n">
        <v>542.04</v>
      </c>
    </row>
    <row r="22979" customFormat="false" ht="15" hidden="false" customHeight="false" outlineLevel="0" collapsed="false">
      <c r="A22979" s="7" t="s">
        <v>34</v>
      </c>
      <c r="B22979" s="7" t="s">
        <v>185</v>
      </c>
      <c r="C22979" s="7" t="s">
        <v>1442</v>
      </c>
      <c r="D22979" s="7" t="n">
        <v>0</v>
      </c>
      <c r="E22979" s="7" t="n">
        <v>0</v>
      </c>
      <c r="F22979" s="7" t="n">
        <v>2</v>
      </c>
      <c r="G22979" s="7" t="n">
        <v>271.02</v>
      </c>
    </row>
    <row r="22980" customFormat="false" ht="15" hidden="false" customHeight="false" outlineLevel="0" collapsed="false">
      <c r="A22980" s="7" t="s">
        <v>34</v>
      </c>
      <c r="B22980" s="7" t="s">
        <v>185</v>
      </c>
      <c r="C22980" s="7" t="s">
        <v>1442</v>
      </c>
      <c r="D22980" s="7" t="n">
        <v>0</v>
      </c>
      <c r="E22980" s="7" t="n">
        <v>0</v>
      </c>
      <c r="F22980" s="7" t="n">
        <v>1</v>
      </c>
      <c r="G22980" s="7" t="n">
        <v>135.51</v>
      </c>
    </row>
    <row r="22981" customFormat="false" ht="15" hidden="false" customHeight="false" outlineLevel="0" collapsed="false">
      <c r="A22981" s="7" t="s">
        <v>34</v>
      </c>
      <c r="B22981" s="7" t="s">
        <v>185</v>
      </c>
      <c r="C22981" s="7" t="s">
        <v>1442</v>
      </c>
      <c r="D22981" s="7" t="n">
        <v>0</v>
      </c>
      <c r="E22981" s="7" t="n">
        <v>0</v>
      </c>
      <c r="F22981" s="7" t="n">
        <v>1</v>
      </c>
      <c r="G22981" s="7" t="n">
        <v>135.51</v>
      </c>
    </row>
    <row r="22982" customFormat="false" ht="15" hidden="false" customHeight="false" outlineLevel="0" collapsed="false">
      <c r="A22982" s="7" t="s">
        <v>34</v>
      </c>
      <c r="B22982" s="7" t="s">
        <v>185</v>
      </c>
      <c r="C22982" s="7" t="s">
        <v>1442</v>
      </c>
      <c r="D22982" s="7" t="n">
        <v>0</v>
      </c>
      <c r="E22982" s="7" t="n">
        <v>0</v>
      </c>
      <c r="F22982" s="7" t="n">
        <v>1</v>
      </c>
      <c r="G22982" s="7" t="n">
        <v>135.51</v>
      </c>
    </row>
    <row r="22983" customFormat="false" ht="15" hidden="false" customHeight="false" outlineLevel="0" collapsed="false">
      <c r="A22983" s="7" t="s">
        <v>34</v>
      </c>
      <c r="B22983" s="7" t="s">
        <v>185</v>
      </c>
      <c r="C22983" s="7" t="s">
        <v>1442</v>
      </c>
      <c r="D22983" s="7" t="n">
        <v>0</v>
      </c>
      <c r="E22983" s="7" t="n">
        <v>0</v>
      </c>
      <c r="F22983" s="7" t="n">
        <v>1</v>
      </c>
      <c r="G22983" s="7" t="n">
        <v>135.51</v>
      </c>
    </row>
    <row r="22984" customFormat="false" ht="15" hidden="false" customHeight="false" outlineLevel="0" collapsed="false">
      <c r="A22984" s="7" t="s">
        <v>34</v>
      </c>
      <c r="B22984" s="7" t="s">
        <v>185</v>
      </c>
      <c r="C22984" s="7" t="s">
        <v>1442</v>
      </c>
      <c r="D22984" s="7" t="n">
        <v>0</v>
      </c>
      <c r="E22984" s="7" t="n">
        <v>0</v>
      </c>
      <c r="F22984" s="7" t="n">
        <v>1</v>
      </c>
      <c r="G22984" s="7" t="n">
        <v>121.96</v>
      </c>
    </row>
    <row r="22985" customFormat="false" ht="15" hidden="false" customHeight="false" outlineLevel="0" collapsed="false">
      <c r="A22985" s="7" t="s">
        <v>34</v>
      </c>
      <c r="B22985" s="7" t="s">
        <v>185</v>
      </c>
      <c r="C22985" s="7" t="s">
        <v>1442</v>
      </c>
      <c r="D22985" s="7" t="n">
        <v>0</v>
      </c>
      <c r="E22985" s="7" t="n">
        <v>0</v>
      </c>
      <c r="F22985" s="7" t="n">
        <v>1</v>
      </c>
      <c r="G22985" s="7" t="n">
        <v>121.96</v>
      </c>
    </row>
    <row r="22986" customFormat="false" ht="15" hidden="false" customHeight="false" outlineLevel="0" collapsed="false">
      <c r="A22986" s="7" t="s">
        <v>34</v>
      </c>
      <c r="B22986" s="7" t="s">
        <v>185</v>
      </c>
      <c r="C22986" s="7" t="s">
        <v>1442</v>
      </c>
      <c r="D22986" s="7" t="n">
        <v>0</v>
      </c>
      <c r="E22986" s="7" t="n">
        <v>0</v>
      </c>
      <c r="F22986" s="7" t="n">
        <v>1</v>
      </c>
      <c r="G22986" s="7" t="n">
        <v>115.19</v>
      </c>
    </row>
    <row r="22987" customFormat="false" ht="15" hidden="false" customHeight="false" outlineLevel="0" collapsed="false">
      <c r="A22987" s="7" t="s">
        <v>34</v>
      </c>
      <c r="B22987" s="7" t="s">
        <v>185</v>
      </c>
      <c r="C22987" s="7" t="s">
        <v>1442</v>
      </c>
      <c r="D22987" s="7" t="n">
        <v>0</v>
      </c>
      <c r="E22987" s="7" t="n">
        <v>0</v>
      </c>
      <c r="F22987" s="7" t="n">
        <v>1</v>
      </c>
      <c r="G22987" s="7" t="n">
        <v>121.96</v>
      </c>
    </row>
    <row r="22988" customFormat="false" ht="15" hidden="false" customHeight="false" outlineLevel="0" collapsed="false">
      <c r="A22988" s="7" t="s">
        <v>34</v>
      </c>
      <c r="B22988" s="7" t="s">
        <v>185</v>
      </c>
      <c r="C22988" s="7" t="s">
        <v>1442</v>
      </c>
      <c r="D22988" s="7" t="n">
        <v>0</v>
      </c>
      <c r="E22988" s="7" t="n">
        <v>0</v>
      </c>
      <c r="F22988" s="7" t="n">
        <v>1</v>
      </c>
      <c r="G22988" s="7" t="n">
        <v>135.51</v>
      </c>
    </row>
    <row r="22989" customFormat="false" ht="15" hidden="false" customHeight="false" outlineLevel="0" collapsed="false">
      <c r="A22989" s="7" t="s">
        <v>34</v>
      </c>
      <c r="B22989" s="7" t="s">
        <v>185</v>
      </c>
      <c r="C22989" s="7" t="s">
        <v>1442</v>
      </c>
      <c r="D22989" s="7" t="n">
        <v>0</v>
      </c>
      <c r="E22989" s="7" t="n">
        <v>0</v>
      </c>
      <c r="F22989" s="7" t="n">
        <v>1</v>
      </c>
      <c r="G22989" s="7" t="n">
        <v>135.51</v>
      </c>
    </row>
    <row r="22990" customFormat="false" ht="15" hidden="false" customHeight="false" outlineLevel="0" collapsed="false">
      <c r="A22990" s="7" t="s">
        <v>34</v>
      </c>
      <c r="B22990" s="7" t="s">
        <v>185</v>
      </c>
      <c r="C22990" s="7" t="s">
        <v>1442</v>
      </c>
      <c r="D22990" s="7" t="n">
        <v>0</v>
      </c>
      <c r="E22990" s="7" t="n">
        <v>0</v>
      </c>
      <c r="F22990" s="7" t="n">
        <v>1</v>
      </c>
      <c r="G22990" s="7" t="n">
        <v>121.96</v>
      </c>
    </row>
    <row r="22991" customFormat="false" ht="15" hidden="false" customHeight="false" outlineLevel="0" collapsed="false">
      <c r="A22991" s="7" t="s">
        <v>34</v>
      </c>
      <c r="B22991" s="7" t="s">
        <v>185</v>
      </c>
      <c r="C22991" s="7" t="s">
        <v>1442</v>
      </c>
      <c r="D22991" s="7" t="n">
        <v>0</v>
      </c>
      <c r="E22991" s="7" t="n">
        <v>0</v>
      </c>
      <c r="F22991" s="7" t="n">
        <v>1</v>
      </c>
      <c r="G22991" s="7" t="n">
        <v>121.96</v>
      </c>
    </row>
    <row r="22992" customFormat="false" ht="15" hidden="false" customHeight="false" outlineLevel="0" collapsed="false">
      <c r="A22992" s="7" t="s">
        <v>34</v>
      </c>
      <c r="B22992" s="7" t="s">
        <v>185</v>
      </c>
      <c r="C22992" s="7" t="s">
        <v>1442</v>
      </c>
      <c r="D22992" s="7" t="n">
        <v>0</v>
      </c>
      <c r="E22992" s="7" t="n">
        <v>0</v>
      </c>
      <c r="F22992" s="7" t="n">
        <v>1</v>
      </c>
      <c r="G22992" s="7" t="n">
        <v>121.96</v>
      </c>
    </row>
    <row r="22993" customFormat="false" ht="15" hidden="false" customHeight="false" outlineLevel="0" collapsed="false">
      <c r="A22993" s="7" t="s">
        <v>34</v>
      </c>
      <c r="B22993" s="7" t="s">
        <v>185</v>
      </c>
      <c r="C22993" s="7" t="s">
        <v>1442</v>
      </c>
      <c r="D22993" s="7" t="n">
        <v>0</v>
      </c>
      <c r="E22993" s="7" t="n">
        <v>0</v>
      </c>
      <c r="F22993" s="7" t="n">
        <v>1</v>
      </c>
      <c r="G22993" s="7" t="n">
        <v>135.51</v>
      </c>
    </row>
    <row r="22994" customFormat="false" ht="15" hidden="false" customHeight="false" outlineLevel="0" collapsed="false">
      <c r="A22994" s="7" t="s">
        <v>34</v>
      </c>
      <c r="B22994" s="7" t="s">
        <v>185</v>
      </c>
      <c r="C22994" s="7" t="s">
        <v>1442</v>
      </c>
      <c r="D22994" s="7" t="n">
        <v>0</v>
      </c>
      <c r="E22994" s="7" t="n">
        <v>0</v>
      </c>
      <c r="F22994" s="7" t="n">
        <v>2</v>
      </c>
      <c r="G22994" s="7" t="n">
        <v>230.37</v>
      </c>
    </row>
    <row r="22995" customFormat="false" ht="15" hidden="false" customHeight="false" outlineLevel="0" collapsed="false">
      <c r="A22995" s="7" t="s">
        <v>34</v>
      </c>
      <c r="B22995" s="7" t="s">
        <v>185</v>
      </c>
      <c r="C22995" s="7" t="s">
        <v>1442</v>
      </c>
      <c r="D22995" s="7" t="n">
        <v>0</v>
      </c>
      <c r="E22995" s="7" t="n">
        <v>0</v>
      </c>
      <c r="F22995" s="7" t="n">
        <v>1</v>
      </c>
      <c r="G22995" s="7" t="n">
        <v>135.51</v>
      </c>
    </row>
    <row r="22996" customFormat="false" ht="15" hidden="false" customHeight="false" outlineLevel="0" collapsed="false">
      <c r="A22996" s="7" t="s">
        <v>34</v>
      </c>
      <c r="B22996" s="7" t="s">
        <v>406</v>
      </c>
      <c r="C22996" s="7" t="s">
        <v>1393</v>
      </c>
      <c r="D22996" s="7" t="n">
        <v>0</v>
      </c>
      <c r="E22996" s="7" t="n">
        <v>0</v>
      </c>
      <c r="F22996" s="7" t="n">
        <v>1</v>
      </c>
      <c r="G22996" s="7" t="n">
        <v>111.78</v>
      </c>
    </row>
    <row r="22997" customFormat="false" ht="15" hidden="false" customHeight="false" outlineLevel="0" collapsed="false">
      <c r="A22997" s="7" t="s">
        <v>34</v>
      </c>
      <c r="B22997" s="7" t="s">
        <v>406</v>
      </c>
      <c r="C22997" s="7" t="s">
        <v>1393</v>
      </c>
      <c r="D22997" s="7" t="n">
        <v>0</v>
      </c>
      <c r="E22997" s="7" t="n">
        <v>0</v>
      </c>
      <c r="F22997" s="7" t="n">
        <v>1</v>
      </c>
      <c r="G22997" s="7" t="n">
        <v>95.01</v>
      </c>
    </row>
    <row r="22998" customFormat="false" ht="15" hidden="false" customHeight="false" outlineLevel="0" collapsed="false">
      <c r="A22998" s="7" t="s">
        <v>34</v>
      </c>
      <c r="B22998" s="7" t="s">
        <v>406</v>
      </c>
      <c r="C22998" s="7" t="s">
        <v>1393</v>
      </c>
      <c r="D22998" s="7" t="n">
        <v>0</v>
      </c>
      <c r="E22998" s="7" t="n">
        <v>0</v>
      </c>
      <c r="F22998" s="7" t="n">
        <v>1</v>
      </c>
      <c r="G22998" s="7" t="n">
        <v>100.6</v>
      </c>
    </row>
    <row r="22999" customFormat="false" ht="15" hidden="false" customHeight="false" outlineLevel="0" collapsed="false">
      <c r="A22999" s="7" t="s">
        <v>34</v>
      </c>
      <c r="B22999" s="7" t="s">
        <v>406</v>
      </c>
      <c r="C22999" s="7" t="s">
        <v>1393</v>
      </c>
      <c r="D22999" s="7" t="n">
        <v>0</v>
      </c>
      <c r="E22999" s="7" t="n">
        <v>0</v>
      </c>
      <c r="F22999" s="7" t="n">
        <v>1</v>
      </c>
      <c r="G22999" s="7" t="n">
        <v>111.78</v>
      </c>
    </row>
    <row r="23000" customFormat="false" ht="15" hidden="false" customHeight="false" outlineLevel="0" collapsed="false">
      <c r="A23000" s="7" t="s">
        <v>34</v>
      </c>
      <c r="B23000" s="7" t="s">
        <v>406</v>
      </c>
      <c r="C23000" s="7" t="s">
        <v>1393</v>
      </c>
      <c r="D23000" s="7" t="n">
        <v>0</v>
      </c>
      <c r="E23000" s="7" t="n">
        <v>0</v>
      </c>
      <c r="F23000" s="7" t="n">
        <v>1</v>
      </c>
      <c r="G23000" s="7" t="n">
        <v>111.78</v>
      </c>
    </row>
    <row r="23001" customFormat="false" ht="15" hidden="false" customHeight="false" outlineLevel="0" collapsed="false">
      <c r="A23001" s="7" t="s">
        <v>34</v>
      </c>
      <c r="B23001" s="7" t="s">
        <v>406</v>
      </c>
      <c r="C23001" s="7" t="s">
        <v>1393</v>
      </c>
      <c r="D23001" s="7" t="n">
        <v>0</v>
      </c>
      <c r="E23001" s="7" t="n">
        <v>0</v>
      </c>
      <c r="F23001" s="7" t="n">
        <v>2</v>
      </c>
      <c r="G23001" s="7" t="n">
        <v>223.56</v>
      </c>
    </row>
    <row r="23002" customFormat="false" ht="15" hidden="false" customHeight="false" outlineLevel="0" collapsed="false">
      <c r="A23002" s="7" t="s">
        <v>34</v>
      </c>
      <c r="B23002" s="7" t="s">
        <v>406</v>
      </c>
      <c r="C23002" s="7" t="s">
        <v>1393</v>
      </c>
      <c r="D23002" s="7" t="n">
        <v>33</v>
      </c>
      <c r="E23002" s="7" t="n">
        <v>3431.61</v>
      </c>
      <c r="F23002" s="7" t="n">
        <v>16</v>
      </c>
      <c r="G23002" s="7" t="n">
        <v>1732.58</v>
      </c>
    </row>
    <row r="23003" customFormat="false" ht="15" hidden="false" customHeight="false" outlineLevel="0" collapsed="false">
      <c r="A23003" s="7" t="s">
        <v>34</v>
      </c>
      <c r="B23003" s="7" t="s">
        <v>406</v>
      </c>
      <c r="C23003" s="7" t="s">
        <v>1393</v>
      </c>
      <c r="D23003" s="7" t="n">
        <v>0</v>
      </c>
      <c r="E23003" s="7" t="n">
        <v>0</v>
      </c>
      <c r="F23003" s="7" t="n">
        <v>1</v>
      </c>
      <c r="G23003" s="7" t="n">
        <v>100.6</v>
      </c>
    </row>
    <row r="23004" customFormat="false" ht="15" hidden="false" customHeight="false" outlineLevel="0" collapsed="false">
      <c r="A23004" s="7" t="s">
        <v>34</v>
      </c>
      <c r="B23004" s="7" t="s">
        <v>406</v>
      </c>
      <c r="C23004" s="7" t="s">
        <v>1393</v>
      </c>
      <c r="D23004" s="7" t="n">
        <v>0</v>
      </c>
      <c r="E23004" s="7" t="n">
        <v>0</v>
      </c>
      <c r="F23004" s="7" t="n">
        <v>1</v>
      </c>
      <c r="G23004" s="7" t="n">
        <v>100.61</v>
      </c>
    </row>
    <row r="23005" customFormat="false" ht="15" hidden="false" customHeight="false" outlineLevel="0" collapsed="false">
      <c r="A23005" s="7" t="s">
        <v>34</v>
      </c>
      <c r="B23005" s="7" t="s">
        <v>406</v>
      </c>
      <c r="C23005" s="7" t="s">
        <v>1393</v>
      </c>
      <c r="D23005" s="7" t="n">
        <v>0</v>
      </c>
      <c r="E23005" s="7" t="n">
        <v>0</v>
      </c>
      <c r="F23005" s="7" t="n">
        <v>2</v>
      </c>
      <c r="G23005" s="7" t="n">
        <v>190.03</v>
      </c>
    </row>
    <row r="23006" customFormat="false" ht="15" hidden="false" customHeight="false" outlineLevel="0" collapsed="false">
      <c r="A23006" s="7" t="s">
        <v>34</v>
      </c>
      <c r="B23006" s="7" t="s">
        <v>406</v>
      </c>
      <c r="C23006" s="7" t="s">
        <v>1393</v>
      </c>
      <c r="D23006" s="7" t="n">
        <v>0</v>
      </c>
      <c r="E23006" s="7" t="n">
        <v>0</v>
      </c>
      <c r="F23006" s="7" t="n">
        <v>1</v>
      </c>
      <c r="G23006" s="7" t="n">
        <v>111.78</v>
      </c>
    </row>
    <row r="23007" customFormat="false" ht="15" hidden="false" customHeight="false" outlineLevel="0" collapsed="false">
      <c r="A23007" s="7" t="s">
        <v>34</v>
      </c>
      <c r="B23007" s="7" t="s">
        <v>406</v>
      </c>
      <c r="C23007" s="7" t="s">
        <v>1393</v>
      </c>
      <c r="D23007" s="7" t="n">
        <v>0</v>
      </c>
      <c r="E23007" s="7" t="n">
        <v>0</v>
      </c>
      <c r="F23007" s="7" t="n">
        <v>1</v>
      </c>
      <c r="G23007" s="7" t="n">
        <v>111.78</v>
      </c>
    </row>
    <row r="23008" customFormat="false" ht="15" hidden="false" customHeight="false" outlineLevel="0" collapsed="false">
      <c r="A23008" s="7" t="s">
        <v>34</v>
      </c>
      <c r="B23008" s="7" t="s">
        <v>406</v>
      </c>
      <c r="C23008" s="7" t="s">
        <v>1393</v>
      </c>
      <c r="D23008" s="7" t="n">
        <v>0</v>
      </c>
      <c r="E23008" s="7" t="n">
        <v>0</v>
      </c>
      <c r="F23008" s="7" t="n">
        <v>1</v>
      </c>
      <c r="G23008" s="7" t="n">
        <v>111.78</v>
      </c>
    </row>
    <row r="23009" customFormat="false" ht="15" hidden="false" customHeight="false" outlineLevel="0" collapsed="false">
      <c r="A23009" s="7" t="s">
        <v>34</v>
      </c>
      <c r="B23009" s="7" t="s">
        <v>406</v>
      </c>
      <c r="C23009" s="7" t="s">
        <v>1393</v>
      </c>
      <c r="D23009" s="7" t="n">
        <v>0</v>
      </c>
      <c r="E23009" s="7" t="n">
        <v>0</v>
      </c>
      <c r="F23009" s="7" t="n">
        <v>3</v>
      </c>
      <c r="G23009" s="7" t="n">
        <v>312.98</v>
      </c>
    </row>
    <row r="23010" customFormat="false" ht="15" hidden="false" customHeight="false" outlineLevel="0" collapsed="false">
      <c r="A23010" s="7" t="s">
        <v>34</v>
      </c>
      <c r="B23010" s="7" t="s">
        <v>406</v>
      </c>
      <c r="C23010" s="7" t="s">
        <v>1393</v>
      </c>
      <c r="D23010" s="7" t="n">
        <v>0</v>
      </c>
      <c r="E23010" s="7" t="n">
        <v>0</v>
      </c>
      <c r="F23010" s="7" t="n">
        <v>1</v>
      </c>
      <c r="G23010" s="7" t="n">
        <v>111.78</v>
      </c>
    </row>
    <row r="23011" customFormat="false" ht="15" hidden="false" customHeight="false" outlineLevel="0" collapsed="false">
      <c r="A23011" s="7" t="s">
        <v>34</v>
      </c>
      <c r="B23011" s="7" t="s">
        <v>406</v>
      </c>
      <c r="C23011" s="7" t="s">
        <v>1393</v>
      </c>
      <c r="D23011" s="7" t="n">
        <v>0</v>
      </c>
      <c r="E23011" s="7" t="n">
        <v>0</v>
      </c>
      <c r="F23011" s="7" t="n">
        <v>1</v>
      </c>
      <c r="G23011" s="7" t="n">
        <v>111.78</v>
      </c>
    </row>
    <row r="23012" customFormat="false" ht="15" hidden="false" customHeight="false" outlineLevel="0" collapsed="false">
      <c r="A23012" s="7" t="s">
        <v>34</v>
      </c>
      <c r="B23012" s="7" t="s">
        <v>406</v>
      </c>
      <c r="C23012" s="7" t="s">
        <v>1393</v>
      </c>
      <c r="D23012" s="7" t="n">
        <v>0</v>
      </c>
      <c r="E23012" s="7" t="n">
        <v>0</v>
      </c>
      <c r="F23012" s="7" t="n">
        <v>1</v>
      </c>
      <c r="G23012" s="7" t="n">
        <v>111.78</v>
      </c>
    </row>
    <row r="23013" customFormat="false" ht="15" hidden="false" customHeight="false" outlineLevel="0" collapsed="false">
      <c r="A23013" s="7" t="s">
        <v>34</v>
      </c>
      <c r="B23013" s="7" t="s">
        <v>406</v>
      </c>
      <c r="C23013" s="7" t="s">
        <v>1393</v>
      </c>
      <c r="D23013" s="7" t="n">
        <v>0</v>
      </c>
      <c r="E23013" s="7" t="n">
        <v>0</v>
      </c>
      <c r="F23013" s="7" t="n">
        <v>1</v>
      </c>
      <c r="G23013" s="7" t="n">
        <v>100.61</v>
      </c>
    </row>
    <row r="23014" customFormat="false" ht="15" hidden="false" customHeight="false" outlineLevel="0" collapsed="false">
      <c r="A23014" s="7" t="s">
        <v>34</v>
      </c>
      <c r="B23014" s="7" t="s">
        <v>245</v>
      </c>
      <c r="C23014" s="7" t="s">
        <v>1443</v>
      </c>
      <c r="D23014" s="7" t="n">
        <v>0</v>
      </c>
      <c r="E23014" s="7" t="n">
        <v>0</v>
      </c>
      <c r="F23014" s="7" t="n">
        <v>1</v>
      </c>
      <c r="G23014" s="7" t="n">
        <v>129.58</v>
      </c>
    </row>
    <row r="23015" customFormat="false" ht="15" hidden="false" customHeight="false" outlineLevel="0" collapsed="false">
      <c r="A23015" s="7" t="s">
        <v>34</v>
      </c>
      <c r="B23015" s="7" t="s">
        <v>245</v>
      </c>
      <c r="C23015" s="7" t="s">
        <v>1443</v>
      </c>
      <c r="D23015" s="7" t="n">
        <v>0</v>
      </c>
      <c r="E23015" s="7" t="n">
        <v>0</v>
      </c>
      <c r="F23015" s="7" t="n">
        <v>1</v>
      </c>
      <c r="G23015" s="7" t="n">
        <v>129.58</v>
      </c>
    </row>
    <row r="23016" customFormat="false" ht="15" hidden="false" customHeight="false" outlineLevel="0" collapsed="false">
      <c r="A23016" s="7" t="s">
        <v>34</v>
      </c>
      <c r="B23016" s="7" t="s">
        <v>245</v>
      </c>
      <c r="C23016" s="7" t="s">
        <v>1443</v>
      </c>
      <c r="D23016" s="7" t="n">
        <v>0</v>
      </c>
      <c r="E23016" s="7" t="n">
        <v>0</v>
      </c>
      <c r="F23016" s="7" t="n">
        <v>1</v>
      </c>
      <c r="G23016" s="7" t="n">
        <v>115.18</v>
      </c>
    </row>
    <row r="23017" customFormat="false" ht="15" hidden="false" customHeight="false" outlineLevel="0" collapsed="false">
      <c r="A23017" s="7" t="s">
        <v>34</v>
      </c>
      <c r="B23017" s="7" t="s">
        <v>245</v>
      </c>
      <c r="C23017" s="7" t="s">
        <v>1443</v>
      </c>
      <c r="D23017" s="7" t="n">
        <v>0</v>
      </c>
      <c r="E23017" s="7" t="n">
        <v>0</v>
      </c>
      <c r="F23017" s="7" t="n">
        <v>10</v>
      </c>
      <c r="G23017" s="7" t="n">
        <v>1317.43</v>
      </c>
    </row>
    <row r="23018" customFormat="false" ht="15" hidden="false" customHeight="false" outlineLevel="0" collapsed="false">
      <c r="A23018" s="7" t="s">
        <v>34</v>
      </c>
      <c r="B23018" s="7" t="s">
        <v>245</v>
      </c>
      <c r="C23018" s="7" t="s">
        <v>1443</v>
      </c>
      <c r="D23018" s="7" t="n">
        <v>0</v>
      </c>
      <c r="E23018" s="7" t="n">
        <v>0</v>
      </c>
      <c r="F23018" s="7" t="n">
        <v>3</v>
      </c>
      <c r="G23018" s="7" t="n">
        <v>328.5</v>
      </c>
    </row>
    <row r="23019" customFormat="false" ht="15" hidden="false" customHeight="false" outlineLevel="0" collapsed="false">
      <c r="A23019" s="7" t="s">
        <v>34</v>
      </c>
      <c r="B23019" s="7" t="s">
        <v>245</v>
      </c>
      <c r="C23019" s="7" t="s">
        <v>1443</v>
      </c>
      <c r="D23019" s="7" t="n">
        <v>0</v>
      </c>
      <c r="E23019" s="7" t="n">
        <v>0</v>
      </c>
      <c r="F23019" s="7" t="n">
        <v>3</v>
      </c>
      <c r="G23019" s="7" t="n">
        <v>403.17</v>
      </c>
    </row>
    <row r="23020" customFormat="false" ht="15" hidden="false" customHeight="false" outlineLevel="0" collapsed="false">
      <c r="A23020" s="7" t="s">
        <v>34</v>
      </c>
      <c r="B23020" s="7" t="s">
        <v>245</v>
      </c>
      <c r="C23020" s="7" t="s">
        <v>1443</v>
      </c>
      <c r="D23020" s="7" t="n">
        <v>0</v>
      </c>
      <c r="E23020" s="7" t="n">
        <v>0</v>
      </c>
      <c r="F23020" s="7" t="n">
        <v>2</v>
      </c>
      <c r="G23020" s="7" t="n">
        <v>230.37</v>
      </c>
    </row>
    <row r="23021" customFormat="false" ht="15" hidden="false" customHeight="false" outlineLevel="0" collapsed="false">
      <c r="A23021" s="7" t="s">
        <v>34</v>
      </c>
      <c r="B23021" s="7" t="s">
        <v>245</v>
      </c>
      <c r="C23021" s="7" t="s">
        <v>1443</v>
      </c>
      <c r="D23021" s="7" t="n">
        <v>0</v>
      </c>
      <c r="E23021" s="7" t="n">
        <v>0</v>
      </c>
      <c r="F23021" s="7" t="n">
        <v>2</v>
      </c>
      <c r="G23021" s="7" t="n">
        <v>259.17</v>
      </c>
    </row>
    <row r="23022" customFormat="false" ht="15" hidden="false" customHeight="false" outlineLevel="0" collapsed="false">
      <c r="A23022" s="7" t="s">
        <v>34</v>
      </c>
      <c r="B23022" s="7" t="s">
        <v>245</v>
      </c>
      <c r="C23022" s="7" t="s">
        <v>1443</v>
      </c>
      <c r="D23022" s="7" t="n">
        <v>0</v>
      </c>
      <c r="E23022" s="7" t="n">
        <v>0</v>
      </c>
      <c r="F23022" s="7" t="n">
        <v>1</v>
      </c>
      <c r="G23022" s="7" t="n">
        <v>143.99</v>
      </c>
    </row>
    <row r="23023" customFormat="false" ht="15" hidden="false" customHeight="false" outlineLevel="0" collapsed="false">
      <c r="A23023" s="7" t="s">
        <v>34</v>
      </c>
      <c r="B23023" s="7" t="s">
        <v>245</v>
      </c>
      <c r="C23023" s="7" t="s">
        <v>1443</v>
      </c>
      <c r="D23023" s="7" t="n">
        <v>0</v>
      </c>
      <c r="E23023" s="7" t="n">
        <v>0</v>
      </c>
      <c r="F23023" s="7" t="n">
        <v>1</v>
      </c>
      <c r="G23023" s="7" t="n">
        <v>143.98</v>
      </c>
    </row>
    <row r="23024" customFormat="false" ht="15" hidden="false" customHeight="false" outlineLevel="0" collapsed="false">
      <c r="A23024" s="7" t="s">
        <v>34</v>
      </c>
      <c r="B23024" s="7" t="s">
        <v>245</v>
      </c>
      <c r="C23024" s="7" t="s">
        <v>1443</v>
      </c>
      <c r="D23024" s="7" t="n">
        <v>0</v>
      </c>
      <c r="E23024" s="7" t="n">
        <v>0</v>
      </c>
      <c r="F23024" s="7" t="n">
        <v>2</v>
      </c>
      <c r="G23024" s="7" t="n">
        <v>230.37</v>
      </c>
    </row>
    <row r="23025" customFormat="false" ht="15" hidden="false" customHeight="false" outlineLevel="0" collapsed="false">
      <c r="A23025" s="7" t="s">
        <v>34</v>
      </c>
      <c r="B23025" s="7" t="s">
        <v>245</v>
      </c>
      <c r="C23025" s="7" t="s">
        <v>1443</v>
      </c>
      <c r="D23025" s="7" t="n">
        <v>0</v>
      </c>
      <c r="E23025" s="7" t="n">
        <v>0</v>
      </c>
      <c r="F23025" s="7" t="n">
        <v>2</v>
      </c>
      <c r="G23025" s="7" t="n">
        <v>287.96</v>
      </c>
    </row>
    <row r="23026" customFormat="false" ht="15" hidden="false" customHeight="false" outlineLevel="0" collapsed="false">
      <c r="A23026" s="7" t="s">
        <v>34</v>
      </c>
      <c r="B23026" s="7" t="s">
        <v>245</v>
      </c>
      <c r="C23026" s="7" t="s">
        <v>1443</v>
      </c>
      <c r="D23026" s="7" t="n">
        <v>0</v>
      </c>
      <c r="E23026" s="7" t="n">
        <v>0</v>
      </c>
      <c r="F23026" s="7" t="n">
        <v>1</v>
      </c>
      <c r="G23026" s="7" t="n">
        <v>129.59</v>
      </c>
    </row>
    <row r="23027" customFormat="false" ht="15" hidden="false" customHeight="false" outlineLevel="0" collapsed="false">
      <c r="A23027" s="7" t="s">
        <v>34</v>
      </c>
      <c r="B23027" s="7" t="s">
        <v>245</v>
      </c>
      <c r="C23027" s="7" t="s">
        <v>1443</v>
      </c>
      <c r="D23027" s="7" t="n">
        <v>0</v>
      </c>
      <c r="E23027" s="7" t="n">
        <v>0</v>
      </c>
      <c r="F23027" s="7" t="n">
        <v>3</v>
      </c>
      <c r="G23027" s="7" t="n">
        <v>388.77</v>
      </c>
    </row>
    <row r="23028" customFormat="false" ht="15" hidden="false" customHeight="false" outlineLevel="0" collapsed="false">
      <c r="A23028" s="7" t="s">
        <v>34</v>
      </c>
      <c r="B23028" s="7" t="s">
        <v>245</v>
      </c>
      <c r="C23028" s="7" t="s">
        <v>1443</v>
      </c>
      <c r="D23028" s="7" t="n">
        <v>0</v>
      </c>
      <c r="E23028" s="7" t="n">
        <v>0</v>
      </c>
      <c r="F23028" s="7" t="n">
        <v>1</v>
      </c>
      <c r="G23028" s="7" t="n">
        <v>143.98</v>
      </c>
    </row>
    <row r="23029" customFormat="false" ht="15" hidden="false" customHeight="false" outlineLevel="0" collapsed="false">
      <c r="A23029" s="7" t="s">
        <v>34</v>
      </c>
      <c r="B23029" s="7" t="s">
        <v>245</v>
      </c>
      <c r="C23029" s="7" t="s">
        <v>1443</v>
      </c>
      <c r="D23029" s="7" t="n">
        <v>0</v>
      </c>
      <c r="E23029" s="7" t="n">
        <v>0</v>
      </c>
      <c r="F23029" s="7" t="n">
        <v>2</v>
      </c>
      <c r="G23029" s="7" t="n">
        <v>273.56</v>
      </c>
    </row>
    <row r="23030" customFormat="false" ht="15" hidden="false" customHeight="false" outlineLevel="0" collapsed="false">
      <c r="A23030" s="7" t="s">
        <v>34</v>
      </c>
      <c r="B23030" s="7" t="s">
        <v>245</v>
      </c>
      <c r="C23030" s="7" t="s">
        <v>1443</v>
      </c>
      <c r="D23030" s="7" t="n">
        <v>0</v>
      </c>
      <c r="E23030" s="7" t="n">
        <v>0</v>
      </c>
      <c r="F23030" s="7" t="n">
        <v>1</v>
      </c>
      <c r="G23030" s="7" t="n">
        <v>143.99</v>
      </c>
    </row>
    <row r="23031" customFormat="false" ht="15" hidden="false" customHeight="false" outlineLevel="0" collapsed="false">
      <c r="A23031" s="7" t="s">
        <v>34</v>
      </c>
      <c r="B23031" s="7" t="s">
        <v>245</v>
      </c>
      <c r="C23031" s="7" t="s">
        <v>1443</v>
      </c>
      <c r="D23031" s="7" t="n">
        <v>0</v>
      </c>
      <c r="E23031" s="7" t="n">
        <v>0</v>
      </c>
      <c r="F23031" s="7" t="n">
        <v>1</v>
      </c>
      <c r="G23031" s="7" t="n">
        <v>143.99</v>
      </c>
    </row>
    <row r="23032" customFormat="false" ht="15" hidden="false" customHeight="false" outlineLevel="0" collapsed="false">
      <c r="A23032" s="7" t="s">
        <v>34</v>
      </c>
      <c r="B23032" s="7" t="s">
        <v>245</v>
      </c>
      <c r="C23032" s="7" t="s">
        <v>1443</v>
      </c>
      <c r="D23032" s="7" t="n">
        <v>0</v>
      </c>
      <c r="E23032" s="7" t="n">
        <v>0</v>
      </c>
      <c r="F23032" s="7" t="n">
        <v>1</v>
      </c>
      <c r="G23032" s="7" t="n">
        <v>143.98</v>
      </c>
    </row>
    <row r="23033" customFormat="false" ht="15" hidden="false" customHeight="false" outlineLevel="0" collapsed="false">
      <c r="A23033" s="7" t="s">
        <v>34</v>
      </c>
      <c r="B23033" s="7" t="s">
        <v>245</v>
      </c>
      <c r="C23033" s="7" t="s">
        <v>1443</v>
      </c>
      <c r="D23033" s="7" t="n">
        <v>0</v>
      </c>
      <c r="E23033" s="7" t="n">
        <v>0</v>
      </c>
      <c r="F23033" s="7" t="n">
        <v>1</v>
      </c>
      <c r="G23033" s="7" t="n">
        <v>0.85</v>
      </c>
    </row>
    <row r="23034" customFormat="false" ht="15" hidden="false" customHeight="false" outlineLevel="0" collapsed="false">
      <c r="A23034" s="7" t="s">
        <v>34</v>
      </c>
      <c r="B23034" s="7" t="s">
        <v>245</v>
      </c>
      <c r="C23034" s="7" t="s">
        <v>1443</v>
      </c>
      <c r="D23034" s="7" t="n">
        <v>0</v>
      </c>
      <c r="E23034" s="7" t="n">
        <v>0</v>
      </c>
      <c r="F23034" s="7" t="n">
        <v>1</v>
      </c>
      <c r="G23034" s="7" t="n">
        <v>143.98</v>
      </c>
    </row>
    <row r="23035" customFormat="false" ht="15" hidden="false" customHeight="false" outlineLevel="0" collapsed="false">
      <c r="A23035" s="7" t="s">
        <v>34</v>
      </c>
      <c r="B23035" s="7" t="s">
        <v>245</v>
      </c>
      <c r="C23035" s="7" t="s">
        <v>1443</v>
      </c>
      <c r="D23035" s="7" t="n">
        <v>0</v>
      </c>
      <c r="E23035" s="7" t="n">
        <v>0</v>
      </c>
      <c r="F23035" s="7" t="n">
        <v>1</v>
      </c>
      <c r="G23035" s="7" t="n">
        <v>115.19</v>
      </c>
    </row>
    <row r="23036" customFormat="false" ht="15" hidden="false" customHeight="false" outlineLevel="0" collapsed="false">
      <c r="A23036" s="7" t="s">
        <v>34</v>
      </c>
      <c r="B23036" s="7" t="s">
        <v>245</v>
      </c>
      <c r="C23036" s="7" t="s">
        <v>1443</v>
      </c>
      <c r="D23036" s="7" t="n">
        <v>0</v>
      </c>
      <c r="E23036" s="7" t="n">
        <v>0</v>
      </c>
      <c r="F23036" s="7" t="n">
        <v>1</v>
      </c>
      <c r="G23036" s="7" t="n">
        <v>143.99</v>
      </c>
    </row>
    <row r="23037" customFormat="false" ht="15" hidden="false" customHeight="false" outlineLevel="0" collapsed="false">
      <c r="A23037" s="7" t="s">
        <v>34</v>
      </c>
      <c r="B23037" s="7" t="s">
        <v>245</v>
      </c>
      <c r="C23037" s="7" t="s">
        <v>1443</v>
      </c>
      <c r="D23037" s="7" t="n">
        <v>0</v>
      </c>
      <c r="E23037" s="7" t="n">
        <v>0</v>
      </c>
      <c r="F23037" s="7" t="n">
        <v>1</v>
      </c>
      <c r="G23037" s="7" t="n">
        <v>143.99</v>
      </c>
    </row>
    <row r="23038" customFormat="false" ht="15" hidden="false" customHeight="false" outlineLevel="0" collapsed="false">
      <c r="A23038" s="7" t="s">
        <v>34</v>
      </c>
      <c r="B23038" s="7" t="s">
        <v>245</v>
      </c>
      <c r="C23038" s="7" t="s">
        <v>1443</v>
      </c>
      <c r="D23038" s="7" t="n">
        <v>0</v>
      </c>
      <c r="E23038" s="7" t="n">
        <v>0</v>
      </c>
      <c r="F23038" s="7" t="n">
        <v>1</v>
      </c>
      <c r="G23038" s="7" t="n">
        <v>143.99</v>
      </c>
    </row>
    <row r="23039" customFormat="false" ht="15" hidden="false" customHeight="false" outlineLevel="0" collapsed="false">
      <c r="A23039" s="7" t="s">
        <v>34</v>
      </c>
      <c r="B23039" s="7" t="s">
        <v>245</v>
      </c>
      <c r="C23039" s="7" t="s">
        <v>1443</v>
      </c>
      <c r="D23039" s="7" t="n">
        <v>0</v>
      </c>
      <c r="E23039" s="7" t="n">
        <v>0</v>
      </c>
      <c r="F23039" s="7" t="n">
        <v>6</v>
      </c>
      <c r="G23039" s="7" t="n">
        <v>777.54</v>
      </c>
    </row>
    <row r="23040" customFormat="false" ht="15" hidden="false" customHeight="false" outlineLevel="0" collapsed="false">
      <c r="A23040" s="7" t="s">
        <v>34</v>
      </c>
      <c r="B23040" s="7" t="s">
        <v>245</v>
      </c>
      <c r="C23040" s="7" t="s">
        <v>1443</v>
      </c>
      <c r="D23040" s="7" t="n">
        <v>0</v>
      </c>
      <c r="E23040" s="7" t="n">
        <v>0</v>
      </c>
      <c r="F23040" s="7" t="n">
        <v>1</v>
      </c>
      <c r="G23040" s="7" t="n">
        <v>129.58</v>
      </c>
    </row>
    <row r="23041" customFormat="false" ht="15" hidden="false" customHeight="false" outlineLevel="0" collapsed="false">
      <c r="A23041" s="7" t="s">
        <v>34</v>
      </c>
      <c r="B23041" s="7" t="s">
        <v>245</v>
      </c>
      <c r="C23041" s="7" t="s">
        <v>1443</v>
      </c>
      <c r="D23041" s="7" t="n">
        <v>0</v>
      </c>
      <c r="E23041" s="7" t="n">
        <v>0</v>
      </c>
      <c r="F23041" s="7" t="n">
        <v>6</v>
      </c>
      <c r="G23041" s="7" t="n">
        <v>784.71</v>
      </c>
    </row>
    <row r="23042" customFormat="false" ht="15" hidden="false" customHeight="false" outlineLevel="0" collapsed="false">
      <c r="A23042" s="7" t="s">
        <v>34</v>
      </c>
      <c r="B23042" s="7" t="s">
        <v>245</v>
      </c>
      <c r="C23042" s="7" t="s">
        <v>1443</v>
      </c>
      <c r="D23042" s="7" t="n">
        <v>0</v>
      </c>
      <c r="E23042" s="7" t="n">
        <v>0</v>
      </c>
      <c r="F23042" s="7" t="n">
        <v>6</v>
      </c>
      <c r="G23042" s="7" t="n">
        <v>786.89</v>
      </c>
    </row>
    <row r="23043" customFormat="false" ht="15" hidden="false" customHeight="false" outlineLevel="0" collapsed="false">
      <c r="A23043" s="7" t="s">
        <v>34</v>
      </c>
      <c r="B23043" s="7" t="s">
        <v>245</v>
      </c>
      <c r="C23043" s="7" t="s">
        <v>1443</v>
      </c>
      <c r="D23043" s="7" t="n">
        <v>0</v>
      </c>
      <c r="E23043" s="7" t="n">
        <v>0</v>
      </c>
      <c r="F23043" s="7" t="n">
        <v>1</v>
      </c>
      <c r="G23043" s="7" t="n">
        <v>143.98</v>
      </c>
    </row>
    <row r="23044" customFormat="false" ht="15" hidden="false" customHeight="false" outlineLevel="0" collapsed="false">
      <c r="A23044" s="7" t="s">
        <v>34</v>
      </c>
      <c r="B23044" s="7" t="s">
        <v>245</v>
      </c>
      <c r="C23044" s="7" t="s">
        <v>1443</v>
      </c>
      <c r="D23044" s="7" t="n">
        <v>0</v>
      </c>
      <c r="E23044" s="7" t="n">
        <v>0</v>
      </c>
      <c r="F23044" s="7" t="n">
        <v>2</v>
      </c>
      <c r="G23044" s="7" t="n">
        <v>251.97</v>
      </c>
    </row>
    <row r="23045" customFormat="false" ht="15" hidden="false" customHeight="false" outlineLevel="0" collapsed="false">
      <c r="A23045" s="7" t="s">
        <v>34</v>
      </c>
      <c r="B23045" s="7" t="s">
        <v>245</v>
      </c>
      <c r="C23045" s="7" t="s">
        <v>1443</v>
      </c>
      <c r="D23045" s="7" t="n">
        <v>0</v>
      </c>
      <c r="E23045" s="7" t="n">
        <v>0</v>
      </c>
      <c r="F23045" s="7" t="n">
        <v>2</v>
      </c>
      <c r="G23045" s="7" t="n">
        <v>287.98</v>
      </c>
    </row>
    <row r="23046" customFormat="false" ht="15" hidden="false" customHeight="false" outlineLevel="0" collapsed="false">
      <c r="A23046" s="7" t="s">
        <v>34</v>
      </c>
      <c r="B23046" s="7" t="s">
        <v>245</v>
      </c>
      <c r="C23046" s="7" t="s">
        <v>1443</v>
      </c>
      <c r="D23046" s="7" t="n">
        <v>0</v>
      </c>
      <c r="E23046" s="7" t="n">
        <v>0</v>
      </c>
      <c r="F23046" s="7" t="n">
        <v>1</v>
      </c>
      <c r="G23046" s="7" t="n">
        <v>143.98</v>
      </c>
    </row>
    <row r="23047" customFormat="false" ht="15" hidden="false" customHeight="false" outlineLevel="0" collapsed="false">
      <c r="A23047" s="7" t="s">
        <v>34</v>
      </c>
      <c r="B23047" s="7" t="s">
        <v>245</v>
      </c>
      <c r="C23047" s="7" t="s">
        <v>1443</v>
      </c>
      <c r="D23047" s="7" t="n">
        <v>0</v>
      </c>
      <c r="E23047" s="7" t="n">
        <v>0</v>
      </c>
      <c r="F23047" s="7" t="n">
        <v>1</v>
      </c>
      <c r="G23047" s="7" t="n">
        <v>129.59</v>
      </c>
    </row>
    <row r="23048" customFormat="false" ht="15" hidden="false" customHeight="false" outlineLevel="0" collapsed="false">
      <c r="A23048" s="7" t="s">
        <v>34</v>
      </c>
      <c r="B23048" s="7" t="s">
        <v>245</v>
      </c>
      <c r="C23048" s="7" t="s">
        <v>1443</v>
      </c>
      <c r="D23048" s="7" t="n">
        <v>0</v>
      </c>
      <c r="E23048" s="7" t="n">
        <v>0</v>
      </c>
      <c r="F23048" s="7" t="n">
        <v>1</v>
      </c>
      <c r="G23048" s="7" t="n">
        <v>143.99</v>
      </c>
    </row>
    <row r="23049" customFormat="false" ht="15" hidden="false" customHeight="false" outlineLevel="0" collapsed="false">
      <c r="A23049" s="7" t="s">
        <v>34</v>
      </c>
      <c r="B23049" s="7" t="s">
        <v>245</v>
      </c>
      <c r="C23049" s="7" t="s">
        <v>1443</v>
      </c>
      <c r="D23049" s="7" t="n">
        <v>0</v>
      </c>
      <c r="E23049" s="7" t="n">
        <v>0</v>
      </c>
      <c r="F23049" s="7" t="n">
        <v>1</v>
      </c>
      <c r="G23049" s="7" t="n">
        <v>129.58</v>
      </c>
    </row>
    <row r="23050" customFormat="false" ht="15" hidden="false" customHeight="false" outlineLevel="0" collapsed="false">
      <c r="A23050" s="7" t="s">
        <v>34</v>
      </c>
      <c r="B23050" s="7" t="s">
        <v>245</v>
      </c>
      <c r="C23050" s="7" t="s">
        <v>1443</v>
      </c>
      <c r="D23050" s="7" t="n">
        <v>0</v>
      </c>
      <c r="E23050" s="7" t="n">
        <v>0</v>
      </c>
      <c r="F23050" s="7" t="n">
        <v>2</v>
      </c>
      <c r="G23050" s="7" t="n">
        <v>254.15</v>
      </c>
    </row>
    <row r="23051" customFormat="false" ht="15" hidden="false" customHeight="false" outlineLevel="0" collapsed="false">
      <c r="A23051" s="7" t="s">
        <v>34</v>
      </c>
      <c r="B23051" s="7" t="s">
        <v>245</v>
      </c>
      <c r="C23051" s="7" t="s">
        <v>1443</v>
      </c>
      <c r="D23051" s="7" t="n">
        <v>0</v>
      </c>
      <c r="E23051" s="7" t="n">
        <v>0</v>
      </c>
      <c r="F23051" s="7" t="n">
        <v>1</v>
      </c>
      <c r="G23051" s="7" t="n">
        <v>143.98</v>
      </c>
    </row>
    <row r="23052" customFormat="false" ht="15" hidden="false" customHeight="false" outlineLevel="0" collapsed="false">
      <c r="A23052" s="7" t="s">
        <v>34</v>
      </c>
      <c r="B23052" s="7" t="s">
        <v>245</v>
      </c>
      <c r="C23052" s="7" t="s">
        <v>1443</v>
      </c>
      <c r="D23052" s="7" t="n">
        <v>0</v>
      </c>
      <c r="E23052" s="7" t="n">
        <v>0</v>
      </c>
      <c r="F23052" s="7" t="n">
        <v>1</v>
      </c>
      <c r="G23052" s="7" t="n">
        <v>115.19</v>
      </c>
    </row>
    <row r="23053" customFormat="false" ht="15" hidden="false" customHeight="false" outlineLevel="0" collapsed="false">
      <c r="A23053" s="7" t="s">
        <v>34</v>
      </c>
      <c r="B23053" s="7" t="s">
        <v>245</v>
      </c>
      <c r="C23053" s="7" t="s">
        <v>1443</v>
      </c>
      <c r="D23053" s="7" t="n">
        <v>0</v>
      </c>
      <c r="E23053" s="7" t="n">
        <v>0</v>
      </c>
      <c r="F23053" s="7" t="n">
        <v>1</v>
      </c>
      <c r="G23053" s="7" t="n">
        <v>129.58</v>
      </c>
    </row>
    <row r="23054" customFormat="false" ht="15" hidden="false" customHeight="false" outlineLevel="0" collapsed="false">
      <c r="A23054" s="7" t="s">
        <v>34</v>
      </c>
      <c r="B23054" s="7" t="s">
        <v>245</v>
      </c>
      <c r="C23054" s="7" t="s">
        <v>1443</v>
      </c>
      <c r="D23054" s="7" t="n">
        <v>0</v>
      </c>
      <c r="E23054" s="7" t="n">
        <v>0</v>
      </c>
      <c r="F23054" s="7" t="n">
        <v>1</v>
      </c>
      <c r="G23054" s="7" t="n">
        <v>143.98</v>
      </c>
    </row>
    <row r="23055" customFormat="false" ht="15" hidden="false" customHeight="false" outlineLevel="0" collapsed="false">
      <c r="A23055" s="7" t="s">
        <v>34</v>
      </c>
      <c r="B23055" s="7" t="s">
        <v>245</v>
      </c>
      <c r="C23055" s="7" t="s">
        <v>1443</v>
      </c>
      <c r="D23055" s="7" t="n">
        <v>0</v>
      </c>
      <c r="E23055" s="7" t="n">
        <v>0</v>
      </c>
      <c r="F23055" s="7" t="n">
        <v>10</v>
      </c>
      <c r="G23055" s="7" t="n">
        <v>1295.9</v>
      </c>
    </row>
    <row r="23056" customFormat="false" ht="15" hidden="false" customHeight="false" outlineLevel="0" collapsed="false">
      <c r="A23056" s="7" t="s">
        <v>34</v>
      </c>
      <c r="B23056" s="7" t="s">
        <v>245</v>
      </c>
      <c r="C23056" s="7" t="s">
        <v>1443</v>
      </c>
      <c r="D23056" s="7" t="n">
        <v>0</v>
      </c>
      <c r="E23056" s="7" t="n">
        <v>0</v>
      </c>
      <c r="F23056" s="7" t="n">
        <v>1</v>
      </c>
      <c r="G23056" s="7" t="n">
        <v>143.99</v>
      </c>
    </row>
    <row r="23057" customFormat="false" ht="15" hidden="false" customHeight="false" outlineLevel="0" collapsed="false">
      <c r="A23057" s="7" t="s">
        <v>34</v>
      </c>
      <c r="B23057" s="7" t="s">
        <v>245</v>
      </c>
      <c r="C23057" s="7" t="s">
        <v>1443</v>
      </c>
      <c r="D23057" s="7" t="n">
        <v>0</v>
      </c>
      <c r="E23057" s="7" t="n">
        <v>0</v>
      </c>
      <c r="F23057" s="7" t="n">
        <v>2</v>
      </c>
      <c r="G23057" s="7" t="n">
        <v>259.18</v>
      </c>
    </row>
    <row r="23058" customFormat="false" ht="15" hidden="false" customHeight="false" outlineLevel="0" collapsed="false">
      <c r="A23058" s="7" t="s">
        <v>34</v>
      </c>
      <c r="B23058" s="7" t="s">
        <v>245</v>
      </c>
      <c r="C23058" s="7" t="s">
        <v>1443</v>
      </c>
      <c r="D23058" s="7" t="n">
        <v>0</v>
      </c>
      <c r="E23058" s="7" t="n">
        <v>0</v>
      </c>
      <c r="F23058" s="7" t="n">
        <v>2</v>
      </c>
      <c r="G23058" s="7" t="n">
        <v>287.96</v>
      </c>
    </row>
    <row r="23059" customFormat="false" ht="15" hidden="false" customHeight="false" outlineLevel="0" collapsed="false">
      <c r="A23059" s="7" t="s">
        <v>34</v>
      </c>
      <c r="B23059" s="7" t="s">
        <v>245</v>
      </c>
      <c r="C23059" s="7" t="s">
        <v>1443</v>
      </c>
      <c r="D23059" s="7" t="n">
        <v>0</v>
      </c>
      <c r="E23059" s="7" t="n">
        <v>0</v>
      </c>
      <c r="F23059" s="7" t="n">
        <v>2</v>
      </c>
      <c r="G23059" s="7" t="n">
        <v>287.96</v>
      </c>
    </row>
    <row r="23060" customFormat="false" ht="15" hidden="false" customHeight="false" outlineLevel="0" collapsed="false">
      <c r="A23060" s="7" t="s">
        <v>34</v>
      </c>
      <c r="B23060" s="7" t="s">
        <v>245</v>
      </c>
      <c r="C23060" s="7" t="s">
        <v>1443</v>
      </c>
      <c r="D23060" s="7" t="n">
        <v>0</v>
      </c>
      <c r="E23060" s="7" t="n">
        <v>0</v>
      </c>
      <c r="F23060" s="7" t="n">
        <v>2</v>
      </c>
      <c r="G23060" s="7" t="n">
        <v>259.18</v>
      </c>
    </row>
    <row r="23061" customFormat="false" ht="15" hidden="false" customHeight="false" outlineLevel="0" collapsed="false">
      <c r="A23061" s="7" t="s">
        <v>34</v>
      </c>
      <c r="B23061" s="7" t="s">
        <v>245</v>
      </c>
      <c r="C23061" s="7" t="s">
        <v>1443</v>
      </c>
      <c r="D23061" s="7" t="n">
        <v>0</v>
      </c>
      <c r="E23061" s="7" t="n">
        <v>0</v>
      </c>
      <c r="F23061" s="7" t="n">
        <v>4</v>
      </c>
      <c r="G23061" s="7" t="n">
        <v>532.76</v>
      </c>
    </row>
    <row r="23062" customFormat="false" ht="15" hidden="false" customHeight="false" outlineLevel="0" collapsed="false">
      <c r="A23062" s="7" t="s">
        <v>34</v>
      </c>
      <c r="B23062" s="7" t="s">
        <v>245</v>
      </c>
      <c r="C23062" s="7" t="s">
        <v>1443</v>
      </c>
      <c r="D23062" s="7" t="n">
        <v>0</v>
      </c>
      <c r="E23062" s="7" t="n">
        <v>0</v>
      </c>
      <c r="F23062" s="7" t="n">
        <v>4</v>
      </c>
      <c r="G23062" s="7" t="n">
        <v>503.95</v>
      </c>
    </row>
    <row r="23063" customFormat="false" ht="15" hidden="false" customHeight="false" outlineLevel="0" collapsed="false">
      <c r="A23063" s="7" t="s">
        <v>34</v>
      </c>
      <c r="B23063" s="7" t="s">
        <v>245</v>
      </c>
      <c r="C23063" s="7" t="s">
        <v>1443</v>
      </c>
      <c r="D23063" s="7" t="n">
        <v>0</v>
      </c>
      <c r="E23063" s="7" t="n">
        <v>0</v>
      </c>
      <c r="F23063" s="7" t="n">
        <v>1</v>
      </c>
      <c r="G23063" s="7" t="n">
        <v>143.99</v>
      </c>
    </row>
    <row r="23064" customFormat="false" ht="15" hidden="false" customHeight="false" outlineLevel="0" collapsed="false">
      <c r="A23064" s="7" t="s">
        <v>34</v>
      </c>
      <c r="B23064" s="7" t="s">
        <v>245</v>
      </c>
      <c r="C23064" s="7" t="s">
        <v>1443</v>
      </c>
      <c r="D23064" s="7" t="n">
        <v>0</v>
      </c>
      <c r="E23064" s="7" t="n">
        <v>0</v>
      </c>
      <c r="F23064" s="7" t="n">
        <v>6</v>
      </c>
      <c r="G23064" s="7" t="n">
        <v>813.49</v>
      </c>
    </row>
    <row r="23065" customFormat="false" ht="15" hidden="false" customHeight="false" outlineLevel="0" collapsed="false">
      <c r="A23065" s="7" t="s">
        <v>34</v>
      </c>
      <c r="B23065" s="7" t="s">
        <v>245</v>
      </c>
      <c r="C23065" s="7" t="s">
        <v>1443</v>
      </c>
      <c r="D23065" s="7" t="n">
        <v>0</v>
      </c>
      <c r="E23065" s="7" t="n">
        <v>0</v>
      </c>
      <c r="F23065" s="7" t="n">
        <v>2</v>
      </c>
      <c r="G23065" s="7" t="n">
        <v>273.56</v>
      </c>
    </row>
    <row r="23066" customFormat="false" ht="15" hidden="false" customHeight="false" outlineLevel="0" collapsed="false">
      <c r="A23066" s="7" t="s">
        <v>34</v>
      </c>
      <c r="B23066" s="7" t="s">
        <v>245</v>
      </c>
      <c r="C23066" s="7" t="s">
        <v>1443</v>
      </c>
      <c r="D23066" s="7" t="n">
        <v>0</v>
      </c>
      <c r="E23066" s="7" t="n">
        <v>0</v>
      </c>
      <c r="F23066" s="7" t="n">
        <v>1</v>
      </c>
      <c r="G23066" s="7" t="n">
        <v>129.59</v>
      </c>
    </row>
    <row r="23067" customFormat="false" ht="15" hidden="false" customHeight="false" outlineLevel="0" collapsed="false">
      <c r="A23067" s="7" t="s">
        <v>34</v>
      </c>
      <c r="B23067" s="7" t="s">
        <v>245</v>
      </c>
      <c r="C23067" s="7" t="s">
        <v>1443</v>
      </c>
      <c r="D23067" s="7" t="n">
        <v>0</v>
      </c>
      <c r="E23067" s="7" t="n">
        <v>0</v>
      </c>
      <c r="F23067" s="7" t="n">
        <v>1</v>
      </c>
      <c r="G23067" s="7" t="n">
        <v>143.98</v>
      </c>
    </row>
    <row r="23068" customFormat="false" ht="15" hidden="false" customHeight="false" outlineLevel="0" collapsed="false">
      <c r="A23068" s="7" t="s">
        <v>34</v>
      </c>
      <c r="B23068" s="7" t="s">
        <v>245</v>
      </c>
      <c r="C23068" s="7" t="s">
        <v>1443</v>
      </c>
      <c r="D23068" s="7" t="n">
        <v>0</v>
      </c>
      <c r="E23068" s="7" t="n">
        <v>0</v>
      </c>
      <c r="F23068" s="7" t="n">
        <v>1</v>
      </c>
      <c r="G23068" s="7" t="n">
        <v>115.18</v>
      </c>
    </row>
    <row r="23069" customFormat="false" ht="15" hidden="false" customHeight="false" outlineLevel="0" collapsed="false">
      <c r="A23069" s="7" t="s">
        <v>34</v>
      </c>
      <c r="B23069" s="7" t="s">
        <v>245</v>
      </c>
      <c r="C23069" s="7" t="s">
        <v>1443</v>
      </c>
      <c r="D23069" s="7" t="n">
        <v>0</v>
      </c>
      <c r="E23069" s="7" t="n">
        <v>0</v>
      </c>
      <c r="F23069" s="7" t="n">
        <v>1</v>
      </c>
      <c r="G23069" s="7" t="n">
        <v>143.99</v>
      </c>
    </row>
    <row r="23070" customFormat="false" ht="15" hidden="false" customHeight="false" outlineLevel="0" collapsed="false">
      <c r="A23070" s="7" t="s">
        <v>34</v>
      </c>
      <c r="B23070" s="7" t="s">
        <v>245</v>
      </c>
      <c r="C23070" s="7" t="s">
        <v>1443</v>
      </c>
      <c r="D23070" s="7" t="n">
        <v>0</v>
      </c>
      <c r="E23070" s="7" t="n">
        <v>0</v>
      </c>
      <c r="F23070" s="7" t="n">
        <v>4</v>
      </c>
      <c r="G23070" s="7" t="n">
        <v>575.92</v>
      </c>
    </row>
    <row r="23071" customFormat="false" ht="15" hidden="false" customHeight="false" outlineLevel="0" collapsed="false">
      <c r="A23071" s="7" t="s">
        <v>34</v>
      </c>
      <c r="B23071" s="7" t="s">
        <v>245</v>
      </c>
      <c r="C23071" s="7" t="s">
        <v>1443</v>
      </c>
      <c r="D23071" s="7" t="n">
        <v>0</v>
      </c>
      <c r="E23071" s="7" t="n">
        <v>0</v>
      </c>
      <c r="F23071" s="7" t="n">
        <v>2</v>
      </c>
      <c r="G23071" s="7" t="n">
        <v>287.98</v>
      </c>
    </row>
    <row r="23072" customFormat="false" ht="15" hidden="false" customHeight="false" outlineLevel="0" collapsed="false">
      <c r="A23072" s="7" t="s">
        <v>34</v>
      </c>
      <c r="B23072" s="7" t="s">
        <v>245</v>
      </c>
      <c r="C23072" s="7" t="s">
        <v>1443</v>
      </c>
      <c r="D23072" s="7" t="n">
        <v>0</v>
      </c>
      <c r="E23072" s="7" t="n">
        <v>0</v>
      </c>
      <c r="F23072" s="7" t="n">
        <v>1</v>
      </c>
      <c r="G23072" s="7" t="n">
        <v>143.99</v>
      </c>
    </row>
    <row r="23073" customFormat="false" ht="15" hidden="false" customHeight="false" outlineLevel="0" collapsed="false">
      <c r="A23073" s="7" t="s">
        <v>34</v>
      </c>
      <c r="B23073" s="7" t="s">
        <v>245</v>
      </c>
      <c r="C23073" s="7" t="s">
        <v>1443</v>
      </c>
      <c r="D23073" s="7" t="n">
        <v>0</v>
      </c>
      <c r="E23073" s="7" t="n">
        <v>0</v>
      </c>
      <c r="F23073" s="7" t="n">
        <v>1</v>
      </c>
      <c r="G23073" s="7" t="n">
        <v>143.98</v>
      </c>
    </row>
    <row r="23074" customFormat="false" ht="15" hidden="false" customHeight="false" outlineLevel="0" collapsed="false">
      <c r="A23074" s="7" t="s">
        <v>34</v>
      </c>
      <c r="B23074" s="7" t="s">
        <v>245</v>
      </c>
      <c r="C23074" s="7" t="s">
        <v>1443</v>
      </c>
      <c r="D23074" s="7" t="n">
        <v>0</v>
      </c>
      <c r="E23074" s="7" t="n">
        <v>0</v>
      </c>
      <c r="F23074" s="7" t="n">
        <v>3</v>
      </c>
      <c r="G23074" s="7" t="n">
        <v>395.95</v>
      </c>
    </row>
    <row r="23075" customFormat="false" ht="15" hidden="false" customHeight="false" outlineLevel="0" collapsed="false">
      <c r="A23075" s="7" t="s">
        <v>34</v>
      </c>
      <c r="B23075" s="7" t="s">
        <v>245</v>
      </c>
      <c r="C23075" s="7" t="s">
        <v>1443</v>
      </c>
      <c r="D23075" s="7" t="n">
        <v>0</v>
      </c>
      <c r="E23075" s="7" t="n">
        <v>0</v>
      </c>
      <c r="F23075" s="7" t="n">
        <v>1</v>
      </c>
      <c r="G23075" s="7" t="n">
        <v>115.19</v>
      </c>
    </row>
    <row r="23076" customFormat="false" ht="15" hidden="false" customHeight="false" outlineLevel="0" collapsed="false">
      <c r="A23076" s="7" t="s">
        <v>34</v>
      </c>
      <c r="B23076" s="7" t="s">
        <v>245</v>
      </c>
      <c r="C23076" s="7" t="s">
        <v>1443</v>
      </c>
      <c r="D23076" s="7" t="n">
        <v>0</v>
      </c>
      <c r="E23076" s="7" t="n">
        <v>0</v>
      </c>
      <c r="F23076" s="7" t="n">
        <v>1</v>
      </c>
      <c r="G23076" s="7" t="n">
        <v>127.07</v>
      </c>
    </row>
    <row r="23077" customFormat="false" ht="15" hidden="false" customHeight="false" outlineLevel="0" collapsed="false">
      <c r="A23077" s="7" t="s">
        <v>34</v>
      </c>
      <c r="B23077" s="7" t="s">
        <v>245</v>
      </c>
      <c r="C23077" s="7" t="s">
        <v>1443</v>
      </c>
      <c r="D23077" s="7" t="n">
        <v>0</v>
      </c>
      <c r="E23077" s="7" t="n">
        <v>0</v>
      </c>
      <c r="F23077" s="7" t="n">
        <v>3</v>
      </c>
      <c r="G23077" s="7" t="n">
        <v>417.54</v>
      </c>
    </row>
    <row r="23078" customFormat="false" ht="15" hidden="false" customHeight="false" outlineLevel="0" collapsed="false">
      <c r="A23078" s="7" t="s">
        <v>34</v>
      </c>
      <c r="B23078" s="7" t="s">
        <v>245</v>
      </c>
      <c r="C23078" s="7" t="s">
        <v>1443</v>
      </c>
      <c r="D23078" s="7" t="n">
        <v>0</v>
      </c>
      <c r="E23078" s="7" t="n">
        <v>0</v>
      </c>
      <c r="F23078" s="7" t="n">
        <v>1</v>
      </c>
      <c r="G23078" s="7" t="n">
        <v>143.99</v>
      </c>
    </row>
    <row r="23079" customFormat="false" ht="15" hidden="false" customHeight="false" outlineLevel="0" collapsed="false">
      <c r="A23079" s="7" t="s">
        <v>34</v>
      </c>
      <c r="B23079" s="7" t="s">
        <v>245</v>
      </c>
      <c r="C23079" s="7" t="s">
        <v>1443</v>
      </c>
      <c r="D23079" s="7" t="n">
        <v>0</v>
      </c>
      <c r="E23079" s="7" t="n">
        <v>0</v>
      </c>
      <c r="F23079" s="7" t="n">
        <v>1</v>
      </c>
      <c r="G23079" s="7" t="n">
        <v>143.99</v>
      </c>
    </row>
    <row r="23080" customFormat="false" ht="15" hidden="false" customHeight="false" outlineLevel="0" collapsed="false">
      <c r="A23080" s="7" t="s">
        <v>34</v>
      </c>
      <c r="B23080" s="7" t="s">
        <v>245</v>
      </c>
      <c r="C23080" s="7" t="s">
        <v>1443</v>
      </c>
      <c r="D23080" s="7" t="n">
        <v>0</v>
      </c>
      <c r="E23080" s="7" t="n">
        <v>0</v>
      </c>
      <c r="F23080" s="7" t="n">
        <v>1</v>
      </c>
      <c r="G23080" s="7" t="n">
        <v>143.99</v>
      </c>
    </row>
    <row r="23081" customFormat="false" ht="15" hidden="false" customHeight="false" outlineLevel="0" collapsed="false">
      <c r="A23081" s="7" t="s">
        <v>34</v>
      </c>
      <c r="B23081" s="7" t="s">
        <v>245</v>
      </c>
      <c r="C23081" s="7" t="s">
        <v>1443</v>
      </c>
      <c r="D23081" s="7" t="n">
        <v>0</v>
      </c>
      <c r="E23081" s="7" t="n">
        <v>0</v>
      </c>
      <c r="F23081" s="7" t="n">
        <v>1</v>
      </c>
      <c r="G23081" s="7" t="n">
        <v>143.98</v>
      </c>
    </row>
    <row r="23082" customFormat="false" ht="15" hidden="false" customHeight="false" outlineLevel="0" collapsed="false">
      <c r="A23082" s="7" t="s">
        <v>34</v>
      </c>
      <c r="B23082" s="7" t="s">
        <v>245</v>
      </c>
      <c r="C23082" s="7" t="s">
        <v>1443</v>
      </c>
      <c r="D23082" s="7" t="n">
        <v>0</v>
      </c>
      <c r="E23082" s="7" t="n">
        <v>0</v>
      </c>
      <c r="F23082" s="7" t="n">
        <v>2</v>
      </c>
      <c r="G23082" s="7" t="n">
        <v>254.15</v>
      </c>
    </row>
    <row r="23083" customFormat="false" ht="15" hidden="false" customHeight="false" outlineLevel="0" collapsed="false">
      <c r="A23083" s="7" t="s">
        <v>34</v>
      </c>
      <c r="B23083" s="7" t="s">
        <v>245</v>
      </c>
      <c r="C23083" s="7" t="s">
        <v>1443</v>
      </c>
      <c r="D23083" s="7" t="n">
        <v>0</v>
      </c>
      <c r="E23083" s="7" t="n">
        <v>0</v>
      </c>
      <c r="F23083" s="7" t="n">
        <v>1</v>
      </c>
      <c r="G23083" s="7" t="n">
        <v>129.59</v>
      </c>
    </row>
    <row r="23084" customFormat="false" ht="15" hidden="false" customHeight="false" outlineLevel="0" collapsed="false">
      <c r="A23084" s="7" t="s">
        <v>34</v>
      </c>
      <c r="B23084" s="7" t="s">
        <v>245</v>
      </c>
      <c r="C23084" s="7" t="s">
        <v>1443</v>
      </c>
      <c r="D23084" s="7" t="n">
        <v>0</v>
      </c>
      <c r="E23084" s="7" t="n">
        <v>0</v>
      </c>
      <c r="F23084" s="7" t="n">
        <v>2</v>
      </c>
      <c r="G23084" s="7" t="n">
        <v>266.37</v>
      </c>
    </row>
    <row r="23085" customFormat="false" ht="15" hidden="false" customHeight="false" outlineLevel="0" collapsed="false">
      <c r="A23085" s="7" t="s">
        <v>34</v>
      </c>
      <c r="B23085" s="7" t="s">
        <v>245</v>
      </c>
      <c r="C23085" s="7" t="s">
        <v>1443</v>
      </c>
      <c r="D23085" s="7" t="n">
        <v>0</v>
      </c>
      <c r="E23085" s="7" t="n">
        <v>0</v>
      </c>
      <c r="F23085" s="7" t="n">
        <v>5</v>
      </c>
      <c r="G23085" s="7" t="n">
        <v>691.15</v>
      </c>
    </row>
    <row r="23086" customFormat="false" ht="15" hidden="false" customHeight="false" outlineLevel="0" collapsed="false">
      <c r="A23086" s="7" t="s">
        <v>34</v>
      </c>
      <c r="B23086" s="7" t="s">
        <v>245</v>
      </c>
      <c r="C23086" s="7" t="s">
        <v>1443</v>
      </c>
      <c r="D23086" s="7" t="n">
        <v>0</v>
      </c>
      <c r="E23086" s="7" t="n">
        <v>0</v>
      </c>
      <c r="F23086" s="7" t="n">
        <v>2</v>
      </c>
      <c r="G23086" s="7" t="n">
        <v>259.18</v>
      </c>
    </row>
    <row r="23087" customFormat="false" ht="15" hidden="false" customHeight="false" outlineLevel="0" collapsed="false">
      <c r="A23087" s="7" t="s">
        <v>34</v>
      </c>
      <c r="B23087" s="7" t="s">
        <v>245</v>
      </c>
      <c r="C23087" s="7" t="s">
        <v>1443</v>
      </c>
      <c r="D23087" s="7" t="n">
        <v>0</v>
      </c>
      <c r="E23087" s="7" t="n">
        <v>0</v>
      </c>
      <c r="F23087" s="7" t="n">
        <v>327</v>
      </c>
      <c r="G23087" s="7" t="n">
        <v>45275.49</v>
      </c>
    </row>
    <row r="23088" customFormat="false" ht="15" hidden="false" customHeight="false" outlineLevel="0" collapsed="false">
      <c r="A23088" s="7" t="s">
        <v>34</v>
      </c>
      <c r="B23088" s="7" t="s">
        <v>245</v>
      </c>
      <c r="C23088" s="7" t="s">
        <v>1443</v>
      </c>
      <c r="D23088" s="7" t="n">
        <v>0</v>
      </c>
      <c r="E23088" s="7" t="n">
        <v>0</v>
      </c>
      <c r="F23088" s="7" t="n">
        <v>1</v>
      </c>
      <c r="G23088" s="7" t="n">
        <v>129.58</v>
      </c>
    </row>
    <row r="23089" customFormat="false" ht="15" hidden="false" customHeight="false" outlineLevel="0" collapsed="false">
      <c r="A23089" s="7" t="s">
        <v>34</v>
      </c>
      <c r="B23089" s="7" t="s">
        <v>245</v>
      </c>
      <c r="C23089" s="7" t="s">
        <v>1443</v>
      </c>
      <c r="D23089" s="7" t="n">
        <v>0</v>
      </c>
      <c r="E23089" s="7" t="n">
        <v>0</v>
      </c>
      <c r="F23089" s="7" t="n">
        <v>1</v>
      </c>
      <c r="G23089" s="7" t="n">
        <v>143.99</v>
      </c>
    </row>
    <row r="23090" customFormat="false" ht="15" hidden="false" customHeight="false" outlineLevel="0" collapsed="false">
      <c r="A23090" s="7" t="s">
        <v>34</v>
      </c>
      <c r="B23090" s="7" t="s">
        <v>245</v>
      </c>
      <c r="C23090" s="7" t="s">
        <v>1443</v>
      </c>
      <c r="D23090" s="7" t="n">
        <v>0</v>
      </c>
      <c r="E23090" s="7" t="n">
        <v>0</v>
      </c>
      <c r="F23090" s="7" t="n">
        <v>1</v>
      </c>
      <c r="G23090" s="7" t="n">
        <v>129.59</v>
      </c>
    </row>
    <row r="23091" customFormat="false" ht="15" hidden="false" customHeight="false" outlineLevel="0" collapsed="false">
      <c r="A23091" s="7" t="s">
        <v>34</v>
      </c>
      <c r="B23091" s="7" t="s">
        <v>245</v>
      </c>
      <c r="C23091" s="7" t="s">
        <v>1443</v>
      </c>
      <c r="D23091" s="7" t="n">
        <v>0</v>
      </c>
      <c r="E23091" s="7" t="n">
        <v>0</v>
      </c>
      <c r="F23091" s="7" t="n">
        <v>1</v>
      </c>
      <c r="G23091" s="7" t="n">
        <v>143.99</v>
      </c>
    </row>
    <row r="23092" customFormat="false" ht="15" hidden="false" customHeight="false" outlineLevel="0" collapsed="false">
      <c r="A23092" s="7" t="s">
        <v>34</v>
      </c>
      <c r="B23092" s="7" t="s">
        <v>245</v>
      </c>
      <c r="C23092" s="7" t="s">
        <v>1443</v>
      </c>
      <c r="D23092" s="7" t="n">
        <v>0</v>
      </c>
      <c r="E23092" s="7" t="n">
        <v>0</v>
      </c>
      <c r="F23092" s="7" t="n">
        <v>1</v>
      </c>
      <c r="G23092" s="7" t="n">
        <v>122.39</v>
      </c>
    </row>
    <row r="23093" customFormat="false" ht="15" hidden="false" customHeight="false" outlineLevel="0" collapsed="false">
      <c r="A23093" s="7" t="s">
        <v>34</v>
      </c>
      <c r="B23093" s="7" t="s">
        <v>245</v>
      </c>
      <c r="C23093" s="7" t="s">
        <v>1443</v>
      </c>
      <c r="D23093" s="7" t="n">
        <v>0</v>
      </c>
      <c r="E23093" s="7" t="n">
        <v>0</v>
      </c>
      <c r="F23093" s="7" t="n">
        <v>1</v>
      </c>
      <c r="G23093" s="7" t="n">
        <v>129.58</v>
      </c>
    </row>
    <row r="23094" customFormat="false" ht="15" hidden="false" customHeight="false" outlineLevel="0" collapsed="false">
      <c r="A23094" s="7" t="s">
        <v>34</v>
      </c>
      <c r="B23094" s="7" t="s">
        <v>245</v>
      </c>
      <c r="C23094" s="7" t="s">
        <v>1443</v>
      </c>
      <c r="D23094" s="7" t="n">
        <v>0</v>
      </c>
      <c r="E23094" s="7" t="n">
        <v>0</v>
      </c>
      <c r="F23094" s="7" t="n">
        <v>8</v>
      </c>
      <c r="G23094" s="7" t="n">
        <v>1036.65</v>
      </c>
    </row>
    <row r="23095" customFormat="false" ht="15" hidden="false" customHeight="false" outlineLevel="0" collapsed="false">
      <c r="A23095" s="7" t="s">
        <v>34</v>
      </c>
      <c r="B23095" s="7" t="s">
        <v>245</v>
      </c>
      <c r="C23095" s="7" t="s">
        <v>1443</v>
      </c>
      <c r="D23095" s="7" t="n">
        <v>0</v>
      </c>
      <c r="E23095" s="7" t="n">
        <v>0</v>
      </c>
      <c r="F23095" s="7" t="n">
        <v>1</v>
      </c>
      <c r="G23095" s="7" t="n">
        <v>129.59</v>
      </c>
    </row>
    <row r="23096" customFormat="false" ht="15" hidden="false" customHeight="false" outlineLevel="0" collapsed="false">
      <c r="A23096" s="7" t="s">
        <v>34</v>
      </c>
      <c r="B23096" s="7" t="s">
        <v>245</v>
      </c>
      <c r="C23096" s="7" t="s">
        <v>1443</v>
      </c>
      <c r="D23096" s="7" t="n">
        <v>0</v>
      </c>
      <c r="E23096" s="7" t="n">
        <v>0</v>
      </c>
      <c r="F23096" s="7" t="n">
        <v>1</v>
      </c>
      <c r="G23096" s="7" t="n">
        <v>129.58</v>
      </c>
    </row>
    <row r="23097" customFormat="false" ht="15" hidden="false" customHeight="false" outlineLevel="0" collapsed="false">
      <c r="A23097" s="7" t="s">
        <v>34</v>
      </c>
      <c r="B23097" s="7" t="s">
        <v>245</v>
      </c>
      <c r="C23097" s="7" t="s">
        <v>1443</v>
      </c>
      <c r="D23097" s="7" t="n">
        <v>0</v>
      </c>
      <c r="E23097" s="7" t="n">
        <v>0</v>
      </c>
      <c r="F23097" s="7" t="n">
        <v>1</v>
      </c>
      <c r="G23097" s="7" t="n">
        <v>143.99</v>
      </c>
    </row>
    <row r="23098" customFormat="false" ht="15" hidden="false" customHeight="false" outlineLevel="0" collapsed="false">
      <c r="A23098" s="7" t="s">
        <v>34</v>
      </c>
      <c r="B23098" s="7" t="s">
        <v>245</v>
      </c>
      <c r="C23098" s="7" t="s">
        <v>1443</v>
      </c>
      <c r="D23098" s="7" t="n">
        <v>0</v>
      </c>
      <c r="E23098" s="7" t="n">
        <v>0</v>
      </c>
      <c r="F23098" s="7" t="n">
        <v>1</v>
      </c>
      <c r="G23098" s="7" t="n">
        <v>115.19</v>
      </c>
    </row>
    <row r="23099" customFormat="false" ht="15" hidden="false" customHeight="false" outlineLevel="0" collapsed="false">
      <c r="A23099" s="7" t="s">
        <v>34</v>
      </c>
      <c r="B23099" s="7" t="s">
        <v>245</v>
      </c>
      <c r="C23099" s="7" t="s">
        <v>1443</v>
      </c>
      <c r="D23099" s="7" t="n">
        <v>0</v>
      </c>
      <c r="E23099" s="7" t="n">
        <v>0</v>
      </c>
      <c r="F23099" s="7" t="n">
        <v>1</v>
      </c>
      <c r="G23099" s="7" t="n">
        <v>143.99</v>
      </c>
    </row>
    <row r="23100" customFormat="false" ht="15" hidden="false" customHeight="false" outlineLevel="0" collapsed="false">
      <c r="A23100" s="7" t="s">
        <v>34</v>
      </c>
      <c r="B23100" s="7" t="s">
        <v>245</v>
      </c>
      <c r="C23100" s="7" t="s">
        <v>1443</v>
      </c>
      <c r="D23100" s="7" t="n">
        <v>0</v>
      </c>
      <c r="E23100" s="7" t="n">
        <v>0</v>
      </c>
      <c r="F23100" s="7" t="n">
        <v>1</v>
      </c>
      <c r="G23100" s="7" t="n">
        <v>122.39</v>
      </c>
    </row>
    <row r="23101" customFormat="false" ht="15" hidden="false" customHeight="false" outlineLevel="0" collapsed="false">
      <c r="A23101" s="7" t="s">
        <v>34</v>
      </c>
      <c r="B23101" s="7" t="s">
        <v>245</v>
      </c>
      <c r="C23101" s="7" t="s">
        <v>1443</v>
      </c>
      <c r="D23101" s="7" t="n">
        <v>0</v>
      </c>
      <c r="E23101" s="7" t="n">
        <v>0</v>
      </c>
      <c r="F23101" s="7" t="n">
        <v>1</v>
      </c>
      <c r="G23101" s="7" t="n">
        <v>143.98</v>
      </c>
    </row>
    <row r="23102" customFormat="false" ht="15" hidden="false" customHeight="false" outlineLevel="0" collapsed="false">
      <c r="A23102" s="7" t="s">
        <v>34</v>
      </c>
      <c r="B23102" s="7" t="s">
        <v>245</v>
      </c>
      <c r="C23102" s="7" t="s">
        <v>1443</v>
      </c>
      <c r="D23102" s="7" t="n">
        <v>0</v>
      </c>
      <c r="E23102" s="7" t="n">
        <v>0</v>
      </c>
      <c r="F23102" s="7" t="n">
        <v>1</v>
      </c>
      <c r="G23102" s="7" t="n">
        <v>129.59</v>
      </c>
    </row>
    <row r="23103" customFormat="false" ht="15" hidden="false" customHeight="false" outlineLevel="0" collapsed="false">
      <c r="A23103" s="7" t="s">
        <v>34</v>
      </c>
      <c r="B23103" s="7" t="s">
        <v>245</v>
      </c>
      <c r="C23103" s="7" t="s">
        <v>1443</v>
      </c>
      <c r="D23103" s="7" t="n">
        <v>0</v>
      </c>
      <c r="E23103" s="7" t="n">
        <v>0</v>
      </c>
      <c r="F23103" s="7" t="n">
        <v>1</v>
      </c>
      <c r="G23103" s="7" t="n">
        <v>129.59</v>
      </c>
    </row>
    <row r="23104" customFormat="false" ht="15" hidden="false" customHeight="false" outlineLevel="0" collapsed="false">
      <c r="A23104" s="7" t="s">
        <v>34</v>
      </c>
      <c r="B23104" s="7" t="s">
        <v>245</v>
      </c>
      <c r="C23104" s="7" t="s">
        <v>1443</v>
      </c>
      <c r="D23104" s="7" t="n">
        <v>0</v>
      </c>
      <c r="E23104" s="7" t="n">
        <v>0</v>
      </c>
      <c r="F23104" s="7" t="n">
        <v>1</v>
      </c>
      <c r="G23104" s="7" t="n">
        <v>129.59</v>
      </c>
    </row>
    <row r="23105" customFormat="false" ht="15" hidden="false" customHeight="false" outlineLevel="0" collapsed="false">
      <c r="A23105" s="7" t="s">
        <v>34</v>
      </c>
      <c r="B23105" s="7" t="s">
        <v>245</v>
      </c>
      <c r="C23105" s="7" t="s">
        <v>1443</v>
      </c>
      <c r="D23105" s="7" t="n">
        <v>0</v>
      </c>
      <c r="E23105" s="7" t="n">
        <v>0</v>
      </c>
      <c r="F23105" s="7" t="n">
        <v>1</v>
      </c>
      <c r="G23105" s="7" t="n">
        <v>115.19</v>
      </c>
    </row>
    <row r="23106" customFormat="false" ht="15" hidden="false" customHeight="false" outlineLevel="0" collapsed="false">
      <c r="A23106" s="7" t="s">
        <v>34</v>
      </c>
      <c r="B23106" s="7" t="s">
        <v>245</v>
      </c>
      <c r="C23106" s="7" t="s">
        <v>1443</v>
      </c>
      <c r="D23106" s="7" t="n">
        <v>0</v>
      </c>
      <c r="E23106" s="7" t="n">
        <v>0</v>
      </c>
      <c r="F23106" s="7" t="n">
        <v>1</v>
      </c>
      <c r="G23106" s="7" t="n">
        <v>143.98</v>
      </c>
    </row>
    <row r="23107" customFormat="false" ht="15" hidden="false" customHeight="false" outlineLevel="0" collapsed="false">
      <c r="A23107" s="7" t="s">
        <v>34</v>
      </c>
      <c r="B23107" s="7" t="s">
        <v>245</v>
      </c>
      <c r="C23107" s="7" t="s">
        <v>1443</v>
      </c>
      <c r="D23107" s="7" t="n">
        <v>0</v>
      </c>
      <c r="E23107" s="7" t="n">
        <v>0</v>
      </c>
      <c r="F23107" s="7" t="n">
        <v>2</v>
      </c>
      <c r="G23107" s="7" t="n">
        <v>259.18</v>
      </c>
    </row>
    <row r="23108" customFormat="false" ht="15" hidden="false" customHeight="false" outlineLevel="0" collapsed="false">
      <c r="A23108" s="7" t="s">
        <v>34</v>
      </c>
      <c r="B23108" s="7" t="s">
        <v>245</v>
      </c>
      <c r="C23108" s="7" t="s">
        <v>1443</v>
      </c>
      <c r="D23108" s="7" t="n">
        <v>0</v>
      </c>
      <c r="E23108" s="7" t="n">
        <v>0</v>
      </c>
      <c r="F23108" s="7" t="n">
        <v>1</v>
      </c>
      <c r="G23108" s="7" t="n">
        <v>129.59</v>
      </c>
    </row>
    <row r="23109" customFormat="false" ht="15" hidden="false" customHeight="false" outlineLevel="0" collapsed="false">
      <c r="A23109" s="7" t="s">
        <v>34</v>
      </c>
      <c r="B23109" s="7" t="s">
        <v>245</v>
      </c>
      <c r="C23109" s="7" t="s">
        <v>1443</v>
      </c>
      <c r="D23109" s="7" t="n">
        <v>0</v>
      </c>
      <c r="E23109" s="7" t="n">
        <v>0</v>
      </c>
      <c r="F23109" s="7" t="n">
        <v>8</v>
      </c>
      <c r="G23109" s="7" t="n">
        <v>1051.12</v>
      </c>
    </row>
    <row r="23110" customFormat="false" ht="15" hidden="false" customHeight="false" outlineLevel="0" collapsed="false">
      <c r="A23110" s="7" t="s">
        <v>34</v>
      </c>
      <c r="B23110" s="7" t="s">
        <v>245</v>
      </c>
      <c r="C23110" s="7" t="s">
        <v>1443</v>
      </c>
      <c r="D23110" s="7" t="n">
        <v>0</v>
      </c>
      <c r="E23110" s="7" t="n">
        <v>0</v>
      </c>
      <c r="F23110" s="7" t="n">
        <v>1</v>
      </c>
      <c r="G23110" s="7" t="n">
        <v>143.99</v>
      </c>
    </row>
    <row r="23111" customFormat="false" ht="15" hidden="false" customHeight="false" outlineLevel="0" collapsed="false">
      <c r="A23111" s="7" t="s">
        <v>34</v>
      </c>
      <c r="B23111" s="7" t="s">
        <v>245</v>
      </c>
      <c r="C23111" s="7" t="s">
        <v>1443</v>
      </c>
      <c r="D23111" s="7" t="n">
        <v>0</v>
      </c>
      <c r="E23111" s="7" t="n">
        <v>0</v>
      </c>
      <c r="F23111" s="7" t="n">
        <v>5</v>
      </c>
      <c r="G23111" s="7" t="n">
        <v>705.55</v>
      </c>
    </row>
    <row r="23112" customFormat="false" ht="15" hidden="false" customHeight="false" outlineLevel="0" collapsed="false">
      <c r="A23112" s="7" t="s">
        <v>34</v>
      </c>
      <c r="B23112" s="7" t="s">
        <v>245</v>
      </c>
      <c r="C23112" s="7" t="s">
        <v>1443</v>
      </c>
      <c r="D23112" s="7" t="n">
        <v>0</v>
      </c>
      <c r="E23112" s="7" t="n">
        <v>0</v>
      </c>
      <c r="F23112" s="7" t="n">
        <v>1</v>
      </c>
      <c r="G23112" s="7" t="n">
        <v>115.19</v>
      </c>
    </row>
    <row r="23113" customFormat="false" ht="15" hidden="false" customHeight="false" outlineLevel="0" collapsed="false">
      <c r="A23113" s="7" t="s">
        <v>34</v>
      </c>
      <c r="B23113" s="7" t="s">
        <v>245</v>
      </c>
      <c r="C23113" s="7" t="s">
        <v>1443</v>
      </c>
      <c r="D23113" s="7" t="n">
        <v>0</v>
      </c>
      <c r="E23113" s="7" t="n">
        <v>0</v>
      </c>
      <c r="F23113" s="7" t="n">
        <v>6</v>
      </c>
      <c r="G23113" s="7" t="n">
        <v>748.68</v>
      </c>
    </row>
    <row r="23114" customFormat="false" ht="15" hidden="false" customHeight="false" outlineLevel="0" collapsed="false">
      <c r="A23114" s="7" t="s">
        <v>34</v>
      </c>
      <c r="B23114" s="7" t="s">
        <v>245</v>
      </c>
      <c r="C23114" s="7" t="s">
        <v>1443</v>
      </c>
      <c r="D23114" s="7" t="n">
        <v>0</v>
      </c>
      <c r="E23114" s="7" t="n">
        <v>0</v>
      </c>
      <c r="F23114" s="7" t="n">
        <v>1</v>
      </c>
      <c r="G23114" s="7" t="n">
        <v>143.99</v>
      </c>
    </row>
    <row r="23115" customFormat="false" ht="15" hidden="false" customHeight="false" outlineLevel="0" collapsed="false">
      <c r="A23115" s="7" t="s">
        <v>34</v>
      </c>
      <c r="B23115" s="7" t="s">
        <v>245</v>
      </c>
      <c r="C23115" s="7" t="s">
        <v>1443</v>
      </c>
      <c r="D23115" s="7" t="n">
        <v>0</v>
      </c>
      <c r="E23115" s="7" t="n">
        <v>0</v>
      </c>
      <c r="F23115" s="7" t="n">
        <v>1</v>
      </c>
      <c r="G23115" s="7" t="n">
        <v>143.98</v>
      </c>
    </row>
    <row r="23116" customFormat="false" ht="15" hidden="false" customHeight="false" outlineLevel="0" collapsed="false">
      <c r="A23116" s="7" t="s">
        <v>34</v>
      </c>
      <c r="B23116" s="7" t="s">
        <v>245</v>
      </c>
      <c r="C23116" s="7" t="s">
        <v>1443</v>
      </c>
      <c r="D23116" s="7" t="n">
        <v>0</v>
      </c>
      <c r="E23116" s="7" t="n">
        <v>0</v>
      </c>
      <c r="F23116" s="7" t="n">
        <v>2</v>
      </c>
      <c r="G23116" s="7" t="n">
        <v>237.57</v>
      </c>
    </row>
    <row r="23117" customFormat="false" ht="15" hidden="false" customHeight="false" outlineLevel="0" collapsed="false">
      <c r="A23117" s="7" t="s">
        <v>34</v>
      </c>
      <c r="B23117" s="7" t="s">
        <v>245</v>
      </c>
      <c r="C23117" s="7" t="s">
        <v>1443</v>
      </c>
      <c r="D23117" s="7" t="n">
        <v>0</v>
      </c>
      <c r="E23117" s="7" t="n">
        <v>0</v>
      </c>
      <c r="F23117" s="7" t="n">
        <v>1</v>
      </c>
      <c r="G23117" s="7" t="n">
        <v>143.98</v>
      </c>
    </row>
    <row r="23118" customFormat="false" ht="15" hidden="false" customHeight="false" outlineLevel="0" collapsed="false">
      <c r="A23118" s="7" t="s">
        <v>34</v>
      </c>
      <c r="B23118" s="7" t="s">
        <v>245</v>
      </c>
      <c r="C23118" s="7" t="s">
        <v>1443</v>
      </c>
      <c r="D23118" s="7" t="n">
        <v>0</v>
      </c>
      <c r="E23118" s="7" t="n">
        <v>0</v>
      </c>
      <c r="F23118" s="7" t="n">
        <v>1</v>
      </c>
      <c r="G23118" s="7" t="n">
        <v>143.98</v>
      </c>
    </row>
    <row r="23119" customFormat="false" ht="15" hidden="false" customHeight="false" outlineLevel="0" collapsed="false">
      <c r="A23119" s="7" t="s">
        <v>34</v>
      </c>
      <c r="B23119" s="7" t="s">
        <v>245</v>
      </c>
      <c r="C23119" s="7" t="s">
        <v>1443</v>
      </c>
      <c r="D23119" s="7" t="n">
        <v>0</v>
      </c>
      <c r="E23119" s="7" t="n">
        <v>0</v>
      </c>
      <c r="F23119" s="7" t="n">
        <v>2</v>
      </c>
      <c r="G23119" s="7" t="n">
        <v>259.18</v>
      </c>
    </row>
    <row r="23120" customFormat="false" ht="15" hidden="false" customHeight="false" outlineLevel="0" collapsed="false">
      <c r="A23120" s="7" t="s">
        <v>34</v>
      </c>
      <c r="B23120" s="7" t="s">
        <v>245</v>
      </c>
      <c r="C23120" s="7" t="s">
        <v>1443</v>
      </c>
      <c r="D23120" s="7" t="n">
        <v>0</v>
      </c>
      <c r="E23120" s="7" t="n">
        <v>0</v>
      </c>
      <c r="F23120" s="7" t="n">
        <v>1</v>
      </c>
      <c r="G23120" s="7" t="n">
        <v>122.39</v>
      </c>
    </row>
    <row r="23121" customFormat="false" ht="15" hidden="false" customHeight="false" outlineLevel="0" collapsed="false">
      <c r="A23121" s="7" t="s">
        <v>34</v>
      </c>
      <c r="B23121" s="7" t="s">
        <v>245</v>
      </c>
      <c r="C23121" s="7" t="s">
        <v>1443</v>
      </c>
      <c r="D23121" s="7" t="n">
        <v>0</v>
      </c>
      <c r="E23121" s="7" t="n">
        <v>0</v>
      </c>
      <c r="F23121" s="7" t="n">
        <v>2</v>
      </c>
      <c r="G23121" s="7" t="n">
        <v>254.15</v>
      </c>
    </row>
    <row r="23122" customFormat="false" ht="15" hidden="false" customHeight="false" outlineLevel="0" collapsed="false">
      <c r="A23122" s="7" t="s">
        <v>34</v>
      </c>
      <c r="B23122" s="7" t="s">
        <v>245</v>
      </c>
      <c r="C23122" s="7" t="s">
        <v>1443</v>
      </c>
      <c r="D23122" s="7" t="n">
        <v>0</v>
      </c>
      <c r="E23122" s="7" t="n">
        <v>0</v>
      </c>
      <c r="F23122" s="7" t="n">
        <v>2</v>
      </c>
      <c r="G23122" s="7" t="n">
        <v>221.85</v>
      </c>
    </row>
    <row r="23123" customFormat="false" ht="15" hidden="false" customHeight="false" outlineLevel="0" collapsed="false">
      <c r="A23123" s="7" t="s">
        <v>34</v>
      </c>
      <c r="B23123" s="7" t="s">
        <v>245</v>
      </c>
      <c r="C23123" s="7" t="s">
        <v>1443</v>
      </c>
      <c r="D23123" s="7" t="n">
        <v>0</v>
      </c>
      <c r="E23123" s="7" t="n">
        <v>0</v>
      </c>
      <c r="F23123" s="7" t="n">
        <v>1</v>
      </c>
      <c r="G23123" s="7" t="n">
        <v>129.59</v>
      </c>
    </row>
    <row r="23124" customFormat="false" ht="15" hidden="false" customHeight="false" outlineLevel="0" collapsed="false">
      <c r="A23124" s="7" t="s">
        <v>34</v>
      </c>
      <c r="B23124" s="7" t="s">
        <v>245</v>
      </c>
      <c r="C23124" s="7" t="s">
        <v>1443</v>
      </c>
      <c r="D23124" s="7" t="n">
        <v>0</v>
      </c>
      <c r="E23124" s="7" t="n">
        <v>0</v>
      </c>
      <c r="F23124" s="7" t="n">
        <v>1</v>
      </c>
      <c r="G23124" s="7" t="n">
        <v>129.59</v>
      </c>
    </row>
    <row r="23125" customFormat="false" ht="15" hidden="false" customHeight="false" outlineLevel="0" collapsed="false">
      <c r="A23125" s="7" t="s">
        <v>34</v>
      </c>
      <c r="B23125" s="7" t="s">
        <v>245</v>
      </c>
      <c r="C23125" s="7" t="s">
        <v>1443</v>
      </c>
      <c r="D23125" s="7" t="n">
        <v>0</v>
      </c>
      <c r="E23125" s="7" t="n">
        <v>0</v>
      </c>
      <c r="F23125" s="7" t="n">
        <v>1</v>
      </c>
      <c r="G23125" s="7" t="n">
        <v>143.98</v>
      </c>
    </row>
    <row r="23126" customFormat="false" ht="15" hidden="false" customHeight="false" outlineLevel="0" collapsed="false">
      <c r="A23126" s="7" t="s">
        <v>34</v>
      </c>
      <c r="B23126" s="7" t="s">
        <v>245</v>
      </c>
      <c r="C23126" s="7" t="s">
        <v>1443</v>
      </c>
      <c r="D23126" s="7" t="n">
        <v>0</v>
      </c>
      <c r="E23126" s="7" t="n">
        <v>0</v>
      </c>
      <c r="F23126" s="7" t="n">
        <v>2</v>
      </c>
      <c r="G23126" s="7" t="n">
        <v>244.78</v>
      </c>
    </row>
    <row r="23127" customFormat="false" ht="15" hidden="false" customHeight="false" outlineLevel="0" collapsed="false">
      <c r="A23127" s="7" t="s">
        <v>34</v>
      </c>
      <c r="B23127" s="7" t="s">
        <v>245</v>
      </c>
      <c r="C23127" s="7" t="s">
        <v>1443</v>
      </c>
      <c r="D23127" s="7" t="n">
        <v>0</v>
      </c>
      <c r="E23127" s="7" t="n">
        <v>0</v>
      </c>
      <c r="F23127" s="7" t="n">
        <v>1</v>
      </c>
      <c r="G23127" s="7" t="n">
        <v>115.19</v>
      </c>
    </row>
    <row r="23128" customFormat="false" ht="15" hidden="false" customHeight="false" outlineLevel="0" collapsed="false">
      <c r="A23128" s="7" t="s">
        <v>34</v>
      </c>
      <c r="B23128" s="7" t="s">
        <v>245</v>
      </c>
      <c r="C23128" s="7" t="s">
        <v>1443</v>
      </c>
      <c r="D23128" s="7" t="n">
        <v>0</v>
      </c>
      <c r="E23128" s="7" t="n">
        <v>0</v>
      </c>
      <c r="F23128" s="7" t="n">
        <v>2</v>
      </c>
      <c r="G23128" s="7" t="n">
        <v>256.65</v>
      </c>
    </row>
    <row r="23129" customFormat="false" ht="15" hidden="false" customHeight="false" outlineLevel="0" collapsed="false">
      <c r="A23129" s="7" t="s">
        <v>34</v>
      </c>
      <c r="B23129" s="7" t="s">
        <v>245</v>
      </c>
      <c r="C23129" s="7" t="s">
        <v>1443</v>
      </c>
      <c r="D23129" s="7" t="n">
        <v>0</v>
      </c>
      <c r="E23129" s="7" t="n">
        <v>0</v>
      </c>
      <c r="F23129" s="7" t="n">
        <v>1</v>
      </c>
      <c r="G23129" s="7" t="n">
        <v>129.58</v>
      </c>
    </row>
    <row r="23130" customFormat="false" ht="15" hidden="false" customHeight="false" outlineLevel="0" collapsed="false">
      <c r="A23130" s="7" t="s">
        <v>34</v>
      </c>
      <c r="B23130" s="7" t="s">
        <v>245</v>
      </c>
      <c r="C23130" s="7" t="s">
        <v>1443</v>
      </c>
      <c r="D23130" s="7" t="n">
        <v>0</v>
      </c>
      <c r="E23130" s="7" t="n">
        <v>0</v>
      </c>
      <c r="F23130" s="7" t="n">
        <v>2</v>
      </c>
      <c r="G23130" s="7" t="n">
        <v>259.18</v>
      </c>
    </row>
    <row r="23131" customFormat="false" ht="15" hidden="false" customHeight="false" outlineLevel="0" collapsed="false">
      <c r="A23131" s="7" t="s">
        <v>34</v>
      </c>
      <c r="B23131" s="7" t="s">
        <v>245</v>
      </c>
      <c r="C23131" s="7" t="s">
        <v>1443</v>
      </c>
      <c r="D23131" s="7" t="n">
        <v>0</v>
      </c>
      <c r="E23131" s="7" t="n">
        <v>0</v>
      </c>
      <c r="F23131" s="7" t="n">
        <v>3</v>
      </c>
      <c r="G23131" s="7" t="n">
        <v>403.17</v>
      </c>
    </row>
    <row r="23132" customFormat="false" ht="15" hidden="false" customHeight="false" outlineLevel="0" collapsed="false">
      <c r="A23132" s="7" t="s">
        <v>34</v>
      </c>
      <c r="B23132" s="7" t="s">
        <v>245</v>
      </c>
      <c r="C23132" s="7" t="s">
        <v>1443</v>
      </c>
      <c r="D23132" s="7" t="n">
        <v>0</v>
      </c>
      <c r="E23132" s="7" t="n">
        <v>0</v>
      </c>
      <c r="F23132" s="7" t="n">
        <v>1</v>
      </c>
      <c r="G23132" s="7" t="n">
        <v>129.59</v>
      </c>
    </row>
    <row r="23133" customFormat="false" ht="15" hidden="false" customHeight="false" outlineLevel="0" collapsed="false">
      <c r="A23133" s="7" t="s">
        <v>34</v>
      </c>
      <c r="B23133" s="7" t="s">
        <v>245</v>
      </c>
      <c r="C23133" s="7" t="s">
        <v>1443</v>
      </c>
      <c r="D23133" s="7" t="n">
        <v>0</v>
      </c>
      <c r="E23133" s="7" t="n">
        <v>0</v>
      </c>
      <c r="F23133" s="7" t="n">
        <v>1</v>
      </c>
      <c r="G23133" s="7" t="n">
        <v>115.19</v>
      </c>
    </row>
    <row r="23134" customFormat="false" ht="15" hidden="false" customHeight="false" outlineLevel="0" collapsed="false">
      <c r="A23134" s="7" t="s">
        <v>34</v>
      </c>
      <c r="B23134" s="7" t="s">
        <v>245</v>
      </c>
      <c r="C23134" s="7" t="s">
        <v>1443</v>
      </c>
      <c r="D23134" s="7" t="n">
        <v>0</v>
      </c>
      <c r="E23134" s="7" t="n">
        <v>0</v>
      </c>
      <c r="F23134" s="7" t="n">
        <v>10</v>
      </c>
      <c r="G23134" s="7" t="n">
        <v>1396.7</v>
      </c>
    </row>
    <row r="23135" customFormat="false" ht="15" hidden="false" customHeight="false" outlineLevel="0" collapsed="false">
      <c r="A23135" s="7" t="s">
        <v>34</v>
      </c>
      <c r="B23135" s="7" t="s">
        <v>245</v>
      </c>
      <c r="C23135" s="7" t="s">
        <v>1443</v>
      </c>
      <c r="D23135" s="7" t="n">
        <v>0</v>
      </c>
      <c r="E23135" s="7" t="n">
        <v>0</v>
      </c>
      <c r="F23135" s="7" t="n">
        <v>1</v>
      </c>
      <c r="G23135" s="7" t="n">
        <v>143.99</v>
      </c>
    </row>
    <row r="23136" customFormat="false" ht="15" hidden="false" customHeight="false" outlineLevel="0" collapsed="false">
      <c r="A23136" s="7" t="s">
        <v>34</v>
      </c>
      <c r="B23136" s="7" t="s">
        <v>245</v>
      </c>
      <c r="C23136" s="7" t="s">
        <v>1443</v>
      </c>
      <c r="D23136" s="7" t="n">
        <v>0</v>
      </c>
      <c r="E23136" s="7" t="n">
        <v>0</v>
      </c>
      <c r="F23136" s="7" t="n">
        <v>1</v>
      </c>
      <c r="G23136" s="7" t="n">
        <v>143.99</v>
      </c>
    </row>
    <row r="23137" customFormat="false" ht="15" hidden="false" customHeight="false" outlineLevel="0" collapsed="false">
      <c r="A23137" s="7" t="s">
        <v>34</v>
      </c>
      <c r="B23137" s="7" t="s">
        <v>245</v>
      </c>
      <c r="C23137" s="7" t="s">
        <v>1443</v>
      </c>
      <c r="D23137" s="7" t="n">
        <v>0</v>
      </c>
      <c r="E23137" s="7" t="n">
        <v>0</v>
      </c>
      <c r="F23137" s="7" t="n">
        <v>1</v>
      </c>
      <c r="G23137" s="7" t="n">
        <v>115.19</v>
      </c>
    </row>
    <row r="23138" customFormat="false" ht="15" hidden="false" customHeight="false" outlineLevel="0" collapsed="false">
      <c r="A23138" s="7" t="s">
        <v>34</v>
      </c>
      <c r="B23138" s="7" t="s">
        <v>245</v>
      </c>
      <c r="C23138" s="7" t="s">
        <v>1443</v>
      </c>
      <c r="D23138" s="7" t="n">
        <v>0</v>
      </c>
      <c r="E23138" s="7" t="n">
        <v>0</v>
      </c>
      <c r="F23138" s="7" t="n">
        <v>1</v>
      </c>
      <c r="G23138" s="7" t="n">
        <v>143.98</v>
      </c>
    </row>
    <row r="23139" customFormat="false" ht="15" hidden="false" customHeight="false" outlineLevel="0" collapsed="false">
      <c r="A23139" s="7" t="s">
        <v>34</v>
      </c>
      <c r="B23139" s="7" t="s">
        <v>245</v>
      </c>
      <c r="C23139" s="7" t="s">
        <v>1443</v>
      </c>
      <c r="D23139" s="7" t="n">
        <v>0</v>
      </c>
      <c r="E23139" s="7" t="n">
        <v>0</v>
      </c>
      <c r="F23139" s="7" t="n">
        <v>1</v>
      </c>
      <c r="G23139" s="7" t="n">
        <v>129.58</v>
      </c>
    </row>
    <row r="23140" customFormat="false" ht="15" hidden="false" customHeight="false" outlineLevel="0" collapsed="false">
      <c r="A23140" s="7" t="s">
        <v>34</v>
      </c>
      <c r="B23140" s="7" t="s">
        <v>245</v>
      </c>
      <c r="C23140" s="7" t="s">
        <v>1443</v>
      </c>
      <c r="D23140" s="7" t="n">
        <v>0</v>
      </c>
      <c r="E23140" s="7" t="n">
        <v>0</v>
      </c>
      <c r="F23140" s="7" t="n">
        <v>1</v>
      </c>
      <c r="G23140" s="7" t="n">
        <v>143.98</v>
      </c>
    </row>
    <row r="23141" customFormat="false" ht="15" hidden="false" customHeight="false" outlineLevel="0" collapsed="false">
      <c r="A23141" s="7" t="s">
        <v>34</v>
      </c>
      <c r="B23141" s="7" t="s">
        <v>245</v>
      </c>
      <c r="C23141" s="7" t="s">
        <v>1443</v>
      </c>
      <c r="D23141" s="7" t="n">
        <v>0</v>
      </c>
      <c r="E23141" s="7" t="n">
        <v>0</v>
      </c>
      <c r="F23141" s="7" t="n">
        <v>1</v>
      </c>
      <c r="G23141" s="7" t="n">
        <v>143.99</v>
      </c>
    </row>
    <row r="23142" customFormat="false" ht="15" hidden="false" customHeight="false" outlineLevel="0" collapsed="false">
      <c r="A23142" s="7" t="s">
        <v>34</v>
      </c>
      <c r="B23142" s="7" t="s">
        <v>245</v>
      </c>
      <c r="C23142" s="7" t="s">
        <v>1443</v>
      </c>
      <c r="D23142" s="7" t="n">
        <v>0</v>
      </c>
      <c r="E23142" s="7" t="n">
        <v>0</v>
      </c>
      <c r="F23142" s="7" t="n">
        <v>1</v>
      </c>
      <c r="G23142" s="7" t="n">
        <v>143.99</v>
      </c>
    </row>
    <row r="23143" customFormat="false" ht="15" hidden="false" customHeight="false" outlineLevel="0" collapsed="false">
      <c r="A23143" s="7" t="s">
        <v>34</v>
      </c>
      <c r="B23143" s="7" t="s">
        <v>245</v>
      </c>
      <c r="C23143" s="7" t="s">
        <v>1443</v>
      </c>
      <c r="D23143" s="7" t="n">
        <v>0</v>
      </c>
      <c r="E23143" s="7" t="n">
        <v>0</v>
      </c>
      <c r="F23143" s="7" t="n">
        <v>2</v>
      </c>
      <c r="G23143" s="7" t="n">
        <v>273.58</v>
      </c>
    </row>
    <row r="23144" customFormat="false" ht="15" hidden="false" customHeight="false" outlineLevel="0" collapsed="false">
      <c r="A23144" s="7" t="s">
        <v>34</v>
      </c>
      <c r="B23144" s="7" t="s">
        <v>245</v>
      </c>
      <c r="C23144" s="7" t="s">
        <v>1443</v>
      </c>
      <c r="D23144" s="7" t="n">
        <v>0</v>
      </c>
      <c r="E23144" s="7" t="n">
        <v>0</v>
      </c>
      <c r="F23144" s="7" t="n">
        <v>1</v>
      </c>
      <c r="G23144" s="7" t="n">
        <v>143.98</v>
      </c>
    </row>
    <row r="23145" customFormat="false" ht="15" hidden="false" customHeight="false" outlineLevel="0" collapsed="false">
      <c r="A23145" s="7" t="s">
        <v>34</v>
      </c>
      <c r="B23145" s="7" t="s">
        <v>245</v>
      </c>
      <c r="C23145" s="7" t="s">
        <v>1443</v>
      </c>
      <c r="D23145" s="7" t="n">
        <v>0</v>
      </c>
      <c r="E23145" s="7" t="n">
        <v>0</v>
      </c>
      <c r="F23145" s="7" t="n">
        <v>1</v>
      </c>
      <c r="G23145" s="7" t="n">
        <v>129.58</v>
      </c>
    </row>
    <row r="23146" customFormat="false" ht="15" hidden="false" customHeight="false" outlineLevel="0" collapsed="false">
      <c r="A23146" s="7" t="s">
        <v>34</v>
      </c>
      <c r="B23146" s="7" t="s">
        <v>245</v>
      </c>
      <c r="C23146" s="7" t="s">
        <v>1443</v>
      </c>
      <c r="D23146" s="7" t="n">
        <v>0</v>
      </c>
      <c r="E23146" s="7" t="n">
        <v>0</v>
      </c>
      <c r="F23146" s="7" t="n">
        <v>3</v>
      </c>
      <c r="G23146" s="7" t="n">
        <v>417.54</v>
      </c>
    </row>
    <row r="23147" customFormat="false" ht="15" hidden="false" customHeight="false" outlineLevel="0" collapsed="false">
      <c r="A23147" s="7" t="s">
        <v>34</v>
      </c>
      <c r="B23147" s="7" t="s">
        <v>245</v>
      </c>
      <c r="C23147" s="7" t="s">
        <v>1443</v>
      </c>
      <c r="D23147" s="7" t="n">
        <v>0</v>
      </c>
      <c r="E23147" s="7" t="n">
        <v>0</v>
      </c>
      <c r="F23147" s="7" t="n">
        <v>1</v>
      </c>
      <c r="G23147" s="7" t="n">
        <v>143.99</v>
      </c>
    </row>
    <row r="23148" customFormat="false" ht="15" hidden="false" customHeight="false" outlineLevel="0" collapsed="false">
      <c r="A23148" s="7" t="s">
        <v>34</v>
      </c>
      <c r="B23148" s="7" t="s">
        <v>245</v>
      </c>
      <c r="C23148" s="7" t="s">
        <v>1443</v>
      </c>
      <c r="D23148" s="7" t="n">
        <v>0</v>
      </c>
      <c r="E23148" s="7" t="n">
        <v>0</v>
      </c>
      <c r="F23148" s="7" t="n">
        <v>7</v>
      </c>
      <c r="G23148" s="7" t="n">
        <v>907.09</v>
      </c>
    </row>
    <row r="23149" customFormat="false" ht="15" hidden="false" customHeight="false" outlineLevel="0" collapsed="false">
      <c r="A23149" s="7" t="s">
        <v>34</v>
      </c>
      <c r="B23149" s="7" t="s">
        <v>245</v>
      </c>
      <c r="C23149" s="7" t="s">
        <v>1443</v>
      </c>
      <c r="D23149" s="7" t="n">
        <v>0</v>
      </c>
      <c r="E23149" s="7" t="n">
        <v>0</v>
      </c>
      <c r="F23149" s="7" t="n">
        <v>1</v>
      </c>
      <c r="G23149" s="7" t="n">
        <v>143.99</v>
      </c>
    </row>
    <row r="23150" customFormat="false" ht="15" hidden="false" customHeight="false" outlineLevel="0" collapsed="false">
      <c r="A23150" s="7" t="s">
        <v>34</v>
      </c>
      <c r="B23150" s="7" t="s">
        <v>245</v>
      </c>
      <c r="C23150" s="7" t="s">
        <v>1443</v>
      </c>
      <c r="D23150" s="7" t="n">
        <v>0</v>
      </c>
      <c r="E23150" s="7" t="n">
        <v>0</v>
      </c>
      <c r="F23150" s="7" t="n">
        <v>2</v>
      </c>
      <c r="G23150" s="7" t="n">
        <v>273.56</v>
      </c>
    </row>
    <row r="23151" customFormat="false" ht="15" hidden="false" customHeight="false" outlineLevel="0" collapsed="false">
      <c r="A23151" s="7" t="s">
        <v>34</v>
      </c>
      <c r="B23151" s="7" t="s">
        <v>245</v>
      </c>
      <c r="C23151" s="7" t="s">
        <v>1443</v>
      </c>
      <c r="D23151" s="7" t="n">
        <v>97</v>
      </c>
      <c r="E23151" s="7" t="n">
        <v>12063.71</v>
      </c>
      <c r="F23151" s="7" t="n">
        <v>0</v>
      </c>
      <c r="G23151" s="7" t="n">
        <v>0</v>
      </c>
    </row>
    <row r="23152" customFormat="false" ht="15" hidden="false" customHeight="false" outlineLevel="0" collapsed="false">
      <c r="A23152" s="7" t="s">
        <v>34</v>
      </c>
      <c r="B23152" s="7" t="s">
        <v>245</v>
      </c>
      <c r="C23152" s="7" t="s">
        <v>1443</v>
      </c>
      <c r="D23152" s="7" t="n">
        <v>0</v>
      </c>
      <c r="E23152" s="7" t="n">
        <v>0</v>
      </c>
      <c r="F23152" s="7" t="n">
        <v>1</v>
      </c>
      <c r="G23152" s="7" t="n">
        <v>143.99</v>
      </c>
    </row>
    <row r="23153" customFormat="false" ht="15" hidden="false" customHeight="false" outlineLevel="0" collapsed="false">
      <c r="A23153" s="7" t="s">
        <v>34</v>
      </c>
      <c r="B23153" s="7" t="s">
        <v>245</v>
      </c>
      <c r="C23153" s="7" t="s">
        <v>1443</v>
      </c>
      <c r="D23153" s="7" t="n">
        <v>0</v>
      </c>
      <c r="E23153" s="7" t="n">
        <v>0</v>
      </c>
      <c r="F23153" s="7" t="n">
        <v>1</v>
      </c>
      <c r="G23153" s="7" t="n">
        <v>115.19</v>
      </c>
    </row>
    <row r="23154" customFormat="false" ht="15" hidden="false" customHeight="false" outlineLevel="0" collapsed="false">
      <c r="A23154" s="7" t="s">
        <v>34</v>
      </c>
      <c r="B23154" s="7" t="s">
        <v>245</v>
      </c>
      <c r="C23154" s="7" t="s">
        <v>1443</v>
      </c>
      <c r="D23154" s="7" t="n">
        <v>0</v>
      </c>
      <c r="E23154" s="7" t="n">
        <v>0</v>
      </c>
      <c r="F23154" s="7" t="n">
        <v>1</v>
      </c>
      <c r="G23154" s="7" t="n">
        <v>143.99</v>
      </c>
    </row>
    <row r="23155" customFormat="false" ht="15" hidden="false" customHeight="false" outlineLevel="0" collapsed="false">
      <c r="A23155" s="7" t="s">
        <v>34</v>
      </c>
      <c r="B23155" s="7" t="s">
        <v>245</v>
      </c>
      <c r="C23155" s="7" t="s">
        <v>1443</v>
      </c>
      <c r="D23155" s="7" t="n">
        <v>0</v>
      </c>
      <c r="E23155" s="7" t="n">
        <v>0</v>
      </c>
      <c r="F23155" s="7" t="n">
        <v>2</v>
      </c>
      <c r="G23155" s="7" t="n">
        <v>271.05</v>
      </c>
    </row>
    <row r="23156" customFormat="false" ht="15" hidden="false" customHeight="false" outlineLevel="0" collapsed="false">
      <c r="A23156" s="7" t="s">
        <v>34</v>
      </c>
      <c r="B23156" s="7" t="s">
        <v>245</v>
      </c>
      <c r="C23156" s="7" t="s">
        <v>1443</v>
      </c>
      <c r="D23156" s="7" t="n">
        <v>0</v>
      </c>
      <c r="E23156" s="7" t="n">
        <v>0</v>
      </c>
      <c r="F23156" s="7" t="n">
        <v>1</v>
      </c>
      <c r="G23156" s="7" t="n">
        <v>143.99</v>
      </c>
    </row>
    <row r="23157" customFormat="false" ht="15" hidden="false" customHeight="false" outlineLevel="0" collapsed="false">
      <c r="A23157" s="7" t="s">
        <v>34</v>
      </c>
      <c r="B23157" s="7" t="s">
        <v>245</v>
      </c>
      <c r="C23157" s="7" t="s">
        <v>1443</v>
      </c>
      <c r="D23157" s="7" t="n">
        <v>0</v>
      </c>
      <c r="E23157" s="7" t="n">
        <v>0</v>
      </c>
      <c r="F23157" s="7" t="n">
        <v>1</v>
      </c>
      <c r="G23157" s="7" t="n">
        <v>143.99</v>
      </c>
    </row>
    <row r="23158" customFormat="false" ht="15" hidden="false" customHeight="false" outlineLevel="0" collapsed="false">
      <c r="A23158" s="7" t="s">
        <v>34</v>
      </c>
      <c r="B23158" s="7" t="s">
        <v>245</v>
      </c>
      <c r="C23158" s="7" t="s">
        <v>1443</v>
      </c>
      <c r="D23158" s="7" t="n">
        <v>0</v>
      </c>
      <c r="E23158" s="7" t="n">
        <v>0</v>
      </c>
      <c r="F23158" s="7" t="n">
        <v>1</v>
      </c>
      <c r="G23158" s="7" t="n">
        <v>143.99</v>
      </c>
    </row>
    <row r="23159" customFormat="false" ht="15" hidden="false" customHeight="false" outlineLevel="0" collapsed="false">
      <c r="A23159" s="7" t="s">
        <v>34</v>
      </c>
      <c r="B23159" s="7" t="s">
        <v>245</v>
      </c>
      <c r="C23159" s="7" t="s">
        <v>1443</v>
      </c>
      <c r="D23159" s="7" t="n">
        <v>0</v>
      </c>
      <c r="E23159" s="7" t="n">
        <v>0</v>
      </c>
      <c r="F23159" s="7" t="n">
        <v>1</v>
      </c>
      <c r="G23159" s="7" t="n">
        <v>129.59</v>
      </c>
    </row>
    <row r="23160" customFormat="false" ht="15" hidden="false" customHeight="false" outlineLevel="0" collapsed="false">
      <c r="A23160" s="7" t="s">
        <v>34</v>
      </c>
      <c r="B23160" s="7" t="s">
        <v>245</v>
      </c>
      <c r="C23160" s="7" t="s">
        <v>1443</v>
      </c>
      <c r="D23160" s="7" t="n">
        <v>1</v>
      </c>
      <c r="E23160" s="7" t="n">
        <v>127</v>
      </c>
      <c r="F23160" s="7" t="n">
        <v>0</v>
      </c>
      <c r="G23160" s="7" t="n">
        <v>0</v>
      </c>
    </row>
    <row r="23161" customFormat="false" ht="15" hidden="false" customHeight="false" outlineLevel="0" collapsed="false">
      <c r="A23161" s="7" t="s">
        <v>34</v>
      </c>
      <c r="B23161" s="7" t="s">
        <v>245</v>
      </c>
      <c r="C23161" s="7" t="s">
        <v>1443</v>
      </c>
      <c r="D23161" s="7" t="n">
        <v>0</v>
      </c>
      <c r="E23161" s="7" t="n">
        <v>0</v>
      </c>
      <c r="F23161" s="7" t="n">
        <v>1</v>
      </c>
      <c r="G23161" s="7" t="n">
        <v>122.39</v>
      </c>
    </row>
    <row r="23162" customFormat="false" ht="15" hidden="false" customHeight="false" outlineLevel="0" collapsed="false">
      <c r="A23162" s="7" t="s">
        <v>34</v>
      </c>
      <c r="B23162" s="7" t="s">
        <v>245</v>
      </c>
      <c r="C23162" s="7" t="s">
        <v>1443</v>
      </c>
      <c r="D23162" s="7" t="n">
        <v>0</v>
      </c>
      <c r="E23162" s="7" t="n">
        <v>0</v>
      </c>
      <c r="F23162" s="7" t="n">
        <v>1</v>
      </c>
      <c r="G23162" s="7" t="n">
        <v>129.59</v>
      </c>
    </row>
    <row r="23163" customFormat="false" ht="15" hidden="false" customHeight="false" outlineLevel="0" collapsed="false">
      <c r="A23163" s="7" t="s">
        <v>34</v>
      </c>
      <c r="B23163" s="7" t="s">
        <v>245</v>
      </c>
      <c r="C23163" s="7" t="s">
        <v>1443</v>
      </c>
      <c r="D23163" s="7" t="n">
        <v>0</v>
      </c>
      <c r="E23163" s="7" t="n">
        <v>0</v>
      </c>
      <c r="F23163" s="7" t="n">
        <v>1</v>
      </c>
      <c r="G23163" s="7" t="n">
        <v>129.58</v>
      </c>
    </row>
    <row r="23164" customFormat="false" ht="15" hidden="false" customHeight="false" outlineLevel="0" collapsed="false">
      <c r="A23164" s="7" t="s">
        <v>34</v>
      </c>
      <c r="B23164" s="7" t="s">
        <v>245</v>
      </c>
      <c r="C23164" s="7" t="s">
        <v>1443</v>
      </c>
      <c r="D23164" s="7" t="n">
        <v>0</v>
      </c>
      <c r="E23164" s="7" t="n">
        <v>0</v>
      </c>
      <c r="F23164" s="7" t="n">
        <v>1</v>
      </c>
      <c r="G23164" s="7" t="n">
        <v>122.39</v>
      </c>
    </row>
    <row r="23165" customFormat="false" ht="15" hidden="false" customHeight="false" outlineLevel="0" collapsed="false">
      <c r="A23165" s="7" t="s">
        <v>34</v>
      </c>
      <c r="B23165" s="7" t="s">
        <v>245</v>
      </c>
      <c r="C23165" s="7" t="s">
        <v>1443</v>
      </c>
      <c r="D23165" s="7" t="n">
        <v>0</v>
      </c>
      <c r="E23165" s="7" t="n">
        <v>0</v>
      </c>
      <c r="F23165" s="7" t="n">
        <v>1</v>
      </c>
      <c r="G23165" s="7" t="n">
        <v>143.99</v>
      </c>
    </row>
    <row r="23166" customFormat="false" ht="15" hidden="false" customHeight="false" outlineLevel="0" collapsed="false">
      <c r="A23166" s="7" t="s">
        <v>34</v>
      </c>
      <c r="B23166" s="7" t="s">
        <v>245</v>
      </c>
      <c r="C23166" s="7" t="s">
        <v>1443</v>
      </c>
      <c r="D23166" s="7" t="n">
        <v>0</v>
      </c>
      <c r="E23166" s="7" t="n">
        <v>0</v>
      </c>
      <c r="F23166" s="7" t="n">
        <v>3</v>
      </c>
      <c r="G23166" s="7" t="n">
        <v>367.16</v>
      </c>
    </row>
    <row r="23167" customFormat="false" ht="15" hidden="false" customHeight="false" outlineLevel="0" collapsed="false">
      <c r="A23167" s="7" t="s">
        <v>34</v>
      </c>
      <c r="B23167" s="7" t="s">
        <v>245</v>
      </c>
      <c r="C23167" s="7" t="s">
        <v>1443</v>
      </c>
      <c r="D23167" s="7" t="n">
        <v>0</v>
      </c>
      <c r="E23167" s="7" t="n">
        <v>0</v>
      </c>
      <c r="F23167" s="7" t="n">
        <v>2</v>
      </c>
      <c r="G23167" s="7" t="n">
        <v>273.58</v>
      </c>
    </row>
    <row r="23168" customFormat="false" ht="15" hidden="false" customHeight="false" outlineLevel="0" collapsed="false">
      <c r="A23168" s="7" t="s">
        <v>34</v>
      </c>
      <c r="B23168" s="7" t="s">
        <v>245</v>
      </c>
      <c r="C23168" s="7" t="s">
        <v>1443</v>
      </c>
      <c r="D23168" s="7" t="n">
        <v>0</v>
      </c>
      <c r="E23168" s="7" t="n">
        <v>0</v>
      </c>
      <c r="F23168" s="7" t="n">
        <v>2</v>
      </c>
      <c r="G23168" s="7" t="n">
        <v>230.38</v>
      </c>
    </row>
    <row r="23169" customFormat="false" ht="15" hidden="false" customHeight="false" outlineLevel="0" collapsed="false">
      <c r="A23169" s="7" t="s">
        <v>34</v>
      </c>
      <c r="B23169" s="7" t="s">
        <v>245</v>
      </c>
      <c r="C23169" s="7" t="s">
        <v>1443</v>
      </c>
      <c r="D23169" s="7" t="n">
        <v>0</v>
      </c>
      <c r="E23169" s="7" t="n">
        <v>0</v>
      </c>
      <c r="F23169" s="7" t="n">
        <v>1</v>
      </c>
      <c r="G23169" s="7" t="n">
        <v>143.99</v>
      </c>
    </row>
    <row r="23170" customFormat="false" ht="15" hidden="false" customHeight="false" outlineLevel="0" collapsed="false">
      <c r="A23170" s="7" t="s">
        <v>34</v>
      </c>
      <c r="B23170" s="7" t="s">
        <v>245</v>
      </c>
      <c r="C23170" s="7" t="s">
        <v>1443</v>
      </c>
      <c r="D23170" s="7" t="n">
        <v>0</v>
      </c>
      <c r="E23170" s="7" t="n">
        <v>0</v>
      </c>
      <c r="F23170" s="7" t="n">
        <v>1</v>
      </c>
      <c r="G23170" s="7" t="n">
        <v>143.98</v>
      </c>
    </row>
    <row r="23171" customFormat="false" ht="15" hidden="false" customHeight="false" outlineLevel="0" collapsed="false">
      <c r="A23171" s="7" t="s">
        <v>34</v>
      </c>
      <c r="B23171" s="7" t="s">
        <v>245</v>
      </c>
      <c r="C23171" s="7" t="s">
        <v>1443</v>
      </c>
      <c r="D23171" s="7" t="n">
        <v>0</v>
      </c>
      <c r="E23171" s="7" t="n">
        <v>0</v>
      </c>
      <c r="F23171" s="7" t="n">
        <v>1</v>
      </c>
      <c r="G23171" s="7" t="n">
        <v>115.18</v>
      </c>
    </row>
    <row r="23172" customFormat="false" ht="15" hidden="false" customHeight="false" outlineLevel="0" collapsed="false">
      <c r="A23172" s="7" t="s">
        <v>34</v>
      </c>
      <c r="B23172" s="7" t="s">
        <v>245</v>
      </c>
      <c r="C23172" s="7" t="s">
        <v>1443</v>
      </c>
      <c r="D23172" s="7" t="n">
        <v>0</v>
      </c>
      <c r="E23172" s="7" t="n">
        <v>0</v>
      </c>
      <c r="F23172" s="7" t="n">
        <v>1</v>
      </c>
      <c r="G23172" s="7" t="n">
        <v>129.59</v>
      </c>
    </row>
    <row r="23173" customFormat="false" ht="15" hidden="false" customHeight="false" outlineLevel="0" collapsed="false">
      <c r="A23173" s="7" t="s">
        <v>34</v>
      </c>
      <c r="B23173" s="7" t="s">
        <v>245</v>
      </c>
      <c r="C23173" s="7" t="s">
        <v>1443</v>
      </c>
      <c r="D23173" s="7" t="n">
        <v>0</v>
      </c>
      <c r="E23173" s="7" t="n">
        <v>0</v>
      </c>
      <c r="F23173" s="7" t="n">
        <v>1</v>
      </c>
      <c r="G23173" s="7" t="n">
        <v>143.98</v>
      </c>
    </row>
    <row r="23174" customFormat="false" ht="15" hidden="false" customHeight="false" outlineLevel="0" collapsed="false">
      <c r="A23174" s="7" t="s">
        <v>34</v>
      </c>
      <c r="B23174" s="7" t="s">
        <v>245</v>
      </c>
      <c r="C23174" s="7" t="s">
        <v>1443</v>
      </c>
      <c r="D23174" s="7" t="n">
        <v>0</v>
      </c>
      <c r="E23174" s="7" t="n">
        <v>0</v>
      </c>
      <c r="F23174" s="7" t="n">
        <v>8</v>
      </c>
      <c r="G23174" s="7" t="n">
        <v>1036.72</v>
      </c>
    </row>
    <row r="23175" customFormat="false" ht="15" hidden="false" customHeight="false" outlineLevel="0" collapsed="false">
      <c r="A23175" s="7" t="s">
        <v>34</v>
      </c>
      <c r="B23175" s="7" t="s">
        <v>245</v>
      </c>
      <c r="C23175" s="7" t="s">
        <v>1443</v>
      </c>
      <c r="D23175" s="7" t="n">
        <v>0</v>
      </c>
      <c r="E23175" s="7" t="n">
        <v>0</v>
      </c>
      <c r="F23175" s="7" t="n">
        <v>1</v>
      </c>
      <c r="G23175" s="7" t="n">
        <v>143.99</v>
      </c>
    </row>
    <row r="23176" customFormat="false" ht="15" hidden="false" customHeight="false" outlineLevel="0" collapsed="false">
      <c r="A23176" s="7" t="s">
        <v>34</v>
      </c>
      <c r="B23176" s="7" t="s">
        <v>245</v>
      </c>
      <c r="C23176" s="7" t="s">
        <v>1443</v>
      </c>
      <c r="D23176" s="7" t="n">
        <v>0</v>
      </c>
      <c r="E23176" s="7" t="n">
        <v>0</v>
      </c>
      <c r="F23176" s="7" t="n">
        <v>1</v>
      </c>
      <c r="G23176" s="7" t="n">
        <v>143.98</v>
      </c>
    </row>
    <row r="23177" customFormat="false" ht="15" hidden="false" customHeight="false" outlineLevel="0" collapsed="false">
      <c r="A23177" s="7" t="s">
        <v>34</v>
      </c>
      <c r="B23177" s="7" t="s">
        <v>245</v>
      </c>
      <c r="C23177" s="7" t="s">
        <v>1443</v>
      </c>
      <c r="D23177" s="7" t="n">
        <v>0</v>
      </c>
      <c r="E23177" s="7" t="n">
        <v>0</v>
      </c>
      <c r="F23177" s="7" t="n">
        <v>1</v>
      </c>
      <c r="G23177" s="7" t="n">
        <v>127.07</v>
      </c>
    </row>
    <row r="23178" customFormat="false" ht="15" hidden="false" customHeight="false" outlineLevel="0" collapsed="false">
      <c r="A23178" s="7" t="s">
        <v>34</v>
      </c>
      <c r="B23178" s="7" t="s">
        <v>245</v>
      </c>
      <c r="C23178" s="7" t="s">
        <v>1443</v>
      </c>
      <c r="D23178" s="7" t="n">
        <v>0</v>
      </c>
      <c r="E23178" s="7" t="n">
        <v>0</v>
      </c>
      <c r="F23178" s="7" t="n">
        <v>1</v>
      </c>
      <c r="G23178" s="7" t="n">
        <v>129.58</v>
      </c>
    </row>
    <row r="23179" customFormat="false" ht="15" hidden="false" customHeight="false" outlineLevel="0" collapsed="false">
      <c r="A23179" s="7" t="s">
        <v>34</v>
      </c>
      <c r="B23179" s="7" t="s">
        <v>245</v>
      </c>
      <c r="C23179" s="7" t="s">
        <v>1443</v>
      </c>
      <c r="D23179" s="7" t="n">
        <v>0</v>
      </c>
      <c r="E23179" s="7" t="n">
        <v>0</v>
      </c>
      <c r="F23179" s="7" t="n">
        <v>5</v>
      </c>
      <c r="G23179" s="7" t="n">
        <v>669.51</v>
      </c>
    </row>
    <row r="23180" customFormat="false" ht="15" hidden="false" customHeight="false" outlineLevel="0" collapsed="false">
      <c r="A23180" s="7" t="s">
        <v>34</v>
      </c>
      <c r="B23180" s="7" t="s">
        <v>245</v>
      </c>
      <c r="C23180" s="7" t="s">
        <v>1443</v>
      </c>
      <c r="D23180" s="7" t="n">
        <v>0</v>
      </c>
      <c r="E23180" s="7" t="n">
        <v>0</v>
      </c>
      <c r="F23180" s="7" t="n">
        <v>1</v>
      </c>
      <c r="G23180" s="7" t="n">
        <v>115.19</v>
      </c>
    </row>
    <row r="23181" customFormat="false" ht="15" hidden="false" customHeight="false" outlineLevel="0" collapsed="false">
      <c r="A23181" s="7" t="s">
        <v>34</v>
      </c>
      <c r="B23181" s="7" t="s">
        <v>245</v>
      </c>
      <c r="C23181" s="7" t="s">
        <v>1443</v>
      </c>
      <c r="D23181" s="7" t="n">
        <v>0</v>
      </c>
      <c r="E23181" s="7" t="n">
        <v>0</v>
      </c>
      <c r="F23181" s="7" t="n">
        <v>1</v>
      </c>
      <c r="G23181" s="7" t="n">
        <v>143.99</v>
      </c>
    </row>
    <row r="23182" customFormat="false" ht="15" hidden="false" customHeight="false" outlineLevel="0" collapsed="false">
      <c r="A23182" s="7" t="s">
        <v>34</v>
      </c>
      <c r="B23182" s="7" t="s">
        <v>245</v>
      </c>
      <c r="C23182" s="7" t="s">
        <v>1443</v>
      </c>
      <c r="D23182" s="7" t="n">
        <v>0</v>
      </c>
      <c r="E23182" s="7" t="n">
        <v>0</v>
      </c>
      <c r="F23182" s="7" t="n">
        <v>1</v>
      </c>
      <c r="G23182" s="7" t="n">
        <v>127.08</v>
      </c>
    </row>
    <row r="23183" customFormat="false" ht="15" hidden="false" customHeight="false" outlineLevel="0" collapsed="false">
      <c r="A23183" s="7" t="s">
        <v>34</v>
      </c>
      <c r="B23183" s="7" t="s">
        <v>245</v>
      </c>
      <c r="C23183" s="7" t="s">
        <v>1443</v>
      </c>
      <c r="D23183" s="7" t="n">
        <v>0</v>
      </c>
      <c r="E23183" s="7" t="n">
        <v>0</v>
      </c>
      <c r="F23183" s="7" t="n">
        <v>1</v>
      </c>
      <c r="G23183" s="7" t="n">
        <v>129.59</v>
      </c>
    </row>
    <row r="23184" customFormat="false" ht="15" hidden="false" customHeight="false" outlineLevel="0" collapsed="false">
      <c r="A23184" s="7" t="s">
        <v>34</v>
      </c>
      <c r="B23184" s="7" t="s">
        <v>245</v>
      </c>
      <c r="C23184" s="7" t="s">
        <v>1443</v>
      </c>
      <c r="D23184" s="7" t="n">
        <v>0</v>
      </c>
      <c r="E23184" s="7" t="n">
        <v>0</v>
      </c>
      <c r="F23184" s="7" t="n">
        <v>1</v>
      </c>
      <c r="G23184" s="7" t="n">
        <v>143.98</v>
      </c>
    </row>
    <row r="23185" customFormat="false" ht="15" hidden="false" customHeight="false" outlineLevel="0" collapsed="false">
      <c r="A23185" s="7" t="s">
        <v>34</v>
      </c>
      <c r="B23185" s="7" t="s">
        <v>245</v>
      </c>
      <c r="C23185" s="7" t="s">
        <v>1443</v>
      </c>
      <c r="D23185" s="7" t="n">
        <v>0</v>
      </c>
      <c r="E23185" s="7" t="n">
        <v>0</v>
      </c>
      <c r="F23185" s="7" t="n">
        <v>2</v>
      </c>
      <c r="G23185" s="7" t="n">
        <v>259.18</v>
      </c>
    </row>
    <row r="23186" customFormat="false" ht="15" hidden="false" customHeight="false" outlineLevel="0" collapsed="false">
      <c r="A23186" s="7" t="s">
        <v>34</v>
      </c>
      <c r="B23186" s="7" t="s">
        <v>245</v>
      </c>
      <c r="C23186" s="7" t="s">
        <v>1443</v>
      </c>
      <c r="D23186" s="7" t="n">
        <v>0</v>
      </c>
      <c r="E23186" s="7" t="n">
        <v>0</v>
      </c>
      <c r="F23186" s="7" t="n">
        <v>1</v>
      </c>
      <c r="G23186" s="7" t="n">
        <v>127.08</v>
      </c>
    </row>
    <row r="23187" customFormat="false" ht="15" hidden="false" customHeight="false" outlineLevel="0" collapsed="false">
      <c r="A23187" s="7" t="s">
        <v>34</v>
      </c>
      <c r="B23187" s="7" t="s">
        <v>245</v>
      </c>
      <c r="C23187" s="7" t="s">
        <v>1443</v>
      </c>
      <c r="D23187" s="7" t="n">
        <v>0</v>
      </c>
      <c r="E23187" s="7" t="n">
        <v>0</v>
      </c>
      <c r="F23187" s="7" t="n">
        <v>1</v>
      </c>
      <c r="G23187" s="7" t="n">
        <v>143.98</v>
      </c>
    </row>
    <row r="23188" customFormat="false" ht="15" hidden="false" customHeight="false" outlineLevel="0" collapsed="false">
      <c r="A23188" s="7" t="s">
        <v>34</v>
      </c>
      <c r="B23188" s="7" t="s">
        <v>245</v>
      </c>
      <c r="C23188" s="7" t="s">
        <v>1443</v>
      </c>
      <c r="D23188" s="7" t="n">
        <v>0</v>
      </c>
      <c r="E23188" s="7" t="n">
        <v>0</v>
      </c>
      <c r="F23188" s="7" t="n">
        <v>2</v>
      </c>
      <c r="G23188" s="7" t="n">
        <v>256.65</v>
      </c>
    </row>
    <row r="23189" customFormat="false" ht="15" hidden="false" customHeight="false" outlineLevel="0" collapsed="false">
      <c r="A23189" s="7" t="s">
        <v>34</v>
      </c>
      <c r="B23189" s="7" t="s">
        <v>245</v>
      </c>
      <c r="C23189" s="7" t="s">
        <v>1443</v>
      </c>
      <c r="D23189" s="7" t="n">
        <v>0</v>
      </c>
      <c r="E23189" s="7" t="n">
        <v>0</v>
      </c>
      <c r="F23189" s="7" t="n">
        <v>1</v>
      </c>
      <c r="G23189" s="7" t="n">
        <v>115.18</v>
      </c>
    </row>
    <row r="23190" customFormat="false" ht="15" hidden="false" customHeight="false" outlineLevel="0" collapsed="false">
      <c r="A23190" s="7" t="s">
        <v>34</v>
      </c>
      <c r="B23190" s="7" t="s">
        <v>245</v>
      </c>
      <c r="C23190" s="7" t="s">
        <v>1443</v>
      </c>
      <c r="D23190" s="7" t="n">
        <v>0</v>
      </c>
      <c r="E23190" s="7" t="n">
        <v>0</v>
      </c>
      <c r="F23190" s="7" t="n">
        <v>8</v>
      </c>
      <c r="G23190" s="7" t="n">
        <v>1079.92</v>
      </c>
    </row>
    <row r="23191" customFormat="false" ht="15" hidden="false" customHeight="false" outlineLevel="0" collapsed="false">
      <c r="A23191" s="7" t="s">
        <v>34</v>
      </c>
      <c r="B23191" s="7" t="s">
        <v>245</v>
      </c>
      <c r="C23191" s="7" t="s">
        <v>1443</v>
      </c>
      <c r="D23191" s="7" t="n">
        <v>0</v>
      </c>
      <c r="E23191" s="7" t="n">
        <v>0</v>
      </c>
      <c r="F23191" s="7" t="n">
        <v>1</v>
      </c>
      <c r="G23191" s="7" t="n">
        <v>115.19</v>
      </c>
    </row>
    <row r="23192" customFormat="false" ht="15" hidden="false" customHeight="false" outlineLevel="0" collapsed="false">
      <c r="A23192" s="7" t="s">
        <v>34</v>
      </c>
      <c r="B23192" s="7" t="s">
        <v>245</v>
      </c>
      <c r="C23192" s="7" t="s">
        <v>1443</v>
      </c>
      <c r="D23192" s="7" t="n">
        <v>0</v>
      </c>
      <c r="E23192" s="7" t="n">
        <v>0</v>
      </c>
      <c r="F23192" s="7" t="n">
        <v>1</v>
      </c>
      <c r="G23192" s="7" t="n">
        <v>122.39</v>
      </c>
    </row>
    <row r="23193" customFormat="false" ht="15" hidden="false" customHeight="false" outlineLevel="0" collapsed="false">
      <c r="A23193" s="7" t="s">
        <v>34</v>
      </c>
      <c r="B23193" s="7" t="s">
        <v>245</v>
      </c>
      <c r="C23193" s="7" t="s">
        <v>1443</v>
      </c>
      <c r="D23193" s="7" t="n">
        <v>0</v>
      </c>
      <c r="E23193" s="7" t="n">
        <v>0</v>
      </c>
      <c r="F23193" s="7" t="n">
        <v>1</v>
      </c>
      <c r="G23193" s="7" t="n">
        <v>110.16</v>
      </c>
    </row>
    <row r="23194" customFormat="false" ht="15" hidden="false" customHeight="false" outlineLevel="0" collapsed="false">
      <c r="A23194" s="7" t="s">
        <v>34</v>
      </c>
      <c r="B23194" s="7" t="s">
        <v>245</v>
      </c>
      <c r="C23194" s="7" t="s">
        <v>1443</v>
      </c>
      <c r="D23194" s="7" t="n">
        <v>0</v>
      </c>
      <c r="E23194" s="7" t="n">
        <v>0</v>
      </c>
      <c r="F23194" s="7" t="n">
        <v>1</v>
      </c>
      <c r="G23194" s="7" t="n">
        <v>129.59</v>
      </c>
    </row>
    <row r="23195" customFormat="false" ht="15" hidden="false" customHeight="false" outlineLevel="0" collapsed="false">
      <c r="A23195" s="7" t="s">
        <v>34</v>
      </c>
      <c r="B23195" s="7" t="s">
        <v>245</v>
      </c>
      <c r="C23195" s="7" t="s">
        <v>1443</v>
      </c>
      <c r="D23195" s="7" t="n">
        <v>0</v>
      </c>
      <c r="E23195" s="7" t="n">
        <v>0</v>
      </c>
      <c r="F23195" s="7" t="n">
        <v>1</v>
      </c>
      <c r="G23195" s="7" t="n">
        <v>129.59</v>
      </c>
    </row>
    <row r="23196" customFormat="false" ht="15" hidden="false" customHeight="false" outlineLevel="0" collapsed="false">
      <c r="A23196" s="7" t="s">
        <v>34</v>
      </c>
      <c r="B23196" s="7" t="s">
        <v>245</v>
      </c>
      <c r="C23196" s="7" t="s">
        <v>1443</v>
      </c>
      <c r="D23196" s="7" t="n">
        <v>0</v>
      </c>
      <c r="E23196" s="7" t="n">
        <v>0</v>
      </c>
      <c r="F23196" s="7" t="n">
        <v>2</v>
      </c>
      <c r="G23196" s="7" t="n">
        <v>287.96</v>
      </c>
    </row>
    <row r="23197" customFormat="false" ht="15" hidden="false" customHeight="false" outlineLevel="0" collapsed="false">
      <c r="A23197" s="7" t="s">
        <v>34</v>
      </c>
      <c r="B23197" s="7" t="s">
        <v>245</v>
      </c>
      <c r="C23197" s="7" t="s">
        <v>1443</v>
      </c>
      <c r="D23197" s="7" t="n">
        <v>0</v>
      </c>
      <c r="E23197" s="7" t="n">
        <v>0</v>
      </c>
      <c r="F23197" s="7" t="n">
        <v>1</v>
      </c>
      <c r="G23197" s="7" t="n">
        <v>143.98</v>
      </c>
    </row>
    <row r="23198" customFormat="false" ht="15" hidden="false" customHeight="false" outlineLevel="0" collapsed="false">
      <c r="A23198" s="7" t="s">
        <v>34</v>
      </c>
      <c r="B23198" s="7" t="s">
        <v>245</v>
      </c>
      <c r="C23198" s="7" t="s">
        <v>1443</v>
      </c>
      <c r="D23198" s="7" t="n">
        <v>0</v>
      </c>
      <c r="E23198" s="7" t="n">
        <v>0</v>
      </c>
      <c r="F23198" s="7" t="n">
        <v>1</v>
      </c>
      <c r="G23198" s="7" t="n">
        <v>129.58</v>
      </c>
    </row>
    <row r="23199" customFormat="false" ht="15" hidden="false" customHeight="false" outlineLevel="0" collapsed="false">
      <c r="A23199" s="7" t="s">
        <v>34</v>
      </c>
      <c r="B23199" s="7" t="s">
        <v>245</v>
      </c>
      <c r="C23199" s="7" t="s">
        <v>1443</v>
      </c>
      <c r="D23199" s="7" t="n">
        <v>0</v>
      </c>
      <c r="E23199" s="7" t="n">
        <v>0</v>
      </c>
      <c r="F23199" s="7" t="n">
        <v>4</v>
      </c>
      <c r="G23199" s="7" t="n">
        <v>547.12</v>
      </c>
    </row>
    <row r="23200" customFormat="false" ht="15" hidden="false" customHeight="false" outlineLevel="0" collapsed="false">
      <c r="A23200" s="7" t="s">
        <v>34</v>
      </c>
      <c r="B23200" s="7" t="s">
        <v>245</v>
      </c>
      <c r="C23200" s="7" t="s">
        <v>1443</v>
      </c>
      <c r="D23200" s="7" t="n">
        <v>0</v>
      </c>
      <c r="E23200" s="7" t="n">
        <v>0</v>
      </c>
      <c r="F23200" s="7" t="n">
        <v>1</v>
      </c>
      <c r="G23200" s="7" t="n">
        <v>129.59</v>
      </c>
    </row>
    <row r="23201" customFormat="false" ht="15" hidden="false" customHeight="false" outlineLevel="0" collapsed="false">
      <c r="A23201" s="7" t="s">
        <v>34</v>
      </c>
      <c r="B23201" s="7" t="s">
        <v>245</v>
      </c>
      <c r="C23201" s="7" t="s">
        <v>1443</v>
      </c>
      <c r="D23201" s="7" t="n">
        <v>0</v>
      </c>
      <c r="E23201" s="7" t="n">
        <v>0</v>
      </c>
      <c r="F23201" s="7" t="n">
        <v>2</v>
      </c>
      <c r="G23201" s="7" t="n">
        <v>266.37</v>
      </c>
    </row>
    <row r="23202" customFormat="false" ht="15" hidden="false" customHeight="false" outlineLevel="0" collapsed="false">
      <c r="A23202" s="7" t="s">
        <v>34</v>
      </c>
      <c r="B23202" s="7" t="s">
        <v>245</v>
      </c>
      <c r="C23202" s="7" t="s">
        <v>1443</v>
      </c>
      <c r="D23202" s="7" t="n">
        <v>0</v>
      </c>
      <c r="E23202" s="7" t="n">
        <v>0</v>
      </c>
      <c r="F23202" s="7" t="n">
        <v>2</v>
      </c>
      <c r="G23202" s="7" t="n">
        <v>271.05</v>
      </c>
    </row>
    <row r="23203" customFormat="false" ht="15" hidden="false" customHeight="false" outlineLevel="0" collapsed="false">
      <c r="A23203" s="7" t="s">
        <v>34</v>
      </c>
      <c r="B23203" s="7" t="s">
        <v>245</v>
      </c>
      <c r="C23203" s="7" t="s">
        <v>1443</v>
      </c>
      <c r="D23203" s="7" t="n">
        <v>0</v>
      </c>
      <c r="E23203" s="7" t="n">
        <v>0</v>
      </c>
      <c r="F23203" s="7" t="n">
        <v>1</v>
      </c>
      <c r="G23203" s="7" t="n">
        <v>143.99</v>
      </c>
    </row>
    <row r="23204" customFormat="false" ht="15" hidden="false" customHeight="false" outlineLevel="0" collapsed="false">
      <c r="A23204" s="7" t="s">
        <v>34</v>
      </c>
      <c r="B23204" s="7" t="s">
        <v>245</v>
      </c>
      <c r="C23204" s="7" t="s">
        <v>1443</v>
      </c>
      <c r="D23204" s="7" t="n">
        <v>0</v>
      </c>
      <c r="E23204" s="7" t="n">
        <v>0</v>
      </c>
      <c r="F23204" s="7" t="n">
        <v>1</v>
      </c>
      <c r="G23204" s="7" t="n">
        <v>143.99</v>
      </c>
    </row>
    <row r="23205" customFormat="false" ht="15" hidden="false" customHeight="false" outlineLevel="0" collapsed="false">
      <c r="A23205" s="7" t="s">
        <v>34</v>
      </c>
      <c r="B23205" s="7" t="s">
        <v>245</v>
      </c>
      <c r="C23205" s="7" t="s">
        <v>1443</v>
      </c>
      <c r="D23205" s="7" t="n">
        <v>0</v>
      </c>
      <c r="E23205" s="7" t="n">
        <v>0</v>
      </c>
      <c r="F23205" s="7" t="n">
        <v>2</v>
      </c>
      <c r="G23205" s="7" t="n">
        <v>254.14</v>
      </c>
    </row>
    <row r="23206" customFormat="false" ht="15" hidden="false" customHeight="false" outlineLevel="0" collapsed="false">
      <c r="A23206" s="7" t="s">
        <v>34</v>
      </c>
      <c r="B23206" s="7" t="s">
        <v>245</v>
      </c>
      <c r="C23206" s="7" t="s">
        <v>1443</v>
      </c>
      <c r="D23206" s="7" t="n">
        <v>0</v>
      </c>
      <c r="E23206" s="7" t="n">
        <v>0</v>
      </c>
      <c r="F23206" s="7" t="n">
        <v>2</v>
      </c>
      <c r="G23206" s="7" t="n">
        <v>287.98</v>
      </c>
    </row>
    <row r="23207" customFormat="false" ht="15" hidden="false" customHeight="false" outlineLevel="0" collapsed="false">
      <c r="A23207" s="7" t="s">
        <v>34</v>
      </c>
      <c r="B23207" s="7" t="s">
        <v>245</v>
      </c>
      <c r="C23207" s="7" t="s">
        <v>1443</v>
      </c>
      <c r="D23207" s="7" t="n">
        <v>0</v>
      </c>
      <c r="E23207" s="7" t="n">
        <v>0</v>
      </c>
      <c r="F23207" s="7" t="n">
        <v>1</v>
      </c>
      <c r="G23207" s="7" t="n">
        <v>127.08</v>
      </c>
    </row>
    <row r="23208" customFormat="false" ht="15" hidden="false" customHeight="false" outlineLevel="0" collapsed="false">
      <c r="A23208" s="7" t="s">
        <v>34</v>
      </c>
      <c r="B23208" s="7" t="s">
        <v>245</v>
      </c>
      <c r="C23208" s="7" t="s">
        <v>1443</v>
      </c>
      <c r="D23208" s="7" t="n">
        <v>0</v>
      </c>
      <c r="E23208" s="7" t="n">
        <v>0</v>
      </c>
      <c r="F23208" s="7" t="n">
        <v>2</v>
      </c>
      <c r="G23208" s="7" t="n">
        <v>273.58</v>
      </c>
    </row>
    <row r="23209" customFormat="false" ht="15" hidden="false" customHeight="false" outlineLevel="0" collapsed="false">
      <c r="A23209" s="7" t="s">
        <v>34</v>
      </c>
      <c r="B23209" s="7" t="s">
        <v>245</v>
      </c>
      <c r="C23209" s="7" t="s">
        <v>1443</v>
      </c>
      <c r="D23209" s="7" t="n">
        <v>0</v>
      </c>
      <c r="E23209" s="7" t="n">
        <v>0</v>
      </c>
      <c r="F23209" s="7" t="n">
        <v>2</v>
      </c>
      <c r="G23209" s="7" t="n">
        <v>273.58</v>
      </c>
    </row>
    <row r="23210" customFormat="false" ht="15" hidden="false" customHeight="false" outlineLevel="0" collapsed="false">
      <c r="A23210" s="7" t="s">
        <v>34</v>
      </c>
      <c r="B23210" s="7" t="s">
        <v>245</v>
      </c>
      <c r="C23210" s="7" t="s">
        <v>1443</v>
      </c>
      <c r="D23210" s="7" t="n">
        <v>0</v>
      </c>
      <c r="E23210" s="7" t="n">
        <v>0</v>
      </c>
      <c r="F23210" s="7" t="n">
        <v>3</v>
      </c>
      <c r="G23210" s="7" t="n">
        <v>388.77</v>
      </c>
    </row>
    <row r="23211" customFormat="false" ht="15" hidden="false" customHeight="false" outlineLevel="0" collapsed="false">
      <c r="A23211" s="7" t="s">
        <v>34</v>
      </c>
      <c r="B23211" s="7" t="s">
        <v>245</v>
      </c>
      <c r="C23211" s="7" t="s">
        <v>1443</v>
      </c>
      <c r="D23211" s="7" t="n">
        <v>0</v>
      </c>
      <c r="E23211" s="7" t="n">
        <v>0</v>
      </c>
      <c r="F23211" s="7" t="n">
        <v>1</v>
      </c>
      <c r="G23211" s="7" t="n">
        <v>129.59</v>
      </c>
    </row>
    <row r="23212" customFormat="false" ht="15" hidden="false" customHeight="false" outlineLevel="0" collapsed="false">
      <c r="A23212" s="7" t="s">
        <v>34</v>
      </c>
      <c r="B23212" s="7" t="s">
        <v>245</v>
      </c>
      <c r="C23212" s="7" t="s">
        <v>1443</v>
      </c>
      <c r="D23212" s="7" t="n">
        <v>0</v>
      </c>
      <c r="E23212" s="7" t="n">
        <v>0</v>
      </c>
      <c r="F23212" s="7" t="n">
        <v>10</v>
      </c>
      <c r="G23212" s="7" t="n">
        <v>1271.72</v>
      </c>
    </row>
    <row r="23213" customFormat="false" ht="15" hidden="false" customHeight="false" outlineLevel="0" collapsed="false">
      <c r="A23213" s="7" t="s">
        <v>34</v>
      </c>
      <c r="B23213" s="7" t="s">
        <v>245</v>
      </c>
      <c r="C23213" s="7" t="s">
        <v>1443</v>
      </c>
      <c r="D23213" s="7" t="n">
        <v>26</v>
      </c>
      <c r="E23213" s="7" t="n">
        <v>3153.88</v>
      </c>
      <c r="F23213" s="7" t="n">
        <v>0</v>
      </c>
      <c r="G23213" s="7" t="n">
        <v>0</v>
      </c>
    </row>
    <row r="23214" customFormat="false" ht="15" hidden="false" customHeight="false" outlineLevel="0" collapsed="false">
      <c r="A23214" s="7" t="s">
        <v>34</v>
      </c>
      <c r="B23214" s="7" t="s">
        <v>245</v>
      </c>
      <c r="C23214" s="7" t="s">
        <v>1443</v>
      </c>
      <c r="D23214" s="7" t="n">
        <v>0</v>
      </c>
      <c r="E23214" s="7" t="n">
        <v>0</v>
      </c>
      <c r="F23214" s="7" t="n">
        <v>1</v>
      </c>
      <c r="G23214" s="7" t="n">
        <v>115.19</v>
      </c>
    </row>
    <row r="23215" customFormat="false" ht="15" hidden="false" customHeight="false" outlineLevel="0" collapsed="false">
      <c r="A23215" s="7" t="s">
        <v>34</v>
      </c>
      <c r="B23215" s="7" t="s">
        <v>245</v>
      </c>
      <c r="C23215" s="7" t="s">
        <v>1443</v>
      </c>
      <c r="D23215" s="7" t="n">
        <v>0</v>
      </c>
      <c r="E23215" s="7" t="n">
        <v>0</v>
      </c>
      <c r="F23215" s="7" t="n">
        <v>7</v>
      </c>
      <c r="G23215" s="7" t="n">
        <v>878.33</v>
      </c>
    </row>
    <row r="23216" customFormat="false" ht="15" hidden="false" customHeight="false" outlineLevel="0" collapsed="false">
      <c r="A23216" s="7" t="s">
        <v>34</v>
      </c>
      <c r="B23216" s="7" t="s">
        <v>245</v>
      </c>
      <c r="C23216" s="7" t="s">
        <v>1443</v>
      </c>
      <c r="D23216" s="7" t="n">
        <v>0</v>
      </c>
      <c r="E23216" s="7" t="n">
        <v>0</v>
      </c>
      <c r="F23216" s="7" t="n">
        <v>17</v>
      </c>
      <c r="G23216" s="7" t="n">
        <v>2171.72</v>
      </c>
    </row>
    <row r="23217" customFormat="false" ht="15" hidden="false" customHeight="false" outlineLevel="0" collapsed="false">
      <c r="A23217" s="7" t="s">
        <v>34</v>
      </c>
      <c r="B23217" s="7" t="s">
        <v>245</v>
      </c>
      <c r="C23217" s="7" t="s">
        <v>1443</v>
      </c>
      <c r="D23217" s="7" t="n">
        <v>0</v>
      </c>
      <c r="E23217" s="7" t="n">
        <v>0</v>
      </c>
      <c r="F23217" s="7" t="n">
        <v>1</v>
      </c>
      <c r="G23217" s="7" t="n">
        <v>143.99</v>
      </c>
    </row>
    <row r="23218" customFormat="false" ht="15" hidden="false" customHeight="false" outlineLevel="0" collapsed="false">
      <c r="A23218" s="7" t="s">
        <v>34</v>
      </c>
      <c r="B23218" s="7" t="s">
        <v>245</v>
      </c>
      <c r="C23218" s="7" t="s">
        <v>1443</v>
      </c>
      <c r="D23218" s="7" t="n">
        <v>0</v>
      </c>
      <c r="E23218" s="7" t="n">
        <v>0</v>
      </c>
      <c r="F23218" s="7" t="n">
        <v>2</v>
      </c>
      <c r="G23218" s="7" t="n">
        <v>259.18</v>
      </c>
    </row>
    <row r="23219" customFormat="false" ht="15" hidden="false" customHeight="false" outlineLevel="0" collapsed="false">
      <c r="A23219" s="7" t="s">
        <v>34</v>
      </c>
      <c r="B23219" s="7" t="s">
        <v>245</v>
      </c>
      <c r="C23219" s="7" t="s">
        <v>1443</v>
      </c>
      <c r="D23219" s="7" t="n">
        <v>0</v>
      </c>
      <c r="E23219" s="7" t="n">
        <v>0</v>
      </c>
      <c r="F23219" s="7" t="n">
        <v>1</v>
      </c>
      <c r="G23219" s="7" t="n">
        <v>143.99</v>
      </c>
    </row>
    <row r="23220" customFormat="false" ht="15" hidden="false" customHeight="false" outlineLevel="0" collapsed="false">
      <c r="A23220" s="7" t="s">
        <v>34</v>
      </c>
      <c r="B23220" s="7" t="s">
        <v>245</v>
      </c>
      <c r="C23220" s="7" t="s">
        <v>1443</v>
      </c>
      <c r="D23220" s="7" t="n">
        <v>0</v>
      </c>
      <c r="E23220" s="7" t="n">
        <v>0</v>
      </c>
      <c r="F23220" s="7" t="n">
        <v>2</v>
      </c>
      <c r="G23220" s="7" t="n">
        <v>244.78</v>
      </c>
    </row>
    <row r="23221" customFormat="false" ht="15" hidden="false" customHeight="false" outlineLevel="0" collapsed="false">
      <c r="A23221" s="7" t="s">
        <v>34</v>
      </c>
      <c r="B23221" s="7" t="s">
        <v>245</v>
      </c>
      <c r="C23221" s="7" t="s">
        <v>1443</v>
      </c>
      <c r="D23221" s="7" t="n">
        <v>0</v>
      </c>
      <c r="E23221" s="7" t="n">
        <v>0</v>
      </c>
      <c r="F23221" s="7" t="n">
        <v>2</v>
      </c>
      <c r="G23221" s="7" t="n">
        <v>266.37</v>
      </c>
    </row>
    <row r="23222" customFormat="false" ht="15" hidden="false" customHeight="false" outlineLevel="0" collapsed="false">
      <c r="A23222" s="7" t="s">
        <v>34</v>
      </c>
      <c r="B23222" s="7" t="s">
        <v>245</v>
      </c>
      <c r="C23222" s="7" t="s">
        <v>1443</v>
      </c>
      <c r="D23222" s="7" t="n">
        <v>0</v>
      </c>
      <c r="E23222" s="7" t="n">
        <v>0</v>
      </c>
      <c r="F23222" s="7" t="n">
        <v>1</v>
      </c>
      <c r="G23222" s="7" t="n">
        <v>115.19</v>
      </c>
    </row>
    <row r="23223" customFormat="false" ht="15" hidden="false" customHeight="false" outlineLevel="0" collapsed="false">
      <c r="A23223" s="7" t="s">
        <v>34</v>
      </c>
      <c r="B23223" s="7" t="s">
        <v>245</v>
      </c>
      <c r="C23223" s="7" t="s">
        <v>1443</v>
      </c>
      <c r="D23223" s="7" t="n">
        <v>1</v>
      </c>
      <c r="E23223" s="7" t="n">
        <v>0.01</v>
      </c>
      <c r="F23223" s="7" t="n">
        <v>0</v>
      </c>
      <c r="G23223" s="7" t="n">
        <v>0</v>
      </c>
    </row>
    <row r="23224" customFormat="false" ht="15" hidden="false" customHeight="false" outlineLevel="0" collapsed="false">
      <c r="A23224" s="7" t="s">
        <v>34</v>
      </c>
      <c r="B23224" s="7" t="s">
        <v>245</v>
      </c>
      <c r="C23224" s="7" t="s">
        <v>1443</v>
      </c>
      <c r="D23224" s="7" t="n">
        <v>0</v>
      </c>
      <c r="E23224" s="7" t="n">
        <v>0</v>
      </c>
      <c r="F23224" s="7" t="n">
        <v>2</v>
      </c>
      <c r="G23224" s="7" t="n">
        <v>244.78</v>
      </c>
    </row>
    <row r="23225" customFormat="false" ht="15" hidden="false" customHeight="false" outlineLevel="0" collapsed="false">
      <c r="A23225" s="7" t="s">
        <v>34</v>
      </c>
      <c r="B23225" s="7" t="s">
        <v>245</v>
      </c>
      <c r="C23225" s="7" t="s">
        <v>1443</v>
      </c>
      <c r="D23225" s="7" t="n">
        <v>0</v>
      </c>
      <c r="E23225" s="7" t="n">
        <v>0</v>
      </c>
      <c r="F23225" s="7" t="n">
        <v>1</v>
      </c>
      <c r="G23225" s="7" t="n">
        <v>115.19</v>
      </c>
    </row>
    <row r="23226" customFormat="false" ht="15" hidden="false" customHeight="false" outlineLevel="0" collapsed="false">
      <c r="A23226" s="7" t="s">
        <v>34</v>
      </c>
      <c r="B23226" s="7" t="s">
        <v>245</v>
      </c>
      <c r="C23226" s="7" t="s">
        <v>1443</v>
      </c>
      <c r="D23226" s="7" t="n">
        <v>0</v>
      </c>
      <c r="E23226" s="7" t="n">
        <v>0</v>
      </c>
      <c r="F23226" s="7" t="n">
        <v>9</v>
      </c>
      <c r="G23226" s="7" t="n">
        <v>1209.44</v>
      </c>
    </row>
    <row r="23227" customFormat="false" ht="15" hidden="false" customHeight="false" outlineLevel="0" collapsed="false">
      <c r="A23227" s="7" t="s">
        <v>34</v>
      </c>
      <c r="B23227" s="7" t="s">
        <v>245</v>
      </c>
      <c r="C23227" s="7" t="s">
        <v>1443</v>
      </c>
      <c r="D23227" s="7" t="n">
        <v>0</v>
      </c>
      <c r="E23227" s="7" t="n">
        <v>0</v>
      </c>
      <c r="F23227" s="7" t="n">
        <v>2</v>
      </c>
      <c r="G23227" s="7" t="n">
        <v>1.68</v>
      </c>
    </row>
    <row r="23228" customFormat="false" ht="15" hidden="false" customHeight="false" outlineLevel="0" collapsed="false">
      <c r="A23228" s="7" t="s">
        <v>34</v>
      </c>
      <c r="B23228" s="7" t="s">
        <v>245</v>
      </c>
      <c r="C23228" s="7" t="s">
        <v>1443</v>
      </c>
      <c r="D23228" s="7" t="n">
        <v>0</v>
      </c>
      <c r="E23228" s="7" t="n">
        <v>0</v>
      </c>
      <c r="F23228" s="7" t="n">
        <v>1</v>
      </c>
      <c r="G23228" s="7" t="n">
        <v>143.98</v>
      </c>
    </row>
    <row r="23229" customFormat="false" ht="15" hidden="false" customHeight="false" outlineLevel="0" collapsed="false">
      <c r="A23229" s="7" t="s">
        <v>34</v>
      </c>
      <c r="B23229" s="7" t="s">
        <v>245</v>
      </c>
      <c r="C23229" s="7" t="s">
        <v>1443</v>
      </c>
      <c r="D23229" s="7" t="n">
        <v>0</v>
      </c>
      <c r="E23229" s="7" t="n">
        <v>0</v>
      </c>
      <c r="F23229" s="7" t="n">
        <v>1</v>
      </c>
      <c r="G23229" s="7" t="n">
        <v>115.19</v>
      </c>
    </row>
    <row r="23230" customFormat="false" ht="15" hidden="false" customHeight="false" outlineLevel="0" collapsed="false">
      <c r="A23230" s="7" t="s">
        <v>34</v>
      </c>
      <c r="B23230" s="7" t="s">
        <v>245</v>
      </c>
      <c r="C23230" s="7" t="s">
        <v>1443</v>
      </c>
      <c r="D23230" s="7" t="n">
        <v>0</v>
      </c>
      <c r="E23230" s="7" t="n">
        <v>0</v>
      </c>
      <c r="F23230" s="7" t="n">
        <v>1</v>
      </c>
      <c r="G23230" s="7" t="n">
        <v>129.58</v>
      </c>
    </row>
    <row r="23231" customFormat="false" ht="15" hidden="false" customHeight="false" outlineLevel="0" collapsed="false">
      <c r="A23231" s="7" t="s">
        <v>34</v>
      </c>
      <c r="B23231" s="7" t="s">
        <v>245</v>
      </c>
      <c r="C23231" s="7" t="s">
        <v>1443</v>
      </c>
      <c r="D23231" s="7" t="n">
        <v>0</v>
      </c>
      <c r="E23231" s="7" t="n">
        <v>0</v>
      </c>
      <c r="F23231" s="7" t="n">
        <v>1</v>
      </c>
      <c r="G23231" s="7" t="n">
        <v>115.19</v>
      </c>
    </row>
    <row r="23232" customFormat="false" ht="15" hidden="false" customHeight="false" outlineLevel="0" collapsed="false">
      <c r="A23232" s="7" t="s">
        <v>34</v>
      </c>
      <c r="B23232" s="7" t="s">
        <v>245</v>
      </c>
      <c r="C23232" s="7" t="s">
        <v>1443</v>
      </c>
      <c r="D23232" s="7" t="n">
        <v>0</v>
      </c>
      <c r="E23232" s="7" t="n">
        <v>0</v>
      </c>
      <c r="F23232" s="7" t="n">
        <v>1</v>
      </c>
      <c r="G23232" s="7" t="n">
        <v>129.58</v>
      </c>
    </row>
    <row r="23233" customFormat="false" ht="15" hidden="false" customHeight="false" outlineLevel="0" collapsed="false">
      <c r="A23233" s="7" t="s">
        <v>34</v>
      </c>
      <c r="B23233" s="7" t="s">
        <v>245</v>
      </c>
      <c r="C23233" s="7" t="s">
        <v>1443</v>
      </c>
      <c r="D23233" s="7" t="n">
        <v>0</v>
      </c>
      <c r="E23233" s="7" t="n">
        <v>0</v>
      </c>
      <c r="F23233" s="7" t="n">
        <v>3</v>
      </c>
      <c r="G23233" s="7" t="n">
        <v>345.56</v>
      </c>
    </row>
    <row r="23234" customFormat="false" ht="15" hidden="false" customHeight="false" outlineLevel="0" collapsed="false">
      <c r="A23234" s="7" t="s">
        <v>34</v>
      </c>
      <c r="B23234" s="7" t="s">
        <v>245</v>
      </c>
      <c r="C23234" s="7" t="s">
        <v>1443</v>
      </c>
      <c r="D23234" s="7" t="n">
        <v>0</v>
      </c>
      <c r="E23234" s="7" t="n">
        <v>0</v>
      </c>
      <c r="F23234" s="7" t="n">
        <v>1</v>
      </c>
      <c r="G23234" s="7" t="n">
        <v>143.99</v>
      </c>
    </row>
    <row r="23235" customFormat="false" ht="15" hidden="false" customHeight="false" outlineLevel="0" collapsed="false">
      <c r="A23235" s="7" t="s">
        <v>34</v>
      </c>
      <c r="B23235" s="7" t="s">
        <v>245</v>
      </c>
      <c r="C23235" s="7" t="s">
        <v>1443</v>
      </c>
      <c r="D23235" s="7" t="n">
        <v>0</v>
      </c>
      <c r="E23235" s="7" t="n">
        <v>0</v>
      </c>
      <c r="F23235" s="7" t="n">
        <v>1</v>
      </c>
      <c r="G23235" s="7" t="n">
        <v>129.59</v>
      </c>
    </row>
    <row r="23236" customFormat="false" ht="15" hidden="false" customHeight="false" outlineLevel="0" collapsed="false">
      <c r="A23236" s="7" t="s">
        <v>34</v>
      </c>
      <c r="B23236" s="7" t="s">
        <v>245</v>
      </c>
      <c r="C23236" s="7" t="s">
        <v>1443</v>
      </c>
      <c r="D23236" s="7" t="n">
        <v>0</v>
      </c>
      <c r="E23236" s="7" t="n">
        <v>0</v>
      </c>
      <c r="F23236" s="7" t="n">
        <v>1</v>
      </c>
      <c r="G23236" s="7" t="n">
        <v>143.98</v>
      </c>
    </row>
    <row r="23237" customFormat="false" ht="15" hidden="false" customHeight="false" outlineLevel="0" collapsed="false">
      <c r="A23237" s="7" t="s">
        <v>34</v>
      </c>
      <c r="B23237" s="7" t="s">
        <v>245</v>
      </c>
      <c r="C23237" s="7" t="s">
        <v>1443</v>
      </c>
      <c r="D23237" s="7" t="n">
        <v>0</v>
      </c>
      <c r="E23237" s="7" t="n">
        <v>0</v>
      </c>
      <c r="F23237" s="7" t="n">
        <v>1</v>
      </c>
      <c r="G23237" s="7" t="n">
        <v>122.39</v>
      </c>
    </row>
    <row r="23238" customFormat="false" ht="15" hidden="false" customHeight="false" outlineLevel="0" collapsed="false">
      <c r="A23238" s="7" t="s">
        <v>34</v>
      </c>
      <c r="B23238" s="7" t="s">
        <v>245</v>
      </c>
      <c r="C23238" s="7" t="s">
        <v>1443</v>
      </c>
      <c r="D23238" s="7" t="n">
        <v>0</v>
      </c>
      <c r="E23238" s="7" t="n">
        <v>0</v>
      </c>
      <c r="F23238" s="7" t="n">
        <v>11</v>
      </c>
      <c r="G23238" s="7" t="n">
        <v>1430.11</v>
      </c>
    </row>
    <row r="23239" customFormat="false" ht="15" hidden="false" customHeight="false" outlineLevel="0" collapsed="false">
      <c r="A23239" s="7" t="s">
        <v>34</v>
      </c>
      <c r="B23239" s="7" t="s">
        <v>245</v>
      </c>
      <c r="C23239" s="7" t="s">
        <v>1443</v>
      </c>
      <c r="D23239" s="7" t="n">
        <v>0</v>
      </c>
      <c r="E23239" s="7" t="n">
        <v>0</v>
      </c>
      <c r="F23239" s="7" t="n">
        <v>1</v>
      </c>
      <c r="G23239" s="7" t="n">
        <v>143.98</v>
      </c>
    </row>
    <row r="23240" customFormat="false" ht="15" hidden="false" customHeight="false" outlineLevel="0" collapsed="false">
      <c r="A23240" s="7" t="s">
        <v>34</v>
      </c>
      <c r="B23240" s="7" t="s">
        <v>245</v>
      </c>
      <c r="C23240" s="7" t="s">
        <v>1443</v>
      </c>
      <c r="D23240" s="7" t="n">
        <v>0</v>
      </c>
      <c r="E23240" s="7" t="n">
        <v>0</v>
      </c>
      <c r="F23240" s="7" t="n">
        <v>9</v>
      </c>
      <c r="G23240" s="7" t="n">
        <v>1187.85</v>
      </c>
    </row>
    <row r="23241" customFormat="false" ht="15" hidden="false" customHeight="false" outlineLevel="0" collapsed="false">
      <c r="A23241" s="7" t="s">
        <v>34</v>
      </c>
      <c r="B23241" s="7" t="s">
        <v>245</v>
      </c>
      <c r="C23241" s="7" t="s">
        <v>1443</v>
      </c>
      <c r="D23241" s="7" t="n">
        <v>0</v>
      </c>
      <c r="E23241" s="7" t="n">
        <v>0</v>
      </c>
      <c r="F23241" s="7" t="n">
        <v>15</v>
      </c>
      <c r="G23241" s="7" t="n">
        <v>1929.45</v>
      </c>
    </row>
    <row r="23242" customFormat="false" ht="15" hidden="false" customHeight="false" outlineLevel="0" collapsed="false">
      <c r="A23242" s="7" t="s">
        <v>34</v>
      </c>
      <c r="B23242" s="7" t="s">
        <v>245</v>
      </c>
      <c r="C23242" s="7" t="s">
        <v>1443</v>
      </c>
      <c r="D23242" s="7" t="n">
        <v>0</v>
      </c>
      <c r="E23242" s="7" t="n">
        <v>0</v>
      </c>
      <c r="F23242" s="7" t="n">
        <v>1</v>
      </c>
      <c r="G23242" s="7" t="n">
        <v>129.59</v>
      </c>
    </row>
    <row r="23243" customFormat="false" ht="15" hidden="false" customHeight="false" outlineLevel="0" collapsed="false">
      <c r="A23243" s="7" t="s">
        <v>34</v>
      </c>
      <c r="B23243" s="7" t="s">
        <v>245</v>
      </c>
      <c r="C23243" s="7" t="s">
        <v>1443</v>
      </c>
      <c r="D23243" s="7" t="n">
        <v>0</v>
      </c>
      <c r="E23243" s="7" t="n">
        <v>0</v>
      </c>
      <c r="F23243" s="7" t="n">
        <v>1</v>
      </c>
      <c r="G23243" s="7" t="n">
        <v>129.59</v>
      </c>
    </row>
    <row r="23244" customFormat="false" ht="15" hidden="false" customHeight="false" outlineLevel="0" collapsed="false">
      <c r="A23244" s="7" t="s">
        <v>34</v>
      </c>
      <c r="B23244" s="7" t="s">
        <v>245</v>
      </c>
      <c r="C23244" s="7" t="s">
        <v>1443</v>
      </c>
      <c r="D23244" s="7" t="n">
        <v>0</v>
      </c>
      <c r="E23244" s="7" t="n">
        <v>0</v>
      </c>
      <c r="F23244" s="7" t="n">
        <v>1</v>
      </c>
      <c r="G23244" s="7" t="n">
        <v>143.99</v>
      </c>
    </row>
    <row r="23245" customFormat="false" ht="15" hidden="false" customHeight="false" outlineLevel="0" collapsed="false">
      <c r="A23245" s="7" t="s">
        <v>34</v>
      </c>
      <c r="B23245" s="7" t="s">
        <v>245</v>
      </c>
      <c r="C23245" s="7" t="s">
        <v>1443</v>
      </c>
      <c r="D23245" s="7" t="n">
        <v>0</v>
      </c>
      <c r="E23245" s="7" t="n">
        <v>0</v>
      </c>
      <c r="F23245" s="7" t="n">
        <v>1</v>
      </c>
      <c r="G23245" s="7" t="n">
        <v>143.98</v>
      </c>
    </row>
    <row r="23246" customFormat="false" ht="15" hidden="false" customHeight="false" outlineLevel="0" collapsed="false">
      <c r="A23246" s="7" t="s">
        <v>34</v>
      </c>
      <c r="B23246" s="7" t="s">
        <v>245</v>
      </c>
      <c r="C23246" s="7" t="s">
        <v>1443</v>
      </c>
      <c r="D23246" s="7" t="n">
        <v>0</v>
      </c>
      <c r="E23246" s="7" t="n">
        <v>0</v>
      </c>
      <c r="F23246" s="7" t="n">
        <v>1</v>
      </c>
      <c r="G23246" s="7" t="n">
        <v>129.59</v>
      </c>
    </row>
    <row r="23247" customFormat="false" ht="15" hidden="false" customHeight="false" outlineLevel="0" collapsed="false">
      <c r="A23247" s="7" t="s">
        <v>34</v>
      </c>
      <c r="B23247" s="7" t="s">
        <v>245</v>
      </c>
      <c r="C23247" s="7" t="s">
        <v>1443</v>
      </c>
      <c r="D23247" s="7" t="n">
        <v>0</v>
      </c>
      <c r="E23247" s="7" t="n">
        <v>0</v>
      </c>
      <c r="F23247" s="7" t="n">
        <v>2</v>
      </c>
      <c r="G23247" s="7" t="n">
        <v>266.37</v>
      </c>
    </row>
    <row r="23248" customFormat="false" ht="15" hidden="false" customHeight="false" outlineLevel="0" collapsed="false">
      <c r="A23248" s="7" t="s">
        <v>34</v>
      </c>
      <c r="B23248" s="7" t="s">
        <v>245</v>
      </c>
      <c r="C23248" s="7" t="s">
        <v>1443</v>
      </c>
      <c r="D23248" s="7" t="n">
        <v>0</v>
      </c>
      <c r="E23248" s="7" t="n">
        <v>0</v>
      </c>
      <c r="F23248" s="7" t="n">
        <v>1</v>
      </c>
      <c r="G23248" s="7" t="n">
        <v>129.58</v>
      </c>
    </row>
    <row r="23249" customFormat="false" ht="15" hidden="false" customHeight="false" outlineLevel="0" collapsed="false">
      <c r="A23249" s="7" t="s">
        <v>34</v>
      </c>
      <c r="B23249" s="7" t="s">
        <v>245</v>
      </c>
      <c r="C23249" s="7" t="s">
        <v>1443</v>
      </c>
      <c r="D23249" s="7" t="n">
        <v>0</v>
      </c>
      <c r="E23249" s="7" t="n">
        <v>0</v>
      </c>
      <c r="F23249" s="7" t="n">
        <v>3</v>
      </c>
      <c r="G23249" s="7" t="n">
        <v>403.17</v>
      </c>
    </row>
    <row r="23250" customFormat="false" ht="15" hidden="false" customHeight="false" outlineLevel="0" collapsed="false">
      <c r="A23250" s="7" t="s">
        <v>34</v>
      </c>
      <c r="B23250" s="7" t="s">
        <v>245</v>
      </c>
      <c r="C23250" s="7" t="s">
        <v>1443</v>
      </c>
      <c r="D23250" s="7" t="n">
        <v>0</v>
      </c>
      <c r="E23250" s="7" t="n">
        <v>0</v>
      </c>
      <c r="F23250" s="7" t="n">
        <v>2</v>
      </c>
      <c r="G23250" s="7" t="n">
        <v>287.97</v>
      </c>
    </row>
    <row r="23251" customFormat="false" ht="15" hidden="false" customHeight="false" outlineLevel="0" collapsed="false">
      <c r="A23251" s="7" t="s">
        <v>34</v>
      </c>
      <c r="B23251" s="7" t="s">
        <v>245</v>
      </c>
      <c r="C23251" s="7" t="s">
        <v>1443</v>
      </c>
      <c r="D23251" s="7" t="n">
        <v>0</v>
      </c>
      <c r="E23251" s="7" t="n">
        <v>0</v>
      </c>
      <c r="F23251" s="7" t="n">
        <v>5</v>
      </c>
      <c r="G23251" s="7" t="n">
        <v>662.35</v>
      </c>
    </row>
    <row r="23252" customFormat="false" ht="15" hidden="false" customHeight="false" outlineLevel="0" collapsed="false">
      <c r="A23252" s="7" t="s">
        <v>34</v>
      </c>
      <c r="B23252" s="7" t="s">
        <v>245</v>
      </c>
      <c r="C23252" s="7" t="s">
        <v>1443</v>
      </c>
      <c r="D23252" s="7" t="n">
        <v>0</v>
      </c>
      <c r="E23252" s="7" t="n">
        <v>0</v>
      </c>
      <c r="F23252" s="7" t="n">
        <v>1</v>
      </c>
      <c r="G23252" s="7" t="n">
        <v>143.98</v>
      </c>
    </row>
    <row r="23253" customFormat="false" ht="15" hidden="false" customHeight="false" outlineLevel="0" collapsed="false">
      <c r="A23253" s="7" t="s">
        <v>34</v>
      </c>
      <c r="B23253" s="7" t="s">
        <v>245</v>
      </c>
      <c r="C23253" s="7" t="s">
        <v>1443</v>
      </c>
      <c r="D23253" s="7" t="n">
        <v>0</v>
      </c>
      <c r="E23253" s="7" t="n">
        <v>0</v>
      </c>
      <c r="F23253" s="7" t="n">
        <v>2</v>
      </c>
      <c r="G23253" s="7" t="n">
        <v>259.16</v>
      </c>
    </row>
    <row r="23254" customFormat="false" ht="15" hidden="false" customHeight="false" outlineLevel="0" collapsed="false">
      <c r="A23254" s="7" t="s">
        <v>34</v>
      </c>
      <c r="B23254" s="7" t="s">
        <v>245</v>
      </c>
      <c r="C23254" s="7" t="s">
        <v>1443</v>
      </c>
      <c r="D23254" s="7" t="n">
        <v>0</v>
      </c>
      <c r="E23254" s="7" t="n">
        <v>0</v>
      </c>
      <c r="F23254" s="7" t="n">
        <v>1</v>
      </c>
      <c r="G23254" s="7" t="n">
        <v>143.98</v>
      </c>
    </row>
    <row r="23255" customFormat="false" ht="15" hidden="false" customHeight="false" outlineLevel="0" collapsed="false">
      <c r="A23255" s="7" t="s">
        <v>34</v>
      </c>
      <c r="B23255" s="7" t="s">
        <v>245</v>
      </c>
      <c r="C23255" s="7" t="s">
        <v>1443</v>
      </c>
      <c r="D23255" s="7" t="n">
        <v>0</v>
      </c>
      <c r="E23255" s="7" t="n">
        <v>0</v>
      </c>
      <c r="F23255" s="7" t="n">
        <v>6</v>
      </c>
      <c r="G23255" s="7" t="n">
        <v>820.74</v>
      </c>
    </row>
    <row r="23256" customFormat="false" ht="15" hidden="false" customHeight="false" outlineLevel="0" collapsed="false">
      <c r="A23256" s="7" t="s">
        <v>34</v>
      </c>
      <c r="B23256" s="7" t="s">
        <v>245</v>
      </c>
      <c r="C23256" s="7" t="s">
        <v>1443</v>
      </c>
      <c r="D23256" s="7" t="n">
        <v>0</v>
      </c>
      <c r="E23256" s="7" t="n">
        <v>0</v>
      </c>
      <c r="F23256" s="7" t="n">
        <v>1</v>
      </c>
      <c r="G23256" s="7" t="n">
        <v>110.25</v>
      </c>
    </row>
    <row r="23257" customFormat="false" ht="15" hidden="false" customHeight="false" outlineLevel="0" collapsed="false">
      <c r="A23257" s="7" t="s">
        <v>34</v>
      </c>
      <c r="B23257" s="7" t="s">
        <v>245</v>
      </c>
      <c r="C23257" s="7" t="s">
        <v>1443</v>
      </c>
      <c r="D23257" s="7" t="n">
        <v>0</v>
      </c>
      <c r="E23257" s="7" t="n">
        <v>0</v>
      </c>
      <c r="F23257" s="7" t="n">
        <v>1</v>
      </c>
      <c r="G23257" s="7" t="n">
        <v>143.99</v>
      </c>
    </row>
    <row r="23258" customFormat="false" ht="15" hidden="false" customHeight="false" outlineLevel="0" collapsed="false">
      <c r="A23258" s="7" t="s">
        <v>34</v>
      </c>
      <c r="B23258" s="7" t="s">
        <v>245</v>
      </c>
      <c r="C23258" s="7" t="s">
        <v>1443</v>
      </c>
      <c r="D23258" s="7" t="n">
        <v>0</v>
      </c>
      <c r="E23258" s="7" t="n">
        <v>0</v>
      </c>
      <c r="F23258" s="7" t="n">
        <v>3</v>
      </c>
      <c r="G23258" s="7" t="n">
        <v>403.14</v>
      </c>
    </row>
    <row r="23259" customFormat="false" ht="15" hidden="false" customHeight="false" outlineLevel="0" collapsed="false">
      <c r="A23259" s="7" t="s">
        <v>34</v>
      </c>
      <c r="B23259" s="7" t="s">
        <v>245</v>
      </c>
      <c r="C23259" s="7" t="s">
        <v>1443</v>
      </c>
      <c r="D23259" s="7" t="n">
        <v>0</v>
      </c>
      <c r="E23259" s="7" t="n">
        <v>0</v>
      </c>
      <c r="F23259" s="7" t="n">
        <v>1</v>
      </c>
      <c r="G23259" s="7" t="n">
        <v>143.98</v>
      </c>
    </row>
    <row r="23260" customFormat="false" ht="15" hidden="false" customHeight="false" outlineLevel="0" collapsed="false">
      <c r="A23260" s="7" t="s">
        <v>34</v>
      </c>
      <c r="B23260" s="7" t="s">
        <v>245</v>
      </c>
      <c r="C23260" s="7" t="s">
        <v>1443</v>
      </c>
      <c r="D23260" s="7" t="n">
        <v>0</v>
      </c>
      <c r="E23260" s="7" t="n">
        <v>0</v>
      </c>
      <c r="F23260" s="7" t="n">
        <v>1</v>
      </c>
      <c r="G23260" s="7" t="n">
        <v>143.99</v>
      </c>
    </row>
    <row r="23261" customFormat="false" ht="15" hidden="false" customHeight="false" outlineLevel="0" collapsed="false">
      <c r="A23261" s="7" t="s">
        <v>34</v>
      </c>
      <c r="B23261" s="7" t="s">
        <v>245</v>
      </c>
      <c r="C23261" s="7" t="s">
        <v>1443</v>
      </c>
      <c r="D23261" s="7" t="n">
        <v>0</v>
      </c>
      <c r="E23261" s="7" t="n">
        <v>0</v>
      </c>
      <c r="F23261" s="7" t="n">
        <v>1</v>
      </c>
      <c r="G23261" s="7" t="n">
        <v>115.19</v>
      </c>
    </row>
    <row r="23262" customFormat="false" ht="15" hidden="false" customHeight="false" outlineLevel="0" collapsed="false">
      <c r="A23262" s="7" t="s">
        <v>34</v>
      </c>
      <c r="B23262" s="7" t="s">
        <v>245</v>
      </c>
      <c r="C23262" s="7" t="s">
        <v>1443</v>
      </c>
      <c r="D23262" s="7" t="n">
        <v>0</v>
      </c>
      <c r="E23262" s="7" t="n">
        <v>0</v>
      </c>
      <c r="F23262" s="7" t="n">
        <v>2</v>
      </c>
      <c r="G23262" s="7" t="n">
        <v>287.96</v>
      </c>
    </row>
    <row r="23263" customFormat="false" ht="15" hidden="false" customHeight="false" outlineLevel="0" collapsed="false">
      <c r="A23263" s="7" t="s">
        <v>34</v>
      </c>
      <c r="B23263" s="7" t="s">
        <v>245</v>
      </c>
      <c r="C23263" s="7" t="s">
        <v>1443</v>
      </c>
      <c r="D23263" s="7" t="n">
        <v>0</v>
      </c>
      <c r="E23263" s="7" t="n">
        <v>0</v>
      </c>
      <c r="F23263" s="7" t="n">
        <v>1</v>
      </c>
      <c r="G23263" s="7" t="n">
        <v>143.99</v>
      </c>
    </row>
    <row r="23264" customFormat="false" ht="15" hidden="false" customHeight="false" outlineLevel="0" collapsed="false">
      <c r="A23264" s="7" t="s">
        <v>34</v>
      </c>
      <c r="B23264" s="7" t="s">
        <v>245</v>
      </c>
      <c r="C23264" s="7" t="s">
        <v>1443</v>
      </c>
      <c r="D23264" s="7" t="n">
        <v>0</v>
      </c>
      <c r="E23264" s="7" t="n">
        <v>0</v>
      </c>
      <c r="F23264" s="7" t="n">
        <v>1</v>
      </c>
      <c r="G23264" s="7" t="n">
        <v>129.58</v>
      </c>
    </row>
    <row r="23265" customFormat="false" ht="15" hidden="false" customHeight="false" outlineLevel="0" collapsed="false">
      <c r="A23265" s="7" t="s">
        <v>34</v>
      </c>
      <c r="B23265" s="7" t="s">
        <v>245</v>
      </c>
      <c r="C23265" s="7" t="s">
        <v>1443</v>
      </c>
      <c r="D23265" s="7" t="n">
        <v>0</v>
      </c>
      <c r="E23265" s="7" t="n">
        <v>0</v>
      </c>
      <c r="F23265" s="7" t="n">
        <v>1</v>
      </c>
      <c r="G23265" s="7" t="n">
        <v>143.98</v>
      </c>
    </row>
    <row r="23266" customFormat="false" ht="15" hidden="false" customHeight="false" outlineLevel="0" collapsed="false">
      <c r="A23266" s="7" t="s">
        <v>34</v>
      </c>
      <c r="B23266" s="7" t="s">
        <v>245</v>
      </c>
      <c r="C23266" s="7" t="s">
        <v>1443</v>
      </c>
      <c r="D23266" s="7" t="n">
        <v>0</v>
      </c>
      <c r="E23266" s="7" t="n">
        <v>0</v>
      </c>
      <c r="F23266" s="7" t="n">
        <v>1</v>
      </c>
      <c r="G23266" s="7" t="n">
        <v>143.98</v>
      </c>
    </row>
    <row r="23267" customFormat="false" ht="15" hidden="false" customHeight="false" outlineLevel="0" collapsed="false">
      <c r="A23267" s="7" t="s">
        <v>34</v>
      </c>
      <c r="B23267" s="7" t="s">
        <v>245</v>
      </c>
      <c r="C23267" s="7" t="s">
        <v>1443</v>
      </c>
      <c r="D23267" s="7" t="n">
        <v>0</v>
      </c>
      <c r="E23267" s="7" t="n">
        <v>0</v>
      </c>
      <c r="F23267" s="7" t="n">
        <v>5</v>
      </c>
      <c r="G23267" s="7" t="n">
        <v>652.6</v>
      </c>
    </row>
    <row r="23268" customFormat="false" ht="15" hidden="false" customHeight="false" outlineLevel="0" collapsed="false">
      <c r="A23268" s="7" t="s">
        <v>34</v>
      </c>
      <c r="B23268" s="7" t="s">
        <v>245</v>
      </c>
      <c r="C23268" s="7" t="s">
        <v>1443</v>
      </c>
      <c r="D23268" s="7" t="n">
        <v>0</v>
      </c>
      <c r="E23268" s="7" t="n">
        <v>0</v>
      </c>
      <c r="F23268" s="7" t="n">
        <v>1</v>
      </c>
      <c r="G23268" s="7" t="n">
        <v>143.98</v>
      </c>
    </row>
    <row r="23269" customFormat="false" ht="15" hidden="false" customHeight="false" outlineLevel="0" collapsed="false">
      <c r="A23269" s="7" t="s">
        <v>34</v>
      </c>
      <c r="B23269" s="7" t="s">
        <v>245</v>
      </c>
      <c r="C23269" s="7" t="s">
        <v>1443</v>
      </c>
      <c r="D23269" s="7" t="n">
        <v>0</v>
      </c>
      <c r="E23269" s="7" t="n">
        <v>0</v>
      </c>
      <c r="F23269" s="7" t="n">
        <v>1</v>
      </c>
      <c r="G23269" s="7" t="n">
        <v>143.98</v>
      </c>
    </row>
    <row r="23270" customFormat="false" ht="15" hidden="false" customHeight="false" outlineLevel="0" collapsed="false">
      <c r="A23270" s="7" t="s">
        <v>34</v>
      </c>
      <c r="B23270" s="7" t="s">
        <v>245</v>
      </c>
      <c r="C23270" s="7" t="s">
        <v>1443</v>
      </c>
      <c r="D23270" s="7" t="n">
        <v>0</v>
      </c>
      <c r="E23270" s="7" t="n">
        <v>0</v>
      </c>
      <c r="F23270" s="7" t="n">
        <v>5</v>
      </c>
      <c r="G23270" s="7" t="n">
        <v>647.95</v>
      </c>
    </row>
    <row r="23271" customFormat="false" ht="15" hidden="false" customHeight="false" outlineLevel="0" collapsed="false">
      <c r="A23271" s="7" t="s">
        <v>34</v>
      </c>
      <c r="B23271" s="7" t="s">
        <v>245</v>
      </c>
      <c r="C23271" s="7" t="s">
        <v>1443</v>
      </c>
      <c r="D23271" s="7" t="n">
        <v>0</v>
      </c>
      <c r="E23271" s="7" t="n">
        <v>0</v>
      </c>
      <c r="F23271" s="7" t="n">
        <v>1</v>
      </c>
      <c r="G23271" s="7" t="n">
        <v>129.59</v>
      </c>
    </row>
    <row r="23272" customFormat="false" ht="15" hidden="false" customHeight="false" outlineLevel="0" collapsed="false">
      <c r="A23272" s="7" t="s">
        <v>34</v>
      </c>
      <c r="B23272" s="7" t="s">
        <v>245</v>
      </c>
      <c r="C23272" s="7" t="s">
        <v>1443</v>
      </c>
      <c r="D23272" s="7" t="n">
        <v>0</v>
      </c>
      <c r="E23272" s="7" t="n">
        <v>0</v>
      </c>
      <c r="F23272" s="7" t="n">
        <v>2</v>
      </c>
      <c r="G23272" s="7" t="n">
        <v>259.18</v>
      </c>
    </row>
    <row r="23273" customFormat="false" ht="15" hidden="false" customHeight="false" outlineLevel="0" collapsed="false">
      <c r="A23273" s="7" t="s">
        <v>34</v>
      </c>
      <c r="B23273" s="7" t="s">
        <v>245</v>
      </c>
      <c r="C23273" s="7" t="s">
        <v>1443</v>
      </c>
      <c r="D23273" s="7" t="n">
        <v>0</v>
      </c>
      <c r="E23273" s="7" t="n">
        <v>0</v>
      </c>
      <c r="F23273" s="7" t="n">
        <v>1</v>
      </c>
      <c r="G23273" s="7" t="n">
        <v>129.59</v>
      </c>
    </row>
    <row r="23274" customFormat="false" ht="15" hidden="false" customHeight="false" outlineLevel="0" collapsed="false">
      <c r="A23274" s="7" t="s">
        <v>34</v>
      </c>
      <c r="B23274" s="7" t="s">
        <v>245</v>
      </c>
      <c r="C23274" s="7" t="s">
        <v>1443</v>
      </c>
      <c r="D23274" s="7" t="n">
        <v>0</v>
      </c>
      <c r="E23274" s="7" t="n">
        <v>0</v>
      </c>
      <c r="F23274" s="7" t="n">
        <v>2</v>
      </c>
      <c r="G23274" s="7" t="n">
        <v>259.18</v>
      </c>
    </row>
    <row r="23275" customFormat="false" ht="15" hidden="false" customHeight="false" outlineLevel="0" collapsed="false">
      <c r="A23275" s="7" t="s">
        <v>34</v>
      </c>
      <c r="B23275" s="7" t="s">
        <v>245</v>
      </c>
      <c r="C23275" s="7" t="s">
        <v>1443</v>
      </c>
      <c r="D23275" s="7" t="n">
        <v>0</v>
      </c>
      <c r="E23275" s="7" t="n">
        <v>0</v>
      </c>
      <c r="F23275" s="7" t="n">
        <v>1</v>
      </c>
      <c r="G23275" s="7" t="n">
        <v>115.18</v>
      </c>
    </row>
    <row r="23276" customFormat="false" ht="15" hidden="false" customHeight="false" outlineLevel="0" collapsed="false">
      <c r="A23276" s="7" t="s">
        <v>34</v>
      </c>
      <c r="B23276" s="7" t="s">
        <v>245</v>
      </c>
      <c r="C23276" s="7" t="s">
        <v>1443</v>
      </c>
      <c r="D23276" s="7" t="n">
        <v>0</v>
      </c>
      <c r="E23276" s="7" t="n">
        <v>0</v>
      </c>
      <c r="F23276" s="7" t="n">
        <v>2</v>
      </c>
      <c r="G23276" s="7" t="n">
        <v>259.18</v>
      </c>
    </row>
    <row r="23277" customFormat="false" ht="15" hidden="false" customHeight="false" outlineLevel="0" collapsed="false">
      <c r="A23277" s="7" t="s">
        <v>34</v>
      </c>
      <c r="B23277" s="7" t="s">
        <v>245</v>
      </c>
      <c r="C23277" s="7" t="s">
        <v>1443</v>
      </c>
      <c r="D23277" s="7" t="n">
        <v>0</v>
      </c>
      <c r="E23277" s="7" t="n">
        <v>0</v>
      </c>
      <c r="F23277" s="7" t="n">
        <v>3</v>
      </c>
      <c r="G23277" s="7" t="n">
        <v>417.57</v>
      </c>
    </row>
    <row r="23278" customFormat="false" ht="15" hidden="false" customHeight="false" outlineLevel="0" collapsed="false">
      <c r="A23278" s="7" t="s">
        <v>34</v>
      </c>
      <c r="B23278" s="7" t="s">
        <v>245</v>
      </c>
      <c r="C23278" s="7" t="s">
        <v>1443</v>
      </c>
      <c r="D23278" s="7" t="n">
        <v>0</v>
      </c>
      <c r="E23278" s="7" t="n">
        <v>0</v>
      </c>
      <c r="F23278" s="7" t="n">
        <v>1</v>
      </c>
      <c r="G23278" s="7" t="n">
        <v>115.19</v>
      </c>
    </row>
    <row r="23279" customFormat="false" ht="15" hidden="false" customHeight="false" outlineLevel="0" collapsed="false">
      <c r="A23279" s="7" t="s">
        <v>34</v>
      </c>
      <c r="B23279" s="7" t="s">
        <v>245</v>
      </c>
      <c r="C23279" s="7" t="s">
        <v>1443</v>
      </c>
      <c r="D23279" s="7" t="n">
        <v>0</v>
      </c>
      <c r="E23279" s="7" t="n">
        <v>0</v>
      </c>
      <c r="F23279" s="7" t="n">
        <v>4</v>
      </c>
      <c r="G23279" s="7" t="n">
        <v>532.76</v>
      </c>
    </row>
    <row r="23280" customFormat="false" ht="15" hidden="false" customHeight="false" outlineLevel="0" collapsed="false">
      <c r="A23280" s="7" t="s">
        <v>34</v>
      </c>
      <c r="B23280" s="7" t="s">
        <v>245</v>
      </c>
      <c r="C23280" s="7" t="s">
        <v>1443</v>
      </c>
      <c r="D23280" s="7" t="n">
        <v>0</v>
      </c>
      <c r="E23280" s="7" t="n">
        <v>0</v>
      </c>
      <c r="F23280" s="7" t="n">
        <v>2</v>
      </c>
      <c r="G23280" s="7" t="n">
        <v>287.98</v>
      </c>
    </row>
    <row r="23281" customFormat="false" ht="15" hidden="false" customHeight="false" outlineLevel="0" collapsed="false">
      <c r="A23281" s="7" t="s">
        <v>34</v>
      </c>
      <c r="B23281" s="7" t="s">
        <v>245</v>
      </c>
      <c r="C23281" s="7" t="s">
        <v>1443</v>
      </c>
      <c r="D23281" s="7" t="n">
        <v>0</v>
      </c>
      <c r="E23281" s="7" t="n">
        <v>0</v>
      </c>
      <c r="F23281" s="7" t="n">
        <v>3</v>
      </c>
      <c r="G23281" s="7" t="n">
        <v>403.17</v>
      </c>
    </row>
    <row r="23282" customFormat="false" ht="15" hidden="false" customHeight="false" outlineLevel="0" collapsed="false">
      <c r="A23282" s="7" t="s">
        <v>34</v>
      </c>
      <c r="B23282" s="7" t="s">
        <v>245</v>
      </c>
      <c r="C23282" s="7" t="s">
        <v>1443</v>
      </c>
      <c r="D23282" s="7" t="n">
        <v>3</v>
      </c>
      <c r="E23282" s="7" t="n">
        <v>317.52</v>
      </c>
      <c r="F23282" s="7" t="n">
        <v>0</v>
      </c>
      <c r="G23282" s="7" t="n">
        <v>0</v>
      </c>
    </row>
    <row r="23283" customFormat="false" ht="15" hidden="false" customHeight="false" outlineLevel="0" collapsed="false">
      <c r="A23283" s="7" t="s">
        <v>34</v>
      </c>
      <c r="B23283" s="7" t="s">
        <v>245</v>
      </c>
      <c r="C23283" s="7" t="s">
        <v>1443</v>
      </c>
      <c r="D23283" s="7" t="n">
        <v>0</v>
      </c>
      <c r="E23283" s="7" t="n">
        <v>0</v>
      </c>
      <c r="F23283" s="7" t="n">
        <v>1</v>
      </c>
      <c r="G23283" s="7" t="n">
        <v>143.99</v>
      </c>
    </row>
    <row r="23284" customFormat="false" ht="15" hidden="false" customHeight="false" outlineLevel="0" collapsed="false">
      <c r="A23284" s="7" t="s">
        <v>34</v>
      </c>
      <c r="B23284" s="7" t="s">
        <v>245</v>
      </c>
      <c r="C23284" s="7" t="s">
        <v>1443</v>
      </c>
      <c r="D23284" s="7" t="n">
        <v>0</v>
      </c>
      <c r="E23284" s="7" t="n">
        <v>0</v>
      </c>
      <c r="F23284" s="7" t="n">
        <v>1</v>
      </c>
      <c r="G23284" s="7" t="n">
        <v>143.99</v>
      </c>
    </row>
    <row r="23285" customFormat="false" ht="15" hidden="false" customHeight="false" outlineLevel="0" collapsed="false">
      <c r="A23285" s="7" t="s">
        <v>34</v>
      </c>
      <c r="B23285" s="7" t="s">
        <v>245</v>
      </c>
      <c r="C23285" s="7" t="s">
        <v>1443</v>
      </c>
      <c r="D23285" s="7" t="n">
        <v>0</v>
      </c>
      <c r="E23285" s="7" t="n">
        <v>0</v>
      </c>
      <c r="F23285" s="7" t="n">
        <v>1</v>
      </c>
      <c r="G23285" s="7" t="n">
        <v>129.59</v>
      </c>
    </row>
    <row r="23286" customFormat="false" ht="15" hidden="false" customHeight="false" outlineLevel="0" collapsed="false">
      <c r="A23286" s="7" t="s">
        <v>34</v>
      </c>
      <c r="B23286" s="7" t="s">
        <v>245</v>
      </c>
      <c r="C23286" s="7" t="s">
        <v>1443</v>
      </c>
      <c r="D23286" s="7" t="n">
        <v>0</v>
      </c>
      <c r="E23286" s="7" t="n">
        <v>0</v>
      </c>
      <c r="F23286" s="7" t="n">
        <v>1</v>
      </c>
      <c r="G23286" s="7" t="n">
        <v>143.98</v>
      </c>
    </row>
    <row r="23287" customFormat="false" ht="15" hidden="false" customHeight="false" outlineLevel="0" collapsed="false">
      <c r="A23287" s="7" t="s">
        <v>34</v>
      </c>
      <c r="B23287" s="7" t="s">
        <v>245</v>
      </c>
      <c r="C23287" s="7" t="s">
        <v>1443</v>
      </c>
      <c r="D23287" s="7" t="n">
        <v>0</v>
      </c>
      <c r="E23287" s="7" t="n">
        <v>0</v>
      </c>
      <c r="F23287" s="7" t="n">
        <v>1</v>
      </c>
      <c r="G23287" s="7" t="n">
        <v>122.39</v>
      </c>
    </row>
    <row r="23288" customFormat="false" ht="15" hidden="false" customHeight="false" outlineLevel="0" collapsed="false">
      <c r="A23288" s="7" t="s">
        <v>34</v>
      </c>
      <c r="B23288" s="7" t="s">
        <v>245</v>
      </c>
      <c r="C23288" s="7" t="s">
        <v>1443</v>
      </c>
      <c r="D23288" s="7" t="n">
        <v>0</v>
      </c>
      <c r="E23288" s="7" t="n">
        <v>0</v>
      </c>
      <c r="F23288" s="7" t="n">
        <v>2</v>
      </c>
      <c r="G23288" s="7" t="n">
        <v>287.96</v>
      </c>
    </row>
    <row r="23289" customFormat="false" ht="15" hidden="false" customHeight="false" outlineLevel="0" collapsed="false">
      <c r="A23289" s="7" t="s">
        <v>34</v>
      </c>
      <c r="B23289" s="7" t="s">
        <v>245</v>
      </c>
      <c r="C23289" s="7" t="s">
        <v>1443</v>
      </c>
      <c r="D23289" s="7" t="n">
        <v>0</v>
      </c>
      <c r="E23289" s="7" t="n">
        <v>0</v>
      </c>
      <c r="F23289" s="7" t="n">
        <v>5</v>
      </c>
      <c r="G23289" s="7" t="n">
        <v>676.75</v>
      </c>
    </row>
    <row r="23290" customFormat="false" ht="15" hidden="false" customHeight="false" outlineLevel="0" collapsed="false">
      <c r="A23290" s="7" t="s">
        <v>34</v>
      </c>
      <c r="B23290" s="7" t="s">
        <v>245</v>
      </c>
      <c r="C23290" s="7" t="s">
        <v>1443</v>
      </c>
      <c r="D23290" s="7" t="n">
        <v>0</v>
      </c>
      <c r="E23290" s="7" t="n">
        <v>0</v>
      </c>
      <c r="F23290" s="7" t="n">
        <v>1</v>
      </c>
      <c r="G23290" s="7" t="n">
        <v>143.99</v>
      </c>
    </row>
    <row r="23291" customFormat="false" ht="15" hidden="false" customHeight="false" outlineLevel="0" collapsed="false">
      <c r="A23291" s="7" t="s">
        <v>34</v>
      </c>
      <c r="B23291" s="7" t="s">
        <v>245</v>
      </c>
      <c r="C23291" s="7" t="s">
        <v>1443</v>
      </c>
      <c r="D23291" s="7" t="n">
        <v>0</v>
      </c>
      <c r="E23291" s="7" t="n">
        <v>0</v>
      </c>
      <c r="F23291" s="7" t="n">
        <v>1</v>
      </c>
      <c r="G23291" s="7" t="n">
        <v>143.99</v>
      </c>
    </row>
    <row r="23292" customFormat="false" ht="15" hidden="false" customHeight="false" outlineLevel="0" collapsed="false">
      <c r="A23292" s="7" t="s">
        <v>34</v>
      </c>
      <c r="B23292" s="7" t="s">
        <v>245</v>
      </c>
      <c r="C23292" s="7" t="s">
        <v>1443</v>
      </c>
      <c r="D23292" s="7" t="n">
        <v>0</v>
      </c>
      <c r="E23292" s="7" t="n">
        <v>0</v>
      </c>
      <c r="F23292" s="7" t="n">
        <v>1</v>
      </c>
      <c r="G23292" s="7" t="n">
        <v>129.59</v>
      </c>
    </row>
    <row r="23293" customFormat="false" ht="15" hidden="false" customHeight="false" outlineLevel="0" collapsed="false">
      <c r="A23293" s="7" t="s">
        <v>34</v>
      </c>
      <c r="B23293" s="7" t="s">
        <v>245</v>
      </c>
      <c r="C23293" s="7" t="s">
        <v>1443</v>
      </c>
      <c r="D23293" s="7" t="n">
        <v>0</v>
      </c>
      <c r="E23293" s="7" t="n">
        <v>0</v>
      </c>
      <c r="F23293" s="7" t="n">
        <v>1</v>
      </c>
      <c r="G23293" s="7" t="n">
        <v>122.39</v>
      </c>
    </row>
    <row r="23294" customFormat="false" ht="15" hidden="false" customHeight="false" outlineLevel="0" collapsed="false">
      <c r="A23294" s="7" t="s">
        <v>34</v>
      </c>
      <c r="B23294" s="7" t="s">
        <v>245</v>
      </c>
      <c r="C23294" s="7" t="s">
        <v>1443</v>
      </c>
      <c r="D23294" s="7" t="n">
        <v>0</v>
      </c>
      <c r="E23294" s="7" t="n">
        <v>0</v>
      </c>
      <c r="F23294" s="7" t="n">
        <v>1</v>
      </c>
      <c r="G23294" s="7" t="n">
        <v>115.19</v>
      </c>
    </row>
    <row r="23295" customFormat="false" ht="15" hidden="false" customHeight="false" outlineLevel="0" collapsed="false">
      <c r="A23295" s="7" t="s">
        <v>34</v>
      </c>
      <c r="B23295" s="7" t="s">
        <v>245</v>
      </c>
      <c r="C23295" s="7" t="s">
        <v>1443</v>
      </c>
      <c r="D23295" s="7" t="n">
        <v>0</v>
      </c>
      <c r="E23295" s="7" t="n">
        <v>0</v>
      </c>
      <c r="F23295" s="7" t="n">
        <v>2</v>
      </c>
      <c r="G23295" s="7" t="n">
        <v>287.96</v>
      </c>
    </row>
    <row r="23296" customFormat="false" ht="15" hidden="false" customHeight="false" outlineLevel="0" collapsed="false">
      <c r="A23296" s="7" t="s">
        <v>34</v>
      </c>
      <c r="B23296" s="7" t="s">
        <v>245</v>
      </c>
      <c r="C23296" s="7" t="s">
        <v>1443</v>
      </c>
      <c r="D23296" s="7" t="n">
        <v>0</v>
      </c>
      <c r="E23296" s="7" t="n">
        <v>0</v>
      </c>
      <c r="F23296" s="7" t="n">
        <v>3</v>
      </c>
      <c r="G23296" s="7" t="n">
        <v>374.35</v>
      </c>
    </row>
    <row r="23297" customFormat="false" ht="15" hidden="false" customHeight="false" outlineLevel="0" collapsed="false">
      <c r="A23297" s="7" t="s">
        <v>34</v>
      </c>
      <c r="B23297" s="7" t="s">
        <v>245</v>
      </c>
      <c r="C23297" s="7" t="s">
        <v>1443</v>
      </c>
      <c r="D23297" s="7" t="n">
        <v>0</v>
      </c>
      <c r="E23297" s="7" t="n">
        <v>0</v>
      </c>
      <c r="F23297" s="7" t="n">
        <v>4</v>
      </c>
      <c r="G23297" s="7" t="n">
        <v>523.02</v>
      </c>
    </row>
    <row r="23298" customFormat="false" ht="15" hidden="false" customHeight="false" outlineLevel="0" collapsed="false">
      <c r="A23298" s="7" t="s">
        <v>34</v>
      </c>
      <c r="B23298" s="7" t="s">
        <v>245</v>
      </c>
      <c r="C23298" s="7" t="s">
        <v>1443</v>
      </c>
      <c r="D23298" s="7" t="n">
        <v>0</v>
      </c>
      <c r="E23298" s="7" t="n">
        <v>0</v>
      </c>
      <c r="F23298" s="7" t="n">
        <v>1</v>
      </c>
      <c r="G23298" s="7" t="n">
        <v>143.99</v>
      </c>
    </row>
    <row r="23299" customFormat="false" ht="15" hidden="false" customHeight="false" outlineLevel="0" collapsed="false">
      <c r="A23299" s="7" t="s">
        <v>34</v>
      </c>
      <c r="B23299" s="7" t="s">
        <v>245</v>
      </c>
      <c r="C23299" s="7" t="s">
        <v>1443</v>
      </c>
      <c r="D23299" s="7" t="n">
        <v>0</v>
      </c>
      <c r="E23299" s="7" t="n">
        <v>0</v>
      </c>
      <c r="F23299" s="7" t="n">
        <v>1</v>
      </c>
      <c r="G23299" s="7" t="n">
        <v>143.99</v>
      </c>
    </row>
    <row r="23300" customFormat="false" ht="15" hidden="false" customHeight="false" outlineLevel="0" collapsed="false">
      <c r="A23300" s="7" t="s">
        <v>34</v>
      </c>
      <c r="B23300" s="7" t="s">
        <v>245</v>
      </c>
      <c r="C23300" s="7" t="s">
        <v>1443</v>
      </c>
      <c r="D23300" s="7" t="n">
        <v>0</v>
      </c>
      <c r="E23300" s="7" t="n">
        <v>0</v>
      </c>
      <c r="F23300" s="7" t="n">
        <v>1</v>
      </c>
      <c r="G23300" s="7" t="n">
        <v>129.59</v>
      </c>
    </row>
    <row r="23301" customFormat="false" ht="15" hidden="false" customHeight="false" outlineLevel="0" collapsed="false">
      <c r="A23301" s="7" t="s">
        <v>34</v>
      </c>
      <c r="B23301" s="7" t="s">
        <v>245</v>
      </c>
      <c r="C23301" s="7" t="s">
        <v>1443</v>
      </c>
      <c r="D23301" s="7" t="n">
        <v>0</v>
      </c>
      <c r="E23301" s="7" t="n">
        <v>0</v>
      </c>
      <c r="F23301" s="7" t="n">
        <v>3</v>
      </c>
      <c r="G23301" s="7" t="n">
        <v>400.66</v>
      </c>
    </row>
    <row r="23302" customFormat="false" ht="15" hidden="false" customHeight="false" outlineLevel="0" collapsed="false">
      <c r="A23302" s="7" t="s">
        <v>34</v>
      </c>
      <c r="B23302" s="7" t="s">
        <v>103</v>
      </c>
      <c r="C23302" s="7" t="s">
        <v>1443</v>
      </c>
      <c r="D23302" s="7" t="n">
        <v>0</v>
      </c>
      <c r="E23302" s="7" t="n">
        <v>0</v>
      </c>
      <c r="F23302" s="7" t="n">
        <v>1</v>
      </c>
      <c r="G23302" s="7" t="n">
        <v>143.98</v>
      </c>
    </row>
    <row r="23303" customFormat="false" ht="15" hidden="false" customHeight="false" outlineLevel="0" collapsed="false">
      <c r="A23303" s="7" t="s">
        <v>34</v>
      </c>
      <c r="B23303" s="7" t="s">
        <v>103</v>
      </c>
      <c r="C23303" s="7" t="s">
        <v>1443</v>
      </c>
      <c r="D23303" s="7" t="n">
        <v>0</v>
      </c>
      <c r="E23303" s="7" t="n">
        <v>0</v>
      </c>
      <c r="F23303" s="7" t="n">
        <v>1</v>
      </c>
      <c r="G23303" s="7" t="n">
        <v>129.58</v>
      </c>
    </row>
    <row r="23304" customFormat="false" ht="15" hidden="false" customHeight="false" outlineLevel="0" collapsed="false">
      <c r="A23304" s="7" t="s">
        <v>34</v>
      </c>
      <c r="B23304" s="7" t="s">
        <v>103</v>
      </c>
      <c r="C23304" s="7" t="s">
        <v>1443</v>
      </c>
      <c r="D23304" s="7" t="n">
        <v>0</v>
      </c>
      <c r="E23304" s="7" t="n">
        <v>0</v>
      </c>
      <c r="F23304" s="7" t="n">
        <v>1</v>
      </c>
      <c r="G23304" s="7" t="n">
        <v>143.99</v>
      </c>
    </row>
    <row r="23305" customFormat="false" ht="15" hidden="false" customHeight="false" outlineLevel="0" collapsed="false">
      <c r="A23305" s="7" t="s">
        <v>34</v>
      </c>
      <c r="B23305" s="7" t="s">
        <v>103</v>
      </c>
      <c r="C23305" s="7" t="s">
        <v>1443</v>
      </c>
      <c r="D23305" s="7" t="n">
        <v>0</v>
      </c>
      <c r="E23305" s="7" t="n">
        <v>0</v>
      </c>
      <c r="F23305" s="7" t="n">
        <v>3</v>
      </c>
      <c r="G23305" s="7" t="n">
        <v>388.77</v>
      </c>
    </row>
    <row r="23306" customFormat="false" ht="15" hidden="false" customHeight="false" outlineLevel="0" collapsed="false">
      <c r="A23306" s="7" t="s">
        <v>34</v>
      </c>
      <c r="B23306" s="7" t="s">
        <v>103</v>
      </c>
      <c r="C23306" s="7" t="s">
        <v>1443</v>
      </c>
      <c r="D23306" s="7" t="n">
        <v>0</v>
      </c>
      <c r="E23306" s="7" t="n">
        <v>0</v>
      </c>
      <c r="F23306" s="7" t="n">
        <v>1</v>
      </c>
      <c r="G23306" s="7" t="n">
        <v>143.98</v>
      </c>
    </row>
    <row r="23307" customFormat="false" ht="15" hidden="false" customHeight="false" outlineLevel="0" collapsed="false">
      <c r="A23307" s="7" t="s">
        <v>34</v>
      </c>
      <c r="B23307" s="7" t="s">
        <v>103</v>
      </c>
      <c r="C23307" s="7" t="s">
        <v>1443</v>
      </c>
      <c r="D23307" s="7" t="n">
        <v>0</v>
      </c>
      <c r="E23307" s="7" t="n">
        <v>0</v>
      </c>
      <c r="F23307" s="7" t="n">
        <v>1</v>
      </c>
      <c r="G23307" s="7" t="n">
        <v>143.98</v>
      </c>
    </row>
    <row r="23308" customFormat="false" ht="15" hidden="false" customHeight="false" outlineLevel="0" collapsed="false">
      <c r="A23308" s="7" t="s">
        <v>34</v>
      </c>
      <c r="B23308" s="7" t="s">
        <v>103</v>
      </c>
      <c r="C23308" s="7" t="s">
        <v>1443</v>
      </c>
      <c r="D23308" s="7" t="n">
        <v>0</v>
      </c>
      <c r="E23308" s="7" t="n">
        <v>0</v>
      </c>
      <c r="F23308" s="7" t="n">
        <v>1</v>
      </c>
      <c r="G23308" s="7" t="n">
        <v>143.98</v>
      </c>
    </row>
    <row r="23309" customFormat="false" ht="15" hidden="false" customHeight="false" outlineLevel="0" collapsed="false">
      <c r="A23309" s="7" t="s">
        <v>34</v>
      </c>
      <c r="B23309" s="7" t="s">
        <v>103</v>
      </c>
      <c r="C23309" s="7" t="s">
        <v>1443</v>
      </c>
      <c r="D23309" s="7" t="n">
        <v>0</v>
      </c>
      <c r="E23309" s="7" t="n">
        <v>0</v>
      </c>
      <c r="F23309" s="7" t="n">
        <v>1</v>
      </c>
      <c r="G23309" s="7" t="n">
        <v>143.99</v>
      </c>
    </row>
    <row r="23310" customFormat="false" ht="15" hidden="false" customHeight="false" outlineLevel="0" collapsed="false">
      <c r="A23310" s="7" t="s">
        <v>34</v>
      </c>
      <c r="B23310" s="7" t="s">
        <v>103</v>
      </c>
      <c r="C23310" s="7" t="s">
        <v>1443</v>
      </c>
      <c r="D23310" s="7" t="n">
        <v>0</v>
      </c>
      <c r="E23310" s="7" t="n">
        <v>0</v>
      </c>
      <c r="F23310" s="7" t="n">
        <v>1</v>
      </c>
      <c r="G23310" s="7" t="n">
        <v>115.19</v>
      </c>
    </row>
    <row r="23311" customFormat="false" ht="15" hidden="false" customHeight="false" outlineLevel="0" collapsed="false">
      <c r="A23311" s="7" t="s">
        <v>34</v>
      </c>
      <c r="B23311" s="7" t="s">
        <v>103</v>
      </c>
      <c r="C23311" s="7" t="s">
        <v>1443</v>
      </c>
      <c r="D23311" s="7" t="n">
        <v>0</v>
      </c>
      <c r="E23311" s="7" t="n">
        <v>0</v>
      </c>
      <c r="F23311" s="7" t="n">
        <v>2</v>
      </c>
      <c r="G23311" s="7" t="n">
        <v>259.18</v>
      </c>
    </row>
    <row r="23312" customFormat="false" ht="15" hidden="false" customHeight="false" outlineLevel="0" collapsed="false">
      <c r="A23312" s="7" t="s">
        <v>34</v>
      </c>
      <c r="B23312" s="7" t="s">
        <v>103</v>
      </c>
      <c r="C23312" s="7" t="s">
        <v>1443</v>
      </c>
      <c r="D23312" s="7" t="n">
        <v>0</v>
      </c>
      <c r="E23312" s="7" t="n">
        <v>0</v>
      </c>
      <c r="F23312" s="7" t="n">
        <v>1</v>
      </c>
      <c r="G23312" s="7" t="n">
        <v>143.99</v>
      </c>
    </row>
    <row r="23313" customFormat="false" ht="15" hidden="false" customHeight="false" outlineLevel="0" collapsed="false">
      <c r="A23313" s="7" t="s">
        <v>34</v>
      </c>
      <c r="B23313" s="7" t="s">
        <v>103</v>
      </c>
      <c r="C23313" s="7" t="s">
        <v>1443</v>
      </c>
      <c r="D23313" s="7" t="n">
        <v>0</v>
      </c>
      <c r="E23313" s="7" t="n">
        <v>0</v>
      </c>
      <c r="F23313" s="7" t="n">
        <v>3</v>
      </c>
      <c r="G23313" s="7" t="n">
        <v>388.76</v>
      </c>
    </row>
    <row r="23314" customFormat="false" ht="15" hidden="false" customHeight="false" outlineLevel="0" collapsed="false">
      <c r="A23314" s="7" t="s">
        <v>34</v>
      </c>
      <c r="B23314" s="7" t="s">
        <v>103</v>
      </c>
      <c r="C23314" s="7" t="s">
        <v>1443</v>
      </c>
      <c r="D23314" s="7" t="n">
        <v>0</v>
      </c>
      <c r="E23314" s="7" t="n">
        <v>0</v>
      </c>
      <c r="F23314" s="7" t="n">
        <v>1</v>
      </c>
      <c r="G23314" s="7" t="n">
        <v>115.19</v>
      </c>
    </row>
    <row r="23315" customFormat="false" ht="15" hidden="false" customHeight="false" outlineLevel="0" collapsed="false">
      <c r="A23315" s="7" t="s">
        <v>34</v>
      </c>
      <c r="B23315" s="7" t="s">
        <v>103</v>
      </c>
      <c r="C23315" s="7" t="s">
        <v>1443</v>
      </c>
      <c r="D23315" s="7" t="n">
        <v>0</v>
      </c>
      <c r="E23315" s="7" t="n">
        <v>0</v>
      </c>
      <c r="F23315" s="7" t="n">
        <v>5</v>
      </c>
      <c r="G23315" s="7" t="n">
        <v>619.15</v>
      </c>
    </row>
    <row r="23316" customFormat="false" ht="15" hidden="false" customHeight="false" outlineLevel="0" collapsed="false">
      <c r="A23316" s="7" t="s">
        <v>34</v>
      </c>
      <c r="B23316" s="7" t="s">
        <v>103</v>
      </c>
      <c r="C23316" s="7" t="s">
        <v>1443</v>
      </c>
      <c r="D23316" s="7" t="n">
        <v>0</v>
      </c>
      <c r="E23316" s="7" t="n">
        <v>0</v>
      </c>
      <c r="F23316" s="7" t="n">
        <v>3</v>
      </c>
      <c r="G23316" s="7" t="n">
        <v>403.17</v>
      </c>
    </row>
    <row r="23317" customFormat="false" ht="15" hidden="false" customHeight="false" outlineLevel="0" collapsed="false">
      <c r="A23317" s="7" t="s">
        <v>34</v>
      </c>
      <c r="B23317" s="7" t="s">
        <v>103</v>
      </c>
      <c r="C23317" s="7" t="s">
        <v>1443</v>
      </c>
      <c r="D23317" s="7" t="n">
        <v>0</v>
      </c>
      <c r="E23317" s="7" t="n">
        <v>0</v>
      </c>
      <c r="F23317" s="7" t="n">
        <v>1</v>
      </c>
      <c r="G23317" s="7" t="n">
        <v>143.99</v>
      </c>
    </row>
    <row r="23318" customFormat="false" ht="15" hidden="false" customHeight="false" outlineLevel="0" collapsed="false">
      <c r="A23318" s="7" t="s">
        <v>34</v>
      </c>
      <c r="B23318" s="7" t="s">
        <v>103</v>
      </c>
      <c r="C23318" s="7" t="s">
        <v>1443</v>
      </c>
      <c r="D23318" s="7" t="n">
        <v>0</v>
      </c>
      <c r="E23318" s="7" t="n">
        <v>0</v>
      </c>
      <c r="F23318" s="7" t="n">
        <v>2</v>
      </c>
      <c r="G23318" s="7" t="n">
        <v>287.98</v>
      </c>
    </row>
    <row r="23319" customFormat="false" ht="15" hidden="false" customHeight="false" outlineLevel="0" collapsed="false">
      <c r="A23319" s="7" t="s">
        <v>34</v>
      </c>
      <c r="B23319" s="7" t="s">
        <v>103</v>
      </c>
      <c r="C23319" s="7" t="s">
        <v>1443</v>
      </c>
      <c r="D23319" s="7" t="n">
        <v>0</v>
      </c>
      <c r="E23319" s="7" t="n">
        <v>0</v>
      </c>
      <c r="F23319" s="7" t="n">
        <v>9</v>
      </c>
      <c r="G23319" s="7" t="n">
        <v>1209.51</v>
      </c>
    </row>
    <row r="23320" customFormat="false" ht="15" hidden="false" customHeight="false" outlineLevel="0" collapsed="false">
      <c r="A23320" s="7" t="s">
        <v>34</v>
      </c>
      <c r="B23320" s="7" t="s">
        <v>103</v>
      </c>
      <c r="C23320" s="7" t="s">
        <v>1443</v>
      </c>
      <c r="D23320" s="7" t="n">
        <v>0</v>
      </c>
      <c r="E23320" s="7" t="n">
        <v>0</v>
      </c>
      <c r="F23320" s="7" t="n">
        <v>2</v>
      </c>
      <c r="G23320" s="7" t="n">
        <v>273.56</v>
      </c>
    </row>
    <row r="23321" customFormat="false" ht="15" hidden="false" customHeight="false" outlineLevel="0" collapsed="false">
      <c r="A23321" s="7" t="s">
        <v>34</v>
      </c>
      <c r="B23321" s="7" t="s">
        <v>103</v>
      </c>
      <c r="C23321" s="7" t="s">
        <v>1443</v>
      </c>
      <c r="D23321" s="7" t="n">
        <v>0</v>
      </c>
      <c r="E23321" s="7" t="n">
        <v>0</v>
      </c>
      <c r="F23321" s="7" t="n">
        <v>1</v>
      </c>
      <c r="G23321" s="7" t="n">
        <v>115.19</v>
      </c>
    </row>
    <row r="23322" customFormat="false" ht="15" hidden="false" customHeight="false" outlineLevel="0" collapsed="false">
      <c r="A23322" s="7" t="s">
        <v>34</v>
      </c>
      <c r="B23322" s="7" t="s">
        <v>103</v>
      </c>
      <c r="C23322" s="7" t="s">
        <v>1443</v>
      </c>
      <c r="D23322" s="7" t="n">
        <v>0</v>
      </c>
      <c r="E23322" s="7" t="n">
        <v>0</v>
      </c>
      <c r="F23322" s="7" t="n">
        <v>1</v>
      </c>
      <c r="G23322" s="7" t="n">
        <v>143.99</v>
      </c>
    </row>
    <row r="23323" customFormat="false" ht="15" hidden="false" customHeight="false" outlineLevel="0" collapsed="false">
      <c r="A23323" s="7" t="s">
        <v>34</v>
      </c>
      <c r="B23323" s="7" t="s">
        <v>103</v>
      </c>
      <c r="C23323" s="7" t="s">
        <v>1443</v>
      </c>
      <c r="D23323" s="7" t="n">
        <v>0</v>
      </c>
      <c r="E23323" s="7" t="n">
        <v>0</v>
      </c>
      <c r="F23323" s="7" t="n">
        <v>1</v>
      </c>
      <c r="G23323" s="7" t="n">
        <v>143.98</v>
      </c>
    </row>
    <row r="23324" customFormat="false" ht="15" hidden="false" customHeight="false" outlineLevel="0" collapsed="false">
      <c r="A23324" s="7" t="s">
        <v>34</v>
      </c>
      <c r="B23324" s="7" t="s">
        <v>103</v>
      </c>
      <c r="C23324" s="7" t="s">
        <v>1443</v>
      </c>
      <c r="D23324" s="7" t="n">
        <v>0</v>
      </c>
      <c r="E23324" s="7" t="n">
        <v>0</v>
      </c>
      <c r="F23324" s="7" t="n">
        <v>1</v>
      </c>
      <c r="G23324" s="7" t="n">
        <v>115.19</v>
      </c>
    </row>
    <row r="23325" customFormat="false" ht="15" hidden="false" customHeight="false" outlineLevel="0" collapsed="false">
      <c r="A23325" s="7" t="s">
        <v>34</v>
      </c>
      <c r="B23325" s="7" t="s">
        <v>103</v>
      </c>
      <c r="C23325" s="7" t="s">
        <v>1443</v>
      </c>
      <c r="D23325" s="7" t="n">
        <v>0</v>
      </c>
      <c r="E23325" s="7" t="n">
        <v>0</v>
      </c>
      <c r="F23325" s="7" t="n">
        <v>1</v>
      </c>
      <c r="G23325" s="7" t="n">
        <v>143.99</v>
      </c>
    </row>
    <row r="23326" customFormat="false" ht="15" hidden="false" customHeight="false" outlineLevel="0" collapsed="false">
      <c r="A23326" s="7" t="s">
        <v>34</v>
      </c>
      <c r="B23326" s="7" t="s">
        <v>103</v>
      </c>
      <c r="C23326" s="7" t="s">
        <v>1443</v>
      </c>
      <c r="D23326" s="7" t="n">
        <v>0</v>
      </c>
      <c r="E23326" s="7" t="n">
        <v>0</v>
      </c>
      <c r="F23326" s="7" t="n">
        <v>1</v>
      </c>
      <c r="G23326" s="7" t="n">
        <v>115.18</v>
      </c>
    </row>
    <row r="23327" customFormat="false" ht="15" hidden="false" customHeight="false" outlineLevel="0" collapsed="false">
      <c r="A23327" s="7" t="s">
        <v>34</v>
      </c>
      <c r="B23327" s="7" t="s">
        <v>103</v>
      </c>
      <c r="C23327" s="7" t="s">
        <v>1443</v>
      </c>
      <c r="D23327" s="7" t="n">
        <v>0</v>
      </c>
      <c r="E23327" s="7" t="n">
        <v>0</v>
      </c>
      <c r="F23327" s="7" t="n">
        <v>1</v>
      </c>
      <c r="G23327" s="7" t="n">
        <v>143.98</v>
      </c>
    </row>
    <row r="23328" customFormat="false" ht="15" hidden="false" customHeight="false" outlineLevel="0" collapsed="false">
      <c r="A23328" s="7" t="s">
        <v>34</v>
      </c>
      <c r="B23328" s="7" t="s">
        <v>103</v>
      </c>
      <c r="C23328" s="7" t="s">
        <v>1443</v>
      </c>
      <c r="D23328" s="7" t="n">
        <v>0</v>
      </c>
      <c r="E23328" s="7" t="n">
        <v>0</v>
      </c>
      <c r="F23328" s="7" t="n">
        <v>2</v>
      </c>
      <c r="G23328" s="7" t="n">
        <v>259.17</v>
      </c>
    </row>
    <row r="23329" customFormat="false" ht="15" hidden="false" customHeight="false" outlineLevel="0" collapsed="false">
      <c r="A23329" s="7" t="s">
        <v>34</v>
      </c>
      <c r="B23329" s="7" t="s">
        <v>103</v>
      </c>
      <c r="C23329" s="7" t="s">
        <v>1443</v>
      </c>
      <c r="D23329" s="7" t="n">
        <v>0</v>
      </c>
      <c r="E23329" s="7" t="n">
        <v>0</v>
      </c>
      <c r="F23329" s="7" t="n">
        <v>1</v>
      </c>
      <c r="G23329" s="7" t="n">
        <v>115.19</v>
      </c>
    </row>
    <row r="23330" customFormat="false" ht="15" hidden="false" customHeight="false" outlineLevel="0" collapsed="false">
      <c r="A23330" s="7" t="s">
        <v>34</v>
      </c>
      <c r="B23330" s="7" t="s">
        <v>103</v>
      </c>
      <c r="C23330" s="7" t="s">
        <v>1443</v>
      </c>
      <c r="D23330" s="7" t="n">
        <v>0</v>
      </c>
      <c r="E23330" s="7" t="n">
        <v>0</v>
      </c>
      <c r="F23330" s="7" t="n">
        <v>2</v>
      </c>
      <c r="G23330" s="7" t="n">
        <v>287.98</v>
      </c>
    </row>
    <row r="23331" customFormat="false" ht="15" hidden="false" customHeight="false" outlineLevel="0" collapsed="false">
      <c r="A23331" s="7" t="s">
        <v>34</v>
      </c>
      <c r="B23331" s="7" t="s">
        <v>103</v>
      </c>
      <c r="C23331" s="7" t="s">
        <v>1443</v>
      </c>
      <c r="D23331" s="7" t="n">
        <v>0</v>
      </c>
      <c r="E23331" s="7" t="n">
        <v>0</v>
      </c>
      <c r="F23331" s="7" t="n">
        <v>1</v>
      </c>
      <c r="G23331" s="7" t="n">
        <v>115.19</v>
      </c>
    </row>
    <row r="23332" customFormat="false" ht="15" hidden="false" customHeight="false" outlineLevel="0" collapsed="false">
      <c r="A23332" s="7" t="s">
        <v>34</v>
      </c>
      <c r="B23332" s="7" t="s">
        <v>103</v>
      </c>
      <c r="C23332" s="7" t="s">
        <v>1443</v>
      </c>
      <c r="D23332" s="7" t="n">
        <v>0</v>
      </c>
      <c r="E23332" s="7" t="n">
        <v>0</v>
      </c>
      <c r="F23332" s="7" t="n">
        <v>6</v>
      </c>
      <c r="G23332" s="7" t="n">
        <v>806.34</v>
      </c>
    </row>
    <row r="23333" customFormat="false" ht="15" hidden="false" customHeight="false" outlineLevel="0" collapsed="false">
      <c r="A23333" s="7" t="s">
        <v>34</v>
      </c>
      <c r="B23333" s="7" t="s">
        <v>103</v>
      </c>
      <c r="C23333" s="7" t="s">
        <v>1443</v>
      </c>
      <c r="D23333" s="7" t="n">
        <v>0</v>
      </c>
      <c r="E23333" s="7" t="n">
        <v>0</v>
      </c>
      <c r="F23333" s="7" t="n">
        <v>2</v>
      </c>
      <c r="G23333" s="7" t="n">
        <v>254.15</v>
      </c>
    </row>
    <row r="23334" customFormat="false" ht="15" hidden="false" customHeight="false" outlineLevel="0" collapsed="false">
      <c r="A23334" s="7" t="s">
        <v>34</v>
      </c>
      <c r="B23334" s="7" t="s">
        <v>103</v>
      </c>
      <c r="C23334" s="7" t="s">
        <v>1443</v>
      </c>
      <c r="D23334" s="7" t="n">
        <v>0</v>
      </c>
      <c r="E23334" s="7" t="n">
        <v>0</v>
      </c>
      <c r="F23334" s="7" t="n">
        <v>3</v>
      </c>
      <c r="G23334" s="7" t="n">
        <v>352.75</v>
      </c>
    </row>
    <row r="23335" customFormat="false" ht="15" hidden="false" customHeight="false" outlineLevel="0" collapsed="false">
      <c r="A23335" s="7" t="s">
        <v>34</v>
      </c>
      <c r="B23335" s="7" t="s">
        <v>103</v>
      </c>
      <c r="C23335" s="7" t="s">
        <v>1443</v>
      </c>
      <c r="D23335" s="7" t="n">
        <v>0</v>
      </c>
      <c r="E23335" s="7" t="n">
        <v>0</v>
      </c>
      <c r="F23335" s="7" t="n">
        <v>1</v>
      </c>
      <c r="G23335" s="7" t="n">
        <v>143.99</v>
      </c>
    </row>
    <row r="23336" customFormat="false" ht="15" hidden="false" customHeight="false" outlineLevel="0" collapsed="false">
      <c r="A23336" s="7" t="s">
        <v>34</v>
      </c>
      <c r="B23336" s="7" t="s">
        <v>103</v>
      </c>
      <c r="C23336" s="7" t="s">
        <v>1443</v>
      </c>
      <c r="D23336" s="7" t="n">
        <v>0</v>
      </c>
      <c r="E23336" s="7" t="n">
        <v>0</v>
      </c>
      <c r="F23336" s="7" t="n">
        <v>1</v>
      </c>
      <c r="G23336" s="7" t="n">
        <v>122.39</v>
      </c>
    </row>
    <row r="23337" customFormat="false" ht="15" hidden="false" customHeight="false" outlineLevel="0" collapsed="false">
      <c r="A23337" s="7" t="s">
        <v>34</v>
      </c>
      <c r="B23337" s="7" t="s">
        <v>103</v>
      </c>
      <c r="C23337" s="7" t="s">
        <v>1443</v>
      </c>
      <c r="D23337" s="7" t="n">
        <v>0</v>
      </c>
      <c r="E23337" s="7" t="n">
        <v>0</v>
      </c>
      <c r="F23337" s="7" t="n">
        <v>1</v>
      </c>
      <c r="G23337" s="7" t="n">
        <v>143.98</v>
      </c>
    </row>
    <row r="23338" customFormat="false" ht="15" hidden="false" customHeight="false" outlineLevel="0" collapsed="false">
      <c r="A23338" s="7" t="s">
        <v>34</v>
      </c>
      <c r="B23338" s="7" t="s">
        <v>103</v>
      </c>
      <c r="C23338" s="7" t="s">
        <v>1443</v>
      </c>
      <c r="D23338" s="7" t="n">
        <v>0</v>
      </c>
      <c r="E23338" s="7" t="n">
        <v>0</v>
      </c>
      <c r="F23338" s="7" t="n">
        <v>1</v>
      </c>
      <c r="G23338" s="7" t="n">
        <v>115.19</v>
      </c>
    </row>
    <row r="23339" customFormat="false" ht="15" hidden="false" customHeight="false" outlineLevel="0" collapsed="false">
      <c r="A23339" s="7" t="s">
        <v>34</v>
      </c>
      <c r="B23339" s="7" t="s">
        <v>103</v>
      </c>
      <c r="C23339" s="7" t="s">
        <v>1443</v>
      </c>
      <c r="D23339" s="7" t="n">
        <v>0</v>
      </c>
      <c r="E23339" s="7" t="n">
        <v>0</v>
      </c>
      <c r="F23339" s="7" t="n">
        <v>22</v>
      </c>
      <c r="G23339" s="7" t="n">
        <v>2919.97</v>
      </c>
    </row>
    <row r="23340" customFormat="false" ht="15" hidden="false" customHeight="false" outlineLevel="0" collapsed="false">
      <c r="A23340" s="7" t="s">
        <v>34</v>
      </c>
      <c r="B23340" s="7" t="s">
        <v>103</v>
      </c>
      <c r="C23340" s="7" t="s">
        <v>1443</v>
      </c>
      <c r="D23340" s="7" t="n">
        <v>0</v>
      </c>
      <c r="E23340" s="7" t="n">
        <v>0</v>
      </c>
      <c r="F23340" s="7" t="n">
        <v>2</v>
      </c>
      <c r="G23340" s="7" t="n">
        <v>230.37</v>
      </c>
    </row>
    <row r="23341" customFormat="false" ht="15" hidden="false" customHeight="false" outlineLevel="0" collapsed="false">
      <c r="A23341" s="7" t="s">
        <v>34</v>
      </c>
      <c r="B23341" s="7" t="s">
        <v>103</v>
      </c>
      <c r="C23341" s="7" t="s">
        <v>1443</v>
      </c>
      <c r="D23341" s="7" t="n">
        <v>0</v>
      </c>
      <c r="E23341" s="7" t="n">
        <v>0</v>
      </c>
      <c r="F23341" s="7" t="n">
        <v>1</v>
      </c>
      <c r="G23341" s="7" t="n">
        <v>122.39</v>
      </c>
    </row>
    <row r="23342" customFormat="false" ht="15" hidden="false" customHeight="false" outlineLevel="0" collapsed="false">
      <c r="A23342" s="7" t="s">
        <v>34</v>
      </c>
      <c r="B23342" s="7" t="s">
        <v>103</v>
      </c>
      <c r="C23342" s="7" t="s">
        <v>1443</v>
      </c>
      <c r="D23342" s="7" t="n">
        <v>0</v>
      </c>
      <c r="E23342" s="7" t="n">
        <v>0</v>
      </c>
      <c r="F23342" s="7" t="n">
        <v>1</v>
      </c>
      <c r="G23342" s="7" t="n">
        <v>143.99</v>
      </c>
    </row>
    <row r="23343" customFormat="false" ht="15" hidden="false" customHeight="false" outlineLevel="0" collapsed="false">
      <c r="A23343" s="7" t="s">
        <v>34</v>
      </c>
      <c r="B23343" s="7" t="s">
        <v>103</v>
      </c>
      <c r="C23343" s="7" t="s">
        <v>1443</v>
      </c>
      <c r="D23343" s="7" t="n">
        <v>0</v>
      </c>
      <c r="E23343" s="7" t="n">
        <v>0</v>
      </c>
      <c r="F23343" s="7" t="n">
        <v>1</v>
      </c>
      <c r="G23343" s="7" t="n">
        <v>143.99</v>
      </c>
    </row>
    <row r="23344" customFormat="false" ht="15" hidden="false" customHeight="false" outlineLevel="0" collapsed="false">
      <c r="A23344" s="7" t="s">
        <v>34</v>
      </c>
      <c r="B23344" s="7" t="s">
        <v>103</v>
      </c>
      <c r="C23344" s="7" t="s">
        <v>1443</v>
      </c>
      <c r="D23344" s="7" t="n">
        <v>0</v>
      </c>
      <c r="E23344" s="7" t="n">
        <v>0</v>
      </c>
      <c r="F23344" s="7" t="n">
        <v>1</v>
      </c>
      <c r="G23344" s="7" t="n">
        <v>129.58</v>
      </c>
    </row>
    <row r="23345" customFormat="false" ht="15" hidden="false" customHeight="false" outlineLevel="0" collapsed="false">
      <c r="A23345" s="7" t="s">
        <v>34</v>
      </c>
      <c r="B23345" s="7" t="s">
        <v>103</v>
      </c>
      <c r="C23345" s="7" t="s">
        <v>1443</v>
      </c>
      <c r="D23345" s="7" t="n">
        <v>0</v>
      </c>
      <c r="E23345" s="7" t="n">
        <v>0</v>
      </c>
      <c r="F23345" s="7" t="n">
        <v>1</v>
      </c>
      <c r="G23345" s="7" t="n">
        <v>122.39</v>
      </c>
    </row>
    <row r="23346" customFormat="false" ht="15" hidden="false" customHeight="false" outlineLevel="0" collapsed="false">
      <c r="A23346" s="7" t="s">
        <v>34</v>
      </c>
      <c r="B23346" s="7" t="s">
        <v>103</v>
      </c>
      <c r="C23346" s="7" t="s">
        <v>1443</v>
      </c>
      <c r="D23346" s="7" t="n">
        <v>0</v>
      </c>
      <c r="E23346" s="7" t="n">
        <v>0</v>
      </c>
      <c r="F23346" s="7" t="n">
        <v>2</v>
      </c>
      <c r="G23346" s="7" t="n">
        <v>266.37</v>
      </c>
    </row>
    <row r="23347" customFormat="false" ht="15" hidden="false" customHeight="false" outlineLevel="0" collapsed="false">
      <c r="A23347" s="7" t="s">
        <v>34</v>
      </c>
      <c r="B23347" s="7" t="s">
        <v>103</v>
      </c>
      <c r="C23347" s="7" t="s">
        <v>1443</v>
      </c>
      <c r="D23347" s="7" t="n">
        <v>0</v>
      </c>
      <c r="E23347" s="7" t="n">
        <v>0</v>
      </c>
      <c r="F23347" s="7" t="n">
        <v>1</v>
      </c>
      <c r="G23347" s="7" t="n">
        <v>129.59</v>
      </c>
    </row>
    <row r="23348" customFormat="false" ht="15" hidden="false" customHeight="false" outlineLevel="0" collapsed="false">
      <c r="A23348" s="7" t="s">
        <v>34</v>
      </c>
      <c r="B23348" s="7" t="s">
        <v>103</v>
      </c>
      <c r="C23348" s="7" t="s">
        <v>1443</v>
      </c>
      <c r="D23348" s="7" t="n">
        <v>0</v>
      </c>
      <c r="E23348" s="7" t="n">
        <v>0</v>
      </c>
      <c r="F23348" s="7" t="n">
        <v>2</v>
      </c>
      <c r="G23348" s="7" t="n">
        <v>287.96</v>
      </c>
    </row>
    <row r="23349" customFormat="false" ht="15" hidden="false" customHeight="false" outlineLevel="0" collapsed="false">
      <c r="A23349" s="7" t="s">
        <v>34</v>
      </c>
      <c r="B23349" s="7" t="s">
        <v>103</v>
      </c>
      <c r="C23349" s="7" t="s">
        <v>1443</v>
      </c>
      <c r="D23349" s="7" t="n">
        <v>0</v>
      </c>
      <c r="E23349" s="7" t="n">
        <v>0</v>
      </c>
      <c r="F23349" s="7" t="n">
        <v>6</v>
      </c>
      <c r="G23349" s="7" t="n">
        <v>820.68</v>
      </c>
    </row>
    <row r="23350" customFormat="false" ht="15" hidden="false" customHeight="false" outlineLevel="0" collapsed="false">
      <c r="A23350" s="7" t="s">
        <v>34</v>
      </c>
      <c r="B23350" s="7" t="s">
        <v>103</v>
      </c>
      <c r="C23350" s="7" t="s">
        <v>1443</v>
      </c>
      <c r="D23350" s="7" t="n">
        <v>0</v>
      </c>
      <c r="E23350" s="7" t="n">
        <v>0</v>
      </c>
      <c r="F23350" s="7" t="n">
        <v>1</v>
      </c>
      <c r="G23350" s="7" t="n">
        <v>143.98</v>
      </c>
    </row>
    <row r="23351" customFormat="false" ht="15" hidden="false" customHeight="false" outlineLevel="0" collapsed="false">
      <c r="A23351" s="7" t="s">
        <v>34</v>
      </c>
      <c r="B23351" s="7" t="s">
        <v>103</v>
      </c>
      <c r="C23351" s="7" t="s">
        <v>1443</v>
      </c>
      <c r="D23351" s="7" t="n">
        <v>0</v>
      </c>
      <c r="E23351" s="7" t="n">
        <v>0</v>
      </c>
      <c r="F23351" s="7" t="n">
        <v>2</v>
      </c>
      <c r="G23351" s="7" t="n">
        <v>287.96</v>
      </c>
    </row>
    <row r="23352" customFormat="false" ht="15" hidden="false" customHeight="false" outlineLevel="0" collapsed="false">
      <c r="A23352" s="7" t="s">
        <v>34</v>
      </c>
      <c r="B23352" s="7" t="s">
        <v>103</v>
      </c>
      <c r="C23352" s="7" t="s">
        <v>1443</v>
      </c>
      <c r="D23352" s="7" t="n">
        <v>0</v>
      </c>
      <c r="E23352" s="7" t="n">
        <v>0</v>
      </c>
      <c r="F23352" s="7" t="n">
        <v>13</v>
      </c>
      <c r="G23352" s="7" t="n">
        <v>1799.87</v>
      </c>
    </row>
    <row r="23353" customFormat="false" ht="15" hidden="false" customHeight="false" outlineLevel="0" collapsed="false">
      <c r="A23353" s="7" t="s">
        <v>34</v>
      </c>
      <c r="B23353" s="7" t="s">
        <v>103</v>
      </c>
      <c r="C23353" s="7" t="s">
        <v>1443</v>
      </c>
      <c r="D23353" s="7" t="n">
        <v>0</v>
      </c>
      <c r="E23353" s="7" t="n">
        <v>0</v>
      </c>
      <c r="F23353" s="7" t="n">
        <v>1</v>
      </c>
      <c r="G23353" s="7" t="n">
        <v>143.98</v>
      </c>
    </row>
    <row r="23354" customFormat="false" ht="15" hidden="false" customHeight="false" outlineLevel="0" collapsed="false">
      <c r="A23354" s="7" t="s">
        <v>34</v>
      </c>
      <c r="B23354" s="7" t="s">
        <v>103</v>
      </c>
      <c r="C23354" s="7" t="s">
        <v>1443</v>
      </c>
      <c r="D23354" s="7" t="n">
        <v>0</v>
      </c>
      <c r="E23354" s="7" t="n">
        <v>0</v>
      </c>
      <c r="F23354" s="7" t="n">
        <v>14</v>
      </c>
      <c r="G23354" s="7" t="n">
        <v>1881.24</v>
      </c>
    </row>
    <row r="23355" customFormat="false" ht="15" hidden="false" customHeight="false" outlineLevel="0" collapsed="false">
      <c r="A23355" s="7" t="s">
        <v>34</v>
      </c>
      <c r="B23355" s="7" t="s">
        <v>103</v>
      </c>
      <c r="C23355" s="7" t="s">
        <v>1443</v>
      </c>
      <c r="D23355" s="7" t="n">
        <v>0</v>
      </c>
      <c r="E23355" s="7" t="n">
        <v>0</v>
      </c>
      <c r="F23355" s="7" t="n">
        <v>7</v>
      </c>
      <c r="G23355" s="7" t="n">
        <v>916.47</v>
      </c>
    </row>
    <row r="23356" customFormat="false" ht="15" hidden="false" customHeight="false" outlineLevel="0" collapsed="false">
      <c r="A23356" s="7" t="s">
        <v>34</v>
      </c>
      <c r="B23356" s="7" t="s">
        <v>103</v>
      </c>
      <c r="C23356" s="7" t="s">
        <v>1443</v>
      </c>
      <c r="D23356" s="7" t="n">
        <v>0</v>
      </c>
      <c r="E23356" s="7" t="n">
        <v>0</v>
      </c>
      <c r="F23356" s="7" t="n">
        <v>2</v>
      </c>
      <c r="G23356" s="7" t="n">
        <v>273.58</v>
      </c>
    </row>
    <row r="23357" customFormat="false" ht="15" hidden="false" customHeight="false" outlineLevel="0" collapsed="false">
      <c r="A23357" s="7" t="s">
        <v>34</v>
      </c>
      <c r="B23357" s="7" t="s">
        <v>103</v>
      </c>
      <c r="C23357" s="7" t="s">
        <v>1443</v>
      </c>
      <c r="D23357" s="7" t="n">
        <v>0</v>
      </c>
      <c r="E23357" s="7" t="n">
        <v>0</v>
      </c>
      <c r="F23357" s="7" t="n">
        <v>76</v>
      </c>
      <c r="G23357" s="7" t="n">
        <v>10133.06</v>
      </c>
    </row>
    <row r="23358" customFormat="false" ht="15" hidden="false" customHeight="false" outlineLevel="0" collapsed="false">
      <c r="A23358" s="7" t="s">
        <v>34</v>
      </c>
      <c r="B23358" s="7" t="s">
        <v>103</v>
      </c>
      <c r="C23358" s="7" t="s">
        <v>1443</v>
      </c>
      <c r="D23358" s="7" t="n">
        <v>0</v>
      </c>
      <c r="E23358" s="7" t="n">
        <v>0</v>
      </c>
      <c r="F23358" s="7" t="n">
        <v>1</v>
      </c>
      <c r="G23358" s="7" t="n">
        <v>143.99</v>
      </c>
    </row>
    <row r="23359" customFormat="false" ht="15" hidden="false" customHeight="false" outlineLevel="0" collapsed="false">
      <c r="A23359" s="7" t="s">
        <v>34</v>
      </c>
      <c r="B23359" s="7" t="s">
        <v>103</v>
      </c>
      <c r="C23359" s="7" t="s">
        <v>1443</v>
      </c>
      <c r="D23359" s="7" t="n">
        <v>0</v>
      </c>
      <c r="E23359" s="7" t="n">
        <v>0</v>
      </c>
      <c r="F23359" s="7" t="n">
        <v>1</v>
      </c>
      <c r="G23359" s="7" t="n">
        <v>122.39</v>
      </c>
    </row>
    <row r="23360" customFormat="false" ht="15" hidden="false" customHeight="false" outlineLevel="0" collapsed="false">
      <c r="A23360" s="7" t="s">
        <v>34</v>
      </c>
      <c r="B23360" s="7" t="s">
        <v>103</v>
      </c>
      <c r="C23360" s="7" t="s">
        <v>1443</v>
      </c>
      <c r="D23360" s="7" t="n">
        <v>0</v>
      </c>
      <c r="E23360" s="7" t="n">
        <v>0</v>
      </c>
      <c r="F23360" s="7" t="n">
        <v>1</v>
      </c>
      <c r="G23360" s="7" t="n">
        <v>115.19</v>
      </c>
    </row>
    <row r="23361" customFormat="false" ht="15" hidden="false" customHeight="false" outlineLevel="0" collapsed="false">
      <c r="A23361" s="7" t="s">
        <v>34</v>
      </c>
      <c r="B23361" s="7" t="s">
        <v>103</v>
      </c>
      <c r="C23361" s="7" t="s">
        <v>1443</v>
      </c>
      <c r="D23361" s="7" t="n">
        <v>0</v>
      </c>
      <c r="E23361" s="7" t="n">
        <v>0</v>
      </c>
      <c r="F23361" s="7" t="n">
        <v>1</v>
      </c>
      <c r="G23361" s="7" t="n">
        <v>143.98</v>
      </c>
    </row>
    <row r="23362" customFormat="false" ht="15" hidden="false" customHeight="false" outlineLevel="0" collapsed="false">
      <c r="A23362" s="7" t="s">
        <v>34</v>
      </c>
      <c r="B23362" s="7" t="s">
        <v>103</v>
      </c>
      <c r="C23362" s="7" t="s">
        <v>1443</v>
      </c>
      <c r="D23362" s="7" t="n">
        <v>0</v>
      </c>
      <c r="E23362" s="7" t="n">
        <v>0</v>
      </c>
      <c r="F23362" s="7" t="n">
        <v>1</v>
      </c>
      <c r="G23362" s="7" t="n">
        <v>122.39</v>
      </c>
    </row>
    <row r="23363" customFormat="false" ht="15" hidden="false" customHeight="false" outlineLevel="0" collapsed="false">
      <c r="A23363" s="7" t="s">
        <v>34</v>
      </c>
      <c r="B23363" s="7" t="s">
        <v>103</v>
      </c>
      <c r="C23363" s="7" t="s">
        <v>1443</v>
      </c>
      <c r="D23363" s="7" t="n">
        <v>0</v>
      </c>
      <c r="E23363" s="7" t="n">
        <v>0</v>
      </c>
      <c r="F23363" s="7" t="n">
        <v>1</v>
      </c>
      <c r="G23363" s="7" t="n">
        <v>129.59</v>
      </c>
    </row>
    <row r="23364" customFormat="false" ht="15" hidden="false" customHeight="false" outlineLevel="0" collapsed="false">
      <c r="A23364" s="7" t="s">
        <v>34</v>
      </c>
      <c r="B23364" s="7" t="s">
        <v>103</v>
      </c>
      <c r="C23364" s="7" t="s">
        <v>1443</v>
      </c>
      <c r="D23364" s="7" t="n">
        <v>0</v>
      </c>
      <c r="E23364" s="7" t="n">
        <v>0</v>
      </c>
      <c r="F23364" s="7" t="n">
        <v>2</v>
      </c>
      <c r="G23364" s="7" t="n">
        <v>259.17</v>
      </c>
    </row>
    <row r="23365" customFormat="false" ht="15" hidden="false" customHeight="false" outlineLevel="0" collapsed="false">
      <c r="A23365" s="7" t="s">
        <v>34</v>
      </c>
      <c r="B23365" s="7" t="s">
        <v>103</v>
      </c>
      <c r="C23365" s="7" t="s">
        <v>1443</v>
      </c>
      <c r="D23365" s="7" t="n">
        <v>0</v>
      </c>
      <c r="E23365" s="7" t="n">
        <v>0</v>
      </c>
      <c r="F23365" s="7" t="n">
        <v>1</v>
      </c>
      <c r="G23365" s="7" t="n">
        <v>143.98</v>
      </c>
    </row>
    <row r="23366" customFormat="false" ht="15" hidden="false" customHeight="false" outlineLevel="0" collapsed="false">
      <c r="A23366" s="7" t="s">
        <v>34</v>
      </c>
      <c r="B23366" s="7" t="s">
        <v>103</v>
      </c>
      <c r="C23366" s="7" t="s">
        <v>1443</v>
      </c>
      <c r="D23366" s="7" t="n">
        <v>0</v>
      </c>
      <c r="E23366" s="7" t="n">
        <v>0</v>
      </c>
      <c r="F23366" s="7" t="n">
        <v>1</v>
      </c>
      <c r="G23366" s="7" t="n">
        <v>115.19</v>
      </c>
    </row>
    <row r="23367" customFormat="false" ht="15" hidden="false" customHeight="false" outlineLevel="0" collapsed="false">
      <c r="A23367" s="7" t="s">
        <v>34</v>
      </c>
      <c r="B23367" s="7" t="s">
        <v>103</v>
      </c>
      <c r="C23367" s="7" t="s">
        <v>1443</v>
      </c>
      <c r="D23367" s="7" t="n">
        <v>0</v>
      </c>
      <c r="E23367" s="7" t="n">
        <v>0</v>
      </c>
      <c r="F23367" s="7" t="n">
        <v>10</v>
      </c>
      <c r="G23367" s="7" t="n">
        <v>1310.3</v>
      </c>
    </row>
    <row r="23368" customFormat="false" ht="15" hidden="false" customHeight="false" outlineLevel="0" collapsed="false">
      <c r="A23368" s="7" t="s">
        <v>34</v>
      </c>
      <c r="B23368" s="7" t="s">
        <v>103</v>
      </c>
      <c r="C23368" s="7" t="s">
        <v>1443</v>
      </c>
      <c r="D23368" s="7" t="n">
        <v>0</v>
      </c>
      <c r="E23368" s="7" t="n">
        <v>0</v>
      </c>
      <c r="F23368" s="7" t="n">
        <v>1</v>
      </c>
      <c r="G23368" s="7" t="n">
        <v>115.19</v>
      </c>
    </row>
    <row r="23369" customFormat="false" ht="15" hidden="false" customHeight="false" outlineLevel="0" collapsed="false">
      <c r="A23369" s="7" t="s">
        <v>34</v>
      </c>
      <c r="B23369" s="7" t="s">
        <v>103</v>
      </c>
      <c r="C23369" s="7" t="s">
        <v>1443</v>
      </c>
      <c r="D23369" s="7" t="n">
        <v>0</v>
      </c>
      <c r="E23369" s="7" t="n">
        <v>0</v>
      </c>
      <c r="F23369" s="7" t="n">
        <v>1</v>
      </c>
      <c r="G23369" s="7" t="n">
        <v>143.99</v>
      </c>
    </row>
    <row r="23370" customFormat="false" ht="15" hidden="false" customHeight="false" outlineLevel="0" collapsed="false">
      <c r="A23370" s="7" t="s">
        <v>34</v>
      </c>
      <c r="B23370" s="7" t="s">
        <v>103</v>
      </c>
      <c r="C23370" s="7" t="s">
        <v>1443</v>
      </c>
      <c r="D23370" s="7" t="n">
        <v>0</v>
      </c>
      <c r="E23370" s="7" t="n">
        <v>0</v>
      </c>
      <c r="F23370" s="7" t="n">
        <v>1</v>
      </c>
      <c r="G23370" s="7" t="n">
        <v>143.98</v>
      </c>
    </row>
    <row r="23371" customFormat="false" ht="15" hidden="false" customHeight="false" outlineLevel="0" collapsed="false">
      <c r="A23371" s="7" t="s">
        <v>34</v>
      </c>
      <c r="B23371" s="7" t="s">
        <v>103</v>
      </c>
      <c r="C23371" s="7" t="s">
        <v>1443</v>
      </c>
      <c r="D23371" s="7" t="n">
        <v>0</v>
      </c>
      <c r="E23371" s="7" t="n">
        <v>0</v>
      </c>
      <c r="F23371" s="7" t="n">
        <v>2</v>
      </c>
      <c r="G23371" s="7" t="n">
        <v>259.18</v>
      </c>
    </row>
    <row r="23372" customFormat="false" ht="15" hidden="false" customHeight="false" outlineLevel="0" collapsed="false">
      <c r="A23372" s="7" t="s">
        <v>34</v>
      </c>
      <c r="B23372" s="7" t="s">
        <v>103</v>
      </c>
      <c r="C23372" s="7" t="s">
        <v>1443</v>
      </c>
      <c r="D23372" s="7" t="n">
        <v>0</v>
      </c>
      <c r="E23372" s="7" t="n">
        <v>0</v>
      </c>
      <c r="F23372" s="7" t="n">
        <v>10</v>
      </c>
      <c r="G23372" s="7" t="n">
        <v>1295.85</v>
      </c>
    </row>
    <row r="23373" customFormat="false" ht="15" hidden="false" customHeight="false" outlineLevel="0" collapsed="false">
      <c r="A23373" s="7" t="s">
        <v>34</v>
      </c>
      <c r="B23373" s="7" t="s">
        <v>103</v>
      </c>
      <c r="C23373" s="7" t="s">
        <v>1443</v>
      </c>
      <c r="D23373" s="7" t="n">
        <v>0</v>
      </c>
      <c r="E23373" s="7" t="n">
        <v>0</v>
      </c>
      <c r="F23373" s="7" t="n">
        <v>1</v>
      </c>
      <c r="G23373" s="7" t="n">
        <v>143.99</v>
      </c>
    </row>
    <row r="23374" customFormat="false" ht="15" hidden="false" customHeight="false" outlineLevel="0" collapsed="false">
      <c r="A23374" s="7" t="s">
        <v>34</v>
      </c>
      <c r="B23374" s="7" t="s">
        <v>103</v>
      </c>
      <c r="C23374" s="7" t="s">
        <v>1443</v>
      </c>
      <c r="D23374" s="7" t="n">
        <v>0</v>
      </c>
      <c r="E23374" s="7" t="n">
        <v>0</v>
      </c>
      <c r="F23374" s="7" t="n">
        <v>1</v>
      </c>
      <c r="G23374" s="7" t="n">
        <v>129.59</v>
      </c>
    </row>
    <row r="23375" customFormat="false" ht="15" hidden="false" customHeight="false" outlineLevel="0" collapsed="false">
      <c r="A23375" s="7" t="s">
        <v>34</v>
      </c>
      <c r="B23375" s="7" t="s">
        <v>103</v>
      </c>
      <c r="C23375" s="7" t="s">
        <v>1443</v>
      </c>
      <c r="D23375" s="7" t="n">
        <v>0</v>
      </c>
      <c r="E23375" s="7" t="n">
        <v>0</v>
      </c>
      <c r="F23375" s="7" t="n">
        <v>1</v>
      </c>
      <c r="G23375" s="7" t="n">
        <v>129.59</v>
      </c>
    </row>
    <row r="23376" customFormat="false" ht="15" hidden="false" customHeight="false" outlineLevel="0" collapsed="false">
      <c r="A23376" s="7" t="s">
        <v>34</v>
      </c>
      <c r="B23376" s="7" t="s">
        <v>103</v>
      </c>
      <c r="C23376" s="7" t="s">
        <v>1443</v>
      </c>
      <c r="D23376" s="7" t="n">
        <v>0</v>
      </c>
      <c r="E23376" s="7" t="n">
        <v>0</v>
      </c>
      <c r="F23376" s="7" t="n">
        <v>1</v>
      </c>
      <c r="G23376" s="7" t="n">
        <v>143.98</v>
      </c>
    </row>
    <row r="23377" customFormat="false" ht="15" hidden="false" customHeight="false" outlineLevel="0" collapsed="false">
      <c r="A23377" s="7" t="s">
        <v>34</v>
      </c>
      <c r="B23377" s="7" t="s">
        <v>103</v>
      </c>
      <c r="C23377" s="7" t="s">
        <v>1443</v>
      </c>
      <c r="D23377" s="7" t="n">
        <v>0</v>
      </c>
      <c r="E23377" s="7" t="n">
        <v>0</v>
      </c>
      <c r="F23377" s="7" t="n">
        <v>1</v>
      </c>
      <c r="G23377" s="7" t="n">
        <v>143.98</v>
      </c>
    </row>
    <row r="23378" customFormat="false" ht="15" hidden="false" customHeight="false" outlineLevel="0" collapsed="false">
      <c r="A23378" s="7" t="s">
        <v>34</v>
      </c>
      <c r="B23378" s="7" t="s">
        <v>103</v>
      </c>
      <c r="C23378" s="7" t="s">
        <v>1443</v>
      </c>
      <c r="D23378" s="7" t="n">
        <v>0</v>
      </c>
      <c r="E23378" s="7" t="n">
        <v>0</v>
      </c>
      <c r="F23378" s="7" t="n">
        <v>2</v>
      </c>
      <c r="G23378" s="7" t="n">
        <v>287.96</v>
      </c>
    </row>
    <row r="23379" customFormat="false" ht="15" hidden="false" customHeight="false" outlineLevel="0" collapsed="false">
      <c r="A23379" s="7" t="s">
        <v>34</v>
      </c>
      <c r="B23379" s="7" t="s">
        <v>103</v>
      </c>
      <c r="C23379" s="7" t="s">
        <v>1443</v>
      </c>
      <c r="D23379" s="7" t="n">
        <v>0</v>
      </c>
      <c r="E23379" s="7" t="n">
        <v>0</v>
      </c>
      <c r="F23379" s="7" t="n">
        <v>2</v>
      </c>
      <c r="G23379" s="7" t="n">
        <v>244.78</v>
      </c>
    </row>
    <row r="23380" customFormat="false" ht="15" hidden="false" customHeight="false" outlineLevel="0" collapsed="false">
      <c r="A23380" s="7" t="s">
        <v>34</v>
      </c>
      <c r="B23380" s="7" t="s">
        <v>103</v>
      </c>
      <c r="C23380" s="7" t="s">
        <v>1443</v>
      </c>
      <c r="D23380" s="7" t="n">
        <v>0</v>
      </c>
      <c r="E23380" s="7" t="n">
        <v>0</v>
      </c>
      <c r="F23380" s="7" t="n">
        <v>1</v>
      </c>
      <c r="G23380" s="7" t="n">
        <v>143.98</v>
      </c>
    </row>
    <row r="23381" customFormat="false" ht="15" hidden="false" customHeight="false" outlineLevel="0" collapsed="false">
      <c r="A23381" s="7" t="s">
        <v>34</v>
      </c>
      <c r="B23381" s="7" t="s">
        <v>103</v>
      </c>
      <c r="C23381" s="7" t="s">
        <v>1443</v>
      </c>
      <c r="D23381" s="7" t="n">
        <v>0</v>
      </c>
      <c r="E23381" s="7" t="n">
        <v>0</v>
      </c>
      <c r="F23381" s="7" t="n">
        <v>3</v>
      </c>
      <c r="G23381" s="7" t="n">
        <v>403.17</v>
      </c>
    </row>
    <row r="23382" customFormat="false" ht="15" hidden="false" customHeight="false" outlineLevel="0" collapsed="false">
      <c r="A23382" s="7" t="s">
        <v>34</v>
      </c>
      <c r="B23382" s="7" t="s">
        <v>103</v>
      </c>
      <c r="C23382" s="7" t="s">
        <v>1443</v>
      </c>
      <c r="D23382" s="7" t="n">
        <v>0</v>
      </c>
      <c r="E23382" s="7" t="n">
        <v>0</v>
      </c>
      <c r="F23382" s="7" t="n">
        <v>2</v>
      </c>
      <c r="G23382" s="7" t="n">
        <v>259.16</v>
      </c>
    </row>
    <row r="23383" customFormat="false" ht="15" hidden="false" customHeight="false" outlineLevel="0" collapsed="false">
      <c r="A23383" s="7" t="s">
        <v>34</v>
      </c>
      <c r="B23383" s="7" t="s">
        <v>103</v>
      </c>
      <c r="C23383" s="7" t="s">
        <v>1443</v>
      </c>
      <c r="D23383" s="7" t="n">
        <v>0</v>
      </c>
      <c r="E23383" s="7" t="n">
        <v>0</v>
      </c>
      <c r="F23383" s="7" t="n">
        <v>2</v>
      </c>
      <c r="G23383" s="7" t="n">
        <v>287.96</v>
      </c>
    </row>
    <row r="23384" customFormat="false" ht="15" hidden="false" customHeight="false" outlineLevel="0" collapsed="false">
      <c r="A23384" s="7" t="s">
        <v>34</v>
      </c>
      <c r="B23384" s="7" t="s">
        <v>103</v>
      </c>
      <c r="C23384" s="7" t="s">
        <v>1443</v>
      </c>
      <c r="D23384" s="7" t="n">
        <v>0</v>
      </c>
      <c r="E23384" s="7" t="n">
        <v>0</v>
      </c>
      <c r="F23384" s="7" t="n">
        <v>10</v>
      </c>
      <c r="G23384" s="7" t="n">
        <v>1353.5</v>
      </c>
    </row>
    <row r="23385" customFormat="false" ht="15" hidden="false" customHeight="false" outlineLevel="0" collapsed="false">
      <c r="A23385" s="7" t="s">
        <v>34</v>
      </c>
      <c r="B23385" s="7" t="s">
        <v>103</v>
      </c>
      <c r="C23385" s="7" t="s">
        <v>1443</v>
      </c>
      <c r="D23385" s="7" t="n">
        <v>0</v>
      </c>
      <c r="E23385" s="7" t="n">
        <v>0</v>
      </c>
      <c r="F23385" s="7" t="n">
        <v>45</v>
      </c>
      <c r="G23385" s="7" t="n">
        <v>5883.79</v>
      </c>
    </row>
    <row r="23386" customFormat="false" ht="15" hidden="false" customHeight="false" outlineLevel="0" collapsed="false">
      <c r="A23386" s="7" t="s">
        <v>34</v>
      </c>
      <c r="B23386" s="7" t="s">
        <v>103</v>
      </c>
      <c r="C23386" s="7" t="s">
        <v>1443</v>
      </c>
      <c r="D23386" s="7" t="n">
        <v>0</v>
      </c>
      <c r="E23386" s="7" t="n">
        <v>0</v>
      </c>
      <c r="F23386" s="7" t="n">
        <v>2</v>
      </c>
      <c r="G23386" s="7" t="n">
        <v>287.98</v>
      </c>
    </row>
    <row r="23387" customFormat="false" ht="15" hidden="false" customHeight="false" outlineLevel="0" collapsed="false">
      <c r="A23387" s="7" t="s">
        <v>34</v>
      </c>
      <c r="B23387" s="7" t="s">
        <v>103</v>
      </c>
      <c r="C23387" s="7" t="s">
        <v>1443</v>
      </c>
      <c r="D23387" s="7" t="n">
        <v>0</v>
      </c>
      <c r="E23387" s="7" t="n">
        <v>0</v>
      </c>
      <c r="F23387" s="7" t="n">
        <v>1</v>
      </c>
      <c r="G23387" s="7" t="n">
        <v>143.98</v>
      </c>
    </row>
    <row r="23388" customFormat="false" ht="15" hidden="false" customHeight="false" outlineLevel="0" collapsed="false">
      <c r="A23388" s="7" t="s">
        <v>34</v>
      </c>
      <c r="B23388" s="7" t="s">
        <v>103</v>
      </c>
      <c r="C23388" s="7" t="s">
        <v>1443</v>
      </c>
      <c r="D23388" s="7" t="n">
        <v>0</v>
      </c>
      <c r="E23388" s="7" t="n">
        <v>0</v>
      </c>
      <c r="F23388" s="7" t="n">
        <v>1</v>
      </c>
      <c r="G23388" s="7" t="n">
        <v>143.98</v>
      </c>
    </row>
    <row r="23389" customFormat="false" ht="15" hidden="false" customHeight="false" outlineLevel="0" collapsed="false">
      <c r="A23389" s="7" t="s">
        <v>34</v>
      </c>
      <c r="B23389" s="7" t="s">
        <v>103</v>
      </c>
      <c r="C23389" s="7" t="s">
        <v>1443</v>
      </c>
      <c r="D23389" s="7" t="n">
        <v>0</v>
      </c>
      <c r="E23389" s="7" t="n">
        <v>0</v>
      </c>
      <c r="F23389" s="7" t="n">
        <v>2</v>
      </c>
      <c r="G23389" s="7" t="n">
        <v>259.17</v>
      </c>
    </row>
    <row r="23390" customFormat="false" ht="15" hidden="false" customHeight="false" outlineLevel="0" collapsed="false">
      <c r="A23390" s="7" t="s">
        <v>34</v>
      </c>
      <c r="B23390" s="7" t="s">
        <v>103</v>
      </c>
      <c r="C23390" s="7" t="s">
        <v>1443</v>
      </c>
      <c r="D23390" s="7" t="n">
        <v>0</v>
      </c>
      <c r="E23390" s="7" t="n">
        <v>0</v>
      </c>
      <c r="F23390" s="7" t="n">
        <v>1</v>
      </c>
      <c r="G23390" s="7" t="n">
        <v>143.99</v>
      </c>
    </row>
    <row r="23391" customFormat="false" ht="15" hidden="false" customHeight="false" outlineLevel="0" collapsed="false">
      <c r="A23391" s="7" t="s">
        <v>34</v>
      </c>
      <c r="B23391" s="7" t="s">
        <v>103</v>
      </c>
      <c r="C23391" s="7" t="s">
        <v>1443</v>
      </c>
      <c r="D23391" s="7" t="n">
        <v>0</v>
      </c>
      <c r="E23391" s="7" t="n">
        <v>0</v>
      </c>
      <c r="F23391" s="7" t="n">
        <v>1</v>
      </c>
      <c r="G23391" s="7" t="n">
        <v>143.99</v>
      </c>
    </row>
    <row r="23392" customFormat="false" ht="15" hidden="false" customHeight="false" outlineLevel="0" collapsed="false">
      <c r="A23392" s="7" t="s">
        <v>34</v>
      </c>
      <c r="B23392" s="7" t="s">
        <v>103</v>
      </c>
      <c r="C23392" s="7" t="s">
        <v>1443</v>
      </c>
      <c r="D23392" s="7" t="n">
        <v>0</v>
      </c>
      <c r="E23392" s="7" t="n">
        <v>0</v>
      </c>
      <c r="F23392" s="7" t="n">
        <v>2</v>
      </c>
      <c r="G23392" s="7" t="n">
        <v>273.58</v>
      </c>
    </row>
    <row r="23393" customFormat="false" ht="15" hidden="false" customHeight="false" outlineLevel="0" collapsed="false">
      <c r="A23393" s="7" t="s">
        <v>34</v>
      </c>
      <c r="B23393" s="7" t="s">
        <v>103</v>
      </c>
      <c r="C23393" s="7" t="s">
        <v>1443</v>
      </c>
      <c r="D23393" s="7" t="n">
        <v>0</v>
      </c>
      <c r="E23393" s="7" t="n">
        <v>0</v>
      </c>
      <c r="F23393" s="7" t="n">
        <v>1</v>
      </c>
      <c r="G23393" s="7" t="n">
        <v>115.19</v>
      </c>
    </row>
    <row r="23394" customFormat="false" ht="15" hidden="false" customHeight="false" outlineLevel="0" collapsed="false">
      <c r="A23394" s="7" t="s">
        <v>34</v>
      </c>
      <c r="B23394" s="7" t="s">
        <v>103</v>
      </c>
      <c r="C23394" s="7" t="s">
        <v>1443</v>
      </c>
      <c r="D23394" s="7" t="n">
        <v>0</v>
      </c>
      <c r="E23394" s="7" t="n">
        <v>0</v>
      </c>
      <c r="F23394" s="7" t="n">
        <v>1</v>
      </c>
      <c r="G23394" s="7" t="n">
        <v>143.98</v>
      </c>
    </row>
    <row r="23395" customFormat="false" ht="15" hidden="false" customHeight="false" outlineLevel="0" collapsed="false">
      <c r="A23395" s="7" t="s">
        <v>34</v>
      </c>
      <c r="B23395" s="7" t="s">
        <v>103</v>
      </c>
      <c r="C23395" s="7" t="s">
        <v>1443</v>
      </c>
      <c r="D23395" s="7" t="n">
        <v>0</v>
      </c>
      <c r="E23395" s="7" t="n">
        <v>0</v>
      </c>
      <c r="F23395" s="7" t="n">
        <v>1</v>
      </c>
      <c r="G23395" s="7" t="n">
        <v>129.58</v>
      </c>
    </row>
    <row r="23396" customFormat="false" ht="15" hidden="false" customHeight="false" outlineLevel="0" collapsed="false">
      <c r="A23396" s="7" t="s">
        <v>34</v>
      </c>
      <c r="B23396" s="7" t="s">
        <v>103</v>
      </c>
      <c r="C23396" s="7" t="s">
        <v>1443</v>
      </c>
      <c r="D23396" s="7" t="n">
        <v>0</v>
      </c>
      <c r="E23396" s="7" t="n">
        <v>0</v>
      </c>
      <c r="F23396" s="7" t="n">
        <v>1</v>
      </c>
      <c r="G23396" s="7" t="n">
        <v>115.19</v>
      </c>
    </row>
    <row r="23397" customFormat="false" ht="15" hidden="false" customHeight="false" outlineLevel="0" collapsed="false">
      <c r="A23397" s="7" t="s">
        <v>34</v>
      </c>
      <c r="B23397" s="7" t="s">
        <v>103</v>
      </c>
      <c r="C23397" s="7" t="s">
        <v>1443</v>
      </c>
      <c r="D23397" s="7" t="n">
        <v>0</v>
      </c>
      <c r="E23397" s="7" t="n">
        <v>0</v>
      </c>
      <c r="F23397" s="7" t="n">
        <v>1</v>
      </c>
      <c r="G23397" s="7" t="n">
        <v>143.98</v>
      </c>
    </row>
    <row r="23398" customFormat="false" ht="15" hidden="false" customHeight="false" outlineLevel="0" collapsed="false">
      <c r="A23398" s="7" t="s">
        <v>34</v>
      </c>
      <c r="B23398" s="7" t="s">
        <v>103</v>
      </c>
      <c r="C23398" s="7" t="s">
        <v>1443</v>
      </c>
      <c r="D23398" s="7" t="n">
        <v>0</v>
      </c>
      <c r="E23398" s="7" t="n">
        <v>0</v>
      </c>
      <c r="F23398" s="7" t="n">
        <v>1</v>
      </c>
      <c r="G23398" s="7" t="n">
        <v>129.59</v>
      </c>
    </row>
    <row r="23399" customFormat="false" ht="15" hidden="false" customHeight="false" outlineLevel="0" collapsed="false">
      <c r="A23399" s="7" t="s">
        <v>34</v>
      </c>
      <c r="B23399" s="7" t="s">
        <v>103</v>
      </c>
      <c r="C23399" s="7" t="s">
        <v>1443</v>
      </c>
      <c r="D23399" s="7" t="n">
        <v>0</v>
      </c>
      <c r="E23399" s="7" t="n">
        <v>0</v>
      </c>
      <c r="F23399" s="7" t="n">
        <v>1</v>
      </c>
      <c r="G23399" s="7" t="n">
        <v>122.39</v>
      </c>
    </row>
    <row r="23400" customFormat="false" ht="15" hidden="false" customHeight="false" outlineLevel="0" collapsed="false">
      <c r="A23400" s="7" t="s">
        <v>34</v>
      </c>
      <c r="B23400" s="7" t="s">
        <v>103</v>
      </c>
      <c r="C23400" s="7" t="s">
        <v>1443</v>
      </c>
      <c r="D23400" s="7" t="n">
        <v>0</v>
      </c>
      <c r="E23400" s="7" t="n">
        <v>0</v>
      </c>
      <c r="F23400" s="7" t="n">
        <v>1</v>
      </c>
      <c r="G23400" s="7" t="n">
        <v>122.39</v>
      </c>
    </row>
    <row r="23401" customFormat="false" ht="15" hidden="false" customHeight="false" outlineLevel="0" collapsed="false">
      <c r="A23401" s="7" t="s">
        <v>34</v>
      </c>
      <c r="B23401" s="7" t="s">
        <v>103</v>
      </c>
      <c r="C23401" s="7" t="s">
        <v>1443</v>
      </c>
      <c r="D23401" s="7" t="n">
        <v>0</v>
      </c>
      <c r="E23401" s="7" t="n">
        <v>0</v>
      </c>
      <c r="F23401" s="7" t="n">
        <v>1</v>
      </c>
      <c r="G23401" s="7" t="n">
        <v>129.59</v>
      </c>
    </row>
    <row r="23402" customFormat="false" ht="15" hidden="false" customHeight="false" outlineLevel="0" collapsed="false">
      <c r="A23402" s="7" t="s">
        <v>34</v>
      </c>
      <c r="B23402" s="7" t="s">
        <v>103</v>
      </c>
      <c r="C23402" s="7" t="s">
        <v>1443</v>
      </c>
      <c r="D23402" s="7" t="n">
        <v>0</v>
      </c>
      <c r="E23402" s="7" t="n">
        <v>0</v>
      </c>
      <c r="F23402" s="7" t="n">
        <v>1</v>
      </c>
      <c r="G23402" s="7" t="n">
        <v>143.99</v>
      </c>
    </row>
    <row r="23403" customFormat="false" ht="15" hidden="false" customHeight="false" outlineLevel="0" collapsed="false">
      <c r="A23403" s="7" t="s">
        <v>34</v>
      </c>
      <c r="B23403" s="7" t="s">
        <v>103</v>
      </c>
      <c r="C23403" s="7" t="s">
        <v>1443</v>
      </c>
      <c r="D23403" s="7" t="n">
        <v>0</v>
      </c>
      <c r="E23403" s="7" t="n">
        <v>0</v>
      </c>
      <c r="F23403" s="7" t="n">
        <v>3</v>
      </c>
      <c r="G23403" s="7" t="n">
        <v>431.97</v>
      </c>
    </row>
    <row r="23404" customFormat="false" ht="15" hidden="false" customHeight="false" outlineLevel="0" collapsed="false">
      <c r="A23404" s="7" t="s">
        <v>34</v>
      </c>
      <c r="B23404" s="7" t="s">
        <v>103</v>
      </c>
      <c r="C23404" s="7" t="s">
        <v>1443</v>
      </c>
      <c r="D23404" s="7" t="n">
        <v>0</v>
      </c>
      <c r="E23404" s="7" t="n">
        <v>0</v>
      </c>
      <c r="F23404" s="7" t="n">
        <v>1</v>
      </c>
      <c r="G23404" s="7" t="n">
        <v>143.99</v>
      </c>
    </row>
    <row r="23405" customFormat="false" ht="15" hidden="false" customHeight="false" outlineLevel="0" collapsed="false">
      <c r="A23405" s="7" t="s">
        <v>34</v>
      </c>
      <c r="B23405" s="7" t="s">
        <v>103</v>
      </c>
      <c r="C23405" s="7" t="s">
        <v>1443</v>
      </c>
      <c r="D23405" s="7" t="n">
        <v>0</v>
      </c>
      <c r="E23405" s="7" t="n">
        <v>0</v>
      </c>
      <c r="F23405" s="7" t="n">
        <v>2</v>
      </c>
      <c r="G23405" s="7" t="n">
        <v>287.98</v>
      </c>
    </row>
    <row r="23406" customFormat="false" ht="15" hidden="false" customHeight="false" outlineLevel="0" collapsed="false">
      <c r="A23406" s="7" t="s">
        <v>34</v>
      </c>
      <c r="B23406" s="7" t="s">
        <v>103</v>
      </c>
      <c r="C23406" s="7" t="s">
        <v>1443</v>
      </c>
      <c r="D23406" s="7" t="n">
        <v>0</v>
      </c>
      <c r="E23406" s="7" t="n">
        <v>0</v>
      </c>
      <c r="F23406" s="7" t="n">
        <v>32</v>
      </c>
      <c r="G23406" s="7" t="n">
        <v>4276.48</v>
      </c>
    </row>
    <row r="23407" customFormat="false" ht="15" hidden="false" customHeight="false" outlineLevel="0" collapsed="false">
      <c r="A23407" s="7" t="s">
        <v>34</v>
      </c>
      <c r="B23407" s="7" t="s">
        <v>103</v>
      </c>
      <c r="C23407" s="7" t="s">
        <v>1443</v>
      </c>
      <c r="D23407" s="7" t="n">
        <v>0</v>
      </c>
      <c r="E23407" s="7" t="n">
        <v>0</v>
      </c>
      <c r="F23407" s="7" t="n">
        <v>4</v>
      </c>
      <c r="G23407" s="7" t="n">
        <v>547.16</v>
      </c>
    </row>
    <row r="23408" customFormat="false" ht="15" hidden="false" customHeight="false" outlineLevel="0" collapsed="false">
      <c r="A23408" s="7" t="s">
        <v>34</v>
      </c>
      <c r="B23408" s="7" t="s">
        <v>103</v>
      </c>
      <c r="C23408" s="7" t="s">
        <v>1443</v>
      </c>
      <c r="D23408" s="7" t="n">
        <v>0</v>
      </c>
      <c r="E23408" s="7" t="n">
        <v>0</v>
      </c>
      <c r="F23408" s="7" t="n">
        <v>5</v>
      </c>
      <c r="G23408" s="7" t="n">
        <v>657.29</v>
      </c>
    </row>
    <row r="23409" customFormat="false" ht="15" hidden="false" customHeight="false" outlineLevel="0" collapsed="false">
      <c r="A23409" s="7" t="s">
        <v>34</v>
      </c>
      <c r="B23409" s="7" t="s">
        <v>103</v>
      </c>
      <c r="C23409" s="7" t="s">
        <v>1443</v>
      </c>
      <c r="D23409" s="7" t="n">
        <v>0</v>
      </c>
      <c r="E23409" s="7" t="n">
        <v>0</v>
      </c>
      <c r="F23409" s="7" t="n">
        <v>4</v>
      </c>
      <c r="G23409" s="7" t="n">
        <v>547.16</v>
      </c>
    </row>
    <row r="23410" customFormat="false" ht="15" hidden="false" customHeight="false" outlineLevel="0" collapsed="false">
      <c r="A23410" s="7" t="s">
        <v>34</v>
      </c>
      <c r="B23410" s="7" t="s">
        <v>103</v>
      </c>
      <c r="C23410" s="7" t="s">
        <v>1443</v>
      </c>
      <c r="D23410" s="7" t="n">
        <v>0</v>
      </c>
      <c r="E23410" s="7" t="n">
        <v>0</v>
      </c>
      <c r="F23410" s="7" t="n">
        <v>6</v>
      </c>
      <c r="G23410" s="7" t="n">
        <v>820.74</v>
      </c>
    </row>
    <row r="23411" customFormat="false" ht="15" hidden="false" customHeight="false" outlineLevel="0" collapsed="false">
      <c r="A23411" s="7" t="s">
        <v>34</v>
      </c>
      <c r="B23411" s="7" t="s">
        <v>103</v>
      </c>
      <c r="C23411" s="7" t="s">
        <v>1443</v>
      </c>
      <c r="D23411" s="7" t="n">
        <v>0</v>
      </c>
      <c r="E23411" s="7" t="n">
        <v>0</v>
      </c>
      <c r="F23411" s="7" t="n">
        <v>7</v>
      </c>
      <c r="G23411" s="7" t="n">
        <v>909.28</v>
      </c>
    </row>
    <row r="23412" customFormat="false" ht="15" hidden="false" customHeight="false" outlineLevel="0" collapsed="false">
      <c r="A23412" s="7" t="s">
        <v>34</v>
      </c>
      <c r="B23412" s="7" t="s">
        <v>103</v>
      </c>
      <c r="C23412" s="7" t="s">
        <v>1443</v>
      </c>
      <c r="D23412" s="7" t="n">
        <v>0</v>
      </c>
      <c r="E23412" s="7" t="n">
        <v>0</v>
      </c>
      <c r="F23412" s="7" t="n">
        <v>10</v>
      </c>
      <c r="G23412" s="7" t="n">
        <v>1367.9</v>
      </c>
    </row>
    <row r="23413" customFormat="false" ht="15" hidden="false" customHeight="false" outlineLevel="0" collapsed="false">
      <c r="A23413" s="7" t="s">
        <v>34</v>
      </c>
      <c r="B23413" s="7" t="s">
        <v>103</v>
      </c>
      <c r="C23413" s="7" t="s">
        <v>1443</v>
      </c>
      <c r="D23413" s="7" t="n">
        <v>0</v>
      </c>
      <c r="E23413" s="7" t="n">
        <v>0</v>
      </c>
      <c r="F23413" s="7" t="n">
        <v>27</v>
      </c>
      <c r="G23413" s="7" t="n">
        <v>3513.33</v>
      </c>
    </row>
    <row r="23414" customFormat="false" ht="15" hidden="false" customHeight="false" outlineLevel="0" collapsed="false">
      <c r="A23414" s="7" t="s">
        <v>34</v>
      </c>
      <c r="B23414" s="7" t="s">
        <v>103</v>
      </c>
      <c r="C23414" s="7" t="s">
        <v>1443</v>
      </c>
      <c r="D23414" s="7" t="n">
        <v>0</v>
      </c>
      <c r="E23414" s="7" t="n">
        <v>0</v>
      </c>
      <c r="F23414" s="7" t="n">
        <v>2</v>
      </c>
      <c r="G23414" s="7" t="n">
        <v>287.96</v>
      </c>
    </row>
    <row r="23415" customFormat="false" ht="15" hidden="false" customHeight="false" outlineLevel="0" collapsed="false">
      <c r="A23415" s="7" t="s">
        <v>34</v>
      </c>
      <c r="B23415" s="7" t="s">
        <v>103</v>
      </c>
      <c r="C23415" s="7" t="s">
        <v>1443</v>
      </c>
      <c r="D23415" s="7" t="n">
        <v>0</v>
      </c>
      <c r="E23415" s="7" t="n">
        <v>0</v>
      </c>
      <c r="F23415" s="7" t="n">
        <v>1</v>
      </c>
      <c r="G23415" s="7" t="n">
        <v>129.59</v>
      </c>
    </row>
    <row r="23416" customFormat="false" ht="15" hidden="false" customHeight="false" outlineLevel="0" collapsed="false">
      <c r="A23416" s="7" t="s">
        <v>34</v>
      </c>
      <c r="B23416" s="7" t="s">
        <v>103</v>
      </c>
      <c r="C23416" s="7" t="s">
        <v>1443</v>
      </c>
      <c r="D23416" s="7" t="n">
        <v>0</v>
      </c>
      <c r="E23416" s="7" t="n">
        <v>0</v>
      </c>
      <c r="F23416" s="7" t="n">
        <v>7</v>
      </c>
      <c r="G23416" s="7" t="n">
        <v>935.87</v>
      </c>
    </row>
    <row r="23417" customFormat="false" ht="15" hidden="false" customHeight="false" outlineLevel="0" collapsed="false">
      <c r="A23417" s="7" t="s">
        <v>34</v>
      </c>
      <c r="B23417" s="7" t="s">
        <v>103</v>
      </c>
      <c r="C23417" s="7" t="s">
        <v>1443</v>
      </c>
      <c r="D23417" s="7" t="n">
        <v>0</v>
      </c>
      <c r="E23417" s="7" t="n">
        <v>0</v>
      </c>
      <c r="F23417" s="7" t="n">
        <v>1</v>
      </c>
      <c r="G23417" s="7" t="n">
        <v>143.98</v>
      </c>
    </row>
    <row r="23418" customFormat="false" ht="15" hidden="false" customHeight="false" outlineLevel="0" collapsed="false">
      <c r="A23418" s="7" t="s">
        <v>34</v>
      </c>
      <c r="B23418" s="7" t="s">
        <v>103</v>
      </c>
      <c r="C23418" s="7" t="s">
        <v>1443</v>
      </c>
      <c r="D23418" s="7" t="n">
        <v>0</v>
      </c>
      <c r="E23418" s="7" t="n">
        <v>0</v>
      </c>
      <c r="F23418" s="7" t="n">
        <v>1</v>
      </c>
      <c r="G23418" s="7" t="n">
        <v>129.59</v>
      </c>
    </row>
    <row r="23419" customFormat="false" ht="15" hidden="false" customHeight="false" outlineLevel="0" collapsed="false">
      <c r="A23419" s="7" t="s">
        <v>34</v>
      </c>
      <c r="B23419" s="7" t="s">
        <v>103</v>
      </c>
      <c r="C23419" s="7" t="s">
        <v>1443</v>
      </c>
      <c r="D23419" s="7" t="n">
        <v>0</v>
      </c>
      <c r="E23419" s="7" t="n">
        <v>0</v>
      </c>
      <c r="F23419" s="7" t="n">
        <v>41</v>
      </c>
      <c r="G23419" s="7" t="n">
        <v>5514.79</v>
      </c>
    </row>
    <row r="23420" customFormat="false" ht="15" hidden="false" customHeight="false" outlineLevel="0" collapsed="false">
      <c r="A23420" s="7" t="s">
        <v>34</v>
      </c>
      <c r="B23420" s="7" t="s">
        <v>103</v>
      </c>
      <c r="C23420" s="7" t="s">
        <v>1443</v>
      </c>
      <c r="D23420" s="7" t="n">
        <v>0</v>
      </c>
      <c r="E23420" s="7" t="n">
        <v>0</v>
      </c>
      <c r="F23420" s="7" t="n">
        <v>2</v>
      </c>
      <c r="G23420" s="7" t="n">
        <v>287.97</v>
      </c>
    </row>
    <row r="23421" customFormat="false" ht="15" hidden="false" customHeight="false" outlineLevel="0" collapsed="false">
      <c r="A23421" s="7" t="s">
        <v>34</v>
      </c>
      <c r="B23421" s="7" t="s">
        <v>103</v>
      </c>
      <c r="C23421" s="7" t="s">
        <v>1443</v>
      </c>
      <c r="D23421" s="7" t="n">
        <v>0</v>
      </c>
      <c r="E23421" s="7" t="n">
        <v>0</v>
      </c>
      <c r="F23421" s="7" t="n">
        <v>1</v>
      </c>
      <c r="G23421" s="7" t="n">
        <v>115.19</v>
      </c>
    </row>
    <row r="23422" customFormat="false" ht="15" hidden="false" customHeight="false" outlineLevel="0" collapsed="false">
      <c r="A23422" s="7" t="s">
        <v>34</v>
      </c>
      <c r="B23422" s="7" t="s">
        <v>103</v>
      </c>
      <c r="C23422" s="7" t="s">
        <v>1443</v>
      </c>
      <c r="D23422" s="7" t="n">
        <v>0</v>
      </c>
      <c r="E23422" s="7" t="n">
        <v>0</v>
      </c>
      <c r="F23422" s="7" t="n">
        <v>1</v>
      </c>
      <c r="G23422" s="7" t="n">
        <v>143.99</v>
      </c>
    </row>
    <row r="23423" customFormat="false" ht="15" hidden="false" customHeight="false" outlineLevel="0" collapsed="false">
      <c r="A23423" s="7" t="s">
        <v>34</v>
      </c>
      <c r="B23423" s="7" t="s">
        <v>103</v>
      </c>
      <c r="C23423" s="7" t="s">
        <v>1443</v>
      </c>
      <c r="D23423" s="7" t="n">
        <v>0</v>
      </c>
      <c r="E23423" s="7" t="n">
        <v>0</v>
      </c>
      <c r="F23423" s="7" t="n">
        <v>1</v>
      </c>
      <c r="G23423" s="7" t="n">
        <v>143.99</v>
      </c>
    </row>
    <row r="23424" customFormat="false" ht="15" hidden="false" customHeight="false" outlineLevel="0" collapsed="false">
      <c r="A23424" s="7" t="s">
        <v>34</v>
      </c>
      <c r="B23424" s="7" t="s">
        <v>103</v>
      </c>
      <c r="C23424" s="7" t="s">
        <v>1443</v>
      </c>
      <c r="D23424" s="7" t="n">
        <v>0</v>
      </c>
      <c r="E23424" s="7" t="n">
        <v>0</v>
      </c>
      <c r="F23424" s="7" t="n">
        <v>1</v>
      </c>
      <c r="G23424" s="7" t="n">
        <v>115.19</v>
      </c>
    </row>
    <row r="23425" customFormat="false" ht="15" hidden="false" customHeight="false" outlineLevel="0" collapsed="false">
      <c r="A23425" s="7" t="s">
        <v>34</v>
      </c>
      <c r="B23425" s="7" t="s">
        <v>103</v>
      </c>
      <c r="C23425" s="7" t="s">
        <v>1443</v>
      </c>
      <c r="D23425" s="7" t="n">
        <v>0</v>
      </c>
      <c r="E23425" s="7" t="n">
        <v>0</v>
      </c>
      <c r="F23425" s="7" t="n">
        <v>6</v>
      </c>
      <c r="G23425" s="7" t="n">
        <v>758.1</v>
      </c>
    </row>
    <row r="23426" customFormat="false" ht="15" hidden="false" customHeight="false" outlineLevel="0" collapsed="false">
      <c r="A23426" s="7" t="s">
        <v>34</v>
      </c>
      <c r="B23426" s="7" t="s">
        <v>103</v>
      </c>
      <c r="C23426" s="7" t="s">
        <v>1443</v>
      </c>
      <c r="D23426" s="7" t="n">
        <v>0</v>
      </c>
      <c r="E23426" s="7" t="n">
        <v>0</v>
      </c>
      <c r="F23426" s="7" t="n">
        <v>2</v>
      </c>
      <c r="G23426" s="7" t="n">
        <v>266.37</v>
      </c>
    </row>
    <row r="23427" customFormat="false" ht="15" hidden="false" customHeight="false" outlineLevel="0" collapsed="false">
      <c r="A23427" s="7" t="s">
        <v>34</v>
      </c>
      <c r="B23427" s="7" t="s">
        <v>103</v>
      </c>
      <c r="C23427" s="7" t="s">
        <v>1443</v>
      </c>
      <c r="D23427" s="7" t="n">
        <v>0</v>
      </c>
      <c r="E23427" s="7" t="n">
        <v>0</v>
      </c>
      <c r="F23427" s="7" t="n">
        <v>2</v>
      </c>
      <c r="G23427" s="7" t="n">
        <v>287.96</v>
      </c>
    </row>
    <row r="23428" customFormat="false" ht="15" hidden="false" customHeight="false" outlineLevel="0" collapsed="false">
      <c r="A23428" s="7" t="s">
        <v>34</v>
      </c>
      <c r="B23428" s="7" t="s">
        <v>103</v>
      </c>
      <c r="C23428" s="7" t="s">
        <v>1443</v>
      </c>
      <c r="D23428" s="7" t="n">
        <v>0</v>
      </c>
      <c r="E23428" s="7" t="n">
        <v>0</v>
      </c>
      <c r="F23428" s="7" t="n">
        <v>1</v>
      </c>
      <c r="G23428" s="7" t="n">
        <v>143.98</v>
      </c>
    </row>
    <row r="23429" customFormat="false" ht="15" hidden="false" customHeight="false" outlineLevel="0" collapsed="false">
      <c r="A23429" s="7" t="s">
        <v>34</v>
      </c>
      <c r="B23429" s="7" t="s">
        <v>103</v>
      </c>
      <c r="C23429" s="7" t="s">
        <v>1443</v>
      </c>
      <c r="D23429" s="7" t="n">
        <v>0</v>
      </c>
      <c r="E23429" s="7" t="n">
        <v>0</v>
      </c>
      <c r="F23429" s="7" t="n">
        <v>1</v>
      </c>
      <c r="G23429" s="7" t="n">
        <v>143.99</v>
      </c>
    </row>
    <row r="23430" customFormat="false" ht="15" hidden="false" customHeight="false" outlineLevel="0" collapsed="false">
      <c r="A23430" s="7" t="s">
        <v>34</v>
      </c>
      <c r="B23430" s="7" t="s">
        <v>103</v>
      </c>
      <c r="C23430" s="7" t="s">
        <v>1443</v>
      </c>
      <c r="D23430" s="7" t="n">
        <v>0</v>
      </c>
      <c r="E23430" s="7" t="n">
        <v>0</v>
      </c>
      <c r="F23430" s="7" t="n">
        <v>2</v>
      </c>
      <c r="G23430" s="7" t="n">
        <v>244.78</v>
      </c>
    </row>
    <row r="23431" customFormat="false" ht="15" hidden="false" customHeight="false" outlineLevel="0" collapsed="false">
      <c r="A23431" s="7" t="s">
        <v>34</v>
      </c>
      <c r="B23431" s="7" t="s">
        <v>103</v>
      </c>
      <c r="C23431" s="7" t="s">
        <v>1443</v>
      </c>
      <c r="D23431" s="7" t="n">
        <v>0</v>
      </c>
      <c r="E23431" s="7" t="n">
        <v>0</v>
      </c>
      <c r="F23431" s="7" t="n">
        <v>1</v>
      </c>
      <c r="G23431" s="7" t="n">
        <v>143.99</v>
      </c>
    </row>
    <row r="23432" customFormat="false" ht="15" hidden="false" customHeight="false" outlineLevel="0" collapsed="false">
      <c r="A23432" s="7" t="s">
        <v>34</v>
      </c>
      <c r="B23432" s="7" t="s">
        <v>103</v>
      </c>
      <c r="C23432" s="7" t="s">
        <v>1443</v>
      </c>
      <c r="D23432" s="7" t="n">
        <v>0</v>
      </c>
      <c r="E23432" s="7" t="n">
        <v>0</v>
      </c>
      <c r="F23432" s="7" t="n">
        <v>1</v>
      </c>
      <c r="G23432" s="7" t="n">
        <v>115.19</v>
      </c>
    </row>
    <row r="23433" customFormat="false" ht="15" hidden="false" customHeight="false" outlineLevel="0" collapsed="false">
      <c r="A23433" s="7" t="s">
        <v>34</v>
      </c>
      <c r="B23433" s="7" t="s">
        <v>103</v>
      </c>
      <c r="C23433" s="7" t="s">
        <v>1443</v>
      </c>
      <c r="D23433" s="7" t="n">
        <v>0</v>
      </c>
      <c r="E23433" s="7" t="n">
        <v>0</v>
      </c>
      <c r="F23433" s="7" t="n">
        <v>15</v>
      </c>
      <c r="G23433" s="7" t="n">
        <v>2058.92</v>
      </c>
    </row>
    <row r="23434" customFormat="false" ht="15" hidden="false" customHeight="false" outlineLevel="0" collapsed="false">
      <c r="A23434" s="7" t="s">
        <v>34</v>
      </c>
      <c r="B23434" s="7" t="s">
        <v>103</v>
      </c>
      <c r="C23434" s="7" t="s">
        <v>1443</v>
      </c>
      <c r="D23434" s="7" t="n">
        <v>0</v>
      </c>
      <c r="E23434" s="7" t="n">
        <v>0</v>
      </c>
      <c r="F23434" s="7" t="n">
        <v>1</v>
      </c>
      <c r="G23434" s="7" t="n">
        <v>129.58</v>
      </c>
    </row>
    <row r="23435" customFormat="false" ht="15" hidden="false" customHeight="false" outlineLevel="0" collapsed="false">
      <c r="A23435" s="7" t="s">
        <v>34</v>
      </c>
      <c r="B23435" s="7" t="s">
        <v>103</v>
      </c>
      <c r="C23435" s="7" t="s">
        <v>1443</v>
      </c>
      <c r="D23435" s="7" t="n">
        <v>0</v>
      </c>
      <c r="E23435" s="7" t="n">
        <v>0</v>
      </c>
      <c r="F23435" s="7" t="n">
        <v>5</v>
      </c>
      <c r="G23435" s="7" t="n">
        <v>705.55</v>
      </c>
    </row>
    <row r="23436" customFormat="false" ht="15" hidden="false" customHeight="false" outlineLevel="0" collapsed="false">
      <c r="A23436" s="7" t="s">
        <v>34</v>
      </c>
      <c r="B23436" s="7" t="s">
        <v>103</v>
      </c>
      <c r="C23436" s="7" t="s">
        <v>1443</v>
      </c>
      <c r="D23436" s="7" t="n">
        <v>0</v>
      </c>
      <c r="E23436" s="7" t="n">
        <v>0</v>
      </c>
      <c r="F23436" s="7" t="n">
        <v>13</v>
      </c>
      <c r="G23436" s="7" t="n">
        <v>1670.15</v>
      </c>
    </row>
    <row r="23437" customFormat="false" ht="15" hidden="false" customHeight="false" outlineLevel="0" collapsed="false">
      <c r="A23437" s="7" t="s">
        <v>34</v>
      </c>
      <c r="B23437" s="7" t="s">
        <v>103</v>
      </c>
      <c r="C23437" s="7" t="s">
        <v>1443</v>
      </c>
      <c r="D23437" s="7" t="n">
        <v>0</v>
      </c>
      <c r="E23437" s="7" t="n">
        <v>0</v>
      </c>
      <c r="F23437" s="7" t="n">
        <v>2</v>
      </c>
      <c r="G23437" s="7" t="n">
        <v>287.98</v>
      </c>
    </row>
    <row r="23438" customFormat="false" ht="15" hidden="false" customHeight="false" outlineLevel="0" collapsed="false">
      <c r="A23438" s="7" t="s">
        <v>34</v>
      </c>
      <c r="B23438" s="7" t="s">
        <v>103</v>
      </c>
      <c r="C23438" s="7" t="s">
        <v>1443</v>
      </c>
      <c r="D23438" s="7" t="n">
        <v>0</v>
      </c>
      <c r="E23438" s="7" t="n">
        <v>0</v>
      </c>
      <c r="F23438" s="7" t="n">
        <v>11</v>
      </c>
      <c r="G23438" s="7" t="n">
        <v>1483.09</v>
      </c>
    </row>
    <row r="23439" customFormat="false" ht="15" hidden="false" customHeight="false" outlineLevel="0" collapsed="false">
      <c r="A23439" s="7" t="s">
        <v>34</v>
      </c>
      <c r="B23439" s="7" t="s">
        <v>103</v>
      </c>
      <c r="C23439" s="7" t="s">
        <v>1443</v>
      </c>
      <c r="D23439" s="7" t="n">
        <v>0</v>
      </c>
      <c r="E23439" s="7" t="n">
        <v>0</v>
      </c>
      <c r="F23439" s="7" t="n">
        <v>1</v>
      </c>
      <c r="G23439" s="7" t="n">
        <v>115.19</v>
      </c>
    </row>
    <row r="23440" customFormat="false" ht="15" hidden="false" customHeight="false" outlineLevel="0" collapsed="false">
      <c r="A23440" s="7" t="s">
        <v>34</v>
      </c>
      <c r="B23440" s="7" t="s">
        <v>103</v>
      </c>
      <c r="C23440" s="7" t="s">
        <v>1443</v>
      </c>
      <c r="D23440" s="7" t="n">
        <v>0</v>
      </c>
      <c r="E23440" s="7" t="n">
        <v>0</v>
      </c>
      <c r="F23440" s="7" t="n">
        <v>6</v>
      </c>
      <c r="G23440" s="7" t="n">
        <v>849.54</v>
      </c>
    </row>
    <row r="23441" customFormat="false" ht="15" hidden="false" customHeight="false" outlineLevel="0" collapsed="false">
      <c r="A23441" s="7" t="s">
        <v>34</v>
      </c>
      <c r="B23441" s="7" t="s">
        <v>103</v>
      </c>
      <c r="C23441" s="7" t="s">
        <v>1443</v>
      </c>
      <c r="D23441" s="7" t="n">
        <v>0</v>
      </c>
      <c r="E23441" s="7" t="n">
        <v>0</v>
      </c>
      <c r="F23441" s="7" t="n">
        <v>1</v>
      </c>
      <c r="G23441" s="7" t="n">
        <v>143.98</v>
      </c>
    </row>
    <row r="23442" customFormat="false" ht="15" hidden="false" customHeight="false" outlineLevel="0" collapsed="false">
      <c r="A23442" s="7" t="s">
        <v>34</v>
      </c>
      <c r="B23442" s="7" t="s">
        <v>103</v>
      </c>
      <c r="C23442" s="7" t="s">
        <v>1443</v>
      </c>
      <c r="D23442" s="7" t="n">
        <v>0</v>
      </c>
      <c r="E23442" s="7" t="n">
        <v>0</v>
      </c>
      <c r="F23442" s="7" t="n">
        <v>1</v>
      </c>
      <c r="G23442" s="7" t="n">
        <v>115.19</v>
      </c>
    </row>
    <row r="23443" customFormat="false" ht="15" hidden="false" customHeight="false" outlineLevel="0" collapsed="false">
      <c r="A23443" s="7" t="s">
        <v>34</v>
      </c>
      <c r="B23443" s="7" t="s">
        <v>103</v>
      </c>
      <c r="C23443" s="7" t="s">
        <v>1443</v>
      </c>
      <c r="D23443" s="7" t="n">
        <v>0</v>
      </c>
      <c r="E23443" s="7" t="n">
        <v>0</v>
      </c>
      <c r="F23443" s="7" t="n">
        <v>1</v>
      </c>
      <c r="G23443" s="7" t="n">
        <v>143.99</v>
      </c>
    </row>
    <row r="23444" customFormat="false" ht="15" hidden="false" customHeight="false" outlineLevel="0" collapsed="false">
      <c r="A23444" s="7" t="s">
        <v>34</v>
      </c>
      <c r="B23444" s="7" t="s">
        <v>103</v>
      </c>
      <c r="C23444" s="7" t="s">
        <v>1443</v>
      </c>
      <c r="D23444" s="7" t="n">
        <v>0</v>
      </c>
      <c r="E23444" s="7" t="n">
        <v>0</v>
      </c>
      <c r="F23444" s="7" t="n">
        <v>2</v>
      </c>
      <c r="G23444" s="7" t="n">
        <v>287.96</v>
      </c>
    </row>
    <row r="23445" customFormat="false" ht="15" hidden="false" customHeight="false" outlineLevel="0" collapsed="false">
      <c r="A23445" s="7" t="s">
        <v>34</v>
      </c>
      <c r="B23445" s="7" t="s">
        <v>103</v>
      </c>
      <c r="C23445" s="7" t="s">
        <v>1443</v>
      </c>
      <c r="D23445" s="7" t="n">
        <v>0</v>
      </c>
      <c r="E23445" s="7" t="n">
        <v>0</v>
      </c>
      <c r="F23445" s="7" t="n">
        <v>1</v>
      </c>
      <c r="G23445" s="7" t="n">
        <v>143.98</v>
      </c>
    </row>
    <row r="23446" customFormat="false" ht="15" hidden="false" customHeight="false" outlineLevel="0" collapsed="false">
      <c r="A23446" s="7" t="s">
        <v>34</v>
      </c>
      <c r="B23446" s="7" t="s">
        <v>103</v>
      </c>
      <c r="C23446" s="7" t="s">
        <v>1443</v>
      </c>
      <c r="D23446" s="7" t="n">
        <v>0</v>
      </c>
      <c r="E23446" s="7" t="n">
        <v>0</v>
      </c>
      <c r="F23446" s="7" t="n">
        <v>1</v>
      </c>
      <c r="G23446" s="7" t="n">
        <v>115.19</v>
      </c>
    </row>
    <row r="23447" customFormat="false" ht="15" hidden="false" customHeight="false" outlineLevel="0" collapsed="false">
      <c r="A23447" s="7" t="s">
        <v>34</v>
      </c>
      <c r="B23447" s="7" t="s">
        <v>103</v>
      </c>
      <c r="C23447" s="7" t="s">
        <v>1443</v>
      </c>
      <c r="D23447" s="7" t="n">
        <v>0</v>
      </c>
      <c r="E23447" s="7" t="n">
        <v>0</v>
      </c>
      <c r="F23447" s="7" t="n">
        <v>1</v>
      </c>
      <c r="G23447" s="7" t="n">
        <v>115.19</v>
      </c>
    </row>
    <row r="23448" customFormat="false" ht="15" hidden="false" customHeight="false" outlineLevel="0" collapsed="false">
      <c r="A23448" s="7" t="s">
        <v>34</v>
      </c>
      <c r="B23448" s="7" t="s">
        <v>103</v>
      </c>
      <c r="C23448" s="7" t="s">
        <v>1443</v>
      </c>
      <c r="D23448" s="7" t="n">
        <v>0</v>
      </c>
      <c r="E23448" s="7" t="n">
        <v>0</v>
      </c>
      <c r="F23448" s="7" t="n">
        <v>3</v>
      </c>
      <c r="G23448" s="7" t="n">
        <v>395.95</v>
      </c>
    </row>
    <row r="23449" customFormat="false" ht="15" hidden="false" customHeight="false" outlineLevel="0" collapsed="false">
      <c r="A23449" s="7" t="s">
        <v>34</v>
      </c>
      <c r="B23449" s="7" t="s">
        <v>103</v>
      </c>
      <c r="C23449" s="7" t="s">
        <v>1443</v>
      </c>
      <c r="D23449" s="7" t="n">
        <v>0</v>
      </c>
      <c r="E23449" s="7" t="n">
        <v>0</v>
      </c>
      <c r="F23449" s="7" t="n">
        <v>2</v>
      </c>
      <c r="G23449" s="7" t="n">
        <v>273.56</v>
      </c>
    </row>
    <row r="23450" customFormat="false" ht="15" hidden="false" customHeight="false" outlineLevel="0" collapsed="false">
      <c r="A23450" s="7" t="s">
        <v>34</v>
      </c>
      <c r="B23450" s="7" t="s">
        <v>103</v>
      </c>
      <c r="C23450" s="7" t="s">
        <v>1443</v>
      </c>
      <c r="D23450" s="7" t="n">
        <v>0</v>
      </c>
      <c r="E23450" s="7" t="n">
        <v>0</v>
      </c>
      <c r="F23450" s="7" t="n">
        <v>1</v>
      </c>
      <c r="G23450" s="7" t="n">
        <v>143.99</v>
      </c>
    </row>
    <row r="23451" customFormat="false" ht="15" hidden="false" customHeight="false" outlineLevel="0" collapsed="false">
      <c r="A23451" s="7" t="s">
        <v>34</v>
      </c>
      <c r="B23451" s="7" t="s">
        <v>103</v>
      </c>
      <c r="C23451" s="7" t="s">
        <v>1443</v>
      </c>
      <c r="D23451" s="7" t="n">
        <v>0</v>
      </c>
      <c r="E23451" s="7" t="n">
        <v>0</v>
      </c>
      <c r="F23451" s="7" t="n">
        <v>32</v>
      </c>
      <c r="G23451" s="7" t="n">
        <v>4262.08</v>
      </c>
    </row>
    <row r="23452" customFormat="false" ht="15" hidden="false" customHeight="false" outlineLevel="0" collapsed="false">
      <c r="A23452" s="7" t="s">
        <v>34</v>
      </c>
      <c r="B23452" s="7" t="s">
        <v>103</v>
      </c>
      <c r="C23452" s="7" t="s">
        <v>1443</v>
      </c>
      <c r="D23452" s="7" t="n">
        <v>0</v>
      </c>
      <c r="E23452" s="7" t="n">
        <v>0</v>
      </c>
      <c r="F23452" s="7" t="n">
        <v>2</v>
      </c>
      <c r="G23452" s="7" t="n">
        <v>287.97</v>
      </c>
    </row>
    <row r="23453" customFormat="false" ht="15" hidden="false" customHeight="false" outlineLevel="0" collapsed="false">
      <c r="A23453" s="7" t="s">
        <v>34</v>
      </c>
      <c r="B23453" s="7" t="s">
        <v>103</v>
      </c>
      <c r="C23453" s="7" t="s">
        <v>1443</v>
      </c>
      <c r="D23453" s="7" t="n">
        <v>0</v>
      </c>
      <c r="E23453" s="7" t="n">
        <v>0</v>
      </c>
      <c r="F23453" s="7" t="n">
        <v>1</v>
      </c>
      <c r="G23453" s="7" t="n">
        <v>143.98</v>
      </c>
    </row>
    <row r="23454" customFormat="false" ht="15" hidden="false" customHeight="false" outlineLevel="0" collapsed="false">
      <c r="A23454" s="7" t="s">
        <v>34</v>
      </c>
      <c r="B23454" s="7" t="s">
        <v>103</v>
      </c>
      <c r="C23454" s="7" t="s">
        <v>1443</v>
      </c>
      <c r="D23454" s="7" t="n">
        <v>0</v>
      </c>
      <c r="E23454" s="7" t="n">
        <v>0</v>
      </c>
      <c r="F23454" s="7" t="n">
        <v>45</v>
      </c>
      <c r="G23454" s="7" t="n">
        <v>5958.64</v>
      </c>
    </row>
    <row r="23455" customFormat="false" ht="15" hidden="false" customHeight="false" outlineLevel="0" collapsed="false">
      <c r="A23455" s="7" t="s">
        <v>34</v>
      </c>
      <c r="B23455" s="7" t="s">
        <v>103</v>
      </c>
      <c r="C23455" s="7" t="s">
        <v>1443</v>
      </c>
      <c r="D23455" s="7" t="n">
        <v>0</v>
      </c>
      <c r="E23455" s="7" t="n">
        <v>0</v>
      </c>
      <c r="F23455" s="7" t="n">
        <v>1</v>
      </c>
      <c r="G23455" s="7" t="n">
        <v>115.19</v>
      </c>
    </row>
    <row r="23456" customFormat="false" ht="15" hidden="false" customHeight="false" outlineLevel="0" collapsed="false">
      <c r="A23456" s="7" t="s">
        <v>34</v>
      </c>
      <c r="B23456" s="7" t="s">
        <v>103</v>
      </c>
      <c r="C23456" s="7" t="s">
        <v>1443</v>
      </c>
      <c r="D23456" s="7" t="n">
        <v>0</v>
      </c>
      <c r="E23456" s="7" t="n">
        <v>0</v>
      </c>
      <c r="F23456" s="7" t="n">
        <v>1</v>
      </c>
      <c r="G23456" s="7" t="n">
        <v>143.98</v>
      </c>
    </row>
    <row r="23457" customFormat="false" ht="15" hidden="false" customHeight="false" outlineLevel="0" collapsed="false">
      <c r="A23457" s="7" t="s">
        <v>34</v>
      </c>
      <c r="B23457" s="7" t="s">
        <v>103</v>
      </c>
      <c r="C23457" s="7" t="s">
        <v>1443</v>
      </c>
      <c r="D23457" s="7" t="n">
        <v>0</v>
      </c>
      <c r="E23457" s="7" t="n">
        <v>0</v>
      </c>
      <c r="F23457" s="7" t="n">
        <v>2</v>
      </c>
      <c r="G23457" s="7" t="n">
        <v>254.15</v>
      </c>
    </row>
    <row r="23458" customFormat="false" ht="15" hidden="false" customHeight="false" outlineLevel="0" collapsed="false">
      <c r="A23458" s="7" t="s">
        <v>34</v>
      </c>
      <c r="B23458" s="7" t="s">
        <v>103</v>
      </c>
      <c r="C23458" s="7" t="s">
        <v>1443</v>
      </c>
      <c r="D23458" s="7" t="n">
        <v>0</v>
      </c>
      <c r="E23458" s="7" t="n">
        <v>0</v>
      </c>
      <c r="F23458" s="7" t="n">
        <v>3</v>
      </c>
      <c r="G23458" s="7" t="n">
        <v>417.54</v>
      </c>
    </row>
    <row r="23459" customFormat="false" ht="15" hidden="false" customHeight="false" outlineLevel="0" collapsed="false">
      <c r="A23459" s="7" t="s">
        <v>34</v>
      </c>
      <c r="B23459" s="7" t="s">
        <v>103</v>
      </c>
      <c r="C23459" s="7" t="s">
        <v>1443</v>
      </c>
      <c r="D23459" s="7" t="n">
        <v>0</v>
      </c>
      <c r="E23459" s="7" t="n">
        <v>0</v>
      </c>
      <c r="F23459" s="7" t="n">
        <v>1</v>
      </c>
      <c r="G23459" s="7" t="n">
        <v>143.99</v>
      </c>
    </row>
    <row r="23460" customFormat="false" ht="15" hidden="false" customHeight="false" outlineLevel="0" collapsed="false">
      <c r="A23460" s="7" t="s">
        <v>34</v>
      </c>
      <c r="B23460" s="7" t="s">
        <v>103</v>
      </c>
      <c r="C23460" s="7" t="s">
        <v>1443</v>
      </c>
      <c r="D23460" s="7" t="n">
        <v>0</v>
      </c>
      <c r="E23460" s="7" t="n">
        <v>0</v>
      </c>
      <c r="F23460" s="7" t="n">
        <v>1</v>
      </c>
      <c r="G23460" s="7" t="n">
        <v>143.98</v>
      </c>
    </row>
    <row r="23461" customFormat="false" ht="15" hidden="false" customHeight="false" outlineLevel="0" collapsed="false">
      <c r="A23461" s="7" t="s">
        <v>34</v>
      </c>
      <c r="B23461" s="7" t="s">
        <v>103</v>
      </c>
      <c r="C23461" s="7" t="s">
        <v>1443</v>
      </c>
      <c r="D23461" s="7" t="n">
        <v>0</v>
      </c>
      <c r="E23461" s="7" t="n">
        <v>0</v>
      </c>
      <c r="F23461" s="7" t="n">
        <v>1</v>
      </c>
      <c r="G23461" s="7" t="n">
        <v>129.59</v>
      </c>
    </row>
    <row r="23462" customFormat="false" ht="15" hidden="false" customHeight="false" outlineLevel="0" collapsed="false">
      <c r="A23462" s="7" t="s">
        <v>34</v>
      </c>
      <c r="B23462" s="7" t="s">
        <v>103</v>
      </c>
      <c r="C23462" s="7" t="s">
        <v>1443</v>
      </c>
      <c r="D23462" s="7" t="n">
        <v>0</v>
      </c>
      <c r="E23462" s="7" t="n">
        <v>0</v>
      </c>
      <c r="F23462" s="7" t="n">
        <v>9</v>
      </c>
      <c r="G23462" s="7" t="n">
        <v>1238.31</v>
      </c>
    </row>
    <row r="23463" customFormat="false" ht="15" hidden="false" customHeight="false" outlineLevel="0" collapsed="false">
      <c r="A23463" s="7" t="s">
        <v>34</v>
      </c>
      <c r="B23463" s="7" t="s">
        <v>103</v>
      </c>
      <c r="C23463" s="7" t="s">
        <v>1443</v>
      </c>
      <c r="D23463" s="7" t="n">
        <v>0</v>
      </c>
      <c r="E23463" s="7" t="n">
        <v>0</v>
      </c>
      <c r="F23463" s="7" t="n">
        <v>2</v>
      </c>
      <c r="G23463" s="7" t="n">
        <v>287.96</v>
      </c>
    </row>
    <row r="23464" customFormat="false" ht="15" hidden="false" customHeight="false" outlineLevel="0" collapsed="false">
      <c r="A23464" s="7" t="s">
        <v>34</v>
      </c>
      <c r="B23464" s="7" t="s">
        <v>103</v>
      </c>
      <c r="C23464" s="7" t="s">
        <v>1443</v>
      </c>
      <c r="D23464" s="7" t="n">
        <v>0</v>
      </c>
      <c r="E23464" s="7" t="n">
        <v>0</v>
      </c>
      <c r="F23464" s="7" t="n">
        <v>1</v>
      </c>
      <c r="G23464" s="7" t="n">
        <v>129.58</v>
      </c>
    </row>
    <row r="23465" customFormat="false" ht="15" hidden="false" customHeight="false" outlineLevel="0" collapsed="false">
      <c r="A23465" s="7" t="s">
        <v>34</v>
      </c>
      <c r="B23465" s="7" t="s">
        <v>103</v>
      </c>
      <c r="C23465" s="7" t="s">
        <v>1443</v>
      </c>
      <c r="D23465" s="7" t="n">
        <v>0</v>
      </c>
      <c r="E23465" s="7" t="n">
        <v>0</v>
      </c>
      <c r="F23465" s="7" t="n">
        <v>3</v>
      </c>
      <c r="G23465" s="7" t="n">
        <v>374.35</v>
      </c>
    </row>
    <row r="23466" customFormat="false" ht="15" hidden="false" customHeight="false" outlineLevel="0" collapsed="false">
      <c r="A23466" s="7" t="s">
        <v>34</v>
      </c>
      <c r="B23466" s="7" t="s">
        <v>103</v>
      </c>
      <c r="C23466" s="7" t="s">
        <v>1443</v>
      </c>
      <c r="D23466" s="7" t="n">
        <v>0</v>
      </c>
      <c r="E23466" s="7" t="n">
        <v>0</v>
      </c>
      <c r="F23466" s="7" t="n">
        <v>16</v>
      </c>
      <c r="G23466" s="7" t="n">
        <v>2224.49</v>
      </c>
    </row>
    <row r="23467" customFormat="false" ht="15" hidden="false" customHeight="false" outlineLevel="0" collapsed="false">
      <c r="A23467" s="7" t="s">
        <v>34</v>
      </c>
      <c r="B23467" s="7" t="s">
        <v>103</v>
      </c>
      <c r="C23467" s="7" t="s">
        <v>1443</v>
      </c>
      <c r="D23467" s="7" t="n">
        <v>0</v>
      </c>
      <c r="E23467" s="7" t="n">
        <v>0</v>
      </c>
      <c r="F23467" s="7" t="n">
        <v>2</v>
      </c>
      <c r="G23467" s="7" t="n">
        <v>287.96</v>
      </c>
    </row>
    <row r="23468" customFormat="false" ht="15" hidden="false" customHeight="false" outlineLevel="0" collapsed="false">
      <c r="A23468" s="7" t="s">
        <v>34</v>
      </c>
      <c r="B23468" s="7" t="s">
        <v>103</v>
      </c>
      <c r="C23468" s="7" t="s">
        <v>1443</v>
      </c>
      <c r="D23468" s="7" t="n">
        <v>0</v>
      </c>
      <c r="E23468" s="7" t="n">
        <v>0</v>
      </c>
      <c r="F23468" s="7" t="n">
        <v>11</v>
      </c>
      <c r="G23468" s="7" t="n">
        <v>1480.58</v>
      </c>
    </row>
    <row r="23469" customFormat="false" ht="15" hidden="false" customHeight="false" outlineLevel="0" collapsed="false">
      <c r="A23469" s="7" t="s">
        <v>34</v>
      </c>
      <c r="B23469" s="7" t="s">
        <v>103</v>
      </c>
      <c r="C23469" s="7" t="s">
        <v>1443</v>
      </c>
      <c r="D23469" s="7" t="n">
        <v>0</v>
      </c>
      <c r="E23469" s="7" t="n">
        <v>0</v>
      </c>
      <c r="F23469" s="7" t="n">
        <v>1</v>
      </c>
      <c r="G23469" s="7" t="n">
        <v>143.98</v>
      </c>
    </row>
    <row r="23470" customFormat="false" ht="15" hidden="false" customHeight="false" outlineLevel="0" collapsed="false">
      <c r="A23470" s="7" t="s">
        <v>34</v>
      </c>
      <c r="B23470" s="7" t="s">
        <v>103</v>
      </c>
      <c r="C23470" s="7" t="s">
        <v>1443</v>
      </c>
      <c r="D23470" s="7" t="n">
        <v>0</v>
      </c>
      <c r="E23470" s="7" t="n">
        <v>0</v>
      </c>
      <c r="F23470" s="7" t="n">
        <v>2041</v>
      </c>
      <c r="G23470" s="7" t="n">
        <v>284392.96</v>
      </c>
    </row>
    <row r="23471" customFormat="false" ht="15" hidden="false" customHeight="false" outlineLevel="0" collapsed="false">
      <c r="A23471" s="7" t="s">
        <v>34</v>
      </c>
      <c r="B23471" s="7" t="s">
        <v>103</v>
      </c>
      <c r="C23471" s="7" t="s">
        <v>1443</v>
      </c>
      <c r="D23471" s="7" t="n">
        <v>0</v>
      </c>
      <c r="E23471" s="7" t="n">
        <v>0</v>
      </c>
      <c r="F23471" s="7" t="n">
        <v>1</v>
      </c>
      <c r="G23471" s="7" t="n">
        <v>143.98</v>
      </c>
    </row>
    <row r="23472" customFormat="false" ht="15" hidden="false" customHeight="false" outlineLevel="0" collapsed="false">
      <c r="A23472" s="7" t="s">
        <v>34</v>
      </c>
      <c r="B23472" s="7" t="s">
        <v>103</v>
      </c>
      <c r="C23472" s="7" t="s">
        <v>1443</v>
      </c>
      <c r="D23472" s="7" t="n">
        <v>0</v>
      </c>
      <c r="E23472" s="7" t="n">
        <v>0</v>
      </c>
      <c r="F23472" s="7" t="n">
        <v>1</v>
      </c>
      <c r="G23472" s="7" t="n">
        <v>143.99</v>
      </c>
    </row>
    <row r="23473" customFormat="false" ht="15" hidden="false" customHeight="false" outlineLevel="0" collapsed="false">
      <c r="A23473" s="7" t="s">
        <v>34</v>
      </c>
      <c r="B23473" s="7" t="s">
        <v>103</v>
      </c>
      <c r="C23473" s="7" t="s">
        <v>1443</v>
      </c>
      <c r="D23473" s="7" t="n">
        <v>0</v>
      </c>
      <c r="E23473" s="7" t="n">
        <v>0</v>
      </c>
      <c r="F23473" s="7" t="n">
        <v>1</v>
      </c>
      <c r="G23473" s="7" t="n">
        <v>122.39</v>
      </c>
    </row>
    <row r="23474" customFormat="false" ht="15" hidden="false" customHeight="false" outlineLevel="0" collapsed="false">
      <c r="A23474" s="7" t="s">
        <v>34</v>
      </c>
      <c r="B23474" s="7" t="s">
        <v>103</v>
      </c>
      <c r="C23474" s="7" t="s">
        <v>1443</v>
      </c>
      <c r="D23474" s="7" t="n">
        <v>0</v>
      </c>
      <c r="E23474" s="7" t="n">
        <v>0</v>
      </c>
      <c r="F23474" s="7" t="n">
        <v>1</v>
      </c>
      <c r="G23474" s="7" t="n">
        <v>115.19</v>
      </c>
    </row>
    <row r="23475" customFormat="false" ht="15" hidden="false" customHeight="false" outlineLevel="0" collapsed="false">
      <c r="A23475" s="7" t="s">
        <v>34</v>
      </c>
      <c r="B23475" s="7" t="s">
        <v>103</v>
      </c>
      <c r="C23475" s="7" t="s">
        <v>1443</v>
      </c>
      <c r="D23475" s="7" t="n">
        <v>0</v>
      </c>
      <c r="E23475" s="7" t="n">
        <v>0</v>
      </c>
      <c r="F23475" s="7" t="n">
        <v>2</v>
      </c>
      <c r="G23475" s="7" t="n">
        <v>259.17</v>
      </c>
    </row>
    <row r="23476" customFormat="false" ht="15" hidden="false" customHeight="false" outlineLevel="0" collapsed="false">
      <c r="A23476" s="7" t="s">
        <v>34</v>
      </c>
      <c r="B23476" s="7" t="s">
        <v>103</v>
      </c>
      <c r="C23476" s="7" t="s">
        <v>1443</v>
      </c>
      <c r="D23476" s="7" t="n">
        <v>0</v>
      </c>
      <c r="E23476" s="7" t="n">
        <v>0</v>
      </c>
      <c r="F23476" s="7" t="n">
        <v>1</v>
      </c>
      <c r="G23476" s="7" t="n">
        <v>115.19</v>
      </c>
    </row>
    <row r="23477" customFormat="false" ht="15" hidden="false" customHeight="false" outlineLevel="0" collapsed="false">
      <c r="A23477" s="7" t="s">
        <v>34</v>
      </c>
      <c r="B23477" s="7" t="s">
        <v>103</v>
      </c>
      <c r="C23477" s="7" t="s">
        <v>1443</v>
      </c>
      <c r="D23477" s="7" t="n">
        <v>0</v>
      </c>
      <c r="E23477" s="7" t="n">
        <v>0</v>
      </c>
      <c r="F23477" s="7" t="n">
        <v>1</v>
      </c>
      <c r="G23477" s="7" t="n">
        <v>143.98</v>
      </c>
    </row>
    <row r="23478" customFormat="false" ht="15" hidden="false" customHeight="false" outlineLevel="0" collapsed="false">
      <c r="A23478" s="7" t="s">
        <v>34</v>
      </c>
      <c r="B23478" s="7" t="s">
        <v>103</v>
      </c>
      <c r="C23478" s="7" t="s">
        <v>1443</v>
      </c>
      <c r="D23478" s="7" t="n">
        <v>0</v>
      </c>
      <c r="E23478" s="7" t="n">
        <v>0</v>
      </c>
      <c r="F23478" s="7" t="n">
        <v>1</v>
      </c>
      <c r="G23478" s="7" t="n">
        <v>143.98</v>
      </c>
    </row>
    <row r="23479" customFormat="false" ht="15" hidden="false" customHeight="false" outlineLevel="0" collapsed="false">
      <c r="A23479" s="7" t="s">
        <v>34</v>
      </c>
      <c r="B23479" s="7" t="s">
        <v>103</v>
      </c>
      <c r="C23479" s="7" t="s">
        <v>1443</v>
      </c>
      <c r="D23479" s="7" t="n">
        <v>0</v>
      </c>
      <c r="E23479" s="7" t="n">
        <v>0</v>
      </c>
      <c r="F23479" s="7" t="n">
        <v>6</v>
      </c>
      <c r="G23479" s="7" t="n">
        <v>748.7</v>
      </c>
    </row>
    <row r="23480" customFormat="false" ht="15" hidden="false" customHeight="false" outlineLevel="0" collapsed="false">
      <c r="A23480" s="7" t="s">
        <v>34</v>
      </c>
      <c r="B23480" s="7" t="s">
        <v>103</v>
      </c>
      <c r="C23480" s="7" t="s">
        <v>1443</v>
      </c>
      <c r="D23480" s="7" t="n">
        <v>0</v>
      </c>
      <c r="E23480" s="7" t="n">
        <v>0</v>
      </c>
      <c r="F23480" s="7" t="n">
        <v>1</v>
      </c>
      <c r="G23480" s="7" t="n">
        <v>143.99</v>
      </c>
    </row>
    <row r="23481" customFormat="false" ht="15" hidden="false" customHeight="false" outlineLevel="0" collapsed="false">
      <c r="A23481" s="7" t="s">
        <v>34</v>
      </c>
      <c r="B23481" s="7" t="s">
        <v>103</v>
      </c>
      <c r="C23481" s="7" t="s">
        <v>1443</v>
      </c>
      <c r="D23481" s="7" t="n">
        <v>0</v>
      </c>
      <c r="E23481" s="7" t="n">
        <v>0</v>
      </c>
      <c r="F23481" s="7" t="n">
        <v>16</v>
      </c>
      <c r="G23481" s="7" t="n">
        <v>2181.3</v>
      </c>
    </row>
    <row r="23482" customFormat="false" ht="15" hidden="false" customHeight="false" outlineLevel="0" collapsed="false">
      <c r="A23482" s="7" t="s">
        <v>34</v>
      </c>
      <c r="B23482" s="7" t="s">
        <v>103</v>
      </c>
      <c r="C23482" s="7" t="s">
        <v>1443</v>
      </c>
      <c r="D23482" s="7" t="n">
        <v>0</v>
      </c>
      <c r="E23482" s="7" t="n">
        <v>0</v>
      </c>
      <c r="F23482" s="7" t="n">
        <v>1</v>
      </c>
      <c r="G23482" s="7" t="n">
        <v>129.59</v>
      </c>
    </row>
    <row r="23483" customFormat="false" ht="15" hidden="false" customHeight="false" outlineLevel="0" collapsed="false">
      <c r="A23483" s="7" t="s">
        <v>34</v>
      </c>
      <c r="B23483" s="7" t="s">
        <v>103</v>
      </c>
      <c r="C23483" s="7" t="s">
        <v>1443</v>
      </c>
      <c r="D23483" s="7" t="n">
        <v>0</v>
      </c>
      <c r="E23483" s="7" t="n">
        <v>0</v>
      </c>
      <c r="F23483" s="7" t="n">
        <v>7</v>
      </c>
      <c r="G23483" s="7" t="n">
        <v>935.93</v>
      </c>
    </row>
    <row r="23484" customFormat="false" ht="15" hidden="false" customHeight="false" outlineLevel="0" collapsed="false">
      <c r="A23484" s="7" t="s">
        <v>34</v>
      </c>
      <c r="B23484" s="7" t="s">
        <v>103</v>
      </c>
      <c r="C23484" s="7" t="s">
        <v>1443</v>
      </c>
      <c r="D23484" s="7" t="n">
        <v>0</v>
      </c>
      <c r="E23484" s="7" t="n">
        <v>0</v>
      </c>
      <c r="F23484" s="7" t="n">
        <v>1</v>
      </c>
      <c r="G23484" s="7" t="n">
        <v>143.99</v>
      </c>
    </row>
    <row r="23485" customFormat="false" ht="15" hidden="false" customHeight="false" outlineLevel="0" collapsed="false">
      <c r="A23485" s="7" t="s">
        <v>34</v>
      </c>
      <c r="B23485" s="7" t="s">
        <v>103</v>
      </c>
      <c r="C23485" s="7" t="s">
        <v>1443</v>
      </c>
      <c r="D23485" s="7" t="n">
        <v>0</v>
      </c>
      <c r="E23485" s="7" t="n">
        <v>0</v>
      </c>
      <c r="F23485" s="7" t="n">
        <v>1</v>
      </c>
      <c r="G23485" s="7" t="n">
        <v>115.19</v>
      </c>
    </row>
    <row r="23486" customFormat="false" ht="15" hidden="false" customHeight="false" outlineLevel="0" collapsed="false">
      <c r="A23486" s="7" t="s">
        <v>34</v>
      </c>
      <c r="B23486" s="7" t="s">
        <v>103</v>
      </c>
      <c r="C23486" s="7" t="s">
        <v>1443</v>
      </c>
      <c r="D23486" s="7" t="n">
        <v>0</v>
      </c>
      <c r="E23486" s="7" t="n">
        <v>0</v>
      </c>
      <c r="F23486" s="7" t="n">
        <v>1</v>
      </c>
      <c r="G23486" s="7" t="n">
        <v>143.99</v>
      </c>
    </row>
    <row r="23487" customFormat="false" ht="15" hidden="false" customHeight="false" outlineLevel="0" collapsed="false">
      <c r="A23487" s="7" t="s">
        <v>34</v>
      </c>
      <c r="B23487" s="7" t="s">
        <v>103</v>
      </c>
      <c r="C23487" s="7" t="s">
        <v>1443</v>
      </c>
      <c r="D23487" s="7" t="n">
        <v>0</v>
      </c>
      <c r="E23487" s="7" t="n">
        <v>0</v>
      </c>
      <c r="F23487" s="7" t="n">
        <v>8</v>
      </c>
      <c r="G23487" s="7" t="n">
        <v>1051.12</v>
      </c>
    </row>
    <row r="23488" customFormat="false" ht="15" hidden="false" customHeight="false" outlineLevel="0" collapsed="false">
      <c r="A23488" s="7" t="s">
        <v>34</v>
      </c>
      <c r="B23488" s="7" t="s">
        <v>103</v>
      </c>
      <c r="C23488" s="7" t="s">
        <v>1443</v>
      </c>
      <c r="D23488" s="7" t="n">
        <v>0</v>
      </c>
      <c r="E23488" s="7" t="n">
        <v>0</v>
      </c>
      <c r="F23488" s="7" t="n">
        <v>13</v>
      </c>
      <c r="G23488" s="7" t="n">
        <v>1698.66</v>
      </c>
    </row>
    <row r="23489" customFormat="false" ht="15" hidden="false" customHeight="false" outlineLevel="0" collapsed="false">
      <c r="A23489" s="7" t="s">
        <v>34</v>
      </c>
      <c r="B23489" s="7" t="s">
        <v>103</v>
      </c>
      <c r="C23489" s="7" t="s">
        <v>1443</v>
      </c>
      <c r="D23489" s="7" t="n">
        <v>0</v>
      </c>
      <c r="E23489" s="7" t="n">
        <v>0</v>
      </c>
      <c r="F23489" s="7" t="n">
        <v>1</v>
      </c>
      <c r="G23489" s="7" t="n">
        <v>143.98</v>
      </c>
    </row>
    <row r="23490" customFormat="false" ht="15" hidden="false" customHeight="false" outlineLevel="0" collapsed="false">
      <c r="A23490" s="7" t="s">
        <v>34</v>
      </c>
      <c r="B23490" s="7" t="s">
        <v>103</v>
      </c>
      <c r="C23490" s="7" t="s">
        <v>1443</v>
      </c>
      <c r="D23490" s="7" t="n">
        <v>0</v>
      </c>
      <c r="E23490" s="7" t="n">
        <v>0</v>
      </c>
      <c r="F23490" s="7" t="n">
        <v>2</v>
      </c>
      <c r="G23490" s="7" t="n">
        <v>259.17</v>
      </c>
    </row>
    <row r="23491" customFormat="false" ht="15" hidden="false" customHeight="false" outlineLevel="0" collapsed="false">
      <c r="A23491" s="7" t="s">
        <v>34</v>
      </c>
      <c r="B23491" s="7" t="s">
        <v>103</v>
      </c>
      <c r="C23491" s="7" t="s">
        <v>1443</v>
      </c>
      <c r="D23491" s="7" t="n">
        <v>0</v>
      </c>
      <c r="E23491" s="7" t="n">
        <v>0</v>
      </c>
      <c r="F23491" s="7" t="n">
        <v>1</v>
      </c>
      <c r="G23491" s="7" t="n">
        <v>143.98</v>
      </c>
    </row>
    <row r="23492" customFormat="false" ht="15" hidden="false" customHeight="false" outlineLevel="0" collapsed="false">
      <c r="A23492" s="7" t="s">
        <v>34</v>
      </c>
      <c r="B23492" s="7" t="s">
        <v>103</v>
      </c>
      <c r="C23492" s="7" t="s">
        <v>1443</v>
      </c>
      <c r="D23492" s="7" t="n">
        <v>0</v>
      </c>
      <c r="E23492" s="7" t="n">
        <v>0</v>
      </c>
      <c r="F23492" s="7" t="n">
        <v>1</v>
      </c>
      <c r="G23492" s="7" t="n">
        <v>115.18</v>
      </c>
    </row>
    <row r="23493" customFormat="false" ht="15" hidden="false" customHeight="false" outlineLevel="0" collapsed="false">
      <c r="A23493" s="7" t="s">
        <v>34</v>
      </c>
      <c r="B23493" s="7" t="s">
        <v>103</v>
      </c>
      <c r="C23493" s="7" t="s">
        <v>1443</v>
      </c>
      <c r="D23493" s="7" t="n">
        <v>0</v>
      </c>
      <c r="E23493" s="7" t="n">
        <v>0</v>
      </c>
      <c r="F23493" s="7" t="n">
        <v>2</v>
      </c>
      <c r="G23493" s="7" t="n">
        <v>287.98</v>
      </c>
    </row>
    <row r="23494" customFormat="false" ht="15" hidden="false" customHeight="false" outlineLevel="0" collapsed="false">
      <c r="A23494" s="7" t="s">
        <v>34</v>
      </c>
      <c r="B23494" s="7" t="s">
        <v>103</v>
      </c>
      <c r="C23494" s="7" t="s">
        <v>1443</v>
      </c>
      <c r="D23494" s="7" t="n">
        <v>0</v>
      </c>
      <c r="E23494" s="7" t="n">
        <v>0</v>
      </c>
      <c r="F23494" s="7" t="n">
        <v>1</v>
      </c>
      <c r="G23494" s="7" t="n">
        <v>129.59</v>
      </c>
    </row>
    <row r="23495" customFormat="false" ht="15" hidden="false" customHeight="false" outlineLevel="0" collapsed="false">
      <c r="A23495" s="7" t="s">
        <v>34</v>
      </c>
      <c r="B23495" s="7" t="s">
        <v>103</v>
      </c>
      <c r="C23495" s="7" t="s">
        <v>1443</v>
      </c>
      <c r="D23495" s="7" t="n">
        <v>0</v>
      </c>
      <c r="E23495" s="7" t="n">
        <v>0</v>
      </c>
      <c r="F23495" s="7" t="n">
        <v>6</v>
      </c>
      <c r="G23495" s="7" t="n">
        <v>763.14</v>
      </c>
    </row>
    <row r="23496" customFormat="false" ht="15" hidden="false" customHeight="false" outlineLevel="0" collapsed="false">
      <c r="A23496" s="7" t="s">
        <v>34</v>
      </c>
      <c r="B23496" s="7" t="s">
        <v>103</v>
      </c>
      <c r="C23496" s="7" t="s">
        <v>1443</v>
      </c>
      <c r="D23496" s="7" t="n">
        <v>0</v>
      </c>
      <c r="E23496" s="7" t="n">
        <v>0</v>
      </c>
      <c r="F23496" s="7" t="n">
        <v>1</v>
      </c>
      <c r="G23496" s="7" t="n">
        <v>143.99</v>
      </c>
    </row>
    <row r="23497" customFormat="false" ht="15" hidden="false" customHeight="false" outlineLevel="0" collapsed="false">
      <c r="A23497" s="7" t="s">
        <v>34</v>
      </c>
      <c r="B23497" s="7" t="s">
        <v>103</v>
      </c>
      <c r="C23497" s="7" t="s">
        <v>1443</v>
      </c>
      <c r="D23497" s="7" t="n">
        <v>0</v>
      </c>
      <c r="E23497" s="7" t="n">
        <v>0</v>
      </c>
      <c r="F23497" s="7" t="n">
        <v>6</v>
      </c>
      <c r="G23497" s="7" t="n">
        <v>835.14</v>
      </c>
    </row>
    <row r="23498" customFormat="false" ht="15" hidden="false" customHeight="false" outlineLevel="0" collapsed="false">
      <c r="A23498" s="7" t="s">
        <v>34</v>
      </c>
      <c r="B23498" s="7" t="s">
        <v>103</v>
      </c>
      <c r="C23498" s="7" t="s">
        <v>1443</v>
      </c>
      <c r="D23498" s="7" t="n">
        <v>0</v>
      </c>
      <c r="E23498" s="7" t="n">
        <v>0</v>
      </c>
      <c r="F23498" s="7" t="n">
        <v>3</v>
      </c>
      <c r="G23498" s="7" t="n">
        <v>398.13</v>
      </c>
    </row>
    <row r="23499" customFormat="false" ht="15" hidden="false" customHeight="false" outlineLevel="0" collapsed="false">
      <c r="A23499" s="7" t="s">
        <v>34</v>
      </c>
      <c r="B23499" s="7" t="s">
        <v>103</v>
      </c>
      <c r="C23499" s="7" t="s">
        <v>1443</v>
      </c>
      <c r="D23499" s="7" t="n">
        <v>0</v>
      </c>
      <c r="E23499" s="7" t="n">
        <v>0</v>
      </c>
      <c r="F23499" s="7" t="n">
        <v>1</v>
      </c>
      <c r="G23499" s="7" t="n">
        <v>143.99</v>
      </c>
    </row>
    <row r="23500" customFormat="false" ht="15" hidden="false" customHeight="false" outlineLevel="0" collapsed="false">
      <c r="A23500" s="7" t="s">
        <v>34</v>
      </c>
      <c r="B23500" s="7" t="s">
        <v>103</v>
      </c>
      <c r="C23500" s="7" t="s">
        <v>1443</v>
      </c>
      <c r="D23500" s="7" t="n">
        <v>0</v>
      </c>
      <c r="E23500" s="7" t="n">
        <v>0</v>
      </c>
      <c r="F23500" s="7" t="n">
        <v>1</v>
      </c>
      <c r="G23500" s="7" t="n">
        <v>143.98</v>
      </c>
    </row>
    <row r="23501" customFormat="false" ht="15" hidden="false" customHeight="false" outlineLevel="0" collapsed="false">
      <c r="A23501" s="7" t="s">
        <v>34</v>
      </c>
      <c r="B23501" s="7" t="s">
        <v>103</v>
      </c>
      <c r="C23501" s="7" t="s">
        <v>1443</v>
      </c>
      <c r="D23501" s="7" t="n">
        <v>0</v>
      </c>
      <c r="E23501" s="7" t="n">
        <v>0</v>
      </c>
      <c r="F23501" s="7" t="n">
        <v>1</v>
      </c>
      <c r="G23501" s="7" t="n">
        <v>143.98</v>
      </c>
    </row>
    <row r="23502" customFormat="false" ht="15" hidden="false" customHeight="false" outlineLevel="0" collapsed="false">
      <c r="A23502" s="7" t="s">
        <v>34</v>
      </c>
      <c r="B23502" s="7" t="s">
        <v>103</v>
      </c>
      <c r="C23502" s="7" t="s">
        <v>1443</v>
      </c>
      <c r="D23502" s="7" t="n">
        <v>0</v>
      </c>
      <c r="E23502" s="7" t="n">
        <v>0</v>
      </c>
      <c r="F23502" s="7" t="n">
        <v>1</v>
      </c>
      <c r="G23502" s="7" t="n">
        <v>129.58</v>
      </c>
    </row>
    <row r="23503" customFormat="false" ht="15" hidden="false" customHeight="false" outlineLevel="0" collapsed="false">
      <c r="A23503" s="7" t="s">
        <v>34</v>
      </c>
      <c r="B23503" s="7" t="s">
        <v>103</v>
      </c>
      <c r="C23503" s="7" t="s">
        <v>1443</v>
      </c>
      <c r="D23503" s="7" t="n">
        <v>0</v>
      </c>
      <c r="E23503" s="7" t="n">
        <v>0</v>
      </c>
      <c r="F23503" s="7" t="n">
        <v>1</v>
      </c>
      <c r="G23503" s="7" t="n">
        <v>143.99</v>
      </c>
    </row>
    <row r="23504" customFormat="false" ht="15" hidden="false" customHeight="false" outlineLevel="0" collapsed="false">
      <c r="A23504" s="7" t="s">
        <v>34</v>
      </c>
      <c r="B23504" s="7" t="s">
        <v>103</v>
      </c>
      <c r="C23504" s="7" t="s">
        <v>1443</v>
      </c>
      <c r="D23504" s="7" t="n">
        <v>0</v>
      </c>
      <c r="E23504" s="7" t="n">
        <v>0</v>
      </c>
      <c r="F23504" s="7" t="n">
        <v>1</v>
      </c>
      <c r="G23504" s="7" t="n">
        <v>143.99</v>
      </c>
    </row>
    <row r="23505" customFormat="false" ht="15" hidden="false" customHeight="false" outlineLevel="0" collapsed="false">
      <c r="A23505" s="7" t="s">
        <v>34</v>
      </c>
      <c r="B23505" s="7" t="s">
        <v>103</v>
      </c>
      <c r="C23505" s="7" t="s">
        <v>1443</v>
      </c>
      <c r="D23505" s="7" t="n">
        <v>0</v>
      </c>
      <c r="E23505" s="7" t="n">
        <v>0</v>
      </c>
      <c r="F23505" s="7" t="n">
        <v>1</v>
      </c>
      <c r="G23505" s="7" t="n">
        <v>143.99</v>
      </c>
    </row>
    <row r="23506" customFormat="false" ht="15" hidden="false" customHeight="false" outlineLevel="0" collapsed="false">
      <c r="A23506" s="7" t="s">
        <v>34</v>
      </c>
      <c r="B23506" s="7" t="s">
        <v>103</v>
      </c>
      <c r="C23506" s="7" t="s">
        <v>1443</v>
      </c>
      <c r="D23506" s="7" t="n">
        <v>0</v>
      </c>
      <c r="E23506" s="7" t="n">
        <v>0</v>
      </c>
      <c r="F23506" s="7" t="n">
        <v>1</v>
      </c>
      <c r="G23506" s="7" t="n">
        <v>143.98</v>
      </c>
    </row>
    <row r="23507" customFormat="false" ht="15" hidden="false" customHeight="false" outlineLevel="0" collapsed="false">
      <c r="A23507" s="7" t="s">
        <v>34</v>
      </c>
      <c r="B23507" s="7" t="s">
        <v>103</v>
      </c>
      <c r="C23507" s="7" t="s">
        <v>1443</v>
      </c>
      <c r="D23507" s="7" t="n">
        <v>0</v>
      </c>
      <c r="E23507" s="7" t="n">
        <v>0</v>
      </c>
      <c r="F23507" s="7" t="n">
        <v>1</v>
      </c>
      <c r="G23507" s="7" t="n">
        <v>143.98</v>
      </c>
    </row>
    <row r="23508" customFormat="false" ht="15" hidden="false" customHeight="false" outlineLevel="0" collapsed="false">
      <c r="A23508" s="7" t="s">
        <v>34</v>
      </c>
      <c r="B23508" s="7" t="s">
        <v>103</v>
      </c>
      <c r="C23508" s="7" t="s">
        <v>1443</v>
      </c>
      <c r="D23508" s="7" t="n">
        <v>0</v>
      </c>
      <c r="E23508" s="7" t="n">
        <v>0</v>
      </c>
      <c r="F23508" s="7" t="n">
        <v>3</v>
      </c>
      <c r="G23508" s="7" t="n">
        <v>398.13</v>
      </c>
    </row>
    <row r="23509" customFormat="false" ht="15" hidden="false" customHeight="false" outlineLevel="0" collapsed="false">
      <c r="A23509" s="7" t="s">
        <v>34</v>
      </c>
      <c r="B23509" s="7" t="s">
        <v>103</v>
      </c>
      <c r="C23509" s="7" t="s">
        <v>1443</v>
      </c>
      <c r="D23509" s="7" t="n">
        <v>0</v>
      </c>
      <c r="E23509" s="7" t="n">
        <v>0</v>
      </c>
      <c r="F23509" s="7" t="n">
        <v>1</v>
      </c>
      <c r="G23509" s="7" t="n">
        <v>143.99</v>
      </c>
    </row>
    <row r="23510" customFormat="false" ht="15" hidden="false" customHeight="false" outlineLevel="0" collapsed="false">
      <c r="A23510" s="7" t="s">
        <v>34</v>
      </c>
      <c r="B23510" s="7" t="s">
        <v>103</v>
      </c>
      <c r="C23510" s="7" t="s">
        <v>1443</v>
      </c>
      <c r="D23510" s="7" t="n">
        <v>0</v>
      </c>
      <c r="E23510" s="7" t="n">
        <v>0</v>
      </c>
      <c r="F23510" s="7" t="n">
        <v>3</v>
      </c>
      <c r="G23510" s="7" t="n">
        <v>374.37</v>
      </c>
    </row>
    <row r="23511" customFormat="false" ht="15" hidden="false" customHeight="false" outlineLevel="0" collapsed="false">
      <c r="A23511" s="7" t="s">
        <v>34</v>
      </c>
      <c r="B23511" s="7" t="s">
        <v>103</v>
      </c>
      <c r="C23511" s="7" t="s">
        <v>1443</v>
      </c>
      <c r="D23511" s="7" t="n">
        <v>0</v>
      </c>
      <c r="E23511" s="7" t="n">
        <v>0</v>
      </c>
      <c r="F23511" s="7" t="n">
        <v>2</v>
      </c>
      <c r="G23511" s="7" t="n">
        <v>287.97</v>
      </c>
    </row>
    <row r="23512" customFormat="false" ht="15" hidden="false" customHeight="false" outlineLevel="0" collapsed="false">
      <c r="A23512" s="7" t="s">
        <v>34</v>
      </c>
      <c r="B23512" s="7" t="s">
        <v>103</v>
      </c>
      <c r="C23512" s="7" t="s">
        <v>1443</v>
      </c>
      <c r="D23512" s="7" t="n">
        <v>0</v>
      </c>
      <c r="E23512" s="7" t="n">
        <v>0</v>
      </c>
      <c r="F23512" s="7" t="n">
        <v>1</v>
      </c>
      <c r="G23512" s="7" t="n">
        <v>143.99</v>
      </c>
    </row>
    <row r="23513" customFormat="false" ht="15" hidden="false" customHeight="false" outlineLevel="0" collapsed="false">
      <c r="A23513" s="7" t="s">
        <v>34</v>
      </c>
      <c r="B23513" s="7" t="s">
        <v>103</v>
      </c>
      <c r="C23513" s="7" t="s">
        <v>1443</v>
      </c>
      <c r="D23513" s="7" t="n">
        <v>0</v>
      </c>
      <c r="E23513" s="7" t="n">
        <v>0</v>
      </c>
      <c r="F23513" s="7" t="n">
        <v>8</v>
      </c>
      <c r="G23513" s="7" t="n">
        <v>1108.69</v>
      </c>
    </row>
    <row r="23514" customFormat="false" ht="15" hidden="false" customHeight="false" outlineLevel="0" collapsed="false">
      <c r="A23514" s="7" t="s">
        <v>34</v>
      </c>
      <c r="B23514" s="7" t="s">
        <v>103</v>
      </c>
      <c r="C23514" s="7" t="s">
        <v>1443</v>
      </c>
      <c r="D23514" s="7" t="n">
        <v>0</v>
      </c>
      <c r="E23514" s="7" t="n">
        <v>0</v>
      </c>
      <c r="F23514" s="7" t="n">
        <v>3</v>
      </c>
      <c r="G23514" s="7" t="n">
        <v>381.55</v>
      </c>
    </row>
    <row r="23515" customFormat="false" ht="15" hidden="false" customHeight="false" outlineLevel="0" collapsed="false">
      <c r="A23515" s="7" t="s">
        <v>34</v>
      </c>
      <c r="B23515" s="7" t="s">
        <v>103</v>
      </c>
      <c r="C23515" s="7" t="s">
        <v>1443</v>
      </c>
      <c r="D23515" s="7" t="n">
        <v>0</v>
      </c>
      <c r="E23515" s="7" t="n">
        <v>0</v>
      </c>
      <c r="F23515" s="7" t="n">
        <v>18</v>
      </c>
      <c r="G23515" s="7" t="n">
        <v>2419.02</v>
      </c>
    </row>
    <row r="23516" customFormat="false" ht="15" hidden="false" customHeight="false" outlineLevel="0" collapsed="false">
      <c r="A23516" s="7" t="s">
        <v>34</v>
      </c>
      <c r="B23516" s="7" t="s">
        <v>103</v>
      </c>
      <c r="C23516" s="7" t="s">
        <v>1443</v>
      </c>
      <c r="D23516" s="7" t="n">
        <v>0</v>
      </c>
      <c r="E23516" s="7" t="n">
        <v>0</v>
      </c>
      <c r="F23516" s="7" t="n">
        <v>1</v>
      </c>
      <c r="G23516" s="7" t="n">
        <v>143.98</v>
      </c>
    </row>
    <row r="23517" customFormat="false" ht="15" hidden="false" customHeight="false" outlineLevel="0" collapsed="false">
      <c r="A23517" s="7" t="s">
        <v>34</v>
      </c>
      <c r="B23517" s="7" t="s">
        <v>103</v>
      </c>
      <c r="C23517" s="7" t="s">
        <v>1443</v>
      </c>
      <c r="D23517" s="7" t="n">
        <v>0</v>
      </c>
      <c r="E23517" s="7" t="n">
        <v>0</v>
      </c>
      <c r="F23517" s="7" t="n">
        <v>1</v>
      </c>
      <c r="G23517" s="7" t="n">
        <v>129.59</v>
      </c>
    </row>
    <row r="23518" customFormat="false" ht="15" hidden="false" customHeight="false" outlineLevel="0" collapsed="false">
      <c r="A23518" s="7" t="s">
        <v>34</v>
      </c>
      <c r="B23518" s="7" t="s">
        <v>103</v>
      </c>
      <c r="C23518" s="7" t="s">
        <v>1443</v>
      </c>
      <c r="D23518" s="7" t="n">
        <v>0</v>
      </c>
      <c r="E23518" s="7" t="n">
        <v>0</v>
      </c>
      <c r="F23518" s="7" t="n">
        <v>1</v>
      </c>
      <c r="G23518" s="7" t="n">
        <v>143.98</v>
      </c>
    </row>
    <row r="23519" customFormat="false" ht="15" hidden="false" customHeight="false" outlineLevel="0" collapsed="false">
      <c r="A23519" s="7" t="s">
        <v>34</v>
      </c>
      <c r="B23519" s="7" t="s">
        <v>103</v>
      </c>
      <c r="C23519" s="7" t="s">
        <v>1443</v>
      </c>
      <c r="D23519" s="7" t="n">
        <v>0</v>
      </c>
      <c r="E23519" s="7" t="n">
        <v>0</v>
      </c>
      <c r="F23519" s="7" t="n">
        <v>2</v>
      </c>
      <c r="G23519" s="7" t="n">
        <v>287.98</v>
      </c>
    </row>
    <row r="23520" customFormat="false" ht="15" hidden="false" customHeight="false" outlineLevel="0" collapsed="false">
      <c r="A23520" s="7" t="s">
        <v>34</v>
      </c>
      <c r="B23520" s="7" t="s">
        <v>103</v>
      </c>
      <c r="C23520" s="7" t="s">
        <v>1443</v>
      </c>
      <c r="D23520" s="7" t="n">
        <v>0</v>
      </c>
      <c r="E23520" s="7" t="n">
        <v>0</v>
      </c>
      <c r="F23520" s="7" t="n">
        <v>1</v>
      </c>
      <c r="G23520" s="7" t="n">
        <v>143.98</v>
      </c>
    </row>
    <row r="23521" customFormat="false" ht="15" hidden="false" customHeight="false" outlineLevel="0" collapsed="false">
      <c r="A23521" s="7" t="s">
        <v>34</v>
      </c>
      <c r="B23521" s="7" t="s">
        <v>103</v>
      </c>
      <c r="C23521" s="7" t="s">
        <v>1443</v>
      </c>
      <c r="D23521" s="7" t="n">
        <v>0</v>
      </c>
      <c r="E23521" s="7" t="n">
        <v>0</v>
      </c>
      <c r="F23521" s="7" t="n">
        <v>2</v>
      </c>
      <c r="G23521" s="7" t="n">
        <v>287.98</v>
      </c>
    </row>
    <row r="23522" customFormat="false" ht="15" hidden="false" customHeight="false" outlineLevel="0" collapsed="false">
      <c r="A23522" s="7" t="s">
        <v>34</v>
      </c>
      <c r="B23522" s="7" t="s">
        <v>103</v>
      </c>
      <c r="C23522" s="7" t="s">
        <v>1443</v>
      </c>
      <c r="D23522" s="7" t="n">
        <v>0</v>
      </c>
      <c r="E23522" s="7" t="n">
        <v>0</v>
      </c>
      <c r="F23522" s="7" t="n">
        <v>1</v>
      </c>
      <c r="G23522" s="7" t="n">
        <v>129.59</v>
      </c>
    </row>
    <row r="23523" customFormat="false" ht="15" hidden="false" customHeight="false" outlineLevel="0" collapsed="false">
      <c r="A23523" s="7" t="s">
        <v>34</v>
      </c>
      <c r="B23523" s="7" t="s">
        <v>103</v>
      </c>
      <c r="C23523" s="7" t="s">
        <v>1443</v>
      </c>
      <c r="D23523" s="7" t="n">
        <v>0</v>
      </c>
      <c r="E23523" s="7" t="n">
        <v>0</v>
      </c>
      <c r="F23523" s="7" t="n">
        <v>2</v>
      </c>
      <c r="G23523" s="7" t="n">
        <v>254.15</v>
      </c>
    </row>
    <row r="23524" customFormat="false" ht="15" hidden="false" customHeight="false" outlineLevel="0" collapsed="false">
      <c r="A23524" s="7" t="s">
        <v>34</v>
      </c>
      <c r="B23524" s="7" t="s">
        <v>103</v>
      </c>
      <c r="C23524" s="7" t="s">
        <v>1443</v>
      </c>
      <c r="D23524" s="7" t="n">
        <v>0</v>
      </c>
      <c r="E23524" s="7" t="n">
        <v>0</v>
      </c>
      <c r="F23524" s="7" t="n">
        <v>1</v>
      </c>
      <c r="G23524" s="7" t="n">
        <v>115.19</v>
      </c>
    </row>
    <row r="23525" customFormat="false" ht="15" hidden="false" customHeight="false" outlineLevel="0" collapsed="false">
      <c r="A23525" s="7" t="s">
        <v>34</v>
      </c>
      <c r="B23525" s="7" t="s">
        <v>103</v>
      </c>
      <c r="C23525" s="7" t="s">
        <v>1443</v>
      </c>
      <c r="D23525" s="7" t="n">
        <v>0</v>
      </c>
      <c r="E23525" s="7" t="n">
        <v>0</v>
      </c>
      <c r="F23525" s="7" t="n">
        <v>1</v>
      </c>
      <c r="G23525" s="7" t="n">
        <v>129.58</v>
      </c>
    </row>
    <row r="23526" customFormat="false" ht="15" hidden="false" customHeight="false" outlineLevel="0" collapsed="false">
      <c r="A23526" s="7" t="s">
        <v>34</v>
      </c>
      <c r="B23526" s="7" t="s">
        <v>103</v>
      </c>
      <c r="C23526" s="7" t="s">
        <v>1443</v>
      </c>
      <c r="D23526" s="7" t="n">
        <v>0</v>
      </c>
      <c r="E23526" s="7" t="n">
        <v>0</v>
      </c>
      <c r="F23526" s="7" t="n">
        <v>1</v>
      </c>
      <c r="G23526" s="7" t="n">
        <v>143.99</v>
      </c>
    </row>
    <row r="23527" customFormat="false" ht="15" hidden="false" customHeight="false" outlineLevel="0" collapsed="false">
      <c r="A23527" s="7" t="s">
        <v>34</v>
      </c>
      <c r="B23527" s="7" t="s">
        <v>103</v>
      </c>
      <c r="C23527" s="7" t="s">
        <v>1443</v>
      </c>
      <c r="D23527" s="7" t="n">
        <v>0</v>
      </c>
      <c r="E23527" s="7" t="n">
        <v>0</v>
      </c>
      <c r="F23527" s="7" t="n">
        <v>11</v>
      </c>
      <c r="G23527" s="7" t="n">
        <v>1442</v>
      </c>
    </row>
    <row r="23528" customFormat="false" ht="15" hidden="false" customHeight="false" outlineLevel="0" collapsed="false">
      <c r="A23528" s="7" t="s">
        <v>34</v>
      </c>
      <c r="B23528" s="7" t="s">
        <v>103</v>
      </c>
      <c r="C23528" s="7" t="s">
        <v>1443</v>
      </c>
      <c r="D23528" s="7" t="n">
        <v>0</v>
      </c>
      <c r="E23528" s="7" t="n">
        <v>0</v>
      </c>
      <c r="F23528" s="7" t="n">
        <v>4</v>
      </c>
      <c r="G23528" s="7" t="n">
        <v>539.93</v>
      </c>
    </row>
    <row r="23529" customFormat="false" ht="15" hidden="false" customHeight="false" outlineLevel="0" collapsed="false">
      <c r="A23529" s="7" t="s">
        <v>34</v>
      </c>
      <c r="B23529" s="7" t="s">
        <v>103</v>
      </c>
      <c r="C23529" s="7" t="s">
        <v>1443</v>
      </c>
      <c r="D23529" s="7" t="n">
        <v>0</v>
      </c>
      <c r="E23529" s="7" t="n">
        <v>0</v>
      </c>
      <c r="F23529" s="7" t="n">
        <v>2</v>
      </c>
      <c r="G23529" s="7" t="n">
        <v>287.97</v>
      </c>
    </row>
    <row r="23530" customFormat="false" ht="15" hidden="false" customHeight="false" outlineLevel="0" collapsed="false">
      <c r="A23530" s="7" t="s">
        <v>34</v>
      </c>
      <c r="B23530" s="7" t="s">
        <v>103</v>
      </c>
      <c r="C23530" s="7" t="s">
        <v>1443</v>
      </c>
      <c r="D23530" s="7" t="n">
        <v>0</v>
      </c>
      <c r="E23530" s="7" t="n">
        <v>0</v>
      </c>
      <c r="F23530" s="7" t="n">
        <v>1</v>
      </c>
      <c r="G23530" s="7" t="n">
        <v>129.58</v>
      </c>
    </row>
    <row r="23531" customFormat="false" ht="15" hidden="false" customHeight="false" outlineLevel="0" collapsed="false">
      <c r="A23531" s="7" t="s">
        <v>34</v>
      </c>
      <c r="B23531" s="7" t="s">
        <v>103</v>
      </c>
      <c r="C23531" s="7" t="s">
        <v>1443</v>
      </c>
      <c r="D23531" s="7" t="n">
        <v>0</v>
      </c>
      <c r="E23531" s="7" t="n">
        <v>0</v>
      </c>
      <c r="F23531" s="7" t="n">
        <v>14</v>
      </c>
      <c r="G23531" s="7" t="n">
        <v>1828.66</v>
      </c>
    </row>
    <row r="23532" customFormat="false" ht="15" hidden="false" customHeight="false" outlineLevel="0" collapsed="false">
      <c r="A23532" s="7" t="s">
        <v>34</v>
      </c>
      <c r="B23532" s="7" t="s">
        <v>103</v>
      </c>
      <c r="C23532" s="7" t="s">
        <v>1443</v>
      </c>
      <c r="D23532" s="7" t="n">
        <v>0</v>
      </c>
      <c r="E23532" s="7" t="n">
        <v>0</v>
      </c>
      <c r="F23532" s="7" t="n">
        <v>8</v>
      </c>
      <c r="G23532" s="7" t="n">
        <v>1007.92</v>
      </c>
    </row>
    <row r="23533" customFormat="false" ht="15" hidden="false" customHeight="false" outlineLevel="0" collapsed="false">
      <c r="A23533" s="7" t="s">
        <v>34</v>
      </c>
      <c r="B23533" s="7" t="s">
        <v>103</v>
      </c>
      <c r="C23533" s="7" t="s">
        <v>1443</v>
      </c>
      <c r="D23533" s="7" t="n">
        <v>0</v>
      </c>
      <c r="E23533" s="7" t="n">
        <v>0</v>
      </c>
      <c r="F23533" s="7" t="n">
        <v>1</v>
      </c>
      <c r="G23533" s="7" t="n">
        <v>143.99</v>
      </c>
    </row>
    <row r="23534" customFormat="false" ht="15" hidden="false" customHeight="false" outlineLevel="0" collapsed="false">
      <c r="A23534" s="7" t="s">
        <v>34</v>
      </c>
      <c r="B23534" s="7" t="s">
        <v>103</v>
      </c>
      <c r="C23534" s="7" t="s">
        <v>1443</v>
      </c>
      <c r="D23534" s="7" t="n">
        <v>0</v>
      </c>
      <c r="E23534" s="7" t="n">
        <v>0</v>
      </c>
      <c r="F23534" s="7" t="n">
        <v>1</v>
      </c>
      <c r="G23534" s="7" t="n">
        <v>115.19</v>
      </c>
    </row>
    <row r="23535" customFormat="false" ht="15" hidden="false" customHeight="false" outlineLevel="0" collapsed="false">
      <c r="A23535" s="7" t="s">
        <v>34</v>
      </c>
      <c r="B23535" s="7" t="s">
        <v>103</v>
      </c>
      <c r="C23535" s="7" t="s">
        <v>1443</v>
      </c>
      <c r="D23535" s="7" t="n">
        <v>0</v>
      </c>
      <c r="E23535" s="7" t="n">
        <v>0</v>
      </c>
      <c r="F23535" s="7" t="n">
        <v>1</v>
      </c>
      <c r="G23535" s="7" t="n">
        <v>143.98</v>
      </c>
    </row>
    <row r="23536" customFormat="false" ht="15" hidden="false" customHeight="false" outlineLevel="0" collapsed="false">
      <c r="A23536" s="7" t="s">
        <v>34</v>
      </c>
      <c r="B23536" s="7" t="s">
        <v>103</v>
      </c>
      <c r="C23536" s="7" t="s">
        <v>1443</v>
      </c>
      <c r="D23536" s="7" t="n">
        <v>0</v>
      </c>
      <c r="E23536" s="7" t="n">
        <v>0</v>
      </c>
      <c r="F23536" s="7" t="n">
        <v>2</v>
      </c>
      <c r="G23536" s="7" t="n">
        <v>287.98</v>
      </c>
    </row>
    <row r="23537" customFormat="false" ht="15" hidden="false" customHeight="false" outlineLevel="0" collapsed="false">
      <c r="A23537" s="7" t="s">
        <v>34</v>
      </c>
      <c r="B23537" s="7" t="s">
        <v>103</v>
      </c>
      <c r="C23537" s="7" t="s">
        <v>1443</v>
      </c>
      <c r="D23537" s="7" t="n">
        <v>0</v>
      </c>
      <c r="E23537" s="7" t="n">
        <v>0</v>
      </c>
      <c r="F23537" s="7" t="n">
        <v>2</v>
      </c>
      <c r="G23537" s="7" t="n">
        <v>287.98</v>
      </c>
    </row>
    <row r="23538" customFormat="false" ht="15" hidden="false" customHeight="false" outlineLevel="0" collapsed="false">
      <c r="A23538" s="7" t="s">
        <v>34</v>
      </c>
      <c r="B23538" s="7" t="s">
        <v>103</v>
      </c>
      <c r="C23538" s="7" t="s">
        <v>1443</v>
      </c>
      <c r="D23538" s="7" t="n">
        <v>0</v>
      </c>
      <c r="E23538" s="7" t="n">
        <v>0</v>
      </c>
      <c r="F23538" s="7" t="n">
        <v>1</v>
      </c>
      <c r="G23538" s="7" t="n">
        <v>143.99</v>
      </c>
    </row>
    <row r="23539" customFormat="false" ht="15" hidden="false" customHeight="false" outlineLevel="0" collapsed="false">
      <c r="A23539" s="7" t="s">
        <v>34</v>
      </c>
      <c r="B23539" s="7" t="s">
        <v>103</v>
      </c>
      <c r="C23539" s="7" t="s">
        <v>1443</v>
      </c>
      <c r="D23539" s="7" t="n">
        <v>0</v>
      </c>
      <c r="E23539" s="7" t="n">
        <v>0</v>
      </c>
      <c r="F23539" s="7" t="n">
        <v>4</v>
      </c>
      <c r="G23539" s="7" t="n">
        <v>503.94</v>
      </c>
    </row>
    <row r="23540" customFormat="false" ht="15" hidden="false" customHeight="false" outlineLevel="0" collapsed="false">
      <c r="A23540" s="7" t="s">
        <v>34</v>
      </c>
      <c r="B23540" s="7" t="s">
        <v>103</v>
      </c>
      <c r="C23540" s="7" t="s">
        <v>1443</v>
      </c>
      <c r="D23540" s="7" t="n">
        <v>0</v>
      </c>
      <c r="E23540" s="7" t="n">
        <v>0</v>
      </c>
      <c r="F23540" s="7" t="n">
        <v>10</v>
      </c>
      <c r="G23540" s="7" t="n">
        <v>1267.07</v>
      </c>
    </row>
    <row r="23541" customFormat="false" ht="15" hidden="false" customHeight="false" outlineLevel="0" collapsed="false">
      <c r="A23541" s="7" t="s">
        <v>34</v>
      </c>
      <c r="B23541" s="7" t="s">
        <v>103</v>
      </c>
      <c r="C23541" s="7" t="s">
        <v>1443</v>
      </c>
      <c r="D23541" s="7" t="n">
        <v>0</v>
      </c>
      <c r="E23541" s="7" t="n">
        <v>0</v>
      </c>
      <c r="F23541" s="7" t="n">
        <v>2</v>
      </c>
      <c r="G23541" s="7" t="n">
        <v>259.18</v>
      </c>
    </row>
    <row r="23542" customFormat="false" ht="15" hidden="false" customHeight="false" outlineLevel="0" collapsed="false">
      <c r="A23542" s="7" t="s">
        <v>34</v>
      </c>
      <c r="B23542" s="7" t="s">
        <v>103</v>
      </c>
      <c r="C23542" s="7" t="s">
        <v>1443</v>
      </c>
      <c r="D23542" s="7" t="n">
        <v>0</v>
      </c>
      <c r="E23542" s="7" t="n">
        <v>0</v>
      </c>
      <c r="F23542" s="7" t="n">
        <v>2</v>
      </c>
      <c r="G23542" s="7" t="n">
        <v>259.17</v>
      </c>
    </row>
    <row r="23543" customFormat="false" ht="15" hidden="false" customHeight="false" outlineLevel="0" collapsed="false">
      <c r="A23543" s="7" t="s">
        <v>34</v>
      </c>
      <c r="B23543" s="7" t="s">
        <v>103</v>
      </c>
      <c r="C23543" s="7" t="s">
        <v>1443</v>
      </c>
      <c r="D23543" s="7" t="n">
        <v>0</v>
      </c>
      <c r="E23543" s="7" t="n">
        <v>0</v>
      </c>
      <c r="F23543" s="7" t="n">
        <v>1</v>
      </c>
      <c r="G23543" s="7" t="n">
        <v>129.58</v>
      </c>
    </row>
    <row r="23544" customFormat="false" ht="15" hidden="false" customHeight="false" outlineLevel="0" collapsed="false">
      <c r="A23544" s="7" t="s">
        <v>34</v>
      </c>
      <c r="B23544" s="7" t="s">
        <v>103</v>
      </c>
      <c r="C23544" s="7" t="s">
        <v>1443</v>
      </c>
      <c r="D23544" s="7" t="n">
        <v>0</v>
      </c>
      <c r="E23544" s="7" t="n">
        <v>0</v>
      </c>
      <c r="F23544" s="7" t="n">
        <v>1</v>
      </c>
      <c r="G23544" s="7" t="n">
        <v>129.59</v>
      </c>
    </row>
    <row r="23545" customFormat="false" ht="15" hidden="false" customHeight="false" outlineLevel="0" collapsed="false">
      <c r="A23545" s="7" t="s">
        <v>34</v>
      </c>
      <c r="B23545" s="7" t="s">
        <v>103</v>
      </c>
      <c r="C23545" s="7" t="s">
        <v>1443</v>
      </c>
      <c r="D23545" s="7" t="n">
        <v>0</v>
      </c>
      <c r="E23545" s="7" t="n">
        <v>0</v>
      </c>
      <c r="F23545" s="7" t="n">
        <v>6</v>
      </c>
      <c r="G23545" s="7" t="n">
        <v>767.46</v>
      </c>
    </row>
    <row r="23546" customFormat="false" ht="15" hidden="false" customHeight="false" outlineLevel="0" collapsed="false">
      <c r="A23546" s="7" t="s">
        <v>34</v>
      </c>
      <c r="B23546" s="7" t="s">
        <v>103</v>
      </c>
      <c r="C23546" s="7" t="s">
        <v>1443</v>
      </c>
      <c r="D23546" s="7" t="n">
        <v>0</v>
      </c>
      <c r="E23546" s="7" t="n">
        <v>0</v>
      </c>
      <c r="F23546" s="7" t="n">
        <v>6</v>
      </c>
      <c r="G23546" s="7" t="n">
        <v>779.68</v>
      </c>
    </row>
    <row r="23547" customFormat="false" ht="15" hidden="false" customHeight="false" outlineLevel="0" collapsed="false">
      <c r="A23547" s="7" t="s">
        <v>34</v>
      </c>
      <c r="B23547" s="7" t="s">
        <v>103</v>
      </c>
      <c r="C23547" s="7" t="s">
        <v>1443</v>
      </c>
      <c r="D23547" s="7" t="n">
        <v>0</v>
      </c>
      <c r="E23547" s="7" t="n">
        <v>0</v>
      </c>
      <c r="F23547" s="7" t="n">
        <v>2</v>
      </c>
      <c r="G23547" s="7" t="n">
        <v>287.96</v>
      </c>
    </row>
    <row r="23548" customFormat="false" ht="15" hidden="false" customHeight="false" outlineLevel="0" collapsed="false">
      <c r="A23548" s="7" t="s">
        <v>34</v>
      </c>
      <c r="B23548" s="7" t="s">
        <v>103</v>
      </c>
      <c r="C23548" s="7" t="s">
        <v>1443</v>
      </c>
      <c r="D23548" s="7" t="n">
        <v>0</v>
      </c>
      <c r="E23548" s="7" t="n">
        <v>0</v>
      </c>
      <c r="F23548" s="7" t="n">
        <v>6</v>
      </c>
      <c r="G23548" s="7" t="n">
        <v>806.34</v>
      </c>
    </row>
    <row r="23549" customFormat="false" ht="15" hidden="false" customHeight="false" outlineLevel="0" collapsed="false">
      <c r="A23549" s="7" t="s">
        <v>34</v>
      </c>
      <c r="B23549" s="7" t="s">
        <v>103</v>
      </c>
      <c r="C23549" s="7" t="s">
        <v>1443</v>
      </c>
      <c r="D23549" s="7" t="n">
        <v>0</v>
      </c>
      <c r="E23549" s="7" t="n">
        <v>0</v>
      </c>
      <c r="F23549" s="7" t="n">
        <v>38</v>
      </c>
      <c r="G23549" s="7" t="n">
        <v>5079.64</v>
      </c>
    </row>
    <row r="23550" customFormat="false" ht="15" hidden="false" customHeight="false" outlineLevel="0" collapsed="false">
      <c r="A23550" s="7" t="s">
        <v>34</v>
      </c>
      <c r="B23550" s="7" t="s">
        <v>103</v>
      </c>
      <c r="C23550" s="7" t="s">
        <v>1443</v>
      </c>
      <c r="D23550" s="7" t="n">
        <v>0</v>
      </c>
      <c r="E23550" s="7" t="n">
        <v>0</v>
      </c>
      <c r="F23550" s="7" t="n">
        <v>2</v>
      </c>
      <c r="G23550" s="7" t="n">
        <v>254.15</v>
      </c>
    </row>
    <row r="23551" customFormat="false" ht="15" hidden="false" customHeight="false" outlineLevel="0" collapsed="false">
      <c r="A23551" s="7" t="s">
        <v>34</v>
      </c>
      <c r="B23551" s="7" t="s">
        <v>103</v>
      </c>
      <c r="C23551" s="7" t="s">
        <v>1443</v>
      </c>
      <c r="D23551" s="7" t="n">
        <v>0</v>
      </c>
      <c r="E23551" s="7" t="n">
        <v>0</v>
      </c>
      <c r="F23551" s="7" t="n">
        <v>1</v>
      </c>
      <c r="G23551" s="7" t="n">
        <v>115.19</v>
      </c>
    </row>
    <row r="23552" customFormat="false" ht="15" hidden="false" customHeight="false" outlineLevel="0" collapsed="false">
      <c r="A23552" s="7" t="s">
        <v>34</v>
      </c>
      <c r="B23552" s="7" t="s">
        <v>103</v>
      </c>
      <c r="C23552" s="7" t="s">
        <v>1443</v>
      </c>
      <c r="D23552" s="7" t="n">
        <v>0</v>
      </c>
      <c r="E23552" s="7" t="n">
        <v>0</v>
      </c>
      <c r="F23552" s="7" t="n">
        <v>1</v>
      </c>
      <c r="G23552" s="7" t="n">
        <v>143.99</v>
      </c>
    </row>
    <row r="23553" customFormat="false" ht="15" hidden="false" customHeight="false" outlineLevel="0" collapsed="false">
      <c r="A23553" s="7" t="s">
        <v>34</v>
      </c>
      <c r="B23553" s="7" t="s">
        <v>103</v>
      </c>
      <c r="C23553" s="7" t="s">
        <v>1443</v>
      </c>
      <c r="D23553" s="7" t="n">
        <v>0</v>
      </c>
      <c r="E23553" s="7" t="n">
        <v>0</v>
      </c>
      <c r="F23553" s="7" t="n">
        <v>1</v>
      </c>
      <c r="G23553" s="7" t="n">
        <v>143.99</v>
      </c>
    </row>
    <row r="23554" customFormat="false" ht="15" hidden="false" customHeight="false" outlineLevel="0" collapsed="false">
      <c r="A23554" s="7" t="s">
        <v>34</v>
      </c>
      <c r="B23554" s="7" t="s">
        <v>103</v>
      </c>
      <c r="C23554" s="7" t="s">
        <v>1443</v>
      </c>
      <c r="D23554" s="7" t="n">
        <v>0</v>
      </c>
      <c r="E23554" s="7" t="n">
        <v>0</v>
      </c>
      <c r="F23554" s="7" t="n">
        <v>1</v>
      </c>
      <c r="G23554" s="7" t="n">
        <v>143.99</v>
      </c>
    </row>
    <row r="23555" customFormat="false" ht="15" hidden="false" customHeight="false" outlineLevel="0" collapsed="false">
      <c r="A23555" s="7" t="s">
        <v>34</v>
      </c>
      <c r="B23555" s="7" t="s">
        <v>103</v>
      </c>
      <c r="C23555" s="7" t="s">
        <v>1443</v>
      </c>
      <c r="D23555" s="7" t="n">
        <v>0</v>
      </c>
      <c r="E23555" s="7" t="n">
        <v>0</v>
      </c>
      <c r="F23555" s="7" t="n">
        <v>1</v>
      </c>
      <c r="G23555" s="7" t="n">
        <v>143.99</v>
      </c>
    </row>
    <row r="23556" customFormat="false" ht="15" hidden="false" customHeight="false" outlineLevel="0" collapsed="false">
      <c r="A23556" s="7" t="s">
        <v>34</v>
      </c>
      <c r="B23556" s="7" t="s">
        <v>103</v>
      </c>
      <c r="C23556" s="7" t="s">
        <v>1443</v>
      </c>
      <c r="D23556" s="7" t="n">
        <v>0</v>
      </c>
      <c r="E23556" s="7" t="n">
        <v>0</v>
      </c>
      <c r="F23556" s="7" t="n">
        <v>1</v>
      </c>
      <c r="G23556" s="7" t="n">
        <v>143.98</v>
      </c>
    </row>
    <row r="23557" customFormat="false" ht="15" hidden="false" customHeight="false" outlineLevel="0" collapsed="false">
      <c r="A23557" s="7" t="s">
        <v>34</v>
      </c>
      <c r="B23557" s="7" t="s">
        <v>103</v>
      </c>
      <c r="C23557" s="7" t="s">
        <v>1443</v>
      </c>
      <c r="D23557" s="7" t="n">
        <v>0</v>
      </c>
      <c r="E23557" s="7" t="n">
        <v>0</v>
      </c>
      <c r="F23557" s="7" t="n">
        <v>1</v>
      </c>
      <c r="G23557" s="7" t="n">
        <v>143.99</v>
      </c>
    </row>
    <row r="23558" customFormat="false" ht="15" hidden="false" customHeight="false" outlineLevel="0" collapsed="false">
      <c r="A23558" s="7" t="s">
        <v>34</v>
      </c>
      <c r="B23558" s="7" t="s">
        <v>103</v>
      </c>
      <c r="C23558" s="7" t="s">
        <v>1443</v>
      </c>
      <c r="D23558" s="7" t="n">
        <v>0</v>
      </c>
      <c r="E23558" s="7" t="n">
        <v>0</v>
      </c>
      <c r="F23558" s="7" t="n">
        <v>-1</v>
      </c>
      <c r="G23558" s="7" t="n">
        <v>-127</v>
      </c>
    </row>
    <row r="23559" customFormat="false" ht="15" hidden="false" customHeight="false" outlineLevel="0" collapsed="false">
      <c r="A23559" s="7" t="s">
        <v>34</v>
      </c>
      <c r="B23559" s="7" t="s">
        <v>103</v>
      </c>
      <c r="C23559" s="7" t="s">
        <v>1443</v>
      </c>
      <c r="D23559" s="7" t="n">
        <v>0</v>
      </c>
      <c r="E23559" s="7" t="n">
        <v>0</v>
      </c>
      <c r="F23559" s="7" t="n">
        <v>1</v>
      </c>
      <c r="G23559" s="7" t="n">
        <v>115.19</v>
      </c>
    </row>
    <row r="23560" customFormat="false" ht="15" hidden="false" customHeight="false" outlineLevel="0" collapsed="false">
      <c r="A23560" s="7" t="s">
        <v>34</v>
      </c>
      <c r="B23560" s="7" t="s">
        <v>103</v>
      </c>
      <c r="C23560" s="7" t="s">
        <v>1443</v>
      </c>
      <c r="D23560" s="7" t="n">
        <v>0</v>
      </c>
      <c r="E23560" s="7" t="n">
        <v>0</v>
      </c>
      <c r="F23560" s="7" t="n">
        <v>3</v>
      </c>
      <c r="G23560" s="7" t="n">
        <v>417.54</v>
      </c>
    </row>
    <row r="23561" customFormat="false" ht="15" hidden="false" customHeight="false" outlineLevel="0" collapsed="false">
      <c r="A23561" s="7" t="s">
        <v>34</v>
      </c>
      <c r="B23561" s="7" t="s">
        <v>103</v>
      </c>
      <c r="C23561" s="7" t="s">
        <v>1443</v>
      </c>
      <c r="D23561" s="7" t="n">
        <v>0</v>
      </c>
      <c r="E23561" s="7" t="n">
        <v>0</v>
      </c>
      <c r="F23561" s="7" t="n">
        <v>1</v>
      </c>
      <c r="G23561" s="7" t="n">
        <v>143.98</v>
      </c>
    </row>
    <row r="23562" customFormat="false" ht="15" hidden="false" customHeight="false" outlineLevel="0" collapsed="false">
      <c r="A23562" s="7" t="s">
        <v>34</v>
      </c>
      <c r="B23562" s="7" t="s">
        <v>103</v>
      </c>
      <c r="C23562" s="7" t="s">
        <v>1443</v>
      </c>
      <c r="D23562" s="7" t="n">
        <v>0</v>
      </c>
      <c r="E23562" s="7" t="n">
        <v>0</v>
      </c>
      <c r="F23562" s="7" t="n">
        <v>1</v>
      </c>
      <c r="G23562" s="7" t="n">
        <v>129.59</v>
      </c>
    </row>
    <row r="23563" customFormat="false" ht="15" hidden="false" customHeight="false" outlineLevel="0" collapsed="false">
      <c r="A23563" s="7" t="s">
        <v>34</v>
      </c>
      <c r="B23563" s="7" t="s">
        <v>103</v>
      </c>
      <c r="C23563" s="7" t="s">
        <v>1443</v>
      </c>
      <c r="D23563" s="7" t="n">
        <v>0</v>
      </c>
      <c r="E23563" s="7" t="n">
        <v>0</v>
      </c>
      <c r="F23563" s="7" t="n">
        <v>1</v>
      </c>
      <c r="G23563" s="7" t="n">
        <v>143.98</v>
      </c>
    </row>
    <row r="23564" customFormat="false" ht="15" hidden="false" customHeight="false" outlineLevel="0" collapsed="false">
      <c r="A23564" s="7" t="s">
        <v>34</v>
      </c>
      <c r="B23564" s="7" t="s">
        <v>103</v>
      </c>
      <c r="C23564" s="7" t="s">
        <v>1443</v>
      </c>
      <c r="D23564" s="7" t="n">
        <v>0</v>
      </c>
      <c r="E23564" s="7" t="n">
        <v>0</v>
      </c>
      <c r="F23564" s="7" t="n">
        <v>5</v>
      </c>
      <c r="G23564" s="7" t="n">
        <v>633.55</v>
      </c>
    </row>
    <row r="23565" customFormat="false" ht="15" hidden="false" customHeight="false" outlineLevel="0" collapsed="false">
      <c r="A23565" s="7" t="s">
        <v>34</v>
      </c>
      <c r="B23565" s="7" t="s">
        <v>103</v>
      </c>
      <c r="C23565" s="7" t="s">
        <v>1443</v>
      </c>
      <c r="D23565" s="7" t="n">
        <v>0</v>
      </c>
      <c r="E23565" s="7" t="n">
        <v>0</v>
      </c>
      <c r="F23565" s="7" t="n">
        <v>25</v>
      </c>
      <c r="G23565" s="7" t="n">
        <v>3333.16</v>
      </c>
    </row>
    <row r="23566" customFormat="false" ht="15" hidden="false" customHeight="false" outlineLevel="0" collapsed="false">
      <c r="A23566" s="7" t="s">
        <v>34</v>
      </c>
      <c r="B23566" s="7" t="s">
        <v>103</v>
      </c>
      <c r="C23566" s="7" t="s">
        <v>1443</v>
      </c>
      <c r="D23566" s="7" t="n">
        <v>0</v>
      </c>
      <c r="E23566" s="7" t="n">
        <v>0</v>
      </c>
      <c r="F23566" s="7" t="n">
        <v>11</v>
      </c>
      <c r="G23566" s="7" t="n">
        <v>1511.89</v>
      </c>
    </row>
    <row r="23567" customFormat="false" ht="15" hidden="false" customHeight="false" outlineLevel="0" collapsed="false">
      <c r="A23567" s="7" t="s">
        <v>34</v>
      </c>
      <c r="B23567" s="7" t="s">
        <v>103</v>
      </c>
      <c r="C23567" s="7" t="s">
        <v>1443</v>
      </c>
      <c r="D23567" s="7" t="n">
        <v>0</v>
      </c>
      <c r="E23567" s="7" t="n">
        <v>0</v>
      </c>
      <c r="F23567" s="7" t="n">
        <v>3</v>
      </c>
      <c r="G23567" s="7" t="n">
        <v>431.94</v>
      </c>
    </row>
    <row r="23568" customFormat="false" ht="15" hidden="false" customHeight="false" outlineLevel="0" collapsed="false">
      <c r="A23568" s="7" t="s">
        <v>34</v>
      </c>
      <c r="B23568" s="7" t="s">
        <v>103</v>
      </c>
      <c r="C23568" s="7" t="s">
        <v>1443</v>
      </c>
      <c r="D23568" s="7" t="n">
        <v>0</v>
      </c>
      <c r="E23568" s="7" t="n">
        <v>0</v>
      </c>
      <c r="F23568" s="7" t="n">
        <v>2</v>
      </c>
      <c r="G23568" s="7" t="n">
        <v>259.18</v>
      </c>
    </row>
    <row r="23569" customFormat="false" ht="15" hidden="false" customHeight="false" outlineLevel="0" collapsed="false">
      <c r="A23569" s="7" t="s">
        <v>34</v>
      </c>
      <c r="B23569" s="7" t="s">
        <v>103</v>
      </c>
      <c r="C23569" s="7" t="s">
        <v>1443</v>
      </c>
      <c r="D23569" s="7" t="n">
        <v>0</v>
      </c>
      <c r="E23569" s="7" t="n">
        <v>0</v>
      </c>
      <c r="F23569" s="7" t="n">
        <v>1</v>
      </c>
      <c r="G23569" s="7" t="n">
        <v>129.58</v>
      </c>
    </row>
    <row r="23570" customFormat="false" ht="15" hidden="false" customHeight="false" outlineLevel="0" collapsed="false">
      <c r="A23570" s="7" t="s">
        <v>34</v>
      </c>
      <c r="B23570" s="7" t="s">
        <v>103</v>
      </c>
      <c r="C23570" s="7" t="s">
        <v>1443</v>
      </c>
      <c r="D23570" s="7" t="n">
        <v>0</v>
      </c>
      <c r="E23570" s="7" t="n">
        <v>0</v>
      </c>
      <c r="F23570" s="7" t="n">
        <v>1</v>
      </c>
      <c r="G23570" s="7" t="n">
        <v>129.59</v>
      </c>
    </row>
    <row r="23571" customFormat="false" ht="15" hidden="false" customHeight="false" outlineLevel="0" collapsed="false">
      <c r="A23571" s="7" t="s">
        <v>34</v>
      </c>
      <c r="B23571" s="7" t="s">
        <v>103</v>
      </c>
      <c r="C23571" s="7" t="s">
        <v>1443</v>
      </c>
      <c r="D23571" s="7" t="n">
        <v>0</v>
      </c>
      <c r="E23571" s="7" t="n">
        <v>0</v>
      </c>
      <c r="F23571" s="7" t="n">
        <v>3</v>
      </c>
      <c r="G23571" s="7" t="n">
        <v>352.76</v>
      </c>
    </row>
    <row r="23572" customFormat="false" ht="15" hidden="false" customHeight="false" outlineLevel="0" collapsed="false">
      <c r="A23572" s="7" t="s">
        <v>34</v>
      </c>
      <c r="B23572" s="7" t="s">
        <v>103</v>
      </c>
      <c r="C23572" s="7" t="s">
        <v>1443</v>
      </c>
      <c r="D23572" s="7" t="n">
        <v>0</v>
      </c>
      <c r="E23572" s="7" t="n">
        <v>0</v>
      </c>
      <c r="F23572" s="7" t="n">
        <v>1</v>
      </c>
      <c r="G23572" s="7" t="n">
        <v>129.59</v>
      </c>
    </row>
    <row r="23573" customFormat="false" ht="15" hidden="false" customHeight="false" outlineLevel="0" collapsed="false">
      <c r="A23573" s="7" t="s">
        <v>34</v>
      </c>
      <c r="B23573" s="7" t="s">
        <v>103</v>
      </c>
      <c r="C23573" s="7" t="s">
        <v>1443</v>
      </c>
      <c r="D23573" s="7" t="n">
        <v>0</v>
      </c>
      <c r="E23573" s="7" t="n">
        <v>0</v>
      </c>
      <c r="F23573" s="7" t="n">
        <v>1</v>
      </c>
      <c r="G23573" s="7" t="n">
        <v>129.58</v>
      </c>
    </row>
    <row r="23574" customFormat="false" ht="15" hidden="false" customHeight="false" outlineLevel="0" collapsed="false">
      <c r="A23574" s="7" t="s">
        <v>34</v>
      </c>
      <c r="B23574" s="7" t="s">
        <v>103</v>
      </c>
      <c r="C23574" s="7" t="s">
        <v>1443</v>
      </c>
      <c r="D23574" s="7" t="n">
        <v>0</v>
      </c>
      <c r="E23574" s="7" t="n">
        <v>0</v>
      </c>
      <c r="F23574" s="7" t="n">
        <v>1</v>
      </c>
      <c r="G23574" s="7" t="n">
        <v>143.99</v>
      </c>
    </row>
    <row r="23575" customFormat="false" ht="15" hidden="false" customHeight="false" outlineLevel="0" collapsed="false">
      <c r="A23575" s="7" t="s">
        <v>34</v>
      </c>
      <c r="B23575" s="7" t="s">
        <v>103</v>
      </c>
      <c r="C23575" s="7" t="s">
        <v>1443</v>
      </c>
      <c r="D23575" s="7" t="n">
        <v>0</v>
      </c>
      <c r="E23575" s="7" t="n">
        <v>0</v>
      </c>
      <c r="F23575" s="7" t="n">
        <v>1</v>
      </c>
      <c r="G23575" s="7" t="n">
        <v>143.98</v>
      </c>
    </row>
    <row r="23576" customFormat="false" ht="15" hidden="false" customHeight="false" outlineLevel="0" collapsed="false">
      <c r="A23576" s="7" t="s">
        <v>34</v>
      </c>
      <c r="B23576" s="7" t="s">
        <v>103</v>
      </c>
      <c r="C23576" s="7" t="s">
        <v>1443</v>
      </c>
      <c r="D23576" s="7" t="n">
        <v>0</v>
      </c>
      <c r="E23576" s="7" t="n">
        <v>0</v>
      </c>
      <c r="F23576" s="7" t="n">
        <v>1</v>
      </c>
      <c r="G23576" s="7" t="n">
        <v>143.99</v>
      </c>
    </row>
    <row r="23577" customFormat="false" ht="15" hidden="false" customHeight="false" outlineLevel="0" collapsed="false">
      <c r="A23577" s="7" t="s">
        <v>34</v>
      </c>
      <c r="B23577" s="7" t="s">
        <v>103</v>
      </c>
      <c r="C23577" s="7" t="s">
        <v>1443</v>
      </c>
      <c r="D23577" s="7" t="n">
        <v>0</v>
      </c>
      <c r="E23577" s="7" t="n">
        <v>0</v>
      </c>
      <c r="F23577" s="7" t="n">
        <v>1</v>
      </c>
      <c r="G23577" s="7" t="n">
        <v>143.98</v>
      </c>
    </row>
    <row r="23578" customFormat="false" ht="15" hidden="false" customHeight="false" outlineLevel="0" collapsed="false">
      <c r="A23578" s="7" t="s">
        <v>34</v>
      </c>
      <c r="B23578" s="7" t="s">
        <v>103</v>
      </c>
      <c r="C23578" s="7" t="s">
        <v>1443</v>
      </c>
      <c r="D23578" s="7" t="n">
        <v>-1</v>
      </c>
      <c r="E23578" s="7" t="n">
        <v>-128.7</v>
      </c>
      <c r="F23578" s="7" t="n">
        <v>0</v>
      </c>
      <c r="G23578" s="7" t="n">
        <v>0</v>
      </c>
    </row>
    <row r="23579" customFormat="false" ht="15" hidden="false" customHeight="false" outlineLevel="0" collapsed="false">
      <c r="A23579" s="7" t="s">
        <v>34</v>
      </c>
      <c r="B23579" s="7" t="s">
        <v>103</v>
      </c>
      <c r="C23579" s="7" t="s">
        <v>1443</v>
      </c>
      <c r="D23579" s="7" t="n">
        <v>0</v>
      </c>
      <c r="E23579" s="7" t="n">
        <v>0</v>
      </c>
      <c r="F23579" s="7" t="n">
        <v>12</v>
      </c>
      <c r="G23579" s="7" t="n">
        <v>1627.08</v>
      </c>
    </row>
    <row r="23580" customFormat="false" ht="15" hidden="false" customHeight="false" outlineLevel="0" collapsed="false">
      <c r="A23580" s="7" t="s">
        <v>34</v>
      </c>
      <c r="B23580" s="7" t="s">
        <v>103</v>
      </c>
      <c r="C23580" s="7" t="s">
        <v>1443</v>
      </c>
      <c r="D23580" s="7" t="n">
        <v>0</v>
      </c>
      <c r="E23580" s="7" t="n">
        <v>0</v>
      </c>
      <c r="F23580" s="7" t="n">
        <v>3</v>
      </c>
      <c r="G23580" s="7" t="n">
        <v>403.17</v>
      </c>
    </row>
    <row r="23581" customFormat="false" ht="15" hidden="false" customHeight="false" outlineLevel="0" collapsed="false">
      <c r="A23581" s="7" t="s">
        <v>34</v>
      </c>
      <c r="B23581" s="7" t="s">
        <v>103</v>
      </c>
      <c r="C23581" s="7" t="s">
        <v>1443</v>
      </c>
      <c r="D23581" s="7" t="n">
        <v>0</v>
      </c>
      <c r="E23581" s="7" t="n">
        <v>0</v>
      </c>
      <c r="F23581" s="7" t="n">
        <v>30</v>
      </c>
      <c r="G23581" s="7" t="n">
        <v>4029.19</v>
      </c>
    </row>
    <row r="23582" customFormat="false" ht="15" hidden="false" customHeight="false" outlineLevel="0" collapsed="false">
      <c r="A23582" s="7" t="s">
        <v>34</v>
      </c>
      <c r="B23582" s="7" t="s">
        <v>103</v>
      </c>
      <c r="C23582" s="7" t="s">
        <v>1443</v>
      </c>
      <c r="D23582" s="7" t="n">
        <v>0</v>
      </c>
      <c r="E23582" s="7" t="n">
        <v>0</v>
      </c>
      <c r="F23582" s="7" t="n">
        <v>7</v>
      </c>
      <c r="G23582" s="7" t="n">
        <v>950.27</v>
      </c>
    </row>
    <row r="23583" customFormat="false" ht="15" hidden="false" customHeight="false" outlineLevel="0" collapsed="false">
      <c r="A23583" s="7" t="s">
        <v>34</v>
      </c>
      <c r="B23583" s="7" t="s">
        <v>103</v>
      </c>
      <c r="C23583" s="7" t="s">
        <v>1443</v>
      </c>
      <c r="D23583" s="7" t="n">
        <v>0</v>
      </c>
      <c r="E23583" s="7" t="n">
        <v>0</v>
      </c>
      <c r="F23583" s="7" t="n">
        <v>4</v>
      </c>
      <c r="G23583" s="7" t="n">
        <v>575.92</v>
      </c>
    </row>
    <row r="23584" customFormat="false" ht="15" hidden="false" customHeight="false" outlineLevel="0" collapsed="false">
      <c r="A23584" s="7" t="s">
        <v>34</v>
      </c>
      <c r="B23584" s="7" t="s">
        <v>103</v>
      </c>
      <c r="C23584" s="7" t="s">
        <v>1443</v>
      </c>
      <c r="D23584" s="7" t="n">
        <v>0</v>
      </c>
      <c r="E23584" s="7" t="n">
        <v>0</v>
      </c>
      <c r="F23584" s="7" t="n">
        <v>1</v>
      </c>
      <c r="G23584" s="7" t="n">
        <v>143.98</v>
      </c>
    </row>
    <row r="23585" customFormat="false" ht="15" hidden="false" customHeight="false" outlineLevel="0" collapsed="false">
      <c r="A23585" s="7" t="s">
        <v>34</v>
      </c>
      <c r="B23585" s="7" t="s">
        <v>103</v>
      </c>
      <c r="C23585" s="7" t="s">
        <v>1443</v>
      </c>
      <c r="D23585" s="7" t="n">
        <v>0</v>
      </c>
      <c r="E23585" s="7" t="n">
        <v>0</v>
      </c>
      <c r="F23585" s="7" t="n">
        <v>2</v>
      </c>
      <c r="G23585" s="7" t="n">
        <v>287.96</v>
      </c>
    </row>
    <row r="23586" customFormat="false" ht="15" hidden="false" customHeight="false" outlineLevel="0" collapsed="false">
      <c r="A23586" s="7" t="s">
        <v>34</v>
      </c>
      <c r="B23586" s="7" t="s">
        <v>103</v>
      </c>
      <c r="C23586" s="7" t="s">
        <v>1443</v>
      </c>
      <c r="D23586" s="7" t="n">
        <v>0</v>
      </c>
      <c r="E23586" s="7" t="n">
        <v>0</v>
      </c>
      <c r="F23586" s="7" t="n">
        <v>2</v>
      </c>
      <c r="G23586" s="7" t="n">
        <v>287.97</v>
      </c>
    </row>
    <row r="23587" customFormat="false" ht="15" hidden="false" customHeight="false" outlineLevel="0" collapsed="false">
      <c r="A23587" s="7" t="s">
        <v>34</v>
      </c>
      <c r="B23587" s="7" t="s">
        <v>103</v>
      </c>
      <c r="C23587" s="7" t="s">
        <v>1443</v>
      </c>
      <c r="D23587" s="7" t="n">
        <v>0</v>
      </c>
      <c r="E23587" s="7" t="n">
        <v>0</v>
      </c>
      <c r="F23587" s="7" t="n">
        <v>2</v>
      </c>
      <c r="G23587" s="7" t="n">
        <v>287.98</v>
      </c>
    </row>
    <row r="23588" customFormat="false" ht="15" hidden="false" customHeight="false" outlineLevel="0" collapsed="false">
      <c r="A23588" s="7" t="s">
        <v>34</v>
      </c>
      <c r="B23588" s="7" t="s">
        <v>103</v>
      </c>
      <c r="C23588" s="7" t="s">
        <v>1443</v>
      </c>
      <c r="D23588" s="7" t="n">
        <v>0</v>
      </c>
      <c r="E23588" s="7" t="n">
        <v>0</v>
      </c>
      <c r="F23588" s="7" t="n">
        <v>2</v>
      </c>
      <c r="G23588" s="7" t="n">
        <v>287.98</v>
      </c>
    </row>
    <row r="23589" customFormat="false" ht="15" hidden="false" customHeight="false" outlineLevel="0" collapsed="false">
      <c r="A23589" s="7" t="s">
        <v>34</v>
      </c>
      <c r="B23589" s="7" t="s">
        <v>103</v>
      </c>
      <c r="C23589" s="7" t="s">
        <v>1443</v>
      </c>
      <c r="D23589" s="7" t="n">
        <v>0</v>
      </c>
      <c r="E23589" s="7" t="n">
        <v>0</v>
      </c>
      <c r="F23589" s="7" t="n">
        <v>1</v>
      </c>
      <c r="G23589" s="7" t="n">
        <v>115.19</v>
      </c>
    </row>
    <row r="23590" customFormat="false" ht="15" hidden="false" customHeight="false" outlineLevel="0" collapsed="false">
      <c r="A23590" s="7" t="s">
        <v>34</v>
      </c>
      <c r="B23590" s="7" t="s">
        <v>103</v>
      </c>
      <c r="C23590" s="7" t="s">
        <v>1443</v>
      </c>
      <c r="D23590" s="7" t="n">
        <v>0</v>
      </c>
      <c r="E23590" s="7" t="n">
        <v>0</v>
      </c>
      <c r="F23590" s="7" t="n">
        <v>1</v>
      </c>
      <c r="G23590" s="7" t="n">
        <v>122.39</v>
      </c>
    </row>
    <row r="23591" customFormat="false" ht="15" hidden="false" customHeight="false" outlineLevel="0" collapsed="false">
      <c r="A23591" s="7" t="s">
        <v>34</v>
      </c>
      <c r="B23591" s="7" t="s">
        <v>103</v>
      </c>
      <c r="C23591" s="7" t="s">
        <v>1443</v>
      </c>
      <c r="D23591" s="7" t="n">
        <v>0</v>
      </c>
      <c r="E23591" s="7" t="n">
        <v>0</v>
      </c>
      <c r="F23591" s="7" t="n">
        <v>2</v>
      </c>
      <c r="G23591" s="7" t="n">
        <v>287.96</v>
      </c>
    </row>
    <row r="23592" customFormat="false" ht="15" hidden="false" customHeight="false" outlineLevel="0" collapsed="false">
      <c r="A23592" s="7" t="s">
        <v>34</v>
      </c>
      <c r="B23592" s="7" t="s">
        <v>103</v>
      </c>
      <c r="C23592" s="7" t="s">
        <v>1443</v>
      </c>
      <c r="D23592" s="7" t="n">
        <v>0</v>
      </c>
      <c r="E23592" s="7" t="n">
        <v>0</v>
      </c>
      <c r="F23592" s="7" t="n">
        <v>2</v>
      </c>
      <c r="G23592" s="7" t="n">
        <v>287.98</v>
      </c>
    </row>
    <row r="23593" customFormat="false" ht="15" hidden="false" customHeight="false" outlineLevel="0" collapsed="false">
      <c r="A23593" s="7" t="s">
        <v>34</v>
      </c>
      <c r="B23593" s="7" t="s">
        <v>103</v>
      </c>
      <c r="C23593" s="7" t="s">
        <v>1443</v>
      </c>
      <c r="D23593" s="7" t="n">
        <v>0</v>
      </c>
      <c r="E23593" s="7" t="n">
        <v>0</v>
      </c>
      <c r="F23593" s="7" t="n">
        <v>1</v>
      </c>
      <c r="G23593" s="7" t="n">
        <v>143.98</v>
      </c>
    </row>
    <row r="23594" customFormat="false" ht="15" hidden="false" customHeight="false" outlineLevel="0" collapsed="false">
      <c r="A23594" s="7" t="s">
        <v>34</v>
      </c>
      <c r="B23594" s="7" t="s">
        <v>103</v>
      </c>
      <c r="C23594" s="7" t="s">
        <v>1443</v>
      </c>
      <c r="D23594" s="7" t="n">
        <v>0</v>
      </c>
      <c r="E23594" s="7" t="n">
        <v>0</v>
      </c>
      <c r="F23594" s="7" t="n">
        <v>94</v>
      </c>
      <c r="G23594" s="7" t="n">
        <v>12440.66</v>
      </c>
    </row>
    <row r="23595" customFormat="false" ht="15" hidden="false" customHeight="false" outlineLevel="0" collapsed="false">
      <c r="A23595" s="7" t="s">
        <v>34</v>
      </c>
      <c r="B23595" s="7" t="s">
        <v>103</v>
      </c>
      <c r="C23595" s="7" t="s">
        <v>1443</v>
      </c>
      <c r="D23595" s="7" t="n">
        <v>0</v>
      </c>
      <c r="E23595" s="7" t="n">
        <v>0</v>
      </c>
      <c r="F23595" s="7" t="n">
        <v>1</v>
      </c>
      <c r="G23595" s="7" t="n">
        <v>129.59</v>
      </c>
    </row>
    <row r="23596" customFormat="false" ht="15" hidden="false" customHeight="false" outlineLevel="0" collapsed="false">
      <c r="A23596" s="7" t="s">
        <v>34</v>
      </c>
      <c r="B23596" s="7" t="s">
        <v>103</v>
      </c>
      <c r="C23596" s="7" t="s">
        <v>1443</v>
      </c>
      <c r="D23596" s="7" t="n">
        <v>0</v>
      </c>
      <c r="E23596" s="7" t="n">
        <v>0</v>
      </c>
      <c r="F23596" s="7" t="n">
        <v>27</v>
      </c>
      <c r="G23596" s="7" t="n">
        <v>3449.87</v>
      </c>
    </row>
    <row r="23597" customFormat="false" ht="15" hidden="false" customHeight="false" outlineLevel="0" collapsed="false">
      <c r="A23597" s="7" t="s">
        <v>34</v>
      </c>
      <c r="B23597" s="7" t="s">
        <v>103</v>
      </c>
      <c r="C23597" s="7" t="s">
        <v>1443</v>
      </c>
      <c r="D23597" s="7" t="n">
        <v>0</v>
      </c>
      <c r="E23597" s="7" t="n">
        <v>0</v>
      </c>
      <c r="F23597" s="7" t="n">
        <v>1</v>
      </c>
      <c r="G23597" s="7" t="n">
        <v>143.98</v>
      </c>
    </row>
    <row r="23598" customFormat="false" ht="15" hidden="false" customHeight="false" outlineLevel="0" collapsed="false">
      <c r="A23598" s="7" t="s">
        <v>34</v>
      </c>
      <c r="B23598" s="7" t="s">
        <v>103</v>
      </c>
      <c r="C23598" s="7" t="s">
        <v>1443</v>
      </c>
      <c r="D23598" s="7" t="n">
        <v>0</v>
      </c>
      <c r="E23598" s="7" t="n">
        <v>0</v>
      </c>
      <c r="F23598" s="7" t="n">
        <v>1</v>
      </c>
      <c r="G23598" s="7" t="n">
        <v>143.98</v>
      </c>
    </row>
    <row r="23599" customFormat="false" ht="15" hidden="false" customHeight="false" outlineLevel="0" collapsed="false">
      <c r="A23599" s="7" t="s">
        <v>34</v>
      </c>
      <c r="B23599" s="7" t="s">
        <v>103</v>
      </c>
      <c r="C23599" s="7" t="s">
        <v>1443</v>
      </c>
      <c r="D23599" s="7" t="n">
        <v>0</v>
      </c>
      <c r="E23599" s="7" t="n">
        <v>0</v>
      </c>
      <c r="F23599" s="7" t="n">
        <v>2</v>
      </c>
      <c r="G23599" s="7" t="n">
        <v>287.97</v>
      </c>
    </row>
    <row r="23600" customFormat="false" ht="15" hidden="false" customHeight="false" outlineLevel="0" collapsed="false">
      <c r="A23600" s="7" t="s">
        <v>34</v>
      </c>
      <c r="B23600" s="7" t="s">
        <v>103</v>
      </c>
      <c r="C23600" s="7" t="s">
        <v>1443</v>
      </c>
      <c r="D23600" s="7" t="n">
        <v>0</v>
      </c>
      <c r="E23600" s="7" t="n">
        <v>0</v>
      </c>
      <c r="F23600" s="7" t="n">
        <v>1</v>
      </c>
      <c r="G23600" s="7" t="n">
        <v>129.58</v>
      </c>
    </row>
    <row r="23601" customFormat="false" ht="15" hidden="false" customHeight="false" outlineLevel="0" collapsed="false">
      <c r="A23601" s="7" t="s">
        <v>34</v>
      </c>
      <c r="B23601" s="7" t="s">
        <v>103</v>
      </c>
      <c r="C23601" s="7" t="s">
        <v>1443</v>
      </c>
      <c r="D23601" s="7" t="n">
        <v>0</v>
      </c>
      <c r="E23601" s="7" t="n">
        <v>0</v>
      </c>
      <c r="F23601" s="7" t="n">
        <v>1</v>
      </c>
      <c r="G23601" s="7" t="n">
        <v>143.98</v>
      </c>
    </row>
    <row r="23602" customFormat="false" ht="15" hidden="false" customHeight="false" outlineLevel="0" collapsed="false">
      <c r="A23602" s="7" t="s">
        <v>34</v>
      </c>
      <c r="B23602" s="7" t="s">
        <v>103</v>
      </c>
      <c r="C23602" s="7" t="s">
        <v>1443</v>
      </c>
      <c r="D23602" s="7" t="n">
        <v>0</v>
      </c>
      <c r="E23602" s="7" t="n">
        <v>0</v>
      </c>
      <c r="F23602" s="7" t="n">
        <v>9</v>
      </c>
      <c r="G23602" s="7" t="n">
        <v>1223.91</v>
      </c>
    </row>
    <row r="23603" customFormat="false" ht="15" hidden="false" customHeight="false" outlineLevel="0" collapsed="false">
      <c r="A23603" s="7" t="s">
        <v>34</v>
      </c>
      <c r="B23603" s="7" t="s">
        <v>103</v>
      </c>
      <c r="C23603" s="7" t="s">
        <v>1443</v>
      </c>
      <c r="D23603" s="7" t="n">
        <v>0</v>
      </c>
      <c r="E23603" s="7" t="n">
        <v>0</v>
      </c>
      <c r="F23603" s="7" t="n">
        <v>8</v>
      </c>
      <c r="G23603" s="7" t="n">
        <v>1079.92</v>
      </c>
    </row>
    <row r="23604" customFormat="false" ht="15" hidden="false" customHeight="false" outlineLevel="0" collapsed="false">
      <c r="A23604" s="7" t="s">
        <v>34</v>
      </c>
      <c r="B23604" s="7" t="s">
        <v>103</v>
      </c>
      <c r="C23604" s="7" t="s">
        <v>1443</v>
      </c>
      <c r="D23604" s="7" t="n">
        <v>0</v>
      </c>
      <c r="E23604" s="7" t="n">
        <v>0</v>
      </c>
      <c r="F23604" s="7" t="n">
        <v>1</v>
      </c>
      <c r="G23604" s="7" t="n">
        <v>143.98</v>
      </c>
    </row>
    <row r="23605" customFormat="false" ht="15" hidden="false" customHeight="false" outlineLevel="0" collapsed="false">
      <c r="A23605" s="7" t="s">
        <v>34</v>
      </c>
      <c r="B23605" s="7" t="s">
        <v>103</v>
      </c>
      <c r="C23605" s="7" t="s">
        <v>1443</v>
      </c>
      <c r="D23605" s="7" t="n">
        <v>0</v>
      </c>
      <c r="E23605" s="7" t="n">
        <v>0</v>
      </c>
      <c r="F23605" s="7" t="n">
        <v>8</v>
      </c>
      <c r="G23605" s="7" t="n">
        <v>1137.52</v>
      </c>
    </row>
    <row r="23606" customFormat="false" ht="15" hidden="false" customHeight="false" outlineLevel="0" collapsed="false">
      <c r="A23606" s="7" t="s">
        <v>34</v>
      </c>
      <c r="B23606" s="7" t="s">
        <v>103</v>
      </c>
      <c r="C23606" s="7" t="s">
        <v>1443</v>
      </c>
      <c r="D23606" s="7" t="n">
        <v>0</v>
      </c>
      <c r="E23606" s="7" t="n">
        <v>0</v>
      </c>
      <c r="F23606" s="7" t="n">
        <v>2</v>
      </c>
      <c r="G23606" s="7" t="n">
        <v>254.15</v>
      </c>
    </row>
    <row r="23607" customFormat="false" ht="15" hidden="false" customHeight="false" outlineLevel="0" collapsed="false">
      <c r="A23607" s="7" t="s">
        <v>34</v>
      </c>
      <c r="B23607" s="7" t="s">
        <v>103</v>
      </c>
      <c r="C23607" s="7" t="s">
        <v>1443</v>
      </c>
      <c r="D23607" s="7" t="n">
        <v>0</v>
      </c>
      <c r="E23607" s="7" t="n">
        <v>0</v>
      </c>
      <c r="F23607" s="7" t="n">
        <v>2</v>
      </c>
      <c r="G23607" s="7" t="n">
        <v>254.15</v>
      </c>
    </row>
    <row r="23608" customFormat="false" ht="15" hidden="false" customHeight="false" outlineLevel="0" collapsed="false">
      <c r="A23608" s="7" t="s">
        <v>34</v>
      </c>
      <c r="B23608" s="7" t="s">
        <v>103</v>
      </c>
      <c r="C23608" s="7" t="s">
        <v>1443</v>
      </c>
      <c r="D23608" s="7" t="n">
        <v>0</v>
      </c>
      <c r="E23608" s="7" t="n">
        <v>0</v>
      </c>
      <c r="F23608" s="7" t="n">
        <v>1</v>
      </c>
      <c r="G23608" s="7" t="n">
        <v>115.19</v>
      </c>
    </row>
    <row r="23609" customFormat="false" ht="15" hidden="false" customHeight="false" outlineLevel="0" collapsed="false">
      <c r="A23609" s="7" t="s">
        <v>34</v>
      </c>
      <c r="B23609" s="7" t="s">
        <v>103</v>
      </c>
      <c r="C23609" s="7" t="s">
        <v>1443</v>
      </c>
      <c r="D23609" s="7" t="n">
        <v>0</v>
      </c>
      <c r="E23609" s="7" t="n">
        <v>0</v>
      </c>
      <c r="F23609" s="7" t="n">
        <v>2</v>
      </c>
      <c r="G23609" s="7" t="n">
        <v>259.18</v>
      </c>
    </row>
    <row r="23610" customFormat="false" ht="15" hidden="false" customHeight="false" outlineLevel="0" collapsed="false">
      <c r="A23610" s="7" t="s">
        <v>34</v>
      </c>
      <c r="B23610" s="7" t="s">
        <v>103</v>
      </c>
      <c r="C23610" s="7" t="s">
        <v>1443</v>
      </c>
      <c r="D23610" s="7" t="n">
        <v>0</v>
      </c>
      <c r="E23610" s="7" t="n">
        <v>0</v>
      </c>
      <c r="F23610" s="7" t="n">
        <v>3</v>
      </c>
      <c r="G23610" s="7" t="n">
        <v>417.57</v>
      </c>
    </row>
    <row r="23611" customFormat="false" ht="15" hidden="false" customHeight="false" outlineLevel="0" collapsed="false">
      <c r="A23611" s="7" t="s">
        <v>34</v>
      </c>
      <c r="B23611" s="7" t="s">
        <v>103</v>
      </c>
      <c r="C23611" s="7" t="s">
        <v>1443</v>
      </c>
      <c r="D23611" s="7" t="n">
        <v>0</v>
      </c>
      <c r="E23611" s="7" t="n">
        <v>0</v>
      </c>
      <c r="F23611" s="7" t="n">
        <v>1</v>
      </c>
      <c r="G23611" s="7" t="n">
        <v>115.19</v>
      </c>
    </row>
    <row r="23612" customFormat="false" ht="15" hidden="false" customHeight="false" outlineLevel="0" collapsed="false">
      <c r="A23612" s="7" t="s">
        <v>34</v>
      </c>
      <c r="B23612" s="7" t="s">
        <v>103</v>
      </c>
      <c r="C23612" s="7" t="s">
        <v>1443</v>
      </c>
      <c r="D23612" s="7" t="n">
        <v>0</v>
      </c>
      <c r="E23612" s="7" t="n">
        <v>0</v>
      </c>
      <c r="F23612" s="7" t="n">
        <v>1</v>
      </c>
      <c r="G23612" s="7" t="n">
        <v>122.39</v>
      </c>
    </row>
    <row r="23613" customFormat="false" ht="15" hidden="false" customHeight="false" outlineLevel="0" collapsed="false">
      <c r="A23613" s="7" t="s">
        <v>34</v>
      </c>
      <c r="B23613" s="7" t="s">
        <v>103</v>
      </c>
      <c r="C23613" s="7" t="s">
        <v>1443</v>
      </c>
      <c r="D23613" s="7" t="n">
        <v>0</v>
      </c>
      <c r="E23613" s="7" t="n">
        <v>0</v>
      </c>
      <c r="F23613" s="7" t="n">
        <v>1</v>
      </c>
      <c r="G23613" s="7" t="n">
        <v>143.98</v>
      </c>
    </row>
    <row r="23614" customFormat="false" ht="15" hidden="false" customHeight="false" outlineLevel="0" collapsed="false">
      <c r="A23614" s="7" t="s">
        <v>34</v>
      </c>
      <c r="B23614" s="7" t="s">
        <v>103</v>
      </c>
      <c r="C23614" s="7" t="s">
        <v>1443</v>
      </c>
      <c r="D23614" s="7" t="n">
        <v>0</v>
      </c>
      <c r="E23614" s="7" t="n">
        <v>0</v>
      </c>
      <c r="F23614" s="7" t="n">
        <v>2</v>
      </c>
      <c r="G23614" s="7" t="n">
        <v>273.58</v>
      </c>
    </row>
    <row r="23615" customFormat="false" ht="15" hidden="false" customHeight="false" outlineLevel="0" collapsed="false">
      <c r="A23615" s="7" t="s">
        <v>34</v>
      </c>
      <c r="B23615" s="7" t="s">
        <v>103</v>
      </c>
      <c r="C23615" s="7" t="s">
        <v>1443</v>
      </c>
      <c r="D23615" s="7" t="n">
        <v>0</v>
      </c>
      <c r="E23615" s="7" t="n">
        <v>0</v>
      </c>
      <c r="F23615" s="7" t="n">
        <v>1</v>
      </c>
      <c r="G23615" s="7" t="n">
        <v>143.98</v>
      </c>
    </row>
    <row r="23616" customFormat="false" ht="15" hidden="false" customHeight="false" outlineLevel="0" collapsed="false">
      <c r="A23616" s="7" t="s">
        <v>34</v>
      </c>
      <c r="B23616" s="7" t="s">
        <v>103</v>
      </c>
      <c r="C23616" s="7" t="s">
        <v>1443</v>
      </c>
      <c r="D23616" s="7" t="n">
        <v>0</v>
      </c>
      <c r="E23616" s="7" t="n">
        <v>0</v>
      </c>
      <c r="F23616" s="7" t="n">
        <v>5</v>
      </c>
      <c r="G23616" s="7" t="n">
        <v>705.55</v>
      </c>
    </row>
    <row r="23617" customFormat="false" ht="15" hidden="false" customHeight="false" outlineLevel="0" collapsed="false">
      <c r="A23617" s="7" t="s">
        <v>34</v>
      </c>
      <c r="B23617" s="7" t="s">
        <v>103</v>
      </c>
      <c r="C23617" s="7" t="s">
        <v>1443</v>
      </c>
      <c r="D23617" s="7" t="n">
        <v>0</v>
      </c>
      <c r="E23617" s="7" t="n">
        <v>0</v>
      </c>
      <c r="F23617" s="7" t="n">
        <v>1</v>
      </c>
      <c r="G23617" s="7" t="n">
        <v>129.58</v>
      </c>
    </row>
    <row r="23618" customFormat="false" ht="15" hidden="false" customHeight="false" outlineLevel="0" collapsed="false">
      <c r="A23618" s="7" t="s">
        <v>34</v>
      </c>
      <c r="B23618" s="7" t="s">
        <v>103</v>
      </c>
      <c r="C23618" s="7" t="s">
        <v>1443</v>
      </c>
      <c r="D23618" s="7" t="n">
        <v>0</v>
      </c>
      <c r="E23618" s="7" t="n">
        <v>0</v>
      </c>
      <c r="F23618" s="7" t="n">
        <v>1</v>
      </c>
      <c r="G23618" s="7" t="n">
        <v>143.99</v>
      </c>
    </row>
    <row r="23619" customFormat="false" ht="15" hidden="false" customHeight="false" outlineLevel="0" collapsed="false">
      <c r="A23619" s="7" t="s">
        <v>34</v>
      </c>
      <c r="B23619" s="7" t="s">
        <v>103</v>
      </c>
      <c r="C23619" s="7" t="s">
        <v>1443</v>
      </c>
      <c r="D23619" s="7" t="n">
        <v>0</v>
      </c>
      <c r="E23619" s="7" t="n">
        <v>0</v>
      </c>
      <c r="F23619" s="7" t="n">
        <v>1</v>
      </c>
      <c r="G23619" s="7" t="n">
        <v>143.98</v>
      </c>
    </row>
    <row r="23620" customFormat="false" ht="15" hidden="false" customHeight="false" outlineLevel="0" collapsed="false">
      <c r="A23620" s="7" t="s">
        <v>34</v>
      </c>
      <c r="B23620" s="7" t="s">
        <v>103</v>
      </c>
      <c r="C23620" s="7" t="s">
        <v>1443</v>
      </c>
      <c r="D23620" s="7" t="n">
        <v>0</v>
      </c>
      <c r="E23620" s="7" t="n">
        <v>0</v>
      </c>
      <c r="F23620" s="7" t="n">
        <v>1</v>
      </c>
      <c r="G23620" s="7" t="n">
        <v>143.99</v>
      </c>
    </row>
    <row r="23621" customFormat="false" ht="15" hidden="false" customHeight="false" outlineLevel="0" collapsed="false">
      <c r="A23621" s="7" t="s">
        <v>34</v>
      </c>
      <c r="B23621" s="7" t="s">
        <v>103</v>
      </c>
      <c r="C23621" s="7" t="s">
        <v>1443</v>
      </c>
      <c r="D23621" s="7" t="n">
        <v>0</v>
      </c>
      <c r="E23621" s="7" t="n">
        <v>0</v>
      </c>
      <c r="F23621" s="7" t="n">
        <v>1</v>
      </c>
      <c r="G23621" s="7" t="n">
        <v>115.19</v>
      </c>
    </row>
    <row r="23622" customFormat="false" ht="15" hidden="false" customHeight="false" outlineLevel="0" collapsed="false">
      <c r="A23622" s="7" t="s">
        <v>34</v>
      </c>
      <c r="B23622" s="7" t="s">
        <v>103</v>
      </c>
      <c r="C23622" s="7" t="s">
        <v>1443</v>
      </c>
      <c r="D23622" s="7" t="n">
        <v>0</v>
      </c>
      <c r="E23622" s="7" t="n">
        <v>0</v>
      </c>
      <c r="F23622" s="7" t="n">
        <v>2</v>
      </c>
      <c r="G23622" s="7" t="n">
        <v>273.56</v>
      </c>
    </row>
    <row r="23623" customFormat="false" ht="15" hidden="false" customHeight="false" outlineLevel="0" collapsed="false">
      <c r="A23623" s="7" t="s">
        <v>34</v>
      </c>
      <c r="B23623" s="7" t="s">
        <v>103</v>
      </c>
      <c r="C23623" s="7" t="s">
        <v>1443</v>
      </c>
      <c r="D23623" s="7" t="n">
        <v>0</v>
      </c>
      <c r="E23623" s="7" t="n">
        <v>0</v>
      </c>
      <c r="F23623" s="7" t="n">
        <v>1</v>
      </c>
      <c r="G23623" s="7" t="n">
        <v>143.99</v>
      </c>
    </row>
    <row r="23624" customFormat="false" ht="15" hidden="false" customHeight="false" outlineLevel="0" collapsed="false">
      <c r="A23624" s="7" t="s">
        <v>34</v>
      </c>
      <c r="B23624" s="7" t="s">
        <v>103</v>
      </c>
      <c r="C23624" s="7" t="s">
        <v>1443</v>
      </c>
      <c r="D23624" s="7" t="n">
        <v>0</v>
      </c>
      <c r="E23624" s="7" t="n">
        <v>0</v>
      </c>
      <c r="F23624" s="7" t="n">
        <v>1</v>
      </c>
      <c r="G23624" s="7" t="n">
        <v>115.19</v>
      </c>
    </row>
    <row r="23625" customFormat="false" ht="15" hidden="false" customHeight="false" outlineLevel="0" collapsed="false">
      <c r="A23625" s="7" t="s">
        <v>34</v>
      </c>
      <c r="B23625" s="7" t="s">
        <v>103</v>
      </c>
      <c r="C23625" s="7" t="s">
        <v>1443</v>
      </c>
      <c r="D23625" s="7" t="n">
        <v>0</v>
      </c>
      <c r="E23625" s="7" t="n">
        <v>0</v>
      </c>
      <c r="F23625" s="7" t="n">
        <v>3</v>
      </c>
      <c r="G23625" s="7" t="n">
        <v>403.17</v>
      </c>
    </row>
    <row r="23626" customFormat="false" ht="15" hidden="false" customHeight="false" outlineLevel="0" collapsed="false">
      <c r="A23626" s="7" t="s">
        <v>34</v>
      </c>
      <c r="B23626" s="7" t="s">
        <v>103</v>
      </c>
      <c r="C23626" s="7" t="s">
        <v>1443</v>
      </c>
      <c r="D23626" s="7" t="n">
        <v>0</v>
      </c>
      <c r="E23626" s="7" t="n">
        <v>0</v>
      </c>
      <c r="F23626" s="7" t="n">
        <v>2</v>
      </c>
      <c r="G23626" s="7" t="n">
        <v>273.58</v>
      </c>
    </row>
    <row r="23627" customFormat="false" ht="15" hidden="false" customHeight="false" outlineLevel="0" collapsed="false">
      <c r="A23627" s="7" t="s">
        <v>34</v>
      </c>
      <c r="B23627" s="7" t="s">
        <v>103</v>
      </c>
      <c r="C23627" s="7" t="s">
        <v>1443</v>
      </c>
      <c r="D23627" s="7" t="n">
        <v>0</v>
      </c>
      <c r="E23627" s="7" t="n">
        <v>0</v>
      </c>
      <c r="F23627" s="7" t="n">
        <v>2</v>
      </c>
      <c r="G23627" s="7" t="n">
        <v>244.78</v>
      </c>
    </row>
    <row r="23628" customFormat="false" ht="15" hidden="false" customHeight="false" outlineLevel="0" collapsed="false">
      <c r="A23628" s="7" t="s">
        <v>34</v>
      </c>
      <c r="B23628" s="7" t="s">
        <v>103</v>
      </c>
      <c r="C23628" s="7" t="s">
        <v>1443</v>
      </c>
      <c r="D23628" s="7" t="n">
        <v>0</v>
      </c>
      <c r="E23628" s="7" t="n">
        <v>0</v>
      </c>
      <c r="F23628" s="7" t="n">
        <v>1</v>
      </c>
      <c r="G23628" s="7" t="n">
        <v>122.39</v>
      </c>
    </row>
    <row r="23629" customFormat="false" ht="15" hidden="false" customHeight="false" outlineLevel="0" collapsed="false">
      <c r="A23629" s="7" t="s">
        <v>34</v>
      </c>
      <c r="B23629" s="7" t="s">
        <v>103</v>
      </c>
      <c r="C23629" s="7" t="s">
        <v>1443</v>
      </c>
      <c r="D23629" s="7" t="n">
        <v>0</v>
      </c>
      <c r="E23629" s="7" t="n">
        <v>0</v>
      </c>
      <c r="F23629" s="7" t="n">
        <v>2</v>
      </c>
      <c r="G23629" s="7" t="n">
        <v>259.17</v>
      </c>
    </row>
    <row r="23630" customFormat="false" ht="15" hidden="false" customHeight="false" outlineLevel="0" collapsed="false">
      <c r="A23630" s="7" t="s">
        <v>34</v>
      </c>
      <c r="B23630" s="7" t="s">
        <v>103</v>
      </c>
      <c r="C23630" s="7" t="s">
        <v>1443</v>
      </c>
      <c r="D23630" s="7" t="n">
        <v>0</v>
      </c>
      <c r="E23630" s="7" t="n">
        <v>0</v>
      </c>
      <c r="F23630" s="7" t="n">
        <v>1</v>
      </c>
      <c r="G23630" s="7" t="n">
        <v>143.98</v>
      </c>
    </row>
    <row r="23631" customFormat="false" ht="15" hidden="false" customHeight="false" outlineLevel="0" collapsed="false">
      <c r="A23631" s="7" t="s">
        <v>34</v>
      </c>
      <c r="B23631" s="7" t="s">
        <v>103</v>
      </c>
      <c r="C23631" s="7" t="s">
        <v>1443</v>
      </c>
      <c r="D23631" s="7" t="n">
        <v>0</v>
      </c>
      <c r="E23631" s="7" t="n">
        <v>0</v>
      </c>
      <c r="F23631" s="7" t="n">
        <v>2</v>
      </c>
      <c r="G23631" s="7" t="n">
        <v>230.38</v>
      </c>
    </row>
    <row r="23632" customFormat="false" ht="15" hidden="false" customHeight="false" outlineLevel="0" collapsed="false">
      <c r="A23632" s="7" t="s">
        <v>34</v>
      </c>
      <c r="B23632" s="7" t="s">
        <v>103</v>
      </c>
      <c r="C23632" s="7" t="s">
        <v>1443</v>
      </c>
      <c r="D23632" s="7" t="n">
        <v>0</v>
      </c>
      <c r="E23632" s="7" t="n">
        <v>0</v>
      </c>
      <c r="F23632" s="7" t="n">
        <v>1</v>
      </c>
      <c r="G23632" s="7" t="n">
        <v>115.19</v>
      </c>
    </row>
    <row r="23633" customFormat="false" ht="15" hidden="false" customHeight="false" outlineLevel="0" collapsed="false">
      <c r="A23633" s="7" t="s">
        <v>34</v>
      </c>
      <c r="B23633" s="7" t="s">
        <v>103</v>
      </c>
      <c r="C23633" s="7" t="s">
        <v>1443</v>
      </c>
      <c r="D23633" s="7" t="n">
        <v>0</v>
      </c>
      <c r="E23633" s="7" t="n">
        <v>0</v>
      </c>
      <c r="F23633" s="7" t="n">
        <v>7</v>
      </c>
      <c r="G23633" s="7" t="n">
        <v>993.53</v>
      </c>
    </row>
    <row r="23634" customFormat="false" ht="15" hidden="false" customHeight="false" outlineLevel="0" collapsed="false">
      <c r="A23634" s="7" t="s">
        <v>34</v>
      </c>
      <c r="B23634" s="7" t="s">
        <v>103</v>
      </c>
      <c r="C23634" s="7" t="s">
        <v>1443</v>
      </c>
      <c r="D23634" s="7" t="n">
        <v>0</v>
      </c>
      <c r="E23634" s="7" t="n">
        <v>0</v>
      </c>
      <c r="F23634" s="7" t="n">
        <v>4</v>
      </c>
      <c r="G23634" s="7" t="n">
        <v>575.92</v>
      </c>
    </row>
    <row r="23635" customFormat="false" ht="15" hidden="false" customHeight="false" outlineLevel="0" collapsed="false">
      <c r="A23635" s="7" t="s">
        <v>34</v>
      </c>
      <c r="B23635" s="7" t="s">
        <v>103</v>
      </c>
      <c r="C23635" s="7" t="s">
        <v>1443</v>
      </c>
      <c r="D23635" s="7" t="n">
        <v>0</v>
      </c>
      <c r="E23635" s="7" t="n">
        <v>0</v>
      </c>
      <c r="F23635" s="7" t="n">
        <v>2</v>
      </c>
      <c r="G23635" s="7" t="n">
        <v>259.16</v>
      </c>
    </row>
    <row r="23636" customFormat="false" ht="15" hidden="false" customHeight="false" outlineLevel="0" collapsed="false">
      <c r="A23636" s="7" t="s">
        <v>34</v>
      </c>
      <c r="B23636" s="7" t="s">
        <v>103</v>
      </c>
      <c r="C23636" s="7" t="s">
        <v>1443</v>
      </c>
      <c r="D23636" s="7" t="n">
        <v>0</v>
      </c>
      <c r="E23636" s="7" t="n">
        <v>0</v>
      </c>
      <c r="F23636" s="7" t="n">
        <v>1</v>
      </c>
      <c r="G23636" s="7" t="n">
        <v>115.19</v>
      </c>
    </row>
    <row r="23637" customFormat="false" ht="15" hidden="false" customHeight="false" outlineLevel="0" collapsed="false">
      <c r="A23637" s="7" t="s">
        <v>34</v>
      </c>
      <c r="B23637" s="7" t="s">
        <v>103</v>
      </c>
      <c r="C23637" s="7" t="s">
        <v>1443</v>
      </c>
      <c r="D23637" s="7" t="n">
        <v>0</v>
      </c>
      <c r="E23637" s="7" t="n">
        <v>0</v>
      </c>
      <c r="F23637" s="7" t="n">
        <v>1</v>
      </c>
      <c r="G23637" s="7" t="n">
        <v>143.98</v>
      </c>
    </row>
    <row r="23638" customFormat="false" ht="15" hidden="false" customHeight="false" outlineLevel="0" collapsed="false">
      <c r="A23638" s="7" t="s">
        <v>34</v>
      </c>
      <c r="B23638" s="7" t="s">
        <v>103</v>
      </c>
      <c r="C23638" s="7" t="s">
        <v>1443</v>
      </c>
      <c r="D23638" s="7" t="n">
        <v>0</v>
      </c>
      <c r="E23638" s="7" t="n">
        <v>0</v>
      </c>
      <c r="F23638" s="7" t="n">
        <v>1</v>
      </c>
      <c r="G23638" s="7" t="n">
        <v>143.99</v>
      </c>
    </row>
    <row r="23639" customFormat="false" ht="15" hidden="false" customHeight="false" outlineLevel="0" collapsed="false">
      <c r="A23639" s="7" t="s">
        <v>34</v>
      </c>
      <c r="B23639" s="7" t="s">
        <v>103</v>
      </c>
      <c r="C23639" s="7" t="s">
        <v>1443</v>
      </c>
      <c r="D23639" s="7" t="n">
        <v>0</v>
      </c>
      <c r="E23639" s="7" t="n">
        <v>0</v>
      </c>
      <c r="F23639" s="7" t="n">
        <v>6</v>
      </c>
      <c r="G23639" s="7" t="n">
        <v>799.09</v>
      </c>
    </row>
    <row r="23640" customFormat="false" ht="15" hidden="false" customHeight="false" outlineLevel="0" collapsed="false">
      <c r="A23640" s="7" t="s">
        <v>34</v>
      </c>
      <c r="B23640" s="7" t="s">
        <v>103</v>
      </c>
      <c r="C23640" s="7" t="s">
        <v>1443</v>
      </c>
      <c r="D23640" s="7" t="n">
        <v>0</v>
      </c>
      <c r="E23640" s="7" t="n">
        <v>0</v>
      </c>
      <c r="F23640" s="7" t="n">
        <v>1</v>
      </c>
      <c r="G23640" s="7" t="n">
        <v>143.99</v>
      </c>
    </row>
    <row r="23641" customFormat="false" ht="15" hidden="false" customHeight="false" outlineLevel="0" collapsed="false">
      <c r="A23641" s="7" t="s">
        <v>34</v>
      </c>
      <c r="B23641" s="7" t="s">
        <v>103</v>
      </c>
      <c r="C23641" s="7" t="s">
        <v>1443</v>
      </c>
      <c r="D23641" s="7" t="n">
        <v>0</v>
      </c>
      <c r="E23641" s="7" t="n">
        <v>0</v>
      </c>
      <c r="F23641" s="7" t="n">
        <v>1</v>
      </c>
      <c r="G23641" s="7" t="n">
        <v>143.99</v>
      </c>
    </row>
    <row r="23642" customFormat="false" ht="15" hidden="false" customHeight="false" outlineLevel="0" collapsed="false">
      <c r="A23642" s="7" t="s">
        <v>34</v>
      </c>
      <c r="B23642" s="7" t="s">
        <v>103</v>
      </c>
      <c r="C23642" s="7" t="s">
        <v>1443</v>
      </c>
      <c r="D23642" s="7" t="n">
        <v>0</v>
      </c>
      <c r="E23642" s="7" t="n">
        <v>0</v>
      </c>
      <c r="F23642" s="7" t="n">
        <v>2</v>
      </c>
      <c r="G23642" s="7" t="n">
        <v>259.17</v>
      </c>
    </row>
    <row r="23643" customFormat="false" ht="15" hidden="false" customHeight="false" outlineLevel="0" collapsed="false">
      <c r="A23643" s="7" t="s">
        <v>34</v>
      </c>
      <c r="B23643" s="7" t="s">
        <v>103</v>
      </c>
      <c r="C23643" s="7" t="s">
        <v>1443</v>
      </c>
      <c r="D23643" s="7" t="n">
        <v>0</v>
      </c>
      <c r="E23643" s="7" t="n">
        <v>0</v>
      </c>
      <c r="F23643" s="7" t="n">
        <v>1</v>
      </c>
      <c r="G23643" s="7" t="n">
        <v>143.98</v>
      </c>
    </row>
    <row r="23644" customFormat="false" ht="15" hidden="false" customHeight="false" outlineLevel="0" collapsed="false">
      <c r="A23644" s="7" t="s">
        <v>34</v>
      </c>
      <c r="B23644" s="7" t="s">
        <v>103</v>
      </c>
      <c r="C23644" s="7" t="s">
        <v>1443</v>
      </c>
      <c r="D23644" s="7" t="n">
        <v>0</v>
      </c>
      <c r="E23644" s="7" t="n">
        <v>0</v>
      </c>
      <c r="F23644" s="7" t="n">
        <v>1</v>
      </c>
      <c r="G23644" s="7" t="n">
        <v>143.98</v>
      </c>
    </row>
    <row r="23645" customFormat="false" ht="15" hidden="false" customHeight="false" outlineLevel="0" collapsed="false">
      <c r="A23645" s="7" t="s">
        <v>34</v>
      </c>
      <c r="B23645" s="7" t="s">
        <v>103</v>
      </c>
      <c r="C23645" s="7" t="s">
        <v>1443</v>
      </c>
      <c r="D23645" s="7" t="n">
        <v>0</v>
      </c>
      <c r="E23645" s="7" t="n">
        <v>0</v>
      </c>
      <c r="F23645" s="7" t="n">
        <v>1</v>
      </c>
      <c r="G23645" s="7" t="n">
        <v>129.59</v>
      </c>
    </row>
    <row r="23646" customFormat="false" ht="15" hidden="false" customHeight="false" outlineLevel="0" collapsed="false">
      <c r="A23646" s="7" t="s">
        <v>34</v>
      </c>
      <c r="B23646" s="7" t="s">
        <v>103</v>
      </c>
      <c r="C23646" s="7" t="s">
        <v>1443</v>
      </c>
      <c r="D23646" s="7" t="n">
        <v>0</v>
      </c>
      <c r="E23646" s="7" t="n">
        <v>0</v>
      </c>
      <c r="F23646" s="7" t="n">
        <v>2</v>
      </c>
      <c r="G23646" s="7" t="n">
        <v>244.78</v>
      </c>
    </row>
    <row r="23647" customFormat="false" ht="15" hidden="false" customHeight="false" outlineLevel="0" collapsed="false">
      <c r="A23647" s="7" t="s">
        <v>34</v>
      </c>
      <c r="B23647" s="7" t="s">
        <v>103</v>
      </c>
      <c r="C23647" s="7" t="s">
        <v>1443</v>
      </c>
      <c r="D23647" s="7" t="n">
        <v>0</v>
      </c>
      <c r="E23647" s="7" t="n">
        <v>0</v>
      </c>
      <c r="F23647" s="7" t="n">
        <v>2</v>
      </c>
      <c r="G23647" s="7" t="n">
        <v>254.15</v>
      </c>
    </row>
    <row r="23648" customFormat="false" ht="15" hidden="false" customHeight="false" outlineLevel="0" collapsed="false">
      <c r="A23648" s="7" t="s">
        <v>34</v>
      </c>
      <c r="B23648" s="7" t="s">
        <v>103</v>
      </c>
      <c r="C23648" s="7" t="s">
        <v>1443</v>
      </c>
      <c r="D23648" s="7" t="n">
        <v>0</v>
      </c>
      <c r="E23648" s="7" t="n">
        <v>0</v>
      </c>
      <c r="F23648" s="7" t="n">
        <v>2</v>
      </c>
      <c r="G23648" s="7" t="n">
        <v>237.57</v>
      </c>
    </row>
    <row r="23649" customFormat="false" ht="15" hidden="false" customHeight="false" outlineLevel="0" collapsed="false">
      <c r="A23649" s="7" t="s">
        <v>34</v>
      </c>
      <c r="B23649" s="7" t="s">
        <v>103</v>
      </c>
      <c r="C23649" s="7" t="s">
        <v>1443</v>
      </c>
      <c r="D23649" s="7" t="n">
        <v>0</v>
      </c>
      <c r="E23649" s="7" t="n">
        <v>0</v>
      </c>
      <c r="F23649" s="7" t="n">
        <v>1</v>
      </c>
      <c r="G23649" s="7" t="n">
        <v>115.18</v>
      </c>
    </row>
    <row r="23650" customFormat="false" ht="15" hidden="false" customHeight="false" outlineLevel="0" collapsed="false">
      <c r="A23650" s="7" t="s">
        <v>34</v>
      </c>
      <c r="B23650" s="7" t="s">
        <v>103</v>
      </c>
      <c r="C23650" s="7" t="s">
        <v>1443</v>
      </c>
      <c r="D23650" s="7" t="n">
        <v>0</v>
      </c>
      <c r="E23650" s="7" t="n">
        <v>0</v>
      </c>
      <c r="F23650" s="7" t="n">
        <v>1</v>
      </c>
      <c r="G23650" s="7" t="n">
        <v>129.58</v>
      </c>
    </row>
    <row r="23651" customFormat="false" ht="15" hidden="false" customHeight="false" outlineLevel="0" collapsed="false">
      <c r="A23651" s="7" t="s">
        <v>34</v>
      </c>
      <c r="B23651" s="7" t="s">
        <v>103</v>
      </c>
      <c r="C23651" s="7" t="s">
        <v>1443</v>
      </c>
      <c r="D23651" s="7" t="n">
        <v>0</v>
      </c>
      <c r="E23651" s="7" t="n">
        <v>0</v>
      </c>
      <c r="F23651" s="7" t="n">
        <v>1</v>
      </c>
      <c r="G23651" s="7" t="n">
        <v>143.99</v>
      </c>
    </row>
    <row r="23652" customFormat="false" ht="15" hidden="false" customHeight="false" outlineLevel="0" collapsed="false">
      <c r="A23652" s="7" t="s">
        <v>34</v>
      </c>
      <c r="B23652" s="7" t="s">
        <v>103</v>
      </c>
      <c r="C23652" s="7" t="s">
        <v>1443</v>
      </c>
      <c r="D23652" s="7" t="n">
        <v>0</v>
      </c>
      <c r="E23652" s="7" t="n">
        <v>0</v>
      </c>
      <c r="F23652" s="7" t="n">
        <v>1</v>
      </c>
      <c r="G23652" s="7" t="n">
        <v>143.99</v>
      </c>
    </row>
    <row r="23653" customFormat="false" ht="15" hidden="false" customHeight="false" outlineLevel="0" collapsed="false">
      <c r="A23653" s="7" t="s">
        <v>34</v>
      </c>
      <c r="B23653" s="7" t="s">
        <v>103</v>
      </c>
      <c r="C23653" s="7" t="s">
        <v>1443</v>
      </c>
      <c r="D23653" s="7" t="n">
        <v>0</v>
      </c>
      <c r="E23653" s="7" t="n">
        <v>0</v>
      </c>
      <c r="F23653" s="7" t="n">
        <v>11</v>
      </c>
      <c r="G23653" s="7" t="n">
        <v>1478.07</v>
      </c>
    </row>
    <row r="23654" customFormat="false" ht="15" hidden="false" customHeight="false" outlineLevel="0" collapsed="false">
      <c r="A23654" s="7" t="s">
        <v>34</v>
      </c>
      <c r="B23654" s="7" t="s">
        <v>103</v>
      </c>
      <c r="C23654" s="7" t="s">
        <v>1443</v>
      </c>
      <c r="D23654" s="7" t="n">
        <v>0</v>
      </c>
      <c r="E23654" s="7" t="n">
        <v>0</v>
      </c>
      <c r="F23654" s="7" t="n">
        <v>9</v>
      </c>
      <c r="G23654" s="7" t="n">
        <v>1218.89</v>
      </c>
    </row>
    <row r="23655" customFormat="false" ht="15" hidden="false" customHeight="false" outlineLevel="0" collapsed="false">
      <c r="A23655" s="7" t="s">
        <v>34</v>
      </c>
      <c r="B23655" s="7" t="s">
        <v>103</v>
      </c>
      <c r="C23655" s="7" t="s">
        <v>1443</v>
      </c>
      <c r="D23655" s="7" t="n">
        <v>0</v>
      </c>
      <c r="E23655" s="7" t="n">
        <v>0</v>
      </c>
      <c r="F23655" s="7" t="n">
        <v>47</v>
      </c>
      <c r="G23655" s="7" t="n">
        <v>6090.73</v>
      </c>
    </row>
    <row r="23656" customFormat="false" ht="15" hidden="false" customHeight="false" outlineLevel="0" collapsed="false">
      <c r="A23656" s="7" t="s">
        <v>34</v>
      </c>
      <c r="B23656" s="7" t="s">
        <v>103</v>
      </c>
      <c r="C23656" s="7" t="s">
        <v>1443</v>
      </c>
      <c r="D23656" s="7" t="n">
        <v>0</v>
      </c>
      <c r="E23656" s="7" t="n">
        <v>0</v>
      </c>
      <c r="F23656" s="7" t="n">
        <v>36</v>
      </c>
      <c r="G23656" s="7" t="n">
        <v>4842.11</v>
      </c>
    </row>
    <row r="23657" customFormat="false" ht="15" hidden="false" customHeight="false" outlineLevel="0" collapsed="false">
      <c r="A23657" s="7" t="s">
        <v>34</v>
      </c>
      <c r="B23657" s="7" t="s">
        <v>103</v>
      </c>
      <c r="C23657" s="7" t="s">
        <v>1443</v>
      </c>
      <c r="D23657" s="7" t="n">
        <v>0</v>
      </c>
      <c r="E23657" s="7" t="n">
        <v>0</v>
      </c>
      <c r="F23657" s="7" t="n">
        <v>60</v>
      </c>
      <c r="G23657" s="7" t="n">
        <v>7905</v>
      </c>
    </row>
    <row r="23658" customFormat="false" ht="15" hidden="false" customHeight="false" outlineLevel="0" collapsed="false">
      <c r="A23658" s="7" t="s">
        <v>34</v>
      </c>
      <c r="B23658" s="7" t="s">
        <v>103</v>
      </c>
      <c r="C23658" s="7" t="s">
        <v>1443</v>
      </c>
      <c r="D23658" s="7" t="n">
        <v>0</v>
      </c>
      <c r="E23658" s="7" t="n">
        <v>0</v>
      </c>
      <c r="F23658" s="7" t="n">
        <v>16</v>
      </c>
      <c r="G23658" s="7" t="n">
        <v>2131.04</v>
      </c>
    </row>
    <row r="23659" customFormat="false" ht="15" hidden="false" customHeight="false" outlineLevel="0" collapsed="false">
      <c r="A23659" s="7" t="s">
        <v>34</v>
      </c>
      <c r="B23659" s="7" t="s">
        <v>103</v>
      </c>
      <c r="C23659" s="7" t="s">
        <v>1443</v>
      </c>
      <c r="D23659" s="7" t="n">
        <v>0</v>
      </c>
      <c r="E23659" s="7" t="n">
        <v>0</v>
      </c>
      <c r="F23659" s="7" t="n">
        <v>2</v>
      </c>
      <c r="G23659" s="7" t="n">
        <v>259.17</v>
      </c>
    </row>
    <row r="23660" customFormat="false" ht="15" hidden="false" customHeight="false" outlineLevel="0" collapsed="false">
      <c r="A23660" s="7" t="s">
        <v>34</v>
      </c>
      <c r="B23660" s="7" t="s">
        <v>103</v>
      </c>
      <c r="C23660" s="7" t="s">
        <v>1443</v>
      </c>
      <c r="D23660" s="7" t="n">
        <v>0</v>
      </c>
      <c r="E23660" s="7" t="n">
        <v>0</v>
      </c>
      <c r="F23660" s="7" t="n">
        <v>1</v>
      </c>
      <c r="G23660" s="7" t="n">
        <v>143.98</v>
      </c>
    </row>
    <row r="23661" customFormat="false" ht="15" hidden="false" customHeight="false" outlineLevel="0" collapsed="false">
      <c r="A23661" s="7" t="s">
        <v>34</v>
      </c>
      <c r="B23661" s="7" t="s">
        <v>103</v>
      </c>
      <c r="C23661" s="7" t="s">
        <v>1443</v>
      </c>
      <c r="D23661" s="7" t="n">
        <v>0</v>
      </c>
      <c r="E23661" s="7" t="n">
        <v>0</v>
      </c>
      <c r="F23661" s="7" t="n">
        <v>1</v>
      </c>
      <c r="G23661" s="7" t="n">
        <v>143.98</v>
      </c>
    </row>
    <row r="23662" customFormat="false" ht="15" hidden="false" customHeight="false" outlineLevel="0" collapsed="false">
      <c r="A23662" s="7" t="s">
        <v>34</v>
      </c>
      <c r="B23662" s="7" t="s">
        <v>103</v>
      </c>
      <c r="C23662" s="7" t="s">
        <v>1443</v>
      </c>
      <c r="D23662" s="7" t="n">
        <v>0</v>
      </c>
      <c r="E23662" s="7" t="n">
        <v>0</v>
      </c>
      <c r="F23662" s="7" t="n">
        <v>1</v>
      </c>
      <c r="G23662" s="7" t="n">
        <v>143.99</v>
      </c>
    </row>
    <row r="23663" customFormat="false" ht="15" hidden="false" customHeight="false" outlineLevel="0" collapsed="false">
      <c r="A23663" s="7" t="s">
        <v>34</v>
      </c>
      <c r="B23663" s="7" t="s">
        <v>103</v>
      </c>
      <c r="C23663" s="7" t="s">
        <v>1443</v>
      </c>
      <c r="D23663" s="7" t="n">
        <v>0</v>
      </c>
      <c r="E23663" s="7" t="n">
        <v>0</v>
      </c>
      <c r="F23663" s="7" t="n">
        <v>1</v>
      </c>
      <c r="G23663" s="7" t="n">
        <v>122.39</v>
      </c>
    </row>
    <row r="23664" customFormat="false" ht="15" hidden="false" customHeight="false" outlineLevel="0" collapsed="false">
      <c r="A23664" s="7" t="s">
        <v>34</v>
      </c>
      <c r="B23664" s="7" t="s">
        <v>103</v>
      </c>
      <c r="C23664" s="7" t="s">
        <v>1443</v>
      </c>
      <c r="D23664" s="7" t="n">
        <v>0</v>
      </c>
      <c r="E23664" s="7" t="n">
        <v>0</v>
      </c>
      <c r="F23664" s="7" t="n">
        <v>2</v>
      </c>
      <c r="G23664" s="7" t="n">
        <v>273.58</v>
      </c>
    </row>
    <row r="23665" customFormat="false" ht="15" hidden="false" customHeight="false" outlineLevel="0" collapsed="false">
      <c r="A23665" s="7" t="s">
        <v>34</v>
      </c>
      <c r="B23665" s="7" t="s">
        <v>103</v>
      </c>
      <c r="C23665" s="7" t="s">
        <v>1443</v>
      </c>
      <c r="D23665" s="7" t="n">
        <v>0</v>
      </c>
      <c r="E23665" s="7" t="n">
        <v>0</v>
      </c>
      <c r="F23665" s="7" t="n">
        <v>6</v>
      </c>
      <c r="G23665" s="7" t="n">
        <v>777.51</v>
      </c>
    </row>
    <row r="23666" customFormat="false" ht="15" hidden="false" customHeight="false" outlineLevel="0" collapsed="false">
      <c r="A23666" s="7" t="s">
        <v>34</v>
      </c>
      <c r="B23666" s="7" t="s">
        <v>103</v>
      </c>
      <c r="C23666" s="7" t="s">
        <v>1443</v>
      </c>
      <c r="D23666" s="7" t="n">
        <v>0</v>
      </c>
      <c r="E23666" s="7" t="n">
        <v>0</v>
      </c>
      <c r="F23666" s="7" t="n">
        <v>1</v>
      </c>
      <c r="G23666" s="7" t="n">
        <v>129.58</v>
      </c>
    </row>
    <row r="23667" customFormat="false" ht="15" hidden="false" customHeight="false" outlineLevel="0" collapsed="false">
      <c r="A23667" s="7" t="s">
        <v>34</v>
      </c>
      <c r="B23667" s="7" t="s">
        <v>103</v>
      </c>
      <c r="C23667" s="7" t="s">
        <v>1443</v>
      </c>
      <c r="D23667" s="7" t="n">
        <v>0</v>
      </c>
      <c r="E23667" s="7" t="n">
        <v>0</v>
      </c>
      <c r="F23667" s="7" t="n">
        <v>1</v>
      </c>
      <c r="G23667" s="7" t="n">
        <v>143.99</v>
      </c>
    </row>
    <row r="23668" customFormat="false" ht="15" hidden="false" customHeight="false" outlineLevel="0" collapsed="false">
      <c r="A23668" s="7" t="s">
        <v>34</v>
      </c>
      <c r="B23668" s="7" t="s">
        <v>103</v>
      </c>
      <c r="C23668" s="7" t="s">
        <v>1443</v>
      </c>
      <c r="D23668" s="7" t="n">
        <v>0</v>
      </c>
      <c r="E23668" s="7" t="n">
        <v>0</v>
      </c>
      <c r="F23668" s="7" t="n">
        <v>1</v>
      </c>
      <c r="G23668" s="7" t="n">
        <v>143.99</v>
      </c>
    </row>
    <row r="23669" customFormat="false" ht="15" hidden="false" customHeight="false" outlineLevel="0" collapsed="false">
      <c r="A23669" s="7" t="s">
        <v>34</v>
      </c>
      <c r="B23669" s="7" t="s">
        <v>103</v>
      </c>
      <c r="C23669" s="7" t="s">
        <v>1443</v>
      </c>
      <c r="D23669" s="7" t="n">
        <v>0</v>
      </c>
      <c r="E23669" s="7" t="n">
        <v>0</v>
      </c>
      <c r="F23669" s="7" t="n">
        <v>1</v>
      </c>
      <c r="G23669" s="7" t="n">
        <v>143.98</v>
      </c>
    </row>
    <row r="23670" customFormat="false" ht="15" hidden="false" customHeight="false" outlineLevel="0" collapsed="false">
      <c r="A23670" s="7" t="s">
        <v>34</v>
      </c>
      <c r="B23670" s="7" t="s">
        <v>103</v>
      </c>
      <c r="C23670" s="7" t="s">
        <v>1443</v>
      </c>
      <c r="D23670" s="7" t="n">
        <v>0</v>
      </c>
      <c r="E23670" s="7" t="n">
        <v>0</v>
      </c>
      <c r="F23670" s="7" t="n">
        <v>2</v>
      </c>
      <c r="G23670" s="7" t="n">
        <v>259.17</v>
      </c>
    </row>
    <row r="23671" customFormat="false" ht="15" hidden="false" customHeight="false" outlineLevel="0" collapsed="false">
      <c r="A23671" s="7" t="s">
        <v>34</v>
      </c>
      <c r="B23671" s="7" t="s">
        <v>103</v>
      </c>
      <c r="C23671" s="7" t="s">
        <v>1443</v>
      </c>
      <c r="D23671" s="7" t="n">
        <v>0</v>
      </c>
      <c r="E23671" s="7" t="n">
        <v>0</v>
      </c>
      <c r="F23671" s="7" t="n">
        <v>4</v>
      </c>
      <c r="G23671" s="7" t="n">
        <v>561.56</v>
      </c>
    </row>
    <row r="23672" customFormat="false" ht="15" hidden="false" customHeight="false" outlineLevel="0" collapsed="false">
      <c r="A23672" s="7" t="s">
        <v>34</v>
      </c>
      <c r="B23672" s="7" t="s">
        <v>103</v>
      </c>
      <c r="C23672" s="7" t="s">
        <v>1443</v>
      </c>
      <c r="D23672" s="7" t="n">
        <v>0</v>
      </c>
      <c r="E23672" s="7" t="n">
        <v>0</v>
      </c>
      <c r="F23672" s="7" t="n">
        <v>1</v>
      </c>
      <c r="G23672" s="7" t="n">
        <v>143.99</v>
      </c>
    </row>
    <row r="23673" customFormat="false" ht="15" hidden="false" customHeight="false" outlineLevel="0" collapsed="false">
      <c r="A23673" s="7" t="s">
        <v>34</v>
      </c>
      <c r="B23673" s="7" t="s">
        <v>103</v>
      </c>
      <c r="C23673" s="7" t="s">
        <v>1443</v>
      </c>
      <c r="D23673" s="7" t="n">
        <v>0</v>
      </c>
      <c r="E23673" s="7" t="n">
        <v>0</v>
      </c>
      <c r="F23673" s="7" t="n">
        <v>1</v>
      </c>
      <c r="G23673" s="7" t="n">
        <v>143.99</v>
      </c>
    </row>
    <row r="23674" customFormat="false" ht="15" hidden="false" customHeight="false" outlineLevel="0" collapsed="false">
      <c r="A23674" s="7" t="s">
        <v>34</v>
      </c>
      <c r="B23674" s="7" t="s">
        <v>103</v>
      </c>
      <c r="C23674" s="7" t="s">
        <v>1443</v>
      </c>
      <c r="D23674" s="7" t="n">
        <v>0</v>
      </c>
      <c r="E23674" s="7" t="n">
        <v>0</v>
      </c>
      <c r="F23674" s="7" t="n">
        <v>5</v>
      </c>
      <c r="G23674" s="7" t="n">
        <v>664.5</v>
      </c>
    </row>
    <row r="23675" customFormat="false" ht="15" hidden="false" customHeight="false" outlineLevel="0" collapsed="false">
      <c r="A23675" s="7" t="s">
        <v>34</v>
      </c>
      <c r="B23675" s="7" t="s">
        <v>103</v>
      </c>
      <c r="C23675" s="7" t="s">
        <v>1443</v>
      </c>
      <c r="D23675" s="7" t="n">
        <v>0</v>
      </c>
      <c r="E23675" s="7" t="n">
        <v>0</v>
      </c>
      <c r="F23675" s="7" t="n">
        <v>1</v>
      </c>
      <c r="G23675" s="7" t="n">
        <v>143.99</v>
      </c>
    </row>
    <row r="23676" customFormat="false" ht="15" hidden="false" customHeight="false" outlineLevel="0" collapsed="false">
      <c r="A23676" s="7" t="s">
        <v>34</v>
      </c>
      <c r="B23676" s="7" t="s">
        <v>103</v>
      </c>
      <c r="C23676" s="7" t="s">
        <v>1443</v>
      </c>
      <c r="D23676" s="7" t="n">
        <v>0</v>
      </c>
      <c r="E23676" s="7" t="n">
        <v>0</v>
      </c>
      <c r="F23676" s="7" t="n">
        <v>1</v>
      </c>
      <c r="G23676" s="7" t="n">
        <v>122.39</v>
      </c>
    </row>
    <row r="23677" customFormat="false" ht="15" hidden="false" customHeight="false" outlineLevel="0" collapsed="false">
      <c r="A23677" s="7" t="s">
        <v>34</v>
      </c>
      <c r="B23677" s="7" t="s">
        <v>103</v>
      </c>
      <c r="C23677" s="7" t="s">
        <v>1443</v>
      </c>
      <c r="D23677" s="7" t="n">
        <v>0</v>
      </c>
      <c r="E23677" s="7" t="n">
        <v>0</v>
      </c>
      <c r="F23677" s="7" t="n">
        <v>1</v>
      </c>
      <c r="G23677" s="7" t="n">
        <v>115.19</v>
      </c>
    </row>
    <row r="23678" customFormat="false" ht="15" hidden="false" customHeight="false" outlineLevel="0" collapsed="false">
      <c r="A23678" s="7" t="s">
        <v>34</v>
      </c>
      <c r="B23678" s="7" t="s">
        <v>103</v>
      </c>
      <c r="C23678" s="7" t="s">
        <v>1443</v>
      </c>
      <c r="D23678" s="7" t="n">
        <v>0</v>
      </c>
      <c r="E23678" s="7" t="n">
        <v>0</v>
      </c>
      <c r="F23678" s="7" t="n">
        <v>1</v>
      </c>
      <c r="G23678" s="7" t="n">
        <v>115.19</v>
      </c>
    </row>
    <row r="23679" customFormat="false" ht="15" hidden="false" customHeight="false" outlineLevel="0" collapsed="false">
      <c r="A23679" s="7" t="s">
        <v>34</v>
      </c>
      <c r="B23679" s="7" t="s">
        <v>103</v>
      </c>
      <c r="C23679" s="7" t="s">
        <v>1443</v>
      </c>
      <c r="D23679" s="7" t="n">
        <v>0</v>
      </c>
      <c r="E23679" s="7" t="n">
        <v>0</v>
      </c>
      <c r="F23679" s="7" t="n">
        <v>1</v>
      </c>
      <c r="G23679" s="7" t="n">
        <v>129.59</v>
      </c>
    </row>
    <row r="23680" customFormat="false" ht="15" hidden="false" customHeight="false" outlineLevel="0" collapsed="false">
      <c r="A23680" s="7" t="s">
        <v>34</v>
      </c>
      <c r="B23680" s="7" t="s">
        <v>103</v>
      </c>
      <c r="C23680" s="7" t="s">
        <v>1443</v>
      </c>
      <c r="D23680" s="7" t="n">
        <v>0</v>
      </c>
      <c r="E23680" s="7" t="n">
        <v>0</v>
      </c>
      <c r="F23680" s="7" t="n">
        <v>1</v>
      </c>
      <c r="G23680" s="7" t="n">
        <v>143.98</v>
      </c>
    </row>
    <row r="23681" customFormat="false" ht="15" hidden="false" customHeight="false" outlineLevel="0" collapsed="false">
      <c r="A23681" s="7" t="s">
        <v>34</v>
      </c>
      <c r="B23681" s="7" t="s">
        <v>103</v>
      </c>
      <c r="C23681" s="7" t="s">
        <v>1443</v>
      </c>
      <c r="D23681" s="7" t="n">
        <v>0</v>
      </c>
      <c r="E23681" s="7" t="n">
        <v>0</v>
      </c>
      <c r="F23681" s="7" t="n">
        <v>1</v>
      </c>
      <c r="G23681" s="7" t="n">
        <v>129.59</v>
      </c>
    </row>
    <row r="23682" customFormat="false" ht="15" hidden="false" customHeight="false" outlineLevel="0" collapsed="false">
      <c r="A23682" s="7" t="s">
        <v>34</v>
      </c>
      <c r="B23682" s="7" t="s">
        <v>103</v>
      </c>
      <c r="C23682" s="7" t="s">
        <v>1443</v>
      </c>
      <c r="D23682" s="7" t="n">
        <v>0</v>
      </c>
      <c r="E23682" s="7" t="n">
        <v>0</v>
      </c>
      <c r="F23682" s="7" t="n">
        <v>1</v>
      </c>
      <c r="G23682" s="7" t="n">
        <v>143.99</v>
      </c>
    </row>
    <row r="23683" customFormat="false" ht="15" hidden="false" customHeight="false" outlineLevel="0" collapsed="false">
      <c r="A23683" s="7" t="s">
        <v>34</v>
      </c>
      <c r="B23683" s="7" t="s">
        <v>103</v>
      </c>
      <c r="C23683" s="7" t="s">
        <v>1443</v>
      </c>
      <c r="D23683" s="7" t="n">
        <v>0</v>
      </c>
      <c r="E23683" s="7" t="n">
        <v>0</v>
      </c>
      <c r="F23683" s="7" t="n">
        <v>1</v>
      </c>
      <c r="G23683" s="7" t="n">
        <v>115.19</v>
      </c>
    </row>
    <row r="23684" customFormat="false" ht="15" hidden="false" customHeight="false" outlineLevel="0" collapsed="false">
      <c r="A23684" s="7" t="s">
        <v>34</v>
      </c>
      <c r="B23684" s="7" t="s">
        <v>103</v>
      </c>
      <c r="C23684" s="7" t="s">
        <v>1443</v>
      </c>
      <c r="D23684" s="7" t="n">
        <v>0</v>
      </c>
      <c r="E23684" s="7" t="n">
        <v>0</v>
      </c>
      <c r="F23684" s="7" t="n">
        <v>1</v>
      </c>
      <c r="G23684" s="7" t="n">
        <v>129.58</v>
      </c>
    </row>
    <row r="23685" customFormat="false" ht="15" hidden="false" customHeight="false" outlineLevel="0" collapsed="false">
      <c r="A23685" s="7" t="s">
        <v>34</v>
      </c>
      <c r="B23685" s="7" t="s">
        <v>103</v>
      </c>
      <c r="C23685" s="7" t="s">
        <v>1443</v>
      </c>
      <c r="D23685" s="7" t="n">
        <v>0</v>
      </c>
      <c r="E23685" s="7" t="n">
        <v>0</v>
      </c>
      <c r="F23685" s="7" t="n">
        <v>5</v>
      </c>
      <c r="G23685" s="7" t="n">
        <v>635.7</v>
      </c>
    </row>
    <row r="23686" customFormat="false" ht="15" hidden="false" customHeight="false" outlineLevel="0" collapsed="false">
      <c r="A23686" s="7" t="s">
        <v>34</v>
      </c>
      <c r="B23686" s="7" t="s">
        <v>103</v>
      </c>
      <c r="C23686" s="7" t="s">
        <v>1443</v>
      </c>
      <c r="D23686" s="7" t="n">
        <v>0</v>
      </c>
      <c r="E23686" s="7" t="n">
        <v>0</v>
      </c>
      <c r="F23686" s="7" t="n">
        <v>1</v>
      </c>
      <c r="G23686" s="7" t="n">
        <v>129.59</v>
      </c>
    </row>
    <row r="23687" customFormat="false" ht="15" hidden="false" customHeight="false" outlineLevel="0" collapsed="false">
      <c r="A23687" s="7" t="s">
        <v>34</v>
      </c>
      <c r="B23687" s="7" t="s">
        <v>103</v>
      </c>
      <c r="C23687" s="7" t="s">
        <v>1443</v>
      </c>
      <c r="D23687" s="7" t="n">
        <v>0</v>
      </c>
      <c r="E23687" s="7" t="n">
        <v>0</v>
      </c>
      <c r="F23687" s="7" t="n">
        <v>1</v>
      </c>
      <c r="G23687" s="7" t="n">
        <v>115.19</v>
      </c>
    </row>
    <row r="23688" customFormat="false" ht="15" hidden="false" customHeight="false" outlineLevel="0" collapsed="false">
      <c r="A23688" s="7" t="s">
        <v>34</v>
      </c>
      <c r="B23688" s="7" t="s">
        <v>103</v>
      </c>
      <c r="C23688" s="7" t="s">
        <v>1443</v>
      </c>
      <c r="D23688" s="7" t="n">
        <v>0</v>
      </c>
      <c r="E23688" s="7" t="n">
        <v>0</v>
      </c>
      <c r="F23688" s="7" t="n">
        <v>2</v>
      </c>
      <c r="G23688" s="7" t="n">
        <v>287.96</v>
      </c>
    </row>
    <row r="23689" customFormat="false" ht="15" hidden="false" customHeight="false" outlineLevel="0" collapsed="false">
      <c r="A23689" s="7" t="s">
        <v>34</v>
      </c>
      <c r="B23689" s="7" t="s">
        <v>103</v>
      </c>
      <c r="C23689" s="7" t="s">
        <v>1443</v>
      </c>
      <c r="D23689" s="7" t="n">
        <v>0</v>
      </c>
      <c r="E23689" s="7" t="n">
        <v>0</v>
      </c>
      <c r="F23689" s="7" t="n">
        <v>1</v>
      </c>
      <c r="G23689" s="7" t="n">
        <v>143.98</v>
      </c>
    </row>
    <row r="23690" customFormat="false" ht="15" hidden="false" customHeight="false" outlineLevel="0" collapsed="false">
      <c r="A23690" s="7" t="s">
        <v>34</v>
      </c>
      <c r="B23690" s="7" t="s">
        <v>103</v>
      </c>
      <c r="C23690" s="7" t="s">
        <v>1443</v>
      </c>
      <c r="D23690" s="7" t="n">
        <v>0</v>
      </c>
      <c r="E23690" s="7" t="n">
        <v>0</v>
      </c>
      <c r="F23690" s="7" t="n">
        <v>21</v>
      </c>
      <c r="G23690" s="7" t="n">
        <v>2735.79</v>
      </c>
    </row>
    <row r="23691" customFormat="false" ht="15" hidden="false" customHeight="false" outlineLevel="0" collapsed="false">
      <c r="A23691" s="7" t="s">
        <v>34</v>
      </c>
      <c r="B23691" s="7" t="s">
        <v>103</v>
      </c>
      <c r="C23691" s="7" t="s">
        <v>1443</v>
      </c>
      <c r="D23691" s="7" t="n">
        <v>0</v>
      </c>
      <c r="E23691" s="7" t="n">
        <v>0</v>
      </c>
      <c r="F23691" s="7" t="n">
        <v>1</v>
      </c>
      <c r="G23691" s="7" t="n">
        <v>143.99</v>
      </c>
    </row>
    <row r="23692" customFormat="false" ht="15" hidden="false" customHeight="false" outlineLevel="0" collapsed="false">
      <c r="A23692" s="7" t="s">
        <v>34</v>
      </c>
      <c r="B23692" s="7" t="s">
        <v>103</v>
      </c>
      <c r="C23692" s="7" t="s">
        <v>1443</v>
      </c>
      <c r="D23692" s="7" t="n">
        <v>0</v>
      </c>
      <c r="E23692" s="7" t="n">
        <v>0</v>
      </c>
      <c r="F23692" s="7" t="n">
        <v>22</v>
      </c>
      <c r="G23692" s="7" t="n">
        <v>2953.78</v>
      </c>
    </row>
    <row r="23693" customFormat="false" ht="15" hidden="false" customHeight="false" outlineLevel="0" collapsed="false">
      <c r="A23693" s="7" t="s">
        <v>34</v>
      </c>
      <c r="B23693" s="7" t="s">
        <v>103</v>
      </c>
      <c r="C23693" s="7" t="s">
        <v>1443</v>
      </c>
      <c r="D23693" s="7" t="n">
        <v>0</v>
      </c>
      <c r="E23693" s="7" t="n">
        <v>0</v>
      </c>
      <c r="F23693" s="7" t="n">
        <v>2</v>
      </c>
      <c r="G23693" s="7" t="n">
        <v>244.77</v>
      </c>
    </row>
    <row r="23694" customFormat="false" ht="15" hidden="false" customHeight="false" outlineLevel="0" collapsed="false">
      <c r="A23694" s="7" t="s">
        <v>34</v>
      </c>
      <c r="B23694" s="7" t="s">
        <v>103</v>
      </c>
      <c r="C23694" s="7" t="s">
        <v>1443</v>
      </c>
      <c r="D23694" s="7" t="n">
        <v>0</v>
      </c>
      <c r="E23694" s="7" t="n">
        <v>0</v>
      </c>
      <c r="F23694" s="7" t="n">
        <v>32</v>
      </c>
      <c r="G23694" s="7" t="n">
        <v>4175.68</v>
      </c>
    </row>
    <row r="23695" customFormat="false" ht="15" hidden="false" customHeight="false" outlineLevel="0" collapsed="false">
      <c r="A23695" s="7" t="s">
        <v>34</v>
      </c>
      <c r="B23695" s="7" t="s">
        <v>103</v>
      </c>
      <c r="C23695" s="7" t="s">
        <v>1443</v>
      </c>
      <c r="D23695" s="7" t="n">
        <v>0</v>
      </c>
      <c r="E23695" s="7" t="n">
        <v>0</v>
      </c>
      <c r="F23695" s="7" t="n">
        <v>1</v>
      </c>
      <c r="G23695" s="7" t="n">
        <v>129.59</v>
      </c>
    </row>
    <row r="23696" customFormat="false" ht="15" hidden="false" customHeight="false" outlineLevel="0" collapsed="false">
      <c r="A23696" s="7" t="s">
        <v>34</v>
      </c>
      <c r="B23696" s="7" t="s">
        <v>103</v>
      </c>
      <c r="C23696" s="7" t="s">
        <v>1443</v>
      </c>
      <c r="D23696" s="7" t="n">
        <v>0</v>
      </c>
      <c r="E23696" s="7" t="n">
        <v>0</v>
      </c>
      <c r="F23696" s="7" t="n">
        <v>1</v>
      </c>
      <c r="G23696" s="7" t="n">
        <v>122.39</v>
      </c>
    </row>
    <row r="23697" customFormat="false" ht="15" hidden="false" customHeight="false" outlineLevel="0" collapsed="false">
      <c r="A23697" s="7" t="s">
        <v>34</v>
      </c>
      <c r="B23697" s="7" t="s">
        <v>103</v>
      </c>
      <c r="C23697" s="7" t="s">
        <v>1443</v>
      </c>
      <c r="D23697" s="7" t="n">
        <v>0</v>
      </c>
      <c r="E23697" s="7" t="n">
        <v>0</v>
      </c>
      <c r="F23697" s="7" t="n">
        <v>2</v>
      </c>
      <c r="G23697" s="7" t="n">
        <v>254.15</v>
      </c>
    </row>
    <row r="23698" customFormat="false" ht="15" hidden="false" customHeight="false" outlineLevel="0" collapsed="false">
      <c r="A23698" s="7" t="s">
        <v>34</v>
      </c>
      <c r="B23698" s="7" t="s">
        <v>103</v>
      </c>
      <c r="C23698" s="7" t="s">
        <v>1443</v>
      </c>
      <c r="D23698" s="7" t="n">
        <v>0</v>
      </c>
      <c r="E23698" s="7" t="n">
        <v>0</v>
      </c>
      <c r="F23698" s="7" t="n">
        <v>4</v>
      </c>
      <c r="G23698" s="7" t="n">
        <v>525.53</v>
      </c>
    </row>
    <row r="23699" customFormat="false" ht="15" hidden="false" customHeight="false" outlineLevel="0" collapsed="false">
      <c r="A23699" s="7" t="s">
        <v>34</v>
      </c>
      <c r="B23699" s="7" t="s">
        <v>103</v>
      </c>
      <c r="C23699" s="7" t="s">
        <v>1443</v>
      </c>
      <c r="D23699" s="7" t="n">
        <v>0</v>
      </c>
      <c r="E23699" s="7" t="n">
        <v>0</v>
      </c>
      <c r="F23699" s="7" t="n">
        <v>1</v>
      </c>
      <c r="G23699" s="7" t="n">
        <v>143.99</v>
      </c>
    </row>
    <row r="23700" customFormat="false" ht="15" hidden="false" customHeight="false" outlineLevel="0" collapsed="false">
      <c r="A23700" s="7" t="s">
        <v>34</v>
      </c>
      <c r="B23700" s="7" t="s">
        <v>103</v>
      </c>
      <c r="C23700" s="7" t="s">
        <v>1443</v>
      </c>
      <c r="D23700" s="7" t="n">
        <v>0</v>
      </c>
      <c r="E23700" s="7" t="n">
        <v>0</v>
      </c>
      <c r="F23700" s="7" t="n">
        <v>3</v>
      </c>
      <c r="G23700" s="7" t="n">
        <v>340.59</v>
      </c>
    </row>
    <row r="23701" customFormat="false" ht="15" hidden="false" customHeight="false" outlineLevel="0" collapsed="false">
      <c r="A23701" s="7" t="s">
        <v>34</v>
      </c>
      <c r="B23701" s="7" t="s">
        <v>103</v>
      </c>
      <c r="C23701" s="7" t="s">
        <v>1443</v>
      </c>
      <c r="D23701" s="7" t="n">
        <v>0</v>
      </c>
      <c r="E23701" s="7" t="n">
        <v>0</v>
      </c>
      <c r="F23701" s="7" t="n">
        <v>1</v>
      </c>
      <c r="G23701" s="7" t="n">
        <v>143.98</v>
      </c>
    </row>
    <row r="23702" customFormat="false" ht="15" hidden="false" customHeight="false" outlineLevel="0" collapsed="false">
      <c r="A23702" s="7" t="s">
        <v>34</v>
      </c>
      <c r="B23702" s="7" t="s">
        <v>103</v>
      </c>
      <c r="C23702" s="7" t="s">
        <v>1443</v>
      </c>
      <c r="D23702" s="7" t="n">
        <v>0</v>
      </c>
      <c r="E23702" s="7" t="n">
        <v>0</v>
      </c>
      <c r="F23702" s="7" t="n">
        <v>1</v>
      </c>
      <c r="G23702" s="7" t="n">
        <v>115.19</v>
      </c>
    </row>
    <row r="23703" customFormat="false" ht="15" hidden="false" customHeight="false" outlineLevel="0" collapsed="false">
      <c r="A23703" s="7" t="s">
        <v>34</v>
      </c>
      <c r="B23703" s="7" t="s">
        <v>103</v>
      </c>
      <c r="C23703" s="7" t="s">
        <v>1443</v>
      </c>
      <c r="D23703" s="7" t="n">
        <v>0</v>
      </c>
      <c r="E23703" s="7" t="n">
        <v>0</v>
      </c>
      <c r="F23703" s="7" t="n">
        <v>8</v>
      </c>
      <c r="G23703" s="7" t="n">
        <v>1022.25</v>
      </c>
    </row>
    <row r="23704" customFormat="false" ht="15" hidden="false" customHeight="false" outlineLevel="0" collapsed="false">
      <c r="A23704" s="7" t="s">
        <v>34</v>
      </c>
      <c r="B23704" s="7" t="s">
        <v>103</v>
      </c>
      <c r="C23704" s="7" t="s">
        <v>1443</v>
      </c>
      <c r="D23704" s="7" t="n">
        <v>0</v>
      </c>
      <c r="E23704" s="7" t="n">
        <v>0</v>
      </c>
      <c r="F23704" s="7" t="n">
        <v>9</v>
      </c>
      <c r="G23704" s="7" t="n">
        <v>1177.81</v>
      </c>
    </row>
    <row r="23705" customFormat="false" ht="15" hidden="false" customHeight="false" outlineLevel="0" collapsed="false">
      <c r="A23705" s="7" t="s">
        <v>34</v>
      </c>
      <c r="B23705" s="7" t="s">
        <v>103</v>
      </c>
      <c r="C23705" s="7" t="s">
        <v>1443</v>
      </c>
      <c r="D23705" s="7" t="n">
        <v>0</v>
      </c>
      <c r="E23705" s="7" t="n">
        <v>0</v>
      </c>
      <c r="F23705" s="7" t="n">
        <v>1</v>
      </c>
      <c r="G23705" s="7" t="n">
        <v>143.99</v>
      </c>
    </row>
    <row r="23706" customFormat="false" ht="15" hidden="false" customHeight="false" outlineLevel="0" collapsed="false">
      <c r="A23706" s="7" t="s">
        <v>34</v>
      </c>
      <c r="B23706" s="7" t="s">
        <v>103</v>
      </c>
      <c r="C23706" s="7" t="s">
        <v>1443</v>
      </c>
      <c r="D23706" s="7" t="n">
        <v>0</v>
      </c>
      <c r="E23706" s="7" t="n">
        <v>0</v>
      </c>
      <c r="F23706" s="7" t="n">
        <v>4</v>
      </c>
      <c r="G23706" s="7" t="n">
        <v>527.71</v>
      </c>
    </row>
    <row r="23707" customFormat="false" ht="15" hidden="false" customHeight="false" outlineLevel="0" collapsed="false">
      <c r="A23707" s="7" t="s">
        <v>34</v>
      </c>
      <c r="B23707" s="7" t="s">
        <v>103</v>
      </c>
      <c r="C23707" s="7" t="s">
        <v>1443</v>
      </c>
      <c r="D23707" s="7" t="n">
        <v>0</v>
      </c>
      <c r="E23707" s="7" t="n">
        <v>0</v>
      </c>
      <c r="F23707" s="7" t="n">
        <v>1</v>
      </c>
      <c r="G23707" s="7" t="n">
        <v>143.98</v>
      </c>
    </row>
    <row r="23708" customFormat="false" ht="15" hidden="false" customHeight="false" outlineLevel="0" collapsed="false">
      <c r="A23708" s="7" t="s">
        <v>34</v>
      </c>
      <c r="B23708" s="7" t="s">
        <v>103</v>
      </c>
      <c r="C23708" s="7" t="s">
        <v>1443</v>
      </c>
      <c r="D23708" s="7" t="n">
        <v>0</v>
      </c>
      <c r="E23708" s="7" t="n">
        <v>0</v>
      </c>
      <c r="F23708" s="7" t="n">
        <v>1</v>
      </c>
      <c r="G23708" s="7" t="n">
        <v>143.99</v>
      </c>
    </row>
    <row r="23709" customFormat="false" ht="15" hidden="false" customHeight="false" outlineLevel="0" collapsed="false">
      <c r="A23709" s="7" t="s">
        <v>34</v>
      </c>
      <c r="B23709" s="7" t="s">
        <v>103</v>
      </c>
      <c r="C23709" s="7" t="s">
        <v>1443</v>
      </c>
      <c r="D23709" s="7" t="n">
        <v>0</v>
      </c>
      <c r="E23709" s="7" t="n">
        <v>0</v>
      </c>
      <c r="F23709" s="7" t="n">
        <v>2</v>
      </c>
      <c r="G23709" s="7" t="n">
        <v>259.17</v>
      </c>
    </row>
    <row r="23710" customFormat="false" ht="15" hidden="false" customHeight="false" outlineLevel="0" collapsed="false">
      <c r="A23710" s="7" t="s">
        <v>34</v>
      </c>
      <c r="B23710" s="7" t="s">
        <v>103</v>
      </c>
      <c r="C23710" s="7" t="s">
        <v>1443</v>
      </c>
      <c r="D23710" s="7" t="n">
        <v>0</v>
      </c>
      <c r="E23710" s="7" t="n">
        <v>0</v>
      </c>
      <c r="F23710" s="7" t="n">
        <v>1</v>
      </c>
      <c r="G23710" s="7" t="n">
        <v>143.99</v>
      </c>
    </row>
    <row r="23711" customFormat="false" ht="15" hidden="false" customHeight="false" outlineLevel="0" collapsed="false">
      <c r="A23711" s="7" t="s">
        <v>34</v>
      </c>
      <c r="B23711" s="7" t="s">
        <v>103</v>
      </c>
      <c r="C23711" s="7" t="s">
        <v>1443</v>
      </c>
      <c r="D23711" s="7" t="n">
        <v>0</v>
      </c>
      <c r="E23711" s="7" t="n">
        <v>0</v>
      </c>
      <c r="F23711" s="7" t="n">
        <v>1</v>
      </c>
      <c r="G23711" s="7" t="n">
        <v>115.18</v>
      </c>
    </row>
    <row r="23712" customFormat="false" ht="15" hidden="false" customHeight="false" outlineLevel="0" collapsed="false">
      <c r="A23712" s="7" t="s">
        <v>34</v>
      </c>
      <c r="B23712" s="7" t="s">
        <v>103</v>
      </c>
      <c r="C23712" s="7" t="s">
        <v>1443</v>
      </c>
      <c r="D23712" s="7" t="n">
        <v>0</v>
      </c>
      <c r="E23712" s="7" t="n">
        <v>0</v>
      </c>
      <c r="F23712" s="7" t="n">
        <v>1</v>
      </c>
      <c r="G23712" s="7" t="n">
        <v>143.99</v>
      </c>
    </row>
    <row r="23713" customFormat="false" ht="15" hidden="false" customHeight="false" outlineLevel="0" collapsed="false">
      <c r="A23713" s="7" t="s">
        <v>34</v>
      </c>
      <c r="B23713" s="7" t="s">
        <v>103</v>
      </c>
      <c r="C23713" s="7" t="s">
        <v>1443</v>
      </c>
      <c r="D23713" s="7" t="n">
        <v>0</v>
      </c>
      <c r="E23713" s="7" t="n">
        <v>0</v>
      </c>
      <c r="F23713" s="7" t="n">
        <v>1</v>
      </c>
      <c r="G23713" s="7" t="n">
        <v>143.99</v>
      </c>
    </row>
    <row r="23714" customFormat="false" ht="15" hidden="false" customHeight="false" outlineLevel="0" collapsed="false">
      <c r="A23714" s="7" t="s">
        <v>34</v>
      </c>
      <c r="B23714" s="7" t="s">
        <v>103</v>
      </c>
      <c r="C23714" s="7" t="s">
        <v>1443</v>
      </c>
      <c r="D23714" s="7" t="n">
        <v>0</v>
      </c>
      <c r="E23714" s="7" t="n">
        <v>0</v>
      </c>
      <c r="F23714" s="7" t="n">
        <v>2</v>
      </c>
      <c r="G23714" s="7" t="n">
        <v>244.78</v>
      </c>
    </row>
    <row r="23715" customFormat="false" ht="15" hidden="false" customHeight="false" outlineLevel="0" collapsed="false">
      <c r="A23715" s="7" t="s">
        <v>34</v>
      </c>
      <c r="B23715" s="7" t="s">
        <v>103</v>
      </c>
      <c r="C23715" s="7" t="s">
        <v>1443</v>
      </c>
      <c r="D23715" s="7" t="n">
        <v>0</v>
      </c>
      <c r="E23715" s="7" t="n">
        <v>0</v>
      </c>
      <c r="F23715" s="7" t="n">
        <v>1</v>
      </c>
      <c r="G23715" s="7" t="n">
        <v>143.99</v>
      </c>
    </row>
    <row r="23716" customFormat="false" ht="15" hidden="false" customHeight="false" outlineLevel="0" collapsed="false">
      <c r="A23716" s="7" t="s">
        <v>34</v>
      </c>
      <c r="B23716" s="7" t="s">
        <v>103</v>
      </c>
      <c r="C23716" s="7" t="s">
        <v>1443</v>
      </c>
      <c r="D23716" s="7" t="n">
        <v>0</v>
      </c>
      <c r="E23716" s="7" t="n">
        <v>0</v>
      </c>
      <c r="F23716" s="7" t="n">
        <v>2</v>
      </c>
      <c r="G23716" s="7" t="n">
        <v>287.97</v>
      </c>
    </row>
    <row r="23717" customFormat="false" ht="15" hidden="false" customHeight="false" outlineLevel="0" collapsed="false">
      <c r="A23717" s="7" t="s">
        <v>34</v>
      </c>
      <c r="B23717" s="7" t="s">
        <v>103</v>
      </c>
      <c r="C23717" s="7" t="s">
        <v>1443</v>
      </c>
      <c r="D23717" s="7" t="n">
        <v>0</v>
      </c>
      <c r="E23717" s="7" t="n">
        <v>0</v>
      </c>
      <c r="F23717" s="7" t="n">
        <v>2</v>
      </c>
      <c r="G23717" s="7" t="n">
        <v>266.37</v>
      </c>
    </row>
    <row r="23718" customFormat="false" ht="15" hidden="false" customHeight="false" outlineLevel="0" collapsed="false">
      <c r="A23718" s="7" t="s">
        <v>34</v>
      </c>
      <c r="B23718" s="7" t="s">
        <v>103</v>
      </c>
      <c r="C23718" s="7" t="s">
        <v>1443</v>
      </c>
      <c r="D23718" s="7" t="n">
        <v>0</v>
      </c>
      <c r="E23718" s="7" t="n">
        <v>0</v>
      </c>
      <c r="F23718" s="7" t="n">
        <v>1</v>
      </c>
      <c r="G23718" s="7" t="n">
        <v>129.59</v>
      </c>
    </row>
    <row r="23719" customFormat="false" ht="15" hidden="false" customHeight="false" outlineLevel="0" collapsed="false">
      <c r="A23719" s="7" t="s">
        <v>34</v>
      </c>
      <c r="B23719" s="7" t="s">
        <v>103</v>
      </c>
      <c r="C23719" s="7" t="s">
        <v>1443</v>
      </c>
      <c r="D23719" s="7" t="n">
        <v>0</v>
      </c>
      <c r="E23719" s="7" t="n">
        <v>0</v>
      </c>
      <c r="F23719" s="7" t="n">
        <v>1</v>
      </c>
      <c r="G23719" s="7" t="n">
        <v>129.58</v>
      </c>
    </row>
    <row r="23720" customFormat="false" ht="15" hidden="false" customHeight="false" outlineLevel="0" collapsed="false">
      <c r="A23720" s="7" t="s">
        <v>34</v>
      </c>
      <c r="B23720" s="7" t="s">
        <v>103</v>
      </c>
      <c r="C23720" s="7" t="s">
        <v>1443</v>
      </c>
      <c r="D23720" s="7" t="n">
        <v>0</v>
      </c>
      <c r="E23720" s="7" t="n">
        <v>0</v>
      </c>
      <c r="F23720" s="7" t="n">
        <v>1</v>
      </c>
      <c r="G23720" s="7" t="n">
        <v>129.58</v>
      </c>
    </row>
    <row r="23721" customFormat="false" ht="15" hidden="false" customHeight="false" outlineLevel="0" collapsed="false">
      <c r="A23721" s="7" t="s">
        <v>34</v>
      </c>
      <c r="B23721" s="7" t="s">
        <v>103</v>
      </c>
      <c r="C23721" s="7" t="s">
        <v>1443</v>
      </c>
      <c r="D23721" s="7" t="n">
        <v>0</v>
      </c>
      <c r="E23721" s="7" t="n">
        <v>0</v>
      </c>
      <c r="F23721" s="7" t="n">
        <v>1</v>
      </c>
      <c r="G23721" s="7" t="n">
        <v>143.97</v>
      </c>
    </row>
    <row r="23722" customFormat="false" ht="15" hidden="false" customHeight="false" outlineLevel="0" collapsed="false">
      <c r="A23722" s="7" t="s">
        <v>34</v>
      </c>
      <c r="B23722" s="7" t="s">
        <v>103</v>
      </c>
      <c r="C23722" s="7" t="s">
        <v>1443</v>
      </c>
      <c r="D23722" s="7" t="n">
        <v>0</v>
      </c>
      <c r="E23722" s="7" t="n">
        <v>0</v>
      </c>
      <c r="F23722" s="7" t="n">
        <v>1</v>
      </c>
      <c r="G23722" s="7" t="n">
        <v>129.59</v>
      </c>
    </row>
    <row r="23723" customFormat="false" ht="15" hidden="false" customHeight="false" outlineLevel="0" collapsed="false">
      <c r="A23723" s="7" t="s">
        <v>34</v>
      </c>
      <c r="B23723" s="7" t="s">
        <v>103</v>
      </c>
      <c r="C23723" s="7" t="s">
        <v>1443</v>
      </c>
      <c r="D23723" s="7" t="n">
        <v>0</v>
      </c>
      <c r="E23723" s="7" t="n">
        <v>0</v>
      </c>
      <c r="F23723" s="7" t="n">
        <v>1</v>
      </c>
      <c r="G23723" s="7" t="n">
        <v>129.58</v>
      </c>
    </row>
    <row r="23724" customFormat="false" ht="15" hidden="false" customHeight="false" outlineLevel="0" collapsed="false">
      <c r="A23724" s="7" t="s">
        <v>34</v>
      </c>
      <c r="B23724" s="7" t="s">
        <v>103</v>
      </c>
      <c r="C23724" s="7" t="s">
        <v>1443</v>
      </c>
      <c r="D23724" s="7" t="n">
        <v>0</v>
      </c>
      <c r="E23724" s="7" t="n">
        <v>0</v>
      </c>
      <c r="F23724" s="7" t="n">
        <v>1</v>
      </c>
      <c r="G23724" s="7" t="n">
        <v>143.99</v>
      </c>
    </row>
    <row r="23725" customFormat="false" ht="15" hidden="false" customHeight="false" outlineLevel="0" collapsed="false">
      <c r="A23725" s="7" t="s">
        <v>34</v>
      </c>
      <c r="B23725" s="7" t="s">
        <v>103</v>
      </c>
      <c r="C23725" s="7" t="s">
        <v>1443</v>
      </c>
      <c r="D23725" s="7" t="n">
        <v>0</v>
      </c>
      <c r="E23725" s="7" t="n">
        <v>0</v>
      </c>
      <c r="F23725" s="7" t="n">
        <v>1</v>
      </c>
      <c r="G23725" s="7" t="n">
        <v>115.18</v>
      </c>
    </row>
    <row r="23726" customFormat="false" ht="15" hidden="false" customHeight="false" outlineLevel="0" collapsed="false">
      <c r="A23726" s="7" t="s">
        <v>34</v>
      </c>
      <c r="B23726" s="7" t="s">
        <v>103</v>
      </c>
      <c r="C23726" s="7" t="s">
        <v>1443</v>
      </c>
      <c r="D23726" s="7" t="n">
        <v>0</v>
      </c>
      <c r="E23726" s="7" t="n">
        <v>0</v>
      </c>
      <c r="F23726" s="7" t="n">
        <v>1</v>
      </c>
      <c r="G23726" s="7" t="n">
        <v>115.18</v>
      </c>
    </row>
    <row r="23727" customFormat="false" ht="15" hidden="false" customHeight="false" outlineLevel="0" collapsed="false">
      <c r="A23727" s="7" t="s">
        <v>34</v>
      </c>
      <c r="B23727" s="7" t="s">
        <v>103</v>
      </c>
      <c r="C23727" s="7" t="s">
        <v>1443</v>
      </c>
      <c r="D23727" s="7" t="n">
        <v>0</v>
      </c>
      <c r="E23727" s="7" t="n">
        <v>0</v>
      </c>
      <c r="F23727" s="7" t="n">
        <v>1</v>
      </c>
      <c r="G23727" s="7" t="n">
        <v>143.99</v>
      </c>
    </row>
    <row r="23728" customFormat="false" ht="15" hidden="false" customHeight="false" outlineLevel="0" collapsed="false">
      <c r="A23728" s="7" t="s">
        <v>34</v>
      </c>
      <c r="B23728" s="7" t="s">
        <v>103</v>
      </c>
      <c r="C23728" s="7" t="s">
        <v>1443</v>
      </c>
      <c r="D23728" s="7" t="n">
        <v>0</v>
      </c>
      <c r="E23728" s="7" t="n">
        <v>0</v>
      </c>
      <c r="F23728" s="7" t="n">
        <v>1</v>
      </c>
      <c r="G23728" s="7" t="n">
        <v>122.39</v>
      </c>
    </row>
    <row r="23729" customFormat="false" ht="15" hidden="false" customHeight="false" outlineLevel="0" collapsed="false">
      <c r="A23729" s="7" t="s">
        <v>34</v>
      </c>
      <c r="B23729" s="7" t="s">
        <v>103</v>
      </c>
      <c r="C23729" s="7" t="s">
        <v>1443</v>
      </c>
      <c r="D23729" s="7" t="n">
        <v>0</v>
      </c>
      <c r="E23729" s="7" t="n">
        <v>0</v>
      </c>
      <c r="F23729" s="7" t="n">
        <v>1</v>
      </c>
      <c r="G23729" s="7" t="n">
        <v>129.58</v>
      </c>
    </row>
    <row r="23730" customFormat="false" ht="15" hidden="false" customHeight="false" outlineLevel="0" collapsed="false">
      <c r="A23730" s="7" t="s">
        <v>34</v>
      </c>
      <c r="B23730" s="7" t="s">
        <v>103</v>
      </c>
      <c r="C23730" s="7" t="s">
        <v>1443</v>
      </c>
      <c r="D23730" s="7" t="n">
        <v>-1</v>
      </c>
      <c r="E23730" s="7" t="n">
        <v>-121.4</v>
      </c>
      <c r="F23730" s="7" t="n">
        <v>3</v>
      </c>
      <c r="G23730" s="7" t="n">
        <v>336.23</v>
      </c>
    </row>
    <row r="23731" customFormat="false" ht="15" hidden="false" customHeight="false" outlineLevel="0" collapsed="false">
      <c r="A23731" s="7" t="s">
        <v>34</v>
      </c>
      <c r="B23731" s="7" t="s">
        <v>103</v>
      </c>
      <c r="C23731" s="7" t="s">
        <v>1443</v>
      </c>
      <c r="D23731" s="7" t="n">
        <v>0</v>
      </c>
      <c r="E23731" s="7" t="n">
        <v>0</v>
      </c>
      <c r="F23731" s="7" t="n">
        <v>1</v>
      </c>
      <c r="G23731" s="7" t="n">
        <v>143.98</v>
      </c>
    </row>
    <row r="23732" customFormat="false" ht="15" hidden="false" customHeight="false" outlineLevel="0" collapsed="false">
      <c r="A23732" s="7" t="s">
        <v>34</v>
      </c>
      <c r="B23732" s="7" t="s">
        <v>103</v>
      </c>
      <c r="C23732" s="7" t="s">
        <v>1443</v>
      </c>
      <c r="D23732" s="7" t="n">
        <v>0</v>
      </c>
      <c r="E23732" s="7" t="n">
        <v>0</v>
      </c>
      <c r="F23732" s="7" t="n">
        <v>1</v>
      </c>
      <c r="G23732" s="7" t="n">
        <v>143.98</v>
      </c>
    </row>
    <row r="23733" customFormat="false" ht="15" hidden="false" customHeight="false" outlineLevel="0" collapsed="false">
      <c r="A23733" s="7" t="s">
        <v>34</v>
      </c>
      <c r="B23733" s="7" t="s">
        <v>103</v>
      </c>
      <c r="C23733" s="7" t="s">
        <v>1443</v>
      </c>
      <c r="D23733" s="7" t="n">
        <v>0</v>
      </c>
      <c r="E23733" s="7" t="n">
        <v>0</v>
      </c>
      <c r="F23733" s="7" t="n">
        <v>2</v>
      </c>
      <c r="G23733" s="7" t="n">
        <v>201.58</v>
      </c>
    </row>
    <row r="23734" customFormat="false" ht="15" hidden="false" customHeight="false" outlineLevel="0" collapsed="false">
      <c r="A23734" s="7" t="s">
        <v>34</v>
      </c>
      <c r="B23734" s="7" t="s">
        <v>103</v>
      </c>
      <c r="C23734" s="7" t="s">
        <v>1443</v>
      </c>
      <c r="D23734" s="7" t="n">
        <v>0</v>
      </c>
      <c r="E23734" s="7" t="n">
        <v>0</v>
      </c>
      <c r="F23734" s="7" t="n">
        <v>2</v>
      </c>
      <c r="G23734" s="7" t="n">
        <v>287.97</v>
      </c>
    </row>
    <row r="23735" customFormat="false" ht="15" hidden="false" customHeight="false" outlineLevel="0" collapsed="false">
      <c r="A23735" s="7" t="s">
        <v>34</v>
      </c>
      <c r="B23735" s="7" t="s">
        <v>103</v>
      </c>
      <c r="C23735" s="7" t="s">
        <v>1443</v>
      </c>
      <c r="D23735" s="7" t="n">
        <v>0</v>
      </c>
      <c r="E23735" s="7" t="n">
        <v>0</v>
      </c>
      <c r="F23735" s="7" t="n">
        <v>3</v>
      </c>
      <c r="G23735" s="7" t="n">
        <v>403.17</v>
      </c>
    </row>
    <row r="23736" customFormat="false" ht="15" hidden="false" customHeight="false" outlineLevel="0" collapsed="false">
      <c r="A23736" s="7" t="s">
        <v>34</v>
      </c>
      <c r="B23736" s="7" t="s">
        <v>103</v>
      </c>
      <c r="C23736" s="7" t="s">
        <v>1443</v>
      </c>
      <c r="D23736" s="7" t="n">
        <v>0</v>
      </c>
      <c r="E23736" s="7" t="n">
        <v>0</v>
      </c>
      <c r="F23736" s="7" t="n">
        <v>5</v>
      </c>
      <c r="G23736" s="7" t="n">
        <v>676.75</v>
      </c>
    </row>
    <row r="23737" customFormat="false" ht="15" hidden="false" customHeight="false" outlineLevel="0" collapsed="false">
      <c r="A23737" s="7" t="s">
        <v>34</v>
      </c>
      <c r="B23737" s="7" t="s">
        <v>103</v>
      </c>
      <c r="C23737" s="7" t="s">
        <v>1443</v>
      </c>
      <c r="D23737" s="7" t="n">
        <v>0</v>
      </c>
      <c r="E23737" s="7" t="n">
        <v>0</v>
      </c>
      <c r="F23737" s="7" t="n">
        <v>5</v>
      </c>
      <c r="G23737" s="7" t="n">
        <v>676.71</v>
      </c>
    </row>
    <row r="23738" customFormat="false" ht="15" hidden="false" customHeight="false" outlineLevel="0" collapsed="false">
      <c r="A23738" s="7" t="s">
        <v>34</v>
      </c>
      <c r="B23738" s="7" t="s">
        <v>103</v>
      </c>
      <c r="C23738" s="7" t="s">
        <v>1443</v>
      </c>
      <c r="D23738" s="7" t="n">
        <v>0</v>
      </c>
      <c r="E23738" s="7" t="n">
        <v>0</v>
      </c>
      <c r="F23738" s="7" t="n">
        <v>1</v>
      </c>
      <c r="G23738" s="7" t="n">
        <v>127.08</v>
      </c>
    </row>
    <row r="23739" customFormat="false" ht="15" hidden="false" customHeight="false" outlineLevel="0" collapsed="false">
      <c r="A23739" s="7" t="s">
        <v>34</v>
      </c>
      <c r="B23739" s="7" t="s">
        <v>103</v>
      </c>
      <c r="C23739" s="7" t="s">
        <v>1443</v>
      </c>
      <c r="D23739" s="7" t="n">
        <v>0</v>
      </c>
      <c r="E23739" s="7" t="n">
        <v>0</v>
      </c>
      <c r="F23739" s="7" t="n">
        <v>1</v>
      </c>
      <c r="G23739" s="7" t="n">
        <v>143.98</v>
      </c>
    </row>
    <row r="23740" customFormat="false" ht="15" hidden="false" customHeight="false" outlineLevel="0" collapsed="false">
      <c r="A23740" s="7" t="s">
        <v>34</v>
      </c>
      <c r="B23740" s="7" t="s">
        <v>103</v>
      </c>
      <c r="C23740" s="7" t="s">
        <v>1443</v>
      </c>
      <c r="D23740" s="7" t="n">
        <v>0</v>
      </c>
      <c r="E23740" s="7" t="n">
        <v>0</v>
      </c>
      <c r="F23740" s="7" t="n">
        <v>1</v>
      </c>
      <c r="G23740" s="7" t="n">
        <v>115.19</v>
      </c>
    </row>
    <row r="23741" customFormat="false" ht="15" hidden="false" customHeight="false" outlineLevel="0" collapsed="false">
      <c r="A23741" s="7" t="s">
        <v>34</v>
      </c>
      <c r="B23741" s="7" t="s">
        <v>103</v>
      </c>
      <c r="C23741" s="7" t="s">
        <v>1443</v>
      </c>
      <c r="D23741" s="7" t="n">
        <v>0</v>
      </c>
      <c r="E23741" s="7" t="n">
        <v>0</v>
      </c>
      <c r="F23741" s="7" t="n">
        <v>1</v>
      </c>
      <c r="G23741" s="7" t="n">
        <v>129.59</v>
      </c>
    </row>
    <row r="23742" customFormat="false" ht="15" hidden="false" customHeight="false" outlineLevel="0" collapsed="false">
      <c r="A23742" s="7" t="s">
        <v>34</v>
      </c>
      <c r="B23742" s="7" t="s">
        <v>103</v>
      </c>
      <c r="C23742" s="7" t="s">
        <v>1443</v>
      </c>
      <c r="D23742" s="7" t="n">
        <v>0</v>
      </c>
      <c r="E23742" s="7" t="n">
        <v>0</v>
      </c>
      <c r="F23742" s="7" t="n">
        <v>1</v>
      </c>
      <c r="G23742" s="7" t="n">
        <v>143.98</v>
      </c>
    </row>
    <row r="23743" customFormat="false" ht="15" hidden="false" customHeight="false" outlineLevel="0" collapsed="false">
      <c r="A23743" s="7" t="s">
        <v>34</v>
      </c>
      <c r="B23743" s="7" t="s">
        <v>103</v>
      </c>
      <c r="C23743" s="7" t="s">
        <v>1443</v>
      </c>
      <c r="D23743" s="7" t="n">
        <v>0</v>
      </c>
      <c r="E23743" s="7" t="n">
        <v>0</v>
      </c>
      <c r="F23743" s="7" t="n">
        <v>2</v>
      </c>
      <c r="G23743" s="7" t="n">
        <v>287.97</v>
      </c>
    </row>
    <row r="23744" customFormat="false" ht="15" hidden="false" customHeight="false" outlineLevel="0" collapsed="false">
      <c r="A23744" s="7" t="s">
        <v>34</v>
      </c>
      <c r="B23744" s="7" t="s">
        <v>103</v>
      </c>
      <c r="C23744" s="7" t="s">
        <v>1443</v>
      </c>
      <c r="D23744" s="7" t="n">
        <v>0</v>
      </c>
      <c r="E23744" s="7" t="n">
        <v>0</v>
      </c>
      <c r="F23744" s="7" t="n">
        <v>3</v>
      </c>
      <c r="G23744" s="7" t="n">
        <v>398.13</v>
      </c>
    </row>
    <row r="23745" customFormat="false" ht="15" hidden="false" customHeight="false" outlineLevel="0" collapsed="false">
      <c r="A23745" s="7" t="s">
        <v>34</v>
      </c>
      <c r="B23745" s="7" t="s">
        <v>103</v>
      </c>
      <c r="C23745" s="7" t="s">
        <v>1443</v>
      </c>
      <c r="D23745" s="7" t="n">
        <v>0</v>
      </c>
      <c r="E23745" s="7" t="n">
        <v>0</v>
      </c>
      <c r="F23745" s="7" t="n">
        <v>1</v>
      </c>
      <c r="G23745" s="7" t="n">
        <v>143.98</v>
      </c>
    </row>
    <row r="23746" customFormat="false" ht="15" hidden="false" customHeight="false" outlineLevel="0" collapsed="false">
      <c r="A23746" s="7" t="s">
        <v>34</v>
      </c>
      <c r="B23746" s="7" t="s">
        <v>103</v>
      </c>
      <c r="C23746" s="7" t="s">
        <v>1443</v>
      </c>
      <c r="D23746" s="7" t="n">
        <v>0</v>
      </c>
      <c r="E23746" s="7" t="n">
        <v>0</v>
      </c>
      <c r="F23746" s="7" t="n">
        <v>1</v>
      </c>
      <c r="G23746" s="7" t="n">
        <v>115.18</v>
      </c>
    </row>
    <row r="23747" customFormat="false" ht="15" hidden="false" customHeight="false" outlineLevel="0" collapsed="false">
      <c r="A23747" s="7" t="s">
        <v>34</v>
      </c>
      <c r="B23747" s="7" t="s">
        <v>103</v>
      </c>
      <c r="C23747" s="7" t="s">
        <v>1443</v>
      </c>
      <c r="D23747" s="7" t="n">
        <v>0</v>
      </c>
      <c r="E23747" s="7" t="n">
        <v>0</v>
      </c>
      <c r="F23747" s="7" t="n">
        <v>1</v>
      </c>
      <c r="G23747" s="7" t="n">
        <v>129.59</v>
      </c>
    </row>
    <row r="23748" customFormat="false" ht="15" hidden="false" customHeight="false" outlineLevel="0" collapsed="false">
      <c r="A23748" s="7" t="s">
        <v>34</v>
      </c>
      <c r="B23748" s="7" t="s">
        <v>103</v>
      </c>
      <c r="C23748" s="7" t="s">
        <v>1443</v>
      </c>
      <c r="D23748" s="7" t="n">
        <v>0</v>
      </c>
      <c r="E23748" s="7" t="n">
        <v>0</v>
      </c>
      <c r="F23748" s="7" t="n">
        <v>2</v>
      </c>
      <c r="G23748" s="7" t="n">
        <v>254.15</v>
      </c>
    </row>
    <row r="23749" customFormat="false" ht="15" hidden="false" customHeight="false" outlineLevel="0" collapsed="false">
      <c r="A23749" s="7" t="s">
        <v>34</v>
      </c>
      <c r="B23749" s="7" t="s">
        <v>103</v>
      </c>
      <c r="C23749" s="7" t="s">
        <v>1443</v>
      </c>
      <c r="D23749" s="7" t="n">
        <v>0</v>
      </c>
      <c r="E23749" s="7" t="n">
        <v>0</v>
      </c>
      <c r="F23749" s="7" t="n">
        <v>1</v>
      </c>
      <c r="G23749" s="7" t="n">
        <v>143.99</v>
      </c>
    </row>
    <row r="23750" customFormat="false" ht="15" hidden="false" customHeight="false" outlineLevel="0" collapsed="false">
      <c r="A23750" s="7" t="s">
        <v>34</v>
      </c>
      <c r="B23750" s="7" t="s">
        <v>103</v>
      </c>
      <c r="C23750" s="7" t="s">
        <v>1443</v>
      </c>
      <c r="D23750" s="7" t="n">
        <v>0</v>
      </c>
      <c r="E23750" s="7" t="n">
        <v>0</v>
      </c>
      <c r="F23750" s="7" t="n">
        <v>1</v>
      </c>
      <c r="G23750" s="7" t="n">
        <v>143.98</v>
      </c>
    </row>
    <row r="23751" customFormat="false" ht="15" hidden="false" customHeight="false" outlineLevel="0" collapsed="false">
      <c r="A23751" s="7" t="s">
        <v>34</v>
      </c>
      <c r="B23751" s="7" t="s">
        <v>103</v>
      </c>
      <c r="C23751" s="7" t="s">
        <v>1443</v>
      </c>
      <c r="D23751" s="7" t="n">
        <v>0</v>
      </c>
      <c r="E23751" s="7" t="n">
        <v>0</v>
      </c>
      <c r="F23751" s="7" t="n">
        <v>1</v>
      </c>
      <c r="G23751" s="7" t="n">
        <v>143.99</v>
      </c>
    </row>
    <row r="23752" customFormat="false" ht="15" hidden="false" customHeight="false" outlineLevel="0" collapsed="false">
      <c r="A23752" s="7" t="s">
        <v>34</v>
      </c>
      <c r="B23752" s="7" t="s">
        <v>103</v>
      </c>
      <c r="C23752" s="7" t="s">
        <v>1443</v>
      </c>
      <c r="D23752" s="7" t="n">
        <v>0</v>
      </c>
      <c r="E23752" s="7" t="n">
        <v>0</v>
      </c>
      <c r="F23752" s="7" t="n">
        <v>1</v>
      </c>
      <c r="G23752" s="7" t="n">
        <v>115.18</v>
      </c>
    </row>
    <row r="23753" customFormat="false" ht="15" hidden="false" customHeight="false" outlineLevel="0" collapsed="false">
      <c r="A23753" s="7" t="s">
        <v>34</v>
      </c>
      <c r="B23753" s="7" t="s">
        <v>103</v>
      </c>
      <c r="C23753" s="7" t="s">
        <v>1443</v>
      </c>
      <c r="D23753" s="7" t="n">
        <v>0</v>
      </c>
      <c r="E23753" s="7" t="n">
        <v>0</v>
      </c>
      <c r="F23753" s="7" t="n">
        <v>21</v>
      </c>
      <c r="G23753" s="7" t="n">
        <v>2764.59</v>
      </c>
    </row>
    <row r="23754" customFormat="false" ht="15" hidden="false" customHeight="false" outlineLevel="0" collapsed="false">
      <c r="A23754" s="7" t="s">
        <v>34</v>
      </c>
      <c r="B23754" s="7" t="s">
        <v>103</v>
      </c>
      <c r="C23754" s="7" t="s">
        <v>1443</v>
      </c>
      <c r="D23754" s="7" t="n">
        <v>0</v>
      </c>
      <c r="E23754" s="7" t="n">
        <v>0</v>
      </c>
      <c r="F23754" s="7" t="n">
        <v>1</v>
      </c>
      <c r="G23754" s="7" t="n">
        <v>143.98</v>
      </c>
    </row>
    <row r="23755" customFormat="false" ht="15" hidden="false" customHeight="false" outlineLevel="0" collapsed="false">
      <c r="A23755" s="7" t="s">
        <v>34</v>
      </c>
      <c r="B23755" s="7" t="s">
        <v>103</v>
      </c>
      <c r="C23755" s="7" t="s">
        <v>1443</v>
      </c>
      <c r="D23755" s="7" t="n">
        <v>110</v>
      </c>
      <c r="E23755" s="7" t="n">
        <v>13407.21</v>
      </c>
      <c r="F23755" s="7" t="n">
        <v>0</v>
      </c>
      <c r="G23755" s="7" t="n">
        <v>0</v>
      </c>
    </row>
    <row r="23756" customFormat="false" ht="15" hidden="false" customHeight="false" outlineLevel="0" collapsed="false">
      <c r="A23756" s="7" t="s">
        <v>34</v>
      </c>
      <c r="B23756" s="7" t="s">
        <v>103</v>
      </c>
      <c r="C23756" s="7" t="s">
        <v>1443</v>
      </c>
      <c r="D23756" s="7" t="n">
        <v>0</v>
      </c>
      <c r="E23756" s="7" t="n">
        <v>0</v>
      </c>
      <c r="F23756" s="7" t="n">
        <v>1</v>
      </c>
      <c r="G23756" s="7" t="n">
        <v>143.98</v>
      </c>
    </row>
    <row r="23757" customFormat="false" ht="15" hidden="false" customHeight="false" outlineLevel="0" collapsed="false">
      <c r="A23757" s="7" t="s">
        <v>34</v>
      </c>
      <c r="B23757" s="7" t="s">
        <v>103</v>
      </c>
      <c r="C23757" s="7" t="s">
        <v>1443</v>
      </c>
      <c r="D23757" s="7" t="n">
        <v>0</v>
      </c>
      <c r="E23757" s="7" t="n">
        <v>0</v>
      </c>
      <c r="F23757" s="7" t="n">
        <v>1</v>
      </c>
      <c r="G23757" s="7" t="n">
        <v>143.99</v>
      </c>
    </row>
    <row r="23758" customFormat="false" ht="15" hidden="false" customHeight="false" outlineLevel="0" collapsed="false">
      <c r="A23758" s="7" t="s">
        <v>34</v>
      </c>
      <c r="B23758" s="7" t="s">
        <v>103</v>
      </c>
      <c r="C23758" s="7" t="s">
        <v>1443</v>
      </c>
      <c r="D23758" s="7" t="n">
        <v>0</v>
      </c>
      <c r="E23758" s="7" t="n">
        <v>0</v>
      </c>
      <c r="F23758" s="7" t="n">
        <v>1</v>
      </c>
      <c r="G23758" s="7" t="n">
        <v>129.59</v>
      </c>
    </row>
    <row r="23759" customFormat="false" ht="15" hidden="false" customHeight="false" outlineLevel="0" collapsed="false">
      <c r="A23759" s="7" t="s">
        <v>34</v>
      </c>
      <c r="B23759" s="7" t="s">
        <v>103</v>
      </c>
      <c r="C23759" s="7" t="s">
        <v>1443</v>
      </c>
      <c r="D23759" s="7" t="n">
        <v>0</v>
      </c>
      <c r="E23759" s="7" t="n">
        <v>0</v>
      </c>
      <c r="F23759" s="7" t="n">
        <v>1</v>
      </c>
      <c r="G23759" s="7" t="n">
        <v>143.99</v>
      </c>
    </row>
    <row r="23760" customFormat="false" ht="15" hidden="false" customHeight="false" outlineLevel="0" collapsed="false">
      <c r="A23760" s="7" t="s">
        <v>34</v>
      </c>
      <c r="B23760" s="7" t="s">
        <v>103</v>
      </c>
      <c r="C23760" s="7" t="s">
        <v>1443</v>
      </c>
      <c r="D23760" s="7" t="n">
        <v>0</v>
      </c>
      <c r="E23760" s="7" t="n">
        <v>0</v>
      </c>
      <c r="F23760" s="7" t="n">
        <v>1</v>
      </c>
      <c r="G23760" s="7" t="n">
        <v>122.39</v>
      </c>
    </row>
    <row r="23761" customFormat="false" ht="15" hidden="false" customHeight="false" outlineLevel="0" collapsed="false">
      <c r="A23761" s="7" t="s">
        <v>34</v>
      </c>
      <c r="B23761" s="7" t="s">
        <v>103</v>
      </c>
      <c r="C23761" s="7" t="s">
        <v>1443</v>
      </c>
      <c r="D23761" s="7" t="n">
        <v>0</v>
      </c>
      <c r="E23761" s="7" t="n">
        <v>0</v>
      </c>
      <c r="F23761" s="7" t="n">
        <v>1</v>
      </c>
      <c r="G23761" s="7" t="n">
        <v>143.98</v>
      </c>
    </row>
    <row r="23762" customFormat="false" ht="15" hidden="false" customHeight="false" outlineLevel="0" collapsed="false">
      <c r="A23762" s="7" t="s">
        <v>34</v>
      </c>
      <c r="B23762" s="7" t="s">
        <v>103</v>
      </c>
      <c r="C23762" s="7" t="s">
        <v>1443</v>
      </c>
      <c r="D23762" s="7" t="n">
        <v>0</v>
      </c>
      <c r="E23762" s="7" t="n">
        <v>0</v>
      </c>
      <c r="F23762" s="7" t="n">
        <v>2</v>
      </c>
      <c r="G23762" s="7" t="n">
        <v>287.98</v>
      </c>
    </row>
    <row r="23763" customFormat="false" ht="15" hidden="false" customHeight="false" outlineLevel="0" collapsed="false">
      <c r="A23763" s="7" t="s">
        <v>34</v>
      </c>
      <c r="B23763" s="7" t="s">
        <v>103</v>
      </c>
      <c r="C23763" s="7" t="s">
        <v>1443</v>
      </c>
      <c r="D23763" s="7" t="n">
        <v>0</v>
      </c>
      <c r="E23763" s="7" t="n">
        <v>0</v>
      </c>
      <c r="F23763" s="7" t="n">
        <v>1</v>
      </c>
      <c r="G23763" s="7" t="n">
        <v>143.99</v>
      </c>
    </row>
    <row r="23764" customFormat="false" ht="15" hidden="false" customHeight="false" outlineLevel="0" collapsed="false">
      <c r="A23764" s="7" t="s">
        <v>34</v>
      </c>
      <c r="B23764" s="7" t="s">
        <v>103</v>
      </c>
      <c r="C23764" s="7" t="s">
        <v>1443</v>
      </c>
      <c r="D23764" s="7" t="n">
        <v>0</v>
      </c>
      <c r="E23764" s="7" t="n">
        <v>0</v>
      </c>
      <c r="F23764" s="7" t="n">
        <v>9</v>
      </c>
      <c r="G23764" s="7" t="n">
        <v>1166.31</v>
      </c>
    </row>
    <row r="23765" customFormat="false" ht="15" hidden="false" customHeight="false" outlineLevel="0" collapsed="false">
      <c r="A23765" s="7" t="s">
        <v>34</v>
      </c>
      <c r="B23765" s="7" t="s">
        <v>103</v>
      </c>
      <c r="C23765" s="7" t="s">
        <v>1443</v>
      </c>
      <c r="D23765" s="7" t="n">
        <v>0</v>
      </c>
      <c r="E23765" s="7" t="n">
        <v>0</v>
      </c>
      <c r="F23765" s="7" t="n">
        <v>5</v>
      </c>
      <c r="G23765" s="7" t="n">
        <v>662.32</v>
      </c>
    </row>
    <row r="23766" customFormat="false" ht="15" hidden="false" customHeight="false" outlineLevel="0" collapsed="false">
      <c r="A23766" s="7" t="s">
        <v>34</v>
      </c>
      <c r="B23766" s="7" t="s">
        <v>103</v>
      </c>
      <c r="C23766" s="7" t="s">
        <v>1443</v>
      </c>
      <c r="D23766" s="7" t="n">
        <v>0</v>
      </c>
      <c r="E23766" s="7" t="n">
        <v>0</v>
      </c>
      <c r="F23766" s="7" t="n">
        <v>1</v>
      </c>
      <c r="G23766" s="7" t="n">
        <v>115.19</v>
      </c>
    </row>
    <row r="23767" customFormat="false" ht="15" hidden="false" customHeight="false" outlineLevel="0" collapsed="false">
      <c r="A23767" s="7" t="s">
        <v>34</v>
      </c>
      <c r="B23767" s="7" t="s">
        <v>103</v>
      </c>
      <c r="C23767" s="7" t="s">
        <v>1443</v>
      </c>
      <c r="D23767" s="7" t="n">
        <v>0</v>
      </c>
      <c r="E23767" s="7" t="n">
        <v>0</v>
      </c>
      <c r="F23767" s="7" t="n">
        <v>4</v>
      </c>
      <c r="G23767" s="7" t="n">
        <v>503.96</v>
      </c>
    </row>
    <row r="23768" customFormat="false" ht="15" hidden="false" customHeight="false" outlineLevel="0" collapsed="false">
      <c r="A23768" s="7" t="s">
        <v>34</v>
      </c>
      <c r="B23768" s="7" t="s">
        <v>103</v>
      </c>
      <c r="C23768" s="7" t="s">
        <v>1443</v>
      </c>
      <c r="D23768" s="7" t="n">
        <v>0</v>
      </c>
      <c r="E23768" s="7" t="n">
        <v>0</v>
      </c>
      <c r="F23768" s="7" t="n">
        <v>1</v>
      </c>
      <c r="G23768" s="7" t="n">
        <v>143.99</v>
      </c>
    </row>
    <row r="23769" customFormat="false" ht="15" hidden="false" customHeight="false" outlineLevel="0" collapsed="false">
      <c r="A23769" s="7" t="s">
        <v>34</v>
      </c>
      <c r="B23769" s="7" t="s">
        <v>103</v>
      </c>
      <c r="C23769" s="7" t="s">
        <v>1443</v>
      </c>
      <c r="D23769" s="7" t="n">
        <v>0</v>
      </c>
      <c r="E23769" s="7" t="n">
        <v>0</v>
      </c>
      <c r="F23769" s="7" t="n">
        <v>15</v>
      </c>
      <c r="G23769" s="7" t="n">
        <v>1943.85</v>
      </c>
    </row>
    <row r="23770" customFormat="false" ht="15" hidden="false" customHeight="false" outlineLevel="0" collapsed="false">
      <c r="A23770" s="7" t="s">
        <v>34</v>
      </c>
      <c r="B23770" s="7" t="s">
        <v>103</v>
      </c>
      <c r="C23770" s="7" t="s">
        <v>1443</v>
      </c>
      <c r="D23770" s="7" t="n">
        <v>0</v>
      </c>
      <c r="E23770" s="7" t="n">
        <v>0</v>
      </c>
      <c r="F23770" s="7" t="n">
        <v>1</v>
      </c>
      <c r="G23770" s="7" t="n">
        <v>143.97</v>
      </c>
    </row>
    <row r="23771" customFormat="false" ht="15" hidden="false" customHeight="false" outlineLevel="0" collapsed="false">
      <c r="A23771" s="7" t="s">
        <v>34</v>
      </c>
      <c r="B23771" s="7" t="s">
        <v>103</v>
      </c>
      <c r="C23771" s="7" t="s">
        <v>1443</v>
      </c>
      <c r="D23771" s="7" t="n">
        <v>0</v>
      </c>
      <c r="E23771" s="7" t="n">
        <v>0</v>
      </c>
      <c r="F23771" s="7" t="n">
        <v>2</v>
      </c>
      <c r="G23771" s="7" t="n">
        <v>287.98</v>
      </c>
    </row>
    <row r="23772" customFormat="false" ht="15" hidden="false" customHeight="false" outlineLevel="0" collapsed="false">
      <c r="A23772" s="7" t="s">
        <v>34</v>
      </c>
      <c r="B23772" s="7" t="s">
        <v>103</v>
      </c>
      <c r="C23772" s="7" t="s">
        <v>1443</v>
      </c>
      <c r="D23772" s="7" t="n">
        <v>0</v>
      </c>
      <c r="E23772" s="7" t="n">
        <v>0</v>
      </c>
      <c r="F23772" s="7" t="n">
        <v>1</v>
      </c>
      <c r="G23772" s="7" t="n">
        <v>122.39</v>
      </c>
    </row>
    <row r="23773" customFormat="false" ht="15" hidden="false" customHeight="false" outlineLevel="0" collapsed="false">
      <c r="A23773" s="7" t="s">
        <v>34</v>
      </c>
      <c r="B23773" s="7" t="s">
        <v>103</v>
      </c>
      <c r="C23773" s="7" t="s">
        <v>1443</v>
      </c>
      <c r="D23773" s="7" t="n">
        <v>0</v>
      </c>
      <c r="E23773" s="7" t="n">
        <v>0</v>
      </c>
      <c r="F23773" s="7" t="n">
        <v>1</v>
      </c>
      <c r="G23773" s="7" t="n">
        <v>143.99</v>
      </c>
    </row>
    <row r="23774" customFormat="false" ht="15" hidden="false" customHeight="false" outlineLevel="0" collapsed="false">
      <c r="A23774" s="7" t="s">
        <v>34</v>
      </c>
      <c r="B23774" s="7" t="s">
        <v>103</v>
      </c>
      <c r="C23774" s="7" t="s">
        <v>1443</v>
      </c>
      <c r="D23774" s="7" t="n">
        <v>0</v>
      </c>
      <c r="E23774" s="7" t="n">
        <v>0</v>
      </c>
      <c r="F23774" s="7" t="n">
        <v>1</v>
      </c>
      <c r="G23774" s="7" t="n">
        <v>115.19</v>
      </c>
    </row>
    <row r="23775" customFormat="false" ht="15" hidden="false" customHeight="false" outlineLevel="0" collapsed="false">
      <c r="A23775" s="7" t="s">
        <v>34</v>
      </c>
      <c r="B23775" s="7" t="s">
        <v>103</v>
      </c>
      <c r="C23775" s="7" t="s">
        <v>1443</v>
      </c>
      <c r="D23775" s="7" t="n">
        <v>0</v>
      </c>
      <c r="E23775" s="7" t="n">
        <v>0</v>
      </c>
      <c r="F23775" s="7" t="n">
        <v>1</v>
      </c>
      <c r="G23775" s="7" t="n">
        <v>129.59</v>
      </c>
    </row>
    <row r="23776" customFormat="false" ht="15" hidden="false" customHeight="false" outlineLevel="0" collapsed="false">
      <c r="A23776" s="7" t="s">
        <v>34</v>
      </c>
      <c r="B23776" s="7" t="s">
        <v>103</v>
      </c>
      <c r="C23776" s="7" t="s">
        <v>1443</v>
      </c>
      <c r="D23776" s="7" t="n">
        <v>0</v>
      </c>
      <c r="E23776" s="7" t="n">
        <v>0</v>
      </c>
      <c r="F23776" s="7" t="n">
        <v>1</v>
      </c>
      <c r="G23776" s="7" t="n">
        <v>115.18</v>
      </c>
    </row>
    <row r="23777" customFormat="false" ht="15" hidden="false" customHeight="false" outlineLevel="0" collapsed="false">
      <c r="A23777" s="7" t="s">
        <v>34</v>
      </c>
      <c r="B23777" s="7" t="s">
        <v>103</v>
      </c>
      <c r="C23777" s="7" t="s">
        <v>1443</v>
      </c>
      <c r="D23777" s="7" t="n">
        <v>0</v>
      </c>
      <c r="E23777" s="7" t="n">
        <v>0</v>
      </c>
      <c r="F23777" s="7" t="n">
        <v>2</v>
      </c>
      <c r="G23777" s="7" t="n">
        <v>273.56</v>
      </c>
    </row>
    <row r="23778" customFormat="false" ht="15" hidden="false" customHeight="false" outlineLevel="0" collapsed="false">
      <c r="A23778" s="7" t="s">
        <v>34</v>
      </c>
      <c r="B23778" s="7" t="s">
        <v>103</v>
      </c>
      <c r="C23778" s="7" t="s">
        <v>1443</v>
      </c>
      <c r="D23778" s="7" t="n">
        <v>0</v>
      </c>
      <c r="E23778" s="7" t="n">
        <v>0</v>
      </c>
      <c r="F23778" s="7" t="n">
        <v>1</v>
      </c>
      <c r="G23778" s="7" t="n">
        <v>143.98</v>
      </c>
    </row>
    <row r="23779" customFormat="false" ht="15" hidden="false" customHeight="false" outlineLevel="0" collapsed="false">
      <c r="A23779" s="7" t="s">
        <v>34</v>
      </c>
      <c r="B23779" s="7" t="s">
        <v>103</v>
      </c>
      <c r="C23779" s="7" t="s">
        <v>1443</v>
      </c>
      <c r="D23779" s="7" t="n">
        <v>0</v>
      </c>
      <c r="E23779" s="7" t="n">
        <v>0</v>
      </c>
      <c r="F23779" s="7" t="n">
        <v>3</v>
      </c>
      <c r="G23779" s="7" t="n">
        <v>388.74</v>
      </c>
    </row>
    <row r="23780" customFormat="false" ht="15" hidden="false" customHeight="false" outlineLevel="0" collapsed="false">
      <c r="A23780" s="7" t="s">
        <v>34</v>
      </c>
      <c r="B23780" s="7" t="s">
        <v>103</v>
      </c>
      <c r="C23780" s="7" t="s">
        <v>1443</v>
      </c>
      <c r="D23780" s="7" t="n">
        <v>0</v>
      </c>
      <c r="E23780" s="7" t="n">
        <v>0</v>
      </c>
      <c r="F23780" s="7" t="n">
        <v>10</v>
      </c>
      <c r="G23780" s="7" t="n">
        <v>1324.6</v>
      </c>
    </row>
    <row r="23781" customFormat="false" ht="15" hidden="false" customHeight="false" outlineLevel="0" collapsed="false">
      <c r="A23781" s="7" t="s">
        <v>34</v>
      </c>
      <c r="B23781" s="7" t="s">
        <v>103</v>
      </c>
      <c r="C23781" s="7" t="s">
        <v>1443</v>
      </c>
      <c r="D23781" s="7" t="n">
        <v>0</v>
      </c>
      <c r="E23781" s="7" t="n">
        <v>0</v>
      </c>
      <c r="F23781" s="7" t="n">
        <v>1</v>
      </c>
      <c r="G23781" s="7" t="n">
        <v>129.58</v>
      </c>
    </row>
    <row r="23782" customFormat="false" ht="15" hidden="false" customHeight="false" outlineLevel="0" collapsed="false">
      <c r="A23782" s="7" t="s">
        <v>34</v>
      </c>
      <c r="B23782" s="7" t="s">
        <v>103</v>
      </c>
      <c r="C23782" s="7" t="s">
        <v>1443</v>
      </c>
      <c r="D23782" s="7" t="n">
        <v>0</v>
      </c>
      <c r="E23782" s="7" t="n">
        <v>0</v>
      </c>
      <c r="F23782" s="7" t="n">
        <v>1</v>
      </c>
      <c r="G23782" s="7" t="n">
        <v>115.19</v>
      </c>
    </row>
    <row r="23783" customFormat="false" ht="15" hidden="false" customHeight="false" outlineLevel="0" collapsed="false">
      <c r="A23783" s="7" t="s">
        <v>34</v>
      </c>
      <c r="B23783" s="7" t="s">
        <v>103</v>
      </c>
      <c r="C23783" s="7" t="s">
        <v>1443</v>
      </c>
      <c r="D23783" s="7" t="n">
        <v>0</v>
      </c>
      <c r="E23783" s="7" t="n">
        <v>0</v>
      </c>
      <c r="F23783" s="7" t="n">
        <v>2</v>
      </c>
      <c r="G23783" s="7" t="n">
        <v>0</v>
      </c>
    </row>
    <row r="23784" customFormat="false" ht="15" hidden="false" customHeight="false" outlineLevel="0" collapsed="false">
      <c r="A23784" s="7" t="s">
        <v>34</v>
      </c>
      <c r="B23784" s="7" t="s">
        <v>103</v>
      </c>
      <c r="C23784" s="7" t="s">
        <v>1443</v>
      </c>
      <c r="D23784" s="7" t="n">
        <v>0</v>
      </c>
      <c r="E23784" s="7" t="n">
        <v>0</v>
      </c>
      <c r="F23784" s="7" t="n">
        <v>1</v>
      </c>
      <c r="G23784" s="7" t="n">
        <v>143.98</v>
      </c>
    </row>
    <row r="23785" customFormat="false" ht="15" hidden="false" customHeight="false" outlineLevel="0" collapsed="false">
      <c r="A23785" s="7" t="s">
        <v>34</v>
      </c>
      <c r="B23785" s="7" t="s">
        <v>103</v>
      </c>
      <c r="C23785" s="7" t="s">
        <v>1443</v>
      </c>
      <c r="D23785" s="7" t="n">
        <v>0</v>
      </c>
      <c r="E23785" s="7" t="n">
        <v>0</v>
      </c>
      <c r="F23785" s="7" t="n">
        <v>1</v>
      </c>
      <c r="G23785" s="7" t="n">
        <v>115.19</v>
      </c>
    </row>
    <row r="23786" customFormat="false" ht="15" hidden="false" customHeight="false" outlineLevel="0" collapsed="false">
      <c r="A23786" s="7" t="s">
        <v>34</v>
      </c>
      <c r="B23786" s="7" t="s">
        <v>103</v>
      </c>
      <c r="C23786" s="7" t="s">
        <v>1443</v>
      </c>
      <c r="D23786" s="7" t="n">
        <v>0</v>
      </c>
      <c r="E23786" s="7" t="n">
        <v>0</v>
      </c>
      <c r="F23786" s="7" t="n">
        <v>1</v>
      </c>
      <c r="G23786" s="7" t="n">
        <v>143.98</v>
      </c>
    </row>
    <row r="23787" customFormat="false" ht="15" hidden="false" customHeight="false" outlineLevel="0" collapsed="false">
      <c r="A23787" s="7" t="s">
        <v>34</v>
      </c>
      <c r="B23787" s="7" t="s">
        <v>103</v>
      </c>
      <c r="C23787" s="7" t="s">
        <v>1443</v>
      </c>
      <c r="D23787" s="7" t="n">
        <v>0</v>
      </c>
      <c r="E23787" s="7" t="n">
        <v>0</v>
      </c>
      <c r="F23787" s="7" t="n">
        <v>1</v>
      </c>
      <c r="G23787" s="7" t="n">
        <v>129.58</v>
      </c>
    </row>
    <row r="23788" customFormat="false" ht="15" hidden="false" customHeight="false" outlineLevel="0" collapsed="false">
      <c r="A23788" s="7" t="s">
        <v>34</v>
      </c>
      <c r="B23788" s="7" t="s">
        <v>103</v>
      </c>
      <c r="C23788" s="7" t="s">
        <v>1443</v>
      </c>
      <c r="D23788" s="7" t="n">
        <v>0</v>
      </c>
      <c r="E23788" s="7" t="n">
        <v>0</v>
      </c>
      <c r="F23788" s="7" t="n">
        <v>1</v>
      </c>
      <c r="G23788" s="7" t="n">
        <v>143.99</v>
      </c>
    </row>
    <row r="23789" customFormat="false" ht="15" hidden="false" customHeight="false" outlineLevel="0" collapsed="false">
      <c r="A23789" s="7" t="s">
        <v>34</v>
      </c>
      <c r="B23789" s="7" t="s">
        <v>103</v>
      </c>
      <c r="C23789" s="7" t="s">
        <v>1443</v>
      </c>
      <c r="D23789" s="7" t="n">
        <v>0</v>
      </c>
      <c r="E23789" s="7" t="n">
        <v>0</v>
      </c>
      <c r="F23789" s="7" t="n">
        <v>1</v>
      </c>
      <c r="G23789" s="7" t="n">
        <v>115.19</v>
      </c>
    </row>
    <row r="23790" customFormat="false" ht="15" hidden="false" customHeight="false" outlineLevel="0" collapsed="false">
      <c r="A23790" s="7" t="s">
        <v>34</v>
      </c>
      <c r="B23790" s="7" t="s">
        <v>103</v>
      </c>
      <c r="C23790" s="7" t="s">
        <v>1443</v>
      </c>
      <c r="D23790" s="7" t="n">
        <v>0</v>
      </c>
      <c r="E23790" s="7" t="n">
        <v>0</v>
      </c>
      <c r="F23790" s="7" t="n">
        <v>1</v>
      </c>
      <c r="G23790" s="7" t="n">
        <v>115.19</v>
      </c>
    </row>
    <row r="23791" customFormat="false" ht="15" hidden="false" customHeight="false" outlineLevel="0" collapsed="false">
      <c r="A23791" s="7" t="s">
        <v>34</v>
      </c>
      <c r="B23791" s="7" t="s">
        <v>103</v>
      </c>
      <c r="C23791" s="7" t="s">
        <v>1443</v>
      </c>
      <c r="D23791" s="7" t="n">
        <v>0</v>
      </c>
      <c r="E23791" s="7" t="n">
        <v>0</v>
      </c>
      <c r="F23791" s="7" t="n">
        <v>1</v>
      </c>
      <c r="G23791" s="7" t="n">
        <v>115.18</v>
      </c>
    </row>
    <row r="23792" customFormat="false" ht="15" hidden="false" customHeight="false" outlineLevel="0" collapsed="false">
      <c r="A23792" s="7" t="s">
        <v>34</v>
      </c>
      <c r="B23792" s="7" t="s">
        <v>103</v>
      </c>
      <c r="C23792" s="7" t="s">
        <v>1443</v>
      </c>
      <c r="D23792" s="7" t="n">
        <v>0</v>
      </c>
      <c r="E23792" s="7" t="n">
        <v>0</v>
      </c>
      <c r="F23792" s="7" t="n">
        <v>2</v>
      </c>
      <c r="G23792" s="7" t="n">
        <v>259.18</v>
      </c>
    </row>
    <row r="23793" customFormat="false" ht="15" hidden="false" customHeight="false" outlineLevel="0" collapsed="false">
      <c r="A23793" s="7" t="s">
        <v>34</v>
      </c>
      <c r="B23793" s="7" t="s">
        <v>103</v>
      </c>
      <c r="C23793" s="7" t="s">
        <v>1443</v>
      </c>
      <c r="D23793" s="7" t="n">
        <v>0</v>
      </c>
      <c r="E23793" s="7" t="n">
        <v>0</v>
      </c>
      <c r="F23793" s="7" t="n">
        <v>2</v>
      </c>
      <c r="G23793" s="7" t="n">
        <v>254.15</v>
      </c>
    </row>
    <row r="23794" customFormat="false" ht="15" hidden="false" customHeight="false" outlineLevel="0" collapsed="false">
      <c r="A23794" s="7" t="s">
        <v>34</v>
      </c>
      <c r="B23794" s="7" t="s">
        <v>103</v>
      </c>
      <c r="C23794" s="7" t="s">
        <v>1443</v>
      </c>
      <c r="D23794" s="7" t="n">
        <v>0</v>
      </c>
      <c r="E23794" s="7" t="n">
        <v>0</v>
      </c>
      <c r="F23794" s="7" t="n">
        <v>1</v>
      </c>
      <c r="G23794" s="7" t="n">
        <v>129.59</v>
      </c>
    </row>
    <row r="23795" customFormat="false" ht="15" hidden="false" customHeight="false" outlineLevel="0" collapsed="false">
      <c r="A23795" s="7" t="s">
        <v>34</v>
      </c>
      <c r="B23795" s="7" t="s">
        <v>103</v>
      </c>
      <c r="C23795" s="7" t="s">
        <v>1443</v>
      </c>
      <c r="D23795" s="7" t="n">
        <v>0</v>
      </c>
      <c r="E23795" s="7" t="n">
        <v>0</v>
      </c>
      <c r="F23795" s="7" t="n">
        <v>1</v>
      </c>
      <c r="G23795" s="7" t="n">
        <v>143.98</v>
      </c>
    </row>
    <row r="23796" customFormat="false" ht="15" hidden="false" customHeight="false" outlineLevel="0" collapsed="false">
      <c r="A23796" s="7" t="s">
        <v>34</v>
      </c>
      <c r="B23796" s="7" t="s">
        <v>103</v>
      </c>
      <c r="C23796" s="7" t="s">
        <v>1443</v>
      </c>
      <c r="D23796" s="7" t="n">
        <v>0</v>
      </c>
      <c r="E23796" s="7" t="n">
        <v>0</v>
      </c>
      <c r="F23796" s="7" t="n">
        <v>1</v>
      </c>
      <c r="G23796" s="7" t="n">
        <v>143.98</v>
      </c>
    </row>
    <row r="23797" customFormat="false" ht="15" hidden="false" customHeight="false" outlineLevel="0" collapsed="false">
      <c r="A23797" s="7" t="s">
        <v>34</v>
      </c>
      <c r="B23797" s="7" t="s">
        <v>103</v>
      </c>
      <c r="C23797" s="7" t="s">
        <v>1443</v>
      </c>
      <c r="D23797" s="7" t="n">
        <v>0</v>
      </c>
      <c r="E23797" s="7" t="n">
        <v>0</v>
      </c>
      <c r="F23797" s="7" t="n">
        <v>1</v>
      </c>
      <c r="G23797" s="7" t="n">
        <v>143.99</v>
      </c>
    </row>
    <row r="23798" customFormat="false" ht="15" hidden="false" customHeight="false" outlineLevel="0" collapsed="false">
      <c r="A23798" s="7" t="s">
        <v>34</v>
      </c>
      <c r="B23798" s="7" t="s">
        <v>103</v>
      </c>
      <c r="C23798" s="7" t="s">
        <v>1443</v>
      </c>
      <c r="D23798" s="7" t="n">
        <v>0</v>
      </c>
      <c r="E23798" s="7" t="n">
        <v>0</v>
      </c>
      <c r="F23798" s="7" t="n">
        <v>1</v>
      </c>
      <c r="G23798" s="7" t="n">
        <v>143.98</v>
      </c>
    </row>
    <row r="23799" customFormat="false" ht="15" hidden="false" customHeight="false" outlineLevel="0" collapsed="false">
      <c r="A23799" s="7" t="s">
        <v>34</v>
      </c>
      <c r="B23799" s="7" t="s">
        <v>103</v>
      </c>
      <c r="C23799" s="7" t="s">
        <v>1443</v>
      </c>
      <c r="D23799" s="7" t="n">
        <v>0</v>
      </c>
      <c r="E23799" s="7" t="n">
        <v>0</v>
      </c>
      <c r="F23799" s="7" t="n">
        <v>1</v>
      </c>
      <c r="G23799" s="7" t="n">
        <v>143.99</v>
      </c>
    </row>
    <row r="23800" customFormat="false" ht="15" hidden="false" customHeight="false" outlineLevel="0" collapsed="false">
      <c r="A23800" s="7" t="s">
        <v>34</v>
      </c>
      <c r="B23800" s="7" t="s">
        <v>103</v>
      </c>
      <c r="C23800" s="7" t="s">
        <v>1443</v>
      </c>
      <c r="D23800" s="7" t="n">
        <v>0</v>
      </c>
      <c r="E23800" s="7" t="n">
        <v>0</v>
      </c>
      <c r="F23800" s="7" t="n">
        <v>1</v>
      </c>
      <c r="G23800" s="7" t="n">
        <v>143.99</v>
      </c>
    </row>
    <row r="23801" customFormat="false" ht="15" hidden="false" customHeight="false" outlineLevel="0" collapsed="false">
      <c r="A23801" s="7" t="s">
        <v>34</v>
      </c>
      <c r="B23801" s="7" t="s">
        <v>103</v>
      </c>
      <c r="C23801" s="7" t="s">
        <v>1443</v>
      </c>
      <c r="D23801" s="7" t="n">
        <v>0</v>
      </c>
      <c r="E23801" s="7" t="n">
        <v>0</v>
      </c>
      <c r="F23801" s="7" t="n">
        <v>1</v>
      </c>
      <c r="G23801" s="7" t="n">
        <v>129.59</v>
      </c>
    </row>
    <row r="23802" customFormat="false" ht="15" hidden="false" customHeight="false" outlineLevel="0" collapsed="false">
      <c r="A23802" s="7" t="s">
        <v>34</v>
      </c>
      <c r="B23802" s="7" t="s">
        <v>103</v>
      </c>
      <c r="C23802" s="7" t="s">
        <v>1443</v>
      </c>
      <c r="D23802" s="7" t="n">
        <v>0</v>
      </c>
      <c r="E23802" s="7" t="n">
        <v>0</v>
      </c>
      <c r="F23802" s="7" t="n">
        <v>1</v>
      </c>
      <c r="G23802" s="7" t="n">
        <v>143.99</v>
      </c>
    </row>
    <row r="23803" customFormat="false" ht="15" hidden="false" customHeight="false" outlineLevel="0" collapsed="false">
      <c r="A23803" s="7" t="s">
        <v>34</v>
      </c>
      <c r="B23803" s="7" t="s">
        <v>103</v>
      </c>
      <c r="C23803" s="7" t="s">
        <v>1443</v>
      </c>
      <c r="D23803" s="7" t="n">
        <v>0</v>
      </c>
      <c r="E23803" s="7" t="n">
        <v>0</v>
      </c>
      <c r="F23803" s="7" t="n">
        <v>7</v>
      </c>
      <c r="G23803" s="7" t="n">
        <v>950.33</v>
      </c>
    </row>
    <row r="23804" customFormat="false" ht="15" hidden="false" customHeight="false" outlineLevel="0" collapsed="false">
      <c r="A23804" s="7" t="s">
        <v>34</v>
      </c>
      <c r="B23804" s="7" t="s">
        <v>103</v>
      </c>
      <c r="C23804" s="7" t="s">
        <v>1443</v>
      </c>
      <c r="D23804" s="7" t="n">
        <v>0</v>
      </c>
      <c r="E23804" s="7" t="n">
        <v>0</v>
      </c>
      <c r="F23804" s="7" t="n">
        <v>1</v>
      </c>
      <c r="G23804" s="7" t="n">
        <v>143.98</v>
      </c>
    </row>
    <row r="23805" customFormat="false" ht="15" hidden="false" customHeight="false" outlineLevel="0" collapsed="false">
      <c r="A23805" s="7" t="s">
        <v>34</v>
      </c>
      <c r="B23805" s="7" t="s">
        <v>103</v>
      </c>
      <c r="C23805" s="7" t="s">
        <v>1443</v>
      </c>
      <c r="D23805" s="7" t="n">
        <v>0</v>
      </c>
      <c r="E23805" s="7" t="n">
        <v>0</v>
      </c>
      <c r="F23805" s="7" t="n">
        <v>1</v>
      </c>
      <c r="G23805" s="7" t="n">
        <v>143.98</v>
      </c>
    </row>
    <row r="23806" customFormat="false" ht="15" hidden="false" customHeight="false" outlineLevel="0" collapsed="false">
      <c r="A23806" s="7" t="s">
        <v>34</v>
      </c>
      <c r="B23806" s="7" t="s">
        <v>103</v>
      </c>
      <c r="C23806" s="7" t="s">
        <v>1443</v>
      </c>
      <c r="D23806" s="7" t="n">
        <v>0</v>
      </c>
      <c r="E23806" s="7" t="n">
        <v>0</v>
      </c>
      <c r="F23806" s="7" t="n">
        <v>39</v>
      </c>
      <c r="G23806" s="7" t="n">
        <v>5226.49</v>
      </c>
    </row>
    <row r="23807" customFormat="false" ht="15" hidden="false" customHeight="false" outlineLevel="0" collapsed="false">
      <c r="A23807" s="7" t="s">
        <v>34</v>
      </c>
      <c r="B23807" s="7" t="s">
        <v>103</v>
      </c>
      <c r="C23807" s="7" t="s">
        <v>1443</v>
      </c>
      <c r="D23807" s="7" t="n">
        <v>0</v>
      </c>
      <c r="E23807" s="7" t="n">
        <v>0</v>
      </c>
      <c r="F23807" s="7" t="n">
        <v>1</v>
      </c>
      <c r="G23807" s="7" t="n">
        <v>122.39</v>
      </c>
    </row>
    <row r="23808" customFormat="false" ht="15" hidden="false" customHeight="false" outlineLevel="0" collapsed="false">
      <c r="A23808" s="7" t="s">
        <v>34</v>
      </c>
      <c r="B23808" s="7" t="s">
        <v>103</v>
      </c>
      <c r="C23808" s="7" t="s">
        <v>1443</v>
      </c>
      <c r="D23808" s="7" t="n">
        <v>0</v>
      </c>
      <c r="E23808" s="7" t="n">
        <v>0</v>
      </c>
      <c r="F23808" s="7" t="n">
        <v>1</v>
      </c>
      <c r="G23808" s="7" t="n">
        <v>122.39</v>
      </c>
    </row>
    <row r="23809" customFormat="false" ht="15" hidden="false" customHeight="false" outlineLevel="0" collapsed="false">
      <c r="A23809" s="7" t="s">
        <v>34</v>
      </c>
      <c r="B23809" s="7" t="s">
        <v>103</v>
      </c>
      <c r="C23809" s="7" t="s">
        <v>1443</v>
      </c>
      <c r="D23809" s="7" t="n">
        <v>0</v>
      </c>
      <c r="E23809" s="7" t="n">
        <v>0</v>
      </c>
      <c r="F23809" s="7" t="n">
        <v>1</v>
      </c>
      <c r="G23809" s="7" t="n">
        <v>115.19</v>
      </c>
    </row>
    <row r="23810" customFormat="false" ht="15" hidden="false" customHeight="false" outlineLevel="0" collapsed="false">
      <c r="A23810" s="7" t="s">
        <v>34</v>
      </c>
      <c r="B23810" s="7" t="s">
        <v>103</v>
      </c>
      <c r="C23810" s="7" t="s">
        <v>1443</v>
      </c>
      <c r="D23810" s="7" t="n">
        <v>0</v>
      </c>
      <c r="E23810" s="7" t="n">
        <v>0</v>
      </c>
      <c r="F23810" s="7" t="n">
        <v>1</v>
      </c>
      <c r="G23810" s="7" t="n">
        <v>143.98</v>
      </c>
    </row>
    <row r="23811" customFormat="false" ht="15" hidden="false" customHeight="false" outlineLevel="0" collapsed="false">
      <c r="A23811" s="7" t="s">
        <v>34</v>
      </c>
      <c r="B23811" s="7" t="s">
        <v>103</v>
      </c>
      <c r="C23811" s="7" t="s">
        <v>1443</v>
      </c>
      <c r="D23811" s="7" t="n">
        <v>0</v>
      </c>
      <c r="E23811" s="7" t="n">
        <v>0</v>
      </c>
      <c r="F23811" s="7" t="n">
        <v>1</v>
      </c>
      <c r="G23811" s="7" t="n">
        <v>143.99</v>
      </c>
    </row>
    <row r="23812" customFormat="false" ht="15" hidden="false" customHeight="false" outlineLevel="0" collapsed="false">
      <c r="A23812" s="7" t="s">
        <v>34</v>
      </c>
      <c r="B23812" s="7" t="s">
        <v>103</v>
      </c>
      <c r="C23812" s="7" t="s">
        <v>1443</v>
      </c>
      <c r="D23812" s="7" t="n">
        <v>0</v>
      </c>
      <c r="E23812" s="7" t="n">
        <v>0</v>
      </c>
      <c r="F23812" s="7" t="n">
        <v>1</v>
      </c>
      <c r="G23812" s="7" t="n">
        <v>115.19</v>
      </c>
    </row>
    <row r="23813" customFormat="false" ht="15" hidden="false" customHeight="false" outlineLevel="0" collapsed="false">
      <c r="A23813" s="7" t="s">
        <v>34</v>
      </c>
      <c r="B23813" s="7" t="s">
        <v>103</v>
      </c>
      <c r="C23813" s="7" t="s">
        <v>1443</v>
      </c>
      <c r="D23813" s="7" t="n">
        <v>0</v>
      </c>
      <c r="E23813" s="7" t="n">
        <v>0</v>
      </c>
      <c r="F23813" s="7" t="n">
        <v>1</v>
      </c>
      <c r="G23813" s="7" t="n">
        <v>115.19</v>
      </c>
    </row>
    <row r="23814" customFormat="false" ht="15" hidden="false" customHeight="false" outlineLevel="0" collapsed="false">
      <c r="A23814" s="7" t="s">
        <v>34</v>
      </c>
      <c r="B23814" s="7" t="s">
        <v>103</v>
      </c>
      <c r="C23814" s="7" t="s">
        <v>1443</v>
      </c>
      <c r="D23814" s="7" t="n">
        <v>0</v>
      </c>
      <c r="E23814" s="7" t="n">
        <v>0</v>
      </c>
      <c r="F23814" s="7" t="n">
        <v>2</v>
      </c>
      <c r="G23814" s="7" t="n">
        <v>273.58</v>
      </c>
    </row>
    <row r="23815" customFormat="false" ht="15" hidden="false" customHeight="false" outlineLevel="0" collapsed="false">
      <c r="A23815" s="7" t="s">
        <v>34</v>
      </c>
      <c r="B23815" s="7" t="s">
        <v>103</v>
      </c>
      <c r="C23815" s="7" t="s">
        <v>1443</v>
      </c>
      <c r="D23815" s="7" t="n">
        <v>0</v>
      </c>
      <c r="E23815" s="7" t="n">
        <v>0</v>
      </c>
      <c r="F23815" s="7" t="n">
        <v>1</v>
      </c>
      <c r="G23815" s="7" t="n">
        <v>129.59</v>
      </c>
    </row>
    <row r="23816" customFormat="false" ht="15" hidden="false" customHeight="false" outlineLevel="0" collapsed="false">
      <c r="A23816" s="7" t="s">
        <v>34</v>
      </c>
      <c r="B23816" s="7" t="s">
        <v>103</v>
      </c>
      <c r="C23816" s="7" t="s">
        <v>1443</v>
      </c>
      <c r="D23816" s="7" t="n">
        <v>0</v>
      </c>
      <c r="E23816" s="7" t="n">
        <v>0</v>
      </c>
      <c r="F23816" s="7" t="n">
        <v>1</v>
      </c>
      <c r="G23816" s="7" t="n">
        <v>115.19</v>
      </c>
    </row>
    <row r="23817" customFormat="false" ht="15" hidden="false" customHeight="false" outlineLevel="0" collapsed="false">
      <c r="A23817" s="7" t="s">
        <v>34</v>
      </c>
      <c r="B23817" s="7" t="s">
        <v>103</v>
      </c>
      <c r="C23817" s="7" t="s">
        <v>1443</v>
      </c>
      <c r="D23817" s="7" t="n">
        <v>0</v>
      </c>
      <c r="E23817" s="7" t="n">
        <v>0</v>
      </c>
      <c r="F23817" s="7" t="n">
        <v>1</v>
      </c>
      <c r="G23817" s="7" t="n">
        <v>143.98</v>
      </c>
    </row>
    <row r="23818" customFormat="false" ht="15" hidden="false" customHeight="false" outlineLevel="0" collapsed="false">
      <c r="A23818" s="7" t="s">
        <v>34</v>
      </c>
      <c r="B23818" s="7" t="s">
        <v>103</v>
      </c>
      <c r="C23818" s="7" t="s">
        <v>1443</v>
      </c>
      <c r="D23818" s="7" t="n">
        <v>0</v>
      </c>
      <c r="E23818" s="7" t="n">
        <v>0</v>
      </c>
      <c r="F23818" s="7" t="n">
        <v>1</v>
      </c>
      <c r="G23818" s="7" t="n">
        <v>129.59</v>
      </c>
    </row>
    <row r="23819" customFormat="false" ht="15" hidden="false" customHeight="false" outlineLevel="0" collapsed="false">
      <c r="A23819" s="7" t="s">
        <v>34</v>
      </c>
      <c r="B23819" s="7" t="s">
        <v>103</v>
      </c>
      <c r="C23819" s="7" t="s">
        <v>1443</v>
      </c>
      <c r="D23819" s="7" t="n">
        <v>0</v>
      </c>
      <c r="E23819" s="7" t="n">
        <v>0</v>
      </c>
      <c r="F23819" s="7" t="n">
        <v>1</v>
      </c>
      <c r="G23819" s="7" t="n">
        <v>129.59</v>
      </c>
    </row>
    <row r="23820" customFormat="false" ht="15" hidden="false" customHeight="false" outlineLevel="0" collapsed="false">
      <c r="A23820" s="7" t="s">
        <v>34</v>
      </c>
      <c r="B23820" s="7" t="s">
        <v>103</v>
      </c>
      <c r="C23820" s="7" t="s">
        <v>1443</v>
      </c>
      <c r="D23820" s="7" t="n">
        <v>0</v>
      </c>
      <c r="E23820" s="7" t="n">
        <v>0</v>
      </c>
      <c r="F23820" s="7" t="n">
        <v>2</v>
      </c>
      <c r="G23820" s="7" t="n">
        <v>254.15</v>
      </c>
    </row>
    <row r="23821" customFormat="false" ht="15" hidden="false" customHeight="false" outlineLevel="0" collapsed="false">
      <c r="A23821" s="7" t="s">
        <v>34</v>
      </c>
      <c r="B23821" s="7" t="s">
        <v>103</v>
      </c>
      <c r="C23821" s="7" t="s">
        <v>1443</v>
      </c>
      <c r="D23821" s="7" t="n">
        <v>0</v>
      </c>
      <c r="E23821" s="7" t="n">
        <v>0</v>
      </c>
      <c r="F23821" s="7" t="n">
        <v>1</v>
      </c>
      <c r="G23821" s="7" t="n">
        <v>129.59</v>
      </c>
    </row>
    <row r="23822" customFormat="false" ht="15" hidden="false" customHeight="false" outlineLevel="0" collapsed="false">
      <c r="A23822" s="7" t="s">
        <v>34</v>
      </c>
      <c r="B23822" s="7" t="s">
        <v>103</v>
      </c>
      <c r="C23822" s="7" t="s">
        <v>1443</v>
      </c>
      <c r="D23822" s="7" t="n">
        <v>0</v>
      </c>
      <c r="E23822" s="7" t="n">
        <v>0</v>
      </c>
      <c r="F23822" s="7" t="n">
        <v>1</v>
      </c>
      <c r="G23822" s="7" t="n">
        <v>115.19</v>
      </c>
    </row>
    <row r="23823" customFormat="false" ht="15" hidden="false" customHeight="false" outlineLevel="0" collapsed="false">
      <c r="A23823" s="7" t="s">
        <v>34</v>
      </c>
      <c r="B23823" s="7" t="s">
        <v>103</v>
      </c>
      <c r="C23823" s="7" t="s">
        <v>1443</v>
      </c>
      <c r="D23823" s="7" t="n">
        <v>0</v>
      </c>
      <c r="E23823" s="7" t="n">
        <v>0</v>
      </c>
      <c r="F23823" s="7" t="n">
        <v>2</v>
      </c>
      <c r="G23823" s="7" t="n">
        <v>244.78</v>
      </c>
    </row>
    <row r="23824" customFormat="false" ht="15" hidden="false" customHeight="false" outlineLevel="0" collapsed="false">
      <c r="A23824" s="7" t="s">
        <v>34</v>
      </c>
      <c r="B23824" s="7" t="s">
        <v>103</v>
      </c>
      <c r="C23824" s="7" t="s">
        <v>1443</v>
      </c>
      <c r="D23824" s="7" t="n">
        <v>0</v>
      </c>
      <c r="E23824" s="7" t="n">
        <v>0</v>
      </c>
      <c r="F23824" s="7" t="n">
        <v>1</v>
      </c>
      <c r="G23824" s="7" t="n">
        <v>115.19</v>
      </c>
    </row>
    <row r="23825" customFormat="false" ht="15" hidden="false" customHeight="false" outlineLevel="0" collapsed="false">
      <c r="A23825" s="7" t="s">
        <v>34</v>
      </c>
      <c r="B23825" s="7" t="s">
        <v>103</v>
      </c>
      <c r="C23825" s="7" t="s">
        <v>1443</v>
      </c>
      <c r="D23825" s="7" t="n">
        <v>0</v>
      </c>
      <c r="E23825" s="7" t="n">
        <v>0</v>
      </c>
      <c r="F23825" s="7" t="n">
        <v>1</v>
      </c>
      <c r="G23825" s="7" t="n">
        <v>143.98</v>
      </c>
    </row>
    <row r="23826" customFormat="false" ht="15" hidden="false" customHeight="false" outlineLevel="0" collapsed="false">
      <c r="A23826" s="7" t="s">
        <v>34</v>
      </c>
      <c r="B23826" s="7" t="s">
        <v>103</v>
      </c>
      <c r="C23826" s="7" t="s">
        <v>1443</v>
      </c>
      <c r="D23826" s="7" t="n">
        <v>0</v>
      </c>
      <c r="E23826" s="7" t="n">
        <v>0</v>
      </c>
      <c r="F23826" s="7" t="n">
        <v>10</v>
      </c>
      <c r="G23826" s="7" t="n">
        <v>1336.19</v>
      </c>
    </row>
    <row r="23827" customFormat="false" ht="15" hidden="false" customHeight="false" outlineLevel="0" collapsed="false">
      <c r="A23827" s="7" t="s">
        <v>34</v>
      </c>
      <c r="B23827" s="7" t="s">
        <v>103</v>
      </c>
      <c r="C23827" s="7" t="s">
        <v>1443</v>
      </c>
      <c r="D23827" s="7" t="n">
        <v>0</v>
      </c>
      <c r="E23827" s="7" t="n">
        <v>0</v>
      </c>
      <c r="F23827" s="7" t="n">
        <v>9</v>
      </c>
      <c r="G23827" s="7" t="n">
        <v>1221.4</v>
      </c>
    </row>
    <row r="23828" customFormat="false" ht="15" hidden="false" customHeight="false" outlineLevel="0" collapsed="false">
      <c r="A23828" s="7" t="s">
        <v>34</v>
      </c>
      <c r="B23828" s="7" t="s">
        <v>103</v>
      </c>
      <c r="C23828" s="7" t="s">
        <v>1443</v>
      </c>
      <c r="D23828" s="7" t="n">
        <v>0</v>
      </c>
      <c r="E23828" s="7" t="n">
        <v>0</v>
      </c>
      <c r="F23828" s="7" t="n">
        <v>2</v>
      </c>
      <c r="G23828" s="7" t="n">
        <v>266.37</v>
      </c>
    </row>
    <row r="23829" customFormat="false" ht="15" hidden="false" customHeight="false" outlineLevel="0" collapsed="false">
      <c r="A23829" s="7" t="s">
        <v>34</v>
      </c>
      <c r="B23829" s="7" t="s">
        <v>103</v>
      </c>
      <c r="C23829" s="7" t="s">
        <v>1443</v>
      </c>
      <c r="D23829" s="7" t="n">
        <v>0</v>
      </c>
      <c r="E23829" s="7" t="n">
        <v>0</v>
      </c>
      <c r="F23829" s="7" t="n">
        <v>11</v>
      </c>
      <c r="G23829" s="7" t="n">
        <v>1422.88</v>
      </c>
    </row>
    <row r="23830" customFormat="false" ht="15" hidden="false" customHeight="false" outlineLevel="0" collapsed="false">
      <c r="A23830" s="7" t="s">
        <v>34</v>
      </c>
      <c r="B23830" s="7" t="s">
        <v>103</v>
      </c>
      <c r="C23830" s="7" t="s">
        <v>1443</v>
      </c>
      <c r="D23830" s="7" t="n">
        <v>0</v>
      </c>
      <c r="E23830" s="7" t="n">
        <v>0</v>
      </c>
      <c r="F23830" s="7" t="n">
        <v>4</v>
      </c>
      <c r="G23830" s="7" t="n">
        <v>561.56</v>
      </c>
    </row>
    <row r="23831" customFormat="false" ht="15" hidden="false" customHeight="false" outlineLevel="0" collapsed="false">
      <c r="A23831" s="7" t="s">
        <v>34</v>
      </c>
      <c r="B23831" s="7" t="s">
        <v>103</v>
      </c>
      <c r="C23831" s="7" t="s">
        <v>1443</v>
      </c>
      <c r="D23831" s="7" t="n">
        <v>0</v>
      </c>
      <c r="E23831" s="7" t="n">
        <v>0</v>
      </c>
      <c r="F23831" s="7" t="n">
        <v>1</v>
      </c>
      <c r="G23831" s="7" t="n">
        <v>115.19</v>
      </c>
    </row>
    <row r="23832" customFormat="false" ht="15" hidden="false" customHeight="false" outlineLevel="0" collapsed="false">
      <c r="A23832" s="7" t="s">
        <v>34</v>
      </c>
      <c r="B23832" s="7" t="s">
        <v>103</v>
      </c>
      <c r="C23832" s="7" t="s">
        <v>1443</v>
      </c>
      <c r="D23832" s="7" t="n">
        <v>0</v>
      </c>
      <c r="E23832" s="7" t="n">
        <v>0</v>
      </c>
      <c r="F23832" s="7" t="n">
        <v>1</v>
      </c>
      <c r="G23832" s="7" t="n">
        <v>129.59</v>
      </c>
    </row>
    <row r="23833" customFormat="false" ht="15" hidden="false" customHeight="false" outlineLevel="0" collapsed="false">
      <c r="A23833" s="7" t="s">
        <v>34</v>
      </c>
      <c r="B23833" s="7" t="s">
        <v>103</v>
      </c>
      <c r="C23833" s="7" t="s">
        <v>1443</v>
      </c>
      <c r="D23833" s="7" t="n">
        <v>0</v>
      </c>
      <c r="E23833" s="7" t="n">
        <v>0</v>
      </c>
      <c r="F23833" s="7" t="n">
        <v>1</v>
      </c>
      <c r="G23833" s="7" t="n">
        <v>129.59</v>
      </c>
    </row>
    <row r="23834" customFormat="false" ht="15" hidden="false" customHeight="false" outlineLevel="0" collapsed="false">
      <c r="A23834" s="7" t="s">
        <v>34</v>
      </c>
      <c r="B23834" s="7" t="s">
        <v>103</v>
      </c>
      <c r="C23834" s="7" t="s">
        <v>1443</v>
      </c>
      <c r="D23834" s="7" t="n">
        <v>0</v>
      </c>
      <c r="E23834" s="7" t="n">
        <v>0</v>
      </c>
      <c r="F23834" s="7" t="n">
        <v>1</v>
      </c>
      <c r="G23834" s="7" t="n">
        <v>143.99</v>
      </c>
    </row>
    <row r="23835" customFormat="false" ht="15" hidden="false" customHeight="false" outlineLevel="0" collapsed="false">
      <c r="A23835" s="7" t="s">
        <v>34</v>
      </c>
      <c r="B23835" s="7" t="s">
        <v>103</v>
      </c>
      <c r="C23835" s="7" t="s">
        <v>1443</v>
      </c>
      <c r="D23835" s="7" t="n">
        <v>0</v>
      </c>
      <c r="E23835" s="7" t="n">
        <v>0</v>
      </c>
      <c r="F23835" s="7" t="n">
        <v>1</v>
      </c>
      <c r="G23835" s="7" t="n">
        <v>143.99</v>
      </c>
    </row>
    <row r="23836" customFormat="false" ht="15" hidden="false" customHeight="false" outlineLevel="0" collapsed="false">
      <c r="A23836" s="7" t="s">
        <v>34</v>
      </c>
      <c r="B23836" s="7" t="s">
        <v>103</v>
      </c>
      <c r="C23836" s="7" t="s">
        <v>1443</v>
      </c>
      <c r="D23836" s="7" t="n">
        <v>0</v>
      </c>
      <c r="E23836" s="7" t="n">
        <v>0</v>
      </c>
      <c r="F23836" s="7" t="n">
        <v>2</v>
      </c>
      <c r="G23836" s="7" t="n">
        <v>244.78</v>
      </c>
    </row>
    <row r="23837" customFormat="false" ht="15" hidden="false" customHeight="false" outlineLevel="0" collapsed="false">
      <c r="A23837" s="7" t="s">
        <v>34</v>
      </c>
      <c r="B23837" s="7" t="s">
        <v>103</v>
      </c>
      <c r="C23837" s="7" t="s">
        <v>1443</v>
      </c>
      <c r="D23837" s="7" t="n">
        <v>0</v>
      </c>
      <c r="E23837" s="7" t="n">
        <v>0</v>
      </c>
      <c r="F23837" s="7" t="n">
        <v>1</v>
      </c>
      <c r="G23837" s="7" t="n">
        <v>143.99</v>
      </c>
    </row>
    <row r="23838" customFormat="false" ht="15" hidden="false" customHeight="false" outlineLevel="0" collapsed="false">
      <c r="A23838" s="7" t="s">
        <v>34</v>
      </c>
      <c r="B23838" s="7" t="s">
        <v>103</v>
      </c>
      <c r="C23838" s="7" t="s">
        <v>1443</v>
      </c>
      <c r="D23838" s="7" t="n">
        <v>0</v>
      </c>
      <c r="E23838" s="7" t="n">
        <v>0</v>
      </c>
      <c r="F23838" s="7" t="n">
        <v>2</v>
      </c>
      <c r="G23838" s="7" t="n">
        <v>254.15</v>
      </c>
    </row>
    <row r="23839" customFormat="false" ht="15" hidden="false" customHeight="false" outlineLevel="0" collapsed="false">
      <c r="A23839" s="7" t="s">
        <v>34</v>
      </c>
      <c r="B23839" s="7" t="s">
        <v>103</v>
      </c>
      <c r="C23839" s="7" t="s">
        <v>1443</v>
      </c>
      <c r="D23839" s="7" t="n">
        <v>0</v>
      </c>
      <c r="E23839" s="7" t="n">
        <v>0</v>
      </c>
      <c r="F23839" s="7" t="n">
        <v>1</v>
      </c>
      <c r="G23839" s="7" t="n">
        <v>143.99</v>
      </c>
    </row>
    <row r="23840" customFormat="false" ht="15" hidden="false" customHeight="false" outlineLevel="0" collapsed="false">
      <c r="A23840" s="7" t="s">
        <v>34</v>
      </c>
      <c r="B23840" s="7" t="s">
        <v>103</v>
      </c>
      <c r="C23840" s="7" t="s">
        <v>1443</v>
      </c>
      <c r="D23840" s="7" t="n">
        <v>0</v>
      </c>
      <c r="E23840" s="7" t="n">
        <v>0</v>
      </c>
      <c r="F23840" s="7" t="n">
        <v>2</v>
      </c>
      <c r="G23840" s="7" t="n">
        <v>287.96</v>
      </c>
    </row>
    <row r="23841" customFormat="false" ht="15" hidden="false" customHeight="false" outlineLevel="0" collapsed="false">
      <c r="A23841" s="7" t="s">
        <v>34</v>
      </c>
      <c r="B23841" s="7" t="s">
        <v>103</v>
      </c>
      <c r="C23841" s="7" t="s">
        <v>1443</v>
      </c>
      <c r="D23841" s="7" t="n">
        <v>0</v>
      </c>
      <c r="E23841" s="7" t="n">
        <v>0</v>
      </c>
      <c r="F23841" s="7" t="n">
        <v>1</v>
      </c>
      <c r="G23841" s="7" t="n">
        <v>143.99</v>
      </c>
    </row>
    <row r="23842" customFormat="false" ht="15" hidden="false" customHeight="false" outlineLevel="0" collapsed="false">
      <c r="A23842" s="7" t="s">
        <v>34</v>
      </c>
      <c r="B23842" s="7" t="s">
        <v>103</v>
      </c>
      <c r="C23842" s="7" t="s">
        <v>1443</v>
      </c>
      <c r="D23842" s="7" t="n">
        <v>0</v>
      </c>
      <c r="E23842" s="7" t="n">
        <v>0</v>
      </c>
      <c r="F23842" s="7" t="n">
        <v>6</v>
      </c>
      <c r="G23842" s="7" t="n">
        <v>777.51</v>
      </c>
    </row>
    <row r="23843" customFormat="false" ht="15" hidden="false" customHeight="false" outlineLevel="0" collapsed="false">
      <c r="A23843" s="7" t="s">
        <v>34</v>
      </c>
      <c r="B23843" s="7" t="s">
        <v>103</v>
      </c>
      <c r="C23843" s="7" t="s">
        <v>1443</v>
      </c>
      <c r="D23843" s="7" t="n">
        <v>0</v>
      </c>
      <c r="E23843" s="7" t="n">
        <v>0</v>
      </c>
      <c r="F23843" s="7" t="n">
        <v>1</v>
      </c>
      <c r="G23843" s="7" t="n">
        <v>143.98</v>
      </c>
    </row>
    <row r="23844" customFormat="false" ht="15" hidden="false" customHeight="false" outlineLevel="0" collapsed="false">
      <c r="A23844" s="7" t="s">
        <v>34</v>
      </c>
      <c r="B23844" s="7" t="s">
        <v>103</v>
      </c>
      <c r="C23844" s="7" t="s">
        <v>1443</v>
      </c>
      <c r="D23844" s="7" t="n">
        <v>0</v>
      </c>
      <c r="E23844" s="7" t="n">
        <v>0</v>
      </c>
      <c r="F23844" s="7" t="n">
        <v>1</v>
      </c>
      <c r="G23844" s="7" t="n">
        <v>143.98</v>
      </c>
    </row>
    <row r="23845" customFormat="false" ht="15" hidden="false" customHeight="false" outlineLevel="0" collapsed="false">
      <c r="A23845" s="7" t="s">
        <v>34</v>
      </c>
      <c r="B23845" s="7" t="s">
        <v>103</v>
      </c>
      <c r="C23845" s="7" t="s">
        <v>1443</v>
      </c>
      <c r="D23845" s="7" t="n">
        <v>0</v>
      </c>
      <c r="E23845" s="7" t="n">
        <v>0</v>
      </c>
      <c r="F23845" s="7" t="n">
        <v>1</v>
      </c>
      <c r="G23845" s="7" t="n">
        <v>143.98</v>
      </c>
    </row>
    <row r="23846" customFormat="false" ht="15" hidden="false" customHeight="false" outlineLevel="0" collapsed="false">
      <c r="A23846" s="7" t="s">
        <v>34</v>
      </c>
      <c r="B23846" s="7" t="s">
        <v>103</v>
      </c>
      <c r="C23846" s="7" t="s">
        <v>1443</v>
      </c>
      <c r="D23846" s="7" t="n">
        <v>0</v>
      </c>
      <c r="E23846" s="7" t="n">
        <v>0</v>
      </c>
      <c r="F23846" s="7" t="n">
        <v>1</v>
      </c>
      <c r="G23846" s="7" t="n">
        <v>143.98</v>
      </c>
    </row>
    <row r="23847" customFormat="false" ht="15" hidden="false" customHeight="false" outlineLevel="0" collapsed="false">
      <c r="A23847" s="7" t="s">
        <v>34</v>
      </c>
      <c r="B23847" s="7" t="s">
        <v>103</v>
      </c>
      <c r="C23847" s="7" t="s">
        <v>1443</v>
      </c>
      <c r="D23847" s="7" t="n">
        <v>0</v>
      </c>
      <c r="E23847" s="7" t="n">
        <v>0</v>
      </c>
      <c r="F23847" s="7" t="n">
        <v>1</v>
      </c>
      <c r="G23847" s="7" t="n">
        <v>143.98</v>
      </c>
    </row>
    <row r="23848" customFormat="false" ht="15" hidden="false" customHeight="false" outlineLevel="0" collapsed="false">
      <c r="A23848" s="7" t="s">
        <v>34</v>
      </c>
      <c r="B23848" s="7" t="s">
        <v>103</v>
      </c>
      <c r="C23848" s="7" t="s">
        <v>1443</v>
      </c>
      <c r="D23848" s="7" t="n">
        <v>0</v>
      </c>
      <c r="E23848" s="7" t="n">
        <v>0</v>
      </c>
      <c r="F23848" s="7" t="n">
        <v>1</v>
      </c>
      <c r="G23848" s="7" t="n">
        <v>143.99</v>
      </c>
    </row>
    <row r="23849" customFormat="false" ht="15" hidden="false" customHeight="false" outlineLevel="0" collapsed="false">
      <c r="A23849" s="7" t="s">
        <v>34</v>
      </c>
      <c r="B23849" s="7" t="s">
        <v>103</v>
      </c>
      <c r="C23849" s="7" t="s">
        <v>1443</v>
      </c>
      <c r="D23849" s="7" t="n">
        <v>0</v>
      </c>
      <c r="E23849" s="7" t="n">
        <v>0</v>
      </c>
      <c r="F23849" s="7" t="n">
        <v>1</v>
      </c>
      <c r="G23849" s="7" t="n">
        <v>129.58</v>
      </c>
    </row>
    <row r="23850" customFormat="false" ht="15" hidden="false" customHeight="false" outlineLevel="0" collapsed="false">
      <c r="A23850" s="7" t="s">
        <v>34</v>
      </c>
      <c r="B23850" s="7" t="s">
        <v>103</v>
      </c>
      <c r="C23850" s="7" t="s">
        <v>1443</v>
      </c>
      <c r="D23850" s="7" t="n">
        <v>0</v>
      </c>
      <c r="E23850" s="7" t="n">
        <v>0</v>
      </c>
      <c r="F23850" s="7" t="n">
        <v>1</v>
      </c>
      <c r="G23850" s="7" t="n">
        <v>129.59</v>
      </c>
    </row>
    <row r="23851" customFormat="false" ht="15" hidden="false" customHeight="false" outlineLevel="0" collapsed="false">
      <c r="A23851" s="7" t="s">
        <v>34</v>
      </c>
      <c r="B23851" s="7" t="s">
        <v>103</v>
      </c>
      <c r="C23851" s="7" t="s">
        <v>1443</v>
      </c>
      <c r="D23851" s="7" t="n">
        <v>0</v>
      </c>
      <c r="E23851" s="7" t="n">
        <v>0</v>
      </c>
      <c r="F23851" s="7" t="n">
        <v>1</v>
      </c>
      <c r="G23851" s="7" t="n">
        <v>143.99</v>
      </c>
    </row>
    <row r="23852" customFormat="false" ht="15" hidden="false" customHeight="false" outlineLevel="0" collapsed="false">
      <c r="A23852" s="7" t="s">
        <v>34</v>
      </c>
      <c r="B23852" s="7" t="s">
        <v>103</v>
      </c>
      <c r="C23852" s="7" t="s">
        <v>1443</v>
      </c>
      <c r="D23852" s="7" t="n">
        <v>0</v>
      </c>
      <c r="E23852" s="7" t="n">
        <v>0</v>
      </c>
      <c r="F23852" s="7" t="n">
        <v>2</v>
      </c>
      <c r="G23852" s="7" t="n">
        <v>244.78</v>
      </c>
    </row>
    <row r="23853" customFormat="false" ht="15" hidden="false" customHeight="false" outlineLevel="0" collapsed="false">
      <c r="A23853" s="7" t="s">
        <v>34</v>
      </c>
      <c r="B23853" s="7" t="s">
        <v>103</v>
      </c>
      <c r="C23853" s="7" t="s">
        <v>1443</v>
      </c>
      <c r="D23853" s="7" t="n">
        <v>0</v>
      </c>
      <c r="E23853" s="7" t="n">
        <v>0</v>
      </c>
      <c r="F23853" s="7" t="n">
        <v>1</v>
      </c>
      <c r="G23853" s="7" t="n">
        <v>129.58</v>
      </c>
    </row>
    <row r="23854" customFormat="false" ht="15" hidden="false" customHeight="false" outlineLevel="0" collapsed="false">
      <c r="A23854" s="7" t="s">
        <v>34</v>
      </c>
      <c r="B23854" s="7" t="s">
        <v>103</v>
      </c>
      <c r="C23854" s="7" t="s">
        <v>1443</v>
      </c>
      <c r="D23854" s="7" t="n">
        <v>0</v>
      </c>
      <c r="E23854" s="7" t="n">
        <v>0</v>
      </c>
      <c r="F23854" s="7" t="n">
        <v>2</v>
      </c>
      <c r="G23854" s="7" t="n">
        <v>287.96</v>
      </c>
    </row>
    <row r="23855" customFormat="false" ht="15" hidden="false" customHeight="false" outlineLevel="0" collapsed="false">
      <c r="A23855" s="7" t="s">
        <v>34</v>
      </c>
      <c r="B23855" s="7" t="s">
        <v>103</v>
      </c>
      <c r="C23855" s="7" t="s">
        <v>1443</v>
      </c>
      <c r="D23855" s="7" t="n">
        <v>0</v>
      </c>
      <c r="E23855" s="7" t="n">
        <v>0</v>
      </c>
      <c r="F23855" s="7" t="n">
        <v>1</v>
      </c>
      <c r="G23855" s="7" t="n">
        <v>143.99</v>
      </c>
    </row>
    <row r="23856" customFormat="false" ht="15" hidden="false" customHeight="false" outlineLevel="0" collapsed="false">
      <c r="A23856" s="7" t="s">
        <v>34</v>
      </c>
      <c r="B23856" s="7" t="s">
        <v>103</v>
      </c>
      <c r="C23856" s="7" t="s">
        <v>1443</v>
      </c>
      <c r="D23856" s="7" t="n">
        <v>0</v>
      </c>
      <c r="E23856" s="7" t="n">
        <v>0</v>
      </c>
      <c r="F23856" s="7" t="n">
        <v>1</v>
      </c>
      <c r="G23856" s="7" t="n">
        <v>129.59</v>
      </c>
    </row>
    <row r="23857" customFormat="false" ht="15" hidden="false" customHeight="false" outlineLevel="0" collapsed="false">
      <c r="A23857" s="7" t="s">
        <v>34</v>
      </c>
      <c r="B23857" s="7" t="s">
        <v>103</v>
      </c>
      <c r="C23857" s="7" t="s">
        <v>1443</v>
      </c>
      <c r="D23857" s="7" t="n">
        <v>0</v>
      </c>
      <c r="E23857" s="7" t="n">
        <v>0</v>
      </c>
      <c r="F23857" s="7" t="n">
        <v>1</v>
      </c>
      <c r="G23857" s="7" t="n">
        <v>143.99</v>
      </c>
    </row>
    <row r="23858" customFormat="false" ht="15" hidden="false" customHeight="false" outlineLevel="0" collapsed="false">
      <c r="A23858" s="7" t="s">
        <v>34</v>
      </c>
      <c r="B23858" s="7" t="s">
        <v>103</v>
      </c>
      <c r="C23858" s="7" t="s">
        <v>1443</v>
      </c>
      <c r="D23858" s="7" t="n">
        <v>0</v>
      </c>
      <c r="E23858" s="7" t="n">
        <v>0</v>
      </c>
      <c r="F23858" s="7" t="n">
        <v>1</v>
      </c>
      <c r="G23858" s="7" t="n">
        <v>122.39</v>
      </c>
    </row>
    <row r="23859" customFormat="false" ht="15" hidden="false" customHeight="false" outlineLevel="0" collapsed="false">
      <c r="A23859" s="7" t="s">
        <v>34</v>
      </c>
      <c r="B23859" s="7" t="s">
        <v>103</v>
      </c>
      <c r="C23859" s="7" t="s">
        <v>1443</v>
      </c>
      <c r="D23859" s="7" t="n">
        <v>0</v>
      </c>
      <c r="E23859" s="7" t="n">
        <v>0</v>
      </c>
      <c r="F23859" s="7" t="n">
        <v>1</v>
      </c>
      <c r="G23859" s="7" t="n">
        <v>122.39</v>
      </c>
    </row>
    <row r="23860" customFormat="false" ht="15" hidden="false" customHeight="false" outlineLevel="0" collapsed="false">
      <c r="A23860" s="7" t="s">
        <v>34</v>
      </c>
      <c r="B23860" s="7" t="s">
        <v>103</v>
      </c>
      <c r="C23860" s="7" t="s">
        <v>1443</v>
      </c>
      <c r="D23860" s="7" t="n">
        <v>0</v>
      </c>
      <c r="E23860" s="7" t="n">
        <v>0</v>
      </c>
      <c r="F23860" s="7" t="n">
        <v>1</v>
      </c>
      <c r="G23860" s="7" t="n">
        <v>143.98</v>
      </c>
    </row>
    <row r="23861" customFormat="false" ht="15" hidden="false" customHeight="false" outlineLevel="0" collapsed="false">
      <c r="A23861" s="7" t="s">
        <v>34</v>
      </c>
      <c r="B23861" s="7" t="s">
        <v>103</v>
      </c>
      <c r="C23861" s="7" t="s">
        <v>1443</v>
      </c>
      <c r="D23861" s="7" t="n">
        <v>0</v>
      </c>
      <c r="E23861" s="7" t="n">
        <v>0</v>
      </c>
      <c r="F23861" s="7" t="n">
        <v>1</v>
      </c>
      <c r="G23861" s="7" t="n">
        <v>143.98</v>
      </c>
    </row>
    <row r="23862" customFormat="false" ht="15" hidden="false" customHeight="false" outlineLevel="0" collapsed="false">
      <c r="A23862" s="7" t="s">
        <v>34</v>
      </c>
      <c r="B23862" s="7" t="s">
        <v>103</v>
      </c>
      <c r="C23862" s="7" t="s">
        <v>1443</v>
      </c>
      <c r="D23862" s="7" t="n">
        <v>0</v>
      </c>
      <c r="E23862" s="7" t="n">
        <v>0</v>
      </c>
      <c r="F23862" s="7" t="n">
        <v>1</v>
      </c>
      <c r="G23862" s="7" t="n">
        <v>129.58</v>
      </c>
    </row>
    <row r="23863" customFormat="false" ht="15" hidden="false" customHeight="false" outlineLevel="0" collapsed="false">
      <c r="A23863" s="7" t="s">
        <v>34</v>
      </c>
      <c r="B23863" s="7" t="s">
        <v>103</v>
      </c>
      <c r="C23863" s="7" t="s">
        <v>1443</v>
      </c>
      <c r="D23863" s="7" t="n">
        <v>0</v>
      </c>
      <c r="E23863" s="7" t="n">
        <v>0</v>
      </c>
      <c r="F23863" s="7" t="n">
        <v>3</v>
      </c>
      <c r="G23863" s="7" t="n">
        <v>403.17</v>
      </c>
    </row>
    <row r="23864" customFormat="false" ht="15" hidden="false" customHeight="false" outlineLevel="0" collapsed="false">
      <c r="A23864" s="7" t="s">
        <v>34</v>
      </c>
      <c r="B23864" s="7" t="s">
        <v>103</v>
      </c>
      <c r="C23864" s="7" t="s">
        <v>1443</v>
      </c>
      <c r="D23864" s="7" t="n">
        <v>0</v>
      </c>
      <c r="E23864" s="7" t="n">
        <v>0</v>
      </c>
      <c r="F23864" s="7" t="n">
        <v>1</v>
      </c>
      <c r="G23864" s="7" t="n">
        <v>22.19</v>
      </c>
    </row>
    <row r="23865" customFormat="false" ht="15" hidden="false" customHeight="false" outlineLevel="0" collapsed="false">
      <c r="A23865" s="7" t="s">
        <v>34</v>
      </c>
      <c r="B23865" s="7" t="s">
        <v>103</v>
      </c>
      <c r="C23865" s="7" t="s">
        <v>1443</v>
      </c>
      <c r="D23865" s="7" t="n">
        <v>0</v>
      </c>
      <c r="E23865" s="7" t="n">
        <v>0</v>
      </c>
      <c r="F23865" s="7" t="n">
        <v>3</v>
      </c>
      <c r="G23865" s="7" t="n">
        <v>403.17</v>
      </c>
    </row>
    <row r="23866" customFormat="false" ht="15" hidden="false" customHeight="false" outlineLevel="0" collapsed="false">
      <c r="A23866" s="7" t="s">
        <v>34</v>
      </c>
      <c r="B23866" s="7" t="s">
        <v>103</v>
      </c>
      <c r="C23866" s="7" t="s">
        <v>1443</v>
      </c>
      <c r="D23866" s="7" t="n">
        <v>0</v>
      </c>
      <c r="E23866" s="7" t="n">
        <v>0</v>
      </c>
      <c r="F23866" s="7" t="n">
        <v>4</v>
      </c>
      <c r="G23866" s="7" t="n">
        <v>547.14</v>
      </c>
    </row>
    <row r="23867" customFormat="false" ht="15" hidden="false" customHeight="false" outlineLevel="0" collapsed="false">
      <c r="A23867" s="7" t="s">
        <v>34</v>
      </c>
      <c r="B23867" s="7" t="s">
        <v>103</v>
      </c>
      <c r="C23867" s="7" t="s">
        <v>1443</v>
      </c>
      <c r="D23867" s="7" t="n">
        <v>0</v>
      </c>
      <c r="E23867" s="7" t="n">
        <v>0</v>
      </c>
      <c r="F23867" s="7" t="n">
        <v>1</v>
      </c>
      <c r="G23867" s="7" t="n">
        <v>129.59</v>
      </c>
    </row>
    <row r="23868" customFormat="false" ht="15" hidden="false" customHeight="false" outlineLevel="0" collapsed="false">
      <c r="A23868" s="7" t="s">
        <v>34</v>
      </c>
      <c r="B23868" s="7" t="s">
        <v>103</v>
      </c>
      <c r="C23868" s="7" t="s">
        <v>1443</v>
      </c>
      <c r="D23868" s="7" t="n">
        <v>0</v>
      </c>
      <c r="E23868" s="7" t="n">
        <v>0</v>
      </c>
      <c r="F23868" s="7" t="n">
        <v>3</v>
      </c>
      <c r="G23868" s="7" t="n">
        <v>417.54</v>
      </c>
    </row>
    <row r="23869" customFormat="false" ht="15" hidden="false" customHeight="false" outlineLevel="0" collapsed="false">
      <c r="A23869" s="7" t="s">
        <v>34</v>
      </c>
      <c r="B23869" s="7" t="s">
        <v>103</v>
      </c>
      <c r="C23869" s="7" t="s">
        <v>1443</v>
      </c>
      <c r="D23869" s="7" t="n">
        <v>0</v>
      </c>
      <c r="E23869" s="7" t="n">
        <v>0</v>
      </c>
      <c r="F23869" s="7" t="n">
        <v>2</v>
      </c>
      <c r="G23869" s="7" t="n">
        <v>244.78</v>
      </c>
    </row>
    <row r="23870" customFormat="false" ht="15" hidden="false" customHeight="false" outlineLevel="0" collapsed="false">
      <c r="A23870" s="7" t="s">
        <v>34</v>
      </c>
      <c r="B23870" s="7" t="s">
        <v>103</v>
      </c>
      <c r="C23870" s="7" t="s">
        <v>1443</v>
      </c>
      <c r="D23870" s="7" t="n">
        <v>0</v>
      </c>
      <c r="E23870" s="7" t="n">
        <v>0</v>
      </c>
      <c r="F23870" s="7" t="n">
        <v>1</v>
      </c>
      <c r="G23870" s="7" t="n">
        <v>115.19</v>
      </c>
    </row>
    <row r="23871" customFormat="false" ht="15" hidden="false" customHeight="false" outlineLevel="0" collapsed="false">
      <c r="A23871" s="7" t="s">
        <v>34</v>
      </c>
      <c r="B23871" s="7" t="s">
        <v>103</v>
      </c>
      <c r="C23871" s="7" t="s">
        <v>1443</v>
      </c>
      <c r="D23871" s="7" t="n">
        <v>0</v>
      </c>
      <c r="E23871" s="7" t="n">
        <v>0</v>
      </c>
      <c r="F23871" s="7" t="n">
        <v>1</v>
      </c>
      <c r="G23871" s="7" t="n">
        <v>143.98</v>
      </c>
    </row>
    <row r="23872" customFormat="false" ht="15" hidden="false" customHeight="false" outlineLevel="0" collapsed="false">
      <c r="A23872" s="7" t="s">
        <v>34</v>
      </c>
      <c r="B23872" s="7" t="s">
        <v>103</v>
      </c>
      <c r="C23872" s="7" t="s">
        <v>1443</v>
      </c>
      <c r="D23872" s="7" t="n">
        <v>0</v>
      </c>
      <c r="E23872" s="7" t="n">
        <v>0</v>
      </c>
      <c r="F23872" s="7" t="n">
        <v>1</v>
      </c>
      <c r="G23872" s="7" t="n">
        <v>143.98</v>
      </c>
    </row>
    <row r="23873" customFormat="false" ht="15" hidden="false" customHeight="false" outlineLevel="0" collapsed="false">
      <c r="A23873" s="7" t="s">
        <v>34</v>
      </c>
      <c r="B23873" s="7" t="s">
        <v>103</v>
      </c>
      <c r="C23873" s="7" t="s">
        <v>1443</v>
      </c>
      <c r="D23873" s="7" t="n">
        <v>0</v>
      </c>
      <c r="E23873" s="7" t="n">
        <v>0</v>
      </c>
      <c r="F23873" s="7" t="n">
        <v>1</v>
      </c>
      <c r="G23873" s="7" t="n">
        <v>143.99</v>
      </c>
    </row>
    <row r="23874" customFormat="false" ht="15" hidden="false" customHeight="false" outlineLevel="0" collapsed="false">
      <c r="A23874" s="7" t="s">
        <v>34</v>
      </c>
      <c r="B23874" s="7" t="s">
        <v>103</v>
      </c>
      <c r="C23874" s="7" t="s">
        <v>1443</v>
      </c>
      <c r="D23874" s="7" t="n">
        <v>0</v>
      </c>
      <c r="E23874" s="7" t="n">
        <v>0</v>
      </c>
      <c r="F23874" s="7" t="n">
        <v>2</v>
      </c>
      <c r="G23874" s="7" t="n">
        <v>287.96</v>
      </c>
    </row>
    <row r="23875" customFormat="false" ht="15" hidden="false" customHeight="false" outlineLevel="0" collapsed="false">
      <c r="A23875" s="7" t="s">
        <v>34</v>
      </c>
      <c r="B23875" s="7" t="s">
        <v>103</v>
      </c>
      <c r="C23875" s="7" t="s">
        <v>1443</v>
      </c>
      <c r="D23875" s="7" t="n">
        <v>0</v>
      </c>
      <c r="E23875" s="7" t="n">
        <v>0</v>
      </c>
      <c r="F23875" s="7" t="n">
        <v>1</v>
      </c>
      <c r="G23875" s="7" t="n">
        <v>115.19</v>
      </c>
    </row>
    <row r="23876" customFormat="false" ht="15" hidden="false" customHeight="false" outlineLevel="0" collapsed="false">
      <c r="A23876" s="7" t="s">
        <v>34</v>
      </c>
      <c r="B23876" s="7" t="s">
        <v>103</v>
      </c>
      <c r="C23876" s="7" t="s">
        <v>1443</v>
      </c>
      <c r="D23876" s="7" t="n">
        <v>0</v>
      </c>
      <c r="E23876" s="7" t="n">
        <v>0</v>
      </c>
      <c r="F23876" s="7" t="n">
        <v>2</v>
      </c>
      <c r="G23876" s="7" t="n">
        <v>237.58</v>
      </c>
    </row>
    <row r="23877" customFormat="false" ht="15" hidden="false" customHeight="false" outlineLevel="0" collapsed="false">
      <c r="A23877" s="7" t="s">
        <v>34</v>
      </c>
      <c r="B23877" s="7" t="s">
        <v>103</v>
      </c>
      <c r="C23877" s="7" t="s">
        <v>1443</v>
      </c>
      <c r="D23877" s="7" t="n">
        <v>0</v>
      </c>
      <c r="E23877" s="7" t="n">
        <v>0</v>
      </c>
      <c r="F23877" s="7" t="n">
        <v>10</v>
      </c>
      <c r="G23877" s="7" t="n">
        <v>1267.1</v>
      </c>
    </row>
    <row r="23878" customFormat="false" ht="15" hidden="false" customHeight="false" outlineLevel="0" collapsed="false">
      <c r="A23878" s="7" t="s">
        <v>34</v>
      </c>
      <c r="B23878" s="7" t="s">
        <v>103</v>
      </c>
      <c r="C23878" s="7" t="s">
        <v>1443</v>
      </c>
      <c r="D23878" s="7" t="n">
        <v>0</v>
      </c>
      <c r="E23878" s="7" t="n">
        <v>0</v>
      </c>
      <c r="F23878" s="7" t="n">
        <v>5</v>
      </c>
      <c r="G23878" s="7" t="n">
        <v>659.84</v>
      </c>
    </row>
    <row r="23879" customFormat="false" ht="15" hidden="false" customHeight="false" outlineLevel="0" collapsed="false">
      <c r="A23879" s="7" t="s">
        <v>34</v>
      </c>
      <c r="B23879" s="7" t="s">
        <v>103</v>
      </c>
      <c r="C23879" s="7" t="s">
        <v>1443</v>
      </c>
      <c r="D23879" s="7" t="n">
        <v>0</v>
      </c>
      <c r="E23879" s="7" t="n">
        <v>0</v>
      </c>
      <c r="F23879" s="7" t="n">
        <v>9</v>
      </c>
      <c r="G23879" s="7" t="n">
        <v>1151.91</v>
      </c>
    </row>
    <row r="23880" customFormat="false" ht="15" hidden="false" customHeight="false" outlineLevel="0" collapsed="false">
      <c r="A23880" s="7" t="s">
        <v>34</v>
      </c>
      <c r="B23880" s="7" t="s">
        <v>103</v>
      </c>
      <c r="C23880" s="7" t="s">
        <v>1443</v>
      </c>
      <c r="D23880" s="7" t="n">
        <v>0</v>
      </c>
      <c r="E23880" s="7" t="n">
        <v>0</v>
      </c>
      <c r="F23880" s="7" t="n">
        <v>2</v>
      </c>
      <c r="G23880" s="7" t="n">
        <v>287.98</v>
      </c>
    </row>
    <row r="23881" customFormat="false" ht="15" hidden="false" customHeight="false" outlineLevel="0" collapsed="false">
      <c r="A23881" s="7" t="s">
        <v>34</v>
      </c>
      <c r="B23881" s="7" t="s">
        <v>103</v>
      </c>
      <c r="C23881" s="7" t="s">
        <v>1443</v>
      </c>
      <c r="D23881" s="7" t="n">
        <v>0</v>
      </c>
      <c r="E23881" s="7" t="n">
        <v>0</v>
      </c>
      <c r="F23881" s="7" t="n">
        <v>1</v>
      </c>
      <c r="G23881" s="7" t="n">
        <v>115.19</v>
      </c>
    </row>
    <row r="23882" customFormat="false" ht="15" hidden="false" customHeight="false" outlineLevel="0" collapsed="false">
      <c r="A23882" s="7" t="s">
        <v>34</v>
      </c>
      <c r="B23882" s="7" t="s">
        <v>103</v>
      </c>
      <c r="C23882" s="7" t="s">
        <v>1443</v>
      </c>
      <c r="D23882" s="7" t="n">
        <v>0</v>
      </c>
      <c r="E23882" s="7" t="n">
        <v>0</v>
      </c>
      <c r="F23882" s="7" t="n">
        <v>1</v>
      </c>
      <c r="G23882" s="7" t="n">
        <v>143.99</v>
      </c>
    </row>
    <row r="23883" customFormat="false" ht="15" hidden="false" customHeight="false" outlineLevel="0" collapsed="false">
      <c r="A23883" s="7" t="s">
        <v>34</v>
      </c>
      <c r="B23883" s="7" t="s">
        <v>103</v>
      </c>
      <c r="C23883" s="7" t="s">
        <v>1443</v>
      </c>
      <c r="D23883" s="7" t="n">
        <v>0</v>
      </c>
      <c r="E23883" s="7" t="n">
        <v>0</v>
      </c>
      <c r="F23883" s="7" t="n">
        <v>1</v>
      </c>
      <c r="G23883" s="7" t="n">
        <v>143.99</v>
      </c>
    </row>
    <row r="23884" customFormat="false" ht="15" hidden="false" customHeight="false" outlineLevel="0" collapsed="false">
      <c r="A23884" s="7" t="s">
        <v>34</v>
      </c>
      <c r="B23884" s="7" t="s">
        <v>103</v>
      </c>
      <c r="C23884" s="7" t="s">
        <v>1443</v>
      </c>
      <c r="D23884" s="7" t="n">
        <v>0</v>
      </c>
      <c r="E23884" s="7" t="n">
        <v>0</v>
      </c>
      <c r="F23884" s="7" t="n">
        <v>5</v>
      </c>
      <c r="G23884" s="7" t="n">
        <v>719.9</v>
      </c>
    </row>
    <row r="23885" customFormat="false" ht="15" hidden="false" customHeight="false" outlineLevel="0" collapsed="false">
      <c r="A23885" s="7" t="s">
        <v>34</v>
      </c>
      <c r="B23885" s="7" t="s">
        <v>103</v>
      </c>
      <c r="C23885" s="7" t="s">
        <v>1443</v>
      </c>
      <c r="D23885" s="7" t="n">
        <v>0</v>
      </c>
      <c r="E23885" s="7" t="n">
        <v>0</v>
      </c>
      <c r="F23885" s="7" t="n">
        <v>25</v>
      </c>
      <c r="G23885" s="7" t="n">
        <v>3326.15</v>
      </c>
    </row>
    <row r="23886" customFormat="false" ht="15" hidden="false" customHeight="false" outlineLevel="0" collapsed="false">
      <c r="A23886" s="7" t="s">
        <v>34</v>
      </c>
      <c r="B23886" s="7" t="s">
        <v>103</v>
      </c>
      <c r="C23886" s="7" t="s">
        <v>1443</v>
      </c>
      <c r="D23886" s="7" t="n">
        <v>0</v>
      </c>
      <c r="E23886" s="7" t="n">
        <v>0</v>
      </c>
      <c r="F23886" s="7" t="n">
        <v>1</v>
      </c>
      <c r="G23886" s="7" t="n">
        <v>115.19</v>
      </c>
    </row>
    <row r="23887" customFormat="false" ht="15" hidden="false" customHeight="false" outlineLevel="0" collapsed="false">
      <c r="A23887" s="7" t="s">
        <v>34</v>
      </c>
      <c r="B23887" s="7" t="s">
        <v>103</v>
      </c>
      <c r="C23887" s="7" t="s">
        <v>1443</v>
      </c>
      <c r="D23887" s="7" t="n">
        <v>0</v>
      </c>
      <c r="E23887" s="7" t="n">
        <v>0</v>
      </c>
      <c r="F23887" s="7" t="n">
        <v>1</v>
      </c>
      <c r="G23887" s="7" t="n">
        <v>115.19</v>
      </c>
    </row>
    <row r="23888" customFormat="false" ht="15" hidden="false" customHeight="false" outlineLevel="0" collapsed="false">
      <c r="A23888" s="7" t="s">
        <v>34</v>
      </c>
      <c r="B23888" s="7" t="s">
        <v>103</v>
      </c>
      <c r="C23888" s="7" t="s">
        <v>1443</v>
      </c>
      <c r="D23888" s="7" t="n">
        <v>0</v>
      </c>
      <c r="E23888" s="7" t="n">
        <v>0</v>
      </c>
      <c r="F23888" s="7" t="n">
        <v>1</v>
      </c>
      <c r="G23888" s="7" t="n">
        <v>143.98</v>
      </c>
    </row>
    <row r="23889" customFormat="false" ht="15" hidden="false" customHeight="false" outlineLevel="0" collapsed="false">
      <c r="A23889" s="7" t="s">
        <v>34</v>
      </c>
      <c r="B23889" s="7" t="s">
        <v>103</v>
      </c>
      <c r="C23889" s="7" t="s">
        <v>1443</v>
      </c>
      <c r="D23889" s="7" t="n">
        <v>0</v>
      </c>
      <c r="E23889" s="7" t="n">
        <v>0</v>
      </c>
      <c r="F23889" s="7" t="n">
        <v>1</v>
      </c>
      <c r="G23889" s="7" t="n">
        <v>143.98</v>
      </c>
    </row>
    <row r="23890" customFormat="false" ht="15" hidden="false" customHeight="false" outlineLevel="0" collapsed="false">
      <c r="A23890" s="7" t="s">
        <v>34</v>
      </c>
      <c r="B23890" s="7" t="s">
        <v>103</v>
      </c>
      <c r="C23890" s="7" t="s">
        <v>1443</v>
      </c>
      <c r="D23890" s="7" t="n">
        <v>0</v>
      </c>
      <c r="E23890" s="7" t="n">
        <v>0</v>
      </c>
      <c r="F23890" s="7" t="n">
        <v>1</v>
      </c>
      <c r="G23890" s="7" t="n">
        <v>143.98</v>
      </c>
    </row>
    <row r="23891" customFormat="false" ht="15" hidden="false" customHeight="false" outlineLevel="0" collapsed="false">
      <c r="A23891" s="7" t="s">
        <v>34</v>
      </c>
      <c r="B23891" s="7" t="s">
        <v>103</v>
      </c>
      <c r="C23891" s="7" t="s">
        <v>1443</v>
      </c>
      <c r="D23891" s="7" t="n">
        <v>0</v>
      </c>
      <c r="E23891" s="7" t="n">
        <v>0</v>
      </c>
      <c r="F23891" s="7" t="n">
        <v>1</v>
      </c>
      <c r="G23891" s="7" t="n">
        <v>143.98</v>
      </c>
    </row>
    <row r="23892" customFormat="false" ht="15" hidden="false" customHeight="false" outlineLevel="0" collapsed="false">
      <c r="A23892" s="7" t="s">
        <v>34</v>
      </c>
      <c r="B23892" s="7" t="s">
        <v>103</v>
      </c>
      <c r="C23892" s="7" t="s">
        <v>1443</v>
      </c>
      <c r="D23892" s="7" t="n">
        <v>0</v>
      </c>
      <c r="E23892" s="7" t="n">
        <v>0</v>
      </c>
      <c r="F23892" s="7" t="n">
        <v>1</v>
      </c>
      <c r="G23892" s="7" t="n">
        <v>129.58</v>
      </c>
    </row>
    <row r="23893" customFormat="false" ht="15" hidden="false" customHeight="false" outlineLevel="0" collapsed="false">
      <c r="A23893" s="7" t="s">
        <v>34</v>
      </c>
      <c r="B23893" s="7" t="s">
        <v>103</v>
      </c>
      <c r="C23893" s="7" t="s">
        <v>1443</v>
      </c>
      <c r="D23893" s="7" t="n">
        <v>0</v>
      </c>
      <c r="E23893" s="7" t="n">
        <v>0</v>
      </c>
      <c r="F23893" s="7" t="n">
        <v>2</v>
      </c>
      <c r="G23893" s="7" t="n">
        <v>287.97</v>
      </c>
    </row>
    <row r="23894" customFormat="false" ht="15" hidden="false" customHeight="false" outlineLevel="0" collapsed="false">
      <c r="A23894" s="7" t="s">
        <v>34</v>
      </c>
      <c r="B23894" s="7" t="s">
        <v>103</v>
      </c>
      <c r="C23894" s="7" t="s">
        <v>1443</v>
      </c>
      <c r="D23894" s="7" t="n">
        <v>0</v>
      </c>
      <c r="E23894" s="7" t="n">
        <v>0</v>
      </c>
      <c r="F23894" s="7" t="n">
        <v>6</v>
      </c>
      <c r="G23894" s="7" t="n">
        <v>835.08</v>
      </c>
    </row>
    <row r="23895" customFormat="false" ht="15" hidden="false" customHeight="false" outlineLevel="0" collapsed="false">
      <c r="A23895" s="7" t="s">
        <v>34</v>
      </c>
      <c r="B23895" s="7" t="s">
        <v>103</v>
      </c>
      <c r="C23895" s="7" t="s">
        <v>1443</v>
      </c>
      <c r="D23895" s="7" t="n">
        <v>0</v>
      </c>
      <c r="E23895" s="7" t="n">
        <v>0</v>
      </c>
      <c r="F23895" s="7" t="n">
        <v>2</v>
      </c>
      <c r="G23895" s="7" t="n">
        <v>254.15</v>
      </c>
    </row>
    <row r="23896" customFormat="false" ht="15" hidden="false" customHeight="false" outlineLevel="0" collapsed="false">
      <c r="A23896" s="7" t="s">
        <v>34</v>
      </c>
      <c r="B23896" s="7" t="s">
        <v>103</v>
      </c>
      <c r="C23896" s="7" t="s">
        <v>1443</v>
      </c>
      <c r="D23896" s="7" t="n">
        <v>0</v>
      </c>
      <c r="E23896" s="7" t="n">
        <v>0</v>
      </c>
      <c r="F23896" s="7" t="n">
        <v>4</v>
      </c>
      <c r="G23896" s="7" t="n">
        <v>542.11</v>
      </c>
    </row>
    <row r="23897" customFormat="false" ht="15" hidden="false" customHeight="false" outlineLevel="0" collapsed="false">
      <c r="A23897" s="7" t="s">
        <v>34</v>
      </c>
      <c r="B23897" s="7" t="s">
        <v>103</v>
      </c>
      <c r="C23897" s="7" t="s">
        <v>1443</v>
      </c>
      <c r="D23897" s="7" t="n">
        <v>0</v>
      </c>
      <c r="E23897" s="7" t="n">
        <v>0</v>
      </c>
      <c r="F23897" s="7" t="n">
        <v>6</v>
      </c>
      <c r="G23897" s="7" t="n">
        <v>777.52</v>
      </c>
    </row>
    <row r="23898" customFormat="false" ht="15" hidden="false" customHeight="false" outlineLevel="0" collapsed="false">
      <c r="A23898" s="7" t="s">
        <v>34</v>
      </c>
      <c r="B23898" s="7" t="s">
        <v>103</v>
      </c>
      <c r="C23898" s="7" t="s">
        <v>1443</v>
      </c>
      <c r="D23898" s="7" t="n">
        <v>0</v>
      </c>
      <c r="E23898" s="7" t="n">
        <v>0</v>
      </c>
      <c r="F23898" s="7" t="n">
        <v>1</v>
      </c>
      <c r="G23898" s="7" t="n">
        <v>143.98</v>
      </c>
    </row>
    <row r="23899" customFormat="false" ht="15" hidden="false" customHeight="false" outlineLevel="0" collapsed="false">
      <c r="A23899" s="7" t="s">
        <v>34</v>
      </c>
      <c r="B23899" s="7" t="s">
        <v>103</v>
      </c>
      <c r="C23899" s="7" t="s">
        <v>1443</v>
      </c>
      <c r="D23899" s="7" t="n">
        <v>0</v>
      </c>
      <c r="E23899" s="7" t="n">
        <v>0</v>
      </c>
      <c r="F23899" s="7" t="n">
        <v>1</v>
      </c>
      <c r="G23899" s="7" t="n">
        <v>143.98</v>
      </c>
    </row>
    <row r="23900" customFormat="false" ht="15" hidden="false" customHeight="false" outlineLevel="0" collapsed="false">
      <c r="A23900" s="7" t="s">
        <v>34</v>
      </c>
      <c r="B23900" s="7" t="s">
        <v>103</v>
      </c>
      <c r="C23900" s="7" t="s">
        <v>1443</v>
      </c>
      <c r="D23900" s="7" t="n">
        <v>0</v>
      </c>
      <c r="E23900" s="7" t="n">
        <v>0</v>
      </c>
      <c r="F23900" s="7" t="n">
        <v>1</v>
      </c>
      <c r="G23900" s="7" t="n">
        <v>143.99</v>
      </c>
    </row>
    <row r="23901" customFormat="false" ht="15" hidden="false" customHeight="false" outlineLevel="0" collapsed="false">
      <c r="A23901" s="7" t="s">
        <v>34</v>
      </c>
      <c r="B23901" s="7" t="s">
        <v>103</v>
      </c>
      <c r="C23901" s="7" t="s">
        <v>1443</v>
      </c>
      <c r="D23901" s="7" t="n">
        <v>0</v>
      </c>
      <c r="E23901" s="7" t="n">
        <v>0</v>
      </c>
      <c r="F23901" s="7" t="n">
        <v>1</v>
      </c>
      <c r="G23901" s="7" t="n">
        <v>143.98</v>
      </c>
    </row>
    <row r="23902" customFormat="false" ht="15" hidden="false" customHeight="false" outlineLevel="0" collapsed="false">
      <c r="A23902" s="7" t="s">
        <v>34</v>
      </c>
      <c r="B23902" s="7" t="s">
        <v>103</v>
      </c>
      <c r="C23902" s="7" t="s">
        <v>1443</v>
      </c>
      <c r="D23902" s="7" t="n">
        <v>0</v>
      </c>
      <c r="E23902" s="7" t="n">
        <v>0</v>
      </c>
      <c r="F23902" s="7" t="n">
        <v>2</v>
      </c>
      <c r="G23902" s="7" t="n">
        <v>254.15</v>
      </c>
    </row>
    <row r="23903" customFormat="false" ht="15" hidden="false" customHeight="false" outlineLevel="0" collapsed="false">
      <c r="A23903" s="7" t="s">
        <v>34</v>
      </c>
      <c r="B23903" s="7" t="s">
        <v>103</v>
      </c>
      <c r="C23903" s="7" t="s">
        <v>1443</v>
      </c>
      <c r="D23903" s="7" t="n">
        <v>0</v>
      </c>
      <c r="E23903" s="7" t="n">
        <v>0</v>
      </c>
      <c r="F23903" s="7" t="n">
        <v>1</v>
      </c>
      <c r="G23903" s="7" t="n">
        <v>129.59</v>
      </c>
    </row>
    <row r="23904" customFormat="false" ht="15" hidden="false" customHeight="false" outlineLevel="0" collapsed="false">
      <c r="A23904" s="7" t="s">
        <v>34</v>
      </c>
      <c r="B23904" s="7" t="s">
        <v>103</v>
      </c>
      <c r="C23904" s="7" t="s">
        <v>1443</v>
      </c>
      <c r="D23904" s="7" t="n">
        <v>0</v>
      </c>
      <c r="E23904" s="7" t="n">
        <v>0</v>
      </c>
      <c r="F23904" s="7" t="n">
        <v>1</v>
      </c>
      <c r="G23904" s="7" t="n">
        <v>143.98</v>
      </c>
    </row>
    <row r="23905" customFormat="false" ht="15" hidden="false" customHeight="false" outlineLevel="0" collapsed="false">
      <c r="A23905" s="7" t="s">
        <v>34</v>
      </c>
      <c r="B23905" s="7" t="s">
        <v>103</v>
      </c>
      <c r="C23905" s="7" t="s">
        <v>1443</v>
      </c>
      <c r="D23905" s="7" t="n">
        <v>0</v>
      </c>
      <c r="E23905" s="7" t="n">
        <v>0</v>
      </c>
      <c r="F23905" s="7" t="n">
        <v>2</v>
      </c>
      <c r="G23905" s="7" t="n">
        <v>287.96</v>
      </c>
    </row>
    <row r="23906" customFormat="false" ht="15" hidden="false" customHeight="false" outlineLevel="0" collapsed="false">
      <c r="A23906" s="7" t="s">
        <v>34</v>
      </c>
      <c r="B23906" s="7" t="s">
        <v>103</v>
      </c>
      <c r="C23906" s="7" t="s">
        <v>1443</v>
      </c>
      <c r="D23906" s="7" t="n">
        <v>0</v>
      </c>
      <c r="E23906" s="7" t="n">
        <v>0</v>
      </c>
      <c r="F23906" s="7" t="n">
        <v>1</v>
      </c>
      <c r="G23906" s="7" t="n">
        <v>129.58</v>
      </c>
    </row>
    <row r="23907" customFormat="false" ht="15" hidden="false" customHeight="false" outlineLevel="0" collapsed="false">
      <c r="A23907" s="7" t="s">
        <v>34</v>
      </c>
      <c r="B23907" s="7" t="s">
        <v>103</v>
      </c>
      <c r="C23907" s="7" t="s">
        <v>1443</v>
      </c>
      <c r="D23907" s="7" t="n">
        <v>0</v>
      </c>
      <c r="E23907" s="7" t="n">
        <v>0</v>
      </c>
      <c r="F23907" s="7" t="n">
        <v>4</v>
      </c>
      <c r="G23907" s="7" t="n">
        <v>518.34</v>
      </c>
    </row>
    <row r="23908" customFormat="false" ht="15" hidden="false" customHeight="false" outlineLevel="0" collapsed="false">
      <c r="A23908" s="7" t="s">
        <v>34</v>
      </c>
      <c r="B23908" s="7" t="s">
        <v>103</v>
      </c>
      <c r="C23908" s="7" t="s">
        <v>1443</v>
      </c>
      <c r="D23908" s="7" t="n">
        <v>0</v>
      </c>
      <c r="E23908" s="7" t="n">
        <v>0</v>
      </c>
      <c r="F23908" s="7" t="n">
        <v>1</v>
      </c>
      <c r="G23908" s="7" t="n">
        <v>143.98</v>
      </c>
    </row>
    <row r="23909" customFormat="false" ht="15" hidden="false" customHeight="false" outlineLevel="0" collapsed="false">
      <c r="A23909" s="7" t="s">
        <v>34</v>
      </c>
      <c r="B23909" s="7" t="s">
        <v>103</v>
      </c>
      <c r="C23909" s="7" t="s">
        <v>1443</v>
      </c>
      <c r="D23909" s="7" t="n">
        <v>0</v>
      </c>
      <c r="E23909" s="7" t="n">
        <v>0</v>
      </c>
      <c r="F23909" s="7" t="n">
        <v>1</v>
      </c>
      <c r="G23909" s="7" t="n">
        <v>115.19</v>
      </c>
    </row>
    <row r="23910" customFormat="false" ht="15" hidden="false" customHeight="false" outlineLevel="0" collapsed="false">
      <c r="A23910" s="7" t="s">
        <v>34</v>
      </c>
      <c r="B23910" s="7" t="s">
        <v>103</v>
      </c>
      <c r="C23910" s="7" t="s">
        <v>1443</v>
      </c>
      <c r="D23910" s="7" t="n">
        <v>0</v>
      </c>
      <c r="E23910" s="7" t="n">
        <v>0</v>
      </c>
      <c r="F23910" s="7" t="n">
        <v>1</v>
      </c>
      <c r="G23910" s="7" t="n">
        <v>143.98</v>
      </c>
    </row>
    <row r="23911" customFormat="false" ht="15" hidden="false" customHeight="false" outlineLevel="0" collapsed="false">
      <c r="A23911" s="7" t="s">
        <v>34</v>
      </c>
      <c r="B23911" s="7" t="s">
        <v>103</v>
      </c>
      <c r="C23911" s="7" t="s">
        <v>1443</v>
      </c>
      <c r="D23911" s="7" t="n">
        <v>0</v>
      </c>
      <c r="E23911" s="7" t="n">
        <v>0</v>
      </c>
      <c r="F23911" s="7" t="n">
        <v>2</v>
      </c>
      <c r="G23911" s="7" t="n">
        <v>254.15</v>
      </c>
    </row>
    <row r="23912" customFormat="false" ht="15" hidden="false" customHeight="false" outlineLevel="0" collapsed="false">
      <c r="A23912" s="7" t="s">
        <v>34</v>
      </c>
      <c r="B23912" s="7" t="s">
        <v>103</v>
      </c>
      <c r="C23912" s="7" t="s">
        <v>1443</v>
      </c>
      <c r="D23912" s="7" t="n">
        <v>0</v>
      </c>
      <c r="E23912" s="7" t="n">
        <v>0</v>
      </c>
      <c r="F23912" s="7" t="n">
        <v>2</v>
      </c>
      <c r="G23912" s="7" t="n">
        <v>259.17</v>
      </c>
    </row>
    <row r="23913" customFormat="false" ht="15" hidden="false" customHeight="false" outlineLevel="0" collapsed="false">
      <c r="A23913" s="7" t="s">
        <v>34</v>
      </c>
      <c r="B23913" s="7" t="s">
        <v>103</v>
      </c>
      <c r="C23913" s="7" t="s">
        <v>1443</v>
      </c>
      <c r="D23913" s="7" t="n">
        <v>0</v>
      </c>
      <c r="E23913" s="7" t="n">
        <v>0</v>
      </c>
      <c r="F23913" s="7" t="n">
        <v>1</v>
      </c>
      <c r="G23913" s="7" t="n">
        <v>115.19</v>
      </c>
    </row>
    <row r="23914" customFormat="false" ht="15" hidden="false" customHeight="false" outlineLevel="0" collapsed="false">
      <c r="A23914" s="7" t="s">
        <v>34</v>
      </c>
      <c r="B23914" s="7" t="s">
        <v>103</v>
      </c>
      <c r="C23914" s="7" t="s">
        <v>1443</v>
      </c>
      <c r="D23914" s="7" t="n">
        <v>0</v>
      </c>
      <c r="E23914" s="7" t="n">
        <v>0</v>
      </c>
      <c r="F23914" s="7" t="n">
        <v>1</v>
      </c>
      <c r="G23914" s="7" t="n">
        <v>129.59</v>
      </c>
    </row>
    <row r="23915" customFormat="false" ht="15" hidden="false" customHeight="false" outlineLevel="0" collapsed="false">
      <c r="A23915" s="7" t="s">
        <v>34</v>
      </c>
      <c r="B23915" s="7" t="s">
        <v>103</v>
      </c>
      <c r="C23915" s="7" t="s">
        <v>1443</v>
      </c>
      <c r="D23915" s="7" t="n">
        <v>0</v>
      </c>
      <c r="E23915" s="7" t="n">
        <v>0</v>
      </c>
      <c r="F23915" s="7" t="n">
        <v>1</v>
      </c>
      <c r="G23915" s="7" t="n">
        <v>143.98</v>
      </c>
    </row>
    <row r="23916" customFormat="false" ht="15" hidden="false" customHeight="false" outlineLevel="0" collapsed="false">
      <c r="A23916" s="7" t="s">
        <v>34</v>
      </c>
      <c r="B23916" s="7" t="s">
        <v>103</v>
      </c>
      <c r="C23916" s="7" t="s">
        <v>1443</v>
      </c>
      <c r="D23916" s="7" t="n">
        <v>0</v>
      </c>
      <c r="E23916" s="7" t="n">
        <v>0</v>
      </c>
      <c r="F23916" s="7" t="n">
        <v>1</v>
      </c>
      <c r="G23916" s="7" t="n">
        <v>115.19</v>
      </c>
    </row>
    <row r="23917" customFormat="false" ht="15" hidden="false" customHeight="false" outlineLevel="0" collapsed="false">
      <c r="A23917" s="7" t="s">
        <v>34</v>
      </c>
      <c r="B23917" s="7" t="s">
        <v>103</v>
      </c>
      <c r="C23917" s="7" t="s">
        <v>1443</v>
      </c>
      <c r="D23917" s="7" t="n">
        <v>0</v>
      </c>
      <c r="E23917" s="7" t="n">
        <v>0</v>
      </c>
      <c r="F23917" s="7" t="n">
        <v>1</v>
      </c>
      <c r="G23917" s="7" t="n">
        <v>129.59</v>
      </c>
    </row>
    <row r="23918" customFormat="false" ht="15" hidden="false" customHeight="false" outlineLevel="0" collapsed="false">
      <c r="A23918" s="7" t="s">
        <v>34</v>
      </c>
      <c r="B23918" s="7" t="s">
        <v>103</v>
      </c>
      <c r="C23918" s="7" t="s">
        <v>1443</v>
      </c>
      <c r="D23918" s="7" t="n">
        <v>0</v>
      </c>
      <c r="E23918" s="7" t="n">
        <v>0</v>
      </c>
      <c r="F23918" s="7" t="n">
        <v>1</v>
      </c>
      <c r="G23918" s="7" t="n">
        <v>129.59</v>
      </c>
    </row>
    <row r="23919" customFormat="false" ht="15" hidden="false" customHeight="false" outlineLevel="0" collapsed="false">
      <c r="A23919" s="7" t="s">
        <v>34</v>
      </c>
      <c r="B23919" s="7" t="s">
        <v>103</v>
      </c>
      <c r="C23919" s="7" t="s">
        <v>1443</v>
      </c>
      <c r="D23919" s="7" t="n">
        <v>0</v>
      </c>
      <c r="E23919" s="7" t="n">
        <v>0</v>
      </c>
      <c r="F23919" s="7" t="n">
        <v>7</v>
      </c>
      <c r="G23919" s="7" t="n">
        <v>943.09</v>
      </c>
    </row>
    <row r="23920" customFormat="false" ht="15" hidden="false" customHeight="false" outlineLevel="0" collapsed="false">
      <c r="A23920" s="7" t="s">
        <v>34</v>
      </c>
      <c r="B23920" s="7" t="s">
        <v>103</v>
      </c>
      <c r="C23920" s="7" t="s">
        <v>1443</v>
      </c>
      <c r="D23920" s="7" t="n">
        <v>0</v>
      </c>
      <c r="E23920" s="7" t="n">
        <v>0</v>
      </c>
      <c r="F23920" s="7" t="n">
        <v>10</v>
      </c>
      <c r="G23920" s="7" t="n">
        <v>1382.3</v>
      </c>
    </row>
    <row r="23921" customFormat="false" ht="15" hidden="false" customHeight="false" outlineLevel="0" collapsed="false">
      <c r="A23921" s="7" t="s">
        <v>34</v>
      </c>
      <c r="B23921" s="7" t="s">
        <v>103</v>
      </c>
      <c r="C23921" s="7" t="s">
        <v>1443</v>
      </c>
      <c r="D23921" s="7" t="n">
        <v>0</v>
      </c>
      <c r="E23921" s="7" t="n">
        <v>0</v>
      </c>
      <c r="F23921" s="7" t="n">
        <v>1</v>
      </c>
      <c r="G23921" s="7" t="n">
        <v>143.99</v>
      </c>
    </row>
    <row r="23922" customFormat="false" ht="15" hidden="false" customHeight="false" outlineLevel="0" collapsed="false">
      <c r="A23922" s="7" t="s">
        <v>34</v>
      </c>
      <c r="B23922" s="7" t="s">
        <v>103</v>
      </c>
      <c r="C23922" s="7" t="s">
        <v>1443</v>
      </c>
      <c r="D23922" s="7" t="n">
        <v>0</v>
      </c>
      <c r="E23922" s="7" t="n">
        <v>0</v>
      </c>
      <c r="F23922" s="7" t="n">
        <v>1</v>
      </c>
      <c r="G23922" s="7" t="n">
        <v>143.99</v>
      </c>
    </row>
    <row r="23923" customFormat="false" ht="15" hidden="false" customHeight="false" outlineLevel="0" collapsed="false">
      <c r="A23923" s="7" t="s">
        <v>34</v>
      </c>
      <c r="B23923" s="7" t="s">
        <v>103</v>
      </c>
      <c r="C23923" s="7" t="s">
        <v>1443</v>
      </c>
      <c r="D23923" s="7" t="n">
        <v>0</v>
      </c>
      <c r="E23923" s="7" t="n">
        <v>0</v>
      </c>
      <c r="F23923" s="7" t="n">
        <v>1</v>
      </c>
      <c r="G23923" s="7" t="n">
        <v>129.58</v>
      </c>
    </row>
    <row r="23924" customFormat="false" ht="15" hidden="false" customHeight="false" outlineLevel="0" collapsed="false">
      <c r="A23924" s="7" t="s">
        <v>34</v>
      </c>
      <c r="B23924" s="7" t="s">
        <v>103</v>
      </c>
      <c r="C23924" s="7" t="s">
        <v>1443</v>
      </c>
      <c r="D23924" s="7" t="n">
        <v>0</v>
      </c>
      <c r="E23924" s="7" t="n">
        <v>0</v>
      </c>
      <c r="F23924" s="7" t="n">
        <v>1</v>
      </c>
      <c r="G23924" s="7" t="n">
        <v>115.18</v>
      </c>
    </row>
    <row r="23925" customFormat="false" ht="15" hidden="false" customHeight="false" outlineLevel="0" collapsed="false">
      <c r="A23925" s="7" t="s">
        <v>34</v>
      </c>
      <c r="B23925" s="7" t="s">
        <v>103</v>
      </c>
      <c r="C23925" s="7" t="s">
        <v>1443</v>
      </c>
      <c r="D23925" s="7" t="n">
        <v>0</v>
      </c>
      <c r="E23925" s="7" t="n">
        <v>0</v>
      </c>
      <c r="F23925" s="7" t="n">
        <v>1</v>
      </c>
      <c r="G23925" s="7" t="n">
        <v>143.98</v>
      </c>
    </row>
    <row r="23926" customFormat="false" ht="15" hidden="false" customHeight="false" outlineLevel="0" collapsed="false">
      <c r="A23926" s="7" t="s">
        <v>34</v>
      </c>
      <c r="B23926" s="7" t="s">
        <v>103</v>
      </c>
      <c r="C23926" s="7" t="s">
        <v>1443</v>
      </c>
      <c r="D23926" s="7" t="n">
        <v>0</v>
      </c>
      <c r="E23926" s="7" t="n">
        <v>0</v>
      </c>
      <c r="F23926" s="7" t="n">
        <v>1</v>
      </c>
      <c r="G23926" s="7" t="n">
        <v>129.59</v>
      </c>
    </row>
    <row r="23927" customFormat="false" ht="15" hidden="false" customHeight="false" outlineLevel="0" collapsed="false">
      <c r="A23927" s="7" t="s">
        <v>34</v>
      </c>
      <c r="B23927" s="7" t="s">
        <v>103</v>
      </c>
      <c r="C23927" s="7" t="s">
        <v>1443</v>
      </c>
      <c r="D23927" s="7" t="n">
        <v>0</v>
      </c>
      <c r="E23927" s="7" t="n">
        <v>0</v>
      </c>
      <c r="F23927" s="7" t="n">
        <v>1</v>
      </c>
      <c r="G23927" s="7" t="n">
        <v>143.98</v>
      </c>
    </row>
    <row r="23928" customFormat="false" ht="15" hidden="false" customHeight="false" outlineLevel="0" collapsed="false">
      <c r="A23928" s="7" t="s">
        <v>34</v>
      </c>
      <c r="B23928" s="7" t="s">
        <v>103</v>
      </c>
      <c r="C23928" s="7" t="s">
        <v>1443</v>
      </c>
      <c r="D23928" s="7" t="n">
        <v>0</v>
      </c>
      <c r="E23928" s="7" t="n">
        <v>0</v>
      </c>
      <c r="F23928" s="7" t="n">
        <v>1</v>
      </c>
      <c r="G23928" s="7" t="n">
        <v>143.99</v>
      </c>
    </row>
    <row r="23929" customFormat="false" ht="15" hidden="false" customHeight="false" outlineLevel="0" collapsed="false">
      <c r="A23929" s="7" t="s">
        <v>34</v>
      </c>
      <c r="B23929" s="7" t="s">
        <v>103</v>
      </c>
      <c r="C23929" s="7" t="s">
        <v>1443</v>
      </c>
      <c r="D23929" s="7" t="n">
        <v>0</v>
      </c>
      <c r="E23929" s="7" t="n">
        <v>0</v>
      </c>
      <c r="F23929" s="7" t="n">
        <v>1</v>
      </c>
      <c r="G23929" s="7" t="n">
        <v>143.98</v>
      </c>
    </row>
    <row r="23930" customFormat="false" ht="15" hidden="false" customHeight="false" outlineLevel="0" collapsed="false">
      <c r="A23930" s="7" t="s">
        <v>34</v>
      </c>
      <c r="B23930" s="7" t="s">
        <v>103</v>
      </c>
      <c r="C23930" s="7" t="s">
        <v>1443</v>
      </c>
      <c r="D23930" s="7" t="n">
        <v>0</v>
      </c>
      <c r="E23930" s="7" t="n">
        <v>0</v>
      </c>
      <c r="F23930" s="7" t="n">
        <v>4</v>
      </c>
      <c r="G23930" s="7" t="n">
        <v>561.56</v>
      </c>
    </row>
    <row r="23931" customFormat="false" ht="15" hidden="false" customHeight="false" outlineLevel="0" collapsed="false">
      <c r="A23931" s="7" t="s">
        <v>34</v>
      </c>
      <c r="B23931" s="7" t="s">
        <v>103</v>
      </c>
      <c r="C23931" s="7" t="s">
        <v>1443</v>
      </c>
      <c r="D23931" s="7" t="n">
        <v>0</v>
      </c>
      <c r="E23931" s="7" t="n">
        <v>0</v>
      </c>
      <c r="F23931" s="7" t="n">
        <v>2</v>
      </c>
      <c r="G23931" s="7" t="n">
        <v>244.76</v>
      </c>
    </row>
    <row r="23932" customFormat="false" ht="15" hidden="false" customHeight="false" outlineLevel="0" collapsed="false">
      <c r="A23932" s="7" t="s">
        <v>34</v>
      </c>
      <c r="B23932" s="7" t="s">
        <v>103</v>
      </c>
      <c r="C23932" s="7" t="s">
        <v>1443</v>
      </c>
      <c r="D23932" s="7" t="n">
        <v>0</v>
      </c>
      <c r="E23932" s="7" t="n">
        <v>0</v>
      </c>
      <c r="F23932" s="7" t="n">
        <v>3</v>
      </c>
      <c r="G23932" s="7" t="n">
        <v>403.17</v>
      </c>
    </row>
    <row r="23933" customFormat="false" ht="15" hidden="false" customHeight="false" outlineLevel="0" collapsed="false">
      <c r="A23933" s="7" t="s">
        <v>34</v>
      </c>
      <c r="B23933" s="7" t="s">
        <v>103</v>
      </c>
      <c r="C23933" s="7" t="s">
        <v>1443</v>
      </c>
      <c r="D23933" s="7" t="n">
        <v>0</v>
      </c>
      <c r="E23933" s="7" t="n">
        <v>0</v>
      </c>
      <c r="F23933" s="7" t="n">
        <v>1</v>
      </c>
      <c r="G23933" s="7" t="n">
        <v>129.59</v>
      </c>
    </row>
    <row r="23934" customFormat="false" ht="15" hidden="false" customHeight="false" outlineLevel="0" collapsed="false">
      <c r="A23934" s="7" t="s">
        <v>34</v>
      </c>
      <c r="B23934" s="7" t="s">
        <v>103</v>
      </c>
      <c r="C23934" s="7" t="s">
        <v>1443</v>
      </c>
      <c r="D23934" s="7" t="n">
        <v>0</v>
      </c>
      <c r="E23934" s="7" t="n">
        <v>0</v>
      </c>
      <c r="F23934" s="7" t="n">
        <v>4</v>
      </c>
      <c r="G23934" s="7" t="n">
        <v>561.56</v>
      </c>
    </row>
    <row r="23935" customFormat="false" ht="15" hidden="false" customHeight="false" outlineLevel="0" collapsed="false">
      <c r="A23935" s="7" t="s">
        <v>34</v>
      </c>
      <c r="B23935" s="7" t="s">
        <v>103</v>
      </c>
      <c r="C23935" s="7" t="s">
        <v>1443</v>
      </c>
      <c r="D23935" s="7" t="n">
        <v>0</v>
      </c>
      <c r="E23935" s="7" t="n">
        <v>0</v>
      </c>
      <c r="F23935" s="7" t="n">
        <v>4</v>
      </c>
      <c r="G23935" s="7" t="n">
        <v>575.92</v>
      </c>
    </row>
    <row r="23936" customFormat="false" ht="15" hidden="false" customHeight="false" outlineLevel="0" collapsed="false">
      <c r="A23936" s="7" t="s">
        <v>34</v>
      </c>
      <c r="B23936" s="7" t="s">
        <v>103</v>
      </c>
      <c r="C23936" s="7" t="s">
        <v>1443</v>
      </c>
      <c r="D23936" s="7" t="n">
        <v>0</v>
      </c>
      <c r="E23936" s="7" t="n">
        <v>0</v>
      </c>
      <c r="F23936" s="7" t="n">
        <v>1</v>
      </c>
      <c r="G23936" s="7" t="n">
        <v>143.99</v>
      </c>
    </row>
    <row r="23937" customFormat="false" ht="15" hidden="false" customHeight="false" outlineLevel="0" collapsed="false">
      <c r="A23937" s="7" t="s">
        <v>34</v>
      </c>
      <c r="B23937" s="7" t="s">
        <v>103</v>
      </c>
      <c r="C23937" s="7" t="s">
        <v>1443</v>
      </c>
      <c r="D23937" s="7" t="n">
        <v>0</v>
      </c>
      <c r="E23937" s="7" t="n">
        <v>0</v>
      </c>
      <c r="F23937" s="7" t="n">
        <v>1</v>
      </c>
      <c r="G23937" s="7" t="n">
        <v>109.87</v>
      </c>
    </row>
    <row r="23938" customFormat="false" ht="15" hidden="false" customHeight="false" outlineLevel="0" collapsed="false">
      <c r="A23938" s="7" t="s">
        <v>34</v>
      </c>
      <c r="B23938" s="7" t="s">
        <v>103</v>
      </c>
      <c r="C23938" s="7" t="s">
        <v>1443</v>
      </c>
      <c r="D23938" s="7" t="n">
        <v>0</v>
      </c>
      <c r="E23938" s="7" t="n">
        <v>0</v>
      </c>
      <c r="F23938" s="7" t="n">
        <v>1</v>
      </c>
      <c r="G23938" s="7" t="n">
        <v>143.99</v>
      </c>
    </row>
    <row r="23939" customFormat="false" ht="15" hidden="false" customHeight="false" outlineLevel="0" collapsed="false">
      <c r="A23939" s="7" t="s">
        <v>34</v>
      </c>
      <c r="B23939" s="7" t="s">
        <v>103</v>
      </c>
      <c r="C23939" s="7" t="s">
        <v>1443</v>
      </c>
      <c r="D23939" s="7" t="n">
        <v>0</v>
      </c>
      <c r="E23939" s="7" t="n">
        <v>0</v>
      </c>
      <c r="F23939" s="7" t="n">
        <v>3</v>
      </c>
      <c r="G23939" s="7" t="n">
        <v>417.57</v>
      </c>
    </row>
    <row r="23940" customFormat="false" ht="15" hidden="false" customHeight="false" outlineLevel="0" collapsed="false">
      <c r="A23940" s="7" t="s">
        <v>34</v>
      </c>
      <c r="B23940" s="7" t="s">
        <v>103</v>
      </c>
      <c r="C23940" s="7" t="s">
        <v>1443</v>
      </c>
      <c r="D23940" s="7" t="n">
        <v>0</v>
      </c>
      <c r="E23940" s="7" t="n">
        <v>0</v>
      </c>
      <c r="F23940" s="7" t="n">
        <v>1</v>
      </c>
      <c r="G23940" s="7" t="n">
        <v>143.98</v>
      </c>
    </row>
    <row r="23941" customFormat="false" ht="15" hidden="false" customHeight="false" outlineLevel="0" collapsed="false">
      <c r="A23941" s="7" t="s">
        <v>34</v>
      </c>
      <c r="B23941" s="7" t="s">
        <v>103</v>
      </c>
      <c r="C23941" s="7" t="s">
        <v>1443</v>
      </c>
      <c r="D23941" s="7" t="n">
        <v>0</v>
      </c>
      <c r="E23941" s="7" t="n">
        <v>0</v>
      </c>
      <c r="F23941" s="7" t="n">
        <v>1</v>
      </c>
      <c r="G23941" s="7" t="n">
        <v>143.98</v>
      </c>
    </row>
    <row r="23942" customFormat="false" ht="15" hidden="false" customHeight="false" outlineLevel="0" collapsed="false">
      <c r="A23942" s="7" t="s">
        <v>34</v>
      </c>
      <c r="B23942" s="7" t="s">
        <v>103</v>
      </c>
      <c r="C23942" s="7" t="s">
        <v>1443</v>
      </c>
      <c r="D23942" s="7" t="n">
        <v>0</v>
      </c>
      <c r="E23942" s="7" t="n">
        <v>0</v>
      </c>
      <c r="F23942" s="7" t="n">
        <v>1</v>
      </c>
      <c r="G23942" s="7" t="n">
        <v>115.19</v>
      </c>
    </row>
    <row r="23943" customFormat="false" ht="15" hidden="false" customHeight="false" outlineLevel="0" collapsed="false">
      <c r="A23943" s="7" t="s">
        <v>34</v>
      </c>
      <c r="B23943" s="7" t="s">
        <v>103</v>
      </c>
      <c r="C23943" s="7" t="s">
        <v>1443</v>
      </c>
      <c r="D23943" s="7" t="n">
        <v>0</v>
      </c>
      <c r="E23943" s="7" t="n">
        <v>0</v>
      </c>
      <c r="F23943" s="7" t="n">
        <v>4</v>
      </c>
      <c r="G23943" s="7" t="n">
        <v>547.16</v>
      </c>
    </row>
    <row r="23944" customFormat="false" ht="15" hidden="false" customHeight="false" outlineLevel="0" collapsed="false">
      <c r="A23944" s="7" t="s">
        <v>34</v>
      </c>
      <c r="B23944" s="7" t="s">
        <v>103</v>
      </c>
      <c r="C23944" s="7" t="s">
        <v>1443</v>
      </c>
      <c r="D23944" s="7" t="n">
        <v>0</v>
      </c>
      <c r="E23944" s="7" t="n">
        <v>0</v>
      </c>
      <c r="F23944" s="7" t="n">
        <v>1</v>
      </c>
      <c r="G23944" s="7" t="n">
        <v>143.99</v>
      </c>
    </row>
    <row r="23945" customFormat="false" ht="15" hidden="false" customHeight="false" outlineLevel="0" collapsed="false">
      <c r="A23945" s="7" t="s">
        <v>34</v>
      </c>
      <c r="B23945" s="7" t="s">
        <v>103</v>
      </c>
      <c r="C23945" s="7" t="s">
        <v>1443</v>
      </c>
      <c r="D23945" s="7" t="n">
        <v>0</v>
      </c>
      <c r="E23945" s="7" t="n">
        <v>0</v>
      </c>
      <c r="F23945" s="7" t="n">
        <v>1</v>
      </c>
      <c r="G23945" s="7" t="n">
        <v>115.18</v>
      </c>
    </row>
    <row r="23946" customFormat="false" ht="15" hidden="false" customHeight="false" outlineLevel="0" collapsed="false">
      <c r="A23946" s="7" t="s">
        <v>34</v>
      </c>
      <c r="B23946" s="7" t="s">
        <v>103</v>
      </c>
      <c r="C23946" s="7" t="s">
        <v>1443</v>
      </c>
      <c r="D23946" s="7" t="n">
        <v>0</v>
      </c>
      <c r="E23946" s="7" t="n">
        <v>0</v>
      </c>
      <c r="F23946" s="7" t="n">
        <v>1</v>
      </c>
      <c r="G23946" s="7" t="n">
        <v>143.98</v>
      </c>
    </row>
    <row r="23947" customFormat="false" ht="15" hidden="false" customHeight="false" outlineLevel="0" collapsed="false">
      <c r="A23947" s="7" t="s">
        <v>34</v>
      </c>
      <c r="B23947" s="7" t="s">
        <v>103</v>
      </c>
      <c r="C23947" s="7" t="s">
        <v>1443</v>
      </c>
      <c r="D23947" s="7" t="n">
        <v>0</v>
      </c>
      <c r="E23947" s="7" t="n">
        <v>0</v>
      </c>
      <c r="F23947" s="7" t="n">
        <v>33</v>
      </c>
      <c r="G23947" s="7" t="n">
        <v>4475.56</v>
      </c>
    </row>
    <row r="23948" customFormat="false" ht="15" hidden="false" customHeight="false" outlineLevel="0" collapsed="false">
      <c r="A23948" s="7" t="s">
        <v>34</v>
      </c>
      <c r="B23948" s="7" t="s">
        <v>103</v>
      </c>
      <c r="C23948" s="7" t="s">
        <v>1443</v>
      </c>
      <c r="D23948" s="7" t="n">
        <v>0</v>
      </c>
      <c r="E23948" s="7" t="n">
        <v>0</v>
      </c>
      <c r="F23948" s="7" t="n">
        <v>7</v>
      </c>
      <c r="G23948" s="7" t="n">
        <v>892.73</v>
      </c>
    </row>
    <row r="23949" customFormat="false" ht="15" hidden="false" customHeight="false" outlineLevel="0" collapsed="false">
      <c r="A23949" s="7" t="s">
        <v>34</v>
      </c>
      <c r="B23949" s="7" t="s">
        <v>103</v>
      </c>
      <c r="C23949" s="7" t="s">
        <v>1443</v>
      </c>
      <c r="D23949" s="7" t="n">
        <v>0</v>
      </c>
      <c r="E23949" s="7" t="n">
        <v>0</v>
      </c>
      <c r="F23949" s="7" t="n">
        <v>2</v>
      </c>
      <c r="G23949" s="7" t="n">
        <v>266.37</v>
      </c>
    </row>
    <row r="23950" customFormat="false" ht="15" hidden="false" customHeight="false" outlineLevel="0" collapsed="false">
      <c r="A23950" s="7" t="s">
        <v>34</v>
      </c>
      <c r="B23950" s="7" t="s">
        <v>103</v>
      </c>
      <c r="C23950" s="7" t="s">
        <v>1443</v>
      </c>
      <c r="D23950" s="7" t="n">
        <v>0</v>
      </c>
      <c r="E23950" s="7" t="n">
        <v>0</v>
      </c>
      <c r="F23950" s="7" t="n">
        <v>1</v>
      </c>
      <c r="G23950" s="7" t="n">
        <v>143.99</v>
      </c>
    </row>
    <row r="23951" customFormat="false" ht="15" hidden="false" customHeight="false" outlineLevel="0" collapsed="false">
      <c r="A23951" s="7" t="s">
        <v>34</v>
      </c>
      <c r="B23951" s="7" t="s">
        <v>103</v>
      </c>
      <c r="C23951" s="7" t="s">
        <v>1443</v>
      </c>
      <c r="D23951" s="7" t="n">
        <v>0</v>
      </c>
      <c r="E23951" s="7" t="n">
        <v>0</v>
      </c>
      <c r="F23951" s="7" t="n">
        <v>1</v>
      </c>
      <c r="G23951" s="7" t="n">
        <v>143.98</v>
      </c>
    </row>
    <row r="23952" customFormat="false" ht="15" hidden="false" customHeight="false" outlineLevel="0" collapsed="false">
      <c r="A23952" s="7" t="s">
        <v>34</v>
      </c>
      <c r="B23952" s="7" t="s">
        <v>103</v>
      </c>
      <c r="C23952" s="7" t="s">
        <v>1443</v>
      </c>
      <c r="D23952" s="7" t="n">
        <v>0</v>
      </c>
      <c r="E23952" s="7" t="n">
        <v>0</v>
      </c>
      <c r="F23952" s="7" t="n">
        <v>1</v>
      </c>
      <c r="G23952" s="7" t="n">
        <v>130.85</v>
      </c>
    </row>
    <row r="23953" customFormat="false" ht="15" hidden="false" customHeight="false" outlineLevel="0" collapsed="false">
      <c r="A23953" s="7" t="s">
        <v>34</v>
      </c>
      <c r="B23953" s="7" t="s">
        <v>103</v>
      </c>
      <c r="C23953" s="7" t="s">
        <v>1443</v>
      </c>
      <c r="D23953" s="7" t="n">
        <v>0</v>
      </c>
      <c r="E23953" s="7" t="n">
        <v>0</v>
      </c>
      <c r="F23953" s="7" t="n">
        <v>1</v>
      </c>
      <c r="G23953" s="7" t="n">
        <v>143.98</v>
      </c>
    </row>
    <row r="23954" customFormat="false" ht="15" hidden="false" customHeight="false" outlineLevel="0" collapsed="false">
      <c r="A23954" s="7" t="s">
        <v>34</v>
      </c>
      <c r="B23954" s="7" t="s">
        <v>103</v>
      </c>
      <c r="C23954" s="7" t="s">
        <v>1443</v>
      </c>
      <c r="D23954" s="7" t="n">
        <v>0</v>
      </c>
      <c r="E23954" s="7" t="n">
        <v>0</v>
      </c>
      <c r="F23954" s="7" t="n">
        <v>1</v>
      </c>
      <c r="G23954" s="7" t="n">
        <v>143.98</v>
      </c>
    </row>
    <row r="23955" customFormat="false" ht="15" hidden="false" customHeight="false" outlineLevel="0" collapsed="false">
      <c r="A23955" s="7" t="s">
        <v>34</v>
      </c>
      <c r="B23955" s="7" t="s">
        <v>103</v>
      </c>
      <c r="C23955" s="7" t="s">
        <v>1443</v>
      </c>
      <c r="D23955" s="7" t="n">
        <v>0</v>
      </c>
      <c r="E23955" s="7" t="n">
        <v>0</v>
      </c>
      <c r="F23955" s="7" t="n">
        <v>1</v>
      </c>
      <c r="G23955" s="7" t="n">
        <v>129.59</v>
      </c>
    </row>
    <row r="23956" customFormat="false" ht="15" hidden="false" customHeight="false" outlineLevel="0" collapsed="false">
      <c r="A23956" s="7" t="s">
        <v>34</v>
      </c>
      <c r="B23956" s="7" t="s">
        <v>103</v>
      </c>
      <c r="C23956" s="7" t="s">
        <v>1443</v>
      </c>
      <c r="D23956" s="7" t="n">
        <v>0</v>
      </c>
      <c r="E23956" s="7" t="n">
        <v>0</v>
      </c>
      <c r="F23956" s="7" t="n">
        <v>1</v>
      </c>
      <c r="G23956" s="7" t="n">
        <v>115.19</v>
      </c>
    </row>
    <row r="23957" customFormat="false" ht="15" hidden="false" customHeight="false" outlineLevel="0" collapsed="false">
      <c r="A23957" s="7" t="s">
        <v>34</v>
      </c>
      <c r="B23957" s="7" t="s">
        <v>103</v>
      </c>
      <c r="C23957" s="7" t="s">
        <v>1443</v>
      </c>
      <c r="D23957" s="7" t="n">
        <v>0</v>
      </c>
      <c r="E23957" s="7" t="n">
        <v>0</v>
      </c>
      <c r="F23957" s="7" t="n">
        <v>3</v>
      </c>
      <c r="G23957" s="7" t="n">
        <v>417.57</v>
      </c>
    </row>
    <row r="23958" customFormat="false" ht="15" hidden="false" customHeight="false" outlineLevel="0" collapsed="false">
      <c r="A23958" s="7" t="s">
        <v>34</v>
      </c>
      <c r="B23958" s="7" t="s">
        <v>103</v>
      </c>
      <c r="C23958" s="7" t="s">
        <v>1443</v>
      </c>
      <c r="D23958" s="7" t="n">
        <v>0</v>
      </c>
      <c r="E23958" s="7" t="n">
        <v>0</v>
      </c>
      <c r="F23958" s="7" t="n">
        <v>4</v>
      </c>
      <c r="G23958" s="7" t="n">
        <v>547.16</v>
      </c>
    </row>
    <row r="23959" customFormat="false" ht="15" hidden="false" customHeight="false" outlineLevel="0" collapsed="false">
      <c r="A23959" s="7" t="s">
        <v>34</v>
      </c>
      <c r="B23959" s="7" t="s">
        <v>103</v>
      </c>
      <c r="C23959" s="7" t="s">
        <v>1443</v>
      </c>
      <c r="D23959" s="7" t="n">
        <v>0</v>
      </c>
      <c r="E23959" s="7" t="n">
        <v>0</v>
      </c>
      <c r="F23959" s="7" t="n">
        <v>10</v>
      </c>
      <c r="G23959" s="7" t="n">
        <v>1336.59</v>
      </c>
    </row>
    <row r="23960" customFormat="false" ht="15" hidden="false" customHeight="false" outlineLevel="0" collapsed="false">
      <c r="A23960" s="7" t="s">
        <v>34</v>
      </c>
      <c r="B23960" s="7" t="s">
        <v>103</v>
      </c>
      <c r="C23960" s="7" t="s">
        <v>1443</v>
      </c>
      <c r="D23960" s="7" t="n">
        <v>0</v>
      </c>
      <c r="E23960" s="7" t="n">
        <v>0</v>
      </c>
      <c r="F23960" s="7" t="n">
        <v>11</v>
      </c>
      <c r="G23960" s="7" t="n">
        <v>1425.49</v>
      </c>
    </row>
    <row r="23961" customFormat="false" ht="15" hidden="false" customHeight="false" outlineLevel="0" collapsed="false">
      <c r="A23961" s="7" t="s">
        <v>34</v>
      </c>
      <c r="B23961" s="7" t="s">
        <v>103</v>
      </c>
      <c r="C23961" s="7" t="s">
        <v>1443</v>
      </c>
      <c r="D23961" s="7" t="n">
        <v>0</v>
      </c>
      <c r="E23961" s="7" t="n">
        <v>0</v>
      </c>
      <c r="F23961" s="7" t="n">
        <v>12</v>
      </c>
      <c r="G23961" s="7" t="n">
        <v>1614.76</v>
      </c>
    </row>
    <row r="23962" customFormat="false" ht="15" hidden="false" customHeight="false" outlineLevel="0" collapsed="false">
      <c r="A23962" s="7" t="s">
        <v>34</v>
      </c>
      <c r="B23962" s="7" t="s">
        <v>103</v>
      </c>
      <c r="C23962" s="7" t="s">
        <v>1443</v>
      </c>
      <c r="D23962" s="7" t="n">
        <v>0</v>
      </c>
      <c r="E23962" s="7" t="n">
        <v>0</v>
      </c>
      <c r="F23962" s="7" t="n">
        <v>1</v>
      </c>
      <c r="G23962" s="7" t="n">
        <v>143.99</v>
      </c>
    </row>
    <row r="23963" customFormat="false" ht="15" hidden="false" customHeight="false" outlineLevel="0" collapsed="false">
      <c r="A23963" s="7" t="s">
        <v>34</v>
      </c>
      <c r="B23963" s="7" t="s">
        <v>103</v>
      </c>
      <c r="C23963" s="7" t="s">
        <v>1443</v>
      </c>
      <c r="D23963" s="7" t="n">
        <v>0</v>
      </c>
      <c r="E23963" s="7" t="n">
        <v>0</v>
      </c>
      <c r="F23963" s="7" t="n">
        <v>1</v>
      </c>
      <c r="G23963" s="7" t="n">
        <v>115.18</v>
      </c>
    </row>
    <row r="23964" customFormat="false" ht="15" hidden="false" customHeight="false" outlineLevel="0" collapsed="false">
      <c r="A23964" s="7" t="s">
        <v>34</v>
      </c>
      <c r="B23964" s="7" t="s">
        <v>103</v>
      </c>
      <c r="C23964" s="7" t="s">
        <v>1443</v>
      </c>
      <c r="D23964" s="7" t="n">
        <v>-1</v>
      </c>
      <c r="E23964" s="7" t="n">
        <v>-128.12</v>
      </c>
      <c r="F23964" s="7" t="n">
        <v>0</v>
      </c>
      <c r="G23964" s="7" t="n">
        <v>0</v>
      </c>
    </row>
    <row r="23965" customFormat="false" ht="15" hidden="false" customHeight="false" outlineLevel="0" collapsed="false">
      <c r="A23965" s="7" t="s">
        <v>34</v>
      </c>
      <c r="B23965" s="7" t="s">
        <v>103</v>
      </c>
      <c r="C23965" s="7" t="s">
        <v>1443</v>
      </c>
      <c r="D23965" s="7" t="n">
        <v>0</v>
      </c>
      <c r="E23965" s="7" t="n">
        <v>0</v>
      </c>
      <c r="F23965" s="7" t="n">
        <v>1</v>
      </c>
      <c r="G23965" s="7" t="n">
        <v>115.19</v>
      </c>
    </row>
    <row r="23966" customFormat="false" ht="15" hidden="false" customHeight="false" outlineLevel="0" collapsed="false">
      <c r="A23966" s="7" t="s">
        <v>34</v>
      </c>
      <c r="B23966" s="7" t="s">
        <v>103</v>
      </c>
      <c r="C23966" s="7" t="s">
        <v>1443</v>
      </c>
      <c r="D23966" s="7" t="n">
        <v>0</v>
      </c>
      <c r="E23966" s="7" t="n">
        <v>0</v>
      </c>
      <c r="F23966" s="7" t="n">
        <v>1</v>
      </c>
      <c r="G23966" s="7" t="n">
        <v>143.99</v>
      </c>
    </row>
    <row r="23967" customFormat="false" ht="15" hidden="false" customHeight="false" outlineLevel="0" collapsed="false">
      <c r="A23967" s="7" t="s">
        <v>34</v>
      </c>
      <c r="B23967" s="7" t="s">
        <v>103</v>
      </c>
      <c r="C23967" s="7" t="s">
        <v>1443</v>
      </c>
      <c r="D23967" s="7" t="n">
        <v>0</v>
      </c>
      <c r="E23967" s="7" t="n">
        <v>0</v>
      </c>
      <c r="F23967" s="7" t="n">
        <v>1</v>
      </c>
      <c r="G23967" s="7" t="n">
        <v>143.98</v>
      </c>
    </row>
    <row r="23968" customFormat="false" ht="15" hidden="false" customHeight="false" outlineLevel="0" collapsed="false">
      <c r="A23968" s="7" t="s">
        <v>34</v>
      </c>
      <c r="B23968" s="7" t="s">
        <v>103</v>
      </c>
      <c r="C23968" s="7" t="s">
        <v>1443</v>
      </c>
      <c r="D23968" s="7" t="n">
        <v>0</v>
      </c>
      <c r="E23968" s="7" t="n">
        <v>0</v>
      </c>
      <c r="F23968" s="7" t="n">
        <v>1</v>
      </c>
      <c r="G23968" s="7" t="n">
        <v>115.19</v>
      </c>
    </row>
    <row r="23969" customFormat="false" ht="15" hidden="false" customHeight="false" outlineLevel="0" collapsed="false">
      <c r="A23969" s="7" t="s">
        <v>34</v>
      </c>
      <c r="B23969" s="7" t="s">
        <v>103</v>
      </c>
      <c r="C23969" s="7" t="s">
        <v>1443</v>
      </c>
      <c r="D23969" s="7" t="n">
        <v>0</v>
      </c>
      <c r="E23969" s="7" t="n">
        <v>0</v>
      </c>
      <c r="F23969" s="7" t="n">
        <v>1</v>
      </c>
      <c r="G23969" s="7" t="n">
        <v>143.98</v>
      </c>
    </row>
    <row r="23970" customFormat="false" ht="15" hidden="false" customHeight="false" outlineLevel="0" collapsed="false">
      <c r="A23970" s="7" t="s">
        <v>34</v>
      </c>
      <c r="B23970" s="7" t="s">
        <v>103</v>
      </c>
      <c r="C23970" s="7" t="s">
        <v>1443</v>
      </c>
      <c r="D23970" s="7" t="n">
        <v>0</v>
      </c>
      <c r="E23970" s="7" t="n">
        <v>0</v>
      </c>
      <c r="F23970" s="7" t="n">
        <v>3</v>
      </c>
      <c r="G23970" s="7" t="n">
        <v>395.95</v>
      </c>
    </row>
    <row r="23971" customFormat="false" ht="15" hidden="false" customHeight="false" outlineLevel="0" collapsed="false">
      <c r="A23971" s="7" t="s">
        <v>34</v>
      </c>
      <c r="B23971" s="7" t="s">
        <v>103</v>
      </c>
      <c r="C23971" s="7" t="s">
        <v>1443</v>
      </c>
      <c r="D23971" s="7" t="n">
        <v>0</v>
      </c>
      <c r="E23971" s="7" t="n">
        <v>0</v>
      </c>
      <c r="F23971" s="7" t="n">
        <v>9</v>
      </c>
      <c r="G23971" s="7" t="n">
        <v>1192.21</v>
      </c>
    </row>
    <row r="23972" customFormat="false" ht="15" hidden="false" customHeight="false" outlineLevel="0" collapsed="false">
      <c r="A23972" s="7" t="s">
        <v>34</v>
      </c>
      <c r="B23972" s="7" t="s">
        <v>103</v>
      </c>
      <c r="C23972" s="7" t="s">
        <v>1443</v>
      </c>
      <c r="D23972" s="7" t="n">
        <v>0</v>
      </c>
      <c r="E23972" s="7" t="n">
        <v>0</v>
      </c>
      <c r="F23972" s="7" t="n">
        <v>6</v>
      </c>
      <c r="G23972" s="7" t="n">
        <v>806.34</v>
      </c>
    </row>
    <row r="23973" customFormat="false" ht="15" hidden="false" customHeight="false" outlineLevel="0" collapsed="false">
      <c r="A23973" s="7" t="s">
        <v>34</v>
      </c>
      <c r="B23973" s="7" t="s">
        <v>103</v>
      </c>
      <c r="C23973" s="7" t="s">
        <v>1443</v>
      </c>
      <c r="D23973" s="7" t="n">
        <v>0</v>
      </c>
      <c r="E23973" s="7" t="n">
        <v>0</v>
      </c>
      <c r="F23973" s="7" t="n">
        <v>1</v>
      </c>
      <c r="G23973" s="7" t="n">
        <v>115.19</v>
      </c>
    </row>
    <row r="23974" customFormat="false" ht="15" hidden="false" customHeight="false" outlineLevel="0" collapsed="false">
      <c r="A23974" s="7" t="s">
        <v>34</v>
      </c>
      <c r="B23974" s="7" t="s">
        <v>103</v>
      </c>
      <c r="C23974" s="7" t="s">
        <v>1443</v>
      </c>
      <c r="D23974" s="7" t="n">
        <v>0</v>
      </c>
      <c r="E23974" s="7" t="n">
        <v>0</v>
      </c>
      <c r="F23974" s="7" t="n">
        <v>1</v>
      </c>
      <c r="G23974" s="7" t="n">
        <v>143.98</v>
      </c>
    </row>
    <row r="23975" customFormat="false" ht="15" hidden="false" customHeight="false" outlineLevel="0" collapsed="false">
      <c r="A23975" s="7" t="s">
        <v>34</v>
      </c>
      <c r="B23975" s="7" t="s">
        <v>103</v>
      </c>
      <c r="C23975" s="7" t="s">
        <v>1443</v>
      </c>
      <c r="D23975" s="7" t="n">
        <v>0</v>
      </c>
      <c r="E23975" s="7" t="n">
        <v>0</v>
      </c>
      <c r="F23975" s="7" t="n">
        <v>3</v>
      </c>
      <c r="G23975" s="7" t="n">
        <v>359.97</v>
      </c>
    </row>
    <row r="23976" customFormat="false" ht="15" hidden="false" customHeight="false" outlineLevel="0" collapsed="false">
      <c r="A23976" s="7" t="s">
        <v>34</v>
      </c>
      <c r="B23976" s="7" t="s">
        <v>103</v>
      </c>
      <c r="C23976" s="7" t="s">
        <v>1443</v>
      </c>
      <c r="D23976" s="7" t="n">
        <v>376</v>
      </c>
      <c r="E23976" s="7" t="n">
        <v>46246.54</v>
      </c>
      <c r="F23976" s="7" t="n">
        <v>0</v>
      </c>
      <c r="G23976" s="7" t="n">
        <v>0</v>
      </c>
    </row>
    <row r="23977" customFormat="false" ht="15" hidden="false" customHeight="false" outlineLevel="0" collapsed="false">
      <c r="A23977" s="7" t="s">
        <v>34</v>
      </c>
      <c r="B23977" s="7" t="s">
        <v>103</v>
      </c>
      <c r="C23977" s="7" t="s">
        <v>1443</v>
      </c>
      <c r="D23977" s="7" t="n">
        <v>0</v>
      </c>
      <c r="E23977" s="7" t="n">
        <v>0</v>
      </c>
      <c r="F23977" s="7" t="n">
        <v>1</v>
      </c>
      <c r="G23977" s="7" t="n">
        <v>129.59</v>
      </c>
    </row>
    <row r="23978" customFormat="false" ht="15" hidden="false" customHeight="false" outlineLevel="0" collapsed="false">
      <c r="A23978" s="7" t="s">
        <v>34</v>
      </c>
      <c r="B23978" s="7" t="s">
        <v>103</v>
      </c>
      <c r="C23978" s="7" t="s">
        <v>1443</v>
      </c>
      <c r="D23978" s="7" t="n">
        <v>0</v>
      </c>
      <c r="E23978" s="7" t="n">
        <v>0</v>
      </c>
      <c r="F23978" s="7" t="n">
        <v>2</v>
      </c>
      <c r="G23978" s="7" t="n">
        <v>287.97</v>
      </c>
    </row>
    <row r="23979" customFormat="false" ht="15" hidden="false" customHeight="false" outlineLevel="0" collapsed="false">
      <c r="A23979" s="7" t="s">
        <v>34</v>
      </c>
      <c r="B23979" s="7" t="s">
        <v>103</v>
      </c>
      <c r="C23979" s="7" t="s">
        <v>1443</v>
      </c>
      <c r="D23979" s="7" t="n">
        <v>0</v>
      </c>
      <c r="E23979" s="7" t="n">
        <v>0</v>
      </c>
      <c r="F23979" s="7" t="n">
        <v>1</v>
      </c>
      <c r="G23979" s="7" t="n">
        <v>115.19</v>
      </c>
    </row>
    <row r="23980" customFormat="false" ht="15" hidden="false" customHeight="false" outlineLevel="0" collapsed="false">
      <c r="A23980" s="7" t="s">
        <v>34</v>
      </c>
      <c r="B23980" s="7" t="s">
        <v>103</v>
      </c>
      <c r="C23980" s="7" t="s">
        <v>1443</v>
      </c>
      <c r="D23980" s="7" t="n">
        <v>0</v>
      </c>
      <c r="E23980" s="7" t="n">
        <v>0</v>
      </c>
      <c r="F23980" s="7" t="n">
        <v>1</v>
      </c>
      <c r="G23980" s="7" t="n">
        <v>115.19</v>
      </c>
    </row>
    <row r="23981" customFormat="false" ht="15" hidden="false" customHeight="false" outlineLevel="0" collapsed="false">
      <c r="A23981" s="7" t="s">
        <v>34</v>
      </c>
      <c r="B23981" s="7" t="s">
        <v>103</v>
      </c>
      <c r="C23981" s="7" t="s">
        <v>1443</v>
      </c>
      <c r="D23981" s="7" t="n">
        <v>0</v>
      </c>
      <c r="E23981" s="7" t="n">
        <v>0</v>
      </c>
      <c r="F23981" s="7" t="n">
        <v>2</v>
      </c>
      <c r="G23981" s="7" t="n">
        <v>287.97</v>
      </c>
    </row>
    <row r="23982" customFormat="false" ht="15" hidden="false" customHeight="false" outlineLevel="0" collapsed="false">
      <c r="A23982" s="7" t="s">
        <v>34</v>
      </c>
      <c r="B23982" s="7" t="s">
        <v>103</v>
      </c>
      <c r="C23982" s="7" t="s">
        <v>1443</v>
      </c>
      <c r="D23982" s="7" t="n">
        <v>0</v>
      </c>
      <c r="E23982" s="7" t="n">
        <v>0</v>
      </c>
      <c r="F23982" s="7" t="n">
        <v>1</v>
      </c>
      <c r="G23982" s="7" t="n">
        <v>129.58</v>
      </c>
    </row>
    <row r="23983" customFormat="false" ht="15" hidden="false" customHeight="false" outlineLevel="0" collapsed="false">
      <c r="A23983" s="7" t="s">
        <v>34</v>
      </c>
      <c r="B23983" s="7" t="s">
        <v>103</v>
      </c>
      <c r="C23983" s="7" t="s">
        <v>1443</v>
      </c>
      <c r="D23983" s="7" t="n">
        <v>0</v>
      </c>
      <c r="E23983" s="7" t="n">
        <v>0</v>
      </c>
      <c r="F23983" s="7" t="n">
        <v>7</v>
      </c>
      <c r="G23983" s="7" t="n">
        <v>897.04</v>
      </c>
    </row>
    <row r="23984" customFormat="false" ht="15" hidden="false" customHeight="false" outlineLevel="0" collapsed="false">
      <c r="A23984" s="7" t="s">
        <v>34</v>
      </c>
      <c r="B23984" s="7" t="s">
        <v>103</v>
      </c>
      <c r="C23984" s="7" t="s">
        <v>1443</v>
      </c>
      <c r="D23984" s="7" t="n">
        <v>0</v>
      </c>
      <c r="E23984" s="7" t="n">
        <v>0</v>
      </c>
      <c r="F23984" s="7" t="n">
        <v>1</v>
      </c>
      <c r="G23984" s="7" t="n">
        <v>115.19</v>
      </c>
    </row>
    <row r="23985" customFormat="false" ht="15" hidden="false" customHeight="false" outlineLevel="0" collapsed="false">
      <c r="A23985" s="7" t="s">
        <v>34</v>
      </c>
      <c r="B23985" s="7" t="s">
        <v>103</v>
      </c>
      <c r="C23985" s="7" t="s">
        <v>1443</v>
      </c>
      <c r="D23985" s="7" t="n">
        <v>0</v>
      </c>
      <c r="E23985" s="7" t="n">
        <v>0</v>
      </c>
      <c r="F23985" s="7" t="n">
        <v>1</v>
      </c>
      <c r="G23985" s="7" t="n">
        <v>143.99</v>
      </c>
    </row>
    <row r="23986" customFormat="false" ht="15" hidden="false" customHeight="false" outlineLevel="0" collapsed="false">
      <c r="A23986" s="7" t="s">
        <v>34</v>
      </c>
      <c r="B23986" s="7" t="s">
        <v>103</v>
      </c>
      <c r="C23986" s="7" t="s">
        <v>1443</v>
      </c>
      <c r="D23986" s="7" t="n">
        <v>0</v>
      </c>
      <c r="E23986" s="7" t="n">
        <v>0</v>
      </c>
      <c r="F23986" s="7" t="n">
        <v>1</v>
      </c>
      <c r="G23986" s="7" t="n">
        <v>143.99</v>
      </c>
    </row>
    <row r="23987" customFormat="false" ht="15" hidden="false" customHeight="false" outlineLevel="0" collapsed="false">
      <c r="A23987" s="7" t="s">
        <v>34</v>
      </c>
      <c r="B23987" s="7" t="s">
        <v>103</v>
      </c>
      <c r="C23987" s="7" t="s">
        <v>1443</v>
      </c>
      <c r="D23987" s="7" t="n">
        <v>0</v>
      </c>
      <c r="E23987" s="7" t="n">
        <v>0</v>
      </c>
      <c r="F23987" s="7" t="n">
        <v>14</v>
      </c>
      <c r="G23987" s="7" t="n">
        <v>1857.46</v>
      </c>
    </row>
    <row r="23988" customFormat="false" ht="15" hidden="false" customHeight="false" outlineLevel="0" collapsed="false">
      <c r="A23988" s="7" t="s">
        <v>34</v>
      </c>
      <c r="B23988" s="7" t="s">
        <v>103</v>
      </c>
      <c r="C23988" s="7" t="s">
        <v>1443</v>
      </c>
      <c r="D23988" s="7" t="n">
        <v>0</v>
      </c>
      <c r="E23988" s="7" t="n">
        <v>0</v>
      </c>
      <c r="F23988" s="7" t="n">
        <v>2</v>
      </c>
      <c r="G23988" s="7" t="n">
        <v>254.15</v>
      </c>
    </row>
    <row r="23989" customFormat="false" ht="15" hidden="false" customHeight="false" outlineLevel="0" collapsed="false">
      <c r="A23989" s="7" t="s">
        <v>34</v>
      </c>
      <c r="B23989" s="7" t="s">
        <v>103</v>
      </c>
      <c r="C23989" s="7" t="s">
        <v>1443</v>
      </c>
      <c r="D23989" s="7" t="n">
        <v>0</v>
      </c>
      <c r="E23989" s="7" t="n">
        <v>0</v>
      </c>
      <c r="F23989" s="7" t="n">
        <v>1</v>
      </c>
      <c r="G23989" s="7" t="n">
        <v>115.19</v>
      </c>
    </row>
    <row r="23990" customFormat="false" ht="15" hidden="false" customHeight="false" outlineLevel="0" collapsed="false">
      <c r="A23990" s="7" t="s">
        <v>34</v>
      </c>
      <c r="B23990" s="7" t="s">
        <v>103</v>
      </c>
      <c r="C23990" s="7" t="s">
        <v>1443</v>
      </c>
      <c r="D23990" s="7" t="n">
        <v>0</v>
      </c>
      <c r="E23990" s="7" t="n">
        <v>0</v>
      </c>
      <c r="F23990" s="7" t="n">
        <v>1</v>
      </c>
      <c r="G23990" s="7" t="n">
        <v>143.98</v>
      </c>
    </row>
    <row r="23991" customFormat="false" ht="15" hidden="false" customHeight="false" outlineLevel="0" collapsed="false">
      <c r="A23991" s="7" t="s">
        <v>34</v>
      </c>
      <c r="B23991" s="7" t="s">
        <v>103</v>
      </c>
      <c r="C23991" s="7" t="s">
        <v>1443</v>
      </c>
      <c r="D23991" s="7" t="n">
        <v>0</v>
      </c>
      <c r="E23991" s="7" t="n">
        <v>0</v>
      </c>
      <c r="F23991" s="7" t="n">
        <v>3</v>
      </c>
      <c r="G23991" s="7" t="n">
        <v>345.56</v>
      </c>
    </row>
    <row r="23992" customFormat="false" ht="15" hidden="false" customHeight="false" outlineLevel="0" collapsed="false">
      <c r="A23992" s="7" t="s">
        <v>34</v>
      </c>
      <c r="B23992" s="7" t="s">
        <v>103</v>
      </c>
      <c r="C23992" s="7" t="s">
        <v>1443</v>
      </c>
      <c r="D23992" s="7" t="n">
        <v>0</v>
      </c>
      <c r="E23992" s="7" t="n">
        <v>0</v>
      </c>
      <c r="F23992" s="7" t="n">
        <v>1</v>
      </c>
      <c r="G23992" s="7" t="n">
        <v>129.59</v>
      </c>
    </row>
    <row r="23993" customFormat="false" ht="15" hidden="false" customHeight="false" outlineLevel="0" collapsed="false">
      <c r="A23993" s="7" t="s">
        <v>34</v>
      </c>
      <c r="B23993" s="7" t="s">
        <v>103</v>
      </c>
      <c r="C23993" s="7" t="s">
        <v>1443</v>
      </c>
      <c r="D23993" s="7" t="n">
        <v>0</v>
      </c>
      <c r="E23993" s="7" t="n">
        <v>0</v>
      </c>
      <c r="F23993" s="7" t="n">
        <v>1</v>
      </c>
      <c r="G23993" s="7" t="n">
        <v>122.39</v>
      </c>
    </row>
    <row r="23994" customFormat="false" ht="15" hidden="false" customHeight="false" outlineLevel="0" collapsed="false">
      <c r="A23994" s="7" t="s">
        <v>34</v>
      </c>
      <c r="B23994" s="7" t="s">
        <v>103</v>
      </c>
      <c r="C23994" s="7" t="s">
        <v>1443</v>
      </c>
      <c r="D23994" s="7" t="n">
        <v>0</v>
      </c>
      <c r="E23994" s="7" t="n">
        <v>0</v>
      </c>
      <c r="F23994" s="7" t="n">
        <v>2</v>
      </c>
      <c r="G23994" s="7" t="n">
        <v>254.15</v>
      </c>
    </row>
    <row r="23995" customFormat="false" ht="15" hidden="false" customHeight="false" outlineLevel="0" collapsed="false">
      <c r="A23995" s="7" t="s">
        <v>34</v>
      </c>
      <c r="B23995" s="7" t="s">
        <v>103</v>
      </c>
      <c r="C23995" s="7" t="s">
        <v>1443</v>
      </c>
      <c r="D23995" s="7" t="n">
        <v>0</v>
      </c>
      <c r="E23995" s="7" t="n">
        <v>0</v>
      </c>
      <c r="F23995" s="7" t="n">
        <v>1</v>
      </c>
      <c r="G23995" s="7" t="n">
        <v>143.98</v>
      </c>
    </row>
    <row r="23996" customFormat="false" ht="15" hidden="false" customHeight="false" outlineLevel="0" collapsed="false">
      <c r="A23996" s="7" t="s">
        <v>34</v>
      </c>
      <c r="B23996" s="7" t="s">
        <v>103</v>
      </c>
      <c r="C23996" s="7" t="s">
        <v>1443</v>
      </c>
      <c r="D23996" s="7" t="n">
        <v>0</v>
      </c>
      <c r="E23996" s="7" t="n">
        <v>0</v>
      </c>
      <c r="F23996" s="7" t="n">
        <v>13</v>
      </c>
      <c r="G23996" s="7" t="n">
        <v>1715.55</v>
      </c>
    </row>
    <row r="23997" customFormat="false" ht="15" hidden="false" customHeight="false" outlineLevel="0" collapsed="false">
      <c r="A23997" s="7" t="s">
        <v>34</v>
      </c>
      <c r="B23997" s="7" t="s">
        <v>103</v>
      </c>
      <c r="C23997" s="7" t="s">
        <v>1443</v>
      </c>
      <c r="D23997" s="7" t="n">
        <v>0</v>
      </c>
      <c r="E23997" s="7" t="n">
        <v>0</v>
      </c>
      <c r="F23997" s="7" t="n">
        <v>6</v>
      </c>
      <c r="G23997" s="7" t="n">
        <v>791.94</v>
      </c>
    </row>
    <row r="23998" customFormat="false" ht="15" hidden="false" customHeight="false" outlineLevel="0" collapsed="false">
      <c r="A23998" s="7" t="s">
        <v>34</v>
      </c>
      <c r="B23998" s="7" t="s">
        <v>103</v>
      </c>
      <c r="C23998" s="7" t="s">
        <v>1443</v>
      </c>
      <c r="D23998" s="7" t="n">
        <v>0</v>
      </c>
      <c r="E23998" s="7" t="n">
        <v>0</v>
      </c>
      <c r="F23998" s="7" t="n">
        <v>2</v>
      </c>
      <c r="G23998" s="7" t="n">
        <v>259.18</v>
      </c>
    </row>
    <row r="23999" customFormat="false" ht="15" hidden="false" customHeight="false" outlineLevel="0" collapsed="false">
      <c r="A23999" s="7" t="s">
        <v>34</v>
      </c>
      <c r="B23999" s="7" t="s">
        <v>103</v>
      </c>
      <c r="C23999" s="7" t="s">
        <v>1443</v>
      </c>
      <c r="D23999" s="7" t="n">
        <v>0</v>
      </c>
      <c r="E23999" s="7" t="n">
        <v>0</v>
      </c>
      <c r="F23999" s="7" t="n">
        <v>6</v>
      </c>
      <c r="G23999" s="7" t="n">
        <v>863.88</v>
      </c>
    </row>
    <row r="24000" customFormat="false" ht="15" hidden="false" customHeight="false" outlineLevel="0" collapsed="false">
      <c r="A24000" s="7" t="s">
        <v>34</v>
      </c>
      <c r="B24000" s="7" t="s">
        <v>103</v>
      </c>
      <c r="C24000" s="7" t="s">
        <v>1443</v>
      </c>
      <c r="D24000" s="7" t="n">
        <v>0</v>
      </c>
      <c r="E24000" s="7" t="n">
        <v>0</v>
      </c>
      <c r="F24000" s="7" t="n">
        <v>32</v>
      </c>
      <c r="G24000" s="7" t="n">
        <v>4187.03</v>
      </c>
    </row>
    <row r="24001" customFormat="false" ht="15" hidden="false" customHeight="false" outlineLevel="0" collapsed="false">
      <c r="A24001" s="7" t="s">
        <v>34</v>
      </c>
      <c r="B24001" s="7" t="s">
        <v>103</v>
      </c>
      <c r="C24001" s="7" t="s">
        <v>1443</v>
      </c>
      <c r="D24001" s="7" t="n">
        <v>0</v>
      </c>
      <c r="E24001" s="7" t="n">
        <v>0</v>
      </c>
      <c r="F24001" s="7" t="n">
        <v>23</v>
      </c>
      <c r="G24001" s="7" t="n">
        <v>3023.77</v>
      </c>
    </row>
    <row r="24002" customFormat="false" ht="15" hidden="false" customHeight="false" outlineLevel="0" collapsed="false">
      <c r="A24002" s="7" t="s">
        <v>34</v>
      </c>
      <c r="B24002" s="7" t="s">
        <v>103</v>
      </c>
      <c r="C24002" s="7" t="s">
        <v>1443</v>
      </c>
      <c r="D24002" s="7" t="n">
        <v>0</v>
      </c>
      <c r="E24002" s="7" t="n">
        <v>0</v>
      </c>
      <c r="F24002" s="7" t="n">
        <v>1</v>
      </c>
      <c r="G24002" s="7" t="n">
        <v>143.98</v>
      </c>
    </row>
    <row r="24003" customFormat="false" ht="15" hidden="false" customHeight="false" outlineLevel="0" collapsed="false">
      <c r="A24003" s="7" t="s">
        <v>34</v>
      </c>
      <c r="B24003" s="7" t="s">
        <v>103</v>
      </c>
      <c r="C24003" s="7" t="s">
        <v>1443</v>
      </c>
      <c r="D24003" s="7" t="n">
        <v>0</v>
      </c>
      <c r="E24003" s="7" t="n">
        <v>0</v>
      </c>
      <c r="F24003" s="7" t="n">
        <v>1</v>
      </c>
      <c r="G24003" s="7" t="n">
        <v>129.58</v>
      </c>
    </row>
    <row r="24004" customFormat="false" ht="15" hidden="false" customHeight="false" outlineLevel="0" collapsed="false">
      <c r="A24004" s="7" t="s">
        <v>34</v>
      </c>
      <c r="B24004" s="7" t="s">
        <v>103</v>
      </c>
      <c r="C24004" s="7" t="s">
        <v>1443</v>
      </c>
      <c r="D24004" s="7" t="n">
        <v>0</v>
      </c>
      <c r="E24004" s="7" t="n">
        <v>0</v>
      </c>
      <c r="F24004" s="7" t="n">
        <v>1</v>
      </c>
      <c r="G24004" s="7" t="n">
        <v>143.99</v>
      </c>
    </row>
    <row r="24005" customFormat="false" ht="15" hidden="false" customHeight="false" outlineLevel="0" collapsed="false">
      <c r="A24005" s="7" t="s">
        <v>34</v>
      </c>
      <c r="B24005" s="7" t="s">
        <v>103</v>
      </c>
      <c r="C24005" s="7" t="s">
        <v>1443</v>
      </c>
      <c r="D24005" s="7" t="n">
        <v>0</v>
      </c>
      <c r="E24005" s="7" t="n">
        <v>0</v>
      </c>
      <c r="F24005" s="7" t="n">
        <v>1</v>
      </c>
      <c r="G24005" s="7" t="n">
        <v>143.99</v>
      </c>
    </row>
    <row r="24006" customFormat="false" ht="15" hidden="false" customHeight="false" outlineLevel="0" collapsed="false">
      <c r="A24006" s="7" t="s">
        <v>34</v>
      </c>
      <c r="B24006" s="7" t="s">
        <v>103</v>
      </c>
      <c r="C24006" s="7" t="s">
        <v>1443</v>
      </c>
      <c r="D24006" s="7" t="n">
        <v>0</v>
      </c>
      <c r="E24006" s="7" t="n">
        <v>0</v>
      </c>
      <c r="F24006" s="7" t="n">
        <v>1</v>
      </c>
      <c r="G24006" s="7" t="n">
        <v>129.59</v>
      </c>
    </row>
    <row r="24007" customFormat="false" ht="15" hidden="false" customHeight="false" outlineLevel="0" collapsed="false">
      <c r="A24007" s="7" t="s">
        <v>34</v>
      </c>
      <c r="B24007" s="7" t="s">
        <v>103</v>
      </c>
      <c r="C24007" s="7" t="s">
        <v>1443</v>
      </c>
      <c r="D24007" s="7" t="n">
        <v>0</v>
      </c>
      <c r="E24007" s="7" t="n">
        <v>0</v>
      </c>
      <c r="F24007" s="7" t="n">
        <v>2</v>
      </c>
      <c r="G24007" s="7" t="n">
        <v>273.58</v>
      </c>
    </row>
    <row r="24008" customFormat="false" ht="15" hidden="false" customHeight="false" outlineLevel="0" collapsed="false">
      <c r="A24008" s="7" t="s">
        <v>34</v>
      </c>
      <c r="B24008" s="7" t="s">
        <v>103</v>
      </c>
      <c r="C24008" s="7" t="s">
        <v>1443</v>
      </c>
      <c r="D24008" s="7" t="n">
        <v>0</v>
      </c>
      <c r="E24008" s="7" t="n">
        <v>0</v>
      </c>
      <c r="F24008" s="7" t="n">
        <v>17</v>
      </c>
      <c r="G24008" s="7" t="n">
        <v>2212.29</v>
      </c>
    </row>
    <row r="24009" customFormat="false" ht="15" hidden="false" customHeight="false" outlineLevel="0" collapsed="false">
      <c r="A24009" s="7" t="s">
        <v>34</v>
      </c>
      <c r="B24009" s="7" t="s">
        <v>103</v>
      </c>
      <c r="C24009" s="7" t="s">
        <v>1443</v>
      </c>
      <c r="D24009" s="7" t="n">
        <v>0</v>
      </c>
      <c r="E24009" s="7" t="n">
        <v>0</v>
      </c>
      <c r="F24009" s="7" t="n">
        <v>1</v>
      </c>
      <c r="G24009" s="7" t="n">
        <v>129.59</v>
      </c>
    </row>
    <row r="24010" customFormat="false" ht="15" hidden="false" customHeight="false" outlineLevel="0" collapsed="false">
      <c r="A24010" s="7" t="s">
        <v>34</v>
      </c>
      <c r="B24010" s="7" t="s">
        <v>103</v>
      </c>
      <c r="C24010" s="7" t="s">
        <v>1443</v>
      </c>
      <c r="D24010" s="7" t="n">
        <v>0</v>
      </c>
      <c r="E24010" s="7" t="n">
        <v>0</v>
      </c>
      <c r="F24010" s="7" t="n">
        <v>1</v>
      </c>
      <c r="G24010" s="7" t="n">
        <v>143.99</v>
      </c>
    </row>
    <row r="24011" customFormat="false" ht="15" hidden="false" customHeight="false" outlineLevel="0" collapsed="false">
      <c r="A24011" s="7" t="s">
        <v>34</v>
      </c>
      <c r="B24011" s="7" t="s">
        <v>103</v>
      </c>
      <c r="C24011" s="7" t="s">
        <v>1443</v>
      </c>
      <c r="D24011" s="7" t="n">
        <v>1</v>
      </c>
      <c r="E24011" s="7" t="n">
        <v>105.82</v>
      </c>
      <c r="F24011" s="7" t="n">
        <v>0</v>
      </c>
      <c r="G24011" s="7" t="n">
        <v>0</v>
      </c>
    </row>
    <row r="24012" customFormat="false" ht="15" hidden="false" customHeight="false" outlineLevel="0" collapsed="false">
      <c r="A24012" s="7" t="s">
        <v>34</v>
      </c>
      <c r="B24012" s="7" t="s">
        <v>103</v>
      </c>
      <c r="C24012" s="7" t="s">
        <v>1443</v>
      </c>
      <c r="D24012" s="7" t="n">
        <v>0</v>
      </c>
      <c r="E24012" s="7" t="n">
        <v>0</v>
      </c>
      <c r="F24012" s="7" t="n">
        <v>1</v>
      </c>
      <c r="G24012" s="7" t="n">
        <v>143.99</v>
      </c>
    </row>
    <row r="24013" customFormat="false" ht="15" hidden="false" customHeight="false" outlineLevel="0" collapsed="false">
      <c r="A24013" s="7" t="s">
        <v>34</v>
      </c>
      <c r="B24013" s="7" t="s">
        <v>103</v>
      </c>
      <c r="C24013" s="7" t="s">
        <v>1443</v>
      </c>
      <c r="D24013" s="7" t="n">
        <v>0</v>
      </c>
      <c r="E24013" s="7" t="n">
        <v>0</v>
      </c>
      <c r="F24013" s="7" t="n">
        <v>1</v>
      </c>
      <c r="G24013" s="7" t="n">
        <v>143.98</v>
      </c>
    </row>
    <row r="24014" customFormat="false" ht="15" hidden="false" customHeight="false" outlineLevel="0" collapsed="false">
      <c r="A24014" s="7" t="s">
        <v>34</v>
      </c>
      <c r="B24014" s="7" t="s">
        <v>103</v>
      </c>
      <c r="C24014" s="7" t="s">
        <v>1443</v>
      </c>
      <c r="D24014" s="7" t="n">
        <v>0</v>
      </c>
      <c r="E24014" s="7" t="n">
        <v>0</v>
      </c>
      <c r="F24014" s="7" t="n">
        <v>1</v>
      </c>
      <c r="G24014" s="7" t="n">
        <v>143.98</v>
      </c>
    </row>
    <row r="24015" customFormat="false" ht="15" hidden="false" customHeight="false" outlineLevel="0" collapsed="false">
      <c r="A24015" s="7" t="s">
        <v>34</v>
      </c>
      <c r="B24015" s="7" t="s">
        <v>103</v>
      </c>
      <c r="C24015" s="7" t="s">
        <v>1443</v>
      </c>
      <c r="D24015" s="7" t="n">
        <v>0</v>
      </c>
      <c r="E24015" s="7" t="n">
        <v>0</v>
      </c>
      <c r="F24015" s="7" t="n">
        <v>1</v>
      </c>
      <c r="G24015" s="7" t="n">
        <v>143.99</v>
      </c>
    </row>
    <row r="24016" customFormat="false" ht="15" hidden="false" customHeight="false" outlineLevel="0" collapsed="false">
      <c r="A24016" s="7" t="s">
        <v>34</v>
      </c>
      <c r="B24016" s="7" t="s">
        <v>103</v>
      </c>
      <c r="C24016" s="7" t="s">
        <v>1443</v>
      </c>
      <c r="D24016" s="7" t="n">
        <v>0</v>
      </c>
      <c r="E24016" s="7" t="n">
        <v>0</v>
      </c>
      <c r="F24016" s="7" t="n">
        <v>4</v>
      </c>
      <c r="G24016" s="7" t="n">
        <v>575.94</v>
      </c>
    </row>
    <row r="24017" customFormat="false" ht="15" hidden="false" customHeight="false" outlineLevel="0" collapsed="false">
      <c r="A24017" s="7" t="s">
        <v>34</v>
      </c>
      <c r="B24017" s="7" t="s">
        <v>103</v>
      </c>
      <c r="C24017" s="7" t="s">
        <v>1443</v>
      </c>
      <c r="D24017" s="7" t="n">
        <v>0</v>
      </c>
      <c r="E24017" s="7" t="n">
        <v>0</v>
      </c>
      <c r="F24017" s="7" t="n">
        <v>1</v>
      </c>
      <c r="G24017" s="7" t="n">
        <v>143.98</v>
      </c>
    </row>
    <row r="24018" customFormat="false" ht="15" hidden="false" customHeight="false" outlineLevel="0" collapsed="false">
      <c r="A24018" s="7" t="s">
        <v>34</v>
      </c>
      <c r="B24018" s="7" t="s">
        <v>103</v>
      </c>
      <c r="C24018" s="7" t="s">
        <v>1443</v>
      </c>
      <c r="D24018" s="7" t="n">
        <v>0</v>
      </c>
      <c r="E24018" s="7" t="n">
        <v>0</v>
      </c>
      <c r="F24018" s="7" t="n">
        <v>2</v>
      </c>
      <c r="G24018" s="7" t="n">
        <v>273.58</v>
      </c>
    </row>
    <row r="24019" customFormat="false" ht="15" hidden="false" customHeight="false" outlineLevel="0" collapsed="false">
      <c r="A24019" s="7" t="s">
        <v>34</v>
      </c>
      <c r="B24019" s="7" t="s">
        <v>103</v>
      </c>
      <c r="C24019" s="7" t="s">
        <v>1443</v>
      </c>
      <c r="D24019" s="7" t="n">
        <v>0</v>
      </c>
      <c r="E24019" s="7" t="n">
        <v>0</v>
      </c>
      <c r="F24019" s="7" t="n">
        <v>1</v>
      </c>
      <c r="G24019" s="7" t="n">
        <v>143.98</v>
      </c>
    </row>
    <row r="24020" customFormat="false" ht="15" hidden="false" customHeight="false" outlineLevel="0" collapsed="false">
      <c r="A24020" s="7" t="s">
        <v>34</v>
      </c>
      <c r="B24020" s="7" t="s">
        <v>103</v>
      </c>
      <c r="C24020" s="7" t="s">
        <v>1443</v>
      </c>
      <c r="D24020" s="7" t="n">
        <v>0</v>
      </c>
      <c r="E24020" s="7" t="n">
        <v>0</v>
      </c>
      <c r="F24020" s="7" t="n">
        <v>4</v>
      </c>
      <c r="G24020" s="7" t="n">
        <v>518.34</v>
      </c>
    </row>
    <row r="24021" customFormat="false" ht="15" hidden="false" customHeight="false" outlineLevel="0" collapsed="false">
      <c r="A24021" s="7" t="s">
        <v>34</v>
      </c>
      <c r="B24021" s="7" t="s">
        <v>103</v>
      </c>
      <c r="C24021" s="7" t="s">
        <v>1443</v>
      </c>
      <c r="D24021" s="7" t="n">
        <v>0</v>
      </c>
      <c r="E24021" s="7" t="n">
        <v>0</v>
      </c>
      <c r="F24021" s="7" t="n">
        <v>1</v>
      </c>
      <c r="G24021" s="7" t="n">
        <v>143.99</v>
      </c>
    </row>
    <row r="24022" customFormat="false" ht="15" hidden="false" customHeight="false" outlineLevel="0" collapsed="false">
      <c r="A24022" s="7" t="s">
        <v>34</v>
      </c>
      <c r="B24022" s="7" t="s">
        <v>103</v>
      </c>
      <c r="C24022" s="7" t="s">
        <v>1443</v>
      </c>
      <c r="D24022" s="7" t="n">
        <v>0</v>
      </c>
      <c r="E24022" s="7" t="n">
        <v>0</v>
      </c>
      <c r="F24022" s="7" t="n">
        <v>7</v>
      </c>
      <c r="G24022" s="7" t="n">
        <v>935.93</v>
      </c>
    </row>
    <row r="24023" customFormat="false" ht="15" hidden="false" customHeight="false" outlineLevel="0" collapsed="false">
      <c r="A24023" s="7" t="s">
        <v>34</v>
      </c>
      <c r="B24023" s="7" t="s">
        <v>103</v>
      </c>
      <c r="C24023" s="7" t="s">
        <v>1443</v>
      </c>
      <c r="D24023" s="7" t="n">
        <v>0</v>
      </c>
      <c r="E24023" s="7" t="n">
        <v>0</v>
      </c>
      <c r="F24023" s="7" t="n">
        <v>5</v>
      </c>
      <c r="G24023" s="7" t="n">
        <v>705.55</v>
      </c>
    </row>
    <row r="24024" customFormat="false" ht="15" hidden="false" customHeight="false" outlineLevel="0" collapsed="false">
      <c r="A24024" s="7" t="s">
        <v>34</v>
      </c>
      <c r="B24024" s="7" t="s">
        <v>103</v>
      </c>
      <c r="C24024" s="7" t="s">
        <v>1443</v>
      </c>
      <c r="D24024" s="7" t="n">
        <v>0</v>
      </c>
      <c r="E24024" s="7" t="n">
        <v>0</v>
      </c>
      <c r="F24024" s="7" t="n">
        <v>1</v>
      </c>
      <c r="G24024" s="7" t="n">
        <v>143.99</v>
      </c>
    </row>
    <row r="24025" customFormat="false" ht="15" hidden="false" customHeight="false" outlineLevel="0" collapsed="false">
      <c r="A24025" s="7" t="s">
        <v>34</v>
      </c>
      <c r="B24025" s="7" t="s">
        <v>103</v>
      </c>
      <c r="C24025" s="7" t="s">
        <v>1443</v>
      </c>
      <c r="D24025" s="7" t="n">
        <v>0</v>
      </c>
      <c r="E24025" s="7" t="n">
        <v>0</v>
      </c>
      <c r="F24025" s="7" t="n">
        <v>3</v>
      </c>
      <c r="G24025" s="7" t="n">
        <v>403.17</v>
      </c>
    </row>
    <row r="24026" customFormat="false" ht="15" hidden="false" customHeight="false" outlineLevel="0" collapsed="false">
      <c r="A24026" s="7" t="s">
        <v>34</v>
      </c>
      <c r="B24026" s="7" t="s">
        <v>103</v>
      </c>
      <c r="C24026" s="7" t="s">
        <v>1443</v>
      </c>
      <c r="D24026" s="7" t="n">
        <v>0</v>
      </c>
      <c r="E24026" s="7" t="n">
        <v>0</v>
      </c>
      <c r="F24026" s="7" t="n">
        <v>3</v>
      </c>
      <c r="G24026" s="7" t="n">
        <v>369.34</v>
      </c>
    </row>
    <row r="24027" customFormat="false" ht="15" hidden="false" customHeight="false" outlineLevel="0" collapsed="false">
      <c r="A24027" s="7" t="s">
        <v>34</v>
      </c>
      <c r="B24027" s="7" t="s">
        <v>103</v>
      </c>
      <c r="C24027" s="7" t="s">
        <v>1443</v>
      </c>
      <c r="D24027" s="7" t="n">
        <v>0</v>
      </c>
      <c r="E24027" s="7" t="n">
        <v>0</v>
      </c>
      <c r="F24027" s="7" t="n">
        <v>8</v>
      </c>
      <c r="G24027" s="7" t="n">
        <v>1094.26</v>
      </c>
    </row>
    <row r="24028" customFormat="false" ht="15" hidden="false" customHeight="false" outlineLevel="0" collapsed="false">
      <c r="A24028" s="7" t="s">
        <v>34</v>
      </c>
      <c r="B24028" s="7" t="s">
        <v>103</v>
      </c>
      <c r="C24028" s="7" t="s">
        <v>1443</v>
      </c>
      <c r="D24028" s="7" t="n">
        <v>0</v>
      </c>
      <c r="E24028" s="7" t="n">
        <v>0</v>
      </c>
      <c r="F24028" s="7" t="n">
        <v>1</v>
      </c>
      <c r="G24028" s="7" t="n">
        <v>143.99</v>
      </c>
    </row>
    <row r="24029" customFormat="false" ht="15" hidden="false" customHeight="false" outlineLevel="0" collapsed="false">
      <c r="A24029" s="7" t="s">
        <v>34</v>
      </c>
      <c r="B24029" s="7" t="s">
        <v>103</v>
      </c>
      <c r="C24029" s="7" t="s">
        <v>1443</v>
      </c>
      <c r="D24029" s="7" t="n">
        <v>0</v>
      </c>
      <c r="E24029" s="7" t="n">
        <v>0</v>
      </c>
      <c r="F24029" s="7" t="n">
        <v>1</v>
      </c>
      <c r="G24029" s="7" t="n">
        <v>129.59</v>
      </c>
    </row>
    <row r="24030" customFormat="false" ht="15" hidden="false" customHeight="false" outlineLevel="0" collapsed="false">
      <c r="A24030" s="7" t="s">
        <v>34</v>
      </c>
      <c r="B24030" s="7" t="s">
        <v>103</v>
      </c>
      <c r="C24030" s="7" t="s">
        <v>1443</v>
      </c>
      <c r="D24030" s="7" t="n">
        <v>0</v>
      </c>
      <c r="E24030" s="7" t="n">
        <v>0</v>
      </c>
      <c r="F24030" s="7" t="n">
        <v>15</v>
      </c>
      <c r="G24030" s="7" t="n">
        <v>2044.53</v>
      </c>
    </row>
    <row r="24031" customFormat="false" ht="15" hidden="false" customHeight="false" outlineLevel="0" collapsed="false">
      <c r="A24031" s="7" t="s">
        <v>34</v>
      </c>
      <c r="B24031" s="7" t="s">
        <v>103</v>
      </c>
      <c r="C24031" s="7" t="s">
        <v>1443</v>
      </c>
      <c r="D24031" s="7" t="n">
        <v>0</v>
      </c>
      <c r="E24031" s="7" t="n">
        <v>0</v>
      </c>
      <c r="F24031" s="7" t="n">
        <v>6</v>
      </c>
      <c r="G24031" s="7" t="n">
        <v>763.14</v>
      </c>
    </row>
    <row r="24032" customFormat="false" ht="15" hidden="false" customHeight="false" outlineLevel="0" collapsed="false">
      <c r="A24032" s="7" t="s">
        <v>34</v>
      </c>
      <c r="B24032" s="7" t="s">
        <v>103</v>
      </c>
      <c r="C24032" s="7" t="s">
        <v>1443</v>
      </c>
      <c r="D24032" s="7" t="n">
        <v>0</v>
      </c>
      <c r="E24032" s="7" t="n">
        <v>0</v>
      </c>
      <c r="F24032" s="7" t="n">
        <v>1</v>
      </c>
      <c r="G24032" s="7" t="n">
        <v>143.98</v>
      </c>
    </row>
    <row r="24033" customFormat="false" ht="15" hidden="false" customHeight="false" outlineLevel="0" collapsed="false">
      <c r="A24033" s="7" t="s">
        <v>34</v>
      </c>
      <c r="B24033" s="7" t="s">
        <v>103</v>
      </c>
      <c r="C24033" s="7" t="s">
        <v>1443</v>
      </c>
      <c r="D24033" s="7" t="n">
        <v>0</v>
      </c>
      <c r="E24033" s="7" t="n">
        <v>0</v>
      </c>
      <c r="F24033" s="7" t="n">
        <v>1</v>
      </c>
      <c r="G24033" s="7" t="n">
        <v>122.39</v>
      </c>
    </row>
    <row r="24034" customFormat="false" ht="15" hidden="false" customHeight="false" outlineLevel="0" collapsed="false">
      <c r="A24034" s="7" t="s">
        <v>34</v>
      </c>
      <c r="B24034" s="7" t="s">
        <v>103</v>
      </c>
      <c r="C24034" s="7" t="s">
        <v>1443</v>
      </c>
      <c r="D24034" s="7" t="n">
        <v>0</v>
      </c>
      <c r="E24034" s="7" t="n">
        <v>0</v>
      </c>
      <c r="F24034" s="7" t="n">
        <v>1</v>
      </c>
      <c r="G24034" s="7" t="n">
        <v>115.19</v>
      </c>
    </row>
    <row r="24035" customFormat="false" ht="15" hidden="false" customHeight="false" outlineLevel="0" collapsed="false">
      <c r="A24035" s="7" t="s">
        <v>34</v>
      </c>
      <c r="B24035" s="7" t="s">
        <v>103</v>
      </c>
      <c r="C24035" s="7" t="s">
        <v>1443</v>
      </c>
      <c r="D24035" s="7" t="n">
        <v>0</v>
      </c>
      <c r="E24035" s="7" t="n">
        <v>0</v>
      </c>
      <c r="F24035" s="7" t="n">
        <v>1</v>
      </c>
      <c r="G24035" s="7" t="n">
        <v>143.99</v>
      </c>
    </row>
    <row r="24036" customFormat="false" ht="15" hidden="false" customHeight="false" outlineLevel="0" collapsed="false">
      <c r="A24036" s="7" t="s">
        <v>34</v>
      </c>
      <c r="B24036" s="7" t="s">
        <v>103</v>
      </c>
      <c r="C24036" s="7" t="s">
        <v>1443</v>
      </c>
      <c r="D24036" s="7" t="n">
        <v>0</v>
      </c>
      <c r="E24036" s="7" t="n">
        <v>0</v>
      </c>
      <c r="F24036" s="7" t="n">
        <v>1</v>
      </c>
      <c r="G24036" s="7" t="n">
        <v>143.99</v>
      </c>
    </row>
    <row r="24037" customFormat="false" ht="15" hidden="false" customHeight="false" outlineLevel="0" collapsed="false">
      <c r="A24037" s="7" t="s">
        <v>34</v>
      </c>
      <c r="B24037" s="7" t="s">
        <v>103</v>
      </c>
      <c r="C24037" s="7" t="s">
        <v>1443</v>
      </c>
      <c r="D24037" s="7" t="n">
        <v>0</v>
      </c>
      <c r="E24037" s="7" t="n">
        <v>0</v>
      </c>
      <c r="F24037" s="7" t="n">
        <v>2</v>
      </c>
      <c r="G24037" s="7" t="n">
        <v>287.97</v>
      </c>
    </row>
    <row r="24038" customFormat="false" ht="15" hidden="false" customHeight="false" outlineLevel="0" collapsed="false">
      <c r="A24038" s="7" t="s">
        <v>34</v>
      </c>
      <c r="B24038" s="7" t="s">
        <v>103</v>
      </c>
      <c r="C24038" s="7" t="s">
        <v>1443</v>
      </c>
      <c r="D24038" s="7" t="n">
        <v>0</v>
      </c>
      <c r="E24038" s="7" t="n">
        <v>0</v>
      </c>
      <c r="F24038" s="7" t="n">
        <v>3</v>
      </c>
      <c r="G24038" s="7" t="n">
        <v>374.37</v>
      </c>
    </row>
    <row r="24039" customFormat="false" ht="15" hidden="false" customHeight="false" outlineLevel="0" collapsed="false">
      <c r="A24039" s="7" t="s">
        <v>34</v>
      </c>
      <c r="B24039" s="7" t="s">
        <v>103</v>
      </c>
      <c r="C24039" s="7" t="s">
        <v>1443</v>
      </c>
      <c r="D24039" s="7" t="n">
        <v>0</v>
      </c>
      <c r="E24039" s="7" t="n">
        <v>0</v>
      </c>
      <c r="F24039" s="7" t="n">
        <v>1</v>
      </c>
      <c r="G24039" s="7" t="n">
        <v>122.39</v>
      </c>
    </row>
    <row r="24040" customFormat="false" ht="15" hidden="false" customHeight="false" outlineLevel="0" collapsed="false">
      <c r="A24040" s="7" t="s">
        <v>34</v>
      </c>
      <c r="B24040" s="7" t="s">
        <v>103</v>
      </c>
      <c r="C24040" s="7" t="s">
        <v>1443</v>
      </c>
      <c r="D24040" s="7" t="n">
        <v>0</v>
      </c>
      <c r="E24040" s="7" t="n">
        <v>0</v>
      </c>
      <c r="F24040" s="7" t="n">
        <v>2</v>
      </c>
      <c r="G24040" s="7" t="n">
        <v>244.78</v>
      </c>
    </row>
    <row r="24041" customFormat="false" ht="15" hidden="false" customHeight="false" outlineLevel="0" collapsed="false">
      <c r="A24041" s="7" t="s">
        <v>34</v>
      </c>
      <c r="B24041" s="7" t="s">
        <v>103</v>
      </c>
      <c r="C24041" s="7" t="s">
        <v>1443</v>
      </c>
      <c r="D24041" s="7" t="n">
        <v>0</v>
      </c>
      <c r="E24041" s="7" t="n">
        <v>0</v>
      </c>
      <c r="F24041" s="7" t="n">
        <v>1</v>
      </c>
      <c r="G24041" s="7" t="n">
        <v>143.98</v>
      </c>
    </row>
    <row r="24042" customFormat="false" ht="15" hidden="false" customHeight="false" outlineLevel="0" collapsed="false">
      <c r="A24042" s="7" t="s">
        <v>34</v>
      </c>
      <c r="B24042" s="7" t="s">
        <v>103</v>
      </c>
      <c r="C24042" s="7" t="s">
        <v>1443</v>
      </c>
      <c r="D24042" s="7" t="n">
        <v>0</v>
      </c>
      <c r="E24042" s="7" t="n">
        <v>0</v>
      </c>
      <c r="F24042" s="7" t="n">
        <v>1</v>
      </c>
      <c r="G24042" s="7" t="n">
        <v>143.98</v>
      </c>
    </row>
    <row r="24043" customFormat="false" ht="15" hidden="false" customHeight="false" outlineLevel="0" collapsed="false">
      <c r="A24043" s="7" t="s">
        <v>34</v>
      </c>
      <c r="B24043" s="7" t="s">
        <v>103</v>
      </c>
      <c r="C24043" s="7" t="s">
        <v>1443</v>
      </c>
      <c r="D24043" s="7" t="n">
        <v>0</v>
      </c>
      <c r="E24043" s="7" t="n">
        <v>0</v>
      </c>
      <c r="F24043" s="7" t="n">
        <v>7</v>
      </c>
      <c r="G24043" s="7" t="n">
        <v>878.33</v>
      </c>
    </row>
    <row r="24044" customFormat="false" ht="15" hidden="false" customHeight="false" outlineLevel="0" collapsed="false">
      <c r="A24044" s="7" t="s">
        <v>34</v>
      </c>
      <c r="B24044" s="7" t="s">
        <v>103</v>
      </c>
      <c r="C24044" s="7" t="s">
        <v>1443</v>
      </c>
      <c r="D24044" s="7" t="n">
        <v>0</v>
      </c>
      <c r="E24044" s="7" t="n">
        <v>0</v>
      </c>
      <c r="F24044" s="7" t="n">
        <v>1</v>
      </c>
      <c r="G24044" s="7" t="n">
        <v>143.98</v>
      </c>
    </row>
    <row r="24045" customFormat="false" ht="15" hidden="false" customHeight="false" outlineLevel="0" collapsed="false">
      <c r="A24045" s="7" t="s">
        <v>34</v>
      </c>
      <c r="B24045" s="7" t="s">
        <v>103</v>
      </c>
      <c r="C24045" s="7" t="s">
        <v>1443</v>
      </c>
      <c r="D24045" s="7" t="n">
        <v>0</v>
      </c>
      <c r="E24045" s="7" t="n">
        <v>0</v>
      </c>
      <c r="F24045" s="7" t="n">
        <v>1</v>
      </c>
      <c r="G24045" s="7" t="n">
        <v>129.59</v>
      </c>
    </row>
    <row r="24046" customFormat="false" ht="15" hidden="false" customHeight="false" outlineLevel="0" collapsed="false">
      <c r="A24046" s="7" t="s">
        <v>34</v>
      </c>
      <c r="B24046" s="7" t="s">
        <v>103</v>
      </c>
      <c r="C24046" s="7" t="s">
        <v>1443</v>
      </c>
      <c r="D24046" s="7" t="n">
        <v>0</v>
      </c>
      <c r="E24046" s="7" t="n">
        <v>0</v>
      </c>
      <c r="F24046" s="7" t="n">
        <v>1</v>
      </c>
      <c r="G24046" s="7" t="n">
        <v>143.99</v>
      </c>
    </row>
    <row r="24047" customFormat="false" ht="15" hidden="false" customHeight="false" outlineLevel="0" collapsed="false">
      <c r="A24047" s="7" t="s">
        <v>34</v>
      </c>
      <c r="B24047" s="7" t="s">
        <v>103</v>
      </c>
      <c r="C24047" s="7" t="s">
        <v>1443</v>
      </c>
      <c r="D24047" s="7" t="n">
        <v>0</v>
      </c>
      <c r="E24047" s="7" t="n">
        <v>0</v>
      </c>
      <c r="F24047" s="7" t="n">
        <v>1</v>
      </c>
      <c r="G24047" s="7" t="n">
        <v>143.99</v>
      </c>
    </row>
    <row r="24048" customFormat="false" ht="15" hidden="false" customHeight="false" outlineLevel="0" collapsed="false">
      <c r="A24048" s="7" t="s">
        <v>34</v>
      </c>
      <c r="B24048" s="7" t="s">
        <v>103</v>
      </c>
      <c r="C24048" s="7" t="s">
        <v>1443</v>
      </c>
      <c r="D24048" s="7" t="n">
        <v>0</v>
      </c>
      <c r="E24048" s="7" t="n">
        <v>0</v>
      </c>
      <c r="F24048" s="7" t="n">
        <v>1</v>
      </c>
      <c r="G24048" s="7" t="n">
        <v>143.99</v>
      </c>
    </row>
    <row r="24049" customFormat="false" ht="15" hidden="false" customHeight="false" outlineLevel="0" collapsed="false">
      <c r="A24049" s="7" t="s">
        <v>34</v>
      </c>
      <c r="B24049" s="7" t="s">
        <v>103</v>
      </c>
      <c r="C24049" s="7" t="s">
        <v>1443</v>
      </c>
      <c r="D24049" s="7" t="n">
        <v>0</v>
      </c>
      <c r="E24049" s="7" t="n">
        <v>0</v>
      </c>
      <c r="F24049" s="7" t="n">
        <v>1</v>
      </c>
      <c r="G24049" s="7" t="n">
        <v>129.59</v>
      </c>
    </row>
    <row r="24050" customFormat="false" ht="15" hidden="false" customHeight="false" outlineLevel="0" collapsed="false">
      <c r="A24050" s="7" t="s">
        <v>34</v>
      </c>
      <c r="B24050" s="7" t="s">
        <v>103</v>
      </c>
      <c r="C24050" s="7" t="s">
        <v>1443</v>
      </c>
      <c r="D24050" s="7" t="n">
        <v>0</v>
      </c>
      <c r="E24050" s="7" t="n">
        <v>0</v>
      </c>
      <c r="F24050" s="7" t="n">
        <v>1</v>
      </c>
      <c r="G24050" s="7" t="n">
        <v>143.99</v>
      </c>
    </row>
    <row r="24051" customFormat="false" ht="15" hidden="false" customHeight="false" outlineLevel="0" collapsed="false">
      <c r="A24051" s="7" t="s">
        <v>34</v>
      </c>
      <c r="B24051" s="7" t="s">
        <v>103</v>
      </c>
      <c r="C24051" s="7" t="s">
        <v>1443</v>
      </c>
      <c r="D24051" s="7" t="n">
        <v>0</v>
      </c>
      <c r="E24051" s="7" t="n">
        <v>0</v>
      </c>
      <c r="F24051" s="7" t="n">
        <v>2</v>
      </c>
      <c r="G24051" s="7" t="n">
        <v>259.18</v>
      </c>
    </row>
    <row r="24052" customFormat="false" ht="15" hidden="false" customHeight="false" outlineLevel="0" collapsed="false">
      <c r="A24052" s="7" t="s">
        <v>34</v>
      </c>
      <c r="B24052" s="7" t="s">
        <v>103</v>
      </c>
      <c r="C24052" s="7" t="s">
        <v>1443</v>
      </c>
      <c r="D24052" s="7" t="n">
        <v>0</v>
      </c>
      <c r="E24052" s="7" t="n">
        <v>0</v>
      </c>
      <c r="F24052" s="7" t="n">
        <v>2</v>
      </c>
      <c r="G24052" s="7" t="n">
        <v>273.56</v>
      </c>
    </row>
    <row r="24053" customFormat="false" ht="15" hidden="false" customHeight="false" outlineLevel="0" collapsed="false">
      <c r="A24053" s="7" t="s">
        <v>34</v>
      </c>
      <c r="B24053" s="7" t="s">
        <v>103</v>
      </c>
      <c r="C24053" s="7" t="s">
        <v>1443</v>
      </c>
      <c r="D24053" s="7" t="n">
        <v>0</v>
      </c>
      <c r="E24053" s="7" t="n">
        <v>0</v>
      </c>
      <c r="F24053" s="7" t="n">
        <v>1</v>
      </c>
      <c r="G24053" s="7" t="n">
        <v>143.98</v>
      </c>
    </row>
    <row r="24054" customFormat="false" ht="15" hidden="false" customHeight="false" outlineLevel="0" collapsed="false">
      <c r="A24054" s="7" t="s">
        <v>34</v>
      </c>
      <c r="B24054" s="7" t="s">
        <v>103</v>
      </c>
      <c r="C24054" s="7" t="s">
        <v>1443</v>
      </c>
      <c r="D24054" s="7" t="n">
        <v>0</v>
      </c>
      <c r="E24054" s="7" t="n">
        <v>0</v>
      </c>
      <c r="F24054" s="7" t="n">
        <v>1</v>
      </c>
      <c r="G24054" s="7" t="n">
        <v>129.58</v>
      </c>
    </row>
    <row r="24055" customFormat="false" ht="15" hidden="false" customHeight="false" outlineLevel="0" collapsed="false">
      <c r="A24055" s="7" t="s">
        <v>34</v>
      </c>
      <c r="B24055" s="7" t="s">
        <v>103</v>
      </c>
      <c r="C24055" s="7" t="s">
        <v>1443</v>
      </c>
      <c r="D24055" s="7" t="n">
        <v>0</v>
      </c>
      <c r="E24055" s="7" t="n">
        <v>0</v>
      </c>
      <c r="F24055" s="7" t="n">
        <v>7</v>
      </c>
      <c r="G24055" s="7" t="n">
        <v>894.88</v>
      </c>
    </row>
    <row r="24056" customFormat="false" ht="15" hidden="false" customHeight="false" outlineLevel="0" collapsed="false">
      <c r="A24056" s="7" t="s">
        <v>34</v>
      </c>
      <c r="B24056" s="7" t="s">
        <v>103</v>
      </c>
      <c r="C24056" s="7" t="s">
        <v>1443</v>
      </c>
      <c r="D24056" s="7" t="n">
        <v>0</v>
      </c>
      <c r="E24056" s="7" t="n">
        <v>0</v>
      </c>
      <c r="F24056" s="7" t="n">
        <v>1</v>
      </c>
      <c r="G24056" s="7" t="n">
        <v>129.58</v>
      </c>
    </row>
    <row r="24057" customFormat="false" ht="15" hidden="false" customHeight="false" outlineLevel="0" collapsed="false">
      <c r="A24057" s="7" t="s">
        <v>34</v>
      </c>
      <c r="B24057" s="7" t="s">
        <v>103</v>
      </c>
      <c r="C24057" s="7" t="s">
        <v>1443</v>
      </c>
      <c r="D24057" s="7" t="n">
        <v>0</v>
      </c>
      <c r="E24057" s="7" t="n">
        <v>0</v>
      </c>
      <c r="F24057" s="7" t="n">
        <v>1</v>
      </c>
      <c r="G24057" s="7" t="n">
        <v>143.98</v>
      </c>
    </row>
    <row r="24058" customFormat="false" ht="15" hidden="false" customHeight="false" outlineLevel="0" collapsed="false">
      <c r="A24058" s="7" t="s">
        <v>34</v>
      </c>
      <c r="B24058" s="7" t="s">
        <v>103</v>
      </c>
      <c r="C24058" s="7" t="s">
        <v>1443</v>
      </c>
      <c r="D24058" s="7" t="n">
        <v>0</v>
      </c>
      <c r="E24058" s="7" t="n">
        <v>0</v>
      </c>
      <c r="F24058" s="7" t="n">
        <v>1</v>
      </c>
      <c r="G24058" s="7" t="n">
        <v>143.99</v>
      </c>
    </row>
    <row r="24059" customFormat="false" ht="15" hidden="false" customHeight="false" outlineLevel="0" collapsed="false">
      <c r="A24059" s="7" t="s">
        <v>34</v>
      </c>
      <c r="B24059" s="7" t="s">
        <v>103</v>
      </c>
      <c r="C24059" s="7" t="s">
        <v>1443</v>
      </c>
      <c r="D24059" s="7" t="n">
        <v>0</v>
      </c>
      <c r="E24059" s="7" t="n">
        <v>0</v>
      </c>
      <c r="F24059" s="7" t="n">
        <v>1</v>
      </c>
      <c r="G24059" s="7" t="n">
        <v>129.59</v>
      </c>
    </row>
    <row r="24060" customFormat="false" ht="15" hidden="false" customHeight="false" outlineLevel="0" collapsed="false">
      <c r="A24060" s="7" t="s">
        <v>34</v>
      </c>
      <c r="B24060" s="7" t="s">
        <v>103</v>
      </c>
      <c r="C24060" s="7" t="s">
        <v>1443</v>
      </c>
      <c r="D24060" s="7" t="n">
        <v>0</v>
      </c>
      <c r="E24060" s="7" t="n">
        <v>0</v>
      </c>
      <c r="F24060" s="7" t="n">
        <v>37</v>
      </c>
      <c r="G24060" s="7" t="n">
        <v>5060.93</v>
      </c>
    </row>
    <row r="24061" customFormat="false" ht="15" hidden="false" customHeight="false" outlineLevel="0" collapsed="false">
      <c r="A24061" s="7" t="s">
        <v>34</v>
      </c>
      <c r="B24061" s="7" t="s">
        <v>103</v>
      </c>
      <c r="C24061" s="7" t="s">
        <v>1443</v>
      </c>
      <c r="D24061" s="7" t="n">
        <v>0</v>
      </c>
      <c r="E24061" s="7" t="n">
        <v>0</v>
      </c>
      <c r="F24061" s="7" t="n">
        <v>1</v>
      </c>
      <c r="G24061" s="7" t="n">
        <v>143.98</v>
      </c>
    </row>
    <row r="24062" customFormat="false" ht="15" hidden="false" customHeight="false" outlineLevel="0" collapsed="false">
      <c r="A24062" s="7" t="s">
        <v>34</v>
      </c>
      <c r="B24062" s="7" t="s">
        <v>103</v>
      </c>
      <c r="C24062" s="7" t="s">
        <v>1443</v>
      </c>
      <c r="D24062" s="7" t="n">
        <v>0</v>
      </c>
      <c r="E24062" s="7" t="n">
        <v>0</v>
      </c>
      <c r="F24062" s="7" t="n">
        <v>23</v>
      </c>
      <c r="G24062" s="7" t="n">
        <v>3150.86</v>
      </c>
    </row>
    <row r="24063" customFormat="false" ht="15" hidden="false" customHeight="false" outlineLevel="0" collapsed="false">
      <c r="A24063" s="7" t="s">
        <v>34</v>
      </c>
      <c r="B24063" s="7" t="s">
        <v>103</v>
      </c>
      <c r="C24063" s="7" t="s">
        <v>1443</v>
      </c>
      <c r="D24063" s="7" t="n">
        <v>0</v>
      </c>
      <c r="E24063" s="7" t="n">
        <v>0</v>
      </c>
      <c r="F24063" s="7" t="n">
        <v>1</v>
      </c>
      <c r="G24063" s="7" t="n">
        <v>115.19</v>
      </c>
    </row>
    <row r="24064" customFormat="false" ht="15" hidden="false" customHeight="false" outlineLevel="0" collapsed="false">
      <c r="A24064" s="7" t="s">
        <v>34</v>
      </c>
      <c r="B24064" s="7" t="s">
        <v>103</v>
      </c>
      <c r="C24064" s="7" t="s">
        <v>1443</v>
      </c>
      <c r="D24064" s="7" t="n">
        <v>0</v>
      </c>
      <c r="E24064" s="7" t="n">
        <v>0</v>
      </c>
      <c r="F24064" s="7" t="n">
        <v>1</v>
      </c>
      <c r="G24064" s="7" t="n">
        <v>143.99</v>
      </c>
    </row>
    <row r="24065" customFormat="false" ht="15" hidden="false" customHeight="false" outlineLevel="0" collapsed="false">
      <c r="A24065" s="7" t="s">
        <v>34</v>
      </c>
      <c r="B24065" s="7" t="s">
        <v>103</v>
      </c>
      <c r="C24065" s="7" t="s">
        <v>1443</v>
      </c>
      <c r="D24065" s="7" t="n">
        <v>0</v>
      </c>
      <c r="E24065" s="7" t="n">
        <v>0</v>
      </c>
      <c r="F24065" s="7" t="n">
        <v>1</v>
      </c>
      <c r="G24065" s="7" t="n">
        <v>143.99</v>
      </c>
    </row>
    <row r="24066" customFormat="false" ht="15" hidden="false" customHeight="false" outlineLevel="0" collapsed="false">
      <c r="A24066" s="7" t="s">
        <v>34</v>
      </c>
      <c r="B24066" s="7" t="s">
        <v>103</v>
      </c>
      <c r="C24066" s="7" t="s">
        <v>1443</v>
      </c>
      <c r="D24066" s="7" t="n">
        <v>0</v>
      </c>
      <c r="E24066" s="7" t="n">
        <v>0</v>
      </c>
      <c r="F24066" s="7" t="n">
        <v>3</v>
      </c>
      <c r="G24066" s="7" t="n">
        <v>417.54</v>
      </c>
    </row>
    <row r="24067" customFormat="false" ht="15" hidden="false" customHeight="false" outlineLevel="0" collapsed="false">
      <c r="A24067" s="7" t="s">
        <v>34</v>
      </c>
      <c r="B24067" s="7" t="s">
        <v>103</v>
      </c>
      <c r="C24067" s="7" t="s">
        <v>1443</v>
      </c>
      <c r="D24067" s="7" t="n">
        <v>0</v>
      </c>
      <c r="E24067" s="7" t="n">
        <v>0</v>
      </c>
      <c r="F24067" s="7" t="n">
        <v>1</v>
      </c>
      <c r="G24067" s="7" t="n">
        <v>143.98</v>
      </c>
    </row>
    <row r="24068" customFormat="false" ht="15" hidden="false" customHeight="false" outlineLevel="0" collapsed="false">
      <c r="A24068" s="7" t="s">
        <v>34</v>
      </c>
      <c r="B24068" s="7" t="s">
        <v>103</v>
      </c>
      <c r="C24068" s="7" t="s">
        <v>1443</v>
      </c>
      <c r="D24068" s="7" t="n">
        <v>0</v>
      </c>
      <c r="E24068" s="7" t="n">
        <v>0</v>
      </c>
      <c r="F24068" s="7" t="n">
        <v>1</v>
      </c>
      <c r="G24068" s="7" t="n">
        <v>143.99</v>
      </c>
    </row>
    <row r="24069" customFormat="false" ht="15" hidden="false" customHeight="false" outlineLevel="0" collapsed="false">
      <c r="A24069" s="7" t="s">
        <v>34</v>
      </c>
      <c r="B24069" s="7" t="s">
        <v>103</v>
      </c>
      <c r="C24069" s="7" t="s">
        <v>1443</v>
      </c>
      <c r="D24069" s="7" t="n">
        <v>0</v>
      </c>
      <c r="E24069" s="7" t="n">
        <v>0</v>
      </c>
      <c r="F24069" s="7" t="n">
        <v>3</v>
      </c>
      <c r="G24069" s="7" t="n">
        <v>398.13</v>
      </c>
    </row>
    <row r="24070" customFormat="false" ht="15" hidden="false" customHeight="false" outlineLevel="0" collapsed="false">
      <c r="A24070" s="7" t="s">
        <v>34</v>
      </c>
      <c r="B24070" s="7" t="s">
        <v>103</v>
      </c>
      <c r="C24070" s="7" t="s">
        <v>1443</v>
      </c>
      <c r="D24070" s="7" t="n">
        <v>0</v>
      </c>
      <c r="E24070" s="7" t="n">
        <v>0</v>
      </c>
      <c r="F24070" s="7" t="n">
        <v>1</v>
      </c>
      <c r="G24070" s="7" t="n">
        <v>143.98</v>
      </c>
    </row>
    <row r="24071" customFormat="false" ht="15" hidden="false" customHeight="false" outlineLevel="0" collapsed="false">
      <c r="A24071" s="7" t="s">
        <v>34</v>
      </c>
      <c r="B24071" s="7" t="s">
        <v>103</v>
      </c>
      <c r="C24071" s="7" t="s">
        <v>1443</v>
      </c>
      <c r="D24071" s="7" t="n">
        <v>0</v>
      </c>
      <c r="E24071" s="7" t="n">
        <v>0</v>
      </c>
      <c r="F24071" s="7" t="n">
        <v>1</v>
      </c>
      <c r="G24071" s="7" t="n">
        <v>143.98</v>
      </c>
    </row>
    <row r="24072" customFormat="false" ht="15" hidden="false" customHeight="false" outlineLevel="0" collapsed="false">
      <c r="A24072" s="7" t="s">
        <v>34</v>
      </c>
      <c r="B24072" s="7" t="s">
        <v>103</v>
      </c>
      <c r="C24072" s="7" t="s">
        <v>1443</v>
      </c>
      <c r="D24072" s="7" t="n">
        <v>0</v>
      </c>
      <c r="E24072" s="7" t="n">
        <v>0</v>
      </c>
      <c r="F24072" s="7" t="n">
        <v>7</v>
      </c>
      <c r="G24072" s="7" t="n">
        <v>849.53</v>
      </c>
    </row>
    <row r="24073" customFormat="false" ht="15" hidden="false" customHeight="false" outlineLevel="0" collapsed="false">
      <c r="A24073" s="7" t="s">
        <v>34</v>
      </c>
      <c r="B24073" s="7" t="s">
        <v>103</v>
      </c>
      <c r="C24073" s="7" t="s">
        <v>1443</v>
      </c>
      <c r="D24073" s="7" t="n">
        <v>0</v>
      </c>
      <c r="E24073" s="7" t="n">
        <v>0</v>
      </c>
      <c r="F24073" s="7" t="n">
        <v>38</v>
      </c>
      <c r="G24073" s="7" t="n">
        <v>5086.9</v>
      </c>
    </row>
    <row r="24074" customFormat="false" ht="15" hidden="false" customHeight="false" outlineLevel="0" collapsed="false">
      <c r="A24074" s="7" t="s">
        <v>34</v>
      </c>
      <c r="B24074" s="7" t="s">
        <v>103</v>
      </c>
      <c r="C24074" s="7" t="s">
        <v>1443</v>
      </c>
      <c r="D24074" s="7" t="n">
        <v>0</v>
      </c>
      <c r="E24074" s="7" t="n">
        <v>0</v>
      </c>
      <c r="F24074" s="7" t="n">
        <v>6</v>
      </c>
      <c r="G24074" s="7" t="n">
        <v>786.89</v>
      </c>
    </row>
    <row r="24075" customFormat="false" ht="15" hidden="false" customHeight="false" outlineLevel="0" collapsed="false">
      <c r="A24075" s="7" t="s">
        <v>34</v>
      </c>
      <c r="B24075" s="7" t="s">
        <v>103</v>
      </c>
      <c r="C24075" s="7" t="s">
        <v>1443</v>
      </c>
      <c r="D24075" s="7" t="n">
        <v>0</v>
      </c>
      <c r="E24075" s="7" t="n">
        <v>0</v>
      </c>
      <c r="F24075" s="7" t="n">
        <v>1</v>
      </c>
      <c r="G24075" s="7" t="n">
        <v>129.59</v>
      </c>
    </row>
    <row r="24076" customFormat="false" ht="15" hidden="false" customHeight="false" outlineLevel="0" collapsed="false">
      <c r="A24076" s="7" t="s">
        <v>34</v>
      </c>
      <c r="B24076" s="7" t="s">
        <v>103</v>
      </c>
      <c r="C24076" s="7" t="s">
        <v>1443</v>
      </c>
      <c r="D24076" s="7" t="n">
        <v>0</v>
      </c>
      <c r="E24076" s="7" t="n">
        <v>0</v>
      </c>
      <c r="F24076" s="7" t="n">
        <v>1</v>
      </c>
      <c r="G24076" s="7" t="n">
        <v>115.19</v>
      </c>
    </row>
    <row r="24077" customFormat="false" ht="15" hidden="false" customHeight="false" outlineLevel="0" collapsed="false">
      <c r="A24077" s="7" t="s">
        <v>34</v>
      </c>
      <c r="B24077" s="7" t="s">
        <v>103</v>
      </c>
      <c r="C24077" s="7" t="s">
        <v>1443</v>
      </c>
      <c r="D24077" s="7" t="n">
        <v>0</v>
      </c>
      <c r="E24077" s="7" t="n">
        <v>0</v>
      </c>
      <c r="F24077" s="7" t="n">
        <v>1</v>
      </c>
      <c r="G24077" s="7" t="n">
        <v>143.98</v>
      </c>
    </row>
    <row r="24078" customFormat="false" ht="15" hidden="false" customHeight="false" outlineLevel="0" collapsed="false">
      <c r="A24078" s="7" t="s">
        <v>34</v>
      </c>
      <c r="B24078" s="7" t="s">
        <v>103</v>
      </c>
      <c r="C24078" s="7" t="s">
        <v>1443</v>
      </c>
      <c r="D24078" s="7" t="n">
        <v>0</v>
      </c>
      <c r="E24078" s="7" t="n">
        <v>0</v>
      </c>
      <c r="F24078" s="7" t="n">
        <v>3</v>
      </c>
      <c r="G24078" s="7" t="n">
        <v>403.17</v>
      </c>
    </row>
    <row r="24079" customFormat="false" ht="15" hidden="false" customHeight="false" outlineLevel="0" collapsed="false">
      <c r="A24079" s="7" t="s">
        <v>34</v>
      </c>
      <c r="B24079" s="7" t="s">
        <v>103</v>
      </c>
      <c r="C24079" s="7" t="s">
        <v>1443</v>
      </c>
      <c r="D24079" s="7" t="n">
        <v>0</v>
      </c>
      <c r="E24079" s="7" t="n">
        <v>0</v>
      </c>
      <c r="F24079" s="7" t="n">
        <v>1</v>
      </c>
      <c r="G24079" s="7" t="n">
        <v>115.19</v>
      </c>
    </row>
    <row r="24080" customFormat="false" ht="15" hidden="false" customHeight="false" outlineLevel="0" collapsed="false">
      <c r="A24080" s="7" t="s">
        <v>34</v>
      </c>
      <c r="B24080" s="7" t="s">
        <v>103</v>
      </c>
      <c r="C24080" s="7" t="s">
        <v>1443</v>
      </c>
      <c r="D24080" s="7" t="n">
        <v>0</v>
      </c>
      <c r="E24080" s="7" t="n">
        <v>0</v>
      </c>
      <c r="F24080" s="7" t="n">
        <v>1</v>
      </c>
      <c r="G24080" s="7" t="n">
        <v>143.98</v>
      </c>
    </row>
    <row r="24081" customFormat="false" ht="15" hidden="false" customHeight="false" outlineLevel="0" collapsed="false">
      <c r="A24081" s="7" t="s">
        <v>34</v>
      </c>
      <c r="B24081" s="7" t="s">
        <v>103</v>
      </c>
      <c r="C24081" s="7" t="s">
        <v>1443</v>
      </c>
      <c r="D24081" s="7" t="n">
        <v>0</v>
      </c>
      <c r="E24081" s="7" t="n">
        <v>0</v>
      </c>
      <c r="F24081" s="7" t="n">
        <v>3</v>
      </c>
      <c r="G24081" s="7" t="n">
        <v>381.55</v>
      </c>
    </row>
    <row r="24082" customFormat="false" ht="15" hidden="false" customHeight="false" outlineLevel="0" collapsed="false">
      <c r="A24082" s="7" t="s">
        <v>34</v>
      </c>
      <c r="B24082" s="7" t="s">
        <v>103</v>
      </c>
      <c r="C24082" s="7" t="s">
        <v>1443</v>
      </c>
      <c r="D24082" s="7" t="n">
        <v>0</v>
      </c>
      <c r="E24082" s="7" t="n">
        <v>0</v>
      </c>
      <c r="F24082" s="7" t="n">
        <v>1</v>
      </c>
      <c r="G24082" s="7" t="n">
        <v>143.99</v>
      </c>
    </row>
    <row r="24083" customFormat="false" ht="15" hidden="false" customHeight="false" outlineLevel="0" collapsed="false">
      <c r="A24083" s="7" t="s">
        <v>34</v>
      </c>
      <c r="B24083" s="7" t="s">
        <v>103</v>
      </c>
      <c r="C24083" s="7" t="s">
        <v>1443</v>
      </c>
      <c r="D24083" s="7" t="n">
        <v>0</v>
      </c>
      <c r="E24083" s="7" t="n">
        <v>0</v>
      </c>
      <c r="F24083" s="7" t="n">
        <v>1</v>
      </c>
      <c r="G24083" s="7" t="n">
        <v>143.98</v>
      </c>
    </row>
    <row r="24084" customFormat="false" ht="15" hidden="false" customHeight="false" outlineLevel="0" collapsed="false">
      <c r="A24084" s="7" t="s">
        <v>34</v>
      </c>
      <c r="B24084" s="7" t="s">
        <v>103</v>
      </c>
      <c r="C24084" s="7" t="s">
        <v>1443</v>
      </c>
      <c r="D24084" s="7" t="n">
        <v>0</v>
      </c>
      <c r="E24084" s="7" t="n">
        <v>0</v>
      </c>
      <c r="F24084" s="7" t="n">
        <v>1</v>
      </c>
      <c r="G24084" s="7" t="n">
        <v>143.99</v>
      </c>
    </row>
    <row r="24085" customFormat="false" ht="15" hidden="false" customHeight="false" outlineLevel="0" collapsed="false">
      <c r="A24085" s="7" t="s">
        <v>34</v>
      </c>
      <c r="B24085" s="7" t="s">
        <v>103</v>
      </c>
      <c r="C24085" s="7" t="s">
        <v>1443</v>
      </c>
      <c r="D24085" s="7" t="n">
        <v>0</v>
      </c>
      <c r="E24085" s="7" t="n">
        <v>0</v>
      </c>
      <c r="F24085" s="7" t="n">
        <v>2</v>
      </c>
      <c r="G24085" s="7" t="n">
        <v>244.78</v>
      </c>
    </row>
    <row r="24086" customFormat="false" ht="15" hidden="false" customHeight="false" outlineLevel="0" collapsed="false">
      <c r="A24086" s="7" t="s">
        <v>34</v>
      </c>
      <c r="B24086" s="7" t="s">
        <v>103</v>
      </c>
      <c r="C24086" s="7" t="s">
        <v>1443</v>
      </c>
      <c r="D24086" s="7" t="n">
        <v>0</v>
      </c>
      <c r="E24086" s="7" t="n">
        <v>0</v>
      </c>
      <c r="F24086" s="7" t="n">
        <v>1</v>
      </c>
      <c r="G24086" s="7" t="n">
        <v>143.98</v>
      </c>
    </row>
    <row r="24087" customFormat="false" ht="15" hidden="false" customHeight="false" outlineLevel="0" collapsed="false">
      <c r="A24087" s="7" t="s">
        <v>34</v>
      </c>
      <c r="B24087" s="7" t="s">
        <v>103</v>
      </c>
      <c r="C24087" s="7" t="s">
        <v>1443</v>
      </c>
      <c r="D24087" s="7" t="n">
        <v>0</v>
      </c>
      <c r="E24087" s="7" t="n">
        <v>0</v>
      </c>
      <c r="F24087" s="7" t="n">
        <v>1</v>
      </c>
      <c r="G24087" s="7" t="n">
        <v>143.99</v>
      </c>
    </row>
    <row r="24088" customFormat="false" ht="15" hidden="false" customHeight="false" outlineLevel="0" collapsed="false">
      <c r="A24088" s="7" t="s">
        <v>34</v>
      </c>
      <c r="B24088" s="7" t="s">
        <v>103</v>
      </c>
      <c r="C24088" s="7" t="s">
        <v>1443</v>
      </c>
      <c r="D24088" s="7" t="n">
        <v>0</v>
      </c>
      <c r="E24088" s="7" t="n">
        <v>0</v>
      </c>
      <c r="F24088" s="7" t="n">
        <v>1</v>
      </c>
      <c r="G24088" s="7" t="n">
        <v>143.98</v>
      </c>
    </row>
    <row r="24089" customFormat="false" ht="15" hidden="false" customHeight="false" outlineLevel="0" collapsed="false">
      <c r="A24089" s="7" t="s">
        <v>34</v>
      </c>
      <c r="B24089" s="7" t="s">
        <v>103</v>
      </c>
      <c r="C24089" s="7" t="s">
        <v>1443</v>
      </c>
      <c r="D24089" s="7" t="n">
        <v>0</v>
      </c>
      <c r="E24089" s="7" t="n">
        <v>0</v>
      </c>
      <c r="F24089" s="7" t="n">
        <v>1</v>
      </c>
      <c r="G24089" s="7" t="n">
        <v>115.19</v>
      </c>
    </row>
    <row r="24090" customFormat="false" ht="15" hidden="false" customHeight="false" outlineLevel="0" collapsed="false">
      <c r="A24090" s="7" t="s">
        <v>34</v>
      </c>
      <c r="B24090" s="7" t="s">
        <v>103</v>
      </c>
      <c r="C24090" s="7" t="s">
        <v>1443</v>
      </c>
      <c r="D24090" s="7" t="n">
        <v>0</v>
      </c>
      <c r="E24090" s="7" t="n">
        <v>0</v>
      </c>
      <c r="F24090" s="7" t="n">
        <v>1</v>
      </c>
      <c r="G24090" s="7" t="n">
        <v>122.39</v>
      </c>
    </row>
    <row r="24091" customFormat="false" ht="15" hidden="false" customHeight="false" outlineLevel="0" collapsed="false">
      <c r="A24091" s="7" t="s">
        <v>34</v>
      </c>
      <c r="B24091" s="7" t="s">
        <v>103</v>
      </c>
      <c r="C24091" s="7" t="s">
        <v>1443</v>
      </c>
      <c r="D24091" s="7" t="n">
        <v>0</v>
      </c>
      <c r="E24091" s="7" t="n">
        <v>0</v>
      </c>
      <c r="F24091" s="7" t="n">
        <v>1</v>
      </c>
      <c r="G24091" s="7" t="n">
        <v>129.59</v>
      </c>
    </row>
    <row r="24092" customFormat="false" ht="15" hidden="false" customHeight="false" outlineLevel="0" collapsed="false">
      <c r="A24092" s="7" t="s">
        <v>34</v>
      </c>
      <c r="B24092" s="7" t="s">
        <v>103</v>
      </c>
      <c r="C24092" s="7" t="s">
        <v>1443</v>
      </c>
      <c r="D24092" s="7" t="n">
        <v>0</v>
      </c>
      <c r="E24092" s="7" t="n">
        <v>0</v>
      </c>
      <c r="F24092" s="7" t="n">
        <v>1</v>
      </c>
      <c r="G24092" s="7" t="n">
        <v>143.98</v>
      </c>
    </row>
    <row r="24093" customFormat="false" ht="15" hidden="false" customHeight="false" outlineLevel="0" collapsed="false">
      <c r="A24093" s="7" t="s">
        <v>34</v>
      </c>
      <c r="B24093" s="7" t="s">
        <v>103</v>
      </c>
      <c r="C24093" s="7" t="s">
        <v>1443</v>
      </c>
      <c r="D24093" s="7" t="n">
        <v>0</v>
      </c>
      <c r="E24093" s="7" t="n">
        <v>0</v>
      </c>
      <c r="F24093" s="7" t="n">
        <v>1</v>
      </c>
      <c r="G24093" s="7" t="n">
        <v>115.19</v>
      </c>
    </row>
    <row r="24094" customFormat="false" ht="15" hidden="false" customHeight="false" outlineLevel="0" collapsed="false">
      <c r="A24094" s="7" t="s">
        <v>34</v>
      </c>
      <c r="B24094" s="7" t="s">
        <v>103</v>
      </c>
      <c r="C24094" s="7" t="s">
        <v>1443</v>
      </c>
      <c r="D24094" s="7" t="n">
        <v>0</v>
      </c>
      <c r="E24094" s="7" t="n">
        <v>0</v>
      </c>
      <c r="F24094" s="7" t="n">
        <v>1</v>
      </c>
      <c r="G24094" s="7" t="n">
        <v>143.99</v>
      </c>
    </row>
    <row r="24095" customFormat="false" ht="15" hidden="false" customHeight="false" outlineLevel="0" collapsed="false">
      <c r="A24095" s="7" t="s">
        <v>34</v>
      </c>
      <c r="B24095" s="7" t="s">
        <v>103</v>
      </c>
      <c r="C24095" s="7" t="s">
        <v>1443</v>
      </c>
      <c r="D24095" s="7" t="n">
        <v>0</v>
      </c>
      <c r="E24095" s="7" t="n">
        <v>0</v>
      </c>
      <c r="F24095" s="7" t="n">
        <v>1</v>
      </c>
      <c r="G24095" s="7" t="n">
        <v>129.58</v>
      </c>
    </row>
    <row r="24096" customFormat="false" ht="15" hidden="false" customHeight="false" outlineLevel="0" collapsed="false">
      <c r="A24096" s="7" t="s">
        <v>34</v>
      </c>
      <c r="B24096" s="7" t="s">
        <v>103</v>
      </c>
      <c r="C24096" s="7" t="s">
        <v>1443</v>
      </c>
      <c r="D24096" s="7" t="n">
        <v>0</v>
      </c>
      <c r="E24096" s="7" t="n">
        <v>0</v>
      </c>
      <c r="F24096" s="7" t="n">
        <v>3</v>
      </c>
      <c r="G24096" s="7" t="n">
        <v>403.17</v>
      </c>
    </row>
    <row r="24097" customFormat="false" ht="15" hidden="false" customHeight="false" outlineLevel="0" collapsed="false">
      <c r="A24097" s="7" t="s">
        <v>34</v>
      </c>
      <c r="B24097" s="7" t="s">
        <v>103</v>
      </c>
      <c r="C24097" s="7" t="s">
        <v>1443</v>
      </c>
      <c r="D24097" s="7" t="n">
        <v>0</v>
      </c>
      <c r="E24097" s="7" t="n">
        <v>0</v>
      </c>
      <c r="F24097" s="7" t="n">
        <v>3</v>
      </c>
      <c r="G24097" s="7" t="n">
        <v>359.97</v>
      </c>
    </row>
    <row r="24098" customFormat="false" ht="15" hidden="false" customHeight="false" outlineLevel="0" collapsed="false">
      <c r="A24098" s="7" t="s">
        <v>34</v>
      </c>
      <c r="B24098" s="7" t="s">
        <v>103</v>
      </c>
      <c r="C24098" s="7" t="s">
        <v>1443</v>
      </c>
      <c r="D24098" s="7" t="n">
        <v>0</v>
      </c>
      <c r="E24098" s="7" t="n">
        <v>0</v>
      </c>
      <c r="F24098" s="7" t="n">
        <v>2</v>
      </c>
      <c r="G24098" s="7" t="n">
        <v>230.37</v>
      </c>
    </row>
    <row r="24099" customFormat="false" ht="15" hidden="false" customHeight="false" outlineLevel="0" collapsed="false">
      <c r="A24099" s="7" t="s">
        <v>34</v>
      </c>
      <c r="B24099" s="7" t="s">
        <v>103</v>
      </c>
      <c r="C24099" s="7" t="s">
        <v>1443</v>
      </c>
      <c r="D24099" s="7" t="n">
        <v>0</v>
      </c>
      <c r="E24099" s="7" t="n">
        <v>0</v>
      </c>
      <c r="F24099" s="7" t="n">
        <v>1</v>
      </c>
      <c r="G24099" s="7" t="n">
        <v>115.19</v>
      </c>
    </row>
    <row r="24100" customFormat="false" ht="15" hidden="false" customHeight="false" outlineLevel="0" collapsed="false">
      <c r="A24100" s="7" t="s">
        <v>34</v>
      </c>
      <c r="B24100" s="7" t="s">
        <v>103</v>
      </c>
      <c r="C24100" s="7" t="s">
        <v>1443</v>
      </c>
      <c r="D24100" s="7" t="n">
        <v>0</v>
      </c>
      <c r="E24100" s="7" t="n">
        <v>0</v>
      </c>
      <c r="F24100" s="7" t="n">
        <v>2</v>
      </c>
      <c r="G24100" s="7" t="n">
        <v>244.78</v>
      </c>
    </row>
    <row r="24101" customFormat="false" ht="15" hidden="false" customHeight="false" outlineLevel="0" collapsed="false">
      <c r="A24101" s="7" t="s">
        <v>34</v>
      </c>
      <c r="B24101" s="7" t="s">
        <v>103</v>
      </c>
      <c r="C24101" s="7" t="s">
        <v>1443</v>
      </c>
      <c r="D24101" s="7" t="n">
        <v>0</v>
      </c>
      <c r="E24101" s="7" t="n">
        <v>0</v>
      </c>
      <c r="F24101" s="7" t="n">
        <v>1</v>
      </c>
      <c r="G24101" s="7" t="n">
        <v>129.59</v>
      </c>
    </row>
    <row r="24102" customFormat="false" ht="15" hidden="false" customHeight="false" outlineLevel="0" collapsed="false">
      <c r="A24102" s="7" t="s">
        <v>34</v>
      </c>
      <c r="B24102" s="7" t="s">
        <v>103</v>
      </c>
      <c r="C24102" s="7" t="s">
        <v>1443</v>
      </c>
      <c r="D24102" s="7" t="n">
        <v>0</v>
      </c>
      <c r="E24102" s="7" t="n">
        <v>0</v>
      </c>
      <c r="F24102" s="7" t="n">
        <v>2</v>
      </c>
      <c r="G24102" s="7" t="n">
        <v>287.97</v>
      </c>
    </row>
    <row r="24103" customFormat="false" ht="15" hidden="false" customHeight="false" outlineLevel="0" collapsed="false">
      <c r="A24103" s="7" t="s">
        <v>34</v>
      </c>
      <c r="B24103" s="7" t="s">
        <v>103</v>
      </c>
      <c r="C24103" s="7" t="s">
        <v>1443</v>
      </c>
      <c r="D24103" s="7" t="n">
        <v>0</v>
      </c>
      <c r="E24103" s="7" t="n">
        <v>0</v>
      </c>
      <c r="F24103" s="7" t="n">
        <v>1</v>
      </c>
      <c r="G24103" s="7" t="n">
        <v>115.19</v>
      </c>
    </row>
    <row r="24104" customFormat="false" ht="15" hidden="false" customHeight="false" outlineLevel="0" collapsed="false">
      <c r="A24104" s="7" t="s">
        <v>34</v>
      </c>
      <c r="B24104" s="7" t="s">
        <v>103</v>
      </c>
      <c r="C24104" s="7" t="s">
        <v>1443</v>
      </c>
      <c r="D24104" s="7" t="n">
        <v>0</v>
      </c>
      <c r="E24104" s="7" t="n">
        <v>0</v>
      </c>
      <c r="F24104" s="7" t="n">
        <v>1</v>
      </c>
      <c r="G24104" s="7" t="n">
        <v>131.04</v>
      </c>
    </row>
    <row r="24105" customFormat="false" ht="15" hidden="false" customHeight="false" outlineLevel="0" collapsed="false">
      <c r="A24105" s="7" t="s">
        <v>34</v>
      </c>
      <c r="B24105" s="7" t="s">
        <v>103</v>
      </c>
      <c r="C24105" s="7" t="s">
        <v>1443</v>
      </c>
      <c r="D24105" s="7" t="n">
        <v>0</v>
      </c>
      <c r="E24105" s="7" t="n">
        <v>0</v>
      </c>
      <c r="F24105" s="7" t="n">
        <v>1</v>
      </c>
      <c r="G24105" s="7" t="n">
        <v>143.98</v>
      </c>
    </row>
    <row r="24106" customFormat="false" ht="15" hidden="false" customHeight="false" outlineLevel="0" collapsed="false">
      <c r="A24106" s="7" t="s">
        <v>34</v>
      </c>
      <c r="B24106" s="7" t="s">
        <v>103</v>
      </c>
      <c r="C24106" s="7" t="s">
        <v>1443</v>
      </c>
      <c r="D24106" s="7" t="n">
        <v>0</v>
      </c>
      <c r="E24106" s="7" t="n">
        <v>0</v>
      </c>
      <c r="F24106" s="7" t="n">
        <v>1</v>
      </c>
      <c r="G24106" s="7" t="n">
        <v>115.19</v>
      </c>
    </row>
    <row r="24107" customFormat="false" ht="15" hidden="false" customHeight="false" outlineLevel="0" collapsed="false">
      <c r="A24107" s="7" t="s">
        <v>34</v>
      </c>
      <c r="B24107" s="7" t="s">
        <v>103</v>
      </c>
      <c r="C24107" s="7" t="s">
        <v>1443</v>
      </c>
      <c r="D24107" s="7" t="n">
        <v>0</v>
      </c>
      <c r="E24107" s="7" t="n">
        <v>0</v>
      </c>
      <c r="F24107" s="7" t="n">
        <v>4</v>
      </c>
      <c r="G24107" s="7" t="n">
        <v>503.96</v>
      </c>
    </row>
    <row r="24108" customFormat="false" ht="15" hidden="false" customHeight="false" outlineLevel="0" collapsed="false">
      <c r="A24108" s="7" t="s">
        <v>34</v>
      </c>
      <c r="B24108" s="7" t="s">
        <v>103</v>
      </c>
      <c r="C24108" s="7" t="s">
        <v>1443</v>
      </c>
      <c r="D24108" s="7" t="n">
        <v>0</v>
      </c>
      <c r="E24108" s="7" t="n">
        <v>0</v>
      </c>
      <c r="F24108" s="7" t="n">
        <v>1</v>
      </c>
      <c r="G24108" s="7" t="n">
        <v>122.39</v>
      </c>
    </row>
    <row r="24109" customFormat="false" ht="15" hidden="false" customHeight="false" outlineLevel="0" collapsed="false">
      <c r="A24109" s="7" t="s">
        <v>34</v>
      </c>
      <c r="B24109" s="7" t="s">
        <v>103</v>
      </c>
      <c r="C24109" s="7" t="s">
        <v>1443</v>
      </c>
      <c r="D24109" s="7" t="n">
        <v>0</v>
      </c>
      <c r="E24109" s="7" t="n">
        <v>0</v>
      </c>
      <c r="F24109" s="7" t="n">
        <v>2</v>
      </c>
      <c r="G24109" s="7" t="n">
        <v>244.78</v>
      </c>
    </row>
    <row r="24110" customFormat="false" ht="15" hidden="false" customHeight="false" outlineLevel="0" collapsed="false">
      <c r="A24110" s="7" t="s">
        <v>34</v>
      </c>
      <c r="B24110" s="7" t="s">
        <v>103</v>
      </c>
      <c r="C24110" s="7" t="s">
        <v>1443</v>
      </c>
      <c r="D24110" s="7" t="n">
        <v>0</v>
      </c>
      <c r="E24110" s="7" t="n">
        <v>0</v>
      </c>
      <c r="F24110" s="7" t="n">
        <v>1</v>
      </c>
      <c r="G24110" s="7" t="n">
        <v>129.59</v>
      </c>
    </row>
    <row r="24111" customFormat="false" ht="15" hidden="false" customHeight="false" outlineLevel="0" collapsed="false">
      <c r="A24111" s="7" t="s">
        <v>34</v>
      </c>
      <c r="B24111" s="7" t="s">
        <v>103</v>
      </c>
      <c r="C24111" s="7" t="s">
        <v>1443</v>
      </c>
      <c r="D24111" s="7" t="n">
        <v>0</v>
      </c>
      <c r="E24111" s="7" t="n">
        <v>0</v>
      </c>
      <c r="F24111" s="7" t="n">
        <v>1</v>
      </c>
      <c r="G24111" s="7" t="n">
        <v>143.99</v>
      </c>
    </row>
    <row r="24112" customFormat="false" ht="15" hidden="false" customHeight="false" outlineLevel="0" collapsed="false">
      <c r="A24112" s="7" t="s">
        <v>34</v>
      </c>
      <c r="B24112" s="7" t="s">
        <v>103</v>
      </c>
      <c r="C24112" s="7" t="s">
        <v>1443</v>
      </c>
      <c r="D24112" s="7" t="n">
        <v>0</v>
      </c>
      <c r="E24112" s="7" t="n">
        <v>0</v>
      </c>
      <c r="F24112" s="7" t="n">
        <v>1</v>
      </c>
      <c r="G24112" s="7" t="n">
        <v>143.99</v>
      </c>
    </row>
    <row r="24113" customFormat="false" ht="15" hidden="false" customHeight="false" outlineLevel="0" collapsed="false">
      <c r="A24113" s="7" t="s">
        <v>34</v>
      </c>
      <c r="B24113" s="7" t="s">
        <v>103</v>
      </c>
      <c r="C24113" s="7" t="s">
        <v>1443</v>
      </c>
      <c r="D24113" s="7" t="n">
        <v>0</v>
      </c>
      <c r="E24113" s="7" t="n">
        <v>0</v>
      </c>
      <c r="F24113" s="7" t="n">
        <v>4</v>
      </c>
      <c r="G24113" s="7" t="n">
        <v>547.12</v>
      </c>
    </row>
    <row r="24114" customFormat="false" ht="15" hidden="false" customHeight="false" outlineLevel="0" collapsed="false">
      <c r="A24114" s="7" t="s">
        <v>34</v>
      </c>
      <c r="B24114" s="7" t="s">
        <v>103</v>
      </c>
      <c r="C24114" s="7" t="s">
        <v>1443</v>
      </c>
      <c r="D24114" s="7" t="n">
        <v>0</v>
      </c>
      <c r="E24114" s="7" t="n">
        <v>0</v>
      </c>
      <c r="F24114" s="7" t="n">
        <v>52</v>
      </c>
      <c r="G24114" s="7" t="n">
        <v>6983.48</v>
      </c>
    </row>
    <row r="24115" customFormat="false" ht="15" hidden="false" customHeight="false" outlineLevel="0" collapsed="false">
      <c r="A24115" s="7" t="s">
        <v>34</v>
      </c>
      <c r="B24115" s="7" t="s">
        <v>103</v>
      </c>
      <c r="C24115" s="7" t="s">
        <v>1443</v>
      </c>
      <c r="D24115" s="7" t="n">
        <v>0</v>
      </c>
      <c r="E24115" s="7" t="n">
        <v>0</v>
      </c>
      <c r="F24115" s="7" t="n">
        <v>1</v>
      </c>
      <c r="G24115" s="7" t="n">
        <v>143.98</v>
      </c>
    </row>
    <row r="24116" customFormat="false" ht="15" hidden="false" customHeight="false" outlineLevel="0" collapsed="false">
      <c r="A24116" s="7" t="s">
        <v>34</v>
      </c>
      <c r="B24116" s="7" t="s">
        <v>103</v>
      </c>
      <c r="C24116" s="7" t="s">
        <v>1443</v>
      </c>
      <c r="D24116" s="7" t="n">
        <v>0</v>
      </c>
      <c r="E24116" s="7" t="n">
        <v>0</v>
      </c>
      <c r="F24116" s="7" t="n">
        <v>2</v>
      </c>
      <c r="G24116" s="7" t="n">
        <v>259.17</v>
      </c>
    </row>
    <row r="24117" customFormat="false" ht="15" hidden="false" customHeight="false" outlineLevel="0" collapsed="false">
      <c r="A24117" s="7" t="s">
        <v>34</v>
      </c>
      <c r="B24117" s="7" t="s">
        <v>103</v>
      </c>
      <c r="C24117" s="7" t="s">
        <v>1443</v>
      </c>
      <c r="D24117" s="7" t="n">
        <v>0</v>
      </c>
      <c r="E24117" s="7" t="n">
        <v>0</v>
      </c>
      <c r="F24117" s="7" t="n">
        <v>2</v>
      </c>
      <c r="G24117" s="7" t="n">
        <v>254.15</v>
      </c>
    </row>
    <row r="24118" customFormat="false" ht="15" hidden="false" customHeight="false" outlineLevel="0" collapsed="false">
      <c r="A24118" s="7" t="s">
        <v>34</v>
      </c>
      <c r="B24118" s="7" t="s">
        <v>103</v>
      </c>
      <c r="C24118" s="7" t="s">
        <v>1443</v>
      </c>
      <c r="D24118" s="7" t="n">
        <v>0</v>
      </c>
      <c r="E24118" s="7" t="n">
        <v>0</v>
      </c>
      <c r="F24118" s="7" t="n">
        <v>1</v>
      </c>
      <c r="G24118" s="7" t="n">
        <v>143.99</v>
      </c>
    </row>
    <row r="24119" customFormat="false" ht="15" hidden="false" customHeight="false" outlineLevel="0" collapsed="false">
      <c r="A24119" s="7" t="s">
        <v>34</v>
      </c>
      <c r="B24119" s="7" t="s">
        <v>103</v>
      </c>
      <c r="C24119" s="7" t="s">
        <v>1443</v>
      </c>
      <c r="D24119" s="7" t="n">
        <v>0</v>
      </c>
      <c r="E24119" s="7" t="n">
        <v>0</v>
      </c>
      <c r="F24119" s="7" t="n">
        <v>2</v>
      </c>
      <c r="G24119" s="7" t="n">
        <v>259.16</v>
      </c>
    </row>
    <row r="24120" customFormat="false" ht="15" hidden="false" customHeight="false" outlineLevel="0" collapsed="false">
      <c r="A24120" s="7" t="s">
        <v>34</v>
      </c>
      <c r="B24120" s="7" t="s">
        <v>103</v>
      </c>
      <c r="C24120" s="7" t="s">
        <v>1443</v>
      </c>
      <c r="D24120" s="7" t="n">
        <v>0</v>
      </c>
      <c r="E24120" s="7" t="n">
        <v>0</v>
      </c>
      <c r="F24120" s="7" t="n">
        <v>1</v>
      </c>
      <c r="G24120" s="7" t="n">
        <v>115.19</v>
      </c>
    </row>
    <row r="24121" customFormat="false" ht="15" hidden="false" customHeight="false" outlineLevel="0" collapsed="false">
      <c r="A24121" s="7" t="s">
        <v>34</v>
      </c>
      <c r="B24121" s="7" t="s">
        <v>103</v>
      </c>
      <c r="C24121" s="7" t="s">
        <v>1443</v>
      </c>
      <c r="D24121" s="7" t="n">
        <v>0</v>
      </c>
      <c r="E24121" s="7" t="n">
        <v>0</v>
      </c>
      <c r="F24121" s="7" t="n">
        <v>1</v>
      </c>
      <c r="G24121" s="7" t="n">
        <v>129.58</v>
      </c>
    </row>
    <row r="24122" customFormat="false" ht="15" hidden="false" customHeight="false" outlineLevel="0" collapsed="false">
      <c r="A24122" s="7" t="s">
        <v>34</v>
      </c>
      <c r="B24122" s="7" t="s">
        <v>103</v>
      </c>
      <c r="C24122" s="7" t="s">
        <v>1443</v>
      </c>
      <c r="D24122" s="7" t="n">
        <v>0</v>
      </c>
      <c r="E24122" s="7" t="n">
        <v>0</v>
      </c>
      <c r="F24122" s="7" t="n">
        <v>1</v>
      </c>
      <c r="G24122" s="7" t="n">
        <v>122.39</v>
      </c>
    </row>
    <row r="24123" customFormat="false" ht="15" hidden="false" customHeight="false" outlineLevel="0" collapsed="false">
      <c r="A24123" s="7" t="s">
        <v>34</v>
      </c>
      <c r="B24123" s="7" t="s">
        <v>103</v>
      </c>
      <c r="C24123" s="7" t="s">
        <v>1443</v>
      </c>
      <c r="D24123" s="7" t="n">
        <v>0</v>
      </c>
      <c r="E24123" s="7" t="n">
        <v>0</v>
      </c>
      <c r="F24123" s="7" t="n">
        <v>5</v>
      </c>
      <c r="G24123" s="7" t="n">
        <v>676.75</v>
      </c>
    </row>
    <row r="24124" customFormat="false" ht="15" hidden="false" customHeight="false" outlineLevel="0" collapsed="false">
      <c r="A24124" s="7" t="s">
        <v>34</v>
      </c>
      <c r="B24124" s="7" t="s">
        <v>103</v>
      </c>
      <c r="C24124" s="7" t="s">
        <v>1443</v>
      </c>
      <c r="D24124" s="7" t="n">
        <v>0</v>
      </c>
      <c r="E24124" s="7" t="n">
        <v>0</v>
      </c>
      <c r="F24124" s="7" t="n">
        <v>1</v>
      </c>
      <c r="G24124" s="7" t="n">
        <v>143.98</v>
      </c>
    </row>
    <row r="24125" customFormat="false" ht="15" hidden="false" customHeight="false" outlineLevel="0" collapsed="false">
      <c r="A24125" s="7" t="s">
        <v>34</v>
      </c>
      <c r="B24125" s="7" t="s">
        <v>103</v>
      </c>
      <c r="C24125" s="7" t="s">
        <v>1443</v>
      </c>
      <c r="D24125" s="7" t="n">
        <v>0</v>
      </c>
      <c r="E24125" s="7" t="n">
        <v>0</v>
      </c>
      <c r="F24125" s="7" t="n">
        <v>3</v>
      </c>
      <c r="G24125" s="7" t="n">
        <v>417.57</v>
      </c>
    </row>
    <row r="24126" customFormat="false" ht="15" hidden="false" customHeight="false" outlineLevel="0" collapsed="false">
      <c r="A24126" s="7" t="s">
        <v>34</v>
      </c>
      <c r="B24126" s="7" t="s">
        <v>103</v>
      </c>
      <c r="C24126" s="7" t="s">
        <v>1443</v>
      </c>
      <c r="D24126" s="7" t="n">
        <v>0</v>
      </c>
      <c r="E24126" s="7" t="n">
        <v>0</v>
      </c>
      <c r="F24126" s="7" t="n">
        <v>1</v>
      </c>
      <c r="G24126" s="7" t="n">
        <v>129.59</v>
      </c>
    </row>
    <row r="24127" customFormat="false" ht="15" hidden="false" customHeight="false" outlineLevel="0" collapsed="false">
      <c r="A24127" s="7" t="s">
        <v>34</v>
      </c>
      <c r="B24127" s="7" t="s">
        <v>103</v>
      </c>
      <c r="C24127" s="7" t="s">
        <v>1443</v>
      </c>
      <c r="D24127" s="7" t="n">
        <v>0</v>
      </c>
      <c r="E24127" s="7" t="n">
        <v>0</v>
      </c>
      <c r="F24127" s="7" t="n">
        <v>1</v>
      </c>
      <c r="G24127" s="7" t="n">
        <v>143.98</v>
      </c>
    </row>
    <row r="24128" customFormat="false" ht="15" hidden="false" customHeight="false" outlineLevel="0" collapsed="false">
      <c r="A24128" s="7" t="s">
        <v>34</v>
      </c>
      <c r="B24128" s="7" t="s">
        <v>103</v>
      </c>
      <c r="C24128" s="7" t="s">
        <v>1443</v>
      </c>
      <c r="D24128" s="7" t="n">
        <v>0</v>
      </c>
      <c r="E24128" s="7" t="n">
        <v>0</v>
      </c>
      <c r="F24128" s="7" t="n">
        <v>1</v>
      </c>
      <c r="G24128" s="7" t="n">
        <v>129.59</v>
      </c>
    </row>
    <row r="24129" customFormat="false" ht="15" hidden="false" customHeight="false" outlineLevel="0" collapsed="false">
      <c r="A24129" s="7" t="s">
        <v>34</v>
      </c>
      <c r="B24129" s="7" t="s">
        <v>103</v>
      </c>
      <c r="C24129" s="7" t="s">
        <v>1443</v>
      </c>
      <c r="D24129" s="7" t="n">
        <v>0</v>
      </c>
      <c r="E24129" s="7" t="n">
        <v>0</v>
      </c>
      <c r="F24129" s="7" t="n">
        <v>1</v>
      </c>
      <c r="G24129" s="7" t="n">
        <v>129.59</v>
      </c>
    </row>
    <row r="24130" customFormat="false" ht="15" hidden="false" customHeight="false" outlineLevel="0" collapsed="false">
      <c r="A24130" s="7" t="s">
        <v>34</v>
      </c>
      <c r="B24130" s="7" t="s">
        <v>103</v>
      </c>
      <c r="C24130" s="7" t="s">
        <v>1443</v>
      </c>
      <c r="D24130" s="7" t="n">
        <v>0</v>
      </c>
      <c r="E24130" s="7" t="n">
        <v>0</v>
      </c>
      <c r="F24130" s="7" t="n">
        <v>1</v>
      </c>
      <c r="G24130" s="7" t="n">
        <v>143.99</v>
      </c>
    </row>
    <row r="24131" customFormat="false" ht="15" hidden="false" customHeight="false" outlineLevel="0" collapsed="false">
      <c r="A24131" s="7" t="s">
        <v>34</v>
      </c>
      <c r="B24131" s="7" t="s">
        <v>103</v>
      </c>
      <c r="C24131" s="7" t="s">
        <v>1443</v>
      </c>
      <c r="D24131" s="7" t="n">
        <v>0</v>
      </c>
      <c r="E24131" s="7" t="n">
        <v>0</v>
      </c>
      <c r="F24131" s="7" t="n">
        <v>1</v>
      </c>
      <c r="G24131" s="7" t="n">
        <v>129.59</v>
      </c>
    </row>
    <row r="24132" customFormat="false" ht="15" hidden="false" customHeight="false" outlineLevel="0" collapsed="false">
      <c r="A24132" s="7" t="s">
        <v>34</v>
      </c>
      <c r="B24132" s="7" t="s">
        <v>103</v>
      </c>
      <c r="C24132" s="7" t="s">
        <v>1443</v>
      </c>
      <c r="D24132" s="7" t="n">
        <v>0</v>
      </c>
      <c r="E24132" s="7" t="n">
        <v>0</v>
      </c>
      <c r="F24132" s="7" t="n">
        <v>1</v>
      </c>
      <c r="G24132" s="7" t="n">
        <v>143.98</v>
      </c>
    </row>
    <row r="24133" customFormat="false" ht="15" hidden="false" customHeight="false" outlineLevel="0" collapsed="false">
      <c r="A24133" s="7" t="s">
        <v>34</v>
      </c>
      <c r="B24133" s="7" t="s">
        <v>103</v>
      </c>
      <c r="C24133" s="7" t="s">
        <v>1443</v>
      </c>
      <c r="D24133" s="7" t="n">
        <v>0</v>
      </c>
      <c r="E24133" s="7" t="n">
        <v>0</v>
      </c>
      <c r="F24133" s="7" t="n">
        <v>1</v>
      </c>
      <c r="G24133" s="7" t="n">
        <v>143.99</v>
      </c>
    </row>
    <row r="24134" customFormat="false" ht="15" hidden="false" customHeight="false" outlineLevel="0" collapsed="false">
      <c r="A24134" s="7" t="s">
        <v>34</v>
      </c>
      <c r="B24134" s="7" t="s">
        <v>103</v>
      </c>
      <c r="C24134" s="7" t="s">
        <v>1443</v>
      </c>
      <c r="D24134" s="7" t="n">
        <v>0</v>
      </c>
      <c r="E24134" s="7" t="n">
        <v>0</v>
      </c>
      <c r="F24134" s="7" t="n">
        <v>1</v>
      </c>
      <c r="G24134" s="7" t="n">
        <v>143.98</v>
      </c>
    </row>
    <row r="24135" customFormat="false" ht="15" hidden="false" customHeight="false" outlineLevel="0" collapsed="false">
      <c r="A24135" s="7" t="s">
        <v>34</v>
      </c>
      <c r="B24135" s="7" t="s">
        <v>103</v>
      </c>
      <c r="C24135" s="7" t="s">
        <v>1443</v>
      </c>
      <c r="D24135" s="7" t="n">
        <v>0</v>
      </c>
      <c r="E24135" s="7" t="n">
        <v>0</v>
      </c>
      <c r="F24135" s="7" t="n">
        <v>2</v>
      </c>
      <c r="G24135" s="7" t="n">
        <v>287.98</v>
      </c>
    </row>
    <row r="24136" customFormat="false" ht="15" hidden="false" customHeight="false" outlineLevel="0" collapsed="false">
      <c r="A24136" s="7" t="s">
        <v>34</v>
      </c>
      <c r="B24136" s="7" t="s">
        <v>103</v>
      </c>
      <c r="C24136" s="7" t="s">
        <v>1443</v>
      </c>
      <c r="D24136" s="7" t="n">
        <v>0</v>
      </c>
      <c r="E24136" s="7" t="n">
        <v>0</v>
      </c>
      <c r="F24136" s="7" t="n">
        <v>1</v>
      </c>
      <c r="G24136" s="7" t="n">
        <v>143.98</v>
      </c>
    </row>
    <row r="24137" customFormat="false" ht="15" hidden="false" customHeight="false" outlineLevel="0" collapsed="false">
      <c r="A24137" s="7" t="s">
        <v>34</v>
      </c>
      <c r="B24137" s="7" t="s">
        <v>103</v>
      </c>
      <c r="C24137" s="7" t="s">
        <v>1443</v>
      </c>
      <c r="D24137" s="7" t="n">
        <v>0</v>
      </c>
      <c r="E24137" s="7" t="n">
        <v>0</v>
      </c>
      <c r="F24137" s="7" t="n">
        <v>1</v>
      </c>
      <c r="G24137" s="7" t="n">
        <v>143.99</v>
      </c>
    </row>
    <row r="24138" customFormat="false" ht="15" hidden="false" customHeight="false" outlineLevel="0" collapsed="false">
      <c r="A24138" s="7" t="s">
        <v>34</v>
      </c>
      <c r="B24138" s="7" t="s">
        <v>103</v>
      </c>
      <c r="C24138" s="7" t="s">
        <v>1443</v>
      </c>
      <c r="D24138" s="7" t="n">
        <v>0</v>
      </c>
      <c r="E24138" s="7" t="n">
        <v>0</v>
      </c>
      <c r="F24138" s="7" t="n">
        <v>6</v>
      </c>
      <c r="G24138" s="7" t="n">
        <v>791.92</v>
      </c>
    </row>
    <row r="24139" customFormat="false" ht="15" hidden="false" customHeight="false" outlineLevel="0" collapsed="false">
      <c r="A24139" s="7" t="s">
        <v>34</v>
      </c>
      <c r="B24139" s="7" t="s">
        <v>103</v>
      </c>
      <c r="C24139" s="7" t="s">
        <v>1443</v>
      </c>
      <c r="D24139" s="7" t="n">
        <v>0</v>
      </c>
      <c r="E24139" s="7" t="n">
        <v>0</v>
      </c>
      <c r="F24139" s="7" t="n">
        <v>1</v>
      </c>
      <c r="G24139" s="7" t="n">
        <v>143.99</v>
      </c>
    </row>
    <row r="24140" customFormat="false" ht="15" hidden="false" customHeight="false" outlineLevel="0" collapsed="false">
      <c r="A24140" s="7" t="s">
        <v>34</v>
      </c>
      <c r="B24140" s="7" t="s">
        <v>103</v>
      </c>
      <c r="C24140" s="7" t="s">
        <v>1443</v>
      </c>
      <c r="D24140" s="7" t="n">
        <v>0</v>
      </c>
      <c r="E24140" s="7" t="n">
        <v>0</v>
      </c>
      <c r="F24140" s="7" t="n">
        <v>1</v>
      </c>
      <c r="G24140" s="7" t="n">
        <v>143.98</v>
      </c>
    </row>
    <row r="24141" customFormat="false" ht="15" hidden="false" customHeight="false" outlineLevel="0" collapsed="false">
      <c r="A24141" s="7" t="s">
        <v>34</v>
      </c>
      <c r="B24141" s="7" t="s">
        <v>103</v>
      </c>
      <c r="C24141" s="7" t="s">
        <v>1443</v>
      </c>
      <c r="D24141" s="7" t="n">
        <v>0</v>
      </c>
      <c r="E24141" s="7" t="n">
        <v>0</v>
      </c>
      <c r="F24141" s="7" t="n">
        <v>1</v>
      </c>
      <c r="G24141" s="7" t="n">
        <v>143.99</v>
      </c>
    </row>
    <row r="24142" customFormat="false" ht="15" hidden="false" customHeight="false" outlineLevel="0" collapsed="false">
      <c r="A24142" s="7" t="s">
        <v>34</v>
      </c>
      <c r="B24142" s="7" t="s">
        <v>103</v>
      </c>
      <c r="C24142" s="7" t="s">
        <v>1443</v>
      </c>
      <c r="D24142" s="7" t="n">
        <v>0</v>
      </c>
      <c r="E24142" s="7" t="n">
        <v>0</v>
      </c>
      <c r="F24142" s="7" t="n">
        <v>1</v>
      </c>
      <c r="G24142" s="7" t="n">
        <v>115.19</v>
      </c>
    </row>
    <row r="24143" customFormat="false" ht="15" hidden="false" customHeight="false" outlineLevel="0" collapsed="false">
      <c r="A24143" s="7" t="s">
        <v>34</v>
      </c>
      <c r="B24143" s="7" t="s">
        <v>103</v>
      </c>
      <c r="C24143" s="7" t="s">
        <v>1443</v>
      </c>
      <c r="D24143" s="7" t="n">
        <v>0</v>
      </c>
      <c r="E24143" s="7" t="n">
        <v>0</v>
      </c>
      <c r="F24143" s="7" t="n">
        <v>1</v>
      </c>
      <c r="G24143" s="7" t="n">
        <v>143.99</v>
      </c>
    </row>
    <row r="24144" customFormat="false" ht="15" hidden="false" customHeight="false" outlineLevel="0" collapsed="false">
      <c r="A24144" s="7" t="s">
        <v>34</v>
      </c>
      <c r="B24144" s="7" t="s">
        <v>103</v>
      </c>
      <c r="C24144" s="7" t="s">
        <v>1443</v>
      </c>
      <c r="D24144" s="7" t="n">
        <v>0</v>
      </c>
      <c r="E24144" s="7" t="n">
        <v>0</v>
      </c>
      <c r="F24144" s="7" t="n">
        <v>1</v>
      </c>
      <c r="G24144" s="7" t="n">
        <v>143.98</v>
      </c>
    </row>
    <row r="24145" customFormat="false" ht="15" hidden="false" customHeight="false" outlineLevel="0" collapsed="false">
      <c r="A24145" s="7" t="s">
        <v>34</v>
      </c>
      <c r="B24145" s="7" t="s">
        <v>103</v>
      </c>
      <c r="C24145" s="7" t="s">
        <v>1443</v>
      </c>
      <c r="D24145" s="7" t="n">
        <v>0</v>
      </c>
      <c r="E24145" s="7" t="n">
        <v>0</v>
      </c>
      <c r="F24145" s="7" t="n">
        <v>1</v>
      </c>
      <c r="G24145" s="7" t="n">
        <v>129.59</v>
      </c>
    </row>
    <row r="24146" customFormat="false" ht="15" hidden="false" customHeight="false" outlineLevel="0" collapsed="false">
      <c r="A24146" s="7" t="s">
        <v>34</v>
      </c>
      <c r="B24146" s="7" t="s">
        <v>103</v>
      </c>
      <c r="C24146" s="7" t="s">
        <v>1443</v>
      </c>
      <c r="D24146" s="7" t="n">
        <v>0</v>
      </c>
      <c r="E24146" s="7" t="n">
        <v>0</v>
      </c>
      <c r="F24146" s="7" t="n">
        <v>1</v>
      </c>
      <c r="G24146" s="7" t="n">
        <v>143.98</v>
      </c>
    </row>
    <row r="24147" customFormat="false" ht="15" hidden="false" customHeight="false" outlineLevel="0" collapsed="false">
      <c r="A24147" s="7" t="s">
        <v>34</v>
      </c>
      <c r="B24147" s="7" t="s">
        <v>103</v>
      </c>
      <c r="C24147" s="7" t="s">
        <v>1443</v>
      </c>
      <c r="D24147" s="7" t="n">
        <v>0</v>
      </c>
      <c r="E24147" s="7" t="n">
        <v>0</v>
      </c>
      <c r="F24147" s="7" t="n">
        <v>1</v>
      </c>
      <c r="G24147" s="7" t="n">
        <v>0</v>
      </c>
    </row>
    <row r="24148" customFormat="false" ht="15" hidden="false" customHeight="false" outlineLevel="0" collapsed="false">
      <c r="A24148" s="7" t="s">
        <v>34</v>
      </c>
      <c r="B24148" s="7" t="s">
        <v>103</v>
      </c>
      <c r="C24148" s="7" t="s">
        <v>1443</v>
      </c>
      <c r="D24148" s="7" t="n">
        <v>5</v>
      </c>
      <c r="E24148" s="7" t="n">
        <v>529.2</v>
      </c>
      <c r="F24148" s="7" t="n">
        <v>0</v>
      </c>
      <c r="G24148" s="7" t="n">
        <v>0</v>
      </c>
    </row>
    <row r="24149" customFormat="false" ht="15" hidden="false" customHeight="false" outlineLevel="0" collapsed="false">
      <c r="A24149" s="7" t="s">
        <v>34</v>
      </c>
      <c r="B24149" s="7" t="s">
        <v>103</v>
      </c>
      <c r="C24149" s="7" t="s">
        <v>1443</v>
      </c>
      <c r="D24149" s="7" t="n">
        <v>0</v>
      </c>
      <c r="E24149" s="7" t="n">
        <v>0</v>
      </c>
      <c r="F24149" s="7" t="n">
        <v>4</v>
      </c>
      <c r="G24149" s="7" t="n">
        <v>518.36</v>
      </c>
    </row>
    <row r="24150" customFormat="false" ht="15" hidden="false" customHeight="false" outlineLevel="0" collapsed="false">
      <c r="A24150" s="7" t="s">
        <v>34</v>
      </c>
      <c r="B24150" s="7" t="s">
        <v>103</v>
      </c>
      <c r="C24150" s="7" t="s">
        <v>1443</v>
      </c>
      <c r="D24150" s="7" t="n">
        <v>0</v>
      </c>
      <c r="E24150" s="7" t="n">
        <v>0</v>
      </c>
      <c r="F24150" s="7" t="n">
        <v>3</v>
      </c>
      <c r="G24150" s="7" t="n">
        <v>359.97</v>
      </c>
    </row>
    <row r="24151" customFormat="false" ht="15" hidden="false" customHeight="false" outlineLevel="0" collapsed="false">
      <c r="A24151" s="7" t="s">
        <v>34</v>
      </c>
      <c r="B24151" s="7" t="s">
        <v>103</v>
      </c>
      <c r="C24151" s="7" t="s">
        <v>1443</v>
      </c>
      <c r="D24151" s="7" t="n">
        <v>0</v>
      </c>
      <c r="E24151" s="7" t="n">
        <v>0</v>
      </c>
      <c r="F24151" s="7" t="n">
        <v>1</v>
      </c>
      <c r="G24151" s="7" t="n">
        <v>143.99</v>
      </c>
    </row>
    <row r="24152" customFormat="false" ht="15" hidden="false" customHeight="false" outlineLevel="0" collapsed="false">
      <c r="A24152" s="7" t="s">
        <v>34</v>
      </c>
      <c r="B24152" s="7" t="s">
        <v>103</v>
      </c>
      <c r="C24152" s="7" t="s">
        <v>1443</v>
      </c>
      <c r="D24152" s="7" t="n">
        <v>0</v>
      </c>
      <c r="E24152" s="7" t="n">
        <v>0</v>
      </c>
      <c r="F24152" s="7" t="n">
        <v>49</v>
      </c>
      <c r="G24152" s="7" t="n">
        <v>6697.28</v>
      </c>
    </row>
    <row r="24153" customFormat="false" ht="15" hidden="false" customHeight="false" outlineLevel="0" collapsed="false">
      <c r="A24153" s="7" t="s">
        <v>34</v>
      </c>
      <c r="B24153" s="7" t="s">
        <v>103</v>
      </c>
      <c r="C24153" s="7" t="s">
        <v>1443</v>
      </c>
      <c r="D24153" s="7" t="n">
        <v>0</v>
      </c>
      <c r="E24153" s="7" t="n">
        <v>0</v>
      </c>
      <c r="F24153" s="7" t="n">
        <v>1</v>
      </c>
      <c r="G24153" s="7" t="n">
        <v>143.98</v>
      </c>
    </row>
    <row r="24154" customFormat="false" ht="15" hidden="false" customHeight="false" outlineLevel="0" collapsed="false">
      <c r="A24154" s="7" t="s">
        <v>34</v>
      </c>
      <c r="B24154" s="7" t="s">
        <v>103</v>
      </c>
      <c r="C24154" s="7" t="s">
        <v>1443</v>
      </c>
      <c r="D24154" s="7" t="n">
        <v>0</v>
      </c>
      <c r="E24154" s="7" t="n">
        <v>0</v>
      </c>
      <c r="F24154" s="7" t="n">
        <v>1</v>
      </c>
      <c r="G24154" s="7" t="n">
        <v>143.99</v>
      </c>
    </row>
    <row r="24155" customFormat="false" ht="15" hidden="false" customHeight="false" outlineLevel="0" collapsed="false">
      <c r="A24155" s="7" t="s">
        <v>34</v>
      </c>
      <c r="B24155" s="7" t="s">
        <v>103</v>
      </c>
      <c r="C24155" s="7" t="s">
        <v>1443</v>
      </c>
      <c r="D24155" s="7" t="n">
        <v>0</v>
      </c>
      <c r="E24155" s="7" t="n">
        <v>0</v>
      </c>
      <c r="F24155" s="7" t="n">
        <v>1</v>
      </c>
      <c r="G24155" s="7" t="n">
        <v>143.98</v>
      </c>
    </row>
    <row r="24156" customFormat="false" ht="15" hidden="false" customHeight="false" outlineLevel="0" collapsed="false">
      <c r="A24156" s="7" t="s">
        <v>34</v>
      </c>
      <c r="B24156" s="7" t="s">
        <v>103</v>
      </c>
      <c r="C24156" s="7" t="s">
        <v>1443</v>
      </c>
      <c r="D24156" s="7" t="n">
        <v>0</v>
      </c>
      <c r="E24156" s="7" t="n">
        <v>0</v>
      </c>
      <c r="F24156" s="7" t="n">
        <v>1</v>
      </c>
      <c r="G24156" s="7" t="n">
        <v>143.99</v>
      </c>
    </row>
    <row r="24157" customFormat="false" ht="15" hidden="false" customHeight="false" outlineLevel="0" collapsed="false">
      <c r="A24157" s="7" t="s">
        <v>34</v>
      </c>
      <c r="B24157" s="7" t="s">
        <v>103</v>
      </c>
      <c r="C24157" s="7" t="s">
        <v>1443</v>
      </c>
      <c r="D24157" s="7" t="n">
        <v>0</v>
      </c>
      <c r="E24157" s="7" t="n">
        <v>0</v>
      </c>
      <c r="F24157" s="7" t="n">
        <v>1</v>
      </c>
      <c r="G24157" s="7" t="n">
        <v>143.99</v>
      </c>
    </row>
    <row r="24158" customFormat="false" ht="15" hidden="false" customHeight="false" outlineLevel="0" collapsed="false">
      <c r="A24158" s="7" t="s">
        <v>34</v>
      </c>
      <c r="B24158" s="7" t="s">
        <v>103</v>
      </c>
      <c r="C24158" s="7" t="s">
        <v>1443</v>
      </c>
      <c r="D24158" s="7" t="n">
        <v>0</v>
      </c>
      <c r="E24158" s="7" t="n">
        <v>0</v>
      </c>
      <c r="F24158" s="7" t="n">
        <v>1</v>
      </c>
      <c r="G24158" s="7" t="n">
        <v>143.98</v>
      </c>
    </row>
    <row r="24159" customFormat="false" ht="15" hidden="false" customHeight="false" outlineLevel="0" collapsed="false">
      <c r="A24159" s="7" t="s">
        <v>34</v>
      </c>
      <c r="B24159" s="7" t="s">
        <v>103</v>
      </c>
      <c r="C24159" s="7" t="s">
        <v>1443</v>
      </c>
      <c r="D24159" s="7" t="n">
        <v>0</v>
      </c>
      <c r="E24159" s="7" t="n">
        <v>0</v>
      </c>
      <c r="F24159" s="7" t="n">
        <v>2</v>
      </c>
      <c r="G24159" s="7" t="n">
        <v>244.76</v>
      </c>
    </row>
    <row r="24160" customFormat="false" ht="15" hidden="false" customHeight="false" outlineLevel="0" collapsed="false">
      <c r="A24160" s="7" t="s">
        <v>34</v>
      </c>
      <c r="B24160" s="7" t="s">
        <v>103</v>
      </c>
      <c r="C24160" s="7" t="s">
        <v>1443</v>
      </c>
      <c r="D24160" s="7" t="n">
        <v>0</v>
      </c>
      <c r="E24160" s="7" t="n">
        <v>0</v>
      </c>
      <c r="F24160" s="7" t="n">
        <v>1</v>
      </c>
      <c r="G24160" s="7" t="n">
        <v>143.98</v>
      </c>
    </row>
    <row r="24161" customFormat="false" ht="15" hidden="false" customHeight="false" outlineLevel="0" collapsed="false">
      <c r="A24161" s="7" t="s">
        <v>34</v>
      </c>
      <c r="B24161" s="7" t="s">
        <v>103</v>
      </c>
      <c r="C24161" s="7" t="s">
        <v>1443</v>
      </c>
      <c r="D24161" s="7" t="n">
        <v>0</v>
      </c>
      <c r="E24161" s="7" t="n">
        <v>0</v>
      </c>
      <c r="F24161" s="7" t="n">
        <v>1</v>
      </c>
      <c r="G24161" s="7" t="n">
        <v>143.98</v>
      </c>
    </row>
    <row r="24162" customFormat="false" ht="15" hidden="false" customHeight="false" outlineLevel="0" collapsed="false">
      <c r="A24162" s="7" t="s">
        <v>34</v>
      </c>
      <c r="B24162" s="7" t="s">
        <v>103</v>
      </c>
      <c r="C24162" s="7" t="s">
        <v>1443</v>
      </c>
      <c r="D24162" s="7" t="n">
        <v>0</v>
      </c>
      <c r="E24162" s="7" t="n">
        <v>0</v>
      </c>
      <c r="F24162" s="7" t="n">
        <v>2</v>
      </c>
      <c r="G24162" s="7" t="n">
        <v>266.37</v>
      </c>
    </row>
    <row r="24163" customFormat="false" ht="15" hidden="false" customHeight="false" outlineLevel="0" collapsed="false">
      <c r="A24163" s="7" t="s">
        <v>34</v>
      </c>
      <c r="B24163" s="7" t="s">
        <v>103</v>
      </c>
      <c r="C24163" s="7" t="s">
        <v>1443</v>
      </c>
      <c r="D24163" s="7" t="n">
        <v>0</v>
      </c>
      <c r="E24163" s="7" t="n">
        <v>0</v>
      </c>
      <c r="F24163" s="7" t="n">
        <v>2</v>
      </c>
      <c r="G24163" s="7" t="n">
        <v>287.97</v>
      </c>
    </row>
    <row r="24164" customFormat="false" ht="15" hidden="false" customHeight="false" outlineLevel="0" collapsed="false">
      <c r="A24164" s="7" t="s">
        <v>34</v>
      </c>
      <c r="B24164" s="7" t="s">
        <v>103</v>
      </c>
      <c r="C24164" s="7" t="s">
        <v>1443</v>
      </c>
      <c r="D24164" s="7" t="n">
        <v>0</v>
      </c>
      <c r="E24164" s="7" t="n">
        <v>0</v>
      </c>
      <c r="F24164" s="7" t="n">
        <v>1</v>
      </c>
      <c r="G24164" s="7" t="n">
        <v>129.59</v>
      </c>
    </row>
    <row r="24165" customFormat="false" ht="15" hidden="false" customHeight="false" outlineLevel="0" collapsed="false">
      <c r="A24165" s="7" t="s">
        <v>34</v>
      </c>
      <c r="B24165" s="7" t="s">
        <v>103</v>
      </c>
      <c r="C24165" s="7" t="s">
        <v>1443</v>
      </c>
      <c r="D24165" s="7" t="n">
        <v>0</v>
      </c>
      <c r="E24165" s="7" t="n">
        <v>0</v>
      </c>
      <c r="F24165" s="7" t="n">
        <v>1</v>
      </c>
      <c r="G24165" s="7" t="n">
        <v>115.19</v>
      </c>
    </row>
    <row r="24166" customFormat="false" ht="15" hidden="false" customHeight="false" outlineLevel="0" collapsed="false">
      <c r="A24166" s="7" t="s">
        <v>34</v>
      </c>
      <c r="B24166" s="7" t="s">
        <v>103</v>
      </c>
      <c r="C24166" s="7" t="s">
        <v>1443</v>
      </c>
      <c r="D24166" s="7" t="n">
        <v>0</v>
      </c>
      <c r="E24166" s="7" t="n">
        <v>0</v>
      </c>
      <c r="F24166" s="7" t="n">
        <v>1</v>
      </c>
      <c r="G24166" s="7" t="n">
        <v>143.98</v>
      </c>
    </row>
    <row r="24167" customFormat="false" ht="15" hidden="false" customHeight="false" outlineLevel="0" collapsed="false">
      <c r="A24167" s="7" t="s">
        <v>34</v>
      </c>
      <c r="B24167" s="7" t="s">
        <v>103</v>
      </c>
      <c r="C24167" s="7" t="s">
        <v>1443</v>
      </c>
      <c r="D24167" s="7" t="n">
        <v>0</v>
      </c>
      <c r="E24167" s="7" t="n">
        <v>0</v>
      </c>
      <c r="F24167" s="7" t="n">
        <v>1</v>
      </c>
      <c r="G24167" s="7" t="n">
        <v>143.99</v>
      </c>
    </row>
    <row r="24168" customFormat="false" ht="15" hidden="false" customHeight="false" outlineLevel="0" collapsed="false">
      <c r="A24168" s="7" t="s">
        <v>34</v>
      </c>
      <c r="B24168" s="7" t="s">
        <v>103</v>
      </c>
      <c r="C24168" s="7" t="s">
        <v>1443</v>
      </c>
      <c r="D24168" s="7" t="n">
        <v>0</v>
      </c>
      <c r="E24168" s="7" t="n">
        <v>0</v>
      </c>
      <c r="F24168" s="7" t="n">
        <v>1</v>
      </c>
      <c r="G24168" s="7" t="n">
        <v>110.25</v>
      </c>
    </row>
    <row r="24169" customFormat="false" ht="15" hidden="false" customHeight="false" outlineLevel="0" collapsed="false">
      <c r="A24169" s="7" t="s">
        <v>34</v>
      </c>
      <c r="B24169" s="7" t="s">
        <v>103</v>
      </c>
      <c r="C24169" s="7" t="s">
        <v>1443</v>
      </c>
      <c r="D24169" s="7" t="n">
        <v>0</v>
      </c>
      <c r="E24169" s="7" t="n">
        <v>0</v>
      </c>
      <c r="F24169" s="7" t="n">
        <v>1</v>
      </c>
      <c r="G24169" s="7" t="n">
        <v>129.59</v>
      </c>
    </row>
    <row r="24170" customFormat="false" ht="15" hidden="false" customHeight="false" outlineLevel="0" collapsed="false">
      <c r="A24170" s="7" t="s">
        <v>34</v>
      </c>
      <c r="B24170" s="7" t="s">
        <v>103</v>
      </c>
      <c r="C24170" s="7" t="s">
        <v>1443</v>
      </c>
      <c r="D24170" s="7" t="n">
        <v>0</v>
      </c>
      <c r="E24170" s="7" t="n">
        <v>0</v>
      </c>
      <c r="F24170" s="7" t="n">
        <v>3</v>
      </c>
      <c r="G24170" s="7" t="n">
        <v>388.75</v>
      </c>
    </row>
    <row r="24171" customFormat="false" ht="15" hidden="false" customHeight="false" outlineLevel="0" collapsed="false">
      <c r="A24171" s="7" t="s">
        <v>34</v>
      </c>
      <c r="B24171" s="7" t="s">
        <v>103</v>
      </c>
      <c r="C24171" s="7" t="s">
        <v>1443</v>
      </c>
      <c r="D24171" s="7" t="n">
        <v>0</v>
      </c>
      <c r="E24171" s="7" t="n">
        <v>0</v>
      </c>
      <c r="F24171" s="7" t="n">
        <v>2</v>
      </c>
      <c r="G24171" s="7" t="n">
        <v>273.58</v>
      </c>
    </row>
    <row r="24172" customFormat="false" ht="15" hidden="false" customHeight="false" outlineLevel="0" collapsed="false">
      <c r="A24172" s="7" t="s">
        <v>34</v>
      </c>
      <c r="B24172" s="7" t="s">
        <v>103</v>
      </c>
      <c r="C24172" s="7" t="s">
        <v>1443</v>
      </c>
      <c r="D24172" s="7" t="n">
        <v>0</v>
      </c>
      <c r="E24172" s="7" t="n">
        <v>0</v>
      </c>
      <c r="F24172" s="7" t="n">
        <v>1</v>
      </c>
      <c r="G24172" s="7" t="n">
        <v>129.59</v>
      </c>
    </row>
    <row r="24173" customFormat="false" ht="15" hidden="false" customHeight="false" outlineLevel="0" collapsed="false">
      <c r="A24173" s="7" t="s">
        <v>34</v>
      </c>
      <c r="B24173" s="7" t="s">
        <v>103</v>
      </c>
      <c r="C24173" s="7" t="s">
        <v>1443</v>
      </c>
      <c r="D24173" s="7" t="n">
        <v>0</v>
      </c>
      <c r="E24173" s="7" t="n">
        <v>0</v>
      </c>
      <c r="F24173" s="7" t="n">
        <v>1</v>
      </c>
      <c r="G24173" s="7" t="n">
        <v>143.99</v>
      </c>
    </row>
    <row r="24174" customFormat="false" ht="15" hidden="false" customHeight="false" outlineLevel="0" collapsed="false">
      <c r="A24174" s="7" t="s">
        <v>34</v>
      </c>
      <c r="B24174" s="7" t="s">
        <v>103</v>
      </c>
      <c r="C24174" s="7" t="s">
        <v>1443</v>
      </c>
      <c r="D24174" s="7" t="n">
        <v>0</v>
      </c>
      <c r="E24174" s="7" t="n">
        <v>0</v>
      </c>
      <c r="F24174" s="7" t="n">
        <v>2</v>
      </c>
      <c r="G24174" s="7" t="n">
        <v>287.97</v>
      </c>
    </row>
    <row r="24175" customFormat="false" ht="15" hidden="false" customHeight="false" outlineLevel="0" collapsed="false">
      <c r="A24175" s="7" t="s">
        <v>34</v>
      </c>
      <c r="B24175" s="7" t="s">
        <v>103</v>
      </c>
      <c r="C24175" s="7" t="s">
        <v>1443</v>
      </c>
      <c r="D24175" s="7" t="n">
        <v>0</v>
      </c>
      <c r="E24175" s="7" t="n">
        <v>0</v>
      </c>
      <c r="F24175" s="7" t="n">
        <v>1</v>
      </c>
      <c r="G24175" s="7" t="n">
        <v>123.25</v>
      </c>
    </row>
    <row r="24176" customFormat="false" ht="15" hidden="false" customHeight="false" outlineLevel="0" collapsed="false">
      <c r="A24176" s="7" t="s">
        <v>34</v>
      </c>
      <c r="B24176" s="7" t="s">
        <v>103</v>
      </c>
      <c r="C24176" s="7" t="s">
        <v>1443</v>
      </c>
      <c r="D24176" s="7" t="n">
        <v>0</v>
      </c>
      <c r="E24176" s="7" t="n">
        <v>0</v>
      </c>
      <c r="F24176" s="7" t="n">
        <v>1</v>
      </c>
      <c r="G24176" s="7" t="n">
        <v>129.59</v>
      </c>
    </row>
    <row r="24177" customFormat="false" ht="15" hidden="false" customHeight="false" outlineLevel="0" collapsed="false">
      <c r="A24177" s="7" t="s">
        <v>34</v>
      </c>
      <c r="B24177" s="7" t="s">
        <v>103</v>
      </c>
      <c r="C24177" s="7" t="s">
        <v>1443</v>
      </c>
      <c r="D24177" s="7" t="n">
        <v>0</v>
      </c>
      <c r="E24177" s="7" t="n">
        <v>0</v>
      </c>
      <c r="F24177" s="7" t="n">
        <v>1</v>
      </c>
      <c r="G24177" s="7" t="n">
        <v>129.59</v>
      </c>
    </row>
    <row r="24178" customFormat="false" ht="15" hidden="false" customHeight="false" outlineLevel="0" collapsed="false">
      <c r="A24178" s="7" t="s">
        <v>34</v>
      </c>
      <c r="B24178" s="7" t="s">
        <v>103</v>
      </c>
      <c r="C24178" s="7" t="s">
        <v>1443</v>
      </c>
      <c r="D24178" s="7" t="n">
        <v>0</v>
      </c>
      <c r="E24178" s="7" t="n">
        <v>0</v>
      </c>
      <c r="F24178" s="7" t="n">
        <v>1</v>
      </c>
      <c r="G24178" s="7" t="n">
        <v>143.99</v>
      </c>
    </row>
    <row r="24179" customFormat="false" ht="15" hidden="false" customHeight="false" outlineLevel="0" collapsed="false">
      <c r="A24179" s="7" t="s">
        <v>34</v>
      </c>
      <c r="B24179" s="7" t="s">
        <v>103</v>
      </c>
      <c r="C24179" s="7" t="s">
        <v>1443</v>
      </c>
      <c r="D24179" s="7" t="n">
        <v>0</v>
      </c>
      <c r="E24179" s="7" t="n">
        <v>0</v>
      </c>
      <c r="F24179" s="7" t="n">
        <v>14</v>
      </c>
      <c r="G24179" s="7" t="n">
        <v>1857.46</v>
      </c>
    </row>
    <row r="24180" customFormat="false" ht="15" hidden="false" customHeight="false" outlineLevel="0" collapsed="false">
      <c r="A24180" s="7" t="s">
        <v>34</v>
      </c>
      <c r="B24180" s="7" t="s">
        <v>103</v>
      </c>
      <c r="C24180" s="7" t="s">
        <v>1443</v>
      </c>
      <c r="D24180" s="7" t="n">
        <v>0</v>
      </c>
      <c r="E24180" s="7" t="n">
        <v>0</v>
      </c>
      <c r="F24180" s="7" t="n">
        <v>1</v>
      </c>
      <c r="G24180" s="7" t="n">
        <v>129.59</v>
      </c>
    </row>
    <row r="24181" customFormat="false" ht="15" hidden="false" customHeight="false" outlineLevel="0" collapsed="false">
      <c r="A24181" s="7" t="s">
        <v>34</v>
      </c>
      <c r="B24181" s="7" t="s">
        <v>103</v>
      </c>
      <c r="C24181" s="7" t="s">
        <v>1443</v>
      </c>
      <c r="D24181" s="7" t="n">
        <v>0</v>
      </c>
      <c r="E24181" s="7" t="n">
        <v>0</v>
      </c>
      <c r="F24181" s="7" t="n">
        <v>1</v>
      </c>
      <c r="G24181" s="7" t="n">
        <v>143.99</v>
      </c>
    </row>
    <row r="24182" customFormat="false" ht="15" hidden="false" customHeight="false" outlineLevel="0" collapsed="false">
      <c r="A24182" s="7" t="s">
        <v>34</v>
      </c>
      <c r="B24182" s="7" t="s">
        <v>103</v>
      </c>
      <c r="C24182" s="7" t="s">
        <v>1443</v>
      </c>
      <c r="D24182" s="7" t="n">
        <v>0</v>
      </c>
      <c r="E24182" s="7" t="n">
        <v>0</v>
      </c>
      <c r="F24182" s="7" t="n">
        <v>4</v>
      </c>
      <c r="G24182" s="7" t="n">
        <v>508.62</v>
      </c>
    </row>
    <row r="24183" customFormat="false" ht="15" hidden="false" customHeight="false" outlineLevel="0" collapsed="false">
      <c r="A24183" s="7" t="s">
        <v>34</v>
      </c>
      <c r="B24183" s="7" t="s">
        <v>103</v>
      </c>
      <c r="C24183" s="7" t="s">
        <v>1443</v>
      </c>
      <c r="D24183" s="7" t="n">
        <v>0</v>
      </c>
      <c r="E24183" s="7" t="n">
        <v>0</v>
      </c>
      <c r="F24183" s="7" t="n">
        <v>1</v>
      </c>
      <c r="G24183" s="7" t="n">
        <v>143.99</v>
      </c>
    </row>
    <row r="24184" customFormat="false" ht="15" hidden="false" customHeight="false" outlineLevel="0" collapsed="false">
      <c r="A24184" s="7" t="s">
        <v>34</v>
      </c>
      <c r="B24184" s="7" t="s">
        <v>103</v>
      </c>
      <c r="C24184" s="7" t="s">
        <v>1443</v>
      </c>
      <c r="D24184" s="7" t="n">
        <v>0</v>
      </c>
      <c r="E24184" s="7" t="n">
        <v>0</v>
      </c>
      <c r="F24184" s="7" t="n">
        <v>1</v>
      </c>
      <c r="G24184" s="7" t="n">
        <v>143.98</v>
      </c>
    </row>
    <row r="24185" customFormat="false" ht="15" hidden="false" customHeight="false" outlineLevel="0" collapsed="false">
      <c r="A24185" s="7" t="s">
        <v>34</v>
      </c>
      <c r="B24185" s="7" t="s">
        <v>103</v>
      </c>
      <c r="C24185" s="7" t="s">
        <v>1443</v>
      </c>
      <c r="D24185" s="7" t="n">
        <v>0</v>
      </c>
      <c r="E24185" s="7" t="n">
        <v>0</v>
      </c>
      <c r="F24185" s="7" t="n">
        <v>1</v>
      </c>
      <c r="G24185" s="7" t="n">
        <v>115.19</v>
      </c>
    </row>
    <row r="24186" customFormat="false" ht="15" hidden="false" customHeight="false" outlineLevel="0" collapsed="false">
      <c r="A24186" s="7" t="s">
        <v>34</v>
      </c>
      <c r="B24186" s="7" t="s">
        <v>103</v>
      </c>
      <c r="C24186" s="7" t="s">
        <v>1443</v>
      </c>
      <c r="D24186" s="7" t="n">
        <v>0</v>
      </c>
      <c r="E24186" s="7" t="n">
        <v>0</v>
      </c>
      <c r="F24186" s="7" t="n">
        <v>1</v>
      </c>
      <c r="G24186" s="7" t="n">
        <v>143.98</v>
      </c>
    </row>
    <row r="24187" customFormat="false" ht="15" hidden="false" customHeight="false" outlineLevel="0" collapsed="false">
      <c r="A24187" s="7" t="s">
        <v>34</v>
      </c>
      <c r="B24187" s="7" t="s">
        <v>103</v>
      </c>
      <c r="C24187" s="7" t="s">
        <v>1443</v>
      </c>
      <c r="D24187" s="7" t="n">
        <v>0</v>
      </c>
      <c r="E24187" s="7" t="n">
        <v>0</v>
      </c>
      <c r="F24187" s="7" t="n">
        <v>1</v>
      </c>
      <c r="G24187" s="7" t="n">
        <v>143.98</v>
      </c>
    </row>
    <row r="24188" customFormat="false" ht="15" hidden="false" customHeight="false" outlineLevel="0" collapsed="false">
      <c r="A24188" s="7" t="s">
        <v>34</v>
      </c>
      <c r="B24188" s="7" t="s">
        <v>103</v>
      </c>
      <c r="C24188" s="7" t="s">
        <v>1443</v>
      </c>
      <c r="D24188" s="7" t="n">
        <v>0</v>
      </c>
      <c r="E24188" s="7" t="n">
        <v>0</v>
      </c>
      <c r="F24188" s="7" t="n">
        <v>1</v>
      </c>
      <c r="G24188" s="7" t="n">
        <v>129.58</v>
      </c>
    </row>
    <row r="24189" customFormat="false" ht="15" hidden="false" customHeight="false" outlineLevel="0" collapsed="false">
      <c r="A24189" s="7" t="s">
        <v>34</v>
      </c>
      <c r="B24189" s="7" t="s">
        <v>103</v>
      </c>
      <c r="C24189" s="7" t="s">
        <v>1443</v>
      </c>
      <c r="D24189" s="7" t="n">
        <v>0</v>
      </c>
      <c r="E24189" s="7" t="n">
        <v>0</v>
      </c>
      <c r="F24189" s="7" t="n">
        <v>1</v>
      </c>
      <c r="G24189" s="7" t="n">
        <v>143.97</v>
      </c>
    </row>
    <row r="24190" customFormat="false" ht="15" hidden="false" customHeight="false" outlineLevel="0" collapsed="false">
      <c r="A24190" s="7" t="s">
        <v>34</v>
      </c>
      <c r="B24190" s="7" t="s">
        <v>103</v>
      </c>
      <c r="C24190" s="7" t="s">
        <v>1443</v>
      </c>
      <c r="D24190" s="7" t="n">
        <v>0</v>
      </c>
      <c r="E24190" s="7" t="n">
        <v>0</v>
      </c>
      <c r="F24190" s="7" t="n">
        <v>1</v>
      </c>
      <c r="G24190" s="7" t="n">
        <v>115.19</v>
      </c>
    </row>
    <row r="24191" customFormat="false" ht="15" hidden="false" customHeight="false" outlineLevel="0" collapsed="false">
      <c r="A24191" s="7" t="s">
        <v>34</v>
      </c>
      <c r="B24191" s="7" t="s">
        <v>103</v>
      </c>
      <c r="C24191" s="7" t="s">
        <v>1443</v>
      </c>
      <c r="D24191" s="7" t="n">
        <v>0</v>
      </c>
      <c r="E24191" s="7" t="n">
        <v>0</v>
      </c>
      <c r="F24191" s="7" t="n">
        <v>4</v>
      </c>
      <c r="G24191" s="7" t="n">
        <v>561.56</v>
      </c>
    </row>
    <row r="24192" customFormat="false" ht="15" hidden="false" customHeight="false" outlineLevel="0" collapsed="false">
      <c r="A24192" s="7" t="s">
        <v>34</v>
      </c>
      <c r="B24192" s="7" t="s">
        <v>103</v>
      </c>
      <c r="C24192" s="7" t="s">
        <v>1443</v>
      </c>
      <c r="D24192" s="7" t="n">
        <v>0</v>
      </c>
      <c r="E24192" s="7" t="n">
        <v>0</v>
      </c>
      <c r="F24192" s="7" t="n">
        <v>3</v>
      </c>
      <c r="G24192" s="7" t="n">
        <v>417.57</v>
      </c>
    </row>
    <row r="24193" customFormat="false" ht="15" hidden="false" customHeight="false" outlineLevel="0" collapsed="false">
      <c r="A24193" s="7" t="s">
        <v>34</v>
      </c>
      <c r="B24193" s="7" t="s">
        <v>103</v>
      </c>
      <c r="C24193" s="7" t="s">
        <v>1443</v>
      </c>
      <c r="D24193" s="7" t="n">
        <v>0</v>
      </c>
      <c r="E24193" s="7" t="n">
        <v>0</v>
      </c>
      <c r="F24193" s="7" t="n">
        <v>1</v>
      </c>
      <c r="G24193" s="7" t="n">
        <v>129.58</v>
      </c>
    </row>
    <row r="24194" customFormat="false" ht="15" hidden="false" customHeight="false" outlineLevel="0" collapsed="false">
      <c r="A24194" s="7" t="s">
        <v>34</v>
      </c>
      <c r="B24194" s="7" t="s">
        <v>103</v>
      </c>
      <c r="C24194" s="7" t="s">
        <v>1443</v>
      </c>
      <c r="D24194" s="7" t="n">
        <v>0</v>
      </c>
      <c r="E24194" s="7" t="n">
        <v>0</v>
      </c>
      <c r="F24194" s="7" t="n">
        <v>4</v>
      </c>
      <c r="G24194" s="7" t="n">
        <v>539.93</v>
      </c>
    </row>
    <row r="24195" customFormat="false" ht="15" hidden="false" customHeight="false" outlineLevel="0" collapsed="false">
      <c r="A24195" s="7" t="s">
        <v>34</v>
      </c>
      <c r="B24195" s="7" t="s">
        <v>103</v>
      </c>
      <c r="C24195" s="7" t="s">
        <v>1443</v>
      </c>
      <c r="D24195" s="7" t="n">
        <v>0</v>
      </c>
      <c r="E24195" s="7" t="n">
        <v>0</v>
      </c>
      <c r="F24195" s="7" t="n">
        <v>9</v>
      </c>
      <c r="G24195" s="7" t="n">
        <v>1267.11</v>
      </c>
    </row>
    <row r="24196" customFormat="false" ht="15" hidden="false" customHeight="false" outlineLevel="0" collapsed="false">
      <c r="A24196" s="7" t="s">
        <v>34</v>
      </c>
      <c r="B24196" s="7" t="s">
        <v>103</v>
      </c>
      <c r="C24196" s="7" t="s">
        <v>1443</v>
      </c>
      <c r="D24196" s="7" t="n">
        <v>0</v>
      </c>
      <c r="E24196" s="7" t="n">
        <v>0</v>
      </c>
      <c r="F24196" s="7" t="n">
        <v>63</v>
      </c>
      <c r="G24196" s="7" t="n">
        <v>8482.62</v>
      </c>
    </row>
    <row r="24197" customFormat="false" ht="15" hidden="false" customHeight="false" outlineLevel="0" collapsed="false">
      <c r="A24197" s="7" t="s">
        <v>34</v>
      </c>
      <c r="B24197" s="7" t="s">
        <v>103</v>
      </c>
      <c r="C24197" s="7" t="s">
        <v>1443</v>
      </c>
      <c r="D24197" s="7" t="n">
        <v>0</v>
      </c>
      <c r="E24197" s="7" t="n">
        <v>0</v>
      </c>
      <c r="F24197" s="7" t="n">
        <v>1</v>
      </c>
      <c r="G24197" s="7" t="n">
        <v>143.99</v>
      </c>
    </row>
    <row r="24198" customFormat="false" ht="15" hidden="false" customHeight="false" outlineLevel="0" collapsed="false">
      <c r="A24198" s="7" t="s">
        <v>34</v>
      </c>
      <c r="B24198" s="7" t="s">
        <v>103</v>
      </c>
      <c r="C24198" s="7" t="s">
        <v>1443</v>
      </c>
      <c r="D24198" s="7" t="n">
        <v>0</v>
      </c>
      <c r="E24198" s="7" t="n">
        <v>0</v>
      </c>
      <c r="F24198" s="7" t="n">
        <v>1</v>
      </c>
      <c r="G24198" s="7" t="n">
        <v>143.99</v>
      </c>
    </row>
    <row r="24199" customFormat="false" ht="15" hidden="false" customHeight="false" outlineLevel="0" collapsed="false">
      <c r="A24199" s="7" t="s">
        <v>34</v>
      </c>
      <c r="B24199" s="7" t="s">
        <v>103</v>
      </c>
      <c r="C24199" s="7" t="s">
        <v>1443</v>
      </c>
      <c r="D24199" s="7" t="n">
        <v>0</v>
      </c>
      <c r="E24199" s="7" t="n">
        <v>0</v>
      </c>
      <c r="F24199" s="7" t="n">
        <v>2</v>
      </c>
      <c r="G24199" s="7" t="n">
        <v>287.98</v>
      </c>
    </row>
    <row r="24200" customFormat="false" ht="15" hidden="false" customHeight="false" outlineLevel="0" collapsed="false">
      <c r="A24200" s="7" t="s">
        <v>34</v>
      </c>
      <c r="B24200" s="7" t="s">
        <v>103</v>
      </c>
      <c r="C24200" s="7" t="s">
        <v>1443</v>
      </c>
      <c r="D24200" s="7" t="n">
        <v>0</v>
      </c>
      <c r="E24200" s="7" t="n">
        <v>0</v>
      </c>
      <c r="F24200" s="7" t="n">
        <v>3</v>
      </c>
      <c r="G24200" s="7" t="n">
        <v>417.57</v>
      </c>
    </row>
    <row r="24201" customFormat="false" ht="15" hidden="false" customHeight="false" outlineLevel="0" collapsed="false">
      <c r="A24201" s="7" t="s">
        <v>34</v>
      </c>
      <c r="B24201" s="7" t="s">
        <v>103</v>
      </c>
      <c r="C24201" s="7" t="s">
        <v>1443</v>
      </c>
      <c r="D24201" s="7" t="n">
        <v>0</v>
      </c>
      <c r="E24201" s="7" t="n">
        <v>0</v>
      </c>
      <c r="F24201" s="7" t="n">
        <v>1</v>
      </c>
      <c r="G24201" s="7" t="n">
        <v>129.58</v>
      </c>
    </row>
    <row r="24202" customFormat="false" ht="15" hidden="false" customHeight="false" outlineLevel="0" collapsed="false">
      <c r="A24202" s="7" t="s">
        <v>34</v>
      </c>
      <c r="B24202" s="7" t="s">
        <v>103</v>
      </c>
      <c r="C24202" s="7" t="s">
        <v>1443</v>
      </c>
      <c r="D24202" s="7" t="n">
        <v>0</v>
      </c>
      <c r="E24202" s="7" t="n">
        <v>0</v>
      </c>
      <c r="F24202" s="7" t="n">
        <v>2</v>
      </c>
      <c r="G24202" s="7" t="n">
        <v>254.15</v>
      </c>
    </row>
    <row r="24203" customFormat="false" ht="15" hidden="false" customHeight="false" outlineLevel="0" collapsed="false">
      <c r="A24203" s="7" t="s">
        <v>34</v>
      </c>
      <c r="B24203" s="7" t="s">
        <v>103</v>
      </c>
      <c r="C24203" s="7" t="s">
        <v>1443</v>
      </c>
      <c r="D24203" s="7" t="n">
        <v>0</v>
      </c>
      <c r="E24203" s="7" t="n">
        <v>0</v>
      </c>
      <c r="F24203" s="7" t="n">
        <v>2</v>
      </c>
      <c r="G24203" s="7" t="n">
        <v>287.96</v>
      </c>
    </row>
    <row r="24204" customFormat="false" ht="15" hidden="false" customHeight="false" outlineLevel="0" collapsed="false">
      <c r="A24204" s="7" t="s">
        <v>34</v>
      </c>
      <c r="B24204" s="7" t="s">
        <v>103</v>
      </c>
      <c r="C24204" s="7" t="s">
        <v>1443</v>
      </c>
      <c r="D24204" s="7" t="n">
        <v>0</v>
      </c>
      <c r="E24204" s="7" t="n">
        <v>0</v>
      </c>
      <c r="F24204" s="7" t="n">
        <v>2</v>
      </c>
      <c r="G24204" s="7" t="n">
        <v>259.17</v>
      </c>
    </row>
    <row r="24205" customFormat="false" ht="15" hidden="false" customHeight="false" outlineLevel="0" collapsed="false">
      <c r="A24205" s="7" t="s">
        <v>34</v>
      </c>
      <c r="B24205" s="7" t="s">
        <v>103</v>
      </c>
      <c r="C24205" s="7" t="s">
        <v>1443</v>
      </c>
      <c r="D24205" s="7" t="n">
        <v>0</v>
      </c>
      <c r="E24205" s="7" t="n">
        <v>0</v>
      </c>
      <c r="F24205" s="7" t="n">
        <v>1</v>
      </c>
      <c r="G24205" s="7" t="n">
        <v>129.58</v>
      </c>
    </row>
    <row r="24206" customFormat="false" ht="15" hidden="false" customHeight="false" outlineLevel="0" collapsed="false">
      <c r="A24206" s="7" t="s">
        <v>34</v>
      </c>
      <c r="B24206" s="7" t="s">
        <v>103</v>
      </c>
      <c r="C24206" s="7" t="s">
        <v>1443</v>
      </c>
      <c r="D24206" s="7" t="n">
        <v>0</v>
      </c>
      <c r="E24206" s="7" t="n">
        <v>0</v>
      </c>
      <c r="F24206" s="7" t="n">
        <v>8</v>
      </c>
      <c r="G24206" s="7" t="n">
        <v>971.88</v>
      </c>
    </row>
    <row r="24207" customFormat="false" ht="15" hidden="false" customHeight="false" outlineLevel="0" collapsed="false">
      <c r="A24207" s="7" t="s">
        <v>34</v>
      </c>
      <c r="B24207" s="7" t="s">
        <v>103</v>
      </c>
      <c r="C24207" s="7" t="s">
        <v>1443</v>
      </c>
      <c r="D24207" s="7" t="n">
        <v>0</v>
      </c>
      <c r="E24207" s="7" t="n">
        <v>0</v>
      </c>
      <c r="F24207" s="7" t="n">
        <v>1</v>
      </c>
      <c r="G24207" s="7" t="n">
        <v>129.58</v>
      </c>
    </row>
    <row r="24208" customFormat="false" ht="15" hidden="false" customHeight="false" outlineLevel="0" collapsed="false">
      <c r="A24208" s="7" t="s">
        <v>34</v>
      </c>
      <c r="B24208" s="7" t="s">
        <v>103</v>
      </c>
      <c r="C24208" s="7" t="s">
        <v>1443</v>
      </c>
      <c r="D24208" s="7" t="n">
        <v>0</v>
      </c>
      <c r="E24208" s="7" t="n">
        <v>0</v>
      </c>
      <c r="F24208" s="7" t="n">
        <v>8</v>
      </c>
      <c r="G24208" s="7" t="n">
        <v>1087.05</v>
      </c>
    </row>
    <row r="24209" customFormat="false" ht="15" hidden="false" customHeight="false" outlineLevel="0" collapsed="false">
      <c r="A24209" s="7" t="s">
        <v>34</v>
      </c>
      <c r="B24209" s="7" t="s">
        <v>103</v>
      </c>
      <c r="C24209" s="7" t="s">
        <v>1443</v>
      </c>
      <c r="D24209" s="7" t="n">
        <v>0</v>
      </c>
      <c r="E24209" s="7" t="n">
        <v>0</v>
      </c>
      <c r="F24209" s="7" t="n">
        <v>12</v>
      </c>
      <c r="G24209" s="7" t="n">
        <v>1540.68</v>
      </c>
    </row>
    <row r="24210" customFormat="false" ht="15" hidden="false" customHeight="false" outlineLevel="0" collapsed="false">
      <c r="A24210" s="7" t="s">
        <v>34</v>
      </c>
      <c r="B24210" s="7" t="s">
        <v>103</v>
      </c>
      <c r="C24210" s="7" t="s">
        <v>1443</v>
      </c>
      <c r="D24210" s="7" t="n">
        <v>0</v>
      </c>
      <c r="E24210" s="7" t="n">
        <v>0</v>
      </c>
      <c r="F24210" s="7" t="n">
        <v>14</v>
      </c>
      <c r="G24210" s="7" t="n">
        <v>1871.74</v>
      </c>
    </row>
    <row r="24211" customFormat="false" ht="15" hidden="false" customHeight="false" outlineLevel="0" collapsed="false">
      <c r="A24211" s="7" t="s">
        <v>34</v>
      </c>
      <c r="B24211" s="7" t="s">
        <v>103</v>
      </c>
      <c r="C24211" s="7" t="s">
        <v>1443</v>
      </c>
      <c r="D24211" s="7" t="n">
        <v>0</v>
      </c>
      <c r="E24211" s="7" t="n">
        <v>0</v>
      </c>
      <c r="F24211" s="7" t="n">
        <v>1</v>
      </c>
      <c r="G24211" s="7" t="n">
        <v>129.58</v>
      </c>
    </row>
    <row r="24212" customFormat="false" ht="15" hidden="false" customHeight="false" outlineLevel="0" collapsed="false">
      <c r="A24212" s="7" t="s">
        <v>34</v>
      </c>
      <c r="B24212" s="7" t="s">
        <v>103</v>
      </c>
      <c r="C24212" s="7" t="s">
        <v>1443</v>
      </c>
      <c r="D24212" s="7" t="n">
        <v>0</v>
      </c>
      <c r="E24212" s="7" t="n">
        <v>0</v>
      </c>
      <c r="F24212" s="7" t="n">
        <v>17</v>
      </c>
      <c r="G24212" s="7" t="n">
        <v>2361.43</v>
      </c>
    </row>
    <row r="24213" customFormat="false" ht="15" hidden="false" customHeight="false" outlineLevel="0" collapsed="false">
      <c r="A24213" s="7" t="s">
        <v>34</v>
      </c>
      <c r="B24213" s="7" t="s">
        <v>162</v>
      </c>
      <c r="C24213" s="7" t="s">
        <v>1429</v>
      </c>
      <c r="D24213" s="7" t="n">
        <v>0</v>
      </c>
      <c r="E24213" s="7" t="n">
        <v>0</v>
      </c>
      <c r="F24213" s="7" t="n">
        <v>1</v>
      </c>
      <c r="G24213" s="7" t="n">
        <v>71.95</v>
      </c>
    </row>
    <row r="24214" customFormat="false" ht="15" hidden="false" customHeight="false" outlineLevel="0" collapsed="false">
      <c r="A24214" s="7" t="s">
        <v>34</v>
      </c>
      <c r="B24214" s="7" t="s">
        <v>162</v>
      </c>
      <c r="C24214" s="7" t="s">
        <v>1429</v>
      </c>
      <c r="D24214" s="7" t="n">
        <v>0</v>
      </c>
      <c r="E24214" s="7" t="n">
        <v>0</v>
      </c>
      <c r="F24214" s="7" t="n">
        <v>2</v>
      </c>
      <c r="G24214" s="7" t="n">
        <v>133.12</v>
      </c>
    </row>
    <row r="24215" customFormat="false" ht="15" hidden="false" customHeight="false" outlineLevel="0" collapsed="false">
      <c r="A24215" s="7" t="s">
        <v>34</v>
      </c>
      <c r="B24215" s="7" t="s">
        <v>162</v>
      </c>
      <c r="C24215" s="7" t="s">
        <v>1429</v>
      </c>
      <c r="D24215" s="7" t="n">
        <v>0</v>
      </c>
      <c r="E24215" s="7" t="n">
        <v>0</v>
      </c>
      <c r="F24215" s="7" t="n">
        <v>1</v>
      </c>
      <c r="G24215" s="7" t="n">
        <v>71.95</v>
      </c>
    </row>
    <row r="24216" customFormat="false" ht="15" hidden="false" customHeight="false" outlineLevel="0" collapsed="false">
      <c r="A24216" s="7" t="s">
        <v>34</v>
      </c>
      <c r="B24216" s="7" t="s">
        <v>162</v>
      </c>
      <c r="C24216" s="7" t="s">
        <v>1429</v>
      </c>
      <c r="D24216" s="7" t="n">
        <v>0</v>
      </c>
      <c r="E24216" s="7" t="n">
        <v>0</v>
      </c>
      <c r="F24216" s="7" t="n">
        <v>2</v>
      </c>
      <c r="G24216" s="7" t="n">
        <v>133.12</v>
      </c>
    </row>
    <row r="24217" customFormat="false" ht="15" hidden="false" customHeight="false" outlineLevel="0" collapsed="false">
      <c r="A24217" s="7" t="s">
        <v>34</v>
      </c>
      <c r="B24217" s="7" t="s">
        <v>162</v>
      </c>
      <c r="C24217" s="7" t="s">
        <v>1429</v>
      </c>
      <c r="D24217" s="7" t="n">
        <v>0</v>
      </c>
      <c r="E24217" s="7" t="n">
        <v>0</v>
      </c>
      <c r="F24217" s="7" t="n">
        <v>1</v>
      </c>
      <c r="G24217" s="7" t="n">
        <v>71.95</v>
      </c>
    </row>
    <row r="24218" customFormat="false" ht="15" hidden="false" customHeight="false" outlineLevel="0" collapsed="false">
      <c r="A24218" s="7" t="s">
        <v>34</v>
      </c>
      <c r="B24218" s="7" t="s">
        <v>162</v>
      </c>
      <c r="C24218" s="7" t="s">
        <v>1429</v>
      </c>
      <c r="D24218" s="7" t="n">
        <v>0</v>
      </c>
      <c r="E24218" s="7" t="n">
        <v>0</v>
      </c>
      <c r="F24218" s="7" t="n">
        <v>5</v>
      </c>
      <c r="G24218" s="7" t="n">
        <v>341.78</v>
      </c>
    </row>
    <row r="24219" customFormat="false" ht="15" hidden="false" customHeight="false" outlineLevel="0" collapsed="false">
      <c r="A24219" s="7" t="s">
        <v>34</v>
      </c>
      <c r="B24219" s="7" t="s">
        <v>162</v>
      </c>
      <c r="C24219" s="7" t="s">
        <v>1429</v>
      </c>
      <c r="D24219" s="7" t="n">
        <v>0</v>
      </c>
      <c r="E24219" s="7" t="n">
        <v>0</v>
      </c>
      <c r="F24219" s="7" t="n">
        <v>4</v>
      </c>
      <c r="G24219" s="7" t="n">
        <v>277.02</v>
      </c>
    </row>
    <row r="24220" customFormat="false" ht="15" hidden="false" customHeight="false" outlineLevel="0" collapsed="false">
      <c r="A24220" s="7" t="s">
        <v>34</v>
      </c>
      <c r="B24220" s="7" t="s">
        <v>162</v>
      </c>
      <c r="C24220" s="7" t="s">
        <v>1429</v>
      </c>
      <c r="D24220" s="7" t="n">
        <v>0</v>
      </c>
      <c r="E24220" s="7" t="n">
        <v>0</v>
      </c>
      <c r="F24220" s="7" t="n">
        <v>2</v>
      </c>
      <c r="G24220" s="7" t="n">
        <v>136.71</v>
      </c>
    </row>
    <row r="24221" customFormat="false" ht="15" hidden="false" customHeight="false" outlineLevel="0" collapsed="false">
      <c r="A24221" s="7" t="s">
        <v>34</v>
      </c>
      <c r="B24221" s="7" t="s">
        <v>162</v>
      </c>
      <c r="C24221" s="7" t="s">
        <v>1429</v>
      </c>
      <c r="D24221" s="7" t="n">
        <v>0</v>
      </c>
      <c r="E24221" s="7" t="n">
        <v>0</v>
      </c>
      <c r="F24221" s="7" t="n">
        <v>1</v>
      </c>
      <c r="G24221" s="7" t="n">
        <v>71.95</v>
      </c>
    </row>
    <row r="24222" customFormat="false" ht="15" hidden="false" customHeight="false" outlineLevel="0" collapsed="false">
      <c r="A24222" s="7" t="s">
        <v>34</v>
      </c>
      <c r="B24222" s="7" t="s">
        <v>162</v>
      </c>
      <c r="C24222" s="7" t="s">
        <v>1429</v>
      </c>
      <c r="D24222" s="7" t="n">
        <v>0</v>
      </c>
      <c r="E24222" s="7" t="n">
        <v>0</v>
      </c>
      <c r="F24222" s="7" t="n">
        <v>1</v>
      </c>
      <c r="G24222" s="7" t="n">
        <v>64.75</v>
      </c>
    </row>
    <row r="24223" customFormat="false" ht="15" hidden="false" customHeight="false" outlineLevel="0" collapsed="false">
      <c r="A24223" s="7" t="s">
        <v>34</v>
      </c>
      <c r="B24223" s="7" t="s">
        <v>162</v>
      </c>
      <c r="C24223" s="7" t="s">
        <v>1429</v>
      </c>
      <c r="D24223" s="7" t="n">
        <v>0</v>
      </c>
      <c r="E24223" s="7" t="n">
        <v>0</v>
      </c>
      <c r="F24223" s="7" t="n">
        <v>1</v>
      </c>
      <c r="G24223" s="7" t="n">
        <v>71.95</v>
      </c>
    </row>
    <row r="24224" customFormat="false" ht="15" hidden="false" customHeight="false" outlineLevel="0" collapsed="false">
      <c r="A24224" s="7" t="s">
        <v>34</v>
      </c>
      <c r="B24224" s="7" t="s">
        <v>162</v>
      </c>
      <c r="C24224" s="7" t="s">
        <v>1429</v>
      </c>
      <c r="D24224" s="7" t="n">
        <v>0</v>
      </c>
      <c r="E24224" s="7" t="n">
        <v>0</v>
      </c>
      <c r="F24224" s="7" t="n">
        <v>1</v>
      </c>
      <c r="G24224" s="7" t="n">
        <v>71.95</v>
      </c>
    </row>
    <row r="24225" customFormat="false" ht="15" hidden="false" customHeight="false" outlineLevel="0" collapsed="false">
      <c r="A24225" s="7" t="s">
        <v>34</v>
      </c>
      <c r="B24225" s="7" t="s">
        <v>162</v>
      </c>
      <c r="C24225" s="7" t="s">
        <v>1429</v>
      </c>
      <c r="D24225" s="7" t="n">
        <v>135</v>
      </c>
      <c r="E24225" s="7" t="n">
        <v>9155.69</v>
      </c>
      <c r="F24225" s="7" t="n">
        <v>67</v>
      </c>
      <c r="G24225" s="7" t="n">
        <v>4566.57</v>
      </c>
    </row>
    <row r="24226" customFormat="false" ht="15" hidden="false" customHeight="false" outlineLevel="0" collapsed="false">
      <c r="A24226" s="7" t="s">
        <v>34</v>
      </c>
      <c r="B24226" s="7" t="s">
        <v>162</v>
      </c>
      <c r="C24226" s="7" t="s">
        <v>1429</v>
      </c>
      <c r="D24226" s="7" t="n">
        <v>0</v>
      </c>
      <c r="E24226" s="7" t="n">
        <v>0</v>
      </c>
      <c r="F24226" s="7" t="n">
        <v>2</v>
      </c>
      <c r="G24226" s="7" t="n">
        <v>133.12</v>
      </c>
    </row>
    <row r="24227" customFormat="false" ht="15" hidden="false" customHeight="false" outlineLevel="0" collapsed="false">
      <c r="A24227" s="7" t="s">
        <v>34</v>
      </c>
      <c r="B24227" s="7" t="s">
        <v>162</v>
      </c>
      <c r="C24227" s="7" t="s">
        <v>1429</v>
      </c>
      <c r="D24227" s="7" t="n">
        <v>0</v>
      </c>
      <c r="E24227" s="7" t="n">
        <v>0</v>
      </c>
      <c r="F24227" s="7" t="n">
        <v>1</v>
      </c>
      <c r="G24227" s="7" t="n">
        <v>61.16</v>
      </c>
    </row>
    <row r="24228" customFormat="false" ht="15" hidden="false" customHeight="false" outlineLevel="0" collapsed="false">
      <c r="A24228" s="7" t="s">
        <v>34</v>
      </c>
      <c r="B24228" s="7" t="s">
        <v>162</v>
      </c>
      <c r="C24228" s="7" t="s">
        <v>1429</v>
      </c>
      <c r="D24228" s="7" t="n">
        <v>0</v>
      </c>
      <c r="E24228" s="7" t="n">
        <v>0</v>
      </c>
      <c r="F24228" s="7" t="n">
        <v>1</v>
      </c>
      <c r="G24228" s="7" t="n">
        <v>71.95</v>
      </c>
    </row>
    <row r="24229" customFormat="false" ht="15" hidden="false" customHeight="false" outlineLevel="0" collapsed="false">
      <c r="A24229" s="7" t="s">
        <v>34</v>
      </c>
      <c r="B24229" s="7" t="s">
        <v>162</v>
      </c>
      <c r="C24229" s="7" t="s">
        <v>1429</v>
      </c>
      <c r="D24229" s="7" t="n">
        <v>0</v>
      </c>
      <c r="E24229" s="7" t="n">
        <v>0</v>
      </c>
      <c r="F24229" s="7" t="n">
        <v>2</v>
      </c>
      <c r="G24229" s="7" t="n">
        <v>140.31</v>
      </c>
    </row>
    <row r="24230" customFormat="false" ht="15" hidden="false" customHeight="false" outlineLevel="0" collapsed="false">
      <c r="A24230" s="7" t="s">
        <v>34</v>
      </c>
      <c r="B24230" s="7" t="s">
        <v>162</v>
      </c>
      <c r="C24230" s="7" t="s">
        <v>1429</v>
      </c>
      <c r="D24230" s="7" t="n">
        <v>0</v>
      </c>
      <c r="E24230" s="7" t="n">
        <v>0</v>
      </c>
      <c r="F24230" s="7" t="n">
        <v>2</v>
      </c>
      <c r="G24230" s="7" t="n">
        <v>136.71</v>
      </c>
    </row>
    <row r="24231" customFormat="false" ht="15" hidden="false" customHeight="false" outlineLevel="0" collapsed="false">
      <c r="A24231" s="7" t="s">
        <v>34</v>
      </c>
      <c r="B24231" s="7" t="s">
        <v>162</v>
      </c>
      <c r="C24231" s="7" t="s">
        <v>1429</v>
      </c>
      <c r="D24231" s="7" t="n">
        <v>0</v>
      </c>
      <c r="E24231" s="7" t="n">
        <v>0</v>
      </c>
      <c r="F24231" s="7" t="n">
        <v>2</v>
      </c>
      <c r="G24231" s="7" t="n">
        <v>133.11</v>
      </c>
    </row>
    <row r="24232" customFormat="false" ht="15" hidden="false" customHeight="false" outlineLevel="0" collapsed="false">
      <c r="A24232" s="7" t="s">
        <v>34</v>
      </c>
      <c r="B24232" s="7" t="s">
        <v>162</v>
      </c>
      <c r="C24232" s="7" t="s">
        <v>1429</v>
      </c>
      <c r="D24232" s="7" t="n">
        <v>0</v>
      </c>
      <c r="E24232" s="7" t="n">
        <v>0</v>
      </c>
      <c r="F24232" s="7" t="n">
        <v>1</v>
      </c>
      <c r="G24232" s="7" t="n">
        <v>71.95</v>
      </c>
    </row>
    <row r="24233" customFormat="false" ht="15" hidden="false" customHeight="false" outlineLevel="0" collapsed="false">
      <c r="A24233" s="7" t="s">
        <v>34</v>
      </c>
      <c r="B24233" s="7" t="s">
        <v>162</v>
      </c>
      <c r="C24233" s="7" t="s">
        <v>1429</v>
      </c>
      <c r="D24233" s="7" t="n">
        <v>0</v>
      </c>
      <c r="E24233" s="7" t="n">
        <v>0</v>
      </c>
      <c r="F24233" s="7" t="n">
        <v>1</v>
      </c>
      <c r="G24233" s="7" t="n">
        <v>71.95</v>
      </c>
    </row>
    <row r="24234" customFormat="false" ht="15" hidden="false" customHeight="false" outlineLevel="0" collapsed="false">
      <c r="A24234" s="7" t="s">
        <v>34</v>
      </c>
      <c r="B24234" s="7" t="s">
        <v>162</v>
      </c>
      <c r="C24234" s="7" t="s">
        <v>1429</v>
      </c>
      <c r="D24234" s="7" t="n">
        <v>0</v>
      </c>
      <c r="E24234" s="7" t="n">
        <v>0</v>
      </c>
      <c r="F24234" s="7" t="n">
        <v>1</v>
      </c>
      <c r="G24234" s="7" t="n">
        <v>71.96</v>
      </c>
    </row>
    <row r="24235" customFormat="false" ht="15" hidden="false" customHeight="false" outlineLevel="0" collapsed="false">
      <c r="A24235" s="7" t="s">
        <v>34</v>
      </c>
      <c r="B24235" s="7" t="s">
        <v>162</v>
      </c>
      <c r="C24235" s="7" t="s">
        <v>1429</v>
      </c>
      <c r="D24235" s="7" t="n">
        <v>0</v>
      </c>
      <c r="E24235" s="7" t="n">
        <v>0</v>
      </c>
      <c r="F24235" s="7" t="n">
        <v>1</v>
      </c>
      <c r="G24235" s="7" t="n">
        <v>64.75</v>
      </c>
    </row>
    <row r="24236" customFormat="false" ht="15" hidden="false" customHeight="false" outlineLevel="0" collapsed="false">
      <c r="A24236" s="7" t="s">
        <v>34</v>
      </c>
      <c r="B24236" s="7" t="s">
        <v>162</v>
      </c>
      <c r="C24236" s="7" t="s">
        <v>1429</v>
      </c>
      <c r="D24236" s="7" t="n">
        <v>0</v>
      </c>
      <c r="E24236" s="7" t="n">
        <v>0</v>
      </c>
      <c r="F24236" s="7" t="n">
        <v>2</v>
      </c>
      <c r="G24236" s="7" t="n">
        <v>143.9</v>
      </c>
    </row>
    <row r="24237" customFormat="false" ht="15" hidden="false" customHeight="false" outlineLevel="0" collapsed="false">
      <c r="A24237" s="7" t="s">
        <v>34</v>
      </c>
      <c r="B24237" s="7" t="s">
        <v>162</v>
      </c>
      <c r="C24237" s="7" t="s">
        <v>1429</v>
      </c>
      <c r="D24237" s="7" t="n">
        <v>0</v>
      </c>
      <c r="E24237" s="7" t="n">
        <v>0</v>
      </c>
      <c r="F24237" s="7" t="n">
        <v>4</v>
      </c>
      <c r="G24237" s="7" t="n">
        <v>269.83</v>
      </c>
    </row>
    <row r="24238" customFormat="false" ht="15" hidden="false" customHeight="false" outlineLevel="0" collapsed="false">
      <c r="A24238" s="7" t="s">
        <v>34</v>
      </c>
      <c r="B24238" s="7" t="s">
        <v>162</v>
      </c>
      <c r="C24238" s="7" t="s">
        <v>1429</v>
      </c>
      <c r="D24238" s="7" t="n">
        <v>0</v>
      </c>
      <c r="E24238" s="7" t="n">
        <v>0</v>
      </c>
      <c r="F24238" s="7" t="n">
        <v>1</v>
      </c>
      <c r="G24238" s="7" t="n">
        <v>64.75</v>
      </c>
    </row>
    <row r="24239" customFormat="false" ht="15" hidden="false" customHeight="false" outlineLevel="0" collapsed="false">
      <c r="A24239" s="7" t="s">
        <v>34</v>
      </c>
      <c r="B24239" s="7" t="s">
        <v>162</v>
      </c>
      <c r="C24239" s="7" t="s">
        <v>1429</v>
      </c>
      <c r="D24239" s="7" t="n">
        <v>0</v>
      </c>
      <c r="E24239" s="7" t="n">
        <v>0</v>
      </c>
      <c r="F24239" s="7" t="n">
        <v>1</v>
      </c>
      <c r="G24239" s="7" t="n">
        <v>61.17</v>
      </c>
    </row>
    <row r="24240" customFormat="false" ht="15" hidden="false" customHeight="false" outlineLevel="0" collapsed="false">
      <c r="A24240" s="7" t="s">
        <v>34</v>
      </c>
      <c r="B24240" s="7" t="s">
        <v>162</v>
      </c>
      <c r="C24240" s="7" t="s">
        <v>1429</v>
      </c>
      <c r="D24240" s="7" t="n">
        <v>0</v>
      </c>
      <c r="E24240" s="7" t="n">
        <v>0</v>
      </c>
      <c r="F24240" s="7" t="n">
        <v>2</v>
      </c>
      <c r="G24240" s="7" t="n">
        <v>133.12</v>
      </c>
    </row>
    <row r="24241" customFormat="false" ht="15" hidden="false" customHeight="false" outlineLevel="0" collapsed="false">
      <c r="A24241" s="7" t="s">
        <v>34</v>
      </c>
      <c r="B24241" s="7" t="s">
        <v>162</v>
      </c>
      <c r="C24241" s="7" t="s">
        <v>1429</v>
      </c>
      <c r="D24241" s="7" t="n">
        <v>0</v>
      </c>
      <c r="E24241" s="7" t="n">
        <v>0</v>
      </c>
      <c r="F24241" s="7" t="n">
        <v>1</v>
      </c>
      <c r="G24241" s="7" t="n">
        <v>71.95</v>
      </c>
    </row>
    <row r="24242" customFormat="false" ht="15" hidden="false" customHeight="false" outlineLevel="0" collapsed="false">
      <c r="A24242" s="7" t="s">
        <v>34</v>
      </c>
      <c r="B24242" s="7" t="s">
        <v>162</v>
      </c>
      <c r="C24242" s="7" t="s">
        <v>1429</v>
      </c>
      <c r="D24242" s="7" t="n">
        <v>0</v>
      </c>
      <c r="E24242" s="7" t="n">
        <v>0</v>
      </c>
      <c r="F24242" s="7" t="n">
        <v>1</v>
      </c>
      <c r="G24242" s="7" t="n">
        <v>64.75</v>
      </c>
    </row>
    <row r="24243" customFormat="false" ht="15" hidden="false" customHeight="false" outlineLevel="0" collapsed="false">
      <c r="A24243" s="7" t="s">
        <v>34</v>
      </c>
      <c r="B24243" s="7" t="s">
        <v>162</v>
      </c>
      <c r="C24243" s="7" t="s">
        <v>1429</v>
      </c>
      <c r="D24243" s="7" t="n">
        <v>0</v>
      </c>
      <c r="E24243" s="7" t="n">
        <v>0</v>
      </c>
      <c r="F24243" s="7" t="n">
        <v>1</v>
      </c>
      <c r="G24243" s="7" t="n">
        <v>61.17</v>
      </c>
    </row>
    <row r="24244" customFormat="false" ht="15" hidden="false" customHeight="false" outlineLevel="0" collapsed="false">
      <c r="A24244" s="7" t="s">
        <v>34</v>
      </c>
      <c r="B24244" s="7" t="s">
        <v>162</v>
      </c>
      <c r="C24244" s="7" t="s">
        <v>1429</v>
      </c>
      <c r="D24244" s="7" t="n">
        <v>0</v>
      </c>
      <c r="E24244" s="7" t="n">
        <v>0</v>
      </c>
      <c r="F24244" s="7" t="n">
        <v>1</v>
      </c>
      <c r="G24244" s="7" t="n">
        <v>61.17</v>
      </c>
    </row>
    <row r="24245" customFormat="false" ht="15" hidden="false" customHeight="false" outlineLevel="0" collapsed="false">
      <c r="A24245" s="7" t="s">
        <v>34</v>
      </c>
      <c r="B24245" s="7" t="s">
        <v>162</v>
      </c>
      <c r="C24245" s="7" t="s">
        <v>1429</v>
      </c>
      <c r="D24245" s="7" t="n">
        <v>0</v>
      </c>
      <c r="E24245" s="7" t="n">
        <v>0</v>
      </c>
      <c r="F24245" s="7" t="n">
        <v>1</v>
      </c>
      <c r="G24245" s="7" t="n">
        <v>71.95</v>
      </c>
    </row>
    <row r="24246" customFormat="false" ht="15" hidden="false" customHeight="false" outlineLevel="0" collapsed="false">
      <c r="A24246" s="7" t="s">
        <v>34</v>
      </c>
      <c r="B24246" s="7" t="s">
        <v>162</v>
      </c>
      <c r="C24246" s="7" t="s">
        <v>1429</v>
      </c>
      <c r="D24246" s="7" t="n">
        <v>0</v>
      </c>
      <c r="E24246" s="7" t="n">
        <v>0</v>
      </c>
      <c r="F24246" s="7" t="n">
        <v>2</v>
      </c>
      <c r="G24246" s="7" t="n">
        <v>129.51</v>
      </c>
    </row>
    <row r="24247" customFormat="false" ht="15" hidden="false" customHeight="false" outlineLevel="0" collapsed="false">
      <c r="A24247" s="7" t="s">
        <v>34</v>
      </c>
      <c r="B24247" s="7" t="s">
        <v>162</v>
      </c>
      <c r="C24247" s="7" t="s">
        <v>1429</v>
      </c>
      <c r="D24247" s="7" t="n">
        <v>0</v>
      </c>
      <c r="E24247" s="7" t="n">
        <v>0</v>
      </c>
      <c r="F24247" s="7" t="n">
        <v>1</v>
      </c>
      <c r="G24247" s="7" t="n">
        <v>71.95</v>
      </c>
    </row>
    <row r="24248" customFormat="false" ht="15" hidden="false" customHeight="false" outlineLevel="0" collapsed="false">
      <c r="A24248" s="7" t="s">
        <v>34</v>
      </c>
      <c r="B24248" s="7" t="s">
        <v>162</v>
      </c>
      <c r="C24248" s="7" t="s">
        <v>1429</v>
      </c>
      <c r="D24248" s="7" t="n">
        <v>0</v>
      </c>
      <c r="E24248" s="7" t="n">
        <v>0</v>
      </c>
      <c r="F24248" s="7" t="n">
        <v>2</v>
      </c>
      <c r="G24248" s="7" t="n">
        <v>133.12</v>
      </c>
    </row>
    <row r="24249" customFormat="false" ht="15" hidden="false" customHeight="false" outlineLevel="0" collapsed="false">
      <c r="A24249" s="7" t="s">
        <v>34</v>
      </c>
      <c r="B24249" s="7" t="s">
        <v>162</v>
      </c>
      <c r="C24249" s="7" t="s">
        <v>1429</v>
      </c>
      <c r="D24249" s="7" t="n">
        <v>0</v>
      </c>
      <c r="E24249" s="7" t="n">
        <v>0</v>
      </c>
      <c r="F24249" s="7" t="n">
        <v>1</v>
      </c>
      <c r="G24249" s="7" t="n">
        <v>61.16</v>
      </c>
    </row>
    <row r="24250" customFormat="false" ht="15" hidden="false" customHeight="false" outlineLevel="0" collapsed="false">
      <c r="A24250" s="7" t="s">
        <v>34</v>
      </c>
      <c r="B24250" s="7" t="s">
        <v>162</v>
      </c>
      <c r="C24250" s="7" t="s">
        <v>1429</v>
      </c>
      <c r="D24250" s="7" t="n">
        <v>0</v>
      </c>
      <c r="E24250" s="7" t="n">
        <v>0</v>
      </c>
      <c r="F24250" s="7" t="n">
        <v>3</v>
      </c>
      <c r="G24250" s="7" t="n">
        <v>201.46</v>
      </c>
    </row>
    <row r="24251" customFormat="false" ht="15" hidden="false" customHeight="false" outlineLevel="0" collapsed="false">
      <c r="A24251" s="7" t="s">
        <v>34</v>
      </c>
      <c r="B24251" s="7" t="s">
        <v>162</v>
      </c>
      <c r="C24251" s="7" t="s">
        <v>1429</v>
      </c>
      <c r="D24251" s="7" t="n">
        <v>0</v>
      </c>
      <c r="E24251" s="7" t="n">
        <v>0</v>
      </c>
      <c r="F24251" s="7" t="n">
        <v>1</v>
      </c>
      <c r="G24251" s="7" t="n">
        <v>71.95</v>
      </c>
    </row>
    <row r="24252" customFormat="false" ht="15" hidden="false" customHeight="false" outlineLevel="0" collapsed="false">
      <c r="A24252" s="7" t="s">
        <v>34</v>
      </c>
      <c r="B24252" s="7" t="s">
        <v>162</v>
      </c>
      <c r="C24252" s="7" t="s">
        <v>1429</v>
      </c>
      <c r="D24252" s="7" t="n">
        <v>0</v>
      </c>
      <c r="E24252" s="7" t="n">
        <v>0</v>
      </c>
      <c r="F24252" s="7" t="n">
        <v>2</v>
      </c>
      <c r="G24252" s="7" t="n">
        <v>136.71</v>
      </c>
    </row>
    <row r="24253" customFormat="false" ht="15" hidden="false" customHeight="false" outlineLevel="0" collapsed="false">
      <c r="A24253" s="7" t="s">
        <v>34</v>
      </c>
      <c r="B24253" s="7" t="s">
        <v>162</v>
      </c>
      <c r="C24253" s="7" t="s">
        <v>1429</v>
      </c>
      <c r="D24253" s="7" t="n">
        <v>0</v>
      </c>
      <c r="E24253" s="7" t="n">
        <v>0</v>
      </c>
      <c r="F24253" s="7" t="n">
        <v>1</v>
      </c>
      <c r="G24253" s="7" t="n">
        <v>64.76</v>
      </c>
    </row>
    <row r="24254" customFormat="false" ht="15" hidden="false" customHeight="false" outlineLevel="0" collapsed="false">
      <c r="A24254" s="7" t="s">
        <v>34</v>
      </c>
      <c r="B24254" s="7" t="s">
        <v>162</v>
      </c>
      <c r="C24254" s="7" t="s">
        <v>1429</v>
      </c>
      <c r="D24254" s="7" t="n">
        <v>0</v>
      </c>
      <c r="E24254" s="7" t="n">
        <v>0</v>
      </c>
      <c r="F24254" s="7" t="n">
        <v>1</v>
      </c>
      <c r="G24254" s="7" t="n">
        <v>71.95</v>
      </c>
    </row>
    <row r="24255" customFormat="false" ht="15" hidden="false" customHeight="false" outlineLevel="0" collapsed="false">
      <c r="A24255" s="7" t="s">
        <v>34</v>
      </c>
      <c r="B24255" s="7" t="s">
        <v>162</v>
      </c>
      <c r="C24255" s="7" t="s">
        <v>1429</v>
      </c>
      <c r="D24255" s="7" t="n">
        <v>0</v>
      </c>
      <c r="E24255" s="7" t="n">
        <v>0</v>
      </c>
      <c r="F24255" s="7" t="n">
        <v>2</v>
      </c>
      <c r="G24255" s="7" t="n">
        <v>143.9</v>
      </c>
    </row>
    <row r="24256" customFormat="false" ht="15" hidden="false" customHeight="false" outlineLevel="0" collapsed="false">
      <c r="A24256" s="7" t="s">
        <v>34</v>
      </c>
      <c r="B24256" s="7" t="s">
        <v>162</v>
      </c>
      <c r="C24256" s="7" t="s">
        <v>1429</v>
      </c>
      <c r="D24256" s="7" t="n">
        <v>0</v>
      </c>
      <c r="E24256" s="7" t="n">
        <v>0</v>
      </c>
      <c r="F24256" s="7" t="n">
        <v>2</v>
      </c>
      <c r="G24256" s="7" t="n">
        <v>143.9</v>
      </c>
    </row>
    <row r="24257" customFormat="false" ht="15" hidden="false" customHeight="false" outlineLevel="0" collapsed="false">
      <c r="A24257" s="7" t="s">
        <v>34</v>
      </c>
      <c r="B24257" s="7" t="s">
        <v>162</v>
      </c>
      <c r="C24257" s="7" t="s">
        <v>1429</v>
      </c>
      <c r="D24257" s="7" t="n">
        <v>0</v>
      </c>
      <c r="E24257" s="7" t="n">
        <v>0</v>
      </c>
      <c r="F24257" s="7" t="n">
        <v>1</v>
      </c>
      <c r="G24257" s="7" t="n">
        <v>64.75</v>
      </c>
    </row>
    <row r="24258" customFormat="false" ht="15" hidden="false" customHeight="false" outlineLevel="0" collapsed="false">
      <c r="A24258" s="7" t="s">
        <v>34</v>
      </c>
      <c r="B24258" s="7" t="s">
        <v>162</v>
      </c>
      <c r="C24258" s="7" t="s">
        <v>1429</v>
      </c>
      <c r="D24258" s="7" t="n">
        <v>42</v>
      </c>
      <c r="E24258" s="7" t="n">
        <v>2424.25</v>
      </c>
      <c r="F24258" s="7" t="n">
        <v>0</v>
      </c>
      <c r="G24258" s="7" t="n">
        <v>0</v>
      </c>
    </row>
    <row r="24259" customFormat="false" ht="15" hidden="false" customHeight="false" outlineLevel="0" collapsed="false">
      <c r="A24259" s="7" t="s">
        <v>34</v>
      </c>
      <c r="B24259" s="7" t="s">
        <v>162</v>
      </c>
      <c r="C24259" s="7" t="s">
        <v>1429</v>
      </c>
      <c r="D24259" s="7" t="n">
        <v>0</v>
      </c>
      <c r="E24259" s="7" t="n">
        <v>0</v>
      </c>
      <c r="F24259" s="7" t="n">
        <v>1</v>
      </c>
      <c r="G24259" s="7" t="n">
        <v>64.76</v>
      </c>
    </row>
    <row r="24260" customFormat="false" ht="15" hidden="false" customHeight="false" outlineLevel="0" collapsed="false">
      <c r="A24260" s="7" t="s">
        <v>34</v>
      </c>
      <c r="B24260" s="7" t="s">
        <v>162</v>
      </c>
      <c r="C24260" s="7" t="s">
        <v>1429</v>
      </c>
      <c r="D24260" s="7" t="n">
        <v>0</v>
      </c>
      <c r="E24260" s="7" t="n">
        <v>0</v>
      </c>
      <c r="F24260" s="7" t="n">
        <v>2</v>
      </c>
      <c r="G24260" s="7" t="n">
        <v>129.51</v>
      </c>
    </row>
    <row r="24261" customFormat="false" ht="15" hidden="false" customHeight="false" outlineLevel="0" collapsed="false">
      <c r="A24261" s="7" t="s">
        <v>34</v>
      </c>
      <c r="B24261" s="7" t="s">
        <v>162</v>
      </c>
      <c r="C24261" s="7" t="s">
        <v>1429</v>
      </c>
      <c r="D24261" s="7" t="n">
        <v>0</v>
      </c>
      <c r="E24261" s="7" t="n">
        <v>0</v>
      </c>
      <c r="F24261" s="7" t="n">
        <v>2</v>
      </c>
      <c r="G24261" s="7" t="n">
        <v>133.12</v>
      </c>
    </row>
    <row r="24262" customFormat="false" ht="15" hidden="false" customHeight="false" outlineLevel="0" collapsed="false">
      <c r="A24262" s="7" t="s">
        <v>34</v>
      </c>
      <c r="B24262" s="7" t="s">
        <v>162</v>
      </c>
      <c r="C24262" s="7" t="s">
        <v>1429</v>
      </c>
      <c r="D24262" s="7" t="n">
        <v>0</v>
      </c>
      <c r="E24262" s="7" t="n">
        <v>0</v>
      </c>
      <c r="F24262" s="7" t="n">
        <v>1</v>
      </c>
      <c r="G24262" s="7" t="n">
        <v>71.95</v>
      </c>
    </row>
    <row r="24263" customFormat="false" ht="15" hidden="false" customHeight="false" outlineLevel="0" collapsed="false">
      <c r="A24263" s="7" t="s">
        <v>34</v>
      </c>
      <c r="B24263" s="7" t="s">
        <v>162</v>
      </c>
      <c r="C24263" s="7" t="s">
        <v>1429</v>
      </c>
      <c r="D24263" s="7" t="n">
        <v>0</v>
      </c>
      <c r="E24263" s="7" t="n">
        <v>0</v>
      </c>
      <c r="F24263" s="7" t="n">
        <v>3</v>
      </c>
      <c r="G24263" s="7" t="n">
        <v>201.45</v>
      </c>
    </row>
    <row r="24264" customFormat="false" ht="15" hidden="false" customHeight="false" outlineLevel="0" collapsed="false">
      <c r="A24264" s="7" t="s">
        <v>34</v>
      </c>
      <c r="B24264" s="7" t="s">
        <v>162</v>
      </c>
      <c r="C24264" s="7" t="s">
        <v>1429</v>
      </c>
      <c r="D24264" s="7" t="n">
        <v>0</v>
      </c>
      <c r="E24264" s="7" t="n">
        <v>0</v>
      </c>
      <c r="F24264" s="7" t="n">
        <v>4</v>
      </c>
      <c r="G24264" s="7" t="n">
        <v>266.21</v>
      </c>
    </row>
    <row r="24265" customFormat="false" ht="15" hidden="false" customHeight="false" outlineLevel="0" collapsed="false">
      <c r="A24265" s="7" t="s">
        <v>34</v>
      </c>
      <c r="B24265" s="7" t="s">
        <v>162</v>
      </c>
      <c r="C24265" s="7" t="s">
        <v>1429</v>
      </c>
      <c r="D24265" s="7" t="n">
        <v>0</v>
      </c>
      <c r="E24265" s="7" t="n">
        <v>0</v>
      </c>
      <c r="F24265" s="7" t="n">
        <v>1</v>
      </c>
      <c r="G24265" s="7" t="n">
        <v>64.76</v>
      </c>
    </row>
    <row r="24266" customFormat="false" ht="15" hidden="false" customHeight="false" outlineLevel="0" collapsed="false">
      <c r="A24266" s="7" t="s">
        <v>34</v>
      </c>
      <c r="B24266" s="7" t="s">
        <v>279</v>
      </c>
      <c r="C24266" s="7" t="s">
        <v>1432</v>
      </c>
      <c r="D24266" s="7" t="n">
        <v>0</v>
      </c>
      <c r="E24266" s="7" t="n">
        <v>0</v>
      </c>
      <c r="F24266" s="7" t="n">
        <v>1</v>
      </c>
      <c r="G24266" s="7" t="n">
        <v>68.57</v>
      </c>
    </row>
    <row r="24267" customFormat="false" ht="15" hidden="false" customHeight="false" outlineLevel="0" collapsed="false">
      <c r="A24267" s="7" t="s">
        <v>34</v>
      </c>
      <c r="B24267" s="7" t="s">
        <v>279</v>
      </c>
      <c r="C24267" s="7" t="s">
        <v>1432</v>
      </c>
      <c r="D24267" s="7" t="n">
        <v>0</v>
      </c>
      <c r="E24267" s="7" t="n">
        <v>0</v>
      </c>
      <c r="F24267" s="7" t="n">
        <v>1</v>
      </c>
      <c r="G24267" s="7" t="n">
        <v>76.19</v>
      </c>
    </row>
    <row r="24268" customFormat="false" ht="15" hidden="false" customHeight="false" outlineLevel="0" collapsed="false">
      <c r="A24268" s="7" t="s">
        <v>34</v>
      </c>
      <c r="B24268" s="7" t="s">
        <v>279</v>
      </c>
      <c r="C24268" s="7" t="s">
        <v>1432</v>
      </c>
      <c r="D24268" s="7" t="n">
        <v>0</v>
      </c>
      <c r="E24268" s="7" t="n">
        <v>0</v>
      </c>
      <c r="F24268" s="7" t="n">
        <v>2</v>
      </c>
      <c r="G24268" s="7" t="n">
        <v>152.37</v>
      </c>
    </row>
    <row r="24269" customFormat="false" ht="15" hidden="false" customHeight="false" outlineLevel="0" collapsed="false">
      <c r="A24269" s="7" t="s">
        <v>34</v>
      </c>
      <c r="B24269" s="7" t="s">
        <v>279</v>
      </c>
      <c r="C24269" s="7" t="s">
        <v>1432</v>
      </c>
      <c r="D24269" s="7" t="n">
        <v>0</v>
      </c>
      <c r="E24269" s="7" t="n">
        <v>0</v>
      </c>
      <c r="F24269" s="7" t="n">
        <v>1</v>
      </c>
      <c r="G24269" s="7" t="n">
        <v>76.18</v>
      </c>
    </row>
    <row r="24270" customFormat="false" ht="15" hidden="false" customHeight="false" outlineLevel="0" collapsed="false">
      <c r="A24270" s="7" t="s">
        <v>34</v>
      </c>
      <c r="B24270" s="7" t="s">
        <v>279</v>
      </c>
      <c r="C24270" s="7" t="s">
        <v>1432</v>
      </c>
      <c r="D24270" s="7" t="n">
        <v>43</v>
      </c>
      <c r="E24270" s="7" t="n">
        <v>3059</v>
      </c>
      <c r="F24270" s="7" t="n">
        <v>9</v>
      </c>
      <c r="G24270" s="7" t="n">
        <v>670.47</v>
      </c>
    </row>
    <row r="24271" customFormat="false" ht="15" hidden="false" customHeight="false" outlineLevel="0" collapsed="false">
      <c r="A24271" s="7" t="s">
        <v>34</v>
      </c>
      <c r="B24271" s="7" t="s">
        <v>279</v>
      </c>
      <c r="C24271" s="7" t="s">
        <v>1432</v>
      </c>
      <c r="D24271" s="7" t="n">
        <v>0</v>
      </c>
      <c r="E24271" s="7" t="n">
        <v>0</v>
      </c>
      <c r="F24271" s="7" t="n">
        <v>1</v>
      </c>
      <c r="G24271" s="7" t="n">
        <v>68.57</v>
      </c>
    </row>
    <row r="24272" customFormat="false" ht="15" hidden="false" customHeight="false" outlineLevel="0" collapsed="false">
      <c r="A24272" s="7" t="s">
        <v>34</v>
      </c>
      <c r="B24272" s="7" t="s">
        <v>279</v>
      </c>
      <c r="C24272" s="7" t="s">
        <v>1432</v>
      </c>
      <c r="D24272" s="7" t="n">
        <v>3</v>
      </c>
      <c r="E24272" s="7" t="n">
        <v>185.73</v>
      </c>
      <c r="F24272" s="7" t="n">
        <v>0</v>
      </c>
      <c r="G24272" s="7" t="n">
        <v>0</v>
      </c>
    </row>
    <row r="24273" customFormat="false" ht="15" hidden="false" customHeight="false" outlineLevel="0" collapsed="false">
      <c r="A24273" s="7" t="s">
        <v>34</v>
      </c>
      <c r="B24273" s="7" t="s">
        <v>279</v>
      </c>
      <c r="C24273" s="7" t="s">
        <v>1432</v>
      </c>
      <c r="D24273" s="7" t="n">
        <v>0</v>
      </c>
      <c r="E24273" s="7" t="n">
        <v>0</v>
      </c>
      <c r="F24273" s="7" t="n">
        <v>1</v>
      </c>
      <c r="G24273" s="7" t="n">
        <v>68.57</v>
      </c>
    </row>
    <row r="24274" customFormat="false" ht="15" hidden="false" customHeight="false" outlineLevel="0" collapsed="false">
      <c r="A24274" s="7" t="s">
        <v>34</v>
      </c>
      <c r="B24274" s="7" t="s">
        <v>279</v>
      </c>
      <c r="C24274" s="7" t="s">
        <v>1432</v>
      </c>
      <c r="D24274" s="7" t="n">
        <v>0</v>
      </c>
      <c r="E24274" s="7" t="n">
        <v>0</v>
      </c>
      <c r="F24274" s="7" t="n">
        <v>1</v>
      </c>
      <c r="G24274" s="7" t="n">
        <v>76.19</v>
      </c>
    </row>
    <row r="24275" customFormat="false" ht="15" hidden="false" customHeight="false" outlineLevel="0" collapsed="false">
      <c r="A24275" s="7" t="s">
        <v>34</v>
      </c>
      <c r="B24275" s="7" t="s">
        <v>279</v>
      </c>
      <c r="C24275" s="7" t="s">
        <v>1432</v>
      </c>
      <c r="D24275" s="7" t="n">
        <v>0</v>
      </c>
      <c r="E24275" s="7" t="n">
        <v>0</v>
      </c>
      <c r="F24275" s="7" t="n">
        <v>1</v>
      </c>
      <c r="G24275" s="7" t="n">
        <v>68.57</v>
      </c>
    </row>
    <row r="24276" customFormat="false" ht="15" hidden="false" customHeight="false" outlineLevel="0" collapsed="false">
      <c r="A24276" s="7" t="s">
        <v>34</v>
      </c>
      <c r="B24276" s="7" t="s">
        <v>279</v>
      </c>
      <c r="C24276" s="7" t="s">
        <v>1432</v>
      </c>
      <c r="D24276" s="7" t="n">
        <v>0</v>
      </c>
      <c r="E24276" s="7" t="n">
        <v>0</v>
      </c>
      <c r="F24276" s="7" t="n">
        <v>1</v>
      </c>
      <c r="G24276" s="7" t="n">
        <v>64.76</v>
      </c>
    </row>
    <row r="24277" customFormat="false" ht="15" hidden="false" customHeight="false" outlineLevel="0" collapsed="false">
      <c r="A24277" s="7" t="s">
        <v>34</v>
      </c>
      <c r="B24277" s="7" t="s">
        <v>279</v>
      </c>
      <c r="C24277" s="7" t="s">
        <v>1432</v>
      </c>
      <c r="D24277" s="7" t="n">
        <v>0</v>
      </c>
      <c r="E24277" s="7" t="n">
        <v>0</v>
      </c>
      <c r="F24277" s="7" t="n">
        <v>1</v>
      </c>
      <c r="G24277" s="7" t="n">
        <v>76.19</v>
      </c>
    </row>
    <row r="24278" customFormat="false" ht="15" hidden="false" customHeight="false" outlineLevel="0" collapsed="false">
      <c r="A24278" s="7" t="s">
        <v>34</v>
      </c>
      <c r="B24278" s="7" t="s">
        <v>279</v>
      </c>
      <c r="C24278" s="7" t="s">
        <v>1432</v>
      </c>
      <c r="D24278" s="7" t="n">
        <v>0</v>
      </c>
      <c r="E24278" s="7" t="n">
        <v>0</v>
      </c>
      <c r="F24278" s="7" t="n">
        <v>1</v>
      </c>
      <c r="G24278" s="7" t="n">
        <v>76.19</v>
      </c>
    </row>
    <row r="24279" customFormat="false" ht="15" hidden="false" customHeight="false" outlineLevel="0" collapsed="false">
      <c r="A24279" s="7" t="s">
        <v>34</v>
      </c>
      <c r="B24279" s="7" t="s">
        <v>279</v>
      </c>
      <c r="C24279" s="7" t="s">
        <v>1432</v>
      </c>
      <c r="D24279" s="7" t="n">
        <v>0</v>
      </c>
      <c r="E24279" s="7" t="n">
        <v>0</v>
      </c>
      <c r="F24279" s="7" t="n">
        <v>1</v>
      </c>
      <c r="G24279" s="7" t="n">
        <v>68.57</v>
      </c>
    </row>
    <row r="24280" customFormat="false" ht="15" hidden="false" customHeight="false" outlineLevel="0" collapsed="false">
      <c r="A24280" s="7" t="s">
        <v>34</v>
      </c>
      <c r="B24280" s="7" t="s">
        <v>279</v>
      </c>
      <c r="C24280" s="7" t="s">
        <v>1432</v>
      </c>
      <c r="D24280" s="7" t="n">
        <v>0</v>
      </c>
      <c r="E24280" s="7" t="n">
        <v>0</v>
      </c>
      <c r="F24280" s="7" t="n">
        <v>1</v>
      </c>
      <c r="G24280" s="7" t="n">
        <v>76.18</v>
      </c>
    </row>
    <row r="24281" customFormat="false" ht="15" hidden="false" customHeight="false" outlineLevel="0" collapsed="false">
      <c r="A24281" s="7" t="s">
        <v>34</v>
      </c>
      <c r="B24281" s="7" t="s">
        <v>279</v>
      </c>
      <c r="C24281" s="7" t="s">
        <v>1432</v>
      </c>
      <c r="D24281" s="7" t="n">
        <v>0</v>
      </c>
      <c r="E24281" s="7" t="n">
        <v>0</v>
      </c>
      <c r="F24281" s="7" t="n">
        <v>1</v>
      </c>
      <c r="G24281" s="7" t="n">
        <v>76.19</v>
      </c>
    </row>
    <row r="24282" customFormat="false" ht="15" hidden="false" customHeight="false" outlineLevel="0" collapsed="false">
      <c r="A24282" s="7" t="s">
        <v>34</v>
      </c>
      <c r="B24282" s="7" t="s">
        <v>279</v>
      </c>
      <c r="C24282" s="7" t="s">
        <v>1432</v>
      </c>
      <c r="D24282" s="7" t="n">
        <v>0</v>
      </c>
      <c r="E24282" s="7" t="n">
        <v>0</v>
      </c>
      <c r="F24282" s="7" t="n">
        <v>1</v>
      </c>
      <c r="G24282" s="7" t="n">
        <v>76.18</v>
      </c>
    </row>
    <row r="24283" customFormat="false" ht="15" hidden="false" customHeight="false" outlineLevel="0" collapsed="false">
      <c r="A24283" s="7" t="s">
        <v>34</v>
      </c>
      <c r="B24283" s="7" t="s">
        <v>217</v>
      </c>
      <c r="C24283" s="7" t="s">
        <v>1446</v>
      </c>
      <c r="D24283" s="7" t="n">
        <v>21</v>
      </c>
      <c r="E24283" s="7" t="n">
        <v>497.93</v>
      </c>
      <c r="F24283" s="7" t="n">
        <v>27</v>
      </c>
      <c r="G24283" s="7" t="n">
        <v>663.92</v>
      </c>
    </row>
    <row r="24284" customFormat="false" ht="15" hidden="false" customHeight="false" outlineLevel="0" collapsed="false">
      <c r="A24284" s="7" t="s">
        <v>34</v>
      </c>
      <c r="B24284" s="7" t="s">
        <v>217</v>
      </c>
      <c r="C24284" s="7" t="s">
        <v>1446</v>
      </c>
      <c r="D24284" s="7" t="n">
        <v>0</v>
      </c>
      <c r="E24284" s="7" t="n">
        <v>0</v>
      </c>
      <c r="F24284" s="7" t="n">
        <v>1</v>
      </c>
      <c r="G24284" s="7" t="n">
        <v>25.34</v>
      </c>
    </row>
    <row r="24285" customFormat="false" ht="15" hidden="false" customHeight="false" outlineLevel="0" collapsed="false">
      <c r="A24285" s="7" t="s">
        <v>34</v>
      </c>
      <c r="B24285" s="7" t="s">
        <v>217</v>
      </c>
      <c r="C24285" s="7" t="s">
        <v>1446</v>
      </c>
      <c r="D24285" s="7" t="n">
        <v>1</v>
      </c>
      <c r="E24285" s="7" t="n">
        <v>23.64</v>
      </c>
      <c r="F24285" s="7" t="n">
        <v>0</v>
      </c>
      <c r="G24285" s="7" t="n">
        <v>0</v>
      </c>
    </row>
    <row r="24286" customFormat="false" ht="15" hidden="false" customHeight="false" outlineLevel="0" collapsed="false">
      <c r="A24286" s="7" t="s">
        <v>34</v>
      </c>
      <c r="B24286" s="7" t="s">
        <v>217</v>
      </c>
      <c r="C24286" s="7" t="s">
        <v>1446</v>
      </c>
      <c r="D24286" s="7" t="n">
        <v>0</v>
      </c>
      <c r="E24286" s="7" t="n">
        <v>0</v>
      </c>
      <c r="F24286" s="7" t="n">
        <v>1</v>
      </c>
      <c r="G24286" s="7" t="n">
        <v>25.34</v>
      </c>
    </row>
    <row r="24287" customFormat="false" ht="15" hidden="false" customHeight="false" outlineLevel="0" collapsed="false">
      <c r="A24287" s="7" t="s">
        <v>34</v>
      </c>
      <c r="B24287" s="7" t="s">
        <v>217</v>
      </c>
      <c r="C24287" s="7" t="s">
        <v>1446</v>
      </c>
      <c r="D24287" s="7" t="n">
        <v>0</v>
      </c>
      <c r="E24287" s="7" t="n">
        <v>0</v>
      </c>
      <c r="F24287" s="7" t="n">
        <v>1</v>
      </c>
      <c r="G24287" s="7" t="n">
        <v>25.34</v>
      </c>
    </row>
    <row r="24288" customFormat="false" ht="15" hidden="false" customHeight="false" outlineLevel="0" collapsed="false">
      <c r="A24288" s="7" t="s">
        <v>34</v>
      </c>
      <c r="B24288" s="7" t="s">
        <v>217</v>
      </c>
      <c r="C24288" s="7" t="s">
        <v>1446</v>
      </c>
      <c r="D24288" s="7" t="n">
        <v>0</v>
      </c>
      <c r="E24288" s="7" t="n">
        <v>0</v>
      </c>
      <c r="F24288" s="7" t="n">
        <v>1</v>
      </c>
      <c r="G24288" s="7" t="n">
        <v>22.8</v>
      </c>
    </row>
    <row r="24289" customFormat="false" ht="15" hidden="false" customHeight="false" outlineLevel="0" collapsed="false">
      <c r="A24289" s="7" t="s">
        <v>34</v>
      </c>
      <c r="B24289" s="7" t="s">
        <v>217</v>
      </c>
      <c r="C24289" s="7" t="s">
        <v>1446</v>
      </c>
      <c r="D24289" s="7" t="n">
        <v>0</v>
      </c>
      <c r="E24289" s="7" t="n">
        <v>0</v>
      </c>
      <c r="F24289" s="7" t="n">
        <v>1</v>
      </c>
      <c r="G24289" s="7" t="n">
        <v>25.34</v>
      </c>
    </row>
    <row r="24290" customFormat="false" ht="15" hidden="false" customHeight="false" outlineLevel="0" collapsed="false">
      <c r="A24290" s="7" t="s">
        <v>34</v>
      </c>
      <c r="B24290" s="7" t="s">
        <v>217</v>
      </c>
      <c r="C24290" s="7" t="s">
        <v>1446</v>
      </c>
      <c r="D24290" s="7" t="n">
        <v>0</v>
      </c>
      <c r="E24290" s="7" t="n">
        <v>0</v>
      </c>
      <c r="F24290" s="7" t="n">
        <v>1</v>
      </c>
      <c r="G24290" s="7" t="n">
        <v>25.34</v>
      </c>
    </row>
    <row r="24291" customFormat="false" ht="15" hidden="false" customHeight="false" outlineLevel="0" collapsed="false">
      <c r="A24291" s="7" t="s">
        <v>34</v>
      </c>
      <c r="B24291" s="7" t="s">
        <v>124</v>
      </c>
      <c r="C24291" s="7" t="s">
        <v>1449</v>
      </c>
      <c r="D24291" s="7" t="n">
        <v>94</v>
      </c>
      <c r="E24291" s="7" t="n">
        <v>3318.1</v>
      </c>
      <c r="F24291" s="7" t="n">
        <v>55</v>
      </c>
      <c r="G24291" s="7" t="n">
        <v>1998.37</v>
      </c>
    </row>
    <row r="24292" customFormat="false" ht="15" hidden="false" customHeight="false" outlineLevel="0" collapsed="false">
      <c r="A24292" s="7" t="s">
        <v>34</v>
      </c>
      <c r="B24292" s="7" t="s">
        <v>124</v>
      </c>
      <c r="C24292" s="7" t="s">
        <v>1449</v>
      </c>
      <c r="D24292" s="7" t="n">
        <v>0</v>
      </c>
      <c r="E24292" s="7" t="n">
        <v>0</v>
      </c>
      <c r="F24292" s="7" t="n">
        <v>1</v>
      </c>
      <c r="G24292" s="7" t="n">
        <v>38.9</v>
      </c>
    </row>
    <row r="24293" customFormat="false" ht="15" hidden="false" customHeight="false" outlineLevel="0" collapsed="false">
      <c r="A24293" s="7" t="s">
        <v>34</v>
      </c>
      <c r="B24293" s="7" t="s">
        <v>124</v>
      </c>
      <c r="C24293" s="7" t="s">
        <v>1449</v>
      </c>
      <c r="D24293" s="7" t="n">
        <v>0</v>
      </c>
      <c r="E24293" s="7" t="n">
        <v>0</v>
      </c>
      <c r="F24293" s="7" t="n">
        <v>1</v>
      </c>
      <c r="G24293" s="7" t="n">
        <v>38.9</v>
      </c>
    </row>
    <row r="24294" customFormat="false" ht="15" hidden="false" customHeight="false" outlineLevel="0" collapsed="false">
      <c r="A24294" s="7" t="s">
        <v>34</v>
      </c>
      <c r="B24294" s="7" t="s">
        <v>124</v>
      </c>
      <c r="C24294" s="7" t="s">
        <v>1449</v>
      </c>
      <c r="D24294" s="7" t="n">
        <v>0</v>
      </c>
      <c r="E24294" s="7" t="n">
        <v>0</v>
      </c>
      <c r="F24294" s="7" t="n">
        <v>5</v>
      </c>
      <c r="G24294" s="7" t="n">
        <v>186.72</v>
      </c>
    </row>
    <row r="24295" customFormat="false" ht="15" hidden="false" customHeight="false" outlineLevel="0" collapsed="false">
      <c r="A24295" s="7" t="s">
        <v>34</v>
      </c>
      <c r="B24295" s="7" t="s">
        <v>124</v>
      </c>
      <c r="C24295" s="7" t="s">
        <v>1449</v>
      </c>
      <c r="D24295" s="7" t="n">
        <v>0</v>
      </c>
      <c r="E24295" s="7" t="n">
        <v>0</v>
      </c>
      <c r="F24295" s="7" t="n">
        <v>2</v>
      </c>
      <c r="G24295" s="7" t="n">
        <v>70.02</v>
      </c>
    </row>
    <row r="24296" customFormat="false" ht="15" hidden="false" customHeight="false" outlineLevel="0" collapsed="false">
      <c r="A24296" s="7" t="s">
        <v>34</v>
      </c>
      <c r="B24296" s="7" t="s">
        <v>124</v>
      </c>
      <c r="C24296" s="7" t="s">
        <v>1449</v>
      </c>
      <c r="D24296" s="7" t="n">
        <v>0</v>
      </c>
      <c r="E24296" s="7" t="n">
        <v>0</v>
      </c>
      <c r="F24296" s="7" t="n">
        <v>1</v>
      </c>
      <c r="G24296" s="7" t="n">
        <v>33.07</v>
      </c>
    </row>
    <row r="24297" customFormat="false" ht="15" hidden="false" customHeight="false" outlineLevel="0" collapsed="false">
      <c r="A24297" s="7" t="s">
        <v>34</v>
      </c>
      <c r="B24297" s="7" t="s">
        <v>124</v>
      </c>
      <c r="C24297" s="7" t="s">
        <v>1449</v>
      </c>
      <c r="D24297" s="7" t="n">
        <v>0</v>
      </c>
      <c r="E24297" s="7" t="n">
        <v>0</v>
      </c>
      <c r="F24297" s="7" t="n">
        <v>1</v>
      </c>
      <c r="G24297" s="7" t="n">
        <v>33.06</v>
      </c>
    </row>
    <row r="24298" customFormat="false" ht="15" hidden="false" customHeight="false" outlineLevel="0" collapsed="false">
      <c r="A24298" s="7" t="s">
        <v>34</v>
      </c>
      <c r="B24298" s="7" t="s">
        <v>124</v>
      </c>
      <c r="C24298" s="7" t="s">
        <v>1449</v>
      </c>
      <c r="D24298" s="7" t="n">
        <v>0</v>
      </c>
      <c r="E24298" s="7" t="n">
        <v>0</v>
      </c>
      <c r="F24298" s="7" t="n">
        <v>2</v>
      </c>
      <c r="G24298" s="7" t="n">
        <v>71.96</v>
      </c>
    </row>
    <row r="24299" customFormat="false" ht="15" hidden="false" customHeight="false" outlineLevel="0" collapsed="false">
      <c r="A24299" s="7" t="s">
        <v>34</v>
      </c>
      <c r="B24299" s="7" t="s">
        <v>124</v>
      </c>
      <c r="C24299" s="7" t="s">
        <v>1449</v>
      </c>
      <c r="D24299" s="7" t="n">
        <v>0</v>
      </c>
      <c r="E24299" s="7" t="n">
        <v>0</v>
      </c>
      <c r="F24299" s="7" t="n">
        <v>1</v>
      </c>
      <c r="G24299" s="7" t="n">
        <v>33.06</v>
      </c>
    </row>
    <row r="24300" customFormat="false" ht="15" hidden="false" customHeight="false" outlineLevel="0" collapsed="false">
      <c r="A24300" s="7" t="s">
        <v>34</v>
      </c>
      <c r="B24300" s="7" t="s">
        <v>124</v>
      </c>
      <c r="C24300" s="7" t="s">
        <v>1449</v>
      </c>
      <c r="D24300" s="7" t="n">
        <v>0</v>
      </c>
      <c r="E24300" s="7" t="n">
        <v>0</v>
      </c>
      <c r="F24300" s="7" t="n">
        <v>1</v>
      </c>
      <c r="G24300" s="7" t="n">
        <v>33.07</v>
      </c>
    </row>
    <row r="24301" customFormat="false" ht="15" hidden="false" customHeight="false" outlineLevel="0" collapsed="false">
      <c r="A24301" s="7" t="s">
        <v>34</v>
      </c>
      <c r="B24301" s="7" t="s">
        <v>124</v>
      </c>
      <c r="C24301" s="7" t="s">
        <v>1449</v>
      </c>
      <c r="D24301" s="7" t="n">
        <v>0</v>
      </c>
      <c r="E24301" s="7" t="n">
        <v>0</v>
      </c>
      <c r="F24301" s="7" t="n">
        <v>2</v>
      </c>
      <c r="G24301" s="7" t="n">
        <v>71.97</v>
      </c>
    </row>
    <row r="24302" customFormat="false" ht="15" hidden="false" customHeight="false" outlineLevel="0" collapsed="false">
      <c r="A24302" s="7" t="s">
        <v>34</v>
      </c>
      <c r="B24302" s="7" t="s">
        <v>124</v>
      </c>
      <c r="C24302" s="7" t="s">
        <v>1449</v>
      </c>
      <c r="D24302" s="7" t="n">
        <v>0</v>
      </c>
      <c r="E24302" s="7" t="n">
        <v>0</v>
      </c>
      <c r="F24302" s="7" t="n">
        <v>1</v>
      </c>
      <c r="G24302" s="7" t="n">
        <v>38.89</v>
      </c>
    </row>
    <row r="24303" customFormat="false" ht="15" hidden="false" customHeight="false" outlineLevel="0" collapsed="false">
      <c r="A24303" s="7" t="s">
        <v>34</v>
      </c>
      <c r="B24303" s="7" t="s">
        <v>124</v>
      </c>
      <c r="C24303" s="7" t="s">
        <v>1449</v>
      </c>
      <c r="D24303" s="7" t="n">
        <v>0</v>
      </c>
      <c r="E24303" s="7" t="n">
        <v>0</v>
      </c>
      <c r="F24303" s="7" t="n">
        <v>4</v>
      </c>
      <c r="G24303" s="7" t="n">
        <v>143.94</v>
      </c>
    </row>
    <row r="24304" customFormat="false" ht="15" hidden="false" customHeight="false" outlineLevel="0" collapsed="false">
      <c r="A24304" s="7" t="s">
        <v>34</v>
      </c>
      <c r="B24304" s="7" t="s">
        <v>124</v>
      </c>
      <c r="C24304" s="7" t="s">
        <v>1449</v>
      </c>
      <c r="D24304" s="7" t="n">
        <v>0</v>
      </c>
      <c r="E24304" s="7" t="n">
        <v>0</v>
      </c>
      <c r="F24304" s="7" t="n">
        <v>2</v>
      </c>
      <c r="G24304" s="7" t="n">
        <v>66.14</v>
      </c>
    </row>
    <row r="24305" customFormat="false" ht="15" hidden="false" customHeight="false" outlineLevel="0" collapsed="false">
      <c r="A24305" s="7" t="s">
        <v>34</v>
      </c>
      <c r="B24305" s="7" t="s">
        <v>124</v>
      </c>
      <c r="C24305" s="7" t="s">
        <v>1449</v>
      </c>
      <c r="D24305" s="7" t="n">
        <v>0</v>
      </c>
      <c r="E24305" s="7" t="n">
        <v>0</v>
      </c>
      <c r="F24305" s="7" t="n">
        <v>1</v>
      </c>
      <c r="G24305" s="7" t="n">
        <v>38.9</v>
      </c>
    </row>
    <row r="24306" customFormat="false" ht="15" hidden="false" customHeight="false" outlineLevel="0" collapsed="false">
      <c r="A24306" s="7" t="s">
        <v>34</v>
      </c>
      <c r="B24306" s="7" t="s">
        <v>124</v>
      </c>
      <c r="C24306" s="7" t="s">
        <v>1449</v>
      </c>
      <c r="D24306" s="7" t="n">
        <v>1</v>
      </c>
      <c r="E24306" s="7" t="n">
        <v>0.01</v>
      </c>
      <c r="F24306" s="7" t="n">
        <v>1</v>
      </c>
      <c r="G24306" s="7" t="n">
        <v>0.01</v>
      </c>
    </row>
    <row r="24307" customFormat="false" ht="15" hidden="false" customHeight="false" outlineLevel="0" collapsed="false">
      <c r="A24307" s="7" t="s">
        <v>34</v>
      </c>
      <c r="B24307" s="7" t="s">
        <v>124</v>
      </c>
      <c r="C24307" s="7" t="s">
        <v>1449</v>
      </c>
      <c r="D24307" s="7" t="n">
        <v>0</v>
      </c>
      <c r="E24307" s="7" t="n">
        <v>0</v>
      </c>
      <c r="F24307" s="7" t="n">
        <v>1</v>
      </c>
      <c r="G24307" s="7" t="n">
        <v>35.01</v>
      </c>
    </row>
    <row r="24308" customFormat="false" ht="15" hidden="false" customHeight="false" outlineLevel="0" collapsed="false">
      <c r="A24308" s="7" t="s">
        <v>34</v>
      </c>
      <c r="B24308" s="7" t="s">
        <v>124</v>
      </c>
      <c r="C24308" s="7" t="s">
        <v>1449</v>
      </c>
      <c r="D24308" s="7" t="n">
        <v>0</v>
      </c>
      <c r="E24308" s="7" t="n">
        <v>0</v>
      </c>
      <c r="F24308" s="7" t="n">
        <v>1</v>
      </c>
      <c r="G24308" s="7" t="n">
        <v>38.9</v>
      </c>
    </row>
    <row r="24309" customFormat="false" ht="15" hidden="false" customHeight="false" outlineLevel="0" collapsed="false">
      <c r="A24309" s="7" t="s">
        <v>34</v>
      </c>
      <c r="B24309" s="7" t="s">
        <v>124</v>
      </c>
      <c r="C24309" s="7" t="s">
        <v>1449</v>
      </c>
      <c r="D24309" s="7" t="n">
        <v>0</v>
      </c>
      <c r="E24309" s="7" t="n">
        <v>0</v>
      </c>
      <c r="F24309" s="7" t="n">
        <v>1</v>
      </c>
      <c r="G24309" s="7" t="n">
        <v>35.01</v>
      </c>
    </row>
    <row r="24310" customFormat="false" ht="15" hidden="false" customHeight="false" outlineLevel="0" collapsed="false">
      <c r="A24310" s="7" t="s">
        <v>34</v>
      </c>
      <c r="B24310" s="7" t="s">
        <v>124</v>
      </c>
      <c r="C24310" s="7" t="s">
        <v>1449</v>
      </c>
      <c r="D24310" s="7" t="n">
        <v>0</v>
      </c>
      <c r="E24310" s="7" t="n">
        <v>0</v>
      </c>
      <c r="F24310" s="7" t="n">
        <v>4</v>
      </c>
      <c r="G24310" s="7" t="n">
        <v>132.27</v>
      </c>
    </row>
    <row r="24311" customFormat="false" ht="15" hidden="false" customHeight="false" outlineLevel="0" collapsed="false">
      <c r="A24311" s="7" t="s">
        <v>34</v>
      </c>
      <c r="B24311" s="7" t="s">
        <v>124</v>
      </c>
      <c r="C24311" s="7" t="s">
        <v>1449</v>
      </c>
      <c r="D24311" s="7" t="n">
        <v>0</v>
      </c>
      <c r="E24311" s="7" t="n">
        <v>0</v>
      </c>
      <c r="F24311" s="7" t="n">
        <v>1</v>
      </c>
      <c r="G24311" s="7" t="n">
        <v>38.89</v>
      </c>
    </row>
    <row r="24312" customFormat="false" ht="15" hidden="false" customHeight="false" outlineLevel="0" collapsed="false">
      <c r="A24312" s="7" t="s">
        <v>34</v>
      </c>
      <c r="B24312" s="7" t="s">
        <v>124</v>
      </c>
      <c r="C24312" s="7" t="s">
        <v>1449</v>
      </c>
      <c r="D24312" s="7" t="n">
        <v>0</v>
      </c>
      <c r="E24312" s="7" t="n">
        <v>0</v>
      </c>
      <c r="F24312" s="7" t="n">
        <v>2</v>
      </c>
      <c r="G24312" s="7" t="n">
        <v>71.96</v>
      </c>
    </row>
    <row r="24313" customFormat="false" ht="15" hidden="false" customHeight="false" outlineLevel="0" collapsed="false">
      <c r="A24313" s="7" t="s">
        <v>34</v>
      </c>
      <c r="B24313" s="7" t="s">
        <v>124</v>
      </c>
      <c r="C24313" s="7" t="s">
        <v>1449</v>
      </c>
      <c r="D24313" s="7" t="n">
        <v>0</v>
      </c>
      <c r="E24313" s="7" t="n">
        <v>0</v>
      </c>
      <c r="F24313" s="7" t="n">
        <v>3</v>
      </c>
      <c r="G24313" s="7" t="n">
        <v>105.03</v>
      </c>
    </row>
    <row r="24314" customFormat="false" ht="15" hidden="false" customHeight="false" outlineLevel="0" collapsed="false">
      <c r="A24314" s="7" t="s">
        <v>34</v>
      </c>
      <c r="B24314" s="7" t="s">
        <v>124</v>
      </c>
      <c r="C24314" s="7" t="s">
        <v>1449</v>
      </c>
      <c r="D24314" s="7" t="n">
        <v>0</v>
      </c>
      <c r="E24314" s="7" t="n">
        <v>0</v>
      </c>
      <c r="F24314" s="7" t="n">
        <v>8</v>
      </c>
      <c r="G24314" s="7" t="n">
        <v>280.07</v>
      </c>
    </row>
    <row r="24315" customFormat="false" ht="15" hidden="false" customHeight="false" outlineLevel="0" collapsed="false">
      <c r="A24315" s="7" t="s">
        <v>34</v>
      </c>
      <c r="B24315" s="7" t="s">
        <v>124</v>
      </c>
      <c r="C24315" s="7" t="s">
        <v>1449</v>
      </c>
      <c r="D24315" s="7" t="n">
        <v>0</v>
      </c>
      <c r="E24315" s="7" t="n">
        <v>0</v>
      </c>
      <c r="F24315" s="7" t="n">
        <v>1</v>
      </c>
      <c r="G24315" s="7" t="n">
        <v>38.89</v>
      </c>
    </row>
    <row r="24316" customFormat="false" ht="15" hidden="false" customHeight="false" outlineLevel="0" collapsed="false">
      <c r="A24316" s="7" t="s">
        <v>34</v>
      </c>
      <c r="B24316" s="7" t="s">
        <v>124</v>
      </c>
      <c r="C24316" s="7" t="s">
        <v>1449</v>
      </c>
      <c r="D24316" s="7" t="n">
        <v>0</v>
      </c>
      <c r="E24316" s="7" t="n">
        <v>0</v>
      </c>
      <c r="F24316" s="7" t="n">
        <v>2</v>
      </c>
      <c r="G24316" s="7" t="n">
        <v>71.96</v>
      </c>
    </row>
    <row r="24317" customFormat="false" ht="15" hidden="false" customHeight="false" outlineLevel="0" collapsed="false">
      <c r="A24317" s="7" t="s">
        <v>34</v>
      </c>
      <c r="B24317" s="7" t="s">
        <v>124</v>
      </c>
      <c r="C24317" s="7" t="s">
        <v>1449</v>
      </c>
      <c r="D24317" s="7" t="n">
        <v>0</v>
      </c>
      <c r="E24317" s="7" t="n">
        <v>0</v>
      </c>
      <c r="F24317" s="7" t="n">
        <v>1</v>
      </c>
      <c r="G24317" s="7" t="n">
        <v>38.9</v>
      </c>
    </row>
    <row r="24318" customFormat="false" ht="15" hidden="false" customHeight="false" outlineLevel="0" collapsed="false">
      <c r="A24318" s="7" t="s">
        <v>34</v>
      </c>
      <c r="B24318" s="7" t="s">
        <v>124</v>
      </c>
      <c r="C24318" s="7" t="s">
        <v>1449</v>
      </c>
      <c r="D24318" s="7" t="n">
        <v>0</v>
      </c>
      <c r="E24318" s="7" t="n">
        <v>0</v>
      </c>
      <c r="F24318" s="7" t="n">
        <v>1</v>
      </c>
      <c r="G24318" s="7" t="n">
        <v>38.9</v>
      </c>
    </row>
    <row r="24319" customFormat="false" ht="15" hidden="false" customHeight="false" outlineLevel="0" collapsed="false">
      <c r="A24319" s="7" t="s">
        <v>34</v>
      </c>
      <c r="B24319" s="7" t="s">
        <v>124</v>
      </c>
      <c r="C24319" s="7" t="s">
        <v>1449</v>
      </c>
      <c r="D24319" s="7" t="n">
        <v>0</v>
      </c>
      <c r="E24319" s="7" t="n">
        <v>0</v>
      </c>
      <c r="F24319" s="7" t="n">
        <v>1</v>
      </c>
      <c r="G24319" s="7" t="n">
        <v>35.01</v>
      </c>
    </row>
    <row r="24320" customFormat="false" ht="15" hidden="false" customHeight="false" outlineLevel="0" collapsed="false">
      <c r="A24320" s="7" t="s">
        <v>34</v>
      </c>
      <c r="B24320" s="7" t="s">
        <v>124</v>
      </c>
      <c r="C24320" s="7" t="s">
        <v>1449</v>
      </c>
      <c r="D24320" s="7" t="n">
        <v>0</v>
      </c>
      <c r="E24320" s="7" t="n">
        <v>0</v>
      </c>
      <c r="F24320" s="7" t="n">
        <v>5</v>
      </c>
      <c r="G24320" s="7" t="n">
        <v>182.84</v>
      </c>
    </row>
    <row r="24321" customFormat="false" ht="15" hidden="false" customHeight="false" outlineLevel="0" collapsed="false">
      <c r="A24321" s="7" t="s">
        <v>34</v>
      </c>
      <c r="B24321" s="7" t="s">
        <v>124</v>
      </c>
      <c r="C24321" s="7" t="s">
        <v>1449</v>
      </c>
      <c r="D24321" s="7" t="n">
        <v>0</v>
      </c>
      <c r="E24321" s="7" t="n">
        <v>0</v>
      </c>
      <c r="F24321" s="7" t="n">
        <v>2</v>
      </c>
      <c r="G24321" s="7" t="n">
        <v>71.97</v>
      </c>
    </row>
    <row r="24322" customFormat="false" ht="15" hidden="false" customHeight="false" outlineLevel="0" collapsed="false">
      <c r="A24322" s="7" t="s">
        <v>34</v>
      </c>
      <c r="B24322" s="7" t="s">
        <v>143</v>
      </c>
      <c r="C24322" s="7" t="s">
        <v>1450</v>
      </c>
      <c r="D24322" s="7" t="n">
        <v>0</v>
      </c>
      <c r="E24322" s="7" t="n">
        <v>0</v>
      </c>
      <c r="F24322" s="7" t="n">
        <v>3</v>
      </c>
      <c r="G24322" s="7" t="n">
        <v>118.41</v>
      </c>
    </row>
    <row r="24323" customFormat="false" ht="15" hidden="false" customHeight="false" outlineLevel="0" collapsed="false">
      <c r="A24323" s="7" t="s">
        <v>34</v>
      </c>
      <c r="B24323" s="7" t="s">
        <v>143</v>
      </c>
      <c r="C24323" s="7" t="s">
        <v>1450</v>
      </c>
      <c r="D24323" s="7" t="n">
        <v>0</v>
      </c>
      <c r="E24323" s="7" t="n">
        <v>0</v>
      </c>
      <c r="F24323" s="7" t="n">
        <v>2</v>
      </c>
      <c r="G24323" s="7" t="n">
        <v>84.58</v>
      </c>
    </row>
    <row r="24324" customFormat="false" ht="15" hidden="false" customHeight="false" outlineLevel="0" collapsed="false">
      <c r="A24324" s="7" t="s">
        <v>34</v>
      </c>
      <c r="B24324" s="7" t="s">
        <v>143</v>
      </c>
      <c r="C24324" s="7" t="s">
        <v>1450</v>
      </c>
      <c r="D24324" s="7" t="n">
        <v>0</v>
      </c>
      <c r="E24324" s="7" t="n">
        <v>0</v>
      </c>
      <c r="F24324" s="7" t="n">
        <v>1</v>
      </c>
      <c r="G24324" s="7" t="n">
        <v>38.06</v>
      </c>
    </row>
    <row r="24325" customFormat="false" ht="15" hidden="false" customHeight="false" outlineLevel="0" collapsed="false">
      <c r="A24325" s="7" t="s">
        <v>34</v>
      </c>
      <c r="B24325" s="7" t="s">
        <v>143</v>
      </c>
      <c r="C24325" s="7" t="s">
        <v>1450</v>
      </c>
      <c r="D24325" s="7" t="n">
        <v>0</v>
      </c>
      <c r="E24325" s="7" t="n">
        <v>0</v>
      </c>
      <c r="F24325" s="7" t="n">
        <v>2</v>
      </c>
      <c r="G24325" s="7" t="n">
        <v>76.12</v>
      </c>
    </row>
    <row r="24326" customFormat="false" ht="15" hidden="false" customHeight="false" outlineLevel="0" collapsed="false">
      <c r="A24326" s="7" t="s">
        <v>34</v>
      </c>
      <c r="B24326" s="7" t="s">
        <v>143</v>
      </c>
      <c r="C24326" s="7" t="s">
        <v>1450</v>
      </c>
      <c r="D24326" s="7" t="n">
        <v>0</v>
      </c>
      <c r="E24326" s="7" t="n">
        <v>0</v>
      </c>
      <c r="F24326" s="7" t="n">
        <v>4</v>
      </c>
      <c r="G24326" s="7" t="n">
        <v>169.16</v>
      </c>
    </row>
    <row r="24327" customFormat="false" ht="15" hidden="false" customHeight="false" outlineLevel="0" collapsed="false">
      <c r="A24327" s="7" t="s">
        <v>34</v>
      </c>
      <c r="B24327" s="7" t="s">
        <v>143</v>
      </c>
      <c r="C24327" s="7" t="s">
        <v>1450</v>
      </c>
      <c r="D24327" s="7" t="n">
        <v>0</v>
      </c>
      <c r="E24327" s="7" t="n">
        <v>0</v>
      </c>
      <c r="F24327" s="7" t="n">
        <v>1</v>
      </c>
      <c r="G24327" s="7" t="n">
        <v>42.29</v>
      </c>
    </row>
    <row r="24328" customFormat="false" ht="15" hidden="false" customHeight="false" outlineLevel="0" collapsed="false">
      <c r="A24328" s="7" t="s">
        <v>34</v>
      </c>
      <c r="B24328" s="7" t="s">
        <v>143</v>
      </c>
      <c r="C24328" s="7" t="s">
        <v>1450</v>
      </c>
      <c r="D24328" s="7" t="n">
        <v>0</v>
      </c>
      <c r="E24328" s="7" t="n">
        <v>0</v>
      </c>
      <c r="F24328" s="7" t="n">
        <v>1</v>
      </c>
      <c r="G24328" s="7" t="n">
        <v>42.29</v>
      </c>
    </row>
    <row r="24329" customFormat="false" ht="15" hidden="false" customHeight="false" outlineLevel="0" collapsed="false">
      <c r="A24329" s="7" t="s">
        <v>34</v>
      </c>
      <c r="B24329" s="7" t="s">
        <v>143</v>
      </c>
      <c r="C24329" s="7" t="s">
        <v>1450</v>
      </c>
      <c r="D24329" s="7" t="n">
        <v>0</v>
      </c>
      <c r="E24329" s="7" t="n">
        <v>0</v>
      </c>
      <c r="F24329" s="7" t="n">
        <v>1</v>
      </c>
      <c r="G24329" s="7" t="n">
        <v>42.29</v>
      </c>
    </row>
    <row r="24330" customFormat="false" ht="15" hidden="false" customHeight="false" outlineLevel="0" collapsed="false">
      <c r="A24330" s="7" t="s">
        <v>34</v>
      </c>
      <c r="B24330" s="7" t="s">
        <v>143</v>
      </c>
      <c r="C24330" s="7" t="s">
        <v>1450</v>
      </c>
      <c r="D24330" s="7" t="n">
        <v>0</v>
      </c>
      <c r="E24330" s="7" t="n">
        <v>0</v>
      </c>
      <c r="F24330" s="7" t="n">
        <v>1</v>
      </c>
      <c r="G24330" s="7" t="n">
        <v>42.29</v>
      </c>
    </row>
    <row r="24331" customFormat="false" ht="15" hidden="false" customHeight="false" outlineLevel="0" collapsed="false">
      <c r="A24331" s="7" t="s">
        <v>34</v>
      </c>
      <c r="B24331" s="7" t="s">
        <v>143</v>
      </c>
      <c r="C24331" s="7" t="s">
        <v>1450</v>
      </c>
      <c r="D24331" s="7" t="n">
        <v>0</v>
      </c>
      <c r="E24331" s="7" t="n">
        <v>0</v>
      </c>
      <c r="F24331" s="7" t="n">
        <v>4</v>
      </c>
      <c r="G24331" s="7" t="n">
        <v>152.24</v>
      </c>
    </row>
    <row r="24332" customFormat="false" ht="15" hidden="false" customHeight="false" outlineLevel="0" collapsed="false">
      <c r="A24332" s="7" t="s">
        <v>34</v>
      </c>
      <c r="B24332" s="7" t="s">
        <v>143</v>
      </c>
      <c r="C24332" s="7" t="s">
        <v>1450</v>
      </c>
      <c r="D24332" s="7" t="n">
        <v>0</v>
      </c>
      <c r="E24332" s="7" t="n">
        <v>0</v>
      </c>
      <c r="F24332" s="7" t="n">
        <v>1</v>
      </c>
      <c r="G24332" s="7" t="n">
        <v>42.29</v>
      </c>
    </row>
    <row r="24333" customFormat="false" ht="15" hidden="false" customHeight="false" outlineLevel="0" collapsed="false">
      <c r="A24333" s="7" t="s">
        <v>34</v>
      </c>
      <c r="B24333" s="7" t="s">
        <v>143</v>
      </c>
      <c r="C24333" s="7" t="s">
        <v>1450</v>
      </c>
      <c r="D24333" s="7" t="n">
        <v>37</v>
      </c>
      <c r="E24333" s="7" t="n">
        <v>1488.94</v>
      </c>
      <c r="F24333" s="7" t="n">
        <v>27</v>
      </c>
      <c r="G24333" s="7" t="n">
        <v>1085.97</v>
      </c>
    </row>
    <row r="24334" customFormat="false" ht="15" hidden="false" customHeight="false" outlineLevel="0" collapsed="false">
      <c r="A24334" s="7" t="s">
        <v>34</v>
      </c>
      <c r="B24334" s="7" t="s">
        <v>143</v>
      </c>
      <c r="C24334" s="7" t="s">
        <v>1450</v>
      </c>
      <c r="D24334" s="7" t="n">
        <v>0</v>
      </c>
      <c r="E24334" s="7" t="n">
        <v>0</v>
      </c>
      <c r="F24334" s="7" t="n">
        <v>1</v>
      </c>
      <c r="G24334" s="7" t="n">
        <v>42.29</v>
      </c>
    </row>
    <row r="24335" customFormat="false" ht="15" hidden="false" customHeight="false" outlineLevel="0" collapsed="false">
      <c r="A24335" s="7" t="s">
        <v>34</v>
      </c>
      <c r="B24335" s="7" t="s">
        <v>143</v>
      </c>
      <c r="C24335" s="7" t="s">
        <v>1450</v>
      </c>
      <c r="D24335" s="7" t="n">
        <v>0</v>
      </c>
      <c r="E24335" s="7" t="n">
        <v>0</v>
      </c>
      <c r="F24335" s="7" t="n">
        <v>2</v>
      </c>
      <c r="G24335" s="7" t="n">
        <v>84.58</v>
      </c>
    </row>
    <row r="24336" customFormat="false" ht="15" hidden="false" customHeight="false" outlineLevel="0" collapsed="false">
      <c r="A24336" s="7" t="s">
        <v>34</v>
      </c>
      <c r="B24336" s="7" t="s">
        <v>143</v>
      </c>
      <c r="C24336" s="7" t="s">
        <v>1450</v>
      </c>
      <c r="D24336" s="7" t="n">
        <v>0</v>
      </c>
      <c r="E24336" s="7" t="n">
        <v>0</v>
      </c>
      <c r="F24336" s="7" t="n">
        <v>4</v>
      </c>
      <c r="G24336" s="7" t="n">
        <v>152.24</v>
      </c>
    </row>
    <row r="24337" customFormat="false" ht="15" hidden="false" customHeight="false" outlineLevel="0" collapsed="false">
      <c r="A24337" s="7" t="s">
        <v>34</v>
      </c>
      <c r="B24337" s="7" t="s">
        <v>143</v>
      </c>
      <c r="C24337" s="7" t="s">
        <v>1450</v>
      </c>
      <c r="D24337" s="7" t="n">
        <v>0</v>
      </c>
      <c r="E24337" s="7" t="n">
        <v>0</v>
      </c>
      <c r="F24337" s="7" t="n">
        <v>1</v>
      </c>
      <c r="G24337" s="7" t="n">
        <v>42.29</v>
      </c>
    </row>
    <row r="24338" customFormat="false" ht="15" hidden="false" customHeight="false" outlineLevel="0" collapsed="false">
      <c r="A24338" s="7" t="s">
        <v>34</v>
      </c>
      <c r="B24338" s="7" t="s">
        <v>143</v>
      </c>
      <c r="C24338" s="7" t="s">
        <v>1450</v>
      </c>
      <c r="D24338" s="7" t="n">
        <v>0</v>
      </c>
      <c r="E24338" s="7" t="n">
        <v>0</v>
      </c>
      <c r="F24338" s="7" t="n">
        <v>1</v>
      </c>
      <c r="G24338" s="7" t="n">
        <v>38.06</v>
      </c>
    </row>
    <row r="24339" customFormat="false" ht="15" hidden="false" customHeight="false" outlineLevel="0" collapsed="false">
      <c r="A24339" s="7" t="s">
        <v>34</v>
      </c>
      <c r="B24339" s="7" t="s">
        <v>143</v>
      </c>
      <c r="C24339" s="7" t="s">
        <v>1450</v>
      </c>
      <c r="D24339" s="7" t="n">
        <v>0</v>
      </c>
      <c r="E24339" s="7" t="n">
        <v>0</v>
      </c>
      <c r="F24339" s="7" t="n">
        <v>1</v>
      </c>
      <c r="G24339" s="7" t="n">
        <v>42.28</v>
      </c>
    </row>
    <row r="24340" customFormat="false" ht="15" hidden="false" customHeight="false" outlineLevel="0" collapsed="false">
      <c r="A24340" s="7" t="s">
        <v>34</v>
      </c>
      <c r="B24340" s="7" t="s">
        <v>143</v>
      </c>
      <c r="C24340" s="7" t="s">
        <v>1450</v>
      </c>
      <c r="D24340" s="7" t="n">
        <v>0</v>
      </c>
      <c r="E24340" s="7" t="n">
        <v>0</v>
      </c>
      <c r="F24340" s="7" t="n">
        <v>3</v>
      </c>
      <c r="G24340" s="7" t="n">
        <v>120.53</v>
      </c>
    </row>
    <row r="24341" customFormat="false" ht="15" hidden="false" customHeight="false" outlineLevel="0" collapsed="false">
      <c r="A24341" s="7" t="s">
        <v>34</v>
      </c>
      <c r="B24341" s="7" t="s">
        <v>143</v>
      </c>
      <c r="C24341" s="7" t="s">
        <v>1450</v>
      </c>
      <c r="D24341" s="7" t="n">
        <v>0</v>
      </c>
      <c r="E24341" s="7" t="n">
        <v>0</v>
      </c>
      <c r="F24341" s="7" t="n">
        <v>1</v>
      </c>
      <c r="G24341" s="7" t="n">
        <v>42.29</v>
      </c>
    </row>
    <row r="24342" customFormat="false" ht="15" hidden="false" customHeight="false" outlineLevel="0" collapsed="false">
      <c r="A24342" s="7" t="s">
        <v>34</v>
      </c>
      <c r="B24342" s="7" t="s">
        <v>143</v>
      </c>
      <c r="C24342" s="7" t="s">
        <v>1450</v>
      </c>
      <c r="D24342" s="7" t="n">
        <v>0</v>
      </c>
      <c r="E24342" s="7" t="n">
        <v>0</v>
      </c>
      <c r="F24342" s="7" t="n">
        <v>6</v>
      </c>
      <c r="G24342" s="7" t="n">
        <v>241.05</v>
      </c>
    </row>
    <row r="24343" customFormat="false" ht="15" hidden="false" customHeight="false" outlineLevel="0" collapsed="false">
      <c r="A24343" s="7" t="s">
        <v>34</v>
      </c>
      <c r="B24343" s="7" t="s">
        <v>143</v>
      </c>
      <c r="C24343" s="7" t="s">
        <v>1450</v>
      </c>
      <c r="D24343" s="7" t="n">
        <v>0</v>
      </c>
      <c r="E24343" s="7" t="n">
        <v>0</v>
      </c>
      <c r="F24343" s="7" t="n">
        <v>1</v>
      </c>
      <c r="G24343" s="7" t="n">
        <v>38.06</v>
      </c>
    </row>
    <row r="24344" customFormat="false" ht="15" hidden="false" customHeight="false" outlineLevel="0" collapsed="false">
      <c r="A24344" s="7" t="s">
        <v>34</v>
      </c>
      <c r="B24344" s="7" t="s">
        <v>143</v>
      </c>
      <c r="C24344" s="7" t="s">
        <v>1450</v>
      </c>
      <c r="D24344" s="7" t="n">
        <v>0</v>
      </c>
      <c r="E24344" s="7" t="n">
        <v>0</v>
      </c>
      <c r="F24344" s="7" t="n">
        <v>2</v>
      </c>
      <c r="G24344" s="7" t="n">
        <v>71.9</v>
      </c>
    </row>
    <row r="24345" customFormat="false" ht="15" hidden="false" customHeight="false" outlineLevel="0" collapsed="false">
      <c r="A24345" s="7" t="s">
        <v>34</v>
      </c>
      <c r="B24345" s="7" t="s">
        <v>143</v>
      </c>
      <c r="C24345" s="7" t="s">
        <v>1450</v>
      </c>
      <c r="D24345" s="7" t="n">
        <v>0</v>
      </c>
      <c r="E24345" s="7" t="n">
        <v>0</v>
      </c>
      <c r="F24345" s="7" t="n">
        <v>1</v>
      </c>
      <c r="G24345" s="7" t="n">
        <v>42.28</v>
      </c>
    </row>
    <row r="24346" customFormat="false" ht="15" hidden="false" customHeight="false" outlineLevel="0" collapsed="false">
      <c r="A24346" s="7" t="s">
        <v>34</v>
      </c>
      <c r="B24346" s="7" t="s">
        <v>143</v>
      </c>
      <c r="C24346" s="7" t="s">
        <v>1450</v>
      </c>
      <c r="D24346" s="7" t="n">
        <v>0</v>
      </c>
      <c r="E24346" s="7" t="n">
        <v>0</v>
      </c>
      <c r="F24346" s="7" t="n">
        <v>1</v>
      </c>
      <c r="G24346" s="7" t="n">
        <v>42.29</v>
      </c>
    </row>
    <row r="24347" customFormat="false" ht="15" hidden="false" customHeight="false" outlineLevel="0" collapsed="false">
      <c r="A24347" s="7" t="s">
        <v>34</v>
      </c>
      <c r="B24347" s="7" t="s">
        <v>143</v>
      </c>
      <c r="C24347" s="7" t="s">
        <v>1450</v>
      </c>
      <c r="D24347" s="7" t="n">
        <v>0</v>
      </c>
      <c r="E24347" s="7" t="n">
        <v>0</v>
      </c>
      <c r="F24347" s="7" t="n">
        <v>4</v>
      </c>
      <c r="G24347" s="7" t="n">
        <v>169.16</v>
      </c>
    </row>
    <row r="24348" customFormat="false" ht="15" hidden="false" customHeight="false" outlineLevel="0" collapsed="false">
      <c r="A24348" s="7" t="s">
        <v>34</v>
      </c>
      <c r="B24348" s="7" t="s">
        <v>143</v>
      </c>
      <c r="C24348" s="7" t="s">
        <v>1450</v>
      </c>
      <c r="D24348" s="7" t="n">
        <v>0</v>
      </c>
      <c r="E24348" s="7" t="n">
        <v>0</v>
      </c>
      <c r="F24348" s="7" t="n">
        <v>1</v>
      </c>
      <c r="G24348" s="7" t="n">
        <v>42.29</v>
      </c>
    </row>
    <row r="24349" customFormat="false" ht="15" hidden="false" customHeight="false" outlineLevel="0" collapsed="false">
      <c r="A24349" s="7" t="s">
        <v>34</v>
      </c>
      <c r="B24349" s="7" t="s">
        <v>143</v>
      </c>
      <c r="C24349" s="7" t="s">
        <v>1450</v>
      </c>
      <c r="D24349" s="7" t="n">
        <v>0</v>
      </c>
      <c r="E24349" s="7" t="n">
        <v>0</v>
      </c>
      <c r="F24349" s="7" t="n">
        <v>6</v>
      </c>
      <c r="G24349" s="7" t="n">
        <v>253.73</v>
      </c>
    </row>
    <row r="24350" customFormat="false" ht="15" hidden="false" customHeight="false" outlineLevel="0" collapsed="false">
      <c r="A24350" s="7" t="s">
        <v>34</v>
      </c>
      <c r="B24350" s="7" t="s">
        <v>120</v>
      </c>
      <c r="C24350" s="7" t="s">
        <v>1451</v>
      </c>
      <c r="D24350" s="7" t="n">
        <v>0</v>
      </c>
      <c r="E24350" s="7" t="n">
        <v>0</v>
      </c>
      <c r="F24350" s="7" t="n">
        <v>2</v>
      </c>
      <c r="G24350" s="7" t="n">
        <v>84.58</v>
      </c>
    </row>
    <row r="24351" customFormat="false" ht="15" hidden="false" customHeight="false" outlineLevel="0" collapsed="false">
      <c r="A24351" s="7" t="s">
        <v>34</v>
      </c>
      <c r="B24351" s="7" t="s">
        <v>120</v>
      </c>
      <c r="C24351" s="7" t="s">
        <v>1451</v>
      </c>
      <c r="D24351" s="7" t="n">
        <v>0</v>
      </c>
      <c r="E24351" s="7" t="n">
        <v>0</v>
      </c>
      <c r="F24351" s="7" t="n">
        <v>1</v>
      </c>
      <c r="G24351" s="7" t="n">
        <v>38.06</v>
      </c>
    </row>
    <row r="24352" customFormat="false" ht="15" hidden="false" customHeight="false" outlineLevel="0" collapsed="false">
      <c r="A24352" s="7" t="s">
        <v>34</v>
      </c>
      <c r="B24352" s="7" t="s">
        <v>120</v>
      </c>
      <c r="C24352" s="7" t="s">
        <v>1451</v>
      </c>
      <c r="D24352" s="7" t="n">
        <v>0</v>
      </c>
      <c r="E24352" s="7" t="n">
        <v>0</v>
      </c>
      <c r="F24352" s="7" t="n">
        <v>1</v>
      </c>
      <c r="G24352" s="7" t="n">
        <v>42.29</v>
      </c>
    </row>
    <row r="24353" customFormat="false" ht="15" hidden="false" customHeight="false" outlineLevel="0" collapsed="false">
      <c r="A24353" s="7" t="s">
        <v>34</v>
      </c>
      <c r="B24353" s="7" t="s">
        <v>120</v>
      </c>
      <c r="C24353" s="7" t="s">
        <v>1451</v>
      </c>
      <c r="D24353" s="7" t="n">
        <v>0</v>
      </c>
      <c r="E24353" s="7" t="n">
        <v>0</v>
      </c>
      <c r="F24353" s="7" t="n">
        <v>1</v>
      </c>
      <c r="G24353" s="7" t="n">
        <v>42.29</v>
      </c>
    </row>
    <row r="24354" customFormat="false" ht="15" hidden="false" customHeight="false" outlineLevel="0" collapsed="false">
      <c r="A24354" s="7" t="s">
        <v>34</v>
      </c>
      <c r="B24354" s="7" t="s">
        <v>120</v>
      </c>
      <c r="C24354" s="7" t="s">
        <v>1451</v>
      </c>
      <c r="D24354" s="7" t="n">
        <v>8</v>
      </c>
      <c r="E24354" s="7" t="n">
        <v>296.04</v>
      </c>
      <c r="F24354" s="7" t="n">
        <v>4</v>
      </c>
      <c r="G24354" s="7" t="n">
        <v>164.93</v>
      </c>
    </row>
    <row r="24355" customFormat="false" ht="15" hidden="false" customHeight="false" outlineLevel="0" collapsed="false">
      <c r="A24355" s="7" t="s">
        <v>34</v>
      </c>
      <c r="B24355" s="7" t="s">
        <v>120</v>
      </c>
      <c r="C24355" s="7" t="s">
        <v>1451</v>
      </c>
      <c r="D24355" s="7" t="n">
        <v>1</v>
      </c>
      <c r="E24355" s="7" t="n">
        <v>34.5</v>
      </c>
      <c r="F24355" s="7" t="n">
        <v>0</v>
      </c>
      <c r="G24355" s="7" t="n">
        <v>0</v>
      </c>
    </row>
    <row r="24356" customFormat="false" ht="15" hidden="false" customHeight="false" outlineLevel="0" collapsed="false">
      <c r="A24356" s="7" t="s">
        <v>34</v>
      </c>
      <c r="B24356" s="7" t="s">
        <v>120</v>
      </c>
      <c r="C24356" s="7" t="s">
        <v>1451</v>
      </c>
      <c r="D24356" s="7" t="n">
        <v>0</v>
      </c>
      <c r="E24356" s="7" t="n">
        <v>0</v>
      </c>
      <c r="F24356" s="7" t="n">
        <v>1</v>
      </c>
      <c r="G24356" s="7" t="n">
        <v>42.29</v>
      </c>
    </row>
    <row r="24357" customFormat="false" ht="15" hidden="false" customHeight="false" outlineLevel="0" collapsed="false">
      <c r="A24357" s="7" t="s">
        <v>34</v>
      </c>
      <c r="B24357" s="7" t="s">
        <v>120</v>
      </c>
      <c r="C24357" s="7" t="s">
        <v>1451</v>
      </c>
      <c r="D24357" s="7" t="n">
        <v>0</v>
      </c>
      <c r="E24357" s="7" t="n">
        <v>0</v>
      </c>
      <c r="F24357" s="7" t="n">
        <v>1</v>
      </c>
      <c r="G24357" s="7" t="n">
        <v>42.29</v>
      </c>
    </row>
    <row r="24358" customFormat="false" ht="15" hidden="false" customHeight="false" outlineLevel="0" collapsed="false">
      <c r="A24358" s="7" t="s">
        <v>34</v>
      </c>
      <c r="B24358" s="7" t="s">
        <v>105</v>
      </c>
      <c r="C24358" s="7" t="s">
        <v>1453</v>
      </c>
      <c r="D24358" s="7" t="n">
        <v>0</v>
      </c>
      <c r="E24358" s="7" t="n">
        <v>0</v>
      </c>
      <c r="F24358" s="7" t="n">
        <v>1</v>
      </c>
      <c r="G24358" s="7" t="n">
        <v>66.03</v>
      </c>
    </row>
    <row r="24359" customFormat="false" ht="15" hidden="false" customHeight="false" outlineLevel="0" collapsed="false">
      <c r="A24359" s="7" t="s">
        <v>34</v>
      </c>
      <c r="B24359" s="7" t="s">
        <v>105</v>
      </c>
      <c r="C24359" s="7" t="s">
        <v>1453</v>
      </c>
      <c r="D24359" s="7" t="n">
        <v>0</v>
      </c>
      <c r="E24359" s="7" t="n">
        <v>0</v>
      </c>
      <c r="F24359" s="7" t="n">
        <v>1</v>
      </c>
      <c r="G24359" s="7" t="n">
        <v>66.02</v>
      </c>
    </row>
    <row r="24360" customFormat="false" ht="15" hidden="false" customHeight="false" outlineLevel="0" collapsed="false">
      <c r="A24360" s="7" t="s">
        <v>34</v>
      </c>
      <c r="B24360" s="7" t="s">
        <v>105</v>
      </c>
      <c r="C24360" s="7" t="s">
        <v>1453</v>
      </c>
      <c r="D24360" s="7" t="n">
        <v>0</v>
      </c>
      <c r="E24360" s="7" t="n">
        <v>0</v>
      </c>
      <c r="F24360" s="7" t="n">
        <v>1</v>
      </c>
      <c r="G24360" s="7" t="n">
        <v>59.42</v>
      </c>
    </row>
    <row r="24361" customFormat="false" ht="15" hidden="false" customHeight="false" outlineLevel="0" collapsed="false">
      <c r="A24361" s="7" t="s">
        <v>34</v>
      </c>
      <c r="B24361" s="7" t="s">
        <v>105</v>
      </c>
      <c r="C24361" s="7" t="s">
        <v>1453</v>
      </c>
      <c r="D24361" s="7" t="n">
        <v>0</v>
      </c>
      <c r="E24361" s="7" t="n">
        <v>0</v>
      </c>
      <c r="F24361" s="7" t="n">
        <v>1</v>
      </c>
      <c r="G24361" s="7" t="n">
        <v>59.42</v>
      </c>
    </row>
    <row r="24362" customFormat="false" ht="15" hidden="false" customHeight="false" outlineLevel="0" collapsed="false">
      <c r="A24362" s="7" t="s">
        <v>34</v>
      </c>
      <c r="B24362" s="7" t="s">
        <v>105</v>
      </c>
      <c r="C24362" s="7" t="s">
        <v>1453</v>
      </c>
      <c r="D24362" s="7" t="n">
        <v>0</v>
      </c>
      <c r="E24362" s="7" t="n">
        <v>0</v>
      </c>
      <c r="F24362" s="7" t="n">
        <v>2</v>
      </c>
      <c r="G24362" s="7" t="n">
        <v>132.04</v>
      </c>
    </row>
    <row r="24363" customFormat="false" ht="15" hidden="false" customHeight="false" outlineLevel="0" collapsed="false">
      <c r="A24363" s="7" t="s">
        <v>34</v>
      </c>
      <c r="B24363" s="7" t="s">
        <v>105</v>
      </c>
      <c r="C24363" s="7" t="s">
        <v>1453</v>
      </c>
      <c r="D24363" s="7" t="n">
        <v>0</v>
      </c>
      <c r="E24363" s="7" t="n">
        <v>0</v>
      </c>
      <c r="F24363" s="7" t="n">
        <v>1</v>
      </c>
      <c r="G24363" s="7" t="n">
        <v>59.41</v>
      </c>
    </row>
    <row r="24364" customFormat="false" ht="15" hidden="false" customHeight="false" outlineLevel="0" collapsed="false">
      <c r="A24364" s="7" t="s">
        <v>34</v>
      </c>
      <c r="B24364" s="7" t="s">
        <v>105</v>
      </c>
      <c r="C24364" s="7" t="s">
        <v>1453</v>
      </c>
      <c r="D24364" s="7" t="n">
        <v>0</v>
      </c>
      <c r="E24364" s="7" t="n">
        <v>0</v>
      </c>
      <c r="F24364" s="7" t="n">
        <v>1</v>
      </c>
      <c r="G24364" s="7" t="n">
        <v>59.42</v>
      </c>
    </row>
    <row r="24365" customFormat="false" ht="15" hidden="false" customHeight="false" outlineLevel="0" collapsed="false">
      <c r="A24365" s="7" t="s">
        <v>34</v>
      </c>
      <c r="B24365" s="7" t="s">
        <v>105</v>
      </c>
      <c r="C24365" s="7" t="s">
        <v>1453</v>
      </c>
      <c r="D24365" s="7" t="n">
        <v>0</v>
      </c>
      <c r="E24365" s="7" t="n">
        <v>0</v>
      </c>
      <c r="F24365" s="7" t="n">
        <v>1</v>
      </c>
      <c r="G24365" s="7" t="n">
        <v>59.42</v>
      </c>
    </row>
    <row r="24366" customFormat="false" ht="15" hidden="false" customHeight="false" outlineLevel="0" collapsed="false">
      <c r="A24366" s="7" t="s">
        <v>34</v>
      </c>
      <c r="B24366" s="7" t="s">
        <v>105</v>
      </c>
      <c r="C24366" s="7" t="s">
        <v>1453</v>
      </c>
      <c r="D24366" s="7" t="n">
        <v>0</v>
      </c>
      <c r="E24366" s="7" t="n">
        <v>0</v>
      </c>
      <c r="F24366" s="7" t="n">
        <v>1</v>
      </c>
      <c r="G24366" s="7" t="n">
        <v>59.42</v>
      </c>
    </row>
    <row r="24367" customFormat="false" ht="15" hidden="false" customHeight="false" outlineLevel="0" collapsed="false">
      <c r="A24367" s="7" t="s">
        <v>34</v>
      </c>
      <c r="B24367" s="7" t="s">
        <v>105</v>
      </c>
      <c r="C24367" s="7" t="s">
        <v>1453</v>
      </c>
      <c r="D24367" s="7" t="n">
        <v>41</v>
      </c>
      <c r="E24367" s="7" t="n">
        <v>2518.71</v>
      </c>
      <c r="F24367" s="7" t="n">
        <v>41</v>
      </c>
      <c r="G24367" s="7" t="n">
        <v>2601.21</v>
      </c>
    </row>
    <row r="24368" customFormat="false" ht="15" hidden="false" customHeight="false" outlineLevel="0" collapsed="false">
      <c r="A24368" s="7" t="s">
        <v>34</v>
      </c>
      <c r="B24368" s="7" t="s">
        <v>105</v>
      </c>
      <c r="C24368" s="7" t="s">
        <v>1453</v>
      </c>
      <c r="D24368" s="7" t="n">
        <v>0</v>
      </c>
      <c r="E24368" s="7" t="n">
        <v>0</v>
      </c>
      <c r="F24368" s="7" t="n">
        <v>1</v>
      </c>
      <c r="G24368" s="7" t="n">
        <v>59.42</v>
      </c>
    </row>
    <row r="24369" customFormat="false" ht="15" hidden="false" customHeight="false" outlineLevel="0" collapsed="false">
      <c r="A24369" s="7" t="s">
        <v>34</v>
      </c>
      <c r="B24369" s="7" t="s">
        <v>105</v>
      </c>
      <c r="C24369" s="7" t="s">
        <v>1453</v>
      </c>
      <c r="D24369" s="7" t="n">
        <v>0</v>
      </c>
      <c r="E24369" s="7" t="n">
        <v>0</v>
      </c>
      <c r="F24369" s="7" t="n">
        <v>1</v>
      </c>
      <c r="G24369" s="7" t="n">
        <v>59.42</v>
      </c>
    </row>
    <row r="24370" customFormat="false" ht="15" hidden="false" customHeight="false" outlineLevel="0" collapsed="false">
      <c r="A24370" s="7" t="s">
        <v>34</v>
      </c>
      <c r="B24370" s="7" t="s">
        <v>105</v>
      </c>
      <c r="C24370" s="7" t="s">
        <v>1453</v>
      </c>
      <c r="D24370" s="7" t="n">
        <v>0</v>
      </c>
      <c r="E24370" s="7" t="n">
        <v>0</v>
      </c>
      <c r="F24370" s="7" t="n">
        <v>1</v>
      </c>
      <c r="G24370" s="7" t="n">
        <v>66.02</v>
      </c>
    </row>
    <row r="24371" customFormat="false" ht="15" hidden="false" customHeight="false" outlineLevel="0" collapsed="false">
      <c r="A24371" s="7" t="s">
        <v>34</v>
      </c>
      <c r="B24371" s="7" t="s">
        <v>105</v>
      </c>
      <c r="C24371" s="7" t="s">
        <v>1453</v>
      </c>
      <c r="D24371" s="7" t="n">
        <v>0</v>
      </c>
      <c r="E24371" s="7" t="n">
        <v>0</v>
      </c>
      <c r="F24371" s="7" t="n">
        <v>1</v>
      </c>
      <c r="G24371" s="7" t="n">
        <v>66.02</v>
      </c>
    </row>
    <row r="24372" customFormat="false" ht="15" hidden="false" customHeight="false" outlineLevel="0" collapsed="false">
      <c r="A24372" s="7" t="s">
        <v>34</v>
      </c>
      <c r="B24372" s="7" t="s">
        <v>105</v>
      </c>
      <c r="C24372" s="7" t="s">
        <v>1453</v>
      </c>
      <c r="D24372" s="7" t="n">
        <v>0</v>
      </c>
      <c r="E24372" s="7" t="n">
        <v>0</v>
      </c>
      <c r="F24372" s="7" t="n">
        <v>1</v>
      </c>
      <c r="G24372" s="7" t="n">
        <v>66.02</v>
      </c>
    </row>
    <row r="24373" customFormat="false" ht="15" hidden="false" customHeight="false" outlineLevel="0" collapsed="false">
      <c r="A24373" s="7" t="s">
        <v>34</v>
      </c>
      <c r="B24373" s="7" t="s">
        <v>105</v>
      </c>
      <c r="C24373" s="7" t="s">
        <v>1453</v>
      </c>
      <c r="D24373" s="7" t="n">
        <v>0</v>
      </c>
      <c r="E24373" s="7" t="n">
        <v>0</v>
      </c>
      <c r="F24373" s="7" t="n">
        <v>1</v>
      </c>
      <c r="G24373" s="7" t="n">
        <v>66.02</v>
      </c>
    </row>
    <row r="24374" customFormat="false" ht="15" hidden="false" customHeight="false" outlineLevel="0" collapsed="false">
      <c r="A24374" s="7" t="s">
        <v>34</v>
      </c>
      <c r="B24374" s="7" t="s">
        <v>1036</v>
      </c>
      <c r="C24374" s="7" t="s">
        <v>1453</v>
      </c>
      <c r="D24374" s="7" t="n">
        <v>0</v>
      </c>
      <c r="E24374" s="7" t="n">
        <v>0</v>
      </c>
      <c r="F24374" s="7" t="n">
        <v>1</v>
      </c>
      <c r="G24374" s="7" t="n">
        <v>66.02</v>
      </c>
    </row>
    <row r="24375" customFormat="false" ht="15" hidden="false" customHeight="false" outlineLevel="0" collapsed="false">
      <c r="A24375" s="7" t="s">
        <v>34</v>
      </c>
      <c r="B24375" s="7" t="s">
        <v>1036</v>
      </c>
      <c r="C24375" s="7" t="s">
        <v>1453</v>
      </c>
      <c r="D24375" s="7" t="n">
        <v>0</v>
      </c>
      <c r="E24375" s="7" t="n">
        <v>0</v>
      </c>
      <c r="F24375" s="7" t="n">
        <v>1</v>
      </c>
      <c r="G24375" s="7" t="n">
        <v>66.02</v>
      </c>
    </row>
    <row r="24376" customFormat="false" ht="15" hidden="false" customHeight="false" outlineLevel="0" collapsed="false">
      <c r="A24376" s="7" t="s">
        <v>34</v>
      </c>
      <c r="B24376" s="7" t="s">
        <v>1036</v>
      </c>
      <c r="C24376" s="7" t="s">
        <v>1453</v>
      </c>
      <c r="D24376" s="7" t="n">
        <v>0</v>
      </c>
      <c r="E24376" s="7" t="n">
        <v>0</v>
      </c>
      <c r="F24376" s="7" t="n">
        <v>1</v>
      </c>
      <c r="G24376" s="7" t="n">
        <v>66.02</v>
      </c>
    </row>
    <row r="24377" customFormat="false" ht="15" hidden="false" customHeight="false" outlineLevel="0" collapsed="false">
      <c r="A24377" s="7" t="s">
        <v>34</v>
      </c>
      <c r="B24377" s="7" t="s">
        <v>1036</v>
      </c>
      <c r="C24377" s="7" t="s">
        <v>1453</v>
      </c>
      <c r="D24377" s="7" t="n">
        <v>0</v>
      </c>
      <c r="E24377" s="7" t="n">
        <v>0</v>
      </c>
      <c r="F24377" s="7" t="n">
        <v>1</v>
      </c>
      <c r="G24377" s="7" t="n">
        <v>66.02</v>
      </c>
    </row>
    <row r="24378" customFormat="false" ht="15" hidden="false" customHeight="false" outlineLevel="0" collapsed="false">
      <c r="A24378" s="7" t="s">
        <v>34</v>
      </c>
      <c r="B24378" s="7" t="s">
        <v>1036</v>
      </c>
      <c r="C24378" s="7" t="s">
        <v>1453</v>
      </c>
      <c r="D24378" s="7" t="n">
        <v>22</v>
      </c>
      <c r="E24378" s="7" t="n">
        <v>2430.05</v>
      </c>
      <c r="F24378" s="7" t="n">
        <v>18</v>
      </c>
      <c r="G24378" s="7" t="n">
        <v>1969.39</v>
      </c>
    </row>
    <row r="24379" customFormat="false" ht="15" hidden="false" customHeight="false" outlineLevel="0" collapsed="false">
      <c r="A24379" s="7" t="s">
        <v>34</v>
      </c>
      <c r="B24379" s="7" t="s">
        <v>1036</v>
      </c>
      <c r="C24379" s="7" t="s">
        <v>1453</v>
      </c>
      <c r="D24379" s="7" t="n">
        <v>0</v>
      </c>
      <c r="E24379" s="7" t="n">
        <v>0</v>
      </c>
      <c r="F24379" s="7" t="n">
        <v>1</v>
      </c>
      <c r="G24379" s="7" t="n">
        <v>66.01</v>
      </c>
    </row>
    <row r="24380" customFormat="false" ht="15" hidden="false" customHeight="false" outlineLevel="0" collapsed="false">
      <c r="A24380" s="7" t="s">
        <v>34</v>
      </c>
      <c r="B24380" s="7" t="s">
        <v>1036</v>
      </c>
      <c r="C24380" s="7" t="s">
        <v>1453</v>
      </c>
      <c r="D24380" s="7" t="n">
        <v>0</v>
      </c>
      <c r="E24380" s="7" t="n">
        <v>0</v>
      </c>
      <c r="F24380" s="7" t="n">
        <v>1</v>
      </c>
      <c r="G24380" s="7" t="n">
        <v>66.01</v>
      </c>
    </row>
    <row r="24381" customFormat="false" ht="15" hidden="false" customHeight="false" outlineLevel="0" collapsed="false">
      <c r="A24381" s="7" t="s">
        <v>34</v>
      </c>
      <c r="B24381" s="7" t="s">
        <v>1036</v>
      </c>
      <c r="C24381" s="7" t="s">
        <v>1453</v>
      </c>
      <c r="D24381" s="7" t="n">
        <v>0</v>
      </c>
      <c r="E24381" s="7" t="n">
        <v>0</v>
      </c>
      <c r="F24381" s="7" t="n">
        <v>5</v>
      </c>
      <c r="G24381" s="7" t="n">
        <v>330.1</v>
      </c>
    </row>
    <row r="24382" customFormat="false" ht="15" hidden="false" customHeight="false" outlineLevel="0" collapsed="false">
      <c r="A24382" s="7" t="s">
        <v>34</v>
      </c>
      <c r="B24382" s="7" t="s">
        <v>1036</v>
      </c>
      <c r="C24382" s="7" t="s">
        <v>1453</v>
      </c>
      <c r="D24382" s="7" t="n">
        <v>0</v>
      </c>
      <c r="E24382" s="7" t="n">
        <v>0</v>
      </c>
      <c r="F24382" s="7" t="n">
        <v>1</v>
      </c>
      <c r="G24382" s="7" t="n">
        <v>66.02</v>
      </c>
    </row>
    <row r="24383" customFormat="false" ht="15" hidden="false" customHeight="false" outlineLevel="0" collapsed="false">
      <c r="A24383" s="7" t="s">
        <v>34</v>
      </c>
      <c r="B24383" s="7" t="s">
        <v>1036</v>
      </c>
      <c r="C24383" s="7" t="s">
        <v>1453</v>
      </c>
      <c r="D24383" s="7" t="n">
        <v>0</v>
      </c>
      <c r="E24383" s="7" t="n">
        <v>0</v>
      </c>
      <c r="F24383" s="7" t="n">
        <v>1</v>
      </c>
      <c r="G24383" s="7" t="n">
        <v>66.02</v>
      </c>
    </row>
    <row r="24384" customFormat="false" ht="15" hidden="false" customHeight="false" outlineLevel="0" collapsed="false">
      <c r="A24384" s="7" t="s">
        <v>34</v>
      </c>
      <c r="B24384" s="7" t="s">
        <v>1036</v>
      </c>
      <c r="C24384" s="7" t="s">
        <v>1453</v>
      </c>
      <c r="D24384" s="7" t="n">
        <v>0</v>
      </c>
      <c r="E24384" s="7" t="n">
        <v>0</v>
      </c>
      <c r="F24384" s="7" t="n">
        <v>2</v>
      </c>
      <c r="G24384" s="7" t="n">
        <v>132.04</v>
      </c>
    </row>
    <row r="24385" customFormat="false" ht="15" hidden="false" customHeight="false" outlineLevel="0" collapsed="false">
      <c r="A24385" s="7" t="s">
        <v>34</v>
      </c>
      <c r="B24385" s="7" t="s">
        <v>1036</v>
      </c>
      <c r="C24385" s="7" t="s">
        <v>1453</v>
      </c>
      <c r="D24385" s="7" t="n">
        <v>0</v>
      </c>
      <c r="E24385" s="7" t="n">
        <v>0</v>
      </c>
      <c r="F24385" s="7" t="n">
        <v>1</v>
      </c>
      <c r="G24385" s="7" t="n">
        <v>66.02</v>
      </c>
    </row>
    <row r="24386" customFormat="false" ht="15" hidden="false" customHeight="false" outlineLevel="0" collapsed="false">
      <c r="A24386" s="7" t="s">
        <v>34</v>
      </c>
      <c r="B24386" s="7" t="s">
        <v>1036</v>
      </c>
      <c r="C24386" s="7" t="s">
        <v>1453</v>
      </c>
      <c r="D24386" s="7" t="n">
        <v>0</v>
      </c>
      <c r="E24386" s="7" t="n">
        <v>0</v>
      </c>
      <c r="F24386" s="7" t="n">
        <v>2</v>
      </c>
      <c r="G24386" s="7" t="n">
        <v>132.04</v>
      </c>
    </row>
    <row r="24387" customFormat="false" ht="15" hidden="false" customHeight="false" outlineLevel="0" collapsed="false">
      <c r="A24387" s="7" t="s">
        <v>34</v>
      </c>
      <c r="B24387" s="7" t="s">
        <v>1036</v>
      </c>
      <c r="C24387" s="7" t="s">
        <v>1453</v>
      </c>
      <c r="D24387" s="7" t="n">
        <v>0</v>
      </c>
      <c r="E24387" s="7" t="n">
        <v>0</v>
      </c>
      <c r="F24387" s="7" t="n">
        <v>1</v>
      </c>
      <c r="G24387" s="7" t="n">
        <v>66.02</v>
      </c>
    </row>
    <row r="24388" customFormat="false" ht="15" hidden="false" customHeight="false" outlineLevel="0" collapsed="false">
      <c r="A24388" s="7" t="s">
        <v>34</v>
      </c>
      <c r="B24388" s="7" t="s">
        <v>1036</v>
      </c>
      <c r="C24388" s="7" t="s">
        <v>1453</v>
      </c>
      <c r="D24388" s="7" t="n">
        <v>0</v>
      </c>
      <c r="E24388" s="7" t="n">
        <v>0</v>
      </c>
      <c r="F24388" s="7" t="n">
        <v>1</v>
      </c>
      <c r="G24388" s="7" t="n">
        <v>66.02</v>
      </c>
    </row>
    <row r="24389" customFormat="false" ht="15" hidden="false" customHeight="false" outlineLevel="0" collapsed="false">
      <c r="A24389" s="7" t="s">
        <v>34</v>
      </c>
      <c r="B24389" s="7" t="s">
        <v>1036</v>
      </c>
      <c r="C24389" s="7" t="s">
        <v>1453</v>
      </c>
      <c r="D24389" s="7" t="n">
        <v>0</v>
      </c>
      <c r="E24389" s="7" t="n">
        <v>0</v>
      </c>
      <c r="F24389" s="7" t="n">
        <v>1</v>
      </c>
      <c r="G24389" s="7" t="n">
        <v>66.02</v>
      </c>
    </row>
    <row r="24390" customFormat="false" ht="15" hidden="false" customHeight="false" outlineLevel="0" collapsed="false">
      <c r="A24390" s="7" t="s">
        <v>34</v>
      </c>
      <c r="B24390" s="7" t="s">
        <v>1036</v>
      </c>
      <c r="C24390" s="7" t="s">
        <v>1453</v>
      </c>
      <c r="D24390" s="7" t="n">
        <v>0</v>
      </c>
      <c r="E24390" s="7" t="n">
        <v>0</v>
      </c>
      <c r="F24390" s="7" t="n">
        <v>2</v>
      </c>
      <c r="G24390" s="7" t="n">
        <v>132.02</v>
      </c>
    </row>
    <row r="24391" customFormat="false" ht="15" hidden="false" customHeight="false" outlineLevel="0" collapsed="false">
      <c r="A24391" s="7" t="s">
        <v>34</v>
      </c>
      <c r="B24391" s="7" t="s">
        <v>1036</v>
      </c>
      <c r="C24391" s="7" t="s">
        <v>1453</v>
      </c>
      <c r="D24391" s="7" t="n">
        <v>0</v>
      </c>
      <c r="E24391" s="7" t="n">
        <v>0</v>
      </c>
      <c r="F24391" s="7" t="n">
        <v>1</v>
      </c>
      <c r="G24391" s="7" t="n">
        <v>66.02</v>
      </c>
    </row>
    <row r="24392" customFormat="false" ht="15" hidden="false" customHeight="false" outlineLevel="0" collapsed="false">
      <c r="A24392" s="7" t="s">
        <v>34</v>
      </c>
      <c r="B24392" s="7" t="s">
        <v>1036</v>
      </c>
      <c r="C24392" s="7" t="s">
        <v>1453</v>
      </c>
      <c r="D24392" s="7" t="n">
        <v>0</v>
      </c>
      <c r="E24392" s="7" t="n">
        <v>0</v>
      </c>
      <c r="F24392" s="7" t="n">
        <v>1</v>
      </c>
      <c r="G24392" s="7" t="n">
        <v>66.02</v>
      </c>
    </row>
    <row r="24393" customFormat="false" ht="15" hidden="false" customHeight="false" outlineLevel="0" collapsed="false">
      <c r="A24393" s="7" t="s">
        <v>34</v>
      </c>
      <c r="B24393" s="7" t="s">
        <v>1036</v>
      </c>
      <c r="C24393" s="7" t="s">
        <v>1453</v>
      </c>
      <c r="D24393" s="7" t="n">
        <v>0</v>
      </c>
      <c r="E24393" s="7" t="n">
        <v>0</v>
      </c>
      <c r="F24393" s="7" t="n">
        <v>1</v>
      </c>
      <c r="G24393" s="7" t="n">
        <v>66.02</v>
      </c>
    </row>
    <row r="24394" customFormat="false" ht="15" hidden="false" customHeight="false" outlineLevel="0" collapsed="false">
      <c r="A24394" s="7" t="s">
        <v>34</v>
      </c>
      <c r="B24394" s="7" t="s">
        <v>1036</v>
      </c>
      <c r="C24394" s="7" t="s">
        <v>1453</v>
      </c>
      <c r="D24394" s="7" t="n">
        <v>0</v>
      </c>
      <c r="E24394" s="7" t="n">
        <v>0</v>
      </c>
      <c r="F24394" s="7" t="n">
        <v>2</v>
      </c>
      <c r="G24394" s="7" t="n">
        <v>132.03</v>
      </c>
    </row>
    <row r="24395" customFormat="false" ht="15" hidden="false" customHeight="false" outlineLevel="0" collapsed="false">
      <c r="A24395" s="7" t="s">
        <v>34</v>
      </c>
      <c r="B24395" s="7" t="s">
        <v>1036</v>
      </c>
      <c r="C24395" s="7" t="s">
        <v>1453</v>
      </c>
      <c r="D24395" s="7" t="n">
        <v>0</v>
      </c>
      <c r="E24395" s="7" t="n">
        <v>0</v>
      </c>
      <c r="F24395" s="7" t="n">
        <v>2</v>
      </c>
      <c r="G24395" s="7" t="n">
        <v>132.03</v>
      </c>
    </row>
    <row r="24396" customFormat="false" ht="15" hidden="false" customHeight="false" outlineLevel="0" collapsed="false">
      <c r="A24396" s="7" t="s">
        <v>34</v>
      </c>
      <c r="B24396" s="7" t="s">
        <v>1036</v>
      </c>
      <c r="C24396" s="7" t="s">
        <v>1453</v>
      </c>
      <c r="D24396" s="7" t="n">
        <v>0</v>
      </c>
      <c r="E24396" s="7" t="n">
        <v>0</v>
      </c>
      <c r="F24396" s="7" t="n">
        <v>1</v>
      </c>
      <c r="G24396" s="7" t="n">
        <v>66.01</v>
      </c>
    </row>
    <row r="24397" customFormat="false" ht="15" hidden="false" customHeight="false" outlineLevel="0" collapsed="false">
      <c r="A24397" s="7" t="s">
        <v>34</v>
      </c>
      <c r="B24397" s="7" t="s">
        <v>1036</v>
      </c>
      <c r="C24397" s="7" t="s">
        <v>1453</v>
      </c>
      <c r="D24397" s="7" t="n">
        <v>0</v>
      </c>
      <c r="E24397" s="7" t="n">
        <v>0</v>
      </c>
      <c r="F24397" s="7" t="n">
        <v>1</v>
      </c>
      <c r="G24397" s="7" t="n">
        <v>115.17</v>
      </c>
    </row>
    <row r="24398" customFormat="false" ht="15" hidden="false" customHeight="false" outlineLevel="0" collapsed="false">
      <c r="A24398" s="7" t="s">
        <v>34</v>
      </c>
      <c r="B24398" s="7" t="s">
        <v>1036</v>
      </c>
      <c r="C24398" s="7" t="s">
        <v>1453</v>
      </c>
      <c r="D24398" s="7" t="n">
        <v>0</v>
      </c>
      <c r="E24398" s="7" t="n">
        <v>0</v>
      </c>
      <c r="F24398" s="7" t="n">
        <v>1</v>
      </c>
      <c r="G24398" s="7" t="n">
        <v>66.02</v>
      </c>
    </row>
    <row r="24399" customFormat="false" ht="15" hidden="false" customHeight="false" outlineLevel="0" collapsed="false">
      <c r="A24399" s="7" t="s">
        <v>34</v>
      </c>
      <c r="B24399" s="7" t="s">
        <v>1036</v>
      </c>
      <c r="C24399" s="7" t="s">
        <v>1453</v>
      </c>
      <c r="D24399" s="7" t="n">
        <v>0</v>
      </c>
      <c r="E24399" s="7" t="n">
        <v>0</v>
      </c>
      <c r="F24399" s="7" t="n">
        <v>1</v>
      </c>
      <c r="G24399" s="7" t="n">
        <v>66.01</v>
      </c>
    </row>
    <row r="24400" customFormat="false" ht="15" hidden="false" customHeight="false" outlineLevel="0" collapsed="false">
      <c r="A24400" s="7" t="s">
        <v>34</v>
      </c>
      <c r="B24400" s="7" t="s">
        <v>1036</v>
      </c>
      <c r="C24400" s="7" t="s">
        <v>1453</v>
      </c>
      <c r="D24400" s="7" t="n">
        <v>0</v>
      </c>
      <c r="E24400" s="7" t="n">
        <v>0</v>
      </c>
      <c r="F24400" s="7" t="n">
        <v>1</v>
      </c>
      <c r="G24400" s="7" t="n">
        <v>66.01</v>
      </c>
    </row>
    <row r="24401" customFormat="false" ht="15" hidden="false" customHeight="false" outlineLevel="0" collapsed="false">
      <c r="A24401" s="7" t="s">
        <v>34</v>
      </c>
      <c r="B24401" s="7" t="s">
        <v>1036</v>
      </c>
      <c r="C24401" s="7" t="s">
        <v>1453</v>
      </c>
      <c r="D24401" s="7" t="n">
        <v>0</v>
      </c>
      <c r="E24401" s="7" t="n">
        <v>0</v>
      </c>
      <c r="F24401" s="7" t="n">
        <v>1</v>
      </c>
      <c r="G24401" s="7" t="n">
        <v>66.02</v>
      </c>
    </row>
    <row r="24402" customFormat="false" ht="15" hidden="false" customHeight="false" outlineLevel="0" collapsed="false">
      <c r="A24402" s="7" t="s">
        <v>34</v>
      </c>
      <c r="B24402" s="7" t="s">
        <v>1036</v>
      </c>
      <c r="C24402" s="7" t="s">
        <v>1453</v>
      </c>
      <c r="D24402" s="7" t="n">
        <v>0</v>
      </c>
      <c r="E24402" s="7" t="n">
        <v>0</v>
      </c>
      <c r="F24402" s="7" t="n">
        <v>1</v>
      </c>
      <c r="G24402" s="7" t="n">
        <v>66.01</v>
      </c>
    </row>
    <row r="24403" customFormat="false" ht="15" hidden="false" customHeight="false" outlineLevel="0" collapsed="false">
      <c r="A24403" s="7" t="s">
        <v>34</v>
      </c>
      <c r="B24403" s="7" t="s">
        <v>1036</v>
      </c>
      <c r="C24403" s="7" t="s">
        <v>1453</v>
      </c>
      <c r="D24403" s="7" t="n">
        <v>0</v>
      </c>
      <c r="E24403" s="7" t="n">
        <v>0</v>
      </c>
      <c r="F24403" s="7" t="n">
        <v>2</v>
      </c>
      <c r="G24403" s="7" t="n">
        <v>132.04</v>
      </c>
    </row>
    <row r="24404" customFormat="false" ht="15" hidden="false" customHeight="false" outlineLevel="0" collapsed="false">
      <c r="A24404" s="7" t="s">
        <v>34</v>
      </c>
      <c r="B24404" s="7" t="s">
        <v>1036</v>
      </c>
      <c r="C24404" s="7" t="s">
        <v>1453</v>
      </c>
      <c r="D24404" s="7" t="n">
        <v>0</v>
      </c>
      <c r="E24404" s="7" t="n">
        <v>0</v>
      </c>
      <c r="F24404" s="7" t="n">
        <v>2</v>
      </c>
      <c r="G24404" s="7" t="n">
        <v>132.04</v>
      </c>
    </row>
    <row r="24405" customFormat="false" ht="15" hidden="false" customHeight="false" outlineLevel="0" collapsed="false">
      <c r="A24405" s="7" t="s">
        <v>34</v>
      </c>
      <c r="B24405" s="7" t="s">
        <v>1033</v>
      </c>
      <c r="C24405" s="7" t="s">
        <v>1596</v>
      </c>
      <c r="D24405" s="7" t="n">
        <v>1340</v>
      </c>
      <c r="E24405" s="7" t="n">
        <v>13.36</v>
      </c>
      <c r="F24405" s="7" t="n">
        <v>1764</v>
      </c>
      <c r="G24405" s="7" t="n">
        <v>-4708.49</v>
      </c>
    </row>
    <row r="24406" customFormat="false" ht="15" hidden="false" customHeight="false" outlineLevel="0" collapsed="false">
      <c r="A24406" s="7" t="s">
        <v>34</v>
      </c>
      <c r="B24406" s="7" t="s">
        <v>691</v>
      </c>
      <c r="C24406" s="7" t="s">
        <v>1498</v>
      </c>
      <c r="D24406" s="7" t="n">
        <v>6</v>
      </c>
      <c r="E24406" s="7" t="n">
        <v>152.52</v>
      </c>
      <c r="F24406" s="7" t="n">
        <v>-1</v>
      </c>
      <c r="G24406" s="7" t="n">
        <v>-25.42</v>
      </c>
    </row>
    <row r="24407" customFormat="false" ht="15" hidden="false" customHeight="false" outlineLevel="0" collapsed="false">
      <c r="A24407" s="7" t="s">
        <v>34</v>
      </c>
      <c r="B24407" s="7" t="s">
        <v>844</v>
      </c>
      <c r="C24407" s="7" t="s">
        <v>1542</v>
      </c>
      <c r="D24407" s="7" t="n">
        <v>1939</v>
      </c>
      <c r="E24407" s="7" t="n">
        <v>82000.32</v>
      </c>
      <c r="F24407" s="7" t="n">
        <v>1327</v>
      </c>
      <c r="G24407" s="7" t="n">
        <v>54244.43</v>
      </c>
    </row>
    <row r="24408" customFormat="false" ht="15" hidden="false" customHeight="false" outlineLevel="0" collapsed="false">
      <c r="A24408" s="7" t="s">
        <v>34</v>
      </c>
      <c r="B24408" s="7" t="s">
        <v>844</v>
      </c>
      <c r="C24408" s="7" t="s">
        <v>1542</v>
      </c>
      <c r="D24408" s="7" t="n">
        <v>1</v>
      </c>
      <c r="E24408" s="7" t="n">
        <v>45.9</v>
      </c>
      <c r="F24408" s="7" t="n">
        <v>0</v>
      </c>
      <c r="G24408" s="7" t="n">
        <v>0</v>
      </c>
    </row>
    <row r="24409" customFormat="false" ht="15" hidden="false" customHeight="false" outlineLevel="0" collapsed="false">
      <c r="A24409" s="7" t="s">
        <v>34</v>
      </c>
      <c r="B24409" s="7" t="s">
        <v>844</v>
      </c>
      <c r="C24409" s="7" t="s">
        <v>1542</v>
      </c>
      <c r="D24409" s="7" t="n">
        <v>0</v>
      </c>
      <c r="E24409" s="7" t="n">
        <v>0</v>
      </c>
      <c r="F24409" s="7" t="n">
        <v>1</v>
      </c>
      <c r="G24409" s="7" t="n">
        <v>45.5</v>
      </c>
    </row>
    <row r="24410" customFormat="false" ht="15" hidden="false" customHeight="false" outlineLevel="0" collapsed="false">
      <c r="A24410" s="7" t="s">
        <v>34</v>
      </c>
      <c r="B24410" s="7" t="s">
        <v>844</v>
      </c>
      <c r="C24410" s="7" t="s">
        <v>1542</v>
      </c>
      <c r="D24410" s="7" t="n">
        <v>2</v>
      </c>
      <c r="E24410" s="7" t="n">
        <v>80</v>
      </c>
      <c r="F24410" s="7" t="n">
        <v>0</v>
      </c>
      <c r="G24410" s="7" t="n">
        <v>0</v>
      </c>
    </row>
    <row r="24411" customFormat="false" ht="15" hidden="false" customHeight="false" outlineLevel="0" collapsed="false">
      <c r="A24411" s="7" t="s">
        <v>34</v>
      </c>
      <c r="B24411" s="7" t="s">
        <v>844</v>
      </c>
      <c r="C24411" s="7" t="s">
        <v>1542</v>
      </c>
      <c r="D24411" s="7" t="n">
        <v>0</v>
      </c>
      <c r="E24411" s="7" t="n">
        <v>0</v>
      </c>
      <c r="F24411" s="7" t="n">
        <v>1</v>
      </c>
      <c r="G24411" s="7" t="n">
        <v>39</v>
      </c>
    </row>
    <row r="24412" customFormat="false" ht="15" hidden="false" customHeight="false" outlineLevel="0" collapsed="false">
      <c r="A24412" s="7" t="s">
        <v>34</v>
      </c>
      <c r="B24412" s="7" t="s">
        <v>843</v>
      </c>
      <c r="C24412" s="7" t="s">
        <v>1521</v>
      </c>
      <c r="D24412" s="7" t="n">
        <v>0</v>
      </c>
      <c r="E24412" s="7" t="n">
        <v>0</v>
      </c>
      <c r="F24412" s="7" t="n">
        <v>2685</v>
      </c>
      <c r="G24412" s="7" t="n">
        <v>40155.68</v>
      </c>
    </row>
    <row r="24413" customFormat="false" ht="15" hidden="false" customHeight="false" outlineLevel="0" collapsed="false">
      <c r="A24413" s="7" t="s">
        <v>34</v>
      </c>
      <c r="B24413" s="7" t="s">
        <v>843</v>
      </c>
      <c r="C24413" s="7" t="s">
        <v>1521</v>
      </c>
      <c r="D24413" s="7" t="n">
        <v>4978</v>
      </c>
      <c r="E24413" s="7" t="n">
        <v>83925.83</v>
      </c>
      <c r="F24413" s="7" t="n">
        <v>657</v>
      </c>
      <c r="G24413" s="7" t="n">
        <v>11077.08</v>
      </c>
    </row>
    <row r="24414" customFormat="false" ht="15" hidden="false" customHeight="false" outlineLevel="0" collapsed="false">
      <c r="A24414" s="7" t="s">
        <v>34</v>
      </c>
      <c r="B24414" s="7" t="s">
        <v>663</v>
      </c>
      <c r="C24414" s="7" t="s">
        <v>1524</v>
      </c>
      <c r="D24414" s="7" t="n">
        <v>0</v>
      </c>
      <c r="E24414" s="7" t="n">
        <v>0</v>
      </c>
      <c r="F24414" s="7" t="n">
        <v>1</v>
      </c>
      <c r="G24414" s="7" t="n">
        <v>915.18</v>
      </c>
    </row>
    <row r="24415" customFormat="false" ht="15" hidden="false" customHeight="false" outlineLevel="0" collapsed="false">
      <c r="A24415" s="7" t="s">
        <v>34</v>
      </c>
      <c r="B24415" s="7" t="s">
        <v>663</v>
      </c>
      <c r="C24415" s="7" t="s">
        <v>1524</v>
      </c>
      <c r="D24415" s="7" t="n">
        <v>0</v>
      </c>
      <c r="E24415" s="7" t="n">
        <v>0</v>
      </c>
      <c r="F24415" s="7" t="n">
        <v>1</v>
      </c>
      <c r="G24415" s="7" t="n">
        <v>1016.86</v>
      </c>
    </row>
    <row r="24416" customFormat="false" ht="15" hidden="false" customHeight="false" outlineLevel="0" collapsed="false">
      <c r="A24416" s="7" t="s">
        <v>34</v>
      </c>
      <c r="B24416" s="7" t="s">
        <v>663</v>
      </c>
      <c r="C24416" s="7" t="s">
        <v>1524</v>
      </c>
      <c r="D24416" s="7" t="n">
        <v>0</v>
      </c>
      <c r="E24416" s="7" t="n">
        <v>0</v>
      </c>
      <c r="F24416" s="7" t="n">
        <v>1</v>
      </c>
      <c r="G24416" s="7" t="n">
        <v>1016.86</v>
      </c>
    </row>
    <row r="24417" customFormat="false" ht="15" hidden="false" customHeight="false" outlineLevel="0" collapsed="false">
      <c r="A24417" s="7" t="s">
        <v>34</v>
      </c>
      <c r="B24417" s="7" t="s">
        <v>663</v>
      </c>
      <c r="C24417" s="7" t="s">
        <v>1524</v>
      </c>
      <c r="D24417" s="7" t="n">
        <v>0</v>
      </c>
      <c r="E24417" s="7" t="n">
        <v>0</v>
      </c>
      <c r="F24417" s="7" t="n">
        <v>1</v>
      </c>
      <c r="G24417" s="7" t="n">
        <v>1016.86</v>
      </c>
    </row>
    <row r="24418" customFormat="false" ht="15" hidden="false" customHeight="false" outlineLevel="0" collapsed="false">
      <c r="A24418" s="7" t="s">
        <v>34</v>
      </c>
      <c r="B24418" s="7" t="s">
        <v>663</v>
      </c>
      <c r="C24418" s="7" t="s">
        <v>1524</v>
      </c>
      <c r="D24418" s="7" t="n">
        <v>0</v>
      </c>
      <c r="E24418" s="7" t="n">
        <v>0</v>
      </c>
      <c r="F24418" s="7" t="n">
        <v>13</v>
      </c>
      <c r="G24418" s="7" t="n">
        <v>12592.26</v>
      </c>
    </row>
    <row r="24419" customFormat="false" ht="15" hidden="false" customHeight="false" outlineLevel="0" collapsed="false">
      <c r="A24419" s="7" t="s">
        <v>34</v>
      </c>
      <c r="B24419" s="7" t="s">
        <v>663</v>
      </c>
      <c r="C24419" s="7" t="s">
        <v>1524</v>
      </c>
      <c r="D24419" s="7" t="n">
        <v>0</v>
      </c>
      <c r="E24419" s="7" t="n">
        <v>0</v>
      </c>
      <c r="F24419" s="7" t="n">
        <v>1</v>
      </c>
      <c r="G24419" s="7" t="n">
        <v>864.34</v>
      </c>
    </row>
    <row r="24420" customFormat="false" ht="15" hidden="false" customHeight="false" outlineLevel="0" collapsed="false">
      <c r="A24420" s="7" t="s">
        <v>34</v>
      </c>
      <c r="B24420" s="7" t="s">
        <v>663</v>
      </c>
      <c r="C24420" s="7" t="s">
        <v>1524</v>
      </c>
      <c r="D24420" s="7" t="n">
        <v>0</v>
      </c>
      <c r="E24420" s="7" t="n">
        <v>0</v>
      </c>
      <c r="F24420" s="7" t="n">
        <v>1</v>
      </c>
      <c r="G24420" s="7" t="n">
        <v>847.37</v>
      </c>
    </row>
    <row r="24421" customFormat="false" ht="15" hidden="false" customHeight="false" outlineLevel="0" collapsed="false">
      <c r="A24421" s="7" t="s">
        <v>34</v>
      </c>
      <c r="B24421" s="7" t="s">
        <v>663</v>
      </c>
      <c r="C24421" s="7" t="s">
        <v>1524</v>
      </c>
      <c r="D24421" s="7" t="n">
        <v>0</v>
      </c>
      <c r="E24421" s="7" t="n">
        <v>0</v>
      </c>
      <c r="F24421" s="7" t="n">
        <v>1</v>
      </c>
      <c r="G24421" s="7" t="n">
        <v>915.18</v>
      </c>
    </row>
    <row r="24422" customFormat="false" ht="15" hidden="false" customHeight="false" outlineLevel="0" collapsed="false">
      <c r="A24422" s="7" t="s">
        <v>34</v>
      </c>
      <c r="B24422" s="7" t="s">
        <v>663</v>
      </c>
      <c r="C24422" s="7" t="s">
        <v>1524</v>
      </c>
      <c r="D24422" s="7" t="n">
        <v>0</v>
      </c>
      <c r="E24422" s="7" t="n">
        <v>0</v>
      </c>
      <c r="F24422" s="7" t="n">
        <v>1</v>
      </c>
      <c r="G24422" s="7" t="n">
        <v>0.01</v>
      </c>
    </row>
    <row r="24423" customFormat="false" ht="15" hidden="false" customHeight="false" outlineLevel="0" collapsed="false">
      <c r="A24423" s="7" t="s">
        <v>34</v>
      </c>
      <c r="B24423" s="7" t="s">
        <v>663</v>
      </c>
      <c r="C24423" s="7" t="s">
        <v>1524</v>
      </c>
      <c r="D24423" s="7" t="n">
        <v>0</v>
      </c>
      <c r="E24423" s="7" t="n">
        <v>0</v>
      </c>
      <c r="F24423" s="7" t="n">
        <v>1</v>
      </c>
      <c r="G24423" s="7" t="n">
        <v>1016.86</v>
      </c>
    </row>
    <row r="24424" customFormat="false" ht="15" hidden="false" customHeight="false" outlineLevel="0" collapsed="false">
      <c r="A24424" s="7" t="s">
        <v>34</v>
      </c>
      <c r="B24424" s="7" t="s">
        <v>663</v>
      </c>
      <c r="C24424" s="7" t="s">
        <v>1524</v>
      </c>
      <c r="D24424" s="7" t="n">
        <v>0</v>
      </c>
      <c r="E24424" s="7" t="n">
        <v>0</v>
      </c>
      <c r="F24424" s="7" t="n">
        <v>1</v>
      </c>
      <c r="G24424" s="7" t="n">
        <v>915.18</v>
      </c>
    </row>
    <row r="24425" customFormat="false" ht="15" hidden="false" customHeight="false" outlineLevel="0" collapsed="false">
      <c r="A24425" s="7" t="s">
        <v>34</v>
      </c>
      <c r="B24425" s="7" t="s">
        <v>663</v>
      </c>
      <c r="C24425" s="7" t="s">
        <v>1524</v>
      </c>
      <c r="D24425" s="7" t="n">
        <v>0</v>
      </c>
      <c r="E24425" s="7" t="n">
        <v>0</v>
      </c>
      <c r="F24425" s="7" t="n">
        <v>1</v>
      </c>
      <c r="G24425" s="7" t="n">
        <v>1016.86</v>
      </c>
    </row>
    <row r="24426" customFormat="false" ht="15" hidden="false" customHeight="false" outlineLevel="0" collapsed="false">
      <c r="A24426" s="7" t="s">
        <v>34</v>
      </c>
      <c r="B24426" s="7" t="s">
        <v>663</v>
      </c>
      <c r="C24426" s="7" t="s">
        <v>1524</v>
      </c>
      <c r="D24426" s="7" t="n">
        <v>0</v>
      </c>
      <c r="E24426" s="7" t="n">
        <v>0</v>
      </c>
      <c r="F24426" s="7" t="n">
        <v>1</v>
      </c>
      <c r="G24426" s="7" t="n">
        <v>1016.86</v>
      </c>
    </row>
    <row r="24427" customFormat="false" ht="15" hidden="false" customHeight="false" outlineLevel="0" collapsed="false">
      <c r="A24427" s="7" t="s">
        <v>34</v>
      </c>
      <c r="B24427" s="7" t="s">
        <v>682</v>
      </c>
      <c r="C24427" s="7" t="s">
        <v>1525</v>
      </c>
      <c r="D24427" s="7" t="n">
        <v>0</v>
      </c>
      <c r="E24427" s="7" t="n">
        <v>0</v>
      </c>
      <c r="F24427" s="7" t="n">
        <v>1</v>
      </c>
      <c r="G24427" s="7" t="n">
        <v>1016.86</v>
      </c>
    </row>
    <row r="24428" customFormat="false" ht="15" hidden="false" customHeight="false" outlineLevel="0" collapsed="false">
      <c r="A24428" s="7" t="s">
        <v>34</v>
      </c>
      <c r="B24428" s="7" t="s">
        <v>682</v>
      </c>
      <c r="C24428" s="7" t="s">
        <v>1525</v>
      </c>
      <c r="D24428" s="7" t="n">
        <v>0</v>
      </c>
      <c r="E24428" s="7" t="n">
        <v>0</v>
      </c>
      <c r="F24428" s="7" t="n">
        <v>5</v>
      </c>
      <c r="G24428" s="7" t="n">
        <v>4559.03</v>
      </c>
    </row>
    <row r="24429" customFormat="false" ht="15" hidden="false" customHeight="false" outlineLevel="0" collapsed="false">
      <c r="A24429" s="7" t="s">
        <v>34</v>
      </c>
      <c r="B24429" s="7" t="s">
        <v>682</v>
      </c>
      <c r="C24429" s="7" t="s">
        <v>1525</v>
      </c>
      <c r="D24429" s="7" t="n">
        <v>0</v>
      </c>
      <c r="E24429" s="7" t="n">
        <v>0</v>
      </c>
      <c r="F24429" s="7" t="n">
        <v>1</v>
      </c>
      <c r="G24429" s="7" t="n">
        <v>847.37</v>
      </c>
    </row>
    <row r="24430" customFormat="false" ht="15" hidden="false" customHeight="false" outlineLevel="0" collapsed="false">
      <c r="A24430" s="7" t="s">
        <v>34</v>
      </c>
      <c r="B24430" s="7" t="s">
        <v>682</v>
      </c>
      <c r="C24430" s="7" t="s">
        <v>1525</v>
      </c>
      <c r="D24430" s="7" t="n">
        <v>0</v>
      </c>
      <c r="E24430" s="7" t="n">
        <v>0</v>
      </c>
      <c r="F24430" s="7" t="n">
        <v>1</v>
      </c>
      <c r="G24430" s="7" t="n">
        <v>915.18</v>
      </c>
    </row>
    <row r="24431" customFormat="false" ht="15" hidden="false" customHeight="false" outlineLevel="0" collapsed="false">
      <c r="A24431" s="7" t="s">
        <v>34</v>
      </c>
      <c r="B24431" s="7" t="s">
        <v>682</v>
      </c>
      <c r="C24431" s="7" t="s">
        <v>1525</v>
      </c>
      <c r="D24431" s="7" t="n">
        <v>0</v>
      </c>
      <c r="E24431" s="7" t="n">
        <v>0</v>
      </c>
      <c r="F24431" s="7" t="n">
        <v>1</v>
      </c>
      <c r="G24431" s="7" t="n">
        <v>864.34</v>
      </c>
    </row>
    <row r="24432" customFormat="false" ht="15" hidden="false" customHeight="false" outlineLevel="0" collapsed="false">
      <c r="A24432" s="7" t="s">
        <v>34</v>
      </c>
      <c r="B24432" s="7" t="s">
        <v>682</v>
      </c>
      <c r="C24432" s="7" t="s">
        <v>1525</v>
      </c>
      <c r="D24432" s="7" t="n">
        <v>0</v>
      </c>
      <c r="E24432" s="7" t="n">
        <v>0</v>
      </c>
      <c r="F24432" s="7" t="n">
        <v>1</v>
      </c>
      <c r="G24432" s="7" t="n">
        <v>915.18</v>
      </c>
    </row>
    <row r="24433" customFormat="false" ht="15" hidden="false" customHeight="false" outlineLevel="0" collapsed="false">
      <c r="A24433" s="7" t="s">
        <v>34</v>
      </c>
      <c r="B24433" s="7" t="s">
        <v>682</v>
      </c>
      <c r="C24433" s="7" t="s">
        <v>1525</v>
      </c>
      <c r="D24433" s="7" t="n">
        <v>0</v>
      </c>
      <c r="E24433" s="7" t="n">
        <v>0</v>
      </c>
      <c r="F24433" s="7" t="n">
        <v>1</v>
      </c>
      <c r="G24433" s="7" t="n">
        <v>1016.86</v>
      </c>
    </row>
    <row r="24434" customFormat="false" ht="15" hidden="false" customHeight="false" outlineLevel="0" collapsed="false">
      <c r="A24434" s="7" t="s">
        <v>34</v>
      </c>
      <c r="B24434" s="7" t="s">
        <v>682</v>
      </c>
      <c r="C24434" s="7" t="s">
        <v>1525</v>
      </c>
      <c r="D24434" s="7" t="n">
        <v>0</v>
      </c>
      <c r="E24434" s="7" t="n">
        <v>0</v>
      </c>
      <c r="F24434" s="7" t="n">
        <v>1</v>
      </c>
      <c r="G24434" s="7" t="n">
        <v>1016.86</v>
      </c>
    </row>
    <row r="24435" customFormat="false" ht="15" hidden="false" customHeight="false" outlineLevel="0" collapsed="false">
      <c r="A24435" s="7" t="s">
        <v>34</v>
      </c>
      <c r="B24435" s="7" t="s">
        <v>652</v>
      </c>
      <c r="C24435" s="7" t="s">
        <v>1526</v>
      </c>
      <c r="D24435" s="7" t="n">
        <v>0</v>
      </c>
      <c r="E24435" s="7" t="n">
        <v>0</v>
      </c>
      <c r="F24435" s="7" t="n">
        <v>12</v>
      </c>
      <c r="G24435" s="7" t="n">
        <v>10948.97</v>
      </c>
    </row>
    <row r="24436" customFormat="false" ht="15" hidden="false" customHeight="false" outlineLevel="0" collapsed="false">
      <c r="A24436" s="7" t="s">
        <v>34</v>
      </c>
      <c r="B24436" s="7" t="s">
        <v>652</v>
      </c>
      <c r="C24436" s="7" t="s">
        <v>1526</v>
      </c>
      <c r="D24436" s="7" t="n">
        <v>0</v>
      </c>
      <c r="E24436" s="7" t="n">
        <v>0</v>
      </c>
      <c r="F24436" s="7" t="n">
        <v>1</v>
      </c>
      <c r="G24436" s="7" t="n">
        <v>1016.86</v>
      </c>
    </row>
    <row r="24437" customFormat="false" ht="15" hidden="false" customHeight="false" outlineLevel="0" collapsed="false">
      <c r="A24437" s="7" t="s">
        <v>34</v>
      </c>
      <c r="B24437" s="7" t="s">
        <v>652</v>
      </c>
      <c r="C24437" s="7" t="s">
        <v>1526</v>
      </c>
      <c r="D24437" s="7" t="n">
        <v>0</v>
      </c>
      <c r="E24437" s="7" t="n">
        <v>0</v>
      </c>
      <c r="F24437" s="7" t="n">
        <v>1</v>
      </c>
      <c r="G24437" s="7" t="n">
        <v>915.18</v>
      </c>
    </row>
    <row r="24438" customFormat="false" ht="15" hidden="false" customHeight="false" outlineLevel="0" collapsed="false">
      <c r="A24438" s="7" t="s">
        <v>34</v>
      </c>
      <c r="B24438" s="7" t="s">
        <v>652</v>
      </c>
      <c r="C24438" s="7" t="s">
        <v>1526</v>
      </c>
      <c r="D24438" s="7" t="n">
        <v>0</v>
      </c>
      <c r="E24438" s="7" t="n">
        <v>0</v>
      </c>
      <c r="F24438" s="7" t="n">
        <v>2</v>
      </c>
      <c r="G24438" s="7" t="n">
        <v>1864.23</v>
      </c>
    </row>
    <row r="24439" customFormat="false" ht="15" hidden="false" customHeight="false" outlineLevel="0" collapsed="false">
      <c r="A24439" s="7" t="s">
        <v>34</v>
      </c>
      <c r="B24439" s="7" t="s">
        <v>652</v>
      </c>
      <c r="C24439" s="7" t="s">
        <v>1526</v>
      </c>
      <c r="D24439" s="7" t="n">
        <v>0</v>
      </c>
      <c r="E24439" s="7" t="n">
        <v>0</v>
      </c>
      <c r="F24439" s="7" t="n">
        <v>1</v>
      </c>
      <c r="G24439" s="7" t="n">
        <v>864.34</v>
      </c>
    </row>
    <row r="24440" customFormat="false" ht="15" hidden="false" customHeight="false" outlineLevel="0" collapsed="false">
      <c r="A24440" s="7" t="s">
        <v>34</v>
      </c>
      <c r="B24440" s="7" t="s">
        <v>652</v>
      </c>
      <c r="C24440" s="7" t="s">
        <v>1526</v>
      </c>
      <c r="D24440" s="7" t="n">
        <v>0</v>
      </c>
      <c r="E24440" s="7" t="n">
        <v>0</v>
      </c>
      <c r="F24440" s="7" t="n">
        <v>1</v>
      </c>
      <c r="G24440" s="7" t="n">
        <v>1016.86</v>
      </c>
    </row>
    <row r="24441" customFormat="false" ht="15" hidden="false" customHeight="false" outlineLevel="0" collapsed="false">
      <c r="A24441" s="7" t="s">
        <v>34</v>
      </c>
      <c r="B24441" s="7" t="s">
        <v>1088</v>
      </c>
      <c r="C24441" s="7" t="s">
        <v>1597</v>
      </c>
      <c r="D24441" s="7" t="n">
        <v>0</v>
      </c>
      <c r="E24441" s="7" t="n">
        <v>0</v>
      </c>
      <c r="F24441" s="7" t="n">
        <v>5</v>
      </c>
      <c r="G24441" s="7" t="n">
        <v>-169.27</v>
      </c>
    </row>
    <row r="24442" customFormat="false" ht="15" hidden="false" customHeight="false" outlineLevel="0" collapsed="false">
      <c r="A24442" s="7" t="s">
        <v>34</v>
      </c>
      <c r="B24442" s="7" t="s">
        <v>1088</v>
      </c>
      <c r="C24442" s="7" t="s">
        <v>1597</v>
      </c>
      <c r="D24442" s="7" t="n">
        <v>0</v>
      </c>
      <c r="E24442" s="7" t="n">
        <v>0</v>
      </c>
      <c r="F24442" s="7" t="n">
        <v>1</v>
      </c>
      <c r="G24442" s="7" t="n">
        <v>60.94</v>
      </c>
    </row>
    <row r="24443" customFormat="false" ht="15" hidden="false" customHeight="false" outlineLevel="0" collapsed="false">
      <c r="A24443" s="7" t="s">
        <v>34</v>
      </c>
      <c r="B24443" s="7" t="s">
        <v>1088</v>
      </c>
      <c r="C24443" s="7" t="s">
        <v>1597</v>
      </c>
      <c r="D24443" s="7" t="n">
        <v>0</v>
      </c>
      <c r="E24443" s="7" t="n">
        <v>0</v>
      </c>
      <c r="F24443" s="7" t="n">
        <v>1</v>
      </c>
      <c r="G24443" s="7" t="n">
        <v>0</v>
      </c>
    </row>
    <row r="24444" customFormat="false" ht="15" hidden="false" customHeight="false" outlineLevel="0" collapsed="false">
      <c r="A24444" s="7" t="s">
        <v>34</v>
      </c>
      <c r="B24444" s="7" t="s">
        <v>1088</v>
      </c>
      <c r="C24444" s="7" t="s">
        <v>1597</v>
      </c>
      <c r="D24444" s="7" t="n">
        <v>0</v>
      </c>
      <c r="E24444" s="7" t="n">
        <v>0</v>
      </c>
      <c r="F24444" s="7" t="n">
        <v>4</v>
      </c>
      <c r="G24444" s="7" t="n">
        <v>240.41</v>
      </c>
    </row>
    <row r="24445" customFormat="false" ht="15" hidden="false" customHeight="false" outlineLevel="0" collapsed="false">
      <c r="A24445" s="7" t="s">
        <v>34</v>
      </c>
      <c r="B24445" s="7" t="s">
        <v>1088</v>
      </c>
      <c r="C24445" s="7" t="s">
        <v>1597</v>
      </c>
      <c r="D24445" s="7" t="n">
        <v>0</v>
      </c>
      <c r="E24445" s="7" t="n">
        <v>0</v>
      </c>
      <c r="F24445" s="7" t="n">
        <v>1</v>
      </c>
      <c r="G24445" s="7" t="n">
        <v>0</v>
      </c>
    </row>
    <row r="24446" customFormat="false" ht="15" hidden="false" customHeight="false" outlineLevel="0" collapsed="false">
      <c r="A24446" s="7" t="s">
        <v>34</v>
      </c>
      <c r="B24446" s="7" t="s">
        <v>1088</v>
      </c>
      <c r="C24446" s="7" t="s">
        <v>1597</v>
      </c>
      <c r="D24446" s="7" t="n">
        <v>0</v>
      </c>
      <c r="E24446" s="7" t="n">
        <v>0</v>
      </c>
      <c r="F24446" s="7" t="n">
        <v>1</v>
      </c>
      <c r="G24446" s="7" t="n">
        <v>0</v>
      </c>
    </row>
    <row r="24447" customFormat="false" ht="15" hidden="false" customHeight="false" outlineLevel="0" collapsed="false">
      <c r="A24447" s="7" t="s">
        <v>34</v>
      </c>
      <c r="B24447" s="7" t="s">
        <v>1088</v>
      </c>
      <c r="C24447" s="7" t="s">
        <v>1597</v>
      </c>
      <c r="D24447" s="7" t="n">
        <v>0</v>
      </c>
      <c r="E24447" s="7" t="n">
        <v>0</v>
      </c>
      <c r="F24447" s="7" t="n">
        <v>1</v>
      </c>
      <c r="G24447" s="7" t="n">
        <v>0</v>
      </c>
    </row>
    <row r="24448" customFormat="false" ht="15" hidden="false" customHeight="false" outlineLevel="0" collapsed="false">
      <c r="A24448" s="7" t="s">
        <v>34</v>
      </c>
      <c r="B24448" s="7" t="s">
        <v>1088</v>
      </c>
      <c r="C24448" s="7" t="s">
        <v>1597</v>
      </c>
      <c r="D24448" s="7" t="n">
        <v>0</v>
      </c>
      <c r="E24448" s="7" t="n">
        <v>0</v>
      </c>
      <c r="F24448" s="7" t="n">
        <v>1</v>
      </c>
      <c r="G24448" s="7" t="n">
        <v>0</v>
      </c>
    </row>
    <row r="24449" customFormat="false" ht="15" hidden="false" customHeight="false" outlineLevel="0" collapsed="false">
      <c r="A24449" s="7" t="s">
        <v>34</v>
      </c>
      <c r="B24449" s="7" t="s">
        <v>1088</v>
      </c>
      <c r="C24449" s="7" t="s">
        <v>1597</v>
      </c>
      <c r="D24449" s="7" t="n">
        <v>0</v>
      </c>
      <c r="E24449" s="7" t="n">
        <v>0</v>
      </c>
      <c r="F24449" s="7" t="n">
        <v>1</v>
      </c>
      <c r="G24449" s="7" t="n">
        <v>60.94</v>
      </c>
    </row>
    <row r="24450" customFormat="false" ht="15" hidden="false" customHeight="false" outlineLevel="0" collapsed="false">
      <c r="A24450" s="7" t="s">
        <v>34</v>
      </c>
      <c r="B24450" s="7" t="s">
        <v>1088</v>
      </c>
      <c r="C24450" s="7" t="s">
        <v>1597</v>
      </c>
      <c r="D24450" s="7" t="n">
        <v>0</v>
      </c>
      <c r="E24450" s="7" t="n">
        <v>0</v>
      </c>
      <c r="F24450" s="7" t="n">
        <v>1</v>
      </c>
      <c r="G24450" s="7" t="n">
        <v>0</v>
      </c>
    </row>
    <row r="24451" customFormat="false" ht="15" hidden="false" customHeight="false" outlineLevel="0" collapsed="false">
      <c r="A24451" s="7" t="s">
        <v>34</v>
      </c>
      <c r="B24451" s="7" t="s">
        <v>1088</v>
      </c>
      <c r="C24451" s="7" t="s">
        <v>1597</v>
      </c>
      <c r="D24451" s="7" t="n">
        <v>0</v>
      </c>
      <c r="E24451" s="7" t="n">
        <v>0</v>
      </c>
      <c r="F24451" s="7" t="n">
        <v>1</v>
      </c>
      <c r="G24451" s="7" t="n">
        <v>0</v>
      </c>
    </row>
    <row r="24452" customFormat="false" ht="15" hidden="false" customHeight="false" outlineLevel="0" collapsed="false">
      <c r="A24452" s="7" t="s">
        <v>34</v>
      </c>
      <c r="B24452" s="7" t="s">
        <v>1104</v>
      </c>
      <c r="C24452" s="7" t="s">
        <v>1598</v>
      </c>
      <c r="D24452" s="7" t="n">
        <v>0</v>
      </c>
      <c r="E24452" s="7" t="n">
        <v>0</v>
      </c>
      <c r="F24452" s="7" t="n">
        <v>1</v>
      </c>
      <c r="G24452" s="7" t="n">
        <v>0</v>
      </c>
    </row>
    <row r="24453" customFormat="false" ht="15" hidden="false" customHeight="false" outlineLevel="0" collapsed="false">
      <c r="A24453" s="7" t="s">
        <v>34</v>
      </c>
      <c r="B24453" s="7" t="s">
        <v>1104</v>
      </c>
      <c r="C24453" s="7" t="s">
        <v>1598</v>
      </c>
      <c r="D24453" s="7" t="n">
        <v>0</v>
      </c>
      <c r="E24453" s="7" t="n">
        <v>0</v>
      </c>
      <c r="F24453" s="7" t="n">
        <v>1</v>
      </c>
      <c r="G24453" s="7" t="n">
        <v>60.94</v>
      </c>
    </row>
    <row r="24454" customFormat="false" ht="15" hidden="false" customHeight="false" outlineLevel="0" collapsed="false">
      <c r="A24454" s="7" t="s">
        <v>34</v>
      </c>
      <c r="B24454" s="7" t="s">
        <v>1105</v>
      </c>
      <c r="C24454" s="7" t="s">
        <v>1599</v>
      </c>
      <c r="D24454" s="7" t="n">
        <v>0</v>
      </c>
      <c r="E24454" s="7" t="n">
        <v>0</v>
      </c>
      <c r="F24454" s="7" t="n">
        <v>1</v>
      </c>
      <c r="G24454" s="7" t="n">
        <v>0</v>
      </c>
    </row>
    <row r="24455" customFormat="false" ht="15" hidden="false" customHeight="false" outlineLevel="0" collapsed="false">
      <c r="A24455" s="7" t="s">
        <v>34</v>
      </c>
      <c r="B24455" s="7" t="s">
        <v>1105</v>
      </c>
      <c r="C24455" s="7" t="s">
        <v>1599</v>
      </c>
      <c r="D24455" s="7" t="n">
        <v>0</v>
      </c>
      <c r="E24455" s="7" t="n">
        <v>0</v>
      </c>
      <c r="F24455" s="7" t="n">
        <v>1</v>
      </c>
      <c r="G24455" s="7" t="n">
        <v>57.56</v>
      </c>
    </row>
    <row r="24456" customFormat="false" ht="15" hidden="false" customHeight="false" outlineLevel="0" collapsed="false">
      <c r="A24456" s="7" t="s">
        <v>34</v>
      </c>
      <c r="B24456" s="7" t="s">
        <v>1089</v>
      </c>
      <c r="C24456" s="7" t="s">
        <v>1600</v>
      </c>
      <c r="D24456" s="7" t="n">
        <v>0</v>
      </c>
      <c r="E24456" s="7" t="n">
        <v>0</v>
      </c>
      <c r="F24456" s="7" t="n">
        <v>1</v>
      </c>
      <c r="G24456" s="7" t="n">
        <v>60.94</v>
      </c>
    </row>
    <row r="24457" customFormat="false" ht="15" hidden="false" customHeight="false" outlineLevel="0" collapsed="false">
      <c r="A24457" s="7" t="s">
        <v>34</v>
      </c>
      <c r="B24457" s="7" t="s">
        <v>1089</v>
      </c>
      <c r="C24457" s="7" t="s">
        <v>1600</v>
      </c>
      <c r="D24457" s="7" t="n">
        <v>0</v>
      </c>
      <c r="E24457" s="7" t="n">
        <v>0</v>
      </c>
      <c r="F24457" s="7" t="n">
        <v>2</v>
      </c>
      <c r="G24457" s="7" t="n">
        <v>121.9</v>
      </c>
    </row>
    <row r="24458" customFormat="false" ht="15" hidden="false" customHeight="false" outlineLevel="0" collapsed="false">
      <c r="A24458" s="7" t="s">
        <v>34</v>
      </c>
      <c r="B24458" s="7" t="s">
        <v>1101</v>
      </c>
      <c r="C24458" s="7" t="s">
        <v>1601</v>
      </c>
      <c r="D24458" s="7" t="n">
        <v>0</v>
      </c>
      <c r="E24458" s="7" t="n">
        <v>0</v>
      </c>
      <c r="F24458" s="7" t="n">
        <v>1</v>
      </c>
      <c r="G24458" s="7" t="n">
        <v>67.72</v>
      </c>
    </row>
    <row r="24459" customFormat="false" ht="15" hidden="false" customHeight="false" outlineLevel="0" collapsed="false">
      <c r="A24459" s="7" t="s">
        <v>34</v>
      </c>
      <c r="B24459" s="7" t="s">
        <v>1092</v>
      </c>
      <c r="C24459" s="7" t="s">
        <v>1602</v>
      </c>
      <c r="D24459" s="7" t="n">
        <v>0</v>
      </c>
      <c r="E24459" s="7" t="n">
        <v>0</v>
      </c>
      <c r="F24459" s="7" t="n">
        <v>1</v>
      </c>
      <c r="G24459" s="7" t="n">
        <v>0</v>
      </c>
    </row>
    <row r="24460" customFormat="false" ht="15" hidden="false" customHeight="false" outlineLevel="0" collapsed="false">
      <c r="A24460" s="7" t="s">
        <v>34</v>
      </c>
      <c r="B24460" s="7" t="s">
        <v>1092</v>
      </c>
      <c r="C24460" s="7" t="s">
        <v>1602</v>
      </c>
      <c r="D24460" s="7" t="n">
        <v>0</v>
      </c>
      <c r="E24460" s="7" t="n">
        <v>0</v>
      </c>
      <c r="F24460" s="7" t="n">
        <v>1</v>
      </c>
      <c r="G24460" s="7" t="n">
        <v>60.94</v>
      </c>
    </row>
    <row r="24461" customFormat="false" ht="15" hidden="false" customHeight="false" outlineLevel="0" collapsed="false">
      <c r="A24461" s="7" t="s">
        <v>34</v>
      </c>
      <c r="B24461" s="7" t="s">
        <v>1092</v>
      </c>
      <c r="C24461" s="7" t="s">
        <v>1602</v>
      </c>
      <c r="D24461" s="7" t="n">
        <v>0</v>
      </c>
      <c r="E24461" s="7" t="n">
        <v>0</v>
      </c>
      <c r="F24461" s="7" t="n">
        <v>1</v>
      </c>
      <c r="G24461" s="7" t="n">
        <v>0</v>
      </c>
    </row>
    <row r="24462" customFormat="false" ht="15" hidden="false" customHeight="false" outlineLevel="0" collapsed="false">
      <c r="A24462" s="7" t="s">
        <v>34</v>
      </c>
      <c r="B24462" s="7" t="s">
        <v>1092</v>
      </c>
      <c r="C24462" s="7" t="s">
        <v>1602</v>
      </c>
      <c r="D24462" s="7" t="n">
        <v>0</v>
      </c>
      <c r="E24462" s="7" t="n">
        <v>0</v>
      </c>
      <c r="F24462" s="7" t="n">
        <v>2</v>
      </c>
      <c r="G24462" s="7" t="n">
        <v>0.02</v>
      </c>
    </row>
    <row r="24463" customFormat="false" ht="15" hidden="false" customHeight="false" outlineLevel="0" collapsed="false">
      <c r="A24463" s="7" t="s">
        <v>34</v>
      </c>
      <c r="B24463" s="7" t="s">
        <v>1092</v>
      </c>
      <c r="C24463" s="7" t="s">
        <v>1602</v>
      </c>
      <c r="D24463" s="7" t="n">
        <v>0</v>
      </c>
      <c r="E24463" s="7" t="n">
        <v>0</v>
      </c>
      <c r="F24463" s="7" t="n">
        <v>1</v>
      </c>
      <c r="G24463" s="7" t="n">
        <v>60.95</v>
      </c>
    </row>
    <row r="24464" customFormat="false" ht="15" hidden="false" customHeight="false" outlineLevel="0" collapsed="false">
      <c r="A24464" s="7" t="s">
        <v>34</v>
      </c>
      <c r="B24464" s="7" t="s">
        <v>1112</v>
      </c>
      <c r="C24464" s="7" t="s">
        <v>1603</v>
      </c>
      <c r="D24464" s="7" t="n">
        <v>0</v>
      </c>
      <c r="E24464" s="7" t="n">
        <v>0</v>
      </c>
      <c r="F24464" s="7" t="n">
        <v>1</v>
      </c>
      <c r="G24464" s="7" t="n">
        <v>0.01</v>
      </c>
    </row>
    <row r="24465" customFormat="false" ht="15" hidden="false" customHeight="false" outlineLevel="0" collapsed="false">
      <c r="A24465" s="7" t="s">
        <v>34</v>
      </c>
      <c r="B24465" s="7" t="s">
        <v>1103</v>
      </c>
      <c r="C24465" s="7" t="s">
        <v>1604</v>
      </c>
      <c r="D24465" s="7" t="n">
        <v>0</v>
      </c>
      <c r="E24465" s="7" t="n">
        <v>0</v>
      </c>
      <c r="F24465" s="7" t="n">
        <v>1</v>
      </c>
      <c r="G24465" s="7" t="n">
        <v>0.01</v>
      </c>
    </row>
    <row r="24466" customFormat="false" ht="15" hidden="false" customHeight="false" outlineLevel="0" collapsed="false">
      <c r="A24466" s="7" t="s">
        <v>34</v>
      </c>
      <c r="B24466" s="7" t="s">
        <v>1103</v>
      </c>
      <c r="C24466" s="7" t="s">
        <v>1604</v>
      </c>
      <c r="D24466" s="7" t="n">
        <v>0</v>
      </c>
      <c r="E24466" s="7" t="n">
        <v>0</v>
      </c>
      <c r="F24466" s="7" t="n">
        <v>1</v>
      </c>
      <c r="G24466" s="7" t="n">
        <v>60.95</v>
      </c>
    </row>
    <row r="24467" customFormat="false" ht="15" hidden="false" customHeight="false" outlineLevel="0" collapsed="false">
      <c r="A24467" s="7" t="s">
        <v>34</v>
      </c>
      <c r="B24467" s="7" t="s">
        <v>1114</v>
      </c>
      <c r="C24467" s="7" t="s">
        <v>1605</v>
      </c>
      <c r="D24467" s="7" t="n">
        <v>0</v>
      </c>
      <c r="E24467" s="7" t="n">
        <v>0</v>
      </c>
      <c r="F24467" s="7" t="n">
        <v>1</v>
      </c>
      <c r="G24467" s="7" t="n">
        <v>0</v>
      </c>
    </row>
    <row r="24468" customFormat="false" ht="15" hidden="false" customHeight="false" outlineLevel="0" collapsed="false">
      <c r="A24468" s="7" t="s">
        <v>34</v>
      </c>
      <c r="B24468" s="7" t="s">
        <v>1110</v>
      </c>
      <c r="C24468" s="7" t="s">
        <v>1606</v>
      </c>
      <c r="D24468" s="7" t="n">
        <v>0</v>
      </c>
      <c r="E24468" s="7" t="n">
        <v>0</v>
      </c>
      <c r="F24468" s="7" t="n">
        <v>2</v>
      </c>
      <c r="G24468" s="7" t="n">
        <v>0.02</v>
      </c>
    </row>
    <row r="24469" customFormat="false" ht="15" hidden="false" customHeight="false" outlineLevel="0" collapsed="false">
      <c r="A24469" s="7" t="s">
        <v>34</v>
      </c>
      <c r="B24469" s="7" t="s">
        <v>1111</v>
      </c>
      <c r="C24469" s="7" t="s">
        <v>1607</v>
      </c>
      <c r="D24469" s="7" t="n">
        <v>0</v>
      </c>
      <c r="E24469" s="7" t="n">
        <v>0</v>
      </c>
      <c r="F24469" s="7" t="n">
        <v>1</v>
      </c>
      <c r="G24469" s="7" t="n">
        <v>0.01</v>
      </c>
    </row>
    <row r="24470" customFormat="false" ht="15" hidden="false" customHeight="false" outlineLevel="0" collapsed="false">
      <c r="A24470" s="7" t="s">
        <v>34</v>
      </c>
      <c r="B24470" s="7" t="s">
        <v>660</v>
      </c>
      <c r="C24470" s="7" t="s">
        <v>1509</v>
      </c>
      <c r="D24470" s="7" t="n">
        <v>1</v>
      </c>
      <c r="E24470" s="7" t="n">
        <v>0.01</v>
      </c>
      <c r="F24470" s="7" t="n">
        <v>0</v>
      </c>
      <c r="G24470" s="7" t="n">
        <v>0</v>
      </c>
    </row>
    <row r="24471" customFormat="false" ht="15" hidden="false" customHeight="false" outlineLevel="0" collapsed="false">
      <c r="A24471" s="7" t="s">
        <v>34</v>
      </c>
      <c r="B24471" s="7" t="s">
        <v>660</v>
      </c>
      <c r="C24471" s="7" t="s">
        <v>1509</v>
      </c>
      <c r="D24471" s="7" t="n">
        <v>10</v>
      </c>
      <c r="E24471" s="7" t="n">
        <v>5367.91</v>
      </c>
      <c r="F24471" s="7" t="n">
        <v>3</v>
      </c>
      <c r="G24471" s="7" t="n">
        <v>1779.42</v>
      </c>
    </row>
    <row r="24472" customFormat="false" ht="15" hidden="false" customHeight="false" outlineLevel="0" collapsed="false">
      <c r="A24472" s="7" t="s">
        <v>34</v>
      </c>
      <c r="B24472" s="7" t="s">
        <v>660</v>
      </c>
      <c r="C24472" s="7" t="s">
        <v>1509</v>
      </c>
      <c r="D24472" s="7" t="n">
        <v>0</v>
      </c>
      <c r="E24472" s="7" t="n">
        <v>0</v>
      </c>
      <c r="F24472" s="7" t="n">
        <v>2</v>
      </c>
      <c r="G24472" s="7" t="n">
        <v>1008.34</v>
      </c>
    </row>
    <row r="24473" customFormat="false" ht="15" hidden="false" customHeight="false" outlineLevel="0" collapsed="false">
      <c r="A24473" s="7" t="s">
        <v>34</v>
      </c>
      <c r="B24473" s="7" t="s">
        <v>660</v>
      </c>
      <c r="C24473" s="7" t="s">
        <v>1509</v>
      </c>
      <c r="D24473" s="7" t="n">
        <v>2</v>
      </c>
      <c r="E24473" s="7" t="n">
        <v>988.16</v>
      </c>
      <c r="F24473" s="7" t="n">
        <v>0</v>
      </c>
      <c r="G24473" s="7" t="n">
        <v>0</v>
      </c>
    </row>
    <row r="24474" customFormat="false" ht="15" hidden="false" customHeight="false" outlineLevel="0" collapsed="false">
      <c r="A24474" s="7" t="s">
        <v>34</v>
      </c>
      <c r="B24474" s="7" t="s">
        <v>660</v>
      </c>
      <c r="C24474" s="7" t="s">
        <v>1509</v>
      </c>
      <c r="D24474" s="7" t="n">
        <v>0</v>
      </c>
      <c r="E24474" s="7" t="n">
        <v>0</v>
      </c>
      <c r="F24474" s="7" t="n">
        <v>2</v>
      </c>
      <c r="G24474" s="7" t="n">
        <v>1067.64</v>
      </c>
    </row>
    <row r="24475" customFormat="false" ht="15" hidden="false" customHeight="false" outlineLevel="0" collapsed="false">
      <c r="A24475" s="7" t="s">
        <v>34</v>
      </c>
      <c r="B24475" s="7" t="s">
        <v>660</v>
      </c>
      <c r="C24475" s="7" t="s">
        <v>1509</v>
      </c>
      <c r="D24475" s="7" t="n">
        <v>0</v>
      </c>
      <c r="E24475" s="7" t="n">
        <v>0</v>
      </c>
      <c r="F24475" s="7" t="n">
        <v>1</v>
      </c>
      <c r="G24475" s="7" t="n">
        <v>593.14</v>
      </c>
    </row>
    <row r="24476" customFormat="false" ht="15" hidden="false" customHeight="false" outlineLevel="0" collapsed="false">
      <c r="A24476" s="7" t="s">
        <v>34</v>
      </c>
      <c r="B24476" s="7" t="s">
        <v>689</v>
      </c>
      <c r="C24476" s="7" t="s">
        <v>1509</v>
      </c>
      <c r="D24476" s="7" t="n">
        <v>5</v>
      </c>
      <c r="E24476" s="7" t="n">
        <v>2819.16</v>
      </c>
      <c r="F24476" s="7" t="n">
        <v>0</v>
      </c>
      <c r="G24476" s="7" t="n">
        <v>0</v>
      </c>
    </row>
    <row r="24477" customFormat="false" ht="15" hidden="false" customHeight="false" outlineLevel="0" collapsed="false">
      <c r="A24477" s="7" t="s">
        <v>34</v>
      </c>
      <c r="B24477" s="7" t="s">
        <v>689</v>
      </c>
      <c r="C24477" s="7" t="s">
        <v>1509</v>
      </c>
      <c r="D24477" s="7" t="n">
        <v>5</v>
      </c>
      <c r="E24477" s="7" t="n">
        <v>2550.49</v>
      </c>
      <c r="F24477" s="7" t="n">
        <v>5</v>
      </c>
      <c r="G24477" s="7" t="n">
        <v>2728.44</v>
      </c>
    </row>
    <row r="24478" customFormat="false" ht="15" hidden="false" customHeight="false" outlineLevel="0" collapsed="false">
      <c r="A24478" s="7" t="s">
        <v>34</v>
      </c>
      <c r="B24478" s="7" t="s">
        <v>858</v>
      </c>
      <c r="C24478" s="7" t="s">
        <v>1509</v>
      </c>
      <c r="D24478" s="7" t="n">
        <v>1</v>
      </c>
      <c r="E24478" s="7" t="n">
        <v>593.14</v>
      </c>
      <c r="F24478" s="7" t="n">
        <v>0</v>
      </c>
      <c r="G24478" s="7" t="n">
        <v>0</v>
      </c>
    </row>
    <row r="24479" customFormat="false" ht="15" hidden="false" customHeight="false" outlineLevel="0" collapsed="false">
      <c r="A24479" s="7" t="s">
        <v>34</v>
      </c>
      <c r="B24479" s="7" t="s">
        <v>858</v>
      </c>
      <c r="C24479" s="7" t="s">
        <v>1509</v>
      </c>
      <c r="D24479" s="7" t="n">
        <v>0</v>
      </c>
      <c r="E24479" s="7" t="n">
        <v>0</v>
      </c>
      <c r="F24479" s="7" t="n">
        <v>1</v>
      </c>
      <c r="G24479" s="7" t="n">
        <v>593.14</v>
      </c>
    </row>
    <row r="24480" customFormat="false" ht="15" hidden="false" customHeight="false" outlineLevel="0" collapsed="false">
      <c r="A24480" s="7" t="s">
        <v>34</v>
      </c>
      <c r="B24480" s="7" t="s">
        <v>721</v>
      </c>
      <c r="C24480" s="7" t="s">
        <v>1509</v>
      </c>
      <c r="D24480" s="7" t="n">
        <v>0</v>
      </c>
      <c r="E24480" s="7" t="n">
        <v>0</v>
      </c>
      <c r="F24480" s="7" t="n">
        <v>1</v>
      </c>
      <c r="G24480" s="7" t="n">
        <v>533.82</v>
      </c>
    </row>
    <row r="24481" customFormat="false" ht="15" hidden="false" customHeight="false" outlineLevel="0" collapsed="false">
      <c r="A24481" s="7" t="s">
        <v>34</v>
      </c>
      <c r="B24481" s="7" t="s">
        <v>721</v>
      </c>
      <c r="C24481" s="7" t="s">
        <v>1509</v>
      </c>
      <c r="D24481" s="7" t="n">
        <v>3</v>
      </c>
      <c r="E24481" s="7" t="n">
        <v>1690.45</v>
      </c>
      <c r="F24481" s="7" t="n">
        <v>2</v>
      </c>
      <c r="G24481" s="7" t="n">
        <v>1186.28</v>
      </c>
    </row>
    <row r="24482" customFormat="false" ht="15" hidden="false" customHeight="false" outlineLevel="0" collapsed="false">
      <c r="A24482" s="7" t="s">
        <v>34</v>
      </c>
      <c r="B24482" s="7" t="s">
        <v>721</v>
      </c>
      <c r="C24482" s="7" t="s">
        <v>1509</v>
      </c>
      <c r="D24482" s="7" t="n">
        <v>0</v>
      </c>
      <c r="E24482" s="7" t="n">
        <v>0</v>
      </c>
      <c r="F24482" s="7" t="n">
        <v>1</v>
      </c>
      <c r="G24482" s="7" t="n">
        <v>533.82</v>
      </c>
    </row>
    <row r="24483" customFormat="false" ht="15" hidden="false" customHeight="false" outlineLevel="0" collapsed="false">
      <c r="A24483" s="7" t="s">
        <v>34</v>
      </c>
      <c r="B24483" s="7" t="s">
        <v>721</v>
      </c>
      <c r="C24483" s="7" t="s">
        <v>1509</v>
      </c>
      <c r="D24483" s="7" t="n">
        <v>3</v>
      </c>
      <c r="E24483" s="7" t="n">
        <v>1656.62</v>
      </c>
      <c r="F24483" s="7" t="n">
        <v>0</v>
      </c>
      <c r="G24483" s="7" t="n">
        <v>0</v>
      </c>
    </row>
    <row r="24484" customFormat="false" ht="15" hidden="false" customHeight="false" outlineLevel="0" collapsed="false">
      <c r="A24484" s="7" t="s">
        <v>34</v>
      </c>
      <c r="B24484" s="7" t="s">
        <v>695</v>
      </c>
      <c r="C24484" s="7" t="s">
        <v>1509</v>
      </c>
      <c r="D24484" s="7" t="n">
        <v>5</v>
      </c>
      <c r="E24484" s="7" t="n">
        <v>2698.79</v>
      </c>
      <c r="F24484" s="7" t="n">
        <v>1</v>
      </c>
      <c r="G24484" s="7" t="n">
        <v>682.11</v>
      </c>
    </row>
    <row r="24485" customFormat="false" ht="15" hidden="false" customHeight="false" outlineLevel="0" collapsed="false">
      <c r="A24485" s="7" t="s">
        <v>34</v>
      </c>
      <c r="B24485" s="7" t="s">
        <v>197</v>
      </c>
      <c r="C24485" s="7" t="s">
        <v>1461</v>
      </c>
      <c r="D24485" s="7" t="n">
        <v>0</v>
      </c>
      <c r="E24485" s="7" t="n">
        <v>0</v>
      </c>
      <c r="F24485" s="7" t="n">
        <v>1</v>
      </c>
      <c r="G24485" s="7" t="n">
        <v>23.57</v>
      </c>
    </row>
    <row r="24486" customFormat="false" ht="15" hidden="false" customHeight="false" outlineLevel="0" collapsed="false">
      <c r="A24486" s="7" t="s">
        <v>34</v>
      </c>
      <c r="B24486" s="7" t="s">
        <v>197</v>
      </c>
      <c r="C24486" s="7" t="s">
        <v>1461</v>
      </c>
      <c r="D24486" s="7" t="n">
        <v>0</v>
      </c>
      <c r="E24486" s="7" t="n">
        <v>0</v>
      </c>
      <c r="F24486" s="7" t="n">
        <v>1</v>
      </c>
      <c r="G24486" s="7" t="n">
        <v>23.57</v>
      </c>
    </row>
    <row r="24487" customFormat="false" ht="15" hidden="false" customHeight="false" outlineLevel="0" collapsed="false">
      <c r="A24487" s="7" t="s">
        <v>34</v>
      </c>
      <c r="B24487" s="7" t="s">
        <v>197</v>
      </c>
      <c r="C24487" s="7" t="s">
        <v>1461</v>
      </c>
      <c r="D24487" s="7" t="n">
        <v>0</v>
      </c>
      <c r="E24487" s="7" t="n">
        <v>0</v>
      </c>
      <c r="F24487" s="7" t="n">
        <v>1</v>
      </c>
      <c r="G24487" s="7" t="n">
        <v>26.19</v>
      </c>
    </row>
    <row r="24488" customFormat="false" ht="15" hidden="false" customHeight="false" outlineLevel="0" collapsed="false">
      <c r="A24488" s="7" t="s">
        <v>34</v>
      </c>
      <c r="B24488" s="7" t="s">
        <v>197</v>
      </c>
      <c r="C24488" s="7" t="s">
        <v>1461</v>
      </c>
      <c r="D24488" s="7" t="n">
        <v>0</v>
      </c>
      <c r="E24488" s="7" t="n">
        <v>0</v>
      </c>
      <c r="F24488" s="7" t="n">
        <v>1</v>
      </c>
      <c r="G24488" s="7" t="n">
        <v>26.18</v>
      </c>
    </row>
    <row r="24489" customFormat="false" ht="15" hidden="false" customHeight="false" outlineLevel="0" collapsed="false">
      <c r="A24489" s="7" t="s">
        <v>34</v>
      </c>
      <c r="B24489" s="7" t="s">
        <v>197</v>
      </c>
      <c r="C24489" s="7" t="s">
        <v>1461</v>
      </c>
      <c r="D24489" s="7" t="n">
        <v>0</v>
      </c>
      <c r="E24489" s="7" t="n">
        <v>0</v>
      </c>
      <c r="F24489" s="7" t="n">
        <v>1</v>
      </c>
      <c r="G24489" s="7" t="n">
        <v>22.26</v>
      </c>
    </row>
    <row r="24490" customFormat="false" ht="15" hidden="false" customHeight="false" outlineLevel="0" collapsed="false">
      <c r="A24490" s="7" t="s">
        <v>34</v>
      </c>
      <c r="B24490" s="7" t="s">
        <v>197</v>
      </c>
      <c r="C24490" s="7" t="s">
        <v>1461</v>
      </c>
      <c r="D24490" s="7" t="n">
        <v>12</v>
      </c>
      <c r="E24490" s="7" t="n">
        <v>288.08</v>
      </c>
      <c r="F24490" s="7" t="n">
        <v>3</v>
      </c>
      <c r="G24490" s="7" t="n">
        <v>78.57</v>
      </c>
    </row>
    <row r="24491" customFormat="false" ht="15" hidden="false" customHeight="false" outlineLevel="0" collapsed="false">
      <c r="A24491" s="7" t="s">
        <v>34</v>
      </c>
      <c r="B24491" s="7" t="s">
        <v>197</v>
      </c>
      <c r="C24491" s="7" t="s">
        <v>1461</v>
      </c>
      <c r="D24491" s="7" t="n">
        <v>0</v>
      </c>
      <c r="E24491" s="7" t="n">
        <v>0</v>
      </c>
      <c r="F24491" s="7" t="n">
        <v>1</v>
      </c>
      <c r="G24491" s="7" t="n">
        <v>23.57</v>
      </c>
    </row>
    <row r="24492" customFormat="false" ht="15" hidden="false" customHeight="false" outlineLevel="0" collapsed="false">
      <c r="A24492" s="7" t="s">
        <v>34</v>
      </c>
      <c r="B24492" s="7" t="s">
        <v>304</v>
      </c>
      <c r="C24492" s="7" t="s">
        <v>1462</v>
      </c>
      <c r="D24492" s="7" t="n">
        <v>3</v>
      </c>
      <c r="E24492" s="7" t="n">
        <v>149.27</v>
      </c>
      <c r="F24492" s="7" t="n">
        <v>4</v>
      </c>
      <c r="G24492" s="7" t="n">
        <v>202.58</v>
      </c>
    </row>
    <row r="24493" customFormat="false" ht="15" hidden="false" customHeight="false" outlineLevel="0" collapsed="false">
      <c r="A24493" s="7" t="s">
        <v>34</v>
      </c>
      <c r="B24493" s="7" t="s">
        <v>304</v>
      </c>
      <c r="C24493" s="7" t="s">
        <v>1462</v>
      </c>
      <c r="D24493" s="7" t="n">
        <v>0</v>
      </c>
      <c r="E24493" s="7" t="n">
        <v>0</v>
      </c>
      <c r="F24493" s="7" t="n">
        <v>2</v>
      </c>
      <c r="G24493" s="7" t="n">
        <v>106.6</v>
      </c>
    </row>
    <row r="24494" customFormat="false" ht="15" hidden="false" customHeight="false" outlineLevel="0" collapsed="false">
      <c r="A24494" s="7" t="s">
        <v>34</v>
      </c>
      <c r="B24494" s="7" t="s">
        <v>304</v>
      </c>
      <c r="C24494" s="7" t="s">
        <v>1462</v>
      </c>
      <c r="D24494" s="7" t="n">
        <v>0</v>
      </c>
      <c r="E24494" s="7" t="n">
        <v>0</v>
      </c>
      <c r="F24494" s="7" t="n">
        <v>1</v>
      </c>
      <c r="G24494" s="7" t="n">
        <v>53.3</v>
      </c>
    </row>
    <row r="24495" customFormat="false" ht="15" hidden="false" customHeight="false" outlineLevel="0" collapsed="false">
      <c r="A24495" s="7" t="s">
        <v>34</v>
      </c>
      <c r="B24495" s="7" t="s">
        <v>304</v>
      </c>
      <c r="C24495" s="7" t="s">
        <v>1462</v>
      </c>
      <c r="D24495" s="7" t="n">
        <v>0</v>
      </c>
      <c r="E24495" s="7" t="n">
        <v>0</v>
      </c>
      <c r="F24495" s="7" t="n">
        <v>1</v>
      </c>
      <c r="G24495" s="7" t="n">
        <v>47.98</v>
      </c>
    </row>
    <row r="24496" customFormat="false" ht="15" hidden="false" customHeight="false" outlineLevel="0" collapsed="false">
      <c r="A24496" s="7" t="s">
        <v>34</v>
      </c>
      <c r="B24496" s="7" t="s">
        <v>261</v>
      </c>
      <c r="C24496" s="7" t="s">
        <v>1463</v>
      </c>
      <c r="D24496" s="7" t="n">
        <v>0</v>
      </c>
      <c r="E24496" s="7" t="n">
        <v>0</v>
      </c>
      <c r="F24496" s="7" t="n">
        <v>1</v>
      </c>
      <c r="G24496" s="7" t="n">
        <v>45.68</v>
      </c>
    </row>
    <row r="24497" customFormat="false" ht="15" hidden="false" customHeight="false" outlineLevel="0" collapsed="false">
      <c r="A24497" s="7" t="s">
        <v>34</v>
      </c>
      <c r="B24497" s="7" t="s">
        <v>261</v>
      </c>
      <c r="C24497" s="7" t="s">
        <v>1463</v>
      </c>
      <c r="D24497" s="7" t="n">
        <v>3</v>
      </c>
      <c r="E24497" s="7" t="n">
        <v>109.62</v>
      </c>
      <c r="F24497" s="7" t="n">
        <v>1</v>
      </c>
      <c r="G24497" s="7" t="n">
        <v>41.11</v>
      </c>
    </row>
    <row r="24498" customFormat="false" ht="15" hidden="false" customHeight="false" outlineLevel="0" collapsed="false">
      <c r="A24498" s="7" t="s">
        <v>34</v>
      </c>
      <c r="B24498" s="7" t="s">
        <v>357</v>
      </c>
      <c r="C24498" s="7" t="s">
        <v>1465</v>
      </c>
      <c r="D24498" s="7" t="n">
        <v>0</v>
      </c>
      <c r="E24498" s="7" t="n">
        <v>0</v>
      </c>
      <c r="F24498" s="7" t="n">
        <v>1</v>
      </c>
      <c r="G24498" s="7" t="n">
        <v>16.02</v>
      </c>
    </row>
    <row r="24499" customFormat="false" ht="15" hidden="false" customHeight="false" outlineLevel="0" collapsed="false">
      <c r="A24499" s="7" t="s">
        <v>34</v>
      </c>
      <c r="B24499" s="7" t="s">
        <v>357</v>
      </c>
      <c r="C24499" s="7" t="s">
        <v>1465</v>
      </c>
      <c r="D24499" s="7" t="n">
        <v>8</v>
      </c>
      <c r="E24499" s="7" t="n">
        <v>110.56</v>
      </c>
      <c r="F24499" s="7" t="n">
        <v>8</v>
      </c>
      <c r="G24499" s="7" t="n">
        <v>123.36</v>
      </c>
    </row>
    <row r="24500" customFormat="false" ht="15" hidden="false" customHeight="false" outlineLevel="0" collapsed="false">
      <c r="A24500" s="7" t="s">
        <v>34</v>
      </c>
      <c r="B24500" s="7" t="s">
        <v>357</v>
      </c>
      <c r="C24500" s="7" t="s">
        <v>1465</v>
      </c>
      <c r="D24500" s="7" t="n">
        <v>0</v>
      </c>
      <c r="E24500" s="7" t="n">
        <v>0</v>
      </c>
      <c r="F24500" s="7" t="n">
        <v>1</v>
      </c>
      <c r="G24500" s="7" t="n">
        <v>14.43</v>
      </c>
    </row>
    <row r="24501" customFormat="false" ht="15" hidden="false" customHeight="false" outlineLevel="0" collapsed="false">
      <c r="A24501" s="7" t="s">
        <v>34</v>
      </c>
      <c r="B24501" s="7" t="s">
        <v>357</v>
      </c>
      <c r="C24501" s="7" t="s">
        <v>1465</v>
      </c>
      <c r="D24501" s="7" t="n">
        <v>0</v>
      </c>
      <c r="E24501" s="7" t="n">
        <v>0</v>
      </c>
      <c r="F24501" s="7" t="n">
        <v>1</v>
      </c>
      <c r="G24501" s="7" t="n">
        <v>16.02</v>
      </c>
    </row>
    <row r="24502" customFormat="false" ht="15" hidden="false" customHeight="false" outlineLevel="0" collapsed="false">
      <c r="A24502" s="7" t="s">
        <v>34</v>
      </c>
      <c r="B24502" s="7" t="s">
        <v>357</v>
      </c>
      <c r="C24502" s="7" t="s">
        <v>1465</v>
      </c>
      <c r="D24502" s="7" t="n">
        <v>0</v>
      </c>
      <c r="E24502" s="7" t="n">
        <v>0</v>
      </c>
      <c r="F24502" s="7" t="n">
        <v>1</v>
      </c>
      <c r="G24502" s="7" t="n">
        <v>16.02</v>
      </c>
    </row>
    <row r="24503" customFormat="false" ht="15" hidden="false" customHeight="false" outlineLevel="0" collapsed="false">
      <c r="A24503" s="7" t="s">
        <v>34</v>
      </c>
      <c r="B24503" s="7" t="s">
        <v>357</v>
      </c>
      <c r="C24503" s="7" t="s">
        <v>1465</v>
      </c>
      <c r="D24503" s="7" t="n">
        <v>0</v>
      </c>
      <c r="E24503" s="7" t="n">
        <v>0</v>
      </c>
      <c r="F24503" s="7" t="n">
        <v>1</v>
      </c>
      <c r="G24503" s="7" t="n">
        <v>16.02</v>
      </c>
    </row>
    <row r="24504" customFormat="false" ht="15" hidden="false" customHeight="false" outlineLevel="0" collapsed="false">
      <c r="A24504" s="7" t="s">
        <v>34</v>
      </c>
      <c r="B24504" s="7" t="s">
        <v>357</v>
      </c>
      <c r="C24504" s="7" t="s">
        <v>1465</v>
      </c>
      <c r="D24504" s="7" t="n">
        <v>0</v>
      </c>
      <c r="E24504" s="7" t="n">
        <v>0</v>
      </c>
      <c r="F24504" s="7" t="n">
        <v>1</v>
      </c>
      <c r="G24504" s="7" t="n">
        <v>13.62</v>
      </c>
    </row>
    <row r="24505" customFormat="false" ht="15" hidden="false" customHeight="false" outlineLevel="0" collapsed="false">
      <c r="A24505" s="7" t="s">
        <v>34</v>
      </c>
      <c r="B24505" s="7" t="s">
        <v>357</v>
      </c>
      <c r="C24505" s="7" t="s">
        <v>1465</v>
      </c>
      <c r="D24505" s="7" t="n">
        <v>0</v>
      </c>
      <c r="E24505" s="7" t="n">
        <v>0</v>
      </c>
      <c r="F24505" s="7" t="n">
        <v>1</v>
      </c>
      <c r="G24505" s="7" t="n">
        <v>13.62</v>
      </c>
    </row>
    <row r="24506" customFormat="false" ht="15" hidden="false" customHeight="false" outlineLevel="0" collapsed="false">
      <c r="A24506" s="7" t="s">
        <v>34</v>
      </c>
      <c r="B24506" s="7" t="s">
        <v>357</v>
      </c>
      <c r="C24506" s="7" t="s">
        <v>1465</v>
      </c>
      <c r="D24506" s="7" t="n">
        <v>0</v>
      </c>
      <c r="E24506" s="7" t="n">
        <v>0</v>
      </c>
      <c r="F24506" s="7" t="n">
        <v>1</v>
      </c>
      <c r="G24506" s="7" t="n">
        <v>14.41</v>
      </c>
    </row>
    <row r="24507" customFormat="false" ht="15" hidden="false" customHeight="false" outlineLevel="0" collapsed="false">
      <c r="A24507" s="7" t="s">
        <v>34</v>
      </c>
      <c r="B24507" s="7" t="s">
        <v>390</v>
      </c>
      <c r="C24507" s="7" t="s">
        <v>1466</v>
      </c>
      <c r="D24507" s="7" t="n">
        <v>7</v>
      </c>
      <c r="E24507" s="7" t="n">
        <v>120.43</v>
      </c>
      <c r="F24507" s="7" t="n">
        <v>4</v>
      </c>
      <c r="G24507" s="7" t="n">
        <v>67.3</v>
      </c>
    </row>
    <row r="24508" customFormat="false" ht="15" hidden="false" customHeight="false" outlineLevel="0" collapsed="false">
      <c r="A24508" s="7" t="s">
        <v>34</v>
      </c>
      <c r="B24508" s="7" t="s">
        <v>390</v>
      </c>
      <c r="C24508" s="7" t="s">
        <v>1466</v>
      </c>
      <c r="D24508" s="7" t="n">
        <v>0</v>
      </c>
      <c r="E24508" s="7" t="n">
        <v>0</v>
      </c>
      <c r="F24508" s="7" t="n">
        <v>2</v>
      </c>
      <c r="G24508" s="7" t="n">
        <v>35.44</v>
      </c>
    </row>
    <row r="24509" customFormat="false" ht="15" hidden="false" customHeight="false" outlineLevel="0" collapsed="false">
      <c r="A24509" s="7" t="s">
        <v>34</v>
      </c>
      <c r="B24509" s="7" t="s">
        <v>390</v>
      </c>
      <c r="C24509" s="7" t="s">
        <v>1466</v>
      </c>
      <c r="D24509" s="7" t="n">
        <v>0</v>
      </c>
      <c r="E24509" s="7" t="n">
        <v>0</v>
      </c>
      <c r="F24509" s="7" t="n">
        <v>1</v>
      </c>
      <c r="G24509" s="7" t="n">
        <v>17.72</v>
      </c>
    </row>
    <row r="24510" customFormat="false" ht="15" hidden="false" customHeight="false" outlineLevel="0" collapsed="false">
      <c r="A24510" s="7" t="s">
        <v>34</v>
      </c>
      <c r="B24510" s="7" t="s">
        <v>390</v>
      </c>
      <c r="C24510" s="7" t="s">
        <v>1466</v>
      </c>
      <c r="D24510" s="7" t="n">
        <v>0</v>
      </c>
      <c r="E24510" s="7" t="n">
        <v>0</v>
      </c>
      <c r="F24510" s="7" t="n">
        <v>2</v>
      </c>
      <c r="G24510" s="7" t="n">
        <v>35.43</v>
      </c>
    </row>
    <row r="24511" customFormat="false" ht="15" hidden="false" customHeight="false" outlineLevel="0" collapsed="false">
      <c r="A24511" s="7" t="s">
        <v>34</v>
      </c>
      <c r="B24511" s="7" t="s">
        <v>390</v>
      </c>
      <c r="C24511" s="7" t="s">
        <v>1466</v>
      </c>
      <c r="D24511" s="7" t="n">
        <v>0</v>
      </c>
      <c r="E24511" s="7" t="n">
        <v>0</v>
      </c>
      <c r="F24511" s="7" t="n">
        <v>2</v>
      </c>
      <c r="G24511" s="7" t="n">
        <v>31.88</v>
      </c>
    </row>
    <row r="24512" customFormat="false" ht="15" hidden="false" customHeight="false" outlineLevel="0" collapsed="false">
      <c r="A24512" s="7" t="s">
        <v>34</v>
      </c>
      <c r="B24512" s="7" t="s">
        <v>451</v>
      </c>
      <c r="C24512" s="7" t="s">
        <v>1467</v>
      </c>
      <c r="D24512" s="7" t="n">
        <v>0</v>
      </c>
      <c r="E24512" s="7" t="n">
        <v>0</v>
      </c>
      <c r="F24512" s="7" t="n">
        <v>1</v>
      </c>
      <c r="G24512" s="7" t="n">
        <v>152.47</v>
      </c>
    </row>
    <row r="24513" customFormat="false" ht="15" hidden="false" customHeight="false" outlineLevel="0" collapsed="false">
      <c r="A24513" s="7" t="s">
        <v>34</v>
      </c>
      <c r="B24513" s="7" t="s">
        <v>451</v>
      </c>
      <c r="C24513" s="7" t="s">
        <v>1467</v>
      </c>
      <c r="D24513" s="7" t="n">
        <v>0</v>
      </c>
      <c r="E24513" s="7" t="n">
        <v>0</v>
      </c>
      <c r="F24513" s="7" t="n">
        <v>2</v>
      </c>
      <c r="G24513" s="7" t="n">
        <v>279.53</v>
      </c>
    </row>
    <row r="24514" customFormat="false" ht="15" hidden="false" customHeight="false" outlineLevel="0" collapsed="false">
      <c r="A24514" s="7" t="s">
        <v>34</v>
      </c>
      <c r="B24514" s="7" t="s">
        <v>451</v>
      </c>
      <c r="C24514" s="7" t="s">
        <v>1467</v>
      </c>
      <c r="D24514" s="7" t="n">
        <v>0</v>
      </c>
      <c r="E24514" s="7" t="n">
        <v>0</v>
      </c>
      <c r="F24514" s="7" t="n">
        <v>1</v>
      </c>
      <c r="G24514" s="7" t="n">
        <v>169.41</v>
      </c>
    </row>
    <row r="24515" customFormat="false" ht="15" hidden="false" customHeight="false" outlineLevel="0" collapsed="false">
      <c r="A24515" s="7" t="s">
        <v>34</v>
      </c>
      <c r="B24515" s="7" t="s">
        <v>451</v>
      </c>
      <c r="C24515" s="7" t="s">
        <v>1467</v>
      </c>
      <c r="D24515" s="7" t="n">
        <v>0</v>
      </c>
      <c r="E24515" s="7" t="n">
        <v>0</v>
      </c>
      <c r="F24515" s="7" t="n">
        <v>1</v>
      </c>
      <c r="G24515" s="7" t="n">
        <v>152.46</v>
      </c>
    </row>
    <row r="24516" customFormat="false" ht="15" hidden="false" customHeight="false" outlineLevel="0" collapsed="false">
      <c r="A24516" s="7" t="s">
        <v>34</v>
      </c>
      <c r="B24516" s="7" t="s">
        <v>451</v>
      </c>
      <c r="C24516" s="7" t="s">
        <v>1467</v>
      </c>
      <c r="D24516" s="7" t="n">
        <v>0</v>
      </c>
      <c r="E24516" s="7" t="n">
        <v>0</v>
      </c>
      <c r="F24516" s="7" t="n">
        <v>1</v>
      </c>
      <c r="G24516" s="7" t="n">
        <v>169.4</v>
      </c>
    </row>
    <row r="24517" customFormat="false" ht="15" hidden="false" customHeight="false" outlineLevel="0" collapsed="false">
      <c r="A24517" s="7" t="s">
        <v>34</v>
      </c>
      <c r="B24517" s="7" t="s">
        <v>451</v>
      </c>
      <c r="C24517" s="7" t="s">
        <v>1467</v>
      </c>
      <c r="D24517" s="7" t="n">
        <v>0</v>
      </c>
      <c r="E24517" s="7" t="n">
        <v>0</v>
      </c>
      <c r="F24517" s="7" t="n">
        <v>7</v>
      </c>
      <c r="G24517" s="7" t="n">
        <v>1067.29</v>
      </c>
    </row>
    <row r="24518" customFormat="false" ht="15" hidden="false" customHeight="false" outlineLevel="0" collapsed="false">
      <c r="A24518" s="7" t="s">
        <v>34</v>
      </c>
      <c r="B24518" s="7" t="s">
        <v>451</v>
      </c>
      <c r="C24518" s="7" t="s">
        <v>1467</v>
      </c>
      <c r="D24518" s="7" t="n">
        <v>0</v>
      </c>
      <c r="E24518" s="7" t="n">
        <v>0</v>
      </c>
      <c r="F24518" s="7" t="n">
        <v>2</v>
      </c>
      <c r="G24518" s="7" t="n">
        <v>288</v>
      </c>
    </row>
    <row r="24519" customFormat="false" ht="15" hidden="false" customHeight="false" outlineLevel="0" collapsed="false">
      <c r="A24519" s="7" t="s">
        <v>34</v>
      </c>
      <c r="B24519" s="7" t="s">
        <v>451</v>
      </c>
      <c r="C24519" s="7" t="s">
        <v>1467</v>
      </c>
      <c r="D24519" s="7" t="n">
        <v>0</v>
      </c>
      <c r="E24519" s="7" t="n">
        <v>0</v>
      </c>
      <c r="F24519" s="7" t="n">
        <v>1</v>
      </c>
      <c r="G24519" s="7" t="n">
        <v>169.41</v>
      </c>
    </row>
    <row r="24520" customFormat="false" ht="15" hidden="false" customHeight="false" outlineLevel="0" collapsed="false">
      <c r="A24520" s="7" t="s">
        <v>34</v>
      </c>
      <c r="B24520" s="7" t="s">
        <v>451</v>
      </c>
      <c r="C24520" s="7" t="s">
        <v>1467</v>
      </c>
      <c r="D24520" s="7" t="n">
        <v>0</v>
      </c>
      <c r="E24520" s="7" t="n">
        <v>0</v>
      </c>
      <c r="F24520" s="7" t="n">
        <v>1</v>
      </c>
      <c r="G24520" s="7" t="n">
        <v>169.41</v>
      </c>
    </row>
    <row r="24521" customFormat="false" ht="15" hidden="false" customHeight="false" outlineLevel="0" collapsed="false">
      <c r="A24521" s="7" t="s">
        <v>34</v>
      </c>
      <c r="B24521" s="7" t="s">
        <v>451</v>
      </c>
      <c r="C24521" s="7" t="s">
        <v>1467</v>
      </c>
      <c r="D24521" s="7" t="n">
        <v>0</v>
      </c>
      <c r="E24521" s="7" t="n">
        <v>0</v>
      </c>
      <c r="F24521" s="7" t="n">
        <v>1</v>
      </c>
      <c r="G24521" s="7" t="n">
        <v>152.47</v>
      </c>
    </row>
    <row r="24522" customFormat="false" ht="15" hidden="false" customHeight="false" outlineLevel="0" collapsed="false">
      <c r="A24522" s="7" t="s">
        <v>34</v>
      </c>
      <c r="B24522" s="7" t="s">
        <v>451</v>
      </c>
      <c r="C24522" s="7" t="s">
        <v>1467</v>
      </c>
      <c r="D24522" s="7" t="n">
        <v>0</v>
      </c>
      <c r="E24522" s="7" t="n">
        <v>0</v>
      </c>
      <c r="F24522" s="7" t="n">
        <v>1</v>
      </c>
      <c r="G24522" s="7" t="n">
        <v>135.53</v>
      </c>
    </row>
    <row r="24523" customFormat="false" ht="15" hidden="false" customHeight="false" outlineLevel="0" collapsed="false">
      <c r="A24523" s="7" t="s">
        <v>34</v>
      </c>
      <c r="B24523" s="7" t="s">
        <v>451</v>
      </c>
      <c r="C24523" s="7" t="s">
        <v>1467</v>
      </c>
      <c r="D24523" s="7" t="n">
        <v>1</v>
      </c>
      <c r="E24523" s="7" t="n">
        <v>0.01</v>
      </c>
      <c r="F24523" s="7" t="n">
        <v>0</v>
      </c>
      <c r="G24523" s="7" t="n">
        <v>0</v>
      </c>
    </row>
    <row r="24524" customFormat="false" ht="15" hidden="false" customHeight="false" outlineLevel="0" collapsed="false">
      <c r="A24524" s="7" t="s">
        <v>34</v>
      </c>
      <c r="B24524" s="7" t="s">
        <v>451</v>
      </c>
      <c r="C24524" s="7" t="s">
        <v>1467</v>
      </c>
      <c r="D24524" s="7" t="n">
        <v>0</v>
      </c>
      <c r="E24524" s="7" t="n">
        <v>0</v>
      </c>
      <c r="F24524" s="7" t="n">
        <v>1</v>
      </c>
      <c r="G24524" s="7" t="n">
        <v>152.47</v>
      </c>
    </row>
    <row r="24525" customFormat="false" ht="15" hidden="false" customHeight="false" outlineLevel="0" collapsed="false">
      <c r="A24525" s="7" t="s">
        <v>34</v>
      </c>
      <c r="B24525" s="7" t="s">
        <v>451</v>
      </c>
      <c r="C24525" s="7" t="s">
        <v>1467</v>
      </c>
      <c r="D24525" s="7" t="n">
        <v>0</v>
      </c>
      <c r="E24525" s="7" t="n">
        <v>0</v>
      </c>
      <c r="F24525" s="7" t="n">
        <v>1</v>
      </c>
      <c r="G24525" s="7" t="n">
        <v>152.47</v>
      </c>
    </row>
    <row r="24526" customFormat="false" ht="15" hidden="false" customHeight="false" outlineLevel="0" collapsed="false">
      <c r="A24526" s="7" t="s">
        <v>34</v>
      </c>
      <c r="B24526" s="7" t="s">
        <v>451</v>
      </c>
      <c r="C24526" s="7" t="s">
        <v>1467</v>
      </c>
      <c r="D24526" s="7" t="n">
        <v>0</v>
      </c>
      <c r="E24526" s="7" t="n">
        <v>0</v>
      </c>
      <c r="F24526" s="7" t="n">
        <v>1</v>
      </c>
      <c r="G24526" s="7" t="n">
        <v>135.53</v>
      </c>
    </row>
    <row r="24527" customFormat="false" ht="15" hidden="false" customHeight="false" outlineLevel="0" collapsed="false">
      <c r="A24527" s="7" t="s">
        <v>34</v>
      </c>
      <c r="B24527" s="7" t="s">
        <v>451</v>
      </c>
      <c r="C24527" s="7" t="s">
        <v>1467</v>
      </c>
      <c r="D24527" s="7" t="n">
        <v>0</v>
      </c>
      <c r="E24527" s="7" t="n">
        <v>0</v>
      </c>
      <c r="F24527" s="7" t="n">
        <v>1</v>
      </c>
      <c r="G24527" s="7" t="n">
        <v>135.52</v>
      </c>
    </row>
    <row r="24528" customFormat="false" ht="15" hidden="false" customHeight="false" outlineLevel="0" collapsed="false">
      <c r="A24528" s="7" t="s">
        <v>34</v>
      </c>
      <c r="B24528" s="7" t="s">
        <v>451</v>
      </c>
      <c r="C24528" s="7" t="s">
        <v>1467</v>
      </c>
      <c r="D24528" s="7" t="n">
        <v>0</v>
      </c>
      <c r="E24528" s="7" t="n">
        <v>0</v>
      </c>
      <c r="F24528" s="7" t="n">
        <v>1</v>
      </c>
      <c r="G24528" s="7" t="n">
        <v>144</v>
      </c>
    </row>
    <row r="24529" customFormat="false" ht="15" hidden="false" customHeight="false" outlineLevel="0" collapsed="false">
      <c r="A24529" s="7" t="s">
        <v>34</v>
      </c>
      <c r="B24529" s="7" t="s">
        <v>451</v>
      </c>
      <c r="C24529" s="7" t="s">
        <v>1467</v>
      </c>
      <c r="D24529" s="7" t="n">
        <v>76</v>
      </c>
      <c r="E24529" s="7" t="n">
        <v>9356.29</v>
      </c>
      <c r="F24529" s="7" t="n">
        <v>0</v>
      </c>
      <c r="G24529" s="7" t="n">
        <v>0</v>
      </c>
    </row>
    <row r="24530" customFormat="false" ht="15" hidden="false" customHeight="false" outlineLevel="0" collapsed="false">
      <c r="A24530" s="7" t="s">
        <v>34</v>
      </c>
      <c r="B24530" s="7" t="s">
        <v>451</v>
      </c>
      <c r="C24530" s="7" t="s">
        <v>1467</v>
      </c>
      <c r="D24530" s="7" t="n">
        <v>0</v>
      </c>
      <c r="E24530" s="7" t="n">
        <v>0</v>
      </c>
      <c r="F24530" s="7" t="n">
        <v>1</v>
      </c>
      <c r="G24530" s="7" t="n">
        <v>135.52</v>
      </c>
    </row>
    <row r="24531" customFormat="false" ht="15" hidden="false" customHeight="false" outlineLevel="0" collapsed="false">
      <c r="A24531" s="7" t="s">
        <v>34</v>
      </c>
      <c r="B24531" s="7" t="s">
        <v>451</v>
      </c>
      <c r="C24531" s="7" t="s">
        <v>1467</v>
      </c>
      <c r="D24531" s="7" t="n">
        <v>108</v>
      </c>
      <c r="E24531" s="7" t="n">
        <v>15822.05</v>
      </c>
      <c r="F24531" s="7" t="n">
        <v>36</v>
      </c>
      <c r="G24531" s="7" t="n">
        <v>5454.78</v>
      </c>
    </row>
    <row r="24532" customFormat="false" ht="15" hidden="false" customHeight="false" outlineLevel="0" collapsed="false">
      <c r="A24532" s="7" t="s">
        <v>34</v>
      </c>
      <c r="B24532" s="7" t="s">
        <v>451</v>
      </c>
      <c r="C24532" s="7" t="s">
        <v>1467</v>
      </c>
      <c r="D24532" s="7" t="n">
        <v>0</v>
      </c>
      <c r="E24532" s="7" t="n">
        <v>0</v>
      </c>
      <c r="F24532" s="7" t="n">
        <v>1</v>
      </c>
      <c r="G24532" s="7" t="n">
        <v>169.41</v>
      </c>
    </row>
    <row r="24533" customFormat="false" ht="15" hidden="false" customHeight="false" outlineLevel="0" collapsed="false">
      <c r="A24533" s="7" t="s">
        <v>34</v>
      </c>
      <c r="B24533" s="7" t="s">
        <v>451</v>
      </c>
      <c r="C24533" s="7" t="s">
        <v>1467</v>
      </c>
      <c r="D24533" s="7" t="n">
        <v>0</v>
      </c>
      <c r="E24533" s="7" t="n">
        <v>0</v>
      </c>
      <c r="F24533" s="7" t="n">
        <v>1</v>
      </c>
      <c r="G24533" s="7" t="n">
        <v>152.47</v>
      </c>
    </row>
    <row r="24534" customFormat="false" ht="15" hidden="false" customHeight="false" outlineLevel="0" collapsed="false">
      <c r="A24534" s="7" t="s">
        <v>34</v>
      </c>
      <c r="B24534" s="7" t="s">
        <v>451</v>
      </c>
      <c r="C24534" s="7" t="s">
        <v>1467</v>
      </c>
      <c r="D24534" s="7" t="n">
        <v>0</v>
      </c>
      <c r="E24534" s="7" t="n">
        <v>0</v>
      </c>
      <c r="F24534" s="7" t="n">
        <v>1</v>
      </c>
      <c r="G24534" s="7" t="n">
        <v>169.4</v>
      </c>
    </row>
    <row r="24535" customFormat="false" ht="15" hidden="false" customHeight="false" outlineLevel="0" collapsed="false">
      <c r="A24535" s="7" t="s">
        <v>34</v>
      </c>
      <c r="B24535" s="7" t="s">
        <v>451</v>
      </c>
      <c r="C24535" s="7" t="s">
        <v>1467</v>
      </c>
      <c r="D24535" s="7" t="n">
        <v>0</v>
      </c>
      <c r="E24535" s="7" t="n">
        <v>0</v>
      </c>
      <c r="F24535" s="7" t="n">
        <v>1</v>
      </c>
      <c r="G24535" s="7" t="n">
        <v>169.41</v>
      </c>
    </row>
    <row r="24536" customFormat="false" ht="15" hidden="false" customHeight="false" outlineLevel="0" collapsed="false">
      <c r="A24536" s="7" t="s">
        <v>34</v>
      </c>
      <c r="B24536" s="7" t="s">
        <v>451</v>
      </c>
      <c r="C24536" s="7" t="s">
        <v>1467</v>
      </c>
      <c r="D24536" s="7" t="n">
        <v>0</v>
      </c>
      <c r="E24536" s="7" t="n">
        <v>0</v>
      </c>
      <c r="F24536" s="7" t="n">
        <v>1</v>
      </c>
      <c r="G24536" s="7" t="n">
        <v>144</v>
      </c>
    </row>
    <row r="24537" customFormat="false" ht="15" hidden="false" customHeight="false" outlineLevel="0" collapsed="false">
      <c r="A24537" s="7" t="s">
        <v>34</v>
      </c>
      <c r="B24537" s="7" t="s">
        <v>451</v>
      </c>
      <c r="C24537" s="7" t="s">
        <v>1467</v>
      </c>
      <c r="D24537" s="7" t="n">
        <v>0</v>
      </c>
      <c r="E24537" s="7" t="n">
        <v>0</v>
      </c>
      <c r="F24537" s="7" t="n">
        <v>1</v>
      </c>
      <c r="G24537" s="7" t="n">
        <v>169.41</v>
      </c>
    </row>
    <row r="24538" customFormat="false" ht="15" hidden="false" customHeight="false" outlineLevel="0" collapsed="false">
      <c r="A24538" s="7" t="s">
        <v>34</v>
      </c>
      <c r="B24538" s="7" t="s">
        <v>451</v>
      </c>
      <c r="C24538" s="7" t="s">
        <v>1467</v>
      </c>
      <c r="D24538" s="7" t="n">
        <v>0</v>
      </c>
      <c r="E24538" s="7" t="n">
        <v>0</v>
      </c>
      <c r="F24538" s="7" t="n">
        <v>2</v>
      </c>
      <c r="G24538" s="7" t="n">
        <v>338.81</v>
      </c>
    </row>
    <row r="24539" customFormat="false" ht="15" hidden="false" customHeight="false" outlineLevel="0" collapsed="false">
      <c r="A24539" s="7" t="s">
        <v>34</v>
      </c>
      <c r="B24539" s="7" t="s">
        <v>451</v>
      </c>
      <c r="C24539" s="7" t="s">
        <v>1467</v>
      </c>
      <c r="D24539" s="7" t="n">
        <v>0</v>
      </c>
      <c r="E24539" s="7" t="n">
        <v>0</v>
      </c>
      <c r="F24539" s="7" t="n">
        <v>1</v>
      </c>
      <c r="G24539" s="7" t="n">
        <v>152.47</v>
      </c>
    </row>
    <row r="24540" customFormat="false" ht="15" hidden="false" customHeight="false" outlineLevel="0" collapsed="false">
      <c r="A24540" s="7" t="s">
        <v>34</v>
      </c>
      <c r="B24540" s="7" t="s">
        <v>451</v>
      </c>
      <c r="C24540" s="7" t="s">
        <v>1467</v>
      </c>
      <c r="D24540" s="7" t="n">
        <v>0</v>
      </c>
      <c r="E24540" s="7" t="n">
        <v>0</v>
      </c>
      <c r="F24540" s="7" t="n">
        <v>55</v>
      </c>
      <c r="G24540" s="7" t="n">
        <v>8614.52</v>
      </c>
    </row>
    <row r="24541" customFormat="false" ht="15" hidden="false" customHeight="false" outlineLevel="0" collapsed="false">
      <c r="A24541" s="7" t="s">
        <v>34</v>
      </c>
      <c r="B24541" s="7" t="s">
        <v>451</v>
      </c>
      <c r="C24541" s="7" t="s">
        <v>1467</v>
      </c>
      <c r="D24541" s="7" t="n">
        <v>0</v>
      </c>
      <c r="E24541" s="7" t="n">
        <v>0</v>
      </c>
      <c r="F24541" s="7" t="n">
        <v>1</v>
      </c>
      <c r="G24541" s="7" t="n">
        <v>135.53</v>
      </c>
    </row>
    <row r="24542" customFormat="false" ht="15" hidden="false" customHeight="false" outlineLevel="0" collapsed="false">
      <c r="A24542" s="7" t="s">
        <v>34</v>
      </c>
      <c r="B24542" s="7" t="s">
        <v>451</v>
      </c>
      <c r="C24542" s="7" t="s">
        <v>1467</v>
      </c>
      <c r="D24542" s="7" t="n">
        <v>0</v>
      </c>
      <c r="E24542" s="7" t="n">
        <v>0</v>
      </c>
      <c r="F24542" s="7" t="n">
        <v>1</v>
      </c>
      <c r="G24542" s="7" t="n">
        <v>169.4</v>
      </c>
    </row>
    <row r="24543" customFormat="false" ht="15" hidden="false" customHeight="false" outlineLevel="0" collapsed="false">
      <c r="A24543" s="7" t="s">
        <v>34</v>
      </c>
      <c r="B24543" s="7" t="s">
        <v>451</v>
      </c>
      <c r="C24543" s="7" t="s">
        <v>1467</v>
      </c>
      <c r="D24543" s="7" t="n">
        <v>0</v>
      </c>
      <c r="E24543" s="7" t="n">
        <v>0</v>
      </c>
      <c r="F24543" s="7" t="n">
        <v>1</v>
      </c>
      <c r="G24543" s="7" t="n">
        <v>169.4</v>
      </c>
    </row>
    <row r="24544" customFormat="false" ht="15" hidden="false" customHeight="false" outlineLevel="0" collapsed="false">
      <c r="A24544" s="7" t="s">
        <v>34</v>
      </c>
      <c r="B24544" s="7" t="s">
        <v>451</v>
      </c>
      <c r="C24544" s="7" t="s">
        <v>1467</v>
      </c>
      <c r="D24544" s="7" t="n">
        <v>0</v>
      </c>
      <c r="E24544" s="7" t="n">
        <v>0</v>
      </c>
      <c r="F24544" s="7" t="n">
        <v>2</v>
      </c>
      <c r="G24544" s="7" t="n">
        <v>288</v>
      </c>
    </row>
    <row r="24545" customFormat="false" ht="15" hidden="false" customHeight="false" outlineLevel="0" collapsed="false">
      <c r="A24545" s="7" t="s">
        <v>34</v>
      </c>
      <c r="B24545" s="7" t="s">
        <v>451</v>
      </c>
      <c r="C24545" s="7" t="s">
        <v>1467</v>
      </c>
      <c r="D24545" s="7" t="n">
        <v>0</v>
      </c>
      <c r="E24545" s="7" t="n">
        <v>0</v>
      </c>
      <c r="F24545" s="7" t="n">
        <v>1</v>
      </c>
      <c r="G24545" s="7" t="n">
        <v>169.41</v>
      </c>
    </row>
    <row r="24546" customFormat="false" ht="15" hidden="false" customHeight="false" outlineLevel="0" collapsed="false">
      <c r="A24546" s="7" t="s">
        <v>34</v>
      </c>
      <c r="B24546" s="7" t="s">
        <v>451</v>
      </c>
      <c r="C24546" s="7" t="s">
        <v>1467</v>
      </c>
      <c r="D24546" s="7" t="n">
        <v>0</v>
      </c>
      <c r="E24546" s="7" t="n">
        <v>0</v>
      </c>
      <c r="F24546" s="7" t="n">
        <v>1</v>
      </c>
      <c r="G24546" s="7" t="n">
        <v>135.53</v>
      </c>
    </row>
    <row r="24547" customFormat="false" ht="15" hidden="false" customHeight="false" outlineLevel="0" collapsed="false">
      <c r="A24547" s="7" t="s">
        <v>34</v>
      </c>
      <c r="B24547" s="7" t="s">
        <v>451</v>
      </c>
      <c r="C24547" s="7" t="s">
        <v>1467</v>
      </c>
      <c r="D24547" s="7" t="n">
        <v>0</v>
      </c>
      <c r="E24547" s="7" t="n">
        <v>0</v>
      </c>
      <c r="F24547" s="7" t="n">
        <v>1</v>
      </c>
      <c r="G24547" s="7" t="n">
        <v>169.4</v>
      </c>
    </row>
    <row r="24548" customFormat="false" ht="15" hidden="false" customHeight="false" outlineLevel="0" collapsed="false">
      <c r="A24548" s="7" t="s">
        <v>34</v>
      </c>
      <c r="B24548" s="7" t="s">
        <v>451</v>
      </c>
      <c r="C24548" s="7" t="s">
        <v>1467</v>
      </c>
      <c r="D24548" s="7" t="n">
        <v>0</v>
      </c>
      <c r="E24548" s="7" t="n">
        <v>0</v>
      </c>
      <c r="F24548" s="7" t="n">
        <v>1</v>
      </c>
      <c r="G24548" s="7" t="n">
        <v>169.4</v>
      </c>
    </row>
    <row r="24549" customFormat="false" ht="15" hidden="false" customHeight="false" outlineLevel="0" collapsed="false">
      <c r="A24549" s="7" t="s">
        <v>34</v>
      </c>
      <c r="B24549" s="7" t="s">
        <v>451</v>
      </c>
      <c r="C24549" s="7" t="s">
        <v>1467</v>
      </c>
      <c r="D24549" s="7" t="n">
        <v>0</v>
      </c>
      <c r="E24549" s="7" t="n">
        <v>0</v>
      </c>
      <c r="F24549" s="7" t="n">
        <v>1</v>
      </c>
      <c r="G24549" s="7" t="n">
        <v>135.52</v>
      </c>
    </row>
    <row r="24550" customFormat="false" ht="15" hidden="false" customHeight="false" outlineLevel="0" collapsed="false">
      <c r="A24550" s="7" t="s">
        <v>34</v>
      </c>
      <c r="B24550" s="7" t="s">
        <v>451</v>
      </c>
      <c r="C24550" s="7" t="s">
        <v>1467</v>
      </c>
      <c r="D24550" s="7" t="n">
        <v>0</v>
      </c>
      <c r="E24550" s="7" t="n">
        <v>0</v>
      </c>
      <c r="F24550" s="7" t="n">
        <v>2</v>
      </c>
      <c r="G24550" s="7" t="n">
        <v>338.81</v>
      </c>
    </row>
    <row r="24551" customFormat="false" ht="15" hidden="false" customHeight="false" outlineLevel="0" collapsed="false">
      <c r="A24551" s="7" t="s">
        <v>34</v>
      </c>
      <c r="B24551" s="7" t="s">
        <v>451</v>
      </c>
      <c r="C24551" s="7" t="s">
        <v>1467</v>
      </c>
      <c r="D24551" s="7" t="n">
        <v>0</v>
      </c>
      <c r="E24551" s="7" t="n">
        <v>0</v>
      </c>
      <c r="F24551" s="7" t="n">
        <v>1</v>
      </c>
      <c r="G24551" s="7" t="n">
        <v>135.53</v>
      </c>
    </row>
    <row r="24552" customFormat="false" ht="15" hidden="false" customHeight="false" outlineLevel="0" collapsed="false">
      <c r="A24552" s="7" t="s">
        <v>34</v>
      </c>
      <c r="B24552" s="7" t="s">
        <v>451</v>
      </c>
      <c r="C24552" s="7" t="s">
        <v>1467</v>
      </c>
      <c r="D24552" s="7" t="n">
        <v>0</v>
      </c>
      <c r="E24552" s="7" t="n">
        <v>0</v>
      </c>
      <c r="F24552" s="7" t="n">
        <v>1</v>
      </c>
      <c r="G24552" s="7" t="n">
        <v>169.41</v>
      </c>
    </row>
    <row r="24553" customFormat="false" ht="15" hidden="false" customHeight="false" outlineLevel="0" collapsed="false">
      <c r="A24553" s="7" t="s">
        <v>34</v>
      </c>
      <c r="B24553" s="7" t="s">
        <v>451</v>
      </c>
      <c r="C24553" s="7" t="s">
        <v>1467</v>
      </c>
      <c r="D24553" s="7" t="n">
        <v>0</v>
      </c>
      <c r="E24553" s="7" t="n">
        <v>0</v>
      </c>
      <c r="F24553" s="7" t="n">
        <v>1</v>
      </c>
      <c r="G24553" s="7" t="n">
        <v>144</v>
      </c>
    </row>
    <row r="24554" customFormat="false" ht="15" hidden="false" customHeight="false" outlineLevel="0" collapsed="false">
      <c r="A24554" s="7" t="s">
        <v>34</v>
      </c>
      <c r="B24554" s="7" t="s">
        <v>451</v>
      </c>
      <c r="C24554" s="7" t="s">
        <v>1467</v>
      </c>
      <c r="D24554" s="7" t="n">
        <v>0</v>
      </c>
      <c r="E24554" s="7" t="n">
        <v>0</v>
      </c>
      <c r="F24554" s="7" t="n">
        <v>1</v>
      </c>
      <c r="G24554" s="7" t="n">
        <v>135.52</v>
      </c>
    </row>
    <row r="24555" customFormat="false" ht="15" hidden="false" customHeight="false" outlineLevel="0" collapsed="false">
      <c r="A24555" s="7" t="s">
        <v>34</v>
      </c>
      <c r="B24555" s="7" t="s">
        <v>451</v>
      </c>
      <c r="C24555" s="7" t="s">
        <v>1467</v>
      </c>
      <c r="D24555" s="7" t="n">
        <v>0</v>
      </c>
      <c r="E24555" s="7" t="n">
        <v>0</v>
      </c>
      <c r="F24555" s="7" t="n">
        <v>1</v>
      </c>
      <c r="G24555" s="7" t="n">
        <v>144</v>
      </c>
    </row>
    <row r="24556" customFormat="false" ht="15" hidden="false" customHeight="false" outlineLevel="0" collapsed="false">
      <c r="A24556" s="7" t="s">
        <v>34</v>
      </c>
      <c r="B24556" s="7" t="s">
        <v>451</v>
      </c>
      <c r="C24556" s="7" t="s">
        <v>1467</v>
      </c>
      <c r="D24556" s="7" t="n">
        <v>0</v>
      </c>
      <c r="E24556" s="7" t="n">
        <v>0</v>
      </c>
      <c r="F24556" s="7" t="n">
        <v>1</v>
      </c>
      <c r="G24556" s="7" t="n">
        <v>158.4</v>
      </c>
    </row>
    <row r="24557" customFormat="false" ht="15" hidden="false" customHeight="false" outlineLevel="0" collapsed="false">
      <c r="A24557" s="7" t="s">
        <v>34</v>
      </c>
      <c r="B24557" s="7" t="s">
        <v>451</v>
      </c>
      <c r="C24557" s="7" t="s">
        <v>1467</v>
      </c>
      <c r="D24557" s="7" t="n">
        <v>0</v>
      </c>
      <c r="E24557" s="7" t="n">
        <v>0</v>
      </c>
      <c r="F24557" s="7" t="n">
        <v>1</v>
      </c>
      <c r="G24557" s="7" t="n">
        <v>169.4</v>
      </c>
    </row>
    <row r="24558" customFormat="false" ht="15" hidden="false" customHeight="false" outlineLevel="0" collapsed="false">
      <c r="A24558" s="7" t="s">
        <v>34</v>
      </c>
      <c r="B24558" s="7" t="s">
        <v>451</v>
      </c>
      <c r="C24558" s="7" t="s">
        <v>1467</v>
      </c>
      <c r="D24558" s="7" t="n">
        <v>0</v>
      </c>
      <c r="E24558" s="7" t="n">
        <v>0</v>
      </c>
      <c r="F24558" s="7" t="n">
        <v>2</v>
      </c>
      <c r="G24558" s="7" t="n">
        <v>288</v>
      </c>
    </row>
    <row r="24559" customFormat="false" ht="15" hidden="false" customHeight="false" outlineLevel="0" collapsed="false">
      <c r="A24559" s="7" t="s">
        <v>34</v>
      </c>
      <c r="B24559" s="7" t="s">
        <v>451</v>
      </c>
      <c r="C24559" s="7" t="s">
        <v>1467</v>
      </c>
      <c r="D24559" s="7" t="n">
        <v>0</v>
      </c>
      <c r="E24559" s="7" t="n">
        <v>0</v>
      </c>
      <c r="F24559" s="7" t="n">
        <v>1</v>
      </c>
      <c r="G24559" s="7" t="n">
        <v>169.41</v>
      </c>
    </row>
    <row r="24560" customFormat="false" ht="15" hidden="false" customHeight="false" outlineLevel="0" collapsed="false">
      <c r="A24560" s="7" t="s">
        <v>34</v>
      </c>
      <c r="B24560" s="7" t="s">
        <v>451</v>
      </c>
      <c r="C24560" s="7" t="s">
        <v>1467</v>
      </c>
      <c r="D24560" s="7" t="n">
        <v>0</v>
      </c>
      <c r="E24560" s="7" t="n">
        <v>0</v>
      </c>
      <c r="F24560" s="7" t="n">
        <v>1</v>
      </c>
      <c r="G24560" s="7" t="n">
        <v>135.53</v>
      </c>
    </row>
    <row r="24561" customFormat="false" ht="15" hidden="false" customHeight="false" outlineLevel="0" collapsed="false">
      <c r="A24561" s="7" t="s">
        <v>34</v>
      </c>
      <c r="B24561" s="7" t="s">
        <v>451</v>
      </c>
      <c r="C24561" s="7" t="s">
        <v>1467</v>
      </c>
      <c r="D24561" s="7" t="n">
        <v>0</v>
      </c>
      <c r="E24561" s="7" t="n">
        <v>0</v>
      </c>
      <c r="F24561" s="7" t="n">
        <v>2</v>
      </c>
      <c r="G24561" s="7" t="n">
        <v>338.81</v>
      </c>
    </row>
    <row r="24562" customFormat="false" ht="15" hidden="false" customHeight="false" outlineLevel="0" collapsed="false">
      <c r="A24562" s="7" t="s">
        <v>34</v>
      </c>
      <c r="B24562" s="7" t="s">
        <v>451</v>
      </c>
      <c r="C24562" s="7" t="s">
        <v>1467</v>
      </c>
      <c r="D24562" s="7" t="n">
        <v>0</v>
      </c>
      <c r="E24562" s="7" t="n">
        <v>0</v>
      </c>
      <c r="F24562" s="7" t="n">
        <v>3</v>
      </c>
      <c r="G24562" s="7" t="n">
        <v>432</v>
      </c>
    </row>
    <row r="24563" customFormat="false" ht="15" hidden="false" customHeight="false" outlineLevel="0" collapsed="false">
      <c r="A24563" s="7" t="s">
        <v>34</v>
      </c>
      <c r="B24563" s="7" t="s">
        <v>451</v>
      </c>
      <c r="C24563" s="7" t="s">
        <v>1467</v>
      </c>
      <c r="D24563" s="7" t="n">
        <v>0</v>
      </c>
      <c r="E24563" s="7" t="n">
        <v>0</v>
      </c>
      <c r="F24563" s="7" t="n">
        <v>2</v>
      </c>
      <c r="G24563" s="7" t="n">
        <v>338.81</v>
      </c>
    </row>
    <row r="24564" customFormat="false" ht="15" hidden="false" customHeight="false" outlineLevel="0" collapsed="false">
      <c r="A24564" s="7" t="s">
        <v>34</v>
      </c>
      <c r="B24564" s="7" t="s">
        <v>451</v>
      </c>
      <c r="C24564" s="7" t="s">
        <v>1467</v>
      </c>
      <c r="D24564" s="7" t="n">
        <v>0</v>
      </c>
      <c r="E24564" s="7" t="n">
        <v>0</v>
      </c>
      <c r="F24564" s="7" t="n">
        <v>1</v>
      </c>
      <c r="G24564" s="7" t="n">
        <v>135.53</v>
      </c>
    </row>
    <row r="24565" customFormat="false" ht="15" hidden="false" customHeight="false" outlineLevel="0" collapsed="false">
      <c r="A24565" s="7" t="s">
        <v>34</v>
      </c>
      <c r="B24565" s="7" t="s">
        <v>451</v>
      </c>
      <c r="C24565" s="7" t="s">
        <v>1467</v>
      </c>
      <c r="D24565" s="7" t="n">
        <v>0</v>
      </c>
      <c r="E24565" s="7" t="n">
        <v>0</v>
      </c>
      <c r="F24565" s="7" t="n">
        <v>1</v>
      </c>
      <c r="G24565" s="7" t="n">
        <v>135.52</v>
      </c>
    </row>
    <row r="24566" customFormat="false" ht="15" hidden="false" customHeight="false" outlineLevel="0" collapsed="false">
      <c r="A24566" s="7" t="s">
        <v>34</v>
      </c>
      <c r="B24566" s="7" t="s">
        <v>451</v>
      </c>
      <c r="C24566" s="7" t="s">
        <v>1467</v>
      </c>
      <c r="D24566" s="7" t="n">
        <v>0</v>
      </c>
      <c r="E24566" s="7" t="n">
        <v>0</v>
      </c>
      <c r="F24566" s="7" t="n">
        <v>1</v>
      </c>
      <c r="G24566" s="7" t="n">
        <v>169.41</v>
      </c>
    </row>
    <row r="24567" customFormat="false" ht="15" hidden="false" customHeight="false" outlineLevel="0" collapsed="false">
      <c r="A24567" s="7" t="s">
        <v>34</v>
      </c>
      <c r="B24567" s="7" t="s">
        <v>451</v>
      </c>
      <c r="C24567" s="7" t="s">
        <v>1467</v>
      </c>
      <c r="D24567" s="7" t="n">
        <v>0</v>
      </c>
      <c r="E24567" s="7" t="n">
        <v>0</v>
      </c>
      <c r="F24567" s="7" t="n">
        <v>1</v>
      </c>
      <c r="G24567" s="7" t="n">
        <v>169.4</v>
      </c>
    </row>
    <row r="24568" customFormat="false" ht="15" hidden="false" customHeight="false" outlineLevel="0" collapsed="false">
      <c r="A24568" s="7" t="s">
        <v>34</v>
      </c>
      <c r="B24568" s="7" t="s">
        <v>451</v>
      </c>
      <c r="C24568" s="7" t="s">
        <v>1467</v>
      </c>
      <c r="D24568" s="7" t="n">
        <v>0</v>
      </c>
      <c r="E24568" s="7" t="n">
        <v>0</v>
      </c>
      <c r="F24568" s="7" t="n">
        <v>1</v>
      </c>
      <c r="G24568" s="7" t="n">
        <v>135.52</v>
      </c>
    </row>
    <row r="24569" customFormat="false" ht="15" hidden="false" customHeight="false" outlineLevel="0" collapsed="false">
      <c r="A24569" s="7" t="s">
        <v>34</v>
      </c>
      <c r="B24569" s="7" t="s">
        <v>451</v>
      </c>
      <c r="C24569" s="7" t="s">
        <v>1467</v>
      </c>
      <c r="D24569" s="7" t="n">
        <v>47</v>
      </c>
      <c r="E24569" s="7" t="n">
        <v>5851.58</v>
      </c>
      <c r="F24569" s="7" t="n">
        <v>0</v>
      </c>
      <c r="G24569" s="7" t="n">
        <v>0</v>
      </c>
    </row>
    <row r="24570" customFormat="false" ht="15" hidden="false" customHeight="false" outlineLevel="0" collapsed="false">
      <c r="A24570" s="7" t="s">
        <v>34</v>
      </c>
      <c r="B24570" s="7" t="s">
        <v>451</v>
      </c>
      <c r="C24570" s="7" t="s">
        <v>1467</v>
      </c>
      <c r="D24570" s="7" t="n">
        <v>0</v>
      </c>
      <c r="E24570" s="7" t="n">
        <v>0</v>
      </c>
      <c r="F24570" s="7" t="n">
        <v>3</v>
      </c>
      <c r="G24570" s="7" t="n">
        <v>508.23</v>
      </c>
    </row>
    <row r="24571" customFormat="false" ht="15" hidden="false" customHeight="false" outlineLevel="0" collapsed="false">
      <c r="A24571" s="7" t="s">
        <v>34</v>
      </c>
      <c r="B24571" s="7" t="s">
        <v>405</v>
      </c>
      <c r="C24571" s="7" t="s">
        <v>1467</v>
      </c>
      <c r="D24571" s="7" t="n">
        <v>0</v>
      </c>
      <c r="E24571" s="7" t="n">
        <v>0</v>
      </c>
      <c r="F24571" s="7" t="n">
        <v>1</v>
      </c>
      <c r="G24571" s="7" t="n">
        <v>152.46</v>
      </c>
    </row>
    <row r="24572" customFormat="false" ht="15" hidden="false" customHeight="false" outlineLevel="0" collapsed="false">
      <c r="A24572" s="7" t="s">
        <v>34</v>
      </c>
      <c r="B24572" s="7" t="s">
        <v>405</v>
      </c>
      <c r="C24572" s="7" t="s">
        <v>1467</v>
      </c>
      <c r="D24572" s="7" t="n">
        <v>0</v>
      </c>
      <c r="E24572" s="7" t="n">
        <v>0</v>
      </c>
      <c r="F24572" s="7" t="n">
        <v>2</v>
      </c>
      <c r="G24572" s="7" t="n">
        <v>321.88</v>
      </c>
    </row>
    <row r="24573" customFormat="false" ht="15" hidden="false" customHeight="false" outlineLevel="0" collapsed="false">
      <c r="A24573" s="7" t="s">
        <v>34</v>
      </c>
      <c r="B24573" s="7" t="s">
        <v>405</v>
      </c>
      <c r="C24573" s="7" t="s">
        <v>1467</v>
      </c>
      <c r="D24573" s="7" t="n">
        <v>0</v>
      </c>
      <c r="E24573" s="7" t="n">
        <v>0</v>
      </c>
      <c r="F24573" s="7" t="n">
        <v>1</v>
      </c>
      <c r="G24573" s="7" t="n">
        <v>169.41</v>
      </c>
    </row>
    <row r="24574" customFormat="false" ht="15" hidden="false" customHeight="false" outlineLevel="0" collapsed="false">
      <c r="A24574" s="7" t="s">
        <v>34</v>
      </c>
      <c r="B24574" s="7" t="s">
        <v>405</v>
      </c>
      <c r="C24574" s="7" t="s">
        <v>1467</v>
      </c>
      <c r="D24574" s="7" t="n">
        <v>0</v>
      </c>
      <c r="E24574" s="7" t="n">
        <v>0</v>
      </c>
      <c r="F24574" s="7" t="n">
        <v>1</v>
      </c>
      <c r="G24574" s="7" t="n">
        <v>152.47</v>
      </c>
    </row>
    <row r="24575" customFormat="false" ht="15" hidden="false" customHeight="false" outlineLevel="0" collapsed="false">
      <c r="A24575" s="7" t="s">
        <v>34</v>
      </c>
      <c r="B24575" s="7" t="s">
        <v>405</v>
      </c>
      <c r="C24575" s="7" t="s">
        <v>1467</v>
      </c>
      <c r="D24575" s="7" t="n">
        <v>25</v>
      </c>
      <c r="E24575" s="7" t="n">
        <v>3148.74</v>
      </c>
      <c r="F24575" s="7" t="n">
        <v>0</v>
      </c>
      <c r="G24575" s="7" t="n">
        <v>0</v>
      </c>
    </row>
    <row r="24576" customFormat="false" ht="15" hidden="false" customHeight="false" outlineLevel="0" collapsed="false">
      <c r="A24576" s="7" t="s">
        <v>34</v>
      </c>
      <c r="B24576" s="7" t="s">
        <v>405</v>
      </c>
      <c r="C24576" s="7" t="s">
        <v>1467</v>
      </c>
      <c r="D24576" s="7" t="n">
        <v>0</v>
      </c>
      <c r="E24576" s="7" t="n">
        <v>0</v>
      </c>
      <c r="F24576" s="7" t="n">
        <v>3</v>
      </c>
      <c r="G24576" s="7" t="n">
        <v>432</v>
      </c>
    </row>
    <row r="24577" customFormat="false" ht="15" hidden="false" customHeight="false" outlineLevel="0" collapsed="false">
      <c r="A24577" s="7" t="s">
        <v>34</v>
      </c>
      <c r="B24577" s="7" t="s">
        <v>405</v>
      </c>
      <c r="C24577" s="7" t="s">
        <v>1467</v>
      </c>
      <c r="D24577" s="7" t="n">
        <v>0</v>
      </c>
      <c r="E24577" s="7" t="n">
        <v>0</v>
      </c>
      <c r="F24577" s="7" t="n">
        <v>3</v>
      </c>
      <c r="G24577" s="7" t="n">
        <v>423.5</v>
      </c>
    </row>
    <row r="24578" customFormat="false" ht="15" hidden="false" customHeight="false" outlineLevel="0" collapsed="false">
      <c r="A24578" s="7" t="s">
        <v>34</v>
      </c>
      <c r="B24578" s="7" t="s">
        <v>405</v>
      </c>
      <c r="C24578" s="7" t="s">
        <v>1467</v>
      </c>
      <c r="D24578" s="7" t="n">
        <v>0</v>
      </c>
      <c r="E24578" s="7" t="n">
        <v>0</v>
      </c>
      <c r="F24578" s="7" t="n">
        <v>1</v>
      </c>
      <c r="G24578" s="7" t="n">
        <v>169.41</v>
      </c>
    </row>
    <row r="24579" customFormat="false" ht="15" hidden="false" customHeight="false" outlineLevel="0" collapsed="false">
      <c r="A24579" s="7" t="s">
        <v>34</v>
      </c>
      <c r="B24579" s="7" t="s">
        <v>405</v>
      </c>
      <c r="C24579" s="7" t="s">
        <v>1467</v>
      </c>
      <c r="D24579" s="7" t="n">
        <v>0</v>
      </c>
      <c r="E24579" s="7" t="n">
        <v>0</v>
      </c>
      <c r="F24579" s="7" t="n">
        <v>1</v>
      </c>
      <c r="G24579" s="7" t="n">
        <v>135.53</v>
      </c>
    </row>
    <row r="24580" customFormat="false" ht="15" hidden="false" customHeight="false" outlineLevel="0" collapsed="false">
      <c r="A24580" s="7" t="s">
        <v>34</v>
      </c>
      <c r="B24580" s="7" t="s">
        <v>405</v>
      </c>
      <c r="C24580" s="7" t="s">
        <v>1467</v>
      </c>
      <c r="D24580" s="7" t="n">
        <v>0</v>
      </c>
      <c r="E24580" s="7" t="n">
        <v>0</v>
      </c>
      <c r="F24580" s="7" t="n">
        <v>1</v>
      </c>
      <c r="G24580" s="7" t="n">
        <v>135.53</v>
      </c>
    </row>
    <row r="24581" customFormat="false" ht="15" hidden="false" customHeight="false" outlineLevel="0" collapsed="false">
      <c r="A24581" s="7" t="s">
        <v>34</v>
      </c>
      <c r="B24581" s="7" t="s">
        <v>405</v>
      </c>
      <c r="C24581" s="7" t="s">
        <v>1467</v>
      </c>
      <c r="D24581" s="7" t="n">
        <v>0</v>
      </c>
      <c r="E24581" s="7" t="n">
        <v>0</v>
      </c>
      <c r="F24581" s="7" t="n">
        <v>1</v>
      </c>
      <c r="G24581" s="7" t="n">
        <v>152.47</v>
      </c>
    </row>
    <row r="24582" customFormat="false" ht="15" hidden="false" customHeight="false" outlineLevel="0" collapsed="false">
      <c r="A24582" s="7" t="s">
        <v>34</v>
      </c>
      <c r="B24582" s="7" t="s">
        <v>405</v>
      </c>
      <c r="C24582" s="7" t="s">
        <v>1467</v>
      </c>
      <c r="D24582" s="7" t="n">
        <v>0</v>
      </c>
      <c r="E24582" s="7" t="n">
        <v>0</v>
      </c>
      <c r="F24582" s="7" t="n">
        <v>1</v>
      </c>
      <c r="G24582" s="7" t="n">
        <v>169.4</v>
      </c>
    </row>
    <row r="24583" customFormat="false" ht="15" hidden="false" customHeight="false" outlineLevel="0" collapsed="false">
      <c r="A24583" s="7" t="s">
        <v>34</v>
      </c>
      <c r="B24583" s="7" t="s">
        <v>405</v>
      </c>
      <c r="C24583" s="7" t="s">
        <v>1467</v>
      </c>
      <c r="D24583" s="7" t="n">
        <v>0</v>
      </c>
      <c r="E24583" s="7" t="n">
        <v>0</v>
      </c>
      <c r="F24583" s="7" t="n">
        <v>1</v>
      </c>
      <c r="G24583" s="7" t="n">
        <v>152.47</v>
      </c>
    </row>
    <row r="24584" customFormat="false" ht="15" hidden="false" customHeight="false" outlineLevel="0" collapsed="false">
      <c r="A24584" s="7" t="s">
        <v>34</v>
      </c>
      <c r="B24584" s="7" t="s">
        <v>405</v>
      </c>
      <c r="C24584" s="7" t="s">
        <v>1467</v>
      </c>
      <c r="D24584" s="7" t="n">
        <v>0</v>
      </c>
      <c r="E24584" s="7" t="n">
        <v>0</v>
      </c>
      <c r="F24584" s="7" t="n">
        <v>2</v>
      </c>
      <c r="G24584" s="7" t="n">
        <v>341.6</v>
      </c>
    </row>
    <row r="24585" customFormat="false" ht="15" hidden="false" customHeight="false" outlineLevel="0" collapsed="false">
      <c r="A24585" s="7" t="s">
        <v>34</v>
      </c>
      <c r="B24585" s="7" t="s">
        <v>405</v>
      </c>
      <c r="C24585" s="7" t="s">
        <v>1467</v>
      </c>
      <c r="D24585" s="7" t="n">
        <v>0</v>
      </c>
      <c r="E24585" s="7" t="n">
        <v>0</v>
      </c>
      <c r="F24585" s="7" t="n">
        <v>1</v>
      </c>
      <c r="G24585" s="7" t="n">
        <v>169.4</v>
      </c>
    </row>
    <row r="24586" customFormat="false" ht="15" hidden="false" customHeight="false" outlineLevel="0" collapsed="false">
      <c r="A24586" s="7" t="s">
        <v>34</v>
      </c>
      <c r="B24586" s="7" t="s">
        <v>405</v>
      </c>
      <c r="C24586" s="7" t="s">
        <v>1467</v>
      </c>
      <c r="D24586" s="7" t="n">
        <v>0</v>
      </c>
      <c r="E24586" s="7" t="n">
        <v>0</v>
      </c>
      <c r="F24586" s="7" t="n">
        <v>1</v>
      </c>
      <c r="G24586" s="7" t="n">
        <v>135.53</v>
      </c>
    </row>
    <row r="24587" customFormat="false" ht="15" hidden="false" customHeight="false" outlineLevel="0" collapsed="false">
      <c r="A24587" s="7" t="s">
        <v>34</v>
      </c>
      <c r="B24587" s="7" t="s">
        <v>405</v>
      </c>
      <c r="C24587" s="7" t="s">
        <v>1467</v>
      </c>
      <c r="D24587" s="7" t="n">
        <v>0</v>
      </c>
      <c r="E24587" s="7" t="n">
        <v>0</v>
      </c>
      <c r="F24587" s="7" t="n">
        <v>1</v>
      </c>
      <c r="G24587" s="7" t="n">
        <v>169.41</v>
      </c>
    </row>
    <row r="24588" customFormat="false" ht="15" hidden="false" customHeight="false" outlineLevel="0" collapsed="false">
      <c r="A24588" s="7" t="s">
        <v>34</v>
      </c>
      <c r="B24588" s="7" t="s">
        <v>405</v>
      </c>
      <c r="C24588" s="7" t="s">
        <v>1467</v>
      </c>
      <c r="D24588" s="7" t="n">
        <v>0</v>
      </c>
      <c r="E24588" s="7" t="n">
        <v>0</v>
      </c>
      <c r="F24588" s="7" t="n">
        <v>1</v>
      </c>
      <c r="G24588" s="7" t="n">
        <v>135.53</v>
      </c>
    </row>
    <row r="24589" customFormat="false" ht="15" hidden="false" customHeight="false" outlineLevel="0" collapsed="false">
      <c r="A24589" s="7" t="s">
        <v>34</v>
      </c>
      <c r="B24589" s="7" t="s">
        <v>405</v>
      </c>
      <c r="C24589" s="7" t="s">
        <v>1467</v>
      </c>
      <c r="D24589" s="7" t="n">
        <v>61</v>
      </c>
      <c r="E24589" s="7" t="n">
        <v>7357.85</v>
      </c>
      <c r="F24589" s="7" t="n">
        <v>0</v>
      </c>
      <c r="G24589" s="7" t="n">
        <v>0</v>
      </c>
    </row>
    <row r="24590" customFormat="false" ht="15" hidden="false" customHeight="false" outlineLevel="0" collapsed="false">
      <c r="A24590" s="7" t="s">
        <v>34</v>
      </c>
      <c r="B24590" s="7" t="s">
        <v>405</v>
      </c>
      <c r="C24590" s="7" t="s">
        <v>1467</v>
      </c>
      <c r="D24590" s="7" t="n">
        <v>0</v>
      </c>
      <c r="E24590" s="7" t="n">
        <v>0</v>
      </c>
      <c r="F24590" s="7" t="n">
        <v>1</v>
      </c>
      <c r="G24590" s="7" t="n">
        <v>135.52</v>
      </c>
    </row>
    <row r="24591" customFormat="false" ht="15" hidden="false" customHeight="false" outlineLevel="0" collapsed="false">
      <c r="A24591" s="7" t="s">
        <v>34</v>
      </c>
      <c r="B24591" s="7" t="s">
        <v>405</v>
      </c>
      <c r="C24591" s="7" t="s">
        <v>1467</v>
      </c>
      <c r="D24591" s="7" t="n">
        <v>0</v>
      </c>
      <c r="E24591" s="7" t="n">
        <v>0</v>
      </c>
      <c r="F24591" s="7" t="n">
        <v>1</v>
      </c>
      <c r="G24591" s="7" t="n">
        <v>170</v>
      </c>
    </row>
    <row r="24592" customFormat="false" ht="15" hidden="false" customHeight="false" outlineLevel="0" collapsed="false">
      <c r="A24592" s="7" t="s">
        <v>34</v>
      </c>
      <c r="B24592" s="7" t="s">
        <v>405</v>
      </c>
      <c r="C24592" s="7" t="s">
        <v>1467</v>
      </c>
      <c r="D24592" s="7" t="n">
        <v>0</v>
      </c>
      <c r="E24592" s="7" t="n">
        <v>0</v>
      </c>
      <c r="F24592" s="7" t="n">
        <v>1</v>
      </c>
      <c r="G24592" s="7" t="n">
        <v>135.53</v>
      </c>
    </row>
    <row r="24593" customFormat="false" ht="15" hidden="false" customHeight="false" outlineLevel="0" collapsed="false">
      <c r="A24593" s="7" t="s">
        <v>34</v>
      </c>
      <c r="B24593" s="7" t="s">
        <v>405</v>
      </c>
      <c r="C24593" s="7" t="s">
        <v>1467</v>
      </c>
      <c r="D24593" s="7" t="n">
        <v>0</v>
      </c>
      <c r="E24593" s="7" t="n">
        <v>0</v>
      </c>
      <c r="F24593" s="7" t="n">
        <v>55</v>
      </c>
      <c r="G24593" s="7" t="n">
        <v>8282.73</v>
      </c>
    </row>
    <row r="24594" customFormat="false" ht="15" hidden="false" customHeight="false" outlineLevel="0" collapsed="false">
      <c r="A24594" s="7" t="s">
        <v>34</v>
      </c>
      <c r="B24594" s="7" t="s">
        <v>405</v>
      </c>
      <c r="C24594" s="7" t="s">
        <v>1467</v>
      </c>
      <c r="D24594" s="7" t="n">
        <v>89</v>
      </c>
      <c r="E24594" s="7" t="n">
        <v>13170.88</v>
      </c>
      <c r="F24594" s="7" t="n">
        <v>42</v>
      </c>
      <c r="G24594" s="7" t="n">
        <v>6027.34</v>
      </c>
    </row>
    <row r="24595" customFormat="false" ht="15" hidden="false" customHeight="false" outlineLevel="0" collapsed="false">
      <c r="A24595" s="7" t="s">
        <v>34</v>
      </c>
      <c r="B24595" s="7" t="s">
        <v>405</v>
      </c>
      <c r="C24595" s="7" t="s">
        <v>1467</v>
      </c>
      <c r="D24595" s="7" t="n">
        <v>0</v>
      </c>
      <c r="E24595" s="7" t="n">
        <v>0</v>
      </c>
      <c r="F24595" s="7" t="n">
        <v>2</v>
      </c>
      <c r="G24595" s="7" t="n">
        <v>304.92</v>
      </c>
    </row>
    <row r="24596" customFormat="false" ht="15" hidden="false" customHeight="false" outlineLevel="0" collapsed="false">
      <c r="A24596" s="7" t="s">
        <v>34</v>
      </c>
      <c r="B24596" s="7" t="s">
        <v>405</v>
      </c>
      <c r="C24596" s="7" t="s">
        <v>1467</v>
      </c>
      <c r="D24596" s="7" t="n">
        <v>0</v>
      </c>
      <c r="E24596" s="7" t="n">
        <v>0</v>
      </c>
      <c r="F24596" s="7" t="n">
        <v>1</v>
      </c>
      <c r="G24596" s="7" t="n">
        <v>152.47</v>
      </c>
    </row>
    <row r="24597" customFormat="false" ht="15" hidden="false" customHeight="false" outlineLevel="0" collapsed="false">
      <c r="A24597" s="7" t="s">
        <v>34</v>
      </c>
      <c r="B24597" s="7" t="s">
        <v>405</v>
      </c>
      <c r="C24597" s="7" t="s">
        <v>1467</v>
      </c>
      <c r="D24597" s="7" t="n">
        <v>0</v>
      </c>
      <c r="E24597" s="7" t="n">
        <v>0</v>
      </c>
      <c r="F24597" s="7" t="n">
        <v>1</v>
      </c>
      <c r="G24597" s="7" t="n">
        <v>169.4</v>
      </c>
    </row>
    <row r="24598" customFormat="false" ht="15" hidden="false" customHeight="false" outlineLevel="0" collapsed="false">
      <c r="A24598" s="7" t="s">
        <v>34</v>
      </c>
      <c r="B24598" s="7" t="s">
        <v>405</v>
      </c>
      <c r="C24598" s="7" t="s">
        <v>1467</v>
      </c>
      <c r="D24598" s="7" t="n">
        <v>0</v>
      </c>
      <c r="E24598" s="7" t="n">
        <v>0</v>
      </c>
      <c r="F24598" s="7" t="n">
        <v>1</v>
      </c>
      <c r="G24598" s="7" t="n">
        <v>169.41</v>
      </c>
    </row>
    <row r="24599" customFormat="false" ht="15" hidden="false" customHeight="false" outlineLevel="0" collapsed="false">
      <c r="A24599" s="7" t="s">
        <v>34</v>
      </c>
      <c r="B24599" s="7" t="s">
        <v>405</v>
      </c>
      <c r="C24599" s="7" t="s">
        <v>1467</v>
      </c>
      <c r="D24599" s="7" t="n">
        <v>0</v>
      </c>
      <c r="E24599" s="7" t="n">
        <v>0</v>
      </c>
      <c r="F24599" s="7" t="n">
        <v>1</v>
      </c>
      <c r="G24599" s="7" t="n">
        <v>152.47</v>
      </c>
    </row>
    <row r="24600" customFormat="false" ht="15" hidden="false" customHeight="false" outlineLevel="0" collapsed="false">
      <c r="A24600" s="7" t="s">
        <v>34</v>
      </c>
      <c r="B24600" s="7" t="s">
        <v>405</v>
      </c>
      <c r="C24600" s="7" t="s">
        <v>1467</v>
      </c>
      <c r="D24600" s="7" t="n">
        <v>0</v>
      </c>
      <c r="E24600" s="7" t="n">
        <v>0</v>
      </c>
      <c r="F24600" s="7" t="n">
        <v>1</v>
      </c>
      <c r="G24600" s="7" t="n">
        <v>169.41</v>
      </c>
    </row>
    <row r="24601" customFormat="false" ht="15" hidden="false" customHeight="false" outlineLevel="0" collapsed="false">
      <c r="A24601" s="7" t="s">
        <v>34</v>
      </c>
      <c r="B24601" s="7" t="s">
        <v>405</v>
      </c>
      <c r="C24601" s="7" t="s">
        <v>1467</v>
      </c>
      <c r="D24601" s="7" t="n">
        <v>0</v>
      </c>
      <c r="E24601" s="7" t="n">
        <v>0</v>
      </c>
      <c r="F24601" s="7" t="n">
        <v>3</v>
      </c>
      <c r="G24601" s="7" t="n">
        <v>508.23</v>
      </c>
    </row>
    <row r="24602" customFormat="false" ht="15" hidden="false" customHeight="false" outlineLevel="0" collapsed="false">
      <c r="A24602" s="7" t="s">
        <v>34</v>
      </c>
      <c r="B24602" s="7" t="s">
        <v>405</v>
      </c>
      <c r="C24602" s="7" t="s">
        <v>1467</v>
      </c>
      <c r="D24602" s="7" t="n">
        <v>0</v>
      </c>
      <c r="E24602" s="7" t="n">
        <v>0</v>
      </c>
      <c r="F24602" s="7" t="n">
        <v>1</v>
      </c>
      <c r="G24602" s="7" t="n">
        <v>169.4</v>
      </c>
    </row>
    <row r="24603" customFormat="false" ht="15" hidden="false" customHeight="false" outlineLevel="0" collapsed="false">
      <c r="A24603" s="7" t="s">
        <v>34</v>
      </c>
      <c r="B24603" s="7" t="s">
        <v>405</v>
      </c>
      <c r="C24603" s="7" t="s">
        <v>1467</v>
      </c>
      <c r="D24603" s="7" t="n">
        <v>0</v>
      </c>
      <c r="E24603" s="7" t="n">
        <v>0</v>
      </c>
      <c r="F24603" s="7" t="n">
        <v>1</v>
      </c>
      <c r="G24603" s="7" t="n">
        <v>152.47</v>
      </c>
    </row>
    <row r="24604" customFormat="false" ht="15" hidden="false" customHeight="false" outlineLevel="0" collapsed="false">
      <c r="A24604" s="7" t="s">
        <v>34</v>
      </c>
      <c r="B24604" s="7" t="s">
        <v>405</v>
      </c>
      <c r="C24604" s="7" t="s">
        <v>1467</v>
      </c>
      <c r="D24604" s="7" t="n">
        <v>0</v>
      </c>
      <c r="E24604" s="7" t="n">
        <v>0</v>
      </c>
      <c r="F24604" s="7" t="n">
        <v>1</v>
      </c>
      <c r="G24604" s="7" t="n">
        <v>169.41</v>
      </c>
    </row>
    <row r="24605" customFormat="false" ht="15" hidden="false" customHeight="false" outlineLevel="0" collapsed="false">
      <c r="A24605" s="7" t="s">
        <v>34</v>
      </c>
      <c r="B24605" s="7" t="s">
        <v>405</v>
      </c>
      <c r="C24605" s="7" t="s">
        <v>1467</v>
      </c>
      <c r="D24605" s="7" t="n">
        <v>0</v>
      </c>
      <c r="E24605" s="7" t="n">
        <v>0</v>
      </c>
      <c r="F24605" s="7" t="n">
        <v>1</v>
      </c>
      <c r="G24605" s="7" t="n">
        <v>152.46</v>
      </c>
    </row>
    <row r="24606" customFormat="false" ht="15" hidden="false" customHeight="false" outlineLevel="0" collapsed="false">
      <c r="A24606" s="7" t="s">
        <v>34</v>
      </c>
      <c r="B24606" s="7" t="s">
        <v>405</v>
      </c>
      <c r="C24606" s="7" t="s">
        <v>1467</v>
      </c>
      <c r="D24606" s="7" t="n">
        <v>0</v>
      </c>
      <c r="E24606" s="7" t="n">
        <v>0</v>
      </c>
      <c r="F24606" s="7" t="n">
        <v>2</v>
      </c>
      <c r="G24606" s="7" t="n">
        <v>304.92</v>
      </c>
    </row>
    <row r="24607" customFormat="false" ht="15" hidden="false" customHeight="false" outlineLevel="0" collapsed="false">
      <c r="A24607" s="7" t="s">
        <v>34</v>
      </c>
      <c r="B24607" s="7" t="s">
        <v>513</v>
      </c>
      <c r="C24607" s="7" t="s">
        <v>1467</v>
      </c>
      <c r="D24607" s="7" t="n">
        <v>0</v>
      </c>
      <c r="E24607" s="7" t="n">
        <v>0</v>
      </c>
      <c r="F24607" s="7" t="n">
        <v>1</v>
      </c>
      <c r="G24607" s="7" t="n">
        <v>169.41</v>
      </c>
    </row>
    <row r="24608" customFormat="false" ht="15" hidden="false" customHeight="false" outlineLevel="0" collapsed="false">
      <c r="A24608" s="7" t="s">
        <v>34</v>
      </c>
      <c r="B24608" s="7" t="s">
        <v>513</v>
      </c>
      <c r="C24608" s="7" t="s">
        <v>1467</v>
      </c>
      <c r="D24608" s="7" t="n">
        <v>0</v>
      </c>
      <c r="E24608" s="7" t="n">
        <v>0</v>
      </c>
      <c r="F24608" s="7" t="n">
        <v>1</v>
      </c>
      <c r="G24608" s="7" t="n">
        <v>169.4</v>
      </c>
    </row>
    <row r="24609" customFormat="false" ht="15" hidden="false" customHeight="false" outlineLevel="0" collapsed="false">
      <c r="A24609" s="7" t="s">
        <v>34</v>
      </c>
      <c r="B24609" s="7" t="s">
        <v>513</v>
      </c>
      <c r="C24609" s="7" t="s">
        <v>1467</v>
      </c>
      <c r="D24609" s="7" t="n">
        <v>0</v>
      </c>
      <c r="E24609" s="7" t="n">
        <v>0</v>
      </c>
      <c r="F24609" s="7" t="n">
        <v>1</v>
      </c>
      <c r="G24609" s="7" t="n">
        <v>169.41</v>
      </c>
    </row>
    <row r="24610" customFormat="false" ht="15" hidden="false" customHeight="false" outlineLevel="0" collapsed="false">
      <c r="A24610" s="7" t="s">
        <v>34</v>
      </c>
      <c r="B24610" s="7" t="s">
        <v>513</v>
      </c>
      <c r="C24610" s="7" t="s">
        <v>1467</v>
      </c>
      <c r="D24610" s="7" t="n">
        <v>0</v>
      </c>
      <c r="E24610" s="7" t="n">
        <v>0</v>
      </c>
      <c r="F24610" s="7" t="n">
        <v>35</v>
      </c>
      <c r="G24610" s="7" t="n">
        <v>5340.7</v>
      </c>
    </row>
    <row r="24611" customFormat="false" ht="15" hidden="false" customHeight="false" outlineLevel="0" collapsed="false">
      <c r="A24611" s="7" t="s">
        <v>34</v>
      </c>
      <c r="B24611" s="7" t="s">
        <v>513</v>
      </c>
      <c r="C24611" s="7" t="s">
        <v>1467</v>
      </c>
      <c r="D24611" s="7" t="n">
        <v>0</v>
      </c>
      <c r="E24611" s="7" t="n">
        <v>0</v>
      </c>
      <c r="F24611" s="7" t="n">
        <v>1</v>
      </c>
      <c r="G24611" s="7" t="n">
        <v>169.4</v>
      </c>
    </row>
    <row r="24612" customFormat="false" ht="15" hidden="false" customHeight="false" outlineLevel="0" collapsed="false">
      <c r="A24612" s="7" t="s">
        <v>34</v>
      </c>
      <c r="B24612" s="7" t="s">
        <v>513</v>
      </c>
      <c r="C24612" s="7" t="s">
        <v>1467</v>
      </c>
      <c r="D24612" s="7" t="n">
        <v>0</v>
      </c>
      <c r="E24612" s="7" t="n">
        <v>0</v>
      </c>
      <c r="F24612" s="7" t="n">
        <v>2</v>
      </c>
      <c r="G24612" s="7" t="n">
        <v>313.41</v>
      </c>
    </row>
    <row r="24613" customFormat="false" ht="15" hidden="false" customHeight="false" outlineLevel="0" collapsed="false">
      <c r="A24613" s="7" t="s">
        <v>34</v>
      </c>
      <c r="B24613" s="7" t="s">
        <v>513</v>
      </c>
      <c r="C24613" s="7" t="s">
        <v>1467</v>
      </c>
      <c r="D24613" s="7" t="n">
        <v>43</v>
      </c>
      <c r="E24613" s="7" t="n">
        <v>6233.94</v>
      </c>
      <c r="F24613" s="7" t="n">
        <v>7</v>
      </c>
      <c r="G24613" s="7" t="n">
        <v>1084.19</v>
      </c>
    </row>
    <row r="24614" customFormat="false" ht="15" hidden="false" customHeight="false" outlineLevel="0" collapsed="false">
      <c r="A24614" s="7" t="s">
        <v>34</v>
      </c>
      <c r="B24614" s="7" t="s">
        <v>513</v>
      </c>
      <c r="C24614" s="7" t="s">
        <v>1467</v>
      </c>
      <c r="D24614" s="7" t="n">
        <v>0</v>
      </c>
      <c r="E24614" s="7" t="n">
        <v>0</v>
      </c>
      <c r="F24614" s="7" t="n">
        <v>1</v>
      </c>
      <c r="G24614" s="7" t="n">
        <v>169.4</v>
      </c>
    </row>
    <row r="24615" customFormat="false" ht="15" hidden="false" customHeight="false" outlineLevel="0" collapsed="false">
      <c r="A24615" s="7" t="s">
        <v>34</v>
      </c>
      <c r="B24615" s="7" t="s">
        <v>513</v>
      </c>
      <c r="C24615" s="7" t="s">
        <v>1467</v>
      </c>
      <c r="D24615" s="7" t="n">
        <v>24</v>
      </c>
      <c r="E24615" s="7" t="n">
        <v>3004.63</v>
      </c>
      <c r="F24615" s="7" t="n">
        <v>0</v>
      </c>
      <c r="G24615" s="7" t="n">
        <v>0</v>
      </c>
    </row>
    <row r="24616" customFormat="false" ht="15" hidden="false" customHeight="false" outlineLevel="0" collapsed="false">
      <c r="A24616" s="7" t="s">
        <v>34</v>
      </c>
      <c r="B24616" s="7" t="s">
        <v>513</v>
      </c>
      <c r="C24616" s="7" t="s">
        <v>1467</v>
      </c>
      <c r="D24616" s="7" t="n">
        <v>0</v>
      </c>
      <c r="E24616" s="7" t="n">
        <v>0</v>
      </c>
      <c r="F24616" s="7" t="n">
        <v>1</v>
      </c>
      <c r="G24616" s="7" t="n">
        <v>78.61</v>
      </c>
    </row>
    <row r="24617" customFormat="false" ht="15" hidden="false" customHeight="false" outlineLevel="0" collapsed="false">
      <c r="A24617" s="7" t="s">
        <v>34</v>
      </c>
      <c r="B24617" s="7" t="s">
        <v>513</v>
      </c>
      <c r="C24617" s="7" t="s">
        <v>1467</v>
      </c>
      <c r="D24617" s="7" t="n">
        <v>0</v>
      </c>
      <c r="E24617" s="7" t="n">
        <v>0</v>
      </c>
      <c r="F24617" s="7" t="n">
        <v>1</v>
      </c>
      <c r="G24617" s="7" t="n">
        <v>135.52</v>
      </c>
    </row>
    <row r="24618" customFormat="false" ht="15" hidden="false" customHeight="false" outlineLevel="0" collapsed="false">
      <c r="A24618" s="7" t="s">
        <v>34</v>
      </c>
      <c r="B24618" s="7" t="s">
        <v>513</v>
      </c>
      <c r="C24618" s="7" t="s">
        <v>1467</v>
      </c>
      <c r="D24618" s="7" t="n">
        <v>11</v>
      </c>
      <c r="E24618" s="7" t="n">
        <v>1413.16</v>
      </c>
      <c r="F24618" s="7" t="n">
        <v>0</v>
      </c>
      <c r="G24618" s="7" t="n">
        <v>0</v>
      </c>
    </row>
    <row r="24619" customFormat="false" ht="15" hidden="false" customHeight="false" outlineLevel="0" collapsed="false">
      <c r="A24619" s="7" t="s">
        <v>34</v>
      </c>
      <c r="B24619" s="7" t="s">
        <v>513</v>
      </c>
      <c r="C24619" s="7" t="s">
        <v>1467</v>
      </c>
      <c r="D24619" s="7" t="n">
        <v>0</v>
      </c>
      <c r="E24619" s="7" t="n">
        <v>0</v>
      </c>
      <c r="F24619" s="7" t="n">
        <v>1</v>
      </c>
      <c r="G24619" s="7" t="n">
        <v>144</v>
      </c>
    </row>
    <row r="24620" customFormat="false" ht="15" hidden="false" customHeight="false" outlineLevel="0" collapsed="false">
      <c r="A24620" s="7" t="s">
        <v>34</v>
      </c>
      <c r="B24620" s="7" t="s">
        <v>513</v>
      </c>
      <c r="C24620" s="7" t="s">
        <v>1467</v>
      </c>
      <c r="D24620" s="7" t="n">
        <v>0</v>
      </c>
      <c r="E24620" s="7" t="n">
        <v>0</v>
      </c>
      <c r="F24620" s="7" t="n">
        <v>1</v>
      </c>
      <c r="G24620" s="7" t="n">
        <v>135.53</v>
      </c>
    </row>
    <row r="24621" customFormat="false" ht="15" hidden="false" customHeight="false" outlineLevel="0" collapsed="false">
      <c r="A24621" s="7" t="s">
        <v>34</v>
      </c>
      <c r="B24621" s="7" t="s">
        <v>513</v>
      </c>
      <c r="C24621" s="7" t="s">
        <v>1467</v>
      </c>
      <c r="D24621" s="7" t="n">
        <v>0</v>
      </c>
      <c r="E24621" s="7" t="n">
        <v>0</v>
      </c>
      <c r="F24621" s="7" t="n">
        <v>1</v>
      </c>
      <c r="G24621" s="7" t="n">
        <v>169.4</v>
      </c>
    </row>
    <row r="24622" customFormat="false" ht="15" hidden="false" customHeight="false" outlineLevel="0" collapsed="false">
      <c r="A24622" s="7" t="s">
        <v>34</v>
      </c>
      <c r="B24622" s="7" t="s">
        <v>513</v>
      </c>
      <c r="C24622" s="7" t="s">
        <v>1467</v>
      </c>
      <c r="D24622" s="7" t="n">
        <v>0</v>
      </c>
      <c r="E24622" s="7" t="n">
        <v>0</v>
      </c>
      <c r="F24622" s="7" t="n">
        <v>2</v>
      </c>
      <c r="G24622" s="7" t="n">
        <v>287.98</v>
      </c>
    </row>
    <row r="24623" customFormat="false" ht="15" hidden="false" customHeight="false" outlineLevel="0" collapsed="false">
      <c r="A24623" s="7" t="s">
        <v>34</v>
      </c>
      <c r="B24623" s="7" t="s">
        <v>513</v>
      </c>
      <c r="C24623" s="7" t="s">
        <v>1467</v>
      </c>
      <c r="D24623" s="7" t="n">
        <v>0</v>
      </c>
      <c r="E24623" s="7" t="n">
        <v>0</v>
      </c>
      <c r="F24623" s="7" t="n">
        <v>1</v>
      </c>
      <c r="G24623" s="7" t="n">
        <v>144</v>
      </c>
    </row>
    <row r="24624" customFormat="false" ht="15" hidden="false" customHeight="false" outlineLevel="0" collapsed="false">
      <c r="A24624" s="7" t="s">
        <v>34</v>
      </c>
      <c r="B24624" s="7" t="s">
        <v>513</v>
      </c>
      <c r="C24624" s="7" t="s">
        <v>1467</v>
      </c>
      <c r="D24624" s="7" t="n">
        <v>0</v>
      </c>
      <c r="E24624" s="7" t="n">
        <v>0</v>
      </c>
      <c r="F24624" s="7" t="n">
        <v>1</v>
      </c>
      <c r="G24624" s="7" t="n">
        <v>169.41</v>
      </c>
    </row>
    <row r="24625" customFormat="false" ht="15" hidden="false" customHeight="false" outlineLevel="0" collapsed="false">
      <c r="A24625" s="7" t="s">
        <v>34</v>
      </c>
      <c r="B24625" s="7" t="s">
        <v>513</v>
      </c>
      <c r="C24625" s="7" t="s">
        <v>1467</v>
      </c>
      <c r="D24625" s="7" t="n">
        <v>0</v>
      </c>
      <c r="E24625" s="7" t="n">
        <v>0</v>
      </c>
      <c r="F24625" s="7" t="n">
        <v>2</v>
      </c>
      <c r="G24625" s="7" t="n">
        <v>304.93</v>
      </c>
    </row>
    <row r="24626" customFormat="false" ht="15" hidden="false" customHeight="false" outlineLevel="0" collapsed="false">
      <c r="A24626" s="7" t="s">
        <v>34</v>
      </c>
      <c r="B24626" s="7" t="s">
        <v>513</v>
      </c>
      <c r="C24626" s="7" t="s">
        <v>1467</v>
      </c>
      <c r="D24626" s="7" t="n">
        <v>0</v>
      </c>
      <c r="E24626" s="7" t="n">
        <v>0</v>
      </c>
      <c r="F24626" s="7" t="n">
        <v>1</v>
      </c>
      <c r="G24626" s="7" t="n">
        <v>169.41</v>
      </c>
    </row>
    <row r="24627" customFormat="false" ht="15" hidden="false" customHeight="false" outlineLevel="0" collapsed="false">
      <c r="A24627" s="7" t="s">
        <v>34</v>
      </c>
      <c r="B24627" s="7" t="s">
        <v>513</v>
      </c>
      <c r="C24627" s="7" t="s">
        <v>1467</v>
      </c>
      <c r="D24627" s="7" t="n">
        <v>0</v>
      </c>
      <c r="E24627" s="7" t="n">
        <v>0</v>
      </c>
      <c r="F24627" s="7" t="n">
        <v>1</v>
      </c>
      <c r="G24627" s="7" t="n">
        <v>169.41</v>
      </c>
    </row>
    <row r="24628" customFormat="false" ht="15" hidden="false" customHeight="false" outlineLevel="0" collapsed="false">
      <c r="A24628" s="7" t="s">
        <v>34</v>
      </c>
      <c r="B24628" s="7" t="s">
        <v>513</v>
      </c>
      <c r="C24628" s="7" t="s">
        <v>1467</v>
      </c>
      <c r="D24628" s="7" t="n">
        <v>0</v>
      </c>
      <c r="E24628" s="7" t="n">
        <v>0</v>
      </c>
      <c r="F24628" s="7" t="n">
        <v>1</v>
      </c>
      <c r="G24628" s="7" t="n">
        <v>169.4</v>
      </c>
    </row>
    <row r="24629" customFormat="false" ht="15" hidden="false" customHeight="false" outlineLevel="0" collapsed="false">
      <c r="A24629" s="7" t="s">
        <v>34</v>
      </c>
      <c r="B24629" s="7" t="s">
        <v>415</v>
      </c>
      <c r="C24629" s="7" t="s">
        <v>1467</v>
      </c>
      <c r="D24629" s="7" t="n">
        <v>0</v>
      </c>
      <c r="E24629" s="7" t="n">
        <v>0</v>
      </c>
      <c r="F24629" s="7" t="n">
        <v>1</v>
      </c>
      <c r="G24629" s="7" t="n">
        <v>169.41</v>
      </c>
    </row>
    <row r="24630" customFormat="false" ht="15" hidden="false" customHeight="false" outlineLevel="0" collapsed="false">
      <c r="A24630" s="7" t="s">
        <v>34</v>
      </c>
      <c r="B24630" s="7" t="s">
        <v>415</v>
      </c>
      <c r="C24630" s="7" t="s">
        <v>1467</v>
      </c>
      <c r="D24630" s="7" t="n">
        <v>0</v>
      </c>
      <c r="E24630" s="7" t="n">
        <v>0</v>
      </c>
      <c r="F24630" s="7" t="n">
        <v>1</v>
      </c>
      <c r="G24630" s="7" t="n">
        <v>169.41</v>
      </c>
    </row>
    <row r="24631" customFormat="false" ht="15" hidden="false" customHeight="false" outlineLevel="0" collapsed="false">
      <c r="A24631" s="7" t="s">
        <v>34</v>
      </c>
      <c r="B24631" s="7" t="s">
        <v>415</v>
      </c>
      <c r="C24631" s="7" t="s">
        <v>1467</v>
      </c>
      <c r="D24631" s="7" t="n">
        <v>0</v>
      </c>
      <c r="E24631" s="7" t="n">
        <v>0</v>
      </c>
      <c r="F24631" s="7" t="n">
        <v>38</v>
      </c>
      <c r="G24631" s="7" t="n">
        <v>5568.41</v>
      </c>
    </row>
    <row r="24632" customFormat="false" ht="15" hidden="false" customHeight="false" outlineLevel="0" collapsed="false">
      <c r="A24632" s="7" t="s">
        <v>34</v>
      </c>
      <c r="B24632" s="7" t="s">
        <v>415</v>
      </c>
      <c r="C24632" s="7" t="s">
        <v>1467</v>
      </c>
      <c r="D24632" s="7" t="n">
        <v>3</v>
      </c>
      <c r="E24632" s="7" t="n">
        <v>0.03</v>
      </c>
      <c r="F24632" s="7" t="n">
        <v>0</v>
      </c>
      <c r="G24632" s="7" t="n">
        <v>0</v>
      </c>
    </row>
    <row r="24633" customFormat="false" ht="15" hidden="false" customHeight="false" outlineLevel="0" collapsed="false">
      <c r="A24633" s="7" t="s">
        <v>34</v>
      </c>
      <c r="B24633" s="7" t="s">
        <v>415</v>
      </c>
      <c r="C24633" s="7" t="s">
        <v>1467</v>
      </c>
      <c r="D24633" s="7" t="n">
        <v>0</v>
      </c>
      <c r="E24633" s="7" t="n">
        <v>0</v>
      </c>
      <c r="F24633" s="7" t="n">
        <v>1</v>
      </c>
      <c r="G24633" s="7" t="n">
        <v>129.75</v>
      </c>
    </row>
    <row r="24634" customFormat="false" ht="15" hidden="false" customHeight="false" outlineLevel="0" collapsed="false">
      <c r="A24634" s="7" t="s">
        <v>34</v>
      </c>
      <c r="B24634" s="7" t="s">
        <v>415</v>
      </c>
      <c r="C24634" s="7" t="s">
        <v>1467</v>
      </c>
      <c r="D24634" s="7" t="n">
        <v>0</v>
      </c>
      <c r="E24634" s="7" t="n">
        <v>0</v>
      </c>
      <c r="F24634" s="7" t="n">
        <v>1</v>
      </c>
      <c r="G24634" s="7" t="n">
        <v>135.53</v>
      </c>
    </row>
    <row r="24635" customFormat="false" ht="15" hidden="false" customHeight="false" outlineLevel="0" collapsed="false">
      <c r="A24635" s="7" t="s">
        <v>34</v>
      </c>
      <c r="B24635" s="7" t="s">
        <v>415</v>
      </c>
      <c r="C24635" s="7" t="s">
        <v>1467</v>
      </c>
      <c r="D24635" s="7" t="n">
        <v>0</v>
      </c>
      <c r="E24635" s="7" t="n">
        <v>0</v>
      </c>
      <c r="F24635" s="7" t="n">
        <v>1</v>
      </c>
      <c r="G24635" s="7" t="n">
        <v>135.52</v>
      </c>
    </row>
    <row r="24636" customFormat="false" ht="15" hidden="false" customHeight="false" outlineLevel="0" collapsed="false">
      <c r="A24636" s="7" t="s">
        <v>34</v>
      </c>
      <c r="B24636" s="7" t="s">
        <v>415</v>
      </c>
      <c r="C24636" s="7" t="s">
        <v>1467</v>
      </c>
      <c r="D24636" s="7" t="n">
        <v>0</v>
      </c>
      <c r="E24636" s="7" t="n">
        <v>0</v>
      </c>
      <c r="F24636" s="7" t="n">
        <v>1</v>
      </c>
      <c r="G24636" s="7" t="n">
        <v>169.41</v>
      </c>
    </row>
    <row r="24637" customFormat="false" ht="15" hidden="false" customHeight="false" outlineLevel="0" collapsed="false">
      <c r="A24637" s="7" t="s">
        <v>34</v>
      </c>
      <c r="B24637" s="7" t="s">
        <v>415</v>
      </c>
      <c r="C24637" s="7" t="s">
        <v>1467</v>
      </c>
      <c r="D24637" s="7" t="n">
        <v>0</v>
      </c>
      <c r="E24637" s="7" t="n">
        <v>0</v>
      </c>
      <c r="F24637" s="7" t="n">
        <v>1</v>
      </c>
      <c r="G24637" s="7" t="n">
        <v>152.47</v>
      </c>
    </row>
    <row r="24638" customFormat="false" ht="15" hidden="false" customHeight="false" outlineLevel="0" collapsed="false">
      <c r="A24638" s="7" t="s">
        <v>34</v>
      </c>
      <c r="B24638" s="7" t="s">
        <v>415</v>
      </c>
      <c r="C24638" s="7" t="s">
        <v>1467</v>
      </c>
      <c r="D24638" s="7" t="n">
        <v>0</v>
      </c>
      <c r="E24638" s="7" t="n">
        <v>0</v>
      </c>
      <c r="F24638" s="7" t="n">
        <v>1</v>
      </c>
      <c r="G24638" s="7" t="n">
        <v>152.47</v>
      </c>
    </row>
    <row r="24639" customFormat="false" ht="15" hidden="false" customHeight="false" outlineLevel="0" collapsed="false">
      <c r="A24639" s="7" t="s">
        <v>34</v>
      </c>
      <c r="B24639" s="7" t="s">
        <v>415</v>
      </c>
      <c r="C24639" s="7" t="s">
        <v>1467</v>
      </c>
      <c r="D24639" s="7" t="n">
        <v>39</v>
      </c>
      <c r="E24639" s="7" t="n">
        <v>4856.33</v>
      </c>
      <c r="F24639" s="7" t="n">
        <v>0</v>
      </c>
      <c r="G24639" s="7" t="n">
        <v>0</v>
      </c>
    </row>
    <row r="24640" customFormat="false" ht="15" hidden="false" customHeight="false" outlineLevel="0" collapsed="false">
      <c r="A24640" s="7" t="s">
        <v>34</v>
      </c>
      <c r="B24640" s="7" t="s">
        <v>415</v>
      </c>
      <c r="C24640" s="7" t="s">
        <v>1467</v>
      </c>
      <c r="D24640" s="7" t="n">
        <v>0</v>
      </c>
      <c r="E24640" s="7" t="n">
        <v>0</v>
      </c>
      <c r="F24640" s="7" t="n">
        <v>1</v>
      </c>
      <c r="G24640" s="7" t="n">
        <v>135.53</v>
      </c>
    </row>
    <row r="24641" customFormat="false" ht="15" hidden="false" customHeight="false" outlineLevel="0" collapsed="false">
      <c r="A24641" s="7" t="s">
        <v>34</v>
      </c>
      <c r="B24641" s="7" t="s">
        <v>415</v>
      </c>
      <c r="C24641" s="7" t="s">
        <v>1467</v>
      </c>
      <c r="D24641" s="7" t="n">
        <v>0</v>
      </c>
      <c r="E24641" s="7" t="n">
        <v>0</v>
      </c>
      <c r="F24641" s="7" t="n">
        <v>1</v>
      </c>
      <c r="G24641" s="7" t="n">
        <v>152.47</v>
      </c>
    </row>
    <row r="24642" customFormat="false" ht="15" hidden="false" customHeight="false" outlineLevel="0" collapsed="false">
      <c r="A24642" s="7" t="s">
        <v>34</v>
      </c>
      <c r="B24642" s="7" t="s">
        <v>415</v>
      </c>
      <c r="C24642" s="7" t="s">
        <v>1467</v>
      </c>
      <c r="D24642" s="7" t="n">
        <v>43</v>
      </c>
      <c r="E24642" s="7" t="n">
        <v>6140.76</v>
      </c>
      <c r="F24642" s="7" t="n">
        <v>20</v>
      </c>
      <c r="G24642" s="7" t="n">
        <v>2998.41</v>
      </c>
    </row>
    <row r="24643" customFormat="false" ht="15" hidden="false" customHeight="false" outlineLevel="0" collapsed="false">
      <c r="A24643" s="7" t="s">
        <v>34</v>
      </c>
      <c r="B24643" s="7" t="s">
        <v>415</v>
      </c>
      <c r="C24643" s="7" t="s">
        <v>1467</v>
      </c>
      <c r="D24643" s="7" t="n">
        <v>0</v>
      </c>
      <c r="E24643" s="7" t="n">
        <v>0</v>
      </c>
      <c r="F24643" s="7" t="n">
        <v>1</v>
      </c>
      <c r="G24643" s="7" t="n">
        <v>152.47</v>
      </c>
    </row>
    <row r="24644" customFormat="false" ht="15" hidden="false" customHeight="false" outlineLevel="0" collapsed="false">
      <c r="A24644" s="7" t="s">
        <v>34</v>
      </c>
      <c r="B24644" s="7" t="s">
        <v>415</v>
      </c>
      <c r="C24644" s="7" t="s">
        <v>1467</v>
      </c>
      <c r="D24644" s="7" t="n">
        <v>0</v>
      </c>
      <c r="E24644" s="7" t="n">
        <v>0</v>
      </c>
      <c r="F24644" s="7" t="n">
        <v>1</v>
      </c>
      <c r="G24644" s="7" t="n">
        <v>169.41</v>
      </c>
    </row>
    <row r="24645" customFormat="false" ht="15" hidden="false" customHeight="false" outlineLevel="0" collapsed="false">
      <c r="A24645" s="7" t="s">
        <v>34</v>
      </c>
      <c r="B24645" s="7" t="s">
        <v>415</v>
      </c>
      <c r="C24645" s="7" t="s">
        <v>1467</v>
      </c>
      <c r="D24645" s="7" t="n">
        <v>31</v>
      </c>
      <c r="E24645" s="7" t="n">
        <v>3766.14</v>
      </c>
      <c r="F24645" s="7" t="n">
        <v>0</v>
      </c>
      <c r="G24645" s="7" t="n">
        <v>0</v>
      </c>
    </row>
    <row r="24646" customFormat="false" ht="15" hidden="false" customHeight="false" outlineLevel="0" collapsed="false">
      <c r="A24646" s="7" t="s">
        <v>34</v>
      </c>
      <c r="B24646" s="7" t="s">
        <v>415</v>
      </c>
      <c r="C24646" s="7" t="s">
        <v>1467</v>
      </c>
      <c r="D24646" s="7" t="n">
        <v>0</v>
      </c>
      <c r="E24646" s="7" t="n">
        <v>0</v>
      </c>
      <c r="F24646" s="7" t="n">
        <v>1</v>
      </c>
      <c r="G24646" s="7" t="n">
        <v>169.41</v>
      </c>
    </row>
    <row r="24647" customFormat="false" ht="15" hidden="false" customHeight="false" outlineLevel="0" collapsed="false">
      <c r="A24647" s="7" t="s">
        <v>34</v>
      </c>
      <c r="B24647" s="7" t="s">
        <v>415</v>
      </c>
      <c r="C24647" s="7" t="s">
        <v>1467</v>
      </c>
      <c r="D24647" s="7" t="n">
        <v>0</v>
      </c>
      <c r="E24647" s="7" t="n">
        <v>0</v>
      </c>
      <c r="F24647" s="7" t="n">
        <v>1</v>
      </c>
      <c r="G24647" s="7" t="n">
        <v>135.53</v>
      </c>
    </row>
    <row r="24648" customFormat="false" ht="15" hidden="false" customHeight="false" outlineLevel="0" collapsed="false">
      <c r="A24648" s="7" t="s">
        <v>34</v>
      </c>
      <c r="B24648" s="7" t="s">
        <v>415</v>
      </c>
      <c r="C24648" s="7" t="s">
        <v>1467</v>
      </c>
      <c r="D24648" s="7" t="n">
        <v>0</v>
      </c>
      <c r="E24648" s="7" t="n">
        <v>0</v>
      </c>
      <c r="F24648" s="7" t="n">
        <v>2</v>
      </c>
      <c r="G24648" s="7" t="n">
        <v>296.47</v>
      </c>
    </row>
    <row r="24649" customFormat="false" ht="15" hidden="false" customHeight="false" outlineLevel="0" collapsed="false">
      <c r="A24649" s="7" t="s">
        <v>34</v>
      </c>
      <c r="B24649" s="7" t="s">
        <v>415</v>
      </c>
      <c r="C24649" s="7" t="s">
        <v>1467</v>
      </c>
      <c r="D24649" s="7" t="n">
        <v>0</v>
      </c>
      <c r="E24649" s="7" t="n">
        <v>0</v>
      </c>
      <c r="F24649" s="7" t="n">
        <v>1</v>
      </c>
      <c r="G24649" s="7" t="n">
        <v>135.53</v>
      </c>
    </row>
    <row r="24650" customFormat="false" ht="15" hidden="false" customHeight="false" outlineLevel="0" collapsed="false">
      <c r="A24650" s="7" t="s">
        <v>34</v>
      </c>
      <c r="B24650" s="7" t="s">
        <v>415</v>
      </c>
      <c r="C24650" s="7" t="s">
        <v>1467</v>
      </c>
      <c r="D24650" s="7" t="n">
        <v>0</v>
      </c>
      <c r="E24650" s="7" t="n">
        <v>0</v>
      </c>
      <c r="F24650" s="7" t="n">
        <v>1</v>
      </c>
      <c r="G24650" s="7" t="n">
        <v>152.47</v>
      </c>
    </row>
    <row r="24651" customFormat="false" ht="15" hidden="false" customHeight="false" outlineLevel="0" collapsed="false">
      <c r="A24651" s="7" t="s">
        <v>34</v>
      </c>
      <c r="B24651" s="7" t="s">
        <v>415</v>
      </c>
      <c r="C24651" s="7" t="s">
        <v>1467</v>
      </c>
      <c r="D24651" s="7" t="n">
        <v>0</v>
      </c>
      <c r="E24651" s="7" t="n">
        <v>0</v>
      </c>
      <c r="F24651" s="7" t="n">
        <v>1</v>
      </c>
      <c r="G24651" s="7" t="n">
        <v>169.4</v>
      </c>
    </row>
    <row r="24652" customFormat="false" ht="15" hidden="false" customHeight="false" outlineLevel="0" collapsed="false">
      <c r="A24652" s="7" t="s">
        <v>34</v>
      </c>
      <c r="B24652" s="7" t="s">
        <v>415</v>
      </c>
      <c r="C24652" s="7" t="s">
        <v>1467</v>
      </c>
      <c r="D24652" s="7" t="n">
        <v>1</v>
      </c>
      <c r="E24652" s="7" t="n">
        <v>112.6</v>
      </c>
      <c r="F24652" s="7" t="n">
        <v>0</v>
      </c>
      <c r="G24652" s="7" t="n">
        <v>0</v>
      </c>
    </row>
    <row r="24653" customFormat="false" ht="15" hidden="false" customHeight="false" outlineLevel="0" collapsed="false">
      <c r="A24653" s="7" t="s">
        <v>34</v>
      </c>
      <c r="B24653" s="7" t="s">
        <v>415</v>
      </c>
      <c r="C24653" s="7" t="s">
        <v>1467</v>
      </c>
      <c r="D24653" s="7" t="n">
        <v>0</v>
      </c>
      <c r="E24653" s="7" t="n">
        <v>0</v>
      </c>
      <c r="F24653" s="7" t="n">
        <v>1</v>
      </c>
      <c r="G24653" s="7" t="n">
        <v>135.52</v>
      </c>
    </row>
    <row r="24654" customFormat="false" ht="15" hidden="false" customHeight="false" outlineLevel="0" collapsed="false">
      <c r="A24654" s="7" t="s">
        <v>34</v>
      </c>
      <c r="B24654" s="7" t="s">
        <v>380</v>
      </c>
      <c r="C24654" s="7" t="s">
        <v>1468</v>
      </c>
      <c r="D24654" s="7" t="n">
        <v>6</v>
      </c>
      <c r="E24654" s="7" t="n">
        <v>796.18</v>
      </c>
      <c r="F24654" s="7" t="n">
        <v>2</v>
      </c>
      <c r="G24654" s="7" t="n">
        <v>304.92</v>
      </c>
    </row>
    <row r="24655" customFormat="false" ht="15" hidden="false" customHeight="false" outlineLevel="0" collapsed="false">
      <c r="A24655" s="7" t="s">
        <v>34</v>
      </c>
      <c r="B24655" s="7" t="s">
        <v>380</v>
      </c>
      <c r="C24655" s="7" t="s">
        <v>1468</v>
      </c>
      <c r="D24655" s="7" t="n">
        <v>0</v>
      </c>
      <c r="E24655" s="7" t="n">
        <v>0</v>
      </c>
      <c r="F24655" s="7" t="n">
        <v>1</v>
      </c>
      <c r="G24655" s="7" t="n">
        <v>135.53</v>
      </c>
    </row>
    <row r="24656" customFormat="false" ht="15" hidden="false" customHeight="false" outlineLevel="0" collapsed="false">
      <c r="A24656" s="7" t="s">
        <v>34</v>
      </c>
      <c r="B24656" s="7" t="s">
        <v>380</v>
      </c>
      <c r="C24656" s="7" t="s">
        <v>1468</v>
      </c>
      <c r="D24656" s="7" t="n">
        <v>0</v>
      </c>
      <c r="E24656" s="7" t="n">
        <v>0</v>
      </c>
      <c r="F24656" s="7" t="n">
        <v>1</v>
      </c>
      <c r="G24656" s="7" t="n">
        <v>135.53</v>
      </c>
    </row>
    <row r="24657" customFormat="false" ht="15" hidden="false" customHeight="false" outlineLevel="0" collapsed="false">
      <c r="A24657" s="7" t="s">
        <v>34</v>
      </c>
      <c r="B24657" s="7" t="s">
        <v>380</v>
      </c>
      <c r="C24657" s="7" t="s">
        <v>1468</v>
      </c>
      <c r="D24657" s="7" t="n">
        <v>0</v>
      </c>
      <c r="E24657" s="7" t="n">
        <v>0</v>
      </c>
      <c r="F24657" s="7" t="n">
        <v>1</v>
      </c>
      <c r="G24657" s="7" t="n">
        <v>152.46</v>
      </c>
    </row>
    <row r="24658" customFormat="false" ht="15" hidden="false" customHeight="false" outlineLevel="0" collapsed="false">
      <c r="A24658" s="7" t="s">
        <v>34</v>
      </c>
      <c r="B24658" s="7" t="s">
        <v>380</v>
      </c>
      <c r="C24658" s="7" t="s">
        <v>1468</v>
      </c>
      <c r="D24658" s="7" t="n">
        <v>0</v>
      </c>
      <c r="E24658" s="7" t="n">
        <v>0</v>
      </c>
      <c r="F24658" s="7" t="n">
        <v>1</v>
      </c>
      <c r="G24658" s="7" t="n">
        <v>169.41</v>
      </c>
    </row>
    <row r="24659" customFormat="false" ht="15" hidden="false" customHeight="false" outlineLevel="0" collapsed="false">
      <c r="A24659" s="7" t="s">
        <v>34</v>
      </c>
      <c r="B24659" s="7" t="s">
        <v>380</v>
      </c>
      <c r="C24659" s="7" t="s">
        <v>1468</v>
      </c>
      <c r="D24659" s="7" t="n">
        <v>0</v>
      </c>
      <c r="E24659" s="7" t="n">
        <v>0</v>
      </c>
      <c r="F24659" s="7" t="n">
        <v>1</v>
      </c>
      <c r="G24659" s="7" t="n">
        <v>135.53</v>
      </c>
    </row>
    <row r="24660" customFormat="false" ht="15" hidden="false" customHeight="false" outlineLevel="0" collapsed="false">
      <c r="A24660" s="7" t="s">
        <v>34</v>
      </c>
      <c r="B24660" s="7" t="s">
        <v>380</v>
      </c>
      <c r="C24660" s="7" t="s">
        <v>1468</v>
      </c>
      <c r="D24660" s="7" t="n">
        <v>3</v>
      </c>
      <c r="E24660" s="7" t="n">
        <v>370.44</v>
      </c>
      <c r="F24660" s="7" t="n">
        <v>0</v>
      </c>
      <c r="G24660" s="7" t="n">
        <v>0</v>
      </c>
    </row>
    <row r="24661" customFormat="false" ht="15" hidden="false" customHeight="false" outlineLevel="0" collapsed="false">
      <c r="A24661" s="7" t="s">
        <v>34</v>
      </c>
      <c r="B24661" s="7" t="s">
        <v>380</v>
      </c>
      <c r="C24661" s="7" t="s">
        <v>1468</v>
      </c>
      <c r="D24661" s="7" t="n">
        <v>12</v>
      </c>
      <c r="E24661" s="7" t="n">
        <v>1593.15</v>
      </c>
      <c r="F24661" s="7" t="n">
        <v>0</v>
      </c>
      <c r="G24661" s="7" t="n">
        <v>0</v>
      </c>
    </row>
    <row r="24662" customFormat="false" ht="15" hidden="false" customHeight="false" outlineLevel="0" collapsed="false">
      <c r="A24662" s="7" t="s">
        <v>34</v>
      </c>
      <c r="B24662" s="7" t="s">
        <v>380</v>
      </c>
      <c r="C24662" s="7" t="s">
        <v>1468</v>
      </c>
      <c r="D24662" s="7" t="n">
        <v>0</v>
      </c>
      <c r="E24662" s="7" t="n">
        <v>0</v>
      </c>
      <c r="F24662" s="7" t="n">
        <v>5</v>
      </c>
      <c r="G24662" s="7" t="n">
        <v>703.06</v>
      </c>
    </row>
    <row r="24663" customFormat="false" ht="15" hidden="false" customHeight="false" outlineLevel="0" collapsed="false">
      <c r="A24663" s="7" t="s">
        <v>34</v>
      </c>
      <c r="B24663" s="7" t="s">
        <v>380</v>
      </c>
      <c r="C24663" s="7" t="s">
        <v>1468</v>
      </c>
      <c r="D24663" s="7" t="n">
        <v>0</v>
      </c>
      <c r="E24663" s="7" t="n">
        <v>0</v>
      </c>
      <c r="F24663" s="7" t="n">
        <v>1</v>
      </c>
      <c r="G24663" s="7" t="n">
        <v>135.53</v>
      </c>
    </row>
    <row r="24664" customFormat="false" ht="15" hidden="false" customHeight="false" outlineLevel="0" collapsed="false">
      <c r="A24664" s="7" t="s">
        <v>34</v>
      </c>
      <c r="B24664" s="7" t="s">
        <v>362</v>
      </c>
      <c r="C24664" s="7" t="s">
        <v>1468</v>
      </c>
      <c r="D24664" s="7" t="n">
        <v>0</v>
      </c>
      <c r="E24664" s="7" t="n">
        <v>0</v>
      </c>
      <c r="F24664" s="7" t="n">
        <v>1</v>
      </c>
      <c r="G24664" s="7" t="n">
        <v>152.47</v>
      </c>
    </row>
    <row r="24665" customFormat="false" ht="15" hidden="false" customHeight="false" outlineLevel="0" collapsed="false">
      <c r="A24665" s="7" t="s">
        <v>34</v>
      </c>
      <c r="B24665" s="7" t="s">
        <v>362</v>
      </c>
      <c r="C24665" s="7" t="s">
        <v>1468</v>
      </c>
      <c r="D24665" s="7" t="n">
        <v>0</v>
      </c>
      <c r="E24665" s="7" t="n">
        <v>0</v>
      </c>
      <c r="F24665" s="7" t="n">
        <v>1</v>
      </c>
      <c r="G24665" s="7" t="n">
        <v>135.53</v>
      </c>
    </row>
    <row r="24666" customFormat="false" ht="15" hidden="false" customHeight="false" outlineLevel="0" collapsed="false">
      <c r="A24666" s="7" t="s">
        <v>34</v>
      </c>
      <c r="B24666" s="7" t="s">
        <v>362</v>
      </c>
      <c r="C24666" s="7" t="s">
        <v>1468</v>
      </c>
      <c r="D24666" s="7" t="n">
        <v>0</v>
      </c>
      <c r="E24666" s="7" t="n">
        <v>0</v>
      </c>
      <c r="F24666" s="7" t="n">
        <v>1</v>
      </c>
      <c r="G24666" s="7" t="n">
        <v>135.53</v>
      </c>
    </row>
    <row r="24667" customFormat="false" ht="15" hidden="false" customHeight="false" outlineLevel="0" collapsed="false">
      <c r="A24667" s="7" t="s">
        <v>34</v>
      </c>
      <c r="B24667" s="7" t="s">
        <v>362</v>
      </c>
      <c r="C24667" s="7" t="s">
        <v>1468</v>
      </c>
      <c r="D24667" s="7" t="n">
        <v>0</v>
      </c>
      <c r="E24667" s="7" t="n">
        <v>0</v>
      </c>
      <c r="F24667" s="7" t="n">
        <v>1</v>
      </c>
      <c r="G24667" s="7" t="n">
        <v>135.52</v>
      </c>
    </row>
    <row r="24668" customFormat="false" ht="15" hidden="false" customHeight="false" outlineLevel="0" collapsed="false">
      <c r="A24668" s="7" t="s">
        <v>34</v>
      </c>
      <c r="B24668" s="7" t="s">
        <v>362</v>
      </c>
      <c r="C24668" s="7" t="s">
        <v>1468</v>
      </c>
      <c r="D24668" s="7" t="n">
        <v>0</v>
      </c>
      <c r="E24668" s="7" t="n">
        <v>0</v>
      </c>
      <c r="F24668" s="7" t="n">
        <v>10</v>
      </c>
      <c r="G24668" s="7" t="n">
        <v>1549.6</v>
      </c>
    </row>
    <row r="24669" customFormat="false" ht="15" hidden="false" customHeight="false" outlineLevel="0" collapsed="false">
      <c r="A24669" s="7" t="s">
        <v>34</v>
      </c>
      <c r="B24669" s="7" t="s">
        <v>362</v>
      </c>
      <c r="C24669" s="7" t="s">
        <v>1468</v>
      </c>
      <c r="D24669" s="7" t="n">
        <v>10</v>
      </c>
      <c r="E24669" s="7" t="n">
        <v>1422.97</v>
      </c>
      <c r="F24669" s="7" t="n">
        <v>4</v>
      </c>
      <c r="G24669" s="7" t="n">
        <v>626.79</v>
      </c>
    </row>
    <row r="24670" customFormat="false" ht="15" hidden="false" customHeight="false" outlineLevel="0" collapsed="false">
      <c r="A24670" s="7" t="s">
        <v>34</v>
      </c>
      <c r="B24670" s="7" t="s">
        <v>362</v>
      </c>
      <c r="C24670" s="7" t="s">
        <v>1468</v>
      </c>
      <c r="D24670" s="7" t="n">
        <v>0</v>
      </c>
      <c r="E24670" s="7" t="n">
        <v>0</v>
      </c>
      <c r="F24670" s="7" t="n">
        <v>1</v>
      </c>
      <c r="G24670" s="7" t="n">
        <v>169.41</v>
      </c>
    </row>
    <row r="24671" customFormat="false" ht="15" hidden="false" customHeight="false" outlineLevel="0" collapsed="false">
      <c r="A24671" s="7" t="s">
        <v>34</v>
      </c>
      <c r="B24671" s="7" t="s">
        <v>362</v>
      </c>
      <c r="C24671" s="7" t="s">
        <v>1468</v>
      </c>
      <c r="D24671" s="7" t="n">
        <v>0</v>
      </c>
      <c r="E24671" s="7" t="n">
        <v>0</v>
      </c>
      <c r="F24671" s="7" t="n">
        <v>1</v>
      </c>
      <c r="G24671" s="7" t="n">
        <v>135.52</v>
      </c>
    </row>
    <row r="24672" customFormat="false" ht="15" hidden="false" customHeight="false" outlineLevel="0" collapsed="false">
      <c r="A24672" s="7" t="s">
        <v>34</v>
      </c>
      <c r="B24672" s="7" t="s">
        <v>362</v>
      </c>
      <c r="C24672" s="7" t="s">
        <v>1468</v>
      </c>
      <c r="D24672" s="7" t="n">
        <v>0</v>
      </c>
      <c r="E24672" s="7" t="n">
        <v>0</v>
      </c>
      <c r="F24672" s="7" t="n">
        <v>1</v>
      </c>
      <c r="G24672" s="7" t="n">
        <v>135.53</v>
      </c>
    </row>
    <row r="24673" customFormat="false" ht="15" hidden="false" customHeight="false" outlineLevel="0" collapsed="false">
      <c r="A24673" s="7" t="s">
        <v>34</v>
      </c>
      <c r="B24673" s="7" t="s">
        <v>362</v>
      </c>
      <c r="C24673" s="7" t="s">
        <v>1468</v>
      </c>
      <c r="D24673" s="7" t="n">
        <v>0</v>
      </c>
      <c r="E24673" s="7" t="n">
        <v>0</v>
      </c>
      <c r="F24673" s="7" t="n">
        <v>1</v>
      </c>
      <c r="G24673" s="7" t="n">
        <v>135.53</v>
      </c>
    </row>
    <row r="24674" customFormat="false" ht="15" hidden="false" customHeight="false" outlineLevel="0" collapsed="false">
      <c r="A24674" s="7" t="s">
        <v>34</v>
      </c>
      <c r="B24674" s="7" t="s">
        <v>362</v>
      </c>
      <c r="C24674" s="7" t="s">
        <v>1468</v>
      </c>
      <c r="D24674" s="7" t="n">
        <v>0</v>
      </c>
      <c r="E24674" s="7" t="n">
        <v>0</v>
      </c>
      <c r="F24674" s="7" t="n">
        <v>1</v>
      </c>
      <c r="G24674" s="7" t="n">
        <v>169.41</v>
      </c>
    </row>
    <row r="24675" customFormat="false" ht="15" hidden="false" customHeight="false" outlineLevel="0" collapsed="false">
      <c r="A24675" s="7" t="s">
        <v>34</v>
      </c>
      <c r="B24675" s="7" t="s">
        <v>362</v>
      </c>
      <c r="C24675" s="7" t="s">
        <v>1468</v>
      </c>
      <c r="D24675" s="7" t="n">
        <v>15</v>
      </c>
      <c r="E24675" s="7" t="n">
        <v>1837.72</v>
      </c>
      <c r="F24675" s="7" t="n">
        <v>0</v>
      </c>
      <c r="G24675" s="7" t="n">
        <v>0</v>
      </c>
    </row>
    <row r="24676" customFormat="false" ht="15" hidden="false" customHeight="false" outlineLevel="0" collapsed="false">
      <c r="A24676" s="7" t="s">
        <v>34</v>
      </c>
      <c r="B24676" s="7" t="s">
        <v>362</v>
      </c>
      <c r="C24676" s="7" t="s">
        <v>1468</v>
      </c>
      <c r="D24676" s="7" t="n">
        <v>0</v>
      </c>
      <c r="E24676" s="7" t="n">
        <v>0</v>
      </c>
      <c r="F24676" s="7" t="n">
        <v>1</v>
      </c>
      <c r="G24676" s="7" t="n">
        <v>152.47</v>
      </c>
    </row>
    <row r="24677" customFormat="false" ht="15" hidden="false" customHeight="false" outlineLevel="0" collapsed="false">
      <c r="A24677" s="7" t="s">
        <v>34</v>
      </c>
      <c r="B24677" s="7" t="s">
        <v>362</v>
      </c>
      <c r="C24677" s="7" t="s">
        <v>1468</v>
      </c>
      <c r="D24677" s="7" t="n">
        <v>0</v>
      </c>
      <c r="E24677" s="7" t="n">
        <v>0</v>
      </c>
      <c r="F24677" s="7" t="n">
        <v>1</v>
      </c>
      <c r="G24677" s="7" t="n">
        <v>169.41</v>
      </c>
    </row>
    <row r="24678" customFormat="false" ht="15" hidden="false" customHeight="false" outlineLevel="0" collapsed="false">
      <c r="A24678" s="7" t="s">
        <v>34</v>
      </c>
      <c r="B24678" s="7" t="s">
        <v>362</v>
      </c>
      <c r="C24678" s="7" t="s">
        <v>1468</v>
      </c>
      <c r="D24678" s="7" t="n">
        <v>0</v>
      </c>
      <c r="E24678" s="7" t="n">
        <v>0</v>
      </c>
      <c r="F24678" s="7" t="n">
        <v>3</v>
      </c>
      <c r="G24678" s="7" t="n">
        <v>406.59</v>
      </c>
    </row>
    <row r="24679" customFormat="false" ht="15" hidden="false" customHeight="false" outlineLevel="0" collapsed="false">
      <c r="A24679" s="7" t="s">
        <v>34</v>
      </c>
      <c r="B24679" s="7" t="s">
        <v>362</v>
      </c>
      <c r="C24679" s="7" t="s">
        <v>1468</v>
      </c>
      <c r="D24679" s="7" t="n">
        <v>0</v>
      </c>
      <c r="E24679" s="7" t="n">
        <v>0</v>
      </c>
      <c r="F24679" s="7" t="n">
        <v>1</v>
      </c>
      <c r="G24679" s="7" t="n">
        <v>135.52</v>
      </c>
    </row>
    <row r="24680" customFormat="false" ht="15" hidden="false" customHeight="false" outlineLevel="0" collapsed="false">
      <c r="A24680" s="7" t="s">
        <v>34</v>
      </c>
      <c r="B24680" s="7" t="s">
        <v>362</v>
      </c>
      <c r="C24680" s="7" t="s">
        <v>1468</v>
      </c>
      <c r="D24680" s="7" t="n">
        <v>0</v>
      </c>
      <c r="E24680" s="7" t="n">
        <v>0</v>
      </c>
      <c r="F24680" s="7" t="n">
        <v>1</v>
      </c>
      <c r="G24680" s="7" t="n">
        <v>135.53</v>
      </c>
    </row>
    <row r="24681" customFormat="false" ht="15" hidden="false" customHeight="false" outlineLevel="0" collapsed="false">
      <c r="A24681" s="7" t="s">
        <v>34</v>
      </c>
      <c r="B24681" s="7" t="s">
        <v>362</v>
      </c>
      <c r="C24681" s="7" t="s">
        <v>1468</v>
      </c>
      <c r="D24681" s="7" t="n">
        <v>0</v>
      </c>
      <c r="E24681" s="7" t="n">
        <v>0</v>
      </c>
      <c r="F24681" s="7" t="n">
        <v>1</v>
      </c>
      <c r="G24681" s="7" t="n">
        <v>169.4</v>
      </c>
    </row>
    <row r="24682" customFormat="false" ht="15" hidden="false" customHeight="false" outlineLevel="0" collapsed="false">
      <c r="A24682" s="7" t="s">
        <v>34</v>
      </c>
      <c r="B24682" s="7" t="s">
        <v>362</v>
      </c>
      <c r="C24682" s="7" t="s">
        <v>1468</v>
      </c>
      <c r="D24682" s="7" t="n">
        <v>4</v>
      </c>
      <c r="E24682" s="7" t="n">
        <v>452.76</v>
      </c>
      <c r="F24682" s="7" t="n">
        <v>0</v>
      </c>
      <c r="G24682" s="7" t="n">
        <v>0</v>
      </c>
    </row>
    <row r="24683" customFormat="false" ht="15" hidden="false" customHeight="false" outlineLevel="0" collapsed="false">
      <c r="A24683" s="7" t="s">
        <v>34</v>
      </c>
      <c r="B24683" s="7" t="s">
        <v>544</v>
      </c>
      <c r="C24683" s="7" t="s">
        <v>1469</v>
      </c>
      <c r="D24683" s="7" t="n">
        <v>0</v>
      </c>
      <c r="E24683" s="7" t="n">
        <v>0</v>
      </c>
      <c r="F24683" s="7" t="n">
        <v>2</v>
      </c>
      <c r="G24683" s="7" t="n">
        <v>271.06</v>
      </c>
    </row>
    <row r="24684" customFormat="false" ht="15" hidden="false" customHeight="false" outlineLevel="0" collapsed="false">
      <c r="A24684" s="7" t="s">
        <v>34</v>
      </c>
      <c r="B24684" s="7" t="s">
        <v>544</v>
      </c>
      <c r="C24684" s="7" t="s">
        <v>1469</v>
      </c>
      <c r="D24684" s="7" t="n">
        <v>2</v>
      </c>
      <c r="E24684" s="7" t="n">
        <v>258.54</v>
      </c>
      <c r="F24684" s="7" t="n">
        <v>0</v>
      </c>
      <c r="G24684" s="7" t="n">
        <v>0</v>
      </c>
    </row>
    <row r="24685" customFormat="false" ht="15" hidden="false" customHeight="false" outlineLevel="0" collapsed="false">
      <c r="A24685" s="7" t="s">
        <v>34</v>
      </c>
      <c r="B24685" s="7" t="s">
        <v>544</v>
      </c>
      <c r="C24685" s="7" t="s">
        <v>1469</v>
      </c>
      <c r="D24685" s="7" t="n">
        <v>4</v>
      </c>
      <c r="E24685" s="7" t="n">
        <v>491.26</v>
      </c>
      <c r="F24685" s="7" t="n">
        <v>0</v>
      </c>
      <c r="G24685" s="7" t="n">
        <v>0</v>
      </c>
    </row>
    <row r="24686" customFormat="false" ht="15" hidden="false" customHeight="false" outlineLevel="0" collapsed="false">
      <c r="A24686" s="7" t="s">
        <v>34</v>
      </c>
      <c r="B24686" s="7" t="s">
        <v>594</v>
      </c>
      <c r="C24686" s="7" t="s">
        <v>1468</v>
      </c>
      <c r="D24686" s="7" t="n">
        <v>0</v>
      </c>
      <c r="E24686" s="7" t="n">
        <v>0</v>
      </c>
      <c r="F24686" s="7" t="n">
        <v>1</v>
      </c>
      <c r="G24686" s="7" t="n">
        <v>135.53</v>
      </c>
    </row>
    <row r="24687" customFormat="false" ht="15" hidden="false" customHeight="false" outlineLevel="0" collapsed="false">
      <c r="A24687" s="7" t="s">
        <v>34</v>
      </c>
      <c r="B24687" s="7" t="s">
        <v>594</v>
      </c>
      <c r="C24687" s="7" t="s">
        <v>1468</v>
      </c>
      <c r="D24687" s="7" t="n">
        <v>2</v>
      </c>
      <c r="E24687" s="7" t="n">
        <v>198.94</v>
      </c>
      <c r="F24687" s="7" t="n">
        <v>0</v>
      </c>
      <c r="G24687" s="7" t="n">
        <v>0</v>
      </c>
    </row>
    <row r="24688" customFormat="false" ht="15" hidden="false" customHeight="false" outlineLevel="0" collapsed="false">
      <c r="A24688" s="7" t="s">
        <v>34</v>
      </c>
      <c r="B24688" s="7" t="s">
        <v>412</v>
      </c>
      <c r="C24688" s="7" t="s">
        <v>1470</v>
      </c>
      <c r="D24688" s="7" t="n">
        <v>0</v>
      </c>
      <c r="E24688" s="7" t="n">
        <v>0</v>
      </c>
      <c r="F24688" s="7" t="n">
        <v>1</v>
      </c>
      <c r="G24688" s="7" t="n">
        <v>135.52</v>
      </c>
    </row>
    <row r="24689" customFormat="false" ht="15" hidden="false" customHeight="false" outlineLevel="0" collapsed="false">
      <c r="A24689" s="7" t="s">
        <v>34</v>
      </c>
      <c r="B24689" s="7" t="s">
        <v>412</v>
      </c>
      <c r="C24689" s="7" t="s">
        <v>1470</v>
      </c>
      <c r="D24689" s="7" t="n">
        <v>0</v>
      </c>
      <c r="E24689" s="7" t="n">
        <v>0</v>
      </c>
      <c r="F24689" s="7" t="n">
        <v>1</v>
      </c>
      <c r="G24689" s="7" t="n">
        <v>135.52</v>
      </c>
    </row>
    <row r="24690" customFormat="false" ht="15" hidden="false" customHeight="false" outlineLevel="0" collapsed="false">
      <c r="A24690" s="7" t="s">
        <v>34</v>
      </c>
      <c r="B24690" s="7" t="s">
        <v>412</v>
      </c>
      <c r="C24690" s="7" t="s">
        <v>1470</v>
      </c>
      <c r="D24690" s="7" t="n">
        <v>0</v>
      </c>
      <c r="E24690" s="7" t="n">
        <v>0</v>
      </c>
      <c r="F24690" s="7" t="n">
        <v>1</v>
      </c>
      <c r="G24690" s="7" t="n">
        <v>169.4</v>
      </c>
    </row>
    <row r="24691" customFormat="false" ht="15" hidden="false" customHeight="false" outlineLevel="0" collapsed="false">
      <c r="A24691" s="7" t="s">
        <v>34</v>
      </c>
      <c r="B24691" s="7" t="s">
        <v>412</v>
      </c>
      <c r="C24691" s="7" t="s">
        <v>1470</v>
      </c>
      <c r="D24691" s="7" t="n">
        <v>4</v>
      </c>
      <c r="E24691" s="7" t="n">
        <v>439.04</v>
      </c>
      <c r="F24691" s="7" t="n">
        <v>0</v>
      </c>
      <c r="G24691" s="7" t="n">
        <v>0</v>
      </c>
    </row>
    <row r="24692" customFormat="false" ht="15" hidden="false" customHeight="false" outlineLevel="0" collapsed="false">
      <c r="A24692" s="7" t="s">
        <v>34</v>
      </c>
      <c r="B24692" s="7" t="s">
        <v>412</v>
      </c>
      <c r="C24692" s="7" t="s">
        <v>1470</v>
      </c>
      <c r="D24692" s="7" t="n">
        <v>0</v>
      </c>
      <c r="E24692" s="7" t="n">
        <v>0</v>
      </c>
      <c r="F24692" s="7" t="n">
        <v>1</v>
      </c>
      <c r="G24692" s="7" t="n">
        <v>135.53</v>
      </c>
    </row>
    <row r="24693" customFormat="false" ht="15" hidden="false" customHeight="false" outlineLevel="0" collapsed="false">
      <c r="A24693" s="7" t="s">
        <v>34</v>
      </c>
      <c r="B24693" s="7" t="s">
        <v>412</v>
      </c>
      <c r="C24693" s="7" t="s">
        <v>1470</v>
      </c>
      <c r="D24693" s="7" t="n">
        <v>0</v>
      </c>
      <c r="E24693" s="7" t="n">
        <v>0</v>
      </c>
      <c r="F24693" s="7" t="n">
        <v>4</v>
      </c>
      <c r="G24693" s="7" t="n">
        <v>626.82</v>
      </c>
    </row>
    <row r="24694" customFormat="false" ht="15" hidden="false" customHeight="false" outlineLevel="0" collapsed="false">
      <c r="A24694" s="7" t="s">
        <v>34</v>
      </c>
      <c r="B24694" s="7" t="s">
        <v>412</v>
      </c>
      <c r="C24694" s="7" t="s">
        <v>1470</v>
      </c>
      <c r="D24694" s="7" t="n">
        <v>5</v>
      </c>
      <c r="E24694" s="7" t="n">
        <v>670.8</v>
      </c>
      <c r="F24694" s="7" t="n">
        <v>0</v>
      </c>
      <c r="G24694" s="7" t="n">
        <v>0</v>
      </c>
    </row>
    <row r="24695" customFormat="false" ht="15" hidden="false" customHeight="false" outlineLevel="0" collapsed="false">
      <c r="A24695" s="7" t="s">
        <v>34</v>
      </c>
      <c r="B24695" s="7" t="s">
        <v>412</v>
      </c>
      <c r="C24695" s="7" t="s">
        <v>1470</v>
      </c>
      <c r="D24695" s="7" t="n">
        <v>10</v>
      </c>
      <c r="E24695" s="7" t="n">
        <v>1448.38</v>
      </c>
      <c r="F24695" s="7" t="n">
        <v>-1</v>
      </c>
      <c r="G24695" s="7" t="n">
        <v>-169.4</v>
      </c>
    </row>
    <row r="24696" customFormat="false" ht="15" hidden="false" customHeight="false" outlineLevel="0" collapsed="false">
      <c r="A24696" s="7" t="s">
        <v>34</v>
      </c>
      <c r="B24696" s="7" t="s">
        <v>412</v>
      </c>
      <c r="C24696" s="7" t="s">
        <v>1470</v>
      </c>
      <c r="D24696" s="7" t="n">
        <v>0</v>
      </c>
      <c r="E24696" s="7" t="n">
        <v>0</v>
      </c>
      <c r="F24696" s="7" t="n">
        <v>1</v>
      </c>
      <c r="G24696" s="7" t="n">
        <v>135.52</v>
      </c>
    </row>
    <row r="24697" customFormat="false" ht="15" hidden="false" customHeight="false" outlineLevel="0" collapsed="false">
      <c r="A24697" s="7" t="s">
        <v>34</v>
      </c>
      <c r="B24697" s="7" t="s">
        <v>368</v>
      </c>
      <c r="C24697" s="7" t="s">
        <v>1470</v>
      </c>
      <c r="D24697" s="7" t="n">
        <v>0</v>
      </c>
      <c r="E24697" s="7" t="n">
        <v>0</v>
      </c>
      <c r="F24697" s="7" t="n">
        <v>1</v>
      </c>
      <c r="G24697" s="7" t="n">
        <v>135.52</v>
      </c>
    </row>
    <row r="24698" customFormat="false" ht="15" hidden="false" customHeight="false" outlineLevel="0" collapsed="false">
      <c r="A24698" s="7" t="s">
        <v>34</v>
      </c>
      <c r="B24698" s="7" t="s">
        <v>368</v>
      </c>
      <c r="C24698" s="7" t="s">
        <v>1470</v>
      </c>
      <c r="D24698" s="7" t="n">
        <v>0</v>
      </c>
      <c r="E24698" s="7" t="n">
        <v>0</v>
      </c>
      <c r="F24698" s="7" t="n">
        <v>8</v>
      </c>
      <c r="G24698" s="7" t="n">
        <v>999.5</v>
      </c>
    </row>
    <row r="24699" customFormat="false" ht="15" hidden="false" customHeight="false" outlineLevel="0" collapsed="false">
      <c r="A24699" s="7" t="s">
        <v>34</v>
      </c>
      <c r="B24699" s="7" t="s">
        <v>368</v>
      </c>
      <c r="C24699" s="7" t="s">
        <v>1470</v>
      </c>
      <c r="D24699" s="7" t="n">
        <v>0</v>
      </c>
      <c r="E24699" s="7" t="n">
        <v>0</v>
      </c>
      <c r="F24699" s="7" t="n">
        <v>1</v>
      </c>
      <c r="G24699" s="7" t="n">
        <v>169.4</v>
      </c>
    </row>
    <row r="24700" customFormat="false" ht="15" hidden="false" customHeight="false" outlineLevel="0" collapsed="false">
      <c r="A24700" s="7" t="s">
        <v>34</v>
      </c>
      <c r="B24700" s="7" t="s">
        <v>368</v>
      </c>
      <c r="C24700" s="7" t="s">
        <v>1470</v>
      </c>
      <c r="D24700" s="7" t="n">
        <v>0</v>
      </c>
      <c r="E24700" s="7" t="n">
        <v>0</v>
      </c>
      <c r="F24700" s="7" t="n">
        <v>1</v>
      </c>
      <c r="G24700" s="7" t="n">
        <v>135.53</v>
      </c>
    </row>
    <row r="24701" customFormat="false" ht="15" hidden="false" customHeight="false" outlineLevel="0" collapsed="false">
      <c r="A24701" s="7" t="s">
        <v>34</v>
      </c>
      <c r="B24701" s="7" t="s">
        <v>368</v>
      </c>
      <c r="C24701" s="7" t="s">
        <v>1470</v>
      </c>
      <c r="D24701" s="7" t="n">
        <v>0</v>
      </c>
      <c r="E24701" s="7" t="n">
        <v>0</v>
      </c>
      <c r="F24701" s="7" t="n">
        <v>1</v>
      </c>
      <c r="G24701" s="7" t="n">
        <v>169.4</v>
      </c>
    </row>
    <row r="24702" customFormat="false" ht="15" hidden="false" customHeight="false" outlineLevel="0" collapsed="false">
      <c r="A24702" s="7" t="s">
        <v>34</v>
      </c>
      <c r="B24702" s="7" t="s">
        <v>368</v>
      </c>
      <c r="C24702" s="7" t="s">
        <v>1470</v>
      </c>
      <c r="D24702" s="7" t="n">
        <v>11</v>
      </c>
      <c r="E24702" s="7" t="n">
        <v>1490.73</v>
      </c>
      <c r="F24702" s="7" t="n">
        <v>6</v>
      </c>
      <c r="G24702" s="7" t="n">
        <v>813.13</v>
      </c>
    </row>
    <row r="24703" customFormat="false" ht="15" hidden="false" customHeight="false" outlineLevel="0" collapsed="false">
      <c r="A24703" s="7" t="s">
        <v>34</v>
      </c>
      <c r="B24703" s="7" t="s">
        <v>368</v>
      </c>
      <c r="C24703" s="7" t="s">
        <v>1470</v>
      </c>
      <c r="D24703" s="7" t="n">
        <v>0</v>
      </c>
      <c r="E24703" s="7" t="n">
        <v>0</v>
      </c>
      <c r="F24703" s="7" t="n">
        <v>1</v>
      </c>
      <c r="G24703" s="7" t="n">
        <v>135.53</v>
      </c>
    </row>
    <row r="24704" customFormat="false" ht="15" hidden="false" customHeight="false" outlineLevel="0" collapsed="false">
      <c r="A24704" s="7" t="s">
        <v>34</v>
      </c>
      <c r="B24704" s="7" t="s">
        <v>368</v>
      </c>
      <c r="C24704" s="7" t="s">
        <v>1470</v>
      </c>
      <c r="D24704" s="7" t="n">
        <v>0</v>
      </c>
      <c r="E24704" s="7" t="n">
        <v>0</v>
      </c>
      <c r="F24704" s="7" t="n">
        <v>1</v>
      </c>
      <c r="G24704" s="7" t="n">
        <v>135.52</v>
      </c>
    </row>
    <row r="24705" customFormat="false" ht="15" hidden="false" customHeight="false" outlineLevel="0" collapsed="false">
      <c r="A24705" s="7" t="s">
        <v>34</v>
      </c>
      <c r="B24705" s="7" t="s">
        <v>368</v>
      </c>
      <c r="C24705" s="7" t="s">
        <v>1470</v>
      </c>
      <c r="D24705" s="7" t="n">
        <v>9</v>
      </c>
      <c r="E24705" s="7" t="n">
        <v>1097.04</v>
      </c>
      <c r="F24705" s="7" t="n">
        <v>0</v>
      </c>
      <c r="G24705" s="7" t="n">
        <v>0</v>
      </c>
    </row>
    <row r="24706" customFormat="false" ht="15" hidden="false" customHeight="false" outlineLevel="0" collapsed="false">
      <c r="A24706" s="7" t="s">
        <v>34</v>
      </c>
      <c r="B24706" s="7" t="s">
        <v>368</v>
      </c>
      <c r="C24706" s="7" t="s">
        <v>1470</v>
      </c>
      <c r="D24706" s="7" t="n">
        <v>0</v>
      </c>
      <c r="E24706" s="7" t="n">
        <v>0</v>
      </c>
      <c r="F24706" s="7" t="n">
        <v>1</v>
      </c>
      <c r="G24706" s="7" t="n">
        <v>135.53</v>
      </c>
    </row>
    <row r="24707" customFormat="false" ht="15" hidden="false" customHeight="false" outlineLevel="0" collapsed="false">
      <c r="A24707" s="7" t="s">
        <v>34</v>
      </c>
      <c r="B24707" s="7" t="s">
        <v>368</v>
      </c>
      <c r="C24707" s="7" t="s">
        <v>1470</v>
      </c>
      <c r="D24707" s="7" t="n">
        <v>0</v>
      </c>
      <c r="E24707" s="7" t="n">
        <v>0</v>
      </c>
      <c r="F24707" s="7" t="n">
        <v>1</v>
      </c>
      <c r="G24707" s="7" t="n">
        <v>152.47</v>
      </c>
    </row>
    <row r="24708" customFormat="false" ht="15" hidden="false" customHeight="false" outlineLevel="0" collapsed="false">
      <c r="A24708" s="7" t="s">
        <v>34</v>
      </c>
      <c r="B24708" s="7" t="s">
        <v>368</v>
      </c>
      <c r="C24708" s="7" t="s">
        <v>1470</v>
      </c>
      <c r="D24708" s="7" t="n">
        <v>0</v>
      </c>
      <c r="E24708" s="7" t="n">
        <v>0</v>
      </c>
      <c r="F24708" s="7" t="n">
        <v>2</v>
      </c>
      <c r="G24708" s="7" t="n">
        <v>271.06</v>
      </c>
    </row>
    <row r="24709" customFormat="false" ht="15" hidden="false" customHeight="false" outlineLevel="0" collapsed="false">
      <c r="A24709" s="7" t="s">
        <v>34</v>
      </c>
      <c r="B24709" s="7" t="s">
        <v>368</v>
      </c>
      <c r="C24709" s="7" t="s">
        <v>1470</v>
      </c>
      <c r="D24709" s="7" t="n">
        <v>0</v>
      </c>
      <c r="E24709" s="7" t="n">
        <v>0</v>
      </c>
      <c r="F24709" s="7" t="n">
        <v>1</v>
      </c>
      <c r="G24709" s="7" t="n">
        <v>144</v>
      </c>
    </row>
    <row r="24710" customFormat="false" ht="15" hidden="false" customHeight="false" outlineLevel="0" collapsed="false">
      <c r="A24710" s="7" t="s">
        <v>34</v>
      </c>
      <c r="B24710" s="7" t="s">
        <v>368</v>
      </c>
      <c r="C24710" s="7" t="s">
        <v>1470</v>
      </c>
      <c r="D24710" s="7" t="n">
        <v>0</v>
      </c>
      <c r="E24710" s="7" t="n">
        <v>0</v>
      </c>
      <c r="F24710" s="7" t="n">
        <v>1</v>
      </c>
      <c r="G24710" s="7" t="n">
        <v>152.47</v>
      </c>
    </row>
    <row r="24711" customFormat="false" ht="15" hidden="false" customHeight="false" outlineLevel="0" collapsed="false">
      <c r="A24711" s="7" t="s">
        <v>34</v>
      </c>
      <c r="B24711" s="7" t="s">
        <v>368</v>
      </c>
      <c r="C24711" s="7" t="s">
        <v>1470</v>
      </c>
      <c r="D24711" s="7" t="n">
        <v>0</v>
      </c>
      <c r="E24711" s="7" t="n">
        <v>0</v>
      </c>
      <c r="F24711" s="7" t="n">
        <v>2</v>
      </c>
      <c r="G24711" s="7" t="n">
        <v>304.94</v>
      </c>
    </row>
    <row r="24712" customFormat="false" ht="15" hidden="false" customHeight="false" outlineLevel="0" collapsed="false">
      <c r="A24712" s="7" t="s">
        <v>34</v>
      </c>
      <c r="B24712" s="7" t="s">
        <v>368</v>
      </c>
      <c r="C24712" s="7" t="s">
        <v>1470</v>
      </c>
      <c r="D24712" s="7" t="n">
        <v>0</v>
      </c>
      <c r="E24712" s="7" t="n">
        <v>0</v>
      </c>
      <c r="F24712" s="7" t="n">
        <v>1</v>
      </c>
      <c r="G24712" s="7" t="n">
        <v>135.52</v>
      </c>
    </row>
    <row r="24713" customFormat="false" ht="15" hidden="false" customHeight="false" outlineLevel="0" collapsed="false">
      <c r="A24713" s="7" t="s">
        <v>34</v>
      </c>
      <c r="B24713" s="7" t="s">
        <v>368</v>
      </c>
      <c r="C24713" s="7" t="s">
        <v>1470</v>
      </c>
      <c r="D24713" s="7" t="n">
        <v>0</v>
      </c>
      <c r="E24713" s="7" t="n">
        <v>0</v>
      </c>
      <c r="F24713" s="7" t="n">
        <v>1</v>
      </c>
      <c r="G24713" s="7" t="n">
        <v>135.52</v>
      </c>
    </row>
    <row r="24714" customFormat="false" ht="15" hidden="false" customHeight="false" outlineLevel="0" collapsed="false">
      <c r="A24714" s="7" t="s">
        <v>34</v>
      </c>
      <c r="B24714" s="7" t="s">
        <v>368</v>
      </c>
      <c r="C24714" s="7" t="s">
        <v>1470</v>
      </c>
      <c r="D24714" s="7" t="n">
        <v>0</v>
      </c>
      <c r="E24714" s="7" t="n">
        <v>0</v>
      </c>
      <c r="F24714" s="7" t="n">
        <v>2</v>
      </c>
      <c r="G24714" s="7" t="n">
        <v>271.04</v>
      </c>
    </row>
    <row r="24715" customFormat="false" ht="15" hidden="false" customHeight="false" outlineLevel="0" collapsed="false">
      <c r="A24715" s="7" t="s">
        <v>34</v>
      </c>
      <c r="B24715" s="7" t="s">
        <v>368</v>
      </c>
      <c r="C24715" s="7" t="s">
        <v>1470</v>
      </c>
      <c r="D24715" s="7" t="n">
        <v>0</v>
      </c>
      <c r="E24715" s="7" t="n">
        <v>0</v>
      </c>
      <c r="F24715" s="7" t="n">
        <v>1</v>
      </c>
      <c r="G24715" s="7" t="n">
        <v>144</v>
      </c>
    </row>
    <row r="24716" customFormat="false" ht="15" hidden="false" customHeight="false" outlineLevel="0" collapsed="false">
      <c r="A24716" s="7" t="s">
        <v>34</v>
      </c>
      <c r="B24716" s="7" t="s">
        <v>368</v>
      </c>
      <c r="C24716" s="7" t="s">
        <v>1470</v>
      </c>
      <c r="D24716" s="7" t="n">
        <v>2</v>
      </c>
      <c r="E24716" s="7" t="n">
        <v>219.52</v>
      </c>
      <c r="F24716" s="7" t="n">
        <v>0</v>
      </c>
      <c r="G24716" s="7" t="n">
        <v>0</v>
      </c>
    </row>
    <row r="24717" customFormat="false" ht="15" hidden="false" customHeight="false" outlineLevel="0" collapsed="false">
      <c r="A24717" s="7" t="s">
        <v>34</v>
      </c>
      <c r="B24717" s="7" t="s">
        <v>509</v>
      </c>
      <c r="C24717" s="7" t="s">
        <v>1470</v>
      </c>
      <c r="D24717" s="7" t="n">
        <v>0</v>
      </c>
      <c r="E24717" s="7" t="n">
        <v>0</v>
      </c>
      <c r="F24717" s="7" t="n">
        <v>5</v>
      </c>
      <c r="G24717" s="7" t="n">
        <v>711.53</v>
      </c>
    </row>
    <row r="24718" customFormat="false" ht="15" hidden="false" customHeight="false" outlineLevel="0" collapsed="false">
      <c r="A24718" s="7" t="s">
        <v>34</v>
      </c>
      <c r="B24718" s="7" t="s">
        <v>509</v>
      </c>
      <c r="C24718" s="7" t="s">
        <v>1470</v>
      </c>
      <c r="D24718" s="7" t="n">
        <v>0</v>
      </c>
      <c r="E24718" s="7" t="n">
        <v>0</v>
      </c>
      <c r="F24718" s="7" t="n">
        <v>1</v>
      </c>
      <c r="G24718" s="7" t="n">
        <v>169.41</v>
      </c>
    </row>
    <row r="24719" customFormat="false" ht="15" hidden="false" customHeight="false" outlineLevel="0" collapsed="false">
      <c r="A24719" s="7" t="s">
        <v>34</v>
      </c>
      <c r="B24719" s="7" t="s">
        <v>509</v>
      </c>
      <c r="C24719" s="7" t="s">
        <v>1470</v>
      </c>
      <c r="D24719" s="7" t="n">
        <v>0</v>
      </c>
      <c r="E24719" s="7" t="n">
        <v>0</v>
      </c>
      <c r="F24719" s="7" t="n">
        <v>1</v>
      </c>
      <c r="G24719" s="7" t="n">
        <v>169.4</v>
      </c>
    </row>
    <row r="24720" customFormat="false" ht="15" hidden="false" customHeight="false" outlineLevel="0" collapsed="false">
      <c r="A24720" s="7" t="s">
        <v>34</v>
      </c>
      <c r="B24720" s="7" t="s">
        <v>509</v>
      </c>
      <c r="C24720" s="7" t="s">
        <v>1470</v>
      </c>
      <c r="D24720" s="7" t="n">
        <v>3</v>
      </c>
      <c r="E24720" s="7" t="n">
        <v>389.62</v>
      </c>
      <c r="F24720" s="7" t="n">
        <v>1</v>
      </c>
      <c r="G24720" s="7" t="n">
        <v>169.41</v>
      </c>
    </row>
    <row r="24721" customFormat="false" ht="15" hidden="false" customHeight="false" outlineLevel="0" collapsed="false">
      <c r="A24721" s="7" t="s">
        <v>34</v>
      </c>
      <c r="B24721" s="7" t="s">
        <v>509</v>
      </c>
      <c r="C24721" s="7" t="s">
        <v>1470</v>
      </c>
      <c r="D24721" s="7" t="n">
        <v>7</v>
      </c>
      <c r="E24721" s="7" t="n">
        <v>845.48</v>
      </c>
      <c r="F24721" s="7" t="n">
        <v>0</v>
      </c>
      <c r="G24721" s="7" t="n">
        <v>0</v>
      </c>
    </row>
    <row r="24722" customFormat="false" ht="15" hidden="false" customHeight="false" outlineLevel="0" collapsed="false">
      <c r="A24722" s="7" t="s">
        <v>34</v>
      </c>
      <c r="B24722" s="7" t="s">
        <v>485</v>
      </c>
      <c r="C24722" s="7" t="s">
        <v>1470</v>
      </c>
      <c r="D24722" s="7" t="n">
        <v>0</v>
      </c>
      <c r="E24722" s="7" t="n">
        <v>0</v>
      </c>
      <c r="F24722" s="7" t="n">
        <v>1</v>
      </c>
      <c r="G24722" s="7" t="n">
        <v>152.47</v>
      </c>
    </row>
    <row r="24723" customFormat="false" ht="15" hidden="false" customHeight="false" outlineLevel="0" collapsed="false">
      <c r="A24723" s="7" t="s">
        <v>34</v>
      </c>
      <c r="B24723" s="7" t="s">
        <v>485</v>
      </c>
      <c r="C24723" s="7" t="s">
        <v>1470</v>
      </c>
      <c r="D24723" s="7" t="n">
        <v>0</v>
      </c>
      <c r="E24723" s="7" t="n">
        <v>0</v>
      </c>
      <c r="F24723" s="7" t="n">
        <v>1</v>
      </c>
      <c r="G24723" s="7" t="n">
        <v>169.4</v>
      </c>
    </row>
    <row r="24724" customFormat="false" ht="15" hidden="false" customHeight="false" outlineLevel="0" collapsed="false">
      <c r="A24724" s="7" t="s">
        <v>34</v>
      </c>
      <c r="B24724" s="7" t="s">
        <v>485</v>
      </c>
      <c r="C24724" s="7" t="s">
        <v>1470</v>
      </c>
      <c r="D24724" s="7" t="n">
        <v>2</v>
      </c>
      <c r="E24724" s="7" t="n">
        <v>279.5</v>
      </c>
      <c r="F24724" s="7" t="n">
        <v>0</v>
      </c>
      <c r="G24724" s="7" t="n">
        <v>0</v>
      </c>
    </row>
    <row r="24725" customFormat="false" ht="15" hidden="false" customHeight="false" outlineLevel="0" collapsed="false">
      <c r="A24725" s="7" t="s">
        <v>34</v>
      </c>
      <c r="B24725" s="7" t="s">
        <v>381</v>
      </c>
      <c r="C24725" s="7" t="s">
        <v>1471</v>
      </c>
      <c r="D24725" s="7" t="n">
        <v>0</v>
      </c>
      <c r="E24725" s="7" t="n">
        <v>0</v>
      </c>
      <c r="F24725" s="7" t="n">
        <v>1</v>
      </c>
      <c r="G24725" s="7" t="n">
        <v>296.52</v>
      </c>
    </row>
    <row r="24726" customFormat="false" ht="15" hidden="false" customHeight="false" outlineLevel="0" collapsed="false">
      <c r="A24726" s="7" t="s">
        <v>34</v>
      </c>
      <c r="B24726" s="7" t="s">
        <v>381</v>
      </c>
      <c r="C24726" s="7" t="s">
        <v>1471</v>
      </c>
      <c r="D24726" s="7" t="n">
        <v>1</v>
      </c>
      <c r="E24726" s="7" t="n">
        <v>252.5</v>
      </c>
      <c r="F24726" s="7" t="n">
        <v>0</v>
      </c>
      <c r="G24726" s="7" t="n">
        <v>0</v>
      </c>
    </row>
    <row r="24727" customFormat="false" ht="15" hidden="false" customHeight="false" outlineLevel="0" collapsed="false">
      <c r="A24727" s="7" t="s">
        <v>34</v>
      </c>
      <c r="B24727" s="7" t="s">
        <v>381</v>
      </c>
      <c r="C24727" s="7" t="s">
        <v>1471</v>
      </c>
      <c r="D24727" s="7" t="n">
        <v>0</v>
      </c>
      <c r="E24727" s="7" t="n">
        <v>0</v>
      </c>
      <c r="F24727" s="7" t="n">
        <v>1</v>
      </c>
      <c r="G24727" s="7" t="n">
        <v>266.87</v>
      </c>
    </row>
    <row r="24728" customFormat="false" ht="15" hidden="false" customHeight="false" outlineLevel="0" collapsed="false">
      <c r="A24728" s="7" t="s">
        <v>34</v>
      </c>
      <c r="B24728" s="7" t="s">
        <v>381</v>
      </c>
      <c r="C24728" s="7" t="s">
        <v>1471</v>
      </c>
      <c r="D24728" s="7" t="n">
        <v>0</v>
      </c>
      <c r="E24728" s="7" t="n">
        <v>0</v>
      </c>
      <c r="F24728" s="7" t="n">
        <v>1</v>
      </c>
      <c r="G24728" s="7" t="n">
        <v>296.52</v>
      </c>
    </row>
    <row r="24729" customFormat="false" ht="15" hidden="false" customHeight="false" outlineLevel="0" collapsed="false">
      <c r="A24729" s="7" t="s">
        <v>34</v>
      </c>
      <c r="B24729" s="7" t="s">
        <v>381</v>
      </c>
      <c r="C24729" s="7" t="s">
        <v>1471</v>
      </c>
      <c r="D24729" s="7" t="n">
        <v>2</v>
      </c>
      <c r="E24729" s="7" t="n">
        <v>421.92</v>
      </c>
      <c r="F24729" s="7" t="n">
        <v>0</v>
      </c>
      <c r="G24729" s="7" t="n">
        <v>0</v>
      </c>
    </row>
    <row r="24730" customFormat="false" ht="15" hidden="false" customHeight="false" outlineLevel="0" collapsed="false">
      <c r="A24730" s="7" t="s">
        <v>34</v>
      </c>
      <c r="B24730" s="7" t="s">
        <v>381</v>
      </c>
      <c r="C24730" s="7" t="s">
        <v>1471</v>
      </c>
      <c r="D24730" s="7" t="n">
        <v>0</v>
      </c>
      <c r="E24730" s="7" t="n">
        <v>0</v>
      </c>
      <c r="F24730" s="7" t="n">
        <v>1</v>
      </c>
      <c r="G24730" s="7" t="n">
        <v>296.52</v>
      </c>
    </row>
    <row r="24731" customFormat="false" ht="15" hidden="false" customHeight="false" outlineLevel="0" collapsed="false">
      <c r="A24731" s="7" t="s">
        <v>34</v>
      </c>
      <c r="B24731" s="7" t="s">
        <v>381</v>
      </c>
      <c r="C24731" s="7" t="s">
        <v>1471</v>
      </c>
      <c r="D24731" s="7" t="n">
        <v>0</v>
      </c>
      <c r="E24731" s="7" t="n">
        <v>0</v>
      </c>
      <c r="F24731" s="7" t="n">
        <v>1</v>
      </c>
      <c r="G24731" s="7" t="n">
        <v>266.87</v>
      </c>
    </row>
    <row r="24732" customFormat="false" ht="15" hidden="false" customHeight="false" outlineLevel="0" collapsed="false">
      <c r="A24732" s="7" t="s">
        <v>34</v>
      </c>
      <c r="B24732" s="7" t="s">
        <v>381</v>
      </c>
      <c r="C24732" s="7" t="s">
        <v>1471</v>
      </c>
      <c r="D24732" s="7" t="n">
        <v>3</v>
      </c>
      <c r="E24732" s="7" t="n">
        <v>654.55</v>
      </c>
      <c r="F24732" s="7" t="n">
        <v>0</v>
      </c>
      <c r="G24732" s="7" t="n">
        <v>0</v>
      </c>
    </row>
    <row r="24733" customFormat="false" ht="15" hidden="false" customHeight="false" outlineLevel="0" collapsed="false">
      <c r="A24733" s="7" t="s">
        <v>34</v>
      </c>
      <c r="B24733" s="7" t="s">
        <v>381</v>
      </c>
      <c r="C24733" s="7" t="s">
        <v>1471</v>
      </c>
      <c r="D24733" s="7" t="n">
        <v>0</v>
      </c>
      <c r="E24733" s="7" t="n">
        <v>0</v>
      </c>
      <c r="F24733" s="7" t="n">
        <v>1</v>
      </c>
      <c r="G24733" s="7" t="n">
        <v>296.52</v>
      </c>
    </row>
    <row r="24734" customFormat="false" ht="15" hidden="false" customHeight="false" outlineLevel="0" collapsed="false">
      <c r="A24734" s="7" t="s">
        <v>34</v>
      </c>
      <c r="B24734" s="7" t="s">
        <v>381</v>
      </c>
      <c r="C24734" s="7" t="s">
        <v>1471</v>
      </c>
      <c r="D24734" s="7" t="n">
        <v>0</v>
      </c>
      <c r="E24734" s="7" t="n">
        <v>0</v>
      </c>
      <c r="F24734" s="7" t="n">
        <v>2</v>
      </c>
      <c r="G24734" s="7" t="n">
        <v>474.44</v>
      </c>
    </row>
    <row r="24735" customFormat="false" ht="15" hidden="false" customHeight="false" outlineLevel="0" collapsed="false">
      <c r="A24735" s="7" t="s">
        <v>34</v>
      </c>
      <c r="B24735" s="7" t="s">
        <v>381</v>
      </c>
      <c r="C24735" s="7" t="s">
        <v>1471</v>
      </c>
      <c r="D24735" s="7" t="n">
        <v>9</v>
      </c>
      <c r="E24735" s="7" t="n">
        <v>2431.3</v>
      </c>
      <c r="F24735" s="7" t="n">
        <v>5</v>
      </c>
      <c r="G24735" s="7" t="n">
        <v>1304.65</v>
      </c>
    </row>
    <row r="24736" customFormat="false" ht="15" hidden="false" customHeight="false" outlineLevel="0" collapsed="false">
      <c r="A24736" s="7" t="s">
        <v>34</v>
      </c>
      <c r="B24736" s="7" t="s">
        <v>381</v>
      </c>
      <c r="C24736" s="7" t="s">
        <v>1471</v>
      </c>
      <c r="D24736" s="7" t="n">
        <v>0</v>
      </c>
      <c r="E24736" s="7" t="n">
        <v>0</v>
      </c>
      <c r="F24736" s="7" t="n">
        <v>3</v>
      </c>
      <c r="G24736" s="7" t="n">
        <v>889.58</v>
      </c>
    </row>
    <row r="24737" customFormat="false" ht="15" hidden="false" customHeight="false" outlineLevel="0" collapsed="false">
      <c r="A24737" s="7" t="s">
        <v>34</v>
      </c>
      <c r="B24737" s="7" t="s">
        <v>381</v>
      </c>
      <c r="C24737" s="7" t="s">
        <v>1471</v>
      </c>
      <c r="D24737" s="7" t="n">
        <v>0</v>
      </c>
      <c r="E24737" s="7" t="n">
        <v>0</v>
      </c>
      <c r="F24737" s="7" t="n">
        <v>1</v>
      </c>
      <c r="G24737" s="7" t="n">
        <v>296.53</v>
      </c>
    </row>
    <row r="24738" customFormat="false" ht="15" hidden="false" customHeight="false" outlineLevel="0" collapsed="false">
      <c r="A24738" s="7" t="s">
        <v>34</v>
      </c>
      <c r="B24738" s="7" t="s">
        <v>381</v>
      </c>
      <c r="C24738" s="7" t="s">
        <v>1471</v>
      </c>
      <c r="D24738" s="7" t="n">
        <v>0</v>
      </c>
      <c r="E24738" s="7" t="n">
        <v>0</v>
      </c>
      <c r="F24738" s="7" t="n">
        <v>1</v>
      </c>
      <c r="G24738" s="7" t="n">
        <v>296.53</v>
      </c>
    </row>
    <row r="24739" customFormat="false" ht="15" hidden="false" customHeight="false" outlineLevel="0" collapsed="false">
      <c r="A24739" s="7" t="s">
        <v>34</v>
      </c>
      <c r="B24739" s="7" t="s">
        <v>381</v>
      </c>
      <c r="C24739" s="7" t="s">
        <v>1471</v>
      </c>
      <c r="D24739" s="7" t="n">
        <v>17</v>
      </c>
      <c r="E24739" s="7" t="n">
        <v>3952.6</v>
      </c>
      <c r="F24739" s="7" t="n">
        <v>0</v>
      </c>
      <c r="G24739" s="7" t="n">
        <v>0</v>
      </c>
    </row>
    <row r="24740" customFormat="false" ht="15" hidden="false" customHeight="false" outlineLevel="0" collapsed="false">
      <c r="A24740" s="7" t="s">
        <v>34</v>
      </c>
      <c r="B24740" s="7" t="s">
        <v>381</v>
      </c>
      <c r="C24740" s="7" t="s">
        <v>1471</v>
      </c>
      <c r="D24740" s="7" t="n">
        <v>0</v>
      </c>
      <c r="E24740" s="7" t="n">
        <v>0</v>
      </c>
      <c r="F24740" s="7" t="n">
        <v>9</v>
      </c>
      <c r="G24740" s="7" t="n">
        <v>2668.77</v>
      </c>
    </row>
    <row r="24741" customFormat="false" ht="15" hidden="false" customHeight="false" outlineLevel="0" collapsed="false">
      <c r="A24741" s="7" t="s">
        <v>34</v>
      </c>
      <c r="B24741" s="7" t="s">
        <v>381</v>
      </c>
      <c r="C24741" s="7" t="s">
        <v>1471</v>
      </c>
      <c r="D24741" s="7" t="n">
        <v>0</v>
      </c>
      <c r="E24741" s="7" t="n">
        <v>0</v>
      </c>
      <c r="F24741" s="7" t="n">
        <v>1</v>
      </c>
      <c r="G24741" s="7" t="n">
        <v>266.87</v>
      </c>
    </row>
    <row r="24742" customFormat="false" ht="15" hidden="false" customHeight="false" outlineLevel="0" collapsed="false">
      <c r="A24742" s="7" t="s">
        <v>34</v>
      </c>
      <c r="B24742" s="7" t="s">
        <v>381</v>
      </c>
      <c r="C24742" s="7" t="s">
        <v>1471</v>
      </c>
      <c r="D24742" s="7" t="n">
        <v>0</v>
      </c>
      <c r="E24742" s="7" t="n">
        <v>0</v>
      </c>
      <c r="F24742" s="7" t="n">
        <v>1</v>
      </c>
      <c r="G24742" s="7" t="n">
        <v>266.88</v>
      </c>
    </row>
    <row r="24743" customFormat="false" ht="15" hidden="false" customHeight="false" outlineLevel="0" collapsed="false">
      <c r="A24743" s="7" t="s">
        <v>34</v>
      </c>
      <c r="B24743" s="7" t="s">
        <v>381</v>
      </c>
      <c r="C24743" s="7" t="s">
        <v>1471</v>
      </c>
      <c r="D24743" s="7" t="n">
        <v>0</v>
      </c>
      <c r="E24743" s="7" t="n">
        <v>0</v>
      </c>
      <c r="F24743" s="7" t="n">
        <v>1</v>
      </c>
      <c r="G24743" s="7" t="n">
        <v>296.52</v>
      </c>
    </row>
    <row r="24744" customFormat="false" ht="15" hidden="false" customHeight="false" outlineLevel="0" collapsed="false">
      <c r="A24744" s="7" t="s">
        <v>34</v>
      </c>
      <c r="B24744" s="7" t="s">
        <v>359</v>
      </c>
      <c r="C24744" s="7" t="s">
        <v>1471</v>
      </c>
      <c r="D24744" s="7" t="n">
        <v>0</v>
      </c>
      <c r="E24744" s="7" t="n">
        <v>0</v>
      </c>
      <c r="F24744" s="7" t="n">
        <v>1</v>
      </c>
      <c r="G24744" s="7" t="n">
        <v>266.87</v>
      </c>
    </row>
    <row r="24745" customFormat="false" ht="15" hidden="false" customHeight="false" outlineLevel="0" collapsed="false">
      <c r="A24745" s="7" t="s">
        <v>34</v>
      </c>
      <c r="B24745" s="7" t="s">
        <v>359</v>
      </c>
      <c r="C24745" s="7" t="s">
        <v>1471</v>
      </c>
      <c r="D24745" s="7" t="n">
        <v>0</v>
      </c>
      <c r="E24745" s="7" t="n">
        <v>0</v>
      </c>
      <c r="F24745" s="7" t="n">
        <v>1</v>
      </c>
      <c r="G24745" s="7" t="n">
        <v>296.52</v>
      </c>
    </row>
    <row r="24746" customFormat="false" ht="15" hidden="false" customHeight="false" outlineLevel="0" collapsed="false">
      <c r="A24746" s="7" t="s">
        <v>34</v>
      </c>
      <c r="B24746" s="7" t="s">
        <v>359</v>
      </c>
      <c r="C24746" s="7" t="s">
        <v>1471</v>
      </c>
      <c r="D24746" s="7" t="n">
        <v>0</v>
      </c>
      <c r="E24746" s="7" t="n">
        <v>0</v>
      </c>
      <c r="F24746" s="7" t="n">
        <v>1</v>
      </c>
      <c r="G24746" s="7" t="n">
        <v>252.05</v>
      </c>
    </row>
    <row r="24747" customFormat="false" ht="15" hidden="false" customHeight="false" outlineLevel="0" collapsed="false">
      <c r="A24747" s="7" t="s">
        <v>34</v>
      </c>
      <c r="B24747" s="7" t="s">
        <v>359</v>
      </c>
      <c r="C24747" s="7" t="s">
        <v>1471</v>
      </c>
      <c r="D24747" s="7" t="n">
        <v>8</v>
      </c>
      <c r="E24747" s="7" t="n">
        <v>1899.52</v>
      </c>
      <c r="F24747" s="7" t="n">
        <v>0</v>
      </c>
      <c r="G24747" s="7" t="n">
        <v>0</v>
      </c>
    </row>
    <row r="24748" customFormat="false" ht="15" hidden="false" customHeight="false" outlineLevel="0" collapsed="false">
      <c r="A24748" s="7" t="s">
        <v>34</v>
      </c>
      <c r="B24748" s="7" t="s">
        <v>359</v>
      </c>
      <c r="C24748" s="7" t="s">
        <v>1471</v>
      </c>
      <c r="D24748" s="7" t="n">
        <v>27</v>
      </c>
      <c r="E24748" s="7" t="n">
        <v>6211.2</v>
      </c>
      <c r="F24748" s="7" t="n">
        <v>0</v>
      </c>
      <c r="G24748" s="7" t="n">
        <v>0</v>
      </c>
    </row>
    <row r="24749" customFormat="false" ht="15" hidden="false" customHeight="false" outlineLevel="0" collapsed="false">
      <c r="A24749" s="7" t="s">
        <v>34</v>
      </c>
      <c r="B24749" s="7" t="s">
        <v>359</v>
      </c>
      <c r="C24749" s="7" t="s">
        <v>1471</v>
      </c>
      <c r="D24749" s="7" t="n">
        <v>0</v>
      </c>
      <c r="E24749" s="7" t="n">
        <v>0</v>
      </c>
      <c r="F24749" s="7" t="n">
        <v>1</v>
      </c>
      <c r="G24749" s="7" t="n">
        <v>296.52</v>
      </c>
    </row>
    <row r="24750" customFormat="false" ht="15" hidden="false" customHeight="false" outlineLevel="0" collapsed="false">
      <c r="A24750" s="7" t="s">
        <v>34</v>
      </c>
      <c r="B24750" s="7" t="s">
        <v>359</v>
      </c>
      <c r="C24750" s="7" t="s">
        <v>1471</v>
      </c>
      <c r="D24750" s="7" t="n">
        <v>0</v>
      </c>
      <c r="E24750" s="7" t="n">
        <v>0</v>
      </c>
      <c r="F24750" s="7" t="n">
        <v>2</v>
      </c>
      <c r="G24750" s="7" t="n">
        <v>518.92</v>
      </c>
    </row>
    <row r="24751" customFormat="false" ht="15" hidden="false" customHeight="false" outlineLevel="0" collapsed="false">
      <c r="A24751" s="7" t="s">
        <v>34</v>
      </c>
      <c r="B24751" s="7" t="s">
        <v>359</v>
      </c>
      <c r="C24751" s="7" t="s">
        <v>1471</v>
      </c>
      <c r="D24751" s="7" t="n">
        <v>13</v>
      </c>
      <c r="E24751" s="7" t="n">
        <v>3558</v>
      </c>
      <c r="F24751" s="7" t="n">
        <v>3</v>
      </c>
      <c r="G24751" s="7" t="n">
        <v>830.24</v>
      </c>
    </row>
    <row r="24752" customFormat="false" ht="15" hidden="false" customHeight="false" outlineLevel="0" collapsed="false">
      <c r="A24752" s="7" t="s">
        <v>34</v>
      </c>
      <c r="B24752" s="7" t="s">
        <v>359</v>
      </c>
      <c r="C24752" s="7" t="s">
        <v>1471</v>
      </c>
      <c r="D24752" s="7" t="n">
        <v>0</v>
      </c>
      <c r="E24752" s="7" t="n">
        <v>0</v>
      </c>
      <c r="F24752" s="7" t="n">
        <v>1</v>
      </c>
      <c r="G24752" s="7" t="n">
        <v>296.53</v>
      </c>
    </row>
    <row r="24753" customFormat="false" ht="15" hidden="false" customHeight="false" outlineLevel="0" collapsed="false">
      <c r="A24753" s="7" t="s">
        <v>34</v>
      </c>
      <c r="B24753" s="7" t="s">
        <v>359</v>
      </c>
      <c r="C24753" s="7" t="s">
        <v>1471</v>
      </c>
      <c r="D24753" s="7" t="n">
        <v>0</v>
      </c>
      <c r="E24753" s="7" t="n">
        <v>0</v>
      </c>
      <c r="F24753" s="7" t="n">
        <v>1</v>
      </c>
      <c r="G24753" s="7" t="n">
        <v>266.87</v>
      </c>
    </row>
    <row r="24754" customFormat="false" ht="15" hidden="false" customHeight="false" outlineLevel="0" collapsed="false">
      <c r="A24754" s="7" t="s">
        <v>34</v>
      </c>
      <c r="B24754" s="7" t="s">
        <v>359</v>
      </c>
      <c r="C24754" s="7" t="s">
        <v>1471</v>
      </c>
      <c r="D24754" s="7" t="n">
        <v>0</v>
      </c>
      <c r="E24754" s="7" t="n">
        <v>0</v>
      </c>
      <c r="F24754" s="7" t="n">
        <v>1</v>
      </c>
      <c r="G24754" s="7" t="n">
        <v>296.53</v>
      </c>
    </row>
    <row r="24755" customFormat="false" ht="15" hidden="false" customHeight="false" outlineLevel="0" collapsed="false">
      <c r="A24755" s="7" t="s">
        <v>34</v>
      </c>
      <c r="B24755" s="7" t="s">
        <v>359</v>
      </c>
      <c r="C24755" s="7" t="s">
        <v>1471</v>
      </c>
      <c r="D24755" s="7" t="n">
        <v>0</v>
      </c>
      <c r="E24755" s="7" t="n">
        <v>0</v>
      </c>
      <c r="F24755" s="7" t="n">
        <v>1</v>
      </c>
      <c r="G24755" s="7" t="n">
        <v>252.05</v>
      </c>
    </row>
    <row r="24756" customFormat="false" ht="15" hidden="false" customHeight="false" outlineLevel="0" collapsed="false">
      <c r="A24756" s="7" t="s">
        <v>34</v>
      </c>
      <c r="B24756" s="7" t="s">
        <v>359</v>
      </c>
      <c r="C24756" s="7" t="s">
        <v>1471</v>
      </c>
      <c r="D24756" s="7" t="n">
        <v>0</v>
      </c>
      <c r="E24756" s="7" t="n">
        <v>0</v>
      </c>
      <c r="F24756" s="7" t="n">
        <v>1</v>
      </c>
      <c r="G24756" s="7" t="n">
        <v>296.53</v>
      </c>
    </row>
    <row r="24757" customFormat="false" ht="15" hidden="false" customHeight="false" outlineLevel="0" collapsed="false">
      <c r="A24757" s="7" t="s">
        <v>34</v>
      </c>
      <c r="B24757" s="7" t="s">
        <v>359</v>
      </c>
      <c r="C24757" s="7" t="s">
        <v>1471</v>
      </c>
      <c r="D24757" s="7" t="n">
        <v>0</v>
      </c>
      <c r="E24757" s="7" t="n">
        <v>0</v>
      </c>
      <c r="F24757" s="7" t="n">
        <v>1</v>
      </c>
      <c r="G24757" s="7" t="n">
        <v>296.53</v>
      </c>
    </row>
    <row r="24758" customFormat="false" ht="15" hidden="false" customHeight="false" outlineLevel="0" collapsed="false">
      <c r="A24758" s="7" t="s">
        <v>34</v>
      </c>
      <c r="B24758" s="7" t="s">
        <v>359</v>
      </c>
      <c r="C24758" s="7" t="s">
        <v>1471</v>
      </c>
      <c r="D24758" s="7" t="n">
        <v>0</v>
      </c>
      <c r="E24758" s="7" t="n">
        <v>0</v>
      </c>
      <c r="F24758" s="7" t="n">
        <v>1</v>
      </c>
      <c r="G24758" s="7" t="n">
        <v>266.87</v>
      </c>
    </row>
    <row r="24759" customFormat="false" ht="15" hidden="false" customHeight="false" outlineLevel="0" collapsed="false">
      <c r="A24759" s="7" t="s">
        <v>34</v>
      </c>
      <c r="B24759" s="7" t="s">
        <v>359</v>
      </c>
      <c r="C24759" s="7" t="s">
        <v>1471</v>
      </c>
      <c r="D24759" s="7" t="n">
        <v>0</v>
      </c>
      <c r="E24759" s="7" t="n">
        <v>0</v>
      </c>
      <c r="F24759" s="7" t="n">
        <v>1</v>
      </c>
      <c r="G24759" s="7" t="n">
        <v>252.05</v>
      </c>
    </row>
    <row r="24760" customFormat="false" ht="15" hidden="false" customHeight="false" outlineLevel="0" collapsed="false">
      <c r="A24760" s="7" t="s">
        <v>34</v>
      </c>
      <c r="B24760" s="7" t="s">
        <v>359</v>
      </c>
      <c r="C24760" s="7" t="s">
        <v>1471</v>
      </c>
      <c r="D24760" s="7" t="n">
        <v>0</v>
      </c>
      <c r="E24760" s="7" t="n">
        <v>0</v>
      </c>
      <c r="F24760" s="7" t="n">
        <v>1</v>
      </c>
      <c r="G24760" s="7" t="n">
        <v>237.22</v>
      </c>
    </row>
    <row r="24761" customFormat="false" ht="15" hidden="false" customHeight="false" outlineLevel="0" collapsed="false">
      <c r="A24761" s="7" t="s">
        <v>34</v>
      </c>
      <c r="B24761" s="7" t="s">
        <v>359</v>
      </c>
      <c r="C24761" s="7" t="s">
        <v>1471</v>
      </c>
      <c r="D24761" s="7" t="n">
        <v>0</v>
      </c>
      <c r="E24761" s="7" t="n">
        <v>0</v>
      </c>
      <c r="F24761" s="7" t="n">
        <v>23</v>
      </c>
      <c r="G24761" s="7" t="n">
        <v>6050.34</v>
      </c>
    </row>
    <row r="24762" customFormat="false" ht="15" hidden="false" customHeight="false" outlineLevel="0" collapsed="false">
      <c r="A24762" s="7" t="s">
        <v>34</v>
      </c>
      <c r="B24762" s="7" t="s">
        <v>359</v>
      </c>
      <c r="C24762" s="7" t="s">
        <v>1471</v>
      </c>
      <c r="D24762" s="7" t="n">
        <v>0</v>
      </c>
      <c r="E24762" s="7" t="n">
        <v>0</v>
      </c>
      <c r="F24762" s="7" t="n">
        <v>1</v>
      </c>
      <c r="G24762" s="7" t="n">
        <v>296.53</v>
      </c>
    </row>
    <row r="24763" customFormat="false" ht="15" hidden="false" customHeight="false" outlineLevel="0" collapsed="false">
      <c r="A24763" s="7" t="s">
        <v>34</v>
      </c>
      <c r="B24763" s="7" t="s">
        <v>359</v>
      </c>
      <c r="C24763" s="7" t="s">
        <v>1471</v>
      </c>
      <c r="D24763" s="7" t="n">
        <v>0</v>
      </c>
      <c r="E24763" s="7" t="n">
        <v>0</v>
      </c>
      <c r="F24763" s="7" t="n">
        <v>1</v>
      </c>
      <c r="G24763" s="7" t="n">
        <v>252.05</v>
      </c>
    </row>
    <row r="24764" customFormat="false" ht="15" hidden="false" customHeight="false" outlineLevel="0" collapsed="false">
      <c r="A24764" s="7" t="s">
        <v>34</v>
      </c>
      <c r="B24764" s="7" t="s">
        <v>448</v>
      </c>
      <c r="C24764" s="7" t="s">
        <v>1471</v>
      </c>
      <c r="D24764" s="7" t="n">
        <v>2</v>
      </c>
      <c r="E24764" s="7" t="n">
        <v>513.38</v>
      </c>
      <c r="F24764" s="7" t="n">
        <v>0</v>
      </c>
      <c r="G24764" s="7" t="n">
        <v>0</v>
      </c>
    </row>
    <row r="24765" customFormat="false" ht="15" hidden="false" customHeight="false" outlineLevel="0" collapsed="false">
      <c r="A24765" s="7" t="s">
        <v>34</v>
      </c>
      <c r="B24765" s="7" t="s">
        <v>448</v>
      </c>
      <c r="C24765" s="7" t="s">
        <v>1471</v>
      </c>
      <c r="D24765" s="7" t="n">
        <v>0</v>
      </c>
      <c r="E24765" s="7" t="n">
        <v>0</v>
      </c>
      <c r="F24765" s="7" t="n">
        <v>1</v>
      </c>
      <c r="G24765" s="7" t="n">
        <v>296.53</v>
      </c>
    </row>
    <row r="24766" customFormat="false" ht="15" hidden="false" customHeight="false" outlineLevel="0" collapsed="false">
      <c r="A24766" s="7" t="s">
        <v>34</v>
      </c>
      <c r="B24766" s="7" t="s">
        <v>448</v>
      </c>
      <c r="C24766" s="7" t="s">
        <v>1471</v>
      </c>
      <c r="D24766" s="7" t="n">
        <v>0</v>
      </c>
      <c r="E24766" s="7" t="n">
        <v>0</v>
      </c>
      <c r="F24766" s="7" t="n">
        <v>1</v>
      </c>
      <c r="G24766" s="7" t="n">
        <v>296.53</v>
      </c>
    </row>
    <row r="24767" customFormat="false" ht="15" hidden="false" customHeight="false" outlineLevel="0" collapsed="false">
      <c r="A24767" s="7" t="s">
        <v>34</v>
      </c>
      <c r="B24767" s="7" t="s">
        <v>448</v>
      </c>
      <c r="C24767" s="7" t="s">
        <v>1471</v>
      </c>
      <c r="D24767" s="7" t="n">
        <v>0</v>
      </c>
      <c r="E24767" s="7" t="n">
        <v>0</v>
      </c>
      <c r="F24767" s="7" t="n">
        <v>4</v>
      </c>
      <c r="G24767" s="7" t="n">
        <v>1126.81</v>
      </c>
    </row>
    <row r="24768" customFormat="false" ht="15" hidden="false" customHeight="false" outlineLevel="0" collapsed="false">
      <c r="A24768" s="7" t="s">
        <v>34</v>
      </c>
      <c r="B24768" s="7" t="s">
        <v>448</v>
      </c>
      <c r="C24768" s="7" t="s">
        <v>1471</v>
      </c>
      <c r="D24768" s="7" t="n">
        <v>6</v>
      </c>
      <c r="E24768" s="7" t="n">
        <v>1391.95</v>
      </c>
      <c r="F24768" s="7" t="n">
        <v>0</v>
      </c>
      <c r="G24768" s="7" t="n">
        <v>0</v>
      </c>
    </row>
    <row r="24769" customFormat="false" ht="15" hidden="false" customHeight="false" outlineLevel="0" collapsed="false">
      <c r="A24769" s="7" t="s">
        <v>34</v>
      </c>
      <c r="B24769" s="7" t="s">
        <v>448</v>
      </c>
      <c r="C24769" s="7" t="s">
        <v>1471</v>
      </c>
      <c r="D24769" s="7" t="n">
        <v>0</v>
      </c>
      <c r="E24769" s="7" t="n">
        <v>0</v>
      </c>
      <c r="F24769" s="7" t="n">
        <v>1</v>
      </c>
      <c r="G24769" s="7" t="n">
        <v>296.53</v>
      </c>
    </row>
    <row r="24770" customFormat="false" ht="15" hidden="false" customHeight="false" outlineLevel="0" collapsed="false">
      <c r="A24770" s="7" t="s">
        <v>34</v>
      </c>
      <c r="B24770" s="7" t="s">
        <v>448</v>
      </c>
      <c r="C24770" s="7" t="s">
        <v>1471</v>
      </c>
      <c r="D24770" s="7" t="n">
        <v>0</v>
      </c>
      <c r="E24770" s="7" t="n">
        <v>0</v>
      </c>
      <c r="F24770" s="7" t="n">
        <v>1</v>
      </c>
      <c r="G24770" s="7" t="n">
        <v>296.52</v>
      </c>
    </row>
    <row r="24771" customFormat="false" ht="15" hidden="false" customHeight="false" outlineLevel="0" collapsed="false">
      <c r="A24771" s="7" t="s">
        <v>34</v>
      </c>
      <c r="B24771" s="7" t="s">
        <v>448</v>
      </c>
      <c r="C24771" s="7" t="s">
        <v>1471</v>
      </c>
      <c r="D24771" s="7" t="n">
        <v>0</v>
      </c>
      <c r="E24771" s="7" t="n">
        <v>0</v>
      </c>
      <c r="F24771" s="7" t="n">
        <v>1</v>
      </c>
      <c r="G24771" s="7" t="n">
        <v>237.22</v>
      </c>
    </row>
    <row r="24772" customFormat="false" ht="15" hidden="false" customHeight="false" outlineLevel="0" collapsed="false">
      <c r="A24772" s="7" t="s">
        <v>34</v>
      </c>
      <c r="B24772" s="7" t="s">
        <v>534</v>
      </c>
      <c r="C24772" s="7" t="s">
        <v>1471</v>
      </c>
      <c r="D24772" s="7" t="n">
        <v>0</v>
      </c>
      <c r="E24772" s="7" t="n">
        <v>0</v>
      </c>
      <c r="F24772" s="7" t="n">
        <v>1</v>
      </c>
      <c r="G24772" s="7" t="n">
        <v>266.87</v>
      </c>
    </row>
    <row r="24773" customFormat="false" ht="15" hidden="false" customHeight="false" outlineLevel="0" collapsed="false">
      <c r="A24773" s="7" t="s">
        <v>34</v>
      </c>
      <c r="B24773" s="7" t="s">
        <v>534</v>
      </c>
      <c r="C24773" s="7" t="s">
        <v>1471</v>
      </c>
      <c r="D24773" s="7" t="n">
        <v>0</v>
      </c>
      <c r="E24773" s="7" t="n">
        <v>0</v>
      </c>
      <c r="F24773" s="7" t="n">
        <v>1</v>
      </c>
      <c r="G24773" s="7" t="n">
        <v>266.87</v>
      </c>
    </row>
    <row r="24774" customFormat="false" ht="15" hidden="false" customHeight="false" outlineLevel="0" collapsed="false">
      <c r="A24774" s="7" t="s">
        <v>34</v>
      </c>
      <c r="B24774" s="7" t="s">
        <v>534</v>
      </c>
      <c r="C24774" s="7" t="s">
        <v>1471</v>
      </c>
      <c r="D24774" s="7" t="n">
        <v>2</v>
      </c>
      <c r="E24774" s="7" t="n">
        <v>548.52</v>
      </c>
      <c r="F24774" s="7" t="n">
        <v>4</v>
      </c>
      <c r="G24774" s="7" t="n">
        <v>1126.7</v>
      </c>
    </row>
    <row r="24775" customFormat="false" ht="15" hidden="false" customHeight="false" outlineLevel="0" collapsed="false">
      <c r="A24775" s="7" t="s">
        <v>34</v>
      </c>
      <c r="B24775" s="7" t="s">
        <v>534</v>
      </c>
      <c r="C24775" s="7" t="s">
        <v>1471</v>
      </c>
      <c r="D24775" s="7" t="n">
        <v>0</v>
      </c>
      <c r="E24775" s="7" t="n">
        <v>0</v>
      </c>
      <c r="F24775" s="7" t="n">
        <v>1</v>
      </c>
      <c r="G24775" s="7" t="n">
        <v>266.87</v>
      </c>
    </row>
    <row r="24776" customFormat="false" ht="15" hidden="false" customHeight="false" outlineLevel="0" collapsed="false">
      <c r="A24776" s="7" t="s">
        <v>34</v>
      </c>
      <c r="B24776" s="7" t="s">
        <v>534</v>
      </c>
      <c r="C24776" s="7" t="s">
        <v>1471</v>
      </c>
      <c r="D24776" s="7" t="n">
        <v>2</v>
      </c>
      <c r="E24776" s="7" t="n">
        <v>472.73</v>
      </c>
      <c r="F24776" s="7" t="n">
        <v>0</v>
      </c>
      <c r="G24776" s="7" t="n">
        <v>0</v>
      </c>
    </row>
    <row r="24777" customFormat="false" ht="15" hidden="false" customHeight="false" outlineLevel="0" collapsed="false">
      <c r="A24777" s="7" t="s">
        <v>34</v>
      </c>
      <c r="B24777" s="7" t="s">
        <v>534</v>
      </c>
      <c r="C24777" s="7" t="s">
        <v>1471</v>
      </c>
      <c r="D24777" s="7" t="n">
        <v>1</v>
      </c>
      <c r="E24777" s="7" t="n">
        <v>218.19</v>
      </c>
      <c r="F24777" s="7" t="n">
        <v>0</v>
      </c>
      <c r="G24777" s="7" t="n">
        <v>0</v>
      </c>
    </row>
    <row r="24778" customFormat="false" ht="15" hidden="false" customHeight="false" outlineLevel="0" collapsed="false">
      <c r="A24778" s="7" t="s">
        <v>34</v>
      </c>
      <c r="B24778" s="7" t="s">
        <v>534</v>
      </c>
      <c r="C24778" s="7" t="s">
        <v>1471</v>
      </c>
      <c r="D24778" s="7" t="n">
        <v>0</v>
      </c>
      <c r="E24778" s="7" t="n">
        <v>0</v>
      </c>
      <c r="F24778" s="7" t="n">
        <v>1</v>
      </c>
      <c r="G24778" s="7" t="n">
        <v>296.53</v>
      </c>
    </row>
    <row r="24779" customFormat="false" ht="15" hidden="false" customHeight="false" outlineLevel="0" collapsed="false">
      <c r="A24779" s="7" t="s">
        <v>34</v>
      </c>
      <c r="B24779" s="7" t="s">
        <v>461</v>
      </c>
      <c r="C24779" s="7" t="s">
        <v>1471</v>
      </c>
      <c r="D24779" s="7" t="n">
        <v>0</v>
      </c>
      <c r="E24779" s="7" t="n">
        <v>0</v>
      </c>
      <c r="F24779" s="7" t="n">
        <v>1</v>
      </c>
      <c r="G24779" s="7" t="n">
        <v>296.53</v>
      </c>
    </row>
    <row r="24780" customFormat="false" ht="15" hidden="false" customHeight="false" outlineLevel="0" collapsed="false">
      <c r="A24780" s="7" t="s">
        <v>34</v>
      </c>
      <c r="B24780" s="7" t="s">
        <v>461</v>
      </c>
      <c r="C24780" s="7" t="s">
        <v>1471</v>
      </c>
      <c r="D24780" s="7" t="n">
        <v>0</v>
      </c>
      <c r="E24780" s="7" t="n">
        <v>0</v>
      </c>
      <c r="F24780" s="7" t="n">
        <v>1</v>
      </c>
      <c r="G24780" s="7" t="n">
        <v>296.53</v>
      </c>
    </row>
    <row r="24781" customFormat="false" ht="15" hidden="false" customHeight="false" outlineLevel="0" collapsed="false">
      <c r="A24781" s="7" t="s">
        <v>34</v>
      </c>
      <c r="B24781" s="7" t="s">
        <v>461</v>
      </c>
      <c r="C24781" s="7" t="s">
        <v>1471</v>
      </c>
      <c r="D24781" s="7" t="n">
        <v>3</v>
      </c>
      <c r="E24781" s="7" t="n">
        <v>711.61</v>
      </c>
      <c r="F24781" s="7" t="n">
        <v>0</v>
      </c>
      <c r="G24781" s="7" t="n">
        <v>0</v>
      </c>
    </row>
    <row r="24782" customFormat="false" ht="15" hidden="false" customHeight="false" outlineLevel="0" collapsed="false">
      <c r="A24782" s="7" t="s">
        <v>34</v>
      </c>
      <c r="B24782" s="7" t="s">
        <v>461</v>
      </c>
      <c r="C24782" s="7" t="s">
        <v>1471</v>
      </c>
      <c r="D24782" s="7" t="n">
        <v>2</v>
      </c>
      <c r="E24782" s="7" t="n">
        <v>420.21</v>
      </c>
      <c r="F24782" s="7" t="n">
        <v>0</v>
      </c>
      <c r="G24782" s="7" t="n">
        <v>0</v>
      </c>
    </row>
    <row r="24783" customFormat="false" ht="15" hidden="false" customHeight="false" outlineLevel="0" collapsed="false">
      <c r="A24783" s="7" t="s">
        <v>34</v>
      </c>
      <c r="B24783" s="7" t="s">
        <v>461</v>
      </c>
      <c r="C24783" s="7" t="s">
        <v>1471</v>
      </c>
      <c r="D24783" s="7" t="n">
        <v>0</v>
      </c>
      <c r="E24783" s="7" t="n">
        <v>0</v>
      </c>
      <c r="F24783" s="7" t="n">
        <v>1</v>
      </c>
      <c r="G24783" s="7" t="n">
        <v>237.22</v>
      </c>
    </row>
    <row r="24784" customFormat="false" ht="15" hidden="false" customHeight="false" outlineLevel="0" collapsed="false">
      <c r="A24784" s="7" t="s">
        <v>34</v>
      </c>
      <c r="B24784" s="7" t="s">
        <v>269</v>
      </c>
      <c r="C24784" s="7" t="s">
        <v>1472</v>
      </c>
      <c r="D24784" s="7" t="n">
        <v>0</v>
      </c>
      <c r="E24784" s="7" t="n">
        <v>0</v>
      </c>
      <c r="F24784" s="7" t="n">
        <v>1</v>
      </c>
      <c r="G24784" s="7" t="n">
        <v>254.16</v>
      </c>
    </row>
    <row r="24785" customFormat="false" ht="15" hidden="false" customHeight="false" outlineLevel="0" collapsed="false">
      <c r="A24785" s="7" t="s">
        <v>34</v>
      </c>
      <c r="B24785" s="7" t="s">
        <v>269</v>
      </c>
      <c r="C24785" s="7" t="s">
        <v>1472</v>
      </c>
      <c r="D24785" s="7" t="n">
        <v>0</v>
      </c>
      <c r="E24785" s="7" t="n">
        <v>0</v>
      </c>
      <c r="F24785" s="7" t="n">
        <v>1</v>
      </c>
      <c r="G24785" s="7" t="n">
        <v>254.15</v>
      </c>
    </row>
    <row r="24786" customFormat="false" ht="15" hidden="false" customHeight="false" outlineLevel="0" collapsed="false">
      <c r="A24786" s="7" t="s">
        <v>34</v>
      </c>
      <c r="B24786" s="7" t="s">
        <v>269</v>
      </c>
      <c r="C24786" s="7" t="s">
        <v>1472</v>
      </c>
      <c r="D24786" s="7" t="n">
        <v>0</v>
      </c>
      <c r="E24786" s="7" t="n">
        <v>0</v>
      </c>
      <c r="F24786" s="7" t="n">
        <v>2</v>
      </c>
      <c r="G24786" s="7" t="n">
        <v>406.64</v>
      </c>
    </row>
    <row r="24787" customFormat="false" ht="15" hidden="false" customHeight="false" outlineLevel="0" collapsed="false">
      <c r="A24787" s="7" t="s">
        <v>34</v>
      </c>
      <c r="B24787" s="7" t="s">
        <v>269</v>
      </c>
      <c r="C24787" s="7" t="s">
        <v>1472</v>
      </c>
      <c r="D24787" s="7" t="n">
        <v>0</v>
      </c>
      <c r="E24787" s="7" t="n">
        <v>0</v>
      </c>
      <c r="F24787" s="7" t="n">
        <v>1</v>
      </c>
      <c r="G24787" s="7" t="n">
        <v>228.74</v>
      </c>
    </row>
    <row r="24788" customFormat="false" ht="15" hidden="false" customHeight="false" outlineLevel="0" collapsed="false">
      <c r="A24788" s="7" t="s">
        <v>34</v>
      </c>
      <c r="B24788" s="7" t="s">
        <v>269</v>
      </c>
      <c r="C24788" s="7" t="s">
        <v>1472</v>
      </c>
      <c r="D24788" s="7" t="n">
        <v>0</v>
      </c>
      <c r="E24788" s="7" t="n">
        <v>0</v>
      </c>
      <c r="F24788" s="7" t="n">
        <v>1</v>
      </c>
      <c r="G24788" s="7" t="n">
        <v>203.33</v>
      </c>
    </row>
    <row r="24789" customFormat="false" ht="15" hidden="false" customHeight="false" outlineLevel="0" collapsed="false">
      <c r="A24789" s="7" t="s">
        <v>34</v>
      </c>
      <c r="B24789" s="7" t="s">
        <v>269</v>
      </c>
      <c r="C24789" s="7" t="s">
        <v>1472</v>
      </c>
      <c r="D24789" s="7" t="n">
        <v>88</v>
      </c>
      <c r="E24789" s="7" t="n">
        <v>19035.83</v>
      </c>
      <c r="F24789" s="7" t="n">
        <v>14</v>
      </c>
      <c r="G24789" s="7" t="n">
        <v>2948.13</v>
      </c>
    </row>
    <row r="24790" customFormat="false" ht="15" hidden="false" customHeight="false" outlineLevel="0" collapsed="false">
      <c r="A24790" s="7" t="s">
        <v>34</v>
      </c>
      <c r="B24790" s="7" t="s">
        <v>269</v>
      </c>
      <c r="C24790" s="7" t="s">
        <v>1472</v>
      </c>
      <c r="D24790" s="7" t="n">
        <v>0</v>
      </c>
      <c r="E24790" s="7" t="n">
        <v>0</v>
      </c>
      <c r="F24790" s="7" t="n">
        <v>1</v>
      </c>
      <c r="G24790" s="7" t="n">
        <v>203.33</v>
      </c>
    </row>
    <row r="24791" customFormat="false" ht="15" hidden="false" customHeight="false" outlineLevel="0" collapsed="false">
      <c r="A24791" s="7" t="s">
        <v>34</v>
      </c>
      <c r="B24791" s="7" t="s">
        <v>269</v>
      </c>
      <c r="C24791" s="7" t="s">
        <v>1472</v>
      </c>
      <c r="D24791" s="7" t="n">
        <v>0</v>
      </c>
      <c r="E24791" s="7" t="n">
        <v>0</v>
      </c>
      <c r="F24791" s="7" t="n">
        <v>1</v>
      </c>
      <c r="G24791" s="7" t="n">
        <v>203.32</v>
      </c>
    </row>
    <row r="24792" customFormat="false" ht="15" hidden="false" customHeight="false" outlineLevel="0" collapsed="false">
      <c r="A24792" s="7" t="s">
        <v>34</v>
      </c>
      <c r="B24792" s="7" t="s">
        <v>269</v>
      </c>
      <c r="C24792" s="7" t="s">
        <v>1472</v>
      </c>
      <c r="D24792" s="7" t="n">
        <v>0</v>
      </c>
      <c r="E24792" s="7" t="n">
        <v>0</v>
      </c>
      <c r="F24792" s="7" t="n">
        <v>1</v>
      </c>
      <c r="G24792" s="7" t="n">
        <v>254.15</v>
      </c>
    </row>
    <row r="24793" customFormat="false" ht="15" hidden="false" customHeight="false" outlineLevel="0" collapsed="false">
      <c r="A24793" s="7" t="s">
        <v>34</v>
      </c>
      <c r="B24793" s="7" t="s">
        <v>269</v>
      </c>
      <c r="C24793" s="7" t="s">
        <v>1472</v>
      </c>
      <c r="D24793" s="7" t="n">
        <v>0</v>
      </c>
      <c r="E24793" s="7" t="n">
        <v>0</v>
      </c>
      <c r="F24793" s="7" t="n">
        <v>40</v>
      </c>
      <c r="G24793" s="7" t="n">
        <v>8818.97</v>
      </c>
    </row>
    <row r="24794" customFormat="false" ht="15" hidden="false" customHeight="false" outlineLevel="0" collapsed="false">
      <c r="A24794" s="7" t="s">
        <v>34</v>
      </c>
      <c r="B24794" s="7" t="s">
        <v>269</v>
      </c>
      <c r="C24794" s="7" t="s">
        <v>1472</v>
      </c>
      <c r="D24794" s="7" t="n">
        <v>0</v>
      </c>
      <c r="E24794" s="7" t="n">
        <v>0</v>
      </c>
      <c r="F24794" s="7" t="n">
        <v>1</v>
      </c>
      <c r="G24794" s="7" t="n">
        <v>203.32</v>
      </c>
    </row>
    <row r="24795" customFormat="false" ht="15" hidden="false" customHeight="false" outlineLevel="0" collapsed="false">
      <c r="A24795" s="7" t="s">
        <v>34</v>
      </c>
      <c r="B24795" s="7" t="s">
        <v>269</v>
      </c>
      <c r="C24795" s="7" t="s">
        <v>1472</v>
      </c>
      <c r="D24795" s="7" t="n">
        <v>0</v>
      </c>
      <c r="E24795" s="7" t="n">
        <v>0</v>
      </c>
      <c r="F24795" s="7" t="n">
        <v>1</v>
      </c>
      <c r="G24795" s="7" t="n">
        <v>254.15</v>
      </c>
    </row>
    <row r="24796" customFormat="false" ht="15" hidden="false" customHeight="false" outlineLevel="0" collapsed="false">
      <c r="A24796" s="7" t="s">
        <v>34</v>
      </c>
      <c r="B24796" s="7" t="s">
        <v>269</v>
      </c>
      <c r="C24796" s="7" t="s">
        <v>1472</v>
      </c>
      <c r="D24796" s="7" t="n">
        <v>0</v>
      </c>
      <c r="E24796" s="7" t="n">
        <v>0</v>
      </c>
      <c r="F24796" s="7" t="n">
        <v>1</v>
      </c>
      <c r="G24796" s="7" t="n">
        <v>254.15</v>
      </c>
    </row>
    <row r="24797" customFormat="false" ht="15" hidden="false" customHeight="false" outlineLevel="0" collapsed="false">
      <c r="A24797" s="7" t="s">
        <v>34</v>
      </c>
      <c r="B24797" s="7" t="s">
        <v>269</v>
      </c>
      <c r="C24797" s="7" t="s">
        <v>1472</v>
      </c>
      <c r="D24797" s="7" t="n">
        <v>0</v>
      </c>
      <c r="E24797" s="7" t="n">
        <v>0</v>
      </c>
      <c r="F24797" s="7" t="n">
        <v>1</v>
      </c>
      <c r="G24797" s="7" t="n">
        <v>203.32</v>
      </c>
    </row>
    <row r="24798" customFormat="false" ht="15" hidden="false" customHeight="false" outlineLevel="0" collapsed="false">
      <c r="A24798" s="7" t="s">
        <v>34</v>
      </c>
      <c r="B24798" s="7" t="s">
        <v>269</v>
      </c>
      <c r="C24798" s="7" t="s">
        <v>1472</v>
      </c>
      <c r="D24798" s="7" t="n">
        <v>0</v>
      </c>
      <c r="E24798" s="7" t="n">
        <v>0</v>
      </c>
      <c r="F24798" s="7" t="n">
        <v>1</v>
      </c>
      <c r="G24798" s="7" t="n">
        <v>254.16</v>
      </c>
    </row>
    <row r="24799" customFormat="false" ht="15" hidden="false" customHeight="false" outlineLevel="0" collapsed="false">
      <c r="A24799" s="7" t="s">
        <v>34</v>
      </c>
      <c r="B24799" s="7" t="s">
        <v>269</v>
      </c>
      <c r="C24799" s="7" t="s">
        <v>1472</v>
      </c>
      <c r="D24799" s="7" t="n">
        <v>12</v>
      </c>
      <c r="E24799" s="7" t="n">
        <v>2680.77</v>
      </c>
      <c r="F24799" s="7" t="n">
        <v>0</v>
      </c>
      <c r="G24799" s="7" t="n">
        <v>0</v>
      </c>
    </row>
    <row r="24800" customFormat="false" ht="15" hidden="false" customHeight="false" outlineLevel="0" collapsed="false">
      <c r="A24800" s="7" t="s">
        <v>34</v>
      </c>
      <c r="B24800" s="7" t="s">
        <v>269</v>
      </c>
      <c r="C24800" s="7" t="s">
        <v>1472</v>
      </c>
      <c r="D24800" s="7" t="n">
        <v>0</v>
      </c>
      <c r="E24800" s="7" t="n">
        <v>0</v>
      </c>
      <c r="F24800" s="7" t="n">
        <v>1</v>
      </c>
      <c r="G24800" s="7" t="n">
        <v>203.33</v>
      </c>
    </row>
    <row r="24801" customFormat="false" ht="15" hidden="false" customHeight="false" outlineLevel="0" collapsed="false">
      <c r="A24801" s="7" t="s">
        <v>34</v>
      </c>
      <c r="B24801" s="7" t="s">
        <v>269</v>
      </c>
      <c r="C24801" s="7" t="s">
        <v>1472</v>
      </c>
      <c r="D24801" s="7" t="n">
        <v>0</v>
      </c>
      <c r="E24801" s="7" t="n">
        <v>0</v>
      </c>
      <c r="F24801" s="7" t="n">
        <v>1</v>
      </c>
      <c r="G24801" s="7" t="n">
        <v>203.32</v>
      </c>
    </row>
    <row r="24802" customFormat="false" ht="15" hidden="false" customHeight="false" outlineLevel="0" collapsed="false">
      <c r="A24802" s="7" t="s">
        <v>34</v>
      </c>
      <c r="B24802" s="7" t="s">
        <v>269</v>
      </c>
      <c r="C24802" s="7" t="s">
        <v>1472</v>
      </c>
      <c r="D24802" s="7" t="n">
        <v>0</v>
      </c>
      <c r="E24802" s="7" t="n">
        <v>0</v>
      </c>
      <c r="F24802" s="7" t="n">
        <v>1</v>
      </c>
      <c r="G24802" s="7" t="n">
        <v>203.32</v>
      </c>
    </row>
    <row r="24803" customFormat="false" ht="15" hidden="false" customHeight="false" outlineLevel="0" collapsed="false">
      <c r="A24803" s="7" t="s">
        <v>34</v>
      </c>
      <c r="B24803" s="7" t="s">
        <v>269</v>
      </c>
      <c r="C24803" s="7" t="s">
        <v>1472</v>
      </c>
      <c r="D24803" s="7" t="n">
        <v>0</v>
      </c>
      <c r="E24803" s="7" t="n">
        <v>0</v>
      </c>
      <c r="F24803" s="7" t="n">
        <v>1</v>
      </c>
      <c r="G24803" s="7" t="n">
        <v>228.74</v>
      </c>
    </row>
    <row r="24804" customFormat="false" ht="15" hidden="false" customHeight="false" outlineLevel="0" collapsed="false">
      <c r="A24804" s="7" t="s">
        <v>34</v>
      </c>
      <c r="B24804" s="7" t="s">
        <v>269</v>
      </c>
      <c r="C24804" s="7" t="s">
        <v>1472</v>
      </c>
      <c r="D24804" s="7" t="n">
        <v>0</v>
      </c>
      <c r="E24804" s="7" t="n">
        <v>0</v>
      </c>
      <c r="F24804" s="7" t="n">
        <v>1</v>
      </c>
      <c r="G24804" s="7" t="n">
        <v>203.32</v>
      </c>
    </row>
    <row r="24805" customFormat="false" ht="15" hidden="false" customHeight="false" outlineLevel="0" collapsed="false">
      <c r="A24805" s="7" t="s">
        <v>34</v>
      </c>
      <c r="B24805" s="7" t="s">
        <v>269</v>
      </c>
      <c r="C24805" s="7" t="s">
        <v>1472</v>
      </c>
      <c r="D24805" s="7" t="n">
        <v>0</v>
      </c>
      <c r="E24805" s="7" t="n">
        <v>0</v>
      </c>
      <c r="F24805" s="7" t="n">
        <v>1</v>
      </c>
      <c r="G24805" s="7" t="n">
        <v>228.73</v>
      </c>
    </row>
    <row r="24806" customFormat="false" ht="15" hidden="false" customHeight="false" outlineLevel="0" collapsed="false">
      <c r="A24806" s="7" t="s">
        <v>34</v>
      </c>
      <c r="B24806" s="7" t="s">
        <v>269</v>
      </c>
      <c r="C24806" s="7" t="s">
        <v>1472</v>
      </c>
      <c r="D24806" s="7" t="n">
        <v>0</v>
      </c>
      <c r="E24806" s="7" t="n">
        <v>0</v>
      </c>
      <c r="F24806" s="7" t="n">
        <v>1</v>
      </c>
      <c r="G24806" s="7" t="n">
        <v>203.32</v>
      </c>
    </row>
    <row r="24807" customFormat="false" ht="15" hidden="false" customHeight="false" outlineLevel="0" collapsed="false">
      <c r="A24807" s="7" t="s">
        <v>34</v>
      </c>
      <c r="B24807" s="7" t="s">
        <v>269</v>
      </c>
      <c r="C24807" s="7" t="s">
        <v>1472</v>
      </c>
      <c r="D24807" s="7" t="n">
        <v>0</v>
      </c>
      <c r="E24807" s="7" t="n">
        <v>0</v>
      </c>
      <c r="F24807" s="7" t="n">
        <v>1</v>
      </c>
      <c r="G24807" s="7" t="n">
        <v>228.74</v>
      </c>
    </row>
    <row r="24808" customFormat="false" ht="15" hidden="false" customHeight="false" outlineLevel="0" collapsed="false">
      <c r="A24808" s="7" t="s">
        <v>34</v>
      </c>
      <c r="B24808" s="7" t="s">
        <v>269</v>
      </c>
      <c r="C24808" s="7" t="s">
        <v>1472</v>
      </c>
      <c r="D24808" s="7" t="n">
        <v>0</v>
      </c>
      <c r="E24808" s="7" t="n">
        <v>0</v>
      </c>
      <c r="F24808" s="7" t="n">
        <v>1</v>
      </c>
      <c r="G24808" s="7" t="n">
        <v>228.74</v>
      </c>
    </row>
    <row r="24809" customFormat="false" ht="15" hidden="false" customHeight="false" outlineLevel="0" collapsed="false">
      <c r="A24809" s="7" t="s">
        <v>34</v>
      </c>
      <c r="B24809" s="7" t="s">
        <v>269</v>
      </c>
      <c r="C24809" s="7" t="s">
        <v>1472</v>
      </c>
      <c r="D24809" s="7" t="n">
        <v>0</v>
      </c>
      <c r="E24809" s="7" t="n">
        <v>0</v>
      </c>
      <c r="F24809" s="7" t="n">
        <v>1</v>
      </c>
      <c r="G24809" s="7" t="n">
        <v>228.74</v>
      </c>
    </row>
    <row r="24810" customFormat="false" ht="15" hidden="false" customHeight="false" outlineLevel="0" collapsed="false">
      <c r="A24810" s="7" t="s">
        <v>34</v>
      </c>
      <c r="B24810" s="7" t="s">
        <v>269</v>
      </c>
      <c r="C24810" s="7" t="s">
        <v>1472</v>
      </c>
      <c r="D24810" s="7" t="n">
        <v>0</v>
      </c>
      <c r="E24810" s="7" t="n">
        <v>0</v>
      </c>
      <c r="F24810" s="7" t="n">
        <v>1</v>
      </c>
      <c r="G24810" s="7" t="n">
        <v>228.74</v>
      </c>
    </row>
    <row r="24811" customFormat="false" ht="15" hidden="false" customHeight="false" outlineLevel="0" collapsed="false">
      <c r="A24811" s="7" t="s">
        <v>34</v>
      </c>
      <c r="B24811" s="7" t="s">
        <v>269</v>
      </c>
      <c r="C24811" s="7" t="s">
        <v>1472</v>
      </c>
      <c r="D24811" s="7" t="n">
        <v>0</v>
      </c>
      <c r="E24811" s="7" t="n">
        <v>0</v>
      </c>
      <c r="F24811" s="7" t="n">
        <v>1</v>
      </c>
      <c r="G24811" s="7" t="n">
        <v>254.15</v>
      </c>
    </row>
    <row r="24812" customFormat="false" ht="15" hidden="false" customHeight="false" outlineLevel="0" collapsed="false">
      <c r="A24812" s="7" t="s">
        <v>34</v>
      </c>
      <c r="B24812" s="7" t="s">
        <v>269</v>
      </c>
      <c r="C24812" s="7" t="s">
        <v>1472</v>
      </c>
      <c r="D24812" s="7" t="n">
        <v>0</v>
      </c>
      <c r="E24812" s="7" t="n">
        <v>0</v>
      </c>
      <c r="F24812" s="7" t="n">
        <v>1</v>
      </c>
      <c r="G24812" s="7" t="n">
        <v>254.16</v>
      </c>
    </row>
    <row r="24813" customFormat="false" ht="15" hidden="false" customHeight="false" outlineLevel="0" collapsed="false">
      <c r="A24813" s="7" t="s">
        <v>34</v>
      </c>
      <c r="B24813" s="7" t="s">
        <v>269</v>
      </c>
      <c r="C24813" s="7" t="s">
        <v>1472</v>
      </c>
      <c r="D24813" s="7" t="n">
        <v>0</v>
      </c>
      <c r="E24813" s="7" t="n">
        <v>0</v>
      </c>
      <c r="F24813" s="7" t="n">
        <v>1</v>
      </c>
      <c r="G24813" s="7" t="n">
        <v>216.04</v>
      </c>
    </row>
    <row r="24814" customFormat="false" ht="15" hidden="false" customHeight="false" outlineLevel="0" collapsed="false">
      <c r="A24814" s="7" t="s">
        <v>34</v>
      </c>
      <c r="B24814" s="7" t="s">
        <v>269</v>
      </c>
      <c r="C24814" s="7" t="s">
        <v>1472</v>
      </c>
      <c r="D24814" s="7" t="n">
        <v>0</v>
      </c>
      <c r="E24814" s="7" t="n">
        <v>0</v>
      </c>
      <c r="F24814" s="7" t="n">
        <v>1</v>
      </c>
      <c r="G24814" s="7" t="n">
        <v>228.74</v>
      </c>
    </row>
    <row r="24815" customFormat="false" ht="15" hidden="false" customHeight="false" outlineLevel="0" collapsed="false">
      <c r="A24815" s="7" t="s">
        <v>34</v>
      </c>
      <c r="B24815" s="7" t="s">
        <v>269</v>
      </c>
      <c r="C24815" s="7" t="s">
        <v>1472</v>
      </c>
      <c r="D24815" s="7" t="n">
        <v>0</v>
      </c>
      <c r="E24815" s="7" t="n">
        <v>0</v>
      </c>
      <c r="F24815" s="7" t="n">
        <v>1</v>
      </c>
      <c r="G24815" s="7" t="n">
        <v>254.16</v>
      </c>
    </row>
    <row r="24816" customFormat="false" ht="15" hidden="false" customHeight="false" outlineLevel="0" collapsed="false">
      <c r="A24816" s="7" t="s">
        <v>34</v>
      </c>
      <c r="B24816" s="7" t="s">
        <v>269</v>
      </c>
      <c r="C24816" s="7" t="s">
        <v>1472</v>
      </c>
      <c r="D24816" s="7" t="n">
        <v>0</v>
      </c>
      <c r="E24816" s="7" t="n">
        <v>0</v>
      </c>
      <c r="F24816" s="7" t="n">
        <v>2</v>
      </c>
      <c r="G24816" s="7" t="n">
        <v>406.64</v>
      </c>
    </row>
    <row r="24817" customFormat="false" ht="15" hidden="false" customHeight="false" outlineLevel="0" collapsed="false">
      <c r="A24817" s="7" t="s">
        <v>34</v>
      </c>
      <c r="B24817" s="7" t="s">
        <v>269</v>
      </c>
      <c r="C24817" s="7" t="s">
        <v>1472</v>
      </c>
      <c r="D24817" s="7" t="n">
        <v>0</v>
      </c>
      <c r="E24817" s="7" t="n">
        <v>0</v>
      </c>
      <c r="F24817" s="7" t="n">
        <v>1</v>
      </c>
      <c r="G24817" s="7" t="n">
        <v>228.73</v>
      </c>
    </row>
    <row r="24818" customFormat="false" ht="15" hidden="false" customHeight="false" outlineLevel="0" collapsed="false">
      <c r="A24818" s="7" t="s">
        <v>34</v>
      </c>
      <c r="B24818" s="7" t="s">
        <v>269</v>
      </c>
      <c r="C24818" s="7" t="s">
        <v>1472</v>
      </c>
      <c r="D24818" s="7" t="n">
        <v>0</v>
      </c>
      <c r="E24818" s="7" t="n">
        <v>0</v>
      </c>
      <c r="F24818" s="7" t="n">
        <v>2</v>
      </c>
      <c r="G24818" s="7" t="n">
        <v>406.64</v>
      </c>
    </row>
    <row r="24819" customFormat="false" ht="15" hidden="false" customHeight="false" outlineLevel="0" collapsed="false">
      <c r="A24819" s="7" t="s">
        <v>34</v>
      </c>
      <c r="B24819" s="7" t="s">
        <v>269</v>
      </c>
      <c r="C24819" s="7" t="s">
        <v>1472</v>
      </c>
      <c r="D24819" s="7" t="n">
        <v>0</v>
      </c>
      <c r="E24819" s="7" t="n">
        <v>0</v>
      </c>
      <c r="F24819" s="7" t="n">
        <v>1</v>
      </c>
      <c r="G24819" s="7" t="n">
        <v>254.15</v>
      </c>
    </row>
    <row r="24820" customFormat="false" ht="15" hidden="false" customHeight="false" outlineLevel="0" collapsed="false">
      <c r="A24820" s="7" t="s">
        <v>34</v>
      </c>
      <c r="B24820" s="7" t="s">
        <v>269</v>
      </c>
      <c r="C24820" s="7" t="s">
        <v>1472</v>
      </c>
      <c r="D24820" s="7" t="n">
        <v>0</v>
      </c>
      <c r="E24820" s="7" t="n">
        <v>0</v>
      </c>
      <c r="F24820" s="7" t="n">
        <v>1</v>
      </c>
      <c r="G24820" s="7" t="n">
        <v>254.16</v>
      </c>
    </row>
    <row r="24821" customFormat="false" ht="15" hidden="false" customHeight="false" outlineLevel="0" collapsed="false">
      <c r="A24821" s="7" t="s">
        <v>34</v>
      </c>
      <c r="B24821" s="7" t="s">
        <v>269</v>
      </c>
      <c r="C24821" s="7" t="s">
        <v>1472</v>
      </c>
      <c r="D24821" s="7" t="n">
        <v>0</v>
      </c>
      <c r="E24821" s="7" t="n">
        <v>0</v>
      </c>
      <c r="F24821" s="7" t="n">
        <v>1</v>
      </c>
      <c r="G24821" s="7" t="n">
        <v>254.16</v>
      </c>
    </row>
    <row r="24822" customFormat="false" ht="15" hidden="false" customHeight="false" outlineLevel="0" collapsed="false">
      <c r="A24822" s="7" t="s">
        <v>34</v>
      </c>
      <c r="B24822" s="7" t="s">
        <v>269</v>
      </c>
      <c r="C24822" s="7" t="s">
        <v>1472</v>
      </c>
      <c r="D24822" s="7" t="n">
        <v>0</v>
      </c>
      <c r="E24822" s="7" t="n">
        <v>0</v>
      </c>
      <c r="F24822" s="7" t="n">
        <v>2</v>
      </c>
      <c r="G24822" s="7" t="n">
        <v>482.9</v>
      </c>
    </row>
    <row r="24823" customFormat="false" ht="15" hidden="false" customHeight="false" outlineLevel="0" collapsed="false">
      <c r="A24823" s="7" t="s">
        <v>34</v>
      </c>
      <c r="B24823" s="7" t="s">
        <v>269</v>
      </c>
      <c r="C24823" s="7" t="s">
        <v>1472</v>
      </c>
      <c r="D24823" s="7" t="n">
        <v>0</v>
      </c>
      <c r="E24823" s="7" t="n">
        <v>0</v>
      </c>
      <c r="F24823" s="7" t="n">
        <v>2</v>
      </c>
      <c r="G24823" s="7" t="n">
        <v>508.32</v>
      </c>
    </row>
    <row r="24824" customFormat="false" ht="15" hidden="false" customHeight="false" outlineLevel="0" collapsed="false">
      <c r="A24824" s="7" t="s">
        <v>34</v>
      </c>
      <c r="B24824" s="7" t="s">
        <v>269</v>
      </c>
      <c r="C24824" s="7" t="s">
        <v>1472</v>
      </c>
      <c r="D24824" s="7" t="n">
        <v>0</v>
      </c>
      <c r="E24824" s="7" t="n">
        <v>0</v>
      </c>
      <c r="F24824" s="7" t="n">
        <v>2</v>
      </c>
      <c r="G24824" s="7" t="n">
        <v>406.64</v>
      </c>
    </row>
    <row r="24825" customFormat="false" ht="15" hidden="false" customHeight="false" outlineLevel="0" collapsed="false">
      <c r="A24825" s="7" t="s">
        <v>34</v>
      </c>
      <c r="B24825" s="7" t="s">
        <v>269</v>
      </c>
      <c r="C24825" s="7" t="s">
        <v>1472</v>
      </c>
      <c r="D24825" s="7" t="n">
        <v>2</v>
      </c>
      <c r="E24825" s="7" t="n">
        <v>408.32</v>
      </c>
      <c r="F24825" s="7" t="n">
        <v>0</v>
      </c>
      <c r="G24825" s="7" t="n">
        <v>0</v>
      </c>
    </row>
    <row r="24826" customFormat="false" ht="15" hidden="false" customHeight="false" outlineLevel="0" collapsed="false">
      <c r="A24826" s="7" t="s">
        <v>34</v>
      </c>
      <c r="B24826" s="7" t="s">
        <v>269</v>
      </c>
      <c r="C24826" s="7" t="s">
        <v>1472</v>
      </c>
      <c r="D24826" s="7" t="n">
        <v>2</v>
      </c>
      <c r="E24826" s="7" t="n">
        <v>408.24</v>
      </c>
      <c r="F24826" s="7" t="n">
        <v>0</v>
      </c>
      <c r="G24826" s="7" t="n">
        <v>0</v>
      </c>
    </row>
    <row r="24827" customFormat="false" ht="15" hidden="false" customHeight="false" outlineLevel="0" collapsed="false">
      <c r="A24827" s="7" t="s">
        <v>34</v>
      </c>
      <c r="B24827" s="7" t="s">
        <v>338</v>
      </c>
      <c r="C24827" s="7" t="s">
        <v>1472</v>
      </c>
      <c r="D24827" s="7" t="n">
        <v>0</v>
      </c>
      <c r="E24827" s="7" t="n">
        <v>0</v>
      </c>
      <c r="F24827" s="7" t="n">
        <v>1</v>
      </c>
      <c r="G24827" s="7" t="n">
        <v>216.03</v>
      </c>
    </row>
    <row r="24828" customFormat="false" ht="15" hidden="false" customHeight="false" outlineLevel="0" collapsed="false">
      <c r="A24828" s="7" t="s">
        <v>34</v>
      </c>
      <c r="B24828" s="7" t="s">
        <v>338</v>
      </c>
      <c r="C24828" s="7" t="s">
        <v>1472</v>
      </c>
      <c r="D24828" s="7" t="n">
        <v>18</v>
      </c>
      <c r="E24828" s="7" t="n">
        <v>3872.24</v>
      </c>
      <c r="F24828" s="7" t="n">
        <v>0</v>
      </c>
      <c r="G24828" s="7" t="n">
        <v>0</v>
      </c>
    </row>
    <row r="24829" customFormat="false" ht="15" hidden="false" customHeight="false" outlineLevel="0" collapsed="false">
      <c r="A24829" s="7" t="s">
        <v>34</v>
      </c>
      <c r="B24829" s="7" t="s">
        <v>338</v>
      </c>
      <c r="C24829" s="7" t="s">
        <v>1472</v>
      </c>
      <c r="D24829" s="7" t="n">
        <v>0</v>
      </c>
      <c r="E24829" s="7" t="n">
        <v>0</v>
      </c>
      <c r="F24829" s="7" t="n">
        <v>1</v>
      </c>
      <c r="G24829" s="7" t="n">
        <v>203.33</v>
      </c>
    </row>
    <row r="24830" customFormat="false" ht="15" hidden="false" customHeight="false" outlineLevel="0" collapsed="false">
      <c r="A24830" s="7" t="s">
        <v>34</v>
      </c>
      <c r="B24830" s="7" t="s">
        <v>338</v>
      </c>
      <c r="C24830" s="7" t="s">
        <v>1472</v>
      </c>
      <c r="D24830" s="7" t="n">
        <v>0</v>
      </c>
      <c r="E24830" s="7" t="n">
        <v>0</v>
      </c>
      <c r="F24830" s="7" t="n">
        <v>1</v>
      </c>
      <c r="G24830" s="7" t="n">
        <v>229.5</v>
      </c>
    </row>
    <row r="24831" customFormat="false" ht="15" hidden="false" customHeight="false" outlineLevel="0" collapsed="false">
      <c r="A24831" s="7" t="s">
        <v>34</v>
      </c>
      <c r="B24831" s="7" t="s">
        <v>338</v>
      </c>
      <c r="C24831" s="7" t="s">
        <v>1472</v>
      </c>
      <c r="D24831" s="7" t="n">
        <v>0</v>
      </c>
      <c r="E24831" s="7" t="n">
        <v>0</v>
      </c>
      <c r="F24831" s="7" t="n">
        <v>1</v>
      </c>
      <c r="G24831" s="7" t="n">
        <v>228.74</v>
      </c>
    </row>
    <row r="24832" customFormat="false" ht="15" hidden="false" customHeight="false" outlineLevel="0" collapsed="false">
      <c r="A24832" s="7" t="s">
        <v>34</v>
      </c>
      <c r="B24832" s="7" t="s">
        <v>338</v>
      </c>
      <c r="C24832" s="7" t="s">
        <v>1472</v>
      </c>
      <c r="D24832" s="7" t="n">
        <v>0</v>
      </c>
      <c r="E24832" s="7" t="n">
        <v>0</v>
      </c>
      <c r="F24832" s="7" t="n">
        <v>1</v>
      </c>
      <c r="G24832" s="7" t="n">
        <v>203.32</v>
      </c>
    </row>
    <row r="24833" customFormat="false" ht="15" hidden="false" customHeight="false" outlineLevel="0" collapsed="false">
      <c r="A24833" s="7" t="s">
        <v>34</v>
      </c>
      <c r="B24833" s="7" t="s">
        <v>338</v>
      </c>
      <c r="C24833" s="7" t="s">
        <v>1472</v>
      </c>
      <c r="D24833" s="7" t="n">
        <v>0</v>
      </c>
      <c r="E24833" s="7" t="n">
        <v>0</v>
      </c>
      <c r="F24833" s="7" t="n">
        <v>1</v>
      </c>
      <c r="G24833" s="7" t="n">
        <v>203.32</v>
      </c>
    </row>
    <row r="24834" customFormat="false" ht="15" hidden="false" customHeight="false" outlineLevel="0" collapsed="false">
      <c r="A24834" s="7" t="s">
        <v>34</v>
      </c>
      <c r="B24834" s="7" t="s">
        <v>338</v>
      </c>
      <c r="C24834" s="7" t="s">
        <v>1472</v>
      </c>
      <c r="D24834" s="7" t="n">
        <v>0</v>
      </c>
      <c r="E24834" s="7" t="n">
        <v>0</v>
      </c>
      <c r="F24834" s="7" t="n">
        <v>1</v>
      </c>
      <c r="G24834" s="7" t="n">
        <v>228.73</v>
      </c>
    </row>
    <row r="24835" customFormat="false" ht="15" hidden="false" customHeight="false" outlineLevel="0" collapsed="false">
      <c r="A24835" s="7" t="s">
        <v>34</v>
      </c>
      <c r="B24835" s="7" t="s">
        <v>338</v>
      </c>
      <c r="C24835" s="7" t="s">
        <v>1472</v>
      </c>
      <c r="D24835" s="7" t="n">
        <v>0</v>
      </c>
      <c r="E24835" s="7" t="n">
        <v>0</v>
      </c>
      <c r="F24835" s="7" t="n">
        <v>2</v>
      </c>
      <c r="G24835" s="7" t="n">
        <v>406.64</v>
      </c>
    </row>
    <row r="24836" customFormat="false" ht="15" hidden="false" customHeight="false" outlineLevel="0" collapsed="false">
      <c r="A24836" s="7" t="s">
        <v>34</v>
      </c>
      <c r="B24836" s="7" t="s">
        <v>338</v>
      </c>
      <c r="C24836" s="7" t="s">
        <v>1472</v>
      </c>
      <c r="D24836" s="7" t="n">
        <v>0</v>
      </c>
      <c r="E24836" s="7" t="n">
        <v>0</v>
      </c>
      <c r="F24836" s="7" t="n">
        <v>2</v>
      </c>
      <c r="G24836" s="7" t="n">
        <v>432.07</v>
      </c>
    </row>
    <row r="24837" customFormat="false" ht="15" hidden="false" customHeight="false" outlineLevel="0" collapsed="false">
      <c r="A24837" s="7" t="s">
        <v>34</v>
      </c>
      <c r="B24837" s="7" t="s">
        <v>338</v>
      </c>
      <c r="C24837" s="7" t="s">
        <v>1472</v>
      </c>
      <c r="D24837" s="7" t="n">
        <v>89</v>
      </c>
      <c r="E24837" s="7" t="n">
        <v>19506.04</v>
      </c>
      <c r="F24837" s="7" t="n">
        <v>11</v>
      </c>
      <c r="G24837" s="7" t="n">
        <v>2439.84</v>
      </c>
    </row>
    <row r="24838" customFormat="false" ht="15" hidden="false" customHeight="false" outlineLevel="0" collapsed="false">
      <c r="A24838" s="7" t="s">
        <v>34</v>
      </c>
      <c r="B24838" s="7" t="s">
        <v>338</v>
      </c>
      <c r="C24838" s="7" t="s">
        <v>1472</v>
      </c>
      <c r="D24838" s="7" t="n">
        <v>1</v>
      </c>
      <c r="E24838" s="7" t="n">
        <v>0.01</v>
      </c>
      <c r="F24838" s="7" t="n">
        <v>0</v>
      </c>
      <c r="G24838" s="7" t="n">
        <v>0</v>
      </c>
    </row>
    <row r="24839" customFormat="false" ht="15" hidden="false" customHeight="false" outlineLevel="0" collapsed="false">
      <c r="A24839" s="7" t="s">
        <v>34</v>
      </c>
      <c r="B24839" s="7" t="s">
        <v>338</v>
      </c>
      <c r="C24839" s="7" t="s">
        <v>1472</v>
      </c>
      <c r="D24839" s="7" t="n">
        <v>0</v>
      </c>
      <c r="E24839" s="7" t="n">
        <v>0</v>
      </c>
      <c r="F24839" s="7" t="n">
        <v>7</v>
      </c>
      <c r="G24839" s="7" t="n">
        <v>1474.07</v>
      </c>
    </row>
    <row r="24840" customFormat="false" ht="15" hidden="false" customHeight="false" outlineLevel="0" collapsed="false">
      <c r="A24840" s="7" t="s">
        <v>34</v>
      </c>
      <c r="B24840" s="7" t="s">
        <v>338</v>
      </c>
      <c r="C24840" s="7" t="s">
        <v>1472</v>
      </c>
      <c r="D24840" s="7" t="n">
        <v>0</v>
      </c>
      <c r="E24840" s="7" t="n">
        <v>0</v>
      </c>
      <c r="F24840" s="7" t="n">
        <v>1</v>
      </c>
      <c r="G24840" s="7" t="n">
        <v>254.16</v>
      </c>
    </row>
    <row r="24841" customFormat="false" ht="15" hidden="false" customHeight="false" outlineLevel="0" collapsed="false">
      <c r="A24841" s="7" t="s">
        <v>34</v>
      </c>
      <c r="B24841" s="7" t="s">
        <v>338</v>
      </c>
      <c r="C24841" s="7" t="s">
        <v>1472</v>
      </c>
      <c r="D24841" s="7" t="n">
        <v>0</v>
      </c>
      <c r="E24841" s="7" t="n">
        <v>0</v>
      </c>
      <c r="F24841" s="7" t="n">
        <v>1</v>
      </c>
      <c r="G24841" s="7" t="n">
        <v>254.16</v>
      </c>
    </row>
    <row r="24842" customFormat="false" ht="15" hidden="false" customHeight="false" outlineLevel="0" collapsed="false">
      <c r="A24842" s="7" t="s">
        <v>34</v>
      </c>
      <c r="B24842" s="7" t="s">
        <v>338</v>
      </c>
      <c r="C24842" s="7" t="s">
        <v>1472</v>
      </c>
      <c r="D24842" s="7" t="n">
        <v>0</v>
      </c>
      <c r="E24842" s="7" t="n">
        <v>0</v>
      </c>
      <c r="F24842" s="7" t="n">
        <v>1</v>
      </c>
      <c r="G24842" s="7" t="n">
        <v>177.91</v>
      </c>
    </row>
    <row r="24843" customFormat="false" ht="15" hidden="false" customHeight="false" outlineLevel="0" collapsed="false">
      <c r="A24843" s="7" t="s">
        <v>34</v>
      </c>
      <c r="B24843" s="7" t="s">
        <v>338</v>
      </c>
      <c r="C24843" s="7" t="s">
        <v>1472</v>
      </c>
      <c r="D24843" s="7" t="n">
        <v>2</v>
      </c>
      <c r="E24843" s="7" t="n">
        <v>408.24</v>
      </c>
      <c r="F24843" s="7" t="n">
        <v>0</v>
      </c>
      <c r="G24843" s="7" t="n">
        <v>0</v>
      </c>
    </row>
    <row r="24844" customFormat="false" ht="15" hidden="false" customHeight="false" outlineLevel="0" collapsed="false">
      <c r="A24844" s="7" t="s">
        <v>34</v>
      </c>
      <c r="B24844" s="7" t="s">
        <v>338</v>
      </c>
      <c r="C24844" s="7" t="s">
        <v>1472</v>
      </c>
      <c r="D24844" s="7" t="n">
        <v>0</v>
      </c>
      <c r="E24844" s="7" t="n">
        <v>0</v>
      </c>
      <c r="F24844" s="7" t="n">
        <v>1</v>
      </c>
      <c r="G24844" s="7" t="n">
        <v>203.33</v>
      </c>
    </row>
    <row r="24845" customFormat="false" ht="15" hidden="false" customHeight="false" outlineLevel="0" collapsed="false">
      <c r="A24845" s="7" t="s">
        <v>34</v>
      </c>
      <c r="B24845" s="7" t="s">
        <v>338</v>
      </c>
      <c r="C24845" s="7" t="s">
        <v>1472</v>
      </c>
      <c r="D24845" s="7" t="n">
        <v>0</v>
      </c>
      <c r="E24845" s="7" t="n">
        <v>0</v>
      </c>
      <c r="F24845" s="7" t="n">
        <v>1</v>
      </c>
      <c r="G24845" s="7" t="n">
        <v>216.04</v>
      </c>
    </row>
    <row r="24846" customFormat="false" ht="15" hidden="false" customHeight="false" outlineLevel="0" collapsed="false">
      <c r="A24846" s="7" t="s">
        <v>34</v>
      </c>
      <c r="B24846" s="7" t="s">
        <v>338</v>
      </c>
      <c r="C24846" s="7" t="s">
        <v>1472</v>
      </c>
      <c r="D24846" s="7" t="n">
        <v>0</v>
      </c>
      <c r="E24846" s="7" t="n">
        <v>0</v>
      </c>
      <c r="F24846" s="7" t="n">
        <v>1</v>
      </c>
      <c r="G24846" s="7" t="n">
        <v>203.32</v>
      </c>
    </row>
    <row r="24847" customFormat="false" ht="15" hidden="false" customHeight="false" outlineLevel="0" collapsed="false">
      <c r="A24847" s="7" t="s">
        <v>34</v>
      </c>
      <c r="B24847" s="7" t="s">
        <v>338</v>
      </c>
      <c r="C24847" s="7" t="s">
        <v>1472</v>
      </c>
      <c r="D24847" s="7" t="n">
        <v>0</v>
      </c>
      <c r="E24847" s="7" t="n">
        <v>0</v>
      </c>
      <c r="F24847" s="7" t="n">
        <v>29</v>
      </c>
      <c r="G24847" s="7" t="n">
        <v>6660.95</v>
      </c>
    </row>
    <row r="24848" customFormat="false" ht="15" hidden="false" customHeight="false" outlineLevel="0" collapsed="false">
      <c r="A24848" s="7" t="s">
        <v>34</v>
      </c>
      <c r="B24848" s="7" t="s">
        <v>338</v>
      </c>
      <c r="C24848" s="7" t="s">
        <v>1472</v>
      </c>
      <c r="D24848" s="7" t="n">
        <v>0</v>
      </c>
      <c r="E24848" s="7" t="n">
        <v>0</v>
      </c>
      <c r="F24848" s="7" t="n">
        <v>1</v>
      </c>
      <c r="G24848" s="7" t="n">
        <v>203.32</v>
      </c>
    </row>
    <row r="24849" customFormat="false" ht="15" hidden="false" customHeight="false" outlineLevel="0" collapsed="false">
      <c r="A24849" s="7" t="s">
        <v>34</v>
      </c>
      <c r="B24849" s="7" t="s">
        <v>338</v>
      </c>
      <c r="C24849" s="7" t="s">
        <v>1472</v>
      </c>
      <c r="D24849" s="7" t="n">
        <v>0</v>
      </c>
      <c r="E24849" s="7" t="n">
        <v>0</v>
      </c>
      <c r="F24849" s="7" t="n">
        <v>1</v>
      </c>
      <c r="G24849" s="7" t="n">
        <v>203.33</v>
      </c>
    </row>
    <row r="24850" customFormat="false" ht="15" hidden="false" customHeight="false" outlineLevel="0" collapsed="false">
      <c r="A24850" s="7" t="s">
        <v>34</v>
      </c>
      <c r="B24850" s="7" t="s">
        <v>338</v>
      </c>
      <c r="C24850" s="7" t="s">
        <v>1472</v>
      </c>
      <c r="D24850" s="7" t="n">
        <v>0</v>
      </c>
      <c r="E24850" s="7" t="n">
        <v>0</v>
      </c>
      <c r="F24850" s="7" t="n">
        <v>1</v>
      </c>
      <c r="G24850" s="7" t="n">
        <v>254.16</v>
      </c>
    </row>
    <row r="24851" customFormat="false" ht="15" hidden="false" customHeight="false" outlineLevel="0" collapsed="false">
      <c r="A24851" s="7" t="s">
        <v>34</v>
      </c>
      <c r="B24851" s="7" t="s">
        <v>338</v>
      </c>
      <c r="C24851" s="7" t="s">
        <v>1472</v>
      </c>
      <c r="D24851" s="7" t="n">
        <v>0</v>
      </c>
      <c r="E24851" s="7" t="n">
        <v>0</v>
      </c>
      <c r="F24851" s="7" t="n">
        <v>2</v>
      </c>
      <c r="G24851" s="7" t="n">
        <v>508.3</v>
      </c>
    </row>
    <row r="24852" customFormat="false" ht="15" hidden="false" customHeight="false" outlineLevel="0" collapsed="false">
      <c r="A24852" s="7" t="s">
        <v>34</v>
      </c>
      <c r="B24852" s="7" t="s">
        <v>338</v>
      </c>
      <c r="C24852" s="7" t="s">
        <v>1472</v>
      </c>
      <c r="D24852" s="7" t="n">
        <v>0</v>
      </c>
      <c r="E24852" s="7" t="n">
        <v>0</v>
      </c>
      <c r="F24852" s="7" t="n">
        <v>1</v>
      </c>
      <c r="G24852" s="7" t="n">
        <v>203.32</v>
      </c>
    </row>
    <row r="24853" customFormat="false" ht="15" hidden="false" customHeight="false" outlineLevel="0" collapsed="false">
      <c r="A24853" s="7" t="s">
        <v>34</v>
      </c>
      <c r="B24853" s="7" t="s">
        <v>338</v>
      </c>
      <c r="C24853" s="7" t="s">
        <v>1472</v>
      </c>
      <c r="D24853" s="7" t="n">
        <v>0</v>
      </c>
      <c r="E24853" s="7" t="n">
        <v>0</v>
      </c>
      <c r="F24853" s="7" t="n">
        <v>1</v>
      </c>
      <c r="G24853" s="7" t="n">
        <v>203.33</v>
      </c>
    </row>
    <row r="24854" customFormat="false" ht="15" hidden="false" customHeight="false" outlineLevel="0" collapsed="false">
      <c r="A24854" s="7" t="s">
        <v>34</v>
      </c>
      <c r="B24854" s="7" t="s">
        <v>338</v>
      </c>
      <c r="C24854" s="7" t="s">
        <v>1472</v>
      </c>
      <c r="D24854" s="7" t="n">
        <v>0</v>
      </c>
      <c r="E24854" s="7" t="n">
        <v>0</v>
      </c>
      <c r="F24854" s="7" t="n">
        <v>4</v>
      </c>
      <c r="G24854" s="7" t="n">
        <v>1016.61</v>
      </c>
    </row>
    <row r="24855" customFormat="false" ht="15" hidden="false" customHeight="false" outlineLevel="0" collapsed="false">
      <c r="A24855" s="7" t="s">
        <v>34</v>
      </c>
      <c r="B24855" s="7" t="s">
        <v>338</v>
      </c>
      <c r="C24855" s="7" t="s">
        <v>1472</v>
      </c>
      <c r="D24855" s="7" t="n">
        <v>0</v>
      </c>
      <c r="E24855" s="7" t="n">
        <v>0</v>
      </c>
      <c r="F24855" s="7" t="n">
        <v>1</v>
      </c>
      <c r="G24855" s="7" t="n">
        <v>228.74</v>
      </c>
    </row>
    <row r="24856" customFormat="false" ht="15" hidden="false" customHeight="false" outlineLevel="0" collapsed="false">
      <c r="A24856" s="7" t="s">
        <v>34</v>
      </c>
      <c r="B24856" s="7" t="s">
        <v>338</v>
      </c>
      <c r="C24856" s="7" t="s">
        <v>1472</v>
      </c>
      <c r="D24856" s="7" t="n">
        <v>0</v>
      </c>
      <c r="E24856" s="7" t="n">
        <v>0</v>
      </c>
      <c r="F24856" s="7" t="n">
        <v>1</v>
      </c>
      <c r="G24856" s="7" t="n">
        <v>216.03</v>
      </c>
    </row>
    <row r="24857" customFormat="false" ht="15" hidden="false" customHeight="false" outlineLevel="0" collapsed="false">
      <c r="A24857" s="7" t="s">
        <v>34</v>
      </c>
      <c r="B24857" s="7" t="s">
        <v>338</v>
      </c>
      <c r="C24857" s="7" t="s">
        <v>1472</v>
      </c>
      <c r="D24857" s="7" t="n">
        <v>0</v>
      </c>
      <c r="E24857" s="7" t="n">
        <v>0</v>
      </c>
      <c r="F24857" s="7" t="n">
        <v>1</v>
      </c>
      <c r="G24857" s="7" t="n">
        <v>203.31</v>
      </c>
    </row>
    <row r="24858" customFormat="false" ht="15" hidden="false" customHeight="false" outlineLevel="0" collapsed="false">
      <c r="A24858" s="7" t="s">
        <v>34</v>
      </c>
      <c r="B24858" s="7" t="s">
        <v>338</v>
      </c>
      <c r="C24858" s="7" t="s">
        <v>1472</v>
      </c>
      <c r="D24858" s="7" t="n">
        <v>0</v>
      </c>
      <c r="E24858" s="7" t="n">
        <v>0</v>
      </c>
      <c r="F24858" s="7" t="n">
        <v>1</v>
      </c>
      <c r="G24858" s="7" t="n">
        <v>216.02</v>
      </c>
    </row>
    <row r="24859" customFormat="false" ht="15" hidden="false" customHeight="false" outlineLevel="0" collapsed="false">
      <c r="A24859" s="7" t="s">
        <v>34</v>
      </c>
      <c r="B24859" s="7" t="s">
        <v>338</v>
      </c>
      <c r="C24859" s="7" t="s">
        <v>1472</v>
      </c>
      <c r="D24859" s="7" t="n">
        <v>0</v>
      </c>
      <c r="E24859" s="7" t="n">
        <v>0</v>
      </c>
      <c r="F24859" s="7" t="n">
        <v>2</v>
      </c>
      <c r="G24859" s="7" t="n">
        <v>406.64</v>
      </c>
    </row>
    <row r="24860" customFormat="false" ht="15" hidden="false" customHeight="false" outlineLevel="0" collapsed="false">
      <c r="A24860" s="7" t="s">
        <v>34</v>
      </c>
      <c r="B24860" s="7" t="s">
        <v>338</v>
      </c>
      <c r="C24860" s="7" t="s">
        <v>1472</v>
      </c>
      <c r="D24860" s="7" t="n">
        <v>0</v>
      </c>
      <c r="E24860" s="7" t="n">
        <v>0</v>
      </c>
      <c r="F24860" s="7" t="n">
        <v>1</v>
      </c>
      <c r="G24860" s="7" t="n">
        <v>203.33</v>
      </c>
    </row>
    <row r="24861" customFormat="false" ht="15" hidden="false" customHeight="false" outlineLevel="0" collapsed="false">
      <c r="A24861" s="7" t="s">
        <v>34</v>
      </c>
      <c r="B24861" s="7" t="s">
        <v>338</v>
      </c>
      <c r="C24861" s="7" t="s">
        <v>1472</v>
      </c>
      <c r="D24861" s="7" t="n">
        <v>0</v>
      </c>
      <c r="E24861" s="7" t="n">
        <v>0</v>
      </c>
      <c r="F24861" s="7" t="n">
        <v>1</v>
      </c>
      <c r="G24861" s="7" t="n">
        <v>203.32</v>
      </c>
    </row>
    <row r="24862" customFormat="false" ht="15" hidden="false" customHeight="false" outlineLevel="0" collapsed="false">
      <c r="A24862" s="7" t="s">
        <v>34</v>
      </c>
      <c r="B24862" s="7" t="s">
        <v>338</v>
      </c>
      <c r="C24862" s="7" t="s">
        <v>1472</v>
      </c>
      <c r="D24862" s="7" t="n">
        <v>0</v>
      </c>
      <c r="E24862" s="7" t="n">
        <v>0</v>
      </c>
      <c r="F24862" s="7" t="n">
        <v>1</v>
      </c>
      <c r="G24862" s="7" t="n">
        <v>203.33</v>
      </c>
    </row>
    <row r="24863" customFormat="false" ht="15" hidden="false" customHeight="false" outlineLevel="0" collapsed="false">
      <c r="A24863" s="7" t="s">
        <v>34</v>
      </c>
      <c r="B24863" s="7" t="s">
        <v>338</v>
      </c>
      <c r="C24863" s="7" t="s">
        <v>1472</v>
      </c>
      <c r="D24863" s="7" t="n">
        <v>0</v>
      </c>
      <c r="E24863" s="7" t="n">
        <v>0</v>
      </c>
      <c r="F24863" s="7" t="n">
        <v>1</v>
      </c>
      <c r="G24863" s="7" t="n">
        <v>203.33</v>
      </c>
    </row>
    <row r="24864" customFormat="false" ht="15" hidden="false" customHeight="false" outlineLevel="0" collapsed="false">
      <c r="A24864" s="7" t="s">
        <v>34</v>
      </c>
      <c r="B24864" s="7" t="s">
        <v>338</v>
      </c>
      <c r="C24864" s="7" t="s">
        <v>1472</v>
      </c>
      <c r="D24864" s="7" t="n">
        <v>0</v>
      </c>
      <c r="E24864" s="7" t="n">
        <v>0</v>
      </c>
      <c r="F24864" s="7" t="n">
        <v>1</v>
      </c>
      <c r="G24864" s="7" t="n">
        <v>203.33</v>
      </c>
    </row>
    <row r="24865" customFormat="false" ht="15" hidden="false" customHeight="false" outlineLevel="0" collapsed="false">
      <c r="A24865" s="7" t="s">
        <v>34</v>
      </c>
      <c r="B24865" s="7" t="s">
        <v>338</v>
      </c>
      <c r="C24865" s="7" t="s">
        <v>1472</v>
      </c>
      <c r="D24865" s="7" t="n">
        <v>0</v>
      </c>
      <c r="E24865" s="7" t="n">
        <v>0</v>
      </c>
      <c r="F24865" s="7" t="n">
        <v>1</v>
      </c>
      <c r="G24865" s="7" t="n">
        <v>203.32</v>
      </c>
    </row>
    <row r="24866" customFormat="false" ht="15" hidden="false" customHeight="false" outlineLevel="0" collapsed="false">
      <c r="A24866" s="7" t="s">
        <v>34</v>
      </c>
      <c r="B24866" s="7" t="s">
        <v>338</v>
      </c>
      <c r="C24866" s="7" t="s">
        <v>1472</v>
      </c>
      <c r="D24866" s="7" t="n">
        <v>0</v>
      </c>
      <c r="E24866" s="7" t="n">
        <v>0</v>
      </c>
      <c r="F24866" s="7" t="n">
        <v>4</v>
      </c>
      <c r="G24866" s="7" t="n">
        <v>889.53</v>
      </c>
    </row>
    <row r="24867" customFormat="false" ht="15" hidden="false" customHeight="false" outlineLevel="0" collapsed="false">
      <c r="A24867" s="7" t="s">
        <v>34</v>
      </c>
      <c r="B24867" s="7" t="s">
        <v>338</v>
      </c>
      <c r="C24867" s="7" t="s">
        <v>1472</v>
      </c>
      <c r="D24867" s="7" t="n">
        <v>0</v>
      </c>
      <c r="E24867" s="7" t="n">
        <v>0</v>
      </c>
      <c r="F24867" s="7" t="n">
        <v>1</v>
      </c>
      <c r="G24867" s="7" t="n">
        <v>216.03</v>
      </c>
    </row>
    <row r="24868" customFormat="false" ht="15" hidden="false" customHeight="false" outlineLevel="0" collapsed="false">
      <c r="A24868" s="7" t="s">
        <v>34</v>
      </c>
      <c r="B24868" s="7" t="s">
        <v>352</v>
      </c>
      <c r="C24868" s="7" t="s">
        <v>1472</v>
      </c>
      <c r="D24868" s="7" t="n">
        <v>0</v>
      </c>
      <c r="E24868" s="7" t="n">
        <v>0</v>
      </c>
      <c r="F24868" s="7" t="n">
        <v>1</v>
      </c>
      <c r="G24868" s="7" t="n">
        <v>228.74</v>
      </c>
    </row>
    <row r="24869" customFormat="false" ht="15" hidden="false" customHeight="false" outlineLevel="0" collapsed="false">
      <c r="A24869" s="7" t="s">
        <v>34</v>
      </c>
      <c r="B24869" s="7" t="s">
        <v>352</v>
      </c>
      <c r="C24869" s="7" t="s">
        <v>1472</v>
      </c>
      <c r="D24869" s="7" t="n">
        <v>0</v>
      </c>
      <c r="E24869" s="7" t="n">
        <v>0</v>
      </c>
      <c r="F24869" s="7" t="n">
        <v>2</v>
      </c>
      <c r="G24869" s="7" t="n">
        <v>406.64</v>
      </c>
    </row>
    <row r="24870" customFormat="false" ht="15" hidden="false" customHeight="false" outlineLevel="0" collapsed="false">
      <c r="A24870" s="7" t="s">
        <v>34</v>
      </c>
      <c r="B24870" s="7" t="s">
        <v>352</v>
      </c>
      <c r="C24870" s="7" t="s">
        <v>1472</v>
      </c>
      <c r="D24870" s="7" t="n">
        <v>0</v>
      </c>
      <c r="E24870" s="7" t="n">
        <v>0</v>
      </c>
      <c r="F24870" s="7" t="n">
        <v>1</v>
      </c>
      <c r="G24870" s="7" t="n">
        <v>203.33</v>
      </c>
    </row>
    <row r="24871" customFormat="false" ht="15" hidden="false" customHeight="false" outlineLevel="0" collapsed="false">
      <c r="A24871" s="7" t="s">
        <v>34</v>
      </c>
      <c r="B24871" s="7" t="s">
        <v>352</v>
      </c>
      <c r="C24871" s="7" t="s">
        <v>1472</v>
      </c>
      <c r="D24871" s="7" t="n">
        <v>0</v>
      </c>
      <c r="E24871" s="7" t="n">
        <v>0</v>
      </c>
      <c r="F24871" s="7" t="n">
        <v>1</v>
      </c>
      <c r="G24871" s="7" t="n">
        <v>203.32</v>
      </c>
    </row>
    <row r="24872" customFormat="false" ht="15" hidden="false" customHeight="false" outlineLevel="0" collapsed="false">
      <c r="A24872" s="7" t="s">
        <v>34</v>
      </c>
      <c r="B24872" s="7" t="s">
        <v>352</v>
      </c>
      <c r="C24872" s="7" t="s">
        <v>1472</v>
      </c>
      <c r="D24872" s="7" t="n">
        <v>20</v>
      </c>
      <c r="E24872" s="7" t="n">
        <v>4523.87</v>
      </c>
      <c r="F24872" s="7" t="n">
        <v>3</v>
      </c>
      <c r="G24872" s="7" t="n">
        <v>254.16</v>
      </c>
    </row>
    <row r="24873" customFormat="false" ht="15" hidden="false" customHeight="false" outlineLevel="0" collapsed="false">
      <c r="A24873" s="7" t="s">
        <v>34</v>
      </c>
      <c r="B24873" s="7" t="s">
        <v>352</v>
      </c>
      <c r="C24873" s="7" t="s">
        <v>1472</v>
      </c>
      <c r="D24873" s="7" t="n">
        <v>0</v>
      </c>
      <c r="E24873" s="7" t="n">
        <v>0</v>
      </c>
      <c r="F24873" s="7" t="n">
        <v>1</v>
      </c>
      <c r="G24873" s="7" t="n">
        <v>254.15</v>
      </c>
    </row>
    <row r="24874" customFormat="false" ht="15" hidden="false" customHeight="false" outlineLevel="0" collapsed="false">
      <c r="A24874" s="7" t="s">
        <v>34</v>
      </c>
      <c r="B24874" s="7" t="s">
        <v>352</v>
      </c>
      <c r="C24874" s="7" t="s">
        <v>1472</v>
      </c>
      <c r="D24874" s="7" t="n">
        <v>0</v>
      </c>
      <c r="E24874" s="7" t="n">
        <v>0</v>
      </c>
      <c r="F24874" s="7" t="n">
        <v>10</v>
      </c>
      <c r="G24874" s="7" t="n">
        <v>2363.58</v>
      </c>
    </row>
    <row r="24875" customFormat="false" ht="15" hidden="false" customHeight="false" outlineLevel="0" collapsed="false">
      <c r="A24875" s="7" t="s">
        <v>34</v>
      </c>
      <c r="B24875" s="7" t="s">
        <v>352</v>
      </c>
      <c r="C24875" s="7" t="s">
        <v>1472</v>
      </c>
      <c r="D24875" s="7" t="n">
        <v>0</v>
      </c>
      <c r="E24875" s="7" t="n">
        <v>0</v>
      </c>
      <c r="F24875" s="7" t="n">
        <v>1</v>
      </c>
      <c r="G24875" s="7" t="n">
        <v>254.15</v>
      </c>
    </row>
    <row r="24876" customFormat="false" ht="15" hidden="false" customHeight="false" outlineLevel="0" collapsed="false">
      <c r="A24876" s="7" t="s">
        <v>34</v>
      </c>
      <c r="B24876" s="7" t="s">
        <v>352</v>
      </c>
      <c r="C24876" s="7" t="s">
        <v>1472</v>
      </c>
      <c r="D24876" s="7" t="n">
        <v>0</v>
      </c>
      <c r="E24876" s="7" t="n">
        <v>0</v>
      </c>
      <c r="F24876" s="7" t="n">
        <v>1</v>
      </c>
      <c r="G24876" s="7" t="n">
        <v>203.32</v>
      </c>
    </row>
    <row r="24877" customFormat="false" ht="15" hidden="false" customHeight="false" outlineLevel="0" collapsed="false">
      <c r="A24877" s="7" t="s">
        <v>34</v>
      </c>
      <c r="B24877" s="7" t="s">
        <v>352</v>
      </c>
      <c r="C24877" s="7" t="s">
        <v>1472</v>
      </c>
      <c r="D24877" s="7" t="n">
        <v>0</v>
      </c>
      <c r="E24877" s="7" t="n">
        <v>0</v>
      </c>
      <c r="F24877" s="7" t="n">
        <v>1</v>
      </c>
      <c r="G24877" s="7" t="n">
        <v>203.33</v>
      </c>
    </row>
    <row r="24878" customFormat="false" ht="15" hidden="false" customHeight="false" outlineLevel="0" collapsed="false">
      <c r="A24878" s="7" t="s">
        <v>34</v>
      </c>
      <c r="B24878" s="7" t="s">
        <v>352</v>
      </c>
      <c r="C24878" s="7" t="s">
        <v>1472</v>
      </c>
      <c r="D24878" s="7" t="n">
        <v>0</v>
      </c>
      <c r="E24878" s="7" t="n">
        <v>0</v>
      </c>
      <c r="F24878" s="7" t="n">
        <v>1</v>
      </c>
      <c r="G24878" s="7" t="n">
        <v>228.74</v>
      </c>
    </row>
    <row r="24879" customFormat="false" ht="15" hidden="false" customHeight="false" outlineLevel="0" collapsed="false">
      <c r="A24879" s="7" t="s">
        <v>34</v>
      </c>
      <c r="B24879" s="7" t="s">
        <v>352</v>
      </c>
      <c r="C24879" s="7" t="s">
        <v>1472</v>
      </c>
      <c r="D24879" s="7" t="n">
        <v>3</v>
      </c>
      <c r="E24879" s="7" t="n">
        <v>670.19</v>
      </c>
      <c r="F24879" s="7" t="n">
        <v>0</v>
      </c>
      <c r="G24879" s="7" t="n">
        <v>0</v>
      </c>
    </row>
    <row r="24880" customFormat="false" ht="15" hidden="false" customHeight="false" outlineLevel="0" collapsed="false">
      <c r="A24880" s="7" t="s">
        <v>34</v>
      </c>
      <c r="B24880" s="7" t="s">
        <v>352</v>
      </c>
      <c r="C24880" s="7" t="s">
        <v>1472</v>
      </c>
      <c r="D24880" s="7" t="n">
        <v>0</v>
      </c>
      <c r="E24880" s="7" t="n">
        <v>0</v>
      </c>
      <c r="F24880" s="7" t="n">
        <v>1</v>
      </c>
      <c r="G24880" s="7" t="n">
        <v>254.15</v>
      </c>
    </row>
    <row r="24881" customFormat="false" ht="15" hidden="false" customHeight="false" outlineLevel="0" collapsed="false">
      <c r="A24881" s="7" t="s">
        <v>34</v>
      </c>
      <c r="B24881" s="7" t="s">
        <v>352</v>
      </c>
      <c r="C24881" s="7" t="s">
        <v>1472</v>
      </c>
      <c r="D24881" s="7" t="n">
        <v>0</v>
      </c>
      <c r="E24881" s="7" t="n">
        <v>0</v>
      </c>
      <c r="F24881" s="7" t="n">
        <v>2</v>
      </c>
      <c r="G24881" s="7" t="n">
        <v>406.64</v>
      </c>
    </row>
    <row r="24882" customFormat="false" ht="15" hidden="false" customHeight="false" outlineLevel="0" collapsed="false">
      <c r="A24882" s="7" t="s">
        <v>34</v>
      </c>
      <c r="B24882" s="7" t="s">
        <v>352</v>
      </c>
      <c r="C24882" s="7" t="s">
        <v>1472</v>
      </c>
      <c r="D24882" s="7" t="n">
        <v>0</v>
      </c>
      <c r="E24882" s="7" t="n">
        <v>0</v>
      </c>
      <c r="F24882" s="7" t="n">
        <v>1</v>
      </c>
      <c r="G24882" s="7" t="n">
        <v>254.15</v>
      </c>
    </row>
    <row r="24883" customFormat="false" ht="15" hidden="false" customHeight="false" outlineLevel="0" collapsed="false">
      <c r="A24883" s="7" t="s">
        <v>34</v>
      </c>
      <c r="B24883" s="7" t="s">
        <v>352</v>
      </c>
      <c r="C24883" s="7" t="s">
        <v>1472</v>
      </c>
      <c r="D24883" s="7" t="n">
        <v>0</v>
      </c>
      <c r="E24883" s="7" t="n">
        <v>0</v>
      </c>
      <c r="F24883" s="7" t="n">
        <v>2</v>
      </c>
      <c r="G24883" s="7" t="n">
        <v>482.88</v>
      </c>
    </row>
    <row r="24884" customFormat="false" ht="15" hidden="false" customHeight="false" outlineLevel="0" collapsed="false">
      <c r="A24884" s="7" t="s">
        <v>34</v>
      </c>
      <c r="B24884" s="7" t="s">
        <v>352</v>
      </c>
      <c r="C24884" s="7" t="s">
        <v>1472</v>
      </c>
      <c r="D24884" s="7" t="n">
        <v>1</v>
      </c>
      <c r="E24884" s="7" t="n">
        <v>204.16</v>
      </c>
      <c r="F24884" s="7" t="n">
        <v>0</v>
      </c>
      <c r="G24884" s="7" t="n">
        <v>0</v>
      </c>
    </row>
    <row r="24885" customFormat="false" ht="15" hidden="false" customHeight="false" outlineLevel="0" collapsed="false">
      <c r="A24885" s="7" t="s">
        <v>34</v>
      </c>
      <c r="B24885" s="7" t="s">
        <v>352</v>
      </c>
      <c r="C24885" s="7" t="s">
        <v>1472</v>
      </c>
      <c r="D24885" s="7" t="n">
        <v>0</v>
      </c>
      <c r="E24885" s="7" t="n">
        <v>0</v>
      </c>
      <c r="F24885" s="7" t="n">
        <v>1</v>
      </c>
      <c r="G24885" s="7" t="n">
        <v>254.16</v>
      </c>
    </row>
    <row r="24886" customFormat="false" ht="15" hidden="false" customHeight="false" outlineLevel="0" collapsed="false">
      <c r="A24886" s="7" t="s">
        <v>34</v>
      </c>
      <c r="B24886" s="7" t="s">
        <v>352</v>
      </c>
      <c r="C24886" s="7" t="s">
        <v>1472</v>
      </c>
      <c r="D24886" s="7" t="n">
        <v>0</v>
      </c>
      <c r="E24886" s="7" t="n">
        <v>0</v>
      </c>
      <c r="F24886" s="7" t="n">
        <v>1</v>
      </c>
      <c r="G24886" s="7" t="n">
        <v>203.32</v>
      </c>
    </row>
    <row r="24887" customFormat="false" ht="15" hidden="false" customHeight="false" outlineLevel="0" collapsed="false">
      <c r="A24887" s="7" t="s">
        <v>34</v>
      </c>
      <c r="B24887" s="7" t="s">
        <v>352</v>
      </c>
      <c r="C24887" s="7" t="s">
        <v>1472</v>
      </c>
      <c r="D24887" s="7" t="n">
        <v>0</v>
      </c>
      <c r="E24887" s="7" t="n">
        <v>0</v>
      </c>
      <c r="F24887" s="7" t="n">
        <v>1</v>
      </c>
      <c r="G24887" s="7" t="n">
        <v>203.32</v>
      </c>
    </row>
    <row r="24888" customFormat="false" ht="15" hidden="false" customHeight="false" outlineLevel="0" collapsed="false">
      <c r="A24888" s="7" t="s">
        <v>34</v>
      </c>
      <c r="B24888" s="7" t="s">
        <v>372</v>
      </c>
      <c r="C24888" s="7" t="s">
        <v>1472</v>
      </c>
      <c r="D24888" s="7" t="n">
        <v>0</v>
      </c>
      <c r="E24888" s="7" t="n">
        <v>0</v>
      </c>
      <c r="F24888" s="7" t="n">
        <v>1</v>
      </c>
      <c r="G24888" s="7" t="n">
        <v>254.16</v>
      </c>
    </row>
    <row r="24889" customFormat="false" ht="15" hidden="false" customHeight="false" outlineLevel="0" collapsed="false">
      <c r="A24889" s="7" t="s">
        <v>34</v>
      </c>
      <c r="B24889" s="7" t="s">
        <v>372</v>
      </c>
      <c r="C24889" s="7" t="s">
        <v>1472</v>
      </c>
      <c r="D24889" s="7" t="n">
        <v>0</v>
      </c>
      <c r="E24889" s="7" t="n">
        <v>0</v>
      </c>
      <c r="F24889" s="7" t="n">
        <v>1</v>
      </c>
      <c r="G24889" s="7" t="n">
        <v>194.25</v>
      </c>
    </row>
    <row r="24890" customFormat="false" ht="15" hidden="false" customHeight="false" outlineLevel="0" collapsed="false">
      <c r="A24890" s="7" t="s">
        <v>34</v>
      </c>
      <c r="B24890" s="7" t="s">
        <v>372</v>
      </c>
      <c r="C24890" s="7" t="s">
        <v>1472</v>
      </c>
      <c r="D24890" s="7" t="n">
        <v>0</v>
      </c>
      <c r="E24890" s="7" t="n">
        <v>0</v>
      </c>
      <c r="F24890" s="7" t="n">
        <v>1</v>
      </c>
      <c r="G24890" s="7" t="n">
        <v>254.15</v>
      </c>
    </row>
    <row r="24891" customFormat="false" ht="15" hidden="false" customHeight="false" outlineLevel="0" collapsed="false">
      <c r="A24891" s="7" t="s">
        <v>34</v>
      </c>
      <c r="B24891" s="7" t="s">
        <v>372</v>
      </c>
      <c r="C24891" s="7" t="s">
        <v>1472</v>
      </c>
      <c r="D24891" s="7" t="n">
        <v>0</v>
      </c>
      <c r="E24891" s="7" t="n">
        <v>0</v>
      </c>
      <c r="F24891" s="7" t="n">
        <v>1</v>
      </c>
      <c r="G24891" s="7" t="n">
        <v>228.74</v>
      </c>
    </row>
    <row r="24892" customFormat="false" ht="15" hidden="false" customHeight="false" outlineLevel="0" collapsed="false">
      <c r="A24892" s="7" t="s">
        <v>34</v>
      </c>
      <c r="B24892" s="7" t="s">
        <v>372</v>
      </c>
      <c r="C24892" s="7" t="s">
        <v>1472</v>
      </c>
      <c r="D24892" s="7" t="n">
        <v>0</v>
      </c>
      <c r="E24892" s="7" t="n">
        <v>0</v>
      </c>
      <c r="F24892" s="7" t="n">
        <v>1</v>
      </c>
      <c r="G24892" s="7" t="n">
        <v>216.04</v>
      </c>
    </row>
    <row r="24893" customFormat="false" ht="15" hidden="false" customHeight="false" outlineLevel="0" collapsed="false">
      <c r="A24893" s="7" t="s">
        <v>34</v>
      </c>
      <c r="B24893" s="7" t="s">
        <v>372</v>
      </c>
      <c r="C24893" s="7" t="s">
        <v>1472</v>
      </c>
      <c r="D24893" s="7" t="n">
        <v>0</v>
      </c>
      <c r="E24893" s="7" t="n">
        <v>0</v>
      </c>
      <c r="F24893" s="7" t="n">
        <v>1</v>
      </c>
      <c r="G24893" s="7" t="n">
        <v>254.15</v>
      </c>
    </row>
    <row r="24894" customFormat="false" ht="15" hidden="false" customHeight="false" outlineLevel="0" collapsed="false">
      <c r="A24894" s="7" t="s">
        <v>34</v>
      </c>
      <c r="B24894" s="7" t="s">
        <v>372</v>
      </c>
      <c r="C24894" s="7" t="s">
        <v>1472</v>
      </c>
      <c r="D24894" s="7" t="n">
        <v>0</v>
      </c>
      <c r="E24894" s="7" t="n">
        <v>0</v>
      </c>
      <c r="F24894" s="7" t="n">
        <v>1</v>
      </c>
      <c r="G24894" s="7" t="n">
        <v>254.16</v>
      </c>
    </row>
    <row r="24895" customFormat="false" ht="15" hidden="false" customHeight="false" outlineLevel="0" collapsed="false">
      <c r="A24895" s="7" t="s">
        <v>34</v>
      </c>
      <c r="B24895" s="7" t="s">
        <v>372</v>
      </c>
      <c r="C24895" s="7" t="s">
        <v>1472</v>
      </c>
      <c r="D24895" s="7" t="n">
        <v>0</v>
      </c>
      <c r="E24895" s="7" t="n">
        <v>0</v>
      </c>
      <c r="F24895" s="7" t="n">
        <v>14</v>
      </c>
      <c r="G24895" s="7" t="n">
        <v>3134.06</v>
      </c>
    </row>
    <row r="24896" customFormat="false" ht="15" hidden="false" customHeight="false" outlineLevel="0" collapsed="false">
      <c r="A24896" s="7" t="s">
        <v>34</v>
      </c>
      <c r="B24896" s="7" t="s">
        <v>372</v>
      </c>
      <c r="C24896" s="7" t="s">
        <v>1472</v>
      </c>
      <c r="D24896" s="7" t="n">
        <v>0</v>
      </c>
      <c r="E24896" s="7" t="n">
        <v>0</v>
      </c>
      <c r="F24896" s="7" t="n">
        <v>1</v>
      </c>
      <c r="G24896" s="7" t="n">
        <v>203.32</v>
      </c>
    </row>
    <row r="24897" customFormat="false" ht="15" hidden="false" customHeight="false" outlineLevel="0" collapsed="false">
      <c r="A24897" s="7" t="s">
        <v>34</v>
      </c>
      <c r="B24897" s="7" t="s">
        <v>372</v>
      </c>
      <c r="C24897" s="7" t="s">
        <v>1472</v>
      </c>
      <c r="D24897" s="7" t="n">
        <v>25</v>
      </c>
      <c r="E24897" s="7" t="n">
        <v>5451.53</v>
      </c>
      <c r="F24897" s="7" t="n">
        <v>5</v>
      </c>
      <c r="G24897" s="7" t="n">
        <v>1143.68</v>
      </c>
    </row>
    <row r="24898" customFormat="false" ht="15" hidden="false" customHeight="false" outlineLevel="0" collapsed="false">
      <c r="A24898" s="7" t="s">
        <v>34</v>
      </c>
      <c r="B24898" s="7" t="s">
        <v>372</v>
      </c>
      <c r="C24898" s="7" t="s">
        <v>1472</v>
      </c>
      <c r="D24898" s="7" t="n">
        <v>0</v>
      </c>
      <c r="E24898" s="7" t="n">
        <v>0</v>
      </c>
      <c r="F24898" s="7" t="n">
        <v>1</v>
      </c>
      <c r="G24898" s="7" t="n">
        <v>254.15</v>
      </c>
    </row>
    <row r="24899" customFormat="false" ht="15" hidden="false" customHeight="false" outlineLevel="0" collapsed="false">
      <c r="A24899" s="7" t="s">
        <v>34</v>
      </c>
      <c r="B24899" s="7" t="s">
        <v>372</v>
      </c>
      <c r="C24899" s="7" t="s">
        <v>1472</v>
      </c>
      <c r="D24899" s="7" t="n">
        <v>0</v>
      </c>
      <c r="E24899" s="7" t="n">
        <v>0</v>
      </c>
      <c r="F24899" s="7" t="n">
        <v>1</v>
      </c>
      <c r="G24899" s="7" t="n">
        <v>203.33</v>
      </c>
    </row>
    <row r="24900" customFormat="false" ht="15" hidden="false" customHeight="false" outlineLevel="0" collapsed="false">
      <c r="A24900" s="7" t="s">
        <v>34</v>
      </c>
      <c r="B24900" s="7" t="s">
        <v>372</v>
      </c>
      <c r="C24900" s="7" t="s">
        <v>1472</v>
      </c>
      <c r="D24900" s="7" t="n">
        <v>0</v>
      </c>
      <c r="E24900" s="7" t="n">
        <v>0</v>
      </c>
      <c r="F24900" s="7" t="n">
        <v>1</v>
      </c>
      <c r="G24900" s="7" t="n">
        <v>203.33</v>
      </c>
    </row>
    <row r="24901" customFormat="false" ht="15" hidden="false" customHeight="false" outlineLevel="0" collapsed="false">
      <c r="A24901" s="7" t="s">
        <v>34</v>
      </c>
      <c r="B24901" s="7" t="s">
        <v>372</v>
      </c>
      <c r="C24901" s="7" t="s">
        <v>1472</v>
      </c>
      <c r="D24901" s="7" t="n">
        <v>0</v>
      </c>
      <c r="E24901" s="7" t="n">
        <v>0</v>
      </c>
      <c r="F24901" s="7" t="n">
        <v>2</v>
      </c>
      <c r="G24901" s="7" t="n">
        <v>509</v>
      </c>
    </row>
    <row r="24902" customFormat="false" ht="15" hidden="false" customHeight="false" outlineLevel="0" collapsed="false">
      <c r="A24902" s="7" t="s">
        <v>34</v>
      </c>
      <c r="B24902" s="7" t="s">
        <v>372</v>
      </c>
      <c r="C24902" s="7" t="s">
        <v>1472</v>
      </c>
      <c r="D24902" s="7" t="n">
        <v>5</v>
      </c>
      <c r="E24902" s="7" t="n">
        <v>1203.87</v>
      </c>
      <c r="F24902" s="7" t="n">
        <v>0</v>
      </c>
      <c r="G24902" s="7" t="n">
        <v>0</v>
      </c>
    </row>
    <row r="24903" customFormat="false" ht="15" hidden="false" customHeight="false" outlineLevel="0" collapsed="false">
      <c r="A24903" s="7" t="s">
        <v>34</v>
      </c>
      <c r="B24903" s="7" t="s">
        <v>372</v>
      </c>
      <c r="C24903" s="7" t="s">
        <v>1472</v>
      </c>
      <c r="D24903" s="7" t="n">
        <v>0</v>
      </c>
      <c r="E24903" s="7" t="n">
        <v>0</v>
      </c>
      <c r="F24903" s="7" t="n">
        <v>1</v>
      </c>
      <c r="G24903" s="7" t="n">
        <v>228.74</v>
      </c>
    </row>
    <row r="24904" customFormat="false" ht="15" hidden="false" customHeight="false" outlineLevel="0" collapsed="false">
      <c r="A24904" s="7" t="s">
        <v>34</v>
      </c>
      <c r="B24904" s="7" t="s">
        <v>372</v>
      </c>
      <c r="C24904" s="7" t="s">
        <v>1472</v>
      </c>
      <c r="D24904" s="7" t="n">
        <v>0</v>
      </c>
      <c r="E24904" s="7" t="n">
        <v>0</v>
      </c>
      <c r="F24904" s="7" t="n">
        <v>1</v>
      </c>
      <c r="G24904" s="7" t="n">
        <v>254.16</v>
      </c>
    </row>
    <row r="24905" customFormat="false" ht="15" hidden="false" customHeight="false" outlineLevel="0" collapsed="false">
      <c r="A24905" s="7" t="s">
        <v>34</v>
      </c>
      <c r="B24905" s="7" t="s">
        <v>372</v>
      </c>
      <c r="C24905" s="7" t="s">
        <v>1472</v>
      </c>
      <c r="D24905" s="7" t="n">
        <v>0</v>
      </c>
      <c r="E24905" s="7" t="n">
        <v>0</v>
      </c>
      <c r="F24905" s="7" t="n">
        <v>3</v>
      </c>
      <c r="G24905" s="7" t="n">
        <v>660.79</v>
      </c>
    </row>
    <row r="24906" customFormat="false" ht="15" hidden="false" customHeight="false" outlineLevel="0" collapsed="false">
      <c r="A24906" s="7" t="s">
        <v>34</v>
      </c>
      <c r="B24906" s="7" t="s">
        <v>372</v>
      </c>
      <c r="C24906" s="7" t="s">
        <v>1472</v>
      </c>
      <c r="D24906" s="7" t="n">
        <v>0</v>
      </c>
      <c r="E24906" s="7" t="n">
        <v>0</v>
      </c>
      <c r="F24906" s="7" t="n">
        <v>1</v>
      </c>
      <c r="G24906" s="7" t="n">
        <v>203.33</v>
      </c>
    </row>
    <row r="24907" customFormat="false" ht="15" hidden="false" customHeight="false" outlineLevel="0" collapsed="false">
      <c r="A24907" s="7" t="s">
        <v>34</v>
      </c>
      <c r="B24907" s="7" t="s">
        <v>372</v>
      </c>
      <c r="C24907" s="7" t="s">
        <v>1472</v>
      </c>
      <c r="D24907" s="7" t="n">
        <v>0</v>
      </c>
      <c r="E24907" s="7" t="n">
        <v>0</v>
      </c>
      <c r="F24907" s="7" t="n">
        <v>1</v>
      </c>
      <c r="G24907" s="7" t="n">
        <v>254.16</v>
      </c>
    </row>
    <row r="24908" customFormat="false" ht="15" hidden="false" customHeight="false" outlineLevel="0" collapsed="false">
      <c r="A24908" s="7" t="s">
        <v>34</v>
      </c>
      <c r="B24908" s="7" t="s">
        <v>372</v>
      </c>
      <c r="C24908" s="7" t="s">
        <v>1472</v>
      </c>
      <c r="D24908" s="7" t="n">
        <v>0</v>
      </c>
      <c r="E24908" s="7" t="n">
        <v>0</v>
      </c>
      <c r="F24908" s="7" t="n">
        <v>1</v>
      </c>
      <c r="G24908" s="7" t="n">
        <v>203.33</v>
      </c>
    </row>
    <row r="24909" customFormat="false" ht="15" hidden="false" customHeight="false" outlineLevel="0" collapsed="false">
      <c r="A24909" s="7" t="s">
        <v>34</v>
      </c>
      <c r="B24909" s="7" t="s">
        <v>372</v>
      </c>
      <c r="C24909" s="7" t="s">
        <v>1472</v>
      </c>
      <c r="D24909" s="7" t="n">
        <v>0</v>
      </c>
      <c r="E24909" s="7" t="n">
        <v>0</v>
      </c>
      <c r="F24909" s="7" t="n">
        <v>1</v>
      </c>
      <c r="G24909" s="7" t="n">
        <v>254.15</v>
      </c>
    </row>
    <row r="24910" customFormat="false" ht="15" hidden="false" customHeight="false" outlineLevel="0" collapsed="false">
      <c r="A24910" s="7" t="s">
        <v>34</v>
      </c>
      <c r="B24910" s="7" t="s">
        <v>372</v>
      </c>
      <c r="C24910" s="7" t="s">
        <v>1472</v>
      </c>
      <c r="D24910" s="7" t="n">
        <v>0</v>
      </c>
      <c r="E24910" s="7" t="n">
        <v>0</v>
      </c>
      <c r="F24910" s="7" t="n">
        <v>1</v>
      </c>
      <c r="G24910" s="7" t="n">
        <v>203.32</v>
      </c>
    </row>
    <row r="24911" customFormat="false" ht="15" hidden="false" customHeight="false" outlineLevel="0" collapsed="false">
      <c r="A24911" s="7" t="s">
        <v>34</v>
      </c>
      <c r="B24911" s="7" t="s">
        <v>372</v>
      </c>
      <c r="C24911" s="7" t="s">
        <v>1472</v>
      </c>
      <c r="D24911" s="7" t="n">
        <v>0</v>
      </c>
      <c r="E24911" s="7" t="n">
        <v>0</v>
      </c>
      <c r="F24911" s="7" t="n">
        <v>1</v>
      </c>
      <c r="G24911" s="7" t="n">
        <v>203.32</v>
      </c>
    </row>
    <row r="24912" customFormat="false" ht="15" hidden="false" customHeight="false" outlineLevel="0" collapsed="false">
      <c r="A24912" s="7" t="s">
        <v>34</v>
      </c>
      <c r="B24912" s="7" t="s">
        <v>372</v>
      </c>
      <c r="C24912" s="7" t="s">
        <v>1472</v>
      </c>
      <c r="D24912" s="7" t="n">
        <v>0</v>
      </c>
      <c r="E24912" s="7" t="n">
        <v>0</v>
      </c>
      <c r="F24912" s="7" t="n">
        <v>1</v>
      </c>
      <c r="G24912" s="7" t="n">
        <v>203.32</v>
      </c>
    </row>
    <row r="24913" customFormat="false" ht="15" hidden="false" customHeight="false" outlineLevel="0" collapsed="false">
      <c r="A24913" s="7" t="s">
        <v>34</v>
      </c>
      <c r="B24913" s="7" t="s">
        <v>468</v>
      </c>
      <c r="C24913" s="7" t="s">
        <v>1472</v>
      </c>
      <c r="D24913" s="7" t="n">
        <v>0</v>
      </c>
      <c r="E24913" s="7" t="n">
        <v>0</v>
      </c>
      <c r="F24913" s="7" t="n">
        <v>10</v>
      </c>
      <c r="G24913" s="7" t="n">
        <v>2134.86</v>
      </c>
    </row>
    <row r="24914" customFormat="false" ht="15" hidden="false" customHeight="false" outlineLevel="0" collapsed="false">
      <c r="A24914" s="7" t="s">
        <v>34</v>
      </c>
      <c r="B24914" s="7" t="s">
        <v>468</v>
      </c>
      <c r="C24914" s="7" t="s">
        <v>1472</v>
      </c>
      <c r="D24914" s="7" t="n">
        <v>17</v>
      </c>
      <c r="E24914" s="7" t="n">
        <v>3863.08</v>
      </c>
      <c r="F24914" s="7" t="n">
        <v>1</v>
      </c>
      <c r="G24914" s="7" t="n">
        <v>254.15</v>
      </c>
    </row>
    <row r="24915" customFormat="false" ht="15" hidden="false" customHeight="false" outlineLevel="0" collapsed="false">
      <c r="A24915" s="7" t="s">
        <v>34</v>
      </c>
      <c r="B24915" s="7" t="s">
        <v>468</v>
      </c>
      <c r="C24915" s="7" t="s">
        <v>1472</v>
      </c>
      <c r="D24915" s="7" t="n">
        <v>0</v>
      </c>
      <c r="E24915" s="7" t="n">
        <v>0</v>
      </c>
      <c r="F24915" s="7" t="n">
        <v>1</v>
      </c>
      <c r="G24915" s="7" t="n">
        <v>254.15</v>
      </c>
    </row>
    <row r="24916" customFormat="false" ht="15" hidden="false" customHeight="false" outlineLevel="0" collapsed="false">
      <c r="A24916" s="7" t="s">
        <v>34</v>
      </c>
      <c r="B24916" s="7" t="s">
        <v>468</v>
      </c>
      <c r="C24916" s="7" t="s">
        <v>1472</v>
      </c>
      <c r="D24916" s="7" t="n">
        <v>0</v>
      </c>
      <c r="E24916" s="7" t="n">
        <v>0</v>
      </c>
      <c r="F24916" s="7" t="n">
        <v>1</v>
      </c>
      <c r="G24916" s="7" t="n">
        <v>254.16</v>
      </c>
    </row>
    <row r="24917" customFormat="false" ht="15" hidden="false" customHeight="false" outlineLevel="0" collapsed="false">
      <c r="A24917" s="7" t="s">
        <v>34</v>
      </c>
      <c r="B24917" s="7" t="s">
        <v>468</v>
      </c>
      <c r="C24917" s="7" t="s">
        <v>1472</v>
      </c>
      <c r="D24917" s="7" t="n">
        <v>2</v>
      </c>
      <c r="E24917" s="7" t="n">
        <v>496.44</v>
      </c>
      <c r="F24917" s="7" t="n">
        <v>0</v>
      </c>
      <c r="G24917" s="7" t="n">
        <v>0</v>
      </c>
    </row>
    <row r="24918" customFormat="false" ht="15" hidden="false" customHeight="false" outlineLevel="0" collapsed="false">
      <c r="A24918" s="7" t="s">
        <v>34</v>
      </c>
      <c r="B24918" s="7" t="s">
        <v>468</v>
      </c>
      <c r="C24918" s="7" t="s">
        <v>1472</v>
      </c>
      <c r="D24918" s="7" t="n">
        <v>0</v>
      </c>
      <c r="E24918" s="7" t="n">
        <v>0</v>
      </c>
      <c r="F24918" s="7" t="n">
        <v>1</v>
      </c>
      <c r="G24918" s="7" t="n">
        <v>203.33</v>
      </c>
    </row>
    <row r="24919" customFormat="false" ht="15" hidden="false" customHeight="false" outlineLevel="0" collapsed="false">
      <c r="A24919" s="7" t="s">
        <v>34</v>
      </c>
      <c r="B24919" s="7" t="s">
        <v>468</v>
      </c>
      <c r="C24919" s="7" t="s">
        <v>1472</v>
      </c>
      <c r="D24919" s="7" t="n">
        <v>0</v>
      </c>
      <c r="E24919" s="7" t="n">
        <v>0</v>
      </c>
      <c r="F24919" s="7" t="n">
        <v>1</v>
      </c>
      <c r="G24919" s="7" t="n">
        <v>203.32</v>
      </c>
    </row>
    <row r="24920" customFormat="false" ht="15" hidden="false" customHeight="false" outlineLevel="0" collapsed="false">
      <c r="A24920" s="7" t="s">
        <v>34</v>
      </c>
      <c r="B24920" s="7" t="s">
        <v>468</v>
      </c>
      <c r="C24920" s="7" t="s">
        <v>1472</v>
      </c>
      <c r="D24920" s="7" t="n">
        <v>0</v>
      </c>
      <c r="E24920" s="7" t="n">
        <v>0</v>
      </c>
      <c r="F24920" s="7" t="n">
        <v>1</v>
      </c>
      <c r="G24920" s="7" t="n">
        <v>254.15</v>
      </c>
    </row>
    <row r="24921" customFormat="false" ht="15" hidden="false" customHeight="false" outlineLevel="0" collapsed="false">
      <c r="A24921" s="7" t="s">
        <v>34</v>
      </c>
      <c r="B24921" s="7" t="s">
        <v>468</v>
      </c>
      <c r="C24921" s="7" t="s">
        <v>1472</v>
      </c>
      <c r="D24921" s="7" t="n">
        <v>0</v>
      </c>
      <c r="E24921" s="7" t="n">
        <v>0</v>
      </c>
      <c r="F24921" s="7" t="n">
        <v>1</v>
      </c>
      <c r="G24921" s="7" t="n">
        <v>228.74</v>
      </c>
    </row>
    <row r="24922" customFormat="false" ht="15" hidden="false" customHeight="false" outlineLevel="0" collapsed="false">
      <c r="A24922" s="7" t="s">
        <v>34</v>
      </c>
      <c r="B24922" s="7" t="s">
        <v>468</v>
      </c>
      <c r="C24922" s="7" t="s">
        <v>1472</v>
      </c>
      <c r="D24922" s="7" t="n">
        <v>0</v>
      </c>
      <c r="E24922" s="7" t="n">
        <v>0</v>
      </c>
      <c r="F24922" s="7" t="n">
        <v>1</v>
      </c>
      <c r="G24922" s="7" t="n">
        <v>216.03</v>
      </c>
    </row>
    <row r="24923" customFormat="false" ht="15" hidden="false" customHeight="false" outlineLevel="0" collapsed="false">
      <c r="A24923" s="7" t="s">
        <v>34</v>
      </c>
      <c r="B24923" s="7" t="s">
        <v>353</v>
      </c>
      <c r="C24923" s="7" t="s">
        <v>1473</v>
      </c>
      <c r="D24923" s="7" t="n">
        <v>0</v>
      </c>
      <c r="E24923" s="7" t="n">
        <v>0</v>
      </c>
      <c r="F24923" s="7" t="n">
        <v>1</v>
      </c>
      <c r="G24923" s="7" t="n">
        <v>135.52</v>
      </c>
    </row>
    <row r="24924" customFormat="false" ht="15" hidden="false" customHeight="false" outlineLevel="0" collapsed="false">
      <c r="A24924" s="7" t="s">
        <v>34</v>
      </c>
      <c r="B24924" s="7" t="s">
        <v>353</v>
      </c>
      <c r="C24924" s="7" t="s">
        <v>1473</v>
      </c>
      <c r="D24924" s="7" t="n">
        <v>0</v>
      </c>
      <c r="E24924" s="7" t="n">
        <v>0</v>
      </c>
      <c r="F24924" s="7" t="n">
        <v>1</v>
      </c>
      <c r="G24924" s="7" t="n">
        <v>135.53</v>
      </c>
    </row>
    <row r="24925" customFormat="false" ht="15" hidden="false" customHeight="false" outlineLevel="0" collapsed="false">
      <c r="A24925" s="7" t="s">
        <v>34</v>
      </c>
      <c r="B24925" s="7" t="s">
        <v>353</v>
      </c>
      <c r="C24925" s="7" t="s">
        <v>1473</v>
      </c>
      <c r="D24925" s="7" t="n">
        <v>0</v>
      </c>
      <c r="E24925" s="7" t="n">
        <v>0</v>
      </c>
      <c r="F24925" s="7" t="n">
        <v>1</v>
      </c>
      <c r="G24925" s="7" t="n">
        <v>169.41</v>
      </c>
    </row>
    <row r="24926" customFormat="false" ht="15" hidden="false" customHeight="false" outlineLevel="0" collapsed="false">
      <c r="A24926" s="7" t="s">
        <v>34</v>
      </c>
      <c r="B24926" s="7" t="s">
        <v>353</v>
      </c>
      <c r="C24926" s="7" t="s">
        <v>1473</v>
      </c>
      <c r="D24926" s="7" t="n">
        <v>0</v>
      </c>
      <c r="E24926" s="7" t="n">
        <v>0</v>
      </c>
      <c r="F24926" s="7" t="n">
        <v>1</v>
      </c>
      <c r="G24926" s="7" t="n">
        <v>135.53</v>
      </c>
    </row>
    <row r="24927" customFormat="false" ht="15" hidden="false" customHeight="false" outlineLevel="0" collapsed="false">
      <c r="A24927" s="7" t="s">
        <v>34</v>
      </c>
      <c r="B24927" s="7" t="s">
        <v>353</v>
      </c>
      <c r="C24927" s="7" t="s">
        <v>1473</v>
      </c>
      <c r="D24927" s="7" t="n">
        <v>0</v>
      </c>
      <c r="E24927" s="7" t="n">
        <v>0</v>
      </c>
      <c r="F24927" s="7" t="n">
        <v>1</v>
      </c>
      <c r="G24927" s="7" t="n">
        <v>169.41</v>
      </c>
    </row>
    <row r="24928" customFormat="false" ht="15" hidden="false" customHeight="false" outlineLevel="0" collapsed="false">
      <c r="A24928" s="7" t="s">
        <v>34</v>
      </c>
      <c r="B24928" s="7" t="s">
        <v>353</v>
      </c>
      <c r="C24928" s="7" t="s">
        <v>1473</v>
      </c>
      <c r="D24928" s="7" t="n">
        <v>0</v>
      </c>
      <c r="E24928" s="7" t="n">
        <v>0</v>
      </c>
      <c r="F24928" s="7" t="n">
        <v>1</v>
      </c>
      <c r="G24928" s="7" t="n">
        <v>169.41</v>
      </c>
    </row>
    <row r="24929" customFormat="false" ht="15" hidden="false" customHeight="false" outlineLevel="0" collapsed="false">
      <c r="A24929" s="7" t="s">
        <v>34</v>
      </c>
      <c r="B24929" s="7" t="s">
        <v>353</v>
      </c>
      <c r="C24929" s="7" t="s">
        <v>1473</v>
      </c>
      <c r="D24929" s="7" t="n">
        <v>0</v>
      </c>
      <c r="E24929" s="7" t="n">
        <v>0</v>
      </c>
      <c r="F24929" s="7" t="n">
        <v>14</v>
      </c>
      <c r="G24929" s="7" t="n">
        <v>2261.63</v>
      </c>
    </row>
    <row r="24930" customFormat="false" ht="15" hidden="false" customHeight="false" outlineLevel="0" collapsed="false">
      <c r="A24930" s="7" t="s">
        <v>34</v>
      </c>
      <c r="B24930" s="7" t="s">
        <v>353</v>
      </c>
      <c r="C24930" s="7" t="s">
        <v>1473</v>
      </c>
      <c r="D24930" s="7" t="n">
        <v>22</v>
      </c>
      <c r="E24930" s="7" t="n">
        <v>3277.89</v>
      </c>
      <c r="F24930" s="7" t="n">
        <v>10</v>
      </c>
      <c r="G24930" s="7" t="n">
        <v>1490.74</v>
      </c>
    </row>
    <row r="24931" customFormat="false" ht="15" hidden="false" customHeight="false" outlineLevel="0" collapsed="false">
      <c r="A24931" s="7" t="s">
        <v>34</v>
      </c>
      <c r="B24931" s="7" t="s">
        <v>353</v>
      </c>
      <c r="C24931" s="7" t="s">
        <v>1473</v>
      </c>
      <c r="D24931" s="7" t="n">
        <v>0</v>
      </c>
      <c r="E24931" s="7" t="n">
        <v>0</v>
      </c>
      <c r="F24931" s="7" t="n">
        <v>2</v>
      </c>
      <c r="G24931" s="7" t="n">
        <v>271.05</v>
      </c>
    </row>
    <row r="24932" customFormat="false" ht="15" hidden="false" customHeight="false" outlineLevel="0" collapsed="false">
      <c r="A24932" s="7" t="s">
        <v>34</v>
      </c>
      <c r="B24932" s="7" t="s">
        <v>353</v>
      </c>
      <c r="C24932" s="7" t="s">
        <v>1473</v>
      </c>
      <c r="D24932" s="7" t="n">
        <v>0</v>
      </c>
      <c r="E24932" s="7" t="n">
        <v>0</v>
      </c>
      <c r="F24932" s="7" t="n">
        <v>2</v>
      </c>
      <c r="G24932" s="7" t="n">
        <v>271.05</v>
      </c>
    </row>
    <row r="24933" customFormat="false" ht="15" hidden="false" customHeight="false" outlineLevel="0" collapsed="false">
      <c r="A24933" s="7" t="s">
        <v>34</v>
      </c>
      <c r="B24933" s="7" t="s">
        <v>353</v>
      </c>
      <c r="C24933" s="7" t="s">
        <v>1473</v>
      </c>
      <c r="D24933" s="7" t="n">
        <v>10</v>
      </c>
      <c r="E24933" s="7" t="n">
        <v>1104.46</v>
      </c>
      <c r="F24933" s="7" t="n">
        <v>0</v>
      </c>
      <c r="G24933" s="7" t="n">
        <v>0</v>
      </c>
    </row>
    <row r="24934" customFormat="false" ht="15" hidden="false" customHeight="false" outlineLevel="0" collapsed="false">
      <c r="A24934" s="7" t="s">
        <v>34</v>
      </c>
      <c r="B24934" s="7" t="s">
        <v>353</v>
      </c>
      <c r="C24934" s="7" t="s">
        <v>1473</v>
      </c>
      <c r="D24934" s="7" t="n">
        <v>0</v>
      </c>
      <c r="E24934" s="7" t="n">
        <v>0</v>
      </c>
      <c r="F24934" s="7" t="n">
        <v>1</v>
      </c>
      <c r="G24934" s="7" t="n">
        <v>152.47</v>
      </c>
    </row>
    <row r="24935" customFormat="false" ht="15" hidden="false" customHeight="false" outlineLevel="0" collapsed="false">
      <c r="A24935" s="7" t="s">
        <v>34</v>
      </c>
      <c r="B24935" s="7" t="s">
        <v>353</v>
      </c>
      <c r="C24935" s="7" t="s">
        <v>1473</v>
      </c>
      <c r="D24935" s="7" t="n">
        <v>0</v>
      </c>
      <c r="E24935" s="7" t="n">
        <v>0</v>
      </c>
      <c r="F24935" s="7" t="n">
        <v>2</v>
      </c>
      <c r="G24935" s="7" t="n">
        <v>304.94</v>
      </c>
    </row>
    <row r="24936" customFormat="false" ht="15" hidden="false" customHeight="false" outlineLevel="0" collapsed="false">
      <c r="A24936" s="7" t="s">
        <v>34</v>
      </c>
      <c r="B24936" s="7" t="s">
        <v>353</v>
      </c>
      <c r="C24936" s="7" t="s">
        <v>1473</v>
      </c>
      <c r="D24936" s="7" t="n">
        <v>0</v>
      </c>
      <c r="E24936" s="7" t="n">
        <v>0</v>
      </c>
      <c r="F24936" s="7" t="n">
        <v>1</v>
      </c>
      <c r="G24936" s="7" t="n">
        <v>169.4</v>
      </c>
    </row>
    <row r="24937" customFormat="false" ht="15" hidden="false" customHeight="false" outlineLevel="0" collapsed="false">
      <c r="A24937" s="7" t="s">
        <v>34</v>
      </c>
      <c r="B24937" s="7" t="s">
        <v>353</v>
      </c>
      <c r="C24937" s="7" t="s">
        <v>1473</v>
      </c>
      <c r="D24937" s="7" t="n">
        <v>0</v>
      </c>
      <c r="E24937" s="7" t="n">
        <v>0</v>
      </c>
      <c r="F24937" s="7" t="n">
        <v>2</v>
      </c>
      <c r="G24937" s="7" t="n">
        <v>288</v>
      </c>
    </row>
    <row r="24938" customFormat="false" ht="15" hidden="false" customHeight="false" outlineLevel="0" collapsed="false">
      <c r="A24938" s="7" t="s">
        <v>34</v>
      </c>
      <c r="B24938" s="7" t="s">
        <v>353</v>
      </c>
      <c r="C24938" s="7" t="s">
        <v>1473</v>
      </c>
      <c r="D24938" s="7" t="n">
        <v>0</v>
      </c>
      <c r="E24938" s="7" t="n">
        <v>0</v>
      </c>
      <c r="F24938" s="7" t="n">
        <v>1</v>
      </c>
      <c r="G24938" s="7" t="n">
        <v>135.52</v>
      </c>
    </row>
    <row r="24939" customFormat="false" ht="15" hidden="false" customHeight="false" outlineLevel="0" collapsed="false">
      <c r="A24939" s="7" t="s">
        <v>34</v>
      </c>
      <c r="B24939" s="7" t="s">
        <v>353</v>
      </c>
      <c r="C24939" s="7" t="s">
        <v>1473</v>
      </c>
      <c r="D24939" s="7" t="n">
        <v>0</v>
      </c>
      <c r="E24939" s="7" t="n">
        <v>0</v>
      </c>
      <c r="F24939" s="7" t="n">
        <v>1</v>
      </c>
      <c r="G24939" s="7" t="n">
        <v>152.47</v>
      </c>
    </row>
    <row r="24940" customFormat="false" ht="15" hidden="false" customHeight="false" outlineLevel="0" collapsed="false">
      <c r="A24940" s="7" t="s">
        <v>34</v>
      </c>
      <c r="B24940" s="7" t="s">
        <v>353</v>
      </c>
      <c r="C24940" s="7" t="s">
        <v>1473</v>
      </c>
      <c r="D24940" s="7" t="n">
        <v>25</v>
      </c>
      <c r="E24940" s="7" t="n">
        <v>3046.55</v>
      </c>
      <c r="F24940" s="7" t="n">
        <v>0</v>
      </c>
      <c r="G24940" s="7" t="n">
        <v>0</v>
      </c>
    </row>
    <row r="24941" customFormat="false" ht="15" hidden="false" customHeight="false" outlineLevel="0" collapsed="false">
      <c r="A24941" s="7" t="s">
        <v>34</v>
      </c>
      <c r="B24941" s="7" t="s">
        <v>353</v>
      </c>
      <c r="C24941" s="7" t="s">
        <v>1473</v>
      </c>
      <c r="D24941" s="7" t="n">
        <v>0</v>
      </c>
      <c r="E24941" s="7" t="n">
        <v>0</v>
      </c>
      <c r="F24941" s="7" t="n">
        <v>1</v>
      </c>
      <c r="G24941" s="7" t="n">
        <v>169.4</v>
      </c>
    </row>
    <row r="24942" customFormat="false" ht="15" hidden="false" customHeight="false" outlineLevel="0" collapsed="false">
      <c r="A24942" s="7" t="s">
        <v>34</v>
      </c>
      <c r="B24942" s="7" t="s">
        <v>353</v>
      </c>
      <c r="C24942" s="7" t="s">
        <v>1473</v>
      </c>
      <c r="D24942" s="7" t="n">
        <v>0</v>
      </c>
      <c r="E24942" s="7" t="n">
        <v>0</v>
      </c>
      <c r="F24942" s="7" t="n">
        <v>1</v>
      </c>
      <c r="G24942" s="7" t="n">
        <v>135.52</v>
      </c>
    </row>
    <row r="24943" customFormat="false" ht="15" hidden="false" customHeight="false" outlineLevel="0" collapsed="false">
      <c r="A24943" s="7" t="s">
        <v>34</v>
      </c>
      <c r="B24943" s="7" t="s">
        <v>353</v>
      </c>
      <c r="C24943" s="7" t="s">
        <v>1473</v>
      </c>
      <c r="D24943" s="7" t="n">
        <v>0</v>
      </c>
      <c r="E24943" s="7" t="n">
        <v>0</v>
      </c>
      <c r="F24943" s="7" t="n">
        <v>3</v>
      </c>
      <c r="G24943" s="7" t="n">
        <v>457.41</v>
      </c>
    </row>
    <row r="24944" customFormat="false" ht="15" hidden="false" customHeight="false" outlineLevel="0" collapsed="false">
      <c r="A24944" s="7" t="s">
        <v>34</v>
      </c>
      <c r="B24944" s="7" t="s">
        <v>353</v>
      </c>
      <c r="C24944" s="7" t="s">
        <v>1473</v>
      </c>
      <c r="D24944" s="7" t="n">
        <v>0</v>
      </c>
      <c r="E24944" s="7" t="n">
        <v>0</v>
      </c>
      <c r="F24944" s="7" t="n">
        <v>2</v>
      </c>
      <c r="G24944" s="7" t="n">
        <v>304.92</v>
      </c>
    </row>
    <row r="24945" customFormat="false" ht="15" hidden="false" customHeight="false" outlineLevel="0" collapsed="false">
      <c r="A24945" s="7" t="s">
        <v>34</v>
      </c>
      <c r="B24945" s="7" t="s">
        <v>427</v>
      </c>
      <c r="C24945" s="7" t="s">
        <v>1473</v>
      </c>
      <c r="D24945" s="7" t="n">
        <v>0</v>
      </c>
      <c r="E24945" s="7" t="n">
        <v>0</v>
      </c>
      <c r="F24945" s="7" t="n">
        <v>1</v>
      </c>
      <c r="G24945" s="7" t="n">
        <v>112.5</v>
      </c>
    </row>
    <row r="24946" customFormat="false" ht="15" hidden="false" customHeight="false" outlineLevel="0" collapsed="false">
      <c r="A24946" s="7" t="s">
        <v>34</v>
      </c>
      <c r="B24946" s="7" t="s">
        <v>427</v>
      </c>
      <c r="C24946" s="7" t="s">
        <v>1473</v>
      </c>
      <c r="D24946" s="7" t="n">
        <v>0</v>
      </c>
      <c r="E24946" s="7" t="n">
        <v>0</v>
      </c>
      <c r="F24946" s="7" t="n">
        <v>1</v>
      </c>
      <c r="G24946" s="7" t="n">
        <v>169.41</v>
      </c>
    </row>
    <row r="24947" customFormat="false" ht="15" hidden="false" customHeight="false" outlineLevel="0" collapsed="false">
      <c r="A24947" s="7" t="s">
        <v>34</v>
      </c>
      <c r="B24947" s="7" t="s">
        <v>427</v>
      </c>
      <c r="C24947" s="7" t="s">
        <v>1473</v>
      </c>
      <c r="D24947" s="7" t="n">
        <v>0</v>
      </c>
      <c r="E24947" s="7" t="n">
        <v>0</v>
      </c>
      <c r="F24947" s="7" t="n">
        <v>1</v>
      </c>
      <c r="G24947" s="7" t="n">
        <v>135.53</v>
      </c>
    </row>
    <row r="24948" customFormat="false" ht="15" hidden="false" customHeight="false" outlineLevel="0" collapsed="false">
      <c r="A24948" s="7" t="s">
        <v>34</v>
      </c>
      <c r="B24948" s="7" t="s">
        <v>427</v>
      </c>
      <c r="C24948" s="7" t="s">
        <v>1473</v>
      </c>
      <c r="D24948" s="7" t="n">
        <v>8</v>
      </c>
      <c r="E24948" s="7" t="n">
        <v>1001.56</v>
      </c>
      <c r="F24948" s="7" t="n">
        <v>0</v>
      </c>
      <c r="G24948" s="7" t="n">
        <v>0</v>
      </c>
    </row>
    <row r="24949" customFormat="false" ht="15" hidden="false" customHeight="false" outlineLevel="0" collapsed="false">
      <c r="A24949" s="7" t="s">
        <v>34</v>
      </c>
      <c r="B24949" s="7" t="s">
        <v>427</v>
      </c>
      <c r="C24949" s="7" t="s">
        <v>1473</v>
      </c>
      <c r="D24949" s="7" t="n">
        <v>0</v>
      </c>
      <c r="E24949" s="7" t="n">
        <v>0</v>
      </c>
      <c r="F24949" s="7" t="n">
        <v>7</v>
      </c>
      <c r="G24949" s="7" t="n">
        <v>982.51</v>
      </c>
    </row>
    <row r="24950" customFormat="false" ht="15" hidden="false" customHeight="false" outlineLevel="0" collapsed="false">
      <c r="A24950" s="7" t="s">
        <v>34</v>
      </c>
      <c r="B24950" s="7" t="s">
        <v>427</v>
      </c>
      <c r="C24950" s="7" t="s">
        <v>1473</v>
      </c>
      <c r="D24950" s="7" t="n">
        <v>0</v>
      </c>
      <c r="E24950" s="7" t="n">
        <v>0</v>
      </c>
      <c r="F24950" s="7" t="n">
        <v>1</v>
      </c>
      <c r="G24950" s="7" t="n">
        <v>129.37</v>
      </c>
    </row>
    <row r="24951" customFormat="false" ht="15" hidden="false" customHeight="false" outlineLevel="0" collapsed="false">
      <c r="A24951" s="7" t="s">
        <v>34</v>
      </c>
      <c r="B24951" s="7" t="s">
        <v>427</v>
      </c>
      <c r="C24951" s="7" t="s">
        <v>1473</v>
      </c>
      <c r="D24951" s="7" t="n">
        <v>0</v>
      </c>
      <c r="E24951" s="7" t="n">
        <v>0</v>
      </c>
      <c r="F24951" s="7" t="n">
        <v>1</v>
      </c>
      <c r="G24951" s="7" t="n">
        <v>169.41</v>
      </c>
    </row>
    <row r="24952" customFormat="false" ht="15" hidden="false" customHeight="false" outlineLevel="0" collapsed="false">
      <c r="A24952" s="7" t="s">
        <v>34</v>
      </c>
      <c r="B24952" s="7" t="s">
        <v>427</v>
      </c>
      <c r="C24952" s="7" t="s">
        <v>1473</v>
      </c>
      <c r="D24952" s="7" t="n">
        <v>0</v>
      </c>
      <c r="E24952" s="7" t="n">
        <v>0</v>
      </c>
      <c r="F24952" s="7" t="n">
        <v>2</v>
      </c>
      <c r="G24952" s="7" t="n">
        <v>279.53</v>
      </c>
    </row>
    <row r="24953" customFormat="false" ht="15" hidden="false" customHeight="false" outlineLevel="0" collapsed="false">
      <c r="A24953" s="7" t="s">
        <v>34</v>
      </c>
      <c r="B24953" s="7" t="s">
        <v>427</v>
      </c>
      <c r="C24953" s="7" t="s">
        <v>1473</v>
      </c>
      <c r="D24953" s="7" t="n">
        <v>23</v>
      </c>
      <c r="E24953" s="7" t="n">
        <v>3277.89</v>
      </c>
      <c r="F24953" s="7" t="n">
        <v>2</v>
      </c>
      <c r="G24953" s="7" t="n">
        <v>287.99</v>
      </c>
    </row>
    <row r="24954" customFormat="false" ht="15" hidden="false" customHeight="false" outlineLevel="0" collapsed="false">
      <c r="A24954" s="7" t="s">
        <v>34</v>
      </c>
      <c r="B24954" s="7" t="s">
        <v>427</v>
      </c>
      <c r="C24954" s="7" t="s">
        <v>1473</v>
      </c>
      <c r="D24954" s="7" t="n">
        <v>30</v>
      </c>
      <c r="E24954" s="7" t="n">
        <v>3633.51</v>
      </c>
      <c r="F24954" s="7" t="n">
        <v>0</v>
      </c>
      <c r="G24954" s="7" t="n">
        <v>0</v>
      </c>
    </row>
    <row r="24955" customFormat="false" ht="15" hidden="false" customHeight="false" outlineLevel="0" collapsed="false">
      <c r="A24955" s="7" t="s">
        <v>34</v>
      </c>
      <c r="B24955" s="7" t="s">
        <v>427</v>
      </c>
      <c r="C24955" s="7" t="s">
        <v>1473</v>
      </c>
      <c r="D24955" s="7" t="n">
        <v>1</v>
      </c>
      <c r="E24955" s="7" t="n">
        <v>0.01</v>
      </c>
      <c r="F24955" s="7" t="n">
        <v>0</v>
      </c>
      <c r="G24955" s="7" t="n">
        <v>0</v>
      </c>
    </row>
    <row r="24956" customFormat="false" ht="15" hidden="false" customHeight="false" outlineLevel="0" collapsed="false">
      <c r="A24956" s="7" t="s">
        <v>34</v>
      </c>
      <c r="B24956" s="7" t="s">
        <v>427</v>
      </c>
      <c r="C24956" s="7" t="s">
        <v>1473</v>
      </c>
      <c r="D24956" s="7" t="n">
        <v>0</v>
      </c>
      <c r="E24956" s="7" t="n">
        <v>0</v>
      </c>
      <c r="F24956" s="7" t="n">
        <v>1</v>
      </c>
      <c r="G24956" s="7" t="n">
        <v>144</v>
      </c>
    </row>
    <row r="24957" customFormat="false" ht="15" hidden="false" customHeight="false" outlineLevel="0" collapsed="false">
      <c r="A24957" s="7" t="s">
        <v>34</v>
      </c>
      <c r="B24957" s="7" t="s">
        <v>427</v>
      </c>
      <c r="C24957" s="7" t="s">
        <v>1473</v>
      </c>
      <c r="D24957" s="7" t="n">
        <v>0</v>
      </c>
      <c r="E24957" s="7" t="n">
        <v>0</v>
      </c>
      <c r="F24957" s="7" t="n">
        <v>1</v>
      </c>
      <c r="G24957" s="7" t="n">
        <v>144</v>
      </c>
    </row>
    <row r="24958" customFormat="false" ht="15" hidden="false" customHeight="false" outlineLevel="0" collapsed="false">
      <c r="A24958" s="7" t="s">
        <v>34</v>
      </c>
      <c r="B24958" s="7" t="s">
        <v>427</v>
      </c>
      <c r="C24958" s="7" t="s">
        <v>1473</v>
      </c>
      <c r="D24958" s="7" t="n">
        <v>0</v>
      </c>
      <c r="E24958" s="7" t="n">
        <v>0</v>
      </c>
      <c r="F24958" s="7" t="n">
        <v>1</v>
      </c>
      <c r="G24958" s="7" t="n">
        <v>144</v>
      </c>
    </row>
    <row r="24959" customFormat="false" ht="15" hidden="false" customHeight="false" outlineLevel="0" collapsed="false">
      <c r="A24959" s="7" t="s">
        <v>34</v>
      </c>
      <c r="B24959" s="7" t="s">
        <v>427</v>
      </c>
      <c r="C24959" s="7" t="s">
        <v>1473</v>
      </c>
      <c r="D24959" s="7" t="n">
        <v>0</v>
      </c>
      <c r="E24959" s="7" t="n">
        <v>0</v>
      </c>
      <c r="F24959" s="7" t="n">
        <v>2</v>
      </c>
      <c r="G24959" s="7" t="n">
        <v>304.94</v>
      </c>
    </row>
    <row r="24960" customFormat="false" ht="15" hidden="false" customHeight="false" outlineLevel="0" collapsed="false">
      <c r="A24960" s="7" t="s">
        <v>34</v>
      </c>
      <c r="B24960" s="7" t="s">
        <v>427</v>
      </c>
      <c r="C24960" s="7" t="s">
        <v>1473</v>
      </c>
      <c r="D24960" s="7" t="n">
        <v>0</v>
      </c>
      <c r="E24960" s="7" t="n">
        <v>0</v>
      </c>
      <c r="F24960" s="7" t="n">
        <v>1</v>
      </c>
      <c r="G24960" s="7" t="n">
        <v>169.4</v>
      </c>
    </row>
    <row r="24961" customFormat="false" ht="15" hidden="false" customHeight="false" outlineLevel="0" collapsed="false">
      <c r="A24961" s="7" t="s">
        <v>34</v>
      </c>
      <c r="B24961" s="7" t="s">
        <v>427</v>
      </c>
      <c r="C24961" s="7" t="s">
        <v>1473</v>
      </c>
      <c r="D24961" s="7" t="n">
        <v>0</v>
      </c>
      <c r="E24961" s="7" t="n">
        <v>0</v>
      </c>
      <c r="F24961" s="7" t="n">
        <v>1</v>
      </c>
      <c r="G24961" s="7" t="n">
        <v>169.41</v>
      </c>
    </row>
    <row r="24962" customFormat="false" ht="15" hidden="false" customHeight="false" outlineLevel="0" collapsed="false">
      <c r="A24962" s="7" t="s">
        <v>34</v>
      </c>
      <c r="B24962" s="7" t="s">
        <v>427</v>
      </c>
      <c r="C24962" s="7" t="s">
        <v>1473</v>
      </c>
      <c r="D24962" s="7" t="n">
        <v>0</v>
      </c>
      <c r="E24962" s="7" t="n">
        <v>0</v>
      </c>
      <c r="F24962" s="7" t="n">
        <v>1</v>
      </c>
      <c r="G24962" s="7" t="n">
        <v>169.4</v>
      </c>
    </row>
    <row r="24963" customFormat="false" ht="15" hidden="false" customHeight="false" outlineLevel="0" collapsed="false">
      <c r="A24963" s="7" t="s">
        <v>34</v>
      </c>
      <c r="B24963" s="7" t="s">
        <v>548</v>
      </c>
      <c r="C24963" s="7" t="s">
        <v>1474</v>
      </c>
      <c r="D24963" s="7" t="n">
        <v>3</v>
      </c>
      <c r="E24963" s="7" t="n">
        <v>448.91</v>
      </c>
      <c r="F24963" s="7" t="n">
        <v>6</v>
      </c>
      <c r="G24963" s="7" t="n">
        <v>779.25</v>
      </c>
    </row>
    <row r="24964" customFormat="false" ht="15" hidden="false" customHeight="false" outlineLevel="0" collapsed="false">
      <c r="A24964" s="7" t="s">
        <v>34</v>
      </c>
      <c r="B24964" s="7" t="s">
        <v>548</v>
      </c>
      <c r="C24964" s="7" t="s">
        <v>1474</v>
      </c>
      <c r="D24964" s="7" t="n">
        <v>3</v>
      </c>
      <c r="E24964" s="7" t="n">
        <v>391.02</v>
      </c>
      <c r="F24964" s="7" t="n">
        <v>0</v>
      </c>
      <c r="G24964" s="7" t="n">
        <v>0</v>
      </c>
    </row>
    <row r="24965" customFormat="false" ht="15" hidden="false" customHeight="false" outlineLevel="0" collapsed="false">
      <c r="A24965" s="7" t="s">
        <v>34</v>
      </c>
      <c r="B24965" s="7" t="s">
        <v>548</v>
      </c>
      <c r="C24965" s="7" t="s">
        <v>1474</v>
      </c>
      <c r="D24965" s="7" t="n">
        <v>0</v>
      </c>
      <c r="E24965" s="7" t="n">
        <v>0</v>
      </c>
      <c r="F24965" s="7" t="n">
        <v>1</v>
      </c>
      <c r="G24965" s="7" t="n">
        <v>135.52</v>
      </c>
    </row>
    <row r="24966" customFormat="false" ht="15" hidden="false" customHeight="false" outlineLevel="0" collapsed="false">
      <c r="A24966" s="7" t="s">
        <v>34</v>
      </c>
      <c r="B24966" s="7" t="s">
        <v>548</v>
      </c>
      <c r="C24966" s="7" t="s">
        <v>1474</v>
      </c>
      <c r="D24966" s="7" t="n">
        <v>0</v>
      </c>
      <c r="E24966" s="7" t="n">
        <v>0</v>
      </c>
      <c r="F24966" s="7" t="n">
        <v>1</v>
      </c>
      <c r="G24966" s="7" t="n">
        <v>152.47</v>
      </c>
    </row>
    <row r="24967" customFormat="false" ht="15" hidden="false" customHeight="false" outlineLevel="0" collapsed="false">
      <c r="A24967" s="7" t="s">
        <v>34</v>
      </c>
      <c r="B24967" s="7" t="s">
        <v>548</v>
      </c>
      <c r="C24967" s="7" t="s">
        <v>1474</v>
      </c>
      <c r="D24967" s="7" t="n">
        <v>0</v>
      </c>
      <c r="E24967" s="7" t="n">
        <v>0</v>
      </c>
      <c r="F24967" s="7" t="n">
        <v>6</v>
      </c>
      <c r="G24967" s="7" t="n">
        <v>982.58</v>
      </c>
    </row>
    <row r="24968" customFormat="false" ht="15" hidden="false" customHeight="false" outlineLevel="0" collapsed="false">
      <c r="A24968" s="7" t="s">
        <v>34</v>
      </c>
      <c r="B24968" s="7" t="s">
        <v>548</v>
      </c>
      <c r="C24968" s="7" t="s">
        <v>1474</v>
      </c>
      <c r="D24968" s="7" t="n">
        <v>0</v>
      </c>
      <c r="E24968" s="7" t="n">
        <v>0</v>
      </c>
      <c r="F24968" s="7" t="n">
        <v>1</v>
      </c>
      <c r="G24968" s="7" t="n">
        <v>169.41</v>
      </c>
    </row>
    <row r="24969" customFormat="false" ht="15" hidden="false" customHeight="false" outlineLevel="0" collapsed="false">
      <c r="A24969" s="7" t="s">
        <v>34</v>
      </c>
      <c r="B24969" s="7" t="s">
        <v>548</v>
      </c>
      <c r="C24969" s="7" t="s">
        <v>1474</v>
      </c>
      <c r="D24969" s="7" t="n">
        <v>0</v>
      </c>
      <c r="E24969" s="7" t="n">
        <v>0</v>
      </c>
      <c r="F24969" s="7" t="n">
        <v>1</v>
      </c>
      <c r="G24969" s="7" t="n">
        <v>169.4</v>
      </c>
    </row>
    <row r="24970" customFormat="false" ht="15" hidden="false" customHeight="false" outlineLevel="0" collapsed="false">
      <c r="A24970" s="7" t="s">
        <v>34</v>
      </c>
      <c r="B24970" s="7" t="s">
        <v>548</v>
      </c>
      <c r="C24970" s="7" t="s">
        <v>1474</v>
      </c>
      <c r="D24970" s="7" t="n">
        <v>0</v>
      </c>
      <c r="E24970" s="7" t="n">
        <v>0</v>
      </c>
      <c r="F24970" s="7" t="n">
        <v>1</v>
      </c>
      <c r="G24970" s="7" t="n">
        <v>169.41</v>
      </c>
    </row>
    <row r="24971" customFormat="false" ht="15" hidden="false" customHeight="false" outlineLevel="0" collapsed="false">
      <c r="A24971" s="7" t="s">
        <v>34</v>
      </c>
      <c r="B24971" s="7" t="s">
        <v>548</v>
      </c>
      <c r="C24971" s="7" t="s">
        <v>1474</v>
      </c>
      <c r="D24971" s="7" t="n">
        <v>0</v>
      </c>
      <c r="E24971" s="7" t="n">
        <v>0</v>
      </c>
      <c r="F24971" s="7" t="n">
        <v>1</v>
      </c>
      <c r="G24971" s="7" t="n">
        <v>152.47</v>
      </c>
    </row>
    <row r="24972" customFormat="false" ht="15" hidden="false" customHeight="false" outlineLevel="0" collapsed="false">
      <c r="A24972" s="7" t="s">
        <v>34</v>
      </c>
      <c r="B24972" s="7" t="s">
        <v>548</v>
      </c>
      <c r="C24972" s="7" t="s">
        <v>1474</v>
      </c>
      <c r="D24972" s="7" t="n">
        <v>7</v>
      </c>
      <c r="E24972" s="7" t="n">
        <v>887.42</v>
      </c>
      <c r="F24972" s="7" t="n">
        <v>0</v>
      </c>
      <c r="G24972" s="7" t="n">
        <v>0</v>
      </c>
    </row>
    <row r="24973" customFormat="false" ht="15" hidden="false" customHeight="false" outlineLevel="0" collapsed="false">
      <c r="A24973" s="7" t="s">
        <v>34</v>
      </c>
      <c r="B24973" s="7" t="s">
        <v>548</v>
      </c>
      <c r="C24973" s="7" t="s">
        <v>1474</v>
      </c>
      <c r="D24973" s="7" t="n">
        <v>0</v>
      </c>
      <c r="E24973" s="7" t="n">
        <v>0</v>
      </c>
      <c r="F24973" s="7" t="n">
        <v>1</v>
      </c>
      <c r="G24973" s="7" t="n">
        <v>169.41</v>
      </c>
    </row>
    <row r="24974" customFormat="false" ht="15" hidden="false" customHeight="false" outlineLevel="0" collapsed="false">
      <c r="A24974" s="7" t="s">
        <v>34</v>
      </c>
      <c r="B24974" s="7" t="s">
        <v>423</v>
      </c>
      <c r="C24974" s="7" t="s">
        <v>1475</v>
      </c>
      <c r="D24974" s="7" t="n">
        <v>0</v>
      </c>
      <c r="E24974" s="7" t="n">
        <v>0</v>
      </c>
      <c r="F24974" s="7" t="n">
        <v>2</v>
      </c>
      <c r="G24974" s="7" t="n">
        <v>338.82</v>
      </c>
    </row>
    <row r="24975" customFormat="false" ht="15" hidden="false" customHeight="false" outlineLevel="0" collapsed="false">
      <c r="A24975" s="7" t="s">
        <v>34</v>
      </c>
      <c r="B24975" s="7" t="s">
        <v>423</v>
      </c>
      <c r="C24975" s="7" t="s">
        <v>1475</v>
      </c>
      <c r="D24975" s="7" t="n">
        <v>9</v>
      </c>
      <c r="E24975" s="7" t="n">
        <v>1145.96</v>
      </c>
      <c r="F24975" s="7" t="n">
        <v>0</v>
      </c>
      <c r="G24975" s="7" t="n">
        <v>0</v>
      </c>
    </row>
    <row r="24976" customFormat="false" ht="15" hidden="false" customHeight="false" outlineLevel="0" collapsed="false">
      <c r="A24976" s="7" t="s">
        <v>34</v>
      </c>
      <c r="B24976" s="7" t="s">
        <v>423</v>
      </c>
      <c r="C24976" s="7" t="s">
        <v>1475</v>
      </c>
      <c r="D24976" s="7" t="n">
        <v>0</v>
      </c>
      <c r="E24976" s="7" t="n">
        <v>0</v>
      </c>
      <c r="F24976" s="7" t="n">
        <v>2</v>
      </c>
      <c r="G24976" s="7" t="n">
        <v>271.06</v>
      </c>
    </row>
    <row r="24977" customFormat="false" ht="15" hidden="false" customHeight="false" outlineLevel="0" collapsed="false">
      <c r="A24977" s="7" t="s">
        <v>34</v>
      </c>
      <c r="B24977" s="7" t="s">
        <v>423</v>
      </c>
      <c r="C24977" s="7" t="s">
        <v>1475</v>
      </c>
      <c r="D24977" s="7" t="n">
        <v>0</v>
      </c>
      <c r="E24977" s="7" t="n">
        <v>0</v>
      </c>
      <c r="F24977" s="7" t="n">
        <v>1</v>
      </c>
      <c r="G24977" s="7" t="n">
        <v>169.41</v>
      </c>
    </row>
    <row r="24978" customFormat="false" ht="15" hidden="false" customHeight="false" outlineLevel="0" collapsed="false">
      <c r="A24978" s="7" t="s">
        <v>34</v>
      </c>
      <c r="B24978" s="7" t="s">
        <v>423</v>
      </c>
      <c r="C24978" s="7" t="s">
        <v>1475</v>
      </c>
      <c r="D24978" s="7" t="n">
        <v>3</v>
      </c>
      <c r="E24978" s="7" t="n">
        <v>315.56</v>
      </c>
      <c r="F24978" s="7" t="n">
        <v>0</v>
      </c>
      <c r="G24978" s="7" t="n">
        <v>0</v>
      </c>
    </row>
    <row r="24979" customFormat="false" ht="15" hidden="false" customHeight="false" outlineLevel="0" collapsed="false">
      <c r="A24979" s="7" t="s">
        <v>34</v>
      </c>
      <c r="B24979" s="7" t="s">
        <v>423</v>
      </c>
      <c r="C24979" s="7" t="s">
        <v>1475</v>
      </c>
      <c r="D24979" s="7" t="n">
        <v>0</v>
      </c>
      <c r="E24979" s="7" t="n">
        <v>0</v>
      </c>
      <c r="F24979" s="7" t="n">
        <v>1</v>
      </c>
      <c r="G24979" s="7" t="n">
        <v>169.41</v>
      </c>
    </row>
    <row r="24980" customFormat="false" ht="15" hidden="false" customHeight="false" outlineLevel="0" collapsed="false">
      <c r="A24980" s="7" t="s">
        <v>34</v>
      </c>
      <c r="B24980" s="7" t="s">
        <v>423</v>
      </c>
      <c r="C24980" s="7" t="s">
        <v>1475</v>
      </c>
      <c r="D24980" s="7" t="n">
        <v>0</v>
      </c>
      <c r="E24980" s="7" t="n">
        <v>0</v>
      </c>
      <c r="F24980" s="7" t="n">
        <v>1</v>
      </c>
      <c r="G24980" s="7" t="n">
        <v>135.52</v>
      </c>
    </row>
    <row r="24981" customFormat="false" ht="15" hidden="false" customHeight="false" outlineLevel="0" collapsed="false">
      <c r="A24981" s="7" t="s">
        <v>34</v>
      </c>
      <c r="B24981" s="7" t="s">
        <v>423</v>
      </c>
      <c r="C24981" s="7" t="s">
        <v>1475</v>
      </c>
      <c r="D24981" s="7" t="n">
        <v>5</v>
      </c>
      <c r="E24981" s="7" t="n">
        <v>753.83</v>
      </c>
      <c r="F24981" s="7" t="n">
        <v>6</v>
      </c>
      <c r="G24981" s="7" t="n">
        <v>880.91</v>
      </c>
    </row>
    <row r="24982" customFormat="false" ht="15" hidden="false" customHeight="false" outlineLevel="0" collapsed="false">
      <c r="A24982" s="7" t="s">
        <v>34</v>
      </c>
      <c r="B24982" s="7" t="s">
        <v>423</v>
      </c>
      <c r="C24982" s="7" t="s">
        <v>1475</v>
      </c>
      <c r="D24982" s="7" t="n">
        <v>0</v>
      </c>
      <c r="E24982" s="7" t="n">
        <v>0</v>
      </c>
      <c r="F24982" s="7" t="n">
        <v>1</v>
      </c>
      <c r="G24982" s="7" t="n">
        <v>169.4</v>
      </c>
    </row>
    <row r="24983" customFormat="false" ht="15" hidden="false" customHeight="false" outlineLevel="0" collapsed="false">
      <c r="A24983" s="7" t="s">
        <v>34</v>
      </c>
      <c r="B24983" s="7" t="s">
        <v>423</v>
      </c>
      <c r="C24983" s="7" t="s">
        <v>1475</v>
      </c>
      <c r="D24983" s="7" t="n">
        <v>0</v>
      </c>
      <c r="E24983" s="7" t="n">
        <v>0</v>
      </c>
      <c r="F24983" s="7" t="n">
        <v>1</v>
      </c>
      <c r="G24983" s="7" t="n">
        <v>169.4</v>
      </c>
    </row>
    <row r="24984" customFormat="false" ht="15" hidden="false" customHeight="false" outlineLevel="0" collapsed="false">
      <c r="A24984" s="7" t="s">
        <v>34</v>
      </c>
      <c r="B24984" s="7" t="s">
        <v>423</v>
      </c>
      <c r="C24984" s="7" t="s">
        <v>1475</v>
      </c>
      <c r="D24984" s="7" t="n">
        <v>0</v>
      </c>
      <c r="E24984" s="7" t="n">
        <v>0</v>
      </c>
      <c r="F24984" s="7" t="n">
        <v>7</v>
      </c>
      <c r="G24984" s="7" t="n">
        <v>1101.17</v>
      </c>
    </row>
    <row r="24985" customFormat="false" ht="15" hidden="false" customHeight="false" outlineLevel="0" collapsed="false">
      <c r="A24985" s="7" t="s">
        <v>34</v>
      </c>
      <c r="B24985" s="7" t="s">
        <v>668</v>
      </c>
      <c r="C24985" s="7" t="s">
        <v>1515</v>
      </c>
      <c r="D24985" s="7" t="n">
        <v>0</v>
      </c>
      <c r="E24985" s="7" t="n">
        <v>0</v>
      </c>
      <c r="F24985" s="7" t="n">
        <v>4</v>
      </c>
      <c r="G24985" s="7" t="n">
        <v>1126.82</v>
      </c>
    </row>
    <row r="24986" customFormat="false" ht="15" hidden="false" customHeight="false" outlineLevel="0" collapsed="false">
      <c r="A24986" s="7" t="s">
        <v>34</v>
      </c>
      <c r="B24986" s="7" t="s">
        <v>668</v>
      </c>
      <c r="C24986" s="7" t="s">
        <v>1515</v>
      </c>
      <c r="D24986" s="7" t="n">
        <v>0</v>
      </c>
      <c r="E24986" s="7" t="n">
        <v>0</v>
      </c>
      <c r="F24986" s="7" t="n">
        <v>1</v>
      </c>
      <c r="G24986" s="7" t="n">
        <v>296.52</v>
      </c>
    </row>
    <row r="24987" customFormat="false" ht="15" hidden="false" customHeight="false" outlineLevel="0" collapsed="false">
      <c r="A24987" s="7" t="s">
        <v>34</v>
      </c>
      <c r="B24987" s="7" t="s">
        <v>668</v>
      </c>
      <c r="C24987" s="7" t="s">
        <v>1515</v>
      </c>
      <c r="D24987" s="7" t="n">
        <v>0</v>
      </c>
      <c r="E24987" s="7" t="n">
        <v>0</v>
      </c>
      <c r="F24987" s="7" t="n">
        <v>1</v>
      </c>
      <c r="G24987" s="7" t="n">
        <v>256.69</v>
      </c>
    </row>
    <row r="24988" customFormat="false" ht="15" hidden="false" customHeight="false" outlineLevel="0" collapsed="false">
      <c r="A24988" s="7" t="s">
        <v>34</v>
      </c>
      <c r="B24988" s="7" t="s">
        <v>668</v>
      </c>
      <c r="C24988" s="7" t="s">
        <v>1515</v>
      </c>
      <c r="D24988" s="7" t="n">
        <v>0</v>
      </c>
      <c r="E24988" s="7" t="n">
        <v>0</v>
      </c>
      <c r="F24988" s="7" t="n">
        <v>1</v>
      </c>
      <c r="G24988" s="7" t="n">
        <v>296.53</v>
      </c>
    </row>
    <row r="24989" customFormat="false" ht="15" hidden="false" customHeight="false" outlineLevel="0" collapsed="false">
      <c r="A24989" s="7" t="s">
        <v>34</v>
      </c>
      <c r="B24989" s="7" t="s">
        <v>668</v>
      </c>
      <c r="C24989" s="7" t="s">
        <v>1515</v>
      </c>
      <c r="D24989" s="7" t="n">
        <v>0</v>
      </c>
      <c r="E24989" s="7" t="n">
        <v>0</v>
      </c>
      <c r="F24989" s="7" t="n">
        <v>1</v>
      </c>
      <c r="G24989" s="7" t="n">
        <v>231.03</v>
      </c>
    </row>
    <row r="24990" customFormat="false" ht="15" hidden="false" customHeight="false" outlineLevel="0" collapsed="false">
      <c r="A24990" s="7" t="s">
        <v>34</v>
      </c>
      <c r="B24990" s="7" t="s">
        <v>668</v>
      </c>
      <c r="C24990" s="7" t="s">
        <v>1515</v>
      </c>
      <c r="D24990" s="7" t="n">
        <v>0</v>
      </c>
      <c r="E24990" s="7" t="n">
        <v>0</v>
      </c>
      <c r="F24990" s="7" t="n">
        <v>-1</v>
      </c>
      <c r="G24990" s="7" t="n">
        <v>-231.2</v>
      </c>
    </row>
    <row r="24991" customFormat="false" ht="15" hidden="false" customHeight="false" outlineLevel="0" collapsed="false">
      <c r="A24991" s="7" t="s">
        <v>34</v>
      </c>
      <c r="B24991" s="7" t="s">
        <v>701</v>
      </c>
      <c r="C24991" s="7" t="s">
        <v>1499</v>
      </c>
      <c r="D24991" s="7" t="n">
        <v>0</v>
      </c>
      <c r="E24991" s="7" t="n">
        <v>0</v>
      </c>
      <c r="F24991" s="7" t="n">
        <v>1</v>
      </c>
      <c r="G24991" s="7" t="n">
        <v>343.14</v>
      </c>
    </row>
    <row r="24992" customFormat="false" ht="15" hidden="false" customHeight="false" outlineLevel="0" collapsed="false">
      <c r="A24992" s="7" t="s">
        <v>34</v>
      </c>
      <c r="B24992" s="7" t="s">
        <v>701</v>
      </c>
      <c r="C24992" s="7" t="s">
        <v>1499</v>
      </c>
      <c r="D24992" s="7" t="n">
        <v>0</v>
      </c>
      <c r="E24992" s="7" t="n">
        <v>0</v>
      </c>
      <c r="F24992" s="7" t="n">
        <v>1</v>
      </c>
      <c r="G24992" s="7" t="n">
        <v>381.27</v>
      </c>
    </row>
    <row r="24993" customFormat="false" ht="15" hidden="false" customHeight="false" outlineLevel="0" collapsed="false">
      <c r="A24993" s="7" t="s">
        <v>34</v>
      </c>
      <c r="B24993" s="7" t="s">
        <v>701</v>
      </c>
      <c r="C24993" s="7" t="s">
        <v>1499</v>
      </c>
      <c r="D24993" s="7" t="n">
        <v>1</v>
      </c>
      <c r="E24993" s="7" t="n">
        <v>324.08</v>
      </c>
      <c r="F24993" s="7" t="n">
        <v>1</v>
      </c>
      <c r="G24993" s="7" t="n">
        <v>343.14</v>
      </c>
    </row>
    <row r="24994" customFormat="false" ht="15" hidden="false" customHeight="false" outlineLevel="0" collapsed="false">
      <c r="A24994" s="7" t="s">
        <v>34</v>
      </c>
      <c r="B24994" s="7" t="s">
        <v>701</v>
      </c>
      <c r="C24994" s="7" t="s">
        <v>1499</v>
      </c>
      <c r="D24994" s="7" t="n">
        <v>0</v>
      </c>
      <c r="E24994" s="7" t="n">
        <v>0</v>
      </c>
      <c r="F24994" s="7" t="n">
        <v>2</v>
      </c>
      <c r="G24994" s="7" t="n">
        <v>705.35</v>
      </c>
    </row>
    <row r="24995" customFormat="false" ht="15" hidden="false" customHeight="false" outlineLevel="0" collapsed="false">
      <c r="A24995" s="7" t="s">
        <v>34</v>
      </c>
      <c r="B24995" s="7" t="s">
        <v>701</v>
      </c>
      <c r="C24995" s="7" t="s">
        <v>1499</v>
      </c>
      <c r="D24995" s="7" t="n">
        <v>0</v>
      </c>
      <c r="E24995" s="7" t="n">
        <v>0</v>
      </c>
      <c r="F24995" s="7" t="n">
        <v>1</v>
      </c>
      <c r="G24995" s="7" t="n">
        <v>343.14</v>
      </c>
    </row>
    <row r="24996" customFormat="false" ht="15" hidden="false" customHeight="false" outlineLevel="0" collapsed="false">
      <c r="A24996" s="7" t="s">
        <v>34</v>
      </c>
      <c r="B24996" s="7" t="s">
        <v>684</v>
      </c>
      <c r="C24996" s="7" t="s">
        <v>1499</v>
      </c>
      <c r="D24996" s="7" t="n">
        <v>0</v>
      </c>
      <c r="E24996" s="7" t="n">
        <v>0</v>
      </c>
      <c r="F24996" s="7" t="n">
        <v>1</v>
      </c>
      <c r="G24996" s="7" t="n">
        <v>381.27</v>
      </c>
    </row>
    <row r="24997" customFormat="false" ht="15" hidden="false" customHeight="false" outlineLevel="0" collapsed="false">
      <c r="A24997" s="7" t="s">
        <v>34</v>
      </c>
      <c r="B24997" s="7" t="s">
        <v>684</v>
      </c>
      <c r="C24997" s="7" t="s">
        <v>1499</v>
      </c>
      <c r="D24997" s="7" t="n">
        <v>0</v>
      </c>
      <c r="E24997" s="7" t="n">
        <v>0</v>
      </c>
      <c r="F24997" s="7" t="n">
        <v>1</v>
      </c>
      <c r="G24997" s="7" t="n">
        <v>343.14</v>
      </c>
    </row>
    <row r="24998" customFormat="false" ht="15" hidden="false" customHeight="false" outlineLevel="0" collapsed="false">
      <c r="A24998" s="7" t="s">
        <v>34</v>
      </c>
      <c r="B24998" s="7" t="s">
        <v>684</v>
      </c>
      <c r="C24998" s="7" t="s">
        <v>1499</v>
      </c>
      <c r="D24998" s="7" t="n">
        <v>0</v>
      </c>
      <c r="E24998" s="7" t="n">
        <v>0</v>
      </c>
      <c r="F24998" s="7" t="n">
        <v>1</v>
      </c>
      <c r="G24998" s="7" t="n">
        <v>343.14</v>
      </c>
    </row>
    <row r="24999" customFormat="false" ht="15" hidden="false" customHeight="false" outlineLevel="0" collapsed="false">
      <c r="A24999" s="7" t="s">
        <v>34</v>
      </c>
      <c r="B24999" s="7" t="s">
        <v>684</v>
      </c>
      <c r="C24999" s="7" t="s">
        <v>1499</v>
      </c>
      <c r="D24999" s="7" t="n">
        <v>0</v>
      </c>
      <c r="E24999" s="7" t="n">
        <v>0</v>
      </c>
      <c r="F24999" s="7" t="n">
        <v>1</v>
      </c>
      <c r="G24999" s="7" t="n">
        <v>343.14</v>
      </c>
    </row>
    <row r="25000" customFormat="false" ht="15" hidden="false" customHeight="false" outlineLevel="0" collapsed="false">
      <c r="A25000" s="7" t="s">
        <v>34</v>
      </c>
      <c r="B25000" s="7" t="s">
        <v>684</v>
      </c>
      <c r="C25000" s="7" t="s">
        <v>1499</v>
      </c>
      <c r="D25000" s="7" t="n">
        <v>0</v>
      </c>
      <c r="E25000" s="7" t="n">
        <v>0</v>
      </c>
      <c r="F25000" s="7" t="n">
        <v>1</v>
      </c>
      <c r="G25000" s="7" t="n">
        <v>381.27</v>
      </c>
    </row>
    <row r="25001" customFormat="false" ht="15" hidden="false" customHeight="false" outlineLevel="0" collapsed="false">
      <c r="A25001" s="7" t="s">
        <v>34</v>
      </c>
      <c r="B25001" s="7" t="s">
        <v>684</v>
      </c>
      <c r="C25001" s="7" t="s">
        <v>1499</v>
      </c>
      <c r="D25001" s="7" t="n">
        <v>0</v>
      </c>
      <c r="E25001" s="7" t="n">
        <v>0</v>
      </c>
      <c r="F25001" s="7" t="n">
        <v>5</v>
      </c>
      <c r="G25001" s="7" t="n">
        <v>1791.98</v>
      </c>
    </row>
    <row r="25002" customFormat="false" ht="15" hidden="false" customHeight="false" outlineLevel="0" collapsed="false">
      <c r="A25002" s="7" t="s">
        <v>34</v>
      </c>
      <c r="B25002" s="7" t="s">
        <v>684</v>
      </c>
      <c r="C25002" s="7" t="s">
        <v>1499</v>
      </c>
      <c r="D25002" s="7" t="n">
        <v>0</v>
      </c>
      <c r="E25002" s="7" t="n">
        <v>0</v>
      </c>
      <c r="F25002" s="7" t="n">
        <v>1</v>
      </c>
      <c r="G25002" s="7" t="n">
        <v>343.14</v>
      </c>
    </row>
    <row r="25003" customFormat="false" ht="15" hidden="false" customHeight="false" outlineLevel="0" collapsed="false">
      <c r="A25003" s="7" t="s">
        <v>34</v>
      </c>
      <c r="B25003" s="7" t="s">
        <v>684</v>
      </c>
      <c r="C25003" s="7" t="s">
        <v>1499</v>
      </c>
      <c r="D25003" s="7" t="n">
        <v>0</v>
      </c>
      <c r="E25003" s="7" t="n">
        <v>0</v>
      </c>
      <c r="F25003" s="7" t="n">
        <v>1</v>
      </c>
      <c r="G25003" s="7" t="n">
        <v>343.14</v>
      </c>
    </row>
    <row r="25004" customFormat="false" ht="15" hidden="false" customHeight="false" outlineLevel="0" collapsed="false">
      <c r="A25004" s="7" t="s">
        <v>34</v>
      </c>
      <c r="B25004" s="7" t="s">
        <v>684</v>
      </c>
      <c r="C25004" s="7" t="s">
        <v>1499</v>
      </c>
      <c r="D25004" s="7" t="n">
        <v>0</v>
      </c>
      <c r="E25004" s="7" t="n">
        <v>0</v>
      </c>
      <c r="F25004" s="7" t="n">
        <v>1</v>
      </c>
      <c r="G25004" s="7" t="n">
        <v>324.09</v>
      </c>
    </row>
    <row r="25005" customFormat="false" ht="15" hidden="false" customHeight="false" outlineLevel="0" collapsed="false">
      <c r="A25005" s="7" t="s">
        <v>34</v>
      </c>
      <c r="B25005" s="7" t="s">
        <v>681</v>
      </c>
      <c r="C25005" s="7" t="s">
        <v>1499</v>
      </c>
      <c r="D25005" s="7" t="n">
        <v>0</v>
      </c>
      <c r="E25005" s="7" t="n">
        <v>0</v>
      </c>
      <c r="F25005" s="7" t="n">
        <v>2</v>
      </c>
      <c r="G25005" s="7" t="n">
        <v>686.29</v>
      </c>
    </row>
    <row r="25006" customFormat="false" ht="15" hidden="false" customHeight="false" outlineLevel="0" collapsed="false">
      <c r="A25006" s="7" t="s">
        <v>34</v>
      </c>
      <c r="B25006" s="7" t="s">
        <v>681</v>
      </c>
      <c r="C25006" s="7" t="s">
        <v>1499</v>
      </c>
      <c r="D25006" s="7" t="n">
        <v>0</v>
      </c>
      <c r="E25006" s="7" t="n">
        <v>0</v>
      </c>
      <c r="F25006" s="7" t="n">
        <v>1</v>
      </c>
      <c r="G25006" s="7" t="n">
        <v>343.14</v>
      </c>
    </row>
    <row r="25007" customFormat="false" ht="15" hidden="false" customHeight="false" outlineLevel="0" collapsed="false">
      <c r="A25007" s="7" t="s">
        <v>34</v>
      </c>
      <c r="B25007" s="7" t="s">
        <v>681</v>
      </c>
      <c r="C25007" s="7" t="s">
        <v>1499</v>
      </c>
      <c r="D25007" s="7" t="n">
        <v>0</v>
      </c>
      <c r="E25007" s="7" t="n">
        <v>0</v>
      </c>
      <c r="F25007" s="7" t="n">
        <v>2</v>
      </c>
      <c r="G25007" s="7" t="n">
        <v>724.41</v>
      </c>
    </row>
    <row r="25008" customFormat="false" ht="15" hidden="false" customHeight="false" outlineLevel="0" collapsed="false">
      <c r="A25008" s="7" t="s">
        <v>34</v>
      </c>
      <c r="B25008" s="7" t="s">
        <v>681</v>
      </c>
      <c r="C25008" s="7" t="s">
        <v>1499</v>
      </c>
      <c r="D25008" s="7" t="n">
        <v>0</v>
      </c>
      <c r="E25008" s="7" t="n">
        <v>0</v>
      </c>
      <c r="F25008" s="7" t="n">
        <v>1</v>
      </c>
      <c r="G25008" s="7" t="n">
        <v>343.14</v>
      </c>
    </row>
    <row r="25009" customFormat="false" ht="15" hidden="false" customHeight="false" outlineLevel="0" collapsed="false">
      <c r="A25009" s="7" t="s">
        <v>34</v>
      </c>
      <c r="B25009" s="7" t="s">
        <v>681</v>
      </c>
      <c r="C25009" s="7" t="s">
        <v>1499</v>
      </c>
      <c r="D25009" s="7" t="n">
        <v>3</v>
      </c>
      <c r="E25009" s="7" t="n">
        <v>953.18</v>
      </c>
      <c r="F25009" s="7" t="n">
        <v>12</v>
      </c>
      <c r="G25009" s="7" t="n">
        <v>4289.27</v>
      </c>
    </row>
    <row r="25010" customFormat="false" ht="15" hidden="false" customHeight="false" outlineLevel="0" collapsed="false">
      <c r="A25010" s="7" t="s">
        <v>34</v>
      </c>
      <c r="B25010" s="7" t="s">
        <v>681</v>
      </c>
      <c r="C25010" s="7" t="s">
        <v>1499</v>
      </c>
      <c r="D25010" s="7" t="n">
        <v>0</v>
      </c>
      <c r="E25010" s="7" t="n">
        <v>0</v>
      </c>
      <c r="F25010" s="7" t="n">
        <v>1</v>
      </c>
      <c r="G25010" s="7" t="n">
        <v>381.27</v>
      </c>
    </row>
    <row r="25011" customFormat="false" ht="15" hidden="false" customHeight="false" outlineLevel="0" collapsed="false">
      <c r="A25011" s="7" t="s">
        <v>34</v>
      </c>
      <c r="B25011" s="7" t="s">
        <v>681</v>
      </c>
      <c r="C25011" s="7" t="s">
        <v>1499</v>
      </c>
      <c r="D25011" s="7" t="n">
        <v>0</v>
      </c>
      <c r="E25011" s="7" t="n">
        <v>0</v>
      </c>
      <c r="F25011" s="7" t="n">
        <v>1</v>
      </c>
      <c r="G25011" s="7" t="n">
        <v>343.14</v>
      </c>
    </row>
    <row r="25012" customFormat="false" ht="15" hidden="false" customHeight="false" outlineLevel="0" collapsed="false">
      <c r="A25012" s="7" t="s">
        <v>34</v>
      </c>
      <c r="B25012" s="7" t="s">
        <v>681</v>
      </c>
      <c r="C25012" s="7" t="s">
        <v>1499</v>
      </c>
      <c r="D25012" s="7" t="n">
        <v>0</v>
      </c>
      <c r="E25012" s="7" t="n">
        <v>0</v>
      </c>
      <c r="F25012" s="7" t="n">
        <v>1</v>
      </c>
      <c r="G25012" s="7" t="n">
        <v>343.14</v>
      </c>
    </row>
    <row r="25013" customFormat="false" ht="15" hidden="false" customHeight="false" outlineLevel="0" collapsed="false">
      <c r="A25013" s="7" t="s">
        <v>34</v>
      </c>
      <c r="B25013" s="7" t="s">
        <v>681</v>
      </c>
      <c r="C25013" s="7" t="s">
        <v>1499</v>
      </c>
      <c r="D25013" s="7" t="n">
        <v>0</v>
      </c>
      <c r="E25013" s="7" t="n">
        <v>0</v>
      </c>
      <c r="F25013" s="7" t="n">
        <v>1</v>
      </c>
      <c r="G25013" s="7" t="n">
        <v>343.14</v>
      </c>
    </row>
    <row r="25014" customFormat="false" ht="15" hidden="false" customHeight="false" outlineLevel="0" collapsed="false">
      <c r="A25014" s="7" t="s">
        <v>34</v>
      </c>
      <c r="B25014" s="7" t="s">
        <v>681</v>
      </c>
      <c r="C25014" s="7" t="s">
        <v>1499</v>
      </c>
      <c r="D25014" s="7" t="n">
        <v>0</v>
      </c>
      <c r="E25014" s="7" t="n">
        <v>0</v>
      </c>
      <c r="F25014" s="7" t="n">
        <v>2</v>
      </c>
      <c r="G25014" s="7" t="n">
        <v>724.41</v>
      </c>
    </row>
    <row r="25015" customFormat="false" ht="15" hidden="false" customHeight="false" outlineLevel="0" collapsed="false">
      <c r="A25015" s="7" t="s">
        <v>34</v>
      </c>
      <c r="B25015" s="7" t="s">
        <v>681</v>
      </c>
      <c r="C25015" s="7" t="s">
        <v>1499</v>
      </c>
      <c r="D25015" s="7" t="n">
        <v>0</v>
      </c>
      <c r="E25015" s="7" t="n">
        <v>0</v>
      </c>
      <c r="F25015" s="7" t="n">
        <v>1</v>
      </c>
      <c r="G25015" s="7" t="n">
        <v>343.14</v>
      </c>
    </row>
    <row r="25016" customFormat="false" ht="15" hidden="false" customHeight="false" outlineLevel="0" collapsed="false">
      <c r="A25016" s="7" t="s">
        <v>34</v>
      </c>
      <c r="B25016" s="7" t="s">
        <v>683</v>
      </c>
      <c r="C25016" s="7" t="s">
        <v>1499</v>
      </c>
      <c r="D25016" s="7" t="n">
        <v>0</v>
      </c>
      <c r="E25016" s="7" t="n">
        <v>0</v>
      </c>
      <c r="F25016" s="7" t="n">
        <v>1</v>
      </c>
      <c r="G25016" s="7" t="n">
        <v>381.27</v>
      </c>
    </row>
    <row r="25017" customFormat="false" ht="15" hidden="false" customHeight="false" outlineLevel="0" collapsed="false">
      <c r="A25017" s="7" t="s">
        <v>34</v>
      </c>
      <c r="B25017" s="7" t="s">
        <v>683</v>
      </c>
      <c r="C25017" s="7" t="s">
        <v>1499</v>
      </c>
      <c r="D25017" s="7" t="n">
        <v>0</v>
      </c>
      <c r="E25017" s="7" t="n">
        <v>0</v>
      </c>
      <c r="F25017" s="7" t="n">
        <v>1</v>
      </c>
      <c r="G25017" s="7" t="n">
        <v>381.27</v>
      </c>
    </row>
    <row r="25018" customFormat="false" ht="15" hidden="false" customHeight="false" outlineLevel="0" collapsed="false">
      <c r="A25018" s="7" t="s">
        <v>34</v>
      </c>
      <c r="B25018" s="7" t="s">
        <v>683</v>
      </c>
      <c r="C25018" s="7" t="s">
        <v>1499</v>
      </c>
      <c r="D25018" s="7" t="n">
        <v>3</v>
      </c>
      <c r="E25018" s="7" t="n">
        <v>972.23</v>
      </c>
      <c r="F25018" s="7" t="n">
        <v>7</v>
      </c>
      <c r="G25018" s="7" t="n">
        <v>2455.56</v>
      </c>
    </row>
    <row r="25019" customFormat="false" ht="15" hidden="false" customHeight="false" outlineLevel="0" collapsed="false">
      <c r="A25019" s="7" t="s">
        <v>34</v>
      </c>
      <c r="B25019" s="7" t="s">
        <v>683</v>
      </c>
      <c r="C25019" s="7" t="s">
        <v>1499</v>
      </c>
      <c r="D25019" s="7" t="n">
        <v>0</v>
      </c>
      <c r="E25019" s="7" t="n">
        <v>0</v>
      </c>
      <c r="F25019" s="7" t="n">
        <v>1</v>
      </c>
      <c r="G25019" s="7" t="n">
        <v>343.14</v>
      </c>
    </row>
    <row r="25020" customFormat="false" ht="15" hidden="false" customHeight="false" outlineLevel="0" collapsed="false">
      <c r="A25020" s="7" t="s">
        <v>34</v>
      </c>
      <c r="B25020" s="7" t="s">
        <v>683</v>
      </c>
      <c r="C25020" s="7" t="s">
        <v>1499</v>
      </c>
      <c r="D25020" s="7" t="n">
        <v>0</v>
      </c>
      <c r="E25020" s="7" t="n">
        <v>0</v>
      </c>
      <c r="F25020" s="7" t="n">
        <v>1</v>
      </c>
      <c r="G25020" s="7" t="n">
        <v>381.27</v>
      </c>
    </row>
    <row r="25021" customFormat="false" ht="15" hidden="false" customHeight="false" outlineLevel="0" collapsed="false">
      <c r="A25021" s="7" t="s">
        <v>34</v>
      </c>
      <c r="B25021" s="7" t="s">
        <v>683</v>
      </c>
      <c r="C25021" s="7" t="s">
        <v>1499</v>
      </c>
      <c r="D25021" s="7" t="n">
        <v>0</v>
      </c>
      <c r="E25021" s="7" t="n">
        <v>0</v>
      </c>
      <c r="F25021" s="7" t="n">
        <v>1</v>
      </c>
      <c r="G25021" s="7" t="n">
        <v>343.14</v>
      </c>
    </row>
    <row r="25022" customFormat="false" ht="15" hidden="false" customHeight="false" outlineLevel="0" collapsed="false">
      <c r="A25022" s="7" t="s">
        <v>34</v>
      </c>
      <c r="B25022" s="7" t="s">
        <v>683</v>
      </c>
      <c r="C25022" s="7" t="s">
        <v>1499</v>
      </c>
      <c r="D25022" s="7" t="n">
        <v>0</v>
      </c>
      <c r="E25022" s="7" t="n">
        <v>0</v>
      </c>
      <c r="F25022" s="7" t="n">
        <v>1</v>
      </c>
      <c r="G25022" s="7" t="n">
        <v>381.27</v>
      </c>
    </row>
    <row r="25023" customFormat="false" ht="15" hidden="false" customHeight="false" outlineLevel="0" collapsed="false">
      <c r="A25023" s="7" t="s">
        <v>34</v>
      </c>
      <c r="B25023" s="7" t="s">
        <v>683</v>
      </c>
      <c r="C25023" s="7" t="s">
        <v>1499</v>
      </c>
      <c r="D25023" s="7" t="n">
        <v>0</v>
      </c>
      <c r="E25023" s="7" t="n">
        <v>0</v>
      </c>
      <c r="F25023" s="7" t="n">
        <v>2</v>
      </c>
      <c r="G25023" s="7" t="n">
        <v>762.54</v>
      </c>
    </row>
    <row r="25024" customFormat="false" ht="15" hidden="false" customHeight="false" outlineLevel="0" collapsed="false">
      <c r="A25024" s="7" t="s">
        <v>34</v>
      </c>
      <c r="B25024" s="7" t="s">
        <v>683</v>
      </c>
      <c r="C25024" s="7" t="s">
        <v>1499</v>
      </c>
      <c r="D25024" s="7" t="n">
        <v>0</v>
      </c>
      <c r="E25024" s="7" t="n">
        <v>0</v>
      </c>
      <c r="F25024" s="7" t="n">
        <v>1</v>
      </c>
      <c r="G25024" s="7" t="n">
        <v>343.14</v>
      </c>
    </row>
    <row r="25025" customFormat="false" ht="15" hidden="false" customHeight="false" outlineLevel="0" collapsed="false">
      <c r="A25025" s="7" t="s">
        <v>34</v>
      </c>
      <c r="B25025" s="7" t="s">
        <v>683</v>
      </c>
      <c r="C25025" s="7" t="s">
        <v>1499</v>
      </c>
      <c r="D25025" s="7" t="n">
        <v>0</v>
      </c>
      <c r="E25025" s="7" t="n">
        <v>0</v>
      </c>
      <c r="F25025" s="7" t="n">
        <v>1</v>
      </c>
      <c r="G25025" s="7" t="n">
        <v>343.15</v>
      </c>
    </row>
    <row r="25026" customFormat="false" ht="15" hidden="false" customHeight="false" outlineLevel="0" collapsed="false">
      <c r="A25026" s="7" t="s">
        <v>34</v>
      </c>
      <c r="B25026" s="7" t="s">
        <v>664</v>
      </c>
      <c r="C25026" s="7" t="s">
        <v>1499</v>
      </c>
      <c r="D25026" s="7" t="n">
        <v>0</v>
      </c>
      <c r="E25026" s="7" t="n">
        <v>0</v>
      </c>
      <c r="F25026" s="7" t="n">
        <v>1</v>
      </c>
      <c r="G25026" s="7" t="n">
        <v>343.14</v>
      </c>
    </row>
    <row r="25027" customFormat="false" ht="15" hidden="false" customHeight="false" outlineLevel="0" collapsed="false">
      <c r="A25027" s="7" t="s">
        <v>34</v>
      </c>
      <c r="B25027" s="7" t="s">
        <v>664</v>
      </c>
      <c r="C25027" s="7" t="s">
        <v>1499</v>
      </c>
      <c r="D25027" s="7" t="n">
        <v>2</v>
      </c>
      <c r="E25027" s="7" t="n">
        <v>629.09</v>
      </c>
      <c r="F25027" s="7" t="n">
        <v>5</v>
      </c>
      <c r="G25027" s="7" t="n">
        <v>1734.79</v>
      </c>
    </row>
    <row r="25028" customFormat="false" ht="15" hidden="false" customHeight="false" outlineLevel="0" collapsed="false">
      <c r="A25028" s="7" t="s">
        <v>34</v>
      </c>
      <c r="B25028" s="7" t="s">
        <v>664</v>
      </c>
      <c r="C25028" s="7" t="s">
        <v>1499</v>
      </c>
      <c r="D25028" s="7" t="n">
        <v>0</v>
      </c>
      <c r="E25028" s="7" t="n">
        <v>0</v>
      </c>
      <c r="F25028" s="7" t="n">
        <v>1</v>
      </c>
      <c r="G25028" s="7" t="n">
        <v>381.27</v>
      </c>
    </row>
    <row r="25029" customFormat="false" ht="15" hidden="false" customHeight="false" outlineLevel="0" collapsed="false">
      <c r="A25029" s="7" t="s">
        <v>34</v>
      </c>
      <c r="B25029" s="7" t="s">
        <v>664</v>
      </c>
      <c r="C25029" s="7" t="s">
        <v>1499</v>
      </c>
      <c r="D25029" s="7" t="n">
        <v>0</v>
      </c>
      <c r="E25029" s="7" t="n">
        <v>0</v>
      </c>
      <c r="F25029" s="7" t="n">
        <v>1</v>
      </c>
      <c r="G25029" s="7" t="n">
        <v>381.27</v>
      </c>
    </row>
    <row r="25030" customFormat="false" ht="15" hidden="false" customHeight="false" outlineLevel="0" collapsed="false">
      <c r="A25030" s="7" t="s">
        <v>34</v>
      </c>
      <c r="B25030" s="7" t="s">
        <v>664</v>
      </c>
      <c r="C25030" s="7" t="s">
        <v>1499</v>
      </c>
      <c r="D25030" s="7" t="n">
        <v>0</v>
      </c>
      <c r="E25030" s="7" t="n">
        <v>0</v>
      </c>
      <c r="F25030" s="7" t="n">
        <v>1</v>
      </c>
      <c r="G25030" s="7" t="n">
        <v>381.27</v>
      </c>
    </row>
    <row r="25031" customFormat="false" ht="15" hidden="false" customHeight="false" outlineLevel="0" collapsed="false">
      <c r="A25031" s="7" t="s">
        <v>34</v>
      </c>
      <c r="B25031" s="7" t="s">
        <v>664</v>
      </c>
      <c r="C25031" s="7" t="s">
        <v>1499</v>
      </c>
      <c r="D25031" s="7" t="n">
        <v>0</v>
      </c>
      <c r="E25031" s="7" t="n">
        <v>0</v>
      </c>
      <c r="F25031" s="7" t="n">
        <v>2</v>
      </c>
      <c r="G25031" s="7" t="n">
        <v>677.6</v>
      </c>
    </row>
    <row r="25032" customFormat="false" ht="15" hidden="false" customHeight="false" outlineLevel="0" collapsed="false">
      <c r="A25032" s="7" t="s">
        <v>34</v>
      </c>
      <c r="B25032" s="7" t="s">
        <v>702</v>
      </c>
      <c r="C25032" s="7" t="s">
        <v>1499</v>
      </c>
      <c r="D25032" s="7" t="n">
        <v>0</v>
      </c>
      <c r="E25032" s="7" t="n">
        <v>0</v>
      </c>
      <c r="F25032" s="7" t="n">
        <v>1</v>
      </c>
      <c r="G25032" s="7" t="n">
        <v>381.27</v>
      </c>
    </row>
    <row r="25033" customFormat="false" ht="15" hidden="false" customHeight="false" outlineLevel="0" collapsed="false">
      <c r="A25033" s="7" t="s">
        <v>34</v>
      </c>
      <c r="B25033" s="7" t="s">
        <v>702</v>
      </c>
      <c r="C25033" s="7" t="s">
        <v>1499</v>
      </c>
      <c r="D25033" s="7" t="n">
        <v>0</v>
      </c>
      <c r="E25033" s="7" t="n">
        <v>0</v>
      </c>
      <c r="F25033" s="7" t="n">
        <v>1</v>
      </c>
      <c r="G25033" s="7" t="n">
        <v>343.14</v>
      </c>
    </row>
    <row r="25034" customFormat="false" ht="15" hidden="false" customHeight="false" outlineLevel="0" collapsed="false">
      <c r="A25034" s="7" t="s">
        <v>34</v>
      </c>
      <c r="B25034" s="7" t="s">
        <v>702</v>
      </c>
      <c r="C25034" s="7" t="s">
        <v>1499</v>
      </c>
      <c r="D25034" s="7" t="n">
        <v>0</v>
      </c>
      <c r="E25034" s="7" t="n">
        <v>0</v>
      </c>
      <c r="F25034" s="7" t="n">
        <v>1</v>
      </c>
      <c r="G25034" s="7" t="n">
        <v>381.27</v>
      </c>
    </row>
    <row r="25035" customFormat="false" ht="15" hidden="false" customHeight="false" outlineLevel="0" collapsed="false">
      <c r="A25035" s="7" t="s">
        <v>34</v>
      </c>
      <c r="B25035" s="7" t="s">
        <v>702</v>
      </c>
      <c r="C25035" s="7" t="s">
        <v>1499</v>
      </c>
      <c r="D25035" s="7" t="n">
        <v>0</v>
      </c>
      <c r="E25035" s="7" t="n">
        <v>0</v>
      </c>
      <c r="F25035" s="7" t="n">
        <v>1</v>
      </c>
      <c r="G25035" s="7" t="n">
        <v>381.27</v>
      </c>
    </row>
    <row r="25036" customFormat="false" ht="15" hidden="false" customHeight="false" outlineLevel="0" collapsed="false">
      <c r="A25036" s="7" t="s">
        <v>34</v>
      </c>
      <c r="B25036" s="7" t="s">
        <v>702</v>
      </c>
      <c r="C25036" s="7" t="s">
        <v>1499</v>
      </c>
      <c r="D25036" s="7" t="n">
        <v>3</v>
      </c>
      <c r="E25036" s="7" t="n">
        <v>953.18</v>
      </c>
      <c r="F25036" s="7" t="n">
        <v>0</v>
      </c>
      <c r="G25036" s="7" t="n">
        <v>0</v>
      </c>
    </row>
    <row r="25037" customFormat="false" ht="15" hidden="false" customHeight="false" outlineLevel="0" collapsed="false">
      <c r="A25037" s="7" t="s">
        <v>34</v>
      </c>
      <c r="B25037" s="7" t="s">
        <v>702</v>
      </c>
      <c r="C25037" s="7" t="s">
        <v>1499</v>
      </c>
      <c r="D25037" s="7" t="n">
        <v>0</v>
      </c>
      <c r="E25037" s="7" t="n">
        <v>0</v>
      </c>
      <c r="F25037" s="7" t="n">
        <v>2</v>
      </c>
      <c r="G25037" s="7" t="n">
        <v>686.29</v>
      </c>
    </row>
    <row r="25038" customFormat="false" ht="15" hidden="false" customHeight="false" outlineLevel="0" collapsed="false">
      <c r="A25038" s="7" t="s">
        <v>34</v>
      </c>
      <c r="B25038" s="7" t="s">
        <v>646</v>
      </c>
      <c r="C25038" s="7" t="s">
        <v>1500</v>
      </c>
      <c r="D25038" s="7" t="n">
        <v>0</v>
      </c>
      <c r="E25038" s="7" t="n">
        <v>0</v>
      </c>
      <c r="F25038" s="7" t="n">
        <v>3</v>
      </c>
      <c r="G25038" s="7" t="n">
        <v>2457.37</v>
      </c>
    </row>
    <row r="25039" customFormat="false" ht="15" hidden="false" customHeight="false" outlineLevel="0" collapsed="false">
      <c r="A25039" s="7" t="s">
        <v>34</v>
      </c>
      <c r="B25039" s="7" t="s">
        <v>646</v>
      </c>
      <c r="C25039" s="7" t="s">
        <v>1500</v>
      </c>
      <c r="D25039" s="7" t="n">
        <v>0</v>
      </c>
      <c r="E25039" s="7" t="n">
        <v>0</v>
      </c>
      <c r="F25039" s="7" t="n">
        <v>1</v>
      </c>
      <c r="G25039" s="7" t="n">
        <v>466.1</v>
      </c>
    </row>
    <row r="25040" customFormat="false" ht="15" hidden="false" customHeight="false" outlineLevel="0" collapsed="false">
      <c r="A25040" s="7" t="s">
        <v>34</v>
      </c>
      <c r="B25040" s="7" t="s">
        <v>646</v>
      </c>
      <c r="C25040" s="7" t="s">
        <v>1500</v>
      </c>
      <c r="D25040" s="7" t="n">
        <v>0</v>
      </c>
      <c r="E25040" s="7" t="n">
        <v>0</v>
      </c>
      <c r="F25040" s="7" t="n">
        <v>1</v>
      </c>
      <c r="G25040" s="7" t="n">
        <v>847.37</v>
      </c>
    </row>
    <row r="25041" customFormat="false" ht="15" hidden="false" customHeight="false" outlineLevel="0" collapsed="false">
      <c r="A25041" s="7" t="s">
        <v>34</v>
      </c>
      <c r="B25041" s="7" t="s">
        <v>649</v>
      </c>
      <c r="C25041" s="7" t="s">
        <v>1500</v>
      </c>
      <c r="D25041" s="7" t="n">
        <v>0</v>
      </c>
      <c r="E25041" s="7" t="n">
        <v>0</v>
      </c>
      <c r="F25041" s="7" t="n">
        <v>1</v>
      </c>
      <c r="G25041" s="7" t="n">
        <v>847.37</v>
      </c>
    </row>
    <row r="25042" customFormat="false" ht="15" hidden="false" customHeight="false" outlineLevel="0" collapsed="false">
      <c r="A25042" s="7" t="s">
        <v>34</v>
      </c>
      <c r="B25042" s="7" t="s">
        <v>672</v>
      </c>
      <c r="C25042" s="7" t="s">
        <v>1500</v>
      </c>
      <c r="D25042" s="7" t="n">
        <v>0</v>
      </c>
      <c r="E25042" s="7" t="n">
        <v>0</v>
      </c>
      <c r="F25042" s="7" t="n">
        <v>1</v>
      </c>
      <c r="G25042" s="7" t="n">
        <v>847.37</v>
      </c>
    </row>
    <row r="25043" customFormat="false" ht="15" hidden="false" customHeight="false" outlineLevel="0" collapsed="false">
      <c r="A25043" s="7" t="s">
        <v>34</v>
      </c>
      <c r="B25043" s="7" t="s">
        <v>672</v>
      </c>
      <c r="C25043" s="7" t="s">
        <v>1500</v>
      </c>
      <c r="D25043" s="7" t="n">
        <v>0</v>
      </c>
      <c r="E25043" s="7" t="n">
        <v>0</v>
      </c>
      <c r="F25043" s="7" t="n">
        <v>1</v>
      </c>
      <c r="G25043" s="7" t="n">
        <v>847.37</v>
      </c>
    </row>
    <row r="25044" customFormat="false" ht="15" hidden="false" customHeight="false" outlineLevel="0" collapsed="false">
      <c r="A25044" s="7" t="s">
        <v>34</v>
      </c>
      <c r="B25044" s="7" t="s">
        <v>672</v>
      </c>
      <c r="C25044" s="7" t="s">
        <v>1500</v>
      </c>
      <c r="D25044" s="7" t="n">
        <v>0</v>
      </c>
      <c r="E25044" s="7" t="n">
        <v>0</v>
      </c>
      <c r="F25044" s="7" t="n">
        <v>1</v>
      </c>
      <c r="G25044" s="7" t="n">
        <v>847.37</v>
      </c>
    </row>
    <row r="25045" customFormat="false" ht="15" hidden="false" customHeight="false" outlineLevel="0" collapsed="false">
      <c r="A25045" s="7" t="s">
        <v>34</v>
      </c>
      <c r="B25045" s="7" t="s">
        <v>672</v>
      </c>
      <c r="C25045" s="7" t="s">
        <v>1500</v>
      </c>
      <c r="D25045" s="7" t="n">
        <v>0</v>
      </c>
      <c r="E25045" s="7" t="n">
        <v>0</v>
      </c>
      <c r="F25045" s="7" t="n">
        <v>1</v>
      </c>
      <c r="G25045" s="7" t="n">
        <v>720.27</v>
      </c>
    </row>
    <row r="25046" customFormat="false" ht="15" hidden="false" customHeight="false" outlineLevel="0" collapsed="false">
      <c r="A25046" s="7" t="s">
        <v>34</v>
      </c>
      <c r="B25046" s="7" t="s">
        <v>672</v>
      </c>
      <c r="C25046" s="7" t="s">
        <v>1500</v>
      </c>
      <c r="D25046" s="7" t="n">
        <v>0</v>
      </c>
      <c r="E25046" s="7" t="n">
        <v>0</v>
      </c>
      <c r="F25046" s="7" t="n">
        <v>1</v>
      </c>
      <c r="G25046" s="7" t="n">
        <v>847.37</v>
      </c>
    </row>
    <row r="25047" customFormat="false" ht="15" hidden="false" customHeight="false" outlineLevel="0" collapsed="false">
      <c r="A25047" s="7" t="s">
        <v>34</v>
      </c>
      <c r="B25047" s="7" t="s">
        <v>648</v>
      </c>
      <c r="C25047" s="7" t="s">
        <v>1500</v>
      </c>
      <c r="D25047" s="7" t="n">
        <v>0</v>
      </c>
      <c r="E25047" s="7" t="n">
        <v>0</v>
      </c>
      <c r="F25047" s="7" t="n">
        <v>3</v>
      </c>
      <c r="G25047" s="7" t="n">
        <v>2499.74</v>
      </c>
    </row>
    <row r="25048" customFormat="false" ht="15" hidden="false" customHeight="false" outlineLevel="0" collapsed="false">
      <c r="A25048" s="7" t="s">
        <v>34</v>
      </c>
      <c r="B25048" s="7" t="s">
        <v>648</v>
      </c>
      <c r="C25048" s="7" t="s">
        <v>1500</v>
      </c>
      <c r="D25048" s="7" t="n">
        <v>0</v>
      </c>
      <c r="E25048" s="7" t="n">
        <v>0</v>
      </c>
      <c r="F25048" s="7" t="n">
        <v>1</v>
      </c>
      <c r="G25048" s="7" t="n">
        <v>847.37</v>
      </c>
    </row>
    <row r="25049" customFormat="false" ht="15" hidden="false" customHeight="false" outlineLevel="0" collapsed="false">
      <c r="A25049" s="7" t="s">
        <v>34</v>
      </c>
      <c r="B25049" s="7" t="s">
        <v>483</v>
      </c>
      <c r="C25049" s="7" t="s">
        <v>1477</v>
      </c>
      <c r="D25049" s="7" t="n">
        <v>0</v>
      </c>
      <c r="E25049" s="7" t="n">
        <v>0</v>
      </c>
      <c r="F25049" s="7" t="n">
        <v>1</v>
      </c>
      <c r="G25049" s="7" t="n">
        <v>0.01</v>
      </c>
    </row>
    <row r="25050" customFormat="false" ht="15" hidden="false" customHeight="false" outlineLevel="0" collapsed="false">
      <c r="A25050" s="7" t="s">
        <v>34</v>
      </c>
      <c r="B25050" s="7" t="s">
        <v>483</v>
      </c>
      <c r="C25050" s="7" t="s">
        <v>1477</v>
      </c>
      <c r="D25050" s="7" t="n">
        <v>0</v>
      </c>
      <c r="E25050" s="7" t="n">
        <v>0</v>
      </c>
      <c r="F25050" s="7" t="n">
        <v>1</v>
      </c>
      <c r="G25050" s="7" t="n">
        <v>115.86</v>
      </c>
    </row>
    <row r="25051" customFormat="false" ht="15" hidden="false" customHeight="false" outlineLevel="0" collapsed="false">
      <c r="A25051" s="7" t="s">
        <v>34</v>
      </c>
      <c r="B25051" s="7" t="s">
        <v>483</v>
      </c>
      <c r="C25051" s="7" t="s">
        <v>1477</v>
      </c>
      <c r="D25051" s="7" t="n">
        <v>3</v>
      </c>
      <c r="E25051" s="7" t="n">
        <v>347.57</v>
      </c>
      <c r="F25051" s="7" t="n">
        <v>2</v>
      </c>
      <c r="G25051" s="7" t="n">
        <v>270.33</v>
      </c>
    </row>
    <row r="25052" customFormat="false" ht="15" hidden="false" customHeight="false" outlineLevel="0" collapsed="false">
      <c r="A25052" s="7" t="s">
        <v>34</v>
      </c>
      <c r="B25052" s="7" t="s">
        <v>884</v>
      </c>
      <c r="C25052" s="7" t="s">
        <v>1436</v>
      </c>
      <c r="D25052" s="7" t="n">
        <v>0</v>
      </c>
      <c r="E25052" s="7" t="n">
        <v>0</v>
      </c>
      <c r="F25052" s="7" t="n">
        <v>1</v>
      </c>
      <c r="G25052" s="7" t="n">
        <v>99.08</v>
      </c>
    </row>
    <row r="25053" customFormat="false" ht="15" hidden="false" customHeight="false" outlineLevel="0" collapsed="false">
      <c r="A25053" s="7" t="s">
        <v>34</v>
      </c>
      <c r="B25053" s="7" t="s">
        <v>884</v>
      </c>
      <c r="C25053" s="7" t="s">
        <v>1436</v>
      </c>
      <c r="D25053" s="7" t="n">
        <v>0</v>
      </c>
      <c r="E25053" s="7" t="n">
        <v>0</v>
      </c>
      <c r="F25053" s="7" t="n">
        <v>2</v>
      </c>
      <c r="G25053" s="7" t="n">
        <v>220.16</v>
      </c>
    </row>
    <row r="25054" customFormat="false" ht="15" hidden="false" customHeight="false" outlineLevel="0" collapsed="false">
      <c r="A25054" s="7" t="s">
        <v>34</v>
      </c>
      <c r="B25054" s="7" t="s">
        <v>884</v>
      </c>
      <c r="C25054" s="7" t="s">
        <v>1436</v>
      </c>
      <c r="D25054" s="7" t="n">
        <v>0</v>
      </c>
      <c r="E25054" s="7" t="n">
        <v>0</v>
      </c>
      <c r="F25054" s="7" t="n">
        <v>1</v>
      </c>
      <c r="G25054" s="7" t="n">
        <v>99.08</v>
      </c>
    </row>
    <row r="25055" customFormat="false" ht="15" hidden="false" customHeight="false" outlineLevel="0" collapsed="false">
      <c r="A25055" s="7" t="s">
        <v>34</v>
      </c>
      <c r="B25055" s="7" t="s">
        <v>884</v>
      </c>
      <c r="C25055" s="7" t="s">
        <v>1436</v>
      </c>
      <c r="D25055" s="7" t="n">
        <v>0</v>
      </c>
      <c r="E25055" s="7" t="n">
        <v>0</v>
      </c>
      <c r="F25055" s="7" t="n">
        <v>1</v>
      </c>
      <c r="G25055" s="7" t="n">
        <v>110.08</v>
      </c>
    </row>
    <row r="25056" customFormat="false" ht="15" hidden="false" customHeight="false" outlineLevel="0" collapsed="false">
      <c r="A25056" s="7" t="s">
        <v>34</v>
      </c>
      <c r="B25056" s="7" t="s">
        <v>884</v>
      </c>
      <c r="C25056" s="7" t="s">
        <v>1436</v>
      </c>
      <c r="D25056" s="7" t="n">
        <v>16</v>
      </c>
      <c r="E25056" s="7" t="n">
        <v>1706.24</v>
      </c>
      <c r="F25056" s="7" t="n">
        <v>8</v>
      </c>
      <c r="G25056" s="7" t="n">
        <v>869.63</v>
      </c>
    </row>
    <row r="25057" customFormat="false" ht="15" hidden="false" customHeight="false" outlineLevel="0" collapsed="false">
      <c r="A25057" s="7" t="s">
        <v>34</v>
      </c>
      <c r="B25057" s="7" t="s">
        <v>884</v>
      </c>
      <c r="C25057" s="7" t="s">
        <v>1436</v>
      </c>
      <c r="D25057" s="7" t="n">
        <v>1</v>
      </c>
      <c r="E25057" s="7" t="n">
        <v>102.46</v>
      </c>
      <c r="F25057" s="7" t="n">
        <v>0</v>
      </c>
      <c r="G25057" s="7" t="n">
        <v>0</v>
      </c>
    </row>
    <row r="25058" customFormat="false" ht="15" hidden="false" customHeight="false" outlineLevel="0" collapsed="false">
      <c r="A25058" s="7" t="s">
        <v>34</v>
      </c>
      <c r="B25058" s="7" t="s">
        <v>884</v>
      </c>
      <c r="C25058" s="7" t="s">
        <v>1436</v>
      </c>
      <c r="D25058" s="7" t="n">
        <v>0</v>
      </c>
      <c r="E25058" s="7" t="n">
        <v>0</v>
      </c>
      <c r="F25058" s="7" t="n">
        <v>1</v>
      </c>
      <c r="G25058" s="7" t="n">
        <v>110.09</v>
      </c>
    </row>
    <row r="25059" customFormat="false" ht="15" hidden="false" customHeight="false" outlineLevel="0" collapsed="false">
      <c r="A25059" s="7" t="s">
        <v>34</v>
      </c>
      <c r="B25059" s="7" t="s">
        <v>884</v>
      </c>
      <c r="C25059" s="7" t="s">
        <v>1436</v>
      </c>
      <c r="D25059" s="7" t="n">
        <v>0</v>
      </c>
      <c r="E25059" s="7" t="n">
        <v>0</v>
      </c>
      <c r="F25059" s="7" t="n">
        <v>1</v>
      </c>
      <c r="G25059" s="7" t="n">
        <v>110.09</v>
      </c>
    </row>
    <row r="25060" customFormat="false" ht="15" hidden="false" customHeight="false" outlineLevel="0" collapsed="false">
      <c r="A25060" s="7" t="s">
        <v>34</v>
      </c>
      <c r="B25060" s="7" t="s">
        <v>884</v>
      </c>
      <c r="C25060" s="7" t="s">
        <v>1436</v>
      </c>
      <c r="D25060" s="7" t="n">
        <v>0</v>
      </c>
      <c r="E25060" s="7" t="n">
        <v>0</v>
      </c>
      <c r="F25060" s="7" t="n">
        <v>1</v>
      </c>
      <c r="G25060" s="7" t="n">
        <v>110.08</v>
      </c>
    </row>
    <row r="25061" customFormat="false" ht="15" hidden="false" customHeight="false" outlineLevel="0" collapsed="false">
      <c r="A25061" s="7" t="s">
        <v>34</v>
      </c>
      <c r="B25061" s="7" t="s">
        <v>884</v>
      </c>
      <c r="C25061" s="7" t="s">
        <v>1436</v>
      </c>
      <c r="D25061" s="7" t="n">
        <v>0</v>
      </c>
      <c r="E25061" s="7" t="n">
        <v>0</v>
      </c>
      <c r="F25061" s="7" t="n">
        <v>1</v>
      </c>
      <c r="G25061" s="7" t="n">
        <v>110.08</v>
      </c>
    </row>
    <row r="25062" customFormat="false" ht="15" hidden="false" customHeight="false" outlineLevel="0" collapsed="false">
      <c r="A25062" s="7" t="s">
        <v>34</v>
      </c>
      <c r="B25062" s="7" t="s">
        <v>884</v>
      </c>
      <c r="C25062" s="7" t="s">
        <v>1436</v>
      </c>
      <c r="D25062" s="7" t="n">
        <v>0</v>
      </c>
      <c r="E25062" s="7" t="n">
        <v>0</v>
      </c>
      <c r="F25062" s="7" t="n">
        <v>1</v>
      </c>
      <c r="G25062" s="7" t="n">
        <v>93.57</v>
      </c>
    </row>
    <row r="25063" customFormat="false" ht="15" hidden="false" customHeight="false" outlineLevel="0" collapsed="false">
      <c r="A25063" s="7" t="s">
        <v>34</v>
      </c>
      <c r="B25063" s="7" t="s">
        <v>884</v>
      </c>
      <c r="C25063" s="7" t="s">
        <v>1436</v>
      </c>
      <c r="D25063" s="7" t="n">
        <v>0</v>
      </c>
      <c r="E25063" s="7" t="n">
        <v>0</v>
      </c>
      <c r="F25063" s="7" t="n">
        <v>1</v>
      </c>
      <c r="G25063" s="7" t="n">
        <v>99.08</v>
      </c>
    </row>
    <row r="25064" customFormat="false" ht="15" hidden="false" customHeight="false" outlineLevel="0" collapsed="false">
      <c r="A25064" s="7" t="s">
        <v>34</v>
      </c>
      <c r="B25064" s="7" t="s">
        <v>884</v>
      </c>
      <c r="C25064" s="7" t="s">
        <v>1436</v>
      </c>
      <c r="D25064" s="7" t="n">
        <v>0</v>
      </c>
      <c r="E25064" s="7" t="n">
        <v>0</v>
      </c>
      <c r="F25064" s="7" t="n">
        <v>1</v>
      </c>
      <c r="G25064" s="7" t="n">
        <v>110.09</v>
      </c>
    </row>
    <row r="25065" customFormat="false" ht="15" hidden="false" customHeight="false" outlineLevel="0" collapsed="false">
      <c r="A25065" s="7" t="s">
        <v>34</v>
      </c>
      <c r="B25065" s="7" t="s">
        <v>884</v>
      </c>
      <c r="C25065" s="7" t="s">
        <v>1436</v>
      </c>
      <c r="D25065" s="7" t="n">
        <v>0</v>
      </c>
      <c r="E25065" s="7" t="n">
        <v>0</v>
      </c>
      <c r="F25065" s="7" t="n">
        <v>2</v>
      </c>
      <c r="G25065" s="7" t="n">
        <v>209.17</v>
      </c>
    </row>
    <row r="25066" customFormat="false" ht="15" hidden="false" customHeight="false" outlineLevel="0" collapsed="false">
      <c r="A25066" s="7" t="s">
        <v>34</v>
      </c>
      <c r="B25066" s="7" t="s">
        <v>884</v>
      </c>
      <c r="C25066" s="7" t="s">
        <v>1436</v>
      </c>
      <c r="D25066" s="7" t="n">
        <v>0</v>
      </c>
      <c r="E25066" s="7" t="n">
        <v>0</v>
      </c>
      <c r="F25066" s="7" t="n">
        <v>1</v>
      </c>
      <c r="G25066" s="7" t="n">
        <v>110.08</v>
      </c>
    </row>
    <row r="25067" customFormat="false" ht="15" hidden="false" customHeight="false" outlineLevel="0" collapsed="false">
      <c r="A25067" s="7" t="s">
        <v>34</v>
      </c>
      <c r="B25067" s="7" t="s">
        <v>884</v>
      </c>
      <c r="C25067" s="7" t="s">
        <v>1436</v>
      </c>
      <c r="D25067" s="7" t="n">
        <v>0</v>
      </c>
      <c r="E25067" s="7" t="n">
        <v>0</v>
      </c>
      <c r="F25067" s="7" t="n">
        <v>1</v>
      </c>
      <c r="G25067" s="7" t="n">
        <v>110.08</v>
      </c>
    </row>
    <row r="25068" customFormat="false" ht="15" hidden="false" customHeight="false" outlineLevel="0" collapsed="false">
      <c r="A25068" s="7" t="s">
        <v>34</v>
      </c>
      <c r="B25068" s="7" t="s">
        <v>884</v>
      </c>
      <c r="C25068" s="7" t="s">
        <v>1436</v>
      </c>
      <c r="D25068" s="7" t="n">
        <v>0</v>
      </c>
      <c r="E25068" s="7" t="n">
        <v>0</v>
      </c>
      <c r="F25068" s="7" t="n">
        <v>1</v>
      </c>
      <c r="G25068" s="7" t="n">
        <v>110.09</v>
      </c>
    </row>
    <row r="25069" customFormat="false" ht="15" hidden="false" customHeight="false" outlineLevel="0" collapsed="false">
      <c r="A25069" s="7" t="s">
        <v>34</v>
      </c>
      <c r="B25069" s="7" t="s">
        <v>909</v>
      </c>
      <c r="C25069" s="7" t="s">
        <v>1573</v>
      </c>
      <c r="D25069" s="7" t="n">
        <v>0</v>
      </c>
      <c r="E25069" s="7" t="n">
        <v>0</v>
      </c>
      <c r="F25069" s="7" t="n">
        <v>2</v>
      </c>
      <c r="G25069" s="7" t="n">
        <v>92.9</v>
      </c>
    </row>
    <row r="25070" customFormat="false" ht="15" hidden="false" customHeight="false" outlineLevel="0" collapsed="false">
      <c r="A25070" s="7" t="s">
        <v>34</v>
      </c>
      <c r="B25070" s="7" t="s">
        <v>909</v>
      </c>
      <c r="C25070" s="7" t="s">
        <v>1573</v>
      </c>
      <c r="D25070" s="7" t="n">
        <v>0</v>
      </c>
      <c r="E25070" s="7" t="n">
        <v>0</v>
      </c>
      <c r="F25070" s="7" t="n">
        <v>1</v>
      </c>
      <c r="G25070" s="7" t="n">
        <v>51.61</v>
      </c>
    </row>
    <row r="25071" customFormat="false" ht="15" hidden="false" customHeight="false" outlineLevel="0" collapsed="false">
      <c r="A25071" s="7" t="s">
        <v>34</v>
      </c>
      <c r="B25071" s="7" t="s">
        <v>909</v>
      </c>
      <c r="C25071" s="7" t="s">
        <v>1573</v>
      </c>
      <c r="D25071" s="7" t="n">
        <v>0</v>
      </c>
      <c r="E25071" s="7" t="n">
        <v>0</v>
      </c>
      <c r="F25071" s="7" t="n">
        <v>3</v>
      </c>
      <c r="G25071" s="7" t="n">
        <v>131.62</v>
      </c>
    </row>
    <row r="25072" customFormat="false" ht="15" hidden="false" customHeight="false" outlineLevel="0" collapsed="false">
      <c r="A25072" s="7" t="s">
        <v>34</v>
      </c>
      <c r="B25072" s="7" t="s">
        <v>909</v>
      </c>
      <c r="C25072" s="7" t="s">
        <v>1573</v>
      </c>
      <c r="D25072" s="7" t="n">
        <v>0</v>
      </c>
      <c r="E25072" s="7" t="n">
        <v>0</v>
      </c>
      <c r="F25072" s="7" t="n">
        <v>1</v>
      </c>
      <c r="G25072" s="7" t="n">
        <v>51.61</v>
      </c>
    </row>
    <row r="25073" customFormat="false" ht="15" hidden="false" customHeight="false" outlineLevel="0" collapsed="false">
      <c r="A25073" s="7" t="s">
        <v>34</v>
      </c>
      <c r="B25073" s="7" t="s">
        <v>909</v>
      </c>
      <c r="C25073" s="7" t="s">
        <v>1573</v>
      </c>
      <c r="D25073" s="7" t="n">
        <v>0</v>
      </c>
      <c r="E25073" s="7" t="n">
        <v>0</v>
      </c>
      <c r="F25073" s="7" t="n">
        <v>1</v>
      </c>
      <c r="G25073" s="7" t="n">
        <v>51.61</v>
      </c>
    </row>
    <row r="25074" customFormat="false" ht="15" hidden="false" customHeight="false" outlineLevel="0" collapsed="false">
      <c r="A25074" s="7" t="s">
        <v>34</v>
      </c>
      <c r="B25074" s="7" t="s">
        <v>909</v>
      </c>
      <c r="C25074" s="7" t="s">
        <v>1573</v>
      </c>
      <c r="D25074" s="7" t="n">
        <v>0</v>
      </c>
      <c r="E25074" s="7" t="n">
        <v>0</v>
      </c>
      <c r="F25074" s="7" t="n">
        <v>1</v>
      </c>
      <c r="G25074" s="7" t="n">
        <v>46.45</v>
      </c>
    </row>
    <row r="25075" customFormat="false" ht="15" hidden="false" customHeight="false" outlineLevel="0" collapsed="false">
      <c r="A25075" s="7" t="s">
        <v>34</v>
      </c>
      <c r="B25075" s="7" t="s">
        <v>909</v>
      </c>
      <c r="C25075" s="7" t="s">
        <v>1573</v>
      </c>
      <c r="D25075" s="7" t="n">
        <v>0</v>
      </c>
      <c r="E25075" s="7" t="n">
        <v>0</v>
      </c>
      <c r="F25075" s="7" t="n">
        <v>1</v>
      </c>
      <c r="G25075" s="7" t="n">
        <v>46.45</v>
      </c>
    </row>
    <row r="25076" customFormat="false" ht="15" hidden="false" customHeight="false" outlineLevel="0" collapsed="false">
      <c r="A25076" s="7" t="s">
        <v>34</v>
      </c>
      <c r="B25076" s="7" t="s">
        <v>909</v>
      </c>
      <c r="C25076" s="7" t="s">
        <v>1573</v>
      </c>
      <c r="D25076" s="7" t="n">
        <v>0</v>
      </c>
      <c r="E25076" s="7" t="n">
        <v>0</v>
      </c>
      <c r="F25076" s="7" t="n">
        <v>1</v>
      </c>
      <c r="G25076" s="7" t="n">
        <v>51.61</v>
      </c>
    </row>
    <row r="25077" customFormat="false" ht="15" hidden="false" customHeight="false" outlineLevel="0" collapsed="false">
      <c r="A25077" s="7" t="s">
        <v>34</v>
      </c>
      <c r="B25077" s="7" t="s">
        <v>909</v>
      </c>
      <c r="C25077" s="7" t="s">
        <v>1573</v>
      </c>
      <c r="D25077" s="7" t="n">
        <v>40</v>
      </c>
      <c r="E25077" s="7" t="n">
        <v>1979.25</v>
      </c>
      <c r="F25077" s="7" t="n">
        <v>18</v>
      </c>
      <c r="G25077" s="7" t="n">
        <v>908.34</v>
      </c>
    </row>
    <row r="25078" customFormat="false" ht="15" hidden="false" customHeight="false" outlineLevel="0" collapsed="false">
      <c r="A25078" s="7" t="s">
        <v>34</v>
      </c>
      <c r="B25078" s="7" t="s">
        <v>909</v>
      </c>
      <c r="C25078" s="7" t="s">
        <v>1573</v>
      </c>
      <c r="D25078" s="7" t="n">
        <v>0</v>
      </c>
      <c r="E25078" s="7" t="n">
        <v>0</v>
      </c>
      <c r="F25078" s="7" t="n">
        <v>4</v>
      </c>
      <c r="G25078" s="7" t="n">
        <v>206.44</v>
      </c>
    </row>
    <row r="25079" customFormat="false" ht="15" hidden="false" customHeight="false" outlineLevel="0" collapsed="false">
      <c r="A25079" s="7" t="s">
        <v>34</v>
      </c>
      <c r="B25079" s="7" t="s">
        <v>909</v>
      </c>
      <c r="C25079" s="7" t="s">
        <v>1573</v>
      </c>
      <c r="D25079" s="7" t="n">
        <v>0</v>
      </c>
      <c r="E25079" s="7" t="n">
        <v>0</v>
      </c>
      <c r="F25079" s="7" t="n">
        <v>1</v>
      </c>
      <c r="G25079" s="7" t="n">
        <v>46.45</v>
      </c>
    </row>
    <row r="25080" customFormat="false" ht="15" hidden="false" customHeight="false" outlineLevel="0" collapsed="false">
      <c r="A25080" s="7" t="s">
        <v>34</v>
      </c>
      <c r="B25080" s="7" t="s">
        <v>909</v>
      </c>
      <c r="C25080" s="7" t="s">
        <v>1573</v>
      </c>
      <c r="D25080" s="7" t="n">
        <v>0</v>
      </c>
      <c r="E25080" s="7" t="n">
        <v>0</v>
      </c>
      <c r="F25080" s="7" t="n">
        <v>2</v>
      </c>
      <c r="G25080" s="7" t="n">
        <v>87.75</v>
      </c>
    </row>
    <row r="25081" customFormat="false" ht="15" hidden="false" customHeight="false" outlineLevel="0" collapsed="false">
      <c r="A25081" s="7" t="s">
        <v>34</v>
      </c>
      <c r="B25081" s="7" t="s">
        <v>909</v>
      </c>
      <c r="C25081" s="7" t="s">
        <v>1573</v>
      </c>
      <c r="D25081" s="7" t="n">
        <v>0</v>
      </c>
      <c r="E25081" s="7" t="n">
        <v>0</v>
      </c>
      <c r="F25081" s="7" t="n">
        <v>1</v>
      </c>
      <c r="G25081" s="7" t="n">
        <v>51.61</v>
      </c>
    </row>
    <row r="25082" customFormat="false" ht="15" hidden="false" customHeight="false" outlineLevel="0" collapsed="false">
      <c r="A25082" s="7" t="s">
        <v>34</v>
      </c>
      <c r="B25082" s="7" t="s">
        <v>868</v>
      </c>
      <c r="C25082" s="7" t="s">
        <v>1573</v>
      </c>
      <c r="D25082" s="7" t="n">
        <v>0</v>
      </c>
      <c r="E25082" s="7" t="n">
        <v>0</v>
      </c>
      <c r="F25082" s="7" t="n">
        <v>2</v>
      </c>
      <c r="G25082" s="7" t="n">
        <v>106.63</v>
      </c>
    </row>
    <row r="25083" customFormat="false" ht="15" hidden="false" customHeight="false" outlineLevel="0" collapsed="false">
      <c r="A25083" s="7" t="s">
        <v>34</v>
      </c>
      <c r="B25083" s="7" t="s">
        <v>868</v>
      </c>
      <c r="C25083" s="7" t="s">
        <v>1573</v>
      </c>
      <c r="D25083" s="7" t="n">
        <v>0</v>
      </c>
      <c r="E25083" s="7" t="n">
        <v>0</v>
      </c>
      <c r="F25083" s="7" t="n">
        <v>1</v>
      </c>
      <c r="G25083" s="7" t="n">
        <v>59.24</v>
      </c>
    </row>
    <row r="25084" customFormat="false" ht="15" hidden="false" customHeight="false" outlineLevel="0" collapsed="false">
      <c r="A25084" s="7" t="s">
        <v>34</v>
      </c>
      <c r="B25084" s="7" t="s">
        <v>868</v>
      </c>
      <c r="C25084" s="7" t="s">
        <v>1573</v>
      </c>
      <c r="D25084" s="7" t="n">
        <v>0</v>
      </c>
      <c r="E25084" s="7" t="n">
        <v>0</v>
      </c>
      <c r="F25084" s="7" t="n">
        <v>1</v>
      </c>
      <c r="G25084" s="7" t="n">
        <v>59.24</v>
      </c>
    </row>
    <row r="25085" customFormat="false" ht="15" hidden="false" customHeight="false" outlineLevel="0" collapsed="false">
      <c r="A25085" s="7" t="s">
        <v>34</v>
      </c>
      <c r="B25085" s="7" t="s">
        <v>868</v>
      </c>
      <c r="C25085" s="7" t="s">
        <v>1573</v>
      </c>
      <c r="D25085" s="7" t="n">
        <v>0</v>
      </c>
      <c r="E25085" s="7" t="n">
        <v>0</v>
      </c>
      <c r="F25085" s="7" t="n">
        <v>1</v>
      </c>
      <c r="G25085" s="7" t="n">
        <v>53.31</v>
      </c>
    </row>
    <row r="25086" customFormat="false" ht="15" hidden="false" customHeight="false" outlineLevel="0" collapsed="false">
      <c r="A25086" s="7" t="s">
        <v>34</v>
      </c>
      <c r="B25086" s="7" t="s">
        <v>868</v>
      </c>
      <c r="C25086" s="7" t="s">
        <v>1573</v>
      </c>
      <c r="D25086" s="7" t="n">
        <v>0</v>
      </c>
      <c r="E25086" s="7" t="n">
        <v>0</v>
      </c>
      <c r="F25086" s="7" t="n">
        <v>2</v>
      </c>
      <c r="G25086" s="7" t="n">
        <v>118.47</v>
      </c>
    </row>
    <row r="25087" customFormat="false" ht="15" hidden="false" customHeight="false" outlineLevel="0" collapsed="false">
      <c r="A25087" s="7" t="s">
        <v>34</v>
      </c>
      <c r="B25087" s="7" t="s">
        <v>868</v>
      </c>
      <c r="C25087" s="7" t="s">
        <v>1573</v>
      </c>
      <c r="D25087" s="7" t="n">
        <v>0</v>
      </c>
      <c r="E25087" s="7" t="n">
        <v>0</v>
      </c>
      <c r="F25087" s="7" t="n">
        <v>2</v>
      </c>
      <c r="G25087" s="7" t="n">
        <v>118.47</v>
      </c>
    </row>
    <row r="25088" customFormat="false" ht="15" hidden="false" customHeight="false" outlineLevel="0" collapsed="false">
      <c r="A25088" s="7" t="s">
        <v>34</v>
      </c>
      <c r="B25088" s="7" t="s">
        <v>868</v>
      </c>
      <c r="C25088" s="7" t="s">
        <v>1573</v>
      </c>
      <c r="D25088" s="7" t="n">
        <v>0</v>
      </c>
      <c r="E25088" s="7" t="n">
        <v>0</v>
      </c>
      <c r="F25088" s="7" t="n">
        <v>2</v>
      </c>
      <c r="G25088" s="7" t="n">
        <v>118.47</v>
      </c>
    </row>
    <row r="25089" customFormat="false" ht="15" hidden="false" customHeight="false" outlineLevel="0" collapsed="false">
      <c r="A25089" s="7" t="s">
        <v>34</v>
      </c>
      <c r="B25089" s="7" t="s">
        <v>868</v>
      </c>
      <c r="C25089" s="7" t="s">
        <v>1573</v>
      </c>
      <c r="D25089" s="7" t="n">
        <v>0</v>
      </c>
      <c r="E25089" s="7" t="n">
        <v>0</v>
      </c>
      <c r="F25089" s="7" t="n">
        <v>2</v>
      </c>
      <c r="G25089" s="7" t="n">
        <v>118.48</v>
      </c>
    </row>
    <row r="25090" customFormat="false" ht="15" hidden="false" customHeight="false" outlineLevel="0" collapsed="false">
      <c r="A25090" s="7" t="s">
        <v>34</v>
      </c>
      <c r="B25090" s="7" t="s">
        <v>868</v>
      </c>
      <c r="C25090" s="7" t="s">
        <v>1573</v>
      </c>
      <c r="D25090" s="7" t="n">
        <v>1</v>
      </c>
      <c r="E25090" s="7" t="n">
        <v>36.3</v>
      </c>
      <c r="F25090" s="7" t="n">
        <v>0</v>
      </c>
      <c r="G25090" s="7" t="n">
        <v>0</v>
      </c>
    </row>
    <row r="25091" customFormat="false" ht="15" hidden="false" customHeight="false" outlineLevel="0" collapsed="false">
      <c r="A25091" s="7" t="s">
        <v>34</v>
      </c>
      <c r="B25091" s="7" t="s">
        <v>868</v>
      </c>
      <c r="C25091" s="7" t="s">
        <v>1573</v>
      </c>
      <c r="D25091" s="7" t="n">
        <v>104</v>
      </c>
      <c r="E25091" s="7" t="n">
        <v>5849.89</v>
      </c>
      <c r="F25091" s="7" t="n">
        <v>42</v>
      </c>
      <c r="G25091" s="7" t="n">
        <v>2440.71</v>
      </c>
    </row>
    <row r="25092" customFormat="false" ht="15" hidden="false" customHeight="false" outlineLevel="0" collapsed="false">
      <c r="A25092" s="7" t="s">
        <v>34</v>
      </c>
      <c r="B25092" s="7" t="s">
        <v>868</v>
      </c>
      <c r="C25092" s="7" t="s">
        <v>1573</v>
      </c>
      <c r="D25092" s="7" t="n">
        <v>1</v>
      </c>
      <c r="E25092" s="7" t="n">
        <v>49.12</v>
      </c>
      <c r="F25092" s="7" t="n">
        <v>0</v>
      </c>
      <c r="G25092" s="7" t="n">
        <v>0</v>
      </c>
    </row>
    <row r="25093" customFormat="false" ht="15" hidden="false" customHeight="false" outlineLevel="0" collapsed="false">
      <c r="A25093" s="7" t="s">
        <v>34</v>
      </c>
      <c r="B25093" s="7" t="s">
        <v>868</v>
      </c>
      <c r="C25093" s="7" t="s">
        <v>1573</v>
      </c>
      <c r="D25093" s="7" t="n">
        <v>0</v>
      </c>
      <c r="E25093" s="7" t="n">
        <v>0</v>
      </c>
      <c r="F25093" s="7" t="n">
        <v>2</v>
      </c>
      <c r="G25093" s="7" t="n">
        <v>106.64</v>
      </c>
    </row>
    <row r="25094" customFormat="false" ht="15" hidden="false" customHeight="false" outlineLevel="0" collapsed="false">
      <c r="A25094" s="7" t="s">
        <v>34</v>
      </c>
      <c r="B25094" s="7" t="s">
        <v>868</v>
      </c>
      <c r="C25094" s="7" t="s">
        <v>1573</v>
      </c>
      <c r="D25094" s="7" t="n">
        <v>0</v>
      </c>
      <c r="E25094" s="7" t="n">
        <v>0</v>
      </c>
      <c r="F25094" s="7" t="n">
        <v>1</v>
      </c>
      <c r="G25094" s="7" t="n">
        <v>50.35</v>
      </c>
    </row>
    <row r="25095" customFormat="false" ht="15" hidden="false" customHeight="false" outlineLevel="0" collapsed="false">
      <c r="A25095" s="7" t="s">
        <v>34</v>
      </c>
      <c r="B25095" s="7" t="s">
        <v>868</v>
      </c>
      <c r="C25095" s="7" t="s">
        <v>1573</v>
      </c>
      <c r="D25095" s="7" t="n">
        <v>0</v>
      </c>
      <c r="E25095" s="7" t="n">
        <v>0</v>
      </c>
      <c r="F25095" s="7" t="n">
        <v>1</v>
      </c>
      <c r="G25095" s="7" t="n">
        <v>59.24</v>
      </c>
    </row>
    <row r="25096" customFormat="false" ht="15" hidden="false" customHeight="false" outlineLevel="0" collapsed="false">
      <c r="A25096" s="7" t="s">
        <v>34</v>
      </c>
      <c r="B25096" s="7" t="s">
        <v>868</v>
      </c>
      <c r="C25096" s="7" t="s">
        <v>1573</v>
      </c>
      <c r="D25096" s="7" t="n">
        <v>0</v>
      </c>
      <c r="E25096" s="7" t="n">
        <v>0</v>
      </c>
      <c r="F25096" s="7" t="n">
        <v>2</v>
      </c>
      <c r="G25096" s="7" t="n">
        <v>109.6</v>
      </c>
    </row>
    <row r="25097" customFormat="false" ht="15" hidden="false" customHeight="false" outlineLevel="0" collapsed="false">
      <c r="A25097" s="7" t="s">
        <v>34</v>
      </c>
      <c r="B25097" s="7" t="s">
        <v>868</v>
      </c>
      <c r="C25097" s="7" t="s">
        <v>1573</v>
      </c>
      <c r="D25097" s="7" t="n">
        <v>0</v>
      </c>
      <c r="E25097" s="7" t="n">
        <v>0</v>
      </c>
      <c r="F25097" s="7" t="n">
        <v>1</v>
      </c>
      <c r="G25097" s="7" t="n">
        <v>59.24</v>
      </c>
    </row>
    <row r="25098" customFormat="false" ht="15" hidden="false" customHeight="false" outlineLevel="0" collapsed="false">
      <c r="A25098" s="7" t="s">
        <v>34</v>
      </c>
      <c r="B25098" s="7" t="s">
        <v>868</v>
      </c>
      <c r="C25098" s="7" t="s">
        <v>1573</v>
      </c>
      <c r="D25098" s="7" t="n">
        <v>0</v>
      </c>
      <c r="E25098" s="7" t="n">
        <v>0</v>
      </c>
      <c r="F25098" s="7" t="n">
        <v>1</v>
      </c>
      <c r="G25098" s="7" t="n">
        <v>59.23</v>
      </c>
    </row>
    <row r="25099" customFormat="false" ht="15" hidden="false" customHeight="false" outlineLevel="0" collapsed="false">
      <c r="A25099" s="7" t="s">
        <v>34</v>
      </c>
      <c r="B25099" s="7" t="s">
        <v>868</v>
      </c>
      <c r="C25099" s="7" t="s">
        <v>1573</v>
      </c>
      <c r="D25099" s="7" t="n">
        <v>0</v>
      </c>
      <c r="E25099" s="7" t="n">
        <v>0</v>
      </c>
      <c r="F25099" s="7" t="n">
        <v>1</v>
      </c>
      <c r="G25099" s="7" t="n">
        <v>50.36</v>
      </c>
    </row>
    <row r="25100" customFormat="false" ht="15" hidden="false" customHeight="false" outlineLevel="0" collapsed="false">
      <c r="A25100" s="7" t="s">
        <v>34</v>
      </c>
      <c r="B25100" s="7" t="s">
        <v>868</v>
      </c>
      <c r="C25100" s="7" t="s">
        <v>1573</v>
      </c>
      <c r="D25100" s="7" t="n">
        <v>0</v>
      </c>
      <c r="E25100" s="7" t="n">
        <v>0</v>
      </c>
      <c r="F25100" s="7" t="n">
        <v>1</v>
      </c>
      <c r="G25100" s="7" t="n">
        <v>59.23</v>
      </c>
    </row>
    <row r="25101" customFormat="false" ht="15" hidden="false" customHeight="false" outlineLevel="0" collapsed="false">
      <c r="A25101" s="7" t="s">
        <v>34</v>
      </c>
      <c r="B25101" s="7" t="s">
        <v>868</v>
      </c>
      <c r="C25101" s="7" t="s">
        <v>1573</v>
      </c>
      <c r="D25101" s="7" t="n">
        <v>0</v>
      </c>
      <c r="E25101" s="7" t="n">
        <v>0</v>
      </c>
      <c r="F25101" s="7" t="n">
        <v>1</v>
      </c>
      <c r="G25101" s="7" t="n">
        <v>59.24</v>
      </c>
    </row>
    <row r="25102" customFormat="false" ht="15" hidden="false" customHeight="false" outlineLevel="0" collapsed="false">
      <c r="A25102" s="7" t="s">
        <v>34</v>
      </c>
      <c r="B25102" s="7" t="s">
        <v>868</v>
      </c>
      <c r="C25102" s="7" t="s">
        <v>1573</v>
      </c>
      <c r="D25102" s="7" t="n">
        <v>0</v>
      </c>
      <c r="E25102" s="7" t="n">
        <v>0</v>
      </c>
      <c r="F25102" s="7" t="n">
        <v>2</v>
      </c>
      <c r="G25102" s="7" t="n">
        <v>109.6</v>
      </c>
    </row>
    <row r="25103" customFormat="false" ht="15" hidden="false" customHeight="false" outlineLevel="0" collapsed="false">
      <c r="A25103" s="7" t="s">
        <v>34</v>
      </c>
      <c r="B25103" s="7" t="s">
        <v>868</v>
      </c>
      <c r="C25103" s="7" t="s">
        <v>1573</v>
      </c>
      <c r="D25103" s="7" t="n">
        <v>0</v>
      </c>
      <c r="E25103" s="7" t="n">
        <v>0</v>
      </c>
      <c r="F25103" s="7" t="n">
        <v>2</v>
      </c>
      <c r="G25103" s="7" t="n">
        <v>118.48</v>
      </c>
    </row>
    <row r="25104" customFormat="false" ht="15" hidden="false" customHeight="false" outlineLevel="0" collapsed="false">
      <c r="A25104" s="7" t="s">
        <v>34</v>
      </c>
      <c r="B25104" s="7" t="s">
        <v>868</v>
      </c>
      <c r="C25104" s="7" t="s">
        <v>1573</v>
      </c>
      <c r="D25104" s="7" t="n">
        <v>0</v>
      </c>
      <c r="E25104" s="7" t="n">
        <v>0</v>
      </c>
      <c r="F25104" s="7" t="n">
        <v>1</v>
      </c>
      <c r="G25104" s="7" t="n">
        <v>59.24</v>
      </c>
    </row>
    <row r="25105" customFormat="false" ht="15" hidden="false" customHeight="false" outlineLevel="0" collapsed="false">
      <c r="A25105" s="7" t="s">
        <v>34</v>
      </c>
      <c r="B25105" s="7" t="s">
        <v>868</v>
      </c>
      <c r="C25105" s="7" t="s">
        <v>1573</v>
      </c>
      <c r="D25105" s="7" t="n">
        <v>0</v>
      </c>
      <c r="E25105" s="7" t="n">
        <v>0</v>
      </c>
      <c r="F25105" s="7" t="n">
        <v>1</v>
      </c>
      <c r="G25105" s="7" t="n">
        <v>59.23</v>
      </c>
    </row>
    <row r="25106" customFormat="false" ht="15" hidden="false" customHeight="false" outlineLevel="0" collapsed="false">
      <c r="A25106" s="7" t="s">
        <v>34</v>
      </c>
      <c r="B25106" s="7" t="s">
        <v>868</v>
      </c>
      <c r="C25106" s="7" t="s">
        <v>1573</v>
      </c>
      <c r="D25106" s="7" t="n">
        <v>13</v>
      </c>
      <c r="E25106" s="7" t="n">
        <v>692.53</v>
      </c>
      <c r="F25106" s="7" t="n">
        <v>0</v>
      </c>
      <c r="G25106" s="7" t="n">
        <v>0</v>
      </c>
    </row>
    <row r="25107" customFormat="false" ht="15" hidden="false" customHeight="false" outlineLevel="0" collapsed="false">
      <c r="A25107" s="7" t="s">
        <v>34</v>
      </c>
      <c r="B25107" s="7" t="s">
        <v>868</v>
      </c>
      <c r="C25107" s="7" t="s">
        <v>1573</v>
      </c>
      <c r="D25107" s="7" t="n">
        <v>0</v>
      </c>
      <c r="E25107" s="7" t="n">
        <v>0</v>
      </c>
      <c r="F25107" s="7" t="n">
        <v>1</v>
      </c>
      <c r="G25107" s="7" t="n">
        <v>59.24</v>
      </c>
    </row>
    <row r="25108" customFormat="false" ht="15" hidden="false" customHeight="false" outlineLevel="0" collapsed="false">
      <c r="A25108" s="7" t="s">
        <v>34</v>
      </c>
      <c r="B25108" s="7" t="s">
        <v>868</v>
      </c>
      <c r="C25108" s="7" t="s">
        <v>1573</v>
      </c>
      <c r="D25108" s="7" t="n">
        <v>0</v>
      </c>
      <c r="E25108" s="7" t="n">
        <v>0</v>
      </c>
      <c r="F25108" s="7" t="n">
        <v>2</v>
      </c>
      <c r="G25108" s="7" t="n">
        <v>118.48</v>
      </c>
    </row>
    <row r="25109" customFormat="false" ht="15" hidden="false" customHeight="false" outlineLevel="0" collapsed="false">
      <c r="A25109" s="7" t="s">
        <v>34</v>
      </c>
      <c r="B25109" s="7" t="s">
        <v>1001</v>
      </c>
      <c r="C25109" s="7" t="s">
        <v>1574</v>
      </c>
      <c r="D25109" s="7" t="n">
        <v>1</v>
      </c>
      <c r="E25109" s="7" t="n">
        <v>84.66</v>
      </c>
      <c r="F25109" s="7" t="n">
        <v>0</v>
      </c>
      <c r="G25109" s="7" t="n">
        <v>0</v>
      </c>
    </row>
    <row r="25110" customFormat="false" ht="15" hidden="false" customHeight="false" outlineLevel="0" collapsed="false">
      <c r="A25110" s="7" t="s">
        <v>34</v>
      </c>
      <c r="B25110" s="7" t="s">
        <v>1001</v>
      </c>
      <c r="C25110" s="7" t="s">
        <v>1574</v>
      </c>
      <c r="D25110" s="7" t="n">
        <v>1</v>
      </c>
      <c r="E25110" s="7" t="n">
        <v>68.36</v>
      </c>
      <c r="F25110" s="7" t="n">
        <v>0</v>
      </c>
      <c r="G25110" s="7" t="n">
        <v>0</v>
      </c>
    </row>
    <row r="25111" customFormat="false" ht="15" hidden="false" customHeight="false" outlineLevel="0" collapsed="false">
      <c r="A25111" s="7" t="s">
        <v>34</v>
      </c>
      <c r="B25111" s="7" t="s">
        <v>907</v>
      </c>
      <c r="C25111" s="7" t="s">
        <v>1574</v>
      </c>
      <c r="D25111" s="7" t="n">
        <v>0</v>
      </c>
      <c r="E25111" s="7" t="n">
        <v>0</v>
      </c>
      <c r="F25111" s="7" t="n">
        <v>1</v>
      </c>
      <c r="G25111" s="7" t="n">
        <v>84.66</v>
      </c>
    </row>
    <row r="25112" customFormat="false" ht="15" hidden="false" customHeight="false" outlineLevel="0" collapsed="false">
      <c r="A25112" s="7" t="s">
        <v>34</v>
      </c>
      <c r="B25112" s="7" t="s">
        <v>907</v>
      </c>
      <c r="C25112" s="7" t="s">
        <v>1574</v>
      </c>
      <c r="D25112" s="7" t="n">
        <v>0</v>
      </c>
      <c r="E25112" s="7" t="n">
        <v>0</v>
      </c>
      <c r="F25112" s="7" t="n">
        <v>1</v>
      </c>
      <c r="G25112" s="7" t="n">
        <v>84.66</v>
      </c>
    </row>
    <row r="25113" customFormat="false" ht="15" hidden="false" customHeight="false" outlineLevel="0" collapsed="false">
      <c r="A25113" s="7" t="s">
        <v>34</v>
      </c>
      <c r="B25113" s="7" t="s">
        <v>907</v>
      </c>
      <c r="C25113" s="7" t="s">
        <v>1574</v>
      </c>
      <c r="D25113" s="7" t="n">
        <v>0</v>
      </c>
      <c r="E25113" s="7" t="n">
        <v>0</v>
      </c>
      <c r="F25113" s="7" t="n">
        <v>1</v>
      </c>
      <c r="G25113" s="7" t="n">
        <v>84.66</v>
      </c>
    </row>
    <row r="25114" customFormat="false" ht="15" hidden="false" customHeight="false" outlineLevel="0" collapsed="false">
      <c r="A25114" s="7" t="s">
        <v>34</v>
      </c>
      <c r="B25114" s="7" t="s">
        <v>907</v>
      </c>
      <c r="C25114" s="7" t="s">
        <v>1574</v>
      </c>
      <c r="D25114" s="7" t="n">
        <v>0</v>
      </c>
      <c r="E25114" s="7" t="n">
        <v>0</v>
      </c>
      <c r="F25114" s="7" t="n">
        <v>1</v>
      </c>
      <c r="G25114" s="7" t="n">
        <v>76.2</v>
      </c>
    </row>
    <row r="25115" customFormat="false" ht="15" hidden="false" customHeight="false" outlineLevel="0" collapsed="false">
      <c r="A25115" s="7" t="s">
        <v>34</v>
      </c>
      <c r="B25115" s="7" t="s">
        <v>907</v>
      </c>
      <c r="C25115" s="7" t="s">
        <v>1574</v>
      </c>
      <c r="D25115" s="7" t="n">
        <v>0</v>
      </c>
      <c r="E25115" s="7" t="n">
        <v>0</v>
      </c>
      <c r="F25115" s="7" t="n">
        <v>1</v>
      </c>
      <c r="G25115" s="7" t="n">
        <v>84.66</v>
      </c>
    </row>
    <row r="25116" customFormat="false" ht="15" hidden="false" customHeight="false" outlineLevel="0" collapsed="false">
      <c r="A25116" s="7" t="s">
        <v>34</v>
      </c>
      <c r="B25116" s="7" t="s">
        <v>907</v>
      </c>
      <c r="C25116" s="7" t="s">
        <v>1574</v>
      </c>
      <c r="D25116" s="7" t="n">
        <v>0</v>
      </c>
      <c r="E25116" s="7" t="n">
        <v>0</v>
      </c>
      <c r="F25116" s="7" t="n">
        <v>1</v>
      </c>
      <c r="G25116" s="7" t="n">
        <v>84.66</v>
      </c>
    </row>
    <row r="25117" customFormat="false" ht="15" hidden="false" customHeight="false" outlineLevel="0" collapsed="false">
      <c r="A25117" s="7" t="s">
        <v>34</v>
      </c>
      <c r="B25117" s="7" t="s">
        <v>907</v>
      </c>
      <c r="C25117" s="7" t="s">
        <v>1574</v>
      </c>
      <c r="D25117" s="7" t="n">
        <v>0</v>
      </c>
      <c r="E25117" s="7" t="n">
        <v>0</v>
      </c>
      <c r="F25117" s="7" t="n">
        <v>1</v>
      </c>
      <c r="G25117" s="7" t="n">
        <v>76.2</v>
      </c>
    </row>
    <row r="25118" customFormat="false" ht="15" hidden="false" customHeight="false" outlineLevel="0" collapsed="false">
      <c r="A25118" s="7" t="s">
        <v>34</v>
      </c>
      <c r="B25118" s="7" t="s">
        <v>907</v>
      </c>
      <c r="C25118" s="7" t="s">
        <v>1574</v>
      </c>
      <c r="D25118" s="7" t="n">
        <v>22</v>
      </c>
      <c r="E25118" s="7" t="n">
        <v>1701.66</v>
      </c>
      <c r="F25118" s="7" t="n">
        <v>13</v>
      </c>
      <c r="G25118" s="7" t="n">
        <v>1083.64</v>
      </c>
    </row>
    <row r="25119" customFormat="false" ht="15" hidden="false" customHeight="false" outlineLevel="0" collapsed="false">
      <c r="A25119" s="7" t="s">
        <v>34</v>
      </c>
      <c r="B25119" s="7" t="s">
        <v>907</v>
      </c>
      <c r="C25119" s="7" t="s">
        <v>1574</v>
      </c>
      <c r="D25119" s="7" t="n">
        <v>0</v>
      </c>
      <c r="E25119" s="7" t="n">
        <v>0</v>
      </c>
      <c r="F25119" s="7" t="n">
        <v>1</v>
      </c>
      <c r="G25119" s="7" t="n">
        <v>84.66</v>
      </c>
    </row>
    <row r="25120" customFormat="false" ht="15" hidden="false" customHeight="false" outlineLevel="0" collapsed="false">
      <c r="A25120" s="7" t="s">
        <v>34</v>
      </c>
      <c r="B25120" s="7" t="s">
        <v>907</v>
      </c>
      <c r="C25120" s="7" t="s">
        <v>1574</v>
      </c>
      <c r="D25120" s="7" t="n">
        <v>0</v>
      </c>
      <c r="E25120" s="7" t="n">
        <v>0</v>
      </c>
      <c r="F25120" s="7" t="n">
        <v>1</v>
      </c>
      <c r="G25120" s="7" t="n">
        <v>84.66</v>
      </c>
    </row>
    <row r="25121" customFormat="false" ht="15" hidden="false" customHeight="false" outlineLevel="0" collapsed="false">
      <c r="A25121" s="7" t="s">
        <v>34</v>
      </c>
      <c r="B25121" s="7" t="s">
        <v>907</v>
      </c>
      <c r="C25121" s="7" t="s">
        <v>1574</v>
      </c>
      <c r="D25121" s="7" t="n">
        <v>0</v>
      </c>
      <c r="E25121" s="7" t="n">
        <v>0</v>
      </c>
      <c r="F25121" s="7" t="n">
        <v>1</v>
      </c>
      <c r="G25121" s="7" t="n">
        <v>76.2</v>
      </c>
    </row>
    <row r="25122" customFormat="false" ht="15" hidden="false" customHeight="false" outlineLevel="0" collapsed="false">
      <c r="A25122" s="7" t="s">
        <v>34</v>
      </c>
      <c r="B25122" s="7" t="s">
        <v>907</v>
      </c>
      <c r="C25122" s="7" t="s">
        <v>1574</v>
      </c>
      <c r="D25122" s="7" t="n">
        <v>0</v>
      </c>
      <c r="E25122" s="7" t="n">
        <v>0</v>
      </c>
      <c r="F25122" s="7" t="n">
        <v>1</v>
      </c>
      <c r="G25122" s="7" t="n">
        <v>76.2</v>
      </c>
    </row>
    <row r="25123" customFormat="false" ht="15" hidden="false" customHeight="false" outlineLevel="0" collapsed="false">
      <c r="A25123" s="7" t="s">
        <v>34</v>
      </c>
      <c r="B25123" s="7" t="s">
        <v>907</v>
      </c>
      <c r="C25123" s="7" t="s">
        <v>1574</v>
      </c>
      <c r="D25123" s="7" t="n">
        <v>0</v>
      </c>
      <c r="E25123" s="7" t="n">
        <v>0</v>
      </c>
      <c r="F25123" s="7" t="n">
        <v>1</v>
      </c>
      <c r="G25123" s="7" t="n">
        <v>84.66</v>
      </c>
    </row>
    <row r="25124" customFormat="false" ht="15" hidden="false" customHeight="false" outlineLevel="0" collapsed="false">
      <c r="A25124" s="7" t="s">
        <v>34</v>
      </c>
      <c r="B25124" s="7" t="s">
        <v>907</v>
      </c>
      <c r="C25124" s="7" t="s">
        <v>1574</v>
      </c>
      <c r="D25124" s="7" t="n">
        <v>0</v>
      </c>
      <c r="E25124" s="7" t="n">
        <v>0</v>
      </c>
      <c r="F25124" s="7" t="n">
        <v>1</v>
      </c>
      <c r="G25124" s="7" t="n">
        <v>84.66</v>
      </c>
    </row>
    <row r="25125" customFormat="false" ht="15" hidden="false" customHeight="false" outlineLevel="0" collapsed="false">
      <c r="A25125" s="7" t="s">
        <v>34</v>
      </c>
      <c r="B25125" s="7" t="s">
        <v>907</v>
      </c>
      <c r="C25125" s="7" t="s">
        <v>1574</v>
      </c>
      <c r="D25125" s="7" t="n">
        <v>0</v>
      </c>
      <c r="E25125" s="7" t="n">
        <v>0</v>
      </c>
      <c r="F25125" s="7" t="n">
        <v>1</v>
      </c>
      <c r="G25125" s="7" t="n">
        <v>84.66</v>
      </c>
    </row>
    <row r="25126" customFormat="false" ht="15" hidden="false" customHeight="false" outlineLevel="0" collapsed="false">
      <c r="A25126" s="7" t="s">
        <v>34</v>
      </c>
      <c r="B25126" s="7" t="s">
        <v>907</v>
      </c>
      <c r="C25126" s="7" t="s">
        <v>1574</v>
      </c>
      <c r="D25126" s="7" t="n">
        <v>0</v>
      </c>
      <c r="E25126" s="7" t="n">
        <v>0</v>
      </c>
      <c r="F25126" s="7" t="n">
        <v>2</v>
      </c>
      <c r="G25126" s="7" t="n">
        <v>169.32</v>
      </c>
    </row>
    <row r="25127" customFormat="false" ht="15" hidden="false" customHeight="false" outlineLevel="0" collapsed="false">
      <c r="A25127" s="7" t="s">
        <v>34</v>
      </c>
      <c r="B25127" s="7" t="s">
        <v>907</v>
      </c>
      <c r="C25127" s="7" t="s">
        <v>1574</v>
      </c>
      <c r="D25127" s="7" t="n">
        <v>0</v>
      </c>
      <c r="E25127" s="7" t="n">
        <v>0</v>
      </c>
      <c r="F25127" s="7" t="n">
        <v>2</v>
      </c>
      <c r="G25127" s="7" t="n">
        <v>160.85</v>
      </c>
    </row>
    <row r="25128" customFormat="false" ht="15" hidden="false" customHeight="false" outlineLevel="0" collapsed="false">
      <c r="A25128" s="7" t="s">
        <v>34</v>
      </c>
      <c r="B25128" s="7" t="s">
        <v>907</v>
      </c>
      <c r="C25128" s="7" t="s">
        <v>1574</v>
      </c>
      <c r="D25128" s="7" t="n">
        <v>5</v>
      </c>
      <c r="E25128" s="7" t="n">
        <v>369.78</v>
      </c>
      <c r="F25128" s="7" t="n">
        <v>0</v>
      </c>
      <c r="G25128" s="7" t="n">
        <v>0</v>
      </c>
    </row>
    <row r="25129" customFormat="false" ht="15" hidden="false" customHeight="false" outlineLevel="0" collapsed="false">
      <c r="A25129" s="7" t="s">
        <v>34</v>
      </c>
      <c r="B25129" s="7" t="s">
        <v>905</v>
      </c>
      <c r="C25129" s="7" t="s">
        <v>1574</v>
      </c>
      <c r="D25129" s="7" t="n">
        <v>0</v>
      </c>
      <c r="E25129" s="7" t="n">
        <v>0</v>
      </c>
      <c r="F25129" s="7" t="n">
        <v>1</v>
      </c>
      <c r="G25129" s="7" t="n">
        <v>84.66</v>
      </c>
    </row>
    <row r="25130" customFormat="false" ht="15" hidden="false" customHeight="false" outlineLevel="0" collapsed="false">
      <c r="A25130" s="7" t="s">
        <v>34</v>
      </c>
      <c r="B25130" s="7" t="s">
        <v>905</v>
      </c>
      <c r="C25130" s="7" t="s">
        <v>1574</v>
      </c>
      <c r="D25130" s="7" t="n">
        <v>0</v>
      </c>
      <c r="E25130" s="7" t="n">
        <v>0</v>
      </c>
      <c r="F25130" s="7" t="n">
        <v>1</v>
      </c>
      <c r="G25130" s="7" t="n">
        <v>84.66</v>
      </c>
    </row>
    <row r="25131" customFormat="false" ht="15" hidden="false" customHeight="false" outlineLevel="0" collapsed="false">
      <c r="A25131" s="7" t="s">
        <v>34</v>
      </c>
      <c r="B25131" s="7" t="s">
        <v>905</v>
      </c>
      <c r="C25131" s="7" t="s">
        <v>1574</v>
      </c>
      <c r="D25131" s="7" t="n">
        <v>0</v>
      </c>
      <c r="E25131" s="7" t="n">
        <v>0</v>
      </c>
      <c r="F25131" s="7" t="n">
        <v>1</v>
      </c>
      <c r="G25131" s="7" t="n">
        <v>84.66</v>
      </c>
    </row>
    <row r="25132" customFormat="false" ht="15" hidden="false" customHeight="false" outlineLevel="0" collapsed="false">
      <c r="A25132" s="7" t="s">
        <v>34</v>
      </c>
      <c r="B25132" s="7" t="s">
        <v>905</v>
      </c>
      <c r="C25132" s="7" t="s">
        <v>1574</v>
      </c>
      <c r="D25132" s="7" t="n">
        <v>0</v>
      </c>
      <c r="E25132" s="7" t="n">
        <v>0</v>
      </c>
      <c r="F25132" s="7" t="n">
        <v>1</v>
      </c>
      <c r="G25132" s="7" t="n">
        <v>84.66</v>
      </c>
    </row>
    <row r="25133" customFormat="false" ht="15" hidden="false" customHeight="false" outlineLevel="0" collapsed="false">
      <c r="A25133" s="7" t="s">
        <v>34</v>
      </c>
      <c r="B25133" s="7" t="s">
        <v>905</v>
      </c>
      <c r="C25133" s="7" t="s">
        <v>1574</v>
      </c>
      <c r="D25133" s="7" t="n">
        <v>0</v>
      </c>
      <c r="E25133" s="7" t="n">
        <v>0</v>
      </c>
      <c r="F25133" s="7" t="n">
        <v>1</v>
      </c>
      <c r="G25133" s="7" t="n">
        <v>84.66</v>
      </c>
    </row>
    <row r="25134" customFormat="false" ht="15" hidden="false" customHeight="false" outlineLevel="0" collapsed="false">
      <c r="A25134" s="7" t="s">
        <v>34</v>
      </c>
      <c r="B25134" s="7" t="s">
        <v>905</v>
      </c>
      <c r="C25134" s="7" t="s">
        <v>1574</v>
      </c>
      <c r="D25134" s="7" t="n">
        <v>9</v>
      </c>
      <c r="E25134" s="7" t="n">
        <v>670.48</v>
      </c>
      <c r="F25134" s="7" t="n">
        <v>0</v>
      </c>
      <c r="G25134" s="7" t="n">
        <v>0</v>
      </c>
    </row>
    <row r="25135" customFormat="false" ht="15" hidden="false" customHeight="false" outlineLevel="0" collapsed="false">
      <c r="A25135" s="7" t="s">
        <v>34</v>
      </c>
      <c r="B25135" s="7" t="s">
        <v>905</v>
      </c>
      <c r="C25135" s="7" t="s">
        <v>1574</v>
      </c>
      <c r="D25135" s="7" t="n">
        <v>0</v>
      </c>
      <c r="E25135" s="7" t="n">
        <v>0</v>
      </c>
      <c r="F25135" s="7" t="n">
        <v>1</v>
      </c>
      <c r="G25135" s="7" t="n">
        <v>84.66</v>
      </c>
    </row>
    <row r="25136" customFormat="false" ht="15" hidden="false" customHeight="false" outlineLevel="0" collapsed="false">
      <c r="A25136" s="7" t="s">
        <v>34</v>
      </c>
      <c r="B25136" s="7" t="s">
        <v>905</v>
      </c>
      <c r="C25136" s="7" t="s">
        <v>1574</v>
      </c>
      <c r="D25136" s="7" t="n">
        <v>0</v>
      </c>
      <c r="E25136" s="7" t="n">
        <v>0</v>
      </c>
      <c r="F25136" s="7" t="n">
        <v>1</v>
      </c>
      <c r="G25136" s="7" t="n">
        <v>84.67</v>
      </c>
    </row>
    <row r="25137" customFormat="false" ht="15" hidden="false" customHeight="false" outlineLevel="0" collapsed="false">
      <c r="A25137" s="7" t="s">
        <v>34</v>
      </c>
      <c r="B25137" s="7" t="s">
        <v>905</v>
      </c>
      <c r="C25137" s="7" t="s">
        <v>1574</v>
      </c>
      <c r="D25137" s="7" t="n">
        <v>0</v>
      </c>
      <c r="E25137" s="7" t="n">
        <v>0</v>
      </c>
      <c r="F25137" s="7" t="n">
        <v>1</v>
      </c>
      <c r="G25137" s="7" t="n">
        <v>71.97</v>
      </c>
    </row>
    <row r="25138" customFormat="false" ht="15" hidden="false" customHeight="false" outlineLevel="0" collapsed="false">
      <c r="A25138" s="7" t="s">
        <v>34</v>
      </c>
      <c r="B25138" s="7" t="s">
        <v>905</v>
      </c>
      <c r="C25138" s="7" t="s">
        <v>1574</v>
      </c>
      <c r="D25138" s="7" t="n">
        <v>0</v>
      </c>
      <c r="E25138" s="7" t="n">
        <v>0</v>
      </c>
      <c r="F25138" s="7" t="n">
        <v>1</v>
      </c>
      <c r="G25138" s="7" t="n">
        <v>84.67</v>
      </c>
    </row>
    <row r="25139" customFormat="false" ht="15" hidden="false" customHeight="false" outlineLevel="0" collapsed="false">
      <c r="A25139" s="7" t="s">
        <v>34</v>
      </c>
      <c r="B25139" s="7" t="s">
        <v>905</v>
      </c>
      <c r="C25139" s="7" t="s">
        <v>1574</v>
      </c>
      <c r="D25139" s="7" t="n">
        <v>0</v>
      </c>
      <c r="E25139" s="7" t="n">
        <v>0</v>
      </c>
      <c r="F25139" s="7" t="n">
        <v>1</v>
      </c>
      <c r="G25139" s="7" t="n">
        <v>84.67</v>
      </c>
    </row>
    <row r="25140" customFormat="false" ht="15" hidden="false" customHeight="false" outlineLevel="0" collapsed="false">
      <c r="A25140" s="7" t="s">
        <v>34</v>
      </c>
      <c r="B25140" s="7" t="s">
        <v>905</v>
      </c>
      <c r="C25140" s="7" t="s">
        <v>1574</v>
      </c>
      <c r="D25140" s="7" t="n">
        <v>49</v>
      </c>
      <c r="E25140" s="7" t="n">
        <v>3847.8</v>
      </c>
      <c r="F25140" s="7" t="n">
        <v>15</v>
      </c>
      <c r="G25140" s="7" t="n">
        <v>1227.56</v>
      </c>
    </row>
    <row r="25141" customFormat="false" ht="15" hidden="false" customHeight="false" outlineLevel="0" collapsed="false">
      <c r="A25141" s="7" t="s">
        <v>34</v>
      </c>
      <c r="B25141" s="7" t="s">
        <v>905</v>
      </c>
      <c r="C25141" s="7" t="s">
        <v>1574</v>
      </c>
      <c r="D25141" s="7" t="n">
        <v>0</v>
      </c>
      <c r="E25141" s="7" t="n">
        <v>0</v>
      </c>
      <c r="F25141" s="7" t="n">
        <v>1</v>
      </c>
      <c r="G25141" s="7" t="n">
        <v>84.67</v>
      </c>
    </row>
    <row r="25142" customFormat="false" ht="15" hidden="false" customHeight="false" outlineLevel="0" collapsed="false">
      <c r="A25142" s="7" t="s">
        <v>34</v>
      </c>
      <c r="B25142" s="7" t="s">
        <v>905</v>
      </c>
      <c r="C25142" s="7" t="s">
        <v>1574</v>
      </c>
      <c r="D25142" s="7" t="n">
        <v>0</v>
      </c>
      <c r="E25142" s="7" t="n">
        <v>0</v>
      </c>
      <c r="F25142" s="7" t="n">
        <v>1</v>
      </c>
      <c r="G25142" s="7" t="n">
        <v>84.66</v>
      </c>
    </row>
    <row r="25143" customFormat="false" ht="15" hidden="false" customHeight="false" outlineLevel="0" collapsed="false">
      <c r="A25143" s="7" t="s">
        <v>34</v>
      </c>
      <c r="B25143" s="7" t="s">
        <v>905</v>
      </c>
      <c r="C25143" s="7" t="s">
        <v>1574</v>
      </c>
      <c r="D25143" s="7" t="n">
        <v>0</v>
      </c>
      <c r="E25143" s="7" t="n">
        <v>0</v>
      </c>
      <c r="F25143" s="7" t="n">
        <v>2</v>
      </c>
      <c r="G25143" s="7" t="n">
        <v>169.32</v>
      </c>
    </row>
    <row r="25144" customFormat="false" ht="15" hidden="false" customHeight="false" outlineLevel="0" collapsed="false">
      <c r="A25144" s="7" t="s">
        <v>34</v>
      </c>
      <c r="B25144" s="7" t="s">
        <v>905</v>
      </c>
      <c r="C25144" s="7" t="s">
        <v>1574</v>
      </c>
      <c r="D25144" s="7" t="n">
        <v>0</v>
      </c>
      <c r="E25144" s="7" t="n">
        <v>0</v>
      </c>
      <c r="F25144" s="7" t="n">
        <v>1</v>
      </c>
      <c r="G25144" s="7" t="n">
        <v>76.2</v>
      </c>
    </row>
    <row r="25145" customFormat="false" ht="15" hidden="false" customHeight="false" outlineLevel="0" collapsed="false">
      <c r="A25145" s="7" t="s">
        <v>34</v>
      </c>
      <c r="B25145" s="7" t="s">
        <v>905</v>
      </c>
      <c r="C25145" s="7" t="s">
        <v>1574</v>
      </c>
      <c r="D25145" s="7" t="n">
        <v>0</v>
      </c>
      <c r="E25145" s="7" t="n">
        <v>0</v>
      </c>
      <c r="F25145" s="7" t="n">
        <v>1</v>
      </c>
      <c r="G25145" s="7" t="n">
        <v>84.66</v>
      </c>
    </row>
    <row r="25146" customFormat="false" ht="15" hidden="false" customHeight="false" outlineLevel="0" collapsed="false">
      <c r="A25146" s="7" t="s">
        <v>34</v>
      </c>
      <c r="B25146" s="7" t="s">
        <v>905</v>
      </c>
      <c r="C25146" s="7" t="s">
        <v>1574</v>
      </c>
      <c r="D25146" s="7" t="n">
        <v>0</v>
      </c>
      <c r="E25146" s="7" t="n">
        <v>0</v>
      </c>
      <c r="F25146" s="7" t="n">
        <v>1</v>
      </c>
      <c r="G25146" s="7" t="n">
        <v>84.66</v>
      </c>
    </row>
    <row r="25147" customFormat="false" ht="15" hidden="false" customHeight="false" outlineLevel="0" collapsed="false">
      <c r="A25147" s="7" t="s">
        <v>34</v>
      </c>
      <c r="B25147" s="7" t="s">
        <v>905</v>
      </c>
      <c r="C25147" s="7" t="s">
        <v>1574</v>
      </c>
      <c r="D25147" s="7" t="n">
        <v>0</v>
      </c>
      <c r="E25147" s="7" t="n">
        <v>0</v>
      </c>
      <c r="F25147" s="7" t="n">
        <v>1</v>
      </c>
      <c r="G25147" s="7" t="n">
        <v>84.66</v>
      </c>
    </row>
    <row r="25148" customFormat="false" ht="15" hidden="false" customHeight="false" outlineLevel="0" collapsed="false">
      <c r="A25148" s="7" t="s">
        <v>34</v>
      </c>
      <c r="B25148" s="7" t="s">
        <v>905</v>
      </c>
      <c r="C25148" s="7" t="s">
        <v>1574</v>
      </c>
      <c r="D25148" s="7" t="n">
        <v>0</v>
      </c>
      <c r="E25148" s="7" t="n">
        <v>0</v>
      </c>
      <c r="F25148" s="7" t="n">
        <v>1</v>
      </c>
      <c r="G25148" s="7" t="n">
        <v>84.66</v>
      </c>
    </row>
    <row r="25149" customFormat="false" ht="15" hidden="false" customHeight="false" outlineLevel="0" collapsed="false">
      <c r="A25149" s="7" t="s">
        <v>34</v>
      </c>
      <c r="B25149" s="7" t="s">
        <v>905</v>
      </c>
      <c r="C25149" s="7" t="s">
        <v>1574</v>
      </c>
      <c r="D25149" s="7" t="n">
        <v>0</v>
      </c>
      <c r="E25149" s="7" t="n">
        <v>0</v>
      </c>
      <c r="F25149" s="7" t="n">
        <v>1</v>
      </c>
      <c r="G25149" s="7" t="n">
        <v>84.66</v>
      </c>
    </row>
    <row r="25150" customFormat="false" ht="15" hidden="false" customHeight="false" outlineLevel="0" collapsed="false">
      <c r="A25150" s="7" t="s">
        <v>34</v>
      </c>
      <c r="B25150" s="7" t="s">
        <v>910</v>
      </c>
      <c r="C25150" s="7" t="s">
        <v>1574</v>
      </c>
      <c r="D25150" s="7" t="n">
        <v>0</v>
      </c>
      <c r="E25150" s="7" t="n">
        <v>0</v>
      </c>
      <c r="F25150" s="7" t="n">
        <v>1</v>
      </c>
      <c r="G25150" s="7" t="n">
        <v>76.19</v>
      </c>
    </row>
    <row r="25151" customFormat="false" ht="15" hidden="false" customHeight="false" outlineLevel="0" collapsed="false">
      <c r="A25151" s="7" t="s">
        <v>34</v>
      </c>
      <c r="B25151" s="7" t="s">
        <v>910</v>
      </c>
      <c r="C25151" s="7" t="s">
        <v>1574</v>
      </c>
      <c r="D25151" s="7" t="n">
        <v>0</v>
      </c>
      <c r="E25151" s="7" t="n">
        <v>0</v>
      </c>
      <c r="F25151" s="7" t="n">
        <v>1</v>
      </c>
      <c r="G25151" s="7" t="n">
        <v>68.57</v>
      </c>
    </row>
    <row r="25152" customFormat="false" ht="15" hidden="false" customHeight="false" outlineLevel="0" collapsed="false">
      <c r="A25152" s="7" t="s">
        <v>34</v>
      </c>
      <c r="B25152" s="7" t="s">
        <v>910</v>
      </c>
      <c r="C25152" s="7" t="s">
        <v>1574</v>
      </c>
      <c r="D25152" s="7" t="n">
        <v>0</v>
      </c>
      <c r="E25152" s="7" t="n">
        <v>0</v>
      </c>
      <c r="F25152" s="7" t="n">
        <v>1</v>
      </c>
      <c r="G25152" s="7" t="n">
        <v>68.57</v>
      </c>
    </row>
    <row r="25153" customFormat="false" ht="15" hidden="false" customHeight="false" outlineLevel="0" collapsed="false">
      <c r="A25153" s="7" t="s">
        <v>34</v>
      </c>
      <c r="B25153" s="7" t="s">
        <v>910</v>
      </c>
      <c r="C25153" s="7" t="s">
        <v>1574</v>
      </c>
      <c r="D25153" s="7" t="n">
        <v>0</v>
      </c>
      <c r="E25153" s="7" t="n">
        <v>0</v>
      </c>
      <c r="F25153" s="7" t="n">
        <v>1</v>
      </c>
      <c r="G25153" s="7" t="n">
        <v>76.19</v>
      </c>
    </row>
    <row r="25154" customFormat="false" ht="15" hidden="false" customHeight="false" outlineLevel="0" collapsed="false">
      <c r="A25154" s="7" t="s">
        <v>34</v>
      </c>
      <c r="B25154" s="7" t="s">
        <v>910</v>
      </c>
      <c r="C25154" s="7" t="s">
        <v>1574</v>
      </c>
      <c r="D25154" s="7" t="n">
        <v>0</v>
      </c>
      <c r="E25154" s="7" t="n">
        <v>0</v>
      </c>
      <c r="F25154" s="7" t="n">
        <v>1</v>
      </c>
      <c r="G25154" s="7" t="n">
        <v>76.19</v>
      </c>
    </row>
    <row r="25155" customFormat="false" ht="15" hidden="false" customHeight="false" outlineLevel="0" collapsed="false">
      <c r="A25155" s="7" t="s">
        <v>34</v>
      </c>
      <c r="B25155" s="7" t="s">
        <v>910</v>
      </c>
      <c r="C25155" s="7" t="s">
        <v>1574</v>
      </c>
      <c r="D25155" s="7" t="n">
        <v>0</v>
      </c>
      <c r="E25155" s="7" t="n">
        <v>0</v>
      </c>
      <c r="F25155" s="7" t="n">
        <v>2</v>
      </c>
      <c r="G25155" s="7" t="n">
        <v>152.37</v>
      </c>
    </row>
    <row r="25156" customFormat="false" ht="15" hidden="false" customHeight="false" outlineLevel="0" collapsed="false">
      <c r="A25156" s="7" t="s">
        <v>34</v>
      </c>
      <c r="B25156" s="7" t="s">
        <v>910</v>
      </c>
      <c r="C25156" s="7" t="s">
        <v>1574</v>
      </c>
      <c r="D25156" s="7" t="n">
        <v>0</v>
      </c>
      <c r="E25156" s="7" t="n">
        <v>0</v>
      </c>
      <c r="F25156" s="7" t="n">
        <v>1</v>
      </c>
      <c r="G25156" s="7" t="n">
        <v>76.18</v>
      </c>
    </row>
    <row r="25157" customFormat="false" ht="15" hidden="false" customHeight="false" outlineLevel="0" collapsed="false">
      <c r="A25157" s="7" t="s">
        <v>34</v>
      </c>
      <c r="B25157" s="7" t="s">
        <v>910</v>
      </c>
      <c r="C25157" s="7" t="s">
        <v>1574</v>
      </c>
      <c r="D25157" s="7" t="n">
        <v>0</v>
      </c>
      <c r="E25157" s="7" t="n">
        <v>0</v>
      </c>
      <c r="F25157" s="7" t="n">
        <v>1</v>
      </c>
      <c r="G25157" s="7" t="n">
        <v>68.57</v>
      </c>
    </row>
    <row r="25158" customFormat="false" ht="15" hidden="false" customHeight="false" outlineLevel="0" collapsed="false">
      <c r="A25158" s="7" t="s">
        <v>34</v>
      </c>
      <c r="B25158" s="7" t="s">
        <v>910</v>
      </c>
      <c r="C25158" s="7" t="s">
        <v>1574</v>
      </c>
      <c r="D25158" s="7" t="n">
        <v>0</v>
      </c>
      <c r="E25158" s="7" t="n">
        <v>0</v>
      </c>
      <c r="F25158" s="7" t="n">
        <v>1</v>
      </c>
      <c r="G25158" s="7" t="n">
        <v>76.19</v>
      </c>
    </row>
    <row r="25159" customFormat="false" ht="15" hidden="false" customHeight="false" outlineLevel="0" collapsed="false">
      <c r="A25159" s="7" t="s">
        <v>34</v>
      </c>
      <c r="B25159" s="7" t="s">
        <v>910</v>
      </c>
      <c r="C25159" s="7" t="s">
        <v>1574</v>
      </c>
      <c r="D25159" s="7" t="n">
        <v>0</v>
      </c>
      <c r="E25159" s="7" t="n">
        <v>0</v>
      </c>
      <c r="F25159" s="7" t="n">
        <v>1</v>
      </c>
      <c r="G25159" s="7" t="n">
        <v>68.57</v>
      </c>
    </row>
    <row r="25160" customFormat="false" ht="15" hidden="false" customHeight="false" outlineLevel="0" collapsed="false">
      <c r="A25160" s="7" t="s">
        <v>34</v>
      </c>
      <c r="B25160" s="7" t="s">
        <v>910</v>
      </c>
      <c r="C25160" s="7" t="s">
        <v>1574</v>
      </c>
      <c r="D25160" s="7" t="n">
        <v>0</v>
      </c>
      <c r="E25160" s="7" t="n">
        <v>0</v>
      </c>
      <c r="F25160" s="7" t="n">
        <v>3</v>
      </c>
      <c r="G25160" s="7" t="n">
        <v>213.33</v>
      </c>
    </row>
    <row r="25161" customFormat="false" ht="15" hidden="false" customHeight="false" outlineLevel="0" collapsed="false">
      <c r="A25161" s="7" t="s">
        <v>34</v>
      </c>
      <c r="B25161" s="7" t="s">
        <v>910</v>
      </c>
      <c r="C25161" s="7" t="s">
        <v>1574</v>
      </c>
      <c r="D25161" s="7" t="n">
        <v>0</v>
      </c>
      <c r="E25161" s="7" t="n">
        <v>0</v>
      </c>
      <c r="F25161" s="7" t="n">
        <v>1</v>
      </c>
      <c r="G25161" s="7" t="n">
        <v>76.19</v>
      </c>
    </row>
    <row r="25162" customFormat="false" ht="15" hidden="false" customHeight="false" outlineLevel="0" collapsed="false">
      <c r="A25162" s="7" t="s">
        <v>34</v>
      </c>
      <c r="B25162" s="7" t="s">
        <v>910</v>
      </c>
      <c r="C25162" s="7" t="s">
        <v>1574</v>
      </c>
      <c r="D25162" s="7" t="n">
        <v>0</v>
      </c>
      <c r="E25162" s="7" t="n">
        <v>0</v>
      </c>
      <c r="F25162" s="7" t="n">
        <v>2</v>
      </c>
      <c r="G25162" s="7" t="n">
        <v>137.14</v>
      </c>
    </row>
    <row r="25163" customFormat="false" ht="15" hidden="false" customHeight="false" outlineLevel="0" collapsed="false">
      <c r="A25163" s="7" t="s">
        <v>34</v>
      </c>
      <c r="B25163" s="7" t="s">
        <v>910</v>
      </c>
      <c r="C25163" s="7" t="s">
        <v>1574</v>
      </c>
      <c r="D25163" s="7" t="n">
        <v>0</v>
      </c>
      <c r="E25163" s="7" t="n">
        <v>0</v>
      </c>
      <c r="F25163" s="7" t="n">
        <v>1</v>
      </c>
      <c r="G25163" s="7" t="n">
        <v>76.19</v>
      </c>
    </row>
    <row r="25164" customFormat="false" ht="15" hidden="false" customHeight="false" outlineLevel="0" collapsed="false">
      <c r="A25164" s="7" t="s">
        <v>34</v>
      </c>
      <c r="B25164" s="7" t="s">
        <v>910</v>
      </c>
      <c r="C25164" s="7" t="s">
        <v>1574</v>
      </c>
      <c r="D25164" s="7" t="n">
        <v>0</v>
      </c>
      <c r="E25164" s="7" t="n">
        <v>0</v>
      </c>
      <c r="F25164" s="7" t="n">
        <v>1</v>
      </c>
      <c r="G25164" s="7" t="n">
        <v>76.19</v>
      </c>
    </row>
    <row r="25165" customFormat="false" ht="15" hidden="false" customHeight="false" outlineLevel="0" collapsed="false">
      <c r="A25165" s="7" t="s">
        <v>34</v>
      </c>
      <c r="B25165" s="7" t="s">
        <v>910</v>
      </c>
      <c r="C25165" s="7" t="s">
        <v>1574</v>
      </c>
      <c r="D25165" s="7" t="n">
        <v>0</v>
      </c>
      <c r="E25165" s="7" t="n">
        <v>0</v>
      </c>
      <c r="F25165" s="7" t="n">
        <v>3</v>
      </c>
      <c r="G25165" s="7" t="n">
        <v>228.57</v>
      </c>
    </row>
    <row r="25166" customFormat="false" ht="15" hidden="false" customHeight="false" outlineLevel="0" collapsed="false">
      <c r="A25166" s="7" t="s">
        <v>34</v>
      </c>
      <c r="B25166" s="7" t="s">
        <v>910</v>
      </c>
      <c r="C25166" s="7" t="s">
        <v>1574</v>
      </c>
      <c r="D25166" s="7" t="n">
        <v>36</v>
      </c>
      <c r="E25166" s="7" t="n">
        <v>2465.76</v>
      </c>
      <c r="F25166" s="7" t="n">
        <v>0</v>
      </c>
      <c r="G25166" s="7" t="n">
        <v>0</v>
      </c>
    </row>
    <row r="25167" customFormat="false" ht="15" hidden="false" customHeight="false" outlineLevel="0" collapsed="false">
      <c r="A25167" s="7" t="s">
        <v>34</v>
      </c>
      <c r="B25167" s="7" t="s">
        <v>910</v>
      </c>
      <c r="C25167" s="7" t="s">
        <v>1574</v>
      </c>
      <c r="D25167" s="7" t="n">
        <v>0</v>
      </c>
      <c r="E25167" s="7" t="n">
        <v>0</v>
      </c>
      <c r="F25167" s="7" t="n">
        <v>1</v>
      </c>
      <c r="G25167" s="7" t="n">
        <v>76.19</v>
      </c>
    </row>
    <row r="25168" customFormat="false" ht="15" hidden="false" customHeight="false" outlineLevel="0" collapsed="false">
      <c r="A25168" s="7" t="s">
        <v>34</v>
      </c>
      <c r="B25168" s="7" t="s">
        <v>910</v>
      </c>
      <c r="C25168" s="7" t="s">
        <v>1574</v>
      </c>
      <c r="D25168" s="7" t="n">
        <v>0</v>
      </c>
      <c r="E25168" s="7" t="n">
        <v>0</v>
      </c>
      <c r="F25168" s="7" t="n">
        <v>3</v>
      </c>
      <c r="G25168" s="7" t="n">
        <v>217.15</v>
      </c>
    </row>
    <row r="25169" customFormat="false" ht="15" hidden="false" customHeight="false" outlineLevel="0" collapsed="false">
      <c r="A25169" s="7" t="s">
        <v>34</v>
      </c>
      <c r="B25169" s="7" t="s">
        <v>910</v>
      </c>
      <c r="C25169" s="7" t="s">
        <v>1574</v>
      </c>
      <c r="D25169" s="7" t="n">
        <v>0</v>
      </c>
      <c r="E25169" s="7" t="n">
        <v>0</v>
      </c>
      <c r="F25169" s="7" t="n">
        <v>1</v>
      </c>
      <c r="G25169" s="7" t="n">
        <v>76.18</v>
      </c>
    </row>
    <row r="25170" customFormat="false" ht="15" hidden="false" customHeight="false" outlineLevel="0" collapsed="false">
      <c r="A25170" s="7" t="s">
        <v>34</v>
      </c>
      <c r="B25170" s="7" t="s">
        <v>910</v>
      </c>
      <c r="C25170" s="7" t="s">
        <v>1574</v>
      </c>
      <c r="D25170" s="7" t="n">
        <v>101</v>
      </c>
      <c r="E25170" s="7" t="n">
        <v>7268.47</v>
      </c>
      <c r="F25170" s="7" t="n">
        <v>108</v>
      </c>
      <c r="G25170" s="7" t="n">
        <v>8007.53</v>
      </c>
    </row>
    <row r="25171" customFormat="false" ht="15" hidden="false" customHeight="false" outlineLevel="0" collapsed="false">
      <c r="A25171" s="7" t="s">
        <v>34</v>
      </c>
      <c r="B25171" s="7" t="s">
        <v>910</v>
      </c>
      <c r="C25171" s="7" t="s">
        <v>1574</v>
      </c>
      <c r="D25171" s="7" t="n">
        <v>0</v>
      </c>
      <c r="E25171" s="7" t="n">
        <v>0</v>
      </c>
      <c r="F25171" s="7" t="n">
        <v>1</v>
      </c>
      <c r="G25171" s="7" t="n">
        <v>64.76</v>
      </c>
    </row>
    <row r="25172" customFormat="false" ht="15" hidden="false" customHeight="false" outlineLevel="0" collapsed="false">
      <c r="A25172" s="7" t="s">
        <v>34</v>
      </c>
      <c r="B25172" s="7" t="s">
        <v>910</v>
      </c>
      <c r="C25172" s="7" t="s">
        <v>1574</v>
      </c>
      <c r="D25172" s="7" t="n">
        <v>0</v>
      </c>
      <c r="E25172" s="7" t="n">
        <v>0</v>
      </c>
      <c r="F25172" s="7" t="n">
        <v>1</v>
      </c>
      <c r="G25172" s="7" t="n">
        <v>76.19</v>
      </c>
    </row>
    <row r="25173" customFormat="false" ht="15" hidden="false" customHeight="false" outlineLevel="0" collapsed="false">
      <c r="A25173" s="7" t="s">
        <v>34</v>
      </c>
      <c r="B25173" s="7" t="s">
        <v>910</v>
      </c>
      <c r="C25173" s="7" t="s">
        <v>1574</v>
      </c>
      <c r="D25173" s="7" t="n">
        <v>0</v>
      </c>
      <c r="E25173" s="7" t="n">
        <v>0</v>
      </c>
      <c r="F25173" s="7" t="n">
        <v>2</v>
      </c>
      <c r="G25173" s="7" t="n">
        <v>144.76</v>
      </c>
    </row>
    <row r="25174" customFormat="false" ht="15" hidden="false" customHeight="false" outlineLevel="0" collapsed="false">
      <c r="A25174" s="7" t="s">
        <v>34</v>
      </c>
      <c r="B25174" s="7" t="s">
        <v>910</v>
      </c>
      <c r="C25174" s="7" t="s">
        <v>1574</v>
      </c>
      <c r="D25174" s="7" t="n">
        <v>0</v>
      </c>
      <c r="E25174" s="7" t="n">
        <v>0</v>
      </c>
      <c r="F25174" s="7" t="n">
        <v>2</v>
      </c>
      <c r="G25174" s="7" t="n">
        <v>129.52</v>
      </c>
    </row>
    <row r="25175" customFormat="false" ht="15" hidden="false" customHeight="false" outlineLevel="0" collapsed="false">
      <c r="A25175" s="7" t="s">
        <v>34</v>
      </c>
      <c r="B25175" s="7" t="s">
        <v>910</v>
      </c>
      <c r="C25175" s="7" t="s">
        <v>1574</v>
      </c>
      <c r="D25175" s="7" t="n">
        <v>0</v>
      </c>
      <c r="E25175" s="7" t="n">
        <v>0</v>
      </c>
      <c r="F25175" s="7" t="n">
        <v>1</v>
      </c>
      <c r="G25175" s="7" t="n">
        <v>76.19</v>
      </c>
    </row>
    <row r="25176" customFormat="false" ht="15" hidden="false" customHeight="false" outlineLevel="0" collapsed="false">
      <c r="A25176" s="7" t="s">
        <v>34</v>
      </c>
      <c r="B25176" s="7" t="s">
        <v>910</v>
      </c>
      <c r="C25176" s="7" t="s">
        <v>1574</v>
      </c>
      <c r="D25176" s="7" t="n">
        <v>0</v>
      </c>
      <c r="E25176" s="7" t="n">
        <v>0</v>
      </c>
      <c r="F25176" s="7" t="n">
        <v>1</v>
      </c>
      <c r="G25176" s="7" t="n">
        <v>76.18</v>
      </c>
    </row>
    <row r="25177" customFormat="false" ht="15" hidden="false" customHeight="false" outlineLevel="0" collapsed="false">
      <c r="A25177" s="7" t="s">
        <v>34</v>
      </c>
      <c r="B25177" s="7" t="s">
        <v>910</v>
      </c>
      <c r="C25177" s="7" t="s">
        <v>1574</v>
      </c>
      <c r="D25177" s="7" t="n">
        <v>0</v>
      </c>
      <c r="E25177" s="7" t="n">
        <v>0</v>
      </c>
      <c r="F25177" s="7" t="n">
        <v>1</v>
      </c>
      <c r="G25177" s="7" t="n">
        <v>68.57</v>
      </c>
    </row>
    <row r="25178" customFormat="false" ht="15" hidden="false" customHeight="false" outlineLevel="0" collapsed="false">
      <c r="A25178" s="7" t="s">
        <v>34</v>
      </c>
      <c r="B25178" s="7" t="s">
        <v>910</v>
      </c>
      <c r="C25178" s="7" t="s">
        <v>1574</v>
      </c>
      <c r="D25178" s="7" t="n">
        <v>0</v>
      </c>
      <c r="E25178" s="7" t="n">
        <v>0</v>
      </c>
      <c r="F25178" s="7" t="n">
        <v>4</v>
      </c>
      <c r="G25178" s="7" t="n">
        <v>297.14</v>
      </c>
    </row>
    <row r="25179" customFormat="false" ht="15" hidden="false" customHeight="false" outlineLevel="0" collapsed="false">
      <c r="A25179" s="7" t="s">
        <v>34</v>
      </c>
      <c r="B25179" s="7" t="s">
        <v>910</v>
      </c>
      <c r="C25179" s="7" t="s">
        <v>1574</v>
      </c>
      <c r="D25179" s="7" t="n">
        <v>0</v>
      </c>
      <c r="E25179" s="7" t="n">
        <v>0</v>
      </c>
      <c r="F25179" s="7" t="n">
        <v>3</v>
      </c>
      <c r="G25179" s="7" t="n">
        <v>220.95</v>
      </c>
    </row>
    <row r="25180" customFormat="false" ht="15" hidden="false" customHeight="false" outlineLevel="0" collapsed="false">
      <c r="A25180" s="7" t="s">
        <v>34</v>
      </c>
      <c r="B25180" s="7" t="s">
        <v>910</v>
      </c>
      <c r="C25180" s="7" t="s">
        <v>1574</v>
      </c>
      <c r="D25180" s="7" t="n">
        <v>0</v>
      </c>
      <c r="E25180" s="7" t="n">
        <v>0</v>
      </c>
      <c r="F25180" s="7" t="n">
        <v>1</v>
      </c>
      <c r="G25180" s="7" t="n">
        <v>76.19</v>
      </c>
    </row>
    <row r="25181" customFormat="false" ht="15" hidden="false" customHeight="false" outlineLevel="0" collapsed="false">
      <c r="A25181" s="7" t="s">
        <v>34</v>
      </c>
      <c r="B25181" s="7" t="s">
        <v>910</v>
      </c>
      <c r="C25181" s="7" t="s">
        <v>1574</v>
      </c>
      <c r="D25181" s="7" t="n">
        <v>0</v>
      </c>
      <c r="E25181" s="7" t="n">
        <v>0</v>
      </c>
      <c r="F25181" s="7" t="n">
        <v>1</v>
      </c>
      <c r="G25181" s="7" t="n">
        <v>76.19</v>
      </c>
    </row>
    <row r="25182" customFormat="false" ht="15" hidden="false" customHeight="false" outlineLevel="0" collapsed="false">
      <c r="A25182" s="7" t="s">
        <v>34</v>
      </c>
      <c r="B25182" s="7" t="s">
        <v>910</v>
      </c>
      <c r="C25182" s="7" t="s">
        <v>1574</v>
      </c>
      <c r="D25182" s="7" t="n">
        <v>0</v>
      </c>
      <c r="E25182" s="7" t="n">
        <v>0</v>
      </c>
      <c r="F25182" s="7" t="n">
        <v>1</v>
      </c>
      <c r="G25182" s="7" t="n">
        <v>68.57</v>
      </c>
    </row>
    <row r="25183" customFormat="false" ht="15" hidden="false" customHeight="false" outlineLevel="0" collapsed="false">
      <c r="A25183" s="7" t="s">
        <v>34</v>
      </c>
      <c r="B25183" s="7" t="s">
        <v>910</v>
      </c>
      <c r="C25183" s="7" t="s">
        <v>1574</v>
      </c>
      <c r="D25183" s="7" t="n">
        <v>1</v>
      </c>
      <c r="E25183" s="7" t="n">
        <v>57.44</v>
      </c>
      <c r="F25183" s="7" t="n">
        <v>0</v>
      </c>
      <c r="G25183" s="7" t="n">
        <v>0</v>
      </c>
    </row>
    <row r="25184" customFormat="false" ht="15" hidden="false" customHeight="false" outlineLevel="0" collapsed="false">
      <c r="A25184" s="7" t="s">
        <v>34</v>
      </c>
      <c r="B25184" s="7" t="s">
        <v>910</v>
      </c>
      <c r="C25184" s="7" t="s">
        <v>1574</v>
      </c>
      <c r="D25184" s="7" t="n">
        <v>0</v>
      </c>
      <c r="E25184" s="7" t="n">
        <v>0</v>
      </c>
      <c r="F25184" s="7" t="n">
        <v>1</v>
      </c>
      <c r="G25184" s="7" t="n">
        <v>76.19</v>
      </c>
    </row>
    <row r="25185" customFormat="false" ht="15" hidden="false" customHeight="false" outlineLevel="0" collapsed="false">
      <c r="A25185" s="7" t="s">
        <v>34</v>
      </c>
      <c r="B25185" s="7" t="s">
        <v>910</v>
      </c>
      <c r="C25185" s="7" t="s">
        <v>1574</v>
      </c>
      <c r="D25185" s="7" t="n">
        <v>0</v>
      </c>
      <c r="E25185" s="7" t="n">
        <v>0</v>
      </c>
      <c r="F25185" s="7" t="n">
        <v>2</v>
      </c>
      <c r="G25185" s="7" t="n">
        <v>152.38</v>
      </c>
    </row>
    <row r="25186" customFormat="false" ht="15" hidden="false" customHeight="false" outlineLevel="0" collapsed="false">
      <c r="A25186" s="7" t="s">
        <v>34</v>
      </c>
      <c r="B25186" s="7" t="s">
        <v>910</v>
      </c>
      <c r="C25186" s="7" t="s">
        <v>1574</v>
      </c>
      <c r="D25186" s="7" t="n">
        <v>0</v>
      </c>
      <c r="E25186" s="7" t="n">
        <v>0</v>
      </c>
      <c r="F25186" s="7" t="n">
        <v>1</v>
      </c>
      <c r="G25186" s="7" t="n">
        <v>76.19</v>
      </c>
    </row>
    <row r="25187" customFormat="false" ht="15" hidden="false" customHeight="false" outlineLevel="0" collapsed="false">
      <c r="A25187" s="7" t="s">
        <v>34</v>
      </c>
      <c r="B25187" s="7" t="s">
        <v>910</v>
      </c>
      <c r="C25187" s="7" t="s">
        <v>1574</v>
      </c>
      <c r="D25187" s="7" t="n">
        <v>0</v>
      </c>
      <c r="E25187" s="7" t="n">
        <v>0</v>
      </c>
      <c r="F25187" s="7" t="n">
        <v>1</v>
      </c>
      <c r="G25187" s="7" t="n">
        <v>76.19</v>
      </c>
    </row>
    <row r="25188" customFormat="false" ht="15" hidden="false" customHeight="false" outlineLevel="0" collapsed="false">
      <c r="A25188" s="7" t="s">
        <v>34</v>
      </c>
      <c r="B25188" s="7" t="s">
        <v>910</v>
      </c>
      <c r="C25188" s="7" t="s">
        <v>1574</v>
      </c>
      <c r="D25188" s="7" t="n">
        <v>0</v>
      </c>
      <c r="E25188" s="7" t="n">
        <v>0</v>
      </c>
      <c r="F25188" s="7" t="n">
        <v>1</v>
      </c>
      <c r="G25188" s="7" t="n">
        <v>76.19</v>
      </c>
    </row>
    <row r="25189" customFormat="false" ht="15" hidden="false" customHeight="false" outlineLevel="0" collapsed="false">
      <c r="A25189" s="7" t="s">
        <v>34</v>
      </c>
      <c r="B25189" s="7" t="s">
        <v>910</v>
      </c>
      <c r="C25189" s="7" t="s">
        <v>1574</v>
      </c>
      <c r="D25189" s="7" t="n">
        <v>0</v>
      </c>
      <c r="E25189" s="7" t="n">
        <v>0</v>
      </c>
      <c r="F25189" s="7" t="n">
        <v>2</v>
      </c>
      <c r="G25189" s="7" t="n">
        <v>129.52</v>
      </c>
    </row>
    <row r="25190" customFormat="false" ht="15" hidden="false" customHeight="false" outlineLevel="0" collapsed="false">
      <c r="A25190" s="7" t="s">
        <v>34</v>
      </c>
      <c r="B25190" s="7" t="s">
        <v>910</v>
      </c>
      <c r="C25190" s="7" t="s">
        <v>1574</v>
      </c>
      <c r="D25190" s="7" t="n">
        <v>0</v>
      </c>
      <c r="E25190" s="7" t="n">
        <v>0</v>
      </c>
      <c r="F25190" s="7" t="n">
        <v>1</v>
      </c>
      <c r="G25190" s="7" t="n">
        <v>68.57</v>
      </c>
    </row>
    <row r="25191" customFormat="false" ht="15" hidden="false" customHeight="false" outlineLevel="0" collapsed="false">
      <c r="A25191" s="7" t="s">
        <v>34</v>
      </c>
      <c r="B25191" s="7" t="s">
        <v>910</v>
      </c>
      <c r="C25191" s="7" t="s">
        <v>1574</v>
      </c>
      <c r="D25191" s="7" t="n">
        <v>0</v>
      </c>
      <c r="E25191" s="7" t="n">
        <v>0</v>
      </c>
      <c r="F25191" s="7" t="n">
        <v>1</v>
      </c>
      <c r="G25191" s="7" t="n">
        <v>68.57</v>
      </c>
    </row>
    <row r="25192" customFormat="false" ht="15" hidden="false" customHeight="false" outlineLevel="0" collapsed="false">
      <c r="A25192" s="7" t="s">
        <v>34</v>
      </c>
      <c r="B25192" s="7" t="s">
        <v>910</v>
      </c>
      <c r="C25192" s="7" t="s">
        <v>1574</v>
      </c>
      <c r="D25192" s="7" t="n">
        <v>0</v>
      </c>
      <c r="E25192" s="7" t="n">
        <v>0</v>
      </c>
      <c r="F25192" s="7" t="n">
        <v>1</v>
      </c>
      <c r="G25192" s="7" t="n">
        <v>76.19</v>
      </c>
    </row>
    <row r="25193" customFormat="false" ht="15" hidden="false" customHeight="false" outlineLevel="0" collapsed="false">
      <c r="A25193" s="7" t="s">
        <v>34</v>
      </c>
      <c r="B25193" s="7" t="s">
        <v>910</v>
      </c>
      <c r="C25193" s="7" t="s">
        <v>1574</v>
      </c>
      <c r="D25193" s="7" t="n">
        <v>0</v>
      </c>
      <c r="E25193" s="7" t="n">
        <v>0</v>
      </c>
      <c r="F25193" s="7" t="n">
        <v>1</v>
      </c>
      <c r="G25193" s="7" t="n">
        <v>76.18</v>
      </c>
    </row>
    <row r="25194" customFormat="false" ht="15" hidden="false" customHeight="false" outlineLevel="0" collapsed="false">
      <c r="A25194" s="7" t="s">
        <v>34</v>
      </c>
      <c r="B25194" s="7" t="s">
        <v>910</v>
      </c>
      <c r="C25194" s="7" t="s">
        <v>1574</v>
      </c>
      <c r="D25194" s="7" t="n">
        <v>0</v>
      </c>
      <c r="E25194" s="7" t="n">
        <v>0</v>
      </c>
      <c r="F25194" s="7" t="n">
        <v>1</v>
      </c>
      <c r="G25194" s="7" t="n">
        <v>76.19</v>
      </c>
    </row>
    <row r="25195" customFormat="false" ht="15" hidden="false" customHeight="false" outlineLevel="0" collapsed="false">
      <c r="A25195" s="7" t="s">
        <v>34</v>
      </c>
      <c r="B25195" s="7" t="s">
        <v>910</v>
      </c>
      <c r="C25195" s="7" t="s">
        <v>1574</v>
      </c>
      <c r="D25195" s="7" t="n">
        <v>0</v>
      </c>
      <c r="E25195" s="7" t="n">
        <v>0</v>
      </c>
      <c r="F25195" s="7" t="n">
        <v>1</v>
      </c>
      <c r="G25195" s="7" t="n">
        <v>68.57</v>
      </c>
    </row>
    <row r="25196" customFormat="false" ht="15" hidden="false" customHeight="false" outlineLevel="0" collapsed="false">
      <c r="A25196" s="7" t="s">
        <v>34</v>
      </c>
      <c r="B25196" s="7" t="s">
        <v>910</v>
      </c>
      <c r="C25196" s="7" t="s">
        <v>1574</v>
      </c>
      <c r="D25196" s="7" t="n">
        <v>0</v>
      </c>
      <c r="E25196" s="7" t="n">
        <v>0</v>
      </c>
      <c r="F25196" s="7" t="n">
        <v>1</v>
      </c>
      <c r="G25196" s="7" t="n">
        <v>76.2</v>
      </c>
    </row>
    <row r="25197" customFormat="false" ht="15" hidden="false" customHeight="false" outlineLevel="0" collapsed="false">
      <c r="A25197" s="7" t="s">
        <v>34</v>
      </c>
      <c r="B25197" s="7" t="s">
        <v>910</v>
      </c>
      <c r="C25197" s="7" t="s">
        <v>1574</v>
      </c>
      <c r="D25197" s="7" t="n">
        <v>0</v>
      </c>
      <c r="E25197" s="7" t="n">
        <v>0</v>
      </c>
      <c r="F25197" s="7" t="n">
        <v>1</v>
      </c>
      <c r="G25197" s="7" t="n">
        <v>76.18</v>
      </c>
    </row>
    <row r="25198" customFormat="false" ht="15" hidden="false" customHeight="false" outlineLevel="0" collapsed="false">
      <c r="A25198" s="7" t="s">
        <v>34</v>
      </c>
      <c r="B25198" s="7" t="s">
        <v>910</v>
      </c>
      <c r="C25198" s="7" t="s">
        <v>1574</v>
      </c>
      <c r="D25198" s="7" t="n">
        <v>0</v>
      </c>
      <c r="E25198" s="7" t="n">
        <v>0</v>
      </c>
      <c r="F25198" s="7" t="n">
        <v>1</v>
      </c>
      <c r="G25198" s="7" t="n">
        <v>76.19</v>
      </c>
    </row>
    <row r="25199" customFormat="false" ht="15" hidden="false" customHeight="false" outlineLevel="0" collapsed="false">
      <c r="A25199" s="7" t="s">
        <v>34</v>
      </c>
      <c r="B25199" s="7" t="s">
        <v>910</v>
      </c>
      <c r="C25199" s="7" t="s">
        <v>1574</v>
      </c>
      <c r="D25199" s="7" t="n">
        <v>0</v>
      </c>
      <c r="E25199" s="7" t="n">
        <v>0</v>
      </c>
      <c r="F25199" s="7" t="n">
        <v>1</v>
      </c>
      <c r="G25199" s="7" t="n">
        <v>64.76</v>
      </c>
    </row>
    <row r="25200" customFormat="false" ht="15" hidden="false" customHeight="false" outlineLevel="0" collapsed="false">
      <c r="A25200" s="7" t="s">
        <v>34</v>
      </c>
      <c r="B25200" s="7" t="s">
        <v>910</v>
      </c>
      <c r="C25200" s="7" t="s">
        <v>1574</v>
      </c>
      <c r="D25200" s="7" t="n">
        <v>0</v>
      </c>
      <c r="E25200" s="7" t="n">
        <v>0</v>
      </c>
      <c r="F25200" s="7" t="n">
        <v>1</v>
      </c>
      <c r="G25200" s="7" t="n">
        <v>76.18</v>
      </c>
    </row>
    <row r="25201" customFormat="false" ht="15" hidden="false" customHeight="false" outlineLevel="0" collapsed="false">
      <c r="A25201" s="7" t="s">
        <v>34</v>
      </c>
      <c r="B25201" s="7" t="s">
        <v>910</v>
      </c>
      <c r="C25201" s="7" t="s">
        <v>1574</v>
      </c>
      <c r="D25201" s="7" t="n">
        <v>0</v>
      </c>
      <c r="E25201" s="7" t="n">
        <v>0</v>
      </c>
      <c r="F25201" s="7" t="n">
        <v>1</v>
      </c>
      <c r="G25201" s="7" t="n">
        <v>64.76</v>
      </c>
    </row>
    <row r="25202" customFormat="false" ht="15" hidden="false" customHeight="false" outlineLevel="0" collapsed="false">
      <c r="A25202" s="7" t="s">
        <v>34</v>
      </c>
      <c r="B25202" s="7" t="s">
        <v>910</v>
      </c>
      <c r="C25202" s="7" t="s">
        <v>1574</v>
      </c>
      <c r="D25202" s="7" t="n">
        <v>0</v>
      </c>
      <c r="E25202" s="7" t="n">
        <v>0</v>
      </c>
      <c r="F25202" s="7" t="n">
        <v>1</v>
      </c>
      <c r="G25202" s="7" t="n">
        <v>76.19</v>
      </c>
    </row>
    <row r="25203" customFormat="false" ht="15" hidden="false" customHeight="false" outlineLevel="0" collapsed="false">
      <c r="A25203" s="7" t="s">
        <v>34</v>
      </c>
      <c r="B25203" s="7" t="s">
        <v>910</v>
      </c>
      <c r="C25203" s="7" t="s">
        <v>1574</v>
      </c>
      <c r="D25203" s="7" t="n">
        <v>0</v>
      </c>
      <c r="E25203" s="7" t="n">
        <v>0</v>
      </c>
      <c r="F25203" s="7" t="n">
        <v>2</v>
      </c>
      <c r="G25203" s="7" t="n">
        <v>144.76</v>
      </c>
    </row>
    <row r="25204" customFormat="false" ht="15" hidden="false" customHeight="false" outlineLevel="0" collapsed="false">
      <c r="A25204" s="7" t="s">
        <v>34</v>
      </c>
      <c r="B25204" s="7" t="s">
        <v>910</v>
      </c>
      <c r="C25204" s="7" t="s">
        <v>1574</v>
      </c>
      <c r="D25204" s="7" t="n">
        <v>0</v>
      </c>
      <c r="E25204" s="7" t="n">
        <v>0</v>
      </c>
      <c r="F25204" s="7" t="n">
        <v>2</v>
      </c>
      <c r="G25204" s="7" t="n">
        <v>152.38</v>
      </c>
    </row>
    <row r="25205" customFormat="false" ht="15" hidden="false" customHeight="false" outlineLevel="0" collapsed="false">
      <c r="A25205" s="7" t="s">
        <v>34</v>
      </c>
      <c r="B25205" s="7" t="s">
        <v>910</v>
      </c>
      <c r="C25205" s="7" t="s">
        <v>1574</v>
      </c>
      <c r="D25205" s="7" t="n">
        <v>0</v>
      </c>
      <c r="E25205" s="7" t="n">
        <v>0</v>
      </c>
      <c r="F25205" s="7" t="n">
        <v>1</v>
      </c>
      <c r="G25205" s="7" t="n">
        <v>76.18</v>
      </c>
    </row>
    <row r="25206" customFormat="false" ht="15" hidden="false" customHeight="false" outlineLevel="0" collapsed="false">
      <c r="A25206" s="7" t="s">
        <v>34</v>
      </c>
      <c r="B25206" s="7" t="s">
        <v>910</v>
      </c>
      <c r="C25206" s="7" t="s">
        <v>1574</v>
      </c>
      <c r="D25206" s="7" t="n">
        <v>0</v>
      </c>
      <c r="E25206" s="7" t="n">
        <v>0</v>
      </c>
      <c r="F25206" s="7" t="n">
        <v>1</v>
      </c>
      <c r="G25206" s="7" t="n">
        <v>76.19</v>
      </c>
    </row>
    <row r="25207" customFormat="false" ht="15" hidden="false" customHeight="false" outlineLevel="0" collapsed="false">
      <c r="A25207" s="7" t="s">
        <v>34</v>
      </c>
      <c r="B25207" s="7" t="s">
        <v>910</v>
      </c>
      <c r="C25207" s="7" t="s">
        <v>1574</v>
      </c>
      <c r="D25207" s="7" t="n">
        <v>0</v>
      </c>
      <c r="E25207" s="7" t="n">
        <v>0</v>
      </c>
      <c r="F25207" s="7" t="n">
        <v>1</v>
      </c>
      <c r="G25207" s="7" t="n">
        <v>76.19</v>
      </c>
    </row>
    <row r="25208" customFormat="false" ht="15" hidden="false" customHeight="false" outlineLevel="0" collapsed="false">
      <c r="A25208" s="7" t="s">
        <v>34</v>
      </c>
      <c r="B25208" s="7" t="s">
        <v>910</v>
      </c>
      <c r="C25208" s="7" t="s">
        <v>1574</v>
      </c>
      <c r="D25208" s="7" t="n">
        <v>0</v>
      </c>
      <c r="E25208" s="7" t="n">
        <v>0</v>
      </c>
      <c r="F25208" s="7" t="n">
        <v>1</v>
      </c>
      <c r="G25208" s="7" t="n">
        <v>68.57</v>
      </c>
    </row>
    <row r="25209" customFormat="false" ht="15" hidden="false" customHeight="false" outlineLevel="0" collapsed="false">
      <c r="A25209" s="7" t="s">
        <v>34</v>
      </c>
      <c r="B25209" s="7" t="s">
        <v>910</v>
      </c>
      <c r="C25209" s="7" t="s">
        <v>1574</v>
      </c>
      <c r="D25209" s="7" t="n">
        <v>0</v>
      </c>
      <c r="E25209" s="7" t="n">
        <v>0</v>
      </c>
      <c r="F25209" s="7" t="n">
        <v>2</v>
      </c>
      <c r="G25209" s="7" t="n">
        <v>152.38</v>
      </c>
    </row>
    <row r="25210" customFormat="false" ht="15" hidden="false" customHeight="false" outlineLevel="0" collapsed="false">
      <c r="A25210" s="7" t="s">
        <v>34</v>
      </c>
      <c r="B25210" s="7" t="s">
        <v>910</v>
      </c>
      <c r="C25210" s="7" t="s">
        <v>1574</v>
      </c>
      <c r="D25210" s="7" t="n">
        <v>0</v>
      </c>
      <c r="E25210" s="7" t="n">
        <v>0</v>
      </c>
      <c r="F25210" s="7" t="n">
        <v>1</v>
      </c>
      <c r="G25210" s="7" t="n">
        <v>76.19</v>
      </c>
    </row>
    <row r="25211" customFormat="false" ht="15" hidden="false" customHeight="false" outlineLevel="0" collapsed="false">
      <c r="A25211" s="7" t="s">
        <v>34</v>
      </c>
      <c r="B25211" s="7" t="s">
        <v>910</v>
      </c>
      <c r="C25211" s="7" t="s">
        <v>1574</v>
      </c>
      <c r="D25211" s="7" t="n">
        <v>0</v>
      </c>
      <c r="E25211" s="7" t="n">
        <v>0</v>
      </c>
      <c r="F25211" s="7" t="n">
        <v>2</v>
      </c>
      <c r="G25211" s="7" t="n">
        <v>152.37</v>
      </c>
    </row>
    <row r="25212" customFormat="false" ht="15" hidden="false" customHeight="false" outlineLevel="0" collapsed="false">
      <c r="A25212" s="7" t="s">
        <v>34</v>
      </c>
      <c r="B25212" s="7" t="s">
        <v>910</v>
      </c>
      <c r="C25212" s="7" t="s">
        <v>1574</v>
      </c>
      <c r="D25212" s="7" t="n">
        <v>0</v>
      </c>
      <c r="E25212" s="7" t="n">
        <v>0</v>
      </c>
      <c r="F25212" s="7" t="n">
        <v>1</v>
      </c>
      <c r="G25212" s="7" t="n">
        <v>76.19</v>
      </c>
    </row>
    <row r="25213" customFormat="false" ht="15" hidden="false" customHeight="false" outlineLevel="0" collapsed="false">
      <c r="A25213" s="7" t="s">
        <v>34</v>
      </c>
      <c r="B25213" s="7" t="s">
        <v>910</v>
      </c>
      <c r="C25213" s="7" t="s">
        <v>1574</v>
      </c>
      <c r="D25213" s="7" t="n">
        <v>1</v>
      </c>
      <c r="E25213" s="7" t="n">
        <v>67.75</v>
      </c>
      <c r="F25213" s="7" t="n">
        <v>0</v>
      </c>
      <c r="G25213" s="7" t="n">
        <v>0</v>
      </c>
    </row>
    <row r="25214" customFormat="false" ht="15" hidden="false" customHeight="false" outlineLevel="0" collapsed="false">
      <c r="A25214" s="7" t="s">
        <v>34</v>
      </c>
      <c r="B25214" s="7" t="s">
        <v>910</v>
      </c>
      <c r="C25214" s="7" t="s">
        <v>1574</v>
      </c>
      <c r="D25214" s="7" t="n">
        <v>0</v>
      </c>
      <c r="E25214" s="7" t="n">
        <v>0</v>
      </c>
      <c r="F25214" s="7" t="n">
        <v>1</v>
      </c>
      <c r="G25214" s="7" t="n">
        <v>68.57</v>
      </c>
    </row>
    <row r="25215" customFormat="false" ht="15" hidden="false" customHeight="false" outlineLevel="0" collapsed="false">
      <c r="A25215" s="7" t="s">
        <v>34</v>
      </c>
      <c r="B25215" s="7" t="s">
        <v>910</v>
      </c>
      <c r="C25215" s="7" t="s">
        <v>1574</v>
      </c>
      <c r="D25215" s="7" t="n">
        <v>0</v>
      </c>
      <c r="E25215" s="7" t="n">
        <v>0</v>
      </c>
      <c r="F25215" s="7" t="n">
        <v>1</v>
      </c>
      <c r="G25215" s="7" t="n">
        <v>64.76</v>
      </c>
    </row>
    <row r="25216" customFormat="false" ht="15" hidden="false" customHeight="false" outlineLevel="0" collapsed="false">
      <c r="A25216" s="7" t="s">
        <v>34</v>
      </c>
      <c r="B25216" s="7" t="s">
        <v>910</v>
      </c>
      <c r="C25216" s="7" t="s">
        <v>1574</v>
      </c>
      <c r="D25216" s="7" t="n">
        <v>0</v>
      </c>
      <c r="E25216" s="7" t="n">
        <v>0</v>
      </c>
      <c r="F25216" s="7" t="n">
        <v>2</v>
      </c>
      <c r="G25216" s="7" t="n">
        <v>152.38</v>
      </c>
    </row>
    <row r="25217" customFormat="false" ht="15" hidden="false" customHeight="false" outlineLevel="0" collapsed="false">
      <c r="A25217" s="7" t="s">
        <v>34</v>
      </c>
      <c r="B25217" s="7" t="s">
        <v>910</v>
      </c>
      <c r="C25217" s="7" t="s">
        <v>1574</v>
      </c>
      <c r="D25217" s="7" t="n">
        <v>0</v>
      </c>
      <c r="E25217" s="7" t="n">
        <v>0</v>
      </c>
      <c r="F25217" s="7" t="n">
        <v>1</v>
      </c>
      <c r="G25217" s="7" t="n">
        <v>76.19</v>
      </c>
    </row>
    <row r="25218" customFormat="false" ht="15" hidden="false" customHeight="false" outlineLevel="0" collapsed="false">
      <c r="A25218" s="7" t="s">
        <v>34</v>
      </c>
      <c r="B25218" s="7" t="s">
        <v>910</v>
      </c>
      <c r="C25218" s="7" t="s">
        <v>1574</v>
      </c>
      <c r="D25218" s="7" t="n">
        <v>0</v>
      </c>
      <c r="E25218" s="7" t="n">
        <v>0</v>
      </c>
      <c r="F25218" s="7" t="n">
        <v>1</v>
      </c>
      <c r="G25218" s="7" t="n">
        <v>76.19</v>
      </c>
    </row>
    <row r="25219" customFormat="false" ht="15" hidden="false" customHeight="false" outlineLevel="0" collapsed="false">
      <c r="A25219" s="7" t="s">
        <v>34</v>
      </c>
      <c r="B25219" s="7" t="s">
        <v>889</v>
      </c>
      <c r="C25219" s="7" t="s">
        <v>1439</v>
      </c>
      <c r="D25219" s="7" t="n">
        <v>0</v>
      </c>
      <c r="E25219" s="7" t="n">
        <v>0</v>
      </c>
      <c r="F25219" s="7" t="n">
        <v>2</v>
      </c>
      <c r="G25219" s="7" t="n">
        <v>126.95</v>
      </c>
    </row>
    <row r="25220" customFormat="false" ht="15" hidden="false" customHeight="false" outlineLevel="0" collapsed="false">
      <c r="A25220" s="7" t="s">
        <v>34</v>
      </c>
      <c r="B25220" s="7" t="s">
        <v>889</v>
      </c>
      <c r="C25220" s="7" t="s">
        <v>1439</v>
      </c>
      <c r="D25220" s="7" t="n">
        <v>0</v>
      </c>
      <c r="E25220" s="7" t="n">
        <v>0</v>
      </c>
      <c r="F25220" s="7" t="n">
        <v>1</v>
      </c>
      <c r="G25220" s="7" t="n">
        <v>57.13</v>
      </c>
    </row>
    <row r="25221" customFormat="false" ht="15" hidden="false" customHeight="false" outlineLevel="0" collapsed="false">
      <c r="A25221" s="7" t="s">
        <v>34</v>
      </c>
      <c r="B25221" s="7" t="s">
        <v>889</v>
      </c>
      <c r="C25221" s="7" t="s">
        <v>1439</v>
      </c>
      <c r="D25221" s="7" t="n">
        <v>0</v>
      </c>
      <c r="E25221" s="7" t="n">
        <v>0</v>
      </c>
      <c r="F25221" s="7" t="n">
        <v>1</v>
      </c>
      <c r="G25221" s="7" t="n">
        <v>57.13</v>
      </c>
    </row>
    <row r="25222" customFormat="false" ht="15" hidden="false" customHeight="false" outlineLevel="0" collapsed="false">
      <c r="A25222" s="7" t="s">
        <v>34</v>
      </c>
      <c r="B25222" s="7" t="s">
        <v>889</v>
      </c>
      <c r="C25222" s="7" t="s">
        <v>1439</v>
      </c>
      <c r="D25222" s="7" t="n">
        <v>0</v>
      </c>
      <c r="E25222" s="7" t="n">
        <v>0</v>
      </c>
      <c r="F25222" s="7" t="n">
        <v>1</v>
      </c>
      <c r="G25222" s="7" t="n">
        <v>63.47</v>
      </c>
    </row>
    <row r="25223" customFormat="false" ht="15" hidden="false" customHeight="false" outlineLevel="0" collapsed="false">
      <c r="A25223" s="7" t="s">
        <v>34</v>
      </c>
      <c r="B25223" s="7" t="s">
        <v>889</v>
      </c>
      <c r="C25223" s="7" t="s">
        <v>1439</v>
      </c>
      <c r="D25223" s="7" t="n">
        <v>0</v>
      </c>
      <c r="E25223" s="7" t="n">
        <v>0</v>
      </c>
      <c r="F25223" s="7" t="n">
        <v>1</v>
      </c>
      <c r="G25223" s="7" t="n">
        <v>63.47</v>
      </c>
    </row>
    <row r="25224" customFormat="false" ht="15" hidden="false" customHeight="false" outlineLevel="0" collapsed="false">
      <c r="A25224" s="7" t="s">
        <v>34</v>
      </c>
      <c r="B25224" s="7" t="s">
        <v>889</v>
      </c>
      <c r="C25224" s="7" t="s">
        <v>1439</v>
      </c>
      <c r="D25224" s="7" t="n">
        <v>0</v>
      </c>
      <c r="E25224" s="7" t="n">
        <v>0</v>
      </c>
      <c r="F25224" s="7" t="n">
        <v>1</v>
      </c>
      <c r="G25224" s="7" t="n">
        <v>63.48</v>
      </c>
    </row>
    <row r="25225" customFormat="false" ht="15" hidden="false" customHeight="false" outlineLevel="0" collapsed="false">
      <c r="A25225" s="7" t="s">
        <v>34</v>
      </c>
      <c r="B25225" s="7" t="s">
        <v>889</v>
      </c>
      <c r="C25225" s="7" t="s">
        <v>1439</v>
      </c>
      <c r="D25225" s="7" t="n">
        <v>0</v>
      </c>
      <c r="E25225" s="7" t="n">
        <v>0</v>
      </c>
      <c r="F25225" s="7" t="n">
        <v>1</v>
      </c>
      <c r="G25225" s="7" t="n">
        <v>63.47</v>
      </c>
    </row>
    <row r="25226" customFormat="false" ht="15" hidden="false" customHeight="false" outlineLevel="0" collapsed="false">
      <c r="A25226" s="7" t="s">
        <v>34</v>
      </c>
      <c r="B25226" s="7" t="s">
        <v>889</v>
      </c>
      <c r="C25226" s="7" t="s">
        <v>1439</v>
      </c>
      <c r="D25226" s="7" t="n">
        <v>0</v>
      </c>
      <c r="E25226" s="7" t="n">
        <v>0</v>
      </c>
      <c r="F25226" s="7" t="n">
        <v>1</v>
      </c>
      <c r="G25226" s="7" t="n">
        <v>63.47</v>
      </c>
    </row>
    <row r="25227" customFormat="false" ht="15" hidden="false" customHeight="false" outlineLevel="0" collapsed="false">
      <c r="A25227" s="7" t="s">
        <v>34</v>
      </c>
      <c r="B25227" s="7" t="s">
        <v>889</v>
      </c>
      <c r="C25227" s="7" t="s">
        <v>1439</v>
      </c>
      <c r="D25227" s="7" t="n">
        <v>1</v>
      </c>
      <c r="E25227" s="7" t="n">
        <v>0.01</v>
      </c>
      <c r="F25227" s="7" t="n">
        <v>0</v>
      </c>
      <c r="G25227" s="7" t="n">
        <v>0</v>
      </c>
    </row>
    <row r="25228" customFormat="false" ht="15" hidden="false" customHeight="false" outlineLevel="0" collapsed="false">
      <c r="A25228" s="7" t="s">
        <v>34</v>
      </c>
      <c r="B25228" s="7" t="s">
        <v>889</v>
      </c>
      <c r="C25228" s="7" t="s">
        <v>1439</v>
      </c>
      <c r="D25228" s="7" t="n">
        <v>0</v>
      </c>
      <c r="E25228" s="7" t="n">
        <v>0</v>
      </c>
      <c r="F25228" s="7" t="n">
        <v>2</v>
      </c>
      <c r="G25228" s="7" t="n">
        <v>126.94</v>
      </c>
    </row>
    <row r="25229" customFormat="false" ht="15" hidden="false" customHeight="false" outlineLevel="0" collapsed="false">
      <c r="A25229" s="7" t="s">
        <v>34</v>
      </c>
      <c r="B25229" s="7" t="s">
        <v>889</v>
      </c>
      <c r="C25229" s="7" t="s">
        <v>1439</v>
      </c>
      <c r="D25229" s="7" t="n">
        <v>0</v>
      </c>
      <c r="E25229" s="7" t="n">
        <v>0</v>
      </c>
      <c r="F25229" s="7" t="n">
        <v>1</v>
      </c>
      <c r="G25229" s="7" t="n">
        <v>63.47</v>
      </c>
    </row>
    <row r="25230" customFormat="false" ht="15" hidden="false" customHeight="false" outlineLevel="0" collapsed="false">
      <c r="A25230" s="7" t="s">
        <v>34</v>
      </c>
      <c r="B25230" s="7" t="s">
        <v>889</v>
      </c>
      <c r="C25230" s="7" t="s">
        <v>1439</v>
      </c>
      <c r="D25230" s="7" t="n">
        <v>0</v>
      </c>
      <c r="E25230" s="7" t="n">
        <v>0</v>
      </c>
      <c r="F25230" s="7" t="n">
        <v>2</v>
      </c>
      <c r="G25230" s="7" t="n">
        <v>126.95</v>
      </c>
    </row>
    <row r="25231" customFormat="false" ht="15" hidden="false" customHeight="false" outlineLevel="0" collapsed="false">
      <c r="A25231" s="7" t="s">
        <v>34</v>
      </c>
      <c r="B25231" s="7" t="s">
        <v>889</v>
      </c>
      <c r="C25231" s="7" t="s">
        <v>1439</v>
      </c>
      <c r="D25231" s="7" t="n">
        <v>5</v>
      </c>
      <c r="E25231" s="7" t="n">
        <v>282.38</v>
      </c>
      <c r="F25231" s="7" t="n">
        <v>0</v>
      </c>
      <c r="G25231" s="7" t="n">
        <v>0</v>
      </c>
    </row>
    <row r="25232" customFormat="false" ht="15" hidden="false" customHeight="false" outlineLevel="0" collapsed="false">
      <c r="A25232" s="7" t="s">
        <v>34</v>
      </c>
      <c r="B25232" s="7" t="s">
        <v>889</v>
      </c>
      <c r="C25232" s="7" t="s">
        <v>1439</v>
      </c>
      <c r="D25232" s="7" t="n">
        <v>0</v>
      </c>
      <c r="E25232" s="7" t="n">
        <v>0</v>
      </c>
      <c r="F25232" s="7" t="n">
        <v>1</v>
      </c>
      <c r="G25232" s="7" t="n">
        <v>63.47</v>
      </c>
    </row>
    <row r="25233" customFormat="false" ht="15" hidden="false" customHeight="false" outlineLevel="0" collapsed="false">
      <c r="A25233" s="7" t="s">
        <v>34</v>
      </c>
      <c r="B25233" s="7" t="s">
        <v>889</v>
      </c>
      <c r="C25233" s="7" t="s">
        <v>1439</v>
      </c>
      <c r="D25233" s="7" t="n">
        <v>0</v>
      </c>
      <c r="E25233" s="7" t="n">
        <v>0</v>
      </c>
      <c r="F25233" s="7" t="n">
        <v>1</v>
      </c>
      <c r="G25233" s="7" t="n">
        <v>63.47</v>
      </c>
    </row>
    <row r="25234" customFormat="false" ht="15" hidden="false" customHeight="false" outlineLevel="0" collapsed="false">
      <c r="A25234" s="7" t="s">
        <v>34</v>
      </c>
      <c r="B25234" s="7" t="s">
        <v>889</v>
      </c>
      <c r="C25234" s="7" t="s">
        <v>1439</v>
      </c>
      <c r="D25234" s="7" t="n">
        <v>0</v>
      </c>
      <c r="E25234" s="7" t="n">
        <v>0</v>
      </c>
      <c r="F25234" s="7" t="n">
        <v>1</v>
      </c>
      <c r="G25234" s="7" t="n">
        <v>63.47</v>
      </c>
    </row>
    <row r="25235" customFormat="false" ht="15" hidden="false" customHeight="false" outlineLevel="0" collapsed="false">
      <c r="A25235" s="7" t="s">
        <v>34</v>
      </c>
      <c r="B25235" s="7" t="s">
        <v>889</v>
      </c>
      <c r="C25235" s="7" t="s">
        <v>1439</v>
      </c>
      <c r="D25235" s="7" t="n">
        <v>0</v>
      </c>
      <c r="E25235" s="7" t="n">
        <v>0</v>
      </c>
      <c r="F25235" s="7" t="n">
        <v>2</v>
      </c>
      <c r="G25235" s="7" t="n">
        <v>111.09</v>
      </c>
    </row>
    <row r="25236" customFormat="false" ht="15" hidden="false" customHeight="false" outlineLevel="0" collapsed="false">
      <c r="A25236" s="7" t="s">
        <v>34</v>
      </c>
      <c r="B25236" s="7" t="s">
        <v>889</v>
      </c>
      <c r="C25236" s="7" t="s">
        <v>1439</v>
      </c>
      <c r="D25236" s="7" t="n">
        <v>28</v>
      </c>
      <c r="E25236" s="7" t="n">
        <v>1672.45</v>
      </c>
      <c r="F25236" s="7" t="n">
        <v>9</v>
      </c>
      <c r="G25236" s="7" t="n">
        <v>552.19</v>
      </c>
    </row>
    <row r="25237" customFormat="false" ht="15" hidden="false" customHeight="false" outlineLevel="0" collapsed="false">
      <c r="A25237" s="7" t="s">
        <v>34</v>
      </c>
      <c r="B25237" s="7" t="s">
        <v>894</v>
      </c>
      <c r="C25237" s="7" t="s">
        <v>1575</v>
      </c>
      <c r="D25237" s="7" t="n">
        <v>0</v>
      </c>
      <c r="E25237" s="7" t="n">
        <v>0</v>
      </c>
      <c r="F25237" s="7" t="n">
        <v>2</v>
      </c>
      <c r="G25237" s="7" t="n">
        <v>338.81</v>
      </c>
    </row>
    <row r="25238" customFormat="false" ht="15" hidden="false" customHeight="false" outlineLevel="0" collapsed="false">
      <c r="A25238" s="7" t="s">
        <v>34</v>
      </c>
      <c r="B25238" s="7" t="s">
        <v>894</v>
      </c>
      <c r="C25238" s="7" t="s">
        <v>1575</v>
      </c>
      <c r="D25238" s="7" t="n">
        <v>0</v>
      </c>
      <c r="E25238" s="7" t="n">
        <v>0</v>
      </c>
      <c r="F25238" s="7" t="n">
        <v>4</v>
      </c>
      <c r="G25238" s="7" t="n">
        <v>643.74</v>
      </c>
    </row>
    <row r="25239" customFormat="false" ht="15" hidden="false" customHeight="false" outlineLevel="0" collapsed="false">
      <c r="A25239" s="7" t="s">
        <v>34</v>
      </c>
      <c r="B25239" s="7" t="s">
        <v>894</v>
      </c>
      <c r="C25239" s="7" t="s">
        <v>1575</v>
      </c>
      <c r="D25239" s="7" t="n">
        <v>0</v>
      </c>
      <c r="E25239" s="7" t="n">
        <v>0</v>
      </c>
      <c r="F25239" s="7" t="n">
        <v>2</v>
      </c>
      <c r="G25239" s="7" t="n">
        <v>338.81</v>
      </c>
    </row>
    <row r="25240" customFormat="false" ht="15" hidden="false" customHeight="false" outlineLevel="0" collapsed="false">
      <c r="A25240" s="7" t="s">
        <v>34</v>
      </c>
      <c r="B25240" s="7" t="s">
        <v>894</v>
      </c>
      <c r="C25240" s="7" t="s">
        <v>1575</v>
      </c>
      <c r="D25240" s="7" t="n">
        <v>0</v>
      </c>
      <c r="E25240" s="7" t="n">
        <v>0</v>
      </c>
      <c r="F25240" s="7" t="n">
        <v>1</v>
      </c>
      <c r="G25240" s="7" t="n">
        <v>169.41</v>
      </c>
    </row>
    <row r="25241" customFormat="false" ht="15" hidden="false" customHeight="false" outlineLevel="0" collapsed="false">
      <c r="A25241" s="7" t="s">
        <v>34</v>
      </c>
      <c r="B25241" s="7" t="s">
        <v>894</v>
      </c>
      <c r="C25241" s="7" t="s">
        <v>1575</v>
      </c>
      <c r="D25241" s="7" t="n">
        <v>0</v>
      </c>
      <c r="E25241" s="7" t="n">
        <v>0</v>
      </c>
      <c r="F25241" s="7" t="n">
        <v>1</v>
      </c>
      <c r="G25241" s="7" t="n">
        <v>169.41</v>
      </c>
    </row>
    <row r="25242" customFormat="false" ht="15" hidden="false" customHeight="false" outlineLevel="0" collapsed="false">
      <c r="A25242" s="7" t="s">
        <v>34</v>
      </c>
      <c r="B25242" s="7" t="s">
        <v>894</v>
      </c>
      <c r="C25242" s="7" t="s">
        <v>1575</v>
      </c>
      <c r="D25242" s="7" t="n">
        <v>0</v>
      </c>
      <c r="E25242" s="7" t="n">
        <v>0</v>
      </c>
      <c r="F25242" s="7" t="n">
        <v>1</v>
      </c>
      <c r="G25242" s="7" t="n">
        <v>152.47</v>
      </c>
    </row>
    <row r="25243" customFormat="false" ht="15" hidden="false" customHeight="false" outlineLevel="0" collapsed="false">
      <c r="A25243" s="7" t="s">
        <v>34</v>
      </c>
      <c r="B25243" s="7" t="s">
        <v>894</v>
      </c>
      <c r="C25243" s="7" t="s">
        <v>1575</v>
      </c>
      <c r="D25243" s="7" t="n">
        <v>0</v>
      </c>
      <c r="E25243" s="7" t="n">
        <v>0</v>
      </c>
      <c r="F25243" s="7" t="n">
        <v>1</v>
      </c>
      <c r="G25243" s="7" t="n">
        <v>152.46</v>
      </c>
    </row>
    <row r="25244" customFormat="false" ht="15" hidden="false" customHeight="false" outlineLevel="0" collapsed="false">
      <c r="A25244" s="7" t="s">
        <v>34</v>
      </c>
      <c r="B25244" s="7" t="s">
        <v>894</v>
      </c>
      <c r="C25244" s="7" t="s">
        <v>1575</v>
      </c>
      <c r="D25244" s="7" t="n">
        <v>0</v>
      </c>
      <c r="E25244" s="7" t="n">
        <v>0</v>
      </c>
      <c r="F25244" s="7" t="n">
        <v>1</v>
      </c>
      <c r="G25244" s="7" t="n">
        <v>152.47</v>
      </c>
    </row>
    <row r="25245" customFormat="false" ht="15" hidden="false" customHeight="false" outlineLevel="0" collapsed="false">
      <c r="A25245" s="7" t="s">
        <v>34</v>
      </c>
      <c r="B25245" s="7" t="s">
        <v>894</v>
      </c>
      <c r="C25245" s="7" t="s">
        <v>1575</v>
      </c>
      <c r="D25245" s="7" t="n">
        <v>21</v>
      </c>
      <c r="E25245" s="7" t="n">
        <v>3269.63</v>
      </c>
      <c r="F25245" s="7" t="n">
        <v>5</v>
      </c>
      <c r="G25245" s="7" t="n">
        <v>796.23</v>
      </c>
    </row>
    <row r="25246" customFormat="false" ht="15" hidden="false" customHeight="false" outlineLevel="0" collapsed="false">
      <c r="A25246" s="7" t="s">
        <v>34</v>
      </c>
      <c r="B25246" s="7" t="s">
        <v>894</v>
      </c>
      <c r="C25246" s="7" t="s">
        <v>1575</v>
      </c>
      <c r="D25246" s="7" t="n">
        <v>3</v>
      </c>
      <c r="E25246" s="7" t="n">
        <v>416.21</v>
      </c>
      <c r="F25246" s="7" t="n">
        <v>0</v>
      </c>
      <c r="G25246" s="7" t="n">
        <v>0</v>
      </c>
    </row>
    <row r="25247" customFormat="false" ht="15" hidden="false" customHeight="false" outlineLevel="0" collapsed="false">
      <c r="A25247" s="7" t="s">
        <v>34</v>
      </c>
      <c r="B25247" s="7" t="s">
        <v>894</v>
      </c>
      <c r="C25247" s="7" t="s">
        <v>1575</v>
      </c>
      <c r="D25247" s="7" t="n">
        <v>0</v>
      </c>
      <c r="E25247" s="7" t="n">
        <v>0</v>
      </c>
      <c r="F25247" s="7" t="n">
        <v>1</v>
      </c>
      <c r="G25247" s="7" t="n">
        <v>169.41</v>
      </c>
    </row>
    <row r="25248" customFormat="false" ht="15" hidden="false" customHeight="false" outlineLevel="0" collapsed="false">
      <c r="A25248" s="7" t="s">
        <v>34</v>
      </c>
      <c r="B25248" s="7" t="s">
        <v>894</v>
      </c>
      <c r="C25248" s="7" t="s">
        <v>1575</v>
      </c>
      <c r="D25248" s="7" t="n">
        <v>0</v>
      </c>
      <c r="E25248" s="7" t="n">
        <v>0</v>
      </c>
      <c r="F25248" s="7" t="n">
        <v>1</v>
      </c>
      <c r="G25248" s="7" t="n">
        <v>152.47</v>
      </c>
    </row>
    <row r="25249" customFormat="false" ht="15" hidden="false" customHeight="false" outlineLevel="0" collapsed="false">
      <c r="A25249" s="7" t="s">
        <v>34</v>
      </c>
      <c r="B25249" s="7" t="s">
        <v>894</v>
      </c>
      <c r="C25249" s="7" t="s">
        <v>1575</v>
      </c>
      <c r="D25249" s="7" t="n">
        <v>0</v>
      </c>
      <c r="E25249" s="7" t="n">
        <v>0</v>
      </c>
      <c r="F25249" s="7" t="n">
        <v>1</v>
      </c>
      <c r="G25249" s="7" t="n">
        <v>169.41</v>
      </c>
    </row>
    <row r="25250" customFormat="false" ht="15" hidden="false" customHeight="false" outlineLevel="0" collapsed="false">
      <c r="A25250" s="7" t="s">
        <v>34</v>
      </c>
      <c r="B25250" s="7" t="s">
        <v>894</v>
      </c>
      <c r="C25250" s="7" t="s">
        <v>1575</v>
      </c>
      <c r="D25250" s="7" t="n">
        <v>0</v>
      </c>
      <c r="E25250" s="7" t="n">
        <v>0</v>
      </c>
      <c r="F25250" s="7" t="n">
        <v>1</v>
      </c>
      <c r="G25250" s="7" t="n">
        <v>169.4</v>
      </c>
    </row>
    <row r="25251" customFormat="false" ht="15" hidden="false" customHeight="false" outlineLevel="0" collapsed="false">
      <c r="A25251" s="7" t="s">
        <v>34</v>
      </c>
      <c r="B25251" s="7" t="s">
        <v>894</v>
      </c>
      <c r="C25251" s="7" t="s">
        <v>1575</v>
      </c>
      <c r="D25251" s="7" t="n">
        <v>0</v>
      </c>
      <c r="E25251" s="7" t="n">
        <v>0</v>
      </c>
      <c r="F25251" s="7" t="n">
        <v>1</v>
      </c>
      <c r="G25251" s="7" t="n">
        <v>169.41</v>
      </c>
    </row>
    <row r="25252" customFormat="false" ht="15" hidden="false" customHeight="false" outlineLevel="0" collapsed="false">
      <c r="A25252" s="7" t="s">
        <v>34</v>
      </c>
      <c r="B25252" s="7" t="s">
        <v>729</v>
      </c>
      <c r="C25252" s="7" t="s">
        <v>1550</v>
      </c>
      <c r="D25252" s="7" t="n">
        <v>0</v>
      </c>
      <c r="E25252" s="7" t="n">
        <v>0</v>
      </c>
      <c r="F25252" s="7" t="n">
        <v>1</v>
      </c>
      <c r="G25252" s="7" t="n">
        <v>400.35</v>
      </c>
    </row>
    <row r="25253" customFormat="false" ht="15" hidden="false" customHeight="false" outlineLevel="0" collapsed="false">
      <c r="A25253" s="7" t="s">
        <v>34</v>
      </c>
      <c r="B25253" s="7" t="s">
        <v>729</v>
      </c>
      <c r="C25253" s="7" t="s">
        <v>1550</v>
      </c>
      <c r="D25253" s="7" t="n">
        <v>0</v>
      </c>
      <c r="E25253" s="7" t="n">
        <v>0</v>
      </c>
      <c r="F25253" s="7" t="n">
        <v>1</v>
      </c>
      <c r="G25253" s="7" t="n">
        <v>400.34</v>
      </c>
    </row>
    <row r="25254" customFormat="false" ht="15" hidden="false" customHeight="false" outlineLevel="0" collapsed="false">
      <c r="A25254" s="7" t="s">
        <v>34</v>
      </c>
      <c r="B25254" s="7" t="s">
        <v>729</v>
      </c>
      <c r="C25254" s="7" t="s">
        <v>1550</v>
      </c>
      <c r="D25254" s="7" t="n">
        <v>0</v>
      </c>
      <c r="E25254" s="7" t="n">
        <v>0</v>
      </c>
      <c r="F25254" s="7" t="n">
        <v>1</v>
      </c>
      <c r="G25254" s="7" t="n">
        <v>400.34</v>
      </c>
    </row>
    <row r="25255" customFormat="false" ht="15" hidden="false" customHeight="false" outlineLevel="0" collapsed="false">
      <c r="A25255" s="7" t="s">
        <v>34</v>
      </c>
      <c r="B25255" s="7" t="s">
        <v>729</v>
      </c>
      <c r="C25255" s="7" t="s">
        <v>1550</v>
      </c>
      <c r="D25255" s="7" t="n">
        <v>0</v>
      </c>
      <c r="E25255" s="7" t="n">
        <v>0</v>
      </c>
      <c r="F25255" s="7" t="n">
        <v>1</v>
      </c>
      <c r="G25255" s="7" t="n">
        <v>400.35</v>
      </c>
    </row>
    <row r="25256" customFormat="false" ht="15" hidden="false" customHeight="false" outlineLevel="0" collapsed="false">
      <c r="A25256" s="7" t="s">
        <v>34</v>
      </c>
      <c r="B25256" s="7" t="s">
        <v>729</v>
      </c>
      <c r="C25256" s="7" t="s">
        <v>1550</v>
      </c>
      <c r="D25256" s="7" t="n">
        <v>0</v>
      </c>
      <c r="E25256" s="7" t="n">
        <v>0</v>
      </c>
      <c r="F25256" s="7" t="n">
        <v>1</v>
      </c>
      <c r="G25256" s="7" t="n">
        <v>444.83</v>
      </c>
    </row>
    <row r="25257" customFormat="false" ht="15" hidden="false" customHeight="false" outlineLevel="0" collapsed="false">
      <c r="A25257" s="7" t="s">
        <v>34</v>
      </c>
      <c r="B25257" s="7" t="s">
        <v>729</v>
      </c>
      <c r="C25257" s="7" t="s">
        <v>1550</v>
      </c>
      <c r="D25257" s="7" t="n">
        <v>0</v>
      </c>
      <c r="E25257" s="7" t="n">
        <v>0</v>
      </c>
      <c r="F25257" s="7" t="n">
        <v>6</v>
      </c>
      <c r="G25257" s="7" t="n">
        <v>2624.5</v>
      </c>
    </row>
    <row r="25258" customFormat="false" ht="15" hidden="false" customHeight="false" outlineLevel="0" collapsed="false">
      <c r="A25258" s="7" t="s">
        <v>34</v>
      </c>
      <c r="B25258" s="7" t="s">
        <v>729</v>
      </c>
      <c r="C25258" s="7" t="s">
        <v>1550</v>
      </c>
      <c r="D25258" s="7" t="n">
        <v>0</v>
      </c>
      <c r="E25258" s="7" t="n">
        <v>0</v>
      </c>
      <c r="F25258" s="7" t="n">
        <v>1</v>
      </c>
      <c r="G25258" s="7" t="n">
        <v>444.83</v>
      </c>
    </row>
    <row r="25259" customFormat="false" ht="15" hidden="false" customHeight="false" outlineLevel="0" collapsed="false">
      <c r="A25259" s="7" t="s">
        <v>34</v>
      </c>
      <c r="B25259" s="7" t="s">
        <v>729</v>
      </c>
      <c r="C25259" s="7" t="s">
        <v>1550</v>
      </c>
      <c r="D25259" s="7" t="n">
        <v>0</v>
      </c>
      <c r="E25259" s="7" t="n">
        <v>0</v>
      </c>
      <c r="F25259" s="7" t="n">
        <v>1</v>
      </c>
      <c r="G25259" s="7" t="n">
        <v>444.83</v>
      </c>
    </row>
    <row r="25260" customFormat="false" ht="15" hidden="false" customHeight="false" outlineLevel="0" collapsed="false">
      <c r="A25260" s="7" t="s">
        <v>34</v>
      </c>
      <c r="B25260" s="7" t="s">
        <v>729</v>
      </c>
      <c r="C25260" s="7" t="s">
        <v>1550</v>
      </c>
      <c r="D25260" s="7" t="n">
        <v>0</v>
      </c>
      <c r="E25260" s="7" t="n">
        <v>0</v>
      </c>
      <c r="F25260" s="7" t="n">
        <v>2</v>
      </c>
      <c r="G25260" s="7" t="n">
        <v>129.32</v>
      </c>
    </row>
    <row r="25261" customFormat="false" ht="15" hidden="false" customHeight="false" outlineLevel="0" collapsed="false">
      <c r="A25261" s="7" t="s">
        <v>34</v>
      </c>
      <c r="B25261" s="7" t="s">
        <v>729</v>
      </c>
      <c r="C25261" s="7" t="s">
        <v>1550</v>
      </c>
      <c r="D25261" s="7" t="n">
        <v>0</v>
      </c>
      <c r="E25261" s="7" t="n">
        <v>0</v>
      </c>
      <c r="F25261" s="7" t="n">
        <v>1</v>
      </c>
      <c r="G25261" s="7" t="n">
        <v>444.83</v>
      </c>
    </row>
    <row r="25262" customFormat="false" ht="15" hidden="false" customHeight="false" outlineLevel="0" collapsed="false">
      <c r="A25262" s="7" t="s">
        <v>34</v>
      </c>
      <c r="B25262" s="7" t="s">
        <v>729</v>
      </c>
      <c r="C25262" s="7" t="s">
        <v>1550</v>
      </c>
      <c r="D25262" s="7" t="n">
        <v>0</v>
      </c>
      <c r="E25262" s="7" t="n">
        <v>0</v>
      </c>
      <c r="F25262" s="7" t="n">
        <v>1</v>
      </c>
      <c r="G25262" s="7" t="n">
        <v>444.83</v>
      </c>
    </row>
    <row r="25263" customFormat="false" ht="15" hidden="false" customHeight="false" outlineLevel="0" collapsed="false">
      <c r="A25263" s="7" t="s">
        <v>34</v>
      </c>
      <c r="B25263" s="7" t="s">
        <v>729</v>
      </c>
      <c r="C25263" s="7" t="s">
        <v>1550</v>
      </c>
      <c r="D25263" s="7" t="n">
        <v>0</v>
      </c>
      <c r="E25263" s="7" t="n">
        <v>0</v>
      </c>
      <c r="F25263" s="7" t="n">
        <v>2</v>
      </c>
      <c r="G25263" s="7" t="n">
        <v>800.7</v>
      </c>
    </row>
    <row r="25264" customFormat="false" ht="15" hidden="false" customHeight="false" outlineLevel="0" collapsed="false">
      <c r="A25264" s="7" t="s">
        <v>34</v>
      </c>
      <c r="B25264" s="7" t="s">
        <v>729</v>
      </c>
      <c r="C25264" s="7" t="s">
        <v>1550</v>
      </c>
      <c r="D25264" s="7" t="n">
        <v>0</v>
      </c>
      <c r="E25264" s="7" t="n">
        <v>0</v>
      </c>
      <c r="F25264" s="7" t="n">
        <v>1</v>
      </c>
      <c r="G25264" s="7" t="n">
        <v>400.35</v>
      </c>
    </row>
    <row r="25265" customFormat="false" ht="15" hidden="false" customHeight="false" outlineLevel="0" collapsed="false">
      <c r="A25265" s="7" t="s">
        <v>34</v>
      </c>
      <c r="B25265" s="7" t="s">
        <v>906</v>
      </c>
      <c r="C25265" s="7" t="s">
        <v>1580</v>
      </c>
      <c r="D25265" s="7" t="n">
        <v>0</v>
      </c>
      <c r="E25265" s="7" t="n">
        <v>0</v>
      </c>
      <c r="F25265" s="7" t="n">
        <v>1</v>
      </c>
      <c r="G25265" s="7" t="n">
        <v>84.66</v>
      </c>
    </row>
    <row r="25266" customFormat="false" ht="15" hidden="false" customHeight="false" outlineLevel="0" collapsed="false">
      <c r="A25266" s="7" t="s">
        <v>34</v>
      </c>
      <c r="B25266" s="7" t="s">
        <v>906</v>
      </c>
      <c r="C25266" s="7" t="s">
        <v>1580</v>
      </c>
      <c r="D25266" s="7" t="n">
        <v>32</v>
      </c>
      <c r="E25266" s="7" t="n">
        <v>2510.17</v>
      </c>
      <c r="F25266" s="7" t="n">
        <v>11</v>
      </c>
      <c r="G25266" s="7" t="n">
        <v>897.4</v>
      </c>
    </row>
    <row r="25267" customFormat="false" ht="15" hidden="false" customHeight="false" outlineLevel="0" collapsed="false">
      <c r="A25267" s="7" t="s">
        <v>34</v>
      </c>
      <c r="B25267" s="7" t="s">
        <v>906</v>
      </c>
      <c r="C25267" s="7" t="s">
        <v>1580</v>
      </c>
      <c r="D25267" s="7" t="n">
        <v>0</v>
      </c>
      <c r="E25267" s="7" t="n">
        <v>0</v>
      </c>
      <c r="F25267" s="7" t="n">
        <v>1</v>
      </c>
      <c r="G25267" s="7" t="n">
        <v>76.19</v>
      </c>
    </row>
    <row r="25268" customFormat="false" ht="15" hidden="false" customHeight="false" outlineLevel="0" collapsed="false">
      <c r="A25268" s="7" t="s">
        <v>34</v>
      </c>
      <c r="B25268" s="7" t="s">
        <v>906</v>
      </c>
      <c r="C25268" s="7" t="s">
        <v>1580</v>
      </c>
      <c r="D25268" s="7" t="n">
        <v>0</v>
      </c>
      <c r="E25268" s="7" t="n">
        <v>0</v>
      </c>
      <c r="F25268" s="7" t="n">
        <v>1</v>
      </c>
      <c r="G25268" s="7" t="n">
        <v>84.66</v>
      </c>
    </row>
    <row r="25269" customFormat="false" ht="15" hidden="false" customHeight="false" outlineLevel="0" collapsed="false">
      <c r="A25269" s="7" t="s">
        <v>34</v>
      </c>
      <c r="B25269" s="7" t="s">
        <v>906</v>
      </c>
      <c r="C25269" s="7" t="s">
        <v>1580</v>
      </c>
      <c r="D25269" s="7" t="n">
        <v>0</v>
      </c>
      <c r="E25269" s="7" t="n">
        <v>0</v>
      </c>
      <c r="F25269" s="7" t="n">
        <v>1</v>
      </c>
      <c r="G25269" s="7" t="n">
        <v>76.19</v>
      </c>
    </row>
    <row r="25270" customFormat="false" ht="15" hidden="false" customHeight="false" outlineLevel="0" collapsed="false">
      <c r="A25270" s="7" t="s">
        <v>34</v>
      </c>
      <c r="B25270" s="7" t="s">
        <v>906</v>
      </c>
      <c r="C25270" s="7" t="s">
        <v>1580</v>
      </c>
      <c r="D25270" s="7" t="n">
        <v>0</v>
      </c>
      <c r="E25270" s="7" t="n">
        <v>0</v>
      </c>
      <c r="F25270" s="7" t="n">
        <v>1</v>
      </c>
      <c r="G25270" s="7" t="n">
        <v>76.19</v>
      </c>
    </row>
    <row r="25271" customFormat="false" ht="15" hidden="false" customHeight="false" outlineLevel="0" collapsed="false">
      <c r="A25271" s="7" t="s">
        <v>34</v>
      </c>
      <c r="B25271" s="7" t="s">
        <v>906</v>
      </c>
      <c r="C25271" s="7" t="s">
        <v>1580</v>
      </c>
      <c r="D25271" s="7" t="n">
        <v>0</v>
      </c>
      <c r="E25271" s="7" t="n">
        <v>0</v>
      </c>
      <c r="F25271" s="7" t="n">
        <v>3</v>
      </c>
      <c r="G25271" s="7" t="n">
        <v>228.58</v>
      </c>
    </row>
    <row r="25272" customFormat="false" ht="15" hidden="false" customHeight="false" outlineLevel="0" collapsed="false">
      <c r="A25272" s="7" t="s">
        <v>34</v>
      </c>
      <c r="B25272" s="7" t="s">
        <v>906</v>
      </c>
      <c r="C25272" s="7" t="s">
        <v>1580</v>
      </c>
      <c r="D25272" s="7" t="n">
        <v>0</v>
      </c>
      <c r="E25272" s="7" t="n">
        <v>0</v>
      </c>
      <c r="F25272" s="7" t="n">
        <v>1</v>
      </c>
      <c r="G25272" s="7" t="n">
        <v>84.66</v>
      </c>
    </row>
    <row r="25273" customFormat="false" ht="15" hidden="false" customHeight="false" outlineLevel="0" collapsed="false">
      <c r="A25273" s="7" t="s">
        <v>34</v>
      </c>
      <c r="B25273" s="7" t="s">
        <v>906</v>
      </c>
      <c r="C25273" s="7" t="s">
        <v>1580</v>
      </c>
      <c r="D25273" s="7" t="n">
        <v>9</v>
      </c>
      <c r="E25273" s="7" t="n">
        <v>647.07</v>
      </c>
      <c r="F25273" s="7" t="n">
        <v>0</v>
      </c>
      <c r="G25273" s="7" t="n">
        <v>0</v>
      </c>
    </row>
    <row r="25274" customFormat="false" ht="15" hidden="false" customHeight="false" outlineLevel="0" collapsed="false">
      <c r="A25274" s="7" t="s">
        <v>34</v>
      </c>
      <c r="B25274" s="7" t="s">
        <v>906</v>
      </c>
      <c r="C25274" s="7" t="s">
        <v>1580</v>
      </c>
      <c r="D25274" s="7" t="n">
        <v>0</v>
      </c>
      <c r="E25274" s="7" t="n">
        <v>0</v>
      </c>
      <c r="F25274" s="7" t="n">
        <v>1</v>
      </c>
      <c r="G25274" s="7" t="n">
        <v>76.2</v>
      </c>
    </row>
    <row r="25275" customFormat="false" ht="15" hidden="false" customHeight="false" outlineLevel="0" collapsed="false">
      <c r="A25275" s="7" t="s">
        <v>34</v>
      </c>
      <c r="B25275" s="7" t="s">
        <v>906</v>
      </c>
      <c r="C25275" s="7" t="s">
        <v>1580</v>
      </c>
      <c r="D25275" s="7" t="n">
        <v>0</v>
      </c>
      <c r="E25275" s="7" t="n">
        <v>0</v>
      </c>
      <c r="F25275" s="7" t="n">
        <v>1</v>
      </c>
      <c r="G25275" s="7" t="n">
        <v>76.19</v>
      </c>
    </row>
    <row r="25276" customFormat="false" ht="15" hidden="false" customHeight="false" outlineLevel="0" collapsed="false">
      <c r="A25276" s="7" t="s">
        <v>34</v>
      </c>
      <c r="B25276" s="7" t="s">
        <v>906</v>
      </c>
      <c r="C25276" s="7" t="s">
        <v>1580</v>
      </c>
      <c r="D25276" s="7" t="n">
        <v>0</v>
      </c>
      <c r="E25276" s="7" t="n">
        <v>0</v>
      </c>
      <c r="F25276" s="7" t="n">
        <v>1</v>
      </c>
      <c r="G25276" s="7" t="n">
        <v>84.66</v>
      </c>
    </row>
    <row r="25277" customFormat="false" ht="15" hidden="false" customHeight="false" outlineLevel="0" collapsed="false">
      <c r="A25277" s="7" t="s">
        <v>34</v>
      </c>
      <c r="B25277" s="7" t="s">
        <v>906</v>
      </c>
      <c r="C25277" s="7" t="s">
        <v>1580</v>
      </c>
      <c r="D25277" s="7" t="n">
        <v>0</v>
      </c>
      <c r="E25277" s="7" t="n">
        <v>0</v>
      </c>
      <c r="F25277" s="7" t="n">
        <v>2</v>
      </c>
      <c r="G25277" s="7" t="n">
        <v>156.63</v>
      </c>
    </row>
    <row r="25278" customFormat="false" ht="15" hidden="false" customHeight="false" outlineLevel="0" collapsed="false">
      <c r="A25278" s="7" t="s">
        <v>34</v>
      </c>
      <c r="B25278" s="7" t="s">
        <v>906</v>
      </c>
      <c r="C25278" s="7" t="s">
        <v>1580</v>
      </c>
      <c r="D25278" s="7" t="n">
        <v>0</v>
      </c>
      <c r="E25278" s="7" t="n">
        <v>0</v>
      </c>
      <c r="F25278" s="7" t="n">
        <v>1</v>
      </c>
      <c r="G25278" s="7" t="n">
        <v>66</v>
      </c>
    </row>
    <row r="25279" customFormat="false" ht="15" hidden="false" customHeight="false" outlineLevel="0" collapsed="false">
      <c r="A25279" s="7" t="s">
        <v>34</v>
      </c>
      <c r="B25279" s="7" t="s">
        <v>906</v>
      </c>
      <c r="C25279" s="7" t="s">
        <v>1580</v>
      </c>
      <c r="D25279" s="7" t="n">
        <v>0</v>
      </c>
      <c r="E25279" s="7" t="n">
        <v>0</v>
      </c>
      <c r="F25279" s="7" t="n">
        <v>1</v>
      </c>
      <c r="G25279" s="7" t="n">
        <v>76.2</v>
      </c>
    </row>
    <row r="25280" customFormat="false" ht="15" hidden="false" customHeight="false" outlineLevel="0" collapsed="false">
      <c r="A25280" s="7" t="s">
        <v>34</v>
      </c>
      <c r="B25280" s="7" t="s">
        <v>908</v>
      </c>
      <c r="C25280" s="7" t="s">
        <v>1393</v>
      </c>
      <c r="D25280" s="7" t="n">
        <v>1</v>
      </c>
      <c r="E25280" s="7" t="n">
        <v>68.56</v>
      </c>
      <c r="F25280" s="7" t="n">
        <v>0</v>
      </c>
      <c r="G25280" s="7" t="n">
        <v>0</v>
      </c>
    </row>
    <row r="25281" customFormat="false" ht="15" hidden="false" customHeight="false" outlineLevel="0" collapsed="false">
      <c r="A25281" s="7" t="s">
        <v>34</v>
      </c>
      <c r="B25281" s="7" t="s">
        <v>897</v>
      </c>
      <c r="C25281" s="7" t="s">
        <v>1535</v>
      </c>
      <c r="D25281" s="7" t="n">
        <v>0</v>
      </c>
      <c r="E25281" s="7" t="n">
        <v>0</v>
      </c>
      <c r="F25281" s="7" t="n">
        <v>1</v>
      </c>
      <c r="G25281" s="7" t="n">
        <v>200.76</v>
      </c>
    </row>
    <row r="25282" customFormat="false" ht="15" hidden="false" customHeight="false" outlineLevel="0" collapsed="false">
      <c r="A25282" s="7" t="s">
        <v>34</v>
      </c>
      <c r="B25282" s="7" t="s">
        <v>897</v>
      </c>
      <c r="C25282" s="7" t="s">
        <v>1535</v>
      </c>
      <c r="D25282" s="7" t="n">
        <v>5</v>
      </c>
      <c r="E25282" s="7" t="n">
        <v>893.39</v>
      </c>
      <c r="F25282" s="7" t="n">
        <v>6</v>
      </c>
      <c r="G25282" s="7" t="n">
        <v>1184.48</v>
      </c>
    </row>
    <row r="25283" customFormat="false" ht="15" hidden="false" customHeight="false" outlineLevel="0" collapsed="false">
      <c r="A25283" s="7" t="s">
        <v>34</v>
      </c>
      <c r="B25283" s="7" t="s">
        <v>897</v>
      </c>
      <c r="C25283" s="7" t="s">
        <v>1535</v>
      </c>
      <c r="D25283" s="7" t="n">
        <v>0</v>
      </c>
      <c r="E25283" s="7" t="n">
        <v>0</v>
      </c>
      <c r="F25283" s="7" t="n">
        <v>1</v>
      </c>
      <c r="G25283" s="7" t="n">
        <v>200.76</v>
      </c>
    </row>
    <row r="25284" customFormat="false" ht="15" hidden="false" customHeight="false" outlineLevel="0" collapsed="false">
      <c r="A25284" s="7" t="s">
        <v>34</v>
      </c>
      <c r="B25284" s="7" t="s">
        <v>897</v>
      </c>
      <c r="C25284" s="7" t="s">
        <v>1535</v>
      </c>
      <c r="D25284" s="7" t="n">
        <v>0</v>
      </c>
      <c r="E25284" s="7" t="n">
        <v>0</v>
      </c>
      <c r="F25284" s="7" t="n">
        <v>1</v>
      </c>
      <c r="G25284" s="7" t="n">
        <v>170.65</v>
      </c>
    </row>
    <row r="25285" customFormat="false" ht="15" hidden="false" customHeight="false" outlineLevel="0" collapsed="false">
      <c r="A25285" s="7" t="s">
        <v>34</v>
      </c>
      <c r="B25285" s="7" t="s">
        <v>897</v>
      </c>
      <c r="C25285" s="7" t="s">
        <v>1535</v>
      </c>
      <c r="D25285" s="7" t="n">
        <v>0</v>
      </c>
      <c r="E25285" s="7" t="n">
        <v>0</v>
      </c>
      <c r="F25285" s="7" t="n">
        <v>1</v>
      </c>
      <c r="G25285" s="7" t="n">
        <v>200.76</v>
      </c>
    </row>
    <row r="25286" customFormat="false" ht="15" hidden="false" customHeight="false" outlineLevel="0" collapsed="false">
      <c r="A25286" s="7" t="s">
        <v>34</v>
      </c>
      <c r="B25286" s="7" t="s">
        <v>897</v>
      </c>
      <c r="C25286" s="7" t="s">
        <v>1535</v>
      </c>
      <c r="D25286" s="7" t="n">
        <v>0</v>
      </c>
      <c r="E25286" s="7" t="n">
        <v>0</v>
      </c>
      <c r="F25286" s="7" t="n">
        <v>1</v>
      </c>
      <c r="G25286" s="7" t="n">
        <v>200.76</v>
      </c>
    </row>
    <row r="25287" customFormat="false" ht="15" hidden="false" customHeight="false" outlineLevel="0" collapsed="false">
      <c r="A25287" s="7" t="s">
        <v>34</v>
      </c>
      <c r="B25287" s="7" t="s">
        <v>897</v>
      </c>
      <c r="C25287" s="7" t="s">
        <v>1535</v>
      </c>
      <c r="D25287" s="7" t="n">
        <v>0</v>
      </c>
      <c r="E25287" s="7" t="n">
        <v>0</v>
      </c>
      <c r="F25287" s="7" t="n">
        <v>1</v>
      </c>
      <c r="G25287" s="7" t="n">
        <v>200.77</v>
      </c>
    </row>
    <row r="25288" customFormat="false" ht="15" hidden="false" customHeight="false" outlineLevel="0" collapsed="false">
      <c r="A25288" s="7" t="s">
        <v>34</v>
      </c>
      <c r="B25288" s="7" t="s">
        <v>897</v>
      </c>
      <c r="C25288" s="7" t="s">
        <v>1535</v>
      </c>
      <c r="D25288" s="7" t="n">
        <v>0</v>
      </c>
      <c r="E25288" s="7" t="n">
        <v>0</v>
      </c>
      <c r="F25288" s="7" t="n">
        <v>1</v>
      </c>
      <c r="G25288" s="7" t="n">
        <v>180.69</v>
      </c>
    </row>
    <row r="25289" customFormat="false" ht="15" hidden="false" customHeight="false" outlineLevel="0" collapsed="false">
      <c r="A25289" s="7" t="s">
        <v>34</v>
      </c>
      <c r="B25289" s="7" t="s">
        <v>898</v>
      </c>
      <c r="C25289" s="7" t="s">
        <v>1535</v>
      </c>
      <c r="D25289" s="7" t="n">
        <v>7</v>
      </c>
      <c r="E25289" s="7" t="n">
        <v>1304.95</v>
      </c>
      <c r="F25289" s="7" t="n">
        <v>4</v>
      </c>
      <c r="G25289" s="7" t="n">
        <v>803.04</v>
      </c>
    </row>
    <row r="25290" customFormat="false" ht="15" hidden="false" customHeight="false" outlineLevel="0" collapsed="false">
      <c r="A25290" s="7" t="s">
        <v>34</v>
      </c>
      <c r="B25290" s="7" t="s">
        <v>898</v>
      </c>
      <c r="C25290" s="7" t="s">
        <v>1535</v>
      </c>
      <c r="D25290" s="7" t="n">
        <v>0</v>
      </c>
      <c r="E25290" s="7" t="n">
        <v>0</v>
      </c>
      <c r="F25290" s="7" t="n">
        <v>1</v>
      </c>
      <c r="G25290" s="7" t="n">
        <v>200.76</v>
      </c>
    </row>
    <row r="25291" customFormat="false" ht="15" hidden="false" customHeight="false" outlineLevel="0" collapsed="false">
      <c r="A25291" s="7" t="s">
        <v>34</v>
      </c>
      <c r="B25291" s="7" t="s">
        <v>898</v>
      </c>
      <c r="C25291" s="7" t="s">
        <v>1535</v>
      </c>
      <c r="D25291" s="7" t="n">
        <v>0</v>
      </c>
      <c r="E25291" s="7" t="n">
        <v>0</v>
      </c>
      <c r="F25291" s="7" t="n">
        <v>1</v>
      </c>
      <c r="G25291" s="7" t="n">
        <v>180.69</v>
      </c>
    </row>
    <row r="25292" customFormat="false" ht="15" hidden="false" customHeight="false" outlineLevel="0" collapsed="false">
      <c r="A25292" s="7" t="s">
        <v>34</v>
      </c>
      <c r="B25292" s="7" t="s">
        <v>898</v>
      </c>
      <c r="C25292" s="7" t="s">
        <v>1535</v>
      </c>
      <c r="D25292" s="7" t="n">
        <v>0</v>
      </c>
      <c r="E25292" s="7" t="n">
        <v>0</v>
      </c>
      <c r="F25292" s="7" t="n">
        <v>1</v>
      </c>
      <c r="G25292" s="7" t="n">
        <v>180.69</v>
      </c>
    </row>
    <row r="25293" customFormat="false" ht="15" hidden="false" customHeight="false" outlineLevel="0" collapsed="false">
      <c r="A25293" s="7" t="s">
        <v>34</v>
      </c>
      <c r="B25293" s="7" t="s">
        <v>1056</v>
      </c>
      <c r="C25293" s="7" t="s">
        <v>1535</v>
      </c>
      <c r="D25293" s="7" t="n">
        <v>1</v>
      </c>
      <c r="E25293" s="7" t="n">
        <v>200.76</v>
      </c>
      <c r="F25293" s="7" t="n">
        <v>3</v>
      </c>
      <c r="G25293" s="7" t="n">
        <v>602.28</v>
      </c>
    </row>
    <row r="25294" customFormat="false" ht="15" hidden="false" customHeight="false" outlineLevel="0" collapsed="false">
      <c r="A25294" s="7" t="s">
        <v>34</v>
      </c>
      <c r="B25294" s="7" t="s">
        <v>1056</v>
      </c>
      <c r="C25294" s="7" t="s">
        <v>1535</v>
      </c>
      <c r="D25294" s="7" t="n">
        <v>0</v>
      </c>
      <c r="E25294" s="7" t="n">
        <v>0</v>
      </c>
      <c r="F25294" s="7" t="n">
        <v>1</v>
      </c>
      <c r="G25294" s="7" t="n">
        <v>200.77</v>
      </c>
    </row>
    <row r="25295" customFormat="false" ht="15" hidden="false" customHeight="false" outlineLevel="0" collapsed="false">
      <c r="A25295" s="7" t="s">
        <v>34</v>
      </c>
      <c r="B25295" s="7" t="s">
        <v>797</v>
      </c>
      <c r="C25295" s="7" t="s">
        <v>1535</v>
      </c>
      <c r="D25295" s="7" t="n">
        <v>0</v>
      </c>
      <c r="E25295" s="7" t="n">
        <v>0</v>
      </c>
      <c r="F25295" s="7" t="n">
        <v>3</v>
      </c>
      <c r="G25295" s="7" t="n">
        <v>602.28</v>
      </c>
    </row>
    <row r="25296" customFormat="false" ht="15" hidden="false" customHeight="false" outlineLevel="0" collapsed="false">
      <c r="A25296" s="7" t="s">
        <v>34</v>
      </c>
      <c r="B25296" s="7" t="s">
        <v>797</v>
      </c>
      <c r="C25296" s="7" t="s">
        <v>1535</v>
      </c>
      <c r="D25296" s="7" t="n">
        <v>0</v>
      </c>
      <c r="E25296" s="7" t="n">
        <v>0</v>
      </c>
      <c r="F25296" s="7" t="n">
        <v>1</v>
      </c>
      <c r="G25296" s="7" t="n">
        <v>200.76</v>
      </c>
    </row>
    <row r="25297" customFormat="false" ht="15" hidden="false" customHeight="false" outlineLevel="0" collapsed="false">
      <c r="A25297" s="7" t="s">
        <v>34</v>
      </c>
      <c r="B25297" s="7" t="s">
        <v>797</v>
      </c>
      <c r="C25297" s="7" t="s">
        <v>1535</v>
      </c>
      <c r="D25297" s="7" t="n">
        <v>0</v>
      </c>
      <c r="E25297" s="7" t="n">
        <v>0</v>
      </c>
      <c r="F25297" s="7" t="n">
        <v>1</v>
      </c>
      <c r="G25297" s="7" t="n">
        <v>200.77</v>
      </c>
    </row>
    <row r="25298" customFormat="false" ht="15" hidden="false" customHeight="false" outlineLevel="0" collapsed="false">
      <c r="A25298" s="7" t="s">
        <v>34</v>
      </c>
      <c r="B25298" s="7" t="s">
        <v>797</v>
      </c>
      <c r="C25298" s="7" t="s">
        <v>1535</v>
      </c>
      <c r="D25298" s="7" t="n">
        <v>0</v>
      </c>
      <c r="E25298" s="7" t="n">
        <v>0</v>
      </c>
      <c r="F25298" s="7" t="n">
        <v>1</v>
      </c>
      <c r="G25298" s="7" t="n">
        <v>200.76</v>
      </c>
    </row>
    <row r="25299" customFormat="false" ht="15" hidden="false" customHeight="false" outlineLevel="0" collapsed="false">
      <c r="A25299" s="7" t="s">
        <v>34</v>
      </c>
      <c r="B25299" s="7" t="s">
        <v>798</v>
      </c>
      <c r="C25299" s="7" t="s">
        <v>1535</v>
      </c>
      <c r="D25299" s="7" t="n">
        <v>6</v>
      </c>
      <c r="E25299" s="7" t="n">
        <v>1114.23</v>
      </c>
      <c r="F25299" s="7" t="n">
        <v>3</v>
      </c>
      <c r="G25299" s="7" t="n">
        <v>552.09</v>
      </c>
    </row>
    <row r="25300" customFormat="false" ht="15" hidden="false" customHeight="false" outlineLevel="0" collapsed="false">
      <c r="A25300" s="7" t="s">
        <v>34</v>
      </c>
      <c r="B25300" s="7" t="s">
        <v>798</v>
      </c>
      <c r="C25300" s="7" t="s">
        <v>1535</v>
      </c>
      <c r="D25300" s="7" t="n">
        <v>0</v>
      </c>
      <c r="E25300" s="7" t="n">
        <v>0</v>
      </c>
      <c r="F25300" s="7" t="n">
        <v>1</v>
      </c>
      <c r="G25300" s="7" t="n">
        <v>170.66</v>
      </c>
    </row>
    <row r="25301" customFormat="false" ht="15" hidden="false" customHeight="false" outlineLevel="0" collapsed="false">
      <c r="A25301" s="7" t="s">
        <v>34</v>
      </c>
      <c r="B25301" s="7" t="s">
        <v>798</v>
      </c>
      <c r="C25301" s="7" t="s">
        <v>1535</v>
      </c>
      <c r="D25301" s="7" t="n">
        <v>0</v>
      </c>
      <c r="E25301" s="7" t="n">
        <v>0</v>
      </c>
      <c r="F25301" s="7" t="n">
        <v>1</v>
      </c>
      <c r="G25301" s="7" t="n">
        <v>200.76</v>
      </c>
    </row>
    <row r="25302" customFormat="false" ht="15" hidden="false" customHeight="false" outlineLevel="0" collapsed="false">
      <c r="A25302" s="7" t="s">
        <v>34</v>
      </c>
      <c r="B25302" s="7" t="s">
        <v>467</v>
      </c>
      <c r="C25302" s="7" t="s">
        <v>1276</v>
      </c>
      <c r="D25302" s="7" t="n">
        <v>4</v>
      </c>
      <c r="E25302" s="7" t="n">
        <v>633.06</v>
      </c>
      <c r="F25302" s="7" t="n">
        <v>0</v>
      </c>
      <c r="G25302" s="7" t="n">
        <v>0</v>
      </c>
    </row>
    <row r="25303" customFormat="false" ht="15" hidden="false" customHeight="false" outlineLevel="0" collapsed="false">
      <c r="A25303" s="7" t="s">
        <v>34</v>
      </c>
      <c r="B25303" s="7" t="s">
        <v>378</v>
      </c>
      <c r="C25303" s="7" t="s">
        <v>1276</v>
      </c>
      <c r="D25303" s="7" t="n">
        <v>0</v>
      </c>
      <c r="E25303" s="7" t="n">
        <v>0</v>
      </c>
      <c r="F25303" s="7" t="n">
        <v>1</v>
      </c>
      <c r="G25303" s="7" t="n">
        <v>171.1</v>
      </c>
    </row>
    <row r="25304" customFormat="false" ht="15" hidden="false" customHeight="false" outlineLevel="0" collapsed="false">
      <c r="A25304" s="7" t="s">
        <v>34</v>
      </c>
      <c r="B25304" s="7" t="s">
        <v>378</v>
      </c>
      <c r="C25304" s="7" t="s">
        <v>1276</v>
      </c>
      <c r="D25304" s="7" t="n">
        <v>4</v>
      </c>
      <c r="E25304" s="7" t="n">
        <v>624.51</v>
      </c>
      <c r="F25304" s="7" t="n">
        <v>0</v>
      </c>
      <c r="G25304" s="7" t="n">
        <v>0</v>
      </c>
    </row>
    <row r="25305" customFormat="false" ht="15" hidden="false" customHeight="false" outlineLevel="0" collapsed="false">
      <c r="A25305" s="7" t="s">
        <v>34</v>
      </c>
      <c r="B25305" s="7" t="s">
        <v>435</v>
      </c>
      <c r="C25305" s="7" t="s">
        <v>1276</v>
      </c>
      <c r="D25305" s="7" t="n">
        <v>5</v>
      </c>
      <c r="E25305" s="7" t="n">
        <v>855.5</v>
      </c>
      <c r="F25305" s="7" t="n">
        <v>0</v>
      </c>
      <c r="G25305" s="7" t="n">
        <v>0</v>
      </c>
    </row>
    <row r="25306" customFormat="false" ht="15" hidden="false" customHeight="false" outlineLevel="0" collapsed="false">
      <c r="A25306" s="7" t="s">
        <v>34</v>
      </c>
      <c r="B25306" s="7" t="s">
        <v>435</v>
      </c>
      <c r="C25306" s="7" t="s">
        <v>1276</v>
      </c>
      <c r="D25306" s="7" t="n">
        <v>0</v>
      </c>
      <c r="E25306" s="7" t="n">
        <v>0</v>
      </c>
      <c r="F25306" s="7" t="n">
        <v>1</v>
      </c>
      <c r="G25306" s="7" t="n">
        <v>251.55</v>
      </c>
    </row>
    <row r="25307" customFormat="false" ht="15" hidden="false" customHeight="false" outlineLevel="0" collapsed="false">
      <c r="A25307" s="7" t="s">
        <v>34</v>
      </c>
      <c r="B25307" s="7" t="s">
        <v>435</v>
      </c>
      <c r="C25307" s="7" t="s">
        <v>1276</v>
      </c>
      <c r="D25307" s="7" t="n">
        <v>0</v>
      </c>
      <c r="E25307" s="7" t="n">
        <v>0</v>
      </c>
      <c r="F25307" s="7" t="n">
        <v>1</v>
      </c>
      <c r="G25307" s="7" t="n">
        <v>171.1</v>
      </c>
    </row>
    <row r="25308" customFormat="false" ht="15" hidden="false" customHeight="false" outlineLevel="0" collapsed="false">
      <c r="A25308" s="7" t="s">
        <v>34</v>
      </c>
      <c r="B25308" s="7" t="s">
        <v>292</v>
      </c>
      <c r="C25308" s="7" t="s">
        <v>1290</v>
      </c>
      <c r="D25308" s="7" t="n">
        <v>0</v>
      </c>
      <c r="E25308" s="7" t="n">
        <v>0</v>
      </c>
      <c r="F25308" s="7" t="n">
        <v>1</v>
      </c>
      <c r="G25308" s="7" t="n">
        <v>57.89</v>
      </c>
    </row>
    <row r="25309" customFormat="false" ht="15" hidden="false" customHeight="false" outlineLevel="0" collapsed="false">
      <c r="A25309" s="7" t="s">
        <v>34</v>
      </c>
      <c r="B25309" s="7" t="s">
        <v>292</v>
      </c>
      <c r="C25309" s="7" t="s">
        <v>1290</v>
      </c>
      <c r="D25309" s="7" t="n">
        <v>5</v>
      </c>
      <c r="E25309" s="7" t="n">
        <v>295.88</v>
      </c>
      <c r="F25309" s="7" t="n">
        <v>2</v>
      </c>
      <c r="G25309" s="7" t="n">
        <v>122.21</v>
      </c>
    </row>
    <row r="25310" customFormat="false" ht="15" hidden="false" customHeight="false" outlineLevel="0" collapsed="false">
      <c r="A25310" s="7" t="s">
        <v>34</v>
      </c>
      <c r="B25310" s="7" t="s">
        <v>292</v>
      </c>
      <c r="C25310" s="7" t="s">
        <v>1290</v>
      </c>
      <c r="D25310" s="7" t="n">
        <v>0</v>
      </c>
      <c r="E25310" s="7" t="n">
        <v>0</v>
      </c>
      <c r="F25310" s="7" t="n">
        <v>2</v>
      </c>
      <c r="G25310" s="7" t="n">
        <v>115.78</v>
      </c>
    </row>
    <row r="25311" customFormat="false" ht="15" hidden="false" customHeight="false" outlineLevel="0" collapsed="false">
      <c r="A25311" s="7" t="s">
        <v>34</v>
      </c>
      <c r="B25311" s="7" t="s">
        <v>292</v>
      </c>
      <c r="C25311" s="7" t="s">
        <v>1290</v>
      </c>
      <c r="D25311" s="7" t="n">
        <v>0</v>
      </c>
      <c r="E25311" s="7" t="n">
        <v>0</v>
      </c>
      <c r="F25311" s="7" t="n">
        <v>1</v>
      </c>
      <c r="G25311" s="7" t="n">
        <v>57.89</v>
      </c>
    </row>
    <row r="25312" customFormat="false" ht="15" hidden="false" customHeight="false" outlineLevel="0" collapsed="false">
      <c r="A25312" s="7" t="s">
        <v>34</v>
      </c>
      <c r="B25312" s="7" t="s">
        <v>292</v>
      </c>
      <c r="C25312" s="7" t="s">
        <v>1290</v>
      </c>
      <c r="D25312" s="7" t="n">
        <v>0</v>
      </c>
      <c r="E25312" s="7" t="n">
        <v>0</v>
      </c>
      <c r="F25312" s="7" t="n">
        <v>2</v>
      </c>
      <c r="G25312" s="7" t="n">
        <v>109.36</v>
      </c>
    </row>
    <row r="25313" customFormat="false" ht="15" hidden="false" customHeight="false" outlineLevel="0" collapsed="false">
      <c r="A25313" s="7" t="s">
        <v>34</v>
      </c>
      <c r="B25313" s="7" t="s">
        <v>292</v>
      </c>
      <c r="C25313" s="7" t="s">
        <v>1290</v>
      </c>
      <c r="D25313" s="7" t="n">
        <v>0</v>
      </c>
      <c r="E25313" s="7" t="n">
        <v>0</v>
      </c>
      <c r="F25313" s="7" t="n">
        <v>1</v>
      </c>
      <c r="G25313" s="7" t="n">
        <v>64.32</v>
      </c>
    </row>
    <row r="25314" customFormat="false" ht="15" hidden="false" customHeight="false" outlineLevel="0" collapsed="false">
      <c r="A25314" s="7" t="s">
        <v>34</v>
      </c>
      <c r="B25314" s="7" t="s">
        <v>292</v>
      </c>
      <c r="C25314" s="7" t="s">
        <v>1290</v>
      </c>
      <c r="D25314" s="7" t="n">
        <v>0</v>
      </c>
      <c r="E25314" s="7" t="n">
        <v>0</v>
      </c>
      <c r="F25314" s="7" t="n">
        <v>1</v>
      </c>
      <c r="G25314" s="7" t="n">
        <v>64.33</v>
      </c>
    </row>
    <row r="25315" customFormat="false" ht="15" hidden="false" customHeight="false" outlineLevel="0" collapsed="false">
      <c r="A25315" s="7" t="s">
        <v>34</v>
      </c>
      <c r="B25315" s="7" t="s">
        <v>238</v>
      </c>
      <c r="C25315" s="7" t="s">
        <v>1290</v>
      </c>
      <c r="D25315" s="7" t="n">
        <v>8</v>
      </c>
      <c r="E25315" s="7" t="n">
        <v>482.4</v>
      </c>
      <c r="F25315" s="7" t="n">
        <v>0</v>
      </c>
      <c r="G25315" s="7" t="n">
        <v>0</v>
      </c>
    </row>
    <row r="25316" customFormat="false" ht="15" hidden="false" customHeight="false" outlineLevel="0" collapsed="false">
      <c r="A25316" s="7" t="s">
        <v>34</v>
      </c>
      <c r="B25316" s="7" t="s">
        <v>1106</v>
      </c>
      <c r="C25316" s="7"/>
      <c r="D25316" s="7" t="n">
        <v>1</v>
      </c>
      <c r="E25316" s="7" t="n">
        <v>51.46</v>
      </c>
      <c r="F25316" s="7" t="n">
        <v>0</v>
      </c>
      <c r="G25316" s="7" t="n">
        <v>0</v>
      </c>
    </row>
    <row r="25317" customFormat="false" ht="15" hidden="false" customHeight="false" outlineLevel="0" collapsed="false">
      <c r="A25317" s="7" t="s">
        <v>34</v>
      </c>
      <c r="B25317" s="7" t="s">
        <v>315</v>
      </c>
      <c r="C25317" s="7" t="s">
        <v>1290</v>
      </c>
      <c r="D25317" s="7" t="n">
        <v>3</v>
      </c>
      <c r="E25317" s="7" t="n">
        <v>192.96</v>
      </c>
      <c r="F25317" s="7" t="n">
        <v>0</v>
      </c>
      <c r="G25317" s="7" t="n">
        <v>0</v>
      </c>
    </row>
    <row r="25318" customFormat="false" ht="15" hidden="false" customHeight="false" outlineLevel="0" collapsed="false">
      <c r="A25318" s="7" t="s">
        <v>34</v>
      </c>
      <c r="B25318" s="7" t="s">
        <v>315</v>
      </c>
      <c r="C25318" s="7" t="s">
        <v>1290</v>
      </c>
      <c r="D25318" s="7" t="n">
        <v>-1</v>
      </c>
      <c r="E25318" s="7" t="n">
        <v>-54.42</v>
      </c>
      <c r="F25318" s="7" t="n">
        <v>0</v>
      </c>
      <c r="G25318" s="7" t="n">
        <v>0</v>
      </c>
    </row>
    <row r="25319" customFormat="false" ht="15" hidden="false" customHeight="false" outlineLevel="0" collapsed="false">
      <c r="A25319" s="7" t="s">
        <v>34</v>
      </c>
      <c r="B25319" s="7" t="s">
        <v>315</v>
      </c>
      <c r="C25319" s="7" t="s">
        <v>1290</v>
      </c>
      <c r="D25319" s="7" t="n">
        <v>0</v>
      </c>
      <c r="E25319" s="7" t="n">
        <v>0</v>
      </c>
      <c r="F25319" s="7" t="n">
        <v>1</v>
      </c>
      <c r="G25319" s="7" t="n">
        <v>57.9</v>
      </c>
    </row>
    <row r="25320" customFormat="false" ht="15" hidden="false" customHeight="false" outlineLevel="0" collapsed="false">
      <c r="A25320" s="7" t="s">
        <v>34</v>
      </c>
      <c r="B25320" s="7" t="s">
        <v>309</v>
      </c>
      <c r="C25320" s="7" t="s">
        <v>1290</v>
      </c>
      <c r="D25320" s="7" t="n">
        <v>3</v>
      </c>
      <c r="E25320" s="7" t="n">
        <v>180.1</v>
      </c>
      <c r="F25320" s="7" t="n">
        <v>2</v>
      </c>
      <c r="G25320" s="7" t="n">
        <v>128.64</v>
      </c>
    </row>
    <row r="25321" customFormat="false" ht="15" hidden="false" customHeight="false" outlineLevel="0" collapsed="false">
      <c r="A25321" s="7" t="s">
        <v>34</v>
      </c>
      <c r="B25321" s="7" t="s">
        <v>85</v>
      </c>
      <c r="C25321" s="7" t="s">
        <v>1479</v>
      </c>
      <c r="D25321" s="7" t="n">
        <v>0</v>
      </c>
      <c r="E25321" s="7" t="n">
        <v>0</v>
      </c>
      <c r="F25321" s="7" t="n">
        <v>1</v>
      </c>
      <c r="G25321" s="7" t="n">
        <v>76.19</v>
      </c>
    </row>
    <row r="25322" customFormat="false" ht="15" hidden="false" customHeight="false" outlineLevel="0" collapsed="false">
      <c r="A25322" s="7" t="s">
        <v>34</v>
      </c>
      <c r="B25322" s="7" t="s">
        <v>85</v>
      </c>
      <c r="C25322" s="7" t="s">
        <v>1479</v>
      </c>
      <c r="D25322" s="7" t="n">
        <v>3</v>
      </c>
      <c r="E25322" s="7" t="n">
        <v>196.43</v>
      </c>
      <c r="F25322" s="7" t="n">
        <v>0</v>
      </c>
      <c r="G25322" s="7" t="n">
        <v>0</v>
      </c>
    </row>
    <row r="25323" customFormat="false" ht="15" hidden="false" customHeight="false" outlineLevel="0" collapsed="false">
      <c r="A25323" s="7" t="s">
        <v>34</v>
      </c>
      <c r="B25323" s="7" t="s">
        <v>85</v>
      </c>
      <c r="C25323" s="7" t="s">
        <v>1479</v>
      </c>
      <c r="D25323" s="7" t="n">
        <v>12</v>
      </c>
      <c r="E25323" s="7" t="n">
        <v>960.89</v>
      </c>
      <c r="F25323" s="7" t="n">
        <v>7</v>
      </c>
      <c r="G25323" s="7" t="n">
        <v>584.15</v>
      </c>
    </row>
    <row r="25324" customFormat="false" ht="15" hidden="false" customHeight="false" outlineLevel="0" collapsed="false">
      <c r="A25324" s="7" t="s">
        <v>34</v>
      </c>
      <c r="B25324" s="7" t="s">
        <v>85</v>
      </c>
      <c r="C25324" s="7" t="s">
        <v>1479</v>
      </c>
      <c r="D25324" s="7" t="n">
        <v>0</v>
      </c>
      <c r="E25324" s="7" t="n">
        <v>0</v>
      </c>
      <c r="F25324" s="7" t="n">
        <v>2</v>
      </c>
      <c r="G25324" s="7" t="n">
        <v>169.32</v>
      </c>
    </row>
    <row r="25325" customFormat="false" ht="15" hidden="false" customHeight="false" outlineLevel="0" collapsed="false">
      <c r="A25325" s="7" t="s">
        <v>34</v>
      </c>
      <c r="B25325" s="7" t="s">
        <v>85</v>
      </c>
      <c r="C25325" s="7" t="s">
        <v>1479</v>
      </c>
      <c r="D25325" s="7" t="n">
        <v>0</v>
      </c>
      <c r="E25325" s="7" t="n">
        <v>0</v>
      </c>
      <c r="F25325" s="7" t="n">
        <v>1</v>
      </c>
      <c r="G25325" s="7" t="n">
        <v>76.19</v>
      </c>
    </row>
    <row r="25326" customFormat="false" ht="15" hidden="false" customHeight="false" outlineLevel="0" collapsed="false">
      <c r="A25326" s="7" t="s">
        <v>34</v>
      </c>
      <c r="B25326" s="7" t="s">
        <v>215</v>
      </c>
      <c r="C25326" s="7" t="s">
        <v>1480</v>
      </c>
      <c r="D25326" s="7" t="n">
        <v>24</v>
      </c>
      <c r="E25326" s="7" t="n">
        <v>1926.01</v>
      </c>
      <c r="F25326" s="7" t="n">
        <v>0</v>
      </c>
      <c r="G25326" s="7" t="n">
        <v>0</v>
      </c>
    </row>
    <row r="25327" customFormat="false" ht="15" hidden="false" customHeight="false" outlineLevel="0" collapsed="false">
      <c r="A25327" s="7" t="s">
        <v>34</v>
      </c>
      <c r="B25327" s="7" t="s">
        <v>215</v>
      </c>
      <c r="C25327" s="7" t="s">
        <v>1480</v>
      </c>
      <c r="D25327" s="7" t="n">
        <v>0</v>
      </c>
      <c r="E25327" s="7" t="n">
        <v>0</v>
      </c>
      <c r="F25327" s="7" t="n">
        <v>1</v>
      </c>
      <c r="G25327" s="7" t="n">
        <v>76.2</v>
      </c>
    </row>
    <row r="25328" customFormat="false" ht="15" hidden="false" customHeight="false" outlineLevel="0" collapsed="false">
      <c r="A25328" s="7" t="s">
        <v>34</v>
      </c>
      <c r="B25328" s="7" t="s">
        <v>215</v>
      </c>
      <c r="C25328" s="7" t="s">
        <v>1480</v>
      </c>
      <c r="D25328" s="7" t="n">
        <v>0</v>
      </c>
      <c r="E25328" s="7" t="n">
        <v>0</v>
      </c>
      <c r="F25328" s="7" t="n">
        <v>1</v>
      </c>
      <c r="G25328" s="7" t="n">
        <v>76.19</v>
      </c>
    </row>
    <row r="25329" customFormat="false" ht="15" hidden="false" customHeight="false" outlineLevel="0" collapsed="false">
      <c r="A25329" s="7" t="s">
        <v>34</v>
      </c>
      <c r="B25329" s="7" t="s">
        <v>215</v>
      </c>
      <c r="C25329" s="7" t="s">
        <v>1480</v>
      </c>
      <c r="D25329" s="7" t="n">
        <v>0</v>
      </c>
      <c r="E25329" s="7" t="n">
        <v>0</v>
      </c>
      <c r="F25329" s="7" t="n">
        <v>1</v>
      </c>
      <c r="G25329" s="7" t="n">
        <v>84.67</v>
      </c>
    </row>
    <row r="25330" customFormat="false" ht="15" hidden="false" customHeight="false" outlineLevel="0" collapsed="false">
      <c r="A25330" s="7" t="s">
        <v>34</v>
      </c>
      <c r="B25330" s="7" t="s">
        <v>215</v>
      </c>
      <c r="C25330" s="7" t="s">
        <v>1480</v>
      </c>
      <c r="D25330" s="7" t="n">
        <v>0</v>
      </c>
      <c r="E25330" s="7" t="n">
        <v>0</v>
      </c>
      <c r="F25330" s="7" t="n">
        <v>2</v>
      </c>
      <c r="G25330" s="7" t="n">
        <v>169.32</v>
      </c>
    </row>
    <row r="25331" customFormat="false" ht="15" hidden="false" customHeight="false" outlineLevel="0" collapsed="false">
      <c r="A25331" s="7" t="s">
        <v>34</v>
      </c>
      <c r="B25331" s="7" t="s">
        <v>215</v>
      </c>
      <c r="C25331" s="7" t="s">
        <v>1480</v>
      </c>
      <c r="D25331" s="7" t="n">
        <v>0</v>
      </c>
      <c r="E25331" s="7" t="n">
        <v>0</v>
      </c>
      <c r="F25331" s="7" t="n">
        <v>1</v>
      </c>
      <c r="G25331" s="7" t="n">
        <v>76.2</v>
      </c>
    </row>
    <row r="25332" customFormat="false" ht="15" hidden="false" customHeight="false" outlineLevel="0" collapsed="false">
      <c r="A25332" s="7" t="s">
        <v>34</v>
      </c>
      <c r="B25332" s="7" t="s">
        <v>215</v>
      </c>
      <c r="C25332" s="7" t="s">
        <v>1480</v>
      </c>
      <c r="D25332" s="7" t="n">
        <v>0</v>
      </c>
      <c r="E25332" s="7" t="n">
        <v>0</v>
      </c>
      <c r="F25332" s="7" t="n">
        <v>1</v>
      </c>
      <c r="G25332" s="7" t="n">
        <v>84.66</v>
      </c>
    </row>
    <row r="25333" customFormat="false" ht="15" hidden="false" customHeight="false" outlineLevel="0" collapsed="false">
      <c r="A25333" s="7" t="s">
        <v>34</v>
      </c>
      <c r="B25333" s="7" t="s">
        <v>215</v>
      </c>
      <c r="C25333" s="7" t="s">
        <v>1480</v>
      </c>
      <c r="D25333" s="7" t="n">
        <v>1</v>
      </c>
      <c r="E25333" s="7" t="n">
        <v>68.53</v>
      </c>
      <c r="F25333" s="7" t="n">
        <v>0</v>
      </c>
      <c r="G25333" s="7" t="n">
        <v>0</v>
      </c>
    </row>
    <row r="25334" customFormat="false" ht="15" hidden="false" customHeight="false" outlineLevel="0" collapsed="false">
      <c r="A25334" s="7" t="s">
        <v>34</v>
      </c>
      <c r="B25334" s="7" t="s">
        <v>215</v>
      </c>
      <c r="C25334" s="7" t="s">
        <v>1480</v>
      </c>
      <c r="D25334" s="7" t="n">
        <v>0</v>
      </c>
      <c r="E25334" s="7" t="n">
        <v>0</v>
      </c>
      <c r="F25334" s="7" t="n">
        <v>1</v>
      </c>
      <c r="G25334" s="7" t="n">
        <v>84.66</v>
      </c>
    </row>
    <row r="25335" customFormat="false" ht="15" hidden="false" customHeight="false" outlineLevel="0" collapsed="false">
      <c r="A25335" s="7" t="s">
        <v>34</v>
      </c>
      <c r="B25335" s="7" t="s">
        <v>215</v>
      </c>
      <c r="C25335" s="7" t="s">
        <v>1480</v>
      </c>
      <c r="D25335" s="7" t="n">
        <v>4</v>
      </c>
      <c r="E25335" s="7" t="n">
        <v>261.91</v>
      </c>
      <c r="F25335" s="7" t="n">
        <v>0</v>
      </c>
      <c r="G25335" s="7" t="n">
        <v>0</v>
      </c>
    </row>
    <row r="25336" customFormat="false" ht="15" hidden="false" customHeight="false" outlineLevel="0" collapsed="false">
      <c r="A25336" s="7" t="s">
        <v>34</v>
      </c>
      <c r="B25336" s="7" t="s">
        <v>215</v>
      </c>
      <c r="C25336" s="7" t="s">
        <v>1480</v>
      </c>
      <c r="D25336" s="7" t="n">
        <v>0</v>
      </c>
      <c r="E25336" s="7" t="n">
        <v>0</v>
      </c>
      <c r="F25336" s="7" t="n">
        <v>1</v>
      </c>
      <c r="G25336" s="7" t="n">
        <v>84.66</v>
      </c>
    </row>
    <row r="25337" customFormat="false" ht="15" hidden="false" customHeight="false" outlineLevel="0" collapsed="false">
      <c r="A25337" s="7" t="s">
        <v>34</v>
      </c>
      <c r="B25337" s="7" t="s">
        <v>215</v>
      </c>
      <c r="C25337" s="7" t="s">
        <v>1480</v>
      </c>
      <c r="D25337" s="7" t="n">
        <v>0</v>
      </c>
      <c r="E25337" s="7" t="n">
        <v>0</v>
      </c>
      <c r="F25337" s="7" t="n">
        <v>1</v>
      </c>
      <c r="G25337" s="7" t="n">
        <v>84.66</v>
      </c>
    </row>
    <row r="25338" customFormat="false" ht="15" hidden="false" customHeight="false" outlineLevel="0" collapsed="false">
      <c r="A25338" s="7" t="s">
        <v>34</v>
      </c>
      <c r="B25338" s="7" t="s">
        <v>215</v>
      </c>
      <c r="C25338" s="7" t="s">
        <v>1480</v>
      </c>
      <c r="D25338" s="7" t="n">
        <v>0</v>
      </c>
      <c r="E25338" s="7" t="n">
        <v>0</v>
      </c>
      <c r="F25338" s="7" t="n">
        <v>2</v>
      </c>
      <c r="G25338" s="7" t="n">
        <v>156.63</v>
      </c>
    </row>
    <row r="25339" customFormat="false" ht="15" hidden="false" customHeight="false" outlineLevel="0" collapsed="false">
      <c r="A25339" s="7" t="s">
        <v>34</v>
      </c>
      <c r="B25339" s="7" t="s">
        <v>215</v>
      </c>
      <c r="C25339" s="7" t="s">
        <v>1480</v>
      </c>
      <c r="D25339" s="7" t="n">
        <v>0</v>
      </c>
      <c r="E25339" s="7" t="n">
        <v>0</v>
      </c>
      <c r="F25339" s="7" t="n">
        <v>1</v>
      </c>
      <c r="G25339" s="7" t="n">
        <v>84.65</v>
      </c>
    </row>
    <row r="25340" customFormat="false" ht="15" hidden="false" customHeight="false" outlineLevel="0" collapsed="false">
      <c r="A25340" s="7" t="s">
        <v>34</v>
      </c>
      <c r="B25340" s="7" t="s">
        <v>215</v>
      </c>
      <c r="C25340" s="7" t="s">
        <v>1480</v>
      </c>
      <c r="D25340" s="7" t="n">
        <v>0</v>
      </c>
      <c r="E25340" s="7" t="n">
        <v>0</v>
      </c>
      <c r="F25340" s="7" t="n">
        <v>1</v>
      </c>
      <c r="G25340" s="7" t="n">
        <v>76.2</v>
      </c>
    </row>
    <row r="25341" customFormat="false" ht="15" hidden="false" customHeight="false" outlineLevel="0" collapsed="false">
      <c r="A25341" s="7" t="s">
        <v>34</v>
      </c>
      <c r="B25341" s="7" t="s">
        <v>215</v>
      </c>
      <c r="C25341" s="7" t="s">
        <v>1480</v>
      </c>
      <c r="D25341" s="7" t="n">
        <v>0</v>
      </c>
      <c r="E25341" s="7" t="n">
        <v>0</v>
      </c>
      <c r="F25341" s="7" t="n">
        <v>1</v>
      </c>
      <c r="G25341" s="7" t="n">
        <v>84.66</v>
      </c>
    </row>
    <row r="25342" customFormat="false" ht="15" hidden="false" customHeight="false" outlineLevel="0" collapsed="false">
      <c r="A25342" s="7" t="s">
        <v>34</v>
      </c>
      <c r="B25342" s="7" t="s">
        <v>215</v>
      </c>
      <c r="C25342" s="7" t="s">
        <v>1480</v>
      </c>
      <c r="D25342" s="7" t="n">
        <v>0</v>
      </c>
      <c r="E25342" s="7" t="n">
        <v>0</v>
      </c>
      <c r="F25342" s="7" t="n">
        <v>2</v>
      </c>
      <c r="G25342" s="7" t="n">
        <v>169.32</v>
      </c>
    </row>
    <row r="25343" customFormat="false" ht="15" hidden="false" customHeight="false" outlineLevel="0" collapsed="false">
      <c r="A25343" s="7" t="s">
        <v>34</v>
      </c>
      <c r="B25343" s="7" t="s">
        <v>84</v>
      </c>
      <c r="C25343" s="7" t="s">
        <v>1479</v>
      </c>
      <c r="D25343" s="7" t="n">
        <v>0</v>
      </c>
      <c r="E25343" s="7" t="n">
        <v>0</v>
      </c>
      <c r="F25343" s="7" t="n">
        <v>1</v>
      </c>
      <c r="G25343" s="7" t="n">
        <v>84.67</v>
      </c>
    </row>
    <row r="25344" customFormat="false" ht="15" hidden="false" customHeight="false" outlineLevel="0" collapsed="false">
      <c r="A25344" s="7" t="s">
        <v>34</v>
      </c>
      <c r="B25344" s="7" t="s">
        <v>84</v>
      </c>
      <c r="C25344" s="7" t="s">
        <v>1479</v>
      </c>
      <c r="D25344" s="7" t="n">
        <v>6</v>
      </c>
      <c r="E25344" s="7" t="n">
        <v>404.42</v>
      </c>
      <c r="F25344" s="7" t="n">
        <v>0</v>
      </c>
      <c r="G25344" s="7" t="n">
        <v>0</v>
      </c>
    </row>
    <row r="25345" customFormat="false" ht="15" hidden="false" customHeight="false" outlineLevel="0" collapsed="false">
      <c r="A25345" s="7" t="s">
        <v>34</v>
      </c>
      <c r="B25345" s="7" t="s">
        <v>84</v>
      </c>
      <c r="C25345" s="7" t="s">
        <v>1479</v>
      </c>
      <c r="D25345" s="7" t="n">
        <v>0</v>
      </c>
      <c r="E25345" s="7" t="n">
        <v>0</v>
      </c>
      <c r="F25345" s="7" t="n">
        <v>1</v>
      </c>
      <c r="G25345" s="7" t="n">
        <v>76.2</v>
      </c>
    </row>
    <row r="25346" customFormat="false" ht="15" hidden="false" customHeight="false" outlineLevel="0" collapsed="false">
      <c r="A25346" s="7" t="s">
        <v>34</v>
      </c>
      <c r="B25346" s="7" t="s">
        <v>84</v>
      </c>
      <c r="C25346" s="7" t="s">
        <v>1479</v>
      </c>
      <c r="D25346" s="7" t="n">
        <v>0</v>
      </c>
      <c r="E25346" s="7" t="n">
        <v>0</v>
      </c>
      <c r="F25346" s="7" t="n">
        <v>2</v>
      </c>
      <c r="G25346" s="7" t="n">
        <v>152.4</v>
      </c>
    </row>
    <row r="25347" customFormat="false" ht="15" hidden="false" customHeight="false" outlineLevel="0" collapsed="false">
      <c r="A25347" s="7" t="s">
        <v>34</v>
      </c>
      <c r="B25347" s="7" t="s">
        <v>84</v>
      </c>
      <c r="C25347" s="7" t="s">
        <v>1479</v>
      </c>
      <c r="D25347" s="7" t="n">
        <v>0</v>
      </c>
      <c r="E25347" s="7" t="n">
        <v>0</v>
      </c>
      <c r="F25347" s="7" t="n">
        <v>1</v>
      </c>
      <c r="G25347" s="7" t="n">
        <v>76.19</v>
      </c>
    </row>
    <row r="25348" customFormat="false" ht="15" hidden="false" customHeight="false" outlineLevel="0" collapsed="false">
      <c r="A25348" s="7" t="s">
        <v>34</v>
      </c>
      <c r="B25348" s="7" t="s">
        <v>84</v>
      </c>
      <c r="C25348" s="7" t="s">
        <v>1479</v>
      </c>
      <c r="D25348" s="7" t="n">
        <v>2</v>
      </c>
      <c r="E25348" s="7" t="n">
        <v>137.06</v>
      </c>
      <c r="F25348" s="7" t="n">
        <v>0</v>
      </c>
      <c r="G25348" s="7" t="n">
        <v>0</v>
      </c>
    </row>
    <row r="25349" customFormat="false" ht="15" hidden="false" customHeight="false" outlineLevel="0" collapsed="false">
      <c r="A25349" s="7" t="s">
        <v>34</v>
      </c>
      <c r="B25349" s="7" t="s">
        <v>84</v>
      </c>
      <c r="C25349" s="7" t="s">
        <v>1479</v>
      </c>
      <c r="D25349" s="7" t="n">
        <v>0</v>
      </c>
      <c r="E25349" s="7" t="n">
        <v>0</v>
      </c>
      <c r="F25349" s="7" t="n">
        <v>1</v>
      </c>
      <c r="G25349" s="7" t="n">
        <v>84.66</v>
      </c>
    </row>
    <row r="25350" customFormat="false" ht="15" hidden="false" customHeight="false" outlineLevel="0" collapsed="false">
      <c r="A25350" s="7" t="s">
        <v>34</v>
      </c>
      <c r="B25350" s="7" t="s">
        <v>84</v>
      </c>
      <c r="C25350" s="7" t="s">
        <v>1479</v>
      </c>
      <c r="D25350" s="7" t="n">
        <v>0</v>
      </c>
      <c r="E25350" s="7" t="n">
        <v>0</v>
      </c>
      <c r="F25350" s="7" t="n">
        <v>1</v>
      </c>
      <c r="G25350" s="7" t="n">
        <v>71.97</v>
      </c>
    </row>
    <row r="25351" customFormat="false" ht="15" hidden="false" customHeight="false" outlineLevel="0" collapsed="false">
      <c r="A25351" s="7" t="s">
        <v>34</v>
      </c>
      <c r="B25351" s="7" t="s">
        <v>84</v>
      </c>
      <c r="C25351" s="7" t="s">
        <v>1479</v>
      </c>
      <c r="D25351" s="7" t="n">
        <v>8</v>
      </c>
      <c r="E25351" s="7" t="n">
        <v>613.79</v>
      </c>
      <c r="F25351" s="7" t="n">
        <v>1</v>
      </c>
      <c r="G25351" s="7" t="n">
        <v>84.66</v>
      </c>
    </row>
    <row r="25352" customFormat="false" ht="15" hidden="false" customHeight="false" outlineLevel="0" collapsed="false">
      <c r="A25352" s="7" t="s">
        <v>34</v>
      </c>
      <c r="B25352" s="7" t="s">
        <v>84</v>
      </c>
      <c r="C25352" s="7" t="s">
        <v>1479</v>
      </c>
      <c r="D25352" s="7" t="n">
        <v>0</v>
      </c>
      <c r="E25352" s="7" t="n">
        <v>0</v>
      </c>
      <c r="F25352" s="7" t="n">
        <v>1</v>
      </c>
      <c r="G25352" s="7" t="n">
        <v>84.66</v>
      </c>
    </row>
    <row r="25353" customFormat="false" ht="15" hidden="false" customHeight="false" outlineLevel="0" collapsed="false">
      <c r="A25353" s="7" t="s">
        <v>34</v>
      </c>
      <c r="B25353" s="7" t="s">
        <v>833</v>
      </c>
      <c r="C25353" s="7" t="s">
        <v>1482</v>
      </c>
      <c r="D25353" s="7" t="n">
        <v>3</v>
      </c>
      <c r="E25353" s="7" t="n">
        <v>381.09</v>
      </c>
      <c r="F25353" s="7" t="n">
        <v>1</v>
      </c>
      <c r="G25353" s="7" t="n">
        <v>114.33</v>
      </c>
    </row>
    <row r="25354" customFormat="false" ht="15" hidden="false" customHeight="false" outlineLevel="0" collapsed="false">
      <c r="A25354" s="7" t="s">
        <v>34</v>
      </c>
      <c r="B25354" s="7" t="s">
        <v>833</v>
      </c>
      <c r="C25354" s="7" t="s">
        <v>1482</v>
      </c>
      <c r="D25354" s="7" t="n">
        <v>0</v>
      </c>
      <c r="E25354" s="7" t="n">
        <v>0</v>
      </c>
      <c r="F25354" s="7" t="n">
        <v>1</v>
      </c>
      <c r="G25354" s="7" t="n">
        <v>127.04</v>
      </c>
    </row>
    <row r="25355" customFormat="false" ht="15" hidden="false" customHeight="false" outlineLevel="0" collapsed="false">
      <c r="A25355" s="7" t="s">
        <v>34</v>
      </c>
      <c r="B25355" s="7" t="s">
        <v>829</v>
      </c>
      <c r="C25355" s="7" t="s">
        <v>1482</v>
      </c>
      <c r="D25355" s="7" t="n">
        <v>1</v>
      </c>
      <c r="E25355" s="7" t="n">
        <v>127.03</v>
      </c>
      <c r="F25355" s="7" t="n">
        <v>0</v>
      </c>
      <c r="G25355" s="7" t="n">
        <v>0</v>
      </c>
    </row>
    <row r="25356" customFormat="false" ht="15" hidden="false" customHeight="false" outlineLevel="0" collapsed="false">
      <c r="A25356" s="7" t="s">
        <v>34</v>
      </c>
      <c r="B25356" s="7" t="s">
        <v>116</v>
      </c>
      <c r="C25356" s="7" t="s">
        <v>1482</v>
      </c>
      <c r="D25356" s="7" t="n">
        <v>5</v>
      </c>
      <c r="E25356" s="7" t="n">
        <v>571.64</v>
      </c>
      <c r="F25356" s="7" t="n">
        <v>6</v>
      </c>
      <c r="G25356" s="7" t="n">
        <v>736.78</v>
      </c>
    </row>
    <row r="25357" customFormat="false" ht="15" hidden="false" customHeight="false" outlineLevel="0" collapsed="false">
      <c r="A25357" s="7" t="s">
        <v>34</v>
      </c>
      <c r="B25357" s="7" t="s">
        <v>116</v>
      </c>
      <c r="C25357" s="7" t="s">
        <v>1482</v>
      </c>
      <c r="D25357" s="7" t="n">
        <v>0</v>
      </c>
      <c r="E25357" s="7" t="n">
        <v>0</v>
      </c>
      <c r="F25357" s="7" t="n">
        <v>1</v>
      </c>
      <c r="G25357" s="7" t="n">
        <v>127.03</v>
      </c>
    </row>
    <row r="25358" customFormat="false" ht="15" hidden="false" customHeight="false" outlineLevel="0" collapsed="false">
      <c r="A25358" s="7" t="s">
        <v>34</v>
      </c>
      <c r="B25358" s="7" t="s">
        <v>116</v>
      </c>
      <c r="C25358" s="7" t="s">
        <v>1482</v>
      </c>
      <c r="D25358" s="7" t="n">
        <v>0</v>
      </c>
      <c r="E25358" s="7" t="n">
        <v>0</v>
      </c>
      <c r="F25358" s="7" t="n">
        <v>1</v>
      </c>
      <c r="G25358" s="7" t="n">
        <v>107.99</v>
      </c>
    </row>
    <row r="25359" customFormat="false" ht="15" hidden="false" customHeight="false" outlineLevel="0" collapsed="false">
      <c r="A25359" s="7" t="s">
        <v>34</v>
      </c>
      <c r="B25359" s="7" t="s">
        <v>116</v>
      </c>
      <c r="C25359" s="7" t="s">
        <v>1482</v>
      </c>
      <c r="D25359" s="7" t="n">
        <v>0</v>
      </c>
      <c r="E25359" s="7" t="n">
        <v>0</v>
      </c>
      <c r="F25359" s="7" t="n">
        <v>1</v>
      </c>
      <c r="G25359" s="7" t="n">
        <v>127.04</v>
      </c>
    </row>
    <row r="25360" customFormat="false" ht="15" hidden="false" customHeight="false" outlineLevel="0" collapsed="false">
      <c r="A25360" s="7" t="s">
        <v>34</v>
      </c>
      <c r="B25360" s="7" t="s">
        <v>116</v>
      </c>
      <c r="C25360" s="7" t="s">
        <v>1482</v>
      </c>
      <c r="D25360" s="7" t="n">
        <v>0</v>
      </c>
      <c r="E25360" s="7" t="n">
        <v>0</v>
      </c>
      <c r="F25360" s="7" t="n">
        <v>1</v>
      </c>
      <c r="G25360" s="7" t="n">
        <v>127.03</v>
      </c>
    </row>
    <row r="25361" customFormat="false" ht="15" hidden="false" customHeight="false" outlineLevel="0" collapsed="false">
      <c r="A25361" s="7" t="s">
        <v>34</v>
      </c>
      <c r="B25361" s="7" t="s">
        <v>116</v>
      </c>
      <c r="C25361" s="7" t="s">
        <v>1482</v>
      </c>
      <c r="D25361" s="7" t="n">
        <v>0</v>
      </c>
      <c r="E25361" s="7" t="n">
        <v>0</v>
      </c>
      <c r="F25361" s="7" t="n">
        <v>1</v>
      </c>
      <c r="G25361" s="7" t="n">
        <v>127.04</v>
      </c>
    </row>
    <row r="25362" customFormat="false" ht="15" hidden="false" customHeight="false" outlineLevel="0" collapsed="false">
      <c r="A25362" s="7" t="s">
        <v>34</v>
      </c>
      <c r="B25362" s="7" t="s">
        <v>99</v>
      </c>
      <c r="C25362" s="7" t="s">
        <v>1482</v>
      </c>
      <c r="D25362" s="7" t="n">
        <v>4</v>
      </c>
      <c r="E25362" s="7" t="n">
        <v>454.36</v>
      </c>
      <c r="F25362" s="7" t="n">
        <v>0</v>
      </c>
      <c r="G25362" s="7" t="n">
        <v>0</v>
      </c>
    </row>
    <row r="25363" customFormat="false" ht="15" hidden="false" customHeight="false" outlineLevel="0" collapsed="false">
      <c r="A25363" s="7" t="s">
        <v>34</v>
      </c>
      <c r="B25363" s="7" t="s">
        <v>99</v>
      </c>
      <c r="C25363" s="7" t="s">
        <v>1482</v>
      </c>
      <c r="D25363" s="7" t="n">
        <v>0</v>
      </c>
      <c r="E25363" s="7" t="n">
        <v>0</v>
      </c>
      <c r="F25363" s="7" t="n">
        <v>1</v>
      </c>
      <c r="G25363" s="7" t="n">
        <v>127.04</v>
      </c>
    </row>
    <row r="25364" customFormat="false" ht="15" hidden="false" customHeight="false" outlineLevel="0" collapsed="false">
      <c r="A25364" s="7" t="s">
        <v>34</v>
      </c>
      <c r="B25364" s="7" t="s">
        <v>99</v>
      </c>
      <c r="C25364" s="7" t="s">
        <v>1482</v>
      </c>
      <c r="D25364" s="7" t="n">
        <v>0</v>
      </c>
      <c r="E25364" s="7" t="n">
        <v>0</v>
      </c>
      <c r="F25364" s="7" t="n">
        <v>1</v>
      </c>
      <c r="G25364" s="7" t="n">
        <v>127.03</v>
      </c>
    </row>
    <row r="25365" customFormat="false" ht="15" hidden="false" customHeight="false" outlineLevel="0" collapsed="false">
      <c r="A25365" s="7" t="s">
        <v>34</v>
      </c>
      <c r="B25365" s="7" t="s">
        <v>99</v>
      </c>
      <c r="C25365" s="7" t="s">
        <v>1482</v>
      </c>
      <c r="D25365" s="7" t="n">
        <v>0</v>
      </c>
      <c r="E25365" s="7" t="n">
        <v>0</v>
      </c>
      <c r="F25365" s="7" t="n">
        <v>1</v>
      </c>
      <c r="G25365" s="7" t="n">
        <v>127.04</v>
      </c>
    </row>
    <row r="25366" customFormat="false" ht="15" hidden="false" customHeight="false" outlineLevel="0" collapsed="false">
      <c r="A25366" s="7" t="s">
        <v>34</v>
      </c>
      <c r="B25366" s="7" t="s">
        <v>99</v>
      </c>
      <c r="C25366" s="7" t="s">
        <v>1482</v>
      </c>
      <c r="D25366" s="7" t="n">
        <v>4</v>
      </c>
      <c r="E25366" s="7" t="n">
        <v>489.07</v>
      </c>
      <c r="F25366" s="7" t="n">
        <v>6</v>
      </c>
      <c r="G25366" s="7" t="n">
        <v>736.78</v>
      </c>
    </row>
    <row r="25367" customFormat="false" ht="15" hidden="false" customHeight="false" outlineLevel="0" collapsed="false">
      <c r="A25367" s="7" t="s">
        <v>34</v>
      </c>
      <c r="B25367" s="7" t="s">
        <v>99</v>
      </c>
      <c r="C25367" s="7" t="s">
        <v>1482</v>
      </c>
      <c r="D25367" s="7" t="n">
        <v>0</v>
      </c>
      <c r="E25367" s="7" t="n">
        <v>0</v>
      </c>
      <c r="F25367" s="7" t="n">
        <v>1</v>
      </c>
      <c r="G25367" s="7" t="n">
        <v>127.04</v>
      </c>
    </row>
    <row r="25368" customFormat="false" ht="15" hidden="false" customHeight="false" outlineLevel="0" collapsed="false">
      <c r="A25368" s="7" t="s">
        <v>34</v>
      </c>
      <c r="B25368" s="7" t="s">
        <v>991</v>
      </c>
      <c r="C25368" s="7" t="s">
        <v>1482</v>
      </c>
      <c r="D25368" s="7" t="n">
        <v>3</v>
      </c>
      <c r="E25368" s="7" t="n">
        <v>336.63</v>
      </c>
      <c r="F25368" s="7" t="n">
        <v>0</v>
      </c>
      <c r="G25368" s="7" t="n">
        <v>0</v>
      </c>
    </row>
    <row r="25369" customFormat="false" ht="15" hidden="false" customHeight="false" outlineLevel="0" collapsed="false">
      <c r="A25369" s="7" t="s">
        <v>34</v>
      </c>
      <c r="B25369" s="7" t="s">
        <v>857</v>
      </c>
      <c r="C25369" s="7" t="s">
        <v>1482</v>
      </c>
      <c r="D25369" s="7" t="n">
        <v>0</v>
      </c>
      <c r="E25369" s="7" t="n">
        <v>0</v>
      </c>
      <c r="F25369" s="7" t="n">
        <v>2</v>
      </c>
      <c r="G25369" s="7" t="n">
        <v>228.66</v>
      </c>
    </row>
    <row r="25370" customFormat="false" ht="15" hidden="false" customHeight="false" outlineLevel="0" collapsed="false">
      <c r="A25370" s="7" t="s">
        <v>34</v>
      </c>
      <c r="B25370" s="7" t="s">
        <v>857</v>
      </c>
      <c r="C25370" s="7" t="s">
        <v>1482</v>
      </c>
      <c r="D25370" s="7" t="n">
        <v>2</v>
      </c>
      <c r="E25370" s="7" t="n">
        <v>228.65</v>
      </c>
      <c r="F25370" s="7" t="n">
        <v>0</v>
      </c>
      <c r="G25370" s="7" t="n">
        <v>0</v>
      </c>
    </row>
    <row r="25371" customFormat="false" ht="15" hidden="false" customHeight="false" outlineLevel="0" collapsed="false">
      <c r="A25371" s="7" t="s">
        <v>34</v>
      </c>
      <c r="B25371" s="7" t="s">
        <v>252</v>
      </c>
      <c r="C25371" s="7" t="s">
        <v>1482</v>
      </c>
      <c r="D25371" s="7" t="n">
        <v>0</v>
      </c>
      <c r="E25371" s="7" t="n">
        <v>0</v>
      </c>
      <c r="F25371" s="7" t="n">
        <v>1</v>
      </c>
      <c r="G25371" s="7" t="n">
        <v>127.04</v>
      </c>
    </row>
    <row r="25372" customFormat="false" ht="15" hidden="false" customHeight="false" outlineLevel="0" collapsed="false">
      <c r="A25372" s="7" t="s">
        <v>34</v>
      </c>
      <c r="B25372" s="7" t="s">
        <v>252</v>
      </c>
      <c r="C25372" s="7" t="s">
        <v>1482</v>
      </c>
      <c r="D25372" s="7" t="n">
        <v>0</v>
      </c>
      <c r="E25372" s="7" t="n">
        <v>0</v>
      </c>
      <c r="F25372" s="7" t="n">
        <v>1</v>
      </c>
      <c r="G25372" s="7" t="n">
        <v>127.03</v>
      </c>
    </row>
    <row r="25373" customFormat="false" ht="15" hidden="false" customHeight="false" outlineLevel="0" collapsed="false">
      <c r="A25373" s="7" t="s">
        <v>34</v>
      </c>
      <c r="B25373" s="7" t="s">
        <v>252</v>
      </c>
      <c r="C25373" s="7" t="s">
        <v>1482</v>
      </c>
      <c r="D25373" s="7" t="n">
        <v>1</v>
      </c>
      <c r="E25373" s="7" t="n">
        <v>127.03</v>
      </c>
      <c r="F25373" s="7" t="n">
        <v>1</v>
      </c>
      <c r="G25373" s="7" t="n">
        <v>127.03</v>
      </c>
    </row>
    <row r="25374" customFormat="false" ht="15" hidden="false" customHeight="false" outlineLevel="0" collapsed="false">
      <c r="A25374" s="7" t="s">
        <v>34</v>
      </c>
      <c r="B25374" s="7" t="s">
        <v>208</v>
      </c>
      <c r="C25374" s="7" t="s">
        <v>1482</v>
      </c>
      <c r="D25374" s="7" t="n">
        <v>2</v>
      </c>
      <c r="E25374" s="7" t="n">
        <v>227.18</v>
      </c>
      <c r="F25374" s="7" t="n">
        <v>0</v>
      </c>
      <c r="G25374" s="7" t="n">
        <v>0</v>
      </c>
    </row>
    <row r="25375" customFormat="false" ht="15" hidden="false" customHeight="false" outlineLevel="0" collapsed="false">
      <c r="A25375" s="7" t="s">
        <v>34</v>
      </c>
      <c r="B25375" s="7" t="s">
        <v>208</v>
      </c>
      <c r="C25375" s="7" t="s">
        <v>1482</v>
      </c>
      <c r="D25375" s="7" t="n">
        <v>0</v>
      </c>
      <c r="E25375" s="7" t="n">
        <v>0</v>
      </c>
      <c r="F25375" s="7" t="n">
        <v>2</v>
      </c>
      <c r="G25375" s="7" t="n">
        <v>254.07</v>
      </c>
    </row>
    <row r="25376" customFormat="false" ht="15" hidden="false" customHeight="false" outlineLevel="0" collapsed="false">
      <c r="A25376" s="7" t="s">
        <v>34</v>
      </c>
      <c r="B25376" s="7" t="s">
        <v>208</v>
      </c>
      <c r="C25376" s="7" t="s">
        <v>1482</v>
      </c>
      <c r="D25376" s="7" t="n">
        <v>0</v>
      </c>
      <c r="E25376" s="7" t="n">
        <v>0</v>
      </c>
      <c r="F25376" s="7" t="n">
        <v>1</v>
      </c>
      <c r="G25376" s="7" t="n">
        <v>114.34</v>
      </c>
    </row>
    <row r="25377" customFormat="false" ht="15" hidden="false" customHeight="false" outlineLevel="0" collapsed="false">
      <c r="A25377" s="7" t="s">
        <v>34</v>
      </c>
      <c r="B25377" s="7" t="s">
        <v>208</v>
      </c>
      <c r="C25377" s="7" t="s">
        <v>1482</v>
      </c>
      <c r="D25377" s="7" t="n">
        <v>0</v>
      </c>
      <c r="E25377" s="7" t="n">
        <v>0</v>
      </c>
      <c r="F25377" s="7" t="n">
        <v>1</v>
      </c>
      <c r="G25377" s="7" t="n">
        <v>127.04</v>
      </c>
    </row>
    <row r="25378" customFormat="false" ht="15" hidden="false" customHeight="false" outlineLevel="0" collapsed="false">
      <c r="A25378" s="7" t="s">
        <v>34</v>
      </c>
      <c r="B25378" s="7" t="s">
        <v>208</v>
      </c>
      <c r="C25378" s="7" t="s">
        <v>1482</v>
      </c>
      <c r="D25378" s="7" t="n">
        <v>0</v>
      </c>
      <c r="E25378" s="7" t="n">
        <v>0</v>
      </c>
      <c r="F25378" s="7" t="n">
        <v>1</v>
      </c>
      <c r="G25378" s="7" t="n">
        <v>127.03</v>
      </c>
    </row>
    <row r="25379" customFormat="false" ht="15" hidden="false" customHeight="false" outlineLevel="0" collapsed="false">
      <c r="A25379" s="7" t="s">
        <v>34</v>
      </c>
      <c r="B25379" s="7" t="s">
        <v>208</v>
      </c>
      <c r="C25379" s="7" t="s">
        <v>1482</v>
      </c>
      <c r="D25379" s="7" t="n">
        <v>5</v>
      </c>
      <c r="E25379" s="7" t="n">
        <v>609.74</v>
      </c>
      <c r="F25379" s="7" t="n">
        <v>5</v>
      </c>
      <c r="G25379" s="7" t="n">
        <v>597.05</v>
      </c>
    </row>
    <row r="25380" customFormat="false" ht="15" hidden="false" customHeight="false" outlineLevel="0" collapsed="false">
      <c r="A25380" s="7" t="s">
        <v>34</v>
      </c>
      <c r="B25380" s="7" t="s">
        <v>208</v>
      </c>
      <c r="C25380" s="7" t="s">
        <v>1482</v>
      </c>
      <c r="D25380" s="7" t="n">
        <v>0</v>
      </c>
      <c r="E25380" s="7" t="n">
        <v>0</v>
      </c>
      <c r="F25380" s="7" t="n">
        <v>2</v>
      </c>
      <c r="G25380" s="7" t="n">
        <v>254.07</v>
      </c>
    </row>
    <row r="25381" customFormat="false" ht="15" hidden="false" customHeight="false" outlineLevel="0" collapsed="false">
      <c r="A25381" s="7" t="s">
        <v>34</v>
      </c>
      <c r="B25381" s="7" t="s">
        <v>208</v>
      </c>
      <c r="C25381" s="7" t="s">
        <v>1482</v>
      </c>
      <c r="D25381" s="7" t="n">
        <v>0</v>
      </c>
      <c r="E25381" s="7" t="n">
        <v>0</v>
      </c>
      <c r="F25381" s="7" t="n">
        <v>1</v>
      </c>
      <c r="G25381" s="7" t="n">
        <v>114.33</v>
      </c>
    </row>
    <row r="25382" customFormat="false" ht="15" hidden="false" customHeight="false" outlineLevel="0" collapsed="false">
      <c r="A25382" s="7" t="s">
        <v>34</v>
      </c>
      <c r="B25382" s="7" t="s">
        <v>208</v>
      </c>
      <c r="C25382" s="7" t="s">
        <v>1482</v>
      </c>
      <c r="D25382" s="7" t="n">
        <v>0</v>
      </c>
      <c r="E25382" s="7" t="n">
        <v>0</v>
      </c>
      <c r="F25382" s="7" t="n">
        <v>1</v>
      </c>
      <c r="G25382" s="7" t="n">
        <v>114.33</v>
      </c>
    </row>
    <row r="25383" customFormat="false" ht="15" hidden="false" customHeight="false" outlineLevel="0" collapsed="false">
      <c r="A25383" s="7" t="s">
        <v>34</v>
      </c>
      <c r="B25383" s="7" t="s">
        <v>514</v>
      </c>
      <c r="C25383" s="7" t="s">
        <v>1483</v>
      </c>
      <c r="D25383" s="7" t="n">
        <v>0</v>
      </c>
      <c r="E25383" s="7" t="n">
        <v>0</v>
      </c>
      <c r="F25383" s="7" t="n">
        <v>1</v>
      </c>
      <c r="G25383" s="7" t="n">
        <v>254.16</v>
      </c>
    </row>
    <row r="25384" customFormat="false" ht="15" hidden="false" customHeight="false" outlineLevel="0" collapsed="false">
      <c r="A25384" s="7" t="s">
        <v>34</v>
      </c>
      <c r="B25384" s="7" t="s">
        <v>514</v>
      </c>
      <c r="C25384" s="7" t="s">
        <v>1483</v>
      </c>
      <c r="D25384" s="7" t="n">
        <v>0</v>
      </c>
      <c r="E25384" s="7" t="n">
        <v>0</v>
      </c>
      <c r="F25384" s="7" t="n">
        <v>1</v>
      </c>
      <c r="G25384" s="7" t="n">
        <v>254.16</v>
      </c>
    </row>
    <row r="25385" customFormat="false" ht="15" hidden="false" customHeight="false" outlineLevel="0" collapsed="false">
      <c r="A25385" s="7" t="s">
        <v>34</v>
      </c>
      <c r="B25385" s="7" t="s">
        <v>514</v>
      </c>
      <c r="C25385" s="7" t="s">
        <v>1483</v>
      </c>
      <c r="D25385" s="7" t="n">
        <v>6</v>
      </c>
      <c r="E25385" s="7" t="n">
        <v>1524.9</v>
      </c>
      <c r="F25385" s="7" t="n">
        <v>5</v>
      </c>
      <c r="G25385" s="7" t="n">
        <v>1245.33</v>
      </c>
    </row>
    <row r="25386" customFormat="false" ht="15" hidden="false" customHeight="false" outlineLevel="0" collapsed="false">
      <c r="A25386" s="7" t="s">
        <v>34</v>
      </c>
      <c r="B25386" s="7" t="s">
        <v>514</v>
      </c>
      <c r="C25386" s="7" t="s">
        <v>1483</v>
      </c>
      <c r="D25386" s="7" t="n">
        <v>0</v>
      </c>
      <c r="E25386" s="7" t="n">
        <v>0</v>
      </c>
      <c r="F25386" s="7" t="n">
        <v>1</v>
      </c>
      <c r="G25386" s="7" t="n">
        <v>228.73</v>
      </c>
    </row>
    <row r="25387" customFormat="false" ht="15" hidden="false" customHeight="false" outlineLevel="0" collapsed="false">
      <c r="A25387" s="7" t="s">
        <v>34</v>
      </c>
      <c r="B25387" s="7" t="s">
        <v>514</v>
      </c>
      <c r="C25387" s="7" t="s">
        <v>1483</v>
      </c>
      <c r="D25387" s="7" t="n">
        <v>1</v>
      </c>
      <c r="E25387" s="7" t="n">
        <v>210.98</v>
      </c>
      <c r="F25387" s="7" t="n">
        <v>0</v>
      </c>
      <c r="G25387" s="7" t="n">
        <v>0</v>
      </c>
    </row>
    <row r="25388" customFormat="false" ht="15" hidden="false" customHeight="false" outlineLevel="0" collapsed="false">
      <c r="A25388" s="7" t="s">
        <v>34</v>
      </c>
      <c r="B25388" s="7" t="s">
        <v>514</v>
      </c>
      <c r="C25388" s="7" t="s">
        <v>1483</v>
      </c>
      <c r="D25388" s="7" t="n">
        <v>0</v>
      </c>
      <c r="E25388" s="7" t="n">
        <v>0</v>
      </c>
      <c r="F25388" s="7" t="n">
        <v>2</v>
      </c>
      <c r="G25388" s="7" t="n">
        <v>457.48</v>
      </c>
    </row>
    <row r="25389" customFormat="false" ht="15" hidden="false" customHeight="false" outlineLevel="0" collapsed="false">
      <c r="A25389" s="7" t="s">
        <v>34</v>
      </c>
      <c r="B25389" s="7" t="s">
        <v>514</v>
      </c>
      <c r="C25389" s="7" t="s">
        <v>1483</v>
      </c>
      <c r="D25389" s="7" t="n">
        <v>0</v>
      </c>
      <c r="E25389" s="7" t="n">
        <v>0</v>
      </c>
      <c r="F25389" s="7" t="n">
        <v>1</v>
      </c>
      <c r="G25389" s="7" t="n">
        <v>254.15</v>
      </c>
    </row>
    <row r="25390" customFormat="false" ht="15" hidden="false" customHeight="false" outlineLevel="0" collapsed="false">
      <c r="A25390" s="7" t="s">
        <v>34</v>
      </c>
      <c r="B25390" s="7" t="s">
        <v>514</v>
      </c>
      <c r="C25390" s="7" t="s">
        <v>1483</v>
      </c>
      <c r="D25390" s="7" t="n">
        <v>0</v>
      </c>
      <c r="E25390" s="7" t="n">
        <v>0</v>
      </c>
      <c r="F25390" s="7" t="n">
        <v>1</v>
      </c>
      <c r="G25390" s="7" t="n">
        <v>254.16</v>
      </c>
    </row>
    <row r="25391" customFormat="false" ht="15" hidden="false" customHeight="false" outlineLevel="0" collapsed="false">
      <c r="A25391" s="7" t="s">
        <v>34</v>
      </c>
      <c r="B25391" s="7" t="s">
        <v>514</v>
      </c>
      <c r="C25391" s="7" t="s">
        <v>1483</v>
      </c>
      <c r="D25391" s="7" t="n">
        <v>0</v>
      </c>
      <c r="E25391" s="7" t="n">
        <v>0</v>
      </c>
      <c r="F25391" s="7" t="n">
        <v>2</v>
      </c>
      <c r="G25391" s="7" t="n">
        <v>457.48</v>
      </c>
    </row>
    <row r="25392" customFormat="false" ht="15" hidden="false" customHeight="false" outlineLevel="0" collapsed="false">
      <c r="A25392" s="7" t="s">
        <v>34</v>
      </c>
      <c r="B25392" s="7" t="s">
        <v>514</v>
      </c>
      <c r="C25392" s="7" t="s">
        <v>1483</v>
      </c>
      <c r="D25392" s="7" t="n">
        <v>0</v>
      </c>
      <c r="E25392" s="7" t="n">
        <v>0</v>
      </c>
      <c r="F25392" s="7" t="n">
        <v>1</v>
      </c>
      <c r="G25392" s="7" t="n">
        <v>254.15</v>
      </c>
    </row>
    <row r="25393" customFormat="false" ht="15" hidden="false" customHeight="false" outlineLevel="0" collapsed="false">
      <c r="A25393" s="7" t="s">
        <v>34</v>
      </c>
      <c r="B25393" s="7" t="s">
        <v>514</v>
      </c>
      <c r="C25393" s="7" t="s">
        <v>1483</v>
      </c>
      <c r="D25393" s="7" t="n">
        <v>0</v>
      </c>
      <c r="E25393" s="7" t="n">
        <v>0</v>
      </c>
      <c r="F25393" s="7" t="n">
        <v>1</v>
      </c>
      <c r="G25393" s="7" t="n">
        <v>228.74</v>
      </c>
    </row>
    <row r="25394" customFormat="false" ht="15" hidden="false" customHeight="false" outlineLevel="0" collapsed="false">
      <c r="A25394" s="7" t="s">
        <v>34</v>
      </c>
      <c r="B25394" s="7" t="s">
        <v>514</v>
      </c>
      <c r="C25394" s="7" t="s">
        <v>1483</v>
      </c>
      <c r="D25394" s="7" t="n">
        <v>0</v>
      </c>
      <c r="E25394" s="7" t="n">
        <v>0</v>
      </c>
      <c r="F25394" s="7" t="n">
        <v>1</v>
      </c>
      <c r="G25394" s="7" t="n">
        <v>254.15</v>
      </c>
    </row>
    <row r="25395" customFormat="false" ht="15" hidden="false" customHeight="false" outlineLevel="0" collapsed="false">
      <c r="A25395" s="7" t="s">
        <v>34</v>
      </c>
      <c r="B25395" s="7" t="s">
        <v>514</v>
      </c>
      <c r="C25395" s="7" t="s">
        <v>1483</v>
      </c>
      <c r="D25395" s="7" t="n">
        <v>0</v>
      </c>
      <c r="E25395" s="7" t="n">
        <v>0</v>
      </c>
      <c r="F25395" s="7" t="n">
        <v>1</v>
      </c>
      <c r="G25395" s="7" t="n">
        <v>254.15</v>
      </c>
    </row>
    <row r="25396" customFormat="false" ht="15" hidden="false" customHeight="false" outlineLevel="0" collapsed="false">
      <c r="A25396" s="7" t="s">
        <v>34</v>
      </c>
      <c r="B25396" s="7" t="s">
        <v>462</v>
      </c>
      <c r="C25396" s="7" t="s">
        <v>1483</v>
      </c>
      <c r="D25396" s="7" t="n">
        <v>0</v>
      </c>
      <c r="E25396" s="7" t="n">
        <v>0</v>
      </c>
      <c r="F25396" s="7" t="n">
        <v>1</v>
      </c>
      <c r="G25396" s="7" t="n">
        <v>254.16</v>
      </c>
    </row>
    <row r="25397" customFormat="false" ht="15" hidden="false" customHeight="false" outlineLevel="0" collapsed="false">
      <c r="A25397" s="7" t="s">
        <v>34</v>
      </c>
      <c r="B25397" s="7" t="s">
        <v>462</v>
      </c>
      <c r="C25397" s="7" t="s">
        <v>1483</v>
      </c>
      <c r="D25397" s="7" t="n">
        <v>2</v>
      </c>
      <c r="E25397" s="7" t="n">
        <v>508.3</v>
      </c>
      <c r="F25397" s="7" t="n">
        <v>4</v>
      </c>
      <c r="G25397" s="7" t="n">
        <v>991.18</v>
      </c>
    </row>
    <row r="25398" customFormat="false" ht="15" hidden="false" customHeight="false" outlineLevel="0" collapsed="false">
      <c r="A25398" s="7" t="s">
        <v>34</v>
      </c>
      <c r="B25398" s="7" t="s">
        <v>462</v>
      </c>
      <c r="C25398" s="7" t="s">
        <v>1483</v>
      </c>
      <c r="D25398" s="7" t="n">
        <v>0</v>
      </c>
      <c r="E25398" s="7" t="n">
        <v>0</v>
      </c>
      <c r="F25398" s="7" t="n">
        <v>1</v>
      </c>
      <c r="G25398" s="7" t="n">
        <v>228.74</v>
      </c>
    </row>
    <row r="25399" customFormat="false" ht="15" hidden="false" customHeight="false" outlineLevel="0" collapsed="false">
      <c r="A25399" s="7" t="s">
        <v>34</v>
      </c>
      <c r="B25399" s="7" t="s">
        <v>462</v>
      </c>
      <c r="C25399" s="7" t="s">
        <v>1483</v>
      </c>
      <c r="D25399" s="7" t="n">
        <v>0</v>
      </c>
      <c r="E25399" s="7" t="n">
        <v>0</v>
      </c>
      <c r="F25399" s="7" t="n">
        <v>1</v>
      </c>
      <c r="G25399" s="7" t="n">
        <v>254.15</v>
      </c>
    </row>
    <row r="25400" customFormat="false" ht="15" hidden="false" customHeight="false" outlineLevel="0" collapsed="false">
      <c r="A25400" s="7" t="s">
        <v>34</v>
      </c>
      <c r="B25400" s="7" t="s">
        <v>462</v>
      </c>
      <c r="C25400" s="7" t="s">
        <v>1483</v>
      </c>
      <c r="D25400" s="7" t="n">
        <v>0</v>
      </c>
      <c r="E25400" s="7" t="n">
        <v>0</v>
      </c>
      <c r="F25400" s="7" t="n">
        <v>1</v>
      </c>
      <c r="G25400" s="7" t="n">
        <v>254.16</v>
      </c>
    </row>
    <row r="25401" customFormat="false" ht="15" hidden="false" customHeight="false" outlineLevel="0" collapsed="false">
      <c r="A25401" s="7" t="s">
        <v>34</v>
      </c>
      <c r="B25401" s="7" t="s">
        <v>462</v>
      </c>
      <c r="C25401" s="7" t="s">
        <v>1483</v>
      </c>
      <c r="D25401" s="7" t="n">
        <v>0</v>
      </c>
      <c r="E25401" s="7" t="n">
        <v>0</v>
      </c>
      <c r="F25401" s="7" t="n">
        <v>1</v>
      </c>
      <c r="G25401" s="7" t="n">
        <v>254.15</v>
      </c>
    </row>
    <row r="25402" customFormat="false" ht="15" hidden="false" customHeight="false" outlineLevel="0" collapsed="false">
      <c r="A25402" s="7" t="s">
        <v>34</v>
      </c>
      <c r="B25402" s="7" t="s">
        <v>848</v>
      </c>
      <c r="C25402" s="7" t="s">
        <v>1483</v>
      </c>
      <c r="D25402" s="7" t="n">
        <v>2</v>
      </c>
      <c r="E25402" s="7" t="n">
        <v>508.3</v>
      </c>
      <c r="F25402" s="7" t="n">
        <v>3</v>
      </c>
      <c r="G25402" s="7" t="n">
        <v>737.03</v>
      </c>
    </row>
    <row r="25403" customFormat="false" ht="15" hidden="false" customHeight="false" outlineLevel="0" collapsed="false">
      <c r="A25403" s="7" t="s">
        <v>34</v>
      </c>
      <c r="B25403" s="7" t="s">
        <v>848</v>
      </c>
      <c r="C25403" s="7" t="s">
        <v>1483</v>
      </c>
      <c r="D25403" s="7" t="n">
        <v>0</v>
      </c>
      <c r="E25403" s="7" t="n">
        <v>0</v>
      </c>
      <c r="F25403" s="7" t="n">
        <v>1</v>
      </c>
      <c r="G25403" s="7" t="n">
        <v>254.16</v>
      </c>
    </row>
    <row r="25404" customFormat="false" ht="15" hidden="false" customHeight="false" outlineLevel="0" collapsed="false">
      <c r="A25404" s="7" t="s">
        <v>34</v>
      </c>
      <c r="B25404" s="7" t="s">
        <v>848</v>
      </c>
      <c r="C25404" s="7" t="s">
        <v>1483</v>
      </c>
      <c r="D25404" s="7" t="n">
        <v>0</v>
      </c>
      <c r="E25404" s="7" t="n">
        <v>0</v>
      </c>
      <c r="F25404" s="7" t="n">
        <v>1</v>
      </c>
      <c r="G25404" s="7" t="n">
        <v>254.15</v>
      </c>
    </row>
    <row r="25405" customFormat="false" ht="15" hidden="false" customHeight="false" outlineLevel="0" collapsed="false">
      <c r="A25405" s="7" t="s">
        <v>34</v>
      </c>
      <c r="B25405" s="7" t="s">
        <v>705</v>
      </c>
      <c r="C25405" s="7" t="s">
        <v>1483</v>
      </c>
      <c r="D25405" s="7" t="n">
        <v>0</v>
      </c>
      <c r="E25405" s="7" t="n">
        <v>0</v>
      </c>
      <c r="F25405" s="7" t="n">
        <v>1</v>
      </c>
      <c r="G25405" s="7" t="n">
        <v>254.16</v>
      </c>
    </row>
    <row r="25406" customFormat="false" ht="15" hidden="false" customHeight="false" outlineLevel="0" collapsed="false">
      <c r="A25406" s="7" t="s">
        <v>34</v>
      </c>
      <c r="B25406" s="7" t="s">
        <v>705</v>
      </c>
      <c r="C25406" s="7" t="s">
        <v>1483</v>
      </c>
      <c r="D25406" s="7" t="n">
        <v>0</v>
      </c>
      <c r="E25406" s="7" t="n">
        <v>0</v>
      </c>
      <c r="F25406" s="7" t="n">
        <v>1</v>
      </c>
      <c r="G25406" s="7" t="n">
        <v>254.15</v>
      </c>
    </row>
    <row r="25407" customFormat="false" ht="15" hidden="false" customHeight="false" outlineLevel="0" collapsed="false">
      <c r="A25407" s="7" t="s">
        <v>34</v>
      </c>
      <c r="B25407" s="7" t="s">
        <v>705</v>
      </c>
      <c r="C25407" s="7" t="s">
        <v>1483</v>
      </c>
      <c r="D25407" s="7" t="n">
        <v>4</v>
      </c>
      <c r="E25407" s="7" t="n">
        <v>927.65</v>
      </c>
      <c r="F25407" s="7" t="n">
        <v>1</v>
      </c>
      <c r="G25407" s="7" t="n">
        <v>254.15</v>
      </c>
    </row>
    <row r="25408" customFormat="false" ht="15" hidden="false" customHeight="false" outlineLevel="0" collapsed="false">
      <c r="A25408" s="7" t="s">
        <v>34</v>
      </c>
      <c r="B25408" s="7" t="s">
        <v>705</v>
      </c>
      <c r="C25408" s="7" t="s">
        <v>1483</v>
      </c>
      <c r="D25408" s="7" t="n">
        <v>0</v>
      </c>
      <c r="E25408" s="7" t="n">
        <v>0</v>
      </c>
      <c r="F25408" s="7" t="n">
        <v>1</v>
      </c>
      <c r="G25408" s="7" t="n">
        <v>254.15</v>
      </c>
    </row>
    <row r="25409" customFormat="false" ht="15" hidden="false" customHeight="false" outlineLevel="0" collapsed="false">
      <c r="A25409" s="7" t="s">
        <v>34</v>
      </c>
      <c r="B25409" s="7" t="s">
        <v>558</v>
      </c>
      <c r="C25409" s="7" t="s">
        <v>1483</v>
      </c>
      <c r="D25409" s="7" t="n">
        <v>4</v>
      </c>
      <c r="E25409" s="7" t="n">
        <v>927.65</v>
      </c>
      <c r="F25409" s="7" t="n">
        <v>3</v>
      </c>
      <c r="G25409" s="7" t="n">
        <v>762.45</v>
      </c>
    </row>
    <row r="25410" customFormat="false" ht="15" hidden="false" customHeight="false" outlineLevel="0" collapsed="false">
      <c r="A25410" s="7" t="s">
        <v>34</v>
      </c>
      <c r="B25410" s="7" t="s">
        <v>558</v>
      </c>
      <c r="C25410" s="7" t="s">
        <v>1483</v>
      </c>
      <c r="D25410" s="7" t="n">
        <v>1</v>
      </c>
      <c r="E25410" s="7" t="n">
        <v>210.99</v>
      </c>
      <c r="F25410" s="7" t="n">
        <v>0</v>
      </c>
      <c r="G25410" s="7" t="n">
        <v>0</v>
      </c>
    </row>
    <row r="25411" customFormat="false" ht="15" hidden="false" customHeight="false" outlineLevel="0" collapsed="false">
      <c r="A25411" s="7" t="s">
        <v>34</v>
      </c>
      <c r="B25411" s="7" t="s">
        <v>505</v>
      </c>
      <c r="C25411" s="7" t="s">
        <v>1484</v>
      </c>
      <c r="D25411" s="7" t="n">
        <v>7</v>
      </c>
      <c r="E25411" s="7" t="n">
        <v>817.7</v>
      </c>
      <c r="F25411" s="7" t="n">
        <v>0</v>
      </c>
      <c r="G25411" s="7" t="n">
        <v>0</v>
      </c>
    </row>
    <row r="25412" customFormat="false" ht="15" hidden="false" customHeight="false" outlineLevel="0" collapsed="false">
      <c r="A25412" s="7" t="s">
        <v>34</v>
      </c>
      <c r="B25412" s="7" t="s">
        <v>505</v>
      </c>
      <c r="C25412" s="7" t="s">
        <v>1484</v>
      </c>
      <c r="D25412" s="7" t="n">
        <v>0</v>
      </c>
      <c r="E25412" s="7" t="n">
        <v>0</v>
      </c>
      <c r="F25412" s="7" t="n">
        <v>1</v>
      </c>
      <c r="G25412" s="7" t="n">
        <v>120.26</v>
      </c>
    </row>
    <row r="25413" customFormat="false" ht="15" hidden="false" customHeight="false" outlineLevel="0" collapsed="false">
      <c r="A25413" s="7" t="s">
        <v>34</v>
      </c>
      <c r="B25413" s="7" t="s">
        <v>505</v>
      </c>
      <c r="C25413" s="7" t="s">
        <v>1484</v>
      </c>
      <c r="D25413" s="7" t="n">
        <v>-1</v>
      </c>
      <c r="E25413" s="7" t="n">
        <v>-0.01</v>
      </c>
      <c r="F25413" s="7" t="n">
        <v>0</v>
      </c>
      <c r="G25413" s="7" t="n">
        <v>0</v>
      </c>
    </row>
    <row r="25414" customFormat="false" ht="15" hidden="false" customHeight="false" outlineLevel="0" collapsed="false">
      <c r="A25414" s="7" t="s">
        <v>34</v>
      </c>
      <c r="B25414" s="7" t="s">
        <v>612</v>
      </c>
      <c r="C25414" s="7" t="s">
        <v>1484</v>
      </c>
      <c r="D25414" s="7" t="n">
        <v>5</v>
      </c>
      <c r="E25414" s="7" t="n">
        <v>577.2</v>
      </c>
      <c r="F25414" s="7" t="n">
        <v>0</v>
      </c>
      <c r="G25414" s="7" t="n">
        <v>0</v>
      </c>
    </row>
    <row r="25415" customFormat="false" ht="15" hidden="false" customHeight="false" outlineLevel="0" collapsed="false">
      <c r="A25415" s="7" t="s">
        <v>34</v>
      </c>
      <c r="B25415" s="7" t="s">
        <v>611</v>
      </c>
      <c r="C25415" s="7" t="s">
        <v>1484</v>
      </c>
      <c r="D25415" s="7" t="n">
        <v>2</v>
      </c>
      <c r="E25415" s="7" t="n">
        <v>204.42</v>
      </c>
      <c r="F25415" s="7" t="n">
        <v>0</v>
      </c>
      <c r="G25415" s="7" t="n">
        <v>0</v>
      </c>
    </row>
    <row r="25416" customFormat="false" ht="15" hidden="false" customHeight="false" outlineLevel="0" collapsed="false">
      <c r="A25416" s="7" t="s">
        <v>34</v>
      </c>
      <c r="B25416" s="7" t="s">
        <v>611</v>
      </c>
      <c r="C25416" s="7" t="s">
        <v>1484</v>
      </c>
      <c r="D25416" s="7" t="n">
        <v>0</v>
      </c>
      <c r="E25416" s="7" t="n">
        <v>0</v>
      </c>
      <c r="F25416" s="7" t="n">
        <v>1</v>
      </c>
      <c r="G25416" s="7" t="n">
        <v>120.25</v>
      </c>
    </row>
    <row r="25417" customFormat="false" ht="15" hidden="false" customHeight="false" outlineLevel="0" collapsed="false">
      <c r="A25417" s="7" t="s">
        <v>34</v>
      </c>
      <c r="B25417" s="7" t="s">
        <v>1093</v>
      </c>
      <c r="C25417" s="7" t="s">
        <v>1484</v>
      </c>
      <c r="D25417" s="7" t="n">
        <v>2</v>
      </c>
      <c r="E25417" s="7" t="n">
        <v>240.5</v>
      </c>
      <c r="F25417" s="7" t="n">
        <v>0</v>
      </c>
      <c r="G25417" s="7" t="n">
        <v>0</v>
      </c>
    </row>
    <row r="25418" customFormat="false" ht="15" hidden="false" customHeight="false" outlineLevel="0" collapsed="false">
      <c r="A25418" s="7" t="s">
        <v>34</v>
      </c>
      <c r="B25418" s="7" t="s">
        <v>1093</v>
      </c>
      <c r="C25418" s="7" t="s">
        <v>1484</v>
      </c>
      <c r="D25418" s="7" t="n">
        <v>0</v>
      </c>
      <c r="E25418" s="7" t="n">
        <v>0</v>
      </c>
      <c r="F25418" s="7" t="n">
        <v>1</v>
      </c>
      <c r="G25418" s="7" t="n">
        <v>120.25</v>
      </c>
    </row>
    <row r="25419" customFormat="false" ht="15" hidden="false" customHeight="false" outlineLevel="0" collapsed="false">
      <c r="A25419" s="7" t="s">
        <v>34</v>
      </c>
      <c r="B25419" s="7" t="s">
        <v>568</v>
      </c>
      <c r="C25419" s="7" t="s">
        <v>1485</v>
      </c>
      <c r="D25419" s="7" t="n">
        <v>0</v>
      </c>
      <c r="E25419" s="7" t="n">
        <v>0</v>
      </c>
      <c r="F25419" s="7" t="n">
        <v>1</v>
      </c>
      <c r="G25419" s="7" t="n">
        <v>194.83</v>
      </c>
    </row>
    <row r="25420" customFormat="false" ht="15" hidden="false" customHeight="false" outlineLevel="0" collapsed="false">
      <c r="A25420" s="7" t="s">
        <v>34</v>
      </c>
      <c r="B25420" s="7" t="s">
        <v>568</v>
      </c>
      <c r="C25420" s="7" t="s">
        <v>1485</v>
      </c>
      <c r="D25420" s="7" t="n">
        <v>0</v>
      </c>
      <c r="E25420" s="7" t="n">
        <v>0</v>
      </c>
      <c r="F25420" s="7" t="n">
        <v>3</v>
      </c>
      <c r="G25420" s="7" t="n">
        <v>584.49</v>
      </c>
    </row>
    <row r="25421" customFormat="false" ht="15" hidden="false" customHeight="false" outlineLevel="0" collapsed="false">
      <c r="A25421" s="7" t="s">
        <v>34</v>
      </c>
      <c r="B25421" s="7" t="s">
        <v>568</v>
      </c>
      <c r="C25421" s="7" t="s">
        <v>1485</v>
      </c>
      <c r="D25421" s="7" t="n">
        <v>2</v>
      </c>
      <c r="E25421" s="7" t="n">
        <v>331.21</v>
      </c>
      <c r="F25421" s="7" t="n">
        <v>3</v>
      </c>
      <c r="G25421" s="7" t="n">
        <v>506.56</v>
      </c>
    </row>
    <row r="25422" customFormat="false" ht="15" hidden="false" customHeight="false" outlineLevel="0" collapsed="false">
      <c r="A25422" s="7" t="s">
        <v>34</v>
      </c>
      <c r="B25422" s="7" t="s">
        <v>568</v>
      </c>
      <c r="C25422" s="7" t="s">
        <v>1485</v>
      </c>
      <c r="D25422" s="7" t="n">
        <v>0</v>
      </c>
      <c r="E25422" s="7" t="n">
        <v>0</v>
      </c>
      <c r="F25422" s="7" t="n">
        <v>1</v>
      </c>
      <c r="G25422" s="7" t="n">
        <v>175.35</v>
      </c>
    </row>
    <row r="25423" customFormat="false" ht="15" hidden="false" customHeight="false" outlineLevel="0" collapsed="false">
      <c r="A25423" s="7" t="s">
        <v>34</v>
      </c>
      <c r="B25423" s="7" t="s">
        <v>624</v>
      </c>
      <c r="C25423" s="7" t="s">
        <v>1485</v>
      </c>
      <c r="D25423" s="7" t="n">
        <v>0</v>
      </c>
      <c r="E25423" s="7" t="n">
        <v>0</v>
      </c>
      <c r="F25423" s="7" t="n">
        <v>1</v>
      </c>
      <c r="G25423" s="7" t="n">
        <v>175.35</v>
      </c>
    </row>
    <row r="25424" customFormat="false" ht="15" hidden="false" customHeight="false" outlineLevel="0" collapsed="false">
      <c r="A25424" s="7" t="s">
        <v>34</v>
      </c>
      <c r="B25424" s="7" t="s">
        <v>624</v>
      </c>
      <c r="C25424" s="7" t="s">
        <v>1485</v>
      </c>
      <c r="D25424" s="7" t="n">
        <v>0</v>
      </c>
      <c r="E25424" s="7" t="n">
        <v>0</v>
      </c>
      <c r="F25424" s="7" t="n">
        <v>2</v>
      </c>
      <c r="G25424" s="7" t="n">
        <v>389.66</v>
      </c>
    </row>
    <row r="25425" customFormat="false" ht="15" hidden="false" customHeight="false" outlineLevel="0" collapsed="false">
      <c r="A25425" s="7" t="s">
        <v>34</v>
      </c>
      <c r="B25425" s="7" t="s">
        <v>493</v>
      </c>
      <c r="C25425" s="7" t="s">
        <v>1485</v>
      </c>
      <c r="D25425" s="7" t="n">
        <v>0</v>
      </c>
      <c r="E25425" s="7" t="n">
        <v>0</v>
      </c>
      <c r="F25425" s="7" t="n">
        <v>1</v>
      </c>
      <c r="G25425" s="7" t="n">
        <v>194.83</v>
      </c>
    </row>
    <row r="25426" customFormat="false" ht="15" hidden="false" customHeight="false" outlineLevel="0" collapsed="false">
      <c r="A25426" s="7" t="s">
        <v>34</v>
      </c>
      <c r="B25426" s="7" t="s">
        <v>584</v>
      </c>
      <c r="C25426" s="7" t="s">
        <v>1485</v>
      </c>
      <c r="D25426" s="7" t="n">
        <v>1</v>
      </c>
      <c r="E25426" s="7" t="n">
        <v>194.83</v>
      </c>
      <c r="F25426" s="7" t="n">
        <v>0</v>
      </c>
      <c r="G25426" s="7" t="n">
        <v>0</v>
      </c>
    </row>
    <row r="25427" customFormat="false" ht="15" hidden="false" customHeight="false" outlineLevel="0" collapsed="false">
      <c r="A25427" s="7" t="s">
        <v>34</v>
      </c>
      <c r="B25427" s="7" t="s">
        <v>584</v>
      </c>
      <c r="C25427" s="7" t="s">
        <v>1485</v>
      </c>
      <c r="D25427" s="7" t="n">
        <v>0</v>
      </c>
      <c r="E25427" s="7" t="n">
        <v>0</v>
      </c>
      <c r="F25427" s="7" t="n">
        <v>1</v>
      </c>
      <c r="G25427" s="7" t="n">
        <v>165.61</v>
      </c>
    </row>
    <row r="25428" customFormat="false" ht="15" hidden="false" customHeight="false" outlineLevel="0" collapsed="false">
      <c r="A25428" s="7" t="s">
        <v>34</v>
      </c>
      <c r="B25428" s="7" t="s">
        <v>800</v>
      </c>
      <c r="C25428" s="7" t="s">
        <v>1540</v>
      </c>
      <c r="D25428" s="7" t="n">
        <v>0</v>
      </c>
      <c r="E25428" s="7" t="n">
        <v>0</v>
      </c>
      <c r="F25428" s="7" t="n">
        <v>1</v>
      </c>
      <c r="G25428" s="7" t="n">
        <v>194.83</v>
      </c>
    </row>
    <row r="25429" customFormat="false" ht="15" hidden="false" customHeight="false" outlineLevel="0" collapsed="false">
      <c r="A25429" s="7" t="s">
        <v>34</v>
      </c>
      <c r="B25429" s="7" t="s">
        <v>859</v>
      </c>
      <c r="C25429" s="7" t="s">
        <v>1485</v>
      </c>
      <c r="D25429" s="7" t="n">
        <v>1</v>
      </c>
      <c r="E25429" s="7" t="n">
        <v>194.83</v>
      </c>
      <c r="F25429" s="7" t="n">
        <v>0</v>
      </c>
      <c r="G25429" s="7" t="n">
        <v>0</v>
      </c>
    </row>
    <row r="25430" customFormat="false" ht="15" hidden="false" customHeight="false" outlineLevel="0" collapsed="false">
      <c r="A25430" s="7" t="s">
        <v>34</v>
      </c>
      <c r="B25430" s="7" t="s">
        <v>859</v>
      </c>
      <c r="C25430" s="7" t="s">
        <v>1485</v>
      </c>
      <c r="D25430" s="7" t="n">
        <v>0</v>
      </c>
      <c r="E25430" s="7" t="n">
        <v>0</v>
      </c>
      <c r="F25430" s="7" t="n">
        <v>1</v>
      </c>
      <c r="G25430" s="7" t="n">
        <v>194.83</v>
      </c>
    </row>
    <row r="25431" customFormat="false" ht="15" hidden="false" customHeight="false" outlineLevel="0" collapsed="false">
      <c r="A25431" s="7" t="s">
        <v>34</v>
      </c>
      <c r="B25431" s="7" t="s">
        <v>588</v>
      </c>
      <c r="C25431" s="7" t="s">
        <v>1486</v>
      </c>
      <c r="D25431" s="7" t="n">
        <v>5</v>
      </c>
      <c r="E25431" s="7" t="n">
        <v>778.5</v>
      </c>
      <c r="F25431" s="7" t="n">
        <v>4</v>
      </c>
      <c r="G25431" s="7" t="n">
        <v>650.18</v>
      </c>
    </row>
    <row r="25432" customFormat="false" ht="15" hidden="false" customHeight="false" outlineLevel="0" collapsed="false">
      <c r="A25432" s="7" t="s">
        <v>34</v>
      </c>
      <c r="B25432" s="7" t="s">
        <v>588</v>
      </c>
      <c r="C25432" s="7" t="s">
        <v>1486</v>
      </c>
      <c r="D25432" s="7" t="n">
        <v>0</v>
      </c>
      <c r="E25432" s="7" t="n">
        <v>0</v>
      </c>
      <c r="F25432" s="7" t="n">
        <v>1</v>
      </c>
      <c r="G25432" s="7" t="n">
        <v>171.1</v>
      </c>
    </row>
    <row r="25433" customFormat="false" ht="15" hidden="false" customHeight="false" outlineLevel="0" collapsed="false">
      <c r="A25433" s="7" t="s">
        <v>34</v>
      </c>
      <c r="B25433" s="7" t="s">
        <v>588</v>
      </c>
      <c r="C25433" s="7" t="s">
        <v>1486</v>
      </c>
      <c r="D25433" s="7" t="n">
        <v>0</v>
      </c>
      <c r="E25433" s="7" t="n">
        <v>0</v>
      </c>
      <c r="F25433" s="7" t="n">
        <v>1</v>
      </c>
      <c r="G25433" s="7" t="n">
        <v>153.99</v>
      </c>
    </row>
    <row r="25434" customFormat="false" ht="15" hidden="false" customHeight="false" outlineLevel="0" collapsed="false">
      <c r="A25434" s="7" t="s">
        <v>34</v>
      </c>
      <c r="B25434" s="7" t="s">
        <v>477</v>
      </c>
      <c r="C25434" s="7" t="s">
        <v>1486</v>
      </c>
      <c r="D25434" s="7" t="n">
        <v>6</v>
      </c>
      <c r="E25434" s="7" t="n">
        <v>958.15</v>
      </c>
      <c r="F25434" s="7" t="n">
        <v>1</v>
      </c>
      <c r="G25434" s="7" t="n">
        <v>153.99</v>
      </c>
    </row>
    <row r="25435" customFormat="false" ht="15" hidden="false" customHeight="false" outlineLevel="0" collapsed="false">
      <c r="A25435" s="7" t="s">
        <v>34</v>
      </c>
      <c r="B25435" s="7" t="s">
        <v>591</v>
      </c>
      <c r="C25435" s="7" t="s">
        <v>1486</v>
      </c>
      <c r="D25435" s="7" t="n">
        <v>1</v>
      </c>
      <c r="E25435" s="7" t="n">
        <v>153.99</v>
      </c>
      <c r="F25435" s="7" t="n">
        <v>0</v>
      </c>
      <c r="G25435" s="7" t="n">
        <v>0</v>
      </c>
    </row>
    <row r="25436" customFormat="false" ht="15" hidden="false" customHeight="false" outlineLevel="0" collapsed="false">
      <c r="A25436" s="7" t="s">
        <v>34</v>
      </c>
      <c r="B25436" s="7" t="s">
        <v>473</v>
      </c>
      <c r="C25436" s="7" t="s">
        <v>1486</v>
      </c>
      <c r="D25436" s="7" t="n">
        <v>2</v>
      </c>
      <c r="E25436" s="7" t="n">
        <v>316.53</v>
      </c>
      <c r="F25436" s="7" t="n">
        <v>3</v>
      </c>
      <c r="G25436" s="7" t="n">
        <v>479.08</v>
      </c>
    </row>
    <row r="25437" customFormat="false" ht="15" hidden="false" customHeight="false" outlineLevel="0" collapsed="false">
      <c r="A25437" s="7" t="s">
        <v>34</v>
      </c>
      <c r="B25437" s="7" t="s">
        <v>473</v>
      </c>
      <c r="C25437" s="7" t="s">
        <v>1486</v>
      </c>
      <c r="D25437" s="7" t="n">
        <v>0</v>
      </c>
      <c r="E25437" s="7" t="n">
        <v>0</v>
      </c>
      <c r="F25437" s="7" t="n">
        <v>1</v>
      </c>
      <c r="G25437" s="7" t="n">
        <v>153.99</v>
      </c>
    </row>
    <row r="25438" customFormat="false" ht="15" hidden="false" customHeight="false" outlineLevel="0" collapsed="false">
      <c r="A25438" s="7" t="s">
        <v>34</v>
      </c>
      <c r="B25438" s="7" t="s">
        <v>603</v>
      </c>
      <c r="C25438" s="7" t="s">
        <v>1486</v>
      </c>
      <c r="D25438" s="7" t="n">
        <v>0</v>
      </c>
      <c r="E25438" s="7" t="n">
        <v>0</v>
      </c>
      <c r="F25438" s="7" t="n">
        <v>1</v>
      </c>
      <c r="G25438" s="7" t="n">
        <v>171.1</v>
      </c>
    </row>
    <row r="25439" customFormat="false" ht="15" hidden="false" customHeight="false" outlineLevel="0" collapsed="false">
      <c r="A25439" s="7" t="s">
        <v>34</v>
      </c>
      <c r="B25439" s="7" t="s">
        <v>603</v>
      </c>
      <c r="C25439" s="7" t="s">
        <v>1486</v>
      </c>
      <c r="D25439" s="7" t="n">
        <v>6</v>
      </c>
      <c r="E25439" s="7" t="n">
        <v>1000.93</v>
      </c>
      <c r="F25439" s="7" t="n">
        <v>1</v>
      </c>
      <c r="G25439" s="7" t="n">
        <v>153.99</v>
      </c>
    </row>
    <row r="25440" customFormat="false" ht="15" hidden="false" customHeight="false" outlineLevel="0" collapsed="false">
      <c r="A25440" s="7" t="s">
        <v>34</v>
      </c>
      <c r="B25440" s="7" t="s">
        <v>817</v>
      </c>
      <c r="C25440" s="7" t="s">
        <v>1516</v>
      </c>
      <c r="D25440" s="7" t="n">
        <v>0</v>
      </c>
      <c r="E25440" s="7" t="n">
        <v>0</v>
      </c>
      <c r="F25440" s="7" t="n">
        <v>1</v>
      </c>
      <c r="G25440" s="7" t="n">
        <v>154.16</v>
      </c>
    </row>
    <row r="25441" customFormat="false" ht="15" hidden="false" customHeight="false" outlineLevel="0" collapsed="false">
      <c r="A25441" s="7" t="s">
        <v>34</v>
      </c>
      <c r="B25441" s="7" t="s">
        <v>817</v>
      </c>
      <c r="C25441" s="7" t="s">
        <v>1516</v>
      </c>
      <c r="D25441" s="7" t="n">
        <v>0</v>
      </c>
      <c r="E25441" s="7" t="n">
        <v>0</v>
      </c>
      <c r="F25441" s="7" t="n">
        <v>1</v>
      </c>
      <c r="G25441" s="7" t="n">
        <v>131.03</v>
      </c>
    </row>
    <row r="25442" customFormat="false" ht="15" hidden="false" customHeight="false" outlineLevel="0" collapsed="false">
      <c r="A25442" s="7" t="s">
        <v>34</v>
      </c>
      <c r="B25442" s="7" t="s">
        <v>817</v>
      </c>
      <c r="C25442" s="7" t="s">
        <v>1516</v>
      </c>
      <c r="D25442" s="7" t="n">
        <v>0</v>
      </c>
      <c r="E25442" s="7" t="n">
        <v>0</v>
      </c>
      <c r="F25442" s="7" t="n">
        <v>1</v>
      </c>
      <c r="G25442" s="7" t="n">
        <v>131.04</v>
      </c>
    </row>
    <row r="25443" customFormat="false" ht="15" hidden="false" customHeight="false" outlineLevel="0" collapsed="false">
      <c r="A25443" s="7" t="s">
        <v>34</v>
      </c>
      <c r="B25443" s="7" t="s">
        <v>817</v>
      </c>
      <c r="C25443" s="7" t="s">
        <v>1516</v>
      </c>
      <c r="D25443" s="7" t="n">
        <v>0</v>
      </c>
      <c r="E25443" s="7" t="n">
        <v>0</v>
      </c>
      <c r="F25443" s="7" t="n">
        <v>1</v>
      </c>
      <c r="G25443" s="7" t="n">
        <v>131.03</v>
      </c>
    </row>
    <row r="25444" customFormat="false" ht="15" hidden="false" customHeight="false" outlineLevel="0" collapsed="false">
      <c r="A25444" s="7" t="s">
        <v>34</v>
      </c>
      <c r="B25444" s="7" t="s">
        <v>817</v>
      </c>
      <c r="C25444" s="7" t="s">
        <v>1516</v>
      </c>
      <c r="D25444" s="7" t="n">
        <v>15</v>
      </c>
      <c r="E25444" s="7" t="n">
        <v>2057.92</v>
      </c>
      <c r="F25444" s="7" t="n">
        <v>3</v>
      </c>
      <c r="G25444" s="7" t="n">
        <v>431.61</v>
      </c>
    </row>
    <row r="25445" customFormat="false" ht="15" hidden="false" customHeight="false" outlineLevel="0" collapsed="false">
      <c r="A25445" s="7" t="s">
        <v>34</v>
      </c>
      <c r="B25445" s="7" t="s">
        <v>817</v>
      </c>
      <c r="C25445" s="7" t="s">
        <v>1516</v>
      </c>
      <c r="D25445" s="7" t="n">
        <v>0</v>
      </c>
      <c r="E25445" s="7" t="n">
        <v>0</v>
      </c>
      <c r="F25445" s="7" t="n">
        <v>1</v>
      </c>
      <c r="G25445" s="7" t="n">
        <v>154.15</v>
      </c>
    </row>
    <row r="25446" customFormat="false" ht="15" hidden="false" customHeight="false" outlineLevel="0" collapsed="false">
      <c r="A25446" s="7" t="s">
        <v>34</v>
      </c>
      <c r="B25446" s="7" t="s">
        <v>817</v>
      </c>
      <c r="C25446" s="7" t="s">
        <v>1516</v>
      </c>
      <c r="D25446" s="7" t="n">
        <v>0</v>
      </c>
      <c r="E25446" s="7" t="n">
        <v>0</v>
      </c>
      <c r="F25446" s="7" t="n">
        <v>1</v>
      </c>
      <c r="G25446" s="7" t="n">
        <v>154.16</v>
      </c>
    </row>
    <row r="25447" customFormat="false" ht="15" hidden="false" customHeight="false" outlineLevel="0" collapsed="false">
      <c r="A25447" s="7" t="s">
        <v>34</v>
      </c>
      <c r="B25447" s="7" t="s">
        <v>817</v>
      </c>
      <c r="C25447" s="7" t="s">
        <v>1516</v>
      </c>
      <c r="D25447" s="7" t="n">
        <v>0</v>
      </c>
      <c r="E25447" s="7" t="n">
        <v>0</v>
      </c>
      <c r="F25447" s="7" t="n">
        <v>1</v>
      </c>
      <c r="G25447" s="7" t="n">
        <v>154.16</v>
      </c>
    </row>
    <row r="25448" customFormat="false" ht="15" hidden="false" customHeight="false" outlineLevel="0" collapsed="false">
      <c r="A25448" s="7" t="s">
        <v>34</v>
      </c>
      <c r="B25448" s="7" t="s">
        <v>817</v>
      </c>
      <c r="C25448" s="7" t="s">
        <v>1516</v>
      </c>
      <c r="D25448" s="7" t="n">
        <v>0</v>
      </c>
      <c r="E25448" s="7" t="n">
        <v>0</v>
      </c>
      <c r="F25448" s="7" t="n">
        <v>1</v>
      </c>
      <c r="G25448" s="7" t="n">
        <v>154.16</v>
      </c>
    </row>
    <row r="25449" customFormat="false" ht="15" hidden="false" customHeight="false" outlineLevel="0" collapsed="false">
      <c r="A25449" s="7" t="s">
        <v>34</v>
      </c>
      <c r="B25449" s="7" t="s">
        <v>817</v>
      </c>
      <c r="C25449" s="7" t="s">
        <v>1516</v>
      </c>
      <c r="D25449" s="7" t="n">
        <v>0</v>
      </c>
      <c r="E25449" s="7" t="n">
        <v>0</v>
      </c>
      <c r="F25449" s="7" t="n">
        <v>1</v>
      </c>
      <c r="G25449" s="7" t="n">
        <v>146.43</v>
      </c>
    </row>
    <row r="25450" customFormat="false" ht="15" hidden="false" customHeight="false" outlineLevel="0" collapsed="false">
      <c r="A25450" s="7" t="s">
        <v>34</v>
      </c>
      <c r="B25450" s="7" t="s">
        <v>817</v>
      </c>
      <c r="C25450" s="7" t="s">
        <v>1516</v>
      </c>
      <c r="D25450" s="7" t="n">
        <v>0</v>
      </c>
      <c r="E25450" s="7" t="n">
        <v>0</v>
      </c>
      <c r="F25450" s="7" t="n">
        <v>1</v>
      </c>
      <c r="G25450" s="7" t="n">
        <v>138.74</v>
      </c>
    </row>
    <row r="25451" customFormat="false" ht="15" hidden="false" customHeight="false" outlineLevel="0" collapsed="false">
      <c r="A25451" s="7" t="s">
        <v>34</v>
      </c>
      <c r="B25451" s="7" t="s">
        <v>817</v>
      </c>
      <c r="C25451" s="7" t="s">
        <v>1516</v>
      </c>
      <c r="D25451" s="7" t="n">
        <v>0</v>
      </c>
      <c r="E25451" s="7" t="n">
        <v>0</v>
      </c>
      <c r="F25451" s="7" t="n">
        <v>1</v>
      </c>
      <c r="G25451" s="7" t="n">
        <v>138.74</v>
      </c>
    </row>
    <row r="25452" customFormat="false" ht="15" hidden="false" customHeight="false" outlineLevel="0" collapsed="false">
      <c r="A25452" s="7" t="s">
        <v>34</v>
      </c>
      <c r="B25452" s="7" t="s">
        <v>817</v>
      </c>
      <c r="C25452" s="7" t="s">
        <v>1516</v>
      </c>
      <c r="D25452" s="7" t="n">
        <v>0</v>
      </c>
      <c r="E25452" s="7" t="n">
        <v>0</v>
      </c>
      <c r="F25452" s="7" t="n">
        <v>1</v>
      </c>
      <c r="G25452" s="7" t="n">
        <v>154.16</v>
      </c>
    </row>
    <row r="25453" customFormat="false" ht="15" hidden="false" customHeight="false" outlineLevel="0" collapsed="false">
      <c r="A25453" s="7" t="s">
        <v>34</v>
      </c>
      <c r="B25453" s="7" t="s">
        <v>817</v>
      </c>
      <c r="C25453" s="7" t="s">
        <v>1516</v>
      </c>
      <c r="D25453" s="7" t="n">
        <v>0</v>
      </c>
      <c r="E25453" s="7" t="n">
        <v>0</v>
      </c>
      <c r="F25453" s="7" t="n">
        <v>2</v>
      </c>
      <c r="G25453" s="7" t="n">
        <v>277.48</v>
      </c>
    </row>
    <row r="25454" customFormat="false" ht="15" hidden="false" customHeight="false" outlineLevel="0" collapsed="false">
      <c r="A25454" s="7" t="s">
        <v>34</v>
      </c>
      <c r="B25454" s="7" t="s">
        <v>817</v>
      </c>
      <c r="C25454" s="7" t="s">
        <v>1516</v>
      </c>
      <c r="D25454" s="7" t="n">
        <v>0</v>
      </c>
      <c r="E25454" s="7" t="n">
        <v>0</v>
      </c>
      <c r="F25454" s="7" t="n">
        <v>1</v>
      </c>
      <c r="G25454" s="7" t="n">
        <v>154.16</v>
      </c>
    </row>
    <row r="25455" customFormat="false" ht="15" hidden="false" customHeight="false" outlineLevel="0" collapsed="false">
      <c r="A25455" s="7" t="s">
        <v>34</v>
      </c>
      <c r="B25455" s="7" t="s">
        <v>817</v>
      </c>
      <c r="C25455" s="7" t="s">
        <v>1516</v>
      </c>
      <c r="D25455" s="7" t="n">
        <v>0</v>
      </c>
      <c r="E25455" s="7" t="n">
        <v>0</v>
      </c>
      <c r="F25455" s="7" t="n">
        <v>2</v>
      </c>
      <c r="G25455" s="7" t="n">
        <v>308.3</v>
      </c>
    </row>
    <row r="25456" customFormat="false" ht="15" hidden="false" customHeight="false" outlineLevel="0" collapsed="false">
      <c r="A25456" s="7" t="s">
        <v>34</v>
      </c>
      <c r="B25456" s="7" t="s">
        <v>817</v>
      </c>
      <c r="C25456" s="7" t="s">
        <v>1516</v>
      </c>
      <c r="D25456" s="7" t="n">
        <v>0</v>
      </c>
      <c r="E25456" s="7" t="n">
        <v>0</v>
      </c>
      <c r="F25456" s="7" t="n">
        <v>1</v>
      </c>
      <c r="G25456" s="7" t="n">
        <v>154.15</v>
      </c>
    </row>
    <row r="25457" customFormat="false" ht="15" hidden="false" customHeight="false" outlineLevel="0" collapsed="false">
      <c r="A25457" s="7" t="s">
        <v>34</v>
      </c>
      <c r="B25457" s="7" t="s">
        <v>817</v>
      </c>
      <c r="C25457" s="7" t="s">
        <v>1516</v>
      </c>
      <c r="D25457" s="7" t="n">
        <v>0</v>
      </c>
      <c r="E25457" s="7" t="n">
        <v>0</v>
      </c>
      <c r="F25457" s="7" t="n">
        <v>1</v>
      </c>
      <c r="G25457" s="7" t="n">
        <v>131.03</v>
      </c>
    </row>
    <row r="25458" customFormat="false" ht="15" hidden="false" customHeight="false" outlineLevel="0" collapsed="false">
      <c r="A25458" s="7" t="s">
        <v>34</v>
      </c>
      <c r="B25458" s="7" t="s">
        <v>1055</v>
      </c>
      <c r="C25458" s="7" t="s">
        <v>1608</v>
      </c>
      <c r="D25458" s="7" t="n">
        <v>2</v>
      </c>
      <c r="E25458" s="7" t="n">
        <v>581.18</v>
      </c>
      <c r="F25458" s="7" t="n">
        <v>0</v>
      </c>
      <c r="G25458" s="7" t="n">
        <v>0</v>
      </c>
    </row>
    <row r="25459" customFormat="false" ht="15" hidden="false" customHeight="false" outlineLevel="0" collapsed="false">
      <c r="A25459" s="7" t="s">
        <v>34</v>
      </c>
      <c r="B25459" s="7" t="s">
        <v>1055</v>
      </c>
      <c r="C25459" s="7" t="s">
        <v>1608</v>
      </c>
      <c r="D25459" s="7" t="n">
        <v>0</v>
      </c>
      <c r="E25459" s="7" t="n">
        <v>0</v>
      </c>
      <c r="F25459" s="7" t="n">
        <v>1</v>
      </c>
      <c r="G25459" s="7" t="n">
        <v>266.87</v>
      </c>
    </row>
    <row r="25460" customFormat="false" ht="15" hidden="false" customHeight="false" outlineLevel="0" collapsed="false">
      <c r="A25460" s="7" t="s">
        <v>34</v>
      </c>
      <c r="B25460" s="7" t="s">
        <v>1055</v>
      </c>
      <c r="C25460" s="7" t="s">
        <v>1608</v>
      </c>
      <c r="D25460" s="7" t="n">
        <v>1</v>
      </c>
      <c r="E25460" s="7" t="n">
        <v>296.53</v>
      </c>
      <c r="F25460" s="7" t="n">
        <v>0</v>
      </c>
      <c r="G25460" s="7" t="n">
        <v>0</v>
      </c>
    </row>
    <row r="25461" customFormat="false" ht="15" hidden="false" customHeight="false" outlineLevel="0" collapsed="false">
      <c r="A25461" s="7" t="s">
        <v>34</v>
      </c>
      <c r="B25461" s="7" t="s">
        <v>1077</v>
      </c>
      <c r="C25461" s="7" t="s">
        <v>1608</v>
      </c>
      <c r="D25461" s="7" t="n">
        <v>0</v>
      </c>
      <c r="E25461" s="7" t="n">
        <v>0</v>
      </c>
      <c r="F25461" s="7" t="n">
        <v>1</v>
      </c>
      <c r="G25461" s="7" t="n">
        <v>296.53</v>
      </c>
    </row>
    <row r="25462" customFormat="false" ht="15" hidden="false" customHeight="false" outlineLevel="0" collapsed="false">
      <c r="A25462" s="7" t="s">
        <v>34</v>
      </c>
      <c r="B25462" s="7" t="s">
        <v>1078</v>
      </c>
      <c r="C25462" s="7" t="s">
        <v>1608</v>
      </c>
      <c r="D25462" s="7" t="n">
        <v>1</v>
      </c>
      <c r="E25462" s="7" t="n">
        <v>296.53</v>
      </c>
      <c r="F25462" s="7" t="n">
        <v>0</v>
      </c>
      <c r="G25462" s="7" t="n">
        <v>0</v>
      </c>
    </row>
    <row r="25463" customFormat="false" ht="15" hidden="false" customHeight="false" outlineLevel="0" collapsed="false">
      <c r="A25463" s="7" t="s">
        <v>34</v>
      </c>
      <c r="B25463" s="7" t="s">
        <v>1075</v>
      </c>
      <c r="C25463" s="7" t="s">
        <v>1609</v>
      </c>
      <c r="D25463" s="7" t="n">
        <v>0</v>
      </c>
      <c r="E25463" s="7" t="n">
        <v>0</v>
      </c>
      <c r="F25463" s="7" t="n">
        <v>1</v>
      </c>
      <c r="G25463" s="7" t="n">
        <v>308.06</v>
      </c>
    </row>
    <row r="25464" customFormat="false" ht="15" hidden="false" customHeight="false" outlineLevel="0" collapsed="false">
      <c r="A25464" s="7" t="s">
        <v>34</v>
      </c>
      <c r="B25464" s="7" t="s">
        <v>1069</v>
      </c>
      <c r="C25464" s="7" t="s">
        <v>1610</v>
      </c>
      <c r="D25464" s="7" t="n">
        <v>0</v>
      </c>
      <c r="E25464" s="7" t="n">
        <v>0</v>
      </c>
      <c r="F25464" s="7" t="n">
        <v>1</v>
      </c>
      <c r="G25464" s="7" t="n">
        <v>342.29</v>
      </c>
    </row>
    <row r="25465" customFormat="false" ht="15" hidden="false" customHeight="false" outlineLevel="0" collapsed="false">
      <c r="A25465" s="7" t="s">
        <v>34</v>
      </c>
      <c r="B25465" s="7" t="s">
        <v>1070</v>
      </c>
      <c r="C25465" s="7" t="s">
        <v>1610</v>
      </c>
      <c r="D25465" s="7" t="n">
        <v>1</v>
      </c>
      <c r="E25465" s="7" t="n">
        <v>342.29</v>
      </c>
      <c r="F25465" s="7" t="n">
        <v>0</v>
      </c>
      <c r="G25465" s="7" t="n">
        <v>0</v>
      </c>
    </row>
    <row r="25466" customFormat="false" ht="15" hidden="false" customHeight="false" outlineLevel="0" collapsed="false">
      <c r="A25466" s="7" t="s">
        <v>34</v>
      </c>
      <c r="B25466" s="7" t="s">
        <v>854</v>
      </c>
      <c r="C25466" s="7" t="s">
        <v>1534</v>
      </c>
      <c r="D25466" s="7" t="n">
        <v>0</v>
      </c>
      <c r="E25466" s="7" t="n">
        <v>0</v>
      </c>
      <c r="F25466" s="7" t="n">
        <v>1</v>
      </c>
      <c r="G25466" s="7" t="n">
        <v>728.73</v>
      </c>
    </row>
    <row r="25467" customFormat="false" ht="15" hidden="false" customHeight="false" outlineLevel="0" collapsed="false">
      <c r="A25467" s="7" t="s">
        <v>34</v>
      </c>
      <c r="B25467" s="7" t="s">
        <v>1054</v>
      </c>
      <c r="C25467" s="7" t="s">
        <v>1534</v>
      </c>
      <c r="D25467" s="7" t="n">
        <v>0</v>
      </c>
      <c r="E25467" s="7" t="n">
        <v>0</v>
      </c>
      <c r="F25467" s="7" t="n">
        <v>1</v>
      </c>
      <c r="G25467" s="7" t="n">
        <v>655.85</v>
      </c>
    </row>
    <row r="25468" customFormat="false" ht="15" hidden="false" customHeight="false" outlineLevel="0" collapsed="false">
      <c r="A25468" s="7" t="s">
        <v>34</v>
      </c>
      <c r="B25468" s="7" t="s">
        <v>1042</v>
      </c>
      <c r="C25468" s="7" t="s">
        <v>1534</v>
      </c>
      <c r="D25468" s="7" t="n">
        <v>0</v>
      </c>
      <c r="E25468" s="7" t="n">
        <v>0</v>
      </c>
      <c r="F25468" s="7" t="n">
        <v>2</v>
      </c>
      <c r="G25468" s="7" t="n">
        <v>1384.59</v>
      </c>
    </row>
    <row r="25469" customFormat="false" ht="15" hidden="false" customHeight="false" outlineLevel="0" collapsed="false">
      <c r="A25469" s="7" t="s">
        <v>34</v>
      </c>
      <c r="B25469" s="7" t="s">
        <v>717</v>
      </c>
      <c r="C25469" s="7" t="s">
        <v>1534</v>
      </c>
      <c r="D25469" s="7" t="n">
        <v>1</v>
      </c>
      <c r="E25469" s="7" t="n">
        <v>727.03</v>
      </c>
      <c r="F25469" s="7" t="n">
        <v>0</v>
      </c>
      <c r="G25469" s="7" t="n">
        <v>0</v>
      </c>
    </row>
    <row r="25470" customFormat="false" ht="15" hidden="false" customHeight="false" outlineLevel="0" collapsed="false">
      <c r="A25470" s="7" t="s">
        <v>34</v>
      </c>
      <c r="B25470" s="7" t="s">
        <v>717</v>
      </c>
      <c r="C25470" s="7" t="s">
        <v>1534</v>
      </c>
      <c r="D25470" s="7" t="n">
        <v>0</v>
      </c>
      <c r="E25470" s="7" t="n">
        <v>0</v>
      </c>
      <c r="F25470" s="7" t="n">
        <v>1</v>
      </c>
      <c r="G25470" s="7" t="n">
        <v>728.72</v>
      </c>
    </row>
    <row r="25471" customFormat="false" ht="15" hidden="false" customHeight="false" outlineLevel="0" collapsed="false">
      <c r="A25471" s="7" t="s">
        <v>34</v>
      </c>
      <c r="B25471" s="7" t="s">
        <v>266</v>
      </c>
      <c r="C25471" s="7" t="s">
        <v>1387</v>
      </c>
      <c r="D25471" s="7" t="n">
        <v>0</v>
      </c>
      <c r="E25471" s="7" t="n">
        <v>0</v>
      </c>
      <c r="F25471" s="7" t="n">
        <v>1</v>
      </c>
      <c r="G25471" s="7" t="n">
        <v>190.59</v>
      </c>
    </row>
    <row r="25472" customFormat="false" ht="15" hidden="false" customHeight="false" outlineLevel="0" collapsed="false">
      <c r="A25472" s="7" t="s">
        <v>34</v>
      </c>
      <c r="B25472" s="7" t="s">
        <v>266</v>
      </c>
      <c r="C25472" s="7" t="s">
        <v>1387</v>
      </c>
      <c r="D25472" s="7" t="n">
        <v>7</v>
      </c>
      <c r="E25472" s="7" t="n">
        <v>1286.48</v>
      </c>
      <c r="F25472" s="7" t="n">
        <v>5</v>
      </c>
      <c r="G25472" s="7" t="n">
        <v>952.95</v>
      </c>
    </row>
    <row r="25473" customFormat="false" ht="15" hidden="false" customHeight="false" outlineLevel="0" collapsed="false">
      <c r="A25473" s="7" t="s">
        <v>34</v>
      </c>
      <c r="B25473" s="7" t="s">
        <v>266</v>
      </c>
      <c r="C25473" s="7" t="s">
        <v>1387</v>
      </c>
      <c r="D25473" s="7" t="n">
        <v>0</v>
      </c>
      <c r="E25473" s="7" t="n">
        <v>0</v>
      </c>
      <c r="F25473" s="7" t="n">
        <v>1</v>
      </c>
      <c r="G25473" s="7" t="n">
        <v>190.6</v>
      </c>
    </row>
    <row r="25474" customFormat="false" ht="15" hidden="false" customHeight="false" outlineLevel="0" collapsed="false">
      <c r="A25474" s="7" t="s">
        <v>34</v>
      </c>
      <c r="B25474" s="7" t="s">
        <v>266</v>
      </c>
      <c r="C25474" s="7" t="s">
        <v>1387</v>
      </c>
      <c r="D25474" s="7" t="n">
        <v>0</v>
      </c>
      <c r="E25474" s="7" t="n">
        <v>0</v>
      </c>
      <c r="F25474" s="7" t="n">
        <v>1</v>
      </c>
      <c r="G25474" s="7" t="n">
        <v>190.59</v>
      </c>
    </row>
    <row r="25475" customFormat="false" ht="15" hidden="false" customHeight="false" outlineLevel="0" collapsed="false">
      <c r="A25475" s="7" t="s">
        <v>34</v>
      </c>
      <c r="B25475" s="7" t="s">
        <v>266</v>
      </c>
      <c r="C25475" s="7" t="s">
        <v>1387</v>
      </c>
      <c r="D25475" s="7" t="n">
        <v>1</v>
      </c>
      <c r="E25475" s="7" t="n">
        <v>159.84</v>
      </c>
      <c r="F25475" s="7" t="n">
        <v>0</v>
      </c>
      <c r="G25475" s="7" t="n">
        <v>0</v>
      </c>
    </row>
    <row r="25476" customFormat="false" ht="15" hidden="false" customHeight="false" outlineLevel="0" collapsed="false">
      <c r="A25476" s="7" t="s">
        <v>34</v>
      </c>
      <c r="B25476" s="7" t="s">
        <v>287</v>
      </c>
      <c r="C25476" s="7" t="s">
        <v>1387</v>
      </c>
      <c r="D25476" s="7" t="n">
        <v>2</v>
      </c>
      <c r="E25476" s="7" t="n">
        <v>381.18</v>
      </c>
      <c r="F25476" s="7" t="n">
        <v>2</v>
      </c>
      <c r="G25476" s="7" t="n">
        <v>381.18</v>
      </c>
    </row>
    <row r="25477" customFormat="false" ht="15" hidden="false" customHeight="false" outlineLevel="0" collapsed="false">
      <c r="A25477" s="7" t="s">
        <v>34</v>
      </c>
      <c r="B25477" s="7" t="s">
        <v>240</v>
      </c>
      <c r="C25477" s="7" t="s">
        <v>1387</v>
      </c>
      <c r="D25477" s="7" t="n">
        <v>1</v>
      </c>
      <c r="E25477" s="7" t="n">
        <v>162</v>
      </c>
      <c r="F25477" s="7" t="n">
        <v>3</v>
      </c>
      <c r="G25477" s="7" t="n">
        <v>552.71</v>
      </c>
    </row>
    <row r="25478" customFormat="false" ht="15" hidden="false" customHeight="false" outlineLevel="0" collapsed="false">
      <c r="A25478" s="7" t="s">
        <v>34</v>
      </c>
      <c r="B25478" s="7" t="s">
        <v>240</v>
      </c>
      <c r="C25478" s="7" t="s">
        <v>1387</v>
      </c>
      <c r="D25478" s="7" t="n">
        <v>1</v>
      </c>
      <c r="E25478" s="7" t="n">
        <v>159.84</v>
      </c>
      <c r="F25478" s="7" t="n">
        <v>0</v>
      </c>
      <c r="G25478" s="7" t="n">
        <v>0</v>
      </c>
    </row>
    <row r="25479" customFormat="false" ht="15" hidden="false" customHeight="false" outlineLevel="0" collapsed="false">
      <c r="A25479" s="7" t="s">
        <v>34</v>
      </c>
      <c r="B25479" s="7" t="s">
        <v>240</v>
      </c>
      <c r="C25479" s="7" t="s">
        <v>1387</v>
      </c>
      <c r="D25479" s="7" t="n">
        <v>0</v>
      </c>
      <c r="E25479" s="7" t="n">
        <v>0</v>
      </c>
      <c r="F25479" s="7" t="n">
        <v>1</v>
      </c>
      <c r="G25479" s="7" t="n">
        <v>190.6</v>
      </c>
    </row>
    <row r="25480" customFormat="false" ht="15" hidden="false" customHeight="false" outlineLevel="0" collapsed="false">
      <c r="A25480" s="7" t="s">
        <v>34</v>
      </c>
      <c r="B25480" s="7" t="s">
        <v>888</v>
      </c>
      <c r="C25480" s="7" t="s">
        <v>1387</v>
      </c>
      <c r="D25480" s="7" t="n">
        <v>0</v>
      </c>
      <c r="E25480" s="7" t="n">
        <v>0</v>
      </c>
      <c r="F25480" s="7" t="n">
        <v>1</v>
      </c>
      <c r="G25480" s="7" t="n">
        <v>171.53</v>
      </c>
    </row>
    <row r="25481" customFormat="false" ht="15" hidden="false" customHeight="false" outlineLevel="0" collapsed="false">
      <c r="A25481" s="7" t="s">
        <v>34</v>
      </c>
      <c r="B25481" s="7" t="s">
        <v>376</v>
      </c>
      <c r="C25481" s="7" t="s">
        <v>1387</v>
      </c>
      <c r="D25481" s="7" t="n">
        <v>0</v>
      </c>
      <c r="E25481" s="7" t="n">
        <v>0</v>
      </c>
      <c r="F25481" s="7" t="n">
        <v>1</v>
      </c>
      <c r="G25481" s="7" t="n">
        <v>171.54</v>
      </c>
    </row>
    <row r="25482" customFormat="false" ht="15" hidden="false" customHeight="false" outlineLevel="0" collapsed="false">
      <c r="A25482" s="7" t="s">
        <v>34</v>
      </c>
      <c r="B25482" s="7" t="s">
        <v>376</v>
      </c>
      <c r="C25482" s="7" t="s">
        <v>1387</v>
      </c>
      <c r="D25482" s="7" t="n">
        <v>2</v>
      </c>
      <c r="E25482" s="7" t="n">
        <v>381.18</v>
      </c>
      <c r="F25482" s="7" t="n">
        <v>1</v>
      </c>
      <c r="G25482" s="7" t="n">
        <v>190.59</v>
      </c>
    </row>
    <row r="25483" customFormat="false" ht="15" hidden="false" customHeight="false" outlineLevel="0" collapsed="false">
      <c r="A25483" s="7" t="s">
        <v>34</v>
      </c>
      <c r="B25483" s="7" t="s">
        <v>744</v>
      </c>
      <c r="C25483" s="7" t="s">
        <v>1517</v>
      </c>
      <c r="D25483" s="7" t="n">
        <v>5</v>
      </c>
      <c r="E25483" s="7" t="n">
        <v>964.44</v>
      </c>
      <c r="F25483" s="7" t="n">
        <v>1</v>
      </c>
      <c r="G25483" s="7" t="n">
        <v>214.32</v>
      </c>
    </row>
    <row r="25484" customFormat="false" ht="15" hidden="false" customHeight="false" outlineLevel="0" collapsed="false">
      <c r="A25484" s="7" t="s">
        <v>34</v>
      </c>
      <c r="B25484" s="7" t="s">
        <v>744</v>
      </c>
      <c r="C25484" s="7" t="s">
        <v>1517</v>
      </c>
      <c r="D25484" s="7" t="n">
        <v>0</v>
      </c>
      <c r="E25484" s="7" t="n">
        <v>0</v>
      </c>
      <c r="F25484" s="7" t="n">
        <v>1</v>
      </c>
      <c r="G25484" s="7" t="n">
        <v>192.89</v>
      </c>
    </row>
    <row r="25485" customFormat="false" ht="15" hidden="false" customHeight="false" outlineLevel="0" collapsed="false">
      <c r="A25485" s="7" t="s">
        <v>34</v>
      </c>
      <c r="B25485" s="7" t="s">
        <v>779</v>
      </c>
      <c r="C25485" s="7" t="s">
        <v>1517</v>
      </c>
      <c r="D25485" s="7" t="n">
        <v>0</v>
      </c>
      <c r="E25485" s="7" t="n">
        <v>0</v>
      </c>
      <c r="F25485" s="7" t="n">
        <v>1</v>
      </c>
      <c r="G25485" s="7" t="n">
        <v>214.33</v>
      </c>
    </row>
    <row r="25486" customFormat="false" ht="15" hidden="false" customHeight="false" outlineLevel="0" collapsed="false">
      <c r="A25486" s="7" t="s">
        <v>34</v>
      </c>
      <c r="B25486" s="7" t="s">
        <v>779</v>
      </c>
      <c r="C25486" s="7" t="s">
        <v>1517</v>
      </c>
      <c r="D25486" s="7" t="n">
        <v>3</v>
      </c>
      <c r="E25486" s="7" t="n">
        <v>578.66</v>
      </c>
      <c r="F25486" s="7" t="n">
        <v>0</v>
      </c>
      <c r="G25486" s="7" t="n">
        <v>0</v>
      </c>
    </row>
    <row r="25487" customFormat="false" ht="15" hidden="false" customHeight="false" outlineLevel="0" collapsed="false">
      <c r="A25487" s="7" t="s">
        <v>34</v>
      </c>
      <c r="B25487" s="7" t="s">
        <v>823</v>
      </c>
      <c r="C25487" s="7" t="s">
        <v>1517</v>
      </c>
      <c r="D25487" s="7" t="n">
        <v>3</v>
      </c>
      <c r="E25487" s="7" t="n">
        <v>610.81</v>
      </c>
      <c r="F25487" s="7" t="n">
        <v>2</v>
      </c>
      <c r="G25487" s="7" t="n">
        <v>428.64</v>
      </c>
    </row>
    <row r="25488" customFormat="false" ht="15" hidden="false" customHeight="false" outlineLevel="0" collapsed="false">
      <c r="A25488" s="7" t="s">
        <v>34</v>
      </c>
      <c r="B25488" s="7" t="s">
        <v>822</v>
      </c>
      <c r="C25488" s="7" t="s">
        <v>1517</v>
      </c>
      <c r="D25488" s="7" t="n">
        <v>3</v>
      </c>
      <c r="E25488" s="7" t="n">
        <v>610.81</v>
      </c>
      <c r="F25488" s="7" t="n">
        <v>1</v>
      </c>
      <c r="G25488" s="7" t="n">
        <v>214.32</v>
      </c>
    </row>
    <row r="25489" customFormat="false" ht="15" hidden="false" customHeight="false" outlineLevel="0" collapsed="false">
      <c r="A25489" s="7" t="s">
        <v>34</v>
      </c>
      <c r="B25489" s="7" t="s">
        <v>822</v>
      </c>
      <c r="C25489" s="7" t="s">
        <v>1517</v>
      </c>
      <c r="D25489" s="7" t="n">
        <v>0</v>
      </c>
      <c r="E25489" s="7" t="n">
        <v>0</v>
      </c>
      <c r="F25489" s="7" t="n">
        <v>1</v>
      </c>
      <c r="G25489" s="7" t="n">
        <v>214.32</v>
      </c>
    </row>
    <row r="25490" customFormat="false" ht="15" hidden="false" customHeight="false" outlineLevel="0" collapsed="false">
      <c r="A25490" s="7" t="s">
        <v>34</v>
      </c>
      <c r="B25490" s="7" t="s">
        <v>822</v>
      </c>
      <c r="C25490" s="7" t="s">
        <v>1517</v>
      </c>
      <c r="D25490" s="7" t="n">
        <v>0</v>
      </c>
      <c r="E25490" s="7" t="n">
        <v>0</v>
      </c>
      <c r="F25490" s="7" t="n">
        <v>2</v>
      </c>
      <c r="G25490" s="7" t="n">
        <v>428.64</v>
      </c>
    </row>
    <row r="25491" customFormat="false" ht="15" hidden="false" customHeight="false" outlineLevel="0" collapsed="false">
      <c r="A25491" s="7" t="s">
        <v>34</v>
      </c>
      <c r="B25491" s="7" t="s">
        <v>274</v>
      </c>
      <c r="C25491" s="7" t="s">
        <v>1487</v>
      </c>
      <c r="D25491" s="7" t="n">
        <v>5</v>
      </c>
      <c r="E25491" s="7" t="n">
        <v>1508.11</v>
      </c>
      <c r="F25491" s="7" t="n">
        <v>6</v>
      </c>
      <c r="G25491" s="7" t="n">
        <v>1558.95</v>
      </c>
    </row>
    <row r="25492" customFormat="false" ht="15" hidden="false" customHeight="false" outlineLevel="0" collapsed="false">
      <c r="A25492" s="7" t="s">
        <v>34</v>
      </c>
      <c r="B25492" s="7" t="s">
        <v>274</v>
      </c>
      <c r="C25492" s="7" t="s">
        <v>1487</v>
      </c>
      <c r="D25492" s="7" t="n">
        <v>8</v>
      </c>
      <c r="E25492" s="7" t="n">
        <v>2635.63</v>
      </c>
      <c r="F25492" s="7" t="n">
        <v>0</v>
      </c>
      <c r="G25492" s="7" t="n">
        <v>0</v>
      </c>
    </row>
    <row r="25493" customFormat="false" ht="15" hidden="false" customHeight="false" outlineLevel="0" collapsed="false">
      <c r="A25493" s="7" t="s">
        <v>34</v>
      </c>
      <c r="B25493" s="7" t="s">
        <v>274</v>
      </c>
      <c r="C25493" s="7" t="s">
        <v>1487</v>
      </c>
      <c r="D25493" s="7" t="n">
        <v>0</v>
      </c>
      <c r="E25493" s="7" t="n">
        <v>0</v>
      </c>
      <c r="F25493" s="7" t="n">
        <v>2</v>
      </c>
      <c r="G25493" s="7" t="n">
        <v>677.8</v>
      </c>
    </row>
    <row r="25494" customFormat="false" ht="15" hidden="false" customHeight="false" outlineLevel="0" collapsed="false">
      <c r="A25494" s="7" t="s">
        <v>34</v>
      </c>
      <c r="B25494" s="7" t="s">
        <v>274</v>
      </c>
      <c r="C25494" s="7" t="s">
        <v>1487</v>
      </c>
      <c r="D25494" s="7" t="n">
        <v>0</v>
      </c>
      <c r="E25494" s="7" t="n">
        <v>0</v>
      </c>
      <c r="F25494" s="7" t="n">
        <v>1</v>
      </c>
      <c r="G25494" s="7" t="n">
        <v>338.9</v>
      </c>
    </row>
    <row r="25495" customFormat="false" ht="15" hidden="false" customHeight="false" outlineLevel="0" collapsed="false">
      <c r="A25495" s="7" t="s">
        <v>34</v>
      </c>
      <c r="B25495" s="7" t="s">
        <v>274</v>
      </c>
      <c r="C25495" s="7" t="s">
        <v>1487</v>
      </c>
      <c r="D25495" s="7" t="n">
        <v>0</v>
      </c>
      <c r="E25495" s="7" t="n">
        <v>0</v>
      </c>
      <c r="F25495" s="7" t="n">
        <v>1</v>
      </c>
      <c r="G25495" s="7" t="n">
        <v>288.07</v>
      </c>
    </row>
    <row r="25496" customFormat="false" ht="15" hidden="false" customHeight="false" outlineLevel="0" collapsed="false">
      <c r="A25496" s="7" t="s">
        <v>34</v>
      </c>
      <c r="B25496" s="7" t="s">
        <v>274</v>
      </c>
      <c r="C25496" s="7" t="s">
        <v>1487</v>
      </c>
      <c r="D25496" s="7" t="n">
        <v>0</v>
      </c>
      <c r="E25496" s="7" t="n">
        <v>0</v>
      </c>
      <c r="F25496" s="7" t="n">
        <v>1</v>
      </c>
      <c r="G25496" s="7" t="n">
        <v>0.01</v>
      </c>
    </row>
    <row r="25497" customFormat="false" ht="15" hidden="false" customHeight="false" outlineLevel="0" collapsed="false">
      <c r="A25497" s="7" t="s">
        <v>34</v>
      </c>
      <c r="B25497" s="7" t="s">
        <v>274</v>
      </c>
      <c r="C25497" s="7" t="s">
        <v>1487</v>
      </c>
      <c r="D25497" s="7" t="n">
        <v>0</v>
      </c>
      <c r="E25497" s="7" t="n">
        <v>0</v>
      </c>
      <c r="F25497" s="7" t="n">
        <v>1</v>
      </c>
      <c r="G25497" s="7" t="n">
        <v>338.9</v>
      </c>
    </row>
    <row r="25498" customFormat="false" ht="15" hidden="false" customHeight="false" outlineLevel="0" collapsed="false">
      <c r="A25498" s="7" t="s">
        <v>34</v>
      </c>
      <c r="B25498" s="7" t="s">
        <v>274</v>
      </c>
      <c r="C25498" s="7" t="s">
        <v>1487</v>
      </c>
      <c r="D25498" s="7" t="n">
        <v>0</v>
      </c>
      <c r="E25498" s="7" t="n">
        <v>0</v>
      </c>
      <c r="F25498" s="7" t="n">
        <v>1</v>
      </c>
      <c r="G25498" s="7" t="n">
        <v>338.9</v>
      </c>
    </row>
    <row r="25499" customFormat="false" ht="15" hidden="false" customHeight="false" outlineLevel="0" collapsed="false">
      <c r="A25499" s="7" t="s">
        <v>34</v>
      </c>
      <c r="B25499" s="7" t="s">
        <v>274</v>
      </c>
      <c r="C25499" s="7" t="s">
        <v>1487</v>
      </c>
      <c r="D25499" s="7" t="n">
        <v>0</v>
      </c>
      <c r="E25499" s="7" t="n">
        <v>0</v>
      </c>
      <c r="F25499" s="7" t="n">
        <v>1</v>
      </c>
      <c r="G25499" s="7" t="n">
        <v>305.01</v>
      </c>
    </row>
    <row r="25500" customFormat="false" ht="15" hidden="false" customHeight="false" outlineLevel="0" collapsed="false">
      <c r="A25500" s="7" t="s">
        <v>34</v>
      </c>
      <c r="B25500" s="7" t="s">
        <v>274</v>
      </c>
      <c r="C25500" s="7" t="s">
        <v>1487</v>
      </c>
      <c r="D25500" s="7" t="n">
        <v>0</v>
      </c>
      <c r="E25500" s="7" t="n">
        <v>0</v>
      </c>
      <c r="F25500" s="7" t="n">
        <v>1</v>
      </c>
      <c r="G25500" s="7" t="n">
        <v>305.01</v>
      </c>
    </row>
    <row r="25501" customFormat="false" ht="15" hidden="false" customHeight="false" outlineLevel="0" collapsed="false">
      <c r="A25501" s="7" t="s">
        <v>34</v>
      </c>
      <c r="B25501" s="7" t="s">
        <v>274</v>
      </c>
      <c r="C25501" s="7" t="s">
        <v>1487</v>
      </c>
      <c r="D25501" s="7" t="n">
        <v>0</v>
      </c>
      <c r="E25501" s="7" t="n">
        <v>0</v>
      </c>
      <c r="F25501" s="7" t="n">
        <v>1</v>
      </c>
      <c r="G25501" s="7" t="n">
        <v>305.01</v>
      </c>
    </row>
    <row r="25502" customFormat="false" ht="15" hidden="false" customHeight="false" outlineLevel="0" collapsed="false">
      <c r="A25502" s="7" t="s">
        <v>34</v>
      </c>
      <c r="B25502" s="7" t="s">
        <v>274</v>
      </c>
      <c r="C25502" s="7" t="s">
        <v>1487</v>
      </c>
      <c r="D25502" s="7" t="n">
        <v>0</v>
      </c>
      <c r="E25502" s="7" t="n">
        <v>0</v>
      </c>
      <c r="F25502" s="7" t="n">
        <v>1</v>
      </c>
      <c r="G25502" s="7" t="n">
        <v>338.9</v>
      </c>
    </row>
    <row r="25503" customFormat="false" ht="15" hidden="false" customHeight="false" outlineLevel="0" collapsed="false">
      <c r="A25503" s="7" t="s">
        <v>34</v>
      </c>
      <c r="B25503" s="7" t="s">
        <v>277</v>
      </c>
      <c r="C25503" s="7" t="s">
        <v>1487</v>
      </c>
      <c r="D25503" s="7" t="n">
        <v>0</v>
      </c>
      <c r="E25503" s="7" t="n">
        <v>0</v>
      </c>
      <c r="F25503" s="7" t="n">
        <v>1</v>
      </c>
      <c r="G25503" s="7" t="n">
        <v>338.9</v>
      </c>
    </row>
    <row r="25504" customFormat="false" ht="15" hidden="false" customHeight="false" outlineLevel="0" collapsed="false">
      <c r="A25504" s="7" t="s">
        <v>34</v>
      </c>
      <c r="B25504" s="7" t="s">
        <v>277</v>
      </c>
      <c r="C25504" s="7" t="s">
        <v>1487</v>
      </c>
      <c r="D25504" s="7" t="n">
        <v>0</v>
      </c>
      <c r="E25504" s="7" t="n">
        <v>0</v>
      </c>
      <c r="F25504" s="7" t="n">
        <v>1</v>
      </c>
      <c r="G25504" s="7" t="n">
        <v>305.01</v>
      </c>
    </row>
    <row r="25505" customFormat="false" ht="15" hidden="false" customHeight="false" outlineLevel="0" collapsed="false">
      <c r="A25505" s="7" t="s">
        <v>34</v>
      </c>
      <c r="B25505" s="7" t="s">
        <v>277</v>
      </c>
      <c r="C25505" s="7" t="s">
        <v>1487</v>
      </c>
      <c r="D25505" s="7" t="n">
        <v>4</v>
      </c>
      <c r="E25505" s="7" t="n">
        <v>1253.92</v>
      </c>
      <c r="F25505" s="7" t="n">
        <v>7</v>
      </c>
      <c r="G25505" s="7" t="n">
        <v>2372.3</v>
      </c>
    </row>
    <row r="25506" customFormat="false" ht="15" hidden="false" customHeight="false" outlineLevel="0" collapsed="false">
      <c r="A25506" s="7" t="s">
        <v>34</v>
      </c>
      <c r="B25506" s="7" t="s">
        <v>277</v>
      </c>
      <c r="C25506" s="7" t="s">
        <v>1487</v>
      </c>
      <c r="D25506" s="7" t="n">
        <v>9</v>
      </c>
      <c r="E25506" s="7" t="n">
        <v>2858.13</v>
      </c>
      <c r="F25506" s="7" t="n">
        <v>0</v>
      </c>
      <c r="G25506" s="7" t="n">
        <v>0</v>
      </c>
    </row>
    <row r="25507" customFormat="false" ht="15" hidden="false" customHeight="false" outlineLevel="0" collapsed="false">
      <c r="A25507" s="7" t="s">
        <v>34</v>
      </c>
      <c r="B25507" s="7" t="s">
        <v>277</v>
      </c>
      <c r="C25507" s="7" t="s">
        <v>1487</v>
      </c>
      <c r="D25507" s="7" t="n">
        <v>0</v>
      </c>
      <c r="E25507" s="7" t="n">
        <v>0</v>
      </c>
      <c r="F25507" s="7" t="n">
        <v>1</v>
      </c>
      <c r="G25507" s="7" t="n">
        <v>288.07</v>
      </c>
    </row>
    <row r="25508" customFormat="false" ht="15" hidden="false" customHeight="false" outlineLevel="0" collapsed="false">
      <c r="A25508" s="7" t="s">
        <v>34</v>
      </c>
      <c r="B25508" s="7" t="s">
        <v>277</v>
      </c>
      <c r="C25508" s="7" t="s">
        <v>1487</v>
      </c>
      <c r="D25508" s="7" t="n">
        <v>0</v>
      </c>
      <c r="E25508" s="7" t="n">
        <v>0</v>
      </c>
      <c r="F25508" s="7" t="n">
        <v>1</v>
      </c>
      <c r="G25508" s="7" t="n">
        <v>305.01</v>
      </c>
    </row>
    <row r="25509" customFormat="false" ht="15" hidden="false" customHeight="false" outlineLevel="0" collapsed="false">
      <c r="A25509" s="7" t="s">
        <v>34</v>
      </c>
      <c r="B25509" s="7" t="s">
        <v>277</v>
      </c>
      <c r="C25509" s="7" t="s">
        <v>1487</v>
      </c>
      <c r="D25509" s="7" t="n">
        <v>0</v>
      </c>
      <c r="E25509" s="7" t="n">
        <v>0</v>
      </c>
      <c r="F25509" s="7" t="n">
        <v>1</v>
      </c>
      <c r="G25509" s="7" t="n">
        <v>288.07</v>
      </c>
    </row>
    <row r="25510" customFormat="false" ht="15" hidden="false" customHeight="false" outlineLevel="0" collapsed="false">
      <c r="A25510" s="7" t="s">
        <v>34</v>
      </c>
      <c r="B25510" s="7" t="s">
        <v>277</v>
      </c>
      <c r="C25510" s="7" t="s">
        <v>1487</v>
      </c>
      <c r="D25510" s="7" t="n">
        <v>0</v>
      </c>
      <c r="E25510" s="7" t="n">
        <v>0</v>
      </c>
      <c r="F25510" s="7" t="n">
        <v>1</v>
      </c>
      <c r="G25510" s="7" t="n">
        <v>338.9</v>
      </c>
    </row>
    <row r="25511" customFormat="false" ht="15" hidden="false" customHeight="false" outlineLevel="0" collapsed="false">
      <c r="A25511" s="7" t="s">
        <v>34</v>
      </c>
      <c r="B25511" s="7" t="s">
        <v>277</v>
      </c>
      <c r="C25511" s="7" t="s">
        <v>1487</v>
      </c>
      <c r="D25511" s="7" t="n">
        <v>0</v>
      </c>
      <c r="E25511" s="7" t="n">
        <v>0</v>
      </c>
      <c r="F25511" s="7" t="n">
        <v>2</v>
      </c>
      <c r="G25511" s="7" t="n">
        <v>474.46</v>
      </c>
    </row>
    <row r="25512" customFormat="false" ht="15" hidden="false" customHeight="false" outlineLevel="0" collapsed="false">
      <c r="A25512" s="7" t="s">
        <v>34</v>
      </c>
      <c r="B25512" s="7" t="s">
        <v>277</v>
      </c>
      <c r="C25512" s="7" t="s">
        <v>1487</v>
      </c>
      <c r="D25512" s="7" t="n">
        <v>0</v>
      </c>
      <c r="E25512" s="7" t="n">
        <v>0</v>
      </c>
      <c r="F25512" s="7" t="n">
        <v>1</v>
      </c>
      <c r="G25512" s="7" t="n">
        <v>338.9</v>
      </c>
    </row>
    <row r="25513" customFormat="false" ht="15" hidden="false" customHeight="false" outlineLevel="0" collapsed="false">
      <c r="A25513" s="7" t="s">
        <v>34</v>
      </c>
      <c r="B25513" s="7" t="s">
        <v>277</v>
      </c>
      <c r="C25513" s="7" t="s">
        <v>1487</v>
      </c>
      <c r="D25513" s="7" t="n">
        <v>0</v>
      </c>
      <c r="E25513" s="7" t="n">
        <v>0</v>
      </c>
      <c r="F25513" s="7" t="n">
        <v>1</v>
      </c>
      <c r="G25513" s="7" t="n">
        <v>338.9</v>
      </c>
    </row>
    <row r="25514" customFormat="false" ht="15" hidden="false" customHeight="false" outlineLevel="0" collapsed="false">
      <c r="A25514" s="7" t="s">
        <v>34</v>
      </c>
      <c r="B25514" s="7" t="s">
        <v>389</v>
      </c>
      <c r="C25514" s="7" t="s">
        <v>1487</v>
      </c>
      <c r="D25514" s="7" t="n">
        <v>0</v>
      </c>
      <c r="E25514" s="7" t="n">
        <v>0</v>
      </c>
      <c r="F25514" s="7" t="n">
        <v>1</v>
      </c>
      <c r="G25514" s="7" t="n">
        <v>338.9</v>
      </c>
    </row>
    <row r="25515" customFormat="false" ht="15" hidden="false" customHeight="false" outlineLevel="0" collapsed="false">
      <c r="A25515" s="7" t="s">
        <v>34</v>
      </c>
      <c r="B25515" s="7" t="s">
        <v>389</v>
      </c>
      <c r="C25515" s="7" t="s">
        <v>1487</v>
      </c>
      <c r="D25515" s="7" t="n">
        <v>3</v>
      </c>
      <c r="E25515" s="7" t="n">
        <v>881.13</v>
      </c>
      <c r="F25515" s="7" t="n">
        <v>3</v>
      </c>
      <c r="G25515" s="7" t="n">
        <v>931.97</v>
      </c>
    </row>
    <row r="25516" customFormat="false" ht="15" hidden="false" customHeight="false" outlineLevel="0" collapsed="false">
      <c r="A25516" s="7" t="s">
        <v>34</v>
      </c>
      <c r="B25516" s="7" t="s">
        <v>389</v>
      </c>
      <c r="C25516" s="7" t="s">
        <v>1487</v>
      </c>
      <c r="D25516" s="7" t="n">
        <v>6</v>
      </c>
      <c r="E25516" s="7" t="n">
        <v>1985.28</v>
      </c>
      <c r="F25516" s="7" t="n">
        <v>0</v>
      </c>
      <c r="G25516" s="7" t="n">
        <v>0</v>
      </c>
    </row>
    <row r="25517" customFormat="false" ht="15" hidden="false" customHeight="false" outlineLevel="0" collapsed="false">
      <c r="A25517" s="7" t="s">
        <v>34</v>
      </c>
      <c r="B25517" s="7" t="s">
        <v>389</v>
      </c>
      <c r="C25517" s="7" t="s">
        <v>1487</v>
      </c>
      <c r="D25517" s="7" t="n">
        <v>0</v>
      </c>
      <c r="E25517" s="7" t="n">
        <v>0</v>
      </c>
      <c r="F25517" s="7" t="n">
        <v>1</v>
      </c>
      <c r="G25517" s="7" t="n">
        <v>338.9</v>
      </c>
    </row>
    <row r="25518" customFormat="false" ht="15" hidden="false" customHeight="false" outlineLevel="0" collapsed="false">
      <c r="A25518" s="7" t="s">
        <v>34</v>
      </c>
      <c r="B25518" s="7" t="s">
        <v>389</v>
      </c>
      <c r="C25518" s="7" t="s">
        <v>1487</v>
      </c>
      <c r="D25518" s="7" t="n">
        <v>0</v>
      </c>
      <c r="E25518" s="7" t="n">
        <v>0</v>
      </c>
      <c r="F25518" s="7" t="n">
        <v>1</v>
      </c>
      <c r="G25518" s="7" t="n">
        <v>338.9</v>
      </c>
    </row>
    <row r="25519" customFormat="false" ht="15" hidden="false" customHeight="false" outlineLevel="0" collapsed="false">
      <c r="A25519" s="7" t="s">
        <v>34</v>
      </c>
      <c r="B25519" s="7" t="s">
        <v>389</v>
      </c>
      <c r="C25519" s="7" t="s">
        <v>1487</v>
      </c>
      <c r="D25519" s="7" t="n">
        <v>0</v>
      </c>
      <c r="E25519" s="7" t="n">
        <v>0</v>
      </c>
      <c r="F25519" s="7" t="n">
        <v>1</v>
      </c>
      <c r="G25519" s="7" t="n">
        <v>338.9</v>
      </c>
    </row>
    <row r="25520" customFormat="false" ht="15" hidden="false" customHeight="false" outlineLevel="0" collapsed="false">
      <c r="A25520" s="7" t="s">
        <v>34</v>
      </c>
      <c r="B25520" s="7" t="s">
        <v>332</v>
      </c>
      <c r="C25520" s="7" t="s">
        <v>1487</v>
      </c>
      <c r="D25520" s="7" t="n">
        <v>4</v>
      </c>
      <c r="E25520" s="7" t="n">
        <v>1266.48</v>
      </c>
      <c r="F25520" s="7" t="n">
        <v>0</v>
      </c>
      <c r="G25520" s="7" t="n">
        <v>0</v>
      </c>
    </row>
    <row r="25521" customFormat="false" ht="15" hidden="false" customHeight="false" outlineLevel="0" collapsed="false">
      <c r="A25521" s="7" t="s">
        <v>34</v>
      </c>
      <c r="B25521" s="7" t="s">
        <v>332</v>
      </c>
      <c r="C25521" s="7" t="s">
        <v>1487</v>
      </c>
      <c r="D25521" s="7" t="n">
        <v>0</v>
      </c>
      <c r="E25521" s="7" t="n">
        <v>0</v>
      </c>
      <c r="F25521" s="7" t="n">
        <v>1</v>
      </c>
      <c r="G25521" s="7" t="n">
        <v>288.07</v>
      </c>
    </row>
    <row r="25522" customFormat="false" ht="15" hidden="false" customHeight="false" outlineLevel="0" collapsed="false">
      <c r="A25522" s="7" t="s">
        <v>34</v>
      </c>
      <c r="B25522" s="7" t="s">
        <v>332</v>
      </c>
      <c r="C25522" s="7" t="s">
        <v>1487</v>
      </c>
      <c r="D25522" s="7" t="n">
        <v>0</v>
      </c>
      <c r="E25522" s="7" t="n">
        <v>0</v>
      </c>
      <c r="F25522" s="7" t="n">
        <v>1</v>
      </c>
      <c r="G25522" s="7" t="n">
        <v>288.07</v>
      </c>
    </row>
    <row r="25523" customFormat="false" ht="15" hidden="false" customHeight="false" outlineLevel="0" collapsed="false">
      <c r="A25523" s="7" t="s">
        <v>34</v>
      </c>
      <c r="B25523" s="7" t="s">
        <v>332</v>
      </c>
      <c r="C25523" s="7" t="s">
        <v>1487</v>
      </c>
      <c r="D25523" s="7" t="n">
        <v>0</v>
      </c>
      <c r="E25523" s="7" t="n">
        <v>0</v>
      </c>
      <c r="F25523" s="7" t="n">
        <v>1</v>
      </c>
      <c r="G25523" s="7" t="n">
        <v>305.01</v>
      </c>
    </row>
    <row r="25524" customFormat="false" ht="15" hidden="false" customHeight="false" outlineLevel="0" collapsed="false">
      <c r="A25524" s="7" t="s">
        <v>34</v>
      </c>
      <c r="B25524" s="7" t="s">
        <v>678</v>
      </c>
      <c r="C25524" s="7" t="s">
        <v>1487</v>
      </c>
      <c r="D25524" s="7" t="n">
        <v>6</v>
      </c>
      <c r="E25524" s="7" t="n">
        <v>1899.72</v>
      </c>
      <c r="F25524" s="7" t="n">
        <v>0</v>
      </c>
      <c r="G25524" s="7" t="n">
        <v>0</v>
      </c>
    </row>
    <row r="25525" customFormat="false" ht="15" hidden="false" customHeight="false" outlineLevel="0" collapsed="false">
      <c r="A25525" s="7" t="s">
        <v>34</v>
      </c>
      <c r="B25525" s="7" t="s">
        <v>678</v>
      </c>
      <c r="C25525" s="7" t="s">
        <v>1487</v>
      </c>
      <c r="D25525" s="7" t="n">
        <v>1</v>
      </c>
      <c r="E25525" s="7" t="n">
        <v>288.06</v>
      </c>
      <c r="F25525" s="7" t="n">
        <v>7</v>
      </c>
      <c r="G25525" s="7" t="n">
        <v>2270.63</v>
      </c>
    </row>
    <row r="25526" customFormat="false" ht="15" hidden="false" customHeight="false" outlineLevel="0" collapsed="false">
      <c r="A25526" s="7" t="s">
        <v>34</v>
      </c>
      <c r="B25526" s="7" t="s">
        <v>678</v>
      </c>
      <c r="C25526" s="7" t="s">
        <v>1487</v>
      </c>
      <c r="D25526" s="7" t="n">
        <v>0</v>
      </c>
      <c r="E25526" s="7" t="n">
        <v>0</v>
      </c>
      <c r="F25526" s="7" t="n">
        <v>1</v>
      </c>
      <c r="G25526" s="7" t="n">
        <v>338.9</v>
      </c>
    </row>
    <row r="25527" customFormat="false" ht="15" hidden="false" customHeight="false" outlineLevel="0" collapsed="false">
      <c r="A25527" s="7" t="s">
        <v>34</v>
      </c>
      <c r="B25527" s="7" t="s">
        <v>678</v>
      </c>
      <c r="C25527" s="7" t="s">
        <v>1487</v>
      </c>
      <c r="D25527" s="7" t="n">
        <v>0</v>
      </c>
      <c r="E25527" s="7" t="n">
        <v>0</v>
      </c>
      <c r="F25527" s="7" t="n">
        <v>1</v>
      </c>
      <c r="G25527" s="7" t="n">
        <v>338.9</v>
      </c>
    </row>
    <row r="25528" customFormat="false" ht="15" hidden="false" customHeight="false" outlineLevel="0" collapsed="false">
      <c r="A25528" s="7" t="s">
        <v>34</v>
      </c>
      <c r="B25528" s="7" t="s">
        <v>678</v>
      </c>
      <c r="C25528" s="7" t="s">
        <v>1487</v>
      </c>
      <c r="D25528" s="7" t="n">
        <v>0</v>
      </c>
      <c r="E25528" s="7" t="n">
        <v>0</v>
      </c>
      <c r="F25528" s="7" t="n">
        <v>1</v>
      </c>
      <c r="G25528" s="7" t="n">
        <v>305.01</v>
      </c>
    </row>
    <row r="25529" customFormat="false" ht="15" hidden="false" customHeight="false" outlineLevel="0" collapsed="false">
      <c r="A25529" s="7" t="s">
        <v>34</v>
      </c>
      <c r="B25529" s="7" t="s">
        <v>678</v>
      </c>
      <c r="C25529" s="7" t="s">
        <v>1487</v>
      </c>
      <c r="D25529" s="7" t="n">
        <v>0</v>
      </c>
      <c r="E25529" s="7" t="n">
        <v>0</v>
      </c>
      <c r="F25529" s="7" t="n">
        <v>1</v>
      </c>
      <c r="G25529" s="7" t="n">
        <v>338.9</v>
      </c>
    </row>
    <row r="25530" customFormat="false" ht="15" hidden="false" customHeight="false" outlineLevel="0" collapsed="false">
      <c r="A25530" s="7" t="s">
        <v>34</v>
      </c>
      <c r="B25530" s="7" t="s">
        <v>670</v>
      </c>
      <c r="C25530" s="7" t="s">
        <v>1487</v>
      </c>
      <c r="D25530" s="7" t="n">
        <v>2</v>
      </c>
      <c r="E25530" s="7" t="n">
        <v>626.96</v>
      </c>
      <c r="F25530" s="7" t="n">
        <v>2</v>
      </c>
      <c r="G25530" s="7" t="n">
        <v>643.91</v>
      </c>
    </row>
    <row r="25531" customFormat="false" ht="15" hidden="false" customHeight="false" outlineLevel="0" collapsed="false">
      <c r="A25531" s="7" t="s">
        <v>34</v>
      </c>
      <c r="B25531" s="7" t="s">
        <v>670</v>
      </c>
      <c r="C25531" s="7" t="s">
        <v>1487</v>
      </c>
      <c r="D25531" s="7" t="n">
        <v>0</v>
      </c>
      <c r="E25531" s="7" t="n">
        <v>0</v>
      </c>
      <c r="F25531" s="7" t="n">
        <v>1</v>
      </c>
      <c r="G25531" s="7" t="n">
        <v>338.9</v>
      </c>
    </row>
    <row r="25532" customFormat="false" ht="15" hidden="false" customHeight="false" outlineLevel="0" collapsed="false">
      <c r="A25532" s="7" t="s">
        <v>34</v>
      </c>
      <c r="B25532" s="7" t="s">
        <v>670</v>
      </c>
      <c r="C25532" s="7" t="s">
        <v>1487</v>
      </c>
      <c r="D25532" s="7" t="n">
        <v>3</v>
      </c>
      <c r="E25532" s="7" t="n">
        <v>1026.87</v>
      </c>
      <c r="F25532" s="7" t="n">
        <v>0</v>
      </c>
      <c r="G25532" s="7" t="n">
        <v>0</v>
      </c>
    </row>
    <row r="25533" customFormat="false" ht="15" hidden="false" customHeight="false" outlineLevel="0" collapsed="false">
      <c r="A25533" s="7" t="s">
        <v>34</v>
      </c>
      <c r="B25533" s="7" t="s">
        <v>670</v>
      </c>
      <c r="C25533" s="7" t="s">
        <v>1487</v>
      </c>
      <c r="D25533" s="7" t="n">
        <v>0</v>
      </c>
      <c r="E25533" s="7" t="n">
        <v>0</v>
      </c>
      <c r="F25533" s="7" t="n">
        <v>1</v>
      </c>
      <c r="G25533" s="7" t="n">
        <v>338.9</v>
      </c>
    </row>
    <row r="25534" customFormat="false" ht="15" hidden="false" customHeight="false" outlineLevel="0" collapsed="false">
      <c r="A25534" s="7" t="s">
        <v>34</v>
      </c>
      <c r="B25534" s="7" t="s">
        <v>670</v>
      </c>
      <c r="C25534" s="7" t="s">
        <v>1487</v>
      </c>
      <c r="D25534" s="7" t="n">
        <v>0</v>
      </c>
      <c r="E25534" s="7" t="n">
        <v>0</v>
      </c>
      <c r="F25534" s="7" t="n">
        <v>1</v>
      </c>
      <c r="G25534" s="7" t="n">
        <v>288.07</v>
      </c>
    </row>
    <row r="25535" customFormat="false" ht="15" hidden="false" customHeight="false" outlineLevel="0" collapsed="false">
      <c r="A25535" s="7" t="s">
        <v>34</v>
      </c>
      <c r="B25535" s="7" t="s">
        <v>492</v>
      </c>
      <c r="C25535" s="7" t="s">
        <v>1490</v>
      </c>
      <c r="D25535" s="7" t="n">
        <v>1</v>
      </c>
      <c r="E25535" s="7" t="n">
        <v>85.54</v>
      </c>
      <c r="F25535" s="7" t="n">
        <v>0</v>
      </c>
      <c r="G25535" s="7" t="n">
        <v>0</v>
      </c>
    </row>
    <row r="25536" customFormat="false" ht="15" hidden="false" customHeight="false" outlineLevel="0" collapsed="false">
      <c r="A25536" s="7" t="s">
        <v>34</v>
      </c>
      <c r="B25536" s="7" t="s">
        <v>835</v>
      </c>
      <c r="C25536" s="7" t="s">
        <v>1490</v>
      </c>
      <c r="D25536" s="7" t="n">
        <v>3</v>
      </c>
      <c r="E25536" s="7" t="n">
        <v>427.74</v>
      </c>
      <c r="F25536" s="7" t="n">
        <v>0</v>
      </c>
      <c r="G25536" s="7" t="n">
        <v>0</v>
      </c>
    </row>
    <row r="25537" customFormat="false" ht="15" hidden="false" customHeight="false" outlineLevel="0" collapsed="false">
      <c r="A25537" s="7" t="s">
        <v>34</v>
      </c>
      <c r="B25537" s="7" t="s">
        <v>599</v>
      </c>
      <c r="C25537" s="7" t="s">
        <v>1490</v>
      </c>
      <c r="D25537" s="7" t="n">
        <v>1</v>
      </c>
      <c r="E25537" s="7" t="n">
        <v>145.43</v>
      </c>
      <c r="F25537" s="7" t="n">
        <v>0</v>
      </c>
      <c r="G25537" s="7" t="n">
        <v>0</v>
      </c>
    </row>
    <row r="25538" customFormat="false" ht="15" hidden="false" customHeight="false" outlineLevel="0" collapsed="false">
      <c r="A25538" s="7" t="s">
        <v>34</v>
      </c>
      <c r="B25538" s="7" t="s">
        <v>1071</v>
      </c>
      <c r="C25538" s="7" t="s">
        <v>1490</v>
      </c>
      <c r="D25538" s="7" t="n">
        <v>2</v>
      </c>
      <c r="E25538" s="7" t="n">
        <v>342.2</v>
      </c>
      <c r="F25538" s="7" t="n">
        <v>0</v>
      </c>
      <c r="G25538" s="7" t="n">
        <v>0</v>
      </c>
    </row>
    <row r="25539" customFormat="false" ht="15" hidden="false" customHeight="false" outlineLevel="0" collapsed="false">
      <c r="A25539" s="7" t="s">
        <v>34</v>
      </c>
      <c r="B25539" s="7" t="s">
        <v>755</v>
      </c>
      <c r="C25539" s="7" t="s">
        <v>1443</v>
      </c>
      <c r="D25539" s="7" t="n">
        <v>342</v>
      </c>
      <c r="E25539" s="7" t="n">
        <v>45417.98</v>
      </c>
      <c r="F25539" s="7" t="n">
        <v>4</v>
      </c>
      <c r="G25539" s="7" t="n">
        <v>532.72</v>
      </c>
    </row>
    <row r="25540" customFormat="false" ht="15" hidden="false" customHeight="false" outlineLevel="0" collapsed="false">
      <c r="A25540" s="7" t="s">
        <v>34</v>
      </c>
      <c r="B25540" s="7" t="s">
        <v>1032</v>
      </c>
      <c r="C25540" s="7" t="s">
        <v>1443</v>
      </c>
      <c r="D25540" s="7" t="n">
        <v>-1</v>
      </c>
      <c r="E25540" s="7" t="n">
        <v>-133.2</v>
      </c>
      <c r="F25540" s="7" t="n">
        <v>0</v>
      </c>
      <c r="G25540" s="7" t="n">
        <v>0</v>
      </c>
    </row>
    <row r="25541" customFormat="false" ht="15" hidden="false" customHeight="false" outlineLevel="0" collapsed="false">
      <c r="A25541" s="7" t="s">
        <v>34</v>
      </c>
      <c r="B25541" s="7" t="s">
        <v>1032</v>
      </c>
      <c r="C25541" s="7" t="s">
        <v>1443</v>
      </c>
      <c r="D25541" s="7" t="n">
        <v>1817</v>
      </c>
      <c r="E25541" s="7" t="n">
        <v>240516.07</v>
      </c>
      <c r="F25541" s="7" t="n">
        <v>20</v>
      </c>
      <c r="G25541" s="7" t="n">
        <v>2706.8</v>
      </c>
    </row>
    <row r="25542" customFormat="false" ht="15" hidden="false" customHeight="false" outlineLevel="0" collapsed="false">
      <c r="A25542" s="7" t="s">
        <v>34</v>
      </c>
      <c r="B25542" s="7" t="s">
        <v>1032</v>
      </c>
      <c r="C25542" s="7" t="s">
        <v>1443</v>
      </c>
      <c r="D25542" s="7" t="n">
        <v>-1</v>
      </c>
      <c r="E25542" s="7" t="n">
        <v>-111.6</v>
      </c>
      <c r="F25542" s="7" t="n">
        <v>0</v>
      </c>
      <c r="G25542" s="7" t="n">
        <v>0</v>
      </c>
    </row>
    <row r="25543" customFormat="false" ht="15" hidden="false" customHeight="false" outlineLevel="0" collapsed="false">
      <c r="A25543" s="7" t="s">
        <v>34</v>
      </c>
      <c r="B25543" s="7" t="s">
        <v>1091</v>
      </c>
      <c r="C25543" s="7"/>
      <c r="D25543" s="7" t="n">
        <v>0</v>
      </c>
      <c r="E25543" s="7" t="n">
        <v>0</v>
      </c>
      <c r="F25543" s="7" t="n">
        <v>0</v>
      </c>
      <c r="G25543" s="7" t="n">
        <v>-169.32</v>
      </c>
    </row>
    <row r="25544" customFormat="false" ht="15" hidden="false" customHeight="false" outlineLevel="0" collapsed="false">
      <c r="A25544" s="7" t="s">
        <v>34</v>
      </c>
      <c r="B25544" s="7" t="s">
        <v>1090</v>
      </c>
      <c r="C25544" s="7" t="s">
        <v>1090</v>
      </c>
      <c r="D25544" s="7" t="n">
        <v>1</v>
      </c>
      <c r="E25544" s="7" t="n">
        <v>100</v>
      </c>
      <c r="F25544" s="7" t="n">
        <v>0</v>
      </c>
      <c r="G25544" s="7" t="n">
        <v>0</v>
      </c>
    </row>
    <row r="25545" customFormat="false" ht="15" hidden="false" customHeight="false" outlineLevel="0" collapsed="false">
      <c r="A25545" s="7" t="s">
        <v>34</v>
      </c>
      <c r="B25545" s="7" t="s">
        <v>1090</v>
      </c>
      <c r="C25545" s="7" t="s">
        <v>1090</v>
      </c>
      <c r="D25545" s="7" t="n">
        <v>1</v>
      </c>
      <c r="E25545" s="7" t="n">
        <v>81.43</v>
      </c>
      <c r="F25545" s="7" t="n">
        <v>0</v>
      </c>
      <c r="G25545" s="7" t="n">
        <v>0</v>
      </c>
    </row>
    <row r="25546" customFormat="false" ht="15" hidden="false" customHeight="false" outlineLevel="0" collapsed="false">
      <c r="A25546" s="7" t="s">
        <v>34</v>
      </c>
      <c r="B25546" s="7" t="s">
        <v>982</v>
      </c>
      <c r="C25546" s="7" t="s">
        <v>1264</v>
      </c>
      <c r="D25546" s="7" t="n">
        <v>0</v>
      </c>
      <c r="E25546" s="7" t="n">
        <v>-2545.41</v>
      </c>
      <c r="F25546" s="7" t="n">
        <v>0</v>
      </c>
      <c r="G25546" s="7" t="n">
        <v>0</v>
      </c>
    </row>
    <row r="25547" customFormat="false" ht="15" hidden="false" customHeight="false" outlineLevel="0" collapsed="false">
      <c r="A25547" s="7" t="s">
        <v>34</v>
      </c>
      <c r="B25547" s="7" t="s">
        <v>669</v>
      </c>
      <c r="C25547" s="7" t="s">
        <v>1510</v>
      </c>
      <c r="D25547" s="7" t="n">
        <v>1</v>
      </c>
      <c r="E25547" s="7" t="n">
        <v>110.2</v>
      </c>
      <c r="F25547" s="7" t="n">
        <v>0</v>
      </c>
      <c r="G25547" s="7" t="n">
        <v>0</v>
      </c>
    </row>
    <row r="25548" customFormat="false" ht="15" hidden="false" customHeight="false" outlineLevel="0" collapsed="false">
      <c r="A25548" s="7" t="s">
        <v>34</v>
      </c>
      <c r="B25548" s="7" t="s">
        <v>669</v>
      </c>
      <c r="C25548" s="7" t="s">
        <v>1510</v>
      </c>
      <c r="D25548" s="7" t="n">
        <v>3</v>
      </c>
      <c r="E25548" s="7" t="n">
        <v>406.53</v>
      </c>
      <c r="F25548" s="7" t="n">
        <v>0</v>
      </c>
      <c r="G25548" s="7" t="n">
        <v>0</v>
      </c>
    </row>
    <row r="25549" customFormat="false" ht="15" hidden="false" customHeight="false" outlineLevel="0" collapsed="false">
      <c r="A25549" s="7" t="s">
        <v>34</v>
      </c>
      <c r="B25549" s="7" t="s">
        <v>832</v>
      </c>
      <c r="C25549" s="7" t="s">
        <v>1510</v>
      </c>
      <c r="D25549" s="7" t="n">
        <v>1</v>
      </c>
      <c r="E25549" s="7" t="n">
        <v>110.2</v>
      </c>
      <c r="F25549" s="7" t="n">
        <v>0</v>
      </c>
      <c r="G25549" s="7" t="n">
        <v>0</v>
      </c>
    </row>
    <row r="25550" customFormat="false" ht="15" hidden="false" customHeight="false" outlineLevel="0" collapsed="false">
      <c r="A25550" s="7" t="s">
        <v>34</v>
      </c>
      <c r="B25550" s="7" t="s">
        <v>832</v>
      </c>
      <c r="C25550" s="7" t="s">
        <v>1510</v>
      </c>
      <c r="D25550" s="7" t="n">
        <v>0</v>
      </c>
      <c r="E25550" s="7" t="n">
        <v>0</v>
      </c>
      <c r="F25550" s="7" t="n">
        <v>1</v>
      </c>
      <c r="G25550" s="7" t="n">
        <v>135.51</v>
      </c>
    </row>
    <row r="25551" customFormat="false" ht="15" hidden="false" customHeight="false" outlineLevel="0" collapsed="false">
      <c r="A25551" s="7" t="s">
        <v>34</v>
      </c>
      <c r="B25551" s="7" t="s">
        <v>887</v>
      </c>
      <c r="C25551" s="7" t="s">
        <v>1560</v>
      </c>
      <c r="D25551" s="7" t="n">
        <v>1</v>
      </c>
      <c r="E25551" s="7" t="n">
        <v>84.58</v>
      </c>
      <c r="F25551" s="7" t="n">
        <v>0</v>
      </c>
      <c r="G25551" s="7" t="n">
        <v>0</v>
      </c>
    </row>
    <row r="25552" customFormat="false" ht="15" hidden="false" customHeight="false" outlineLevel="0" collapsed="false">
      <c r="A25552" s="7" t="s">
        <v>34</v>
      </c>
      <c r="B25552" s="7" t="s">
        <v>387</v>
      </c>
      <c r="C25552" s="7" t="s">
        <v>1359</v>
      </c>
      <c r="D25552" s="7" t="n">
        <v>4</v>
      </c>
      <c r="E25552" s="7" t="n">
        <v>101</v>
      </c>
      <c r="F25552" s="7" t="n">
        <v>0</v>
      </c>
      <c r="G25552" s="7" t="n">
        <v>0</v>
      </c>
    </row>
    <row r="25553" customFormat="false" ht="15" hidden="false" customHeight="false" outlineLevel="0" collapsed="false">
      <c r="A25553" s="7" t="s">
        <v>34</v>
      </c>
      <c r="B25553" s="7" t="s">
        <v>363</v>
      </c>
      <c r="C25553" s="7" t="s">
        <v>1360</v>
      </c>
      <c r="D25553" s="7" t="n">
        <v>2</v>
      </c>
      <c r="E25553" s="7" t="n">
        <v>42.2</v>
      </c>
      <c r="F25553" s="7" t="n">
        <v>0</v>
      </c>
      <c r="G25553" s="7" t="n">
        <v>0</v>
      </c>
    </row>
    <row r="25554" customFormat="false" ht="15" hidden="false" customHeight="false" outlineLevel="0" collapsed="false">
      <c r="A25554" s="7" t="s">
        <v>34</v>
      </c>
      <c r="B25554" s="7" t="s">
        <v>562</v>
      </c>
      <c r="C25554" s="7" t="s">
        <v>1401</v>
      </c>
      <c r="D25554" s="7" t="n">
        <v>4</v>
      </c>
      <c r="E25554" s="7" t="n">
        <v>897.96</v>
      </c>
      <c r="F25554" s="7" t="n">
        <v>0</v>
      </c>
      <c r="G25554" s="7" t="n">
        <v>0</v>
      </c>
    </row>
    <row r="25555" customFormat="false" ht="15" hidden="false" customHeight="false" outlineLevel="0" collapsed="false">
      <c r="A25555" s="7" t="s">
        <v>34</v>
      </c>
      <c r="B25555" s="7" t="s">
        <v>562</v>
      </c>
      <c r="C25555" s="7" t="s">
        <v>1401</v>
      </c>
      <c r="D25555" s="7" t="n">
        <v>1</v>
      </c>
      <c r="E25555" s="7" t="n">
        <v>223.72</v>
      </c>
      <c r="F25555" s="7" t="n">
        <v>0</v>
      </c>
      <c r="G25555" s="7" t="n">
        <v>0</v>
      </c>
    </row>
    <row r="25556" customFormat="false" ht="15" hidden="false" customHeight="false" outlineLevel="0" collapsed="false">
      <c r="A25556" s="7" t="s">
        <v>34</v>
      </c>
      <c r="B25556" s="7" t="s">
        <v>1033</v>
      </c>
      <c r="C25556" s="7" t="s">
        <v>1596</v>
      </c>
      <c r="D25556" s="7" t="n">
        <v>9</v>
      </c>
      <c r="E25556" s="7" t="n">
        <v>0.09</v>
      </c>
      <c r="F25556" s="7" t="n">
        <v>1</v>
      </c>
      <c r="G25556" s="7" t="n">
        <v>0.01</v>
      </c>
    </row>
    <row r="25557" customFormat="false" ht="15" hidden="false" customHeight="false" outlineLevel="0" collapsed="false">
      <c r="A25557" s="7" t="s">
        <v>35</v>
      </c>
      <c r="B25557" s="7" t="s">
        <v>982</v>
      </c>
      <c r="C25557" s="7" t="s">
        <v>1264</v>
      </c>
      <c r="D25557" s="7" t="n">
        <v>0</v>
      </c>
      <c r="E25557" s="7" t="n">
        <v>0</v>
      </c>
      <c r="F25557" s="7" t="n">
        <v>0</v>
      </c>
      <c r="G25557" s="7" t="n">
        <v>0</v>
      </c>
    </row>
    <row r="25558" customFormat="false" ht="15" hidden="false" customHeight="false" outlineLevel="0" collapsed="false">
      <c r="A25558" s="7" t="s">
        <v>35</v>
      </c>
      <c r="B25558" s="7" t="s">
        <v>443</v>
      </c>
      <c r="C25558" s="7" t="s">
        <v>1268</v>
      </c>
      <c r="D25558" s="7" t="n">
        <v>1</v>
      </c>
      <c r="E25558" s="7" t="n">
        <v>282.12</v>
      </c>
      <c r="F25558" s="7" t="n">
        <v>0</v>
      </c>
      <c r="G25558" s="7" t="n">
        <v>0</v>
      </c>
    </row>
    <row r="25559" customFormat="false" ht="15" hidden="false" customHeight="false" outlineLevel="0" collapsed="false">
      <c r="A25559" s="7" t="s">
        <v>35</v>
      </c>
      <c r="B25559" s="7" t="s">
        <v>351</v>
      </c>
      <c r="C25559" s="7" t="s">
        <v>1268</v>
      </c>
      <c r="D25559" s="7" t="n">
        <v>2</v>
      </c>
      <c r="E25559" s="7" t="n">
        <v>564.24</v>
      </c>
      <c r="F25559" s="7" t="n">
        <v>2</v>
      </c>
      <c r="G25559" s="7" t="n">
        <v>564.24</v>
      </c>
    </row>
    <row r="25560" customFormat="false" ht="15" hidden="false" customHeight="false" outlineLevel="0" collapsed="false">
      <c r="A25560" s="7" t="s">
        <v>35</v>
      </c>
      <c r="B25560" s="7" t="s">
        <v>194</v>
      </c>
      <c r="C25560" s="7" t="s">
        <v>1269</v>
      </c>
      <c r="D25560" s="7" t="n">
        <v>2</v>
      </c>
      <c r="E25560" s="7" t="n">
        <v>423.56</v>
      </c>
      <c r="F25560" s="7" t="n">
        <v>0</v>
      </c>
      <c r="G25560" s="7" t="n">
        <v>0</v>
      </c>
    </row>
    <row r="25561" customFormat="false" ht="15" hidden="false" customHeight="false" outlineLevel="0" collapsed="false">
      <c r="A25561" s="7" t="s">
        <v>35</v>
      </c>
      <c r="B25561" s="7" t="s">
        <v>194</v>
      </c>
      <c r="C25561" s="7" t="s">
        <v>1269</v>
      </c>
      <c r="D25561" s="7" t="n">
        <v>1</v>
      </c>
      <c r="E25561" s="7" t="n">
        <v>196.5</v>
      </c>
      <c r="F25561" s="7" t="n">
        <v>0</v>
      </c>
      <c r="G25561" s="7" t="n">
        <v>0</v>
      </c>
    </row>
    <row r="25562" customFormat="false" ht="15" hidden="false" customHeight="false" outlineLevel="0" collapsed="false">
      <c r="A25562" s="7" t="s">
        <v>35</v>
      </c>
      <c r="B25562" s="7" t="s">
        <v>194</v>
      </c>
      <c r="C25562" s="7" t="s">
        <v>1269</v>
      </c>
      <c r="D25562" s="7" t="n">
        <v>3</v>
      </c>
      <c r="E25562" s="7" t="n">
        <v>589.59</v>
      </c>
      <c r="F25562" s="7" t="n">
        <v>0</v>
      </c>
      <c r="G25562" s="7" t="n">
        <v>0</v>
      </c>
    </row>
    <row r="25563" customFormat="false" ht="15" hidden="false" customHeight="false" outlineLevel="0" collapsed="false">
      <c r="A25563" s="7" t="s">
        <v>35</v>
      </c>
      <c r="B25563" s="7" t="s">
        <v>235</v>
      </c>
      <c r="C25563" s="7" t="s">
        <v>1269</v>
      </c>
      <c r="D25563" s="7" t="n">
        <v>2</v>
      </c>
      <c r="E25563" s="7" t="n">
        <v>423.56</v>
      </c>
      <c r="F25563" s="7" t="n">
        <v>0</v>
      </c>
      <c r="G25563" s="7" t="n">
        <v>0</v>
      </c>
    </row>
    <row r="25564" customFormat="false" ht="15" hidden="false" customHeight="false" outlineLevel="0" collapsed="false">
      <c r="A25564" s="7" t="s">
        <v>35</v>
      </c>
      <c r="B25564" s="7" t="s">
        <v>207</v>
      </c>
      <c r="C25564" s="7" t="s">
        <v>1269</v>
      </c>
      <c r="D25564" s="7" t="n">
        <v>2</v>
      </c>
      <c r="E25564" s="7" t="n">
        <v>423.56</v>
      </c>
      <c r="F25564" s="7" t="n">
        <v>0</v>
      </c>
      <c r="G25564" s="7" t="n">
        <v>0</v>
      </c>
    </row>
    <row r="25565" customFormat="false" ht="15" hidden="false" customHeight="false" outlineLevel="0" collapsed="false">
      <c r="A25565" s="7" t="s">
        <v>35</v>
      </c>
      <c r="B25565" s="7" t="s">
        <v>314</v>
      </c>
      <c r="C25565" s="7" t="s">
        <v>1269</v>
      </c>
      <c r="D25565" s="7" t="n">
        <v>2</v>
      </c>
      <c r="E25565" s="7" t="n">
        <v>423.56</v>
      </c>
      <c r="F25565" s="7" t="n">
        <v>0</v>
      </c>
      <c r="G25565" s="7" t="n">
        <v>0</v>
      </c>
    </row>
    <row r="25566" customFormat="false" ht="15" hidden="false" customHeight="false" outlineLevel="0" collapsed="false">
      <c r="A25566" s="7" t="s">
        <v>35</v>
      </c>
      <c r="B25566" s="7" t="s">
        <v>955</v>
      </c>
      <c r="C25566" s="7" t="s">
        <v>1304</v>
      </c>
      <c r="D25566" s="7" t="n">
        <v>1</v>
      </c>
      <c r="E25566" s="7" t="n">
        <v>196.53</v>
      </c>
      <c r="F25566" s="7" t="n">
        <v>0</v>
      </c>
      <c r="G25566" s="7" t="n">
        <v>0</v>
      </c>
    </row>
    <row r="25567" customFormat="false" ht="15" hidden="false" customHeight="false" outlineLevel="0" collapsed="false">
      <c r="A25567" s="7" t="s">
        <v>35</v>
      </c>
      <c r="B25567" s="7" t="s">
        <v>576</v>
      </c>
      <c r="C25567" s="7" t="s">
        <v>1305</v>
      </c>
      <c r="D25567" s="7" t="n">
        <v>1</v>
      </c>
      <c r="E25567" s="7" t="n">
        <v>196.53</v>
      </c>
      <c r="F25567" s="7" t="n">
        <v>0</v>
      </c>
      <c r="G25567" s="7" t="n">
        <v>0</v>
      </c>
    </row>
    <row r="25568" customFormat="false" ht="15" hidden="false" customHeight="false" outlineLevel="0" collapsed="false">
      <c r="A25568" s="7" t="s">
        <v>35</v>
      </c>
      <c r="B25568" s="7" t="s">
        <v>887</v>
      </c>
      <c r="C25568" s="7" t="s">
        <v>1560</v>
      </c>
      <c r="D25568" s="7" t="n">
        <v>2</v>
      </c>
      <c r="E25568" s="7" t="n">
        <v>257.46</v>
      </c>
      <c r="F25568" s="7" t="n">
        <v>0</v>
      </c>
      <c r="G25568" s="7" t="n">
        <v>0</v>
      </c>
    </row>
    <row r="25569" customFormat="false" ht="15" hidden="false" customHeight="false" outlineLevel="0" collapsed="false">
      <c r="A25569" s="7" t="s">
        <v>35</v>
      </c>
      <c r="B25569" s="7" t="s">
        <v>878</v>
      </c>
      <c r="C25569" s="7" t="s">
        <v>1560</v>
      </c>
      <c r="D25569" s="7" t="n">
        <v>1</v>
      </c>
      <c r="E25569" s="7" t="n">
        <v>128.73</v>
      </c>
      <c r="F25569" s="7" t="n">
        <v>0</v>
      </c>
      <c r="G25569" s="7" t="n">
        <v>0</v>
      </c>
    </row>
    <row r="25570" customFormat="false" ht="15" hidden="false" customHeight="false" outlineLevel="0" collapsed="false">
      <c r="A25570" s="7" t="s">
        <v>35</v>
      </c>
      <c r="B25570" s="7" t="s">
        <v>563</v>
      </c>
      <c r="C25570" s="7" t="s">
        <v>1327</v>
      </c>
      <c r="D25570" s="7" t="n">
        <v>0</v>
      </c>
      <c r="E25570" s="7" t="n">
        <v>0</v>
      </c>
      <c r="F25570" s="7" t="n">
        <v>1</v>
      </c>
      <c r="G25570" s="7" t="n">
        <v>231.27</v>
      </c>
    </row>
    <row r="25571" customFormat="false" ht="15" hidden="false" customHeight="false" outlineLevel="0" collapsed="false">
      <c r="A25571" s="7" t="s">
        <v>35</v>
      </c>
      <c r="B25571" s="7" t="s">
        <v>834</v>
      </c>
      <c r="C25571" s="7" t="s">
        <v>1501</v>
      </c>
      <c r="D25571" s="7" t="n">
        <v>1</v>
      </c>
      <c r="E25571" s="7" t="n">
        <v>231.27</v>
      </c>
      <c r="F25571" s="7" t="n">
        <v>0</v>
      </c>
      <c r="G25571" s="7" t="n">
        <v>0</v>
      </c>
    </row>
    <row r="25572" customFormat="false" ht="15" hidden="false" customHeight="false" outlineLevel="0" collapsed="false">
      <c r="A25572" s="7" t="s">
        <v>35</v>
      </c>
      <c r="B25572" s="7" t="s">
        <v>696</v>
      </c>
      <c r="C25572" s="7" t="s">
        <v>1501</v>
      </c>
      <c r="D25572" s="7" t="n">
        <v>1</v>
      </c>
      <c r="E25572" s="7" t="n">
        <v>231.27</v>
      </c>
      <c r="F25572" s="7" t="n">
        <v>0</v>
      </c>
      <c r="G25572" s="7" t="n">
        <v>0</v>
      </c>
    </row>
    <row r="25573" customFormat="false" ht="15" hidden="false" customHeight="false" outlineLevel="0" collapsed="false">
      <c r="A25573" s="7" t="s">
        <v>35</v>
      </c>
      <c r="B25573" s="7" t="s">
        <v>1125</v>
      </c>
      <c r="C25573" s="7" t="s">
        <v>1501</v>
      </c>
      <c r="D25573" s="7" t="n">
        <v>1</v>
      </c>
      <c r="E25573" s="7" t="n">
        <v>231.27</v>
      </c>
      <c r="F25573" s="7" t="n">
        <v>1</v>
      </c>
      <c r="G25573" s="7" t="n">
        <v>231.27</v>
      </c>
    </row>
    <row r="25574" customFormat="false" ht="15" hidden="false" customHeight="false" outlineLevel="0" collapsed="false">
      <c r="A25574" s="7" t="s">
        <v>35</v>
      </c>
      <c r="B25574" s="7" t="s">
        <v>1124</v>
      </c>
      <c r="C25574" s="7" t="s">
        <v>1501</v>
      </c>
      <c r="D25574" s="7" t="n">
        <v>1</v>
      </c>
      <c r="E25574" s="7" t="n">
        <v>231.27</v>
      </c>
      <c r="F25574" s="7" t="n">
        <v>1</v>
      </c>
      <c r="G25574" s="7" t="n">
        <v>231.27</v>
      </c>
    </row>
    <row r="25575" customFormat="false" ht="15" hidden="false" customHeight="false" outlineLevel="0" collapsed="false">
      <c r="A25575" s="7" t="s">
        <v>35</v>
      </c>
      <c r="B25575" s="7" t="s">
        <v>1122</v>
      </c>
      <c r="C25575" s="7" t="s">
        <v>1501</v>
      </c>
      <c r="D25575" s="7" t="n">
        <v>0</v>
      </c>
      <c r="E25575" s="7" t="n">
        <v>0</v>
      </c>
      <c r="F25575" s="7" t="n">
        <v>1</v>
      </c>
      <c r="G25575" s="7" t="n">
        <v>231.27</v>
      </c>
    </row>
    <row r="25576" customFormat="false" ht="15" hidden="false" customHeight="false" outlineLevel="0" collapsed="false">
      <c r="A25576" s="7" t="s">
        <v>35</v>
      </c>
      <c r="B25576" s="7" t="s">
        <v>700</v>
      </c>
      <c r="C25576" s="7" t="s">
        <v>1502</v>
      </c>
      <c r="D25576" s="7" t="n">
        <v>2</v>
      </c>
      <c r="E25576" s="7" t="n">
        <v>445.6</v>
      </c>
      <c r="F25576" s="7" t="n">
        <v>0</v>
      </c>
      <c r="G25576" s="7" t="n">
        <v>0</v>
      </c>
    </row>
    <row r="25577" customFormat="false" ht="15" hidden="false" customHeight="false" outlineLevel="0" collapsed="false">
      <c r="A25577" s="7" t="s">
        <v>35</v>
      </c>
      <c r="B25577" s="7" t="s">
        <v>746</v>
      </c>
      <c r="C25577" s="7" t="s">
        <v>1503</v>
      </c>
      <c r="D25577" s="7" t="n">
        <v>5</v>
      </c>
      <c r="E25577" s="7" t="n">
        <v>1114</v>
      </c>
      <c r="F25577" s="7" t="n">
        <v>0</v>
      </c>
      <c r="G25577" s="7" t="n">
        <v>0</v>
      </c>
    </row>
    <row r="25578" customFormat="false" ht="15" hidden="false" customHeight="false" outlineLevel="0" collapsed="false">
      <c r="A25578" s="7" t="s">
        <v>35</v>
      </c>
      <c r="B25578" s="7" t="s">
        <v>946</v>
      </c>
      <c r="C25578" s="7" t="s">
        <v>1581</v>
      </c>
      <c r="D25578" s="7" t="n">
        <v>1</v>
      </c>
      <c r="E25578" s="7" t="n">
        <v>231.2</v>
      </c>
      <c r="F25578" s="7" t="n">
        <v>0</v>
      </c>
      <c r="G25578" s="7" t="n">
        <v>0</v>
      </c>
    </row>
    <row r="25579" customFormat="false" ht="15" hidden="false" customHeight="false" outlineLevel="0" collapsed="false">
      <c r="A25579" s="7" t="s">
        <v>35</v>
      </c>
      <c r="B25579" s="7" t="s">
        <v>946</v>
      </c>
      <c r="C25579" s="7" t="s">
        <v>1581</v>
      </c>
      <c r="D25579" s="7" t="n">
        <v>0</v>
      </c>
      <c r="E25579" s="7" t="n">
        <v>0</v>
      </c>
      <c r="F25579" s="7" t="n">
        <v>1</v>
      </c>
      <c r="G25579" s="7" t="n">
        <v>222.8</v>
      </c>
    </row>
    <row r="25580" customFormat="false" ht="15" hidden="false" customHeight="false" outlineLevel="0" collapsed="false">
      <c r="A25580" s="7" t="s">
        <v>35</v>
      </c>
      <c r="B25580" s="7" t="s">
        <v>764</v>
      </c>
      <c r="C25580" s="7" t="s">
        <v>1504</v>
      </c>
      <c r="D25580" s="7" t="n">
        <v>2</v>
      </c>
      <c r="E25580" s="7" t="n">
        <v>445.6</v>
      </c>
      <c r="F25580" s="7" t="n">
        <v>1</v>
      </c>
      <c r="G25580" s="7" t="n">
        <v>222.8</v>
      </c>
    </row>
    <row r="25581" customFormat="false" ht="15" hidden="false" customHeight="false" outlineLevel="0" collapsed="false">
      <c r="A25581" s="7" t="s">
        <v>35</v>
      </c>
      <c r="B25581" s="7" t="s">
        <v>826</v>
      </c>
      <c r="C25581" s="7" t="s">
        <v>1505</v>
      </c>
      <c r="D25581" s="7" t="n">
        <v>0</v>
      </c>
      <c r="E25581" s="7" t="n">
        <v>0</v>
      </c>
      <c r="F25581" s="7" t="n">
        <v>1</v>
      </c>
      <c r="G25581" s="7" t="n">
        <v>222.8</v>
      </c>
    </row>
    <row r="25582" customFormat="false" ht="15" hidden="false" customHeight="false" outlineLevel="0" collapsed="false">
      <c r="A25582" s="7" t="s">
        <v>35</v>
      </c>
      <c r="B25582" s="7" t="s">
        <v>271</v>
      </c>
      <c r="C25582" s="7" t="s">
        <v>1335</v>
      </c>
      <c r="D25582" s="7" t="n">
        <v>1</v>
      </c>
      <c r="E25582" s="7" t="n">
        <v>55.85</v>
      </c>
      <c r="F25582" s="7" t="n">
        <v>0</v>
      </c>
      <c r="G25582" s="7" t="n">
        <v>0</v>
      </c>
    </row>
    <row r="25583" customFormat="false" ht="15" hidden="false" customHeight="false" outlineLevel="0" collapsed="false">
      <c r="A25583" s="7" t="s">
        <v>35</v>
      </c>
      <c r="B25583" s="7" t="s">
        <v>289</v>
      </c>
      <c r="C25583" s="7" t="s">
        <v>1335</v>
      </c>
      <c r="D25583" s="7" t="n">
        <v>4</v>
      </c>
      <c r="E25583" s="7" t="n">
        <v>223.4</v>
      </c>
      <c r="F25583" s="7" t="n">
        <v>0</v>
      </c>
      <c r="G25583" s="7" t="n">
        <v>0</v>
      </c>
    </row>
    <row r="25584" customFormat="false" ht="15" hidden="false" customHeight="false" outlineLevel="0" collapsed="false">
      <c r="A25584" s="7" t="s">
        <v>35</v>
      </c>
      <c r="B25584" s="7" t="s">
        <v>289</v>
      </c>
      <c r="C25584" s="7" t="s">
        <v>1335</v>
      </c>
      <c r="D25584" s="7" t="n">
        <v>1</v>
      </c>
      <c r="E25584" s="7" t="n">
        <v>54.15</v>
      </c>
      <c r="F25584" s="7" t="n">
        <v>0</v>
      </c>
      <c r="G25584" s="7" t="n">
        <v>0</v>
      </c>
    </row>
    <row r="25585" customFormat="false" ht="15" hidden="false" customHeight="false" outlineLevel="0" collapsed="false">
      <c r="A25585" s="7" t="s">
        <v>35</v>
      </c>
      <c r="B25585" s="7" t="s">
        <v>327</v>
      </c>
      <c r="C25585" s="7" t="s">
        <v>1335</v>
      </c>
      <c r="D25585" s="7" t="n">
        <v>1</v>
      </c>
      <c r="E25585" s="7" t="n">
        <v>55.85</v>
      </c>
      <c r="F25585" s="7" t="n">
        <v>0</v>
      </c>
      <c r="G25585" s="7" t="n">
        <v>0</v>
      </c>
    </row>
    <row r="25586" customFormat="false" ht="15" hidden="false" customHeight="false" outlineLevel="0" collapsed="false">
      <c r="A25586" s="7" t="s">
        <v>35</v>
      </c>
      <c r="B25586" s="7" t="s">
        <v>316</v>
      </c>
      <c r="C25586" s="7" t="s">
        <v>1335</v>
      </c>
      <c r="D25586" s="7" t="n">
        <v>4</v>
      </c>
      <c r="E25586" s="7" t="n">
        <v>223.4</v>
      </c>
      <c r="F25586" s="7" t="n">
        <v>1</v>
      </c>
      <c r="G25586" s="7" t="n">
        <v>55.85</v>
      </c>
    </row>
    <row r="25587" customFormat="false" ht="15" hidden="false" customHeight="false" outlineLevel="0" collapsed="false">
      <c r="A25587" s="7" t="s">
        <v>35</v>
      </c>
      <c r="B25587" s="7" t="s">
        <v>410</v>
      </c>
      <c r="C25587" s="7" t="s">
        <v>1335</v>
      </c>
      <c r="D25587" s="7" t="n">
        <v>0</v>
      </c>
      <c r="E25587" s="7" t="n">
        <v>0</v>
      </c>
      <c r="F25587" s="7" t="n">
        <v>1</v>
      </c>
      <c r="G25587" s="7" t="n">
        <v>55.85</v>
      </c>
    </row>
    <row r="25588" customFormat="false" ht="15" hidden="false" customHeight="false" outlineLevel="0" collapsed="false">
      <c r="A25588" s="7" t="s">
        <v>35</v>
      </c>
      <c r="B25588" s="7" t="s">
        <v>284</v>
      </c>
      <c r="C25588" s="7" t="s">
        <v>1381</v>
      </c>
      <c r="D25588" s="7" t="n">
        <v>10</v>
      </c>
      <c r="E25588" s="7" t="n">
        <v>1711</v>
      </c>
      <c r="F25588" s="7" t="n">
        <v>9</v>
      </c>
      <c r="G25588" s="7" t="n">
        <v>1539.9</v>
      </c>
    </row>
    <row r="25589" customFormat="false" ht="15" hidden="false" customHeight="false" outlineLevel="0" collapsed="false">
      <c r="A25589" s="7" t="s">
        <v>35</v>
      </c>
      <c r="B25589" s="7" t="s">
        <v>189</v>
      </c>
      <c r="C25589" s="7" t="s">
        <v>1387</v>
      </c>
      <c r="D25589" s="7" t="n">
        <v>1</v>
      </c>
      <c r="E25589" s="7" t="n">
        <v>54.15</v>
      </c>
      <c r="F25589" s="7" t="n">
        <v>0</v>
      </c>
      <c r="G25589" s="7" t="n">
        <v>0</v>
      </c>
    </row>
    <row r="25590" customFormat="false" ht="15" hidden="false" customHeight="false" outlineLevel="0" collapsed="false">
      <c r="A25590" s="7" t="s">
        <v>35</v>
      </c>
      <c r="B25590" s="7" t="s">
        <v>259</v>
      </c>
      <c r="C25590" s="7" t="s">
        <v>1388</v>
      </c>
      <c r="D25590" s="7" t="n">
        <v>6</v>
      </c>
      <c r="E25590" s="7" t="n">
        <v>335.1</v>
      </c>
      <c r="F25590" s="7" t="n">
        <v>3</v>
      </c>
      <c r="G25590" s="7" t="n">
        <v>167.55</v>
      </c>
    </row>
    <row r="25591" customFormat="false" ht="15" hidden="false" customHeight="false" outlineLevel="0" collapsed="false">
      <c r="A25591" s="7" t="s">
        <v>35</v>
      </c>
      <c r="B25591" s="7" t="s">
        <v>273</v>
      </c>
      <c r="C25591" s="7" t="s">
        <v>1388</v>
      </c>
      <c r="D25591" s="7" t="n">
        <v>3</v>
      </c>
      <c r="E25591" s="7" t="n">
        <v>167.55</v>
      </c>
      <c r="F25591" s="7" t="n">
        <v>1</v>
      </c>
      <c r="G25591" s="7" t="n">
        <v>55.85</v>
      </c>
    </row>
    <row r="25592" customFormat="false" ht="15" hidden="false" customHeight="false" outlineLevel="0" collapsed="false">
      <c r="A25592" s="7" t="s">
        <v>35</v>
      </c>
      <c r="B25592" s="7" t="s">
        <v>324</v>
      </c>
      <c r="C25592" s="7" t="s">
        <v>1388</v>
      </c>
      <c r="D25592" s="7" t="n">
        <v>2</v>
      </c>
      <c r="E25592" s="7" t="n">
        <v>111.7</v>
      </c>
      <c r="F25592" s="7" t="n">
        <v>0</v>
      </c>
      <c r="G25592" s="7" t="n">
        <v>0</v>
      </c>
    </row>
    <row r="25593" customFormat="false" ht="15" hidden="false" customHeight="false" outlineLevel="0" collapsed="false">
      <c r="A25593" s="7" t="s">
        <v>35</v>
      </c>
      <c r="B25593" s="7" t="s">
        <v>280</v>
      </c>
      <c r="C25593" s="7" t="s">
        <v>1388</v>
      </c>
      <c r="D25593" s="7" t="n">
        <v>2</v>
      </c>
      <c r="E25593" s="7" t="n">
        <v>108.3</v>
      </c>
      <c r="F25593" s="7" t="n">
        <v>0</v>
      </c>
      <c r="G25593" s="7" t="n">
        <v>0</v>
      </c>
    </row>
    <row r="25594" customFormat="false" ht="15" hidden="false" customHeight="false" outlineLevel="0" collapsed="false">
      <c r="A25594" s="7" t="s">
        <v>35</v>
      </c>
      <c r="B25594" s="7" t="s">
        <v>280</v>
      </c>
      <c r="C25594" s="7" t="s">
        <v>1388</v>
      </c>
      <c r="D25594" s="7" t="n">
        <v>6</v>
      </c>
      <c r="E25594" s="7" t="n">
        <v>335.1</v>
      </c>
      <c r="F25594" s="7" t="n">
        <v>2</v>
      </c>
      <c r="G25594" s="7" t="n">
        <v>111.7</v>
      </c>
    </row>
    <row r="25595" customFormat="false" ht="15" hidden="false" customHeight="false" outlineLevel="0" collapsed="false">
      <c r="A25595" s="7" t="s">
        <v>35</v>
      </c>
      <c r="B25595" s="7" t="s">
        <v>369</v>
      </c>
      <c r="C25595" s="7" t="s">
        <v>1388</v>
      </c>
      <c r="D25595" s="7" t="n">
        <v>6</v>
      </c>
      <c r="E25595" s="7" t="n">
        <v>335.1</v>
      </c>
      <c r="F25595" s="7" t="n">
        <v>2</v>
      </c>
      <c r="G25595" s="7" t="n">
        <v>111.7</v>
      </c>
    </row>
    <row r="25596" customFormat="false" ht="15" hidden="false" customHeight="false" outlineLevel="0" collapsed="false">
      <c r="A25596" s="7" t="s">
        <v>35</v>
      </c>
      <c r="B25596" s="7" t="s">
        <v>369</v>
      </c>
      <c r="C25596" s="7" t="s">
        <v>1388</v>
      </c>
      <c r="D25596" s="7" t="n">
        <v>1</v>
      </c>
      <c r="E25596" s="7" t="n">
        <v>54.15</v>
      </c>
      <c r="F25596" s="7" t="n">
        <v>0</v>
      </c>
      <c r="G25596" s="7" t="n">
        <v>0</v>
      </c>
    </row>
    <row r="25597" customFormat="false" ht="15" hidden="false" customHeight="false" outlineLevel="0" collapsed="false">
      <c r="A25597" s="7" t="s">
        <v>35</v>
      </c>
      <c r="B25597" s="7" t="s">
        <v>369</v>
      </c>
      <c r="C25597" s="7" t="s">
        <v>1388</v>
      </c>
      <c r="D25597" s="7" t="n">
        <v>1</v>
      </c>
      <c r="E25597" s="7" t="n">
        <v>54.2</v>
      </c>
      <c r="F25597" s="7" t="n">
        <v>0</v>
      </c>
      <c r="G25597" s="7" t="n">
        <v>0</v>
      </c>
    </row>
    <row r="25598" customFormat="false" ht="15" hidden="false" customHeight="false" outlineLevel="0" collapsed="false">
      <c r="A25598" s="7" t="s">
        <v>35</v>
      </c>
      <c r="B25598" s="7" t="s">
        <v>341</v>
      </c>
      <c r="C25598" s="7" t="s">
        <v>1408</v>
      </c>
      <c r="D25598" s="7" t="n">
        <v>10</v>
      </c>
      <c r="E25598" s="7" t="n">
        <v>312.71</v>
      </c>
      <c r="F25598" s="7" t="n">
        <v>8</v>
      </c>
      <c r="G25598" s="7" t="n">
        <v>250.16</v>
      </c>
    </row>
    <row r="25599" customFormat="false" ht="15" hidden="false" customHeight="false" outlineLevel="0" collapsed="false">
      <c r="A25599" s="7" t="s">
        <v>35</v>
      </c>
      <c r="B25599" s="7" t="s">
        <v>341</v>
      </c>
      <c r="C25599" s="7" t="s">
        <v>1408</v>
      </c>
      <c r="D25599" s="7" t="n">
        <v>2</v>
      </c>
      <c r="E25599" s="7" t="n">
        <v>60.84</v>
      </c>
      <c r="F25599" s="7" t="n">
        <v>0</v>
      </c>
      <c r="G25599" s="7" t="n">
        <v>0</v>
      </c>
    </row>
    <row r="25600" customFormat="false" ht="15" hidden="false" customHeight="false" outlineLevel="0" collapsed="false">
      <c r="A25600" s="7" t="s">
        <v>35</v>
      </c>
      <c r="B25600" s="7" t="s">
        <v>350</v>
      </c>
      <c r="C25600" s="7" t="s">
        <v>1409</v>
      </c>
      <c r="D25600" s="7" t="n">
        <v>7</v>
      </c>
      <c r="E25600" s="7" t="n">
        <v>218.89</v>
      </c>
      <c r="F25600" s="7" t="n">
        <v>7</v>
      </c>
      <c r="G25600" s="7" t="n">
        <v>218.89</v>
      </c>
    </row>
    <row r="25601" customFormat="false" ht="15" hidden="false" customHeight="false" outlineLevel="0" collapsed="false">
      <c r="A25601" s="7" t="s">
        <v>35</v>
      </c>
      <c r="B25601" s="7" t="s">
        <v>350</v>
      </c>
      <c r="C25601" s="7" t="s">
        <v>1409</v>
      </c>
      <c r="D25601" s="7" t="n">
        <v>6</v>
      </c>
      <c r="E25601" s="7" t="n">
        <v>182.52</v>
      </c>
      <c r="F25601" s="7" t="n">
        <v>0</v>
      </c>
      <c r="G25601" s="7" t="n">
        <v>0</v>
      </c>
    </row>
    <row r="25602" customFormat="false" ht="15" hidden="false" customHeight="false" outlineLevel="0" collapsed="false">
      <c r="A25602" s="7" t="s">
        <v>35</v>
      </c>
      <c r="B25602" s="7" t="s">
        <v>446</v>
      </c>
      <c r="C25602" s="7" t="s">
        <v>1410</v>
      </c>
      <c r="D25602" s="7" t="n">
        <v>1</v>
      </c>
      <c r="E25602" s="7" t="n">
        <v>30.5</v>
      </c>
      <c r="F25602" s="7" t="n">
        <v>0</v>
      </c>
      <c r="G25602" s="7" t="n">
        <v>0</v>
      </c>
    </row>
    <row r="25603" customFormat="false" ht="15" hidden="false" customHeight="false" outlineLevel="0" collapsed="false">
      <c r="A25603" s="7" t="s">
        <v>35</v>
      </c>
      <c r="B25603" s="7" t="s">
        <v>446</v>
      </c>
      <c r="C25603" s="7" t="s">
        <v>1410</v>
      </c>
      <c r="D25603" s="7" t="n">
        <v>5</v>
      </c>
      <c r="E25603" s="7" t="n">
        <v>156.35</v>
      </c>
      <c r="F25603" s="7" t="n">
        <v>6</v>
      </c>
      <c r="G25603" s="7" t="n">
        <v>187.62</v>
      </c>
    </row>
    <row r="25604" customFormat="false" ht="15" hidden="false" customHeight="false" outlineLevel="0" collapsed="false">
      <c r="A25604" s="7" t="s">
        <v>35</v>
      </c>
      <c r="B25604" s="7" t="s">
        <v>620</v>
      </c>
      <c r="C25604" s="7" t="s">
        <v>1411</v>
      </c>
      <c r="D25604" s="7" t="n">
        <v>14</v>
      </c>
      <c r="E25604" s="7" t="n">
        <v>437.78</v>
      </c>
      <c r="F25604" s="7" t="n">
        <v>19</v>
      </c>
      <c r="G25604" s="7" t="n">
        <v>594.13</v>
      </c>
    </row>
    <row r="25605" customFormat="false" ht="15" hidden="false" customHeight="false" outlineLevel="0" collapsed="false">
      <c r="A25605" s="7" t="s">
        <v>35</v>
      </c>
      <c r="B25605" s="7" t="s">
        <v>620</v>
      </c>
      <c r="C25605" s="7" t="s">
        <v>1411</v>
      </c>
      <c r="D25605" s="7" t="n">
        <v>1</v>
      </c>
      <c r="E25605" s="7" t="n">
        <v>30.42</v>
      </c>
      <c r="F25605" s="7" t="n">
        <v>0</v>
      </c>
      <c r="G25605" s="7" t="n">
        <v>0</v>
      </c>
    </row>
    <row r="25606" customFormat="false" ht="15" hidden="false" customHeight="false" outlineLevel="0" collapsed="false">
      <c r="A25606" s="7" t="s">
        <v>35</v>
      </c>
      <c r="B25606" s="7" t="s">
        <v>521</v>
      </c>
      <c r="C25606" s="7" t="s">
        <v>1412</v>
      </c>
      <c r="D25606" s="7" t="n">
        <v>1</v>
      </c>
      <c r="E25606" s="7" t="n">
        <v>28.7</v>
      </c>
      <c r="F25606" s="7" t="n">
        <v>0</v>
      </c>
      <c r="G25606" s="7" t="n">
        <v>0</v>
      </c>
    </row>
    <row r="25607" customFormat="false" ht="15" hidden="false" customHeight="false" outlineLevel="0" collapsed="false">
      <c r="A25607" s="7" t="s">
        <v>35</v>
      </c>
      <c r="B25607" s="7" t="s">
        <v>521</v>
      </c>
      <c r="C25607" s="7" t="s">
        <v>1412</v>
      </c>
      <c r="D25607" s="7" t="n">
        <v>7</v>
      </c>
      <c r="E25607" s="7" t="n">
        <v>201.11</v>
      </c>
      <c r="F25607" s="7" t="n">
        <v>0</v>
      </c>
      <c r="G25607" s="7" t="n">
        <v>0</v>
      </c>
    </row>
    <row r="25608" customFormat="false" ht="15" hidden="false" customHeight="false" outlineLevel="0" collapsed="false">
      <c r="A25608" s="7" t="s">
        <v>35</v>
      </c>
      <c r="B25608" s="7" t="s">
        <v>521</v>
      </c>
      <c r="C25608" s="7" t="s">
        <v>1412</v>
      </c>
      <c r="D25608" s="7" t="n">
        <v>6</v>
      </c>
      <c r="E25608" s="7" t="n">
        <v>187.62</v>
      </c>
      <c r="F25608" s="7" t="n">
        <v>1</v>
      </c>
      <c r="G25608" s="7" t="n">
        <v>31.27</v>
      </c>
    </row>
    <row r="25609" customFormat="false" ht="15" hidden="false" customHeight="false" outlineLevel="0" collapsed="false">
      <c r="A25609" s="7" t="s">
        <v>35</v>
      </c>
      <c r="B25609" s="7" t="s">
        <v>520</v>
      </c>
      <c r="C25609" s="7" t="s">
        <v>1412</v>
      </c>
      <c r="D25609" s="7" t="n">
        <v>1</v>
      </c>
      <c r="E25609" s="7" t="n">
        <v>28.73</v>
      </c>
      <c r="F25609" s="7" t="n">
        <v>0</v>
      </c>
      <c r="G25609" s="7" t="n">
        <v>0</v>
      </c>
    </row>
    <row r="25610" customFormat="false" ht="15" hidden="false" customHeight="false" outlineLevel="0" collapsed="false">
      <c r="A25610" s="7" t="s">
        <v>35</v>
      </c>
      <c r="B25610" s="7" t="s">
        <v>520</v>
      </c>
      <c r="C25610" s="7" t="s">
        <v>1412</v>
      </c>
      <c r="D25610" s="7" t="n">
        <v>0</v>
      </c>
      <c r="E25610" s="7" t="n">
        <v>0</v>
      </c>
      <c r="F25610" s="7" t="n">
        <v>4</v>
      </c>
      <c r="G25610" s="7" t="n">
        <v>125.08</v>
      </c>
    </row>
    <row r="25611" customFormat="false" ht="15" hidden="false" customHeight="false" outlineLevel="0" collapsed="false">
      <c r="A25611" s="7" t="s">
        <v>35</v>
      </c>
      <c r="B25611" s="7" t="s">
        <v>429</v>
      </c>
      <c r="C25611" s="7" t="s">
        <v>1412</v>
      </c>
      <c r="D25611" s="7" t="n">
        <v>7</v>
      </c>
      <c r="E25611" s="7" t="n">
        <v>218.89</v>
      </c>
      <c r="F25611" s="7" t="n">
        <v>1</v>
      </c>
      <c r="G25611" s="7" t="n">
        <v>31.27</v>
      </c>
    </row>
    <row r="25612" customFormat="false" ht="15" hidden="false" customHeight="false" outlineLevel="0" collapsed="false">
      <c r="A25612" s="7" t="s">
        <v>35</v>
      </c>
      <c r="B25612" s="7" t="s">
        <v>429</v>
      </c>
      <c r="C25612" s="7" t="s">
        <v>1412</v>
      </c>
      <c r="D25612" s="7" t="n">
        <v>2</v>
      </c>
      <c r="E25612" s="7" t="n">
        <v>57.46</v>
      </c>
      <c r="F25612" s="7" t="n">
        <v>0</v>
      </c>
      <c r="G25612" s="7" t="n">
        <v>0</v>
      </c>
    </row>
    <row r="25613" customFormat="false" ht="15" hidden="false" customHeight="false" outlineLevel="0" collapsed="false">
      <c r="A25613" s="7" t="s">
        <v>35</v>
      </c>
      <c r="B25613" s="7" t="s">
        <v>469</v>
      </c>
      <c r="C25613" s="7" t="s">
        <v>1412</v>
      </c>
      <c r="D25613" s="7" t="n">
        <v>4</v>
      </c>
      <c r="E25613" s="7" t="n">
        <v>125.08</v>
      </c>
      <c r="F25613" s="7" t="n">
        <v>0</v>
      </c>
      <c r="G25613" s="7" t="n">
        <v>0</v>
      </c>
    </row>
    <row r="25614" customFormat="false" ht="15" hidden="false" customHeight="false" outlineLevel="0" collapsed="false">
      <c r="A25614" s="7" t="s">
        <v>35</v>
      </c>
      <c r="B25614" s="7" t="s">
        <v>939</v>
      </c>
      <c r="C25614" s="7" t="s">
        <v>1585</v>
      </c>
      <c r="D25614" s="7" t="n">
        <v>1</v>
      </c>
      <c r="E25614" s="7" t="n">
        <v>255.8</v>
      </c>
      <c r="F25614" s="7" t="n">
        <v>0</v>
      </c>
      <c r="G25614" s="7" t="n">
        <v>0</v>
      </c>
    </row>
    <row r="25615" customFormat="false" ht="15" hidden="false" customHeight="false" outlineLevel="0" collapsed="false">
      <c r="A25615" s="7" t="s">
        <v>35</v>
      </c>
      <c r="B25615" s="7" t="s">
        <v>939</v>
      </c>
      <c r="C25615" s="7" t="s">
        <v>1585</v>
      </c>
      <c r="D25615" s="7" t="n">
        <v>0</v>
      </c>
      <c r="E25615" s="7" t="n">
        <v>0</v>
      </c>
      <c r="F25615" s="7" t="n">
        <v>1</v>
      </c>
      <c r="G25615" s="7" t="n">
        <v>256.69</v>
      </c>
    </row>
    <row r="25616" customFormat="false" ht="15" hidden="false" customHeight="false" outlineLevel="0" collapsed="false">
      <c r="A25616" s="7" t="s">
        <v>35</v>
      </c>
      <c r="B25616" s="7" t="s">
        <v>735</v>
      </c>
      <c r="C25616" s="7" t="s">
        <v>1556</v>
      </c>
      <c r="D25616" s="7" t="n">
        <v>1</v>
      </c>
      <c r="E25616" s="7" t="n">
        <v>256.69</v>
      </c>
      <c r="F25616" s="7" t="n">
        <v>0</v>
      </c>
      <c r="G25616" s="7" t="n">
        <v>0</v>
      </c>
    </row>
    <row r="25617" customFormat="false" ht="15" hidden="false" customHeight="false" outlineLevel="0" collapsed="false">
      <c r="A25617" s="7" t="s">
        <v>35</v>
      </c>
      <c r="B25617" s="7" t="s">
        <v>710</v>
      </c>
      <c r="C25617" s="7" t="s">
        <v>1532</v>
      </c>
      <c r="D25617" s="7" t="n">
        <v>1</v>
      </c>
      <c r="E25617" s="7" t="n">
        <v>256.69</v>
      </c>
      <c r="F25617" s="7" t="n">
        <v>0</v>
      </c>
      <c r="G25617" s="7" t="n">
        <v>0</v>
      </c>
    </row>
    <row r="25618" customFormat="false" ht="15" hidden="false" customHeight="false" outlineLevel="0" collapsed="false">
      <c r="A25618" s="7" t="s">
        <v>35</v>
      </c>
      <c r="B25618" s="7" t="s">
        <v>402</v>
      </c>
      <c r="C25618" s="7" t="s">
        <v>1433</v>
      </c>
      <c r="D25618" s="7" t="n">
        <v>0</v>
      </c>
      <c r="E25618" s="7" t="n">
        <v>0</v>
      </c>
      <c r="F25618" s="7" t="n">
        <v>2</v>
      </c>
      <c r="G25618" s="7" t="n">
        <v>111.7</v>
      </c>
    </row>
    <row r="25619" customFormat="false" ht="15" hidden="false" customHeight="false" outlineLevel="0" collapsed="false">
      <c r="A25619" s="7" t="s">
        <v>35</v>
      </c>
      <c r="B25619" s="7" t="s">
        <v>320</v>
      </c>
      <c r="C25619" s="7" t="s">
        <v>1433</v>
      </c>
      <c r="D25619" s="7" t="n">
        <v>7</v>
      </c>
      <c r="E25619" s="7" t="n">
        <v>390.95</v>
      </c>
      <c r="F25619" s="7" t="n">
        <v>2</v>
      </c>
      <c r="G25619" s="7" t="n">
        <v>111.7</v>
      </c>
    </row>
    <row r="25620" customFormat="false" ht="15" hidden="false" customHeight="false" outlineLevel="0" collapsed="false">
      <c r="A25620" s="7" t="s">
        <v>35</v>
      </c>
      <c r="B25620" s="7" t="s">
        <v>345</v>
      </c>
      <c r="C25620" s="7" t="s">
        <v>1433</v>
      </c>
      <c r="D25620" s="7" t="n">
        <v>1</v>
      </c>
      <c r="E25620" s="7" t="n">
        <v>55.85</v>
      </c>
      <c r="F25620" s="7" t="n">
        <v>1</v>
      </c>
      <c r="G25620" s="7" t="n">
        <v>55.85</v>
      </c>
    </row>
    <row r="25621" customFormat="false" ht="15" hidden="false" customHeight="false" outlineLevel="0" collapsed="false">
      <c r="A25621" s="7" t="s">
        <v>35</v>
      </c>
      <c r="B25621" s="7" t="s">
        <v>366</v>
      </c>
      <c r="C25621" s="7" t="s">
        <v>1433</v>
      </c>
      <c r="D25621" s="7" t="n">
        <v>1</v>
      </c>
      <c r="E25621" s="7" t="n">
        <v>55.85</v>
      </c>
      <c r="F25621" s="7" t="n">
        <v>0</v>
      </c>
      <c r="G25621" s="7" t="n">
        <v>0</v>
      </c>
    </row>
    <row r="25622" customFormat="false" ht="15" hidden="false" customHeight="false" outlineLevel="0" collapsed="false">
      <c r="A25622" s="7" t="s">
        <v>35</v>
      </c>
      <c r="B25622" s="7" t="s">
        <v>957</v>
      </c>
      <c r="C25622" s="7" t="s">
        <v>1433</v>
      </c>
      <c r="D25622" s="7" t="n">
        <v>1</v>
      </c>
      <c r="E25622" s="7" t="n">
        <v>55.85</v>
      </c>
      <c r="F25622" s="7" t="n">
        <v>5</v>
      </c>
      <c r="G25622" s="7" t="n">
        <v>279.25</v>
      </c>
    </row>
    <row r="25623" customFormat="false" ht="15" hidden="false" customHeight="false" outlineLevel="0" collapsed="false">
      <c r="A25623" s="7" t="s">
        <v>35</v>
      </c>
      <c r="B25623" s="7" t="s">
        <v>1107</v>
      </c>
      <c r="C25623" s="7" t="s">
        <v>1595</v>
      </c>
      <c r="D25623" s="7" t="n">
        <v>1</v>
      </c>
      <c r="E25623" s="7" t="n">
        <v>55.85</v>
      </c>
      <c r="F25623" s="7" t="n">
        <v>0</v>
      </c>
      <c r="G25623" s="7" t="n">
        <v>0</v>
      </c>
    </row>
    <row r="25624" customFormat="false" ht="15" hidden="false" customHeight="false" outlineLevel="0" collapsed="false">
      <c r="A25624" s="7" t="s">
        <v>35</v>
      </c>
      <c r="B25624" s="7" t="s">
        <v>1108</v>
      </c>
      <c r="C25624" s="7" t="s">
        <v>1595</v>
      </c>
      <c r="D25624" s="7" t="n">
        <v>2</v>
      </c>
      <c r="E25624" s="7" t="n">
        <v>108.3</v>
      </c>
      <c r="F25624" s="7" t="n">
        <v>0</v>
      </c>
      <c r="G25624" s="7" t="n">
        <v>0</v>
      </c>
    </row>
    <row r="25625" customFormat="false" ht="15" hidden="false" customHeight="false" outlineLevel="0" collapsed="false">
      <c r="A25625" s="7" t="s">
        <v>35</v>
      </c>
      <c r="B25625" s="7" t="s">
        <v>1123</v>
      </c>
      <c r="C25625" s="7" t="s">
        <v>1595</v>
      </c>
      <c r="D25625" s="7" t="n">
        <v>1</v>
      </c>
      <c r="E25625" s="7" t="n">
        <v>55.85</v>
      </c>
      <c r="F25625" s="7" t="n">
        <v>0</v>
      </c>
      <c r="G25625" s="7" t="n">
        <v>0</v>
      </c>
    </row>
    <row r="25626" customFormat="false" ht="15" hidden="false" customHeight="false" outlineLevel="0" collapsed="false">
      <c r="A25626" s="7" t="s">
        <v>35</v>
      </c>
      <c r="B25626" s="7" t="s">
        <v>107</v>
      </c>
      <c r="C25626" s="7" t="s">
        <v>1435</v>
      </c>
      <c r="D25626" s="7" t="n">
        <v>8</v>
      </c>
      <c r="E25626" s="7" t="n">
        <v>1355.28</v>
      </c>
      <c r="F25626" s="7" t="n">
        <v>5</v>
      </c>
      <c r="G25626" s="7" t="n">
        <v>847.05</v>
      </c>
    </row>
    <row r="25627" customFormat="false" ht="15" hidden="false" customHeight="false" outlineLevel="0" collapsed="false">
      <c r="A25627" s="7" t="s">
        <v>35</v>
      </c>
      <c r="B25627" s="7" t="s">
        <v>175</v>
      </c>
      <c r="C25627" s="7" t="s">
        <v>1437</v>
      </c>
      <c r="D25627" s="7" t="n">
        <v>24</v>
      </c>
      <c r="E25627" s="7" t="n">
        <v>1625.04</v>
      </c>
      <c r="F25627" s="7" t="n">
        <v>16</v>
      </c>
      <c r="G25627" s="7" t="n">
        <v>1083.36</v>
      </c>
    </row>
    <row r="25628" customFormat="false" ht="15" hidden="false" customHeight="false" outlineLevel="0" collapsed="false">
      <c r="A25628" s="7" t="s">
        <v>35</v>
      </c>
      <c r="B25628" s="7" t="s">
        <v>175</v>
      </c>
      <c r="C25628" s="7" t="s">
        <v>1437</v>
      </c>
      <c r="D25628" s="7" t="n">
        <v>8</v>
      </c>
      <c r="E25628" s="7" t="n">
        <v>446.8</v>
      </c>
      <c r="F25628" s="7" t="n">
        <v>0</v>
      </c>
      <c r="G25628" s="7" t="n">
        <v>0</v>
      </c>
    </row>
    <row r="25629" customFormat="false" ht="15" hidden="false" customHeight="false" outlineLevel="0" collapsed="false">
      <c r="A25629" s="7" t="s">
        <v>35</v>
      </c>
      <c r="B25629" s="7" t="s">
        <v>175</v>
      </c>
      <c r="C25629" s="7" t="s">
        <v>1437</v>
      </c>
      <c r="D25629" s="7" t="n">
        <v>5</v>
      </c>
      <c r="E25629" s="7" t="n">
        <v>279</v>
      </c>
      <c r="F25629" s="7" t="n">
        <v>0</v>
      </c>
      <c r="G25629" s="7" t="n">
        <v>0</v>
      </c>
    </row>
    <row r="25630" customFormat="false" ht="15" hidden="false" customHeight="false" outlineLevel="0" collapsed="false">
      <c r="A25630" s="7" t="s">
        <v>35</v>
      </c>
      <c r="B25630" s="7" t="s">
        <v>265</v>
      </c>
      <c r="C25630" s="7" t="s">
        <v>1439</v>
      </c>
      <c r="D25630" s="7" t="n">
        <v>1</v>
      </c>
      <c r="E25630" s="7" t="n">
        <v>54.15</v>
      </c>
      <c r="F25630" s="7" t="n">
        <v>0</v>
      </c>
      <c r="G25630" s="7" t="n">
        <v>0</v>
      </c>
    </row>
    <row r="25631" customFormat="false" ht="15" hidden="false" customHeight="false" outlineLevel="0" collapsed="false">
      <c r="A25631" s="7" t="s">
        <v>35</v>
      </c>
      <c r="B25631" s="7" t="s">
        <v>265</v>
      </c>
      <c r="C25631" s="7" t="s">
        <v>1439</v>
      </c>
      <c r="D25631" s="7" t="n">
        <v>2</v>
      </c>
      <c r="E25631" s="7" t="n">
        <v>135.42</v>
      </c>
      <c r="F25631" s="7" t="n">
        <v>2</v>
      </c>
      <c r="G25631" s="7" t="n">
        <v>123.56</v>
      </c>
    </row>
    <row r="25632" customFormat="false" ht="15" hidden="false" customHeight="false" outlineLevel="0" collapsed="false">
      <c r="A25632" s="7" t="s">
        <v>35</v>
      </c>
      <c r="B25632" s="7" t="s">
        <v>265</v>
      </c>
      <c r="C25632" s="7" t="s">
        <v>1439</v>
      </c>
      <c r="D25632" s="7" t="n">
        <v>1</v>
      </c>
      <c r="E25632" s="7" t="n">
        <v>58.3</v>
      </c>
      <c r="F25632" s="7" t="n">
        <v>0</v>
      </c>
      <c r="G25632" s="7" t="n">
        <v>0</v>
      </c>
    </row>
    <row r="25633" customFormat="false" ht="15" hidden="false" customHeight="false" outlineLevel="0" collapsed="false">
      <c r="A25633" s="7" t="s">
        <v>35</v>
      </c>
      <c r="B25633" s="7" t="s">
        <v>265</v>
      </c>
      <c r="C25633" s="7" t="s">
        <v>1439</v>
      </c>
      <c r="D25633" s="7" t="n">
        <v>1</v>
      </c>
      <c r="E25633" s="7" t="n">
        <v>55.8</v>
      </c>
      <c r="F25633" s="7" t="n">
        <v>0</v>
      </c>
      <c r="G25633" s="7" t="n">
        <v>0</v>
      </c>
    </row>
    <row r="25634" customFormat="false" ht="15" hidden="false" customHeight="false" outlineLevel="0" collapsed="false">
      <c r="A25634" s="7" t="s">
        <v>35</v>
      </c>
      <c r="B25634" s="7" t="s">
        <v>265</v>
      </c>
      <c r="C25634" s="7" t="s">
        <v>1439</v>
      </c>
      <c r="D25634" s="7" t="n">
        <v>0</v>
      </c>
      <c r="E25634" s="7" t="n">
        <v>0</v>
      </c>
      <c r="F25634" s="7" t="n">
        <v>1</v>
      </c>
      <c r="G25634" s="7" t="n">
        <v>55.85</v>
      </c>
    </row>
    <row r="25635" customFormat="false" ht="15" hidden="false" customHeight="false" outlineLevel="0" collapsed="false">
      <c r="A25635" s="7" t="s">
        <v>35</v>
      </c>
      <c r="B25635" s="7" t="s">
        <v>265</v>
      </c>
      <c r="C25635" s="7" t="s">
        <v>1439</v>
      </c>
      <c r="D25635" s="7" t="n">
        <v>1</v>
      </c>
      <c r="E25635" s="7" t="n">
        <v>54.2</v>
      </c>
      <c r="F25635" s="7" t="n">
        <v>0</v>
      </c>
      <c r="G25635" s="7" t="n">
        <v>0</v>
      </c>
    </row>
    <row r="25636" customFormat="false" ht="15" hidden="false" customHeight="false" outlineLevel="0" collapsed="false">
      <c r="A25636" s="7" t="s">
        <v>35</v>
      </c>
      <c r="B25636" s="7" t="s">
        <v>486</v>
      </c>
      <c r="C25636" s="7" t="s">
        <v>1440</v>
      </c>
      <c r="D25636" s="7" t="n">
        <v>10</v>
      </c>
      <c r="E25636" s="7" t="n">
        <v>1456.8</v>
      </c>
      <c r="F25636" s="7" t="n">
        <v>7</v>
      </c>
      <c r="G25636" s="7" t="n">
        <v>1019.76</v>
      </c>
    </row>
    <row r="25637" customFormat="false" ht="15" hidden="false" customHeight="false" outlineLevel="0" collapsed="false">
      <c r="A25637" s="7" t="s">
        <v>35</v>
      </c>
      <c r="B25637" s="7" t="s">
        <v>308</v>
      </c>
      <c r="C25637" s="7" t="s">
        <v>1441</v>
      </c>
      <c r="D25637" s="7" t="n">
        <v>4</v>
      </c>
      <c r="E25637" s="7" t="n">
        <v>684.4</v>
      </c>
      <c r="F25637" s="7" t="n">
        <v>0</v>
      </c>
      <c r="G25637" s="7" t="n">
        <v>0</v>
      </c>
    </row>
    <row r="25638" customFormat="false" ht="15" hidden="false" customHeight="false" outlineLevel="0" collapsed="false">
      <c r="A25638" s="7" t="s">
        <v>35</v>
      </c>
      <c r="B25638" s="7" t="s">
        <v>828</v>
      </c>
      <c r="C25638" s="7" t="s">
        <v>1460</v>
      </c>
      <c r="D25638" s="7" t="n">
        <v>0</v>
      </c>
      <c r="E25638" s="7" t="n">
        <v>0</v>
      </c>
      <c r="F25638" s="7" t="n">
        <v>1</v>
      </c>
      <c r="G25638" s="7" t="n">
        <v>132.97</v>
      </c>
    </row>
    <row r="25639" customFormat="false" ht="15" hidden="false" customHeight="false" outlineLevel="0" collapsed="false">
      <c r="A25639" s="7" t="s">
        <v>35</v>
      </c>
      <c r="B25639" s="7" t="s">
        <v>609</v>
      </c>
      <c r="C25639" s="7" t="s">
        <v>1460</v>
      </c>
      <c r="D25639" s="7" t="n">
        <v>1</v>
      </c>
      <c r="E25639" s="7" t="n">
        <v>132.97</v>
      </c>
      <c r="F25639" s="7" t="n">
        <v>0</v>
      </c>
      <c r="G25639" s="7" t="n">
        <v>0</v>
      </c>
    </row>
    <row r="25640" customFormat="false" ht="15" hidden="false" customHeight="false" outlineLevel="0" collapsed="false">
      <c r="A25640" s="7" t="s">
        <v>35</v>
      </c>
      <c r="B25640" s="7" t="s">
        <v>827</v>
      </c>
      <c r="C25640" s="7" t="s">
        <v>1460</v>
      </c>
      <c r="D25640" s="7" t="n">
        <v>0</v>
      </c>
      <c r="E25640" s="7" t="n">
        <v>0</v>
      </c>
      <c r="F25640" s="7" t="n">
        <v>1</v>
      </c>
      <c r="G25640" s="7" t="n">
        <v>132.97</v>
      </c>
    </row>
    <row r="25641" customFormat="false" ht="15" hidden="false" customHeight="false" outlineLevel="0" collapsed="false">
      <c r="A25641" s="7" t="s">
        <v>35</v>
      </c>
      <c r="B25641" s="7" t="s">
        <v>1033</v>
      </c>
      <c r="C25641" s="7" t="s">
        <v>1596</v>
      </c>
      <c r="D25641" s="7" t="n">
        <v>0</v>
      </c>
      <c r="E25641" s="7" t="n">
        <v>0</v>
      </c>
      <c r="F25641" s="7" t="n">
        <v>2</v>
      </c>
      <c r="G25641" s="7" t="n">
        <v>0.01</v>
      </c>
    </row>
    <row r="25642" customFormat="false" ht="15" hidden="false" customHeight="false" outlineLevel="0" collapsed="false">
      <c r="A25642" s="7" t="s">
        <v>35</v>
      </c>
      <c r="B25642" s="7" t="s">
        <v>691</v>
      </c>
      <c r="C25642" s="7" t="s">
        <v>1498</v>
      </c>
      <c r="D25642" s="7" t="n">
        <v>158</v>
      </c>
      <c r="E25642" s="7" t="n">
        <v>4016.36</v>
      </c>
      <c r="F25642" s="7" t="n">
        <v>76</v>
      </c>
      <c r="G25642" s="7" t="n">
        <v>1931.92</v>
      </c>
    </row>
    <row r="25643" customFormat="false" ht="15" hidden="false" customHeight="false" outlineLevel="0" collapsed="false">
      <c r="A25643" s="7" t="s">
        <v>35</v>
      </c>
      <c r="B25643" s="7" t="s">
        <v>691</v>
      </c>
      <c r="C25643" s="7" t="s">
        <v>1498</v>
      </c>
      <c r="D25643" s="7" t="n">
        <v>2</v>
      </c>
      <c r="E25643" s="7" t="n">
        <v>49.2</v>
      </c>
      <c r="F25643" s="7" t="n">
        <v>0</v>
      </c>
      <c r="G25643" s="7" t="n">
        <v>0</v>
      </c>
    </row>
    <row r="25644" customFormat="false" ht="15" hidden="false" customHeight="false" outlineLevel="0" collapsed="false">
      <c r="A25644" s="7" t="s">
        <v>35</v>
      </c>
      <c r="B25644" s="7" t="s">
        <v>691</v>
      </c>
      <c r="C25644" s="7" t="s">
        <v>1498</v>
      </c>
      <c r="D25644" s="7" t="n">
        <v>1</v>
      </c>
      <c r="E25644" s="7" t="n">
        <v>23</v>
      </c>
      <c r="F25644" s="7" t="n">
        <v>0</v>
      </c>
      <c r="G25644" s="7" t="n">
        <v>0</v>
      </c>
    </row>
    <row r="25645" customFormat="false" ht="15" hidden="false" customHeight="false" outlineLevel="0" collapsed="false">
      <c r="A25645" s="7" t="s">
        <v>35</v>
      </c>
      <c r="B25645" s="7" t="s">
        <v>691</v>
      </c>
      <c r="C25645" s="7" t="s">
        <v>1498</v>
      </c>
      <c r="D25645" s="7" t="n">
        <v>2</v>
      </c>
      <c r="E25645" s="7" t="n">
        <v>47.6</v>
      </c>
      <c r="F25645" s="7" t="n">
        <v>0</v>
      </c>
      <c r="G25645" s="7" t="n">
        <v>0</v>
      </c>
    </row>
    <row r="25646" customFormat="false" ht="15" hidden="false" customHeight="false" outlineLevel="0" collapsed="false">
      <c r="A25646" s="7" t="s">
        <v>35</v>
      </c>
      <c r="B25646" s="7" t="s">
        <v>691</v>
      </c>
      <c r="C25646" s="7" t="s">
        <v>1498</v>
      </c>
      <c r="D25646" s="7" t="n">
        <v>4</v>
      </c>
      <c r="E25646" s="7" t="n">
        <v>94.8</v>
      </c>
      <c r="F25646" s="7" t="n">
        <v>0</v>
      </c>
      <c r="G25646" s="7" t="n">
        <v>0</v>
      </c>
    </row>
    <row r="25647" customFormat="false" ht="15" hidden="false" customHeight="false" outlineLevel="0" collapsed="false">
      <c r="A25647" s="7" t="s">
        <v>35</v>
      </c>
      <c r="B25647" s="7" t="s">
        <v>843</v>
      </c>
      <c r="C25647" s="7" t="s">
        <v>1521</v>
      </c>
      <c r="D25647" s="7" t="n">
        <v>1</v>
      </c>
      <c r="E25647" s="7" t="n">
        <v>16.86</v>
      </c>
      <c r="F25647" s="7" t="n">
        <v>0</v>
      </c>
      <c r="G25647" s="7" t="n">
        <v>0</v>
      </c>
    </row>
    <row r="25648" customFormat="false" ht="15" hidden="false" customHeight="false" outlineLevel="0" collapsed="false">
      <c r="A25648" s="7" t="s">
        <v>35</v>
      </c>
      <c r="B25648" s="7" t="s">
        <v>483</v>
      </c>
      <c r="C25648" s="7" t="s">
        <v>1477</v>
      </c>
      <c r="D25648" s="7" t="n">
        <v>1</v>
      </c>
      <c r="E25648" s="7" t="n">
        <v>128.73</v>
      </c>
      <c r="F25648" s="7" t="n">
        <v>0</v>
      </c>
      <c r="G25648" s="7" t="n">
        <v>0</v>
      </c>
    </row>
    <row r="25649" customFormat="false" ht="15" hidden="false" customHeight="false" outlineLevel="0" collapsed="false">
      <c r="A25649" s="7" t="s">
        <v>35</v>
      </c>
      <c r="B25649" s="7" t="s">
        <v>1119</v>
      </c>
      <c r="C25649" s="7" t="s">
        <v>1611</v>
      </c>
      <c r="D25649" s="7" t="n">
        <v>3</v>
      </c>
      <c r="E25649" s="7" t="n">
        <v>897.21</v>
      </c>
      <c r="F25649" s="7" t="n">
        <v>2</v>
      </c>
      <c r="G25649" s="7" t="n">
        <v>598.14</v>
      </c>
    </row>
    <row r="25650" customFormat="false" ht="15" hidden="false" customHeight="false" outlineLevel="0" collapsed="false">
      <c r="A25650" s="7" t="s">
        <v>35</v>
      </c>
      <c r="B25650" s="7" t="s">
        <v>1118</v>
      </c>
      <c r="C25650" s="7" t="s">
        <v>1611</v>
      </c>
      <c r="D25650" s="7" t="n">
        <v>2</v>
      </c>
      <c r="E25650" s="7" t="n">
        <v>598.14</v>
      </c>
      <c r="F25650" s="7" t="n">
        <v>0</v>
      </c>
      <c r="G25650" s="7" t="n">
        <v>0</v>
      </c>
    </row>
    <row r="25651" customFormat="false" ht="15" hidden="false" customHeight="false" outlineLevel="0" collapsed="false">
      <c r="A25651" s="7" t="s">
        <v>35</v>
      </c>
      <c r="B25651" s="7" t="s">
        <v>1120</v>
      </c>
      <c r="C25651" s="7" t="s">
        <v>1611</v>
      </c>
      <c r="D25651" s="7" t="n">
        <v>0</v>
      </c>
      <c r="E25651" s="7" t="n">
        <v>0</v>
      </c>
      <c r="F25651" s="7" t="n">
        <v>1</v>
      </c>
      <c r="G25651" s="7" t="n">
        <v>299.07</v>
      </c>
    </row>
    <row r="25652" customFormat="false" ht="15" hidden="false" customHeight="false" outlineLevel="0" collapsed="false">
      <c r="A25652" s="7" t="s">
        <v>35</v>
      </c>
      <c r="B25652" s="7" t="s">
        <v>1121</v>
      </c>
      <c r="C25652" s="7" t="s">
        <v>1611</v>
      </c>
      <c r="D25652" s="7" t="n">
        <v>0</v>
      </c>
      <c r="E25652" s="7" t="n">
        <v>0</v>
      </c>
      <c r="F25652" s="7" t="n">
        <v>1</v>
      </c>
      <c r="G25652" s="7" t="n">
        <v>299.07</v>
      </c>
    </row>
    <row r="25653" customFormat="false" ht="15" hidden="false" customHeight="false" outlineLevel="0" collapsed="false">
      <c r="A25653" s="7" t="s">
        <v>35</v>
      </c>
      <c r="B25653" s="7" t="s">
        <v>1032</v>
      </c>
      <c r="C25653" s="7" t="s">
        <v>1443</v>
      </c>
      <c r="D25653" s="7" t="n">
        <v>1</v>
      </c>
      <c r="E25653" s="7" t="n">
        <v>143.98</v>
      </c>
      <c r="F25653" s="7" t="n">
        <v>0</v>
      </c>
      <c r="G25653" s="7" t="n">
        <v>0</v>
      </c>
    </row>
    <row r="25654" customFormat="false" ht="15" hidden="false" customHeight="false" outlineLevel="0" collapsed="false">
      <c r="A25654" s="7" t="s">
        <v>36</v>
      </c>
      <c r="B25654" s="7" t="s">
        <v>982</v>
      </c>
      <c r="C25654" s="7" t="s">
        <v>1264</v>
      </c>
      <c r="D25654" s="7" t="n">
        <v>0</v>
      </c>
      <c r="E25654" s="7" t="n">
        <v>0</v>
      </c>
      <c r="F25654" s="7" t="n">
        <v>0</v>
      </c>
      <c r="G25654" s="7" t="n">
        <v>0</v>
      </c>
    </row>
    <row r="25655" customFormat="false" ht="15" hidden="false" customHeight="false" outlineLevel="0" collapsed="false">
      <c r="A25655" s="7" t="s">
        <v>36</v>
      </c>
      <c r="B25655" s="7" t="s">
        <v>194</v>
      </c>
      <c r="C25655" s="7" t="s">
        <v>1269</v>
      </c>
      <c r="D25655" s="7" t="n">
        <v>0</v>
      </c>
      <c r="E25655" s="7" t="n">
        <v>0</v>
      </c>
      <c r="F25655" s="7" t="n">
        <v>40</v>
      </c>
      <c r="G25655" s="7" t="n">
        <v>2484.42</v>
      </c>
    </row>
    <row r="25656" customFormat="false" ht="15" hidden="false" customHeight="false" outlineLevel="0" collapsed="false">
      <c r="A25656" s="7" t="s">
        <v>36</v>
      </c>
      <c r="B25656" s="7" t="s">
        <v>235</v>
      </c>
      <c r="C25656" s="7" t="s">
        <v>1269</v>
      </c>
      <c r="D25656" s="7" t="n">
        <v>0</v>
      </c>
      <c r="E25656" s="7" t="n">
        <v>0</v>
      </c>
      <c r="F25656" s="7" t="n">
        <v>50</v>
      </c>
      <c r="G25656" s="7" t="n">
        <v>3105.52</v>
      </c>
    </row>
    <row r="25657" customFormat="false" ht="15" hidden="false" customHeight="false" outlineLevel="0" collapsed="false">
      <c r="A25657" s="7" t="s">
        <v>36</v>
      </c>
      <c r="B25657" s="7" t="s">
        <v>336</v>
      </c>
      <c r="C25657" s="7" t="s">
        <v>1269</v>
      </c>
      <c r="D25657" s="7" t="n">
        <v>0</v>
      </c>
      <c r="E25657" s="7" t="n">
        <v>0</v>
      </c>
      <c r="F25657" s="7" t="n">
        <v>10</v>
      </c>
      <c r="G25657" s="7" t="n">
        <v>640.46</v>
      </c>
    </row>
    <row r="25658" customFormat="false" ht="15" hidden="false" customHeight="false" outlineLevel="0" collapsed="false">
      <c r="A25658" s="7" t="s">
        <v>36</v>
      </c>
      <c r="B25658" s="7" t="s">
        <v>336</v>
      </c>
      <c r="C25658" s="7" t="s">
        <v>1269</v>
      </c>
      <c r="D25658" s="7" t="n">
        <v>0</v>
      </c>
      <c r="E25658" s="7" t="n">
        <v>0</v>
      </c>
      <c r="F25658" s="7" t="n">
        <v>20</v>
      </c>
      <c r="G25658" s="7" t="n">
        <v>1242.2</v>
      </c>
    </row>
    <row r="25659" customFormat="false" ht="15" hidden="false" customHeight="false" outlineLevel="0" collapsed="false">
      <c r="A25659" s="7" t="s">
        <v>36</v>
      </c>
      <c r="B25659" s="7" t="s">
        <v>207</v>
      </c>
      <c r="C25659" s="7" t="s">
        <v>1269</v>
      </c>
      <c r="D25659" s="7" t="n">
        <v>0</v>
      </c>
      <c r="E25659" s="7" t="n">
        <v>0</v>
      </c>
      <c r="F25659" s="7" t="n">
        <v>40</v>
      </c>
      <c r="G25659" s="7" t="n">
        <v>2484.42</v>
      </c>
    </row>
    <row r="25660" customFormat="false" ht="15" hidden="false" customHeight="false" outlineLevel="0" collapsed="false">
      <c r="A25660" s="7" t="s">
        <v>36</v>
      </c>
      <c r="B25660" s="7" t="s">
        <v>86</v>
      </c>
      <c r="C25660" s="7" t="s">
        <v>1271</v>
      </c>
      <c r="D25660" s="7" t="n">
        <v>0</v>
      </c>
      <c r="E25660" s="7" t="n">
        <v>0</v>
      </c>
      <c r="F25660" s="7" t="n">
        <v>30</v>
      </c>
      <c r="G25660" s="7" t="n">
        <v>1921.37</v>
      </c>
    </row>
    <row r="25661" customFormat="false" ht="15" hidden="false" customHeight="false" outlineLevel="0" collapsed="false">
      <c r="A25661" s="7" t="s">
        <v>36</v>
      </c>
      <c r="B25661" s="7" t="s">
        <v>86</v>
      </c>
      <c r="C25661" s="7" t="s">
        <v>1271</v>
      </c>
      <c r="D25661" s="7" t="n">
        <v>0</v>
      </c>
      <c r="E25661" s="7" t="n">
        <v>0</v>
      </c>
      <c r="F25661" s="7" t="n">
        <v>50</v>
      </c>
      <c r="G25661" s="7" t="n">
        <v>3076.98</v>
      </c>
    </row>
    <row r="25662" customFormat="false" ht="15" hidden="false" customHeight="false" outlineLevel="0" collapsed="false">
      <c r="A25662" s="7" t="s">
        <v>36</v>
      </c>
      <c r="B25662" s="7" t="s">
        <v>86</v>
      </c>
      <c r="C25662" s="7" t="s">
        <v>1271</v>
      </c>
      <c r="D25662" s="7" t="n">
        <v>60</v>
      </c>
      <c r="E25662" s="7" t="n">
        <v>4095.11</v>
      </c>
      <c r="F25662" s="7" t="n">
        <v>0</v>
      </c>
      <c r="G25662" s="7" t="n">
        <v>0</v>
      </c>
    </row>
    <row r="25663" customFormat="false" ht="15" hidden="false" customHeight="false" outlineLevel="0" collapsed="false">
      <c r="A25663" s="7" t="s">
        <v>36</v>
      </c>
      <c r="B25663" s="7" t="s">
        <v>86</v>
      </c>
      <c r="C25663" s="7" t="s">
        <v>1271</v>
      </c>
      <c r="D25663" s="7" t="n">
        <v>70</v>
      </c>
      <c r="E25663" s="7" t="n">
        <v>5229.26</v>
      </c>
      <c r="F25663" s="7" t="n">
        <v>0</v>
      </c>
      <c r="G25663" s="7" t="n">
        <v>0</v>
      </c>
    </row>
    <row r="25664" customFormat="false" ht="15" hidden="false" customHeight="false" outlineLevel="0" collapsed="false">
      <c r="A25664" s="7" t="s">
        <v>36</v>
      </c>
      <c r="B25664" s="7" t="s">
        <v>86</v>
      </c>
      <c r="C25664" s="7" t="s">
        <v>1271</v>
      </c>
      <c r="D25664" s="7" t="n">
        <v>20</v>
      </c>
      <c r="E25664" s="7" t="n">
        <v>1367.66</v>
      </c>
      <c r="F25664" s="7" t="n">
        <v>0</v>
      </c>
      <c r="G25664" s="7" t="n">
        <v>0</v>
      </c>
    </row>
    <row r="25665" customFormat="false" ht="15" hidden="false" customHeight="false" outlineLevel="0" collapsed="false">
      <c r="A25665" s="7" t="s">
        <v>36</v>
      </c>
      <c r="B25665" s="7" t="s">
        <v>86</v>
      </c>
      <c r="C25665" s="7" t="s">
        <v>1271</v>
      </c>
      <c r="D25665" s="7" t="n">
        <v>40</v>
      </c>
      <c r="E25665" s="7" t="n">
        <v>2783.36</v>
      </c>
      <c r="F25665" s="7" t="n">
        <v>0</v>
      </c>
      <c r="G25665" s="7" t="n">
        <v>0</v>
      </c>
    </row>
    <row r="25666" customFormat="false" ht="15" hidden="false" customHeight="false" outlineLevel="0" collapsed="false">
      <c r="A25666" s="7" t="s">
        <v>36</v>
      </c>
      <c r="B25666" s="7" t="s">
        <v>98</v>
      </c>
      <c r="C25666" s="7" t="s">
        <v>1271</v>
      </c>
      <c r="D25666" s="7" t="n">
        <v>0</v>
      </c>
      <c r="E25666" s="7" t="n">
        <v>0</v>
      </c>
      <c r="F25666" s="7" t="n">
        <v>20</v>
      </c>
      <c r="G25666" s="7" t="n">
        <v>1280.92</v>
      </c>
    </row>
    <row r="25667" customFormat="false" ht="15" hidden="false" customHeight="false" outlineLevel="0" collapsed="false">
      <c r="A25667" s="7" t="s">
        <v>36</v>
      </c>
      <c r="B25667" s="7" t="s">
        <v>98</v>
      </c>
      <c r="C25667" s="7" t="s">
        <v>1271</v>
      </c>
      <c r="D25667" s="7" t="n">
        <v>30</v>
      </c>
      <c r="E25667" s="7" t="n">
        <v>2153.37</v>
      </c>
      <c r="F25667" s="7" t="n">
        <v>0</v>
      </c>
      <c r="G25667" s="7" t="n">
        <v>0</v>
      </c>
    </row>
    <row r="25668" customFormat="false" ht="15" hidden="false" customHeight="false" outlineLevel="0" collapsed="false">
      <c r="A25668" s="7" t="s">
        <v>36</v>
      </c>
      <c r="B25668" s="7" t="s">
        <v>98</v>
      </c>
      <c r="C25668" s="7" t="s">
        <v>1271</v>
      </c>
      <c r="D25668" s="7" t="n">
        <v>0</v>
      </c>
      <c r="E25668" s="7" t="n">
        <v>0</v>
      </c>
      <c r="F25668" s="7" t="n">
        <v>30</v>
      </c>
      <c r="G25668" s="7" t="n">
        <v>1846.19</v>
      </c>
    </row>
    <row r="25669" customFormat="false" ht="15" hidden="false" customHeight="false" outlineLevel="0" collapsed="false">
      <c r="A25669" s="7" t="s">
        <v>36</v>
      </c>
      <c r="B25669" s="7" t="s">
        <v>98</v>
      </c>
      <c r="C25669" s="7" t="s">
        <v>1271</v>
      </c>
      <c r="D25669" s="7" t="n">
        <v>40</v>
      </c>
      <c r="E25669" s="7" t="n">
        <v>2783.36</v>
      </c>
      <c r="F25669" s="7" t="n">
        <v>0</v>
      </c>
      <c r="G25669" s="7" t="n">
        <v>0</v>
      </c>
    </row>
    <row r="25670" customFormat="false" ht="15" hidden="false" customHeight="false" outlineLevel="0" collapsed="false">
      <c r="A25670" s="7" t="s">
        <v>36</v>
      </c>
      <c r="B25670" s="7" t="s">
        <v>98</v>
      </c>
      <c r="C25670" s="7" t="s">
        <v>1271</v>
      </c>
      <c r="D25670" s="7" t="n">
        <v>10</v>
      </c>
      <c r="E25670" s="7" t="n">
        <v>683.83</v>
      </c>
      <c r="F25670" s="7" t="n">
        <v>0</v>
      </c>
      <c r="G25670" s="7" t="n">
        <v>0</v>
      </c>
    </row>
    <row r="25671" customFormat="false" ht="15" hidden="false" customHeight="false" outlineLevel="0" collapsed="false">
      <c r="A25671" s="7" t="s">
        <v>36</v>
      </c>
      <c r="B25671" s="7" t="s">
        <v>98</v>
      </c>
      <c r="C25671" s="7" t="s">
        <v>1271</v>
      </c>
      <c r="D25671" s="7" t="n">
        <v>30</v>
      </c>
      <c r="E25671" s="7" t="n">
        <v>2241.11</v>
      </c>
      <c r="F25671" s="7" t="n">
        <v>0</v>
      </c>
      <c r="G25671" s="7" t="n">
        <v>0</v>
      </c>
    </row>
    <row r="25672" customFormat="false" ht="15" hidden="false" customHeight="false" outlineLevel="0" collapsed="false">
      <c r="A25672" s="7" t="s">
        <v>36</v>
      </c>
      <c r="B25672" s="7" t="s">
        <v>98</v>
      </c>
      <c r="C25672" s="7" t="s">
        <v>1271</v>
      </c>
      <c r="D25672" s="7" t="n">
        <v>30</v>
      </c>
      <c r="E25672" s="7" t="n">
        <v>2047.55</v>
      </c>
      <c r="F25672" s="7" t="n">
        <v>0</v>
      </c>
      <c r="G25672" s="7" t="n">
        <v>0</v>
      </c>
    </row>
    <row r="25673" customFormat="false" ht="15" hidden="false" customHeight="false" outlineLevel="0" collapsed="false">
      <c r="A25673" s="7" t="s">
        <v>36</v>
      </c>
      <c r="B25673" s="7" t="s">
        <v>182</v>
      </c>
      <c r="C25673" s="7" t="s">
        <v>1271</v>
      </c>
      <c r="D25673" s="7" t="n">
        <v>0</v>
      </c>
      <c r="E25673" s="7" t="n">
        <v>0</v>
      </c>
      <c r="F25673" s="7" t="n">
        <v>12</v>
      </c>
      <c r="G25673" s="7" t="n">
        <v>738.48</v>
      </c>
    </row>
    <row r="25674" customFormat="false" ht="15" hidden="false" customHeight="false" outlineLevel="0" collapsed="false">
      <c r="A25674" s="7" t="s">
        <v>36</v>
      </c>
      <c r="B25674" s="7" t="s">
        <v>182</v>
      </c>
      <c r="C25674" s="7" t="s">
        <v>1271</v>
      </c>
      <c r="D25674" s="7" t="n">
        <v>10</v>
      </c>
      <c r="E25674" s="7" t="n">
        <v>717.79</v>
      </c>
      <c r="F25674" s="7" t="n">
        <v>0</v>
      </c>
      <c r="G25674" s="7" t="n">
        <v>0</v>
      </c>
    </row>
    <row r="25675" customFormat="false" ht="15" hidden="false" customHeight="false" outlineLevel="0" collapsed="false">
      <c r="A25675" s="7" t="s">
        <v>36</v>
      </c>
      <c r="B25675" s="7" t="s">
        <v>182</v>
      </c>
      <c r="C25675" s="7" t="s">
        <v>1271</v>
      </c>
      <c r="D25675" s="7" t="n">
        <v>10</v>
      </c>
      <c r="E25675" s="7" t="n">
        <v>682.52</v>
      </c>
      <c r="F25675" s="7" t="n">
        <v>0</v>
      </c>
      <c r="G25675" s="7" t="n">
        <v>0</v>
      </c>
    </row>
    <row r="25676" customFormat="false" ht="15" hidden="false" customHeight="false" outlineLevel="0" collapsed="false">
      <c r="A25676" s="7" t="s">
        <v>36</v>
      </c>
      <c r="B25676" s="7" t="s">
        <v>182</v>
      </c>
      <c r="C25676" s="7" t="s">
        <v>1271</v>
      </c>
      <c r="D25676" s="7" t="n">
        <v>30</v>
      </c>
      <c r="E25676" s="7" t="n">
        <v>2241.11</v>
      </c>
      <c r="F25676" s="7" t="n">
        <v>0</v>
      </c>
      <c r="G25676" s="7" t="n">
        <v>0</v>
      </c>
    </row>
    <row r="25677" customFormat="false" ht="15" hidden="false" customHeight="false" outlineLevel="0" collapsed="false">
      <c r="A25677" s="7" t="s">
        <v>36</v>
      </c>
      <c r="B25677" s="7" t="s">
        <v>182</v>
      </c>
      <c r="C25677" s="7" t="s">
        <v>1271</v>
      </c>
      <c r="D25677" s="7" t="n">
        <v>20</v>
      </c>
      <c r="E25677" s="7" t="n">
        <v>1391.68</v>
      </c>
      <c r="F25677" s="7" t="n">
        <v>0</v>
      </c>
      <c r="G25677" s="7" t="n">
        <v>0</v>
      </c>
    </row>
    <row r="25678" customFormat="false" ht="15" hidden="false" customHeight="false" outlineLevel="0" collapsed="false">
      <c r="A25678" s="7" t="s">
        <v>36</v>
      </c>
      <c r="B25678" s="7" t="s">
        <v>88</v>
      </c>
      <c r="C25678" s="7" t="s">
        <v>1271</v>
      </c>
      <c r="D25678" s="7" t="n">
        <v>0</v>
      </c>
      <c r="E25678" s="7" t="n">
        <v>0</v>
      </c>
      <c r="F25678" s="7" t="n">
        <v>20</v>
      </c>
      <c r="G25678" s="7" t="n">
        <v>1280.92</v>
      </c>
    </row>
    <row r="25679" customFormat="false" ht="15" hidden="false" customHeight="false" outlineLevel="0" collapsed="false">
      <c r="A25679" s="7" t="s">
        <v>36</v>
      </c>
      <c r="B25679" s="7" t="s">
        <v>88</v>
      </c>
      <c r="C25679" s="7" t="s">
        <v>1271</v>
      </c>
      <c r="D25679" s="7" t="n">
        <v>50</v>
      </c>
      <c r="E25679" s="7" t="n">
        <v>3412.59</v>
      </c>
      <c r="F25679" s="7" t="n">
        <v>0</v>
      </c>
      <c r="G25679" s="7" t="n">
        <v>0</v>
      </c>
    </row>
    <row r="25680" customFormat="false" ht="15" hidden="false" customHeight="false" outlineLevel="0" collapsed="false">
      <c r="A25680" s="7" t="s">
        <v>36</v>
      </c>
      <c r="B25680" s="7" t="s">
        <v>88</v>
      </c>
      <c r="C25680" s="7" t="s">
        <v>1271</v>
      </c>
      <c r="D25680" s="7" t="n">
        <v>60</v>
      </c>
      <c r="E25680" s="7" t="n">
        <v>4482.23</v>
      </c>
      <c r="F25680" s="7" t="n">
        <v>0</v>
      </c>
      <c r="G25680" s="7" t="n">
        <v>0</v>
      </c>
    </row>
    <row r="25681" customFormat="false" ht="15" hidden="false" customHeight="false" outlineLevel="0" collapsed="false">
      <c r="A25681" s="7" t="s">
        <v>36</v>
      </c>
      <c r="B25681" s="7" t="s">
        <v>88</v>
      </c>
      <c r="C25681" s="7" t="s">
        <v>1271</v>
      </c>
      <c r="D25681" s="7" t="n">
        <v>20</v>
      </c>
      <c r="E25681" s="7" t="n">
        <v>1367.66</v>
      </c>
      <c r="F25681" s="7" t="n">
        <v>0</v>
      </c>
      <c r="G25681" s="7" t="n">
        <v>0</v>
      </c>
    </row>
    <row r="25682" customFormat="false" ht="15" hidden="false" customHeight="false" outlineLevel="0" collapsed="false">
      <c r="A25682" s="7" t="s">
        <v>36</v>
      </c>
      <c r="B25682" s="7" t="s">
        <v>88</v>
      </c>
      <c r="C25682" s="7" t="s">
        <v>1271</v>
      </c>
      <c r="D25682" s="7" t="n">
        <v>30</v>
      </c>
      <c r="E25682" s="7" t="n">
        <v>2087.52</v>
      </c>
      <c r="F25682" s="7" t="n">
        <v>0</v>
      </c>
      <c r="G25682" s="7" t="n">
        <v>0</v>
      </c>
    </row>
    <row r="25683" customFormat="false" ht="15" hidden="false" customHeight="false" outlineLevel="0" collapsed="false">
      <c r="A25683" s="7" t="s">
        <v>36</v>
      </c>
      <c r="B25683" s="7" t="s">
        <v>88</v>
      </c>
      <c r="C25683" s="7" t="s">
        <v>1271</v>
      </c>
      <c r="D25683" s="7" t="n">
        <v>0</v>
      </c>
      <c r="E25683" s="7" t="n">
        <v>0</v>
      </c>
      <c r="F25683" s="7" t="n">
        <v>30</v>
      </c>
      <c r="G25683" s="7" t="n">
        <v>1846.19</v>
      </c>
    </row>
    <row r="25684" customFormat="false" ht="15" hidden="false" customHeight="false" outlineLevel="0" collapsed="false">
      <c r="A25684" s="7" t="s">
        <v>36</v>
      </c>
      <c r="B25684" s="7" t="s">
        <v>88</v>
      </c>
      <c r="C25684" s="7" t="s">
        <v>1271</v>
      </c>
      <c r="D25684" s="7" t="n">
        <v>0</v>
      </c>
      <c r="E25684" s="7" t="n">
        <v>0</v>
      </c>
      <c r="F25684" s="7" t="n">
        <v>20</v>
      </c>
      <c r="G25684" s="7" t="n">
        <v>1328.56</v>
      </c>
    </row>
    <row r="25685" customFormat="false" ht="15" hidden="false" customHeight="false" outlineLevel="0" collapsed="false">
      <c r="A25685" s="7" t="s">
        <v>36</v>
      </c>
      <c r="B25685" s="7" t="s">
        <v>206</v>
      </c>
      <c r="C25685" s="7" t="s">
        <v>1271</v>
      </c>
      <c r="D25685" s="7" t="n">
        <v>0</v>
      </c>
      <c r="E25685" s="7" t="n">
        <v>0</v>
      </c>
      <c r="F25685" s="7" t="n">
        <v>10</v>
      </c>
      <c r="G25685" s="7" t="n">
        <v>664.28</v>
      </c>
    </row>
    <row r="25686" customFormat="false" ht="15" hidden="false" customHeight="false" outlineLevel="0" collapsed="false">
      <c r="A25686" s="7" t="s">
        <v>36</v>
      </c>
      <c r="B25686" s="7" t="s">
        <v>206</v>
      </c>
      <c r="C25686" s="7" t="s">
        <v>1271</v>
      </c>
      <c r="D25686" s="7" t="n">
        <v>20</v>
      </c>
      <c r="E25686" s="7" t="n">
        <v>1494.08</v>
      </c>
      <c r="F25686" s="7" t="n">
        <v>0</v>
      </c>
      <c r="G25686" s="7" t="n">
        <v>0</v>
      </c>
    </row>
    <row r="25687" customFormat="false" ht="15" hidden="false" customHeight="false" outlineLevel="0" collapsed="false">
      <c r="A25687" s="7" t="s">
        <v>36</v>
      </c>
      <c r="B25687" s="7" t="s">
        <v>206</v>
      </c>
      <c r="C25687" s="7" t="s">
        <v>1271</v>
      </c>
      <c r="D25687" s="7" t="n">
        <v>6</v>
      </c>
      <c r="E25687" s="7" t="n">
        <v>409.51</v>
      </c>
      <c r="F25687" s="7" t="n">
        <v>0</v>
      </c>
      <c r="G25687" s="7" t="n">
        <v>0</v>
      </c>
    </row>
    <row r="25688" customFormat="false" ht="15" hidden="false" customHeight="false" outlineLevel="0" collapsed="false">
      <c r="A25688" s="7" t="s">
        <v>36</v>
      </c>
      <c r="B25688" s="7" t="s">
        <v>206</v>
      </c>
      <c r="C25688" s="7" t="s">
        <v>1271</v>
      </c>
      <c r="D25688" s="7" t="n">
        <v>50</v>
      </c>
      <c r="E25688" s="7" t="n">
        <v>3588.95</v>
      </c>
      <c r="F25688" s="7" t="n">
        <v>0</v>
      </c>
      <c r="G25688" s="7" t="n">
        <v>0</v>
      </c>
    </row>
    <row r="25689" customFormat="false" ht="15" hidden="false" customHeight="false" outlineLevel="0" collapsed="false">
      <c r="A25689" s="7" t="s">
        <v>36</v>
      </c>
      <c r="B25689" s="7" t="s">
        <v>206</v>
      </c>
      <c r="C25689" s="7" t="s">
        <v>1271</v>
      </c>
      <c r="D25689" s="7" t="n">
        <v>0</v>
      </c>
      <c r="E25689" s="7" t="n">
        <v>0</v>
      </c>
      <c r="F25689" s="7" t="n">
        <v>10</v>
      </c>
      <c r="G25689" s="7" t="n">
        <v>615.4</v>
      </c>
    </row>
    <row r="25690" customFormat="false" ht="15" hidden="false" customHeight="false" outlineLevel="0" collapsed="false">
      <c r="A25690" s="7" t="s">
        <v>36</v>
      </c>
      <c r="B25690" s="7" t="s">
        <v>206</v>
      </c>
      <c r="C25690" s="7" t="s">
        <v>1271</v>
      </c>
      <c r="D25690" s="7" t="n">
        <v>30</v>
      </c>
      <c r="E25690" s="7" t="n">
        <v>2087.52</v>
      </c>
      <c r="F25690" s="7" t="n">
        <v>0</v>
      </c>
      <c r="G25690" s="7" t="n">
        <v>0</v>
      </c>
    </row>
    <row r="25691" customFormat="false" ht="15" hidden="false" customHeight="false" outlineLevel="0" collapsed="false">
      <c r="A25691" s="7" t="s">
        <v>36</v>
      </c>
      <c r="B25691" s="7" t="s">
        <v>206</v>
      </c>
      <c r="C25691" s="7" t="s">
        <v>1271</v>
      </c>
      <c r="D25691" s="7" t="n">
        <v>0</v>
      </c>
      <c r="E25691" s="7" t="n">
        <v>0</v>
      </c>
      <c r="F25691" s="7" t="n">
        <v>10</v>
      </c>
      <c r="G25691" s="7" t="n">
        <v>640.46</v>
      </c>
    </row>
    <row r="25692" customFormat="false" ht="15" hidden="false" customHeight="false" outlineLevel="0" collapsed="false">
      <c r="A25692" s="7" t="s">
        <v>36</v>
      </c>
      <c r="B25692" s="7" t="s">
        <v>151</v>
      </c>
      <c r="C25692" s="7" t="s">
        <v>1276</v>
      </c>
      <c r="D25692" s="7" t="n">
        <v>20</v>
      </c>
      <c r="E25692" s="7" t="n">
        <v>1530.04</v>
      </c>
      <c r="F25692" s="7" t="n">
        <v>0</v>
      </c>
      <c r="G25692" s="7" t="n">
        <v>0</v>
      </c>
    </row>
    <row r="25693" customFormat="false" ht="15" hidden="false" customHeight="false" outlineLevel="0" collapsed="false">
      <c r="A25693" s="7" t="s">
        <v>36</v>
      </c>
      <c r="B25693" s="7" t="s">
        <v>151</v>
      </c>
      <c r="C25693" s="7" t="s">
        <v>1276</v>
      </c>
      <c r="D25693" s="7" t="n">
        <v>12</v>
      </c>
      <c r="E25693" s="7" t="n">
        <v>919.79</v>
      </c>
      <c r="F25693" s="7" t="n">
        <v>0</v>
      </c>
      <c r="G25693" s="7" t="n">
        <v>0</v>
      </c>
    </row>
    <row r="25694" customFormat="false" ht="15" hidden="false" customHeight="false" outlineLevel="0" collapsed="false">
      <c r="A25694" s="7" t="s">
        <v>36</v>
      </c>
      <c r="B25694" s="7" t="s">
        <v>151</v>
      </c>
      <c r="C25694" s="7" t="s">
        <v>1276</v>
      </c>
      <c r="D25694" s="7" t="n">
        <v>44</v>
      </c>
      <c r="E25694" s="7" t="n">
        <v>3684.29</v>
      </c>
      <c r="F25694" s="7" t="n">
        <v>0</v>
      </c>
      <c r="G25694" s="7" t="n">
        <v>0</v>
      </c>
    </row>
    <row r="25695" customFormat="false" ht="15" hidden="false" customHeight="false" outlineLevel="0" collapsed="false">
      <c r="A25695" s="7" t="s">
        <v>36</v>
      </c>
      <c r="B25695" s="7" t="s">
        <v>151</v>
      </c>
      <c r="C25695" s="7" t="s">
        <v>1276</v>
      </c>
      <c r="D25695" s="7" t="n">
        <v>10</v>
      </c>
      <c r="E25695" s="7" t="n">
        <v>779.95</v>
      </c>
      <c r="F25695" s="7" t="n">
        <v>0</v>
      </c>
      <c r="G25695" s="7" t="n">
        <v>0</v>
      </c>
    </row>
    <row r="25696" customFormat="false" ht="15" hidden="false" customHeight="false" outlineLevel="0" collapsed="false">
      <c r="A25696" s="7" t="s">
        <v>36</v>
      </c>
      <c r="B25696" s="7" t="s">
        <v>151</v>
      </c>
      <c r="C25696" s="7" t="s">
        <v>1276</v>
      </c>
      <c r="D25696" s="7" t="n">
        <v>0</v>
      </c>
      <c r="E25696" s="7" t="n">
        <v>0</v>
      </c>
      <c r="F25696" s="7" t="n">
        <v>20</v>
      </c>
      <c r="G25696" s="7" t="n">
        <v>1489.16</v>
      </c>
    </row>
    <row r="25697" customFormat="false" ht="15" hidden="false" customHeight="false" outlineLevel="0" collapsed="false">
      <c r="A25697" s="7" t="s">
        <v>36</v>
      </c>
      <c r="B25697" s="7" t="s">
        <v>172</v>
      </c>
      <c r="C25697" s="7" t="s">
        <v>1276</v>
      </c>
      <c r="D25697" s="7" t="n">
        <v>44</v>
      </c>
      <c r="E25697" s="7" t="n">
        <v>3684.29</v>
      </c>
      <c r="F25697" s="7" t="n">
        <v>0</v>
      </c>
      <c r="G25697" s="7" t="n">
        <v>0</v>
      </c>
    </row>
    <row r="25698" customFormat="false" ht="15" hidden="false" customHeight="false" outlineLevel="0" collapsed="false">
      <c r="A25698" s="7" t="s">
        <v>36</v>
      </c>
      <c r="B25698" s="7" t="s">
        <v>172</v>
      </c>
      <c r="C25698" s="7" t="s">
        <v>1276</v>
      </c>
      <c r="D25698" s="7" t="n">
        <v>6</v>
      </c>
      <c r="E25698" s="7" t="n">
        <v>459.01</v>
      </c>
      <c r="F25698" s="7" t="n">
        <v>0</v>
      </c>
      <c r="G25698" s="7" t="n">
        <v>0</v>
      </c>
    </row>
    <row r="25699" customFormat="false" ht="15" hidden="false" customHeight="false" outlineLevel="0" collapsed="false">
      <c r="A25699" s="7" t="s">
        <v>36</v>
      </c>
      <c r="B25699" s="7" t="s">
        <v>172</v>
      </c>
      <c r="C25699" s="7" t="s">
        <v>1276</v>
      </c>
      <c r="D25699" s="7" t="n">
        <v>0</v>
      </c>
      <c r="E25699" s="7" t="n">
        <v>0</v>
      </c>
      <c r="F25699" s="7" t="n">
        <v>30</v>
      </c>
      <c r="G25699" s="7" t="n">
        <v>2069.36</v>
      </c>
    </row>
    <row r="25700" customFormat="false" ht="15" hidden="false" customHeight="false" outlineLevel="0" collapsed="false">
      <c r="A25700" s="7" t="s">
        <v>36</v>
      </c>
      <c r="B25700" s="7" t="s">
        <v>172</v>
      </c>
      <c r="C25700" s="7" t="s">
        <v>1276</v>
      </c>
      <c r="D25700" s="7" t="n">
        <v>20</v>
      </c>
      <c r="E25700" s="7" t="n">
        <v>1559.91</v>
      </c>
      <c r="F25700" s="7" t="n">
        <v>0</v>
      </c>
      <c r="G25700" s="7" t="n">
        <v>0</v>
      </c>
    </row>
    <row r="25701" customFormat="false" ht="15" hidden="false" customHeight="false" outlineLevel="0" collapsed="false">
      <c r="A25701" s="7" t="s">
        <v>36</v>
      </c>
      <c r="B25701" s="7" t="s">
        <v>172</v>
      </c>
      <c r="C25701" s="7" t="s">
        <v>1276</v>
      </c>
      <c r="D25701" s="7" t="n">
        <v>12</v>
      </c>
      <c r="E25701" s="7" t="n">
        <v>919.79</v>
      </c>
      <c r="F25701" s="7" t="n">
        <v>0</v>
      </c>
      <c r="G25701" s="7" t="n">
        <v>0</v>
      </c>
    </row>
    <row r="25702" customFormat="false" ht="15" hidden="false" customHeight="false" outlineLevel="0" collapsed="false">
      <c r="A25702" s="7" t="s">
        <v>36</v>
      </c>
      <c r="B25702" s="7" t="s">
        <v>172</v>
      </c>
      <c r="C25702" s="7" t="s">
        <v>1276</v>
      </c>
      <c r="D25702" s="7" t="n">
        <v>10</v>
      </c>
      <c r="E25702" s="7" t="n">
        <v>804.56</v>
      </c>
      <c r="F25702" s="7" t="n">
        <v>0</v>
      </c>
      <c r="G25702" s="7" t="n">
        <v>0</v>
      </c>
    </row>
    <row r="25703" customFormat="false" ht="15" hidden="false" customHeight="false" outlineLevel="0" collapsed="false">
      <c r="A25703" s="7" t="s">
        <v>36</v>
      </c>
      <c r="B25703" s="7" t="s">
        <v>241</v>
      </c>
      <c r="C25703" s="7" t="s">
        <v>1276</v>
      </c>
      <c r="D25703" s="7" t="n">
        <v>0</v>
      </c>
      <c r="E25703" s="7" t="n">
        <v>0</v>
      </c>
      <c r="F25703" s="7" t="n">
        <v>10</v>
      </c>
      <c r="G25703" s="7" t="n">
        <v>689.79</v>
      </c>
    </row>
    <row r="25704" customFormat="false" ht="15" hidden="false" customHeight="false" outlineLevel="0" collapsed="false">
      <c r="A25704" s="7" t="s">
        <v>36</v>
      </c>
      <c r="B25704" s="7" t="s">
        <v>241</v>
      </c>
      <c r="C25704" s="7" t="s">
        <v>1276</v>
      </c>
      <c r="D25704" s="7" t="n">
        <v>10</v>
      </c>
      <c r="E25704" s="7" t="n">
        <v>779.95</v>
      </c>
      <c r="F25704" s="7" t="n">
        <v>0</v>
      </c>
      <c r="G25704" s="7" t="n">
        <v>0</v>
      </c>
    </row>
    <row r="25705" customFormat="false" ht="15" hidden="false" customHeight="false" outlineLevel="0" collapsed="false">
      <c r="A25705" s="7" t="s">
        <v>36</v>
      </c>
      <c r="B25705" s="7" t="s">
        <v>241</v>
      </c>
      <c r="C25705" s="7" t="s">
        <v>1276</v>
      </c>
      <c r="D25705" s="7" t="n">
        <v>16</v>
      </c>
      <c r="E25705" s="7" t="n">
        <v>1339.74</v>
      </c>
      <c r="F25705" s="7" t="n">
        <v>0</v>
      </c>
      <c r="G25705" s="7" t="n">
        <v>0</v>
      </c>
    </row>
    <row r="25706" customFormat="false" ht="15" hidden="false" customHeight="false" outlineLevel="0" collapsed="false">
      <c r="A25706" s="7" t="s">
        <v>36</v>
      </c>
      <c r="B25706" s="7" t="s">
        <v>241</v>
      </c>
      <c r="C25706" s="7" t="s">
        <v>1276</v>
      </c>
      <c r="D25706" s="7" t="n">
        <v>12</v>
      </c>
      <c r="E25706" s="7" t="n">
        <v>965.47</v>
      </c>
      <c r="F25706" s="7" t="n">
        <v>0</v>
      </c>
      <c r="G25706" s="7" t="n">
        <v>0</v>
      </c>
    </row>
    <row r="25707" customFormat="false" ht="15" hidden="false" customHeight="false" outlineLevel="0" collapsed="false">
      <c r="A25707" s="7" t="s">
        <v>36</v>
      </c>
      <c r="B25707" s="7" t="s">
        <v>241</v>
      </c>
      <c r="C25707" s="7" t="s">
        <v>1276</v>
      </c>
      <c r="D25707" s="7" t="n">
        <v>6</v>
      </c>
      <c r="E25707" s="7" t="n">
        <v>459.01</v>
      </c>
      <c r="F25707" s="7" t="n">
        <v>0</v>
      </c>
      <c r="G25707" s="7" t="n">
        <v>0</v>
      </c>
    </row>
    <row r="25708" customFormat="false" ht="15" hidden="false" customHeight="false" outlineLevel="0" collapsed="false">
      <c r="A25708" s="7" t="s">
        <v>36</v>
      </c>
      <c r="B25708" s="7" t="s">
        <v>241</v>
      </c>
      <c r="C25708" s="7" t="s">
        <v>1276</v>
      </c>
      <c r="D25708" s="7" t="n">
        <v>0</v>
      </c>
      <c r="E25708" s="7" t="n">
        <v>0</v>
      </c>
      <c r="F25708" s="7" t="n">
        <v>20</v>
      </c>
      <c r="G25708" s="7" t="n">
        <v>1435.75</v>
      </c>
    </row>
    <row r="25709" customFormat="false" ht="15" hidden="false" customHeight="false" outlineLevel="0" collapsed="false">
      <c r="A25709" s="7" t="s">
        <v>36</v>
      </c>
      <c r="B25709" s="7" t="s">
        <v>157</v>
      </c>
      <c r="C25709" s="7" t="s">
        <v>1276</v>
      </c>
      <c r="D25709" s="7" t="n">
        <v>20</v>
      </c>
      <c r="E25709" s="7" t="n">
        <v>1609.11</v>
      </c>
      <c r="F25709" s="7" t="n">
        <v>0</v>
      </c>
      <c r="G25709" s="7" t="n">
        <v>0</v>
      </c>
    </row>
    <row r="25710" customFormat="false" ht="15" hidden="false" customHeight="false" outlineLevel="0" collapsed="false">
      <c r="A25710" s="7" t="s">
        <v>36</v>
      </c>
      <c r="B25710" s="7" t="s">
        <v>157</v>
      </c>
      <c r="C25710" s="7" t="s">
        <v>1276</v>
      </c>
      <c r="D25710" s="7" t="n">
        <v>0</v>
      </c>
      <c r="E25710" s="7" t="n">
        <v>0</v>
      </c>
      <c r="F25710" s="7" t="n">
        <v>20</v>
      </c>
      <c r="G25710" s="7" t="n">
        <v>1379.57</v>
      </c>
    </row>
    <row r="25711" customFormat="false" ht="15" hidden="false" customHeight="false" outlineLevel="0" collapsed="false">
      <c r="A25711" s="7" t="s">
        <v>36</v>
      </c>
      <c r="B25711" s="7" t="s">
        <v>157</v>
      </c>
      <c r="C25711" s="7" t="s">
        <v>1276</v>
      </c>
      <c r="D25711" s="7" t="n">
        <v>32</v>
      </c>
      <c r="E25711" s="7" t="n">
        <v>2679.49</v>
      </c>
      <c r="F25711" s="7" t="n">
        <v>0</v>
      </c>
      <c r="G25711" s="7" t="n">
        <v>0</v>
      </c>
    </row>
    <row r="25712" customFormat="false" ht="15" hidden="false" customHeight="false" outlineLevel="0" collapsed="false">
      <c r="A25712" s="7" t="s">
        <v>36</v>
      </c>
      <c r="B25712" s="7" t="s">
        <v>157</v>
      </c>
      <c r="C25712" s="7" t="s">
        <v>1276</v>
      </c>
      <c r="D25712" s="7" t="n">
        <v>12</v>
      </c>
      <c r="E25712" s="7" t="n">
        <v>919.79</v>
      </c>
      <c r="F25712" s="7" t="n">
        <v>0</v>
      </c>
      <c r="G25712" s="7" t="n">
        <v>0</v>
      </c>
    </row>
    <row r="25713" customFormat="false" ht="15" hidden="false" customHeight="false" outlineLevel="0" collapsed="false">
      <c r="A25713" s="7" t="s">
        <v>36</v>
      </c>
      <c r="B25713" s="7" t="s">
        <v>157</v>
      </c>
      <c r="C25713" s="7" t="s">
        <v>1276</v>
      </c>
      <c r="D25713" s="7" t="n">
        <v>0</v>
      </c>
      <c r="E25713" s="7" t="n">
        <v>0</v>
      </c>
      <c r="F25713" s="7" t="n">
        <v>20</v>
      </c>
      <c r="G25713" s="7" t="n">
        <v>1435.75</v>
      </c>
    </row>
    <row r="25714" customFormat="false" ht="15" hidden="false" customHeight="false" outlineLevel="0" collapsed="false">
      <c r="A25714" s="7" t="s">
        <v>36</v>
      </c>
      <c r="B25714" s="7" t="s">
        <v>157</v>
      </c>
      <c r="C25714" s="7" t="s">
        <v>1276</v>
      </c>
      <c r="D25714" s="7" t="n">
        <v>10</v>
      </c>
      <c r="E25714" s="7" t="n">
        <v>765.02</v>
      </c>
      <c r="F25714" s="7" t="n">
        <v>0</v>
      </c>
      <c r="G25714" s="7" t="n">
        <v>0</v>
      </c>
    </row>
    <row r="25715" customFormat="false" ht="15" hidden="false" customHeight="false" outlineLevel="0" collapsed="false">
      <c r="A25715" s="7" t="s">
        <v>36</v>
      </c>
      <c r="B25715" s="7" t="s">
        <v>313</v>
      </c>
      <c r="C25715" s="7" t="s">
        <v>1287</v>
      </c>
      <c r="D25715" s="7" t="n">
        <v>12</v>
      </c>
      <c r="E25715" s="7" t="n">
        <v>946.54</v>
      </c>
      <c r="F25715" s="7" t="n">
        <v>0</v>
      </c>
      <c r="G25715" s="7" t="n">
        <v>0</v>
      </c>
    </row>
    <row r="25716" customFormat="false" ht="15" hidden="false" customHeight="false" outlineLevel="0" collapsed="false">
      <c r="A25716" s="7" t="s">
        <v>36</v>
      </c>
      <c r="B25716" s="7" t="s">
        <v>313</v>
      </c>
      <c r="C25716" s="7" t="s">
        <v>1287</v>
      </c>
      <c r="D25716" s="7" t="n">
        <v>10</v>
      </c>
      <c r="E25716" s="7" t="n">
        <v>764.66</v>
      </c>
      <c r="F25716" s="7" t="n">
        <v>0</v>
      </c>
      <c r="G25716" s="7" t="n">
        <v>0</v>
      </c>
    </row>
    <row r="25717" customFormat="false" ht="15" hidden="false" customHeight="false" outlineLevel="0" collapsed="false">
      <c r="A25717" s="7" t="s">
        <v>36</v>
      </c>
      <c r="B25717" s="7" t="s">
        <v>313</v>
      </c>
      <c r="C25717" s="7" t="s">
        <v>1287</v>
      </c>
      <c r="D25717" s="7" t="n">
        <v>16</v>
      </c>
      <c r="E25717" s="7" t="n">
        <v>1313.47</v>
      </c>
      <c r="F25717" s="7" t="n">
        <v>0</v>
      </c>
      <c r="G25717" s="7" t="n">
        <v>0</v>
      </c>
    </row>
    <row r="25718" customFormat="false" ht="15" hidden="false" customHeight="false" outlineLevel="0" collapsed="false">
      <c r="A25718" s="7" t="s">
        <v>36</v>
      </c>
      <c r="B25718" s="7" t="s">
        <v>313</v>
      </c>
      <c r="C25718" s="7" t="s">
        <v>1287</v>
      </c>
      <c r="D25718" s="7" t="n">
        <v>10</v>
      </c>
      <c r="E25718" s="7" t="n">
        <v>750.02</v>
      </c>
      <c r="F25718" s="7" t="n">
        <v>0</v>
      </c>
      <c r="G25718" s="7" t="n">
        <v>0</v>
      </c>
    </row>
    <row r="25719" customFormat="false" ht="15" hidden="false" customHeight="false" outlineLevel="0" collapsed="false">
      <c r="A25719" s="7" t="s">
        <v>36</v>
      </c>
      <c r="B25719" s="7" t="s">
        <v>391</v>
      </c>
      <c r="C25719" s="7" t="s">
        <v>1287</v>
      </c>
      <c r="D25719" s="7" t="n">
        <v>3</v>
      </c>
      <c r="E25719" s="7" t="n">
        <v>225.44</v>
      </c>
      <c r="F25719" s="7" t="n">
        <v>0</v>
      </c>
      <c r="G25719" s="7" t="n">
        <v>0</v>
      </c>
    </row>
    <row r="25720" customFormat="false" ht="15" hidden="false" customHeight="false" outlineLevel="0" collapsed="false">
      <c r="A25720" s="7" t="s">
        <v>36</v>
      </c>
      <c r="B25720" s="7" t="s">
        <v>391</v>
      </c>
      <c r="C25720" s="7" t="s">
        <v>1287</v>
      </c>
      <c r="D25720" s="7" t="n">
        <v>10</v>
      </c>
      <c r="E25720" s="7" t="n">
        <v>750.02</v>
      </c>
      <c r="F25720" s="7" t="n">
        <v>0</v>
      </c>
      <c r="G25720" s="7" t="n">
        <v>0</v>
      </c>
    </row>
    <row r="25721" customFormat="false" ht="15" hidden="false" customHeight="false" outlineLevel="0" collapsed="false">
      <c r="A25721" s="7" t="s">
        <v>36</v>
      </c>
      <c r="B25721" s="7" t="s">
        <v>391</v>
      </c>
      <c r="C25721" s="7" t="s">
        <v>1287</v>
      </c>
      <c r="D25721" s="7" t="n">
        <v>13</v>
      </c>
      <c r="E25721" s="7" t="n">
        <v>1067.2</v>
      </c>
      <c r="F25721" s="7" t="n">
        <v>0</v>
      </c>
      <c r="G25721" s="7" t="n">
        <v>0</v>
      </c>
    </row>
    <row r="25722" customFormat="false" ht="15" hidden="false" customHeight="false" outlineLevel="0" collapsed="false">
      <c r="A25722" s="7" t="s">
        <v>36</v>
      </c>
      <c r="B25722" s="7" t="s">
        <v>391</v>
      </c>
      <c r="C25722" s="7" t="s">
        <v>1287</v>
      </c>
      <c r="D25722" s="7" t="n">
        <v>10</v>
      </c>
      <c r="E25722" s="7" t="n">
        <v>788.78</v>
      </c>
      <c r="F25722" s="7" t="n">
        <v>0</v>
      </c>
      <c r="G25722" s="7" t="n">
        <v>0</v>
      </c>
    </row>
    <row r="25723" customFormat="false" ht="15" hidden="false" customHeight="false" outlineLevel="0" collapsed="false">
      <c r="A25723" s="7" t="s">
        <v>36</v>
      </c>
      <c r="B25723" s="7" t="s">
        <v>391</v>
      </c>
      <c r="C25723" s="7" t="s">
        <v>1287</v>
      </c>
      <c r="D25723" s="7" t="n">
        <v>0</v>
      </c>
      <c r="E25723" s="7" t="n">
        <v>0</v>
      </c>
      <c r="F25723" s="7" t="n">
        <v>6</v>
      </c>
      <c r="G25723" s="7" t="n">
        <v>405.76</v>
      </c>
    </row>
    <row r="25724" customFormat="false" ht="15" hidden="false" customHeight="false" outlineLevel="0" collapsed="false">
      <c r="A25724" s="7" t="s">
        <v>36</v>
      </c>
      <c r="B25724" s="7" t="s">
        <v>249</v>
      </c>
      <c r="C25724" s="7" t="s">
        <v>1290</v>
      </c>
      <c r="D25724" s="7" t="n">
        <v>30</v>
      </c>
      <c r="E25724" s="7" t="n">
        <v>590.64</v>
      </c>
      <c r="F25724" s="7" t="n">
        <v>0</v>
      </c>
      <c r="G25724" s="7" t="n">
        <v>0</v>
      </c>
    </row>
    <row r="25725" customFormat="false" ht="15" hidden="false" customHeight="false" outlineLevel="0" collapsed="false">
      <c r="A25725" s="7" t="s">
        <v>36</v>
      </c>
      <c r="B25725" s="7" t="s">
        <v>249</v>
      </c>
      <c r="C25725" s="7" t="s">
        <v>1290</v>
      </c>
      <c r="D25725" s="7" t="n">
        <v>0</v>
      </c>
      <c r="E25725" s="7" t="n">
        <v>0</v>
      </c>
      <c r="F25725" s="7" t="n">
        <v>10</v>
      </c>
      <c r="G25725" s="7" t="n">
        <v>177.52</v>
      </c>
    </row>
    <row r="25726" customFormat="false" ht="15" hidden="false" customHeight="false" outlineLevel="0" collapsed="false">
      <c r="A25726" s="7" t="s">
        <v>36</v>
      </c>
      <c r="B25726" s="7" t="s">
        <v>249</v>
      </c>
      <c r="C25726" s="7" t="s">
        <v>1290</v>
      </c>
      <c r="D25726" s="7" t="n">
        <v>30</v>
      </c>
      <c r="E25726" s="7" t="n">
        <v>591.77</v>
      </c>
      <c r="F25726" s="7" t="n">
        <v>0</v>
      </c>
      <c r="G25726" s="7" t="n">
        <v>0</v>
      </c>
    </row>
    <row r="25727" customFormat="false" ht="15" hidden="false" customHeight="false" outlineLevel="0" collapsed="false">
      <c r="A25727" s="7" t="s">
        <v>36</v>
      </c>
      <c r="B25727" s="7" t="s">
        <v>249</v>
      </c>
      <c r="C25727" s="7" t="s">
        <v>1290</v>
      </c>
      <c r="D25727" s="7" t="n">
        <v>50</v>
      </c>
      <c r="E25727" s="7" t="n">
        <v>1077.45</v>
      </c>
      <c r="F25727" s="7" t="n">
        <v>0</v>
      </c>
      <c r="G25727" s="7" t="n">
        <v>0</v>
      </c>
    </row>
    <row r="25728" customFormat="false" ht="15" hidden="false" customHeight="false" outlineLevel="0" collapsed="false">
      <c r="A25728" s="7" t="s">
        <v>36</v>
      </c>
      <c r="B25728" s="7" t="s">
        <v>249</v>
      </c>
      <c r="C25728" s="7" t="s">
        <v>1290</v>
      </c>
      <c r="D25728" s="7" t="n">
        <v>20</v>
      </c>
      <c r="E25728" s="7" t="n">
        <v>414.11</v>
      </c>
      <c r="F25728" s="7" t="n">
        <v>0</v>
      </c>
      <c r="G25728" s="7" t="n">
        <v>0</v>
      </c>
    </row>
    <row r="25729" customFormat="false" ht="15" hidden="false" customHeight="false" outlineLevel="0" collapsed="false">
      <c r="A25729" s="7" t="s">
        <v>36</v>
      </c>
      <c r="B25729" s="7" t="s">
        <v>249</v>
      </c>
      <c r="C25729" s="7" t="s">
        <v>1290</v>
      </c>
      <c r="D25729" s="7" t="n">
        <v>0</v>
      </c>
      <c r="E25729" s="7" t="n">
        <v>0</v>
      </c>
      <c r="F25729" s="7" t="n">
        <v>30</v>
      </c>
      <c r="G25729" s="7" t="n">
        <v>554.24</v>
      </c>
    </row>
    <row r="25730" customFormat="false" ht="15" hidden="false" customHeight="false" outlineLevel="0" collapsed="false">
      <c r="A25730" s="7" t="s">
        <v>36</v>
      </c>
      <c r="B25730" s="7" t="s">
        <v>223</v>
      </c>
      <c r="C25730" s="7" t="s">
        <v>1290</v>
      </c>
      <c r="D25730" s="7" t="n">
        <v>70</v>
      </c>
      <c r="E25730" s="7" t="n">
        <v>1378.16</v>
      </c>
      <c r="F25730" s="7" t="n">
        <v>0</v>
      </c>
      <c r="G25730" s="7" t="n">
        <v>0</v>
      </c>
    </row>
    <row r="25731" customFormat="false" ht="15" hidden="false" customHeight="false" outlineLevel="0" collapsed="false">
      <c r="A25731" s="7" t="s">
        <v>36</v>
      </c>
      <c r="B25731" s="7" t="s">
        <v>223</v>
      </c>
      <c r="C25731" s="7" t="s">
        <v>1290</v>
      </c>
      <c r="D25731" s="7" t="n">
        <v>30</v>
      </c>
      <c r="E25731" s="7" t="n">
        <v>621.16</v>
      </c>
      <c r="F25731" s="7" t="n">
        <v>0</v>
      </c>
      <c r="G25731" s="7" t="n">
        <v>0</v>
      </c>
    </row>
    <row r="25732" customFormat="false" ht="15" hidden="false" customHeight="false" outlineLevel="0" collapsed="false">
      <c r="A25732" s="7" t="s">
        <v>36</v>
      </c>
      <c r="B25732" s="7" t="s">
        <v>223</v>
      </c>
      <c r="C25732" s="7" t="s">
        <v>1290</v>
      </c>
      <c r="D25732" s="7" t="n">
        <v>0</v>
      </c>
      <c r="E25732" s="7" t="n">
        <v>0</v>
      </c>
      <c r="F25732" s="7" t="n">
        <v>100</v>
      </c>
      <c r="G25732" s="7" t="n">
        <v>1775.18</v>
      </c>
    </row>
    <row r="25733" customFormat="false" ht="15" hidden="false" customHeight="false" outlineLevel="0" collapsed="false">
      <c r="A25733" s="7" t="s">
        <v>36</v>
      </c>
      <c r="B25733" s="7" t="s">
        <v>223</v>
      </c>
      <c r="C25733" s="7" t="s">
        <v>1290</v>
      </c>
      <c r="D25733" s="7" t="n">
        <v>60</v>
      </c>
      <c r="E25733" s="7" t="n">
        <v>1292.95</v>
      </c>
      <c r="F25733" s="7" t="n">
        <v>0</v>
      </c>
      <c r="G25733" s="7" t="n">
        <v>0</v>
      </c>
    </row>
    <row r="25734" customFormat="false" ht="15" hidden="false" customHeight="false" outlineLevel="0" collapsed="false">
      <c r="A25734" s="7" t="s">
        <v>36</v>
      </c>
      <c r="B25734" s="7" t="s">
        <v>223</v>
      </c>
      <c r="C25734" s="7" t="s">
        <v>1290</v>
      </c>
      <c r="D25734" s="7" t="n">
        <v>0</v>
      </c>
      <c r="E25734" s="7" t="n">
        <v>0</v>
      </c>
      <c r="F25734" s="7" t="n">
        <v>60</v>
      </c>
      <c r="G25734" s="7" t="n">
        <v>1108.49</v>
      </c>
    </row>
    <row r="25735" customFormat="false" ht="15" hidden="false" customHeight="false" outlineLevel="0" collapsed="false">
      <c r="A25735" s="7" t="s">
        <v>36</v>
      </c>
      <c r="B25735" s="7" t="s">
        <v>223</v>
      </c>
      <c r="C25735" s="7" t="s">
        <v>1290</v>
      </c>
      <c r="D25735" s="7" t="n">
        <v>50</v>
      </c>
      <c r="E25735" s="7" t="n">
        <v>986.29</v>
      </c>
      <c r="F25735" s="7" t="n">
        <v>0</v>
      </c>
      <c r="G25735" s="7" t="n">
        <v>0</v>
      </c>
    </row>
    <row r="25736" customFormat="false" ht="15" hidden="false" customHeight="false" outlineLevel="0" collapsed="false">
      <c r="A25736" s="7" t="s">
        <v>36</v>
      </c>
      <c r="B25736" s="7" t="s">
        <v>223</v>
      </c>
      <c r="C25736" s="7" t="s">
        <v>1290</v>
      </c>
      <c r="D25736" s="7" t="n">
        <v>60</v>
      </c>
      <c r="E25736" s="7" t="n">
        <v>1204.34</v>
      </c>
      <c r="F25736" s="7" t="n">
        <v>0</v>
      </c>
      <c r="G25736" s="7" t="n">
        <v>0</v>
      </c>
    </row>
    <row r="25737" customFormat="false" ht="15" hidden="false" customHeight="false" outlineLevel="0" collapsed="false">
      <c r="A25737" s="7" t="s">
        <v>36</v>
      </c>
      <c r="B25737" s="7" t="s">
        <v>253</v>
      </c>
      <c r="C25737" s="7" t="s">
        <v>1290</v>
      </c>
      <c r="D25737" s="7" t="n">
        <v>0</v>
      </c>
      <c r="E25737" s="7" t="n">
        <v>0</v>
      </c>
      <c r="F25737" s="7" t="n">
        <v>30</v>
      </c>
      <c r="G25737" s="7" t="n">
        <v>554.24</v>
      </c>
    </row>
    <row r="25738" customFormat="false" ht="15" hidden="false" customHeight="false" outlineLevel="0" collapsed="false">
      <c r="A25738" s="7" t="s">
        <v>36</v>
      </c>
      <c r="B25738" s="7" t="s">
        <v>253</v>
      </c>
      <c r="C25738" s="7" t="s">
        <v>1290</v>
      </c>
      <c r="D25738" s="7" t="n">
        <v>40</v>
      </c>
      <c r="E25738" s="7" t="n">
        <v>828.22</v>
      </c>
      <c r="F25738" s="7" t="n">
        <v>0</v>
      </c>
      <c r="G25738" s="7" t="n">
        <v>0</v>
      </c>
    </row>
    <row r="25739" customFormat="false" ht="15" hidden="false" customHeight="false" outlineLevel="0" collapsed="false">
      <c r="A25739" s="7" t="s">
        <v>36</v>
      </c>
      <c r="B25739" s="7" t="s">
        <v>253</v>
      </c>
      <c r="C25739" s="7" t="s">
        <v>1290</v>
      </c>
      <c r="D25739" s="7" t="n">
        <v>60</v>
      </c>
      <c r="E25739" s="7" t="n">
        <v>1181.28</v>
      </c>
      <c r="F25739" s="7" t="n">
        <v>0</v>
      </c>
      <c r="G25739" s="7" t="n">
        <v>0</v>
      </c>
    </row>
    <row r="25740" customFormat="false" ht="15" hidden="false" customHeight="false" outlineLevel="0" collapsed="false">
      <c r="A25740" s="7" t="s">
        <v>36</v>
      </c>
      <c r="B25740" s="7" t="s">
        <v>253</v>
      </c>
      <c r="C25740" s="7" t="s">
        <v>1290</v>
      </c>
      <c r="D25740" s="7" t="n">
        <v>20</v>
      </c>
      <c r="E25740" s="7" t="n">
        <v>430.98</v>
      </c>
      <c r="F25740" s="7" t="n">
        <v>0</v>
      </c>
      <c r="G25740" s="7" t="n">
        <v>0</v>
      </c>
    </row>
    <row r="25741" customFormat="false" ht="15" hidden="false" customHeight="false" outlineLevel="0" collapsed="false">
      <c r="A25741" s="7" t="s">
        <v>36</v>
      </c>
      <c r="B25741" s="7" t="s">
        <v>253</v>
      </c>
      <c r="C25741" s="7" t="s">
        <v>1290</v>
      </c>
      <c r="D25741" s="7" t="n">
        <v>0</v>
      </c>
      <c r="E25741" s="7" t="n">
        <v>0</v>
      </c>
      <c r="F25741" s="7" t="n">
        <v>30</v>
      </c>
      <c r="G25741" s="7" t="n">
        <v>532.55</v>
      </c>
    </row>
    <row r="25742" customFormat="false" ht="15" hidden="false" customHeight="false" outlineLevel="0" collapsed="false">
      <c r="A25742" s="7" t="s">
        <v>36</v>
      </c>
      <c r="B25742" s="7" t="s">
        <v>253</v>
      </c>
      <c r="C25742" s="7" t="s">
        <v>1290</v>
      </c>
      <c r="D25742" s="7" t="n">
        <v>30</v>
      </c>
      <c r="E25742" s="7" t="n">
        <v>591.77</v>
      </c>
      <c r="F25742" s="7" t="n">
        <v>0</v>
      </c>
      <c r="G25742" s="7" t="n">
        <v>0</v>
      </c>
    </row>
    <row r="25743" customFormat="false" ht="15" hidden="false" customHeight="false" outlineLevel="0" collapsed="false">
      <c r="A25743" s="7" t="s">
        <v>36</v>
      </c>
      <c r="B25743" s="7" t="s">
        <v>317</v>
      </c>
      <c r="C25743" s="7" t="s">
        <v>1290</v>
      </c>
      <c r="D25743" s="7" t="n">
        <v>20</v>
      </c>
      <c r="E25743" s="7" t="n">
        <v>394.52</v>
      </c>
      <c r="F25743" s="7" t="n">
        <v>0</v>
      </c>
      <c r="G25743" s="7" t="n">
        <v>0</v>
      </c>
    </row>
    <row r="25744" customFormat="false" ht="15" hidden="false" customHeight="false" outlineLevel="0" collapsed="false">
      <c r="A25744" s="7" t="s">
        <v>36</v>
      </c>
      <c r="B25744" s="7" t="s">
        <v>317</v>
      </c>
      <c r="C25744" s="7" t="s">
        <v>1290</v>
      </c>
      <c r="D25744" s="7" t="n">
        <v>30</v>
      </c>
      <c r="E25744" s="7" t="n">
        <v>590.64</v>
      </c>
      <c r="F25744" s="7" t="n">
        <v>0</v>
      </c>
      <c r="G25744" s="7" t="n">
        <v>0</v>
      </c>
    </row>
    <row r="25745" customFormat="false" ht="15" hidden="false" customHeight="false" outlineLevel="0" collapsed="false">
      <c r="A25745" s="7" t="s">
        <v>36</v>
      </c>
      <c r="B25745" s="7" t="s">
        <v>317</v>
      </c>
      <c r="C25745" s="7" t="s">
        <v>1290</v>
      </c>
      <c r="D25745" s="7" t="n">
        <v>40</v>
      </c>
      <c r="E25745" s="7" t="n">
        <v>861.96</v>
      </c>
      <c r="F25745" s="7" t="n">
        <v>0</v>
      </c>
      <c r="G25745" s="7" t="n">
        <v>0</v>
      </c>
    </row>
    <row r="25746" customFormat="false" ht="15" hidden="false" customHeight="false" outlineLevel="0" collapsed="false">
      <c r="A25746" s="7" t="s">
        <v>36</v>
      </c>
      <c r="B25746" s="7" t="s">
        <v>106</v>
      </c>
      <c r="C25746" s="7" t="s">
        <v>1291</v>
      </c>
      <c r="D25746" s="7" t="n">
        <v>30</v>
      </c>
      <c r="E25746" s="7" t="n">
        <v>683.42</v>
      </c>
      <c r="F25746" s="7" t="n">
        <v>0</v>
      </c>
      <c r="G25746" s="7" t="n">
        <v>0</v>
      </c>
    </row>
    <row r="25747" customFormat="false" ht="15" hidden="false" customHeight="false" outlineLevel="0" collapsed="false">
      <c r="A25747" s="7" t="s">
        <v>36</v>
      </c>
      <c r="B25747" s="7" t="s">
        <v>106</v>
      </c>
      <c r="C25747" s="7" t="s">
        <v>1291</v>
      </c>
      <c r="D25747" s="7" t="n">
        <v>0</v>
      </c>
      <c r="E25747" s="7" t="n">
        <v>0</v>
      </c>
      <c r="F25747" s="7" t="n">
        <v>40</v>
      </c>
      <c r="G25747" s="7" t="n">
        <v>781.22</v>
      </c>
    </row>
    <row r="25748" customFormat="false" ht="15" hidden="false" customHeight="false" outlineLevel="0" collapsed="false">
      <c r="A25748" s="7" t="s">
        <v>36</v>
      </c>
      <c r="B25748" s="7" t="s">
        <v>106</v>
      </c>
      <c r="C25748" s="7" t="s">
        <v>1291</v>
      </c>
      <c r="D25748" s="7" t="n">
        <v>0</v>
      </c>
      <c r="E25748" s="7" t="n">
        <v>0</v>
      </c>
      <c r="F25748" s="7" t="n">
        <v>20</v>
      </c>
      <c r="G25748" s="7" t="n">
        <v>405.14</v>
      </c>
    </row>
    <row r="25749" customFormat="false" ht="15" hidden="false" customHeight="false" outlineLevel="0" collapsed="false">
      <c r="A25749" s="7" t="s">
        <v>36</v>
      </c>
      <c r="B25749" s="7" t="s">
        <v>106</v>
      </c>
      <c r="C25749" s="7" t="s">
        <v>1291</v>
      </c>
      <c r="D25749" s="7" t="n">
        <v>0</v>
      </c>
      <c r="E25749" s="7" t="n">
        <v>0</v>
      </c>
      <c r="F25749" s="7" t="n">
        <v>30</v>
      </c>
      <c r="G25749" s="7" t="n">
        <v>562.99</v>
      </c>
    </row>
    <row r="25750" customFormat="false" ht="15" hidden="false" customHeight="false" outlineLevel="0" collapsed="false">
      <c r="A25750" s="7" t="s">
        <v>36</v>
      </c>
      <c r="B25750" s="7" t="s">
        <v>106</v>
      </c>
      <c r="C25750" s="7" t="s">
        <v>1291</v>
      </c>
      <c r="D25750" s="7" t="n">
        <v>50</v>
      </c>
      <c r="E25750" s="7" t="n">
        <v>1094.43</v>
      </c>
      <c r="F25750" s="7" t="n">
        <v>0</v>
      </c>
      <c r="G25750" s="7" t="n">
        <v>0</v>
      </c>
    </row>
    <row r="25751" customFormat="false" ht="15" hidden="false" customHeight="false" outlineLevel="0" collapsed="false">
      <c r="A25751" s="7" t="s">
        <v>36</v>
      </c>
      <c r="B25751" s="7" t="s">
        <v>106</v>
      </c>
      <c r="C25751" s="7" t="s">
        <v>1291</v>
      </c>
      <c r="D25751" s="7" t="n">
        <v>30</v>
      </c>
      <c r="E25751" s="7" t="n">
        <v>624.39</v>
      </c>
      <c r="F25751" s="7" t="n">
        <v>0</v>
      </c>
      <c r="G25751" s="7" t="n">
        <v>0</v>
      </c>
    </row>
    <row r="25752" customFormat="false" ht="15" hidden="false" customHeight="false" outlineLevel="0" collapsed="false">
      <c r="A25752" s="7" t="s">
        <v>36</v>
      </c>
      <c r="B25752" s="7" t="s">
        <v>106</v>
      </c>
      <c r="C25752" s="7" t="s">
        <v>1291</v>
      </c>
      <c r="D25752" s="7" t="n">
        <v>30</v>
      </c>
      <c r="E25752" s="7" t="n">
        <v>625.59</v>
      </c>
      <c r="F25752" s="7" t="n">
        <v>0</v>
      </c>
      <c r="G25752" s="7" t="n">
        <v>0</v>
      </c>
    </row>
    <row r="25753" customFormat="false" ht="15" hidden="false" customHeight="false" outlineLevel="0" collapsed="false">
      <c r="A25753" s="7" t="s">
        <v>36</v>
      </c>
      <c r="B25753" s="7" t="s">
        <v>106</v>
      </c>
      <c r="C25753" s="7" t="s">
        <v>1291</v>
      </c>
      <c r="D25753" s="7" t="n">
        <v>20</v>
      </c>
      <c r="E25753" s="7" t="n">
        <v>424.39</v>
      </c>
      <c r="F25753" s="7" t="n">
        <v>0</v>
      </c>
      <c r="G25753" s="7" t="n">
        <v>0</v>
      </c>
    </row>
    <row r="25754" customFormat="false" ht="15" hidden="false" customHeight="false" outlineLevel="0" collapsed="false">
      <c r="A25754" s="7" t="s">
        <v>36</v>
      </c>
      <c r="B25754" s="7" t="s">
        <v>96</v>
      </c>
      <c r="C25754" s="7" t="s">
        <v>1291</v>
      </c>
      <c r="D25754" s="7" t="n">
        <v>60</v>
      </c>
      <c r="E25754" s="7" t="n">
        <v>1273.16</v>
      </c>
      <c r="F25754" s="7" t="n">
        <v>0</v>
      </c>
      <c r="G25754" s="7" t="n">
        <v>0</v>
      </c>
    </row>
    <row r="25755" customFormat="false" ht="15" hidden="false" customHeight="false" outlineLevel="0" collapsed="false">
      <c r="A25755" s="7" t="s">
        <v>36</v>
      </c>
      <c r="B25755" s="7" t="s">
        <v>96</v>
      </c>
      <c r="C25755" s="7" t="s">
        <v>1291</v>
      </c>
      <c r="D25755" s="7" t="n">
        <v>0</v>
      </c>
      <c r="E25755" s="7" t="n">
        <v>0</v>
      </c>
      <c r="F25755" s="7" t="n">
        <v>130</v>
      </c>
      <c r="G25755" s="7" t="n">
        <v>2439.61</v>
      </c>
    </row>
    <row r="25756" customFormat="false" ht="15" hidden="false" customHeight="false" outlineLevel="0" collapsed="false">
      <c r="A25756" s="7" t="s">
        <v>36</v>
      </c>
      <c r="B25756" s="7" t="s">
        <v>96</v>
      </c>
      <c r="C25756" s="7" t="s">
        <v>1291</v>
      </c>
      <c r="D25756" s="7" t="n">
        <v>80</v>
      </c>
      <c r="E25756" s="7" t="n">
        <v>1668.24</v>
      </c>
      <c r="F25756" s="7" t="n">
        <v>0</v>
      </c>
      <c r="G25756" s="7" t="n">
        <v>0</v>
      </c>
    </row>
    <row r="25757" customFormat="false" ht="15" hidden="false" customHeight="false" outlineLevel="0" collapsed="false">
      <c r="A25757" s="7" t="s">
        <v>36</v>
      </c>
      <c r="B25757" s="7" t="s">
        <v>96</v>
      </c>
      <c r="C25757" s="7" t="s">
        <v>1291</v>
      </c>
      <c r="D25757" s="7" t="n">
        <v>0</v>
      </c>
      <c r="E25757" s="7" t="n">
        <v>0</v>
      </c>
      <c r="F25757" s="7" t="n">
        <v>30</v>
      </c>
      <c r="G25757" s="7" t="n">
        <v>607.71</v>
      </c>
    </row>
    <row r="25758" customFormat="false" ht="15" hidden="false" customHeight="false" outlineLevel="0" collapsed="false">
      <c r="A25758" s="7" t="s">
        <v>36</v>
      </c>
      <c r="B25758" s="7" t="s">
        <v>96</v>
      </c>
      <c r="C25758" s="7" t="s">
        <v>1291</v>
      </c>
      <c r="D25758" s="7" t="n">
        <v>70</v>
      </c>
      <c r="E25758" s="7" t="n">
        <v>1594.64</v>
      </c>
      <c r="F25758" s="7" t="n">
        <v>0</v>
      </c>
      <c r="G25758" s="7" t="n">
        <v>0</v>
      </c>
    </row>
    <row r="25759" customFormat="false" ht="15" hidden="false" customHeight="false" outlineLevel="0" collapsed="false">
      <c r="A25759" s="7" t="s">
        <v>36</v>
      </c>
      <c r="B25759" s="7" t="s">
        <v>96</v>
      </c>
      <c r="C25759" s="7" t="s">
        <v>1291</v>
      </c>
      <c r="D25759" s="7" t="n">
        <v>0</v>
      </c>
      <c r="E25759" s="7" t="n">
        <v>0</v>
      </c>
      <c r="F25759" s="7" t="n">
        <v>60</v>
      </c>
      <c r="G25759" s="7" t="n">
        <v>1171.83</v>
      </c>
    </row>
    <row r="25760" customFormat="false" ht="15" hidden="false" customHeight="false" outlineLevel="0" collapsed="false">
      <c r="A25760" s="7" t="s">
        <v>36</v>
      </c>
      <c r="B25760" s="7" t="s">
        <v>96</v>
      </c>
      <c r="C25760" s="7" t="s">
        <v>1291</v>
      </c>
      <c r="D25760" s="7" t="n">
        <v>80</v>
      </c>
      <c r="E25760" s="7" t="n">
        <v>1665.04</v>
      </c>
      <c r="F25760" s="7" t="n">
        <v>0</v>
      </c>
      <c r="G25760" s="7" t="n">
        <v>0</v>
      </c>
    </row>
    <row r="25761" customFormat="false" ht="15" hidden="false" customHeight="false" outlineLevel="0" collapsed="false">
      <c r="A25761" s="7" t="s">
        <v>36</v>
      </c>
      <c r="B25761" s="7" t="s">
        <v>96</v>
      </c>
      <c r="C25761" s="7" t="s">
        <v>1291</v>
      </c>
      <c r="D25761" s="7" t="n">
        <v>80</v>
      </c>
      <c r="E25761" s="7" t="n">
        <v>1751.09</v>
      </c>
      <c r="F25761" s="7" t="n">
        <v>0</v>
      </c>
      <c r="G25761" s="7" t="n">
        <v>0</v>
      </c>
    </row>
    <row r="25762" customFormat="false" ht="15" hidden="false" customHeight="false" outlineLevel="0" collapsed="false">
      <c r="A25762" s="7" t="s">
        <v>36</v>
      </c>
      <c r="B25762" s="7" t="s">
        <v>110</v>
      </c>
      <c r="C25762" s="7" t="s">
        <v>1291</v>
      </c>
      <c r="D25762" s="7" t="n">
        <v>60</v>
      </c>
      <c r="E25762" s="7" t="n">
        <v>1366.83</v>
      </c>
      <c r="F25762" s="7" t="n">
        <v>0</v>
      </c>
      <c r="G25762" s="7" t="n">
        <v>0</v>
      </c>
    </row>
    <row r="25763" customFormat="false" ht="15" hidden="false" customHeight="false" outlineLevel="0" collapsed="false">
      <c r="A25763" s="7" t="s">
        <v>36</v>
      </c>
      <c r="B25763" s="7" t="s">
        <v>110</v>
      </c>
      <c r="C25763" s="7" t="s">
        <v>1291</v>
      </c>
      <c r="D25763" s="7" t="n">
        <v>0</v>
      </c>
      <c r="E25763" s="7" t="n">
        <v>0</v>
      </c>
      <c r="F25763" s="7" t="n">
        <v>100</v>
      </c>
      <c r="G25763" s="7" t="n">
        <v>1953.05</v>
      </c>
    </row>
    <row r="25764" customFormat="false" ht="15" hidden="false" customHeight="false" outlineLevel="0" collapsed="false">
      <c r="A25764" s="7" t="s">
        <v>36</v>
      </c>
      <c r="B25764" s="7" t="s">
        <v>110</v>
      </c>
      <c r="C25764" s="7" t="s">
        <v>1291</v>
      </c>
      <c r="D25764" s="7" t="n">
        <v>0</v>
      </c>
      <c r="E25764" s="7" t="n">
        <v>0</v>
      </c>
      <c r="F25764" s="7" t="n">
        <v>20</v>
      </c>
      <c r="G25764" s="7" t="n">
        <v>405.14</v>
      </c>
    </row>
    <row r="25765" customFormat="false" ht="15" hidden="false" customHeight="false" outlineLevel="0" collapsed="false">
      <c r="A25765" s="7" t="s">
        <v>36</v>
      </c>
      <c r="B25765" s="7" t="s">
        <v>110</v>
      </c>
      <c r="C25765" s="7" t="s">
        <v>1291</v>
      </c>
      <c r="D25765" s="7" t="n">
        <v>20</v>
      </c>
      <c r="E25765" s="7" t="n">
        <v>424.39</v>
      </c>
      <c r="F25765" s="7" t="n">
        <v>0</v>
      </c>
      <c r="G25765" s="7" t="n">
        <v>0</v>
      </c>
    </row>
    <row r="25766" customFormat="false" ht="15" hidden="false" customHeight="false" outlineLevel="0" collapsed="false">
      <c r="A25766" s="7" t="s">
        <v>36</v>
      </c>
      <c r="B25766" s="7" t="s">
        <v>110</v>
      </c>
      <c r="C25766" s="7" t="s">
        <v>1291</v>
      </c>
      <c r="D25766" s="7" t="n">
        <v>50</v>
      </c>
      <c r="E25766" s="7" t="n">
        <v>1040.65</v>
      </c>
      <c r="F25766" s="7" t="n">
        <v>0</v>
      </c>
      <c r="G25766" s="7" t="n">
        <v>0</v>
      </c>
    </row>
    <row r="25767" customFormat="false" ht="15" hidden="false" customHeight="false" outlineLevel="0" collapsed="false">
      <c r="A25767" s="7" t="s">
        <v>36</v>
      </c>
      <c r="B25767" s="7" t="s">
        <v>110</v>
      </c>
      <c r="C25767" s="7" t="s">
        <v>1291</v>
      </c>
      <c r="D25767" s="7" t="n">
        <v>0</v>
      </c>
      <c r="E25767" s="7" t="n">
        <v>0</v>
      </c>
      <c r="F25767" s="7" t="n">
        <v>50</v>
      </c>
      <c r="G25767" s="7" t="n">
        <v>938.31</v>
      </c>
    </row>
    <row r="25768" customFormat="false" ht="15" hidden="false" customHeight="false" outlineLevel="0" collapsed="false">
      <c r="A25768" s="7" t="s">
        <v>36</v>
      </c>
      <c r="B25768" s="7" t="s">
        <v>110</v>
      </c>
      <c r="C25768" s="7" t="s">
        <v>1291</v>
      </c>
      <c r="D25768" s="7" t="n">
        <v>100</v>
      </c>
      <c r="E25768" s="7" t="n">
        <v>2188.86</v>
      </c>
      <c r="F25768" s="7" t="n">
        <v>0</v>
      </c>
      <c r="G25768" s="7" t="n">
        <v>0</v>
      </c>
    </row>
    <row r="25769" customFormat="false" ht="15" hidden="false" customHeight="false" outlineLevel="0" collapsed="false">
      <c r="A25769" s="7" t="s">
        <v>36</v>
      </c>
      <c r="B25769" s="7" t="s">
        <v>110</v>
      </c>
      <c r="C25769" s="7" t="s">
        <v>1291</v>
      </c>
      <c r="D25769" s="7" t="n">
        <v>50</v>
      </c>
      <c r="E25769" s="7" t="n">
        <v>1042.65</v>
      </c>
      <c r="F25769" s="7" t="n">
        <v>0</v>
      </c>
      <c r="G25769" s="7" t="n">
        <v>0</v>
      </c>
    </row>
    <row r="25770" customFormat="false" ht="15" hidden="false" customHeight="false" outlineLevel="0" collapsed="false">
      <c r="A25770" s="7" t="s">
        <v>36</v>
      </c>
      <c r="B25770" s="7" t="s">
        <v>135</v>
      </c>
      <c r="C25770" s="7" t="s">
        <v>1316</v>
      </c>
      <c r="D25770" s="7" t="n">
        <v>0</v>
      </c>
      <c r="E25770" s="7" t="n">
        <v>0</v>
      </c>
      <c r="F25770" s="7" t="n">
        <v>50</v>
      </c>
      <c r="G25770" s="7" t="n">
        <v>1589.21</v>
      </c>
    </row>
    <row r="25771" customFormat="false" ht="15" hidden="false" customHeight="false" outlineLevel="0" collapsed="false">
      <c r="A25771" s="7" t="s">
        <v>36</v>
      </c>
      <c r="B25771" s="7" t="s">
        <v>135</v>
      </c>
      <c r="C25771" s="7" t="s">
        <v>1316</v>
      </c>
      <c r="D25771" s="7" t="n">
        <v>60</v>
      </c>
      <c r="E25771" s="7" t="n">
        <v>2156.34</v>
      </c>
      <c r="F25771" s="7" t="n">
        <v>0</v>
      </c>
      <c r="G25771" s="7" t="n">
        <v>0</v>
      </c>
    </row>
    <row r="25772" customFormat="false" ht="15" hidden="false" customHeight="false" outlineLevel="0" collapsed="false">
      <c r="A25772" s="7" t="s">
        <v>36</v>
      </c>
      <c r="B25772" s="7" t="s">
        <v>135</v>
      </c>
      <c r="C25772" s="7" t="s">
        <v>1316</v>
      </c>
      <c r="D25772" s="7" t="n">
        <v>50</v>
      </c>
      <c r="E25772" s="7" t="n">
        <v>1853.63</v>
      </c>
      <c r="F25772" s="7" t="n">
        <v>0</v>
      </c>
      <c r="G25772" s="7" t="n">
        <v>0</v>
      </c>
    </row>
    <row r="25773" customFormat="false" ht="15" hidden="false" customHeight="false" outlineLevel="0" collapsed="false">
      <c r="A25773" s="7" t="s">
        <v>36</v>
      </c>
      <c r="B25773" s="7" t="s">
        <v>135</v>
      </c>
      <c r="C25773" s="7" t="s">
        <v>1316</v>
      </c>
      <c r="D25773" s="7" t="n">
        <v>60</v>
      </c>
      <c r="E25773" s="7" t="n">
        <v>2314.99</v>
      </c>
      <c r="F25773" s="7" t="n">
        <v>0</v>
      </c>
      <c r="G25773" s="7" t="n">
        <v>0</v>
      </c>
    </row>
    <row r="25774" customFormat="false" ht="15" hidden="false" customHeight="false" outlineLevel="0" collapsed="false">
      <c r="A25774" s="7" t="s">
        <v>36</v>
      </c>
      <c r="B25774" s="7" t="s">
        <v>135</v>
      </c>
      <c r="C25774" s="7" t="s">
        <v>1316</v>
      </c>
      <c r="D25774" s="7" t="n">
        <v>0</v>
      </c>
      <c r="E25774" s="7" t="n">
        <v>0</v>
      </c>
      <c r="F25774" s="7" t="n">
        <v>120</v>
      </c>
      <c r="G25774" s="7" t="n">
        <v>3969.43</v>
      </c>
    </row>
    <row r="25775" customFormat="false" ht="15" hidden="false" customHeight="false" outlineLevel="0" collapsed="false">
      <c r="A25775" s="7" t="s">
        <v>36</v>
      </c>
      <c r="B25775" s="7" t="s">
        <v>135</v>
      </c>
      <c r="C25775" s="7" t="s">
        <v>1316</v>
      </c>
      <c r="D25775" s="7" t="n">
        <v>0</v>
      </c>
      <c r="E25775" s="7" t="n">
        <v>0</v>
      </c>
      <c r="F25775" s="7" t="n">
        <v>150</v>
      </c>
      <c r="G25775" s="7" t="n">
        <v>5146.36</v>
      </c>
    </row>
    <row r="25776" customFormat="false" ht="15" hidden="false" customHeight="false" outlineLevel="0" collapsed="false">
      <c r="A25776" s="7" t="s">
        <v>36</v>
      </c>
      <c r="B25776" s="7" t="s">
        <v>135</v>
      </c>
      <c r="C25776" s="7" t="s">
        <v>1316</v>
      </c>
      <c r="D25776" s="7" t="n">
        <v>150</v>
      </c>
      <c r="E25776" s="7" t="n">
        <v>5287.64</v>
      </c>
      <c r="F25776" s="7" t="n">
        <v>0</v>
      </c>
      <c r="G25776" s="7" t="n">
        <v>0</v>
      </c>
    </row>
    <row r="25777" customFormat="false" ht="15" hidden="false" customHeight="false" outlineLevel="0" collapsed="false">
      <c r="A25777" s="7" t="s">
        <v>36</v>
      </c>
      <c r="B25777" s="7" t="s">
        <v>193</v>
      </c>
      <c r="C25777" s="7" t="s">
        <v>1316</v>
      </c>
      <c r="D25777" s="7" t="n">
        <v>40</v>
      </c>
      <c r="E25777" s="7" t="n">
        <v>1404.03</v>
      </c>
      <c r="F25777" s="7" t="n">
        <v>0</v>
      </c>
      <c r="G25777" s="7" t="n">
        <v>0</v>
      </c>
    </row>
    <row r="25778" customFormat="false" ht="15" hidden="false" customHeight="false" outlineLevel="0" collapsed="false">
      <c r="A25778" s="7" t="s">
        <v>36</v>
      </c>
      <c r="B25778" s="7" t="s">
        <v>193</v>
      </c>
      <c r="C25778" s="7" t="s">
        <v>1316</v>
      </c>
      <c r="D25778" s="7" t="n">
        <v>100</v>
      </c>
      <c r="E25778" s="7" t="n">
        <v>3337.59</v>
      </c>
      <c r="F25778" s="7" t="n">
        <v>0</v>
      </c>
      <c r="G25778" s="7" t="n">
        <v>0</v>
      </c>
    </row>
    <row r="25779" customFormat="false" ht="15" hidden="false" customHeight="false" outlineLevel="0" collapsed="false">
      <c r="A25779" s="7" t="s">
        <v>36</v>
      </c>
      <c r="B25779" s="7" t="s">
        <v>193</v>
      </c>
      <c r="C25779" s="7" t="s">
        <v>1316</v>
      </c>
      <c r="D25779" s="7" t="n">
        <v>60</v>
      </c>
      <c r="E25779" s="7" t="n">
        <v>2041.64</v>
      </c>
      <c r="F25779" s="7" t="n">
        <v>0</v>
      </c>
      <c r="G25779" s="7" t="n">
        <v>0</v>
      </c>
    </row>
    <row r="25780" customFormat="false" ht="15" hidden="false" customHeight="false" outlineLevel="0" collapsed="false">
      <c r="A25780" s="7" t="s">
        <v>36</v>
      </c>
      <c r="B25780" s="7" t="s">
        <v>193</v>
      </c>
      <c r="C25780" s="7" t="s">
        <v>1316</v>
      </c>
      <c r="D25780" s="7" t="n">
        <v>0</v>
      </c>
      <c r="E25780" s="7" t="n">
        <v>0</v>
      </c>
      <c r="F25780" s="7" t="n">
        <v>50</v>
      </c>
      <c r="G25780" s="7" t="n">
        <v>1565.96</v>
      </c>
    </row>
    <row r="25781" customFormat="false" ht="15" hidden="false" customHeight="false" outlineLevel="0" collapsed="false">
      <c r="A25781" s="7" t="s">
        <v>36</v>
      </c>
      <c r="B25781" s="7" t="s">
        <v>193</v>
      </c>
      <c r="C25781" s="7" t="s">
        <v>1316</v>
      </c>
      <c r="D25781" s="7" t="n">
        <v>50</v>
      </c>
      <c r="E25781" s="7" t="n">
        <v>1672</v>
      </c>
      <c r="F25781" s="7" t="n">
        <v>0</v>
      </c>
      <c r="G25781" s="7" t="n">
        <v>0</v>
      </c>
    </row>
    <row r="25782" customFormat="false" ht="15" hidden="false" customHeight="false" outlineLevel="0" collapsed="false">
      <c r="A25782" s="7" t="s">
        <v>36</v>
      </c>
      <c r="B25782" s="7" t="s">
        <v>193</v>
      </c>
      <c r="C25782" s="7" t="s">
        <v>1316</v>
      </c>
      <c r="D25782" s="7" t="n">
        <v>0</v>
      </c>
      <c r="E25782" s="7" t="n">
        <v>0</v>
      </c>
      <c r="F25782" s="7" t="n">
        <v>80</v>
      </c>
      <c r="G25782" s="7" t="n">
        <v>2407.49</v>
      </c>
    </row>
    <row r="25783" customFormat="false" ht="15" hidden="false" customHeight="false" outlineLevel="0" collapsed="false">
      <c r="A25783" s="7" t="s">
        <v>36</v>
      </c>
      <c r="B25783" s="7" t="s">
        <v>193</v>
      </c>
      <c r="C25783" s="7" t="s">
        <v>1316</v>
      </c>
      <c r="D25783" s="7" t="n">
        <v>80</v>
      </c>
      <c r="E25783" s="7" t="n">
        <v>2922.48</v>
      </c>
      <c r="F25783" s="7" t="n">
        <v>0</v>
      </c>
      <c r="G25783" s="7" t="n">
        <v>0</v>
      </c>
    </row>
    <row r="25784" customFormat="false" ht="15" hidden="false" customHeight="false" outlineLevel="0" collapsed="false">
      <c r="A25784" s="7" t="s">
        <v>36</v>
      </c>
      <c r="B25784" s="7" t="s">
        <v>193</v>
      </c>
      <c r="C25784" s="7" t="s">
        <v>1316</v>
      </c>
      <c r="D25784" s="7" t="n">
        <v>0</v>
      </c>
      <c r="E25784" s="7" t="n">
        <v>0</v>
      </c>
      <c r="F25784" s="7" t="n">
        <v>50</v>
      </c>
      <c r="G25784" s="7" t="n">
        <v>1624.21</v>
      </c>
    </row>
    <row r="25785" customFormat="false" ht="15" hidden="false" customHeight="false" outlineLevel="0" collapsed="false">
      <c r="A25785" s="7" t="s">
        <v>36</v>
      </c>
      <c r="B25785" s="7" t="s">
        <v>144</v>
      </c>
      <c r="C25785" s="7" t="s">
        <v>1320</v>
      </c>
      <c r="D25785" s="7" t="n">
        <v>60</v>
      </c>
      <c r="E25785" s="7" t="n">
        <v>2401.84</v>
      </c>
      <c r="F25785" s="7" t="n">
        <v>0</v>
      </c>
      <c r="G25785" s="7" t="n">
        <v>0</v>
      </c>
    </row>
    <row r="25786" customFormat="false" ht="15" hidden="false" customHeight="false" outlineLevel="0" collapsed="false">
      <c r="A25786" s="7" t="s">
        <v>36</v>
      </c>
      <c r="B25786" s="7" t="s">
        <v>144</v>
      </c>
      <c r="C25786" s="7" t="s">
        <v>1320</v>
      </c>
      <c r="D25786" s="7" t="n">
        <v>50</v>
      </c>
      <c r="E25786" s="7" t="n">
        <v>1940.32</v>
      </c>
      <c r="F25786" s="7" t="n">
        <v>0</v>
      </c>
      <c r="G25786" s="7" t="n">
        <v>0</v>
      </c>
    </row>
    <row r="25787" customFormat="false" ht="15" hidden="false" customHeight="false" outlineLevel="0" collapsed="false">
      <c r="A25787" s="7" t="s">
        <v>36</v>
      </c>
      <c r="B25787" s="7" t="s">
        <v>144</v>
      </c>
      <c r="C25787" s="7" t="s">
        <v>1320</v>
      </c>
      <c r="D25787" s="7" t="n">
        <v>70</v>
      </c>
      <c r="E25787" s="7" t="n">
        <v>2916.32</v>
      </c>
      <c r="F25787" s="7" t="n">
        <v>0</v>
      </c>
      <c r="G25787" s="7" t="n">
        <v>0</v>
      </c>
    </row>
    <row r="25788" customFormat="false" ht="15" hidden="false" customHeight="false" outlineLevel="0" collapsed="false">
      <c r="A25788" s="7" t="s">
        <v>36</v>
      </c>
      <c r="B25788" s="7" t="s">
        <v>144</v>
      </c>
      <c r="C25788" s="7" t="s">
        <v>1320</v>
      </c>
      <c r="D25788" s="7" t="n">
        <v>0</v>
      </c>
      <c r="E25788" s="7" t="n">
        <v>0</v>
      </c>
      <c r="F25788" s="7" t="n">
        <v>90</v>
      </c>
      <c r="G25788" s="7" t="n">
        <v>3088.82</v>
      </c>
    </row>
    <row r="25789" customFormat="false" ht="15" hidden="false" customHeight="false" outlineLevel="0" collapsed="false">
      <c r="A25789" s="7" t="s">
        <v>36</v>
      </c>
      <c r="B25789" s="7" t="s">
        <v>144</v>
      </c>
      <c r="C25789" s="7" t="s">
        <v>1320</v>
      </c>
      <c r="D25789" s="7" t="n">
        <v>70</v>
      </c>
      <c r="E25789" s="7" t="n">
        <v>2664.45</v>
      </c>
      <c r="F25789" s="7" t="n">
        <v>0</v>
      </c>
      <c r="G25789" s="7" t="n">
        <v>0</v>
      </c>
    </row>
    <row r="25790" customFormat="false" ht="15" hidden="false" customHeight="false" outlineLevel="0" collapsed="false">
      <c r="A25790" s="7" t="s">
        <v>36</v>
      </c>
      <c r="B25790" s="7" t="s">
        <v>144</v>
      </c>
      <c r="C25790" s="7" t="s">
        <v>1320</v>
      </c>
      <c r="D25790" s="7" t="n">
        <v>50</v>
      </c>
      <c r="E25790" s="7" t="n">
        <v>1906.83</v>
      </c>
      <c r="F25790" s="7" t="n">
        <v>0</v>
      </c>
      <c r="G25790" s="7" t="n">
        <v>0</v>
      </c>
    </row>
    <row r="25791" customFormat="false" ht="15" hidden="false" customHeight="false" outlineLevel="0" collapsed="false">
      <c r="A25791" s="7" t="s">
        <v>36</v>
      </c>
      <c r="B25791" s="7" t="s">
        <v>144</v>
      </c>
      <c r="C25791" s="7" t="s">
        <v>1320</v>
      </c>
      <c r="D25791" s="7" t="n">
        <v>0</v>
      </c>
      <c r="E25791" s="7" t="n">
        <v>0</v>
      </c>
      <c r="F25791" s="7" t="n">
        <v>10</v>
      </c>
      <c r="G25791" s="7" t="n">
        <v>370.46</v>
      </c>
    </row>
    <row r="25792" customFormat="false" ht="15" hidden="false" customHeight="false" outlineLevel="0" collapsed="false">
      <c r="A25792" s="7" t="s">
        <v>36</v>
      </c>
      <c r="B25792" s="7" t="s">
        <v>144</v>
      </c>
      <c r="C25792" s="7" t="s">
        <v>1320</v>
      </c>
      <c r="D25792" s="7" t="n">
        <v>0</v>
      </c>
      <c r="E25792" s="7" t="n">
        <v>0</v>
      </c>
      <c r="F25792" s="7" t="n">
        <v>60</v>
      </c>
      <c r="G25792" s="7" t="n">
        <v>2143.07</v>
      </c>
    </row>
    <row r="25793" customFormat="false" ht="15" hidden="false" customHeight="false" outlineLevel="0" collapsed="false">
      <c r="A25793" s="7" t="s">
        <v>36</v>
      </c>
      <c r="B25793" s="7" t="s">
        <v>138</v>
      </c>
      <c r="C25793" s="7" t="s">
        <v>1320</v>
      </c>
      <c r="D25793" s="7" t="n">
        <v>0</v>
      </c>
      <c r="E25793" s="7" t="n">
        <v>0</v>
      </c>
      <c r="F25793" s="7" t="n">
        <v>70</v>
      </c>
      <c r="G25793" s="7" t="n">
        <v>2402.41</v>
      </c>
    </row>
    <row r="25794" customFormat="false" ht="15" hidden="false" customHeight="false" outlineLevel="0" collapsed="false">
      <c r="A25794" s="7" t="s">
        <v>36</v>
      </c>
      <c r="B25794" s="7" t="s">
        <v>138</v>
      </c>
      <c r="C25794" s="7" t="s">
        <v>1320</v>
      </c>
      <c r="D25794" s="7" t="n">
        <v>50</v>
      </c>
      <c r="E25794" s="7" t="n">
        <v>1940.32</v>
      </c>
      <c r="F25794" s="7" t="n">
        <v>0</v>
      </c>
      <c r="G25794" s="7" t="n">
        <v>0</v>
      </c>
    </row>
    <row r="25795" customFormat="false" ht="15" hidden="false" customHeight="false" outlineLevel="0" collapsed="false">
      <c r="A25795" s="7" t="s">
        <v>36</v>
      </c>
      <c r="B25795" s="7" t="s">
        <v>138</v>
      </c>
      <c r="C25795" s="7" t="s">
        <v>1320</v>
      </c>
      <c r="D25795" s="7" t="n">
        <v>100</v>
      </c>
      <c r="E25795" s="7" t="n">
        <v>4003.06</v>
      </c>
      <c r="F25795" s="7" t="n">
        <v>0</v>
      </c>
      <c r="G25795" s="7" t="n">
        <v>0</v>
      </c>
    </row>
    <row r="25796" customFormat="false" ht="15" hidden="false" customHeight="false" outlineLevel="0" collapsed="false">
      <c r="A25796" s="7" t="s">
        <v>36</v>
      </c>
      <c r="B25796" s="7" t="s">
        <v>138</v>
      </c>
      <c r="C25796" s="7" t="s">
        <v>1320</v>
      </c>
      <c r="D25796" s="7" t="n">
        <v>80</v>
      </c>
      <c r="E25796" s="7" t="n">
        <v>3332.94</v>
      </c>
      <c r="F25796" s="7" t="n">
        <v>0</v>
      </c>
      <c r="G25796" s="7" t="n">
        <v>0</v>
      </c>
    </row>
    <row r="25797" customFormat="false" ht="15" hidden="false" customHeight="false" outlineLevel="0" collapsed="false">
      <c r="A25797" s="7" t="s">
        <v>36</v>
      </c>
      <c r="B25797" s="7" t="s">
        <v>138</v>
      </c>
      <c r="C25797" s="7" t="s">
        <v>1320</v>
      </c>
      <c r="D25797" s="7" t="n">
        <v>0</v>
      </c>
      <c r="E25797" s="7" t="n">
        <v>0</v>
      </c>
      <c r="F25797" s="7" t="n">
        <v>70</v>
      </c>
      <c r="G25797" s="7" t="n">
        <v>2500.25</v>
      </c>
    </row>
    <row r="25798" customFormat="false" ht="15" hidden="false" customHeight="false" outlineLevel="0" collapsed="false">
      <c r="A25798" s="7" t="s">
        <v>36</v>
      </c>
      <c r="B25798" s="7" t="s">
        <v>138</v>
      </c>
      <c r="C25798" s="7" t="s">
        <v>1320</v>
      </c>
      <c r="D25798" s="7" t="n">
        <v>30</v>
      </c>
      <c r="E25798" s="7" t="n">
        <v>1141.91</v>
      </c>
      <c r="F25798" s="7" t="n">
        <v>0</v>
      </c>
      <c r="G25798" s="7" t="n">
        <v>0</v>
      </c>
    </row>
    <row r="25799" customFormat="false" ht="15" hidden="false" customHeight="false" outlineLevel="0" collapsed="false">
      <c r="A25799" s="7" t="s">
        <v>36</v>
      </c>
      <c r="B25799" s="7" t="s">
        <v>138</v>
      </c>
      <c r="C25799" s="7" t="s">
        <v>1320</v>
      </c>
      <c r="D25799" s="7" t="n">
        <v>100</v>
      </c>
      <c r="E25799" s="7" t="n">
        <v>3813.66</v>
      </c>
      <c r="F25799" s="7" t="n">
        <v>0</v>
      </c>
      <c r="G25799" s="7" t="n">
        <v>0</v>
      </c>
    </row>
    <row r="25800" customFormat="false" ht="15" hidden="false" customHeight="false" outlineLevel="0" collapsed="false">
      <c r="A25800" s="7" t="s">
        <v>36</v>
      </c>
      <c r="B25800" s="7" t="s">
        <v>218</v>
      </c>
      <c r="C25800" s="7" t="s">
        <v>1320</v>
      </c>
      <c r="D25800" s="7" t="n">
        <v>20</v>
      </c>
      <c r="E25800" s="7" t="n">
        <v>800.61</v>
      </c>
      <c r="F25800" s="7" t="n">
        <v>0</v>
      </c>
      <c r="G25800" s="7" t="n">
        <v>0</v>
      </c>
    </row>
    <row r="25801" customFormat="false" ht="15" hidden="false" customHeight="false" outlineLevel="0" collapsed="false">
      <c r="A25801" s="7" t="s">
        <v>36</v>
      </c>
      <c r="B25801" s="7" t="s">
        <v>218</v>
      </c>
      <c r="C25801" s="7" t="s">
        <v>1320</v>
      </c>
      <c r="D25801" s="7" t="n">
        <v>0</v>
      </c>
      <c r="E25801" s="7" t="n">
        <v>0</v>
      </c>
      <c r="F25801" s="7" t="n">
        <v>20</v>
      </c>
      <c r="G25801" s="7" t="n">
        <v>686.4</v>
      </c>
    </row>
    <row r="25802" customFormat="false" ht="15" hidden="false" customHeight="false" outlineLevel="0" collapsed="false">
      <c r="A25802" s="7" t="s">
        <v>36</v>
      </c>
      <c r="B25802" s="7" t="s">
        <v>218</v>
      </c>
      <c r="C25802" s="7" t="s">
        <v>1320</v>
      </c>
      <c r="D25802" s="7" t="n">
        <v>30</v>
      </c>
      <c r="E25802" s="7" t="n">
        <v>1144.1</v>
      </c>
      <c r="F25802" s="7" t="n">
        <v>0</v>
      </c>
      <c r="G25802" s="7" t="n">
        <v>0</v>
      </c>
    </row>
    <row r="25803" customFormat="false" ht="15" hidden="false" customHeight="false" outlineLevel="0" collapsed="false">
      <c r="A25803" s="7" t="s">
        <v>36</v>
      </c>
      <c r="B25803" s="7" t="s">
        <v>218</v>
      </c>
      <c r="C25803" s="7" t="s">
        <v>1320</v>
      </c>
      <c r="D25803" s="7" t="n">
        <v>20</v>
      </c>
      <c r="E25803" s="7" t="n">
        <v>761.27</v>
      </c>
      <c r="F25803" s="7" t="n">
        <v>0</v>
      </c>
      <c r="G25803" s="7" t="n">
        <v>0</v>
      </c>
    </row>
    <row r="25804" customFormat="false" ht="15" hidden="false" customHeight="false" outlineLevel="0" collapsed="false">
      <c r="A25804" s="7" t="s">
        <v>36</v>
      </c>
      <c r="B25804" s="7" t="s">
        <v>218</v>
      </c>
      <c r="C25804" s="7" t="s">
        <v>1320</v>
      </c>
      <c r="D25804" s="7" t="n">
        <v>40</v>
      </c>
      <c r="E25804" s="7" t="n">
        <v>1666.47</v>
      </c>
      <c r="F25804" s="7" t="n">
        <v>0</v>
      </c>
      <c r="G25804" s="7" t="n">
        <v>0</v>
      </c>
    </row>
    <row r="25805" customFormat="false" ht="15" hidden="false" customHeight="false" outlineLevel="0" collapsed="false">
      <c r="A25805" s="7" t="s">
        <v>36</v>
      </c>
      <c r="B25805" s="7" t="s">
        <v>218</v>
      </c>
      <c r="C25805" s="7" t="s">
        <v>1320</v>
      </c>
      <c r="D25805" s="7" t="n">
        <v>0</v>
      </c>
      <c r="E25805" s="7" t="n">
        <v>0</v>
      </c>
      <c r="F25805" s="7" t="n">
        <v>30</v>
      </c>
      <c r="G25805" s="7" t="n">
        <v>1071.54</v>
      </c>
    </row>
    <row r="25806" customFormat="false" ht="15" hidden="false" customHeight="false" outlineLevel="0" collapsed="false">
      <c r="A25806" s="7" t="s">
        <v>36</v>
      </c>
      <c r="B25806" s="7" t="s">
        <v>218</v>
      </c>
      <c r="C25806" s="7" t="s">
        <v>1320</v>
      </c>
      <c r="D25806" s="7" t="n">
        <v>0</v>
      </c>
      <c r="E25806" s="7" t="n">
        <v>0</v>
      </c>
      <c r="F25806" s="7" t="n">
        <v>10</v>
      </c>
      <c r="G25806" s="7" t="n">
        <v>370.46</v>
      </c>
    </row>
    <row r="25807" customFormat="false" ht="15" hidden="false" customHeight="false" outlineLevel="0" collapsed="false">
      <c r="A25807" s="7" t="s">
        <v>36</v>
      </c>
      <c r="B25807" s="7" t="s">
        <v>132</v>
      </c>
      <c r="C25807" s="7" t="s">
        <v>1322</v>
      </c>
      <c r="D25807" s="7" t="n">
        <v>50</v>
      </c>
      <c r="E25807" s="7" t="n">
        <v>845.39</v>
      </c>
      <c r="F25807" s="7" t="n">
        <v>0</v>
      </c>
      <c r="G25807" s="7" t="n">
        <v>0</v>
      </c>
    </row>
    <row r="25808" customFormat="false" ht="15" hidden="false" customHeight="false" outlineLevel="0" collapsed="false">
      <c r="A25808" s="7" t="s">
        <v>36</v>
      </c>
      <c r="B25808" s="7" t="s">
        <v>132</v>
      </c>
      <c r="C25808" s="7" t="s">
        <v>1322</v>
      </c>
      <c r="D25808" s="7" t="n">
        <v>0</v>
      </c>
      <c r="E25808" s="7" t="n">
        <v>0</v>
      </c>
      <c r="F25808" s="7" t="n">
        <v>100</v>
      </c>
      <c r="G25808" s="7" t="n">
        <v>1521.59</v>
      </c>
    </row>
    <row r="25809" customFormat="false" ht="15" hidden="false" customHeight="false" outlineLevel="0" collapsed="false">
      <c r="A25809" s="7" t="s">
        <v>36</v>
      </c>
      <c r="B25809" s="7" t="s">
        <v>132</v>
      </c>
      <c r="C25809" s="7" t="s">
        <v>1322</v>
      </c>
      <c r="D25809" s="7" t="n">
        <v>50</v>
      </c>
      <c r="E25809" s="7" t="n">
        <v>860.24</v>
      </c>
      <c r="F25809" s="7" t="n">
        <v>0</v>
      </c>
      <c r="G25809" s="7" t="n">
        <v>0</v>
      </c>
    </row>
    <row r="25810" customFormat="false" ht="15" hidden="false" customHeight="false" outlineLevel="0" collapsed="false">
      <c r="A25810" s="7" t="s">
        <v>36</v>
      </c>
      <c r="B25810" s="7" t="s">
        <v>132</v>
      </c>
      <c r="C25810" s="7" t="s">
        <v>1322</v>
      </c>
      <c r="D25810" s="7" t="n">
        <v>100</v>
      </c>
      <c r="E25810" s="7" t="n">
        <v>1687.55</v>
      </c>
      <c r="F25810" s="7" t="n">
        <v>0</v>
      </c>
      <c r="G25810" s="7" t="n">
        <v>0</v>
      </c>
    </row>
    <row r="25811" customFormat="false" ht="15" hidden="false" customHeight="false" outlineLevel="0" collapsed="false">
      <c r="A25811" s="7" t="s">
        <v>36</v>
      </c>
      <c r="B25811" s="7" t="s">
        <v>132</v>
      </c>
      <c r="C25811" s="7" t="s">
        <v>1322</v>
      </c>
      <c r="D25811" s="7" t="n">
        <v>0</v>
      </c>
      <c r="E25811" s="7" t="n">
        <v>0</v>
      </c>
      <c r="F25811" s="7" t="n">
        <v>50</v>
      </c>
      <c r="G25811" s="7" t="n">
        <v>791.78</v>
      </c>
    </row>
    <row r="25812" customFormat="false" ht="15" hidden="false" customHeight="false" outlineLevel="0" collapsed="false">
      <c r="A25812" s="7" t="s">
        <v>36</v>
      </c>
      <c r="B25812" s="7" t="s">
        <v>132</v>
      </c>
      <c r="C25812" s="7" t="s">
        <v>1322</v>
      </c>
      <c r="D25812" s="7" t="n">
        <v>60</v>
      </c>
      <c r="E25812" s="7" t="n">
        <v>1108.24</v>
      </c>
      <c r="F25812" s="7" t="n">
        <v>0</v>
      </c>
      <c r="G25812" s="7" t="n">
        <v>0</v>
      </c>
    </row>
    <row r="25813" customFormat="false" ht="15" hidden="false" customHeight="false" outlineLevel="0" collapsed="false">
      <c r="A25813" s="7" t="s">
        <v>36</v>
      </c>
      <c r="B25813" s="7" t="s">
        <v>132</v>
      </c>
      <c r="C25813" s="7" t="s">
        <v>1322</v>
      </c>
      <c r="D25813" s="7" t="n">
        <v>60</v>
      </c>
      <c r="E25813" s="7" t="n">
        <v>1064.85</v>
      </c>
      <c r="F25813" s="7" t="n">
        <v>0</v>
      </c>
      <c r="G25813" s="7" t="n">
        <v>0</v>
      </c>
    </row>
    <row r="25814" customFormat="false" ht="15" hidden="false" customHeight="false" outlineLevel="0" collapsed="false">
      <c r="A25814" s="7" t="s">
        <v>36</v>
      </c>
      <c r="B25814" s="7" t="s">
        <v>141</v>
      </c>
      <c r="C25814" s="7" t="s">
        <v>1334</v>
      </c>
      <c r="D25814" s="7" t="n">
        <v>30</v>
      </c>
      <c r="E25814" s="7" t="n">
        <v>424.83</v>
      </c>
      <c r="F25814" s="7" t="n">
        <v>0</v>
      </c>
      <c r="G25814" s="7" t="n">
        <v>0</v>
      </c>
    </row>
    <row r="25815" customFormat="false" ht="15" hidden="false" customHeight="false" outlineLevel="0" collapsed="false">
      <c r="A25815" s="7" t="s">
        <v>36</v>
      </c>
      <c r="B25815" s="7" t="s">
        <v>141</v>
      </c>
      <c r="C25815" s="7" t="s">
        <v>1334</v>
      </c>
      <c r="D25815" s="7" t="n">
        <v>30</v>
      </c>
      <c r="E25815" s="7" t="n">
        <v>388.88</v>
      </c>
      <c r="F25815" s="7" t="n">
        <v>0</v>
      </c>
      <c r="G25815" s="7" t="n">
        <v>0</v>
      </c>
    </row>
    <row r="25816" customFormat="false" ht="15" hidden="false" customHeight="false" outlineLevel="0" collapsed="false">
      <c r="A25816" s="7" t="s">
        <v>36</v>
      </c>
      <c r="B25816" s="7" t="s">
        <v>141</v>
      </c>
      <c r="C25816" s="7" t="s">
        <v>1334</v>
      </c>
      <c r="D25816" s="7" t="n">
        <v>0</v>
      </c>
      <c r="E25816" s="7" t="n">
        <v>0</v>
      </c>
      <c r="F25816" s="7" t="n">
        <v>10</v>
      </c>
      <c r="G25816" s="7" t="n">
        <v>125.92</v>
      </c>
    </row>
    <row r="25817" customFormat="false" ht="15" hidden="false" customHeight="false" outlineLevel="0" collapsed="false">
      <c r="A25817" s="7" t="s">
        <v>36</v>
      </c>
      <c r="B25817" s="7" t="s">
        <v>141</v>
      </c>
      <c r="C25817" s="7" t="s">
        <v>1334</v>
      </c>
      <c r="D25817" s="7" t="n">
        <v>20</v>
      </c>
      <c r="E25817" s="7" t="n">
        <v>272.13</v>
      </c>
      <c r="F25817" s="7" t="n">
        <v>0</v>
      </c>
      <c r="G25817" s="7" t="n">
        <v>0</v>
      </c>
    </row>
    <row r="25818" customFormat="false" ht="15" hidden="false" customHeight="false" outlineLevel="0" collapsed="false">
      <c r="A25818" s="7" t="s">
        <v>36</v>
      </c>
      <c r="B25818" s="7" t="s">
        <v>141</v>
      </c>
      <c r="C25818" s="7" t="s">
        <v>1334</v>
      </c>
      <c r="D25818" s="7" t="n">
        <v>50</v>
      </c>
      <c r="E25818" s="7" t="n">
        <v>646.89</v>
      </c>
      <c r="F25818" s="7" t="n">
        <v>0</v>
      </c>
      <c r="G25818" s="7" t="n">
        <v>0</v>
      </c>
    </row>
    <row r="25819" customFormat="false" ht="15" hidden="false" customHeight="false" outlineLevel="0" collapsed="false">
      <c r="A25819" s="7" t="s">
        <v>36</v>
      </c>
      <c r="B25819" s="7" t="s">
        <v>141</v>
      </c>
      <c r="C25819" s="7" t="s">
        <v>1334</v>
      </c>
      <c r="D25819" s="7" t="n">
        <v>0</v>
      </c>
      <c r="E25819" s="7" t="n">
        <v>0</v>
      </c>
      <c r="F25819" s="7" t="n">
        <v>30</v>
      </c>
      <c r="G25819" s="7" t="n">
        <v>349.96</v>
      </c>
    </row>
    <row r="25820" customFormat="false" ht="15" hidden="false" customHeight="false" outlineLevel="0" collapsed="false">
      <c r="A25820" s="7" t="s">
        <v>36</v>
      </c>
      <c r="B25820" s="7" t="s">
        <v>125</v>
      </c>
      <c r="C25820" s="7" t="s">
        <v>1334</v>
      </c>
      <c r="D25820" s="7" t="n">
        <v>10</v>
      </c>
      <c r="E25820" s="7" t="n">
        <v>129.63</v>
      </c>
      <c r="F25820" s="7" t="n">
        <v>0</v>
      </c>
      <c r="G25820" s="7" t="n">
        <v>0</v>
      </c>
    </row>
    <row r="25821" customFormat="false" ht="15" hidden="false" customHeight="false" outlineLevel="0" collapsed="false">
      <c r="A25821" s="7" t="s">
        <v>36</v>
      </c>
      <c r="B25821" s="7" t="s">
        <v>125</v>
      </c>
      <c r="C25821" s="7" t="s">
        <v>1334</v>
      </c>
      <c r="D25821" s="7" t="n">
        <v>50</v>
      </c>
      <c r="E25821" s="7" t="n">
        <v>646.89</v>
      </c>
      <c r="F25821" s="7" t="n">
        <v>0</v>
      </c>
      <c r="G25821" s="7" t="n">
        <v>0</v>
      </c>
    </row>
    <row r="25822" customFormat="false" ht="15" hidden="false" customHeight="false" outlineLevel="0" collapsed="false">
      <c r="A25822" s="7" t="s">
        <v>36</v>
      </c>
      <c r="B25822" s="7" t="s">
        <v>125</v>
      </c>
      <c r="C25822" s="7" t="s">
        <v>1334</v>
      </c>
      <c r="D25822" s="7" t="n">
        <v>0</v>
      </c>
      <c r="E25822" s="7" t="n">
        <v>0</v>
      </c>
      <c r="F25822" s="7" t="n">
        <v>50</v>
      </c>
      <c r="G25822" s="7" t="n">
        <v>583.27</v>
      </c>
    </row>
    <row r="25823" customFormat="false" ht="15" hidden="false" customHeight="false" outlineLevel="0" collapsed="false">
      <c r="A25823" s="7" t="s">
        <v>36</v>
      </c>
      <c r="B25823" s="7" t="s">
        <v>125</v>
      </c>
      <c r="C25823" s="7" t="s">
        <v>1334</v>
      </c>
      <c r="D25823" s="7" t="n">
        <v>40</v>
      </c>
      <c r="E25823" s="7" t="n">
        <v>544.26</v>
      </c>
      <c r="F25823" s="7" t="n">
        <v>0</v>
      </c>
      <c r="G25823" s="7" t="n">
        <v>0</v>
      </c>
    </row>
    <row r="25824" customFormat="false" ht="15" hidden="false" customHeight="false" outlineLevel="0" collapsed="false">
      <c r="A25824" s="7" t="s">
        <v>36</v>
      </c>
      <c r="B25824" s="7" t="s">
        <v>125</v>
      </c>
      <c r="C25824" s="7" t="s">
        <v>1334</v>
      </c>
      <c r="D25824" s="7" t="n">
        <v>0</v>
      </c>
      <c r="E25824" s="7" t="n">
        <v>0</v>
      </c>
      <c r="F25824" s="7" t="n">
        <v>10</v>
      </c>
      <c r="G25824" s="7" t="n">
        <v>125.92</v>
      </c>
    </row>
    <row r="25825" customFormat="false" ht="15" hidden="false" customHeight="false" outlineLevel="0" collapsed="false">
      <c r="A25825" s="7" t="s">
        <v>36</v>
      </c>
      <c r="B25825" s="7" t="s">
        <v>125</v>
      </c>
      <c r="C25825" s="7" t="s">
        <v>1334</v>
      </c>
      <c r="D25825" s="7" t="n">
        <v>30</v>
      </c>
      <c r="E25825" s="7" t="n">
        <v>424.83</v>
      </c>
      <c r="F25825" s="7" t="n">
        <v>0</v>
      </c>
      <c r="G25825" s="7" t="n">
        <v>0</v>
      </c>
    </row>
    <row r="25826" customFormat="false" ht="15" hidden="false" customHeight="false" outlineLevel="0" collapsed="false">
      <c r="A25826" s="7" t="s">
        <v>36</v>
      </c>
      <c r="B25826" s="7" t="s">
        <v>169</v>
      </c>
      <c r="C25826" s="7" t="s">
        <v>1334</v>
      </c>
      <c r="D25826" s="7" t="n">
        <v>0</v>
      </c>
      <c r="E25826" s="7" t="n">
        <v>0</v>
      </c>
      <c r="F25826" s="7" t="n">
        <v>10</v>
      </c>
      <c r="G25826" s="7" t="n">
        <v>125.92</v>
      </c>
    </row>
    <row r="25827" customFormat="false" ht="15" hidden="false" customHeight="false" outlineLevel="0" collapsed="false">
      <c r="A25827" s="7" t="s">
        <v>36</v>
      </c>
      <c r="B25827" s="7" t="s">
        <v>169</v>
      </c>
      <c r="C25827" s="7" t="s">
        <v>1334</v>
      </c>
      <c r="D25827" s="7" t="n">
        <v>10</v>
      </c>
      <c r="E25827" s="7" t="n">
        <v>131.9</v>
      </c>
      <c r="F25827" s="7" t="n">
        <v>0</v>
      </c>
      <c r="G25827" s="7" t="n">
        <v>0</v>
      </c>
    </row>
    <row r="25828" customFormat="false" ht="15" hidden="false" customHeight="false" outlineLevel="0" collapsed="false">
      <c r="A25828" s="7" t="s">
        <v>36</v>
      </c>
      <c r="B25828" s="7" t="s">
        <v>169</v>
      </c>
      <c r="C25828" s="7" t="s">
        <v>1334</v>
      </c>
      <c r="D25828" s="7" t="n">
        <v>0</v>
      </c>
      <c r="E25828" s="7" t="n">
        <v>0</v>
      </c>
      <c r="F25828" s="7" t="n">
        <v>30</v>
      </c>
      <c r="G25828" s="7" t="n">
        <v>349.96</v>
      </c>
    </row>
    <row r="25829" customFormat="false" ht="15" hidden="false" customHeight="false" outlineLevel="0" collapsed="false">
      <c r="A25829" s="7" t="s">
        <v>36</v>
      </c>
      <c r="B25829" s="7" t="s">
        <v>169</v>
      </c>
      <c r="C25829" s="7" t="s">
        <v>1334</v>
      </c>
      <c r="D25829" s="7" t="n">
        <v>30</v>
      </c>
      <c r="E25829" s="7" t="n">
        <v>424.83</v>
      </c>
      <c r="F25829" s="7" t="n">
        <v>0</v>
      </c>
      <c r="G25829" s="7" t="n">
        <v>0</v>
      </c>
    </row>
    <row r="25830" customFormat="false" ht="15" hidden="false" customHeight="false" outlineLevel="0" collapsed="false">
      <c r="A25830" s="7" t="s">
        <v>36</v>
      </c>
      <c r="B25830" s="7" t="s">
        <v>169</v>
      </c>
      <c r="C25830" s="7" t="s">
        <v>1334</v>
      </c>
      <c r="D25830" s="7" t="n">
        <v>30</v>
      </c>
      <c r="E25830" s="7" t="n">
        <v>388.14</v>
      </c>
      <c r="F25830" s="7" t="n">
        <v>0</v>
      </c>
      <c r="G25830" s="7" t="n">
        <v>0</v>
      </c>
    </row>
    <row r="25831" customFormat="false" ht="15" hidden="false" customHeight="false" outlineLevel="0" collapsed="false">
      <c r="A25831" s="7" t="s">
        <v>36</v>
      </c>
      <c r="B25831" s="7" t="s">
        <v>169</v>
      </c>
      <c r="C25831" s="7" t="s">
        <v>1334</v>
      </c>
      <c r="D25831" s="7" t="n">
        <v>50</v>
      </c>
      <c r="E25831" s="7" t="n">
        <v>680.32</v>
      </c>
      <c r="F25831" s="7" t="n">
        <v>0</v>
      </c>
      <c r="G25831" s="7" t="n">
        <v>0</v>
      </c>
    </row>
    <row r="25832" customFormat="false" ht="15" hidden="false" customHeight="false" outlineLevel="0" collapsed="false">
      <c r="A25832" s="7" t="s">
        <v>36</v>
      </c>
      <c r="B25832" s="7" t="s">
        <v>177</v>
      </c>
      <c r="C25832" s="7" t="s">
        <v>1334</v>
      </c>
      <c r="D25832" s="7" t="n">
        <v>20</v>
      </c>
      <c r="E25832" s="7" t="n">
        <v>272.13</v>
      </c>
      <c r="F25832" s="7" t="n">
        <v>0</v>
      </c>
      <c r="G25832" s="7" t="n">
        <v>0</v>
      </c>
    </row>
    <row r="25833" customFormat="false" ht="15" hidden="false" customHeight="false" outlineLevel="0" collapsed="false">
      <c r="A25833" s="7" t="s">
        <v>36</v>
      </c>
      <c r="B25833" s="7" t="s">
        <v>177</v>
      </c>
      <c r="C25833" s="7" t="s">
        <v>1334</v>
      </c>
      <c r="D25833" s="7" t="n">
        <v>0</v>
      </c>
      <c r="E25833" s="7" t="n">
        <v>0</v>
      </c>
      <c r="F25833" s="7" t="n">
        <v>30</v>
      </c>
      <c r="G25833" s="7" t="n">
        <v>349.96</v>
      </c>
    </row>
    <row r="25834" customFormat="false" ht="15" hidden="false" customHeight="false" outlineLevel="0" collapsed="false">
      <c r="A25834" s="7" t="s">
        <v>36</v>
      </c>
      <c r="B25834" s="7" t="s">
        <v>177</v>
      </c>
      <c r="C25834" s="7" t="s">
        <v>1334</v>
      </c>
      <c r="D25834" s="7" t="n">
        <v>0</v>
      </c>
      <c r="E25834" s="7" t="n">
        <v>0</v>
      </c>
      <c r="F25834" s="7" t="n">
        <v>10</v>
      </c>
      <c r="G25834" s="7" t="n">
        <v>125.92</v>
      </c>
    </row>
    <row r="25835" customFormat="false" ht="15" hidden="false" customHeight="false" outlineLevel="0" collapsed="false">
      <c r="A25835" s="7" t="s">
        <v>36</v>
      </c>
      <c r="B25835" s="7" t="s">
        <v>177</v>
      </c>
      <c r="C25835" s="7" t="s">
        <v>1334</v>
      </c>
      <c r="D25835" s="7" t="n">
        <v>30</v>
      </c>
      <c r="E25835" s="7" t="n">
        <v>424.83</v>
      </c>
      <c r="F25835" s="7" t="n">
        <v>0</v>
      </c>
      <c r="G25835" s="7" t="n">
        <v>0</v>
      </c>
    </row>
    <row r="25836" customFormat="false" ht="15" hidden="false" customHeight="false" outlineLevel="0" collapsed="false">
      <c r="A25836" s="7" t="s">
        <v>36</v>
      </c>
      <c r="B25836" s="7" t="s">
        <v>177</v>
      </c>
      <c r="C25836" s="7" t="s">
        <v>1334</v>
      </c>
      <c r="D25836" s="7" t="n">
        <v>0</v>
      </c>
      <c r="E25836" s="7" t="n">
        <v>0</v>
      </c>
      <c r="F25836" s="7" t="n">
        <v>30</v>
      </c>
      <c r="G25836" s="7" t="n">
        <v>364.22</v>
      </c>
    </row>
    <row r="25837" customFormat="false" ht="15" hidden="false" customHeight="false" outlineLevel="0" collapsed="false">
      <c r="A25837" s="7" t="s">
        <v>36</v>
      </c>
      <c r="B25837" s="7" t="s">
        <v>177</v>
      </c>
      <c r="C25837" s="7" t="s">
        <v>1334</v>
      </c>
      <c r="D25837" s="7" t="n">
        <v>30</v>
      </c>
      <c r="E25837" s="7" t="n">
        <v>388.14</v>
      </c>
      <c r="F25837" s="7" t="n">
        <v>0</v>
      </c>
      <c r="G25837" s="7" t="n">
        <v>0</v>
      </c>
    </row>
    <row r="25838" customFormat="false" ht="15" hidden="false" customHeight="false" outlineLevel="0" collapsed="false">
      <c r="A25838" s="7" t="s">
        <v>36</v>
      </c>
      <c r="B25838" s="7" t="s">
        <v>177</v>
      </c>
      <c r="C25838" s="7" t="s">
        <v>1334</v>
      </c>
      <c r="D25838" s="7" t="n">
        <v>10</v>
      </c>
      <c r="E25838" s="7" t="n">
        <v>131.9</v>
      </c>
      <c r="F25838" s="7" t="n">
        <v>0</v>
      </c>
      <c r="G25838" s="7" t="n">
        <v>0</v>
      </c>
    </row>
    <row r="25839" customFormat="false" ht="15" hidden="false" customHeight="false" outlineLevel="0" collapsed="false">
      <c r="A25839" s="7" t="s">
        <v>36</v>
      </c>
      <c r="B25839" s="7" t="s">
        <v>271</v>
      </c>
      <c r="C25839" s="7" t="s">
        <v>1335</v>
      </c>
      <c r="D25839" s="7" t="n">
        <v>0</v>
      </c>
      <c r="E25839" s="7" t="n">
        <v>0</v>
      </c>
      <c r="F25839" s="7" t="n">
        <v>50</v>
      </c>
      <c r="G25839" s="7" t="n">
        <v>675.23</v>
      </c>
    </row>
    <row r="25840" customFormat="false" ht="15" hidden="false" customHeight="false" outlineLevel="0" collapsed="false">
      <c r="A25840" s="7" t="s">
        <v>36</v>
      </c>
      <c r="B25840" s="7" t="s">
        <v>271</v>
      </c>
      <c r="C25840" s="7" t="s">
        <v>1335</v>
      </c>
      <c r="D25840" s="7" t="n">
        <v>80</v>
      </c>
      <c r="E25840" s="7" t="n">
        <v>1110.03</v>
      </c>
      <c r="F25840" s="7" t="n">
        <v>0</v>
      </c>
      <c r="G25840" s="7" t="n">
        <v>0</v>
      </c>
    </row>
    <row r="25841" customFormat="false" ht="15" hidden="false" customHeight="false" outlineLevel="0" collapsed="false">
      <c r="A25841" s="7" t="s">
        <v>36</v>
      </c>
      <c r="B25841" s="7" t="s">
        <v>271</v>
      </c>
      <c r="C25841" s="7" t="s">
        <v>1335</v>
      </c>
      <c r="D25841" s="7" t="n">
        <v>0</v>
      </c>
      <c r="E25841" s="7" t="n">
        <v>0</v>
      </c>
      <c r="F25841" s="7" t="n">
        <v>100</v>
      </c>
      <c r="G25841" s="7" t="n">
        <v>1251.08</v>
      </c>
    </row>
    <row r="25842" customFormat="false" ht="15" hidden="false" customHeight="false" outlineLevel="0" collapsed="false">
      <c r="A25842" s="7" t="s">
        <v>36</v>
      </c>
      <c r="B25842" s="7" t="s">
        <v>271</v>
      </c>
      <c r="C25842" s="7" t="s">
        <v>1335</v>
      </c>
      <c r="D25842" s="7" t="n">
        <v>20</v>
      </c>
      <c r="E25842" s="7" t="n">
        <v>291.85</v>
      </c>
      <c r="F25842" s="7" t="n">
        <v>0</v>
      </c>
      <c r="G25842" s="7" t="n">
        <v>0</v>
      </c>
    </row>
    <row r="25843" customFormat="false" ht="15" hidden="false" customHeight="false" outlineLevel="0" collapsed="false">
      <c r="A25843" s="7" t="s">
        <v>36</v>
      </c>
      <c r="B25843" s="7" t="s">
        <v>271</v>
      </c>
      <c r="C25843" s="7" t="s">
        <v>1335</v>
      </c>
      <c r="D25843" s="7" t="n">
        <v>110</v>
      </c>
      <c r="E25843" s="7" t="n">
        <v>1670.57</v>
      </c>
      <c r="F25843" s="7" t="n">
        <v>0</v>
      </c>
      <c r="G25843" s="7" t="n">
        <v>0</v>
      </c>
    </row>
    <row r="25844" customFormat="false" ht="15" hidden="false" customHeight="false" outlineLevel="0" collapsed="false">
      <c r="A25844" s="7" t="s">
        <v>36</v>
      </c>
      <c r="B25844" s="7" t="s">
        <v>271</v>
      </c>
      <c r="C25844" s="7" t="s">
        <v>1335</v>
      </c>
      <c r="D25844" s="7" t="n">
        <v>50</v>
      </c>
      <c r="E25844" s="7" t="n">
        <v>707.31</v>
      </c>
      <c r="F25844" s="7" t="n">
        <v>0</v>
      </c>
      <c r="G25844" s="7" t="n">
        <v>0</v>
      </c>
    </row>
    <row r="25845" customFormat="false" ht="15" hidden="false" customHeight="false" outlineLevel="0" collapsed="false">
      <c r="A25845" s="7" t="s">
        <v>36</v>
      </c>
      <c r="B25845" s="7" t="s">
        <v>271</v>
      </c>
      <c r="C25845" s="7" t="s">
        <v>1335</v>
      </c>
      <c r="D25845" s="7" t="n">
        <v>70</v>
      </c>
      <c r="E25845" s="7" t="n">
        <v>973.14</v>
      </c>
      <c r="F25845" s="7" t="n">
        <v>0</v>
      </c>
      <c r="G25845" s="7" t="n">
        <v>0</v>
      </c>
    </row>
    <row r="25846" customFormat="false" ht="15" hidden="false" customHeight="false" outlineLevel="0" collapsed="false">
      <c r="A25846" s="7" t="s">
        <v>36</v>
      </c>
      <c r="B25846" s="7" t="s">
        <v>289</v>
      </c>
      <c r="C25846" s="7" t="s">
        <v>1335</v>
      </c>
      <c r="D25846" s="7" t="n">
        <v>90</v>
      </c>
      <c r="E25846" s="7" t="n">
        <v>1273.16</v>
      </c>
      <c r="F25846" s="7" t="n">
        <v>0</v>
      </c>
      <c r="G25846" s="7" t="n">
        <v>0</v>
      </c>
    </row>
    <row r="25847" customFormat="false" ht="15" hidden="false" customHeight="false" outlineLevel="0" collapsed="false">
      <c r="A25847" s="7" t="s">
        <v>36</v>
      </c>
      <c r="B25847" s="7" t="s">
        <v>289</v>
      </c>
      <c r="C25847" s="7" t="s">
        <v>1335</v>
      </c>
      <c r="D25847" s="7" t="n">
        <v>70</v>
      </c>
      <c r="E25847" s="7" t="n">
        <v>1021.47</v>
      </c>
      <c r="F25847" s="7" t="n">
        <v>0</v>
      </c>
      <c r="G25847" s="7" t="n">
        <v>0</v>
      </c>
    </row>
    <row r="25848" customFormat="false" ht="15" hidden="false" customHeight="false" outlineLevel="0" collapsed="false">
      <c r="A25848" s="7" t="s">
        <v>36</v>
      </c>
      <c r="B25848" s="7" t="s">
        <v>289</v>
      </c>
      <c r="C25848" s="7" t="s">
        <v>1335</v>
      </c>
      <c r="D25848" s="7" t="n">
        <v>0</v>
      </c>
      <c r="E25848" s="7" t="n">
        <v>0</v>
      </c>
      <c r="F25848" s="7" t="n">
        <v>120</v>
      </c>
      <c r="G25848" s="7" t="n">
        <v>1501.3</v>
      </c>
    </row>
    <row r="25849" customFormat="false" ht="15" hidden="false" customHeight="false" outlineLevel="0" collapsed="false">
      <c r="A25849" s="7" t="s">
        <v>36</v>
      </c>
      <c r="B25849" s="7" t="s">
        <v>289</v>
      </c>
      <c r="C25849" s="7" t="s">
        <v>1335</v>
      </c>
      <c r="D25849" s="7" t="n">
        <v>0</v>
      </c>
      <c r="E25849" s="7" t="n">
        <v>0</v>
      </c>
      <c r="F25849" s="7" t="n">
        <v>80</v>
      </c>
      <c r="G25849" s="7" t="n">
        <v>1080.37</v>
      </c>
    </row>
    <row r="25850" customFormat="false" ht="15" hidden="false" customHeight="false" outlineLevel="0" collapsed="false">
      <c r="A25850" s="7" t="s">
        <v>36</v>
      </c>
      <c r="B25850" s="7" t="s">
        <v>289</v>
      </c>
      <c r="C25850" s="7" t="s">
        <v>1335</v>
      </c>
      <c r="D25850" s="7" t="n">
        <v>80</v>
      </c>
      <c r="E25850" s="7" t="n">
        <v>1214.96</v>
      </c>
      <c r="F25850" s="7" t="n">
        <v>0</v>
      </c>
      <c r="G25850" s="7" t="n">
        <v>0</v>
      </c>
    </row>
    <row r="25851" customFormat="false" ht="15" hidden="false" customHeight="false" outlineLevel="0" collapsed="false">
      <c r="A25851" s="7" t="s">
        <v>36</v>
      </c>
      <c r="B25851" s="7" t="s">
        <v>289</v>
      </c>
      <c r="C25851" s="7" t="s">
        <v>1335</v>
      </c>
      <c r="D25851" s="7" t="n">
        <v>120</v>
      </c>
      <c r="E25851" s="7" t="n">
        <v>1665.04</v>
      </c>
      <c r="F25851" s="7" t="n">
        <v>0</v>
      </c>
      <c r="G25851" s="7" t="n">
        <v>0</v>
      </c>
    </row>
    <row r="25852" customFormat="false" ht="15" hidden="false" customHeight="false" outlineLevel="0" collapsed="false">
      <c r="A25852" s="7" t="s">
        <v>36</v>
      </c>
      <c r="B25852" s="7" t="s">
        <v>289</v>
      </c>
      <c r="C25852" s="7" t="s">
        <v>1335</v>
      </c>
      <c r="D25852" s="7" t="n">
        <v>50</v>
      </c>
      <c r="E25852" s="7" t="n">
        <v>695.1</v>
      </c>
      <c r="F25852" s="7" t="n">
        <v>0</v>
      </c>
      <c r="G25852" s="7" t="n">
        <v>0</v>
      </c>
    </row>
    <row r="25853" customFormat="false" ht="15" hidden="false" customHeight="false" outlineLevel="0" collapsed="false">
      <c r="A25853" s="7" t="s">
        <v>36</v>
      </c>
      <c r="B25853" s="7" t="s">
        <v>327</v>
      </c>
      <c r="C25853" s="7" t="s">
        <v>1335</v>
      </c>
      <c r="D25853" s="7" t="n">
        <v>0</v>
      </c>
      <c r="E25853" s="7" t="n">
        <v>0</v>
      </c>
      <c r="F25853" s="7" t="n">
        <v>30</v>
      </c>
      <c r="G25853" s="7" t="n">
        <v>405.14</v>
      </c>
    </row>
    <row r="25854" customFormat="false" ht="15" hidden="false" customHeight="false" outlineLevel="0" collapsed="false">
      <c r="A25854" s="7" t="s">
        <v>36</v>
      </c>
      <c r="B25854" s="7" t="s">
        <v>327</v>
      </c>
      <c r="C25854" s="7" t="s">
        <v>1335</v>
      </c>
      <c r="D25854" s="7" t="n">
        <v>0</v>
      </c>
      <c r="E25854" s="7" t="n">
        <v>0</v>
      </c>
      <c r="F25854" s="7" t="n">
        <v>40</v>
      </c>
      <c r="G25854" s="7" t="n">
        <v>520.81</v>
      </c>
    </row>
    <row r="25855" customFormat="false" ht="15" hidden="false" customHeight="false" outlineLevel="0" collapsed="false">
      <c r="A25855" s="7" t="s">
        <v>36</v>
      </c>
      <c r="B25855" s="7" t="s">
        <v>327</v>
      </c>
      <c r="C25855" s="7" t="s">
        <v>1335</v>
      </c>
      <c r="D25855" s="7" t="n">
        <v>90</v>
      </c>
      <c r="E25855" s="7" t="n">
        <v>1273.16</v>
      </c>
      <c r="F25855" s="7" t="n">
        <v>0</v>
      </c>
      <c r="G25855" s="7" t="n">
        <v>0</v>
      </c>
    </row>
    <row r="25856" customFormat="false" ht="15" hidden="false" customHeight="false" outlineLevel="0" collapsed="false">
      <c r="A25856" s="7" t="s">
        <v>36</v>
      </c>
      <c r="B25856" s="7" t="s">
        <v>327</v>
      </c>
      <c r="C25856" s="7" t="s">
        <v>1335</v>
      </c>
      <c r="D25856" s="7" t="n">
        <v>0</v>
      </c>
      <c r="E25856" s="7" t="n">
        <v>0</v>
      </c>
      <c r="F25856" s="7" t="n">
        <v>90</v>
      </c>
      <c r="G25856" s="7" t="n">
        <v>1125.97</v>
      </c>
    </row>
    <row r="25857" customFormat="false" ht="15" hidden="false" customHeight="false" outlineLevel="0" collapsed="false">
      <c r="A25857" s="7" t="s">
        <v>36</v>
      </c>
      <c r="B25857" s="7" t="s">
        <v>327</v>
      </c>
      <c r="C25857" s="7" t="s">
        <v>1335</v>
      </c>
      <c r="D25857" s="7" t="n">
        <v>60</v>
      </c>
      <c r="E25857" s="7" t="n">
        <v>832.52</v>
      </c>
      <c r="F25857" s="7" t="n">
        <v>0</v>
      </c>
      <c r="G25857" s="7" t="n">
        <v>0</v>
      </c>
    </row>
    <row r="25858" customFormat="false" ht="15" hidden="false" customHeight="false" outlineLevel="0" collapsed="false">
      <c r="A25858" s="7" t="s">
        <v>36</v>
      </c>
      <c r="B25858" s="7" t="s">
        <v>327</v>
      </c>
      <c r="C25858" s="7" t="s">
        <v>1335</v>
      </c>
      <c r="D25858" s="7" t="n">
        <v>80</v>
      </c>
      <c r="E25858" s="7" t="n">
        <v>1214.96</v>
      </c>
      <c r="F25858" s="7" t="n">
        <v>0</v>
      </c>
      <c r="G25858" s="7" t="n">
        <v>0</v>
      </c>
    </row>
    <row r="25859" customFormat="false" ht="15" hidden="false" customHeight="false" outlineLevel="0" collapsed="false">
      <c r="A25859" s="7" t="s">
        <v>36</v>
      </c>
      <c r="B25859" s="7" t="s">
        <v>327</v>
      </c>
      <c r="C25859" s="7" t="s">
        <v>1335</v>
      </c>
      <c r="D25859" s="7" t="n">
        <v>30</v>
      </c>
      <c r="E25859" s="7" t="n">
        <v>437.77</v>
      </c>
      <c r="F25859" s="7" t="n">
        <v>0</v>
      </c>
      <c r="G25859" s="7" t="n">
        <v>0</v>
      </c>
    </row>
    <row r="25860" customFormat="false" ht="15" hidden="false" customHeight="false" outlineLevel="0" collapsed="false">
      <c r="A25860" s="7" t="s">
        <v>36</v>
      </c>
      <c r="B25860" s="7" t="s">
        <v>327</v>
      </c>
      <c r="C25860" s="7" t="s">
        <v>1335</v>
      </c>
      <c r="D25860" s="7" t="n">
        <v>30</v>
      </c>
      <c r="E25860" s="7" t="n">
        <v>417.06</v>
      </c>
      <c r="F25860" s="7" t="n">
        <v>0</v>
      </c>
      <c r="G25860" s="7" t="n">
        <v>0</v>
      </c>
    </row>
    <row r="25861" customFormat="false" ht="15" hidden="false" customHeight="false" outlineLevel="0" collapsed="false">
      <c r="A25861" s="7" t="s">
        <v>36</v>
      </c>
      <c r="B25861" s="7" t="s">
        <v>316</v>
      </c>
      <c r="C25861" s="7" t="s">
        <v>1335</v>
      </c>
      <c r="D25861" s="7" t="n">
        <v>50</v>
      </c>
      <c r="E25861" s="7" t="n">
        <v>693.77</v>
      </c>
      <c r="F25861" s="7" t="n">
        <v>0</v>
      </c>
      <c r="G25861" s="7" t="n">
        <v>0</v>
      </c>
    </row>
    <row r="25862" customFormat="false" ht="15" hidden="false" customHeight="false" outlineLevel="0" collapsed="false">
      <c r="A25862" s="7" t="s">
        <v>36</v>
      </c>
      <c r="B25862" s="7" t="s">
        <v>316</v>
      </c>
      <c r="C25862" s="7" t="s">
        <v>1335</v>
      </c>
      <c r="D25862" s="7" t="n">
        <v>0</v>
      </c>
      <c r="E25862" s="7" t="n">
        <v>0</v>
      </c>
      <c r="F25862" s="7" t="n">
        <v>30</v>
      </c>
      <c r="G25862" s="7" t="n">
        <v>405.14</v>
      </c>
    </row>
    <row r="25863" customFormat="false" ht="15" hidden="false" customHeight="false" outlineLevel="0" collapsed="false">
      <c r="A25863" s="7" t="s">
        <v>36</v>
      </c>
      <c r="B25863" s="7" t="s">
        <v>316</v>
      </c>
      <c r="C25863" s="7" t="s">
        <v>1335</v>
      </c>
      <c r="D25863" s="7" t="n">
        <v>80</v>
      </c>
      <c r="E25863" s="7" t="n">
        <v>1131.7</v>
      </c>
      <c r="F25863" s="7" t="n">
        <v>0</v>
      </c>
      <c r="G25863" s="7" t="n">
        <v>0</v>
      </c>
    </row>
    <row r="25864" customFormat="false" ht="15" hidden="false" customHeight="false" outlineLevel="0" collapsed="false">
      <c r="A25864" s="7" t="s">
        <v>36</v>
      </c>
      <c r="B25864" s="7" t="s">
        <v>316</v>
      </c>
      <c r="C25864" s="7" t="s">
        <v>1335</v>
      </c>
      <c r="D25864" s="7" t="n">
        <v>100</v>
      </c>
      <c r="E25864" s="7" t="n">
        <v>1518.7</v>
      </c>
      <c r="F25864" s="7" t="n">
        <v>0</v>
      </c>
      <c r="G25864" s="7" t="n">
        <v>0</v>
      </c>
    </row>
    <row r="25865" customFormat="false" ht="15" hidden="false" customHeight="false" outlineLevel="0" collapsed="false">
      <c r="A25865" s="7" t="s">
        <v>36</v>
      </c>
      <c r="B25865" s="7" t="s">
        <v>316</v>
      </c>
      <c r="C25865" s="7" t="s">
        <v>1335</v>
      </c>
      <c r="D25865" s="7" t="n">
        <v>0</v>
      </c>
      <c r="E25865" s="7" t="n">
        <v>0</v>
      </c>
      <c r="F25865" s="7" t="n">
        <v>90</v>
      </c>
      <c r="G25865" s="7" t="n">
        <v>1125.97</v>
      </c>
    </row>
    <row r="25866" customFormat="false" ht="15" hidden="false" customHeight="false" outlineLevel="0" collapsed="false">
      <c r="A25866" s="7" t="s">
        <v>36</v>
      </c>
      <c r="B25866" s="7" t="s">
        <v>316</v>
      </c>
      <c r="C25866" s="7" t="s">
        <v>1335</v>
      </c>
      <c r="D25866" s="7" t="n">
        <v>30</v>
      </c>
      <c r="E25866" s="7" t="n">
        <v>417.06</v>
      </c>
      <c r="F25866" s="7" t="n">
        <v>0</v>
      </c>
      <c r="G25866" s="7" t="n">
        <v>0</v>
      </c>
    </row>
    <row r="25867" customFormat="false" ht="15" hidden="false" customHeight="false" outlineLevel="0" collapsed="false">
      <c r="A25867" s="7" t="s">
        <v>36</v>
      </c>
      <c r="B25867" s="7" t="s">
        <v>108</v>
      </c>
      <c r="C25867" s="7" t="s">
        <v>1336</v>
      </c>
      <c r="D25867" s="7" t="n">
        <v>90</v>
      </c>
      <c r="E25867" s="7" t="n">
        <v>1198.16</v>
      </c>
      <c r="F25867" s="7" t="n">
        <v>0</v>
      </c>
      <c r="G25867" s="7" t="n">
        <v>0</v>
      </c>
    </row>
    <row r="25868" customFormat="false" ht="15" hidden="false" customHeight="false" outlineLevel="0" collapsed="false">
      <c r="A25868" s="7" t="s">
        <v>36</v>
      </c>
      <c r="B25868" s="7" t="s">
        <v>108</v>
      </c>
      <c r="C25868" s="7" t="s">
        <v>1336</v>
      </c>
      <c r="D25868" s="7" t="n">
        <v>0</v>
      </c>
      <c r="E25868" s="7" t="n">
        <v>0</v>
      </c>
      <c r="F25868" s="7" t="n">
        <v>40</v>
      </c>
      <c r="G25868" s="7" t="n">
        <v>518.29</v>
      </c>
    </row>
    <row r="25869" customFormat="false" ht="15" hidden="false" customHeight="false" outlineLevel="0" collapsed="false">
      <c r="A25869" s="7" t="s">
        <v>36</v>
      </c>
      <c r="B25869" s="7" t="s">
        <v>108</v>
      </c>
      <c r="C25869" s="7" t="s">
        <v>1336</v>
      </c>
      <c r="D25869" s="7" t="n">
        <v>30</v>
      </c>
      <c r="E25869" s="7" t="n">
        <v>407.18</v>
      </c>
      <c r="F25869" s="7" t="n">
        <v>0</v>
      </c>
      <c r="G25869" s="7" t="n">
        <v>0</v>
      </c>
    </row>
    <row r="25870" customFormat="false" ht="15" hidden="false" customHeight="false" outlineLevel="0" collapsed="false">
      <c r="A25870" s="7" t="s">
        <v>36</v>
      </c>
      <c r="B25870" s="7" t="s">
        <v>108</v>
      </c>
      <c r="C25870" s="7" t="s">
        <v>1336</v>
      </c>
      <c r="D25870" s="7" t="n">
        <v>30</v>
      </c>
      <c r="E25870" s="7" t="n">
        <v>437.14</v>
      </c>
      <c r="F25870" s="7" t="n">
        <v>0</v>
      </c>
      <c r="G25870" s="7" t="n">
        <v>0</v>
      </c>
    </row>
    <row r="25871" customFormat="false" ht="15" hidden="false" customHeight="false" outlineLevel="0" collapsed="false">
      <c r="A25871" s="7" t="s">
        <v>36</v>
      </c>
      <c r="B25871" s="7" t="s">
        <v>108</v>
      </c>
      <c r="C25871" s="7" t="s">
        <v>1336</v>
      </c>
      <c r="D25871" s="7" t="n">
        <v>30</v>
      </c>
      <c r="E25871" s="7" t="n">
        <v>400.15</v>
      </c>
      <c r="F25871" s="7" t="n">
        <v>0</v>
      </c>
      <c r="G25871" s="7" t="n">
        <v>0</v>
      </c>
    </row>
    <row r="25872" customFormat="false" ht="15" hidden="false" customHeight="false" outlineLevel="0" collapsed="false">
      <c r="A25872" s="7" t="s">
        <v>36</v>
      </c>
      <c r="B25872" s="7" t="s">
        <v>108</v>
      </c>
      <c r="C25872" s="7" t="s">
        <v>1336</v>
      </c>
      <c r="D25872" s="7" t="n">
        <v>0</v>
      </c>
      <c r="E25872" s="7" t="n">
        <v>0</v>
      </c>
      <c r="F25872" s="7" t="n">
        <v>80</v>
      </c>
      <c r="G25872" s="7" t="n">
        <v>960.29</v>
      </c>
    </row>
    <row r="25873" customFormat="false" ht="15" hidden="false" customHeight="false" outlineLevel="0" collapsed="false">
      <c r="A25873" s="7" t="s">
        <v>36</v>
      </c>
      <c r="B25873" s="7" t="s">
        <v>100</v>
      </c>
      <c r="C25873" s="7" t="s">
        <v>1336</v>
      </c>
      <c r="D25873" s="7" t="n">
        <v>80</v>
      </c>
      <c r="E25873" s="7" t="n">
        <v>1085.82</v>
      </c>
      <c r="F25873" s="7" t="n">
        <v>0</v>
      </c>
      <c r="G25873" s="7" t="n">
        <v>0</v>
      </c>
    </row>
    <row r="25874" customFormat="false" ht="15" hidden="false" customHeight="false" outlineLevel="0" collapsed="false">
      <c r="A25874" s="7" t="s">
        <v>36</v>
      </c>
      <c r="B25874" s="7" t="s">
        <v>100</v>
      </c>
      <c r="C25874" s="7" t="s">
        <v>1336</v>
      </c>
      <c r="D25874" s="7" t="n">
        <v>0</v>
      </c>
      <c r="E25874" s="7" t="n">
        <v>0</v>
      </c>
      <c r="F25874" s="7" t="n">
        <v>120</v>
      </c>
      <c r="G25874" s="7" t="n">
        <v>1499.09</v>
      </c>
    </row>
    <row r="25875" customFormat="false" ht="15" hidden="false" customHeight="false" outlineLevel="0" collapsed="false">
      <c r="A25875" s="7" t="s">
        <v>36</v>
      </c>
      <c r="B25875" s="7" t="s">
        <v>100</v>
      </c>
      <c r="C25875" s="7" t="s">
        <v>1336</v>
      </c>
      <c r="D25875" s="7" t="n">
        <v>80</v>
      </c>
      <c r="E25875" s="7" t="n">
        <v>1065.03</v>
      </c>
      <c r="F25875" s="7" t="n">
        <v>0</v>
      </c>
      <c r="G25875" s="7" t="n">
        <v>0</v>
      </c>
    </row>
    <row r="25876" customFormat="false" ht="15" hidden="false" customHeight="false" outlineLevel="0" collapsed="false">
      <c r="A25876" s="7" t="s">
        <v>36</v>
      </c>
      <c r="B25876" s="7" t="s">
        <v>100</v>
      </c>
      <c r="C25876" s="7" t="s">
        <v>1336</v>
      </c>
      <c r="D25876" s="7" t="n">
        <v>120</v>
      </c>
      <c r="E25876" s="7" t="n">
        <v>1748.56</v>
      </c>
      <c r="F25876" s="7" t="n">
        <v>0</v>
      </c>
      <c r="G25876" s="7" t="n">
        <v>0</v>
      </c>
    </row>
    <row r="25877" customFormat="false" ht="15" hidden="false" customHeight="false" outlineLevel="0" collapsed="false">
      <c r="A25877" s="7" t="s">
        <v>36</v>
      </c>
      <c r="B25877" s="7" t="s">
        <v>100</v>
      </c>
      <c r="C25877" s="7" t="s">
        <v>1336</v>
      </c>
      <c r="D25877" s="7" t="n">
        <v>20</v>
      </c>
      <c r="E25877" s="7" t="n">
        <v>266.77</v>
      </c>
      <c r="F25877" s="7" t="n">
        <v>0</v>
      </c>
      <c r="G25877" s="7" t="n">
        <v>0</v>
      </c>
    </row>
    <row r="25878" customFormat="false" ht="15" hidden="false" customHeight="false" outlineLevel="0" collapsed="false">
      <c r="A25878" s="7" t="s">
        <v>36</v>
      </c>
      <c r="B25878" s="7" t="s">
        <v>100</v>
      </c>
      <c r="C25878" s="7" t="s">
        <v>1336</v>
      </c>
      <c r="D25878" s="7" t="n">
        <v>0</v>
      </c>
      <c r="E25878" s="7" t="n">
        <v>0</v>
      </c>
      <c r="F25878" s="7" t="n">
        <v>20</v>
      </c>
      <c r="G25878" s="7" t="n">
        <v>259.14</v>
      </c>
    </row>
    <row r="25879" customFormat="false" ht="15" hidden="false" customHeight="false" outlineLevel="0" collapsed="false">
      <c r="A25879" s="7" t="s">
        <v>36</v>
      </c>
      <c r="B25879" s="7" t="s">
        <v>117</v>
      </c>
      <c r="C25879" s="7" t="s">
        <v>1336</v>
      </c>
      <c r="D25879" s="7" t="n">
        <v>0</v>
      </c>
      <c r="E25879" s="7" t="n">
        <v>0</v>
      </c>
      <c r="F25879" s="7" t="n">
        <v>70</v>
      </c>
      <c r="G25879" s="7" t="n">
        <v>840.25</v>
      </c>
    </row>
    <row r="25880" customFormat="false" ht="15" hidden="false" customHeight="false" outlineLevel="0" collapsed="false">
      <c r="A25880" s="7" t="s">
        <v>36</v>
      </c>
      <c r="B25880" s="7" t="s">
        <v>117</v>
      </c>
      <c r="C25880" s="7" t="s">
        <v>1336</v>
      </c>
      <c r="D25880" s="7" t="n">
        <v>30</v>
      </c>
      <c r="E25880" s="7" t="n">
        <v>400.15</v>
      </c>
      <c r="F25880" s="7" t="n">
        <v>0</v>
      </c>
      <c r="G25880" s="7" t="n">
        <v>0</v>
      </c>
    </row>
    <row r="25881" customFormat="false" ht="15" hidden="false" customHeight="false" outlineLevel="0" collapsed="false">
      <c r="A25881" s="7" t="s">
        <v>36</v>
      </c>
      <c r="B25881" s="7" t="s">
        <v>117</v>
      </c>
      <c r="C25881" s="7" t="s">
        <v>1336</v>
      </c>
      <c r="D25881" s="7" t="n">
        <v>0</v>
      </c>
      <c r="E25881" s="7" t="n">
        <v>0</v>
      </c>
      <c r="F25881" s="7" t="n">
        <v>30</v>
      </c>
      <c r="G25881" s="7" t="n">
        <v>374.77</v>
      </c>
    </row>
    <row r="25882" customFormat="false" ht="15" hidden="false" customHeight="false" outlineLevel="0" collapsed="false">
      <c r="A25882" s="7" t="s">
        <v>36</v>
      </c>
      <c r="B25882" s="7" t="s">
        <v>117</v>
      </c>
      <c r="C25882" s="7" t="s">
        <v>1336</v>
      </c>
      <c r="D25882" s="7" t="n">
        <v>70</v>
      </c>
      <c r="E25882" s="7" t="n">
        <v>1020</v>
      </c>
      <c r="F25882" s="7" t="n">
        <v>0</v>
      </c>
      <c r="G25882" s="7" t="n">
        <v>0</v>
      </c>
    </row>
    <row r="25883" customFormat="false" ht="15" hidden="false" customHeight="false" outlineLevel="0" collapsed="false">
      <c r="A25883" s="7" t="s">
        <v>36</v>
      </c>
      <c r="B25883" s="7" t="s">
        <v>117</v>
      </c>
      <c r="C25883" s="7" t="s">
        <v>1336</v>
      </c>
      <c r="D25883" s="7" t="n">
        <v>70</v>
      </c>
      <c r="E25883" s="7" t="n">
        <v>931.9</v>
      </c>
      <c r="F25883" s="7" t="n">
        <v>0</v>
      </c>
      <c r="G25883" s="7" t="n">
        <v>0</v>
      </c>
    </row>
    <row r="25884" customFormat="false" ht="15" hidden="false" customHeight="false" outlineLevel="0" collapsed="false">
      <c r="A25884" s="7" t="s">
        <v>36</v>
      </c>
      <c r="B25884" s="7" t="s">
        <v>117</v>
      </c>
      <c r="C25884" s="7" t="s">
        <v>1336</v>
      </c>
      <c r="D25884" s="7" t="n">
        <v>0</v>
      </c>
      <c r="E25884" s="7" t="n">
        <v>0</v>
      </c>
      <c r="F25884" s="7" t="n">
        <v>40</v>
      </c>
      <c r="G25884" s="7" t="n">
        <v>518.29</v>
      </c>
    </row>
    <row r="25885" customFormat="false" ht="15" hidden="false" customHeight="false" outlineLevel="0" collapsed="false">
      <c r="A25885" s="7" t="s">
        <v>36</v>
      </c>
      <c r="B25885" s="7" t="s">
        <v>117</v>
      </c>
      <c r="C25885" s="7" t="s">
        <v>1336</v>
      </c>
      <c r="D25885" s="7" t="n">
        <v>40</v>
      </c>
      <c r="E25885" s="7" t="n">
        <v>542.91</v>
      </c>
      <c r="F25885" s="7" t="n">
        <v>0</v>
      </c>
      <c r="G25885" s="7" t="n">
        <v>0</v>
      </c>
    </row>
    <row r="25886" customFormat="false" ht="15" hidden="false" customHeight="false" outlineLevel="0" collapsed="false">
      <c r="A25886" s="7" t="s">
        <v>36</v>
      </c>
      <c r="B25886" s="7" t="s">
        <v>117</v>
      </c>
      <c r="C25886" s="7" t="s">
        <v>1336</v>
      </c>
      <c r="D25886" s="7" t="n">
        <v>30</v>
      </c>
      <c r="E25886" s="7" t="n">
        <v>420.03</v>
      </c>
      <c r="F25886" s="7" t="n">
        <v>0</v>
      </c>
      <c r="G25886" s="7" t="n">
        <v>0</v>
      </c>
    </row>
    <row r="25887" customFormat="false" ht="15" hidden="false" customHeight="false" outlineLevel="0" collapsed="false">
      <c r="A25887" s="7" t="s">
        <v>36</v>
      </c>
      <c r="B25887" s="7" t="s">
        <v>131</v>
      </c>
      <c r="C25887" s="7" t="s">
        <v>1336</v>
      </c>
      <c r="D25887" s="7" t="n">
        <v>0</v>
      </c>
      <c r="E25887" s="7" t="n">
        <v>0</v>
      </c>
      <c r="F25887" s="7" t="n">
        <v>40</v>
      </c>
      <c r="G25887" s="7" t="n">
        <v>499.7</v>
      </c>
    </row>
    <row r="25888" customFormat="false" ht="15" hidden="false" customHeight="false" outlineLevel="0" collapsed="false">
      <c r="A25888" s="7" t="s">
        <v>36</v>
      </c>
      <c r="B25888" s="7" t="s">
        <v>131</v>
      </c>
      <c r="C25888" s="7" t="s">
        <v>1336</v>
      </c>
      <c r="D25888" s="7" t="n">
        <v>0</v>
      </c>
      <c r="E25888" s="7" t="n">
        <v>0</v>
      </c>
      <c r="F25888" s="7" t="n">
        <v>20</v>
      </c>
      <c r="G25888" s="7" t="n">
        <v>259.14</v>
      </c>
    </row>
    <row r="25889" customFormat="false" ht="15" hidden="false" customHeight="false" outlineLevel="0" collapsed="false">
      <c r="A25889" s="7" t="s">
        <v>36</v>
      </c>
      <c r="B25889" s="7" t="s">
        <v>131</v>
      </c>
      <c r="C25889" s="7" t="s">
        <v>1336</v>
      </c>
      <c r="D25889" s="7" t="n">
        <v>50</v>
      </c>
      <c r="E25889" s="7" t="n">
        <v>665.64</v>
      </c>
      <c r="F25889" s="7" t="n">
        <v>0</v>
      </c>
      <c r="G25889" s="7" t="n">
        <v>0</v>
      </c>
    </row>
    <row r="25890" customFormat="false" ht="15" hidden="false" customHeight="false" outlineLevel="0" collapsed="false">
      <c r="A25890" s="7" t="s">
        <v>36</v>
      </c>
      <c r="B25890" s="7" t="s">
        <v>131</v>
      </c>
      <c r="C25890" s="7" t="s">
        <v>1336</v>
      </c>
      <c r="D25890" s="7" t="n">
        <v>10</v>
      </c>
      <c r="E25890" s="7" t="n">
        <v>133.38</v>
      </c>
      <c r="F25890" s="7" t="n">
        <v>0</v>
      </c>
      <c r="G25890" s="7" t="n">
        <v>0</v>
      </c>
    </row>
    <row r="25891" customFormat="false" ht="15" hidden="false" customHeight="false" outlineLevel="0" collapsed="false">
      <c r="A25891" s="7" t="s">
        <v>36</v>
      </c>
      <c r="B25891" s="7" t="s">
        <v>131</v>
      </c>
      <c r="C25891" s="7" t="s">
        <v>1336</v>
      </c>
      <c r="D25891" s="7" t="n">
        <v>20</v>
      </c>
      <c r="E25891" s="7" t="n">
        <v>280.02</v>
      </c>
      <c r="F25891" s="7" t="n">
        <v>0</v>
      </c>
      <c r="G25891" s="7" t="n">
        <v>0</v>
      </c>
    </row>
    <row r="25892" customFormat="false" ht="15" hidden="false" customHeight="false" outlineLevel="0" collapsed="false">
      <c r="A25892" s="7" t="s">
        <v>36</v>
      </c>
      <c r="B25892" s="7" t="s">
        <v>131</v>
      </c>
      <c r="C25892" s="7" t="s">
        <v>1336</v>
      </c>
      <c r="D25892" s="7" t="n">
        <v>10</v>
      </c>
      <c r="E25892" s="7" t="n">
        <v>135.73</v>
      </c>
      <c r="F25892" s="7" t="n">
        <v>0</v>
      </c>
      <c r="G25892" s="7" t="n">
        <v>0</v>
      </c>
    </row>
    <row r="25893" customFormat="false" ht="15" hidden="false" customHeight="false" outlineLevel="0" collapsed="false">
      <c r="A25893" s="7" t="s">
        <v>36</v>
      </c>
      <c r="B25893" s="7" t="s">
        <v>131</v>
      </c>
      <c r="C25893" s="7" t="s">
        <v>1336</v>
      </c>
      <c r="D25893" s="7" t="n">
        <v>20</v>
      </c>
      <c r="E25893" s="7" t="n">
        <v>291.42</v>
      </c>
      <c r="F25893" s="7" t="n">
        <v>0</v>
      </c>
      <c r="G25893" s="7" t="n">
        <v>0</v>
      </c>
    </row>
    <row r="25894" customFormat="false" ht="15" hidden="false" customHeight="false" outlineLevel="0" collapsed="false">
      <c r="A25894" s="7" t="s">
        <v>36</v>
      </c>
      <c r="B25894" s="7" t="s">
        <v>231</v>
      </c>
      <c r="C25894" s="7" t="s">
        <v>1342</v>
      </c>
      <c r="D25894" s="7" t="n">
        <v>40</v>
      </c>
      <c r="E25894" s="7" t="n">
        <v>903.02</v>
      </c>
      <c r="F25894" s="7" t="n">
        <v>0</v>
      </c>
      <c r="G25894" s="7" t="n">
        <v>0</v>
      </c>
    </row>
    <row r="25895" customFormat="false" ht="15" hidden="false" customHeight="false" outlineLevel="0" collapsed="false">
      <c r="A25895" s="7" t="s">
        <v>36</v>
      </c>
      <c r="B25895" s="7" t="s">
        <v>231</v>
      </c>
      <c r="C25895" s="7" t="s">
        <v>1342</v>
      </c>
      <c r="D25895" s="7" t="n">
        <v>50</v>
      </c>
      <c r="E25895" s="7" t="n">
        <v>1084.57</v>
      </c>
      <c r="F25895" s="7" t="n">
        <v>0</v>
      </c>
      <c r="G25895" s="7" t="n">
        <v>0</v>
      </c>
    </row>
    <row r="25896" customFormat="false" ht="15" hidden="false" customHeight="false" outlineLevel="0" collapsed="false">
      <c r="A25896" s="7" t="s">
        <v>36</v>
      </c>
      <c r="B25896" s="7" t="s">
        <v>231</v>
      </c>
      <c r="C25896" s="7" t="s">
        <v>1342</v>
      </c>
      <c r="D25896" s="7" t="n">
        <v>40</v>
      </c>
      <c r="E25896" s="7" t="n">
        <v>825.02</v>
      </c>
      <c r="F25896" s="7" t="n">
        <v>0</v>
      </c>
      <c r="G25896" s="7" t="n">
        <v>0</v>
      </c>
    </row>
    <row r="25897" customFormat="false" ht="15" hidden="false" customHeight="false" outlineLevel="0" collapsed="false">
      <c r="A25897" s="7" t="s">
        <v>36</v>
      </c>
      <c r="B25897" s="7" t="s">
        <v>231</v>
      </c>
      <c r="C25897" s="7" t="s">
        <v>1342</v>
      </c>
      <c r="D25897" s="7" t="n">
        <v>0</v>
      </c>
      <c r="E25897" s="7" t="n">
        <v>0</v>
      </c>
      <c r="F25897" s="7" t="n">
        <v>30</v>
      </c>
      <c r="G25897" s="7" t="n">
        <v>580.64</v>
      </c>
    </row>
    <row r="25898" customFormat="false" ht="15" hidden="false" customHeight="false" outlineLevel="0" collapsed="false">
      <c r="A25898" s="7" t="s">
        <v>36</v>
      </c>
      <c r="B25898" s="7" t="s">
        <v>231</v>
      </c>
      <c r="C25898" s="7" t="s">
        <v>1342</v>
      </c>
      <c r="D25898" s="7" t="n">
        <v>30</v>
      </c>
      <c r="E25898" s="7" t="n">
        <v>619.95</v>
      </c>
      <c r="F25898" s="7" t="n">
        <v>0</v>
      </c>
      <c r="G25898" s="7" t="n">
        <v>0</v>
      </c>
    </row>
    <row r="25899" customFormat="false" ht="15" hidden="false" customHeight="false" outlineLevel="0" collapsed="false">
      <c r="A25899" s="7" t="s">
        <v>36</v>
      </c>
      <c r="B25899" s="7" t="s">
        <v>201</v>
      </c>
      <c r="C25899" s="7" t="s">
        <v>1344</v>
      </c>
      <c r="D25899" s="7" t="n">
        <v>200</v>
      </c>
      <c r="E25899" s="7" t="n">
        <v>1612.54</v>
      </c>
      <c r="F25899" s="7" t="n">
        <v>0</v>
      </c>
      <c r="G25899" s="7" t="n">
        <v>0</v>
      </c>
    </row>
    <row r="25900" customFormat="false" ht="15" hidden="false" customHeight="false" outlineLevel="0" collapsed="false">
      <c r="A25900" s="7" t="s">
        <v>36</v>
      </c>
      <c r="B25900" s="7" t="s">
        <v>201</v>
      </c>
      <c r="C25900" s="7" t="s">
        <v>1344</v>
      </c>
      <c r="D25900" s="7" t="n">
        <v>0</v>
      </c>
      <c r="E25900" s="7" t="n">
        <v>0</v>
      </c>
      <c r="F25900" s="7" t="n">
        <v>80</v>
      </c>
      <c r="G25900" s="7" t="n">
        <v>605.27</v>
      </c>
    </row>
    <row r="25901" customFormat="false" ht="15" hidden="false" customHeight="false" outlineLevel="0" collapsed="false">
      <c r="A25901" s="7" t="s">
        <v>36</v>
      </c>
      <c r="B25901" s="7" t="s">
        <v>201</v>
      </c>
      <c r="C25901" s="7" t="s">
        <v>1344</v>
      </c>
      <c r="D25901" s="7" t="n">
        <v>130</v>
      </c>
      <c r="E25901" s="7" t="n">
        <v>1102.32</v>
      </c>
      <c r="F25901" s="7" t="n">
        <v>0</v>
      </c>
      <c r="G25901" s="7" t="n">
        <v>0</v>
      </c>
    </row>
    <row r="25902" customFormat="false" ht="15" hidden="false" customHeight="false" outlineLevel="0" collapsed="false">
      <c r="A25902" s="7" t="s">
        <v>36</v>
      </c>
      <c r="B25902" s="7" t="s">
        <v>201</v>
      </c>
      <c r="C25902" s="7" t="s">
        <v>1344</v>
      </c>
      <c r="D25902" s="7" t="n">
        <v>0</v>
      </c>
      <c r="E25902" s="7" t="n">
        <v>0</v>
      </c>
      <c r="F25902" s="7" t="n">
        <v>60</v>
      </c>
      <c r="G25902" s="7" t="n">
        <v>470.84</v>
      </c>
    </row>
    <row r="25903" customFormat="false" ht="15" hidden="false" customHeight="false" outlineLevel="0" collapsed="false">
      <c r="A25903" s="7" t="s">
        <v>36</v>
      </c>
      <c r="B25903" s="7" t="s">
        <v>201</v>
      </c>
      <c r="C25903" s="7" t="s">
        <v>1344</v>
      </c>
      <c r="D25903" s="7" t="n">
        <v>80</v>
      </c>
      <c r="E25903" s="7" t="n">
        <v>646.26</v>
      </c>
      <c r="F25903" s="7" t="n">
        <v>0</v>
      </c>
      <c r="G25903" s="7" t="n">
        <v>0</v>
      </c>
    </row>
    <row r="25904" customFormat="false" ht="15" hidden="false" customHeight="false" outlineLevel="0" collapsed="false">
      <c r="A25904" s="7" t="s">
        <v>36</v>
      </c>
      <c r="B25904" s="7" t="s">
        <v>201</v>
      </c>
      <c r="C25904" s="7" t="s">
        <v>1344</v>
      </c>
      <c r="D25904" s="7" t="n">
        <v>40</v>
      </c>
      <c r="E25904" s="7" t="n">
        <v>353</v>
      </c>
      <c r="F25904" s="7" t="n">
        <v>0</v>
      </c>
      <c r="G25904" s="7" t="n">
        <v>0</v>
      </c>
    </row>
    <row r="25905" customFormat="false" ht="15" hidden="false" customHeight="false" outlineLevel="0" collapsed="false">
      <c r="A25905" s="7" t="s">
        <v>36</v>
      </c>
      <c r="B25905" s="7" t="s">
        <v>201</v>
      </c>
      <c r="C25905" s="7" t="s">
        <v>1344</v>
      </c>
      <c r="D25905" s="7" t="n">
        <v>0</v>
      </c>
      <c r="E25905" s="7" t="n">
        <v>0</v>
      </c>
      <c r="F25905" s="7" t="n">
        <v>100</v>
      </c>
      <c r="G25905" s="7" t="n">
        <v>726.98</v>
      </c>
    </row>
    <row r="25906" customFormat="false" ht="15" hidden="false" customHeight="false" outlineLevel="0" collapsed="false">
      <c r="A25906" s="7" t="s">
        <v>36</v>
      </c>
      <c r="B25906" s="7" t="s">
        <v>201</v>
      </c>
      <c r="C25906" s="7" t="s">
        <v>1344</v>
      </c>
      <c r="D25906" s="7" t="n">
        <v>50</v>
      </c>
      <c r="E25906" s="7" t="n">
        <v>411</v>
      </c>
      <c r="F25906" s="7" t="n">
        <v>0</v>
      </c>
      <c r="G25906" s="7" t="n">
        <v>0</v>
      </c>
    </row>
    <row r="25907" customFormat="false" ht="15" hidden="false" customHeight="false" outlineLevel="0" collapsed="false">
      <c r="A25907" s="7" t="s">
        <v>36</v>
      </c>
      <c r="B25907" s="7" t="s">
        <v>246</v>
      </c>
      <c r="C25907" s="7" t="s">
        <v>1345</v>
      </c>
      <c r="D25907" s="7" t="n">
        <v>180</v>
      </c>
      <c r="E25907" s="7" t="n">
        <v>1248.78</v>
      </c>
      <c r="F25907" s="7" t="n">
        <v>0</v>
      </c>
      <c r="G25907" s="7" t="n">
        <v>0</v>
      </c>
    </row>
    <row r="25908" customFormat="false" ht="15" hidden="false" customHeight="false" outlineLevel="0" collapsed="false">
      <c r="A25908" s="7" t="s">
        <v>36</v>
      </c>
      <c r="B25908" s="7" t="s">
        <v>246</v>
      </c>
      <c r="C25908" s="7" t="s">
        <v>1345</v>
      </c>
      <c r="D25908" s="7" t="n">
        <v>60</v>
      </c>
      <c r="E25908" s="7" t="n">
        <v>424.39</v>
      </c>
      <c r="F25908" s="7" t="n">
        <v>0</v>
      </c>
      <c r="G25908" s="7" t="n">
        <v>0</v>
      </c>
    </row>
    <row r="25909" customFormat="false" ht="15" hidden="false" customHeight="false" outlineLevel="0" collapsed="false">
      <c r="A25909" s="7" t="s">
        <v>36</v>
      </c>
      <c r="B25909" s="7" t="s">
        <v>246</v>
      </c>
      <c r="C25909" s="7" t="s">
        <v>1345</v>
      </c>
      <c r="D25909" s="7" t="n">
        <v>0</v>
      </c>
      <c r="E25909" s="7" t="n">
        <v>0</v>
      </c>
      <c r="F25909" s="7" t="n">
        <v>170</v>
      </c>
      <c r="G25909" s="7" t="n">
        <v>1063.42</v>
      </c>
    </row>
    <row r="25910" customFormat="false" ht="15" hidden="false" customHeight="false" outlineLevel="0" collapsed="false">
      <c r="A25910" s="7" t="s">
        <v>36</v>
      </c>
      <c r="B25910" s="7" t="s">
        <v>246</v>
      </c>
      <c r="C25910" s="7" t="s">
        <v>1345</v>
      </c>
      <c r="D25910" s="7" t="n">
        <v>0</v>
      </c>
      <c r="E25910" s="7" t="n">
        <v>0</v>
      </c>
      <c r="F25910" s="7" t="n">
        <v>30</v>
      </c>
      <c r="G25910" s="7" t="n">
        <v>195.3</v>
      </c>
    </row>
    <row r="25911" customFormat="false" ht="15" hidden="false" customHeight="false" outlineLevel="0" collapsed="false">
      <c r="A25911" s="7" t="s">
        <v>36</v>
      </c>
      <c r="B25911" s="7" t="s">
        <v>246</v>
      </c>
      <c r="C25911" s="7" t="s">
        <v>1345</v>
      </c>
      <c r="D25911" s="7" t="n">
        <v>120</v>
      </c>
      <c r="E25911" s="7" t="n">
        <v>834.12</v>
      </c>
      <c r="F25911" s="7" t="n">
        <v>0</v>
      </c>
      <c r="G25911" s="7" t="n">
        <v>0</v>
      </c>
    </row>
    <row r="25912" customFormat="false" ht="15" hidden="false" customHeight="false" outlineLevel="0" collapsed="false">
      <c r="A25912" s="7" t="s">
        <v>36</v>
      </c>
      <c r="B25912" s="7" t="s">
        <v>246</v>
      </c>
      <c r="C25912" s="7" t="s">
        <v>1345</v>
      </c>
      <c r="D25912" s="7" t="n">
        <v>130</v>
      </c>
      <c r="E25912" s="7" t="n">
        <v>948.51</v>
      </c>
      <c r="F25912" s="7" t="n">
        <v>0</v>
      </c>
      <c r="G25912" s="7" t="n">
        <v>0</v>
      </c>
    </row>
    <row r="25913" customFormat="false" ht="15" hidden="false" customHeight="false" outlineLevel="0" collapsed="false">
      <c r="A25913" s="7" t="s">
        <v>36</v>
      </c>
      <c r="B25913" s="7" t="s">
        <v>246</v>
      </c>
      <c r="C25913" s="7" t="s">
        <v>1345</v>
      </c>
      <c r="D25913" s="7" t="n">
        <v>0</v>
      </c>
      <c r="E25913" s="7" t="n">
        <v>0</v>
      </c>
      <c r="F25913" s="7" t="n">
        <v>60</v>
      </c>
      <c r="G25913" s="7" t="n">
        <v>405.14</v>
      </c>
    </row>
    <row r="25914" customFormat="false" ht="15" hidden="false" customHeight="false" outlineLevel="0" collapsed="false">
      <c r="A25914" s="7" t="s">
        <v>36</v>
      </c>
      <c r="B25914" s="7" t="s">
        <v>246</v>
      </c>
      <c r="C25914" s="7" t="s">
        <v>1345</v>
      </c>
      <c r="D25914" s="7" t="n">
        <v>120</v>
      </c>
      <c r="E25914" s="7" t="n">
        <v>911.22</v>
      </c>
      <c r="F25914" s="7" t="n">
        <v>0</v>
      </c>
      <c r="G25914" s="7" t="n">
        <v>0</v>
      </c>
    </row>
    <row r="25915" customFormat="false" ht="15" hidden="false" customHeight="false" outlineLevel="0" collapsed="false">
      <c r="A25915" s="7" t="s">
        <v>36</v>
      </c>
      <c r="B25915" s="7" t="s">
        <v>264</v>
      </c>
      <c r="C25915" s="7" t="s">
        <v>1347</v>
      </c>
      <c r="D25915" s="7" t="n">
        <v>0</v>
      </c>
      <c r="E25915" s="7" t="n">
        <v>0</v>
      </c>
      <c r="F25915" s="7" t="n">
        <v>120</v>
      </c>
      <c r="G25915" s="7" t="n">
        <v>912.95</v>
      </c>
    </row>
    <row r="25916" customFormat="false" ht="15" hidden="false" customHeight="false" outlineLevel="0" collapsed="false">
      <c r="A25916" s="7" t="s">
        <v>36</v>
      </c>
      <c r="B25916" s="7" t="s">
        <v>264</v>
      </c>
      <c r="C25916" s="7" t="s">
        <v>1347</v>
      </c>
      <c r="D25916" s="7" t="n">
        <v>0</v>
      </c>
      <c r="E25916" s="7" t="n">
        <v>0</v>
      </c>
      <c r="F25916" s="7" t="n">
        <v>50</v>
      </c>
      <c r="G25916" s="7" t="n">
        <v>410.61</v>
      </c>
    </row>
    <row r="25917" customFormat="false" ht="15" hidden="false" customHeight="false" outlineLevel="0" collapsed="false">
      <c r="A25917" s="7" t="s">
        <v>36</v>
      </c>
      <c r="B25917" s="7" t="s">
        <v>264</v>
      </c>
      <c r="C25917" s="7" t="s">
        <v>1347</v>
      </c>
      <c r="D25917" s="7" t="n">
        <v>200</v>
      </c>
      <c r="E25917" s="7" t="n">
        <v>1774.76</v>
      </c>
      <c r="F25917" s="7" t="n">
        <v>0</v>
      </c>
      <c r="G25917" s="7" t="n">
        <v>0</v>
      </c>
    </row>
    <row r="25918" customFormat="false" ht="15" hidden="false" customHeight="false" outlineLevel="0" collapsed="false">
      <c r="A25918" s="7" t="s">
        <v>36</v>
      </c>
      <c r="B25918" s="7" t="s">
        <v>264</v>
      </c>
      <c r="C25918" s="7" t="s">
        <v>1347</v>
      </c>
      <c r="D25918" s="7" t="n">
        <v>0</v>
      </c>
      <c r="E25918" s="7" t="n">
        <v>0</v>
      </c>
      <c r="F25918" s="7" t="n">
        <v>100</v>
      </c>
      <c r="G25918" s="7" t="n">
        <v>791.78</v>
      </c>
    </row>
    <row r="25919" customFormat="false" ht="15" hidden="false" customHeight="false" outlineLevel="0" collapsed="false">
      <c r="A25919" s="7" t="s">
        <v>36</v>
      </c>
      <c r="B25919" s="7" t="s">
        <v>264</v>
      </c>
      <c r="C25919" s="7" t="s">
        <v>1347</v>
      </c>
      <c r="D25919" s="7" t="n">
        <v>60</v>
      </c>
      <c r="E25919" s="7" t="n">
        <v>554.12</v>
      </c>
      <c r="F25919" s="7" t="n">
        <v>0</v>
      </c>
      <c r="G25919" s="7" t="n">
        <v>0</v>
      </c>
    </row>
    <row r="25920" customFormat="false" ht="15" hidden="false" customHeight="false" outlineLevel="0" collapsed="false">
      <c r="A25920" s="7" t="s">
        <v>36</v>
      </c>
      <c r="B25920" s="7" t="s">
        <v>264</v>
      </c>
      <c r="C25920" s="7" t="s">
        <v>1347</v>
      </c>
      <c r="D25920" s="7" t="n">
        <v>180</v>
      </c>
      <c r="E25920" s="7" t="n">
        <v>1518.79</v>
      </c>
      <c r="F25920" s="7" t="n">
        <v>0</v>
      </c>
      <c r="G25920" s="7" t="n">
        <v>0</v>
      </c>
    </row>
    <row r="25921" customFormat="false" ht="15" hidden="false" customHeight="false" outlineLevel="0" collapsed="false">
      <c r="A25921" s="7" t="s">
        <v>36</v>
      </c>
      <c r="B25921" s="7" t="s">
        <v>264</v>
      </c>
      <c r="C25921" s="7" t="s">
        <v>1347</v>
      </c>
      <c r="D25921" s="7" t="n">
        <v>80</v>
      </c>
      <c r="E25921" s="7" t="n">
        <v>688.19</v>
      </c>
      <c r="F25921" s="7" t="n">
        <v>0</v>
      </c>
      <c r="G25921" s="7" t="n">
        <v>0</v>
      </c>
    </row>
    <row r="25922" customFormat="false" ht="15" hidden="false" customHeight="false" outlineLevel="0" collapsed="false">
      <c r="A25922" s="7" t="s">
        <v>36</v>
      </c>
      <c r="B25922" s="7" t="s">
        <v>264</v>
      </c>
      <c r="C25922" s="7" t="s">
        <v>1347</v>
      </c>
      <c r="D25922" s="7" t="n">
        <v>100</v>
      </c>
      <c r="E25922" s="7" t="n">
        <v>845.39</v>
      </c>
      <c r="F25922" s="7" t="n">
        <v>0</v>
      </c>
      <c r="G25922" s="7" t="n">
        <v>0</v>
      </c>
    </row>
    <row r="25923" customFormat="false" ht="15" hidden="false" customHeight="false" outlineLevel="0" collapsed="false">
      <c r="A25923" s="7" t="s">
        <v>36</v>
      </c>
      <c r="B25923" s="7" t="s">
        <v>297</v>
      </c>
      <c r="C25923" s="7" t="s">
        <v>1348</v>
      </c>
      <c r="D25923" s="7" t="n">
        <v>0</v>
      </c>
      <c r="E25923" s="7" t="n">
        <v>0</v>
      </c>
      <c r="F25923" s="7" t="n">
        <v>30</v>
      </c>
      <c r="G25923" s="7" t="n">
        <v>224.47</v>
      </c>
    </row>
    <row r="25924" customFormat="false" ht="15" hidden="false" customHeight="false" outlineLevel="0" collapsed="false">
      <c r="A25924" s="7" t="s">
        <v>36</v>
      </c>
      <c r="B25924" s="7" t="s">
        <v>297</v>
      </c>
      <c r="C25924" s="7" t="s">
        <v>1348</v>
      </c>
      <c r="D25924" s="7" t="n">
        <v>30</v>
      </c>
      <c r="E25924" s="7" t="n">
        <v>235.13</v>
      </c>
      <c r="F25924" s="7" t="n">
        <v>0</v>
      </c>
      <c r="G25924" s="7" t="n">
        <v>0</v>
      </c>
    </row>
    <row r="25925" customFormat="false" ht="15" hidden="false" customHeight="false" outlineLevel="0" collapsed="false">
      <c r="A25925" s="7" t="s">
        <v>36</v>
      </c>
      <c r="B25925" s="7" t="s">
        <v>297</v>
      </c>
      <c r="C25925" s="7" t="s">
        <v>1348</v>
      </c>
      <c r="D25925" s="7" t="n">
        <v>40</v>
      </c>
      <c r="E25925" s="7" t="n">
        <v>307.51</v>
      </c>
      <c r="F25925" s="7" t="n">
        <v>0</v>
      </c>
      <c r="G25925" s="7" t="n">
        <v>0</v>
      </c>
    </row>
    <row r="25926" customFormat="false" ht="15" hidden="false" customHeight="false" outlineLevel="0" collapsed="false">
      <c r="A25926" s="7" t="s">
        <v>36</v>
      </c>
      <c r="B25926" s="7" t="s">
        <v>297</v>
      </c>
      <c r="C25926" s="7" t="s">
        <v>1348</v>
      </c>
      <c r="D25926" s="7" t="n">
        <v>0</v>
      </c>
      <c r="E25926" s="7" t="n">
        <v>0</v>
      </c>
      <c r="F25926" s="7" t="n">
        <v>30</v>
      </c>
      <c r="G25926" s="7" t="n">
        <v>207.95</v>
      </c>
    </row>
    <row r="25927" customFormat="false" ht="15" hidden="false" customHeight="false" outlineLevel="0" collapsed="false">
      <c r="A25927" s="7" t="s">
        <v>36</v>
      </c>
      <c r="B25927" s="7" t="s">
        <v>297</v>
      </c>
      <c r="C25927" s="7" t="s">
        <v>1348</v>
      </c>
      <c r="D25927" s="7" t="n">
        <v>0</v>
      </c>
      <c r="E25927" s="7" t="n">
        <v>0</v>
      </c>
      <c r="F25927" s="7" t="n">
        <v>30</v>
      </c>
      <c r="G25927" s="7" t="n">
        <v>216.42</v>
      </c>
    </row>
    <row r="25928" customFormat="false" ht="15" hidden="false" customHeight="false" outlineLevel="0" collapsed="false">
      <c r="A25928" s="7" t="s">
        <v>36</v>
      </c>
      <c r="B25928" s="7" t="s">
        <v>297</v>
      </c>
      <c r="C25928" s="7" t="s">
        <v>1348</v>
      </c>
      <c r="D25928" s="7" t="n">
        <v>50</v>
      </c>
      <c r="E25928" s="7" t="n">
        <v>385.12</v>
      </c>
      <c r="F25928" s="7" t="n">
        <v>0</v>
      </c>
      <c r="G25928" s="7" t="n">
        <v>0</v>
      </c>
    </row>
    <row r="25929" customFormat="false" ht="15" hidden="false" customHeight="false" outlineLevel="0" collapsed="false">
      <c r="A25929" s="7" t="s">
        <v>36</v>
      </c>
      <c r="B25929" s="7" t="s">
        <v>297</v>
      </c>
      <c r="C25929" s="7" t="s">
        <v>1348</v>
      </c>
      <c r="D25929" s="7" t="n">
        <v>50</v>
      </c>
      <c r="E25929" s="7" t="n">
        <v>404.25</v>
      </c>
      <c r="F25929" s="7" t="n">
        <v>0</v>
      </c>
      <c r="G25929" s="7" t="n">
        <v>0</v>
      </c>
    </row>
    <row r="25930" customFormat="false" ht="15" hidden="false" customHeight="false" outlineLevel="0" collapsed="false">
      <c r="A25930" s="7" t="s">
        <v>36</v>
      </c>
      <c r="B25930" s="7" t="s">
        <v>297</v>
      </c>
      <c r="C25930" s="7" t="s">
        <v>1348</v>
      </c>
      <c r="D25930" s="7" t="n">
        <v>70</v>
      </c>
      <c r="E25930" s="7" t="n">
        <v>589.01</v>
      </c>
      <c r="F25930" s="7" t="n">
        <v>0</v>
      </c>
      <c r="G25930" s="7" t="n">
        <v>0</v>
      </c>
    </row>
    <row r="25931" customFormat="false" ht="15" hidden="false" customHeight="false" outlineLevel="0" collapsed="false">
      <c r="A25931" s="7" t="s">
        <v>36</v>
      </c>
      <c r="B25931" s="7" t="s">
        <v>150</v>
      </c>
      <c r="C25931" s="7" t="s">
        <v>1349</v>
      </c>
      <c r="D25931" s="7" t="n">
        <v>180</v>
      </c>
      <c r="E25931" s="7" t="n">
        <v>2565.07</v>
      </c>
      <c r="F25931" s="7" t="n">
        <v>0</v>
      </c>
      <c r="G25931" s="7" t="n">
        <v>0</v>
      </c>
    </row>
    <row r="25932" customFormat="false" ht="15" hidden="false" customHeight="false" outlineLevel="0" collapsed="false">
      <c r="A25932" s="7" t="s">
        <v>36</v>
      </c>
      <c r="B25932" s="7" t="s">
        <v>150</v>
      </c>
      <c r="C25932" s="7" t="s">
        <v>1349</v>
      </c>
      <c r="D25932" s="7" t="n">
        <v>50</v>
      </c>
      <c r="E25932" s="7" t="n">
        <v>726.43</v>
      </c>
      <c r="F25932" s="7" t="n">
        <v>0</v>
      </c>
      <c r="G25932" s="7" t="n">
        <v>0</v>
      </c>
    </row>
    <row r="25933" customFormat="false" ht="15" hidden="false" customHeight="false" outlineLevel="0" collapsed="false">
      <c r="A25933" s="7" t="s">
        <v>36</v>
      </c>
      <c r="B25933" s="7" t="s">
        <v>150</v>
      </c>
      <c r="C25933" s="7" t="s">
        <v>1349</v>
      </c>
      <c r="D25933" s="7" t="n">
        <v>70</v>
      </c>
      <c r="E25933" s="7" t="n">
        <v>999.44</v>
      </c>
      <c r="F25933" s="7" t="n">
        <v>0</v>
      </c>
      <c r="G25933" s="7" t="n">
        <v>0</v>
      </c>
    </row>
    <row r="25934" customFormat="false" ht="15" hidden="false" customHeight="false" outlineLevel="0" collapsed="false">
      <c r="A25934" s="7" t="s">
        <v>36</v>
      </c>
      <c r="B25934" s="7" t="s">
        <v>150</v>
      </c>
      <c r="C25934" s="7" t="s">
        <v>1349</v>
      </c>
      <c r="D25934" s="7" t="n">
        <v>40</v>
      </c>
      <c r="E25934" s="7" t="n">
        <v>623.9</v>
      </c>
      <c r="F25934" s="7" t="n">
        <v>0</v>
      </c>
      <c r="G25934" s="7" t="n">
        <v>0</v>
      </c>
    </row>
    <row r="25935" customFormat="false" ht="15" hidden="false" customHeight="false" outlineLevel="0" collapsed="false">
      <c r="A25935" s="7" t="s">
        <v>36</v>
      </c>
      <c r="B25935" s="7" t="s">
        <v>150</v>
      </c>
      <c r="C25935" s="7" t="s">
        <v>1349</v>
      </c>
      <c r="D25935" s="7" t="n">
        <v>0</v>
      </c>
      <c r="E25935" s="7" t="n">
        <v>0</v>
      </c>
      <c r="F25935" s="7" t="n">
        <v>50</v>
      </c>
      <c r="G25935" s="7" t="n">
        <v>693.48</v>
      </c>
    </row>
    <row r="25936" customFormat="false" ht="15" hidden="false" customHeight="false" outlineLevel="0" collapsed="false">
      <c r="A25936" s="7" t="s">
        <v>36</v>
      </c>
      <c r="B25936" s="7" t="s">
        <v>150</v>
      </c>
      <c r="C25936" s="7" t="s">
        <v>1349</v>
      </c>
      <c r="D25936" s="7" t="n">
        <v>120</v>
      </c>
      <c r="E25936" s="7" t="n">
        <v>1798.42</v>
      </c>
      <c r="F25936" s="7" t="n">
        <v>0</v>
      </c>
      <c r="G25936" s="7" t="n">
        <v>0</v>
      </c>
    </row>
    <row r="25937" customFormat="false" ht="15" hidden="false" customHeight="false" outlineLevel="0" collapsed="false">
      <c r="A25937" s="7" t="s">
        <v>36</v>
      </c>
      <c r="B25937" s="7" t="s">
        <v>150</v>
      </c>
      <c r="C25937" s="7" t="s">
        <v>1349</v>
      </c>
      <c r="D25937" s="7" t="n">
        <v>0</v>
      </c>
      <c r="E25937" s="7" t="n">
        <v>0</v>
      </c>
      <c r="F25937" s="7" t="n">
        <v>80</v>
      </c>
      <c r="G25937" s="7" t="n">
        <v>1069.78</v>
      </c>
    </row>
    <row r="25938" customFormat="false" ht="15" hidden="false" customHeight="false" outlineLevel="0" collapsed="false">
      <c r="A25938" s="7" t="s">
        <v>36</v>
      </c>
      <c r="B25938" s="7" t="s">
        <v>150</v>
      </c>
      <c r="C25938" s="7" t="s">
        <v>1349</v>
      </c>
      <c r="D25938" s="7" t="n">
        <v>0</v>
      </c>
      <c r="E25938" s="7" t="n">
        <v>0</v>
      </c>
      <c r="F25938" s="7" t="n">
        <v>150</v>
      </c>
      <c r="G25938" s="7" t="n">
        <v>1927.34</v>
      </c>
    </row>
    <row r="25939" customFormat="false" ht="15" hidden="false" customHeight="false" outlineLevel="0" collapsed="false">
      <c r="A25939" s="7" t="s">
        <v>36</v>
      </c>
      <c r="B25939" s="7" t="s">
        <v>311</v>
      </c>
      <c r="C25939" s="7" t="s">
        <v>1352</v>
      </c>
      <c r="D25939" s="7" t="n">
        <v>30</v>
      </c>
      <c r="E25939" s="7" t="n">
        <v>332.63</v>
      </c>
      <c r="F25939" s="7" t="n">
        <v>0</v>
      </c>
      <c r="G25939" s="7" t="n">
        <v>0</v>
      </c>
    </row>
    <row r="25940" customFormat="false" ht="15" hidden="false" customHeight="false" outlineLevel="0" collapsed="false">
      <c r="A25940" s="7" t="s">
        <v>36</v>
      </c>
      <c r="B25940" s="7" t="s">
        <v>311</v>
      </c>
      <c r="C25940" s="7" t="s">
        <v>1352</v>
      </c>
      <c r="D25940" s="7" t="n">
        <v>0</v>
      </c>
      <c r="E25940" s="7" t="n">
        <v>0</v>
      </c>
      <c r="F25940" s="7" t="n">
        <v>30</v>
      </c>
      <c r="G25940" s="7" t="n">
        <v>294.17</v>
      </c>
    </row>
    <row r="25941" customFormat="false" ht="15" hidden="false" customHeight="false" outlineLevel="0" collapsed="false">
      <c r="A25941" s="7" t="s">
        <v>36</v>
      </c>
      <c r="B25941" s="7" t="s">
        <v>311</v>
      </c>
      <c r="C25941" s="7" t="s">
        <v>1352</v>
      </c>
      <c r="D25941" s="7" t="n">
        <v>0</v>
      </c>
      <c r="E25941" s="7" t="n">
        <v>0</v>
      </c>
      <c r="F25941" s="7" t="n">
        <v>40</v>
      </c>
      <c r="G25941" s="7" t="n">
        <v>423.39</v>
      </c>
    </row>
    <row r="25942" customFormat="false" ht="15" hidden="false" customHeight="false" outlineLevel="0" collapsed="false">
      <c r="A25942" s="7" t="s">
        <v>36</v>
      </c>
      <c r="B25942" s="7" t="s">
        <v>311</v>
      </c>
      <c r="C25942" s="7" t="s">
        <v>1352</v>
      </c>
      <c r="D25942" s="7" t="n">
        <v>100</v>
      </c>
      <c r="E25942" s="7" t="n">
        <v>1190.34</v>
      </c>
      <c r="F25942" s="7" t="n">
        <v>0</v>
      </c>
      <c r="G25942" s="7" t="n">
        <v>0</v>
      </c>
    </row>
    <row r="25943" customFormat="false" ht="15" hidden="false" customHeight="false" outlineLevel="0" collapsed="false">
      <c r="A25943" s="7" t="s">
        <v>36</v>
      </c>
      <c r="B25943" s="7" t="s">
        <v>311</v>
      </c>
      <c r="C25943" s="7" t="s">
        <v>1352</v>
      </c>
      <c r="D25943" s="7" t="n">
        <v>70</v>
      </c>
      <c r="E25943" s="7" t="n">
        <v>761.27</v>
      </c>
      <c r="F25943" s="7" t="n">
        <v>0</v>
      </c>
      <c r="G25943" s="7" t="n">
        <v>0</v>
      </c>
    </row>
    <row r="25944" customFormat="false" ht="15" hidden="false" customHeight="false" outlineLevel="0" collapsed="false">
      <c r="A25944" s="7" t="s">
        <v>36</v>
      </c>
      <c r="B25944" s="7" t="s">
        <v>311</v>
      </c>
      <c r="C25944" s="7" t="s">
        <v>1352</v>
      </c>
      <c r="D25944" s="7" t="n">
        <v>50</v>
      </c>
      <c r="E25944" s="7" t="n">
        <v>571.87</v>
      </c>
      <c r="F25944" s="7" t="n">
        <v>0</v>
      </c>
      <c r="G25944" s="7" t="n">
        <v>0</v>
      </c>
    </row>
    <row r="25945" customFormat="false" ht="15" hidden="false" customHeight="false" outlineLevel="0" collapsed="false">
      <c r="A25945" s="7" t="s">
        <v>36</v>
      </c>
      <c r="B25945" s="7" t="s">
        <v>311</v>
      </c>
      <c r="C25945" s="7" t="s">
        <v>1352</v>
      </c>
      <c r="D25945" s="7" t="n">
        <v>0</v>
      </c>
      <c r="E25945" s="7" t="n">
        <v>0</v>
      </c>
      <c r="F25945" s="7" t="n">
        <v>30</v>
      </c>
      <c r="G25945" s="7" t="n">
        <v>306.15</v>
      </c>
    </row>
    <row r="25946" customFormat="false" ht="15" hidden="false" customHeight="false" outlineLevel="0" collapsed="false">
      <c r="A25946" s="7" t="s">
        <v>36</v>
      </c>
      <c r="B25946" s="7" t="s">
        <v>311</v>
      </c>
      <c r="C25946" s="7" t="s">
        <v>1352</v>
      </c>
      <c r="D25946" s="7" t="n">
        <v>50</v>
      </c>
      <c r="E25946" s="7" t="n">
        <v>544.81</v>
      </c>
      <c r="F25946" s="7" t="n">
        <v>0</v>
      </c>
      <c r="G25946" s="7" t="n">
        <v>0</v>
      </c>
    </row>
    <row r="25947" customFormat="false" ht="15" hidden="false" customHeight="false" outlineLevel="0" collapsed="false">
      <c r="A25947" s="7" t="s">
        <v>36</v>
      </c>
      <c r="B25947" s="7" t="s">
        <v>342</v>
      </c>
      <c r="C25947" s="7" t="s">
        <v>1356</v>
      </c>
      <c r="D25947" s="7" t="n">
        <v>50</v>
      </c>
      <c r="E25947" s="7" t="n">
        <v>770.25</v>
      </c>
      <c r="F25947" s="7" t="n">
        <v>0</v>
      </c>
      <c r="G25947" s="7" t="n">
        <v>0</v>
      </c>
    </row>
    <row r="25948" customFormat="false" ht="15" hidden="false" customHeight="false" outlineLevel="0" collapsed="false">
      <c r="A25948" s="7" t="s">
        <v>36</v>
      </c>
      <c r="B25948" s="7" t="s">
        <v>342</v>
      </c>
      <c r="C25948" s="7" t="s">
        <v>1356</v>
      </c>
      <c r="D25948" s="7" t="n">
        <v>0</v>
      </c>
      <c r="E25948" s="7" t="n">
        <v>0</v>
      </c>
      <c r="F25948" s="7" t="n">
        <v>30</v>
      </c>
      <c r="G25948" s="7" t="n">
        <v>432.84</v>
      </c>
    </row>
    <row r="25949" customFormat="false" ht="15" hidden="false" customHeight="false" outlineLevel="0" collapsed="false">
      <c r="A25949" s="7" t="s">
        <v>36</v>
      </c>
      <c r="B25949" s="7" t="s">
        <v>342</v>
      </c>
      <c r="C25949" s="7" t="s">
        <v>1356</v>
      </c>
      <c r="D25949" s="7" t="n">
        <v>50</v>
      </c>
      <c r="E25949" s="7" t="n">
        <v>808.5</v>
      </c>
      <c r="F25949" s="7" t="n">
        <v>0</v>
      </c>
      <c r="G25949" s="7" t="n">
        <v>0</v>
      </c>
    </row>
    <row r="25950" customFormat="false" ht="15" hidden="false" customHeight="false" outlineLevel="0" collapsed="false">
      <c r="A25950" s="7" t="s">
        <v>36</v>
      </c>
      <c r="B25950" s="7" t="s">
        <v>342</v>
      </c>
      <c r="C25950" s="7" t="s">
        <v>1356</v>
      </c>
      <c r="D25950" s="7" t="n">
        <v>110</v>
      </c>
      <c r="E25950" s="7" t="n">
        <v>1851.17</v>
      </c>
      <c r="F25950" s="7" t="n">
        <v>0</v>
      </c>
      <c r="G25950" s="7" t="n">
        <v>0</v>
      </c>
    </row>
    <row r="25951" customFormat="false" ht="15" hidden="false" customHeight="false" outlineLevel="0" collapsed="false">
      <c r="A25951" s="7" t="s">
        <v>36</v>
      </c>
      <c r="B25951" s="7" t="s">
        <v>342</v>
      </c>
      <c r="C25951" s="7" t="s">
        <v>1356</v>
      </c>
      <c r="D25951" s="7" t="n">
        <v>70</v>
      </c>
      <c r="E25951" s="7" t="n">
        <v>1076.28</v>
      </c>
      <c r="F25951" s="7" t="n">
        <v>0</v>
      </c>
      <c r="G25951" s="7" t="n">
        <v>0</v>
      </c>
    </row>
    <row r="25952" customFormat="false" ht="15" hidden="false" customHeight="false" outlineLevel="0" collapsed="false">
      <c r="A25952" s="7" t="s">
        <v>36</v>
      </c>
      <c r="B25952" s="7" t="s">
        <v>342</v>
      </c>
      <c r="C25952" s="7" t="s">
        <v>1356</v>
      </c>
      <c r="D25952" s="7" t="n">
        <v>0</v>
      </c>
      <c r="E25952" s="7" t="n">
        <v>0</v>
      </c>
      <c r="F25952" s="7" t="n">
        <v>70</v>
      </c>
      <c r="G25952" s="7" t="n">
        <v>970.43</v>
      </c>
    </row>
    <row r="25953" customFormat="false" ht="15" hidden="false" customHeight="false" outlineLevel="0" collapsed="false">
      <c r="A25953" s="7" t="s">
        <v>36</v>
      </c>
      <c r="B25953" s="7" t="s">
        <v>179</v>
      </c>
      <c r="C25953" s="7" t="s">
        <v>1357</v>
      </c>
      <c r="D25953" s="7" t="n">
        <v>0</v>
      </c>
      <c r="E25953" s="7" t="n">
        <v>0</v>
      </c>
      <c r="F25953" s="7" t="n">
        <v>60</v>
      </c>
      <c r="G25953" s="7" t="n">
        <v>628.92</v>
      </c>
    </row>
    <row r="25954" customFormat="false" ht="15" hidden="false" customHeight="false" outlineLevel="0" collapsed="false">
      <c r="A25954" s="7" t="s">
        <v>36</v>
      </c>
      <c r="B25954" s="7" t="s">
        <v>179</v>
      </c>
      <c r="C25954" s="7" t="s">
        <v>1357</v>
      </c>
      <c r="D25954" s="7" t="n">
        <v>10</v>
      </c>
      <c r="E25954" s="7" t="n">
        <v>116.48</v>
      </c>
      <c r="F25954" s="7" t="n">
        <v>0</v>
      </c>
      <c r="G25954" s="7" t="n">
        <v>0</v>
      </c>
    </row>
    <row r="25955" customFormat="false" ht="15" hidden="false" customHeight="false" outlineLevel="0" collapsed="false">
      <c r="A25955" s="7" t="s">
        <v>36</v>
      </c>
      <c r="B25955" s="7" t="s">
        <v>179</v>
      </c>
      <c r="C25955" s="7" t="s">
        <v>1357</v>
      </c>
      <c r="D25955" s="7" t="n">
        <v>30</v>
      </c>
      <c r="E25955" s="7" t="n">
        <v>355.57</v>
      </c>
      <c r="F25955" s="7" t="n">
        <v>0</v>
      </c>
      <c r="G25955" s="7" t="n">
        <v>0</v>
      </c>
    </row>
    <row r="25956" customFormat="false" ht="15" hidden="false" customHeight="false" outlineLevel="0" collapsed="false">
      <c r="A25956" s="7" t="s">
        <v>36</v>
      </c>
      <c r="B25956" s="7" t="s">
        <v>179</v>
      </c>
      <c r="C25956" s="7" t="s">
        <v>1357</v>
      </c>
      <c r="D25956" s="7" t="n">
        <v>60</v>
      </c>
      <c r="E25956" s="7" t="n">
        <v>733.57</v>
      </c>
      <c r="F25956" s="7" t="n">
        <v>0</v>
      </c>
      <c r="G25956" s="7" t="n">
        <v>0</v>
      </c>
    </row>
    <row r="25957" customFormat="false" ht="15" hidden="false" customHeight="false" outlineLevel="0" collapsed="false">
      <c r="A25957" s="7" t="s">
        <v>36</v>
      </c>
      <c r="B25957" s="7" t="s">
        <v>179</v>
      </c>
      <c r="C25957" s="7" t="s">
        <v>1357</v>
      </c>
      <c r="D25957" s="7" t="n">
        <v>0</v>
      </c>
      <c r="E25957" s="7" t="n">
        <v>0</v>
      </c>
      <c r="F25957" s="7" t="n">
        <v>30</v>
      </c>
      <c r="G25957" s="7" t="n">
        <v>327.27</v>
      </c>
    </row>
    <row r="25958" customFormat="false" ht="15" hidden="false" customHeight="false" outlineLevel="0" collapsed="false">
      <c r="A25958" s="7" t="s">
        <v>36</v>
      </c>
      <c r="B25958" s="7" t="s">
        <v>179</v>
      </c>
      <c r="C25958" s="7" t="s">
        <v>1357</v>
      </c>
      <c r="D25958" s="7" t="n">
        <v>0</v>
      </c>
      <c r="E25958" s="7" t="n">
        <v>0</v>
      </c>
      <c r="F25958" s="7" t="n">
        <v>40</v>
      </c>
      <c r="G25958" s="7" t="n">
        <v>452.59</v>
      </c>
    </row>
    <row r="25959" customFormat="false" ht="15" hidden="false" customHeight="false" outlineLevel="0" collapsed="false">
      <c r="A25959" s="7" t="s">
        <v>36</v>
      </c>
      <c r="B25959" s="7" t="s">
        <v>179</v>
      </c>
      <c r="C25959" s="7" t="s">
        <v>1357</v>
      </c>
      <c r="D25959" s="7" t="n">
        <v>70</v>
      </c>
      <c r="E25959" s="7" t="n">
        <v>890.7</v>
      </c>
      <c r="F25959" s="7" t="n">
        <v>0</v>
      </c>
      <c r="G25959" s="7" t="n">
        <v>0</v>
      </c>
    </row>
    <row r="25960" customFormat="false" ht="15" hidden="false" customHeight="false" outlineLevel="0" collapsed="false">
      <c r="A25960" s="7" t="s">
        <v>36</v>
      </c>
      <c r="B25960" s="7" t="s">
        <v>179</v>
      </c>
      <c r="C25960" s="7" t="s">
        <v>1357</v>
      </c>
      <c r="D25960" s="7" t="n">
        <v>50</v>
      </c>
      <c r="E25960" s="7" t="n">
        <v>581.27</v>
      </c>
      <c r="F25960" s="7" t="n">
        <v>0</v>
      </c>
      <c r="G25960" s="7" t="n">
        <v>0</v>
      </c>
    </row>
    <row r="25961" customFormat="false" ht="15" hidden="false" customHeight="false" outlineLevel="0" collapsed="false">
      <c r="A25961" s="7" t="s">
        <v>36</v>
      </c>
      <c r="B25961" s="7" t="s">
        <v>163</v>
      </c>
      <c r="C25961" s="7" t="s">
        <v>1357</v>
      </c>
      <c r="D25961" s="7" t="n">
        <v>120</v>
      </c>
      <c r="E25961" s="7" t="n">
        <v>1797.82</v>
      </c>
      <c r="F25961" s="7" t="n">
        <v>0</v>
      </c>
      <c r="G25961" s="7" t="n">
        <v>0</v>
      </c>
    </row>
    <row r="25962" customFormat="false" ht="15" hidden="false" customHeight="false" outlineLevel="0" collapsed="false">
      <c r="A25962" s="7" t="s">
        <v>36</v>
      </c>
      <c r="B25962" s="7" t="s">
        <v>163</v>
      </c>
      <c r="C25962" s="7" t="s">
        <v>1357</v>
      </c>
      <c r="D25962" s="7" t="n">
        <v>0</v>
      </c>
      <c r="E25962" s="7" t="n">
        <v>0</v>
      </c>
      <c r="F25962" s="7" t="n">
        <v>60</v>
      </c>
      <c r="G25962" s="7" t="n">
        <v>799.33</v>
      </c>
    </row>
    <row r="25963" customFormat="false" ht="15" hidden="false" customHeight="false" outlineLevel="0" collapsed="false">
      <c r="A25963" s="7" t="s">
        <v>36</v>
      </c>
      <c r="B25963" s="7" t="s">
        <v>163</v>
      </c>
      <c r="C25963" s="7" t="s">
        <v>1357</v>
      </c>
      <c r="D25963" s="7" t="n">
        <v>70</v>
      </c>
      <c r="E25963" s="7" t="n">
        <v>1007.67</v>
      </c>
      <c r="F25963" s="7" t="n">
        <v>0</v>
      </c>
      <c r="G25963" s="7" t="n">
        <v>0</v>
      </c>
    </row>
    <row r="25964" customFormat="false" ht="15" hidden="false" customHeight="false" outlineLevel="0" collapsed="false">
      <c r="A25964" s="7" t="s">
        <v>36</v>
      </c>
      <c r="B25964" s="7" t="s">
        <v>163</v>
      </c>
      <c r="C25964" s="7" t="s">
        <v>1357</v>
      </c>
      <c r="D25964" s="7" t="n">
        <v>80</v>
      </c>
      <c r="E25964" s="7" t="n">
        <v>1095.03</v>
      </c>
      <c r="F25964" s="7" t="n">
        <v>0</v>
      </c>
      <c r="G25964" s="7" t="n">
        <v>0</v>
      </c>
    </row>
    <row r="25965" customFormat="false" ht="15" hidden="false" customHeight="false" outlineLevel="0" collapsed="false">
      <c r="A25965" s="7" t="s">
        <v>36</v>
      </c>
      <c r="B25965" s="7" t="s">
        <v>163</v>
      </c>
      <c r="C25965" s="7" t="s">
        <v>1357</v>
      </c>
      <c r="D25965" s="7" t="n">
        <v>80</v>
      </c>
      <c r="E25965" s="7" t="n">
        <v>1116.4</v>
      </c>
      <c r="F25965" s="7" t="n">
        <v>0</v>
      </c>
      <c r="G25965" s="7" t="n">
        <v>0</v>
      </c>
    </row>
    <row r="25966" customFormat="false" ht="15" hidden="false" customHeight="false" outlineLevel="0" collapsed="false">
      <c r="A25966" s="7" t="s">
        <v>36</v>
      </c>
      <c r="B25966" s="7" t="s">
        <v>163</v>
      </c>
      <c r="C25966" s="7" t="s">
        <v>1357</v>
      </c>
      <c r="D25966" s="7" t="n">
        <v>60</v>
      </c>
      <c r="E25966" s="7" t="n">
        <v>822.85</v>
      </c>
      <c r="F25966" s="7" t="n">
        <v>0</v>
      </c>
      <c r="G25966" s="7" t="n">
        <v>0</v>
      </c>
    </row>
    <row r="25967" customFormat="false" ht="15" hidden="false" customHeight="false" outlineLevel="0" collapsed="false">
      <c r="A25967" s="7" t="s">
        <v>36</v>
      </c>
      <c r="B25967" s="7" t="s">
        <v>163</v>
      </c>
      <c r="C25967" s="7" t="s">
        <v>1357</v>
      </c>
      <c r="D25967" s="7" t="n">
        <v>0</v>
      </c>
      <c r="E25967" s="7" t="n">
        <v>0</v>
      </c>
      <c r="F25967" s="7" t="n">
        <v>100</v>
      </c>
      <c r="G25967" s="7" t="n">
        <v>1234.17</v>
      </c>
    </row>
    <row r="25968" customFormat="false" ht="15" hidden="false" customHeight="false" outlineLevel="0" collapsed="false">
      <c r="A25968" s="7" t="s">
        <v>36</v>
      </c>
      <c r="B25968" s="7" t="s">
        <v>163</v>
      </c>
      <c r="C25968" s="7" t="s">
        <v>1357</v>
      </c>
      <c r="D25968" s="7" t="n">
        <v>0</v>
      </c>
      <c r="E25968" s="7" t="n">
        <v>0</v>
      </c>
      <c r="F25968" s="7" t="n">
        <v>80</v>
      </c>
      <c r="G25968" s="7" t="n">
        <v>1027.55</v>
      </c>
    </row>
    <row r="25969" customFormat="false" ht="15" hidden="false" customHeight="false" outlineLevel="0" collapsed="false">
      <c r="A25969" s="7" t="s">
        <v>36</v>
      </c>
      <c r="B25969" s="7" t="s">
        <v>275</v>
      </c>
      <c r="C25969" s="7" t="s">
        <v>1358</v>
      </c>
      <c r="D25969" s="7" t="n">
        <v>0</v>
      </c>
      <c r="E25969" s="7" t="n">
        <v>0</v>
      </c>
      <c r="F25969" s="7" t="n">
        <v>200</v>
      </c>
      <c r="G25969" s="7" t="n">
        <v>1240.97</v>
      </c>
    </row>
    <row r="25970" customFormat="false" ht="15" hidden="false" customHeight="false" outlineLevel="0" collapsed="false">
      <c r="A25970" s="7" t="s">
        <v>36</v>
      </c>
      <c r="B25970" s="7" t="s">
        <v>275</v>
      </c>
      <c r="C25970" s="7" t="s">
        <v>1358</v>
      </c>
      <c r="D25970" s="7" t="n">
        <v>400</v>
      </c>
      <c r="E25970" s="7" t="n">
        <v>2550.07</v>
      </c>
      <c r="F25970" s="7" t="n">
        <v>0</v>
      </c>
      <c r="G25970" s="7" t="n">
        <v>0</v>
      </c>
    </row>
    <row r="25971" customFormat="false" ht="15" hidden="false" customHeight="false" outlineLevel="0" collapsed="false">
      <c r="A25971" s="7" t="s">
        <v>36</v>
      </c>
      <c r="B25971" s="7" t="s">
        <v>275</v>
      </c>
      <c r="C25971" s="7" t="s">
        <v>1358</v>
      </c>
      <c r="D25971" s="7" t="n">
        <v>300</v>
      </c>
      <c r="E25971" s="7" t="n">
        <v>2011.39</v>
      </c>
      <c r="F25971" s="7" t="n">
        <v>0</v>
      </c>
      <c r="G25971" s="7" t="n">
        <v>0</v>
      </c>
    </row>
    <row r="25972" customFormat="false" ht="15" hidden="false" customHeight="false" outlineLevel="0" collapsed="false">
      <c r="A25972" s="7" t="s">
        <v>36</v>
      </c>
      <c r="B25972" s="7" t="s">
        <v>275</v>
      </c>
      <c r="C25972" s="7" t="s">
        <v>1358</v>
      </c>
      <c r="D25972" s="7" t="n">
        <v>100</v>
      </c>
      <c r="E25972" s="7" t="n">
        <v>649.96</v>
      </c>
      <c r="F25972" s="7" t="n">
        <v>0</v>
      </c>
      <c r="G25972" s="7" t="n">
        <v>0</v>
      </c>
    </row>
    <row r="25973" customFormat="false" ht="15" hidden="false" customHeight="false" outlineLevel="0" collapsed="false">
      <c r="A25973" s="7" t="s">
        <v>36</v>
      </c>
      <c r="B25973" s="7" t="s">
        <v>275</v>
      </c>
      <c r="C25973" s="7" t="s">
        <v>1358</v>
      </c>
      <c r="D25973" s="7" t="n">
        <v>300</v>
      </c>
      <c r="E25973" s="7" t="n">
        <v>1916.22</v>
      </c>
      <c r="F25973" s="7" t="n">
        <v>0</v>
      </c>
      <c r="G25973" s="7" t="n">
        <v>0</v>
      </c>
    </row>
    <row r="25974" customFormat="false" ht="15" hidden="false" customHeight="false" outlineLevel="0" collapsed="false">
      <c r="A25974" s="7" t="s">
        <v>36</v>
      </c>
      <c r="B25974" s="7" t="s">
        <v>275</v>
      </c>
      <c r="C25974" s="7" t="s">
        <v>1358</v>
      </c>
      <c r="D25974" s="7" t="n">
        <v>300</v>
      </c>
      <c r="E25974" s="7" t="n">
        <v>2093.34</v>
      </c>
      <c r="F25974" s="7" t="n">
        <v>0</v>
      </c>
      <c r="G25974" s="7" t="n">
        <v>0</v>
      </c>
    </row>
    <row r="25975" customFormat="false" ht="15" hidden="false" customHeight="false" outlineLevel="0" collapsed="false">
      <c r="A25975" s="7" t="s">
        <v>36</v>
      </c>
      <c r="B25975" s="7" t="s">
        <v>275</v>
      </c>
      <c r="C25975" s="7" t="s">
        <v>1358</v>
      </c>
      <c r="D25975" s="7" t="n">
        <v>0</v>
      </c>
      <c r="E25975" s="7" t="n">
        <v>0</v>
      </c>
      <c r="F25975" s="7" t="n">
        <v>200</v>
      </c>
      <c r="G25975" s="7" t="n">
        <v>1196.46</v>
      </c>
    </row>
    <row r="25976" customFormat="false" ht="15" hidden="false" customHeight="false" outlineLevel="0" collapsed="false">
      <c r="A25976" s="7" t="s">
        <v>36</v>
      </c>
      <c r="B25976" s="7" t="s">
        <v>275</v>
      </c>
      <c r="C25976" s="7" t="s">
        <v>1358</v>
      </c>
      <c r="D25976" s="7" t="n">
        <v>0</v>
      </c>
      <c r="E25976" s="7" t="n">
        <v>0</v>
      </c>
      <c r="F25976" s="7" t="n">
        <v>500</v>
      </c>
      <c r="G25976" s="7" t="n">
        <v>2874.11</v>
      </c>
    </row>
    <row r="25977" customFormat="false" ht="15" hidden="false" customHeight="false" outlineLevel="0" collapsed="false">
      <c r="A25977" s="7" t="s">
        <v>36</v>
      </c>
      <c r="B25977" s="7" t="s">
        <v>363</v>
      </c>
      <c r="C25977" s="7" t="s">
        <v>1360</v>
      </c>
      <c r="D25977" s="7" t="n">
        <v>200</v>
      </c>
      <c r="E25977" s="7" t="n">
        <v>1202.34</v>
      </c>
      <c r="F25977" s="7" t="n">
        <v>0</v>
      </c>
      <c r="G25977" s="7" t="n">
        <v>0</v>
      </c>
    </row>
    <row r="25978" customFormat="false" ht="15" hidden="false" customHeight="false" outlineLevel="0" collapsed="false">
      <c r="A25978" s="7" t="s">
        <v>36</v>
      </c>
      <c r="B25978" s="7" t="s">
        <v>363</v>
      </c>
      <c r="C25978" s="7" t="s">
        <v>1360</v>
      </c>
      <c r="D25978" s="7" t="n">
        <v>200</v>
      </c>
      <c r="E25978" s="7" t="n">
        <v>1262.05</v>
      </c>
      <c r="F25978" s="7" t="n">
        <v>0</v>
      </c>
      <c r="G25978" s="7" t="n">
        <v>0</v>
      </c>
    </row>
    <row r="25979" customFormat="false" ht="15" hidden="false" customHeight="false" outlineLevel="0" collapsed="false">
      <c r="A25979" s="7" t="s">
        <v>36</v>
      </c>
      <c r="B25979" s="7" t="s">
        <v>363</v>
      </c>
      <c r="C25979" s="7" t="s">
        <v>1360</v>
      </c>
      <c r="D25979" s="7" t="n">
        <v>0</v>
      </c>
      <c r="E25979" s="7" t="n">
        <v>0</v>
      </c>
      <c r="F25979" s="7" t="n">
        <v>200</v>
      </c>
      <c r="G25979" s="7" t="n">
        <v>1167.97</v>
      </c>
    </row>
    <row r="25980" customFormat="false" ht="15" hidden="false" customHeight="false" outlineLevel="0" collapsed="false">
      <c r="A25980" s="7" t="s">
        <v>36</v>
      </c>
      <c r="B25980" s="7" t="s">
        <v>363</v>
      </c>
      <c r="C25980" s="7" t="s">
        <v>1360</v>
      </c>
      <c r="D25980" s="7" t="n">
        <v>200</v>
      </c>
      <c r="E25980" s="7" t="n">
        <v>1200.03</v>
      </c>
      <c r="F25980" s="7" t="n">
        <v>0</v>
      </c>
      <c r="G25980" s="7" t="n">
        <v>0</v>
      </c>
    </row>
    <row r="25981" customFormat="false" ht="15" hidden="false" customHeight="false" outlineLevel="0" collapsed="false">
      <c r="A25981" s="7" t="s">
        <v>36</v>
      </c>
      <c r="B25981" s="7" t="s">
        <v>363</v>
      </c>
      <c r="C25981" s="7" t="s">
        <v>1360</v>
      </c>
      <c r="D25981" s="7" t="n">
        <v>100</v>
      </c>
      <c r="E25981" s="7" t="n">
        <v>656.74</v>
      </c>
      <c r="F25981" s="7" t="n">
        <v>0</v>
      </c>
      <c r="G25981" s="7" t="n">
        <v>0</v>
      </c>
    </row>
    <row r="25982" customFormat="false" ht="15" hidden="false" customHeight="false" outlineLevel="0" collapsed="false">
      <c r="A25982" s="7" t="s">
        <v>36</v>
      </c>
      <c r="B25982" s="7" t="s">
        <v>363</v>
      </c>
      <c r="C25982" s="7" t="s">
        <v>1360</v>
      </c>
      <c r="D25982" s="7" t="n">
        <v>0</v>
      </c>
      <c r="E25982" s="7" t="n">
        <v>0</v>
      </c>
      <c r="F25982" s="7" t="n">
        <v>100</v>
      </c>
      <c r="G25982" s="7" t="n">
        <v>541.01</v>
      </c>
    </row>
    <row r="25983" customFormat="false" ht="15" hidden="false" customHeight="false" outlineLevel="0" collapsed="false">
      <c r="A25983" s="7" t="s">
        <v>36</v>
      </c>
      <c r="B25983" s="7" t="s">
        <v>236</v>
      </c>
      <c r="C25983" s="7" t="s">
        <v>1361</v>
      </c>
      <c r="D25983" s="7" t="n">
        <v>100</v>
      </c>
      <c r="E25983" s="7" t="n">
        <v>822.01</v>
      </c>
      <c r="F25983" s="7" t="n">
        <v>0</v>
      </c>
      <c r="G25983" s="7" t="n">
        <v>0</v>
      </c>
    </row>
    <row r="25984" customFormat="false" ht="15" hidden="false" customHeight="false" outlineLevel="0" collapsed="false">
      <c r="A25984" s="7" t="s">
        <v>36</v>
      </c>
      <c r="B25984" s="7" t="s">
        <v>236</v>
      </c>
      <c r="C25984" s="7" t="s">
        <v>1361</v>
      </c>
      <c r="D25984" s="7" t="n">
        <v>0</v>
      </c>
      <c r="E25984" s="7" t="n">
        <v>0</v>
      </c>
      <c r="F25984" s="7" t="n">
        <v>100</v>
      </c>
      <c r="G25984" s="7" t="n">
        <v>726.98</v>
      </c>
    </row>
    <row r="25985" customFormat="false" ht="15" hidden="false" customHeight="false" outlineLevel="0" collapsed="false">
      <c r="A25985" s="7" t="s">
        <v>36</v>
      </c>
      <c r="B25985" s="7" t="s">
        <v>236</v>
      </c>
      <c r="C25985" s="7" t="s">
        <v>1361</v>
      </c>
      <c r="D25985" s="7" t="n">
        <v>200</v>
      </c>
      <c r="E25985" s="7" t="n">
        <v>1615.64</v>
      </c>
      <c r="F25985" s="7" t="n">
        <v>0</v>
      </c>
      <c r="G25985" s="7" t="n">
        <v>0</v>
      </c>
    </row>
    <row r="25986" customFormat="false" ht="15" hidden="false" customHeight="false" outlineLevel="0" collapsed="false">
      <c r="A25986" s="7" t="s">
        <v>36</v>
      </c>
      <c r="B25986" s="7" t="s">
        <v>236</v>
      </c>
      <c r="C25986" s="7" t="s">
        <v>1361</v>
      </c>
      <c r="D25986" s="7" t="n">
        <v>200</v>
      </c>
      <c r="E25986" s="7" t="n">
        <v>1764.98</v>
      </c>
      <c r="F25986" s="7" t="n">
        <v>0</v>
      </c>
      <c r="G25986" s="7" t="n">
        <v>0</v>
      </c>
    </row>
    <row r="25987" customFormat="false" ht="15" hidden="false" customHeight="false" outlineLevel="0" collapsed="false">
      <c r="A25987" s="7" t="s">
        <v>36</v>
      </c>
      <c r="B25987" s="7" t="s">
        <v>236</v>
      </c>
      <c r="C25987" s="7" t="s">
        <v>1361</v>
      </c>
      <c r="D25987" s="7" t="n">
        <v>300</v>
      </c>
      <c r="E25987" s="7" t="n">
        <v>2418.81</v>
      </c>
      <c r="F25987" s="7" t="n">
        <v>0</v>
      </c>
      <c r="G25987" s="7" t="n">
        <v>0</v>
      </c>
    </row>
    <row r="25988" customFormat="false" ht="15" hidden="false" customHeight="false" outlineLevel="0" collapsed="false">
      <c r="A25988" s="7" t="s">
        <v>36</v>
      </c>
      <c r="B25988" s="7" t="s">
        <v>236</v>
      </c>
      <c r="C25988" s="7" t="s">
        <v>1361</v>
      </c>
      <c r="D25988" s="7" t="n">
        <v>0</v>
      </c>
      <c r="E25988" s="7" t="n">
        <v>0</v>
      </c>
      <c r="F25988" s="7" t="n">
        <v>200</v>
      </c>
      <c r="G25988" s="7" t="n">
        <v>1569.46</v>
      </c>
    </row>
    <row r="25989" customFormat="false" ht="15" hidden="false" customHeight="false" outlineLevel="0" collapsed="false">
      <c r="A25989" s="7" t="s">
        <v>36</v>
      </c>
      <c r="B25989" s="7" t="s">
        <v>236</v>
      </c>
      <c r="C25989" s="7" t="s">
        <v>1361</v>
      </c>
      <c r="D25989" s="7" t="n">
        <v>0</v>
      </c>
      <c r="E25989" s="7" t="n">
        <v>0</v>
      </c>
      <c r="F25989" s="7" t="n">
        <v>200</v>
      </c>
      <c r="G25989" s="7" t="n">
        <v>1513.17</v>
      </c>
    </row>
    <row r="25990" customFormat="false" ht="15" hidden="false" customHeight="false" outlineLevel="0" collapsed="false">
      <c r="A25990" s="7" t="s">
        <v>36</v>
      </c>
      <c r="B25990" s="7" t="s">
        <v>236</v>
      </c>
      <c r="C25990" s="7" t="s">
        <v>1361</v>
      </c>
      <c r="D25990" s="7" t="n">
        <v>300</v>
      </c>
      <c r="E25990" s="7" t="n">
        <v>2543.82</v>
      </c>
      <c r="F25990" s="7" t="n">
        <v>0</v>
      </c>
      <c r="G25990" s="7" t="n">
        <v>0</v>
      </c>
    </row>
    <row r="25991" customFormat="false" ht="15" hidden="false" customHeight="false" outlineLevel="0" collapsed="false">
      <c r="A25991" s="7" t="s">
        <v>36</v>
      </c>
      <c r="B25991" s="7" t="s">
        <v>298</v>
      </c>
      <c r="C25991" s="7" t="s">
        <v>1362</v>
      </c>
      <c r="D25991" s="7" t="n">
        <v>0</v>
      </c>
      <c r="E25991" s="7" t="n">
        <v>0</v>
      </c>
      <c r="F25991" s="7" t="n">
        <v>200</v>
      </c>
      <c r="G25991" s="7" t="n">
        <v>1715.45</v>
      </c>
    </row>
    <row r="25992" customFormat="false" ht="15" hidden="false" customHeight="false" outlineLevel="0" collapsed="false">
      <c r="A25992" s="7" t="s">
        <v>36</v>
      </c>
      <c r="B25992" s="7" t="s">
        <v>298</v>
      </c>
      <c r="C25992" s="7" t="s">
        <v>1362</v>
      </c>
      <c r="D25992" s="7" t="n">
        <v>50</v>
      </c>
      <c r="E25992" s="7" t="n">
        <v>449.24</v>
      </c>
      <c r="F25992" s="7" t="n">
        <v>0</v>
      </c>
      <c r="G25992" s="7" t="n">
        <v>0</v>
      </c>
    </row>
    <row r="25993" customFormat="false" ht="15" hidden="false" customHeight="false" outlineLevel="0" collapsed="false">
      <c r="A25993" s="7" t="s">
        <v>36</v>
      </c>
      <c r="B25993" s="7" t="s">
        <v>298</v>
      </c>
      <c r="C25993" s="7" t="s">
        <v>1362</v>
      </c>
      <c r="D25993" s="7" t="n">
        <v>200</v>
      </c>
      <c r="E25993" s="7" t="n">
        <v>1762.55</v>
      </c>
      <c r="F25993" s="7" t="n">
        <v>0</v>
      </c>
      <c r="G25993" s="7" t="n">
        <v>0</v>
      </c>
    </row>
    <row r="25994" customFormat="false" ht="15" hidden="false" customHeight="false" outlineLevel="0" collapsed="false">
      <c r="A25994" s="7" t="s">
        <v>36</v>
      </c>
      <c r="B25994" s="7" t="s">
        <v>298</v>
      </c>
      <c r="C25994" s="7" t="s">
        <v>1362</v>
      </c>
      <c r="D25994" s="7" t="n">
        <v>100</v>
      </c>
      <c r="E25994" s="7" t="n">
        <v>926.82</v>
      </c>
      <c r="F25994" s="7" t="n">
        <v>0</v>
      </c>
      <c r="G25994" s="7" t="n">
        <v>0</v>
      </c>
    </row>
    <row r="25995" customFormat="false" ht="15" hidden="false" customHeight="false" outlineLevel="0" collapsed="false">
      <c r="A25995" s="7" t="s">
        <v>36</v>
      </c>
      <c r="B25995" s="7" t="s">
        <v>298</v>
      </c>
      <c r="C25995" s="7" t="s">
        <v>1362</v>
      </c>
      <c r="D25995" s="7" t="n">
        <v>200</v>
      </c>
      <c r="E25995" s="7" t="n">
        <v>1765.93</v>
      </c>
      <c r="F25995" s="7" t="n">
        <v>0</v>
      </c>
      <c r="G25995" s="7" t="n">
        <v>0</v>
      </c>
    </row>
    <row r="25996" customFormat="false" ht="15" hidden="false" customHeight="false" outlineLevel="0" collapsed="false">
      <c r="A25996" s="7" t="s">
        <v>36</v>
      </c>
      <c r="B25996" s="7" t="s">
        <v>298</v>
      </c>
      <c r="C25996" s="7" t="s">
        <v>1362</v>
      </c>
      <c r="D25996" s="7" t="n">
        <v>0</v>
      </c>
      <c r="E25996" s="7" t="n">
        <v>0</v>
      </c>
      <c r="F25996" s="7" t="n">
        <v>100</v>
      </c>
      <c r="G25996" s="7" t="n">
        <v>794.61</v>
      </c>
    </row>
    <row r="25997" customFormat="false" ht="15" hidden="false" customHeight="false" outlineLevel="0" collapsed="false">
      <c r="A25997" s="7" t="s">
        <v>36</v>
      </c>
      <c r="B25997" s="7" t="s">
        <v>298</v>
      </c>
      <c r="C25997" s="7" t="s">
        <v>1362</v>
      </c>
      <c r="D25997" s="7" t="n">
        <v>0</v>
      </c>
      <c r="E25997" s="7" t="n">
        <v>0</v>
      </c>
      <c r="F25997" s="7" t="n">
        <v>200</v>
      </c>
      <c r="G25997" s="7" t="n">
        <v>1653.93</v>
      </c>
    </row>
    <row r="25998" customFormat="false" ht="15" hidden="false" customHeight="false" outlineLevel="0" collapsed="false">
      <c r="A25998" s="7" t="s">
        <v>36</v>
      </c>
      <c r="B25998" s="7" t="s">
        <v>298</v>
      </c>
      <c r="C25998" s="7" t="s">
        <v>1362</v>
      </c>
      <c r="D25998" s="7" t="n">
        <v>100</v>
      </c>
      <c r="E25998" s="7" t="n">
        <v>964.58</v>
      </c>
      <c r="F25998" s="7" t="n">
        <v>0</v>
      </c>
      <c r="G25998" s="7" t="n">
        <v>0</v>
      </c>
    </row>
    <row r="25999" customFormat="false" ht="15" hidden="false" customHeight="false" outlineLevel="0" collapsed="false">
      <c r="A25999" s="7" t="s">
        <v>36</v>
      </c>
      <c r="B25999" s="7" t="s">
        <v>892</v>
      </c>
      <c r="C25999" s="7" t="s">
        <v>1363</v>
      </c>
      <c r="D25999" s="7" t="n">
        <v>50</v>
      </c>
      <c r="E25999" s="7" t="n">
        <v>937.53</v>
      </c>
      <c r="F25999" s="7" t="n">
        <v>0</v>
      </c>
      <c r="G25999" s="7" t="n">
        <v>0</v>
      </c>
    </row>
    <row r="26000" customFormat="false" ht="15" hidden="false" customHeight="false" outlineLevel="0" collapsed="false">
      <c r="A26000" s="7" t="s">
        <v>36</v>
      </c>
      <c r="B26000" s="7" t="s">
        <v>892</v>
      </c>
      <c r="C26000" s="7" t="s">
        <v>1363</v>
      </c>
      <c r="D26000" s="7" t="n">
        <v>40</v>
      </c>
      <c r="E26000" s="7" t="n">
        <v>764.66</v>
      </c>
      <c r="F26000" s="7" t="n">
        <v>0</v>
      </c>
      <c r="G26000" s="7" t="n">
        <v>0</v>
      </c>
    </row>
    <row r="26001" customFormat="false" ht="15" hidden="false" customHeight="false" outlineLevel="0" collapsed="false">
      <c r="A26001" s="7" t="s">
        <v>36</v>
      </c>
      <c r="B26001" s="7" t="s">
        <v>892</v>
      </c>
      <c r="C26001" s="7" t="s">
        <v>1363</v>
      </c>
      <c r="D26001" s="7" t="n">
        <v>0</v>
      </c>
      <c r="E26001" s="7" t="n">
        <v>0</v>
      </c>
      <c r="F26001" s="7" t="n">
        <v>50</v>
      </c>
      <c r="G26001" s="7" t="n">
        <v>879.75</v>
      </c>
    </row>
    <row r="26002" customFormat="false" ht="15" hidden="false" customHeight="false" outlineLevel="0" collapsed="false">
      <c r="A26002" s="7" t="s">
        <v>36</v>
      </c>
      <c r="B26002" s="7" t="s">
        <v>892</v>
      </c>
      <c r="C26002" s="7" t="s">
        <v>1363</v>
      </c>
      <c r="D26002" s="7" t="n">
        <v>70</v>
      </c>
      <c r="E26002" s="7" t="n">
        <v>1315.06</v>
      </c>
      <c r="F26002" s="7" t="n">
        <v>0</v>
      </c>
      <c r="G26002" s="7" t="n">
        <v>0</v>
      </c>
    </row>
    <row r="26003" customFormat="false" ht="15" hidden="false" customHeight="false" outlineLevel="0" collapsed="false">
      <c r="A26003" s="7" t="s">
        <v>36</v>
      </c>
      <c r="B26003" s="7" t="s">
        <v>892</v>
      </c>
      <c r="C26003" s="7" t="s">
        <v>1363</v>
      </c>
      <c r="D26003" s="7" t="n">
        <v>0</v>
      </c>
      <c r="E26003" s="7" t="n">
        <v>0</v>
      </c>
      <c r="F26003" s="7" t="n">
        <v>60</v>
      </c>
      <c r="G26003" s="7" t="n">
        <v>1014.39</v>
      </c>
    </row>
    <row r="26004" customFormat="false" ht="15" hidden="false" customHeight="false" outlineLevel="0" collapsed="false">
      <c r="A26004" s="7" t="s">
        <v>36</v>
      </c>
      <c r="B26004" s="7" t="s">
        <v>892</v>
      </c>
      <c r="C26004" s="7" t="s">
        <v>1363</v>
      </c>
      <c r="D26004" s="7" t="n">
        <v>0</v>
      </c>
      <c r="E26004" s="7" t="n">
        <v>0</v>
      </c>
      <c r="F26004" s="7" t="n">
        <v>30</v>
      </c>
      <c r="G26004" s="7" t="n">
        <v>547.49</v>
      </c>
    </row>
    <row r="26005" customFormat="false" ht="15" hidden="false" customHeight="false" outlineLevel="0" collapsed="false">
      <c r="A26005" s="7" t="s">
        <v>36</v>
      </c>
      <c r="B26005" s="7" t="s">
        <v>892</v>
      </c>
      <c r="C26005" s="7" t="s">
        <v>1363</v>
      </c>
      <c r="D26005" s="7" t="n">
        <v>150</v>
      </c>
      <c r="E26005" s="7" t="n">
        <v>2957.93</v>
      </c>
      <c r="F26005" s="7" t="n">
        <v>0</v>
      </c>
      <c r="G26005" s="7" t="n">
        <v>0</v>
      </c>
    </row>
    <row r="26006" customFormat="false" ht="15" hidden="false" customHeight="false" outlineLevel="0" collapsed="false">
      <c r="A26006" s="7" t="s">
        <v>36</v>
      </c>
      <c r="B26006" s="7" t="s">
        <v>840</v>
      </c>
      <c r="C26006" s="7" t="s">
        <v>1363</v>
      </c>
      <c r="D26006" s="7" t="n">
        <v>0</v>
      </c>
      <c r="E26006" s="7" t="n">
        <v>0</v>
      </c>
      <c r="F26006" s="7" t="n">
        <v>150</v>
      </c>
      <c r="G26006" s="7" t="n">
        <v>2535.98</v>
      </c>
    </row>
    <row r="26007" customFormat="false" ht="15" hidden="false" customHeight="false" outlineLevel="0" collapsed="false">
      <c r="A26007" s="7" t="s">
        <v>36</v>
      </c>
      <c r="B26007" s="7" t="s">
        <v>840</v>
      </c>
      <c r="C26007" s="7" t="s">
        <v>1363</v>
      </c>
      <c r="D26007" s="7" t="n">
        <v>0</v>
      </c>
      <c r="E26007" s="7" t="n">
        <v>0</v>
      </c>
      <c r="F26007" s="7" t="n">
        <v>70</v>
      </c>
      <c r="G26007" s="7" t="n">
        <v>1277.47</v>
      </c>
    </row>
    <row r="26008" customFormat="false" ht="15" hidden="false" customHeight="false" outlineLevel="0" collapsed="false">
      <c r="A26008" s="7" t="s">
        <v>36</v>
      </c>
      <c r="B26008" s="7" t="s">
        <v>840</v>
      </c>
      <c r="C26008" s="7" t="s">
        <v>1363</v>
      </c>
      <c r="D26008" s="7" t="n">
        <v>20</v>
      </c>
      <c r="E26008" s="7" t="n">
        <v>410.46</v>
      </c>
      <c r="F26008" s="7" t="n">
        <v>0</v>
      </c>
      <c r="G26008" s="7" t="n">
        <v>0</v>
      </c>
    </row>
    <row r="26009" customFormat="false" ht="15" hidden="false" customHeight="false" outlineLevel="0" collapsed="false">
      <c r="A26009" s="7" t="s">
        <v>36</v>
      </c>
      <c r="B26009" s="7" t="s">
        <v>840</v>
      </c>
      <c r="C26009" s="7" t="s">
        <v>1363</v>
      </c>
      <c r="D26009" s="7" t="n">
        <v>50</v>
      </c>
      <c r="E26009" s="7" t="n">
        <v>939.33</v>
      </c>
      <c r="F26009" s="7" t="n">
        <v>0</v>
      </c>
      <c r="G26009" s="7" t="n">
        <v>0</v>
      </c>
    </row>
    <row r="26010" customFormat="false" ht="15" hidden="false" customHeight="false" outlineLevel="0" collapsed="false">
      <c r="A26010" s="7" t="s">
        <v>36</v>
      </c>
      <c r="B26010" s="7" t="s">
        <v>840</v>
      </c>
      <c r="C26010" s="7" t="s">
        <v>1363</v>
      </c>
      <c r="D26010" s="7" t="n">
        <v>0</v>
      </c>
      <c r="E26010" s="7" t="n">
        <v>0</v>
      </c>
      <c r="F26010" s="7" t="n">
        <v>100</v>
      </c>
      <c r="G26010" s="7" t="n">
        <v>1759.5</v>
      </c>
    </row>
    <row r="26011" customFormat="false" ht="15" hidden="false" customHeight="false" outlineLevel="0" collapsed="false">
      <c r="A26011" s="7" t="s">
        <v>36</v>
      </c>
      <c r="B26011" s="7" t="s">
        <v>840</v>
      </c>
      <c r="C26011" s="7" t="s">
        <v>1363</v>
      </c>
      <c r="D26011" s="7" t="n">
        <v>150</v>
      </c>
      <c r="E26011" s="7" t="n">
        <v>2957.93</v>
      </c>
      <c r="F26011" s="7" t="n">
        <v>0</v>
      </c>
      <c r="G26011" s="7" t="n">
        <v>0</v>
      </c>
    </row>
    <row r="26012" customFormat="false" ht="15" hidden="false" customHeight="false" outlineLevel="0" collapsed="false">
      <c r="A26012" s="7" t="s">
        <v>36</v>
      </c>
      <c r="B26012" s="7" t="s">
        <v>840</v>
      </c>
      <c r="C26012" s="7" t="s">
        <v>1363</v>
      </c>
      <c r="D26012" s="7" t="n">
        <v>100</v>
      </c>
      <c r="E26012" s="7" t="n">
        <v>1911.65</v>
      </c>
      <c r="F26012" s="7" t="n">
        <v>0</v>
      </c>
      <c r="G26012" s="7" t="n">
        <v>0</v>
      </c>
    </row>
    <row r="26013" customFormat="false" ht="15" hidden="false" customHeight="false" outlineLevel="0" collapsed="false">
      <c r="A26013" s="7" t="s">
        <v>36</v>
      </c>
      <c r="B26013" s="7" t="s">
        <v>840</v>
      </c>
      <c r="C26013" s="7" t="s">
        <v>1363</v>
      </c>
      <c r="D26013" s="7" t="n">
        <v>150</v>
      </c>
      <c r="E26013" s="7" t="n">
        <v>2812.58</v>
      </c>
      <c r="F26013" s="7" t="n">
        <v>0</v>
      </c>
      <c r="G26013" s="7" t="n">
        <v>0</v>
      </c>
    </row>
    <row r="26014" customFormat="false" ht="15" hidden="false" customHeight="false" outlineLevel="0" collapsed="false">
      <c r="A26014" s="7" t="s">
        <v>36</v>
      </c>
      <c r="B26014" s="7" t="s">
        <v>625</v>
      </c>
      <c r="C26014" s="7" t="s">
        <v>1363</v>
      </c>
      <c r="D26014" s="7" t="n">
        <v>0</v>
      </c>
      <c r="E26014" s="7" t="n">
        <v>0</v>
      </c>
      <c r="F26014" s="7" t="n">
        <v>60</v>
      </c>
      <c r="G26014" s="7" t="n">
        <v>1094.97</v>
      </c>
    </row>
    <row r="26015" customFormat="false" ht="15" hidden="false" customHeight="false" outlineLevel="0" collapsed="false">
      <c r="A26015" s="7" t="s">
        <v>36</v>
      </c>
      <c r="B26015" s="7" t="s">
        <v>625</v>
      </c>
      <c r="C26015" s="7" t="s">
        <v>1363</v>
      </c>
      <c r="D26015" s="7" t="n">
        <v>150</v>
      </c>
      <c r="E26015" s="7" t="n">
        <v>2957.93</v>
      </c>
      <c r="F26015" s="7" t="n">
        <v>0</v>
      </c>
      <c r="G26015" s="7" t="n">
        <v>0</v>
      </c>
    </row>
    <row r="26016" customFormat="false" ht="15" hidden="false" customHeight="false" outlineLevel="0" collapsed="false">
      <c r="A26016" s="7" t="s">
        <v>36</v>
      </c>
      <c r="B26016" s="7" t="s">
        <v>625</v>
      </c>
      <c r="C26016" s="7" t="s">
        <v>1363</v>
      </c>
      <c r="D26016" s="7" t="n">
        <v>100</v>
      </c>
      <c r="E26016" s="7" t="n">
        <v>1875.05</v>
      </c>
      <c r="F26016" s="7" t="n">
        <v>0</v>
      </c>
      <c r="G26016" s="7" t="n">
        <v>0</v>
      </c>
    </row>
    <row r="26017" customFormat="false" ht="15" hidden="false" customHeight="false" outlineLevel="0" collapsed="false">
      <c r="A26017" s="7" t="s">
        <v>36</v>
      </c>
      <c r="B26017" s="7" t="s">
        <v>625</v>
      </c>
      <c r="C26017" s="7" t="s">
        <v>1363</v>
      </c>
      <c r="D26017" s="7" t="n">
        <v>60</v>
      </c>
      <c r="E26017" s="7" t="n">
        <v>1127.19</v>
      </c>
      <c r="F26017" s="7" t="n">
        <v>0</v>
      </c>
      <c r="G26017" s="7" t="n">
        <v>0</v>
      </c>
    </row>
    <row r="26018" customFormat="false" ht="15" hidden="false" customHeight="false" outlineLevel="0" collapsed="false">
      <c r="A26018" s="7" t="s">
        <v>36</v>
      </c>
      <c r="B26018" s="7" t="s">
        <v>625</v>
      </c>
      <c r="C26018" s="7" t="s">
        <v>1363</v>
      </c>
      <c r="D26018" s="7" t="n">
        <v>0</v>
      </c>
      <c r="E26018" s="7" t="n">
        <v>0</v>
      </c>
      <c r="F26018" s="7" t="n">
        <v>150</v>
      </c>
      <c r="G26018" s="7" t="n">
        <v>2535.98</v>
      </c>
    </row>
    <row r="26019" customFormat="false" ht="15" hidden="false" customHeight="false" outlineLevel="0" collapsed="false">
      <c r="A26019" s="7" t="s">
        <v>36</v>
      </c>
      <c r="B26019" s="7" t="s">
        <v>625</v>
      </c>
      <c r="C26019" s="7" t="s">
        <v>1363</v>
      </c>
      <c r="D26019" s="7" t="n">
        <v>0</v>
      </c>
      <c r="E26019" s="7" t="n">
        <v>0</v>
      </c>
      <c r="F26019" s="7" t="n">
        <v>100</v>
      </c>
      <c r="G26019" s="7" t="n">
        <v>1759.5</v>
      </c>
    </row>
    <row r="26020" customFormat="false" ht="15" hidden="false" customHeight="false" outlineLevel="0" collapsed="false">
      <c r="A26020" s="7" t="s">
        <v>36</v>
      </c>
      <c r="B26020" s="7" t="s">
        <v>625</v>
      </c>
      <c r="C26020" s="7" t="s">
        <v>1363</v>
      </c>
      <c r="D26020" s="7" t="n">
        <v>100</v>
      </c>
      <c r="E26020" s="7" t="n">
        <v>1911.65</v>
      </c>
      <c r="F26020" s="7" t="n">
        <v>0</v>
      </c>
      <c r="G26020" s="7" t="n">
        <v>0</v>
      </c>
    </row>
    <row r="26021" customFormat="false" ht="15" hidden="false" customHeight="false" outlineLevel="0" collapsed="false">
      <c r="A26021" s="7" t="s">
        <v>36</v>
      </c>
      <c r="B26021" s="7" t="s">
        <v>831</v>
      </c>
      <c r="C26021" s="7" t="s">
        <v>1363</v>
      </c>
      <c r="D26021" s="7" t="n">
        <v>70</v>
      </c>
      <c r="E26021" s="7" t="n">
        <v>1436.61</v>
      </c>
      <c r="F26021" s="7" t="n">
        <v>0</v>
      </c>
      <c r="G26021" s="7" t="n">
        <v>0</v>
      </c>
    </row>
    <row r="26022" customFormat="false" ht="15" hidden="false" customHeight="false" outlineLevel="0" collapsed="false">
      <c r="A26022" s="7" t="s">
        <v>36</v>
      </c>
      <c r="B26022" s="7" t="s">
        <v>831</v>
      </c>
      <c r="C26022" s="7" t="s">
        <v>1363</v>
      </c>
      <c r="D26022" s="7" t="n">
        <v>100</v>
      </c>
      <c r="E26022" s="7" t="n">
        <v>1875.05</v>
      </c>
      <c r="F26022" s="7" t="n">
        <v>0</v>
      </c>
      <c r="G26022" s="7" t="n">
        <v>0</v>
      </c>
    </row>
    <row r="26023" customFormat="false" ht="15" hidden="false" customHeight="false" outlineLevel="0" collapsed="false">
      <c r="A26023" s="7" t="s">
        <v>36</v>
      </c>
      <c r="B26023" s="7" t="s">
        <v>831</v>
      </c>
      <c r="C26023" s="7" t="s">
        <v>1363</v>
      </c>
      <c r="D26023" s="7" t="n">
        <v>100</v>
      </c>
      <c r="E26023" s="7" t="n">
        <v>1971.95</v>
      </c>
      <c r="F26023" s="7" t="n">
        <v>0</v>
      </c>
      <c r="G26023" s="7" t="n">
        <v>0</v>
      </c>
    </row>
    <row r="26024" customFormat="false" ht="15" hidden="false" customHeight="false" outlineLevel="0" collapsed="false">
      <c r="A26024" s="7" t="s">
        <v>36</v>
      </c>
      <c r="B26024" s="7" t="s">
        <v>831</v>
      </c>
      <c r="C26024" s="7" t="s">
        <v>1363</v>
      </c>
      <c r="D26024" s="7" t="n">
        <v>40</v>
      </c>
      <c r="E26024" s="7" t="n">
        <v>764.66</v>
      </c>
      <c r="F26024" s="7" t="n">
        <v>0</v>
      </c>
      <c r="G26024" s="7" t="n">
        <v>0</v>
      </c>
    </row>
    <row r="26025" customFormat="false" ht="15" hidden="false" customHeight="false" outlineLevel="0" collapsed="false">
      <c r="A26025" s="7" t="s">
        <v>36</v>
      </c>
      <c r="B26025" s="7" t="s">
        <v>831</v>
      </c>
      <c r="C26025" s="7" t="s">
        <v>1363</v>
      </c>
      <c r="D26025" s="7" t="n">
        <v>90</v>
      </c>
      <c r="E26025" s="7" t="n">
        <v>1690.79</v>
      </c>
      <c r="F26025" s="7" t="n">
        <v>0</v>
      </c>
      <c r="G26025" s="7" t="n">
        <v>0</v>
      </c>
    </row>
    <row r="26026" customFormat="false" ht="15" hidden="false" customHeight="false" outlineLevel="0" collapsed="false">
      <c r="A26026" s="7" t="s">
        <v>36</v>
      </c>
      <c r="B26026" s="7" t="s">
        <v>831</v>
      </c>
      <c r="C26026" s="7" t="s">
        <v>1363</v>
      </c>
      <c r="D26026" s="7" t="n">
        <v>0</v>
      </c>
      <c r="E26026" s="7" t="n">
        <v>0</v>
      </c>
      <c r="F26026" s="7" t="n">
        <v>30</v>
      </c>
      <c r="G26026" s="7" t="n">
        <v>547.49</v>
      </c>
    </row>
    <row r="26027" customFormat="false" ht="15" hidden="false" customHeight="false" outlineLevel="0" collapsed="false">
      <c r="A26027" s="7" t="s">
        <v>36</v>
      </c>
      <c r="B26027" s="7" t="s">
        <v>831</v>
      </c>
      <c r="C26027" s="7" t="s">
        <v>1363</v>
      </c>
      <c r="D26027" s="7" t="n">
        <v>0</v>
      </c>
      <c r="E26027" s="7" t="n">
        <v>0</v>
      </c>
      <c r="F26027" s="7" t="n">
        <v>150</v>
      </c>
      <c r="G26027" s="7" t="n">
        <v>2535.98</v>
      </c>
    </row>
    <row r="26028" customFormat="false" ht="15" hidden="false" customHeight="false" outlineLevel="0" collapsed="false">
      <c r="A26028" s="7" t="s">
        <v>36</v>
      </c>
      <c r="B26028" s="7" t="s">
        <v>961</v>
      </c>
      <c r="C26028" s="7" t="s">
        <v>1363</v>
      </c>
      <c r="D26028" s="7" t="n">
        <v>0</v>
      </c>
      <c r="E26028" s="7" t="n">
        <v>0</v>
      </c>
      <c r="F26028" s="7" t="n">
        <v>90</v>
      </c>
      <c r="G26028" s="7" t="n">
        <v>1583.55</v>
      </c>
    </row>
    <row r="26029" customFormat="false" ht="15" hidden="false" customHeight="false" outlineLevel="0" collapsed="false">
      <c r="A26029" s="7" t="s">
        <v>36</v>
      </c>
      <c r="B26029" s="7" t="s">
        <v>590</v>
      </c>
      <c r="C26029" s="7" t="s">
        <v>1363</v>
      </c>
      <c r="D26029" s="7" t="n">
        <v>0</v>
      </c>
      <c r="E26029" s="7" t="n">
        <v>0</v>
      </c>
      <c r="F26029" s="7" t="n">
        <v>30</v>
      </c>
      <c r="G26029" s="7" t="n">
        <v>507.2</v>
      </c>
    </row>
    <row r="26030" customFormat="false" ht="15" hidden="false" customHeight="false" outlineLevel="0" collapsed="false">
      <c r="A26030" s="7" t="s">
        <v>36</v>
      </c>
      <c r="B26030" s="7" t="s">
        <v>590</v>
      </c>
      <c r="C26030" s="7" t="s">
        <v>1363</v>
      </c>
      <c r="D26030" s="7" t="n">
        <v>30</v>
      </c>
      <c r="E26030" s="7" t="n">
        <v>591.59</v>
      </c>
      <c r="F26030" s="7" t="n">
        <v>0</v>
      </c>
      <c r="G26030" s="7" t="n">
        <v>0</v>
      </c>
    </row>
    <row r="26031" customFormat="false" ht="15" hidden="false" customHeight="false" outlineLevel="0" collapsed="false">
      <c r="A26031" s="7" t="s">
        <v>36</v>
      </c>
      <c r="B26031" s="7" t="s">
        <v>590</v>
      </c>
      <c r="C26031" s="7" t="s">
        <v>1363</v>
      </c>
      <c r="D26031" s="7" t="n">
        <v>30</v>
      </c>
      <c r="E26031" s="7" t="n">
        <v>563.6</v>
      </c>
      <c r="F26031" s="7" t="n">
        <v>0</v>
      </c>
      <c r="G26031" s="7" t="n">
        <v>0</v>
      </c>
    </row>
    <row r="26032" customFormat="false" ht="15" hidden="false" customHeight="false" outlineLevel="0" collapsed="false">
      <c r="A26032" s="7" t="s">
        <v>36</v>
      </c>
      <c r="B26032" s="7" t="s">
        <v>590</v>
      </c>
      <c r="C26032" s="7" t="s">
        <v>1363</v>
      </c>
      <c r="D26032" s="7" t="n">
        <v>30</v>
      </c>
      <c r="E26032" s="7" t="n">
        <v>573.5</v>
      </c>
      <c r="F26032" s="7" t="n">
        <v>0</v>
      </c>
      <c r="G26032" s="7" t="n">
        <v>0</v>
      </c>
    </row>
    <row r="26033" customFormat="false" ht="15" hidden="false" customHeight="false" outlineLevel="0" collapsed="false">
      <c r="A26033" s="7" t="s">
        <v>36</v>
      </c>
      <c r="B26033" s="7" t="s">
        <v>590</v>
      </c>
      <c r="C26033" s="7" t="s">
        <v>1363</v>
      </c>
      <c r="D26033" s="7" t="n">
        <v>0</v>
      </c>
      <c r="E26033" s="7" t="n">
        <v>0</v>
      </c>
      <c r="F26033" s="7" t="n">
        <v>30</v>
      </c>
      <c r="G26033" s="7" t="n">
        <v>547.49</v>
      </c>
    </row>
    <row r="26034" customFormat="false" ht="15" hidden="false" customHeight="false" outlineLevel="0" collapsed="false">
      <c r="A26034" s="7" t="s">
        <v>36</v>
      </c>
      <c r="B26034" s="7" t="s">
        <v>590</v>
      </c>
      <c r="C26034" s="7" t="s">
        <v>1363</v>
      </c>
      <c r="D26034" s="7" t="n">
        <v>60</v>
      </c>
      <c r="E26034" s="7" t="n">
        <v>1231.38</v>
      </c>
      <c r="F26034" s="7" t="n">
        <v>0</v>
      </c>
      <c r="G26034" s="7" t="n">
        <v>0</v>
      </c>
    </row>
    <row r="26035" customFormat="false" ht="15" hidden="false" customHeight="false" outlineLevel="0" collapsed="false">
      <c r="A26035" s="7" t="s">
        <v>36</v>
      </c>
      <c r="B26035" s="7" t="s">
        <v>590</v>
      </c>
      <c r="C26035" s="7" t="s">
        <v>1363</v>
      </c>
      <c r="D26035" s="7" t="n">
        <v>60</v>
      </c>
      <c r="E26035" s="7" t="n">
        <v>1125.03</v>
      </c>
      <c r="F26035" s="7" t="n">
        <v>0</v>
      </c>
      <c r="G26035" s="7" t="n">
        <v>0</v>
      </c>
    </row>
    <row r="26036" customFormat="false" ht="15" hidden="false" customHeight="false" outlineLevel="0" collapsed="false">
      <c r="A26036" s="7" t="s">
        <v>36</v>
      </c>
      <c r="B26036" s="7" t="s">
        <v>170</v>
      </c>
      <c r="C26036" s="7" t="s">
        <v>1371</v>
      </c>
      <c r="D26036" s="7" t="n">
        <v>130</v>
      </c>
      <c r="E26036" s="7" t="n">
        <v>3094.87</v>
      </c>
      <c r="F26036" s="7" t="n">
        <v>0</v>
      </c>
      <c r="G26036" s="7" t="n">
        <v>0</v>
      </c>
    </row>
    <row r="26037" customFormat="false" ht="15" hidden="false" customHeight="false" outlineLevel="0" collapsed="false">
      <c r="A26037" s="7" t="s">
        <v>36</v>
      </c>
      <c r="B26037" s="7" t="s">
        <v>170</v>
      </c>
      <c r="C26037" s="7" t="s">
        <v>1371</v>
      </c>
      <c r="D26037" s="7" t="n">
        <v>0</v>
      </c>
      <c r="E26037" s="7" t="n">
        <v>0</v>
      </c>
      <c r="F26037" s="7" t="n">
        <v>170</v>
      </c>
      <c r="G26037" s="7" t="n">
        <v>3333.96</v>
      </c>
    </row>
    <row r="26038" customFormat="false" ht="15" hidden="false" customHeight="false" outlineLevel="0" collapsed="false">
      <c r="A26038" s="7" t="s">
        <v>36</v>
      </c>
      <c r="B26038" s="7" t="s">
        <v>170</v>
      </c>
      <c r="C26038" s="7" t="s">
        <v>1371</v>
      </c>
      <c r="D26038" s="7" t="n">
        <v>80</v>
      </c>
      <c r="E26038" s="7" t="n">
        <v>1829.97</v>
      </c>
      <c r="F26038" s="7" t="n">
        <v>0</v>
      </c>
      <c r="G26038" s="7" t="n">
        <v>0</v>
      </c>
    </row>
    <row r="26039" customFormat="false" ht="15" hidden="false" customHeight="false" outlineLevel="0" collapsed="false">
      <c r="A26039" s="7" t="s">
        <v>36</v>
      </c>
      <c r="B26039" s="7" t="s">
        <v>170</v>
      </c>
      <c r="C26039" s="7" t="s">
        <v>1371</v>
      </c>
      <c r="D26039" s="7" t="n">
        <v>80</v>
      </c>
      <c r="E26039" s="7" t="n">
        <v>1774.01</v>
      </c>
      <c r="F26039" s="7" t="n">
        <v>0</v>
      </c>
      <c r="G26039" s="7" t="n">
        <v>0</v>
      </c>
    </row>
    <row r="26040" customFormat="false" ht="15" hidden="false" customHeight="false" outlineLevel="0" collapsed="false">
      <c r="A26040" s="7" t="s">
        <v>36</v>
      </c>
      <c r="B26040" s="7" t="s">
        <v>170</v>
      </c>
      <c r="C26040" s="7" t="s">
        <v>1371</v>
      </c>
      <c r="D26040" s="7" t="n">
        <v>0</v>
      </c>
      <c r="E26040" s="7" t="n">
        <v>0</v>
      </c>
      <c r="F26040" s="7" t="n">
        <v>70</v>
      </c>
      <c r="G26040" s="7" t="n">
        <v>1481.86</v>
      </c>
    </row>
    <row r="26041" customFormat="false" ht="15" hidden="false" customHeight="false" outlineLevel="0" collapsed="false">
      <c r="A26041" s="7" t="s">
        <v>36</v>
      </c>
      <c r="B26041" s="7" t="s">
        <v>170</v>
      </c>
      <c r="C26041" s="7" t="s">
        <v>1371</v>
      </c>
      <c r="D26041" s="7" t="n">
        <v>110</v>
      </c>
      <c r="E26041" s="7" t="n">
        <v>2392.56</v>
      </c>
      <c r="F26041" s="7" t="n">
        <v>0</v>
      </c>
      <c r="G26041" s="7" t="n">
        <v>0</v>
      </c>
    </row>
    <row r="26042" customFormat="false" ht="15" hidden="false" customHeight="false" outlineLevel="0" collapsed="false">
      <c r="A26042" s="7" t="s">
        <v>36</v>
      </c>
      <c r="B26042" s="7" t="s">
        <v>170</v>
      </c>
      <c r="C26042" s="7" t="s">
        <v>1371</v>
      </c>
      <c r="D26042" s="7" t="n">
        <v>0</v>
      </c>
      <c r="E26042" s="7" t="n">
        <v>0</v>
      </c>
      <c r="F26042" s="7" t="n">
        <v>60</v>
      </c>
      <c r="G26042" s="7" t="n">
        <v>1224.61</v>
      </c>
    </row>
    <row r="26043" customFormat="false" ht="15" hidden="false" customHeight="false" outlineLevel="0" collapsed="false">
      <c r="A26043" s="7" t="s">
        <v>36</v>
      </c>
      <c r="B26043" s="7" t="s">
        <v>170</v>
      </c>
      <c r="C26043" s="7" t="s">
        <v>1371</v>
      </c>
      <c r="D26043" s="7" t="n">
        <v>70</v>
      </c>
      <c r="E26043" s="7" t="n">
        <v>1525.46</v>
      </c>
      <c r="F26043" s="7" t="n">
        <v>0</v>
      </c>
      <c r="G26043" s="7" t="n">
        <v>0</v>
      </c>
    </row>
    <row r="26044" customFormat="false" ht="15" hidden="false" customHeight="false" outlineLevel="0" collapsed="false">
      <c r="A26044" s="7" t="s">
        <v>36</v>
      </c>
      <c r="B26044" s="7" t="s">
        <v>1102</v>
      </c>
      <c r="C26044" s="7" t="s">
        <v>1566</v>
      </c>
      <c r="D26044" s="7" t="n">
        <v>1</v>
      </c>
      <c r="E26044" s="7" t="n">
        <v>0.04</v>
      </c>
      <c r="F26044" s="7" t="n">
        <v>0</v>
      </c>
      <c r="G26044" s="7" t="n">
        <v>0</v>
      </c>
    </row>
    <row r="26045" customFormat="false" ht="15" hidden="false" customHeight="false" outlineLevel="0" collapsed="false">
      <c r="A26045" s="7" t="s">
        <v>36</v>
      </c>
      <c r="B26045" s="7" t="s">
        <v>650</v>
      </c>
      <c r="C26045" s="7" t="s">
        <v>1495</v>
      </c>
      <c r="D26045" s="7" t="n">
        <v>1</v>
      </c>
      <c r="E26045" s="7" t="n">
        <v>0.04</v>
      </c>
      <c r="F26045" s="7" t="n">
        <v>0</v>
      </c>
      <c r="G26045" s="7" t="n">
        <v>0</v>
      </c>
    </row>
    <row r="26046" customFormat="false" ht="15" hidden="false" customHeight="false" outlineLevel="0" collapsed="false">
      <c r="A26046" s="7" t="s">
        <v>36</v>
      </c>
      <c r="B26046" s="7" t="s">
        <v>188</v>
      </c>
      <c r="C26046" s="7" t="s">
        <v>1379</v>
      </c>
      <c r="D26046" s="7" t="n">
        <v>120</v>
      </c>
      <c r="E26046" s="7" t="n">
        <v>3982.61</v>
      </c>
      <c r="F26046" s="7" t="n">
        <v>0</v>
      </c>
      <c r="G26046" s="7" t="n">
        <v>0</v>
      </c>
    </row>
    <row r="26047" customFormat="false" ht="15" hidden="false" customHeight="false" outlineLevel="0" collapsed="false">
      <c r="A26047" s="7" t="s">
        <v>36</v>
      </c>
      <c r="B26047" s="7" t="s">
        <v>188</v>
      </c>
      <c r="C26047" s="7" t="s">
        <v>1379</v>
      </c>
      <c r="D26047" s="7" t="n">
        <v>100</v>
      </c>
      <c r="E26047" s="7" t="n">
        <v>3490.35</v>
      </c>
      <c r="F26047" s="7" t="n">
        <v>0</v>
      </c>
      <c r="G26047" s="7" t="n">
        <v>0</v>
      </c>
    </row>
    <row r="26048" customFormat="false" ht="15" hidden="false" customHeight="false" outlineLevel="0" collapsed="false">
      <c r="A26048" s="7" t="s">
        <v>36</v>
      </c>
      <c r="B26048" s="7" t="s">
        <v>188</v>
      </c>
      <c r="C26048" s="7" t="s">
        <v>1379</v>
      </c>
      <c r="D26048" s="7" t="n">
        <v>100</v>
      </c>
      <c r="E26048" s="7" t="n">
        <v>3383.62</v>
      </c>
      <c r="F26048" s="7" t="n">
        <v>0</v>
      </c>
      <c r="G26048" s="7" t="n">
        <v>0</v>
      </c>
    </row>
    <row r="26049" customFormat="false" ht="15" hidden="false" customHeight="false" outlineLevel="0" collapsed="false">
      <c r="A26049" s="7" t="s">
        <v>36</v>
      </c>
      <c r="B26049" s="7" t="s">
        <v>188</v>
      </c>
      <c r="C26049" s="7" t="s">
        <v>1379</v>
      </c>
      <c r="D26049" s="7" t="n">
        <v>120</v>
      </c>
      <c r="E26049" s="7" t="n">
        <v>4359.09</v>
      </c>
      <c r="F26049" s="7" t="n">
        <v>0</v>
      </c>
      <c r="G26049" s="7" t="n">
        <v>0</v>
      </c>
    </row>
    <row r="26050" customFormat="false" ht="15" hidden="false" customHeight="false" outlineLevel="0" collapsed="false">
      <c r="A26050" s="7" t="s">
        <v>36</v>
      </c>
      <c r="B26050" s="7" t="s">
        <v>174</v>
      </c>
      <c r="C26050" s="7" t="s">
        <v>1379</v>
      </c>
      <c r="D26050" s="7" t="n">
        <v>150</v>
      </c>
      <c r="E26050" s="7" t="n">
        <v>4978.26</v>
      </c>
      <c r="F26050" s="7" t="n">
        <v>0</v>
      </c>
      <c r="G26050" s="7" t="n">
        <v>0</v>
      </c>
    </row>
    <row r="26051" customFormat="false" ht="15" hidden="false" customHeight="false" outlineLevel="0" collapsed="false">
      <c r="A26051" s="7" t="s">
        <v>36</v>
      </c>
      <c r="B26051" s="7" t="s">
        <v>174</v>
      </c>
      <c r="C26051" s="7" t="s">
        <v>1379</v>
      </c>
      <c r="D26051" s="7" t="n">
        <v>180</v>
      </c>
      <c r="E26051" s="7" t="n">
        <v>6282.63</v>
      </c>
      <c r="F26051" s="7" t="n">
        <v>0</v>
      </c>
      <c r="G26051" s="7" t="n">
        <v>0</v>
      </c>
    </row>
    <row r="26052" customFormat="false" ht="15" hidden="false" customHeight="false" outlineLevel="0" collapsed="false">
      <c r="A26052" s="7" t="s">
        <v>36</v>
      </c>
      <c r="B26052" s="7" t="s">
        <v>174</v>
      </c>
      <c r="C26052" s="7" t="s">
        <v>1379</v>
      </c>
      <c r="D26052" s="7" t="n">
        <v>100</v>
      </c>
      <c r="E26052" s="7" t="n">
        <v>3632.57</v>
      </c>
      <c r="F26052" s="7" t="n">
        <v>0</v>
      </c>
      <c r="G26052" s="7" t="n">
        <v>0</v>
      </c>
    </row>
    <row r="26053" customFormat="false" ht="15" hidden="false" customHeight="false" outlineLevel="0" collapsed="false">
      <c r="A26053" s="7" t="s">
        <v>36</v>
      </c>
      <c r="B26053" s="7" t="s">
        <v>174</v>
      </c>
      <c r="C26053" s="7" t="s">
        <v>1379</v>
      </c>
      <c r="D26053" s="7" t="n">
        <v>80</v>
      </c>
      <c r="E26053" s="7" t="n">
        <v>2706.9</v>
      </c>
      <c r="F26053" s="7" t="n">
        <v>0</v>
      </c>
      <c r="G26053" s="7" t="n">
        <v>0</v>
      </c>
    </row>
    <row r="26054" customFormat="false" ht="15" hidden="false" customHeight="false" outlineLevel="0" collapsed="false">
      <c r="A26054" s="7" t="s">
        <v>36</v>
      </c>
      <c r="B26054" s="7" t="s">
        <v>145</v>
      </c>
      <c r="C26054" s="7" t="s">
        <v>1379</v>
      </c>
      <c r="D26054" s="7" t="n">
        <v>100</v>
      </c>
      <c r="E26054" s="7" t="n">
        <v>3383.62</v>
      </c>
      <c r="F26054" s="7" t="n">
        <v>0</v>
      </c>
      <c r="G26054" s="7" t="n">
        <v>0</v>
      </c>
    </row>
    <row r="26055" customFormat="false" ht="15" hidden="false" customHeight="false" outlineLevel="0" collapsed="false">
      <c r="A26055" s="7" t="s">
        <v>36</v>
      </c>
      <c r="B26055" s="7" t="s">
        <v>145</v>
      </c>
      <c r="C26055" s="7" t="s">
        <v>1379</v>
      </c>
      <c r="D26055" s="7" t="n">
        <v>130</v>
      </c>
      <c r="E26055" s="7" t="n">
        <v>4537.46</v>
      </c>
      <c r="F26055" s="7" t="n">
        <v>0</v>
      </c>
      <c r="G26055" s="7" t="n">
        <v>0</v>
      </c>
    </row>
    <row r="26056" customFormat="false" ht="15" hidden="false" customHeight="false" outlineLevel="0" collapsed="false">
      <c r="A26056" s="7" t="s">
        <v>36</v>
      </c>
      <c r="B26056" s="7" t="s">
        <v>145</v>
      </c>
      <c r="C26056" s="7" t="s">
        <v>1379</v>
      </c>
      <c r="D26056" s="7" t="n">
        <v>120</v>
      </c>
      <c r="E26056" s="7" t="n">
        <v>3982.61</v>
      </c>
      <c r="F26056" s="7" t="n">
        <v>0</v>
      </c>
      <c r="G26056" s="7" t="n">
        <v>0</v>
      </c>
    </row>
    <row r="26057" customFormat="false" ht="15" hidden="false" customHeight="false" outlineLevel="0" collapsed="false">
      <c r="A26057" s="7" t="s">
        <v>36</v>
      </c>
      <c r="B26057" s="7" t="s">
        <v>145</v>
      </c>
      <c r="C26057" s="7" t="s">
        <v>1379</v>
      </c>
      <c r="D26057" s="7" t="n">
        <v>80</v>
      </c>
      <c r="E26057" s="7" t="n">
        <v>2906.06</v>
      </c>
      <c r="F26057" s="7" t="n">
        <v>0</v>
      </c>
      <c r="G26057" s="7" t="n">
        <v>0</v>
      </c>
    </row>
    <row r="26058" customFormat="false" ht="15" hidden="false" customHeight="false" outlineLevel="0" collapsed="false">
      <c r="A26058" s="7" t="s">
        <v>36</v>
      </c>
      <c r="B26058" s="7" t="s">
        <v>658</v>
      </c>
      <c r="C26058" s="7" t="s">
        <v>1496</v>
      </c>
      <c r="D26058" s="7" t="n">
        <v>100</v>
      </c>
      <c r="E26058" s="7" t="n">
        <v>3325.21</v>
      </c>
      <c r="F26058" s="7" t="n">
        <v>0</v>
      </c>
      <c r="G26058" s="7" t="n">
        <v>0</v>
      </c>
    </row>
    <row r="26059" customFormat="false" ht="15" hidden="false" customHeight="false" outlineLevel="0" collapsed="false">
      <c r="A26059" s="7" t="s">
        <v>36</v>
      </c>
      <c r="B26059" s="7" t="s">
        <v>658</v>
      </c>
      <c r="C26059" s="7" t="s">
        <v>1496</v>
      </c>
      <c r="D26059" s="7" t="n">
        <v>0</v>
      </c>
      <c r="E26059" s="7" t="n">
        <v>0</v>
      </c>
      <c r="F26059" s="7" t="n">
        <v>300</v>
      </c>
      <c r="G26059" s="7" t="n">
        <v>9690.48</v>
      </c>
    </row>
    <row r="26060" customFormat="false" ht="15" hidden="false" customHeight="false" outlineLevel="0" collapsed="false">
      <c r="A26060" s="7" t="s">
        <v>36</v>
      </c>
      <c r="B26060" s="7" t="s">
        <v>658</v>
      </c>
      <c r="C26060" s="7" t="s">
        <v>1496</v>
      </c>
      <c r="D26060" s="7" t="n">
        <v>0</v>
      </c>
      <c r="E26060" s="7" t="n">
        <v>0</v>
      </c>
      <c r="F26060" s="7" t="n">
        <v>150</v>
      </c>
      <c r="G26060" s="7" t="n">
        <v>4671.47</v>
      </c>
    </row>
    <row r="26061" customFormat="false" ht="15" hidden="false" customHeight="false" outlineLevel="0" collapsed="false">
      <c r="A26061" s="7" t="s">
        <v>36</v>
      </c>
      <c r="B26061" s="7" t="s">
        <v>653</v>
      </c>
      <c r="C26061" s="7" t="s">
        <v>1496</v>
      </c>
      <c r="D26061" s="7" t="n">
        <v>0</v>
      </c>
      <c r="E26061" s="7" t="n">
        <v>0</v>
      </c>
      <c r="F26061" s="7" t="n">
        <v>50</v>
      </c>
      <c r="G26061" s="7" t="n">
        <v>0.04</v>
      </c>
    </row>
    <row r="26062" customFormat="false" ht="15" hidden="false" customHeight="false" outlineLevel="0" collapsed="false">
      <c r="A26062" s="7" t="s">
        <v>36</v>
      </c>
      <c r="B26062" s="7" t="s">
        <v>653</v>
      </c>
      <c r="C26062" s="7" t="s">
        <v>1496</v>
      </c>
      <c r="D26062" s="7" t="n">
        <v>150</v>
      </c>
      <c r="E26062" s="7" t="n">
        <v>4987.82</v>
      </c>
      <c r="F26062" s="7" t="n">
        <v>0</v>
      </c>
      <c r="G26062" s="7" t="n">
        <v>0</v>
      </c>
    </row>
    <row r="26063" customFormat="false" ht="15" hidden="false" customHeight="false" outlineLevel="0" collapsed="false">
      <c r="A26063" s="7" t="s">
        <v>36</v>
      </c>
      <c r="B26063" s="7" t="s">
        <v>653</v>
      </c>
      <c r="C26063" s="7" t="s">
        <v>1496</v>
      </c>
      <c r="D26063" s="7" t="n">
        <v>0</v>
      </c>
      <c r="E26063" s="7" t="n">
        <v>0</v>
      </c>
      <c r="F26063" s="7" t="n">
        <v>350</v>
      </c>
      <c r="G26063" s="7" t="n">
        <v>11305.57</v>
      </c>
    </row>
    <row r="26064" customFormat="false" ht="15" hidden="false" customHeight="false" outlineLevel="0" collapsed="false">
      <c r="A26064" s="7" t="s">
        <v>36</v>
      </c>
      <c r="B26064" s="7" t="s">
        <v>653</v>
      </c>
      <c r="C26064" s="7" t="s">
        <v>1496</v>
      </c>
      <c r="D26064" s="7" t="n">
        <v>0</v>
      </c>
      <c r="E26064" s="7" t="n">
        <v>0</v>
      </c>
      <c r="F26064" s="7" t="n">
        <v>120</v>
      </c>
      <c r="G26064" s="7" t="n">
        <v>3737.18</v>
      </c>
    </row>
    <row r="26065" customFormat="false" ht="15" hidden="false" customHeight="false" outlineLevel="0" collapsed="false">
      <c r="A26065" s="7" t="s">
        <v>36</v>
      </c>
      <c r="B26065" s="7" t="s">
        <v>653</v>
      </c>
      <c r="C26065" s="7" t="s">
        <v>1496</v>
      </c>
      <c r="D26065" s="7" t="n">
        <v>1</v>
      </c>
      <c r="E26065" s="7" t="n">
        <v>0.04</v>
      </c>
      <c r="F26065" s="7" t="n">
        <v>0</v>
      </c>
      <c r="G26065" s="7" t="n">
        <v>0</v>
      </c>
    </row>
    <row r="26066" customFormat="false" ht="15" hidden="false" customHeight="false" outlineLevel="0" collapsed="false">
      <c r="A26066" s="7" t="s">
        <v>36</v>
      </c>
      <c r="B26066" s="7" t="s">
        <v>657</v>
      </c>
      <c r="C26066" s="7" t="s">
        <v>1496</v>
      </c>
      <c r="D26066" s="7" t="n">
        <v>0</v>
      </c>
      <c r="E26066" s="7" t="n">
        <v>0</v>
      </c>
      <c r="F26066" s="7" t="n">
        <v>350</v>
      </c>
      <c r="G26066" s="7" t="n">
        <v>11305.57</v>
      </c>
    </row>
    <row r="26067" customFormat="false" ht="15" hidden="false" customHeight="false" outlineLevel="0" collapsed="false">
      <c r="A26067" s="7" t="s">
        <v>36</v>
      </c>
      <c r="B26067" s="7" t="s">
        <v>657</v>
      </c>
      <c r="C26067" s="7" t="s">
        <v>1496</v>
      </c>
      <c r="D26067" s="7" t="n">
        <v>100</v>
      </c>
      <c r="E26067" s="7" t="n">
        <v>3325.21</v>
      </c>
      <c r="F26067" s="7" t="n">
        <v>0</v>
      </c>
      <c r="G26067" s="7" t="n">
        <v>0</v>
      </c>
    </row>
    <row r="26068" customFormat="false" ht="15" hidden="false" customHeight="false" outlineLevel="0" collapsed="false">
      <c r="A26068" s="7" t="s">
        <v>36</v>
      </c>
      <c r="B26068" s="7" t="s">
        <v>657</v>
      </c>
      <c r="C26068" s="7" t="s">
        <v>1496</v>
      </c>
      <c r="D26068" s="7" t="n">
        <v>0</v>
      </c>
      <c r="E26068" s="7" t="n">
        <v>0</v>
      </c>
      <c r="F26068" s="7" t="n">
        <v>50</v>
      </c>
      <c r="G26068" s="7" t="n">
        <v>0.04</v>
      </c>
    </row>
    <row r="26069" customFormat="false" ht="15" hidden="false" customHeight="false" outlineLevel="0" collapsed="false">
      <c r="A26069" s="7" t="s">
        <v>36</v>
      </c>
      <c r="B26069" s="7" t="s">
        <v>657</v>
      </c>
      <c r="C26069" s="7" t="s">
        <v>1496</v>
      </c>
      <c r="D26069" s="7" t="n">
        <v>0</v>
      </c>
      <c r="E26069" s="7" t="n">
        <v>0</v>
      </c>
      <c r="F26069" s="7" t="n">
        <v>200</v>
      </c>
      <c r="G26069" s="7" t="n">
        <v>6228.63</v>
      </c>
    </row>
    <row r="26070" customFormat="false" ht="15" hidden="false" customHeight="false" outlineLevel="0" collapsed="false">
      <c r="A26070" s="7" t="s">
        <v>36</v>
      </c>
      <c r="B26070" s="7" t="s">
        <v>284</v>
      </c>
      <c r="C26070" s="7" t="s">
        <v>1381</v>
      </c>
      <c r="D26070" s="7" t="n">
        <v>12</v>
      </c>
      <c r="E26070" s="7" t="n">
        <v>786.78</v>
      </c>
      <c r="F26070" s="7" t="n">
        <v>0</v>
      </c>
      <c r="G26070" s="7" t="n">
        <v>0</v>
      </c>
    </row>
    <row r="26071" customFormat="false" ht="15" hidden="false" customHeight="false" outlineLevel="0" collapsed="false">
      <c r="A26071" s="7" t="s">
        <v>36</v>
      </c>
      <c r="B26071" s="7" t="s">
        <v>284</v>
      </c>
      <c r="C26071" s="7" t="s">
        <v>1381</v>
      </c>
      <c r="D26071" s="7" t="n">
        <v>20</v>
      </c>
      <c r="E26071" s="7" t="n">
        <v>1308.78</v>
      </c>
      <c r="F26071" s="7" t="n">
        <v>0</v>
      </c>
      <c r="G26071" s="7" t="n">
        <v>0</v>
      </c>
    </row>
    <row r="26072" customFormat="false" ht="15" hidden="false" customHeight="false" outlineLevel="0" collapsed="false">
      <c r="A26072" s="7" t="s">
        <v>36</v>
      </c>
      <c r="B26072" s="7" t="s">
        <v>284</v>
      </c>
      <c r="C26072" s="7" t="s">
        <v>1381</v>
      </c>
      <c r="D26072" s="7" t="n">
        <v>0</v>
      </c>
      <c r="E26072" s="7" t="n">
        <v>0</v>
      </c>
      <c r="F26072" s="7" t="n">
        <v>20</v>
      </c>
      <c r="G26072" s="7" t="n">
        <v>1180.07</v>
      </c>
    </row>
    <row r="26073" customFormat="false" ht="15" hidden="false" customHeight="false" outlineLevel="0" collapsed="false">
      <c r="A26073" s="7" t="s">
        <v>36</v>
      </c>
      <c r="B26073" s="7" t="s">
        <v>284</v>
      </c>
      <c r="C26073" s="7" t="s">
        <v>1381</v>
      </c>
      <c r="D26073" s="7" t="n">
        <v>0</v>
      </c>
      <c r="E26073" s="7" t="n">
        <v>0</v>
      </c>
      <c r="F26073" s="7" t="n">
        <v>10</v>
      </c>
      <c r="G26073" s="7" t="n">
        <v>636.91</v>
      </c>
    </row>
    <row r="26074" customFormat="false" ht="15" hidden="false" customHeight="false" outlineLevel="0" collapsed="false">
      <c r="A26074" s="7" t="s">
        <v>36</v>
      </c>
      <c r="B26074" s="7" t="s">
        <v>284</v>
      </c>
      <c r="C26074" s="7" t="s">
        <v>1381</v>
      </c>
      <c r="D26074" s="7" t="n">
        <v>0</v>
      </c>
      <c r="E26074" s="7" t="n">
        <v>0</v>
      </c>
      <c r="F26074" s="7" t="n">
        <v>20</v>
      </c>
      <c r="G26074" s="7" t="n">
        <v>1228.13</v>
      </c>
    </row>
    <row r="26075" customFormat="false" ht="15" hidden="false" customHeight="false" outlineLevel="0" collapsed="false">
      <c r="A26075" s="7" t="s">
        <v>36</v>
      </c>
      <c r="B26075" s="7" t="s">
        <v>284</v>
      </c>
      <c r="C26075" s="7" t="s">
        <v>1381</v>
      </c>
      <c r="D26075" s="7" t="n">
        <v>20</v>
      </c>
      <c r="E26075" s="7" t="n">
        <v>1376.42</v>
      </c>
      <c r="F26075" s="7" t="n">
        <v>0</v>
      </c>
      <c r="G26075" s="7" t="n">
        <v>0</v>
      </c>
    </row>
    <row r="26076" customFormat="false" ht="15" hidden="false" customHeight="false" outlineLevel="0" collapsed="false">
      <c r="A26076" s="7" t="s">
        <v>36</v>
      </c>
      <c r="B26076" s="7" t="s">
        <v>284</v>
      </c>
      <c r="C26076" s="7" t="s">
        <v>1381</v>
      </c>
      <c r="D26076" s="7" t="n">
        <v>40</v>
      </c>
      <c r="E26076" s="7" t="n">
        <v>2865.01</v>
      </c>
      <c r="F26076" s="7" t="n">
        <v>0</v>
      </c>
      <c r="G26076" s="7" t="n">
        <v>0</v>
      </c>
    </row>
    <row r="26077" customFormat="false" ht="15" hidden="false" customHeight="false" outlineLevel="0" collapsed="false">
      <c r="A26077" s="7" t="s">
        <v>36</v>
      </c>
      <c r="B26077" s="7" t="s">
        <v>148</v>
      </c>
      <c r="C26077" s="7" t="s">
        <v>1387</v>
      </c>
      <c r="D26077" s="7" t="n">
        <v>40</v>
      </c>
      <c r="E26077" s="7" t="n">
        <v>582.85</v>
      </c>
      <c r="F26077" s="7" t="n">
        <v>0</v>
      </c>
      <c r="G26077" s="7" t="n">
        <v>0</v>
      </c>
    </row>
    <row r="26078" customFormat="false" ht="15" hidden="false" customHeight="false" outlineLevel="0" collapsed="false">
      <c r="A26078" s="7" t="s">
        <v>36</v>
      </c>
      <c r="B26078" s="7" t="s">
        <v>148</v>
      </c>
      <c r="C26078" s="7" t="s">
        <v>1387</v>
      </c>
      <c r="D26078" s="7" t="n">
        <v>0</v>
      </c>
      <c r="E26078" s="7" t="n">
        <v>0</v>
      </c>
      <c r="F26078" s="7" t="n">
        <v>60</v>
      </c>
      <c r="G26078" s="7" t="n">
        <v>720.22</v>
      </c>
    </row>
    <row r="26079" customFormat="false" ht="15" hidden="false" customHeight="false" outlineLevel="0" collapsed="false">
      <c r="A26079" s="7" t="s">
        <v>36</v>
      </c>
      <c r="B26079" s="7" t="s">
        <v>148</v>
      </c>
      <c r="C26079" s="7" t="s">
        <v>1387</v>
      </c>
      <c r="D26079" s="7" t="n">
        <v>40</v>
      </c>
      <c r="E26079" s="7" t="n">
        <v>542.91</v>
      </c>
      <c r="F26079" s="7" t="n">
        <v>0</v>
      </c>
      <c r="G26079" s="7" t="n">
        <v>0</v>
      </c>
    </row>
    <row r="26080" customFormat="false" ht="15" hidden="false" customHeight="false" outlineLevel="0" collapsed="false">
      <c r="A26080" s="7" t="s">
        <v>36</v>
      </c>
      <c r="B26080" s="7" t="s">
        <v>148</v>
      </c>
      <c r="C26080" s="7" t="s">
        <v>1387</v>
      </c>
      <c r="D26080" s="7" t="n">
        <v>50</v>
      </c>
      <c r="E26080" s="7" t="n">
        <v>700.04</v>
      </c>
      <c r="F26080" s="7" t="n">
        <v>0</v>
      </c>
      <c r="G26080" s="7" t="n">
        <v>0</v>
      </c>
    </row>
    <row r="26081" customFormat="false" ht="15" hidden="false" customHeight="false" outlineLevel="0" collapsed="false">
      <c r="A26081" s="7" t="s">
        <v>36</v>
      </c>
      <c r="B26081" s="7" t="s">
        <v>148</v>
      </c>
      <c r="C26081" s="7" t="s">
        <v>1387</v>
      </c>
      <c r="D26081" s="7" t="n">
        <v>60</v>
      </c>
      <c r="E26081" s="7" t="n">
        <v>798.77</v>
      </c>
      <c r="F26081" s="7" t="n">
        <v>0</v>
      </c>
      <c r="G26081" s="7" t="n">
        <v>0</v>
      </c>
    </row>
    <row r="26082" customFormat="false" ht="15" hidden="false" customHeight="false" outlineLevel="0" collapsed="false">
      <c r="A26082" s="7" t="s">
        <v>36</v>
      </c>
      <c r="B26082" s="7" t="s">
        <v>148</v>
      </c>
      <c r="C26082" s="7" t="s">
        <v>1387</v>
      </c>
      <c r="D26082" s="7" t="n">
        <v>0</v>
      </c>
      <c r="E26082" s="7" t="n">
        <v>0</v>
      </c>
      <c r="F26082" s="7" t="n">
        <v>20</v>
      </c>
      <c r="G26082" s="7" t="n">
        <v>259.14</v>
      </c>
    </row>
    <row r="26083" customFormat="false" ht="15" hidden="false" customHeight="false" outlineLevel="0" collapsed="false">
      <c r="A26083" s="7" t="s">
        <v>36</v>
      </c>
      <c r="B26083" s="7" t="s">
        <v>148</v>
      </c>
      <c r="C26083" s="7" t="s">
        <v>1387</v>
      </c>
      <c r="D26083" s="7" t="n">
        <v>0</v>
      </c>
      <c r="E26083" s="7" t="n">
        <v>0</v>
      </c>
      <c r="F26083" s="7" t="n">
        <v>40</v>
      </c>
      <c r="G26083" s="7" t="n">
        <v>499.7</v>
      </c>
    </row>
    <row r="26084" customFormat="false" ht="15" hidden="false" customHeight="false" outlineLevel="0" collapsed="false">
      <c r="A26084" s="7" t="s">
        <v>36</v>
      </c>
      <c r="B26084" s="7" t="s">
        <v>148</v>
      </c>
      <c r="C26084" s="7" t="s">
        <v>1387</v>
      </c>
      <c r="D26084" s="7" t="n">
        <v>20</v>
      </c>
      <c r="E26084" s="7" t="n">
        <v>266.77</v>
      </c>
      <c r="F26084" s="7" t="n">
        <v>0</v>
      </c>
      <c r="G26084" s="7" t="n">
        <v>0</v>
      </c>
    </row>
    <row r="26085" customFormat="false" ht="15" hidden="false" customHeight="false" outlineLevel="0" collapsed="false">
      <c r="A26085" s="7" t="s">
        <v>36</v>
      </c>
      <c r="B26085" s="7" t="s">
        <v>139</v>
      </c>
      <c r="C26085" s="7" t="s">
        <v>1387</v>
      </c>
      <c r="D26085" s="7" t="n">
        <v>0</v>
      </c>
      <c r="E26085" s="7" t="n">
        <v>0</v>
      </c>
      <c r="F26085" s="7" t="n">
        <v>60</v>
      </c>
      <c r="G26085" s="7" t="n">
        <v>720.22</v>
      </c>
    </row>
    <row r="26086" customFormat="false" ht="15" hidden="false" customHeight="false" outlineLevel="0" collapsed="false">
      <c r="A26086" s="7" t="s">
        <v>36</v>
      </c>
      <c r="B26086" s="7" t="s">
        <v>139</v>
      </c>
      <c r="C26086" s="7" t="s">
        <v>1387</v>
      </c>
      <c r="D26086" s="7" t="n">
        <v>0</v>
      </c>
      <c r="E26086" s="7" t="n">
        <v>0</v>
      </c>
      <c r="F26086" s="7" t="n">
        <v>70</v>
      </c>
      <c r="G26086" s="7" t="n">
        <v>874.47</v>
      </c>
    </row>
    <row r="26087" customFormat="false" ht="15" hidden="false" customHeight="false" outlineLevel="0" collapsed="false">
      <c r="A26087" s="7" t="s">
        <v>36</v>
      </c>
      <c r="B26087" s="7" t="s">
        <v>139</v>
      </c>
      <c r="C26087" s="7" t="s">
        <v>1387</v>
      </c>
      <c r="D26087" s="7" t="n">
        <v>50</v>
      </c>
      <c r="E26087" s="7" t="n">
        <v>665.64</v>
      </c>
      <c r="F26087" s="7" t="n">
        <v>0</v>
      </c>
      <c r="G26087" s="7" t="n">
        <v>0</v>
      </c>
    </row>
    <row r="26088" customFormat="false" ht="15" hidden="false" customHeight="false" outlineLevel="0" collapsed="false">
      <c r="A26088" s="7" t="s">
        <v>36</v>
      </c>
      <c r="B26088" s="7" t="s">
        <v>139</v>
      </c>
      <c r="C26088" s="7" t="s">
        <v>1387</v>
      </c>
      <c r="D26088" s="7" t="n">
        <v>0</v>
      </c>
      <c r="E26088" s="7" t="n">
        <v>0</v>
      </c>
      <c r="F26088" s="7" t="n">
        <v>40</v>
      </c>
      <c r="G26088" s="7" t="n">
        <v>518.29</v>
      </c>
    </row>
    <row r="26089" customFormat="false" ht="15" hidden="false" customHeight="false" outlineLevel="0" collapsed="false">
      <c r="A26089" s="7" t="s">
        <v>36</v>
      </c>
      <c r="B26089" s="7" t="s">
        <v>139</v>
      </c>
      <c r="C26089" s="7" t="s">
        <v>1387</v>
      </c>
      <c r="D26089" s="7" t="n">
        <v>50</v>
      </c>
      <c r="E26089" s="7" t="n">
        <v>678.64</v>
      </c>
      <c r="F26089" s="7" t="n">
        <v>0</v>
      </c>
      <c r="G26089" s="7" t="n">
        <v>0</v>
      </c>
    </row>
    <row r="26090" customFormat="false" ht="15" hidden="false" customHeight="false" outlineLevel="0" collapsed="false">
      <c r="A26090" s="7" t="s">
        <v>36</v>
      </c>
      <c r="B26090" s="7" t="s">
        <v>139</v>
      </c>
      <c r="C26090" s="7" t="s">
        <v>1387</v>
      </c>
      <c r="D26090" s="7" t="n">
        <v>20</v>
      </c>
      <c r="E26090" s="7" t="n">
        <v>280.02</v>
      </c>
      <c r="F26090" s="7" t="n">
        <v>0</v>
      </c>
      <c r="G26090" s="7" t="n">
        <v>0</v>
      </c>
    </row>
    <row r="26091" customFormat="false" ht="15" hidden="false" customHeight="false" outlineLevel="0" collapsed="false">
      <c r="A26091" s="7" t="s">
        <v>36</v>
      </c>
      <c r="B26091" s="7" t="s">
        <v>139</v>
      </c>
      <c r="C26091" s="7" t="s">
        <v>1387</v>
      </c>
      <c r="D26091" s="7" t="n">
        <v>80</v>
      </c>
      <c r="E26091" s="7" t="n">
        <v>1165.71</v>
      </c>
      <c r="F26091" s="7" t="n">
        <v>0</v>
      </c>
      <c r="G26091" s="7" t="n">
        <v>0</v>
      </c>
    </row>
    <row r="26092" customFormat="false" ht="15" hidden="false" customHeight="false" outlineLevel="0" collapsed="false">
      <c r="A26092" s="7" t="s">
        <v>36</v>
      </c>
      <c r="B26092" s="7" t="s">
        <v>139</v>
      </c>
      <c r="C26092" s="7" t="s">
        <v>1387</v>
      </c>
      <c r="D26092" s="7" t="n">
        <v>30</v>
      </c>
      <c r="E26092" s="7" t="n">
        <v>400.15</v>
      </c>
      <c r="F26092" s="7" t="n">
        <v>0</v>
      </c>
      <c r="G26092" s="7" t="n">
        <v>0</v>
      </c>
    </row>
    <row r="26093" customFormat="false" ht="15" hidden="false" customHeight="false" outlineLevel="0" collapsed="false">
      <c r="A26093" s="7" t="s">
        <v>36</v>
      </c>
      <c r="B26093" s="7" t="s">
        <v>189</v>
      </c>
      <c r="C26093" s="7" t="s">
        <v>1387</v>
      </c>
      <c r="D26093" s="7" t="n">
        <v>0</v>
      </c>
      <c r="E26093" s="7" t="n">
        <v>0</v>
      </c>
      <c r="F26093" s="7" t="n">
        <v>20</v>
      </c>
      <c r="G26093" s="7" t="n">
        <v>249.85</v>
      </c>
    </row>
    <row r="26094" customFormat="false" ht="15" hidden="false" customHeight="false" outlineLevel="0" collapsed="false">
      <c r="A26094" s="7" t="s">
        <v>36</v>
      </c>
      <c r="B26094" s="7" t="s">
        <v>189</v>
      </c>
      <c r="C26094" s="7" t="s">
        <v>1387</v>
      </c>
      <c r="D26094" s="7" t="n">
        <v>0</v>
      </c>
      <c r="E26094" s="7" t="n">
        <v>0</v>
      </c>
      <c r="F26094" s="7" t="n">
        <v>10</v>
      </c>
      <c r="G26094" s="7" t="n">
        <v>129.57</v>
      </c>
    </row>
    <row r="26095" customFormat="false" ht="15" hidden="false" customHeight="false" outlineLevel="0" collapsed="false">
      <c r="A26095" s="7" t="s">
        <v>36</v>
      </c>
      <c r="B26095" s="7" t="s">
        <v>189</v>
      </c>
      <c r="C26095" s="7" t="s">
        <v>1387</v>
      </c>
      <c r="D26095" s="7" t="n">
        <v>0</v>
      </c>
      <c r="E26095" s="7" t="n">
        <v>0</v>
      </c>
      <c r="F26095" s="7" t="n">
        <v>20</v>
      </c>
      <c r="G26095" s="7" t="n">
        <v>240.07</v>
      </c>
    </row>
    <row r="26096" customFormat="false" ht="15" hidden="false" customHeight="false" outlineLevel="0" collapsed="false">
      <c r="A26096" s="7" t="s">
        <v>36</v>
      </c>
      <c r="B26096" s="7" t="s">
        <v>189</v>
      </c>
      <c r="C26096" s="7" t="s">
        <v>1387</v>
      </c>
      <c r="D26096" s="7" t="n">
        <v>30</v>
      </c>
      <c r="E26096" s="7" t="n">
        <v>399.39</v>
      </c>
      <c r="F26096" s="7" t="n">
        <v>0</v>
      </c>
      <c r="G26096" s="7" t="n">
        <v>0</v>
      </c>
    </row>
    <row r="26097" customFormat="false" ht="15" hidden="false" customHeight="false" outlineLevel="0" collapsed="false">
      <c r="A26097" s="7" t="s">
        <v>36</v>
      </c>
      <c r="B26097" s="7" t="s">
        <v>189</v>
      </c>
      <c r="C26097" s="7" t="s">
        <v>1387</v>
      </c>
      <c r="D26097" s="7" t="n">
        <v>20</v>
      </c>
      <c r="E26097" s="7" t="n">
        <v>271.45</v>
      </c>
      <c r="F26097" s="7" t="n">
        <v>0</v>
      </c>
      <c r="G26097" s="7" t="n">
        <v>0</v>
      </c>
    </row>
    <row r="26098" customFormat="false" ht="15" hidden="false" customHeight="false" outlineLevel="0" collapsed="false">
      <c r="A26098" s="7" t="s">
        <v>36</v>
      </c>
      <c r="B26098" s="7" t="s">
        <v>189</v>
      </c>
      <c r="C26098" s="7" t="s">
        <v>1387</v>
      </c>
      <c r="D26098" s="7" t="n">
        <v>70</v>
      </c>
      <c r="E26098" s="7" t="n">
        <v>1020</v>
      </c>
      <c r="F26098" s="7" t="n">
        <v>0</v>
      </c>
      <c r="G26098" s="7" t="n">
        <v>0</v>
      </c>
    </row>
    <row r="26099" customFormat="false" ht="15" hidden="false" customHeight="false" outlineLevel="0" collapsed="false">
      <c r="A26099" s="7" t="s">
        <v>36</v>
      </c>
      <c r="B26099" s="7" t="s">
        <v>181</v>
      </c>
      <c r="C26099" s="7" t="s">
        <v>1387</v>
      </c>
      <c r="D26099" s="7" t="n">
        <v>0</v>
      </c>
      <c r="E26099" s="7" t="n">
        <v>0</v>
      </c>
      <c r="F26099" s="7" t="n">
        <v>20</v>
      </c>
      <c r="G26099" s="7" t="n">
        <v>249.85</v>
      </c>
    </row>
    <row r="26100" customFormat="false" ht="15" hidden="false" customHeight="false" outlineLevel="0" collapsed="false">
      <c r="A26100" s="7" t="s">
        <v>36</v>
      </c>
      <c r="B26100" s="7" t="s">
        <v>181</v>
      </c>
      <c r="C26100" s="7" t="s">
        <v>1387</v>
      </c>
      <c r="D26100" s="7" t="n">
        <v>40</v>
      </c>
      <c r="E26100" s="7" t="n">
        <v>532.51</v>
      </c>
      <c r="F26100" s="7" t="n">
        <v>0</v>
      </c>
      <c r="G26100" s="7" t="n">
        <v>0</v>
      </c>
    </row>
    <row r="26101" customFormat="false" ht="15" hidden="false" customHeight="false" outlineLevel="0" collapsed="false">
      <c r="A26101" s="7" t="s">
        <v>36</v>
      </c>
      <c r="B26101" s="7" t="s">
        <v>181</v>
      </c>
      <c r="C26101" s="7" t="s">
        <v>1387</v>
      </c>
      <c r="D26101" s="7" t="n">
        <v>0</v>
      </c>
      <c r="E26101" s="7" t="n">
        <v>0</v>
      </c>
      <c r="F26101" s="7" t="n">
        <v>20</v>
      </c>
      <c r="G26101" s="7" t="n">
        <v>259.14</v>
      </c>
    </row>
    <row r="26102" customFormat="false" ht="15" hidden="false" customHeight="false" outlineLevel="0" collapsed="false">
      <c r="A26102" s="7" t="s">
        <v>36</v>
      </c>
      <c r="B26102" s="7" t="s">
        <v>181</v>
      </c>
      <c r="C26102" s="7" t="s">
        <v>1387</v>
      </c>
      <c r="D26102" s="7" t="n">
        <v>70</v>
      </c>
      <c r="E26102" s="7" t="n">
        <v>1019.99</v>
      </c>
      <c r="F26102" s="7" t="n">
        <v>0</v>
      </c>
      <c r="G26102" s="7" t="n">
        <v>0</v>
      </c>
    </row>
    <row r="26103" customFormat="false" ht="15" hidden="false" customHeight="false" outlineLevel="0" collapsed="false">
      <c r="A26103" s="7" t="s">
        <v>36</v>
      </c>
      <c r="B26103" s="7" t="s">
        <v>181</v>
      </c>
      <c r="C26103" s="7" t="s">
        <v>1387</v>
      </c>
      <c r="D26103" s="7" t="n">
        <v>10</v>
      </c>
      <c r="E26103" s="7" t="n">
        <v>133.38</v>
      </c>
      <c r="F26103" s="7" t="n">
        <v>0</v>
      </c>
      <c r="G26103" s="7" t="n">
        <v>0</v>
      </c>
    </row>
    <row r="26104" customFormat="false" ht="15" hidden="false" customHeight="false" outlineLevel="0" collapsed="false">
      <c r="A26104" s="7" t="s">
        <v>36</v>
      </c>
      <c r="B26104" s="7" t="s">
        <v>259</v>
      </c>
      <c r="C26104" s="7" t="s">
        <v>1388</v>
      </c>
      <c r="D26104" s="7" t="n">
        <v>0</v>
      </c>
      <c r="E26104" s="7" t="n">
        <v>0</v>
      </c>
      <c r="F26104" s="7" t="n">
        <v>200</v>
      </c>
      <c r="G26104" s="7" t="n">
        <v>2639.25</v>
      </c>
    </row>
    <row r="26105" customFormat="false" ht="15" hidden="false" customHeight="false" outlineLevel="0" collapsed="false">
      <c r="A26105" s="7" t="s">
        <v>36</v>
      </c>
      <c r="B26105" s="7" t="s">
        <v>259</v>
      </c>
      <c r="C26105" s="7" t="s">
        <v>1388</v>
      </c>
      <c r="D26105" s="7" t="n">
        <v>0</v>
      </c>
      <c r="E26105" s="7" t="n">
        <v>0</v>
      </c>
      <c r="F26105" s="7" t="n">
        <v>80</v>
      </c>
      <c r="G26105" s="7" t="n">
        <v>1094.97</v>
      </c>
    </row>
    <row r="26106" customFormat="false" ht="15" hidden="false" customHeight="false" outlineLevel="0" collapsed="false">
      <c r="A26106" s="7" t="s">
        <v>36</v>
      </c>
      <c r="B26106" s="7" t="s">
        <v>259</v>
      </c>
      <c r="C26106" s="7" t="s">
        <v>1388</v>
      </c>
      <c r="D26106" s="7" t="n">
        <v>150</v>
      </c>
      <c r="E26106" s="7" t="n">
        <v>2218.44</v>
      </c>
      <c r="F26106" s="7" t="n">
        <v>0</v>
      </c>
      <c r="G26106" s="7" t="n">
        <v>0</v>
      </c>
    </row>
    <row r="26107" customFormat="false" ht="15" hidden="false" customHeight="false" outlineLevel="0" collapsed="false">
      <c r="A26107" s="7" t="s">
        <v>36</v>
      </c>
      <c r="B26107" s="7" t="s">
        <v>259</v>
      </c>
      <c r="C26107" s="7" t="s">
        <v>1388</v>
      </c>
      <c r="D26107" s="7" t="n">
        <v>200</v>
      </c>
      <c r="E26107" s="7" t="n">
        <v>2812.58</v>
      </c>
      <c r="F26107" s="7" t="n">
        <v>0</v>
      </c>
      <c r="G26107" s="7" t="n">
        <v>0</v>
      </c>
    </row>
    <row r="26108" customFormat="false" ht="15" hidden="false" customHeight="false" outlineLevel="0" collapsed="false">
      <c r="A26108" s="7" t="s">
        <v>36</v>
      </c>
      <c r="B26108" s="7" t="s">
        <v>259</v>
      </c>
      <c r="C26108" s="7" t="s">
        <v>1388</v>
      </c>
      <c r="D26108" s="7" t="n">
        <v>100</v>
      </c>
      <c r="E26108" s="7" t="n">
        <v>1433.74</v>
      </c>
      <c r="F26108" s="7" t="n">
        <v>0</v>
      </c>
      <c r="G26108" s="7" t="n">
        <v>0</v>
      </c>
    </row>
    <row r="26109" customFormat="false" ht="15" hidden="false" customHeight="false" outlineLevel="0" collapsed="false">
      <c r="A26109" s="7" t="s">
        <v>36</v>
      </c>
      <c r="B26109" s="7" t="s">
        <v>259</v>
      </c>
      <c r="C26109" s="7" t="s">
        <v>1388</v>
      </c>
      <c r="D26109" s="7" t="n">
        <v>80</v>
      </c>
      <c r="E26109" s="7" t="n">
        <v>1127.19</v>
      </c>
      <c r="F26109" s="7" t="n">
        <v>0</v>
      </c>
      <c r="G26109" s="7" t="n">
        <v>0</v>
      </c>
    </row>
    <row r="26110" customFormat="false" ht="15" hidden="false" customHeight="false" outlineLevel="0" collapsed="false">
      <c r="A26110" s="7" t="s">
        <v>36</v>
      </c>
      <c r="B26110" s="7" t="s">
        <v>273</v>
      </c>
      <c r="C26110" s="7" t="s">
        <v>1388</v>
      </c>
      <c r="D26110" s="7" t="n">
        <v>80</v>
      </c>
      <c r="E26110" s="7" t="n">
        <v>1231.38</v>
      </c>
      <c r="F26110" s="7" t="n">
        <v>0</v>
      </c>
      <c r="G26110" s="7" t="n">
        <v>0</v>
      </c>
    </row>
    <row r="26111" customFormat="false" ht="15" hidden="false" customHeight="false" outlineLevel="0" collapsed="false">
      <c r="A26111" s="7" t="s">
        <v>36</v>
      </c>
      <c r="B26111" s="7" t="s">
        <v>273</v>
      </c>
      <c r="C26111" s="7" t="s">
        <v>1388</v>
      </c>
      <c r="D26111" s="7" t="n">
        <v>0</v>
      </c>
      <c r="E26111" s="7" t="n">
        <v>0</v>
      </c>
      <c r="F26111" s="7" t="n">
        <v>50</v>
      </c>
      <c r="G26111" s="7" t="n">
        <v>659.81</v>
      </c>
    </row>
    <row r="26112" customFormat="false" ht="15" hidden="false" customHeight="false" outlineLevel="0" collapsed="false">
      <c r="A26112" s="7" t="s">
        <v>36</v>
      </c>
      <c r="B26112" s="7" t="s">
        <v>273</v>
      </c>
      <c r="C26112" s="7" t="s">
        <v>1388</v>
      </c>
      <c r="D26112" s="7" t="n">
        <v>100</v>
      </c>
      <c r="E26112" s="7" t="n">
        <v>1478.96</v>
      </c>
      <c r="F26112" s="7" t="n">
        <v>0</v>
      </c>
      <c r="G26112" s="7" t="n">
        <v>0</v>
      </c>
    </row>
    <row r="26113" customFormat="false" ht="15" hidden="false" customHeight="false" outlineLevel="0" collapsed="false">
      <c r="A26113" s="7" t="s">
        <v>36</v>
      </c>
      <c r="B26113" s="7" t="s">
        <v>273</v>
      </c>
      <c r="C26113" s="7" t="s">
        <v>1388</v>
      </c>
      <c r="D26113" s="7" t="n">
        <v>0</v>
      </c>
      <c r="E26113" s="7" t="n">
        <v>0</v>
      </c>
      <c r="F26113" s="7" t="n">
        <v>50</v>
      </c>
      <c r="G26113" s="7" t="n">
        <v>684.36</v>
      </c>
    </row>
    <row r="26114" customFormat="false" ht="15" hidden="false" customHeight="false" outlineLevel="0" collapsed="false">
      <c r="A26114" s="7" t="s">
        <v>36</v>
      </c>
      <c r="B26114" s="7" t="s">
        <v>273</v>
      </c>
      <c r="C26114" s="7" t="s">
        <v>1388</v>
      </c>
      <c r="D26114" s="7" t="n">
        <v>70</v>
      </c>
      <c r="E26114" s="7" t="n">
        <v>1003.62</v>
      </c>
      <c r="F26114" s="7" t="n">
        <v>0</v>
      </c>
      <c r="G26114" s="7" t="n">
        <v>0</v>
      </c>
    </row>
    <row r="26115" customFormat="false" ht="15" hidden="false" customHeight="false" outlineLevel="0" collapsed="false">
      <c r="A26115" s="7" t="s">
        <v>36</v>
      </c>
      <c r="B26115" s="7" t="s">
        <v>273</v>
      </c>
      <c r="C26115" s="7" t="s">
        <v>1388</v>
      </c>
      <c r="D26115" s="7" t="n">
        <v>0</v>
      </c>
      <c r="E26115" s="7" t="n">
        <v>0</v>
      </c>
      <c r="F26115" s="7" t="n">
        <v>120</v>
      </c>
      <c r="G26115" s="7" t="n">
        <v>1521.59</v>
      </c>
    </row>
    <row r="26116" customFormat="false" ht="15" hidden="false" customHeight="false" outlineLevel="0" collapsed="false">
      <c r="A26116" s="7" t="s">
        <v>36</v>
      </c>
      <c r="B26116" s="7" t="s">
        <v>273</v>
      </c>
      <c r="C26116" s="7" t="s">
        <v>1388</v>
      </c>
      <c r="D26116" s="7" t="n">
        <v>50</v>
      </c>
      <c r="E26116" s="7" t="n">
        <v>704.49</v>
      </c>
      <c r="F26116" s="7" t="n">
        <v>0</v>
      </c>
      <c r="G26116" s="7" t="n">
        <v>0</v>
      </c>
    </row>
    <row r="26117" customFormat="false" ht="15" hidden="false" customHeight="false" outlineLevel="0" collapsed="false">
      <c r="A26117" s="7" t="s">
        <v>36</v>
      </c>
      <c r="B26117" s="7" t="s">
        <v>273</v>
      </c>
      <c r="C26117" s="7" t="s">
        <v>1388</v>
      </c>
      <c r="D26117" s="7" t="n">
        <v>150</v>
      </c>
      <c r="E26117" s="7" t="n">
        <v>2109.43</v>
      </c>
      <c r="F26117" s="7" t="n">
        <v>0</v>
      </c>
      <c r="G26117" s="7" t="n">
        <v>0</v>
      </c>
    </row>
    <row r="26118" customFormat="false" ht="15" hidden="false" customHeight="false" outlineLevel="0" collapsed="false">
      <c r="A26118" s="7" t="s">
        <v>36</v>
      </c>
      <c r="B26118" s="7" t="s">
        <v>324</v>
      </c>
      <c r="C26118" s="7" t="s">
        <v>1388</v>
      </c>
      <c r="D26118" s="7" t="n">
        <v>60</v>
      </c>
      <c r="E26118" s="7" t="n">
        <v>887.38</v>
      </c>
      <c r="F26118" s="7" t="n">
        <v>0</v>
      </c>
      <c r="G26118" s="7" t="n">
        <v>0</v>
      </c>
    </row>
    <row r="26119" customFormat="false" ht="15" hidden="false" customHeight="false" outlineLevel="0" collapsed="false">
      <c r="A26119" s="7" t="s">
        <v>36</v>
      </c>
      <c r="B26119" s="7" t="s">
        <v>324</v>
      </c>
      <c r="C26119" s="7" t="s">
        <v>1388</v>
      </c>
      <c r="D26119" s="7" t="n">
        <v>0</v>
      </c>
      <c r="E26119" s="7" t="n">
        <v>0</v>
      </c>
      <c r="F26119" s="7" t="n">
        <v>30</v>
      </c>
      <c r="G26119" s="7" t="n">
        <v>410.61</v>
      </c>
    </row>
    <row r="26120" customFormat="false" ht="15" hidden="false" customHeight="false" outlineLevel="0" collapsed="false">
      <c r="A26120" s="7" t="s">
        <v>36</v>
      </c>
      <c r="B26120" s="7" t="s">
        <v>324</v>
      </c>
      <c r="C26120" s="7" t="s">
        <v>1388</v>
      </c>
      <c r="D26120" s="7" t="n">
        <v>60</v>
      </c>
      <c r="E26120" s="7" t="n">
        <v>923.54</v>
      </c>
      <c r="F26120" s="7" t="n">
        <v>0</v>
      </c>
      <c r="G26120" s="7" t="n">
        <v>0</v>
      </c>
    </row>
    <row r="26121" customFormat="false" ht="15" hidden="false" customHeight="false" outlineLevel="0" collapsed="false">
      <c r="A26121" s="7" t="s">
        <v>36</v>
      </c>
      <c r="B26121" s="7" t="s">
        <v>324</v>
      </c>
      <c r="C26121" s="7" t="s">
        <v>1388</v>
      </c>
      <c r="D26121" s="7" t="n">
        <v>50</v>
      </c>
      <c r="E26121" s="7" t="n">
        <v>716.87</v>
      </c>
      <c r="F26121" s="7" t="n">
        <v>0</v>
      </c>
      <c r="G26121" s="7" t="n">
        <v>0</v>
      </c>
    </row>
    <row r="26122" customFormat="false" ht="15" hidden="false" customHeight="false" outlineLevel="0" collapsed="false">
      <c r="A26122" s="7" t="s">
        <v>36</v>
      </c>
      <c r="B26122" s="7" t="s">
        <v>324</v>
      </c>
      <c r="C26122" s="7" t="s">
        <v>1388</v>
      </c>
      <c r="D26122" s="7" t="n">
        <v>30</v>
      </c>
      <c r="E26122" s="7" t="n">
        <v>422.7</v>
      </c>
      <c r="F26122" s="7" t="n">
        <v>0</v>
      </c>
      <c r="G26122" s="7" t="n">
        <v>0</v>
      </c>
    </row>
    <row r="26123" customFormat="false" ht="15" hidden="false" customHeight="false" outlineLevel="0" collapsed="false">
      <c r="A26123" s="7" t="s">
        <v>36</v>
      </c>
      <c r="B26123" s="7" t="s">
        <v>324</v>
      </c>
      <c r="C26123" s="7" t="s">
        <v>1388</v>
      </c>
      <c r="D26123" s="7" t="n">
        <v>0</v>
      </c>
      <c r="E26123" s="7" t="n">
        <v>0</v>
      </c>
      <c r="F26123" s="7" t="n">
        <v>50</v>
      </c>
      <c r="G26123" s="7" t="n">
        <v>633.99</v>
      </c>
    </row>
    <row r="26124" customFormat="false" ht="15" hidden="false" customHeight="false" outlineLevel="0" collapsed="false">
      <c r="A26124" s="7" t="s">
        <v>36</v>
      </c>
      <c r="B26124" s="7" t="s">
        <v>324</v>
      </c>
      <c r="C26124" s="7" t="s">
        <v>1388</v>
      </c>
      <c r="D26124" s="7" t="n">
        <v>0</v>
      </c>
      <c r="E26124" s="7" t="n">
        <v>0</v>
      </c>
      <c r="F26124" s="7" t="n">
        <v>30</v>
      </c>
      <c r="G26124" s="7" t="n">
        <v>395.89</v>
      </c>
    </row>
    <row r="26125" customFormat="false" ht="15" hidden="false" customHeight="false" outlineLevel="0" collapsed="false">
      <c r="A26125" s="7" t="s">
        <v>36</v>
      </c>
      <c r="B26125" s="7" t="s">
        <v>324</v>
      </c>
      <c r="C26125" s="7" t="s">
        <v>1388</v>
      </c>
      <c r="D26125" s="7" t="n">
        <v>80</v>
      </c>
      <c r="E26125" s="7" t="n">
        <v>1125.03</v>
      </c>
      <c r="F26125" s="7" t="n">
        <v>0</v>
      </c>
      <c r="G26125" s="7" t="n">
        <v>0</v>
      </c>
    </row>
    <row r="26126" customFormat="false" ht="15" hidden="false" customHeight="false" outlineLevel="0" collapsed="false">
      <c r="A26126" s="7" t="s">
        <v>36</v>
      </c>
      <c r="B26126" s="7" t="s">
        <v>280</v>
      </c>
      <c r="C26126" s="7" t="s">
        <v>1388</v>
      </c>
      <c r="D26126" s="7" t="n">
        <v>0</v>
      </c>
      <c r="E26126" s="7" t="n">
        <v>0</v>
      </c>
      <c r="F26126" s="7" t="n">
        <v>50</v>
      </c>
      <c r="G26126" s="7" t="n">
        <v>684.36</v>
      </c>
    </row>
    <row r="26127" customFormat="false" ht="15" hidden="false" customHeight="false" outlineLevel="0" collapsed="false">
      <c r="A26127" s="7" t="s">
        <v>36</v>
      </c>
      <c r="B26127" s="7" t="s">
        <v>280</v>
      </c>
      <c r="C26127" s="7" t="s">
        <v>1388</v>
      </c>
      <c r="D26127" s="7" t="n">
        <v>0</v>
      </c>
      <c r="E26127" s="7" t="n">
        <v>0</v>
      </c>
      <c r="F26127" s="7" t="n">
        <v>140</v>
      </c>
      <c r="G26127" s="7" t="n">
        <v>1775.18</v>
      </c>
    </row>
    <row r="26128" customFormat="false" ht="15" hidden="false" customHeight="false" outlineLevel="0" collapsed="false">
      <c r="A26128" s="7" t="s">
        <v>36</v>
      </c>
      <c r="B26128" s="7" t="s">
        <v>280</v>
      </c>
      <c r="C26128" s="7" t="s">
        <v>1388</v>
      </c>
      <c r="D26128" s="7" t="n">
        <v>120</v>
      </c>
      <c r="E26128" s="7" t="n">
        <v>1847.08</v>
      </c>
      <c r="F26128" s="7" t="n">
        <v>0</v>
      </c>
      <c r="G26128" s="7" t="n">
        <v>0</v>
      </c>
    </row>
    <row r="26129" customFormat="false" ht="15" hidden="false" customHeight="false" outlineLevel="0" collapsed="false">
      <c r="A26129" s="7" t="s">
        <v>36</v>
      </c>
      <c r="B26129" s="7" t="s">
        <v>280</v>
      </c>
      <c r="C26129" s="7" t="s">
        <v>1388</v>
      </c>
      <c r="D26129" s="7" t="n">
        <v>120</v>
      </c>
      <c r="E26129" s="7" t="n">
        <v>1720.49</v>
      </c>
      <c r="F26129" s="7" t="n">
        <v>0</v>
      </c>
      <c r="G26129" s="7" t="n">
        <v>0</v>
      </c>
    </row>
    <row r="26130" customFormat="false" ht="15" hidden="false" customHeight="false" outlineLevel="0" collapsed="false">
      <c r="A26130" s="7" t="s">
        <v>36</v>
      </c>
      <c r="B26130" s="7" t="s">
        <v>280</v>
      </c>
      <c r="C26130" s="7" t="s">
        <v>1388</v>
      </c>
      <c r="D26130" s="7" t="n">
        <v>120</v>
      </c>
      <c r="E26130" s="7" t="n">
        <v>1687.55</v>
      </c>
      <c r="F26130" s="7" t="n">
        <v>0</v>
      </c>
      <c r="G26130" s="7" t="n">
        <v>0</v>
      </c>
    </row>
    <row r="26131" customFormat="false" ht="15" hidden="false" customHeight="false" outlineLevel="0" collapsed="false">
      <c r="A26131" s="7" t="s">
        <v>36</v>
      </c>
      <c r="B26131" s="7" t="s">
        <v>280</v>
      </c>
      <c r="C26131" s="7" t="s">
        <v>1388</v>
      </c>
      <c r="D26131" s="7" t="n">
        <v>50</v>
      </c>
      <c r="E26131" s="7" t="n">
        <v>739.48</v>
      </c>
      <c r="F26131" s="7" t="n">
        <v>0</v>
      </c>
      <c r="G26131" s="7" t="n">
        <v>0</v>
      </c>
    </row>
    <row r="26132" customFormat="false" ht="15" hidden="false" customHeight="false" outlineLevel="0" collapsed="false">
      <c r="A26132" s="7" t="s">
        <v>36</v>
      </c>
      <c r="B26132" s="7" t="s">
        <v>280</v>
      </c>
      <c r="C26132" s="7" t="s">
        <v>1388</v>
      </c>
      <c r="D26132" s="7" t="n">
        <v>0</v>
      </c>
      <c r="E26132" s="7" t="n">
        <v>0</v>
      </c>
      <c r="F26132" s="7" t="n">
        <v>40</v>
      </c>
      <c r="G26132" s="7" t="n">
        <v>527.85</v>
      </c>
    </row>
    <row r="26133" customFormat="false" ht="15" hidden="false" customHeight="false" outlineLevel="0" collapsed="false">
      <c r="A26133" s="7" t="s">
        <v>36</v>
      </c>
      <c r="B26133" s="7" t="s">
        <v>280</v>
      </c>
      <c r="C26133" s="7" t="s">
        <v>1388</v>
      </c>
      <c r="D26133" s="7" t="n">
        <v>50</v>
      </c>
      <c r="E26133" s="7" t="n">
        <v>704.49</v>
      </c>
      <c r="F26133" s="7" t="n">
        <v>0</v>
      </c>
      <c r="G26133" s="7" t="n">
        <v>0</v>
      </c>
    </row>
    <row r="26134" customFormat="false" ht="15" hidden="false" customHeight="false" outlineLevel="0" collapsed="false">
      <c r="A26134" s="7" t="s">
        <v>36</v>
      </c>
      <c r="B26134" s="7" t="s">
        <v>101</v>
      </c>
      <c r="C26134" s="7" t="s">
        <v>1389</v>
      </c>
      <c r="D26134" s="7" t="n">
        <v>60</v>
      </c>
      <c r="E26134" s="7" t="n">
        <v>802.89</v>
      </c>
      <c r="F26134" s="7" t="n">
        <v>0</v>
      </c>
      <c r="G26134" s="7" t="n">
        <v>0</v>
      </c>
    </row>
    <row r="26135" customFormat="false" ht="15" hidden="false" customHeight="false" outlineLevel="0" collapsed="false">
      <c r="A26135" s="7" t="s">
        <v>36</v>
      </c>
      <c r="B26135" s="7" t="s">
        <v>101</v>
      </c>
      <c r="C26135" s="7" t="s">
        <v>1389</v>
      </c>
      <c r="D26135" s="7" t="n">
        <v>100</v>
      </c>
      <c r="E26135" s="7" t="n">
        <v>1315.06</v>
      </c>
      <c r="F26135" s="7" t="n">
        <v>0</v>
      </c>
      <c r="G26135" s="7" t="n">
        <v>0</v>
      </c>
    </row>
    <row r="26136" customFormat="false" ht="15" hidden="false" customHeight="false" outlineLevel="0" collapsed="false">
      <c r="A26136" s="7" t="s">
        <v>36</v>
      </c>
      <c r="B26136" s="7" t="s">
        <v>101</v>
      </c>
      <c r="C26136" s="7" t="s">
        <v>1389</v>
      </c>
      <c r="D26136" s="7" t="n">
        <v>0</v>
      </c>
      <c r="E26136" s="7" t="n">
        <v>0</v>
      </c>
      <c r="F26136" s="7" t="n">
        <v>180</v>
      </c>
      <c r="G26136" s="7" t="n">
        <v>2130.22</v>
      </c>
    </row>
    <row r="26137" customFormat="false" ht="15" hidden="false" customHeight="false" outlineLevel="0" collapsed="false">
      <c r="A26137" s="7" t="s">
        <v>36</v>
      </c>
      <c r="B26137" s="7" t="s">
        <v>101</v>
      </c>
      <c r="C26137" s="7" t="s">
        <v>1389</v>
      </c>
      <c r="D26137" s="7" t="n">
        <v>0</v>
      </c>
      <c r="E26137" s="7" t="n">
        <v>0</v>
      </c>
      <c r="F26137" s="7" t="n">
        <v>50</v>
      </c>
      <c r="G26137" s="7" t="n">
        <v>638.73</v>
      </c>
    </row>
    <row r="26138" customFormat="false" ht="15" hidden="false" customHeight="false" outlineLevel="0" collapsed="false">
      <c r="A26138" s="7" t="s">
        <v>36</v>
      </c>
      <c r="B26138" s="7" t="s">
        <v>101</v>
      </c>
      <c r="C26138" s="7" t="s">
        <v>1389</v>
      </c>
      <c r="D26138" s="7" t="n">
        <v>100</v>
      </c>
      <c r="E26138" s="7" t="n">
        <v>1436.61</v>
      </c>
      <c r="F26138" s="7" t="n">
        <v>0</v>
      </c>
      <c r="G26138" s="7" t="n">
        <v>0</v>
      </c>
    </row>
    <row r="26139" customFormat="false" ht="15" hidden="false" customHeight="false" outlineLevel="0" collapsed="false">
      <c r="A26139" s="7" t="s">
        <v>36</v>
      </c>
      <c r="B26139" s="7" t="s">
        <v>101</v>
      </c>
      <c r="C26139" s="7" t="s">
        <v>1389</v>
      </c>
      <c r="D26139" s="7" t="n">
        <v>100</v>
      </c>
      <c r="E26139" s="7" t="n">
        <v>1380.37</v>
      </c>
      <c r="F26139" s="7" t="n">
        <v>0</v>
      </c>
      <c r="G26139" s="7" t="n">
        <v>0</v>
      </c>
    </row>
    <row r="26140" customFormat="false" ht="15" hidden="false" customHeight="false" outlineLevel="0" collapsed="false">
      <c r="A26140" s="7" t="s">
        <v>36</v>
      </c>
      <c r="B26140" s="7" t="s">
        <v>101</v>
      </c>
      <c r="C26140" s="7" t="s">
        <v>1389</v>
      </c>
      <c r="D26140" s="7" t="n">
        <v>120</v>
      </c>
      <c r="E26140" s="7" t="n">
        <v>1575.04</v>
      </c>
      <c r="F26140" s="7" t="n">
        <v>0</v>
      </c>
      <c r="G26140" s="7" t="n">
        <v>0</v>
      </c>
    </row>
    <row r="26141" customFormat="false" ht="15" hidden="false" customHeight="false" outlineLevel="0" collapsed="false">
      <c r="A26141" s="7" t="s">
        <v>36</v>
      </c>
      <c r="B26141" s="7" t="s">
        <v>102</v>
      </c>
      <c r="C26141" s="7" t="s">
        <v>1389</v>
      </c>
      <c r="D26141" s="7" t="n">
        <v>0</v>
      </c>
      <c r="E26141" s="7" t="n">
        <v>0</v>
      </c>
      <c r="F26141" s="7" t="n">
        <v>50</v>
      </c>
      <c r="G26141" s="7" t="n">
        <v>638.73</v>
      </c>
    </row>
    <row r="26142" customFormat="false" ht="15" hidden="false" customHeight="false" outlineLevel="0" collapsed="false">
      <c r="A26142" s="7" t="s">
        <v>36</v>
      </c>
      <c r="B26142" s="7" t="s">
        <v>102</v>
      </c>
      <c r="C26142" s="7" t="s">
        <v>1389</v>
      </c>
      <c r="D26142" s="7" t="n">
        <v>60</v>
      </c>
      <c r="E26142" s="7" t="n">
        <v>802.89</v>
      </c>
      <c r="F26142" s="7" t="n">
        <v>0</v>
      </c>
      <c r="G26142" s="7" t="n">
        <v>0</v>
      </c>
    </row>
    <row r="26143" customFormat="false" ht="15" hidden="false" customHeight="false" outlineLevel="0" collapsed="false">
      <c r="A26143" s="7" t="s">
        <v>36</v>
      </c>
      <c r="B26143" s="7" t="s">
        <v>102</v>
      </c>
      <c r="C26143" s="7" t="s">
        <v>1389</v>
      </c>
      <c r="D26143" s="7" t="n">
        <v>0</v>
      </c>
      <c r="E26143" s="7" t="n">
        <v>0</v>
      </c>
      <c r="F26143" s="7" t="n">
        <v>60</v>
      </c>
      <c r="G26143" s="7" t="n">
        <v>738.99</v>
      </c>
    </row>
    <row r="26144" customFormat="false" ht="15" hidden="false" customHeight="false" outlineLevel="0" collapsed="false">
      <c r="A26144" s="7" t="s">
        <v>36</v>
      </c>
      <c r="B26144" s="7" t="s">
        <v>102</v>
      </c>
      <c r="C26144" s="7" t="s">
        <v>1389</v>
      </c>
      <c r="D26144" s="7" t="n">
        <v>150</v>
      </c>
      <c r="E26144" s="7" t="n">
        <v>1968.8</v>
      </c>
      <c r="F26144" s="7" t="n">
        <v>0</v>
      </c>
      <c r="G26144" s="7" t="n">
        <v>0</v>
      </c>
    </row>
    <row r="26145" customFormat="false" ht="15" hidden="false" customHeight="false" outlineLevel="0" collapsed="false">
      <c r="A26145" s="7" t="s">
        <v>36</v>
      </c>
      <c r="B26145" s="7" t="s">
        <v>102</v>
      </c>
      <c r="C26145" s="7" t="s">
        <v>1389</v>
      </c>
      <c r="D26145" s="7" t="n">
        <v>50</v>
      </c>
      <c r="E26145" s="7" t="n">
        <v>718.31</v>
      </c>
      <c r="F26145" s="7" t="n">
        <v>0</v>
      </c>
      <c r="G26145" s="7" t="n">
        <v>0</v>
      </c>
    </row>
    <row r="26146" customFormat="false" ht="15" hidden="false" customHeight="false" outlineLevel="0" collapsed="false">
      <c r="A26146" s="7" t="s">
        <v>36</v>
      </c>
      <c r="B26146" s="7" t="s">
        <v>102</v>
      </c>
      <c r="C26146" s="7" t="s">
        <v>1389</v>
      </c>
      <c r="D26146" s="7" t="n">
        <v>0</v>
      </c>
      <c r="E26146" s="7" t="n">
        <v>0</v>
      </c>
      <c r="F26146" s="7" t="n">
        <v>180</v>
      </c>
      <c r="G26146" s="7" t="n">
        <v>2130.22</v>
      </c>
    </row>
    <row r="26147" customFormat="false" ht="15" hidden="false" customHeight="false" outlineLevel="0" collapsed="false">
      <c r="A26147" s="7" t="s">
        <v>36</v>
      </c>
      <c r="B26147" s="7" t="s">
        <v>102</v>
      </c>
      <c r="C26147" s="7" t="s">
        <v>1389</v>
      </c>
      <c r="D26147" s="7" t="n">
        <v>100</v>
      </c>
      <c r="E26147" s="7" t="n">
        <v>1315.06</v>
      </c>
      <c r="F26147" s="7" t="n">
        <v>0</v>
      </c>
      <c r="G26147" s="7" t="n">
        <v>0</v>
      </c>
    </row>
    <row r="26148" customFormat="false" ht="15" hidden="false" customHeight="false" outlineLevel="0" collapsed="false">
      <c r="A26148" s="7" t="s">
        <v>36</v>
      </c>
      <c r="B26148" s="7" t="s">
        <v>102</v>
      </c>
      <c r="C26148" s="7" t="s">
        <v>1389</v>
      </c>
      <c r="D26148" s="7" t="n">
        <v>100</v>
      </c>
      <c r="E26148" s="7" t="n">
        <v>1380.37</v>
      </c>
      <c r="F26148" s="7" t="n">
        <v>0</v>
      </c>
      <c r="G26148" s="7" t="n">
        <v>0</v>
      </c>
    </row>
    <row r="26149" customFormat="false" ht="15" hidden="false" customHeight="false" outlineLevel="0" collapsed="false">
      <c r="A26149" s="7" t="s">
        <v>36</v>
      </c>
      <c r="B26149" s="7" t="s">
        <v>137</v>
      </c>
      <c r="C26149" s="7" t="s">
        <v>1389</v>
      </c>
      <c r="D26149" s="7" t="n">
        <v>0</v>
      </c>
      <c r="E26149" s="7" t="n">
        <v>0</v>
      </c>
      <c r="F26149" s="7" t="n">
        <v>40</v>
      </c>
      <c r="G26149" s="7" t="n">
        <v>510.99</v>
      </c>
    </row>
    <row r="26150" customFormat="false" ht="15" hidden="false" customHeight="false" outlineLevel="0" collapsed="false">
      <c r="A26150" s="7" t="s">
        <v>36</v>
      </c>
      <c r="B26150" s="7" t="s">
        <v>137</v>
      </c>
      <c r="C26150" s="7" t="s">
        <v>1389</v>
      </c>
      <c r="D26150" s="7" t="n">
        <v>60</v>
      </c>
      <c r="E26150" s="7" t="n">
        <v>787.52</v>
      </c>
      <c r="F26150" s="7" t="n">
        <v>0</v>
      </c>
      <c r="G26150" s="7" t="n">
        <v>0</v>
      </c>
    </row>
    <row r="26151" customFormat="false" ht="15" hidden="false" customHeight="false" outlineLevel="0" collapsed="false">
      <c r="A26151" s="7" t="s">
        <v>36</v>
      </c>
      <c r="B26151" s="7" t="s">
        <v>137</v>
      </c>
      <c r="C26151" s="7" t="s">
        <v>1389</v>
      </c>
      <c r="D26151" s="7" t="n">
        <v>30</v>
      </c>
      <c r="E26151" s="7" t="n">
        <v>414.11</v>
      </c>
      <c r="F26151" s="7" t="n">
        <v>0</v>
      </c>
      <c r="G26151" s="7" t="n">
        <v>0</v>
      </c>
    </row>
    <row r="26152" customFormat="false" ht="15" hidden="false" customHeight="false" outlineLevel="0" collapsed="false">
      <c r="A26152" s="7" t="s">
        <v>36</v>
      </c>
      <c r="B26152" s="7" t="s">
        <v>137</v>
      </c>
      <c r="C26152" s="7" t="s">
        <v>1389</v>
      </c>
      <c r="D26152" s="7" t="n">
        <v>0</v>
      </c>
      <c r="E26152" s="7" t="n">
        <v>0</v>
      </c>
      <c r="F26152" s="7" t="n">
        <v>60</v>
      </c>
      <c r="G26152" s="7" t="n">
        <v>738.99</v>
      </c>
    </row>
    <row r="26153" customFormat="false" ht="15" hidden="false" customHeight="false" outlineLevel="0" collapsed="false">
      <c r="A26153" s="7" t="s">
        <v>36</v>
      </c>
      <c r="B26153" s="7" t="s">
        <v>137</v>
      </c>
      <c r="C26153" s="7" t="s">
        <v>1389</v>
      </c>
      <c r="D26153" s="7" t="n">
        <v>0</v>
      </c>
      <c r="E26153" s="7" t="n">
        <v>0</v>
      </c>
      <c r="F26153" s="7" t="n">
        <v>70</v>
      </c>
      <c r="G26153" s="7" t="n">
        <v>828.42</v>
      </c>
    </row>
    <row r="26154" customFormat="false" ht="15" hidden="false" customHeight="false" outlineLevel="0" collapsed="false">
      <c r="A26154" s="7" t="s">
        <v>36</v>
      </c>
      <c r="B26154" s="7" t="s">
        <v>137</v>
      </c>
      <c r="C26154" s="7" t="s">
        <v>1389</v>
      </c>
      <c r="D26154" s="7" t="n">
        <v>50</v>
      </c>
      <c r="E26154" s="7" t="n">
        <v>669.08</v>
      </c>
      <c r="F26154" s="7" t="n">
        <v>0</v>
      </c>
      <c r="G26154" s="7" t="n">
        <v>0</v>
      </c>
    </row>
    <row r="26155" customFormat="false" ht="15" hidden="false" customHeight="false" outlineLevel="0" collapsed="false">
      <c r="A26155" s="7" t="s">
        <v>36</v>
      </c>
      <c r="B26155" s="7" t="s">
        <v>137</v>
      </c>
      <c r="C26155" s="7" t="s">
        <v>1389</v>
      </c>
      <c r="D26155" s="7" t="n">
        <v>80</v>
      </c>
      <c r="E26155" s="7" t="n">
        <v>1149.29</v>
      </c>
      <c r="F26155" s="7" t="n">
        <v>0</v>
      </c>
      <c r="G26155" s="7" t="n">
        <v>0</v>
      </c>
    </row>
    <row r="26156" customFormat="false" ht="15" hidden="false" customHeight="false" outlineLevel="0" collapsed="false">
      <c r="A26156" s="7" t="s">
        <v>36</v>
      </c>
      <c r="B26156" s="7" t="s">
        <v>118</v>
      </c>
      <c r="C26156" s="7" t="s">
        <v>1389</v>
      </c>
      <c r="D26156" s="7" t="n">
        <v>60</v>
      </c>
      <c r="E26156" s="7" t="n">
        <v>861.96</v>
      </c>
      <c r="F26156" s="7" t="n">
        <v>0</v>
      </c>
      <c r="G26156" s="7" t="n">
        <v>0</v>
      </c>
    </row>
    <row r="26157" customFormat="false" ht="15" hidden="false" customHeight="false" outlineLevel="0" collapsed="false">
      <c r="A26157" s="7" t="s">
        <v>36</v>
      </c>
      <c r="B26157" s="7" t="s">
        <v>118</v>
      </c>
      <c r="C26157" s="7" t="s">
        <v>1389</v>
      </c>
      <c r="D26157" s="7" t="n">
        <v>0</v>
      </c>
      <c r="E26157" s="7" t="n">
        <v>0</v>
      </c>
      <c r="F26157" s="7" t="n">
        <v>100</v>
      </c>
      <c r="G26157" s="7" t="n">
        <v>1183.46</v>
      </c>
    </row>
    <row r="26158" customFormat="false" ht="15" hidden="false" customHeight="false" outlineLevel="0" collapsed="false">
      <c r="A26158" s="7" t="s">
        <v>36</v>
      </c>
      <c r="B26158" s="7" t="s">
        <v>118</v>
      </c>
      <c r="C26158" s="7" t="s">
        <v>1389</v>
      </c>
      <c r="D26158" s="7" t="n">
        <v>100</v>
      </c>
      <c r="E26158" s="7" t="n">
        <v>1312.54</v>
      </c>
      <c r="F26158" s="7" t="n">
        <v>0</v>
      </c>
      <c r="G26158" s="7" t="n">
        <v>0</v>
      </c>
    </row>
    <row r="26159" customFormat="false" ht="15" hidden="false" customHeight="false" outlineLevel="0" collapsed="false">
      <c r="A26159" s="7" t="s">
        <v>36</v>
      </c>
      <c r="B26159" s="7" t="s">
        <v>118</v>
      </c>
      <c r="C26159" s="7" t="s">
        <v>1389</v>
      </c>
      <c r="D26159" s="7" t="n">
        <v>60</v>
      </c>
      <c r="E26159" s="7" t="n">
        <v>828.22</v>
      </c>
      <c r="F26159" s="7" t="n">
        <v>0</v>
      </c>
      <c r="G26159" s="7" t="n">
        <v>0</v>
      </c>
    </row>
    <row r="26160" customFormat="false" ht="15" hidden="false" customHeight="false" outlineLevel="0" collapsed="false">
      <c r="A26160" s="7" t="s">
        <v>36</v>
      </c>
      <c r="B26160" s="7" t="s">
        <v>118</v>
      </c>
      <c r="C26160" s="7" t="s">
        <v>1389</v>
      </c>
      <c r="D26160" s="7" t="n">
        <v>80</v>
      </c>
      <c r="E26160" s="7" t="n">
        <v>1070.52</v>
      </c>
      <c r="F26160" s="7" t="n">
        <v>0</v>
      </c>
      <c r="G26160" s="7" t="n">
        <v>0</v>
      </c>
    </row>
    <row r="26161" customFormat="false" ht="15" hidden="false" customHeight="false" outlineLevel="0" collapsed="false">
      <c r="A26161" s="7" t="s">
        <v>36</v>
      </c>
      <c r="B26161" s="7" t="s">
        <v>118</v>
      </c>
      <c r="C26161" s="7" t="s">
        <v>1389</v>
      </c>
      <c r="D26161" s="7" t="n">
        <v>0</v>
      </c>
      <c r="E26161" s="7" t="n">
        <v>0</v>
      </c>
      <c r="F26161" s="7" t="n">
        <v>50</v>
      </c>
      <c r="G26161" s="7" t="n">
        <v>615.83</v>
      </c>
    </row>
    <row r="26162" customFormat="false" ht="15" hidden="false" customHeight="false" outlineLevel="0" collapsed="false">
      <c r="A26162" s="7" t="s">
        <v>36</v>
      </c>
      <c r="B26162" s="7" t="s">
        <v>118</v>
      </c>
      <c r="C26162" s="7" t="s">
        <v>1389</v>
      </c>
      <c r="D26162" s="7" t="n">
        <v>0</v>
      </c>
      <c r="E26162" s="7" t="n">
        <v>0</v>
      </c>
      <c r="F26162" s="7" t="n">
        <v>80</v>
      </c>
      <c r="G26162" s="7" t="n">
        <v>1021.97</v>
      </c>
    </row>
    <row r="26163" customFormat="false" ht="15" hidden="false" customHeight="false" outlineLevel="0" collapsed="false">
      <c r="A26163" s="7" t="s">
        <v>36</v>
      </c>
      <c r="B26163" s="7" t="s">
        <v>306</v>
      </c>
      <c r="C26163" s="7" t="s">
        <v>1407</v>
      </c>
      <c r="D26163" s="7" t="n">
        <v>140</v>
      </c>
      <c r="E26163" s="7" t="n">
        <v>1732.55</v>
      </c>
      <c r="F26163" s="7" t="n">
        <v>0</v>
      </c>
      <c r="G26163" s="7" t="n">
        <v>0</v>
      </c>
    </row>
    <row r="26164" customFormat="false" ht="15" hidden="false" customHeight="false" outlineLevel="0" collapsed="false">
      <c r="A26164" s="7" t="s">
        <v>36</v>
      </c>
      <c r="B26164" s="7" t="s">
        <v>306</v>
      </c>
      <c r="C26164" s="7" t="s">
        <v>1407</v>
      </c>
      <c r="D26164" s="7" t="n">
        <v>80</v>
      </c>
      <c r="E26164" s="7" t="n">
        <v>991.93</v>
      </c>
      <c r="F26164" s="7" t="n">
        <v>0</v>
      </c>
      <c r="G26164" s="7" t="n">
        <v>0</v>
      </c>
    </row>
    <row r="26165" customFormat="false" ht="15" hidden="false" customHeight="false" outlineLevel="0" collapsed="false">
      <c r="A26165" s="7" t="s">
        <v>36</v>
      </c>
      <c r="B26165" s="7" t="s">
        <v>306</v>
      </c>
      <c r="C26165" s="7" t="s">
        <v>1407</v>
      </c>
      <c r="D26165" s="7" t="n">
        <v>50</v>
      </c>
      <c r="E26165" s="7" t="n">
        <v>650.74</v>
      </c>
      <c r="F26165" s="7" t="n">
        <v>0</v>
      </c>
      <c r="G26165" s="7" t="n">
        <v>0</v>
      </c>
    </row>
    <row r="26166" customFormat="false" ht="15" hidden="false" customHeight="false" outlineLevel="0" collapsed="false">
      <c r="A26166" s="7" t="s">
        <v>36</v>
      </c>
      <c r="B26166" s="7" t="s">
        <v>306</v>
      </c>
      <c r="C26166" s="7" t="s">
        <v>1407</v>
      </c>
      <c r="D26166" s="7" t="n">
        <v>100</v>
      </c>
      <c r="E26166" s="7" t="n">
        <v>1261.69</v>
      </c>
      <c r="F26166" s="7" t="n">
        <v>0</v>
      </c>
      <c r="G26166" s="7" t="n">
        <v>0</v>
      </c>
    </row>
    <row r="26167" customFormat="false" ht="15" hidden="false" customHeight="false" outlineLevel="0" collapsed="false">
      <c r="A26167" s="7" t="s">
        <v>36</v>
      </c>
      <c r="B26167" s="7" t="s">
        <v>306</v>
      </c>
      <c r="C26167" s="7" t="s">
        <v>1407</v>
      </c>
      <c r="D26167" s="7" t="n">
        <v>60</v>
      </c>
      <c r="E26167" s="7" t="n">
        <v>812.71</v>
      </c>
      <c r="F26167" s="7" t="n">
        <v>0</v>
      </c>
      <c r="G26167" s="7" t="n">
        <v>0</v>
      </c>
    </row>
    <row r="26168" customFormat="false" ht="15" hidden="false" customHeight="false" outlineLevel="0" collapsed="false">
      <c r="A26168" s="7" t="s">
        <v>36</v>
      </c>
      <c r="B26168" s="7" t="s">
        <v>306</v>
      </c>
      <c r="C26168" s="7" t="s">
        <v>1407</v>
      </c>
      <c r="D26168" s="7" t="n">
        <v>0</v>
      </c>
      <c r="E26168" s="7" t="n">
        <v>0</v>
      </c>
      <c r="F26168" s="7" t="n">
        <v>120</v>
      </c>
      <c r="G26168" s="7" t="n">
        <v>1338.99</v>
      </c>
    </row>
    <row r="26169" customFormat="false" ht="15" hidden="false" customHeight="false" outlineLevel="0" collapsed="false">
      <c r="A26169" s="7" t="s">
        <v>36</v>
      </c>
      <c r="B26169" s="7" t="s">
        <v>306</v>
      </c>
      <c r="C26169" s="7" t="s">
        <v>1407</v>
      </c>
      <c r="D26169" s="7" t="n">
        <v>0</v>
      </c>
      <c r="E26169" s="7" t="n">
        <v>0</v>
      </c>
      <c r="F26169" s="7" t="n">
        <v>100</v>
      </c>
      <c r="G26169" s="7" t="n">
        <v>1204.47</v>
      </c>
    </row>
    <row r="26170" customFormat="false" ht="15" hidden="false" customHeight="false" outlineLevel="0" collapsed="false">
      <c r="A26170" s="7" t="s">
        <v>36</v>
      </c>
      <c r="B26170" s="7" t="s">
        <v>306</v>
      </c>
      <c r="C26170" s="7" t="s">
        <v>1407</v>
      </c>
      <c r="D26170" s="7" t="n">
        <v>0</v>
      </c>
      <c r="E26170" s="7" t="n">
        <v>0</v>
      </c>
      <c r="F26170" s="7" t="n">
        <v>50</v>
      </c>
      <c r="G26170" s="7" t="n">
        <v>580.64</v>
      </c>
    </row>
    <row r="26171" customFormat="false" ht="15" hidden="false" customHeight="false" outlineLevel="0" collapsed="false">
      <c r="A26171" s="7" t="s">
        <v>36</v>
      </c>
      <c r="B26171" s="7" t="s">
        <v>160</v>
      </c>
      <c r="C26171" s="7" t="s">
        <v>1413</v>
      </c>
      <c r="D26171" s="7" t="n">
        <v>600</v>
      </c>
      <c r="E26171" s="7" t="n">
        <v>4508.76</v>
      </c>
      <c r="F26171" s="7" t="n">
        <v>0</v>
      </c>
      <c r="G26171" s="7" t="n">
        <v>0</v>
      </c>
    </row>
    <row r="26172" customFormat="false" ht="15" hidden="false" customHeight="false" outlineLevel="0" collapsed="false">
      <c r="A26172" s="7" t="s">
        <v>36</v>
      </c>
      <c r="B26172" s="7" t="s">
        <v>160</v>
      </c>
      <c r="C26172" s="7" t="s">
        <v>1413</v>
      </c>
      <c r="D26172" s="7" t="n">
        <v>600</v>
      </c>
      <c r="E26172" s="7" t="n">
        <v>4500.12</v>
      </c>
      <c r="F26172" s="7" t="n">
        <v>0</v>
      </c>
      <c r="G26172" s="7" t="n">
        <v>0</v>
      </c>
    </row>
    <row r="26173" customFormat="false" ht="15" hidden="false" customHeight="false" outlineLevel="0" collapsed="false">
      <c r="A26173" s="7" t="s">
        <v>36</v>
      </c>
      <c r="B26173" s="7" t="s">
        <v>160</v>
      </c>
      <c r="C26173" s="7" t="s">
        <v>1413</v>
      </c>
      <c r="D26173" s="7" t="n">
        <v>500</v>
      </c>
      <c r="E26173" s="7" t="n">
        <v>3943.9</v>
      </c>
      <c r="F26173" s="7" t="n">
        <v>0</v>
      </c>
      <c r="G26173" s="7" t="n">
        <v>0</v>
      </c>
    </row>
    <row r="26174" customFormat="false" ht="15" hidden="false" customHeight="false" outlineLevel="0" collapsed="false">
      <c r="A26174" s="7" t="s">
        <v>36</v>
      </c>
      <c r="B26174" s="7" t="s">
        <v>160</v>
      </c>
      <c r="C26174" s="7" t="s">
        <v>1413</v>
      </c>
      <c r="D26174" s="7" t="n">
        <v>500</v>
      </c>
      <c r="E26174" s="7" t="n">
        <v>4104.6</v>
      </c>
      <c r="F26174" s="7" t="n">
        <v>0</v>
      </c>
      <c r="G26174" s="7" t="n">
        <v>0</v>
      </c>
    </row>
    <row r="26175" customFormat="false" ht="15" hidden="false" customHeight="false" outlineLevel="0" collapsed="false">
      <c r="A26175" s="7" t="s">
        <v>36</v>
      </c>
      <c r="B26175" s="7" t="s">
        <v>160</v>
      </c>
      <c r="C26175" s="7" t="s">
        <v>1413</v>
      </c>
      <c r="D26175" s="7" t="n">
        <v>0</v>
      </c>
      <c r="E26175" s="7" t="n">
        <v>0</v>
      </c>
      <c r="F26175" s="7" t="n">
        <v>300</v>
      </c>
      <c r="G26175" s="7" t="n">
        <v>2189.94</v>
      </c>
    </row>
    <row r="26176" customFormat="false" ht="15" hidden="false" customHeight="false" outlineLevel="0" collapsed="false">
      <c r="A26176" s="7" t="s">
        <v>36</v>
      </c>
      <c r="B26176" s="7" t="s">
        <v>160</v>
      </c>
      <c r="C26176" s="7" t="s">
        <v>1413</v>
      </c>
      <c r="D26176" s="7" t="n">
        <v>500</v>
      </c>
      <c r="E26176" s="7" t="n">
        <v>3823.3</v>
      </c>
      <c r="F26176" s="7" t="n">
        <v>0</v>
      </c>
      <c r="G26176" s="7" t="n">
        <v>0</v>
      </c>
    </row>
    <row r="26177" customFormat="false" ht="15" hidden="false" customHeight="false" outlineLevel="0" collapsed="false">
      <c r="A26177" s="7" t="s">
        <v>36</v>
      </c>
      <c r="B26177" s="7" t="s">
        <v>160</v>
      </c>
      <c r="C26177" s="7" t="s">
        <v>1413</v>
      </c>
      <c r="D26177" s="7" t="n">
        <v>0</v>
      </c>
      <c r="E26177" s="7" t="n">
        <v>0</v>
      </c>
      <c r="F26177" s="7" t="n">
        <v>400</v>
      </c>
      <c r="G26177" s="7" t="n">
        <v>2815.2</v>
      </c>
    </row>
    <row r="26178" customFormat="false" ht="15" hidden="false" customHeight="false" outlineLevel="0" collapsed="false">
      <c r="A26178" s="7" t="s">
        <v>36</v>
      </c>
      <c r="B26178" s="7" t="s">
        <v>160</v>
      </c>
      <c r="C26178" s="7" t="s">
        <v>1413</v>
      </c>
      <c r="D26178" s="7" t="n">
        <v>0</v>
      </c>
      <c r="E26178" s="7" t="n">
        <v>0</v>
      </c>
      <c r="F26178" s="7" t="n">
        <v>800</v>
      </c>
      <c r="G26178" s="7" t="n">
        <v>5410.08</v>
      </c>
    </row>
    <row r="26179" customFormat="false" ht="15" hidden="false" customHeight="false" outlineLevel="0" collapsed="false">
      <c r="A26179" s="7" t="s">
        <v>36</v>
      </c>
      <c r="B26179" s="7" t="s">
        <v>140</v>
      </c>
      <c r="C26179" s="7" t="s">
        <v>1414</v>
      </c>
      <c r="D26179" s="7" t="n">
        <v>0</v>
      </c>
      <c r="E26179" s="7" t="n">
        <v>0</v>
      </c>
      <c r="F26179" s="7" t="n">
        <v>800</v>
      </c>
      <c r="G26179" s="7" t="n">
        <v>5410.08</v>
      </c>
    </row>
    <row r="26180" customFormat="false" ht="15" hidden="false" customHeight="false" outlineLevel="0" collapsed="false">
      <c r="A26180" s="7" t="s">
        <v>36</v>
      </c>
      <c r="B26180" s="7" t="s">
        <v>140</v>
      </c>
      <c r="C26180" s="7" t="s">
        <v>1414</v>
      </c>
      <c r="D26180" s="7" t="n">
        <v>300</v>
      </c>
      <c r="E26180" s="7" t="n">
        <v>2254.38</v>
      </c>
      <c r="F26180" s="7" t="n">
        <v>0</v>
      </c>
      <c r="G26180" s="7" t="n">
        <v>0</v>
      </c>
    </row>
    <row r="26181" customFormat="false" ht="15" hidden="false" customHeight="false" outlineLevel="0" collapsed="false">
      <c r="A26181" s="7" t="s">
        <v>36</v>
      </c>
      <c r="B26181" s="7" t="s">
        <v>140</v>
      </c>
      <c r="C26181" s="7" t="s">
        <v>1414</v>
      </c>
      <c r="D26181" s="7" t="n">
        <v>0</v>
      </c>
      <c r="E26181" s="7" t="n">
        <v>0</v>
      </c>
      <c r="F26181" s="7" t="n">
        <v>500</v>
      </c>
      <c r="G26181" s="7" t="n">
        <v>3649.9</v>
      </c>
    </row>
    <row r="26182" customFormat="false" ht="15" hidden="false" customHeight="false" outlineLevel="0" collapsed="false">
      <c r="A26182" s="7" t="s">
        <v>36</v>
      </c>
      <c r="B26182" s="7" t="s">
        <v>140</v>
      </c>
      <c r="C26182" s="7" t="s">
        <v>1414</v>
      </c>
      <c r="D26182" s="7" t="n">
        <v>500</v>
      </c>
      <c r="E26182" s="7" t="n">
        <v>3943.9</v>
      </c>
      <c r="F26182" s="7" t="n">
        <v>0</v>
      </c>
      <c r="G26182" s="7" t="n">
        <v>0</v>
      </c>
    </row>
    <row r="26183" customFormat="false" ht="15" hidden="false" customHeight="false" outlineLevel="0" collapsed="false">
      <c r="A26183" s="7" t="s">
        <v>36</v>
      </c>
      <c r="B26183" s="7" t="s">
        <v>140</v>
      </c>
      <c r="C26183" s="7" t="s">
        <v>1414</v>
      </c>
      <c r="D26183" s="7" t="n">
        <v>400</v>
      </c>
      <c r="E26183" s="7" t="n">
        <v>3058.64</v>
      </c>
      <c r="F26183" s="7" t="n">
        <v>0</v>
      </c>
      <c r="G26183" s="7" t="n">
        <v>0</v>
      </c>
    </row>
    <row r="26184" customFormat="false" ht="15" hidden="false" customHeight="false" outlineLevel="0" collapsed="false">
      <c r="A26184" s="7" t="s">
        <v>36</v>
      </c>
      <c r="B26184" s="7" t="s">
        <v>140</v>
      </c>
      <c r="C26184" s="7" t="s">
        <v>1414</v>
      </c>
      <c r="D26184" s="7" t="n">
        <v>500</v>
      </c>
      <c r="E26184" s="7" t="n">
        <v>4104.6</v>
      </c>
      <c r="F26184" s="7" t="n">
        <v>0</v>
      </c>
      <c r="G26184" s="7" t="n">
        <v>0</v>
      </c>
    </row>
    <row r="26185" customFormat="false" ht="15" hidden="false" customHeight="false" outlineLevel="0" collapsed="false">
      <c r="A26185" s="7" t="s">
        <v>36</v>
      </c>
      <c r="B26185" s="7" t="s">
        <v>140</v>
      </c>
      <c r="C26185" s="7" t="s">
        <v>1414</v>
      </c>
      <c r="D26185" s="7" t="n">
        <v>500</v>
      </c>
      <c r="E26185" s="7" t="n">
        <v>3750.1</v>
      </c>
      <c r="F26185" s="7" t="n">
        <v>0</v>
      </c>
      <c r="G26185" s="7" t="n">
        <v>0</v>
      </c>
    </row>
    <row r="26186" customFormat="false" ht="15" hidden="false" customHeight="false" outlineLevel="0" collapsed="false">
      <c r="A26186" s="7" t="s">
        <v>36</v>
      </c>
      <c r="B26186" s="7" t="s">
        <v>203</v>
      </c>
      <c r="C26186" s="7" t="s">
        <v>1415</v>
      </c>
      <c r="D26186" s="7" t="n">
        <v>250</v>
      </c>
      <c r="E26186" s="7" t="n">
        <v>1878.65</v>
      </c>
      <c r="F26186" s="7" t="n">
        <v>0</v>
      </c>
      <c r="G26186" s="7" t="n">
        <v>0</v>
      </c>
    </row>
    <row r="26187" customFormat="false" ht="15" hidden="false" customHeight="false" outlineLevel="0" collapsed="false">
      <c r="A26187" s="7" t="s">
        <v>36</v>
      </c>
      <c r="B26187" s="7" t="s">
        <v>203</v>
      </c>
      <c r="C26187" s="7" t="s">
        <v>1415</v>
      </c>
      <c r="D26187" s="7" t="n">
        <v>0</v>
      </c>
      <c r="E26187" s="7" t="n">
        <v>0</v>
      </c>
      <c r="F26187" s="7" t="n">
        <v>300</v>
      </c>
      <c r="G26187" s="7" t="n">
        <v>2028.78</v>
      </c>
    </row>
    <row r="26188" customFormat="false" ht="15" hidden="false" customHeight="false" outlineLevel="0" collapsed="false">
      <c r="A26188" s="7" t="s">
        <v>36</v>
      </c>
      <c r="B26188" s="7" t="s">
        <v>203</v>
      </c>
      <c r="C26188" s="7" t="s">
        <v>1415</v>
      </c>
      <c r="D26188" s="7" t="n">
        <v>0</v>
      </c>
      <c r="E26188" s="7" t="n">
        <v>0</v>
      </c>
      <c r="F26188" s="7" t="n">
        <v>300</v>
      </c>
      <c r="G26188" s="7" t="n">
        <v>2111.4</v>
      </c>
    </row>
    <row r="26189" customFormat="false" ht="15" hidden="false" customHeight="false" outlineLevel="0" collapsed="false">
      <c r="A26189" s="7" t="s">
        <v>36</v>
      </c>
      <c r="B26189" s="7" t="s">
        <v>203</v>
      </c>
      <c r="C26189" s="7" t="s">
        <v>1415</v>
      </c>
      <c r="D26189" s="7" t="n">
        <v>200</v>
      </c>
      <c r="E26189" s="7" t="n">
        <v>1641.84</v>
      </c>
      <c r="F26189" s="7" t="n">
        <v>0</v>
      </c>
      <c r="G26189" s="7" t="n">
        <v>0</v>
      </c>
    </row>
    <row r="26190" customFormat="false" ht="15" hidden="false" customHeight="false" outlineLevel="0" collapsed="false">
      <c r="A26190" s="7" t="s">
        <v>36</v>
      </c>
      <c r="B26190" s="7" t="s">
        <v>203</v>
      </c>
      <c r="C26190" s="7" t="s">
        <v>1415</v>
      </c>
      <c r="D26190" s="7" t="n">
        <v>0</v>
      </c>
      <c r="E26190" s="7" t="n">
        <v>0</v>
      </c>
      <c r="F26190" s="7" t="n">
        <v>200</v>
      </c>
      <c r="G26190" s="7" t="n">
        <v>1459.96</v>
      </c>
    </row>
    <row r="26191" customFormat="false" ht="15" hidden="false" customHeight="false" outlineLevel="0" collapsed="false">
      <c r="A26191" s="7" t="s">
        <v>36</v>
      </c>
      <c r="B26191" s="7" t="s">
        <v>203</v>
      </c>
      <c r="C26191" s="7" t="s">
        <v>1415</v>
      </c>
      <c r="D26191" s="7" t="n">
        <v>100</v>
      </c>
      <c r="E26191" s="7" t="n">
        <v>750.02</v>
      </c>
      <c r="F26191" s="7" t="n">
        <v>0</v>
      </c>
      <c r="G26191" s="7" t="n">
        <v>0</v>
      </c>
    </row>
    <row r="26192" customFormat="false" ht="15" hidden="false" customHeight="false" outlineLevel="0" collapsed="false">
      <c r="A26192" s="7" t="s">
        <v>36</v>
      </c>
      <c r="B26192" s="7" t="s">
        <v>203</v>
      </c>
      <c r="C26192" s="7" t="s">
        <v>1415</v>
      </c>
      <c r="D26192" s="7" t="n">
        <v>300</v>
      </c>
      <c r="E26192" s="7" t="n">
        <v>2366.34</v>
      </c>
      <c r="F26192" s="7" t="n">
        <v>0</v>
      </c>
      <c r="G26192" s="7" t="n">
        <v>0</v>
      </c>
    </row>
    <row r="26193" customFormat="false" ht="15" hidden="false" customHeight="false" outlineLevel="0" collapsed="false">
      <c r="A26193" s="7" t="s">
        <v>36</v>
      </c>
      <c r="B26193" s="7" t="s">
        <v>203</v>
      </c>
      <c r="C26193" s="7" t="s">
        <v>1415</v>
      </c>
      <c r="D26193" s="7" t="n">
        <v>200</v>
      </c>
      <c r="E26193" s="7" t="n">
        <v>1529.32</v>
      </c>
      <c r="F26193" s="7" t="n">
        <v>0</v>
      </c>
      <c r="G26193" s="7" t="n">
        <v>0</v>
      </c>
    </row>
    <row r="26194" customFormat="false" ht="15" hidden="false" customHeight="false" outlineLevel="0" collapsed="false">
      <c r="A26194" s="7" t="s">
        <v>36</v>
      </c>
      <c r="B26194" s="7" t="s">
        <v>220</v>
      </c>
      <c r="C26194" s="7" t="s">
        <v>1416</v>
      </c>
      <c r="D26194" s="7" t="n">
        <v>350</v>
      </c>
      <c r="E26194" s="7" t="n">
        <v>2873.22</v>
      </c>
      <c r="F26194" s="7" t="n">
        <v>0</v>
      </c>
      <c r="G26194" s="7" t="n">
        <v>0</v>
      </c>
    </row>
    <row r="26195" customFormat="false" ht="15" hidden="false" customHeight="false" outlineLevel="0" collapsed="false">
      <c r="A26195" s="7" t="s">
        <v>36</v>
      </c>
      <c r="B26195" s="7" t="s">
        <v>220</v>
      </c>
      <c r="C26195" s="7" t="s">
        <v>1416</v>
      </c>
      <c r="D26195" s="7" t="n">
        <v>0</v>
      </c>
      <c r="E26195" s="7" t="n">
        <v>0</v>
      </c>
      <c r="F26195" s="7" t="n">
        <v>300</v>
      </c>
      <c r="G26195" s="7" t="n">
        <v>2111.4</v>
      </c>
    </row>
    <row r="26196" customFormat="false" ht="15" hidden="false" customHeight="false" outlineLevel="0" collapsed="false">
      <c r="A26196" s="7" t="s">
        <v>36</v>
      </c>
      <c r="B26196" s="7" t="s">
        <v>220</v>
      </c>
      <c r="C26196" s="7" t="s">
        <v>1416</v>
      </c>
      <c r="D26196" s="7" t="n">
        <v>0</v>
      </c>
      <c r="E26196" s="7" t="n">
        <v>0</v>
      </c>
      <c r="F26196" s="7" t="n">
        <v>300</v>
      </c>
      <c r="G26196" s="7" t="n">
        <v>2189.94</v>
      </c>
    </row>
    <row r="26197" customFormat="false" ht="15" hidden="false" customHeight="false" outlineLevel="0" collapsed="false">
      <c r="A26197" s="7" t="s">
        <v>36</v>
      </c>
      <c r="B26197" s="7" t="s">
        <v>220</v>
      </c>
      <c r="C26197" s="7" t="s">
        <v>1416</v>
      </c>
      <c r="D26197" s="7" t="n">
        <v>0</v>
      </c>
      <c r="E26197" s="7" t="n">
        <v>0</v>
      </c>
      <c r="F26197" s="7" t="n">
        <v>600</v>
      </c>
      <c r="G26197" s="7" t="n">
        <v>4057.56</v>
      </c>
    </row>
    <row r="26198" customFormat="false" ht="15" hidden="false" customHeight="false" outlineLevel="0" collapsed="false">
      <c r="A26198" s="7" t="s">
        <v>36</v>
      </c>
      <c r="B26198" s="7" t="s">
        <v>220</v>
      </c>
      <c r="C26198" s="7" t="s">
        <v>1416</v>
      </c>
      <c r="D26198" s="7" t="n">
        <v>400</v>
      </c>
      <c r="E26198" s="7" t="n">
        <v>3000.08</v>
      </c>
      <c r="F26198" s="7" t="n">
        <v>0</v>
      </c>
      <c r="G26198" s="7" t="n">
        <v>0</v>
      </c>
    </row>
    <row r="26199" customFormat="false" ht="15" hidden="false" customHeight="false" outlineLevel="0" collapsed="false">
      <c r="A26199" s="7" t="s">
        <v>36</v>
      </c>
      <c r="B26199" s="7" t="s">
        <v>220</v>
      </c>
      <c r="C26199" s="7" t="s">
        <v>1416</v>
      </c>
      <c r="D26199" s="7" t="n">
        <v>300</v>
      </c>
      <c r="E26199" s="7" t="n">
        <v>2366.34</v>
      </c>
      <c r="F26199" s="7" t="n">
        <v>0</v>
      </c>
      <c r="G26199" s="7" t="n">
        <v>0</v>
      </c>
    </row>
    <row r="26200" customFormat="false" ht="15" hidden="false" customHeight="false" outlineLevel="0" collapsed="false">
      <c r="A26200" s="7" t="s">
        <v>36</v>
      </c>
      <c r="B26200" s="7" t="s">
        <v>220</v>
      </c>
      <c r="C26200" s="7" t="s">
        <v>1416</v>
      </c>
      <c r="D26200" s="7" t="n">
        <v>250</v>
      </c>
      <c r="E26200" s="7" t="n">
        <v>1878.65</v>
      </c>
      <c r="F26200" s="7" t="n">
        <v>0</v>
      </c>
      <c r="G26200" s="7" t="n">
        <v>0</v>
      </c>
    </row>
    <row r="26201" customFormat="false" ht="15" hidden="false" customHeight="false" outlineLevel="0" collapsed="false">
      <c r="A26201" s="7" t="s">
        <v>36</v>
      </c>
      <c r="B26201" s="7" t="s">
        <v>220</v>
      </c>
      <c r="C26201" s="7" t="s">
        <v>1416</v>
      </c>
      <c r="D26201" s="7" t="n">
        <v>400</v>
      </c>
      <c r="E26201" s="7" t="n">
        <v>3058.64</v>
      </c>
      <c r="F26201" s="7" t="n">
        <v>0</v>
      </c>
      <c r="G26201" s="7" t="n">
        <v>0</v>
      </c>
    </row>
    <row r="26202" customFormat="false" ht="15" hidden="false" customHeight="false" outlineLevel="0" collapsed="false">
      <c r="A26202" s="7" t="s">
        <v>36</v>
      </c>
      <c r="B26202" s="7" t="s">
        <v>128</v>
      </c>
      <c r="C26202" s="7" t="s">
        <v>1421</v>
      </c>
      <c r="D26202" s="7" t="n">
        <v>500</v>
      </c>
      <c r="E26202" s="7" t="n">
        <v>9000.24</v>
      </c>
      <c r="F26202" s="7" t="n">
        <v>0</v>
      </c>
      <c r="G26202" s="7" t="n">
        <v>0</v>
      </c>
    </row>
    <row r="26203" customFormat="false" ht="15" hidden="false" customHeight="false" outlineLevel="0" collapsed="false">
      <c r="A26203" s="7" t="s">
        <v>36</v>
      </c>
      <c r="B26203" s="7" t="s">
        <v>126</v>
      </c>
      <c r="C26203" s="7" t="s">
        <v>1421</v>
      </c>
      <c r="D26203" s="7" t="n">
        <v>400</v>
      </c>
      <c r="E26203" s="7" t="n">
        <v>7200.19</v>
      </c>
      <c r="F26203" s="7" t="n">
        <v>0</v>
      </c>
      <c r="G26203" s="7" t="n">
        <v>0</v>
      </c>
    </row>
    <row r="26204" customFormat="false" ht="15" hidden="false" customHeight="false" outlineLevel="0" collapsed="false">
      <c r="A26204" s="7" t="s">
        <v>36</v>
      </c>
      <c r="B26204" s="7" t="s">
        <v>122</v>
      </c>
      <c r="C26204" s="7" t="s">
        <v>1421</v>
      </c>
      <c r="D26204" s="7" t="n">
        <v>600</v>
      </c>
      <c r="E26204" s="7" t="n">
        <v>10800.29</v>
      </c>
      <c r="F26204" s="7" t="n">
        <v>0</v>
      </c>
      <c r="G26204" s="7" t="n">
        <v>0</v>
      </c>
    </row>
    <row r="26205" customFormat="false" ht="15" hidden="false" customHeight="false" outlineLevel="0" collapsed="false">
      <c r="A26205" s="7" t="s">
        <v>36</v>
      </c>
      <c r="B26205" s="7" t="s">
        <v>142</v>
      </c>
      <c r="C26205" s="7" t="s">
        <v>1421</v>
      </c>
      <c r="D26205" s="7" t="n">
        <v>400</v>
      </c>
      <c r="E26205" s="7" t="n">
        <v>7200.19</v>
      </c>
      <c r="F26205" s="7" t="n">
        <v>0</v>
      </c>
      <c r="G26205" s="7" t="n">
        <v>0</v>
      </c>
    </row>
    <row r="26206" customFormat="false" ht="15" hidden="false" customHeight="false" outlineLevel="0" collapsed="false">
      <c r="A26206" s="7" t="s">
        <v>36</v>
      </c>
      <c r="B26206" s="7" t="s">
        <v>815</v>
      </c>
      <c r="C26206" s="7" t="s">
        <v>1421</v>
      </c>
      <c r="D26206" s="7" t="n">
        <v>500</v>
      </c>
      <c r="E26206" s="7" t="n">
        <v>9175.92</v>
      </c>
      <c r="F26206" s="7" t="n">
        <v>0</v>
      </c>
      <c r="G26206" s="7" t="n">
        <v>0</v>
      </c>
    </row>
    <row r="26207" customFormat="false" ht="15" hidden="false" customHeight="false" outlineLevel="0" collapsed="false">
      <c r="A26207" s="7" t="s">
        <v>36</v>
      </c>
      <c r="B26207" s="7" t="s">
        <v>815</v>
      </c>
      <c r="C26207" s="7" t="s">
        <v>1421</v>
      </c>
      <c r="D26207" s="7" t="n">
        <v>500</v>
      </c>
      <c r="E26207" s="7" t="n">
        <v>9017.52</v>
      </c>
      <c r="F26207" s="7" t="n">
        <v>0</v>
      </c>
      <c r="G26207" s="7" t="n">
        <v>0</v>
      </c>
    </row>
    <row r="26208" customFormat="false" ht="15" hidden="false" customHeight="false" outlineLevel="0" collapsed="false">
      <c r="A26208" s="7" t="s">
        <v>36</v>
      </c>
      <c r="B26208" s="7" t="s">
        <v>815</v>
      </c>
      <c r="C26208" s="7" t="s">
        <v>1421</v>
      </c>
      <c r="D26208" s="7" t="n">
        <v>400</v>
      </c>
      <c r="E26208" s="7" t="n">
        <v>7572.29</v>
      </c>
      <c r="F26208" s="7" t="n">
        <v>0</v>
      </c>
      <c r="G26208" s="7" t="n">
        <v>0</v>
      </c>
    </row>
    <row r="26209" customFormat="false" ht="15" hidden="false" customHeight="false" outlineLevel="0" collapsed="false">
      <c r="A26209" s="7" t="s">
        <v>36</v>
      </c>
      <c r="B26209" s="7" t="s">
        <v>815</v>
      </c>
      <c r="C26209" s="7" t="s">
        <v>1421</v>
      </c>
      <c r="D26209" s="7" t="n">
        <v>0</v>
      </c>
      <c r="E26209" s="7" t="n">
        <v>0</v>
      </c>
      <c r="F26209" s="7" t="n">
        <v>800</v>
      </c>
      <c r="G26209" s="7" t="n">
        <v>12984.19</v>
      </c>
    </row>
    <row r="26210" customFormat="false" ht="15" hidden="false" customHeight="false" outlineLevel="0" collapsed="false">
      <c r="A26210" s="7" t="s">
        <v>36</v>
      </c>
      <c r="B26210" s="7" t="s">
        <v>815</v>
      </c>
      <c r="C26210" s="7" t="s">
        <v>1421</v>
      </c>
      <c r="D26210" s="7" t="n">
        <v>0</v>
      </c>
      <c r="E26210" s="7" t="n">
        <v>0</v>
      </c>
      <c r="F26210" s="7" t="n">
        <v>200</v>
      </c>
      <c r="G26210" s="7" t="n">
        <v>3503.9</v>
      </c>
    </row>
    <row r="26211" customFormat="false" ht="15" hidden="false" customHeight="false" outlineLevel="0" collapsed="false">
      <c r="A26211" s="7" t="s">
        <v>36</v>
      </c>
      <c r="B26211" s="7" t="s">
        <v>815</v>
      </c>
      <c r="C26211" s="7" t="s">
        <v>1421</v>
      </c>
      <c r="D26211" s="7" t="n">
        <v>0</v>
      </c>
      <c r="E26211" s="7" t="n">
        <v>0</v>
      </c>
      <c r="F26211" s="7" t="n">
        <v>300</v>
      </c>
      <c r="G26211" s="7" t="n">
        <v>5067.36</v>
      </c>
    </row>
    <row r="26212" customFormat="false" ht="15" hidden="false" customHeight="false" outlineLevel="0" collapsed="false">
      <c r="A26212" s="7" t="s">
        <v>36</v>
      </c>
      <c r="B26212" s="7" t="s">
        <v>815</v>
      </c>
      <c r="C26212" s="7" t="s">
        <v>1421</v>
      </c>
      <c r="D26212" s="7" t="n">
        <v>400</v>
      </c>
      <c r="E26212" s="7" t="n">
        <v>7880.83</v>
      </c>
      <c r="F26212" s="7" t="n">
        <v>0</v>
      </c>
      <c r="G26212" s="7" t="n">
        <v>0</v>
      </c>
    </row>
    <row r="26213" customFormat="false" ht="15" hidden="false" customHeight="false" outlineLevel="0" collapsed="false">
      <c r="A26213" s="7" t="s">
        <v>36</v>
      </c>
      <c r="B26213" s="7" t="s">
        <v>813</v>
      </c>
      <c r="C26213" s="7" t="s">
        <v>1421</v>
      </c>
      <c r="D26213" s="7" t="n">
        <v>0</v>
      </c>
      <c r="E26213" s="7" t="n">
        <v>0</v>
      </c>
      <c r="F26213" s="7" t="n">
        <v>600</v>
      </c>
      <c r="G26213" s="7" t="n">
        <v>9738.14</v>
      </c>
    </row>
    <row r="26214" customFormat="false" ht="15" hidden="false" customHeight="false" outlineLevel="0" collapsed="false">
      <c r="A26214" s="7" t="s">
        <v>36</v>
      </c>
      <c r="B26214" s="7" t="s">
        <v>813</v>
      </c>
      <c r="C26214" s="7" t="s">
        <v>1421</v>
      </c>
      <c r="D26214" s="7" t="n">
        <v>0</v>
      </c>
      <c r="E26214" s="7" t="n">
        <v>0</v>
      </c>
      <c r="F26214" s="7" t="n">
        <v>300</v>
      </c>
      <c r="G26214" s="7" t="n">
        <v>5067.36</v>
      </c>
    </row>
    <row r="26215" customFormat="false" ht="15" hidden="false" customHeight="false" outlineLevel="0" collapsed="false">
      <c r="A26215" s="7" t="s">
        <v>36</v>
      </c>
      <c r="B26215" s="7" t="s">
        <v>813</v>
      </c>
      <c r="C26215" s="7" t="s">
        <v>1421</v>
      </c>
      <c r="D26215" s="7" t="n">
        <v>300</v>
      </c>
      <c r="E26215" s="7" t="n">
        <v>5410.51</v>
      </c>
      <c r="F26215" s="7" t="n">
        <v>0</v>
      </c>
      <c r="G26215" s="7" t="n">
        <v>0</v>
      </c>
    </row>
    <row r="26216" customFormat="false" ht="15" hidden="false" customHeight="false" outlineLevel="0" collapsed="false">
      <c r="A26216" s="7" t="s">
        <v>36</v>
      </c>
      <c r="B26216" s="7" t="s">
        <v>813</v>
      </c>
      <c r="C26216" s="7" t="s">
        <v>1421</v>
      </c>
      <c r="D26216" s="7" t="n">
        <v>500</v>
      </c>
      <c r="E26216" s="7" t="n">
        <v>9465.36</v>
      </c>
      <c r="F26216" s="7" t="n">
        <v>0</v>
      </c>
      <c r="G26216" s="7" t="n">
        <v>0</v>
      </c>
    </row>
    <row r="26217" customFormat="false" ht="15" hidden="false" customHeight="false" outlineLevel="0" collapsed="false">
      <c r="A26217" s="7" t="s">
        <v>36</v>
      </c>
      <c r="B26217" s="7" t="s">
        <v>813</v>
      </c>
      <c r="C26217" s="7" t="s">
        <v>1421</v>
      </c>
      <c r="D26217" s="7" t="n">
        <v>250</v>
      </c>
      <c r="E26217" s="7" t="n">
        <v>4587.96</v>
      </c>
      <c r="F26217" s="7" t="n">
        <v>0</v>
      </c>
      <c r="G26217" s="7" t="n">
        <v>0</v>
      </c>
    </row>
    <row r="26218" customFormat="false" ht="15" hidden="false" customHeight="false" outlineLevel="0" collapsed="false">
      <c r="A26218" s="7" t="s">
        <v>36</v>
      </c>
      <c r="B26218" s="7" t="s">
        <v>813</v>
      </c>
      <c r="C26218" s="7" t="s">
        <v>1421</v>
      </c>
      <c r="D26218" s="7" t="n">
        <v>400</v>
      </c>
      <c r="E26218" s="7" t="n">
        <v>7880.83</v>
      </c>
      <c r="F26218" s="7" t="n">
        <v>0</v>
      </c>
      <c r="G26218" s="7" t="n">
        <v>0</v>
      </c>
    </row>
    <row r="26219" customFormat="false" ht="15" hidden="false" customHeight="false" outlineLevel="0" collapsed="false">
      <c r="A26219" s="7" t="s">
        <v>36</v>
      </c>
      <c r="B26219" s="7" t="s">
        <v>813</v>
      </c>
      <c r="C26219" s="7" t="s">
        <v>1421</v>
      </c>
      <c r="D26219" s="7" t="n">
        <v>0</v>
      </c>
      <c r="E26219" s="7" t="n">
        <v>0</v>
      </c>
      <c r="F26219" s="7" t="n">
        <v>300</v>
      </c>
      <c r="G26219" s="7" t="n">
        <v>5255.86</v>
      </c>
    </row>
    <row r="26220" customFormat="false" ht="15" hidden="false" customHeight="false" outlineLevel="0" collapsed="false">
      <c r="A26220" s="7" t="s">
        <v>36</v>
      </c>
      <c r="B26220" s="7" t="s">
        <v>698</v>
      </c>
      <c r="C26220" s="7" t="s">
        <v>1421</v>
      </c>
      <c r="D26220" s="7" t="n">
        <v>0</v>
      </c>
      <c r="E26220" s="7" t="n">
        <v>0</v>
      </c>
      <c r="F26220" s="7" t="n">
        <v>1200</v>
      </c>
      <c r="G26220" s="7" t="n">
        <v>19476.29</v>
      </c>
    </row>
    <row r="26221" customFormat="false" ht="15" hidden="false" customHeight="false" outlineLevel="0" collapsed="false">
      <c r="A26221" s="7" t="s">
        <v>36</v>
      </c>
      <c r="B26221" s="7" t="s">
        <v>698</v>
      </c>
      <c r="C26221" s="7" t="s">
        <v>1421</v>
      </c>
      <c r="D26221" s="7" t="n">
        <v>300</v>
      </c>
      <c r="E26221" s="7" t="n">
        <v>5505.55</v>
      </c>
      <c r="F26221" s="7" t="n">
        <v>0</v>
      </c>
      <c r="G26221" s="7" t="n">
        <v>0</v>
      </c>
    </row>
    <row r="26222" customFormat="false" ht="15" hidden="false" customHeight="false" outlineLevel="0" collapsed="false">
      <c r="A26222" s="7" t="s">
        <v>36</v>
      </c>
      <c r="B26222" s="7" t="s">
        <v>698</v>
      </c>
      <c r="C26222" s="7" t="s">
        <v>1421</v>
      </c>
      <c r="D26222" s="7" t="n">
        <v>500</v>
      </c>
      <c r="E26222" s="7" t="n">
        <v>9017.52</v>
      </c>
      <c r="F26222" s="7" t="n">
        <v>0</v>
      </c>
      <c r="G26222" s="7" t="n">
        <v>0</v>
      </c>
    </row>
    <row r="26223" customFormat="false" ht="15" hidden="false" customHeight="false" outlineLevel="0" collapsed="false">
      <c r="A26223" s="7" t="s">
        <v>36</v>
      </c>
      <c r="B26223" s="7" t="s">
        <v>698</v>
      </c>
      <c r="C26223" s="7" t="s">
        <v>1421</v>
      </c>
      <c r="D26223" s="7" t="n">
        <v>300</v>
      </c>
      <c r="E26223" s="7" t="n">
        <v>5679.22</v>
      </c>
      <c r="F26223" s="7" t="n">
        <v>0</v>
      </c>
      <c r="G26223" s="7" t="n">
        <v>0</v>
      </c>
    </row>
    <row r="26224" customFormat="false" ht="15" hidden="false" customHeight="false" outlineLevel="0" collapsed="false">
      <c r="A26224" s="7" t="s">
        <v>36</v>
      </c>
      <c r="B26224" s="7" t="s">
        <v>698</v>
      </c>
      <c r="C26224" s="7" t="s">
        <v>1421</v>
      </c>
      <c r="D26224" s="7" t="n">
        <v>600</v>
      </c>
      <c r="E26224" s="7" t="n">
        <v>11821.25</v>
      </c>
      <c r="F26224" s="7" t="n">
        <v>0</v>
      </c>
      <c r="G26224" s="7" t="n">
        <v>0</v>
      </c>
    </row>
    <row r="26225" customFormat="false" ht="15" hidden="false" customHeight="false" outlineLevel="0" collapsed="false">
      <c r="A26225" s="7" t="s">
        <v>36</v>
      </c>
      <c r="B26225" s="7" t="s">
        <v>698</v>
      </c>
      <c r="C26225" s="7" t="s">
        <v>1421</v>
      </c>
      <c r="D26225" s="7" t="n">
        <v>0</v>
      </c>
      <c r="E26225" s="7" t="n">
        <v>0</v>
      </c>
      <c r="F26225" s="7" t="n">
        <v>200</v>
      </c>
      <c r="G26225" s="7" t="n">
        <v>3503.9</v>
      </c>
    </row>
    <row r="26226" customFormat="false" ht="15" hidden="false" customHeight="false" outlineLevel="0" collapsed="false">
      <c r="A26226" s="7" t="s">
        <v>36</v>
      </c>
      <c r="B26226" s="7" t="s">
        <v>762</v>
      </c>
      <c r="C26226" s="7" t="s">
        <v>1421</v>
      </c>
      <c r="D26226" s="7" t="n">
        <v>0</v>
      </c>
      <c r="E26226" s="7" t="n">
        <v>0</v>
      </c>
      <c r="F26226" s="7" t="n">
        <v>200</v>
      </c>
      <c r="G26226" s="7" t="n">
        <v>3503.9</v>
      </c>
    </row>
    <row r="26227" customFormat="false" ht="15" hidden="false" customHeight="false" outlineLevel="0" collapsed="false">
      <c r="A26227" s="7" t="s">
        <v>36</v>
      </c>
      <c r="B26227" s="7" t="s">
        <v>762</v>
      </c>
      <c r="C26227" s="7" t="s">
        <v>1421</v>
      </c>
      <c r="D26227" s="7" t="n">
        <v>0</v>
      </c>
      <c r="E26227" s="7" t="n">
        <v>0</v>
      </c>
      <c r="F26227" s="7" t="n">
        <v>300</v>
      </c>
      <c r="G26227" s="7" t="n">
        <v>5067.36</v>
      </c>
    </row>
    <row r="26228" customFormat="false" ht="15" hidden="false" customHeight="false" outlineLevel="0" collapsed="false">
      <c r="A26228" s="7" t="s">
        <v>36</v>
      </c>
      <c r="B26228" s="7" t="s">
        <v>762</v>
      </c>
      <c r="C26228" s="7" t="s">
        <v>1421</v>
      </c>
      <c r="D26228" s="7" t="n">
        <v>400</v>
      </c>
      <c r="E26228" s="7" t="n">
        <v>7880.83</v>
      </c>
      <c r="F26228" s="7" t="n">
        <v>0</v>
      </c>
      <c r="G26228" s="7" t="n">
        <v>0</v>
      </c>
    </row>
    <row r="26229" customFormat="false" ht="15" hidden="false" customHeight="false" outlineLevel="0" collapsed="false">
      <c r="A26229" s="7" t="s">
        <v>36</v>
      </c>
      <c r="B26229" s="7" t="s">
        <v>762</v>
      </c>
      <c r="C26229" s="7" t="s">
        <v>1421</v>
      </c>
      <c r="D26229" s="7" t="n">
        <v>0</v>
      </c>
      <c r="E26229" s="7" t="n">
        <v>0</v>
      </c>
      <c r="F26229" s="7" t="n">
        <v>800</v>
      </c>
      <c r="G26229" s="7" t="n">
        <v>12984.19</v>
      </c>
    </row>
    <row r="26230" customFormat="false" ht="15" hidden="false" customHeight="false" outlineLevel="0" collapsed="false">
      <c r="A26230" s="7" t="s">
        <v>36</v>
      </c>
      <c r="B26230" s="7" t="s">
        <v>762</v>
      </c>
      <c r="C26230" s="7" t="s">
        <v>1421</v>
      </c>
      <c r="D26230" s="7" t="n">
        <v>500</v>
      </c>
      <c r="E26230" s="7" t="n">
        <v>9465.36</v>
      </c>
      <c r="F26230" s="7" t="n">
        <v>0</v>
      </c>
      <c r="G26230" s="7" t="n">
        <v>0</v>
      </c>
    </row>
    <row r="26231" customFormat="false" ht="15" hidden="false" customHeight="false" outlineLevel="0" collapsed="false">
      <c r="A26231" s="7" t="s">
        <v>36</v>
      </c>
      <c r="B26231" s="7" t="s">
        <v>762</v>
      </c>
      <c r="C26231" s="7" t="s">
        <v>1421</v>
      </c>
      <c r="D26231" s="7" t="n">
        <v>400</v>
      </c>
      <c r="E26231" s="7" t="n">
        <v>7214.02</v>
      </c>
      <c r="F26231" s="7" t="n">
        <v>0</v>
      </c>
      <c r="G26231" s="7" t="n">
        <v>0</v>
      </c>
    </row>
    <row r="26232" customFormat="false" ht="15" hidden="false" customHeight="false" outlineLevel="0" collapsed="false">
      <c r="A26232" s="7" t="s">
        <v>36</v>
      </c>
      <c r="B26232" s="7" t="s">
        <v>762</v>
      </c>
      <c r="C26232" s="7" t="s">
        <v>1421</v>
      </c>
      <c r="D26232" s="7" t="n">
        <v>300</v>
      </c>
      <c r="E26232" s="7" t="n">
        <v>5505.55</v>
      </c>
      <c r="F26232" s="7" t="n">
        <v>0</v>
      </c>
      <c r="G26232" s="7" t="n">
        <v>0</v>
      </c>
    </row>
    <row r="26233" customFormat="false" ht="15" hidden="false" customHeight="false" outlineLevel="0" collapsed="false">
      <c r="A26233" s="7" t="s">
        <v>36</v>
      </c>
      <c r="B26233" s="7" t="s">
        <v>130</v>
      </c>
      <c r="C26233" s="7" t="s">
        <v>1425</v>
      </c>
      <c r="D26233" s="7" t="n">
        <v>130</v>
      </c>
      <c r="E26233" s="7" t="n">
        <v>4268.78</v>
      </c>
      <c r="F26233" s="7" t="n">
        <v>0</v>
      </c>
      <c r="G26233" s="7" t="n">
        <v>0</v>
      </c>
    </row>
    <row r="26234" customFormat="false" ht="15" hidden="false" customHeight="false" outlineLevel="0" collapsed="false">
      <c r="A26234" s="7" t="s">
        <v>36</v>
      </c>
      <c r="B26234" s="7" t="s">
        <v>130</v>
      </c>
      <c r="C26234" s="7" t="s">
        <v>1425</v>
      </c>
      <c r="D26234" s="7" t="n">
        <v>80</v>
      </c>
      <c r="E26234" s="7" t="n">
        <v>2400.06</v>
      </c>
      <c r="F26234" s="7" t="n">
        <v>0</v>
      </c>
      <c r="G26234" s="7" t="n">
        <v>0</v>
      </c>
    </row>
    <row r="26235" customFormat="false" ht="15" hidden="false" customHeight="false" outlineLevel="0" collapsed="false">
      <c r="A26235" s="7" t="s">
        <v>36</v>
      </c>
      <c r="B26235" s="7" t="s">
        <v>130</v>
      </c>
      <c r="C26235" s="7" t="s">
        <v>1425</v>
      </c>
      <c r="D26235" s="7" t="n">
        <v>30</v>
      </c>
      <c r="E26235" s="7" t="n">
        <v>946.54</v>
      </c>
      <c r="F26235" s="7" t="n">
        <v>0</v>
      </c>
      <c r="G26235" s="7" t="n">
        <v>0</v>
      </c>
    </row>
    <row r="26236" customFormat="false" ht="15" hidden="false" customHeight="false" outlineLevel="0" collapsed="false">
      <c r="A26236" s="7" t="s">
        <v>36</v>
      </c>
      <c r="B26236" s="7" t="s">
        <v>130</v>
      </c>
      <c r="C26236" s="7" t="s">
        <v>1425</v>
      </c>
      <c r="D26236" s="7" t="n">
        <v>0</v>
      </c>
      <c r="E26236" s="7" t="n">
        <v>0</v>
      </c>
      <c r="F26236" s="7" t="n">
        <v>80</v>
      </c>
      <c r="G26236" s="7" t="n">
        <v>2252.16</v>
      </c>
    </row>
    <row r="26237" customFormat="false" ht="15" hidden="false" customHeight="false" outlineLevel="0" collapsed="false">
      <c r="A26237" s="7" t="s">
        <v>36</v>
      </c>
      <c r="B26237" s="7" t="s">
        <v>130</v>
      </c>
      <c r="C26237" s="7" t="s">
        <v>1425</v>
      </c>
      <c r="D26237" s="7" t="n">
        <v>120</v>
      </c>
      <c r="E26237" s="7" t="n">
        <v>3607.01</v>
      </c>
      <c r="F26237" s="7" t="n">
        <v>0</v>
      </c>
      <c r="G26237" s="7" t="n">
        <v>0</v>
      </c>
    </row>
    <row r="26238" customFormat="false" ht="15" hidden="false" customHeight="false" outlineLevel="0" collapsed="false">
      <c r="A26238" s="7" t="s">
        <v>36</v>
      </c>
      <c r="B26238" s="7" t="s">
        <v>130</v>
      </c>
      <c r="C26238" s="7" t="s">
        <v>1425</v>
      </c>
      <c r="D26238" s="7" t="n">
        <v>0</v>
      </c>
      <c r="E26238" s="7" t="n">
        <v>0</v>
      </c>
      <c r="F26238" s="7" t="n">
        <v>50</v>
      </c>
      <c r="G26238" s="7" t="n">
        <v>1459.96</v>
      </c>
    </row>
    <row r="26239" customFormat="false" ht="15" hidden="false" customHeight="false" outlineLevel="0" collapsed="false">
      <c r="A26239" s="7" t="s">
        <v>36</v>
      </c>
      <c r="B26239" s="7" t="s">
        <v>130</v>
      </c>
      <c r="C26239" s="7" t="s">
        <v>1425</v>
      </c>
      <c r="D26239" s="7" t="n">
        <v>0</v>
      </c>
      <c r="E26239" s="7" t="n">
        <v>0</v>
      </c>
      <c r="F26239" s="7" t="n">
        <v>100</v>
      </c>
      <c r="G26239" s="7" t="n">
        <v>2705.04</v>
      </c>
    </row>
    <row r="26240" customFormat="false" ht="15" hidden="false" customHeight="false" outlineLevel="0" collapsed="false">
      <c r="A26240" s="7" t="s">
        <v>36</v>
      </c>
      <c r="B26240" s="7" t="s">
        <v>152</v>
      </c>
      <c r="C26240" s="7" t="s">
        <v>1425</v>
      </c>
      <c r="D26240" s="7" t="n">
        <v>80</v>
      </c>
      <c r="E26240" s="7" t="n">
        <v>2524.1</v>
      </c>
      <c r="F26240" s="7" t="n">
        <v>0</v>
      </c>
      <c r="G26240" s="7" t="n">
        <v>0</v>
      </c>
    </row>
    <row r="26241" customFormat="false" ht="15" hidden="false" customHeight="false" outlineLevel="0" collapsed="false">
      <c r="A26241" s="7" t="s">
        <v>36</v>
      </c>
      <c r="B26241" s="7" t="s">
        <v>152</v>
      </c>
      <c r="C26241" s="7" t="s">
        <v>1425</v>
      </c>
      <c r="D26241" s="7" t="n">
        <v>40</v>
      </c>
      <c r="E26241" s="7" t="n">
        <v>1223.46</v>
      </c>
      <c r="F26241" s="7" t="n">
        <v>0</v>
      </c>
      <c r="G26241" s="7" t="n">
        <v>0</v>
      </c>
    </row>
    <row r="26242" customFormat="false" ht="15" hidden="false" customHeight="false" outlineLevel="0" collapsed="false">
      <c r="A26242" s="7" t="s">
        <v>36</v>
      </c>
      <c r="B26242" s="7" t="s">
        <v>152</v>
      </c>
      <c r="C26242" s="7" t="s">
        <v>1425</v>
      </c>
      <c r="D26242" s="7" t="n">
        <v>0</v>
      </c>
      <c r="E26242" s="7" t="n">
        <v>0</v>
      </c>
      <c r="F26242" s="7" t="n">
        <v>30</v>
      </c>
      <c r="G26242" s="7" t="n">
        <v>875.98</v>
      </c>
    </row>
    <row r="26243" customFormat="false" ht="15" hidden="false" customHeight="false" outlineLevel="0" collapsed="false">
      <c r="A26243" s="7" t="s">
        <v>36</v>
      </c>
      <c r="B26243" s="7" t="s">
        <v>152</v>
      </c>
      <c r="C26243" s="7" t="s">
        <v>1425</v>
      </c>
      <c r="D26243" s="7" t="n">
        <v>60</v>
      </c>
      <c r="E26243" s="7" t="n">
        <v>1803.5</v>
      </c>
      <c r="F26243" s="7" t="n">
        <v>0</v>
      </c>
      <c r="G26243" s="7" t="n">
        <v>0</v>
      </c>
    </row>
    <row r="26244" customFormat="false" ht="15" hidden="false" customHeight="false" outlineLevel="0" collapsed="false">
      <c r="A26244" s="7" t="s">
        <v>36</v>
      </c>
      <c r="B26244" s="7" t="s">
        <v>152</v>
      </c>
      <c r="C26244" s="7" t="s">
        <v>1425</v>
      </c>
      <c r="D26244" s="7" t="n">
        <v>80</v>
      </c>
      <c r="E26244" s="7" t="n">
        <v>2400.06</v>
      </c>
      <c r="F26244" s="7" t="n">
        <v>0</v>
      </c>
      <c r="G26244" s="7" t="n">
        <v>0</v>
      </c>
    </row>
    <row r="26245" customFormat="false" ht="15" hidden="false" customHeight="false" outlineLevel="0" collapsed="false">
      <c r="A26245" s="7" t="s">
        <v>36</v>
      </c>
      <c r="B26245" s="7" t="s">
        <v>152</v>
      </c>
      <c r="C26245" s="7" t="s">
        <v>1425</v>
      </c>
      <c r="D26245" s="7" t="n">
        <v>0</v>
      </c>
      <c r="E26245" s="7" t="n">
        <v>0</v>
      </c>
      <c r="F26245" s="7" t="n">
        <v>40</v>
      </c>
      <c r="G26245" s="7" t="n">
        <v>1126.08</v>
      </c>
    </row>
    <row r="26246" customFormat="false" ht="15" hidden="false" customHeight="false" outlineLevel="0" collapsed="false">
      <c r="A26246" s="7" t="s">
        <v>36</v>
      </c>
      <c r="B26246" s="7" t="s">
        <v>152</v>
      </c>
      <c r="C26246" s="7" t="s">
        <v>1425</v>
      </c>
      <c r="D26246" s="7" t="n">
        <v>0</v>
      </c>
      <c r="E26246" s="7" t="n">
        <v>0</v>
      </c>
      <c r="F26246" s="7" t="n">
        <v>120</v>
      </c>
      <c r="G26246" s="7" t="n">
        <v>3246.05</v>
      </c>
    </row>
    <row r="26247" customFormat="false" ht="15" hidden="false" customHeight="false" outlineLevel="0" collapsed="false">
      <c r="A26247" s="7" t="s">
        <v>36</v>
      </c>
      <c r="B26247" s="7" t="s">
        <v>152</v>
      </c>
      <c r="C26247" s="7" t="s">
        <v>1425</v>
      </c>
      <c r="D26247" s="7" t="n">
        <v>60</v>
      </c>
      <c r="E26247" s="7" t="n">
        <v>1970.21</v>
      </c>
      <c r="F26247" s="7" t="n">
        <v>0</v>
      </c>
      <c r="G26247" s="7" t="n">
        <v>0</v>
      </c>
    </row>
    <row r="26248" customFormat="false" ht="15" hidden="false" customHeight="false" outlineLevel="0" collapsed="false">
      <c r="A26248" s="7" t="s">
        <v>36</v>
      </c>
      <c r="B26248" s="7" t="s">
        <v>198</v>
      </c>
      <c r="C26248" s="7" t="s">
        <v>1425</v>
      </c>
      <c r="D26248" s="7" t="n">
        <v>40</v>
      </c>
      <c r="E26248" s="7" t="n">
        <v>1200.03</v>
      </c>
      <c r="F26248" s="7" t="n">
        <v>0</v>
      </c>
      <c r="G26248" s="7" t="n">
        <v>0</v>
      </c>
    </row>
    <row r="26249" customFormat="false" ht="15" hidden="false" customHeight="false" outlineLevel="0" collapsed="false">
      <c r="A26249" s="7" t="s">
        <v>36</v>
      </c>
      <c r="B26249" s="7" t="s">
        <v>198</v>
      </c>
      <c r="C26249" s="7" t="s">
        <v>1425</v>
      </c>
      <c r="D26249" s="7" t="n">
        <v>10</v>
      </c>
      <c r="E26249" s="7" t="n">
        <v>300.58</v>
      </c>
      <c r="F26249" s="7" t="n">
        <v>0</v>
      </c>
      <c r="G26249" s="7" t="n">
        <v>0</v>
      </c>
    </row>
    <row r="26250" customFormat="false" ht="15" hidden="false" customHeight="false" outlineLevel="0" collapsed="false">
      <c r="A26250" s="7" t="s">
        <v>36</v>
      </c>
      <c r="B26250" s="7" t="s">
        <v>198</v>
      </c>
      <c r="C26250" s="7" t="s">
        <v>1425</v>
      </c>
      <c r="D26250" s="7" t="n">
        <v>30</v>
      </c>
      <c r="E26250" s="7" t="n">
        <v>985.11</v>
      </c>
      <c r="F26250" s="7" t="n">
        <v>0</v>
      </c>
      <c r="G26250" s="7" t="n">
        <v>0</v>
      </c>
    </row>
    <row r="26251" customFormat="false" ht="15" hidden="false" customHeight="false" outlineLevel="0" collapsed="false">
      <c r="A26251" s="7" t="s">
        <v>36</v>
      </c>
      <c r="B26251" s="7" t="s">
        <v>198</v>
      </c>
      <c r="C26251" s="7" t="s">
        <v>1425</v>
      </c>
      <c r="D26251" s="7" t="n">
        <v>30</v>
      </c>
      <c r="E26251" s="7" t="n">
        <v>946.54</v>
      </c>
      <c r="F26251" s="7" t="n">
        <v>0</v>
      </c>
      <c r="G26251" s="7" t="n">
        <v>0</v>
      </c>
    </row>
    <row r="26252" customFormat="false" ht="15" hidden="false" customHeight="false" outlineLevel="0" collapsed="false">
      <c r="A26252" s="7" t="s">
        <v>36</v>
      </c>
      <c r="B26252" s="7" t="s">
        <v>198</v>
      </c>
      <c r="C26252" s="7" t="s">
        <v>1425</v>
      </c>
      <c r="D26252" s="7" t="n">
        <v>0</v>
      </c>
      <c r="E26252" s="7" t="n">
        <v>0</v>
      </c>
      <c r="F26252" s="7" t="n">
        <v>20</v>
      </c>
      <c r="G26252" s="7" t="n">
        <v>583.98</v>
      </c>
    </row>
    <row r="26253" customFormat="false" ht="15" hidden="false" customHeight="false" outlineLevel="0" collapsed="false">
      <c r="A26253" s="7" t="s">
        <v>36</v>
      </c>
      <c r="B26253" s="7" t="s">
        <v>191</v>
      </c>
      <c r="C26253" s="7" t="s">
        <v>1425</v>
      </c>
      <c r="D26253" s="7" t="n">
        <v>30</v>
      </c>
      <c r="E26253" s="7" t="n">
        <v>901.75</v>
      </c>
      <c r="F26253" s="7" t="n">
        <v>0</v>
      </c>
      <c r="G26253" s="7" t="n">
        <v>0</v>
      </c>
    </row>
    <row r="26254" customFormat="false" ht="15" hidden="false" customHeight="false" outlineLevel="0" collapsed="false">
      <c r="A26254" s="7" t="s">
        <v>36</v>
      </c>
      <c r="B26254" s="7" t="s">
        <v>191</v>
      </c>
      <c r="C26254" s="7" t="s">
        <v>1425</v>
      </c>
      <c r="D26254" s="7" t="n">
        <v>0</v>
      </c>
      <c r="E26254" s="7" t="n">
        <v>0</v>
      </c>
      <c r="F26254" s="7" t="n">
        <v>40</v>
      </c>
      <c r="G26254" s="7" t="n">
        <v>1126.08</v>
      </c>
    </row>
    <row r="26255" customFormat="false" ht="15" hidden="false" customHeight="false" outlineLevel="0" collapsed="false">
      <c r="A26255" s="7" t="s">
        <v>36</v>
      </c>
      <c r="B26255" s="7" t="s">
        <v>191</v>
      </c>
      <c r="C26255" s="7" t="s">
        <v>1425</v>
      </c>
      <c r="D26255" s="7" t="n">
        <v>60</v>
      </c>
      <c r="E26255" s="7" t="n">
        <v>1800.05</v>
      </c>
      <c r="F26255" s="7" t="n">
        <v>0</v>
      </c>
      <c r="G26255" s="7" t="n">
        <v>0</v>
      </c>
    </row>
    <row r="26256" customFormat="false" ht="15" hidden="false" customHeight="false" outlineLevel="0" collapsed="false">
      <c r="A26256" s="7" t="s">
        <v>36</v>
      </c>
      <c r="B26256" s="7" t="s">
        <v>191</v>
      </c>
      <c r="C26256" s="7" t="s">
        <v>1425</v>
      </c>
      <c r="D26256" s="7" t="n">
        <v>0</v>
      </c>
      <c r="E26256" s="7" t="n">
        <v>0</v>
      </c>
      <c r="F26256" s="7" t="n">
        <v>40</v>
      </c>
      <c r="G26256" s="7" t="n">
        <v>1082.02</v>
      </c>
    </row>
    <row r="26257" customFormat="false" ht="15" hidden="false" customHeight="false" outlineLevel="0" collapsed="false">
      <c r="A26257" s="7" t="s">
        <v>36</v>
      </c>
      <c r="B26257" s="7" t="s">
        <v>191</v>
      </c>
      <c r="C26257" s="7" t="s">
        <v>1425</v>
      </c>
      <c r="D26257" s="7" t="n">
        <v>80</v>
      </c>
      <c r="E26257" s="7" t="n">
        <v>2626.94</v>
      </c>
      <c r="F26257" s="7" t="n">
        <v>0</v>
      </c>
      <c r="G26257" s="7" t="n">
        <v>0</v>
      </c>
    </row>
    <row r="26258" customFormat="false" ht="15" hidden="false" customHeight="false" outlineLevel="0" collapsed="false">
      <c r="A26258" s="7" t="s">
        <v>36</v>
      </c>
      <c r="B26258" s="7" t="s">
        <v>226</v>
      </c>
      <c r="C26258" s="7" t="s">
        <v>1427</v>
      </c>
      <c r="D26258" s="7" t="n">
        <v>0</v>
      </c>
      <c r="E26258" s="7" t="n">
        <v>0</v>
      </c>
      <c r="F26258" s="7" t="n">
        <v>60</v>
      </c>
      <c r="G26258" s="7" t="n">
        <v>1978.06</v>
      </c>
    </row>
    <row r="26259" customFormat="false" ht="15" hidden="false" customHeight="false" outlineLevel="0" collapsed="false">
      <c r="A26259" s="7" t="s">
        <v>36</v>
      </c>
      <c r="B26259" s="7" t="s">
        <v>226</v>
      </c>
      <c r="C26259" s="7" t="s">
        <v>1427</v>
      </c>
      <c r="D26259" s="7" t="n">
        <v>50</v>
      </c>
      <c r="E26259" s="7" t="n">
        <v>1831.68</v>
      </c>
      <c r="F26259" s="7" t="n">
        <v>0</v>
      </c>
      <c r="G26259" s="7" t="n">
        <v>0</v>
      </c>
    </row>
    <row r="26260" customFormat="false" ht="15" hidden="false" customHeight="false" outlineLevel="0" collapsed="false">
      <c r="A26260" s="7" t="s">
        <v>36</v>
      </c>
      <c r="B26260" s="7" t="s">
        <v>226</v>
      </c>
      <c r="C26260" s="7" t="s">
        <v>1427</v>
      </c>
      <c r="D26260" s="7" t="n">
        <v>80</v>
      </c>
      <c r="E26260" s="7" t="n">
        <v>2982.17</v>
      </c>
      <c r="F26260" s="7" t="n">
        <v>0</v>
      </c>
      <c r="G26260" s="7" t="n">
        <v>0</v>
      </c>
    </row>
    <row r="26261" customFormat="false" ht="15" hidden="false" customHeight="false" outlineLevel="0" collapsed="false">
      <c r="A26261" s="7" t="s">
        <v>36</v>
      </c>
      <c r="B26261" s="7" t="s">
        <v>226</v>
      </c>
      <c r="C26261" s="7" t="s">
        <v>1427</v>
      </c>
      <c r="D26261" s="7" t="n">
        <v>0</v>
      </c>
      <c r="E26261" s="7" t="n">
        <v>0</v>
      </c>
      <c r="F26261" s="7" t="n">
        <v>30</v>
      </c>
      <c r="G26261" s="7" t="n">
        <v>1067.6</v>
      </c>
    </row>
    <row r="26262" customFormat="false" ht="15" hidden="false" customHeight="false" outlineLevel="0" collapsed="false">
      <c r="A26262" s="7" t="s">
        <v>36</v>
      </c>
      <c r="B26262" s="7" t="s">
        <v>226</v>
      </c>
      <c r="C26262" s="7" t="s">
        <v>1427</v>
      </c>
      <c r="D26262" s="7" t="n">
        <v>100</v>
      </c>
      <c r="E26262" s="7" t="n">
        <v>4001.99</v>
      </c>
      <c r="F26262" s="7" t="n">
        <v>0</v>
      </c>
      <c r="G26262" s="7" t="n">
        <v>0</v>
      </c>
    </row>
    <row r="26263" customFormat="false" ht="15" hidden="false" customHeight="false" outlineLevel="0" collapsed="false">
      <c r="A26263" s="7" t="s">
        <v>36</v>
      </c>
      <c r="B26263" s="7" t="s">
        <v>226</v>
      </c>
      <c r="C26263" s="7" t="s">
        <v>1427</v>
      </c>
      <c r="D26263" s="7" t="n">
        <v>0</v>
      </c>
      <c r="E26263" s="7" t="n">
        <v>0</v>
      </c>
      <c r="F26263" s="7" t="n">
        <v>30</v>
      </c>
      <c r="G26263" s="7" t="n">
        <v>1029.31</v>
      </c>
    </row>
    <row r="26264" customFormat="false" ht="15" hidden="false" customHeight="false" outlineLevel="0" collapsed="false">
      <c r="A26264" s="7" t="s">
        <v>36</v>
      </c>
      <c r="B26264" s="7" t="s">
        <v>232</v>
      </c>
      <c r="C26264" s="7" t="s">
        <v>1432</v>
      </c>
      <c r="D26264" s="7" t="n">
        <v>30</v>
      </c>
      <c r="E26264" s="7" t="n">
        <v>437.77</v>
      </c>
      <c r="F26264" s="7" t="n">
        <v>0</v>
      </c>
      <c r="G26264" s="7" t="n">
        <v>0</v>
      </c>
    </row>
    <row r="26265" customFormat="false" ht="15" hidden="false" customHeight="false" outlineLevel="0" collapsed="false">
      <c r="A26265" s="7" t="s">
        <v>36</v>
      </c>
      <c r="B26265" s="7" t="s">
        <v>232</v>
      </c>
      <c r="C26265" s="7" t="s">
        <v>1432</v>
      </c>
      <c r="D26265" s="7" t="n">
        <v>10</v>
      </c>
      <c r="E26265" s="7" t="n">
        <v>139.02</v>
      </c>
      <c r="F26265" s="7" t="n">
        <v>0</v>
      </c>
      <c r="G26265" s="7" t="n">
        <v>0</v>
      </c>
    </row>
    <row r="26266" customFormat="false" ht="15" hidden="false" customHeight="false" outlineLevel="0" collapsed="false">
      <c r="A26266" s="7" t="s">
        <v>36</v>
      </c>
      <c r="B26266" s="7" t="s">
        <v>232</v>
      </c>
      <c r="C26266" s="7" t="s">
        <v>1432</v>
      </c>
      <c r="D26266" s="7" t="n">
        <v>30</v>
      </c>
      <c r="E26266" s="7" t="n">
        <v>416.26</v>
      </c>
      <c r="F26266" s="7" t="n">
        <v>0</v>
      </c>
      <c r="G26266" s="7" t="n">
        <v>0</v>
      </c>
    </row>
    <row r="26267" customFormat="false" ht="15" hidden="false" customHeight="false" outlineLevel="0" collapsed="false">
      <c r="A26267" s="7" t="s">
        <v>36</v>
      </c>
      <c r="B26267" s="7" t="s">
        <v>232</v>
      </c>
      <c r="C26267" s="7" t="s">
        <v>1432</v>
      </c>
      <c r="D26267" s="7" t="n">
        <v>0</v>
      </c>
      <c r="E26267" s="7" t="n">
        <v>0</v>
      </c>
      <c r="F26267" s="7" t="n">
        <v>20</v>
      </c>
      <c r="G26267" s="7" t="n">
        <v>270.09</v>
      </c>
    </row>
    <row r="26268" customFormat="false" ht="15" hidden="false" customHeight="false" outlineLevel="0" collapsed="false">
      <c r="A26268" s="7" t="s">
        <v>36</v>
      </c>
      <c r="B26268" s="7" t="s">
        <v>232</v>
      </c>
      <c r="C26268" s="7" t="s">
        <v>1432</v>
      </c>
      <c r="D26268" s="7" t="n">
        <v>20</v>
      </c>
      <c r="E26268" s="7" t="n">
        <v>303.74</v>
      </c>
      <c r="F26268" s="7" t="n">
        <v>0</v>
      </c>
      <c r="G26268" s="7" t="n">
        <v>0</v>
      </c>
    </row>
    <row r="26269" customFormat="false" ht="15" hidden="false" customHeight="false" outlineLevel="0" collapsed="false">
      <c r="A26269" s="7" t="s">
        <v>36</v>
      </c>
      <c r="B26269" s="7" t="s">
        <v>232</v>
      </c>
      <c r="C26269" s="7" t="s">
        <v>1432</v>
      </c>
      <c r="D26269" s="7" t="n">
        <v>0</v>
      </c>
      <c r="E26269" s="7" t="n">
        <v>0</v>
      </c>
      <c r="F26269" s="7" t="n">
        <v>20</v>
      </c>
      <c r="G26269" s="7" t="n">
        <v>250.22</v>
      </c>
    </row>
    <row r="26270" customFormat="false" ht="15" hidden="false" customHeight="false" outlineLevel="0" collapsed="false">
      <c r="A26270" s="7" t="s">
        <v>36</v>
      </c>
      <c r="B26270" s="7" t="s">
        <v>212</v>
      </c>
      <c r="C26270" s="7" t="s">
        <v>1432</v>
      </c>
      <c r="D26270" s="7" t="n">
        <v>0</v>
      </c>
      <c r="E26270" s="7" t="n">
        <v>0</v>
      </c>
      <c r="F26270" s="7" t="n">
        <v>10</v>
      </c>
      <c r="G26270" s="7" t="n">
        <v>125.11</v>
      </c>
    </row>
    <row r="26271" customFormat="false" ht="15" hidden="false" customHeight="false" outlineLevel="0" collapsed="false">
      <c r="A26271" s="7" t="s">
        <v>36</v>
      </c>
      <c r="B26271" s="7" t="s">
        <v>212</v>
      </c>
      <c r="C26271" s="7" t="s">
        <v>1432</v>
      </c>
      <c r="D26271" s="7" t="n">
        <v>0</v>
      </c>
      <c r="E26271" s="7" t="n">
        <v>0</v>
      </c>
      <c r="F26271" s="7" t="n">
        <v>20</v>
      </c>
      <c r="G26271" s="7" t="n">
        <v>270.09</v>
      </c>
    </row>
    <row r="26272" customFormat="false" ht="15" hidden="false" customHeight="false" outlineLevel="0" collapsed="false">
      <c r="A26272" s="7" t="s">
        <v>36</v>
      </c>
      <c r="B26272" s="7" t="s">
        <v>212</v>
      </c>
      <c r="C26272" s="7" t="s">
        <v>1432</v>
      </c>
      <c r="D26272" s="7" t="n">
        <v>0</v>
      </c>
      <c r="E26272" s="7" t="n">
        <v>0</v>
      </c>
      <c r="F26272" s="7" t="n">
        <v>10</v>
      </c>
      <c r="G26272" s="7" t="n">
        <v>130.2</v>
      </c>
    </row>
    <row r="26273" customFormat="false" ht="15" hidden="false" customHeight="false" outlineLevel="0" collapsed="false">
      <c r="A26273" s="7" t="s">
        <v>36</v>
      </c>
      <c r="B26273" s="7" t="s">
        <v>212</v>
      </c>
      <c r="C26273" s="7" t="s">
        <v>1432</v>
      </c>
      <c r="D26273" s="7" t="n">
        <v>40</v>
      </c>
      <c r="E26273" s="7" t="n">
        <v>607.48</v>
      </c>
      <c r="F26273" s="7" t="n">
        <v>0</v>
      </c>
      <c r="G26273" s="7" t="n">
        <v>0</v>
      </c>
    </row>
    <row r="26274" customFormat="false" ht="15" hidden="false" customHeight="false" outlineLevel="0" collapsed="false">
      <c r="A26274" s="7" t="s">
        <v>36</v>
      </c>
      <c r="B26274" s="7" t="s">
        <v>212</v>
      </c>
      <c r="C26274" s="7" t="s">
        <v>1432</v>
      </c>
      <c r="D26274" s="7" t="n">
        <v>50</v>
      </c>
      <c r="E26274" s="7" t="n">
        <v>693.77</v>
      </c>
      <c r="F26274" s="7" t="n">
        <v>0</v>
      </c>
      <c r="G26274" s="7" t="n">
        <v>0</v>
      </c>
    </row>
    <row r="26275" customFormat="false" ht="15" hidden="false" customHeight="false" outlineLevel="0" collapsed="false">
      <c r="A26275" s="7" t="s">
        <v>36</v>
      </c>
      <c r="B26275" s="7" t="s">
        <v>212</v>
      </c>
      <c r="C26275" s="7" t="s">
        <v>1432</v>
      </c>
      <c r="D26275" s="7" t="n">
        <v>30</v>
      </c>
      <c r="E26275" s="7" t="n">
        <v>424.39</v>
      </c>
      <c r="F26275" s="7" t="n">
        <v>0</v>
      </c>
      <c r="G26275" s="7" t="n">
        <v>0</v>
      </c>
    </row>
    <row r="26276" customFormat="false" ht="15" hidden="false" customHeight="false" outlineLevel="0" collapsed="false">
      <c r="A26276" s="7" t="s">
        <v>36</v>
      </c>
      <c r="B26276" s="7" t="s">
        <v>227</v>
      </c>
      <c r="C26276" s="7" t="s">
        <v>1432</v>
      </c>
      <c r="D26276" s="7" t="n">
        <v>30</v>
      </c>
      <c r="E26276" s="7" t="n">
        <v>416.26</v>
      </c>
      <c r="F26276" s="7" t="n">
        <v>0</v>
      </c>
      <c r="G26276" s="7" t="n">
        <v>0</v>
      </c>
    </row>
    <row r="26277" customFormat="false" ht="15" hidden="false" customHeight="false" outlineLevel="0" collapsed="false">
      <c r="A26277" s="7" t="s">
        <v>36</v>
      </c>
      <c r="B26277" s="7" t="s">
        <v>227</v>
      </c>
      <c r="C26277" s="7" t="s">
        <v>1432</v>
      </c>
      <c r="D26277" s="7" t="n">
        <v>10</v>
      </c>
      <c r="E26277" s="7" t="n">
        <v>139.02</v>
      </c>
      <c r="F26277" s="7" t="n">
        <v>0</v>
      </c>
      <c r="G26277" s="7" t="n">
        <v>0</v>
      </c>
    </row>
    <row r="26278" customFormat="false" ht="15" hidden="false" customHeight="false" outlineLevel="0" collapsed="false">
      <c r="A26278" s="7" t="s">
        <v>36</v>
      </c>
      <c r="B26278" s="7" t="s">
        <v>227</v>
      </c>
      <c r="C26278" s="7" t="s">
        <v>1432</v>
      </c>
      <c r="D26278" s="7" t="n">
        <v>10</v>
      </c>
      <c r="E26278" s="7" t="n">
        <v>141.46</v>
      </c>
      <c r="F26278" s="7" t="n">
        <v>0</v>
      </c>
      <c r="G26278" s="7" t="n">
        <v>0</v>
      </c>
    </row>
    <row r="26279" customFormat="false" ht="15" hidden="false" customHeight="false" outlineLevel="0" collapsed="false">
      <c r="A26279" s="7" t="s">
        <v>36</v>
      </c>
      <c r="B26279" s="7" t="s">
        <v>227</v>
      </c>
      <c r="C26279" s="7" t="s">
        <v>1432</v>
      </c>
      <c r="D26279" s="7" t="n">
        <v>40</v>
      </c>
      <c r="E26279" s="7" t="n">
        <v>607.48</v>
      </c>
      <c r="F26279" s="7" t="n">
        <v>0</v>
      </c>
      <c r="G26279" s="7" t="n">
        <v>0</v>
      </c>
    </row>
    <row r="26280" customFormat="false" ht="15" hidden="false" customHeight="false" outlineLevel="0" collapsed="false">
      <c r="A26280" s="7" t="s">
        <v>36</v>
      </c>
      <c r="B26280" s="7" t="s">
        <v>227</v>
      </c>
      <c r="C26280" s="7" t="s">
        <v>1432</v>
      </c>
      <c r="D26280" s="7" t="n">
        <v>0</v>
      </c>
      <c r="E26280" s="7" t="n">
        <v>0</v>
      </c>
      <c r="F26280" s="7" t="n">
        <v>20</v>
      </c>
      <c r="G26280" s="7" t="n">
        <v>270.09</v>
      </c>
    </row>
    <row r="26281" customFormat="false" ht="15" hidden="false" customHeight="false" outlineLevel="0" collapsed="false">
      <c r="A26281" s="7" t="s">
        <v>36</v>
      </c>
      <c r="B26281" s="7" t="s">
        <v>402</v>
      </c>
      <c r="C26281" s="7" t="s">
        <v>1433</v>
      </c>
      <c r="D26281" s="7" t="n">
        <v>120</v>
      </c>
      <c r="E26281" s="7" t="n">
        <v>1751.09</v>
      </c>
      <c r="F26281" s="7" t="n">
        <v>0</v>
      </c>
      <c r="G26281" s="7" t="n">
        <v>0</v>
      </c>
    </row>
    <row r="26282" customFormat="false" ht="15" hidden="false" customHeight="false" outlineLevel="0" collapsed="false">
      <c r="A26282" s="7" t="s">
        <v>36</v>
      </c>
      <c r="B26282" s="7" t="s">
        <v>402</v>
      </c>
      <c r="C26282" s="7" t="s">
        <v>1433</v>
      </c>
      <c r="D26282" s="7" t="n">
        <v>60</v>
      </c>
      <c r="E26282" s="7" t="n">
        <v>848.77</v>
      </c>
      <c r="F26282" s="7" t="n">
        <v>0</v>
      </c>
      <c r="G26282" s="7" t="n">
        <v>0</v>
      </c>
    </row>
    <row r="26283" customFormat="false" ht="15" hidden="false" customHeight="false" outlineLevel="0" collapsed="false">
      <c r="A26283" s="7" t="s">
        <v>36</v>
      </c>
      <c r="B26283" s="7" t="s">
        <v>402</v>
      </c>
      <c r="C26283" s="7" t="s">
        <v>1433</v>
      </c>
      <c r="D26283" s="7" t="n">
        <v>0</v>
      </c>
      <c r="E26283" s="7" t="n">
        <v>0</v>
      </c>
      <c r="F26283" s="7" t="n">
        <v>60</v>
      </c>
      <c r="G26283" s="7" t="n">
        <v>750.65</v>
      </c>
    </row>
    <row r="26284" customFormat="false" ht="15" hidden="false" customHeight="false" outlineLevel="0" collapsed="false">
      <c r="A26284" s="7" t="s">
        <v>36</v>
      </c>
      <c r="B26284" s="7" t="s">
        <v>402</v>
      </c>
      <c r="C26284" s="7" t="s">
        <v>1433</v>
      </c>
      <c r="D26284" s="7" t="n">
        <v>90</v>
      </c>
      <c r="E26284" s="7" t="n">
        <v>1248.78</v>
      </c>
      <c r="F26284" s="7" t="n">
        <v>0</v>
      </c>
      <c r="G26284" s="7" t="n">
        <v>0</v>
      </c>
    </row>
    <row r="26285" customFormat="false" ht="15" hidden="false" customHeight="false" outlineLevel="0" collapsed="false">
      <c r="A26285" s="7" t="s">
        <v>36</v>
      </c>
      <c r="B26285" s="7" t="s">
        <v>402</v>
      </c>
      <c r="C26285" s="7" t="s">
        <v>1433</v>
      </c>
      <c r="D26285" s="7" t="n">
        <v>50</v>
      </c>
      <c r="E26285" s="7" t="n">
        <v>695.1</v>
      </c>
      <c r="F26285" s="7" t="n">
        <v>0</v>
      </c>
      <c r="G26285" s="7" t="n">
        <v>0</v>
      </c>
    </row>
    <row r="26286" customFormat="false" ht="15" hidden="false" customHeight="false" outlineLevel="0" collapsed="false">
      <c r="A26286" s="7" t="s">
        <v>36</v>
      </c>
      <c r="B26286" s="7" t="s">
        <v>402</v>
      </c>
      <c r="C26286" s="7" t="s">
        <v>1433</v>
      </c>
      <c r="D26286" s="7" t="n">
        <v>0</v>
      </c>
      <c r="E26286" s="7" t="n">
        <v>0</v>
      </c>
      <c r="F26286" s="7" t="n">
        <v>40</v>
      </c>
      <c r="G26286" s="7" t="n">
        <v>540.19</v>
      </c>
    </row>
    <row r="26287" customFormat="false" ht="15" hidden="false" customHeight="false" outlineLevel="0" collapsed="false">
      <c r="A26287" s="7" t="s">
        <v>36</v>
      </c>
      <c r="B26287" s="7" t="s">
        <v>402</v>
      </c>
      <c r="C26287" s="7" t="s">
        <v>1433</v>
      </c>
      <c r="D26287" s="7" t="n">
        <v>0</v>
      </c>
      <c r="E26287" s="7" t="n">
        <v>0</v>
      </c>
      <c r="F26287" s="7" t="n">
        <v>90</v>
      </c>
      <c r="G26287" s="7" t="n">
        <v>1171.83</v>
      </c>
    </row>
    <row r="26288" customFormat="false" ht="15" hidden="false" customHeight="false" outlineLevel="0" collapsed="false">
      <c r="A26288" s="7" t="s">
        <v>36</v>
      </c>
      <c r="B26288" s="7" t="s">
        <v>320</v>
      </c>
      <c r="C26288" s="7" t="s">
        <v>1433</v>
      </c>
      <c r="D26288" s="7" t="n">
        <v>50</v>
      </c>
      <c r="E26288" s="7" t="n">
        <v>695.1</v>
      </c>
      <c r="F26288" s="7" t="n">
        <v>0</v>
      </c>
      <c r="G26288" s="7" t="n">
        <v>0</v>
      </c>
    </row>
    <row r="26289" customFormat="false" ht="15" hidden="false" customHeight="false" outlineLevel="0" collapsed="false">
      <c r="A26289" s="7" t="s">
        <v>36</v>
      </c>
      <c r="B26289" s="7" t="s">
        <v>320</v>
      </c>
      <c r="C26289" s="7" t="s">
        <v>1433</v>
      </c>
      <c r="D26289" s="7" t="n">
        <v>0</v>
      </c>
      <c r="E26289" s="7" t="n">
        <v>0</v>
      </c>
      <c r="F26289" s="7" t="n">
        <v>30</v>
      </c>
      <c r="G26289" s="7" t="n">
        <v>405.14</v>
      </c>
    </row>
    <row r="26290" customFormat="false" ht="15" hidden="false" customHeight="false" outlineLevel="0" collapsed="false">
      <c r="A26290" s="7" t="s">
        <v>36</v>
      </c>
      <c r="B26290" s="7" t="s">
        <v>320</v>
      </c>
      <c r="C26290" s="7" t="s">
        <v>1433</v>
      </c>
      <c r="D26290" s="7" t="n">
        <v>0</v>
      </c>
      <c r="E26290" s="7" t="n">
        <v>0</v>
      </c>
      <c r="F26290" s="7" t="n">
        <v>70</v>
      </c>
      <c r="G26290" s="7" t="n">
        <v>875.76</v>
      </c>
    </row>
    <row r="26291" customFormat="false" ht="15" hidden="false" customHeight="false" outlineLevel="0" collapsed="false">
      <c r="A26291" s="7" t="s">
        <v>36</v>
      </c>
      <c r="B26291" s="7" t="s">
        <v>320</v>
      </c>
      <c r="C26291" s="7" t="s">
        <v>1433</v>
      </c>
      <c r="D26291" s="7" t="n">
        <v>50</v>
      </c>
      <c r="E26291" s="7" t="n">
        <v>707.31</v>
      </c>
      <c r="F26291" s="7" t="n">
        <v>0</v>
      </c>
      <c r="G26291" s="7" t="n">
        <v>0</v>
      </c>
    </row>
    <row r="26292" customFormat="false" ht="15" hidden="false" customHeight="false" outlineLevel="0" collapsed="false">
      <c r="A26292" s="7" t="s">
        <v>36</v>
      </c>
      <c r="B26292" s="7" t="s">
        <v>320</v>
      </c>
      <c r="C26292" s="7" t="s">
        <v>1433</v>
      </c>
      <c r="D26292" s="7" t="n">
        <v>80</v>
      </c>
      <c r="E26292" s="7" t="n">
        <v>1110.03</v>
      </c>
      <c r="F26292" s="7" t="n">
        <v>0</v>
      </c>
      <c r="G26292" s="7" t="n">
        <v>0</v>
      </c>
    </row>
    <row r="26293" customFormat="false" ht="15" hidden="false" customHeight="false" outlineLevel="0" collapsed="false">
      <c r="A26293" s="7" t="s">
        <v>36</v>
      </c>
      <c r="B26293" s="7" t="s">
        <v>320</v>
      </c>
      <c r="C26293" s="7" t="s">
        <v>1433</v>
      </c>
      <c r="D26293" s="7" t="n">
        <v>120</v>
      </c>
      <c r="E26293" s="7" t="n">
        <v>1751.09</v>
      </c>
      <c r="F26293" s="7" t="n">
        <v>0</v>
      </c>
      <c r="G26293" s="7" t="n">
        <v>0</v>
      </c>
    </row>
    <row r="26294" customFormat="false" ht="15" hidden="false" customHeight="false" outlineLevel="0" collapsed="false">
      <c r="A26294" s="7" t="s">
        <v>36</v>
      </c>
      <c r="B26294" s="7" t="s">
        <v>345</v>
      </c>
      <c r="C26294" s="7" t="s">
        <v>1433</v>
      </c>
      <c r="D26294" s="7" t="n">
        <v>30</v>
      </c>
      <c r="E26294" s="7" t="n">
        <v>437.77</v>
      </c>
      <c r="F26294" s="7" t="n">
        <v>0</v>
      </c>
      <c r="G26294" s="7" t="n">
        <v>0</v>
      </c>
    </row>
    <row r="26295" customFormat="false" ht="15" hidden="false" customHeight="false" outlineLevel="0" collapsed="false">
      <c r="A26295" s="7" t="s">
        <v>36</v>
      </c>
      <c r="B26295" s="7" t="s">
        <v>345</v>
      </c>
      <c r="C26295" s="7" t="s">
        <v>1433</v>
      </c>
      <c r="D26295" s="7" t="n">
        <v>40</v>
      </c>
      <c r="E26295" s="7" t="n">
        <v>565.85</v>
      </c>
      <c r="F26295" s="7" t="n">
        <v>0</v>
      </c>
      <c r="G26295" s="7" t="n">
        <v>0</v>
      </c>
    </row>
    <row r="26296" customFormat="false" ht="15" hidden="false" customHeight="false" outlineLevel="0" collapsed="false">
      <c r="A26296" s="7" t="s">
        <v>36</v>
      </c>
      <c r="B26296" s="7" t="s">
        <v>345</v>
      </c>
      <c r="C26296" s="7" t="s">
        <v>1433</v>
      </c>
      <c r="D26296" s="7" t="n">
        <v>70</v>
      </c>
      <c r="E26296" s="7" t="n">
        <v>971.28</v>
      </c>
      <c r="F26296" s="7" t="n">
        <v>0</v>
      </c>
      <c r="G26296" s="7" t="n">
        <v>0</v>
      </c>
    </row>
    <row r="26297" customFormat="false" ht="15" hidden="false" customHeight="false" outlineLevel="0" collapsed="false">
      <c r="A26297" s="7" t="s">
        <v>36</v>
      </c>
      <c r="B26297" s="7" t="s">
        <v>345</v>
      </c>
      <c r="C26297" s="7" t="s">
        <v>1433</v>
      </c>
      <c r="D26297" s="7" t="n">
        <v>50</v>
      </c>
      <c r="E26297" s="7" t="n">
        <v>759.35</v>
      </c>
      <c r="F26297" s="7" t="n">
        <v>0</v>
      </c>
      <c r="G26297" s="7" t="n">
        <v>0</v>
      </c>
    </row>
    <row r="26298" customFormat="false" ht="15" hidden="false" customHeight="false" outlineLevel="0" collapsed="false">
      <c r="A26298" s="7" t="s">
        <v>36</v>
      </c>
      <c r="B26298" s="7" t="s">
        <v>345</v>
      </c>
      <c r="C26298" s="7" t="s">
        <v>1433</v>
      </c>
      <c r="D26298" s="7" t="n">
        <v>30</v>
      </c>
      <c r="E26298" s="7" t="n">
        <v>417.06</v>
      </c>
      <c r="F26298" s="7" t="n">
        <v>0</v>
      </c>
      <c r="G26298" s="7" t="n">
        <v>0</v>
      </c>
    </row>
    <row r="26299" customFormat="false" ht="15" hidden="false" customHeight="false" outlineLevel="0" collapsed="false">
      <c r="A26299" s="7" t="s">
        <v>36</v>
      </c>
      <c r="B26299" s="7" t="s">
        <v>345</v>
      </c>
      <c r="C26299" s="7" t="s">
        <v>1433</v>
      </c>
      <c r="D26299" s="7" t="n">
        <v>0</v>
      </c>
      <c r="E26299" s="7" t="n">
        <v>0</v>
      </c>
      <c r="F26299" s="7" t="n">
        <v>30</v>
      </c>
      <c r="G26299" s="7" t="n">
        <v>390.61</v>
      </c>
    </row>
    <row r="26300" customFormat="false" ht="15" hidden="false" customHeight="false" outlineLevel="0" collapsed="false">
      <c r="A26300" s="7" t="s">
        <v>36</v>
      </c>
      <c r="B26300" s="7" t="s">
        <v>345</v>
      </c>
      <c r="C26300" s="7" t="s">
        <v>1433</v>
      </c>
      <c r="D26300" s="7" t="n">
        <v>0</v>
      </c>
      <c r="E26300" s="7" t="n">
        <v>0</v>
      </c>
      <c r="F26300" s="7" t="n">
        <v>30</v>
      </c>
      <c r="G26300" s="7" t="n">
        <v>375.32</v>
      </c>
    </row>
    <row r="26301" customFormat="false" ht="15" hidden="false" customHeight="false" outlineLevel="0" collapsed="false">
      <c r="A26301" s="7" t="s">
        <v>36</v>
      </c>
      <c r="B26301" s="7" t="s">
        <v>366</v>
      </c>
      <c r="C26301" s="7" t="s">
        <v>1433</v>
      </c>
      <c r="D26301" s="7" t="n">
        <v>30</v>
      </c>
      <c r="E26301" s="7" t="n">
        <v>417.06</v>
      </c>
      <c r="F26301" s="7" t="n">
        <v>0</v>
      </c>
      <c r="G26301" s="7" t="n">
        <v>0</v>
      </c>
    </row>
    <row r="26302" customFormat="false" ht="15" hidden="false" customHeight="false" outlineLevel="0" collapsed="false">
      <c r="A26302" s="7" t="s">
        <v>36</v>
      </c>
      <c r="B26302" s="7" t="s">
        <v>366</v>
      </c>
      <c r="C26302" s="7" t="s">
        <v>1433</v>
      </c>
      <c r="D26302" s="7" t="n">
        <v>0</v>
      </c>
      <c r="E26302" s="7" t="n">
        <v>0</v>
      </c>
      <c r="F26302" s="7" t="n">
        <v>20</v>
      </c>
      <c r="G26302" s="7" t="n">
        <v>260.41</v>
      </c>
    </row>
    <row r="26303" customFormat="false" ht="15" hidden="false" customHeight="false" outlineLevel="0" collapsed="false">
      <c r="A26303" s="7" t="s">
        <v>36</v>
      </c>
      <c r="B26303" s="7" t="s">
        <v>366</v>
      </c>
      <c r="C26303" s="7" t="s">
        <v>1433</v>
      </c>
      <c r="D26303" s="7" t="n">
        <v>0</v>
      </c>
      <c r="E26303" s="7" t="n">
        <v>0</v>
      </c>
      <c r="F26303" s="7" t="n">
        <v>30</v>
      </c>
      <c r="G26303" s="7" t="n">
        <v>375.32</v>
      </c>
    </row>
    <row r="26304" customFormat="false" ht="15" hidden="false" customHeight="false" outlineLevel="0" collapsed="false">
      <c r="A26304" s="7" t="s">
        <v>36</v>
      </c>
      <c r="B26304" s="7" t="s">
        <v>366</v>
      </c>
      <c r="C26304" s="7" t="s">
        <v>1433</v>
      </c>
      <c r="D26304" s="7" t="n">
        <v>20</v>
      </c>
      <c r="E26304" s="7" t="n">
        <v>291.85</v>
      </c>
      <c r="F26304" s="7" t="n">
        <v>0</v>
      </c>
      <c r="G26304" s="7" t="n">
        <v>0</v>
      </c>
    </row>
    <row r="26305" customFormat="false" ht="15" hidden="false" customHeight="false" outlineLevel="0" collapsed="false">
      <c r="A26305" s="7" t="s">
        <v>36</v>
      </c>
      <c r="B26305" s="7" t="s">
        <v>366</v>
      </c>
      <c r="C26305" s="7" t="s">
        <v>1433</v>
      </c>
      <c r="D26305" s="7" t="n">
        <v>20</v>
      </c>
      <c r="E26305" s="7" t="n">
        <v>282.92</v>
      </c>
      <c r="F26305" s="7" t="n">
        <v>0</v>
      </c>
      <c r="G26305" s="7" t="n">
        <v>0</v>
      </c>
    </row>
    <row r="26306" customFormat="false" ht="15" hidden="false" customHeight="false" outlineLevel="0" collapsed="false">
      <c r="A26306" s="7" t="s">
        <v>36</v>
      </c>
      <c r="B26306" s="7" t="s">
        <v>366</v>
      </c>
      <c r="C26306" s="7" t="s">
        <v>1433</v>
      </c>
      <c r="D26306" s="7" t="n">
        <v>50</v>
      </c>
      <c r="E26306" s="7" t="n">
        <v>759.35</v>
      </c>
      <c r="F26306" s="7" t="n">
        <v>0</v>
      </c>
      <c r="G26306" s="7" t="n">
        <v>0</v>
      </c>
    </row>
    <row r="26307" customFormat="false" ht="15" hidden="false" customHeight="false" outlineLevel="0" collapsed="false">
      <c r="A26307" s="7" t="s">
        <v>36</v>
      </c>
      <c r="B26307" s="7" t="s">
        <v>366</v>
      </c>
      <c r="C26307" s="7" t="s">
        <v>1433</v>
      </c>
      <c r="D26307" s="7" t="n">
        <v>50</v>
      </c>
      <c r="E26307" s="7" t="n">
        <v>693.77</v>
      </c>
      <c r="F26307" s="7" t="n">
        <v>0</v>
      </c>
      <c r="G26307" s="7" t="n">
        <v>0</v>
      </c>
    </row>
    <row r="26308" customFormat="false" ht="15" hidden="false" customHeight="false" outlineLevel="0" collapsed="false">
      <c r="A26308" s="7" t="s">
        <v>36</v>
      </c>
      <c r="B26308" s="7" t="s">
        <v>202</v>
      </c>
      <c r="C26308" s="7" t="s">
        <v>1434</v>
      </c>
      <c r="D26308" s="7" t="n">
        <v>20</v>
      </c>
      <c r="E26308" s="7" t="n">
        <v>278.04</v>
      </c>
      <c r="F26308" s="7" t="n">
        <v>0</v>
      </c>
      <c r="G26308" s="7" t="n">
        <v>0</v>
      </c>
    </row>
    <row r="26309" customFormat="false" ht="15" hidden="false" customHeight="false" outlineLevel="0" collapsed="false">
      <c r="A26309" s="7" t="s">
        <v>36</v>
      </c>
      <c r="B26309" s="7" t="s">
        <v>202</v>
      </c>
      <c r="C26309" s="7" t="s">
        <v>1434</v>
      </c>
      <c r="D26309" s="7" t="n">
        <v>30</v>
      </c>
      <c r="E26309" s="7" t="n">
        <v>416.26</v>
      </c>
      <c r="F26309" s="7" t="n">
        <v>0</v>
      </c>
      <c r="G26309" s="7" t="n">
        <v>0</v>
      </c>
    </row>
    <row r="26310" customFormat="false" ht="15" hidden="false" customHeight="false" outlineLevel="0" collapsed="false">
      <c r="A26310" s="7" t="s">
        <v>36</v>
      </c>
      <c r="B26310" s="7" t="s">
        <v>202</v>
      </c>
      <c r="C26310" s="7" t="s">
        <v>1434</v>
      </c>
      <c r="D26310" s="7" t="n">
        <v>0</v>
      </c>
      <c r="E26310" s="7" t="n">
        <v>0</v>
      </c>
      <c r="F26310" s="7" t="n">
        <v>20</v>
      </c>
      <c r="G26310" s="7" t="n">
        <v>250.22</v>
      </c>
    </row>
    <row r="26311" customFormat="false" ht="15" hidden="false" customHeight="false" outlineLevel="0" collapsed="false">
      <c r="A26311" s="7" t="s">
        <v>36</v>
      </c>
      <c r="B26311" s="7" t="s">
        <v>202</v>
      </c>
      <c r="C26311" s="7" t="s">
        <v>1434</v>
      </c>
      <c r="D26311" s="7" t="n">
        <v>30</v>
      </c>
      <c r="E26311" s="7" t="n">
        <v>437.77</v>
      </c>
      <c r="F26311" s="7" t="n">
        <v>0</v>
      </c>
      <c r="G26311" s="7" t="n">
        <v>0</v>
      </c>
    </row>
    <row r="26312" customFormat="false" ht="15" hidden="false" customHeight="false" outlineLevel="0" collapsed="false">
      <c r="A26312" s="7" t="s">
        <v>36</v>
      </c>
      <c r="B26312" s="7" t="s">
        <v>202</v>
      </c>
      <c r="C26312" s="7" t="s">
        <v>1434</v>
      </c>
      <c r="D26312" s="7" t="n">
        <v>20</v>
      </c>
      <c r="E26312" s="7" t="n">
        <v>282.92</v>
      </c>
      <c r="F26312" s="7" t="n">
        <v>0</v>
      </c>
      <c r="G26312" s="7" t="n">
        <v>0</v>
      </c>
    </row>
    <row r="26313" customFormat="false" ht="15" hidden="false" customHeight="false" outlineLevel="0" collapsed="false">
      <c r="A26313" s="7" t="s">
        <v>36</v>
      </c>
      <c r="B26313" s="7" t="s">
        <v>202</v>
      </c>
      <c r="C26313" s="7" t="s">
        <v>1434</v>
      </c>
      <c r="D26313" s="7" t="n">
        <v>40</v>
      </c>
      <c r="E26313" s="7" t="n">
        <v>607.48</v>
      </c>
      <c r="F26313" s="7" t="n">
        <v>0</v>
      </c>
      <c r="G26313" s="7" t="n">
        <v>0</v>
      </c>
    </row>
    <row r="26314" customFormat="false" ht="15" hidden="false" customHeight="false" outlineLevel="0" collapsed="false">
      <c r="A26314" s="7" t="s">
        <v>36</v>
      </c>
      <c r="B26314" s="7" t="s">
        <v>171</v>
      </c>
      <c r="C26314" s="7" t="s">
        <v>1434</v>
      </c>
      <c r="D26314" s="7" t="n">
        <v>20</v>
      </c>
      <c r="E26314" s="7" t="n">
        <v>282.92</v>
      </c>
      <c r="F26314" s="7" t="n">
        <v>0</v>
      </c>
      <c r="G26314" s="7" t="n">
        <v>0</v>
      </c>
    </row>
    <row r="26315" customFormat="false" ht="15" hidden="false" customHeight="false" outlineLevel="0" collapsed="false">
      <c r="A26315" s="7" t="s">
        <v>36</v>
      </c>
      <c r="B26315" s="7" t="s">
        <v>171</v>
      </c>
      <c r="C26315" s="7" t="s">
        <v>1434</v>
      </c>
      <c r="D26315" s="7" t="n">
        <v>0</v>
      </c>
      <c r="E26315" s="7" t="n">
        <v>0</v>
      </c>
      <c r="F26315" s="7" t="n">
        <v>30</v>
      </c>
      <c r="G26315" s="7" t="n">
        <v>390.61</v>
      </c>
    </row>
    <row r="26316" customFormat="false" ht="15" hidden="false" customHeight="false" outlineLevel="0" collapsed="false">
      <c r="A26316" s="7" t="s">
        <v>36</v>
      </c>
      <c r="B26316" s="7" t="s">
        <v>171</v>
      </c>
      <c r="C26316" s="7" t="s">
        <v>1434</v>
      </c>
      <c r="D26316" s="7" t="n">
        <v>0</v>
      </c>
      <c r="E26316" s="7" t="n">
        <v>0</v>
      </c>
      <c r="F26316" s="7" t="n">
        <v>20</v>
      </c>
      <c r="G26316" s="7" t="n">
        <v>250.22</v>
      </c>
    </row>
    <row r="26317" customFormat="false" ht="15" hidden="false" customHeight="false" outlineLevel="0" collapsed="false">
      <c r="A26317" s="7" t="s">
        <v>36</v>
      </c>
      <c r="B26317" s="7" t="s">
        <v>171</v>
      </c>
      <c r="C26317" s="7" t="s">
        <v>1434</v>
      </c>
      <c r="D26317" s="7" t="n">
        <v>50</v>
      </c>
      <c r="E26317" s="7" t="n">
        <v>693.77</v>
      </c>
      <c r="F26317" s="7" t="n">
        <v>0</v>
      </c>
      <c r="G26317" s="7" t="n">
        <v>0</v>
      </c>
    </row>
    <row r="26318" customFormat="false" ht="15" hidden="false" customHeight="false" outlineLevel="0" collapsed="false">
      <c r="A26318" s="7" t="s">
        <v>36</v>
      </c>
      <c r="B26318" s="7" t="s">
        <v>171</v>
      </c>
      <c r="C26318" s="7" t="s">
        <v>1434</v>
      </c>
      <c r="D26318" s="7" t="n">
        <v>20</v>
      </c>
      <c r="E26318" s="7" t="n">
        <v>278.04</v>
      </c>
      <c r="F26318" s="7" t="n">
        <v>0</v>
      </c>
      <c r="G26318" s="7" t="n">
        <v>0</v>
      </c>
    </row>
    <row r="26319" customFormat="false" ht="15" hidden="false" customHeight="false" outlineLevel="0" collapsed="false">
      <c r="A26319" s="7" t="s">
        <v>36</v>
      </c>
      <c r="B26319" s="7" t="s">
        <v>171</v>
      </c>
      <c r="C26319" s="7" t="s">
        <v>1434</v>
      </c>
      <c r="D26319" s="7" t="n">
        <v>0</v>
      </c>
      <c r="E26319" s="7" t="n">
        <v>0</v>
      </c>
      <c r="F26319" s="7" t="n">
        <v>30</v>
      </c>
      <c r="G26319" s="7" t="n">
        <v>405.14</v>
      </c>
    </row>
    <row r="26320" customFormat="false" ht="15" hidden="false" customHeight="false" outlineLevel="0" collapsed="false">
      <c r="A26320" s="7" t="s">
        <v>36</v>
      </c>
      <c r="B26320" s="7" t="s">
        <v>171</v>
      </c>
      <c r="C26320" s="7" t="s">
        <v>1434</v>
      </c>
      <c r="D26320" s="7" t="n">
        <v>80</v>
      </c>
      <c r="E26320" s="7" t="n">
        <v>1214.96</v>
      </c>
      <c r="F26320" s="7" t="n">
        <v>0</v>
      </c>
      <c r="G26320" s="7" t="n">
        <v>0</v>
      </c>
    </row>
    <row r="26321" customFormat="false" ht="15" hidden="false" customHeight="false" outlineLevel="0" collapsed="false">
      <c r="A26321" s="7" t="s">
        <v>36</v>
      </c>
      <c r="B26321" s="7" t="s">
        <v>190</v>
      </c>
      <c r="C26321" s="7" t="s">
        <v>1434</v>
      </c>
      <c r="D26321" s="7" t="n">
        <v>12</v>
      </c>
      <c r="E26321" s="7" t="n">
        <v>169.75</v>
      </c>
      <c r="F26321" s="7" t="n">
        <v>0</v>
      </c>
      <c r="G26321" s="7" t="n">
        <v>0</v>
      </c>
    </row>
    <row r="26322" customFormat="false" ht="15" hidden="false" customHeight="false" outlineLevel="0" collapsed="false">
      <c r="A26322" s="7" t="s">
        <v>36</v>
      </c>
      <c r="B26322" s="7" t="s">
        <v>190</v>
      </c>
      <c r="C26322" s="7" t="s">
        <v>1434</v>
      </c>
      <c r="D26322" s="7" t="n">
        <v>20</v>
      </c>
      <c r="E26322" s="7" t="n">
        <v>278.04</v>
      </c>
      <c r="F26322" s="7" t="n">
        <v>0</v>
      </c>
      <c r="G26322" s="7" t="n">
        <v>0</v>
      </c>
    </row>
    <row r="26323" customFormat="false" ht="15" hidden="false" customHeight="false" outlineLevel="0" collapsed="false">
      <c r="A26323" s="7" t="s">
        <v>36</v>
      </c>
      <c r="B26323" s="7" t="s">
        <v>190</v>
      </c>
      <c r="C26323" s="7" t="s">
        <v>1434</v>
      </c>
      <c r="D26323" s="7" t="n">
        <v>0</v>
      </c>
      <c r="E26323" s="7" t="n">
        <v>0</v>
      </c>
      <c r="F26323" s="7" t="n">
        <v>20</v>
      </c>
      <c r="G26323" s="7" t="n">
        <v>250.22</v>
      </c>
    </row>
    <row r="26324" customFormat="false" ht="15" hidden="false" customHeight="false" outlineLevel="0" collapsed="false">
      <c r="A26324" s="7" t="s">
        <v>36</v>
      </c>
      <c r="B26324" s="7" t="s">
        <v>190</v>
      </c>
      <c r="C26324" s="7" t="s">
        <v>1434</v>
      </c>
      <c r="D26324" s="7" t="n">
        <v>0</v>
      </c>
      <c r="E26324" s="7" t="n">
        <v>0</v>
      </c>
      <c r="F26324" s="7" t="n">
        <v>20</v>
      </c>
      <c r="G26324" s="7" t="n">
        <v>270.09</v>
      </c>
    </row>
    <row r="26325" customFormat="false" ht="15" hidden="false" customHeight="false" outlineLevel="0" collapsed="false">
      <c r="A26325" s="7" t="s">
        <v>36</v>
      </c>
      <c r="B26325" s="7" t="s">
        <v>190</v>
      </c>
      <c r="C26325" s="7" t="s">
        <v>1434</v>
      </c>
      <c r="D26325" s="7" t="n">
        <v>40</v>
      </c>
      <c r="E26325" s="7" t="n">
        <v>607.48</v>
      </c>
      <c r="F26325" s="7" t="n">
        <v>0</v>
      </c>
      <c r="G26325" s="7" t="n">
        <v>0</v>
      </c>
    </row>
    <row r="26326" customFormat="false" ht="15" hidden="false" customHeight="false" outlineLevel="0" collapsed="false">
      <c r="A26326" s="7" t="s">
        <v>36</v>
      </c>
      <c r="B26326" s="7" t="s">
        <v>190</v>
      </c>
      <c r="C26326" s="7" t="s">
        <v>1434</v>
      </c>
      <c r="D26326" s="7" t="n">
        <v>60</v>
      </c>
      <c r="E26326" s="7" t="n">
        <v>832.52</v>
      </c>
      <c r="F26326" s="7" t="n">
        <v>0</v>
      </c>
      <c r="G26326" s="7" t="n">
        <v>0</v>
      </c>
    </row>
    <row r="26327" customFormat="false" ht="15" hidden="false" customHeight="false" outlineLevel="0" collapsed="false">
      <c r="A26327" s="7" t="s">
        <v>36</v>
      </c>
      <c r="B26327" s="7" t="s">
        <v>262</v>
      </c>
      <c r="C26327" s="7" t="s">
        <v>1434</v>
      </c>
      <c r="D26327" s="7" t="n">
        <v>0</v>
      </c>
      <c r="E26327" s="7" t="n">
        <v>0</v>
      </c>
      <c r="F26327" s="7" t="n">
        <v>10</v>
      </c>
      <c r="G26327" s="7" t="n">
        <v>125.11</v>
      </c>
    </row>
    <row r="26328" customFormat="false" ht="15" hidden="false" customHeight="false" outlineLevel="0" collapsed="false">
      <c r="A26328" s="7" t="s">
        <v>36</v>
      </c>
      <c r="B26328" s="7" t="s">
        <v>262</v>
      </c>
      <c r="C26328" s="7" t="s">
        <v>1434</v>
      </c>
      <c r="D26328" s="7" t="n">
        <v>0</v>
      </c>
      <c r="E26328" s="7" t="n">
        <v>0</v>
      </c>
      <c r="F26328" s="7" t="n">
        <v>20</v>
      </c>
      <c r="G26328" s="7" t="n">
        <v>260.41</v>
      </c>
    </row>
    <row r="26329" customFormat="false" ht="15" hidden="false" customHeight="false" outlineLevel="0" collapsed="false">
      <c r="A26329" s="7" t="s">
        <v>36</v>
      </c>
      <c r="B26329" s="7" t="s">
        <v>262</v>
      </c>
      <c r="C26329" s="7" t="s">
        <v>1434</v>
      </c>
      <c r="D26329" s="7" t="n">
        <v>10</v>
      </c>
      <c r="E26329" s="7" t="n">
        <v>139.02</v>
      </c>
      <c r="F26329" s="7" t="n">
        <v>0</v>
      </c>
      <c r="G26329" s="7" t="n">
        <v>0</v>
      </c>
    </row>
    <row r="26330" customFormat="false" ht="15" hidden="false" customHeight="false" outlineLevel="0" collapsed="false">
      <c r="A26330" s="7" t="s">
        <v>36</v>
      </c>
      <c r="B26330" s="7" t="s">
        <v>262</v>
      </c>
      <c r="C26330" s="7" t="s">
        <v>1434</v>
      </c>
      <c r="D26330" s="7" t="n">
        <v>30</v>
      </c>
      <c r="E26330" s="7" t="n">
        <v>416.26</v>
      </c>
      <c r="F26330" s="7" t="n">
        <v>0</v>
      </c>
      <c r="G26330" s="7" t="n">
        <v>0</v>
      </c>
    </row>
    <row r="26331" customFormat="false" ht="15" hidden="false" customHeight="false" outlineLevel="0" collapsed="false">
      <c r="A26331" s="7" t="s">
        <v>36</v>
      </c>
      <c r="B26331" s="7" t="s">
        <v>262</v>
      </c>
      <c r="C26331" s="7" t="s">
        <v>1434</v>
      </c>
      <c r="D26331" s="7" t="n">
        <v>20</v>
      </c>
      <c r="E26331" s="7" t="n">
        <v>291.85</v>
      </c>
      <c r="F26331" s="7" t="n">
        <v>0</v>
      </c>
      <c r="G26331" s="7" t="n">
        <v>0</v>
      </c>
    </row>
    <row r="26332" customFormat="false" ht="15" hidden="false" customHeight="false" outlineLevel="0" collapsed="false">
      <c r="A26332" s="7" t="s">
        <v>36</v>
      </c>
      <c r="B26332" s="7" t="s">
        <v>262</v>
      </c>
      <c r="C26332" s="7" t="s">
        <v>1434</v>
      </c>
      <c r="D26332" s="7" t="n">
        <v>30</v>
      </c>
      <c r="E26332" s="7" t="n">
        <v>455.61</v>
      </c>
      <c r="F26332" s="7" t="n">
        <v>0</v>
      </c>
      <c r="G26332" s="7" t="n">
        <v>0</v>
      </c>
    </row>
    <row r="26333" customFormat="false" ht="15" hidden="false" customHeight="false" outlineLevel="0" collapsed="false">
      <c r="A26333" s="7" t="s">
        <v>36</v>
      </c>
      <c r="B26333" s="7" t="s">
        <v>175</v>
      </c>
      <c r="C26333" s="7" t="s">
        <v>1437</v>
      </c>
      <c r="D26333" s="7" t="n">
        <v>150</v>
      </c>
      <c r="E26333" s="7" t="n">
        <v>2896.95</v>
      </c>
      <c r="F26333" s="7" t="n">
        <v>0</v>
      </c>
      <c r="G26333" s="7" t="n">
        <v>0</v>
      </c>
    </row>
    <row r="26334" customFormat="false" ht="15" hidden="false" customHeight="false" outlineLevel="0" collapsed="false">
      <c r="A26334" s="7" t="s">
        <v>36</v>
      </c>
      <c r="B26334" s="7" t="s">
        <v>175</v>
      </c>
      <c r="C26334" s="7" t="s">
        <v>1437</v>
      </c>
      <c r="D26334" s="7" t="n">
        <v>140</v>
      </c>
      <c r="E26334" s="7" t="n">
        <v>2709.01</v>
      </c>
      <c r="F26334" s="7" t="n">
        <v>0</v>
      </c>
      <c r="G26334" s="7" t="n">
        <v>0</v>
      </c>
    </row>
    <row r="26335" customFormat="false" ht="15" hidden="false" customHeight="false" outlineLevel="0" collapsed="false">
      <c r="A26335" s="7" t="s">
        <v>36</v>
      </c>
      <c r="B26335" s="7" t="s">
        <v>175</v>
      </c>
      <c r="C26335" s="7" t="s">
        <v>1437</v>
      </c>
      <c r="D26335" s="7" t="n">
        <v>0</v>
      </c>
      <c r="E26335" s="7" t="n">
        <v>0</v>
      </c>
      <c r="F26335" s="7" t="n">
        <v>80</v>
      </c>
      <c r="G26335" s="7" t="n">
        <v>1503.76</v>
      </c>
    </row>
    <row r="26336" customFormat="false" ht="15" hidden="false" customHeight="false" outlineLevel="0" collapsed="false">
      <c r="A26336" s="7" t="s">
        <v>36</v>
      </c>
      <c r="B26336" s="7" t="s">
        <v>175</v>
      </c>
      <c r="C26336" s="7" t="s">
        <v>1437</v>
      </c>
      <c r="D26336" s="7" t="n">
        <v>100</v>
      </c>
      <c r="E26336" s="7" t="n">
        <v>1969</v>
      </c>
      <c r="F26336" s="7" t="n">
        <v>0</v>
      </c>
      <c r="G26336" s="7" t="n">
        <v>0</v>
      </c>
    </row>
    <row r="26337" customFormat="false" ht="15" hidden="false" customHeight="false" outlineLevel="0" collapsed="false">
      <c r="A26337" s="7" t="s">
        <v>36</v>
      </c>
      <c r="B26337" s="7" t="s">
        <v>175</v>
      </c>
      <c r="C26337" s="7" t="s">
        <v>1437</v>
      </c>
      <c r="D26337" s="7" t="n">
        <v>0</v>
      </c>
      <c r="E26337" s="7" t="n">
        <v>0</v>
      </c>
      <c r="F26337" s="7" t="n">
        <v>200</v>
      </c>
      <c r="G26337" s="7" t="n">
        <v>3482.74</v>
      </c>
    </row>
    <row r="26338" customFormat="false" ht="15" hidden="false" customHeight="false" outlineLevel="0" collapsed="false">
      <c r="A26338" s="7" t="s">
        <v>36</v>
      </c>
      <c r="B26338" s="7" t="s">
        <v>175</v>
      </c>
      <c r="C26338" s="7" t="s">
        <v>1437</v>
      </c>
      <c r="D26338" s="7" t="n">
        <v>100</v>
      </c>
      <c r="E26338" s="7" t="n">
        <v>2113.87</v>
      </c>
      <c r="F26338" s="7" t="n">
        <v>0</v>
      </c>
      <c r="G26338" s="7" t="n">
        <v>0</v>
      </c>
    </row>
    <row r="26339" customFormat="false" ht="15" hidden="false" customHeight="false" outlineLevel="0" collapsed="false">
      <c r="A26339" s="7" t="s">
        <v>36</v>
      </c>
      <c r="B26339" s="7" t="s">
        <v>175</v>
      </c>
      <c r="C26339" s="7" t="s">
        <v>1437</v>
      </c>
      <c r="D26339" s="7" t="n">
        <v>200</v>
      </c>
      <c r="E26339" s="7" t="n">
        <v>4062.22</v>
      </c>
      <c r="F26339" s="7" t="n">
        <v>0</v>
      </c>
      <c r="G26339" s="7" t="n">
        <v>0</v>
      </c>
    </row>
    <row r="26340" customFormat="false" ht="15" hidden="false" customHeight="false" outlineLevel="0" collapsed="false">
      <c r="A26340" s="7" t="s">
        <v>36</v>
      </c>
      <c r="B26340" s="7" t="s">
        <v>175</v>
      </c>
      <c r="C26340" s="7" t="s">
        <v>1437</v>
      </c>
      <c r="D26340" s="7" t="n">
        <v>0</v>
      </c>
      <c r="E26340" s="7" t="n">
        <v>0</v>
      </c>
      <c r="F26340" s="7" t="n">
        <v>120</v>
      </c>
      <c r="G26340" s="7" t="n">
        <v>2174.74</v>
      </c>
    </row>
    <row r="26341" customFormat="false" ht="15" hidden="false" customHeight="false" outlineLevel="0" collapsed="false">
      <c r="A26341" s="7" t="s">
        <v>36</v>
      </c>
      <c r="B26341" s="7" t="s">
        <v>230</v>
      </c>
      <c r="C26341" s="7" t="s">
        <v>1438</v>
      </c>
      <c r="D26341" s="7" t="n">
        <v>0</v>
      </c>
      <c r="E26341" s="7" t="n">
        <v>0</v>
      </c>
      <c r="F26341" s="7" t="n">
        <v>30</v>
      </c>
      <c r="G26341" s="7" t="n">
        <v>664.43</v>
      </c>
    </row>
    <row r="26342" customFormat="false" ht="15" hidden="false" customHeight="false" outlineLevel="0" collapsed="false">
      <c r="A26342" s="7" t="s">
        <v>36</v>
      </c>
      <c r="B26342" s="7" t="s">
        <v>230</v>
      </c>
      <c r="C26342" s="7" t="s">
        <v>1438</v>
      </c>
      <c r="D26342" s="7" t="n">
        <v>50</v>
      </c>
      <c r="E26342" s="7" t="n">
        <v>1291.63</v>
      </c>
      <c r="F26342" s="7" t="n">
        <v>0</v>
      </c>
      <c r="G26342" s="7" t="n">
        <v>0</v>
      </c>
    </row>
    <row r="26343" customFormat="false" ht="15" hidden="false" customHeight="false" outlineLevel="0" collapsed="false">
      <c r="A26343" s="7" t="s">
        <v>36</v>
      </c>
      <c r="B26343" s="7" t="s">
        <v>230</v>
      </c>
      <c r="C26343" s="7" t="s">
        <v>1438</v>
      </c>
      <c r="D26343" s="7" t="n">
        <v>0</v>
      </c>
      <c r="E26343" s="7" t="n">
        <v>0</v>
      </c>
      <c r="F26343" s="7" t="n">
        <v>20</v>
      </c>
      <c r="G26343" s="7" t="n">
        <v>460.99</v>
      </c>
    </row>
    <row r="26344" customFormat="false" ht="15" hidden="false" customHeight="false" outlineLevel="0" collapsed="false">
      <c r="A26344" s="7" t="s">
        <v>36</v>
      </c>
      <c r="B26344" s="7" t="s">
        <v>230</v>
      </c>
      <c r="C26344" s="7" t="s">
        <v>1438</v>
      </c>
      <c r="D26344" s="7" t="n">
        <v>70</v>
      </c>
      <c r="E26344" s="7" t="n">
        <v>1719.42</v>
      </c>
      <c r="F26344" s="7" t="n">
        <v>0</v>
      </c>
      <c r="G26344" s="7" t="n">
        <v>0</v>
      </c>
    </row>
    <row r="26345" customFormat="false" ht="15" hidden="false" customHeight="false" outlineLevel="0" collapsed="false">
      <c r="A26345" s="7" t="s">
        <v>36</v>
      </c>
      <c r="B26345" s="7" t="s">
        <v>230</v>
      </c>
      <c r="C26345" s="7" t="s">
        <v>1438</v>
      </c>
      <c r="D26345" s="7" t="n">
        <v>10</v>
      </c>
      <c r="E26345" s="7" t="n">
        <v>246.1</v>
      </c>
      <c r="F26345" s="7" t="n">
        <v>0</v>
      </c>
      <c r="G26345" s="7" t="n">
        <v>0</v>
      </c>
    </row>
    <row r="26346" customFormat="false" ht="15" hidden="false" customHeight="false" outlineLevel="0" collapsed="false">
      <c r="A26346" s="7" t="s">
        <v>36</v>
      </c>
      <c r="B26346" s="7" t="s">
        <v>228</v>
      </c>
      <c r="C26346" s="7" t="s">
        <v>1438</v>
      </c>
      <c r="D26346" s="7" t="n">
        <v>60</v>
      </c>
      <c r="E26346" s="7" t="n">
        <v>1502.56</v>
      </c>
      <c r="F26346" s="7" t="n">
        <v>0</v>
      </c>
      <c r="G26346" s="7" t="n">
        <v>0</v>
      </c>
    </row>
    <row r="26347" customFormat="false" ht="15" hidden="false" customHeight="false" outlineLevel="0" collapsed="false">
      <c r="A26347" s="7" t="s">
        <v>36</v>
      </c>
      <c r="B26347" s="7" t="s">
        <v>228</v>
      </c>
      <c r="C26347" s="7" t="s">
        <v>1438</v>
      </c>
      <c r="D26347" s="7" t="n">
        <v>60</v>
      </c>
      <c r="E26347" s="7" t="n">
        <v>1473.79</v>
      </c>
      <c r="F26347" s="7" t="n">
        <v>0</v>
      </c>
      <c r="G26347" s="7" t="n">
        <v>0</v>
      </c>
    </row>
    <row r="26348" customFormat="false" ht="15" hidden="false" customHeight="false" outlineLevel="0" collapsed="false">
      <c r="A26348" s="7" t="s">
        <v>36</v>
      </c>
      <c r="B26348" s="7" t="s">
        <v>228</v>
      </c>
      <c r="C26348" s="7" t="s">
        <v>1438</v>
      </c>
      <c r="D26348" s="7" t="n">
        <v>0</v>
      </c>
      <c r="E26348" s="7" t="n">
        <v>0</v>
      </c>
      <c r="F26348" s="7" t="n">
        <v>50</v>
      </c>
      <c r="G26348" s="7" t="n">
        <v>1195.34</v>
      </c>
    </row>
    <row r="26349" customFormat="false" ht="15" hidden="false" customHeight="false" outlineLevel="0" collapsed="false">
      <c r="A26349" s="7" t="s">
        <v>36</v>
      </c>
      <c r="B26349" s="7" t="s">
        <v>228</v>
      </c>
      <c r="C26349" s="7" t="s">
        <v>1438</v>
      </c>
      <c r="D26349" s="7" t="n">
        <v>0</v>
      </c>
      <c r="E26349" s="7" t="n">
        <v>0</v>
      </c>
      <c r="F26349" s="7" t="n">
        <v>90</v>
      </c>
      <c r="G26349" s="7" t="n">
        <v>1993.28</v>
      </c>
    </row>
    <row r="26350" customFormat="false" ht="15" hidden="false" customHeight="false" outlineLevel="0" collapsed="false">
      <c r="A26350" s="7" t="s">
        <v>36</v>
      </c>
      <c r="B26350" s="7" t="s">
        <v>228</v>
      </c>
      <c r="C26350" s="7" t="s">
        <v>1438</v>
      </c>
      <c r="D26350" s="7" t="n">
        <v>80</v>
      </c>
      <c r="E26350" s="7" t="n">
        <v>2150.81</v>
      </c>
      <c r="F26350" s="7" t="n">
        <v>0</v>
      </c>
      <c r="G26350" s="7" t="n">
        <v>0</v>
      </c>
    </row>
    <row r="26351" customFormat="false" ht="15" hidden="false" customHeight="false" outlineLevel="0" collapsed="false">
      <c r="A26351" s="7" t="s">
        <v>36</v>
      </c>
      <c r="B26351" s="7" t="s">
        <v>228</v>
      </c>
      <c r="C26351" s="7" t="s">
        <v>1438</v>
      </c>
      <c r="D26351" s="7" t="n">
        <v>0</v>
      </c>
      <c r="E26351" s="7" t="n">
        <v>0</v>
      </c>
      <c r="F26351" s="7" t="n">
        <v>100</v>
      </c>
      <c r="G26351" s="7" t="n">
        <v>2304.95</v>
      </c>
    </row>
    <row r="26352" customFormat="false" ht="15" hidden="false" customHeight="false" outlineLevel="0" collapsed="false">
      <c r="A26352" s="7" t="s">
        <v>36</v>
      </c>
      <c r="B26352" s="7" t="s">
        <v>228</v>
      </c>
      <c r="C26352" s="7" t="s">
        <v>1438</v>
      </c>
      <c r="D26352" s="7" t="n">
        <v>30</v>
      </c>
      <c r="E26352" s="7" t="n">
        <v>738.31</v>
      </c>
      <c r="F26352" s="7" t="n">
        <v>0</v>
      </c>
      <c r="G26352" s="7" t="n">
        <v>0</v>
      </c>
    </row>
    <row r="26353" customFormat="false" ht="15" hidden="false" customHeight="false" outlineLevel="0" collapsed="false">
      <c r="A26353" s="7" t="s">
        <v>36</v>
      </c>
      <c r="B26353" s="7" t="s">
        <v>228</v>
      </c>
      <c r="C26353" s="7" t="s">
        <v>1438</v>
      </c>
      <c r="D26353" s="7" t="n">
        <v>50</v>
      </c>
      <c r="E26353" s="7" t="n">
        <v>1291.63</v>
      </c>
      <c r="F26353" s="7" t="n">
        <v>0</v>
      </c>
      <c r="G26353" s="7" t="n">
        <v>0</v>
      </c>
    </row>
    <row r="26354" customFormat="false" ht="15" hidden="false" customHeight="false" outlineLevel="0" collapsed="false">
      <c r="A26354" s="7" t="s">
        <v>36</v>
      </c>
      <c r="B26354" s="7" t="s">
        <v>192</v>
      </c>
      <c r="C26354" s="7" t="s">
        <v>1311</v>
      </c>
      <c r="D26354" s="7" t="n">
        <v>80</v>
      </c>
      <c r="E26354" s="7" t="n">
        <v>1545.04</v>
      </c>
      <c r="F26354" s="7" t="n">
        <v>0</v>
      </c>
      <c r="G26354" s="7" t="n">
        <v>0</v>
      </c>
    </row>
    <row r="26355" customFormat="false" ht="15" hidden="false" customHeight="false" outlineLevel="0" collapsed="false">
      <c r="A26355" s="7" t="s">
        <v>36</v>
      </c>
      <c r="B26355" s="7" t="s">
        <v>192</v>
      </c>
      <c r="C26355" s="7" t="s">
        <v>1311</v>
      </c>
      <c r="D26355" s="7" t="n">
        <v>130</v>
      </c>
      <c r="E26355" s="7" t="n">
        <v>2640.44</v>
      </c>
      <c r="F26355" s="7" t="n">
        <v>0</v>
      </c>
      <c r="G26355" s="7" t="n">
        <v>0</v>
      </c>
    </row>
    <row r="26356" customFormat="false" ht="15" hidden="false" customHeight="false" outlineLevel="0" collapsed="false">
      <c r="A26356" s="7" t="s">
        <v>36</v>
      </c>
      <c r="B26356" s="7" t="s">
        <v>192</v>
      </c>
      <c r="C26356" s="7" t="s">
        <v>1311</v>
      </c>
      <c r="D26356" s="7" t="n">
        <v>0</v>
      </c>
      <c r="E26356" s="7" t="n">
        <v>0</v>
      </c>
      <c r="F26356" s="7" t="n">
        <v>120</v>
      </c>
      <c r="G26356" s="7" t="n">
        <v>2089.64</v>
      </c>
    </row>
    <row r="26357" customFormat="false" ht="15" hidden="false" customHeight="false" outlineLevel="0" collapsed="false">
      <c r="A26357" s="7" t="s">
        <v>36</v>
      </c>
      <c r="B26357" s="7" t="s">
        <v>192</v>
      </c>
      <c r="C26357" s="7" t="s">
        <v>1311</v>
      </c>
      <c r="D26357" s="7" t="n">
        <v>70</v>
      </c>
      <c r="E26357" s="7" t="n">
        <v>1354.51</v>
      </c>
      <c r="F26357" s="7" t="n">
        <v>0</v>
      </c>
      <c r="G26357" s="7" t="n">
        <v>0</v>
      </c>
    </row>
    <row r="26358" customFormat="false" ht="15" hidden="false" customHeight="false" outlineLevel="0" collapsed="false">
      <c r="A26358" s="7" t="s">
        <v>36</v>
      </c>
      <c r="B26358" s="7" t="s">
        <v>192</v>
      </c>
      <c r="C26358" s="7" t="s">
        <v>1311</v>
      </c>
      <c r="D26358" s="7" t="n">
        <v>60</v>
      </c>
      <c r="E26358" s="7" t="n">
        <v>1268.32</v>
      </c>
      <c r="F26358" s="7" t="n">
        <v>0</v>
      </c>
      <c r="G26358" s="7" t="n">
        <v>0</v>
      </c>
    </row>
    <row r="26359" customFormat="false" ht="15" hidden="false" customHeight="false" outlineLevel="0" collapsed="false">
      <c r="A26359" s="7" t="s">
        <v>36</v>
      </c>
      <c r="B26359" s="7" t="s">
        <v>192</v>
      </c>
      <c r="C26359" s="7" t="s">
        <v>1311</v>
      </c>
      <c r="D26359" s="7" t="n">
        <v>0</v>
      </c>
      <c r="E26359" s="7" t="n">
        <v>0</v>
      </c>
      <c r="F26359" s="7" t="n">
        <v>100</v>
      </c>
      <c r="G26359" s="7" t="n">
        <v>1879.7</v>
      </c>
    </row>
    <row r="26360" customFormat="false" ht="15" hidden="false" customHeight="false" outlineLevel="0" collapsed="false">
      <c r="A26360" s="7" t="s">
        <v>36</v>
      </c>
      <c r="B26360" s="7" t="s">
        <v>192</v>
      </c>
      <c r="C26360" s="7" t="s">
        <v>1311</v>
      </c>
      <c r="D26360" s="7" t="n">
        <v>70</v>
      </c>
      <c r="E26360" s="7" t="n">
        <v>1378.3</v>
      </c>
      <c r="F26360" s="7" t="n">
        <v>0</v>
      </c>
      <c r="G26360" s="7" t="n">
        <v>0</v>
      </c>
    </row>
    <row r="26361" customFormat="false" ht="15" hidden="false" customHeight="false" outlineLevel="0" collapsed="false">
      <c r="A26361" s="7" t="s">
        <v>36</v>
      </c>
      <c r="B26361" s="7" t="s">
        <v>192</v>
      </c>
      <c r="C26361" s="7" t="s">
        <v>1311</v>
      </c>
      <c r="D26361" s="7" t="n">
        <v>0</v>
      </c>
      <c r="E26361" s="7" t="n">
        <v>0</v>
      </c>
      <c r="F26361" s="7" t="n">
        <v>90</v>
      </c>
      <c r="G26361" s="7" t="n">
        <v>1631.06</v>
      </c>
    </row>
    <row r="26362" customFormat="false" ht="15" hidden="false" customHeight="false" outlineLevel="0" collapsed="false">
      <c r="A26362" s="7" t="s">
        <v>36</v>
      </c>
      <c r="B26362" s="7" t="s">
        <v>265</v>
      </c>
      <c r="C26362" s="7" t="s">
        <v>1439</v>
      </c>
      <c r="D26362" s="7" t="n">
        <v>130</v>
      </c>
      <c r="E26362" s="7" t="n">
        <v>3101.65</v>
      </c>
      <c r="F26362" s="7" t="n">
        <v>0</v>
      </c>
      <c r="G26362" s="7" t="n">
        <v>0</v>
      </c>
    </row>
    <row r="26363" customFormat="false" ht="15" hidden="false" customHeight="false" outlineLevel="0" collapsed="false">
      <c r="A26363" s="7" t="s">
        <v>36</v>
      </c>
      <c r="B26363" s="7" t="s">
        <v>265</v>
      </c>
      <c r="C26363" s="7" t="s">
        <v>1439</v>
      </c>
      <c r="D26363" s="7" t="n">
        <v>60</v>
      </c>
      <c r="E26363" s="7" t="n">
        <v>1563.85</v>
      </c>
      <c r="F26363" s="7" t="n">
        <v>0</v>
      </c>
      <c r="G26363" s="7" t="n">
        <v>0</v>
      </c>
    </row>
    <row r="26364" customFormat="false" ht="15" hidden="false" customHeight="false" outlineLevel="0" collapsed="false">
      <c r="A26364" s="7" t="s">
        <v>36</v>
      </c>
      <c r="B26364" s="7" t="s">
        <v>265</v>
      </c>
      <c r="C26364" s="7" t="s">
        <v>1439</v>
      </c>
      <c r="D26364" s="7" t="n">
        <v>0</v>
      </c>
      <c r="E26364" s="7" t="n">
        <v>0</v>
      </c>
      <c r="F26364" s="7" t="n">
        <v>80</v>
      </c>
      <c r="G26364" s="7" t="n">
        <v>1854.15</v>
      </c>
    </row>
    <row r="26365" customFormat="false" ht="15" hidden="false" customHeight="false" outlineLevel="0" collapsed="false">
      <c r="A26365" s="7" t="s">
        <v>36</v>
      </c>
      <c r="B26365" s="7" t="s">
        <v>265</v>
      </c>
      <c r="C26365" s="7" t="s">
        <v>1439</v>
      </c>
      <c r="D26365" s="7" t="n">
        <v>200</v>
      </c>
      <c r="E26365" s="7" t="n">
        <v>5008.75</v>
      </c>
      <c r="F26365" s="7" t="n">
        <v>0</v>
      </c>
      <c r="G26365" s="7" t="n">
        <v>0</v>
      </c>
    </row>
    <row r="26366" customFormat="false" ht="15" hidden="false" customHeight="false" outlineLevel="0" collapsed="false">
      <c r="A26366" s="7" t="s">
        <v>36</v>
      </c>
      <c r="B26366" s="7" t="s">
        <v>265</v>
      </c>
      <c r="C26366" s="7" t="s">
        <v>1439</v>
      </c>
      <c r="D26366" s="7" t="n">
        <v>0</v>
      </c>
      <c r="E26366" s="7" t="n">
        <v>0</v>
      </c>
      <c r="F26366" s="7" t="n">
        <v>180</v>
      </c>
      <c r="G26366" s="7" t="n">
        <v>3864.83</v>
      </c>
    </row>
    <row r="26367" customFormat="false" ht="15" hidden="false" customHeight="false" outlineLevel="0" collapsed="false">
      <c r="A26367" s="7" t="s">
        <v>36</v>
      </c>
      <c r="B26367" s="7" t="s">
        <v>265</v>
      </c>
      <c r="C26367" s="7" t="s">
        <v>1439</v>
      </c>
      <c r="D26367" s="7" t="n">
        <v>0</v>
      </c>
      <c r="E26367" s="7" t="n">
        <v>0</v>
      </c>
      <c r="F26367" s="7" t="n">
        <v>50</v>
      </c>
      <c r="G26367" s="7" t="n">
        <v>1117.28</v>
      </c>
    </row>
    <row r="26368" customFormat="false" ht="15" hidden="false" customHeight="false" outlineLevel="0" collapsed="false">
      <c r="A26368" s="7" t="s">
        <v>36</v>
      </c>
      <c r="B26368" s="7" t="s">
        <v>265</v>
      </c>
      <c r="C26368" s="7" t="s">
        <v>1439</v>
      </c>
      <c r="D26368" s="7" t="n">
        <v>150</v>
      </c>
      <c r="E26368" s="7" t="n">
        <v>3571.97</v>
      </c>
      <c r="F26368" s="7" t="n">
        <v>0</v>
      </c>
      <c r="G26368" s="7" t="n">
        <v>0</v>
      </c>
    </row>
    <row r="26369" customFormat="false" ht="15" hidden="false" customHeight="false" outlineLevel="0" collapsed="false">
      <c r="A26369" s="7" t="s">
        <v>36</v>
      </c>
      <c r="B26369" s="7" t="s">
        <v>265</v>
      </c>
      <c r="C26369" s="7" t="s">
        <v>1439</v>
      </c>
      <c r="D26369" s="7" t="n">
        <v>30</v>
      </c>
      <c r="E26369" s="7" t="n">
        <v>728.34</v>
      </c>
      <c r="F26369" s="7" t="n">
        <v>0</v>
      </c>
      <c r="G26369" s="7" t="n">
        <v>0</v>
      </c>
    </row>
    <row r="26370" customFormat="false" ht="15" hidden="false" customHeight="false" outlineLevel="0" collapsed="false">
      <c r="A26370" s="7" t="s">
        <v>36</v>
      </c>
      <c r="B26370" s="7" t="s">
        <v>308</v>
      </c>
      <c r="C26370" s="7" t="s">
        <v>1441</v>
      </c>
      <c r="D26370" s="7" t="n">
        <v>60</v>
      </c>
      <c r="E26370" s="7" t="n">
        <v>3381.57</v>
      </c>
      <c r="F26370" s="7" t="n">
        <v>0</v>
      </c>
      <c r="G26370" s="7" t="n">
        <v>0</v>
      </c>
    </row>
    <row r="26371" customFormat="false" ht="15" hidden="false" customHeight="false" outlineLevel="0" collapsed="false">
      <c r="A26371" s="7" t="s">
        <v>36</v>
      </c>
      <c r="B26371" s="7" t="s">
        <v>308</v>
      </c>
      <c r="C26371" s="7" t="s">
        <v>1441</v>
      </c>
      <c r="D26371" s="7" t="n">
        <v>50</v>
      </c>
      <c r="E26371" s="7" t="n">
        <v>2957.93</v>
      </c>
      <c r="F26371" s="7" t="n">
        <v>0</v>
      </c>
      <c r="G26371" s="7" t="n">
        <v>0</v>
      </c>
    </row>
    <row r="26372" customFormat="false" ht="15" hidden="false" customHeight="false" outlineLevel="0" collapsed="false">
      <c r="A26372" s="7" t="s">
        <v>36</v>
      </c>
      <c r="B26372" s="7" t="s">
        <v>308</v>
      </c>
      <c r="C26372" s="7" t="s">
        <v>1441</v>
      </c>
      <c r="D26372" s="7" t="n">
        <v>0</v>
      </c>
      <c r="E26372" s="7" t="n">
        <v>0</v>
      </c>
      <c r="F26372" s="7" t="n">
        <v>40</v>
      </c>
      <c r="G26372" s="7" t="n">
        <v>2189.94</v>
      </c>
    </row>
    <row r="26373" customFormat="false" ht="15" hidden="false" customHeight="false" outlineLevel="0" collapsed="false">
      <c r="A26373" s="7" t="s">
        <v>36</v>
      </c>
      <c r="B26373" s="7" t="s">
        <v>308</v>
      </c>
      <c r="C26373" s="7" t="s">
        <v>1441</v>
      </c>
      <c r="D26373" s="7" t="n">
        <v>70</v>
      </c>
      <c r="E26373" s="7" t="n">
        <v>4014.47</v>
      </c>
      <c r="F26373" s="7" t="n">
        <v>0</v>
      </c>
      <c r="G26373" s="7" t="n">
        <v>0</v>
      </c>
    </row>
    <row r="26374" customFormat="false" ht="15" hidden="false" customHeight="false" outlineLevel="0" collapsed="false">
      <c r="A26374" s="7" t="s">
        <v>36</v>
      </c>
      <c r="B26374" s="7" t="s">
        <v>308</v>
      </c>
      <c r="C26374" s="7" t="s">
        <v>1441</v>
      </c>
      <c r="D26374" s="7" t="n">
        <v>0</v>
      </c>
      <c r="E26374" s="7" t="n">
        <v>0</v>
      </c>
      <c r="F26374" s="7" t="n">
        <v>100</v>
      </c>
      <c r="G26374" s="7" t="n">
        <v>5071.95</v>
      </c>
    </row>
    <row r="26375" customFormat="false" ht="15" hidden="false" customHeight="false" outlineLevel="0" collapsed="false">
      <c r="A26375" s="7" t="s">
        <v>36</v>
      </c>
      <c r="B26375" s="7" t="s">
        <v>308</v>
      </c>
      <c r="C26375" s="7" t="s">
        <v>1441</v>
      </c>
      <c r="D26375" s="7" t="n">
        <v>0</v>
      </c>
      <c r="E26375" s="7" t="n">
        <v>0</v>
      </c>
      <c r="F26375" s="7" t="n">
        <v>80</v>
      </c>
      <c r="G26375" s="7" t="n">
        <v>4222.8</v>
      </c>
    </row>
    <row r="26376" customFormat="false" ht="15" hidden="false" customHeight="false" outlineLevel="0" collapsed="false">
      <c r="A26376" s="7" t="s">
        <v>36</v>
      </c>
      <c r="B26376" s="7" t="s">
        <v>308</v>
      </c>
      <c r="C26376" s="7" t="s">
        <v>1441</v>
      </c>
      <c r="D26376" s="7" t="n">
        <v>90</v>
      </c>
      <c r="E26376" s="7" t="n">
        <v>5541.21</v>
      </c>
      <c r="F26376" s="7" t="n">
        <v>0</v>
      </c>
      <c r="G26376" s="7" t="n">
        <v>0</v>
      </c>
    </row>
    <row r="26377" customFormat="false" ht="15" hidden="false" customHeight="false" outlineLevel="0" collapsed="false">
      <c r="A26377" s="7" t="s">
        <v>36</v>
      </c>
      <c r="B26377" s="7" t="s">
        <v>308</v>
      </c>
      <c r="C26377" s="7" t="s">
        <v>1441</v>
      </c>
      <c r="D26377" s="7" t="n">
        <v>90</v>
      </c>
      <c r="E26377" s="7" t="n">
        <v>5062.64</v>
      </c>
      <c r="F26377" s="7" t="n">
        <v>0</v>
      </c>
      <c r="G26377" s="7" t="n">
        <v>0</v>
      </c>
    </row>
    <row r="26378" customFormat="false" ht="15" hidden="false" customHeight="false" outlineLevel="0" collapsed="false">
      <c r="A26378" s="7" t="s">
        <v>36</v>
      </c>
      <c r="B26378" s="7" t="s">
        <v>185</v>
      </c>
      <c r="C26378" s="7" t="s">
        <v>1442</v>
      </c>
      <c r="D26378" s="7" t="n">
        <v>0</v>
      </c>
      <c r="E26378" s="7" t="n">
        <v>0</v>
      </c>
      <c r="F26378" s="7" t="n">
        <v>50</v>
      </c>
      <c r="G26378" s="7" t="n">
        <v>2126.07</v>
      </c>
    </row>
    <row r="26379" customFormat="false" ht="15" hidden="false" customHeight="false" outlineLevel="0" collapsed="false">
      <c r="A26379" s="7" t="s">
        <v>36</v>
      </c>
      <c r="B26379" s="7" t="s">
        <v>185</v>
      </c>
      <c r="C26379" s="7" t="s">
        <v>1442</v>
      </c>
      <c r="D26379" s="7" t="n">
        <v>0</v>
      </c>
      <c r="E26379" s="7" t="n">
        <v>0</v>
      </c>
      <c r="F26379" s="7" t="n">
        <v>120</v>
      </c>
      <c r="G26379" s="7" t="n">
        <v>4727.06</v>
      </c>
    </row>
    <row r="26380" customFormat="false" ht="15" hidden="false" customHeight="false" outlineLevel="0" collapsed="false">
      <c r="A26380" s="7" t="s">
        <v>36</v>
      </c>
      <c r="B26380" s="7" t="s">
        <v>185</v>
      </c>
      <c r="C26380" s="7" t="s">
        <v>1442</v>
      </c>
      <c r="D26380" s="7" t="n">
        <v>100</v>
      </c>
      <c r="E26380" s="7" t="n">
        <v>4454.14</v>
      </c>
      <c r="F26380" s="7" t="n">
        <v>0</v>
      </c>
      <c r="G26380" s="7" t="n">
        <v>0</v>
      </c>
    </row>
    <row r="26381" customFormat="false" ht="15" hidden="false" customHeight="false" outlineLevel="0" collapsed="false">
      <c r="A26381" s="7" t="s">
        <v>36</v>
      </c>
      <c r="B26381" s="7" t="s">
        <v>185</v>
      </c>
      <c r="C26381" s="7" t="s">
        <v>1442</v>
      </c>
      <c r="D26381" s="7" t="n">
        <v>0</v>
      </c>
      <c r="E26381" s="7" t="n">
        <v>0</v>
      </c>
      <c r="F26381" s="7" t="n">
        <v>40</v>
      </c>
      <c r="G26381" s="7" t="n">
        <v>1639.85</v>
      </c>
    </row>
    <row r="26382" customFormat="false" ht="15" hidden="false" customHeight="false" outlineLevel="0" collapsed="false">
      <c r="A26382" s="7" t="s">
        <v>36</v>
      </c>
      <c r="B26382" s="7" t="s">
        <v>185</v>
      </c>
      <c r="C26382" s="7" t="s">
        <v>1442</v>
      </c>
      <c r="D26382" s="7" t="n">
        <v>30</v>
      </c>
      <c r="E26382" s="7" t="n">
        <v>1378.39</v>
      </c>
      <c r="F26382" s="7" t="n">
        <v>0</v>
      </c>
      <c r="G26382" s="7" t="n">
        <v>0</v>
      </c>
    </row>
    <row r="26383" customFormat="false" ht="15" hidden="false" customHeight="false" outlineLevel="0" collapsed="false">
      <c r="A26383" s="7" t="s">
        <v>36</v>
      </c>
      <c r="B26383" s="7" t="s">
        <v>185</v>
      </c>
      <c r="C26383" s="7" t="s">
        <v>1442</v>
      </c>
      <c r="D26383" s="7" t="n">
        <v>100</v>
      </c>
      <c r="E26383" s="7" t="n">
        <v>4781.86</v>
      </c>
      <c r="F26383" s="7" t="n">
        <v>0</v>
      </c>
      <c r="G26383" s="7" t="n">
        <v>0</v>
      </c>
    </row>
    <row r="26384" customFormat="false" ht="15" hidden="false" customHeight="false" outlineLevel="0" collapsed="false">
      <c r="A26384" s="7" t="s">
        <v>36</v>
      </c>
      <c r="B26384" s="7" t="s">
        <v>185</v>
      </c>
      <c r="C26384" s="7" t="s">
        <v>1442</v>
      </c>
      <c r="D26384" s="7" t="n">
        <v>90</v>
      </c>
      <c r="E26384" s="7" t="n">
        <v>3931.98</v>
      </c>
      <c r="F26384" s="7" t="n">
        <v>0</v>
      </c>
      <c r="G26384" s="7" t="n">
        <v>0</v>
      </c>
    </row>
    <row r="26385" customFormat="false" ht="15" hidden="false" customHeight="false" outlineLevel="0" collapsed="false">
      <c r="A26385" s="7" t="s">
        <v>36</v>
      </c>
      <c r="B26385" s="7" t="s">
        <v>245</v>
      </c>
      <c r="C26385" s="7" t="s">
        <v>1443</v>
      </c>
      <c r="D26385" s="7" t="n">
        <v>0</v>
      </c>
      <c r="E26385" s="7" t="n">
        <v>0</v>
      </c>
      <c r="F26385" s="7" t="n">
        <v>20</v>
      </c>
      <c r="G26385" s="7" t="n">
        <v>941.67</v>
      </c>
    </row>
    <row r="26386" customFormat="false" ht="15" hidden="false" customHeight="false" outlineLevel="0" collapsed="false">
      <c r="A26386" s="7" t="s">
        <v>36</v>
      </c>
      <c r="B26386" s="7" t="s">
        <v>245</v>
      </c>
      <c r="C26386" s="7" t="s">
        <v>1443</v>
      </c>
      <c r="D26386" s="7" t="n">
        <v>10</v>
      </c>
      <c r="E26386" s="7" t="n">
        <v>493.21</v>
      </c>
      <c r="F26386" s="7" t="n">
        <v>0</v>
      </c>
      <c r="G26386" s="7" t="n">
        <v>0</v>
      </c>
    </row>
    <row r="26387" customFormat="false" ht="15" hidden="false" customHeight="false" outlineLevel="0" collapsed="false">
      <c r="A26387" s="7" t="s">
        <v>36</v>
      </c>
      <c r="B26387" s="7" t="s">
        <v>245</v>
      </c>
      <c r="C26387" s="7" t="s">
        <v>1443</v>
      </c>
      <c r="D26387" s="7" t="n">
        <v>30</v>
      </c>
      <c r="E26387" s="7" t="n">
        <v>1588.48</v>
      </c>
      <c r="F26387" s="7" t="n">
        <v>0</v>
      </c>
      <c r="G26387" s="7" t="n">
        <v>0</v>
      </c>
    </row>
    <row r="26388" customFormat="false" ht="15" hidden="false" customHeight="false" outlineLevel="0" collapsed="false">
      <c r="A26388" s="7" t="s">
        <v>36</v>
      </c>
      <c r="B26388" s="7" t="s">
        <v>245</v>
      </c>
      <c r="C26388" s="7" t="s">
        <v>1443</v>
      </c>
      <c r="D26388" s="7" t="n">
        <v>20</v>
      </c>
      <c r="E26388" s="7" t="n">
        <v>1017.53</v>
      </c>
      <c r="F26388" s="7" t="n">
        <v>0</v>
      </c>
      <c r="G26388" s="7" t="n">
        <v>0</v>
      </c>
    </row>
    <row r="26389" customFormat="false" ht="15" hidden="false" customHeight="false" outlineLevel="0" collapsed="false">
      <c r="A26389" s="7" t="s">
        <v>36</v>
      </c>
      <c r="B26389" s="7" t="s">
        <v>245</v>
      </c>
      <c r="C26389" s="7" t="s">
        <v>1443</v>
      </c>
      <c r="D26389" s="7" t="n">
        <v>10</v>
      </c>
      <c r="E26389" s="7" t="n">
        <v>484.69</v>
      </c>
      <c r="F26389" s="7" t="n">
        <v>0</v>
      </c>
      <c r="G26389" s="7" t="n">
        <v>0</v>
      </c>
    </row>
    <row r="26390" customFormat="false" ht="15" hidden="false" customHeight="false" outlineLevel="0" collapsed="false">
      <c r="A26390" s="7" t="s">
        <v>36</v>
      </c>
      <c r="B26390" s="7" t="s">
        <v>245</v>
      </c>
      <c r="C26390" s="7" t="s">
        <v>1443</v>
      </c>
      <c r="D26390" s="7" t="n">
        <v>0</v>
      </c>
      <c r="E26390" s="7" t="n">
        <v>0</v>
      </c>
      <c r="F26390" s="7" t="n">
        <v>10</v>
      </c>
      <c r="G26390" s="7" t="n">
        <v>453.95</v>
      </c>
    </row>
    <row r="26391" customFormat="false" ht="15" hidden="false" customHeight="false" outlineLevel="0" collapsed="false">
      <c r="A26391" s="7" t="s">
        <v>36</v>
      </c>
      <c r="B26391" s="7" t="s">
        <v>103</v>
      </c>
      <c r="C26391" s="7" t="s">
        <v>1443</v>
      </c>
      <c r="D26391" s="7" t="n">
        <v>70</v>
      </c>
      <c r="E26391" s="7" t="n">
        <v>3392.84</v>
      </c>
      <c r="F26391" s="7" t="n">
        <v>0</v>
      </c>
      <c r="G26391" s="7" t="n">
        <v>0</v>
      </c>
    </row>
    <row r="26392" customFormat="false" ht="15" hidden="false" customHeight="false" outlineLevel="0" collapsed="false">
      <c r="A26392" s="7" t="s">
        <v>36</v>
      </c>
      <c r="B26392" s="7" t="s">
        <v>103</v>
      </c>
      <c r="C26392" s="7" t="s">
        <v>1443</v>
      </c>
      <c r="D26392" s="7" t="n">
        <v>70</v>
      </c>
      <c r="E26392" s="7" t="n">
        <v>3706.46</v>
      </c>
      <c r="F26392" s="7" t="n">
        <v>0</v>
      </c>
      <c r="G26392" s="7" t="n">
        <v>0</v>
      </c>
    </row>
    <row r="26393" customFormat="false" ht="15" hidden="false" customHeight="false" outlineLevel="0" collapsed="false">
      <c r="A26393" s="7" t="s">
        <v>36</v>
      </c>
      <c r="B26393" s="7" t="s">
        <v>103</v>
      </c>
      <c r="C26393" s="7" t="s">
        <v>1443</v>
      </c>
      <c r="D26393" s="7" t="n">
        <v>0</v>
      </c>
      <c r="E26393" s="7" t="n">
        <v>0</v>
      </c>
      <c r="F26393" s="7" t="n">
        <v>100</v>
      </c>
      <c r="G26393" s="7" t="n">
        <v>4539.51</v>
      </c>
    </row>
    <row r="26394" customFormat="false" ht="15" hidden="false" customHeight="false" outlineLevel="0" collapsed="false">
      <c r="A26394" s="7" t="s">
        <v>36</v>
      </c>
      <c r="B26394" s="7" t="s">
        <v>103</v>
      </c>
      <c r="C26394" s="7" t="s">
        <v>1443</v>
      </c>
      <c r="D26394" s="7" t="n">
        <v>0</v>
      </c>
      <c r="E26394" s="7" t="n">
        <v>0</v>
      </c>
      <c r="F26394" s="7" t="n">
        <v>60</v>
      </c>
      <c r="G26394" s="7" t="n">
        <v>2617.13</v>
      </c>
    </row>
    <row r="26395" customFormat="false" ht="15" hidden="false" customHeight="false" outlineLevel="0" collapsed="false">
      <c r="A26395" s="7" t="s">
        <v>36</v>
      </c>
      <c r="B26395" s="7" t="s">
        <v>103</v>
      </c>
      <c r="C26395" s="7" t="s">
        <v>1443</v>
      </c>
      <c r="D26395" s="7" t="n">
        <v>0</v>
      </c>
      <c r="E26395" s="7" t="n">
        <v>0</v>
      </c>
      <c r="F26395" s="7" t="n">
        <v>20</v>
      </c>
      <c r="G26395" s="7" t="n">
        <v>941.67</v>
      </c>
    </row>
    <row r="26396" customFormat="false" ht="15" hidden="false" customHeight="false" outlineLevel="0" collapsed="false">
      <c r="A26396" s="7" t="s">
        <v>36</v>
      </c>
      <c r="B26396" s="7" t="s">
        <v>103</v>
      </c>
      <c r="C26396" s="7" t="s">
        <v>1443</v>
      </c>
      <c r="D26396" s="7" t="n">
        <v>60</v>
      </c>
      <c r="E26396" s="7" t="n">
        <v>3052.58</v>
      </c>
      <c r="F26396" s="7" t="n">
        <v>0</v>
      </c>
      <c r="G26396" s="7" t="n">
        <v>0</v>
      </c>
    </row>
    <row r="26397" customFormat="false" ht="15" hidden="false" customHeight="false" outlineLevel="0" collapsed="false">
      <c r="A26397" s="7" t="s">
        <v>36</v>
      </c>
      <c r="B26397" s="7" t="s">
        <v>103</v>
      </c>
      <c r="C26397" s="7" t="s">
        <v>1443</v>
      </c>
      <c r="D26397" s="7" t="n">
        <v>40</v>
      </c>
      <c r="E26397" s="7" t="n">
        <v>1972.82</v>
      </c>
      <c r="F26397" s="7" t="n">
        <v>0</v>
      </c>
      <c r="G26397" s="7" t="n">
        <v>0</v>
      </c>
    </row>
    <row r="26398" customFormat="false" ht="15" hidden="false" customHeight="false" outlineLevel="0" collapsed="false">
      <c r="A26398" s="7" t="s">
        <v>36</v>
      </c>
      <c r="B26398" s="7" t="s">
        <v>103</v>
      </c>
      <c r="C26398" s="7" t="s">
        <v>1443</v>
      </c>
      <c r="D26398" s="7" t="n">
        <v>40</v>
      </c>
      <c r="E26398" s="7" t="n">
        <v>1935.05</v>
      </c>
      <c r="F26398" s="7" t="n">
        <v>0</v>
      </c>
      <c r="G26398" s="7" t="n">
        <v>0</v>
      </c>
    </row>
    <row r="26399" customFormat="false" ht="15" hidden="false" customHeight="false" outlineLevel="0" collapsed="false">
      <c r="A26399" s="7" t="s">
        <v>36</v>
      </c>
      <c r="B26399" s="7" t="s">
        <v>162</v>
      </c>
      <c r="C26399" s="7" t="s">
        <v>1429</v>
      </c>
      <c r="D26399" s="7" t="n">
        <v>20</v>
      </c>
      <c r="E26399" s="7" t="n">
        <v>409.55</v>
      </c>
      <c r="F26399" s="7" t="n">
        <v>0</v>
      </c>
      <c r="G26399" s="7" t="n">
        <v>0</v>
      </c>
    </row>
    <row r="26400" customFormat="false" ht="15" hidden="false" customHeight="false" outlineLevel="0" collapsed="false">
      <c r="A26400" s="7" t="s">
        <v>36</v>
      </c>
      <c r="B26400" s="7" t="s">
        <v>162</v>
      </c>
      <c r="C26400" s="7" t="s">
        <v>1429</v>
      </c>
      <c r="D26400" s="7" t="n">
        <v>0</v>
      </c>
      <c r="E26400" s="7" t="n">
        <v>0</v>
      </c>
      <c r="F26400" s="7" t="n">
        <v>30</v>
      </c>
      <c r="G26400" s="7" t="n">
        <v>575.36</v>
      </c>
    </row>
    <row r="26401" customFormat="false" ht="15" hidden="false" customHeight="false" outlineLevel="0" collapsed="false">
      <c r="A26401" s="7" t="s">
        <v>36</v>
      </c>
      <c r="B26401" s="7" t="s">
        <v>162</v>
      </c>
      <c r="C26401" s="7" t="s">
        <v>1429</v>
      </c>
      <c r="D26401" s="7" t="n">
        <v>0</v>
      </c>
      <c r="E26401" s="7" t="n">
        <v>0</v>
      </c>
      <c r="F26401" s="7" t="n">
        <v>30</v>
      </c>
      <c r="G26401" s="7" t="n">
        <v>596.76</v>
      </c>
    </row>
    <row r="26402" customFormat="false" ht="15" hidden="false" customHeight="false" outlineLevel="0" collapsed="false">
      <c r="A26402" s="7" t="s">
        <v>36</v>
      </c>
      <c r="B26402" s="7" t="s">
        <v>162</v>
      </c>
      <c r="C26402" s="7" t="s">
        <v>1429</v>
      </c>
      <c r="D26402" s="7" t="n">
        <v>40</v>
      </c>
      <c r="E26402" s="7" t="n">
        <v>894.8</v>
      </c>
      <c r="F26402" s="7" t="n">
        <v>0</v>
      </c>
      <c r="G26402" s="7" t="n">
        <v>0</v>
      </c>
    </row>
    <row r="26403" customFormat="false" ht="15" hidden="false" customHeight="false" outlineLevel="0" collapsed="false">
      <c r="A26403" s="7" t="s">
        <v>36</v>
      </c>
      <c r="B26403" s="7" t="s">
        <v>162</v>
      </c>
      <c r="C26403" s="7" t="s">
        <v>1429</v>
      </c>
      <c r="D26403" s="7" t="n">
        <v>10</v>
      </c>
      <c r="E26403" s="7" t="n">
        <v>208.37</v>
      </c>
      <c r="F26403" s="7" t="n">
        <v>0</v>
      </c>
      <c r="G26403" s="7" t="n">
        <v>0</v>
      </c>
    </row>
    <row r="26404" customFormat="false" ht="15" hidden="false" customHeight="false" outlineLevel="0" collapsed="false">
      <c r="A26404" s="7" t="s">
        <v>36</v>
      </c>
      <c r="B26404" s="7" t="s">
        <v>162</v>
      </c>
      <c r="C26404" s="7" t="s">
        <v>1429</v>
      </c>
      <c r="D26404" s="7" t="n">
        <v>40</v>
      </c>
      <c r="E26404" s="7" t="n">
        <v>817.52</v>
      </c>
      <c r="F26404" s="7" t="n">
        <v>0</v>
      </c>
      <c r="G26404" s="7" t="n">
        <v>0</v>
      </c>
    </row>
    <row r="26405" customFormat="false" ht="15" hidden="false" customHeight="false" outlineLevel="0" collapsed="false">
      <c r="A26405" s="7" t="s">
        <v>36</v>
      </c>
      <c r="B26405" s="7" t="s">
        <v>162</v>
      </c>
      <c r="C26405" s="7" t="s">
        <v>1429</v>
      </c>
      <c r="D26405" s="7" t="n">
        <v>40</v>
      </c>
      <c r="E26405" s="7" t="n">
        <v>859.77</v>
      </c>
      <c r="F26405" s="7" t="n">
        <v>0</v>
      </c>
      <c r="G26405" s="7" t="n">
        <v>0</v>
      </c>
    </row>
    <row r="26406" customFormat="false" ht="15" hidden="false" customHeight="false" outlineLevel="0" collapsed="false">
      <c r="A26406" s="7" t="s">
        <v>36</v>
      </c>
      <c r="B26406" s="7" t="s">
        <v>162</v>
      </c>
      <c r="C26406" s="7" t="s">
        <v>1429</v>
      </c>
      <c r="D26406" s="7" t="n">
        <v>0</v>
      </c>
      <c r="E26406" s="7" t="n">
        <v>0</v>
      </c>
      <c r="F26406" s="7" t="n">
        <v>30</v>
      </c>
      <c r="G26406" s="7" t="n">
        <v>552.84</v>
      </c>
    </row>
    <row r="26407" customFormat="false" ht="15" hidden="false" customHeight="false" outlineLevel="0" collapsed="false">
      <c r="A26407" s="7" t="s">
        <v>36</v>
      </c>
      <c r="B26407" s="7" t="s">
        <v>347</v>
      </c>
      <c r="C26407" s="7" t="s">
        <v>1454</v>
      </c>
      <c r="D26407" s="7" t="n">
        <v>110</v>
      </c>
      <c r="E26407" s="7" t="n">
        <v>1512.54</v>
      </c>
      <c r="F26407" s="7" t="n">
        <v>0</v>
      </c>
      <c r="G26407" s="7" t="n">
        <v>0</v>
      </c>
    </row>
    <row r="26408" customFormat="false" ht="15" hidden="false" customHeight="false" outlineLevel="0" collapsed="false">
      <c r="A26408" s="7" t="s">
        <v>36</v>
      </c>
      <c r="B26408" s="7" t="s">
        <v>347</v>
      </c>
      <c r="C26408" s="7" t="s">
        <v>1454</v>
      </c>
      <c r="D26408" s="7" t="n">
        <v>50</v>
      </c>
      <c r="E26408" s="7" t="n">
        <v>660.6</v>
      </c>
      <c r="F26408" s="7" t="n">
        <v>0</v>
      </c>
      <c r="G26408" s="7" t="n">
        <v>0</v>
      </c>
    </row>
    <row r="26409" customFormat="false" ht="15" hidden="false" customHeight="false" outlineLevel="0" collapsed="false">
      <c r="A26409" s="7" t="s">
        <v>36</v>
      </c>
      <c r="B26409" s="7" t="s">
        <v>347</v>
      </c>
      <c r="C26409" s="7" t="s">
        <v>1454</v>
      </c>
      <c r="D26409" s="7" t="n">
        <v>30</v>
      </c>
      <c r="E26409" s="7" t="n">
        <v>377.61</v>
      </c>
      <c r="F26409" s="7" t="n">
        <v>0</v>
      </c>
      <c r="G26409" s="7" t="n">
        <v>0</v>
      </c>
    </row>
    <row r="26410" customFormat="false" ht="15" hidden="false" customHeight="false" outlineLevel="0" collapsed="false">
      <c r="A26410" s="7" t="s">
        <v>36</v>
      </c>
      <c r="B26410" s="7" t="s">
        <v>347</v>
      </c>
      <c r="C26410" s="7" t="s">
        <v>1454</v>
      </c>
      <c r="D26410" s="7" t="n">
        <v>30</v>
      </c>
      <c r="E26410" s="7" t="n">
        <v>384.24</v>
      </c>
      <c r="F26410" s="7" t="n">
        <v>0</v>
      </c>
      <c r="G26410" s="7" t="n">
        <v>0</v>
      </c>
    </row>
    <row r="26411" customFormat="false" ht="15" hidden="false" customHeight="false" outlineLevel="0" collapsed="false">
      <c r="A26411" s="7" t="s">
        <v>36</v>
      </c>
      <c r="B26411" s="7" t="s">
        <v>347</v>
      </c>
      <c r="C26411" s="7" t="s">
        <v>1454</v>
      </c>
      <c r="D26411" s="7" t="n">
        <v>0</v>
      </c>
      <c r="E26411" s="7" t="n">
        <v>0</v>
      </c>
      <c r="F26411" s="7" t="n">
        <v>150</v>
      </c>
      <c r="G26411" s="7" t="n">
        <v>1699.1</v>
      </c>
    </row>
    <row r="26412" customFormat="false" ht="15" hidden="false" customHeight="false" outlineLevel="0" collapsed="false">
      <c r="A26412" s="7" t="s">
        <v>36</v>
      </c>
      <c r="B26412" s="7" t="s">
        <v>347</v>
      </c>
      <c r="C26412" s="7" t="s">
        <v>1454</v>
      </c>
      <c r="D26412" s="7" t="n">
        <v>0</v>
      </c>
      <c r="E26412" s="7" t="n">
        <v>0</v>
      </c>
      <c r="F26412" s="7" t="n">
        <v>80</v>
      </c>
      <c r="G26412" s="7" t="n">
        <v>943.09</v>
      </c>
    </row>
    <row r="26413" customFormat="false" ht="15" hidden="false" customHeight="false" outlineLevel="0" collapsed="false">
      <c r="A26413" s="7" t="s">
        <v>36</v>
      </c>
      <c r="B26413" s="7" t="s">
        <v>347</v>
      </c>
      <c r="C26413" s="7" t="s">
        <v>1454</v>
      </c>
      <c r="D26413" s="7" t="n">
        <v>170</v>
      </c>
      <c r="E26413" s="7" t="n">
        <v>2135.68</v>
      </c>
      <c r="F26413" s="7" t="n">
        <v>0</v>
      </c>
      <c r="G26413" s="7" t="n">
        <v>0</v>
      </c>
    </row>
    <row r="26414" customFormat="false" ht="15" hidden="false" customHeight="false" outlineLevel="0" collapsed="false">
      <c r="A26414" s="7" t="s">
        <v>36</v>
      </c>
      <c r="B26414" s="7" t="s">
        <v>347</v>
      </c>
      <c r="C26414" s="7" t="s">
        <v>1454</v>
      </c>
      <c r="D26414" s="7" t="n">
        <v>0</v>
      </c>
      <c r="E26414" s="7" t="n">
        <v>0</v>
      </c>
      <c r="F26414" s="7" t="n">
        <v>60</v>
      </c>
      <c r="G26414" s="7" t="n">
        <v>733.63</v>
      </c>
    </row>
    <row r="26415" customFormat="false" ht="15" hidden="false" customHeight="false" outlineLevel="0" collapsed="false">
      <c r="A26415" s="7" t="s">
        <v>36</v>
      </c>
      <c r="B26415" s="7" t="s">
        <v>409</v>
      </c>
      <c r="C26415" s="7" t="s">
        <v>1455</v>
      </c>
      <c r="D26415" s="7" t="n">
        <v>30</v>
      </c>
      <c r="E26415" s="7" t="n">
        <v>247.51</v>
      </c>
      <c r="F26415" s="7" t="n">
        <v>0</v>
      </c>
      <c r="G26415" s="7" t="n">
        <v>0</v>
      </c>
    </row>
    <row r="26416" customFormat="false" ht="15" hidden="false" customHeight="false" outlineLevel="0" collapsed="false">
      <c r="A26416" s="7" t="s">
        <v>36</v>
      </c>
      <c r="B26416" s="7" t="s">
        <v>409</v>
      </c>
      <c r="C26416" s="7" t="s">
        <v>1455</v>
      </c>
      <c r="D26416" s="7" t="n">
        <v>0</v>
      </c>
      <c r="E26416" s="7" t="n">
        <v>0</v>
      </c>
      <c r="F26416" s="7" t="n">
        <v>80</v>
      </c>
      <c r="G26416" s="7" t="n">
        <v>642.38</v>
      </c>
    </row>
    <row r="26417" customFormat="false" ht="15" hidden="false" customHeight="false" outlineLevel="0" collapsed="false">
      <c r="A26417" s="7" t="s">
        <v>36</v>
      </c>
      <c r="B26417" s="7" t="s">
        <v>409</v>
      </c>
      <c r="C26417" s="7" t="s">
        <v>1455</v>
      </c>
      <c r="D26417" s="7" t="n">
        <v>120</v>
      </c>
      <c r="E26417" s="7" t="n">
        <v>1009.35</v>
      </c>
      <c r="F26417" s="7" t="n">
        <v>0</v>
      </c>
      <c r="G26417" s="7" t="n">
        <v>0</v>
      </c>
    </row>
    <row r="26418" customFormat="false" ht="15" hidden="false" customHeight="false" outlineLevel="0" collapsed="false">
      <c r="A26418" s="7" t="s">
        <v>36</v>
      </c>
      <c r="B26418" s="7" t="s">
        <v>409</v>
      </c>
      <c r="C26418" s="7" t="s">
        <v>1455</v>
      </c>
      <c r="D26418" s="7" t="n">
        <v>0</v>
      </c>
      <c r="E26418" s="7" t="n">
        <v>0</v>
      </c>
      <c r="F26418" s="7" t="n">
        <v>50</v>
      </c>
      <c r="G26418" s="7" t="n">
        <v>387.09</v>
      </c>
    </row>
    <row r="26419" customFormat="false" ht="15" hidden="false" customHeight="false" outlineLevel="0" collapsed="false">
      <c r="A26419" s="7" t="s">
        <v>36</v>
      </c>
      <c r="B26419" s="7" t="s">
        <v>409</v>
      </c>
      <c r="C26419" s="7" t="s">
        <v>1455</v>
      </c>
      <c r="D26419" s="7" t="n">
        <v>0</v>
      </c>
      <c r="E26419" s="7" t="n">
        <v>0</v>
      </c>
      <c r="F26419" s="7" t="n">
        <v>90</v>
      </c>
      <c r="G26419" s="7" t="n">
        <v>669.5</v>
      </c>
    </row>
    <row r="26420" customFormat="false" ht="15" hidden="false" customHeight="false" outlineLevel="0" collapsed="false">
      <c r="A26420" s="7" t="s">
        <v>36</v>
      </c>
      <c r="B26420" s="7" t="s">
        <v>409</v>
      </c>
      <c r="C26420" s="7" t="s">
        <v>1455</v>
      </c>
      <c r="D26420" s="7" t="n">
        <v>150</v>
      </c>
      <c r="E26420" s="7" t="n">
        <v>1301.49</v>
      </c>
      <c r="F26420" s="7" t="n">
        <v>0</v>
      </c>
      <c r="G26420" s="7" t="n">
        <v>0</v>
      </c>
    </row>
    <row r="26421" customFormat="false" ht="15" hidden="false" customHeight="false" outlineLevel="0" collapsed="false">
      <c r="A26421" s="7" t="s">
        <v>36</v>
      </c>
      <c r="B26421" s="7" t="s">
        <v>409</v>
      </c>
      <c r="C26421" s="7" t="s">
        <v>1455</v>
      </c>
      <c r="D26421" s="7" t="n">
        <v>50</v>
      </c>
      <c r="E26421" s="7" t="n">
        <v>413.3</v>
      </c>
      <c r="F26421" s="7" t="n">
        <v>0</v>
      </c>
      <c r="G26421" s="7" t="n">
        <v>0</v>
      </c>
    </row>
    <row r="26422" customFormat="false" ht="15" hidden="false" customHeight="false" outlineLevel="0" collapsed="false">
      <c r="A26422" s="7" t="s">
        <v>36</v>
      </c>
      <c r="B26422" s="7" t="s">
        <v>547</v>
      </c>
      <c r="C26422" s="7" t="s">
        <v>1456</v>
      </c>
      <c r="D26422" s="7" t="n">
        <v>10</v>
      </c>
      <c r="E26422" s="7" t="n">
        <v>136.88</v>
      </c>
      <c r="F26422" s="7" t="n">
        <v>0</v>
      </c>
      <c r="G26422" s="7" t="n">
        <v>0</v>
      </c>
    </row>
    <row r="26423" customFormat="false" ht="15" hidden="false" customHeight="false" outlineLevel="0" collapsed="false">
      <c r="A26423" s="7" t="s">
        <v>36</v>
      </c>
      <c r="B26423" s="7" t="s">
        <v>547</v>
      </c>
      <c r="C26423" s="7" t="s">
        <v>1456</v>
      </c>
      <c r="D26423" s="7" t="n">
        <v>20</v>
      </c>
      <c r="E26423" s="7" t="n">
        <v>299.64</v>
      </c>
      <c r="F26423" s="7" t="n">
        <v>0</v>
      </c>
      <c r="G26423" s="7" t="n">
        <v>0</v>
      </c>
    </row>
    <row r="26424" customFormat="false" ht="15" hidden="false" customHeight="false" outlineLevel="0" collapsed="false">
      <c r="A26424" s="7" t="s">
        <v>36</v>
      </c>
      <c r="B26424" s="7" t="s">
        <v>547</v>
      </c>
      <c r="C26424" s="7" t="s">
        <v>1456</v>
      </c>
      <c r="D26424" s="7" t="n">
        <v>0</v>
      </c>
      <c r="E26424" s="7" t="n">
        <v>0</v>
      </c>
      <c r="F26424" s="7" t="n">
        <v>20</v>
      </c>
      <c r="G26424" s="7" t="n">
        <v>246.83</v>
      </c>
    </row>
    <row r="26425" customFormat="false" ht="15" hidden="false" customHeight="false" outlineLevel="0" collapsed="false">
      <c r="A26425" s="7" t="s">
        <v>36</v>
      </c>
      <c r="B26425" s="7" t="s">
        <v>547</v>
      </c>
      <c r="C26425" s="7" t="s">
        <v>1456</v>
      </c>
      <c r="D26425" s="7" t="n">
        <v>0</v>
      </c>
      <c r="E26425" s="7" t="n">
        <v>0</v>
      </c>
      <c r="F26425" s="7" t="n">
        <v>30</v>
      </c>
      <c r="G26425" s="7" t="n">
        <v>399.66</v>
      </c>
    </row>
    <row r="26426" customFormat="false" ht="15" hidden="false" customHeight="false" outlineLevel="0" collapsed="false">
      <c r="A26426" s="7" t="s">
        <v>36</v>
      </c>
      <c r="B26426" s="7" t="s">
        <v>547</v>
      </c>
      <c r="C26426" s="7" t="s">
        <v>1456</v>
      </c>
      <c r="D26426" s="7" t="n">
        <v>20</v>
      </c>
      <c r="E26426" s="7" t="n">
        <v>279.1</v>
      </c>
      <c r="F26426" s="7" t="n">
        <v>0</v>
      </c>
      <c r="G26426" s="7" t="n">
        <v>0</v>
      </c>
    </row>
    <row r="26427" customFormat="false" ht="15" hidden="false" customHeight="false" outlineLevel="0" collapsed="false">
      <c r="A26427" s="7" t="s">
        <v>36</v>
      </c>
      <c r="B26427" s="7" t="s">
        <v>547</v>
      </c>
      <c r="C26427" s="7" t="s">
        <v>1456</v>
      </c>
      <c r="D26427" s="7" t="n">
        <v>20</v>
      </c>
      <c r="E26427" s="7" t="n">
        <v>274.28</v>
      </c>
      <c r="F26427" s="7" t="n">
        <v>0</v>
      </c>
      <c r="G26427" s="7" t="n">
        <v>0</v>
      </c>
    </row>
    <row r="26428" customFormat="false" ht="15" hidden="false" customHeight="false" outlineLevel="0" collapsed="false">
      <c r="A26428" s="7" t="s">
        <v>36</v>
      </c>
      <c r="B26428" s="7" t="s">
        <v>547</v>
      </c>
      <c r="C26428" s="7" t="s">
        <v>1456</v>
      </c>
      <c r="D26428" s="7" t="n">
        <v>0</v>
      </c>
      <c r="E26428" s="7" t="n">
        <v>0</v>
      </c>
      <c r="F26428" s="7" t="n">
        <v>30</v>
      </c>
      <c r="G26428" s="7" t="n">
        <v>385.33</v>
      </c>
    </row>
    <row r="26429" customFormat="false" ht="15" hidden="false" customHeight="false" outlineLevel="0" collapsed="false">
      <c r="A26429" s="7" t="s">
        <v>36</v>
      </c>
      <c r="B26429" s="7" t="s">
        <v>547</v>
      </c>
      <c r="C26429" s="7" t="s">
        <v>1456</v>
      </c>
      <c r="D26429" s="7" t="n">
        <v>30</v>
      </c>
      <c r="E26429" s="7" t="n">
        <v>431.86</v>
      </c>
      <c r="F26429" s="7" t="n">
        <v>0</v>
      </c>
      <c r="G26429" s="7" t="n">
        <v>0</v>
      </c>
    </row>
    <row r="26430" customFormat="false" ht="15" hidden="false" customHeight="false" outlineLevel="0" collapsed="false">
      <c r="A26430" s="7" t="s">
        <v>36</v>
      </c>
      <c r="B26430" s="7" t="s">
        <v>399</v>
      </c>
      <c r="C26430" s="7" t="s">
        <v>1457</v>
      </c>
      <c r="D26430" s="7" t="n">
        <v>0</v>
      </c>
      <c r="E26430" s="7" t="n">
        <v>0</v>
      </c>
      <c r="F26430" s="7" t="n">
        <v>180</v>
      </c>
      <c r="G26430" s="7" t="n">
        <v>1917.2</v>
      </c>
    </row>
    <row r="26431" customFormat="false" ht="15" hidden="false" customHeight="false" outlineLevel="0" collapsed="false">
      <c r="A26431" s="7" t="s">
        <v>36</v>
      </c>
      <c r="B26431" s="7" t="s">
        <v>399</v>
      </c>
      <c r="C26431" s="7" t="s">
        <v>1457</v>
      </c>
      <c r="D26431" s="7" t="n">
        <v>40</v>
      </c>
      <c r="E26431" s="7" t="n">
        <v>496.93</v>
      </c>
      <c r="F26431" s="7" t="n">
        <v>0</v>
      </c>
      <c r="G26431" s="7" t="n">
        <v>0</v>
      </c>
    </row>
    <row r="26432" customFormat="false" ht="15" hidden="false" customHeight="false" outlineLevel="0" collapsed="false">
      <c r="A26432" s="7" t="s">
        <v>36</v>
      </c>
      <c r="B26432" s="7" t="s">
        <v>399</v>
      </c>
      <c r="C26432" s="7" t="s">
        <v>1457</v>
      </c>
      <c r="D26432" s="7" t="n">
        <v>120</v>
      </c>
      <c r="E26432" s="7" t="n">
        <v>1445.21</v>
      </c>
      <c r="F26432" s="7" t="n">
        <v>0</v>
      </c>
      <c r="G26432" s="7" t="n">
        <v>0</v>
      </c>
    </row>
    <row r="26433" customFormat="false" ht="15" hidden="false" customHeight="false" outlineLevel="0" collapsed="false">
      <c r="A26433" s="7" t="s">
        <v>36</v>
      </c>
      <c r="B26433" s="7" t="s">
        <v>399</v>
      </c>
      <c r="C26433" s="7" t="s">
        <v>1457</v>
      </c>
      <c r="D26433" s="7" t="n">
        <v>70</v>
      </c>
      <c r="E26433" s="7" t="n">
        <v>826.9</v>
      </c>
      <c r="F26433" s="7" t="n">
        <v>0</v>
      </c>
      <c r="G26433" s="7" t="n">
        <v>0</v>
      </c>
    </row>
    <row r="26434" customFormat="false" ht="15" hidden="false" customHeight="false" outlineLevel="0" collapsed="false">
      <c r="A26434" s="7" t="s">
        <v>36</v>
      </c>
      <c r="B26434" s="7" t="s">
        <v>399</v>
      </c>
      <c r="C26434" s="7" t="s">
        <v>1457</v>
      </c>
      <c r="D26434" s="7" t="n">
        <v>150</v>
      </c>
      <c r="E26434" s="7" t="n">
        <v>1939.42</v>
      </c>
      <c r="F26434" s="7" t="n">
        <v>0</v>
      </c>
      <c r="G26434" s="7" t="n">
        <v>0</v>
      </c>
    </row>
    <row r="26435" customFormat="false" ht="15" hidden="false" customHeight="false" outlineLevel="0" collapsed="false">
      <c r="A26435" s="7" t="s">
        <v>36</v>
      </c>
      <c r="B26435" s="7" t="s">
        <v>399</v>
      </c>
      <c r="C26435" s="7" t="s">
        <v>1457</v>
      </c>
      <c r="D26435" s="7" t="n">
        <v>0</v>
      </c>
      <c r="E26435" s="7" t="n">
        <v>0</v>
      </c>
      <c r="F26435" s="7" t="n">
        <v>20</v>
      </c>
      <c r="G26435" s="7" t="n">
        <v>221.7</v>
      </c>
    </row>
    <row r="26436" customFormat="false" ht="15" hidden="false" customHeight="false" outlineLevel="0" collapsed="false">
      <c r="A26436" s="7" t="s">
        <v>36</v>
      </c>
      <c r="B26436" s="7" t="s">
        <v>399</v>
      </c>
      <c r="C26436" s="7" t="s">
        <v>1457</v>
      </c>
      <c r="D26436" s="7" t="n">
        <v>0</v>
      </c>
      <c r="E26436" s="7" t="n">
        <v>0</v>
      </c>
      <c r="F26436" s="7" t="n">
        <v>60</v>
      </c>
      <c r="G26436" s="7" t="n">
        <v>689.83</v>
      </c>
    </row>
    <row r="26437" customFormat="false" ht="15" hidden="false" customHeight="false" outlineLevel="0" collapsed="false">
      <c r="A26437" s="7" t="s">
        <v>36</v>
      </c>
      <c r="B26437" s="7" t="s">
        <v>407</v>
      </c>
      <c r="C26437" s="7" t="s">
        <v>1458</v>
      </c>
      <c r="D26437" s="7" t="n">
        <v>0</v>
      </c>
      <c r="E26437" s="7" t="n">
        <v>0</v>
      </c>
      <c r="F26437" s="7" t="n">
        <v>50</v>
      </c>
      <c r="G26437" s="7" t="n">
        <v>563.04</v>
      </c>
    </row>
    <row r="26438" customFormat="false" ht="15" hidden="false" customHeight="false" outlineLevel="0" collapsed="false">
      <c r="A26438" s="7" t="s">
        <v>36</v>
      </c>
      <c r="B26438" s="7" t="s">
        <v>407</v>
      </c>
      <c r="C26438" s="7" t="s">
        <v>1458</v>
      </c>
      <c r="D26438" s="7" t="n">
        <v>60</v>
      </c>
      <c r="E26438" s="7" t="n">
        <v>720.02</v>
      </c>
      <c r="F26438" s="7" t="n">
        <v>0</v>
      </c>
      <c r="G26438" s="7" t="n">
        <v>0</v>
      </c>
    </row>
    <row r="26439" customFormat="false" ht="15" hidden="false" customHeight="false" outlineLevel="0" collapsed="false">
      <c r="A26439" s="7" t="s">
        <v>36</v>
      </c>
      <c r="B26439" s="7" t="s">
        <v>407</v>
      </c>
      <c r="C26439" s="7" t="s">
        <v>1458</v>
      </c>
      <c r="D26439" s="7" t="n">
        <v>80</v>
      </c>
      <c r="E26439" s="7" t="n">
        <v>1050.78</v>
      </c>
      <c r="F26439" s="7" t="n">
        <v>0</v>
      </c>
      <c r="G26439" s="7" t="n">
        <v>0</v>
      </c>
    </row>
    <row r="26440" customFormat="false" ht="15" hidden="false" customHeight="false" outlineLevel="0" collapsed="false">
      <c r="A26440" s="7" t="s">
        <v>36</v>
      </c>
      <c r="B26440" s="7" t="s">
        <v>407</v>
      </c>
      <c r="C26440" s="7" t="s">
        <v>1458</v>
      </c>
      <c r="D26440" s="7" t="n">
        <v>80</v>
      </c>
      <c r="E26440" s="7" t="n">
        <v>1009.64</v>
      </c>
      <c r="F26440" s="7" t="n">
        <v>0</v>
      </c>
      <c r="G26440" s="7" t="n">
        <v>0</v>
      </c>
    </row>
    <row r="26441" customFormat="false" ht="15" hidden="false" customHeight="false" outlineLevel="0" collapsed="false">
      <c r="A26441" s="7" t="s">
        <v>36</v>
      </c>
      <c r="B26441" s="7" t="s">
        <v>407</v>
      </c>
      <c r="C26441" s="7" t="s">
        <v>1458</v>
      </c>
      <c r="D26441" s="7" t="n">
        <v>0</v>
      </c>
      <c r="E26441" s="7" t="n">
        <v>0</v>
      </c>
      <c r="F26441" s="7" t="n">
        <v>60</v>
      </c>
      <c r="G26441" s="7" t="n">
        <v>649.21</v>
      </c>
    </row>
    <row r="26442" customFormat="false" ht="15" hidden="false" customHeight="false" outlineLevel="0" collapsed="false">
      <c r="A26442" s="7" t="s">
        <v>36</v>
      </c>
      <c r="B26442" s="7" t="s">
        <v>407</v>
      </c>
      <c r="C26442" s="7" t="s">
        <v>1458</v>
      </c>
      <c r="D26442" s="7" t="n">
        <v>0</v>
      </c>
      <c r="E26442" s="7" t="n">
        <v>0</v>
      </c>
      <c r="F26442" s="7" t="n">
        <v>80</v>
      </c>
      <c r="G26442" s="7" t="n">
        <v>934.37</v>
      </c>
    </row>
    <row r="26443" customFormat="false" ht="15" hidden="false" customHeight="false" outlineLevel="0" collapsed="false">
      <c r="A26443" s="7" t="s">
        <v>36</v>
      </c>
      <c r="B26443" s="7" t="s">
        <v>407</v>
      </c>
      <c r="C26443" s="7" t="s">
        <v>1458</v>
      </c>
      <c r="D26443" s="7" t="n">
        <v>60</v>
      </c>
      <c r="E26443" s="7" t="n">
        <v>734.07</v>
      </c>
      <c r="F26443" s="7" t="n">
        <v>0</v>
      </c>
      <c r="G26443" s="7" t="n">
        <v>0</v>
      </c>
    </row>
    <row r="26444" customFormat="false" ht="15" hidden="false" customHeight="false" outlineLevel="0" collapsed="false">
      <c r="A26444" s="7" t="s">
        <v>36</v>
      </c>
      <c r="B26444" s="7" t="s">
        <v>601</v>
      </c>
      <c r="C26444" s="7" t="s">
        <v>1459</v>
      </c>
      <c r="D26444" s="7" t="n">
        <v>10</v>
      </c>
      <c r="E26444" s="7" t="n">
        <v>240.01</v>
      </c>
      <c r="F26444" s="7" t="n">
        <v>0</v>
      </c>
      <c r="G26444" s="7" t="n">
        <v>0</v>
      </c>
    </row>
    <row r="26445" customFormat="false" ht="15" hidden="false" customHeight="false" outlineLevel="0" collapsed="false">
      <c r="A26445" s="7" t="s">
        <v>36</v>
      </c>
      <c r="B26445" s="7" t="s">
        <v>601</v>
      </c>
      <c r="C26445" s="7" t="s">
        <v>1459</v>
      </c>
      <c r="D26445" s="7" t="n">
        <v>0</v>
      </c>
      <c r="E26445" s="7" t="n">
        <v>0</v>
      </c>
      <c r="F26445" s="7" t="n">
        <v>20</v>
      </c>
      <c r="G26445" s="7" t="n">
        <v>432.81</v>
      </c>
    </row>
    <row r="26446" customFormat="false" ht="15" hidden="false" customHeight="false" outlineLevel="0" collapsed="false">
      <c r="A26446" s="7" t="s">
        <v>36</v>
      </c>
      <c r="B26446" s="7" t="s">
        <v>601</v>
      </c>
      <c r="C26446" s="7" t="s">
        <v>1459</v>
      </c>
      <c r="D26446" s="7" t="n">
        <v>20</v>
      </c>
      <c r="E26446" s="7" t="n">
        <v>480.93</v>
      </c>
      <c r="F26446" s="7" t="n">
        <v>0</v>
      </c>
      <c r="G26446" s="7" t="n">
        <v>0</v>
      </c>
    </row>
    <row r="26447" customFormat="false" ht="15" hidden="false" customHeight="false" outlineLevel="0" collapsed="false">
      <c r="A26447" s="7" t="s">
        <v>36</v>
      </c>
      <c r="B26447" s="7" t="s">
        <v>601</v>
      </c>
      <c r="C26447" s="7" t="s">
        <v>1459</v>
      </c>
      <c r="D26447" s="7" t="n">
        <v>0</v>
      </c>
      <c r="E26447" s="7" t="n">
        <v>0</v>
      </c>
      <c r="F26447" s="7" t="n">
        <v>30</v>
      </c>
      <c r="G26447" s="7" t="n">
        <v>675.65</v>
      </c>
    </row>
    <row r="26448" customFormat="false" ht="15" hidden="false" customHeight="false" outlineLevel="0" collapsed="false">
      <c r="A26448" s="7" t="s">
        <v>36</v>
      </c>
      <c r="B26448" s="7" t="s">
        <v>601</v>
      </c>
      <c r="C26448" s="7" t="s">
        <v>1459</v>
      </c>
      <c r="D26448" s="7" t="n">
        <v>30</v>
      </c>
      <c r="E26448" s="7" t="n">
        <v>757.23</v>
      </c>
      <c r="F26448" s="7" t="n">
        <v>0</v>
      </c>
      <c r="G26448" s="7" t="n">
        <v>0</v>
      </c>
    </row>
    <row r="26449" customFormat="false" ht="15" hidden="false" customHeight="false" outlineLevel="0" collapsed="false">
      <c r="A26449" s="7" t="s">
        <v>36</v>
      </c>
      <c r="B26449" s="7" t="s">
        <v>601</v>
      </c>
      <c r="C26449" s="7" t="s">
        <v>1459</v>
      </c>
      <c r="D26449" s="7" t="n">
        <v>20</v>
      </c>
      <c r="E26449" s="7" t="n">
        <v>525.39</v>
      </c>
      <c r="F26449" s="7" t="n">
        <v>0</v>
      </c>
      <c r="G26449" s="7" t="n">
        <v>0</v>
      </c>
    </row>
    <row r="26450" customFormat="false" ht="15" hidden="false" customHeight="false" outlineLevel="0" collapsed="false">
      <c r="A26450" s="7" t="s">
        <v>36</v>
      </c>
      <c r="B26450" s="7" t="s">
        <v>511</v>
      </c>
      <c r="C26450" s="7" t="s">
        <v>1459</v>
      </c>
      <c r="D26450" s="7" t="n">
        <v>0</v>
      </c>
      <c r="E26450" s="7" t="n">
        <v>0</v>
      </c>
      <c r="F26450" s="7" t="n">
        <v>50</v>
      </c>
      <c r="G26450" s="7" t="n">
        <v>1126.08</v>
      </c>
    </row>
    <row r="26451" customFormat="false" ht="15" hidden="false" customHeight="false" outlineLevel="0" collapsed="false">
      <c r="A26451" s="7" t="s">
        <v>36</v>
      </c>
      <c r="B26451" s="7" t="s">
        <v>511</v>
      </c>
      <c r="C26451" s="7" t="s">
        <v>1459</v>
      </c>
      <c r="D26451" s="7" t="n">
        <v>30</v>
      </c>
      <c r="E26451" s="7" t="n">
        <v>734.07</v>
      </c>
      <c r="F26451" s="7" t="n">
        <v>0</v>
      </c>
      <c r="G26451" s="7" t="n">
        <v>0</v>
      </c>
    </row>
    <row r="26452" customFormat="false" ht="15" hidden="false" customHeight="false" outlineLevel="0" collapsed="false">
      <c r="A26452" s="7" t="s">
        <v>36</v>
      </c>
      <c r="B26452" s="7" t="s">
        <v>511</v>
      </c>
      <c r="C26452" s="7" t="s">
        <v>1459</v>
      </c>
      <c r="D26452" s="7" t="n">
        <v>50</v>
      </c>
      <c r="E26452" s="7" t="n">
        <v>1200.03</v>
      </c>
      <c r="F26452" s="7" t="n">
        <v>0</v>
      </c>
      <c r="G26452" s="7" t="n">
        <v>0</v>
      </c>
    </row>
    <row r="26453" customFormat="false" ht="15" hidden="false" customHeight="false" outlineLevel="0" collapsed="false">
      <c r="A26453" s="7" t="s">
        <v>36</v>
      </c>
      <c r="B26453" s="7" t="s">
        <v>511</v>
      </c>
      <c r="C26453" s="7" t="s">
        <v>1459</v>
      </c>
      <c r="D26453" s="7" t="n">
        <v>0</v>
      </c>
      <c r="E26453" s="7" t="n">
        <v>0</v>
      </c>
      <c r="F26453" s="7" t="n">
        <v>30</v>
      </c>
      <c r="G26453" s="7" t="n">
        <v>649.21</v>
      </c>
    </row>
    <row r="26454" customFormat="false" ht="15" hidden="false" customHeight="false" outlineLevel="0" collapsed="false">
      <c r="A26454" s="7" t="s">
        <v>36</v>
      </c>
      <c r="B26454" s="7" t="s">
        <v>511</v>
      </c>
      <c r="C26454" s="7" t="s">
        <v>1459</v>
      </c>
      <c r="D26454" s="7" t="n">
        <v>0</v>
      </c>
      <c r="E26454" s="7" t="n">
        <v>0</v>
      </c>
      <c r="F26454" s="7" t="n">
        <v>30</v>
      </c>
      <c r="G26454" s="7" t="n">
        <v>700.78</v>
      </c>
    </row>
    <row r="26455" customFormat="false" ht="15" hidden="false" customHeight="false" outlineLevel="0" collapsed="false">
      <c r="A26455" s="7" t="s">
        <v>36</v>
      </c>
      <c r="B26455" s="7" t="s">
        <v>511</v>
      </c>
      <c r="C26455" s="7" t="s">
        <v>1459</v>
      </c>
      <c r="D26455" s="7" t="n">
        <v>30</v>
      </c>
      <c r="E26455" s="7" t="n">
        <v>757.23</v>
      </c>
      <c r="F26455" s="7" t="n">
        <v>0</v>
      </c>
      <c r="G26455" s="7" t="n">
        <v>0</v>
      </c>
    </row>
    <row r="26456" customFormat="false" ht="15" hidden="false" customHeight="false" outlineLevel="0" collapsed="false">
      <c r="A26456" s="7" t="s">
        <v>36</v>
      </c>
      <c r="B26456" s="7" t="s">
        <v>511</v>
      </c>
      <c r="C26456" s="7" t="s">
        <v>1459</v>
      </c>
      <c r="D26456" s="7" t="n">
        <v>40</v>
      </c>
      <c r="E26456" s="7" t="n">
        <v>1050.78</v>
      </c>
      <c r="F26456" s="7" t="n">
        <v>0</v>
      </c>
      <c r="G26456" s="7" t="n">
        <v>0</v>
      </c>
    </row>
    <row r="26457" customFormat="false" ht="15" hidden="false" customHeight="false" outlineLevel="0" collapsed="false">
      <c r="A26457" s="7" t="s">
        <v>36</v>
      </c>
      <c r="B26457" s="7" t="s">
        <v>454</v>
      </c>
      <c r="C26457" s="7" t="s">
        <v>1459</v>
      </c>
      <c r="D26457" s="7" t="n">
        <v>10</v>
      </c>
      <c r="E26457" s="7" t="n">
        <v>262.69</v>
      </c>
      <c r="F26457" s="7" t="n">
        <v>0</v>
      </c>
      <c r="G26457" s="7" t="n">
        <v>0</v>
      </c>
    </row>
    <row r="26458" customFormat="false" ht="15" hidden="false" customHeight="false" outlineLevel="0" collapsed="false">
      <c r="A26458" s="7" t="s">
        <v>36</v>
      </c>
      <c r="B26458" s="7" t="s">
        <v>454</v>
      </c>
      <c r="C26458" s="7" t="s">
        <v>1459</v>
      </c>
      <c r="D26458" s="7" t="n">
        <v>50</v>
      </c>
      <c r="E26458" s="7" t="n">
        <v>1200.03</v>
      </c>
      <c r="F26458" s="7" t="n">
        <v>0</v>
      </c>
      <c r="G26458" s="7" t="n">
        <v>0</v>
      </c>
    </row>
    <row r="26459" customFormat="false" ht="15" hidden="false" customHeight="false" outlineLevel="0" collapsed="false">
      <c r="A26459" s="7" t="s">
        <v>36</v>
      </c>
      <c r="B26459" s="7" t="s">
        <v>454</v>
      </c>
      <c r="C26459" s="7" t="s">
        <v>1459</v>
      </c>
      <c r="D26459" s="7" t="n">
        <v>0</v>
      </c>
      <c r="E26459" s="7" t="n">
        <v>0</v>
      </c>
      <c r="F26459" s="7" t="n">
        <v>30</v>
      </c>
      <c r="G26459" s="7" t="n">
        <v>700.78</v>
      </c>
    </row>
    <row r="26460" customFormat="false" ht="15" hidden="false" customHeight="false" outlineLevel="0" collapsed="false">
      <c r="A26460" s="7" t="s">
        <v>36</v>
      </c>
      <c r="B26460" s="7" t="s">
        <v>454</v>
      </c>
      <c r="C26460" s="7" t="s">
        <v>1459</v>
      </c>
      <c r="D26460" s="7" t="n">
        <v>30</v>
      </c>
      <c r="E26460" s="7" t="n">
        <v>757.23</v>
      </c>
      <c r="F26460" s="7" t="n">
        <v>0</v>
      </c>
      <c r="G26460" s="7" t="n">
        <v>0</v>
      </c>
    </row>
    <row r="26461" customFormat="false" ht="15" hidden="false" customHeight="false" outlineLevel="0" collapsed="false">
      <c r="A26461" s="7" t="s">
        <v>36</v>
      </c>
      <c r="B26461" s="7" t="s">
        <v>454</v>
      </c>
      <c r="C26461" s="7" t="s">
        <v>1459</v>
      </c>
      <c r="D26461" s="7" t="n">
        <v>30</v>
      </c>
      <c r="E26461" s="7" t="n">
        <v>734.07</v>
      </c>
      <c r="F26461" s="7" t="n">
        <v>0</v>
      </c>
      <c r="G26461" s="7" t="n">
        <v>0</v>
      </c>
    </row>
    <row r="26462" customFormat="false" ht="15" hidden="false" customHeight="false" outlineLevel="0" collapsed="false">
      <c r="A26462" s="7" t="s">
        <v>36</v>
      </c>
      <c r="B26462" s="7" t="s">
        <v>454</v>
      </c>
      <c r="C26462" s="7" t="s">
        <v>1459</v>
      </c>
      <c r="D26462" s="7" t="n">
        <v>0</v>
      </c>
      <c r="E26462" s="7" t="n">
        <v>0</v>
      </c>
      <c r="F26462" s="7" t="n">
        <v>30</v>
      </c>
      <c r="G26462" s="7" t="n">
        <v>675.65</v>
      </c>
    </row>
    <row r="26463" customFormat="false" ht="15" hidden="false" customHeight="false" outlineLevel="0" collapsed="false">
      <c r="A26463" s="7" t="s">
        <v>36</v>
      </c>
      <c r="B26463" s="7" t="s">
        <v>454</v>
      </c>
      <c r="C26463" s="7" t="s">
        <v>1459</v>
      </c>
      <c r="D26463" s="7" t="n">
        <v>0</v>
      </c>
      <c r="E26463" s="7" t="n">
        <v>0</v>
      </c>
      <c r="F26463" s="7" t="n">
        <v>20</v>
      </c>
      <c r="G26463" s="7" t="n">
        <v>432.81</v>
      </c>
    </row>
    <row r="26464" customFormat="false" ht="15" hidden="false" customHeight="false" outlineLevel="0" collapsed="false">
      <c r="A26464" s="7" t="s">
        <v>36</v>
      </c>
      <c r="B26464" s="7" t="s">
        <v>907</v>
      </c>
      <c r="C26464" s="7" t="s">
        <v>1574</v>
      </c>
      <c r="D26464" s="7" t="n">
        <v>80</v>
      </c>
      <c r="E26464" s="7" t="n">
        <v>2634.53</v>
      </c>
      <c r="F26464" s="7" t="n">
        <v>0</v>
      </c>
      <c r="G26464" s="7" t="n">
        <v>0</v>
      </c>
    </row>
    <row r="26465" customFormat="false" ht="15" hidden="false" customHeight="false" outlineLevel="0" collapsed="false">
      <c r="A26465" s="7" t="s">
        <v>36</v>
      </c>
      <c r="B26465" s="7" t="s">
        <v>907</v>
      </c>
      <c r="C26465" s="7" t="s">
        <v>1574</v>
      </c>
      <c r="D26465" s="7" t="n">
        <v>70</v>
      </c>
      <c r="E26465" s="7" t="n">
        <v>2191.93</v>
      </c>
      <c r="F26465" s="7" t="n">
        <v>0</v>
      </c>
      <c r="G26465" s="7" t="n">
        <v>0</v>
      </c>
    </row>
    <row r="26466" customFormat="false" ht="15" hidden="false" customHeight="false" outlineLevel="0" collapsed="false">
      <c r="A26466" s="7" t="s">
        <v>36</v>
      </c>
      <c r="B26466" s="7" t="s">
        <v>907</v>
      </c>
      <c r="C26466" s="7" t="s">
        <v>1574</v>
      </c>
      <c r="D26466" s="7" t="n">
        <v>0</v>
      </c>
      <c r="E26466" s="7" t="n">
        <v>0</v>
      </c>
      <c r="F26466" s="7" t="n">
        <v>30</v>
      </c>
      <c r="G26466" s="7" t="n">
        <v>914.3</v>
      </c>
    </row>
    <row r="26467" customFormat="false" ht="15" hidden="false" customHeight="false" outlineLevel="0" collapsed="false">
      <c r="A26467" s="7" t="s">
        <v>36</v>
      </c>
      <c r="B26467" s="7" t="s">
        <v>907</v>
      </c>
      <c r="C26467" s="7" t="s">
        <v>1574</v>
      </c>
      <c r="D26467" s="7" t="n">
        <v>0</v>
      </c>
      <c r="E26467" s="7" t="n">
        <v>0</v>
      </c>
      <c r="F26467" s="7" t="n">
        <v>10</v>
      </c>
      <c r="G26467" s="7" t="n">
        <v>293.84</v>
      </c>
    </row>
    <row r="26468" customFormat="false" ht="15" hidden="false" customHeight="false" outlineLevel="0" collapsed="false">
      <c r="A26468" s="7" t="s">
        <v>36</v>
      </c>
      <c r="B26468" s="7" t="s">
        <v>907</v>
      </c>
      <c r="C26468" s="7" t="s">
        <v>1574</v>
      </c>
      <c r="D26468" s="7" t="n">
        <v>0</v>
      </c>
      <c r="E26468" s="7" t="n">
        <v>0</v>
      </c>
      <c r="F26468" s="7" t="n">
        <v>40</v>
      </c>
      <c r="G26468" s="7" t="n">
        <v>1129.35</v>
      </c>
    </row>
    <row r="26469" customFormat="false" ht="15" hidden="false" customHeight="false" outlineLevel="0" collapsed="false">
      <c r="A26469" s="7" t="s">
        <v>36</v>
      </c>
      <c r="B26469" s="7" t="s">
        <v>907</v>
      </c>
      <c r="C26469" s="7" t="s">
        <v>1574</v>
      </c>
      <c r="D26469" s="7" t="n">
        <v>40</v>
      </c>
      <c r="E26469" s="7" t="n">
        <v>1370.93</v>
      </c>
      <c r="F26469" s="7" t="n">
        <v>0</v>
      </c>
      <c r="G26469" s="7" t="n">
        <v>0</v>
      </c>
    </row>
    <row r="26470" customFormat="false" ht="15" hidden="false" customHeight="false" outlineLevel="0" collapsed="false">
      <c r="A26470" s="7" t="s">
        <v>36</v>
      </c>
      <c r="B26470" s="7" t="s">
        <v>907</v>
      </c>
      <c r="C26470" s="7" t="s">
        <v>1574</v>
      </c>
      <c r="D26470" s="7" t="n">
        <v>20</v>
      </c>
      <c r="E26470" s="7" t="n">
        <v>627.47</v>
      </c>
      <c r="F26470" s="7" t="n">
        <v>0</v>
      </c>
      <c r="G26470" s="7" t="n">
        <v>0</v>
      </c>
    </row>
    <row r="26471" customFormat="false" ht="15" hidden="false" customHeight="false" outlineLevel="0" collapsed="false">
      <c r="A26471" s="7" t="s">
        <v>36</v>
      </c>
      <c r="B26471" s="7" t="s">
        <v>905</v>
      </c>
      <c r="C26471" s="7" t="s">
        <v>1574</v>
      </c>
      <c r="D26471" s="7" t="n">
        <v>40</v>
      </c>
      <c r="E26471" s="7" t="n">
        <v>1317.26</v>
      </c>
      <c r="F26471" s="7" t="n">
        <v>0</v>
      </c>
      <c r="G26471" s="7" t="n">
        <v>0</v>
      </c>
    </row>
    <row r="26472" customFormat="false" ht="15" hidden="false" customHeight="false" outlineLevel="0" collapsed="false">
      <c r="A26472" s="7" t="s">
        <v>36</v>
      </c>
      <c r="B26472" s="7" t="s">
        <v>905</v>
      </c>
      <c r="C26472" s="7" t="s">
        <v>1574</v>
      </c>
      <c r="D26472" s="7" t="n">
        <v>20</v>
      </c>
      <c r="E26472" s="7" t="n">
        <v>685.46</v>
      </c>
      <c r="F26472" s="7" t="n">
        <v>0</v>
      </c>
      <c r="G26472" s="7" t="n">
        <v>0</v>
      </c>
    </row>
    <row r="26473" customFormat="false" ht="15" hidden="false" customHeight="false" outlineLevel="0" collapsed="false">
      <c r="A26473" s="7" t="s">
        <v>36</v>
      </c>
      <c r="B26473" s="7" t="s">
        <v>905</v>
      </c>
      <c r="C26473" s="7" t="s">
        <v>1574</v>
      </c>
      <c r="D26473" s="7" t="n">
        <v>20</v>
      </c>
      <c r="E26473" s="7" t="n">
        <v>638.49</v>
      </c>
      <c r="F26473" s="7" t="n">
        <v>0</v>
      </c>
      <c r="G26473" s="7" t="n">
        <v>0</v>
      </c>
    </row>
    <row r="26474" customFormat="false" ht="15" hidden="false" customHeight="false" outlineLevel="0" collapsed="false">
      <c r="A26474" s="7" t="s">
        <v>36</v>
      </c>
      <c r="B26474" s="7" t="s">
        <v>905</v>
      </c>
      <c r="C26474" s="7" t="s">
        <v>1574</v>
      </c>
      <c r="D26474" s="7" t="n">
        <v>0</v>
      </c>
      <c r="E26474" s="7" t="n">
        <v>0</v>
      </c>
      <c r="F26474" s="7" t="n">
        <v>10</v>
      </c>
      <c r="G26474" s="7" t="n">
        <v>293.84</v>
      </c>
    </row>
    <row r="26475" customFormat="false" ht="15" hidden="false" customHeight="false" outlineLevel="0" collapsed="false">
      <c r="A26475" s="7" t="s">
        <v>36</v>
      </c>
      <c r="B26475" s="7" t="s">
        <v>905</v>
      </c>
      <c r="C26475" s="7" t="s">
        <v>1574</v>
      </c>
      <c r="D26475" s="7" t="n">
        <v>60</v>
      </c>
      <c r="E26475" s="7" t="n">
        <v>1878.8</v>
      </c>
      <c r="F26475" s="7" t="n">
        <v>0</v>
      </c>
      <c r="G26475" s="7" t="n">
        <v>0</v>
      </c>
    </row>
    <row r="26476" customFormat="false" ht="15" hidden="false" customHeight="false" outlineLevel="0" collapsed="false">
      <c r="A26476" s="7" t="s">
        <v>36</v>
      </c>
      <c r="B26476" s="7" t="s">
        <v>905</v>
      </c>
      <c r="C26476" s="7" t="s">
        <v>1574</v>
      </c>
      <c r="D26476" s="7" t="n">
        <v>20</v>
      </c>
      <c r="E26476" s="7" t="n">
        <v>627.47</v>
      </c>
      <c r="F26476" s="7" t="n">
        <v>0</v>
      </c>
      <c r="G26476" s="7" t="n">
        <v>0</v>
      </c>
    </row>
    <row r="26477" customFormat="false" ht="15" hidden="false" customHeight="false" outlineLevel="0" collapsed="false">
      <c r="A26477" s="7" t="s">
        <v>36</v>
      </c>
      <c r="B26477" s="7" t="s">
        <v>905</v>
      </c>
      <c r="C26477" s="7" t="s">
        <v>1574</v>
      </c>
      <c r="D26477" s="7" t="n">
        <v>0</v>
      </c>
      <c r="E26477" s="7" t="n">
        <v>0</v>
      </c>
      <c r="F26477" s="7" t="n">
        <v>30</v>
      </c>
      <c r="G26477" s="7" t="n">
        <v>914.3</v>
      </c>
    </row>
    <row r="26478" customFormat="false" ht="15" hidden="false" customHeight="false" outlineLevel="0" collapsed="false">
      <c r="A26478" s="7" t="s">
        <v>36</v>
      </c>
      <c r="B26478" s="7" t="s">
        <v>905</v>
      </c>
      <c r="C26478" s="7" t="s">
        <v>1574</v>
      </c>
      <c r="D26478" s="7" t="n">
        <v>0</v>
      </c>
      <c r="E26478" s="7" t="n">
        <v>0</v>
      </c>
      <c r="F26478" s="7" t="n">
        <v>50</v>
      </c>
      <c r="G26478" s="7" t="n">
        <v>1411.69</v>
      </c>
    </row>
    <row r="26479" customFormat="false" ht="15" hidden="false" customHeight="false" outlineLevel="0" collapsed="false">
      <c r="A26479" s="7" t="s">
        <v>36</v>
      </c>
      <c r="B26479" s="7" t="s">
        <v>894</v>
      </c>
      <c r="C26479" s="7" t="s">
        <v>1575</v>
      </c>
      <c r="D26479" s="7" t="n">
        <v>0</v>
      </c>
      <c r="E26479" s="7" t="n">
        <v>0</v>
      </c>
      <c r="F26479" s="7" t="n">
        <v>30</v>
      </c>
      <c r="G26479" s="7" t="n">
        <v>1636.98</v>
      </c>
    </row>
    <row r="26480" customFormat="false" ht="15" hidden="false" customHeight="false" outlineLevel="0" collapsed="false">
      <c r="A26480" s="7" t="s">
        <v>36</v>
      </c>
      <c r="B26480" s="7" t="s">
        <v>894</v>
      </c>
      <c r="C26480" s="7" t="s">
        <v>1575</v>
      </c>
      <c r="D26480" s="7" t="n">
        <v>40</v>
      </c>
      <c r="E26480" s="7" t="n">
        <v>2358.45</v>
      </c>
      <c r="F26480" s="7" t="n">
        <v>0</v>
      </c>
      <c r="G26480" s="7" t="n">
        <v>0</v>
      </c>
    </row>
    <row r="26481" customFormat="false" ht="15" hidden="false" customHeight="false" outlineLevel="0" collapsed="false">
      <c r="A26481" s="7" t="s">
        <v>36</v>
      </c>
      <c r="B26481" s="7" t="s">
        <v>894</v>
      </c>
      <c r="C26481" s="7" t="s">
        <v>1575</v>
      </c>
      <c r="D26481" s="7" t="n">
        <v>70</v>
      </c>
      <c r="E26481" s="7" t="n">
        <v>4295.47</v>
      </c>
      <c r="F26481" s="7" t="n">
        <v>0</v>
      </c>
      <c r="G26481" s="7" t="n">
        <v>0</v>
      </c>
    </row>
    <row r="26482" customFormat="false" ht="15" hidden="false" customHeight="false" outlineLevel="0" collapsed="false">
      <c r="A26482" s="7" t="s">
        <v>36</v>
      </c>
      <c r="B26482" s="7" t="s">
        <v>894</v>
      </c>
      <c r="C26482" s="7" t="s">
        <v>1575</v>
      </c>
      <c r="D26482" s="7" t="n">
        <v>30</v>
      </c>
      <c r="E26482" s="7" t="n">
        <v>1685.15</v>
      </c>
      <c r="F26482" s="7" t="n">
        <v>0</v>
      </c>
      <c r="G26482" s="7" t="n">
        <v>0</v>
      </c>
    </row>
    <row r="26483" customFormat="false" ht="15" hidden="false" customHeight="false" outlineLevel="0" collapsed="false">
      <c r="A26483" s="7" t="s">
        <v>36</v>
      </c>
      <c r="B26483" s="7" t="s">
        <v>894</v>
      </c>
      <c r="C26483" s="7" t="s">
        <v>1575</v>
      </c>
      <c r="D26483" s="7" t="n">
        <v>50</v>
      </c>
      <c r="E26483" s="7" t="n">
        <v>2803.2</v>
      </c>
      <c r="F26483" s="7" t="n">
        <v>0</v>
      </c>
      <c r="G26483" s="7" t="n">
        <v>0</v>
      </c>
    </row>
    <row r="26484" customFormat="false" ht="15" hidden="false" customHeight="false" outlineLevel="0" collapsed="false">
      <c r="A26484" s="7" t="s">
        <v>36</v>
      </c>
      <c r="B26484" s="7" t="s">
        <v>894</v>
      </c>
      <c r="C26484" s="7" t="s">
        <v>1575</v>
      </c>
      <c r="D26484" s="7" t="n">
        <v>50</v>
      </c>
      <c r="E26484" s="7" t="n">
        <v>2857.92</v>
      </c>
      <c r="F26484" s="7" t="n">
        <v>0</v>
      </c>
      <c r="G26484" s="7" t="n">
        <v>0</v>
      </c>
    </row>
    <row r="26485" customFormat="false" ht="15" hidden="false" customHeight="false" outlineLevel="0" collapsed="false">
      <c r="A26485" s="7" t="s">
        <v>36</v>
      </c>
      <c r="B26485" s="7" t="s">
        <v>894</v>
      </c>
      <c r="C26485" s="7" t="s">
        <v>1575</v>
      </c>
      <c r="D26485" s="7" t="n">
        <v>0</v>
      </c>
      <c r="E26485" s="7" t="n">
        <v>0</v>
      </c>
      <c r="F26485" s="7" t="n">
        <v>40</v>
      </c>
      <c r="G26485" s="7" t="n">
        <v>2104.36</v>
      </c>
    </row>
    <row r="26486" customFormat="false" ht="15" hidden="false" customHeight="false" outlineLevel="0" collapsed="false">
      <c r="A26486" s="7" t="s">
        <v>36</v>
      </c>
      <c r="B26486" s="7" t="s">
        <v>894</v>
      </c>
      <c r="C26486" s="7" t="s">
        <v>1575</v>
      </c>
      <c r="D26486" s="7" t="n">
        <v>0</v>
      </c>
      <c r="E26486" s="7" t="n">
        <v>0</v>
      </c>
      <c r="F26486" s="7" t="n">
        <v>70</v>
      </c>
      <c r="G26486" s="7" t="n">
        <v>3538.53</v>
      </c>
    </row>
    <row r="26487" customFormat="false" ht="15" hidden="false" customHeight="false" outlineLevel="0" collapsed="false">
      <c r="A26487" s="7" t="s">
        <v>36</v>
      </c>
      <c r="B26487" s="7" t="s">
        <v>85</v>
      </c>
      <c r="C26487" s="7" t="s">
        <v>1479</v>
      </c>
      <c r="D26487" s="7" t="n">
        <v>60</v>
      </c>
      <c r="E26487" s="7" t="n">
        <v>1656.97</v>
      </c>
      <c r="F26487" s="7" t="n">
        <v>0</v>
      </c>
      <c r="G26487" s="7" t="n">
        <v>0</v>
      </c>
    </row>
    <row r="26488" customFormat="false" ht="15" hidden="false" customHeight="false" outlineLevel="0" collapsed="false">
      <c r="A26488" s="7" t="s">
        <v>36</v>
      </c>
      <c r="B26488" s="7" t="s">
        <v>85</v>
      </c>
      <c r="C26488" s="7" t="s">
        <v>1479</v>
      </c>
      <c r="D26488" s="7" t="n">
        <v>100</v>
      </c>
      <c r="E26488" s="7" t="n">
        <v>2898.77</v>
      </c>
      <c r="F26488" s="7" t="n">
        <v>0</v>
      </c>
      <c r="G26488" s="7" t="n">
        <v>0</v>
      </c>
    </row>
    <row r="26489" customFormat="false" ht="15" hidden="false" customHeight="false" outlineLevel="0" collapsed="false">
      <c r="A26489" s="7" t="s">
        <v>36</v>
      </c>
      <c r="B26489" s="7" t="s">
        <v>85</v>
      </c>
      <c r="C26489" s="7" t="s">
        <v>1479</v>
      </c>
      <c r="D26489" s="7" t="n">
        <v>0</v>
      </c>
      <c r="E26489" s="7" t="n">
        <v>0</v>
      </c>
      <c r="F26489" s="7" t="n">
        <v>120</v>
      </c>
      <c r="G26489" s="7" t="n">
        <v>2982.31</v>
      </c>
    </row>
    <row r="26490" customFormat="false" ht="15" hidden="false" customHeight="false" outlineLevel="0" collapsed="false">
      <c r="A26490" s="7" t="s">
        <v>36</v>
      </c>
      <c r="B26490" s="7" t="s">
        <v>85</v>
      </c>
      <c r="C26490" s="7" t="s">
        <v>1479</v>
      </c>
      <c r="D26490" s="7" t="n">
        <v>120</v>
      </c>
      <c r="E26490" s="7" t="n">
        <v>3307.59</v>
      </c>
      <c r="F26490" s="7" t="n">
        <v>0</v>
      </c>
      <c r="G26490" s="7" t="n">
        <v>0</v>
      </c>
    </row>
    <row r="26491" customFormat="false" ht="15" hidden="false" customHeight="false" outlineLevel="0" collapsed="false">
      <c r="A26491" s="7" t="s">
        <v>36</v>
      </c>
      <c r="B26491" s="7" t="s">
        <v>85</v>
      </c>
      <c r="C26491" s="7" t="s">
        <v>1479</v>
      </c>
      <c r="D26491" s="7" t="n">
        <v>70</v>
      </c>
      <c r="E26491" s="7" t="n">
        <v>2111.82</v>
      </c>
      <c r="F26491" s="7" t="n">
        <v>0</v>
      </c>
      <c r="G26491" s="7" t="n">
        <v>0</v>
      </c>
    </row>
    <row r="26492" customFormat="false" ht="15" hidden="false" customHeight="false" outlineLevel="0" collapsed="false">
      <c r="A26492" s="7" t="s">
        <v>36</v>
      </c>
      <c r="B26492" s="7" t="s">
        <v>85</v>
      </c>
      <c r="C26492" s="7" t="s">
        <v>1479</v>
      </c>
      <c r="D26492" s="7" t="n">
        <v>70</v>
      </c>
      <c r="E26492" s="7" t="n">
        <v>1967.09</v>
      </c>
      <c r="F26492" s="7" t="n">
        <v>0</v>
      </c>
      <c r="G26492" s="7" t="n">
        <v>0</v>
      </c>
    </row>
    <row r="26493" customFormat="false" ht="15" hidden="false" customHeight="false" outlineLevel="0" collapsed="false">
      <c r="A26493" s="7" t="s">
        <v>36</v>
      </c>
      <c r="B26493" s="7" t="s">
        <v>85</v>
      </c>
      <c r="C26493" s="7" t="s">
        <v>1479</v>
      </c>
      <c r="D26493" s="7" t="n">
        <v>0</v>
      </c>
      <c r="E26493" s="7" t="n">
        <v>0</v>
      </c>
      <c r="F26493" s="7" t="n">
        <v>60</v>
      </c>
      <c r="G26493" s="7" t="n">
        <v>1609.61</v>
      </c>
    </row>
    <row r="26494" customFormat="false" ht="15" hidden="false" customHeight="false" outlineLevel="0" collapsed="false">
      <c r="A26494" s="7" t="s">
        <v>36</v>
      </c>
      <c r="B26494" s="7" t="s">
        <v>85</v>
      </c>
      <c r="C26494" s="7" t="s">
        <v>1479</v>
      </c>
      <c r="D26494" s="7" t="n">
        <v>0</v>
      </c>
      <c r="E26494" s="7" t="n">
        <v>0</v>
      </c>
      <c r="F26494" s="7" t="n">
        <v>80</v>
      </c>
      <c r="G26494" s="7" t="n">
        <v>2069.17</v>
      </c>
    </row>
    <row r="26495" customFormat="false" ht="15" hidden="false" customHeight="false" outlineLevel="0" collapsed="false">
      <c r="A26495" s="7" t="s">
        <v>36</v>
      </c>
      <c r="B26495" s="7" t="s">
        <v>116</v>
      </c>
      <c r="C26495" s="7" t="s">
        <v>1482</v>
      </c>
      <c r="D26495" s="7" t="n">
        <v>10</v>
      </c>
      <c r="E26495" s="7" t="n">
        <v>371.26</v>
      </c>
      <c r="F26495" s="7" t="n">
        <v>0</v>
      </c>
      <c r="G26495" s="7" t="n">
        <v>0</v>
      </c>
    </row>
    <row r="26496" customFormat="false" ht="15" hidden="false" customHeight="false" outlineLevel="0" collapsed="false">
      <c r="A26496" s="7" t="s">
        <v>36</v>
      </c>
      <c r="B26496" s="7" t="s">
        <v>116</v>
      </c>
      <c r="C26496" s="7" t="s">
        <v>1482</v>
      </c>
      <c r="D26496" s="7" t="n">
        <v>20</v>
      </c>
      <c r="E26496" s="7" t="n">
        <v>780.89</v>
      </c>
      <c r="F26496" s="7" t="n">
        <v>0</v>
      </c>
      <c r="G26496" s="7" t="n">
        <v>0</v>
      </c>
    </row>
    <row r="26497" customFormat="false" ht="15" hidden="false" customHeight="false" outlineLevel="0" collapsed="false">
      <c r="A26497" s="7" t="s">
        <v>36</v>
      </c>
      <c r="B26497" s="7" t="s">
        <v>116</v>
      </c>
      <c r="C26497" s="7" t="s">
        <v>1482</v>
      </c>
      <c r="D26497" s="7" t="n">
        <v>100</v>
      </c>
      <c r="E26497" s="7" t="n">
        <v>3719.73</v>
      </c>
      <c r="F26497" s="7" t="n">
        <v>0</v>
      </c>
      <c r="G26497" s="7" t="n">
        <v>0</v>
      </c>
    </row>
    <row r="26498" customFormat="false" ht="15" hidden="false" customHeight="false" outlineLevel="0" collapsed="false">
      <c r="A26498" s="7" t="s">
        <v>36</v>
      </c>
      <c r="B26498" s="7" t="s">
        <v>99</v>
      </c>
      <c r="C26498" s="7" t="s">
        <v>1482</v>
      </c>
      <c r="D26498" s="7" t="n">
        <v>0</v>
      </c>
      <c r="E26498" s="7" t="n">
        <v>0</v>
      </c>
      <c r="F26498" s="7" t="n">
        <v>30</v>
      </c>
      <c r="G26498" s="7" t="n">
        <v>1045.14</v>
      </c>
    </row>
    <row r="26499" customFormat="false" ht="15" hidden="false" customHeight="false" outlineLevel="0" collapsed="false">
      <c r="A26499" s="7" t="s">
        <v>36</v>
      </c>
      <c r="B26499" s="7" t="s">
        <v>99</v>
      </c>
      <c r="C26499" s="7" t="s">
        <v>1482</v>
      </c>
      <c r="D26499" s="7" t="n">
        <v>0</v>
      </c>
      <c r="E26499" s="7" t="n">
        <v>0</v>
      </c>
      <c r="F26499" s="7" t="n">
        <v>10</v>
      </c>
      <c r="G26499" s="7" t="n">
        <v>334.75</v>
      </c>
    </row>
    <row r="26500" customFormat="false" ht="15" hidden="false" customHeight="false" outlineLevel="0" collapsed="false">
      <c r="A26500" s="7" t="s">
        <v>36</v>
      </c>
      <c r="B26500" s="7" t="s">
        <v>99</v>
      </c>
      <c r="C26500" s="7" t="s">
        <v>1482</v>
      </c>
      <c r="D26500" s="7" t="n">
        <v>20</v>
      </c>
      <c r="E26500" s="7" t="n">
        <v>812.71</v>
      </c>
      <c r="F26500" s="7" t="n">
        <v>0</v>
      </c>
      <c r="G26500" s="7" t="n">
        <v>0</v>
      </c>
    </row>
    <row r="26501" customFormat="false" ht="15" hidden="false" customHeight="false" outlineLevel="0" collapsed="false">
      <c r="A26501" s="7" t="s">
        <v>36</v>
      </c>
      <c r="B26501" s="7" t="s">
        <v>99</v>
      </c>
      <c r="C26501" s="7" t="s">
        <v>1482</v>
      </c>
      <c r="D26501" s="7" t="n">
        <v>50</v>
      </c>
      <c r="E26501" s="7" t="n">
        <v>1952.23</v>
      </c>
      <c r="F26501" s="7" t="n">
        <v>0</v>
      </c>
      <c r="G26501" s="7" t="n">
        <v>0</v>
      </c>
    </row>
    <row r="26502" customFormat="false" ht="15" hidden="false" customHeight="false" outlineLevel="0" collapsed="false">
      <c r="A26502" s="7" t="s">
        <v>36</v>
      </c>
      <c r="B26502" s="7" t="s">
        <v>99</v>
      </c>
      <c r="C26502" s="7" t="s">
        <v>1482</v>
      </c>
      <c r="D26502" s="7" t="n">
        <v>30</v>
      </c>
      <c r="E26502" s="7" t="n">
        <v>1113.78</v>
      </c>
      <c r="F26502" s="7" t="n">
        <v>0</v>
      </c>
      <c r="G26502" s="7" t="n">
        <v>0</v>
      </c>
    </row>
    <row r="26503" customFormat="false" ht="15" hidden="false" customHeight="false" outlineLevel="0" collapsed="false">
      <c r="A26503" s="7" t="s">
        <v>37</v>
      </c>
      <c r="B26503" s="7" t="s">
        <v>982</v>
      </c>
      <c r="C26503" s="7" t="s">
        <v>1264</v>
      </c>
      <c r="D26503" s="7" t="n">
        <v>0</v>
      </c>
      <c r="E26503" s="7" t="n">
        <v>0</v>
      </c>
      <c r="F26503" s="7" t="n">
        <v>0</v>
      </c>
      <c r="G26503" s="7" t="n">
        <v>0</v>
      </c>
    </row>
    <row r="26504" customFormat="false" ht="15" hidden="false" customHeight="false" outlineLevel="0" collapsed="false">
      <c r="A26504" s="7" t="s">
        <v>37</v>
      </c>
      <c r="B26504" s="7" t="s">
        <v>83</v>
      </c>
      <c r="C26504" s="7" t="s">
        <v>1303</v>
      </c>
      <c r="D26504" s="7" t="n">
        <v>30</v>
      </c>
      <c r="E26504" s="7" t="n">
        <v>698.58</v>
      </c>
      <c r="F26504" s="7" t="n">
        <v>0</v>
      </c>
      <c r="G26504" s="7" t="n">
        <v>0</v>
      </c>
    </row>
    <row r="26505" customFormat="false" ht="15" hidden="false" customHeight="false" outlineLevel="0" collapsed="false">
      <c r="A26505" s="7" t="s">
        <v>37</v>
      </c>
      <c r="B26505" s="7" t="s">
        <v>83</v>
      </c>
      <c r="C26505" s="7" t="s">
        <v>1303</v>
      </c>
      <c r="D26505" s="7" t="n">
        <v>0</v>
      </c>
      <c r="E26505" s="7" t="n">
        <v>0</v>
      </c>
      <c r="F26505" s="7" t="n">
        <v>60</v>
      </c>
      <c r="G26505" s="7" t="n">
        <v>1361.06</v>
      </c>
    </row>
    <row r="26506" customFormat="false" ht="15" hidden="false" customHeight="false" outlineLevel="0" collapsed="false">
      <c r="A26506" s="7" t="s">
        <v>37</v>
      </c>
      <c r="B26506" s="7" t="s">
        <v>83</v>
      </c>
      <c r="C26506" s="7" t="s">
        <v>1303</v>
      </c>
      <c r="D26506" s="7" t="n">
        <v>0</v>
      </c>
      <c r="E26506" s="7" t="n">
        <v>0</v>
      </c>
      <c r="F26506" s="7" t="n">
        <v>60</v>
      </c>
      <c r="G26506" s="7" t="n">
        <v>1321.94</v>
      </c>
    </row>
    <row r="26507" customFormat="false" ht="15" hidden="false" customHeight="false" outlineLevel="0" collapsed="false">
      <c r="A26507" s="7" t="s">
        <v>37</v>
      </c>
      <c r="B26507" s="7" t="s">
        <v>83</v>
      </c>
      <c r="C26507" s="7" t="s">
        <v>1303</v>
      </c>
      <c r="D26507" s="7" t="n">
        <v>40</v>
      </c>
      <c r="E26507" s="7" t="n">
        <v>1008.3</v>
      </c>
      <c r="F26507" s="7" t="n">
        <v>0</v>
      </c>
      <c r="G26507" s="7" t="n">
        <v>0</v>
      </c>
    </row>
    <row r="26508" customFormat="false" ht="15" hidden="false" customHeight="false" outlineLevel="0" collapsed="false">
      <c r="A26508" s="7" t="s">
        <v>37</v>
      </c>
      <c r="B26508" s="7" t="s">
        <v>83</v>
      </c>
      <c r="C26508" s="7" t="s">
        <v>1303</v>
      </c>
      <c r="D26508" s="7" t="n">
        <v>40</v>
      </c>
      <c r="E26508" s="7" t="n">
        <v>957.4</v>
      </c>
      <c r="F26508" s="7" t="n">
        <v>0</v>
      </c>
      <c r="G26508" s="7" t="n">
        <v>0</v>
      </c>
    </row>
    <row r="26509" customFormat="false" ht="15" hidden="false" customHeight="false" outlineLevel="0" collapsed="false">
      <c r="A26509" s="7" t="s">
        <v>37</v>
      </c>
      <c r="B26509" s="7" t="s">
        <v>144</v>
      </c>
      <c r="C26509" s="7" t="s">
        <v>1320</v>
      </c>
      <c r="D26509" s="7" t="n">
        <v>0</v>
      </c>
      <c r="E26509" s="7" t="n">
        <v>0</v>
      </c>
      <c r="F26509" s="7" t="n">
        <v>10</v>
      </c>
      <c r="G26509" s="7" t="n">
        <v>354.97</v>
      </c>
    </row>
    <row r="26510" customFormat="false" ht="15" hidden="false" customHeight="false" outlineLevel="0" collapsed="false">
      <c r="A26510" s="7" t="s">
        <v>37</v>
      </c>
      <c r="B26510" s="7" t="s">
        <v>144</v>
      </c>
      <c r="C26510" s="7" t="s">
        <v>1320</v>
      </c>
      <c r="D26510" s="7" t="n">
        <v>0</v>
      </c>
      <c r="E26510" s="7" t="n">
        <v>0</v>
      </c>
      <c r="F26510" s="7" t="n">
        <v>10</v>
      </c>
      <c r="G26510" s="7" t="n">
        <v>365.47</v>
      </c>
    </row>
    <row r="26511" customFormat="false" ht="15" hidden="false" customHeight="false" outlineLevel="0" collapsed="false">
      <c r="A26511" s="7" t="s">
        <v>37</v>
      </c>
      <c r="B26511" s="7" t="s">
        <v>144</v>
      </c>
      <c r="C26511" s="7" t="s">
        <v>1320</v>
      </c>
      <c r="D26511" s="7" t="n">
        <v>20</v>
      </c>
      <c r="E26511" s="7" t="n">
        <v>771.24</v>
      </c>
      <c r="F26511" s="7" t="n">
        <v>0</v>
      </c>
      <c r="G26511" s="7" t="n">
        <v>0</v>
      </c>
    </row>
    <row r="26512" customFormat="false" ht="15" hidden="false" customHeight="false" outlineLevel="0" collapsed="false">
      <c r="A26512" s="7" t="s">
        <v>37</v>
      </c>
      <c r="B26512" s="7" t="s">
        <v>138</v>
      </c>
      <c r="C26512" s="7" t="s">
        <v>1320</v>
      </c>
      <c r="D26512" s="7" t="n">
        <v>0</v>
      </c>
      <c r="E26512" s="7" t="n">
        <v>0</v>
      </c>
      <c r="F26512" s="7" t="n">
        <v>20</v>
      </c>
      <c r="G26512" s="7" t="n">
        <v>730.94</v>
      </c>
    </row>
    <row r="26513" customFormat="false" ht="15" hidden="false" customHeight="false" outlineLevel="0" collapsed="false">
      <c r="A26513" s="7" t="s">
        <v>37</v>
      </c>
      <c r="B26513" s="7" t="s">
        <v>138</v>
      </c>
      <c r="C26513" s="7" t="s">
        <v>1320</v>
      </c>
      <c r="D26513" s="7" t="n">
        <v>20</v>
      </c>
      <c r="E26513" s="7" t="n">
        <v>771.24</v>
      </c>
      <c r="F26513" s="7" t="n">
        <v>0</v>
      </c>
      <c r="G26513" s="7" t="n">
        <v>0</v>
      </c>
    </row>
    <row r="26514" customFormat="false" ht="15" hidden="false" customHeight="false" outlineLevel="0" collapsed="false">
      <c r="A26514" s="7" t="s">
        <v>37</v>
      </c>
      <c r="B26514" s="7" t="s">
        <v>138</v>
      </c>
      <c r="C26514" s="7" t="s">
        <v>1320</v>
      </c>
      <c r="D26514" s="7" t="n">
        <v>20</v>
      </c>
      <c r="E26514" s="7" t="n">
        <v>812.24</v>
      </c>
      <c r="F26514" s="7" t="n">
        <v>0</v>
      </c>
      <c r="G26514" s="7" t="n">
        <v>0</v>
      </c>
    </row>
    <row r="26515" customFormat="false" ht="15" hidden="false" customHeight="false" outlineLevel="0" collapsed="false">
      <c r="A26515" s="7" t="s">
        <v>37</v>
      </c>
      <c r="B26515" s="7" t="s">
        <v>138</v>
      </c>
      <c r="C26515" s="7" t="s">
        <v>1320</v>
      </c>
      <c r="D26515" s="7" t="n">
        <v>0</v>
      </c>
      <c r="E26515" s="7" t="n">
        <v>0</v>
      </c>
      <c r="F26515" s="7" t="n">
        <v>20</v>
      </c>
      <c r="G26515" s="7" t="n">
        <v>709.93</v>
      </c>
    </row>
    <row r="26516" customFormat="false" ht="15" hidden="false" customHeight="false" outlineLevel="0" collapsed="false">
      <c r="A26516" s="7" t="s">
        <v>37</v>
      </c>
      <c r="B26516" s="7" t="s">
        <v>166</v>
      </c>
      <c r="C26516" s="7" t="s">
        <v>1320</v>
      </c>
      <c r="D26516" s="7" t="n">
        <v>10</v>
      </c>
      <c r="E26516" s="7" t="n">
        <v>385.62</v>
      </c>
      <c r="F26516" s="7" t="n">
        <v>0</v>
      </c>
      <c r="G26516" s="7" t="n">
        <v>0</v>
      </c>
    </row>
    <row r="26517" customFormat="false" ht="15" hidden="false" customHeight="false" outlineLevel="0" collapsed="false">
      <c r="A26517" s="7" t="s">
        <v>37</v>
      </c>
      <c r="B26517" s="7" t="s">
        <v>291</v>
      </c>
      <c r="C26517" s="7" t="s">
        <v>1323</v>
      </c>
      <c r="D26517" s="7" t="n">
        <v>0</v>
      </c>
      <c r="E26517" s="7" t="n">
        <v>0</v>
      </c>
      <c r="F26517" s="7" t="n">
        <v>20</v>
      </c>
      <c r="G26517" s="7" t="n">
        <v>133.23</v>
      </c>
    </row>
    <row r="26518" customFormat="false" ht="15" hidden="false" customHeight="false" outlineLevel="0" collapsed="false">
      <c r="A26518" s="7" t="s">
        <v>37</v>
      </c>
      <c r="B26518" s="7" t="s">
        <v>291</v>
      </c>
      <c r="C26518" s="7" t="s">
        <v>1323</v>
      </c>
      <c r="D26518" s="7" t="n">
        <v>0</v>
      </c>
      <c r="E26518" s="7" t="n">
        <v>0</v>
      </c>
      <c r="F26518" s="7" t="n">
        <v>20</v>
      </c>
      <c r="G26518" s="7" t="n">
        <v>129.4</v>
      </c>
    </row>
    <row r="26519" customFormat="false" ht="15" hidden="false" customHeight="false" outlineLevel="0" collapsed="false">
      <c r="A26519" s="7" t="s">
        <v>37</v>
      </c>
      <c r="B26519" s="7" t="s">
        <v>271</v>
      </c>
      <c r="C26519" s="7" t="s">
        <v>1335</v>
      </c>
      <c r="D26519" s="7" t="n">
        <v>30</v>
      </c>
      <c r="E26519" s="7" t="n">
        <v>353.33</v>
      </c>
      <c r="F26519" s="7" t="n">
        <v>0</v>
      </c>
      <c r="G26519" s="7" t="n">
        <v>0</v>
      </c>
    </row>
    <row r="26520" customFormat="false" ht="15" hidden="false" customHeight="false" outlineLevel="0" collapsed="false">
      <c r="A26520" s="7" t="s">
        <v>37</v>
      </c>
      <c r="B26520" s="7" t="s">
        <v>271</v>
      </c>
      <c r="C26520" s="7" t="s">
        <v>1335</v>
      </c>
      <c r="D26520" s="7" t="n">
        <v>0</v>
      </c>
      <c r="E26520" s="7" t="n">
        <v>0</v>
      </c>
      <c r="F26520" s="7" t="n">
        <v>10</v>
      </c>
      <c r="G26520" s="7" t="n">
        <v>108.41</v>
      </c>
    </row>
    <row r="26521" customFormat="false" ht="15" hidden="false" customHeight="false" outlineLevel="0" collapsed="false">
      <c r="A26521" s="7" t="s">
        <v>37</v>
      </c>
      <c r="B26521" s="7" t="s">
        <v>271</v>
      </c>
      <c r="C26521" s="7" t="s">
        <v>1335</v>
      </c>
      <c r="D26521" s="7" t="n">
        <v>10</v>
      </c>
      <c r="E26521" s="7" t="n">
        <v>114.58</v>
      </c>
      <c r="F26521" s="7" t="n">
        <v>0</v>
      </c>
      <c r="G26521" s="7" t="n">
        <v>0</v>
      </c>
    </row>
    <row r="26522" customFormat="false" ht="15" hidden="false" customHeight="false" outlineLevel="0" collapsed="false">
      <c r="A26522" s="7" t="s">
        <v>37</v>
      </c>
      <c r="B26522" s="7" t="s">
        <v>271</v>
      </c>
      <c r="C26522" s="7" t="s">
        <v>1335</v>
      </c>
      <c r="D26522" s="7" t="n">
        <v>0</v>
      </c>
      <c r="E26522" s="7" t="n">
        <v>0</v>
      </c>
      <c r="F26522" s="7" t="n">
        <v>10</v>
      </c>
      <c r="G26522" s="7" t="n">
        <v>111.62</v>
      </c>
    </row>
    <row r="26523" customFormat="false" ht="15" hidden="false" customHeight="false" outlineLevel="0" collapsed="false">
      <c r="A26523" s="7" t="s">
        <v>37</v>
      </c>
      <c r="B26523" s="7" t="s">
        <v>289</v>
      </c>
      <c r="C26523" s="7" t="s">
        <v>1335</v>
      </c>
      <c r="D26523" s="7" t="n">
        <v>0</v>
      </c>
      <c r="E26523" s="7" t="n">
        <v>0</v>
      </c>
      <c r="F26523" s="7" t="n">
        <v>20</v>
      </c>
      <c r="G26523" s="7" t="n">
        <v>223.24</v>
      </c>
    </row>
    <row r="26524" customFormat="false" ht="15" hidden="false" customHeight="false" outlineLevel="0" collapsed="false">
      <c r="A26524" s="7" t="s">
        <v>37</v>
      </c>
      <c r="B26524" s="7" t="s">
        <v>289</v>
      </c>
      <c r="C26524" s="7" t="s">
        <v>1335</v>
      </c>
      <c r="D26524" s="7" t="n">
        <v>20</v>
      </c>
      <c r="E26524" s="7" t="n">
        <v>229.16</v>
      </c>
      <c r="F26524" s="7" t="n">
        <v>0</v>
      </c>
      <c r="G26524" s="7" t="n">
        <v>0</v>
      </c>
    </row>
    <row r="26525" customFormat="false" ht="15" hidden="false" customHeight="false" outlineLevel="0" collapsed="false">
      <c r="A26525" s="7" t="s">
        <v>37</v>
      </c>
      <c r="B26525" s="7" t="s">
        <v>289</v>
      </c>
      <c r="C26525" s="7" t="s">
        <v>1335</v>
      </c>
      <c r="D26525" s="7" t="n">
        <v>0</v>
      </c>
      <c r="E26525" s="7" t="n">
        <v>0</v>
      </c>
      <c r="F26525" s="7" t="n">
        <v>20</v>
      </c>
      <c r="G26525" s="7" t="n">
        <v>216.83</v>
      </c>
    </row>
    <row r="26526" customFormat="false" ht="15" hidden="false" customHeight="false" outlineLevel="0" collapsed="false">
      <c r="A26526" s="7" t="s">
        <v>37</v>
      </c>
      <c r="B26526" s="7" t="s">
        <v>289</v>
      </c>
      <c r="C26526" s="7" t="s">
        <v>1335</v>
      </c>
      <c r="D26526" s="7" t="n">
        <v>20</v>
      </c>
      <c r="E26526" s="7" t="n">
        <v>235.55</v>
      </c>
      <c r="F26526" s="7" t="n">
        <v>0</v>
      </c>
      <c r="G26526" s="7" t="n">
        <v>0</v>
      </c>
    </row>
    <row r="26527" customFormat="false" ht="15" hidden="false" customHeight="false" outlineLevel="0" collapsed="false">
      <c r="A26527" s="7" t="s">
        <v>37</v>
      </c>
      <c r="B26527" s="7" t="s">
        <v>327</v>
      </c>
      <c r="C26527" s="7" t="s">
        <v>1335</v>
      </c>
      <c r="D26527" s="7" t="n">
        <v>10</v>
      </c>
      <c r="E26527" s="7" t="n">
        <v>114.58</v>
      </c>
      <c r="F26527" s="7" t="n">
        <v>0</v>
      </c>
      <c r="G26527" s="7" t="n">
        <v>0</v>
      </c>
    </row>
    <row r="26528" customFormat="false" ht="15" hidden="false" customHeight="false" outlineLevel="0" collapsed="false">
      <c r="A26528" s="7" t="s">
        <v>37</v>
      </c>
      <c r="B26528" s="7" t="s">
        <v>327</v>
      </c>
      <c r="C26528" s="7" t="s">
        <v>1335</v>
      </c>
      <c r="D26528" s="7" t="n">
        <v>20</v>
      </c>
      <c r="E26528" s="7" t="n">
        <v>235.55</v>
      </c>
      <c r="F26528" s="7" t="n">
        <v>0</v>
      </c>
      <c r="G26528" s="7" t="n">
        <v>0</v>
      </c>
    </row>
    <row r="26529" customFormat="false" ht="15" hidden="false" customHeight="false" outlineLevel="0" collapsed="false">
      <c r="A26529" s="7" t="s">
        <v>37</v>
      </c>
      <c r="B26529" s="7" t="s">
        <v>316</v>
      </c>
      <c r="C26529" s="7" t="s">
        <v>1335</v>
      </c>
      <c r="D26529" s="7" t="n">
        <v>10</v>
      </c>
      <c r="E26529" s="7" t="n">
        <v>117.78</v>
      </c>
      <c r="F26529" s="7" t="n">
        <v>0</v>
      </c>
      <c r="G26529" s="7" t="n">
        <v>0</v>
      </c>
    </row>
    <row r="26530" customFormat="false" ht="15" hidden="false" customHeight="false" outlineLevel="0" collapsed="false">
      <c r="A26530" s="7" t="s">
        <v>37</v>
      </c>
      <c r="B26530" s="7" t="s">
        <v>316</v>
      </c>
      <c r="C26530" s="7" t="s">
        <v>1335</v>
      </c>
      <c r="D26530" s="7" t="n">
        <v>20</v>
      </c>
      <c r="E26530" s="7" t="n">
        <v>229.16</v>
      </c>
      <c r="F26530" s="7" t="n">
        <v>0</v>
      </c>
      <c r="G26530" s="7" t="n">
        <v>0</v>
      </c>
    </row>
    <row r="26531" customFormat="false" ht="15" hidden="false" customHeight="false" outlineLevel="0" collapsed="false">
      <c r="A26531" s="7" t="s">
        <v>37</v>
      </c>
      <c r="B26531" s="7" t="s">
        <v>410</v>
      </c>
      <c r="C26531" s="7" t="s">
        <v>1335</v>
      </c>
      <c r="D26531" s="7" t="n">
        <v>5</v>
      </c>
      <c r="E26531" s="7" t="n">
        <v>57.29</v>
      </c>
      <c r="F26531" s="7" t="n">
        <v>0</v>
      </c>
      <c r="G26531" s="7" t="n">
        <v>0</v>
      </c>
    </row>
    <row r="26532" customFormat="false" ht="15" hidden="false" customHeight="false" outlineLevel="0" collapsed="false">
      <c r="A26532" s="7" t="s">
        <v>37</v>
      </c>
      <c r="B26532" s="7" t="s">
        <v>410</v>
      </c>
      <c r="C26532" s="7" t="s">
        <v>1335</v>
      </c>
      <c r="D26532" s="7" t="n">
        <v>10</v>
      </c>
      <c r="E26532" s="7" t="n">
        <v>124.04</v>
      </c>
      <c r="F26532" s="7" t="n">
        <v>0</v>
      </c>
      <c r="G26532" s="7" t="n">
        <v>0</v>
      </c>
    </row>
    <row r="26533" customFormat="false" ht="15" hidden="false" customHeight="false" outlineLevel="0" collapsed="false">
      <c r="A26533" s="7" t="s">
        <v>37</v>
      </c>
      <c r="B26533" s="7" t="s">
        <v>302</v>
      </c>
      <c r="C26533" s="7" t="s">
        <v>1346</v>
      </c>
      <c r="D26533" s="7" t="n">
        <v>20</v>
      </c>
      <c r="E26533" s="7" t="n">
        <v>110.89</v>
      </c>
      <c r="F26533" s="7" t="n">
        <v>0</v>
      </c>
      <c r="G26533" s="7" t="n">
        <v>0</v>
      </c>
    </row>
    <row r="26534" customFormat="false" ht="15" hidden="false" customHeight="false" outlineLevel="0" collapsed="false">
      <c r="A26534" s="7" t="s">
        <v>37</v>
      </c>
      <c r="B26534" s="7" t="s">
        <v>150</v>
      </c>
      <c r="C26534" s="7" t="s">
        <v>1349</v>
      </c>
      <c r="D26534" s="7" t="n">
        <v>20</v>
      </c>
      <c r="E26534" s="7" t="n">
        <v>304.09</v>
      </c>
      <c r="F26534" s="7" t="n">
        <v>0</v>
      </c>
      <c r="G26534" s="7" t="n">
        <v>0</v>
      </c>
    </row>
    <row r="26535" customFormat="false" ht="15" hidden="false" customHeight="false" outlineLevel="0" collapsed="false">
      <c r="A26535" s="7" t="s">
        <v>37</v>
      </c>
      <c r="B26535" s="7" t="s">
        <v>150</v>
      </c>
      <c r="C26535" s="7" t="s">
        <v>1349</v>
      </c>
      <c r="D26535" s="7" t="n">
        <v>0</v>
      </c>
      <c r="E26535" s="7" t="n">
        <v>0</v>
      </c>
      <c r="F26535" s="7" t="n">
        <v>20</v>
      </c>
      <c r="G26535" s="7" t="n">
        <v>273.65</v>
      </c>
    </row>
    <row r="26536" customFormat="false" ht="15" hidden="false" customHeight="false" outlineLevel="0" collapsed="false">
      <c r="A26536" s="7" t="s">
        <v>37</v>
      </c>
      <c r="B26536" s="7" t="s">
        <v>150</v>
      </c>
      <c r="C26536" s="7" t="s">
        <v>1349</v>
      </c>
      <c r="D26536" s="7" t="n">
        <v>0</v>
      </c>
      <c r="E26536" s="7" t="n">
        <v>0</v>
      </c>
      <c r="F26536" s="7" t="n">
        <v>20</v>
      </c>
      <c r="G26536" s="7" t="n">
        <v>265.79</v>
      </c>
    </row>
    <row r="26537" customFormat="false" ht="15" hidden="false" customHeight="false" outlineLevel="0" collapsed="false">
      <c r="A26537" s="7" t="s">
        <v>37</v>
      </c>
      <c r="B26537" s="7" t="s">
        <v>150</v>
      </c>
      <c r="C26537" s="7" t="s">
        <v>1349</v>
      </c>
      <c r="D26537" s="7" t="n">
        <v>20</v>
      </c>
      <c r="E26537" s="7" t="n">
        <v>288.74</v>
      </c>
      <c r="F26537" s="7" t="n">
        <v>0</v>
      </c>
      <c r="G26537" s="7" t="n">
        <v>0</v>
      </c>
    </row>
    <row r="26538" customFormat="false" ht="15" hidden="false" customHeight="false" outlineLevel="0" collapsed="false">
      <c r="A26538" s="7" t="s">
        <v>37</v>
      </c>
      <c r="B26538" s="7" t="s">
        <v>150</v>
      </c>
      <c r="C26538" s="7" t="s">
        <v>1349</v>
      </c>
      <c r="D26538" s="7" t="n">
        <v>40</v>
      </c>
      <c r="E26538" s="7" t="n">
        <v>561.82</v>
      </c>
      <c r="F26538" s="7" t="n">
        <v>0</v>
      </c>
      <c r="G26538" s="7" t="n">
        <v>0</v>
      </c>
    </row>
    <row r="26539" customFormat="false" ht="15" hidden="false" customHeight="false" outlineLevel="0" collapsed="false">
      <c r="A26539" s="7" t="s">
        <v>37</v>
      </c>
      <c r="B26539" s="7" t="s">
        <v>183</v>
      </c>
      <c r="C26539" s="7" t="s">
        <v>1351</v>
      </c>
      <c r="D26539" s="7" t="n">
        <v>40</v>
      </c>
      <c r="E26539" s="7" t="n">
        <v>672.71</v>
      </c>
      <c r="F26539" s="7" t="n">
        <v>0</v>
      </c>
      <c r="G26539" s="7" t="n">
        <v>0</v>
      </c>
    </row>
    <row r="26540" customFormat="false" ht="15" hidden="false" customHeight="false" outlineLevel="0" collapsed="false">
      <c r="A26540" s="7" t="s">
        <v>37</v>
      </c>
      <c r="B26540" s="7" t="s">
        <v>183</v>
      </c>
      <c r="C26540" s="7" t="s">
        <v>1351</v>
      </c>
      <c r="D26540" s="7" t="n">
        <v>0</v>
      </c>
      <c r="E26540" s="7" t="n">
        <v>0</v>
      </c>
      <c r="F26540" s="7" t="n">
        <v>40</v>
      </c>
      <c r="G26540" s="7" t="n">
        <v>636.49</v>
      </c>
    </row>
    <row r="26541" customFormat="false" ht="15" hidden="false" customHeight="false" outlineLevel="0" collapsed="false">
      <c r="A26541" s="7" t="s">
        <v>37</v>
      </c>
      <c r="B26541" s="7" t="s">
        <v>183</v>
      </c>
      <c r="C26541" s="7" t="s">
        <v>1351</v>
      </c>
      <c r="D26541" s="7" t="n">
        <v>0</v>
      </c>
      <c r="E26541" s="7" t="n">
        <v>0</v>
      </c>
      <c r="F26541" s="7" t="n">
        <v>40</v>
      </c>
      <c r="G26541" s="7" t="n">
        <v>655.33</v>
      </c>
    </row>
    <row r="26542" customFormat="false" ht="15" hidden="false" customHeight="false" outlineLevel="0" collapsed="false">
      <c r="A26542" s="7" t="s">
        <v>37</v>
      </c>
      <c r="B26542" s="7" t="s">
        <v>114</v>
      </c>
      <c r="C26542" s="7" t="s">
        <v>1354</v>
      </c>
      <c r="D26542" s="7" t="n">
        <v>0</v>
      </c>
      <c r="E26542" s="7" t="n">
        <v>0</v>
      </c>
      <c r="F26542" s="7" t="n">
        <v>40</v>
      </c>
      <c r="G26542" s="7" t="n">
        <v>650.48</v>
      </c>
    </row>
    <row r="26543" customFormat="false" ht="15" hidden="false" customHeight="false" outlineLevel="0" collapsed="false">
      <c r="A26543" s="7" t="s">
        <v>37</v>
      </c>
      <c r="B26543" s="7" t="s">
        <v>114</v>
      </c>
      <c r="C26543" s="7" t="s">
        <v>1354</v>
      </c>
      <c r="D26543" s="7" t="n">
        <v>60</v>
      </c>
      <c r="E26543" s="7" t="n">
        <v>1059.98</v>
      </c>
      <c r="F26543" s="7" t="n">
        <v>0</v>
      </c>
      <c r="G26543" s="7" t="n">
        <v>0</v>
      </c>
    </row>
    <row r="26544" customFormat="false" ht="15" hidden="false" customHeight="false" outlineLevel="0" collapsed="false">
      <c r="A26544" s="7" t="s">
        <v>37</v>
      </c>
      <c r="B26544" s="7" t="s">
        <v>114</v>
      </c>
      <c r="C26544" s="7" t="s">
        <v>1354</v>
      </c>
      <c r="D26544" s="7" t="n">
        <v>40</v>
      </c>
      <c r="E26544" s="7" t="n">
        <v>687.49</v>
      </c>
      <c r="F26544" s="7" t="n">
        <v>0</v>
      </c>
      <c r="G26544" s="7" t="n">
        <v>0</v>
      </c>
    </row>
    <row r="26545" customFormat="false" ht="15" hidden="false" customHeight="false" outlineLevel="0" collapsed="false">
      <c r="A26545" s="7" t="s">
        <v>37</v>
      </c>
      <c r="B26545" s="7" t="s">
        <v>114</v>
      </c>
      <c r="C26545" s="7" t="s">
        <v>1354</v>
      </c>
      <c r="D26545" s="7" t="n">
        <v>0</v>
      </c>
      <c r="E26545" s="7" t="n">
        <v>0</v>
      </c>
      <c r="F26545" s="7" t="n">
        <v>40</v>
      </c>
      <c r="G26545" s="7" t="n">
        <v>669.73</v>
      </c>
    </row>
    <row r="26546" customFormat="false" ht="15" hidden="false" customHeight="false" outlineLevel="0" collapsed="false">
      <c r="A26546" s="7" t="s">
        <v>37</v>
      </c>
      <c r="B26546" s="7" t="s">
        <v>114</v>
      </c>
      <c r="C26546" s="7" t="s">
        <v>1354</v>
      </c>
      <c r="D26546" s="7" t="n">
        <v>40</v>
      </c>
      <c r="E26546" s="7" t="n">
        <v>744.22</v>
      </c>
      <c r="F26546" s="7" t="n">
        <v>0</v>
      </c>
      <c r="G26546" s="7" t="n">
        <v>0</v>
      </c>
    </row>
    <row r="26547" customFormat="false" ht="15" hidden="false" customHeight="false" outlineLevel="0" collapsed="false">
      <c r="A26547" s="7" t="s">
        <v>37</v>
      </c>
      <c r="B26547" s="7" t="s">
        <v>323</v>
      </c>
      <c r="C26547" s="7" t="s">
        <v>1355</v>
      </c>
      <c r="D26547" s="7" t="n">
        <v>40</v>
      </c>
      <c r="E26547" s="7" t="n">
        <v>577.48</v>
      </c>
      <c r="F26547" s="7" t="n">
        <v>0</v>
      </c>
      <c r="G26547" s="7" t="n">
        <v>0</v>
      </c>
    </row>
    <row r="26548" customFormat="false" ht="15" hidden="false" customHeight="false" outlineLevel="0" collapsed="false">
      <c r="A26548" s="7" t="s">
        <v>37</v>
      </c>
      <c r="B26548" s="7" t="s">
        <v>323</v>
      </c>
      <c r="C26548" s="7" t="s">
        <v>1355</v>
      </c>
      <c r="D26548" s="7" t="n">
        <v>0</v>
      </c>
      <c r="E26548" s="7" t="n">
        <v>0</v>
      </c>
      <c r="F26548" s="7" t="n">
        <v>20</v>
      </c>
      <c r="G26548" s="7" t="n">
        <v>265.79</v>
      </c>
    </row>
    <row r="26549" customFormat="false" ht="15" hidden="false" customHeight="false" outlineLevel="0" collapsed="false">
      <c r="A26549" s="7" t="s">
        <v>37</v>
      </c>
      <c r="B26549" s="7" t="s">
        <v>323</v>
      </c>
      <c r="C26549" s="7" t="s">
        <v>1355</v>
      </c>
      <c r="D26549" s="7" t="n">
        <v>0</v>
      </c>
      <c r="E26549" s="7" t="n">
        <v>0</v>
      </c>
      <c r="F26549" s="7" t="n">
        <v>20</v>
      </c>
      <c r="G26549" s="7" t="n">
        <v>273.65</v>
      </c>
    </row>
    <row r="26550" customFormat="false" ht="15" hidden="false" customHeight="false" outlineLevel="0" collapsed="false">
      <c r="A26550" s="7" t="s">
        <v>37</v>
      </c>
      <c r="B26550" s="7" t="s">
        <v>323</v>
      </c>
      <c r="C26550" s="7" t="s">
        <v>1355</v>
      </c>
      <c r="D26550" s="7" t="n">
        <v>20</v>
      </c>
      <c r="E26550" s="7" t="n">
        <v>304.09</v>
      </c>
      <c r="F26550" s="7" t="n">
        <v>0</v>
      </c>
      <c r="G26550" s="7" t="n">
        <v>0</v>
      </c>
    </row>
    <row r="26551" customFormat="false" ht="15" hidden="false" customHeight="false" outlineLevel="0" collapsed="false">
      <c r="A26551" s="7" t="s">
        <v>37</v>
      </c>
      <c r="B26551" s="7" t="s">
        <v>323</v>
      </c>
      <c r="C26551" s="7" t="s">
        <v>1355</v>
      </c>
      <c r="D26551" s="7" t="n">
        <v>20</v>
      </c>
      <c r="E26551" s="7" t="n">
        <v>280.91</v>
      </c>
      <c r="F26551" s="7" t="n">
        <v>0</v>
      </c>
      <c r="G26551" s="7" t="n">
        <v>0</v>
      </c>
    </row>
    <row r="26552" customFormat="false" ht="15" hidden="false" customHeight="false" outlineLevel="0" collapsed="false">
      <c r="A26552" s="7" t="s">
        <v>37</v>
      </c>
      <c r="B26552" s="7" t="s">
        <v>97</v>
      </c>
      <c r="C26552" s="7" t="s">
        <v>1367</v>
      </c>
      <c r="D26552" s="7" t="n">
        <v>1</v>
      </c>
      <c r="E26552" s="7" t="n">
        <v>0.04</v>
      </c>
      <c r="F26552" s="7" t="n">
        <v>0</v>
      </c>
      <c r="G26552" s="7" t="n">
        <v>0</v>
      </c>
    </row>
    <row r="26553" customFormat="false" ht="15" hidden="false" customHeight="false" outlineLevel="0" collapsed="false">
      <c r="A26553" s="7" t="s">
        <v>37</v>
      </c>
      <c r="B26553" s="7" t="s">
        <v>93</v>
      </c>
      <c r="C26553" s="7" t="s">
        <v>1367</v>
      </c>
      <c r="D26553" s="7" t="n">
        <v>1</v>
      </c>
      <c r="E26553" s="7" t="n">
        <v>0.04</v>
      </c>
      <c r="F26553" s="7" t="n">
        <v>0</v>
      </c>
      <c r="G26553" s="7" t="n">
        <v>0</v>
      </c>
    </row>
    <row r="26554" customFormat="false" ht="15" hidden="false" customHeight="false" outlineLevel="0" collapsed="false">
      <c r="A26554" s="7" t="s">
        <v>37</v>
      </c>
      <c r="B26554" s="7" t="s">
        <v>1102</v>
      </c>
      <c r="C26554" s="7" t="s">
        <v>1566</v>
      </c>
      <c r="D26554" s="7" t="n">
        <v>1</v>
      </c>
      <c r="E26554" s="7" t="n">
        <v>0.04</v>
      </c>
      <c r="F26554" s="7" t="n">
        <v>0</v>
      </c>
      <c r="G26554" s="7" t="n">
        <v>0</v>
      </c>
    </row>
    <row r="26555" customFormat="false" ht="15" hidden="false" customHeight="false" outlineLevel="0" collapsed="false">
      <c r="A26555" s="7" t="s">
        <v>37</v>
      </c>
      <c r="B26555" s="7" t="s">
        <v>188</v>
      </c>
      <c r="C26555" s="7" t="s">
        <v>1379</v>
      </c>
      <c r="D26555" s="7" t="n">
        <v>10</v>
      </c>
      <c r="E26555" s="7" t="n">
        <v>307.74</v>
      </c>
      <c r="F26555" s="7" t="n">
        <v>0</v>
      </c>
      <c r="G26555" s="7" t="n">
        <v>0</v>
      </c>
    </row>
    <row r="26556" customFormat="false" ht="15" hidden="false" customHeight="false" outlineLevel="0" collapsed="false">
      <c r="A26556" s="7" t="s">
        <v>37</v>
      </c>
      <c r="B26556" s="7" t="s">
        <v>188</v>
      </c>
      <c r="C26556" s="7" t="s">
        <v>1379</v>
      </c>
      <c r="D26556" s="7" t="n">
        <v>50</v>
      </c>
      <c r="E26556" s="7" t="n">
        <v>1620.49</v>
      </c>
      <c r="F26556" s="7" t="n">
        <v>0</v>
      </c>
      <c r="G26556" s="7" t="n">
        <v>0</v>
      </c>
    </row>
    <row r="26557" customFormat="false" ht="15" hidden="false" customHeight="false" outlineLevel="0" collapsed="false">
      <c r="A26557" s="7" t="s">
        <v>37</v>
      </c>
      <c r="B26557" s="7" t="s">
        <v>188</v>
      </c>
      <c r="C26557" s="7" t="s">
        <v>1379</v>
      </c>
      <c r="D26557" s="7" t="n">
        <v>40</v>
      </c>
      <c r="E26557" s="7" t="n">
        <v>1197.57</v>
      </c>
      <c r="F26557" s="7" t="n">
        <v>0</v>
      </c>
      <c r="G26557" s="7" t="n">
        <v>0</v>
      </c>
    </row>
    <row r="26558" customFormat="false" ht="15" hidden="false" customHeight="false" outlineLevel="0" collapsed="false">
      <c r="A26558" s="7" t="s">
        <v>37</v>
      </c>
      <c r="B26558" s="7" t="s">
        <v>174</v>
      </c>
      <c r="C26558" s="7" t="s">
        <v>1379</v>
      </c>
      <c r="D26558" s="7" t="n">
        <v>60</v>
      </c>
      <c r="E26558" s="7" t="n">
        <v>1944.58</v>
      </c>
      <c r="F26558" s="7" t="n">
        <v>0</v>
      </c>
      <c r="G26558" s="7" t="n">
        <v>0</v>
      </c>
    </row>
    <row r="26559" customFormat="false" ht="15" hidden="false" customHeight="false" outlineLevel="0" collapsed="false">
      <c r="A26559" s="7" t="s">
        <v>37</v>
      </c>
      <c r="B26559" s="7" t="s">
        <v>174</v>
      </c>
      <c r="C26559" s="7" t="s">
        <v>1379</v>
      </c>
      <c r="D26559" s="7" t="n">
        <v>70</v>
      </c>
      <c r="E26559" s="7" t="n">
        <v>2095.75</v>
      </c>
      <c r="F26559" s="7" t="n">
        <v>0</v>
      </c>
      <c r="G26559" s="7" t="n">
        <v>0</v>
      </c>
    </row>
    <row r="26560" customFormat="false" ht="15" hidden="false" customHeight="false" outlineLevel="0" collapsed="false">
      <c r="A26560" s="7" t="s">
        <v>37</v>
      </c>
      <c r="B26560" s="7" t="s">
        <v>174</v>
      </c>
      <c r="C26560" s="7" t="s">
        <v>1379</v>
      </c>
      <c r="D26560" s="7" t="n">
        <v>40</v>
      </c>
      <c r="E26560" s="7" t="n">
        <v>1230.94</v>
      </c>
      <c r="F26560" s="7" t="n">
        <v>0</v>
      </c>
      <c r="G26560" s="7" t="n">
        <v>0</v>
      </c>
    </row>
    <row r="26561" customFormat="false" ht="15" hidden="false" customHeight="false" outlineLevel="0" collapsed="false">
      <c r="A26561" s="7" t="s">
        <v>37</v>
      </c>
      <c r="B26561" s="7" t="s">
        <v>145</v>
      </c>
      <c r="C26561" s="7" t="s">
        <v>1379</v>
      </c>
      <c r="D26561" s="7" t="n">
        <v>30</v>
      </c>
      <c r="E26561" s="7" t="n">
        <v>923.21</v>
      </c>
      <c r="F26561" s="7" t="n">
        <v>0</v>
      </c>
      <c r="G26561" s="7" t="n">
        <v>0</v>
      </c>
    </row>
    <row r="26562" customFormat="false" ht="15" hidden="false" customHeight="false" outlineLevel="0" collapsed="false">
      <c r="A26562" s="7" t="s">
        <v>37</v>
      </c>
      <c r="B26562" s="7" t="s">
        <v>145</v>
      </c>
      <c r="C26562" s="7" t="s">
        <v>1379</v>
      </c>
      <c r="D26562" s="7" t="n">
        <v>50</v>
      </c>
      <c r="E26562" s="7" t="n">
        <v>1620.49</v>
      </c>
      <c r="F26562" s="7" t="n">
        <v>0</v>
      </c>
      <c r="G26562" s="7" t="n">
        <v>0</v>
      </c>
    </row>
    <row r="26563" customFormat="false" ht="15" hidden="false" customHeight="false" outlineLevel="0" collapsed="false">
      <c r="A26563" s="7" t="s">
        <v>37</v>
      </c>
      <c r="B26563" s="7" t="s">
        <v>145</v>
      </c>
      <c r="C26563" s="7" t="s">
        <v>1379</v>
      </c>
      <c r="D26563" s="7" t="n">
        <v>40</v>
      </c>
      <c r="E26563" s="7" t="n">
        <v>1197.57</v>
      </c>
      <c r="F26563" s="7" t="n">
        <v>0</v>
      </c>
      <c r="G26563" s="7" t="n">
        <v>0</v>
      </c>
    </row>
    <row r="26564" customFormat="false" ht="15" hidden="false" customHeight="false" outlineLevel="0" collapsed="false">
      <c r="A26564" s="7" t="s">
        <v>37</v>
      </c>
      <c r="B26564" s="7" t="s">
        <v>658</v>
      </c>
      <c r="C26564" s="7" t="s">
        <v>1496</v>
      </c>
      <c r="D26564" s="7" t="n">
        <v>0</v>
      </c>
      <c r="E26564" s="7" t="n">
        <v>0</v>
      </c>
      <c r="F26564" s="7" t="n">
        <v>20</v>
      </c>
      <c r="G26564" s="7" t="n">
        <v>583.31</v>
      </c>
    </row>
    <row r="26565" customFormat="false" ht="15" hidden="false" customHeight="false" outlineLevel="0" collapsed="false">
      <c r="A26565" s="7" t="s">
        <v>37</v>
      </c>
      <c r="B26565" s="7" t="s">
        <v>658</v>
      </c>
      <c r="C26565" s="7" t="s">
        <v>1496</v>
      </c>
      <c r="D26565" s="7" t="n">
        <v>0</v>
      </c>
      <c r="E26565" s="7" t="n">
        <v>0</v>
      </c>
      <c r="F26565" s="7" t="n">
        <v>40</v>
      </c>
      <c r="G26565" s="7" t="n">
        <v>1133.09</v>
      </c>
    </row>
    <row r="26566" customFormat="false" ht="15" hidden="false" customHeight="false" outlineLevel="0" collapsed="false">
      <c r="A26566" s="7" t="s">
        <v>37</v>
      </c>
      <c r="B26566" s="7" t="s">
        <v>653</v>
      </c>
      <c r="C26566" s="7" t="s">
        <v>1496</v>
      </c>
      <c r="D26566" s="7" t="n">
        <v>1</v>
      </c>
      <c r="E26566" s="7" t="n">
        <v>0.04</v>
      </c>
      <c r="F26566" s="7" t="n">
        <v>0</v>
      </c>
      <c r="G26566" s="7" t="n">
        <v>0</v>
      </c>
    </row>
    <row r="26567" customFormat="false" ht="15" hidden="false" customHeight="false" outlineLevel="0" collapsed="false">
      <c r="A26567" s="7" t="s">
        <v>37</v>
      </c>
      <c r="B26567" s="7" t="s">
        <v>653</v>
      </c>
      <c r="C26567" s="7" t="s">
        <v>1496</v>
      </c>
      <c r="D26567" s="7" t="n">
        <v>0</v>
      </c>
      <c r="E26567" s="7" t="n">
        <v>0</v>
      </c>
      <c r="F26567" s="7" t="n">
        <v>110</v>
      </c>
      <c r="G26567" s="7" t="n">
        <v>3116.01</v>
      </c>
    </row>
    <row r="26568" customFormat="false" ht="15" hidden="false" customHeight="false" outlineLevel="0" collapsed="false">
      <c r="A26568" s="7" t="s">
        <v>37</v>
      </c>
      <c r="B26568" s="7" t="s">
        <v>653</v>
      </c>
      <c r="C26568" s="7" t="s">
        <v>1496</v>
      </c>
      <c r="D26568" s="7" t="n">
        <v>0</v>
      </c>
      <c r="E26568" s="7" t="n">
        <v>0</v>
      </c>
      <c r="F26568" s="7" t="n">
        <v>80</v>
      </c>
      <c r="G26568" s="7" t="n">
        <v>2333.25</v>
      </c>
    </row>
    <row r="26569" customFormat="false" ht="15" hidden="false" customHeight="false" outlineLevel="0" collapsed="false">
      <c r="A26569" s="7" t="s">
        <v>37</v>
      </c>
      <c r="B26569" s="7" t="s">
        <v>657</v>
      </c>
      <c r="C26569" s="7" t="s">
        <v>1496</v>
      </c>
      <c r="D26569" s="7" t="n">
        <v>0</v>
      </c>
      <c r="E26569" s="7" t="n">
        <v>0</v>
      </c>
      <c r="F26569" s="7" t="n">
        <v>70</v>
      </c>
      <c r="G26569" s="7" t="n">
        <v>1982.91</v>
      </c>
    </row>
    <row r="26570" customFormat="false" ht="15" hidden="false" customHeight="false" outlineLevel="0" collapsed="false">
      <c r="A26570" s="7" t="s">
        <v>37</v>
      </c>
      <c r="B26570" s="7" t="s">
        <v>657</v>
      </c>
      <c r="C26570" s="7" t="s">
        <v>1496</v>
      </c>
      <c r="D26570" s="7" t="n">
        <v>0</v>
      </c>
      <c r="E26570" s="7" t="n">
        <v>0</v>
      </c>
      <c r="F26570" s="7" t="n">
        <v>50</v>
      </c>
      <c r="G26570" s="7" t="n">
        <v>1458.28</v>
      </c>
    </row>
    <row r="26571" customFormat="false" ht="15" hidden="false" customHeight="false" outlineLevel="0" collapsed="false">
      <c r="A26571" s="7" t="s">
        <v>37</v>
      </c>
      <c r="B26571" s="7" t="s">
        <v>259</v>
      </c>
      <c r="C26571" s="7" t="s">
        <v>1388</v>
      </c>
      <c r="D26571" s="7" t="n">
        <v>30</v>
      </c>
      <c r="E26571" s="7" t="n">
        <v>349.29</v>
      </c>
      <c r="F26571" s="7" t="n">
        <v>0</v>
      </c>
      <c r="G26571" s="7" t="n">
        <v>0</v>
      </c>
    </row>
    <row r="26572" customFormat="false" ht="15" hidden="false" customHeight="false" outlineLevel="0" collapsed="false">
      <c r="A26572" s="7" t="s">
        <v>37</v>
      </c>
      <c r="B26572" s="7" t="s">
        <v>259</v>
      </c>
      <c r="C26572" s="7" t="s">
        <v>1388</v>
      </c>
      <c r="D26572" s="7" t="n">
        <v>50</v>
      </c>
      <c r="E26572" s="7" t="n">
        <v>598.37</v>
      </c>
      <c r="F26572" s="7" t="n">
        <v>0</v>
      </c>
      <c r="G26572" s="7" t="n">
        <v>0</v>
      </c>
    </row>
    <row r="26573" customFormat="false" ht="15" hidden="false" customHeight="false" outlineLevel="0" collapsed="false">
      <c r="A26573" s="7" t="s">
        <v>37</v>
      </c>
      <c r="B26573" s="7" t="s">
        <v>273</v>
      </c>
      <c r="C26573" s="7" t="s">
        <v>1388</v>
      </c>
      <c r="D26573" s="7" t="n">
        <v>40</v>
      </c>
      <c r="E26573" s="7" t="n">
        <v>478.7</v>
      </c>
      <c r="F26573" s="7" t="n">
        <v>0</v>
      </c>
      <c r="G26573" s="7" t="n">
        <v>0</v>
      </c>
    </row>
    <row r="26574" customFormat="false" ht="15" hidden="false" customHeight="false" outlineLevel="0" collapsed="false">
      <c r="A26574" s="7" t="s">
        <v>37</v>
      </c>
      <c r="B26574" s="7" t="s">
        <v>273</v>
      </c>
      <c r="C26574" s="7" t="s">
        <v>1388</v>
      </c>
      <c r="D26574" s="7" t="n">
        <v>30</v>
      </c>
      <c r="E26574" s="7" t="n">
        <v>349.29</v>
      </c>
      <c r="F26574" s="7" t="n">
        <v>0</v>
      </c>
      <c r="G26574" s="7" t="n">
        <v>0</v>
      </c>
    </row>
    <row r="26575" customFormat="false" ht="15" hidden="false" customHeight="false" outlineLevel="0" collapsed="false">
      <c r="A26575" s="7" t="s">
        <v>37</v>
      </c>
      <c r="B26575" s="7" t="s">
        <v>324</v>
      </c>
      <c r="C26575" s="7" t="s">
        <v>1388</v>
      </c>
      <c r="D26575" s="7" t="n">
        <v>20</v>
      </c>
      <c r="E26575" s="7" t="n">
        <v>239.35</v>
      </c>
      <c r="F26575" s="7" t="n">
        <v>0</v>
      </c>
      <c r="G26575" s="7" t="n">
        <v>0</v>
      </c>
    </row>
    <row r="26576" customFormat="false" ht="15" hidden="false" customHeight="false" outlineLevel="0" collapsed="false">
      <c r="A26576" s="7" t="s">
        <v>37</v>
      </c>
      <c r="B26576" s="7" t="s">
        <v>280</v>
      </c>
      <c r="C26576" s="7" t="s">
        <v>1388</v>
      </c>
      <c r="D26576" s="7" t="n">
        <v>10</v>
      </c>
      <c r="E26576" s="7" t="n">
        <v>116.43</v>
      </c>
      <c r="F26576" s="7" t="n">
        <v>0</v>
      </c>
      <c r="G26576" s="7" t="n">
        <v>0</v>
      </c>
    </row>
    <row r="26577" customFormat="false" ht="15" hidden="false" customHeight="false" outlineLevel="0" collapsed="false">
      <c r="A26577" s="7" t="s">
        <v>37</v>
      </c>
      <c r="B26577" s="7" t="s">
        <v>280</v>
      </c>
      <c r="C26577" s="7" t="s">
        <v>1388</v>
      </c>
      <c r="D26577" s="7" t="n">
        <v>40</v>
      </c>
      <c r="E26577" s="7" t="n">
        <v>478.7</v>
      </c>
      <c r="F26577" s="7" t="n">
        <v>0</v>
      </c>
      <c r="G26577" s="7" t="n">
        <v>0</v>
      </c>
    </row>
    <row r="26578" customFormat="false" ht="15" hidden="false" customHeight="false" outlineLevel="0" collapsed="false">
      <c r="A26578" s="7" t="s">
        <v>37</v>
      </c>
      <c r="B26578" s="7" t="s">
        <v>369</v>
      </c>
      <c r="C26578" s="7" t="s">
        <v>1388</v>
      </c>
      <c r="D26578" s="7" t="n">
        <v>10</v>
      </c>
      <c r="E26578" s="7" t="n">
        <v>126.04</v>
      </c>
      <c r="F26578" s="7" t="n">
        <v>0</v>
      </c>
      <c r="G26578" s="7" t="n">
        <v>0</v>
      </c>
    </row>
    <row r="26579" customFormat="false" ht="15" hidden="false" customHeight="false" outlineLevel="0" collapsed="false">
      <c r="A26579" s="7" t="s">
        <v>37</v>
      </c>
      <c r="B26579" s="7" t="s">
        <v>369</v>
      </c>
      <c r="C26579" s="7" t="s">
        <v>1388</v>
      </c>
      <c r="D26579" s="7" t="n">
        <v>20</v>
      </c>
      <c r="E26579" s="7" t="n">
        <v>239.35</v>
      </c>
      <c r="F26579" s="7" t="n">
        <v>0</v>
      </c>
      <c r="G26579" s="7" t="n">
        <v>0</v>
      </c>
    </row>
    <row r="26580" customFormat="false" ht="15" hidden="false" customHeight="false" outlineLevel="0" collapsed="false">
      <c r="A26580" s="7" t="s">
        <v>37</v>
      </c>
      <c r="B26580" s="7" t="s">
        <v>369</v>
      </c>
      <c r="C26580" s="7" t="s">
        <v>1388</v>
      </c>
      <c r="D26580" s="7" t="n">
        <v>5</v>
      </c>
      <c r="E26580" s="7" t="n">
        <v>58.22</v>
      </c>
      <c r="F26580" s="7" t="n">
        <v>0</v>
      </c>
      <c r="G26580" s="7" t="n">
        <v>0</v>
      </c>
    </row>
    <row r="26581" customFormat="false" ht="15" hidden="false" customHeight="false" outlineLevel="0" collapsed="false">
      <c r="A26581" s="7" t="s">
        <v>37</v>
      </c>
      <c r="B26581" s="7" t="s">
        <v>496</v>
      </c>
      <c r="C26581" s="7" t="s">
        <v>1406</v>
      </c>
      <c r="D26581" s="7" t="n">
        <v>1</v>
      </c>
      <c r="E26581" s="7" t="n">
        <v>65.35</v>
      </c>
      <c r="F26581" s="7" t="n">
        <v>0</v>
      </c>
      <c r="G26581" s="7" t="n">
        <v>0</v>
      </c>
    </row>
    <row r="26582" customFormat="false" ht="15" hidden="false" customHeight="false" outlineLevel="0" collapsed="false">
      <c r="A26582" s="7" t="s">
        <v>37</v>
      </c>
      <c r="B26582" s="7" t="s">
        <v>306</v>
      </c>
      <c r="C26582" s="7" t="s">
        <v>1407</v>
      </c>
      <c r="D26582" s="7" t="n">
        <v>130</v>
      </c>
      <c r="E26582" s="7" t="n">
        <v>1382.91</v>
      </c>
      <c r="F26582" s="7" t="n">
        <v>0</v>
      </c>
      <c r="G26582" s="7" t="n">
        <v>0</v>
      </c>
    </row>
    <row r="26583" customFormat="false" ht="15" hidden="false" customHeight="false" outlineLevel="0" collapsed="false">
      <c r="A26583" s="7" t="s">
        <v>37</v>
      </c>
      <c r="B26583" s="7" t="s">
        <v>130</v>
      </c>
      <c r="C26583" s="7" t="s">
        <v>1425</v>
      </c>
      <c r="D26583" s="7" t="n">
        <v>30</v>
      </c>
      <c r="E26583" s="7" t="n">
        <v>609.87</v>
      </c>
      <c r="F26583" s="7" t="n">
        <v>0</v>
      </c>
      <c r="G26583" s="7" t="n">
        <v>0</v>
      </c>
    </row>
    <row r="26584" customFormat="false" ht="15" hidden="false" customHeight="false" outlineLevel="0" collapsed="false">
      <c r="A26584" s="7" t="s">
        <v>37</v>
      </c>
      <c r="B26584" s="7" t="s">
        <v>130</v>
      </c>
      <c r="C26584" s="7" t="s">
        <v>1425</v>
      </c>
      <c r="D26584" s="7" t="n">
        <v>20</v>
      </c>
      <c r="E26584" s="7" t="n">
        <v>440.13</v>
      </c>
      <c r="F26584" s="7" t="n">
        <v>0</v>
      </c>
      <c r="G26584" s="7" t="n">
        <v>0</v>
      </c>
    </row>
    <row r="26585" customFormat="false" ht="15" hidden="false" customHeight="false" outlineLevel="0" collapsed="false">
      <c r="A26585" s="7" t="s">
        <v>37</v>
      </c>
      <c r="B26585" s="7" t="s">
        <v>152</v>
      </c>
      <c r="C26585" s="7" t="s">
        <v>1425</v>
      </c>
      <c r="D26585" s="7" t="n">
        <v>20</v>
      </c>
      <c r="E26585" s="7" t="n">
        <v>440.13</v>
      </c>
      <c r="F26585" s="7" t="n">
        <v>0</v>
      </c>
      <c r="G26585" s="7" t="n">
        <v>0</v>
      </c>
    </row>
    <row r="26586" customFormat="false" ht="15" hidden="false" customHeight="false" outlineLevel="0" collapsed="false">
      <c r="A26586" s="7" t="s">
        <v>37</v>
      </c>
      <c r="B26586" s="7" t="s">
        <v>152</v>
      </c>
      <c r="C26586" s="7" t="s">
        <v>1425</v>
      </c>
      <c r="D26586" s="7" t="n">
        <v>30</v>
      </c>
      <c r="E26586" s="7" t="n">
        <v>609.87</v>
      </c>
      <c r="F26586" s="7" t="n">
        <v>0</v>
      </c>
      <c r="G26586" s="7" t="n">
        <v>0</v>
      </c>
    </row>
    <row r="26587" customFormat="false" ht="15" hidden="false" customHeight="false" outlineLevel="0" collapsed="false">
      <c r="A26587" s="7" t="s">
        <v>37</v>
      </c>
      <c r="B26587" s="7" t="s">
        <v>198</v>
      </c>
      <c r="C26587" s="7" t="s">
        <v>1425</v>
      </c>
      <c r="D26587" s="7" t="n">
        <v>20</v>
      </c>
      <c r="E26587" s="7" t="n">
        <v>440.13</v>
      </c>
      <c r="F26587" s="7" t="n">
        <v>0</v>
      </c>
      <c r="G26587" s="7" t="n">
        <v>0</v>
      </c>
    </row>
    <row r="26588" customFormat="false" ht="15" hidden="false" customHeight="false" outlineLevel="0" collapsed="false">
      <c r="A26588" s="7" t="s">
        <v>37</v>
      </c>
      <c r="B26588" s="7" t="s">
        <v>198</v>
      </c>
      <c r="C26588" s="7" t="s">
        <v>1425</v>
      </c>
      <c r="D26588" s="7" t="n">
        <v>20</v>
      </c>
      <c r="E26588" s="7" t="n">
        <v>406.58</v>
      </c>
      <c r="F26588" s="7" t="n">
        <v>0</v>
      </c>
      <c r="G26588" s="7" t="n">
        <v>0</v>
      </c>
    </row>
    <row r="26589" customFormat="false" ht="15" hidden="false" customHeight="false" outlineLevel="0" collapsed="false">
      <c r="A26589" s="7" t="s">
        <v>37</v>
      </c>
      <c r="B26589" s="7" t="s">
        <v>191</v>
      </c>
      <c r="C26589" s="7" t="s">
        <v>1425</v>
      </c>
      <c r="D26589" s="7" t="n">
        <v>15</v>
      </c>
      <c r="E26589" s="7" t="n">
        <v>304.94</v>
      </c>
      <c r="F26589" s="7" t="n">
        <v>0</v>
      </c>
      <c r="G26589" s="7" t="n">
        <v>0</v>
      </c>
    </row>
    <row r="26590" customFormat="false" ht="15" hidden="false" customHeight="false" outlineLevel="0" collapsed="false">
      <c r="A26590" s="7" t="s">
        <v>37</v>
      </c>
      <c r="B26590" s="7" t="s">
        <v>402</v>
      </c>
      <c r="C26590" s="7" t="s">
        <v>1433</v>
      </c>
      <c r="D26590" s="7" t="n">
        <v>10</v>
      </c>
      <c r="E26590" s="7" t="n">
        <v>114.58</v>
      </c>
      <c r="F26590" s="7" t="n">
        <v>0</v>
      </c>
      <c r="G26590" s="7" t="n">
        <v>0</v>
      </c>
    </row>
    <row r="26591" customFormat="false" ht="15" hidden="false" customHeight="false" outlineLevel="0" collapsed="false">
      <c r="A26591" s="7" t="s">
        <v>37</v>
      </c>
      <c r="B26591" s="7" t="s">
        <v>402</v>
      </c>
      <c r="C26591" s="7" t="s">
        <v>1433</v>
      </c>
      <c r="D26591" s="7" t="n">
        <v>0</v>
      </c>
      <c r="E26591" s="7" t="n">
        <v>0</v>
      </c>
      <c r="F26591" s="7" t="n">
        <v>10</v>
      </c>
      <c r="G26591" s="7" t="n">
        <v>111.62</v>
      </c>
    </row>
    <row r="26592" customFormat="false" ht="15" hidden="false" customHeight="false" outlineLevel="0" collapsed="false">
      <c r="A26592" s="7" t="s">
        <v>37</v>
      </c>
      <c r="B26592" s="7" t="s">
        <v>402</v>
      </c>
      <c r="C26592" s="7" t="s">
        <v>1433</v>
      </c>
      <c r="D26592" s="7" t="n">
        <v>0</v>
      </c>
      <c r="E26592" s="7" t="n">
        <v>0</v>
      </c>
      <c r="F26592" s="7" t="n">
        <v>10</v>
      </c>
      <c r="G26592" s="7" t="n">
        <v>108.41</v>
      </c>
    </row>
    <row r="26593" customFormat="false" ht="15" hidden="false" customHeight="false" outlineLevel="0" collapsed="false">
      <c r="A26593" s="7" t="s">
        <v>37</v>
      </c>
      <c r="B26593" s="7" t="s">
        <v>320</v>
      </c>
      <c r="C26593" s="7" t="s">
        <v>1433</v>
      </c>
      <c r="D26593" s="7" t="n">
        <v>0</v>
      </c>
      <c r="E26593" s="7" t="n">
        <v>0</v>
      </c>
      <c r="F26593" s="7" t="n">
        <v>20</v>
      </c>
      <c r="G26593" s="7" t="n">
        <v>216.83</v>
      </c>
    </row>
    <row r="26594" customFormat="false" ht="15" hidden="false" customHeight="false" outlineLevel="0" collapsed="false">
      <c r="A26594" s="7" t="s">
        <v>37</v>
      </c>
      <c r="B26594" s="7" t="s">
        <v>320</v>
      </c>
      <c r="C26594" s="7" t="s">
        <v>1433</v>
      </c>
      <c r="D26594" s="7" t="n">
        <v>0</v>
      </c>
      <c r="E26594" s="7" t="n">
        <v>0</v>
      </c>
      <c r="F26594" s="7" t="n">
        <v>20</v>
      </c>
      <c r="G26594" s="7" t="n">
        <v>223.24</v>
      </c>
    </row>
    <row r="26595" customFormat="false" ht="15" hidden="false" customHeight="false" outlineLevel="0" collapsed="false">
      <c r="A26595" s="7" t="s">
        <v>37</v>
      </c>
      <c r="B26595" s="7" t="s">
        <v>366</v>
      </c>
      <c r="C26595" s="7" t="s">
        <v>1433</v>
      </c>
      <c r="D26595" s="7" t="n">
        <v>0</v>
      </c>
      <c r="E26595" s="7" t="n">
        <v>0</v>
      </c>
      <c r="F26595" s="7" t="n">
        <v>10</v>
      </c>
      <c r="G26595" s="7" t="n">
        <v>111.62</v>
      </c>
    </row>
    <row r="26596" customFormat="false" ht="15" hidden="false" customHeight="false" outlineLevel="0" collapsed="false">
      <c r="A26596" s="7" t="s">
        <v>37</v>
      </c>
      <c r="B26596" s="7" t="s">
        <v>366</v>
      </c>
      <c r="C26596" s="7" t="s">
        <v>1433</v>
      </c>
      <c r="D26596" s="7" t="n">
        <v>10</v>
      </c>
      <c r="E26596" s="7" t="n">
        <v>117.78</v>
      </c>
      <c r="F26596" s="7" t="n">
        <v>0</v>
      </c>
      <c r="G26596" s="7" t="n">
        <v>0</v>
      </c>
    </row>
    <row r="26597" customFormat="false" ht="15" hidden="false" customHeight="false" outlineLevel="0" collapsed="false">
      <c r="A26597" s="7" t="s">
        <v>37</v>
      </c>
      <c r="B26597" s="7" t="s">
        <v>366</v>
      </c>
      <c r="C26597" s="7" t="s">
        <v>1433</v>
      </c>
      <c r="D26597" s="7" t="n">
        <v>0</v>
      </c>
      <c r="E26597" s="7" t="n">
        <v>0</v>
      </c>
      <c r="F26597" s="7" t="n">
        <v>10</v>
      </c>
      <c r="G26597" s="7" t="n">
        <v>108.41</v>
      </c>
    </row>
    <row r="26598" customFormat="false" ht="15" hidden="false" customHeight="false" outlineLevel="0" collapsed="false">
      <c r="A26598" s="7" t="s">
        <v>37</v>
      </c>
      <c r="B26598" s="7" t="s">
        <v>107</v>
      </c>
      <c r="C26598" s="7" t="s">
        <v>1435</v>
      </c>
      <c r="D26598" s="7" t="n">
        <v>30</v>
      </c>
      <c r="E26598" s="7" t="n">
        <v>1282.23</v>
      </c>
      <c r="F26598" s="7" t="n">
        <v>0</v>
      </c>
      <c r="G26598" s="7" t="n">
        <v>0</v>
      </c>
    </row>
    <row r="26599" customFormat="false" ht="15" hidden="false" customHeight="false" outlineLevel="0" collapsed="false">
      <c r="A26599" s="7" t="s">
        <v>37</v>
      </c>
      <c r="B26599" s="7" t="s">
        <v>107</v>
      </c>
      <c r="C26599" s="7" t="s">
        <v>1435</v>
      </c>
      <c r="D26599" s="7" t="n">
        <v>10</v>
      </c>
      <c r="E26599" s="7" t="n">
        <v>450.14</v>
      </c>
      <c r="F26599" s="7" t="n">
        <v>0</v>
      </c>
      <c r="G26599" s="7" t="n">
        <v>0</v>
      </c>
    </row>
    <row r="26600" customFormat="false" ht="15" hidden="false" customHeight="false" outlineLevel="0" collapsed="false">
      <c r="A26600" s="7" t="s">
        <v>37</v>
      </c>
      <c r="B26600" s="7" t="s">
        <v>107</v>
      </c>
      <c r="C26600" s="7" t="s">
        <v>1435</v>
      </c>
      <c r="D26600" s="7" t="n">
        <v>20</v>
      </c>
      <c r="E26600" s="7" t="n">
        <v>831.65</v>
      </c>
      <c r="F26600" s="7" t="n">
        <v>0</v>
      </c>
      <c r="G26600" s="7" t="n">
        <v>0</v>
      </c>
    </row>
    <row r="26601" customFormat="false" ht="15" hidden="false" customHeight="false" outlineLevel="0" collapsed="false">
      <c r="A26601" s="7" t="s">
        <v>37</v>
      </c>
      <c r="B26601" s="7" t="s">
        <v>175</v>
      </c>
      <c r="C26601" s="7" t="s">
        <v>1437</v>
      </c>
      <c r="D26601" s="7" t="n">
        <v>100</v>
      </c>
      <c r="E26601" s="7" t="n">
        <v>1570.89</v>
      </c>
      <c r="F26601" s="7" t="n">
        <v>0</v>
      </c>
      <c r="G26601" s="7" t="n">
        <v>0</v>
      </c>
    </row>
    <row r="26602" customFormat="false" ht="15" hidden="false" customHeight="false" outlineLevel="0" collapsed="false">
      <c r="A26602" s="7" t="s">
        <v>37</v>
      </c>
      <c r="B26602" s="7" t="s">
        <v>175</v>
      </c>
      <c r="C26602" s="7" t="s">
        <v>1437</v>
      </c>
      <c r="D26602" s="7" t="n">
        <v>200</v>
      </c>
      <c r="E26602" s="7" t="n">
        <v>3401.02</v>
      </c>
      <c r="F26602" s="7" t="n">
        <v>0</v>
      </c>
      <c r="G26602" s="7" t="n">
        <v>0</v>
      </c>
    </row>
    <row r="26603" customFormat="false" ht="15" hidden="false" customHeight="false" outlineLevel="0" collapsed="false">
      <c r="A26603" s="7" t="s">
        <v>37</v>
      </c>
      <c r="B26603" s="7" t="s">
        <v>175</v>
      </c>
      <c r="C26603" s="7" t="s">
        <v>1437</v>
      </c>
      <c r="D26603" s="7" t="n">
        <v>0</v>
      </c>
      <c r="E26603" s="7" t="n">
        <v>0</v>
      </c>
      <c r="F26603" s="7" t="n">
        <v>120</v>
      </c>
      <c r="G26603" s="7" t="n">
        <v>1836.36</v>
      </c>
    </row>
    <row r="26604" customFormat="false" ht="15" hidden="false" customHeight="false" outlineLevel="0" collapsed="false">
      <c r="A26604" s="7" t="s">
        <v>37</v>
      </c>
      <c r="B26604" s="7" t="s">
        <v>175</v>
      </c>
      <c r="C26604" s="7" t="s">
        <v>1437</v>
      </c>
      <c r="D26604" s="7" t="n">
        <v>150</v>
      </c>
      <c r="E26604" s="7" t="n">
        <v>2421.99</v>
      </c>
      <c r="F26604" s="7" t="n">
        <v>0</v>
      </c>
      <c r="G26604" s="7" t="n">
        <v>0</v>
      </c>
    </row>
    <row r="26605" customFormat="false" ht="15" hidden="false" customHeight="false" outlineLevel="0" collapsed="false">
      <c r="A26605" s="7" t="s">
        <v>37</v>
      </c>
      <c r="B26605" s="7" t="s">
        <v>175</v>
      </c>
      <c r="C26605" s="7" t="s">
        <v>1437</v>
      </c>
      <c r="D26605" s="7" t="n">
        <v>0</v>
      </c>
      <c r="E26605" s="7" t="n">
        <v>0</v>
      </c>
      <c r="F26605" s="7" t="n">
        <v>140</v>
      </c>
      <c r="G26605" s="7" t="n">
        <v>2080.83</v>
      </c>
    </row>
    <row r="26606" customFormat="false" ht="15" hidden="false" customHeight="false" outlineLevel="0" collapsed="false">
      <c r="A26606" s="7" t="s">
        <v>37</v>
      </c>
      <c r="B26606" s="7" t="s">
        <v>230</v>
      </c>
      <c r="C26606" s="7" t="s">
        <v>1438</v>
      </c>
      <c r="D26606" s="7" t="n">
        <v>10</v>
      </c>
      <c r="E26606" s="7" t="n">
        <v>317.23</v>
      </c>
      <c r="F26606" s="7" t="n">
        <v>0</v>
      </c>
      <c r="G26606" s="7" t="n">
        <v>0</v>
      </c>
    </row>
    <row r="26607" customFormat="false" ht="15" hidden="false" customHeight="false" outlineLevel="0" collapsed="false">
      <c r="A26607" s="7" t="s">
        <v>37</v>
      </c>
      <c r="B26607" s="7" t="s">
        <v>230</v>
      </c>
      <c r="C26607" s="7" t="s">
        <v>1438</v>
      </c>
      <c r="D26607" s="7" t="n">
        <v>20</v>
      </c>
      <c r="E26607" s="7" t="n">
        <v>617.27</v>
      </c>
      <c r="F26607" s="7" t="n">
        <v>0</v>
      </c>
      <c r="G26607" s="7" t="n">
        <v>0</v>
      </c>
    </row>
    <row r="26608" customFormat="false" ht="15" hidden="false" customHeight="false" outlineLevel="0" collapsed="false">
      <c r="A26608" s="7" t="s">
        <v>37</v>
      </c>
      <c r="B26608" s="7" t="s">
        <v>228</v>
      </c>
      <c r="C26608" s="7" t="s">
        <v>1438</v>
      </c>
      <c r="D26608" s="7" t="n">
        <v>20</v>
      </c>
      <c r="E26608" s="7" t="n">
        <v>634.47</v>
      </c>
      <c r="F26608" s="7" t="n">
        <v>0</v>
      </c>
      <c r="G26608" s="7" t="n">
        <v>0</v>
      </c>
    </row>
    <row r="26609" customFormat="false" ht="15" hidden="false" customHeight="false" outlineLevel="0" collapsed="false">
      <c r="A26609" s="7" t="s">
        <v>37</v>
      </c>
      <c r="B26609" s="7" t="s">
        <v>228</v>
      </c>
      <c r="C26609" s="7" t="s">
        <v>1438</v>
      </c>
      <c r="D26609" s="7" t="n">
        <v>20</v>
      </c>
      <c r="E26609" s="7" t="n">
        <v>617.27</v>
      </c>
      <c r="F26609" s="7" t="n">
        <v>0</v>
      </c>
      <c r="G26609" s="7" t="n">
        <v>0</v>
      </c>
    </row>
    <row r="26610" customFormat="false" ht="15" hidden="false" customHeight="false" outlineLevel="0" collapsed="false">
      <c r="A26610" s="7" t="s">
        <v>37</v>
      </c>
      <c r="B26610" s="7" t="s">
        <v>192</v>
      </c>
      <c r="C26610" s="7" t="s">
        <v>1311</v>
      </c>
      <c r="D26610" s="7" t="n">
        <v>110</v>
      </c>
      <c r="E26610" s="7" t="n">
        <v>1776.13</v>
      </c>
      <c r="F26610" s="7" t="n">
        <v>0</v>
      </c>
      <c r="G26610" s="7" t="n">
        <v>0</v>
      </c>
    </row>
    <row r="26611" customFormat="false" ht="15" hidden="false" customHeight="false" outlineLevel="0" collapsed="false">
      <c r="A26611" s="7" t="s">
        <v>37</v>
      </c>
      <c r="B26611" s="7" t="s">
        <v>192</v>
      </c>
      <c r="C26611" s="7" t="s">
        <v>1311</v>
      </c>
      <c r="D26611" s="7" t="n">
        <v>180</v>
      </c>
      <c r="E26611" s="7" t="n">
        <v>2827.59</v>
      </c>
      <c r="F26611" s="7" t="n">
        <v>0</v>
      </c>
      <c r="G26611" s="7" t="n">
        <v>0</v>
      </c>
    </row>
    <row r="26612" customFormat="false" ht="15" hidden="false" customHeight="false" outlineLevel="0" collapsed="false">
      <c r="A26612" s="7" t="s">
        <v>37</v>
      </c>
      <c r="B26612" s="7" t="s">
        <v>192</v>
      </c>
      <c r="C26612" s="7" t="s">
        <v>1311</v>
      </c>
      <c r="D26612" s="7" t="n">
        <v>180</v>
      </c>
      <c r="E26612" s="7" t="n">
        <v>3060.92</v>
      </c>
      <c r="F26612" s="7" t="n">
        <v>0</v>
      </c>
      <c r="G26612" s="7" t="n">
        <v>0</v>
      </c>
    </row>
    <row r="26613" customFormat="false" ht="15" hidden="false" customHeight="false" outlineLevel="0" collapsed="false">
      <c r="A26613" s="7" t="s">
        <v>37</v>
      </c>
      <c r="B26613" s="7" t="s">
        <v>192</v>
      </c>
      <c r="C26613" s="7" t="s">
        <v>1311</v>
      </c>
      <c r="D26613" s="7" t="n">
        <v>0</v>
      </c>
      <c r="E26613" s="7" t="n">
        <v>0</v>
      </c>
      <c r="F26613" s="7" t="n">
        <v>120</v>
      </c>
      <c r="G26613" s="7" t="n">
        <v>1836.36</v>
      </c>
    </row>
    <row r="26614" customFormat="false" ht="15" hidden="false" customHeight="false" outlineLevel="0" collapsed="false">
      <c r="A26614" s="7" t="s">
        <v>37</v>
      </c>
      <c r="B26614" s="7" t="s">
        <v>192</v>
      </c>
      <c r="C26614" s="7" t="s">
        <v>1311</v>
      </c>
      <c r="D26614" s="7" t="n">
        <v>0</v>
      </c>
      <c r="E26614" s="7" t="n">
        <v>0</v>
      </c>
      <c r="F26614" s="7" t="n">
        <v>140</v>
      </c>
      <c r="G26614" s="7" t="n">
        <v>2080.83</v>
      </c>
    </row>
    <row r="26615" customFormat="false" ht="15" hidden="false" customHeight="false" outlineLevel="0" collapsed="false">
      <c r="A26615" s="7" t="s">
        <v>37</v>
      </c>
      <c r="B26615" s="7" t="s">
        <v>265</v>
      </c>
      <c r="C26615" s="7" t="s">
        <v>1439</v>
      </c>
      <c r="D26615" s="7" t="n">
        <v>30</v>
      </c>
      <c r="E26615" s="7" t="n">
        <v>598.37</v>
      </c>
      <c r="F26615" s="7" t="n">
        <v>0</v>
      </c>
      <c r="G26615" s="7" t="n">
        <v>0</v>
      </c>
    </row>
    <row r="26616" customFormat="false" ht="15" hidden="false" customHeight="false" outlineLevel="0" collapsed="false">
      <c r="A26616" s="7" t="s">
        <v>37</v>
      </c>
      <c r="B26616" s="7" t="s">
        <v>308</v>
      </c>
      <c r="C26616" s="7" t="s">
        <v>1441</v>
      </c>
      <c r="D26616" s="7" t="n">
        <v>10</v>
      </c>
      <c r="E26616" s="7" t="n">
        <v>492.15</v>
      </c>
      <c r="F26616" s="7" t="n">
        <v>0</v>
      </c>
      <c r="G26616" s="7" t="n">
        <v>0</v>
      </c>
    </row>
    <row r="26617" customFormat="false" ht="15" hidden="false" customHeight="false" outlineLevel="0" collapsed="false">
      <c r="A26617" s="7" t="s">
        <v>37</v>
      </c>
      <c r="B26617" s="7" t="s">
        <v>308</v>
      </c>
      <c r="C26617" s="7" t="s">
        <v>1441</v>
      </c>
      <c r="D26617" s="7" t="n">
        <v>10</v>
      </c>
      <c r="E26617" s="7" t="n">
        <v>467.3</v>
      </c>
      <c r="F26617" s="7" t="n">
        <v>0</v>
      </c>
      <c r="G26617" s="7" t="n">
        <v>0</v>
      </c>
    </row>
    <row r="26618" customFormat="false" ht="15" hidden="false" customHeight="false" outlineLevel="0" collapsed="false">
      <c r="A26618" s="7" t="s">
        <v>37</v>
      </c>
      <c r="B26618" s="7" t="s">
        <v>185</v>
      </c>
      <c r="C26618" s="7" t="s">
        <v>1442</v>
      </c>
      <c r="D26618" s="7" t="n">
        <v>0</v>
      </c>
      <c r="E26618" s="7" t="n">
        <v>0</v>
      </c>
      <c r="F26618" s="7" t="n">
        <v>40</v>
      </c>
      <c r="G26618" s="7" t="n">
        <v>1375.47</v>
      </c>
    </row>
    <row r="26619" customFormat="false" ht="15" hidden="false" customHeight="false" outlineLevel="0" collapsed="false">
      <c r="A26619" s="7" t="s">
        <v>37</v>
      </c>
      <c r="B26619" s="7" t="s">
        <v>185</v>
      </c>
      <c r="C26619" s="7" t="s">
        <v>1442</v>
      </c>
      <c r="D26619" s="7" t="n">
        <v>60</v>
      </c>
      <c r="E26619" s="7" t="n">
        <v>2176.94</v>
      </c>
      <c r="F26619" s="7" t="n">
        <v>0</v>
      </c>
      <c r="G26619" s="7" t="n">
        <v>0</v>
      </c>
    </row>
    <row r="26620" customFormat="false" ht="15" hidden="false" customHeight="false" outlineLevel="0" collapsed="false">
      <c r="A26620" s="7" t="s">
        <v>37</v>
      </c>
      <c r="B26620" s="7" t="s">
        <v>185</v>
      </c>
      <c r="C26620" s="7" t="s">
        <v>1442</v>
      </c>
      <c r="D26620" s="7" t="n">
        <v>30</v>
      </c>
      <c r="E26620" s="7" t="n">
        <v>1146.34</v>
      </c>
      <c r="F26620" s="7" t="n">
        <v>0</v>
      </c>
      <c r="G26620" s="7" t="n">
        <v>0</v>
      </c>
    </row>
    <row r="26621" customFormat="false" ht="15" hidden="false" customHeight="false" outlineLevel="0" collapsed="false">
      <c r="A26621" s="7" t="s">
        <v>37</v>
      </c>
      <c r="B26621" s="7" t="s">
        <v>185</v>
      </c>
      <c r="C26621" s="7" t="s">
        <v>1442</v>
      </c>
      <c r="D26621" s="7" t="n">
        <v>50</v>
      </c>
      <c r="E26621" s="7" t="n">
        <v>1764.94</v>
      </c>
      <c r="F26621" s="7" t="n">
        <v>0</v>
      </c>
      <c r="G26621" s="7" t="n">
        <v>0</v>
      </c>
    </row>
    <row r="26622" customFormat="false" ht="15" hidden="false" customHeight="false" outlineLevel="0" collapsed="false">
      <c r="A26622" s="7" t="s">
        <v>37</v>
      </c>
      <c r="B26622" s="7" t="s">
        <v>185</v>
      </c>
      <c r="C26622" s="7" t="s">
        <v>1442</v>
      </c>
      <c r="D26622" s="7" t="n">
        <v>0</v>
      </c>
      <c r="E26622" s="7" t="n">
        <v>0</v>
      </c>
      <c r="F26622" s="7" t="n">
        <v>60</v>
      </c>
      <c r="G26622" s="7" t="n">
        <v>2003.9</v>
      </c>
    </row>
    <row r="26623" customFormat="false" ht="15" hidden="false" customHeight="false" outlineLevel="0" collapsed="false">
      <c r="A26623" s="7" t="s">
        <v>37</v>
      </c>
      <c r="B26623" s="7" t="s">
        <v>162</v>
      </c>
      <c r="C26623" s="7" t="s">
        <v>1429</v>
      </c>
      <c r="D26623" s="7" t="n">
        <v>0</v>
      </c>
      <c r="E26623" s="7" t="n">
        <v>0</v>
      </c>
      <c r="F26623" s="7" t="n">
        <v>10</v>
      </c>
      <c r="G26623" s="7" t="n">
        <v>160.23</v>
      </c>
    </row>
    <row r="26624" customFormat="false" ht="15" hidden="false" customHeight="false" outlineLevel="0" collapsed="false">
      <c r="A26624" s="7" t="s">
        <v>37</v>
      </c>
      <c r="B26624" s="7" t="s">
        <v>162</v>
      </c>
      <c r="C26624" s="7" t="s">
        <v>1429</v>
      </c>
      <c r="D26624" s="7" t="n">
        <v>20</v>
      </c>
      <c r="E26624" s="7" t="n">
        <v>328.96</v>
      </c>
      <c r="F26624" s="7" t="n">
        <v>0</v>
      </c>
      <c r="G26624" s="7" t="n">
        <v>0</v>
      </c>
    </row>
    <row r="26625" customFormat="false" ht="15" hidden="false" customHeight="false" outlineLevel="0" collapsed="false">
      <c r="A26625" s="7" t="s">
        <v>37</v>
      </c>
      <c r="B26625" s="7" t="s">
        <v>162</v>
      </c>
      <c r="C26625" s="7" t="s">
        <v>1429</v>
      </c>
      <c r="D26625" s="7" t="n">
        <v>0</v>
      </c>
      <c r="E26625" s="7" t="n">
        <v>0</v>
      </c>
      <c r="F26625" s="7" t="n">
        <v>10</v>
      </c>
      <c r="G26625" s="7" t="n">
        <v>155.63</v>
      </c>
    </row>
    <row r="26626" customFormat="false" ht="15" hidden="false" customHeight="false" outlineLevel="0" collapsed="false">
      <c r="A26626" s="7" t="s">
        <v>37</v>
      </c>
      <c r="B26626" s="7" t="s">
        <v>162</v>
      </c>
      <c r="C26626" s="7" t="s">
        <v>1429</v>
      </c>
      <c r="D26626" s="7" t="n">
        <v>20</v>
      </c>
      <c r="E26626" s="7" t="n">
        <v>356.11</v>
      </c>
      <c r="F26626" s="7" t="n">
        <v>0</v>
      </c>
      <c r="G26626" s="7" t="n">
        <v>0</v>
      </c>
    </row>
    <row r="26627" customFormat="false" ht="15" hidden="false" customHeight="false" outlineLevel="0" collapsed="false">
      <c r="A26627" s="7" t="s">
        <v>37</v>
      </c>
      <c r="B26627" s="7" t="s">
        <v>162</v>
      </c>
      <c r="C26627" s="7" t="s">
        <v>1429</v>
      </c>
      <c r="D26627" s="7" t="n">
        <v>30</v>
      </c>
      <c r="E26627" s="7" t="n">
        <v>507.19</v>
      </c>
      <c r="F26627" s="7" t="n">
        <v>0</v>
      </c>
      <c r="G26627" s="7" t="n">
        <v>0</v>
      </c>
    </row>
    <row r="26628" customFormat="false" ht="15" hidden="false" customHeight="false" outlineLevel="0" collapsed="false">
      <c r="A26628" s="7" t="s">
        <v>37</v>
      </c>
      <c r="B26628" s="7" t="s">
        <v>279</v>
      </c>
      <c r="C26628" s="7" t="s">
        <v>1432</v>
      </c>
      <c r="D26628" s="7" t="n">
        <v>10</v>
      </c>
      <c r="E26628" s="7" t="n">
        <v>176.66</v>
      </c>
      <c r="F26628" s="7" t="n">
        <v>0</v>
      </c>
      <c r="G26628" s="7" t="n">
        <v>0</v>
      </c>
    </row>
    <row r="26629" customFormat="false" ht="15" hidden="false" customHeight="false" outlineLevel="0" collapsed="false">
      <c r="A26629" s="7" t="s">
        <v>37</v>
      </c>
      <c r="B26629" s="7" t="s">
        <v>279</v>
      </c>
      <c r="C26629" s="7" t="s">
        <v>1432</v>
      </c>
      <c r="D26629" s="7" t="n">
        <v>0</v>
      </c>
      <c r="E26629" s="7" t="n">
        <v>0</v>
      </c>
      <c r="F26629" s="7" t="n">
        <v>10</v>
      </c>
      <c r="G26629" s="7" t="n">
        <v>167.43</v>
      </c>
    </row>
    <row r="26630" customFormat="false" ht="15" hidden="false" customHeight="false" outlineLevel="0" collapsed="false">
      <c r="A26630" s="7" t="s">
        <v>37</v>
      </c>
      <c r="B26630" s="7" t="s">
        <v>279</v>
      </c>
      <c r="C26630" s="7" t="s">
        <v>1432</v>
      </c>
      <c r="D26630" s="7" t="n">
        <v>0</v>
      </c>
      <c r="E26630" s="7" t="n">
        <v>0</v>
      </c>
      <c r="F26630" s="7" t="n">
        <v>10</v>
      </c>
      <c r="G26630" s="7" t="n">
        <v>162.62</v>
      </c>
    </row>
    <row r="26631" customFormat="false" ht="15" hidden="false" customHeight="false" outlineLevel="0" collapsed="false">
      <c r="A26631" s="7" t="s">
        <v>37</v>
      </c>
      <c r="B26631" s="7" t="s">
        <v>279</v>
      </c>
      <c r="C26631" s="7" t="s">
        <v>1432</v>
      </c>
      <c r="D26631" s="7" t="n">
        <v>10</v>
      </c>
      <c r="E26631" s="7" t="n">
        <v>171.87</v>
      </c>
      <c r="F26631" s="7" t="n">
        <v>0</v>
      </c>
      <c r="G26631" s="7" t="n">
        <v>0</v>
      </c>
    </row>
    <row r="26632" customFormat="false" ht="15" hidden="false" customHeight="false" outlineLevel="0" collapsed="false">
      <c r="A26632" s="7" t="s">
        <v>38</v>
      </c>
      <c r="B26632" s="7" t="s">
        <v>982</v>
      </c>
      <c r="C26632" s="7" t="s">
        <v>1264</v>
      </c>
      <c r="D26632" s="7" t="n">
        <v>0</v>
      </c>
      <c r="E26632" s="7" t="n">
        <v>0</v>
      </c>
      <c r="F26632" s="7" t="n">
        <v>0</v>
      </c>
      <c r="G26632" s="7" t="n">
        <v>0</v>
      </c>
    </row>
    <row r="26633" customFormat="false" ht="15" hidden="false" customHeight="false" outlineLevel="0" collapsed="false">
      <c r="A26633" s="7" t="s">
        <v>38</v>
      </c>
      <c r="B26633" s="7" t="s">
        <v>235</v>
      </c>
      <c r="C26633" s="7" t="s">
        <v>1269</v>
      </c>
      <c r="D26633" s="7" t="n">
        <v>6</v>
      </c>
      <c r="E26633" s="7" t="n">
        <v>278.12</v>
      </c>
      <c r="F26633" s="7" t="n">
        <v>0</v>
      </c>
      <c r="G26633" s="7" t="n">
        <v>0</v>
      </c>
    </row>
    <row r="26634" customFormat="false" ht="15" hidden="false" customHeight="false" outlineLevel="0" collapsed="false">
      <c r="A26634" s="7" t="s">
        <v>38</v>
      </c>
      <c r="B26634" s="7" t="s">
        <v>235</v>
      </c>
      <c r="C26634" s="7" t="s">
        <v>1269</v>
      </c>
      <c r="D26634" s="7" t="n">
        <v>6</v>
      </c>
      <c r="E26634" s="7" t="n">
        <v>271.26</v>
      </c>
      <c r="F26634" s="7" t="n">
        <v>0</v>
      </c>
      <c r="G26634" s="7" t="n">
        <v>0</v>
      </c>
    </row>
    <row r="26635" customFormat="false" ht="15" hidden="false" customHeight="false" outlineLevel="0" collapsed="false">
      <c r="A26635" s="7" t="s">
        <v>38</v>
      </c>
      <c r="B26635" s="7" t="s">
        <v>336</v>
      </c>
      <c r="C26635" s="7" t="s">
        <v>1269</v>
      </c>
      <c r="D26635" s="7" t="n">
        <v>3</v>
      </c>
      <c r="E26635" s="7" t="n">
        <v>139.06</v>
      </c>
      <c r="F26635" s="7" t="n">
        <v>0</v>
      </c>
      <c r="G26635" s="7" t="n">
        <v>0</v>
      </c>
    </row>
    <row r="26636" customFormat="false" ht="15" hidden="false" customHeight="false" outlineLevel="0" collapsed="false">
      <c r="A26636" s="7" t="s">
        <v>38</v>
      </c>
      <c r="B26636" s="7" t="s">
        <v>336</v>
      </c>
      <c r="C26636" s="7" t="s">
        <v>1269</v>
      </c>
      <c r="D26636" s="7" t="n">
        <v>3</v>
      </c>
      <c r="E26636" s="7" t="n">
        <v>135.63</v>
      </c>
      <c r="F26636" s="7" t="n">
        <v>0</v>
      </c>
      <c r="G26636" s="7" t="n">
        <v>0</v>
      </c>
    </row>
    <row r="26637" customFormat="false" ht="15" hidden="false" customHeight="false" outlineLevel="0" collapsed="false">
      <c r="A26637" s="7" t="s">
        <v>38</v>
      </c>
      <c r="B26637" s="7" t="s">
        <v>207</v>
      </c>
      <c r="C26637" s="7" t="s">
        <v>1269</v>
      </c>
      <c r="D26637" s="7" t="n">
        <v>10</v>
      </c>
      <c r="E26637" s="7" t="n">
        <v>463.53</v>
      </c>
      <c r="F26637" s="7" t="n">
        <v>0</v>
      </c>
      <c r="G26637" s="7" t="n">
        <v>0</v>
      </c>
    </row>
    <row r="26638" customFormat="false" ht="15" hidden="false" customHeight="false" outlineLevel="0" collapsed="false">
      <c r="A26638" s="7" t="s">
        <v>38</v>
      </c>
      <c r="B26638" s="7" t="s">
        <v>314</v>
      </c>
      <c r="C26638" s="7" t="s">
        <v>1269</v>
      </c>
      <c r="D26638" s="7" t="n">
        <v>6</v>
      </c>
      <c r="E26638" s="7" t="n">
        <v>278.12</v>
      </c>
      <c r="F26638" s="7" t="n">
        <v>0</v>
      </c>
      <c r="G26638" s="7" t="n">
        <v>0</v>
      </c>
    </row>
    <row r="26639" customFormat="false" ht="15" hidden="false" customHeight="false" outlineLevel="0" collapsed="false">
      <c r="A26639" s="7" t="s">
        <v>38</v>
      </c>
      <c r="B26639" s="7" t="s">
        <v>86</v>
      </c>
      <c r="C26639" s="7" t="s">
        <v>1271</v>
      </c>
      <c r="D26639" s="7" t="n">
        <v>0</v>
      </c>
      <c r="E26639" s="7" t="n">
        <v>0</v>
      </c>
      <c r="F26639" s="7" t="n">
        <v>3</v>
      </c>
      <c r="G26639" s="7" t="n">
        <v>155.04</v>
      </c>
    </row>
    <row r="26640" customFormat="false" ht="15" hidden="false" customHeight="false" outlineLevel="0" collapsed="false">
      <c r="A26640" s="7" t="s">
        <v>38</v>
      </c>
      <c r="B26640" s="7" t="s">
        <v>98</v>
      </c>
      <c r="C26640" s="7" t="s">
        <v>1271</v>
      </c>
      <c r="D26640" s="7" t="n">
        <v>6</v>
      </c>
      <c r="E26640" s="7" t="n">
        <v>352.91</v>
      </c>
      <c r="F26640" s="7" t="n">
        <v>0</v>
      </c>
      <c r="G26640" s="7" t="n">
        <v>0</v>
      </c>
    </row>
    <row r="26641" customFormat="false" ht="15" hidden="false" customHeight="false" outlineLevel="0" collapsed="false">
      <c r="A26641" s="7" t="s">
        <v>38</v>
      </c>
      <c r="B26641" s="7" t="s">
        <v>206</v>
      </c>
      <c r="C26641" s="7" t="s">
        <v>1271</v>
      </c>
      <c r="D26641" s="7" t="n">
        <v>3</v>
      </c>
      <c r="E26641" s="7" t="n">
        <v>172.1</v>
      </c>
      <c r="F26641" s="7" t="n">
        <v>0</v>
      </c>
      <c r="G26641" s="7" t="n">
        <v>0</v>
      </c>
    </row>
    <row r="26642" customFormat="false" ht="15" hidden="false" customHeight="false" outlineLevel="0" collapsed="false">
      <c r="A26642" s="7" t="s">
        <v>38</v>
      </c>
      <c r="B26642" s="7" t="s">
        <v>395</v>
      </c>
      <c r="C26642" s="7" t="s">
        <v>1273</v>
      </c>
      <c r="D26642" s="7" t="n">
        <v>0</v>
      </c>
      <c r="E26642" s="7" t="n">
        <v>0</v>
      </c>
      <c r="F26642" s="7" t="n">
        <v>6</v>
      </c>
      <c r="G26642" s="7" t="n">
        <v>731.9</v>
      </c>
    </row>
    <row r="26643" customFormat="false" ht="15" hidden="false" customHeight="false" outlineLevel="0" collapsed="false">
      <c r="A26643" s="7" t="s">
        <v>38</v>
      </c>
      <c r="B26643" s="7" t="s">
        <v>395</v>
      </c>
      <c r="C26643" s="7" t="s">
        <v>1273</v>
      </c>
      <c r="D26643" s="7" t="n">
        <v>10</v>
      </c>
      <c r="E26643" s="7" t="n">
        <v>1293.21</v>
      </c>
      <c r="F26643" s="7" t="n">
        <v>0</v>
      </c>
      <c r="G26643" s="7" t="n">
        <v>0</v>
      </c>
    </row>
    <row r="26644" customFormat="false" ht="15" hidden="false" customHeight="false" outlineLevel="0" collapsed="false">
      <c r="A26644" s="7" t="s">
        <v>38</v>
      </c>
      <c r="B26644" s="7" t="s">
        <v>512</v>
      </c>
      <c r="C26644" s="7" t="s">
        <v>1273</v>
      </c>
      <c r="D26644" s="7" t="n">
        <v>3</v>
      </c>
      <c r="E26644" s="7" t="n">
        <v>387.96</v>
      </c>
      <c r="F26644" s="7" t="n">
        <v>0</v>
      </c>
      <c r="G26644" s="7" t="n">
        <v>0</v>
      </c>
    </row>
    <row r="26645" customFormat="false" ht="15" hidden="false" customHeight="false" outlineLevel="0" collapsed="false">
      <c r="A26645" s="7" t="s">
        <v>38</v>
      </c>
      <c r="B26645" s="7" t="s">
        <v>512</v>
      </c>
      <c r="C26645" s="7" t="s">
        <v>1273</v>
      </c>
      <c r="D26645" s="7" t="n">
        <v>0</v>
      </c>
      <c r="E26645" s="7" t="n">
        <v>0</v>
      </c>
      <c r="F26645" s="7" t="n">
        <v>3</v>
      </c>
      <c r="G26645" s="7" t="n">
        <v>365.95</v>
      </c>
    </row>
    <row r="26646" customFormat="false" ht="15" hidden="false" customHeight="false" outlineLevel="0" collapsed="false">
      <c r="A26646" s="7" t="s">
        <v>38</v>
      </c>
      <c r="B26646" s="7" t="s">
        <v>502</v>
      </c>
      <c r="C26646" s="7" t="s">
        <v>1273</v>
      </c>
      <c r="D26646" s="7" t="n">
        <v>0</v>
      </c>
      <c r="E26646" s="7" t="n">
        <v>0</v>
      </c>
      <c r="F26646" s="7" t="n">
        <v>3</v>
      </c>
      <c r="G26646" s="7" t="n">
        <v>365.95</v>
      </c>
    </row>
    <row r="26647" customFormat="false" ht="15" hidden="false" customHeight="false" outlineLevel="0" collapsed="false">
      <c r="A26647" s="7" t="s">
        <v>38</v>
      </c>
      <c r="B26647" s="7" t="s">
        <v>502</v>
      </c>
      <c r="C26647" s="7" t="s">
        <v>1273</v>
      </c>
      <c r="D26647" s="7" t="n">
        <v>2</v>
      </c>
      <c r="E26647" s="7" t="n">
        <v>258.64</v>
      </c>
      <c r="F26647" s="7" t="n">
        <v>0</v>
      </c>
      <c r="G26647" s="7" t="n">
        <v>0</v>
      </c>
    </row>
    <row r="26648" customFormat="false" ht="15" hidden="false" customHeight="false" outlineLevel="0" collapsed="false">
      <c r="A26648" s="7" t="s">
        <v>38</v>
      </c>
      <c r="B26648" s="7" t="s">
        <v>447</v>
      </c>
      <c r="C26648" s="7" t="s">
        <v>1273</v>
      </c>
      <c r="D26648" s="7" t="n">
        <v>2</v>
      </c>
      <c r="E26648" s="7" t="n">
        <v>277.7</v>
      </c>
      <c r="F26648" s="7" t="n">
        <v>0</v>
      </c>
      <c r="G26648" s="7" t="n">
        <v>0</v>
      </c>
    </row>
    <row r="26649" customFormat="false" ht="15" hidden="false" customHeight="false" outlineLevel="0" collapsed="false">
      <c r="A26649" s="7" t="s">
        <v>38</v>
      </c>
      <c r="B26649" s="7" t="s">
        <v>447</v>
      </c>
      <c r="C26649" s="7" t="s">
        <v>1273</v>
      </c>
      <c r="D26649" s="7" t="n">
        <v>0</v>
      </c>
      <c r="E26649" s="7" t="n">
        <v>0</v>
      </c>
      <c r="F26649" s="7" t="n">
        <v>6</v>
      </c>
      <c r="G26649" s="7" t="n">
        <v>731.9</v>
      </c>
    </row>
    <row r="26650" customFormat="false" ht="15" hidden="false" customHeight="false" outlineLevel="0" collapsed="false">
      <c r="A26650" s="7" t="s">
        <v>38</v>
      </c>
      <c r="B26650" s="7" t="s">
        <v>447</v>
      </c>
      <c r="C26650" s="7" t="s">
        <v>1273</v>
      </c>
      <c r="D26650" s="7" t="n">
        <v>10</v>
      </c>
      <c r="E26650" s="7" t="n">
        <v>1293.21</v>
      </c>
      <c r="F26650" s="7" t="n">
        <v>0</v>
      </c>
      <c r="G26650" s="7" t="n">
        <v>0</v>
      </c>
    </row>
    <row r="26651" customFormat="false" ht="15" hidden="false" customHeight="false" outlineLevel="0" collapsed="false">
      <c r="A26651" s="7" t="s">
        <v>38</v>
      </c>
      <c r="B26651" s="7" t="s">
        <v>632</v>
      </c>
      <c r="C26651" s="7" t="s">
        <v>1273</v>
      </c>
      <c r="D26651" s="7" t="n">
        <v>3</v>
      </c>
      <c r="E26651" s="7" t="n">
        <v>387.96</v>
      </c>
      <c r="F26651" s="7" t="n">
        <v>0</v>
      </c>
      <c r="G26651" s="7" t="n">
        <v>0</v>
      </c>
    </row>
    <row r="26652" customFormat="false" ht="15" hidden="false" customHeight="false" outlineLevel="0" collapsed="false">
      <c r="A26652" s="7" t="s">
        <v>38</v>
      </c>
      <c r="B26652" s="7" t="s">
        <v>272</v>
      </c>
      <c r="C26652" s="7" t="s">
        <v>1275</v>
      </c>
      <c r="D26652" s="7" t="n">
        <v>6</v>
      </c>
      <c r="E26652" s="7" t="n">
        <v>458.08</v>
      </c>
      <c r="F26652" s="7" t="n">
        <v>0</v>
      </c>
      <c r="G26652" s="7" t="n">
        <v>0</v>
      </c>
    </row>
    <row r="26653" customFormat="false" ht="15" hidden="false" customHeight="false" outlineLevel="0" collapsed="false">
      <c r="A26653" s="7" t="s">
        <v>38</v>
      </c>
      <c r="B26653" s="7" t="s">
        <v>272</v>
      </c>
      <c r="C26653" s="7" t="s">
        <v>1275</v>
      </c>
      <c r="D26653" s="7" t="n">
        <v>6</v>
      </c>
      <c r="E26653" s="7" t="n">
        <v>491.83</v>
      </c>
      <c r="F26653" s="7" t="n">
        <v>0</v>
      </c>
      <c r="G26653" s="7" t="n">
        <v>0</v>
      </c>
    </row>
    <row r="26654" customFormat="false" ht="15" hidden="false" customHeight="false" outlineLevel="0" collapsed="false">
      <c r="A26654" s="7" t="s">
        <v>38</v>
      </c>
      <c r="B26654" s="7" t="s">
        <v>151</v>
      </c>
      <c r="C26654" s="7" t="s">
        <v>1276</v>
      </c>
      <c r="D26654" s="7" t="n">
        <v>0</v>
      </c>
      <c r="E26654" s="7" t="n">
        <v>0</v>
      </c>
      <c r="F26654" s="7" t="n">
        <v>6</v>
      </c>
      <c r="G26654" s="7" t="n">
        <v>282.18</v>
      </c>
    </row>
    <row r="26655" customFormat="false" ht="15" hidden="false" customHeight="false" outlineLevel="0" collapsed="false">
      <c r="A26655" s="7" t="s">
        <v>38</v>
      </c>
      <c r="B26655" s="7" t="s">
        <v>151</v>
      </c>
      <c r="C26655" s="7" t="s">
        <v>1276</v>
      </c>
      <c r="D26655" s="7" t="n">
        <v>0</v>
      </c>
      <c r="E26655" s="7" t="n">
        <v>0</v>
      </c>
      <c r="F26655" s="7" t="n">
        <v>6</v>
      </c>
      <c r="G26655" s="7" t="n">
        <v>262.85</v>
      </c>
    </row>
    <row r="26656" customFormat="false" ht="15" hidden="false" customHeight="false" outlineLevel="0" collapsed="false">
      <c r="A26656" s="7" t="s">
        <v>38</v>
      </c>
      <c r="B26656" s="7" t="s">
        <v>151</v>
      </c>
      <c r="C26656" s="7" t="s">
        <v>1276</v>
      </c>
      <c r="D26656" s="7" t="n">
        <v>6</v>
      </c>
      <c r="E26656" s="7" t="n">
        <v>299.15</v>
      </c>
      <c r="F26656" s="7" t="n">
        <v>0</v>
      </c>
      <c r="G26656" s="7" t="n">
        <v>0</v>
      </c>
    </row>
    <row r="26657" customFormat="false" ht="15" hidden="false" customHeight="false" outlineLevel="0" collapsed="false">
      <c r="A26657" s="7" t="s">
        <v>38</v>
      </c>
      <c r="B26657" s="7" t="s">
        <v>172</v>
      </c>
      <c r="C26657" s="7" t="s">
        <v>1276</v>
      </c>
      <c r="D26657" s="7" t="n">
        <v>0</v>
      </c>
      <c r="E26657" s="7" t="n">
        <v>0</v>
      </c>
      <c r="F26657" s="7" t="n">
        <v>6</v>
      </c>
      <c r="G26657" s="7" t="n">
        <v>282.18</v>
      </c>
    </row>
    <row r="26658" customFormat="false" ht="15" hidden="false" customHeight="false" outlineLevel="0" collapsed="false">
      <c r="A26658" s="7" t="s">
        <v>38</v>
      </c>
      <c r="B26658" s="7" t="s">
        <v>241</v>
      </c>
      <c r="C26658" s="7" t="s">
        <v>1276</v>
      </c>
      <c r="D26658" s="7" t="n">
        <v>0</v>
      </c>
      <c r="E26658" s="7" t="n">
        <v>0</v>
      </c>
      <c r="F26658" s="7" t="n">
        <v>6</v>
      </c>
      <c r="G26658" s="7" t="n">
        <v>282.18</v>
      </c>
    </row>
    <row r="26659" customFormat="false" ht="15" hidden="false" customHeight="false" outlineLevel="0" collapsed="false">
      <c r="A26659" s="7" t="s">
        <v>38</v>
      </c>
      <c r="B26659" s="7" t="s">
        <v>157</v>
      </c>
      <c r="C26659" s="7" t="s">
        <v>1276</v>
      </c>
      <c r="D26659" s="7" t="n">
        <v>0</v>
      </c>
      <c r="E26659" s="7" t="n">
        <v>0</v>
      </c>
      <c r="F26659" s="7" t="n">
        <v>6</v>
      </c>
      <c r="G26659" s="7" t="n">
        <v>282.18</v>
      </c>
    </row>
    <row r="26660" customFormat="false" ht="15" hidden="false" customHeight="false" outlineLevel="0" collapsed="false">
      <c r="A26660" s="7" t="s">
        <v>38</v>
      </c>
      <c r="B26660" s="7" t="s">
        <v>258</v>
      </c>
      <c r="C26660" s="7" t="s">
        <v>1276</v>
      </c>
      <c r="D26660" s="7" t="n">
        <v>0</v>
      </c>
      <c r="E26660" s="7" t="n">
        <v>0</v>
      </c>
      <c r="F26660" s="7" t="n">
        <v>3</v>
      </c>
      <c r="G26660" s="7" t="n">
        <v>131.42</v>
      </c>
    </row>
    <row r="26661" customFormat="false" ht="15" hidden="false" customHeight="false" outlineLevel="0" collapsed="false">
      <c r="A26661" s="7" t="s">
        <v>38</v>
      </c>
      <c r="B26661" s="7" t="s">
        <v>258</v>
      </c>
      <c r="C26661" s="7" t="s">
        <v>1276</v>
      </c>
      <c r="D26661" s="7" t="n">
        <v>6</v>
      </c>
      <c r="E26661" s="7" t="n">
        <v>299.15</v>
      </c>
      <c r="F26661" s="7" t="n">
        <v>0</v>
      </c>
      <c r="G26661" s="7" t="n">
        <v>0</v>
      </c>
    </row>
    <row r="26662" customFormat="false" ht="15" hidden="false" customHeight="false" outlineLevel="0" collapsed="false">
      <c r="A26662" s="7" t="s">
        <v>38</v>
      </c>
      <c r="B26662" s="7" t="s">
        <v>364</v>
      </c>
      <c r="C26662" s="7" t="s">
        <v>1277</v>
      </c>
      <c r="D26662" s="7" t="n">
        <v>0</v>
      </c>
      <c r="E26662" s="7" t="n">
        <v>0</v>
      </c>
      <c r="F26662" s="7" t="n">
        <v>6</v>
      </c>
      <c r="G26662" s="7" t="n">
        <v>273.36</v>
      </c>
    </row>
    <row r="26663" customFormat="false" ht="15" hidden="false" customHeight="false" outlineLevel="0" collapsed="false">
      <c r="A26663" s="7" t="s">
        <v>38</v>
      </c>
      <c r="B26663" s="7" t="s">
        <v>398</v>
      </c>
      <c r="C26663" s="7" t="s">
        <v>1277</v>
      </c>
      <c r="D26663" s="7" t="n">
        <v>3</v>
      </c>
      <c r="E26663" s="7" t="n">
        <v>141.33</v>
      </c>
      <c r="F26663" s="7" t="n">
        <v>0</v>
      </c>
      <c r="G26663" s="7" t="n">
        <v>0</v>
      </c>
    </row>
    <row r="26664" customFormat="false" ht="15" hidden="false" customHeight="false" outlineLevel="0" collapsed="false">
      <c r="A26664" s="7" t="s">
        <v>38</v>
      </c>
      <c r="B26664" s="7" t="s">
        <v>339</v>
      </c>
      <c r="C26664" s="7" t="s">
        <v>1277</v>
      </c>
      <c r="D26664" s="7" t="n">
        <v>6</v>
      </c>
      <c r="E26664" s="7" t="n">
        <v>282.66</v>
      </c>
      <c r="F26664" s="7" t="n">
        <v>0</v>
      </c>
      <c r="G26664" s="7" t="n">
        <v>0</v>
      </c>
    </row>
    <row r="26665" customFormat="false" ht="15" hidden="false" customHeight="false" outlineLevel="0" collapsed="false">
      <c r="A26665" s="7" t="s">
        <v>38</v>
      </c>
      <c r="B26665" s="7" t="s">
        <v>339</v>
      </c>
      <c r="C26665" s="7" t="s">
        <v>1277</v>
      </c>
      <c r="D26665" s="7" t="n">
        <v>0</v>
      </c>
      <c r="E26665" s="7" t="n">
        <v>0</v>
      </c>
      <c r="F26665" s="7" t="n">
        <v>6</v>
      </c>
      <c r="G26665" s="7" t="n">
        <v>273.36</v>
      </c>
    </row>
    <row r="26666" customFormat="false" ht="15" hidden="false" customHeight="false" outlineLevel="0" collapsed="false">
      <c r="A26666" s="7" t="s">
        <v>38</v>
      </c>
      <c r="B26666" s="7" t="s">
        <v>300</v>
      </c>
      <c r="C26666" s="7" t="s">
        <v>1277</v>
      </c>
      <c r="D26666" s="7" t="n">
        <v>0</v>
      </c>
      <c r="E26666" s="7" t="n">
        <v>0</v>
      </c>
      <c r="F26666" s="7" t="n">
        <v>6</v>
      </c>
      <c r="G26666" s="7" t="n">
        <v>273.36</v>
      </c>
    </row>
    <row r="26667" customFormat="false" ht="15" hidden="false" customHeight="false" outlineLevel="0" collapsed="false">
      <c r="A26667" s="7" t="s">
        <v>38</v>
      </c>
      <c r="B26667" s="7" t="s">
        <v>638</v>
      </c>
      <c r="C26667" s="7" t="s">
        <v>1287</v>
      </c>
      <c r="D26667" s="7" t="n">
        <v>3</v>
      </c>
      <c r="E26667" s="7" t="n">
        <v>150.16</v>
      </c>
      <c r="F26667" s="7" t="n">
        <v>0</v>
      </c>
      <c r="G26667" s="7" t="n">
        <v>0</v>
      </c>
    </row>
    <row r="26668" customFormat="false" ht="15" hidden="false" customHeight="false" outlineLevel="0" collapsed="false">
      <c r="A26668" s="7" t="s">
        <v>38</v>
      </c>
      <c r="B26668" s="7" t="s">
        <v>638</v>
      </c>
      <c r="C26668" s="7" t="s">
        <v>1287</v>
      </c>
      <c r="D26668" s="7" t="n">
        <v>0</v>
      </c>
      <c r="E26668" s="7" t="n">
        <v>0</v>
      </c>
      <c r="F26668" s="7" t="n">
        <v>3</v>
      </c>
      <c r="G26668" s="7" t="n">
        <v>131.94</v>
      </c>
    </row>
    <row r="26669" customFormat="false" ht="15" hidden="false" customHeight="false" outlineLevel="0" collapsed="false">
      <c r="A26669" s="7" t="s">
        <v>38</v>
      </c>
      <c r="B26669" s="7" t="s">
        <v>313</v>
      </c>
      <c r="C26669" s="7" t="s">
        <v>1287</v>
      </c>
      <c r="D26669" s="7" t="n">
        <v>3</v>
      </c>
      <c r="E26669" s="7" t="n">
        <v>150.16</v>
      </c>
      <c r="F26669" s="7" t="n">
        <v>0</v>
      </c>
      <c r="G26669" s="7" t="n">
        <v>0</v>
      </c>
    </row>
    <row r="26670" customFormat="false" ht="15" hidden="false" customHeight="false" outlineLevel="0" collapsed="false">
      <c r="A26670" s="7" t="s">
        <v>38</v>
      </c>
      <c r="B26670" s="7" t="s">
        <v>313</v>
      </c>
      <c r="C26670" s="7" t="s">
        <v>1287</v>
      </c>
      <c r="D26670" s="7" t="n">
        <v>0</v>
      </c>
      <c r="E26670" s="7" t="n">
        <v>0</v>
      </c>
      <c r="F26670" s="7" t="n">
        <v>7</v>
      </c>
      <c r="G26670" s="7" t="n">
        <v>307.86</v>
      </c>
    </row>
    <row r="26671" customFormat="false" ht="15" hidden="false" customHeight="false" outlineLevel="0" collapsed="false">
      <c r="A26671" s="7" t="s">
        <v>38</v>
      </c>
      <c r="B26671" s="7" t="s">
        <v>391</v>
      </c>
      <c r="C26671" s="7" t="s">
        <v>1287</v>
      </c>
      <c r="D26671" s="7" t="n">
        <v>0</v>
      </c>
      <c r="E26671" s="7" t="n">
        <v>0</v>
      </c>
      <c r="F26671" s="7" t="n">
        <v>3</v>
      </c>
      <c r="G26671" s="7" t="n">
        <v>131.94</v>
      </c>
    </row>
    <row r="26672" customFormat="false" ht="15" hidden="false" customHeight="false" outlineLevel="0" collapsed="false">
      <c r="A26672" s="7" t="s">
        <v>38</v>
      </c>
      <c r="B26672" s="7" t="s">
        <v>391</v>
      </c>
      <c r="C26672" s="7" t="s">
        <v>1287</v>
      </c>
      <c r="D26672" s="7" t="n">
        <v>2</v>
      </c>
      <c r="E26672" s="7" t="n">
        <v>107.48</v>
      </c>
      <c r="F26672" s="7" t="n">
        <v>0</v>
      </c>
      <c r="G26672" s="7" t="n">
        <v>0</v>
      </c>
    </row>
    <row r="26673" customFormat="false" ht="15" hidden="false" customHeight="false" outlineLevel="0" collapsed="false">
      <c r="A26673" s="7" t="s">
        <v>38</v>
      </c>
      <c r="B26673" s="7" t="s">
        <v>391</v>
      </c>
      <c r="C26673" s="7" t="s">
        <v>1287</v>
      </c>
      <c r="D26673" s="7" t="n">
        <v>3</v>
      </c>
      <c r="E26673" s="7" t="n">
        <v>150.16</v>
      </c>
      <c r="F26673" s="7" t="n">
        <v>0</v>
      </c>
      <c r="G26673" s="7" t="n">
        <v>0</v>
      </c>
    </row>
    <row r="26674" customFormat="false" ht="15" hidden="false" customHeight="false" outlineLevel="0" collapsed="false">
      <c r="A26674" s="7" t="s">
        <v>38</v>
      </c>
      <c r="B26674" s="7" t="s">
        <v>249</v>
      </c>
      <c r="C26674" s="7" t="s">
        <v>1290</v>
      </c>
      <c r="D26674" s="7" t="n">
        <v>0</v>
      </c>
      <c r="E26674" s="7" t="n">
        <v>0</v>
      </c>
      <c r="F26674" s="7" t="n">
        <v>6</v>
      </c>
      <c r="G26674" s="7" t="n">
        <v>97</v>
      </c>
    </row>
    <row r="26675" customFormat="false" ht="15" hidden="false" customHeight="false" outlineLevel="0" collapsed="false">
      <c r="A26675" s="7" t="s">
        <v>38</v>
      </c>
      <c r="B26675" s="7" t="s">
        <v>223</v>
      </c>
      <c r="C26675" s="7" t="s">
        <v>1290</v>
      </c>
      <c r="D26675" s="7" t="n">
        <v>0</v>
      </c>
      <c r="E26675" s="7" t="n">
        <v>0</v>
      </c>
      <c r="F26675" s="7" t="n">
        <v>6</v>
      </c>
      <c r="G26675" s="7" t="n">
        <v>97</v>
      </c>
    </row>
    <row r="26676" customFormat="false" ht="15" hidden="false" customHeight="false" outlineLevel="0" collapsed="false">
      <c r="A26676" s="7" t="s">
        <v>38</v>
      </c>
      <c r="B26676" s="7" t="s">
        <v>223</v>
      </c>
      <c r="C26676" s="7" t="s">
        <v>1290</v>
      </c>
      <c r="D26676" s="7" t="n">
        <v>10</v>
      </c>
      <c r="E26676" s="7" t="n">
        <v>171.39</v>
      </c>
      <c r="F26676" s="7" t="n">
        <v>0</v>
      </c>
      <c r="G26676" s="7" t="n">
        <v>0</v>
      </c>
    </row>
    <row r="26677" customFormat="false" ht="15" hidden="false" customHeight="false" outlineLevel="0" collapsed="false">
      <c r="A26677" s="7" t="s">
        <v>38</v>
      </c>
      <c r="B26677" s="7" t="s">
        <v>570</v>
      </c>
      <c r="C26677" s="7" t="s">
        <v>1290</v>
      </c>
      <c r="D26677" s="7" t="n">
        <v>6</v>
      </c>
      <c r="E26677" s="7" t="n">
        <v>102.83</v>
      </c>
      <c r="F26677" s="7" t="n">
        <v>0</v>
      </c>
      <c r="G26677" s="7" t="n">
        <v>0</v>
      </c>
    </row>
    <row r="26678" customFormat="false" ht="15" hidden="false" customHeight="false" outlineLevel="0" collapsed="false">
      <c r="A26678" s="7" t="s">
        <v>38</v>
      </c>
      <c r="B26678" s="7" t="s">
        <v>106</v>
      </c>
      <c r="C26678" s="7" t="s">
        <v>1291</v>
      </c>
      <c r="D26678" s="7" t="n">
        <v>0</v>
      </c>
      <c r="E26678" s="7" t="n">
        <v>0</v>
      </c>
      <c r="F26678" s="7" t="n">
        <v>3</v>
      </c>
      <c r="G26678" s="7" t="n">
        <v>47.23</v>
      </c>
    </row>
    <row r="26679" customFormat="false" ht="15" hidden="false" customHeight="false" outlineLevel="0" collapsed="false">
      <c r="A26679" s="7" t="s">
        <v>38</v>
      </c>
      <c r="B26679" s="7" t="s">
        <v>106</v>
      </c>
      <c r="C26679" s="7" t="s">
        <v>1291</v>
      </c>
      <c r="D26679" s="7" t="n">
        <v>10</v>
      </c>
      <c r="E26679" s="7" t="n">
        <v>179.18</v>
      </c>
      <c r="F26679" s="7" t="n">
        <v>0</v>
      </c>
      <c r="G26679" s="7" t="n">
        <v>0</v>
      </c>
    </row>
    <row r="26680" customFormat="false" ht="15" hidden="false" customHeight="false" outlineLevel="0" collapsed="false">
      <c r="A26680" s="7" t="s">
        <v>38</v>
      </c>
      <c r="B26680" s="7" t="s">
        <v>106</v>
      </c>
      <c r="C26680" s="7" t="s">
        <v>1291</v>
      </c>
      <c r="D26680" s="7" t="n">
        <v>0</v>
      </c>
      <c r="E26680" s="7" t="n">
        <v>0</v>
      </c>
      <c r="F26680" s="7" t="n">
        <v>6</v>
      </c>
      <c r="G26680" s="7" t="n">
        <v>101.41</v>
      </c>
    </row>
    <row r="26681" customFormat="false" ht="15" hidden="false" customHeight="false" outlineLevel="0" collapsed="false">
      <c r="A26681" s="7" t="s">
        <v>38</v>
      </c>
      <c r="B26681" s="7" t="s">
        <v>96</v>
      </c>
      <c r="C26681" s="7" t="s">
        <v>1291</v>
      </c>
      <c r="D26681" s="7" t="n">
        <v>0</v>
      </c>
      <c r="E26681" s="7" t="n">
        <v>0</v>
      </c>
      <c r="F26681" s="7" t="n">
        <v>14</v>
      </c>
      <c r="G26681" s="7" t="n">
        <v>220.41</v>
      </c>
    </row>
    <row r="26682" customFormat="false" ht="15" hidden="false" customHeight="false" outlineLevel="0" collapsed="false">
      <c r="A26682" s="7" t="s">
        <v>38</v>
      </c>
      <c r="B26682" s="7" t="s">
        <v>96</v>
      </c>
      <c r="C26682" s="7" t="s">
        <v>1291</v>
      </c>
      <c r="D26682" s="7" t="n">
        <v>0</v>
      </c>
      <c r="E26682" s="7" t="n">
        <v>0</v>
      </c>
      <c r="F26682" s="7" t="n">
        <v>6</v>
      </c>
      <c r="G26682" s="7" t="n">
        <v>101.41</v>
      </c>
    </row>
    <row r="26683" customFormat="false" ht="15" hidden="false" customHeight="false" outlineLevel="0" collapsed="false">
      <c r="A26683" s="7" t="s">
        <v>38</v>
      </c>
      <c r="B26683" s="7" t="s">
        <v>96</v>
      </c>
      <c r="C26683" s="7" t="s">
        <v>1291</v>
      </c>
      <c r="D26683" s="7" t="n">
        <v>6</v>
      </c>
      <c r="E26683" s="7" t="n">
        <v>115.43</v>
      </c>
      <c r="F26683" s="7" t="n">
        <v>0</v>
      </c>
      <c r="G26683" s="7" t="n">
        <v>0</v>
      </c>
    </row>
    <row r="26684" customFormat="false" ht="15" hidden="false" customHeight="false" outlineLevel="0" collapsed="false">
      <c r="A26684" s="7" t="s">
        <v>38</v>
      </c>
      <c r="B26684" s="7" t="s">
        <v>96</v>
      </c>
      <c r="C26684" s="7" t="s">
        <v>1291</v>
      </c>
      <c r="D26684" s="7" t="n">
        <v>6</v>
      </c>
      <c r="E26684" s="7" t="n">
        <v>107.51</v>
      </c>
      <c r="F26684" s="7" t="n">
        <v>0</v>
      </c>
      <c r="G26684" s="7" t="n">
        <v>0</v>
      </c>
    </row>
    <row r="26685" customFormat="false" ht="15" hidden="false" customHeight="false" outlineLevel="0" collapsed="false">
      <c r="A26685" s="7" t="s">
        <v>38</v>
      </c>
      <c r="B26685" s="7" t="s">
        <v>110</v>
      </c>
      <c r="C26685" s="7" t="s">
        <v>1291</v>
      </c>
      <c r="D26685" s="7" t="n">
        <v>6</v>
      </c>
      <c r="E26685" s="7" t="n">
        <v>107.51</v>
      </c>
      <c r="F26685" s="7" t="n">
        <v>0</v>
      </c>
      <c r="G26685" s="7" t="n">
        <v>0</v>
      </c>
    </row>
    <row r="26686" customFormat="false" ht="15" hidden="false" customHeight="false" outlineLevel="0" collapsed="false">
      <c r="A26686" s="7" t="s">
        <v>38</v>
      </c>
      <c r="B26686" s="7" t="s">
        <v>173</v>
      </c>
      <c r="C26686" s="7" t="s">
        <v>1291</v>
      </c>
      <c r="D26686" s="7" t="n">
        <v>3</v>
      </c>
      <c r="E26686" s="7" t="n">
        <v>53.75</v>
      </c>
      <c r="F26686" s="7" t="n">
        <v>0</v>
      </c>
      <c r="G26686" s="7" t="n">
        <v>0</v>
      </c>
    </row>
    <row r="26687" customFormat="false" ht="15" hidden="false" customHeight="false" outlineLevel="0" collapsed="false">
      <c r="A26687" s="7" t="s">
        <v>38</v>
      </c>
      <c r="B26687" s="7" t="s">
        <v>667</v>
      </c>
      <c r="C26687" s="7" t="s">
        <v>1493</v>
      </c>
      <c r="D26687" s="7" t="n">
        <v>0</v>
      </c>
      <c r="E26687" s="7" t="n">
        <v>0</v>
      </c>
      <c r="F26687" s="7" t="n">
        <v>10</v>
      </c>
      <c r="G26687" s="7" t="n">
        <v>431.72</v>
      </c>
    </row>
    <row r="26688" customFormat="false" ht="15" hidden="false" customHeight="false" outlineLevel="0" collapsed="false">
      <c r="A26688" s="7" t="s">
        <v>38</v>
      </c>
      <c r="B26688" s="7" t="s">
        <v>676</v>
      </c>
      <c r="C26688" s="7" t="s">
        <v>1493</v>
      </c>
      <c r="D26688" s="7" t="n">
        <v>0</v>
      </c>
      <c r="E26688" s="7" t="n">
        <v>0</v>
      </c>
      <c r="F26688" s="7" t="n">
        <v>20</v>
      </c>
      <c r="G26688" s="7" t="n">
        <v>863.44</v>
      </c>
    </row>
    <row r="26689" customFormat="false" ht="15" hidden="false" customHeight="false" outlineLevel="0" collapsed="false">
      <c r="A26689" s="7" t="s">
        <v>38</v>
      </c>
      <c r="B26689" s="7" t="s">
        <v>692</v>
      </c>
      <c r="C26689" s="7" t="s">
        <v>1493</v>
      </c>
      <c r="D26689" s="7" t="n">
        <v>0</v>
      </c>
      <c r="E26689" s="7" t="n">
        <v>0</v>
      </c>
      <c r="F26689" s="7" t="n">
        <v>20</v>
      </c>
      <c r="G26689" s="7" t="n">
        <v>863.44</v>
      </c>
    </row>
    <row r="26690" customFormat="false" ht="15" hidden="false" customHeight="false" outlineLevel="0" collapsed="false">
      <c r="A26690" s="7" t="s">
        <v>38</v>
      </c>
      <c r="B26690" s="7" t="s">
        <v>666</v>
      </c>
      <c r="C26690" s="7" t="s">
        <v>1494</v>
      </c>
      <c r="D26690" s="7" t="n">
        <v>0</v>
      </c>
      <c r="E26690" s="7" t="n">
        <v>0</v>
      </c>
      <c r="F26690" s="7" t="n">
        <v>10</v>
      </c>
      <c r="G26690" s="7" t="n">
        <v>431.72</v>
      </c>
    </row>
    <row r="26691" customFormat="false" ht="15" hidden="false" customHeight="false" outlineLevel="0" collapsed="false">
      <c r="A26691" s="7" t="s">
        <v>38</v>
      </c>
      <c r="B26691" s="7" t="s">
        <v>674</v>
      </c>
      <c r="C26691" s="7" t="s">
        <v>1494</v>
      </c>
      <c r="D26691" s="7" t="n">
        <v>0</v>
      </c>
      <c r="E26691" s="7" t="n">
        <v>0</v>
      </c>
      <c r="F26691" s="7" t="n">
        <v>20</v>
      </c>
      <c r="G26691" s="7" t="n">
        <v>863.44</v>
      </c>
    </row>
    <row r="26692" customFormat="false" ht="15" hidden="false" customHeight="false" outlineLevel="0" collapsed="false">
      <c r="A26692" s="7" t="s">
        <v>38</v>
      </c>
      <c r="B26692" s="7" t="s">
        <v>711</v>
      </c>
      <c r="C26692" s="7" t="s">
        <v>1494</v>
      </c>
      <c r="D26692" s="7" t="n">
        <v>0</v>
      </c>
      <c r="E26692" s="7" t="n">
        <v>0</v>
      </c>
      <c r="F26692" s="7" t="n">
        <v>20</v>
      </c>
      <c r="G26692" s="7" t="n">
        <v>863.44</v>
      </c>
    </row>
    <row r="26693" customFormat="false" ht="15" hidden="false" customHeight="false" outlineLevel="0" collapsed="false">
      <c r="A26693" s="7" t="s">
        <v>38</v>
      </c>
      <c r="B26693" s="7" t="s">
        <v>296</v>
      </c>
      <c r="C26693" s="7" t="s">
        <v>1294</v>
      </c>
      <c r="D26693" s="7" t="n">
        <v>0</v>
      </c>
      <c r="E26693" s="7" t="n">
        <v>0</v>
      </c>
      <c r="F26693" s="7" t="n">
        <v>10</v>
      </c>
      <c r="G26693" s="7" t="n">
        <v>133.48</v>
      </c>
    </row>
    <row r="26694" customFormat="false" ht="15" hidden="false" customHeight="false" outlineLevel="0" collapsed="false">
      <c r="A26694" s="7" t="s">
        <v>38</v>
      </c>
      <c r="B26694" s="7" t="s">
        <v>164</v>
      </c>
      <c r="C26694" s="7" t="s">
        <v>1295</v>
      </c>
      <c r="D26694" s="7" t="n">
        <v>0</v>
      </c>
      <c r="E26694" s="7" t="n">
        <v>0</v>
      </c>
      <c r="F26694" s="7" t="n">
        <v>10</v>
      </c>
      <c r="G26694" s="7" t="n">
        <v>82.14</v>
      </c>
    </row>
    <row r="26695" customFormat="false" ht="15" hidden="false" customHeight="false" outlineLevel="0" collapsed="false">
      <c r="A26695" s="7" t="s">
        <v>38</v>
      </c>
      <c r="B26695" s="7" t="s">
        <v>159</v>
      </c>
      <c r="C26695" s="7" t="s">
        <v>1295</v>
      </c>
      <c r="D26695" s="7" t="n">
        <v>12</v>
      </c>
      <c r="E26695" s="7" t="n">
        <v>120.45</v>
      </c>
      <c r="F26695" s="7" t="n">
        <v>0</v>
      </c>
      <c r="G26695" s="7" t="n">
        <v>0</v>
      </c>
    </row>
    <row r="26696" customFormat="false" ht="15" hidden="false" customHeight="false" outlineLevel="0" collapsed="false">
      <c r="A26696" s="7" t="s">
        <v>38</v>
      </c>
      <c r="B26696" s="7" t="s">
        <v>195</v>
      </c>
      <c r="C26696" s="7" t="s">
        <v>1295</v>
      </c>
      <c r="D26696" s="7" t="n">
        <v>6</v>
      </c>
      <c r="E26696" s="7" t="n">
        <v>54.71</v>
      </c>
      <c r="F26696" s="7" t="n">
        <v>0</v>
      </c>
      <c r="G26696" s="7" t="n">
        <v>0</v>
      </c>
    </row>
    <row r="26697" customFormat="false" ht="15" hidden="false" customHeight="false" outlineLevel="0" collapsed="false">
      <c r="A26697" s="7" t="s">
        <v>38</v>
      </c>
      <c r="B26697" s="7" t="s">
        <v>195</v>
      </c>
      <c r="C26697" s="7" t="s">
        <v>1295</v>
      </c>
      <c r="D26697" s="7" t="n">
        <v>0</v>
      </c>
      <c r="E26697" s="7" t="n">
        <v>0</v>
      </c>
      <c r="F26697" s="7" t="n">
        <v>12</v>
      </c>
      <c r="G26697" s="7" t="n">
        <v>105.82</v>
      </c>
    </row>
    <row r="26698" customFormat="false" ht="15" hidden="false" customHeight="false" outlineLevel="0" collapsed="false">
      <c r="A26698" s="7" t="s">
        <v>38</v>
      </c>
      <c r="B26698" s="7" t="s">
        <v>195</v>
      </c>
      <c r="C26698" s="7" t="s">
        <v>1295</v>
      </c>
      <c r="D26698" s="7" t="n">
        <v>0</v>
      </c>
      <c r="E26698" s="7" t="n">
        <v>0</v>
      </c>
      <c r="F26698" s="7" t="n">
        <v>15</v>
      </c>
      <c r="G26698" s="7" t="n">
        <v>123.21</v>
      </c>
    </row>
    <row r="26699" customFormat="false" ht="15" hidden="false" customHeight="false" outlineLevel="0" collapsed="false">
      <c r="A26699" s="7" t="s">
        <v>38</v>
      </c>
      <c r="B26699" s="7" t="s">
        <v>209</v>
      </c>
      <c r="C26699" s="7" t="s">
        <v>1295</v>
      </c>
      <c r="D26699" s="7" t="n">
        <v>30</v>
      </c>
      <c r="E26699" s="7" t="n">
        <v>301.12</v>
      </c>
      <c r="F26699" s="7" t="n">
        <v>0</v>
      </c>
      <c r="G26699" s="7" t="n">
        <v>0</v>
      </c>
    </row>
    <row r="26700" customFormat="false" ht="15" hidden="false" customHeight="false" outlineLevel="0" collapsed="false">
      <c r="A26700" s="7" t="s">
        <v>38</v>
      </c>
      <c r="B26700" s="7" t="s">
        <v>256</v>
      </c>
      <c r="C26700" s="7" t="s">
        <v>1301</v>
      </c>
      <c r="D26700" s="7" t="n">
        <v>0</v>
      </c>
      <c r="E26700" s="7" t="n">
        <v>0</v>
      </c>
      <c r="F26700" s="7" t="n">
        <v>12</v>
      </c>
      <c r="G26700" s="7" t="n">
        <v>219.72</v>
      </c>
    </row>
    <row r="26701" customFormat="false" ht="15" hidden="false" customHeight="false" outlineLevel="0" collapsed="false">
      <c r="A26701" s="7" t="s">
        <v>38</v>
      </c>
      <c r="B26701" s="7" t="s">
        <v>256</v>
      </c>
      <c r="C26701" s="7" t="s">
        <v>1301</v>
      </c>
      <c r="D26701" s="7" t="n">
        <v>10</v>
      </c>
      <c r="E26701" s="7" t="n">
        <v>208.39</v>
      </c>
      <c r="F26701" s="7" t="n">
        <v>0</v>
      </c>
      <c r="G26701" s="7" t="n">
        <v>0</v>
      </c>
    </row>
    <row r="26702" customFormat="false" ht="15" hidden="false" customHeight="false" outlineLevel="0" collapsed="false">
      <c r="A26702" s="7" t="s">
        <v>38</v>
      </c>
      <c r="B26702" s="7" t="s">
        <v>256</v>
      </c>
      <c r="C26702" s="7" t="s">
        <v>1301</v>
      </c>
      <c r="D26702" s="7" t="n">
        <v>10</v>
      </c>
      <c r="E26702" s="7" t="n">
        <v>203.26</v>
      </c>
      <c r="F26702" s="7" t="n">
        <v>0</v>
      </c>
      <c r="G26702" s="7" t="n">
        <v>0</v>
      </c>
    </row>
    <row r="26703" customFormat="false" ht="15" hidden="false" customHeight="false" outlineLevel="0" collapsed="false">
      <c r="A26703" s="7" t="s">
        <v>38</v>
      </c>
      <c r="B26703" s="7" t="s">
        <v>219</v>
      </c>
      <c r="C26703" s="7" t="s">
        <v>1302</v>
      </c>
      <c r="D26703" s="7" t="n">
        <v>0</v>
      </c>
      <c r="E26703" s="7" t="n">
        <v>0</v>
      </c>
      <c r="F26703" s="7" t="n">
        <v>10</v>
      </c>
      <c r="G26703" s="7" t="n">
        <v>200.22</v>
      </c>
    </row>
    <row r="26704" customFormat="false" ht="15" hidden="false" customHeight="false" outlineLevel="0" collapsed="false">
      <c r="A26704" s="7" t="s">
        <v>38</v>
      </c>
      <c r="B26704" s="7" t="s">
        <v>219</v>
      </c>
      <c r="C26704" s="7" t="s">
        <v>1302</v>
      </c>
      <c r="D26704" s="7" t="n">
        <v>20</v>
      </c>
      <c r="E26704" s="7" t="n">
        <v>444.5</v>
      </c>
      <c r="F26704" s="7" t="n">
        <v>0</v>
      </c>
      <c r="G26704" s="7" t="n">
        <v>0</v>
      </c>
    </row>
    <row r="26705" customFormat="false" ht="15" hidden="false" customHeight="false" outlineLevel="0" collapsed="false">
      <c r="A26705" s="7" t="s">
        <v>38</v>
      </c>
      <c r="B26705" s="7" t="s">
        <v>219</v>
      </c>
      <c r="C26705" s="7" t="s">
        <v>1302</v>
      </c>
      <c r="D26705" s="7" t="n">
        <v>0</v>
      </c>
      <c r="E26705" s="7" t="n">
        <v>0</v>
      </c>
      <c r="F26705" s="7" t="n">
        <v>10</v>
      </c>
      <c r="G26705" s="7" t="n">
        <v>214.94</v>
      </c>
    </row>
    <row r="26706" customFormat="false" ht="15" hidden="false" customHeight="false" outlineLevel="0" collapsed="false">
      <c r="A26706" s="7" t="s">
        <v>38</v>
      </c>
      <c r="B26706" s="7" t="s">
        <v>219</v>
      </c>
      <c r="C26706" s="7" t="s">
        <v>1302</v>
      </c>
      <c r="D26706" s="7" t="n">
        <v>10</v>
      </c>
      <c r="E26706" s="7" t="n">
        <v>244.66</v>
      </c>
      <c r="F26706" s="7" t="n">
        <v>0</v>
      </c>
      <c r="G26706" s="7" t="n">
        <v>0</v>
      </c>
    </row>
    <row r="26707" customFormat="false" ht="15" hidden="false" customHeight="false" outlineLevel="0" collapsed="false">
      <c r="A26707" s="7" t="s">
        <v>38</v>
      </c>
      <c r="B26707" s="7" t="s">
        <v>83</v>
      </c>
      <c r="C26707" s="7" t="s">
        <v>1303</v>
      </c>
      <c r="D26707" s="7" t="n">
        <v>10</v>
      </c>
      <c r="E26707" s="7" t="n">
        <v>245.4</v>
      </c>
      <c r="F26707" s="7" t="n">
        <v>0</v>
      </c>
      <c r="G26707" s="7" t="n">
        <v>0</v>
      </c>
    </row>
    <row r="26708" customFormat="false" ht="15" hidden="false" customHeight="false" outlineLevel="0" collapsed="false">
      <c r="A26708" s="7" t="s">
        <v>38</v>
      </c>
      <c r="B26708" s="7" t="s">
        <v>83</v>
      </c>
      <c r="C26708" s="7" t="s">
        <v>1303</v>
      </c>
      <c r="D26708" s="7" t="n">
        <v>0</v>
      </c>
      <c r="E26708" s="7" t="n">
        <v>0</v>
      </c>
      <c r="F26708" s="7" t="n">
        <v>10</v>
      </c>
      <c r="G26708" s="7" t="n">
        <v>231.47</v>
      </c>
    </row>
    <row r="26709" customFormat="false" ht="15" hidden="false" customHeight="false" outlineLevel="0" collapsed="false">
      <c r="A26709" s="7" t="s">
        <v>38</v>
      </c>
      <c r="B26709" s="7" t="s">
        <v>83</v>
      </c>
      <c r="C26709" s="7" t="s">
        <v>1303</v>
      </c>
      <c r="D26709" s="7" t="n">
        <v>0</v>
      </c>
      <c r="E26709" s="7" t="n">
        <v>0</v>
      </c>
      <c r="F26709" s="7" t="n">
        <v>20</v>
      </c>
      <c r="G26709" s="7" t="n">
        <v>431.24</v>
      </c>
    </row>
    <row r="26710" customFormat="false" ht="15" hidden="false" customHeight="false" outlineLevel="0" collapsed="false">
      <c r="A26710" s="7" t="s">
        <v>38</v>
      </c>
      <c r="B26710" s="7" t="s">
        <v>83</v>
      </c>
      <c r="C26710" s="7" t="s">
        <v>1303</v>
      </c>
      <c r="D26710" s="7" t="n">
        <v>10</v>
      </c>
      <c r="E26710" s="7" t="n">
        <v>239.35</v>
      </c>
      <c r="F26710" s="7" t="n">
        <v>0</v>
      </c>
      <c r="G26710" s="7" t="n">
        <v>0</v>
      </c>
    </row>
    <row r="26711" customFormat="false" ht="15" hidden="false" customHeight="false" outlineLevel="0" collapsed="false">
      <c r="A26711" s="7" t="s">
        <v>38</v>
      </c>
      <c r="B26711" s="7" t="s">
        <v>187</v>
      </c>
      <c r="C26711" s="7" t="s">
        <v>1309</v>
      </c>
      <c r="D26711" s="7" t="n">
        <v>0</v>
      </c>
      <c r="E26711" s="7" t="n">
        <v>0</v>
      </c>
      <c r="F26711" s="7" t="n">
        <v>10</v>
      </c>
      <c r="G26711" s="7" t="n">
        <v>358.23</v>
      </c>
    </row>
    <row r="26712" customFormat="false" ht="15" hidden="false" customHeight="false" outlineLevel="0" collapsed="false">
      <c r="A26712" s="7" t="s">
        <v>38</v>
      </c>
      <c r="B26712" s="7" t="s">
        <v>187</v>
      </c>
      <c r="C26712" s="7" t="s">
        <v>1309</v>
      </c>
      <c r="D26712" s="7" t="n">
        <v>10</v>
      </c>
      <c r="E26712" s="7" t="n">
        <v>379.78</v>
      </c>
      <c r="F26712" s="7" t="n">
        <v>0</v>
      </c>
      <c r="G26712" s="7" t="n">
        <v>0</v>
      </c>
    </row>
    <row r="26713" customFormat="false" ht="15" hidden="false" customHeight="false" outlineLevel="0" collapsed="false">
      <c r="A26713" s="7" t="s">
        <v>38</v>
      </c>
      <c r="B26713" s="7" t="s">
        <v>146</v>
      </c>
      <c r="C26713" s="7" t="s">
        <v>1311</v>
      </c>
      <c r="D26713" s="7" t="n">
        <v>0</v>
      </c>
      <c r="E26713" s="7" t="n">
        <v>0</v>
      </c>
      <c r="F26713" s="7" t="n">
        <v>3</v>
      </c>
      <c r="G26713" s="7" t="n">
        <v>105.76</v>
      </c>
    </row>
    <row r="26714" customFormat="false" ht="15" hidden="false" customHeight="false" outlineLevel="0" collapsed="false">
      <c r="A26714" s="7" t="s">
        <v>38</v>
      </c>
      <c r="B26714" s="7" t="s">
        <v>146</v>
      </c>
      <c r="C26714" s="7" t="s">
        <v>1311</v>
      </c>
      <c r="D26714" s="7" t="n">
        <v>3</v>
      </c>
      <c r="E26714" s="7" t="n">
        <v>120.36</v>
      </c>
      <c r="F26714" s="7" t="n">
        <v>0</v>
      </c>
      <c r="G26714" s="7" t="n">
        <v>0</v>
      </c>
    </row>
    <row r="26715" customFormat="false" ht="15" hidden="false" customHeight="false" outlineLevel="0" collapsed="false">
      <c r="A26715" s="7" t="s">
        <v>38</v>
      </c>
      <c r="B26715" s="7" t="s">
        <v>127</v>
      </c>
      <c r="C26715" s="7" t="s">
        <v>1311</v>
      </c>
      <c r="D26715" s="7" t="n">
        <v>3</v>
      </c>
      <c r="E26715" s="7" t="n">
        <v>117.4</v>
      </c>
      <c r="F26715" s="7" t="n">
        <v>0</v>
      </c>
      <c r="G26715" s="7" t="n">
        <v>0</v>
      </c>
    </row>
    <row r="26716" customFormat="false" ht="15" hidden="false" customHeight="false" outlineLevel="0" collapsed="false">
      <c r="A26716" s="7" t="s">
        <v>38</v>
      </c>
      <c r="B26716" s="7" t="s">
        <v>127</v>
      </c>
      <c r="C26716" s="7" t="s">
        <v>1311</v>
      </c>
      <c r="D26716" s="7" t="n">
        <v>6</v>
      </c>
      <c r="E26716" s="7" t="n">
        <v>258.46</v>
      </c>
      <c r="F26716" s="7" t="n">
        <v>0</v>
      </c>
      <c r="G26716" s="7" t="n">
        <v>0</v>
      </c>
    </row>
    <row r="26717" customFormat="false" ht="15" hidden="false" customHeight="false" outlineLevel="0" collapsed="false">
      <c r="A26717" s="7" t="s">
        <v>38</v>
      </c>
      <c r="B26717" s="7" t="s">
        <v>134</v>
      </c>
      <c r="C26717" s="7" t="s">
        <v>1311</v>
      </c>
      <c r="D26717" s="7" t="n">
        <v>0</v>
      </c>
      <c r="E26717" s="7" t="n">
        <v>0</v>
      </c>
      <c r="F26717" s="7" t="n">
        <v>6</v>
      </c>
      <c r="G26717" s="7" t="n">
        <v>227.07</v>
      </c>
    </row>
    <row r="26718" customFormat="false" ht="15" hidden="false" customHeight="false" outlineLevel="0" collapsed="false">
      <c r="A26718" s="7" t="s">
        <v>38</v>
      </c>
      <c r="B26718" s="7" t="s">
        <v>134</v>
      </c>
      <c r="C26718" s="7" t="s">
        <v>1311</v>
      </c>
      <c r="D26718" s="7" t="n">
        <v>10</v>
      </c>
      <c r="E26718" s="7" t="n">
        <v>401.21</v>
      </c>
      <c r="F26718" s="7" t="n">
        <v>0</v>
      </c>
      <c r="G26718" s="7" t="n">
        <v>0</v>
      </c>
    </row>
    <row r="26719" customFormat="false" ht="15" hidden="false" customHeight="false" outlineLevel="0" collapsed="false">
      <c r="A26719" s="7" t="s">
        <v>38</v>
      </c>
      <c r="B26719" s="7" t="s">
        <v>210</v>
      </c>
      <c r="C26719" s="7" t="s">
        <v>1311</v>
      </c>
      <c r="D26719" s="7" t="n">
        <v>3</v>
      </c>
      <c r="E26719" s="7" t="n">
        <v>117.4</v>
      </c>
      <c r="F26719" s="7" t="n">
        <v>0</v>
      </c>
      <c r="G26719" s="7" t="n">
        <v>0</v>
      </c>
    </row>
    <row r="26720" customFormat="false" ht="15" hidden="false" customHeight="false" outlineLevel="0" collapsed="false">
      <c r="A26720" s="7" t="s">
        <v>38</v>
      </c>
      <c r="B26720" s="7" t="s">
        <v>495</v>
      </c>
      <c r="C26720" s="7" t="s">
        <v>1311</v>
      </c>
      <c r="D26720" s="7" t="n">
        <v>0</v>
      </c>
      <c r="E26720" s="7" t="n">
        <v>0</v>
      </c>
      <c r="F26720" s="7" t="n">
        <v>3</v>
      </c>
      <c r="G26720" s="7" t="n">
        <v>113.53</v>
      </c>
    </row>
    <row r="26721" customFormat="false" ht="15" hidden="false" customHeight="false" outlineLevel="0" collapsed="false">
      <c r="A26721" s="7" t="s">
        <v>38</v>
      </c>
      <c r="B26721" s="7" t="s">
        <v>878</v>
      </c>
      <c r="C26721" s="7" t="s">
        <v>1560</v>
      </c>
      <c r="D26721" s="7" t="n">
        <v>10</v>
      </c>
      <c r="E26721" s="7" t="n">
        <v>338.76</v>
      </c>
      <c r="F26721" s="7" t="n">
        <v>0</v>
      </c>
      <c r="G26721" s="7" t="n">
        <v>0</v>
      </c>
    </row>
    <row r="26722" customFormat="false" ht="15" hidden="false" customHeight="false" outlineLevel="0" collapsed="false">
      <c r="A26722" s="7" t="s">
        <v>38</v>
      </c>
      <c r="B26722" s="7" t="s">
        <v>135</v>
      </c>
      <c r="C26722" s="7" t="s">
        <v>1316</v>
      </c>
      <c r="D26722" s="7" t="n">
        <v>12</v>
      </c>
      <c r="E26722" s="7" t="n">
        <v>393.96</v>
      </c>
      <c r="F26722" s="7" t="n">
        <v>0</v>
      </c>
      <c r="G26722" s="7" t="n">
        <v>0</v>
      </c>
    </row>
    <row r="26723" customFormat="false" ht="15" hidden="false" customHeight="false" outlineLevel="0" collapsed="false">
      <c r="A26723" s="7" t="s">
        <v>38</v>
      </c>
      <c r="B26723" s="7" t="s">
        <v>135</v>
      </c>
      <c r="C26723" s="7" t="s">
        <v>1316</v>
      </c>
      <c r="D26723" s="7" t="n">
        <v>20</v>
      </c>
      <c r="E26723" s="7" t="n">
        <v>611.55</v>
      </c>
      <c r="F26723" s="7" t="n">
        <v>0</v>
      </c>
      <c r="G26723" s="7" t="n">
        <v>0</v>
      </c>
    </row>
    <row r="26724" customFormat="false" ht="15" hidden="false" customHeight="false" outlineLevel="0" collapsed="false">
      <c r="A26724" s="7" t="s">
        <v>38</v>
      </c>
      <c r="B26724" s="7" t="s">
        <v>135</v>
      </c>
      <c r="C26724" s="7" t="s">
        <v>1316</v>
      </c>
      <c r="D26724" s="7" t="n">
        <v>0</v>
      </c>
      <c r="E26724" s="7" t="n">
        <v>0</v>
      </c>
      <c r="F26724" s="7" t="n">
        <v>30</v>
      </c>
      <c r="G26724" s="7" t="n">
        <v>806</v>
      </c>
    </row>
    <row r="26725" customFormat="false" ht="15" hidden="false" customHeight="false" outlineLevel="0" collapsed="false">
      <c r="A26725" s="7" t="s">
        <v>38</v>
      </c>
      <c r="B26725" s="7" t="s">
        <v>193</v>
      </c>
      <c r="C26725" s="7" t="s">
        <v>1316</v>
      </c>
      <c r="D26725" s="7" t="n">
        <v>20</v>
      </c>
      <c r="E26725" s="7" t="n">
        <v>572.59</v>
      </c>
      <c r="F26725" s="7" t="n">
        <v>0</v>
      </c>
      <c r="G26725" s="7" t="n">
        <v>0</v>
      </c>
    </row>
    <row r="26726" customFormat="false" ht="15" hidden="false" customHeight="false" outlineLevel="0" collapsed="false">
      <c r="A26726" s="7" t="s">
        <v>38</v>
      </c>
      <c r="B26726" s="7" t="s">
        <v>900</v>
      </c>
      <c r="C26726" s="7" t="s">
        <v>1552</v>
      </c>
      <c r="D26726" s="7" t="n">
        <v>0</v>
      </c>
      <c r="E26726" s="7" t="n">
        <v>0</v>
      </c>
      <c r="F26726" s="7" t="n">
        <v>2</v>
      </c>
      <c r="G26726" s="7" t="n">
        <v>67.77</v>
      </c>
    </row>
    <row r="26727" customFormat="false" ht="15" hidden="false" customHeight="false" outlineLevel="0" collapsed="false">
      <c r="A26727" s="7" t="s">
        <v>38</v>
      </c>
      <c r="B26727" s="7" t="s">
        <v>1049</v>
      </c>
      <c r="C26727" s="7" t="s">
        <v>1552</v>
      </c>
      <c r="D26727" s="7" t="n">
        <v>6</v>
      </c>
      <c r="E26727" s="7" t="n">
        <v>248.42</v>
      </c>
      <c r="F26727" s="7" t="n">
        <v>0</v>
      </c>
      <c r="G26727" s="7" t="n">
        <v>0</v>
      </c>
    </row>
    <row r="26728" customFormat="false" ht="15" hidden="false" customHeight="false" outlineLevel="0" collapsed="false">
      <c r="A26728" s="7" t="s">
        <v>38</v>
      </c>
      <c r="B26728" s="7" t="s">
        <v>1049</v>
      </c>
      <c r="C26728" s="7" t="s">
        <v>1552</v>
      </c>
      <c r="D26728" s="7" t="n">
        <v>0</v>
      </c>
      <c r="E26728" s="7" t="n">
        <v>0</v>
      </c>
      <c r="F26728" s="7" t="n">
        <v>6</v>
      </c>
      <c r="G26728" s="7" t="n">
        <v>218.25</v>
      </c>
    </row>
    <row r="26729" customFormat="false" ht="15" hidden="false" customHeight="false" outlineLevel="0" collapsed="false">
      <c r="A26729" s="7" t="s">
        <v>38</v>
      </c>
      <c r="B26729" s="7" t="s">
        <v>1049</v>
      </c>
      <c r="C26729" s="7" t="s">
        <v>1552</v>
      </c>
      <c r="D26729" s="7" t="n">
        <v>6</v>
      </c>
      <c r="E26729" s="7" t="n">
        <v>225.67</v>
      </c>
      <c r="F26729" s="7" t="n">
        <v>0</v>
      </c>
      <c r="G26729" s="7" t="n">
        <v>0</v>
      </c>
    </row>
    <row r="26730" customFormat="false" ht="15" hidden="false" customHeight="false" outlineLevel="0" collapsed="false">
      <c r="A26730" s="7" t="s">
        <v>38</v>
      </c>
      <c r="B26730" s="7" t="s">
        <v>1049</v>
      </c>
      <c r="C26730" s="7" t="s">
        <v>1552</v>
      </c>
      <c r="D26730" s="7" t="n">
        <v>0</v>
      </c>
      <c r="E26730" s="7" t="n">
        <v>0</v>
      </c>
      <c r="F26730" s="7" t="n">
        <v>16</v>
      </c>
      <c r="G26730" s="7" t="n">
        <v>542.12</v>
      </c>
    </row>
    <row r="26731" customFormat="false" ht="15" hidden="false" customHeight="false" outlineLevel="0" collapsed="false">
      <c r="A26731" s="7" t="s">
        <v>38</v>
      </c>
      <c r="B26731" s="7" t="s">
        <v>1038</v>
      </c>
      <c r="C26731" s="7" t="s">
        <v>1552</v>
      </c>
      <c r="D26731" s="7" t="n">
        <v>3</v>
      </c>
      <c r="E26731" s="7" t="n">
        <v>124.21</v>
      </c>
      <c r="F26731" s="7" t="n">
        <v>0</v>
      </c>
      <c r="G26731" s="7" t="n">
        <v>0</v>
      </c>
    </row>
    <row r="26732" customFormat="false" ht="15" hidden="false" customHeight="false" outlineLevel="0" collapsed="false">
      <c r="A26732" s="7" t="s">
        <v>38</v>
      </c>
      <c r="B26732" s="7" t="s">
        <v>1038</v>
      </c>
      <c r="C26732" s="7" t="s">
        <v>1552</v>
      </c>
      <c r="D26732" s="7" t="n">
        <v>10</v>
      </c>
      <c r="E26732" s="7" t="n">
        <v>385.62</v>
      </c>
      <c r="F26732" s="7" t="n">
        <v>0</v>
      </c>
      <c r="G26732" s="7" t="n">
        <v>0</v>
      </c>
    </row>
    <row r="26733" customFormat="false" ht="15" hidden="false" customHeight="false" outlineLevel="0" collapsed="false">
      <c r="A26733" s="7" t="s">
        <v>38</v>
      </c>
      <c r="B26733" s="7" t="s">
        <v>1038</v>
      </c>
      <c r="C26733" s="7" t="s">
        <v>1552</v>
      </c>
      <c r="D26733" s="7" t="n">
        <v>12</v>
      </c>
      <c r="E26733" s="7" t="n">
        <v>451.34</v>
      </c>
      <c r="F26733" s="7" t="n">
        <v>0</v>
      </c>
      <c r="G26733" s="7" t="n">
        <v>0</v>
      </c>
    </row>
    <row r="26734" customFormat="false" ht="15" hidden="false" customHeight="false" outlineLevel="0" collapsed="false">
      <c r="A26734" s="7" t="s">
        <v>38</v>
      </c>
      <c r="B26734" s="7" t="s">
        <v>1038</v>
      </c>
      <c r="C26734" s="7" t="s">
        <v>1552</v>
      </c>
      <c r="D26734" s="7" t="n">
        <v>0</v>
      </c>
      <c r="E26734" s="7" t="n">
        <v>0</v>
      </c>
      <c r="F26734" s="7" t="n">
        <v>10</v>
      </c>
      <c r="G26734" s="7" t="n">
        <v>363.75</v>
      </c>
    </row>
    <row r="26735" customFormat="false" ht="15" hidden="false" customHeight="false" outlineLevel="0" collapsed="false">
      <c r="A26735" s="7" t="s">
        <v>38</v>
      </c>
      <c r="B26735" s="7" t="s">
        <v>812</v>
      </c>
      <c r="C26735" s="7" t="s">
        <v>1552</v>
      </c>
      <c r="D26735" s="7" t="n">
        <v>0</v>
      </c>
      <c r="E26735" s="7" t="n">
        <v>0</v>
      </c>
      <c r="F26735" s="7" t="n">
        <v>20</v>
      </c>
      <c r="G26735" s="7" t="n">
        <v>727.49</v>
      </c>
    </row>
    <row r="26736" customFormat="false" ht="15" hidden="false" customHeight="false" outlineLevel="0" collapsed="false">
      <c r="A26736" s="7" t="s">
        <v>38</v>
      </c>
      <c r="B26736" s="7" t="s">
        <v>812</v>
      </c>
      <c r="C26736" s="7" t="s">
        <v>1552</v>
      </c>
      <c r="D26736" s="7" t="n">
        <v>12</v>
      </c>
      <c r="E26736" s="7" t="n">
        <v>451.34</v>
      </c>
      <c r="F26736" s="7" t="n">
        <v>0</v>
      </c>
      <c r="G26736" s="7" t="n">
        <v>0</v>
      </c>
    </row>
    <row r="26737" customFormat="false" ht="15" hidden="false" customHeight="false" outlineLevel="0" collapsed="false">
      <c r="A26737" s="7" t="s">
        <v>38</v>
      </c>
      <c r="B26737" s="7" t="s">
        <v>812</v>
      </c>
      <c r="C26737" s="7" t="s">
        <v>1552</v>
      </c>
      <c r="D26737" s="7" t="n">
        <v>10</v>
      </c>
      <c r="E26737" s="7" t="n">
        <v>385.62</v>
      </c>
      <c r="F26737" s="7" t="n">
        <v>0</v>
      </c>
      <c r="G26737" s="7" t="n">
        <v>0</v>
      </c>
    </row>
    <row r="26738" customFormat="false" ht="15" hidden="false" customHeight="false" outlineLevel="0" collapsed="false">
      <c r="A26738" s="7" t="s">
        <v>38</v>
      </c>
      <c r="B26738" s="7" t="s">
        <v>1035</v>
      </c>
      <c r="C26738" s="7" t="s">
        <v>1552</v>
      </c>
      <c r="D26738" s="7" t="n">
        <v>6</v>
      </c>
      <c r="E26738" s="7" t="n">
        <v>248.42</v>
      </c>
      <c r="F26738" s="7" t="n">
        <v>0</v>
      </c>
      <c r="G26738" s="7" t="n">
        <v>0</v>
      </c>
    </row>
    <row r="26739" customFormat="false" ht="15" hidden="false" customHeight="false" outlineLevel="0" collapsed="false">
      <c r="A26739" s="7" t="s">
        <v>38</v>
      </c>
      <c r="B26739" s="7" t="s">
        <v>1035</v>
      </c>
      <c r="C26739" s="7" t="s">
        <v>1552</v>
      </c>
      <c r="D26739" s="7" t="n">
        <v>0</v>
      </c>
      <c r="E26739" s="7" t="n">
        <v>0</v>
      </c>
      <c r="F26739" s="7" t="n">
        <v>30</v>
      </c>
      <c r="G26739" s="7" t="n">
        <v>1016.48</v>
      </c>
    </row>
    <row r="26740" customFormat="false" ht="15" hidden="false" customHeight="false" outlineLevel="0" collapsed="false">
      <c r="A26740" s="7" t="s">
        <v>38</v>
      </c>
      <c r="B26740" s="7" t="s">
        <v>1035</v>
      </c>
      <c r="C26740" s="7" t="s">
        <v>1552</v>
      </c>
      <c r="D26740" s="7" t="n">
        <v>10</v>
      </c>
      <c r="E26740" s="7" t="n">
        <v>385.62</v>
      </c>
      <c r="F26740" s="7" t="n">
        <v>0</v>
      </c>
      <c r="G26740" s="7" t="n">
        <v>0</v>
      </c>
    </row>
    <row r="26741" customFormat="false" ht="15" hidden="false" customHeight="false" outlineLevel="0" collapsed="false">
      <c r="A26741" s="7" t="s">
        <v>38</v>
      </c>
      <c r="B26741" s="7" t="s">
        <v>1035</v>
      </c>
      <c r="C26741" s="7" t="s">
        <v>1552</v>
      </c>
      <c r="D26741" s="7" t="n">
        <v>10</v>
      </c>
      <c r="E26741" s="7" t="n">
        <v>376.12</v>
      </c>
      <c r="F26741" s="7" t="n">
        <v>0</v>
      </c>
      <c r="G26741" s="7" t="n">
        <v>0</v>
      </c>
    </row>
    <row r="26742" customFormat="false" ht="15" hidden="false" customHeight="false" outlineLevel="0" collapsed="false">
      <c r="A26742" s="7" t="s">
        <v>38</v>
      </c>
      <c r="B26742" s="7" t="s">
        <v>1035</v>
      </c>
      <c r="C26742" s="7" t="s">
        <v>1552</v>
      </c>
      <c r="D26742" s="7" t="n">
        <v>0</v>
      </c>
      <c r="E26742" s="7" t="n">
        <v>0</v>
      </c>
      <c r="F26742" s="7" t="n">
        <v>6</v>
      </c>
      <c r="G26742" s="7" t="n">
        <v>218.25</v>
      </c>
    </row>
    <row r="26743" customFormat="false" ht="15" hidden="false" customHeight="false" outlineLevel="0" collapsed="false">
      <c r="A26743" s="7" t="s">
        <v>38</v>
      </c>
      <c r="B26743" s="7" t="s">
        <v>1050</v>
      </c>
      <c r="C26743" s="7" t="s">
        <v>1552</v>
      </c>
      <c r="D26743" s="7" t="n">
        <v>10</v>
      </c>
      <c r="E26743" s="7" t="n">
        <v>376.12</v>
      </c>
      <c r="F26743" s="7" t="n">
        <v>0</v>
      </c>
      <c r="G26743" s="7" t="n">
        <v>0</v>
      </c>
    </row>
    <row r="26744" customFormat="false" ht="15" hidden="false" customHeight="false" outlineLevel="0" collapsed="false">
      <c r="A26744" s="7" t="s">
        <v>38</v>
      </c>
      <c r="B26744" s="7" t="s">
        <v>1050</v>
      </c>
      <c r="C26744" s="7" t="s">
        <v>1552</v>
      </c>
      <c r="D26744" s="7" t="n">
        <v>0</v>
      </c>
      <c r="E26744" s="7" t="n">
        <v>0</v>
      </c>
      <c r="F26744" s="7" t="n">
        <v>10</v>
      </c>
      <c r="G26744" s="7" t="n">
        <v>363.75</v>
      </c>
    </row>
    <row r="26745" customFormat="false" ht="15" hidden="false" customHeight="false" outlineLevel="0" collapsed="false">
      <c r="A26745" s="7" t="s">
        <v>38</v>
      </c>
      <c r="B26745" s="7" t="s">
        <v>1050</v>
      </c>
      <c r="C26745" s="7" t="s">
        <v>1552</v>
      </c>
      <c r="D26745" s="7" t="n">
        <v>3</v>
      </c>
      <c r="E26745" s="7" t="n">
        <v>124.21</v>
      </c>
      <c r="F26745" s="7" t="n">
        <v>0</v>
      </c>
      <c r="G26745" s="7" t="n">
        <v>0</v>
      </c>
    </row>
    <row r="26746" customFormat="false" ht="15" hidden="false" customHeight="false" outlineLevel="0" collapsed="false">
      <c r="A26746" s="7" t="s">
        <v>38</v>
      </c>
      <c r="B26746" s="7" t="s">
        <v>138</v>
      </c>
      <c r="C26746" s="7" t="s">
        <v>1320</v>
      </c>
      <c r="D26746" s="7" t="n">
        <v>12</v>
      </c>
      <c r="E26746" s="7" t="n">
        <v>393.96</v>
      </c>
      <c r="F26746" s="7" t="n">
        <v>0</v>
      </c>
      <c r="G26746" s="7" t="n">
        <v>0</v>
      </c>
    </row>
    <row r="26747" customFormat="false" ht="15" hidden="false" customHeight="false" outlineLevel="0" collapsed="false">
      <c r="A26747" s="7" t="s">
        <v>38</v>
      </c>
      <c r="B26747" s="7" t="s">
        <v>218</v>
      </c>
      <c r="C26747" s="7" t="s">
        <v>1320</v>
      </c>
      <c r="D26747" s="7" t="n">
        <v>3</v>
      </c>
      <c r="E26747" s="7" t="n">
        <v>98.49</v>
      </c>
      <c r="F26747" s="7" t="n">
        <v>0</v>
      </c>
      <c r="G26747" s="7" t="n">
        <v>0</v>
      </c>
    </row>
    <row r="26748" customFormat="false" ht="15" hidden="false" customHeight="false" outlineLevel="0" collapsed="false">
      <c r="A26748" s="7" t="s">
        <v>38</v>
      </c>
      <c r="B26748" s="7" t="s">
        <v>132</v>
      </c>
      <c r="C26748" s="7" t="s">
        <v>1322</v>
      </c>
      <c r="D26748" s="7" t="n">
        <v>0</v>
      </c>
      <c r="E26748" s="7" t="n">
        <v>0</v>
      </c>
      <c r="F26748" s="7" t="n">
        <v>10</v>
      </c>
      <c r="G26748" s="7" t="n">
        <v>104.71</v>
      </c>
    </row>
    <row r="26749" customFormat="false" ht="15" hidden="false" customHeight="false" outlineLevel="0" collapsed="false">
      <c r="A26749" s="7" t="s">
        <v>38</v>
      </c>
      <c r="B26749" s="7" t="s">
        <v>132</v>
      </c>
      <c r="C26749" s="7" t="s">
        <v>1322</v>
      </c>
      <c r="D26749" s="7" t="n">
        <v>10</v>
      </c>
      <c r="E26749" s="7" t="n">
        <v>108.28</v>
      </c>
      <c r="F26749" s="7" t="n">
        <v>0</v>
      </c>
      <c r="G26749" s="7" t="n">
        <v>0</v>
      </c>
    </row>
    <row r="26750" customFormat="false" ht="15" hidden="false" customHeight="false" outlineLevel="0" collapsed="false">
      <c r="A26750" s="7" t="s">
        <v>38</v>
      </c>
      <c r="B26750" s="7" t="s">
        <v>282</v>
      </c>
      <c r="C26750" s="7" t="s">
        <v>1324</v>
      </c>
      <c r="D26750" s="7" t="n">
        <v>0</v>
      </c>
      <c r="E26750" s="7" t="n">
        <v>0</v>
      </c>
      <c r="F26750" s="7" t="n">
        <v>10</v>
      </c>
      <c r="G26750" s="7" t="n">
        <v>130.43</v>
      </c>
    </row>
    <row r="26751" customFormat="false" ht="15" hidden="false" customHeight="false" outlineLevel="0" collapsed="false">
      <c r="A26751" s="7" t="s">
        <v>38</v>
      </c>
      <c r="B26751" s="7" t="s">
        <v>282</v>
      </c>
      <c r="C26751" s="7" t="s">
        <v>1324</v>
      </c>
      <c r="D26751" s="7" t="n">
        <v>10</v>
      </c>
      <c r="E26751" s="7" t="n">
        <v>138.28</v>
      </c>
      <c r="F26751" s="7" t="n">
        <v>0</v>
      </c>
      <c r="G26751" s="7" t="n">
        <v>0</v>
      </c>
    </row>
    <row r="26752" customFormat="false" ht="15" hidden="false" customHeight="false" outlineLevel="0" collapsed="false">
      <c r="A26752" s="7" t="s">
        <v>38</v>
      </c>
      <c r="B26752" s="7" t="s">
        <v>168</v>
      </c>
      <c r="C26752" s="7" t="s">
        <v>1326</v>
      </c>
      <c r="D26752" s="7" t="n">
        <v>0</v>
      </c>
      <c r="E26752" s="7" t="n">
        <v>0</v>
      </c>
      <c r="F26752" s="7" t="n">
        <v>10</v>
      </c>
      <c r="G26752" s="7" t="n">
        <v>69.81</v>
      </c>
    </row>
    <row r="26753" customFormat="false" ht="15" hidden="false" customHeight="false" outlineLevel="0" collapsed="false">
      <c r="A26753" s="7" t="s">
        <v>38</v>
      </c>
      <c r="B26753" s="7" t="s">
        <v>113</v>
      </c>
      <c r="C26753" s="7" t="s">
        <v>1330</v>
      </c>
      <c r="D26753" s="7" t="n">
        <v>0</v>
      </c>
      <c r="E26753" s="7" t="n">
        <v>0</v>
      </c>
      <c r="F26753" s="7" t="n">
        <v>10</v>
      </c>
      <c r="G26753" s="7" t="n">
        <v>220.45</v>
      </c>
    </row>
    <row r="26754" customFormat="false" ht="15" hidden="false" customHeight="false" outlineLevel="0" collapsed="false">
      <c r="A26754" s="7" t="s">
        <v>38</v>
      </c>
      <c r="B26754" s="7" t="s">
        <v>113</v>
      </c>
      <c r="C26754" s="7" t="s">
        <v>1330</v>
      </c>
      <c r="D26754" s="7" t="n">
        <v>10</v>
      </c>
      <c r="E26754" s="7" t="n">
        <v>233.71</v>
      </c>
      <c r="F26754" s="7" t="n">
        <v>0</v>
      </c>
      <c r="G26754" s="7" t="n">
        <v>0</v>
      </c>
    </row>
    <row r="26755" customFormat="false" ht="15" hidden="false" customHeight="false" outlineLevel="0" collapsed="false">
      <c r="A26755" s="7" t="s">
        <v>38</v>
      </c>
      <c r="B26755" s="7" t="s">
        <v>113</v>
      </c>
      <c r="C26755" s="7" t="s">
        <v>1330</v>
      </c>
      <c r="D26755" s="7" t="n">
        <v>3</v>
      </c>
      <c r="E26755" s="7" t="n">
        <v>75.28</v>
      </c>
      <c r="F26755" s="7" t="n">
        <v>0</v>
      </c>
      <c r="G26755" s="7" t="n">
        <v>0</v>
      </c>
    </row>
    <row r="26756" customFormat="false" ht="15" hidden="false" customHeight="false" outlineLevel="0" collapsed="false">
      <c r="A26756" s="7" t="s">
        <v>38</v>
      </c>
      <c r="B26756" s="7" t="s">
        <v>111</v>
      </c>
      <c r="C26756" s="7" t="s">
        <v>1330</v>
      </c>
      <c r="D26756" s="7" t="n">
        <v>3</v>
      </c>
      <c r="E26756" s="7" t="n">
        <v>75.28</v>
      </c>
      <c r="F26756" s="7" t="n">
        <v>0</v>
      </c>
      <c r="G26756" s="7" t="n">
        <v>0</v>
      </c>
    </row>
    <row r="26757" customFormat="false" ht="15" hidden="false" customHeight="false" outlineLevel="0" collapsed="false">
      <c r="A26757" s="7" t="s">
        <v>38</v>
      </c>
      <c r="B26757" s="7" t="s">
        <v>111</v>
      </c>
      <c r="C26757" s="7" t="s">
        <v>1330</v>
      </c>
      <c r="D26757" s="7" t="n">
        <v>0</v>
      </c>
      <c r="E26757" s="7" t="n">
        <v>0</v>
      </c>
      <c r="F26757" s="7" t="n">
        <v>6</v>
      </c>
      <c r="G26757" s="7" t="n">
        <v>123.21</v>
      </c>
    </row>
    <row r="26758" customFormat="false" ht="15" hidden="false" customHeight="false" outlineLevel="0" collapsed="false">
      <c r="A26758" s="7" t="s">
        <v>38</v>
      </c>
      <c r="B26758" s="7" t="s">
        <v>149</v>
      </c>
      <c r="C26758" s="7" t="s">
        <v>1330</v>
      </c>
      <c r="D26758" s="7" t="n">
        <v>3</v>
      </c>
      <c r="E26758" s="7" t="n">
        <v>75.28</v>
      </c>
      <c r="F26758" s="7" t="n">
        <v>0</v>
      </c>
      <c r="G26758" s="7" t="n">
        <v>0</v>
      </c>
    </row>
    <row r="26759" customFormat="false" ht="15" hidden="false" customHeight="false" outlineLevel="0" collapsed="false">
      <c r="A26759" s="7" t="s">
        <v>38</v>
      </c>
      <c r="B26759" s="7" t="s">
        <v>149</v>
      </c>
      <c r="C26759" s="7" t="s">
        <v>1330</v>
      </c>
      <c r="D26759" s="7" t="n">
        <v>10</v>
      </c>
      <c r="E26759" s="7" t="n">
        <v>227.95</v>
      </c>
      <c r="F26759" s="7" t="n">
        <v>0</v>
      </c>
      <c r="G26759" s="7" t="n">
        <v>0</v>
      </c>
    </row>
    <row r="26760" customFormat="false" ht="15" hidden="false" customHeight="false" outlineLevel="0" collapsed="false">
      <c r="A26760" s="7" t="s">
        <v>38</v>
      </c>
      <c r="B26760" s="7" t="s">
        <v>153</v>
      </c>
      <c r="C26760" s="7" t="s">
        <v>1330</v>
      </c>
      <c r="D26760" s="7" t="n">
        <v>10</v>
      </c>
      <c r="E26760" s="7" t="n">
        <v>233.71</v>
      </c>
      <c r="F26760" s="7" t="n">
        <v>0</v>
      </c>
      <c r="G26760" s="7" t="n">
        <v>0</v>
      </c>
    </row>
    <row r="26761" customFormat="false" ht="15" hidden="false" customHeight="false" outlineLevel="0" collapsed="false">
      <c r="A26761" s="7" t="s">
        <v>38</v>
      </c>
      <c r="B26761" s="7" t="s">
        <v>478</v>
      </c>
      <c r="C26761" s="7" t="s">
        <v>1330</v>
      </c>
      <c r="D26761" s="7" t="n">
        <v>6</v>
      </c>
      <c r="E26761" s="7" t="n">
        <v>140.23</v>
      </c>
      <c r="F26761" s="7" t="n">
        <v>0</v>
      </c>
      <c r="G26761" s="7" t="n">
        <v>0</v>
      </c>
    </row>
    <row r="26762" customFormat="false" ht="15" hidden="false" customHeight="false" outlineLevel="0" collapsed="false">
      <c r="A26762" s="7" t="s">
        <v>38</v>
      </c>
      <c r="B26762" s="7" t="s">
        <v>326</v>
      </c>
      <c r="C26762" s="7" t="s">
        <v>1330</v>
      </c>
      <c r="D26762" s="7" t="n">
        <v>6</v>
      </c>
      <c r="E26762" s="7" t="n">
        <v>140.23</v>
      </c>
      <c r="F26762" s="7" t="n">
        <v>0</v>
      </c>
      <c r="G26762" s="7" t="n">
        <v>0</v>
      </c>
    </row>
    <row r="26763" customFormat="false" ht="15" hidden="false" customHeight="false" outlineLevel="0" collapsed="false">
      <c r="A26763" s="7" t="s">
        <v>38</v>
      </c>
      <c r="B26763" s="7" t="s">
        <v>222</v>
      </c>
      <c r="C26763" s="7" t="s">
        <v>1331</v>
      </c>
      <c r="D26763" s="7" t="n">
        <v>0</v>
      </c>
      <c r="E26763" s="7" t="n">
        <v>0</v>
      </c>
      <c r="F26763" s="7" t="n">
        <v>20</v>
      </c>
      <c r="G26763" s="7" t="n">
        <v>635.64</v>
      </c>
    </row>
    <row r="26764" customFormat="false" ht="15" hidden="false" customHeight="false" outlineLevel="0" collapsed="false">
      <c r="A26764" s="7" t="s">
        <v>38</v>
      </c>
      <c r="B26764" s="7" t="s">
        <v>225</v>
      </c>
      <c r="C26764" s="7" t="s">
        <v>1331</v>
      </c>
      <c r="D26764" s="7" t="n">
        <v>10</v>
      </c>
      <c r="E26764" s="7" t="n">
        <v>328.63</v>
      </c>
      <c r="F26764" s="7" t="n">
        <v>0</v>
      </c>
      <c r="G26764" s="7" t="n">
        <v>0</v>
      </c>
    </row>
    <row r="26765" customFormat="false" ht="15" hidden="false" customHeight="false" outlineLevel="0" collapsed="false">
      <c r="A26765" s="7" t="s">
        <v>38</v>
      </c>
      <c r="B26765" s="7" t="s">
        <v>225</v>
      </c>
      <c r="C26765" s="7" t="s">
        <v>1331</v>
      </c>
      <c r="D26765" s="7" t="n">
        <v>0</v>
      </c>
      <c r="E26765" s="7" t="n">
        <v>0</v>
      </c>
      <c r="F26765" s="7" t="n">
        <v>20</v>
      </c>
      <c r="G26765" s="7" t="n">
        <v>592.1</v>
      </c>
    </row>
    <row r="26766" customFormat="false" ht="15" hidden="false" customHeight="false" outlineLevel="0" collapsed="false">
      <c r="A26766" s="7" t="s">
        <v>38</v>
      </c>
      <c r="B26766" s="7" t="s">
        <v>335</v>
      </c>
      <c r="C26766" s="7" t="s">
        <v>1331</v>
      </c>
      <c r="D26766" s="7" t="n">
        <v>0</v>
      </c>
      <c r="E26766" s="7" t="n">
        <v>0</v>
      </c>
      <c r="F26766" s="7" t="n">
        <v>6</v>
      </c>
      <c r="G26766" s="7" t="n">
        <v>177.63</v>
      </c>
    </row>
    <row r="26767" customFormat="false" ht="15" hidden="false" customHeight="false" outlineLevel="0" collapsed="false">
      <c r="A26767" s="7" t="s">
        <v>38</v>
      </c>
      <c r="B26767" s="7" t="s">
        <v>335</v>
      </c>
      <c r="C26767" s="7" t="s">
        <v>1331</v>
      </c>
      <c r="D26767" s="7" t="n">
        <v>0</v>
      </c>
      <c r="E26767" s="7" t="n">
        <v>0</v>
      </c>
      <c r="F26767" s="7" t="n">
        <v>6</v>
      </c>
      <c r="G26767" s="7" t="n">
        <v>190.69</v>
      </c>
    </row>
    <row r="26768" customFormat="false" ht="15" hidden="false" customHeight="false" outlineLevel="0" collapsed="false">
      <c r="A26768" s="7" t="s">
        <v>38</v>
      </c>
      <c r="B26768" s="7" t="s">
        <v>248</v>
      </c>
      <c r="C26768" s="7" t="s">
        <v>1331</v>
      </c>
      <c r="D26768" s="7" t="n">
        <v>0</v>
      </c>
      <c r="E26768" s="7" t="n">
        <v>0</v>
      </c>
      <c r="F26768" s="7" t="n">
        <v>6</v>
      </c>
      <c r="G26768" s="7" t="n">
        <v>190.69</v>
      </c>
    </row>
    <row r="26769" customFormat="false" ht="15" hidden="false" customHeight="false" outlineLevel="0" collapsed="false">
      <c r="A26769" s="7" t="s">
        <v>38</v>
      </c>
      <c r="B26769" s="7" t="s">
        <v>248</v>
      </c>
      <c r="C26769" s="7" t="s">
        <v>1331</v>
      </c>
      <c r="D26769" s="7" t="n">
        <v>10</v>
      </c>
      <c r="E26769" s="7" t="n">
        <v>336.93</v>
      </c>
      <c r="F26769" s="7" t="n">
        <v>0</v>
      </c>
      <c r="G26769" s="7" t="n">
        <v>0</v>
      </c>
    </row>
    <row r="26770" customFormat="false" ht="15" hidden="false" customHeight="false" outlineLevel="0" collapsed="false">
      <c r="A26770" s="7" t="s">
        <v>38</v>
      </c>
      <c r="B26770" s="7" t="s">
        <v>141</v>
      </c>
      <c r="C26770" s="7" t="s">
        <v>1334</v>
      </c>
      <c r="D26770" s="7" t="n">
        <v>10</v>
      </c>
      <c r="E26770" s="7" t="n">
        <v>112.96</v>
      </c>
      <c r="F26770" s="7" t="n">
        <v>0</v>
      </c>
      <c r="G26770" s="7" t="n">
        <v>0</v>
      </c>
    </row>
    <row r="26771" customFormat="false" ht="15" hidden="false" customHeight="false" outlineLevel="0" collapsed="false">
      <c r="A26771" s="7" t="s">
        <v>38</v>
      </c>
      <c r="B26771" s="7" t="s">
        <v>125</v>
      </c>
      <c r="C26771" s="7" t="s">
        <v>1334</v>
      </c>
      <c r="D26771" s="7" t="n">
        <v>10</v>
      </c>
      <c r="E26771" s="7" t="n">
        <v>112.96</v>
      </c>
      <c r="F26771" s="7" t="n">
        <v>0</v>
      </c>
      <c r="G26771" s="7" t="n">
        <v>0</v>
      </c>
    </row>
    <row r="26772" customFormat="false" ht="15" hidden="false" customHeight="false" outlineLevel="0" collapsed="false">
      <c r="A26772" s="7" t="s">
        <v>38</v>
      </c>
      <c r="B26772" s="7" t="s">
        <v>310</v>
      </c>
      <c r="C26772" s="7" t="s">
        <v>1334</v>
      </c>
      <c r="D26772" s="7" t="n">
        <v>6</v>
      </c>
      <c r="E26772" s="7" t="n">
        <v>67.78</v>
      </c>
      <c r="F26772" s="7" t="n">
        <v>0</v>
      </c>
      <c r="G26772" s="7" t="n">
        <v>0</v>
      </c>
    </row>
    <row r="26773" customFormat="false" ht="15" hidden="false" customHeight="false" outlineLevel="0" collapsed="false">
      <c r="A26773" s="7" t="s">
        <v>38</v>
      </c>
      <c r="B26773" s="7" t="s">
        <v>271</v>
      </c>
      <c r="C26773" s="7" t="s">
        <v>1335</v>
      </c>
      <c r="D26773" s="7" t="n">
        <v>0</v>
      </c>
      <c r="E26773" s="7" t="n">
        <v>0</v>
      </c>
      <c r="F26773" s="7" t="n">
        <v>10</v>
      </c>
      <c r="G26773" s="7" t="n">
        <v>113.9</v>
      </c>
    </row>
    <row r="26774" customFormat="false" ht="15" hidden="false" customHeight="false" outlineLevel="0" collapsed="false">
      <c r="A26774" s="7" t="s">
        <v>38</v>
      </c>
      <c r="B26774" s="7" t="s">
        <v>289</v>
      </c>
      <c r="C26774" s="7" t="s">
        <v>1335</v>
      </c>
      <c r="D26774" s="7" t="n">
        <v>15</v>
      </c>
      <c r="E26774" s="7" t="n">
        <v>194.47</v>
      </c>
      <c r="F26774" s="7" t="n">
        <v>0</v>
      </c>
      <c r="G26774" s="7" t="n">
        <v>0</v>
      </c>
    </row>
    <row r="26775" customFormat="false" ht="15" hidden="false" customHeight="false" outlineLevel="0" collapsed="false">
      <c r="A26775" s="7" t="s">
        <v>38</v>
      </c>
      <c r="B26775" s="7" t="s">
        <v>289</v>
      </c>
      <c r="C26775" s="7" t="s">
        <v>1335</v>
      </c>
      <c r="D26775" s="7" t="n">
        <v>0</v>
      </c>
      <c r="E26775" s="7" t="n">
        <v>0</v>
      </c>
      <c r="F26775" s="7" t="n">
        <v>10</v>
      </c>
      <c r="G26775" s="7" t="n">
        <v>113.9</v>
      </c>
    </row>
    <row r="26776" customFormat="false" ht="15" hidden="false" customHeight="false" outlineLevel="0" collapsed="false">
      <c r="A26776" s="7" t="s">
        <v>38</v>
      </c>
      <c r="B26776" s="7" t="s">
        <v>289</v>
      </c>
      <c r="C26776" s="7" t="s">
        <v>1335</v>
      </c>
      <c r="D26776" s="7" t="n">
        <v>0</v>
      </c>
      <c r="E26776" s="7" t="n">
        <v>0</v>
      </c>
      <c r="F26776" s="7" t="n">
        <v>10</v>
      </c>
      <c r="G26776" s="7" t="n">
        <v>106.1</v>
      </c>
    </row>
    <row r="26777" customFormat="false" ht="15" hidden="false" customHeight="false" outlineLevel="0" collapsed="false">
      <c r="A26777" s="7" t="s">
        <v>38</v>
      </c>
      <c r="B26777" s="7" t="s">
        <v>327</v>
      </c>
      <c r="C26777" s="7" t="s">
        <v>1335</v>
      </c>
      <c r="D26777" s="7" t="n">
        <v>10</v>
      </c>
      <c r="E26777" s="7" t="n">
        <v>117.78</v>
      </c>
      <c r="F26777" s="7" t="n">
        <v>0</v>
      </c>
      <c r="G26777" s="7" t="n">
        <v>0</v>
      </c>
    </row>
    <row r="26778" customFormat="false" ht="15" hidden="false" customHeight="false" outlineLevel="0" collapsed="false">
      <c r="A26778" s="7" t="s">
        <v>38</v>
      </c>
      <c r="B26778" s="7" t="s">
        <v>316</v>
      </c>
      <c r="C26778" s="7" t="s">
        <v>1335</v>
      </c>
      <c r="D26778" s="7" t="n">
        <v>0</v>
      </c>
      <c r="E26778" s="7" t="n">
        <v>0</v>
      </c>
      <c r="F26778" s="7" t="n">
        <v>3</v>
      </c>
      <c r="G26778" s="7" t="n">
        <v>31.83</v>
      </c>
    </row>
    <row r="26779" customFormat="false" ht="15" hidden="false" customHeight="false" outlineLevel="0" collapsed="false">
      <c r="A26779" s="7" t="s">
        <v>38</v>
      </c>
      <c r="B26779" s="7" t="s">
        <v>316</v>
      </c>
      <c r="C26779" s="7" t="s">
        <v>1335</v>
      </c>
      <c r="D26779" s="7" t="n">
        <v>6</v>
      </c>
      <c r="E26779" s="7" t="n">
        <v>77.79</v>
      </c>
      <c r="F26779" s="7" t="n">
        <v>0</v>
      </c>
      <c r="G26779" s="7" t="n">
        <v>0</v>
      </c>
    </row>
    <row r="26780" customFormat="false" ht="15" hidden="false" customHeight="false" outlineLevel="0" collapsed="false">
      <c r="A26780" s="7" t="s">
        <v>38</v>
      </c>
      <c r="B26780" s="7" t="s">
        <v>410</v>
      </c>
      <c r="C26780" s="7" t="s">
        <v>1335</v>
      </c>
      <c r="D26780" s="7" t="n">
        <v>10</v>
      </c>
      <c r="E26780" s="7" t="n">
        <v>120.75</v>
      </c>
      <c r="F26780" s="7" t="n">
        <v>0</v>
      </c>
      <c r="G26780" s="7" t="n">
        <v>0</v>
      </c>
    </row>
    <row r="26781" customFormat="false" ht="15" hidden="false" customHeight="false" outlineLevel="0" collapsed="false">
      <c r="A26781" s="7" t="s">
        <v>38</v>
      </c>
      <c r="B26781" s="7" t="s">
        <v>108</v>
      </c>
      <c r="C26781" s="7" t="s">
        <v>1336</v>
      </c>
      <c r="D26781" s="7" t="n">
        <v>0</v>
      </c>
      <c r="E26781" s="7" t="n">
        <v>0</v>
      </c>
      <c r="F26781" s="7" t="n">
        <v>10</v>
      </c>
      <c r="G26781" s="7" t="n">
        <v>108.39</v>
      </c>
    </row>
    <row r="26782" customFormat="false" ht="15" hidden="false" customHeight="false" outlineLevel="0" collapsed="false">
      <c r="A26782" s="7" t="s">
        <v>38</v>
      </c>
      <c r="B26782" s="7" t="s">
        <v>131</v>
      </c>
      <c r="C26782" s="7" t="s">
        <v>1336</v>
      </c>
      <c r="D26782" s="7" t="n">
        <v>6</v>
      </c>
      <c r="E26782" s="7" t="n">
        <v>67.25</v>
      </c>
      <c r="F26782" s="7" t="n">
        <v>0</v>
      </c>
      <c r="G26782" s="7" t="n">
        <v>0</v>
      </c>
    </row>
    <row r="26783" customFormat="false" ht="15" hidden="false" customHeight="false" outlineLevel="0" collapsed="false">
      <c r="A26783" s="7" t="s">
        <v>38</v>
      </c>
      <c r="B26783" s="7" t="s">
        <v>263</v>
      </c>
      <c r="C26783" s="7" t="s">
        <v>1337</v>
      </c>
      <c r="D26783" s="7" t="n">
        <v>10</v>
      </c>
      <c r="E26783" s="7" t="n">
        <v>269.74</v>
      </c>
      <c r="F26783" s="7" t="n">
        <v>0</v>
      </c>
      <c r="G26783" s="7" t="n">
        <v>0</v>
      </c>
    </row>
    <row r="26784" customFormat="false" ht="15" hidden="false" customHeight="false" outlineLevel="0" collapsed="false">
      <c r="A26784" s="7" t="s">
        <v>38</v>
      </c>
      <c r="B26784" s="7" t="s">
        <v>263</v>
      </c>
      <c r="C26784" s="7" t="s">
        <v>1337</v>
      </c>
      <c r="D26784" s="7" t="n">
        <v>0</v>
      </c>
      <c r="E26784" s="7" t="n">
        <v>0</v>
      </c>
      <c r="F26784" s="7" t="n">
        <v>16</v>
      </c>
      <c r="G26784" s="7" t="n">
        <v>388.8</v>
      </c>
    </row>
    <row r="26785" customFormat="false" ht="15" hidden="false" customHeight="false" outlineLevel="0" collapsed="false">
      <c r="A26785" s="7" t="s">
        <v>38</v>
      </c>
      <c r="B26785" s="7" t="s">
        <v>234</v>
      </c>
      <c r="C26785" s="7" t="s">
        <v>1338</v>
      </c>
      <c r="D26785" s="7" t="n">
        <v>20</v>
      </c>
      <c r="E26785" s="7" t="n">
        <v>627.33</v>
      </c>
      <c r="F26785" s="7" t="n">
        <v>0</v>
      </c>
      <c r="G26785" s="7" t="n">
        <v>0</v>
      </c>
    </row>
    <row r="26786" customFormat="false" ht="15" hidden="false" customHeight="false" outlineLevel="0" collapsed="false">
      <c r="A26786" s="7" t="s">
        <v>38</v>
      </c>
      <c r="B26786" s="7" t="s">
        <v>234</v>
      </c>
      <c r="C26786" s="7" t="s">
        <v>1338</v>
      </c>
      <c r="D26786" s="7" t="n">
        <v>0</v>
      </c>
      <c r="E26786" s="7" t="n">
        <v>0</v>
      </c>
      <c r="F26786" s="7" t="n">
        <v>30</v>
      </c>
      <c r="G26786" s="7" t="n">
        <v>826.7</v>
      </c>
    </row>
    <row r="26787" customFormat="false" ht="15" hidden="false" customHeight="false" outlineLevel="0" collapsed="false">
      <c r="A26787" s="7" t="s">
        <v>38</v>
      </c>
      <c r="B26787" s="7" t="s">
        <v>234</v>
      </c>
      <c r="C26787" s="7" t="s">
        <v>1338</v>
      </c>
      <c r="D26787" s="7" t="n">
        <v>0</v>
      </c>
      <c r="E26787" s="7" t="n">
        <v>0</v>
      </c>
      <c r="F26787" s="7" t="n">
        <v>20</v>
      </c>
      <c r="G26787" s="7" t="n">
        <v>513.38</v>
      </c>
    </row>
    <row r="26788" customFormat="false" ht="15" hidden="false" customHeight="false" outlineLevel="0" collapsed="false">
      <c r="A26788" s="7" t="s">
        <v>38</v>
      </c>
      <c r="B26788" s="7" t="s">
        <v>234</v>
      </c>
      <c r="C26788" s="7" t="s">
        <v>1338</v>
      </c>
      <c r="D26788" s="7" t="n">
        <v>10</v>
      </c>
      <c r="E26788" s="7" t="n">
        <v>292.14</v>
      </c>
      <c r="F26788" s="7" t="n">
        <v>0</v>
      </c>
      <c r="G26788" s="7" t="n">
        <v>0</v>
      </c>
    </row>
    <row r="26789" customFormat="false" ht="15" hidden="false" customHeight="false" outlineLevel="0" collapsed="false">
      <c r="A26789" s="7" t="s">
        <v>38</v>
      </c>
      <c r="B26789" s="7" t="s">
        <v>121</v>
      </c>
      <c r="C26789" s="7" t="s">
        <v>1339</v>
      </c>
      <c r="D26789" s="7" t="n">
        <v>10</v>
      </c>
      <c r="E26789" s="7" t="n">
        <v>341.93</v>
      </c>
      <c r="F26789" s="7" t="n">
        <v>0</v>
      </c>
      <c r="G26789" s="7" t="n">
        <v>0</v>
      </c>
    </row>
    <row r="26790" customFormat="false" ht="15" hidden="false" customHeight="false" outlineLevel="0" collapsed="false">
      <c r="A26790" s="7" t="s">
        <v>38</v>
      </c>
      <c r="B26790" s="7" t="s">
        <v>123</v>
      </c>
      <c r="C26790" s="7" t="s">
        <v>1340</v>
      </c>
      <c r="D26790" s="7" t="n">
        <v>0</v>
      </c>
      <c r="E26790" s="7" t="n">
        <v>0</v>
      </c>
      <c r="F26790" s="7" t="n">
        <v>10</v>
      </c>
      <c r="G26790" s="7" t="n">
        <v>136.9</v>
      </c>
    </row>
    <row r="26791" customFormat="false" ht="15" hidden="false" customHeight="false" outlineLevel="0" collapsed="false">
      <c r="A26791" s="7" t="s">
        <v>38</v>
      </c>
      <c r="B26791" s="7" t="s">
        <v>123</v>
      </c>
      <c r="C26791" s="7" t="s">
        <v>1340</v>
      </c>
      <c r="D26791" s="7" t="n">
        <v>6</v>
      </c>
      <c r="E26791" s="7" t="n">
        <v>93.48</v>
      </c>
      <c r="F26791" s="7" t="n">
        <v>0</v>
      </c>
      <c r="G26791" s="7" t="n">
        <v>0</v>
      </c>
    </row>
    <row r="26792" customFormat="false" ht="15" hidden="false" customHeight="false" outlineLevel="0" collapsed="false">
      <c r="A26792" s="7" t="s">
        <v>38</v>
      </c>
      <c r="B26792" s="7" t="s">
        <v>123</v>
      </c>
      <c r="C26792" s="7" t="s">
        <v>1340</v>
      </c>
      <c r="D26792" s="7" t="n">
        <v>15</v>
      </c>
      <c r="E26792" s="7" t="n">
        <v>250.93</v>
      </c>
      <c r="F26792" s="7" t="n">
        <v>0</v>
      </c>
      <c r="G26792" s="7" t="n">
        <v>0</v>
      </c>
    </row>
    <row r="26793" customFormat="false" ht="15" hidden="false" customHeight="false" outlineLevel="0" collapsed="false">
      <c r="A26793" s="7" t="s">
        <v>38</v>
      </c>
      <c r="B26793" s="7" t="s">
        <v>231</v>
      </c>
      <c r="C26793" s="7" t="s">
        <v>1342</v>
      </c>
      <c r="D26793" s="7" t="n">
        <v>10</v>
      </c>
      <c r="E26793" s="7" t="n">
        <v>171.39</v>
      </c>
      <c r="F26793" s="7" t="n">
        <v>0</v>
      </c>
      <c r="G26793" s="7" t="n">
        <v>0</v>
      </c>
    </row>
    <row r="26794" customFormat="false" ht="15" hidden="false" customHeight="false" outlineLevel="0" collapsed="false">
      <c r="A26794" s="7" t="s">
        <v>38</v>
      </c>
      <c r="B26794" s="7" t="s">
        <v>201</v>
      </c>
      <c r="C26794" s="7" t="s">
        <v>1344</v>
      </c>
      <c r="D26794" s="7" t="n">
        <v>10</v>
      </c>
      <c r="E26794" s="7" t="n">
        <v>66.22</v>
      </c>
      <c r="F26794" s="7" t="n">
        <v>0</v>
      </c>
      <c r="G26794" s="7" t="n">
        <v>0</v>
      </c>
    </row>
    <row r="26795" customFormat="false" ht="15" hidden="false" customHeight="false" outlineLevel="0" collapsed="false">
      <c r="A26795" s="7" t="s">
        <v>38</v>
      </c>
      <c r="B26795" s="7" t="s">
        <v>201</v>
      </c>
      <c r="C26795" s="7" t="s">
        <v>1344</v>
      </c>
      <c r="D26795" s="7" t="n">
        <v>0</v>
      </c>
      <c r="E26795" s="7" t="n">
        <v>0</v>
      </c>
      <c r="F26795" s="7" t="n">
        <v>6</v>
      </c>
      <c r="G26795" s="7" t="n">
        <v>37.48</v>
      </c>
    </row>
    <row r="26796" customFormat="false" ht="15" hidden="false" customHeight="false" outlineLevel="0" collapsed="false">
      <c r="A26796" s="7" t="s">
        <v>38</v>
      </c>
      <c r="B26796" s="7" t="s">
        <v>264</v>
      </c>
      <c r="C26796" s="7" t="s">
        <v>1347</v>
      </c>
      <c r="D26796" s="7" t="n">
        <v>10</v>
      </c>
      <c r="E26796" s="7" t="n">
        <v>68.39</v>
      </c>
      <c r="F26796" s="7" t="n">
        <v>0</v>
      </c>
      <c r="G26796" s="7" t="n">
        <v>0</v>
      </c>
    </row>
    <row r="26797" customFormat="false" ht="15" hidden="false" customHeight="false" outlineLevel="0" collapsed="false">
      <c r="A26797" s="7" t="s">
        <v>38</v>
      </c>
      <c r="B26797" s="7" t="s">
        <v>264</v>
      </c>
      <c r="C26797" s="7" t="s">
        <v>1347</v>
      </c>
      <c r="D26797" s="7" t="n">
        <v>0</v>
      </c>
      <c r="E26797" s="7" t="n">
        <v>0</v>
      </c>
      <c r="F26797" s="7" t="n">
        <v>10</v>
      </c>
      <c r="G26797" s="7" t="n">
        <v>61.61</v>
      </c>
    </row>
    <row r="26798" customFormat="false" ht="15" hidden="false" customHeight="false" outlineLevel="0" collapsed="false">
      <c r="A26798" s="7" t="s">
        <v>38</v>
      </c>
      <c r="B26798" s="7" t="s">
        <v>297</v>
      </c>
      <c r="C26798" s="7" t="s">
        <v>1348</v>
      </c>
      <c r="D26798" s="7" t="n">
        <v>10</v>
      </c>
      <c r="E26798" s="7" t="n">
        <v>41.41</v>
      </c>
      <c r="F26798" s="7" t="n">
        <v>0</v>
      </c>
      <c r="G26798" s="7" t="n">
        <v>0</v>
      </c>
    </row>
    <row r="26799" customFormat="false" ht="15" hidden="false" customHeight="false" outlineLevel="0" collapsed="false">
      <c r="A26799" s="7" t="s">
        <v>38</v>
      </c>
      <c r="B26799" s="7" t="s">
        <v>114</v>
      </c>
      <c r="C26799" s="7" t="s">
        <v>1354</v>
      </c>
      <c r="D26799" s="7" t="n">
        <v>0</v>
      </c>
      <c r="E26799" s="7" t="n">
        <v>0</v>
      </c>
      <c r="F26799" s="7" t="n">
        <v>10</v>
      </c>
      <c r="G26799" s="7" t="n">
        <v>170.85</v>
      </c>
    </row>
    <row r="26800" customFormat="false" ht="15" hidden="false" customHeight="false" outlineLevel="0" collapsed="false">
      <c r="A26800" s="7" t="s">
        <v>38</v>
      </c>
      <c r="B26800" s="7" t="s">
        <v>323</v>
      </c>
      <c r="C26800" s="7" t="s">
        <v>1355</v>
      </c>
      <c r="D26800" s="7" t="n">
        <v>10</v>
      </c>
      <c r="E26800" s="7" t="n">
        <v>148.02</v>
      </c>
      <c r="F26800" s="7" t="n">
        <v>0</v>
      </c>
      <c r="G26800" s="7" t="n">
        <v>0</v>
      </c>
    </row>
    <row r="26801" customFormat="false" ht="15" hidden="false" customHeight="false" outlineLevel="0" collapsed="false">
      <c r="A26801" s="7" t="s">
        <v>38</v>
      </c>
      <c r="B26801" s="7" t="s">
        <v>163</v>
      </c>
      <c r="C26801" s="7" t="s">
        <v>1357</v>
      </c>
      <c r="D26801" s="7" t="n">
        <v>0</v>
      </c>
      <c r="E26801" s="7" t="n">
        <v>0</v>
      </c>
      <c r="F26801" s="7" t="n">
        <v>10</v>
      </c>
      <c r="G26801" s="7" t="n">
        <v>345.02</v>
      </c>
    </row>
    <row r="26802" customFormat="false" ht="15" hidden="false" customHeight="false" outlineLevel="0" collapsed="false">
      <c r="A26802" s="7" t="s">
        <v>38</v>
      </c>
      <c r="B26802" s="7" t="s">
        <v>163</v>
      </c>
      <c r="C26802" s="7" t="s">
        <v>1357</v>
      </c>
      <c r="D26802" s="7" t="n">
        <v>0</v>
      </c>
      <c r="E26802" s="7" t="n">
        <v>0</v>
      </c>
      <c r="F26802" s="7" t="n">
        <v>6</v>
      </c>
      <c r="G26802" s="7" t="n">
        <v>66.14</v>
      </c>
    </row>
    <row r="26803" customFormat="false" ht="15" hidden="false" customHeight="false" outlineLevel="0" collapsed="false">
      <c r="A26803" s="7" t="s">
        <v>38</v>
      </c>
      <c r="B26803" s="7" t="s">
        <v>163</v>
      </c>
      <c r="C26803" s="7" t="s">
        <v>1357</v>
      </c>
      <c r="D26803" s="7" t="n">
        <v>0</v>
      </c>
      <c r="E26803" s="7" t="n">
        <v>0</v>
      </c>
      <c r="F26803" s="7" t="n">
        <v>-10</v>
      </c>
      <c r="G26803" s="7" t="n">
        <v>-231.62</v>
      </c>
    </row>
    <row r="26804" customFormat="false" ht="15" hidden="false" customHeight="false" outlineLevel="0" collapsed="false">
      <c r="A26804" s="7" t="s">
        <v>38</v>
      </c>
      <c r="B26804" s="7" t="s">
        <v>275</v>
      </c>
      <c r="C26804" s="7" t="s">
        <v>1358</v>
      </c>
      <c r="D26804" s="7" t="n">
        <v>0</v>
      </c>
      <c r="E26804" s="7" t="n">
        <v>0</v>
      </c>
      <c r="F26804" s="7" t="n">
        <v>100</v>
      </c>
      <c r="G26804" s="7" t="n">
        <v>661.36</v>
      </c>
    </row>
    <row r="26805" customFormat="false" ht="15" hidden="false" customHeight="false" outlineLevel="0" collapsed="false">
      <c r="A26805" s="7" t="s">
        <v>38</v>
      </c>
      <c r="B26805" s="7" t="s">
        <v>275</v>
      </c>
      <c r="C26805" s="7" t="s">
        <v>1358</v>
      </c>
      <c r="D26805" s="7" t="n">
        <v>50</v>
      </c>
      <c r="E26805" s="7" t="n">
        <v>376.4</v>
      </c>
      <c r="F26805" s="7" t="n">
        <v>0</v>
      </c>
      <c r="G26805" s="7" t="n">
        <v>0</v>
      </c>
    </row>
    <row r="26806" customFormat="false" ht="15" hidden="false" customHeight="false" outlineLevel="0" collapsed="false">
      <c r="A26806" s="7" t="s">
        <v>38</v>
      </c>
      <c r="B26806" s="7" t="s">
        <v>236</v>
      </c>
      <c r="C26806" s="7" t="s">
        <v>1361</v>
      </c>
      <c r="D26806" s="7" t="n">
        <v>150</v>
      </c>
      <c r="E26806" s="7" t="n">
        <v>1254.66</v>
      </c>
      <c r="F26806" s="7" t="n">
        <v>0</v>
      </c>
      <c r="G26806" s="7" t="n">
        <v>0</v>
      </c>
    </row>
    <row r="26807" customFormat="false" ht="15" hidden="false" customHeight="false" outlineLevel="0" collapsed="false">
      <c r="A26807" s="7" t="s">
        <v>38</v>
      </c>
      <c r="B26807" s="7" t="s">
        <v>236</v>
      </c>
      <c r="C26807" s="7" t="s">
        <v>1361</v>
      </c>
      <c r="D26807" s="7" t="n">
        <v>0</v>
      </c>
      <c r="E26807" s="7" t="n">
        <v>0</v>
      </c>
      <c r="F26807" s="7" t="n">
        <v>50</v>
      </c>
      <c r="G26807" s="7" t="n">
        <v>367.42</v>
      </c>
    </row>
    <row r="26808" customFormat="false" ht="15" hidden="false" customHeight="false" outlineLevel="0" collapsed="false">
      <c r="A26808" s="7" t="s">
        <v>38</v>
      </c>
      <c r="B26808" s="7" t="s">
        <v>298</v>
      </c>
      <c r="C26808" s="7" t="s">
        <v>1362</v>
      </c>
      <c r="D26808" s="7" t="n">
        <v>50</v>
      </c>
      <c r="E26808" s="7" t="n">
        <v>467.42</v>
      </c>
      <c r="F26808" s="7" t="n">
        <v>0</v>
      </c>
      <c r="G26808" s="7" t="n">
        <v>0</v>
      </c>
    </row>
    <row r="26809" customFormat="false" ht="15" hidden="false" customHeight="false" outlineLevel="0" collapsed="false">
      <c r="A26809" s="7" t="s">
        <v>38</v>
      </c>
      <c r="B26809" s="7" t="s">
        <v>892</v>
      </c>
      <c r="C26809" s="7" t="s">
        <v>1363</v>
      </c>
      <c r="D26809" s="7" t="n">
        <v>0</v>
      </c>
      <c r="E26809" s="7" t="n">
        <v>0</v>
      </c>
      <c r="F26809" s="7" t="n">
        <v>6</v>
      </c>
      <c r="G26809" s="7" t="n">
        <v>86.25</v>
      </c>
    </row>
    <row r="26810" customFormat="false" ht="15" hidden="false" customHeight="false" outlineLevel="0" collapsed="false">
      <c r="A26810" s="7" t="s">
        <v>38</v>
      </c>
      <c r="B26810" s="7" t="s">
        <v>892</v>
      </c>
      <c r="C26810" s="7" t="s">
        <v>1363</v>
      </c>
      <c r="D26810" s="7" t="n">
        <v>10</v>
      </c>
      <c r="E26810" s="7" t="n">
        <v>159.57</v>
      </c>
      <c r="F26810" s="7" t="n">
        <v>0</v>
      </c>
      <c r="G26810" s="7" t="n">
        <v>0</v>
      </c>
    </row>
    <row r="26811" customFormat="false" ht="15" hidden="false" customHeight="false" outlineLevel="0" collapsed="false">
      <c r="A26811" s="7" t="s">
        <v>38</v>
      </c>
      <c r="B26811" s="7" t="s">
        <v>892</v>
      </c>
      <c r="C26811" s="7" t="s">
        <v>1363</v>
      </c>
      <c r="D26811" s="7" t="n">
        <v>12</v>
      </c>
      <c r="E26811" s="7" t="n">
        <v>210.78</v>
      </c>
      <c r="F26811" s="7" t="n">
        <v>0</v>
      </c>
      <c r="G26811" s="7" t="n">
        <v>0</v>
      </c>
    </row>
    <row r="26812" customFormat="false" ht="15" hidden="false" customHeight="false" outlineLevel="0" collapsed="false">
      <c r="A26812" s="7" t="s">
        <v>38</v>
      </c>
      <c r="B26812" s="7" t="s">
        <v>840</v>
      </c>
      <c r="C26812" s="7" t="s">
        <v>1363</v>
      </c>
      <c r="D26812" s="7" t="n">
        <v>0</v>
      </c>
      <c r="E26812" s="7" t="n">
        <v>0</v>
      </c>
      <c r="F26812" s="7" t="n">
        <v>20</v>
      </c>
      <c r="G26812" s="7" t="n">
        <v>308.63</v>
      </c>
    </row>
    <row r="26813" customFormat="false" ht="15" hidden="false" customHeight="false" outlineLevel="0" collapsed="false">
      <c r="A26813" s="7" t="s">
        <v>38</v>
      </c>
      <c r="B26813" s="7" t="s">
        <v>840</v>
      </c>
      <c r="C26813" s="7" t="s">
        <v>1363</v>
      </c>
      <c r="D26813" s="7" t="n">
        <v>10</v>
      </c>
      <c r="E26813" s="7" t="n">
        <v>159.57</v>
      </c>
      <c r="F26813" s="7" t="n">
        <v>0</v>
      </c>
      <c r="G26813" s="7" t="n">
        <v>0</v>
      </c>
    </row>
    <row r="26814" customFormat="false" ht="15" hidden="false" customHeight="false" outlineLevel="0" collapsed="false">
      <c r="A26814" s="7" t="s">
        <v>38</v>
      </c>
      <c r="B26814" s="7" t="s">
        <v>840</v>
      </c>
      <c r="C26814" s="7" t="s">
        <v>1363</v>
      </c>
      <c r="D26814" s="7" t="n">
        <v>18</v>
      </c>
      <c r="E26814" s="7" t="n">
        <v>316.17</v>
      </c>
      <c r="F26814" s="7" t="n">
        <v>0</v>
      </c>
      <c r="G26814" s="7" t="n">
        <v>0</v>
      </c>
    </row>
    <row r="26815" customFormat="false" ht="15" hidden="false" customHeight="false" outlineLevel="0" collapsed="false">
      <c r="A26815" s="7" t="s">
        <v>38</v>
      </c>
      <c r="B26815" s="7" t="s">
        <v>625</v>
      </c>
      <c r="C26815" s="7" t="s">
        <v>1363</v>
      </c>
      <c r="D26815" s="7" t="n">
        <v>0</v>
      </c>
      <c r="E26815" s="7" t="n">
        <v>0</v>
      </c>
      <c r="F26815" s="7" t="n">
        <v>30</v>
      </c>
      <c r="G26815" s="7" t="n">
        <v>462.95</v>
      </c>
    </row>
    <row r="26816" customFormat="false" ht="15" hidden="false" customHeight="false" outlineLevel="0" collapsed="false">
      <c r="A26816" s="7" t="s">
        <v>38</v>
      </c>
      <c r="B26816" s="7" t="s">
        <v>625</v>
      </c>
      <c r="C26816" s="7" t="s">
        <v>1363</v>
      </c>
      <c r="D26816" s="7" t="n">
        <v>20</v>
      </c>
      <c r="E26816" s="7" t="n">
        <v>319.13</v>
      </c>
      <c r="F26816" s="7" t="n">
        <v>0</v>
      </c>
      <c r="G26816" s="7" t="n">
        <v>0</v>
      </c>
    </row>
    <row r="26817" customFormat="false" ht="15" hidden="false" customHeight="false" outlineLevel="0" collapsed="false">
      <c r="A26817" s="7" t="s">
        <v>38</v>
      </c>
      <c r="B26817" s="7" t="s">
        <v>625</v>
      </c>
      <c r="C26817" s="7" t="s">
        <v>1363</v>
      </c>
      <c r="D26817" s="7" t="n">
        <v>36</v>
      </c>
      <c r="E26817" s="7" t="n">
        <v>632.35</v>
      </c>
      <c r="F26817" s="7" t="n">
        <v>0</v>
      </c>
      <c r="G26817" s="7" t="n">
        <v>0</v>
      </c>
    </row>
    <row r="26818" customFormat="false" ht="15" hidden="false" customHeight="false" outlineLevel="0" collapsed="false">
      <c r="A26818" s="7" t="s">
        <v>38</v>
      </c>
      <c r="B26818" s="7" t="s">
        <v>625</v>
      </c>
      <c r="C26818" s="7" t="s">
        <v>1363</v>
      </c>
      <c r="D26818" s="7" t="n">
        <v>0</v>
      </c>
      <c r="E26818" s="7" t="n">
        <v>0</v>
      </c>
      <c r="F26818" s="7" t="n">
        <v>10</v>
      </c>
      <c r="G26818" s="7" t="n">
        <v>143.75</v>
      </c>
    </row>
    <row r="26819" customFormat="false" ht="15" hidden="false" customHeight="false" outlineLevel="0" collapsed="false">
      <c r="A26819" s="7" t="s">
        <v>38</v>
      </c>
      <c r="B26819" s="7" t="s">
        <v>831</v>
      </c>
      <c r="C26819" s="7" t="s">
        <v>1363</v>
      </c>
      <c r="D26819" s="7" t="n">
        <v>0</v>
      </c>
      <c r="E26819" s="7" t="n">
        <v>0</v>
      </c>
      <c r="F26819" s="7" t="n">
        <v>10</v>
      </c>
      <c r="G26819" s="7" t="n">
        <v>143.75</v>
      </c>
    </row>
    <row r="26820" customFormat="false" ht="15" hidden="false" customHeight="false" outlineLevel="0" collapsed="false">
      <c r="A26820" s="7" t="s">
        <v>38</v>
      </c>
      <c r="B26820" s="7" t="s">
        <v>831</v>
      </c>
      <c r="C26820" s="7" t="s">
        <v>1363</v>
      </c>
      <c r="D26820" s="7" t="n">
        <v>36</v>
      </c>
      <c r="E26820" s="7" t="n">
        <v>632.35</v>
      </c>
      <c r="F26820" s="7" t="n">
        <v>0</v>
      </c>
      <c r="G26820" s="7" t="n">
        <v>0</v>
      </c>
    </row>
    <row r="26821" customFormat="false" ht="15" hidden="false" customHeight="false" outlineLevel="0" collapsed="false">
      <c r="A26821" s="7" t="s">
        <v>38</v>
      </c>
      <c r="B26821" s="7" t="s">
        <v>831</v>
      </c>
      <c r="C26821" s="7" t="s">
        <v>1363</v>
      </c>
      <c r="D26821" s="7" t="n">
        <v>40</v>
      </c>
      <c r="E26821" s="7" t="n">
        <v>638.27</v>
      </c>
      <c r="F26821" s="7" t="n">
        <v>0</v>
      </c>
      <c r="G26821" s="7" t="n">
        <v>0</v>
      </c>
    </row>
    <row r="26822" customFormat="false" ht="15" hidden="false" customHeight="false" outlineLevel="0" collapsed="false">
      <c r="A26822" s="7" t="s">
        <v>38</v>
      </c>
      <c r="B26822" s="7" t="s">
        <v>590</v>
      </c>
      <c r="C26822" s="7" t="s">
        <v>1363</v>
      </c>
      <c r="D26822" s="7" t="n">
        <v>12</v>
      </c>
      <c r="E26822" s="7" t="n">
        <v>210.78</v>
      </c>
      <c r="F26822" s="7" t="n">
        <v>0</v>
      </c>
      <c r="G26822" s="7" t="n">
        <v>0</v>
      </c>
    </row>
    <row r="26823" customFormat="false" ht="15" hidden="false" customHeight="false" outlineLevel="0" collapsed="false">
      <c r="A26823" s="7" t="s">
        <v>38</v>
      </c>
      <c r="B26823" s="7" t="s">
        <v>590</v>
      </c>
      <c r="C26823" s="7" t="s">
        <v>1363</v>
      </c>
      <c r="D26823" s="7" t="n">
        <v>0</v>
      </c>
      <c r="E26823" s="7" t="n">
        <v>0</v>
      </c>
      <c r="F26823" s="7" t="n">
        <v>6</v>
      </c>
      <c r="G26823" s="7" t="n">
        <v>92.59</v>
      </c>
    </row>
    <row r="26824" customFormat="false" ht="15" hidden="false" customHeight="false" outlineLevel="0" collapsed="false">
      <c r="A26824" s="7" t="s">
        <v>38</v>
      </c>
      <c r="B26824" s="7" t="s">
        <v>590</v>
      </c>
      <c r="C26824" s="7" t="s">
        <v>1363</v>
      </c>
      <c r="D26824" s="7" t="n">
        <v>10</v>
      </c>
      <c r="E26824" s="7" t="n">
        <v>159.57</v>
      </c>
      <c r="F26824" s="7" t="n">
        <v>0</v>
      </c>
      <c r="G26824" s="7" t="n">
        <v>0</v>
      </c>
    </row>
    <row r="26825" customFormat="false" ht="15" hidden="false" customHeight="false" outlineLevel="0" collapsed="false">
      <c r="A26825" s="7" t="s">
        <v>38</v>
      </c>
      <c r="B26825" s="7" t="s">
        <v>94</v>
      </c>
      <c r="C26825" s="7" t="s">
        <v>1366</v>
      </c>
      <c r="D26825" s="7" t="n">
        <v>24</v>
      </c>
      <c r="E26825" s="7" t="n">
        <v>1179.38</v>
      </c>
      <c r="F26825" s="7" t="n">
        <v>0</v>
      </c>
      <c r="G26825" s="7" t="n">
        <v>0</v>
      </c>
    </row>
    <row r="26826" customFormat="false" ht="15" hidden="false" customHeight="false" outlineLevel="0" collapsed="false">
      <c r="A26826" s="7" t="s">
        <v>38</v>
      </c>
      <c r="B26826" s="7" t="s">
        <v>94</v>
      </c>
      <c r="C26826" s="7" t="s">
        <v>1366</v>
      </c>
      <c r="D26826" s="7" t="n">
        <v>10</v>
      </c>
      <c r="E26826" s="7" t="n">
        <v>457.69</v>
      </c>
      <c r="F26826" s="7" t="n">
        <v>0</v>
      </c>
      <c r="G26826" s="7" t="n">
        <v>0</v>
      </c>
    </row>
    <row r="26827" customFormat="false" ht="15" hidden="false" customHeight="false" outlineLevel="0" collapsed="false">
      <c r="A26827" s="7" t="s">
        <v>38</v>
      </c>
      <c r="B26827" s="7" t="s">
        <v>94</v>
      </c>
      <c r="C26827" s="7" t="s">
        <v>1366</v>
      </c>
      <c r="D26827" s="7" t="n">
        <v>1</v>
      </c>
      <c r="E26827" s="7" t="n">
        <v>0.04</v>
      </c>
      <c r="F26827" s="7" t="n">
        <v>0</v>
      </c>
      <c r="G26827" s="7" t="n">
        <v>0</v>
      </c>
    </row>
    <row r="26828" customFormat="false" ht="15" hidden="false" customHeight="false" outlineLevel="0" collapsed="false">
      <c r="A26828" s="7" t="s">
        <v>38</v>
      </c>
      <c r="B26828" s="7" t="s">
        <v>92</v>
      </c>
      <c r="C26828" s="7" t="s">
        <v>1366</v>
      </c>
      <c r="D26828" s="7" t="n">
        <v>20</v>
      </c>
      <c r="E26828" s="7" t="n">
        <v>915.37</v>
      </c>
      <c r="F26828" s="7" t="n">
        <v>0</v>
      </c>
      <c r="G26828" s="7" t="n">
        <v>0</v>
      </c>
    </row>
    <row r="26829" customFormat="false" ht="15" hidden="false" customHeight="false" outlineLevel="0" collapsed="false">
      <c r="A26829" s="7" t="s">
        <v>38</v>
      </c>
      <c r="B26829" s="7" t="s">
        <v>92</v>
      </c>
      <c r="C26829" s="7" t="s">
        <v>1366</v>
      </c>
      <c r="D26829" s="7" t="n">
        <v>24</v>
      </c>
      <c r="E26829" s="7" t="n">
        <v>1179.38</v>
      </c>
      <c r="F26829" s="7" t="n">
        <v>0</v>
      </c>
      <c r="G26829" s="7" t="n">
        <v>0</v>
      </c>
    </row>
    <row r="26830" customFormat="false" ht="15" hidden="false" customHeight="false" outlineLevel="0" collapsed="false">
      <c r="A26830" s="7" t="s">
        <v>38</v>
      </c>
      <c r="B26830" s="7" t="s">
        <v>91</v>
      </c>
      <c r="C26830" s="7" t="s">
        <v>1366</v>
      </c>
      <c r="D26830" s="7" t="n">
        <v>24</v>
      </c>
      <c r="E26830" s="7" t="n">
        <v>1179.38</v>
      </c>
      <c r="F26830" s="7" t="n">
        <v>0</v>
      </c>
      <c r="G26830" s="7" t="n">
        <v>0</v>
      </c>
    </row>
    <row r="26831" customFormat="false" ht="15" hidden="false" customHeight="false" outlineLevel="0" collapsed="false">
      <c r="A26831" s="7" t="s">
        <v>38</v>
      </c>
      <c r="B26831" s="7" t="s">
        <v>91</v>
      </c>
      <c r="C26831" s="7" t="s">
        <v>1366</v>
      </c>
      <c r="D26831" s="7" t="n">
        <v>20</v>
      </c>
      <c r="E26831" s="7" t="n">
        <v>915.37</v>
      </c>
      <c r="F26831" s="7" t="n">
        <v>0</v>
      </c>
      <c r="G26831" s="7" t="n">
        <v>0</v>
      </c>
    </row>
    <row r="26832" customFormat="false" ht="15" hidden="false" customHeight="false" outlineLevel="0" collapsed="false">
      <c r="A26832" s="7" t="s">
        <v>38</v>
      </c>
      <c r="B26832" s="7" t="s">
        <v>91</v>
      </c>
      <c r="C26832" s="7" t="s">
        <v>1366</v>
      </c>
      <c r="D26832" s="7" t="n">
        <v>20</v>
      </c>
      <c r="E26832" s="7" t="n">
        <v>892.81</v>
      </c>
      <c r="F26832" s="7" t="n">
        <v>0</v>
      </c>
      <c r="G26832" s="7" t="n">
        <v>0</v>
      </c>
    </row>
    <row r="26833" customFormat="false" ht="15" hidden="false" customHeight="false" outlineLevel="0" collapsed="false">
      <c r="A26833" s="7" t="s">
        <v>38</v>
      </c>
      <c r="B26833" s="7" t="s">
        <v>97</v>
      </c>
      <c r="C26833" s="7" t="s">
        <v>1367</v>
      </c>
      <c r="D26833" s="7" t="n">
        <v>10</v>
      </c>
      <c r="E26833" s="7" t="n">
        <v>457.69</v>
      </c>
      <c r="F26833" s="7" t="n">
        <v>0</v>
      </c>
      <c r="G26833" s="7" t="n">
        <v>0</v>
      </c>
    </row>
    <row r="26834" customFormat="false" ht="15" hidden="false" customHeight="false" outlineLevel="0" collapsed="false">
      <c r="A26834" s="7" t="s">
        <v>38</v>
      </c>
      <c r="B26834" s="7" t="s">
        <v>97</v>
      </c>
      <c r="C26834" s="7" t="s">
        <v>1367</v>
      </c>
      <c r="D26834" s="7" t="n">
        <v>24</v>
      </c>
      <c r="E26834" s="7" t="n">
        <v>1179.38</v>
      </c>
      <c r="F26834" s="7" t="n">
        <v>0</v>
      </c>
      <c r="G26834" s="7" t="n">
        <v>0</v>
      </c>
    </row>
    <row r="26835" customFormat="false" ht="15" hidden="false" customHeight="false" outlineLevel="0" collapsed="false">
      <c r="A26835" s="7" t="s">
        <v>38</v>
      </c>
      <c r="B26835" s="7" t="s">
        <v>93</v>
      </c>
      <c r="C26835" s="7" t="s">
        <v>1367</v>
      </c>
      <c r="D26835" s="7" t="n">
        <v>20</v>
      </c>
      <c r="E26835" s="7" t="n">
        <v>915.37</v>
      </c>
      <c r="F26835" s="7" t="n">
        <v>0</v>
      </c>
      <c r="G26835" s="7" t="n">
        <v>0</v>
      </c>
    </row>
    <row r="26836" customFormat="false" ht="15" hidden="false" customHeight="false" outlineLevel="0" collapsed="false">
      <c r="A26836" s="7" t="s">
        <v>38</v>
      </c>
      <c r="B26836" s="7" t="s">
        <v>93</v>
      </c>
      <c r="C26836" s="7" t="s">
        <v>1367</v>
      </c>
      <c r="D26836" s="7" t="n">
        <v>10</v>
      </c>
      <c r="E26836" s="7" t="n">
        <v>446.41</v>
      </c>
      <c r="F26836" s="7" t="n">
        <v>0</v>
      </c>
      <c r="G26836" s="7" t="n">
        <v>0</v>
      </c>
    </row>
    <row r="26837" customFormat="false" ht="15" hidden="false" customHeight="false" outlineLevel="0" collapsed="false">
      <c r="A26837" s="7" t="s">
        <v>38</v>
      </c>
      <c r="B26837" s="7" t="s">
        <v>93</v>
      </c>
      <c r="C26837" s="7" t="s">
        <v>1367</v>
      </c>
      <c r="D26837" s="7" t="n">
        <v>24</v>
      </c>
      <c r="E26837" s="7" t="n">
        <v>1179.38</v>
      </c>
      <c r="F26837" s="7" t="n">
        <v>0</v>
      </c>
      <c r="G26837" s="7" t="n">
        <v>0</v>
      </c>
    </row>
    <row r="26838" customFormat="false" ht="15" hidden="false" customHeight="false" outlineLevel="0" collapsed="false">
      <c r="A26838" s="7" t="s">
        <v>38</v>
      </c>
      <c r="B26838" s="7" t="s">
        <v>90</v>
      </c>
      <c r="C26838" s="7" t="s">
        <v>1367</v>
      </c>
      <c r="D26838" s="7" t="n">
        <v>24</v>
      </c>
      <c r="E26838" s="7" t="n">
        <v>1179.38</v>
      </c>
      <c r="F26838" s="7" t="n">
        <v>0</v>
      </c>
      <c r="G26838" s="7" t="n">
        <v>0</v>
      </c>
    </row>
    <row r="26839" customFormat="false" ht="15" hidden="false" customHeight="false" outlineLevel="0" collapsed="false">
      <c r="A26839" s="7" t="s">
        <v>38</v>
      </c>
      <c r="B26839" s="7" t="s">
        <v>90</v>
      </c>
      <c r="C26839" s="7" t="s">
        <v>1367</v>
      </c>
      <c r="D26839" s="7" t="n">
        <v>20</v>
      </c>
      <c r="E26839" s="7" t="n">
        <v>915.37</v>
      </c>
      <c r="F26839" s="7" t="n">
        <v>0</v>
      </c>
      <c r="G26839" s="7" t="n">
        <v>0</v>
      </c>
    </row>
    <row r="26840" customFormat="false" ht="15" hidden="false" customHeight="false" outlineLevel="0" collapsed="false">
      <c r="A26840" s="7" t="s">
        <v>38</v>
      </c>
      <c r="B26840" s="7" t="s">
        <v>95</v>
      </c>
      <c r="C26840" s="7" t="s">
        <v>1368</v>
      </c>
      <c r="D26840" s="7" t="n">
        <v>24</v>
      </c>
      <c r="E26840" s="7" t="n">
        <v>1179.38</v>
      </c>
      <c r="F26840" s="7" t="n">
        <v>0</v>
      </c>
      <c r="G26840" s="7" t="n">
        <v>0</v>
      </c>
    </row>
    <row r="26841" customFormat="false" ht="15" hidden="false" customHeight="false" outlineLevel="0" collapsed="false">
      <c r="A26841" s="7" t="s">
        <v>38</v>
      </c>
      <c r="B26841" s="7" t="s">
        <v>95</v>
      </c>
      <c r="C26841" s="7" t="s">
        <v>1368</v>
      </c>
      <c r="D26841" s="7" t="n">
        <v>10</v>
      </c>
      <c r="E26841" s="7" t="n">
        <v>457.69</v>
      </c>
      <c r="F26841" s="7" t="n">
        <v>0</v>
      </c>
      <c r="G26841" s="7" t="n">
        <v>0</v>
      </c>
    </row>
    <row r="26842" customFormat="false" ht="15" hidden="false" customHeight="false" outlineLevel="0" collapsed="false">
      <c r="A26842" s="7" t="s">
        <v>38</v>
      </c>
      <c r="B26842" s="7" t="s">
        <v>95</v>
      </c>
      <c r="C26842" s="7" t="s">
        <v>1368</v>
      </c>
      <c r="D26842" s="7" t="n">
        <v>10</v>
      </c>
      <c r="E26842" s="7" t="n">
        <v>446.41</v>
      </c>
      <c r="F26842" s="7" t="n">
        <v>0</v>
      </c>
      <c r="G26842" s="7" t="n">
        <v>0</v>
      </c>
    </row>
    <row r="26843" customFormat="false" ht="15" hidden="false" customHeight="false" outlineLevel="0" collapsed="false">
      <c r="A26843" s="7" t="s">
        <v>38</v>
      </c>
      <c r="B26843" s="7" t="s">
        <v>89</v>
      </c>
      <c r="C26843" s="7" t="s">
        <v>1368</v>
      </c>
      <c r="D26843" s="7" t="n">
        <v>20</v>
      </c>
      <c r="E26843" s="7" t="n">
        <v>915.37</v>
      </c>
      <c r="F26843" s="7" t="n">
        <v>0</v>
      </c>
      <c r="G26843" s="7" t="n">
        <v>0</v>
      </c>
    </row>
    <row r="26844" customFormat="false" ht="15" hidden="false" customHeight="false" outlineLevel="0" collapsed="false">
      <c r="A26844" s="7" t="s">
        <v>38</v>
      </c>
      <c r="B26844" s="7" t="s">
        <v>89</v>
      </c>
      <c r="C26844" s="7" t="s">
        <v>1368</v>
      </c>
      <c r="D26844" s="7" t="n">
        <v>24</v>
      </c>
      <c r="E26844" s="7" t="n">
        <v>1179.38</v>
      </c>
      <c r="F26844" s="7" t="n">
        <v>0</v>
      </c>
      <c r="G26844" s="7" t="n">
        <v>0</v>
      </c>
    </row>
    <row r="26845" customFormat="false" ht="15" hidden="false" customHeight="false" outlineLevel="0" collapsed="false">
      <c r="A26845" s="7" t="s">
        <v>38</v>
      </c>
      <c r="B26845" s="7" t="s">
        <v>89</v>
      </c>
      <c r="C26845" s="7" t="s">
        <v>1368</v>
      </c>
      <c r="D26845" s="7" t="n">
        <v>20</v>
      </c>
      <c r="E26845" s="7" t="n">
        <v>892.81</v>
      </c>
      <c r="F26845" s="7" t="n">
        <v>0</v>
      </c>
      <c r="G26845" s="7" t="n">
        <v>0</v>
      </c>
    </row>
    <row r="26846" customFormat="false" ht="15" hidden="false" customHeight="false" outlineLevel="0" collapsed="false">
      <c r="A26846" s="7" t="s">
        <v>38</v>
      </c>
      <c r="B26846" s="7" t="s">
        <v>89</v>
      </c>
      <c r="C26846" s="7" t="s">
        <v>1368</v>
      </c>
      <c r="D26846" s="7" t="n">
        <v>1</v>
      </c>
      <c r="E26846" s="7" t="n">
        <v>0.04</v>
      </c>
      <c r="F26846" s="7" t="n">
        <v>0</v>
      </c>
      <c r="G26846" s="7" t="n">
        <v>0</v>
      </c>
    </row>
    <row r="26847" customFormat="false" ht="15" hidden="false" customHeight="false" outlineLevel="0" collapsed="false">
      <c r="A26847" s="7" t="s">
        <v>38</v>
      </c>
      <c r="B26847" s="7" t="s">
        <v>87</v>
      </c>
      <c r="C26847" s="7" t="s">
        <v>1368</v>
      </c>
      <c r="D26847" s="7" t="n">
        <v>50</v>
      </c>
      <c r="E26847" s="7" t="n">
        <v>2232.03</v>
      </c>
      <c r="F26847" s="7" t="n">
        <v>0</v>
      </c>
      <c r="G26847" s="7" t="n">
        <v>0</v>
      </c>
    </row>
    <row r="26848" customFormat="false" ht="15" hidden="false" customHeight="false" outlineLevel="0" collapsed="false">
      <c r="A26848" s="7" t="s">
        <v>38</v>
      </c>
      <c r="B26848" s="7" t="s">
        <v>87</v>
      </c>
      <c r="C26848" s="7" t="s">
        <v>1368</v>
      </c>
      <c r="D26848" s="7" t="n">
        <v>24</v>
      </c>
      <c r="E26848" s="7" t="n">
        <v>1179.38</v>
      </c>
      <c r="F26848" s="7" t="n">
        <v>0</v>
      </c>
      <c r="G26848" s="7" t="n">
        <v>0</v>
      </c>
    </row>
    <row r="26849" customFormat="false" ht="15" hidden="false" customHeight="false" outlineLevel="0" collapsed="false">
      <c r="A26849" s="7" t="s">
        <v>38</v>
      </c>
      <c r="B26849" s="7" t="s">
        <v>87</v>
      </c>
      <c r="C26849" s="7" t="s">
        <v>1368</v>
      </c>
      <c r="D26849" s="7" t="n">
        <v>9</v>
      </c>
      <c r="E26849" s="7" t="n">
        <v>411.92</v>
      </c>
      <c r="F26849" s="7" t="n">
        <v>0</v>
      </c>
      <c r="G26849" s="7" t="n">
        <v>0</v>
      </c>
    </row>
    <row r="26850" customFormat="false" ht="15" hidden="false" customHeight="false" outlineLevel="0" collapsed="false">
      <c r="A26850" s="7" t="s">
        <v>38</v>
      </c>
      <c r="B26850" s="7" t="s">
        <v>278</v>
      </c>
      <c r="C26850" s="7" t="s">
        <v>1372</v>
      </c>
      <c r="D26850" s="7" t="n">
        <v>24</v>
      </c>
      <c r="E26850" s="7" t="n">
        <v>913.39</v>
      </c>
      <c r="F26850" s="7" t="n">
        <v>0</v>
      </c>
      <c r="G26850" s="7" t="n">
        <v>0</v>
      </c>
    </row>
    <row r="26851" customFormat="false" ht="15" hidden="false" customHeight="false" outlineLevel="0" collapsed="false">
      <c r="A26851" s="7" t="s">
        <v>38</v>
      </c>
      <c r="B26851" s="7" t="s">
        <v>278</v>
      </c>
      <c r="C26851" s="7" t="s">
        <v>1372</v>
      </c>
      <c r="D26851" s="7" t="n">
        <v>0</v>
      </c>
      <c r="E26851" s="7" t="n">
        <v>0</v>
      </c>
      <c r="F26851" s="7" t="n">
        <v>10</v>
      </c>
      <c r="G26851" s="7" t="n">
        <v>311.45</v>
      </c>
    </row>
    <row r="26852" customFormat="false" ht="15" hidden="false" customHeight="false" outlineLevel="0" collapsed="false">
      <c r="A26852" s="7" t="s">
        <v>38</v>
      </c>
      <c r="B26852" s="7" t="s">
        <v>278</v>
      </c>
      <c r="C26852" s="7" t="s">
        <v>1372</v>
      </c>
      <c r="D26852" s="7" t="n">
        <v>1</v>
      </c>
      <c r="E26852" s="7" t="n">
        <v>0.04</v>
      </c>
      <c r="F26852" s="7" t="n">
        <v>0</v>
      </c>
      <c r="G26852" s="7" t="n">
        <v>0</v>
      </c>
    </row>
    <row r="26853" customFormat="false" ht="15" hidden="false" customHeight="false" outlineLevel="0" collapsed="false">
      <c r="A26853" s="7" t="s">
        <v>38</v>
      </c>
      <c r="B26853" s="7" t="s">
        <v>268</v>
      </c>
      <c r="C26853" s="7" t="s">
        <v>1372</v>
      </c>
      <c r="D26853" s="7" t="n">
        <v>10</v>
      </c>
      <c r="E26853" s="7" t="n">
        <v>949.08</v>
      </c>
      <c r="F26853" s="7" t="n">
        <v>0</v>
      </c>
      <c r="G26853" s="7" t="n">
        <v>0</v>
      </c>
    </row>
    <row r="26854" customFormat="false" ht="15" hidden="false" customHeight="false" outlineLevel="0" collapsed="false">
      <c r="A26854" s="7" t="s">
        <v>38</v>
      </c>
      <c r="B26854" s="7" t="s">
        <v>268</v>
      </c>
      <c r="C26854" s="7" t="s">
        <v>1372</v>
      </c>
      <c r="D26854" s="7" t="n">
        <v>24</v>
      </c>
      <c r="E26854" s="7" t="n">
        <v>913.39</v>
      </c>
      <c r="F26854" s="7" t="n">
        <v>0</v>
      </c>
      <c r="G26854" s="7" t="n">
        <v>0</v>
      </c>
    </row>
    <row r="26855" customFormat="false" ht="15" hidden="false" customHeight="false" outlineLevel="0" collapsed="false">
      <c r="A26855" s="7" t="s">
        <v>38</v>
      </c>
      <c r="B26855" s="7" t="s">
        <v>425</v>
      </c>
      <c r="C26855" s="7" t="s">
        <v>1374</v>
      </c>
      <c r="D26855" s="7" t="n">
        <v>10</v>
      </c>
      <c r="E26855" s="7" t="n">
        <v>263.48</v>
      </c>
      <c r="F26855" s="7" t="n">
        <v>0</v>
      </c>
      <c r="G26855" s="7" t="n">
        <v>0</v>
      </c>
    </row>
    <row r="26856" customFormat="false" ht="15" hidden="false" customHeight="false" outlineLevel="0" collapsed="false">
      <c r="A26856" s="7" t="s">
        <v>38</v>
      </c>
      <c r="B26856" s="7" t="s">
        <v>438</v>
      </c>
      <c r="C26856" s="7" t="s">
        <v>1375</v>
      </c>
      <c r="D26856" s="7" t="n">
        <v>10</v>
      </c>
      <c r="E26856" s="7" t="n">
        <v>263.48</v>
      </c>
      <c r="F26856" s="7" t="n">
        <v>0</v>
      </c>
      <c r="G26856" s="7" t="n">
        <v>0</v>
      </c>
    </row>
    <row r="26857" customFormat="false" ht="15" hidden="false" customHeight="false" outlineLevel="0" collapsed="false">
      <c r="A26857" s="7" t="s">
        <v>38</v>
      </c>
      <c r="B26857" s="7" t="s">
        <v>421</v>
      </c>
      <c r="C26857" s="7" t="s">
        <v>1375</v>
      </c>
      <c r="D26857" s="7" t="n">
        <v>10</v>
      </c>
      <c r="E26857" s="7" t="n">
        <v>263.48</v>
      </c>
      <c r="F26857" s="7" t="n">
        <v>0</v>
      </c>
      <c r="G26857" s="7" t="n">
        <v>0</v>
      </c>
    </row>
    <row r="26858" customFormat="false" ht="15" hidden="false" customHeight="false" outlineLevel="0" collapsed="false">
      <c r="A26858" s="7" t="s">
        <v>38</v>
      </c>
      <c r="B26858" s="7" t="s">
        <v>915</v>
      </c>
      <c r="C26858" s="7" t="s">
        <v>1566</v>
      </c>
      <c r="D26858" s="7" t="n">
        <v>1</v>
      </c>
      <c r="E26858" s="7" t="n">
        <v>0.04</v>
      </c>
      <c r="F26858" s="7" t="n">
        <v>0</v>
      </c>
      <c r="G26858" s="7" t="n">
        <v>0</v>
      </c>
    </row>
    <row r="26859" customFormat="false" ht="15" hidden="false" customHeight="false" outlineLevel="0" collapsed="false">
      <c r="A26859" s="7" t="s">
        <v>38</v>
      </c>
      <c r="B26859" s="7" t="s">
        <v>343</v>
      </c>
      <c r="C26859" s="7" t="s">
        <v>1376</v>
      </c>
      <c r="D26859" s="7" t="n">
        <v>10</v>
      </c>
      <c r="E26859" s="7" t="n">
        <v>225.92</v>
      </c>
      <c r="F26859" s="7" t="n">
        <v>0</v>
      </c>
      <c r="G26859" s="7" t="n">
        <v>0</v>
      </c>
    </row>
    <row r="26860" customFormat="false" ht="15" hidden="false" customHeight="false" outlineLevel="0" collapsed="false">
      <c r="A26860" s="7" t="s">
        <v>38</v>
      </c>
      <c r="B26860" s="7" t="s">
        <v>303</v>
      </c>
      <c r="C26860" s="7" t="s">
        <v>1376</v>
      </c>
      <c r="D26860" s="7" t="n">
        <v>10</v>
      </c>
      <c r="E26860" s="7" t="n">
        <v>225.92</v>
      </c>
      <c r="F26860" s="7" t="n">
        <v>0</v>
      </c>
      <c r="G26860" s="7" t="n">
        <v>0</v>
      </c>
    </row>
    <row r="26861" customFormat="false" ht="15" hidden="false" customHeight="false" outlineLevel="0" collapsed="false">
      <c r="A26861" s="7" t="s">
        <v>38</v>
      </c>
      <c r="B26861" s="7" t="s">
        <v>283</v>
      </c>
      <c r="C26861" s="7" t="s">
        <v>1376</v>
      </c>
      <c r="D26861" s="7" t="n">
        <v>10</v>
      </c>
      <c r="E26861" s="7" t="n">
        <v>225.92</v>
      </c>
      <c r="F26861" s="7" t="n">
        <v>0</v>
      </c>
      <c r="G26861" s="7" t="n">
        <v>0</v>
      </c>
    </row>
    <row r="26862" customFormat="false" ht="15" hidden="false" customHeight="false" outlineLevel="0" collapsed="false">
      <c r="A26862" s="7" t="s">
        <v>38</v>
      </c>
      <c r="B26862" s="7" t="s">
        <v>647</v>
      </c>
      <c r="C26862" s="7" t="s">
        <v>1495</v>
      </c>
      <c r="D26862" s="7" t="n">
        <v>1</v>
      </c>
      <c r="E26862" s="7" t="n">
        <v>0.04</v>
      </c>
      <c r="F26862" s="7" t="n">
        <v>0</v>
      </c>
      <c r="G26862" s="7" t="n">
        <v>0</v>
      </c>
    </row>
    <row r="26863" customFormat="false" ht="15" hidden="false" customHeight="false" outlineLevel="0" collapsed="false">
      <c r="A26863" s="7" t="s">
        <v>38</v>
      </c>
      <c r="B26863" s="7" t="s">
        <v>188</v>
      </c>
      <c r="C26863" s="7" t="s">
        <v>1379</v>
      </c>
      <c r="D26863" s="7" t="n">
        <v>10</v>
      </c>
      <c r="E26863" s="7" t="n">
        <v>338.76</v>
      </c>
      <c r="F26863" s="7" t="n">
        <v>0</v>
      </c>
      <c r="G26863" s="7" t="n">
        <v>0</v>
      </c>
    </row>
    <row r="26864" customFormat="false" ht="15" hidden="false" customHeight="false" outlineLevel="0" collapsed="false">
      <c r="A26864" s="7" t="s">
        <v>38</v>
      </c>
      <c r="B26864" s="7" t="s">
        <v>188</v>
      </c>
      <c r="C26864" s="7" t="s">
        <v>1379</v>
      </c>
      <c r="D26864" s="7" t="n">
        <v>10</v>
      </c>
      <c r="E26864" s="7" t="n">
        <v>315.51</v>
      </c>
      <c r="F26864" s="7" t="n">
        <v>0</v>
      </c>
      <c r="G26864" s="7" t="n">
        <v>0</v>
      </c>
    </row>
    <row r="26865" customFormat="false" ht="15" hidden="false" customHeight="false" outlineLevel="0" collapsed="false">
      <c r="A26865" s="7" t="s">
        <v>38</v>
      </c>
      <c r="B26865" s="7" t="s">
        <v>174</v>
      </c>
      <c r="C26865" s="7" t="s">
        <v>1379</v>
      </c>
      <c r="D26865" s="7" t="n">
        <v>10</v>
      </c>
      <c r="E26865" s="7" t="n">
        <v>338.76</v>
      </c>
      <c r="F26865" s="7" t="n">
        <v>0</v>
      </c>
      <c r="G26865" s="7" t="n">
        <v>0</v>
      </c>
    </row>
    <row r="26866" customFormat="false" ht="15" hidden="false" customHeight="false" outlineLevel="0" collapsed="false">
      <c r="A26866" s="7" t="s">
        <v>38</v>
      </c>
      <c r="B26866" s="7" t="s">
        <v>174</v>
      </c>
      <c r="C26866" s="7" t="s">
        <v>1379</v>
      </c>
      <c r="D26866" s="7" t="n">
        <v>6</v>
      </c>
      <c r="E26866" s="7" t="n">
        <v>189.31</v>
      </c>
      <c r="F26866" s="7" t="n">
        <v>0</v>
      </c>
      <c r="G26866" s="7" t="n">
        <v>0</v>
      </c>
    </row>
    <row r="26867" customFormat="false" ht="15" hidden="false" customHeight="false" outlineLevel="0" collapsed="false">
      <c r="A26867" s="7" t="s">
        <v>38</v>
      </c>
      <c r="B26867" s="7" t="s">
        <v>145</v>
      </c>
      <c r="C26867" s="7" t="s">
        <v>1379</v>
      </c>
      <c r="D26867" s="7" t="n">
        <v>10</v>
      </c>
      <c r="E26867" s="7" t="n">
        <v>315.51</v>
      </c>
      <c r="F26867" s="7" t="n">
        <v>0</v>
      </c>
      <c r="G26867" s="7" t="n">
        <v>0</v>
      </c>
    </row>
    <row r="26868" customFormat="false" ht="15" hidden="false" customHeight="false" outlineLevel="0" collapsed="false">
      <c r="A26868" s="7" t="s">
        <v>38</v>
      </c>
      <c r="B26868" s="7" t="s">
        <v>658</v>
      </c>
      <c r="C26868" s="7" t="s">
        <v>1496</v>
      </c>
      <c r="D26868" s="7" t="n">
        <v>0</v>
      </c>
      <c r="E26868" s="7" t="n">
        <v>0</v>
      </c>
      <c r="F26868" s="7" t="n">
        <v>12</v>
      </c>
      <c r="G26868" s="7" t="n">
        <v>357.13</v>
      </c>
    </row>
    <row r="26869" customFormat="false" ht="15" hidden="false" customHeight="false" outlineLevel="0" collapsed="false">
      <c r="A26869" s="7" t="s">
        <v>38</v>
      </c>
      <c r="B26869" s="7" t="s">
        <v>658</v>
      </c>
      <c r="C26869" s="7" t="s">
        <v>1496</v>
      </c>
      <c r="D26869" s="7" t="n">
        <v>0</v>
      </c>
      <c r="E26869" s="7" t="n">
        <v>0</v>
      </c>
      <c r="F26869" s="7" t="n">
        <v>12</v>
      </c>
      <c r="G26869" s="7" t="n">
        <v>332.67</v>
      </c>
    </row>
    <row r="26870" customFormat="false" ht="15" hidden="false" customHeight="false" outlineLevel="0" collapsed="false">
      <c r="A26870" s="7" t="s">
        <v>38</v>
      </c>
      <c r="B26870" s="7" t="s">
        <v>653</v>
      </c>
      <c r="C26870" s="7" t="s">
        <v>1496</v>
      </c>
      <c r="D26870" s="7" t="n">
        <v>0</v>
      </c>
      <c r="E26870" s="7" t="n">
        <v>0</v>
      </c>
      <c r="F26870" s="7" t="n">
        <v>12</v>
      </c>
      <c r="G26870" s="7" t="n">
        <v>357.13</v>
      </c>
    </row>
    <row r="26871" customFormat="false" ht="15" hidden="false" customHeight="false" outlineLevel="0" collapsed="false">
      <c r="A26871" s="7" t="s">
        <v>38</v>
      </c>
      <c r="B26871" s="7" t="s">
        <v>653</v>
      </c>
      <c r="C26871" s="7" t="s">
        <v>1496</v>
      </c>
      <c r="D26871" s="7" t="n">
        <v>0</v>
      </c>
      <c r="E26871" s="7" t="n">
        <v>0</v>
      </c>
      <c r="F26871" s="7" t="n">
        <v>20</v>
      </c>
      <c r="G26871" s="7" t="n">
        <v>554.45</v>
      </c>
    </row>
    <row r="26872" customFormat="false" ht="15" hidden="false" customHeight="false" outlineLevel="0" collapsed="false">
      <c r="A26872" s="7" t="s">
        <v>38</v>
      </c>
      <c r="B26872" s="7" t="s">
        <v>657</v>
      </c>
      <c r="C26872" s="7" t="s">
        <v>1496</v>
      </c>
      <c r="D26872" s="7" t="n">
        <v>0</v>
      </c>
      <c r="E26872" s="7" t="n">
        <v>0</v>
      </c>
      <c r="F26872" s="7" t="n">
        <v>12</v>
      </c>
      <c r="G26872" s="7" t="n">
        <v>357.13</v>
      </c>
    </row>
    <row r="26873" customFormat="false" ht="15" hidden="false" customHeight="false" outlineLevel="0" collapsed="false">
      <c r="A26873" s="7" t="s">
        <v>38</v>
      </c>
      <c r="B26873" s="7" t="s">
        <v>657</v>
      </c>
      <c r="C26873" s="7" t="s">
        <v>1496</v>
      </c>
      <c r="D26873" s="7" t="n">
        <v>0</v>
      </c>
      <c r="E26873" s="7" t="n">
        <v>0</v>
      </c>
      <c r="F26873" s="7" t="n">
        <v>12</v>
      </c>
      <c r="G26873" s="7" t="n">
        <v>332.67</v>
      </c>
    </row>
    <row r="26874" customFormat="false" ht="15" hidden="false" customHeight="false" outlineLevel="0" collapsed="false">
      <c r="A26874" s="7" t="s">
        <v>38</v>
      </c>
      <c r="B26874" s="7" t="s">
        <v>657</v>
      </c>
      <c r="C26874" s="7" t="s">
        <v>1496</v>
      </c>
      <c r="D26874" s="7" t="n">
        <v>1</v>
      </c>
      <c r="E26874" s="7" t="n">
        <v>0.04</v>
      </c>
      <c r="F26874" s="7" t="n">
        <v>0</v>
      </c>
      <c r="G26874" s="7" t="n">
        <v>0</v>
      </c>
    </row>
    <row r="26875" customFormat="false" ht="15" hidden="false" customHeight="false" outlineLevel="0" collapsed="false">
      <c r="A26875" s="7" t="s">
        <v>38</v>
      </c>
      <c r="B26875" s="7" t="s">
        <v>158</v>
      </c>
      <c r="C26875" s="7" t="s">
        <v>1380</v>
      </c>
      <c r="D26875" s="7" t="n">
        <v>0</v>
      </c>
      <c r="E26875" s="7" t="n">
        <v>0</v>
      </c>
      <c r="F26875" s="7" t="n">
        <v>6</v>
      </c>
      <c r="G26875" s="7" t="n">
        <v>136.68</v>
      </c>
    </row>
    <row r="26876" customFormat="false" ht="15" hidden="false" customHeight="false" outlineLevel="0" collapsed="false">
      <c r="A26876" s="7" t="s">
        <v>38</v>
      </c>
      <c r="B26876" s="7" t="s">
        <v>158</v>
      </c>
      <c r="C26876" s="7" t="s">
        <v>1380</v>
      </c>
      <c r="D26876" s="7" t="n">
        <v>0</v>
      </c>
      <c r="E26876" s="7" t="n">
        <v>0</v>
      </c>
      <c r="F26876" s="7" t="n">
        <v>3</v>
      </c>
      <c r="G26876" s="7" t="n">
        <v>63.66</v>
      </c>
    </row>
    <row r="26877" customFormat="false" ht="15" hidden="false" customHeight="false" outlineLevel="0" collapsed="false">
      <c r="A26877" s="7" t="s">
        <v>38</v>
      </c>
      <c r="B26877" s="7" t="s">
        <v>158</v>
      </c>
      <c r="C26877" s="7" t="s">
        <v>1380</v>
      </c>
      <c r="D26877" s="7" t="n">
        <v>6</v>
      </c>
      <c r="E26877" s="7" t="n">
        <v>141.33</v>
      </c>
      <c r="F26877" s="7" t="n">
        <v>0</v>
      </c>
      <c r="G26877" s="7" t="n">
        <v>0</v>
      </c>
    </row>
    <row r="26878" customFormat="false" ht="15" hidden="false" customHeight="false" outlineLevel="0" collapsed="false">
      <c r="A26878" s="7" t="s">
        <v>38</v>
      </c>
      <c r="B26878" s="7" t="s">
        <v>284</v>
      </c>
      <c r="C26878" s="7" t="s">
        <v>1381</v>
      </c>
      <c r="D26878" s="7" t="n">
        <v>0</v>
      </c>
      <c r="E26878" s="7" t="n">
        <v>0</v>
      </c>
      <c r="F26878" s="7" t="n">
        <v>3</v>
      </c>
      <c r="G26878" s="7" t="n">
        <v>121.16</v>
      </c>
    </row>
    <row r="26879" customFormat="false" ht="15" hidden="false" customHeight="false" outlineLevel="0" collapsed="false">
      <c r="A26879" s="7" t="s">
        <v>38</v>
      </c>
      <c r="B26879" s="7" t="s">
        <v>284</v>
      </c>
      <c r="C26879" s="7" t="s">
        <v>1381</v>
      </c>
      <c r="D26879" s="7" t="n">
        <v>6</v>
      </c>
      <c r="E26879" s="7" t="n">
        <v>275.78</v>
      </c>
      <c r="F26879" s="7" t="n">
        <v>0</v>
      </c>
      <c r="G26879" s="7" t="n">
        <v>0</v>
      </c>
    </row>
    <row r="26880" customFormat="false" ht="15" hidden="false" customHeight="false" outlineLevel="0" collapsed="false">
      <c r="A26880" s="7" t="s">
        <v>38</v>
      </c>
      <c r="B26880" s="7" t="s">
        <v>148</v>
      </c>
      <c r="C26880" s="7" t="s">
        <v>1387</v>
      </c>
      <c r="D26880" s="7" t="n">
        <v>3</v>
      </c>
      <c r="E26880" s="7" t="n">
        <v>37.01</v>
      </c>
      <c r="F26880" s="7" t="n">
        <v>0</v>
      </c>
      <c r="G26880" s="7" t="n">
        <v>0</v>
      </c>
    </row>
    <row r="26881" customFormat="false" ht="15" hidden="false" customHeight="false" outlineLevel="0" collapsed="false">
      <c r="A26881" s="7" t="s">
        <v>38</v>
      </c>
      <c r="B26881" s="7" t="s">
        <v>148</v>
      </c>
      <c r="C26881" s="7" t="s">
        <v>1387</v>
      </c>
      <c r="D26881" s="7" t="n">
        <v>6</v>
      </c>
      <c r="E26881" s="7" t="n">
        <v>68.95</v>
      </c>
      <c r="F26881" s="7" t="n">
        <v>0</v>
      </c>
      <c r="G26881" s="7" t="n">
        <v>0</v>
      </c>
    </row>
    <row r="26882" customFormat="false" ht="15" hidden="false" customHeight="false" outlineLevel="0" collapsed="false">
      <c r="A26882" s="7" t="s">
        <v>38</v>
      </c>
      <c r="B26882" s="7" t="s">
        <v>139</v>
      </c>
      <c r="C26882" s="7" t="s">
        <v>1387</v>
      </c>
      <c r="D26882" s="7" t="n">
        <v>0</v>
      </c>
      <c r="E26882" s="7" t="n">
        <v>0</v>
      </c>
      <c r="F26882" s="7" t="n">
        <v>3</v>
      </c>
      <c r="G26882" s="7" t="n">
        <v>30.29</v>
      </c>
    </row>
    <row r="26883" customFormat="false" ht="15" hidden="false" customHeight="false" outlineLevel="0" collapsed="false">
      <c r="A26883" s="7" t="s">
        <v>38</v>
      </c>
      <c r="B26883" s="7" t="s">
        <v>189</v>
      </c>
      <c r="C26883" s="7" t="s">
        <v>1387</v>
      </c>
      <c r="D26883" s="7" t="n">
        <v>0</v>
      </c>
      <c r="E26883" s="7" t="n">
        <v>0</v>
      </c>
      <c r="F26883" s="7" t="n">
        <v>2</v>
      </c>
      <c r="G26883" s="7" t="n">
        <v>20.19</v>
      </c>
    </row>
    <row r="26884" customFormat="false" ht="15" hidden="false" customHeight="false" outlineLevel="0" collapsed="false">
      <c r="A26884" s="7" t="s">
        <v>38</v>
      </c>
      <c r="B26884" s="7" t="s">
        <v>181</v>
      </c>
      <c r="C26884" s="7" t="s">
        <v>1387</v>
      </c>
      <c r="D26884" s="7" t="n">
        <v>3</v>
      </c>
      <c r="E26884" s="7" t="n">
        <v>34.47</v>
      </c>
      <c r="F26884" s="7" t="n">
        <v>0</v>
      </c>
      <c r="G26884" s="7" t="n">
        <v>0</v>
      </c>
    </row>
    <row r="26885" customFormat="false" ht="15" hidden="false" customHeight="false" outlineLevel="0" collapsed="false">
      <c r="A26885" s="7" t="s">
        <v>38</v>
      </c>
      <c r="B26885" s="7" t="s">
        <v>273</v>
      </c>
      <c r="C26885" s="7" t="s">
        <v>1388</v>
      </c>
      <c r="D26885" s="7" t="n">
        <v>6</v>
      </c>
      <c r="E26885" s="7" t="n">
        <v>73.62</v>
      </c>
      <c r="F26885" s="7" t="n">
        <v>0</v>
      </c>
      <c r="G26885" s="7" t="n">
        <v>0</v>
      </c>
    </row>
    <row r="26886" customFormat="false" ht="15" hidden="false" customHeight="false" outlineLevel="0" collapsed="false">
      <c r="A26886" s="7" t="s">
        <v>38</v>
      </c>
      <c r="B26886" s="7" t="s">
        <v>273</v>
      </c>
      <c r="C26886" s="7" t="s">
        <v>1388</v>
      </c>
      <c r="D26886" s="7" t="n">
        <v>6</v>
      </c>
      <c r="E26886" s="7" t="n">
        <v>79.04</v>
      </c>
      <c r="F26886" s="7" t="n">
        <v>0</v>
      </c>
      <c r="G26886" s="7" t="n">
        <v>0</v>
      </c>
    </row>
    <row r="26887" customFormat="false" ht="15" hidden="false" customHeight="false" outlineLevel="0" collapsed="false">
      <c r="A26887" s="7" t="s">
        <v>38</v>
      </c>
      <c r="B26887" s="7" t="s">
        <v>324</v>
      </c>
      <c r="C26887" s="7" t="s">
        <v>1388</v>
      </c>
      <c r="D26887" s="7" t="n">
        <v>6</v>
      </c>
      <c r="E26887" s="7" t="n">
        <v>71.8</v>
      </c>
      <c r="F26887" s="7" t="n">
        <v>0</v>
      </c>
      <c r="G26887" s="7" t="n">
        <v>0</v>
      </c>
    </row>
    <row r="26888" customFormat="false" ht="15" hidden="false" customHeight="false" outlineLevel="0" collapsed="false">
      <c r="A26888" s="7" t="s">
        <v>38</v>
      </c>
      <c r="B26888" s="7" t="s">
        <v>101</v>
      </c>
      <c r="C26888" s="7" t="s">
        <v>1389</v>
      </c>
      <c r="D26888" s="7" t="n">
        <v>0</v>
      </c>
      <c r="E26888" s="7" t="n">
        <v>0</v>
      </c>
      <c r="F26888" s="7" t="n">
        <v>6</v>
      </c>
      <c r="G26888" s="7" t="n">
        <v>65.03</v>
      </c>
    </row>
    <row r="26889" customFormat="false" ht="15" hidden="false" customHeight="false" outlineLevel="0" collapsed="false">
      <c r="A26889" s="7" t="s">
        <v>38</v>
      </c>
      <c r="B26889" s="7" t="s">
        <v>101</v>
      </c>
      <c r="C26889" s="7" t="s">
        <v>1389</v>
      </c>
      <c r="D26889" s="7" t="n">
        <v>0</v>
      </c>
      <c r="E26889" s="7" t="n">
        <v>0</v>
      </c>
      <c r="F26889" s="7" t="n">
        <v>10</v>
      </c>
      <c r="G26889" s="7" t="n">
        <v>100.96</v>
      </c>
    </row>
    <row r="26890" customFormat="false" ht="15" hidden="false" customHeight="false" outlineLevel="0" collapsed="false">
      <c r="A26890" s="7" t="s">
        <v>38</v>
      </c>
      <c r="B26890" s="7" t="s">
        <v>102</v>
      </c>
      <c r="C26890" s="7" t="s">
        <v>1389</v>
      </c>
      <c r="D26890" s="7" t="n">
        <v>0</v>
      </c>
      <c r="E26890" s="7" t="n">
        <v>0</v>
      </c>
      <c r="F26890" s="7" t="n">
        <v>3</v>
      </c>
      <c r="G26890" s="7" t="n">
        <v>30.29</v>
      </c>
    </row>
    <row r="26891" customFormat="false" ht="15" hidden="false" customHeight="false" outlineLevel="0" collapsed="false">
      <c r="A26891" s="7" t="s">
        <v>38</v>
      </c>
      <c r="B26891" s="7" t="s">
        <v>102</v>
      </c>
      <c r="C26891" s="7" t="s">
        <v>1389</v>
      </c>
      <c r="D26891" s="7" t="n">
        <v>10</v>
      </c>
      <c r="E26891" s="7" t="n">
        <v>112.08</v>
      </c>
      <c r="F26891" s="7" t="n">
        <v>0</v>
      </c>
      <c r="G26891" s="7" t="n">
        <v>0</v>
      </c>
    </row>
    <row r="26892" customFormat="false" ht="15" hidden="false" customHeight="false" outlineLevel="0" collapsed="false">
      <c r="A26892" s="7" t="s">
        <v>38</v>
      </c>
      <c r="B26892" s="7" t="s">
        <v>118</v>
      </c>
      <c r="C26892" s="7" t="s">
        <v>1389</v>
      </c>
      <c r="D26892" s="7" t="n">
        <v>0</v>
      </c>
      <c r="E26892" s="7" t="n">
        <v>0</v>
      </c>
      <c r="F26892" s="7" t="n">
        <v>6</v>
      </c>
      <c r="G26892" s="7" t="n">
        <v>65.03</v>
      </c>
    </row>
    <row r="26893" customFormat="false" ht="15" hidden="false" customHeight="false" outlineLevel="0" collapsed="false">
      <c r="A26893" s="7" t="s">
        <v>38</v>
      </c>
      <c r="B26893" s="7" t="s">
        <v>118</v>
      </c>
      <c r="C26893" s="7" t="s">
        <v>1389</v>
      </c>
      <c r="D26893" s="7" t="n">
        <v>10</v>
      </c>
      <c r="E26893" s="7" t="n">
        <v>114.91</v>
      </c>
      <c r="F26893" s="7" t="n">
        <v>0</v>
      </c>
      <c r="G26893" s="7" t="n">
        <v>0</v>
      </c>
    </row>
    <row r="26894" customFormat="false" ht="15" hidden="false" customHeight="false" outlineLevel="0" collapsed="false">
      <c r="A26894" s="7" t="s">
        <v>38</v>
      </c>
      <c r="B26894" s="7" t="s">
        <v>902</v>
      </c>
      <c r="C26894" s="7" t="s">
        <v>1389</v>
      </c>
      <c r="D26894" s="7" t="n">
        <v>0</v>
      </c>
      <c r="E26894" s="7" t="n">
        <v>0</v>
      </c>
      <c r="F26894" s="7" t="n">
        <v>6</v>
      </c>
      <c r="G26894" s="7" t="n">
        <v>60.58</v>
      </c>
    </row>
    <row r="26895" customFormat="false" ht="15" hidden="false" customHeight="false" outlineLevel="0" collapsed="false">
      <c r="A26895" s="7" t="s">
        <v>38</v>
      </c>
      <c r="B26895" s="7" t="s">
        <v>154</v>
      </c>
      <c r="C26895" s="7" t="s">
        <v>1390</v>
      </c>
      <c r="D26895" s="7" t="n">
        <v>6</v>
      </c>
      <c r="E26895" s="7" t="n">
        <v>82.81</v>
      </c>
      <c r="F26895" s="7" t="n">
        <v>0</v>
      </c>
      <c r="G26895" s="7" t="n">
        <v>0</v>
      </c>
    </row>
    <row r="26896" customFormat="false" ht="15" hidden="false" customHeight="false" outlineLevel="0" collapsed="false">
      <c r="A26896" s="7" t="s">
        <v>38</v>
      </c>
      <c r="B26896" s="7" t="s">
        <v>104</v>
      </c>
      <c r="C26896" s="7" t="s">
        <v>1391</v>
      </c>
      <c r="D26896" s="7" t="n">
        <v>3</v>
      </c>
      <c r="E26896" s="7" t="n">
        <v>40.78</v>
      </c>
      <c r="F26896" s="7" t="n">
        <v>0</v>
      </c>
      <c r="G26896" s="7" t="n">
        <v>0</v>
      </c>
    </row>
    <row r="26897" customFormat="false" ht="15" hidden="false" customHeight="false" outlineLevel="0" collapsed="false">
      <c r="A26897" s="7" t="s">
        <v>38</v>
      </c>
      <c r="B26897" s="7" t="s">
        <v>104</v>
      </c>
      <c r="C26897" s="7" t="s">
        <v>1391</v>
      </c>
      <c r="D26897" s="7" t="n">
        <v>6</v>
      </c>
      <c r="E26897" s="7" t="n">
        <v>74.08</v>
      </c>
      <c r="F26897" s="7" t="n">
        <v>0</v>
      </c>
      <c r="G26897" s="7" t="n">
        <v>0</v>
      </c>
    </row>
    <row r="26898" customFormat="false" ht="15" hidden="false" customHeight="false" outlineLevel="0" collapsed="false">
      <c r="A26898" s="7" t="s">
        <v>38</v>
      </c>
      <c r="B26898" s="7" t="s">
        <v>109</v>
      </c>
      <c r="C26898" s="7" t="s">
        <v>1391</v>
      </c>
      <c r="D26898" s="7" t="n">
        <v>0</v>
      </c>
      <c r="E26898" s="7" t="n">
        <v>0</v>
      </c>
      <c r="F26898" s="7" t="n">
        <v>10</v>
      </c>
      <c r="G26898" s="7" t="n">
        <v>119.41</v>
      </c>
    </row>
    <row r="26899" customFormat="false" ht="15" hidden="false" customHeight="false" outlineLevel="0" collapsed="false">
      <c r="A26899" s="7" t="s">
        <v>38</v>
      </c>
      <c r="B26899" s="7" t="s">
        <v>109</v>
      </c>
      <c r="C26899" s="7" t="s">
        <v>1391</v>
      </c>
      <c r="D26899" s="7" t="n">
        <v>0</v>
      </c>
      <c r="E26899" s="7" t="n">
        <v>0</v>
      </c>
      <c r="F26899" s="7" t="n">
        <v>6</v>
      </c>
      <c r="G26899" s="7" t="n">
        <v>66.74</v>
      </c>
    </row>
    <row r="26900" customFormat="false" ht="15" hidden="false" customHeight="false" outlineLevel="0" collapsed="false">
      <c r="A26900" s="7" t="s">
        <v>38</v>
      </c>
      <c r="B26900" s="7" t="s">
        <v>109</v>
      </c>
      <c r="C26900" s="7" t="s">
        <v>1391</v>
      </c>
      <c r="D26900" s="7" t="n">
        <v>10</v>
      </c>
      <c r="E26900" s="7" t="n">
        <v>126.59</v>
      </c>
      <c r="F26900" s="7" t="n">
        <v>0</v>
      </c>
      <c r="G26900" s="7" t="n">
        <v>0</v>
      </c>
    </row>
    <row r="26901" customFormat="false" ht="15" hidden="false" customHeight="false" outlineLevel="0" collapsed="false">
      <c r="A26901" s="7" t="s">
        <v>38</v>
      </c>
      <c r="B26901" s="7" t="s">
        <v>165</v>
      </c>
      <c r="C26901" s="7" t="s">
        <v>1391</v>
      </c>
      <c r="D26901" s="7" t="n">
        <v>0</v>
      </c>
      <c r="E26901" s="7" t="n">
        <v>0</v>
      </c>
      <c r="F26901" s="7" t="n">
        <v>2</v>
      </c>
      <c r="G26901" s="7" t="n">
        <v>22.25</v>
      </c>
    </row>
    <row r="26902" customFormat="false" ht="15" hidden="false" customHeight="false" outlineLevel="0" collapsed="false">
      <c r="A26902" s="7" t="s">
        <v>38</v>
      </c>
      <c r="B26902" s="7" t="s">
        <v>112</v>
      </c>
      <c r="C26902" s="7" t="s">
        <v>1391</v>
      </c>
      <c r="D26902" s="7" t="n">
        <v>0</v>
      </c>
      <c r="E26902" s="7" t="n">
        <v>0</v>
      </c>
      <c r="F26902" s="7" t="n">
        <v>6</v>
      </c>
      <c r="G26902" s="7" t="n">
        <v>71.65</v>
      </c>
    </row>
    <row r="26903" customFormat="false" ht="15" hidden="false" customHeight="false" outlineLevel="0" collapsed="false">
      <c r="A26903" s="7" t="s">
        <v>38</v>
      </c>
      <c r="B26903" s="7" t="s">
        <v>112</v>
      </c>
      <c r="C26903" s="7" t="s">
        <v>1391</v>
      </c>
      <c r="D26903" s="7" t="n">
        <v>6</v>
      </c>
      <c r="E26903" s="7" t="n">
        <v>74.08</v>
      </c>
      <c r="F26903" s="7" t="n">
        <v>0</v>
      </c>
      <c r="G26903" s="7" t="n">
        <v>0</v>
      </c>
    </row>
    <row r="26904" customFormat="false" ht="15" hidden="false" customHeight="false" outlineLevel="0" collapsed="false">
      <c r="A26904" s="7" t="s">
        <v>38</v>
      </c>
      <c r="B26904" s="7" t="s">
        <v>436</v>
      </c>
      <c r="C26904" s="7" t="s">
        <v>1396</v>
      </c>
      <c r="D26904" s="7" t="n">
        <v>0</v>
      </c>
      <c r="E26904" s="7" t="n">
        <v>0</v>
      </c>
      <c r="F26904" s="7" t="n">
        <v>2</v>
      </c>
      <c r="G26904" s="7" t="n">
        <v>155.72</v>
      </c>
    </row>
    <row r="26905" customFormat="false" ht="15" hidden="false" customHeight="false" outlineLevel="0" collapsed="false">
      <c r="A26905" s="7" t="s">
        <v>38</v>
      </c>
      <c r="B26905" s="7" t="s">
        <v>375</v>
      </c>
      <c r="C26905" s="7" t="s">
        <v>1396</v>
      </c>
      <c r="D26905" s="7" t="n">
        <v>0</v>
      </c>
      <c r="E26905" s="7" t="n">
        <v>0</v>
      </c>
      <c r="F26905" s="7" t="n">
        <v>1</v>
      </c>
      <c r="G26905" s="7" t="n">
        <v>77.86</v>
      </c>
    </row>
    <row r="26906" customFormat="false" ht="15" hidden="false" customHeight="false" outlineLevel="0" collapsed="false">
      <c r="A26906" s="7" t="s">
        <v>38</v>
      </c>
      <c r="B26906" s="7" t="s">
        <v>633</v>
      </c>
      <c r="C26906" s="7" t="s">
        <v>1397</v>
      </c>
      <c r="D26906" s="7" t="n">
        <v>0</v>
      </c>
      <c r="E26906" s="7" t="n">
        <v>0</v>
      </c>
      <c r="F26906" s="7" t="n">
        <v>2</v>
      </c>
      <c r="G26906" s="7" t="n">
        <v>157.26</v>
      </c>
    </row>
    <row r="26907" customFormat="false" ht="15" hidden="false" customHeight="false" outlineLevel="0" collapsed="false">
      <c r="A26907" s="7" t="s">
        <v>38</v>
      </c>
      <c r="B26907" s="7" t="s">
        <v>706</v>
      </c>
      <c r="C26907" s="7" t="s">
        <v>1397</v>
      </c>
      <c r="D26907" s="7" t="n">
        <v>0</v>
      </c>
      <c r="E26907" s="7" t="n">
        <v>0</v>
      </c>
      <c r="F26907" s="7" t="n">
        <v>2</v>
      </c>
      <c r="G26907" s="7" t="n">
        <v>157.26</v>
      </c>
    </row>
    <row r="26908" customFormat="false" ht="15" hidden="false" customHeight="false" outlineLevel="0" collapsed="false">
      <c r="A26908" s="7" t="s">
        <v>38</v>
      </c>
      <c r="B26908" s="7" t="s">
        <v>706</v>
      </c>
      <c r="C26908" s="7" t="s">
        <v>1397</v>
      </c>
      <c r="D26908" s="7" t="n">
        <v>1</v>
      </c>
      <c r="E26908" s="7" t="n">
        <v>81.3</v>
      </c>
      <c r="F26908" s="7" t="n">
        <v>0</v>
      </c>
      <c r="G26908" s="7" t="n">
        <v>0</v>
      </c>
    </row>
    <row r="26909" customFormat="false" ht="15" hidden="false" customHeight="false" outlineLevel="0" collapsed="false">
      <c r="A26909" s="7" t="s">
        <v>38</v>
      </c>
      <c r="B26909" s="7" t="s">
        <v>392</v>
      </c>
      <c r="C26909" s="7" t="s">
        <v>1398</v>
      </c>
      <c r="D26909" s="7" t="n">
        <v>1</v>
      </c>
      <c r="E26909" s="7" t="n">
        <v>81.3</v>
      </c>
      <c r="F26909" s="7" t="n">
        <v>0</v>
      </c>
      <c r="G26909" s="7" t="n">
        <v>0</v>
      </c>
    </row>
    <row r="26910" customFormat="false" ht="15" hidden="false" customHeight="false" outlineLevel="0" collapsed="false">
      <c r="A26910" s="7" t="s">
        <v>38</v>
      </c>
      <c r="B26910" s="7" t="s">
        <v>392</v>
      </c>
      <c r="C26910" s="7" t="s">
        <v>1398</v>
      </c>
      <c r="D26910" s="7" t="n">
        <v>0</v>
      </c>
      <c r="E26910" s="7" t="n">
        <v>0</v>
      </c>
      <c r="F26910" s="7" t="n">
        <v>3</v>
      </c>
      <c r="G26910" s="7" t="n">
        <v>235.88</v>
      </c>
    </row>
    <row r="26911" customFormat="false" ht="15" hidden="false" customHeight="false" outlineLevel="0" collapsed="false">
      <c r="A26911" s="7" t="s">
        <v>38</v>
      </c>
      <c r="B26911" s="7" t="s">
        <v>428</v>
      </c>
      <c r="C26911" s="7" t="s">
        <v>1398</v>
      </c>
      <c r="D26911" s="7" t="n">
        <v>0</v>
      </c>
      <c r="E26911" s="7" t="n">
        <v>0</v>
      </c>
      <c r="F26911" s="7" t="n">
        <v>2</v>
      </c>
      <c r="G26911" s="7" t="n">
        <v>157.26</v>
      </c>
    </row>
    <row r="26912" customFormat="false" ht="15" hidden="false" customHeight="false" outlineLevel="0" collapsed="false">
      <c r="A26912" s="7" t="s">
        <v>38</v>
      </c>
      <c r="B26912" s="7" t="s">
        <v>428</v>
      </c>
      <c r="C26912" s="7" t="s">
        <v>1398</v>
      </c>
      <c r="D26912" s="7" t="n">
        <v>1</v>
      </c>
      <c r="E26912" s="7" t="n">
        <v>81.3</v>
      </c>
      <c r="F26912" s="7" t="n">
        <v>0</v>
      </c>
      <c r="G26912" s="7" t="n">
        <v>0</v>
      </c>
    </row>
    <row r="26913" customFormat="false" ht="15" hidden="false" customHeight="false" outlineLevel="0" collapsed="false">
      <c r="A26913" s="7" t="s">
        <v>38</v>
      </c>
      <c r="B26913" s="7" t="s">
        <v>184</v>
      </c>
      <c r="C26913" s="7" t="s">
        <v>1399</v>
      </c>
      <c r="D26913" s="7" t="n">
        <v>0</v>
      </c>
      <c r="E26913" s="7" t="n">
        <v>0</v>
      </c>
      <c r="F26913" s="7" t="n">
        <v>10</v>
      </c>
      <c r="G26913" s="7" t="n">
        <v>240.66</v>
      </c>
    </row>
    <row r="26914" customFormat="false" ht="15" hidden="false" customHeight="false" outlineLevel="0" collapsed="false">
      <c r="A26914" s="7" t="s">
        <v>38</v>
      </c>
      <c r="B26914" s="7" t="s">
        <v>186</v>
      </c>
      <c r="C26914" s="7" t="s">
        <v>1399</v>
      </c>
      <c r="D26914" s="7" t="n">
        <v>0</v>
      </c>
      <c r="E26914" s="7" t="n">
        <v>0</v>
      </c>
      <c r="F26914" s="7" t="n">
        <v>10</v>
      </c>
      <c r="G26914" s="7" t="n">
        <v>224.17</v>
      </c>
    </row>
    <row r="26915" customFormat="false" ht="15" hidden="false" customHeight="false" outlineLevel="0" collapsed="false">
      <c r="A26915" s="7" t="s">
        <v>38</v>
      </c>
      <c r="B26915" s="7" t="s">
        <v>224</v>
      </c>
      <c r="C26915" s="7" t="s">
        <v>1399</v>
      </c>
      <c r="D26915" s="7" t="n">
        <v>0</v>
      </c>
      <c r="E26915" s="7" t="n">
        <v>0</v>
      </c>
      <c r="F26915" s="7" t="n">
        <v>6</v>
      </c>
      <c r="G26915" s="7" t="n">
        <v>144.4</v>
      </c>
    </row>
    <row r="26916" customFormat="false" ht="15" hidden="false" customHeight="false" outlineLevel="0" collapsed="false">
      <c r="A26916" s="7" t="s">
        <v>38</v>
      </c>
      <c r="B26916" s="7" t="s">
        <v>224</v>
      </c>
      <c r="C26916" s="7" t="s">
        <v>1399</v>
      </c>
      <c r="D26916" s="7" t="n">
        <v>20</v>
      </c>
      <c r="E26916" s="7" t="n">
        <v>547.87</v>
      </c>
      <c r="F26916" s="7" t="n">
        <v>0</v>
      </c>
      <c r="G26916" s="7" t="n">
        <v>0</v>
      </c>
    </row>
    <row r="26917" customFormat="false" ht="15" hidden="false" customHeight="false" outlineLevel="0" collapsed="false">
      <c r="A26917" s="7" t="s">
        <v>38</v>
      </c>
      <c r="B26917" s="7" t="s">
        <v>938</v>
      </c>
      <c r="C26917" s="7" t="s">
        <v>1587</v>
      </c>
      <c r="D26917" s="7" t="n">
        <v>10</v>
      </c>
      <c r="E26917" s="7" t="n">
        <v>292.14</v>
      </c>
      <c r="F26917" s="7" t="n">
        <v>0</v>
      </c>
      <c r="G26917" s="7" t="n">
        <v>0</v>
      </c>
    </row>
    <row r="26918" customFormat="false" ht="15" hidden="false" customHeight="false" outlineLevel="0" collapsed="false">
      <c r="A26918" s="7" t="s">
        <v>38</v>
      </c>
      <c r="B26918" s="7" t="s">
        <v>938</v>
      </c>
      <c r="C26918" s="7" t="s">
        <v>1587</v>
      </c>
      <c r="D26918" s="7" t="n">
        <v>0</v>
      </c>
      <c r="E26918" s="7" t="n">
        <v>0</v>
      </c>
      <c r="F26918" s="7" t="n">
        <v>10</v>
      </c>
      <c r="G26918" s="7" t="n">
        <v>275.57</v>
      </c>
    </row>
    <row r="26919" customFormat="false" ht="15" hidden="false" customHeight="false" outlineLevel="0" collapsed="false">
      <c r="A26919" s="7" t="s">
        <v>38</v>
      </c>
      <c r="B26919" s="7" t="s">
        <v>937</v>
      </c>
      <c r="C26919" s="7" t="s">
        <v>1587</v>
      </c>
      <c r="D26919" s="7" t="n">
        <v>0</v>
      </c>
      <c r="E26919" s="7" t="n">
        <v>0</v>
      </c>
      <c r="F26919" s="7" t="n">
        <v>10</v>
      </c>
      <c r="G26919" s="7" t="n">
        <v>256.69</v>
      </c>
    </row>
    <row r="26920" customFormat="false" ht="15" hidden="false" customHeight="false" outlineLevel="0" collapsed="false">
      <c r="A26920" s="7" t="s">
        <v>38</v>
      </c>
      <c r="B26920" s="7" t="s">
        <v>941</v>
      </c>
      <c r="C26920" s="7" t="s">
        <v>1587</v>
      </c>
      <c r="D26920" s="7" t="n">
        <v>0</v>
      </c>
      <c r="E26920" s="7" t="n">
        <v>0</v>
      </c>
      <c r="F26920" s="7" t="n">
        <v>6</v>
      </c>
      <c r="G26920" s="7" t="n">
        <v>165.34</v>
      </c>
    </row>
    <row r="26921" customFormat="false" ht="15" hidden="false" customHeight="false" outlineLevel="0" collapsed="false">
      <c r="A26921" s="7" t="s">
        <v>38</v>
      </c>
      <c r="B26921" s="7" t="s">
        <v>941</v>
      </c>
      <c r="C26921" s="7" t="s">
        <v>1587</v>
      </c>
      <c r="D26921" s="7" t="n">
        <v>10</v>
      </c>
      <c r="E26921" s="7" t="n">
        <v>292.14</v>
      </c>
      <c r="F26921" s="7" t="n">
        <v>0</v>
      </c>
      <c r="G26921" s="7" t="n">
        <v>0</v>
      </c>
    </row>
    <row r="26922" customFormat="false" ht="15" hidden="false" customHeight="false" outlineLevel="0" collapsed="false">
      <c r="A26922" s="7" t="s">
        <v>38</v>
      </c>
      <c r="B26922" s="7" t="s">
        <v>1134</v>
      </c>
      <c r="C26922" s="7" t="s">
        <v>1612</v>
      </c>
      <c r="D26922" s="7" t="n">
        <v>4</v>
      </c>
      <c r="E26922" s="7" t="n">
        <v>0.16</v>
      </c>
      <c r="F26922" s="7" t="n">
        <v>0</v>
      </c>
      <c r="G26922" s="7" t="n">
        <v>0</v>
      </c>
    </row>
    <row r="26923" customFormat="false" ht="15" hidden="false" customHeight="false" outlineLevel="0" collapsed="false">
      <c r="A26923" s="7" t="s">
        <v>38</v>
      </c>
      <c r="B26923" s="7" t="s">
        <v>641</v>
      </c>
      <c r="C26923" s="7" t="s">
        <v>1492</v>
      </c>
      <c r="D26923" s="7" t="n">
        <v>6</v>
      </c>
      <c r="E26923" s="7" t="n">
        <v>0.23</v>
      </c>
      <c r="F26923" s="7" t="n">
        <v>0</v>
      </c>
      <c r="G26923" s="7" t="n">
        <v>0</v>
      </c>
    </row>
    <row r="26924" customFormat="false" ht="15" hidden="false" customHeight="false" outlineLevel="0" collapsed="false">
      <c r="A26924" s="7" t="s">
        <v>38</v>
      </c>
      <c r="B26924" s="7" t="s">
        <v>306</v>
      </c>
      <c r="C26924" s="7" t="s">
        <v>1407</v>
      </c>
      <c r="D26924" s="7" t="n">
        <v>0</v>
      </c>
      <c r="E26924" s="7" t="n">
        <v>0</v>
      </c>
      <c r="F26924" s="7" t="n">
        <v>10</v>
      </c>
      <c r="G26924" s="7" t="n">
        <v>102.88</v>
      </c>
    </row>
    <row r="26925" customFormat="false" ht="15" hidden="false" customHeight="false" outlineLevel="0" collapsed="false">
      <c r="A26925" s="7" t="s">
        <v>38</v>
      </c>
      <c r="B26925" s="7" t="s">
        <v>341</v>
      </c>
      <c r="C26925" s="7" t="s">
        <v>1408</v>
      </c>
      <c r="D26925" s="7" t="n">
        <v>24</v>
      </c>
      <c r="E26925" s="7" t="n">
        <v>227.95</v>
      </c>
      <c r="F26925" s="7" t="n">
        <v>0</v>
      </c>
      <c r="G26925" s="7" t="n">
        <v>0</v>
      </c>
    </row>
    <row r="26926" customFormat="false" ht="15" hidden="false" customHeight="false" outlineLevel="0" collapsed="false">
      <c r="A26926" s="7" t="s">
        <v>38</v>
      </c>
      <c r="B26926" s="7" t="s">
        <v>350</v>
      </c>
      <c r="C26926" s="7" t="s">
        <v>1409</v>
      </c>
      <c r="D26926" s="7" t="n">
        <v>24</v>
      </c>
      <c r="E26926" s="7" t="n">
        <v>227.95</v>
      </c>
      <c r="F26926" s="7" t="n">
        <v>0</v>
      </c>
      <c r="G26926" s="7" t="n">
        <v>0</v>
      </c>
    </row>
    <row r="26927" customFormat="false" ht="15" hidden="false" customHeight="false" outlineLevel="0" collapsed="false">
      <c r="A26927" s="7" t="s">
        <v>38</v>
      </c>
      <c r="B26927" s="7" t="s">
        <v>446</v>
      </c>
      <c r="C26927" s="7" t="s">
        <v>1410</v>
      </c>
      <c r="D26927" s="7" t="n">
        <v>24</v>
      </c>
      <c r="E26927" s="7" t="n">
        <v>227.95</v>
      </c>
      <c r="F26927" s="7" t="n">
        <v>0</v>
      </c>
      <c r="G26927" s="7" t="n">
        <v>0</v>
      </c>
    </row>
    <row r="26928" customFormat="false" ht="15" hidden="false" customHeight="false" outlineLevel="0" collapsed="false">
      <c r="A26928" s="7" t="s">
        <v>38</v>
      </c>
      <c r="B26928" s="7" t="s">
        <v>446</v>
      </c>
      <c r="C26928" s="7" t="s">
        <v>1410</v>
      </c>
      <c r="D26928" s="7" t="n">
        <v>20</v>
      </c>
      <c r="E26928" s="7" t="n">
        <v>194.76</v>
      </c>
      <c r="F26928" s="7" t="n">
        <v>0</v>
      </c>
      <c r="G26928" s="7" t="n">
        <v>0</v>
      </c>
    </row>
    <row r="26929" customFormat="false" ht="15" hidden="false" customHeight="false" outlineLevel="0" collapsed="false">
      <c r="A26929" s="7" t="s">
        <v>38</v>
      </c>
      <c r="B26929" s="7" t="s">
        <v>521</v>
      </c>
      <c r="C26929" s="7" t="s">
        <v>1412</v>
      </c>
      <c r="D26929" s="7" t="n">
        <v>20</v>
      </c>
      <c r="E26929" s="7" t="n">
        <v>198.66</v>
      </c>
      <c r="F26929" s="7" t="n">
        <v>0</v>
      </c>
      <c r="G26929" s="7" t="n">
        <v>0</v>
      </c>
    </row>
    <row r="26930" customFormat="false" ht="15" hidden="false" customHeight="false" outlineLevel="0" collapsed="false">
      <c r="A26930" s="7" t="s">
        <v>38</v>
      </c>
      <c r="B26930" s="7" t="s">
        <v>521</v>
      </c>
      <c r="C26930" s="7" t="s">
        <v>1412</v>
      </c>
      <c r="D26930" s="7" t="n">
        <v>12</v>
      </c>
      <c r="E26930" s="7" t="n">
        <v>127.98</v>
      </c>
      <c r="F26930" s="7" t="n">
        <v>0</v>
      </c>
      <c r="G26930" s="7" t="n">
        <v>0</v>
      </c>
    </row>
    <row r="26931" customFormat="false" ht="15" hidden="false" customHeight="false" outlineLevel="0" collapsed="false">
      <c r="A26931" s="7" t="s">
        <v>38</v>
      </c>
      <c r="B26931" s="7" t="s">
        <v>520</v>
      </c>
      <c r="C26931" s="7" t="s">
        <v>1412</v>
      </c>
      <c r="D26931" s="7" t="n">
        <v>20</v>
      </c>
      <c r="E26931" s="7" t="n">
        <v>198.66</v>
      </c>
      <c r="F26931" s="7" t="n">
        <v>0</v>
      </c>
      <c r="G26931" s="7" t="n">
        <v>0</v>
      </c>
    </row>
    <row r="26932" customFormat="false" ht="15" hidden="false" customHeight="false" outlineLevel="0" collapsed="false">
      <c r="A26932" s="7" t="s">
        <v>38</v>
      </c>
      <c r="B26932" s="7" t="s">
        <v>520</v>
      </c>
      <c r="C26932" s="7" t="s">
        <v>1412</v>
      </c>
      <c r="D26932" s="7" t="n">
        <v>6</v>
      </c>
      <c r="E26932" s="7" t="n">
        <v>63.99</v>
      </c>
      <c r="F26932" s="7" t="n">
        <v>0</v>
      </c>
      <c r="G26932" s="7" t="n">
        <v>0</v>
      </c>
    </row>
    <row r="26933" customFormat="false" ht="15" hidden="false" customHeight="false" outlineLevel="0" collapsed="false">
      <c r="A26933" s="7" t="s">
        <v>38</v>
      </c>
      <c r="B26933" s="7" t="s">
        <v>429</v>
      </c>
      <c r="C26933" s="7" t="s">
        <v>1412</v>
      </c>
      <c r="D26933" s="7" t="n">
        <v>0</v>
      </c>
      <c r="E26933" s="7" t="n">
        <v>0</v>
      </c>
      <c r="F26933" s="7" t="n">
        <v>20</v>
      </c>
      <c r="G26933" s="7" t="n">
        <v>187.38</v>
      </c>
    </row>
    <row r="26934" customFormat="false" ht="15" hidden="false" customHeight="false" outlineLevel="0" collapsed="false">
      <c r="A26934" s="7" t="s">
        <v>38</v>
      </c>
      <c r="B26934" s="7" t="s">
        <v>429</v>
      </c>
      <c r="C26934" s="7" t="s">
        <v>1412</v>
      </c>
      <c r="D26934" s="7" t="n">
        <v>20</v>
      </c>
      <c r="E26934" s="7" t="n">
        <v>198.66</v>
      </c>
      <c r="F26934" s="7" t="n">
        <v>0</v>
      </c>
      <c r="G26934" s="7" t="n">
        <v>0</v>
      </c>
    </row>
    <row r="26935" customFormat="false" ht="15" hidden="false" customHeight="false" outlineLevel="0" collapsed="false">
      <c r="A26935" s="7" t="s">
        <v>38</v>
      </c>
      <c r="B26935" s="7" t="s">
        <v>469</v>
      </c>
      <c r="C26935" s="7" t="s">
        <v>1412</v>
      </c>
      <c r="D26935" s="7" t="n">
        <v>6</v>
      </c>
      <c r="E26935" s="7" t="n">
        <v>63.99</v>
      </c>
      <c r="F26935" s="7" t="n">
        <v>0</v>
      </c>
      <c r="G26935" s="7" t="n">
        <v>0</v>
      </c>
    </row>
    <row r="26936" customFormat="false" ht="15" hidden="false" customHeight="false" outlineLevel="0" collapsed="false">
      <c r="A26936" s="7" t="s">
        <v>38</v>
      </c>
      <c r="B26936" s="7" t="s">
        <v>160</v>
      </c>
      <c r="C26936" s="7" t="s">
        <v>1413</v>
      </c>
      <c r="D26936" s="7" t="n">
        <v>0</v>
      </c>
      <c r="E26936" s="7" t="n">
        <v>0</v>
      </c>
      <c r="F26936" s="7" t="n">
        <v>50</v>
      </c>
      <c r="G26936" s="7" t="n">
        <v>308.03</v>
      </c>
    </row>
    <row r="26937" customFormat="false" ht="15" hidden="false" customHeight="false" outlineLevel="0" collapsed="false">
      <c r="A26937" s="7" t="s">
        <v>38</v>
      </c>
      <c r="B26937" s="7" t="s">
        <v>160</v>
      </c>
      <c r="C26937" s="7" t="s">
        <v>1413</v>
      </c>
      <c r="D26937" s="7" t="n">
        <v>24</v>
      </c>
      <c r="E26937" s="7" t="n">
        <v>168.27</v>
      </c>
      <c r="F26937" s="7" t="n">
        <v>0</v>
      </c>
      <c r="G26937" s="7" t="n">
        <v>0</v>
      </c>
    </row>
    <row r="26938" customFormat="false" ht="15" hidden="false" customHeight="false" outlineLevel="0" collapsed="false">
      <c r="A26938" s="7" t="s">
        <v>38</v>
      </c>
      <c r="B26938" s="7" t="s">
        <v>160</v>
      </c>
      <c r="C26938" s="7" t="s">
        <v>1413</v>
      </c>
      <c r="D26938" s="7" t="n">
        <v>0</v>
      </c>
      <c r="E26938" s="7" t="n">
        <v>0</v>
      </c>
      <c r="F26938" s="7" t="n">
        <v>36</v>
      </c>
      <c r="G26938" s="7" t="n">
        <v>238.09</v>
      </c>
    </row>
    <row r="26939" customFormat="false" ht="15" hidden="false" customHeight="false" outlineLevel="0" collapsed="false">
      <c r="A26939" s="7" t="s">
        <v>38</v>
      </c>
      <c r="B26939" s="7" t="s">
        <v>160</v>
      </c>
      <c r="C26939" s="7" t="s">
        <v>1413</v>
      </c>
      <c r="D26939" s="7" t="n">
        <v>24</v>
      </c>
      <c r="E26939" s="7" t="n">
        <v>180.67</v>
      </c>
      <c r="F26939" s="7" t="n">
        <v>0</v>
      </c>
      <c r="G26939" s="7" t="n">
        <v>0</v>
      </c>
    </row>
    <row r="26940" customFormat="false" ht="15" hidden="false" customHeight="false" outlineLevel="0" collapsed="false">
      <c r="A26940" s="7" t="s">
        <v>38</v>
      </c>
      <c r="B26940" s="7" t="s">
        <v>160</v>
      </c>
      <c r="C26940" s="7" t="s">
        <v>1413</v>
      </c>
      <c r="D26940" s="7" t="n">
        <v>36</v>
      </c>
      <c r="E26940" s="7" t="n">
        <v>246.19</v>
      </c>
      <c r="F26940" s="7" t="n">
        <v>0</v>
      </c>
      <c r="G26940" s="7" t="n">
        <v>0</v>
      </c>
    </row>
    <row r="26941" customFormat="false" ht="15" hidden="false" customHeight="false" outlineLevel="0" collapsed="false">
      <c r="A26941" s="7" t="s">
        <v>38</v>
      </c>
      <c r="B26941" s="7" t="s">
        <v>140</v>
      </c>
      <c r="C26941" s="7" t="s">
        <v>1414</v>
      </c>
      <c r="D26941" s="7" t="n">
        <v>36</v>
      </c>
      <c r="E26941" s="7" t="n">
        <v>246.19</v>
      </c>
      <c r="F26941" s="7" t="n">
        <v>0</v>
      </c>
      <c r="G26941" s="7" t="n">
        <v>0</v>
      </c>
    </row>
    <row r="26942" customFormat="false" ht="15" hidden="false" customHeight="false" outlineLevel="0" collapsed="false">
      <c r="A26942" s="7" t="s">
        <v>38</v>
      </c>
      <c r="B26942" s="7" t="s">
        <v>140</v>
      </c>
      <c r="C26942" s="7" t="s">
        <v>1414</v>
      </c>
      <c r="D26942" s="7" t="n">
        <v>12</v>
      </c>
      <c r="E26942" s="7" t="n">
        <v>90.34</v>
      </c>
      <c r="F26942" s="7" t="n">
        <v>0</v>
      </c>
      <c r="G26942" s="7" t="n">
        <v>0</v>
      </c>
    </row>
    <row r="26943" customFormat="false" ht="15" hidden="false" customHeight="false" outlineLevel="0" collapsed="false">
      <c r="A26943" s="7" t="s">
        <v>38</v>
      </c>
      <c r="B26943" s="7" t="s">
        <v>140</v>
      </c>
      <c r="C26943" s="7" t="s">
        <v>1414</v>
      </c>
      <c r="D26943" s="7" t="n">
        <v>0</v>
      </c>
      <c r="E26943" s="7" t="n">
        <v>0</v>
      </c>
      <c r="F26943" s="7" t="n">
        <v>60</v>
      </c>
      <c r="G26943" s="7" t="n">
        <v>396.81</v>
      </c>
    </row>
    <row r="26944" customFormat="false" ht="15" hidden="false" customHeight="false" outlineLevel="0" collapsed="false">
      <c r="A26944" s="7" t="s">
        <v>38</v>
      </c>
      <c r="B26944" s="7" t="s">
        <v>203</v>
      </c>
      <c r="C26944" s="7" t="s">
        <v>1415</v>
      </c>
      <c r="D26944" s="7" t="n">
        <v>0</v>
      </c>
      <c r="E26944" s="7" t="n">
        <v>0</v>
      </c>
      <c r="F26944" s="7" t="n">
        <v>24</v>
      </c>
      <c r="G26944" s="7" t="n">
        <v>158.73</v>
      </c>
    </row>
    <row r="26945" customFormat="false" ht="15" hidden="false" customHeight="false" outlineLevel="0" collapsed="false">
      <c r="A26945" s="7" t="s">
        <v>38</v>
      </c>
      <c r="B26945" s="7" t="s">
        <v>203</v>
      </c>
      <c r="C26945" s="7" t="s">
        <v>1415</v>
      </c>
      <c r="D26945" s="7" t="n">
        <v>24</v>
      </c>
      <c r="E26945" s="7" t="n">
        <v>180.67</v>
      </c>
      <c r="F26945" s="7" t="n">
        <v>0</v>
      </c>
      <c r="G26945" s="7" t="n">
        <v>0</v>
      </c>
    </row>
    <row r="26946" customFormat="false" ht="15" hidden="false" customHeight="false" outlineLevel="0" collapsed="false">
      <c r="A26946" s="7" t="s">
        <v>38</v>
      </c>
      <c r="B26946" s="7" t="s">
        <v>220</v>
      </c>
      <c r="C26946" s="7" t="s">
        <v>1416</v>
      </c>
      <c r="D26946" s="7" t="n">
        <v>12</v>
      </c>
      <c r="E26946" s="7" t="n">
        <v>82.06</v>
      </c>
      <c r="F26946" s="7" t="n">
        <v>0</v>
      </c>
      <c r="G26946" s="7" t="n">
        <v>0</v>
      </c>
    </row>
    <row r="26947" customFormat="false" ht="15" hidden="false" customHeight="false" outlineLevel="0" collapsed="false">
      <c r="A26947" s="7" t="s">
        <v>38</v>
      </c>
      <c r="B26947" s="7" t="s">
        <v>220</v>
      </c>
      <c r="C26947" s="7" t="s">
        <v>1416</v>
      </c>
      <c r="D26947" s="7" t="n">
        <v>0</v>
      </c>
      <c r="E26947" s="7" t="n">
        <v>0</v>
      </c>
      <c r="F26947" s="7" t="n">
        <v>12</v>
      </c>
      <c r="G26947" s="7" t="n">
        <v>79.36</v>
      </c>
    </row>
    <row r="26948" customFormat="false" ht="15" hidden="false" customHeight="false" outlineLevel="0" collapsed="false">
      <c r="A26948" s="7" t="s">
        <v>38</v>
      </c>
      <c r="B26948" s="7" t="s">
        <v>128</v>
      </c>
      <c r="C26948" s="7" t="s">
        <v>1421</v>
      </c>
      <c r="D26948" s="7" t="n">
        <v>60</v>
      </c>
      <c r="E26948" s="7" t="n">
        <v>829.68</v>
      </c>
      <c r="F26948" s="7" t="n">
        <v>0</v>
      </c>
      <c r="G26948" s="7" t="n">
        <v>0</v>
      </c>
    </row>
    <row r="26949" customFormat="false" ht="15" hidden="false" customHeight="false" outlineLevel="0" collapsed="false">
      <c r="A26949" s="7" t="s">
        <v>38</v>
      </c>
      <c r="B26949" s="7" t="s">
        <v>126</v>
      </c>
      <c r="C26949" s="7" t="s">
        <v>1421</v>
      </c>
      <c r="D26949" s="7" t="n">
        <v>60</v>
      </c>
      <c r="E26949" s="7" t="n">
        <v>890.81</v>
      </c>
      <c r="F26949" s="7" t="n">
        <v>0</v>
      </c>
      <c r="G26949" s="7" t="n">
        <v>0</v>
      </c>
    </row>
    <row r="26950" customFormat="false" ht="15" hidden="false" customHeight="false" outlineLevel="0" collapsed="false">
      <c r="A26950" s="7" t="s">
        <v>38</v>
      </c>
      <c r="B26950" s="7" t="s">
        <v>126</v>
      </c>
      <c r="C26950" s="7" t="s">
        <v>1421</v>
      </c>
      <c r="D26950" s="7" t="n">
        <v>60</v>
      </c>
      <c r="E26950" s="7" t="n">
        <v>829.68</v>
      </c>
      <c r="F26950" s="7" t="n">
        <v>0</v>
      </c>
      <c r="G26950" s="7" t="n">
        <v>0</v>
      </c>
    </row>
    <row r="26951" customFormat="false" ht="15" hidden="false" customHeight="false" outlineLevel="0" collapsed="false">
      <c r="A26951" s="7" t="s">
        <v>38</v>
      </c>
      <c r="B26951" s="7" t="s">
        <v>122</v>
      </c>
      <c r="C26951" s="7" t="s">
        <v>1421</v>
      </c>
      <c r="D26951" s="7" t="n">
        <v>60</v>
      </c>
      <c r="E26951" s="7" t="n">
        <v>829.68</v>
      </c>
      <c r="F26951" s="7" t="n">
        <v>0</v>
      </c>
      <c r="G26951" s="7" t="n">
        <v>0</v>
      </c>
    </row>
    <row r="26952" customFormat="false" ht="15" hidden="false" customHeight="false" outlineLevel="0" collapsed="false">
      <c r="A26952" s="7" t="s">
        <v>38</v>
      </c>
      <c r="B26952" s="7" t="s">
        <v>122</v>
      </c>
      <c r="C26952" s="7" t="s">
        <v>1421</v>
      </c>
      <c r="D26952" s="7" t="n">
        <v>60</v>
      </c>
      <c r="E26952" s="7" t="n">
        <v>890.81</v>
      </c>
      <c r="F26952" s="7" t="n">
        <v>0</v>
      </c>
      <c r="G26952" s="7" t="n">
        <v>0</v>
      </c>
    </row>
    <row r="26953" customFormat="false" ht="15" hidden="false" customHeight="false" outlineLevel="0" collapsed="false">
      <c r="A26953" s="7" t="s">
        <v>38</v>
      </c>
      <c r="B26953" s="7" t="s">
        <v>1132</v>
      </c>
      <c r="C26953" s="7" t="s">
        <v>1613</v>
      </c>
      <c r="D26953" s="7" t="n">
        <v>10</v>
      </c>
      <c r="E26953" s="7" t="n">
        <v>303.83</v>
      </c>
      <c r="F26953" s="7" t="n">
        <v>0</v>
      </c>
      <c r="G26953" s="7" t="n">
        <v>0</v>
      </c>
    </row>
    <row r="26954" customFormat="false" ht="15" hidden="false" customHeight="false" outlineLevel="0" collapsed="false">
      <c r="A26954" s="7" t="s">
        <v>38</v>
      </c>
      <c r="B26954" s="7" t="s">
        <v>1132</v>
      </c>
      <c r="C26954" s="7" t="s">
        <v>1613</v>
      </c>
      <c r="D26954" s="7" t="n">
        <v>20</v>
      </c>
      <c r="E26954" s="7" t="n">
        <v>652.42</v>
      </c>
      <c r="F26954" s="7" t="n">
        <v>0</v>
      </c>
      <c r="G26954" s="7" t="n">
        <v>0</v>
      </c>
    </row>
    <row r="26955" customFormat="false" ht="15" hidden="false" customHeight="false" outlineLevel="0" collapsed="false">
      <c r="A26955" s="7" t="s">
        <v>38</v>
      </c>
      <c r="B26955" s="7" t="s">
        <v>1132</v>
      </c>
      <c r="C26955" s="7" t="s">
        <v>1613</v>
      </c>
      <c r="D26955" s="7" t="n">
        <v>0</v>
      </c>
      <c r="E26955" s="7" t="n">
        <v>0</v>
      </c>
      <c r="F26955" s="7" t="n">
        <v>10</v>
      </c>
      <c r="G26955" s="7" t="n">
        <v>266.96</v>
      </c>
    </row>
    <row r="26956" customFormat="false" ht="15" hidden="false" customHeight="false" outlineLevel="0" collapsed="false">
      <c r="A26956" s="7" t="s">
        <v>38</v>
      </c>
      <c r="B26956" s="7" t="s">
        <v>1132</v>
      </c>
      <c r="C26956" s="7" t="s">
        <v>1613</v>
      </c>
      <c r="D26956" s="7" t="n">
        <v>10</v>
      </c>
      <c r="E26956" s="7" t="n">
        <v>296.34</v>
      </c>
      <c r="F26956" s="7" t="n">
        <v>0</v>
      </c>
      <c r="G26956" s="7" t="n">
        <v>0</v>
      </c>
    </row>
    <row r="26957" customFormat="false" ht="15" hidden="false" customHeight="false" outlineLevel="0" collapsed="false">
      <c r="A26957" s="7" t="s">
        <v>38</v>
      </c>
      <c r="B26957" s="7" t="s">
        <v>1132</v>
      </c>
      <c r="C26957" s="7" t="s">
        <v>1613</v>
      </c>
      <c r="D26957" s="7" t="n">
        <v>0</v>
      </c>
      <c r="E26957" s="7" t="n">
        <v>0</v>
      </c>
      <c r="F26957" s="7" t="n">
        <v>20</v>
      </c>
      <c r="G26957" s="7" t="n">
        <v>573.18</v>
      </c>
    </row>
    <row r="26958" customFormat="false" ht="15" hidden="false" customHeight="false" outlineLevel="0" collapsed="false">
      <c r="A26958" s="7" t="s">
        <v>38</v>
      </c>
      <c r="B26958" s="7" t="s">
        <v>130</v>
      </c>
      <c r="C26958" s="7" t="s">
        <v>1425</v>
      </c>
      <c r="D26958" s="7" t="n">
        <v>20</v>
      </c>
      <c r="E26958" s="7" t="n">
        <v>460.04</v>
      </c>
      <c r="F26958" s="7" t="n">
        <v>0</v>
      </c>
      <c r="G26958" s="7" t="n">
        <v>0</v>
      </c>
    </row>
    <row r="26959" customFormat="false" ht="15" hidden="false" customHeight="false" outlineLevel="0" collapsed="false">
      <c r="A26959" s="7" t="s">
        <v>38</v>
      </c>
      <c r="B26959" s="7" t="s">
        <v>130</v>
      </c>
      <c r="C26959" s="7" t="s">
        <v>1425</v>
      </c>
      <c r="D26959" s="7" t="n">
        <v>10</v>
      </c>
      <c r="E26959" s="7" t="n">
        <v>208.96</v>
      </c>
      <c r="F26959" s="7" t="n">
        <v>0</v>
      </c>
      <c r="G26959" s="7" t="n">
        <v>0</v>
      </c>
    </row>
    <row r="26960" customFormat="false" ht="15" hidden="false" customHeight="false" outlineLevel="0" collapsed="false">
      <c r="A26960" s="7" t="s">
        <v>38</v>
      </c>
      <c r="B26960" s="7" t="s">
        <v>130</v>
      </c>
      <c r="C26960" s="7" t="s">
        <v>1425</v>
      </c>
      <c r="D26960" s="7" t="n">
        <v>0</v>
      </c>
      <c r="E26960" s="7" t="n">
        <v>0</v>
      </c>
      <c r="F26960" s="7" t="n">
        <v>6</v>
      </c>
      <c r="G26960" s="7" t="n">
        <v>112.94</v>
      </c>
    </row>
    <row r="26961" customFormat="false" ht="15" hidden="false" customHeight="false" outlineLevel="0" collapsed="false">
      <c r="A26961" s="7" t="s">
        <v>38</v>
      </c>
      <c r="B26961" s="7" t="s">
        <v>152</v>
      </c>
      <c r="C26961" s="7" t="s">
        <v>1425</v>
      </c>
      <c r="D26961" s="7" t="n">
        <v>10</v>
      </c>
      <c r="E26961" s="7" t="n">
        <v>214.24</v>
      </c>
      <c r="F26961" s="7" t="n">
        <v>0</v>
      </c>
      <c r="G26961" s="7" t="n">
        <v>0</v>
      </c>
    </row>
    <row r="26962" customFormat="false" ht="15" hidden="false" customHeight="false" outlineLevel="0" collapsed="false">
      <c r="A26962" s="7" t="s">
        <v>38</v>
      </c>
      <c r="B26962" s="7" t="s">
        <v>152</v>
      </c>
      <c r="C26962" s="7" t="s">
        <v>1425</v>
      </c>
      <c r="D26962" s="7" t="n">
        <v>10</v>
      </c>
      <c r="E26962" s="7" t="n">
        <v>208.96</v>
      </c>
      <c r="F26962" s="7" t="n">
        <v>0</v>
      </c>
      <c r="G26962" s="7" t="n">
        <v>0</v>
      </c>
    </row>
    <row r="26963" customFormat="false" ht="15" hidden="false" customHeight="false" outlineLevel="0" collapsed="false">
      <c r="A26963" s="7" t="s">
        <v>38</v>
      </c>
      <c r="B26963" s="7" t="s">
        <v>152</v>
      </c>
      <c r="C26963" s="7" t="s">
        <v>1425</v>
      </c>
      <c r="D26963" s="7" t="n">
        <v>0</v>
      </c>
      <c r="E26963" s="7" t="n">
        <v>0</v>
      </c>
      <c r="F26963" s="7" t="n">
        <v>16</v>
      </c>
      <c r="G26963" s="7" t="n">
        <v>301.18</v>
      </c>
    </row>
    <row r="26964" customFormat="false" ht="15" hidden="false" customHeight="false" outlineLevel="0" collapsed="false">
      <c r="A26964" s="7" t="s">
        <v>38</v>
      </c>
      <c r="B26964" s="7" t="s">
        <v>198</v>
      </c>
      <c r="C26964" s="7" t="s">
        <v>1425</v>
      </c>
      <c r="D26964" s="7" t="n">
        <v>6</v>
      </c>
      <c r="E26964" s="7" t="n">
        <v>128.54</v>
      </c>
      <c r="F26964" s="7" t="n">
        <v>0</v>
      </c>
      <c r="G26964" s="7" t="n">
        <v>0</v>
      </c>
    </row>
    <row r="26965" customFormat="false" ht="15" hidden="false" customHeight="false" outlineLevel="0" collapsed="false">
      <c r="A26965" s="7" t="s">
        <v>38</v>
      </c>
      <c r="B26965" s="7" t="s">
        <v>198</v>
      </c>
      <c r="C26965" s="7" t="s">
        <v>1425</v>
      </c>
      <c r="D26965" s="7" t="n">
        <v>0</v>
      </c>
      <c r="E26965" s="7" t="n">
        <v>0</v>
      </c>
      <c r="F26965" s="7" t="n">
        <v>10</v>
      </c>
      <c r="G26965" s="7" t="n">
        <v>202.08</v>
      </c>
    </row>
    <row r="26966" customFormat="false" ht="15" hidden="false" customHeight="false" outlineLevel="0" collapsed="false">
      <c r="A26966" s="7" t="s">
        <v>38</v>
      </c>
      <c r="B26966" s="7" t="s">
        <v>191</v>
      </c>
      <c r="C26966" s="7" t="s">
        <v>1425</v>
      </c>
      <c r="D26966" s="7" t="n">
        <v>0</v>
      </c>
      <c r="E26966" s="7" t="n">
        <v>0</v>
      </c>
      <c r="F26966" s="7" t="n">
        <v>3</v>
      </c>
      <c r="G26966" s="7" t="n">
        <v>56.47</v>
      </c>
    </row>
    <row r="26967" customFormat="false" ht="15" hidden="false" customHeight="false" outlineLevel="0" collapsed="false">
      <c r="A26967" s="7" t="s">
        <v>38</v>
      </c>
      <c r="B26967" s="7" t="s">
        <v>191</v>
      </c>
      <c r="C26967" s="7" t="s">
        <v>1425</v>
      </c>
      <c r="D26967" s="7" t="n">
        <v>0</v>
      </c>
      <c r="E26967" s="7" t="n">
        <v>0</v>
      </c>
      <c r="F26967" s="7" t="n">
        <v>10</v>
      </c>
      <c r="G26967" s="7" t="n">
        <v>202.08</v>
      </c>
    </row>
    <row r="26968" customFormat="false" ht="15" hidden="false" customHeight="false" outlineLevel="0" collapsed="false">
      <c r="A26968" s="7" t="s">
        <v>38</v>
      </c>
      <c r="B26968" s="7" t="s">
        <v>226</v>
      </c>
      <c r="C26968" s="7" t="s">
        <v>1427</v>
      </c>
      <c r="D26968" s="7" t="n">
        <v>10</v>
      </c>
      <c r="E26968" s="7" t="n">
        <v>277.34</v>
      </c>
      <c r="F26968" s="7" t="n">
        <v>0</v>
      </c>
      <c r="G26968" s="7" t="n">
        <v>0</v>
      </c>
    </row>
    <row r="26969" customFormat="false" ht="15" hidden="false" customHeight="false" outlineLevel="0" collapsed="false">
      <c r="A26969" s="7" t="s">
        <v>38</v>
      </c>
      <c r="B26969" s="7" t="s">
        <v>156</v>
      </c>
      <c r="C26969" s="7" t="s">
        <v>1430</v>
      </c>
      <c r="D26969" s="7" t="n">
        <v>1</v>
      </c>
      <c r="E26969" s="7" t="n">
        <v>0.04</v>
      </c>
      <c r="F26969" s="7" t="n">
        <v>0</v>
      </c>
      <c r="G26969" s="7" t="n">
        <v>0</v>
      </c>
    </row>
    <row r="26970" customFormat="false" ht="15" hidden="false" customHeight="false" outlineLevel="0" collapsed="false">
      <c r="A26970" s="7" t="s">
        <v>38</v>
      </c>
      <c r="B26970" s="7" t="s">
        <v>156</v>
      </c>
      <c r="C26970" s="7" t="s">
        <v>1430</v>
      </c>
      <c r="D26970" s="7" t="n">
        <v>10</v>
      </c>
      <c r="E26970" s="7" t="n">
        <v>467.42</v>
      </c>
      <c r="F26970" s="7" t="n">
        <v>0</v>
      </c>
      <c r="G26970" s="7" t="n">
        <v>0</v>
      </c>
    </row>
    <row r="26971" customFormat="false" ht="15" hidden="false" customHeight="false" outlineLevel="0" collapsed="false">
      <c r="A26971" s="7" t="s">
        <v>38</v>
      </c>
      <c r="B26971" s="7" t="s">
        <v>156</v>
      </c>
      <c r="C26971" s="7" t="s">
        <v>1430</v>
      </c>
      <c r="D26971" s="7" t="n">
        <v>24</v>
      </c>
      <c r="E26971" s="7" t="n">
        <v>1204.47</v>
      </c>
      <c r="F26971" s="7" t="n">
        <v>0</v>
      </c>
      <c r="G26971" s="7" t="n">
        <v>0</v>
      </c>
    </row>
    <row r="26972" customFormat="false" ht="15" hidden="false" customHeight="false" outlineLevel="0" collapsed="false">
      <c r="A26972" s="7" t="s">
        <v>38</v>
      </c>
      <c r="B26972" s="7" t="s">
        <v>156</v>
      </c>
      <c r="C26972" s="7" t="s">
        <v>1430</v>
      </c>
      <c r="D26972" s="7" t="n">
        <v>10</v>
      </c>
      <c r="E26972" s="7" t="n">
        <v>455.9</v>
      </c>
      <c r="F26972" s="7" t="n">
        <v>0</v>
      </c>
      <c r="G26972" s="7" t="n">
        <v>0</v>
      </c>
    </row>
    <row r="26973" customFormat="false" ht="15" hidden="false" customHeight="false" outlineLevel="0" collapsed="false">
      <c r="A26973" s="7" t="s">
        <v>38</v>
      </c>
      <c r="B26973" s="7" t="s">
        <v>738</v>
      </c>
      <c r="C26973" s="7" t="s">
        <v>1431</v>
      </c>
      <c r="D26973" s="7" t="n">
        <v>3</v>
      </c>
      <c r="E26973" s="7" t="n">
        <v>213.92</v>
      </c>
      <c r="F26973" s="7" t="n">
        <v>0</v>
      </c>
      <c r="G26973" s="7" t="n">
        <v>0</v>
      </c>
    </row>
    <row r="26974" customFormat="false" ht="15" hidden="false" customHeight="false" outlineLevel="0" collapsed="false">
      <c r="A26974" s="7" t="s">
        <v>38</v>
      </c>
      <c r="B26974" s="7" t="s">
        <v>739</v>
      </c>
      <c r="C26974" s="7" t="s">
        <v>1431</v>
      </c>
      <c r="D26974" s="7" t="n">
        <v>1</v>
      </c>
      <c r="E26974" s="7" t="n">
        <v>71.31</v>
      </c>
      <c r="F26974" s="7" t="n">
        <v>0</v>
      </c>
      <c r="G26974" s="7" t="n">
        <v>0</v>
      </c>
    </row>
    <row r="26975" customFormat="false" ht="15" hidden="false" customHeight="false" outlineLevel="0" collapsed="false">
      <c r="A26975" s="7" t="s">
        <v>38</v>
      </c>
      <c r="B26975" s="7" t="s">
        <v>232</v>
      </c>
      <c r="C26975" s="7" t="s">
        <v>1432</v>
      </c>
      <c r="D26975" s="7" t="n">
        <v>6</v>
      </c>
      <c r="E26975" s="7" t="n">
        <v>67.25</v>
      </c>
      <c r="F26975" s="7" t="n">
        <v>0</v>
      </c>
      <c r="G26975" s="7" t="n">
        <v>0</v>
      </c>
    </row>
    <row r="26976" customFormat="false" ht="15" hidden="false" customHeight="false" outlineLevel="0" collapsed="false">
      <c r="A26976" s="7" t="s">
        <v>38</v>
      </c>
      <c r="B26976" s="7" t="s">
        <v>212</v>
      </c>
      <c r="C26976" s="7" t="s">
        <v>1432</v>
      </c>
      <c r="D26976" s="7" t="n">
        <v>10</v>
      </c>
      <c r="E26976" s="7" t="n">
        <v>114.91</v>
      </c>
      <c r="F26976" s="7" t="n">
        <v>0</v>
      </c>
      <c r="G26976" s="7" t="n">
        <v>0</v>
      </c>
    </row>
    <row r="26977" customFormat="false" ht="15" hidden="false" customHeight="false" outlineLevel="0" collapsed="false">
      <c r="A26977" s="7" t="s">
        <v>38</v>
      </c>
      <c r="B26977" s="7" t="s">
        <v>212</v>
      </c>
      <c r="C26977" s="7" t="s">
        <v>1432</v>
      </c>
      <c r="D26977" s="7" t="n">
        <v>3</v>
      </c>
      <c r="E26977" s="7" t="n">
        <v>37.01</v>
      </c>
      <c r="F26977" s="7" t="n">
        <v>0</v>
      </c>
      <c r="G26977" s="7" t="n">
        <v>0</v>
      </c>
    </row>
    <row r="26978" customFormat="false" ht="15" hidden="false" customHeight="false" outlineLevel="0" collapsed="false">
      <c r="A26978" s="7" t="s">
        <v>38</v>
      </c>
      <c r="B26978" s="7" t="s">
        <v>227</v>
      </c>
      <c r="C26978" s="7" t="s">
        <v>1432</v>
      </c>
      <c r="D26978" s="7" t="n">
        <v>3</v>
      </c>
      <c r="E26978" s="7" t="n">
        <v>34.47</v>
      </c>
      <c r="F26978" s="7" t="n">
        <v>0</v>
      </c>
      <c r="G26978" s="7" t="n">
        <v>0</v>
      </c>
    </row>
    <row r="26979" customFormat="false" ht="15" hidden="false" customHeight="false" outlineLevel="0" collapsed="false">
      <c r="A26979" s="7" t="s">
        <v>38</v>
      </c>
      <c r="B26979" s="7" t="s">
        <v>566</v>
      </c>
      <c r="C26979" s="7" t="s">
        <v>1432</v>
      </c>
      <c r="D26979" s="7" t="n">
        <v>6</v>
      </c>
      <c r="E26979" s="7" t="n">
        <v>67.25</v>
      </c>
      <c r="F26979" s="7" t="n">
        <v>0</v>
      </c>
      <c r="G26979" s="7" t="n">
        <v>0</v>
      </c>
    </row>
    <row r="26980" customFormat="false" ht="15" hidden="false" customHeight="false" outlineLevel="0" collapsed="false">
      <c r="A26980" s="7" t="s">
        <v>38</v>
      </c>
      <c r="B26980" s="7" t="s">
        <v>402</v>
      </c>
      <c r="C26980" s="7" t="s">
        <v>1433</v>
      </c>
      <c r="D26980" s="7" t="n">
        <v>0</v>
      </c>
      <c r="E26980" s="7" t="n">
        <v>0</v>
      </c>
      <c r="F26980" s="7" t="n">
        <v>10</v>
      </c>
      <c r="G26980" s="7" t="n">
        <v>106.1</v>
      </c>
    </row>
    <row r="26981" customFormat="false" ht="15" hidden="false" customHeight="false" outlineLevel="0" collapsed="false">
      <c r="A26981" s="7" t="s">
        <v>38</v>
      </c>
      <c r="B26981" s="7" t="s">
        <v>402</v>
      </c>
      <c r="C26981" s="7" t="s">
        <v>1433</v>
      </c>
      <c r="D26981" s="7" t="n">
        <v>10</v>
      </c>
      <c r="E26981" s="7" t="n">
        <v>117.78</v>
      </c>
      <c r="F26981" s="7" t="n">
        <v>0</v>
      </c>
      <c r="G26981" s="7" t="n">
        <v>0</v>
      </c>
    </row>
    <row r="26982" customFormat="false" ht="15" hidden="false" customHeight="false" outlineLevel="0" collapsed="false">
      <c r="A26982" s="7" t="s">
        <v>38</v>
      </c>
      <c r="B26982" s="7" t="s">
        <v>320</v>
      </c>
      <c r="C26982" s="7" t="s">
        <v>1433</v>
      </c>
      <c r="D26982" s="7" t="n">
        <v>10</v>
      </c>
      <c r="E26982" s="7" t="n">
        <v>117.78</v>
      </c>
      <c r="F26982" s="7" t="n">
        <v>0</v>
      </c>
      <c r="G26982" s="7" t="n">
        <v>0</v>
      </c>
    </row>
    <row r="26983" customFormat="false" ht="15" hidden="false" customHeight="false" outlineLevel="0" collapsed="false">
      <c r="A26983" s="7" t="s">
        <v>38</v>
      </c>
      <c r="B26983" s="7" t="s">
        <v>320</v>
      </c>
      <c r="C26983" s="7" t="s">
        <v>1433</v>
      </c>
      <c r="D26983" s="7" t="n">
        <v>12</v>
      </c>
      <c r="E26983" s="7" t="n">
        <v>155.58</v>
      </c>
      <c r="F26983" s="7" t="n">
        <v>0</v>
      </c>
      <c r="G26983" s="7" t="n">
        <v>0</v>
      </c>
    </row>
    <row r="26984" customFormat="false" ht="15" hidden="false" customHeight="false" outlineLevel="0" collapsed="false">
      <c r="A26984" s="7" t="s">
        <v>38</v>
      </c>
      <c r="B26984" s="7" t="s">
        <v>320</v>
      </c>
      <c r="C26984" s="7" t="s">
        <v>1433</v>
      </c>
      <c r="D26984" s="7" t="n">
        <v>0</v>
      </c>
      <c r="E26984" s="7" t="n">
        <v>0</v>
      </c>
      <c r="F26984" s="7" t="n">
        <v>10</v>
      </c>
      <c r="G26984" s="7" t="n">
        <v>106.1</v>
      </c>
    </row>
    <row r="26985" customFormat="false" ht="15" hidden="false" customHeight="false" outlineLevel="0" collapsed="false">
      <c r="A26985" s="7" t="s">
        <v>38</v>
      </c>
      <c r="B26985" s="7" t="s">
        <v>320</v>
      </c>
      <c r="C26985" s="7" t="s">
        <v>1433</v>
      </c>
      <c r="D26985" s="7" t="n">
        <v>10</v>
      </c>
      <c r="E26985" s="7" t="n">
        <v>120.75</v>
      </c>
      <c r="F26985" s="7" t="n">
        <v>0</v>
      </c>
      <c r="G26985" s="7" t="n">
        <v>0</v>
      </c>
    </row>
    <row r="26986" customFormat="false" ht="15" hidden="false" customHeight="false" outlineLevel="0" collapsed="false">
      <c r="A26986" s="7" t="s">
        <v>38</v>
      </c>
      <c r="B26986" s="7" t="s">
        <v>320</v>
      </c>
      <c r="C26986" s="7" t="s">
        <v>1433</v>
      </c>
      <c r="D26986" s="7" t="n">
        <v>0</v>
      </c>
      <c r="E26986" s="7" t="n">
        <v>0</v>
      </c>
      <c r="F26986" s="7" t="n">
        <v>10</v>
      </c>
      <c r="G26986" s="7" t="n">
        <v>113.9</v>
      </c>
    </row>
    <row r="26987" customFormat="false" ht="15" hidden="false" customHeight="false" outlineLevel="0" collapsed="false">
      <c r="A26987" s="7" t="s">
        <v>38</v>
      </c>
      <c r="B26987" s="7" t="s">
        <v>345</v>
      </c>
      <c r="C26987" s="7" t="s">
        <v>1433</v>
      </c>
      <c r="D26987" s="7" t="n">
        <v>10</v>
      </c>
      <c r="E26987" s="7" t="n">
        <v>117.78</v>
      </c>
      <c r="F26987" s="7" t="n">
        <v>0</v>
      </c>
      <c r="G26987" s="7" t="n">
        <v>0</v>
      </c>
    </row>
    <row r="26988" customFormat="false" ht="15" hidden="false" customHeight="false" outlineLevel="0" collapsed="false">
      <c r="A26988" s="7" t="s">
        <v>38</v>
      </c>
      <c r="B26988" s="7" t="s">
        <v>366</v>
      </c>
      <c r="C26988" s="7" t="s">
        <v>1433</v>
      </c>
      <c r="D26988" s="7" t="n">
        <v>0</v>
      </c>
      <c r="E26988" s="7" t="n">
        <v>0</v>
      </c>
      <c r="F26988" s="7" t="n">
        <v>3</v>
      </c>
      <c r="G26988" s="7" t="n">
        <v>34.17</v>
      </c>
    </row>
    <row r="26989" customFormat="false" ht="15" hidden="false" customHeight="false" outlineLevel="0" collapsed="false">
      <c r="A26989" s="7" t="s">
        <v>38</v>
      </c>
      <c r="B26989" s="7" t="s">
        <v>171</v>
      </c>
      <c r="C26989" s="7" t="s">
        <v>1434</v>
      </c>
      <c r="D26989" s="7" t="n">
        <v>6</v>
      </c>
      <c r="E26989" s="7" t="n">
        <v>70.11</v>
      </c>
      <c r="F26989" s="7" t="n">
        <v>0</v>
      </c>
      <c r="G26989" s="7" t="n">
        <v>0</v>
      </c>
    </row>
    <row r="26990" customFormat="false" ht="15" hidden="false" customHeight="false" outlineLevel="0" collapsed="false">
      <c r="A26990" s="7" t="s">
        <v>38</v>
      </c>
      <c r="B26990" s="7" t="s">
        <v>190</v>
      </c>
      <c r="C26990" s="7" t="s">
        <v>1434</v>
      </c>
      <c r="D26990" s="7" t="n">
        <v>3</v>
      </c>
      <c r="E26990" s="7" t="n">
        <v>35.06</v>
      </c>
      <c r="F26990" s="7" t="n">
        <v>0</v>
      </c>
      <c r="G26990" s="7" t="n">
        <v>0</v>
      </c>
    </row>
    <row r="26991" customFormat="false" ht="15" hidden="false" customHeight="false" outlineLevel="0" collapsed="false">
      <c r="A26991" s="7" t="s">
        <v>38</v>
      </c>
      <c r="B26991" s="7" t="s">
        <v>190</v>
      </c>
      <c r="C26991" s="7" t="s">
        <v>1434</v>
      </c>
      <c r="D26991" s="7" t="n">
        <v>0</v>
      </c>
      <c r="E26991" s="7" t="n">
        <v>0</v>
      </c>
      <c r="F26991" s="7" t="n">
        <v>6</v>
      </c>
      <c r="G26991" s="7" t="n">
        <v>61.61</v>
      </c>
    </row>
    <row r="26992" customFormat="false" ht="15" hidden="false" customHeight="false" outlineLevel="0" collapsed="false">
      <c r="A26992" s="7" t="s">
        <v>38</v>
      </c>
      <c r="B26992" s="7" t="s">
        <v>107</v>
      </c>
      <c r="C26992" s="7" t="s">
        <v>1435</v>
      </c>
      <c r="D26992" s="7" t="n">
        <v>10</v>
      </c>
      <c r="E26992" s="7" t="n">
        <v>438.21</v>
      </c>
      <c r="F26992" s="7" t="n">
        <v>0</v>
      </c>
      <c r="G26992" s="7" t="n">
        <v>0</v>
      </c>
    </row>
    <row r="26993" customFormat="false" ht="15" hidden="false" customHeight="false" outlineLevel="0" collapsed="false">
      <c r="A26993" s="7" t="s">
        <v>38</v>
      </c>
      <c r="B26993" s="7" t="s">
        <v>107</v>
      </c>
      <c r="C26993" s="7" t="s">
        <v>1435</v>
      </c>
      <c r="D26993" s="7" t="n">
        <v>0</v>
      </c>
      <c r="E26993" s="7" t="n">
        <v>0</v>
      </c>
      <c r="F26993" s="7" t="n">
        <v>10</v>
      </c>
      <c r="G26993" s="7" t="n">
        <v>385.03</v>
      </c>
    </row>
    <row r="26994" customFormat="false" ht="15" hidden="false" customHeight="false" outlineLevel="0" collapsed="false">
      <c r="A26994" s="7" t="s">
        <v>38</v>
      </c>
      <c r="B26994" s="7" t="s">
        <v>107</v>
      </c>
      <c r="C26994" s="7" t="s">
        <v>1435</v>
      </c>
      <c r="D26994" s="7" t="n">
        <v>0</v>
      </c>
      <c r="E26994" s="7" t="n">
        <v>0</v>
      </c>
      <c r="F26994" s="7" t="n">
        <v>12</v>
      </c>
      <c r="G26994" s="7" t="n">
        <v>496.02</v>
      </c>
    </row>
    <row r="26995" customFormat="false" ht="15" hidden="false" customHeight="false" outlineLevel="0" collapsed="false">
      <c r="A26995" s="7" t="s">
        <v>38</v>
      </c>
      <c r="B26995" s="7" t="s">
        <v>229</v>
      </c>
      <c r="C26995" s="7" t="s">
        <v>1436</v>
      </c>
      <c r="D26995" s="7" t="n">
        <v>0</v>
      </c>
      <c r="E26995" s="7" t="n">
        <v>0</v>
      </c>
      <c r="F26995" s="7" t="n">
        <v>30</v>
      </c>
      <c r="G26995" s="7" t="n">
        <v>1006.22</v>
      </c>
    </row>
    <row r="26996" customFormat="false" ht="15" hidden="false" customHeight="false" outlineLevel="0" collapsed="false">
      <c r="A26996" s="7" t="s">
        <v>38</v>
      </c>
      <c r="B26996" s="7" t="s">
        <v>229</v>
      </c>
      <c r="C26996" s="7" t="s">
        <v>1436</v>
      </c>
      <c r="D26996" s="7" t="n">
        <v>6</v>
      </c>
      <c r="E26996" s="7" t="n">
        <v>245.91</v>
      </c>
      <c r="F26996" s="7" t="n">
        <v>0</v>
      </c>
      <c r="G26996" s="7" t="n">
        <v>0</v>
      </c>
    </row>
    <row r="26997" customFormat="false" ht="15" hidden="false" customHeight="false" outlineLevel="0" collapsed="false">
      <c r="A26997" s="7" t="s">
        <v>38</v>
      </c>
      <c r="B26997" s="7" t="s">
        <v>229</v>
      </c>
      <c r="C26997" s="7" t="s">
        <v>1436</v>
      </c>
      <c r="D26997" s="7" t="n">
        <v>0</v>
      </c>
      <c r="E26997" s="7" t="n">
        <v>0</v>
      </c>
      <c r="F26997" s="7" t="n">
        <v>20</v>
      </c>
      <c r="G26997" s="7" t="n">
        <v>720.14</v>
      </c>
    </row>
    <row r="26998" customFormat="false" ht="15" hidden="false" customHeight="false" outlineLevel="0" collapsed="false">
      <c r="A26998" s="7" t="s">
        <v>38</v>
      </c>
      <c r="B26998" s="7" t="s">
        <v>175</v>
      </c>
      <c r="C26998" s="7" t="s">
        <v>1437</v>
      </c>
      <c r="D26998" s="7" t="n">
        <v>0</v>
      </c>
      <c r="E26998" s="7" t="n">
        <v>0</v>
      </c>
      <c r="F26998" s="7" t="n">
        <v>20</v>
      </c>
      <c r="G26998" s="7" t="n">
        <v>312.31</v>
      </c>
    </row>
    <row r="26999" customFormat="false" ht="15" hidden="false" customHeight="false" outlineLevel="0" collapsed="false">
      <c r="A26999" s="7" t="s">
        <v>38</v>
      </c>
      <c r="B26999" s="7" t="s">
        <v>175</v>
      </c>
      <c r="C26999" s="7" t="s">
        <v>1437</v>
      </c>
      <c r="D26999" s="7" t="n">
        <v>0</v>
      </c>
      <c r="E26999" s="7" t="n">
        <v>0</v>
      </c>
      <c r="F26999" s="7" t="n">
        <v>10</v>
      </c>
      <c r="G26999" s="7" t="n">
        <v>145.46</v>
      </c>
    </row>
    <row r="27000" customFormat="false" ht="15" hidden="false" customHeight="false" outlineLevel="0" collapsed="false">
      <c r="A27000" s="7" t="s">
        <v>38</v>
      </c>
      <c r="B27000" s="7" t="s">
        <v>230</v>
      </c>
      <c r="C27000" s="7" t="s">
        <v>1438</v>
      </c>
      <c r="D27000" s="7" t="n">
        <v>0</v>
      </c>
      <c r="E27000" s="7" t="n">
        <v>0</v>
      </c>
      <c r="F27000" s="7" t="n">
        <v>20</v>
      </c>
      <c r="G27000" s="7" t="n">
        <v>349.1</v>
      </c>
    </row>
    <row r="27001" customFormat="false" ht="15" hidden="false" customHeight="false" outlineLevel="0" collapsed="false">
      <c r="A27001" s="7" t="s">
        <v>38</v>
      </c>
      <c r="B27001" s="7" t="s">
        <v>228</v>
      </c>
      <c r="C27001" s="7" t="s">
        <v>1438</v>
      </c>
      <c r="D27001" s="7" t="n">
        <v>0</v>
      </c>
      <c r="E27001" s="7" t="n">
        <v>0</v>
      </c>
      <c r="F27001" s="7" t="n">
        <v>10</v>
      </c>
      <c r="G27001" s="7" t="n">
        <v>174.55</v>
      </c>
    </row>
    <row r="27002" customFormat="false" ht="15" hidden="false" customHeight="false" outlineLevel="0" collapsed="false">
      <c r="A27002" s="7" t="s">
        <v>38</v>
      </c>
      <c r="B27002" s="7" t="s">
        <v>192</v>
      </c>
      <c r="C27002" s="7" t="s">
        <v>1311</v>
      </c>
      <c r="D27002" s="7" t="n">
        <v>0</v>
      </c>
      <c r="E27002" s="7" t="n">
        <v>0</v>
      </c>
      <c r="F27002" s="7" t="n">
        <v>40</v>
      </c>
      <c r="G27002" s="7" t="n">
        <v>624.61</v>
      </c>
    </row>
    <row r="27003" customFormat="false" ht="15" hidden="false" customHeight="false" outlineLevel="0" collapsed="false">
      <c r="A27003" s="7" t="s">
        <v>38</v>
      </c>
      <c r="B27003" s="7" t="s">
        <v>308</v>
      </c>
      <c r="C27003" s="7" t="s">
        <v>1441</v>
      </c>
      <c r="D27003" s="7" t="n">
        <v>10</v>
      </c>
      <c r="E27003" s="7" t="n">
        <v>479.11</v>
      </c>
      <c r="F27003" s="7" t="n">
        <v>0</v>
      </c>
      <c r="G27003" s="7" t="n">
        <v>0</v>
      </c>
    </row>
    <row r="27004" customFormat="false" ht="15" hidden="false" customHeight="false" outlineLevel="0" collapsed="false">
      <c r="A27004" s="7" t="s">
        <v>38</v>
      </c>
      <c r="B27004" s="7" t="s">
        <v>308</v>
      </c>
      <c r="C27004" s="7" t="s">
        <v>1441</v>
      </c>
      <c r="D27004" s="7" t="n">
        <v>10</v>
      </c>
      <c r="E27004" s="7" t="n">
        <v>467.3</v>
      </c>
      <c r="F27004" s="7" t="n">
        <v>0</v>
      </c>
      <c r="G27004" s="7" t="n">
        <v>0</v>
      </c>
    </row>
    <row r="27005" customFormat="false" ht="15" hidden="false" customHeight="false" outlineLevel="0" collapsed="false">
      <c r="A27005" s="7" t="s">
        <v>38</v>
      </c>
      <c r="B27005" s="7" t="s">
        <v>308</v>
      </c>
      <c r="C27005" s="7" t="s">
        <v>1441</v>
      </c>
      <c r="D27005" s="7" t="n">
        <v>10</v>
      </c>
      <c r="E27005" s="7" t="n">
        <v>514.41</v>
      </c>
      <c r="F27005" s="7" t="n">
        <v>0</v>
      </c>
      <c r="G27005" s="7" t="n">
        <v>0</v>
      </c>
    </row>
    <row r="27006" customFormat="false" ht="15" hidden="false" customHeight="false" outlineLevel="0" collapsed="false">
      <c r="A27006" s="7" t="s">
        <v>38</v>
      </c>
      <c r="B27006" s="7" t="s">
        <v>308</v>
      </c>
      <c r="C27006" s="7" t="s">
        <v>1441</v>
      </c>
      <c r="D27006" s="7" t="n">
        <v>0</v>
      </c>
      <c r="E27006" s="7" t="n">
        <v>0</v>
      </c>
      <c r="F27006" s="7" t="n">
        <v>10</v>
      </c>
      <c r="G27006" s="7" t="n">
        <v>451.93</v>
      </c>
    </row>
    <row r="27007" customFormat="false" ht="15" hidden="false" customHeight="false" outlineLevel="0" collapsed="false">
      <c r="A27007" s="7" t="s">
        <v>38</v>
      </c>
      <c r="B27007" s="7" t="s">
        <v>308</v>
      </c>
      <c r="C27007" s="7" t="s">
        <v>1441</v>
      </c>
      <c r="D27007" s="7" t="n">
        <v>0</v>
      </c>
      <c r="E27007" s="7" t="n">
        <v>0</v>
      </c>
      <c r="F27007" s="7" t="n">
        <v>10</v>
      </c>
      <c r="G27007" s="7" t="n">
        <v>420.97</v>
      </c>
    </row>
    <row r="27008" customFormat="false" ht="15" hidden="false" customHeight="false" outlineLevel="0" collapsed="false">
      <c r="A27008" s="7" t="s">
        <v>38</v>
      </c>
      <c r="B27008" s="7" t="s">
        <v>185</v>
      </c>
      <c r="C27008" s="7" t="s">
        <v>1442</v>
      </c>
      <c r="D27008" s="7" t="n">
        <v>10</v>
      </c>
      <c r="E27008" s="7" t="n">
        <v>362.82</v>
      </c>
      <c r="F27008" s="7" t="n">
        <v>0</v>
      </c>
      <c r="G27008" s="7" t="n">
        <v>0</v>
      </c>
    </row>
    <row r="27009" customFormat="false" ht="15" hidden="false" customHeight="false" outlineLevel="0" collapsed="false">
      <c r="A27009" s="7" t="s">
        <v>38</v>
      </c>
      <c r="B27009" s="7" t="s">
        <v>185</v>
      </c>
      <c r="C27009" s="7" t="s">
        <v>1442</v>
      </c>
      <c r="D27009" s="7" t="n">
        <v>0</v>
      </c>
      <c r="E27009" s="7" t="n">
        <v>0</v>
      </c>
      <c r="F27009" s="7" t="n">
        <v>16</v>
      </c>
      <c r="G27009" s="7" t="n">
        <v>522.96</v>
      </c>
    </row>
    <row r="27010" customFormat="false" ht="15" hidden="false" customHeight="false" outlineLevel="0" collapsed="false">
      <c r="A27010" s="7" t="s">
        <v>38</v>
      </c>
      <c r="B27010" s="7" t="s">
        <v>185</v>
      </c>
      <c r="C27010" s="7" t="s">
        <v>1442</v>
      </c>
      <c r="D27010" s="7" t="n">
        <v>0</v>
      </c>
      <c r="E27010" s="7" t="n">
        <v>0</v>
      </c>
      <c r="F27010" s="7" t="n">
        <v>30</v>
      </c>
      <c r="G27010" s="7" t="n">
        <v>1052.66</v>
      </c>
    </row>
    <row r="27011" customFormat="false" ht="15" hidden="false" customHeight="false" outlineLevel="0" collapsed="false">
      <c r="A27011" s="7" t="s">
        <v>38</v>
      </c>
      <c r="B27011" s="7" t="s">
        <v>103</v>
      </c>
      <c r="C27011" s="7" t="s">
        <v>1443</v>
      </c>
      <c r="D27011" s="7" t="n">
        <v>0</v>
      </c>
      <c r="E27011" s="7" t="n">
        <v>0</v>
      </c>
      <c r="F27011" s="7" t="n">
        <v>10</v>
      </c>
      <c r="G27011" s="7" t="n">
        <v>334.35</v>
      </c>
    </row>
    <row r="27012" customFormat="false" ht="15" hidden="false" customHeight="false" outlineLevel="0" collapsed="false">
      <c r="A27012" s="7" t="s">
        <v>38</v>
      </c>
      <c r="B27012" s="7" t="s">
        <v>105</v>
      </c>
      <c r="C27012" s="7" t="s">
        <v>1453</v>
      </c>
      <c r="D27012" s="7" t="n">
        <v>0</v>
      </c>
      <c r="E27012" s="7" t="n">
        <v>0</v>
      </c>
      <c r="F27012" s="7" t="n">
        <v>3</v>
      </c>
      <c r="G27012" s="7" t="n">
        <v>50.82</v>
      </c>
    </row>
    <row r="27013" customFormat="false" ht="15" hidden="false" customHeight="false" outlineLevel="0" collapsed="false">
      <c r="A27013" s="7" t="s">
        <v>38</v>
      </c>
      <c r="B27013" s="7" t="s">
        <v>105</v>
      </c>
      <c r="C27013" s="7" t="s">
        <v>1453</v>
      </c>
      <c r="D27013" s="7" t="n">
        <v>10</v>
      </c>
      <c r="E27013" s="7" t="n">
        <v>192.81</v>
      </c>
      <c r="F27013" s="7" t="n">
        <v>0</v>
      </c>
      <c r="G27013" s="7" t="n">
        <v>0</v>
      </c>
    </row>
    <row r="27014" customFormat="false" ht="15" hidden="false" customHeight="false" outlineLevel="0" collapsed="false">
      <c r="A27014" s="7" t="s">
        <v>38</v>
      </c>
      <c r="B27014" s="7" t="s">
        <v>347</v>
      </c>
      <c r="C27014" s="7" t="s">
        <v>1454</v>
      </c>
      <c r="D27014" s="7" t="n">
        <v>80</v>
      </c>
      <c r="E27014" s="7" t="n">
        <v>1037.19</v>
      </c>
      <c r="F27014" s="7" t="n">
        <v>0</v>
      </c>
      <c r="G27014" s="7" t="n">
        <v>0</v>
      </c>
    </row>
    <row r="27015" customFormat="false" ht="15" hidden="false" customHeight="false" outlineLevel="0" collapsed="false">
      <c r="A27015" s="7" t="s">
        <v>38</v>
      </c>
      <c r="B27015" s="7" t="s">
        <v>409</v>
      </c>
      <c r="C27015" s="7" t="s">
        <v>1455</v>
      </c>
      <c r="D27015" s="7" t="n">
        <v>0</v>
      </c>
      <c r="E27015" s="7" t="n">
        <v>0</v>
      </c>
      <c r="F27015" s="7" t="n">
        <v>20</v>
      </c>
      <c r="G27015" s="7" t="n">
        <v>132.27</v>
      </c>
    </row>
    <row r="27016" customFormat="false" ht="15" hidden="false" customHeight="false" outlineLevel="0" collapsed="false">
      <c r="A27016" s="7" t="s">
        <v>38</v>
      </c>
      <c r="B27016" s="7" t="s">
        <v>409</v>
      </c>
      <c r="C27016" s="7" t="s">
        <v>1455</v>
      </c>
      <c r="D27016" s="7" t="n">
        <v>0</v>
      </c>
      <c r="E27016" s="7" t="n">
        <v>0</v>
      </c>
      <c r="F27016" s="7" t="n">
        <v>20</v>
      </c>
      <c r="G27016" s="7" t="n">
        <v>123.21</v>
      </c>
    </row>
    <row r="27017" customFormat="false" ht="15" hidden="false" customHeight="false" outlineLevel="0" collapsed="false">
      <c r="A27017" s="7" t="s">
        <v>38</v>
      </c>
      <c r="B27017" s="7" t="s">
        <v>399</v>
      </c>
      <c r="C27017" s="7" t="s">
        <v>1457</v>
      </c>
      <c r="D27017" s="7" t="n">
        <v>0</v>
      </c>
      <c r="E27017" s="7" t="n">
        <v>0</v>
      </c>
      <c r="F27017" s="7" t="n">
        <v>30</v>
      </c>
      <c r="G27017" s="7" t="n">
        <v>272.09</v>
      </c>
    </row>
    <row r="27018" customFormat="false" ht="15" hidden="false" customHeight="false" outlineLevel="0" collapsed="false">
      <c r="A27018" s="7" t="s">
        <v>38</v>
      </c>
      <c r="B27018" s="7" t="s">
        <v>407</v>
      </c>
      <c r="C27018" s="7" t="s">
        <v>1458</v>
      </c>
      <c r="D27018" s="7" t="n">
        <v>10</v>
      </c>
      <c r="E27018" s="7" t="n">
        <v>79.46</v>
      </c>
      <c r="F27018" s="7" t="n">
        <v>0</v>
      </c>
      <c r="G27018" s="7" t="n">
        <v>0</v>
      </c>
    </row>
    <row r="27019" customFormat="false" ht="15" hidden="false" customHeight="false" outlineLevel="0" collapsed="false">
      <c r="A27019" s="7" t="s">
        <v>38</v>
      </c>
      <c r="B27019" s="7" t="s">
        <v>601</v>
      </c>
      <c r="C27019" s="7" t="s">
        <v>1459</v>
      </c>
      <c r="D27019" s="7" t="n">
        <v>0</v>
      </c>
      <c r="E27019" s="7" t="n">
        <v>0</v>
      </c>
      <c r="F27019" s="7" t="n">
        <v>20</v>
      </c>
      <c r="G27019" s="7" t="n">
        <v>396.81</v>
      </c>
    </row>
    <row r="27020" customFormat="false" ht="15" hidden="false" customHeight="false" outlineLevel="0" collapsed="false">
      <c r="A27020" s="7" t="s">
        <v>38</v>
      </c>
      <c r="B27020" s="7" t="s">
        <v>454</v>
      </c>
      <c r="C27020" s="7" t="s">
        <v>1459</v>
      </c>
      <c r="D27020" s="7" t="n">
        <v>0</v>
      </c>
      <c r="E27020" s="7" t="n">
        <v>0</v>
      </c>
      <c r="F27020" s="7" t="n">
        <v>20</v>
      </c>
      <c r="G27020" s="7" t="n">
        <v>396.81</v>
      </c>
    </row>
    <row r="27021" customFormat="false" ht="15" hidden="false" customHeight="false" outlineLevel="0" collapsed="false">
      <c r="A27021" s="7" t="s">
        <v>38</v>
      </c>
      <c r="B27021" s="7" t="s">
        <v>451</v>
      </c>
      <c r="C27021" s="7" t="s">
        <v>1467</v>
      </c>
      <c r="D27021" s="7" t="n">
        <v>3</v>
      </c>
      <c r="E27021" s="7" t="n">
        <v>131.11</v>
      </c>
      <c r="F27021" s="7" t="n">
        <v>0</v>
      </c>
      <c r="G27021" s="7" t="n">
        <v>0</v>
      </c>
    </row>
    <row r="27022" customFormat="false" ht="15" hidden="false" customHeight="false" outlineLevel="0" collapsed="false">
      <c r="A27022" s="7" t="s">
        <v>38</v>
      </c>
      <c r="B27022" s="7" t="s">
        <v>451</v>
      </c>
      <c r="C27022" s="7" t="s">
        <v>1467</v>
      </c>
      <c r="D27022" s="7" t="n">
        <v>6</v>
      </c>
      <c r="E27022" s="7" t="n">
        <v>238.21</v>
      </c>
      <c r="F27022" s="7" t="n">
        <v>0</v>
      </c>
      <c r="G27022" s="7" t="n">
        <v>0</v>
      </c>
    </row>
    <row r="27023" customFormat="false" ht="15" hidden="false" customHeight="false" outlineLevel="0" collapsed="false">
      <c r="A27023" s="7" t="s">
        <v>38</v>
      </c>
      <c r="B27023" s="7" t="s">
        <v>405</v>
      </c>
      <c r="C27023" s="7" t="s">
        <v>1467</v>
      </c>
      <c r="D27023" s="7" t="n">
        <v>3</v>
      </c>
      <c r="E27023" s="7" t="n">
        <v>119.1</v>
      </c>
      <c r="F27023" s="7" t="n">
        <v>0</v>
      </c>
      <c r="G27023" s="7" t="n">
        <v>0</v>
      </c>
    </row>
    <row r="27024" customFormat="false" ht="15" hidden="false" customHeight="false" outlineLevel="0" collapsed="false">
      <c r="A27024" s="7" t="s">
        <v>38</v>
      </c>
      <c r="B27024" s="7" t="s">
        <v>380</v>
      </c>
      <c r="C27024" s="7" t="s">
        <v>1468</v>
      </c>
      <c r="D27024" s="7" t="n">
        <v>3</v>
      </c>
      <c r="E27024" s="7" t="n">
        <v>148.99</v>
      </c>
      <c r="F27024" s="7" t="n">
        <v>0</v>
      </c>
      <c r="G27024" s="7" t="n">
        <v>0</v>
      </c>
    </row>
    <row r="27025" customFormat="false" ht="15" hidden="false" customHeight="false" outlineLevel="0" collapsed="false">
      <c r="A27025" s="7" t="s">
        <v>38</v>
      </c>
      <c r="B27025" s="7" t="s">
        <v>412</v>
      </c>
      <c r="C27025" s="7" t="s">
        <v>1470</v>
      </c>
      <c r="D27025" s="7" t="n">
        <v>3</v>
      </c>
      <c r="E27025" s="7" t="n">
        <v>145.32</v>
      </c>
      <c r="F27025" s="7" t="n">
        <v>0</v>
      </c>
      <c r="G27025" s="7" t="n">
        <v>0</v>
      </c>
    </row>
    <row r="27026" customFormat="false" ht="15" hidden="false" customHeight="false" outlineLevel="0" collapsed="false">
      <c r="A27026" s="7" t="s">
        <v>38</v>
      </c>
      <c r="B27026" s="7" t="s">
        <v>359</v>
      </c>
      <c r="C27026" s="7" t="s">
        <v>1471</v>
      </c>
      <c r="D27026" s="7" t="n">
        <v>0</v>
      </c>
      <c r="E27026" s="7" t="n">
        <v>0</v>
      </c>
      <c r="F27026" s="7" t="n">
        <v>2</v>
      </c>
      <c r="G27026" s="7" t="n">
        <v>164.28</v>
      </c>
    </row>
    <row r="27027" customFormat="false" ht="15" hidden="false" customHeight="false" outlineLevel="0" collapsed="false">
      <c r="A27027" s="7" t="s">
        <v>38</v>
      </c>
      <c r="B27027" s="7" t="s">
        <v>448</v>
      </c>
      <c r="C27027" s="7" t="s">
        <v>1471</v>
      </c>
      <c r="D27027" s="7" t="n">
        <v>0</v>
      </c>
      <c r="E27027" s="7" t="n">
        <v>0</v>
      </c>
      <c r="F27027" s="7" t="n">
        <v>2</v>
      </c>
      <c r="G27027" s="7" t="n">
        <v>164.28</v>
      </c>
    </row>
    <row r="27028" customFormat="false" ht="15" hidden="false" customHeight="false" outlineLevel="0" collapsed="false">
      <c r="A27028" s="7" t="s">
        <v>38</v>
      </c>
      <c r="B27028" s="7" t="s">
        <v>269</v>
      </c>
      <c r="C27028" s="7" t="s">
        <v>1472</v>
      </c>
      <c r="D27028" s="7" t="n">
        <v>0</v>
      </c>
      <c r="E27028" s="7" t="n">
        <v>0</v>
      </c>
      <c r="F27028" s="7" t="n">
        <v>2</v>
      </c>
      <c r="G27028" s="7" t="n">
        <v>137.24</v>
      </c>
    </row>
    <row r="27029" customFormat="false" ht="15" hidden="false" customHeight="false" outlineLevel="0" collapsed="false">
      <c r="A27029" s="7" t="s">
        <v>38</v>
      </c>
      <c r="B27029" s="7" t="s">
        <v>338</v>
      </c>
      <c r="C27029" s="7" t="s">
        <v>1472</v>
      </c>
      <c r="D27029" s="7" t="n">
        <v>3</v>
      </c>
      <c r="E27029" s="7" t="n">
        <v>251.56</v>
      </c>
      <c r="F27029" s="7" t="n">
        <v>0</v>
      </c>
      <c r="G27029" s="7" t="n">
        <v>0</v>
      </c>
    </row>
    <row r="27030" customFormat="false" ht="15" hidden="false" customHeight="false" outlineLevel="0" collapsed="false">
      <c r="A27030" s="7" t="s">
        <v>38</v>
      </c>
      <c r="B27030" s="7" t="s">
        <v>668</v>
      </c>
      <c r="C27030" s="7" t="s">
        <v>1515</v>
      </c>
      <c r="D27030" s="7" t="n">
        <v>0</v>
      </c>
      <c r="E27030" s="7" t="n">
        <v>0</v>
      </c>
      <c r="F27030" s="7" t="n">
        <v>20</v>
      </c>
      <c r="G27030" s="7" t="n">
        <v>1124.31</v>
      </c>
    </row>
    <row r="27031" customFormat="false" ht="15" hidden="false" customHeight="false" outlineLevel="0" collapsed="false">
      <c r="A27031" s="7" t="s">
        <v>38</v>
      </c>
      <c r="B27031" s="7" t="s">
        <v>701</v>
      </c>
      <c r="C27031" s="7" t="s">
        <v>1499</v>
      </c>
      <c r="D27031" s="7" t="n">
        <v>0</v>
      </c>
      <c r="E27031" s="7" t="n">
        <v>0</v>
      </c>
      <c r="F27031" s="7" t="n">
        <v>10</v>
      </c>
      <c r="G27031" s="7" t="n">
        <v>984.69</v>
      </c>
    </row>
    <row r="27032" customFormat="false" ht="15" hidden="false" customHeight="false" outlineLevel="0" collapsed="false">
      <c r="A27032" s="7" t="s">
        <v>38</v>
      </c>
      <c r="B27032" s="7" t="s">
        <v>684</v>
      </c>
      <c r="C27032" s="7" t="s">
        <v>1499</v>
      </c>
      <c r="D27032" s="7" t="n">
        <v>0</v>
      </c>
      <c r="E27032" s="7" t="n">
        <v>0</v>
      </c>
      <c r="F27032" s="7" t="n">
        <v>10</v>
      </c>
      <c r="G27032" s="7" t="n">
        <v>984.69</v>
      </c>
    </row>
    <row r="27033" customFormat="false" ht="15" hidden="false" customHeight="false" outlineLevel="0" collapsed="false">
      <c r="A27033" s="7" t="s">
        <v>38</v>
      </c>
      <c r="B27033" s="7" t="s">
        <v>681</v>
      </c>
      <c r="C27033" s="7" t="s">
        <v>1499</v>
      </c>
      <c r="D27033" s="7" t="n">
        <v>0</v>
      </c>
      <c r="E27033" s="7" t="n">
        <v>0</v>
      </c>
      <c r="F27033" s="7" t="n">
        <v>20</v>
      </c>
      <c r="G27033" s="7" t="n">
        <v>1969.37</v>
      </c>
    </row>
    <row r="27034" customFormat="false" ht="15" hidden="false" customHeight="false" outlineLevel="0" collapsed="false">
      <c r="A27034" s="7" t="s">
        <v>38</v>
      </c>
      <c r="B27034" s="7" t="s">
        <v>683</v>
      </c>
      <c r="C27034" s="7" t="s">
        <v>1499</v>
      </c>
      <c r="D27034" s="7" t="n">
        <v>0</v>
      </c>
      <c r="E27034" s="7" t="n">
        <v>0</v>
      </c>
      <c r="F27034" s="7" t="n">
        <v>20</v>
      </c>
      <c r="G27034" s="7" t="n">
        <v>1969.37</v>
      </c>
    </row>
    <row r="27035" customFormat="false" ht="15" hidden="false" customHeight="false" outlineLevel="0" collapsed="false">
      <c r="A27035" s="7" t="s">
        <v>38</v>
      </c>
      <c r="B27035" s="7" t="s">
        <v>664</v>
      </c>
      <c r="C27035" s="7" t="s">
        <v>1499</v>
      </c>
      <c r="D27035" s="7" t="n">
        <v>0</v>
      </c>
      <c r="E27035" s="7" t="n">
        <v>0</v>
      </c>
      <c r="F27035" s="7" t="n">
        <v>10</v>
      </c>
      <c r="G27035" s="7" t="n">
        <v>984.69</v>
      </c>
    </row>
    <row r="27036" customFormat="false" ht="15" hidden="false" customHeight="false" outlineLevel="0" collapsed="false">
      <c r="A27036" s="7" t="s">
        <v>38</v>
      </c>
      <c r="B27036" s="7" t="s">
        <v>646</v>
      </c>
      <c r="C27036" s="7" t="s">
        <v>1500</v>
      </c>
      <c r="D27036" s="7" t="n">
        <v>0</v>
      </c>
      <c r="E27036" s="7" t="n">
        <v>0</v>
      </c>
      <c r="F27036" s="7" t="n">
        <v>3</v>
      </c>
      <c r="G27036" s="7" t="n">
        <v>462.95</v>
      </c>
    </row>
    <row r="27037" customFormat="false" ht="15" hidden="false" customHeight="false" outlineLevel="0" collapsed="false">
      <c r="A27037" s="7" t="s">
        <v>38</v>
      </c>
      <c r="B27037" s="7" t="s">
        <v>649</v>
      </c>
      <c r="C27037" s="7" t="s">
        <v>1500</v>
      </c>
      <c r="D27037" s="7" t="n">
        <v>0</v>
      </c>
      <c r="E27037" s="7" t="n">
        <v>0</v>
      </c>
      <c r="F27037" s="7" t="n">
        <v>2</v>
      </c>
      <c r="G27037" s="7" t="n">
        <v>308.63</v>
      </c>
    </row>
    <row r="27038" customFormat="false" ht="15" hidden="false" customHeight="false" outlineLevel="0" collapsed="false">
      <c r="A27038" s="7" t="s">
        <v>38</v>
      </c>
      <c r="B27038" s="7" t="s">
        <v>672</v>
      </c>
      <c r="C27038" s="7" t="s">
        <v>1500</v>
      </c>
      <c r="D27038" s="7" t="n">
        <v>0</v>
      </c>
      <c r="E27038" s="7" t="n">
        <v>0</v>
      </c>
      <c r="F27038" s="7" t="n">
        <v>2</v>
      </c>
      <c r="G27038" s="7" t="n">
        <v>308.63</v>
      </c>
    </row>
    <row r="27039" customFormat="false" ht="15" hidden="false" customHeight="false" outlineLevel="0" collapsed="false">
      <c r="A27039" s="7" t="s">
        <v>38</v>
      </c>
      <c r="B27039" s="7" t="s">
        <v>648</v>
      </c>
      <c r="C27039" s="7" t="s">
        <v>1500</v>
      </c>
      <c r="D27039" s="7" t="n">
        <v>0</v>
      </c>
      <c r="E27039" s="7" t="n">
        <v>0</v>
      </c>
      <c r="F27039" s="7" t="n">
        <v>3</v>
      </c>
      <c r="G27039" s="7" t="n">
        <v>462.95</v>
      </c>
    </row>
    <row r="27040" customFormat="false" ht="15" hidden="false" customHeight="false" outlineLevel="0" collapsed="false">
      <c r="A27040" s="7" t="s">
        <v>38</v>
      </c>
      <c r="B27040" s="7" t="s">
        <v>671</v>
      </c>
      <c r="C27040" s="7" t="s">
        <v>1500</v>
      </c>
      <c r="D27040" s="7" t="n">
        <v>0</v>
      </c>
      <c r="E27040" s="7" t="n">
        <v>0</v>
      </c>
      <c r="F27040" s="7" t="n">
        <v>3</v>
      </c>
      <c r="G27040" s="7" t="n">
        <v>462.95</v>
      </c>
    </row>
    <row r="27041" customFormat="false" ht="15" hidden="false" customHeight="false" outlineLevel="0" collapsed="false">
      <c r="A27041" s="7" t="s">
        <v>38</v>
      </c>
      <c r="B27041" s="7" t="s">
        <v>884</v>
      </c>
      <c r="C27041" s="7" t="s">
        <v>1436</v>
      </c>
      <c r="D27041" s="7" t="n">
        <v>10</v>
      </c>
      <c r="E27041" s="7" t="n">
        <v>271.64</v>
      </c>
      <c r="F27041" s="7" t="n">
        <v>0</v>
      </c>
      <c r="G27041" s="7" t="n">
        <v>0</v>
      </c>
    </row>
    <row r="27042" customFormat="false" ht="15" hidden="false" customHeight="false" outlineLevel="0" collapsed="false">
      <c r="A27042" s="7" t="s">
        <v>38</v>
      </c>
      <c r="B27042" s="7" t="s">
        <v>884</v>
      </c>
      <c r="C27042" s="7" t="s">
        <v>1436</v>
      </c>
      <c r="D27042" s="7" t="n">
        <v>0</v>
      </c>
      <c r="E27042" s="7" t="n">
        <v>0</v>
      </c>
      <c r="F27042" s="7" t="n">
        <v>10</v>
      </c>
      <c r="G27042" s="7" t="n">
        <v>262.71</v>
      </c>
    </row>
    <row r="27043" customFormat="false" ht="15" hidden="false" customHeight="false" outlineLevel="0" collapsed="false">
      <c r="A27043" s="7" t="s">
        <v>38</v>
      </c>
      <c r="B27043" s="7" t="s">
        <v>884</v>
      </c>
      <c r="C27043" s="7" t="s">
        <v>1436</v>
      </c>
      <c r="D27043" s="7" t="n">
        <v>60</v>
      </c>
      <c r="E27043" s="7" t="n">
        <v>1794.17</v>
      </c>
      <c r="F27043" s="7" t="n">
        <v>0</v>
      </c>
      <c r="G27043" s="7" t="n">
        <v>0</v>
      </c>
    </row>
    <row r="27044" customFormat="false" ht="15" hidden="false" customHeight="false" outlineLevel="0" collapsed="false">
      <c r="A27044" s="7" t="s">
        <v>38</v>
      </c>
      <c r="B27044" s="7" t="s">
        <v>884</v>
      </c>
      <c r="C27044" s="7" t="s">
        <v>1436</v>
      </c>
      <c r="D27044" s="7" t="n">
        <v>0</v>
      </c>
      <c r="E27044" s="7" t="n">
        <v>0</v>
      </c>
      <c r="F27044" s="7" t="n">
        <v>22</v>
      </c>
      <c r="G27044" s="7" t="n">
        <v>538.36</v>
      </c>
    </row>
    <row r="27045" customFormat="false" ht="15" hidden="false" customHeight="false" outlineLevel="0" collapsed="false">
      <c r="A27045" s="7" t="s">
        <v>38</v>
      </c>
      <c r="B27045" s="7" t="s">
        <v>868</v>
      </c>
      <c r="C27045" s="7" t="s">
        <v>1573</v>
      </c>
      <c r="D27045" s="7" t="n">
        <v>40</v>
      </c>
      <c r="E27045" s="7" t="n">
        <v>569.88</v>
      </c>
      <c r="F27045" s="7" t="n">
        <v>0</v>
      </c>
      <c r="G27045" s="7" t="n">
        <v>0</v>
      </c>
    </row>
    <row r="27046" customFormat="false" ht="15" hidden="false" customHeight="false" outlineLevel="0" collapsed="false">
      <c r="A27046" s="7" t="s">
        <v>38</v>
      </c>
      <c r="B27046" s="7" t="s">
        <v>868</v>
      </c>
      <c r="C27046" s="7" t="s">
        <v>1573</v>
      </c>
      <c r="D27046" s="7" t="n">
        <v>0</v>
      </c>
      <c r="E27046" s="7" t="n">
        <v>0</v>
      </c>
      <c r="F27046" s="7" t="n">
        <v>80</v>
      </c>
      <c r="G27046" s="7" t="n">
        <v>1102.26</v>
      </c>
    </row>
    <row r="27047" customFormat="false" ht="15" hidden="false" customHeight="false" outlineLevel="0" collapsed="false">
      <c r="A27047" s="7" t="s">
        <v>38</v>
      </c>
      <c r="B27047" s="7" t="s">
        <v>868</v>
      </c>
      <c r="C27047" s="7" t="s">
        <v>1573</v>
      </c>
      <c r="D27047" s="7" t="n">
        <v>30</v>
      </c>
      <c r="E27047" s="7" t="n">
        <v>438.21</v>
      </c>
      <c r="F27047" s="7" t="n">
        <v>0</v>
      </c>
      <c r="G27047" s="7" t="n">
        <v>0</v>
      </c>
    </row>
    <row r="27048" customFormat="false" ht="15" hidden="false" customHeight="false" outlineLevel="0" collapsed="false">
      <c r="A27048" s="7" t="s">
        <v>38</v>
      </c>
      <c r="B27048" s="7" t="s">
        <v>868</v>
      </c>
      <c r="C27048" s="7" t="s">
        <v>1573</v>
      </c>
      <c r="D27048" s="7" t="n">
        <v>0</v>
      </c>
      <c r="E27048" s="7" t="n">
        <v>0</v>
      </c>
      <c r="F27048" s="7" t="n">
        <v>20</v>
      </c>
      <c r="G27048" s="7" t="n">
        <v>256.69</v>
      </c>
    </row>
    <row r="27049" customFormat="false" ht="15" hidden="false" customHeight="false" outlineLevel="0" collapsed="false">
      <c r="A27049" s="7" t="s">
        <v>38</v>
      </c>
      <c r="B27049" s="7" t="s">
        <v>868</v>
      </c>
      <c r="C27049" s="7" t="s">
        <v>1573</v>
      </c>
      <c r="D27049" s="7" t="n">
        <v>50</v>
      </c>
      <c r="E27049" s="7" t="n">
        <v>784.16</v>
      </c>
      <c r="F27049" s="7" t="n">
        <v>0</v>
      </c>
      <c r="G27049" s="7" t="n">
        <v>0</v>
      </c>
    </row>
    <row r="27050" customFormat="false" ht="15" hidden="false" customHeight="false" outlineLevel="0" collapsed="false">
      <c r="A27050" s="7" t="s">
        <v>38</v>
      </c>
      <c r="B27050" s="7" t="s">
        <v>907</v>
      </c>
      <c r="C27050" s="7" t="s">
        <v>1574</v>
      </c>
      <c r="D27050" s="7" t="n">
        <v>10</v>
      </c>
      <c r="E27050" s="7" t="n">
        <v>198.65</v>
      </c>
      <c r="F27050" s="7" t="n">
        <v>0</v>
      </c>
      <c r="G27050" s="7" t="n">
        <v>0</v>
      </c>
    </row>
    <row r="27051" customFormat="false" ht="15" hidden="false" customHeight="false" outlineLevel="0" collapsed="false">
      <c r="A27051" s="7" t="s">
        <v>38</v>
      </c>
      <c r="B27051" s="7" t="s">
        <v>907</v>
      </c>
      <c r="C27051" s="7" t="s">
        <v>1574</v>
      </c>
      <c r="D27051" s="7" t="n">
        <v>10</v>
      </c>
      <c r="E27051" s="7" t="n">
        <v>185.02</v>
      </c>
      <c r="F27051" s="7" t="n">
        <v>0</v>
      </c>
      <c r="G27051" s="7" t="n">
        <v>0</v>
      </c>
    </row>
    <row r="27052" customFormat="false" ht="15" hidden="false" customHeight="false" outlineLevel="0" collapsed="false">
      <c r="A27052" s="7" t="s">
        <v>38</v>
      </c>
      <c r="B27052" s="7" t="s">
        <v>907</v>
      </c>
      <c r="C27052" s="7" t="s">
        <v>1574</v>
      </c>
      <c r="D27052" s="7" t="n">
        <v>20</v>
      </c>
      <c r="E27052" s="7" t="n">
        <v>360.92</v>
      </c>
      <c r="F27052" s="7" t="n">
        <v>0</v>
      </c>
      <c r="G27052" s="7" t="n">
        <v>0</v>
      </c>
    </row>
    <row r="27053" customFormat="false" ht="15" hidden="false" customHeight="false" outlineLevel="0" collapsed="false">
      <c r="A27053" s="7" t="s">
        <v>38</v>
      </c>
      <c r="B27053" s="7" t="s">
        <v>907</v>
      </c>
      <c r="C27053" s="7" t="s">
        <v>1574</v>
      </c>
      <c r="D27053" s="7" t="n">
        <v>0</v>
      </c>
      <c r="E27053" s="7" t="n">
        <v>0</v>
      </c>
      <c r="F27053" s="7" t="n">
        <v>10</v>
      </c>
      <c r="G27053" s="7" t="n">
        <v>162.57</v>
      </c>
    </row>
    <row r="27054" customFormat="false" ht="15" hidden="false" customHeight="false" outlineLevel="0" collapsed="false">
      <c r="A27054" s="7" t="s">
        <v>38</v>
      </c>
      <c r="B27054" s="7" t="s">
        <v>905</v>
      </c>
      <c r="C27054" s="7" t="s">
        <v>1574</v>
      </c>
      <c r="D27054" s="7" t="n">
        <v>10</v>
      </c>
      <c r="E27054" s="7" t="n">
        <v>185.02</v>
      </c>
      <c r="F27054" s="7" t="n">
        <v>0</v>
      </c>
      <c r="G27054" s="7" t="n">
        <v>0</v>
      </c>
    </row>
    <row r="27055" customFormat="false" ht="15" hidden="false" customHeight="false" outlineLevel="0" collapsed="false">
      <c r="A27055" s="7" t="s">
        <v>38</v>
      </c>
      <c r="B27055" s="7" t="s">
        <v>905</v>
      </c>
      <c r="C27055" s="7" t="s">
        <v>1574</v>
      </c>
      <c r="D27055" s="7" t="n">
        <v>0</v>
      </c>
      <c r="E27055" s="7" t="n">
        <v>0</v>
      </c>
      <c r="F27055" s="7" t="n">
        <v>22</v>
      </c>
      <c r="G27055" s="7" t="n">
        <v>357.65</v>
      </c>
    </row>
    <row r="27056" customFormat="false" ht="15" hidden="false" customHeight="false" outlineLevel="0" collapsed="false">
      <c r="A27056" s="7" t="s">
        <v>38</v>
      </c>
      <c r="B27056" s="7" t="s">
        <v>905</v>
      </c>
      <c r="C27056" s="7" t="s">
        <v>1574</v>
      </c>
      <c r="D27056" s="7" t="n">
        <v>30</v>
      </c>
      <c r="E27056" s="7" t="n">
        <v>595.96</v>
      </c>
      <c r="F27056" s="7" t="n">
        <v>0</v>
      </c>
      <c r="G27056" s="7" t="n">
        <v>0</v>
      </c>
    </row>
    <row r="27057" customFormat="false" ht="15" hidden="false" customHeight="false" outlineLevel="0" collapsed="false">
      <c r="A27057" s="7" t="s">
        <v>38</v>
      </c>
      <c r="B27057" s="7" t="s">
        <v>910</v>
      </c>
      <c r="C27057" s="7" t="s">
        <v>1574</v>
      </c>
      <c r="D27057" s="7" t="n">
        <v>0</v>
      </c>
      <c r="E27057" s="7" t="n">
        <v>0</v>
      </c>
      <c r="F27057" s="7" t="n">
        <v>30</v>
      </c>
      <c r="G27057" s="7" t="n">
        <v>456.9</v>
      </c>
    </row>
    <row r="27058" customFormat="false" ht="15" hidden="false" customHeight="false" outlineLevel="0" collapsed="false">
      <c r="A27058" s="7" t="s">
        <v>38</v>
      </c>
      <c r="B27058" s="7" t="s">
        <v>910</v>
      </c>
      <c r="C27058" s="7" t="s">
        <v>1574</v>
      </c>
      <c r="D27058" s="7" t="n">
        <v>0</v>
      </c>
      <c r="E27058" s="7" t="n">
        <v>0</v>
      </c>
      <c r="F27058" s="7" t="n">
        <v>20</v>
      </c>
      <c r="G27058" s="7" t="n">
        <v>327</v>
      </c>
    </row>
    <row r="27059" customFormat="false" ht="15" hidden="false" customHeight="false" outlineLevel="0" collapsed="false">
      <c r="A27059" s="7" t="s">
        <v>38</v>
      </c>
      <c r="B27059" s="7" t="s">
        <v>910</v>
      </c>
      <c r="C27059" s="7" t="s">
        <v>1574</v>
      </c>
      <c r="D27059" s="7" t="n">
        <v>20</v>
      </c>
      <c r="E27059" s="7" t="n">
        <v>338.13</v>
      </c>
      <c r="F27059" s="7" t="n">
        <v>0</v>
      </c>
      <c r="G27059" s="7" t="n">
        <v>0</v>
      </c>
    </row>
    <row r="27060" customFormat="false" ht="15" hidden="false" customHeight="false" outlineLevel="0" collapsed="false">
      <c r="A27060" s="7" t="s">
        <v>38</v>
      </c>
      <c r="B27060" s="7" t="s">
        <v>910</v>
      </c>
      <c r="C27060" s="7" t="s">
        <v>1574</v>
      </c>
      <c r="D27060" s="7" t="n">
        <v>10</v>
      </c>
      <c r="E27060" s="7" t="n">
        <v>173.34</v>
      </c>
      <c r="F27060" s="7" t="n">
        <v>0</v>
      </c>
      <c r="G27060" s="7" t="n">
        <v>0</v>
      </c>
    </row>
    <row r="27061" customFormat="false" ht="15" hidden="false" customHeight="false" outlineLevel="0" collapsed="false">
      <c r="A27061" s="7" t="s">
        <v>38</v>
      </c>
      <c r="B27061" s="7" t="s">
        <v>889</v>
      </c>
      <c r="C27061" s="7" t="s">
        <v>1439</v>
      </c>
      <c r="D27061" s="7" t="n">
        <v>0</v>
      </c>
      <c r="E27061" s="7" t="n">
        <v>0</v>
      </c>
      <c r="F27061" s="7" t="n">
        <v>20</v>
      </c>
      <c r="G27061" s="7" t="n">
        <v>301.18</v>
      </c>
    </row>
    <row r="27062" customFormat="false" ht="15" hidden="false" customHeight="false" outlineLevel="0" collapsed="false">
      <c r="A27062" s="7" t="s">
        <v>38</v>
      </c>
      <c r="B27062" s="7" t="s">
        <v>889</v>
      </c>
      <c r="C27062" s="7" t="s">
        <v>1439</v>
      </c>
      <c r="D27062" s="7" t="n">
        <v>10</v>
      </c>
      <c r="E27062" s="7" t="n">
        <v>171.39</v>
      </c>
      <c r="F27062" s="7" t="n">
        <v>0</v>
      </c>
      <c r="G27062" s="7" t="n">
        <v>0</v>
      </c>
    </row>
    <row r="27063" customFormat="false" ht="15" hidden="false" customHeight="false" outlineLevel="0" collapsed="false">
      <c r="A27063" s="7" t="s">
        <v>38</v>
      </c>
      <c r="B27063" s="7" t="s">
        <v>889</v>
      </c>
      <c r="C27063" s="7" t="s">
        <v>1439</v>
      </c>
      <c r="D27063" s="7" t="n">
        <v>20</v>
      </c>
      <c r="E27063" s="7" t="n">
        <v>334.32</v>
      </c>
      <c r="F27063" s="7" t="n">
        <v>0</v>
      </c>
      <c r="G27063" s="7" t="n">
        <v>0</v>
      </c>
    </row>
    <row r="27064" customFormat="false" ht="15" hidden="false" customHeight="false" outlineLevel="0" collapsed="false">
      <c r="A27064" s="7" t="s">
        <v>38</v>
      </c>
      <c r="B27064" s="7" t="s">
        <v>889</v>
      </c>
      <c r="C27064" s="7" t="s">
        <v>1439</v>
      </c>
      <c r="D27064" s="7" t="n">
        <v>0</v>
      </c>
      <c r="E27064" s="7" t="n">
        <v>0</v>
      </c>
      <c r="F27064" s="7" t="n">
        <v>10</v>
      </c>
      <c r="G27064" s="7" t="n">
        <v>161.66</v>
      </c>
    </row>
    <row r="27065" customFormat="false" ht="15" hidden="false" customHeight="false" outlineLevel="0" collapsed="false">
      <c r="A27065" s="7" t="s">
        <v>38</v>
      </c>
      <c r="B27065" s="7" t="s">
        <v>906</v>
      </c>
      <c r="C27065" s="7" t="s">
        <v>1580</v>
      </c>
      <c r="D27065" s="7" t="n">
        <v>0</v>
      </c>
      <c r="E27065" s="7" t="n">
        <v>0</v>
      </c>
      <c r="F27065" s="7" t="n">
        <v>10</v>
      </c>
      <c r="G27065" s="7" t="n">
        <v>167.7</v>
      </c>
    </row>
    <row r="27066" customFormat="false" ht="15" hidden="false" customHeight="false" outlineLevel="0" collapsed="false">
      <c r="A27066" s="7" t="s">
        <v>38</v>
      </c>
      <c r="B27066" s="7" t="s">
        <v>906</v>
      </c>
      <c r="C27066" s="7" t="s">
        <v>1580</v>
      </c>
      <c r="D27066" s="7" t="n">
        <v>30</v>
      </c>
      <c r="E27066" s="7" t="n">
        <v>558.48</v>
      </c>
      <c r="F27066" s="7" t="n">
        <v>0</v>
      </c>
      <c r="G27066" s="7" t="n">
        <v>0</v>
      </c>
    </row>
    <row r="27067" customFormat="false" ht="15" hidden="false" customHeight="false" outlineLevel="0" collapsed="false">
      <c r="A27067" s="7" t="s">
        <v>38</v>
      </c>
      <c r="B27067" s="7" t="s">
        <v>906</v>
      </c>
      <c r="C27067" s="7" t="s">
        <v>1580</v>
      </c>
      <c r="D27067" s="7" t="n">
        <v>20</v>
      </c>
      <c r="E27067" s="7" t="n">
        <v>381.73</v>
      </c>
      <c r="F27067" s="7" t="n">
        <v>0</v>
      </c>
      <c r="G27067" s="7" t="n">
        <v>0</v>
      </c>
    </row>
    <row r="27068" customFormat="false" ht="15" hidden="false" customHeight="false" outlineLevel="0" collapsed="false">
      <c r="A27068" s="7" t="s">
        <v>38</v>
      </c>
      <c r="B27068" s="7" t="s">
        <v>906</v>
      </c>
      <c r="C27068" s="7" t="s">
        <v>1580</v>
      </c>
      <c r="D27068" s="7" t="n">
        <v>0</v>
      </c>
      <c r="E27068" s="7" t="n">
        <v>0</v>
      </c>
      <c r="F27068" s="7" t="n">
        <v>20</v>
      </c>
      <c r="G27068" s="7" t="n">
        <v>360.07</v>
      </c>
    </row>
    <row r="27069" customFormat="false" ht="15" hidden="false" customHeight="false" outlineLevel="0" collapsed="false">
      <c r="A27069" s="7" t="s">
        <v>38</v>
      </c>
      <c r="B27069" s="7" t="s">
        <v>908</v>
      </c>
      <c r="C27069" s="7" t="s">
        <v>1393</v>
      </c>
      <c r="D27069" s="7" t="n">
        <v>10</v>
      </c>
      <c r="E27069" s="7" t="n">
        <v>196.56</v>
      </c>
      <c r="F27069" s="7" t="n">
        <v>0</v>
      </c>
      <c r="G27069" s="7" t="n">
        <v>0</v>
      </c>
    </row>
    <row r="27070" customFormat="false" ht="15" hidden="false" customHeight="false" outlineLevel="0" collapsed="false">
      <c r="A27070" s="7" t="s">
        <v>38</v>
      </c>
      <c r="B27070" s="7" t="s">
        <v>899</v>
      </c>
      <c r="C27070" s="7" t="s">
        <v>1429</v>
      </c>
      <c r="D27070" s="7" t="n">
        <v>0</v>
      </c>
      <c r="E27070" s="7" t="n">
        <v>0</v>
      </c>
      <c r="F27070" s="7" t="n">
        <v>10</v>
      </c>
      <c r="G27070" s="7" t="n">
        <v>156.15</v>
      </c>
    </row>
    <row r="27071" customFormat="false" ht="15" hidden="false" customHeight="false" outlineLevel="0" collapsed="false">
      <c r="A27071" s="7" t="s">
        <v>38</v>
      </c>
      <c r="B27071" s="7" t="s">
        <v>899</v>
      </c>
      <c r="C27071" s="7" t="s">
        <v>1429</v>
      </c>
      <c r="D27071" s="7" t="n">
        <v>30</v>
      </c>
      <c r="E27071" s="7" t="n">
        <v>533.23</v>
      </c>
      <c r="F27071" s="7" t="n">
        <v>0</v>
      </c>
      <c r="G27071" s="7" t="n">
        <v>0</v>
      </c>
    </row>
    <row r="27072" customFormat="false" ht="15" hidden="false" customHeight="false" outlineLevel="0" collapsed="false">
      <c r="A27072" s="7" t="s">
        <v>38</v>
      </c>
      <c r="B27072" s="7" t="s">
        <v>1133</v>
      </c>
      <c r="C27072" s="7" t="s">
        <v>1432</v>
      </c>
      <c r="D27072" s="7" t="n">
        <v>10</v>
      </c>
      <c r="E27072" s="7" t="n">
        <v>206.45</v>
      </c>
      <c r="F27072" s="7" t="n">
        <v>0</v>
      </c>
      <c r="G27072" s="7" t="n">
        <v>0</v>
      </c>
    </row>
    <row r="27073" customFormat="false" ht="15" hidden="false" customHeight="false" outlineLevel="0" collapsed="false">
      <c r="A27073" s="7" t="s">
        <v>38</v>
      </c>
      <c r="B27073" s="7" t="s">
        <v>1133</v>
      </c>
      <c r="C27073" s="7" t="s">
        <v>1432</v>
      </c>
      <c r="D27073" s="7" t="n">
        <v>0</v>
      </c>
      <c r="E27073" s="7" t="n">
        <v>0</v>
      </c>
      <c r="F27073" s="7" t="n">
        <v>20</v>
      </c>
      <c r="G27073" s="7" t="n">
        <v>389.47</v>
      </c>
    </row>
    <row r="27074" customFormat="false" ht="15" hidden="false" customHeight="false" outlineLevel="0" collapsed="false">
      <c r="A27074" s="7" t="s">
        <v>38</v>
      </c>
      <c r="B27074" s="7" t="s">
        <v>84</v>
      </c>
      <c r="C27074" s="7" t="s">
        <v>1479</v>
      </c>
      <c r="D27074" s="7" t="n">
        <v>0</v>
      </c>
      <c r="E27074" s="7" t="n">
        <v>0</v>
      </c>
      <c r="F27074" s="7" t="n">
        <v>3</v>
      </c>
      <c r="G27074" s="7" t="n">
        <v>59.55</v>
      </c>
    </row>
    <row r="27075" customFormat="false" ht="15" hidden="false" customHeight="false" outlineLevel="0" collapsed="false">
      <c r="A27075" s="7" t="s">
        <v>38</v>
      </c>
      <c r="B27075" s="7" t="s">
        <v>274</v>
      </c>
      <c r="C27075" s="7" t="s">
        <v>1487</v>
      </c>
      <c r="D27075" s="7" t="n">
        <v>0</v>
      </c>
      <c r="E27075" s="7" t="n">
        <v>0</v>
      </c>
      <c r="F27075" s="7" t="n">
        <v>12</v>
      </c>
      <c r="G27075" s="7" t="n">
        <v>890.63</v>
      </c>
    </row>
    <row r="27076" customFormat="false" ht="15" hidden="false" customHeight="false" outlineLevel="0" collapsed="false">
      <c r="A27076" s="7" t="s">
        <v>38</v>
      </c>
      <c r="B27076" s="7" t="s">
        <v>277</v>
      </c>
      <c r="C27076" s="7" t="s">
        <v>1487</v>
      </c>
      <c r="D27076" s="7" t="n">
        <v>0</v>
      </c>
      <c r="E27076" s="7" t="n">
        <v>0</v>
      </c>
      <c r="F27076" s="7" t="n">
        <v>4</v>
      </c>
      <c r="G27076" s="7" t="n">
        <v>276.54</v>
      </c>
    </row>
    <row r="27077" customFormat="false" ht="15" hidden="false" customHeight="false" outlineLevel="0" collapsed="false">
      <c r="A27077" s="7" t="s">
        <v>38</v>
      </c>
      <c r="B27077" s="7" t="s">
        <v>332</v>
      </c>
      <c r="C27077" s="7" t="s">
        <v>1487</v>
      </c>
      <c r="D27077" s="7" t="n">
        <v>0</v>
      </c>
      <c r="E27077" s="7" t="n">
        <v>0</v>
      </c>
      <c r="F27077" s="7" t="n">
        <v>12</v>
      </c>
      <c r="G27077" s="7" t="n">
        <v>890.63</v>
      </c>
    </row>
    <row r="27078" customFormat="false" ht="15" hidden="false" customHeight="false" outlineLevel="0" collapsed="false">
      <c r="A27078" s="7" t="s">
        <v>38</v>
      </c>
      <c r="B27078" s="7" t="s">
        <v>670</v>
      </c>
      <c r="C27078" s="7" t="s">
        <v>1487</v>
      </c>
      <c r="D27078" s="7" t="n">
        <v>0</v>
      </c>
      <c r="E27078" s="7" t="n">
        <v>0</v>
      </c>
      <c r="F27078" s="7" t="n">
        <v>6</v>
      </c>
      <c r="G27078" s="7" t="n">
        <v>445.31</v>
      </c>
    </row>
    <row r="27079" customFormat="false" ht="15" hidden="false" customHeight="false" outlineLevel="0" collapsed="false">
      <c r="A27079" s="7" t="s">
        <v>39</v>
      </c>
      <c r="B27079" s="7" t="s">
        <v>982</v>
      </c>
      <c r="C27079" s="7" t="s">
        <v>1264</v>
      </c>
      <c r="D27079" s="7" t="n">
        <v>0</v>
      </c>
      <c r="E27079" s="7" t="n">
        <v>0</v>
      </c>
      <c r="F27079" s="7" t="n">
        <v>0</v>
      </c>
      <c r="G27079" s="7" t="n">
        <v>0</v>
      </c>
    </row>
    <row r="27080" customFormat="false" ht="15" hidden="false" customHeight="false" outlineLevel="0" collapsed="false">
      <c r="A27080" s="7" t="s">
        <v>39</v>
      </c>
      <c r="B27080" s="7" t="s">
        <v>108</v>
      </c>
      <c r="C27080" s="7" t="s">
        <v>1336</v>
      </c>
      <c r="D27080" s="7" t="n">
        <v>20</v>
      </c>
      <c r="E27080" s="7" t="n">
        <v>248.43</v>
      </c>
      <c r="F27080" s="7" t="n">
        <v>0</v>
      </c>
      <c r="G27080" s="7" t="n">
        <v>0</v>
      </c>
    </row>
    <row r="27081" customFormat="false" ht="15" hidden="false" customHeight="false" outlineLevel="0" collapsed="false">
      <c r="A27081" s="7" t="s">
        <v>39</v>
      </c>
      <c r="B27081" s="7" t="s">
        <v>94</v>
      </c>
      <c r="C27081" s="7" t="s">
        <v>1366</v>
      </c>
      <c r="D27081" s="7" t="n">
        <v>1</v>
      </c>
      <c r="E27081" s="7" t="n">
        <v>0.04</v>
      </c>
      <c r="F27081" s="7" t="n">
        <v>0</v>
      </c>
      <c r="G27081" s="7" t="n">
        <v>0</v>
      </c>
    </row>
    <row r="27082" customFormat="false" ht="15" hidden="false" customHeight="false" outlineLevel="0" collapsed="false">
      <c r="A27082" s="7" t="s">
        <v>39</v>
      </c>
      <c r="B27082" s="7" t="s">
        <v>97</v>
      </c>
      <c r="C27082" s="7" t="s">
        <v>1367</v>
      </c>
      <c r="D27082" s="7" t="n">
        <v>1</v>
      </c>
      <c r="E27082" s="7" t="n">
        <v>0.04</v>
      </c>
      <c r="F27082" s="7" t="n">
        <v>0</v>
      </c>
      <c r="G27082" s="7" t="n">
        <v>0</v>
      </c>
    </row>
    <row r="27083" customFormat="false" ht="15" hidden="false" customHeight="false" outlineLevel="0" collapsed="false">
      <c r="A27083" s="7" t="s">
        <v>39</v>
      </c>
      <c r="B27083" s="7" t="s">
        <v>95</v>
      </c>
      <c r="C27083" s="7" t="s">
        <v>1368</v>
      </c>
      <c r="D27083" s="7" t="n">
        <v>1</v>
      </c>
      <c r="E27083" s="7" t="n">
        <v>0.04</v>
      </c>
      <c r="F27083" s="7" t="n">
        <v>0</v>
      </c>
      <c r="G27083" s="7" t="n">
        <v>0</v>
      </c>
    </row>
    <row r="27084" customFormat="false" ht="15" hidden="false" customHeight="false" outlineLevel="0" collapsed="false">
      <c r="A27084" s="7" t="s">
        <v>39</v>
      </c>
      <c r="B27084" s="7" t="s">
        <v>89</v>
      </c>
      <c r="C27084" s="7" t="s">
        <v>1368</v>
      </c>
      <c r="D27084" s="7" t="n">
        <v>1</v>
      </c>
      <c r="E27084" s="7" t="n">
        <v>0.04</v>
      </c>
      <c r="F27084" s="7" t="n">
        <v>0</v>
      </c>
      <c r="G27084" s="7" t="n">
        <v>0</v>
      </c>
    </row>
    <row r="27085" customFormat="false" ht="15" hidden="false" customHeight="false" outlineLevel="0" collapsed="false">
      <c r="A27085" s="7" t="s">
        <v>41</v>
      </c>
      <c r="B27085" s="7" t="s">
        <v>982</v>
      </c>
      <c r="C27085" s="7" t="s">
        <v>1264</v>
      </c>
      <c r="D27085" s="7" t="n">
        <v>0</v>
      </c>
      <c r="E27085" s="7" t="n">
        <v>0</v>
      </c>
      <c r="F27085" s="7" t="n">
        <v>0</v>
      </c>
      <c r="G27085" s="7" t="n">
        <v>0</v>
      </c>
    </row>
    <row r="27086" customFormat="false" ht="15" hidden="false" customHeight="false" outlineLevel="0" collapsed="false">
      <c r="A27086" s="7" t="s">
        <v>41</v>
      </c>
      <c r="B27086" s="7" t="s">
        <v>243</v>
      </c>
      <c r="C27086" s="7" t="s">
        <v>1321</v>
      </c>
      <c r="D27086" s="7" t="n">
        <v>0</v>
      </c>
      <c r="E27086" s="7" t="n">
        <v>0</v>
      </c>
      <c r="F27086" s="7" t="n">
        <v>30</v>
      </c>
      <c r="G27086" s="7" t="n">
        <v>738.93</v>
      </c>
    </row>
    <row r="27087" customFormat="false" ht="15" hidden="false" customHeight="false" outlineLevel="0" collapsed="false">
      <c r="A27087" s="7" t="s">
        <v>41</v>
      </c>
      <c r="B27087" s="7" t="s">
        <v>243</v>
      </c>
      <c r="C27087" s="7" t="s">
        <v>1321</v>
      </c>
      <c r="D27087" s="7" t="n">
        <v>20</v>
      </c>
      <c r="E27087" s="7" t="n">
        <v>532.48</v>
      </c>
      <c r="F27087" s="7" t="n">
        <v>0</v>
      </c>
      <c r="G27087" s="7" t="n">
        <v>0</v>
      </c>
    </row>
    <row r="27088" customFormat="false" ht="15" hidden="false" customHeight="false" outlineLevel="0" collapsed="false">
      <c r="A27088" s="7" t="s">
        <v>41</v>
      </c>
      <c r="B27088" s="7" t="s">
        <v>243</v>
      </c>
      <c r="C27088" s="7" t="s">
        <v>1321</v>
      </c>
      <c r="D27088" s="7" t="n">
        <v>20</v>
      </c>
      <c r="E27088" s="7" t="n">
        <v>490.49</v>
      </c>
      <c r="F27088" s="7" t="n">
        <v>0</v>
      </c>
      <c r="G27088" s="7" t="n">
        <v>0</v>
      </c>
    </row>
    <row r="27089" customFormat="false" ht="15" hidden="false" customHeight="false" outlineLevel="0" collapsed="false">
      <c r="A27089" s="7" t="s">
        <v>41</v>
      </c>
      <c r="B27089" s="7" t="s">
        <v>243</v>
      </c>
      <c r="C27089" s="7" t="s">
        <v>1321</v>
      </c>
      <c r="D27089" s="7" t="n">
        <v>30</v>
      </c>
      <c r="E27089" s="7" t="n">
        <v>769.65</v>
      </c>
      <c r="F27089" s="7" t="n">
        <v>0</v>
      </c>
      <c r="G27089" s="7" t="n">
        <v>0</v>
      </c>
    </row>
    <row r="27090" customFormat="false" ht="15" hidden="false" customHeight="false" outlineLevel="0" collapsed="false">
      <c r="A27090" s="7" t="s">
        <v>41</v>
      </c>
      <c r="B27090" s="7" t="s">
        <v>239</v>
      </c>
      <c r="C27090" s="7" t="s">
        <v>1321</v>
      </c>
      <c r="D27090" s="7" t="n">
        <v>0</v>
      </c>
      <c r="E27090" s="7" t="n">
        <v>0</v>
      </c>
      <c r="F27090" s="7" t="n">
        <v>20</v>
      </c>
      <c r="G27090" s="7" t="n">
        <v>479.48</v>
      </c>
    </row>
    <row r="27091" customFormat="false" ht="15" hidden="false" customHeight="false" outlineLevel="0" collapsed="false">
      <c r="A27091" s="7" t="s">
        <v>41</v>
      </c>
      <c r="B27091" s="7" t="s">
        <v>239</v>
      </c>
      <c r="C27091" s="7" t="s">
        <v>1321</v>
      </c>
      <c r="D27091" s="7" t="n">
        <v>0</v>
      </c>
      <c r="E27091" s="7" t="n">
        <v>0</v>
      </c>
      <c r="F27091" s="7" t="n">
        <v>30</v>
      </c>
      <c r="G27091" s="7" t="n">
        <v>681.09</v>
      </c>
    </row>
    <row r="27092" customFormat="false" ht="15" hidden="false" customHeight="false" outlineLevel="0" collapsed="false">
      <c r="A27092" s="7" t="s">
        <v>41</v>
      </c>
      <c r="B27092" s="7" t="s">
        <v>239</v>
      </c>
      <c r="C27092" s="7" t="s">
        <v>1321</v>
      </c>
      <c r="D27092" s="7" t="n">
        <v>30</v>
      </c>
      <c r="E27092" s="7" t="n">
        <v>769.65</v>
      </c>
      <c r="F27092" s="7" t="n">
        <v>0</v>
      </c>
      <c r="G27092" s="7" t="n">
        <v>0</v>
      </c>
    </row>
    <row r="27093" customFormat="false" ht="15" hidden="false" customHeight="false" outlineLevel="0" collapsed="false">
      <c r="A27093" s="7" t="s">
        <v>41</v>
      </c>
      <c r="B27093" s="7" t="s">
        <v>239</v>
      </c>
      <c r="C27093" s="7" t="s">
        <v>1321</v>
      </c>
      <c r="D27093" s="7" t="n">
        <v>20</v>
      </c>
      <c r="E27093" s="7" t="n">
        <v>556.23</v>
      </c>
      <c r="F27093" s="7" t="n">
        <v>0</v>
      </c>
      <c r="G27093" s="7" t="n">
        <v>0</v>
      </c>
    </row>
    <row r="27094" customFormat="false" ht="15" hidden="false" customHeight="false" outlineLevel="0" collapsed="false">
      <c r="A27094" s="7" t="s">
        <v>41</v>
      </c>
      <c r="B27094" s="7" t="s">
        <v>239</v>
      </c>
      <c r="C27094" s="7" t="s">
        <v>1321</v>
      </c>
      <c r="D27094" s="7" t="n">
        <v>0</v>
      </c>
      <c r="E27094" s="7" t="n">
        <v>0</v>
      </c>
      <c r="F27094" s="7" t="n">
        <v>30</v>
      </c>
      <c r="G27094" s="7" t="n">
        <v>738.93</v>
      </c>
    </row>
    <row r="27095" customFormat="false" ht="15" hidden="false" customHeight="false" outlineLevel="0" collapsed="false">
      <c r="A27095" s="7" t="s">
        <v>41</v>
      </c>
      <c r="B27095" s="7" t="s">
        <v>239</v>
      </c>
      <c r="C27095" s="7" t="s">
        <v>1321</v>
      </c>
      <c r="D27095" s="7" t="n">
        <v>50</v>
      </c>
      <c r="E27095" s="7" t="n">
        <v>1292.86</v>
      </c>
      <c r="F27095" s="7" t="n">
        <v>0</v>
      </c>
      <c r="G27095" s="7" t="n">
        <v>0</v>
      </c>
    </row>
    <row r="27096" customFormat="false" ht="15" hidden="false" customHeight="false" outlineLevel="0" collapsed="false">
      <c r="A27096" s="7" t="s">
        <v>41</v>
      </c>
      <c r="B27096" s="7" t="s">
        <v>291</v>
      </c>
      <c r="C27096" s="7" t="s">
        <v>1323</v>
      </c>
      <c r="D27096" s="7" t="n">
        <v>30</v>
      </c>
      <c r="E27096" s="7" t="n">
        <v>245.11</v>
      </c>
      <c r="F27096" s="7" t="n">
        <v>0</v>
      </c>
      <c r="G27096" s="7" t="n">
        <v>0</v>
      </c>
    </row>
    <row r="27097" customFormat="false" ht="15" hidden="false" customHeight="false" outlineLevel="0" collapsed="false">
      <c r="A27097" s="7" t="s">
        <v>41</v>
      </c>
      <c r="B27097" s="7" t="s">
        <v>291</v>
      </c>
      <c r="C27097" s="7" t="s">
        <v>1323</v>
      </c>
      <c r="D27097" s="7" t="n">
        <v>6</v>
      </c>
      <c r="E27097" s="7" t="n">
        <v>52.7</v>
      </c>
      <c r="F27097" s="7" t="n">
        <v>0</v>
      </c>
      <c r="G27097" s="7" t="n">
        <v>0</v>
      </c>
    </row>
    <row r="27098" customFormat="false" ht="15" hidden="false" customHeight="false" outlineLevel="0" collapsed="false">
      <c r="A27098" s="7" t="s">
        <v>41</v>
      </c>
      <c r="B27098" s="7" t="s">
        <v>291</v>
      </c>
      <c r="C27098" s="7" t="s">
        <v>1323</v>
      </c>
      <c r="D27098" s="7" t="n">
        <v>80</v>
      </c>
      <c r="E27098" s="7" t="n">
        <v>619.57</v>
      </c>
      <c r="F27098" s="7" t="n">
        <v>0</v>
      </c>
      <c r="G27098" s="7" t="n">
        <v>0</v>
      </c>
    </row>
    <row r="27099" customFormat="false" ht="15" hidden="false" customHeight="false" outlineLevel="0" collapsed="false">
      <c r="A27099" s="7" t="s">
        <v>41</v>
      </c>
      <c r="B27099" s="7" t="s">
        <v>291</v>
      </c>
      <c r="C27099" s="7" t="s">
        <v>1323</v>
      </c>
      <c r="D27099" s="7" t="n">
        <v>0</v>
      </c>
      <c r="E27099" s="7" t="n">
        <v>0</v>
      </c>
      <c r="F27099" s="7" t="n">
        <v>28</v>
      </c>
      <c r="G27099" s="7" t="n">
        <v>217.79</v>
      </c>
    </row>
    <row r="27100" customFormat="false" ht="15" hidden="false" customHeight="false" outlineLevel="0" collapsed="false">
      <c r="A27100" s="7" t="s">
        <v>41</v>
      </c>
      <c r="B27100" s="7" t="s">
        <v>291</v>
      </c>
      <c r="C27100" s="7" t="s">
        <v>1323</v>
      </c>
      <c r="D27100" s="7" t="n">
        <v>80</v>
      </c>
      <c r="E27100" s="7" t="n">
        <v>653.23</v>
      </c>
      <c r="F27100" s="7" t="n">
        <v>0</v>
      </c>
      <c r="G27100" s="7" t="n">
        <v>0</v>
      </c>
    </row>
    <row r="27101" customFormat="false" ht="15" hidden="false" customHeight="false" outlineLevel="0" collapsed="false">
      <c r="A27101" s="7" t="s">
        <v>41</v>
      </c>
      <c r="B27101" s="7" t="s">
        <v>295</v>
      </c>
      <c r="C27101" s="7" t="s">
        <v>1333</v>
      </c>
      <c r="D27101" s="7" t="n">
        <v>20</v>
      </c>
      <c r="E27101" s="7" t="n">
        <v>381.46</v>
      </c>
      <c r="F27101" s="7" t="n">
        <v>0</v>
      </c>
      <c r="G27101" s="7" t="n">
        <v>0</v>
      </c>
    </row>
    <row r="27102" customFormat="false" ht="15" hidden="false" customHeight="false" outlineLevel="0" collapsed="false">
      <c r="A27102" s="7" t="s">
        <v>41</v>
      </c>
      <c r="B27102" s="7" t="s">
        <v>123</v>
      </c>
      <c r="C27102" s="7" t="s">
        <v>1340</v>
      </c>
      <c r="D27102" s="7" t="n">
        <v>0</v>
      </c>
      <c r="E27102" s="7" t="n">
        <v>0</v>
      </c>
      <c r="F27102" s="7" t="n">
        <v>100</v>
      </c>
      <c r="G27102" s="7" t="n">
        <v>1365.6</v>
      </c>
    </row>
    <row r="27103" customFormat="false" ht="15" hidden="false" customHeight="false" outlineLevel="0" collapsed="false">
      <c r="A27103" s="7" t="s">
        <v>41</v>
      </c>
      <c r="B27103" s="7" t="s">
        <v>123</v>
      </c>
      <c r="C27103" s="7" t="s">
        <v>1340</v>
      </c>
      <c r="D27103" s="7" t="n">
        <v>60</v>
      </c>
      <c r="E27103" s="7" t="n">
        <v>933.77</v>
      </c>
      <c r="F27103" s="7" t="n">
        <v>0</v>
      </c>
      <c r="G27103" s="7" t="n">
        <v>0</v>
      </c>
    </row>
    <row r="27104" customFormat="false" ht="15" hidden="false" customHeight="false" outlineLevel="0" collapsed="false">
      <c r="A27104" s="7" t="s">
        <v>41</v>
      </c>
      <c r="B27104" s="7" t="s">
        <v>123</v>
      </c>
      <c r="C27104" s="7" t="s">
        <v>1340</v>
      </c>
      <c r="D27104" s="7" t="n">
        <v>30</v>
      </c>
      <c r="E27104" s="7" t="n">
        <v>501.86</v>
      </c>
      <c r="F27104" s="7" t="n">
        <v>0</v>
      </c>
      <c r="G27104" s="7" t="n">
        <v>0</v>
      </c>
    </row>
    <row r="27105" customFormat="false" ht="15" hidden="false" customHeight="false" outlineLevel="0" collapsed="false">
      <c r="A27105" s="7" t="s">
        <v>41</v>
      </c>
      <c r="B27105" s="7" t="s">
        <v>211</v>
      </c>
      <c r="C27105" s="7" t="s">
        <v>1341</v>
      </c>
      <c r="D27105" s="7" t="n">
        <v>30</v>
      </c>
      <c r="E27105" s="7" t="n">
        <v>583.99</v>
      </c>
      <c r="F27105" s="7" t="n">
        <v>0</v>
      </c>
      <c r="G27105" s="7" t="n">
        <v>0</v>
      </c>
    </row>
    <row r="27106" customFormat="false" ht="15" hidden="false" customHeight="false" outlineLevel="0" collapsed="false">
      <c r="A27106" s="7" t="s">
        <v>41</v>
      </c>
      <c r="B27106" s="7" t="s">
        <v>270</v>
      </c>
      <c r="C27106" s="7" t="s">
        <v>1343</v>
      </c>
      <c r="D27106" s="7" t="n">
        <v>80</v>
      </c>
      <c r="E27106" s="7" t="n">
        <v>1038.21</v>
      </c>
      <c r="F27106" s="7" t="n">
        <v>0</v>
      </c>
      <c r="G27106" s="7" t="n">
        <v>0</v>
      </c>
    </row>
    <row r="27107" customFormat="false" ht="15" hidden="false" customHeight="false" outlineLevel="0" collapsed="false">
      <c r="A27107" s="7" t="s">
        <v>41</v>
      </c>
      <c r="B27107" s="7" t="s">
        <v>201</v>
      </c>
      <c r="C27107" s="7" t="s">
        <v>1344</v>
      </c>
      <c r="D27107" s="7" t="n">
        <v>120</v>
      </c>
      <c r="E27107" s="7" t="n">
        <v>769.88</v>
      </c>
      <c r="F27107" s="7" t="n">
        <v>0</v>
      </c>
      <c r="G27107" s="7" t="n">
        <v>0</v>
      </c>
    </row>
    <row r="27108" customFormat="false" ht="15" hidden="false" customHeight="false" outlineLevel="0" collapsed="false">
      <c r="A27108" s="7" t="s">
        <v>41</v>
      </c>
      <c r="B27108" s="7" t="s">
        <v>201</v>
      </c>
      <c r="C27108" s="7" t="s">
        <v>1344</v>
      </c>
      <c r="D27108" s="7" t="n">
        <v>0</v>
      </c>
      <c r="E27108" s="7" t="n">
        <v>0</v>
      </c>
      <c r="F27108" s="7" t="n">
        <v>200</v>
      </c>
      <c r="G27108" s="7" t="n">
        <v>1186.97</v>
      </c>
    </row>
    <row r="27109" customFormat="false" ht="15" hidden="false" customHeight="false" outlineLevel="0" collapsed="false">
      <c r="A27109" s="7" t="s">
        <v>41</v>
      </c>
      <c r="B27109" s="7" t="s">
        <v>201</v>
      </c>
      <c r="C27109" s="7" t="s">
        <v>1344</v>
      </c>
      <c r="D27109" s="7" t="n">
        <v>120</v>
      </c>
      <c r="E27109" s="7" t="n">
        <v>787.01</v>
      </c>
      <c r="F27109" s="7" t="n">
        <v>0</v>
      </c>
      <c r="G27109" s="7" t="n">
        <v>0</v>
      </c>
    </row>
    <row r="27110" customFormat="false" ht="15" hidden="false" customHeight="false" outlineLevel="0" collapsed="false">
      <c r="A27110" s="7" t="s">
        <v>41</v>
      </c>
      <c r="B27110" s="7" t="s">
        <v>201</v>
      </c>
      <c r="C27110" s="7" t="s">
        <v>1344</v>
      </c>
      <c r="D27110" s="7" t="n">
        <v>0</v>
      </c>
      <c r="E27110" s="7" t="n">
        <v>0</v>
      </c>
      <c r="F27110" s="7" t="n">
        <v>56</v>
      </c>
      <c r="G27110" s="7" t="n">
        <v>352.61</v>
      </c>
    </row>
    <row r="27111" customFormat="false" ht="15" hidden="false" customHeight="false" outlineLevel="0" collapsed="false">
      <c r="A27111" s="7" t="s">
        <v>41</v>
      </c>
      <c r="B27111" s="7" t="s">
        <v>201</v>
      </c>
      <c r="C27111" s="7" t="s">
        <v>1344</v>
      </c>
      <c r="D27111" s="7" t="n">
        <v>0</v>
      </c>
      <c r="E27111" s="7" t="n">
        <v>0</v>
      </c>
      <c r="F27111" s="7" t="n">
        <v>60</v>
      </c>
      <c r="G27111" s="7" t="n">
        <v>367.72</v>
      </c>
    </row>
    <row r="27112" customFormat="false" ht="15" hidden="false" customHeight="false" outlineLevel="0" collapsed="false">
      <c r="A27112" s="7" t="s">
        <v>41</v>
      </c>
      <c r="B27112" s="7" t="s">
        <v>264</v>
      </c>
      <c r="C27112" s="7" t="s">
        <v>1347</v>
      </c>
      <c r="D27112" s="7" t="n">
        <v>0</v>
      </c>
      <c r="E27112" s="7" t="n">
        <v>0</v>
      </c>
      <c r="F27112" s="7" t="n">
        <v>60</v>
      </c>
      <c r="G27112" s="7" t="n">
        <v>389.35</v>
      </c>
    </row>
    <row r="27113" customFormat="false" ht="15" hidden="false" customHeight="false" outlineLevel="0" collapsed="false">
      <c r="A27113" s="7" t="s">
        <v>41</v>
      </c>
      <c r="B27113" s="7" t="s">
        <v>264</v>
      </c>
      <c r="C27113" s="7" t="s">
        <v>1347</v>
      </c>
      <c r="D27113" s="7" t="n">
        <v>0</v>
      </c>
      <c r="E27113" s="7" t="n">
        <v>0</v>
      </c>
      <c r="F27113" s="7" t="n">
        <v>84</v>
      </c>
      <c r="G27113" s="7" t="n">
        <v>527.85</v>
      </c>
    </row>
    <row r="27114" customFormat="false" ht="15" hidden="false" customHeight="false" outlineLevel="0" collapsed="false">
      <c r="A27114" s="7" t="s">
        <v>41</v>
      </c>
      <c r="B27114" s="7" t="s">
        <v>264</v>
      </c>
      <c r="C27114" s="7" t="s">
        <v>1347</v>
      </c>
      <c r="D27114" s="7" t="n">
        <v>30</v>
      </c>
      <c r="E27114" s="7" t="n">
        <v>210.1</v>
      </c>
      <c r="F27114" s="7" t="n">
        <v>0</v>
      </c>
      <c r="G27114" s="7" t="n">
        <v>0</v>
      </c>
    </row>
    <row r="27115" customFormat="false" ht="15" hidden="false" customHeight="false" outlineLevel="0" collapsed="false">
      <c r="A27115" s="7" t="s">
        <v>41</v>
      </c>
      <c r="B27115" s="7" t="s">
        <v>264</v>
      </c>
      <c r="C27115" s="7" t="s">
        <v>1347</v>
      </c>
      <c r="D27115" s="7" t="n">
        <v>0</v>
      </c>
      <c r="E27115" s="7" t="n">
        <v>0</v>
      </c>
      <c r="F27115" s="7" t="n">
        <v>30</v>
      </c>
      <c r="G27115" s="7" t="n">
        <v>184.36</v>
      </c>
    </row>
    <row r="27116" customFormat="false" ht="15" hidden="false" customHeight="false" outlineLevel="0" collapsed="false">
      <c r="A27116" s="7" t="s">
        <v>41</v>
      </c>
      <c r="B27116" s="7" t="s">
        <v>264</v>
      </c>
      <c r="C27116" s="7" t="s">
        <v>1347</v>
      </c>
      <c r="D27116" s="7" t="n">
        <v>50</v>
      </c>
      <c r="E27116" s="7" t="n">
        <v>376.4</v>
      </c>
      <c r="F27116" s="7" t="n">
        <v>0</v>
      </c>
      <c r="G27116" s="7" t="n">
        <v>0</v>
      </c>
    </row>
    <row r="27117" customFormat="false" ht="15" hidden="false" customHeight="false" outlineLevel="0" collapsed="false">
      <c r="A27117" s="7" t="s">
        <v>41</v>
      </c>
      <c r="B27117" s="7" t="s">
        <v>264</v>
      </c>
      <c r="C27117" s="7" t="s">
        <v>1347</v>
      </c>
      <c r="D27117" s="7" t="n">
        <v>50</v>
      </c>
      <c r="E27117" s="7" t="n">
        <v>360.32</v>
      </c>
      <c r="F27117" s="7" t="n">
        <v>0</v>
      </c>
      <c r="G27117" s="7" t="n">
        <v>0</v>
      </c>
    </row>
    <row r="27118" customFormat="false" ht="15" hidden="false" customHeight="false" outlineLevel="0" collapsed="false">
      <c r="A27118" s="7" t="s">
        <v>41</v>
      </c>
      <c r="B27118" s="7" t="s">
        <v>264</v>
      </c>
      <c r="C27118" s="7" t="s">
        <v>1347</v>
      </c>
      <c r="D27118" s="7" t="n">
        <v>0</v>
      </c>
      <c r="E27118" s="7" t="n">
        <v>0</v>
      </c>
      <c r="F27118" s="7" t="n">
        <v>56</v>
      </c>
      <c r="G27118" s="7" t="n">
        <v>373.35</v>
      </c>
    </row>
    <row r="27119" customFormat="false" ht="15" hidden="false" customHeight="false" outlineLevel="0" collapsed="false">
      <c r="A27119" s="7" t="s">
        <v>41</v>
      </c>
      <c r="B27119" s="7" t="s">
        <v>264</v>
      </c>
      <c r="C27119" s="7" t="s">
        <v>1347</v>
      </c>
      <c r="D27119" s="7" t="n">
        <v>30</v>
      </c>
      <c r="E27119" s="7" t="n">
        <v>208.33</v>
      </c>
      <c r="F27119" s="7" t="n">
        <v>0</v>
      </c>
      <c r="G27119" s="7" t="n">
        <v>0</v>
      </c>
    </row>
    <row r="27120" customFormat="false" ht="15" hidden="false" customHeight="false" outlineLevel="0" collapsed="false">
      <c r="A27120" s="7" t="s">
        <v>41</v>
      </c>
      <c r="B27120" s="7" t="s">
        <v>264</v>
      </c>
      <c r="C27120" s="7" t="s">
        <v>1347</v>
      </c>
      <c r="D27120" s="7" t="n">
        <v>80</v>
      </c>
      <c r="E27120" s="7" t="n">
        <v>566.29</v>
      </c>
      <c r="F27120" s="7" t="n">
        <v>0</v>
      </c>
      <c r="G27120" s="7" t="n">
        <v>0</v>
      </c>
    </row>
    <row r="27121" customFormat="false" ht="15" hidden="false" customHeight="false" outlineLevel="0" collapsed="false">
      <c r="A27121" s="7" t="s">
        <v>41</v>
      </c>
      <c r="B27121" s="7" t="s">
        <v>297</v>
      </c>
      <c r="C27121" s="7" t="s">
        <v>1348</v>
      </c>
      <c r="D27121" s="7" t="n">
        <v>30</v>
      </c>
      <c r="E27121" s="7" t="n">
        <v>246.22</v>
      </c>
      <c r="F27121" s="7" t="n">
        <v>0</v>
      </c>
      <c r="G27121" s="7" t="n">
        <v>0</v>
      </c>
    </row>
    <row r="27122" customFormat="false" ht="15" hidden="false" customHeight="false" outlineLevel="0" collapsed="false">
      <c r="A27122" s="7" t="s">
        <v>41</v>
      </c>
      <c r="B27122" s="7" t="s">
        <v>297</v>
      </c>
      <c r="C27122" s="7" t="s">
        <v>1348</v>
      </c>
      <c r="D27122" s="7" t="n">
        <v>10</v>
      </c>
      <c r="E27122" s="7" t="n">
        <v>75.6</v>
      </c>
      <c r="F27122" s="7" t="n">
        <v>0</v>
      </c>
      <c r="G27122" s="7" t="n">
        <v>0</v>
      </c>
    </row>
    <row r="27123" customFormat="false" ht="15" hidden="false" customHeight="false" outlineLevel="0" collapsed="false">
      <c r="A27123" s="7" t="s">
        <v>41</v>
      </c>
      <c r="B27123" s="7" t="s">
        <v>150</v>
      </c>
      <c r="C27123" s="7" t="s">
        <v>1349</v>
      </c>
      <c r="D27123" s="7" t="n">
        <v>400</v>
      </c>
      <c r="E27123" s="7" t="n">
        <v>3843.46</v>
      </c>
      <c r="F27123" s="7" t="n">
        <v>0</v>
      </c>
      <c r="G27123" s="7" t="n">
        <v>0</v>
      </c>
    </row>
    <row r="27124" customFormat="false" ht="15" hidden="false" customHeight="false" outlineLevel="0" collapsed="false">
      <c r="A27124" s="7" t="s">
        <v>41</v>
      </c>
      <c r="B27124" s="7" t="s">
        <v>150</v>
      </c>
      <c r="C27124" s="7" t="s">
        <v>1349</v>
      </c>
      <c r="D27124" s="7" t="n">
        <v>400</v>
      </c>
      <c r="E27124" s="7" t="n">
        <v>3703.58</v>
      </c>
      <c r="F27124" s="7" t="n">
        <v>0</v>
      </c>
      <c r="G27124" s="7" t="n">
        <v>0</v>
      </c>
    </row>
    <row r="27125" customFormat="false" ht="15" hidden="false" customHeight="false" outlineLevel="0" collapsed="false">
      <c r="A27125" s="7" t="s">
        <v>41</v>
      </c>
      <c r="B27125" s="7" t="s">
        <v>150</v>
      </c>
      <c r="C27125" s="7" t="s">
        <v>1349</v>
      </c>
      <c r="D27125" s="7" t="n">
        <v>0</v>
      </c>
      <c r="E27125" s="7" t="n">
        <v>0</v>
      </c>
      <c r="F27125" s="7" t="n">
        <v>400</v>
      </c>
      <c r="G27125" s="7" t="n">
        <v>3278.98</v>
      </c>
    </row>
    <row r="27126" customFormat="false" ht="15" hidden="false" customHeight="false" outlineLevel="0" collapsed="false">
      <c r="A27126" s="7" t="s">
        <v>41</v>
      </c>
      <c r="B27126" s="7" t="s">
        <v>150</v>
      </c>
      <c r="C27126" s="7" t="s">
        <v>1349</v>
      </c>
      <c r="D27126" s="7" t="n">
        <v>0</v>
      </c>
      <c r="E27126" s="7" t="n">
        <v>0</v>
      </c>
      <c r="F27126" s="7" t="n">
        <v>400</v>
      </c>
      <c r="G27126" s="7" t="n">
        <v>3351.46</v>
      </c>
    </row>
    <row r="27127" customFormat="false" ht="15" hidden="false" customHeight="false" outlineLevel="0" collapsed="false">
      <c r="A27127" s="7" t="s">
        <v>41</v>
      </c>
      <c r="B27127" s="7" t="s">
        <v>150</v>
      </c>
      <c r="C27127" s="7" t="s">
        <v>1349</v>
      </c>
      <c r="D27127" s="7" t="n">
        <v>400</v>
      </c>
      <c r="E27127" s="7" t="n">
        <v>3540.38</v>
      </c>
      <c r="F27127" s="7" t="n">
        <v>0</v>
      </c>
      <c r="G27127" s="7" t="n">
        <v>0</v>
      </c>
    </row>
    <row r="27128" customFormat="false" ht="15" hidden="false" customHeight="false" outlineLevel="0" collapsed="false">
      <c r="A27128" s="7" t="s">
        <v>41</v>
      </c>
      <c r="B27128" s="7" t="s">
        <v>150</v>
      </c>
      <c r="C27128" s="7" t="s">
        <v>1349</v>
      </c>
      <c r="D27128" s="7" t="n">
        <v>400</v>
      </c>
      <c r="E27128" s="7" t="n">
        <v>3775.3</v>
      </c>
      <c r="F27128" s="7" t="n">
        <v>0</v>
      </c>
      <c r="G27128" s="7" t="n">
        <v>0</v>
      </c>
    </row>
    <row r="27129" customFormat="false" ht="15" hidden="false" customHeight="false" outlineLevel="0" collapsed="false">
      <c r="A27129" s="7" t="s">
        <v>41</v>
      </c>
      <c r="B27129" s="7" t="s">
        <v>150</v>
      </c>
      <c r="C27129" s="7" t="s">
        <v>1349</v>
      </c>
      <c r="D27129" s="7" t="n">
        <v>200</v>
      </c>
      <c r="E27129" s="7" t="n">
        <v>1866.38</v>
      </c>
      <c r="F27129" s="7" t="n">
        <v>0</v>
      </c>
      <c r="G27129" s="7" t="n">
        <v>0</v>
      </c>
    </row>
    <row r="27130" customFormat="false" ht="15" hidden="false" customHeight="false" outlineLevel="0" collapsed="false">
      <c r="A27130" s="7" t="s">
        <v>41</v>
      </c>
      <c r="B27130" s="7" t="s">
        <v>150</v>
      </c>
      <c r="C27130" s="7" t="s">
        <v>1349</v>
      </c>
      <c r="D27130" s="7" t="n">
        <v>0</v>
      </c>
      <c r="E27130" s="7" t="n">
        <v>0</v>
      </c>
      <c r="F27130" s="7" t="n">
        <v>300</v>
      </c>
      <c r="G27130" s="7" t="n">
        <v>2666.81</v>
      </c>
    </row>
    <row r="27131" customFormat="false" ht="15" hidden="false" customHeight="false" outlineLevel="0" collapsed="false">
      <c r="A27131" s="7" t="s">
        <v>41</v>
      </c>
      <c r="B27131" s="7" t="s">
        <v>150</v>
      </c>
      <c r="C27131" s="7" t="s">
        <v>1349</v>
      </c>
      <c r="D27131" s="7" t="n">
        <v>0</v>
      </c>
      <c r="E27131" s="7" t="n">
        <v>0</v>
      </c>
      <c r="F27131" s="7" t="n">
        <v>200</v>
      </c>
      <c r="G27131" s="7" t="n">
        <v>1638.72</v>
      </c>
    </row>
    <row r="27132" customFormat="false" ht="15" hidden="false" customHeight="false" outlineLevel="0" collapsed="false">
      <c r="A27132" s="7" t="s">
        <v>41</v>
      </c>
      <c r="B27132" s="7" t="s">
        <v>150</v>
      </c>
      <c r="C27132" s="7" t="s">
        <v>1349</v>
      </c>
      <c r="D27132" s="7" t="n">
        <v>0</v>
      </c>
      <c r="E27132" s="7" t="n">
        <v>0</v>
      </c>
      <c r="F27132" s="7" t="n">
        <v>400</v>
      </c>
      <c r="G27132" s="7" t="n">
        <v>3455.52</v>
      </c>
    </row>
    <row r="27133" customFormat="false" ht="15" hidden="false" customHeight="false" outlineLevel="0" collapsed="false">
      <c r="A27133" s="7" t="s">
        <v>41</v>
      </c>
      <c r="B27133" s="7" t="s">
        <v>311</v>
      </c>
      <c r="C27133" s="7" t="s">
        <v>1352</v>
      </c>
      <c r="D27133" s="7" t="n">
        <v>0</v>
      </c>
      <c r="E27133" s="7" t="n">
        <v>0</v>
      </c>
      <c r="F27133" s="7" t="n">
        <v>100</v>
      </c>
      <c r="G27133" s="7" t="n">
        <v>777.82</v>
      </c>
    </row>
    <row r="27134" customFormat="false" ht="15" hidden="false" customHeight="false" outlineLevel="0" collapsed="false">
      <c r="A27134" s="7" t="s">
        <v>41</v>
      </c>
      <c r="B27134" s="7" t="s">
        <v>311</v>
      </c>
      <c r="C27134" s="7" t="s">
        <v>1352</v>
      </c>
      <c r="D27134" s="7" t="n">
        <v>80</v>
      </c>
      <c r="E27134" s="7" t="n">
        <v>660.68</v>
      </c>
      <c r="F27134" s="7" t="n">
        <v>0</v>
      </c>
      <c r="G27134" s="7" t="n">
        <v>0</v>
      </c>
    </row>
    <row r="27135" customFormat="false" ht="15" hidden="false" customHeight="false" outlineLevel="0" collapsed="false">
      <c r="A27135" s="7" t="s">
        <v>41</v>
      </c>
      <c r="B27135" s="7" t="s">
        <v>311</v>
      </c>
      <c r="C27135" s="7" t="s">
        <v>1352</v>
      </c>
      <c r="D27135" s="7" t="n">
        <v>60</v>
      </c>
      <c r="E27135" s="7" t="n">
        <v>475.51</v>
      </c>
      <c r="F27135" s="7" t="n">
        <v>0</v>
      </c>
      <c r="G27135" s="7" t="n">
        <v>0</v>
      </c>
    </row>
    <row r="27136" customFormat="false" ht="15" hidden="false" customHeight="false" outlineLevel="0" collapsed="false">
      <c r="A27136" s="7" t="s">
        <v>41</v>
      </c>
      <c r="B27136" s="7" t="s">
        <v>311</v>
      </c>
      <c r="C27136" s="7" t="s">
        <v>1352</v>
      </c>
      <c r="D27136" s="7" t="n">
        <v>80</v>
      </c>
      <c r="E27136" s="7" t="n">
        <v>619.57</v>
      </c>
      <c r="F27136" s="7" t="n">
        <v>0</v>
      </c>
      <c r="G27136" s="7" t="n">
        <v>0</v>
      </c>
    </row>
    <row r="27137" customFormat="false" ht="15" hidden="false" customHeight="false" outlineLevel="0" collapsed="false">
      <c r="A27137" s="7" t="s">
        <v>41</v>
      </c>
      <c r="B27137" s="7" t="s">
        <v>311</v>
      </c>
      <c r="C27137" s="7" t="s">
        <v>1352</v>
      </c>
      <c r="D27137" s="7" t="n">
        <v>30</v>
      </c>
      <c r="E27137" s="7" t="n">
        <v>243.05</v>
      </c>
      <c r="F27137" s="7" t="n">
        <v>0</v>
      </c>
      <c r="G27137" s="7" t="n">
        <v>0</v>
      </c>
    </row>
    <row r="27138" customFormat="false" ht="15" hidden="false" customHeight="false" outlineLevel="0" collapsed="false">
      <c r="A27138" s="7" t="s">
        <v>41</v>
      </c>
      <c r="B27138" s="7" t="s">
        <v>311</v>
      </c>
      <c r="C27138" s="7" t="s">
        <v>1352</v>
      </c>
      <c r="D27138" s="7" t="n">
        <v>0</v>
      </c>
      <c r="E27138" s="7" t="n">
        <v>0</v>
      </c>
      <c r="F27138" s="7" t="n">
        <v>30</v>
      </c>
      <c r="G27138" s="7" t="n">
        <v>215.08</v>
      </c>
    </row>
    <row r="27139" customFormat="false" ht="15" hidden="false" customHeight="false" outlineLevel="0" collapsed="false">
      <c r="A27139" s="7" t="s">
        <v>41</v>
      </c>
      <c r="B27139" s="7" t="s">
        <v>179</v>
      </c>
      <c r="C27139" s="7" t="s">
        <v>1357</v>
      </c>
      <c r="D27139" s="7" t="n">
        <v>200</v>
      </c>
      <c r="E27139" s="7" t="n">
        <v>2161.94</v>
      </c>
      <c r="F27139" s="7" t="n">
        <v>0</v>
      </c>
      <c r="G27139" s="7" t="n">
        <v>0</v>
      </c>
    </row>
    <row r="27140" customFormat="false" ht="15" hidden="false" customHeight="false" outlineLevel="0" collapsed="false">
      <c r="A27140" s="7" t="s">
        <v>41</v>
      </c>
      <c r="B27140" s="7" t="s">
        <v>179</v>
      </c>
      <c r="C27140" s="7" t="s">
        <v>1357</v>
      </c>
      <c r="D27140" s="7" t="n">
        <v>400</v>
      </c>
      <c r="E27140" s="7" t="n">
        <v>4199.36</v>
      </c>
      <c r="F27140" s="7" t="n">
        <v>0</v>
      </c>
      <c r="G27140" s="7" t="n">
        <v>0</v>
      </c>
    </row>
    <row r="27141" customFormat="false" ht="15" hidden="false" customHeight="false" outlineLevel="0" collapsed="false">
      <c r="A27141" s="7" t="s">
        <v>41</v>
      </c>
      <c r="B27141" s="7" t="s">
        <v>179</v>
      </c>
      <c r="C27141" s="7" t="s">
        <v>1357</v>
      </c>
      <c r="D27141" s="7" t="n">
        <v>0</v>
      </c>
      <c r="E27141" s="7" t="n">
        <v>0</v>
      </c>
      <c r="F27141" s="7" t="n">
        <v>300</v>
      </c>
      <c r="G27141" s="7" t="n">
        <v>2766.64</v>
      </c>
    </row>
    <row r="27142" customFormat="false" ht="15" hidden="false" customHeight="false" outlineLevel="0" collapsed="false">
      <c r="A27142" s="7" t="s">
        <v>41</v>
      </c>
      <c r="B27142" s="7" t="s">
        <v>179</v>
      </c>
      <c r="C27142" s="7" t="s">
        <v>1357</v>
      </c>
      <c r="D27142" s="7" t="n">
        <v>200</v>
      </c>
      <c r="E27142" s="7" t="n">
        <v>1991.47</v>
      </c>
      <c r="F27142" s="7" t="n">
        <v>0</v>
      </c>
      <c r="G27142" s="7" t="n">
        <v>0</v>
      </c>
    </row>
    <row r="27143" customFormat="false" ht="15" hidden="false" customHeight="false" outlineLevel="0" collapsed="false">
      <c r="A27143" s="7" t="s">
        <v>41</v>
      </c>
      <c r="B27143" s="7" t="s">
        <v>179</v>
      </c>
      <c r="C27143" s="7" t="s">
        <v>1357</v>
      </c>
      <c r="D27143" s="7" t="n">
        <v>0</v>
      </c>
      <c r="E27143" s="7" t="n">
        <v>0</v>
      </c>
      <c r="F27143" s="7" t="n">
        <v>56</v>
      </c>
      <c r="G27143" s="7" t="n">
        <v>560.03</v>
      </c>
    </row>
    <row r="27144" customFormat="false" ht="15" hidden="false" customHeight="false" outlineLevel="0" collapsed="false">
      <c r="A27144" s="7" t="s">
        <v>41</v>
      </c>
      <c r="B27144" s="7" t="s">
        <v>179</v>
      </c>
      <c r="C27144" s="7" t="s">
        <v>1357</v>
      </c>
      <c r="D27144" s="7" t="n">
        <v>0</v>
      </c>
      <c r="E27144" s="7" t="n">
        <v>0</v>
      </c>
      <c r="F27144" s="7" t="n">
        <v>100</v>
      </c>
      <c r="G27144" s="7" t="n">
        <v>973.38</v>
      </c>
    </row>
    <row r="27145" customFormat="false" ht="15" hidden="false" customHeight="false" outlineLevel="0" collapsed="false">
      <c r="A27145" s="7" t="s">
        <v>41</v>
      </c>
      <c r="B27145" s="7" t="s">
        <v>179</v>
      </c>
      <c r="C27145" s="7" t="s">
        <v>1357</v>
      </c>
      <c r="D27145" s="7" t="n">
        <v>120</v>
      </c>
      <c r="E27145" s="7" t="n">
        <v>1274.16</v>
      </c>
      <c r="F27145" s="7" t="n">
        <v>0</v>
      </c>
      <c r="G27145" s="7" t="n">
        <v>0</v>
      </c>
    </row>
    <row r="27146" customFormat="false" ht="15" hidden="false" customHeight="false" outlineLevel="0" collapsed="false">
      <c r="A27146" s="7" t="s">
        <v>41</v>
      </c>
      <c r="B27146" s="7" t="s">
        <v>179</v>
      </c>
      <c r="C27146" s="7" t="s">
        <v>1357</v>
      </c>
      <c r="D27146" s="7" t="n">
        <v>60</v>
      </c>
      <c r="E27146" s="7" t="n">
        <v>611.37</v>
      </c>
      <c r="F27146" s="7" t="n">
        <v>0</v>
      </c>
      <c r="G27146" s="7" t="n">
        <v>0</v>
      </c>
    </row>
    <row r="27147" customFormat="false" ht="15" hidden="false" customHeight="false" outlineLevel="0" collapsed="false">
      <c r="A27147" s="7" t="s">
        <v>41</v>
      </c>
      <c r="B27147" s="7" t="s">
        <v>179</v>
      </c>
      <c r="C27147" s="7" t="s">
        <v>1357</v>
      </c>
      <c r="D27147" s="7" t="n">
        <v>0</v>
      </c>
      <c r="E27147" s="7" t="n">
        <v>0</v>
      </c>
      <c r="F27147" s="7" t="n">
        <v>120</v>
      </c>
      <c r="G27147" s="7" t="n">
        <v>1131.12</v>
      </c>
    </row>
    <row r="27148" customFormat="false" ht="15" hidden="false" customHeight="false" outlineLevel="0" collapsed="false">
      <c r="A27148" s="7" t="s">
        <v>41</v>
      </c>
      <c r="B27148" s="7" t="s">
        <v>163</v>
      </c>
      <c r="C27148" s="7" t="s">
        <v>1357</v>
      </c>
      <c r="D27148" s="7" t="n">
        <v>120</v>
      </c>
      <c r="E27148" s="7" t="n">
        <v>1327.64</v>
      </c>
      <c r="F27148" s="7" t="n">
        <v>0</v>
      </c>
      <c r="G27148" s="7" t="n">
        <v>0</v>
      </c>
    </row>
    <row r="27149" customFormat="false" ht="15" hidden="false" customHeight="false" outlineLevel="0" collapsed="false">
      <c r="A27149" s="7" t="s">
        <v>41</v>
      </c>
      <c r="B27149" s="7" t="s">
        <v>163</v>
      </c>
      <c r="C27149" s="7" t="s">
        <v>1357</v>
      </c>
      <c r="D27149" s="7" t="n">
        <v>0</v>
      </c>
      <c r="E27149" s="7" t="n">
        <v>0</v>
      </c>
      <c r="F27149" s="7" t="n">
        <v>150</v>
      </c>
      <c r="G27149" s="7" t="n">
        <v>1666.76</v>
      </c>
    </row>
    <row r="27150" customFormat="false" ht="15" hidden="false" customHeight="false" outlineLevel="0" collapsed="false">
      <c r="A27150" s="7" t="s">
        <v>41</v>
      </c>
      <c r="B27150" s="7" t="s">
        <v>163</v>
      </c>
      <c r="C27150" s="7" t="s">
        <v>1357</v>
      </c>
      <c r="D27150" s="7" t="n">
        <v>0</v>
      </c>
      <c r="E27150" s="7" t="n">
        <v>0</v>
      </c>
      <c r="F27150" s="7" t="n">
        <v>120</v>
      </c>
      <c r="G27150" s="7" t="n">
        <v>1256.8</v>
      </c>
    </row>
    <row r="27151" customFormat="false" ht="15" hidden="false" customHeight="false" outlineLevel="0" collapsed="false">
      <c r="A27151" s="7" t="s">
        <v>41</v>
      </c>
      <c r="B27151" s="7" t="s">
        <v>163</v>
      </c>
      <c r="C27151" s="7" t="s">
        <v>1357</v>
      </c>
      <c r="D27151" s="7" t="n">
        <v>0</v>
      </c>
      <c r="E27151" s="7" t="n">
        <v>0</v>
      </c>
      <c r="F27151" s="7" t="n">
        <v>300</v>
      </c>
      <c r="G27151" s="7" t="n">
        <v>3074.04</v>
      </c>
    </row>
    <row r="27152" customFormat="false" ht="15" hidden="false" customHeight="false" outlineLevel="0" collapsed="false">
      <c r="A27152" s="7" t="s">
        <v>41</v>
      </c>
      <c r="B27152" s="7" t="s">
        <v>163</v>
      </c>
      <c r="C27152" s="7" t="s">
        <v>1357</v>
      </c>
      <c r="D27152" s="7" t="n">
        <v>90</v>
      </c>
      <c r="E27152" s="7" t="n">
        <v>1050.49</v>
      </c>
      <c r="F27152" s="7" t="n">
        <v>0</v>
      </c>
      <c r="G27152" s="7" t="n">
        <v>0</v>
      </c>
    </row>
    <row r="27153" customFormat="false" ht="15" hidden="false" customHeight="false" outlineLevel="0" collapsed="false">
      <c r="A27153" s="7" t="s">
        <v>41</v>
      </c>
      <c r="B27153" s="7" t="s">
        <v>163</v>
      </c>
      <c r="C27153" s="7" t="s">
        <v>1357</v>
      </c>
      <c r="D27153" s="7" t="n">
        <v>120</v>
      </c>
      <c r="E27153" s="7" t="n">
        <v>1358.6</v>
      </c>
      <c r="F27153" s="7" t="n">
        <v>0</v>
      </c>
      <c r="G27153" s="7" t="n">
        <v>0</v>
      </c>
    </row>
    <row r="27154" customFormat="false" ht="15" hidden="false" customHeight="false" outlineLevel="0" collapsed="false">
      <c r="A27154" s="7" t="s">
        <v>41</v>
      </c>
      <c r="B27154" s="7" t="s">
        <v>163</v>
      </c>
      <c r="C27154" s="7" t="s">
        <v>1357</v>
      </c>
      <c r="D27154" s="7" t="n">
        <v>120</v>
      </c>
      <c r="E27154" s="7" t="n">
        <v>1388.84</v>
      </c>
      <c r="F27154" s="7" t="n">
        <v>0</v>
      </c>
      <c r="G27154" s="7" t="n">
        <v>0</v>
      </c>
    </row>
    <row r="27155" customFormat="false" ht="15" hidden="false" customHeight="false" outlineLevel="0" collapsed="false">
      <c r="A27155" s="7" t="s">
        <v>41</v>
      </c>
      <c r="B27155" s="7" t="s">
        <v>163</v>
      </c>
      <c r="C27155" s="7" t="s">
        <v>1357</v>
      </c>
      <c r="D27155" s="7" t="n">
        <v>0</v>
      </c>
      <c r="E27155" s="7" t="n">
        <v>0</v>
      </c>
      <c r="F27155" s="7" t="n">
        <v>200</v>
      </c>
      <c r="G27155" s="7" t="n">
        <v>2163.06</v>
      </c>
    </row>
    <row r="27156" customFormat="false" ht="15" hidden="false" customHeight="false" outlineLevel="0" collapsed="false">
      <c r="A27156" s="7" t="s">
        <v>41</v>
      </c>
      <c r="B27156" s="7" t="s">
        <v>163</v>
      </c>
      <c r="C27156" s="7" t="s">
        <v>1357</v>
      </c>
      <c r="D27156" s="7" t="n">
        <v>200</v>
      </c>
      <c r="E27156" s="7" t="n">
        <v>2402.16</v>
      </c>
      <c r="F27156" s="7" t="n">
        <v>0</v>
      </c>
      <c r="G27156" s="7" t="n">
        <v>0</v>
      </c>
    </row>
    <row r="27157" customFormat="false" ht="15" hidden="false" customHeight="false" outlineLevel="0" collapsed="false">
      <c r="A27157" s="7" t="s">
        <v>41</v>
      </c>
      <c r="B27157" s="7" t="s">
        <v>163</v>
      </c>
      <c r="C27157" s="7" t="s">
        <v>1357</v>
      </c>
      <c r="D27157" s="7" t="n">
        <v>200</v>
      </c>
      <c r="E27157" s="7" t="n">
        <v>2332.98</v>
      </c>
      <c r="F27157" s="7" t="n">
        <v>0</v>
      </c>
      <c r="G27157" s="7" t="n">
        <v>0</v>
      </c>
    </row>
    <row r="27158" customFormat="false" ht="15" hidden="false" customHeight="false" outlineLevel="0" collapsed="false">
      <c r="A27158" s="7" t="s">
        <v>41</v>
      </c>
      <c r="B27158" s="7" t="s">
        <v>298</v>
      </c>
      <c r="C27158" s="7" t="s">
        <v>1362</v>
      </c>
      <c r="D27158" s="7" t="n">
        <v>50</v>
      </c>
      <c r="E27158" s="7" t="n">
        <v>480.43</v>
      </c>
      <c r="F27158" s="7" t="n">
        <v>0</v>
      </c>
      <c r="G27158" s="7" t="n">
        <v>0</v>
      </c>
    </row>
    <row r="27159" customFormat="false" ht="15" hidden="false" customHeight="false" outlineLevel="0" collapsed="false">
      <c r="A27159" s="7" t="s">
        <v>41</v>
      </c>
      <c r="B27159" s="7" t="s">
        <v>298</v>
      </c>
      <c r="C27159" s="7" t="s">
        <v>1362</v>
      </c>
      <c r="D27159" s="7" t="n">
        <v>0</v>
      </c>
      <c r="E27159" s="7" t="n">
        <v>0</v>
      </c>
      <c r="F27159" s="7" t="n">
        <v>50</v>
      </c>
      <c r="G27159" s="7" t="n">
        <v>409.87</v>
      </c>
    </row>
    <row r="27160" customFormat="false" ht="15" hidden="false" customHeight="false" outlineLevel="0" collapsed="false">
      <c r="A27160" s="7" t="s">
        <v>41</v>
      </c>
      <c r="B27160" s="7" t="s">
        <v>298</v>
      </c>
      <c r="C27160" s="7" t="s">
        <v>1362</v>
      </c>
      <c r="D27160" s="7" t="n">
        <v>50</v>
      </c>
      <c r="E27160" s="7" t="n">
        <v>466.88</v>
      </c>
      <c r="F27160" s="7" t="n">
        <v>0</v>
      </c>
      <c r="G27160" s="7" t="n">
        <v>0</v>
      </c>
    </row>
    <row r="27161" customFormat="false" ht="15" hidden="false" customHeight="false" outlineLevel="0" collapsed="false">
      <c r="A27161" s="7" t="s">
        <v>41</v>
      </c>
      <c r="B27161" s="7" t="s">
        <v>613</v>
      </c>
      <c r="C27161" s="7" t="s">
        <v>1369</v>
      </c>
      <c r="D27161" s="7" t="n">
        <v>10</v>
      </c>
      <c r="E27161" s="7" t="n">
        <v>347.2</v>
      </c>
      <c r="F27161" s="7" t="n">
        <v>0</v>
      </c>
      <c r="G27161" s="7" t="n">
        <v>0</v>
      </c>
    </row>
    <row r="27162" customFormat="false" ht="15" hidden="false" customHeight="false" outlineLevel="0" collapsed="false">
      <c r="A27162" s="7" t="s">
        <v>41</v>
      </c>
      <c r="B27162" s="7" t="s">
        <v>613</v>
      </c>
      <c r="C27162" s="7" t="s">
        <v>1369</v>
      </c>
      <c r="D27162" s="7" t="n">
        <v>20</v>
      </c>
      <c r="E27162" s="7" t="n">
        <v>709.85</v>
      </c>
      <c r="F27162" s="7" t="n">
        <v>0</v>
      </c>
      <c r="G27162" s="7" t="n">
        <v>0</v>
      </c>
    </row>
    <row r="27163" customFormat="false" ht="15" hidden="false" customHeight="false" outlineLevel="0" collapsed="false">
      <c r="A27163" s="7" t="s">
        <v>41</v>
      </c>
      <c r="B27163" s="7" t="s">
        <v>278</v>
      </c>
      <c r="C27163" s="7" t="s">
        <v>1372</v>
      </c>
      <c r="D27163" s="7" t="n">
        <v>0</v>
      </c>
      <c r="E27163" s="7" t="n">
        <v>0</v>
      </c>
      <c r="F27163" s="7" t="n">
        <v>10</v>
      </c>
      <c r="G27163" s="7" t="n">
        <v>328.06</v>
      </c>
    </row>
    <row r="27164" customFormat="false" ht="15" hidden="false" customHeight="false" outlineLevel="0" collapsed="false">
      <c r="A27164" s="7" t="s">
        <v>41</v>
      </c>
      <c r="B27164" s="7" t="s">
        <v>278</v>
      </c>
      <c r="C27164" s="7" t="s">
        <v>1372</v>
      </c>
      <c r="D27164" s="7" t="n">
        <v>20</v>
      </c>
      <c r="E27164" s="7" t="n">
        <v>708.11</v>
      </c>
      <c r="F27164" s="7" t="n">
        <v>0</v>
      </c>
      <c r="G27164" s="7" t="n">
        <v>0</v>
      </c>
    </row>
    <row r="27165" customFormat="false" ht="15" hidden="false" customHeight="false" outlineLevel="0" collapsed="false">
      <c r="A27165" s="7" t="s">
        <v>41</v>
      </c>
      <c r="B27165" s="7" t="s">
        <v>278</v>
      </c>
      <c r="C27165" s="7" t="s">
        <v>1372</v>
      </c>
      <c r="D27165" s="7" t="n">
        <v>10</v>
      </c>
      <c r="E27165" s="7" t="n">
        <v>351.07</v>
      </c>
      <c r="F27165" s="7" t="n">
        <v>0</v>
      </c>
      <c r="G27165" s="7" t="n">
        <v>0</v>
      </c>
    </row>
    <row r="27166" customFormat="false" ht="15" hidden="false" customHeight="false" outlineLevel="0" collapsed="false">
      <c r="A27166" s="7" t="s">
        <v>41</v>
      </c>
      <c r="B27166" s="7" t="s">
        <v>278</v>
      </c>
      <c r="C27166" s="7" t="s">
        <v>1372</v>
      </c>
      <c r="D27166" s="7" t="n">
        <v>0</v>
      </c>
      <c r="E27166" s="7" t="n">
        <v>0</v>
      </c>
      <c r="F27166" s="7" t="n">
        <v>20</v>
      </c>
      <c r="G27166" s="7" t="n">
        <v>674.11</v>
      </c>
    </row>
    <row r="27167" customFormat="false" ht="15" hidden="false" customHeight="false" outlineLevel="0" collapsed="false">
      <c r="A27167" s="7" t="s">
        <v>41</v>
      </c>
      <c r="B27167" s="7" t="s">
        <v>268</v>
      </c>
      <c r="C27167" s="7" t="s">
        <v>1372</v>
      </c>
      <c r="D27167" s="7" t="n">
        <v>0</v>
      </c>
      <c r="E27167" s="7" t="n">
        <v>0</v>
      </c>
      <c r="F27167" s="7" t="n">
        <v>20</v>
      </c>
      <c r="G27167" s="7" t="n">
        <v>674.11</v>
      </c>
    </row>
    <row r="27168" customFormat="false" ht="15" hidden="false" customHeight="false" outlineLevel="0" collapsed="false">
      <c r="A27168" s="7" t="s">
        <v>41</v>
      </c>
      <c r="B27168" s="7" t="s">
        <v>268</v>
      </c>
      <c r="C27168" s="7" t="s">
        <v>1372</v>
      </c>
      <c r="D27168" s="7" t="n">
        <v>10</v>
      </c>
      <c r="E27168" s="7" t="n">
        <v>354.05</v>
      </c>
      <c r="F27168" s="7" t="n">
        <v>0</v>
      </c>
      <c r="G27168" s="7" t="n">
        <v>0</v>
      </c>
    </row>
    <row r="27169" customFormat="false" ht="15" hidden="false" customHeight="false" outlineLevel="0" collapsed="false">
      <c r="A27169" s="7" t="s">
        <v>41</v>
      </c>
      <c r="B27169" s="7" t="s">
        <v>268</v>
      </c>
      <c r="C27169" s="7" t="s">
        <v>1372</v>
      </c>
      <c r="D27169" s="7" t="n">
        <v>30</v>
      </c>
      <c r="E27169" s="7" t="n">
        <v>1053.21</v>
      </c>
      <c r="F27169" s="7" t="n">
        <v>0</v>
      </c>
      <c r="G27169" s="7" t="n">
        <v>0</v>
      </c>
    </row>
    <row r="27170" customFormat="false" ht="15" hidden="false" customHeight="false" outlineLevel="0" collapsed="false">
      <c r="A27170" s="7" t="s">
        <v>41</v>
      </c>
      <c r="B27170" s="7" t="s">
        <v>268</v>
      </c>
      <c r="C27170" s="7" t="s">
        <v>1372</v>
      </c>
      <c r="D27170" s="7" t="n">
        <v>10</v>
      </c>
      <c r="E27170" s="7" t="n">
        <v>335.6</v>
      </c>
      <c r="F27170" s="7" t="n">
        <v>0</v>
      </c>
      <c r="G27170" s="7" t="n">
        <v>0</v>
      </c>
    </row>
    <row r="27171" customFormat="false" ht="15" hidden="false" customHeight="false" outlineLevel="0" collapsed="false">
      <c r="A27171" s="7" t="s">
        <v>41</v>
      </c>
      <c r="B27171" s="7" t="s">
        <v>268</v>
      </c>
      <c r="C27171" s="7" t="s">
        <v>1372</v>
      </c>
      <c r="D27171" s="7" t="n">
        <v>0</v>
      </c>
      <c r="E27171" s="7" t="n">
        <v>0</v>
      </c>
      <c r="F27171" s="7" t="n">
        <v>10</v>
      </c>
      <c r="G27171" s="7" t="n">
        <v>328.06</v>
      </c>
    </row>
    <row r="27172" customFormat="false" ht="15" hidden="false" customHeight="false" outlineLevel="0" collapsed="false">
      <c r="A27172" s="7" t="s">
        <v>41</v>
      </c>
      <c r="B27172" s="7" t="s">
        <v>358</v>
      </c>
      <c r="C27172" s="7" t="s">
        <v>1373</v>
      </c>
      <c r="D27172" s="7" t="n">
        <v>30</v>
      </c>
      <c r="E27172" s="7" t="n">
        <v>697.01</v>
      </c>
      <c r="F27172" s="7" t="n">
        <v>0</v>
      </c>
      <c r="G27172" s="7" t="n">
        <v>0</v>
      </c>
    </row>
    <row r="27173" customFormat="false" ht="15" hidden="false" customHeight="false" outlineLevel="0" collapsed="false">
      <c r="A27173" s="7" t="s">
        <v>41</v>
      </c>
      <c r="B27173" s="7" t="s">
        <v>358</v>
      </c>
      <c r="C27173" s="7" t="s">
        <v>1373</v>
      </c>
      <c r="D27173" s="7" t="n">
        <v>20</v>
      </c>
      <c r="E27173" s="7" t="n">
        <v>490.23</v>
      </c>
      <c r="F27173" s="7" t="n">
        <v>0</v>
      </c>
      <c r="G27173" s="7" t="n">
        <v>0</v>
      </c>
    </row>
    <row r="27174" customFormat="false" ht="15" hidden="false" customHeight="false" outlineLevel="0" collapsed="false">
      <c r="A27174" s="7" t="s">
        <v>41</v>
      </c>
      <c r="B27174" s="7" t="s">
        <v>358</v>
      </c>
      <c r="C27174" s="7" t="s">
        <v>1373</v>
      </c>
      <c r="D27174" s="7" t="n">
        <v>100</v>
      </c>
      <c r="E27174" s="7" t="n">
        <v>2377.56</v>
      </c>
      <c r="F27174" s="7" t="n">
        <v>0</v>
      </c>
      <c r="G27174" s="7" t="n">
        <v>0</v>
      </c>
    </row>
    <row r="27175" customFormat="false" ht="15" hidden="false" customHeight="false" outlineLevel="0" collapsed="false">
      <c r="A27175" s="7" t="s">
        <v>41</v>
      </c>
      <c r="B27175" s="7" t="s">
        <v>346</v>
      </c>
      <c r="C27175" s="7" t="s">
        <v>1373</v>
      </c>
      <c r="D27175" s="7" t="n">
        <v>50</v>
      </c>
      <c r="E27175" s="7" t="n">
        <v>1161.69</v>
      </c>
      <c r="F27175" s="7" t="n">
        <v>0</v>
      </c>
      <c r="G27175" s="7" t="n">
        <v>0</v>
      </c>
    </row>
    <row r="27176" customFormat="false" ht="15" hidden="false" customHeight="false" outlineLevel="0" collapsed="false">
      <c r="A27176" s="7" t="s">
        <v>41</v>
      </c>
      <c r="B27176" s="7" t="s">
        <v>346</v>
      </c>
      <c r="C27176" s="7" t="s">
        <v>1373</v>
      </c>
      <c r="D27176" s="7" t="n">
        <v>100</v>
      </c>
      <c r="E27176" s="7" t="n">
        <v>2377.56</v>
      </c>
      <c r="F27176" s="7" t="n">
        <v>0</v>
      </c>
      <c r="G27176" s="7" t="n">
        <v>0</v>
      </c>
    </row>
    <row r="27177" customFormat="false" ht="15" hidden="false" customHeight="false" outlineLevel="0" collapsed="false">
      <c r="A27177" s="7" t="s">
        <v>41</v>
      </c>
      <c r="B27177" s="7" t="s">
        <v>403</v>
      </c>
      <c r="C27177" s="7" t="s">
        <v>1374</v>
      </c>
      <c r="D27177" s="7" t="n">
        <v>50</v>
      </c>
      <c r="E27177" s="7" t="n">
        <v>1317.39</v>
      </c>
      <c r="F27177" s="7" t="n">
        <v>0</v>
      </c>
      <c r="G27177" s="7" t="n">
        <v>0</v>
      </c>
    </row>
    <row r="27178" customFormat="false" ht="15" hidden="false" customHeight="false" outlineLevel="0" collapsed="false">
      <c r="A27178" s="7" t="s">
        <v>41</v>
      </c>
      <c r="B27178" s="7" t="s">
        <v>425</v>
      </c>
      <c r="C27178" s="7" t="s">
        <v>1374</v>
      </c>
      <c r="D27178" s="7" t="n">
        <v>30</v>
      </c>
      <c r="E27178" s="7" t="n">
        <v>1403.58</v>
      </c>
      <c r="F27178" s="7" t="n">
        <v>0</v>
      </c>
      <c r="G27178" s="7" t="n">
        <v>0</v>
      </c>
    </row>
    <row r="27179" customFormat="false" ht="15" hidden="false" customHeight="false" outlineLevel="0" collapsed="false">
      <c r="A27179" s="7" t="s">
        <v>41</v>
      </c>
      <c r="B27179" s="7" t="s">
        <v>438</v>
      </c>
      <c r="C27179" s="7" t="s">
        <v>1375</v>
      </c>
      <c r="D27179" s="7" t="n">
        <v>10</v>
      </c>
      <c r="E27179" s="7" t="n">
        <v>232.34</v>
      </c>
      <c r="F27179" s="7" t="n">
        <v>0</v>
      </c>
      <c r="G27179" s="7" t="n">
        <v>0</v>
      </c>
    </row>
    <row r="27180" customFormat="false" ht="15" hidden="false" customHeight="false" outlineLevel="0" collapsed="false">
      <c r="A27180" s="7" t="s">
        <v>41</v>
      </c>
      <c r="B27180" s="7" t="s">
        <v>915</v>
      </c>
      <c r="C27180" s="7" t="s">
        <v>1566</v>
      </c>
      <c r="D27180" s="7" t="n">
        <v>1</v>
      </c>
      <c r="E27180" s="7" t="n">
        <v>0.04</v>
      </c>
      <c r="F27180" s="7" t="n">
        <v>0</v>
      </c>
      <c r="G27180" s="7" t="n">
        <v>0</v>
      </c>
    </row>
    <row r="27181" customFormat="false" ht="15" hidden="false" customHeight="false" outlineLevel="0" collapsed="false">
      <c r="A27181" s="7" t="s">
        <v>41</v>
      </c>
      <c r="B27181" s="7" t="s">
        <v>748</v>
      </c>
      <c r="C27181" s="7" t="s">
        <v>1495</v>
      </c>
      <c r="D27181" s="7" t="n">
        <v>1</v>
      </c>
      <c r="E27181" s="7" t="n">
        <v>0.04</v>
      </c>
      <c r="F27181" s="7" t="n">
        <v>0</v>
      </c>
      <c r="G27181" s="7" t="n">
        <v>0</v>
      </c>
    </row>
    <row r="27182" customFormat="false" ht="15" hidden="false" customHeight="false" outlineLevel="0" collapsed="false">
      <c r="A27182" s="7" t="s">
        <v>41</v>
      </c>
      <c r="B27182" s="7" t="s">
        <v>657</v>
      </c>
      <c r="C27182" s="7" t="s">
        <v>1496</v>
      </c>
      <c r="D27182" s="7" t="n">
        <v>1</v>
      </c>
      <c r="E27182" s="7" t="n">
        <v>0.04</v>
      </c>
      <c r="F27182" s="7" t="n">
        <v>0</v>
      </c>
      <c r="G27182" s="7" t="n">
        <v>0</v>
      </c>
    </row>
    <row r="27183" customFormat="false" ht="15" hidden="false" customHeight="false" outlineLevel="0" collapsed="false">
      <c r="A27183" s="7" t="s">
        <v>41</v>
      </c>
      <c r="B27183" s="7" t="s">
        <v>306</v>
      </c>
      <c r="C27183" s="7" t="s">
        <v>1407</v>
      </c>
      <c r="D27183" s="7" t="n">
        <v>0</v>
      </c>
      <c r="E27183" s="7" t="n">
        <v>0</v>
      </c>
      <c r="F27183" s="7" t="n">
        <v>400</v>
      </c>
      <c r="G27183" s="7" t="n">
        <v>3825.47</v>
      </c>
    </row>
    <row r="27184" customFormat="false" ht="15" hidden="false" customHeight="false" outlineLevel="0" collapsed="false">
      <c r="A27184" s="7" t="s">
        <v>41</v>
      </c>
      <c r="B27184" s="7" t="s">
        <v>306</v>
      </c>
      <c r="C27184" s="7" t="s">
        <v>1407</v>
      </c>
      <c r="D27184" s="7" t="n">
        <v>200</v>
      </c>
      <c r="E27184" s="7" t="n">
        <v>2160.42</v>
      </c>
      <c r="F27184" s="7" t="n">
        <v>0</v>
      </c>
      <c r="G27184" s="7" t="n">
        <v>0</v>
      </c>
    </row>
    <row r="27185" customFormat="false" ht="15" hidden="false" customHeight="false" outlineLevel="0" collapsed="false">
      <c r="A27185" s="7" t="s">
        <v>41</v>
      </c>
      <c r="B27185" s="7" t="s">
        <v>306</v>
      </c>
      <c r="C27185" s="7" t="s">
        <v>1407</v>
      </c>
      <c r="D27185" s="7" t="n">
        <v>300</v>
      </c>
      <c r="E27185" s="7" t="n">
        <v>3513.05</v>
      </c>
      <c r="F27185" s="7" t="n">
        <v>0</v>
      </c>
      <c r="G27185" s="7" t="n">
        <v>0</v>
      </c>
    </row>
    <row r="27186" customFormat="false" ht="15" hidden="false" customHeight="false" outlineLevel="0" collapsed="false">
      <c r="A27186" s="7" t="s">
        <v>41</v>
      </c>
      <c r="B27186" s="7" t="s">
        <v>306</v>
      </c>
      <c r="C27186" s="7" t="s">
        <v>1407</v>
      </c>
      <c r="D27186" s="7" t="n">
        <v>0</v>
      </c>
      <c r="E27186" s="7" t="n">
        <v>0</v>
      </c>
      <c r="F27186" s="7" t="n">
        <v>500</v>
      </c>
      <c r="G27186" s="7" t="n">
        <v>4887.54</v>
      </c>
    </row>
    <row r="27187" customFormat="false" ht="15" hidden="false" customHeight="false" outlineLevel="0" collapsed="false">
      <c r="A27187" s="7" t="s">
        <v>41</v>
      </c>
      <c r="B27187" s="7" t="s">
        <v>306</v>
      </c>
      <c r="C27187" s="7" t="s">
        <v>1407</v>
      </c>
      <c r="D27187" s="7" t="n">
        <v>0</v>
      </c>
      <c r="E27187" s="7" t="n">
        <v>0</v>
      </c>
      <c r="F27187" s="7" t="n">
        <v>500</v>
      </c>
      <c r="G27187" s="7" t="n">
        <v>5047.14</v>
      </c>
    </row>
    <row r="27188" customFormat="false" ht="15" hidden="false" customHeight="false" outlineLevel="0" collapsed="false">
      <c r="A27188" s="7" t="s">
        <v>41</v>
      </c>
      <c r="B27188" s="7" t="s">
        <v>306</v>
      </c>
      <c r="C27188" s="7" t="s">
        <v>1407</v>
      </c>
      <c r="D27188" s="7" t="n">
        <v>1200</v>
      </c>
      <c r="E27188" s="7" t="n">
        <v>13072.75</v>
      </c>
      <c r="F27188" s="7" t="n">
        <v>0</v>
      </c>
      <c r="G27188" s="7" t="n">
        <v>0</v>
      </c>
    </row>
    <row r="27189" customFormat="false" ht="15" hidden="false" customHeight="false" outlineLevel="0" collapsed="false">
      <c r="A27189" s="7" t="s">
        <v>41</v>
      </c>
      <c r="B27189" s="7" t="s">
        <v>306</v>
      </c>
      <c r="C27189" s="7" t="s">
        <v>1407</v>
      </c>
      <c r="D27189" s="7" t="n">
        <v>200</v>
      </c>
      <c r="E27189" s="7" t="n">
        <v>2065.22</v>
      </c>
      <c r="F27189" s="7" t="n">
        <v>0</v>
      </c>
      <c r="G27189" s="7" t="n">
        <v>0</v>
      </c>
    </row>
    <row r="27190" customFormat="false" ht="15" hidden="false" customHeight="false" outlineLevel="0" collapsed="false">
      <c r="A27190" s="7" t="s">
        <v>41</v>
      </c>
      <c r="B27190" s="7" t="s">
        <v>306</v>
      </c>
      <c r="C27190" s="7" t="s">
        <v>1407</v>
      </c>
      <c r="D27190" s="7" t="n">
        <v>0</v>
      </c>
      <c r="E27190" s="7" t="n">
        <v>0</v>
      </c>
      <c r="F27190" s="7" t="n">
        <v>600</v>
      </c>
      <c r="G27190" s="7" t="n">
        <v>5735.52</v>
      </c>
    </row>
    <row r="27191" customFormat="false" ht="15" hidden="false" customHeight="false" outlineLevel="0" collapsed="false">
      <c r="A27191" s="7" t="s">
        <v>41</v>
      </c>
      <c r="B27191" s="7" t="s">
        <v>306</v>
      </c>
      <c r="C27191" s="7" t="s">
        <v>1407</v>
      </c>
      <c r="D27191" s="7" t="n">
        <v>0</v>
      </c>
      <c r="E27191" s="7" t="n">
        <v>0</v>
      </c>
      <c r="F27191" s="7" t="n">
        <v>500</v>
      </c>
      <c r="G27191" s="7" t="n">
        <v>5039.3</v>
      </c>
    </row>
    <row r="27192" customFormat="false" ht="15" hidden="false" customHeight="false" outlineLevel="0" collapsed="false">
      <c r="A27192" s="7" t="s">
        <v>41</v>
      </c>
      <c r="B27192" s="7" t="s">
        <v>306</v>
      </c>
      <c r="C27192" s="7" t="s">
        <v>1407</v>
      </c>
      <c r="D27192" s="7" t="n">
        <v>300</v>
      </c>
      <c r="E27192" s="7" t="n">
        <v>3303.38</v>
      </c>
      <c r="F27192" s="7" t="n">
        <v>0</v>
      </c>
      <c r="G27192" s="7" t="n">
        <v>0</v>
      </c>
    </row>
    <row r="27193" customFormat="false" ht="15" hidden="false" customHeight="false" outlineLevel="0" collapsed="false">
      <c r="A27193" s="7" t="s">
        <v>41</v>
      </c>
      <c r="B27193" s="7" t="s">
        <v>197</v>
      </c>
      <c r="C27193" s="7" t="s">
        <v>1461</v>
      </c>
      <c r="D27193" s="7" t="n">
        <v>200</v>
      </c>
      <c r="E27193" s="7" t="n">
        <v>1809</v>
      </c>
      <c r="F27193" s="7" t="n">
        <v>0</v>
      </c>
      <c r="G27193" s="7" t="n">
        <v>0</v>
      </c>
    </row>
    <row r="27194" customFormat="false" ht="15" hidden="false" customHeight="false" outlineLevel="0" collapsed="false">
      <c r="A27194" s="7" t="s">
        <v>41</v>
      </c>
      <c r="B27194" s="7" t="s">
        <v>197</v>
      </c>
      <c r="C27194" s="7" t="s">
        <v>1461</v>
      </c>
      <c r="D27194" s="7" t="n">
        <v>0</v>
      </c>
      <c r="E27194" s="7" t="n">
        <v>0</v>
      </c>
      <c r="F27194" s="7" t="n">
        <v>40</v>
      </c>
      <c r="G27194" s="7" t="n">
        <v>331.67</v>
      </c>
    </row>
    <row r="27195" customFormat="false" ht="15" hidden="false" customHeight="false" outlineLevel="0" collapsed="false">
      <c r="A27195" s="7" t="s">
        <v>41</v>
      </c>
      <c r="B27195" s="7" t="s">
        <v>197</v>
      </c>
      <c r="C27195" s="7" t="s">
        <v>1461</v>
      </c>
      <c r="D27195" s="7" t="n">
        <v>100</v>
      </c>
      <c r="E27195" s="7" t="n">
        <v>868</v>
      </c>
      <c r="F27195" s="7" t="n">
        <v>0</v>
      </c>
      <c r="G27195" s="7" t="n">
        <v>0</v>
      </c>
    </row>
    <row r="27196" customFormat="false" ht="15" hidden="false" customHeight="false" outlineLevel="0" collapsed="false">
      <c r="A27196" s="7" t="s">
        <v>41</v>
      </c>
      <c r="B27196" s="7" t="s">
        <v>197</v>
      </c>
      <c r="C27196" s="7" t="s">
        <v>1461</v>
      </c>
      <c r="D27196" s="7" t="n">
        <v>0</v>
      </c>
      <c r="E27196" s="7" t="n">
        <v>0</v>
      </c>
      <c r="F27196" s="7" t="n">
        <v>50</v>
      </c>
      <c r="G27196" s="7" t="n">
        <v>392.61</v>
      </c>
    </row>
    <row r="27197" customFormat="false" ht="15" hidden="false" customHeight="false" outlineLevel="0" collapsed="false">
      <c r="A27197" s="7" t="s">
        <v>41</v>
      </c>
      <c r="B27197" s="7" t="s">
        <v>197</v>
      </c>
      <c r="C27197" s="7" t="s">
        <v>1461</v>
      </c>
      <c r="D27197" s="7" t="n">
        <v>0</v>
      </c>
      <c r="E27197" s="7" t="n">
        <v>0</v>
      </c>
      <c r="F27197" s="7" t="n">
        <v>100</v>
      </c>
      <c r="G27197" s="7" t="n">
        <v>785.59</v>
      </c>
    </row>
    <row r="27198" customFormat="false" ht="15" hidden="false" customHeight="false" outlineLevel="0" collapsed="false">
      <c r="A27198" s="7" t="s">
        <v>41</v>
      </c>
      <c r="B27198" s="7" t="s">
        <v>261</v>
      </c>
      <c r="C27198" s="7" t="s">
        <v>1463</v>
      </c>
      <c r="D27198" s="7" t="n">
        <v>0</v>
      </c>
      <c r="E27198" s="7" t="n">
        <v>0</v>
      </c>
      <c r="F27198" s="7" t="n">
        <v>50</v>
      </c>
      <c r="G27198" s="7" t="n">
        <v>665.73</v>
      </c>
    </row>
    <row r="27199" customFormat="false" ht="15" hidden="false" customHeight="false" outlineLevel="0" collapsed="false">
      <c r="A27199" s="7" t="s">
        <v>41</v>
      </c>
      <c r="B27199" s="7" t="s">
        <v>261</v>
      </c>
      <c r="C27199" s="7" t="s">
        <v>1463</v>
      </c>
      <c r="D27199" s="7" t="n">
        <v>20</v>
      </c>
      <c r="E27199" s="7" t="n">
        <v>312.28</v>
      </c>
      <c r="F27199" s="7" t="n">
        <v>0</v>
      </c>
      <c r="G27199" s="7" t="n">
        <v>0</v>
      </c>
    </row>
    <row r="27200" customFormat="false" ht="15" hidden="false" customHeight="false" outlineLevel="0" collapsed="false">
      <c r="A27200" s="7" t="s">
        <v>41</v>
      </c>
      <c r="B27200" s="7" t="s">
        <v>261</v>
      </c>
      <c r="C27200" s="7" t="s">
        <v>1463</v>
      </c>
      <c r="D27200" s="7" t="n">
        <v>30</v>
      </c>
      <c r="E27200" s="7" t="n">
        <v>454.93</v>
      </c>
      <c r="F27200" s="7" t="n">
        <v>0</v>
      </c>
      <c r="G27200" s="7" t="n">
        <v>0</v>
      </c>
    </row>
    <row r="27201" customFormat="false" ht="15" hidden="false" customHeight="false" outlineLevel="0" collapsed="false">
      <c r="A27201" s="7" t="s">
        <v>41</v>
      </c>
      <c r="B27201" s="7" t="s">
        <v>261</v>
      </c>
      <c r="C27201" s="7" t="s">
        <v>1463</v>
      </c>
      <c r="D27201" s="7" t="n">
        <v>0</v>
      </c>
      <c r="E27201" s="7" t="n">
        <v>0</v>
      </c>
      <c r="F27201" s="7" t="n">
        <v>20</v>
      </c>
      <c r="G27201" s="7" t="n">
        <v>281.2</v>
      </c>
    </row>
    <row r="27202" customFormat="false" ht="15" hidden="false" customHeight="false" outlineLevel="0" collapsed="false">
      <c r="A27202" s="7" t="s">
        <v>41</v>
      </c>
      <c r="B27202" s="7" t="s">
        <v>261</v>
      </c>
      <c r="C27202" s="7" t="s">
        <v>1463</v>
      </c>
      <c r="D27202" s="7" t="n">
        <v>40</v>
      </c>
      <c r="E27202" s="7" t="n">
        <v>601.83</v>
      </c>
      <c r="F27202" s="7" t="n">
        <v>0</v>
      </c>
      <c r="G27202" s="7" t="n">
        <v>0</v>
      </c>
    </row>
    <row r="27203" customFormat="false" ht="15" hidden="false" customHeight="false" outlineLevel="0" collapsed="false">
      <c r="A27203" s="7" t="s">
        <v>41</v>
      </c>
      <c r="B27203" s="7" t="s">
        <v>261</v>
      </c>
      <c r="C27203" s="7" t="s">
        <v>1463</v>
      </c>
      <c r="D27203" s="7" t="n">
        <v>0</v>
      </c>
      <c r="E27203" s="7" t="n">
        <v>0</v>
      </c>
      <c r="F27203" s="7" t="n">
        <v>50</v>
      </c>
      <c r="G27203" s="7" t="n">
        <v>666.04</v>
      </c>
    </row>
    <row r="27204" customFormat="false" ht="15" hidden="false" customHeight="false" outlineLevel="0" collapsed="false">
      <c r="A27204" s="7" t="s">
        <v>41</v>
      </c>
      <c r="B27204" s="7" t="s">
        <v>357</v>
      </c>
      <c r="C27204" s="7" t="s">
        <v>1465</v>
      </c>
      <c r="D27204" s="7" t="n">
        <v>0</v>
      </c>
      <c r="E27204" s="7" t="n">
        <v>0</v>
      </c>
      <c r="F27204" s="7" t="n">
        <v>1500</v>
      </c>
      <c r="G27204" s="7" t="n">
        <v>6283.98</v>
      </c>
    </row>
    <row r="27205" customFormat="false" ht="15" hidden="false" customHeight="false" outlineLevel="0" collapsed="false">
      <c r="A27205" s="7" t="s">
        <v>41</v>
      </c>
      <c r="B27205" s="7" t="s">
        <v>357</v>
      </c>
      <c r="C27205" s="7" t="s">
        <v>1465</v>
      </c>
      <c r="D27205" s="7" t="n">
        <v>560</v>
      </c>
      <c r="E27205" s="7" t="n">
        <v>2478.27</v>
      </c>
      <c r="F27205" s="7" t="n">
        <v>0</v>
      </c>
      <c r="G27205" s="7" t="n">
        <v>0</v>
      </c>
    </row>
    <row r="27206" customFormat="false" ht="15" hidden="false" customHeight="false" outlineLevel="0" collapsed="false">
      <c r="A27206" s="7" t="s">
        <v>41</v>
      </c>
      <c r="B27206" s="7" t="s">
        <v>357</v>
      </c>
      <c r="C27206" s="7" t="s">
        <v>1465</v>
      </c>
      <c r="D27206" s="7" t="n">
        <v>0</v>
      </c>
      <c r="E27206" s="7" t="n">
        <v>0</v>
      </c>
      <c r="F27206" s="7" t="n">
        <v>1000</v>
      </c>
      <c r="G27206" s="7" t="n">
        <v>4319.4</v>
      </c>
    </row>
    <row r="27207" customFormat="false" ht="15" hidden="false" customHeight="false" outlineLevel="0" collapsed="false">
      <c r="A27207" s="7" t="s">
        <v>41</v>
      </c>
      <c r="B27207" s="7" t="s">
        <v>357</v>
      </c>
      <c r="C27207" s="7" t="s">
        <v>1465</v>
      </c>
      <c r="D27207" s="7" t="n">
        <v>1000</v>
      </c>
      <c r="E27207" s="7" t="n">
        <v>4528.68</v>
      </c>
      <c r="F27207" s="7" t="n">
        <v>0</v>
      </c>
      <c r="G27207" s="7" t="n">
        <v>0</v>
      </c>
    </row>
    <row r="27208" customFormat="false" ht="15" hidden="false" customHeight="false" outlineLevel="0" collapsed="false">
      <c r="A27208" s="7" t="s">
        <v>41</v>
      </c>
      <c r="B27208" s="7" t="s">
        <v>357</v>
      </c>
      <c r="C27208" s="7" t="s">
        <v>1465</v>
      </c>
      <c r="D27208" s="7" t="n">
        <v>400</v>
      </c>
      <c r="E27208" s="7" t="n">
        <v>1921.73</v>
      </c>
      <c r="F27208" s="7" t="n">
        <v>0</v>
      </c>
      <c r="G27208" s="7" t="n">
        <v>0</v>
      </c>
    </row>
    <row r="27209" customFormat="false" ht="15" hidden="false" customHeight="false" outlineLevel="0" collapsed="false">
      <c r="A27209" s="7" t="s">
        <v>41</v>
      </c>
      <c r="B27209" s="7" t="s">
        <v>357</v>
      </c>
      <c r="C27209" s="7" t="s">
        <v>1465</v>
      </c>
      <c r="D27209" s="7" t="n">
        <v>1000</v>
      </c>
      <c r="E27209" s="7" t="n">
        <v>5018.64</v>
      </c>
      <c r="F27209" s="7" t="n">
        <v>0</v>
      </c>
      <c r="G27209" s="7" t="n">
        <v>0</v>
      </c>
    </row>
    <row r="27210" customFormat="false" ht="15" hidden="false" customHeight="false" outlineLevel="0" collapsed="false">
      <c r="A27210" s="7" t="s">
        <v>41</v>
      </c>
      <c r="B27210" s="7" t="s">
        <v>357</v>
      </c>
      <c r="C27210" s="7" t="s">
        <v>1465</v>
      </c>
      <c r="D27210" s="7" t="n">
        <v>200</v>
      </c>
      <c r="E27210" s="7" t="n">
        <v>943.82</v>
      </c>
      <c r="F27210" s="7" t="n">
        <v>0</v>
      </c>
      <c r="G27210" s="7" t="n">
        <v>0</v>
      </c>
    </row>
    <row r="27211" customFormat="false" ht="15" hidden="false" customHeight="false" outlineLevel="0" collapsed="false">
      <c r="A27211" s="7" t="s">
        <v>41</v>
      </c>
      <c r="B27211" s="7" t="s">
        <v>357</v>
      </c>
      <c r="C27211" s="7" t="s">
        <v>1465</v>
      </c>
      <c r="D27211" s="7" t="n">
        <v>0</v>
      </c>
      <c r="E27211" s="7" t="n">
        <v>0</v>
      </c>
      <c r="F27211" s="7" t="n">
        <v>1200</v>
      </c>
      <c r="G27211" s="7" t="n">
        <v>4916.16</v>
      </c>
    </row>
    <row r="27212" customFormat="false" ht="15" hidden="false" customHeight="false" outlineLevel="0" collapsed="false">
      <c r="A27212" s="7" t="s">
        <v>41</v>
      </c>
      <c r="B27212" s="7" t="s">
        <v>357</v>
      </c>
      <c r="C27212" s="7" t="s">
        <v>1465</v>
      </c>
      <c r="D27212" s="7" t="n">
        <v>0</v>
      </c>
      <c r="E27212" s="7" t="n">
        <v>0</v>
      </c>
      <c r="F27212" s="7" t="n">
        <v>1000</v>
      </c>
      <c r="G27212" s="7" t="n">
        <v>4444.68</v>
      </c>
    </row>
    <row r="27213" customFormat="false" ht="15" hidden="false" customHeight="false" outlineLevel="0" collapsed="false">
      <c r="A27213" s="7" t="s">
        <v>41</v>
      </c>
      <c r="B27213" s="7" t="s">
        <v>357</v>
      </c>
      <c r="C27213" s="7" t="s">
        <v>1465</v>
      </c>
      <c r="D27213" s="7" t="n">
        <v>0</v>
      </c>
      <c r="E27213" s="7" t="n">
        <v>0</v>
      </c>
      <c r="F27213" s="7" t="n">
        <v>1000</v>
      </c>
      <c r="G27213" s="7" t="n">
        <v>4326.12</v>
      </c>
    </row>
    <row r="27214" customFormat="false" ht="15" hidden="false" customHeight="false" outlineLevel="0" collapsed="false">
      <c r="A27214" s="7" t="s">
        <v>41</v>
      </c>
      <c r="B27214" s="7" t="s">
        <v>357</v>
      </c>
      <c r="C27214" s="7" t="s">
        <v>1465</v>
      </c>
      <c r="D27214" s="7" t="n">
        <v>840</v>
      </c>
      <c r="E27214" s="7" t="n">
        <v>3919.41</v>
      </c>
      <c r="F27214" s="7" t="n">
        <v>0</v>
      </c>
      <c r="G27214" s="7" t="n">
        <v>0</v>
      </c>
    </row>
    <row r="27215" customFormat="false" ht="15" hidden="false" customHeight="false" outlineLevel="0" collapsed="false">
      <c r="A27215" s="7" t="s">
        <v>41</v>
      </c>
      <c r="B27215" s="7" t="s">
        <v>357</v>
      </c>
      <c r="C27215" s="7" t="s">
        <v>1465</v>
      </c>
      <c r="D27215" s="7" t="n">
        <v>400</v>
      </c>
      <c r="E27215" s="7" t="n">
        <v>1851.79</v>
      </c>
      <c r="F27215" s="7" t="n">
        <v>0</v>
      </c>
      <c r="G27215" s="7" t="n">
        <v>0</v>
      </c>
    </row>
    <row r="27216" customFormat="false" ht="15" hidden="false" customHeight="false" outlineLevel="0" collapsed="false">
      <c r="A27216" s="7" t="s">
        <v>41</v>
      </c>
      <c r="B27216" s="7" t="s">
        <v>884</v>
      </c>
      <c r="C27216" s="7" t="s">
        <v>1436</v>
      </c>
      <c r="D27216" s="7" t="n">
        <v>6</v>
      </c>
      <c r="E27216" s="7" t="n">
        <v>158.21</v>
      </c>
      <c r="F27216" s="7" t="n">
        <v>0</v>
      </c>
      <c r="G27216" s="7" t="n">
        <v>0</v>
      </c>
    </row>
    <row r="27217" customFormat="false" ht="15" hidden="false" customHeight="false" outlineLevel="0" collapsed="false">
      <c r="A27217" s="7" t="s">
        <v>41</v>
      </c>
      <c r="B27217" s="7" t="s">
        <v>884</v>
      </c>
      <c r="C27217" s="7" t="s">
        <v>1436</v>
      </c>
      <c r="D27217" s="7" t="n">
        <v>0</v>
      </c>
      <c r="E27217" s="7" t="n">
        <v>0</v>
      </c>
      <c r="F27217" s="7" t="n">
        <v>3</v>
      </c>
      <c r="G27217" s="7" t="n">
        <v>77.21</v>
      </c>
    </row>
    <row r="27218" customFormat="false" ht="15" hidden="false" customHeight="false" outlineLevel="0" collapsed="false">
      <c r="A27218" s="7" t="s">
        <v>41</v>
      </c>
      <c r="B27218" s="7" t="s">
        <v>884</v>
      </c>
      <c r="C27218" s="7" t="s">
        <v>1436</v>
      </c>
      <c r="D27218" s="7" t="n">
        <v>1</v>
      </c>
      <c r="E27218" s="7" t="n">
        <v>27.8</v>
      </c>
      <c r="F27218" s="7" t="n">
        <v>0</v>
      </c>
      <c r="G27218" s="7" t="n">
        <v>0</v>
      </c>
    </row>
    <row r="27219" customFormat="false" ht="15" hidden="false" customHeight="false" outlineLevel="0" collapsed="false">
      <c r="A27219" s="7" t="s">
        <v>41</v>
      </c>
      <c r="B27219" s="7" t="s">
        <v>884</v>
      </c>
      <c r="C27219" s="7" t="s">
        <v>1436</v>
      </c>
      <c r="D27219" s="7" t="n">
        <v>0</v>
      </c>
      <c r="E27219" s="7" t="n">
        <v>0</v>
      </c>
      <c r="F27219" s="7" t="n">
        <v>3</v>
      </c>
      <c r="G27219" s="7" t="n">
        <v>77.33</v>
      </c>
    </row>
    <row r="27220" customFormat="false" ht="15" hidden="false" customHeight="false" outlineLevel="0" collapsed="false">
      <c r="A27220" s="7" t="s">
        <v>41</v>
      </c>
      <c r="B27220" s="7" t="s">
        <v>868</v>
      </c>
      <c r="C27220" s="7" t="s">
        <v>1573</v>
      </c>
      <c r="D27220" s="7" t="n">
        <v>50</v>
      </c>
      <c r="E27220" s="7" t="n">
        <v>729.06</v>
      </c>
      <c r="F27220" s="7" t="n">
        <v>0</v>
      </c>
      <c r="G27220" s="7" t="n">
        <v>0</v>
      </c>
    </row>
    <row r="27221" customFormat="false" ht="15" hidden="false" customHeight="false" outlineLevel="0" collapsed="false">
      <c r="A27221" s="7" t="s">
        <v>41</v>
      </c>
      <c r="B27221" s="7" t="s">
        <v>868</v>
      </c>
      <c r="C27221" s="7" t="s">
        <v>1573</v>
      </c>
      <c r="D27221" s="7" t="n">
        <v>100</v>
      </c>
      <c r="E27221" s="7" t="n">
        <v>1415.21</v>
      </c>
      <c r="F27221" s="7" t="n">
        <v>0</v>
      </c>
      <c r="G27221" s="7" t="n">
        <v>0</v>
      </c>
    </row>
    <row r="27222" customFormat="false" ht="15" hidden="false" customHeight="false" outlineLevel="0" collapsed="false">
      <c r="A27222" s="7" t="s">
        <v>41</v>
      </c>
      <c r="B27222" s="7" t="s">
        <v>868</v>
      </c>
      <c r="C27222" s="7" t="s">
        <v>1573</v>
      </c>
      <c r="D27222" s="7" t="n">
        <v>0</v>
      </c>
      <c r="E27222" s="7" t="n">
        <v>0</v>
      </c>
      <c r="F27222" s="7" t="n">
        <v>50</v>
      </c>
      <c r="G27222" s="7" t="n">
        <v>654.58</v>
      </c>
    </row>
    <row r="27223" customFormat="false" ht="15" hidden="false" customHeight="false" outlineLevel="0" collapsed="false">
      <c r="A27223" s="7" t="s">
        <v>41</v>
      </c>
      <c r="B27223" s="7" t="s">
        <v>868</v>
      </c>
      <c r="C27223" s="7" t="s">
        <v>1573</v>
      </c>
      <c r="D27223" s="7" t="n">
        <v>40</v>
      </c>
      <c r="E27223" s="7" t="n">
        <v>583.61</v>
      </c>
      <c r="F27223" s="7" t="n">
        <v>0</v>
      </c>
      <c r="G27223" s="7" t="n">
        <v>0</v>
      </c>
    </row>
    <row r="27224" customFormat="false" ht="15" hidden="false" customHeight="false" outlineLevel="0" collapsed="false">
      <c r="A27224" s="7" t="s">
        <v>41</v>
      </c>
      <c r="B27224" s="7" t="s">
        <v>868</v>
      </c>
      <c r="C27224" s="7" t="s">
        <v>1573</v>
      </c>
      <c r="D27224" s="7" t="n">
        <v>0</v>
      </c>
      <c r="E27224" s="7" t="n">
        <v>0</v>
      </c>
      <c r="F27224" s="7" t="n">
        <v>100</v>
      </c>
      <c r="G27224" s="7" t="n">
        <v>1280.85</v>
      </c>
    </row>
    <row r="27225" customFormat="false" ht="15" hidden="false" customHeight="false" outlineLevel="0" collapsed="false">
      <c r="A27225" s="7" t="s">
        <v>41</v>
      </c>
      <c r="B27225" s="7" t="s">
        <v>907</v>
      </c>
      <c r="C27225" s="7" t="s">
        <v>1574</v>
      </c>
      <c r="D27225" s="7" t="n">
        <v>10</v>
      </c>
      <c r="E27225" s="7" t="n">
        <v>183.25</v>
      </c>
      <c r="F27225" s="7" t="n">
        <v>0</v>
      </c>
      <c r="G27225" s="7" t="n">
        <v>0</v>
      </c>
    </row>
    <row r="27226" customFormat="false" ht="15" hidden="false" customHeight="false" outlineLevel="0" collapsed="false">
      <c r="A27226" s="7" t="s">
        <v>41</v>
      </c>
      <c r="B27226" s="7" t="s">
        <v>907</v>
      </c>
      <c r="C27226" s="7" t="s">
        <v>1574</v>
      </c>
      <c r="D27226" s="7" t="n">
        <v>0</v>
      </c>
      <c r="E27226" s="7" t="n">
        <v>0</v>
      </c>
      <c r="F27226" s="7" t="n">
        <v>10</v>
      </c>
      <c r="G27226" s="7" t="n">
        <v>170.98</v>
      </c>
    </row>
    <row r="27227" customFormat="false" ht="15" hidden="false" customHeight="false" outlineLevel="0" collapsed="false">
      <c r="A27227" s="7" t="s">
        <v>41</v>
      </c>
      <c r="B27227" s="7" t="s">
        <v>907</v>
      </c>
      <c r="C27227" s="7" t="s">
        <v>1574</v>
      </c>
      <c r="D27227" s="7" t="n">
        <v>0</v>
      </c>
      <c r="E27227" s="7" t="n">
        <v>0</v>
      </c>
      <c r="F27227" s="7" t="n">
        <v>10</v>
      </c>
      <c r="G27227" s="7" t="n">
        <v>171.24</v>
      </c>
    </row>
    <row r="27228" customFormat="false" ht="15" hidden="false" customHeight="false" outlineLevel="0" collapsed="false">
      <c r="A27228" s="7" t="s">
        <v>41</v>
      </c>
      <c r="B27228" s="7" t="s">
        <v>905</v>
      </c>
      <c r="C27228" s="7" t="s">
        <v>1574</v>
      </c>
      <c r="D27228" s="7" t="n">
        <v>0</v>
      </c>
      <c r="E27228" s="7" t="n">
        <v>0</v>
      </c>
      <c r="F27228" s="7" t="n">
        <v>10</v>
      </c>
      <c r="G27228" s="7" t="n">
        <v>171.24</v>
      </c>
    </row>
    <row r="27229" customFormat="false" ht="15" hidden="false" customHeight="false" outlineLevel="0" collapsed="false">
      <c r="A27229" s="7" t="s">
        <v>41</v>
      </c>
      <c r="B27229" s="7" t="s">
        <v>905</v>
      </c>
      <c r="C27229" s="7" t="s">
        <v>1574</v>
      </c>
      <c r="D27229" s="7" t="n">
        <v>0</v>
      </c>
      <c r="E27229" s="7" t="n">
        <v>0</v>
      </c>
      <c r="F27229" s="7" t="n">
        <v>10</v>
      </c>
      <c r="G27229" s="7" t="n">
        <v>170.98</v>
      </c>
    </row>
    <row r="27230" customFormat="false" ht="15" hidden="false" customHeight="false" outlineLevel="0" collapsed="false">
      <c r="A27230" s="7" t="s">
        <v>41</v>
      </c>
      <c r="B27230" s="7" t="s">
        <v>905</v>
      </c>
      <c r="C27230" s="7" t="s">
        <v>1574</v>
      </c>
      <c r="D27230" s="7" t="n">
        <v>10</v>
      </c>
      <c r="E27230" s="7" t="n">
        <v>183.25</v>
      </c>
      <c r="F27230" s="7" t="n">
        <v>0</v>
      </c>
      <c r="G27230" s="7" t="n">
        <v>0</v>
      </c>
    </row>
    <row r="27231" customFormat="false" ht="15" hidden="false" customHeight="false" outlineLevel="0" collapsed="false">
      <c r="A27231" s="7" t="s">
        <v>41</v>
      </c>
      <c r="B27231" s="7" t="s">
        <v>889</v>
      </c>
      <c r="C27231" s="7" t="s">
        <v>1439</v>
      </c>
      <c r="D27231" s="7" t="n">
        <v>30</v>
      </c>
      <c r="E27231" s="7" t="n">
        <v>552.05</v>
      </c>
      <c r="F27231" s="7" t="n">
        <v>0</v>
      </c>
      <c r="G27231" s="7" t="n">
        <v>0</v>
      </c>
    </row>
    <row r="27232" customFormat="false" ht="15" hidden="false" customHeight="false" outlineLevel="0" collapsed="false">
      <c r="A27232" s="7" t="s">
        <v>41</v>
      </c>
      <c r="B27232" s="7" t="s">
        <v>889</v>
      </c>
      <c r="C27232" s="7" t="s">
        <v>1439</v>
      </c>
      <c r="D27232" s="7" t="n">
        <v>30</v>
      </c>
      <c r="E27232" s="7" t="n">
        <v>509.24</v>
      </c>
      <c r="F27232" s="7" t="n">
        <v>0</v>
      </c>
      <c r="G27232" s="7" t="n">
        <v>0</v>
      </c>
    </row>
    <row r="27233" customFormat="false" ht="15" hidden="false" customHeight="false" outlineLevel="0" collapsed="false">
      <c r="A27233" s="7" t="s">
        <v>41</v>
      </c>
      <c r="B27233" s="7" t="s">
        <v>906</v>
      </c>
      <c r="C27233" s="7" t="s">
        <v>1580</v>
      </c>
      <c r="D27233" s="7" t="n">
        <v>30</v>
      </c>
      <c r="E27233" s="7" t="n">
        <v>554.76</v>
      </c>
      <c r="F27233" s="7" t="n">
        <v>0</v>
      </c>
      <c r="G27233" s="7" t="n">
        <v>0</v>
      </c>
    </row>
    <row r="27234" customFormat="false" ht="15" hidden="false" customHeight="false" outlineLevel="0" collapsed="false">
      <c r="A27234" s="7" t="s">
        <v>41</v>
      </c>
      <c r="B27234" s="7" t="s">
        <v>906</v>
      </c>
      <c r="C27234" s="7" t="s">
        <v>1580</v>
      </c>
      <c r="D27234" s="7" t="n">
        <v>0</v>
      </c>
      <c r="E27234" s="7" t="n">
        <v>0</v>
      </c>
      <c r="F27234" s="7" t="n">
        <v>20</v>
      </c>
      <c r="G27234" s="7" t="n">
        <v>352.75</v>
      </c>
    </row>
    <row r="27235" customFormat="false" ht="15" hidden="false" customHeight="false" outlineLevel="0" collapsed="false">
      <c r="A27235" s="7" t="s">
        <v>41</v>
      </c>
      <c r="B27235" s="7" t="s">
        <v>906</v>
      </c>
      <c r="C27235" s="7" t="s">
        <v>1580</v>
      </c>
      <c r="D27235" s="7" t="n">
        <v>20</v>
      </c>
      <c r="E27235" s="7" t="n">
        <v>381.29</v>
      </c>
      <c r="F27235" s="7" t="n">
        <v>0</v>
      </c>
      <c r="G27235" s="7" t="n">
        <v>0</v>
      </c>
    </row>
    <row r="27236" customFormat="false" ht="15" hidden="false" customHeight="false" outlineLevel="0" collapsed="false">
      <c r="A27236" s="7" t="s">
        <v>41</v>
      </c>
      <c r="B27236" s="7" t="s">
        <v>906</v>
      </c>
      <c r="C27236" s="7" t="s">
        <v>1580</v>
      </c>
      <c r="D27236" s="7" t="n">
        <v>0</v>
      </c>
      <c r="E27236" s="7" t="n">
        <v>0</v>
      </c>
      <c r="F27236" s="7" t="n">
        <v>10</v>
      </c>
      <c r="G27236" s="7" t="n">
        <v>171.06</v>
      </c>
    </row>
    <row r="27237" customFormat="false" ht="15" hidden="false" customHeight="false" outlineLevel="0" collapsed="false">
      <c r="A27237" s="7" t="s">
        <v>41</v>
      </c>
      <c r="B27237" s="7" t="s">
        <v>906</v>
      </c>
      <c r="C27237" s="7" t="s">
        <v>1580</v>
      </c>
      <c r="D27237" s="7" t="n">
        <v>0</v>
      </c>
      <c r="E27237" s="7" t="n">
        <v>0</v>
      </c>
      <c r="F27237" s="7" t="n">
        <v>50</v>
      </c>
      <c r="G27237" s="7" t="n">
        <v>907.46</v>
      </c>
    </row>
    <row r="27238" customFormat="false" ht="15" hidden="false" customHeight="false" outlineLevel="0" collapsed="false">
      <c r="A27238" s="7" t="s">
        <v>41</v>
      </c>
      <c r="B27238" s="7" t="s">
        <v>906</v>
      </c>
      <c r="C27238" s="7" t="s">
        <v>1580</v>
      </c>
      <c r="D27238" s="7" t="n">
        <v>30</v>
      </c>
      <c r="E27238" s="7" t="n">
        <v>542.12</v>
      </c>
      <c r="F27238" s="7" t="n">
        <v>0</v>
      </c>
      <c r="G27238" s="7" t="n">
        <v>0</v>
      </c>
    </row>
    <row r="27239" customFormat="false" ht="15" hidden="false" customHeight="false" outlineLevel="0" collapsed="false">
      <c r="A27239" s="7" t="s">
        <v>41</v>
      </c>
      <c r="B27239" s="7" t="s">
        <v>906</v>
      </c>
      <c r="C27239" s="7" t="s">
        <v>1580</v>
      </c>
      <c r="D27239" s="7" t="n">
        <v>30</v>
      </c>
      <c r="E27239" s="7" t="n">
        <v>571.58</v>
      </c>
      <c r="F27239" s="7" t="n">
        <v>0</v>
      </c>
      <c r="G27239" s="7" t="n">
        <v>0</v>
      </c>
    </row>
    <row r="27240" customFormat="false" ht="15" hidden="false" customHeight="false" outlineLevel="0" collapsed="false">
      <c r="A27240" s="7" t="s">
        <v>41</v>
      </c>
      <c r="B27240" s="7" t="s">
        <v>1133</v>
      </c>
      <c r="C27240" s="7" t="s">
        <v>1432</v>
      </c>
      <c r="D27240" s="7" t="n">
        <v>0</v>
      </c>
      <c r="E27240" s="7" t="n">
        <v>0</v>
      </c>
      <c r="F27240" s="7" t="n">
        <v>50</v>
      </c>
      <c r="G27240" s="7" t="n">
        <v>981.53</v>
      </c>
    </row>
    <row r="27241" customFormat="false" ht="15" hidden="false" customHeight="false" outlineLevel="0" collapsed="false">
      <c r="A27241" s="7" t="s">
        <v>41</v>
      </c>
      <c r="B27241" s="7" t="s">
        <v>1133</v>
      </c>
      <c r="C27241" s="7" t="s">
        <v>1432</v>
      </c>
      <c r="D27241" s="7" t="n">
        <v>20</v>
      </c>
      <c r="E27241" s="7" t="n">
        <v>412.16</v>
      </c>
      <c r="F27241" s="7" t="n">
        <v>0</v>
      </c>
      <c r="G27241" s="7" t="n">
        <v>0</v>
      </c>
    </row>
    <row r="27242" customFormat="false" ht="15" hidden="false" customHeight="false" outlineLevel="0" collapsed="false">
      <c r="A27242" s="7" t="s">
        <v>43</v>
      </c>
      <c r="B27242" s="7" t="s">
        <v>982</v>
      </c>
      <c r="C27242" s="7" t="s">
        <v>1264</v>
      </c>
      <c r="D27242" s="7" t="n">
        <v>0</v>
      </c>
      <c r="E27242" s="7" t="n">
        <v>0</v>
      </c>
      <c r="F27242" s="7" t="n">
        <v>0</v>
      </c>
      <c r="G27242" s="7" t="n">
        <v>0</v>
      </c>
    </row>
    <row r="27243" customFormat="false" ht="15" hidden="false" customHeight="false" outlineLevel="0" collapsed="false">
      <c r="A27243" s="7" t="s">
        <v>43</v>
      </c>
      <c r="B27243" s="7" t="s">
        <v>1185</v>
      </c>
      <c r="C27243" s="7" t="s">
        <v>1269</v>
      </c>
      <c r="D27243" s="7" t="n">
        <v>2</v>
      </c>
      <c r="E27243" s="7" t="n">
        <v>185.68</v>
      </c>
      <c r="F27243" s="7" t="n">
        <v>0</v>
      </c>
      <c r="G27243" s="7" t="n">
        <v>0</v>
      </c>
    </row>
    <row r="27244" customFormat="false" ht="15" hidden="false" customHeight="false" outlineLevel="0" collapsed="false">
      <c r="A27244" s="7" t="s">
        <v>43</v>
      </c>
      <c r="B27244" s="7" t="s">
        <v>1185</v>
      </c>
      <c r="C27244" s="7" t="s">
        <v>1269</v>
      </c>
      <c r="D27244" s="7" t="n">
        <v>9</v>
      </c>
      <c r="E27244" s="7" t="n">
        <v>806.78</v>
      </c>
      <c r="F27244" s="7" t="n">
        <v>0</v>
      </c>
      <c r="G27244" s="7" t="n">
        <v>0</v>
      </c>
    </row>
    <row r="27245" customFormat="false" ht="15" hidden="false" customHeight="false" outlineLevel="0" collapsed="false">
      <c r="A27245" s="7" t="s">
        <v>43</v>
      </c>
      <c r="B27245" s="7" t="s">
        <v>1185</v>
      </c>
      <c r="C27245" s="7" t="s">
        <v>1269</v>
      </c>
      <c r="D27245" s="7" t="n">
        <v>1</v>
      </c>
      <c r="E27245" s="7" t="n">
        <v>89.32</v>
      </c>
      <c r="F27245" s="7" t="n">
        <v>0</v>
      </c>
      <c r="G27245" s="7" t="n">
        <v>0</v>
      </c>
    </row>
    <row r="27246" customFormat="false" ht="15" hidden="false" customHeight="false" outlineLevel="0" collapsed="false">
      <c r="A27246" s="7" t="s">
        <v>43</v>
      </c>
      <c r="B27246" s="7" t="s">
        <v>1183</v>
      </c>
      <c r="C27246" s="7" t="s">
        <v>1269</v>
      </c>
      <c r="D27246" s="7" t="n">
        <v>1</v>
      </c>
      <c r="E27246" s="7" t="n">
        <v>77.69</v>
      </c>
      <c r="F27246" s="7" t="n">
        <v>0</v>
      </c>
      <c r="G27246" s="7" t="n">
        <v>0</v>
      </c>
    </row>
    <row r="27247" customFormat="false" ht="15" hidden="false" customHeight="false" outlineLevel="0" collapsed="false">
      <c r="A27247" s="7" t="s">
        <v>43</v>
      </c>
      <c r="B27247" s="7" t="s">
        <v>1183</v>
      </c>
      <c r="C27247" s="7" t="s">
        <v>1269</v>
      </c>
      <c r="D27247" s="7" t="n">
        <v>2</v>
      </c>
      <c r="E27247" s="7" t="n">
        <v>158.48</v>
      </c>
      <c r="F27247" s="7" t="n">
        <v>0</v>
      </c>
      <c r="G27247" s="7" t="n">
        <v>0</v>
      </c>
    </row>
    <row r="27248" customFormat="false" ht="15" hidden="false" customHeight="false" outlineLevel="0" collapsed="false">
      <c r="A27248" s="7" t="s">
        <v>43</v>
      </c>
      <c r="B27248" s="7" t="s">
        <v>1183</v>
      </c>
      <c r="C27248" s="7" t="s">
        <v>1269</v>
      </c>
      <c r="D27248" s="7" t="n">
        <v>1</v>
      </c>
      <c r="E27248" s="7" t="n">
        <v>84.06</v>
      </c>
      <c r="F27248" s="7" t="n">
        <v>0</v>
      </c>
      <c r="G27248" s="7" t="n">
        <v>0</v>
      </c>
    </row>
    <row r="27249" customFormat="false" ht="15" hidden="false" customHeight="false" outlineLevel="0" collapsed="false">
      <c r="A27249" s="7" t="s">
        <v>43</v>
      </c>
      <c r="B27249" s="7" t="s">
        <v>1183</v>
      </c>
      <c r="C27249" s="7" t="s">
        <v>1269</v>
      </c>
      <c r="D27249" s="7" t="n">
        <v>10</v>
      </c>
      <c r="E27249" s="7" t="n">
        <v>843.65</v>
      </c>
      <c r="F27249" s="7" t="n">
        <v>0</v>
      </c>
      <c r="G27249" s="7" t="n">
        <v>0</v>
      </c>
    </row>
    <row r="27250" customFormat="false" ht="15" hidden="false" customHeight="false" outlineLevel="0" collapsed="false">
      <c r="A27250" s="7" t="s">
        <v>43</v>
      </c>
      <c r="B27250" s="7" t="s">
        <v>1183</v>
      </c>
      <c r="C27250" s="7" t="s">
        <v>1269</v>
      </c>
      <c r="D27250" s="7" t="n">
        <v>1</v>
      </c>
      <c r="E27250" s="7" t="n">
        <v>85.47</v>
      </c>
      <c r="F27250" s="7" t="n">
        <v>0</v>
      </c>
      <c r="G27250" s="7" t="n">
        <v>0</v>
      </c>
    </row>
    <row r="27251" customFormat="false" ht="15" hidden="false" customHeight="false" outlineLevel="0" collapsed="false">
      <c r="A27251" s="7" t="s">
        <v>43</v>
      </c>
      <c r="B27251" s="7" t="s">
        <v>1192</v>
      </c>
      <c r="C27251" s="7" t="s">
        <v>1269</v>
      </c>
      <c r="D27251" s="7" t="n">
        <v>2</v>
      </c>
      <c r="E27251" s="7" t="n">
        <v>174.75</v>
      </c>
      <c r="F27251" s="7" t="n">
        <v>0</v>
      </c>
      <c r="G27251" s="7" t="n">
        <v>0</v>
      </c>
    </row>
    <row r="27252" customFormat="false" ht="15" hidden="false" customHeight="false" outlineLevel="0" collapsed="false">
      <c r="A27252" s="7" t="s">
        <v>43</v>
      </c>
      <c r="B27252" s="7" t="s">
        <v>1188</v>
      </c>
      <c r="C27252" s="7" t="s">
        <v>1269</v>
      </c>
      <c r="D27252" s="7" t="n">
        <v>1</v>
      </c>
      <c r="E27252" s="7" t="n">
        <v>82.67</v>
      </c>
      <c r="F27252" s="7" t="n">
        <v>0</v>
      </c>
      <c r="G27252" s="7" t="n">
        <v>0</v>
      </c>
    </row>
    <row r="27253" customFormat="false" ht="15" hidden="false" customHeight="false" outlineLevel="0" collapsed="false">
      <c r="A27253" s="7" t="s">
        <v>43</v>
      </c>
      <c r="B27253" s="7" t="s">
        <v>1188</v>
      </c>
      <c r="C27253" s="7" t="s">
        <v>1269</v>
      </c>
      <c r="D27253" s="7" t="n">
        <v>1</v>
      </c>
      <c r="E27253" s="7" t="n">
        <v>85.47</v>
      </c>
      <c r="F27253" s="7" t="n">
        <v>0</v>
      </c>
      <c r="G27253" s="7" t="n">
        <v>0</v>
      </c>
    </row>
    <row r="27254" customFormat="false" ht="15" hidden="false" customHeight="false" outlineLevel="0" collapsed="false">
      <c r="A27254" s="7" t="s">
        <v>43</v>
      </c>
      <c r="B27254" s="7" t="s">
        <v>1188</v>
      </c>
      <c r="C27254" s="7" t="s">
        <v>1269</v>
      </c>
      <c r="D27254" s="7" t="n">
        <v>1</v>
      </c>
      <c r="E27254" s="7" t="n">
        <v>77.69</v>
      </c>
      <c r="F27254" s="7" t="n">
        <v>0</v>
      </c>
      <c r="G27254" s="7" t="n">
        <v>0</v>
      </c>
    </row>
    <row r="27255" customFormat="false" ht="15" hidden="false" customHeight="false" outlineLevel="0" collapsed="false">
      <c r="A27255" s="7" t="s">
        <v>43</v>
      </c>
      <c r="B27255" s="7" t="s">
        <v>1188</v>
      </c>
      <c r="C27255" s="7" t="s">
        <v>1269</v>
      </c>
      <c r="D27255" s="7" t="n">
        <v>1</v>
      </c>
      <c r="E27255" s="7" t="n">
        <v>76.21</v>
      </c>
      <c r="F27255" s="7" t="n">
        <v>0</v>
      </c>
      <c r="G27255" s="7" t="n">
        <v>0</v>
      </c>
    </row>
    <row r="27256" customFormat="false" ht="15" hidden="false" customHeight="false" outlineLevel="0" collapsed="false">
      <c r="A27256" s="7" t="s">
        <v>43</v>
      </c>
      <c r="B27256" s="7" t="s">
        <v>1188</v>
      </c>
      <c r="C27256" s="7" t="s">
        <v>1269</v>
      </c>
      <c r="D27256" s="7" t="n">
        <v>2</v>
      </c>
      <c r="E27256" s="7" t="n">
        <v>174.75</v>
      </c>
      <c r="F27256" s="7" t="n">
        <v>0</v>
      </c>
      <c r="G27256" s="7" t="n">
        <v>0</v>
      </c>
    </row>
    <row r="27257" customFormat="false" ht="15" hidden="false" customHeight="false" outlineLevel="0" collapsed="false">
      <c r="A27257" s="7" t="s">
        <v>43</v>
      </c>
      <c r="B27257" s="7" t="s">
        <v>1161</v>
      </c>
      <c r="C27257" s="7" t="s">
        <v>1543</v>
      </c>
      <c r="D27257" s="7" t="n">
        <v>1</v>
      </c>
      <c r="E27257" s="7" t="n">
        <v>134.13</v>
      </c>
      <c r="F27257" s="7" t="n">
        <v>0</v>
      </c>
      <c r="G27257" s="7" t="n">
        <v>0</v>
      </c>
    </row>
    <row r="27258" customFormat="false" ht="15" hidden="false" customHeight="false" outlineLevel="0" collapsed="false">
      <c r="A27258" s="7" t="s">
        <v>43</v>
      </c>
      <c r="B27258" s="7" t="s">
        <v>1161</v>
      </c>
      <c r="C27258" s="7" t="s">
        <v>1543</v>
      </c>
      <c r="D27258" s="7" t="n">
        <v>13</v>
      </c>
      <c r="E27258" s="7" t="n">
        <v>1687.73</v>
      </c>
      <c r="F27258" s="7" t="n">
        <v>0</v>
      </c>
      <c r="G27258" s="7" t="n">
        <v>0</v>
      </c>
    </row>
    <row r="27259" customFormat="false" ht="15" hidden="false" customHeight="false" outlineLevel="0" collapsed="false">
      <c r="A27259" s="7" t="s">
        <v>43</v>
      </c>
      <c r="B27259" s="7" t="s">
        <v>1161</v>
      </c>
      <c r="C27259" s="7" t="s">
        <v>1543</v>
      </c>
      <c r="D27259" s="7" t="n">
        <v>4</v>
      </c>
      <c r="E27259" s="7" t="n">
        <v>544.69</v>
      </c>
      <c r="F27259" s="7" t="n">
        <v>0</v>
      </c>
      <c r="G27259" s="7" t="n">
        <v>0</v>
      </c>
    </row>
    <row r="27260" customFormat="false" ht="15" hidden="false" customHeight="false" outlineLevel="0" collapsed="false">
      <c r="A27260" s="7" t="s">
        <v>43</v>
      </c>
      <c r="B27260" s="7" t="s">
        <v>1161</v>
      </c>
      <c r="C27260" s="7" t="s">
        <v>1543</v>
      </c>
      <c r="D27260" s="7" t="n">
        <v>8</v>
      </c>
      <c r="E27260" s="7" t="n">
        <v>1103.87</v>
      </c>
      <c r="F27260" s="7" t="n">
        <v>0</v>
      </c>
      <c r="G27260" s="7" t="n">
        <v>0</v>
      </c>
    </row>
    <row r="27261" customFormat="false" ht="15" hidden="false" customHeight="false" outlineLevel="0" collapsed="false">
      <c r="A27261" s="7" t="s">
        <v>43</v>
      </c>
      <c r="B27261" s="7" t="s">
        <v>1161</v>
      </c>
      <c r="C27261" s="7" t="s">
        <v>1543</v>
      </c>
      <c r="D27261" s="7" t="n">
        <v>6</v>
      </c>
      <c r="E27261" s="7" t="n">
        <v>805.98</v>
      </c>
      <c r="F27261" s="7" t="n">
        <v>0</v>
      </c>
      <c r="G27261" s="7" t="n">
        <v>0</v>
      </c>
    </row>
    <row r="27262" customFormat="false" ht="15" hidden="false" customHeight="false" outlineLevel="0" collapsed="false">
      <c r="A27262" s="7" t="s">
        <v>43</v>
      </c>
      <c r="B27262" s="7" t="s">
        <v>1161</v>
      </c>
      <c r="C27262" s="7" t="s">
        <v>1543</v>
      </c>
      <c r="D27262" s="7" t="n">
        <v>4</v>
      </c>
      <c r="E27262" s="7" t="n">
        <v>574.11</v>
      </c>
      <c r="F27262" s="7" t="n">
        <v>0</v>
      </c>
      <c r="G27262" s="7" t="n">
        <v>0</v>
      </c>
    </row>
    <row r="27263" customFormat="false" ht="15" hidden="false" customHeight="false" outlineLevel="0" collapsed="false">
      <c r="A27263" s="7" t="s">
        <v>43</v>
      </c>
      <c r="B27263" s="7" t="s">
        <v>1161</v>
      </c>
      <c r="C27263" s="7" t="s">
        <v>1543</v>
      </c>
      <c r="D27263" s="7" t="n">
        <v>3</v>
      </c>
      <c r="E27263" s="7" t="n">
        <v>404.44</v>
      </c>
      <c r="F27263" s="7" t="n">
        <v>0</v>
      </c>
      <c r="G27263" s="7" t="n">
        <v>0</v>
      </c>
    </row>
    <row r="27264" customFormat="false" ht="15" hidden="false" customHeight="false" outlineLevel="0" collapsed="false">
      <c r="A27264" s="7" t="s">
        <v>43</v>
      </c>
      <c r="B27264" s="7" t="s">
        <v>1161</v>
      </c>
      <c r="C27264" s="7" t="s">
        <v>1543</v>
      </c>
      <c r="D27264" s="7" t="n">
        <v>10</v>
      </c>
      <c r="E27264" s="7" t="n">
        <v>1486.46</v>
      </c>
      <c r="F27264" s="7" t="n">
        <v>0</v>
      </c>
      <c r="G27264" s="7" t="n">
        <v>0</v>
      </c>
    </row>
    <row r="27265" customFormat="false" ht="15" hidden="false" customHeight="false" outlineLevel="0" collapsed="false">
      <c r="A27265" s="7" t="s">
        <v>43</v>
      </c>
      <c r="B27265" s="7" t="s">
        <v>1161</v>
      </c>
      <c r="C27265" s="7" t="s">
        <v>1543</v>
      </c>
      <c r="D27265" s="7" t="n">
        <v>8</v>
      </c>
      <c r="E27265" s="7" t="n">
        <v>1076.58</v>
      </c>
      <c r="F27265" s="7" t="n">
        <v>0</v>
      </c>
      <c r="G27265" s="7" t="n">
        <v>0</v>
      </c>
    </row>
    <row r="27266" customFormat="false" ht="15" hidden="false" customHeight="false" outlineLevel="0" collapsed="false">
      <c r="A27266" s="7" t="s">
        <v>43</v>
      </c>
      <c r="B27266" s="7" t="s">
        <v>1161</v>
      </c>
      <c r="C27266" s="7" t="s">
        <v>1543</v>
      </c>
      <c r="D27266" s="7" t="n">
        <v>8</v>
      </c>
      <c r="E27266" s="7" t="n">
        <v>1144.07</v>
      </c>
      <c r="F27266" s="7" t="n">
        <v>0</v>
      </c>
      <c r="G27266" s="7" t="n">
        <v>0</v>
      </c>
    </row>
    <row r="27267" customFormat="false" ht="15" hidden="false" customHeight="false" outlineLevel="0" collapsed="false">
      <c r="A27267" s="7" t="s">
        <v>43</v>
      </c>
      <c r="B27267" s="7" t="s">
        <v>1161</v>
      </c>
      <c r="C27267" s="7" t="s">
        <v>1543</v>
      </c>
      <c r="D27267" s="7" t="n">
        <v>6</v>
      </c>
      <c r="E27267" s="7" t="n">
        <v>872.44</v>
      </c>
      <c r="F27267" s="7" t="n">
        <v>0</v>
      </c>
      <c r="G27267" s="7" t="n">
        <v>0</v>
      </c>
    </row>
    <row r="27268" customFormat="false" ht="15" hidden="false" customHeight="false" outlineLevel="0" collapsed="false">
      <c r="A27268" s="7" t="s">
        <v>43</v>
      </c>
      <c r="B27268" s="7" t="s">
        <v>1174</v>
      </c>
      <c r="C27268" s="7" t="s">
        <v>1543</v>
      </c>
      <c r="D27268" s="7" t="n">
        <v>3</v>
      </c>
      <c r="E27268" s="7" t="n">
        <v>445.94</v>
      </c>
      <c r="F27268" s="7" t="n">
        <v>0</v>
      </c>
      <c r="G27268" s="7" t="n">
        <v>0</v>
      </c>
    </row>
    <row r="27269" customFormat="false" ht="15" hidden="false" customHeight="false" outlineLevel="0" collapsed="false">
      <c r="A27269" s="7" t="s">
        <v>43</v>
      </c>
      <c r="B27269" s="7" t="s">
        <v>1174</v>
      </c>
      <c r="C27269" s="7" t="s">
        <v>1543</v>
      </c>
      <c r="D27269" s="7" t="n">
        <v>3</v>
      </c>
      <c r="E27269" s="7" t="n">
        <v>429.03</v>
      </c>
      <c r="F27269" s="7" t="n">
        <v>0</v>
      </c>
      <c r="G27269" s="7" t="n">
        <v>0</v>
      </c>
    </row>
    <row r="27270" customFormat="false" ht="15" hidden="false" customHeight="false" outlineLevel="0" collapsed="false">
      <c r="A27270" s="7" t="s">
        <v>43</v>
      </c>
      <c r="B27270" s="7" t="s">
        <v>1174</v>
      </c>
      <c r="C27270" s="7" t="s">
        <v>1543</v>
      </c>
      <c r="D27270" s="7" t="n">
        <v>2</v>
      </c>
      <c r="E27270" s="7" t="n">
        <v>269.63</v>
      </c>
      <c r="F27270" s="7" t="n">
        <v>0</v>
      </c>
      <c r="G27270" s="7" t="n">
        <v>0</v>
      </c>
    </row>
    <row r="27271" customFormat="false" ht="15" hidden="false" customHeight="false" outlineLevel="0" collapsed="false">
      <c r="A27271" s="7" t="s">
        <v>43</v>
      </c>
      <c r="B27271" s="7" t="s">
        <v>1174</v>
      </c>
      <c r="C27271" s="7" t="s">
        <v>1543</v>
      </c>
      <c r="D27271" s="7" t="n">
        <v>2</v>
      </c>
      <c r="E27271" s="7" t="n">
        <v>290.81</v>
      </c>
      <c r="F27271" s="7" t="n">
        <v>0</v>
      </c>
      <c r="G27271" s="7" t="n">
        <v>0</v>
      </c>
    </row>
    <row r="27272" customFormat="false" ht="15" hidden="false" customHeight="false" outlineLevel="0" collapsed="false">
      <c r="A27272" s="7" t="s">
        <v>43</v>
      </c>
      <c r="B27272" s="7" t="s">
        <v>1174</v>
      </c>
      <c r="C27272" s="7" t="s">
        <v>1543</v>
      </c>
      <c r="D27272" s="7" t="n">
        <v>2</v>
      </c>
      <c r="E27272" s="7" t="n">
        <v>269.15</v>
      </c>
      <c r="F27272" s="7" t="n">
        <v>0</v>
      </c>
      <c r="G27272" s="7" t="n">
        <v>0</v>
      </c>
    </row>
    <row r="27273" customFormat="false" ht="15" hidden="false" customHeight="false" outlineLevel="0" collapsed="false">
      <c r="A27273" s="7" t="s">
        <v>43</v>
      </c>
      <c r="B27273" s="7" t="s">
        <v>1174</v>
      </c>
      <c r="C27273" s="7" t="s">
        <v>1543</v>
      </c>
      <c r="D27273" s="7" t="n">
        <v>2</v>
      </c>
      <c r="E27273" s="7" t="n">
        <v>287.06</v>
      </c>
      <c r="F27273" s="7" t="n">
        <v>0</v>
      </c>
      <c r="G27273" s="7" t="n">
        <v>0</v>
      </c>
    </row>
    <row r="27274" customFormat="false" ht="15" hidden="false" customHeight="false" outlineLevel="0" collapsed="false">
      <c r="A27274" s="7" t="s">
        <v>43</v>
      </c>
      <c r="B27274" s="7" t="s">
        <v>1174</v>
      </c>
      <c r="C27274" s="7" t="s">
        <v>1543</v>
      </c>
      <c r="D27274" s="7" t="n">
        <v>7</v>
      </c>
      <c r="E27274" s="7" t="n">
        <v>984.55</v>
      </c>
      <c r="F27274" s="7" t="n">
        <v>0</v>
      </c>
      <c r="G27274" s="7" t="n">
        <v>0</v>
      </c>
    </row>
    <row r="27275" customFormat="false" ht="15" hidden="false" customHeight="false" outlineLevel="0" collapsed="false">
      <c r="A27275" s="7" t="s">
        <v>43</v>
      </c>
      <c r="B27275" s="7" t="s">
        <v>1182</v>
      </c>
      <c r="C27275" s="7" t="s">
        <v>1543</v>
      </c>
      <c r="D27275" s="7" t="n">
        <v>3</v>
      </c>
      <c r="E27275" s="7" t="n">
        <v>297.44</v>
      </c>
      <c r="F27275" s="7" t="n">
        <v>0</v>
      </c>
      <c r="G27275" s="7" t="n">
        <v>0</v>
      </c>
    </row>
    <row r="27276" customFormat="false" ht="15" hidden="false" customHeight="false" outlineLevel="0" collapsed="false">
      <c r="A27276" s="7" t="s">
        <v>43</v>
      </c>
      <c r="B27276" s="7" t="s">
        <v>1182</v>
      </c>
      <c r="C27276" s="7" t="s">
        <v>1543</v>
      </c>
      <c r="D27276" s="7" t="n">
        <v>5</v>
      </c>
      <c r="E27276" s="7" t="n">
        <v>557.51</v>
      </c>
      <c r="F27276" s="7" t="n">
        <v>0</v>
      </c>
      <c r="G27276" s="7" t="n">
        <v>0</v>
      </c>
    </row>
    <row r="27277" customFormat="false" ht="15" hidden="false" customHeight="false" outlineLevel="0" collapsed="false">
      <c r="A27277" s="7" t="s">
        <v>43</v>
      </c>
      <c r="B27277" s="7" t="s">
        <v>1182</v>
      </c>
      <c r="C27277" s="7" t="s">
        <v>1543</v>
      </c>
      <c r="D27277" s="7" t="n">
        <v>2</v>
      </c>
      <c r="E27277" s="7" t="n">
        <v>321.57</v>
      </c>
      <c r="F27277" s="7" t="n">
        <v>0</v>
      </c>
      <c r="G27277" s="7" t="n">
        <v>0</v>
      </c>
    </row>
    <row r="27278" customFormat="false" ht="15" hidden="false" customHeight="false" outlineLevel="0" collapsed="false">
      <c r="A27278" s="7" t="s">
        <v>43</v>
      </c>
      <c r="B27278" s="7" t="s">
        <v>1182</v>
      </c>
      <c r="C27278" s="7" t="s">
        <v>1543</v>
      </c>
      <c r="D27278" s="7" t="n">
        <v>1</v>
      </c>
      <c r="E27278" s="7" t="n">
        <v>99.93</v>
      </c>
      <c r="F27278" s="7" t="n">
        <v>0</v>
      </c>
      <c r="G27278" s="7" t="n">
        <v>0</v>
      </c>
    </row>
    <row r="27279" customFormat="false" ht="15" hidden="false" customHeight="false" outlineLevel="0" collapsed="false">
      <c r="A27279" s="7" t="s">
        <v>43</v>
      </c>
      <c r="B27279" s="7" t="s">
        <v>1154</v>
      </c>
      <c r="C27279" s="7" t="s">
        <v>1543</v>
      </c>
      <c r="D27279" s="7" t="n">
        <v>13</v>
      </c>
      <c r="E27279" s="7" t="n">
        <v>1781.17</v>
      </c>
      <c r="F27279" s="7" t="n">
        <v>0</v>
      </c>
      <c r="G27279" s="7" t="n">
        <v>0</v>
      </c>
    </row>
    <row r="27280" customFormat="false" ht="15" hidden="false" customHeight="false" outlineLevel="0" collapsed="false">
      <c r="A27280" s="7" t="s">
        <v>43</v>
      </c>
      <c r="B27280" s="7" t="s">
        <v>1154</v>
      </c>
      <c r="C27280" s="7" t="s">
        <v>1543</v>
      </c>
      <c r="D27280" s="7" t="n">
        <v>4</v>
      </c>
      <c r="E27280" s="7" t="n">
        <v>535.79</v>
      </c>
      <c r="F27280" s="7" t="n">
        <v>0</v>
      </c>
      <c r="G27280" s="7" t="n">
        <v>0</v>
      </c>
    </row>
    <row r="27281" customFormat="false" ht="15" hidden="false" customHeight="false" outlineLevel="0" collapsed="false">
      <c r="A27281" s="7" t="s">
        <v>43</v>
      </c>
      <c r="B27281" s="7" t="s">
        <v>1154</v>
      </c>
      <c r="C27281" s="7" t="s">
        <v>1543</v>
      </c>
      <c r="D27281" s="7" t="n">
        <v>21</v>
      </c>
      <c r="E27281" s="7" t="n">
        <v>2803.51</v>
      </c>
      <c r="F27281" s="7" t="n">
        <v>0</v>
      </c>
      <c r="G27281" s="7" t="n">
        <v>0</v>
      </c>
    </row>
    <row r="27282" customFormat="false" ht="15" hidden="false" customHeight="false" outlineLevel="0" collapsed="false">
      <c r="A27282" s="7" t="s">
        <v>43</v>
      </c>
      <c r="B27282" s="7" t="s">
        <v>1154</v>
      </c>
      <c r="C27282" s="7" t="s">
        <v>1543</v>
      </c>
      <c r="D27282" s="7" t="n">
        <v>16</v>
      </c>
      <c r="E27282" s="7" t="n">
        <v>1990.76</v>
      </c>
      <c r="F27282" s="7" t="n">
        <v>0</v>
      </c>
      <c r="G27282" s="7" t="n">
        <v>0</v>
      </c>
    </row>
    <row r="27283" customFormat="false" ht="15" hidden="false" customHeight="false" outlineLevel="0" collapsed="false">
      <c r="A27283" s="7" t="s">
        <v>43</v>
      </c>
      <c r="B27283" s="7" t="s">
        <v>1154</v>
      </c>
      <c r="C27283" s="7" t="s">
        <v>1543</v>
      </c>
      <c r="D27283" s="7" t="n">
        <v>0</v>
      </c>
      <c r="E27283" s="7" t="n">
        <v>0</v>
      </c>
      <c r="F27283" s="7" t="n">
        <v>7</v>
      </c>
      <c r="G27283" s="7" t="n">
        <v>826.24</v>
      </c>
    </row>
    <row r="27284" customFormat="false" ht="15" hidden="false" customHeight="false" outlineLevel="0" collapsed="false">
      <c r="A27284" s="7" t="s">
        <v>43</v>
      </c>
      <c r="B27284" s="7" t="s">
        <v>1154</v>
      </c>
      <c r="C27284" s="7" t="s">
        <v>1543</v>
      </c>
      <c r="D27284" s="7" t="n">
        <v>11</v>
      </c>
      <c r="E27284" s="7" t="n">
        <v>1482.57</v>
      </c>
      <c r="F27284" s="7" t="n">
        <v>0</v>
      </c>
      <c r="G27284" s="7" t="n">
        <v>0</v>
      </c>
    </row>
    <row r="27285" customFormat="false" ht="15" hidden="false" customHeight="false" outlineLevel="0" collapsed="false">
      <c r="A27285" s="7" t="s">
        <v>43</v>
      </c>
      <c r="B27285" s="7" t="s">
        <v>1154</v>
      </c>
      <c r="C27285" s="7" t="s">
        <v>1543</v>
      </c>
      <c r="D27285" s="7" t="n">
        <v>0</v>
      </c>
      <c r="E27285" s="7" t="n">
        <v>0</v>
      </c>
      <c r="F27285" s="7" t="n">
        <v>2</v>
      </c>
      <c r="G27285" s="7" t="n">
        <v>265.8</v>
      </c>
    </row>
    <row r="27286" customFormat="false" ht="15" hidden="false" customHeight="false" outlineLevel="0" collapsed="false">
      <c r="A27286" s="7" t="s">
        <v>43</v>
      </c>
      <c r="B27286" s="7" t="s">
        <v>1154</v>
      </c>
      <c r="C27286" s="7" t="s">
        <v>1543</v>
      </c>
      <c r="D27286" s="7" t="n">
        <v>13</v>
      </c>
      <c r="E27286" s="7" t="n">
        <v>1770.26</v>
      </c>
      <c r="F27286" s="7" t="n">
        <v>0</v>
      </c>
      <c r="G27286" s="7" t="n">
        <v>0</v>
      </c>
    </row>
    <row r="27287" customFormat="false" ht="15" hidden="false" customHeight="false" outlineLevel="0" collapsed="false">
      <c r="A27287" s="7" t="s">
        <v>43</v>
      </c>
      <c r="B27287" s="7" t="s">
        <v>1154</v>
      </c>
      <c r="C27287" s="7" t="s">
        <v>1543</v>
      </c>
      <c r="D27287" s="7" t="n">
        <v>13</v>
      </c>
      <c r="E27287" s="7" t="n">
        <v>1908.04</v>
      </c>
      <c r="F27287" s="7" t="n">
        <v>0</v>
      </c>
      <c r="G27287" s="7" t="n">
        <v>0</v>
      </c>
    </row>
    <row r="27288" customFormat="false" ht="15" hidden="false" customHeight="false" outlineLevel="0" collapsed="false">
      <c r="A27288" s="7" t="s">
        <v>43</v>
      </c>
      <c r="B27288" s="7" t="s">
        <v>1154</v>
      </c>
      <c r="C27288" s="7" t="s">
        <v>1543</v>
      </c>
      <c r="D27288" s="7" t="n">
        <v>15</v>
      </c>
      <c r="E27288" s="7" t="n">
        <v>2082.28</v>
      </c>
      <c r="F27288" s="7" t="n">
        <v>0</v>
      </c>
      <c r="G27288" s="7" t="n">
        <v>0</v>
      </c>
    </row>
    <row r="27289" customFormat="false" ht="15" hidden="false" customHeight="false" outlineLevel="0" collapsed="false">
      <c r="A27289" s="7" t="s">
        <v>43</v>
      </c>
      <c r="B27289" s="7" t="s">
        <v>1154</v>
      </c>
      <c r="C27289" s="7" t="s">
        <v>1543</v>
      </c>
      <c r="D27289" s="7" t="n">
        <v>15</v>
      </c>
      <c r="E27289" s="7" t="n">
        <v>2126.74</v>
      </c>
      <c r="F27289" s="7" t="n">
        <v>0</v>
      </c>
      <c r="G27289" s="7" t="n">
        <v>0</v>
      </c>
    </row>
    <row r="27290" customFormat="false" ht="15" hidden="false" customHeight="false" outlineLevel="0" collapsed="false">
      <c r="A27290" s="7" t="s">
        <v>43</v>
      </c>
      <c r="B27290" s="7" t="s">
        <v>1154</v>
      </c>
      <c r="C27290" s="7" t="s">
        <v>1543</v>
      </c>
      <c r="D27290" s="7" t="n">
        <v>0</v>
      </c>
      <c r="E27290" s="7" t="n">
        <v>0</v>
      </c>
      <c r="F27290" s="7" t="n">
        <v>8</v>
      </c>
      <c r="G27290" s="7" t="n">
        <v>1048.74</v>
      </c>
    </row>
    <row r="27291" customFormat="false" ht="15" hidden="false" customHeight="false" outlineLevel="0" collapsed="false">
      <c r="A27291" s="7" t="s">
        <v>43</v>
      </c>
      <c r="B27291" s="7" t="s">
        <v>1154</v>
      </c>
      <c r="C27291" s="7" t="s">
        <v>1543</v>
      </c>
      <c r="D27291" s="7" t="n">
        <v>0</v>
      </c>
      <c r="E27291" s="7" t="n">
        <v>0</v>
      </c>
      <c r="F27291" s="7" t="n">
        <v>9</v>
      </c>
      <c r="G27291" s="7" t="n">
        <v>1125.42</v>
      </c>
    </row>
    <row r="27292" customFormat="false" ht="15" hidden="false" customHeight="false" outlineLevel="0" collapsed="false">
      <c r="A27292" s="7" t="s">
        <v>43</v>
      </c>
      <c r="B27292" s="7" t="s">
        <v>1154</v>
      </c>
      <c r="C27292" s="7" t="s">
        <v>1543</v>
      </c>
      <c r="D27292" s="7" t="n">
        <v>20</v>
      </c>
      <c r="E27292" s="7" t="n">
        <v>2671.71</v>
      </c>
      <c r="F27292" s="7" t="n">
        <v>0</v>
      </c>
      <c r="G27292" s="7" t="n">
        <v>0</v>
      </c>
    </row>
    <row r="27293" customFormat="false" ht="15" hidden="false" customHeight="false" outlineLevel="0" collapsed="false">
      <c r="A27293" s="7" t="s">
        <v>43</v>
      </c>
      <c r="B27293" s="7" t="s">
        <v>1154</v>
      </c>
      <c r="C27293" s="7" t="s">
        <v>1543</v>
      </c>
      <c r="D27293" s="7" t="n">
        <v>0</v>
      </c>
      <c r="E27293" s="7" t="n">
        <v>0</v>
      </c>
      <c r="F27293" s="7" t="n">
        <v>11</v>
      </c>
      <c r="G27293" s="7" t="n">
        <v>1357.14</v>
      </c>
    </row>
    <row r="27294" customFormat="false" ht="15" hidden="false" customHeight="false" outlineLevel="0" collapsed="false">
      <c r="A27294" s="7" t="s">
        <v>43</v>
      </c>
      <c r="B27294" s="7" t="s">
        <v>1154</v>
      </c>
      <c r="C27294" s="7" t="s">
        <v>1543</v>
      </c>
      <c r="D27294" s="7" t="n">
        <v>23</v>
      </c>
      <c r="E27294" s="7" t="n">
        <v>3287.83</v>
      </c>
      <c r="F27294" s="7" t="n">
        <v>0</v>
      </c>
      <c r="G27294" s="7" t="n">
        <v>0</v>
      </c>
    </row>
    <row r="27295" customFormat="false" ht="15" hidden="false" customHeight="false" outlineLevel="0" collapsed="false">
      <c r="A27295" s="7" t="s">
        <v>43</v>
      </c>
      <c r="B27295" s="7" t="s">
        <v>1154</v>
      </c>
      <c r="C27295" s="7" t="s">
        <v>1543</v>
      </c>
      <c r="D27295" s="7" t="n">
        <v>6</v>
      </c>
      <c r="E27295" s="7" t="n">
        <v>804.6</v>
      </c>
      <c r="F27295" s="7" t="n">
        <v>0</v>
      </c>
      <c r="G27295" s="7" t="n">
        <v>0</v>
      </c>
    </row>
    <row r="27296" customFormat="false" ht="15" hidden="false" customHeight="false" outlineLevel="0" collapsed="false">
      <c r="A27296" s="7" t="s">
        <v>43</v>
      </c>
      <c r="B27296" s="7" t="s">
        <v>1154</v>
      </c>
      <c r="C27296" s="7" t="s">
        <v>1543</v>
      </c>
      <c r="D27296" s="7" t="n">
        <v>0</v>
      </c>
      <c r="E27296" s="7" t="n">
        <v>0</v>
      </c>
      <c r="F27296" s="7" t="n">
        <v>10</v>
      </c>
      <c r="G27296" s="7" t="n">
        <v>1200.88</v>
      </c>
    </row>
    <row r="27297" customFormat="false" ht="15" hidden="false" customHeight="false" outlineLevel="0" collapsed="false">
      <c r="A27297" s="7" t="s">
        <v>43</v>
      </c>
      <c r="B27297" s="7" t="s">
        <v>1154</v>
      </c>
      <c r="C27297" s="7" t="s">
        <v>1543</v>
      </c>
      <c r="D27297" s="7" t="n">
        <v>21</v>
      </c>
      <c r="E27297" s="7" t="n">
        <v>2825.32</v>
      </c>
      <c r="F27297" s="7" t="n">
        <v>0</v>
      </c>
      <c r="G27297" s="7" t="n">
        <v>0</v>
      </c>
    </row>
    <row r="27298" customFormat="false" ht="15" hidden="false" customHeight="false" outlineLevel="0" collapsed="false">
      <c r="A27298" s="7" t="s">
        <v>43</v>
      </c>
      <c r="B27298" s="7" t="s">
        <v>1154</v>
      </c>
      <c r="C27298" s="7" t="s">
        <v>1543</v>
      </c>
      <c r="D27298" s="7" t="n">
        <v>0</v>
      </c>
      <c r="E27298" s="7" t="n">
        <v>0</v>
      </c>
      <c r="F27298" s="7" t="n">
        <v>16</v>
      </c>
      <c r="G27298" s="7" t="n">
        <v>2053.81</v>
      </c>
    </row>
    <row r="27299" customFormat="false" ht="15" hidden="false" customHeight="false" outlineLevel="0" collapsed="false">
      <c r="A27299" s="7" t="s">
        <v>43</v>
      </c>
      <c r="B27299" s="7" t="s">
        <v>1154</v>
      </c>
      <c r="C27299" s="7" t="s">
        <v>1543</v>
      </c>
      <c r="D27299" s="7" t="n">
        <v>0</v>
      </c>
      <c r="E27299" s="7" t="n">
        <v>0</v>
      </c>
      <c r="F27299" s="7" t="n">
        <v>2</v>
      </c>
      <c r="G27299" s="7" t="n">
        <v>259.92</v>
      </c>
    </row>
    <row r="27300" customFormat="false" ht="15" hidden="false" customHeight="false" outlineLevel="0" collapsed="false">
      <c r="A27300" s="7" t="s">
        <v>43</v>
      </c>
      <c r="B27300" s="7" t="s">
        <v>1153</v>
      </c>
      <c r="C27300" s="7" t="s">
        <v>1543</v>
      </c>
      <c r="D27300" s="7" t="n">
        <v>1</v>
      </c>
      <c r="E27300" s="7" t="n">
        <v>134.57</v>
      </c>
      <c r="F27300" s="7" t="n">
        <v>0</v>
      </c>
      <c r="G27300" s="7" t="n">
        <v>0</v>
      </c>
    </row>
    <row r="27301" customFormat="false" ht="15" hidden="false" customHeight="false" outlineLevel="0" collapsed="false">
      <c r="A27301" s="7" t="s">
        <v>43</v>
      </c>
      <c r="B27301" s="7" t="s">
        <v>1153</v>
      </c>
      <c r="C27301" s="7" t="s">
        <v>1543</v>
      </c>
      <c r="D27301" s="7" t="n">
        <v>27</v>
      </c>
      <c r="E27301" s="7" t="n">
        <v>3875.26</v>
      </c>
      <c r="F27301" s="7" t="n">
        <v>0</v>
      </c>
      <c r="G27301" s="7" t="n">
        <v>0</v>
      </c>
    </row>
    <row r="27302" customFormat="false" ht="15" hidden="false" customHeight="false" outlineLevel="0" collapsed="false">
      <c r="A27302" s="7" t="s">
        <v>43</v>
      </c>
      <c r="B27302" s="7" t="s">
        <v>1153</v>
      </c>
      <c r="C27302" s="7" t="s">
        <v>1543</v>
      </c>
      <c r="D27302" s="7" t="n">
        <v>36</v>
      </c>
      <c r="E27302" s="7" t="n">
        <v>5351.24</v>
      </c>
      <c r="F27302" s="7" t="n">
        <v>0</v>
      </c>
      <c r="G27302" s="7" t="n">
        <v>0</v>
      </c>
    </row>
    <row r="27303" customFormat="false" ht="15" hidden="false" customHeight="false" outlineLevel="0" collapsed="false">
      <c r="A27303" s="7" t="s">
        <v>43</v>
      </c>
      <c r="B27303" s="7" t="s">
        <v>1153</v>
      </c>
      <c r="C27303" s="7" t="s">
        <v>1543</v>
      </c>
      <c r="D27303" s="7" t="n">
        <v>18</v>
      </c>
      <c r="E27303" s="7" t="n">
        <v>2531.69</v>
      </c>
      <c r="F27303" s="7" t="n">
        <v>0</v>
      </c>
      <c r="G27303" s="7" t="n">
        <v>0</v>
      </c>
    </row>
    <row r="27304" customFormat="false" ht="15" hidden="false" customHeight="false" outlineLevel="0" collapsed="false">
      <c r="A27304" s="7" t="s">
        <v>43</v>
      </c>
      <c r="B27304" s="7" t="s">
        <v>1153</v>
      </c>
      <c r="C27304" s="7" t="s">
        <v>1543</v>
      </c>
      <c r="D27304" s="7" t="n">
        <v>27</v>
      </c>
      <c r="E27304" s="7" t="n">
        <v>3861.12</v>
      </c>
      <c r="F27304" s="7" t="n">
        <v>0</v>
      </c>
      <c r="G27304" s="7" t="n">
        <v>0</v>
      </c>
    </row>
    <row r="27305" customFormat="false" ht="15" hidden="false" customHeight="false" outlineLevel="0" collapsed="false">
      <c r="A27305" s="7" t="s">
        <v>43</v>
      </c>
      <c r="B27305" s="7" t="s">
        <v>1153</v>
      </c>
      <c r="C27305" s="7" t="s">
        <v>1543</v>
      </c>
      <c r="D27305" s="7" t="n">
        <v>1</v>
      </c>
      <c r="E27305" s="7" t="n">
        <v>134.13</v>
      </c>
      <c r="F27305" s="7" t="n">
        <v>0</v>
      </c>
      <c r="G27305" s="7" t="n">
        <v>0</v>
      </c>
    </row>
    <row r="27306" customFormat="false" ht="15" hidden="false" customHeight="false" outlineLevel="0" collapsed="false">
      <c r="A27306" s="7" t="s">
        <v>43</v>
      </c>
      <c r="B27306" s="7" t="s">
        <v>1153</v>
      </c>
      <c r="C27306" s="7" t="s">
        <v>1543</v>
      </c>
      <c r="D27306" s="7" t="n">
        <v>21</v>
      </c>
      <c r="E27306" s="7" t="n">
        <v>3053.55</v>
      </c>
      <c r="F27306" s="7" t="n">
        <v>0</v>
      </c>
      <c r="G27306" s="7" t="n">
        <v>0</v>
      </c>
    </row>
    <row r="27307" customFormat="false" ht="15" hidden="false" customHeight="false" outlineLevel="0" collapsed="false">
      <c r="A27307" s="7" t="s">
        <v>43</v>
      </c>
      <c r="B27307" s="7" t="s">
        <v>1153</v>
      </c>
      <c r="C27307" s="7" t="s">
        <v>1543</v>
      </c>
      <c r="D27307" s="7" t="n">
        <v>1</v>
      </c>
      <c r="E27307" s="7" t="n">
        <v>137.01</v>
      </c>
      <c r="F27307" s="7" t="n">
        <v>0</v>
      </c>
      <c r="G27307" s="7" t="n">
        <v>0</v>
      </c>
    </row>
    <row r="27308" customFormat="false" ht="15" hidden="false" customHeight="false" outlineLevel="0" collapsed="false">
      <c r="A27308" s="7" t="s">
        <v>43</v>
      </c>
      <c r="B27308" s="7" t="s">
        <v>1153</v>
      </c>
      <c r="C27308" s="7" t="s">
        <v>1543</v>
      </c>
      <c r="D27308" s="7" t="n">
        <v>1</v>
      </c>
      <c r="E27308" s="7" t="n">
        <v>133.95</v>
      </c>
      <c r="F27308" s="7" t="n">
        <v>0</v>
      </c>
      <c r="G27308" s="7" t="n">
        <v>0</v>
      </c>
    </row>
    <row r="27309" customFormat="false" ht="15" hidden="false" customHeight="false" outlineLevel="0" collapsed="false">
      <c r="A27309" s="7" t="s">
        <v>43</v>
      </c>
      <c r="B27309" s="7" t="s">
        <v>1160</v>
      </c>
      <c r="C27309" s="7" t="s">
        <v>1279</v>
      </c>
      <c r="D27309" s="7" t="n">
        <v>12</v>
      </c>
      <c r="E27309" s="7" t="n">
        <v>1644.16</v>
      </c>
      <c r="F27309" s="7" t="n">
        <v>0</v>
      </c>
      <c r="G27309" s="7" t="n">
        <v>0</v>
      </c>
    </row>
    <row r="27310" customFormat="false" ht="15" hidden="false" customHeight="false" outlineLevel="0" collapsed="false">
      <c r="A27310" s="7" t="s">
        <v>43</v>
      </c>
      <c r="B27310" s="7" t="s">
        <v>1160</v>
      </c>
      <c r="C27310" s="7" t="s">
        <v>1279</v>
      </c>
      <c r="D27310" s="7" t="n">
        <v>7</v>
      </c>
      <c r="E27310" s="7" t="n">
        <v>953.21</v>
      </c>
      <c r="F27310" s="7" t="n">
        <v>0</v>
      </c>
      <c r="G27310" s="7" t="n">
        <v>0</v>
      </c>
    </row>
    <row r="27311" customFormat="false" ht="15" hidden="false" customHeight="false" outlineLevel="0" collapsed="false">
      <c r="A27311" s="7" t="s">
        <v>43</v>
      </c>
      <c r="B27311" s="7" t="s">
        <v>1160</v>
      </c>
      <c r="C27311" s="7" t="s">
        <v>1279</v>
      </c>
      <c r="D27311" s="7" t="n">
        <v>0</v>
      </c>
      <c r="E27311" s="7" t="n">
        <v>0</v>
      </c>
      <c r="F27311" s="7" t="n">
        <v>12</v>
      </c>
      <c r="G27311" s="7" t="n">
        <v>1549.85</v>
      </c>
    </row>
    <row r="27312" customFormat="false" ht="15" hidden="false" customHeight="false" outlineLevel="0" collapsed="false">
      <c r="A27312" s="7" t="s">
        <v>43</v>
      </c>
      <c r="B27312" s="7" t="s">
        <v>1160</v>
      </c>
      <c r="C27312" s="7" t="s">
        <v>1279</v>
      </c>
      <c r="D27312" s="7" t="n">
        <v>0</v>
      </c>
      <c r="E27312" s="7" t="n">
        <v>0</v>
      </c>
      <c r="F27312" s="7" t="n">
        <v>19</v>
      </c>
      <c r="G27312" s="7" t="n">
        <v>2667.18</v>
      </c>
    </row>
    <row r="27313" customFormat="false" ht="15" hidden="false" customHeight="false" outlineLevel="0" collapsed="false">
      <c r="A27313" s="7" t="s">
        <v>43</v>
      </c>
      <c r="B27313" s="7" t="s">
        <v>1160</v>
      </c>
      <c r="C27313" s="7" t="s">
        <v>1279</v>
      </c>
      <c r="D27313" s="7" t="n">
        <v>17</v>
      </c>
      <c r="E27313" s="7" t="n">
        <v>2291.88</v>
      </c>
      <c r="F27313" s="7" t="n">
        <v>0</v>
      </c>
      <c r="G27313" s="7" t="n">
        <v>0</v>
      </c>
    </row>
    <row r="27314" customFormat="false" ht="15" hidden="false" customHeight="false" outlineLevel="0" collapsed="false">
      <c r="A27314" s="7" t="s">
        <v>43</v>
      </c>
      <c r="B27314" s="7" t="s">
        <v>1160</v>
      </c>
      <c r="C27314" s="7" t="s">
        <v>1279</v>
      </c>
      <c r="D27314" s="7" t="n">
        <v>0</v>
      </c>
      <c r="E27314" s="7" t="n">
        <v>0</v>
      </c>
      <c r="F27314" s="7" t="n">
        <v>16</v>
      </c>
      <c r="G27314" s="7" t="n">
        <v>2247.34</v>
      </c>
    </row>
    <row r="27315" customFormat="false" ht="15" hidden="false" customHeight="false" outlineLevel="0" collapsed="false">
      <c r="A27315" s="7" t="s">
        <v>43</v>
      </c>
      <c r="B27315" s="7" t="s">
        <v>1160</v>
      </c>
      <c r="C27315" s="7" t="s">
        <v>1279</v>
      </c>
      <c r="D27315" s="7" t="n">
        <v>0</v>
      </c>
      <c r="E27315" s="7" t="n">
        <v>0</v>
      </c>
      <c r="F27315" s="7" t="n">
        <v>25</v>
      </c>
      <c r="G27315" s="7" t="n">
        <v>3150.43</v>
      </c>
    </row>
    <row r="27316" customFormat="false" ht="15" hidden="false" customHeight="false" outlineLevel="0" collapsed="false">
      <c r="A27316" s="7" t="s">
        <v>43</v>
      </c>
      <c r="B27316" s="7" t="s">
        <v>1160</v>
      </c>
      <c r="C27316" s="7" t="s">
        <v>1279</v>
      </c>
      <c r="D27316" s="7" t="n">
        <v>0</v>
      </c>
      <c r="E27316" s="7" t="n">
        <v>0</v>
      </c>
      <c r="F27316" s="7" t="n">
        <v>6</v>
      </c>
      <c r="G27316" s="7" t="n">
        <v>770.18</v>
      </c>
    </row>
    <row r="27317" customFormat="false" ht="15" hidden="false" customHeight="false" outlineLevel="0" collapsed="false">
      <c r="A27317" s="7" t="s">
        <v>43</v>
      </c>
      <c r="B27317" s="7" t="s">
        <v>1160</v>
      </c>
      <c r="C27317" s="7" t="s">
        <v>1279</v>
      </c>
      <c r="D27317" s="7" t="n">
        <v>22</v>
      </c>
      <c r="E27317" s="7" t="n">
        <v>3268.83</v>
      </c>
      <c r="F27317" s="7" t="n">
        <v>0</v>
      </c>
      <c r="G27317" s="7" t="n">
        <v>0</v>
      </c>
    </row>
    <row r="27318" customFormat="false" ht="15" hidden="false" customHeight="false" outlineLevel="0" collapsed="false">
      <c r="A27318" s="7" t="s">
        <v>43</v>
      </c>
      <c r="B27318" s="7" t="s">
        <v>1160</v>
      </c>
      <c r="C27318" s="7" t="s">
        <v>1279</v>
      </c>
      <c r="D27318" s="7" t="n">
        <v>0</v>
      </c>
      <c r="E27318" s="7" t="n">
        <v>0</v>
      </c>
      <c r="F27318" s="7" t="n">
        <v>4</v>
      </c>
      <c r="G27318" s="7" t="n">
        <v>535.92</v>
      </c>
    </row>
    <row r="27319" customFormat="false" ht="15" hidden="false" customHeight="false" outlineLevel="0" collapsed="false">
      <c r="A27319" s="7" t="s">
        <v>43</v>
      </c>
      <c r="B27319" s="7" t="s">
        <v>1160</v>
      </c>
      <c r="C27319" s="7" t="s">
        <v>1279</v>
      </c>
      <c r="D27319" s="7" t="n">
        <v>10</v>
      </c>
      <c r="E27319" s="7" t="n">
        <v>1346.06</v>
      </c>
      <c r="F27319" s="7" t="n">
        <v>0</v>
      </c>
      <c r="G27319" s="7" t="n">
        <v>0</v>
      </c>
    </row>
    <row r="27320" customFormat="false" ht="15" hidden="false" customHeight="false" outlineLevel="0" collapsed="false">
      <c r="A27320" s="7" t="s">
        <v>43</v>
      </c>
      <c r="B27320" s="7" t="s">
        <v>1160</v>
      </c>
      <c r="C27320" s="7" t="s">
        <v>1279</v>
      </c>
      <c r="D27320" s="7" t="n">
        <v>10</v>
      </c>
      <c r="E27320" s="7" t="n">
        <v>1202.34</v>
      </c>
      <c r="F27320" s="7" t="n">
        <v>0</v>
      </c>
      <c r="G27320" s="7" t="n">
        <v>0</v>
      </c>
    </row>
    <row r="27321" customFormat="false" ht="15" hidden="false" customHeight="false" outlineLevel="0" collapsed="false">
      <c r="A27321" s="7" t="s">
        <v>43</v>
      </c>
      <c r="B27321" s="7" t="s">
        <v>1160</v>
      </c>
      <c r="C27321" s="7" t="s">
        <v>1279</v>
      </c>
      <c r="D27321" s="7" t="n">
        <v>0</v>
      </c>
      <c r="E27321" s="7" t="n">
        <v>0</v>
      </c>
      <c r="F27321" s="7" t="n">
        <v>27</v>
      </c>
      <c r="G27321" s="7" t="n">
        <v>3584.67</v>
      </c>
    </row>
    <row r="27322" customFormat="false" ht="15" hidden="false" customHeight="false" outlineLevel="0" collapsed="false">
      <c r="A27322" s="7" t="s">
        <v>43</v>
      </c>
      <c r="B27322" s="7" t="s">
        <v>1160</v>
      </c>
      <c r="C27322" s="7" t="s">
        <v>1279</v>
      </c>
      <c r="D27322" s="7" t="n">
        <v>10</v>
      </c>
      <c r="E27322" s="7" t="n">
        <v>1454.44</v>
      </c>
      <c r="F27322" s="7" t="n">
        <v>0</v>
      </c>
      <c r="G27322" s="7" t="n">
        <v>0</v>
      </c>
    </row>
    <row r="27323" customFormat="false" ht="15" hidden="false" customHeight="false" outlineLevel="0" collapsed="false">
      <c r="A27323" s="7" t="s">
        <v>43</v>
      </c>
      <c r="B27323" s="7" t="s">
        <v>1160</v>
      </c>
      <c r="C27323" s="7" t="s">
        <v>1279</v>
      </c>
      <c r="D27323" s="7" t="n">
        <v>21</v>
      </c>
      <c r="E27323" s="7" t="n">
        <v>3000.92</v>
      </c>
      <c r="F27323" s="7" t="n">
        <v>0</v>
      </c>
      <c r="G27323" s="7" t="n">
        <v>0</v>
      </c>
    </row>
    <row r="27324" customFormat="false" ht="15" hidden="false" customHeight="false" outlineLevel="0" collapsed="false">
      <c r="A27324" s="7" t="s">
        <v>43</v>
      </c>
      <c r="B27324" s="7" t="s">
        <v>1160</v>
      </c>
      <c r="C27324" s="7" t="s">
        <v>1279</v>
      </c>
      <c r="D27324" s="7" t="n">
        <v>23</v>
      </c>
      <c r="E27324" s="7" t="n">
        <v>3235.57</v>
      </c>
      <c r="F27324" s="7" t="n">
        <v>0</v>
      </c>
      <c r="G27324" s="7" t="n">
        <v>0</v>
      </c>
    </row>
    <row r="27325" customFormat="false" ht="15" hidden="false" customHeight="false" outlineLevel="0" collapsed="false">
      <c r="A27325" s="7" t="s">
        <v>43</v>
      </c>
      <c r="B27325" s="7" t="s">
        <v>1160</v>
      </c>
      <c r="C27325" s="7" t="s">
        <v>1279</v>
      </c>
      <c r="D27325" s="7" t="n">
        <v>20</v>
      </c>
      <c r="E27325" s="7" t="n">
        <v>2868.41</v>
      </c>
      <c r="F27325" s="7" t="n">
        <v>0</v>
      </c>
      <c r="G27325" s="7" t="n">
        <v>0</v>
      </c>
    </row>
    <row r="27326" customFormat="false" ht="15" hidden="false" customHeight="false" outlineLevel="0" collapsed="false">
      <c r="A27326" s="7" t="s">
        <v>43</v>
      </c>
      <c r="B27326" s="7" t="s">
        <v>1160</v>
      </c>
      <c r="C27326" s="7" t="s">
        <v>1279</v>
      </c>
      <c r="D27326" s="7" t="n">
        <v>12</v>
      </c>
      <c r="E27326" s="7" t="n">
        <v>1672.44</v>
      </c>
      <c r="F27326" s="7" t="n">
        <v>0</v>
      </c>
      <c r="G27326" s="7" t="n">
        <v>0</v>
      </c>
    </row>
    <row r="27327" customFormat="false" ht="15" hidden="false" customHeight="false" outlineLevel="0" collapsed="false">
      <c r="A27327" s="7" t="s">
        <v>43</v>
      </c>
      <c r="B27327" s="7" t="s">
        <v>1160</v>
      </c>
      <c r="C27327" s="7" t="s">
        <v>1279</v>
      </c>
      <c r="D27327" s="7" t="n">
        <v>3</v>
      </c>
      <c r="E27327" s="7" t="n">
        <v>404.67</v>
      </c>
      <c r="F27327" s="7" t="n">
        <v>0</v>
      </c>
      <c r="G27327" s="7" t="n">
        <v>0</v>
      </c>
    </row>
    <row r="27328" customFormat="false" ht="15" hidden="false" customHeight="false" outlineLevel="0" collapsed="false">
      <c r="A27328" s="7" t="s">
        <v>43</v>
      </c>
      <c r="B27328" s="7" t="s">
        <v>1160</v>
      </c>
      <c r="C27328" s="7" t="s">
        <v>1279</v>
      </c>
      <c r="D27328" s="7" t="n">
        <v>10</v>
      </c>
      <c r="E27328" s="7" t="n">
        <v>1341.66</v>
      </c>
      <c r="F27328" s="7" t="n">
        <v>0</v>
      </c>
      <c r="G27328" s="7" t="n">
        <v>0</v>
      </c>
    </row>
    <row r="27329" customFormat="false" ht="15" hidden="false" customHeight="false" outlineLevel="0" collapsed="false">
      <c r="A27329" s="7" t="s">
        <v>43</v>
      </c>
      <c r="B27329" s="7" t="s">
        <v>1166</v>
      </c>
      <c r="C27329" s="7" t="s">
        <v>1279</v>
      </c>
      <c r="D27329" s="7" t="n">
        <v>0</v>
      </c>
      <c r="E27329" s="7" t="n">
        <v>0</v>
      </c>
      <c r="F27329" s="7" t="n">
        <v>16</v>
      </c>
      <c r="G27329" s="7" t="n">
        <v>2188.32</v>
      </c>
    </row>
    <row r="27330" customFormat="false" ht="15" hidden="false" customHeight="false" outlineLevel="0" collapsed="false">
      <c r="A27330" s="7" t="s">
        <v>43</v>
      </c>
      <c r="B27330" s="7" t="s">
        <v>1166</v>
      </c>
      <c r="C27330" s="7" t="s">
        <v>1279</v>
      </c>
      <c r="D27330" s="7" t="n">
        <v>6</v>
      </c>
      <c r="E27330" s="7" t="n">
        <v>822.08</v>
      </c>
      <c r="F27330" s="7" t="n">
        <v>0</v>
      </c>
      <c r="G27330" s="7" t="n">
        <v>0</v>
      </c>
    </row>
    <row r="27331" customFormat="false" ht="15" hidden="false" customHeight="false" outlineLevel="0" collapsed="false">
      <c r="A27331" s="7" t="s">
        <v>43</v>
      </c>
      <c r="B27331" s="7" t="s">
        <v>1166</v>
      </c>
      <c r="C27331" s="7" t="s">
        <v>1279</v>
      </c>
      <c r="D27331" s="7" t="n">
        <v>5</v>
      </c>
      <c r="E27331" s="7" t="n">
        <v>727.22</v>
      </c>
      <c r="F27331" s="7" t="n">
        <v>0</v>
      </c>
      <c r="G27331" s="7" t="n">
        <v>0</v>
      </c>
    </row>
    <row r="27332" customFormat="false" ht="15" hidden="false" customHeight="false" outlineLevel="0" collapsed="false">
      <c r="A27332" s="7" t="s">
        <v>43</v>
      </c>
      <c r="B27332" s="7" t="s">
        <v>1166</v>
      </c>
      <c r="C27332" s="7" t="s">
        <v>1279</v>
      </c>
      <c r="D27332" s="7" t="n">
        <v>4</v>
      </c>
      <c r="E27332" s="7" t="n">
        <v>538.85</v>
      </c>
      <c r="F27332" s="7" t="n">
        <v>0</v>
      </c>
      <c r="G27332" s="7" t="n">
        <v>0</v>
      </c>
    </row>
    <row r="27333" customFormat="false" ht="15" hidden="false" customHeight="false" outlineLevel="0" collapsed="false">
      <c r="A27333" s="7" t="s">
        <v>43</v>
      </c>
      <c r="B27333" s="7" t="s">
        <v>1166</v>
      </c>
      <c r="C27333" s="7" t="s">
        <v>1279</v>
      </c>
      <c r="D27333" s="7" t="n">
        <v>14</v>
      </c>
      <c r="E27333" s="7" t="n">
        <v>1759.17</v>
      </c>
      <c r="F27333" s="7" t="n">
        <v>0</v>
      </c>
      <c r="G27333" s="7" t="n">
        <v>0</v>
      </c>
    </row>
    <row r="27334" customFormat="false" ht="15" hidden="false" customHeight="false" outlineLevel="0" collapsed="false">
      <c r="A27334" s="7" t="s">
        <v>43</v>
      </c>
      <c r="B27334" s="7" t="s">
        <v>1166</v>
      </c>
      <c r="C27334" s="7" t="s">
        <v>1279</v>
      </c>
      <c r="D27334" s="7" t="n">
        <v>12</v>
      </c>
      <c r="E27334" s="7" t="n">
        <v>1679.69</v>
      </c>
      <c r="F27334" s="7" t="n">
        <v>0</v>
      </c>
      <c r="G27334" s="7" t="n">
        <v>0</v>
      </c>
    </row>
    <row r="27335" customFormat="false" ht="15" hidden="false" customHeight="false" outlineLevel="0" collapsed="false">
      <c r="A27335" s="7" t="s">
        <v>43</v>
      </c>
      <c r="B27335" s="7" t="s">
        <v>1166</v>
      </c>
      <c r="C27335" s="7" t="s">
        <v>1279</v>
      </c>
      <c r="D27335" s="7" t="n">
        <v>0</v>
      </c>
      <c r="E27335" s="7" t="n">
        <v>0</v>
      </c>
      <c r="F27335" s="7" t="n">
        <v>11</v>
      </c>
      <c r="G27335" s="7" t="n">
        <v>1553.67</v>
      </c>
    </row>
    <row r="27336" customFormat="false" ht="15" hidden="false" customHeight="false" outlineLevel="0" collapsed="false">
      <c r="A27336" s="7" t="s">
        <v>43</v>
      </c>
      <c r="B27336" s="7" t="s">
        <v>1166</v>
      </c>
      <c r="C27336" s="7" t="s">
        <v>1279</v>
      </c>
      <c r="D27336" s="7" t="n">
        <v>9</v>
      </c>
      <c r="E27336" s="7" t="n">
        <v>1264.9</v>
      </c>
      <c r="F27336" s="7" t="n">
        <v>0</v>
      </c>
      <c r="G27336" s="7" t="n">
        <v>0</v>
      </c>
    </row>
    <row r="27337" customFormat="false" ht="15" hidden="false" customHeight="false" outlineLevel="0" collapsed="false">
      <c r="A27337" s="7" t="s">
        <v>43</v>
      </c>
      <c r="B27337" s="7" t="s">
        <v>1166</v>
      </c>
      <c r="C27337" s="7" t="s">
        <v>1279</v>
      </c>
      <c r="D27337" s="7" t="n">
        <v>0</v>
      </c>
      <c r="E27337" s="7" t="n">
        <v>0</v>
      </c>
      <c r="F27337" s="7" t="n">
        <v>5</v>
      </c>
      <c r="G27337" s="7" t="n">
        <v>702.29</v>
      </c>
    </row>
    <row r="27338" customFormat="false" ht="15" hidden="false" customHeight="false" outlineLevel="0" collapsed="false">
      <c r="A27338" s="7" t="s">
        <v>43</v>
      </c>
      <c r="B27338" s="7" t="s">
        <v>1166</v>
      </c>
      <c r="C27338" s="7" t="s">
        <v>1279</v>
      </c>
      <c r="D27338" s="7" t="n">
        <v>3</v>
      </c>
      <c r="E27338" s="7" t="n">
        <v>267.9</v>
      </c>
      <c r="F27338" s="7" t="n">
        <v>0</v>
      </c>
      <c r="G27338" s="7" t="n">
        <v>0</v>
      </c>
    </row>
    <row r="27339" customFormat="false" ht="15" hidden="false" customHeight="false" outlineLevel="0" collapsed="false">
      <c r="A27339" s="7" t="s">
        <v>43</v>
      </c>
      <c r="B27339" s="7" t="s">
        <v>1166</v>
      </c>
      <c r="C27339" s="7" t="s">
        <v>1279</v>
      </c>
      <c r="D27339" s="7" t="n">
        <v>13</v>
      </c>
      <c r="E27339" s="7" t="n">
        <v>1732.21</v>
      </c>
      <c r="F27339" s="7" t="n">
        <v>0</v>
      </c>
      <c r="G27339" s="7" t="n">
        <v>0</v>
      </c>
    </row>
    <row r="27340" customFormat="false" ht="15" hidden="false" customHeight="false" outlineLevel="0" collapsed="false">
      <c r="A27340" s="7" t="s">
        <v>43</v>
      </c>
      <c r="B27340" s="7" t="s">
        <v>1166</v>
      </c>
      <c r="C27340" s="7" t="s">
        <v>1279</v>
      </c>
      <c r="D27340" s="7" t="n">
        <v>10</v>
      </c>
      <c r="E27340" s="7" t="n">
        <v>1388.19</v>
      </c>
      <c r="F27340" s="7" t="n">
        <v>0</v>
      </c>
      <c r="G27340" s="7" t="n">
        <v>0</v>
      </c>
    </row>
    <row r="27341" customFormat="false" ht="15" hidden="false" customHeight="false" outlineLevel="0" collapsed="false">
      <c r="A27341" s="7" t="s">
        <v>43</v>
      </c>
      <c r="B27341" s="7" t="s">
        <v>1166</v>
      </c>
      <c r="C27341" s="7" t="s">
        <v>1279</v>
      </c>
      <c r="D27341" s="7" t="n">
        <v>14</v>
      </c>
      <c r="E27341" s="7" t="n">
        <v>2040.66</v>
      </c>
      <c r="F27341" s="7" t="n">
        <v>0</v>
      </c>
      <c r="G27341" s="7" t="n">
        <v>0</v>
      </c>
    </row>
    <row r="27342" customFormat="false" ht="15" hidden="false" customHeight="false" outlineLevel="0" collapsed="false">
      <c r="A27342" s="7" t="s">
        <v>43</v>
      </c>
      <c r="B27342" s="7" t="s">
        <v>1166</v>
      </c>
      <c r="C27342" s="7" t="s">
        <v>1279</v>
      </c>
      <c r="D27342" s="7" t="n">
        <v>0</v>
      </c>
      <c r="E27342" s="7" t="n">
        <v>0</v>
      </c>
      <c r="F27342" s="7" t="n">
        <v>7</v>
      </c>
      <c r="G27342" s="7" t="n">
        <v>830.65</v>
      </c>
    </row>
    <row r="27343" customFormat="false" ht="15" hidden="false" customHeight="false" outlineLevel="0" collapsed="false">
      <c r="A27343" s="7" t="s">
        <v>43</v>
      </c>
      <c r="B27343" s="7" t="s">
        <v>1166</v>
      </c>
      <c r="C27343" s="7" t="s">
        <v>1279</v>
      </c>
      <c r="D27343" s="7" t="n">
        <v>0</v>
      </c>
      <c r="E27343" s="7" t="n">
        <v>0</v>
      </c>
      <c r="F27343" s="7" t="n">
        <v>2</v>
      </c>
      <c r="G27343" s="7" t="n">
        <v>269.2</v>
      </c>
    </row>
    <row r="27344" customFormat="false" ht="15" hidden="false" customHeight="false" outlineLevel="0" collapsed="false">
      <c r="A27344" s="7" t="s">
        <v>43</v>
      </c>
      <c r="B27344" s="7" t="s">
        <v>1166</v>
      </c>
      <c r="C27344" s="7" t="s">
        <v>1279</v>
      </c>
      <c r="D27344" s="7" t="n">
        <v>1</v>
      </c>
      <c r="E27344" s="7" t="n">
        <v>134.17</v>
      </c>
      <c r="F27344" s="7" t="n">
        <v>0</v>
      </c>
      <c r="G27344" s="7" t="n">
        <v>0</v>
      </c>
    </row>
    <row r="27345" customFormat="false" ht="15" hidden="false" customHeight="false" outlineLevel="0" collapsed="false">
      <c r="A27345" s="7" t="s">
        <v>43</v>
      </c>
      <c r="B27345" s="7" t="s">
        <v>1166</v>
      </c>
      <c r="C27345" s="7" t="s">
        <v>1279</v>
      </c>
      <c r="D27345" s="7" t="n">
        <v>4</v>
      </c>
      <c r="E27345" s="7" t="n">
        <v>536.13</v>
      </c>
      <c r="F27345" s="7" t="n">
        <v>0</v>
      </c>
      <c r="G27345" s="7" t="n">
        <v>0</v>
      </c>
    </row>
    <row r="27346" customFormat="false" ht="15" hidden="false" customHeight="false" outlineLevel="0" collapsed="false">
      <c r="A27346" s="7" t="s">
        <v>43</v>
      </c>
      <c r="B27346" s="7" t="s">
        <v>1166</v>
      </c>
      <c r="C27346" s="7" t="s">
        <v>1279</v>
      </c>
      <c r="D27346" s="7" t="n">
        <v>7</v>
      </c>
      <c r="E27346" s="7" t="n">
        <v>817.04</v>
      </c>
      <c r="F27346" s="7" t="n">
        <v>0</v>
      </c>
      <c r="G27346" s="7" t="n">
        <v>0</v>
      </c>
    </row>
    <row r="27347" customFormat="false" ht="15" hidden="false" customHeight="false" outlineLevel="0" collapsed="false">
      <c r="A27347" s="7" t="s">
        <v>43</v>
      </c>
      <c r="B27347" s="7" t="s">
        <v>1166</v>
      </c>
      <c r="C27347" s="7" t="s">
        <v>1279</v>
      </c>
      <c r="D27347" s="7" t="n">
        <v>0</v>
      </c>
      <c r="E27347" s="7" t="n">
        <v>0</v>
      </c>
      <c r="F27347" s="7" t="n">
        <v>13</v>
      </c>
      <c r="G27347" s="7" t="n">
        <v>1747.59</v>
      </c>
    </row>
    <row r="27348" customFormat="false" ht="15" hidden="false" customHeight="false" outlineLevel="0" collapsed="false">
      <c r="A27348" s="7" t="s">
        <v>43</v>
      </c>
      <c r="B27348" s="7" t="s">
        <v>1166</v>
      </c>
      <c r="C27348" s="7" t="s">
        <v>1279</v>
      </c>
      <c r="D27348" s="7" t="n">
        <v>0</v>
      </c>
      <c r="E27348" s="7" t="n">
        <v>0</v>
      </c>
      <c r="F27348" s="7" t="n">
        <v>13</v>
      </c>
      <c r="G27348" s="7" t="n">
        <v>1725.95</v>
      </c>
    </row>
    <row r="27349" customFormat="false" ht="15" hidden="false" customHeight="false" outlineLevel="0" collapsed="false">
      <c r="A27349" s="7" t="s">
        <v>43</v>
      </c>
      <c r="B27349" s="7" t="s">
        <v>1166</v>
      </c>
      <c r="C27349" s="7" t="s">
        <v>1279</v>
      </c>
      <c r="D27349" s="7" t="n">
        <v>10</v>
      </c>
      <c r="E27349" s="7" t="n">
        <v>1394.67</v>
      </c>
      <c r="F27349" s="7" t="n">
        <v>0</v>
      </c>
      <c r="G27349" s="7" t="n">
        <v>0</v>
      </c>
    </row>
    <row r="27350" customFormat="false" ht="15" hidden="false" customHeight="false" outlineLevel="0" collapsed="false">
      <c r="A27350" s="7" t="s">
        <v>43</v>
      </c>
      <c r="B27350" s="7" t="s">
        <v>1166</v>
      </c>
      <c r="C27350" s="7" t="s">
        <v>1279</v>
      </c>
      <c r="D27350" s="7" t="n">
        <v>0</v>
      </c>
      <c r="E27350" s="7" t="n">
        <v>0</v>
      </c>
      <c r="F27350" s="7" t="n">
        <v>10</v>
      </c>
      <c r="G27350" s="7" t="n">
        <v>1264.67</v>
      </c>
    </row>
    <row r="27351" customFormat="false" ht="15" hidden="false" customHeight="false" outlineLevel="0" collapsed="false">
      <c r="A27351" s="7" t="s">
        <v>43</v>
      </c>
      <c r="B27351" s="7" t="s">
        <v>1166</v>
      </c>
      <c r="C27351" s="7" t="s">
        <v>1279</v>
      </c>
      <c r="D27351" s="7" t="n">
        <v>13</v>
      </c>
      <c r="E27351" s="7" t="n">
        <v>1888.88</v>
      </c>
      <c r="F27351" s="7" t="n">
        <v>0</v>
      </c>
      <c r="G27351" s="7" t="n">
        <v>0</v>
      </c>
    </row>
    <row r="27352" customFormat="false" ht="15" hidden="false" customHeight="false" outlineLevel="0" collapsed="false">
      <c r="A27352" s="7" t="s">
        <v>43</v>
      </c>
      <c r="B27352" s="7" t="s">
        <v>1189</v>
      </c>
      <c r="C27352" s="7" t="s">
        <v>1279</v>
      </c>
      <c r="D27352" s="7" t="n">
        <v>1</v>
      </c>
      <c r="E27352" s="7" t="n">
        <v>133.95</v>
      </c>
      <c r="F27352" s="7" t="n">
        <v>0</v>
      </c>
      <c r="G27352" s="7" t="n">
        <v>0</v>
      </c>
    </row>
    <row r="27353" customFormat="false" ht="15" hidden="false" customHeight="false" outlineLevel="0" collapsed="false">
      <c r="A27353" s="7" t="s">
        <v>43</v>
      </c>
      <c r="B27353" s="7" t="s">
        <v>1189</v>
      </c>
      <c r="C27353" s="7" t="s">
        <v>1279</v>
      </c>
      <c r="D27353" s="7" t="n">
        <v>1</v>
      </c>
      <c r="E27353" s="7" t="n">
        <v>134.61</v>
      </c>
      <c r="F27353" s="7" t="n">
        <v>0</v>
      </c>
      <c r="G27353" s="7" t="n">
        <v>0</v>
      </c>
    </row>
    <row r="27354" customFormat="false" ht="15" hidden="false" customHeight="false" outlineLevel="0" collapsed="false">
      <c r="A27354" s="7" t="s">
        <v>43</v>
      </c>
      <c r="B27354" s="7" t="s">
        <v>1189</v>
      </c>
      <c r="C27354" s="7" t="s">
        <v>1279</v>
      </c>
      <c r="D27354" s="7" t="n">
        <v>3</v>
      </c>
      <c r="E27354" s="7" t="n">
        <v>416.46</v>
      </c>
      <c r="F27354" s="7" t="n">
        <v>0</v>
      </c>
      <c r="G27354" s="7" t="n">
        <v>0</v>
      </c>
    </row>
    <row r="27355" customFormat="false" ht="15" hidden="false" customHeight="false" outlineLevel="0" collapsed="false">
      <c r="A27355" s="7" t="s">
        <v>43</v>
      </c>
      <c r="B27355" s="7" t="s">
        <v>1189</v>
      </c>
      <c r="C27355" s="7" t="s">
        <v>1279</v>
      </c>
      <c r="D27355" s="7" t="n">
        <v>0</v>
      </c>
      <c r="E27355" s="7" t="n">
        <v>0</v>
      </c>
      <c r="F27355" s="7" t="n">
        <v>1</v>
      </c>
      <c r="G27355" s="7" t="n">
        <v>134.43</v>
      </c>
    </row>
    <row r="27356" customFormat="false" ht="15" hidden="false" customHeight="false" outlineLevel="0" collapsed="false">
      <c r="A27356" s="7" t="s">
        <v>43</v>
      </c>
      <c r="B27356" s="7" t="s">
        <v>1189</v>
      </c>
      <c r="C27356" s="7" t="s">
        <v>1279</v>
      </c>
      <c r="D27356" s="7" t="n">
        <v>2</v>
      </c>
      <c r="E27356" s="7" t="n">
        <v>268.33</v>
      </c>
      <c r="F27356" s="7" t="n">
        <v>0</v>
      </c>
      <c r="G27356" s="7" t="n">
        <v>0</v>
      </c>
    </row>
    <row r="27357" customFormat="false" ht="15" hidden="false" customHeight="false" outlineLevel="0" collapsed="false">
      <c r="A27357" s="7" t="s">
        <v>43</v>
      </c>
      <c r="B27357" s="7" t="s">
        <v>1189</v>
      </c>
      <c r="C27357" s="7" t="s">
        <v>1279</v>
      </c>
      <c r="D27357" s="7" t="n">
        <v>2</v>
      </c>
      <c r="E27357" s="7" t="n">
        <v>285.8</v>
      </c>
      <c r="F27357" s="7" t="n">
        <v>0</v>
      </c>
      <c r="G27357" s="7" t="n">
        <v>0</v>
      </c>
    </row>
    <row r="27358" customFormat="false" ht="15" hidden="false" customHeight="false" outlineLevel="0" collapsed="false">
      <c r="A27358" s="7" t="s">
        <v>43</v>
      </c>
      <c r="B27358" s="7" t="s">
        <v>1189</v>
      </c>
      <c r="C27358" s="7" t="s">
        <v>1279</v>
      </c>
      <c r="D27358" s="7" t="n">
        <v>2</v>
      </c>
      <c r="E27358" s="7" t="n">
        <v>272.35</v>
      </c>
      <c r="F27358" s="7" t="n">
        <v>0</v>
      </c>
      <c r="G27358" s="7" t="n">
        <v>0</v>
      </c>
    </row>
    <row r="27359" customFormat="false" ht="15" hidden="false" customHeight="false" outlineLevel="0" collapsed="false">
      <c r="A27359" s="7" t="s">
        <v>43</v>
      </c>
      <c r="B27359" s="7" t="s">
        <v>1189</v>
      </c>
      <c r="C27359" s="7" t="s">
        <v>1279</v>
      </c>
      <c r="D27359" s="7" t="n">
        <v>0</v>
      </c>
      <c r="E27359" s="7" t="n">
        <v>0</v>
      </c>
      <c r="F27359" s="7" t="n">
        <v>6</v>
      </c>
      <c r="G27359" s="7" t="n">
        <v>696.67</v>
      </c>
    </row>
    <row r="27360" customFormat="false" ht="15" hidden="false" customHeight="false" outlineLevel="0" collapsed="false">
      <c r="A27360" s="7" t="s">
        <v>43</v>
      </c>
      <c r="B27360" s="7" t="s">
        <v>1189</v>
      </c>
      <c r="C27360" s="7" t="s">
        <v>1279</v>
      </c>
      <c r="D27360" s="7" t="n">
        <v>2</v>
      </c>
      <c r="E27360" s="7" t="n">
        <v>223.01</v>
      </c>
      <c r="F27360" s="7" t="n">
        <v>0</v>
      </c>
      <c r="G27360" s="7" t="n">
        <v>0</v>
      </c>
    </row>
    <row r="27361" customFormat="false" ht="15" hidden="false" customHeight="false" outlineLevel="0" collapsed="false">
      <c r="A27361" s="7" t="s">
        <v>43</v>
      </c>
      <c r="B27361" s="7" t="s">
        <v>1189</v>
      </c>
      <c r="C27361" s="7" t="s">
        <v>1279</v>
      </c>
      <c r="D27361" s="7" t="n">
        <v>0</v>
      </c>
      <c r="E27361" s="7" t="n">
        <v>0</v>
      </c>
      <c r="F27361" s="7" t="n">
        <v>1</v>
      </c>
      <c r="G27361" s="7" t="n">
        <v>129.96</v>
      </c>
    </row>
    <row r="27362" customFormat="false" ht="15" hidden="false" customHeight="false" outlineLevel="0" collapsed="false">
      <c r="A27362" s="7" t="s">
        <v>43</v>
      </c>
      <c r="B27362" s="7" t="s">
        <v>1189</v>
      </c>
      <c r="C27362" s="7" t="s">
        <v>1279</v>
      </c>
      <c r="D27362" s="7" t="n">
        <v>0</v>
      </c>
      <c r="E27362" s="7" t="n">
        <v>0</v>
      </c>
      <c r="F27362" s="7" t="n">
        <v>2</v>
      </c>
      <c r="G27362" s="7" t="n">
        <v>280.92</v>
      </c>
    </row>
    <row r="27363" customFormat="false" ht="15" hidden="false" customHeight="false" outlineLevel="0" collapsed="false">
      <c r="A27363" s="7" t="s">
        <v>43</v>
      </c>
      <c r="B27363" s="7" t="s">
        <v>1189</v>
      </c>
      <c r="C27363" s="7" t="s">
        <v>1279</v>
      </c>
      <c r="D27363" s="7" t="n">
        <v>1</v>
      </c>
      <c r="E27363" s="7" t="n">
        <v>133.25</v>
      </c>
      <c r="F27363" s="7" t="n">
        <v>0</v>
      </c>
      <c r="G27363" s="7" t="n">
        <v>0</v>
      </c>
    </row>
    <row r="27364" customFormat="false" ht="15" hidden="false" customHeight="false" outlineLevel="0" collapsed="false">
      <c r="A27364" s="7" t="s">
        <v>43</v>
      </c>
      <c r="B27364" s="7" t="s">
        <v>1189</v>
      </c>
      <c r="C27364" s="7" t="s">
        <v>1279</v>
      </c>
      <c r="D27364" s="7" t="n">
        <v>3</v>
      </c>
      <c r="E27364" s="7" t="n">
        <v>445.6</v>
      </c>
      <c r="F27364" s="7" t="n">
        <v>0</v>
      </c>
      <c r="G27364" s="7" t="n">
        <v>0</v>
      </c>
    </row>
    <row r="27365" customFormat="false" ht="15" hidden="false" customHeight="false" outlineLevel="0" collapsed="false">
      <c r="A27365" s="7" t="s">
        <v>43</v>
      </c>
      <c r="B27365" s="7" t="s">
        <v>1189</v>
      </c>
      <c r="C27365" s="7" t="s">
        <v>1279</v>
      </c>
      <c r="D27365" s="7" t="n">
        <v>4</v>
      </c>
      <c r="E27365" s="7" t="n">
        <v>581.77</v>
      </c>
      <c r="F27365" s="7" t="n">
        <v>0</v>
      </c>
      <c r="G27365" s="7" t="n">
        <v>0</v>
      </c>
    </row>
    <row r="27366" customFormat="false" ht="15" hidden="false" customHeight="false" outlineLevel="0" collapsed="false">
      <c r="A27366" s="7" t="s">
        <v>43</v>
      </c>
      <c r="B27366" s="7" t="s">
        <v>1189</v>
      </c>
      <c r="C27366" s="7" t="s">
        <v>1279</v>
      </c>
      <c r="D27366" s="7" t="n">
        <v>0</v>
      </c>
      <c r="E27366" s="7" t="n">
        <v>0</v>
      </c>
      <c r="F27366" s="7" t="n">
        <v>2</v>
      </c>
      <c r="G27366" s="7" t="n">
        <v>284.79</v>
      </c>
    </row>
    <row r="27367" customFormat="false" ht="15" hidden="false" customHeight="false" outlineLevel="0" collapsed="false">
      <c r="A27367" s="7" t="s">
        <v>43</v>
      </c>
      <c r="B27367" s="7" t="s">
        <v>1189</v>
      </c>
      <c r="C27367" s="7" t="s">
        <v>1279</v>
      </c>
      <c r="D27367" s="7" t="n">
        <v>0</v>
      </c>
      <c r="E27367" s="7" t="n">
        <v>0</v>
      </c>
      <c r="F27367" s="7" t="n">
        <v>6</v>
      </c>
      <c r="G27367" s="7" t="n">
        <v>796.59</v>
      </c>
    </row>
    <row r="27368" customFormat="false" ht="15" hidden="false" customHeight="false" outlineLevel="0" collapsed="false">
      <c r="A27368" s="7" t="s">
        <v>43</v>
      </c>
      <c r="B27368" s="7" t="s">
        <v>1189</v>
      </c>
      <c r="C27368" s="7" t="s">
        <v>1279</v>
      </c>
      <c r="D27368" s="7" t="n">
        <v>1</v>
      </c>
      <c r="E27368" s="7" t="n">
        <v>105.5</v>
      </c>
      <c r="F27368" s="7" t="n">
        <v>0</v>
      </c>
      <c r="G27368" s="7" t="n">
        <v>0</v>
      </c>
    </row>
    <row r="27369" customFormat="false" ht="15" hidden="false" customHeight="false" outlineLevel="0" collapsed="false">
      <c r="A27369" s="7" t="s">
        <v>43</v>
      </c>
      <c r="B27369" s="7" t="s">
        <v>1189</v>
      </c>
      <c r="C27369" s="7" t="s">
        <v>1279</v>
      </c>
      <c r="D27369" s="7" t="n">
        <v>2</v>
      </c>
      <c r="E27369" s="7" t="n">
        <v>274.03</v>
      </c>
      <c r="F27369" s="7" t="n">
        <v>0</v>
      </c>
      <c r="G27369" s="7" t="n">
        <v>0</v>
      </c>
    </row>
    <row r="27370" customFormat="false" ht="15" hidden="false" customHeight="false" outlineLevel="0" collapsed="false">
      <c r="A27370" s="7" t="s">
        <v>43</v>
      </c>
      <c r="B27370" s="7" t="s">
        <v>1189</v>
      </c>
      <c r="C27370" s="7" t="s">
        <v>1279</v>
      </c>
      <c r="D27370" s="7" t="n">
        <v>0</v>
      </c>
      <c r="E27370" s="7" t="n">
        <v>0</v>
      </c>
      <c r="F27370" s="7" t="n">
        <v>1</v>
      </c>
      <c r="G27370" s="7" t="n">
        <v>126.47</v>
      </c>
    </row>
    <row r="27371" customFormat="false" ht="15" hidden="false" customHeight="false" outlineLevel="0" collapsed="false">
      <c r="A27371" s="7" t="s">
        <v>43</v>
      </c>
      <c r="B27371" s="7" t="s">
        <v>1189</v>
      </c>
      <c r="C27371" s="7" t="s">
        <v>1279</v>
      </c>
      <c r="D27371" s="7" t="n">
        <v>0</v>
      </c>
      <c r="E27371" s="7" t="n">
        <v>0</v>
      </c>
      <c r="F27371" s="7" t="n">
        <v>5</v>
      </c>
      <c r="G27371" s="7" t="n">
        <v>675.44</v>
      </c>
    </row>
    <row r="27372" customFormat="false" ht="15" hidden="false" customHeight="false" outlineLevel="0" collapsed="false">
      <c r="A27372" s="7" t="s">
        <v>43</v>
      </c>
      <c r="B27372" s="7" t="s">
        <v>1189</v>
      </c>
      <c r="C27372" s="7" t="s">
        <v>1279</v>
      </c>
      <c r="D27372" s="7" t="n">
        <v>3</v>
      </c>
      <c r="E27372" s="7" t="n">
        <v>301.85</v>
      </c>
      <c r="F27372" s="7" t="n">
        <v>0</v>
      </c>
      <c r="G27372" s="7" t="n">
        <v>0</v>
      </c>
    </row>
    <row r="27373" customFormat="false" ht="15" hidden="false" customHeight="false" outlineLevel="0" collapsed="false">
      <c r="A27373" s="7" t="s">
        <v>43</v>
      </c>
      <c r="B27373" s="7" t="s">
        <v>1152</v>
      </c>
      <c r="C27373" s="7" t="s">
        <v>1279</v>
      </c>
      <c r="D27373" s="7" t="n">
        <v>10</v>
      </c>
      <c r="E27373" s="7" t="n">
        <v>1355.12</v>
      </c>
      <c r="F27373" s="7" t="n">
        <v>0</v>
      </c>
      <c r="G27373" s="7" t="n">
        <v>0</v>
      </c>
    </row>
    <row r="27374" customFormat="false" ht="15" hidden="false" customHeight="false" outlineLevel="0" collapsed="false">
      <c r="A27374" s="7" t="s">
        <v>43</v>
      </c>
      <c r="B27374" s="7" t="s">
        <v>1152</v>
      </c>
      <c r="C27374" s="7" t="s">
        <v>1279</v>
      </c>
      <c r="D27374" s="7" t="n">
        <v>42</v>
      </c>
      <c r="E27374" s="7" t="n">
        <v>6239.51</v>
      </c>
      <c r="F27374" s="7" t="n">
        <v>0</v>
      </c>
      <c r="G27374" s="7" t="n">
        <v>0</v>
      </c>
    </row>
    <row r="27375" customFormat="false" ht="15" hidden="false" customHeight="false" outlineLevel="0" collapsed="false">
      <c r="A27375" s="7" t="s">
        <v>43</v>
      </c>
      <c r="B27375" s="7" t="s">
        <v>1152</v>
      </c>
      <c r="C27375" s="7" t="s">
        <v>1279</v>
      </c>
      <c r="D27375" s="7" t="n">
        <v>0</v>
      </c>
      <c r="E27375" s="7" t="n">
        <v>0</v>
      </c>
      <c r="F27375" s="7" t="n">
        <v>11</v>
      </c>
      <c r="G27375" s="7" t="n">
        <v>1448.12</v>
      </c>
    </row>
    <row r="27376" customFormat="false" ht="15" hidden="false" customHeight="false" outlineLevel="0" collapsed="false">
      <c r="A27376" s="7" t="s">
        <v>43</v>
      </c>
      <c r="B27376" s="7" t="s">
        <v>1152</v>
      </c>
      <c r="C27376" s="7" t="s">
        <v>1279</v>
      </c>
      <c r="D27376" s="7" t="n">
        <v>22</v>
      </c>
      <c r="E27376" s="7" t="n">
        <v>2951.66</v>
      </c>
      <c r="F27376" s="7" t="n">
        <v>0</v>
      </c>
      <c r="G27376" s="7" t="n">
        <v>0</v>
      </c>
    </row>
    <row r="27377" customFormat="false" ht="15" hidden="false" customHeight="false" outlineLevel="0" collapsed="false">
      <c r="A27377" s="7" t="s">
        <v>43</v>
      </c>
      <c r="B27377" s="7" t="s">
        <v>1152</v>
      </c>
      <c r="C27377" s="7" t="s">
        <v>1279</v>
      </c>
      <c r="D27377" s="7" t="n">
        <v>18</v>
      </c>
      <c r="E27377" s="7" t="n">
        <v>2391.61</v>
      </c>
      <c r="F27377" s="7" t="n">
        <v>0</v>
      </c>
      <c r="G27377" s="7" t="n">
        <v>0</v>
      </c>
    </row>
    <row r="27378" customFormat="false" ht="15" hidden="false" customHeight="false" outlineLevel="0" collapsed="false">
      <c r="A27378" s="7" t="s">
        <v>43</v>
      </c>
      <c r="B27378" s="7" t="s">
        <v>1152</v>
      </c>
      <c r="C27378" s="7" t="s">
        <v>1279</v>
      </c>
      <c r="D27378" s="7" t="n">
        <v>16</v>
      </c>
      <c r="E27378" s="7" t="n">
        <v>2151.94</v>
      </c>
      <c r="F27378" s="7" t="n">
        <v>0</v>
      </c>
      <c r="G27378" s="7" t="n">
        <v>0</v>
      </c>
    </row>
    <row r="27379" customFormat="false" ht="15" hidden="false" customHeight="false" outlineLevel="0" collapsed="false">
      <c r="A27379" s="7" t="s">
        <v>43</v>
      </c>
      <c r="B27379" s="7" t="s">
        <v>1152</v>
      </c>
      <c r="C27379" s="7" t="s">
        <v>1279</v>
      </c>
      <c r="D27379" s="7" t="n">
        <v>5</v>
      </c>
      <c r="E27379" s="7" t="n">
        <v>674.23</v>
      </c>
      <c r="F27379" s="7" t="n">
        <v>0</v>
      </c>
      <c r="G27379" s="7" t="n">
        <v>0</v>
      </c>
    </row>
    <row r="27380" customFormat="false" ht="15" hidden="false" customHeight="false" outlineLevel="0" collapsed="false">
      <c r="A27380" s="7" t="s">
        <v>43</v>
      </c>
      <c r="B27380" s="7" t="s">
        <v>1152</v>
      </c>
      <c r="C27380" s="7" t="s">
        <v>1279</v>
      </c>
      <c r="D27380" s="7" t="n">
        <v>0</v>
      </c>
      <c r="E27380" s="7" t="n">
        <v>0</v>
      </c>
      <c r="F27380" s="7" t="n">
        <v>2</v>
      </c>
      <c r="G27380" s="7" t="n">
        <v>265.53</v>
      </c>
    </row>
    <row r="27381" customFormat="false" ht="15" hidden="false" customHeight="false" outlineLevel="0" collapsed="false">
      <c r="A27381" s="7" t="s">
        <v>43</v>
      </c>
      <c r="B27381" s="7" t="s">
        <v>1152</v>
      </c>
      <c r="C27381" s="7" t="s">
        <v>1279</v>
      </c>
      <c r="D27381" s="7" t="n">
        <v>13</v>
      </c>
      <c r="E27381" s="7" t="n">
        <v>1811.13</v>
      </c>
      <c r="F27381" s="7" t="n">
        <v>0</v>
      </c>
      <c r="G27381" s="7" t="n">
        <v>0</v>
      </c>
    </row>
    <row r="27382" customFormat="false" ht="15" hidden="false" customHeight="false" outlineLevel="0" collapsed="false">
      <c r="A27382" s="7" t="s">
        <v>43</v>
      </c>
      <c r="B27382" s="7" t="s">
        <v>1152</v>
      </c>
      <c r="C27382" s="7" t="s">
        <v>1279</v>
      </c>
      <c r="D27382" s="7" t="n">
        <v>29</v>
      </c>
      <c r="E27382" s="7" t="n">
        <v>3903.48</v>
      </c>
      <c r="F27382" s="7" t="n">
        <v>0</v>
      </c>
      <c r="G27382" s="7" t="n">
        <v>0</v>
      </c>
    </row>
    <row r="27383" customFormat="false" ht="15" hidden="false" customHeight="false" outlineLevel="0" collapsed="false">
      <c r="A27383" s="7" t="s">
        <v>43</v>
      </c>
      <c r="B27383" s="7" t="s">
        <v>1152</v>
      </c>
      <c r="C27383" s="7" t="s">
        <v>1279</v>
      </c>
      <c r="D27383" s="7" t="n">
        <v>11</v>
      </c>
      <c r="E27383" s="7" t="n">
        <v>1507.15</v>
      </c>
      <c r="F27383" s="7" t="n">
        <v>0</v>
      </c>
      <c r="G27383" s="7" t="n">
        <v>0</v>
      </c>
    </row>
    <row r="27384" customFormat="false" ht="15" hidden="false" customHeight="false" outlineLevel="0" collapsed="false">
      <c r="A27384" s="7" t="s">
        <v>43</v>
      </c>
      <c r="B27384" s="7" t="s">
        <v>1152</v>
      </c>
      <c r="C27384" s="7" t="s">
        <v>1279</v>
      </c>
      <c r="D27384" s="7" t="n">
        <v>0</v>
      </c>
      <c r="E27384" s="7" t="n">
        <v>0</v>
      </c>
      <c r="F27384" s="7" t="n">
        <v>23</v>
      </c>
      <c r="G27384" s="7" t="n">
        <v>3236.75</v>
      </c>
    </row>
    <row r="27385" customFormat="false" ht="15" hidden="false" customHeight="false" outlineLevel="0" collapsed="false">
      <c r="A27385" s="7" t="s">
        <v>43</v>
      </c>
      <c r="B27385" s="7" t="s">
        <v>1152</v>
      </c>
      <c r="C27385" s="7" t="s">
        <v>1279</v>
      </c>
      <c r="D27385" s="7" t="n">
        <v>0</v>
      </c>
      <c r="E27385" s="7" t="n">
        <v>0</v>
      </c>
      <c r="F27385" s="7" t="n">
        <v>17</v>
      </c>
      <c r="G27385" s="7" t="n">
        <v>2274.16</v>
      </c>
    </row>
    <row r="27386" customFormat="false" ht="15" hidden="false" customHeight="false" outlineLevel="0" collapsed="false">
      <c r="A27386" s="7" t="s">
        <v>43</v>
      </c>
      <c r="B27386" s="7" t="s">
        <v>1152</v>
      </c>
      <c r="C27386" s="7" t="s">
        <v>1279</v>
      </c>
      <c r="D27386" s="7" t="n">
        <v>12</v>
      </c>
      <c r="E27386" s="7" t="n">
        <v>1607.38</v>
      </c>
      <c r="F27386" s="7" t="n">
        <v>0</v>
      </c>
      <c r="G27386" s="7" t="n">
        <v>0</v>
      </c>
    </row>
    <row r="27387" customFormat="false" ht="15" hidden="false" customHeight="false" outlineLevel="0" collapsed="false">
      <c r="A27387" s="7" t="s">
        <v>43</v>
      </c>
      <c r="B27387" s="7" t="s">
        <v>1152</v>
      </c>
      <c r="C27387" s="7" t="s">
        <v>1279</v>
      </c>
      <c r="D27387" s="7" t="n">
        <v>16</v>
      </c>
      <c r="E27387" s="7" t="n">
        <v>2472.4</v>
      </c>
      <c r="F27387" s="7" t="n">
        <v>0</v>
      </c>
      <c r="G27387" s="7" t="n">
        <v>0</v>
      </c>
    </row>
    <row r="27388" customFormat="false" ht="15" hidden="false" customHeight="false" outlineLevel="0" collapsed="false">
      <c r="A27388" s="7" t="s">
        <v>43</v>
      </c>
      <c r="B27388" s="7" t="s">
        <v>1152</v>
      </c>
      <c r="C27388" s="7" t="s">
        <v>1279</v>
      </c>
      <c r="D27388" s="7" t="n">
        <v>1</v>
      </c>
      <c r="E27388" s="7" t="n">
        <v>142.9</v>
      </c>
      <c r="F27388" s="7" t="n">
        <v>0</v>
      </c>
      <c r="G27388" s="7" t="n">
        <v>0</v>
      </c>
    </row>
    <row r="27389" customFormat="false" ht="15" hidden="false" customHeight="false" outlineLevel="0" collapsed="false">
      <c r="A27389" s="7" t="s">
        <v>43</v>
      </c>
      <c r="B27389" s="7" t="s">
        <v>1149</v>
      </c>
      <c r="C27389" s="7" t="s">
        <v>1279</v>
      </c>
      <c r="D27389" s="7" t="n">
        <v>17</v>
      </c>
      <c r="E27389" s="7" t="n">
        <v>2298.51</v>
      </c>
      <c r="F27389" s="7" t="n">
        <v>0</v>
      </c>
      <c r="G27389" s="7" t="n">
        <v>0</v>
      </c>
    </row>
    <row r="27390" customFormat="false" ht="15" hidden="false" customHeight="false" outlineLevel="0" collapsed="false">
      <c r="A27390" s="7" t="s">
        <v>43</v>
      </c>
      <c r="B27390" s="7" t="s">
        <v>1149</v>
      </c>
      <c r="C27390" s="7" t="s">
        <v>1279</v>
      </c>
      <c r="D27390" s="7" t="n">
        <v>0</v>
      </c>
      <c r="E27390" s="7" t="n">
        <v>0</v>
      </c>
      <c r="F27390" s="7" t="n">
        <v>7</v>
      </c>
      <c r="G27390" s="7" t="n">
        <v>909.72</v>
      </c>
    </row>
    <row r="27391" customFormat="false" ht="15" hidden="false" customHeight="false" outlineLevel="0" collapsed="false">
      <c r="A27391" s="7" t="s">
        <v>43</v>
      </c>
      <c r="B27391" s="7" t="s">
        <v>1149</v>
      </c>
      <c r="C27391" s="7" t="s">
        <v>1279</v>
      </c>
      <c r="D27391" s="7" t="n">
        <v>19</v>
      </c>
      <c r="E27391" s="7" t="n">
        <v>2492.03</v>
      </c>
      <c r="F27391" s="7" t="n">
        <v>0</v>
      </c>
      <c r="G27391" s="7" t="n">
        <v>0</v>
      </c>
    </row>
    <row r="27392" customFormat="false" ht="15" hidden="false" customHeight="false" outlineLevel="0" collapsed="false">
      <c r="A27392" s="7" t="s">
        <v>43</v>
      </c>
      <c r="B27392" s="7" t="s">
        <v>1149</v>
      </c>
      <c r="C27392" s="7" t="s">
        <v>1279</v>
      </c>
      <c r="D27392" s="7" t="n">
        <v>0</v>
      </c>
      <c r="E27392" s="7" t="n">
        <v>0</v>
      </c>
      <c r="F27392" s="7" t="n">
        <v>1</v>
      </c>
      <c r="G27392" s="7" t="n">
        <v>140.46</v>
      </c>
    </row>
    <row r="27393" customFormat="false" ht="15" hidden="false" customHeight="false" outlineLevel="0" collapsed="false">
      <c r="A27393" s="7" t="s">
        <v>43</v>
      </c>
      <c r="B27393" s="7" t="s">
        <v>1149</v>
      </c>
      <c r="C27393" s="7" t="s">
        <v>1279</v>
      </c>
      <c r="D27393" s="7" t="n">
        <v>27</v>
      </c>
      <c r="E27393" s="7" t="n">
        <v>3798.49</v>
      </c>
      <c r="F27393" s="7" t="n">
        <v>0</v>
      </c>
      <c r="G27393" s="7" t="n">
        <v>0</v>
      </c>
    </row>
    <row r="27394" customFormat="false" ht="15" hidden="false" customHeight="false" outlineLevel="0" collapsed="false">
      <c r="A27394" s="7" t="s">
        <v>43</v>
      </c>
      <c r="B27394" s="7" t="s">
        <v>1149</v>
      </c>
      <c r="C27394" s="7" t="s">
        <v>1279</v>
      </c>
      <c r="D27394" s="7" t="n">
        <v>31</v>
      </c>
      <c r="E27394" s="7" t="n">
        <v>4287</v>
      </c>
      <c r="F27394" s="7" t="n">
        <v>0</v>
      </c>
      <c r="G27394" s="7" t="n">
        <v>0</v>
      </c>
    </row>
    <row r="27395" customFormat="false" ht="15" hidden="false" customHeight="false" outlineLevel="0" collapsed="false">
      <c r="A27395" s="7" t="s">
        <v>43</v>
      </c>
      <c r="B27395" s="7" t="s">
        <v>1149</v>
      </c>
      <c r="C27395" s="7" t="s">
        <v>1279</v>
      </c>
      <c r="D27395" s="7" t="n">
        <v>0</v>
      </c>
      <c r="E27395" s="7" t="n">
        <v>0</v>
      </c>
      <c r="F27395" s="7" t="n">
        <v>5</v>
      </c>
      <c r="G27395" s="7" t="n">
        <v>689.81</v>
      </c>
    </row>
    <row r="27396" customFormat="false" ht="15" hidden="false" customHeight="false" outlineLevel="0" collapsed="false">
      <c r="A27396" s="7" t="s">
        <v>43</v>
      </c>
      <c r="B27396" s="7" t="s">
        <v>1149</v>
      </c>
      <c r="C27396" s="7" t="s">
        <v>1279</v>
      </c>
      <c r="D27396" s="7" t="n">
        <v>6</v>
      </c>
      <c r="E27396" s="7" t="n">
        <v>803.69</v>
      </c>
      <c r="F27396" s="7" t="n">
        <v>0</v>
      </c>
      <c r="G27396" s="7" t="n">
        <v>0</v>
      </c>
    </row>
    <row r="27397" customFormat="false" ht="15" hidden="false" customHeight="false" outlineLevel="0" collapsed="false">
      <c r="A27397" s="7" t="s">
        <v>43</v>
      </c>
      <c r="B27397" s="7" t="s">
        <v>1149</v>
      </c>
      <c r="C27397" s="7" t="s">
        <v>1279</v>
      </c>
      <c r="D27397" s="7" t="n">
        <v>23</v>
      </c>
      <c r="E27397" s="7" t="n">
        <v>3298.67</v>
      </c>
      <c r="F27397" s="7" t="n">
        <v>0</v>
      </c>
      <c r="G27397" s="7" t="n">
        <v>0</v>
      </c>
    </row>
    <row r="27398" customFormat="false" ht="15" hidden="false" customHeight="false" outlineLevel="0" collapsed="false">
      <c r="A27398" s="7" t="s">
        <v>43</v>
      </c>
      <c r="B27398" s="7" t="s">
        <v>1149</v>
      </c>
      <c r="C27398" s="7" t="s">
        <v>1279</v>
      </c>
      <c r="D27398" s="7" t="n">
        <v>0</v>
      </c>
      <c r="E27398" s="7" t="n">
        <v>0</v>
      </c>
      <c r="F27398" s="7" t="n">
        <v>20</v>
      </c>
      <c r="G27398" s="7" t="n">
        <v>2809.57</v>
      </c>
    </row>
    <row r="27399" customFormat="false" ht="15" hidden="false" customHeight="false" outlineLevel="0" collapsed="false">
      <c r="A27399" s="7" t="s">
        <v>43</v>
      </c>
      <c r="B27399" s="7" t="s">
        <v>1149</v>
      </c>
      <c r="C27399" s="7" t="s">
        <v>1279</v>
      </c>
      <c r="D27399" s="7" t="n">
        <v>0</v>
      </c>
      <c r="E27399" s="7" t="n">
        <v>0</v>
      </c>
      <c r="F27399" s="7" t="n">
        <v>1</v>
      </c>
      <c r="G27399" s="7" t="n">
        <v>132.77</v>
      </c>
    </row>
    <row r="27400" customFormat="false" ht="15" hidden="false" customHeight="false" outlineLevel="0" collapsed="false">
      <c r="A27400" s="7" t="s">
        <v>43</v>
      </c>
      <c r="B27400" s="7" t="s">
        <v>1149</v>
      </c>
      <c r="C27400" s="7" t="s">
        <v>1279</v>
      </c>
      <c r="D27400" s="7" t="n">
        <v>6</v>
      </c>
      <c r="E27400" s="7" t="n">
        <v>805</v>
      </c>
      <c r="F27400" s="7" t="n">
        <v>0</v>
      </c>
      <c r="G27400" s="7" t="n">
        <v>0</v>
      </c>
    </row>
    <row r="27401" customFormat="false" ht="15" hidden="false" customHeight="false" outlineLevel="0" collapsed="false">
      <c r="A27401" s="7" t="s">
        <v>43</v>
      </c>
      <c r="B27401" s="7" t="s">
        <v>1149</v>
      </c>
      <c r="C27401" s="7" t="s">
        <v>1279</v>
      </c>
      <c r="D27401" s="7" t="n">
        <v>18</v>
      </c>
      <c r="E27401" s="7" t="n">
        <v>2472.72</v>
      </c>
      <c r="F27401" s="7" t="n">
        <v>0</v>
      </c>
      <c r="G27401" s="7" t="n">
        <v>0</v>
      </c>
    </row>
    <row r="27402" customFormat="false" ht="15" hidden="false" customHeight="false" outlineLevel="0" collapsed="false">
      <c r="A27402" s="7" t="s">
        <v>43</v>
      </c>
      <c r="B27402" s="7" t="s">
        <v>1149</v>
      </c>
      <c r="C27402" s="7" t="s">
        <v>1279</v>
      </c>
      <c r="D27402" s="7" t="n">
        <v>4</v>
      </c>
      <c r="E27402" s="7" t="n">
        <v>539.39</v>
      </c>
      <c r="F27402" s="7" t="n">
        <v>0</v>
      </c>
      <c r="G27402" s="7" t="n">
        <v>0</v>
      </c>
    </row>
    <row r="27403" customFormat="false" ht="15" hidden="false" customHeight="false" outlineLevel="0" collapsed="false">
      <c r="A27403" s="7" t="s">
        <v>43</v>
      </c>
      <c r="B27403" s="7" t="s">
        <v>1149</v>
      </c>
      <c r="C27403" s="7" t="s">
        <v>1279</v>
      </c>
      <c r="D27403" s="7" t="n">
        <v>10</v>
      </c>
      <c r="E27403" s="7" t="n">
        <v>1370.13</v>
      </c>
      <c r="F27403" s="7" t="n">
        <v>0</v>
      </c>
      <c r="G27403" s="7" t="n">
        <v>0</v>
      </c>
    </row>
    <row r="27404" customFormat="false" ht="15" hidden="false" customHeight="false" outlineLevel="0" collapsed="false">
      <c r="A27404" s="7" t="s">
        <v>43</v>
      </c>
      <c r="B27404" s="7" t="s">
        <v>1149</v>
      </c>
      <c r="C27404" s="7" t="s">
        <v>1279</v>
      </c>
      <c r="D27404" s="7" t="n">
        <v>12</v>
      </c>
      <c r="E27404" s="7" t="n">
        <v>1634.08</v>
      </c>
      <c r="F27404" s="7" t="n">
        <v>0</v>
      </c>
      <c r="G27404" s="7" t="n">
        <v>0</v>
      </c>
    </row>
    <row r="27405" customFormat="false" ht="15" hidden="false" customHeight="false" outlineLevel="0" collapsed="false">
      <c r="A27405" s="7" t="s">
        <v>43</v>
      </c>
      <c r="B27405" s="7" t="s">
        <v>1149</v>
      </c>
      <c r="C27405" s="7" t="s">
        <v>1279</v>
      </c>
      <c r="D27405" s="7" t="n">
        <v>0</v>
      </c>
      <c r="E27405" s="7" t="n">
        <v>0</v>
      </c>
      <c r="F27405" s="7" t="n">
        <v>1</v>
      </c>
      <c r="G27405" s="7" t="n">
        <v>133.98</v>
      </c>
    </row>
    <row r="27406" customFormat="false" ht="15" hidden="false" customHeight="false" outlineLevel="0" collapsed="false">
      <c r="A27406" s="7" t="s">
        <v>43</v>
      </c>
      <c r="B27406" s="7" t="s">
        <v>1149</v>
      </c>
      <c r="C27406" s="7" t="s">
        <v>1279</v>
      </c>
      <c r="D27406" s="7" t="n">
        <v>20</v>
      </c>
      <c r="E27406" s="7" t="n">
        <v>2691.86</v>
      </c>
      <c r="F27406" s="7" t="n">
        <v>0</v>
      </c>
      <c r="G27406" s="7" t="n">
        <v>0</v>
      </c>
    </row>
    <row r="27407" customFormat="false" ht="15" hidden="false" customHeight="false" outlineLevel="0" collapsed="false">
      <c r="A27407" s="7" t="s">
        <v>43</v>
      </c>
      <c r="B27407" s="7" t="s">
        <v>1149</v>
      </c>
      <c r="C27407" s="7" t="s">
        <v>1279</v>
      </c>
      <c r="D27407" s="7" t="n">
        <v>31</v>
      </c>
      <c r="E27407" s="7" t="n">
        <v>4457.62</v>
      </c>
      <c r="F27407" s="7" t="n">
        <v>0</v>
      </c>
      <c r="G27407" s="7" t="n">
        <v>0</v>
      </c>
    </row>
    <row r="27408" customFormat="false" ht="15" hidden="false" customHeight="false" outlineLevel="0" collapsed="false">
      <c r="A27408" s="7" t="s">
        <v>43</v>
      </c>
      <c r="B27408" s="7" t="s">
        <v>1149</v>
      </c>
      <c r="C27408" s="7" t="s">
        <v>1279</v>
      </c>
      <c r="D27408" s="7" t="n">
        <v>0</v>
      </c>
      <c r="E27408" s="7" t="n">
        <v>0</v>
      </c>
      <c r="F27408" s="7" t="n">
        <v>1</v>
      </c>
      <c r="G27408" s="7" t="n">
        <v>126.47</v>
      </c>
    </row>
    <row r="27409" customFormat="false" ht="15" hidden="false" customHeight="false" outlineLevel="0" collapsed="false">
      <c r="A27409" s="7" t="s">
        <v>43</v>
      </c>
      <c r="B27409" s="7" t="s">
        <v>1149</v>
      </c>
      <c r="C27409" s="7" t="s">
        <v>1279</v>
      </c>
      <c r="D27409" s="7" t="n">
        <v>0</v>
      </c>
      <c r="E27409" s="7" t="n">
        <v>0</v>
      </c>
      <c r="F27409" s="7" t="n">
        <v>21</v>
      </c>
      <c r="G27409" s="7" t="n">
        <v>2776.3</v>
      </c>
    </row>
    <row r="27410" customFormat="false" ht="15" hidden="false" customHeight="false" outlineLevel="0" collapsed="false">
      <c r="A27410" s="7" t="s">
        <v>43</v>
      </c>
      <c r="B27410" s="7" t="s">
        <v>1149</v>
      </c>
      <c r="C27410" s="7" t="s">
        <v>1279</v>
      </c>
      <c r="D27410" s="7" t="n">
        <v>0</v>
      </c>
      <c r="E27410" s="7" t="n">
        <v>0</v>
      </c>
      <c r="F27410" s="7" t="n">
        <v>1</v>
      </c>
      <c r="G27410" s="7" t="n">
        <v>132.9</v>
      </c>
    </row>
    <row r="27411" customFormat="false" ht="15" hidden="false" customHeight="false" outlineLevel="0" collapsed="false">
      <c r="A27411" s="7" t="s">
        <v>43</v>
      </c>
      <c r="B27411" s="7" t="s">
        <v>1149</v>
      </c>
      <c r="C27411" s="7" t="s">
        <v>1279</v>
      </c>
      <c r="D27411" s="7" t="n">
        <v>0</v>
      </c>
      <c r="E27411" s="7" t="n">
        <v>0</v>
      </c>
      <c r="F27411" s="7" t="n">
        <v>3</v>
      </c>
      <c r="G27411" s="7" t="n">
        <v>368.16</v>
      </c>
    </row>
    <row r="27412" customFormat="false" ht="15" hidden="false" customHeight="false" outlineLevel="0" collapsed="false">
      <c r="A27412" s="7" t="s">
        <v>43</v>
      </c>
      <c r="B27412" s="7" t="s">
        <v>1173</v>
      </c>
      <c r="C27412" s="7" t="s">
        <v>1549</v>
      </c>
      <c r="D27412" s="7" t="n">
        <v>0</v>
      </c>
      <c r="E27412" s="7" t="n">
        <v>0</v>
      </c>
      <c r="F27412" s="7" t="n">
        <v>15</v>
      </c>
      <c r="G27412" s="7" t="n">
        <v>1993.54</v>
      </c>
    </row>
    <row r="27413" customFormat="false" ht="15" hidden="false" customHeight="false" outlineLevel="0" collapsed="false">
      <c r="A27413" s="7" t="s">
        <v>43</v>
      </c>
      <c r="B27413" s="7" t="s">
        <v>1173</v>
      </c>
      <c r="C27413" s="7" t="s">
        <v>1549</v>
      </c>
      <c r="D27413" s="7" t="n">
        <v>3</v>
      </c>
      <c r="E27413" s="7" t="n">
        <v>436.33</v>
      </c>
      <c r="F27413" s="7" t="n">
        <v>0</v>
      </c>
      <c r="G27413" s="7" t="n">
        <v>0</v>
      </c>
    </row>
    <row r="27414" customFormat="false" ht="15" hidden="false" customHeight="false" outlineLevel="0" collapsed="false">
      <c r="A27414" s="7" t="s">
        <v>43</v>
      </c>
      <c r="B27414" s="7" t="s">
        <v>1173</v>
      </c>
      <c r="C27414" s="7" t="s">
        <v>1549</v>
      </c>
      <c r="D27414" s="7" t="n">
        <v>10</v>
      </c>
      <c r="E27414" s="7" t="n">
        <v>1370.13</v>
      </c>
      <c r="F27414" s="7" t="n">
        <v>0</v>
      </c>
      <c r="G27414" s="7" t="n">
        <v>0</v>
      </c>
    </row>
    <row r="27415" customFormat="false" ht="15" hidden="false" customHeight="false" outlineLevel="0" collapsed="false">
      <c r="A27415" s="7" t="s">
        <v>43</v>
      </c>
      <c r="B27415" s="7" t="s">
        <v>1173</v>
      </c>
      <c r="C27415" s="7" t="s">
        <v>1549</v>
      </c>
      <c r="D27415" s="7" t="n">
        <v>0</v>
      </c>
      <c r="E27415" s="7" t="n">
        <v>0</v>
      </c>
      <c r="F27415" s="7" t="n">
        <v>22</v>
      </c>
      <c r="G27415" s="7" t="n">
        <v>3022.73</v>
      </c>
    </row>
    <row r="27416" customFormat="false" ht="15" hidden="false" customHeight="false" outlineLevel="0" collapsed="false">
      <c r="A27416" s="7" t="s">
        <v>43</v>
      </c>
      <c r="B27416" s="7" t="s">
        <v>1173</v>
      </c>
      <c r="C27416" s="7" t="s">
        <v>1549</v>
      </c>
      <c r="D27416" s="7" t="n">
        <v>4</v>
      </c>
      <c r="E27416" s="7" t="n">
        <v>594.73</v>
      </c>
      <c r="F27416" s="7" t="n">
        <v>0</v>
      </c>
      <c r="G27416" s="7" t="n">
        <v>0</v>
      </c>
    </row>
    <row r="27417" customFormat="false" ht="15" hidden="false" customHeight="false" outlineLevel="0" collapsed="false">
      <c r="A27417" s="7" t="s">
        <v>43</v>
      </c>
      <c r="B27417" s="7" t="s">
        <v>1173</v>
      </c>
      <c r="C27417" s="7" t="s">
        <v>1549</v>
      </c>
      <c r="D27417" s="7" t="n">
        <v>6</v>
      </c>
      <c r="E27417" s="7" t="n">
        <v>805</v>
      </c>
      <c r="F27417" s="7" t="n">
        <v>0</v>
      </c>
      <c r="G27417" s="7" t="n">
        <v>0</v>
      </c>
    </row>
    <row r="27418" customFormat="false" ht="15" hidden="false" customHeight="false" outlineLevel="0" collapsed="false">
      <c r="A27418" s="7" t="s">
        <v>43</v>
      </c>
      <c r="B27418" s="7" t="s">
        <v>1173</v>
      </c>
      <c r="C27418" s="7" t="s">
        <v>1549</v>
      </c>
      <c r="D27418" s="7" t="n">
        <v>6</v>
      </c>
      <c r="E27418" s="7" t="n">
        <v>803.69</v>
      </c>
      <c r="F27418" s="7" t="n">
        <v>0</v>
      </c>
      <c r="G27418" s="7" t="n">
        <v>0</v>
      </c>
    </row>
    <row r="27419" customFormat="false" ht="15" hidden="false" customHeight="false" outlineLevel="0" collapsed="false">
      <c r="A27419" s="7" t="s">
        <v>43</v>
      </c>
      <c r="B27419" s="7" t="s">
        <v>1173</v>
      </c>
      <c r="C27419" s="7" t="s">
        <v>1549</v>
      </c>
      <c r="D27419" s="7" t="n">
        <v>0</v>
      </c>
      <c r="E27419" s="7" t="n">
        <v>0</v>
      </c>
      <c r="F27419" s="7" t="n">
        <v>18</v>
      </c>
      <c r="G27419" s="7" t="n">
        <v>2276.4</v>
      </c>
    </row>
    <row r="27420" customFormat="false" ht="15" hidden="false" customHeight="false" outlineLevel="0" collapsed="false">
      <c r="A27420" s="7" t="s">
        <v>43</v>
      </c>
      <c r="B27420" s="7" t="s">
        <v>1173</v>
      </c>
      <c r="C27420" s="7" t="s">
        <v>1549</v>
      </c>
      <c r="D27420" s="7" t="n">
        <v>14</v>
      </c>
      <c r="E27420" s="7" t="n">
        <v>1894.59</v>
      </c>
      <c r="F27420" s="7" t="n">
        <v>0</v>
      </c>
      <c r="G27420" s="7" t="n">
        <v>0</v>
      </c>
    </row>
    <row r="27421" customFormat="false" ht="15" hidden="false" customHeight="false" outlineLevel="0" collapsed="false">
      <c r="A27421" s="7" t="s">
        <v>43</v>
      </c>
      <c r="B27421" s="7" t="s">
        <v>1173</v>
      </c>
      <c r="C27421" s="7" t="s">
        <v>1549</v>
      </c>
      <c r="D27421" s="7" t="n">
        <v>14</v>
      </c>
      <c r="E27421" s="7" t="n">
        <v>1892.08</v>
      </c>
      <c r="F27421" s="7" t="n">
        <v>0</v>
      </c>
      <c r="G27421" s="7" t="n">
        <v>0</v>
      </c>
    </row>
    <row r="27422" customFormat="false" ht="15" hidden="false" customHeight="false" outlineLevel="0" collapsed="false">
      <c r="A27422" s="7" t="s">
        <v>43</v>
      </c>
      <c r="B27422" s="7" t="s">
        <v>1173</v>
      </c>
      <c r="C27422" s="7" t="s">
        <v>1549</v>
      </c>
      <c r="D27422" s="7" t="n">
        <v>0</v>
      </c>
      <c r="E27422" s="7" t="n">
        <v>0</v>
      </c>
      <c r="F27422" s="7" t="n">
        <v>19</v>
      </c>
      <c r="G27422" s="7" t="n">
        <v>2554.17</v>
      </c>
    </row>
    <row r="27423" customFormat="false" ht="15" hidden="false" customHeight="false" outlineLevel="0" collapsed="false">
      <c r="A27423" s="7" t="s">
        <v>43</v>
      </c>
      <c r="B27423" s="7" t="s">
        <v>1173</v>
      </c>
      <c r="C27423" s="7" t="s">
        <v>1549</v>
      </c>
      <c r="D27423" s="7" t="n">
        <v>0</v>
      </c>
      <c r="E27423" s="7" t="n">
        <v>0</v>
      </c>
      <c r="F27423" s="7" t="n">
        <v>15</v>
      </c>
      <c r="G27423" s="7" t="n">
        <v>1768.49</v>
      </c>
    </row>
    <row r="27424" customFormat="false" ht="15" hidden="false" customHeight="false" outlineLevel="0" collapsed="false">
      <c r="A27424" s="7" t="s">
        <v>43</v>
      </c>
      <c r="B27424" s="7" t="s">
        <v>1173</v>
      </c>
      <c r="C27424" s="7" t="s">
        <v>1549</v>
      </c>
      <c r="D27424" s="7" t="n">
        <v>6</v>
      </c>
      <c r="E27424" s="7" t="n">
        <v>809.08</v>
      </c>
      <c r="F27424" s="7" t="n">
        <v>0</v>
      </c>
      <c r="G27424" s="7" t="n">
        <v>0</v>
      </c>
    </row>
    <row r="27425" customFormat="false" ht="15" hidden="false" customHeight="false" outlineLevel="0" collapsed="false">
      <c r="A27425" s="7" t="s">
        <v>43</v>
      </c>
      <c r="B27425" s="7" t="s">
        <v>1173</v>
      </c>
      <c r="C27425" s="7" t="s">
        <v>1549</v>
      </c>
      <c r="D27425" s="7" t="n">
        <v>13</v>
      </c>
      <c r="E27425" s="7" t="n">
        <v>1804.65</v>
      </c>
      <c r="F27425" s="7" t="n">
        <v>0</v>
      </c>
      <c r="G27425" s="7" t="n">
        <v>0</v>
      </c>
    </row>
    <row r="27426" customFormat="false" ht="15" hidden="false" customHeight="false" outlineLevel="0" collapsed="false">
      <c r="A27426" s="7" t="s">
        <v>43</v>
      </c>
      <c r="B27426" s="7" t="s">
        <v>1173</v>
      </c>
      <c r="C27426" s="7" t="s">
        <v>1549</v>
      </c>
      <c r="D27426" s="7" t="n">
        <v>0</v>
      </c>
      <c r="E27426" s="7" t="n">
        <v>0</v>
      </c>
      <c r="F27426" s="7" t="n">
        <v>12</v>
      </c>
      <c r="G27426" s="7" t="n">
        <v>1532.59</v>
      </c>
    </row>
    <row r="27427" customFormat="false" ht="15" hidden="false" customHeight="false" outlineLevel="0" collapsed="false">
      <c r="A27427" s="7" t="s">
        <v>43</v>
      </c>
      <c r="B27427" s="7" t="s">
        <v>1173</v>
      </c>
      <c r="C27427" s="7" t="s">
        <v>1549</v>
      </c>
      <c r="D27427" s="7" t="n">
        <v>0</v>
      </c>
      <c r="E27427" s="7" t="n">
        <v>0</v>
      </c>
      <c r="F27427" s="7" t="n">
        <v>19</v>
      </c>
      <c r="G27427" s="7" t="n">
        <v>2484.74</v>
      </c>
    </row>
    <row r="27428" customFormat="false" ht="15" hidden="false" customHeight="false" outlineLevel="0" collapsed="false">
      <c r="A27428" s="7" t="s">
        <v>43</v>
      </c>
      <c r="B27428" s="7" t="s">
        <v>1173</v>
      </c>
      <c r="C27428" s="7" t="s">
        <v>1549</v>
      </c>
      <c r="D27428" s="7" t="n">
        <v>0</v>
      </c>
      <c r="E27428" s="7" t="n">
        <v>0</v>
      </c>
      <c r="F27428" s="7" t="n">
        <v>6</v>
      </c>
      <c r="G27428" s="7" t="n">
        <v>798.32</v>
      </c>
    </row>
    <row r="27429" customFormat="false" ht="15" hidden="false" customHeight="false" outlineLevel="0" collapsed="false">
      <c r="A27429" s="7" t="s">
        <v>43</v>
      </c>
      <c r="B27429" s="7" t="s">
        <v>1173</v>
      </c>
      <c r="C27429" s="7" t="s">
        <v>1549</v>
      </c>
      <c r="D27429" s="7" t="n">
        <v>8</v>
      </c>
      <c r="E27429" s="7" t="n">
        <v>1089.39</v>
      </c>
      <c r="F27429" s="7" t="n">
        <v>0</v>
      </c>
      <c r="G27429" s="7" t="n">
        <v>0</v>
      </c>
    </row>
    <row r="27430" customFormat="false" ht="15" hidden="false" customHeight="false" outlineLevel="0" collapsed="false">
      <c r="A27430" s="7" t="s">
        <v>43</v>
      </c>
      <c r="B27430" s="7" t="s">
        <v>1173</v>
      </c>
      <c r="C27430" s="7" t="s">
        <v>1549</v>
      </c>
      <c r="D27430" s="7" t="n">
        <v>7</v>
      </c>
      <c r="E27430" s="7" t="n">
        <v>984.79</v>
      </c>
      <c r="F27430" s="7" t="n">
        <v>0</v>
      </c>
      <c r="G27430" s="7" t="n">
        <v>0</v>
      </c>
    </row>
    <row r="27431" customFormat="false" ht="15" hidden="false" customHeight="false" outlineLevel="0" collapsed="false">
      <c r="A27431" s="7" t="s">
        <v>43</v>
      </c>
      <c r="B27431" s="7" t="s">
        <v>1165</v>
      </c>
      <c r="C27431" s="7" t="s">
        <v>1549</v>
      </c>
      <c r="D27431" s="7" t="n">
        <v>1</v>
      </c>
      <c r="E27431" s="7" t="n">
        <v>145.44</v>
      </c>
      <c r="F27431" s="7" t="n">
        <v>0</v>
      </c>
      <c r="G27431" s="7" t="n">
        <v>0</v>
      </c>
    </row>
    <row r="27432" customFormat="false" ht="15" hidden="false" customHeight="false" outlineLevel="0" collapsed="false">
      <c r="A27432" s="7" t="s">
        <v>43</v>
      </c>
      <c r="B27432" s="7" t="s">
        <v>1165</v>
      </c>
      <c r="C27432" s="7" t="s">
        <v>1549</v>
      </c>
      <c r="D27432" s="7" t="n">
        <v>0</v>
      </c>
      <c r="E27432" s="7" t="n">
        <v>0</v>
      </c>
      <c r="F27432" s="7" t="n">
        <v>3</v>
      </c>
      <c r="G27432" s="7" t="n">
        <v>259.92</v>
      </c>
    </row>
    <row r="27433" customFormat="false" ht="15" hidden="false" customHeight="false" outlineLevel="0" collapsed="false">
      <c r="A27433" s="7" t="s">
        <v>43</v>
      </c>
      <c r="B27433" s="7" t="s">
        <v>1165</v>
      </c>
      <c r="C27433" s="7" t="s">
        <v>1549</v>
      </c>
      <c r="D27433" s="7" t="n">
        <v>1</v>
      </c>
      <c r="E27433" s="7" t="n">
        <v>133.11</v>
      </c>
      <c r="F27433" s="7" t="n">
        <v>0</v>
      </c>
      <c r="G27433" s="7" t="n">
        <v>0</v>
      </c>
    </row>
    <row r="27434" customFormat="false" ht="15" hidden="false" customHeight="false" outlineLevel="0" collapsed="false">
      <c r="A27434" s="7" t="s">
        <v>43</v>
      </c>
      <c r="B27434" s="7" t="s">
        <v>1165</v>
      </c>
      <c r="C27434" s="7" t="s">
        <v>1549</v>
      </c>
      <c r="D27434" s="7" t="n">
        <v>0</v>
      </c>
      <c r="E27434" s="7" t="n">
        <v>0</v>
      </c>
      <c r="F27434" s="7" t="n">
        <v>10</v>
      </c>
      <c r="G27434" s="7" t="n">
        <v>1159.18</v>
      </c>
    </row>
    <row r="27435" customFormat="false" ht="15" hidden="false" customHeight="false" outlineLevel="0" collapsed="false">
      <c r="A27435" s="7" t="s">
        <v>43</v>
      </c>
      <c r="B27435" s="7" t="s">
        <v>1165</v>
      </c>
      <c r="C27435" s="7" t="s">
        <v>1549</v>
      </c>
      <c r="D27435" s="7" t="n">
        <v>5</v>
      </c>
      <c r="E27435" s="7" t="n">
        <v>669.74</v>
      </c>
      <c r="F27435" s="7" t="n">
        <v>0</v>
      </c>
      <c r="G27435" s="7" t="n">
        <v>0</v>
      </c>
    </row>
    <row r="27436" customFormat="false" ht="15" hidden="false" customHeight="false" outlineLevel="0" collapsed="false">
      <c r="A27436" s="7" t="s">
        <v>43</v>
      </c>
      <c r="B27436" s="7" t="s">
        <v>1165</v>
      </c>
      <c r="C27436" s="7" t="s">
        <v>1549</v>
      </c>
      <c r="D27436" s="7" t="n">
        <v>1</v>
      </c>
      <c r="E27436" s="7" t="n">
        <v>140.68</v>
      </c>
      <c r="F27436" s="7" t="n">
        <v>0</v>
      </c>
      <c r="G27436" s="7" t="n">
        <v>0</v>
      </c>
    </row>
    <row r="27437" customFormat="false" ht="15" hidden="false" customHeight="false" outlineLevel="0" collapsed="false">
      <c r="A27437" s="7" t="s">
        <v>43</v>
      </c>
      <c r="B27437" s="7" t="s">
        <v>1165</v>
      </c>
      <c r="C27437" s="7" t="s">
        <v>1549</v>
      </c>
      <c r="D27437" s="7" t="n">
        <v>0</v>
      </c>
      <c r="E27437" s="7" t="n">
        <v>0</v>
      </c>
      <c r="F27437" s="7" t="n">
        <v>9</v>
      </c>
      <c r="G27437" s="7" t="n">
        <v>1209.87</v>
      </c>
    </row>
    <row r="27438" customFormat="false" ht="15" hidden="false" customHeight="false" outlineLevel="0" collapsed="false">
      <c r="A27438" s="7" t="s">
        <v>43</v>
      </c>
      <c r="B27438" s="7" t="s">
        <v>1165</v>
      </c>
      <c r="C27438" s="7" t="s">
        <v>1549</v>
      </c>
      <c r="D27438" s="7" t="n">
        <v>0</v>
      </c>
      <c r="E27438" s="7" t="n">
        <v>0</v>
      </c>
      <c r="F27438" s="7" t="n">
        <v>7</v>
      </c>
      <c r="G27438" s="7" t="n">
        <v>983.21</v>
      </c>
    </row>
    <row r="27439" customFormat="false" ht="15" hidden="false" customHeight="false" outlineLevel="0" collapsed="false">
      <c r="A27439" s="7" t="s">
        <v>43</v>
      </c>
      <c r="B27439" s="7" t="s">
        <v>1165</v>
      </c>
      <c r="C27439" s="7" t="s">
        <v>1549</v>
      </c>
      <c r="D27439" s="7" t="n">
        <v>0</v>
      </c>
      <c r="E27439" s="7" t="n">
        <v>0</v>
      </c>
      <c r="F27439" s="7" t="n">
        <v>14</v>
      </c>
      <c r="G27439" s="7" t="n">
        <v>1708.72</v>
      </c>
    </row>
    <row r="27440" customFormat="false" ht="15" hidden="false" customHeight="false" outlineLevel="0" collapsed="false">
      <c r="A27440" s="7" t="s">
        <v>43</v>
      </c>
      <c r="B27440" s="7" t="s">
        <v>1165</v>
      </c>
      <c r="C27440" s="7" t="s">
        <v>1549</v>
      </c>
      <c r="D27440" s="7" t="n">
        <v>1</v>
      </c>
      <c r="E27440" s="7" t="n">
        <v>138.82</v>
      </c>
      <c r="F27440" s="7" t="n">
        <v>0</v>
      </c>
      <c r="G27440" s="7" t="n">
        <v>0</v>
      </c>
    </row>
    <row r="27441" customFormat="false" ht="15" hidden="false" customHeight="false" outlineLevel="0" collapsed="false">
      <c r="A27441" s="7" t="s">
        <v>43</v>
      </c>
      <c r="B27441" s="7" t="s">
        <v>1165</v>
      </c>
      <c r="C27441" s="7" t="s">
        <v>1549</v>
      </c>
      <c r="D27441" s="7" t="n">
        <v>3</v>
      </c>
      <c r="E27441" s="7" t="n">
        <v>411.04</v>
      </c>
      <c r="F27441" s="7" t="n">
        <v>0</v>
      </c>
      <c r="G27441" s="7" t="n">
        <v>0</v>
      </c>
    </row>
    <row r="27442" customFormat="false" ht="15" hidden="false" customHeight="false" outlineLevel="0" collapsed="false">
      <c r="A27442" s="7" t="s">
        <v>43</v>
      </c>
      <c r="B27442" s="7" t="s">
        <v>1165</v>
      </c>
      <c r="C27442" s="7" t="s">
        <v>1549</v>
      </c>
      <c r="D27442" s="7" t="n">
        <v>0</v>
      </c>
      <c r="E27442" s="7" t="n">
        <v>0</v>
      </c>
      <c r="F27442" s="7" t="n">
        <v>11</v>
      </c>
      <c r="G27442" s="7" t="n">
        <v>1232.15</v>
      </c>
    </row>
    <row r="27443" customFormat="false" ht="15" hidden="false" customHeight="false" outlineLevel="0" collapsed="false">
      <c r="A27443" s="7" t="s">
        <v>43</v>
      </c>
      <c r="B27443" s="7" t="s">
        <v>1165</v>
      </c>
      <c r="C27443" s="7" t="s">
        <v>1549</v>
      </c>
      <c r="D27443" s="7" t="n">
        <v>4</v>
      </c>
      <c r="E27443" s="7" t="n">
        <v>544.69</v>
      </c>
      <c r="F27443" s="7" t="n">
        <v>0</v>
      </c>
      <c r="G27443" s="7" t="n">
        <v>0</v>
      </c>
    </row>
    <row r="27444" customFormat="false" ht="15" hidden="false" customHeight="false" outlineLevel="0" collapsed="false">
      <c r="A27444" s="7" t="s">
        <v>43</v>
      </c>
      <c r="B27444" s="7" t="s">
        <v>1165</v>
      </c>
      <c r="C27444" s="7" t="s">
        <v>1549</v>
      </c>
      <c r="D27444" s="7" t="n">
        <v>0</v>
      </c>
      <c r="E27444" s="7" t="n">
        <v>0</v>
      </c>
      <c r="F27444" s="7" t="n">
        <v>16</v>
      </c>
      <c r="G27444" s="7" t="n">
        <v>1770.54</v>
      </c>
    </row>
    <row r="27445" customFormat="false" ht="15" hidden="false" customHeight="false" outlineLevel="0" collapsed="false">
      <c r="A27445" s="7" t="s">
        <v>43</v>
      </c>
      <c r="B27445" s="7" t="s">
        <v>1165</v>
      </c>
      <c r="C27445" s="7" t="s">
        <v>1549</v>
      </c>
      <c r="D27445" s="7" t="n">
        <v>0</v>
      </c>
      <c r="E27445" s="7" t="n">
        <v>0</v>
      </c>
      <c r="F27445" s="7" t="n">
        <v>7</v>
      </c>
      <c r="G27445" s="7" t="n">
        <v>825.21</v>
      </c>
    </row>
    <row r="27446" customFormat="false" ht="15" hidden="false" customHeight="false" outlineLevel="0" collapsed="false">
      <c r="A27446" s="7" t="s">
        <v>43</v>
      </c>
      <c r="B27446" s="7" t="s">
        <v>1176</v>
      </c>
      <c r="C27446" s="7" t="s">
        <v>1549</v>
      </c>
      <c r="D27446" s="7" t="n">
        <v>0</v>
      </c>
      <c r="E27446" s="7" t="n">
        <v>0</v>
      </c>
      <c r="F27446" s="7" t="n">
        <v>3</v>
      </c>
      <c r="G27446" s="7" t="n">
        <v>348.34</v>
      </c>
    </row>
    <row r="27447" customFormat="false" ht="15" hidden="false" customHeight="false" outlineLevel="0" collapsed="false">
      <c r="A27447" s="7" t="s">
        <v>43</v>
      </c>
      <c r="B27447" s="7" t="s">
        <v>1176</v>
      </c>
      <c r="C27447" s="7" t="s">
        <v>1549</v>
      </c>
      <c r="D27447" s="7" t="n">
        <v>0</v>
      </c>
      <c r="E27447" s="7" t="n">
        <v>0</v>
      </c>
      <c r="F27447" s="7" t="n">
        <v>2</v>
      </c>
      <c r="G27447" s="7" t="n">
        <v>280.92</v>
      </c>
    </row>
    <row r="27448" customFormat="false" ht="15" hidden="false" customHeight="false" outlineLevel="0" collapsed="false">
      <c r="A27448" s="7" t="s">
        <v>43</v>
      </c>
      <c r="B27448" s="7" t="s">
        <v>1176</v>
      </c>
      <c r="C27448" s="7" t="s">
        <v>1549</v>
      </c>
      <c r="D27448" s="7" t="n">
        <v>0</v>
      </c>
      <c r="E27448" s="7" t="n">
        <v>0</v>
      </c>
      <c r="F27448" s="7" t="n">
        <v>1</v>
      </c>
      <c r="G27448" s="7" t="n">
        <v>142.39</v>
      </c>
    </row>
    <row r="27449" customFormat="false" ht="15" hidden="false" customHeight="false" outlineLevel="0" collapsed="false">
      <c r="A27449" s="7" t="s">
        <v>43</v>
      </c>
      <c r="B27449" s="7" t="s">
        <v>1176</v>
      </c>
      <c r="C27449" s="7" t="s">
        <v>1549</v>
      </c>
      <c r="D27449" s="7" t="n">
        <v>0</v>
      </c>
      <c r="E27449" s="7" t="n">
        <v>0</v>
      </c>
      <c r="F27449" s="7" t="n">
        <v>4</v>
      </c>
      <c r="G27449" s="7" t="n">
        <v>437.84</v>
      </c>
    </row>
    <row r="27450" customFormat="false" ht="15" hidden="false" customHeight="false" outlineLevel="0" collapsed="false">
      <c r="A27450" s="7" t="s">
        <v>43</v>
      </c>
      <c r="B27450" s="7" t="s">
        <v>1176</v>
      </c>
      <c r="C27450" s="7" t="s">
        <v>1549</v>
      </c>
      <c r="D27450" s="7" t="n">
        <v>0</v>
      </c>
      <c r="E27450" s="7" t="n">
        <v>0</v>
      </c>
      <c r="F27450" s="7" t="n">
        <v>3</v>
      </c>
      <c r="G27450" s="7" t="n">
        <v>412.6</v>
      </c>
    </row>
    <row r="27451" customFormat="false" ht="15" hidden="false" customHeight="false" outlineLevel="0" collapsed="false">
      <c r="A27451" s="7" t="s">
        <v>43</v>
      </c>
      <c r="B27451" s="7" t="s">
        <v>1176</v>
      </c>
      <c r="C27451" s="7" t="s">
        <v>1549</v>
      </c>
      <c r="D27451" s="7" t="n">
        <v>0</v>
      </c>
      <c r="E27451" s="7" t="n">
        <v>0</v>
      </c>
      <c r="F27451" s="7" t="n">
        <v>5</v>
      </c>
      <c r="G27451" s="7" t="n">
        <v>663.83</v>
      </c>
    </row>
    <row r="27452" customFormat="false" ht="15" hidden="false" customHeight="false" outlineLevel="0" collapsed="false">
      <c r="A27452" s="7" t="s">
        <v>43</v>
      </c>
      <c r="B27452" s="7" t="s">
        <v>1176</v>
      </c>
      <c r="C27452" s="7" t="s">
        <v>1549</v>
      </c>
      <c r="D27452" s="7" t="n">
        <v>1</v>
      </c>
      <c r="E27452" s="7" t="n">
        <v>137.01</v>
      </c>
      <c r="F27452" s="7" t="n">
        <v>0</v>
      </c>
      <c r="G27452" s="7" t="n">
        <v>0</v>
      </c>
    </row>
    <row r="27453" customFormat="false" ht="15" hidden="false" customHeight="false" outlineLevel="0" collapsed="false">
      <c r="A27453" s="7" t="s">
        <v>43</v>
      </c>
      <c r="B27453" s="7" t="s">
        <v>1176</v>
      </c>
      <c r="C27453" s="7" t="s">
        <v>1549</v>
      </c>
      <c r="D27453" s="7" t="n">
        <v>0</v>
      </c>
      <c r="E27453" s="7" t="n">
        <v>0</v>
      </c>
      <c r="F27453" s="7" t="n">
        <v>2</v>
      </c>
      <c r="G27453" s="7" t="n">
        <v>269.2</v>
      </c>
    </row>
    <row r="27454" customFormat="false" ht="15" hidden="false" customHeight="false" outlineLevel="0" collapsed="false">
      <c r="A27454" s="7" t="s">
        <v>43</v>
      </c>
      <c r="B27454" s="7" t="s">
        <v>1164</v>
      </c>
      <c r="C27454" s="7" t="s">
        <v>1549</v>
      </c>
      <c r="D27454" s="7" t="n">
        <v>8</v>
      </c>
      <c r="E27454" s="7" t="n">
        <v>1071.58</v>
      </c>
      <c r="F27454" s="7" t="n">
        <v>0</v>
      </c>
      <c r="G27454" s="7" t="n">
        <v>0</v>
      </c>
    </row>
    <row r="27455" customFormat="false" ht="15" hidden="false" customHeight="false" outlineLevel="0" collapsed="false">
      <c r="A27455" s="7" t="s">
        <v>43</v>
      </c>
      <c r="B27455" s="7" t="s">
        <v>1164</v>
      </c>
      <c r="C27455" s="7" t="s">
        <v>1549</v>
      </c>
      <c r="D27455" s="7" t="n">
        <v>9</v>
      </c>
      <c r="E27455" s="7" t="n">
        <v>1212.55</v>
      </c>
      <c r="F27455" s="7" t="n">
        <v>0</v>
      </c>
      <c r="G27455" s="7" t="n">
        <v>0</v>
      </c>
    </row>
    <row r="27456" customFormat="false" ht="15" hidden="false" customHeight="false" outlineLevel="0" collapsed="false">
      <c r="A27456" s="7" t="s">
        <v>43</v>
      </c>
      <c r="B27456" s="7" t="s">
        <v>1164</v>
      </c>
      <c r="C27456" s="7" t="s">
        <v>1549</v>
      </c>
      <c r="D27456" s="7" t="n">
        <v>0</v>
      </c>
      <c r="E27456" s="7" t="n">
        <v>0</v>
      </c>
      <c r="F27456" s="7" t="n">
        <v>20</v>
      </c>
      <c r="G27456" s="7" t="n">
        <v>2402.84</v>
      </c>
    </row>
    <row r="27457" customFormat="false" ht="15" hidden="false" customHeight="false" outlineLevel="0" collapsed="false">
      <c r="A27457" s="7" t="s">
        <v>43</v>
      </c>
      <c r="B27457" s="7" t="s">
        <v>1164</v>
      </c>
      <c r="C27457" s="7" t="s">
        <v>1549</v>
      </c>
      <c r="D27457" s="7" t="n">
        <v>3</v>
      </c>
      <c r="E27457" s="7" t="n">
        <v>402.5</v>
      </c>
      <c r="F27457" s="7" t="n">
        <v>0</v>
      </c>
      <c r="G27457" s="7" t="n">
        <v>0</v>
      </c>
    </row>
    <row r="27458" customFormat="false" ht="15" hidden="false" customHeight="false" outlineLevel="0" collapsed="false">
      <c r="A27458" s="7" t="s">
        <v>43</v>
      </c>
      <c r="B27458" s="7" t="s">
        <v>1164</v>
      </c>
      <c r="C27458" s="7" t="s">
        <v>1549</v>
      </c>
      <c r="D27458" s="7" t="n">
        <v>8</v>
      </c>
      <c r="E27458" s="7" t="n">
        <v>1110.55</v>
      </c>
      <c r="F27458" s="7" t="n">
        <v>0</v>
      </c>
      <c r="G27458" s="7" t="n">
        <v>0</v>
      </c>
    </row>
    <row r="27459" customFormat="false" ht="15" hidden="false" customHeight="false" outlineLevel="0" collapsed="false">
      <c r="A27459" s="7" t="s">
        <v>43</v>
      </c>
      <c r="B27459" s="7" t="s">
        <v>1164</v>
      </c>
      <c r="C27459" s="7" t="s">
        <v>1549</v>
      </c>
      <c r="D27459" s="7" t="n">
        <v>0</v>
      </c>
      <c r="E27459" s="7" t="n">
        <v>0</v>
      </c>
      <c r="F27459" s="7" t="n">
        <v>37</v>
      </c>
      <c r="G27459" s="7" t="n">
        <v>4871.6</v>
      </c>
    </row>
    <row r="27460" customFormat="false" ht="15" hidden="false" customHeight="false" outlineLevel="0" collapsed="false">
      <c r="A27460" s="7" t="s">
        <v>43</v>
      </c>
      <c r="B27460" s="7" t="s">
        <v>1164</v>
      </c>
      <c r="C27460" s="7" t="s">
        <v>1549</v>
      </c>
      <c r="D27460" s="7" t="n">
        <v>0</v>
      </c>
      <c r="E27460" s="7" t="n">
        <v>0</v>
      </c>
      <c r="F27460" s="7" t="n">
        <v>20</v>
      </c>
      <c r="G27460" s="7" t="n">
        <v>2626</v>
      </c>
    </row>
    <row r="27461" customFormat="false" ht="15" hidden="false" customHeight="false" outlineLevel="0" collapsed="false">
      <c r="A27461" s="7" t="s">
        <v>43</v>
      </c>
      <c r="B27461" s="7" t="s">
        <v>1164</v>
      </c>
      <c r="C27461" s="7" t="s">
        <v>1549</v>
      </c>
      <c r="D27461" s="7" t="n">
        <v>14</v>
      </c>
      <c r="E27461" s="7" t="n">
        <v>1828.94</v>
      </c>
      <c r="F27461" s="7" t="n">
        <v>0</v>
      </c>
      <c r="G27461" s="7" t="n">
        <v>0</v>
      </c>
    </row>
    <row r="27462" customFormat="false" ht="15" hidden="false" customHeight="false" outlineLevel="0" collapsed="false">
      <c r="A27462" s="7" t="s">
        <v>43</v>
      </c>
      <c r="B27462" s="7" t="s">
        <v>1164</v>
      </c>
      <c r="C27462" s="7" t="s">
        <v>1549</v>
      </c>
      <c r="D27462" s="7" t="n">
        <v>2</v>
      </c>
      <c r="E27462" s="7" t="n">
        <v>297.37</v>
      </c>
      <c r="F27462" s="7" t="n">
        <v>0</v>
      </c>
      <c r="G27462" s="7" t="n">
        <v>0</v>
      </c>
    </row>
    <row r="27463" customFormat="false" ht="15" hidden="false" customHeight="false" outlineLevel="0" collapsed="false">
      <c r="A27463" s="7" t="s">
        <v>43</v>
      </c>
      <c r="B27463" s="7" t="s">
        <v>1164</v>
      </c>
      <c r="C27463" s="7" t="s">
        <v>1549</v>
      </c>
      <c r="D27463" s="7" t="n">
        <v>4</v>
      </c>
      <c r="E27463" s="7" t="n">
        <v>539.39</v>
      </c>
      <c r="F27463" s="7" t="n">
        <v>0</v>
      </c>
      <c r="G27463" s="7" t="n">
        <v>0</v>
      </c>
    </row>
    <row r="27464" customFormat="false" ht="15" hidden="false" customHeight="false" outlineLevel="0" collapsed="false">
      <c r="A27464" s="7" t="s">
        <v>43</v>
      </c>
      <c r="B27464" s="7" t="s">
        <v>1164</v>
      </c>
      <c r="C27464" s="7" t="s">
        <v>1549</v>
      </c>
      <c r="D27464" s="7" t="n">
        <v>0</v>
      </c>
      <c r="E27464" s="7" t="n">
        <v>0</v>
      </c>
      <c r="F27464" s="7" t="n">
        <v>10</v>
      </c>
      <c r="G27464" s="7" t="n">
        <v>1404.59</v>
      </c>
    </row>
    <row r="27465" customFormat="false" ht="15" hidden="false" customHeight="false" outlineLevel="0" collapsed="false">
      <c r="A27465" s="7" t="s">
        <v>43</v>
      </c>
      <c r="B27465" s="7" t="s">
        <v>1164</v>
      </c>
      <c r="C27465" s="7" t="s">
        <v>1549</v>
      </c>
      <c r="D27465" s="7" t="n">
        <v>7</v>
      </c>
      <c r="E27465" s="7" t="n">
        <v>953.21</v>
      </c>
      <c r="F27465" s="7" t="n">
        <v>0</v>
      </c>
      <c r="G27465" s="7" t="n">
        <v>0</v>
      </c>
    </row>
    <row r="27466" customFormat="false" ht="15" hidden="false" customHeight="false" outlineLevel="0" collapsed="false">
      <c r="A27466" s="7" t="s">
        <v>43</v>
      </c>
      <c r="B27466" s="7" t="s">
        <v>1164</v>
      </c>
      <c r="C27466" s="7" t="s">
        <v>1549</v>
      </c>
      <c r="D27466" s="7" t="n">
        <v>10</v>
      </c>
      <c r="E27466" s="7" t="n">
        <v>1454.44</v>
      </c>
      <c r="F27466" s="7" t="n">
        <v>0</v>
      </c>
      <c r="G27466" s="7" t="n">
        <v>0</v>
      </c>
    </row>
    <row r="27467" customFormat="false" ht="15" hidden="false" customHeight="false" outlineLevel="0" collapsed="false">
      <c r="A27467" s="7" t="s">
        <v>43</v>
      </c>
      <c r="B27467" s="7" t="s">
        <v>1164</v>
      </c>
      <c r="C27467" s="7" t="s">
        <v>1549</v>
      </c>
      <c r="D27467" s="7" t="n">
        <v>0</v>
      </c>
      <c r="E27467" s="7" t="n">
        <v>0</v>
      </c>
      <c r="F27467" s="7" t="n">
        <v>10</v>
      </c>
      <c r="G27467" s="7" t="n">
        <v>1169.63</v>
      </c>
    </row>
    <row r="27468" customFormat="false" ht="15" hidden="false" customHeight="false" outlineLevel="0" collapsed="false">
      <c r="A27468" s="7" t="s">
        <v>43</v>
      </c>
      <c r="B27468" s="7" t="s">
        <v>1164</v>
      </c>
      <c r="C27468" s="7" t="s">
        <v>1549</v>
      </c>
      <c r="D27468" s="7" t="n">
        <v>0</v>
      </c>
      <c r="E27468" s="7" t="n">
        <v>0</v>
      </c>
      <c r="F27468" s="7" t="n">
        <v>17</v>
      </c>
      <c r="G27468" s="7" t="n">
        <v>2420.69</v>
      </c>
    </row>
    <row r="27469" customFormat="false" ht="15" hidden="false" customHeight="false" outlineLevel="0" collapsed="false">
      <c r="A27469" s="7" t="s">
        <v>43</v>
      </c>
      <c r="B27469" s="7" t="s">
        <v>1164</v>
      </c>
      <c r="C27469" s="7" t="s">
        <v>1549</v>
      </c>
      <c r="D27469" s="7" t="n">
        <v>0</v>
      </c>
      <c r="E27469" s="7" t="n">
        <v>0</v>
      </c>
      <c r="F27469" s="7" t="n">
        <v>3</v>
      </c>
      <c r="G27469" s="7" t="n">
        <v>381.18</v>
      </c>
    </row>
    <row r="27470" customFormat="false" ht="15" hidden="false" customHeight="false" outlineLevel="0" collapsed="false">
      <c r="A27470" s="7" t="s">
        <v>43</v>
      </c>
      <c r="B27470" s="7" t="s">
        <v>1164</v>
      </c>
      <c r="C27470" s="7" t="s">
        <v>1549</v>
      </c>
      <c r="D27470" s="7" t="n">
        <v>0</v>
      </c>
      <c r="E27470" s="7" t="n">
        <v>0</v>
      </c>
      <c r="F27470" s="7" t="n">
        <v>24</v>
      </c>
      <c r="G27470" s="7" t="n">
        <v>3281.23</v>
      </c>
    </row>
    <row r="27471" customFormat="false" ht="15" hidden="false" customHeight="false" outlineLevel="0" collapsed="false">
      <c r="A27471" s="7" t="s">
        <v>43</v>
      </c>
      <c r="B27471" s="7" t="s">
        <v>1164</v>
      </c>
      <c r="C27471" s="7" t="s">
        <v>1549</v>
      </c>
      <c r="D27471" s="7" t="n">
        <v>6</v>
      </c>
      <c r="E27471" s="7" t="n">
        <v>822.08</v>
      </c>
      <c r="F27471" s="7" t="n">
        <v>0</v>
      </c>
      <c r="G27471" s="7" t="n">
        <v>0</v>
      </c>
    </row>
    <row r="27472" customFormat="false" ht="15" hidden="false" customHeight="false" outlineLevel="0" collapsed="false">
      <c r="A27472" s="7" t="s">
        <v>43</v>
      </c>
      <c r="B27472" s="7" t="s">
        <v>1164</v>
      </c>
      <c r="C27472" s="7" t="s">
        <v>1549</v>
      </c>
      <c r="D27472" s="7" t="n">
        <v>15</v>
      </c>
      <c r="E27472" s="7" t="n">
        <v>1884.49</v>
      </c>
      <c r="F27472" s="7" t="n">
        <v>0</v>
      </c>
      <c r="G27472" s="7" t="n">
        <v>0</v>
      </c>
    </row>
    <row r="27473" customFormat="false" ht="15" hidden="false" customHeight="false" outlineLevel="0" collapsed="false">
      <c r="A27473" s="7" t="s">
        <v>43</v>
      </c>
      <c r="B27473" s="7" t="s">
        <v>1162</v>
      </c>
      <c r="C27473" s="7" t="s">
        <v>1549</v>
      </c>
      <c r="D27473" s="7" t="n">
        <v>10</v>
      </c>
      <c r="E27473" s="7" t="n">
        <v>1125.48</v>
      </c>
      <c r="F27473" s="7" t="n">
        <v>0</v>
      </c>
      <c r="G27473" s="7" t="n">
        <v>0</v>
      </c>
    </row>
    <row r="27474" customFormat="false" ht="15" hidden="false" customHeight="false" outlineLevel="0" collapsed="false">
      <c r="A27474" s="7" t="s">
        <v>43</v>
      </c>
      <c r="B27474" s="7" t="s">
        <v>1162</v>
      </c>
      <c r="C27474" s="7" t="s">
        <v>1549</v>
      </c>
      <c r="D27474" s="7" t="n">
        <v>4</v>
      </c>
      <c r="E27474" s="7" t="n">
        <v>436.33</v>
      </c>
      <c r="F27474" s="7" t="n">
        <v>0</v>
      </c>
      <c r="G27474" s="7" t="n">
        <v>0</v>
      </c>
    </row>
    <row r="27475" customFormat="false" ht="15" hidden="false" customHeight="false" outlineLevel="0" collapsed="false">
      <c r="A27475" s="7" t="s">
        <v>43</v>
      </c>
      <c r="B27475" s="7" t="s">
        <v>1162</v>
      </c>
      <c r="C27475" s="7" t="s">
        <v>1549</v>
      </c>
      <c r="D27475" s="7" t="n">
        <v>11</v>
      </c>
      <c r="E27475" s="7" t="n">
        <v>1332.5</v>
      </c>
      <c r="F27475" s="7" t="n">
        <v>0</v>
      </c>
      <c r="G27475" s="7" t="n">
        <v>0</v>
      </c>
    </row>
    <row r="27476" customFormat="false" ht="15" hidden="false" customHeight="false" outlineLevel="0" collapsed="false">
      <c r="A27476" s="7" t="s">
        <v>43</v>
      </c>
      <c r="B27476" s="7" t="s">
        <v>1162</v>
      </c>
      <c r="C27476" s="7" t="s">
        <v>1549</v>
      </c>
      <c r="D27476" s="7" t="n">
        <v>11</v>
      </c>
      <c r="E27476" s="7" t="n">
        <v>1473.43</v>
      </c>
      <c r="F27476" s="7" t="n">
        <v>0</v>
      </c>
      <c r="G27476" s="7" t="n">
        <v>0</v>
      </c>
    </row>
    <row r="27477" customFormat="false" ht="15" hidden="false" customHeight="false" outlineLevel="0" collapsed="false">
      <c r="A27477" s="7" t="s">
        <v>43</v>
      </c>
      <c r="B27477" s="7" t="s">
        <v>1162</v>
      </c>
      <c r="C27477" s="7" t="s">
        <v>1549</v>
      </c>
      <c r="D27477" s="7" t="n">
        <v>5</v>
      </c>
      <c r="E27477" s="7" t="n">
        <v>536.67</v>
      </c>
      <c r="F27477" s="7" t="n">
        <v>0</v>
      </c>
      <c r="G27477" s="7" t="n">
        <v>0</v>
      </c>
    </row>
    <row r="27478" customFormat="false" ht="15" hidden="false" customHeight="false" outlineLevel="0" collapsed="false">
      <c r="A27478" s="7" t="s">
        <v>43</v>
      </c>
      <c r="B27478" s="7" t="s">
        <v>1162</v>
      </c>
      <c r="C27478" s="7" t="s">
        <v>1549</v>
      </c>
      <c r="D27478" s="7" t="n">
        <v>0</v>
      </c>
      <c r="E27478" s="7" t="n">
        <v>0</v>
      </c>
      <c r="F27478" s="7" t="n">
        <v>20</v>
      </c>
      <c r="G27478" s="7" t="n">
        <v>2529.34</v>
      </c>
    </row>
    <row r="27479" customFormat="false" ht="15" hidden="false" customHeight="false" outlineLevel="0" collapsed="false">
      <c r="A27479" s="7" t="s">
        <v>43</v>
      </c>
      <c r="B27479" s="7" t="s">
        <v>1162</v>
      </c>
      <c r="C27479" s="7" t="s">
        <v>1549</v>
      </c>
      <c r="D27479" s="7" t="n">
        <v>0</v>
      </c>
      <c r="E27479" s="7" t="n">
        <v>0</v>
      </c>
      <c r="F27479" s="7" t="n">
        <v>35</v>
      </c>
      <c r="G27479" s="7" t="n">
        <v>4653.55</v>
      </c>
    </row>
    <row r="27480" customFormat="false" ht="15" hidden="false" customHeight="false" outlineLevel="0" collapsed="false">
      <c r="A27480" s="7" t="s">
        <v>43</v>
      </c>
      <c r="B27480" s="7" t="s">
        <v>1162</v>
      </c>
      <c r="C27480" s="7" t="s">
        <v>1549</v>
      </c>
      <c r="D27480" s="7" t="n">
        <v>0</v>
      </c>
      <c r="E27480" s="7" t="n">
        <v>0</v>
      </c>
      <c r="F27480" s="7" t="n">
        <v>10</v>
      </c>
      <c r="G27480" s="7" t="n">
        <v>1178.92</v>
      </c>
    </row>
    <row r="27481" customFormat="false" ht="15" hidden="false" customHeight="false" outlineLevel="0" collapsed="false">
      <c r="A27481" s="7" t="s">
        <v>43</v>
      </c>
      <c r="B27481" s="7" t="s">
        <v>1162</v>
      </c>
      <c r="C27481" s="7" t="s">
        <v>1549</v>
      </c>
      <c r="D27481" s="7" t="n">
        <v>0</v>
      </c>
      <c r="E27481" s="7" t="n">
        <v>0</v>
      </c>
      <c r="F27481" s="7" t="n">
        <v>22</v>
      </c>
      <c r="G27481" s="7" t="n">
        <v>2892.54</v>
      </c>
    </row>
    <row r="27482" customFormat="false" ht="15" hidden="false" customHeight="false" outlineLevel="0" collapsed="false">
      <c r="A27482" s="7" t="s">
        <v>43</v>
      </c>
      <c r="B27482" s="7" t="s">
        <v>1162</v>
      </c>
      <c r="C27482" s="7" t="s">
        <v>1549</v>
      </c>
      <c r="D27482" s="7" t="n">
        <v>14</v>
      </c>
      <c r="E27482" s="7" t="n">
        <v>1804.65</v>
      </c>
      <c r="F27482" s="7" t="n">
        <v>0</v>
      </c>
      <c r="G27482" s="7" t="n">
        <v>0</v>
      </c>
    </row>
    <row r="27483" customFormat="false" ht="15" hidden="false" customHeight="false" outlineLevel="0" collapsed="false">
      <c r="A27483" s="7" t="s">
        <v>43</v>
      </c>
      <c r="B27483" s="7" t="s">
        <v>1162</v>
      </c>
      <c r="C27483" s="7" t="s">
        <v>1549</v>
      </c>
      <c r="D27483" s="7" t="n">
        <v>10</v>
      </c>
      <c r="E27483" s="7" t="n">
        <v>1211.46</v>
      </c>
      <c r="F27483" s="7" t="n">
        <v>0</v>
      </c>
      <c r="G27483" s="7" t="n">
        <v>0</v>
      </c>
    </row>
    <row r="27484" customFormat="false" ht="15" hidden="false" customHeight="false" outlineLevel="0" collapsed="false">
      <c r="A27484" s="7" t="s">
        <v>43</v>
      </c>
      <c r="B27484" s="7" t="s">
        <v>1162</v>
      </c>
      <c r="C27484" s="7" t="s">
        <v>1549</v>
      </c>
      <c r="D27484" s="7" t="n">
        <v>8</v>
      </c>
      <c r="E27484" s="7" t="n">
        <v>544.69</v>
      </c>
      <c r="F27484" s="7" t="n">
        <v>0</v>
      </c>
      <c r="G27484" s="7" t="n">
        <v>0</v>
      </c>
    </row>
    <row r="27485" customFormat="false" ht="15" hidden="false" customHeight="false" outlineLevel="0" collapsed="false">
      <c r="A27485" s="7" t="s">
        <v>43</v>
      </c>
      <c r="B27485" s="7" t="s">
        <v>1162</v>
      </c>
      <c r="C27485" s="7" t="s">
        <v>1549</v>
      </c>
      <c r="D27485" s="7" t="n">
        <v>0</v>
      </c>
      <c r="E27485" s="7" t="n">
        <v>0</v>
      </c>
      <c r="F27485" s="7" t="n">
        <v>14</v>
      </c>
      <c r="G27485" s="7" t="n">
        <v>1835.33</v>
      </c>
    </row>
    <row r="27486" customFormat="false" ht="15" hidden="false" customHeight="false" outlineLevel="0" collapsed="false">
      <c r="A27486" s="7" t="s">
        <v>43</v>
      </c>
      <c r="B27486" s="7" t="s">
        <v>1162</v>
      </c>
      <c r="C27486" s="7" t="s">
        <v>1549</v>
      </c>
      <c r="D27486" s="7" t="n">
        <v>0</v>
      </c>
      <c r="E27486" s="7" t="n">
        <v>0</v>
      </c>
      <c r="F27486" s="7" t="n">
        <v>7</v>
      </c>
      <c r="G27486" s="7" t="n">
        <v>675.14</v>
      </c>
    </row>
    <row r="27487" customFormat="false" ht="15" hidden="false" customHeight="false" outlineLevel="0" collapsed="false">
      <c r="A27487" s="7" t="s">
        <v>43</v>
      </c>
      <c r="B27487" s="7" t="s">
        <v>1162</v>
      </c>
      <c r="C27487" s="7" t="s">
        <v>1549</v>
      </c>
      <c r="D27487" s="7" t="n">
        <v>11</v>
      </c>
      <c r="E27487" s="7" t="n">
        <v>1370.13</v>
      </c>
      <c r="F27487" s="7" t="n">
        <v>0</v>
      </c>
      <c r="G27487" s="7" t="n">
        <v>0</v>
      </c>
    </row>
    <row r="27488" customFormat="false" ht="15" hidden="false" customHeight="false" outlineLevel="0" collapsed="false">
      <c r="A27488" s="7" t="s">
        <v>43</v>
      </c>
      <c r="B27488" s="7" t="s">
        <v>1162</v>
      </c>
      <c r="C27488" s="7" t="s">
        <v>1549</v>
      </c>
      <c r="D27488" s="7" t="n">
        <v>0</v>
      </c>
      <c r="E27488" s="7" t="n">
        <v>0</v>
      </c>
      <c r="F27488" s="7" t="n">
        <v>30</v>
      </c>
      <c r="G27488" s="7" t="n">
        <v>3426.9</v>
      </c>
    </row>
    <row r="27489" customFormat="false" ht="15" hidden="false" customHeight="false" outlineLevel="0" collapsed="false">
      <c r="A27489" s="7" t="s">
        <v>43</v>
      </c>
      <c r="B27489" s="7" t="s">
        <v>1162</v>
      </c>
      <c r="C27489" s="7" t="s">
        <v>1549</v>
      </c>
      <c r="D27489" s="7" t="n">
        <v>0</v>
      </c>
      <c r="E27489" s="7" t="n">
        <v>0</v>
      </c>
      <c r="F27489" s="7" t="n">
        <v>13</v>
      </c>
      <c r="G27489" s="7" t="n">
        <v>1708.72</v>
      </c>
    </row>
    <row r="27490" customFormat="false" ht="15" hidden="false" customHeight="false" outlineLevel="0" collapsed="false">
      <c r="A27490" s="7" t="s">
        <v>43</v>
      </c>
      <c r="B27490" s="7" t="s">
        <v>1162</v>
      </c>
      <c r="C27490" s="7" t="s">
        <v>1549</v>
      </c>
      <c r="D27490" s="7" t="n">
        <v>2</v>
      </c>
      <c r="E27490" s="7" t="n">
        <v>269.69</v>
      </c>
      <c r="F27490" s="7" t="n">
        <v>0</v>
      </c>
      <c r="G27490" s="7" t="n">
        <v>0</v>
      </c>
    </row>
    <row r="27491" customFormat="false" ht="15" hidden="false" customHeight="false" outlineLevel="0" collapsed="false">
      <c r="A27491" s="7" t="s">
        <v>43</v>
      </c>
      <c r="B27491" s="7" t="s">
        <v>1095</v>
      </c>
      <c r="C27491" s="7" t="s">
        <v>1528</v>
      </c>
      <c r="D27491" s="7" t="n">
        <v>6</v>
      </c>
      <c r="E27491" s="7" t="n">
        <v>290.57</v>
      </c>
      <c r="F27491" s="7" t="n">
        <v>0</v>
      </c>
      <c r="G27491" s="7" t="n">
        <v>0</v>
      </c>
    </row>
    <row r="27492" customFormat="false" ht="15" hidden="false" customHeight="false" outlineLevel="0" collapsed="false">
      <c r="A27492" s="7" t="s">
        <v>43</v>
      </c>
      <c r="B27492" s="7" t="s">
        <v>1095</v>
      </c>
      <c r="C27492" s="7" t="s">
        <v>1528</v>
      </c>
      <c r="D27492" s="7" t="n">
        <v>7</v>
      </c>
      <c r="E27492" s="7" t="n">
        <v>250.14</v>
      </c>
      <c r="F27492" s="7" t="n">
        <v>0</v>
      </c>
      <c r="G27492" s="7" t="n">
        <v>0</v>
      </c>
    </row>
    <row r="27493" customFormat="false" ht="15" hidden="false" customHeight="false" outlineLevel="0" collapsed="false">
      <c r="A27493" s="7" t="s">
        <v>43</v>
      </c>
      <c r="B27493" s="7" t="s">
        <v>1095</v>
      </c>
      <c r="C27493" s="7" t="s">
        <v>1528</v>
      </c>
      <c r="D27493" s="7" t="n">
        <v>1</v>
      </c>
      <c r="E27493" s="7" t="n">
        <v>48.3</v>
      </c>
      <c r="F27493" s="7" t="n">
        <v>0</v>
      </c>
      <c r="G27493" s="7" t="n">
        <v>0</v>
      </c>
    </row>
    <row r="27494" customFormat="false" ht="15" hidden="false" customHeight="false" outlineLevel="0" collapsed="false">
      <c r="A27494" s="7" t="s">
        <v>43</v>
      </c>
      <c r="B27494" s="7" t="s">
        <v>1095</v>
      </c>
      <c r="C27494" s="7" t="s">
        <v>1528</v>
      </c>
      <c r="D27494" s="7" t="n">
        <v>1</v>
      </c>
      <c r="E27494" s="7" t="n">
        <v>47.24</v>
      </c>
      <c r="F27494" s="7" t="n">
        <v>0</v>
      </c>
      <c r="G27494" s="7" t="n">
        <v>0</v>
      </c>
    </row>
    <row r="27495" customFormat="false" ht="15" hidden="false" customHeight="false" outlineLevel="0" collapsed="false">
      <c r="A27495" s="7" t="s">
        <v>43</v>
      </c>
      <c r="B27495" s="7" t="s">
        <v>1095</v>
      </c>
      <c r="C27495" s="7" t="s">
        <v>1528</v>
      </c>
      <c r="D27495" s="7" t="n">
        <v>0</v>
      </c>
      <c r="E27495" s="7" t="n">
        <v>0</v>
      </c>
      <c r="F27495" s="7" t="n">
        <v>1</v>
      </c>
      <c r="G27495" s="7" t="n">
        <v>40.55</v>
      </c>
    </row>
    <row r="27496" customFormat="false" ht="15" hidden="false" customHeight="false" outlineLevel="0" collapsed="false">
      <c r="A27496" s="7" t="s">
        <v>43</v>
      </c>
      <c r="B27496" s="7" t="s">
        <v>1095</v>
      </c>
      <c r="C27496" s="7" t="s">
        <v>1528</v>
      </c>
      <c r="D27496" s="7" t="n">
        <v>0</v>
      </c>
      <c r="E27496" s="7" t="n">
        <v>0</v>
      </c>
      <c r="F27496" s="7" t="n">
        <v>1</v>
      </c>
      <c r="G27496" s="7" t="n">
        <v>41.11</v>
      </c>
    </row>
    <row r="27497" customFormat="false" ht="15" hidden="false" customHeight="false" outlineLevel="0" collapsed="false">
      <c r="A27497" s="7" t="s">
        <v>43</v>
      </c>
      <c r="B27497" s="7" t="s">
        <v>849</v>
      </c>
      <c r="C27497" s="7" t="s">
        <v>1528</v>
      </c>
      <c r="D27497" s="7" t="n">
        <v>16</v>
      </c>
      <c r="E27497" s="7" t="n">
        <v>571.75</v>
      </c>
      <c r="F27497" s="7" t="n">
        <v>0</v>
      </c>
      <c r="G27497" s="7" t="n">
        <v>0</v>
      </c>
    </row>
    <row r="27498" customFormat="false" ht="15" hidden="false" customHeight="false" outlineLevel="0" collapsed="false">
      <c r="A27498" s="7" t="s">
        <v>43</v>
      </c>
      <c r="B27498" s="7" t="s">
        <v>849</v>
      </c>
      <c r="C27498" s="7" t="s">
        <v>1528</v>
      </c>
      <c r="D27498" s="7" t="n">
        <v>3</v>
      </c>
      <c r="E27498" s="7" t="n">
        <v>144.89</v>
      </c>
      <c r="F27498" s="7" t="n">
        <v>0</v>
      </c>
      <c r="G27498" s="7" t="n">
        <v>0</v>
      </c>
    </row>
    <row r="27499" customFormat="false" ht="15" hidden="false" customHeight="false" outlineLevel="0" collapsed="false">
      <c r="A27499" s="7" t="s">
        <v>43</v>
      </c>
      <c r="B27499" s="7" t="s">
        <v>849</v>
      </c>
      <c r="C27499" s="7" t="s">
        <v>1528</v>
      </c>
      <c r="D27499" s="7" t="n">
        <v>9</v>
      </c>
      <c r="E27499" s="7" t="n">
        <v>423.26</v>
      </c>
      <c r="F27499" s="7" t="n">
        <v>0</v>
      </c>
      <c r="G27499" s="7" t="n">
        <v>0</v>
      </c>
    </row>
    <row r="27500" customFormat="false" ht="15" hidden="false" customHeight="false" outlineLevel="0" collapsed="false">
      <c r="A27500" s="7" t="s">
        <v>43</v>
      </c>
      <c r="B27500" s="7" t="s">
        <v>313</v>
      </c>
      <c r="C27500" s="7" t="s">
        <v>1287</v>
      </c>
      <c r="D27500" s="7" t="n">
        <v>6</v>
      </c>
      <c r="E27500" s="7" t="n">
        <v>289.52</v>
      </c>
      <c r="F27500" s="7" t="n">
        <v>0</v>
      </c>
      <c r="G27500" s="7" t="n">
        <v>0</v>
      </c>
    </row>
    <row r="27501" customFormat="false" ht="15" hidden="false" customHeight="false" outlineLevel="0" collapsed="false">
      <c r="A27501" s="7" t="s">
        <v>43</v>
      </c>
      <c r="B27501" s="7" t="s">
        <v>313</v>
      </c>
      <c r="C27501" s="7" t="s">
        <v>1287</v>
      </c>
      <c r="D27501" s="7" t="n">
        <v>25</v>
      </c>
      <c r="E27501" s="7" t="n">
        <v>770.95</v>
      </c>
      <c r="F27501" s="7" t="n">
        <v>0</v>
      </c>
      <c r="G27501" s="7" t="n">
        <v>0</v>
      </c>
    </row>
    <row r="27502" customFormat="false" ht="15" hidden="false" customHeight="false" outlineLevel="0" collapsed="false">
      <c r="A27502" s="7" t="s">
        <v>43</v>
      </c>
      <c r="B27502" s="7" t="s">
        <v>391</v>
      </c>
      <c r="C27502" s="7" t="s">
        <v>1287</v>
      </c>
      <c r="D27502" s="7" t="n">
        <v>32</v>
      </c>
      <c r="E27502" s="7" t="n">
        <v>1492.29</v>
      </c>
      <c r="F27502" s="7" t="n">
        <v>0</v>
      </c>
      <c r="G27502" s="7" t="n">
        <v>0</v>
      </c>
    </row>
    <row r="27503" customFormat="false" ht="15" hidden="false" customHeight="false" outlineLevel="0" collapsed="false">
      <c r="A27503" s="7" t="s">
        <v>43</v>
      </c>
      <c r="B27503" s="7" t="s">
        <v>391</v>
      </c>
      <c r="C27503" s="7" t="s">
        <v>1287</v>
      </c>
      <c r="D27503" s="7" t="n">
        <v>6</v>
      </c>
      <c r="E27503" s="7" t="n">
        <v>278.79</v>
      </c>
      <c r="F27503" s="7" t="n">
        <v>0</v>
      </c>
      <c r="G27503" s="7" t="n">
        <v>0</v>
      </c>
    </row>
    <row r="27504" customFormat="false" ht="15" hidden="false" customHeight="false" outlineLevel="0" collapsed="false">
      <c r="A27504" s="7" t="s">
        <v>43</v>
      </c>
      <c r="B27504" s="7" t="s">
        <v>391</v>
      </c>
      <c r="C27504" s="7" t="s">
        <v>1287</v>
      </c>
      <c r="D27504" s="7" t="n">
        <v>7</v>
      </c>
      <c r="E27504" s="7" t="n">
        <v>338.08</v>
      </c>
      <c r="F27504" s="7" t="n">
        <v>0</v>
      </c>
      <c r="G27504" s="7" t="n">
        <v>0</v>
      </c>
    </row>
    <row r="27505" customFormat="false" ht="15" hidden="false" customHeight="false" outlineLevel="0" collapsed="false">
      <c r="A27505" s="7" t="s">
        <v>43</v>
      </c>
      <c r="B27505" s="7" t="s">
        <v>296</v>
      </c>
      <c r="C27505" s="7" t="s">
        <v>1294</v>
      </c>
      <c r="D27505" s="7" t="n">
        <v>0</v>
      </c>
      <c r="E27505" s="7" t="n">
        <v>0</v>
      </c>
      <c r="F27505" s="7" t="n">
        <v>37</v>
      </c>
      <c r="G27505" s="7" t="n">
        <v>1484.86</v>
      </c>
    </row>
    <row r="27506" customFormat="false" ht="15" hidden="false" customHeight="false" outlineLevel="0" collapsed="false">
      <c r="A27506" s="7" t="s">
        <v>43</v>
      </c>
      <c r="B27506" s="7" t="s">
        <v>296</v>
      </c>
      <c r="C27506" s="7" t="s">
        <v>1294</v>
      </c>
      <c r="D27506" s="7" t="n">
        <v>0</v>
      </c>
      <c r="E27506" s="7" t="n">
        <v>0</v>
      </c>
      <c r="F27506" s="7" t="n">
        <v>26</v>
      </c>
      <c r="G27506" s="7" t="n">
        <v>1337.47</v>
      </c>
    </row>
    <row r="27507" customFormat="false" ht="15" hidden="false" customHeight="false" outlineLevel="0" collapsed="false">
      <c r="A27507" s="7" t="s">
        <v>43</v>
      </c>
      <c r="B27507" s="7" t="s">
        <v>296</v>
      </c>
      <c r="C27507" s="7" t="s">
        <v>1294</v>
      </c>
      <c r="D27507" s="7" t="n">
        <v>0</v>
      </c>
      <c r="E27507" s="7" t="n">
        <v>0</v>
      </c>
      <c r="F27507" s="7" t="n">
        <v>29</v>
      </c>
      <c r="G27507" s="7" t="n">
        <v>1679.67</v>
      </c>
    </row>
    <row r="27508" customFormat="false" ht="15" hidden="false" customHeight="false" outlineLevel="0" collapsed="false">
      <c r="A27508" s="7" t="s">
        <v>43</v>
      </c>
      <c r="B27508" s="7" t="s">
        <v>296</v>
      </c>
      <c r="C27508" s="7" t="s">
        <v>1294</v>
      </c>
      <c r="D27508" s="7" t="n">
        <v>8</v>
      </c>
      <c r="E27508" s="7" t="n">
        <v>467.02</v>
      </c>
      <c r="F27508" s="7" t="n">
        <v>0</v>
      </c>
      <c r="G27508" s="7" t="n">
        <v>0</v>
      </c>
    </row>
    <row r="27509" customFormat="false" ht="15" hidden="false" customHeight="false" outlineLevel="0" collapsed="false">
      <c r="A27509" s="7" t="s">
        <v>43</v>
      </c>
      <c r="B27509" s="7" t="s">
        <v>296</v>
      </c>
      <c r="C27509" s="7" t="s">
        <v>1294</v>
      </c>
      <c r="D27509" s="7" t="n">
        <v>0</v>
      </c>
      <c r="E27509" s="7" t="n">
        <v>0</v>
      </c>
      <c r="F27509" s="7" t="n">
        <v>39</v>
      </c>
      <c r="G27509" s="7" t="n">
        <v>1609.51</v>
      </c>
    </row>
    <row r="27510" customFormat="false" ht="15" hidden="false" customHeight="false" outlineLevel="0" collapsed="false">
      <c r="A27510" s="7" t="s">
        <v>43</v>
      </c>
      <c r="B27510" s="7" t="s">
        <v>296</v>
      </c>
      <c r="C27510" s="7" t="s">
        <v>1294</v>
      </c>
      <c r="D27510" s="7" t="n">
        <v>4</v>
      </c>
      <c r="E27510" s="7" t="n">
        <v>238.85</v>
      </c>
      <c r="F27510" s="7" t="n">
        <v>0</v>
      </c>
      <c r="G27510" s="7" t="n">
        <v>0</v>
      </c>
    </row>
    <row r="27511" customFormat="false" ht="15" hidden="false" customHeight="false" outlineLevel="0" collapsed="false">
      <c r="A27511" s="7" t="s">
        <v>43</v>
      </c>
      <c r="B27511" s="7" t="s">
        <v>296</v>
      </c>
      <c r="C27511" s="7" t="s">
        <v>1294</v>
      </c>
      <c r="D27511" s="7" t="n">
        <v>0</v>
      </c>
      <c r="E27511" s="7" t="n">
        <v>0</v>
      </c>
      <c r="F27511" s="7" t="n">
        <v>16</v>
      </c>
      <c r="G27511" s="7" t="n">
        <v>903.15</v>
      </c>
    </row>
    <row r="27512" customFormat="false" ht="15" hidden="false" customHeight="false" outlineLevel="0" collapsed="false">
      <c r="A27512" s="7" t="s">
        <v>43</v>
      </c>
      <c r="B27512" s="7" t="s">
        <v>296</v>
      </c>
      <c r="C27512" s="7" t="s">
        <v>1294</v>
      </c>
      <c r="D27512" s="7" t="n">
        <v>0</v>
      </c>
      <c r="E27512" s="7" t="n">
        <v>0</v>
      </c>
      <c r="F27512" s="7" t="n">
        <v>29</v>
      </c>
      <c r="G27512" s="7" t="n">
        <v>1563.17</v>
      </c>
    </row>
    <row r="27513" customFormat="false" ht="15" hidden="false" customHeight="false" outlineLevel="0" collapsed="false">
      <c r="A27513" s="7" t="s">
        <v>43</v>
      </c>
      <c r="B27513" s="7" t="s">
        <v>296</v>
      </c>
      <c r="C27513" s="7" t="s">
        <v>1294</v>
      </c>
      <c r="D27513" s="7" t="n">
        <v>0</v>
      </c>
      <c r="E27513" s="7" t="n">
        <v>0</v>
      </c>
      <c r="F27513" s="7" t="n">
        <v>19</v>
      </c>
      <c r="G27513" s="7" t="n">
        <v>766.42</v>
      </c>
    </row>
    <row r="27514" customFormat="false" ht="15" hidden="false" customHeight="false" outlineLevel="0" collapsed="false">
      <c r="A27514" s="7" t="s">
        <v>43</v>
      </c>
      <c r="B27514" s="7" t="s">
        <v>187</v>
      </c>
      <c r="C27514" s="7" t="s">
        <v>1309</v>
      </c>
      <c r="D27514" s="7" t="n">
        <v>1</v>
      </c>
      <c r="E27514" s="7" t="n">
        <v>107.24</v>
      </c>
      <c r="F27514" s="7" t="n">
        <v>0</v>
      </c>
      <c r="G27514" s="7" t="n">
        <v>0</v>
      </c>
    </row>
    <row r="27515" customFormat="false" ht="15" hidden="false" customHeight="false" outlineLevel="0" collapsed="false">
      <c r="A27515" s="7" t="s">
        <v>43</v>
      </c>
      <c r="B27515" s="7" t="s">
        <v>187</v>
      </c>
      <c r="C27515" s="7" t="s">
        <v>1309</v>
      </c>
      <c r="D27515" s="7" t="n">
        <v>1</v>
      </c>
      <c r="E27515" s="7" t="n">
        <v>111.47</v>
      </c>
      <c r="F27515" s="7" t="n">
        <v>0</v>
      </c>
      <c r="G27515" s="7" t="n">
        <v>0</v>
      </c>
    </row>
    <row r="27516" customFormat="false" ht="15" hidden="false" customHeight="false" outlineLevel="0" collapsed="false">
      <c r="A27516" s="7" t="s">
        <v>43</v>
      </c>
      <c r="B27516" s="7" t="s">
        <v>135</v>
      </c>
      <c r="C27516" s="7" t="s">
        <v>1316</v>
      </c>
      <c r="D27516" s="7" t="n">
        <v>6</v>
      </c>
      <c r="E27516" s="7" t="n">
        <v>587.14</v>
      </c>
      <c r="F27516" s="7" t="n">
        <v>0</v>
      </c>
      <c r="G27516" s="7" t="n">
        <v>0</v>
      </c>
    </row>
    <row r="27517" customFormat="false" ht="15" hidden="false" customHeight="false" outlineLevel="0" collapsed="false">
      <c r="A27517" s="7" t="s">
        <v>43</v>
      </c>
      <c r="B27517" s="7" t="s">
        <v>135</v>
      </c>
      <c r="C27517" s="7" t="s">
        <v>1316</v>
      </c>
      <c r="D27517" s="7" t="n">
        <v>4</v>
      </c>
      <c r="E27517" s="7" t="n">
        <v>382.67</v>
      </c>
      <c r="F27517" s="7" t="n">
        <v>0</v>
      </c>
      <c r="G27517" s="7" t="n">
        <v>0</v>
      </c>
    </row>
    <row r="27518" customFormat="false" ht="15" hidden="false" customHeight="false" outlineLevel="0" collapsed="false">
      <c r="A27518" s="7" t="s">
        <v>43</v>
      </c>
      <c r="B27518" s="7" t="s">
        <v>193</v>
      </c>
      <c r="C27518" s="7" t="s">
        <v>1316</v>
      </c>
      <c r="D27518" s="7" t="n">
        <v>0</v>
      </c>
      <c r="E27518" s="7" t="n">
        <v>0</v>
      </c>
      <c r="F27518" s="7" t="n">
        <v>2</v>
      </c>
      <c r="G27518" s="7" t="n">
        <v>177</v>
      </c>
    </row>
    <row r="27519" customFormat="false" ht="15" hidden="false" customHeight="false" outlineLevel="0" collapsed="false">
      <c r="A27519" s="7" t="s">
        <v>43</v>
      </c>
      <c r="B27519" s="7" t="s">
        <v>193</v>
      </c>
      <c r="C27519" s="7" t="s">
        <v>1316</v>
      </c>
      <c r="D27519" s="7" t="n">
        <v>0</v>
      </c>
      <c r="E27519" s="7" t="n">
        <v>0</v>
      </c>
      <c r="F27519" s="7" t="n">
        <v>1</v>
      </c>
      <c r="G27519" s="7" t="n">
        <v>93.63</v>
      </c>
    </row>
    <row r="27520" customFormat="false" ht="15" hidden="false" customHeight="false" outlineLevel="0" collapsed="false">
      <c r="A27520" s="7" t="s">
        <v>43</v>
      </c>
      <c r="B27520" s="7" t="s">
        <v>193</v>
      </c>
      <c r="C27520" s="7" t="s">
        <v>1316</v>
      </c>
      <c r="D27520" s="7" t="n">
        <v>2</v>
      </c>
      <c r="E27520" s="7" t="n">
        <v>191.34</v>
      </c>
      <c r="F27520" s="7" t="n">
        <v>0</v>
      </c>
      <c r="G27520" s="7" t="n">
        <v>0</v>
      </c>
    </row>
    <row r="27521" customFormat="false" ht="15" hidden="false" customHeight="false" outlineLevel="0" collapsed="false">
      <c r="A27521" s="7" t="s">
        <v>43</v>
      </c>
      <c r="B27521" s="7" t="s">
        <v>193</v>
      </c>
      <c r="C27521" s="7" t="s">
        <v>1316</v>
      </c>
      <c r="D27521" s="7" t="n">
        <v>0</v>
      </c>
      <c r="E27521" s="7" t="n">
        <v>0</v>
      </c>
      <c r="F27521" s="7" t="n">
        <v>2</v>
      </c>
      <c r="G27521" s="7" t="n">
        <v>185.64</v>
      </c>
    </row>
    <row r="27522" customFormat="false" ht="15" hidden="false" customHeight="false" outlineLevel="0" collapsed="false">
      <c r="A27522" s="7" t="s">
        <v>43</v>
      </c>
      <c r="B27522" s="7" t="s">
        <v>193</v>
      </c>
      <c r="C27522" s="7" t="s">
        <v>1316</v>
      </c>
      <c r="D27522" s="7" t="n">
        <v>0</v>
      </c>
      <c r="E27522" s="7" t="n">
        <v>0</v>
      </c>
      <c r="F27522" s="7" t="n">
        <v>2</v>
      </c>
      <c r="G27522" s="7" t="n">
        <v>189.84</v>
      </c>
    </row>
    <row r="27523" customFormat="false" ht="15" hidden="false" customHeight="false" outlineLevel="0" collapsed="false">
      <c r="A27523" s="7" t="s">
        <v>43</v>
      </c>
      <c r="B27523" s="7" t="s">
        <v>243</v>
      </c>
      <c r="C27523" s="7" t="s">
        <v>1321</v>
      </c>
      <c r="D27523" s="7" t="n">
        <v>6</v>
      </c>
      <c r="E27523" s="7" t="n">
        <v>669.71</v>
      </c>
      <c r="F27523" s="7" t="n">
        <v>0</v>
      </c>
      <c r="G27523" s="7" t="n">
        <v>0</v>
      </c>
    </row>
    <row r="27524" customFormat="false" ht="15" hidden="false" customHeight="false" outlineLevel="0" collapsed="false">
      <c r="A27524" s="7" t="s">
        <v>43</v>
      </c>
      <c r="B27524" s="7" t="s">
        <v>243</v>
      </c>
      <c r="C27524" s="7" t="s">
        <v>1321</v>
      </c>
      <c r="D27524" s="7" t="n">
        <v>0</v>
      </c>
      <c r="E27524" s="7" t="n">
        <v>0</v>
      </c>
      <c r="F27524" s="7" t="n">
        <v>2</v>
      </c>
      <c r="G27524" s="7" t="n">
        <v>187.55</v>
      </c>
    </row>
    <row r="27525" customFormat="false" ht="15" hidden="false" customHeight="false" outlineLevel="0" collapsed="false">
      <c r="A27525" s="7" t="s">
        <v>43</v>
      </c>
      <c r="B27525" s="7" t="s">
        <v>243</v>
      </c>
      <c r="C27525" s="7" t="s">
        <v>1321</v>
      </c>
      <c r="D27525" s="7" t="n">
        <v>0</v>
      </c>
      <c r="E27525" s="7" t="n">
        <v>0</v>
      </c>
      <c r="F27525" s="7" t="n">
        <v>5</v>
      </c>
      <c r="G27525" s="7" t="n">
        <v>546.19</v>
      </c>
    </row>
    <row r="27526" customFormat="false" ht="15" hidden="false" customHeight="false" outlineLevel="0" collapsed="false">
      <c r="A27526" s="7" t="s">
        <v>43</v>
      </c>
      <c r="B27526" s="7" t="s">
        <v>243</v>
      </c>
      <c r="C27526" s="7" t="s">
        <v>1321</v>
      </c>
      <c r="D27526" s="7" t="n">
        <v>0</v>
      </c>
      <c r="E27526" s="7" t="n">
        <v>0</v>
      </c>
      <c r="F27526" s="7" t="n">
        <v>3</v>
      </c>
      <c r="G27526" s="7" t="n">
        <v>332.23</v>
      </c>
    </row>
    <row r="27527" customFormat="false" ht="15" hidden="false" customHeight="false" outlineLevel="0" collapsed="false">
      <c r="A27527" s="7" t="s">
        <v>43</v>
      </c>
      <c r="B27527" s="7" t="s">
        <v>243</v>
      </c>
      <c r="C27527" s="7" t="s">
        <v>1321</v>
      </c>
      <c r="D27527" s="7" t="n">
        <v>0</v>
      </c>
      <c r="E27527" s="7" t="n">
        <v>0</v>
      </c>
      <c r="F27527" s="7" t="n">
        <v>1</v>
      </c>
      <c r="G27527" s="7" t="n">
        <v>98.36</v>
      </c>
    </row>
    <row r="27528" customFormat="false" ht="15" hidden="false" customHeight="false" outlineLevel="0" collapsed="false">
      <c r="A27528" s="7" t="s">
        <v>43</v>
      </c>
      <c r="B27528" s="7" t="s">
        <v>243</v>
      </c>
      <c r="C27528" s="7" t="s">
        <v>1321</v>
      </c>
      <c r="D27528" s="7" t="n">
        <v>0</v>
      </c>
      <c r="E27528" s="7" t="n">
        <v>0</v>
      </c>
      <c r="F27528" s="7" t="n">
        <v>1</v>
      </c>
      <c r="G27528" s="7" t="n">
        <v>103.26</v>
      </c>
    </row>
    <row r="27529" customFormat="false" ht="15" hidden="false" customHeight="false" outlineLevel="0" collapsed="false">
      <c r="A27529" s="7" t="s">
        <v>43</v>
      </c>
      <c r="B27529" s="7" t="s">
        <v>243</v>
      </c>
      <c r="C27529" s="7" t="s">
        <v>1321</v>
      </c>
      <c r="D27529" s="7" t="n">
        <v>1</v>
      </c>
      <c r="E27529" s="7" t="n">
        <v>114.17</v>
      </c>
      <c r="F27529" s="7" t="n">
        <v>0</v>
      </c>
      <c r="G27529" s="7" t="n">
        <v>0</v>
      </c>
    </row>
    <row r="27530" customFormat="false" ht="15" hidden="false" customHeight="false" outlineLevel="0" collapsed="false">
      <c r="A27530" s="7" t="s">
        <v>43</v>
      </c>
      <c r="B27530" s="7" t="s">
        <v>239</v>
      </c>
      <c r="C27530" s="7" t="s">
        <v>1321</v>
      </c>
      <c r="D27530" s="7" t="n">
        <v>2</v>
      </c>
      <c r="E27530" s="7" t="n">
        <v>228.34</v>
      </c>
      <c r="F27530" s="7" t="n">
        <v>0</v>
      </c>
      <c r="G27530" s="7" t="n">
        <v>0</v>
      </c>
    </row>
    <row r="27531" customFormat="false" ht="15" hidden="false" customHeight="false" outlineLevel="0" collapsed="false">
      <c r="A27531" s="7" t="s">
        <v>43</v>
      </c>
      <c r="B27531" s="7" t="s">
        <v>239</v>
      </c>
      <c r="C27531" s="7" t="s">
        <v>1321</v>
      </c>
      <c r="D27531" s="7" t="n">
        <v>0</v>
      </c>
      <c r="E27531" s="7" t="n">
        <v>0</v>
      </c>
      <c r="F27531" s="7" t="n">
        <v>1</v>
      </c>
      <c r="G27531" s="7" t="n">
        <v>103.26</v>
      </c>
    </row>
    <row r="27532" customFormat="false" ht="15" hidden="false" customHeight="false" outlineLevel="0" collapsed="false">
      <c r="A27532" s="7" t="s">
        <v>43</v>
      </c>
      <c r="B27532" s="7" t="s">
        <v>239</v>
      </c>
      <c r="C27532" s="7" t="s">
        <v>1321</v>
      </c>
      <c r="D27532" s="7" t="n">
        <v>5</v>
      </c>
      <c r="E27532" s="7" t="n">
        <v>558.09</v>
      </c>
      <c r="F27532" s="7" t="n">
        <v>0</v>
      </c>
      <c r="G27532" s="7" t="n">
        <v>0</v>
      </c>
    </row>
    <row r="27533" customFormat="false" ht="15" hidden="false" customHeight="false" outlineLevel="0" collapsed="false">
      <c r="A27533" s="7" t="s">
        <v>43</v>
      </c>
      <c r="B27533" s="7" t="s">
        <v>239</v>
      </c>
      <c r="C27533" s="7" t="s">
        <v>1321</v>
      </c>
      <c r="D27533" s="7" t="n">
        <v>0</v>
      </c>
      <c r="E27533" s="7" t="n">
        <v>0</v>
      </c>
      <c r="F27533" s="7" t="n">
        <v>1</v>
      </c>
      <c r="G27533" s="7" t="n">
        <v>104.55</v>
      </c>
    </row>
    <row r="27534" customFormat="false" ht="15" hidden="false" customHeight="false" outlineLevel="0" collapsed="false">
      <c r="A27534" s="7" t="s">
        <v>43</v>
      </c>
      <c r="B27534" s="7" t="s">
        <v>132</v>
      </c>
      <c r="C27534" s="7" t="s">
        <v>1322</v>
      </c>
      <c r="D27534" s="7" t="n">
        <v>0</v>
      </c>
      <c r="E27534" s="7" t="n">
        <v>0</v>
      </c>
      <c r="F27534" s="7" t="n">
        <v>2</v>
      </c>
      <c r="G27534" s="7" t="n">
        <v>49.89</v>
      </c>
    </row>
    <row r="27535" customFormat="false" ht="15" hidden="false" customHeight="false" outlineLevel="0" collapsed="false">
      <c r="A27535" s="7" t="s">
        <v>43</v>
      </c>
      <c r="B27535" s="7" t="s">
        <v>132</v>
      </c>
      <c r="C27535" s="7" t="s">
        <v>1322</v>
      </c>
      <c r="D27535" s="7" t="n">
        <v>0</v>
      </c>
      <c r="E27535" s="7" t="n">
        <v>0</v>
      </c>
      <c r="F27535" s="7" t="n">
        <v>2</v>
      </c>
      <c r="G27535" s="7" t="n">
        <v>44.92</v>
      </c>
    </row>
    <row r="27536" customFormat="false" ht="15" hidden="false" customHeight="false" outlineLevel="0" collapsed="false">
      <c r="A27536" s="7" t="s">
        <v>43</v>
      </c>
      <c r="B27536" s="7" t="s">
        <v>132</v>
      </c>
      <c r="C27536" s="7" t="s">
        <v>1322</v>
      </c>
      <c r="D27536" s="7" t="n">
        <v>1</v>
      </c>
      <c r="E27536" s="7" t="n">
        <v>32.6</v>
      </c>
      <c r="F27536" s="7" t="n">
        <v>0</v>
      </c>
      <c r="G27536" s="7" t="n">
        <v>0</v>
      </c>
    </row>
    <row r="27537" customFormat="false" ht="15" hidden="false" customHeight="false" outlineLevel="0" collapsed="false">
      <c r="A27537" s="7" t="s">
        <v>43</v>
      </c>
      <c r="B27537" s="7" t="s">
        <v>132</v>
      </c>
      <c r="C27537" s="7" t="s">
        <v>1322</v>
      </c>
      <c r="D27537" s="7" t="n">
        <v>0</v>
      </c>
      <c r="E27537" s="7" t="n">
        <v>0</v>
      </c>
      <c r="F27537" s="7" t="n">
        <v>1</v>
      </c>
      <c r="G27537" s="7" t="n">
        <v>23.58</v>
      </c>
    </row>
    <row r="27538" customFormat="false" ht="15" hidden="false" customHeight="false" outlineLevel="0" collapsed="false">
      <c r="A27538" s="7" t="s">
        <v>43</v>
      </c>
      <c r="B27538" s="7" t="s">
        <v>132</v>
      </c>
      <c r="C27538" s="7" t="s">
        <v>1322</v>
      </c>
      <c r="D27538" s="7" t="n">
        <v>0</v>
      </c>
      <c r="E27538" s="7" t="n">
        <v>0</v>
      </c>
      <c r="F27538" s="7" t="n">
        <v>2</v>
      </c>
      <c r="G27538" s="7" t="n">
        <v>47.41</v>
      </c>
    </row>
    <row r="27539" customFormat="false" ht="15" hidden="false" customHeight="false" outlineLevel="0" collapsed="false">
      <c r="A27539" s="7" t="s">
        <v>43</v>
      </c>
      <c r="B27539" s="7" t="s">
        <v>132</v>
      </c>
      <c r="C27539" s="7" t="s">
        <v>1322</v>
      </c>
      <c r="D27539" s="7" t="n">
        <v>0</v>
      </c>
      <c r="E27539" s="7" t="n">
        <v>0</v>
      </c>
      <c r="F27539" s="7" t="n">
        <v>1</v>
      </c>
      <c r="G27539" s="7" t="n">
        <v>24.73</v>
      </c>
    </row>
    <row r="27540" customFormat="false" ht="15" hidden="false" customHeight="false" outlineLevel="0" collapsed="false">
      <c r="A27540" s="7" t="s">
        <v>43</v>
      </c>
      <c r="B27540" s="7" t="s">
        <v>282</v>
      </c>
      <c r="C27540" s="7" t="s">
        <v>1324</v>
      </c>
      <c r="D27540" s="7" t="n">
        <v>0</v>
      </c>
      <c r="E27540" s="7" t="n">
        <v>0</v>
      </c>
      <c r="F27540" s="7" t="n">
        <v>3</v>
      </c>
      <c r="G27540" s="7" t="n">
        <v>94.86</v>
      </c>
    </row>
    <row r="27541" customFormat="false" ht="15" hidden="false" customHeight="false" outlineLevel="0" collapsed="false">
      <c r="A27541" s="7" t="s">
        <v>43</v>
      </c>
      <c r="B27541" s="7" t="s">
        <v>282</v>
      </c>
      <c r="C27541" s="7" t="s">
        <v>1324</v>
      </c>
      <c r="D27541" s="7" t="n">
        <v>2</v>
      </c>
      <c r="E27541" s="7" t="n">
        <v>143.42</v>
      </c>
      <c r="F27541" s="7" t="n">
        <v>0</v>
      </c>
      <c r="G27541" s="7" t="n">
        <v>0</v>
      </c>
    </row>
    <row r="27542" customFormat="false" ht="15" hidden="false" customHeight="false" outlineLevel="0" collapsed="false">
      <c r="A27542" s="7" t="s">
        <v>43</v>
      </c>
      <c r="B27542" s="7" t="s">
        <v>282</v>
      </c>
      <c r="C27542" s="7" t="s">
        <v>1324</v>
      </c>
      <c r="D27542" s="7" t="n">
        <v>0</v>
      </c>
      <c r="E27542" s="7" t="n">
        <v>0</v>
      </c>
      <c r="F27542" s="7" t="n">
        <v>3</v>
      </c>
      <c r="G27542" s="7" t="n">
        <v>91.62</v>
      </c>
    </row>
    <row r="27543" customFormat="false" ht="15" hidden="false" customHeight="false" outlineLevel="0" collapsed="false">
      <c r="A27543" s="7" t="s">
        <v>43</v>
      </c>
      <c r="B27543" s="7" t="s">
        <v>282</v>
      </c>
      <c r="C27543" s="7" t="s">
        <v>1324</v>
      </c>
      <c r="D27543" s="7" t="n">
        <v>0</v>
      </c>
      <c r="E27543" s="7" t="n">
        <v>0</v>
      </c>
      <c r="F27543" s="7" t="n">
        <v>5</v>
      </c>
      <c r="G27543" s="7" t="n">
        <v>147.4</v>
      </c>
    </row>
    <row r="27544" customFormat="false" ht="15" hidden="false" customHeight="false" outlineLevel="0" collapsed="false">
      <c r="A27544" s="7" t="s">
        <v>43</v>
      </c>
      <c r="B27544" s="7" t="s">
        <v>282</v>
      </c>
      <c r="C27544" s="7" t="s">
        <v>1324</v>
      </c>
      <c r="D27544" s="7" t="n">
        <v>0</v>
      </c>
      <c r="E27544" s="7" t="n">
        <v>0</v>
      </c>
      <c r="F27544" s="7" t="n">
        <v>5</v>
      </c>
      <c r="G27544" s="7" t="n">
        <v>149.25</v>
      </c>
    </row>
    <row r="27545" customFormat="false" ht="15" hidden="false" customHeight="false" outlineLevel="0" collapsed="false">
      <c r="A27545" s="7" t="s">
        <v>43</v>
      </c>
      <c r="B27545" s="7" t="s">
        <v>282</v>
      </c>
      <c r="C27545" s="7" t="s">
        <v>1324</v>
      </c>
      <c r="D27545" s="7" t="n">
        <v>0</v>
      </c>
      <c r="E27545" s="7" t="n">
        <v>0</v>
      </c>
      <c r="F27545" s="7" t="n">
        <v>2</v>
      </c>
      <c r="G27545" s="7" t="n">
        <v>59.5</v>
      </c>
    </row>
    <row r="27546" customFormat="false" ht="15" hidden="false" customHeight="false" outlineLevel="0" collapsed="false">
      <c r="A27546" s="7" t="s">
        <v>43</v>
      </c>
      <c r="B27546" s="7" t="s">
        <v>282</v>
      </c>
      <c r="C27546" s="7" t="s">
        <v>1324</v>
      </c>
      <c r="D27546" s="7" t="n">
        <v>4</v>
      </c>
      <c r="E27546" s="7" t="n">
        <v>195.65</v>
      </c>
      <c r="F27546" s="7" t="n">
        <v>0</v>
      </c>
      <c r="G27546" s="7" t="n">
        <v>0</v>
      </c>
    </row>
    <row r="27547" customFormat="false" ht="15" hidden="false" customHeight="false" outlineLevel="0" collapsed="false">
      <c r="A27547" s="7" t="s">
        <v>43</v>
      </c>
      <c r="B27547" s="7" t="s">
        <v>282</v>
      </c>
      <c r="C27547" s="7" t="s">
        <v>1324</v>
      </c>
      <c r="D27547" s="7" t="n">
        <v>0</v>
      </c>
      <c r="E27547" s="7" t="n">
        <v>0</v>
      </c>
      <c r="F27547" s="7" t="n">
        <v>1</v>
      </c>
      <c r="G27547" s="7" t="n">
        <v>31.19</v>
      </c>
    </row>
    <row r="27548" customFormat="false" ht="15" hidden="false" customHeight="false" outlineLevel="0" collapsed="false">
      <c r="A27548" s="7" t="s">
        <v>43</v>
      </c>
      <c r="B27548" s="7" t="s">
        <v>263</v>
      </c>
      <c r="C27548" s="7" t="s">
        <v>1337</v>
      </c>
      <c r="D27548" s="7" t="n">
        <v>0</v>
      </c>
      <c r="E27548" s="7" t="n">
        <v>0</v>
      </c>
      <c r="F27548" s="7" t="n">
        <v>2</v>
      </c>
      <c r="G27548" s="7" t="n">
        <v>152.98</v>
      </c>
    </row>
    <row r="27549" customFormat="false" ht="15" hidden="false" customHeight="false" outlineLevel="0" collapsed="false">
      <c r="A27549" s="7" t="s">
        <v>43</v>
      </c>
      <c r="B27549" s="7" t="s">
        <v>263</v>
      </c>
      <c r="C27549" s="7" t="s">
        <v>1337</v>
      </c>
      <c r="D27549" s="7" t="n">
        <v>3</v>
      </c>
      <c r="E27549" s="7" t="n">
        <v>260.65</v>
      </c>
      <c r="F27549" s="7" t="n">
        <v>0</v>
      </c>
      <c r="G27549" s="7" t="n">
        <v>0</v>
      </c>
    </row>
    <row r="27550" customFormat="false" ht="15" hidden="false" customHeight="false" outlineLevel="0" collapsed="false">
      <c r="A27550" s="7" t="s">
        <v>43</v>
      </c>
      <c r="B27550" s="7" t="s">
        <v>263</v>
      </c>
      <c r="C27550" s="7" t="s">
        <v>1337</v>
      </c>
      <c r="D27550" s="7" t="n">
        <v>0</v>
      </c>
      <c r="E27550" s="7" t="n">
        <v>0</v>
      </c>
      <c r="F27550" s="7" t="n">
        <v>20</v>
      </c>
      <c r="G27550" s="7" t="n">
        <v>1580.12</v>
      </c>
    </row>
    <row r="27551" customFormat="false" ht="15" hidden="false" customHeight="false" outlineLevel="0" collapsed="false">
      <c r="A27551" s="7" t="s">
        <v>43</v>
      </c>
      <c r="B27551" s="7" t="s">
        <v>263</v>
      </c>
      <c r="C27551" s="7" t="s">
        <v>1337</v>
      </c>
      <c r="D27551" s="7" t="n">
        <v>9</v>
      </c>
      <c r="E27551" s="7" t="n">
        <v>599.11</v>
      </c>
      <c r="F27551" s="7" t="n">
        <v>0</v>
      </c>
      <c r="G27551" s="7" t="n">
        <v>0</v>
      </c>
    </row>
    <row r="27552" customFormat="false" ht="15" hidden="false" customHeight="false" outlineLevel="0" collapsed="false">
      <c r="A27552" s="7" t="s">
        <v>43</v>
      </c>
      <c r="B27552" s="7" t="s">
        <v>263</v>
      </c>
      <c r="C27552" s="7" t="s">
        <v>1337</v>
      </c>
      <c r="D27552" s="7" t="n">
        <v>0</v>
      </c>
      <c r="E27552" s="7" t="n">
        <v>0</v>
      </c>
      <c r="F27552" s="7" t="n">
        <v>2</v>
      </c>
      <c r="G27552" s="7" t="n">
        <v>101.25</v>
      </c>
    </row>
    <row r="27553" customFormat="false" ht="15" hidden="false" customHeight="false" outlineLevel="0" collapsed="false">
      <c r="A27553" s="7" t="s">
        <v>43</v>
      </c>
      <c r="B27553" s="7" t="s">
        <v>263</v>
      </c>
      <c r="C27553" s="7" t="s">
        <v>1337</v>
      </c>
      <c r="D27553" s="7" t="n">
        <v>0</v>
      </c>
      <c r="E27553" s="7" t="n">
        <v>0</v>
      </c>
      <c r="F27553" s="7" t="n">
        <v>5</v>
      </c>
      <c r="G27553" s="7" t="n">
        <v>404.61</v>
      </c>
    </row>
    <row r="27554" customFormat="false" ht="15" hidden="false" customHeight="false" outlineLevel="0" collapsed="false">
      <c r="A27554" s="7" t="s">
        <v>43</v>
      </c>
      <c r="B27554" s="7" t="s">
        <v>201</v>
      </c>
      <c r="C27554" s="7" t="s">
        <v>1344</v>
      </c>
      <c r="D27554" s="7" t="n">
        <v>0</v>
      </c>
      <c r="E27554" s="7" t="n">
        <v>0</v>
      </c>
      <c r="F27554" s="7" t="n">
        <v>15</v>
      </c>
      <c r="G27554" s="7" t="n">
        <v>463.79</v>
      </c>
    </row>
    <row r="27555" customFormat="false" ht="15" hidden="false" customHeight="false" outlineLevel="0" collapsed="false">
      <c r="A27555" s="7" t="s">
        <v>43</v>
      </c>
      <c r="B27555" s="7" t="s">
        <v>201</v>
      </c>
      <c r="C27555" s="7" t="s">
        <v>1344</v>
      </c>
      <c r="D27555" s="7" t="n">
        <v>0</v>
      </c>
      <c r="E27555" s="7" t="n">
        <v>0</v>
      </c>
      <c r="F27555" s="7" t="n">
        <v>8</v>
      </c>
      <c r="G27555" s="7" t="n">
        <v>235.84</v>
      </c>
    </row>
    <row r="27556" customFormat="false" ht="15" hidden="false" customHeight="false" outlineLevel="0" collapsed="false">
      <c r="A27556" s="7" t="s">
        <v>43</v>
      </c>
      <c r="B27556" s="7" t="s">
        <v>201</v>
      </c>
      <c r="C27556" s="7" t="s">
        <v>1344</v>
      </c>
      <c r="D27556" s="7" t="n">
        <v>1</v>
      </c>
      <c r="E27556" s="7" t="n">
        <v>27.08</v>
      </c>
      <c r="F27556" s="7" t="n">
        <v>0</v>
      </c>
      <c r="G27556" s="7" t="n">
        <v>0</v>
      </c>
    </row>
    <row r="27557" customFormat="false" ht="15" hidden="false" customHeight="false" outlineLevel="0" collapsed="false">
      <c r="A27557" s="7" t="s">
        <v>43</v>
      </c>
      <c r="B27557" s="7" t="s">
        <v>201</v>
      </c>
      <c r="C27557" s="7" t="s">
        <v>1344</v>
      </c>
      <c r="D27557" s="7" t="n">
        <v>0</v>
      </c>
      <c r="E27557" s="7" t="n">
        <v>0</v>
      </c>
      <c r="F27557" s="7" t="n">
        <v>17</v>
      </c>
      <c r="G27557" s="7" t="n">
        <v>534.35</v>
      </c>
    </row>
    <row r="27558" customFormat="false" ht="15" hidden="false" customHeight="false" outlineLevel="0" collapsed="false">
      <c r="A27558" s="7" t="s">
        <v>43</v>
      </c>
      <c r="B27558" s="7" t="s">
        <v>201</v>
      </c>
      <c r="C27558" s="7" t="s">
        <v>1344</v>
      </c>
      <c r="D27558" s="7" t="n">
        <v>23</v>
      </c>
      <c r="E27558" s="7" t="n">
        <v>768.92</v>
      </c>
      <c r="F27558" s="7" t="n">
        <v>0</v>
      </c>
      <c r="G27558" s="7" t="n">
        <v>0</v>
      </c>
    </row>
    <row r="27559" customFormat="false" ht="15" hidden="false" customHeight="false" outlineLevel="0" collapsed="false">
      <c r="A27559" s="7" t="s">
        <v>43</v>
      </c>
      <c r="B27559" s="7" t="s">
        <v>201</v>
      </c>
      <c r="C27559" s="7" t="s">
        <v>1344</v>
      </c>
      <c r="D27559" s="7" t="n">
        <v>0</v>
      </c>
      <c r="E27559" s="7" t="n">
        <v>0</v>
      </c>
      <c r="F27559" s="7" t="n">
        <v>1</v>
      </c>
      <c r="G27559" s="7" t="n">
        <v>31.19</v>
      </c>
    </row>
    <row r="27560" customFormat="false" ht="15" hidden="false" customHeight="false" outlineLevel="0" collapsed="false">
      <c r="A27560" s="7" t="s">
        <v>43</v>
      </c>
      <c r="B27560" s="7" t="s">
        <v>201</v>
      </c>
      <c r="C27560" s="7" t="s">
        <v>1344</v>
      </c>
      <c r="D27560" s="7" t="n">
        <v>0</v>
      </c>
      <c r="E27560" s="7" t="n">
        <v>0</v>
      </c>
      <c r="F27560" s="7" t="n">
        <v>17</v>
      </c>
      <c r="G27560" s="7" t="n">
        <v>505.75</v>
      </c>
    </row>
    <row r="27561" customFormat="false" ht="15" hidden="false" customHeight="false" outlineLevel="0" collapsed="false">
      <c r="A27561" s="7" t="s">
        <v>43</v>
      </c>
      <c r="B27561" s="7" t="s">
        <v>201</v>
      </c>
      <c r="C27561" s="7" t="s">
        <v>1344</v>
      </c>
      <c r="D27561" s="7" t="n">
        <v>0</v>
      </c>
      <c r="E27561" s="7" t="n">
        <v>0</v>
      </c>
      <c r="F27561" s="7" t="n">
        <v>6</v>
      </c>
      <c r="G27561" s="7" t="n">
        <v>165.68</v>
      </c>
    </row>
    <row r="27562" customFormat="false" ht="15" hidden="false" customHeight="false" outlineLevel="0" collapsed="false">
      <c r="A27562" s="7" t="s">
        <v>43</v>
      </c>
      <c r="B27562" s="7" t="s">
        <v>201</v>
      </c>
      <c r="C27562" s="7" t="s">
        <v>1344</v>
      </c>
      <c r="D27562" s="7" t="n">
        <v>0</v>
      </c>
      <c r="E27562" s="7" t="n">
        <v>0</v>
      </c>
      <c r="F27562" s="7" t="n">
        <v>4</v>
      </c>
      <c r="G27562" s="7" t="n">
        <v>122.16</v>
      </c>
    </row>
    <row r="27563" customFormat="false" ht="15" hidden="false" customHeight="false" outlineLevel="0" collapsed="false">
      <c r="A27563" s="7" t="s">
        <v>43</v>
      </c>
      <c r="B27563" s="7" t="s">
        <v>201</v>
      </c>
      <c r="C27563" s="7" t="s">
        <v>1344</v>
      </c>
      <c r="D27563" s="7" t="n">
        <v>0</v>
      </c>
      <c r="E27563" s="7" t="n">
        <v>0</v>
      </c>
      <c r="F27563" s="7" t="n">
        <v>5</v>
      </c>
      <c r="G27563" s="7" t="n">
        <v>149.25</v>
      </c>
    </row>
    <row r="27564" customFormat="false" ht="15" hidden="false" customHeight="false" outlineLevel="0" collapsed="false">
      <c r="A27564" s="7" t="s">
        <v>43</v>
      </c>
      <c r="B27564" s="7" t="s">
        <v>201</v>
      </c>
      <c r="C27564" s="7" t="s">
        <v>1344</v>
      </c>
      <c r="D27564" s="7" t="n">
        <v>9</v>
      </c>
      <c r="E27564" s="7" t="n">
        <v>286.62</v>
      </c>
      <c r="F27564" s="7" t="n">
        <v>0</v>
      </c>
      <c r="G27564" s="7" t="n">
        <v>0</v>
      </c>
    </row>
    <row r="27565" customFormat="false" ht="15" hidden="false" customHeight="false" outlineLevel="0" collapsed="false">
      <c r="A27565" s="7" t="s">
        <v>43</v>
      </c>
      <c r="B27565" s="7" t="s">
        <v>246</v>
      </c>
      <c r="C27565" s="7" t="s">
        <v>1345</v>
      </c>
      <c r="D27565" s="7" t="n">
        <v>0</v>
      </c>
      <c r="E27565" s="7" t="n">
        <v>0</v>
      </c>
      <c r="F27565" s="7" t="n">
        <v>2</v>
      </c>
      <c r="G27565" s="7" t="n">
        <v>88.47</v>
      </c>
    </row>
    <row r="27566" customFormat="false" ht="15" hidden="false" customHeight="false" outlineLevel="0" collapsed="false">
      <c r="A27566" s="7" t="s">
        <v>43</v>
      </c>
      <c r="B27566" s="7" t="s">
        <v>246</v>
      </c>
      <c r="C27566" s="7" t="s">
        <v>1345</v>
      </c>
      <c r="D27566" s="7" t="n">
        <v>0</v>
      </c>
      <c r="E27566" s="7" t="n">
        <v>0</v>
      </c>
      <c r="F27566" s="7" t="n">
        <v>6</v>
      </c>
      <c r="G27566" s="7" t="n">
        <v>278.36</v>
      </c>
    </row>
    <row r="27567" customFormat="false" ht="15" hidden="false" customHeight="false" outlineLevel="0" collapsed="false">
      <c r="A27567" s="7" t="s">
        <v>43</v>
      </c>
      <c r="B27567" s="7" t="s">
        <v>246</v>
      </c>
      <c r="C27567" s="7" t="s">
        <v>1345</v>
      </c>
      <c r="D27567" s="7" t="n">
        <v>4</v>
      </c>
      <c r="E27567" s="7" t="n">
        <v>169.55</v>
      </c>
      <c r="F27567" s="7" t="n">
        <v>0</v>
      </c>
      <c r="G27567" s="7" t="n">
        <v>0</v>
      </c>
    </row>
    <row r="27568" customFormat="false" ht="15" hidden="false" customHeight="false" outlineLevel="0" collapsed="false">
      <c r="A27568" s="7" t="s">
        <v>43</v>
      </c>
      <c r="B27568" s="7" t="s">
        <v>246</v>
      </c>
      <c r="C27568" s="7" t="s">
        <v>1345</v>
      </c>
      <c r="D27568" s="7" t="n">
        <v>5</v>
      </c>
      <c r="E27568" s="7" t="n">
        <v>235.9</v>
      </c>
      <c r="F27568" s="7" t="n">
        <v>0</v>
      </c>
      <c r="G27568" s="7" t="n">
        <v>0</v>
      </c>
    </row>
    <row r="27569" customFormat="false" ht="15" hidden="false" customHeight="false" outlineLevel="0" collapsed="false">
      <c r="A27569" s="7" t="s">
        <v>43</v>
      </c>
      <c r="B27569" s="7" t="s">
        <v>246</v>
      </c>
      <c r="C27569" s="7" t="s">
        <v>1345</v>
      </c>
      <c r="D27569" s="7" t="n">
        <v>0</v>
      </c>
      <c r="E27569" s="7" t="n">
        <v>0</v>
      </c>
      <c r="F27569" s="7" t="n">
        <v>3</v>
      </c>
      <c r="G27569" s="7" t="n">
        <v>137.47</v>
      </c>
    </row>
    <row r="27570" customFormat="false" ht="15" hidden="false" customHeight="false" outlineLevel="0" collapsed="false">
      <c r="A27570" s="7" t="s">
        <v>43</v>
      </c>
      <c r="B27570" s="7" t="s">
        <v>246</v>
      </c>
      <c r="C27570" s="7" t="s">
        <v>1345</v>
      </c>
      <c r="D27570" s="7" t="n">
        <v>1</v>
      </c>
      <c r="E27570" s="7" t="n">
        <v>42.13</v>
      </c>
      <c r="F27570" s="7" t="n">
        <v>0</v>
      </c>
      <c r="G27570" s="7" t="n">
        <v>0</v>
      </c>
    </row>
    <row r="27571" customFormat="false" ht="15" hidden="false" customHeight="false" outlineLevel="0" collapsed="false">
      <c r="A27571" s="7" t="s">
        <v>43</v>
      </c>
      <c r="B27571" s="7" t="s">
        <v>246</v>
      </c>
      <c r="C27571" s="7" t="s">
        <v>1345</v>
      </c>
      <c r="D27571" s="7" t="n">
        <v>0</v>
      </c>
      <c r="E27571" s="7" t="n">
        <v>0</v>
      </c>
      <c r="F27571" s="7" t="n">
        <v>1</v>
      </c>
      <c r="G27571" s="7" t="n">
        <v>31.69</v>
      </c>
    </row>
    <row r="27572" customFormat="false" ht="15" hidden="false" customHeight="false" outlineLevel="0" collapsed="false">
      <c r="A27572" s="7" t="s">
        <v>43</v>
      </c>
      <c r="B27572" s="7" t="s">
        <v>246</v>
      </c>
      <c r="C27572" s="7" t="s">
        <v>1345</v>
      </c>
      <c r="D27572" s="7" t="n">
        <v>0</v>
      </c>
      <c r="E27572" s="7" t="n">
        <v>0</v>
      </c>
      <c r="F27572" s="7" t="n">
        <v>5</v>
      </c>
      <c r="G27572" s="7" t="n">
        <v>210.68</v>
      </c>
    </row>
    <row r="27573" customFormat="false" ht="15" hidden="false" customHeight="false" outlineLevel="0" collapsed="false">
      <c r="A27573" s="7" t="s">
        <v>43</v>
      </c>
      <c r="B27573" s="7" t="s">
        <v>246</v>
      </c>
      <c r="C27573" s="7" t="s">
        <v>1345</v>
      </c>
      <c r="D27573" s="7" t="n">
        <v>0</v>
      </c>
      <c r="E27573" s="7" t="n">
        <v>0</v>
      </c>
      <c r="F27573" s="7" t="n">
        <v>1</v>
      </c>
      <c r="G27573" s="7" t="n">
        <v>44.79</v>
      </c>
    </row>
    <row r="27574" customFormat="false" ht="15" hidden="false" customHeight="false" outlineLevel="0" collapsed="false">
      <c r="A27574" s="7" t="s">
        <v>43</v>
      </c>
      <c r="B27574" s="7" t="s">
        <v>246</v>
      </c>
      <c r="C27574" s="7" t="s">
        <v>1345</v>
      </c>
      <c r="D27574" s="7" t="n">
        <v>0</v>
      </c>
      <c r="E27574" s="7" t="n">
        <v>0</v>
      </c>
      <c r="F27574" s="7" t="n">
        <v>1</v>
      </c>
      <c r="G27574" s="7" t="n">
        <v>46.8</v>
      </c>
    </row>
    <row r="27575" customFormat="false" ht="15" hidden="false" customHeight="false" outlineLevel="0" collapsed="false">
      <c r="A27575" s="7" t="s">
        <v>43</v>
      </c>
      <c r="B27575" s="7" t="s">
        <v>150</v>
      </c>
      <c r="C27575" s="7" t="s">
        <v>1349</v>
      </c>
      <c r="D27575" s="7" t="n">
        <v>0</v>
      </c>
      <c r="E27575" s="7" t="n">
        <v>0</v>
      </c>
      <c r="F27575" s="7" t="n">
        <v>3</v>
      </c>
      <c r="G27575" s="7" t="n">
        <v>89.55</v>
      </c>
    </row>
    <row r="27576" customFormat="false" ht="15" hidden="false" customHeight="false" outlineLevel="0" collapsed="false">
      <c r="A27576" s="7" t="s">
        <v>43</v>
      </c>
      <c r="B27576" s="7" t="s">
        <v>150</v>
      </c>
      <c r="C27576" s="7" t="s">
        <v>1349</v>
      </c>
      <c r="D27576" s="7" t="n">
        <v>0</v>
      </c>
      <c r="E27576" s="7" t="n">
        <v>0</v>
      </c>
      <c r="F27576" s="7" t="n">
        <v>2</v>
      </c>
      <c r="G27576" s="7" t="n">
        <v>68.43</v>
      </c>
    </row>
    <row r="27577" customFormat="false" ht="15" hidden="false" customHeight="false" outlineLevel="0" collapsed="false">
      <c r="A27577" s="7" t="s">
        <v>43</v>
      </c>
      <c r="B27577" s="7" t="s">
        <v>150</v>
      </c>
      <c r="C27577" s="7" t="s">
        <v>1349</v>
      </c>
      <c r="D27577" s="7" t="n">
        <v>23</v>
      </c>
      <c r="E27577" s="7" t="n">
        <v>974.89</v>
      </c>
      <c r="F27577" s="7" t="n">
        <v>0</v>
      </c>
      <c r="G27577" s="7" t="n">
        <v>0</v>
      </c>
    </row>
    <row r="27578" customFormat="false" ht="15" hidden="false" customHeight="false" outlineLevel="0" collapsed="false">
      <c r="A27578" s="7" t="s">
        <v>43</v>
      </c>
      <c r="B27578" s="7" t="s">
        <v>150</v>
      </c>
      <c r="C27578" s="7" t="s">
        <v>1349</v>
      </c>
      <c r="D27578" s="7" t="n">
        <v>0</v>
      </c>
      <c r="E27578" s="7" t="n">
        <v>0</v>
      </c>
      <c r="F27578" s="7" t="n">
        <v>3</v>
      </c>
      <c r="G27578" s="7" t="n">
        <v>115</v>
      </c>
    </row>
    <row r="27579" customFormat="false" ht="15" hidden="false" customHeight="false" outlineLevel="0" collapsed="false">
      <c r="A27579" s="7" t="s">
        <v>43</v>
      </c>
      <c r="B27579" s="7" t="s">
        <v>150</v>
      </c>
      <c r="C27579" s="7" t="s">
        <v>1349</v>
      </c>
      <c r="D27579" s="7" t="n">
        <v>0</v>
      </c>
      <c r="E27579" s="7" t="n">
        <v>0</v>
      </c>
      <c r="F27579" s="7" t="n">
        <v>4</v>
      </c>
      <c r="G27579" s="7" t="n">
        <v>122.16</v>
      </c>
    </row>
    <row r="27580" customFormat="false" ht="15" hidden="false" customHeight="false" outlineLevel="0" collapsed="false">
      <c r="A27580" s="7" t="s">
        <v>43</v>
      </c>
      <c r="B27580" s="7" t="s">
        <v>150</v>
      </c>
      <c r="C27580" s="7" t="s">
        <v>1349</v>
      </c>
      <c r="D27580" s="7" t="n">
        <v>0</v>
      </c>
      <c r="E27580" s="7" t="n">
        <v>0</v>
      </c>
      <c r="F27580" s="7" t="n">
        <v>50</v>
      </c>
      <c r="G27580" s="7" t="n">
        <v>2062.08</v>
      </c>
    </row>
    <row r="27581" customFormat="false" ht="15" hidden="false" customHeight="false" outlineLevel="0" collapsed="false">
      <c r="A27581" s="7" t="s">
        <v>43</v>
      </c>
      <c r="B27581" s="7" t="s">
        <v>150</v>
      </c>
      <c r="C27581" s="7" t="s">
        <v>1349</v>
      </c>
      <c r="D27581" s="7" t="n">
        <v>5</v>
      </c>
      <c r="E27581" s="7" t="n">
        <v>207.19</v>
      </c>
      <c r="F27581" s="7" t="n">
        <v>0</v>
      </c>
      <c r="G27581" s="7" t="n">
        <v>0</v>
      </c>
    </row>
    <row r="27582" customFormat="false" ht="15" hidden="false" customHeight="false" outlineLevel="0" collapsed="false">
      <c r="A27582" s="7" t="s">
        <v>43</v>
      </c>
      <c r="B27582" s="7" t="s">
        <v>150</v>
      </c>
      <c r="C27582" s="7" t="s">
        <v>1349</v>
      </c>
      <c r="D27582" s="7" t="n">
        <v>0</v>
      </c>
      <c r="E27582" s="7" t="n">
        <v>0</v>
      </c>
      <c r="F27582" s="7" t="n">
        <v>2</v>
      </c>
      <c r="G27582" s="7" t="n">
        <v>73.03</v>
      </c>
    </row>
    <row r="27583" customFormat="false" ht="15" hidden="false" customHeight="false" outlineLevel="0" collapsed="false">
      <c r="A27583" s="7" t="s">
        <v>43</v>
      </c>
      <c r="B27583" s="7" t="s">
        <v>150</v>
      </c>
      <c r="C27583" s="7" t="s">
        <v>1349</v>
      </c>
      <c r="D27583" s="7" t="n">
        <v>0</v>
      </c>
      <c r="E27583" s="7" t="n">
        <v>0</v>
      </c>
      <c r="F27583" s="7" t="n">
        <v>65</v>
      </c>
      <c r="G27583" s="7" t="n">
        <v>2613.26</v>
      </c>
    </row>
    <row r="27584" customFormat="false" ht="15" hidden="false" customHeight="false" outlineLevel="0" collapsed="false">
      <c r="A27584" s="7" t="s">
        <v>43</v>
      </c>
      <c r="B27584" s="7" t="s">
        <v>150</v>
      </c>
      <c r="C27584" s="7" t="s">
        <v>1349</v>
      </c>
      <c r="D27584" s="7" t="n">
        <v>0</v>
      </c>
      <c r="E27584" s="7" t="n">
        <v>0</v>
      </c>
      <c r="F27584" s="7" t="n">
        <v>6</v>
      </c>
      <c r="G27584" s="7" t="n">
        <v>246.68</v>
      </c>
    </row>
    <row r="27585" customFormat="false" ht="15" hidden="false" customHeight="false" outlineLevel="0" collapsed="false">
      <c r="A27585" s="7" t="s">
        <v>43</v>
      </c>
      <c r="B27585" s="7" t="s">
        <v>114</v>
      </c>
      <c r="C27585" s="7" t="s">
        <v>1354</v>
      </c>
      <c r="D27585" s="7" t="n">
        <v>0</v>
      </c>
      <c r="E27585" s="7" t="n">
        <v>0</v>
      </c>
      <c r="F27585" s="7" t="n">
        <v>4</v>
      </c>
      <c r="G27585" s="7" t="n">
        <v>290.8</v>
      </c>
    </row>
    <row r="27586" customFormat="false" ht="15" hidden="false" customHeight="false" outlineLevel="0" collapsed="false">
      <c r="A27586" s="7" t="s">
        <v>43</v>
      </c>
      <c r="B27586" s="7" t="s">
        <v>114</v>
      </c>
      <c r="C27586" s="7" t="s">
        <v>1354</v>
      </c>
      <c r="D27586" s="7" t="n">
        <v>0</v>
      </c>
      <c r="E27586" s="7" t="n">
        <v>0</v>
      </c>
      <c r="F27586" s="7" t="n">
        <v>4</v>
      </c>
      <c r="G27586" s="7" t="n">
        <v>155.38</v>
      </c>
    </row>
    <row r="27587" customFormat="false" ht="15" hidden="false" customHeight="false" outlineLevel="0" collapsed="false">
      <c r="A27587" s="7" t="s">
        <v>43</v>
      </c>
      <c r="B27587" s="7" t="s">
        <v>114</v>
      </c>
      <c r="C27587" s="7" t="s">
        <v>1354</v>
      </c>
      <c r="D27587" s="7" t="n">
        <v>0</v>
      </c>
      <c r="E27587" s="7" t="n">
        <v>0</v>
      </c>
      <c r="F27587" s="7" t="n">
        <v>1</v>
      </c>
      <c r="G27587" s="7" t="n">
        <v>0</v>
      </c>
    </row>
    <row r="27588" customFormat="false" ht="15" hidden="false" customHeight="false" outlineLevel="0" collapsed="false">
      <c r="A27588" s="7" t="s">
        <v>43</v>
      </c>
      <c r="B27588" s="7" t="s">
        <v>114</v>
      </c>
      <c r="C27588" s="7" t="s">
        <v>1354</v>
      </c>
      <c r="D27588" s="7" t="n">
        <v>0</v>
      </c>
      <c r="E27588" s="7" t="n">
        <v>0</v>
      </c>
      <c r="F27588" s="7" t="n">
        <v>1</v>
      </c>
      <c r="G27588" s="7" t="n">
        <v>71.71</v>
      </c>
    </row>
    <row r="27589" customFormat="false" ht="15" hidden="false" customHeight="false" outlineLevel="0" collapsed="false">
      <c r="A27589" s="7" t="s">
        <v>43</v>
      </c>
      <c r="B27589" s="7" t="s">
        <v>114</v>
      </c>
      <c r="C27589" s="7" t="s">
        <v>1354</v>
      </c>
      <c r="D27589" s="7" t="n">
        <v>3</v>
      </c>
      <c r="E27589" s="7" t="n">
        <v>210.25</v>
      </c>
      <c r="F27589" s="7" t="n">
        <v>0</v>
      </c>
      <c r="G27589" s="7" t="n">
        <v>0</v>
      </c>
    </row>
    <row r="27590" customFormat="false" ht="15" hidden="false" customHeight="false" outlineLevel="0" collapsed="false">
      <c r="A27590" s="7" t="s">
        <v>43</v>
      </c>
      <c r="B27590" s="7" t="s">
        <v>114</v>
      </c>
      <c r="C27590" s="7" t="s">
        <v>1354</v>
      </c>
      <c r="D27590" s="7" t="n">
        <v>13</v>
      </c>
      <c r="E27590" s="7" t="n">
        <v>857.71</v>
      </c>
      <c r="F27590" s="7" t="n">
        <v>0</v>
      </c>
      <c r="G27590" s="7" t="n">
        <v>0</v>
      </c>
    </row>
    <row r="27591" customFormat="false" ht="15" hidden="false" customHeight="false" outlineLevel="0" collapsed="false">
      <c r="A27591" s="7" t="s">
        <v>43</v>
      </c>
      <c r="B27591" s="7" t="s">
        <v>323</v>
      </c>
      <c r="C27591" s="7" t="s">
        <v>1355</v>
      </c>
      <c r="D27591" s="7" t="n">
        <v>38</v>
      </c>
      <c r="E27591" s="7" t="n">
        <v>2004.62</v>
      </c>
      <c r="F27591" s="7" t="n">
        <v>0</v>
      </c>
      <c r="G27591" s="7" t="n">
        <v>0</v>
      </c>
    </row>
    <row r="27592" customFormat="false" ht="15" hidden="false" customHeight="false" outlineLevel="0" collapsed="false">
      <c r="A27592" s="7" t="s">
        <v>43</v>
      </c>
      <c r="B27592" s="7" t="s">
        <v>323</v>
      </c>
      <c r="C27592" s="7" t="s">
        <v>1355</v>
      </c>
      <c r="D27592" s="7" t="n">
        <v>0</v>
      </c>
      <c r="E27592" s="7" t="n">
        <v>0</v>
      </c>
      <c r="F27592" s="7" t="n">
        <v>2</v>
      </c>
      <c r="G27592" s="7" t="n">
        <v>79.48</v>
      </c>
    </row>
    <row r="27593" customFormat="false" ht="15" hidden="false" customHeight="false" outlineLevel="0" collapsed="false">
      <c r="A27593" s="7" t="s">
        <v>43</v>
      </c>
      <c r="B27593" s="7" t="s">
        <v>323</v>
      </c>
      <c r="C27593" s="7" t="s">
        <v>1355</v>
      </c>
      <c r="D27593" s="7" t="n">
        <v>5</v>
      </c>
      <c r="E27593" s="7" t="n">
        <v>267</v>
      </c>
      <c r="F27593" s="7" t="n">
        <v>0</v>
      </c>
      <c r="G27593" s="7" t="n">
        <v>0</v>
      </c>
    </row>
    <row r="27594" customFormat="false" ht="15" hidden="false" customHeight="false" outlineLevel="0" collapsed="false">
      <c r="A27594" s="7" t="s">
        <v>43</v>
      </c>
      <c r="B27594" s="7" t="s">
        <v>323</v>
      </c>
      <c r="C27594" s="7" t="s">
        <v>1355</v>
      </c>
      <c r="D27594" s="7" t="n">
        <v>0</v>
      </c>
      <c r="E27594" s="7" t="n">
        <v>0</v>
      </c>
      <c r="F27594" s="7" t="n">
        <v>2</v>
      </c>
      <c r="G27594" s="7" t="n">
        <v>77.43</v>
      </c>
    </row>
    <row r="27595" customFormat="false" ht="15" hidden="false" customHeight="false" outlineLevel="0" collapsed="false">
      <c r="A27595" s="7" t="s">
        <v>43</v>
      </c>
      <c r="B27595" s="7" t="s">
        <v>323</v>
      </c>
      <c r="C27595" s="7" t="s">
        <v>1355</v>
      </c>
      <c r="D27595" s="7" t="n">
        <v>0</v>
      </c>
      <c r="E27595" s="7" t="n">
        <v>0</v>
      </c>
      <c r="F27595" s="7" t="n">
        <v>2</v>
      </c>
      <c r="G27595" s="7" t="n">
        <v>111.03</v>
      </c>
    </row>
    <row r="27596" customFormat="false" ht="15" hidden="false" customHeight="false" outlineLevel="0" collapsed="false">
      <c r="A27596" s="7" t="s">
        <v>43</v>
      </c>
      <c r="B27596" s="7" t="s">
        <v>323</v>
      </c>
      <c r="C27596" s="7" t="s">
        <v>1355</v>
      </c>
      <c r="D27596" s="7" t="n">
        <v>3</v>
      </c>
      <c r="E27596" s="7" t="n">
        <v>170.65</v>
      </c>
      <c r="F27596" s="7" t="n">
        <v>0</v>
      </c>
      <c r="G27596" s="7" t="n">
        <v>0</v>
      </c>
    </row>
    <row r="27597" customFormat="false" ht="15" hidden="false" customHeight="false" outlineLevel="0" collapsed="false">
      <c r="A27597" s="7" t="s">
        <v>43</v>
      </c>
      <c r="B27597" s="7" t="s">
        <v>323</v>
      </c>
      <c r="C27597" s="7" t="s">
        <v>1355</v>
      </c>
      <c r="D27597" s="7" t="n">
        <v>0</v>
      </c>
      <c r="E27597" s="7" t="n">
        <v>0</v>
      </c>
      <c r="F27597" s="7" t="n">
        <v>1</v>
      </c>
      <c r="G27597" s="7" t="n">
        <v>38.84</v>
      </c>
    </row>
    <row r="27598" customFormat="false" ht="15" hidden="false" customHeight="false" outlineLevel="0" collapsed="false">
      <c r="A27598" s="7" t="s">
        <v>43</v>
      </c>
      <c r="B27598" s="7" t="s">
        <v>323</v>
      </c>
      <c r="C27598" s="7" t="s">
        <v>1355</v>
      </c>
      <c r="D27598" s="7" t="n">
        <v>0</v>
      </c>
      <c r="E27598" s="7" t="n">
        <v>0</v>
      </c>
      <c r="F27598" s="7" t="n">
        <v>1</v>
      </c>
      <c r="G27598" s="7" t="n">
        <v>54.76</v>
      </c>
    </row>
    <row r="27599" customFormat="false" ht="15" hidden="false" customHeight="false" outlineLevel="0" collapsed="false">
      <c r="A27599" s="7" t="s">
        <v>43</v>
      </c>
      <c r="B27599" s="7" t="s">
        <v>1193</v>
      </c>
      <c r="C27599" s="7" t="s">
        <v>1371</v>
      </c>
      <c r="D27599" s="7" t="n">
        <v>0</v>
      </c>
      <c r="E27599" s="7" t="n">
        <v>0</v>
      </c>
      <c r="F27599" s="7" t="n">
        <v>1</v>
      </c>
      <c r="G27599" s="7" t="n">
        <v>59.47</v>
      </c>
    </row>
    <row r="27600" customFormat="false" ht="15" hidden="false" customHeight="false" outlineLevel="0" collapsed="false">
      <c r="A27600" s="7" t="s">
        <v>43</v>
      </c>
      <c r="B27600" s="7" t="s">
        <v>170</v>
      </c>
      <c r="C27600" s="7" t="s">
        <v>1371</v>
      </c>
      <c r="D27600" s="7" t="n">
        <v>0</v>
      </c>
      <c r="E27600" s="7" t="n">
        <v>0</v>
      </c>
      <c r="F27600" s="7" t="n">
        <v>6</v>
      </c>
      <c r="G27600" s="7" t="n">
        <v>353.59</v>
      </c>
    </row>
    <row r="27601" customFormat="false" ht="15" hidden="false" customHeight="false" outlineLevel="0" collapsed="false">
      <c r="A27601" s="7" t="s">
        <v>43</v>
      </c>
      <c r="B27601" s="7" t="s">
        <v>170</v>
      </c>
      <c r="C27601" s="7" t="s">
        <v>1371</v>
      </c>
      <c r="D27601" s="7" t="n">
        <v>0</v>
      </c>
      <c r="E27601" s="7" t="n">
        <v>0</v>
      </c>
      <c r="F27601" s="7" t="n">
        <v>23</v>
      </c>
      <c r="G27601" s="7" t="n">
        <v>1459.1</v>
      </c>
    </row>
    <row r="27602" customFormat="false" ht="15" hidden="false" customHeight="false" outlineLevel="0" collapsed="false">
      <c r="A27602" s="7" t="s">
        <v>43</v>
      </c>
      <c r="B27602" s="7" t="s">
        <v>170</v>
      </c>
      <c r="C27602" s="7" t="s">
        <v>1371</v>
      </c>
      <c r="D27602" s="7" t="n">
        <v>0</v>
      </c>
      <c r="E27602" s="7" t="n">
        <v>0</v>
      </c>
      <c r="F27602" s="7" t="n">
        <v>2</v>
      </c>
      <c r="G27602" s="7" t="n">
        <v>119.34</v>
      </c>
    </row>
    <row r="27603" customFormat="false" ht="15" hidden="false" customHeight="false" outlineLevel="0" collapsed="false">
      <c r="A27603" s="7" t="s">
        <v>43</v>
      </c>
      <c r="B27603" s="7" t="s">
        <v>170</v>
      </c>
      <c r="C27603" s="7" t="s">
        <v>1371</v>
      </c>
      <c r="D27603" s="7" t="n">
        <v>0</v>
      </c>
      <c r="E27603" s="7" t="n">
        <v>0</v>
      </c>
      <c r="F27603" s="7" t="n">
        <v>7</v>
      </c>
      <c r="G27603" s="7" t="n">
        <v>442.44</v>
      </c>
    </row>
    <row r="27604" customFormat="false" ht="15" hidden="false" customHeight="false" outlineLevel="0" collapsed="false">
      <c r="A27604" s="7" t="s">
        <v>43</v>
      </c>
      <c r="B27604" s="7" t="s">
        <v>170</v>
      </c>
      <c r="C27604" s="7" t="s">
        <v>1371</v>
      </c>
      <c r="D27604" s="7" t="n">
        <v>8</v>
      </c>
      <c r="E27604" s="7" t="n">
        <v>675</v>
      </c>
      <c r="F27604" s="7" t="n">
        <v>0</v>
      </c>
      <c r="G27604" s="7" t="n">
        <v>0</v>
      </c>
    </row>
    <row r="27605" customFormat="false" ht="15" hidden="false" customHeight="false" outlineLevel="0" collapsed="false">
      <c r="A27605" s="7" t="s">
        <v>43</v>
      </c>
      <c r="B27605" s="7" t="s">
        <v>170</v>
      </c>
      <c r="C27605" s="7" t="s">
        <v>1371</v>
      </c>
      <c r="D27605" s="7" t="n">
        <v>1</v>
      </c>
      <c r="E27605" s="7" t="n">
        <v>88.44</v>
      </c>
      <c r="F27605" s="7" t="n">
        <v>0</v>
      </c>
      <c r="G27605" s="7" t="n">
        <v>0</v>
      </c>
    </row>
    <row r="27606" customFormat="false" ht="15" hidden="false" customHeight="false" outlineLevel="0" collapsed="false">
      <c r="A27606" s="7" t="s">
        <v>43</v>
      </c>
      <c r="B27606" s="7" t="s">
        <v>170</v>
      </c>
      <c r="C27606" s="7" t="s">
        <v>1371</v>
      </c>
      <c r="D27606" s="7" t="n">
        <v>42</v>
      </c>
      <c r="E27606" s="7" t="n">
        <v>3737.24</v>
      </c>
      <c r="F27606" s="7" t="n">
        <v>0</v>
      </c>
      <c r="G27606" s="7" t="n">
        <v>0</v>
      </c>
    </row>
    <row r="27607" customFormat="false" ht="15" hidden="false" customHeight="false" outlineLevel="0" collapsed="false">
      <c r="A27607" s="7" t="s">
        <v>43</v>
      </c>
      <c r="B27607" s="7" t="s">
        <v>170</v>
      </c>
      <c r="C27607" s="7" t="s">
        <v>1371</v>
      </c>
      <c r="D27607" s="7" t="n">
        <v>0</v>
      </c>
      <c r="E27607" s="7" t="n">
        <v>0</v>
      </c>
      <c r="F27607" s="7" t="n">
        <v>11</v>
      </c>
      <c r="G27607" s="7" t="n">
        <v>816.74</v>
      </c>
    </row>
    <row r="27608" customFormat="false" ht="15" hidden="false" customHeight="false" outlineLevel="0" collapsed="false">
      <c r="A27608" s="7" t="s">
        <v>43</v>
      </c>
      <c r="B27608" s="7" t="s">
        <v>658</v>
      </c>
      <c r="C27608" s="7" t="s">
        <v>1496</v>
      </c>
      <c r="D27608" s="7" t="n">
        <v>0</v>
      </c>
      <c r="E27608" s="7" t="n">
        <v>0</v>
      </c>
      <c r="F27608" s="7" t="n">
        <v>1</v>
      </c>
      <c r="G27608" s="7" t="n">
        <v>58.77</v>
      </c>
    </row>
    <row r="27609" customFormat="false" ht="15" hidden="false" customHeight="false" outlineLevel="0" collapsed="false">
      <c r="A27609" s="7" t="s">
        <v>43</v>
      </c>
      <c r="B27609" s="7" t="s">
        <v>658</v>
      </c>
      <c r="C27609" s="7" t="s">
        <v>1496</v>
      </c>
      <c r="D27609" s="7" t="n">
        <v>0</v>
      </c>
      <c r="E27609" s="7" t="n">
        <v>0</v>
      </c>
      <c r="F27609" s="7" t="n">
        <v>1</v>
      </c>
      <c r="G27609" s="7" t="n">
        <v>56.55</v>
      </c>
    </row>
    <row r="27610" customFormat="false" ht="15" hidden="false" customHeight="false" outlineLevel="0" collapsed="false">
      <c r="A27610" s="7" t="s">
        <v>43</v>
      </c>
      <c r="B27610" s="7" t="s">
        <v>658</v>
      </c>
      <c r="C27610" s="7" t="s">
        <v>1496</v>
      </c>
      <c r="D27610" s="7" t="n">
        <v>0</v>
      </c>
      <c r="E27610" s="7" t="n">
        <v>0</v>
      </c>
      <c r="F27610" s="7" t="n">
        <v>2</v>
      </c>
      <c r="G27610" s="7" t="n">
        <v>120.21</v>
      </c>
    </row>
    <row r="27611" customFormat="false" ht="15" hidden="false" customHeight="false" outlineLevel="0" collapsed="false">
      <c r="A27611" s="7" t="s">
        <v>43</v>
      </c>
      <c r="B27611" s="7" t="s">
        <v>653</v>
      </c>
      <c r="C27611" s="7" t="s">
        <v>1496</v>
      </c>
      <c r="D27611" s="7" t="n">
        <v>0</v>
      </c>
      <c r="E27611" s="7" t="n">
        <v>0</v>
      </c>
      <c r="F27611" s="7" t="n">
        <v>1</v>
      </c>
      <c r="G27611" s="7" t="n">
        <v>40.34</v>
      </c>
    </row>
    <row r="27612" customFormat="false" ht="15" hidden="false" customHeight="false" outlineLevel="0" collapsed="false">
      <c r="A27612" s="7" t="s">
        <v>43</v>
      </c>
      <c r="B27612" s="7" t="s">
        <v>653</v>
      </c>
      <c r="C27612" s="7" t="s">
        <v>1496</v>
      </c>
      <c r="D27612" s="7" t="n">
        <v>0</v>
      </c>
      <c r="E27612" s="7" t="n">
        <v>0</v>
      </c>
      <c r="F27612" s="7" t="n">
        <v>1</v>
      </c>
      <c r="G27612" s="7" t="n">
        <v>58.77</v>
      </c>
    </row>
    <row r="27613" customFormat="false" ht="15" hidden="false" customHeight="false" outlineLevel="0" collapsed="false">
      <c r="A27613" s="7" t="s">
        <v>43</v>
      </c>
      <c r="B27613" s="7" t="s">
        <v>653</v>
      </c>
      <c r="C27613" s="7" t="s">
        <v>1496</v>
      </c>
      <c r="D27613" s="7" t="n">
        <v>0</v>
      </c>
      <c r="E27613" s="7" t="n">
        <v>0</v>
      </c>
      <c r="F27613" s="7" t="n">
        <v>2</v>
      </c>
      <c r="G27613" s="7" t="n">
        <v>106.76</v>
      </c>
    </row>
    <row r="27614" customFormat="false" ht="15" hidden="false" customHeight="false" outlineLevel="0" collapsed="false">
      <c r="A27614" s="7" t="s">
        <v>43</v>
      </c>
      <c r="B27614" s="7" t="s">
        <v>657</v>
      </c>
      <c r="C27614" s="7" t="s">
        <v>1496</v>
      </c>
      <c r="D27614" s="7" t="n">
        <v>0</v>
      </c>
      <c r="E27614" s="7" t="n">
        <v>0</v>
      </c>
      <c r="F27614" s="7" t="n">
        <v>3</v>
      </c>
      <c r="G27614" s="7" t="n">
        <v>168.12</v>
      </c>
    </row>
    <row r="27615" customFormat="false" ht="15" hidden="false" customHeight="false" outlineLevel="0" collapsed="false">
      <c r="A27615" s="7" t="s">
        <v>43</v>
      </c>
      <c r="B27615" s="7" t="s">
        <v>657</v>
      </c>
      <c r="C27615" s="7" t="s">
        <v>1496</v>
      </c>
      <c r="D27615" s="7" t="n">
        <v>0</v>
      </c>
      <c r="E27615" s="7" t="n">
        <v>0</v>
      </c>
      <c r="F27615" s="7" t="n">
        <v>2</v>
      </c>
      <c r="G27615" s="7" t="n">
        <v>117.55</v>
      </c>
    </row>
    <row r="27616" customFormat="false" ht="15" hidden="false" customHeight="false" outlineLevel="0" collapsed="false">
      <c r="A27616" s="7" t="s">
        <v>43</v>
      </c>
      <c r="B27616" s="7" t="s">
        <v>1159</v>
      </c>
      <c r="C27616" s="7" t="s">
        <v>1614</v>
      </c>
      <c r="D27616" s="7" t="n">
        <v>6</v>
      </c>
      <c r="E27616" s="7" t="n">
        <v>1184.48</v>
      </c>
      <c r="F27616" s="7" t="n">
        <v>0</v>
      </c>
      <c r="G27616" s="7" t="n">
        <v>0</v>
      </c>
    </row>
    <row r="27617" customFormat="false" ht="15" hidden="false" customHeight="false" outlineLevel="0" collapsed="false">
      <c r="A27617" s="7" t="s">
        <v>43</v>
      </c>
      <c r="B27617" s="7" t="s">
        <v>1159</v>
      </c>
      <c r="C27617" s="7" t="s">
        <v>1614</v>
      </c>
      <c r="D27617" s="7" t="n">
        <v>0</v>
      </c>
      <c r="E27617" s="7" t="n">
        <v>0</v>
      </c>
      <c r="F27617" s="7" t="n">
        <v>6</v>
      </c>
      <c r="G27617" s="7" t="n">
        <v>991.36</v>
      </c>
    </row>
    <row r="27618" customFormat="false" ht="15" hidden="false" customHeight="false" outlineLevel="0" collapsed="false">
      <c r="A27618" s="7" t="s">
        <v>43</v>
      </c>
      <c r="B27618" s="7" t="s">
        <v>1159</v>
      </c>
      <c r="C27618" s="7" t="s">
        <v>1614</v>
      </c>
      <c r="D27618" s="7" t="n">
        <v>7</v>
      </c>
      <c r="E27618" s="7" t="n">
        <v>1325.47</v>
      </c>
      <c r="F27618" s="7" t="n">
        <v>0</v>
      </c>
      <c r="G27618" s="7" t="n">
        <v>0</v>
      </c>
    </row>
    <row r="27619" customFormat="false" ht="15" hidden="false" customHeight="false" outlineLevel="0" collapsed="false">
      <c r="A27619" s="7" t="s">
        <v>43</v>
      </c>
      <c r="B27619" s="7" t="s">
        <v>1159</v>
      </c>
      <c r="C27619" s="7" t="s">
        <v>1614</v>
      </c>
      <c r="D27619" s="7" t="n">
        <v>0</v>
      </c>
      <c r="E27619" s="7" t="n">
        <v>0</v>
      </c>
      <c r="F27619" s="7" t="n">
        <v>9</v>
      </c>
      <c r="G27619" s="7" t="n">
        <v>1433.94</v>
      </c>
    </row>
    <row r="27620" customFormat="false" ht="15" hidden="false" customHeight="false" outlineLevel="0" collapsed="false">
      <c r="A27620" s="7" t="s">
        <v>43</v>
      </c>
      <c r="B27620" s="7" t="s">
        <v>1159</v>
      </c>
      <c r="C27620" s="7" t="s">
        <v>1614</v>
      </c>
      <c r="D27620" s="7" t="n">
        <v>8</v>
      </c>
      <c r="E27620" s="7" t="n">
        <v>1547.64</v>
      </c>
      <c r="F27620" s="7" t="n">
        <v>0</v>
      </c>
      <c r="G27620" s="7" t="n">
        <v>0</v>
      </c>
    </row>
    <row r="27621" customFormat="false" ht="15" hidden="false" customHeight="false" outlineLevel="0" collapsed="false">
      <c r="A27621" s="7" t="s">
        <v>43</v>
      </c>
      <c r="B27621" s="7" t="s">
        <v>1159</v>
      </c>
      <c r="C27621" s="7" t="s">
        <v>1614</v>
      </c>
      <c r="D27621" s="7" t="n">
        <v>16</v>
      </c>
      <c r="E27621" s="7" t="n">
        <v>3271.25</v>
      </c>
      <c r="F27621" s="7" t="n">
        <v>0</v>
      </c>
      <c r="G27621" s="7" t="n">
        <v>0</v>
      </c>
    </row>
    <row r="27622" customFormat="false" ht="15" hidden="false" customHeight="false" outlineLevel="0" collapsed="false">
      <c r="A27622" s="7" t="s">
        <v>43</v>
      </c>
      <c r="B27622" s="7" t="s">
        <v>1159</v>
      </c>
      <c r="C27622" s="7" t="s">
        <v>1614</v>
      </c>
      <c r="D27622" s="7" t="n">
        <v>0</v>
      </c>
      <c r="E27622" s="7" t="n">
        <v>0</v>
      </c>
      <c r="F27622" s="7" t="n">
        <v>16</v>
      </c>
      <c r="G27622" s="7" t="n">
        <v>2793.72</v>
      </c>
    </row>
    <row r="27623" customFormat="false" ht="15" hidden="false" customHeight="false" outlineLevel="0" collapsed="false">
      <c r="A27623" s="7" t="s">
        <v>43</v>
      </c>
      <c r="B27623" s="7" t="s">
        <v>1159</v>
      </c>
      <c r="C27623" s="7" t="s">
        <v>1614</v>
      </c>
      <c r="D27623" s="7" t="n">
        <v>0</v>
      </c>
      <c r="E27623" s="7" t="n">
        <v>0</v>
      </c>
      <c r="F27623" s="7" t="n">
        <v>10</v>
      </c>
      <c r="G27623" s="7" t="n">
        <v>1772.08</v>
      </c>
    </row>
    <row r="27624" customFormat="false" ht="15" hidden="false" customHeight="false" outlineLevel="0" collapsed="false">
      <c r="A27624" s="7" t="s">
        <v>43</v>
      </c>
      <c r="B27624" s="7" t="s">
        <v>1159</v>
      </c>
      <c r="C27624" s="7" t="s">
        <v>1614</v>
      </c>
      <c r="D27624" s="7" t="n">
        <v>0</v>
      </c>
      <c r="E27624" s="7" t="n">
        <v>0</v>
      </c>
      <c r="F27624" s="7" t="n">
        <v>6</v>
      </c>
      <c r="G27624" s="7" t="n">
        <v>1003.79</v>
      </c>
    </row>
    <row r="27625" customFormat="false" ht="15" hidden="false" customHeight="false" outlineLevel="0" collapsed="false">
      <c r="A27625" s="7" t="s">
        <v>43</v>
      </c>
      <c r="B27625" s="7" t="s">
        <v>1159</v>
      </c>
      <c r="C27625" s="7" t="s">
        <v>1614</v>
      </c>
      <c r="D27625" s="7" t="n">
        <v>7</v>
      </c>
      <c r="E27625" s="7" t="n">
        <v>1293.73</v>
      </c>
      <c r="F27625" s="7" t="n">
        <v>0</v>
      </c>
      <c r="G27625" s="7" t="n">
        <v>0</v>
      </c>
    </row>
    <row r="27626" customFormat="false" ht="15" hidden="false" customHeight="false" outlineLevel="0" collapsed="false">
      <c r="A27626" s="7" t="s">
        <v>43</v>
      </c>
      <c r="B27626" s="7" t="s">
        <v>1159</v>
      </c>
      <c r="C27626" s="7" t="s">
        <v>1614</v>
      </c>
      <c r="D27626" s="7" t="n">
        <v>15</v>
      </c>
      <c r="E27626" s="7" t="n">
        <v>2789.38</v>
      </c>
      <c r="F27626" s="7" t="n">
        <v>0</v>
      </c>
      <c r="G27626" s="7" t="n">
        <v>0</v>
      </c>
    </row>
    <row r="27627" customFormat="false" ht="15" hidden="false" customHeight="false" outlineLevel="0" collapsed="false">
      <c r="A27627" s="7" t="s">
        <v>43</v>
      </c>
      <c r="B27627" s="7" t="s">
        <v>1159</v>
      </c>
      <c r="C27627" s="7" t="s">
        <v>1614</v>
      </c>
      <c r="D27627" s="7" t="n">
        <v>6</v>
      </c>
      <c r="E27627" s="7" t="n">
        <v>1180.2</v>
      </c>
      <c r="F27627" s="7" t="n">
        <v>0</v>
      </c>
      <c r="G27627" s="7" t="n">
        <v>0</v>
      </c>
    </row>
    <row r="27628" customFormat="false" ht="15" hidden="false" customHeight="false" outlineLevel="0" collapsed="false">
      <c r="A27628" s="7" t="s">
        <v>43</v>
      </c>
      <c r="B27628" s="7" t="s">
        <v>1159</v>
      </c>
      <c r="C27628" s="7" t="s">
        <v>1614</v>
      </c>
      <c r="D27628" s="7" t="n">
        <v>13</v>
      </c>
      <c r="E27628" s="7" t="n">
        <v>2385.67</v>
      </c>
      <c r="F27628" s="7" t="n">
        <v>0</v>
      </c>
      <c r="G27628" s="7" t="n">
        <v>0</v>
      </c>
    </row>
    <row r="27629" customFormat="false" ht="15" hidden="false" customHeight="false" outlineLevel="0" collapsed="false">
      <c r="A27629" s="7" t="s">
        <v>43</v>
      </c>
      <c r="B27629" s="7" t="s">
        <v>1159</v>
      </c>
      <c r="C27629" s="7" t="s">
        <v>1614</v>
      </c>
      <c r="D27629" s="7" t="n">
        <v>0</v>
      </c>
      <c r="E27629" s="7" t="n">
        <v>0</v>
      </c>
      <c r="F27629" s="7" t="n">
        <v>8</v>
      </c>
      <c r="G27629" s="7" t="n">
        <v>1369.29</v>
      </c>
    </row>
    <row r="27630" customFormat="false" ht="15" hidden="false" customHeight="false" outlineLevel="0" collapsed="false">
      <c r="A27630" s="7" t="s">
        <v>43</v>
      </c>
      <c r="B27630" s="7" t="s">
        <v>1159</v>
      </c>
      <c r="C27630" s="7" t="s">
        <v>1614</v>
      </c>
      <c r="D27630" s="7" t="n">
        <v>9</v>
      </c>
      <c r="E27630" s="7" t="n">
        <v>1665.87</v>
      </c>
      <c r="F27630" s="7" t="n">
        <v>0</v>
      </c>
      <c r="G27630" s="7" t="n">
        <v>0</v>
      </c>
    </row>
    <row r="27631" customFormat="false" ht="15" hidden="false" customHeight="false" outlineLevel="0" collapsed="false">
      <c r="A27631" s="7" t="s">
        <v>43</v>
      </c>
      <c r="B27631" s="7" t="s">
        <v>1159</v>
      </c>
      <c r="C27631" s="7" t="s">
        <v>1614</v>
      </c>
      <c r="D27631" s="7" t="n">
        <v>0</v>
      </c>
      <c r="E27631" s="7" t="n">
        <v>0</v>
      </c>
      <c r="F27631" s="7" t="n">
        <v>14</v>
      </c>
      <c r="G27631" s="7" t="n">
        <v>2203.43</v>
      </c>
    </row>
    <row r="27632" customFormat="false" ht="15" hidden="false" customHeight="false" outlineLevel="0" collapsed="false">
      <c r="A27632" s="7" t="s">
        <v>43</v>
      </c>
      <c r="B27632" s="7" t="s">
        <v>1159</v>
      </c>
      <c r="C27632" s="7" t="s">
        <v>1614</v>
      </c>
      <c r="D27632" s="7" t="n">
        <v>7</v>
      </c>
      <c r="E27632" s="7" t="n">
        <v>1291.44</v>
      </c>
      <c r="F27632" s="7" t="n">
        <v>0</v>
      </c>
      <c r="G27632" s="7" t="n">
        <v>0</v>
      </c>
    </row>
    <row r="27633" customFormat="false" ht="15" hidden="false" customHeight="false" outlineLevel="0" collapsed="false">
      <c r="A27633" s="7" t="s">
        <v>43</v>
      </c>
      <c r="B27633" s="7" t="s">
        <v>1159</v>
      </c>
      <c r="C27633" s="7" t="s">
        <v>1614</v>
      </c>
      <c r="D27633" s="7" t="n">
        <v>2</v>
      </c>
      <c r="E27633" s="7" t="n">
        <v>370.85</v>
      </c>
      <c r="F27633" s="7" t="n">
        <v>0</v>
      </c>
      <c r="G27633" s="7" t="n">
        <v>0</v>
      </c>
    </row>
    <row r="27634" customFormat="false" ht="15" hidden="false" customHeight="false" outlineLevel="0" collapsed="false">
      <c r="A27634" s="7" t="s">
        <v>43</v>
      </c>
      <c r="B27634" s="7" t="s">
        <v>1159</v>
      </c>
      <c r="C27634" s="7" t="s">
        <v>1614</v>
      </c>
      <c r="D27634" s="7" t="n">
        <v>0</v>
      </c>
      <c r="E27634" s="7" t="n">
        <v>0</v>
      </c>
      <c r="F27634" s="7" t="n">
        <v>7</v>
      </c>
      <c r="G27634" s="7" t="n">
        <v>1206.83</v>
      </c>
    </row>
    <row r="27635" customFormat="false" ht="15" hidden="false" customHeight="false" outlineLevel="0" collapsed="false">
      <c r="A27635" s="7" t="s">
        <v>43</v>
      </c>
      <c r="B27635" s="7" t="s">
        <v>1159</v>
      </c>
      <c r="C27635" s="7" t="s">
        <v>1614</v>
      </c>
      <c r="D27635" s="7" t="n">
        <v>14</v>
      </c>
      <c r="E27635" s="7" t="n">
        <v>2799.98</v>
      </c>
      <c r="F27635" s="7" t="n">
        <v>0</v>
      </c>
      <c r="G27635" s="7" t="n">
        <v>0</v>
      </c>
    </row>
    <row r="27636" customFormat="false" ht="15" hidden="false" customHeight="false" outlineLevel="0" collapsed="false">
      <c r="A27636" s="7" t="s">
        <v>43</v>
      </c>
      <c r="B27636" s="7" t="s">
        <v>1159</v>
      </c>
      <c r="C27636" s="7" t="s">
        <v>1614</v>
      </c>
      <c r="D27636" s="7" t="n">
        <v>15</v>
      </c>
      <c r="E27636" s="7" t="n">
        <v>2761.76</v>
      </c>
      <c r="F27636" s="7" t="n">
        <v>0</v>
      </c>
      <c r="G27636" s="7" t="n">
        <v>0</v>
      </c>
    </row>
    <row r="27637" customFormat="false" ht="15" hidden="false" customHeight="false" outlineLevel="0" collapsed="false">
      <c r="A27637" s="7" t="s">
        <v>43</v>
      </c>
      <c r="B27637" s="7" t="s">
        <v>1148</v>
      </c>
      <c r="C27637" s="7" t="s">
        <v>1614</v>
      </c>
      <c r="D27637" s="7" t="n">
        <v>0</v>
      </c>
      <c r="E27637" s="7" t="n">
        <v>0</v>
      </c>
      <c r="F27637" s="7" t="n">
        <v>27</v>
      </c>
      <c r="G27637" s="7" t="n">
        <v>4511.07</v>
      </c>
    </row>
    <row r="27638" customFormat="false" ht="15" hidden="false" customHeight="false" outlineLevel="0" collapsed="false">
      <c r="A27638" s="7" t="s">
        <v>43</v>
      </c>
      <c r="B27638" s="7" t="s">
        <v>1148</v>
      </c>
      <c r="C27638" s="7" t="s">
        <v>1614</v>
      </c>
      <c r="D27638" s="7" t="n">
        <v>24</v>
      </c>
      <c r="E27638" s="7" t="n">
        <v>4417.43</v>
      </c>
      <c r="F27638" s="7" t="n">
        <v>0</v>
      </c>
      <c r="G27638" s="7" t="n">
        <v>0</v>
      </c>
    </row>
    <row r="27639" customFormat="false" ht="15" hidden="false" customHeight="false" outlineLevel="0" collapsed="false">
      <c r="A27639" s="7" t="s">
        <v>43</v>
      </c>
      <c r="B27639" s="7" t="s">
        <v>1148</v>
      </c>
      <c r="C27639" s="7" t="s">
        <v>1614</v>
      </c>
      <c r="D27639" s="7" t="n">
        <v>0</v>
      </c>
      <c r="E27639" s="7" t="n">
        <v>0</v>
      </c>
      <c r="F27639" s="7" t="n">
        <v>20</v>
      </c>
      <c r="G27639" s="7" t="n">
        <v>3454.41</v>
      </c>
    </row>
    <row r="27640" customFormat="false" ht="15" hidden="false" customHeight="false" outlineLevel="0" collapsed="false">
      <c r="A27640" s="7" t="s">
        <v>43</v>
      </c>
      <c r="B27640" s="7" t="s">
        <v>1148</v>
      </c>
      <c r="C27640" s="7" t="s">
        <v>1614</v>
      </c>
      <c r="D27640" s="7" t="n">
        <v>0</v>
      </c>
      <c r="E27640" s="7" t="n">
        <v>0</v>
      </c>
      <c r="F27640" s="7" t="n">
        <v>17</v>
      </c>
      <c r="G27640" s="7" t="n">
        <v>2805.9</v>
      </c>
    </row>
    <row r="27641" customFormat="false" ht="15" hidden="false" customHeight="false" outlineLevel="0" collapsed="false">
      <c r="A27641" s="7" t="s">
        <v>43</v>
      </c>
      <c r="B27641" s="7" t="s">
        <v>1148</v>
      </c>
      <c r="C27641" s="7" t="s">
        <v>1614</v>
      </c>
      <c r="D27641" s="7" t="n">
        <v>23</v>
      </c>
      <c r="E27641" s="7" t="n">
        <v>4243.3</v>
      </c>
      <c r="F27641" s="7" t="n">
        <v>0</v>
      </c>
      <c r="G27641" s="7" t="n">
        <v>0</v>
      </c>
    </row>
    <row r="27642" customFormat="false" ht="15" hidden="false" customHeight="false" outlineLevel="0" collapsed="false">
      <c r="A27642" s="7" t="s">
        <v>43</v>
      </c>
      <c r="B27642" s="7" t="s">
        <v>1148</v>
      </c>
      <c r="C27642" s="7" t="s">
        <v>1614</v>
      </c>
      <c r="D27642" s="7" t="n">
        <v>28</v>
      </c>
      <c r="E27642" s="7" t="n">
        <v>5599.96</v>
      </c>
      <c r="F27642" s="7" t="n">
        <v>0</v>
      </c>
      <c r="G27642" s="7" t="n">
        <v>0</v>
      </c>
    </row>
    <row r="27643" customFormat="false" ht="15" hidden="false" customHeight="false" outlineLevel="0" collapsed="false">
      <c r="A27643" s="7" t="s">
        <v>43</v>
      </c>
      <c r="B27643" s="7" t="s">
        <v>1148</v>
      </c>
      <c r="C27643" s="7" t="s">
        <v>1614</v>
      </c>
      <c r="D27643" s="7" t="n">
        <v>19</v>
      </c>
      <c r="E27643" s="7" t="n">
        <v>3492.09</v>
      </c>
      <c r="F27643" s="7" t="n">
        <v>0</v>
      </c>
      <c r="G27643" s="7" t="n">
        <v>0</v>
      </c>
    </row>
    <row r="27644" customFormat="false" ht="15" hidden="false" customHeight="false" outlineLevel="0" collapsed="false">
      <c r="A27644" s="7" t="s">
        <v>43</v>
      </c>
      <c r="B27644" s="7" t="s">
        <v>1148</v>
      </c>
      <c r="C27644" s="7" t="s">
        <v>1614</v>
      </c>
      <c r="D27644" s="7" t="n">
        <v>29</v>
      </c>
      <c r="E27644" s="7" t="n">
        <v>5704.28</v>
      </c>
      <c r="F27644" s="7" t="n">
        <v>0</v>
      </c>
      <c r="G27644" s="7" t="n">
        <v>0</v>
      </c>
    </row>
    <row r="27645" customFormat="false" ht="15" hidden="false" customHeight="false" outlineLevel="0" collapsed="false">
      <c r="A27645" s="7" t="s">
        <v>43</v>
      </c>
      <c r="B27645" s="7" t="s">
        <v>1148</v>
      </c>
      <c r="C27645" s="7" t="s">
        <v>1614</v>
      </c>
      <c r="D27645" s="7" t="n">
        <v>26</v>
      </c>
      <c r="E27645" s="7" t="n">
        <v>4627.41</v>
      </c>
      <c r="F27645" s="7" t="n">
        <v>0</v>
      </c>
      <c r="G27645" s="7" t="n">
        <v>0</v>
      </c>
    </row>
    <row r="27646" customFormat="false" ht="15" hidden="false" customHeight="false" outlineLevel="0" collapsed="false">
      <c r="A27646" s="7" t="s">
        <v>43</v>
      </c>
      <c r="B27646" s="7" t="s">
        <v>1148</v>
      </c>
      <c r="C27646" s="7" t="s">
        <v>1614</v>
      </c>
      <c r="D27646" s="7" t="n">
        <v>0</v>
      </c>
      <c r="E27646" s="7" t="n">
        <v>0</v>
      </c>
      <c r="F27646" s="7" t="n">
        <v>20</v>
      </c>
      <c r="G27646" s="7" t="n">
        <v>3508.72</v>
      </c>
    </row>
    <row r="27647" customFormat="false" ht="15" hidden="false" customHeight="false" outlineLevel="0" collapsed="false">
      <c r="A27647" s="7" t="s">
        <v>43</v>
      </c>
      <c r="B27647" s="7" t="s">
        <v>1148</v>
      </c>
      <c r="C27647" s="7" t="s">
        <v>1614</v>
      </c>
      <c r="D27647" s="7" t="n">
        <v>0</v>
      </c>
      <c r="E27647" s="7" t="n">
        <v>0</v>
      </c>
      <c r="F27647" s="7" t="n">
        <v>12</v>
      </c>
      <c r="G27647" s="7" t="n">
        <v>2076.37</v>
      </c>
    </row>
    <row r="27648" customFormat="false" ht="15" hidden="false" customHeight="false" outlineLevel="0" collapsed="false">
      <c r="A27648" s="7" t="s">
        <v>43</v>
      </c>
      <c r="B27648" s="7" t="s">
        <v>1148</v>
      </c>
      <c r="C27648" s="7" t="s">
        <v>1614</v>
      </c>
      <c r="D27648" s="7" t="n">
        <v>0</v>
      </c>
      <c r="E27648" s="7" t="n">
        <v>0</v>
      </c>
      <c r="F27648" s="7" t="n">
        <v>22</v>
      </c>
      <c r="G27648" s="7" t="n">
        <v>3842.53</v>
      </c>
    </row>
    <row r="27649" customFormat="false" ht="15" hidden="false" customHeight="false" outlineLevel="0" collapsed="false">
      <c r="A27649" s="7" t="s">
        <v>43</v>
      </c>
      <c r="B27649" s="7" t="s">
        <v>1148</v>
      </c>
      <c r="C27649" s="7" t="s">
        <v>1614</v>
      </c>
      <c r="D27649" s="7" t="n">
        <v>44</v>
      </c>
      <c r="E27649" s="7" t="n">
        <v>8175.71</v>
      </c>
      <c r="F27649" s="7" t="n">
        <v>0</v>
      </c>
      <c r="G27649" s="7" t="n">
        <v>0</v>
      </c>
    </row>
    <row r="27650" customFormat="false" ht="15" hidden="false" customHeight="false" outlineLevel="0" collapsed="false">
      <c r="A27650" s="7" t="s">
        <v>43</v>
      </c>
      <c r="B27650" s="7" t="s">
        <v>1148</v>
      </c>
      <c r="C27650" s="7" t="s">
        <v>1614</v>
      </c>
      <c r="D27650" s="7" t="n">
        <v>0</v>
      </c>
      <c r="E27650" s="7" t="n">
        <v>0</v>
      </c>
      <c r="F27650" s="7" t="n">
        <v>12</v>
      </c>
      <c r="G27650" s="7" t="n">
        <v>1931.17</v>
      </c>
    </row>
    <row r="27651" customFormat="false" ht="15" hidden="false" customHeight="false" outlineLevel="0" collapsed="false">
      <c r="A27651" s="7" t="s">
        <v>43</v>
      </c>
      <c r="B27651" s="7" t="s">
        <v>1148</v>
      </c>
      <c r="C27651" s="7" t="s">
        <v>1614</v>
      </c>
      <c r="D27651" s="7" t="n">
        <v>0</v>
      </c>
      <c r="E27651" s="7" t="n">
        <v>0</v>
      </c>
      <c r="F27651" s="7" t="n">
        <v>17</v>
      </c>
      <c r="G27651" s="7" t="n">
        <v>2675.59</v>
      </c>
    </row>
    <row r="27652" customFormat="false" ht="15" hidden="false" customHeight="false" outlineLevel="0" collapsed="false">
      <c r="A27652" s="7" t="s">
        <v>43</v>
      </c>
      <c r="B27652" s="7" t="s">
        <v>1148</v>
      </c>
      <c r="C27652" s="7" t="s">
        <v>1614</v>
      </c>
      <c r="D27652" s="7" t="n">
        <v>31</v>
      </c>
      <c r="E27652" s="7" t="n">
        <v>5670.86</v>
      </c>
      <c r="F27652" s="7" t="n">
        <v>0</v>
      </c>
      <c r="G27652" s="7" t="n">
        <v>0</v>
      </c>
    </row>
    <row r="27653" customFormat="false" ht="15" hidden="false" customHeight="false" outlineLevel="0" collapsed="false">
      <c r="A27653" s="7" t="s">
        <v>43</v>
      </c>
      <c r="B27653" s="7" t="s">
        <v>1148</v>
      </c>
      <c r="C27653" s="7" t="s">
        <v>1614</v>
      </c>
      <c r="D27653" s="7" t="n">
        <v>27</v>
      </c>
      <c r="E27653" s="7" t="n">
        <v>5100.27</v>
      </c>
      <c r="F27653" s="7" t="n">
        <v>0</v>
      </c>
      <c r="G27653" s="7" t="n">
        <v>0</v>
      </c>
    </row>
    <row r="27654" customFormat="false" ht="15" hidden="false" customHeight="false" outlineLevel="0" collapsed="false">
      <c r="A27654" s="7" t="s">
        <v>43</v>
      </c>
      <c r="B27654" s="7" t="s">
        <v>1148</v>
      </c>
      <c r="C27654" s="7" t="s">
        <v>1614</v>
      </c>
      <c r="D27654" s="7" t="n">
        <v>48</v>
      </c>
      <c r="E27654" s="7" t="n">
        <v>9813.74</v>
      </c>
      <c r="F27654" s="7" t="n">
        <v>0</v>
      </c>
      <c r="G27654" s="7" t="n">
        <v>0</v>
      </c>
    </row>
    <row r="27655" customFormat="false" ht="15" hidden="false" customHeight="false" outlineLevel="0" collapsed="false">
      <c r="A27655" s="7" t="s">
        <v>43</v>
      </c>
      <c r="B27655" s="7" t="s">
        <v>1148</v>
      </c>
      <c r="C27655" s="7" t="s">
        <v>1614</v>
      </c>
      <c r="D27655" s="7" t="n">
        <v>3</v>
      </c>
      <c r="E27655" s="7" t="n">
        <v>556.28</v>
      </c>
      <c r="F27655" s="7" t="n">
        <v>0</v>
      </c>
      <c r="G27655" s="7" t="n">
        <v>0</v>
      </c>
    </row>
    <row r="27656" customFormat="false" ht="15" hidden="false" customHeight="false" outlineLevel="0" collapsed="false">
      <c r="A27656" s="7" t="s">
        <v>43</v>
      </c>
      <c r="B27656" s="7" t="s">
        <v>1148</v>
      </c>
      <c r="C27656" s="7" t="s">
        <v>1614</v>
      </c>
      <c r="D27656" s="7" t="n">
        <v>20</v>
      </c>
      <c r="E27656" s="7" t="n">
        <v>3869.1</v>
      </c>
      <c r="F27656" s="7" t="n">
        <v>0</v>
      </c>
      <c r="G27656" s="7" t="n">
        <v>0</v>
      </c>
    </row>
    <row r="27657" customFormat="false" ht="15" hidden="false" customHeight="false" outlineLevel="0" collapsed="false">
      <c r="A27657" s="7" t="s">
        <v>43</v>
      </c>
      <c r="B27657" s="7" t="s">
        <v>1148</v>
      </c>
      <c r="C27657" s="7" t="s">
        <v>1614</v>
      </c>
      <c r="D27657" s="7" t="n">
        <v>24</v>
      </c>
      <c r="E27657" s="7" t="n">
        <v>4737.94</v>
      </c>
      <c r="F27657" s="7" t="n">
        <v>0</v>
      </c>
      <c r="G27657" s="7" t="n">
        <v>0</v>
      </c>
    </row>
    <row r="27658" customFormat="false" ht="15" hidden="false" customHeight="false" outlineLevel="0" collapsed="false">
      <c r="A27658" s="7" t="s">
        <v>43</v>
      </c>
      <c r="B27658" s="7" t="s">
        <v>1155</v>
      </c>
      <c r="C27658" s="7" t="s">
        <v>1614</v>
      </c>
      <c r="D27658" s="7" t="n">
        <v>0</v>
      </c>
      <c r="E27658" s="7" t="n">
        <v>0</v>
      </c>
      <c r="F27658" s="7" t="n">
        <v>9</v>
      </c>
      <c r="G27658" s="7" t="n">
        <v>1569.67</v>
      </c>
    </row>
    <row r="27659" customFormat="false" ht="15" hidden="false" customHeight="false" outlineLevel="0" collapsed="false">
      <c r="A27659" s="7" t="s">
        <v>43</v>
      </c>
      <c r="B27659" s="7" t="s">
        <v>1155</v>
      </c>
      <c r="C27659" s="7" t="s">
        <v>1614</v>
      </c>
      <c r="D27659" s="7" t="n">
        <v>0</v>
      </c>
      <c r="E27659" s="7" t="n">
        <v>0</v>
      </c>
      <c r="F27659" s="7" t="n">
        <v>11</v>
      </c>
      <c r="G27659" s="7" t="n">
        <v>2200.67</v>
      </c>
    </row>
    <row r="27660" customFormat="false" ht="15" hidden="false" customHeight="false" outlineLevel="0" collapsed="false">
      <c r="A27660" s="7" t="s">
        <v>43</v>
      </c>
      <c r="B27660" s="7" t="s">
        <v>1155</v>
      </c>
      <c r="C27660" s="7" t="s">
        <v>1614</v>
      </c>
      <c r="D27660" s="7" t="n">
        <v>0</v>
      </c>
      <c r="E27660" s="7" t="n">
        <v>0</v>
      </c>
      <c r="F27660" s="7" t="n">
        <v>8</v>
      </c>
      <c r="G27660" s="7" t="n">
        <v>1386.31</v>
      </c>
    </row>
    <row r="27661" customFormat="false" ht="15" hidden="false" customHeight="false" outlineLevel="0" collapsed="false">
      <c r="A27661" s="7" t="s">
        <v>43</v>
      </c>
      <c r="B27661" s="7" t="s">
        <v>1155</v>
      </c>
      <c r="C27661" s="7" t="s">
        <v>1614</v>
      </c>
      <c r="D27661" s="7" t="n">
        <v>29</v>
      </c>
      <c r="E27661" s="7" t="n">
        <v>5929.13</v>
      </c>
      <c r="F27661" s="7" t="n">
        <v>0</v>
      </c>
      <c r="G27661" s="7" t="n">
        <v>0</v>
      </c>
    </row>
    <row r="27662" customFormat="false" ht="15" hidden="false" customHeight="false" outlineLevel="0" collapsed="false">
      <c r="A27662" s="7" t="s">
        <v>43</v>
      </c>
      <c r="B27662" s="7" t="s">
        <v>1155</v>
      </c>
      <c r="C27662" s="7" t="s">
        <v>1614</v>
      </c>
      <c r="D27662" s="7" t="n">
        <v>11</v>
      </c>
      <c r="E27662" s="7" t="n">
        <v>2128</v>
      </c>
      <c r="F27662" s="7" t="n">
        <v>0</v>
      </c>
      <c r="G27662" s="7" t="n">
        <v>0</v>
      </c>
    </row>
    <row r="27663" customFormat="false" ht="15" hidden="false" customHeight="false" outlineLevel="0" collapsed="false">
      <c r="A27663" s="7" t="s">
        <v>43</v>
      </c>
      <c r="B27663" s="7" t="s">
        <v>1155</v>
      </c>
      <c r="C27663" s="7" t="s">
        <v>1614</v>
      </c>
      <c r="D27663" s="7" t="n">
        <v>9</v>
      </c>
      <c r="E27663" s="7" t="n">
        <v>1669.03</v>
      </c>
      <c r="F27663" s="7" t="n">
        <v>0</v>
      </c>
      <c r="G27663" s="7" t="n">
        <v>0</v>
      </c>
    </row>
    <row r="27664" customFormat="false" ht="15" hidden="false" customHeight="false" outlineLevel="0" collapsed="false">
      <c r="A27664" s="7" t="s">
        <v>43</v>
      </c>
      <c r="B27664" s="7" t="s">
        <v>1155</v>
      </c>
      <c r="C27664" s="7" t="s">
        <v>1614</v>
      </c>
      <c r="D27664" s="7" t="n">
        <v>12</v>
      </c>
      <c r="E27664" s="7" t="n">
        <v>2217.82</v>
      </c>
      <c r="F27664" s="7" t="n">
        <v>0</v>
      </c>
      <c r="G27664" s="7" t="n">
        <v>0</v>
      </c>
    </row>
    <row r="27665" customFormat="false" ht="15" hidden="false" customHeight="false" outlineLevel="0" collapsed="false">
      <c r="A27665" s="7" t="s">
        <v>43</v>
      </c>
      <c r="B27665" s="7" t="s">
        <v>1155</v>
      </c>
      <c r="C27665" s="7" t="s">
        <v>1614</v>
      </c>
      <c r="D27665" s="7" t="n">
        <v>11</v>
      </c>
      <c r="E27665" s="7" t="n">
        <v>2171.56</v>
      </c>
      <c r="F27665" s="7" t="n">
        <v>0</v>
      </c>
      <c r="G27665" s="7" t="n">
        <v>0</v>
      </c>
    </row>
    <row r="27666" customFormat="false" ht="15" hidden="false" customHeight="false" outlineLevel="0" collapsed="false">
      <c r="A27666" s="7" t="s">
        <v>43</v>
      </c>
      <c r="B27666" s="7" t="s">
        <v>1155</v>
      </c>
      <c r="C27666" s="7" t="s">
        <v>1614</v>
      </c>
      <c r="D27666" s="7" t="n">
        <v>0</v>
      </c>
      <c r="E27666" s="7" t="n">
        <v>0</v>
      </c>
      <c r="F27666" s="7" t="n">
        <v>8</v>
      </c>
      <c r="G27666" s="7" t="n">
        <v>1349.06</v>
      </c>
    </row>
    <row r="27667" customFormat="false" ht="15" hidden="false" customHeight="false" outlineLevel="0" collapsed="false">
      <c r="A27667" s="7" t="s">
        <v>43</v>
      </c>
      <c r="B27667" s="7" t="s">
        <v>1155</v>
      </c>
      <c r="C27667" s="7" t="s">
        <v>1614</v>
      </c>
      <c r="D27667" s="7" t="n">
        <v>1</v>
      </c>
      <c r="E27667" s="7" t="n">
        <v>185.43</v>
      </c>
      <c r="F27667" s="7" t="n">
        <v>0</v>
      </c>
      <c r="G27667" s="7" t="n">
        <v>0</v>
      </c>
    </row>
    <row r="27668" customFormat="false" ht="15" hidden="false" customHeight="false" outlineLevel="0" collapsed="false">
      <c r="A27668" s="7" t="s">
        <v>43</v>
      </c>
      <c r="B27668" s="7" t="s">
        <v>1155</v>
      </c>
      <c r="C27668" s="7" t="s">
        <v>1614</v>
      </c>
      <c r="D27668" s="7" t="n">
        <v>0</v>
      </c>
      <c r="E27668" s="7" t="n">
        <v>0</v>
      </c>
      <c r="F27668" s="7" t="n">
        <v>11</v>
      </c>
      <c r="G27668" s="7" t="n">
        <v>1922.81</v>
      </c>
    </row>
    <row r="27669" customFormat="false" ht="15" hidden="false" customHeight="false" outlineLevel="0" collapsed="false">
      <c r="A27669" s="7" t="s">
        <v>43</v>
      </c>
      <c r="B27669" s="7" t="s">
        <v>1155</v>
      </c>
      <c r="C27669" s="7" t="s">
        <v>1614</v>
      </c>
      <c r="D27669" s="7" t="n">
        <v>12</v>
      </c>
      <c r="E27669" s="7" t="n">
        <v>2221.16</v>
      </c>
      <c r="F27669" s="7" t="n">
        <v>0</v>
      </c>
      <c r="G27669" s="7" t="n">
        <v>0</v>
      </c>
    </row>
    <row r="27670" customFormat="false" ht="15" hidden="false" customHeight="false" outlineLevel="0" collapsed="false">
      <c r="A27670" s="7" t="s">
        <v>43</v>
      </c>
      <c r="B27670" s="7" t="s">
        <v>1155</v>
      </c>
      <c r="C27670" s="7" t="s">
        <v>1614</v>
      </c>
      <c r="D27670" s="7" t="n">
        <v>14</v>
      </c>
      <c r="E27670" s="7" t="n">
        <v>2637.73</v>
      </c>
      <c r="F27670" s="7" t="n">
        <v>0</v>
      </c>
      <c r="G27670" s="7" t="n">
        <v>0</v>
      </c>
    </row>
    <row r="27671" customFormat="false" ht="15" hidden="false" customHeight="false" outlineLevel="0" collapsed="false">
      <c r="A27671" s="7" t="s">
        <v>43</v>
      </c>
      <c r="B27671" s="7" t="s">
        <v>1155</v>
      </c>
      <c r="C27671" s="7" t="s">
        <v>1614</v>
      </c>
      <c r="D27671" s="7" t="n">
        <v>12</v>
      </c>
      <c r="E27671" s="7" t="n">
        <v>2231.5</v>
      </c>
      <c r="F27671" s="7" t="n">
        <v>0</v>
      </c>
      <c r="G27671" s="7" t="n">
        <v>0</v>
      </c>
    </row>
    <row r="27672" customFormat="false" ht="15" hidden="false" customHeight="false" outlineLevel="0" collapsed="false">
      <c r="A27672" s="7" t="s">
        <v>43</v>
      </c>
      <c r="B27672" s="7" t="s">
        <v>1155</v>
      </c>
      <c r="C27672" s="7" t="s">
        <v>1614</v>
      </c>
      <c r="D27672" s="7" t="n">
        <v>13</v>
      </c>
      <c r="E27672" s="7" t="n">
        <v>2557.09</v>
      </c>
      <c r="F27672" s="7" t="n">
        <v>0</v>
      </c>
      <c r="G27672" s="7" t="n">
        <v>0</v>
      </c>
    </row>
    <row r="27673" customFormat="false" ht="15" hidden="false" customHeight="false" outlineLevel="0" collapsed="false">
      <c r="A27673" s="7" t="s">
        <v>43</v>
      </c>
      <c r="B27673" s="7" t="s">
        <v>1155</v>
      </c>
      <c r="C27673" s="7" t="s">
        <v>1614</v>
      </c>
      <c r="D27673" s="7" t="n">
        <v>20</v>
      </c>
      <c r="E27673" s="7" t="n">
        <v>3999.97</v>
      </c>
      <c r="F27673" s="7" t="n">
        <v>0</v>
      </c>
      <c r="G27673" s="7" t="n">
        <v>0</v>
      </c>
    </row>
    <row r="27674" customFormat="false" ht="15" hidden="false" customHeight="false" outlineLevel="0" collapsed="false">
      <c r="A27674" s="7" t="s">
        <v>43</v>
      </c>
      <c r="B27674" s="7" t="s">
        <v>1155</v>
      </c>
      <c r="C27674" s="7" t="s">
        <v>1614</v>
      </c>
      <c r="D27674" s="7" t="n">
        <v>0</v>
      </c>
      <c r="E27674" s="7" t="n">
        <v>0</v>
      </c>
      <c r="F27674" s="7" t="n">
        <v>17</v>
      </c>
      <c r="G27674" s="7" t="n">
        <v>3047.25</v>
      </c>
    </row>
    <row r="27675" customFormat="false" ht="15" hidden="false" customHeight="false" outlineLevel="0" collapsed="false">
      <c r="A27675" s="7" t="s">
        <v>43</v>
      </c>
      <c r="B27675" s="7" t="s">
        <v>1155</v>
      </c>
      <c r="C27675" s="7" t="s">
        <v>1614</v>
      </c>
      <c r="D27675" s="7" t="n">
        <v>0</v>
      </c>
      <c r="E27675" s="7" t="n">
        <v>0</v>
      </c>
      <c r="F27675" s="7" t="n">
        <v>13</v>
      </c>
      <c r="G27675" s="7" t="n">
        <v>2285.98</v>
      </c>
    </row>
    <row r="27676" customFormat="false" ht="15" hidden="false" customHeight="false" outlineLevel="0" collapsed="false">
      <c r="A27676" s="7" t="s">
        <v>43</v>
      </c>
      <c r="B27676" s="7" t="s">
        <v>1155</v>
      </c>
      <c r="C27676" s="7" t="s">
        <v>1614</v>
      </c>
      <c r="D27676" s="7" t="n">
        <v>18</v>
      </c>
      <c r="E27676" s="7" t="n">
        <v>3304.3</v>
      </c>
      <c r="F27676" s="7" t="n">
        <v>0</v>
      </c>
      <c r="G27676" s="7" t="n">
        <v>0</v>
      </c>
    </row>
    <row r="27677" customFormat="false" ht="15" hidden="false" customHeight="false" outlineLevel="0" collapsed="false">
      <c r="A27677" s="7" t="s">
        <v>43</v>
      </c>
      <c r="B27677" s="7" t="s">
        <v>1155</v>
      </c>
      <c r="C27677" s="7" t="s">
        <v>1614</v>
      </c>
      <c r="D27677" s="7" t="n">
        <v>13</v>
      </c>
      <c r="E27677" s="7" t="n">
        <v>2398.39</v>
      </c>
      <c r="F27677" s="7" t="n">
        <v>0</v>
      </c>
      <c r="G27677" s="7" t="n">
        <v>0</v>
      </c>
    </row>
    <row r="27678" customFormat="false" ht="15" hidden="false" customHeight="false" outlineLevel="0" collapsed="false">
      <c r="A27678" s="7" t="s">
        <v>43</v>
      </c>
      <c r="B27678" s="7" t="s">
        <v>1155</v>
      </c>
      <c r="C27678" s="7" t="s">
        <v>1614</v>
      </c>
      <c r="D27678" s="7" t="n">
        <v>0</v>
      </c>
      <c r="E27678" s="7" t="n">
        <v>0</v>
      </c>
      <c r="F27678" s="7" t="n">
        <v>13</v>
      </c>
      <c r="G27678" s="7" t="n">
        <v>2215.24</v>
      </c>
    </row>
    <row r="27679" customFormat="false" ht="15" hidden="false" customHeight="false" outlineLevel="0" collapsed="false">
      <c r="A27679" s="7" t="s">
        <v>43</v>
      </c>
      <c r="B27679" s="7" t="s">
        <v>1168</v>
      </c>
      <c r="C27679" s="7" t="s">
        <v>1614</v>
      </c>
      <c r="D27679" s="7" t="n">
        <v>0</v>
      </c>
      <c r="E27679" s="7" t="n">
        <v>0</v>
      </c>
      <c r="F27679" s="7" t="n">
        <v>1</v>
      </c>
      <c r="G27679" s="7" t="n">
        <v>187.29</v>
      </c>
    </row>
    <row r="27680" customFormat="false" ht="15" hidden="false" customHeight="false" outlineLevel="0" collapsed="false">
      <c r="A27680" s="7" t="s">
        <v>43</v>
      </c>
      <c r="B27680" s="7" t="s">
        <v>1168</v>
      </c>
      <c r="C27680" s="7" t="s">
        <v>1614</v>
      </c>
      <c r="D27680" s="7" t="n">
        <v>3</v>
      </c>
      <c r="E27680" s="7" t="n">
        <v>549.68</v>
      </c>
      <c r="F27680" s="7" t="n">
        <v>0</v>
      </c>
      <c r="G27680" s="7" t="n">
        <v>0</v>
      </c>
    </row>
    <row r="27681" customFormat="false" ht="15" hidden="false" customHeight="false" outlineLevel="0" collapsed="false">
      <c r="A27681" s="7" t="s">
        <v>43</v>
      </c>
      <c r="B27681" s="7" t="s">
        <v>1168</v>
      </c>
      <c r="C27681" s="7" t="s">
        <v>1614</v>
      </c>
      <c r="D27681" s="7" t="n">
        <v>2</v>
      </c>
      <c r="E27681" s="7" t="n">
        <v>368.98</v>
      </c>
      <c r="F27681" s="7" t="n">
        <v>0</v>
      </c>
      <c r="G27681" s="7" t="n">
        <v>0</v>
      </c>
    </row>
    <row r="27682" customFormat="false" ht="15" hidden="false" customHeight="false" outlineLevel="0" collapsed="false">
      <c r="A27682" s="7" t="s">
        <v>43</v>
      </c>
      <c r="B27682" s="7" t="s">
        <v>1168</v>
      </c>
      <c r="C27682" s="7" t="s">
        <v>1614</v>
      </c>
      <c r="D27682" s="7" t="n">
        <v>9</v>
      </c>
      <c r="E27682" s="7" t="n">
        <v>1799.99</v>
      </c>
      <c r="F27682" s="7" t="n">
        <v>0</v>
      </c>
      <c r="G27682" s="7" t="n">
        <v>0</v>
      </c>
    </row>
    <row r="27683" customFormat="false" ht="15" hidden="false" customHeight="false" outlineLevel="0" collapsed="false">
      <c r="A27683" s="7" t="s">
        <v>43</v>
      </c>
      <c r="B27683" s="7" t="s">
        <v>1168</v>
      </c>
      <c r="C27683" s="7" t="s">
        <v>1614</v>
      </c>
      <c r="D27683" s="7" t="n">
        <v>1</v>
      </c>
      <c r="E27683" s="7" t="n">
        <v>196.7</v>
      </c>
      <c r="F27683" s="7" t="n">
        <v>0</v>
      </c>
      <c r="G27683" s="7" t="n">
        <v>0</v>
      </c>
    </row>
    <row r="27684" customFormat="false" ht="15" hidden="false" customHeight="false" outlineLevel="0" collapsed="false">
      <c r="A27684" s="7" t="s">
        <v>43</v>
      </c>
      <c r="B27684" s="7" t="s">
        <v>1168</v>
      </c>
      <c r="C27684" s="7" t="s">
        <v>1614</v>
      </c>
      <c r="D27684" s="7" t="n">
        <v>4</v>
      </c>
      <c r="E27684" s="7" t="n">
        <v>713.33</v>
      </c>
      <c r="F27684" s="7" t="n">
        <v>0</v>
      </c>
      <c r="G27684" s="7" t="n">
        <v>0</v>
      </c>
    </row>
    <row r="27685" customFormat="false" ht="15" hidden="false" customHeight="false" outlineLevel="0" collapsed="false">
      <c r="A27685" s="7" t="s">
        <v>43</v>
      </c>
      <c r="B27685" s="7" t="s">
        <v>1168</v>
      </c>
      <c r="C27685" s="7" t="s">
        <v>1614</v>
      </c>
      <c r="D27685" s="7" t="n">
        <v>3</v>
      </c>
      <c r="E27685" s="7" t="n">
        <v>545.39</v>
      </c>
      <c r="F27685" s="7" t="n">
        <v>0</v>
      </c>
      <c r="G27685" s="7" t="n">
        <v>0</v>
      </c>
    </row>
    <row r="27686" customFormat="false" ht="15" hidden="false" customHeight="false" outlineLevel="0" collapsed="false">
      <c r="A27686" s="7" t="s">
        <v>43</v>
      </c>
      <c r="B27686" s="7" t="s">
        <v>1168</v>
      </c>
      <c r="C27686" s="7" t="s">
        <v>1614</v>
      </c>
      <c r="D27686" s="7" t="n">
        <v>2</v>
      </c>
      <c r="E27686" s="7" t="n">
        <v>394.83</v>
      </c>
      <c r="F27686" s="7" t="n">
        <v>0</v>
      </c>
      <c r="G27686" s="7" t="n">
        <v>0</v>
      </c>
    </row>
    <row r="27687" customFormat="false" ht="15" hidden="false" customHeight="false" outlineLevel="0" collapsed="false">
      <c r="A27687" s="7" t="s">
        <v>43</v>
      </c>
      <c r="B27687" s="7" t="s">
        <v>1168</v>
      </c>
      <c r="C27687" s="7" t="s">
        <v>1614</v>
      </c>
      <c r="D27687" s="7" t="n">
        <v>0</v>
      </c>
      <c r="E27687" s="7" t="n">
        <v>0</v>
      </c>
      <c r="F27687" s="7" t="n">
        <v>1</v>
      </c>
      <c r="G27687" s="7" t="n">
        <v>170.19</v>
      </c>
    </row>
    <row r="27688" customFormat="false" ht="15" hidden="false" customHeight="false" outlineLevel="0" collapsed="false">
      <c r="A27688" s="7" t="s">
        <v>43</v>
      </c>
      <c r="B27688" s="7" t="s">
        <v>1168</v>
      </c>
      <c r="C27688" s="7" t="s">
        <v>1614</v>
      </c>
      <c r="D27688" s="7" t="n">
        <v>2</v>
      </c>
      <c r="E27688" s="7" t="n">
        <v>350.84</v>
      </c>
      <c r="F27688" s="7" t="n">
        <v>0</v>
      </c>
      <c r="G27688" s="7" t="n">
        <v>0</v>
      </c>
    </row>
    <row r="27689" customFormat="false" ht="15" hidden="false" customHeight="false" outlineLevel="0" collapsed="false">
      <c r="A27689" s="7" t="s">
        <v>43</v>
      </c>
      <c r="B27689" s="7" t="s">
        <v>1168</v>
      </c>
      <c r="C27689" s="7" t="s">
        <v>1614</v>
      </c>
      <c r="D27689" s="7" t="n">
        <v>8</v>
      </c>
      <c r="E27689" s="7" t="n">
        <v>1435.46</v>
      </c>
      <c r="F27689" s="7" t="n">
        <v>0</v>
      </c>
      <c r="G27689" s="7" t="n">
        <v>0</v>
      </c>
    </row>
    <row r="27690" customFormat="false" ht="15" hidden="false" customHeight="false" outlineLevel="0" collapsed="false">
      <c r="A27690" s="7" t="s">
        <v>43</v>
      </c>
      <c r="B27690" s="7" t="s">
        <v>1181</v>
      </c>
      <c r="C27690" s="7" t="s">
        <v>1614</v>
      </c>
      <c r="D27690" s="7" t="n">
        <v>0</v>
      </c>
      <c r="E27690" s="7" t="n">
        <v>0</v>
      </c>
      <c r="F27690" s="7" t="n">
        <v>1</v>
      </c>
      <c r="G27690" s="7" t="n">
        <v>147.46</v>
      </c>
    </row>
    <row r="27691" customFormat="false" ht="15" hidden="false" customHeight="false" outlineLevel="0" collapsed="false">
      <c r="A27691" s="7" t="s">
        <v>43</v>
      </c>
      <c r="B27691" s="7" t="s">
        <v>1181</v>
      </c>
      <c r="C27691" s="7" t="s">
        <v>1614</v>
      </c>
      <c r="D27691" s="7" t="n">
        <v>2</v>
      </c>
      <c r="E27691" s="7" t="n">
        <v>394.83</v>
      </c>
      <c r="F27691" s="7" t="n">
        <v>0</v>
      </c>
      <c r="G27691" s="7" t="n">
        <v>0</v>
      </c>
    </row>
    <row r="27692" customFormat="false" ht="15" hidden="false" customHeight="false" outlineLevel="0" collapsed="false">
      <c r="A27692" s="7" t="s">
        <v>43</v>
      </c>
      <c r="B27692" s="7" t="s">
        <v>1181</v>
      </c>
      <c r="C27692" s="7" t="s">
        <v>1614</v>
      </c>
      <c r="D27692" s="7" t="n">
        <v>2</v>
      </c>
      <c r="E27692" s="7" t="n">
        <v>408.91</v>
      </c>
      <c r="F27692" s="7" t="n">
        <v>0</v>
      </c>
      <c r="G27692" s="7" t="n">
        <v>0</v>
      </c>
    </row>
    <row r="27693" customFormat="false" ht="15" hidden="false" customHeight="false" outlineLevel="0" collapsed="false">
      <c r="A27693" s="7" t="s">
        <v>43</v>
      </c>
      <c r="B27693" s="7" t="s">
        <v>1181</v>
      </c>
      <c r="C27693" s="7" t="s">
        <v>1614</v>
      </c>
      <c r="D27693" s="7" t="n">
        <v>0</v>
      </c>
      <c r="E27693" s="7" t="n">
        <v>0</v>
      </c>
      <c r="F27693" s="7" t="n">
        <v>2</v>
      </c>
      <c r="G27693" s="7" t="n">
        <v>346.58</v>
      </c>
    </row>
    <row r="27694" customFormat="false" ht="15" hidden="false" customHeight="false" outlineLevel="0" collapsed="false">
      <c r="A27694" s="7" t="s">
        <v>43</v>
      </c>
      <c r="B27694" s="7" t="s">
        <v>1181</v>
      </c>
      <c r="C27694" s="7" t="s">
        <v>1614</v>
      </c>
      <c r="D27694" s="7" t="n">
        <v>2</v>
      </c>
      <c r="E27694" s="7" t="n">
        <v>354.03</v>
      </c>
      <c r="F27694" s="7" t="n">
        <v>0</v>
      </c>
      <c r="G27694" s="7" t="n">
        <v>0</v>
      </c>
    </row>
    <row r="27695" customFormat="false" ht="15" hidden="false" customHeight="false" outlineLevel="0" collapsed="false">
      <c r="A27695" s="7" t="s">
        <v>43</v>
      </c>
      <c r="B27695" s="7" t="s">
        <v>1181</v>
      </c>
      <c r="C27695" s="7" t="s">
        <v>1614</v>
      </c>
      <c r="D27695" s="7" t="n">
        <v>2</v>
      </c>
      <c r="E27695" s="7" t="n">
        <v>386.91</v>
      </c>
      <c r="F27695" s="7" t="n">
        <v>0</v>
      </c>
      <c r="G27695" s="7" t="n">
        <v>0</v>
      </c>
    </row>
    <row r="27696" customFormat="false" ht="15" hidden="false" customHeight="false" outlineLevel="0" collapsed="false">
      <c r="A27696" s="7" t="s">
        <v>43</v>
      </c>
      <c r="B27696" s="7" t="s">
        <v>1181</v>
      </c>
      <c r="C27696" s="7" t="s">
        <v>1614</v>
      </c>
      <c r="D27696" s="7" t="n">
        <v>3</v>
      </c>
      <c r="E27696" s="7" t="n">
        <v>590.1</v>
      </c>
      <c r="F27696" s="7" t="n">
        <v>0</v>
      </c>
      <c r="G27696" s="7" t="n">
        <v>0</v>
      </c>
    </row>
    <row r="27697" customFormat="false" ht="15" hidden="false" customHeight="false" outlineLevel="0" collapsed="false">
      <c r="A27697" s="7" t="s">
        <v>43</v>
      </c>
      <c r="B27697" s="7" t="s">
        <v>1181</v>
      </c>
      <c r="C27697" s="7" t="s">
        <v>1614</v>
      </c>
      <c r="D27697" s="7" t="n">
        <v>1</v>
      </c>
      <c r="E27697" s="7" t="n">
        <v>200</v>
      </c>
      <c r="F27697" s="7" t="n">
        <v>0</v>
      </c>
      <c r="G27697" s="7" t="n">
        <v>0</v>
      </c>
    </row>
    <row r="27698" customFormat="false" ht="15" hidden="false" customHeight="false" outlineLevel="0" collapsed="false">
      <c r="A27698" s="7" t="s">
        <v>43</v>
      </c>
      <c r="B27698" s="7" t="s">
        <v>1181</v>
      </c>
      <c r="C27698" s="7" t="s">
        <v>1614</v>
      </c>
      <c r="D27698" s="7" t="n">
        <v>0</v>
      </c>
      <c r="E27698" s="7" t="n">
        <v>0</v>
      </c>
      <c r="F27698" s="7" t="n">
        <v>2</v>
      </c>
      <c r="G27698" s="7" t="n">
        <v>322.64</v>
      </c>
    </row>
    <row r="27699" customFormat="false" ht="15" hidden="false" customHeight="false" outlineLevel="0" collapsed="false">
      <c r="A27699" s="7" t="s">
        <v>43</v>
      </c>
      <c r="B27699" s="7" t="s">
        <v>1150</v>
      </c>
      <c r="C27699" s="7" t="s">
        <v>1614</v>
      </c>
      <c r="D27699" s="7" t="n">
        <v>0</v>
      </c>
      <c r="E27699" s="7" t="n">
        <v>0</v>
      </c>
      <c r="F27699" s="7" t="n">
        <v>13</v>
      </c>
      <c r="G27699" s="7" t="n">
        <v>2172.29</v>
      </c>
    </row>
    <row r="27700" customFormat="false" ht="15" hidden="false" customHeight="false" outlineLevel="0" collapsed="false">
      <c r="A27700" s="7" t="s">
        <v>43</v>
      </c>
      <c r="B27700" s="7" t="s">
        <v>1150</v>
      </c>
      <c r="C27700" s="7" t="s">
        <v>1614</v>
      </c>
      <c r="D27700" s="7" t="n">
        <v>38</v>
      </c>
      <c r="E27700" s="7" t="n">
        <v>7066.79</v>
      </c>
      <c r="F27700" s="7" t="n">
        <v>0</v>
      </c>
      <c r="G27700" s="7" t="n">
        <v>0</v>
      </c>
    </row>
    <row r="27701" customFormat="false" ht="15" hidden="false" customHeight="false" outlineLevel="0" collapsed="false">
      <c r="A27701" s="7" t="s">
        <v>43</v>
      </c>
      <c r="B27701" s="7" t="s">
        <v>1150</v>
      </c>
      <c r="C27701" s="7" t="s">
        <v>1614</v>
      </c>
      <c r="D27701" s="7" t="n">
        <v>26</v>
      </c>
      <c r="E27701" s="7" t="n">
        <v>4552.33</v>
      </c>
      <c r="F27701" s="7" t="n">
        <v>0</v>
      </c>
      <c r="G27701" s="7" t="n">
        <v>0</v>
      </c>
    </row>
    <row r="27702" customFormat="false" ht="15" hidden="false" customHeight="false" outlineLevel="0" collapsed="false">
      <c r="A27702" s="7" t="s">
        <v>43</v>
      </c>
      <c r="B27702" s="7" t="s">
        <v>1150</v>
      </c>
      <c r="C27702" s="7" t="s">
        <v>1614</v>
      </c>
      <c r="D27702" s="7" t="n">
        <v>11</v>
      </c>
      <c r="E27702" s="7" t="n">
        <v>2079.97</v>
      </c>
      <c r="F27702" s="7" t="n">
        <v>0</v>
      </c>
      <c r="G27702" s="7" t="n">
        <v>0</v>
      </c>
    </row>
    <row r="27703" customFormat="false" ht="15" hidden="false" customHeight="false" outlineLevel="0" collapsed="false">
      <c r="A27703" s="7" t="s">
        <v>43</v>
      </c>
      <c r="B27703" s="7" t="s">
        <v>1150</v>
      </c>
      <c r="C27703" s="7" t="s">
        <v>1614</v>
      </c>
      <c r="D27703" s="7" t="n">
        <v>0</v>
      </c>
      <c r="E27703" s="7" t="n">
        <v>0</v>
      </c>
      <c r="F27703" s="7" t="n">
        <v>20</v>
      </c>
      <c r="G27703" s="7" t="n">
        <v>3226.44</v>
      </c>
    </row>
    <row r="27704" customFormat="false" ht="15" hidden="false" customHeight="false" outlineLevel="0" collapsed="false">
      <c r="A27704" s="7" t="s">
        <v>43</v>
      </c>
      <c r="B27704" s="7" t="s">
        <v>1150</v>
      </c>
      <c r="C27704" s="7" t="s">
        <v>1614</v>
      </c>
      <c r="D27704" s="7" t="n">
        <v>0</v>
      </c>
      <c r="E27704" s="7" t="n">
        <v>0</v>
      </c>
      <c r="F27704" s="7" t="n">
        <v>11</v>
      </c>
      <c r="G27704" s="7" t="n">
        <v>1870.61</v>
      </c>
    </row>
    <row r="27705" customFormat="false" ht="15" hidden="false" customHeight="false" outlineLevel="0" collapsed="false">
      <c r="A27705" s="7" t="s">
        <v>43</v>
      </c>
      <c r="B27705" s="7" t="s">
        <v>1150</v>
      </c>
      <c r="C27705" s="7" t="s">
        <v>1614</v>
      </c>
      <c r="D27705" s="7" t="n">
        <v>0</v>
      </c>
      <c r="E27705" s="7" t="n">
        <v>0</v>
      </c>
      <c r="F27705" s="7" t="n">
        <v>6</v>
      </c>
      <c r="G27705" s="7" t="n">
        <v>1179.9</v>
      </c>
    </row>
    <row r="27706" customFormat="false" ht="15" hidden="false" customHeight="false" outlineLevel="0" collapsed="false">
      <c r="A27706" s="7" t="s">
        <v>43</v>
      </c>
      <c r="B27706" s="7" t="s">
        <v>1150</v>
      </c>
      <c r="C27706" s="7" t="s">
        <v>1614</v>
      </c>
      <c r="D27706" s="7" t="n">
        <v>0</v>
      </c>
      <c r="E27706" s="7" t="n">
        <v>0</v>
      </c>
      <c r="F27706" s="7" t="n">
        <v>19</v>
      </c>
      <c r="G27706" s="7" t="n">
        <v>2928.53</v>
      </c>
    </row>
    <row r="27707" customFormat="false" ht="15" hidden="false" customHeight="false" outlineLevel="0" collapsed="false">
      <c r="A27707" s="7" t="s">
        <v>43</v>
      </c>
      <c r="B27707" s="7" t="s">
        <v>1150</v>
      </c>
      <c r="C27707" s="7" t="s">
        <v>1614</v>
      </c>
      <c r="D27707" s="7" t="n">
        <v>0</v>
      </c>
      <c r="E27707" s="7" t="n">
        <v>0</v>
      </c>
      <c r="F27707" s="7" t="n">
        <v>14</v>
      </c>
      <c r="G27707" s="7" t="n">
        <v>2343.65</v>
      </c>
    </row>
    <row r="27708" customFormat="false" ht="15" hidden="false" customHeight="false" outlineLevel="0" collapsed="false">
      <c r="A27708" s="7" t="s">
        <v>43</v>
      </c>
      <c r="B27708" s="7" t="s">
        <v>1150</v>
      </c>
      <c r="C27708" s="7" t="s">
        <v>1614</v>
      </c>
      <c r="D27708" s="7" t="n">
        <v>15</v>
      </c>
      <c r="E27708" s="7" t="n">
        <v>2642.54</v>
      </c>
      <c r="F27708" s="7" t="n">
        <v>0</v>
      </c>
      <c r="G27708" s="7" t="n">
        <v>0</v>
      </c>
    </row>
    <row r="27709" customFormat="false" ht="15" hidden="false" customHeight="false" outlineLevel="0" collapsed="false">
      <c r="A27709" s="7" t="s">
        <v>43</v>
      </c>
      <c r="B27709" s="7" t="s">
        <v>1150</v>
      </c>
      <c r="C27709" s="7" t="s">
        <v>1614</v>
      </c>
      <c r="D27709" s="7" t="n">
        <v>14</v>
      </c>
      <c r="E27709" s="7" t="n">
        <v>2498.87</v>
      </c>
      <c r="F27709" s="7" t="n">
        <v>0</v>
      </c>
      <c r="G27709" s="7" t="n">
        <v>0</v>
      </c>
    </row>
    <row r="27710" customFormat="false" ht="15" hidden="false" customHeight="false" outlineLevel="0" collapsed="false">
      <c r="A27710" s="7" t="s">
        <v>43</v>
      </c>
      <c r="B27710" s="7" t="s">
        <v>1150</v>
      </c>
      <c r="C27710" s="7" t="s">
        <v>1614</v>
      </c>
      <c r="D27710" s="7" t="n">
        <v>23</v>
      </c>
      <c r="E27710" s="7" t="n">
        <v>4292.81</v>
      </c>
      <c r="F27710" s="7" t="n">
        <v>0</v>
      </c>
      <c r="G27710" s="7" t="n">
        <v>0</v>
      </c>
    </row>
    <row r="27711" customFormat="false" ht="15" hidden="false" customHeight="false" outlineLevel="0" collapsed="false">
      <c r="A27711" s="7" t="s">
        <v>43</v>
      </c>
      <c r="B27711" s="7" t="s">
        <v>1150</v>
      </c>
      <c r="C27711" s="7" t="s">
        <v>1614</v>
      </c>
      <c r="D27711" s="7" t="n">
        <v>36</v>
      </c>
      <c r="E27711" s="7" t="n">
        <v>6958.76</v>
      </c>
      <c r="F27711" s="7" t="n">
        <v>0</v>
      </c>
      <c r="G27711" s="7" t="n">
        <v>0</v>
      </c>
    </row>
    <row r="27712" customFormat="false" ht="15" hidden="false" customHeight="false" outlineLevel="0" collapsed="false">
      <c r="A27712" s="7" t="s">
        <v>43</v>
      </c>
      <c r="B27712" s="7" t="s">
        <v>1150</v>
      </c>
      <c r="C27712" s="7" t="s">
        <v>1614</v>
      </c>
      <c r="D27712" s="7" t="n">
        <v>0</v>
      </c>
      <c r="E27712" s="7" t="n">
        <v>0</v>
      </c>
      <c r="F27712" s="7" t="n">
        <v>14</v>
      </c>
      <c r="G27712" s="7" t="n">
        <v>2375.21</v>
      </c>
    </row>
    <row r="27713" customFormat="false" ht="15" hidden="false" customHeight="false" outlineLevel="0" collapsed="false">
      <c r="A27713" s="7" t="s">
        <v>43</v>
      </c>
      <c r="B27713" s="7" t="s">
        <v>1150</v>
      </c>
      <c r="C27713" s="7" t="s">
        <v>1614</v>
      </c>
      <c r="D27713" s="7" t="n">
        <v>6</v>
      </c>
      <c r="E27713" s="7" t="n">
        <v>1078.77</v>
      </c>
      <c r="F27713" s="7" t="n">
        <v>0</v>
      </c>
      <c r="G27713" s="7" t="n">
        <v>0</v>
      </c>
    </row>
    <row r="27714" customFormat="false" ht="15" hidden="false" customHeight="false" outlineLevel="0" collapsed="false">
      <c r="A27714" s="7" t="s">
        <v>43</v>
      </c>
      <c r="B27714" s="7" t="s">
        <v>1150</v>
      </c>
      <c r="C27714" s="7" t="s">
        <v>1614</v>
      </c>
      <c r="D27714" s="7" t="n">
        <v>13</v>
      </c>
      <c r="E27714" s="7" t="n">
        <v>2278.65</v>
      </c>
      <c r="F27714" s="7" t="n">
        <v>0</v>
      </c>
      <c r="G27714" s="7" t="n">
        <v>0</v>
      </c>
    </row>
    <row r="27715" customFormat="false" ht="15" hidden="false" customHeight="false" outlineLevel="0" collapsed="false">
      <c r="A27715" s="7" t="s">
        <v>43</v>
      </c>
      <c r="B27715" s="7" t="s">
        <v>1150</v>
      </c>
      <c r="C27715" s="7" t="s">
        <v>1614</v>
      </c>
      <c r="D27715" s="7" t="n">
        <v>6</v>
      </c>
      <c r="E27715" s="7" t="n">
        <v>1051.86</v>
      </c>
      <c r="F27715" s="7" t="n">
        <v>0</v>
      </c>
      <c r="G27715" s="7" t="n">
        <v>0</v>
      </c>
    </row>
    <row r="27716" customFormat="false" ht="15" hidden="false" customHeight="false" outlineLevel="0" collapsed="false">
      <c r="A27716" s="7" t="s">
        <v>43</v>
      </c>
      <c r="B27716" s="7" t="s">
        <v>1150</v>
      </c>
      <c r="C27716" s="7" t="s">
        <v>1614</v>
      </c>
      <c r="D27716" s="7" t="n">
        <v>11</v>
      </c>
      <c r="E27716" s="7" t="n">
        <v>1924.98</v>
      </c>
      <c r="F27716" s="7" t="n">
        <v>0</v>
      </c>
      <c r="G27716" s="7" t="n">
        <v>0</v>
      </c>
    </row>
    <row r="27717" customFormat="false" ht="15" hidden="false" customHeight="false" outlineLevel="0" collapsed="false">
      <c r="A27717" s="7" t="s">
        <v>43</v>
      </c>
      <c r="B27717" s="7" t="s">
        <v>1150</v>
      </c>
      <c r="C27717" s="7" t="s">
        <v>1614</v>
      </c>
      <c r="D27717" s="7" t="n">
        <v>1</v>
      </c>
      <c r="E27717" s="7" t="n">
        <v>174.43</v>
      </c>
      <c r="F27717" s="7" t="n">
        <v>0</v>
      </c>
      <c r="G27717" s="7" t="n">
        <v>0</v>
      </c>
    </row>
    <row r="27718" customFormat="false" ht="15" hidden="false" customHeight="false" outlineLevel="0" collapsed="false">
      <c r="A27718" s="7" t="s">
        <v>43</v>
      </c>
      <c r="B27718" s="7" t="s">
        <v>1150</v>
      </c>
      <c r="C27718" s="7" t="s">
        <v>1614</v>
      </c>
      <c r="D27718" s="7" t="n">
        <v>0</v>
      </c>
      <c r="E27718" s="7" t="n">
        <v>0</v>
      </c>
      <c r="F27718" s="7" t="n">
        <v>16</v>
      </c>
      <c r="G27718" s="7" t="n">
        <v>2347.38</v>
      </c>
    </row>
    <row r="27719" customFormat="false" ht="15" hidden="false" customHeight="false" outlineLevel="0" collapsed="false">
      <c r="A27719" s="7" t="s">
        <v>43</v>
      </c>
      <c r="B27719" s="7" t="s">
        <v>1150</v>
      </c>
      <c r="C27719" s="7" t="s">
        <v>1614</v>
      </c>
      <c r="D27719" s="7" t="n">
        <v>0</v>
      </c>
      <c r="E27719" s="7" t="n">
        <v>0</v>
      </c>
      <c r="F27719" s="7" t="n">
        <v>1</v>
      </c>
      <c r="G27719" s="7" t="n">
        <v>176.97</v>
      </c>
    </row>
    <row r="27720" customFormat="false" ht="15" hidden="false" customHeight="false" outlineLevel="0" collapsed="false">
      <c r="A27720" s="7" t="s">
        <v>43</v>
      </c>
      <c r="B27720" s="7" t="s">
        <v>1150</v>
      </c>
      <c r="C27720" s="7" t="s">
        <v>1614</v>
      </c>
      <c r="D27720" s="7" t="n">
        <v>12</v>
      </c>
      <c r="E27720" s="7" t="n">
        <v>2066.74</v>
      </c>
      <c r="F27720" s="7" t="n">
        <v>0</v>
      </c>
      <c r="G27720" s="7" t="n">
        <v>0</v>
      </c>
    </row>
    <row r="27721" customFormat="false" ht="15" hidden="false" customHeight="false" outlineLevel="0" collapsed="false">
      <c r="A27721" s="7" t="s">
        <v>43</v>
      </c>
      <c r="B27721" s="7" t="s">
        <v>1150</v>
      </c>
      <c r="C27721" s="7" t="s">
        <v>1614</v>
      </c>
      <c r="D27721" s="7" t="n">
        <v>13</v>
      </c>
      <c r="E27721" s="7" t="n">
        <v>2377.71</v>
      </c>
      <c r="F27721" s="7" t="n">
        <v>0</v>
      </c>
      <c r="G27721" s="7" t="n">
        <v>0</v>
      </c>
    </row>
    <row r="27722" customFormat="false" ht="15" hidden="false" customHeight="false" outlineLevel="0" collapsed="false">
      <c r="A27722" s="7" t="s">
        <v>43</v>
      </c>
      <c r="B27722" s="7" t="s">
        <v>1142</v>
      </c>
      <c r="C27722" s="7" t="s">
        <v>1614</v>
      </c>
      <c r="D27722" s="7" t="n">
        <v>0</v>
      </c>
      <c r="E27722" s="7" t="n">
        <v>0</v>
      </c>
      <c r="F27722" s="7" t="n">
        <v>32</v>
      </c>
      <c r="G27722" s="7" t="n">
        <v>4833.21</v>
      </c>
    </row>
    <row r="27723" customFormat="false" ht="15" hidden="false" customHeight="false" outlineLevel="0" collapsed="false">
      <c r="A27723" s="7" t="s">
        <v>43</v>
      </c>
      <c r="B27723" s="7" t="s">
        <v>1142</v>
      </c>
      <c r="C27723" s="7" t="s">
        <v>1614</v>
      </c>
      <c r="D27723" s="7" t="n">
        <v>66</v>
      </c>
      <c r="E27723" s="7" t="n">
        <v>12757.72</v>
      </c>
      <c r="F27723" s="7" t="n">
        <v>0</v>
      </c>
      <c r="G27723" s="7" t="n">
        <v>0</v>
      </c>
    </row>
    <row r="27724" customFormat="false" ht="15" hidden="false" customHeight="false" outlineLevel="0" collapsed="false">
      <c r="A27724" s="7" t="s">
        <v>43</v>
      </c>
      <c r="B27724" s="7" t="s">
        <v>1142</v>
      </c>
      <c r="C27724" s="7" t="s">
        <v>1614</v>
      </c>
      <c r="D27724" s="7" t="n">
        <v>75</v>
      </c>
      <c r="E27724" s="7" t="n">
        <v>12860.3</v>
      </c>
      <c r="F27724" s="7" t="n">
        <v>0</v>
      </c>
      <c r="G27724" s="7" t="n">
        <v>0</v>
      </c>
    </row>
    <row r="27725" customFormat="false" ht="15" hidden="false" customHeight="false" outlineLevel="0" collapsed="false">
      <c r="A27725" s="7" t="s">
        <v>43</v>
      </c>
      <c r="B27725" s="7" t="s">
        <v>1142</v>
      </c>
      <c r="C27725" s="7" t="s">
        <v>1614</v>
      </c>
      <c r="D27725" s="7" t="n">
        <v>0</v>
      </c>
      <c r="E27725" s="7" t="n">
        <v>0</v>
      </c>
      <c r="F27725" s="7" t="n">
        <v>45</v>
      </c>
      <c r="G27725" s="7" t="n">
        <v>7129.99</v>
      </c>
    </row>
    <row r="27726" customFormat="false" ht="15" hidden="false" customHeight="false" outlineLevel="0" collapsed="false">
      <c r="A27726" s="7" t="s">
        <v>43</v>
      </c>
      <c r="B27726" s="7" t="s">
        <v>1142</v>
      </c>
      <c r="C27726" s="7" t="s">
        <v>1614</v>
      </c>
      <c r="D27726" s="7" t="n">
        <v>50</v>
      </c>
      <c r="E27726" s="7" t="n">
        <v>8707.11</v>
      </c>
      <c r="F27726" s="7" t="n">
        <v>0</v>
      </c>
      <c r="G27726" s="7" t="n">
        <v>0</v>
      </c>
    </row>
    <row r="27727" customFormat="false" ht="15" hidden="false" customHeight="false" outlineLevel="0" collapsed="false">
      <c r="A27727" s="7" t="s">
        <v>43</v>
      </c>
      <c r="B27727" s="7" t="s">
        <v>1142</v>
      </c>
      <c r="C27727" s="7" t="s">
        <v>1614</v>
      </c>
      <c r="D27727" s="7" t="n">
        <v>48</v>
      </c>
      <c r="E27727" s="7" t="n">
        <v>8779.24</v>
      </c>
      <c r="F27727" s="7" t="n">
        <v>0</v>
      </c>
      <c r="G27727" s="7" t="n">
        <v>0</v>
      </c>
    </row>
    <row r="27728" customFormat="false" ht="15" hidden="false" customHeight="false" outlineLevel="0" collapsed="false">
      <c r="A27728" s="7" t="s">
        <v>43</v>
      </c>
      <c r="B27728" s="7" t="s">
        <v>1142</v>
      </c>
      <c r="C27728" s="7" t="s">
        <v>1614</v>
      </c>
      <c r="D27728" s="7" t="n">
        <v>0</v>
      </c>
      <c r="E27728" s="7" t="n">
        <v>0</v>
      </c>
      <c r="F27728" s="7" t="n">
        <v>22</v>
      </c>
      <c r="G27728" s="7" t="n">
        <v>3708.25</v>
      </c>
    </row>
    <row r="27729" customFormat="false" ht="15" hidden="false" customHeight="false" outlineLevel="0" collapsed="false">
      <c r="A27729" s="7" t="s">
        <v>43</v>
      </c>
      <c r="B27729" s="7" t="s">
        <v>1142</v>
      </c>
      <c r="C27729" s="7" t="s">
        <v>1614</v>
      </c>
      <c r="D27729" s="7" t="n">
        <v>52</v>
      </c>
      <c r="E27729" s="7" t="n">
        <v>9281.53</v>
      </c>
      <c r="F27729" s="7" t="n">
        <v>0</v>
      </c>
      <c r="G27729" s="7" t="n">
        <v>0</v>
      </c>
    </row>
    <row r="27730" customFormat="false" ht="15" hidden="false" customHeight="false" outlineLevel="0" collapsed="false">
      <c r="A27730" s="7" t="s">
        <v>43</v>
      </c>
      <c r="B27730" s="7" t="s">
        <v>1142</v>
      </c>
      <c r="C27730" s="7" t="s">
        <v>1614</v>
      </c>
      <c r="D27730" s="7" t="n">
        <v>0</v>
      </c>
      <c r="E27730" s="7" t="n">
        <v>0</v>
      </c>
      <c r="F27730" s="7" t="n">
        <v>38</v>
      </c>
      <c r="G27730" s="7" t="n">
        <v>6425.08</v>
      </c>
    </row>
    <row r="27731" customFormat="false" ht="15" hidden="false" customHeight="false" outlineLevel="0" collapsed="false">
      <c r="A27731" s="7" t="s">
        <v>43</v>
      </c>
      <c r="B27731" s="7" t="s">
        <v>1142</v>
      </c>
      <c r="C27731" s="7" t="s">
        <v>1614</v>
      </c>
      <c r="D27731" s="7" t="n">
        <v>47</v>
      </c>
      <c r="E27731" s="7" t="n">
        <v>8229.21</v>
      </c>
      <c r="F27731" s="7" t="n">
        <v>0</v>
      </c>
      <c r="G27731" s="7" t="n">
        <v>0</v>
      </c>
    </row>
    <row r="27732" customFormat="false" ht="15" hidden="false" customHeight="false" outlineLevel="0" collapsed="false">
      <c r="A27732" s="7" t="s">
        <v>43</v>
      </c>
      <c r="B27732" s="7" t="s">
        <v>1142</v>
      </c>
      <c r="C27732" s="7" t="s">
        <v>1614</v>
      </c>
      <c r="D27732" s="7" t="n">
        <v>28</v>
      </c>
      <c r="E27732" s="7" t="n">
        <v>4883.94</v>
      </c>
      <c r="F27732" s="7" t="n">
        <v>0</v>
      </c>
      <c r="G27732" s="7" t="n">
        <v>0</v>
      </c>
    </row>
    <row r="27733" customFormat="false" ht="15" hidden="false" customHeight="false" outlineLevel="0" collapsed="false">
      <c r="A27733" s="7" t="s">
        <v>43</v>
      </c>
      <c r="B27733" s="7" t="s">
        <v>1142</v>
      </c>
      <c r="C27733" s="7" t="s">
        <v>1614</v>
      </c>
      <c r="D27733" s="7" t="n">
        <v>0</v>
      </c>
      <c r="E27733" s="7" t="n">
        <v>0</v>
      </c>
      <c r="F27733" s="7" t="n">
        <v>59</v>
      </c>
      <c r="G27733" s="7" t="n">
        <v>8936.38</v>
      </c>
    </row>
    <row r="27734" customFormat="false" ht="15" hidden="false" customHeight="false" outlineLevel="0" collapsed="false">
      <c r="A27734" s="7" t="s">
        <v>43</v>
      </c>
      <c r="B27734" s="7" t="s">
        <v>1142</v>
      </c>
      <c r="C27734" s="7" t="s">
        <v>1614</v>
      </c>
      <c r="D27734" s="7" t="n">
        <v>51</v>
      </c>
      <c r="E27734" s="7" t="n">
        <v>8688.02</v>
      </c>
      <c r="F27734" s="7" t="n">
        <v>0</v>
      </c>
      <c r="G27734" s="7" t="n">
        <v>0</v>
      </c>
    </row>
    <row r="27735" customFormat="false" ht="15" hidden="false" customHeight="false" outlineLevel="0" collapsed="false">
      <c r="A27735" s="7" t="s">
        <v>43</v>
      </c>
      <c r="B27735" s="7" t="s">
        <v>1142</v>
      </c>
      <c r="C27735" s="7" t="s">
        <v>1614</v>
      </c>
      <c r="D27735" s="7" t="n">
        <v>53</v>
      </c>
      <c r="E27735" s="7" t="n">
        <v>9892.14</v>
      </c>
      <c r="F27735" s="7" t="n">
        <v>0</v>
      </c>
      <c r="G27735" s="7" t="n">
        <v>0</v>
      </c>
    </row>
    <row r="27736" customFormat="false" ht="15" hidden="false" customHeight="false" outlineLevel="0" collapsed="false">
      <c r="A27736" s="7" t="s">
        <v>43</v>
      </c>
      <c r="B27736" s="7" t="s">
        <v>1142</v>
      </c>
      <c r="C27736" s="7" t="s">
        <v>1614</v>
      </c>
      <c r="D27736" s="7" t="n">
        <v>56</v>
      </c>
      <c r="E27736" s="7" t="n">
        <v>9394.34</v>
      </c>
      <c r="F27736" s="7" t="n">
        <v>0</v>
      </c>
      <c r="G27736" s="7" t="n">
        <v>0</v>
      </c>
    </row>
    <row r="27737" customFormat="false" ht="15" hidden="false" customHeight="false" outlineLevel="0" collapsed="false">
      <c r="A27737" s="7" t="s">
        <v>43</v>
      </c>
      <c r="B27737" s="7" t="s">
        <v>1142</v>
      </c>
      <c r="C27737" s="7" t="s">
        <v>1614</v>
      </c>
      <c r="D27737" s="7" t="n">
        <v>82</v>
      </c>
      <c r="E27737" s="7" t="n">
        <v>15063.43</v>
      </c>
      <c r="F27737" s="7" t="n">
        <v>0</v>
      </c>
      <c r="G27737" s="7" t="n">
        <v>0</v>
      </c>
    </row>
    <row r="27738" customFormat="false" ht="15" hidden="false" customHeight="false" outlineLevel="0" collapsed="false">
      <c r="A27738" s="7" t="s">
        <v>43</v>
      </c>
      <c r="B27738" s="7" t="s">
        <v>1142</v>
      </c>
      <c r="C27738" s="7" t="s">
        <v>1614</v>
      </c>
      <c r="D27738" s="7" t="n">
        <v>41</v>
      </c>
      <c r="E27738" s="7" t="n">
        <v>7563.51</v>
      </c>
      <c r="F27738" s="7" t="n">
        <v>0</v>
      </c>
      <c r="G27738" s="7" t="n">
        <v>0</v>
      </c>
    </row>
    <row r="27739" customFormat="false" ht="15" hidden="false" customHeight="false" outlineLevel="0" collapsed="false">
      <c r="A27739" s="7" t="s">
        <v>43</v>
      </c>
      <c r="B27739" s="7" t="s">
        <v>1142</v>
      </c>
      <c r="C27739" s="7" t="s">
        <v>1614</v>
      </c>
      <c r="D27739" s="7" t="n">
        <v>0</v>
      </c>
      <c r="E27739" s="7" t="n">
        <v>0</v>
      </c>
      <c r="F27739" s="7" t="n">
        <v>59</v>
      </c>
      <c r="G27739" s="7" t="n">
        <v>9353.69</v>
      </c>
    </row>
    <row r="27740" customFormat="false" ht="15" hidden="false" customHeight="false" outlineLevel="0" collapsed="false">
      <c r="A27740" s="7" t="s">
        <v>43</v>
      </c>
      <c r="B27740" s="7" t="s">
        <v>1142</v>
      </c>
      <c r="C27740" s="7" t="s">
        <v>1614</v>
      </c>
      <c r="D27740" s="7" t="n">
        <v>0</v>
      </c>
      <c r="E27740" s="7" t="n">
        <v>0</v>
      </c>
      <c r="F27740" s="7" t="n">
        <v>19</v>
      </c>
      <c r="G27740" s="7" t="n">
        <v>3027.17</v>
      </c>
    </row>
    <row r="27741" customFormat="false" ht="15" hidden="false" customHeight="false" outlineLevel="0" collapsed="false">
      <c r="A27741" s="7" t="s">
        <v>43</v>
      </c>
      <c r="B27741" s="7" t="s">
        <v>1142</v>
      </c>
      <c r="C27741" s="7" t="s">
        <v>1614</v>
      </c>
      <c r="D27741" s="7" t="n">
        <v>0</v>
      </c>
      <c r="E27741" s="7" t="n">
        <v>0</v>
      </c>
      <c r="F27741" s="7" t="n">
        <v>39</v>
      </c>
      <c r="G27741" s="7" t="n">
        <v>6513.74</v>
      </c>
    </row>
    <row r="27742" customFormat="false" ht="15" hidden="false" customHeight="false" outlineLevel="0" collapsed="false">
      <c r="A27742" s="7" t="s">
        <v>43</v>
      </c>
      <c r="B27742" s="7" t="s">
        <v>1142</v>
      </c>
      <c r="C27742" s="7" t="s">
        <v>1614</v>
      </c>
      <c r="D27742" s="7" t="n">
        <v>21</v>
      </c>
      <c r="E27742" s="7" t="n">
        <v>3681.52</v>
      </c>
      <c r="F27742" s="7" t="n">
        <v>0</v>
      </c>
      <c r="G27742" s="7" t="n">
        <v>0</v>
      </c>
    </row>
    <row r="27743" customFormat="false" ht="15" hidden="false" customHeight="false" outlineLevel="0" collapsed="false">
      <c r="A27743" s="7" t="s">
        <v>43</v>
      </c>
      <c r="B27743" s="7" t="s">
        <v>1151</v>
      </c>
      <c r="C27743" s="7" t="s">
        <v>1614</v>
      </c>
      <c r="D27743" s="7" t="n">
        <v>17</v>
      </c>
      <c r="E27743" s="7" t="n">
        <v>3109.31</v>
      </c>
      <c r="F27743" s="7" t="n">
        <v>0</v>
      </c>
      <c r="G27743" s="7" t="n">
        <v>0</v>
      </c>
    </row>
    <row r="27744" customFormat="false" ht="15" hidden="false" customHeight="false" outlineLevel="0" collapsed="false">
      <c r="A27744" s="7" t="s">
        <v>43</v>
      </c>
      <c r="B27744" s="7" t="s">
        <v>1151</v>
      </c>
      <c r="C27744" s="7" t="s">
        <v>1614</v>
      </c>
      <c r="D27744" s="7" t="n">
        <v>20</v>
      </c>
      <c r="E27744" s="7" t="n">
        <v>3732.88</v>
      </c>
      <c r="F27744" s="7" t="n">
        <v>0</v>
      </c>
      <c r="G27744" s="7" t="n">
        <v>0</v>
      </c>
    </row>
    <row r="27745" customFormat="false" ht="15" hidden="false" customHeight="false" outlineLevel="0" collapsed="false">
      <c r="A27745" s="7" t="s">
        <v>43</v>
      </c>
      <c r="B27745" s="7" t="s">
        <v>1151</v>
      </c>
      <c r="C27745" s="7" t="s">
        <v>1614</v>
      </c>
      <c r="D27745" s="7" t="n">
        <v>20</v>
      </c>
      <c r="E27745" s="7" t="n">
        <v>3865.98</v>
      </c>
      <c r="F27745" s="7" t="n">
        <v>0</v>
      </c>
      <c r="G27745" s="7" t="n">
        <v>0</v>
      </c>
    </row>
    <row r="27746" customFormat="false" ht="15" hidden="false" customHeight="false" outlineLevel="0" collapsed="false">
      <c r="A27746" s="7" t="s">
        <v>43</v>
      </c>
      <c r="B27746" s="7" t="s">
        <v>1151</v>
      </c>
      <c r="C27746" s="7" t="s">
        <v>1614</v>
      </c>
      <c r="D27746" s="7" t="n">
        <v>0</v>
      </c>
      <c r="E27746" s="7" t="n">
        <v>0</v>
      </c>
      <c r="F27746" s="7" t="n">
        <v>17</v>
      </c>
      <c r="G27746" s="7" t="n">
        <v>2837.59</v>
      </c>
    </row>
    <row r="27747" customFormat="false" ht="15" hidden="false" customHeight="false" outlineLevel="0" collapsed="false">
      <c r="A27747" s="7" t="s">
        <v>43</v>
      </c>
      <c r="B27747" s="7" t="s">
        <v>1151</v>
      </c>
      <c r="C27747" s="7" t="s">
        <v>1614</v>
      </c>
      <c r="D27747" s="7" t="n">
        <v>16</v>
      </c>
      <c r="E27747" s="7" t="n">
        <v>2801.43</v>
      </c>
      <c r="F27747" s="7" t="n">
        <v>0</v>
      </c>
      <c r="G27747" s="7" t="n">
        <v>0</v>
      </c>
    </row>
    <row r="27748" customFormat="false" ht="15" hidden="false" customHeight="false" outlineLevel="0" collapsed="false">
      <c r="A27748" s="7" t="s">
        <v>43</v>
      </c>
      <c r="B27748" s="7" t="s">
        <v>1151</v>
      </c>
      <c r="C27748" s="7" t="s">
        <v>1614</v>
      </c>
      <c r="D27748" s="7" t="n">
        <v>0</v>
      </c>
      <c r="E27748" s="7" t="n">
        <v>0</v>
      </c>
      <c r="F27748" s="7" t="n">
        <v>8</v>
      </c>
      <c r="G27748" s="7" t="n">
        <v>1392.64</v>
      </c>
    </row>
    <row r="27749" customFormat="false" ht="15" hidden="false" customHeight="false" outlineLevel="0" collapsed="false">
      <c r="A27749" s="7" t="s">
        <v>43</v>
      </c>
      <c r="B27749" s="7" t="s">
        <v>1151</v>
      </c>
      <c r="C27749" s="7" t="s">
        <v>1614</v>
      </c>
      <c r="D27749" s="7" t="n">
        <v>0</v>
      </c>
      <c r="E27749" s="7" t="n">
        <v>0</v>
      </c>
      <c r="F27749" s="7" t="n">
        <v>21</v>
      </c>
      <c r="G27749" s="7" t="n">
        <v>3338.85</v>
      </c>
    </row>
    <row r="27750" customFormat="false" ht="15" hidden="false" customHeight="false" outlineLevel="0" collapsed="false">
      <c r="A27750" s="7" t="s">
        <v>43</v>
      </c>
      <c r="B27750" s="7" t="s">
        <v>1151</v>
      </c>
      <c r="C27750" s="7" t="s">
        <v>1614</v>
      </c>
      <c r="D27750" s="7" t="n">
        <v>9</v>
      </c>
      <c r="E27750" s="7" t="n">
        <v>1585.52</v>
      </c>
      <c r="F27750" s="7" t="n">
        <v>0</v>
      </c>
      <c r="G27750" s="7" t="n">
        <v>0</v>
      </c>
    </row>
    <row r="27751" customFormat="false" ht="15" hidden="false" customHeight="false" outlineLevel="0" collapsed="false">
      <c r="A27751" s="7" t="s">
        <v>43</v>
      </c>
      <c r="B27751" s="7" t="s">
        <v>1151</v>
      </c>
      <c r="C27751" s="7" t="s">
        <v>1614</v>
      </c>
      <c r="D27751" s="7" t="n">
        <v>0</v>
      </c>
      <c r="E27751" s="7" t="n">
        <v>0</v>
      </c>
      <c r="F27751" s="7" t="n">
        <v>15</v>
      </c>
      <c r="G27751" s="7" t="n">
        <v>2343.71</v>
      </c>
    </row>
    <row r="27752" customFormat="false" ht="15" hidden="false" customHeight="false" outlineLevel="0" collapsed="false">
      <c r="A27752" s="7" t="s">
        <v>43</v>
      </c>
      <c r="B27752" s="7" t="s">
        <v>1151</v>
      </c>
      <c r="C27752" s="7" t="s">
        <v>1614</v>
      </c>
      <c r="D27752" s="7" t="n">
        <v>25</v>
      </c>
      <c r="E27752" s="7" t="n">
        <v>4649.21</v>
      </c>
      <c r="F27752" s="7" t="n">
        <v>0</v>
      </c>
      <c r="G27752" s="7" t="n">
        <v>0</v>
      </c>
    </row>
    <row r="27753" customFormat="false" ht="15" hidden="false" customHeight="false" outlineLevel="0" collapsed="false">
      <c r="A27753" s="7" t="s">
        <v>43</v>
      </c>
      <c r="B27753" s="7" t="s">
        <v>1151</v>
      </c>
      <c r="C27753" s="7" t="s">
        <v>1614</v>
      </c>
      <c r="D27753" s="7" t="n">
        <v>20</v>
      </c>
      <c r="E27753" s="7" t="n">
        <v>3318.01</v>
      </c>
      <c r="F27753" s="7" t="n">
        <v>0</v>
      </c>
      <c r="G27753" s="7" t="n">
        <v>0</v>
      </c>
    </row>
    <row r="27754" customFormat="false" ht="15" hidden="false" customHeight="false" outlineLevel="0" collapsed="false">
      <c r="A27754" s="7" t="s">
        <v>43</v>
      </c>
      <c r="B27754" s="7" t="s">
        <v>1151</v>
      </c>
      <c r="C27754" s="7" t="s">
        <v>1614</v>
      </c>
      <c r="D27754" s="7" t="n">
        <v>0</v>
      </c>
      <c r="E27754" s="7" t="n">
        <v>0</v>
      </c>
      <c r="F27754" s="7" t="n">
        <v>7</v>
      </c>
      <c r="G27754" s="7" t="n">
        <v>1179.9</v>
      </c>
    </row>
    <row r="27755" customFormat="false" ht="15" hidden="false" customHeight="false" outlineLevel="0" collapsed="false">
      <c r="A27755" s="7" t="s">
        <v>43</v>
      </c>
      <c r="B27755" s="7" t="s">
        <v>1151</v>
      </c>
      <c r="C27755" s="7" t="s">
        <v>1614</v>
      </c>
      <c r="D27755" s="7" t="n">
        <v>0</v>
      </c>
      <c r="E27755" s="7" t="n">
        <v>0</v>
      </c>
      <c r="F27755" s="7" t="n">
        <v>13</v>
      </c>
      <c r="G27755" s="7" t="n">
        <v>2201.16</v>
      </c>
    </row>
    <row r="27756" customFormat="false" ht="15" hidden="false" customHeight="false" outlineLevel="0" collapsed="false">
      <c r="A27756" s="7" t="s">
        <v>43</v>
      </c>
      <c r="B27756" s="7" t="s">
        <v>1151</v>
      </c>
      <c r="C27756" s="7" t="s">
        <v>1614</v>
      </c>
      <c r="D27756" s="7" t="n">
        <v>22</v>
      </c>
      <c r="E27756" s="7" t="n">
        <v>4159.93</v>
      </c>
      <c r="F27756" s="7" t="n">
        <v>0</v>
      </c>
      <c r="G27756" s="7" t="n">
        <v>0</v>
      </c>
    </row>
    <row r="27757" customFormat="false" ht="15" hidden="false" customHeight="false" outlineLevel="0" collapsed="false">
      <c r="A27757" s="7" t="s">
        <v>43</v>
      </c>
      <c r="B27757" s="7" t="s">
        <v>1151</v>
      </c>
      <c r="C27757" s="7" t="s">
        <v>1614</v>
      </c>
      <c r="D27757" s="7" t="n">
        <v>0</v>
      </c>
      <c r="E27757" s="7" t="n">
        <v>0</v>
      </c>
      <c r="F27757" s="7" t="n">
        <v>14</v>
      </c>
      <c r="G27757" s="7" t="n">
        <v>2090.14</v>
      </c>
    </row>
    <row r="27758" customFormat="false" ht="15" hidden="false" customHeight="false" outlineLevel="0" collapsed="false">
      <c r="A27758" s="7" t="s">
        <v>43</v>
      </c>
      <c r="B27758" s="7" t="s">
        <v>1151</v>
      </c>
      <c r="C27758" s="7" t="s">
        <v>1614</v>
      </c>
      <c r="D27758" s="7" t="n">
        <v>18</v>
      </c>
      <c r="E27758" s="7" t="n">
        <v>3212.84</v>
      </c>
      <c r="F27758" s="7" t="n">
        <v>0</v>
      </c>
      <c r="G27758" s="7" t="n">
        <v>0</v>
      </c>
    </row>
    <row r="27759" customFormat="false" ht="15" hidden="false" customHeight="false" outlineLevel="0" collapsed="false">
      <c r="A27759" s="7" t="s">
        <v>43</v>
      </c>
      <c r="B27759" s="7" t="s">
        <v>1151</v>
      </c>
      <c r="C27759" s="7" t="s">
        <v>1614</v>
      </c>
      <c r="D27759" s="7" t="n">
        <v>0</v>
      </c>
      <c r="E27759" s="7" t="n">
        <v>0</v>
      </c>
      <c r="F27759" s="7" t="n">
        <v>25</v>
      </c>
      <c r="G27759" s="7" t="n">
        <v>4033.05</v>
      </c>
    </row>
    <row r="27760" customFormat="false" ht="15" hidden="false" customHeight="false" outlineLevel="0" collapsed="false">
      <c r="A27760" s="7" t="s">
        <v>43</v>
      </c>
      <c r="B27760" s="7" t="s">
        <v>1151</v>
      </c>
      <c r="C27760" s="7" t="s">
        <v>1614</v>
      </c>
      <c r="D27760" s="7" t="n">
        <v>9</v>
      </c>
      <c r="E27760" s="7" t="n">
        <v>1577.79</v>
      </c>
      <c r="F27760" s="7" t="n">
        <v>0</v>
      </c>
      <c r="G27760" s="7" t="n">
        <v>0</v>
      </c>
    </row>
    <row r="27761" customFormat="false" ht="15" hidden="false" customHeight="false" outlineLevel="0" collapsed="false">
      <c r="A27761" s="7" t="s">
        <v>43</v>
      </c>
      <c r="B27761" s="7" t="s">
        <v>1151</v>
      </c>
      <c r="C27761" s="7" t="s">
        <v>1614</v>
      </c>
      <c r="D27761" s="7" t="n">
        <v>17</v>
      </c>
      <c r="E27761" s="7" t="n">
        <v>2956.56</v>
      </c>
      <c r="F27761" s="7" t="n">
        <v>0</v>
      </c>
      <c r="G27761" s="7" t="n">
        <v>0</v>
      </c>
    </row>
    <row r="27762" customFormat="false" ht="15" hidden="false" customHeight="false" outlineLevel="0" collapsed="false">
      <c r="A27762" s="7" t="s">
        <v>43</v>
      </c>
      <c r="B27762" s="7" t="s">
        <v>1151</v>
      </c>
      <c r="C27762" s="7" t="s">
        <v>1614</v>
      </c>
      <c r="D27762" s="7" t="n">
        <v>17</v>
      </c>
      <c r="E27762" s="7" t="n">
        <v>3149.97</v>
      </c>
      <c r="F27762" s="7" t="n">
        <v>0</v>
      </c>
      <c r="G27762" s="7" t="n">
        <v>0</v>
      </c>
    </row>
    <row r="27763" customFormat="false" ht="15" hidden="false" customHeight="false" outlineLevel="0" collapsed="false">
      <c r="A27763" s="7" t="s">
        <v>43</v>
      </c>
      <c r="B27763" s="7" t="s">
        <v>1151</v>
      </c>
      <c r="C27763" s="7" t="s">
        <v>1614</v>
      </c>
      <c r="D27763" s="7" t="n">
        <v>12</v>
      </c>
      <c r="E27763" s="7" t="n">
        <v>2093.12</v>
      </c>
      <c r="F27763" s="7" t="n">
        <v>0</v>
      </c>
      <c r="G27763" s="7" t="n">
        <v>0</v>
      </c>
    </row>
    <row r="27764" customFormat="false" ht="15" hidden="false" customHeight="false" outlineLevel="0" collapsed="false">
      <c r="A27764" s="7" t="s">
        <v>43</v>
      </c>
      <c r="B27764" s="7" t="s">
        <v>1170</v>
      </c>
      <c r="C27764" s="7" t="s">
        <v>1614</v>
      </c>
      <c r="D27764" s="7" t="n">
        <v>2</v>
      </c>
      <c r="E27764" s="7" t="n">
        <v>331.7</v>
      </c>
      <c r="F27764" s="7" t="n">
        <v>0</v>
      </c>
      <c r="G27764" s="7" t="n">
        <v>0</v>
      </c>
    </row>
    <row r="27765" customFormat="false" ht="15" hidden="false" customHeight="false" outlineLevel="0" collapsed="false">
      <c r="A27765" s="7" t="s">
        <v>43</v>
      </c>
      <c r="B27765" s="7" t="s">
        <v>1170</v>
      </c>
      <c r="C27765" s="7" t="s">
        <v>1614</v>
      </c>
      <c r="D27765" s="7" t="n">
        <v>0</v>
      </c>
      <c r="E27765" s="7" t="n">
        <v>0</v>
      </c>
      <c r="F27765" s="7" t="n">
        <v>2</v>
      </c>
      <c r="G27765" s="7" t="n">
        <v>316.31</v>
      </c>
    </row>
    <row r="27766" customFormat="false" ht="15" hidden="false" customHeight="false" outlineLevel="0" collapsed="false">
      <c r="A27766" s="7" t="s">
        <v>43</v>
      </c>
      <c r="B27766" s="7" t="s">
        <v>1170</v>
      </c>
      <c r="C27766" s="7" t="s">
        <v>1614</v>
      </c>
      <c r="D27766" s="7" t="n">
        <v>3</v>
      </c>
      <c r="E27766" s="7" t="n">
        <v>546.16</v>
      </c>
      <c r="F27766" s="7" t="n">
        <v>0</v>
      </c>
      <c r="G27766" s="7" t="n">
        <v>0</v>
      </c>
    </row>
    <row r="27767" customFormat="false" ht="15" hidden="false" customHeight="false" outlineLevel="0" collapsed="false">
      <c r="A27767" s="7" t="s">
        <v>43</v>
      </c>
      <c r="B27767" s="7" t="s">
        <v>1170</v>
      </c>
      <c r="C27767" s="7" t="s">
        <v>1614</v>
      </c>
      <c r="D27767" s="7" t="n">
        <v>0</v>
      </c>
      <c r="E27767" s="7" t="n">
        <v>0</v>
      </c>
      <c r="F27767" s="7" t="n">
        <v>2</v>
      </c>
      <c r="G27767" s="7" t="n">
        <v>321.56</v>
      </c>
    </row>
    <row r="27768" customFormat="false" ht="15" hidden="false" customHeight="false" outlineLevel="0" collapsed="false">
      <c r="A27768" s="7" t="s">
        <v>43</v>
      </c>
      <c r="B27768" s="7" t="s">
        <v>1170</v>
      </c>
      <c r="C27768" s="7" t="s">
        <v>1614</v>
      </c>
      <c r="D27768" s="7" t="n">
        <v>3</v>
      </c>
      <c r="E27768" s="7" t="n">
        <v>567.26</v>
      </c>
      <c r="F27768" s="7" t="n">
        <v>0</v>
      </c>
      <c r="G27768" s="7" t="n">
        <v>0</v>
      </c>
    </row>
    <row r="27769" customFormat="false" ht="15" hidden="false" customHeight="false" outlineLevel="0" collapsed="false">
      <c r="A27769" s="7" t="s">
        <v>43</v>
      </c>
      <c r="B27769" s="7" t="s">
        <v>1170</v>
      </c>
      <c r="C27769" s="7" t="s">
        <v>1614</v>
      </c>
      <c r="D27769" s="7" t="n">
        <v>0</v>
      </c>
      <c r="E27769" s="7" t="n">
        <v>0</v>
      </c>
      <c r="F27769" s="7" t="n">
        <v>1</v>
      </c>
      <c r="G27769" s="7" t="n">
        <v>167.1</v>
      </c>
    </row>
    <row r="27770" customFormat="false" ht="15" hidden="false" customHeight="false" outlineLevel="0" collapsed="false">
      <c r="A27770" s="7" t="s">
        <v>43</v>
      </c>
      <c r="B27770" s="7" t="s">
        <v>1170</v>
      </c>
      <c r="C27770" s="7" t="s">
        <v>1614</v>
      </c>
      <c r="D27770" s="7" t="n">
        <v>0</v>
      </c>
      <c r="E27770" s="7" t="n">
        <v>0</v>
      </c>
      <c r="F27770" s="7" t="n">
        <v>2</v>
      </c>
      <c r="G27770" s="7" t="n">
        <v>303.53</v>
      </c>
    </row>
    <row r="27771" customFormat="false" ht="15" hidden="false" customHeight="false" outlineLevel="0" collapsed="false">
      <c r="A27771" s="7" t="s">
        <v>43</v>
      </c>
      <c r="B27771" s="7" t="s">
        <v>1170</v>
      </c>
      <c r="C27771" s="7" t="s">
        <v>1614</v>
      </c>
      <c r="D27771" s="7" t="n">
        <v>6</v>
      </c>
      <c r="E27771" s="7" t="n">
        <v>1159.79</v>
      </c>
      <c r="F27771" s="7" t="n">
        <v>0</v>
      </c>
      <c r="G27771" s="7" t="n">
        <v>0</v>
      </c>
    </row>
    <row r="27772" customFormat="false" ht="15" hidden="false" customHeight="false" outlineLevel="0" collapsed="false">
      <c r="A27772" s="7" t="s">
        <v>43</v>
      </c>
      <c r="B27772" s="7" t="s">
        <v>1170</v>
      </c>
      <c r="C27772" s="7" t="s">
        <v>1614</v>
      </c>
      <c r="D27772" s="7" t="n">
        <v>5</v>
      </c>
      <c r="E27772" s="7" t="n">
        <v>933.22</v>
      </c>
      <c r="F27772" s="7" t="n">
        <v>0</v>
      </c>
      <c r="G27772" s="7" t="n">
        <v>0</v>
      </c>
    </row>
    <row r="27773" customFormat="false" ht="15" hidden="false" customHeight="false" outlineLevel="0" collapsed="false">
      <c r="A27773" s="7" t="s">
        <v>43</v>
      </c>
      <c r="B27773" s="7" t="s">
        <v>1170</v>
      </c>
      <c r="C27773" s="7" t="s">
        <v>1614</v>
      </c>
      <c r="D27773" s="7" t="n">
        <v>4</v>
      </c>
      <c r="E27773" s="7" t="n">
        <v>674.41</v>
      </c>
      <c r="F27773" s="7" t="n">
        <v>0</v>
      </c>
      <c r="G27773" s="7" t="n">
        <v>0</v>
      </c>
    </row>
    <row r="27774" customFormat="false" ht="15" hidden="false" customHeight="false" outlineLevel="0" collapsed="false">
      <c r="A27774" s="7" t="s">
        <v>43</v>
      </c>
      <c r="B27774" s="7" t="s">
        <v>1170</v>
      </c>
      <c r="C27774" s="7" t="s">
        <v>1614</v>
      </c>
      <c r="D27774" s="7" t="n">
        <v>0</v>
      </c>
      <c r="E27774" s="7" t="n">
        <v>0</v>
      </c>
      <c r="F27774" s="7" t="n">
        <v>4</v>
      </c>
      <c r="G27774" s="7" t="n">
        <v>625.43</v>
      </c>
    </row>
    <row r="27775" customFormat="false" ht="15" hidden="false" customHeight="false" outlineLevel="0" collapsed="false">
      <c r="A27775" s="7" t="s">
        <v>43</v>
      </c>
      <c r="B27775" s="7" t="s">
        <v>1170</v>
      </c>
      <c r="C27775" s="7" t="s">
        <v>1614</v>
      </c>
      <c r="D27775" s="7" t="n">
        <v>1</v>
      </c>
      <c r="E27775" s="7" t="n">
        <v>174.43</v>
      </c>
      <c r="F27775" s="7" t="n">
        <v>0</v>
      </c>
      <c r="G27775" s="7" t="n">
        <v>0</v>
      </c>
    </row>
    <row r="27776" customFormat="false" ht="15" hidden="false" customHeight="false" outlineLevel="0" collapsed="false">
      <c r="A27776" s="7" t="s">
        <v>43</v>
      </c>
      <c r="B27776" s="7" t="s">
        <v>1170</v>
      </c>
      <c r="C27776" s="7" t="s">
        <v>1614</v>
      </c>
      <c r="D27776" s="7" t="n">
        <v>1</v>
      </c>
      <c r="E27776" s="7" t="n">
        <v>169.64</v>
      </c>
      <c r="F27776" s="7" t="n">
        <v>0</v>
      </c>
      <c r="G27776" s="7" t="n">
        <v>0</v>
      </c>
    </row>
    <row r="27777" customFormat="false" ht="15" hidden="false" customHeight="false" outlineLevel="0" collapsed="false">
      <c r="A27777" s="7" t="s">
        <v>43</v>
      </c>
      <c r="B27777" s="7" t="s">
        <v>1170</v>
      </c>
      <c r="C27777" s="7" t="s">
        <v>1614</v>
      </c>
      <c r="D27777" s="7" t="n">
        <v>3</v>
      </c>
      <c r="E27777" s="7" t="n">
        <v>548.7</v>
      </c>
      <c r="F27777" s="7" t="n">
        <v>0</v>
      </c>
      <c r="G27777" s="7" t="n">
        <v>0</v>
      </c>
    </row>
    <row r="27778" customFormat="false" ht="15" hidden="false" customHeight="false" outlineLevel="0" collapsed="false">
      <c r="A27778" s="7" t="s">
        <v>43</v>
      </c>
      <c r="B27778" s="7" t="s">
        <v>1170</v>
      </c>
      <c r="C27778" s="7" t="s">
        <v>1614</v>
      </c>
      <c r="D27778" s="7" t="n">
        <v>2</v>
      </c>
      <c r="E27778" s="7" t="n">
        <v>371.94</v>
      </c>
      <c r="F27778" s="7" t="n">
        <v>0</v>
      </c>
      <c r="G27778" s="7" t="n">
        <v>0</v>
      </c>
    </row>
    <row r="27779" customFormat="false" ht="15" hidden="false" customHeight="false" outlineLevel="0" collapsed="false">
      <c r="A27779" s="7" t="s">
        <v>43</v>
      </c>
      <c r="B27779" s="7" t="s">
        <v>1170</v>
      </c>
      <c r="C27779" s="7" t="s">
        <v>1614</v>
      </c>
      <c r="D27779" s="7" t="n">
        <v>3</v>
      </c>
      <c r="E27779" s="7" t="n">
        <v>519.69</v>
      </c>
      <c r="F27779" s="7" t="n">
        <v>0</v>
      </c>
      <c r="G27779" s="7" t="n">
        <v>0</v>
      </c>
    </row>
    <row r="27780" customFormat="false" ht="15" hidden="false" customHeight="false" outlineLevel="0" collapsed="false">
      <c r="A27780" s="7" t="s">
        <v>43</v>
      </c>
      <c r="B27780" s="7" t="s">
        <v>1170</v>
      </c>
      <c r="C27780" s="7" t="s">
        <v>1614</v>
      </c>
      <c r="D27780" s="7" t="n">
        <v>4</v>
      </c>
      <c r="E27780" s="7" t="n">
        <v>687.52</v>
      </c>
      <c r="F27780" s="7" t="n">
        <v>0</v>
      </c>
      <c r="G27780" s="7" t="n">
        <v>0</v>
      </c>
    </row>
    <row r="27781" customFormat="false" ht="15" hidden="false" customHeight="false" outlineLevel="0" collapsed="false">
      <c r="A27781" s="7" t="s">
        <v>43</v>
      </c>
      <c r="B27781" s="7" t="s">
        <v>1145</v>
      </c>
      <c r="C27781" s="7" t="s">
        <v>1614</v>
      </c>
      <c r="D27781" s="7" t="n">
        <v>0</v>
      </c>
      <c r="E27781" s="7" t="n">
        <v>0</v>
      </c>
      <c r="F27781" s="7" t="n">
        <v>3</v>
      </c>
      <c r="G27781" s="7" t="n">
        <v>483.97</v>
      </c>
    </row>
    <row r="27782" customFormat="false" ht="15" hidden="false" customHeight="false" outlineLevel="0" collapsed="false">
      <c r="A27782" s="7" t="s">
        <v>43</v>
      </c>
      <c r="B27782" s="7" t="s">
        <v>1145</v>
      </c>
      <c r="C27782" s="7" t="s">
        <v>1614</v>
      </c>
      <c r="D27782" s="7" t="n">
        <v>22</v>
      </c>
      <c r="E27782" s="7" t="n">
        <v>4051.9</v>
      </c>
      <c r="F27782" s="7" t="n">
        <v>0</v>
      </c>
      <c r="G27782" s="7" t="n">
        <v>0</v>
      </c>
    </row>
    <row r="27783" customFormat="false" ht="15" hidden="false" customHeight="false" outlineLevel="0" collapsed="false">
      <c r="A27783" s="7" t="s">
        <v>43</v>
      </c>
      <c r="B27783" s="7" t="s">
        <v>1145</v>
      </c>
      <c r="C27783" s="7" t="s">
        <v>1614</v>
      </c>
      <c r="D27783" s="7" t="n">
        <v>13</v>
      </c>
      <c r="E27783" s="7" t="n">
        <v>2251.73</v>
      </c>
      <c r="F27783" s="7" t="n">
        <v>0</v>
      </c>
      <c r="G27783" s="7" t="n">
        <v>0</v>
      </c>
    </row>
    <row r="27784" customFormat="false" ht="15" hidden="false" customHeight="false" outlineLevel="0" collapsed="false">
      <c r="A27784" s="7" t="s">
        <v>43</v>
      </c>
      <c r="B27784" s="7" t="s">
        <v>1145</v>
      </c>
      <c r="C27784" s="7" t="s">
        <v>1614</v>
      </c>
      <c r="D27784" s="7" t="n">
        <v>0</v>
      </c>
      <c r="E27784" s="7" t="n">
        <v>0</v>
      </c>
      <c r="F27784" s="7" t="n">
        <v>27</v>
      </c>
      <c r="G27784" s="7" t="n">
        <v>4097.68</v>
      </c>
    </row>
    <row r="27785" customFormat="false" ht="15" hidden="false" customHeight="false" outlineLevel="0" collapsed="false">
      <c r="A27785" s="7" t="s">
        <v>43</v>
      </c>
      <c r="B27785" s="7" t="s">
        <v>1145</v>
      </c>
      <c r="C27785" s="7" t="s">
        <v>1614</v>
      </c>
      <c r="D27785" s="7" t="n">
        <v>54</v>
      </c>
      <c r="E27785" s="7" t="n">
        <v>10021.61</v>
      </c>
      <c r="F27785" s="7" t="n">
        <v>0</v>
      </c>
      <c r="G27785" s="7" t="n">
        <v>0</v>
      </c>
    </row>
    <row r="27786" customFormat="false" ht="15" hidden="false" customHeight="false" outlineLevel="0" collapsed="false">
      <c r="A27786" s="7" t="s">
        <v>43</v>
      </c>
      <c r="B27786" s="7" t="s">
        <v>1145</v>
      </c>
      <c r="C27786" s="7" t="s">
        <v>1614</v>
      </c>
      <c r="D27786" s="7" t="n">
        <v>0</v>
      </c>
      <c r="E27786" s="7" t="n">
        <v>0</v>
      </c>
      <c r="F27786" s="7" t="n">
        <v>14</v>
      </c>
      <c r="G27786" s="7" t="n">
        <v>2359.79</v>
      </c>
    </row>
    <row r="27787" customFormat="false" ht="15" hidden="false" customHeight="false" outlineLevel="0" collapsed="false">
      <c r="A27787" s="7" t="s">
        <v>43</v>
      </c>
      <c r="B27787" s="7" t="s">
        <v>1145</v>
      </c>
      <c r="C27787" s="7" t="s">
        <v>1614</v>
      </c>
      <c r="D27787" s="7" t="n">
        <v>35</v>
      </c>
      <c r="E27787" s="7" t="n">
        <v>6322.99</v>
      </c>
      <c r="F27787" s="7" t="n">
        <v>0</v>
      </c>
      <c r="G27787" s="7" t="n">
        <v>0</v>
      </c>
    </row>
    <row r="27788" customFormat="false" ht="15" hidden="false" customHeight="false" outlineLevel="0" collapsed="false">
      <c r="A27788" s="7" t="s">
        <v>43</v>
      </c>
      <c r="B27788" s="7" t="s">
        <v>1145</v>
      </c>
      <c r="C27788" s="7" t="s">
        <v>1614</v>
      </c>
      <c r="D27788" s="7" t="n">
        <v>45</v>
      </c>
      <c r="E27788" s="7" t="n">
        <v>8698.45</v>
      </c>
      <c r="F27788" s="7" t="n">
        <v>0</v>
      </c>
      <c r="G27788" s="7" t="n">
        <v>0</v>
      </c>
    </row>
    <row r="27789" customFormat="false" ht="15" hidden="false" customHeight="false" outlineLevel="0" collapsed="false">
      <c r="A27789" s="7" t="s">
        <v>43</v>
      </c>
      <c r="B27789" s="7" t="s">
        <v>1145</v>
      </c>
      <c r="C27789" s="7" t="s">
        <v>1614</v>
      </c>
      <c r="D27789" s="7" t="n">
        <v>0</v>
      </c>
      <c r="E27789" s="7" t="n">
        <v>0</v>
      </c>
      <c r="F27789" s="7" t="n">
        <v>18</v>
      </c>
      <c r="G27789" s="7" t="n">
        <v>2879.64</v>
      </c>
    </row>
    <row r="27790" customFormat="false" ht="15" hidden="false" customHeight="false" outlineLevel="0" collapsed="false">
      <c r="A27790" s="7" t="s">
        <v>43</v>
      </c>
      <c r="B27790" s="7" t="s">
        <v>1145</v>
      </c>
      <c r="C27790" s="7" t="s">
        <v>1614</v>
      </c>
      <c r="D27790" s="7" t="n">
        <v>0</v>
      </c>
      <c r="E27790" s="7" t="n">
        <v>0</v>
      </c>
      <c r="F27790" s="7" t="n">
        <v>16</v>
      </c>
      <c r="G27790" s="7" t="n">
        <v>2500.33</v>
      </c>
    </row>
    <row r="27791" customFormat="false" ht="15" hidden="false" customHeight="false" outlineLevel="0" collapsed="false">
      <c r="A27791" s="7" t="s">
        <v>43</v>
      </c>
      <c r="B27791" s="7" t="s">
        <v>1145</v>
      </c>
      <c r="C27791" s="7" t="s">
        <v>1614</v>
      </c>
      <c r="D27791" s="7" t="n">
        <v>0</v>
      </c>
      <c r="E27791" s="7" t="n">
        <v>0</v>
      </c>
      <c r="F27791" s="7" t="n">
        <v>38</v>
      </c>
      <c r="G27791" s="7" t="n">
        <v>5981.04</v>
      </c>
    </row>
    <row r="27792" customFormat="false" ht="15" hidden="false" customHeight="false" outlineLevel="0" collapsed="false">
      <c r="A27792" s="7" t="s">
        <v>43</v>
      </c>
      <c r="B27792" s="7" t="s">
        <v>1145</v>
      </c>
      <c r="C27792" s="7" t="s">
        <v>1614</v>
      </c>
      <c r="D27792" s="7" t="n">
        <v>31</v>
      </c>
      <c r="E27792" s="7" t="n">
        <v>5396.81</v>
      </c>
      <c r="F27792" s="7" t="n">
        <v>0</v>
      </c>
      <c r="G27792" s="7" t="n">
        <v>0</v>
      </c>
    </row>
    <row r="27793" customFormat="false" ht="15" hidden="false" customHeight="false" outlineLevel="0" collapsed="false">
      <c r="A27793" s="7" t="s">
        <v>43</v>
      </c>
      <c r="B27793" s="7" t="s">
        <v>1145</v>
      </c>
      <c r="C27793" s="7" t="s">
        <v>1614</v>
      </c>
      <c r="D27793" s="7" t="n">
        <v>15</v>
      </c>
      <c r="E27793" s="7" t="n">
        <v>2632.83</v>
      </c>
      <c r="F27793" s="7" t="n">
        <v>0</v>
      </c>
      <c r="G27793" s="7" t="n">
        <v>0</v>
      </c>
    </row>
    <row r="27794" customFormat="false" ht="15" hidden="false" customHeight="false" outlineLevel="0" collapsed="false">
      <c r="A27794" s="7" t="s">
        <v>43</v>
      </c>
      <c r="B27794" s="7" t="s">
        <v>1145</v>
      </c>
      <c r="C27794" s="7" t="s">
        <v>1614</v>
      </c>
      <c r="D27794" s="7" t="n">
        <v>33</v>
      </c>
      <c r="E27794" s="7" t="n">
        <v>5774.95</v>
      </c>
      <c r="F27794" s="7" t="n">
        <v>0</v>
      </c>
      <c r="G27794" s="7" t="n">
        <v>0</v>
      </c>
    </row>
    <row r="27795" customFormat="false" ht="15" hidden="false" customHeight="false" outlineLevel="0" collapsed="false">
      <c r="A27795" s="7" t="s">
        <v>43</v>
      </c>
      <c r="B27795" s="7" t="s">
        <v>1145</v>
      </c>
      <c r="C27795" s="7" t="s">
        <v>1614</v>
      </c>
      <c r="D27795" s="7" t="n">
        <v>44</v>
      </c>
      <c r="E27795" s="7" t="n">
        <v>8212.34</v>
      </c>
      <c r="F27795" s="7" t="n">
        <v>0</v>
      </c>
      <c r="G27795" s="7" t="n">
        <v>0</v>
      </c>
    </row>
    <row r="27796" customFormat="false" ht="15" hidden="false" customHeight="false" outlineLevel="0" collapsed="false">
      <c r="A27796" s="7" t="s">
        <v>43</v>
      </c>
      <c r="B27796" s="7" t="s">
        <v>1145</v>
      </c>
      <c r="C27796" s="7" t="s">
        <v>1614</v>
      </c>
      <c r="D27796" s="7" t="n">
        <v>0</v>
      </c>
      <c r="E27796" s="7" t="n">
        <v>0</v>
      </c>
      <c r="F27796" s="7" t="n">
        <v>15</v>
      </c>
      <c r="G27796" s="7" t="n">
        <v>2563.18</v>
      </c>
    </row>
    <row r="27797" customFormat="false" ht="15" hidden="false" customHeight="false" outlineLevel="0" collapsed="false">
      <c r="A27797" s="7" t="s">
        <v>43</v>
      </c>
      <c r="B27797" s="7" t="s">
        <v>1145</v>
      </c>
      <c r="C27797" s="7" t="s">
        <v>1614</v>
      </c>
      <c r="D27797" s="7" t="n">
        <v>38</v>
      </c>
      <c r="E27797" s="7" t="n">
        <v>6782.66</v>
      </c>
      <c r="F27797" s="7" t="n">
        <v>0</v>
      </c>
      <c r="G27797" s="7" t="n">
        <v>0</v>
      </c>
    </row>
    <row r="27798" customFormat="false" ht="15" hidden="false" customHeight="false" outlineLevel="0" collapsed="false">
      <c r="A27798" s="7" t="s">
        <v>43</v>
      </c>
      <c r="B27798" s="7" t="s">
        <v>1145</v>
      </c>
      <c r="C27798" s="7" t="s">
        <v>1614</v>
      </c>
      <c r="D27798" s="7" t="n">
        <v>0</v>
      </c>
      <c r="E27798" s="7" t="n">
        <v>0</v>
      </c>
      <c r="F27798" s="7" t="n">
        <v>10</v>
      </c>
      <c r="G27798" s="7" t="n">
        <v>1650.47</v>
      </c>
    </row>
    <row r="27799" customFormat="false" ht="15" hidden="false" customHeight="false" outlineLevel="0" collapsed="false">
      <c r="A27799" s="7" t="s">
        <v>43</v>
      </c>
      <c r="B27799" s="7" t="s">
        <v>1145</v>
      </c>
      <c r="C27799" s="7" t="s">
        <v>1614</v>
      </c>
      <c r="D27799" s="7" t="n">
        <v>6</v>
      </c>
      <c r="E27799" s="7" t="n">
        <v>1051.86</v>
      </c>
      <c r="F27799" s="7" t="n">
        <v>0</v>
      </c>
      <c r="G27799" s="7" t="n">
        <v>0</v>
      </c>
    </row>
    <row r="27800" customFormat="false" ht="15" hidden="false" customHeight="false" outlineLevel="0" collapsed="false">
      <c r="A27800" s="7" t="s">
        <v>43</v>
      </c>
      <c r="B27800" s="7" t="s">
        <v>1145</v>
      </c>
      <c r="C27800" s="7" t="s">
        <v>1614</v>
      </c>
      <c r="D27800" s="7" t="n">
        <v>53</v>
      </c>
      <c r="E27800" s="7" t="n">
        <v>9693.74</v>
      </c>
      <c r="F27800" s="7" t="n">
        <v>0</v>
      </c>
      <c r="G27800" s="7" t="n">
        <v>0</v>
      </c>
    </row>
    <row r="27801" customFormat="false" ht="15" hidden="false" customHeight="false" outlineLevel="0" collapsed="false">
      <c r="A27801" s="7" t="s">
        <v>43</v>
      </c>
      <c r="B27801" s="7" t="s">
        <v>1145</v>
      </c>
      <c r="C27801" s="7" t="s">
        <v>1614</v>
      </c>
      <c r="D27801" s="7" t="n">
        <v>14</v>
      </c>
      <c r="E27801" s="7" t="n">
        <v>2441.97</v>
      </c>
      <c r="F27801" s="7" t="n">
        <v>0</v>
      </c>
      <c r="G27801" s="7" t="n">
        <v>0</v>
      </c>
    </row>
    <row r="27802" customFormat="false" ht="15" hidden="false" customHeight="false" outlineLevel="0" collapsed="false">
      <c r="A27802" s="7" t="s">
        <v>43</v>
      </c>
      <c r="B27802" s="7" t="s">
        <v>1141</v>
      </c>
      <c r="C27802" s="7" t="s">
        <v>1614</v>
      </c>
      <c r="D27802" s="7" t="n">
        <v>0</v>
      </c>
      <c r="E27802" s="7" t="n">
        <v>0</v>
      </c>
      <c r="F27802" s="7" t="n">
        <v>29</v>
      </c>
      <c r="G27802" s="7" t="n">
        <v>4713.31</v>
      </c>
    </row>
    <row r="27803" customFormat="false" ht="15" hidden="false" customHeight="false" outlineLevel="0" collapsed="false">
      <c r="A27803" s="7" t="s">
        <v>43</v>
      </c>
      <c r="B27803" s="7" t="s">
        <v>1141</v>
      </c>
      <c r="C27803" s="7" t="s">
        <v>1614</v>
      </c>
      <c r="D27803" s="7" t="n">
        <v>1</v>
      </c>
      <c r="E27803" s="7" t="n">
        <v>134.13</v>
      </c>
      <c r="F27803" s="7" t="n">
        <v>0</v>
      </c>
      <c r="G27803" s="7" t="n">
        <v>0</v>
      </c>
    </row>
    <row r="27804" customFormat="false" ht="15" hidden="false" customHeight="false" outlineLevel="0" collapsed="false">
      <c r="A27804" s="7" t="s">
        <v>43</v>
      </c>
      <c r="B27804" s="7" t="s">
        <v>1141</v>
      </c>
      <c r="C27804" s="7" t="s">
        <v>1614</v>
      </c>
      <c r="D27804" s="7" t="n">
        <v>43</v>
      </c>
      <c r="E27804" s="7" t="n">
        <v>7353.7</v>
      </c>
      <c r="F27804" s="7" t="n">
        <v>0</v>
      </c>
      <c r="G27804" s="7" t="n">
        <v>0</v>
      </c>
    </row>
    <row r="27805" customFormat="false" ht="15" hidden="false" customHeight="false" outlineLevel="0" collapsed="false">
      <c r="A27805" s="7" t="s">
        <v>43</v>
      </c>
      <c r="B27805" s="7" t="s">
        <v>1141</v>
      </c>
      <c r="C27805" s="7" t="s">
        <v>1614</v>
      </c>
      <c r="D27805" s="7" t="n">
        <v>164</v>
      </c>
      <c r="E27805" s="7" t="n">
        <v>26147.41</v>
      </c>
      <c r="F27805" s="7" t="n">
        <v>0</v>
      </c>
      <c r="G27805" s="7" t="n">
        <v>0</v>
      </c>
    </row>
    <row r="27806" customFormat="false" ht="15" hidden="false" customHeight="false" outlineLevel="0" collapsed="false">
      <c r="A27806" s="7" t="s">
        <v>43</v>
      </c>
      <c r="B27806" s="7" t="s">
        <v>1141</v>
      </c>
      <c r="C27806" s="7" t="s">
        <v>1614</v>
      </c>
      <c r="D27806" s="7" t="n">
        <v>61</v>
      </c>
      <c r="E27806" s="7" t="n">
        <v>10318.04</v>
      </c>
      <c r="F27806" s="7" t="n">
        <v>0</v>
      </c>
      <c r="G27806" s="7" t="n">
        <v>0</v>
      </c>
    </row>
    <row r="27807" customFormat="false" ht="15" hidden="false" customHeight="false" outlineLevel="0" collapsed="false">
      <c r="A27807" s="7" t="s">
        <v>43</v>
      </c>
      <c r="B27807" s="7" t="s">
        <v>1141</v>
      </c>
      <c r="C27807" s="7" t="s">
        <v>1614</v>
      </c>
      <c r="D27807" s="7" t="n">
        <v>0</v>
      </c>
      <c r="E27807" s="7" t="n">
        <v>0</v>
      </c>
      <c r="F27807" s="7" t="n">
        <v>29</v>
      </c>
      <c r="G27807" s="7" t="n">
        <v>4707.62</v>
      </c>
    </row>
    <row r="27808" customFormat="false" ht="15" hidden="false" customHeight="false" outlineLevel="0" collapsed="false">
      <c r="A27808" s="7" t="s">
        <v>43</v>
      </c>
      <c r="B27808" s="7" t="s">
        <v>1141</v>
      </c>
      <c r="C27808" s="7" t="s">
        <v>1614</v>
      </c>
      <c r="D27808" s="7" t="n">
        <v>106</v>
      </c>
      <c r="E27808" s="7" t="n">
        <v>19387.49</v>
      </c>
      <c r="F27808" s="7" t="n">
        <v>0</v>
      </c>
      <c r="G27808" s="7" t="n">
        <v>0</v>
      </c>
    </row>
    <row r="27809" customFormat="false" ht="15" hidden="false" customHeight="false" outlineLevel="0" collapsed="false">
      <c r="A27809" s="7" t="s">
        <v>43</v>
      </c>
      <c r="B27809" s="7" t="s">
        <v>1141</v>
      </c>
      <c r="C27809" s="7" t="s">
        <v>1614</v>
      </c>
      <c r="D27809" s="7" t="n">
        <v>0</v>
      </c>
      <c r="E27809" s="7" t="n">
        <v>0</v>
      </c>
      <c r="F27809" s="7" t="n">
        <v>41</v>
      </c>
      <c r="G27809" s="7" t="n">
        <v>6934.52</v>
      </c>
    </row>
    <row r="27810" customFormat="false" ht="15" hidden="false" customHeight="false" outlineLevel="0" collapsed="false">
      <c r="A27810" s="7" t="s">
        <v>43</v>
      </c>
      <c r="B27810" s="7" t="s">
        <v>1141</v>
      </c>
      <c r="C27810" s="7" t="s">
        <v>1614</v>
      </c>
      <c r="D27810" s="7" t="n">
        <v>152</v>
      </c>
      <c r="E27810" s="7" t="n">
        <v>21656.27</v>
      </c>
      <c r="F27810" s="7" t="n">
        <v>0</v>
      </c>
      <c r="G27810" s="7" t="n">
        <v>0</v>
      </c>
    </row>
    <row r="27811" customFormat="false" ht="15" hidden="false" customHeight="false" outlineLevel="0" collapsed="false">
      <c r="A27811" s="7" t="s">
        <v>43</v>
      </c>
      <c r="B27811" s="7" t="s">
        <v>1141</v>
      </c>
      <c r="C27811" s="7" t="s">
        <v>1614</v>
      </c>
      <c r="D27811" s="7" t="n">
        <v>0</v>
      </c>
      <c r="E27811" s="7" t="n">
        <v>0</v>
      </c>
      <c r="F27811" s="7" t="n">
        <v>50</v>
      </c>
      <c r="G27811" s="7" t="n">
        <v>7582.67</v>
      </c>
    </row>
    <row r="27812" customFormat="false" ht="15" hidden="false" customHeight="false" outlineLevel="0" collapsed="false">
      <c r="A27812" s="7" t="s">
        <v>43</v>
      </c>
      <c r="B27812" s="7" t="s">
        <v>1141</v>
      </c>
      <c r="C27812" s="7" t="s">
        <v>1614</v>
      </c>
      <c r="D27812" s="7" t="n">
        <v>1</v>
      </c>
      <c r="E27812" s="7" t="n">
        <v>151.03</v>
      </c>
      <c r="F27812" s="7" t="n">
        <v>0</v>
      </c>
      <c r="G27812" s="7" t="n">
        <v>0</v>
      </c>
    </row>
    <row r="27813" customFormat="false" ht="15" hidden="false" customHeight="false" outlineLevel="0" collapsed="false">
      <c r="A27813" s="7" t="s">
        <v>43</v>
      </c>
      <c r="B27813" s="7" t="s">
        <v>1141</v>
      </c>
      <c r="C27813" s="7" t="s">
        <v>1614</v>
      </c>
      <c r="D27813" s="7" t="n">
        <v>89</v>
      </c>
      <c r="E27813" s="7" t="n">
        <v>15720.33</v>
      </c>
      <c r="F27813" s="7" t="n">
        <v>0</v>
      </c>
      <c r="G27813" s="7" t="n">
        <v>0</v>
      </c>
    </row>
    <row r="27814" customFormat="false" ht="15" hidden="false" customHeight="false" outlineLevel="0" collapsed="false">
      <c r="A27814" s="7" t="s">
        <v>43</v>
      </c>
      <c r="B27814" s="7" t="s">
        <v>1141</v>
      </c>
      <c r="C27814" s="7" t="s">
        <v>1614</v>
      </c>
      <c r="D27814" s="7" t="n">
        <v>0</v>
      </c>
      <c r="E27814" s="7" t="n">
        <v>0</v>
      </c>
      <c r="F27814" s="7" t="n">
        <v>48</v>
      </c>
      <c r="G27814" s="7" t="n">
        <v>8081.18</v>
      </c>
    </row>
    <row r="27815" customFormat="false" ht="15" hidden="false" customHeight="false" outlineLevel="0" collapsed="false">
      <c r="A27815" s="7" t="s">
        <v>43</v>
      </c>
      <c r="B27815" s="7" t="s">
        <v>1141</v>
      </c>
      <c r="C27815" s="7" t="s">
        <v>1614</v>
      </c>
      <c r="D27815" s="7" t="n">
        <v>0</v>
      </c>
      <c r="E27815" s="7" t="n">
        <v>0</v>
      </c>
      <c r="F27815" s="7" t="n">
        <v>54</v>
      </c>
      <c r="G27815" s="7" t="n">
        <v>8249.18</v>
      </c>
    </row>
    <row r="27816" customFormat="false" ht="15" hidden="false" customHeight="false" outlineLevel="0" collapsed="false">
      <c r="A27816" s="7" t="s">
        <v>43</v>
      </c>
      <c r="B27816" s="7" t="s">
        <v>1141</v>
      </c>
      <c r="C27816" s="7" t="s">
        <v>1614</v>
      </c>
      <c r="D27816" s="7" t="n">
        <v>85</v>
      </c>
      <c r="E27816" s="7" t="n">
        <v>16072.45</v>
      </c>
      <c r="F27816" s="7" t="n">
        <v>0</v>
      </c>
      <c r="G27816" s="7" t="n">
        <v>0</v>
      </c>
    </row>
    <row r="27817" customFormat="false" ht="15" hidden="false" customHeight="false" outlineLevel="0" collapsed="false">
      <c r="A27817" s="7" t="s">
        <v>43</v>
      </c>
      <c r="B27817" s="7" t="s">
        <v>1141</v>
      </c>
      <c r="C27817" s="7" t="s">
        <v>1614</v>
      </c>
      <c r="D27817" s="7" t="n">
        <v>32</v>
      </c>
      <c r="E27817" s="7" t="n">
        <v>5390.14</v>
      </c>
      <c r="F27817" s="7" t="n">
        <v>0</v>
      </c>
      <c r="G27817" s="7" t="n">
        <v>0</v>
      </c>
    </row>
    <row r="27818" customFormat="false" ht="15" hidden="false" customHeight="false" outlineLevel="0" collapsed="false">
      <c r="A27818" s="7" t="s">
        <v>43</v>
      </c>
      <c r="B27818" s="7" t="s">
        <v>1141</v>
      </c>
      <c r="C27818" s="7" t="s">
        <v>1614</v>
      </c>
      <c r="D27818" s="7" t="n">
        <v>1</v>
      </c>
      <c r="E27818" s="7" t="n">
        <v>156.87</v>
      </c>
      <c r="F27818" s="7" t="n">
        <v>0</v>
      </c>
      <c r="G27818" s="7" t="n">
        <v>0</v>
      </c>
    </row>
    <row r="27819" customFormat="false" ht="15" hidden="false" customHeight="false" outlineLevel="0" collapsed="false">
      <c r="A27819" s="7" t="s">
        <v>43</v>
      </c>
      <c r="B27819" s="7" t="s">
        <v>1141</v>
      </c>
      <c r="C27819" s="7" t="s">
        <v>1614</v>
      </c>
      <c r="D27819" s="7" t="n">
        <v>0</v>
      </c>
      <c r="E27819" s="7" t="n">
        <v>0</v>
      </c>
      <c r="F27819" s="7" t="n">
        <v>51</v>
      </c>
      <c r="G27819" s="7" t="n">
        <v>8090.79</v>
      </c>
    </row>
    <row r="27820" customFormat="false" ht="15" hidden="false" customHeight="false" outlineLevel="0" collapsed="false">
      <c r="A27820" s="7" t="s">
        <v>43</v>
      </c>
      <c r="B27820" s="7" t="s">
        <v>1141</v>
      </c>
      <c r="C27820" s="7" t="s">
        <v>1614</v>
      </c>
      <c r="D27820" s="7" t="n">
        <v>13</v>
      </c>
      <c r="E27820" s="7" t="n">
        <v>2454.34</v>
      </c>
      <c r="F27820" s="7" t="n">
        <v>0</v>
      </c>
      <c r="G27820" s="7" t="n">
        <v>0</v>
      </c>
    </row>
    <row r="27821" customFormat="false" ht="15" hidden="false" customHeight="false" outlineLevel="0" collapsed="false">
      <c r="A27821" s="7" t="s">
        <v>43</v>
      </c>
      <c r="B27821" s="7" t="s">
        <v>1141</v>
      </c>
      <c r="C27821" s="7" t="s">
        <v>1614</v>
      </c>
      <c r="D27821" s="7" t="n">
        <v>108</v>
      </c>
      <c r="E27821" s="7" t="n">
        <v>18671.5</v>
      </c>
      <c r="F27821" s="7" t="n">
        <v>0</v>
      </c>
      <c r="G27821" s="7" t="n">
        <v>0</v>
      </c>
    </row>
    <row r="27822" customFormat="false" ht="15" hidden="false" customHeight="false" outlineLevel="0" collapsed="false">
      <c r="A27822" s="7" t="s">
        <v>43</v>
      </c>
      <c r="B27822" s="7" t="s">
        <v>1141</v>
      </c>
      <c r="C27822" s="7" t="s">
        <v>1614</v>
      </c>
      <c r="D27822" s="7" t="n">
        <v>23</v>
      </c>
      <c r="E27822" s="7" t="n">
        <v>3752.58</v>
      </c>
      <c r="F27822" s="7" t="n">
        <v>0</v>
      </c>
      <c r="G27822" s="7" t="n">
        <v>0</v>
      </c>
    </row>
    <row r="27823" customFormat="false" ht="15" hidden="false" customHeight="false" outlineLevel="0" collapsed="false">
      <c r="A27823" s="7" t="s">
        <v>43</v>
      </c>
      <c r="B27823" s="7" t="s">
        <v>1141</v>
      </c>
      <c r="C27823" s="7" t="s">
        <v>1614</v>
      </c>
      <c r="D27823" s="7" t="n">
        <v>0</v>
      </c>
      <c r="E27823" s="7" t="n">
        <v>0</v>
      </c>
      <c r="F27823" s="7" t="n">
        <v>41</v>
      </c>
      <c r="G27823" s="7" t="n">
        <v>6848.03</v>
      </c>
    </row>
    <row r="27824" customFormat="false" ht="15" hidden="false" customHeight="false" outlineLevel="0" collapsed="false">
      <c r="A27824" s="7" t="s">
        <v>43</v>
      </c>
      <c r="B27824" s="7" t="s">
        <v>1141</v>
      </c>
      <c r="C27824" s="7" t="s">
        <v>1614</v>
      </c>
      <c r="D27824" s="7" t="n">
        <v>188</v>
      </c>
      <c r="E27824" s="7" t="n">
        <v>30562.37</v>
      </c>
      <c r="F27824" s="7" t="n">
        <v>0</v>
      </c>
      <c r="G27824" s="7" t="n">
        <v>0</v>
      </c>
    </row>
    <row r="27825" customFormat="false" ht="15" hidden="false" customHeight="false" outlineLevel="0" collapsed="false">
      <c r="A27825" s="7" t="s">
        <v>43</v>
      </c>
      <c r="B27825" s="7" t="s">
        <v>1141</v>
      </c>
      <c r="C27825" s="7" t="s">
        <v>1614</v>
      </c>
      <c r="D27825" s="7" t="n">
        <v>38</v>
      </c>
      <c r="E27825" s="7" t="n">
        <v>6628.21</v>
      </c>
      <c r="F27825" s="7" t="n">
        <v>0</v>
      </c>
      <c r="G27825" s="7" t="n">
        <v>0</v>
      </c>
    </row>
    <row r="27826" customFormat="false" ht="15" hidden="false" customHeight="false" outlineLevel="0" collapsed="false">
      <c r="A27826" s="7" t="s">
        <v>43</v>
      </c>
      <c r="B27826" s="7" t="s">
        <v>1141</v>
      </c>
      <c r="C27826" s="7" t="s">
        <v>1614</v>
      </c>
      <c r="D27826" s="7" t="n">
        <v>36</v>
      </c>
      <c r="E27826" s="7" t="n">
        <v>6518.3</v>
      </c>
      <c r="F27826" s="7" t="n">
        <v>0</v>
      </c>
      <c r="G27826" s="7" t="n">
        <v>0</v>
      </c>
    </row>
    <row r="27827" customFormat="false" ht="15" hidden="false" customHeight="false" outlineLevel="0" collapsed="false">
      <c r="A27827" s="7" t="s">
        <v>43</v>
      </c>
      <c r="B27827" s="7" t="s">
        <v>1143</v>
      </c>
      <c r="C27827" s="7" t="s">
        <v>1614</v>
      </c>
      <c r="D27827" s="7" t="n">
        <v>0</v>
      </c>
      <c r="E27827" s="7" t="n">
        <v>0</v>
      </c>
      <c r="F27827" s="7" t="n">
        <v>24</v>
      </c>
      <c r="G27827" s="7" t="n">
        <v>4101.08</v>
      </c>
    </row>
    <row r="27828" customFormat="false" ht="15" hidden="false" customHeight="false" outlineLevel="0" collapsed="false">
      <c r="A27828" s="7" t="s">
        <v>43</v>
      </c>
      <c r="B27828" s="7" t="s">
        <v>1143</v>
      </c>
      <c r="C27828" s="7" t="s">
        <v>1614</v>
      </c>
      <c r="D27828" s="7" t="n">
        <v>0</v>
      </c>
      <c r="E27828" s="7" t="n">
        <v>0</v>
      </c>
      <c r="F27828" s="7" t="n">
        <v>24</v>
      </c>
      <c r="G27828" s="7" t="n">
        <v>3804.87</v>
      </c>
    </row>
    <row r="27829" customFormat="false" ht="15" hidden="false" customHeight="false" outlineLevel="0" collapsed="false">
      <c r="A27829" s="7" t="s">
        <v>43</v>
      </c>
      <c r="B27829" s="7" t="s">
        <v>1143</v>
      </c>
      <c r="C27829" s="7" t="s">
        <v>1614</v>
      </c>
      <c r="D27829" s="7" t="n">
        <v>42</v>
      </c>
      <c r="E27829" s="7" t="n">
        <v>7941.68</v>
      </c>
      <c r="F27829" s="7" t="n">
        <v>0</v>
      </c>
      <c r="G27829" s="7" t="n">
        <v>0</v>
      </c>
    </row>
    <row r="27830" customFormat="false" ht="15" hidden="false" customHeight="false" outlineLevel="0" collapsed="false">
      <c r="A27830" s="7" t="s">
        <v>43</v>
      </c>
      <c r="B27830" s="7" t="s">
        <v>1143</v>
      </c>
      <c r="C27830" s="7" t="s">
        <v>1614</v>
      </c>
      <c r="D27830" s="7" t="n">
        <v>18</v>
      </c>
      <c r="E27830" s="7" t="n">
        <v>3138.42</v>
      </c>
      <c r="F27830" s="7" t="n">
        <v>0</v>
      </c>
      <c r="G27830" s="7" t="n">
        <v>0</v>
      </c>
    </row>
    <row r="27831" customFormat="false" ht="15" hidden="false" customHeight="false" outlineLevel="0" collapsed="false">
      <c r="A27831" s="7" t="s">
        <v>43</v>
      </c>
      <c r="B27831" s="7" t="s">
        <v>1143</v>
      </c>
      <c r="C27831" s="7" t="s">
        <v>1614</v>
      </c>
      <c r="D27831" s="7" t="n">
        <v>49</v>
      </c>
      <c r="E27831" s="7" t="n">
        <v>8759.35</v>
      </c>
      <c r="F27831" s="7" t="n">
        <v>0</v>
      </c>
      <c r="G27831" s="7" t="n">
        <v>0</v>
      </c>
    </row>
    <row r="27832" customFormat="false" ht="15" hidden="false" customHeight="false" outlineLevel="0" collapsed="false">
      <c r="A27832" s="7" t="s">
        <v>43</v>
      </c>
      <c r="B27832" s="7" t="s">
        <v>1143</v>
      </c>
      <c r="C27832" s="7" t="s">
        <v>1614</v>
      </c>
      <c r="D27832" s="7" t="n">
        <v>57</v>
      </c>
      <c r="E27832" s="7" t="n">
        <v>10638.71</v>
      </c>
      <c r="F27832" s="7" t="n">
        <v>0</v>
      </c>
      <c r="G27832" s="7" t="n">
        <v>0</v>
      </c>
    </row>
    <row r="27833" customFormat="false" ht="15" hidden="false" customHeight="false" outlineLevel="0" collapsed="false">
      <c r="A27833" s="7" t="s">
        <v>43</v>
      </c>
      <c r="B27833" s="7" t="s">
        <v>1143</v>
      </c>
      <c r="C27833" s="7" t="s">
        <v>1614</v>
      </c>
      <c r="D27833" s="7" t="n">
        <v>0</v>
      </c>
      <c r="E27833" s="7" t="n">
        <v>0</v>
      </c>
      <c r="F27833" s="7" t="n">
        <v>17</v>
      </c>
      <c r="G27833" s="7" t="n">
        <v>2580.02</v>
      </c>
    </row>
    <row r="27834" customFormat="false" ht="15" hidden="false" customHeight="false" outlineLevel="0" collapsed="false">
      <c r="A27834" s="7" t="s">
        <v>43</v>
      </c>
      <c r="B27834" s="7" t="s">
        <v>1143</v>
      </c>
      <c r="C27834" s="7" t="s">
        <v>1614</v>
      </c>
      <c r="D27834" s="7" t="n">
        <v>0</v>
      </c>
      <c r="E27834" s="7" t="n">
        <v>0</v>
      </c>
      <c r="F27834" s="7" t="n">
        <v>11</v>
      </c>
      <c r="G27834" s="7" t="n">
        <v>1774.54</v>
      </c>
    </row>
    <row r="27835" customFormat="false" ht="15" hidden="false" customHeight="false" outlineLevel="0" collapsed="false">
      <c r="A27835" s="7" t="s">
        <v>43</v>
      </c>
      <c r="B27835" s="7" t="s">
        <v>1143</v>
      </c>
      <c r="C27835" s="7" t="s">
        <v>1614</v>
      </c>
      <c r="D27835" s="7" t="n">
        <v>18</v>
      </c>
      <c r="E27835" s="7" t="n">
        <v>2976.56</v>
      </c>
      <c r="F27835" s="7" t="n">
        <v>0</v>
      </c>
      <c r="G27835" s="7" t="n">
        <v>0</v>
      </c>
    </row>
    <row r="27836" customFormat="false" ht="15" hidden="false" customHeight="false" outlineLevel="0" collapsed="false">
      <c r="A27836" s="7" t="s">
        <v>43</v>
      </c>
      <c r="B27836" s="7" t="s">
        <v>1143</v>
      </c>
      <c r="C27836" s="7" t="s">
        <v>1614</v>
      </c>
      <c r="D27836" s="7" t="n">
        <v>35</v>
      </c>
      <c r="E27836" s="7" t="n">
        <v>6802.67</v>
      </c>
      <c r="F27836" s="7" t="n">
        <v>0</v>
      </c>
      <c r="G27836" s="7" t="n">
        <v>0</v>
      </c>
    </row>
    <row r="27837" customFormat="false" ht="15" hidden="false" customHeight="false" outlineLevel="0" collapsed="false">
      <c r="A27837" s="7" t="s">
        <v>43</v>
      </c>
      <c r="B27837" s="7" t="s">
        <v>1143</v>
      </c>
      <c r="C27837" s="7" t="s">
        <v>1614</v>
      </c>
      <c r="D27837" s="7" t="n">
        <v>17</v>
      </c>
      <c r="E27837" s="7" t="n">
        <v>2994.88</v>
      </c>
      <c r="F27837" s="7" t="n">
        <v>0</v>
      </c>
      <c r="G27837" s="7" t="n">
        <v>0</v>
      </c>
    </row>
    <row r="27838" customFormat="false" ht="15" hidden="false" customHeight="false" outlineLevel="0" collapsed="false">
      <c r="A27838" s="7" t="s">
        <v>43</v>
      </c>
      <c r="B27838" s="7" t="s">
        <v>1143</v>
      </c>
      <c r="C27838" s="7" t="s">
        <v>1614</v>
      </c>
      <c r="D27838" s="7" t="n">
        <v>0</v>
      </c>
      <c r="E27838" s="7" t="n">
        <v>0</v>
      </c>
      <c r="F27838" s="7" t="n">
        <v>32</v>
      </c>
      <c r="G27838" s="7" t="n">
        <v>4694.76</v>
      </c>
    </row>
    <row r="27839" customFormat="false" ht="15" hidden="false" customHeight="false" outlineLevel="0" collapsed="false">
      <c r="A27839" s="7" t="s">
        <v>43</v>
      </c>
      <c r="B27839" s="7" t="s">
        <v>1143</v>
      </c>
      <c r="C27839" s="7" t="s">
        <v>1614</v>
      </c>
      <c r="D27839" s="7" t="n">
        <v>0</v>
      </c>
      <c r="E27839" s="7" t="n">
        <v>0</v>
      </c>
      <c r="F27839" s="7" t="n">
        <v>17</v>
      </c>
      <c r="G27839" s="7" t="n">
        <v>2831.43</v>
      </c>
    </row>
    <row r="27840" customFormat="false" ht="15" hidden="false" customHeight="false" outlineLevel="0" collapsed="false">
      <c r="A27840" s="7" t="s">
        <v>43</v>
      </c>
      <c r="B27840" s="7" t="s">
        <v>1143</v>
      </c>
      <c r="C27840" s="7" t="s">
        <v>1614</v>
      </c>
      <c r="D27840" s="7" t="n">
        <v>0</v>
      </c>
      <c r="E27840" s="7" t="n">
        <v>0</v>
      </c>
      <c r="F27840" s="7" t="n">
        <v>26</v>
      </c>
      <c r="G27840" s="7" t="n">
        <v>4379.39</v>
      </c>
    </row>
    <row r="27841" customFormat="false" ht="15" hidden="false" customHeight="false" outlineLevel="0" collapsed="false">
      <c r="A27841" s="7" t="s">
        <v>43</v>
      </c>
      <c r="B27841" s="7" t="s">
        <v>1143</v>
      </c>
      <c r="C27841" s="7" t="s">
        <v>1614</v>
      </c>
      <c r="D27841" s="7" t="n">
        <v>13</v>
      </c>
      <c r="E27841" s="7" t="n">
        <v>2103.72</v>
      </c>
      <c r="F27841" s="7" t="n">
        <v>0</v>
      </c>
      <c r="G27841" s="7" t="n">
        <v>0</v>
      </c>
    </row>
    <row r="27842" customFormat="false" ht="15" hidden="false" customHeight="false" outlineLevel="0" collapsed="false">
      <c r="A27842" s="7" t="s">
        <v>43</v>
      </c>
      <c r="B27842" s="7" t="s">
        <v>1143</v>
      </c>
      <c r="C27842" s="7" t="s">
        <v>1614</v>
      </c>
      <c r="D27842" s="7" t="n">
        <v>61</v>
      </c>
      <c r="E27842" s="7" t="n">
        <v>11888.52</v>
      </c>
      <c r="F27842" s="7" t="n">
        <v>0</v>
      </c>
      <c r="G27842" s="7" t="n">
        <v>0</v>
      </c>
    </row>
    <row r="27843" customFormat="false" ht="15" hidden="false" customHeight="false" outlineLevel="0" collapsed="false">
      <c r="A27843" s="7" t="s">
        <v>43</v>
      </c>
      <c r="B27843" s="7" t="s">
        <v>1143</v>
      </c>
      <c r="C27843" s="7" t="s">
        <v>1614</v>
      </c>
      <c r="D27843" s="7" t="n">
        <v>54</v>
      </c>
      <c r="E27843" s="7" t="n">
        <v>9449.91</v>
      </c>
      <c r="F27843" s="7" t="n">
        <v>0</v>
      </c>
      <c r="G27843" s="7" t="n">
        <v>0</v>
      </c>
    </row>
    <row r="27844" customFormat="false" ht="15" hidden="false" customHeight="false" outlineLevel="0" collapsed="false">
      <c r="A27844" s="7" t="s">
        <v>43</v>
      </c>
      <c r="B27844" s="7" t="s">
        <v>1143</v>
      </c>
      <c r="C27844" s="7" t="s">
        <v>1614</v>
      </c>
      <c r="D27844" s="7" t="n">
        <v>60</v>
      </c>
      <c r="E27844" s="7" t="n">
        <v>11597.93</v>
      </c>
      <c r="F27844" s="7" t="n">
        <v>0</v>
      </c>
      <c r="G27844" s="7" t="n">
        <v>0</v>
      </c>
    </row>
    <row r="27845" customFormat="false" ht="15" hidden="false" customHeight="false" outlineLevel="0" collapsed="false">
      <c r="A27845" s="7" t="s">
        <v>43</v>
      </c>
      <c r="B27845" s="7" t="s">
        <v>1143</v>
      </c>
      <c r="C27845" s="7" t="s">
        <v>1614</v>
      </c>
      <c r="D27845" s="7" t="n">
        <v>0</v>
      </c>
      <c r="E27845" s="7" t="n">
        <v>0</v>
      </c>
      <c r="F27845" s="7" t="n">
        <v>38</v>
      </c>
      <c r="G27845" s="7" t="n">
        <v>6259.6</v>
      </c>
    </row>
    <row r="27846" customFormat="false" ht="15" hidden="false" customHeight="false" outlineLevel="0" collapsed="false">
      <c r="A27846" s="7" t="s">
        <v>43</v>
      </c>
      <c r="B27846" s="7" t="s">
        <v>1143</v>
      </c>
      <c r="C27846" s="7" t="s">
        <v>1614</v>
      </c>
      <c r="D27846" s="7" t="n">
        <v>32</v>
      </c>
      <c r="E27846" s="7" t="n">
        <v>5950.98</v>
      </c>
      <c r="F27846" s="7" t="n">
        <v>0</v>
      </c>
      <c r="G27846" s="7" t="n">
        <v>0</v>
      </c>
    </row>
    <row r="27847" customFormat="false" ht="15" hidden="false" customHeight="false" outlineLevel="0" collapsed="false">
      <c r="A27847" s="7" t="s">
        <v>43</v>
      </c>
      <c r="B27847" s="7" t="s">
        <v>1143</v>
      </c>
      <c r="C27847" s="7" t="s">
        <v>1614</v>
      </c>
      <c r="D27847" s="7" t="n">
        <v>46</v>
      </c>
      <c r="E27847" s="7" t="n">
        <v>8195.15</v>
      </c>
      <c r="F27847" s="7" t="n">
        <v>0</v>
      </c>
      <c r="G27847" s="7" t="n">
        <v>0</v>
      </c>
    </row>
    <row r="27848" customFormat="false" ht="15" hidden="false" customHeight="false" outlineLevel="0" collapsed="false">
      <c r="A27848" s="7" t="s">
        <v>43</v>
      </c>
      <c r="B27848" s="7" t="s">
        <v>1163</v>
      </c>
      <c r="C27848" s="7" t="s">
        <v>1614</v>
      </c>
      <c r="D27848" s="7" t="n">
        <v>0</v>
      </c>
      <c r="E27848" s="7" t="n">
        <v>0</v>
      </c>
      <c r="F27848" s="7" t="n">
        <v>2</v>
      </c>
      <c r="G27848" s="7" t="n">
        <v>324.63</v>
      </c>
    </row>
    <row r="27849" customFormat="false" ht="15" hidden="false" customHeight="false" outlineLevel="0" collapsed="false">
      <c r="A27849" s="7" t="s">
        <v>43</v>
      </c>
      <c r="B27849" s="7" t="s">
        <v>1163</v>
      </c>
      <c r="C27849" s="7" t="s">
        <v>1614</v>
      </c>
      <c r="D27849" s="7" t="n">
        <v>0</v>
      </c>
      <c r="E27849" s="7" t="n">
        <v>0</v>
      </c>
      <c r="F27849" s="7" t="n">
        <v>1</v>
      </c>
      <c r="G27849" s="7" t="n">
        <v>153.42</v>
      </c>
    </row>
    <row r="27850" customFormat="false" ht="15" hidden="false" customHeight="false" outlineLevel="0" collapsed="false">
      <c r="A27850" s="7" t="s">
        <v>43</v>
      </c>
      <c r="B27850" s="7" t="s">
        <v>1163</v>
      </c>
      <c r="C27850" s="7" t="s">
        <v>1614</v>
      </c>
      <c r="D27850" s="7" t="n">
        <v>0</v>
      </c>
      <c r="E27850" s="7" t="n">
        <v>0</v>
      </c>
      <c r="F27850" s="7" t="n">
        <v>2</v>
      </c>
      <c r="G27850" s="7" t="n">
        <v>329.1</v>
      </c>
    </row>
    <row r="27851" customFormat="false" ht="15" hidden="false" customHeight="false" outlineLevel="0" collapsed="false">
      <c r="A27851" s="7" t="s">
        <v>43</v>
      </c>
      <c r="B27851" s="7" t="s">
        <v>1163</v>
      </c>
      <c r="C27851" s="7" t="s">
        <v>1614</v>
      </c>
      <c r="D27851" s="7" t="n">
        <v>6</v>
      </c>
      <c r="E27851" s="7" t="n">
        <v>1003.64</v>
      </c>
      <c r="F27851" s="7" t="n">
        <v>0</v>
      </c>
      <c r="G27851" s="7" t="n">
        <v>0</v>
      </c>
    </row>
    <row r="27852" customFormat="false" ht="15" hidden="false" customHeight="false" outlineLevel="0" collapsed="false">
      <c r="A27852" s="7" t="s">
        <v>43</v>
      </c>
      <c r="B27852" s="7" t="s">
        <v>1163</v>
      </c>
      <c r="C27852" s="7" t="s">
        <v>1614</v>
      </c>
      <c r="D27852" s="7" t="n">
        <v>1</v>
      </c>
      <c r="E27852" s="7" t="n">
        <v>151.71</v>
      </c>
      <c r="F27852" s="7" t="n">
        <v>0</v>
      </c>
      <c r="G27852" s="7" t="n">
        <v>0</v>
      </c>
    </row>
    <row r="27853" customFormat="false" ht="15" hidden="false" customHeight="false" outlineLevel="0" collapsed="false">
      <c r="A27853" s="7" t="s">
        <v>43</v>
      </c>
      <c r="B27853" s="7" t="s">
        <v>1163</v>
      </c>
      <c r="C27853" s="7" t="s">
        <v>1614</v>
      </c>
      <c r="D27853" s="7" t="n">
        <v>12</v>
      </c>
      <c r="E27853" s="7" t="n">
        <v>1899.3</v>
      </c>
      <c r="F27853" s="7" t="n">
        <v>0</v>
      </c>
      <c r="G27853" s="7" t="n">
        <v>0</v>
      </c>
    </row>
    <row r="27854" customFormat="false" ht="15" hidden="false" customHeight="false" outlineLevel="0" collapsed="false">
      <c r="A27854" s="7" t="s">
        <v>43</v>
      </c>
      <c r="B27854" s="7" t="s">
        <v>1163</v>
      </c>
      <c r="C27854" s="7" t="s">
        <v>1614</v>
      </c>
      <c r="D27854" s="7" t="n">
        <v>1</v>
      </c>
      <c r="E27854" s="7" t="n">
        <v>174.43</v>
      </c>
      <c r="F27854" s="7" t="n">
        <v>0</v>
      </c>
      <c r="G27854" s="7" t="n">
        <v>0</v>
      </c>
    </row>
    <row r="27855" customFormat="false" ht="15" hidden="false" customHeight="false" outlineLevel="0" collapsed="false">
      <c r="A27855" s="7" t="s">
        <v>43</v>
      </c>
      <c r="B27855" s="7" t="s">
        <v>1163</v>
      </c>
      <c r="C27855" s="7" t="s">
        <v>1614</v>
      </c>
      <c r="D27855" s="7" t="n">
        <v>8</v>
      </c>
      <c r="E27855" s="7" t="n">
        <v>1274.13</v>
      </c>
      <c r="F27855" s="7" t="n">
        <v>0</v>
      </c>
      <c r="G27855" s="7" t="n">
        <v>0</v>
      </c>
    </row>
    <row r="27856" customFormat="false" ht="15" hidden="false" customHeight="false" outlineLevel="0" collapsed="false">
      <c r="A27856" s="7" t="s">
        <v>43</v>
      </c>
      <c r="B27856" s="7" t="s">
        <v>1163</v>
      </c>
      <c r="C27856" s="7" t="s">
        <v>1614</v>
      </c>
      <c r="D27856" s="7" t="n">
        <v>5</v>
      </c>
      <c r="E27856" s="7" t="n">
        <v>829.24</v>
      </c>
      <c r="F27856" s="7" t="n">
        <v>0</v>
      </c>
      <c r="G27856" s="7" t="n">
        <v>0</v>
      </c>
    </row>
    <row r="27857" customFormat="false" ht="15" hidden="false" customHeight="false" outlineLevel="0" collapsed="false">
      <c r="A27857" s="7" t="s">
        <v>43</v>
      </c>
      <c r="B27857" s="7" t="s">
        <v>1163</v>
      </c>
      <c r="C27857" s="7" t="s">
        <v>1614</v>
      </c>
      <c r="D27857" s="7" t="n">
        <v>0</v>
      </c>
      <c r="E27857" s="7" t="n">
        <v>0</v>
      </c>
      <c r="F27857" s="7" t="n">
        <v>1</v>
      </c>
      <c r="G27857" s="7" t="n">
        <v>146.14</v>
      </c>
    </row>
    <row r="27858" customFormat="false" ht="15" hidden="false" customHeight="false" outlineLevel="0" collapsed="false">
      <c r="A27858" s="7" t="s">
        <v>43</v>
      </c>
      <c r="B27858" s="7" t="s">
        <v>1163</v>
      </c>
      <c r="C27858" s="7" t="s">
        <v>1614</v>
      </c>
      <c r="D27858" s="7" t="n">
        <v>2</v>
      </c>
      <c r="E27858" s="7" t="n">
        <v>346.46</v>
      </c>
      <c r="F27858" s="7" t="n">
        <v>0</v>
      </c>
      <c r="G27858" s="7" t="n">
        <v>0</v>
      </c>
    </row>
    <row r="27859" customFormat="false" ht="15" hidden="false" customHeight="false" outlineLevel="0" collapsed="false">
      <c r="A27859" s="7" t="s">
        <v>43</v>
      </c>
      <c r="B27859" s="7" t="s">
        <v>1163</v>
      </c>
      <c r="C27859" s="7" t="s">
        <v>1614</v>
      </c>
      <c r="D27859" s="7" t="n">
        <v>6</v>
      </c>
      <c r="E27859" s="7" t="n">
        <v>981.77</v>
      </c>
      <c r="F27859" s="7" t="n">
        <v>0</v>
      </c>
      <c r="G27859" s="7" t="n">
        <v>0</v>
      </c>
    </row>
    <row r="27860" customFormat="false" ht="15" hidden="false" customHeight="false" outlineLevel="0" collapsed="false">
      <c r="A27860" s="7" t="s">
        <v>43</v>
      </c>
      <c r="B27860" s="7" t="s">
        <v>1163</v>
      </c>
      <c r="C27860" s="7" t="s">
        <v>1614</v>
      </c>
      <c r="D27860" s="7" t="n">
        <v>1</v>
      </c>
      <c r="E27860" s="7" t="n">
        <v>175</v>
      </c>
      <c r="F27860" s="7" t="n">
        <v>0</v>
      </c>
      <c r="G27860" s="7" t="n">
        <v>0</v>
      </c>
    </row>
    <row r="27861" customFormat="false" ht="15" hidden="false" customHeight="false" outlineLevel="0" collapsed="false">
      <c r="A27861" s="7" t="s">
        <v>43</v>
      </c>
      <c r="B27861" s="7" t="s">
        <v>1163</v>
      </c>
      <c r="C27861" s="7" t="s">
        <v>1614</v>
      </c>
      <c r="D27861" s="7" t="n">
        <v>5</v>
      </c>
      <c r="E27861" s="7" t="n">
        <v>687.52</v>
      </c>
      <c r="F27861" s="7" t="n">
        <v>0</v>
      </c>
      <c r="G27861" s="7" t="n">
        <v>0</v>
      </c>
    </row>
    <row r="27862" customFormat="false" ht="15" hidden="false" customHeight="false" outlineLevel="0" collapsed="false">
      <c r="A27862" s="7" t="s">
        <v>43</v>
      </c>
      <c r="B27862" s="7" t="s">
        <v>1163</v>
      </c>
      <c r="C27862" s="7" t="s">
        <v>1614</v>
      </c>
      <c r="D27862" s="7" t="n">
        <v>1</v>
      </c>
      <c r="E27862" s="7" t="n">
        <v>169.64</v>
      </c>
      <c r="F27862" s="7" t="n">
        <v>0</v>
      </c>
      <c r="G27862" s="7" t="n">
        <v>0</v>
      </c>
    </row>
    <row r="27863" customFormat="false" ht="15" hidden="false" customHeight="false" outlineLevel="0" collapsed="false">
      <c r="A27863" s="7" t="s">
        <v>43</v>
      </c>
      <c r="B27863" s="7" t="s">
        <v>1163</v>
      </c>
      <c r="C27863" s="7" t="s">
        <v>1614</v>
      </c>
      <c r="D27863" s="7" t="n">
        <v>6</v>
      </c>
      <c r="E27863" s="7" t="n">
        <v>857.98</v>
      </c>
      <c r="F27863" s="7" t="n">
        <v>0</v>
      </c>
      <c r="G27863" s="7" t="n">
        <v>0</v>
      </c>
    </row>
    <row r="27864" customFormat="false" ht="15" hidden="false" customHeight="false" outlineLevel="0" collapsed="false">
      <c r="A27864" s="7" t="s">
        <v>43</v>
      </c>
      <c r="B27864" s="7" t="s">
        <v>1163</v>
      </c>
      <c r="C27864" s="7" t="s">
        <v>1614</v>
      </c>
      <c r="D27864" s="7" t="n">
        <v>0</v>
      </c>
      <c r="E27864" s="7" t="n">
        <v>0</v>
      </c>
      <c r="F27864" s="7" t="n">
        <v>1</v>
      </c>
      <c r="G27864" s="7" t="n">
        <v>151.85</v>
      </c>
    </row>
    <row r="27865" customFormat="false" ht="15" hidden="false" customHeight="false" outlineLevel="0" collapsed="false">
      <c r="A27865" s="7" t="s">
        <v>43</v>
      </c>
      <c r="B27865" s="7" t="s">
        <v>1172</v>
      </c>
      <c r="C27865" s="7" t="s">
        <v>1614</v>
      </c>
      <c r="D27865" s="7" t="n">
        <v>3</v>
      </c>
      <c r="E27865" s="7" t="n">
        <v>579.9</v>
      </c>
      <c r="F27865" s="7" t="n">
        <v>0</v>
      </c>
      <c r="G27865" s="7" t="n">
        <v>0</v>
      </c>
    </row>
    <row r="27866" customFormat="false" ht="15" hidden="false" customHeight="false" outlineLevel="0" collapsed="false">
      <c r="A27866" s="7" t="s">
        <v>43</v>
      </c>
      <c r="B27866" s="7" t="s">
        <v>1172</v>
      </c>
      <c r="C27866" s="7" t="s">
        <v>1614</v>
      </c>
      <c r="D27866" s="7" t="n">
        <v>2</v>
      </c>
      <c r="E27866" s="7" t="n">
        <v>373.29</v>
      </c>
      <c r="F27866" s="7" t="n">
        <v>0</v>
      </c>
      <c r="G27866" s="7" t="n">
        <v>0</v>
      </c>
    </row>
    <row r="27867" customFormat="false" ht="15" hidden="false" customHeight="false" outlineLevel="0" collapsed="false">
      <c r="A27867" s="7" t="s">
        <v>43</v>
      </c>
      <c r="B27867" s="7" t="s">
        <v>1172</v>
      </c>
      <c r="C27867" s="7" t="s">
        <v>1614</v>
      </c>
      <c r="D27867" s="7" t="n">
        <v>1</v>
      </c>
      <c r="E27867" s="7" t="n">
        <v>181.8</v>
      </c>
      <c r="F27867" s="7" t="n">
        <v>0</v>
      </c>
      <c r="G27867" s="7" t="n">
        <v>0</v>
      </c>
    </row>
    <row r="27868" customFormat="false" ht="15" hidden="false" customHeight="false" outlineLevel="0" collapsed="false">
      <c r="A27868" s="7" t="s">
        <v>43</v>
      </c>
      <c r="B27868" s="7" t="s">
        <v>1172</v>
      </c>
      <c r="C27868" s="7" t="s">
        <v>1614</v>
      </c>
      <c r="D27868" s="7" t="n">
        <v>1</v>
      </c>
      <c r="E27868" s="7" t="n">
        <v>171.88</v>
      </c>
      <c r="F27868" s="7" t="n">
        <v>0</v>
      </c>
      <c r="G27868" s="7" t="n">
        <v>0</v>
      </c>
    </row>
    <row r="27869" customFormat="false" ht="15" hidden="false" customHeight="false" outlineLevel="0" collapsed="false">
      <c r="A27869" s="7" t="s">
        <v>43</v>
      </c>
      <c r="B27869" s="7" t="s">
        <v>1172</v>
      </c>
      <c r="C27869" s="7" t="s">
        <v>1614</v>
      </c>
      <c r="D27869" s="7" t="n">
        <v>3</v>
      </c>
      <c r="E27869" s="7" t="n">
        <v>557.9</v>
      </c>
      <c r="F27869" s="7" t="n">
        <v>0</v>
      </c>
      <c r="G27869" s="7" t="n">
        <v>0</v>
      </c>
    </row>
    <row r="27870" customFormat="false" ht="15" hidden="false" customHeight="false" outlineLevel="0" collapsed="false">
      <c r="A27870" s="7" t="s">
        <v>43</v>
      </c>
      <c r="B27870" s="7" t="s">
        <v>1172</v>
      </c>
      <c r="C27870" s="7" t="s">
        <v>1614</v>
      </c>
      <c r="D27870" s="7" t="n">
        <v>1</v>
      </c>
      <c r="E27870" s="7" t="n">
        <v>175</v>
      </c>
      <c r="F27870" s="7" t="n">
        <v>0</v>
      </c>
      <c r="G27870" s="7" t="n">
        <v>0</v>
      </c>
    </row>
    <row r="27871" customFormat="false" ht="15" hidden="false" customHeight="false" outlineLevel="0" collapsed="false">
      <c r="A27871" s="7" t="s">
        <v>43</v>
      </c>
      <c r="B27871" s="7" t="s">
        <v>1172</v>
      </c>
      <c r="C27871" s="7" t="s">
        <v>1614</v>
      </c>
      <c r="D27871" s="7" t="n">
        <v>4</v>
      </c>
      <c r="E27871" s="7" t="n">
        <v>756.35</v>
      </c>
      <c r="F27871" s="7" t="n">
        <v>0</v>
      </c>
      <c r="G27871" s="7" t="n">
        <v>0</v>
      </c>
    </row>
    <row r="27872" customFormat="false" ht="15" hidden="false" customHeight="false" outlineLevel="0" collapsed="false">
      <c r="A27872" s="7" t="s">
        <v>43</v>
      </c>
      <c r="B27872" s="7" t="s">
        <v>1172</v>
      </c>
      <c r="C27872" s="7" t="s">
        <v>1614</v>
      </c>
      <c r="D27872" s="7" t="n">
        <v>5</v>
      </c>
      <c r="E27872" s="7" t="n">
        <v>914.5</v>
      </c>
      <c r="F27872" s="7" t="n">
        <v>0</v>
      </c>
      <c r="G27872" s="7" t="n">
        <v>0</v>
      </c>
    </row>
    <row r="27873" customFormat="false" ht="15" hidden="false" customHeight="false" outlineLevel="0" collapsed="false">
      <c r="A27873" s="7" t="s">
        <v>43</v>
      </c>
      <c r="B27873" s="7" t="s">
        <v>1172</v>
      </c>
      <c r="C27873" s="7" t="s">
        <v>1614</v>
      </c>
      <c r="D27873" s="7" t="n">
        <v>1</v>
      </c>
      <c r="E27873" s="7" t="n">
        <v>174.43</v>
      </c>
      <c r="F27873" s="7" t="n">
        <v>0</v>
      </c>
      <c r="G27873" s="7" t="n">
        <v>0</v>
      </c>
    </row>
    <row r="27874" customFormat="false" ht="15" hidden="false" customHeight="false" outlineLevel="0" collapsed="false">
      <c r="A27874" s="7" t="s">
        <v>43</v>
      </c>
      <c r="B27874" s="7" t="s">
        <v>1172</v>
      </c>
      <c r="C27874" s="7" t="s">
        <v>1614</v>
      </c>
      <c r="D27874" s="7" t="n">
        <v>1</v>
      </c>
      <c r="E27874" s="7" t="n">
        <v>175.09</v>
      </c>
      <c r="F27874" s="7" t="n">
        <v>0</v>
      </c>
      <c r="G27874" s="7" t="n">
        <v>0</v>
      </c>
    </row>
    <row r="27875" customFormat="false" ht="15" hidden="false" customHeight="false" outlineLevel="0" collapsed="false">
      <c r="A27875" s="7" t="s">
        <v>43</v>
      </c>
      <c r="B27875" s="7" t="s">
        <v>1172</v>
      </c>
      <c r="C27875" s="7" t="s">
        <v>1614</v>
      </c>
      <c r="D27875" s="7" t="n">
        <v>1</v>
      </c>
      <c r="E27875" s="7" t="n">
        <v>173.23</v>
      </c>
      <c r="F27875" s="7" t="n">
        <v>0</v>
      </c>
      <c r="G27875" s="7" t="n">
        <v>0</v>
      </c>
    </row>
    <row r="27876" customFormat="false" ht="15" hidden="false" customHeight="false" outlineLevel="0" collapsed="false">
      <c r="A27876" s="7" t="s">
        <v>43</v>
      </c>
      <c r="B27876" s="7" t="s">
        <v>1180</v>
      </c>
      <c r="C27876" s="7" t="s">
        <v>1537</v>
      </c>
      <c r="D27876" s="7" t="n">
        <v>0</v>
      </c>
      <c r="E27876" s="7" t="n">
        <v>0</v>
      </c>
      <c r="F27876" s="7" t="n">
        <v>7</v>
      </c>
      <c r="G27876" s="7" t="n">
        <v>1167.17</v>
      </c>
    </row>
    <row r="27877" customFormat="false" ht="15" hidden="false" customHeight="false" outlineLevel="0" collapsed="false">
      <c r="A27877" s="7" t="s">
        <v>43</v>
      </c>
      <c r="B27877" s="7" t="s">
        <v>1180</v>
      </c>
      <c r="C27877" s="7" t="s">
        <v>1537</v>
      </c>
      <c r="D27877" s="7" t="n">
        <v>2</v>
      </c>
      <c r="E27877" s="7" t="n">
        <v>556.28</v>
      </c>
      <c r="F27877" s="7" t="n">
        <v>0</v>
      </c>
      <c r="G27877" s="7" t="n">
        <v>0</v>
      </c>
    </row>
    <row r="27878" customFormat="false" ht="15" hidden="false" customHeight="false" outlineLevel="0" collapsed="false">
      <c r="A27878" s="7" t="s">
        <v>43</v>
      </c>
      <c r="B27878" s="7" t="s">
        <v>1180</v>
      </c>
      <c r="C27878" s="7" t="s">
        <v>1537</v>
      </c>
      <c r="D27878" s="7" t="n">
        <v>0</v>
      </c>
      <c r="E27878" s="7" t="n">
        <v>0</v>
      </c>
      <c r="F27878" s="7" t="n">
        <v>13</v>
      </c>
      <c r="G27878" s="7" t="n">
        <v>2079.47</v>
      </c>
    </row>
    <row r="27879" customFormat="false" ht="15" hidden="false" customHeight="false" outlineLevel="0" collapsed="false">
      <c r="A27879" s="7" t="s">
        <v>43</v>
      </c>
      <c r="B27879" s="7" t="s">
        <v>1180</v>
      </c>
      <c r="C27879" s="7" t="s">
        <v>1537</v>
      </c>
      <c r="D27879" s="7" t="n">
        <v>0</v>
      </c>
      <c r="E27879" s="7" t="n">
        <v>0</v>
      </c>
      <c r="F27879" s="7" t="n">
        <v>8</v>
      </c>
      <c r="G27879" s="7" t="n">
        <v>1417.67</v>
      </c>
    </row>
    <row r="27880" customFormat="false" ht="15" hidden="false" customHeight="false" outlineLevel="0" collapsed="false">
      <c r="A27880" s="7" t="s">
        <v>43</v>
      </c>
      <c r="B27880" s="7" t="s">
        <v>1180</v>
      </c>
      <c r="C27880" s="7" t="s">
        <v>1537</v>
      </c>
      <c r="D27880" s="7" t="n">
        <v>3</v>
      </c>
      <c r="E27880" s="7" t="n">
        <v>549.68</v>
      </c>
      <c r="F27880" s="7" t="n">
        <v>0</v>
      </c>
      <c r="G27880" s="7" t="n">
        <v>0</v>
      </c>
    </row>
    <row r="27881" customFormat="false" ht="15" hidden="false" customHeight="false" outlineLevel="0" collapsed="false">
      <c r="A27881" s="7" t="s">
        <v>43</v>
      </c>
      <c r="B27881" s="7" t="s">
        <v>1180</v>
      </c>
      <c r="C27881" s="7" t="s">
        <v>1537</v>
      </c>
      <c r="D27881" s="7" t="n">
        <v>4</v>
      </c>
      <c r="E27881" s="7" t="n">
        <v>924.09</v>
      </c>
      <c r="F27881" s="7" t="n">
        <v>0</v>
      </c>
      <c r="G27881" s="7" t="n">
        <v>0</v>
      </c>
    </row>
    <row r="27882" customFormat="false" ht="15" hidden="false" customHeight="false" outlineLevel="0" collapsed="false">
      <c r="A27882" s="7" t="s">
        <v>43</v>
      </c>
      <c r="B27882" s="7" t="s">
        <v>1180</v>
      </c>
      <c r="C27882" s="7" t="s">
        <v>1537</v>
      </c>
      <c r="D27882" s="7" t="n">
        <v>0</v>
      </c>
      <c r="E27882" s="7" t="n">
        <v>0</v>
      </c>
      <c r="F27882" s="7" t="n">
        <v>7</v>
      </c>
      <c r="G27882" s="7" t="n">
        <v>1198.13</v>
      </c>
    </row>
    <row r="27883" customFormat="false" ht="15" hidden="false" customHeight="false" outlineLevel="0" collapsed="false">
      <c r="A27883" s="7" t="s">
        <v>43</v>
      </c>
      <c r="B27883" s="7" t="s">
        <v>1180</v>
      </c>
      <c r="C27883" s="7" t="s">
        <v>1537</v>
      </c>
      <c r="D27883" s="7" t="n">
        <v>9</v>
      </c>
      <c r="E27883" s="7" t="n">
        <v>1673.63</v>
      </c>
      <c r="F27883" s="7" t="n">
        <v>0</v>
      </c>
      <c r="G27883" s="7" t="n">
        <v>0</v>
      </c>
    </row>
    <row r="27884" customFormat="false" ht="15" hidden="false" customHeight="false" outlineLevel="0" collapsed="false">
      <c r="A27884" s="7" t="s">
        <v>43</v>
      </c>
      <c r="B27884" s="7" t="s">
        <v>1180</v>
      </c>
      <c r="C27884" s="7" t="s">
        <v>1537</v>
      </c>
      <c r="D27884" s="7" t="n">
        <v>0</v>
      </c>
      <c r="E27884" s="7" t="n">
        <v>0</v>
      </c>
      <c r="F27884" s="7" t="n">
        <v>3</v>
      </c>
      <c r="G27884" s="7" t="n">
        <v>495.68</v>
      </c>
    </row>
    <row r="27885" customFormat="false" ht="15" hidden="false" customHeight="false" outlineLevel="0" collapsed="false">
      <c r="A27885" s="7" t="s">
        <v>43</v>
      </c>
      <c r="B27885" s="7" t="s">
        <v>1180</v>
      </c>
      <c r="C27885" s="7" t="s">
        <v>1537</v>
      </c>
      <c r="D27885" s="7" t="n">
        <v>5</v>
      </c>
      <c r="E27885" s="7" t="n">
        <v>786.8</v>
      </c>
      <c r="F27885" s="7" t="n">
        <v>0</v>
      </c>
      <c r="G27885" s="7" t="n">
        <v>0</v>
      </c>
    </row>
    <row r="27886" customFormat="false" ht="15" hidden="false" customHeight="false" outlineLevel="0" collapsed="false">
      <c r="A27886" s="7" t="s">
        <v>43</v>
      </c>
      <c r="B27886" s="7" t="s">
        <v>1180</v>
      </c>
      <c r="C27886" s="7" t="s">
        <v>1537</v>
      </c>
      <c r="D27886" s="7" t="n">
        <v>7</v>
      </c>
      <c r="E27886" s="7" t="n">
        <v>1399.99</v>
      </c>
      <c r="F27886" s="7" t="n">
        <v>0</v>
      </c>
      <c r="G27886" s="7" t="n">
        <v>0</v>
      </c>
    </row>
    <row r="27887" customFormat="false" ht="15" hidden="false" customHeight="false" outlineLevel="0" collapsed="false">
      <c r="A27887" s="7" t="s">
        <v>43</v>
      </c>
      <c r="B27887" s="7" t="s">
        <v>1180</v>
      </c>
      <c r="C27887" s="7" t="s">
        <v>1537</v>
      </c>
      <c r="D27887" s="7" t="n">
        <v>4</v>
      </c>
      <c r="E27887" s="7" t="n">
        <v>789.66</v>
      </c>
      <c r="F27887" s="7" t="n">
        <v>0</v>
      </c>
      <c r="G27887" s="7" t="n">
        <v>0</v>
      </c>
    </row>
    <row r="27888" customFormat="false" ht="15" hidden="false" customHeight="false" outlineLevel="0" collapsed="false">
      <c r="A27888" s="7" t="s">
        <v>43</v>
      </c>
      <c r="B27888" s="7" t="s">
        <v>1180</v>
      </c>
      <c r="C27888" s="7" t="s">
        <v>1537</v>
      </c>
      <c r="D27888" s="7" t="n">
        <v>4</v>
      </c>
      <c r="E27888" s="7" t="n">
        <v>740.39</v>
      </c>
      <c r="F27888" s="7" t="n">
        <v>0</v>
      </c>
      <c r="G27888" s="7" t="n">
        <v>0</v>
      </c>
    </row>
    <row r="27889" customFormat="false" ht="15" hidden="false" customHeight="false" outlineLevel="0" collapsed="false">
      <c r="A27889" s="7" t="s">
        <v>43</v>
      </c>
      <c r="B27889" s="7" t="s">
        <v>1180</v>
      </c>
      <c r="C27889" s="7" t="s">
        <v>1537</v>
      </c>
      <c r="D27889" s="7" t="n">
        <v>0</v>
      </c>
      <c r="E27889" s="7" t="n">
        <v>0</v>
      </c>
      <c r="F27889" s="7" t="n">
        <v>8</v>
      </c>
      <c r="G27889" s="7" t="n">
        <v>1259.1</v>
      </c>
    </row>
    <row r="27890" customFormat="false" ht="15" hidden="false" customHeight="false" outlineLevel="0" collapsed="false">
      <c r="A27890" s="7" t="s">
        <v>43</v>
      </c>
      <c r="B27890" s="7" t="s">
        <v>1180</v>
      </c>
      <c r="C27890" s="7" t="s">
        <v>1537</v>
      </c>
      <c r="D27890" s="7" t="n">
        <v>0</v>
      </c>
      <c r="E27890" s="7" t="n">
        <v>0</v>
      </c>
      <c r="F27890" s="7" t="n">
        <v>5</v>
      </c>
      <c r="G27890" s="7" t="n">
        <v>874</v>
      </c>
    </row>
    <row r="27891" customFormat="false" ht="15" hidden="false" customHeight="false" outlineLevel="0" collapsed="false">
      <c r="A27891" s="7" t="s">
        <v>43</v>
      </c>
      <c r="B27891" s="7" t="s">
        <v>1180</v>
      </c>
      <c r="C27891" s="7" t="s">
        <v>1537</v>
      </c>
      <c r="D27891" s="7" t="n">
        <v>3</v>
      </c>
      <c r="E27891" s="7" t="n">
        <v>548.58</v>
      </c>
      <c r="F27891" s="7" t="n">
        <v>0</v>
      </c>
      <c r="G27891" s="7" t="n">
        <v>0</v>
      </c>
    </row>
    <row r="27892" customFormat="false" ht="15" hidden="false" customHeight="false" outlineLevel="0" collapsed="false">
      <c r="A27892" s="7" t="s">
        <v>43</v>
      </c>
      <c r="B27892" s="7" t="s">
        <v>1180</v>
      </c>
      <c r="C27892" s="7" t="s">
        <v>1537</v>
      </c>
      <c r="D27892" s="7" t="n">
        <v>7</v>
      </c>
      <c r="E27892" s="7" t="n">
        <v>1318.86</v>
      </c>
      <c r="F27892" s="7" t="n">
        <v>0</v>
      </c>
      <c r="G27892" s="7" t="n">
        <v>0</v>
      </c>
    </row>
    <row r="27893" customFormat="false" ht="15" hidden="false" customHeight="false" outlineLevel="0" collapsed="false">
      <c r="A27893" s="7" t="s">
        <v>43</v>
      </c>
      <c r="B27893" s="7" t="s">
        <v>1180</v>
      </c>
      <c r="C27893" s="7" t="s">
        <v>1537</v>
      </c>
      <c r="D27893" s="7" t="n">
        <v>0</v>
      </c>
      <c r="E27893" s="7" t="n">
        <v>0</v>
      </c>
      <c r="F27893" s="7" t="n">
        <v>7</v>
      </c>
      <c r="G27893" s="7" t="n">
        <v>1171.09</v>
      </c>
    </row>
    <row r="27894" customFormat="false" ht="15" hidden="false" customHeight="false" outlineLevel="0" collapsed="false">
      <c r="A27894" s="7" t="s">
        <v>43</v>
      </c>
      <c r="B27894" s="7" t="s">
        <v>1180</v>
      </c>
      <c r="C27894" s="7" t="s">
        <v>1537</v>
      </c>
      <c r="D27894" s="7" t="n">
        <v>5</v>
      </c>
      <c r="E27894" s="7" t="n">
        <v>737.97</v>
      </c>
      <c r="F27894" s="7" t="n">
        <v>0</v>
      </c>
      <c r="G27894" s="7" t="n">
        <v>0</v>
      </c>
    </row>
    <row r="27895" customFormat="false" ht="15" hidden="false" customHeight="false" outlineLevel="0" collapsed="false">
      <c r="A27895" s="7" t="s">
        <v>43</v>
      </c>
      <c r="B27895" s="7" t="s">
        <v>1180</v>
      </c>
      <c r="C27895" s="7" t="s">
        <v>1537</v>
      </c>
      <c r="D27895" s="7" t="n">
        <v>3</v>
      </c>
      <c r="E27895" s="7" t="n">
        <v>613.36</v>
      </c>
      <c r="F27895" s="7" t="n">
        <v>0</v>
      </c>
      <c r="G27895" s="7" t="n">
        <v>0</v>
      </c>
    </row>
    <row r="27896" customFormat="false" ht="15" hidden="false" customHeight="false" outlineLevel="0" collapsed="false">
      <c r="A27896" s="7" t="s">
        <v>43</v>
      </c>
      <c r="B27896" s="7" t="s">
        <v>1180</v>
      </c>
      <c r="C27896" s="7" t="s">
        <v>1537</v>
      </c>
      <c r="D27896" s="7" t="n">
        <v>4</v>
      </c>
      <c r="E27896" s="7" t="n">
        <v>773.82</v>
      </c>
      <c r="F27896" s="7" t="n">
        <v>0</v>
      </c>
      <c r="G27896" s="7" t="n">
        <v>0</v>
      </c>
    </row>
    <row r="27897" customFormat="false" ht="15" hidden="false" customHeight="false" outlineLevel="0" collapsed="false">
      <c r="A27897" s="7" t="s">
        <v>43</v>
      </c>
      <c r="B27897" s="7" t="s">
        <v>1179</v>
      </c>
      <c r="C27897" s="7" t="s">
        <v>1537</v>
      </c>
      <c r="D27897" s="7" t="n">
        <v>0</v>
      </c>
      <c r="E27897" s="7" t="n">
        <v>0</v>
      </c>
      <c r="F27897" s="7" t="n">
        <v>26</v>
      </c>
      <c r="G27897" s="7" t="n">
        <v>4544.82</v>
      </c>
    </row>
    <row r="27898" customFormat="false" ht="15" hidden="false" customHeight="false" outlineLevel="0" collapsed="false">
      <c r="A27898" s="7" t="s">
        <v>43</v>
      </c>
      <c r="B27898" s="7" t="s">
        <v>1179</v>
      </c>
      <c r="C27898" s="7" t="s">
        <v>1537</v>
      </c>
      <c r="D27898" s="7" t="n">
        <v>0</v>
      </c>
      <c r="E27898" s="7" t="n">
        <v>0</v>
      </c>
      <c r="F27898" s="7" t="n">
        <v>33</v>
      </c>
      <c r="G27898" s="7" t="n">
        <v>5548.38</v>
      </c>
    </row>
    <row r="27899" customFormat="false" ht="15" hidden="false" customHeight="false" outlineLevel="0" collapsed="false">
      <c r="A27899" s="7" t="s">
        <v>43</v>
      </c>
      <c r="B27899" s="7" t="s">
        <v>1179</v>
      </c>
      <c r="C27899" s="7" t="s">
        <v>1537</v>
      </c>
      <c r="D27899" s="7" t="n">
        <v>0</v>
      </c>
      <c r="E27899" s="7" t="n">
        <v>0</v>
      </c>
      <c r="F27899" s="7" t="n">
        <v>14</v>
      </c>
      <c r="G27899" s="7" t="n">
        <v>2390.15</v>
      </c>
    </row>
    <row r="27900" customFormat="false" ht="15" hidden="false" customHeight="false" outlineLevel="0" collapsed="false">
      <c r="A27900" s="7" t="s">
        <v>43</v>
      </c>
      <c r="B27900" s="7" t="s">
        <v>1179</v>
      </c>
      <c r="C27900" s="7" t="s">
        <v>1537</v>
      </c>
      <c r="D27900" s="7" t="n">
        <v>2</v>
      </c>
      <c r="E27900" s="7" t="n">
        <v>371.92</v>
      </c>
      <c r="F27900" s="7" t="n">
        <v>0</v>
      </c>
      <c r="G27900" s="7" t="n">
        <v>0</v>
      </c>
    </row>
    <row r="27901" customFormat="false" ht="15" hidden="false" customHeight="false" outlineLevel="0" collapsed="false">
      <c r="A27901" s="7" t="s">
        <v>43</v>
      </c>
      <c r="B27901" s="7" t="s">
        <v>1179</v>
      </c>
      <c r="C27901" s="7" t="s">
        <v>1537</v>
      </c>
      <c r="D27901" s="7" t="n">
        <v>0</v>
      </c>
      <c r="E27901" s="7" t="n">
        <v>0</v>
      </c>
      <c r="F27901" s="7" t="n">
        <v>12</v>
      </c>
      <c r="G27901" s="7" t="n">
        <v>2007.58</v>
      </c>
    </row>
    <row r="27902" customFormat="false" ht="15" hidden="false" customHeight="false" outlineLevel="0" collapsed="false">
      <c r="A27902" s="7" t="s">
        <v>43</v>
      </c>
      <c r="B27902" s="7" t="s">
        <v>1179</v>
      </c>
      <c r="C27902" s="7" t="s">
        <v>1537</v>
      </c>
      <c r="D27902" s="7" t="n">
        <v>0</v>
      </c>
      <c r="E27902" s="7" t="n">
        <v>0</v>
      </c>
      <c r="F27902" s="7" t="n">
        <v>13</v>
      </c>
      <c r="G27902" s="7" t="n">
        <v>2131.42</v>
      </c>
    </row>
    <row r="27903" customFormat="false" ht="15" hidden="false" customHeight="false" outlineLevel="0" collapsed="false">
      <c r="A27903" s="7" t="s">
        <v>43</v>
      </c>
      <c r="B27903" s="7" t="s">
        <v>1179</v>
      </c>
      <c r="C27903" s="7" t="s">
        <v>1537</v>
      </c>
      <c r="D27903" s="7" t="n">
        <v>9</v>
      </c>
      <c r="E27903" s="7" t="n">
        <v>1660.42</v>
      </c>
      <c r="F27903" s="7" t="n">
        <v>0</v>
      </c>
      <c r="G27903" s="7" t="n">
        <v>0</v>
      </c>
    </row>
    <row r="27904" customFormat="false" ht="15" hidden="false" customHeight="false" outlineLevel="0" collapsed="false">
      <c r="A27904" s="7" t="s">
        <v>43</v>
      </c>
      <c r="B27904" s="7" t="s">
        <v>1179</v>
      </c>
      <c r="C27904" s="7" t="s">
        <v>1537</v>
      </c>
      <c r="D27904" s="7" t="n">
        <v>0</v>
      </c>
      <c r="E27904" s="7" t="n">
        <v>0</v>
      </c>
      <c r="F27904" s="7" t="n">
        <v>16</v>
      </c>
      <c r="G27904" s="7" t="n">
        <v>2509.75</v>
      </c>
    </row>
    <row r="27905" customFormat="false" ht="15" hidden="false" customHeight="false" outlineLevel="0" collapsed="false">
      <c r="A27905" s="7" t="s">
        <v>43</v>
      </c>
      <c r="B27905" s="7" t="s">
        <v>1179</v>
      </c>
      <c r="C27905" s="7" t="s">
        <v>1537</v>
      </c>
      <c r="D27905" s="7" t="n">
        <v>0</v>
      </c>
      <c r="E27905" s="7" t="n">
        <v>0</v>
      </c>
      <c r="F27905" s="7" t="n">
        <v>16</v>
      </c>
      <c r="G27905" s="7" t="n">
        <v>2401.04</v>
      </c>
    </row>
    <row r="27906" customFormat="false" ht="15" hidden="false" customHeight="false" outlineLevel="0" collapsed="false">
      <c r="A27906" s="7" t="s">
        <v>43</v>
      </c>
      <c r="B27906" s="7" t="s">
        <v>1179</v>
      </c>
      <c r="C27906" s="7" t="s">
        <v>1537</v>
      </c>
      <c r="D27906" s="7" t="n">
        <v>16</v>
      </c>
      <c r="E27906" s="7" t="n">
        <v>3095.28</v>
      </c>
      <c r="F27906" s="7" t="n">
        <v>0</v>
      </c>
      <c r="G27906" s="7" t="n">
        <v>0</v>
      </c>
    </row>
    <row r="27907" customFormat="false" ht="15" hidden="false" customHeight="false" outlineLevel="0" collapsed="false">
      <c r="A27907" s="7" t="s">
        <v>43</v>
      </c>
      <c r="B27907" s="7" t="s">
        <v>1179</v>
      </c>
      <c r="C27907" s="7" t="s">
        <v>1537</v>
      </c>
      <c r="D27907" s="7" t="n">
        <v>16</v>
      </c>
      <c r="E27907" s="7" t="n">
        <v>3014.54</v>
      </c>
      <c r="F27907" s="7" t="n">
        <v>0</v>
      </c>
      <c r="G27907" s="7" t="n">
        <v>0</v>
      </c>
    </row>
    <row r="27908" customFormat="false" ht="15" hidden="false" customHeight="false" outlineLevel="0" collapsed="false">
      <c r="A27908" s="7" t="s">
        <v>43</v>
      </c>
      <c r="B27908" s="7" t="s">
        <v>1179</v>
      </c>
      <c r="C27908" s="7" t="s">
        <v>1537</v>
      </c>
      <c r="D27908" s="7" t="n">
        <v>14</v>
      </c>
      <c r="E27908" s="7" t="n">
        <v>2378.16</v>
      </c>
      <c r="F27908" s="7" t="n">
        <v>0</v>
      </c>
      <c r="G27908" s="7" t="n">
        <v>0</v>
      </c>
    </row>
    <row r="27909" customFormat="false" ht="15" hidden="false" customHeight="false" outlineLevel="0" collapsed="false">
      <c r="A27909" s="7" t="s">
        <v>43</v>
      </c>
      <c r="B27909" s="7" t="s">
        <v>1179</v>
      </c>
      <c r="C27909" s="7" t="s">
        <v>1537</v>
      </c>
      <c r="D27909" s="7" t="n">
        <v>8</v>
      </c>
      <c r="E27909" s="7" t="n">
        <v>1453.06</v>
      </c>
      <c r="F27909" s="7" t="n">
        <v>0</v>
      </c>
      <c r="G27909" s="7" t="n">
        <v>0</v>
      </c>
    </row>
    <row r="27910" customFormat="false" ht="15" hidden="false" customHeight="false" outlineLevel="0" collapsed="false">
      <c r="A27910" s="7" t="s">
        <v>43</v>
      </c>
      <c r="B27910" s="7" t="s">
        <v>1179</v>
      </c>
      <c r="C27910" s="7" t="s">
        <v>1537</v>
      </c>
      <c r="D27910" s="7" t="n">
        <v>20</v>
      </c>
      <c r="E27910" s="7" t="n">
        <v>3701.93</v>
      </c>
      <c r="F27910" s="7" t="n">
        <v>0</v>
      </c>
      <c r="G27910" s="7" t="n">
        <v>0</v>
      </c>
    </row>
    <row r="27911" customFormat="false" ht="15" hidden="false" customHeight="false" outlineLevel="0" collapsed="false">
      <c r="A27911" s="7" t="s">
        <v>43</v>
      </c>
      <c r="B27911" s="7" t="s">
        <v>1179</v>
      </c>
      <c r="C27911" s="7" t="s">
        <v>1537</v>
      </c>
      <c r="D27911" s="7" t="n">
        <v>14</v>
      </c>
      <c r="E27911" s="7" t="n">
        <v>2591.8</v>
      </c>
      <c r="F27911" s="7" t="n">
        <v>0</v>
      </c>
      <c r="G27911" s="7" t="n">
        <v>0</v>
      </c>
    </row>
    <row r="27912" customFormat="false" ht="15" hidden="false" customHeight="false" outlineLevel="0" collapsed="false">
      <c r="A27912" s="7" t="s">
        <v>43</v>
      </c>
      <c r="B27912" s="7" t="s">
        <v>1179</v>
      </c>
      <c r="C27912" s="7" t="s">
        <v>1537</v>
      </c>
      <c r="D27912" s="7" t="n">
        <v>0</v>
      </c>
      <c r="E27912" s="7" t="n">
        <v>0</v>
      </c>
      <c r="F27912" s="7" t="n">
        <v>21</v>
      </c>
      <c r="G27912" s="7" t="n">
        <v>3721.38</v>
      </c>
    </row>
    <row r="27913" customFormat="false" ht="15" hidden="false" customHeight="false" outlineLevel="0" collapsed="false">
      <c r="A27913" s="7" t="s">
        <v>43</v>
      </c>
      <c r="B27913" s="7" t="s">
        <v>1179</v>
      </c>
      <c r="C27913" s="7" t="s">
        <v>1537</v>
      </c>
      <c r="D27913" s="7" t="n">
        <v>1</v>
      </c>
      <c r="E27913" s="7" t="n">
        <v>181.8</v>
      </c>
      <c r="F27913" s="7" t="n">
        <v>0</v>
      </c>
      <c r="G27913" s="7" t="n">
        <v>0</v>
      </c>
    </row>
    <row r="27914" customFormat="false" ht="15" hidden="false" customHeight="false" outlineLevel="0" collapsed="false">
      <c r="A27914" s="7" t="s">
        <v>43</v>
      </c>
      <c r="B27914" s="7" t="s">
        <v>1179</v>
      </c>
      <c r="C27914" s="7" t="s">
        <v>1537</v>
      </c>
      <c r="D27914" s="7" t="n">
        <v>8</v>
      </c>
      <c r="E27914" s="7" t="n">
        <v>1546.39</v>
      </c>
      <c r="F27914" s="7" t="n">
        <v>0</v>
      </c>
      <c r="G27914" s="7" t="n">
        <v>0</v>
      </c>
    </row>
    <row r="27915" customFormat="false" ht="15" hidden="false" customHeight="false" outlineLevel="0" collapsed="false">
      <c r="A27915" s="7" t="s">
        <v>43</v>
      </c>
      <c r="B27915" s="7" t="s">
        <v>1179</v>
      </c>
      <c r="C27915" s="7" t="s">
        <v>1537</v>
      </c>
      <c r="D27915" s="7" t="n">
        <v>17</v>
      </c>
      <c r="E27915" s="7" t="n">
        <v>3141.92</v>
      </c>
      <c r="F27915" s="7" t="n">
        <v>0</v>
      </c>
      <c r="G27915" s="7" t="n">
        <v>0</v>
      </c>
    </row>
    <row r="27916" customFormat="false" ht="15" hidden="false" customHeight="false" outlineLevel="0" collapsed="false">
      <c r="A27916" s="7" t="s">
        <v>43</v>
      </c>
      <c r="B27916" s="7" t="s">
        <v>1169</v>
      </c>
      <c r="C27916" s="7" t="s">
        <v>1537</v>
      </c>
      <c r="D27916" s="7" t="n">
        <v>2</v>
      </c>
      <c r="E27916" s="7" t="n">
        <v>394.83</v>
      </c>
      <c r="F27916" s="7" t="n">
        <v>0</v>
      </c>
      <c r="G27916" s="7" t="n">
        <v>0</v>
      </c>
    </row>
    <row r="27917" customFormat="false" ht="15" hidden="false" customHeight="false" outlineLevel="0" collapsed="false">
      <c r="A27917" s="7" t="s">
        <v>43</v>
      </c>
      <c r="B27917" s="7" t="s">
        <v>1169</v>
      </c>
      <c r="C27917" s="7" t="s">
        <v>1537</v>
      </c>
      <c r="D27917" s="7" t="n">
        <v>1</v>
      </c>
      <c r="E27917" s="7" t="n">
        <v>204.45</v>
      </c>
      <c r="F27917" s="7" t="n">
        <v>0</v>
      </c>
      <c r="G27917" s="7" t="n">
        <v>0</v>
      </c>
    </row>
    <row r="27918" customFormat="false" ht="15" hidden="false" customHeight="false" outlineLevel="0" collapsed="false">
      <c r="A27918" s="7" t="s">
        <v>43</v>
      </c>
      <c r="B27918" s="7" t="s">
        <v>1169</v>
      </c>
      <c r="C27918" s="7" t="s">
        <v>1537</v>
      </c>
      <c r="D27918" s="7" t="n">
        <v>0</v>
      </c>
      <c r="E27918" s="7" t="n">
        <v>0</v>
      </c>
      <c r="F27918" s="7" t="n">
        <v>12</v>
      </c>
      <c r="G27918" s="7" t="n">
        <v>2126.5</v>
      </c>
    </row>
    <row r="27919" customFormat="false" ht="15" hidden="false" customHeight="false" outlineLevel="0" collapsed="false">
      <c r="A27919" s="7" t="s">
        <v>43</v>
      </c>
      <c r="B27919" s="7" t="s">
        <v>1169</v>
      </c>
      <c r="C27919" s="7" t="s">
        <v>1537</v>
      </c>
      <c r="D27919" s="7" t="n">
        <v>3</v>
      </c>
      <c r="E27919" s="7" t="n">
        <v>590.1</v>
      </c>
      <c r="F27919" s="7" t="n">
        <v>0</v>
      </c>
      <c r="G27919" s="7" t="n">
        <v>0</v>
      </c>
    </row>
    <row r="27920" customFormat="false" ht="15" hidden="false" customHeight="false" outlineLevel="0" collapsed="false">
      <c r="A27920" s="7" t="s">
        <v>43</v>
      </c>
      <c r="B27920" s="7" t="s">
        <v>1169</v>
      </c>
      <c r="C27920" s="7" t="s">
        <v>1537</v>
      </c>
      <c r="D27920" s="7" t="n">
        <v>0</v>
      </c>
      <c r="E27920" s="7" t="n">
        <v>0</v>
      </c>
      <c r="F27920" s="7" t="n">
        <v>6</v>
      </c>
      <c r="G27920" s="7" t="n">
        <v>991.36</v>
      </c>
    </row>
    <row r="27921" customFormat="false" ht="15" hidden="false" customHeight="false" outlineLevel="0" collapsed="false">
      <c r="A27921" s="7" t="s">
        <v>43</v>
      </c>
      <c r="B27921" s="7" t="s">
        <v>1169</v>
      </c>
      <c r="C27921" s="7" t="s">
        <v>1537</v>
      </c>
      <c r="D27921" s="7" t="n">
        <v>0</v>
      </c>
      <c r="E27921" s="7" t="n">
        <v>0</v>
      </c>
      <c r="F27921" s="7" t="n">
        <v>8</v>
      </c>
      <c r="G27921" s="7" t="n">
        <v>1338.38</v>
      </c>
    </row>
    <row r="27922" customFormat="false" ht="15" hidden="false" customHeight="false" outlineLevel="0" collapsed="false">
      <c r="A27922" s="7" t="s">
        <v>43</v>
      </c>
      <c r="B27922" s="7" t="s">
        <v>1169</v>
      </c>
      <c r="C27922" s="7" t="s">
        <v>1537</v>
      </c>
      <c r="D27922" s="7" t="n">
        <v>0</v>
      </c>
      <c r="E27922" s="7" t="n">
        <v>0</v>
      </c>
      <c r="F27922" s="7" t="n">
        <v>7</v>
      </c>
      <c r="G27922" s="7" t="n">
        <v>1160.83</v>
      </c>
    </row>
    <row r="27923" customFormat="false" ht="15" hidden="false" customHeight="false" outlineLevel="0" collapsed="false">
      <c r="A27923" s="7" t="s">
        <v>43</v>
      </c>
      <c r="B27923" s="7" t="s">
        <v>1169</v>
      </c>
      <c r="C27923" s="7" t="s">
        <v>1537</v>
      </c>
      <c r="D27923" s="7" t="n">
        <v>12</v>
      </c>
      <c r="E27923" s="7" t="n">
        <v>2231.5</v>
      </c>
      <c r="F27923" s="7" t="n">
        <v>0</v>
      </c>
      <c r="G27923" s="7" t="n">
        <v>0</v>
      </c>
    </row>
    <row r="27924" customFormat="false" ht="15" hidden="false" customHeight="false" outlineLevel="0" collapsed="false">
      <c r="A27924" s="7" t="s">
        <v>43</v>
      </c>
      <c r="B27924" s="7" t="s">
        <v>1169</v>
      </c>
      <c r="C27924" s="7" t="s">
        <v>1537</v>
      </c>
      <c r="D27924" s="7" t="n">
        <v>0</v>
      </c>
      <c r="E27924" s="7" t="n">
        <v>0</v>
      </c>
      <c r="F27924" s="7" t="n">
        <v>15</v>
      </c>
      <c r="G27924" s="7" t="n">
        <v>2605.53</v>
      </c>
    </row>
    <row r="27925" customFormat="false" ht="15" hidden="false" customHeight="false" outlineLevel="0" collapsed="false">
      <c r="A27925" s="7" t="s">
        <v>43</v>
      </c>
      <c r="B27925" s="7" t="s">
        <v>1169</v>
      </c>
      <c r="C27925" s="7" t="s">
        <v>1537</v>
      </c>
      <c r="D27925" s="7" t="n">
        <v>1</v>
      </c>
      <c r="E27925" s="7" t="n">
        <v>181.8</v>
      </c>
      <c r="F27925" s="7" t="n">
        <v>0</v>
      </c>
      <c r="G27925" s="7" t="n">
        <v>0</v>
      </c>
    </row>
    <row r="27926" customFormat="false" ht="15" hidden="false" customHeight="false" outlineLevel="0" collapsed="false">
      <c r="A27926" s="7" t="s">
        <v>43</v>
      </c>
      <c r="B27926" s="7" t="s">
        <v>1169</v>
      </c>
      <c r="C27926" s="7" t="s">
        <v>1537</v>
      </c>
      <c r="D27926" s="7" t="n">
        <v>7</v>
      </c>
      <c r="E27926" s="7" t="n">
        <v>1318.86</v>
      </c>
      <c r="F27926" s="7" t="n">
        <v>0</v>
      </c>
      <c r="G27926" s="7" t="n">
        <v>0</v>
      </c>
    </row>
    <row r="27927" customFormat="false" ht="15" hidden="false" customHeight="false" outlineLevel="0" collapsed="false">
      <c r="A27927" s="7" t="s">
        <v>43</v>
      </c>
      <c r="B27927" s="7" t="s">
        <v>1169</v>
      </c>
      <c r="C27927" s="7" t="s">
        <v>1537</v>
      </c>
      <c r="D27927" s="7" t="n">
        <v>1</v>
      </c>
      <c r="E27927" s="7" t="n">
        <v>193.45</v>
      </c>
      <c r="F27927" s="7" t="n">
        <v>0</v>
      </c>
      <c r="G27927" s="7" t="n">
        <v>0</v>
      </c>
    </row>
    <row r="27928" customFormat="false" ht="15" hidden="false" customHeight="false" outlineLevel="0" collapsed="false">
      <c r="A27928" s="7" t="s">
        <v>43</v>
      </c>
      <c r="B27928" s="7" t="s">
        <v>1169</v>
      </c>
      <c r="C27928" s="7" t="s">
        <v>1537</v>
      </c>
      <c r="D27928" s="7" t="n">
        <v>0</v>
      </c>
      <c r="E27928" s="7" t="n">
        <v>0</v>
      </c>
      <c r="F27928" s="7" t="n">
        <v>13</v>
      </c>
      <c r="G27928" s="7" t="n">
        <v>2100.89</v>
      </c>
    </row>
    <row r="27929" customFormat="false" ht="15" hidden="false" customHeight="false" outlineLevel="0" collapsed="false">
      <c r="A27929" s="7" t="s">
        <v>43</v>
      </c>
      <c r="B27929" s="7" t="s">
        <v>1169</v>
      </c>
      <c r="C27929" s="7" t="s">
        <v>1537</v>
      </c>
      <c r="D27929" s="7" t="n">
        <v>6</v>
      </c>
      <c r="E27929" s="7" t="n">
        <v>1099.36</v>
      </c>
      <c r="F27929" s="7" t="n">
        <v>0</v>
      </c>
      <c r="G27929" s="7" t="n">
        <v>0</v>
      </c>
    </row>
    <row r="27930" customFormat="false" ht="15" hidden="false" customHeight="false" outlineLevel="0" collapsed="false">
      <c r="A27930" s="7" t="s">
        <v>43</v>
      </c>
      <c r="B27930" s="7" t="s">
        <v>1169</v>
      </c>
      <c r="C27930" s="7" t="s">
        <v>1537</v>
      </c>
      <c r="D27930" s="7" t="n">
        <v>0</v>
      </c>
      <c r="E27930" s="7" t="n">
        <v>0</v>
      </c>
      <c r="F27930" s="7" t="n">
        <v>6</v>
      </c>
      <c r="G27930" s="7" t="n">
        <v>941.52</v>
      </c>
    </row>
    <row r="27931" customFormat="false" ht="15" hidden="false" customHeight="false" outlineLevel="0" collapsed="false">
      <c r="A27931" s="7" t="s">
        <v>43</v>
      </c>
      <c r="B27931" s="7" t="s">
        <v>1169</v>
      </c>
      <c r="C27931" s="7" t="s">
        <v>1537</v>
      </c>
      <c r="D27931" s="7" t="n">
        <v>0</v>
      </c>
      <c r="E27931" s="7" t="n">
        <v>0</v>
      </c>
      <c r="F27931" s="7" t="n">
        <v>17</v>
      </c>
      <c r="G27931" s="7" t="n">
        <v>2968.49</v>
      </c>
    </row>
    <row r="27932" customFormat="false" ht="15" hidden="false" customHeight="false" outlineLevel="0" collapsed="false">
      <c r="A27932" s="7" t="s">
        <v>43</v>
      </c>
      <c r="B27932" s="7" t="s">
        <v>1169</v>
      </c>
      <c r="C27932" s="7" t="s">
        <v>1537</v>
      </c>
      <c r="D27932" s="7" t="n">
        <v>16</v>
      </c>
      <c r="E27932" s="7" t="n">
        <v>2957.1</v>
      </c>
      <c r="F27932" s="7" t="n">
        <v>0</v>
      </c>
      <c r="G27932" s="7" t="n">
        <v>0</v>
      </c>
    </row>
    <row r="27933" customFormat="false" ht="15" hidden="false" customHeight="false" outlineLevel="0" collapsed="false">
      <c r="A27933" s="7" t="s">
        <v>43</v>
      </c>
      <c r="B27933" s="7" t="s">
        <v>1175</v>
      </c>
      <c r="C27933" s="7" t="s">
        <v>1537</v>
      </c>
      <c r="D27933" s="7" t="n">
        <v>0</v>
      </c>
      <c r="E27933" s="7" t="n">
        <v>0</v>
      </c>
      <c r="F27933" s="7" t="n">
        <v>2</v>
      </c>
      <c r="G27933" s="7" t="n">
        <v>354.42</v>
      </c>
    </row>
    <row r="27934" customFormat="false" ht="15" hidden="false" customHeight="false" outlineLevel="0" collapsed="false">
      <c r="A27934" s="7" t="s">
        <v>43</v>
      </c>
      <c r="B27934" s="7" t="s">
        <v>1175</v>
      </c>
      <c r="C27934" s="7" t="s">
        <v>1537</v>
      </c>
      <c r="D27934" s="7" t="n">
        <v>0</v>
      </c>
      <c r="E27934" s="7" t="n">
        <v>0</v>
      </c>
      <c r="F27934" s="7" t="n">
        <v>2</v>
      </c>
      <c r="G27934" s="7" t="n">
        <v>349.6</v>
      </c>
    </row>
    <row r="27935" customFormat="false" ht="15" hidden="false" customHeight="false" outlineLevel="0" collapsed="false">
      <c r="A27935" s="7" t="s">
        <v>43</v>
      </c>
      <c r="B27935" s="7" t="s">
        <v>1175</v>
      </c>
      <c r="C27935" s="7" t="s">
        <v>1537</v>
      </c>
      <c r="D27935" s="7" t="n">
        <v>1</v>
      </c>
      <c r="E27935" s="7" t="n">
        <v>178.61</v>
      </c>
      <c r="F27935" s="7" t="n">
        <v>0</v>
      </c>
      <c r="G27935" s="7" t="n">
        <v>0</v>
      </c>
    </row>
    <row r="27936" customFormat="false" ht="15" hidden="false" customHeight="false" outlineLevel="0" collapsed="false">
      <c r="A27936" s="7" t="s">
        <v>43</v>
      </c>
      <c r="B27936" s="7" t="s">
        <v>1175</v>
      </c>
      <c r="C27936" s="7" t="s">
        <v>1537</v>
      </c>
      <c r="D27936" s="7" t="n">
        <v>1</v>
      </c>
      <c r="E27936" s="7" t="n">
        <v>184.82</v>
      </c>
      <c r="F27936" s="7" t="n">
        <v>0</v>
      </c>
      <c r="G27936" s="7" t="n">
        <v>0</v>
      </c>
    </row>
    <row r="27937" customFormat="false" ht="15" hidden="false" customHeight="false" outlineLevel="0" collapsed="false">
      <c r="A27937" s="7" t="s">
        <v>43</v>
      </c>
      <c r="B27937" s="7" t="s">
        <v>1175</v>
      </c>
      <c r="C27937" s="7" t="s">
        <v>1537</v>
      </c>
      <c r="D27937" s="7" t="n">
        <v>0</v>
      </c>
      <c r="E27937" s="7" t="n">
        <v>0</v>
      </c>
      <c r="F27937" s="7" t="n">
        <v>5</v>
      </c>
      <c r="G27937" s="7" t="n">
        <v>866.45</v>
      </c>
    </row>
    <row r="27938" customFormat="false" ht="15" hidden="false" customHeight="false" outlineLevel="0" collapsed="false">
      <c r="A27938" s="7" t="s">
        <v>43</v>
      </c>
      <c r="B27938" s="7" t="s">
        <v>1175</v>
      </c>
      <c r="C27938" s="7" t="s">
        <v>1537</v>
      </c>
      <c r="D27938" s="7" t="n">
        <v>0</v>
      </c>
      <c r="E27938" s="7" t="n">
        <v>0</v>
      </c>
      <c r="F27938" s="7" t="n">
        <v>1</v>
      </c>
      <c r="G27938" s="7" t="n">
        <v>167.3</v>
      </c>
    </row>
    <row r="27939" customFormat="false" ht="15" hidden="false" customHeight="false" outlineLevel="0" collapsed="false">
      <c r="A27939" s="7" t="s">
        <v>43</v>
      </c>
      <c r="B27939" s="7" t="s">
        <v>1175</v>
      </c>
      <c r="C27939" s="7" t="s">
        <v>1537</v>
      </c>
      <c r="D27939" s="7" t="n">
        <v>0</v>
      </c>
      <c r="E27939" s="7" t="n">
        <v>0</v>
      </c>
      <c r="F27939" s="7" t="n">
        <v>3</v>
      </c>
      <c r="G27939" s="7" t="n">
        <v>495.68</v>
      </c>
    </row>
    <row r="27940" customFormat="false" ht="15" hidden="false" customHeight="false" outlineLevel="0" collapsed="false">
      <c r="A27940" s="7" t="s">
        <v>43</v>
      </c>
      <c r="B27940" s="7" t="s">
        <v>1175</v>
      </c>
      <c r="C27940" s="7" t="s">
        <v>1537</v>
      </c>
      <c r="D27940" s="7" t="n">
        <v>0</v>
      </c>
      <c r="E27940" s="7" t="n">
        <v>0</v>
      </c>
      <c r="F27940" s="7" t="n">
        <v>2</v>
      </c>
      <c r="G27940" s="7" t="n">
        <v>314.78</v>
      </c>
    </row>
    <row r="27941" customFormat="false" ht="15" hidden="false" customHeight="false" outlineLevel="0" collapsed="false">
      <c r="A27941" s="7" t="s">
        <v>43</v>
      </c>
      <c r="B27941" s="7" t="s">
        <v>1175</v>
      </c>
      <c r="C27941" s="7" t="s">
        <v>1537</v>
      </c>
      <c r="D27941" s="7" t="n">
        <v>0</v>
      </c>
      <c r="E27941" s="7" t="n">
        <v>0</v>
      </c>
      <c r="F27941" s="7" t="n">
        <v>5</v>
      </c>
      <c r="G27941" s="7" t="n">
        <v>833.69</v>
      </c>
    </row>
    <row r="27942" customFormat="false" ht="15" hidden="false" customHeight="false" outlineLevel="0" collapsed="false">
      <c r="A27942" s="7" t="s">
        <v>43</v>
      </c>
      <c r="B27942" s="7" t="s">
        <v>1175</v>
      </c>
      <c r="C27942" s="7" t="s">
        <v>1537</v>
      </c>
      <c r="D27942" s="7" t="n">
        <v>1</v>
      </c>
      <c r="E27942" s="7" t="n">
        <v>185.1</v>
      </c>
      <c r="F27942" s="7" t="n">
        <v>0</v>
      </c>
      <c r="G27942" s="7" t="n">
        <v>0</v>
      </c>
    </row>
    <row r="27943" customFormat="false" ht="15" hidden="false" customHeight="false" outlineLevel="0" collapsed="false">
      <c r="A27943" s="7" t="s">
        <v>43</v>
      </c>
      <c r="B27943" s="7" t="s">
        <v>1175</v>
      </c>
      <c r="C27943" s="7" t="s">
        <v>1537</v>
      </c>
      <c r="D27943" s="7" t="n">
        <v>2</v>
      </c>
      <c r="E27943" s="7" t="n">
        <v>366.45</v>
      </c>
      <c r="F27943" s="7" t="n">
        <v>0</v>
      </c>
      <c r="G27943" s="7" t="n">
        <v>0</v>
      </c>
    </row>
    <row r="27944" customFormat="false" ht="15" hidden="false" customHeight="false" outlineLevel="0" collapsed="false">
      <c r="A27944" s="7" t="s">
        <v>43</v>
      </c>
      <c r="B27944" s="7" t="s">
        <v>1175</v>
      </c>
      <c r="C27944" s="7" t="s">
        <v>1537</v>
      </c>
      <c r="D27944" s="7" t="n">
        <v>1</v>
      </c>
      <c r="E27944" s="7" t="n">
        <v>188.41</v>
      </c>
      <c r="F27944" s="7" t="n">
        <v>0</v>
      </c>
      <c r="G27944" s="7" t="n">
        <v>0</v>
      </c>
    </row>
    <row r="27945" customFormat="false" ht="15" hidden="false" customHeight="false" outlineLevel="0" collapsed="false">
      <c r="A27945" s="7" t="s">
        <v>43</v>
      </c>
      <c r="B27945" s="7" t="s">
        <v>1175</v>
      </c>
      <c r="C27945" s="7" t="s">
        <v>1537</v>
      </c>
      <c r="D27945" s="7" t="n">
        <v>1</v>
      </c>
      <c r="E27945" s="7" t="n">
        <v>185.96</v>
      </c>
      <c r="F27945" s="7" t="n">
        <v>0</v>
      </c>
      <c r="G27945" s="7" t="n">
        <v>0</v>
      </c>
    </row>
    <row r="27946" customFormat="false" ht="15" hidden="false" customHeight="false" outlineLevel="0" collapsed="false">
      <c r="A27946" s="7" t="s">
        <v>43</v>
      </c>
      <c r="B27946" s="7" t="s">
        <v>1175</v>
      </c>
      <c r="C27946" s="7" t="s">
        <v>1537</v>
      </c>
      <c r="D27946" s="7" t="n">
        <v>0</v>
      </c>
      <c r="E27946" s="7" t="n">
        <v>0</v>
      </c>
      <c r="F27946" s="7" t="n">
        <v>2</v>
      </c>
      <c r="G27946" s="7" t="n">
        <v>342.32</v>
      </c>
    </row>
    <row r="27947" customFormat="false" ht="15" hidden="false" customHeight="false" outlineLevel="0" collapsed="false">
      <c r="A27947" s="7" t="s">
        <v>43</v>
      </c>
      <c r="B27947" s="7" t="s">
        <v>1187</v>
      </c>
      <c r="C27947" s="7" t="s">
        <v>1537</v>
      </c>
      <c r="D27947" s="7" t="n">
        <v>3</v>
      </c>
      <c r="E27947" s="7" t="n">
        <v>535.47</v>
      </c>
      <c r="F27947" s="7" t="n">
        <v>0</v>
      </c>
      <c r="G27947" s="7" t="n">
        <v>0</v>
      </c>
    </row>
    <row r="27948" customFormat="false" ht="15" hidden="false" customHeight="false" outlineLevel="0" collapsed="false">
      <c r="A27948" s="7" t="s">
        <v>43</v>
      </c>
      <c r="B27948" s="7" t="s">
        <v>1187</v>
      </c>
      <c r="C27948" s="7" t="s">
        <v>1537</v>
      </c>
      <c r="D27948" s="7" t="n">
        <v>0</v>
      </c>
      <c r="E27948" s="7" t="n">
        <v>0</v>
      </c>
      <c r="F27948" s="7" t="n">
        <v>2</v>
      </c>
      <c r="G27948" s="7" t="n">
        <v>346.58</v>
      </c>
    </row>
    <row r="27949" customFormat="false" ht="15" hidden="false" customHeight="false" outlineLevel="0" collapsed="false">
      <c r="A27949" s="7" t="s">
        <v>43</v>
      </c>
      <c r="B27949" s="7" t="s">
        <v>1187</v>
      </c>
      <c r="C27949" s="7" t="s">
        <v>1537</v>
      </c>
      <c r="D27949" s="7" t="n">
        <v>1</v>
      </c>
      <c r="E27949" s="7" t="n">
        <v>183.23</v>
      </c>
      <c r="F27949" s="7" t="n">
        <v>0</v>
      </c>
      <c r="G27949" s="7" t="n">
        <v>0</v>
      </c>
    </row>
    <row r="27950" customFormat="false" ht="15" hidden="false" customHeight="false" outlineLevel="0" collapsed="false">
      <c r="A27950" s="7" t="s">
        <v>43</v>
      </c>
      <c r="B27950" s="7" t="s">
        <v>1187</v>
      </c>
      <c r="C27950" s="7" t="s">
        <v>1537</v>
      </c>
      <c r="D27950" s="7" t="n">
        <v>0</v>
      </c>
      <c r="E27950" s="7" t="n">
        <v>0</v>
      </c>
      <c r="F27950" s="7" t="n">
        <v>2</v>
      </c>
      <c r="G27950" s="7" t="n">
        <v>331.61</v>
      </c>
    </row>
    <row r="27951" customFormat="false" ht="15" hidden="false" customHeight="false" outlineLevel="0" collapsed="false">
      <c r="A27951" s="7" t="s">
        <v>43</v>
      </c>
      <c r="B27951" s="7" t="s">
        <v>1187</v>
      </c>
      <c r="C27951" s="7" t="s">
        <v>1537</v>
      </c>
      <c r="D27951" s="7" t="n">
        <v>0</v>
      </c>
      <c r="E27951" s="7" t="n">
        <v>0</v>
      </c>
      <c r="F27951" s="7" t="n">
        <v>1</v>
      </c>
      <c r="G27951" s="7" t="n">
        <v>174.8</v>
      </c>
    </row>
    <row r="27952" customFormat="false" ht="15" hidden="false" customHeight="false" outlineLevel="0" collapsed="false">
      <c r="A27952" s="7" t="s">
        <v>43</v>
      </c>
      <c r="B27952" s="7" t="s">
        <v>1187</v>
      </c>
      <c r="C27952" s="7" t="s">
        <v>1537</v>
      </c>
      <c r="D27952" s="7" t="n">
        <v>0</v>
      </c>
      <c r="E27952" s="7" t="n">
        <v>0</v>
      </c>
      <c r="F27952" s="7" t="n">
        <v>1</v>
      </c>
      <c r="G27952" s="7" t="n">
        <v>166.74</v>
      </c>
    </row>
    <row r="27953" customFormat="false" ht="15" hidden="false" customHeight="false" outlineLevel="0" collapsed="false">
      <c r="A27953" s="7" t="s">
        <v>43</v>
      </c>
      <c r="B27953" s="7" t="s">
        <v>1187</v>
      </c>
      <c r="C27953" s="7" t="s">
        <v>1537</v>
      </c>
      <c r="D27953" s="7" t="n">
        <v>1</v>
      </c>
      <c r="E27953" s="7" t="n">
        <v>184.49</v>
      </c>
      <c r="F27953" s="7" t="n">
        <v>0</v>
      </c>
      <c r="G27953" s="7" t="n">
        <v>0</v>
      </c>
    </row>
    <row r="27954" customFormat="false" ht="15" hidden="false" customHeight="false" outlineLevel="0" collapsed="false">
      <c r="A27954" s="7" t="s">
        <v>43</v>
      </c>
      <c r="B27954" s="7" t="s">
        <v>1187</v>
      </c>
      <c r="C27954" s="7" t="s">
        <v>1537</v>
      </c>
      <c r="D27954" s="7" t="n">
        <v>1</v>
      </c>
      <c r="E27954" s="7" t="n">
        <v>175.42</v>
      </c>
      <c r="F27954" s="7" t="n">
        <v>0</v>
      </c>
      <c r="G27954" s="7" t="n">
        <v>0</v>
      </c>
    </row>
    <row r="27955" customFormat="false" ht="15" hidden="false" customHeight="false" outlineLevel="0" collapsed="false">
      <c r="A27955" s="7" t="s">
        <v>43</v>
      </c>
      <c r="B27955" s="7" t="s">
        <v>1187</v>
      </c>
      <c r="C27955" s="7" t="s">
        <v>1537</v>
      </c>
      <c r="D27955" s="7" t="n">
        <v>0</v>
      </c>
      <c r="E27955" s="7" t="n">
        <v>0</v>
      </c>
      <c r="F27955" s="7" t="n">
        <v>4</v>
      </c>
      <c r="G27955" s="7" t="n">
        <v>626.74</v>
      </c>
    </row>
    <row r="27956" customFormat="false" ht="15" hidden="false" customHeight="false" outlineLevel="0" collapsed="false">
      <c r="A27956" s="7" t="s">
        <v>43</v>
      </c>
      <c r="B27956" s="7" t="s">
        <v>1187</v>
      </c>
      <c r="C27956" s="7" t="s">
        <v>1537</v>
      </c>
      <c r="D27956" s="7" t="n">
        <v>0</v>
      </c>
      <c r="E27956" s="7" t="n">
        <v>0</v>
      </c>
      <c r="F27956" s="7" t="n">
        <v>2</v>
      </c>
      <c r="G27956" s="7" t="n">
        <v>354.42</v>
      </c>
    </row>
    <row r="27957" customFormat="false" ht="15" hidden="false" customHeight="false" outlineLevel="0" collapsed="false">
      <c r="A27957" s="7" t="s">
        <v>43</v>
      </c>
      <c r="B27957" s="7" t="s">
        <v>1187</v>
      </c>
      <c r="C27957" s="7" t="s">
        <v>1537</v>
      </c>
      <c r="D27957" s="7" t="n">
        <v>0</v>
      </c>
      <c r="E27957" s="7" t="n">
        <v>0</v>
      </c>
      <c r="F27957" s="7" t="n">
        <v>1</v>
      </c>
      <c r="G27957" s="7" t="n">
        <v>165.23</v>
      </c>
    </row>
    <row r="27958" customFormat="false" ht="15" hidden="false" customHeight="false" outlineLevel="0" collapsed="false">
      <c r="A27958" s="7" t="s">
        <v>43</v>
      </c>
      <c r="B27958" s="7" t="s">
        <v>1187</v>
      </c>
      <c r="C27958" s="7" t="s">
        <v>1537</v>
      </c>
      <c r="D27958" s="7" t="n">
        <v>0</v>
      </c>
      <c r="E27958" s="7" t="n">
        <v>0</v>
      </c>
      <c r="F27958" s="7" t="n">
        <v>4</v>
      </c>
      <c r="G27958" s="7" t="n">
        <v>684.65</v>
      </c>
    </row>
    <row r="27959" customFormat="false" ht="15" hidden="false" customHeight="false" outlineLevel="0" collapsed="false">
      <c r="A27959" s="7" t="s">
        <v>43</v>
      </c>
      <c r="B27959" s="7" t="s">
        <v>1187</v>
      </c>
      <c r="C27959" s="7" t="s">
        <v>1537</v>
      </c>
      <c r="D27959" s="7" t="n">
        <v>3</v>
      </c>
      <c r="E27959" s="7" t="n">
        <v>555.29</v>
      </c>
      <c r="F27959" s="7" t="n">
        <v>0</v>
      </c>
      <c r="G27959" s="7" t="n">
        <v>0</v>
      </c>
    </row>
    <row r="27960" customFormat="false" ht="15" hidden="false" customHeight="false" outlineLevel="0" collapsed="false">
      <c r="A27960" s="7" t="s">
        <v>43</v>
      </c>
      <c r="B27960" s="7" t="s">
        <v>1187</v>
      </c>
      <c r="C27960" s="7" t="s">
        <v>1537</v>
      </c>
      <c r="D27960" s="7" t="n">
        <v>2</v>
      </c>
      <c r="E27960" s="7" t="n">
        <v>350.18</v>
      </c>
      <c r="F27960" s="7" t="n">
        <v>0</v>
      </c>
      <c r="G27960" s="7" t="n">
        <v>0</v>
      </c>
    </row>
    <row r="27961" customFormat="false" ht="15" hidden="false" customHeight="false" outlineLevel="0" collapsed="false">
      <c r="A27961" s="7" t="s">
        <v>43</v>
      </c>
      <c r="B27961" s="7" t="s">
        <v>1171</v>
      </c>
      <c r="C27961" s="7" t="s">
        <v>1537</v>
      </c>
      <c r="D27961" s="7" t="n">
        <v>17</v>
      </c>
      <c r="E27961" s="7" t="n">
        <v>2994.88</v>
      </c>
      <c r="F27961" s="7" t="n">
        <v>0</v>
      </c>
      <c r="G27961" s="7" t="n">
        <v>0</v>
      </c>
    </row>
    <row r="27962" customFormat="false" ht="15" hidden="false" customHeight="false" outlineLevel="0" collapsed="false">
      <c r="A27962" s="7" t="s">
        <v>43</v>
      </c>
      <c r="B27962" s="7" t="s">
        <v>1171</v>
      </c>
      <c r="C27962" s="7" t="s">
        <v>1537</v>
      </c>
      <c r="D27962" s="7" t="n">
        <v>0</v>
      </c>
      <c r="E27962" s="7" t="n">
        <v>0</v>
      </c>
      <c r="F27962" s="7" t="n">
        <v>16</v>
      </c>
      <c r="G27962" s="7" t="n">
        <v>2581.15</v>
      </c>
    </row>
    <row r="27963" customFormat="false" ht="15" hidden="false" customHeight="false" outlineLevel="0" collapsed="false">
      <c r="A27963" s="7" t="s">
        <v>43</v>
      </c>
      <c r="B27963" s="7" t="s">
        <v>1171</v>
      </c>
      <c r="C27963" s="7" t="s">
        <v>1537</v>
      </c>
      <c r="D27963" s="7" t="n">
        <v>16</v>
      </c>
      <c r="E27963" s="7" t="n">
        <v>2785.02</v>
      </c>
      <c r="F27963" s="7" t="n">
        <v>0</v>
      </c>
      <c r="G27963" s="7" t="n">
        <v>0</v>
      </c>
    </row>
    <row r="27964" customFormat="false" ht="15" hidden="false" customHeight="false" outlineLevel="0" collapsed="false">
      <c r="A27964" s="7" t="s">
        <v>43</v>
      </c>
      <c r="B27964" s="7" t="s">
        <v>1171</v>
      </c>
      <c r="C27964" s="7" t="s">
        <v>1537</v>
      </c>
      <c r="D27964" s="7" t="n">
        <v>11</v>
      </c>
      <c r="E27964" s="7" t="n">
        <v>1932.79</v>
      </c>
      <c r="F27964" s="7" t="n">
        <v>0</v>
      </c>
      <c r="G27964" s="7" t="n">
        <v>0</v>
      </c>
    </row>
    <row r="27965" customFormat="false" ht="15" hidden="false" customHeight="false" outlineLevel="0" collapsed="false">
      <c r="A27965" s="7" t="s">
        <v>43</v>
      </c>
      <c r="B27965" s="7" t="s">
        <v>1171</v>
      </c>
      <c r="C27965" s="7" t="s">
        <v>1537</v>
      </c>
      <c r="D27965" s="7" t="n">
        <v>0</v>
      </c>
      <c r="E27965" s="7" t="n">
        <v>0</v>
      </c>
      <c r="F27965" s="7" t="n">
        <v>8</v>
      </c>
      <c r="G27965" s="7" t="n">
        <v>1349.94</v>
      </c>
    </row>
    <row r="27966" customFormat="false" ht="15" hidden="false" customHeight="false" outlineLevel="0" collapsed="false">
      <c r="A27966" s="7" t="s">
        <v>43</v>
      </c>
      <c r="B27966" s="7" t="s">
        <v>1171</v>
      </c>
      <c r="C27966" s="7" t="s">
        <v>1537</v>
      </c>
      <c r="D27966" s="7" t="n">
        <v>3</v>
      </c>
      <c r="E27966" s="7" t="n">
        <v>579.9</v>
      </c>
      <c r="F27966" s="7" t="n">
        <v>0</v>
      </c>
      <c r="G27966" s="7" t="n">
        <v>0</v>
      </c>
    </row>
    <row r="27967" customFormat="false" ht="15" hidden="false" customHeight="false" outlineLevel="0" collapsed="false">
      <c r="A27967" s="7" t="s">
        <v>43</v>
      </c>
      <c r="B27967" s="7" t="s">
        <v>1171</v>
      </c>
      <c r="C27967" s="7" t="s">
        <v>1537</v>
      </c>
      <c r="D27967" s="7" t="n">
        <v>19</v>
      </c>
      <c r="E27967" s="7" t="n">
        <v>3475.12</v>
      </c>
      <c r="F27967" s="7" t="n">
        <v>0</v>
      </c>
      <c r="G27967" s="7" t="n">
        <v>0</v>
      </c>
    </row>
    <row r="27968" customFormat="false" ht="15" hidden="false" customHeight="false" outlineLevel="0" collapsed="false">
      <c r="A27968" s="7" t="s">
        <v>43</v>
      </c>
      <c r="B27968" s="7" t="s">
        <v>1171</v>
      </c>
      <c r="C27968" s="7" t="s">
        <v>1537</v>
      </c>
      <c r="D27968" s="7" t="n">
        <v>0</v>
      </c>
      <c r="E27968" s="7" t="n">
        <v>0</v>
      </c>
      <c r="F27968" s="7" t="n">
        <v>19</v>
      </c>
      <c r="G27968" s="7" t="n">
        <v>2756.5</v>
      </c>
    </row>
    <row r="27969" customFormat="false" ht="15" hidden="false" customHeight="false" outlineLevel="0" collapsed="false">
      <c r="A27969" s="7" t="s">
        <v>43</v>
      </c>
      <c r="B27969" s="7" t="s">
        <v>1171</v>
      </c>
      <c r="C27969" s="7" t="s">
        <v>1537</v>
      </c>
      <c r="D27969" s="7" t="n">
        <v>14</v>
      </c>
      <c r="E27969" s="7" t="n">
        <v>2647.23</v>
      </c>
      <c r="F27969" s="7" t="n">
        <v>0</v>
      </c>
      <c r="G27969" s="7" t="n">
        <v>0</v>
      </c>
    </row>
    <row r="27970" customFormat="false" ht="15" hidden="false" customHeight="false" outlineLevel="0" collapsed="false">
      <c r="A27970" s="7" t="s">
        <v>43</v>
      </c>
      <c r="B27970" s="7" t="s">
        <v>1171</v>
      </c>
      <c r="C27970" s="7" t="s">
        <v>1537</v>
      </c>
      <c r="D27970" s="7" t="n">
        <v>2</v>
      </c>
      <c r="E27970" s="7" t="n">
        <v>350.62</v>
      </c>
      <c r="F27970" s="7" t="n">
        <v>0</v>
      </c>
      <c r="G27970" s="7" t="n">
        <v>0</v>
      </c>
    </row>
    <row r="27971" customFormat="false" ht="15" hidden="false" customHeight="false" outlineLevel="0" collapsed="false">
      <c r="A27971" s="7" t="s">
        <v>43</v>
      </c>
      <c r="B27971" s="7" t="s">
        <v>1171</v>
      </c>
      <c r="C27971" s="7" t="s">
        <v>1537</v>
      </c>
      <c r="D27971" s="7" t="n">
        <v>0</v>
      </c>
      <c r="E27971" s="7" t="n">
        <v>0</v>
      </c>
      <c r="F27971" s="7" t="n">
        <v>16</v>
      </c>
      <c r="G27971" s="7" t="n">
        <v>2696.91</v>
      </c>
    </row>
    <row r="27972" customFormat="false" ht="15" hidden="false" customHeight="false" outlineLevel="0" collapsed="false">
      <c r="A27972" s="7" t="s">
        <v>43</v>
      </c>
      <c r="B27972" s="7" t="s">
        <v>1171</v>
      </c>
      <c r="C27972" s="7" t="s">
        <v>1537</v>
      </c>
      <c r="D27972" s="7" t="n">
        <v>4</v>
      </c>
      <c r="E27972" s="7" t="n">
        <v>727.19</v>
      </c>
      <c r="F27972" s="7" t="n">
        <v>0</v>
      </c>
      <c r="G27972" s="7" t="n">
        <v>0</v>
      </c>
    </row>
    <row r="27973" customFormat="false" ht="15" hidden="false" customHeight="false" outlineLevel="0" collapsed="false">
      <c r="A27973" s="7" t="s">
        <v>43</v>
      </c>
      <c r="B27973" s="7" t="s">
        <v>1171</v>
      </c>
      <c r="C27973" s="7" t="s">
        <v>1537</v>
      </c>
      <c r="D27973" s="7" t="n">
        <v>0</v>
      </c>
      <c r="E27973" s="7" t="n">
        <v>0</v>
      </c>
      <c r="F27973" s="7" t="n">
        <v>10</v>
      </c>
      <c r="G27973" s="7" t="n">
        <v>1514.85</v>
      </c>
    </row>
    <row r="27974" customFormat="false" ht="15" hidden="false" customHeight="false" outlineLevel="0" collapsed="false">
      <c r="A27974" s="7" t="s">
        <v>43</v>
      </c>
      <c r="B27974" s="7" t="s">
        <v>1171</v>
      </c>
      <c r="C27974" s="7" t="s">
        <v>1537</v>
      </c>
      <c r="D27974" s="7" t="n">
        <v>10</v>
      </c>
      <c r="E27974" s="7" t="n">
        <v>1744.26</v>
      </c>
      <c r="F27974" s="7" t="n">
        <v>0</v>
      </c>
      <c r="G27974" s="7" t="n">
        <v>0</v>
      </c>
    </row>
    <row r="27975" customFormat="false" ht="15" hidden="false" customHeight="false" outlineLevel="0" collapsed="false">
      <c r="A27975" s="7" t="s">
        <v>43</v>
      </c>
      <c r="B27975" s="7" t="s">
        <v>1171</v>
      </c>
      <c r="C27975" s="7" t="s">
        <v>1537</v>
      </c>
      <c r="D27975" s="7" t="n">
        <v>0</v>
      </c>
      <c r="E27975" s="7" t="n">
        <v>0</v>
      </c>
      <c r="F27975" s="7" t="n">
        <v>27</v>
      </c>
      <c r="G27975" s="7" t="n">
        <v>4453.22</v>
      </c>
    </row>
    <row r="27976" customFormat="false" ht="15" hidden="false" customHeight="false" outlineLevel="0" collapsed="false">
      <c r="A27976" s="7" t="s">
        <v>43</v>
      </c>
      <c r="B27976" s="7" t="s">
        <v>1171</v>
      </c>
      <c r="C27976" s="7" t="s">
        <v>1537</v>
      </c>
      <c r="D27976" s="7" t="n">
        <v>17</v>
      </c>
      <c r="E27976" s="7" t="n">
        <v>2974.97</v>
      </c>
      <c r="F27976" s="7" t="n">
        <v>0</v>
      </c>
      <c r="G27976" s="7" t="n">
        <v>0</v>
      </c>
    </row>
    <row r="27977" customFormat="false" ht="15" hidden="false" customHeight="false" outlineLevel="0" collapsed="false">
      <c r="A27977" s="7" t="s">
        <v>43</v>
      </c>
      <c r="B27977" s="7" t="s">
        <v>1171</v>
      </c>
      <c r="C27977" s="7" t="s">
        <v>1537</v>
      </c>
      <c r="D27977" s="7" t="n">
        <v>15</v>
      </c>
      <c r="E27977" s="7" t="n">
        <v>2626.34</v>
      </c>
      <c r="F27977" s="7" t="n">
        <v>0</v>
      </c>
      <c r="G27977" s="7" t="n">
        <v>0</v>
      </c>
    </row>
    <row r="27978" customFormat="false" ht="15" hidden="false" customHeight="false" outlineLevel="0" collapsed="false">
      <c r="A27978" s="7" t="s">
        <v>43</v>
      </c>
      <c r="B27978" s="7" t="s">
        <v>1171</v>
      </c>
      <c r="C27978" s="7" t="s">
        <v>1537</v>
      </c>
      <c r="D27978" s="7" t="n">
        <v>0</v>
      </c>
      <c r="E27978" s="7" t="n">
        <v>0</v>
      </c>
      <c r="F27978" s="7" t="n">
        <v>10</v>
      </c>
      <c r="G27978" s="7" t="n">
        <v>1593.24</v>
      </c>
    </row>
    <row r="27979" customFormat="false" ht="15" hidden="false" customHeight="false" outlineLevel="0" collapsed="false">
      <c r="A27979" s="7" t="s">
        <v>43</v>
      </c>
      <c r="B27979" s="7" t="s">
        <v>1171</v>
      </c>
      <c r="C27979" s="7" t="s">
        <v>1537</v>
      </c>
      <c r="D27979" s="7" t="n">
        <v>0</v>
      </c>
      <c r="E27979" s="7" t="n">
        <v>0</v>
      </c>
      <c r="F27979" s="7" t="n">
        <v>9</v>
      </c>
      <c r="G27979" s="7" t="n">
        <v>1500.8</v>
      </c>
    </row>
    <row r="27980" customFormat="false" ht="15" hidden="false" customHeight="false" outlineLevel="0" collapsed="false">
      <c r="A27980" s="7" t="s">
        <v>43</v>
      </c>
      <c r="B27980" s="7" t="s">
        <v>1177</v>
      </c>
      <c r="C27980" s="7" t="s">
        <v>1537</v>
      </c>
      <c r="D27980" s="7" t="n">
        <v>0</v>
      </c>
      <c r="E27980" s="7" t="n">
        <v>0</v>
      </c>
      <c r="F27980" s="7" t="n">
        <v>54</v>
      </c>
      <c r="G27980" s="7" t="n">
        <v>8065.2</v>
      </c>
    </row>
    <row r="27981" customFormat="false" ht="15" hidden="false" customHeight="false" outlineLevel="0" collapsed="false">
      <c r="A27981" s="7" t="s">
        <v>43</v>
      </c>
      <c r="B27981" s="7" t="s">
        <v>1177</v>
      </c>
      <c r="C27981" s="7" t="s">
        <v>1537</v>
      </c>
      <c r="D27981" s="7" t="n">
        <v>0</v>
      </c>
      <c r="E27981" s="7" t="n">
        <v>0</v>
      </c>
      <c r="F27981" s="7" t="n">
        <v>44</v>
      </c>
      <c r="G27981" s="7" t="n">
        <v>6819.14</v>
      </c>
    </row>
    <row r="27982" customFormat="false" ht="15" hidden="false" customHeight="false" outlineLevel="0" collapsed="false">
      <c r="A27982" s="7" t="s">
        <v>43</v>
      </c>
      <c r="B27982" s="7" t="s">
        <v>1177</v>
      </c>
      <c r="C27982" s="7" t="s">
        <v>1537</v>
      </c>
      <c r="D27982" s="7" t="n">
        <v>1</v>
      </c>
      <c r="E27982" s="7" t="n">
        <v>172.23</v>
      </c>
      <c r="F27982" s="7" t="n">
        <v>0</v>
      </c>
      <c r="G27982" s="7" t="n">
        <v>0</v>
      </c>
    </row>
    <row r="27983" customFormat="false" ht="15" hidden="false" customHeight="false" outlineLevel="0" collapsed="false">
      <c r="A27983" s="7" t="s">
        <v>43</v>
      </c>
      <c r="B27983" s="7" t="s">
        <v>1177</v>
      </c>
      <c r="C27983" s="7" t="s">
        <v>1537</v>
      </c>
      <c r="D27983" s="7" t="n">
        <v>33</v>
      </c>
      <c r="E27983" s="7" t="n">
        <v>5743.24</v>
      </c>
      <c r="F27983" s="7" t="n">
        <v>0</v>
      </c>
      <c r="G27983" s="7" t="n">
        <v>0</v>
      </c>
    </row>
    <row r="27984" customFormat="false" ht="15" hidden="false" customHeight="false" outlineLevel="0" collapsed="false">
      <c r="A27984" s="7" t="s">
        <v>43</v>
      </c>
      <c r="B27984" s="7" t="s">
        <v>1177</v>
      </c>
      <c r="C27984" s="7" t="s">
        <v>1537</v>
      </c>
      <c r="D27984" s="7" t="n">
        <v>0</v>
      </c>
      <c r="E27984" s="7" t="n">
        <v>0</v>
      </c>
      <c r="F27984" s="7" t="n">
        <v>44</v>
      </c>
      <c r="G27984" s="7" t="n">
        <v>7464.21</v>
      </c>
    </row>
    <row r="27985" customFormat="false" ht="15" hidden="false" customHeight="false" outlineLevel="0" collapsed="false">
      <c r="A27985" s="7" t="s">
        <v>43</v>
      </c>
      <c r="B27985" s="7" t="s">
        <v>1177</v>
      </c>
      <c r="C27985" s="7" t="s">
        <v>1537</v>
      </c>
      <c r="D27985" s="7" t="n">
        <v>14</v>
      </c>
      <c r="E27985" s="7" t="n">
        <v>2451.25</v>
      </c>
      <c r="F27985" s="7" t="n">
        <v>0</v>
      </c>
      <c r="G27985" s="7" t="n">
        <v>0</v>
      </c>
    </row>
    <row r="27986" customFormat="false" ht="15" hidden="false" customHeight="false" outlineLevel="0" collapsed="false">
      <c r="A27986" s="7" t="s">
        <v>43</v>
      </c>
      <c r="B27986" s="7" t="s">
        <v>1177</v>
      </c>
      <c r="C27986" s="7" t="s">
        <v>1537</v>
      </c>
      <c r="D27986" s="7" t="n">
        <v>0</v>
      </c>
      <c r="E27986" s="7" t="n">
        <v>0</v>
      </c>
      <c r="F27986" s="7" t="n">
        <v>55</v>
      </c>
      <c r="G27986" s="7" t="n">
        <v>8903.42</v>
      </c>
    </row>
    <row r="27987" customFormat="false" ht="15" hidden="false" customHeight="false" outlineLevel="0" collapsed="false">
      <c r="A27987" s="7" t="s">
        <v>43</v>
      </c>
      <c r="B27987" s="7" t="s">
        <v>1177</v>
      </c>
      <c r="C27987" s="7" t="s">
        <v>1537</v>
      </c>
      <c r="D27987" s="7" t="n">
        <v>0</v>
      </c>
      <c r="E27987" s="7" t="n">
        <v>0</v>
      </c>
      <c r="F27987" s="7" t="n">
        <v>34</v>
      </c>
      <c r="G27987" s="7" t="n">
        <v>5868.3</v>
      </c>
    </row>
    <row r="27988" customFormat="false" ht="15" hidden="false" customHeight="false" outlineLevel="0" collapsed="false">
      <c r="A27988" s="7" t="s">
        <v>43</v>
      </c>
      <c r="B27988" s="7" t="s">
        <v>1177</v>
      </c>
      <c r="C27988" s="7" t="s">
        <v>1537</v>
      </c>
      <c r="D27988" s="7" t="n">
        <v>30</v>
      </c>
      <c r="E27988" s="7" t="n">
        <v>5599.32</v>
      </c>
      <c r="F27988" s="7" t="n">
        <v>0</v>
      </c>
      <c r="G27988" s="7" t="n">
        <v>0</v>
      </c>
    </row>
    <row r="27989" customFormat="false" ht="15" hidden="false" customHeight="false" outlineLevel="0" collapsed="false">
      <c r="A27989" s="7" t="s">
        <v>43</v>
      </c>
      <c r="B27989" s="7" t="s">
        <v>1177</v>
      </c>
      <c r="C27989" s="7" t="s">
        <v>1537</v>
      </c>
      <c r="D27989" s="7" t="n">
        <v>1</v>
      </c>
      <c r="E27989" s="7" t="n">
        <v>176.17</v>
      </c>
      <c r="F27989" s="7" t="n">
        <v>0</v>
      </c>
      <c r="G27989" s="7" t="n">
        <v>0</v>
      </c>
    </row>
    <row r="27990" customFormat="false" ht="15" hidden="false" customHeight="false" outlineLevel="0" collapsed="false">
      <c r="A27990" s="7" t="s">
        <v>43</v>
      </c>
      <c r="B27990" s="7" t="s">
        <v>1177</v>
      </c>
      <c r="C27990" s="7" t="s">
        <v>1537</v>
      </c>
      <c r="D27990" s="7" t="n">
        <v>28</v>
      </c>
      <c r="E27990" s="7" t="n">
        <v>4819.29</v>
      </c>
      <c r="F27990" s="7" t="n">
        <v>0</v>
      </c>
      <c r="G27990" s="7" t="n">
        <v>0</v>
      </c>
    </row>
    <row r="27991" customFormat="false" ht="15" hidden="false" customHeight="false" outlineLevel="0" collapsed="false">
      <c r="A27991" s="7" t="s">
        <v>43</v>
      </c>
      <c r="B27991" s="7" t="s">
        <v>1177</v>
      </c>
      <c r="C27991" s="7" t="s">
        <v>1537</v>
      </c>
      <c r="D27991" s="7" t="n">
        <v>45</v>
      </c>
      <c r="E27991" s="7" t="n">
        <v>8230.54</v>
      </c>
      <c r="F27991" s="7" t="n">
        <v>0</v>
      </c>
      <c r="G27991" s="7" t="n">
        <v>0</v>
      </c>
    </row>
    <row r="27992" customFormat="false" ht="15" hidden="false" customHeight="false" outlineLevel="0" collapsed="false">
      <c r="A27992" s="7" t="s">
        <v>43</v>
      </c>
      <c r="B27992" s="7" t="s">
        <v>1177</v>
      </c>
      <c r="C27992" s="7" t="s">
        <v>1537</v>
      </c>
      <c r="D27992" s="7" t="n">
        <v>43</v>
      </c>
      <c r="E27992" s="7" t="n">
        <v>7500.34</v>
      </c>
      <c r="F27992" s="7" t="n">
        <v>0</v>
      </c>
      <c r="G27992" s="7" t="n">
        <v>0</v>
      </c>
    </row>
    <row r="27993" customFormat="false" ht="15" hidden="false" customHeight="false" outlineLevel="0" collapsed="false">
      <c r="A27993" s="7" t="s">
        <v>43</v>
      </c>
      <c r="B27993" s="7" t="s">
        <v>1177</v>
      </c>
      <c r="C27993" s="7" t="s">
        <v>1537</v>
      </c>
      <c r="D27993" s="7" t="n">
        <v>0</v>
      </c>
      <c r="E27993" s="7" t="n">
        <v>0</v>
      </c>
      <c r="F27993" s="7" t="n">
        <v>37</v>
      </c>
      <c r="G27993" s="7" t="n">
        <v>5457.98</v>
      </c>
    </row>
    <row r="27994" customFormat="false" ht="15" hidden="false" customHeight="false" outlineLevel="0" collapsed="false">
      <c r="A27994" s="7" t="s">
        <v>43</v>
      </c>
      <c r="B27994" s="7" t="s">
        <v>1177</v>
      </c>
      <c r="C27994" s="7" t="s">
        <v>1537</v>
      </c>
      <c r="D27994" s="7" t="n">
        <v>0</v>
      </c>
      <c r="E27994" s="7" t="n">
        <v>0</v>
      </c>
      <c r="F27994" s="7" t="n">
        <v>60</v>
      </c>
      <c r="G27994" s="7" t="n">
        <v>9676.28</v>
      </c>
    </row>
    <row r="27995" customFormat="false" ht="15" hidden="false" customHeight="false" outlineLevel="0" collapsed="false">
      <c r="A27995" s="7" t="s">
        <v>43</v>
      </c>
      <c r="B27995" s="7" t="s">
        <v>1177</v>
      </c>
      <c r="C27995" s="7" t="s">
        <v>1537</v>
      </c>
      <c r="D27995" s="7" t="n">
        <v>16</v>
      </c>
      <c r="E27995" s="7" t="n">
        <v>2804.96</v>
      </c>
      <c r="F27995" s="7" t="n">
        <v>0</v>
      </c>
      <c r="G27995" s="7" t="n">
        <v>0</v>
      </c>
    </row>
    <row r="27996" customFormat="false" ht="15" hidden="false" customHeight="false" outlineLevel="0" collapsed="false">
      <c r="A27996" s="7" t="s">
        <v>43</v>
      </c>
      <c r="B27996" s="7" t="s">
        <v>1177</v>
      </c>
      <c r="C27996" s="7" t="s">
        <v>1537</v>
      </c>
      <c r="D27996" s="7" t="n">
        <v>9</v>
      </c>
      <c r="E27996" s="7" t="n">
        <v>1673.71</v>
      </c>
      <c r="F27996" s="7" t="n">
        <v>0</v>
      </c>
      <c r="G27996" s="7" t="n">
        <v>0</v>
      </c>
    </row>
    <row r="27997" customFormat="false" ht="15" hidden="false" customHeight="false" outlineLevel="0" collapsed="false">
      <c r="A27997" s="7" t="s">
        <v>43</v>
      </c>
      <c r="B27997" s="7" t="s">
        <v>1177</v>
      </c>
      <c r="C27997" s="7" t="s">
        <v>1537</v>
      </c>
      <c r="D27997" s="7" t="n">
        <v>41</v>
      </c>
      <c r="E27997" s="7" t="n">
        <v>7752.59</v>
      </c>
      <c r="F27997" s="7" t="n">
        <v>0</v>
      </c>
      <c r="G27997" s="7" t="n">
        <v>0</v>
      </c>
    </row>
    <row r="27998" customFormat="false" ht="15" hidden="false" customHeight="false" outlineLevel="0" collapsed="false">
      <c r="A27998" s="7" t="s">
        <v>43</v>
      </c>
      <c r="B27998" s="7" t="s">
        <v>1177</v>
      </c>
      <c r="C27998" s="7" t="s">
        <v>1537</v>
      </c>
      <c r="D27998" s="7" t="n">
        <v>27</v>
      </c>
      <c r="E27998" s="7" t="n">
        <v>5219.07</v>
      </c>
      <c r="F27998" s="7" t="n">
        <v>0</v>
      </c>
      <c r="G27998" s="7" t="n">
        <v>0</v>
      </c>
    </row>
    <row r="27999" customFormat="false" ht="15" hidden="false" customHeight="false" outlineLevel="0" collapsed="false">
      <c r="A27999" s="7" t="s">
        <v>43</v>
      </c>
      <c r="B27999" s="7" t="s">
        <v>1177</v>
      </c>
      <c r="C27999" s="7" t="s">
        <v>1537</v>
      </c>
      <c r="D27999" s="7" t="n">
        <v>36</v>
      </c>
      <c r="E27999" s="7" t="n">
        <v>6299.94</v>
      </c>
      <c r="F27999" s="7" t="n">
        <v>0</v>
      </c>
      <c r="G27999" s="7" t="n">
        <v>0</v>
      </c>
    </row>
    <row r="28000" customFormat="false" ht="15" hidden="false" customHeight="false" outlineLevel="0" collapsed="false">
      <c r="A28000" s="7" t="s">
        <v>43</v>
      </c>
      <c r="B28000" s="7" t="s">
        <v>1177</v>
      </c>
      <c r="C28000" s="7" t="s">
        <v>1537</v>
      </c>
      <c r="D28000" s="7" t="n">
        <v>0</v>
      </c>
      <c r="E28000" s="7" t="n">
        <v>0</v>
      </c>
      <c r="F28000" s="7" t="n">
        <v>22</v>
      </c>
      <c r="G28000" s="7" t="n">
        <v>3936.16</v>
      </c>
    </row>
    <row r="28001" customFormat="false" ht="15" hidden="false" customHeight="false" outlineLevel="0" collapsed="false">
      <c r="A28001" s="7" t="s">
        <v>43</v>
      </c>
      <c r="B28001" s="7" t="s">
        <v>1158</v>
      </c>
      <c r="C28001" s="7" t="s">
        <v>1537</v>
      </c>
      <c r="D28001" s="7" t="n">
        <v>6</v>
      </c>
      <c r="E28001" s="7" t="n">
        <v>1051.86</v>
      </c>
      <c r="F28001" s="7" t="n">
        <v>0</v>
      </c>
      <c r="G28001" s="7" t="n">
        <v>0</v>
      </c>
    </row>
    <row r="28002" customFormat="false" ht="15" hidden="false" customHeight="false" outlineLevel="0" collapsed="false">
      <c r="A28002" s="7" t="s">
        <v>43</v>
      </c>
      <c r="B28002" s="7" t="s">
        <v>1158</v>
      </c>
      <c r="C28002" s="7" t="s">
        <v>1537</v>
      </c>
      <c r="D28002" s="7" t="n">
        <v>0</v>
      </c>
      <c r="E28002" s="7" t="n">
        <v>0</v>
      </c>
      <c r="F28002" s="7" t="n">
        <v>31</v>
      </c>
      <c r="G28002" s="7" t="n">
        <v>5116.47</v>
      </c>
    </row>
    <row r="28003" customFormat="false" ht="15" hidden="false" customHeight="false" outlineLevel="0" collapsed="false">
      <c r="A28003" s="7" t="s">
        <v>43</v>
      </c>
      <c r="B28003" s="7" t="s">
        <v>1158</v>
      </c>
      <c r="C28003" s="7" t="s">
        <v>1537</v>
      </c>
      <c r="D28003" s="7" t="n">
        <v>25</v>
      </c>
      <c r="E28003" s="7" t="n">
        <v>4572.52</v>
      </c>
      <c r="F28003" s="7" t="n">
        <v>0</v>
      </c>
      <c r="G28003" s="7" t="n">
        <v>0</v>
      </c>
    </row>
    <row r="28004" customFormat="false" ht="15" hidden="false" customHeight="false" outlineLevel="0" collapsed="false">
      <c r="A28004" s="7" t="s">
        <v>43</v>
      </c>
      <c r="B28004" s="7" t="s">
        <v>1158</v>
      </c>
      <c r="C28004" s="7" t="s">
        <v>1537</v>
      </c>
      <c r="D28004" s="7" t="n">
        <v>0</v>
      </c>
      <c r="E28004" s="7" t="n">
        <v>0</v>
      </c>
      <c r="F28004" s="7" t="n">
        <v>14</v>
      </c>
      <c r="G28004" s="7" t="n">
        <v>2094.83</v>
      </c>
    </row>
    <row r="28005" customFormat="false" ht="15" hidden="false" customHeight="false" outlineLevel="0" collapsed="false">
      <c r="A28005" s="7" t="s">
        <v>43</v>
      </c>
      <c r="B28005" s="7" t="s">
        <v>1158</v>
      </c>
      <c r="C28005" s="7" t="s">
        <v>1537</v>
      </c>
      <c r="D28005" s="7" t="n">
        <v>21</v>
      </c>
      <c r="E28005" s="7" t="n">
        <v>4059.28</v>
      </c>
      <c r="F28005" s="7" t="n">
        <v>0</v>
      </c>
      <c r="G28005" s="7" t="n">
        <v>0</v>
      </c>
    </row>
    <row r="28006" customFormat="false" ht="15" hidden="false" customHeight="false" outlineLevel="0" collapsed="false">
      <c r="A28006" s="7" t="s">
        <v>43</v>
      </c>
      <c r="B28006" s="7" t="s">
        <v>1158</v>
      </c>
      <c r="C28006" s="7" t="s">
        <v>1537</v>
      </c>
      <c r="D28006" s="7" t="n">
        <v>0</v>
      </c>
      <c r="E28006" s="7" t="n">
        <v>0</v>
      </c>
      <c r="F28006" s="7" t="n">
        <v>13</v>
      </c>
      <c r="G28006" s="7" t="n">
        <v>1972.96</v>
      </c>
    </row>
    <row r="28007" customFormat="false" ht="15" hidden="false" customHeight="false" outlineLevel="0" collapsed="false">
      <c r="A28007" s="7" t="s">
        <v>43</v>
      </c>
      <c r="B28007" s="7" t="s">
        <v>1158</v>
      </c>
      <c r="C28007" s="7" t="s">
        <v>1537</v>
      </c>
      <c r="D28007" s="7" t="n">
        <v>24</v>
      </c>
      <c r="E28007" s="7" t="n">
        <v>4228.06</v>
      </c>
      <c r="F28007" s="7" t="n">
        <v>0</v>
      </c>
      <c r="G28007" s="7" t="n">
        <v>0</v>
      </c>
    </row>
    <row r="28008" customFormat="false" ht="15" hidden="false" customHeight="false" outlineLevel="0" collapsed="false">
      <c r="A28008" s="7" t="s">
        <v>43</v>
      </c>
      <c r="B28008" s="7" t="s">
        <v>1158</v>
      </c>
      <c r="C28008" s="7" t="s">
        <v>1537</v>
      </c>
      <c r="D28008" s="7" t="n">
        <v>0</v>
      </c>
      <c r="E28008" s="7" t="n">
        <v>0</v>
      </c>
      <c r="F28008" s="7" t="n">
        <v>19</v>
      </c>
      <c r="G28008" s="7" t="n">
        <v>3202.58</v>
      </c>
    </row>
    <row r="28009" customFormat="false" ht="15" hidden="false" customHeight="false" outlineLevel="0" collapsed="false">
      <c r="A28009" s="7" t="s">
        <v>43</v>
      </c>
      <c r="B28009" s="7" t="s">
        <v>1158</v>
      </c>
      <c r="C28009" s="7" t="s">
        <v>1537</v>
      </c>
      <c r="D28009" s="7" t="n">
        <v>23</v>
      </c>
      <c r="E28009" s="7" t="n">
        <v>4024.96</v>
      </c>
      <c r="F28009" s="7" t="n">
        <v>0</v>
      </c>
      <c r="G28009" s="7" t="n">
        <v>0</v>
      </c>
    </row>
    <row r="28010" customFormat="false" ht="15" hidden="false" customHeight="false" outlineLevel="0" collapsed="false">
      <c r="A28010" s="7" t="s">
        <v>43</v>
      </c>
      <c r="B28010" s="7" t="s">
        <v>1158</v>
      </c>
      <c r="C28010" s="7" t="s">
        <v>1537</v>
      </c>
      <c r="D28010" s="7" t="n">
        <v>14</v>
      </c>
      <c r="E28010" s="7" t="n">
        <v>2647.23</v>
      </c>
      <c r="F28010" s="7" t="n">
        <v>0</v>
      </c>
      <c r="G28010" s="7" t="n">
        <v>0</v>
      </c>
    </row>
    <row r="28011" customFormat="false" ht="15" hidden="false" customHeight="false" outlineLevel="0" collapsed="false">
      <c r="A28011" s="7" t="s">
        <v>43</v>
      </c>
      <c r="B28011" s="7" t="s">
        <v>1158</v>
      </c>
      <c r="C28011" s="7" t="s">
        <v>1537</v>
      </c>
      <c r="D28011" s="7" t="n">
        <v>0</v>
      </c>
      <c r="E28011" s="7" t="n">
        <v>0</v>
      </c>
      <c r="F28011" s="7" t="n">
        <v>18</v>
      </c>
      <c r="G28011" s="7" t="n">
        <v>2837.59</v>
      </c>
    </row>
    <row r="28012" customFormat="false" ht="15" hidden="false" customHeight="false" outlineLevel="0" collapsed="false">
      <c r="A28012" s="7" t="s">
        <v>43</v>
      </c>
      <c r="B28012" s="7" t="s">
        <v>1158</v>
      </c>
      <c r="C28012" s="7" t="s">
        <v>1537</v>
      </c>
      <c r="D28012" s="7" t="n">
        <v>0</v>
      </c>
      <c r="E28012" s="7" t="n">
        <v>0</v>
      </c>
      <c r="F28012" s="7" t="n">
        <v>25</v>
      </c>
      <c r="G28012" s="7" t="n">
        <v>4254.87</v>
      </c>
    </row>
    <row r="28013" customFormat="false" ht="15" hidden="false" customHeight="false" outlineLevel="0" collapsed="false">
      <c r="A28013" s="7" t="s">
        <v>43</v>
      </c>
      <c r="B28013" s="7" t="s">
        <v>1158</v>
      </c>
      <c r="C28013" s="7" t="s">
        <v>1537</v>
      </c>
      <c r="D28013" s="7" t="n">
        <v>0</v>
      </c>
      <c r="E28013" s="7" t="n">
        <v>0</v>
      </c>
      <c r="F28013" s="7" t="n">
        <v>33</v>
      </c>
      <c r="G28013" s="7" t="n">
        <v>5016.41</v>
      </c>
    </row>
    <row r="28014" customFormat="false" ht="15" hidden="false" customHeight="false" outlineLevel="0" collapsed="false">
      <c r="A28014" s="7" t="s">
        <v>43</v>
      </c>
      <c r="B28014" s="7" t="s">
        <v>1158</v>
      </c>
      <c r="C28014" s="7" t="s">
        <v>1537</v>
      </c>
      <c r="D28014" s="7" t="n">
        <v>10</v>
      </c>
      <c r="E28014" s="7" t="n">
        <v>1863.26</v>
      </c>
      <c r="F28014" s="7" t="n">
        <v>0</v>
      </c>
      <c r="G28014" s="7" t="n">
        <v>0</v>
      </c>
    </row>
    <row r="28015" customFormat="false" ht="15" hidden="false" customHeight="false" outlineLevel="0" collapsed="false">
      <c r="A28015" s="7" t="s">
        <v>43</v>
      </c>
      <c r="B28015" s="7" t="s">
        <v>1158</v>
      </c>
      <c r="C28015" s="7" t="s">
        <v>1537</v>
      </c>
      <c r="D28015" s="7" t="n">
        <v>22</v>
      </c>
      <c r="E28015" s="7" t="n">
        <v>4106.17</v>
      </c>
      <c r="F28015" s="7" t="n">
        <v>0</v>
      </c>
      <c r="G28015" s="7" t="n">
        <v>0</v>
      </c>
    </row>
    <row r="28016" customFormat="false" ht="15" hidden="false" customHeight="false" outlineLevel="0" collapsed="false">
      <c r="A28016" s="7" t="s">
        <v>43</v>
      </c>
      <c r="B28016" s="7" t="s">
        <v>1158</v>
      </c>
      <c r="C28016" s="7" t="s">
        <v>1537</v>
      </c>
      <c r="D28016" s="7" t="n">
        <v>18</v>
      </c>
      <c r="E28016" s="7" t="n">
        <v>2964.91</v>
      </c>
      <c r="F28016" s="7" t="n">
        <v>0</v>
      </c>
      <c r="G28016" s="7" t="n">
        <v>0</v>
      </c>
    </row>
    <row r="28017" customFormat="false" ht="15" hidden="false" customHeight="false" outlineLevel="0" collapsed="false">
      <c r="A28017" s="7" t="s">
        <v>43</v>
      </c>
      <c r="B28017" s="7" t="s">
        <v>1158</v>
      </c>
      <c r="C28017" s="7" t="s">
        <v>1537</v>
      </c>
      <c r="D28017" s="7" t="n">
        <v>13</v>
      </c>
      <c r="E28017" s="7" t="n">
        <v>2320.38</v>
      </c>
      <c r="F28017" s="7" t="n">
        <v>0</v>
      </c>
      <c r="G28017" s="7" t="n">
        <v>0</v>
      </c>
    </row>
    <row r="28018" customFormat="false" ht="15" hidden="false" customHeight="false" outlineLevel="0" collapsed="false">
      <c r="A28018" s="7" t="s">
        <v>43</v>
      </c>
      <c r="B28018" s="7" t="s">
        <v>1158</v>
      </c>
      <c r="C28018" s="7" t="s">
        <v>1537</v>
      </c>
      <c r="D28018" s="7" t="n">
        <v>0</v>
      </c>
      <c r="E28018" s="7" t="n">
        <v>0</v>
      </c>
      <c r="F28018" s="7" t="n">
        <v>32</v>
      </c>
      <c r="G28018" s="7" t="n">
        <v>5162.31</v>
      </c>
    </row>
    <row r="28019" customFormat="false" ht="15" hidden="false" customHeight="false" outlineLevel="0" collapsed="false">
      <c r="A28019" s="7" t="s">
        <v>43</v>
      </c>
      <c r="B28019" s="7" t="s">
        <v>1158</v>
      </c>
      <c r="C28019" s="7" t="s">
        <v>1537</v>
      </c>
      <c r="D28019" s="7" t="n">
        <v>22</v>
      </c>
      <c r="E28019" s="7" t="n">
        <v>3837.38</v>
      </c>
      <c r="F28019" s="7" t="n">
        <v>0</v>
      </c>
      <c r="G28019" s="7" t="n">
        <v>0</v>
      </c>
    </row>
    <row r="28020" customFormat="false" ht="15" hidden="false" customHeight="false" outlineLevel="0" collapsed="false">
      <c r="A28020" s="7" t="s">
        <v>43</v>
      </c>
      <c r="B28020" s="7" t="s">
        <v>1158</v>
      </c>
      <c r="C28020" s="7" t="s">
        <v>1537</v>
      </c>
      <c r="D28020" s="7" t="n">
        <v>16</v>
      </c>
      <c r="E28020" s="7" t="n">
        <v>2803.53</v>
      </c>
      <c r="F28020" s="7" t="n">
        <v>0</v>
      </c>
      <c r="G28020" s="7" t="n">
        <v>0</v>
      </c>
    </row>
    <row r="28021" customFormat="false" ht="15" hidden="false" customHeight="false" outlineLevel="0" collapsed="false">
      <c r="A28021" s="7" t="s">
        <v>43</v>
      </c>
      <c r="B28021" s="7" t="s">
        <v>1158</v>
      </c>
      <c r="C28021" s="7" t="s">
        <v>1537</v>
      </c>
      <c r="D28021" s="7" t="n">
        <v>29</v>
      </c>
      <c r="E28021" s="7" t="n">
        <v>5077.6</v>
      </c>
      <c r="F28021" s="7" t="n">
        <v>0</v>
      </c>
      <c r="G28021" s="7" t="n">
        <v>0</v>
      </c>
    </row>
    <row r="28022" customFormat="false" ht="15" hidden="false" customHeight="false" outlineLevel="0" collapsed="false">
      <c r="A28022" s="7" t="s">
        <v>43</v>
      </c>
      <c r="B28022" s="7" t="s">
        <v>1184</v>
      </c>
      <c r="C28022" s="7" t="s">
        <v>1537</v>
      </c>
      <c r="D28022" s="7" t="n">
        <v>4</v>
      </c>
      <c r="E28022" s="7" t="n">
        <v>688.91</v>
      </c>
      <c r="F28022" s="7" t="n">
        <v>0</v>
      </c>
      <c r="G28022" s="7" t="n">
        <v>0</v>
      </c>
    </row>
    <row r="28023" customFormat="false" ht="15" hidden="false" customHeight="false" outlineLevel="0" collapsed="false">
      <c r="A28023" s="7" t="s">
        <v>43</v>
      </c>
      <c r="B28023" s="7" t="s">
        <v>1184</v>
      </c>
      <c r="C28023" s="7" t="s">
        <v>1537</v>
      </c>
      <c r="D28023" s="7" t="n">
        <v>0</v>
      </c>
      <c r="E28023" s="7" t="n">
        <v>0</v>
      </c>
      <c r="F28023" s="7" t="n">
        <v>7</v>
      </c>
      <c r="G28023" s="7" t="n">
        <v>1169.69</v>
      </c>
    </row>
    <row r="28024" customFormat="false" ht="15" hidden="false" customHeight="false" outlineLevel="0" collapsed="false">
      <c r="A28024" s="7" t="s">
        <v>43</v>
      </c>
      <c r="B28024" s="7" t="s">
        <v>1184</v>
      </c>
      <c r="C28024" s="7" t="s">
        <v>1537</v>
      </c>
      <c r="D28024" s="7" t="n">
        <v>2</v>
      </c>
      <c r="E28024" s="7" t="n">
        <v>348.85</v>
      </c>
      <c r="F28024" s="7" t="n">
        <v>0</v>
      </c>
      <c r="G28024" s="7" t="n">
        <v>0</v>
      </c>
    </row>
    <row r="28025" customFormat="false" ht="15" hidden="false" customHeight="false" outlineLevel="0" collapsed="false">
      <c r="A28025" s="7" t="s">
        <v>43</v>
      </c>
      <c r="B28025" s="7" t="s">
        <v>1184</v>
      </c>
      <c r="C28025" s="7" t="s">
        <v>1537</v>
      </c>
      <c r="D28025" s="7" t="n">
        <v>2</v>
      </c>
      <c r="E28025" s="7" t="n">
        <v>365.8</v>
      </c>
      <c r="F28025" s="7" t="n">
        <v>0</v>
      </c>
      <c r="G28025" s="7" t="n">
        <v>0</v>
      </c>
    </row>
    <row r="28026" customFormat="false" ht="15" hidden="false" customHeight="false" outlineLevel="0" collapsed="false">
      <c r="A28026" s="7" t="s">
        <v>43</v>
      </c>
      <c r="B28026" s="7" t="s">
        <v>1184</v>
      </c>
      <c r="C28026" s="7" t="s">
        <v>1537</v>
      </c>
      <c r="D28026" s="7" t="n">
        <v>5</v>
      </c>
      <c r="E28026" s="7" t="n">
        <v>700.36</v>
      </c>
      <c r="F28026" s="7" t="n">
        <v>0</v>
      </c>
      <c r="G28026" s="7" t="n">
        <v>0</v>
      </c>
    </row>
    <row r="28027" customFormat="false" ht="15" hidden="false" customHeight="false" outlineLevel="0" collapsed="false">
      <c r="A28027" s="7" t="s">
        <v>43</v>
      </c>
      <c r="B28027" s="7" t="s">
        <v>1184</v>
      </c>
      <c r="C28027" s="7" t="s">
        <v>1537</v>
      </c>
      <c r="D28027" s="7" t="n">
        <v>0</v>
      </c>
      <c r="E28027" s="7" t="n">
        <v>0</v>
      </c>
      <c r="F28027" s="7" t="n">
        <v>3</v>
      </c>
      <c r="G28027" s="7" t="n">
        <v>505.67</v>
      </c>
    </row>
    <row r="28028" customFormat="false" ht="15" hidden="false" customHeight="false" outlineLevel="0" collapsed="false">
      <c r="A28028" s="7" t="s">
        <v>43</v>
      </c>
      <c r="B28028" s="7" t="s">
        <v>1184</v>
      </c>
      <c r="C28028" s="7" t="s">
        <v>1537</v>
      </c>
      <c r="D28028" s="7" t="n">
        <v>3</v>
      </c>
      <c r="E28028" s="7" t="n">
        <v>525</v>
      </c>
      <c r="F28028" s="7" t="n">
        <v>0</v>
      </c>
      <c r="G28028" s="7" t="n">
        <v>0</v>
      </c>
    </row>
    <row r="28029" customFormat="false" ht="15" hidden="false" customHeight="false" outlineLevel="0" collapsed="false">
      <c r="A28029" s="7" t="s">
        <v>43</v>
      </c>
      <c r="B28029" s="7" t="s">
        <v>1184</v>
      </c>
      <c r="C28029" s="7" t="s">
        <v>1537</v>
      </c>
      <c r="D28029" s="7" t="n">
        <v>0</v>
      </c>
      <c r="E28029" s="7" t="n">
        <v>0</v>
      </c>
      <c r="F28029" s="7" t="n">
        <v>4</v>
      </c>
      <c r="G28029" s="7" t="n">
        <v>680.35</v>
      </c>
    </row>
    <row r="28030" customFormat="false" ht="15" hidden="false" customHeight="false" outlineLevel="0" collapsed="false">
      <c r="A28030" s="7" t="s">
        <v>43</v>
      </c>
      <c r="B28030" s="7" t="s">
        <v>1184</v>
      </c>
      <c r="C28030" s="7" t="s">
        <v>1537</v>
      </c>
      <c r="D28030" s="7" t="n">
        <v>2</v>
      </c>
      <c r="E28030" s="7" t="n">
        <v>346.46</v>
      </c>
      <c r="F28030" s="7" t="n">
        <v>0</v>
      </c>
      <c r="G28030" s="7" t="n">
        <v>0</v>
      </c>
    </row>
    <row r="28031" customFormat="false" ht="15" hidden="false" customHeight="false" outlineLevel="0" collapsed="false">
      <c r="A28031" s="7" t="s">
        <v>43</v>
      </c>
      <c r="B28031" s="7" t="s">
        <v>1184</v>
      </c>
      <c r="C28031" s="7" t="s">
        <v>1537</v>
      </c>
      <c r="D28031" s="7" t="n">
        <v>3</v>
      </c>
      <c r="E28031" s="7" t="n">
        <v>528.51</v>
      </c>
      <c r="F28031" s="7" t="n">
        <v>0</v>
      </c>
      <c r="G28031" s="7" t="n">
        <v>0</v>
      </c>
    </row>
    <row r="28032" customFormat="false" ht="15" hidden="false" customHeight="false" outlineLevel="0" collapsed="false">
      <c r="A28032" s="7" t="s">
        <v>43</v>
      </c>
      <c r="B28032" s="7" t="s">
        <v>1186</v>
      </c>
      <c r="C28032" s="7" t="s">
        <v>1537</v>
      </c>
      <c r="D28032" s="7" t="n">
        <v>1</v>
      </c>
      <c r="E28032" s="7" t="n">
        <v>173.23</v>
      </c>
      <c r="F28032" s="7" t="n">
        <v>0</v>
      </c>
      <c r="G28032" s="7" t="n">
        <v>0</v>
      </c>
    </row>
    <row r="28033" customFormat="false" ht="15" hidden="false" customHeight="false" outlineLevel="0" collapsed="false">
      <c r="A28033" s="7" t="s">
        <v>43</v>
      </c>
      <c r="B28033" s="7" t="s">
        <v>1186</v>
      </c>
      <c r="C28033" s="7" t="s">
        <v>1537</v>
      </c>
      <c r="D28033" s="7" t="n">
        <v>2</v>
      </c>
      <c r="E28033" s="7" t="n">
        <v>352.34</v>
      </c>
      <c r="F28033" s="7" t="n">
        <v>0</v>
      </c>
      <c r="G28033" s="7" t="n">
        <v>0</v>
      </c>
    </row>
    <row r="28034" customFormat="false" ht="15" hidden="false" customHeight="false" outlineLevel="0" collapsed="false">
      <c r="A28034" s="7" t="s">
        <v>43</v>
      </c>
      <c r="B28034" s="7" t="s">
        <v>1186</v>
      </c>
      <c r="C28034" s="7" t="s">
        <v>1537</v>
      </c>
      <c r="D28034" s="7" t="n">
        <v>0</v>
      </c>
      <c r="E28034" s="7" t="n">
        <v>0</v>
      </c>
      <c r="F28034" s="7" t="n">
        <v>3</v>
      </c>
      <c r="G28034" s="7" t="n">
        <v>477.97</v>
      </c>
    </row>
    <row r="28035" customFormat="false" ht="15" hidden="false" customHeight="false" outlineLevel="0" collapsed="false">
      <c r="A28035" s="7" t="s">
        <v>43</v>
      </c>
      <c r="B28035" s="7" t="s">
        <v>1186</v>
      </c>
      <c r="C28035" s="7" t="s">
        <v>1537</v>
      </c>
      <c r="D28035" s="7" t="n">
        <v>0</v>
      </c>
      <c r="E28035" s="7" t="n">
        <v>0</v>
      </c>
      <c r="F28035" s="7" t="n">
        <v>1</v>
      </c>
      <c r="G28035" s="7" t="n">
        <v>168.56</v>
      </c>
    </row>
    <row r="28036" customFormat="false" ht="15" hidden="false" customHeight="false" outlineLevel="0" collapsed="false">
      <c r="A28036" s="7" t="s">
        <v>43</v>
      </c>
      <c r="B28036" s="7" t="s">
        <v>1186</v>
      </c>
      <c r="C28036" s="7" t="s">
        <v>1537</v>
      </c>
      <c r="D28036" s="7" t="n">
        <v>0</v>
      </c>
      <c r="E28036" s="7" t="n">
        <v>0</v>
      </c>
      <c r="F28036" s="7" t="n">
        <v>4</v>
      </c>
      <c r="G28036" s="7" t="n">
        <v>693.21</v>
      </c>
    </row>
    <row r="28037" customFormat="false" ht="15" hidden="false" customHeight="false" outlineLevel="0" collapsed="false">
      <c r="A28037" s="7" t="s">
        <v>43</v>
      </c>
      <c r="B28037" s="7" t="s">
        <v>1186</v>
      </c>
      <c r="C28037" s="7" t="s">
        <v>1537</v>
      </c>
      <c r="D28037" s="7" t="n">
        <v>1</v>
      </c>
      <c r="E28037" s="7" t="n">
        <v>172.23</v>
      </c>
      <c r="F28037" s="7" t="n">
        <v>0</v>
      </c>
      <c r="G28037" s="7" t="n">
        <v>0</v>
      </c>
    </row>
    <row r="28038" customFormat="false" ht="15" hidden="false" customHeight="false" outlineLevel="0" collapsed="false">
      <c r="A28038" s="7" t="s">
        <v>43</v>
      </c>
      <c r="B28038" s="7" t="s">
        <v>1186</v>
      </c>
      <c r="C28038" s="7" t="s">
        <v>1537</v>
      </c>
      <c r="D28038" s="7" t="n">
        <v>0</v>
      </c>
      <c r="E28038" s="7" t="n">
        <v>0</v>
      </c>
      <c r="F28038" s="7" t="n">
        <v>2</v>
      </c>
      <c r="G28038" s="7" t="n">
        <v>341.76</v>
      </c>
    </row>
    <row r="28039" customFormat="false" ht="15" hidden="false" customHeight="false" outlineLevel="0" collapsed="false">
      <c r="A28039" s="7" t="s">
        <v>43</v>
      </c>
      <c r="B28039" s="7" t="s">
        <v>1186</v>
      </c>
      <c r="C28039" s="7" t="s">
        <v>1537</v>
      </c>
      <c r="D28039" s="7" t="n">
        <v>1</v>
      </c>
      <c r="E28039" s="7" t="n">
        <v>175</v>
      </c>
      <c r="F28039" s="7" t="n">
        <v>0</v>
      </c>
      <c r="G28039" s="7" t="n">
        <v>0</v>
      </c>
    </row>
    <row r="28040" customFormat="false" ht="15" hidden="false" customHeight="false" outlineLevel="0" collapsed="false">
      <c r="A28040" s="7" t="s">
        <v>43</v>
      </c>
      <c r="B28040" s="7" t="s">
        <v>1186</v>
      </c>
      <c r="C28040" s="7" t="s">
        <v>1537</v>
      </c>
      <c r="D28040" s="7" t="n">
        <v>1</v>
      </c>
      <c r="E28040" s="7" t="n">
        <v>175.09</v>
      </c>
      <c r="F28040" s="7" t="n">
        <v>0</v>
      </c>
      <c r="G28040" s="7" t="n">
        <v>0</v>
      </c>
    </row>
    <row r="28041" customFormat="false" ht="15" hidden="false" customHeight="false" outlineLevel="0" collapsed="false">
      <c r="A28041" s="7" t="s">
        <v>43</v>
      </c>
      <c r="B28041" s="7" t="s">
        <v>1186</v>
      </c>
      <c r="C28041" s="7" t="s">
        <v>1537</v>
      </c>
      <c r="D28041" s="7" t="n">
        <v>0</v>
      </c>
      <c r="E28041" s="7" t="n">
        <v>0</v>
      </c>
      <c r="F28041" s="7" t="n">
        <v>1</v>
      </c>
      <c r="G28041" s="7" t="n">
        <v>128.62</v>
      </c>
    </row>
    <row r="28042" customFormat="false" ht="15" hidden="false" customHeight="false" outlineLevel="0" collapsed="false">
      <c r="A28042" s="7" t="s">
        <v>43</v>
      </c>
      <c r="B28042" s="7" t="s">
        <v>1186</v>
      </c>
      <c r="C28042" s="7" t="s">
        <v>1537</v>
      </c>
      <c r="D28042" s="7" t="n">
        <v>1</v>
      </c>
      <c r="E28042" s="7" t="n">
        <v>182.9</v>
      </c>
      <c r="F28042" s="7" t="n">
        <v>0</v>
      </c>
      <c r="G28042" s="7" t="n">
        <v>0</v>
      </c>
    </row>
    <row r="28043" customFormat="false" ht="15" hidden="false" customHeight="false" outlineLevel="0" collapsed="false">
      <c r="A28043" s="7" t="s">
        <v>43</v>
      </c>
      <c r="B28043" s="7" t="s">
        <v>1186</v>
      </c>
      <c r="C28043" s="7" t="s">
        <v>1537</v>
      </c>
      <c r="D28043" s="7" t="n">
        <v>0</v>
      </c>
      <c r="E28043" s="7" t="n">
        <v>0</v>
      </c>
      <c r="F28043" s="7" t="n">
        <v>2</v>
      </c>
      <c r="G28043" s="7" t="n">
        <v>322.64</v>
      </c>
    </row>
    <row r="28044" customFormat="false" ht="15" hidden="false" customHeight="false" outlineLevel="0" collapsed="false">
      <c r="A28044" s="7" t="s">
        <v>43</v>
      </c>
      <c r="B28044" s="7" t="s">
        <v>1157</v>
      </c>
      <c r="C28044" s="7" t="s">
        <v>1537</v>
      </c>
      <c r="D28044" s="7" t="n">
        <v>30</v>
      </c>
      <c r="E28044" s="7" t="n">
        <v>5285.08</v>
      </c>
      <c r="F28044" s="7" t="n">
        <v>0</v>
      </c>
      <c r="G28044" s="7" t="n">
        <v>0</v>
      </c>
    </row>
    <row r="28045" customFormat="false" ht="15" hidden="false" customHeight="false" outlineLevel="0" collapsed="false">
      <c r="A28045" s="7" t="s">
        <v>43</v>
      </c>
      <c r="B28045" s="7" t="s">
        <v>1157</v>
      </c>
      <c r="C28045" s="7" t="s">
        <v>1537</v>
      </c>
      <c r="D28045" s="7" t="n">
        <v>0</v>
      </c>
      <c r="E28045" s="7" t="n">
        <v>0</v>
      </c>
      <c r="F28045" s="7" t="n">
        <v>37</v>
      </c>
      <c r="G28045" s="7" t="n">
        <v>6236.6</v>
      </c>
    </row>
    <row r="28046" customFormat="false" ht="15" hidden="false" customHeight="false" outlineLevel="0" collapsed="false">
      <c r="A28046" s="7" t="s">
        <v>43</v>
      </c>
      <c r="B28046" s="7" t="s">
        <v>1157</v>
      </c>
      <c r="C28046" s="7" t="s">
        <v>1537</v>
      </c>
      <c r="D28046" s="7" t="n">
        <v>37</v>
      </c>
      <c r="E28046" s="7" t="n">
        <v>6407.5</v>
      </c>
      <c r="F28046" s="7" t="n">
        <v>0</v>
      </c>
      <c r="G28046" s="7" t="n">
        <v>0</v>
      </c>
    </row>
    <row r="28047" customFormat="false" ht="15" hidden="false" customHeight="false" outlineLevel="0" collapsed="false">
      <c r="A28047" s="7" t="s">
        <v>43</v>
      </c>
      <c r="B28047" s="7" t="s">
        <v>1157</v>
      </c>
      <c r="C28047" s="7" t="s">
        <v>1537</v>
      </c>
      <c r="D28047" s="7" t="n">
        <v>25</v>
      </c>
      <c r="E28047" s="7" t="n">
        <v>4350.76</v>
      </c>
      <c r="F28047" s="7" t="n">
        <v>0</v>
      </c>
      <c r="G28047" s="7" t="n">
        <v>0</v>
      </c>
    </row>
    <row r="28048" customFormat="false" ht="15" hidden="false" customHeight="false" outlineLevel="0" collapsed="false">
      <c r="A28048" s="7" t="s">
        <v>43</v>
      </c>
      <c r="B28048" s="7" t="s">
        <v>1157</v>
      </c>
      <c r="C28048" s="7" t="s">
        <v>1537</v>
      </c>
      <c r="D28048" s="7" t="n">
        <v>14</v>
      </c>
      <c r="E28048" s="7" t="n">
        <v>2458.1</v>
      </c>
      <c r="F28048" s="7" t="n">
        <v>0</v>
      </c>
      <c r="G28048" s="7" t="n">
        <v>0</v>
      </c>
    </row>
    <row r="28049" customFormat="false" ht="15" hidden="false" customHeight="false" outlineLevel="0" collapsed="false">
      <c r="A28049" s="7" t="s">
        <v>43</v>
      </c>
      <c r="B28049" s="7" t="s">
        <v>1157</v>
      </c>
      <c r="C28049" s="7" t="s">
        <v>1537</v>
      </c>
      <c r="D28049" s="7" t="n">
        <v>0</v>
      </c>
      <c r="E28049" s="7" t="n">
        <v>0</v>
      </c>
      <c r="F28049" s="7" t="n">
        <v>38</v>
      </c>
      <c r="G28049" s="7" t="n">
        <v>5764.32</v>
      </c>
    </row>
    <row r="28050" customFormat="false" ht="15" hidden="false" customHeight="false" outlineLevel="0" collapsed="false">
      <c r="A28050" s="7" t="s">
        <v>43</v>
      </c>
      <c r="B28050" s="7" t="s">
        <v>1157</v>
      </c>
      <c r="C28050" s="7" t="s">
        <v>1537</v>
      </c>
      <c r="D28050" s="7" t="n">
        <v>12</v>
      </c>
      <c r="E28050" s="7" t="n">
        <v>2103.72</v>
      </c>
      <c r="F28050" s="7" t="n">
        <v>0</v>
      </c>
      <c r="G28050" s="7" t="n">
        <v>0</v>
      </c>
    </row>
    <row r="28051" customFormat="false" ht="15" hidden="false" customHeight="false" outlineLevel="0" collapsed="false">
      <c r="A28051" s="7" t="s">
        <v>43</v>
      </c>
      <c r="B28051" s="7" t="s">
        <v>1157</v>
      </c>
      <c r="C28051" s="7" t="s">
        <v>1537</v>
      </c>
      <c r="D28051" s="7" t="n">
        <v>0</v>
      </c>
      <c r="E28051" s="7" t="n">
        <v>0</v>
      </c>
      <c r="F28051" s="7" t="n">
        <v>45</v>
      </c>
      <c r="G28051" s="7" t="n">
        <v>7102.94</v>
      </c>
    </row>
    <row r="28052" customFormat="false" ht="15" hidden="false" customHeight="false" outlineLevel="0" collapsed="false">
      <c r="A28052" s="7" t="s">
        <v>43</v>
      </c>
      <c r="B28052" s="7" t="s">
        <v>1157</v>
      </c>
      <c r="C28052" s="7" t="s">
        <v>1537</v>
      </c>
      <c r="D28052" s="7" t="n">
        <v>0</v>
      </c>
      <c r="E28052" s="7" t="n">
        <v>0</v>
      </c>
      <c r="F28052" s="7" t="n">
        <v>32</v>
      </c>
      <c r="G28052" s="7" t="n">
        <v>5450.98</v>
      </c>
    </row>
    <row r="28053" customFormat="false" ht="15" hidden="false" customHeight="false" outlineLevel="0" collapsed="false">
      <c r="A28053" s="7" t="s">
        <v>43</v>
      </c>
      <c r="B28053" s="7" t="s">
        <v>1157</v>
      </c>
      <c r="C28053" s="7" t="s">
        <v>1537</v>
      </c>
      <c r="D28053" s="7" t="n">
        <v>22</v>
      </c>
      <c r="E28053" s="7" t="n">
        <v>3662.96</v>
      </c>
      <c r="F28053" s="7" t="n">
        <v>0</v>
      </c>
      <c r="G28053" s="7" t="n">
        <v>0</v>
      </c>
    </row>
    <row r="28054" customFormat="false" ht="15" hidden="false" customHeight="false" outlineLevel="0" collapsed="false">
      <c r="A28054" s="7" t="s">
        <v>43</v>
      </c>
      <c r="B28054" s="7" t="s">
        <v>1157</v>
      </c>
      <c r="C28054" s="7" t="s">
        <v>1537</v>
      </c>
      <c r="D28054" s="7" t="n">
        <v>28</v>
      </c>
      <c r="E28054" s="7" t="n">
        <v>4899.95</v>
      </c>
      <c r="F28054" s="7" t="n">
        <v>0</v>
      </c>
      <c r="G28054" s="7" t="n">
        <v>0</v>
      </c>
    </row>
    <row r="28055" customFormat="false" ht="15" hidden="false" customHeight="false" outlineLevel="0" collapsed="false">
      <c r="A28055" s="7" t="s">
        <v>43</v>
      </c>
      <c r="B28055" s="7" t="s">
        <v>1157</v>
      </c>
      <c r="C28055" s="7" t="s">
        <v>1537</v>
      </c>
      <c r="D28055" s="7" t="n">
        <v>2</v>
      </c>
      <c r="E28055" s="7" t="n">
        <v>371.94</v>
      </c>
      <c r="F28055" s="7" t="n">
        <v>0</v>
      </c>
      <c r="G28055" s="7" t="n">
        <v>0</v>
      </c>
    </row>
    <row r="28056" customFormat="false" ht="15" hidden="false" customHeight="false" outlineLevel="0" collapsed="false">
      <c r="A28056" s="7" t="s">
        <v>43</v>
      </c>
      <c r="B28056" s="7" t="s">
        <v>1157</v>
      </c>
      <c r="C28056" s="7" t="s">
        <v>1537</v>
      </c>
      <c r="D28056" s="7" t="n">
        <v>0</v>
      </c>
      <c r="E28056" s="7" t="n">
        <v>0</v>
      </c>
      <c r="F28056" s="7" t="n">
        <v>11</v>
      </c>
      <c r="G28056" s="7" t="n">
        <v>1768.6</v>
      </c>
    </row>
    <row r="28057" customFormat="false" ht="15" hidden="false" customHeight="false" outlineLevel="0" collapsed="false">
      <c r="A28057" s="7" t="s">
        <v>43</v>
      </c>
      <c r="B28057" s="7" t="s">
        <v>1157</v>
      </c>
      <c r="C28057" s="7" t="s">
        <v>1537</v>
      </c>
      <c r="D28057" s="7" t="n">
        <v>32</v>
      </c>
      <c r="E28057" s="7" t="n">
        <v>5602.87</v>
      </c>
      <c r="F28057" s="7" t="n">
        <v>0</v>
      </c>
      <c r="G28057" s="7" t="n">
        <v>0</v>
      </c>
    </row>
    <row r="28058" customFormat="false" ht="15" hidden="false" customHeight="false" outlineLevel="0" collapsed="false">
      <c r="A28058" s="7" t="s">
        <v>43</v>
      </c>
      <c r="B28058" s="7" t="s">
        <v>1157</v>
      </c>
      <c r="C28058" s="7" t="s">
        <v>1537</v>
      </c>
      <c r="D28058" s="7" t="n">
        <v>0</v>
      </c>
      <c r="E28058" s="7" t="n">
        <v>0</v>
      </c>
      <c r="F28058" s="7" t="n">
        <v>2</v>
      </c>
      <c r="G28058" s="7" t="n">
        <v>322.64</v>
      </c>
    </row>
    <row r="28059" customFormat="false" ht="15" hidden="false" customHeight="false" outlineLevel="0" collapsed="false">
      <c r="A28059" s="7" t="s">
        <v>43</v>
      </c>
      <c r="B28059" s="7" t="s">
        <v>1157</v>
      </c>
      <c r="C28059" s="7" t="s">
        <v>1537</v>
      </c>
      <c r="D28059" s="7" t="n">
        <v>9</v>
      </c>
      <c r="E28059" s="7" t="n">
        <v>1866.44</v>
      </c>
      <c r="F28059" s="7" t="n">
        <v>0</v>
      </c>
      <c r="G28059" s="7" t="n">
        <v>0</v>
      </c>
    </row>
    <row r="28060" customFormat="false" ht="15" hidden="false" customHeight="false" outlineLevel="0" collapsed="false">
      <c r="A28060" s="7" t="s">
        <v>43</v>
      </c>
      <c r="B28060" s="7" t="s">
        <v>1157</v>
      </c>
      <c r="C28060" s="7" t="s">
        <v>1537</v>
      </c>
      <c r="D28060" s="7" t="n">
        <v>15</v>
      </c>
      <c r="E28060" s="7" t="n">
        <v>2690.62</v>
      </c>
      <c r="F28060" s="7" t="n">
        <v>0</v>
      </c>
      <c r="G28060" s="7" t="n">
        <v>0</v>
      </c>
    </row>
    <row r="28061" customFormat="false" ht="15" hidden="false" customHeight="false" outlineLevel="0" collapsed="false">
      <c r="A28061" s="7" t="s">
        <v>43</v>
      </c>
      <c r="B28061" s="7" t="s">
        <v>1157</v>
      </c>
      <c r="C28061" s="7" t="s">
        <v>1537</v>
      </c>
      <c r="D28061" s="7" t="n">
        <v>0</v>
      </c>
      <c r="E28061" s="7" t="n">
        <v>0</v>
      </c>
      <c r="F28061" s="7" t="n">
        <v>38</v>
      </c>
      <c r="G28061" s="7" t="n">
        <v>6343.54</v>
      </c>
    </row>
    <row r="28062" customFormat="false" ht="15" hidden="false" customHeight="false" outlineLevel="0" collapsed="false">
      <c r="A28062" s="7" t="s">
        <v>43</v>
      </c>
      <c r="B28062" s="7" t="s">
        <v>1157</v>
      </c>
      <c r="C28062" s="7" t="s">
        <v>1537</v>
      </c>
      <c r="D28062" s="7" t="n">
        <v>15</v>
      </c>
      <c r="E28062" s="7" t="n">
        <v>2899.48</v>
      </c>
      <c r="F28062" s="7" t="n">
        <v>0</v>
      </c>
      <c r="G28062" s="7" t="n">
        <v>0</v>
      </c>
    </row>
    <row r="28063" customFormat="false" ht="15" hidden="false" customHeight="false" outlineLevel="0" collapsed="false">
      <c r="A28063" s="7" t="s">
        <v>43</v>
      </c>
      <c r="B28063" s="7" t="s">
        <v>1157</v>
      </c>
      <c r="C28063" s="7" t="s">
        <v>1537</v>
      </c>
      <c r="D28063" s="7" t="n">
        <v>27</v>
      </c>
      <c r="E28063" s="7" t="n">
        <v>4755.39</v>
      </c>
      <c r="F28063" s="7" t="n">
        <v>0</v>
      </c>
      <c r="G28063" s="7" t="n">
        <v>0</v>
      </c>
    </row>
    <row r="28064" customFormat="false" ht="15" hidden="false" customHeight="false" outlineLevel="0" collapsed="false">
      <c r="A28064" s="7" t="s">
        <v>43</v>
      </c>
      <c r="B28064" s="7" t="s">
        <v>1146</v>
      </c>
      <c r="C28064" s="7" t="s">
        <v>1537</v>
      </c>
      <c r="D28064" s="7" t="n">
        <v>109</v>
      </c>
      <c r="E28064" s="7" t="n">
        <v>19189.31</v>
      </c>
      <c r="F28064" s="7" t="n">
        <v>0</v>
      </c>
      <c r="G28064" s="7" t="n">
        <v>0</v>
      </c>
    </row>
    <row r="28065" customFormat="false" ht="15" hidden="false" customHeight="false" outlineLevel="0" collapsed="false">
      <c r="A28065" s="7" t="s">
        <v>43</v>
      </c>
      <c r="B28065" s="7" t="s">
        <v>1146</v>
      </c>
      <c r="C28065" s="7" t="s">
        <v>1537</v>
      </c>
      <c r="D28065" s="7" t="n">
        <v>0</v>
      </c>
      <c r="E28065" s="7" t="n">
        <v>0</v>
      </c>
      <c r="F28065" s="7" t="n">
        <v>151</v>
      </c>
      <c r="G28065" s="7" t="n">
        <v>24966.95</v>
      </c>
    </row>
    <row r="28066" customFormat="false" ht="15" hidden="false" customHeight="false" outlineLevel="0" collapsed="false">
      <c r="A28066" s="7" t="s">
        <v>43</v>
      </c>
      <c r="B28066" s="7" t="s">
        <v>1146</v>
      </c>
      <c r="C28066" s="7" t="s">
        <v>1537</v>
      </c>
      <c r="D28066" s="7" t="n">
        <v>0</v>
      </c>
      <c r="E28066" s="7" t="n">
        <v>0</v>
      </c>
      <c r="F28066" s="7" t="n">
        <v>126</v>
      </c>
      <c r="G28066" s="7" t="n">
        <v>21076.84</v>
      </c>
    </row>
    <row r="28067" customFormat="false" ht="15" hidden="false" customHeight="false" outlineLevel="0" collapsed="false">
      <c r="A28067" s="7" t="s">
        <v>43</v>
      </c>
      <c r="B28067" s="7" t="s">
        <v>1146</v>
      </c>
      <c r="C28067" s="7" t="s">
        <v>1537</v>
      </c>
      <c r="D28067" s="7" t="n">
        <v>0</v>
      </c>
      <c r="E28067" s="7" t="n">
        <v>0</v>
      </c>
      <c r="F28067" s="7" t="n">
        <v>155</v>
      </c>
      <c r="G28067" s="7" t="n">
        <v>24655.27</v>
      </c>
    </row>
    <row r="28068" customFormat="false" ht="15" hidden="false" customHeight="false" outlineLevel="0" collapsed="false">
      <c r="A28068" s="7" t="s">
        <v>43</v>
      </c>
      <c r="B28068" s="7" t="s">
        <v>1146</v>
      </c>
      <c r="C28068" s="7" t="s">
        <v>1537</v>
      </c>
      <c r="D28068" s="7" t="n">
        <v>97</v>
      </c>
      <c r="E28068" s="7" t="n">
        <v>17741.38</v>
      </c>
      <c r="F28068" s="7" t="n">
        <v>0</v>
      </c>
      <c r="G28068" s="7" t="n">
        <v>0</v>
      </c>
    </row>
    <row r="28069" customFormat="false" ht="15" hidden="false" customHeight="false" outlineLevel="0" collapsed="false">
      <c r="A28069" s="7" t="s">
        <v>43</v>
      </c>
      <c r="B28069" s="7" t="s">
        <v>1146</v>
      </c>
      <c r="C28069" s="7" t="s">
        <v>1537</v>
      </c>
      <c r="D28069" s="7" t="n">
        <v>0</v>
      </c>
      <c r="E28069" s="7" t="n">
        <v>0</v>
      </c>
      <c r="F28069" s="7" t="n">
        <v>140</v>
      </c>
      <c r="G28069" s="7" t="n">
        <v>21224.79</v>
      </c>
    </row>
    <row r="28070" customFormat="false" ht="15" hidden="false" customHeight="false" outlineLevel="0" collapsed="false">
      <c r="A28070" s="7" t="s">
        <v>43</v>
      </c>
      <c r="B28070" s="7" t="s">
        <v>1146</v>
      </c>
      <c r="C28070" s="7" t="s">
        <v>1537</v>
      </c>
      <c r="D28070" s="7" t="n">
        <v>37</v>
      </c>
      <c r="E28070" s="7" t="n">
        <v>6590.94</v>
      </c>
      <c r="F28070" s="7" t="n">
        <v>0</v>
      </c>
      <c r="G28070" s="7" t="n">
        <v>0</v>
      </c>
    </row>
    <row r="28071" customFormat="false" ht="15" hidden="false" customHeight="false" outlineLevel="0" collapsed="false">
      <c r="A28071" s="7" t="s">
        <v>43</v>
      </c>
      <c r="B28071" s="7" t="s">
        <v>1146</v>
      </c>
      <c r="C28071" s="7" t="s">
        <v>1537</v>
      </c>
      <c r="D28071" s="7" t="n">
        <v>0</v>
      </c>
      <c r="E28071" s="7" t="n">
        <v>0</v>
      </c>
      <c r="F28071" s="7" t="n">
        <v>159</v>
      </c>
      <c r="G28071" s="7" t="n">
        <v>26571.69</v>
      </c>
    </row>
    <row r="28072" customFormat="false" ht="15" hidden="false" customHeight="false" outlineLevel="0" collapsed="false">
      <c r="A28072" s="7" t="s">
        <v>43</v>
      </c>
      <c r="B28072" s="7" t="s">
        <v>1146</v>
      </c>
      <c r="C28072" s="7" t="s">
        <v>1537</v>
      </c>
      <c r="D28072" s="7" t="n">
        <v>17</v>
      </c>
      <c r="E28072" s="7" t="n">
        <v>3172.95</v>
      </c>
      <c r="F28072" s="7" t="n">
        <v>0</v>
      </c>
      <c r="G28072" s="7" t="n">
        <v>0</v>
      </c>
    </row>
    <row r="28073" customFormat="false" ht="15" hidden="false" customHeight="false" outlineLevel="0" collapsed="false">
      <c r="A28073" s="7" t="s">
        <v>43</v>
      </c>
      <c r="B28073" s="7" t="s">
        <v>1146</v>
      </c>
      <c r="C28073" s="7" t="s">
        <v>1537</v>
      </c>
      <c r="D28073" s="7" t="n">
        <v>54</v>
      </c>
      <c r="E28073" s="7" t="n">
        <v>10021.61</v>
      </c>
      <c r="F28073" s="7" t="n">
        <v>0</v>
      </c>
      <c r="G28073" s="7" t="n">
        <v>0</v>
      </c>
    </row>
    <row r="28074" customFormat="false" ht="15" hidden="false" customHeight="false" outlineLevel="0" collapsed="false">
      <c r="A28074" s="7" t="s">
        <v>43</v>
      </c>
      <c r="B28074" s="7" t="s">
        <v>1146</v>
      </c>
      <c r="C28074" s="7" t="s">
        <v>1537</v>
      </c>
      <c r="D28074" s="7" t="n">
        <v>90</v>
      </c>
      <c r="E28074" s="7" t="n">
        <v>15523.85</v>
      </c>
      <c r="F28074" s="7" t="n">
        <v>0</v>
      </c>
      <c r="G28074" s="7" t="n">
        <v>0</v>
      </c>
    </row>
    <row r="28075" customFormat="false" ht="15" hidden="false" customHeight="false" outlineLevel="0" collapsed="false">
      <c r="A28075" s="7" t="s">
        <v>43</v>
      </c>
      <c r="B28075" s="7" t="s">
        <v>1146</v>
      </c>
      <c r="C28075" s="7" t="s">
        <v>1537</v>
      </c>
      <c r="D28075" s="7" t="n">
        <v>31</v>
      </c>
      <c r="E28075" s="7" t="n">
        <v>5992.26</v>
      </c>
      <c r="F28075" s="7" t="n">
        <v>0</v>
      </c>
      <c r="G28075" s="7" t="n">
        <v>0</v>
      </c>
    </row>
    <row r="28076" customFormat="false" ht="15" hidden="false" customHeight="false" outlineLevel="0" collapsed="false">
      <c r="A28076" s="7" t="s">
        <v>43</v>
      </c>
      <c r="B28076" s="7" t="s">
        <v>1146</v>
      </c>
      <c r="C28076" s="7" t="s">
        <v>1537</v>
      </c>
      <c r="D28076" s="7" t="n">
        <v>115</v>
      </c>
      <c r="E28076" s="7" t="n">
        <v>20128.98</v>
      </c>
      <c r="F28076" s="7" t="n">
        <v>0</v>
      </c>
      <c r="G28076" s="7" t="n">
        <v>0</v>
      </c>
    </row>
    <row r="28077" customFormat="false" ht="15" hidden="false" customHeight="false" outlineLevel="0" collapsed="false">
      <c r="A28077" s="7" t="s">
        <v>43</v>
      </c>
      <c r="B28077" s="7" t="s">
        <v>1146</v>
      </c>
      <c r="C28077" s="7" t="s">
        <v>1537</v>
      </c>
      <c r="D28077" s="7" t="n">
        <v>29</v>
      </c>
      <c r="E28077" s="7" t="n">
        <v>5084</v>
      </c>
      <c r="F28077" s="7" t="n">
        <v>0</v>
      </c>
      <c r="G28077" s="7" t="n">
        <v>0</v>
      </c>
    </row>
    <row r="28078" customFormat="false" ht="15" hidden="false" customHeight="false" outlineLevel="0" collapsed="false">
      <c r="A28078" s="7" t="s">
        <v>43</v>
      </c>
      <c r="B28078" s="7" t="s">
        <v>1146</v>
      </c>
      <c r="C28078" s="7" t="s">
        <v>1537</v>
      </c>
      <c r="D28078" s="7" t="n">
        <v>83</v>
      </c>
      <c r="E28078" s="7" t="n">
        <v>14174.8</v>
      </c>
      <c r="F28078" s="7" t="n">
        <v>0</v>
      </c>
      <c r="G28078" s="7" t="n">
        <v>0</v>
      </c>
    </row>
    <row r="28079" customFormat="false" ht="15" hidden="false" customHeight="false" outlineLevel="0" collapsed="false">
      <c r="A28079" s="7" t="s">
        <v>43</v>
      </c>
      <c r="B28079" s="7" t="s">
        <v>1146</v>
      </c>
      <c r="C28079" s="7" t="s">
        <v>1537</v>
      </c>
      <c r="D28079" s="7" t="n">
        <v>0</v>
      </c>
      <c r="E28079" s="7" t="n">
        <v>0</v>
      </c>
      <c r="F28079" s="7" t="n">
        <v>177</v>
      </c>
      <c r="G28079" s="7" t="n">
        <v>26911.92</v>
      </c>
    </row>
    <row r="28080" customFormat="false" ht="15" hidden="false" customHeight="false" outlineLevel="0" collapsed="false">
      <c r="A28080" s="7" t="s">
        <v>43</v>
      </c>
      <c r="B28080" s="7" t="s">
        <v>1146</v>
      </c>
      <c r="C28080" s="7" t="s">
        <v>1537</v>
      </c>
      <c r="D28080" s="7" t="n">
        <v>0</v>
      </c>
      <c r="E28080" s="7" t="n">
        <v>0</v>
      </c>
      <c r="F28080" s="7" t="n">
        <v>125</v>
      </c>
      <c r="G28080" s="7" t="n">
        <v>19415.75</v>
      </c>
    </row>
    <row r="28081" customFormat="false" ht="15" hidden="false" customHeight="false" outlineLevel="0" collapsed="false">
      <c r="A28081" s="7" t="s">
        <v>43</v>
      </c>
      <c r="B28081" s="7" t="s">
        <v>1146</v>
      </c>
      <c r="C28081" s="7" t="s">
        <v>1537</v>
      </c>
      <c r="D28081" s="7" t="n">
        <v>95</v>
      </c>
      <c r="E28081" s="7" t="n">
        <v>16195.92</v>
      </c>
      <c r="F28081" s="7" t="n">
        <v>0</v>
      </c>
      <c r="G28081" s="7" t="n">
        <v>0</v>
      </c>
    </row>
    <row r="28082" customFormat="false" ht="15" hidden="false" customHeight="false" outlineLevel="0" collapsed="false">
      <c r="A28082" s="7" t="s">
        <v>43</v>
      </c>
      <c r="B28082" s="7" t="s">
        <v>1146</v>
      </c>
      <c r="C28082" s="7" t="s">
        <v>1537</v>
      </c>
      <c r="D28082" s="7" t="n">
        <v>0</v>
      </c>
      <c r="E28082" s="7" t="n">
        <v>0</v>
      </c>
      <c r="F28082" s="7" t="n">
        <v>113</v>
      </c>
      <c r="G28082" s="7" t="n">
        <v>19040.58</v>
      </c>
    </row>
    <row r="28083" customFormat="false" ht="15" hidden="false" customHeight="false" outlineLevel="0" collapsed="false">
      <c r="A28083" s="7" t="s">
        <v>43</v>
      </c>
      <c r="B28083" s="7" t="s">
        <v>1146</v>
      </c>
      <c r="C28083" s="7" t="s">
        <v>1537</v>
      </c>
      <c r="D28083" s="7" t="n">
        <v>12</v>
      </c>
      <c r="E28083" s="7" t="n">
        <v>2078.77</v>
      </c>
      <c r="F28083" s="7" t="n">
        <v>0</v>
      </c>
      <c r="G28083" s="7" t="n">
        <v>0</v>
      </c>
    </row>
    <row r="28084" customFormat="false" ht="15" hidden="false" customHeight="false" outlineLevel="0" collapsed="false">
      <c r="A28084" s="7" t="s">
        <v>43</v>
      </c>
      <c r="B28084" s="7" t="s">
        <v>1156</v>
      </c>
      <c r="C28084" s="7" t="s">
        <v>1537</v>
      </c>
      <c r="D28084" s="7" t="n">
        <v>0</v>
      </c>
      <c r="E28084" s="7" t="n">
        <v>0</v>
      </c>
      <c r="F28084" s="7" t="n">
        <v>50</v>
      </c>
      <c r="G28084" s="7" t="n">
        <v>8285.39</v>
      </c>
    </row>
    <row r="28085" customFormat="false" ht="15" hidden="false" customHeight="false" outlineLevel="0" collapsed="false">
      <c r="A28085" s="7" t="s">
        <v>43</v>
      </c>
      <c r="B28085" s="7" t="s">
        <v>1156</v>
      </c>
      <c r="C28085" s="7" t="s">
        <v>1537</v>
      </c>
      <c r="D28085" s="7" t="n">
        <v>31</v>
      </c>
      <c r="E28085" s="7" t="n">
        <v>5390.18</v>
      </c>
      <c r="F28085" s="7" t="n">
        <v>0</v>
      </c>
      <c r="G28085" s="7" t="n">
        <v>0</v>
      </c>
    </row>
    <row r="28086" customFormat="false" ht="15" hidden="false" customHeight="false" outlineLevel="0" collapsed="false">
      <c r="A28086" s="7" t="s">
        <v>43</v>
      </c>
      <c r="B28086" s="7" t="s">
        <v>1156</v>
      </c>
      <c r="C28086" s="7" t="s">
        <v>1537</v>
      </c>
      <c r="D28086" s="7" t="n">
        <v>0</v>
      </c>
      <c r="E28086" s="7" t="n">
        <v>0</v>
      </c>
      <c r="F28086" s="7" t="n">
        <v>30</v>
      </c>
      <c r="G28086" s="7" t="n">
        <v>5012.97</v>
      </c>
    </row>
    <row r="28087" customFormat="false" ht="15" hidden="false" customHeight="false" outlineLevel="0" collapsed="false">
      <c r="A28087" s="7" t="s">
        <v>43</v>
      </c>
      <c r="B28087" s="7" t="s">
        <v>1156</v>
      </c>
      <c r="C28087" s="7" t="s">
        <v>1537</v>
      </c>
      <c r="D28087" s="7" t="n">
        <v>47</v>
      </c>
      <c r="E28087" s="7" t="n">
        <v>8049.96</v>
      </c>
      <c r="F28087" s="7" t="n">
        <v>0</v>
      </c>
      <c r="G28087" s="7" t="n">
        <v>0</v>
      </c>
    </row>
    <row r="28088" customFormat="false" ht="15" hidden="false" customHeight="false" outlineLevel="0" collapsed="false">
      <c r="A28088" s="7" t="s">
        <v>43</v>
      </c>
      <c r="B28088" s="7" t="s">
        <v>1156</v>
      </c>
      <c r="C28088" s="7" t="s">
        <v>1537</v>
      </c>
      <c r="D28088" s="7" t="n">
        <v>21</v>
      </c>
      <c r="E28088" s="7" t="n">
        <v>3748.31</v>
      </c>
      <c r="F28088" s="7" t="n">
        <v>0</v>
      </c>
      <c r="G28088" s="7" t="n">
        <v>0</v>
      </c>
    </row>
    <row r="28089" customFormat="false" ht="15" hidden="false" customHeight="false" outlineLevel="0" collapsed="false">
      <c r="A28089" s="7" t="s">
        <v>43</v>
      </c>
      <c r="B28089" s="7" t="s">
        <v>1156</v>
      </c>
      <c r="C28089" s="7" t="s">
        <v>1537</v>
      </c>
      <c r="D28089" s="7" t="n">
        <v>27</v>
      </c>
      <c r="E28089" s="7" t="n">
        <v>5219.07</v>
      </c>
      <c r="F28089" s="7" t="n">
        <v>0</v>
      </c>
      <c r="G28089" s="7" t="n">
        <v>0</v>
      </c>
    </row>
    <row r="28090" customFormat="false" ht="15" hidden="false" customHeight="false" outlineLevel="0" collapsed="false">
      <c r="A28090" s="7" t="s">
        <v>43</v>
      </c>
      <c r="B28090" s="7" t="s">
        <v>1156</v>
      </c>
      <c r="C28090" s="7" t="s">
        <v>1537</v>
      </c>
      <c r="D28090" s="7" t="n">
        <v>20</v>
      </c>
      <c r="E28090" s="7" t="n">
        <v>3506.21</v>
      </c>
      <c r="F28090" s="7" t="n">
        <v>0</v>
      </c>
      <c r="G28090" s="7" t="n">
        <v>0</v>
      </c>
    </row>
    <row r="28091" customFormat="false" ht="15" hidden="false" customHeight="false" outlineLevel="0" collapsed="false">
      <c r="A28091" s="7" t="s">
        <v>43</v>
      </c>
      <c r="B28091" s="7" t="s">
        <v>1156</v>
      </c>
      <c r="C28091" s="7" t="s">
        <v>1537</v>
      </c>
      <c r="D28091" s="7" t="n">
        <v>28</v>
      </c>
      <c r="E28091" s="7" t="n">
        <v>5226.03</v>
      </c>
      <c r="F28091" s="7" t="n">
        <v>0</v>
      </c>
      <c r="G28091" s="7" t="n">
        <v>0</v>
      </c>
    </row>
    <row r="28092" customFormat="false" ht="15" hidden="false" customHeight="false" outlineLevel="0" collapsed="false">
      <c r="A28092" s="7" t="s">
        <v>43</v>
      </c>
      <c r="B28092" s="7" t="s">
        <v>1156</v>
      </c>
      <c r="C28092" s="7" t="s">
        <v>1537</v>
      </c>
      <c r="D28092" s="7" t="n">
        <v>37</v>
      </c>
      <c r="E28092" s="7" t="n">
        <v>6283.22</v>
      </c>
      <c r="F28092" s="7" t="n">
        <v>0</v>
      </c>
      <c r="G28092" s="7" t="n">
        <v>0</v>
      </c>
    </row>
    <row r="28093" customFormat="false" ht="15" hidden="false" customHeight="false" outlineLevel="0" collapsed="false">
      <c r="A28093" s="7" t="s">
        <v>43</v>
      </c>
      <c r="B28093" s="7" t="s">
        <v>1156</v>
      </c>
      <c r="C28093" s="7" t="s">
        <v>1537</v>
      </c>
      <c r="D28093" s="7" t="n">
        <v>0</v>
      </c>
      <c r="E28093" s="7" t="n">
        <v>0</v>
      </c>
      <c r="F28093" s="7" t="n">
        <v>6</v>
      </c>
      <c r="G28093" s="7" t="n">
        <v>839.66</v>
      </c>
    </row>
    <row r="28094" customFormat="false" ht="15" hidden="false" customHeight="false" outlineLevel="0" collapsed="false">
      <c r="A28094" s="7" t="s">
        <v>43</v>
      </c>
      <c r="B28094" s="7" t="s">
        <v>1156</v>
      </c>
      <c r="C28094" s="7" t="s">
        <v>1537</v>
      </c>
      <c r="D28094" s="7" t="n">
        <v>0</v>
      </c>
      <c r="E28094" s="7" t="n">
        <v>0</v>
      </c>
      <c r="F28094" s="7" t="n">
        <v>47</v>
      </c>
      <c r="G28094" s="7" t="n">
        <v>7042.11</v>
      </c>
    </row>
    <row r="28095" customFormat="false" ht="15" hidden="false" customHeight="false" outlineLevel="0" collapsed="false">
      <c r="A28095" s="7" t="s">
        <v>43</v>
      </c>
      <c r="B28095" s="7" t="s">
        <v>1156</v>
      </c>
      <c r="C28095" s="7" t="s">
        <v>1537</v>
      </c>
      <c r="D28095" s="7" t="n">
        <v>0</v>
      </c>
      <c r="E28095" s="7" t="n">
        <v>0</v>
      </c>
      <c r="F28095" s="7" t="n">
        <v>41</v>
      </c>
      <c r="G28095" s="7" t="n">
        <v>7002.91</v>
      </c>
    </row>
    <row r="28096" customFormat="false" ht="15" hidden="false" customHeight="false" outlineLevel="0" collapsed="false">
      <c r="A28096" s="7" t="s">
        <v>43</v>
      </c>
      <c r="B28096" s="7" t="s">
        <v>1156</v>
      </c>
      <c r="C28096" s="7" t="s">
        <v>1537</v>
      </c>
      <c r="D28096" s="7" t="n">
        <v>35</v>
      </c>
      <c r="E28096" s="7" t="n">
        <v>6165.93</v>
      </c>
      <c r="F28096" s="7" t="n">
        <v>0</v>
      </c>
      <c r="G28096" s="7" t="n">
        <v>0</v>
      </c>
    </row>
    <row r="28097" customFormat="false" ht="15" hidden="false" customHeight="false" outlineLevel="0" collapsed="false">
      <c r="A28097" s="7" t="s">
        <v>43</v>
      </c>
      <c r="B28097" s="7" t="s">
        <v>1156</v>
      </c>
      <c r="C28097" s="7" t="s">
        <v>1537</v>
      </c>
      <c r="D28097" s="7" t="n">
        <v>3</v>
      </c>
      <c r="E28097" s="7" t="n">
        <v>557.9</v>
      </c>
      <c r="F28097" s="7" t="n">
        <v>0</v>
      </c>
      <c r="G28097" s="7" t="n">
        <v>0</v>
      </c>
    </row>
    <row r="28098" customFormat="false" ht="15" hidden="false" customHeight="false" outlineLevel="0" collapsed="false">
      <c r="A28098" s="7" t="s">
        <v>43</v>
      </c>
      <c r="B28098" s="7" t="s">
        <v>1156</v>
      </c>
      <c r="C28098" s="7" t="s">
        <v>1537</v>
      </c>
      <c r="D28098" s="7" t="n">
        <v>25</v>
      </c>
      <c r="E28098" s="7" t="n">
        <v>4727.19</v>
      </c>
      <c r="F28098" s="7" t="n">
        <v>0</v>
      </c>
      <c r="G28098" s="7" t="n">
        <v>0</v>
      </c>
    </row>
    <row r="28099" customFormat="false" ht="15" hidden="false" customHeight="false" outlineLevel="0" collapsed="false">
      <c r="A28099" s="7" t="s">
        <v>43</v>
      </c>
      <c r="B28099" s="7" t="s">
        <v>1156</v>
      </c>
      <c r="C28099" s="7" t="s">
        <v>1537</v>
      </c>
      <c r="D28099" s="7" t="n">
        <v>0</v>
      </c>
      <c r="E28099" s="7" t="n">
        <v>0</v>
      </c>
      <c r="F28099" s="7" t="n">
        <v>67</v>
      </c>
      <c r="G28099" s="7" t="n">
        <v>9844.18</v>
      </c>
    </row>
    <row r="28100" customFormat="false" ht="15" hidden="false" customHeight="false" outlineLevel="0" collapsed="false">
      <c r="A28100" s="7" t="s">
        <v>43</v>
      </c>
      <c r="B28100" s="7" t="s">
        <v>1156</v>
      </c>
      <c r="C28100" s="7" t="s">
        <v>1537</v>
      </c>
      <c r="D28100" s="7" t="n">
        <v>0</v>
      </c>
      <c r="E28100" s="7" t="n">
        <v>0</v>
      </c>
      <c r="F28100" s="7" t="n">
        <v>45</v>
      </c>
      <c r="G28100" s="7" t="n">
        <v>7137.73</v>
      </c>
    </row>
    <row r="28101" customFormat="false" ht="15" hidden="false" customHeight="false" outlineLevel="0" collapsed="false">
      <c r="A28101" s="7" t="s">
        <v>43</v>
      </c>
      <c r="B28101" s="7" t="s">
        <v>1156</v>
      </c>
      <c r="C28101" s="7" t="s">
        <v>1537</v>
      </c>
      <c r="D28101" s="7" t="n">
        <v>42</v>
      </c>
      <c r="E28101" s="7" t="n">
        <v>7353.76</v>
      </c>
      <c r="F28101" s="7" t="n">
        <v>0</v>
      </c>
      <c r="G28101" s="7" t="n">
        <v>0</v>
      </c>
    </row>
    <row r="28102" customFormat="false" ht="15" hidden="false" customHeight="false" outlineLevel="0" collapsed="false">
      <c r="A28102" s="7" t="s">
        <v>43</v>
      </c>
      <c r="B28102" s="7" t="s">
        <v>1156</v>
      </c>
      <c r="C28102" s="7" t="s">
        <v>1537</v>
      </c>
      <c r="D28102" s="7" t="n">
        <v>29</v>
      </c>
      <c r="E28102" s="7" t="n">
        <v>5058.37</v>
      </c>
      <c r="F28102" s="7" t="n">
        <v>0</v>
      </c>
      <c r="G28102" s="7" t="n">
        <v>0</v>
      </c>
    </row>
    <row r="28103" customFormat="false" ht="15" hidden="false" customHeight="false" outlineLevel="0" collapsed="false">
      <c r="A28103" s="7" t="s">
        <v>43</v>
      </c>
      <c r="B28103" s="7" t="s">
        <v>1156</v>
      </c>
      <c r="C28103" s="7" t="s">
        <v>1537</v>
      </c>
      <c r="D28103" s="7" t="n">
        <v>39</v>
      </c>
      <c r="E28103" s="7" t="n">
        <v>7316.03</v>
      </c>
      <c r="F28103" s="7" t="n">
        <v>0</v>
      </c>
      <c r="G28103" s="7" t="n">
        <v>0</v>
      </c>
    </row>
    <row r="28104" customFormat="false" ht="15" hidden="false" customHeight="false" outlineLevel="0" collapsed="false">
      <c r="A28104" s="7" t="s">
        <v>43</v>
      </c>
      <c r="B28104" s="7" t="s">
        <v>1156</v>
      </c>
      <c r="C28104" s="7" t="s">
        <v>1537</v>
      </c>
      <c r="D28104" s="7" t="n">
        <v>0</v>
      </c>
      <c r="E28104" s="7" t="n">
        <v>0</v>
      </c>
      <c r="F28104" s="7" t="n">
        <v>40</v>
      </c>
      <c r="G28104" s="7" t="n">
        <v>6452.88</v>
      </c>
    </row>
    <row r="28105" customFormat="false" ht="15" hidden="false" customHeight="false" outlineLevel="0" collapsed="false">
      <c r="A28105" s="7" t="s">
        <v>43</v>
      </c>
      <c r="B28105" s="7" t="s">
        <v>1167</v>
      </c>
      <c r="C28105" s="7" t="s">
        <v>1537</v>
      </c>
      <c r="D28105" s="7" t="n">
        <v>4</v>
      </c>
      <c r="E28105" s="7" t="n">
        <v>699.59</v>
      </c>
      <c r="F28105" s="7" t="n">
        <v>0</v>
      </c>
      <c r="G28105" s="7" t="n">
        <v>0</v>
      </c>
    </row>
    <row r="28106" customFormat="false" ht="15" hidden="false" customHeight="false" outlineLevel="0" collapsed="false">
      <c r="A28106" s="7" t="s">
        <v>43</v>
      </c>
      <c r="B28106" s="7" t="s">
        <v>1167</v>
      </c>
      <c r="C28106" s="7" t="s">
        <v>1537</v>
      </c>
      <c r="D28106" s="7" t="n">
        <v>3</v>
      </c>
      <c r="E28106" s="7" t="n">
        <v>528.51</v>
      </c>
      <c r="F28106" s="7" t="n">
        <v>0</v>
      </c>
      <c r="G28106" s="7" t="n">
        <v>0</v>
      </c>
    </row>
    <row r="28107" customFormat="false" ht="15" hidden="false" customHeight="false" outlineLevel="0" collapsed="false">
      <c r="A28107" s="7" t="s">
        <v>43</v>
      </c>
      <c r="B28107" s="7" t="s">
        <v>1167</v>
      </c>
      <c r="C28107" s="7" t="s">
        <v>1537</v>
      </c>
      <c r="D28107" s="7" t="n">
        <v>1</v>
      </c>
      <c r="E28107" s="7" t="n">
        <v>182.9</v>
      </c>
      <c r="F28107" s="7" t="n">
        <v>0</v>
      </c>
      <c r="G28107" s="7" t="n">
        <v>0</v>
      </c>
    </row>
    <row r="28108" customFormat="false" ht="15" hidden="false" customHeight="false" outlineLevel="0" collapsed="false">
      <c r="A28108" s="7" t="s">
        <v>43</v>
      </c>
      <c r="B28108" s="7" t="s">
        <v>1167</v>
      </c>
      <c r="C28108" s="7" t="s">
        <v>1537</v>
      </c>
      <c r="D28108" s="7" t="n">
        <v>4</v>
      </c>
      <c r="E28108" s="7" t="n">
        <v>713.96</v>
      </c>
      <c r="F28108" s="7" t="n">
        <v>0</v>
      </c>
      <c r="G28108" s="7" t="n">
        <v>0</v>
      </c>
    </row>
    <row r="28109" customFormat="false" ht="15" hidden="false" customHeight="false" outlineLevel="0" collapsed="false">
      <c r="A28109" s="7" t="s">
        <v>43</v>
      </c>
      <c r="B28109" s="7" t="s">
        <v>1167</v>
      </c>
      <c r="C28109" s="7" t="s">
        <v>1537</v>
      </c>
      <c r="D28109" s="7" t="n">
        <v>1</v>
      </c>
      <c r="E28109" s="7" t="n">
        <v>175.31</v>
      </c>
      <c r="F28109" s="7" t="n">
        <v>0</v>
      </c>
      <c r="G28109" s="7" t="n">
        <v>0</v>
      </c>
    </row>
    <row r="28110" customFormat="false" ht="15" hidden="false" customHeight="false" outlineLevel="0" collapsed="false">
      <c r="A28110" s="7" t="s">
        <v>43</v>
      </c>
      <c r="B28110" s="7" t="s">
        <v>1167</v>
      </c>
      <c r="C28110" s="7" t="s">
        <v>1537</v>
      </c>
      <c r="D28110" s="7" t="n">
        <v>2</v>
      </c>
      <c r="E28110" s="7" t="n">
        <v>348.85</v>
      </c>
      <c r="F28110" s="7" t="n">
        <v>0</v>
      </c>
      <c r="G28110" s="7" t="n">
        <v>0</v>
      </c>
    </row>
    <row r="28111" customFormat="false" ht="15" hidden="false" customHeight="false" outlineLevel="0" collapsed="false">
      <c r="A28111" s="7" t="s">
        <v>43</v>
      </c>
      <c r="B28111" s="7" t="s">
        <v>1167</v>
      </c>
      <c r="C28111" s="7" t="s">
        <v>1537</v>
      </c>
      <c r="D28111" s="7" t="n">
        <v>1</v>
      </c>
      <c r="E28111" s="7" t="n">
        <v>184.99</v>
      </c>
      <c r="F28111" s="7" t="n">
        <v>0</v>
      </c>
      <c r="G28111" s="7" t="n">
        <v>0</v>
      </c>
    </row>
    <row r="28112" customFormat="false" ht="15" hidden="false" customHeight="false" outlineLevel="0" collapsed="false">
      <c r="A28112" s="7" t="s">
        <v>43</v>
      </c>
      <c r="B28112" s="7" t="s">
        <v>1167</v>
      </c>
      <c r="C28112" s="7" t="s">
        <v>1537</v>
      </c>
      <c r="D28112" s="7" t="n">
        <v>13</v>
      </c>
      <c r="E28112" s="7" t="n">
        <v>2276.16</v>
      </c>
      <c r="F28112" s="7" t="n">
        <v>0</v>
      </c>
      <c r="G28112" s="7" t="n">
        <v>0</v>
      </c>
    </row>
    <row r="28113" customFormat="false" ht="15" hidden="false" customHeight="false" outlineLevel="0" collapsed="false">
      <c r="A28113" s="7" t="s">
        <v>43</v>
      </c>
      <c r="B28113" s="7" t="s">
        <v>1167</v>
      </c>
      <c r="C28113" s="7" t="s">
        <v>1537</v>
      </c>
      <c r="D28113" s="7" t="n">
        <v>8</v>
      </c>
      <c r="E28113" s="7" t="n">
        <v>1399.99</v>
      </c>
      <c r="F28113" s="7" t="n">
        <v>0</v>
      </c>
      <c r="G28113" s="7" t="n">
        <v>0</v>
      </c>
    </row>
    <row r="28114" customFormat="false" ht="15" hidden="false" customHeight="false" outlineLevel="0" collapsed="false">
      <c r="A28114" s="7" t="s">
        <v>43</v>
      </c>
      <c r="B28114" s="7" t="s">
        <v>1190</v>
      </c>
      <c r="C28114" s="7" t="s">
        <v>1537</v>
      </c>
      <c r="D28114" s="7" t="n">
        <v>0</v>
      </c>
      <c r="E28114" s="7" t="n">
        <v>0</v>
      </c>
      <c r="F28114" s="7" t="n">
        <v>8</v>
      </c>
      <c r="G28114" s="7" t="n">
        <v>1115.27</v>
      </c>
    </row>
    <row r="28115" customFormat="false" ht="15" hidden="false" customHeight="false" outlineLevel="0" collapsed="false">
      <c r="A28115" s="7" t="s">
        <v>43</v>
      </c>
      <c r="B28115" s="7" t="s">
        <v>1190</v>
      </c>
      <c r="C28115" s="7" t="s">
        <v>1537</v>
      </c>
      <c r="D28115" s="7" t="n">
        <v>1</v>
      </c>
      <c r="E28115" s="7" t="n">
        <v>175.09</v>
      </c>
      <c r="F28115" s="7" t="n">
        <v>0</v>
      </c>
      <c r="G28115" s="7" t="n">
        <v>0</v>
      </c>
    </row>
    <row r="28116" customFormat="false" ht="15" hidden="false" customHeight="false" outlineLevel="0" collapsed="false">
      <c r="A28116" s="7" t="s">
        <v>43</v>
      </c>
      <c r="B28116" s="7" t="s">
        <v>1190</v>
      </c>
      <c r="C28116" s="7" t="s">
        <v>1537</v>
      </c>
      <c r="D28116" s="7" t="n">
        <v>0</v>
      </c>
      <c r="E28116" s="7" t="n">
        <v>0</v>
      </c>
      <c r="F28116" s="7" t="n">
        <v>1</v>
      </c>
      <c r="G28116" s="7" t="n">
        <v>154.72</v>
      </c>
    </row>
    <row r="28117" customFormat="false" ht="15" hidden="false" customHeight="false" outlineLevel="0" collapsed="false">
      <c r="A28117" s="7" t="s">
        <v>43</v>
      </c>
      <c r="B28117" s="7" t="s">
        <v>1190</v>
      </c>
      <c r="C28117" s="7" t="s">
        <v>1537</v>
      </c>
      <c r="D28117" s="7" t="n">
        <v>0</v>
      </c>
      <c r="E28117" s="7" t="n">
        <v>0</v>
      </c>
      <c r="F28117" s="7" t="n">
        <v>4</v>
      </c>
      <c r="G28117" s="7" t="n">
        <v>674.23</v>
      </c>
    </row>
    <row r="28118" customFormat="false" ht="15" hidden="false" customHeight="false" outlineLevel="0" collapsed="false">
      <c r="A28118" s="7" t="s">
        <v>43</v>
      </c>
      <c r="B28118" s="7" t="s">
        <v>1190</v>
      </c>
      <c r="C28118" s="7" t="s">
        <v>1537</v>
      </c>
      <c r="D28118" s="7" t="n">
        <v>0</v>
      </c>
      <c r="E28118" s="7" t="n">
        <v>0</v>
      </c>
      <c r="F28118" s="7" t="n">
        <v>2</v>
      </c>
      <c r="G28118" s="7" t="n">
        <v>321.5</v>
      </c>
    </row>
    <row r="28119" customFormat="false" ht="15" hidden="false" customHeight="false" outlineLevel="0" collapsed="false">
      <c r="A28119" s="7" t="s">
        <v>43</v>
      </c>
      <c r="B28119" s="7" t="s">
        <v>1190</v>
      </c>
      <c r="C28119" s="7" t="s">
        <v>1537</v>
      </c>
      <c r="D28119" s="7" t="n">
        <v>1</v>
      </c>
      <c r="E28119" s="7" t="n">
        <v>178.49</v>
      </c>
      <c r="F28119" s="7" t="n">
        <v>0</v>
      </c>
      <c r="G28119" s="7" t="n">
        <v>0</v>
      </c>
    </row>
    <row r="28120" customFormat="false" ht="15" hidden="false" customHeight="false" outlineLevel="0" collapsed="false">
      <c r="A28120" s="7" t="s">
        <v>43</v>
      </c>
      <c r="B28120" s="7" t="s">
        <v>1190</v>
      </c>
      <c r="C28120" s="7" t="s">
        <v>1537</v>
      </c>
      <c r="D28120" s="7" t="n">
        <v>7</v>
      </c>
      <c r="E28120" s="7" t="n">
        <v>1233.19</v>
      </c>
      <c r="F28120" s="7" t="n">
        <v>0</v>
      </c>
      <c r="G28120" s="7" t="n">
        <v>0</v>
      </c>
    </row>
    <row r="28121" customFormat="false" ht="15" hidden="false" customHeight="false" outlineLevel="0" collapsed="false">
      <c r="A28121" s="7" t="s">
        <v>43</v>
      </c>
      <c r="B28121" s="7" t="s">
        <v>1190</v>
      </c>
      <c r="C28121" s="7" t="s">
        <v>1537</v>
      </c>
      <c r="D28121" s="7" t="n">
        <v>4</v>
      </c>
      <c r="E28121" s="7" t="n">
        <v>711.24</v>
      </c>
      <c r="F28121" s="7" t="n">
        <v>0</v>
      </c>
      <c r="G28121" s="7" t="n">
        <v>0</v>
      </c>
    </row>
    <row r="28122" customFormat="false" ht="15" hidden="false" customHeight="false" outlineLevel="0" collapsed="false">
      <c r="A28122" s="7" t="s">
        <v>43</v>
      </c>
      <c r="B28122" s="7" t="s">
        <v>1190</v>
      </c>
      <c r="C28122" s="7" t="s">
        <v>1537</v>
      </c>
      <c r="D28122" s="7" t="n">
        <v>2</v>
      </c>
      <c r="E28122" s="7" t="n">
        <v>346.46</v>
      </c>
      <c r="F28122" s="7" t="n">
        <v>0</v>
      </c>
      <c r="G28122" s="7" t="n">
        <v>0</v>
      </c>
    </row>
    <row r="28123" customFormat="false" ht="15" hidden="false" customHeight="false" outlineLevel="0" collapsed="false">
      <c r="A28123" s="7" t="s">
        <v>43</v>
      </c>
      <c r="B28123" s="7" t="s">
        <v>1147</v>
      </c>
      <c r="C28123" s="7" t="s">
        <v>1615</v>
      </c>
      <c r="D28123" s="7" t="n">
        <v>0</v>
      </c>
      <c r="E28123" s="7" t="n">
        <v>42266.02</v>
      </c>
      <c r="F28123" s="7" t="n">
        <v>0</v>
      </c>
      <c r="G28123" s="7" t="n">
        <v>0</v>
      </c>
    </row>
    <row r="28124" customFormat="false" ht="15" hidden="false" customHeight="false" outlineLevel="0" collapsed="false">
      <c r="A28124" s="7" t="s">
        <v>43</v>
      </c>
      <c r="B28124" s="7" t="s">
        <v>162</v>
      </c>
      <c r="C28124" s="7" t="s">
        <v>1429</v>
      </c>
      <c r="D28124" s="7" t="n">
        <v>0</v>
      </c>
      <c r="E28124" s="7" t="n">
        <v>0</v>
      </c>
      <c r="F28124" s="7" t="n">
        <v>1</v>
      </c>
      <c r="G28124" s="7" t="n">
        <v>58.93</v>
      </c>
    </row>
    <row r="28125" customFormat="false" ht="15" hidden="false" customHeight="false" outlineLevel="0" collapsed="false">
      <c r="A28125" s="7" t="s">
        <v>43</v>
      </c>
      <c r="B28125" s="7" t="s">
        <v>162</v>
      </c>
      <c r="C28125" s="7" t="s">
        <v>1429</v>
      </c>
      <c r="D28125" s="7" t="n">
        <v>0</v>
      </c>
      <c r="E28125" s="7" t="n">
        <v>0</v>
      </c>
      <c r="F28125" s="7" t="n">
        <v>4</v>
      </c>
      <c r="G28125" s="7" t="n">
        <v>244.19</v>
      </c>
    </row>
    <row r="28126" customFormat="false" ht="15" hidden="false" customHeight="false" outlineLevel="0" collapsed="false">
      <c r="A28126" s="7" t="s">
        <v>43</v>
      </c>
      <c r="B28126" s="7" t="s">
        <v>162</v>
      </c>
      <c r="C28126" s="7" t="s">
        <v>1429</v>
      </c>
      <c r="D28126" s="7" t="n">
        <v>0</v>
      </c>
      <c r="E28126" s="7" t="n">
        <v>0</v>
      </c>
      <c r="F28126" s="7" t="n">
        <v>1</v>
      </c>
      <c r="G28126" s="7" t="n">
        <v>63.21</v>
      </c>
    </row>
    <row r="28127" customFormat="false" ht="15" hidden="false" customHeight="false" outlineLevel="0" collapsed="false">
      <c r="A28127" s="7" t="s">
        <v>43</v>
      </c>
      <c r="B28127" s="7" t="s">
        <v>162</v>
      </c>
      <c r="C28127" s="7" t="s">
        <v>1429</v>
      </c>
      <c r="D28127" s="7" t="n">
        <v>0</v>
      </c>
      <c r="E28127" s="7" t="n">
        <v>0</v>
      </c>
      <c r="F28127" s="7" t="n">
        <v>1</v>
      </c>
      <c r="G28127" s="7" t="n">
        <v>56.14</v>
      </c>
    </row>
    <row r="28128" customFormat="false" ht="15" hidden="false" customHeight="false" outlineLevel="0" collapsed="false">
      <c r="A28128" s="7" t="s">
        <v>43</v>
      </c>
      <c r="B28128" s="7" t="s">
        <v>162</v>
      </c>
      <c r="C28128" s="7" t="s">
        <v>1429</v>
      </c>
      <c r="D28128" s="7" t="n">
        <v>0</v>
      </c>
      <c r="E28128" s="7" t="n">
        <v>0</v>
      </c>
      <c r="F28128" s="7" t="n">
        <v>3</v>
      </c>
      <c r="G28128" s="7" t="n">
        <v>187.04</v>
      </c>
    </row>
    <row r="28129" customFormat="false" ht="15" hidden="false" customHeight="false" outlineLevel="0" collapsed="false">
      <c r="A28129" s="7" t="s">
        <v>43</v>
      </c>
      <c r="B28129" s="7" t="s">
        <v>162</v>
      </c>
      <c r="C28129" s="7" t="s">
        <v>1429</v>
      </c>
      <c r="D28129" s="7" t="n">
        <v>0</v>
      </c>
      <c r="E28129" s="7" t="n">
        <v>0</v>
      </c>
      <c r="F28129" s="7" t="n">
        <v>1</v>
      </c>
      <c r="G28129" s="7" t="n">
        <v>59.47</v>
      </c>
    </row>
    <row r="28130" customFormat="false" ht="15" hidden="false" customHeight="false" outlineLevel="0" collapsed="false">
      <c r="A28130" s="7" t="s">
        <v>43</v>
      </c>
      <c r="B28130" s="7" t="s">
        <v>162</v>
      </c>
      <c r="C28130" s="7" t="s">
        <v>1429</v>
      </c>
      <c r="D28130" s="7" t="n">
        <v>3</v>
      </c>
      <c r="E28130" s="7" t="n">
        <v>219.63</v>
      </c>
      <c r="F28130" s="7" t="n">
        <v>0</v>
      </c>
      <c r="G28130" s="7" t="n">
        <v>0</v>
      </c>
    </row>
    <row r="28131" customFormat="false" ht="15" hidden="false" customHeight="false" outlineLevel="0" collapsed="false">
      <c r="A28131" s="7" t="s">
        <v>43</v>
      </c>
      <c r="B28131" s="7" t="s">
        <v>162</v>
      </c>
      <c r="C28131" s="7" t="s">
        <v>1429</v>
      </c>
      <c r="D28131" s="7" t="n">
        <v>0</v>
      </c>
      <c r="E28131" s="7" t="n">
        <v>0</v>
      </c>
      <c r="F28131" s="7" t="n">
        <v>10</v>
      </c>
      <c r="G28131" s="7" t="n">
        <v>627.29</v>
      </c>
    </row>
    <row r="28132" customFormat="false" ht="15" hidden="false" customHeight="false" outlineLevel="0" collapsed="false">
      <c r="A28132" s="7" t="s">
        <v>43</v>
      </c>
      <c r="B28132" s="7" t="s">
        <v>162</v>
      </c>
      <c r="C28132" s="7" t="s">
        <v>1429</v>
      </c>
      <c r="D28132" s="7" t="n">
        <v>0</v>
      </c>
      <c r="E28132" s="7" t="n">
        <v>0</v>
      </c>
      <c r="F28132" s="7" t="n">
        <v>1</v>
      </c>
      <c r="G28132" s="7" t="n">
        <v>59.67</v>
      </c>
    </row>
    <row r="28133" customFormat="false" ht="15" hidden="false" customHeight="false" outlineLevel="0" collapsed="false">
      <c r="A28133" s="7" t="s">
        <v>43</v>
      </c>
      <c r="B28133" s="7" t="s">
        <v>1191</v>
      </c>
      <c r="C28133" s="7" t="s">
        <v>1432</v>
      </c>
      <c r="D28133" s="7" t="n">
        <v>0</v>
      </c>
      <c r="E28133" s="7" t="n">
        <v>0</v>
      </c>
      <c r="F28133" s="7" t="n">
        <v>1</v>
      </c>
      <c r="G28133" s="7" t="n">
        <v>41.69</v>
      </c>
    </row>
    <row r="28134" customFormat="false" ht="15" hidden="false" customHeight="false" outlineLevel="0" collapsed="false">
      <c r="A28134" s="7" t="s">
        <v>43</v>
      </c>
      <c r="B28134" s="7" t="s">
        <v>1191</v>
      </c>
      <c r="C28134" s="7" t="s">
        <v>1432</v>
      </c>
      <c r="D28134" s="7" t="n">
        <v>0</v>
      </c>
      <c r="E28134" s="7" t="n">
        <v>0</v>
      </c>
      <c r="F28134" s="7" t="n">
        <v>3</v>
      </c>
      <c r="G28134" s="7" t="n">
        <v>140.81</v>
      </c>
    </row>
    <row r="28135" customFormat="false" ht="15" hidden="false" customHeight="false" outlineLevel="0" collapsed="false">
      <c r="A28135" s="7" t="s">
        <v>43</v>
      </c>
      <c r="B28135" s="7" t="s">
        <v>1191</v>
      </c>
      <c r="C28135" s="7" t="s">
        <v>1432</v>
      </c>
      <c r="D28135" s="7" t="n">
        <v>0</v>
      </c>
      <c r="E28135" s="7" t="n">
        <v>0</v>
      </c>
      <c r="F28135" s="7" t="n">
        <v>2</v>
      </c>
      <c r="G28135" s="7" t="n">
        <v>88.33</v>
      </c>
    </row>
    <row r="28136" customFormat="false" ht="15" hidden="false" customHeight="false" outlineLevel="0" collapsed="false">
      <c r="A28136" s="7" t="s">
        <v>43</v>
      </c>
      <c r="B28136" s="7" t="s">
        <v>1191</v>
      </c>
      <c r="C28136" s="7" t="s">
        <v>1432</v>
      </c>
      <c r="D28136" s="7" t="n">
        <v>0</v>
      </c>
      <c r="E28136" s="7" t="n">
        <v>0</v>
      </c>
      <c r="F28136" s="7" t="n">
        <v>1</v>
      </c>
      <c r="G28136" s="7" t="n">
        <v>43.76</v>
      </c>
    </row>
    <row r="28137" customFormat="false" ht="15" hidden="false" customHeight="false" outlineLevel="0" collapsed="false">
      <c r="A28137" s="7" t="s">
        <v>43</v>
      </c>
      <c r="B28137" s="7" t="s">
        <v>1194</v>
      </c>
      <c r="C28137" s="7" t="s">
        <v>1445</v>
      </c>
      <c r="D28137" s="7" t="n">
        <v>1</v>
      </c>
      <c r="E28137" s="7" t="n">
        <v>46.39</v>
      </c>
      <c r="F28137" s="7" t="n">
        <v>0</v>
      </c>
      <c r="G28137" s="7" t="n">
        <v>0</v>
      </c>
    </row>
    <row r="28138" customFormat="false" ht="15" hidden="false" customHeight="false" outlineLevel="0" collapsed="false">
      <c r="A28138" s="7" t="s">
        <v>43</v>
      </c>
      <c r="B28138" s="7" t="s">
        <v>105</v>
      </c>
      <c r="C28138" s="7" t="s">
        <v>1453</v>
      </c>
      <c r="D28138" s="7" t="n">
        <v>0</v>
      </c>
      <c r="E28138" s="7" t="n">
        <v>0</v>
      </c>
      <c r="F28138" s="7" t="n">
        <v>1380</v>
      </c>
      <c r="G28138" s="7" t="n">
        <v>82242.01</v>
      </c>
    </row>
    <row r="28139" customFormat="false" ht="15" hidden="false" customHeight="false" outlineLevel="0" collapsed="false">
      <c r="A28139" s="7" t="s">
        <v>43</v>
      </c>
      <c r="B28139" s="7" t="s">
        <v>105</v>
      </c>
      <c r="C28139" s="7" t="s">
        <v>1453</v>
      </c>
      <c r="D28139" s="7" t="n">
        <v>1350</v>
      </c>
      <c r="E28139" s="7" t="n">
        <v>88637.21</v>
      </c>
      <c r="F28139" s="7" t="n">
        <v>0</v>
      </c>
      <c r="G28139" s="7" t="n">
        <v>0</v>
      </c>
    </row>
    <row r="28140" customFormat="false" ht="15" hidden="false" customHeight="false" outlineLevel="0" collapsed="false">
      <c r="A28140" s="7" t="s">
        <v>43</v>
      </c>
      <c r="B28140" s="7" t="s">
        <v>105</v>
      </c>
      <c r="C28140" s="7" t="s">
        <v>1453</v>
      </c>
      <c r="D28140" s="7" t="n">
        <v>0</v>
      </c>
      <c r="E28140" s="7" t="n">
        <v>0</v>
      </c>
      <c r="F28140" s="7" t="n">
        <v>1968</v>
      </c>
      <c r="G28140" s="7" t="n">
        <v>110469.46</v>
      </c>
    </row>
    <row r="28141" customFormat="false" ht="15" hidden="false" customHeight="false" outlineLevel="0" collapsed="false">
      <c r="A28141" s="7" t="s">
        <v>43</v>
      </c>
      <c r="B28141" s="7" t="s">
        <v>105</v>
      </c>
      <c r="C28141" s="7" t="s">
        <v>1453</v>
      </c>
      <c r="D28141" s="7" t="n">
        <v>0</v>
      </c>
      <c r="E28141" s="7" t="n">
        <v>0</v>
      </c>
      <c r="F28141" s="7" t="n">
        <v>1235</v>
      </c>
      <c r="G28141" s="7" t="n">
        <v>76885.93</v>
      </c>
    </row>
    <row r="28142" customFormat="false" ht="15" hidden="false" customHeight="false" outlineLevel="0" collapsed="false">
      <c r="A28142" s="7" t="s">
        <v>43</v>
      </c>
      <c r="B28142" s="7" t="s">
        <v>105</v>
      </c>
      <c r="C28142" s="7" t="s">
        <v>1453</v>
      </c>
      <c r="D28142" s="7" t="n">
        <v>0</v>
      </c>
      <c r="E28142" s="7" t="n">
        <v>0</v>
      </c>
      <c r="F28142" s="7" t="n">
        <v>1611</v>
      </c>
      <c r="G28142" s="7" t="n">
        <v>95457.02</v>
      </c>
    </row>
    <row r="28143" customFormat="false" ht="15" hidden="false" customHeight="false" outlineLevel="0" collapsed="false">
      <c r="A28143" s="7" t="s">
        <v>43</v>
      </c>
      <c r="B28143" s="7" t="s">
        <v>105</v>
      </c>
      <c r="C28143" s="7" t="s">
        <v>1453</v>
      </c>
      <c r="D28143" s="7" t="n">
        <v>846</v>
      </c>
      <c r="E28143" s="7" t="n">
        <v>52699.27</v>
      </c>
      <c r="F28143" s="7" t="n">
        <v>0</v>
      </c>
      <c r="G28143" s="7" t="n">
        <v>0</v>
      </c>
    </row>
    <row r="28144" customFormat="false" ht="15" hidden="false" customHeight="false" outlineLevel="0" collapsed="false">
      <c r="A28144" s="7" t="s">
        <v>43</v>
      </c>
      <c r="B28144" s="7" t="s">
        <v>105</v>
      </c>
      <c r="C28144" s="7" t="s">
        <v>1453</v>
      </c>
      <c r="D28144" s="7" t="n">
        <v>0</v>
      </c>
      <c r="E28144" s="7" t="n">
        <v>0</v>
      </c>
      <c r="F28144" s="7" t="n">
        <v>1023</v>
      </c>
      <c r="G28144" s="7" t="n">
        <v>63073.56</v>
      </c>
    </row>
    <row r="28145" customFormat="false" ht="15" hidden="false" customHeight="false" outlineLevel="0" collapsed="false">
      <c r="A28145" s="7" t="s">
        <v>43</v>
      </c>
      <c r="B28145" s="7" t="s">
        <v>105</v>
      </c>
      <c r="C28145" s="7" t="s">
        <v>1453</v>
      </c>
      <c r="D28145" s="7" t="n">
        <v>0</v>
      </c>
      <c r="E28145" s="7" t="n">
        <v>0</v>
      </c>
      <c r="F28145" s="7" t="n">
        <v>1234</v>
      </c>
      <c r="G28145" s="7" t="n">
        <v>77866.15</v>
      </c>
    </row>
    <row r="28146" customFormat="false" ht="15" hidden="false" customHeight="false" outlineLevel="0" collapsed="false">
      <c r="A28146" s="7" t="s">
        <v>43</v>
      </c>
      <c r="B28146" s="7" t="s">
        <v>105</v>
      </c>
      <c r="C28146" s="7" t="s">
        <v>1453</v>
      </c>
      <c r="D28146" s="7" t="n">
        <v>1386</v>
      </c>
      <c r="E28146" s="7" t="n">
        <v>97089.87</v>
      </c>
      <c r="F28146" s="7" t="n">
        <v>0</v>
      </c>
      <c r="G28146" s="7" t="n">
        <v>0</v>
      </c>
    </row>
    <row r="28147" customFormat="false" ht="15" hidden="false" customHeight="false" outlineLevel="0" collapsed="false">
      <c r="A28147" s="7" t="s">
        <v>43</v>
      </c>
      <c r="B28147" s="7" t="s">
        <v>105</v>
      </c>
      <c r="C28147" s="7" t="s">
        <v>1453</v>
      </c>
      <c r="D28147" s="7" t="n">
        <v>1257</v>
      </c>
      <c r="E28147" s="7" t="n">
        <v>80064.28</v>
      </c>
      <c r="F28147" s="7" t="n">
        <v>0</v>
      </c>
      <c r="G28147" s="7" t="n">
        <v>0</v>
      </c>
    </row>
    <row r="28148" customFormat="false" ht="15" hidden="false" customHeight="false" outlineLevel="0" collapsed="false">
      <c r="A28148" s="7" t="s">
        <v>43</v>
      </c>
      <c r="B28148" s="7" t="s">
        <v>105</v>
      </c>
      <c r="C28148" s="7" t="s">
        <v>1453</v>
      </c>
      <c r="D28148" s="7" t="n">
        <v>1162</v>
      </c>
      <c r="E28148" s="7" t="n">
        <v>78856.61</v>
      </c>
      <c r="F28148" s="7" t="n">
        <v>0</v>
      </c>
      <c r="G28148" s="7" t="n">
        <v>0</v>
      </c>
    </row>
    <row r="28149" customFormat="false" ht="15" hidden="false" customHeight="false" outlineLevel="0" collapsed="false">
      <c r="A28149" s="7" t="s">
        <v>43</v>
      </c>
      <c r="B28149" s="7" t="s">
        <v>105</v>
      </c>
      <c r="C28149" s="7" t="s">
        <v>1453</v>
      </c>
      <c r="D28149" s="7" t="n">
        <v>415</v>
      </c>
      <c r="E28149" s="7" t="n">
        <v>27878.45</v>
      </c>
      <c r="F28149" s="7" t="n">
        <v>0</v>
      </c>
      <c r="G28149" s="7" t="n">
        <v>0</v>
      </c>
    </row>
    <row r="28150" customFormat="false" ht="15" hidden="false" customHeight="false" outlineLevel="0" collapsed="false">
      <c r="A28150" s="7" t="s">
        <v>43</v>
      </c>
      <c r="B28150" s="7" t="s">
        <v>105</v>
      </c>
      <c r="C28150" s="7" t="s">
        <v>1453</v>
      </c>
      <c r="D28150" s="7" t="n">
        <v>854</v>
      </c>
      <c r="E28150" s="7" t="n">
        <v>60995.28</v>
      </c>
      <c r="F28150" s="7" t="n">
        <v>0</v>
      </c>
      <c r="G28150" s="7" t="n">
        <v>0</v>
      </c>
    </row>
    <row r="28151" customFormat="false" ht="15" hidden="false" customHeight="false" outlineLevel="0" collapsed="false">
      <c r="A28151" s="7" t="s">
        <v>43</v>
      </c>
      <c r="B28151" s="7" t="s">
        <v>105</v>
      </c>
      <c r="C28151" s="7" t="s">
        <v>1453</v>
      </c>
      <c r="D28151" s="7" t="n">
        <v>1533</v>
      </c>
      <c r="E28151" s="7" t="n">
        <v>99458.33</v>
      </c>
      <c r="F28151" s="7" t="n">
        <v>0</v>
      </c>
      <c r="G28151" s="7" t="n">
        <v>0</v>
      </c>
    </row>
    <row r="28152" customFormat="false" ht="15" hidden="false" customHeight="false" outlineLevel="0" collapsed="false">
      <c r="A28152" s="7" t="s">
        <v>43</v>
      </c>
      <c r="B28152" s="7" t="s">
        <v>105</v>
      </c>
      <c r="C28152" s="7" t="s">
        <v>1453</v>
      </c>
      <c r="D28152" s="7" t="n">
        <v>1598</v>
      </c>
      <c r="E28152" s="7" t="n">
        <v>103200.59</v>
      </c>
      <c r="F28152" s="7" t="n">
        <v>0</v>
      </c>
      <c r="G28152" s="7" t="n">
        <v>0</v>
      </c>
    </row>
    <row r="28153" customFormat="false" ht="15" hidden="false" customHeight="false" outlineLevel="0" collapsed="false">
      <c r="A28153" s="7" t="s">
        <v>43</v>
      </c>
      <c r="B28153" s="7" t="s">
        <v>105</v>
      </c>
      <c r="C28153" s="7" t="s">
        <v>1453</v>
      </c>
      <c r="D28153" s="7" t="n">
        <v>1912</v>
      </c>
      <c r="E28153" s="7" t="n">
        <v>125947.36</v>
      </c>
      <c r="F28153" s="7" t="n">
        <v>0</v>
      </c>
      <c r="G28153" s="7" t="n">
        <v>0</v>
      </c>
    </row>
    <row r="28154" customFormat="false" ht="15" hidden="false" customHeight="false" outlineLevel="0" collapsed="false">
      <c r="A28154" s="7" t="s">
        <v>43</v>
      </c>
      <c r="B28154" s="7" t="s">
        <v>105</v>
      </c>
      <c r="C28154" s="7" t="s">
        <v>1453</v>
      </c>
      <c r="D28154" s="7" t="n">
        <v>0</v>
      </c>
      <c r="E28154" s="7" t="n">
        <v>0</v>
      </c>
      <c r="F28154" s="7" t="n">
        <v>1689</v>
      </c>
      <c r="G28154" s="7" t="n">
        <v>99714.67</v>
      </c>
    </row>
    <row r="28155" customFormat="false" ht="15" hidden="false" customHeight="false" outlineLevel="0" collapsed="false">
      <c r="A28155" s="7" t="s">
        <v>43</v>
      </c>
      <c r="B28155" s="7" t="s">
        <v>105</v>
      </c>
      <c r="C28155" s="7" t="s">
        <v>1453</v>
      </c>
      <c r="D28155" s="7" t="n">
        <v>868</v>
      </c>
      <c r="E28155" s="7" t="n">
        <v>64350.85</v>
      </c>
      <c r="F28155" s="7" t="n">
        <v>0</v>
      </c>
      <c r="G28155" s="7" t="n">
        <v>0</v>
      </c>
    </row>
    <row r="28156" customFormat="false" ht="15" hidden="false" customHeight="false" outlineLevel="0" collapsed="false">
      <c r="A28156" s="7" t="s">
        <v>43</v>
      </c>
      <c r="B28156" s="7" t="s">
        <v>105</v>
      </c>
      <c r="C28156" s="7" t="s">
        <v>1453</v>
      </c>
      <c r="D28156" s="7" t="n">
        <v>1320</v>
      </c>
      <c r="E28156" s="7" t="n">
        <v>95680.74</v>
      </c>
      <c r="F28156" s="7" t="n">
        <v>0</v>
      </c>
      <c r="G28156" s="7" t="n">
        <v>0</v>
      </c>
    </row>
    <row r="28157" customFormat="false" ht="15" hidden="false" customHeight="false" outlineLevel="0" collapsed="false">
      <c r="A28157" s="7" t="s">
        <v>43</v>
      </c>
      <c r="B28157" s="7" t="s">
        <v>105</v>
      </c>
      <c r="C28157" s="7" t="s">
        <v>1453</v>
      </c>
      <c r="D28157" s="7" t="n">
        <v>1840</v>
      </c>
      <c r="E28157" s="7" t="n">
        <v>122525.64</v>
      </c>
      <c r="F28157" s="7" t="n">
        <v>0</v>
      </c>
      <c r="G28157" s="7" t="n">
        <v>0</v>
      </c>
    </row>
    <row r="28158" customFormat="false" ht="15" hidden="false" customHeight="false" outlineLevel="0" collapsed="false">
      <c r="A28158" s="7" t="s">
        <v>43</v>
      </c>
      <c r="B28158" s="7" t="s">
        <v>105</v>
      </c>
      <c r="C28158" s="7" t="s">
        <v>1453</v>
      </c>
      <c r="D28158" s="7" t="n">
        <v>0</v>
      </c>
      <c r="E28158" s="7" t="n">
        <v>0</v>
      </c>
      <c r="F28158" s="7" t="n">
        <v>1645</v>
      </c>
      <c r="G28158" s="7" t="n">
        <v>100253.46</v>
      </c>
    </row>
    <row r="28159" customFormat="false" ht="15" hidden="false" customHeight="false" outlineLevel="0" collapsed="false">
      <c r="A28159" s="7" t="s">
        <v>43</v>
      </c>
      <c r="B28159" s="7" t="s">
        <v>1036</v>
      </c>
      <c r="C28159" s="7" t="s">
        <v>1453</v>
      </c>
      <c r="D28159" s="7" t="n">
        <v>0</v>
      </c>
      <c r="E28159" s="7" t="n">
        <v>0</v>
      </c>
      <c r="F28159" s="7" t="n">
        <v>79</v>
      </c>
      <c r="G28159" s="7" t="n">
        <v>5885.25</v>
      </c>
    </row>
    <row r="28160" customFormat="false" ht="15" hidden="false" customHeight="false" outlineLevel="0" collapsed="false">
      <c r="A28160" s="7" t="s">
        <v>43</v>
      </c>
      <c r="B28160" s="7" t="s">
        <v>1036</v>
      </c>
      <c r="C28160" s="7" t="s">
        <v>1453</v>
      </c>
      <c r="D28160" s="7" t="n">
        <v>95</v>
      </c>
      <c r="E28160" s="7" t="n">
        <v>7557.46</v>
      </c>
      <c r="F28160" s="7" t="n">
        <v>0</v>
      </c>
      <c r="G28160" s="7" t="n">
        <v>0</v>
      </c>
    </row>
    <row r="28161" customFormat="false" ht="15" hidden="false" customHeight="false" outlineLevel="0" collapsed="false">
      <c r="A28161" s="7" t="s">
        <v>43</v>
      </c>
      <c r="B28161" s="7" t="s">
        <v>1036</v>
      </c>
      <c r="C28161" s="7" t="s">
        <v>1453</v>
      </c>
      <c r="D28161" s="7" t="n">
        <v>0</v>
      </c>
      <c r="E28161" s="7" t="n">
        <v>0</v>
      </c>
      <c r="F28161" s="7" t="n">
        <v>92</v>
      </c>
      <c r="G28161" s="7" t="n">
        <v>6766.94</v>
      </c>
    </row>
    <row r="28162" customFormat="false" ht="15" hidden="false" customHeight="false" outlineLevel="0" collapsed="false">
      <c r="A28162" s="7" t="s">
        <v>43</v>
      </c>
      <c r="B28162" s="7" t="s">
        <v>1036</v>
      </c>
      <c r="C28162" s="7" t="s">
        <v>1453</v>
      </c>
      <c r="D28162" s="7" t="n">
        <v>0</v>
      </c>
      <c r="E28162" s="7" t="n">
        <v>0</v>
      </c>
      <c r="F28162" s="7" t="n">
        <v>97</v>
      </c>
      <c r="G28162" s="7" t="n">
        <v>7480.59</v>
      </c>
    </row>
    <row r="28163" customFormat="false" ht="15" hidden="false" customHeight="false" outlineLevel="0" collapsed="false">
      <c r="A28163" s="7" t="s">
        <v>43</v>
      </c>
      <c r="B28163" s="7" t="s">
        <v>1036</v>
      </c>
      <c r="C28163" s="7" t="s">
        <v>1453</v>
      </c>
      <c r="D28163" s="7" t="n">
        <v>101</v>
      </c>
      <c r="E28163" s="7" t="n">
        <v>8509.87</v>
      </c>
      <c r="F28163" s="7" t="n">
        <v>0</v>
      </c>
      <c r="G28163" s="7" t="n">
        <v>0</v>
      </c>
    </row>
    <row r="28164" customFormat="false" ht="15" hidden="false" customHeight="false" outlineLevel="0" collapsed="false">
      <c r="A28164" s="7" t="s">
        <v>43</v>
      </c>
      <c r="B28164" s="7" t="s">
        <v>1036</v>
      </c>
      <c r="C28164" s="7" t="s">
        <v>1453</v>
      </c>
      <c r="D28164" s="7" t="n">
        <v>116</v>
      </c>
      <c r="E28164" s="7" t="n">
        <v>9391.06</v>
      </c>
      <c r="F28164" s="7" t="n">
        <v>0</v>
      </c>
      <c r="G28164" s="7" t="n">
        <v>0</v>
      </c>
    </row>
    <row r="28165" customFormat="false" ht="15" hidden="false" customHeight="false" outlineLevel="0" collapsed="false">
      <c r="A28165" s="7" t="s">
        <v>43</v>
      </c>
      <c r="B28165" s="7" t="s">
        <v>1036</v>
      </c>
      <c r="C28165" s="7" t="s">
        <v>1453</v>
      </c>
      <c r="D28165" s="7" t="n">
        <v>0</v>
      </c>
      <c r="E28165" s="7" t="n">
        <v>0</v>
      </c>
      <c r="F28165" s="7" t="n">
        <v>75</v>
      </c>
      <c r="G28165" s="7" t="n">
        <v>5725</v>
      </c>
    </row>
    <row r="28166" customFormat="false" ht="15" hidden="false" customHeight="false" outlineLevel="0" collapsed="false">
      <c r="A28166" s="7" t="s">
        <v>43</v>
      </c>
      <c r="B28166" s="7" t="s">
        <v>1036</v>
      </c>
      <c r="C28166" s="7" t="s">
        <v>1453</v>
      </c>
      <c r="D28166" s="7" t="n">
        <v>0</v>
      </c>
      <c r="E28166" s="7" t="n">
        <v>0</v>
      </c>
      <c r="F28166" s="7" t="n">
        <v>124</v>
      </c>
      <c r="G28166" s="7" t="n">
        <v>9864.48</v>
      </c>
    </row>
    <row r="28167" customFormat="false" ht="15" hidden="false" customHeight="false" outlineLevel="0" collapsed="false">
      <c r="A28167" s="7" t="s">
        <v>43</v>
      </c>
      <c r="B28167" s="7" t="s">
        <v>1036</v>
      </c>
      <c r="C28167" s="7" t="s">
        <v>1453</v>
      </c>
      <c r="D28167" s="7" t="n">
        <v>119</v>
      </c>
      <c r="E28167" s="7" t="n">
        <v>9717.39</v>
      </c>
      <c r="F28167" s="7" t="n">
        <v>0</v>
      </c>
      <c r="G28167" s="7" t="n">
        <v>0</v>
      </c>
    </row>
    <row r="28168" customFormat="false" ht="15" hidden="false" customHeight="false" outlineLevel="0" collapsed="false">
      <c r="A28168" s="7" t="s">
        <v>43</v>
      </c>
      <c r="B28168" s="7" t="s">
        <v>1036</v>
      </c>
      <c r="C28168" s="7" t="s">
        <v>1453</v>
      </c>
      <c r="D28168" s="7" t="n">
        <v>0</v>
      </c>
      <c r="E28168" s="7" t="n">
        <v>0</v>
      </c>
      <c r="F28168" s="7" t="n">
        <v>97</v>
      </c>
      <c r="G28168" s="7" t="n">
        <v>6875.85</v>
      </c>
    </row>
    <row r="28169" customFormat="false" ht="15" hidden="false" customHeight="false" outlineLevel="0" collapsed="false">
      <c r="A28169" s="7" t="s">
        <v>43</v>
      </c>
      <c r="B28169" s="7" t="s">
        <v>1036</v>
      </c>
      <c r="C28169" s="7" t="s">
        <v>1453</v>
      </c>
      <c r="D28169" s="7" t="n">
        <v>107</v>
      </c>
      <c r="E28169" s="7" t="n">
        <v>8217.54</v>
      </c>
      <c r="F28169" s="7" t="n">
        <v>0</v>
      </c>
      <c r="G28169" s="7" t="n">
        <v>0</v>
      </c>
    </row>
    <row r="28170" customFormat="false" ht="15" hidden="false" customHeight="false" outlineLevel="0" collapsed="false">
      <c r="A28170" s="7" t="s">
        <v>43</v>
      </c>
      <c r="B28170" s="7" t="s">
        <v>1036</v>
      </c>
      <c r="C28170" s="7" t="s">
        <v>1453</v>
      </c>
      <c r="D28170" s="7" t="n">
        <v>153</v>
      </c>
      <c r="E28170" s="7" t="n">
        <v>12509.07</v>
      </c>
      <c r="F28170" s="7" t="n">
        <v>0</v>
      </c>
      <c r="G28170" s="7" t="n">
        <v>0</v>
      </c>
    </row>
    <row r="28171" customFormat="false" ht="15" hidden="false" customHeight="false" outlineLevel="0" collapsed="false">
      <c r="A28171" s="7" t="s">
        <v>43</v>
      </c>
      <c r="B28171" s="7" t="s">
        <v>1036</v>
      </c>
      <c r="C28171" s="7" t="s">
        <v>1453</v>
      </c>
      <c r="D28171" s="7" t="n">
        <v>85</v>
      </c>
      <c r="E28171" s="7" t="n">
        <v>7437.78</v>
      </c>
      <c r="F28171" s="7" t="n">
        <v>0</v>
      </c>
      <c r="G28171" s="7" t="n">
        <v>0</v>
      </c>
    </row>
    <row r="28172" customFormat="false" ht="15" hidden="false" customHeight="false" outlineLevel="0" collapsed="false">
      <c r="A28172" s="7" t="s">
        <v>43</v>
      </c>
      <c r="B28172" s="7" t="s">
        <v>1036</v>
      </c>
      <c r="C28172" s="7" t="s">
        <v>1453</v>
      </c>
      <c r="D28172" s="7" t="n">
        <v>150</v>
      </c>
      <c r="E28172" s="7" t="n">
        <v>11258.43</v>
      </c>
      <c r="F28172" s="7" t="n">
        <v>0</v>
      </c>
      <c r="G28172" s="7" t="n">
        <v>0</v>
      </c>
    </row>
    <row r="28173" customFormat="false" ht="15" hidden="false" customHeight="false" outlineLevel="0" collapsed="false">
      <c r="A28173" s="7" t="s">
        <v>43</v>
      </c>
      <c r="B28173" s="7" t="s">
        <v>1036</v>
      </c>
      <c r="C28173" s="7" t="s">
        <v>1453</v>
      </c>
      <c r="D28173" s="7" t="n">
        <v>64</v>
      </c>
      <c r="E28173" s="7" t="n">
        <v>5160.28</v>
      </c>
      <c r="F28173" s="7" t="n">
        <v>0</v>
      </c>
      <c r="G28173" s="7" t="n">
        <v>0</v>
      </c>
    </row>
    <row r="28174" customFormat="false" ht="15" hidden="false" customHeight="false" outlineLevel="0" collapsed="false">
      <c r="A28174" s="7" t="s">
        <v>43</v>
      </c>
      <c r="B28174" s="7" t="s">
        <v>1036</v>
      </c>
      <c r="C28174" s="7" t="s">
        <v>1453</v>
      </c>
      <c r="D28174" s="7" t="n">
        <v>146</v>
      </c>
      <c r="E28174" s="7" t="n">
        <v>11740.5</v>
      </c>
      <c r="F28174" s="7" t="n">
        <v>0</v>
      </c>
      <c r="G28174" s="7" t="n">
        <v>0</v>
      </c>
    </row>
    <row r="28175" customFormat="false" ht="15" hidden="false" customHeight="false" outlineLevel="0" collapsed="false">
      <c r="A28175" s="7" t="s">
        <v>43</v>
      </c>
      <c r="B28175" s="7" t="s">
        <v>1036</v>
      </c>
      <c r="C28175" s="7" t="s">
        <v>1453</v>
      </c>
      <c r="D28175" s="7" t="n">
        <v>0</v>
      </c>
      <c r="E28175" s="7" t="n">
        <v>0</v>
      </c>
      <c r="F28175" s="7" t="n">
        <v>104</v>
      </c>
      <c r="G28175" s="7" t="n">
        <v>7660.32</v>
      </c>
    </row>
    <row r="28176" customFormat="false" ht="15" hidden="false" customHeight="false" outlineLevel="0" collapsed="false">
      <c r="A28176" s="7" t="s">
        <v>43</v>
      </c>
      <c r="B28176" s="7" t="s">
        <v>1036</v>
      </c>
      <c r="C28176" s="7" t="s">
        <v>1453</v>
      </c>
      <c r="D28176" s="7" t="n">
        <v>0</v>
      </c>
      <c r="E28176" s="7" t="n">
        <v>0</v>
      </c>
      <c r="F28176" s="7" t="n">
        <v>82</v>
      </c>
      <c r="G28176" s="7" t="n">
        <v>6334.1</v>
      </c>
    </row>
    <row r="28177" customFormat="false" ht="15" hidden="false" customHeight="false" outlineLevel="0" collapsed="false">
      <c r="A28177" s="7" t="s">
        <v>43</v>
      </c>
      <c r="B28177" s="7" t="s">
        <v>1036</v>
      </c>
      <c r="C28177" s="7" t="s">
        <v>1453</v>
      </c>
      <c r="D28177" s="7" t="n">
        <v>97</v>
      </c>
      <c r="E28177" s="7" t="n">
        <v>7903.28</v>
      </c>
      <c r="F28177" s="7" t="n">
        <v>0</v>
      </c>
      <c r="G28177" s="7" t="n">
        <v>0</v>
      </c>
    </row>
    <row r="28178" customFormat="false" ht="15" hidden="false" customHeight="false" outlineLevel="0" collapsed="false">
      <c r="A28178" s="7" t="s">
        <v>43</v>
      </c>
      <c r="B28178" s="7" t="s">
        <v>1036</v>
      </c>
      <c r="C28178" s="7" t="s">
        <v>1453</v>
      </c>
      <c r="D28178" s="7" t="n">
        <v>42</v>
      </c>
      <c r="E28178" s="7" t="n">
        <v>3391.32</v>
      </c>
      <c r="F28178" s="7" t="n">
        <v>0</v>
      </c>
      <c r="G28178" s="7" t="n">
        <v>0</v>
      </c>
    </row>
    <row r="28179" customFormat="false" ht="15" hidden="false" customHeight="false" outlineLevel="0" collapsed="false">
      <c r="A28179" s="7" t="s">
        <v>43</v>
      </c>
      <c r="B28179" s="7" t="s">
        <v>1036</v>
      </c>
      <c r="C28179" s="7" t="s">
        <v>1453</v>
      </c>
      <c r="D28179" s="7" t="n">
        <v>80</v>
      </c>
      <c r="E28179" s="7" t="n">
        <v>6974.31</v>
      </c>
      <c r="F28179" s="7" t="n">
        <v>0</v>
      </c>
      <c r="G28179" s="7" t="n">
        <v>0</v>
      </c>
    </row>
    <row r="28180" customFormat="false" ht="15" hidden="false" customHeight="false" outlineLevel="0" collapsed="false">
      <c r="A28180" s="7" t="s">
        <v>43</v>
      </c>
      <c r="B28180" s="7" t="s">
        <v>1144</v>
      </c>
      <c r="C28180" s="7" t="s">
        <v>1616</v>
      </c>
      <c r="D28180" s="7" t="n">
        <v>133</v>
      </c>
      <c r="E28180" s="7" t="n">
        <v>9534.52</v>
      </c>
      <c r="F28180" s="7" t="n">
        <v>0</v>
      </c>
      <c r="G28180" s="7" t="n">
        <v>0</v>
      </c>
    </row>
    <row r="28181" customFormat="false" ht="15" hidden="false" customHeight="false" outlineLevel="0" collapsed="false">
      <c r="A28181" s="7" t="s">
        <v>43</v>
      </c>
      <c r="B28181" s="7" t="s">
        <v>1144</v>
      </c>
      <c r="C28181" s="7" t="s">
        <v>1616</v>
      </c>
      <c r="D28181" s="7" t="n">
        <v>12</v>
      </c>
      <c r="E28181" s="7" t="n">
        <v>887.41</v>
      </c>
      <c r="F28181" s="7" t="n">
        <v>0</v>
      </c>
      <c r="G28181" s="7" t="n">
        <v>0</v>
      </c>
    </row>
    <row r="28182" customFormat="false" ht="15" hidden="false" customHeight="false" outlineLevel="0" collapsed="false">
      <c r="A28182" s="7" t="s">
        <v>43</v>
      </c>
      <c r="B28182" s="7" t="s">
        <v>1144</v>
      </c>
      <c r="C28182" s="7" t="s">
        <v>1616</v>
      </c>
      <c r="D28182" s="7" t="n">
        <v>0</v>
      </c>
      <c r="E28182" s="7" t="n">
        <v>0</v>
      </c>
      <c r="F28182" s="7" t="n">
        <v>64</v>
      </c>
      <c r="G28182" s="7" t="n">
        <v>4372</v>
      </c>
    </row>
    <row r="28183" customFormat="false" ht="15" hidden="false" customHeight="false" outlineLevel="0" collapsed="false">
      <c r="A28183" s="7" t="s">
        <v>43</v>
      </c>
      <c r="B28183" s="7" t="s">
        <v>1144</v>
      </c>
      <c r="C28183" s="7" t="s">
        <v>1616</v>
      </c>
      <c r="D28183" s="7" t="n">
        <v>78</v>
      </c>
      <c r="E28183" s="7" t="n">
        <v>5460.1</v>
      </c>
      <c r="F28183" s="7" t="n">
        <v>0</v>
      </c>
      <c r="G28183" s="7" t="n">
        <v>0</v>
      </c>
    </row>
    <row r="28184" customFormat="false" ht="15" hidden="false" customHeight="false" outlineLevel="0" collapsed="false">
      <c r="A28184" s="7" t="s">
        <v>43</v>
      </c>
      <c r="B28184" s="7" t="s">
        <v>1144</v>
      </c>
      <c r="C28184" s="7" t="s">
        <v>1616</v>
      </c>
      <c r="D28184" s="7" t="n">
        <v>191</v>
      </c>
      <c r="E28184" s="7" t="n">
        <v>13981.97</v>
      </c>
      <c r="F28184" s="7" t="n">
        <v>0</v>
      </c>
      <c r="G28184" s="7" t="n">
        <v>0</v>
      </c>
    </row>
    <row r="28185" customFormat="false" ht="15" hidden="false" customHeight="false" outlineLevel="0" collapsed="false">
      <c r="A28185" s="7" t="s">
        <v>43</v>
      </c>
      <c r="B28185" s="7" t="s">
        <v>1144</v>
      </c>
      <c r="C28185" s="7" t="s">
        <v>1616</v>
      </c>
      <c r="D28185" s="7" t="n">
        <v>0</v>
      </c>
      <c r="E28185" s="7" t="n">
        <v>0</v>
      </c>
      <c r="F28185" s="7" t="n">
        <v>62</v>
      </c>
      <c r="G28185" s="7" t="n">
        <v>4479.14</v>
      </c>
    </row>
    <row r="28186" customFormat="false" ht="15" hidden="false" customHeight="false" outlineLevel="0" collapsed="false">
      <c r="A28186" s="7" t="s">
        <v>43</v>
      </c>
      <c r="B28186" s="7" t="s">
        <v>1144</v>
      </c>
      <c r="C28186" s="7" t="s">
        <v>1616</v>
      </c>
      <c r="D28186" s="7" t="n">
        <v>94</v>
      </c>
      <c r="E28186" s="7" t="n">
        <v>6533.81</v>
      </c>
      <c r="F28186" s="7" t="n">
        <v>0</v>
      </c>
      <c r="G28186" s="7" t="n">
        <v>0</v>
      </c>
    </row>
    <row r="28187" customFormat="false" ht="15" hidden="false" customHeight="false" outlineLevel="0" collapsed="false">
      <c r="A28187" s="7" t="s">
        <v>43</v>
      </c>
      <c r="B28187" s="7" t="s">
        <v>1144</v>
      </c>
      <c r="C28187" s="7" t="s">
        <v>1616</v>
      </c>
      <c r="D28187" s="7" t="n">
        <v>0</v>
      </c>
      <c r="E28187" s="7" t="n">
        <v>0</v>
      </c>
      <c r="F28187" s="7" t="n">
        <v>93</v>
      </c>
      <c r="G28187" s="7" t="n">
        <v>5934.84</v>
      </c>
    </row>
    <row r="28188" customFormat="false" ht="15" hidden="false" customHeight="false" outlineLevel="0" collapsed="false">
      <c r="A28188" s="7" t="s">
        <v>43</v>
      </c>
      <c r="B28188" s="7" t="s">
        <v>1144</v>
      </c>
      <c r="C28188" s="7" t="s">
        <v>1616</v>
      </c>
      <c r="D28188" s="7" t="n">
        <v>206</v>
      </c>
      <c r="E28188" s="7" t="n">
        <v>15034.63</v>
      </c>
      <c r="F28188" s="7" t="n">
        <v>0</v>
      </c>
      <c r="G28188" s="7" t="n">
        <v>0</v>
      </c>
    </row>
    <row r="28189" customFormat="false" ht="15" hidden="false" customHeight="false" outlineLevel="0" collapsed="false">
      <c r="A28189" s="7" t="s">
        <v>43</v>
      </c>
      <c r="B28189" s="7" t="s">
        <v>1144</v>
      </c>
      <c r="C28189" s="7" t="s">
        <v>1616</v>
      </c>
      <c r="D28189" s="7" t="n">
        <v>120</v>
      </c>
      <c r="E28189" s="7" t="n">
        <v>8549.85</v>
      </c>
      <c r="F28189" s="7" t="n">
        <v>0</v>
      </c>
      <c r="G28189" s="7" t="n">
        <v>0</v>
      </c>
    </row>
    <row r="28190" customFormat="false" ht="15" hidden="false" customHeight="false" outlineLevel="0" collapsed="false">
      <c r="A28190" s="7" t="s">
        <v>43</v>
      </c>
      <c r="B28190" s="7" t="s">
        <v>1144</v>
      </c>
      <c r="C28190" s="7" t="s">
        <v>1616</v>
      </c>
      <c r="D28190" s="7" t="n">
        <v>2</v>
      </c>
      <c r="E28190" s="7" t="n">
        <v>71.69</v>
      </c>
      <c r="F28190" s="7" t="n">
        <v>0</v>
      </c>
      <c r="G28190" s="7" t="n">
        <v>0</v>
      </c>
    </row>
    <row r="28191" customFormat="false" ht="15" hidden="false" customHeight="false" outlineLevel="0" collapsed="false">
      <c r="A28191" s="7" t="s">
        <v>43</v>
      </c>
      <c r="B28191" s="7" t="s">
        <v>1144</v>
      </c>
      <c r="C28191" s="7" t="s">
        <v>1616</v>
      </c>
      <c r="D28191" s="7" t="n">
        <v>0</v>
      </c>
      <c r="E28191" s="7" t="n">
        <v>0</v>
      </c>
      <c r="F28191" s="7" t="n">
        <v>60</v>
      </c>
      <c r="G28191" s="7" t="n">
        <v>4302.74</v>
      </c>
    </row>
    <row r="28192" customFormat="false" ht="15" hidden="false" customHeight="false" outlineLevel="0" collapsed="false">
      <c r="A28192" s="7" t="s">
        <v>43</v>
      </c>
      <c r="B28192" s="7" t="s">
        <v>1144</v>
      </c>
      <c r="C28192" s="7" t="s">
        <v>1616</v>
      </c>
      <c r="D28192" s="7" t="n">
        <v>0</v>
      </c>
      <c r="E28192" s="7" t="n">
        <v>0</v>
      </c>
      <c r="F28192" s="7" t="n">
        <v>59</v>
      </c>
      <c r="G28192" s="7" t="n">
        <v>3996.33</v>
      </c>
    </row>
    <row r="28193" customFormat="false" ht="15" hidden="false" customHeight="false" outlineLevel="0" collapsed="false">
      <c r="A28193" s="7" t="s">
        <v>43</v>
      </c>
      <c r="B28193" s="7" t="s">
        <v>1144</v>
      </c>
      <c r="C28193" s="7" t="s">
        <v>1616</v>
      </c>
      <c r="D28193" s="7" t="n">
        <v>0</v>
      </c>
      <c r="E28193" s="7" t="n">
        <v>0</v>
      </c>
      <c r="F28193" s="7" t="n">
        <v>33</v>
      </c>
      <c r="G28193" s="7" t="n">
        <v>2317.24</v>
      </c>
    </row>
    <row r="28194" customFormat="false" ht="15" hidden="false" customHeight="false" outlineLevel="0" collapsed="false">
      <c r="A28194" s="7" t="s">
        <v>43</v>
      </c>
      <c r="B28194" s="7" t="s">
        <v>1144</v>
      </c>
      <c r="C28194" s="7" t="s">
        <v>1616</v>
      </c>
      <c r="D28194" s="7" t="n">
        <v>143</v>
      </c>
      <c r="E28194" s="7" t="n">
        <v>10241.36</v>
      </c>
      <c r="F28194" s="7" t="n">
        <v>0</v>
      </c>
      <c r="G28194" s="7" t="n">
        <v>0</v>
      </c>
    </row>
    <row r="28195" customFormat="false" ht="15" hidden="false" customHeight="false" outlineLevel="0" collapsed="false">
      <c r="A28195" s="7" t="s">
        <v>43</v>
      </c>
      <c r="B28195" s="7" t="s">
        <v>1144</v>
      </c>
      <c r="C28195" s="7" t="s">
        <v>1616</v>
      </c>
      <c r="D28195" s="7" t="n">
        <v>209</v>
      </c>
      <c r="E28195" s="7" t="n">
        <v>15369.51</v>
      </c>
      <c r="F28195" s="7" t="n">
        <v>0</v>
      </c>
      <c r="G28195" s="7" t="n">
        <v>0</v>
      </c>
    </row>
    <row r="28196" customFormat="false" ht="15" hidden="false" customHeight="false" outlineLevel="0" collapsed="false">
      <c r="A28196" s="7" t="s">
        <v>43</v>
      </c>
      <c r="B28196" s="7" t="s">
        <v>1144</v>
      </c>
      <c r="C28196" s="7" t="s">
        <v>1616</v>
      </c>
      <c r="D28196" s="7" t="n">
        <v>0</v>
      </c>
      <c r="E28196" s="7" t="n">
        <v>0</v>
      </c>
      <c r="F28196" s="7" t="n">
        <v>66</v>
      </c>
      <c r="G28196" s="7" t="n">
        <v>4617.74</v>
      </c>
    </row>
    <row r="28197" customFormat="false" ht="15" hidden="false" customHeight="false" outlineLevel="0" collapsed="false">
      <c r="A28197" s="7" t="s">
        <v>43</v>
      </c>
      <c r="B28197" s="7" t="s">
        <v>1144</v>
      </c>
      <c r="C28197" s="7" t="s">
        <v>1616</v>
      </c>
      <c r="D28197" s="7" t="n">
        <v>1</v>
      </c>
      <c r="E28197" s="7" t="n">
        <v>67</v>
      </c>
      <c r="F28197" s="7" t="n">
        <v>0</v>
      </c>
      <c r="G28197" s="7" t="n">
        <v>0</v>
      </c>
    </row>
    <row r="28198" customFormat="false" ht="15" hidden="false" customHeight="false" outlineLevel="0" collapsed="false">
      <c r="A28198" s="7" t="s">
        <v>43</v>
      </c>
      <c r="B28198" s="7" t="s">
        <v>1144</v>
      </c>
      <c r="C28198" s="7" t="s">
        <v>1616</v>
      </c>
      <c r="D28198" s="7" t="n">
        <v>0</v>
      </c>
      <c r="E28198" s="7" t="n">
        <v>0</v>
      </c>
      <c r="F28198" s="7" t="n">
        <v>38</v>
      </c>
      <c r="G28198" s="7" t="n">
        <v>2608.11</v>
      </c>
    </row>
    <row r="28199" customFormat="false" ht="15" hidden="false" customHeight="false" outlineLevel="0" collapsed="false">
      <c r="A28199" s="7" t="s">
        <v>43</v>
      </c>
      <c r="B28199" s="7" t="s">
        <v>1178</v>
      </c>
      <c r="C28199" s="7" t="s">
        <v>1617</v>
      </c>
      <c r="D28199" s="7" t="n">
        <v>0</v>
      </c>
      <c r="E28199" s="7" t="n">
        <v>0</v>
      </c>
      <c r="F28199" s="7" t="n">
        <v>26</v>
      </c>
      <c r="G28199" s="7" t="n">
        <v>2172.93</v>
      </c>
    </row>
    <row r="28200" customFormat="false" ht="15" hidden="false" customHeight="false" outlineLevel="0" collapsed="false">
      <c r="A28200" s="7" t="s">
        <v>44</v>
      </c>
      <c r="B28200" s="7" t="s">
        <v>982</v>
      </c>
      <c r="C28200" s="7" t="s">
        <v>1264</v>
      </c>
      <c r="D28200" s="7" t="n">
        <v>0</v>
      </c>
      <c r="E28200" s="7" t="n">
        <v>0</v>
      </c>
      <c r="F28200" s="7" t="n">
        <v>0</v>
      </c>
      <c r="G28200" s="7" t="n">
        <v>0</v>
      </c>
    </row>
    <row r="28201" customFormat="false" ht="15" hidden="false" customHeight="false" outlineLevel="0" collapsed="false">
      <c r="A28201" s="7" t="s">
        <v>44</v>
      </c>
      <c r="B28201" s="7" t="s">
        <v>443</v>
      </c>
      <c r="C28201" s="7" t="s">
        <v>1268</v>
      </c>
      <c r="D28201" s="7" t="n">
        <v>10</v>
      </c>
      <c r="E28201" s="7" t="n">
        <v>700.18</v>
      </c>
      <c r="F28201" s="7" t="n">
        <v>0</v>
      </c>
      <c r="G28201" s="7" t="n">
        <v>0</v>
      </c>
    </row>
    <row r="28202" customFormat="false" ht="15" hidden="false" customHeight="false" outlineLevel="0" collapsed="false">
      <c r="A28202" s="7" t="s">
        <v>44</v>
      </c>
      <c r="B28202" s="7" t="s">
        <v>351</v>
      </c>
      <c r="C28202" s="7" t="s">
        <v>1268</v>
      </c>
      <c r="D28202" s="7" t="n">
        <v>30</v>
      </c>
      <c r="E28202" s="7" t="n">
        <v>2100.53</v>
      </c>
      <c r="F28202" s="7" t="n">
        <v>0</v>
      </c>
      <c r="G28202" s="7" t="n">
        <v>0</v>
      </c>
    </row>
    <row r="28203" customFormat="false" ht="15" hidden="false" customHeight="false" outlineLevel="0" collapsed="false">
      <c r="A28203" s="7" t="s">
        <v>44</v>
      </c>
      <c r="B28203" s="7" t="s">
        <v>459</v>
      </c>
      <c r="C28203" s="7" t="s">
        <v>1268</v>
      </c>
      <c r="D28203" s="7" t="n">
        <v>20</v>
      </c>
      <c r="E28203" s="7" t="n">
        <v>1400.36</v>
      </c>
      <c r="F28203" s="7" t="n">
        <v>0</v>
      </c>
      <c r="G28203" s="7" t="n">
        <v>0</v>
      </c>
    </row>
    <row r="28204" customFormat="false" ht="15" hidden="false" customHeight="false" outlineLevel="0" collapsed="false">
      <c r="A28204" s="7" t="s">
        <v>44</v>
      </c>
      <c r="B28204" s="7" t="s">
        <v>86</v>
      </c>
      <c r="C28204" s="7" t="s">
        <v>1271</v>
      </c>
      <c r="D28204" s="7" t="n">
        <v>20</v>
      </c>
      <c r="E28204" s="7" t="n">
        <v>1149.21</v>
      </c>
      <c r="F28204" s="7" t="n">
        <v>0</v>
      </c>
      <c r="G28204" s="7" t="n">
        <v>0</v>
      </c>
    </row>
    <row r="28205" customFormat="false" ht="15" hidden="false" customHeight="false" outlineLevel="0" collapsed="false">
      <c r="A28205" s="7" t="s">
        <v>44</v>
      </c>
      <c r="B28205" s="7" t="s">
        <v>98</v>
      </c>
      <c r="C28205" s="7" t="s">
        <v>1271</v>
      </c>
      <c r="D28205" s="7" t="n">
        <v>15</v>
      </c>
      <c r="E28205" s="7" t="n">
        <v>861.91</v>
      </c>
      <c r="F28205" s="7" t="n">
        <v>0</v>
      </c>
      <c r="G28205" s="7" t="n">
        <v>0</v>
      </c>
    </row>
    <row r="28206" customFormat="false" ht="15" hidden="false" customHeight="false" outlineLevel="0" collapsed="false">
      <c r="A28206" s="7" t="s">
        <v>44</v>
      </c>
      <c r="B28206" s="7" t="s">
        <v>182</v>
      </c>
      <c r="C28206" s="7" t="s">
        <v>1271</v>
      </c>
      <c r="D28206" s="7" t="n">
        <v>10</v>
      </c>
      <c r="E28206" s="7" t="n">
        <v>574.61</v>
      </c>
      <c r="F28206" s="7" t="n">
        <v>0</v>
      </c>
      <c r="G28206" s="7" t="n">
        <v>0</v>
      </c>
    </row>
    <row r="28207" customFormat="false" ht="15" hidden="false" customHeight="false" outlineLevel="0" collapsed="false">
      <c r="A28207" s="7" t="s">
        <v>44</v>
      </c>
      <c r="B28207" s="7" t="s">
        <v>88</v>
      </c>
      <c r="C28207" s="7" t="s">
        <v>1271</v>
      </c>
      <c r="D28207" s="7" t="n">
        <v>20</v>
      </c>
      <c r="E28207" s="7" t="n">
        <v>1149.21</v>
      </c>
      <c r="F28207" s="7" t="n">
        <v>0</v>
      </c>
      <c r="G28207" s="7" t="n">
        <v>0</v>
      </c>
    </row>
    <row r="28208" customFormat="false" ht="15" hidden="false" customHeight="false" outlineLevel="0" collapsed="false">
      <c r="A28208" s="7" t="s">
        <v>44</v>
      </c>
      <c r="B28208" s="7" t="s">
        <v>206</v>
      </c>
      <c r="C28208" s="7" t="s">
        <v>1271</v>
      </c>
      <c r="D28208" s="7" t="n">
        <v>10</v>
      </c>
      <c r="E28208" s="7" t="n">
        <v>574.61</v>
      </c>
      <c r="F28208" s="7" t="n">
        <v>0</v>
      </c>
      <c r="G28208" s="7" t="n">
        <v>0</v>
      </c>
    </row>
    <row r="28209" customFormat="false" ht="15" hidden="false" customHeight="false" outlineLevel="0" collapsed="false">
      <c r="A28209" s="7" t="s">
        <v>44</v>
      </c>
      <c r="B28209" s="7" t="s">
        <v>964</v>
      </c>
      <c r="C28209" s="7" t="s">
        <v>1579</v>
      </c>
      <c r="D28209" s="7" t="n">
        <v>10</v>
      </c>
      <c r="E28209" s="7" t="n">
        <v>974.16</v>
      </c>
      <c r="F28209" s="7" t="n">
        <v>0</v>
      </c>
      <c r="G28209" s="7" t="n">
        <v>0</v>
      </c>
    </row>
    <row r="28210" customFormat="false" ht="15" hidden="false" customHeight="false" outlineLevel="0" collapsed="false">
      <c r="A28210" s="7" t="s">
        <v>44</v>
      </c>
      <c r="B28210" s="7" t="s">
        <v>963</v>
      </c>
      <c r="C28210" s="7" t="s">
        <v>1579</v>
      </c>
      <c r="D28210" s="7" t="n">
        <v>20</v>
      </c>
      <c r="E28210" s="7" t="n">
        <v>1948.33</v>
      </c>
      <c r="F28210" s="7" t="n">
        <v>0</v>
      </c>
      <c r="G28210" s="7" t="n">
        <v>0</v>
      </c>
    </row>
    <row r="28211" customFormat="false" ht="15" hidden="false" customHeight="false" outlineLevel="0" collapsed="false">
      <c r="A28211" s="7" t="s">
        <v>44</v>
      </c>
      <c r="B28211" s="7" t="s">
        <v>866</v>
      </c>
      <c r="C28211" s="7" t="s">
        <v>1579</v>
      </c>
      <c r="D28211" s="7" t="n">
        <v>15</v>
      </c>
      <c r="E28211" s="7" t="n">
        <v>1461.22</v>
      </c>
      <c r="F28211" s="7" t="n">
        <v>0</v>
      </c>
      <c r="G28211" s="7" t="n">
        <v>0</v>
      </c>
    </row>
    <row r="28212" customFormat="false" ht="15" hidden="false" customHeight="false" outlineLevel="0" collapsed="false">
      <c r="A28212" s="7" t="s">
        <v>44</v>
      </c>
      <c r="B28212" s="7" t="s">
        <v>364</v>
      </c>
      <c r="C28212" s="7" t="s">
        <v>1277</v>
      </c>
      <c r="D28212" s="7" t="n">
        <v>20</v>
      </c>
      <c r="E28212" s="7" t="n">
        <v>943.72</v>
      </c>
      <c r="F28212" s="7" t="n">
        <v>0</v>
      </c>
      <c r="G28212" s="7" t="n">
        <v>0</v>
      </c>
    </row>
    <row r="28213" customFormat="false" ht="15" hidden="false" customHeight="false" outlineLevel="0" collapsed="false">
      <c r="A28213" s="7" t="s">
        <v>44</v>
      </c>
      <c r="B28213" s="7" t="s">
        <v>398</v>
      </c>
      <c r="C28213" s="7" t="s">
        <v>1277</v>
      </c>
      <c r="D28213" s="7" t="n">
        <v>10</v>
      </c>
      <c r="E28213" s="7" t="n">
        <v>471.86</v>
      </c>
      <c r="F28213" s="7" t="n">
        <v>0</v>
      </c>
      <c r="G28213" s="7" t="n">
        <v>0</v>
      </c>
    </row>
    <row r="28214" customFormat="false" ht="15" hidden="false" customHeight="false" outlineLevel="0" collapsed="false">
      <c r="A28214" s="7" t="s">
        <v>44</v>
      </c>
      <c r="B28214" s="7" t="s">
        <v>482</v>
      </c>
      <c r="C28214" s="7" t="s">
        <v>1277</v>
      </c>
      <c r="D28214" s="7" t="n">
        <v>5</v>
      </c>
      <c r="E28214" s="7" t="n">
        <v>235.93</v>
      </c>
      <c r="F28214" s="7" t="n">
        <v>0</v>
      </c>
      <c r="G28214" s="7" t="n">
        <v>0</v>
      </c>
    </row>
    <row r="28215" customFormat="false" ht="15" hidden="false" customHeight="false" outlineLevel="0" collapsed="false">
      <c r="A28215" s="7" t="s">
        <v>44</v>
      </c>
      <c r="B28215" s="7" t="s">
        <v>339</v>
      </c>
      <c r="C28215" s="7" t="s">
        <v>1277</v>
      </c>
      <c r="D28215" s="7" t="n">
        <v>20</v>
      </c>
      <c r="E28215" s="7" t="n">
        <v>943.72</v>
      </c>
      <c r="F28215" s="7" t="n">
        <v>0</v>
      </c>
      <c r="G28215" s="7" t="n">
        <v>0</v>
      </c>
    </row>
    <row r="28216" customFormat="false" ht="15" hidden="false" customHeight="false" outlineLevel="0" collapsed="false">
      <c r="A28216" s="7" t="s">
        <v>44</v>
      </c>
      <c r="B28216" s="7" t="s">
        <v>300</v>
      </c>
      <c r="C28216" s="7" t="s">
        <v>1277</v>
      </c>
      <c r="D28216" s="7" t="n">
        <v>15</v>
      </c>
      <c r="E28216" s="7" t="n">
        <v>707.79</v>
      </c>
      <c r="F28216" s="7" t="n">
        <v>0</v>
      </c>
      <c r="G28216" s="7" t="n">
        <v>0</v>
      </c>
    </row>
    <row r="28217" customFormat="false" ht="15" hidden="false" customHeight="false" outlineLevel="0" collapsed="false">
      <c r="A28217" s="7" t="s">
        <v>44</v>
      </c>
      <c r="B28217" s="7" t="s">
        <v>679</v>
      </c>
      <c r="C28217" s="7" t="s">
        <v>1279</v>
      </c>
      <c r="D28217" s="7" t="n">
        <v>10</v>
      </c>
      <c r="E28217" s="7" t="n">
        <v>671.64</v>
      </c>
      <c r="F28217" s="7" t="n">
        <v>0</v>
      </c>
      <c r="G28217" s="7" t="n">
        <v>0</v>
      </c>
    </row>
    <row r="28218" customFormat="false" ht="15" hidden="false" customHeight="false" outlineLevel="0" collapsed="false">
      <c r="A28218" s="7" t="s">
        <v>44</v>
      </c>
      <c r="B28218" s="7" t="s">
        <v>549</v>
      </c>
      <c r="C28218" s="7" t="s">
        <v>1279</v>
      </c>
      <c r="D28218" s="7" t="n">
        <v>8</v>
      </c>
      <c r="E28218" s="7" t="n">
        <v>537.31</v>
      </c>
      <c r="F28218" s="7" t="n">
        <v>0</v>
      </c>
      <c r="G28218" s="7" t="n">
        <v>0</v>
      </c>
    </row>
    <row r="28219" customFormat="false" ht="15" hidden="false" customHeight="false" outlineLevel="0" collapsed="false">
      <c r="A28219" s="7" t="s">
        <v>44</v>
      </c>
      <c r="B28219" s="7" t="s">
        <v>659</v>
      </c>
      <c r="C28219" s="7" t="s">
        <v>1279</v>
      </c>
      <c r="D28219" s="7" t="n">
        <v>7</v>
      </c>
      <c r="E28219" s="7" t="n">
        <v>470.15</v>
      </c>
      <c r="F28219" s="7" t="n">
        <v>0</v>
      </c>
      <c r="G28219" s="7" t="n">
        <v>0</v>
      </c>
    </row>
    <row r="28220" customFormat="false" ht="15" hidden="false" customHeight="false" outlineLevel="0" collapsed="false">
      <c r="A28220" s="7" t="s">
        <v>44</v>
      </c>
      <c r="B28220" s="7" t="s">
        <v>661</v>
      </c>
      <c r="C28220" s="7" t="s">
        <v>1279</v>
      </c>
      <c r="D28220" s="7" t="n">
        <v>5</v>
      </c>
      <c r="E28220" s="7" t="n">
        <v>335.82</v>
      </c>
      <c r="F28220" s="7" t="n">
        <v>0</v>
      </c>
      <c r="G28220" s="7" t="n">
        <v>0</v>
      </c>
    </row>
    <row r="28221" customFormat="false" ht="15" hidden="false" customHeight="false" outlineLevel="0" collapsed="false">
      <c r="A28221" s="7" t="s">
        <v>44</v>
      </c>
      <c r="B28221" s="7" t="s">
        <v>331</v>
      </c>
      <c r="C28221" s="7" t="s">
        <v>1281</v>
      </c>
      <c r="D28221" s="7" t="n">
        <v>15</v>
      </c>
      <c r="E28221" s="7" t="n">
        <v>781.09</v>
      </c>
      <c r="F28221" s="7" t="n">
        <v>0</v>
      </c>
      <c r="G28221" s="7" t="n">
        <v>0</v>
      </c>
    </row>
    <row r="28222" customFormat="false" ht="15" hidden="false" customHeight="false" outlineLevel="0" collapsed="false">
      <c r="A28222" s="7" t="s">
        <v>44</v>
      </c>
      <c r="B28222" s="7" t="s">
        <v>355</v>
      </c>
      <c r="C28222" s="7" t="s">
        <v>1281</v>
      </c>
      <c r="D28222" s="7" t="n">
        <v>15</v>
      </c>
      <c r="E28222" s="7" t="n">
        <v>781.09</v>
      </c>
      <c r="F28222" s="7" t="n">
        <v>0</v>
      </c>
      <c r="G28222" s="7" t="n">
        <v>0</v>
      </c>
    </row>
    <row r="28223" customFormat="false" ht="15" hidden="false" customHeight="false" outlineLevel="0" collapsed="false">
      <c r="A28223" s="7" t="s">
        <v>44</v>
      </c>
      <c r="B28223" s="7" t="s">
        <v>106</v>
      </c>
      <c r="C28223" s="7" t="s">
        <v>1291</v>
      </c>
      <c r="D28223" s="7" t="n">
        <v>10</v>
      </c>
      <c r="E28223" s="7" t="n">
        <v>175.05</v>
      </c>
      <c r="F28223" s="7" t="n">
        <v>0</v>
      </c>
      <c r="G28223" s="7" t="n">
        <v>0</v>
      </c>
    </row>
    <row r="28224" customFormat="false" ht="15" hidden="false" customHeight="false" outlineLevel="0" collapsed="false">
      <c r="A28224" s="7" t="s">
        <v>44</v>
      </c>
      <c r="B28224" s="7" t="s">
        <v>96</v>
      </c>
      <c r="C28224" s="7" t="s">
        <v>1291</v>
      </c>
      <c r="D28224" s="7" t="n">
        <v>10</v>
      </c>
      <c r="E28224" s="7" t="n">
        <v>175.05</v>
      </c>
      <c r="F28224" s="7" t="n">
        <v>0</v>
      </c>
      <c r="G28224" s="7" t="n">
        <v>0</v>
      </c>
    </row>
    <row r="28225" customFormat="false" ht="15" hidden="false" customHeight="false" outlineLevel="0" collapsed="false">
      <c r="A28225" s="7" t="s">
        <v>44</v>
      </c>
      <c r="B28225" s="7" t="s">
        <v>173</v>
      </c>
      <c r="C28225" s="7" t="s">
        <v>1291</v>
      </c>
      <c r="D28225" s="7" t="n">
        <v>10</v>
      </c>
      <c r="E28225" s="7" t="n">
        <v>175.05</v>
      </c>
      <c r="F28225" s="7" t="n">
        <v>0</v>
      </c>
      <c r="G28225" s="7" t="n">
        <v>0</v>
      </c>
    </row>
    <row r="28226" customFormat="false" ht="15" hidden="false" customHeight="false" outlineLevel="0" collapsed="false">
      <c r="A28226" s="7" t="s">
        <v>44</v>
      </c>
      <c r="B28226" s="7" t="s">
        <v>164</v>
      </c>
      <c r="C28226" s="7" t="s">
        <v>1295</v>
      </c>
      <c r="D28226" s="7" t="n">
        <v>60</v>
      </c>
      <c r="E28226" s="7" t="n">
        <v>548.92</v>
      </c>
      <c r="F28226" s="7" t="n">
        <v>0</v>
      </c>
      <c r="G28226" s="7" t="n">
        <v>0</v>
      </c>
    </row>
    <row r="28227" customFormat="false" ht="15" hidden="false" customHeight="false" outlineLevel="0" collapsed="false">
      <c r="A28227" s="7" t="s">
        <v>44</v>
      </c>
      <c r="B28227" s="7" t="s">
        <v>159</v>
      </c>
      <c r="C28227" s="7" t="s">
        <v>1295</v>
      </c>
      <c r="D28227" s="7" t="n">
        <v>60</v>
      </c>
      <c r="E28227" s="7" t="n">
        <v>548.92</v>
      </c>
      <c r="F28227" s="7" t="n">
        <v>0</v>
      </c>
      <c r="G28227" s="7" t="n">
        <v>0</v>
      </c>
    </row>
    <row r="28228" customFormat="false" ht="15" hidden="false" customHeight="false" outlineLevel="0" collapsed="false">
      <c r="A28228" s="7" t="s">
        <v>44</v>
      </c>
      <c r="B28228" s="7" t="s">
        <v>195</v>
      </c>
      <c r="C28228" s="7" t="s">
        <v>1295</v>
      </c>
      <c r="D28228" s="7" t="n">
        <v>30</v>
      </c>
      <c r="E28228" s="7" t="n">
        <v>274.46</v>
      </c>
      <c r="F28228" s="7" t="n">
        <v>0</v>
      </c>
      <c r="G28228" s="7" t="n">
        <v>0</v>
      </c>
    </row>
    <row r="28229" customFormat="false" ht="15" hidden="false" customHeight="false" outlineLevel="0" collapsed="false">
      <c r="A28229" s="7" t="s">
        <v>44</v>
      </c>
      <c r="B28229" s="7" t="s">
        <v>209</v>
      </c>
      <c r="C28229" s="7" t="s">
        <v>1295</v>
      </c>
      <c r="D28229" s="7" t="n">
        <v>50</v>
      </c>
      <c r="E28229" s="7" t="n">
        <v>457.43</v>
      </c>
      <c r="F28229" s="7" t="n">
        <v>0</v>
      </c>
      <c r="G28229" s="7" t="n">
        <v>0</v>
      </c>
    </row>
    <row r="28230" customFormat="false" ht="15" hidden="false" customHeight="false" outlineLevel="0" collapsed="false">
      <c r="A28230" s="7" t="s">
        <v>44</v>
      </c>
      <c r="B28230" s="7" t="s">
        <v>371</v>
      </c>
      <c r="C28230" s="7" t="s">
        <v>1296</v>
      </c>
      <c r="D28230" s="7" t="n">
        <v>24</v>
      </c>
      <c r="E28230" s="7" t="n">
        <v>389.34</v>
      </c>
      <c r="F28230" s="7" t="n">
        <v>0</v>
      </c>
      <c r="G28230" s="7" t="n">
        <v>0</v>
      </c>
    </row>
    <row r="28231" customFormat="false" ht="15" hidden="false" customHeight="false" outlineLevel="0" collapsed="false">
      <c r="A28231" s="7" t="s">
        <v>44</v>
      </c>
      <c r="B28231" s="7" t="s">
        <v>393</v>
      </c>
      <c r="C28231" s="7" t="s">
        <v>1297</v>
      </c>
      <c r="D28231" s="7" t="n">
        <v>24</v>
      </c>
      <c r="E28231" s="7" t="n">
        <v>389.34</v>
      </c>
      <c r="F28231" s="7" t="n">
        <v>0</v>
      </c>
      <c r="G28231" s="7" t="n">
        <v>0</v>
      </c>
    </row>
    <row r="28232" customFormat="false" ht="15" hidden="false" customHeight="false" outlineLevel="0" collapsed="false">
      <c r="A28232" s="7" t="s">
        <v>44</v>
      </c>
      <c r="B28232" s="7" t="s">
        <v>569</v>
      </c>
      <c r="C28232" s="7" t="s">
        <v>1298</v>
      </c>
      <c r="D28232" s="7" t="n">
        <v>24</v>
      </c>
      <c r="E28232" s="7" t="n">
        <v>389.34</v>
      </c>
      <c r="F28232" s="7" t="n">
        <v>0</v>
      </c>
      <c r="G28232" s="7" t="n">
        <v>0</v>
      </c>
    </row>
    <row r="28233" customFormat="false" ht="15" hidden="false" customHeight="false" outlineLevel="0" collapsed="false">
      <c r="A28233" s="7" t="s">
        <v>44</v>
      </c>
      <c r="B28233" s="7" t="s">
        <v>337</v>
      </c>
      <c r="C28233" s="7" t="s">
        <v>1299</v>
      </c>
      <c r="D28233" s="7" t="n">
        <v>24</v>
      </c>
      <c r="E28233" s="7" t="n">
        <v>389.34</v>
      </c>
      <c r="F28233" s="7" t="n">
        <v>0</v>
      </c>
      <c r="G28233" s="7" t="n">
        <v>0</v>
      </c>
    </row>
    <row r="28234" customFormat="false" ht="15" hidden="false" customHeight="false" outlineLevel="0" collapsed="false">
      <c r="A28234" s="7" t="s">
        <v>44</v>
      </c>
      <c r="B28234" s="7" t="s">
        <v>256</v>
      </c>
      <c r="C28234" s="7" t="s">
        <v>1301</v>
      </c>
      <c r="D28234" s="7" t="n">
        <v>10</v>
      </c>
      <c r="E28234" s="7" t="n">
        <v>203.58</v>
      </c>
      <c r="F28234" s="7" t="n">
        <v>0</v>
      </c>
      <c r="G28234" s="7" t="n">
        <v>0</v>
      </c>
    </row>
    <row r="28235" customFormat="false" ht="15" hidden="false" customHeight="false" outlineLevel="0" collapsed="false">
      <c r="A28235" s="7" t="s">
        <v>44</v>
      </c>
      <c r="B28235" s="7" t="s">
        <v>256</v>
      </c>
      <c r="C28235" s="7" t="s">
        <v>1301</v>
      </c>
      <c r="D28235" s="7" t="n">
        <v>20</v>
      </c>
      <c r="E28235" s="7" t="n">
        <v>407.88</v>
      </c>
      <c r="F28235" s="7" t="n">
        <v>0</v>
      </c>
      <c r="G28235" s="7" t="n">
        <v>0</v>
      </c>
    </row>
    <row r="28236" customFormat="false" ht="15" hidden="false" customHeight="false" outlineLevel="0" collapsed="false">
      <c r="A28236" s="7" t="s">
        <v>44</v>
      </c>
      <c r="B28236" s="7" t="s">
        <v>219</v>
      </c>
      <c r="C28236" s="7" t="s">
        <v>1302</v>
      </c>
      <c r="D28236" s="7" t="n">
        <v>30</v>
      </c>
      <c r="E28236" s="7" t="n">
        <v>667.83</v>
      </c>
      <c r="F28236" s="7" t="n">
        <v>0</v>
      </c>
      <c r="G28236" s="7" t="n">
        <v>0</v>
      </c>
    </row>
    <row r="28237" customFormat="false" ht="15" hidden="false" customHeight="false" outlineLevel="0" collapsed="false">
      <c r="A28237" s="7" t="s">
        <v>44</v>
      </c>
      <c r="B28237" s="7" t="s">
        <v>219</v>
      </c>
      <c r="C28237" s="7" t="s">
        <v>1302</v>
      </c>
      <c r="D28237" s="7" t="n">
        <v>30</v>
      </c>
      <c r="E28237" s="7" t="n">
        <v>669</v>
      </c>
      <c r="F28237" s="7" t="n">
        <v>0</v>
      </c>
      <c r="G28237" s="7" t="n">
        <v>0</v>
      </c>
    </row>
    <row r="28238" customFormat="false" ht="15" hidden="false" customHeight="false" outlineLevel="0" collapsed="false">
      <c r="A28238" s="7" t="s">
        <v>44</v>
      </c>
      <c r="B28238" s="7" t="s">
        <v>135</v>
      </c>
      <c r="C28238" s="7" t="s">
        <v>1316</v>
      </c>
      <c r="D28238" s="7" t="n">
        <v>10</v>
      </c>
      <c r="E28238" s="7" t="n">
        <v>298.72</v>
      </c>
      <c r="F28238" s="7" t="n">
        <v>0</v>
      </c>
      <c r="G28238" s="7" t="n">
        <v>0</v>
      </c>
    </row>
    <row r="28239" customFormat="false" ht="15" hidden="false" customHeight="false" outlineLevel="0" collapsed="false">
      <c r="A28239" s="7" t="s">
        <v>44</v>
      </c>
      <c r="B28239" s="7" t="s">
        <v>144</v>
      </c>
      <c r="C28239" s="7" t="s">
        <v>1320</v>
      </c>
      <c r="D28239" s="7" t="n">
        <v>20</v>
      </c>
      <c r="E28239" s="7" t="n">
        <v>597.44</v>
      </c>
      <c r="F28239" s="7" t="n">
        <v>0</v>
      </c>
      <c r="G28239" s="7" t="n">
        <v>0</v>
      </c>
    </row>
    <row r="28240" customFormat="false" ht="15" hidden="false" customHeight="false" outlineLevel="0" collapsed="false">
      <c r="A28240" s="7" t="s">
        <v>44</v>
      </c>
      <c r="B28240" s="7" t="s">
        <v>138</v>
      </c>
      <c r="C28240" s="7" t="s">
        <v>1320</v>
      </c>
      <c r="D28240" s="7" t="n">
        <v>15</v>
      </c>
      <c r="E28240" s="7" t="n">
        <v>448.08</v>
      </c>
      <c r="F28240" s="7" t="n">
        <v>0</v>
      </c>
      <c r="G28240" s="7" t="n">
        <v>0</v>
      </c>
    </row>
    <row r="28241" customFormat="false" ht="15" hidden="false" customHeight="false" outlineLevel="0" collapsed="false">
      <c r="A28241" s="7" t="s">
        <v>44</v>
      </c>
      <c r="B28241" s="7" t="s">
        <v>218</v>
      </c>
      <c r="C28241" s="7" t="s">
        <v>1320</v>
      </c>
      <c r="D28241" s="7" t="n">
        <v>10</v>
      </c>
      <c r="E28241" s="7" t="n">
        <v>298.72</v>
      </c>
      <c r="F28241" s="7" t="n">
        <v>0</v>
      </c>
      <c r="G28241" s="7" t="n">
        <v>0</v>
      </c>
    </row>
    <row r="28242" customFormat="false" ht="15" hidden="false" customHeight="false" outlineLevel="0" collapsed="false">
      <c r="A28242" s="7" t="s">
        <v>44</v>
      </c>
      <c r="B28242" s="7" t="s">
        <v>166</v>
      </c>
      <c r="C28242" s="7" t="s">
        <v>1320</v>
      </c>
      <c r="D28242" s="7" t="n">
        <v>15</v>
      </c>
      <c r="E28242" s="7" t="n">
        <v>448.08</v>
      </c>
      <c r="F28242" s="7" t="n">
        <v>0</v>
      </c>
      <c r="G28242" s="7" t="n">
        <v>0</v>
      </c>
    </row>
    <row r="28243" customFormat="false" ht="15" hidden="false" customHeight="false" outlineLevel="0" collapsed="false">
      <c r="A28243" s="7" t="s">
        <v>44</v>
      </c>
      <c r="B28243" s="7" t="s">
        <v>466</v>
      </c>
      <c r="C28243" s="7" t="s">
        <v>1329</v>
      </c>
      <c r="D28243" s="7" t="n">
        <v>30</v>
      </c>
      <c r="E28243" s="7" t="n">
        <v>1746.64</v>
      </c>
      <c r="F28243" s="7" t="n">
        <v>0</v>
      </c>
      <c r="G28243" s="7" t="n">
        <v>0</v>
      </c>
    </row>
    <row r="28244" customFormat="false" ht="15" hidden="false" customHeight="false" outlineLevel="0" collapsed="false">
      <c r="A28244" s="7" t="s">
        <v>44</v>
      </c>
      <c r="B28244" s="7" t="s">
        <v>263</v>
      </c>
      <c r="C28244" s="7" t="s">
        <v>1337</v>
      </c>
      <c r="D28244" s="7" t="n">
        <v>20</v>
      </c>
      <c r="E28244" s="7" t="n">
        <v>540.36</v>
      </c>
      <c r="F28244" s="7" t="n">
        <v>0</v>
      </c>
      <c r="G28244" s="7" t="n">
        <v>0</v>
      </c>
    </row>
    <row r="28245" customFormat="false" ht="15" hidden="false" customHeight="false" outlineLevel="0" collapsed="false">
      <c r="A28245" s="7" t="s">
        <v>44</v>
      </c>
      <c r="B28245" s="7" t="s">
        <v>263</v>
      </c>
      <c r="C28245" s="7" t="s">
        <v>1337</v>
      </c>
      <c r="D28245" s="7" t="n">
        <v>20</v>
      </c>
      <c r="E28245" s="7" t="n">
        <v>541.3</v>
      </c>
      <c r="F28245" s="7" t="n">
        <v>0</v>
      </c>
      <c r="G28245" s="7" t="n">
        <v>0</v>
      </c>
    </row>
    <row r="28246" customFormat="false" ht="15" hidden="false" customHeight="false" outlineLevel="0" collapsed="false">
      <c r="A28246" s="7" t="s">
        <v>44</v>
      </c>
      <c r="B28246" s="7" t="s">
        <v>234</v>
      </c>
      <c r="C28246" s="7" t="s">
        <v>1338</v>
      </c>
      <c r="D28246" s="7" t="n">
        <v>30</v>
      </c>
      <c r="E28246" s="7" t="n">
        <v>857.7</v>
      </c>
      <c r="F28246" s="7" t="n">
        <v>0</v>
      </c>
      <c r="G28246" s="7" t="n">
        <v>0</v>
      </c>
    </row>
    <row r="28247" customFormat="false" ht="15" hidden="false" customHeight="false" outlineLevel="0" collapsed="false">
      <c r="A28247" s="7" t="s">
        <v>44</v>
      </c>
      <c r="B28247" s="7" t="s">
        <v>234</v>
      </c>
      <c r="C28247" s="7" t="s">
        <v>1338</v>
      </c>
      <c r="D28247" s="7" t="n">
        <v>20</v>
      </c>
      <c r="E28247" s="7" t="n">
        <v>570.8</v>
      </c>
      <c r="F28247" s="7" t="n">
        <v>0</v>
      </c>
      <c r="G28247" s="7" t="n">
        <v>0</v>
      </c>
    </row>
    <row r="28248" customFormat="false" ht="15" hidden="false" customHeight="false" outlineLevel="0" collapsed="false">
      <c r="A28248" s="7" t="s">
        <v>44</v>
      </c>
      <c r="B28248" s="7" t="s">
        <v>121</v>
      </c>
      <c r="C28248" s="7" t="s">
        <v>1339</v>
      </c>
      <c r="D28248" s="7" t="n">
        <v>10</v>
      </c>
      <c r="E28248" s="7" t="n">
        <v>342.47</v>
      </c>
      <c r="F28248" s="7" t="n">
        <v>0</v>
      </c>
      <c r="G28248" s="7" t="n">
        <v>0</v>
      </c>
    </row>
    <row r="28249" customFormat="false" ht="15" hidden="false" customHeight="false" outlineLevel="0" collapsed="false">
      <c r="A28249" s="7" t="s">
        <v>44</v>
      </c>
      <c r="B28249" s="7" t="s">
        <v>231</v>
      </c>
      <c r="C28249" s="7" t="s">
        <v>1342</v>
      </c>
      <c r="D28249" s="7" t="n">
        <v>20</v>
      </c>
      <c r="E28249" s="7" t="n">
        <v>334.87</v>
      </c>
      <c r="F28249" s="7" t="n">
        <v>0</v>
      </c>
      <c r="G28249" s="7" t="n">
        <v>0</v>
      </c>
    </row>
    <row r="28250" customFormat="false" ht="15" hidden="false" customHeight="false" outlineLevel="0" collapsed="false">
      <c r="A28250" s="7" t="s">
        <v>44</v>
      </c>
      <c r="B28250" s="7" t="s">
        <v>270</v>
      </c>
      <c r="C28250" s="7" t="s">
        <v>1343</v>
      </c>
      <c r="D28250" s="7" t="n">
        <v>10</v>
      </c>
      <c r="E28250" s="7" t="n">
        <v>97.41</v>
      </c>
      <c r="F28250" s="7" t="n">
        <v>0</v>
      </c>
      <c r="G28250" s="7" t="n">
        <v>0</v>
      </c>
    </row>
    <row r="28251" customFormat="false" ht="15" hidden="false" customHeight="false" outlineLevel="0" collapsed="false">
      <c r="A28251" s="7" t="s">
        <v>44</v>
      </c>
      <c r="B28251" s="7" t="s">
        <v>302</v>
      </c>
      <c r="C28251" s="7" t="s">
        <v>1346</v>
      </c>
      <c r="D28251" s="7" t="n">
        <v>40</v>
      </c>
      <c r="E28251" s="7" t="n">
        <v>228.32</v>
      </c>
      <c r="F28251" s="7" t="n">
        <v>0</v>
      </c>
      <c r="G28251" s="7" t="n">
        <v>0</v>
      </c>
    </row>
    <row r="28252" customFormat="false" ht="15" hidden="false" customHeight="false" outlineLevel="0" collapsed="false">
      <c r="A28252" s="7" t="s">
        <v>44</v>
      </c>
      <c r="B28252" s="7" t="s">
        <v>264</v>
      </c>
      <c r="C28252" s="7" t="s">
        <v>1347</v>
      </c>
      <c r="D28252" s="7" t="n">
        <v>15</v>
      </c>
      <c r="E28252" s="7" t="n">
        <v>102.74</v>
      </c>
      <c r="F28252" s="7" t="n">
        <v>0</v>
      </c>
      <c r="G28252" s="7" t="n">
        <v>0</v>
      </c>
    </row>
    <row r="28253" customFormat="false" ht="15" hidden="false" customHeight="false" outlineLevel="0" collapsed="false">
      <c r="A28253" s="7" t="s">
        <v>44</v>
      </c>
      <c r="B28253" s="7" t="s">
        <v>150</v>
      </c>
      <c r="C28253" s="7" t="s">
        <v>1349</v>
      </c>
      <c r="D28253" s="7" t="n">
        <v>20</v>
      </c>
      <c r="E28253" s="7" t="n">
        <v>182.66</v>
      </c>
      <c r="F28253" s="7" t="n">
        <v>0</v>
      </c>
      <c r="G28253" s="7" t="n">
        <v>0</v>
      </c>
    </row>
    <row r="28254" customFormat="false" ht="15" hidden="false" customHeight="false" outlineLevel="0" collapsed="false">
      <c r="A28254" s="7" t="s">
        <v>44</v>
      </c>
      <c r="B28254" s="7" t="s">
        <v>114</v>
      </c>
      <c r="C28254" s="7" t="s">
        <v>1354</v>
      </c>
      <c r="D28254" s="7" t="n">
        <v>40</v>
      </c>
      <c r="E28254" s="7" t="n">
        <v>707.79</v>
      </c>
      <c r="F28254" s="7" t="n">
        <v>0</v>
      </c>
      <c r="G28254" s="7" t="n">
        <v>0</v>
      </c>
    </row>
    <row r="28255" customFormat="false" ht="15" hidden="false" customHeight="false" outlineLevel="0" collapsed="false">
      <c r="A28255" s="7" t="s">
        <v>44</v>
      </c>
      <c r="B28255" s="7" t="s">
        <v>323</v>
      </c>
      <c r="C28255" s="7" t="s">
        <v>1355</v>
      </c>
      <c r="D28255" s="7" t="n">
        <v>15</v>
      </c>
      <c r="E28255" s="7" t="n">
        <v>216.9</v>
      </c>
      <c r="F28255" s="7" t="n">
        <v>0</v>
      </c>
      <c r="G28255" s="7" t="n">
        <v>0</v>
      </c>
    </row>
    <row r="28256" customFormat="false" ht="15" hidden="false" customHeight="false" outlineLevel="0" collapsed="false">
      <c r="A28256" s="7" t="s">
        <v>44</v>
      </c>
      <c r="B28256" s="7" t="s">
        <v>613</v>
      </c>
      <c r="C28256" s="7" t="s">
        <v>1369</v>
      </c>
      <c r="D28256" s="7" t="n">
        <v>10</v>
      </c>
      <c r="E28256" s="7" t="n">
        <v>350.09</v>
      </c>
      <c r="F28256" s="7" t="n">
        <v>0</v>
      </c>
      <c r="G28256" s="7" t="n">
        <v>0</v>
      </c>
    </row>
    <row r="28257" customFormat="false" ht="15" hidden="false" customHeight="false" outlineLevel="0" collapsed="false">
      <c r="A28257" s="7" t="s">
        <v>44</v>
      </c>
      <c r="B28257" s="7" t="s">
        <v>170</v>
      </c>
      <c r="C28257" s="7" t="s">
        <v>1371</v>
      </c>
      <c r="D28257" s="7" t="n">
        <v>40</v>
      </c>
      <c r="E28257" s="7" t="n">
        <v>715.4</v>
      </c>
      <c r="F28257" s="7" t="n">
        <v>0</v>
      </c>
      <c r="G28257" s="7" t="n">
        <v>0</v>
      </c>
    </row>
    <row r="28258" customFormat="false" ht="15" hidden="false" customHeight="false" outlineLevel="0" collapsed="false">
      <c r="A28258" s="7" t="s">
        <v>44</v>
      </c>
      <c r="B28258" s="7" t="s">
        <v>278</v>
      </c>
      <c r="C28258" s="7" t="s">
        <v>1372</v>
      </c>
      <c r="D28258" s="7" t="n">
        <v>10</v>
      </c>
      <c r="E28258" s="7" t="n">
        <v>364.51</v>
      </c>
      <c r="F28258" s="7" t="n">
        <v>0</v>
      </c>
      <c r="G28258" s="7" t="n">
        <v>0</v>
      </c>
    </row>
    <row r="28259" customFormat="false" ht="15" hidden="false" customHeight="false" outlineLevel="0" collapsed="false">
      <c r="A28259" s="7" t="s">
        <v>44</v>
      </c>
      <c r="B28259" s="7" t="s">
        <v>268</v>
      </c>
      <c r="C28259" s="7" t="s">
        <v>1372</v>
      </c>
      <c r="D28259" s="7" t="n">
        <v>10</v>
      </c>
      <c r="E28259" s="7" t="n">
        <v>364.51</v>
      </c>
      <c r="F28259" s="7" t="n">
        <v>0</v>
      </c>
      <c r="G28259" s="7" t="n">
        <v>0</v>
      </c>
    </row>
    <row r="28260" customFormat="false" ht="15" hidden="false" customHeight="false" outlineLevel="0" collapsed="false">
      <c r="A28260" s="7" t="s">
        <v>44</v>
      </c>
      <c r="B28260" s="7" t="s">
        <v>101</v>
      </c>
      <c r="C28260" s="7" t="s">
        <v>1389</v>
      </c>
      <c r="D28260" s="7" t="n">
        <v>25</v>
      </c>
      <c r="E28260" s="7" t="n">
        <v>280.64</v>
      </c>
      <c r="F28260" s="7" t="n">
        <v>0</v>
      </c>
      <c r="G28260" s="7" t="n">
        <v>0</v>
      </c>
    </row>
    <row r="28261" customFormat="false" ht="15" hidden="false" customHeight="false" outlineLevel="0" collapsed="false">
      <c r="A28261" s="7" t="s">
        <v>44</v>
      </c>
      <c r="B28261" s="7" t="s">
        <v>102</v>
      </c>
      <c r="C28261" s="7" t="s">
        <v>1389</v>
      </c>
      <c r="D28261" s="7" t="n">
        <v>20</v>
      </c>
      <c r="E28261" s="7" t="n">
        <v>224.51</v>
      </c>
      <c r="F28261" s="7" t="n">
        <v>0</v>
      </c>
      <c r="G28261" s="7" t="n">
        <v>0</v>
      </c>
    </row>
    <row r="28262" customFormat="false" ht="15" hidden="false" customHeight="false" outlineLevel="0" collapsed="false">
      <c r="A28262" s="7" t="s">
        <v>44</v>
      </c>
      <c r="B28262" s="7" t="s">
        <v>118</v>
      </c>
      <c r="C28262" s="7" t="s">
        <v>1389</v>
      </c>
      <c r="D28262" s="7" t="n">
        <v>25</v>
      </c>
      <c r="E28262" s="7" t="n">
        <v>280.64</v>
      </c>
      <c r="F28262" s="7" t="n">
        <v>0</v>
      </c>
      <c r="G28262" s="7" t="n">
        <v>0</v>
      </c>
    </row>
    <row r="28263" customFormat="false" ht="15" hidden="false" customHeight="false" outlineLevel="0" collapsed="false">
      <c r="A28263" s="7" t="s">
        <v>44</v>
      </c>
      <c r="B28263" s="7" t="s">
        <v>716</v>
      </c>
      <c r="C28263" s="7" t="s">
        <v>1389</v>
      </c>
      <c r="D28263" s="7" t="n">
        <v>20</v>
      </c>
      <c r="E28263" s="7" t="n">
        <v>224.51</v>
      </c>
      <c r="F28263" s="7" t="n">
        <v>0</v>
      </c>
      <c r="G28263" s="7" t="n">
        <v>0</v>
      </c>
    </row>
    <row r="28264" customFormat="false" ht="15" hidden="false" customHeight="false" outlineLevel="0" collapsed="false">
      <c r="A28264" s="7" t="s">
        <v>44</v>
      </c>
      <c r="B28264" s="7" t="s">
        <v>133</v>
      </c>
      <c r="C28264" s="7" t="s">
        <v>1390</v>
      </c>
      <c r="D28264" s="7" t="n">
        <v>20</v>
      </c>
      <c r="E28264" s="7" t="n">
        <v>251.15</v>
      </c>
      <c r="F28264" s="7" t="n">
        <v>0</v>
      </c>
      <c r="G28264" s="7" t="n">
        <v>0</v>
      </c>
    </row>
    <row r="28265" customFormat="false" ht="15" hidden="false" customHeight="false" outlineLevel="0" collapsed="false">
      <c r="A28265" s="7" t="s">
        <v>44</v>
      </c>
      <c r="B28265" s="7" t="s">
        <v>154</v>
      </c>
      <c r="C28265" s="7" t="s">
        <v>1390</v>
      </c>
      <c r="D28265" s="7" t="n">
        <v>20</v>
      </c>
      <c r="E28265" s="7" t="n">
        <v>251.15</v>
      </c>
      <c r="F28265" s="7" t="n">
        <v>0</v>
      </c>
      <c r="G28265" s="7" t="n">
        <v>0</v>
      </c>
    </row>
    <row r="28266" customFormat="false" ht="15" hidden="false" customHeight="false" outlineLevel="0" collapsed="false">
      <c r="A28266" s="7" t="s">
        <v>44</v>
      </c>
      <c r="B28266" s="7" t="s">
        <v>216</v>
      </c>
      <c r="C28266" s="7" t="s">
        <v>1390</v>
      </c>
      <c r="D28266" s="7" t="n">
        <v>5</v>
      </c>
      <c r="E28266" s="7" t="n">
        <v>62.79</v>
      </c>
      <c r="F28266" s="7" t="n">
        <v>0</v>
      </c>
      <c r="G28266" s="7" t="n">
        <v>0</v>
      </c>
    </row>
    <row r="28267" customFormat="false" ht="15" hidden="false" customHeight="false" outlineLevel="0" collapsed="false">
      <c r="A28267" s="7" t="s">
        <v>44</v>
      </c>
      <c r="B28267" s="7" t="s">
        <v>167</v>
      </c>
      <c r="C28267" s="7" t="s">
        <v>1390</v>
      </c>
      <c r="D28267" s="7" t="n">
        <v>20</v>
      </c>
      <c r="E28267" s="7" t="n">
        <v>251.15</v>
      </c>
      <c r="F28267" s="7" t="n">
        <v>0</v>
      </c>
      <c r="G28267" s="7" t="n">
        <v>0</v>
      </c>
    </row>
    <row r="28268" customFormat="false" ht="15" hidden="false" customHeight="false" outlineLevel="0" collapsed="false">
      <c r="A28268" s="7" t="s">
        <v>44</v>
      </c>
      <c r="B28268" s="7" t="s">
        <v>285</v>
      </c>
      <c r="C28268" s="7" t="s">
        <v>1390</v>
      </c>
      <c r="D28268" s="7" t="n">
        <v>20</v>
      </c>
      <c r="E28268" s="7" t="n">
        <v>251.15</v>
      </c>
      <c r="F28268" s="7" t="n">
        <v>0</v>
      </c>
      <c r="G28268" s="7" t="n">
        <v>0</v>
      </c>
    </row>
    <row r="28269" customFormat="false" ht="15" hidden="false" customHeight="false" outlineLevel="0" collapsed="false">
      <c r="A28269" s="7" t="s">
        <v>44</v>
      </c>
      <c r="B28269" s="7" t="s">
        <v>184</v>
      </c>
      <c r="C28269" s="7" t="s">
        <v>1399</v>
      </c>
      <c r="D28269" s="7" t="n">
        <v>20</v>
      </c>
      <c r="E28269" s="7" t="n">
        <v>498.49</v>
      </c>
      <c r="F28269" s="7" t="n">
        <v>0</v>
      </c>
      <c r="G28269" s="7" t="n">
        <v>0</v>
      </c>
    </row>
    <row r="28270" customFormat="false" ht="15" hidden="false" customHeight="false" outlineLevel="0" collapsed="false">
      <c r="A28270" s="7" t="s">
        <v>44</v>
      </c>
      <c r="B28270" s="7" t="s">
        <v>186</v>
      </c>
      <c r="C28270" s="7" t="s">
        <v>1399</v>
      </c>
      <c r="D28270" s="7" t="n">
        <v>20</v>
      </c>
      <c r="E28270" s="7" t="n">
        <v>498.49</v>
      </c>
      <c r="F28270" s="7" t="n">
        <v>0</v>
      </c>
      <c r="G28270" s="7" t="n">
        <v>0</v>
      </c>
    </row>
    <row r="28271" customFormat="false" ht="15" hidden="false" customHeight="false" outlineLevel="0" collapsed="false">
      <c r="A28271" s="7" t="s">
        <v>44</v>
      </c>
      <c r="B28271" s="7" t="s">
        <v>1197</v>
      </c>
      <c r="C28271" s="7" t="s">
        <v>1399</v>
      </c>
      <c r="D28271" s="7" t="n">
        <v>7</v>
      </c>
      <c r="E28271" s="7" t="n">
        <v>175.81</v>
      </c>
      <c r="F28271" s="7" t="n">
        <v>0</v>
      </c>
      <c r="G28271" s="7" t="n">
        <v>0</v>
      </c>
    </row>
    <row r="28272" customFormat="false" ht="15" hidden="false" customHeight="false" outlineLevel="0" collapsed="false">
      <c r="A28272" s="7" t="s">
        <v>44</v>
      </c>
      <c r="B28272" s="7" t="s">
        <v>128</v>
      </c>
      <c r="C28272" s="7" t="s">
        <v>1421</v>
      </c>
      <c r="D28272" s="7" t="n">
        <v>36</v>
      </c>
      <c r="E28272" s="7" t="n">
        <v>486.32</v>
      </c>
      <c r="F28272" s="7" t="n">
        <v>0</v>
      </c>
      <c r="G28272" s="7" t="n">
        <v>0</v>
      </c>
    </row>
    <row r="28273" customFormat="false" ht="15" hidden="false" customHeight="false" outlineLevel="0" collapsed="false">
      <c r="A28273" s="7" t="s">
        <v>44</v>
      </c>
      <c r="B28273" s="7" t="s">
        <v>126</v>
      </c>
      <c r="C28273" s="7" t="s">
        <v>1421</v>
      </c>
      <c r="D28273" s="7" t="n">
        <v>36</v>
      </c>
      <c r="E28273" s="7" t="n">
        <v>486.32</v>
      </c>
      <c r="F28273" s="7" t="n">
        <v>0</v>
      </c>
      <c r="G28273" s="7" t="n">
        <v>0</v>
      </c>
    </row>
    <row r="28274" customFormat="false" ht="15" hidden="false" customHeight="false" outlineLevel="0" collapsed="false">
      <c r="A28274" s="7" t="s">
        <v>44</v>
      </c>
      <c r="B28274" s="7" t="s">
        <v>122</v>
      </c>
      <c r="C28274" s="7" t="s">
        <v>1421</v>
      </c>
      <c r="D28274" s="7" t="n">
        <v>36</v>
      </c>
      <c r="E28274" s="7" t="n">
        <v>486.32</v>
      </c>
      <c r="F28274" s="7" t="n">
        <v>0</v>
      </c>
      <c r="G28274" s="7" t="n">
        <v>0</v>
      </c>
    </row>
    <row r="28275" customFormat="false" ht="15" hidden="false" customHeight="false" outlineLevel="0" collapsed="false">
      <c r="A28275" s="7" t="s">
        <v>44</v>
      </c>
      <c r="B28275" s="7" t="s">
        <v>142</v>
      </c>
      <c r="C28275" s="7" t="s">
        <v>1421</v>
      </c>
      <c r="D28275" s="7" t="n">
        <v>36</v>
      </c>
      <c r="E28275" s="7" t="n">
        <v>486.32</v>
      </c>
      <c r="F28275" s="7" t="n">
        <v>0</v>
      </c>
      <c r="G28275" s="7" t="n">
        <v>0</v>
      </c>
    </row>
    <row r="28276" customFormat="false" ht="15" hidden="false" customHeight="false" outlineLevel="0" collapsed="false">
      <c r="A28276" s="7" t="s">
        <v>44</v>
      </c>
      <c r="B28276" s="7" t="s">
        <v>384</v>
      </c>
      <c r="C28276" s="7" t="s">
        <v>1423</v>
      </c>
      <c r="D28276" s="7" t="n">
        <v>10</v>
      </c>
      <c r="E28276" s="7" t="n">
        <v>249.25</v>
      </c>
      <c r="F28276" s="7" t="n">
        <v>0</v>
      </c>
      <c r="G28276" s="7" t="n">
        <v>0</v>
      </c>
    </row>
    <row r="28277" customFormat="false" ht="15" hidden="false" customHeight="false" outlineLevel="0" collapsed="false">
      <c r="A28277" s="7" t="s">
        <v>44</v>
      </c>
      <c r="B28277" s="7" t="s">
        <v>533</v>
      </c>
      <c r="C28277" s="7" t="s">
        <v>1424</v>
      </c>
      <c r="D28277" s="7" t="n">
        <v>15</v>
      </c>
      <c r="E28277" s="7" t="n">
        <v>647.85</v>
      </c>
      <c r="F28277" s="7" t="n">
        <v>0</v>
      </c>
      <c r="G28277" s="7" t="n">
        <v>0</v>
      </c>
    </row>
    <row r="28278" customFormat="false" ht="15" hidden="false" customHeight="false" outlineLevel="0" collapsed="false">
      <c r="A28278" s="7" t="s">
        <v>44</v>
      </c>
      <c r="B28278" s="7" t="s">
        <v>530</v>
      </c>
      <c r="C28278" s="7" t="s">
        <v>1424</v>
      </c>
      <c r="D28278" s="7" t="n">
        <v>15</v>
      </c>
      <c r="E28278" s="7" t="n">
        <v>647.85</v>
      </c>
      <c r="F28278" s="7" t="n">
        <v>0</v>
      </c>
      <c r="G28278" s="7" t="n">
        <v>0</v>
      </c>
    </row>
    <row r="28279" customFormat="false" ht="15" hidden="false" customHeight="false" outlineLevel="0" collapsed="false">
      <c r="A28279" s="7" t="s">
        <v>44</v>
      </c>
      <c r="B28279" s="7" t="s">
        <v>604</v>
      </c>
      <c r="C28279" s="7" t="s">
        <v>1424</v>
      </c>
      <c r="D28279" s="7" t="n">
        <v>10</v>
      </c>
      <c r="E28279" s="7" t="n">
        <v>431.91</v>
      </c>
      <c r="F28279" s="7" t="n">
        <v>0</v>
      </c>
      <c r="G28279" s="7" t="n">
        <v>0</v>
      </c>
    </row>
    <row r="28280" customFormat="false" ht="15" hidden="false" customHeight="false" outlineLevel="0" collapsed="false">
      <c r="A28280" s="7" t="s">
        <v>44</v>
      </c>
      <c r="B28280" s="7" t="s">
        <v>232</v>
      </c>
      <c r="C28280" s="7" t="s">
        <v>1432</v>
      </c>
      <c r="D28280" s="7" t="n">
        <v>20</v>
      </c>
      <c r="E28280" s="7" t="n">
        <v>224.51</v>
      </c>
      <c r="F28280" s="7" t="n">
        <v>0</v>
      </c>
      <c r="G28280" s="7" t="n">
        <v>0</v>
      </c>
    </row>
    <row r="28281" customFormat="false" ht="15" hidden="false" customHeight="false" outlineLevel="0" collapsed="false">
      <c r="A28281" s="7" t="s">
        <v>44</v>
      </c>
      <c r="B28281" s="7" t="s">
        <v>212</v>
      </c>
      <c r="C28281" s="7" t="s">
        <v>1432</v>
      </c>
      <c r="D28281" s="7" t="n">
        <v>20</v>
      </c>
      <c r="E28281" s="7" t="n">
        <v>224.51</v>
      </c>
      <c r="F28281" s="7" t="n">
        <v>0</v>
      </c>
      <c r="G28281" s="7" t="n">
        <v>0</v>
      </c>
    </row>
    <row r="28282" customFormat="false" ht="15" hidden="false" customHeight="false" outlineLevel="0" collapsed="false">
      <c r="A28282" s="7" t="s">
        <v>44</v>
      </c>
      <c r="B28282" s="7" t="s">
        <v>227</v>
      </c>
      <c r="C28282" s="7" t="s">
        <v>1432</v>
      </c>
      <c r="D28282" s="7" t="n">
        <v>10</v>
      </c>
      <c r="E28282" s="7" t="n">
        <v>112.26</v>
      </c>
      <c r="F28282" s="7" t="n">
        <v>0</v>
      </c>
      <c r="G28282" s="7" t="n">
        <v>0</v>
      </c>
    </row>
    <row r="28283" customFormat="false" ht="15" hidden="false" customHeight="false" outlineLevel="0" collapsed="false">
      <c r="A28283" s="7" t="s">
        <v>44</v>
      </c>
      <c r="B28283" s="7" t="s">
        <v>312</v>
      </c>
      <c r="C28283" s="7" t="s">
        <v>1432</v>
      </c>
      <c r="D28283" s="7" t="n">
        <v>15</v>
      </c>
      <c r="E28283" s="7" t="n">
        <v>168.39</v>
      </c>
      <c r="F28283" s="7" t="n">
        <v>0</v>
      </c>
      <c r="G28283" s="7" t="n">
        <v>0</v>
      </c>
    </row>
    <row r="28284" customFormat="false" ht="15" hidden="false" customHeight="false" outlineLevel="0" collapsed="false">
      <c r="A28284" s="7" t="s">
        <v>44</v>
      </c>
      <c r="B28284" s="7" t="s">
        <v>103</v>
      </c>
      <c r="C28284" s="7" t="s">
        <v>1443</v>
      </c>
      <c r="D28284" s="7" t="n">
        <v>50</v>
      </c>
      <c r="E28284" s="7" t="n">
        <v>1734.44</v>
      </c>
      <c r="F28284" s="7" t="n">
        <v>0</v>
      </c>
      <c r="G28284" s="7" t="n">
        <v>0</v>
      </c>
    </row>
    <row r="28285" customFormat="false" ht="15" hidden="false" customHeight="false" outlineLevel="0" collapsed="false">
      <c r="A28285" s="7" t="s">
        <v>44</v>
      </c>
      <c r="B28285" s="7" t="s">
        <v>85</v>
      </c>
      <c r="C28285" s="7" t="s">
        <v>1479</v>
      </c>
      <c r="D28285" s="7" t="n">
        <v>10</v>
      </c>
      <c r="E28285" s="7" t="n">
        <v>186.46</v>
      </c>
      <c r="F28285" s="7" t="n">
        <v>0</v>
      </c>
      <c r="G28285" s="7" t="n">
        <v>0</v>
      </c>
    </row>
    <row r="28286" customFormat="false" ht="15" hidden="false" customHeight="false" outlineLevel="0" collapsed="false">
      <c r="A28286" s="7" t="s">
        <v>44</v>
      </c>
      <c r="B28286" s="7" t="s">
        <v>514</v>
      </c>
      <c r="C28286" s="7" t="s">
        <v>1483</v>
      </c>
      <c r="D28286" s="7" t="n">
        <v>15</v>
      </c>
      <c r="E28286" s="7" t="n">
        <v>886.28</v>
      </c>
      <c r="F28286" s="7" t="n">
        <v>0</v>
      </c>
      <c r="G28286" s="7" t="n">
        <v>0</v>
      </c>
    </row>
    <row r="28287" customFormat="false" ht="15" hidden="false" customHeight="false" outlineLevel="0" collapsed="false">
      <c r="A28287" s="7" t="s">
        <v>44</v>
      </c>
      <c r="B28287" s="7" t="s">
        <v>514</v>
      </c>
      <c r="C28287" s="7" t="s">
        <v>1483</v>
      </c>
      <c r="D28287" s="7" t="n">
        <v>15</v>
      </c>
      <c r="E28287" s="7" t="n">
        <v>884.73</v>
      </c>
      <c r="F28287" s="7" t="n">
        <v>0</v>
      </c>
      <c r="G28287" s="7" t="n">
        <v>0</v>
      </c>
    </row>
    <row r="28288" customFormat="false" ht="15" hidden="false" customHeight="false" outlineLevel="0" collapsed="false">
      <c r="A28288" s="7" t="s">
        <v>44</v>
      </c>
      <c r="B28288" s="7" t="s">
        <v>462</v>
      </c>
      <c r="C28288" s="7" t="s">
        <v>1483</v>
      </c>
      <c r="D28288" s="7" t="n">
        <v>10</v>
      </c>
      <c r="E28288" s="7" t="n">
        <v>590.85</v>
      </c>
      <c r="F28288" s="7" t="n">
        <v>0</v>
      </c>
      <c r="G28288" s="7" t="n">
        <v>0</v>
      </c>
    </row>
    <row r="28289" customFormat="false" ht="15" hidden="false" customHeight="false" outlineLevel="0" collapsed="false">
      <c r="A28289" s="7" t="s">
        <v>44</v>
      </c>
      <c r="B28289" s="7" t="s">
        <v>462</v>
      </c>
      <c r="C28289" s="7" t="s">
        <v>1483</v>
      </c>
      <c r="D28289" s="7" t="n">
        <v>10</v>
      </c>
      <c r="E28289" s="7" t="n">
        <v>589.83</v>
      </c>
      <c r="F28289" s="7" t="n">
        <v>0</v>
      </c>
      <c r="G28289" s="7" t="n">
        <v>0</v>
      </c>
    </row>
    <row r="28290" customFormat="false" ht="15" hidden="false" customHeight="false" outlineLevel="0" collapsed="false">
      <c r="A28290" s="7" t="s">
        <v>44</v>
      </c>
      <c r="B28290" s="7" t="s">
        <v>848</v>
      </c>
      <c r="C28290" s="7" t="s">
        <v>1483</v>
      </c>
      <c r="D28290" s="7" t="n">
        <v>5</v>
      </c>
      <c r="E28290" s="7" t="n">
        <v>295.44</v>
      </c>
      <c r="F28290" s="7" t="n">
        <v>0</v>
      </c>
      <c r="G28290" s="7" t="n">
        <v>0</v>
      </c>
    </row>
    <row r="28291" customFormat="false" ht="15" hidden="false" customHeight="false" outlineLevel="0" collapsed="false">
      <c r="A28291" s="7" t="s">
        <v>44</v>
      </c>
      <c r="B28291" s="7" t="s">
        <v>848</v>
      </c>
      <c r="C28291" s="7" t="s">
        <v>1483</v>
      </c>
      <c r="D28291" s="7" t="n">
        <v>5</v>
      </c>
      <c r="E28291" s="7" t="n">
        <v>294.91</v>
      </c>
      <c r="F28291" s="7" t="n">
        <v>0</v>
      </c>
      <c r="G28291" s="7" t="n">
        <v>0</v>
      </c>
    </row>
    <row r="28292" customFormat="false" ht="15" hidden="false" customHeight="false" outlineLevel="0" collapsed="false">
      <c r="A28292" s="7" t="s">
        <v>44</v>
      </c>
      <c r="B28292" s="7" t="s">
        <v>705</v>
      </c>
      <c r="C28292" s="7" t="s">
        <v>1483</v>
      </c>
      <c r="D28292" s="7" t="n">
        <v>10</v>
      </c>
      <c r="E28292" s="7" t="n">
        <v>589.83</v>
      </c>
      <c r="F28292" s="7" t="n">
        <v>0</v>
      </c>
      <c r="G28292" s="7" t="n">
        <v>0</v>
      </c>
    </row>
    <row r="28293" customFormat="false" ht="15" hidden="false" customHeight="false" outlineLevel="0" collapsed="false">
      <c r="A28293" s="7" t="s">
        <v>44</v>
      </c>
      <c r="B28293" s="7" t="s">
        <v>705</v>
      </c>
      <c r="C28293" s="7" t="s">
        <v>1483</v>
      </c>
      <c r="D28293" s="7" t="n">
        <v>20</v>
      </c>
      <c r="E28293" s="7" t="n">
        <v>1181.71</v>
      </c>
      <c r="F28293" s="7" t="n">
        <v>0</v>
      </c>
      <c r="G28293" s="7" t="n">
        <v>0</v>
      </c>
    </row>
    <row r="28294" customFormat="false" ht="15" hidden="false" customHeight="false" outlineLevel="0" collapsed="false">
      <c r="A28294" s="7" t="s">
        <v>44</v>
      </c>
      <c r="B28294" s="7" t="s">
        <v>558</v>
      </c>
      <c r="C28294" s="7" t="s">
        <v>1483</v>
      </c>
      <c r="D28294" s="7" t="n">
        <v>30</v>
      </c>
      <c r="E28294" s="7" t="n">
        <v>1772.56</v>
      </c>
      <c r="F28294" s="7" t="n">
        <v>0</v>
      </c>
      <c r="G28294" s="7" t="n">
        <v>0</v>
      </c>
    </row>
    <row r="28295" customFormat="false" ht="15" hidden="false" customHeight="false" outlineLevel="0" collapsed="false">
      <c r="A28295" s="7" t="s">
        <v>45</v>
      </c>
      <c r="B28295" s="7" t="s">
        <v>982</v>
      </c>
      <c r="C28295" s="7" t="s">
        <v>1264</v>
      </c>
      <c r="D28295" s="7" t="n">
        <v>0</v>
      </c>
      <c r="E28295" s="7" t="n">
        <v>0</v>
      </c>
      <c r="F28295" s="7" t="n">
        <v>0</v>
      </c>
      <c r="G28295" s="7" t="n">
        <v>0</v>
      </c>
    </row>
    <row r="28296" customFormat="false" ht="15" hidden="false" customHeight="false" outlineLevel="0" collapsed="false">
      <c r="A28296" s="7" t="s">
        <v>45</v>
      </c>
      <c r="B28296" s="7" t="s">
        <v>194</v>
      </c>
      <c r="C28296" s="7" t="s">
        <v>1269</v>
      </c>
      <c r="D28296" s="7" t="n">
        <v>1</v>
      </c>
      <c r="E28296" s="7" t="n">
        <v>0.04</v>
      </c>
      <c r="F28296" s="7" t="n">
        <v>0</v>
      </c>
      <c r="G28296" s="7" t="n">
        <v>0</v>
      </c>
    </row>
    <row r="28297" customFormat="false" ht="15" hidden="false" customHeight="false" outlineLevel="0" collapsed="false">
      <c r="A28297" s="7" t="s">
        <v>45</v>
      </c>
      <c r="B28297" s="7" t="s">
        <v>194</v>
      </c>
      <c r="C28297" s="7" t="s">
        <v>1269</v>
      </c>
      <c r="D28297" s="7" t="n">
        <v>0</v>
      </c>
      <c r="E28297" s="7" t="n">
        <v>0</v>
      </c>
      <c r="F28297" s="7" t="n">
        <v>1</v>
      </c>
      <c r="G28297" s="7" t="n">
        <v>0.03</v>
      </c>
    </row>
    <row r="28298" customFormat="false" ht="15" hidden="false" customHeight="false" outlineLevel="0" collapsed="false">
      <c r="A28298" s="7" t="s">
        <v>45</v>
      </c>
      <c r="B28298" s="7" t="s">
        <v>194</v>
      </c>
      <c r="C28298" s="7" t="s">
        <v>1269</v>
      </c>
      <c r="D28298" s="7" t="n">
        <v>0</v>
      </c>
      <c r="E28298" s="7" t="n">
        <v>0</v>
      </c>
      <c r="F28298" s="7" t="n">
        <v>10</v>
      </c>
      <c r="G28298" s="7" t="n">
        <v>453.49</v>
      </c>
    </row>
    <row r="28299" customFormat="false" ht="15" hidden="false" customHeight="false" outlineLevel="0" collapsed="false">
      <c r="A28299" s="7" t="s">
        <v>45</v>
      </c>
      <c r="B28299" s="7" t="s">
        <v>194</v>
      </c>
      <c r="C28299" s="7" t="s">
        <v>1269</v>
      </c>
      <c r="D28299" s="7" t="n">
        <v>0</v>
      </c>
      <c r="E28299" s="7" t="n">
        <v>0</v>
      </c>
      <c r="F28299" s="7" t="n">
        <v>30</v>
      </c>
      <c r="G28299" s="7" t="n">
        <v>1450.8</v>
      </c>
    </row>
    <row r="28300" customFormat="false" ht="15" hidden="false" customHeight="false" outlineLevel="0" collapsed="false">
      <c r="A28300" s="7" t="s">
        <v>45</v>
      </c>
      <c r="B28300" s="7" t="s">
        <v>194</v>
      </c>
      <c r="C28300" s="7" t="s">
        <v>1269</v>
      </c>
      <c r="D28300" s="7" t="n">
        <v>20</v>
      </c>
      <c r="E28300" s="7" t="n">
        <v>1149.41</v>
      </c>
      <c r="F28300" s="7" t="n">
        <v>0</v>
      </c>
      <c r="G28300" s="7" t="n">
        <v>0</v>
      </c>
    </row>
    <row r="28301" customFormat="false" ht="15" hidden="false" customHeight="false" outlineLevel="0" collapsed="false">
      <c r="A28301" s="7" t="s">
        <v>45</v>
      </c>
      <c r="B28301" s="7" t="s">
        <v>235</v>
      </c>
      <c r="C28301" s="7" t="s">
        <v>1269</v>
      </c>
      <c r="D28301" s="7" t="n">
        <v>10</v>
      </c>
      <c r="E28301" s="7" t="n">
        <v>574.7</v>
      </c>
      <c r="F28301" s="7" t="n">
        <v>0</v>
      </c>
      <c r="G28301" s="7" t="n">
        <v>0</v>
      </c>
    </row>
    <row r="28302" customFormat="false" ht="15" hidden="false" customHeight="false" outlineLevel="0" collapsed="false">
      <c r="A28302" s="7" t="s">
        <v>45</v>
      </c>
      <c r="B28302" s="7" t="s">
        <v>235</v>
      </c>
      <c r="C28302" s="7" t="s">
        <v>1269</v>
      </c>
      <c r="D28302" s="7" t="n">
        <v>0</v>
      </c>
      <c r="E28302" s="7" t="n">
        <v>0</v>
      </c>
      <c r="F28302" s="7" t="n">
        <v>10</v>
      </c>
      <c r="G28302" s="7" t="n">
        <v>476.89</v>
      </c>
    </row>
    <row r="28303" customFormat="false" ht="15" hidden="false" customHeight="false" outlineLevel="0" collapsed="false">
      <c r="A28303" s="7" t="s">
        <v>45</v>
      </c>
      <c r="B28303" s="7" t="s">
        <v>235</v>
      </c>
      <c r="C28303" s="7" t="s">
        <v>1269</v>
      </c>
      <c r="D28303" s="7" t="n">
        <v>0</v>
      </c>
      <c r="E28303" s="7" t="n">
        <v>0</v>
      </c>
      <c r="F28303" s="7" t="n">
        <v>10</v>
      </c>
      <c r="G28303" s="7" t="n">
        <v>483.6</v>
      </c>
    </row>
    <row r="28304" customFormat="false" ht="15" hidden="false" customHeight="false" outlineLevel="0" collapsed="false">
      <c r="A28304" s="7" t="s">
        <v>45</v>
      </c>
      <c r="B28304" s="7" t="s">
        <v>336</v>
      </c>
      <c r="C28304" s="7" t="s">
        <v>1269</v>
      </c>
      <c r="D28304" s="7" t="n">
        <v>10</v>
      </c>
      <c r="E28304" s="7" t="n">
        <v>574.7</v>
      </c>
      <c r="F28304" s="7" t="n">
        <v>0</v>
      </c>
      <c r="G28304" s="7" t="n">
        <v>0</v>
      </c>
    </row>
    <row r="28305" customFormat="false" ht="15" hidden="false" customHeight="false" outlineLevel="0" collapsed="false">
      <c r="A28305" s="7" t="s">
        <v>45</v>
      </c>
      <c r="B28305" s="7" t="s">
        <v>207</v>
      </c>
      <c r="C28305" s="7" t="s">
        <v>1269</v>
      </c>
      <c r="D28305" s="7" t="n">
        <v>0</v>
      </c>
      <c r="E28305" s="7" t="n">
        <v>0</v>
      </c>
      <c r="F28305" s="7" t="n">
        <v>10</v>
      </c>
      <c r="G28305" s="7" t="n">
        <v>476.89</v>
      </c>
    </row>
    <row r="28306" customFormat="false" ht="15" hidden="false" customHeight="false" outlineLevel="0" collapsed="false">
      <c r="A28306" s="7" t="s">
        <v>45</v>
      </c>
      <c r="B28306" s="7" t="s">
        <v>207</v>
      </c>
      <c r="C28306" s="7" t="s">
        <v>1269</v>
      </c>
      <c r="D28306" s="7" t="n">
        <v>0</v>
      </c>
      <c r="E28306" s="7" t="n">
        <v>0</v>
      </c>
      <c r="F28306" s="7" t="n">
        <v>10</v>
      </c>
      <c r="G28306" s="7" t="n">
        <v>483.6</v>
      </c>
    </row>
    <row r="28307" customFormat="false" ht="15" hidden="false" customHeight="false" outlineLevel="0" collapsed="false">
      <c r="A28307" s="7" t="s">
        <v>45</v>
      </c>
      <c r="B28307" s="7" t="s">
        <v>207</v>
      </c>
      <c r="C28307" s="7" t="s">
        <v>1269</v>
      </c>
      <c r="D28307" s="7" t="n">
        <v>20</v>
      </c>
      <c r="E28307" s="7" t="n">
        <v>1149.41</v>
      </c>
      <c r="F28307" s="7" t="n">
        <v>0</v>
      </c>
      <c r="G28307" s="7" t="n">
        <v>0</v>
      </c>
    </row>
    <row r="28308" customFormat="false" ht="15" hidden="false" customHeight="false" outlineLevel="0" collapsed="false">
      <c r="A28308" s="7" t="s">
        <v>45</v>
      </c>
      <c r="B28308" s="7" t="s">
        <v>314</v>
      </c>
      <c r="C28308" s="7" t="s">
        <v>1269</v>
      </c>
      <c r="D28308" s="7" t="n">
        <v>10</v>
      </c>
      <c r="E28308" s="7" t="n">
        <v>574.7</v>
      </c>
      <c r="F28308" s="7" t="n">
        <v>0</v>
      </c>
      <c r="G28308" s="7" t="n">
        <v>0</v>
      </c>
    </row>
    <row r="28309" customFormat="false" ht="15" hidden="false" customHeight="false" outlineLevel="0" collapsed="false">
      <c r="A28309" s="7" t="s">
        <v>45</v>
      </c>
      <c r="B28309" s="7" t="s">
        <v>151</v>
      </c>
      <c r="C28309" s="7" t="s">
        <v>1276</v>
      </c>
      <c r="D28309" s="7" t="n">
        <v>0</v>
      </c>
      <c r="E28309" s="7" t="n">
        <v>0</v>
      </c>
      <c r="F28309" s="7" t="n">
        <v>4</v>
      </c>
      <c r="G28309" s="7" t="n">
        <v>0.03</v>
      </c>
    </row>
    <row r="28310" customFormat="false" ht="15" hidden="false" customHeight="false" outlineLevel="0" collapsed="false">
      <c r="A28310" s="7" t="s">
        <v>45</v>
      </c>
      <c r="B28310" s="7" t="s">
        <v>151</v>
      </c>
      <c r="C28310" s="7" t="s">
        <v>1276</v>
      </c>
      <c r="D28310" s="7" t="n">
        <v>0</v>
      </c>
      <c r="E28310" s="7" t="n">
        <v>0</v>
      </c>
      <c r="F28310" s="7" t="n">
        <v>30</v>
      </c>
      <c r="G28310" s="7" t="n">
        <v>1441.95</v>
      </c>
    </row>
    <row r="28311" customFormat="false" ht="15" hidden="false" customHeight="false" outlineLevel="0" collapsed="false">
      <c r="A28311" s="7" t="s">
        <v>45</v>
      </c>
      <c r="B28311" s="7" t="s">
        <v>151</v>
      </c>
      <c r="C28311" s="7" t="s">
        <v>1276</v>
      </c>
      <c r="D28311" s="7" t="n">
        <v>0</v>
      </c>
      <c r="E28311" s="7" t="n">
        <v>0</v>
      </c>
      <c r="F28311" s="7" t="n">
        <v>40</v>
      </c>
      <c r="G28311" s="7" t="n">
        <v>1931.93</v>
      </c>
    </row>
    <row r="28312" customFormat="false" ht="15" hidden="false" customHeight="false" outlineLevel="0" collapsed="false">
      <c r="A28312" s="7" t="s">
        <v>45</v>
      </c>
      <c r="B28312" s="7" t="s">
        <v>151</v>
      </c>
      <c r="C28312" s="7" t="s">
        <v>1276</v>
      </c>
      <c r="D28312" s="7" t="n">
        <v>0</v>
      </c>
      <c r="E28312" s="7" t="n">
        <v>0</v>
      </c>
      <c r="F28312" s="7" t="n">
        <v>6</v>
      </c>
      <c r="G28312" s="7" t="n">
        <v>0.03</v>
      </c>
    </row>
    <row r="28313" customFormat="false" ht="15" hidden="false" customHeight="false" outlineLevel="0" collapsed="false">
      <c r="A28313" s="7" t="s">
        <v>45</v>
      </c>
      <c r="B28313" s="7" t="s">
        <v>151</v>
      </c>
      <c r="C28313" s="7" t="s">
        <v>1276</v>
      </c>
      <c r="D28313" s="7" t="n">
        <v>4</v>
      </c>
      <c r="E28313" s="7" t="n">
        <v>0.13</v>
      </c>
      <c r="F28313" s="7" t="n">
        <v>0</v>
      </c>
      <c r="G28313" s="7" t="n">
        <v>0</v>
      </c>
    </row>
    <row r="28314" customFormat="false" ht="15" hidden="false" customHeight="false" outlineLevel="0" collapsed="false">
      <c r="A28314" s="7" t="s">
        <v>45</v>
      </c>
      <c r="B28314" s="7" t="s">
        <v>151</v>
      </c>
      <c r="C28314" s="7" t="s">
        <v>1276</v>
      </c>
      <c r="D28314" s="7" t="n">
        <v>20</v>
      </c>
      <c r="E28314" s="7" t="n">
        <v>1046.83</v>
      </c>
      <c r="F28314" s="7" t="n">
        <v>0</v>
      </c>
      <c r="G28314" s="7" t="n">
        <v>0</v>
      </c>
    </row>
    <row r="28315" customFormat="false" ht="15" hidden="false" customHeight="false" outlineLevel="0" collapsed="false">
      <c r="A28315" s="7" t="s">
        <v>45</v>
      </c>
      <c r="B28315" s="7" t="s">
        <v>151</v>
      </c>
      <c r="C28315" s="7" t="s">
        <v>1276</v>
      </c>
      <c r="D28315" s="7" t="n">
        <v>20</v>
      </c>
      <c r="E28315" s="7" t="n">
        <v>1036.25</v>
      </c>
      <c r="F28315" s="7" t="n">
        <v>0</v>
      </c>
      <c r="G28315" s="7" t="n">
        <v>0</v>
      </c>
    </row>
    <row r="28316" customFormat="false" ht="15" hidden="false" customHeight="false" outlineLevel="0" collapsed="false">
      <c r="A28316" s="7" t="s">
        <v>45</v>
      </c>
      <c r="B28316" s="7" t="s">
        <v>151</v>
      </c>
      <c r="C28316" s="7" t="s">
        <v>1276</v>
      </c>
      <c r="D28316" s="7" t="n">
        <v>4</v>
      </c>
      <c r="E28316" s="7" t="n">
        <v>0.03</v>
      </c>
      <c r="F28316" s="7" t="n">
        <v>10</v>
      </c>
      <c r="G28316" s="7" t="n">
        <v>0.06</v>
      </c>
    </row>
    <row r="28317" customFormat="false" ht="15" hidden="false" customHeight="false" outlineLevel="0" collapsed="false">
      <c r="A28317" s="7" t="s">
        <v>45</v>
      </c>
      <c r="B28317" s="7" t="s">
        <v>151</v>
      </c>
      <c r="C28317" s="7" t="s">
        <v>1276</v>
      </c>
      <c r="D28317" s="7" t="n">
        <v>0</v>
      </c>
      <c r="E28317" s="7" t="n">
        <v>0</v>
      </c>
      <c r="F28317" s="7" t="n">
        <v>100</v>
      </c>
      <c r="G28317" s="7" t="n">
        <v>4753.63</v>
      </c>
    </row>
    <row r="28318" customFormat="false" ht="15" hidden="false" customHeight="false" outlineLevel="0" collapsed="false">
      <c r="A28318" s="7" t="s">
        <v>45</v>
      </c>
      <c r="B28318" s="7" t="s">
        <v>172</v>
      </c>
      <c r="C28318" s="7" t="s">
        <v>1276</v>
      </c>
      <c r="D28318" s="7" t="n">
        <v>0</v>
      </c>
      <c r="E28318" s="7" t="n">
        <v>0</v>
      </c>
      <c r="F28318" s="7" t="n">
        <v>20</v>
      </c>
      <c r="G28318" s="7" t="n">
        <v>961.3</v>
      </c>
    </row>
    <row r="28319" customFormat="false" ht="15" hidden="false" customHeight="false" outlineLevel="0" collapsed="false">
      <c r="A28319" s="7" t="s">
        <v>45</v>
      </c>
      <c r="B28319" s="7" t="s">
        <v>172</v>
      </c>
      <c r="C28319" s="7" t="s">
        <v>1276</v>
      </c>
      <c r="D28319" s="7" t="n">
        <v>0</v>
      </c>
      <c r="E28319" s="7" t="n">
        <v>0</v>
      </c>
      <c r="F28319" s="7" t="n">
        <v>3</v>
      </c>
      <c r="G28319" s="7" t="n">
        <v>0.03</v>
      </c>
    </row>
    <row r="28320" customFormat="false" ht="15" hidden="false" customHeight="false" outlineLevel="0" collapsed="false">
      <c r="A28320" s="7" t="s">
        <v>45</v>
      </c>
      <c r="B28320" s="7" t="s">
        <v>172</v>
      </c>
      <c r="C28320" s="7" t="s">
        <v>1276</v>
      </c>
      <c r="D28320" s="7" t="n">
        <v>0</v>
      </c>
      <c r="E28320" s="7" t="n">
        <v>0</v>
      </c>
      <c r="F28320" s="7" t="n">
        <v>40</v>
      </c>
      <c r="G28320" s="7" t="n">
        <v>1931.93</v>
      </c>
    </row>
    <row r="28321" customFormat="false" ht="15" hidden="false" customHeight="false" outlineLevel="0" collapsed="false">
      <c r="A28321" s="7" t="s">
        <v>45</v>
      </c>
      <c r="B28321" s="7" t="s">
        <v>172</v>
      </c>
      <c r="C28321" s="7" t="s">
        <v>1276</v>
      </c>
      <c r="D28321" s="7" t="n">
        <v>0</v>
      </c>
      <c r="E28321" s="7" t="n">
        <v>0</v>
      </c>
      <c r="F28321" s="7" t="n">
        <v>60</v>
      </c>
      <c r="G28321" s="7" t="n">
        <v>2852.18</v>
      </c>
    </row>
    <row r="28322" customFormat="false" ht="15" hidden="false" customHeight="false" outlineLevel="0" collapsed="false">
      <c r="A28322" s="7" t="s">
        <v>45</v>
      </c>
      <c r="B28322" s="7" t="s">
        <v>172</v>
      </c>
      <c r="C28322" s="7" t="s">
        <v>1276</v>
      </c>
      <c r="D28322" s="7" t="n">
        <v>4</v>
      </c>
      <c r="E28322" s="7" t="n">
        <v>0.03</v>
      </c>
      <c r="F28322" s="7" t="n">
        <v>7</v>
      </c>
      <c r="G28322" s="7" t="n">
        <v>0.06</v>
      </c>
    </row>
    <row r="28323" customFormat="false" ht="15" hidden="false" customHeight="false" outlineLevel="0" collapsed="false">
      <c r="A28323" s="7" t="s">
        <v>45</v>
      </c>
      <c r="B28323" s="7" t="s">
        <v>172</v>
      </c>
      <c r="C28323" s="7" t="s">
        <v>1276</v>
      </c>
      <c r="D28323" s="7" t="n">
        <v>20</v>
      </c>
      <c r="E28323" s="7" t="n">
        <v>1046.83</v>
      </c>
      <c r="F28323" s="7" t="n">
        <v>0</v>
      </c>
      <c r="G28323" s="7" t="n">
        <v>0</v>
      </c>
    </row>
    <row r="28324" customFormat="false" ht="15" hidden="false" customHeight="false" outlineLevel="0" collapsed="false">
      <c r="A28324" s="7" t="s">
        <v>45</v>
      </c>
      <c r="B28324" s="7" t="s">
        <v>172</v>
      </c>
      <c r="C28324" s="7" t="s">
        <v>1276</v>
      </c>
      <c r="D28324" s="7" t="n">
        <v>0</v>
      </c>
      <c r="E28324" s="7" t="n">
        <v>0</v>
      </c>
      <c r="F28324" s="7" t="n">
        <v>4</v>
      </c>
      <c r="G28324" s="7" t="n">
        <v>0.03</v>
      </c>
    </row>
    <row r="28325" customFormat="false" ht="15" hidden="false" customHeight="false" outlineLevel="0" collapsed="false">
      <c r="A28325" s="7" t="s">
        <v>45</v>
      </c>
      <c r="B28325" s="7" t="s">
        <v>241</v>
      </c>
      <c r="C28325" s="7" t="s">
        <v>1276</v>
      </c>
      <c r="D28325" s="7" t="n">
        <v>0</v>
      </c>
      <c r="E28325" s="7" t="n">
        <v>0</v>
      </c>
      <c r="F28325" s="7" t="n">
        <v>2</v>
      </c>
      <c r="G28325" s="7" t="n">
        <v>0.03</v>
      </c>
    </row>
    <row r="28326" customFormat="false" ht="15" hidden="false" customHeight="false" outlineLevel="0" collapsed="false">
      <c r="A28326" s="7" t="s">
        <v>45</v>
      </c>
      <c r="B28326" s="7" t="s">
        <v>241</v>
      </c>
      <c r="C28326" s="7" t="s">
        <v>1276</v>
      </c>
      <c r="D28326" s="7" t="n">
        <v>0</v>
      </c>
      <c r="E28326" s="7" t="n">
        <v>0</v>
      </c>
      <c r="F28326" s="7" t="n">
        <v>3</v>
      </c>
      <c r="G28326" s="7" t="n">
        <v>0.03</v>
      </c>
    </row>
    <row r="28327" customFormat="false" ht="15" hidden="false" customHeight="false" outlineLevel="0" collapsed="false">
      <c r="A28327" s="7" t="s">
        <v>45</v>
      </c>
      <c r="B28327" s="7" t="s">
        <v>241</v>
      </c>
      <c r="C28327" s="7" t="s">
        <v>1276</v>
      </c>
      <c r="D28327" s="7" t="n">
        <v>0</v>
      </c>
      <c r="E28327" s="7" t="n">
        <v>0</v>
      </c>
      <c r="F28327" s="7" t="n">
        <v>50</v>
      </c>
      <c r="G28327" s="7" t="n">
        <v>2376.82</v>
      </c>
    </row>
    <row r="28328" customFormat="false" ht="15" hidden="false" customHeight="false" outlineLevel="0" collapsed="false">
      <c r="A28328" s="7" t="s">
        <v>45</v>
      </c>
      <c r="B28328" s="7" t="s">
        <v>157</v>
      </c>
      <c r="C28328" s="7" t="s">
        <v>1276</v>
      </c>
      <c r="D28328" s="7" t="n">
        <v>0</v>
      </c>
      <c r="E28328" s="7" t="n">
        <v>0</v>
      </c>
      <c r="F28328" s="7" t="n">
        <v>6</v>
      </c>
      <c r="G28328" s="7" t="n">
        <v>0.03</v>
      </c>
    </row>
    <row r="28329" customFormat="false" ht="15" hidden="false" customHeight="false" outlineLevel="0" collapsed="false">
      <c r="A28329" s="7" t="s">
        <v>45</v>
      </c>
      <c r="B28329" s="7" t="s">
        <v>157</v>
      </c>
      <c r="C28329" s="7" t="s">
        <v>1276</v>
      </c>
      <c r="D28329" s="7" t="n">
        <v>4</v>
      </c>
      <c r="E28329" s="7" t="n">
        <v>0.13</v>
      </c>
      <c r="F28329" s="7" t="n">
        <v>0</v>
      </c>
      <c r="G28329" s="7" t="n">
        <v>0</v>
      </c>
    </row>
    <row r="28330" customFormat="false" ht="15" hidden="false" customHeight="false" outlineLevel="0" collapsed="false">
      <c r="A28330" s="7" t="s">
        <v>45</v>
      </c>
      <c r="B28330" s="7" t="s">
        <v>157</v>
      </c>
      <c r="C28330" s="7" t="s">
        <v>1276</v>
      </c>
      <c r="D28330" s="7" t="n">
        <v>0</v>
      </c>
      <c r="E28330" s="7" t="n">
        <v>0</v>
      </c>
      <c r="F28330" s="7" t="n">
        <v>100</v>
      </c>
      <c r="G28330" s="7" t="n">
        <v>4753.63</v>
      </c>
    </row>
    <row r="28331" customFormat="false" ht="15" hidden="false" customHeight="false" outlineLevel="0" collapsed="false">
      <c r="A28331" s="7" t="s">
        <v>45</v>
      </c>
      <c r="B28331" s="7" t="s">
        <v>157</v>
      </c>
      <c r="C28331" s="7" t="s">
        <v>1276</v>
      </c>
      <c r="D28331" s="7" t="n">
        <v>20</v>
      </c>
      <c r="E28331" s="7" t="n">
        <v>1014.79</v>
      </c>
      <c r="F28331" s="7" t="n">
        <v>0</v>
      </c>
      <c r="G28331" s="7" t="n">
        <v>0</v>
      </c>
    </row>
    <row r="28332" customFormat="false" ht="15" hidden="false" customHeight="false" outlineLevel="0" collapsed="false">
      <c r="A28332" s="7" t="s">
        <v>45</v>
      </c>
      <c r="B28332" s="7" t="s">
        <v>157</v>
      </c>
      <c r="C28332" s="7" t="s">
        <v>1276</v>
      </c>
      <c r="D28332" s="7" t="n">
        <v>30</v>
      </c>
      <c r="E28332" s="7" t="n">
        <v>1718.59</v>
      </c>
      <c r="F28332" s="7" t="n">
        <v>0</v>
      </c>
      <c r="G28332" s="7" t="n">
        <v>0</v>
      </c>
    </row>
    <row r="28333" customFormat="false" ht="15" hidden="false" customHeight="false" outlineLevel="0" collapsed="false">
      <c r="A28333" s="7" t="s">
        <v>45</v>
      </c>
      <c r="B28333" s="7" t="s">
        <v>157</v>
      </c>
      <c r="C28333" s="7" t="s">
        <v>1276</v>
      </c>
      <c r="D28333" s="7" t="n">
        <v>12</v>
      </c>
      <c r="E28333" s="7" t="n">
        <v>0.07</v>
      </c>
      <c r="F28333" s="7" t="n">
        <v>4</v>
      </c>
      <c r="G28333" s="7" t="n">
        <v>0.03</v>
      </c>
    </row>
    <row r="28334" customFormat="false" ht="15" hidden="false" customHeight="false" outlineLevel="0" collapsed="false">
      <c r="A28334" s="7" t="s">
        <v>45</v>
      </c>
      <c r="B28334" s="7" t="s">
        <v>157</v>
      </c>
      <c r="C28334" s="7" t="s">
        <v>1276</v>
      </c>
      <c r="D28334" s="7" t="n">
        <v>10</v>
      </c>
      <c r="E28334" s="7" t="n">
        <v>523.41</v>
      </c>
      <c r="F28334" s="7" t="n">
        <v>0</v>
      </c>
      <c r="G28334" s="7" t="n">
        <v>0</v>
      </c>
    </row>
    <row r="28335" customFormat="false" ht="15" hidden="false" customHeight="false" outlineLevel="0" collapsed="false">
      <c r="A28335" s="7" t="s">
        <v>45</v>
      </c>
      <c r="B28335" s="7" t="s">
        <v>157</v>
      </c>
      <c r="C28335" s="7" t="s">
        <v>1276</v>
      </c>
      <c r="D28335" s="7" t="n">
        <v>20</v>
      </c>
      <c r="E28335" s="7" t="n">
        <v>1036.25</v>
      </c>
      <c r="F28335" s="7" t="n">
        <v>0</v>
      </c>
      <c r="G28335" s="7" t="n">
        <v>0</v>
      </c>
    </row>
    <row r="28336" customFormat="false" ht="15" hidden="false" customHeight="false" outlineLevel="0" collapsed="false">
      <c r="A28336" s="7" t="s">
        <v>45</v>
      </c>
      <c r="B28336" s="7" t="s">
        <v>157</v>
      </c>
      <c r="C28336" s="7" t="s">
        <v>1276</v>
      </c>
      <c r="D28336" s="7" t="n">
        <v>0</v>
      </c>
      <c r="E28336" s="7" t="n">
        <v>0</v>
      </c>
      <c r="F28336" s="7" t="n">
        <v>5</v>
      </c>
      <c r="G28336" s="7" t="n">
        <v>0.03</v>
      </c>
    </row>
    <row r="28337" customFormat="false" ht="15" hidden="false" customHeight="false" outlineLevel="0" collapsed="false">
      <c r="A28337" s="7" t="s">
        <v>45</v>
      </c>
      <c r="B28337" s="7" t="s">
        <v>157</v>
      </c>
      <c r="C28337" s="7" t="s">
        <v>1276</v>
      </c>
      <c r="D28337" s="7" t="n">
        <v>0</v>
      </c>
      <c r="E28337" s="7" t="n">
        <v>0</v>
      </c>
      <c r="F28337" s="7" t="n">
        <v>50</v>
      </c>
      <c r="G28337" s="7" t="n">
        <v>2414.92</v>
      </c>
    </row>
    <row r="28338" customFormat="false" ht="15" hidden="false" customHeight="false" outlineLevel="0" collapsed="false">
      <c r="A28338" s="7" t="s">
        <v>45</v>
      </c>
      <c r="B28338" s="7" t="s">
        <v>258</v>
      </c>
      <c r="C28338" s="7" t="s">
        <v>1276</v>
      </c>
      <c r="D28338" s="7" t="n">
        <v>6</v>
      </c>
      <c r="E28338" s="7" t="n">
        <v>0.07</v>
      </c>
      <c r="F28338" s="7" t="n">
        <v>3</v>
      </c>
      <c r="G28338" s="7" t="n">
        <v>0.03</v>
      </c>
    </row>
    <row r="28339" customFormat="false" ht="15" hidden="false" customHeight="false" outlineLevel="0" collapsed="false">
      <c r="A28339" s="7" t="s">
        <v>45</v>
      </c>
      <c r="B28339" s="7" t="s">
        <v>258</v>
      </c>
      <c r="C28339" s="7" t="s">
        <v>1276</v>
      </c>
      <c r="D28339" s="7" t="n">
        <v>20</v>
      </c>
      <c r="E28339" s="7" t="n">
        <v>1119.6</v>
      </c>
      <c r="F28339" s="7" t="n">
        <v>0</v>
      </c>
      <c r="G28339" s="7" t="n">
        <v>0</v>
      </c>
    </row>
    <row r="28340" customFormat="false" ht="15" hidden="false" customHeight="false" outlineLevel="0" collapsed="false">
      <c r="A28340" s="7" t="s">
        <v>45</v>
      </c>
      <c r="B28340" s="7" t="s">
        <v>258</v>
      </c>
      <c r="C28340" s="7" t="s">
        <v>1276</v>
      </c>
      <c r="D28340" s="7" t="n">
        <v>0</v>
      </c>
      <c r="E28340" s="7" t="n">
        <v>0</v>
      </c>
      <c r="F28340" s="7" t="n">
        <v>70</v>
      </c>
      <c r="G28340" s="7" t="n">
        <v>3327.54</v>
      </c>
    </row>
    <row r="28341" customFormat="false" ht="15" hidden="false" customHeight="false" outlineLevel="0" collapsed="false">
      <c r="A28341" s="7" t="s">
        <v>45</v>
      </c>
      <c r="B28341" s="7" t="s">
        <v>258</v>
      </c>
      <c r="C28341" s="7" t="s">
        <v>1276</v>
      </c>
      <c r="D28341" s="7" t="n">
        <v>10</v>
      </c>
      <c r="E28341" s="7" t="n">
        <v>523.41</v>
      </c>
      <c r="F28341" s="7" t="n">
        <v>0</v>
      </c>
      <c r="G28341" s="7" t="n">
        <v>0</v>
      </c>
    </row>
    <row r="28342" customFormat="false" ht="15" hidden="false" customHeight="false" outlineLevel="0" collapsed="false">
      <c r="A28342" s="7" t="s">
        <v>45</v>
      </c>
      <c r="B28342" s="7" t="s">
        <v>258</v>
      </c>
      <c r="C28342" s="7" t="s">
        <v>1276</v>
      </c>
      <c r="D28342" s="7" t="n">
        <v>20</v>
      </c>
      <c r="E28342" s="7" t="n">
        <v>1036.25</v>
      </c>
      <c r="F28342" s="7" t="n">
        <v>0</v>
      </c>
      <c r="G28342" s="7" t="n">
        <v>0</v>
      </c>
    </row>
    <row r="28343" customFormat="false" ht="15" hidden="false" customHeight="false" outlineLevel="0" collapsed="false">
      <c r="A28343" s="7" t="s">
        <v>45</v>
      </c>
      <c r="B28343" s="7" t="s">
        <v>258</v>
      </c>
      <c r="C28343" s="7" t="s">
        <v>1276</v>
      </c>
      <c r="D28343" s="7" t="n">
        <v>0</v>
      </c>
      <c r="E28343" s="7" t="n">
        <v>0</v>
      </c>
      <c r="F28343" s="7" t="n">
        <v>4</v>
      </c>
      <c r="G28343" s="7" t="n">
        <v>0.03</v>
      </c>
    </row>
    <row r="28344" customFormat="false" ht="15" hidden="false" customHeight="false" outlineLevel="0" collapsed="false">
      <c r="A28344" s="7" t="s">
        <v>45</v>
      </c>
      <c r="B28344" s="7" t="s">
        <v>258</v>
      </c>
      <c r="C28344" s="7" t="s">
        <v>1276</v>
      </c>
      <c r="D28344" s="7" t="n">
        <v>4</v>
      </c>
      <c r="E28344" s="7" t="n">
        <v>0.13</v>
      </c>
      <c r="F28344" s="7" t="n">
        <v>0</v>
      </c>
      <c r="G28344" s="7" t="n">
        <v>0</v>
      </c>
    </row>
    <row r="28345" customFormat="false" ht="15" hidden="false" customHeight="false" outlineLevel="0" collapsed="false">
      <c r="A28345" s="7" t="s">
        <v>45</v>
      </c>
      <c r="B28345" s="7" t="s">
        <v>464</v>
      </c>
      <c r="C28345" s="7" t="s">
        <v>1278</v>
      </c>
      <c r="D28345" s="7" t="n">
        <v>0</v>
      </c>
      <c r="E28345" s="7" t="n">
        <v>0</v>
      </c>
      <c r="F28345" s="7" t="n">
        <v>30</v>
      </c>
      <c r="G28345" s="7" t="n">
        <v>1761.87</v>
      </c>
    </row>
    <row r="28346" customFormat="false" ht="15" hidden="false" customHeight="false" outlineLevel="0" collapsed="false">
      <c r="A28346" s="7" t="s">
        <v>45</v>
      </c>
      <c r="B28346" s="7" t="s">
        <v>464</v>
      </c>
      <c r="C28346" s="7" t="s">
        <v>1278</v>
      </c>
      <c r="D28346" s="7" t="n">
        <v>20</v>
      </c>
      <c r="E28346" s="7" t="n">
        <v>1239.94</v>
      </c>
      <c r="F28346" s="7" t="n">
        <v>0</v>
      </c>
      <c r="G28346" s="7" t="n">
        <v>0</v>
      </c>
    </row>
    <row r="28347" customFormat="false" ht="15" hidden="false" customHeight="false" outlineLevel="0" collapsed="false">
      <c r="A28347" s="7" t="s">
        <v>45</v>
      </c>
      <c r="B28347" s="7" t="s">
        <v>464</v>
      </c>
      <c r="C28347" s="7" t="s">
        <v>1278</v>
      </c>
      <c r="D28347" s="7" t="n">
        <v>10</v>
      </c>
      <c r="E28347" s="7" t="n">
        <v>0.06</v>
      </c>
      <c r="F28347" s="7" t="n">
        <v>8</v>
      </c>
      <c r="G28347" s="7" t="n">
        <v>0.03</v>
      </c>
    </row>
    <row r="28348" customFormat="false" ht="15" hidden="false" customHeight="false" outlineLevel="0" collapsed="false">
      <c r="A28348" s="7" t="s">
        <v>45</v>
      </c>
      <c r="B28348" s="7" t="s">
        <v>464</v>
      </c>
      <c r="C28348" s="7" t="s">
        <v>1278</v>
      </c>
      <c r="D28348" s="7" t="n">
        <v>30</v>
      </c>
      <c r="E28348" s="7" t="n">
        <v>1918.62</v>
      </c>
      <c r="F28348" s="7" t="n">
        <v>0</v>
      </c>
      <c r="G28348" s="7" t="n">
        <v>0</v>
      </c>
    </row>
    <row r="28349" customFormat="false" ht="15" hidden="false" customHeight="false" outlineLevel="0" collapsed="false">
      <c r="A28349" s="7" t="s">
        <v>45</v>
      </c>
      <c r="B28349" s="7" t="s">
        <v>464</v>
      </c>
      <c r="C28349" s="7" t="s">
        <v>1278</v>
      </c>
      <c r="D28349" s="7" t="n">
        <v>0</v>
      </c>
      <c r="E28349" s="7" t="n">
        <v>0</v>
      </c>
      <c r="F28349" s="7" t="n">
        <v>20</v>
      </c>
      <c r="G28349" s="7" t="n">
        <v>1161.66</v>
      </c>
    </row>
    <row r="28350" customFormat="false" ht="15" hidden="false" customHeight="false" outlineLevel="0" collapsed="false">
      <c r="A28350" s="7" t="s">
        <v>45</v>
      </c>
      <c r="B28350" s="7" t="s">
        <v>737</v>
      </c>
      <c r="C28350" s="7" t="s">
        <v>1278</v>
      </c>
      <c r="D28350" s="7" t="n">
        <v>0</v>
      </c>
      <c r="E28350" s="7" t="n">
        <v>0</v>
      </c>
      <c r="F28350" s="7" t="n">
        <v>20</v>
      </c>
      <c r="G28350" s="7" t="n">
        <v>1103.14</v>
      </c>
    </row>
    <row r="28351" customFormat="false" ht="15" hidden="false" customHeight="false" outlineLevel="0" collapsed="false">
      <c r="A28351" s="7" t="s">
        <v>45</v>
      </c>
      <c r="B28351" s="7" t="s">
        <v>737</v>
      </c>
      <c r="C28351" s="7" t="s">
        <v>1278</v>
      </c>
      <c r="D28351" s="7" t="n">
        <v>10</v>
      </c>
      <c r="E28351" s="7" t="n">
        <v>0.03</v>
      </c>
      <c r="F28351" s="7" t="n">
        <v>6</v>
      </c>
      <c r="G28351" s="7" t="n">
        <v>0.06</v>
      </c>
    </row>
    <row r="28352" customFormat="false" ht="15" hidden="false" customHeight="false" outlineLevel="0" collapsed="false">
      <c r="A28352" s="7" t="s">
        <v>45</v>
      </c>
      <c r="B28352" s="7" t="s">
        <v>737</v>
      </c>
      <c r="C28352" s="7" t="s">
        <v>1278</v>
      </c>
      <c r="D28352" s="7" t="n">
        <v>0</v>
      </c>
      <c r="E28352" s="7" t="n">
        <v>0</v>
      </c>
      <c r="F28352" s="7" t="n">
        <v>20</v>
      </c>
      <c r="G28352" s="7" t="n">
        <v>1174.58</v>
      </c>
    </row>
    <row r="28353" customFormat="false" ht="15" hidden="false" customHeight="false" outlineLevel="0" collapsed="false">
      <c r="A28353" s="7" t="s">
        <v>45</v>
      </c>
      <c r="B28353" s="7" t="s">
        <v>737</v>
      </c>
      <c r="C28353" s="7" t="s">
        <v>1278</v>
      </c>
      <c r="D28353" s="7" t="n">
        <v>50</v>
      </c>
      <c r="E28353" s="7" t="n">
        <v>3197.7</v>
      </c>
      <c r="F28353" s="7" t="n">
        <v>0</v>
      </c>
      <c r="G28353" s="7" t="n">
        <v>0</v>
      </c>
    </row>
    <row r="28354" customFormat="false" ht="15" hidden="false" customHeight="false" outlineLevel="0" collapsed="false">
      <c r="A28354" s="7" t="s">
        <v>45</v>
      </c>
      <c r="B28354" s="7" t="s">
        <v>571</v>
      </c>
      <c r="C28354" s="7" t="s">
        <v>1278</v>
      </c>
      <c r="D28354" s="7" t="n">
        <v>20</v>
      </c>
      <c r="E28354" s="7" t="n">
        <v>1279.08</v>
      </c>
      <c r="F28354" s="7" t="n">
        <v>0</v>
      </c>
      <c r="G28354" s="7" t="n">
        <v>0</v>
      </c>
    </row>
    <row r="28355" customFormat="false" ht="15" hidden="false" customHeight="false" outlineLevel="0" collapsed="false">
      <c r="A28355" s="7" t="s">
        <v>45</v>
      </c>
      <c r="B28355" s="7" t="s">
        <v>571</v>
      </c>
      <c r="C28355" s="7" t="s">
        <v>1278</v>
      </c>
      <c r="D28355" s="7" t="n">
        <v>0</v>
      </c>
      <c r="E28355" s="7" t="n">
        <v>0</v>
      </c>
      <c r="F28355" s="7" t="n">
        <v>10</v>
      </c>
      <c r="G28355" s="7" t="n">
        <v>551.57</v>
      </c>
    </row>
    <row r="28356" customFormat="false" ht="15" hidden="false" customHeight="false" outlineLevel="0" collapsed="false">
      <c r="A28356" s="7" t="s">
        <v>45</v>
      </c>
      <c r="B28356" s="7" t="s">
        <v>571</v>
      </c>
      <c r="C28356" s="7" t="s">
        <v>1278</v>
      </c>
      <c r="D28356" s="7" t="n">
        <v>4</v>
      </c>
      <c r="E28356" s="7" t="n">
        <v>0.03</v>
      </c>
      <c r="F28356" s="7" t="n">
        <v>2</v>
      </c>
      <c r="G28356" s="7" t="n">
        <v>0.03</v>
      </c>
    </row>
    <row r="28357" customFormat="false" ht="15" hidden="false" customHeight="false" outlineLevel="0" collapsed="false">
      <c r="A28357" s="7" t="s">
        <v>45</v>
      </c>
      <c r="B28357" s="7" t="s">
        <v>571</v>
      </c>
      <c r="C28357" s="7" t="s">
        <v>1278</v>
      </c>
      <c r="D28357" s="7" t="n">
        <v>0</v>
      </c>
      <c r="E28357" s="7" t="n">
        <v>0</v>
      </c>
      <c r="F28357" s="7" t="n">
        <v>10</v>
      </c>
      <c r="G28357" s="7" t="n">
        <v>587.29</v>
      </c>
    </row>
    <row r="28358" customFormat="false" ht="15" hidden="false" customHeight="false" outlineLevel="0" collapsed="false">
      <c r="A28358" s="7" t="s">
        <v>45</v>
      </c>
      <c r="B28358" s="7" t="s">
        <v>571</v>
      </c>
      <c r="C28358" s="7" t="s">
        <v>1278</v>
      </c>
      <c r="D28358" s="7" t="n">
        <v>0</v>
      </c>
      <c r="E28358" s="7" t="n">
        <v>0</v>
      </c>
      <c r="F28358" s="7" t="n">
        <v>1</v>
      </c>
      <c r="G28358" s="7" t="n">
        <v>0.03</v>
      </c>
    </row>
    <row r="28359" customFormat="false" ht="15" hidden="false" customHeight="false" outlineLevel="0" collapsed="false">
      <c r="A28359" s="7" t="s">
        <v>45</v>
      </c>
      <c r="B28359" s="7" t="s">
        <v>408</v>
      </c>
      <c r="C28359" s="7" t="s">
        <v>1278</v>
      </c>
      <c r="D28359" s="7" t="n">
        <v>4</v>
      </c>
      <c r="E28359" s="7" t="n">
        <v>0.13</v>
      </c>
      <c r="F28359" s="7" t="n">
        <v>0</v>
      </c>
      <c r="G28359" s="7" t="n">
        <v>0</v>
      </c>
    </row>
    <row r="28360" customFormat="false" ht="15" hidden="false" customHeight="false" outlineLevel="0" collapsed="false">
      <c r="A28360" s="7" t="s">
        <v>45</v>
      </c>
      <c r="B28360" s="7" t="s">
        <v>408</v>
      </c>
      <c r="C28360" s="7" t="s">
        <v>1278</v>
      </c>
      <c r="D28360" s="7" t="n">
        <v>10</v>
      </c>
      <c r="E28360" s="7" t="n">
        <v>639.54</v>
      </c>
      <c r="F28360" s="7" t="n">
        <v>0</v>
      </c>
      <c r="G28360" s="7" t="n">
        <v>0</v>
      </c>
    </row>
    <row r="28361" customFormat="false" ht="15" hidden="false" customHeight="false" outlineLevel="0" collapsed="false">
      <c r="A28361" s="7" t="s">
        <v>45</v>
      </c>
      <c r="B28361" s="7" t="s">
        <v>408</v>
      </c>
      <c r="C28361" s="7" t="s">
        <v>1278</v>
      </c>
      <c r="D28361" s="7" t="n">
        <v>10</v>
      </c>
      <c r="E28361" s="7" t="n">
        <v>0.07</v>
      </c>
      <c r="F28361" s="7" t="n">
        <v>4</v>
      </c>
      <c r="G28361" s="7" t="n">
        <v>0.03</v>
      </c>
    </row>
    <row r="28362" customFormat="false" ht="15" hidden="false" customHeight="false" outlineLevel="0" collapsed="false">
      <c r="A28362" s="7" t="s">
        <v>45</v>
      </c>
      <c r="B28362" s="7" t="s">
        <v>408</v>
      </c>
      <c r="C28362" s="7" t="s">
        <v>1278</v>
      </c>
      <c r="D28362" s="7" t="n">
        <v>0</v>
      </c>
      <c r="E28362" s="7" t="n">
        <v>0</v>
      </c>
      <c r="F28362" s="7" t="n">
        <v>40</v>
      </c>
      <c r="G28362" s="7" t="n">
        <v>2323.32</v>
      </c>
    </row>
    <row r="28363" customFormat="false" ht="15" hidden="false" customHeight="false" outlineLevel="0" collapsed="false">
      <c r="A28363" s="7" t="s">
        <v>45</v>
      </c>
      <c r="B28363" s="7" t="s">
        <v>408</v>
      </c>
      <c r="C28363" s="7" t="s">
        <v>1278</v>
      </c>
      <c r="D28363" s="7" t="n">
        <v>20</v>
      </c>
      <c r="E28363" s="7" t="n">
        <v>1266.16</v>
      </c>
      <c r="F28363" s="7" t="n">
        <v>0</v>
      </c>
      <c r="G28363" s="7" t="n">
        <v>0</v>
      </c>
    </row>
    <row r="28364" customFormat="false" ht="15" hidden="false" customHeight="false" outlineLevel="0" collapsed="false">
      <c r="A28364" s="7" t="s">
        <v>45</v>
      </c>
      <c r="B28364" s="7" t="s">
        <v>408</v>
      </c>
      <c r="C28364" s="7" t="s">
        <v>1278</v>
      </c>
      <c r="D28364" s="7" t="n">
        <v>40</v>
      </c>
      <c r="E28364" s="7" t="n">
        <v>2799.84</v>
      </c>
      <c r="F28364" s="7" t="n">
        <v>0</v>
      </c>
      <c r="G28364" s="7" t="n">
        <v>0</v>
      </c>
    </row>
    <row r="28365" customFormat="false" ht="15" hidden="false" customHeight="false" outlineLevel="0" collapsed="false">
      <c r="A28365" s="7" t="s">
        <v>45</v>
      </c>
      <c r="B28365" s="7" t="s">
        <v>386</v>
      </c>
      <c r="C28365" s="7" t="s">
        <v>1278</v>
      </c>
      <c r="D28365" s="7" t="n">
        <v>10</v>
      </c>
      <c r="E28365" s="7" t="n">
        <v>633.08</v>
      </c>
      <c r="F28365" s="7" t="n">
        <v>0</v>
      </c>
      <c r="G28365" s="7" t="n">
        <v>0</v>
      </c>
    </row>
    <row r="28366" customFormat="false" ht="15" hidden="false" customHeight="false" outlineLevel="0" collapsed="false">
      <c r="A28366" s="7" t="s">
        <v>45</v>
      </c>
      <c r="B28366" s="7" t="s">
        <v>386</v>
      </c>
      <c r="C28366" s="7" t="s">
        <v>1278</v>
      </c>
      <c r="D28366" s="7" t="n">
        <v>2</v>
      </c>
      <c r="E28366" s="7" t="n">
        <v>0.07</v>
      </c>
      <c r="F28366" s="7" t="n">
        <v>0</v>
      </c>
      <c r="G28366" s="7" t="n">
        <v>0</v>
      </c>
    </row>
    <row r="28367" customFormat="false" ht="15" hidden="false" customHeight="false" outlineLevel="0" collapsed="false">
      <c r="A28367" s="7" t="s">
        <v>45</v>
      </c>
      <c r="B28367" s="7" t="s">
        <v>500</v>
      </c>
      <c r="C28367" s="7" t="s">
        <v>1285</v>
      </c>
      <c r="D28367" s="7" t="n">
        <v>10</v>
      </c>
      <c r="E28367" s="7" t="n">
        <v>669.6</v>
      </c>
      <c r="F28367" s="7" t="n">
        <v>0</v>
      </c>
      <c r="G28367" s="7" t="n">
        <v>0</v>
      </c>
    </row>
    <row r="28368" customFormat="false" ht="15" hidden="false" customHeight="false" outlineLevel="0" collapsed="false">
      <c r="A28368" s="7" t="s">
        <v>45</v>
      </c>
      <c r="B28368" s="7" t="s">
        <v>500</v>
      </c>
      <c r="C28368" s="7" t="s">
        <v>1285</v>
      </c>
      <c r="D28368" s="7" t="n">
        <v>4</v>
      </c>
      <c r="E28368" s="7" t="n">
        <v>0.08</v>
      </c>
      <c r="F28368" s="7" t="n">
        <v>2</v>
      </c>
      <c r="G28368" s="7" t="n">
        <v>0.03</v>
      </c>
    </row>
    <row r="28369" customFormat="false" ht="15" hidden="false" customHeight="false" outlineLevel="0" collapsed="false">
      <c r="A28369" s="7" t="s">
        <v>45</v>
      </c>
      <c r="B28369" s="7" t="s">
        <v>500</v>
      </c>
      <c r="C28369" s="7" t="s">
        <v>1285</v>
      </c>
      <c r="D28369" s="7" t="n">
        <v>0</v>
      </c>
      <c r="E28369" s="7" t="n">
        <v>0</v>
      </c>
      <c r="F28369" s="7" t="n">
        <v>10</v>
      </c>
      <c r="G28369" s="7" t="n">
        <v>574.93</v>
      </c>
    </row>
    <row r="28370" customFormat="false" ht="15" hidden="false" customHeight="false" outlineLevel="0" collapsed="false">
      <c r="A28370" s="7" t="s">
        <v>45</v>
      </c>
      <c r="B28370" s="7" t="s">
        <v>500</v>
      </c>
      <c r="C28370" s="7" t="s">
        <v>1285</v>
      </c>
      <c r="D28370" s="7" t="n">
        <v>10</v>
      </c>
      <c r="E28370" s="7" t="n">
        <v>665.14</v>
      </c>
      <c r="F28370" s="7" t="n">
        <v>0</v>
      </c>
      <c r="G28370" s="7" t="n">
        <v>0</v>
      </c>
    </row>
    <row r="28371" customFormat="false" ht="15" hidden="false" customHeight="false" outlineLevel="0" collapsed="false">
      <c r="A28371" s="7" t="s">
        <v>45</v>
      </c>
      <c r="B28371" s="7" t="s">
        <v>500</v>
      </c>
      <c r="C28371" s="7" t="s">
        <v>1285</v>
      </c>
      <c r="D28371" s="7" t="n">
        <v>2</v>
      </c>
      <c r="E28371" s="7" t="n">
        <v>0.07</v>
      </c>
      <c r="F28371" s="7" t="n">
        <v>0</v>
      </c>
      <c r="G28371" s="7" t="n">
        <v>0</v>
      </c>
    </row>
    <row r="28372" customFormat="false" ht="15" hidden="false" customHeight="false" outlineLevel="0" collapsed="false">
      <c r="A28372" s="7" t="s">
        <v>45</v>
      </c>
      <c r="B28372" s="7" t="s">
        <v>500</v>
      </c>
      <c r="C28372" s="7" t="s">
        <v>1285</v>
      </c>
      <c r="D28372" s="7" t="n">
        <v>10</v>
      </c>
      <c r="E28372" s="7" t="n">
        <v>619.75</v>
      </c>
      <c r="F28372" s="7" t="n">
        <v>0</v>
      </c>
      <c r="G28372" s="7" t="n">
        <v>0</v>
      </c>
    </row>
    <row r="28373" customFormat="false" ht="15" hidden="false" customHeight="false" outlineLevel="0" collapsed="false">
      <c r="A28373" s="7" t="s">
        <v>45</v>
      </c>
      <c r="B28373" s="7" t="s">
        <v>552</v>
      </c>
      <c r="C28373" s="7" t="s">
        <v>1285</v>
      </c>
      <c r="D28373" s="7" t="n">
        <v>2</v>
      </c>
      <c r="E28373" s="7" t="n">
        <v>0.04</v>
      </c>
      <c r="F28373" s="7" t="n">
        <v>0</v>
      </c>
      <c r="G28373" s="7" t="n">
        <v>0</v>
      </c>
    </row>
    <row r="28374" customFormat="false" ht="15" hidden="false" customHeight="false" outlineLevel="0" collapsed="false">
      <c r="A28374" s="7" t="s">
        <v>45</v>
      </c>
      <c r="B28374" s="7" t="s">
        <v>552</v>
      </c>
      <c r="C28374" s="7" t="s">
        <v>1285</v>
      </c>
      <c r="D28374" s="7" t="n">
        <v>10</v>
      </c>
      <c r="E28374" s="7" t="n">
        <v>669.6</v>
      </c>
      <c r="F28374" s="7" t="n">
        <v>0</v>
      </c>
      <c r="G28374" s="7" t="n">
        <v>0</v>
      </c>
    </row>
    <row r="28375" customFormat="false" ht="15" hidden="false" customHeight="false" outlineLevel="0" collapsed="false">
      <c r="A28375" s="7" t="s">
        <v>45</v>
      </c>
      <c r="B28375" s="7" t="s">
        <v>766</v>
      </c>
      <c r="C28375" s="7" t="s">
        <v>1285</v>
      </c>
      <c r="D28375" s="7" t="n">
        <v>10</v>
      </c>
      <c r="E28375" s="7" t="n">
        <v>626.08</v>
      </c>
      <c r="F28375" s="7" t="n">
        <v>0</v>
      </c>
      <c r="G28375" s="7" t="n">
        <v>0</v>
      </c>
    </row>
    <row r="28376" customFormat="false" ht="15" hidden="false" customHeight="false" outlineLevel="0" collapsed="false">
      <c r="A28376" s="7" t="s">
        <v>45</v>
      </c>
      <c r="B28376" s="7" t="s">
        <v>766</v>
      </c>
      <c r="C28376" s="7" t="s">
        <v>1285</v>
      </c>
      <c r="D28376" s="7" t="n">
        <v>0</v>
      </c>
      <c r="E28376" s="7" t="n">
        <v>0</v>
      </c>
      <c r="F28376" s="7" t="n">
        <v>1</v>
      </c>
      <c r="G28376" s="7" t="n">
        <v>0.03</v>
      </c>
    </row>
    <row r="28377" customFormat="false" ht="15" hidden="false" customHeight="false" outlineLevel="0" collapsed="false">
      <c r="A28377" s="7" t="s">
        <v>45</v>
      </c>
      <c r="B28377" s="7" t="s">
        <v>766</v>
      </c>
      <c r="C28377" s="7" t="s">
        <v>1285</v>
      </c>
      <c r="D28377" s="7" t="n">
        <v>2</v>
      </c>
      <c r="E28377" s="7" t="n">
        <v>0.03</v>
      </c>
      <c r="F28377" s="7" t="n">
        <v>0</v>
      </c>
      <c r="G28377" s="7" t="n">
        <v>0</v>
      </c>
    </row>
    <row r="28378" customFormat="false" ht="15" hidden="false" customHeight="false" outlineLevel="0" collapsed="false">
      <c r="A28378" s="7" t="s">
        <v>45</v>
      </c>
      <c r="B28378" s="7" t="s">
        <v>766</v>
      </c>
      <c r="C28378" s="7" t="s">
        <v>1285</v>
      </c>
      <c r="D28378" s="7" t="n">
        <v>0</v>
      </c>
      <c r="E28378" s="7" t="n">
        <v>0</v>
      </c>
      <c r="F28378" s="7" t="n">
        <v>10</v>
      </c>
      <c r="G28378" s="7" t="n">
        <v>540.7</v>
      </c>
    </row>
    <row r="28379" customFormat="false" ht="15" hidden="false" customHeight="false" outlineLevel="0" collapsed="false">
      <c r="A28379" s="7" t="s">
        <v>45</v>
      </c>
      <c r="B28379" s="7" t="s">
        <v>783</v>
      </c>
      <c r="C28379" s="7" t="s">
        <v>1286</v>
      </c>
      <c r="D28379" s="7" t="n">
        <v>10</v>
      </c>
      <c r="E28379" s="7" t="n">
        <v>551.62</v>
      </c>
      <c r="F28379" s="7" t="n">
        <v>0</v>
      </c>
      <c r="G28379" s="7" t="n">
        <v>0</v>
      </c>
    </row>
    <row r="28380" customFormat="false" ht="15" hidden="false" customHeight="false" outlineLevel="0" collapsed="false">
      <c r="A28380" s="7" t="s">
        <v>45</v>
      </c>
      <c r="B28380" s="7" t="s">
        <v>783</v>
      </c>
      <c r="C28380" s="7" t="s">
        <v>1286</v>
      </c>
      <c r="D28380" s="7" t="n">
        <v>2</v>
      </c>
      <c r="E28380" s="7" t="n">
        <v>0.07</v>
      </c>
      <c r="F28380" s="7" t="n">
        <v>0</v>
      </c>
      <c r="G28380" s="7" t="n">
        <v>0</v>
      </c>
    </row>
    <row r="28381" customFormat="false" ht="15" hidden="false" customHeight="false" outlineLevel="0" collapsed="false">
      <c r="A28381" s="7" t="s">
        <v>45</v>
      </c>
      <c r="B28381" s="7" t="s">
        <v>819</v>
      </c>
      <c r="C28381" s="7" t="s">
        <v>1286</v>
      </c>
      <c r="D28381" s="7" t="n">
        <v>10</v>
      </c>
      <c r="E28381" s="7" t="n">
        <v>593.62</v>
      </c>
      <c r="F28381" s="7" t="n">
        <v>0</v>
      </c>
      <c r="G28381" s="7" t="n">
        <v>0</v>
      </c>
    </row>
    <row r="28382" customFormat="false" ht="15" hidden="false" customHeight="false" outlineLevel="0" collapsed="false">
      <c r="A28382" s="7" t="s">
        <v>45</v>
      </c>
      <c r="B28382" s="7" t="s">
        <v>819</v>
      </c>
      <c r="C28382" s="7" t="s">
        <v>1286</v>
      </c>
      <c r="D28382" s="7" t="n">
        <v>2</v>
      </c>
      <c r="E28382" s="7" t="n">
        <v>0.04</v>
      </c>
      <c r="F28382" s="7" t="n">
        <v>2</v>
      </c>
      <c r="G28382" s="7" t="n">
        <v>0.03</v>
      </c>
    </row>
    <row r="28383" customFormat="false" ht="15" hidden="false" customHeight="false" outlineLevel="0" collapsed="false">
      <c r="A28383" s="7" t="s">
        <v>45</v>
      </c>
      <c r="B28383" s="7" t="s">
        <v>819</v>
      </c>
      <c r="C28383" s="7" t="s">
        <v>1286</v>
      </c>
      <c r="D28383" s="7" t="n">
        <v>0</v>
      </c>
      <c r="E28383" s="7" t="n">
        <v>0</v>
      </c>
      <c r="F28383" s="7" t="n">
        <v>10</v>
      </c>
      <c r="G28383" s="7" t="n">
        <v>513.11</v>
      </c>
    </row>
    <row r="28384" customFormat="false" ht="15" hidden="false" customHeight="false" outlineLevel="0" collapsed="false">
      <c r="A28384" s="7" t="s">
        <v>45</v>
      </c>
      <c r="B28384" s="7" t="s">
        <v>782</v>
      </c>
      <c r="C28384" s="7" t="s">
        <v>1286</v>
      </c>
      <c r="D28384" s="7" t="n">
        <v>0</v>
      </c>
      <c r="E28384" s="7" t="n">
        <v>0</v>
      </c>
      <c r="F28384" s="7" t="n">
        <v>10</v>
      </c>
      <c r="G28384" s="7" t="n">
        <v>514.6</v>
      </c>
    </row>
    <row r="28385" customFormat="false" ht="15" hidden="false" customHeight="false" outlineLevel="0" collapsed="false">
      <c r="A28385" s="7" t="s">
        <v>45</v>
      </c>
      <c r="B28385" s="7" t="s">
        <v>782</v>
      </c>
      <c r="C28385" s="7" t="s">
        <v>1286</v>
      </c>
      <c r="D28385" s="7" t="n">
        <v>1</v>
      </c>
      <c r="E28385" s="7" t="n">
        <v>0.03</v>
      </c>
      <c r="F28385" s="7" t="n">
        <v>0</v>
      </c>
      <c r="G28385" s="7" t="n">
        <v>0</v>
      </c>
    </row>
    <row r="28386" customFormat="false" ht="15" hidden="false" customHeight="false" outlineLevel="0" collapsed="false">
      <c r="A28386" s="7" t="s">
        <v>45</v>
      </c>
      <c r="B28386" s="7" t="s">
        <v>782</v>
      </c>
      <c r="C28386" s="7" t="s">
        <v>1286</v>
      </c>
      <c r="D28386" s="7" t="n">
        <v>5</v>
      </c>
      <c r="E28386" s="7" t="n">
        <v>276.56</v>
      </c>
      <c r="F28386" s="7" t="n">
        <v>0</v>
      </c>
      <c r="G28386" s="7" t="n">
        <v>0</v>
      </c>
    </row>
    <row r="28387" customFormat="false" ht="15" hidden="false" customHeight="false" outlineLevel="0" collapsed="false">
      <c r="A28387" s="7" t="s">
        <v>45</v>
      </c>
      <c r="B28387" s="7" t="s">
        <v>782</v>
      </c>
      <c r="C28387" s="7" t="s">
        <v>1286</v>
      </c>
      <c r="D28387" s="7" t="n">
        <v>0</v>
      </c>
      <c r="E28387" s="7" t="n">
        <v>0</v>
      </c>
      <c r="F28387" s="7" t="n">
        <v>1</v>
      </c>
      <c r="G28387" s="7" t="n">
        <v>0.03</v>
      </c>
    </row>
    <row r="28388" customFormat="false" ht="15" hidden="false" customHeight="false" outlineLevel="0" collapsed="false">
      <c r="A28388" s="7" t="s">
        <v>45</v>
      </c>
      <c r="B28388" s="7" t="s">
        <v>553</v>
      </c>
      <c r="C28388" s="7" t="s">
        <v>1286</v>
      </c>
      <c r="D28388" s="7" t="n">
        <v>10</v>
      </c>
      <c r="E28388" s="7" t="n">
        <v>593.62</v>
      </c>
      <c r="F28388" s="7" t="n">
        <v>0</v>
      </c>
      <c r="G28388" s="7" t="n">
        <v>0</v>
      </c>
    </row>
    <row r="28389" customFormat="false" ht="15" hidden="false" customHeight="false" outlineLevel="0" collapsed="false">
      <c r="A28389" s="7" t="s">
        <v>45</v>
      </c>
      <c r="B28389" s="7" t="s">
        <v>553</v>
      </c>
      <c r="C28389" s="7" t="s">
        <v>1286</v>
      </c>
      <c r="D28389" s="7" t="n">
        <v>2</v>
      </c>
      <c r="E28389" s="7" t="n">
        <v>0.04</v>
      </c>
      <c r="F28389" s="7" t="n">
        <v>0</v>
      </c>
      <c r="G28389" s="7" t="n">
        <v>0</v>
      </c>
    </row>
    <row r="28390" customFormat="false" ht="15" hidden="false" customHeight="false" outlineLevel="0" collapsed="false">
      <c r="A28390" s="7" t="s">
        <v>45</v>
      </c>
      <c r="B28390" s="7" t="s">
        <v>1212</v>
      </c>
      <c r="C28390" s="7" t="s">
        <v>1286</v>
      </c>
      <c r="D28390" s="7" t="n">
        <v>1</v>
      </c>
      <c r="E28390" s="7" t="n">
        <v>0.03</v>
      </c>
      <c r="F28390" s="7" t="n">
        <v>0</v>
      </c>
      <c r="G28390" s="7" t="n">
        <v>0</v>
      </c>
    </row>
    <row r="28391" customFormat="false" ht="15" hidden="false" customHeight="false" outlineLevel="0" collapsed="false">
      <c r="A28391" s="7" t="s">
        <v>45</v>
      </c>
      <c r="B28391" s="7" t="s">
        <v>1212</v>
      </c>
      <c r="C28391" s="7" t="s">
        <v>1286</v>
      </c>
      <c r="D28391" s="7" t="n">
        <v>5</v>
      </c>
      <c r="E28391" s="7" t="n">
        <v>276.56</v>
      </c>
      <c r="F28391" s="7" t="n">
        <v>0</v>
      </c>
      <c r="G28391" s="7" t="n">
        <v>0</v>
      </c>
    </row>
    <row r="28392" customFormat="false" ht="15" hidden="false" customHeight="false" outlineLevel="0" collapsed="false">
      <c r="A28392" s="7" t="s">
        <v>45</v>
      </c>
      <c r="B28392" s="7" t="s">
        <v>784</v>
      </c>
      <c r="C28392" s="7" t="s">
        <v>1286</v>
      </c>
      <c r="D28392" s="7" t="n">
        <v>2</v>
      </c>
      <c r="E28392" s="7" t="n">
        <v>0.04</v>
      </c>
      <c r="F28392" s="7" t="n">
        <v>0</v>
      </c>
      <c r="G28392" s="7" t="n">
        <v>0</v>
      </c>
    </row>
    <row r="28393" customFormat="false" ht="15" hidden="false" customHeight="false" outlineLevel="0" collapsed="false">
      <c r="A28393" s="7" t="s">
        <v>45</v>
      </c>
      <c r="B28393" s="7" t="s">
        <v>784</v>
      </c>
      <c r="C28393" s="7" t="s">
        <v>1286</v>
      </c>
      <c r="D28393" s="7" t="n">
        <v>10</v>
      </c>
      <c r="E28393" s="7" t="n">
        <v>611.54</v>
      </c>
      <c r="F28393" s="7" t="n">
        <v>0</v>
      </c>
      <c r="G28393" s="7" t="n">
        <v>0</v>
      </c>
    </row>
    <row r="28394" customFormat="false" ht="15" hidden="false" customHeight="false" outlineLevel="0" collapsed="false">
      <c r="A28394" s="7" t="s">
        <v>45</v>
      </c>
      <c r="B28394" s="7" t="s">
        <v>249</v>
      </c>
      <c r="C28394" s="7" t="s">
        <v>1290</v>
      </c>
      <c r="D28394" s="7" t="n">
        <v>10</v>
      </c>
      <c r="E28394" s="7" t="n">
        <v>161.52</v>
      </c>
      <c r="F28394" s="7" t="n">
        <v>0</v>
      </c>
      <c r="G28394" s="7" t="n">
        <v>0</v>
      </c>
    </row>
    <row r="28395" customFormat="false" ht="15" hidden="false" customHeight="false" outlineLevel="0" collapsed="false">
      <c r="A28395" s="7" t="s">
        <v>45</v>
      </c>
      <c r="B28395" s="7" t="s">
        <v>249</v>
      </c>
      <c r="C28395" s="7" t="s">
        <v>1290</v>
      </c>
      <c r="D28395" s="7" t="n">
        <v>2</v>
      </c>
      <c r="E28395" s="7" t="n">
        <v>0</v>
      </c>
      <c r="F28395" s="7" t="n">
        <v>0</v>
      </c>
      <c r="G28395" s="7" t="n">
        <v>0</v>
      </c>
    </row>
    <row r="28396" customFormat="false" ht="15" hidden="false" customHeight="false" outlineLevel="0" collapsed="false">
      <c r="A28396" s="7" t="s">
        <v>45</v>
      </c>
      <c r="B28396" s="7" t="s">
        <v>223</v>
      </c>
      <c r="C28396" s="7" t="s">
        <v>1290</v>
      </c>
      <c r="D28396" s="7" t="n">
        <v>2</v>
      </c>
      <c r="E28396" s="7" t="n">
        <v>0.07</v>
      </c>
      <c r="F28396" s="7" t="n">
        <v>0</v>
      </c>
      <c r="G28396" s="7" t="n">
        <v>0</v>
      </c>
    </row>
    <row r="28397" customFormat="false" ht="15" hidden="false" customHeight="false" outlineLevel="0" collapsed="false">
      <c r="A28397" s="7" t="s">
        <v>45</v>
      </c>
      <c r="B28397" s="7" t="s">
        <v>223</v>
      </c>
      <c r="C28397" s="7" t="s">
        <v>1290</v>
      </c>
      <c r="D28397" s="7" t="n">
        <v>0</v>
      </c>
      <c r="E28397" s="7" t="n">
        <v>0</v>
      </c>
      <c r="F28397" s="7" t="n">
        <v>10</v>
      </c>
      <c r="G28397" s="7" t="n">
        <v>143.9</v>
      </c>
    </row>
    <row r="28398" customFormat="false" ht="15" hidden="false" customHeight="false" outlineLevel="0" collapsed="false">
      <c r="A28398" s="7" t="s">
        <v>45</v>
      </c>
      <c r="B28398" s="7" t="s">
        <v>223</v>
      </c>
      <c r="C28398" s="7" t="s">
        <v>1290</v>
      </c>
      <c r="D28398" s="7" t="n">
        <v>10</v>
      </c>
      <c r="E28398" s="7" t="n">
        <v>164.93</v>
      </c>
      <c r="F28398" s="7" t="n">
        <v>0</v>
      </c>
      <c r="G28398" s="7" t="n">
        <v>0</v>
      </c>
    </row>
    <row r="28399" customFormat="false" ht="15" hidden="false" customHeight="false" outlineLevel="0" collapsed="false">
      <c r="A28399" s="7" t="s">
        <v>45</v>
      </c>
      <c r="B28399" s="7" t="s">
        <v>223</v>
      </c>
      <c r="C28399" s="7" t="s">
        <v>1290</v>
      </c>
      <c r="D28399" s="7" t="n">
        <v>0</v>
      </c>
      <c r="E28399" s="7" t="n">
        <v>0</v>
      </c>
      <c r="F28399" s="7" t="n">
        <v>10</v>
      </c>
      <c r="G28399" s="7" t="n">
        <v>153</v>
      </c>
    </row>
    <row r="28400" customFormat="false" ht="15" hidden="false" customHeight="false" outlineLevel="0" collapsed="false">
      <c r="A28400" s="7" t="s">
        <v>45</v>
      </c>
      <c r="B28400" s="7" t="s">
        <v>223</v>
      </c>
      <c r="C28400" s="7" t="s">
        <v>1290</v>
      </c>
      <c r="D28400" s="7" t="n">
        <v>0</v>
      </c>
      <c r="E28400" s="7" t="n">
        <v>0</v>
      </c>
      <c r="F28400" s="7" t="n">
        <v>2</v>
      </c>
      <c r="G28400" s="7" t="n">
        <v>0.03</v>
      </c>
    </row>
    <row r="28401" customFormat="false" ht="15" hidden="false" customHeight="false" outlineLevel="0" collapsed="false">
      <c r="A28401" s="7" t="s">
        <v>45</v>
      </c>
      <c r="B28401" s="7" t="s">
        <v>223</v>
      </c>
      <c r="C28401" s="7" t="s">
        <v>1290</v>
      </c>
      <c r="D28401" s="7" t="n">
        <v>0</v>
      </c>
      <c r="E28401" s="7" t="n">
        <v>0</v>
      </c>
      <c r="F28401" s="7" t="n">
        <v>1</v>
      </c>
      <c r="G28401" s="7" t="n">
        <v>0.03</v>
      </c>
    </row>
    <row r="28402" customFormat="false" ht="15" hidden="false" customHeight="false" outlineLevel="0" collapsed="false">
      <c r="A28402" s="7" t="s">
        <v>45</v>
      </c>
      <c r="B28402" s="7" t="s">
        <v>253</v>
      </c>
      <c r="C28402" s="7" t="s">
        <v>1290</v>
      </c>
      <c r="D28402" s="7" t="n">
        <v>2</v>
      </c>
      <c r="E28402" s="7" t="n">
        <v>0</v>
      </c>
      <c r="F28402" s="7" t="n">
        <v>0</v>
      </c>
      <c r="G28402" s="7" t="n">
        <v>0</v>
      </c>
    </row>
    <row r="28403" customFormat="false" ht="15" hidden="false" customHeight="false" outlineLevel="0" collapsed="false">
      <c r="A28403" s="7" t="s">
        <v>45</v>
      </c>
      <c r="B28403" s="7" t="s">
        <v>253</v>
      </c>
      <c r="C28403" s="7" t="s">
        <v>1290</v>
      </c>
      <c r="D28403" s="7" t="n">
        <v>10</v>
      </c>
      <c r="E28403" s="7" t="n">
        <v>161.52</v>
      </c>
      <c r="F28403" s="7" t="n">
        <v>0</v>
      </c>
      <c r="G28403" s="7" t="n">
        <v>0</v>
      </c>
    </row>
    <row r="28404" customFormat="false" ht="15" hidden="false" customHeight="false" outlineLevel="0" collapsed="false">
      <c r="A28404" s="7" t="s">
        <v>45</v>
      </c>
      <c r="B28404" s="7" t="s">
        <v>667</v>
      </c>
      <c r="C28404" s="7" t="s">
        <v>1493</v>
      </c>
      <c r="D28404" s="7" t="n">
        <v>0</v>
      </c>
      <c r="E28404" s="7" t="n">
        <v>0</v>
      </c>
      <c r="F28404" s="7" t="n">
        <v>10</v>
      </c>
      <c r="G28404" s="7" t="n">
        <v>364.25</v>
      </c>
    </row>
    <row r="28405" customFormat="false" ht="15" hidden="false" customHeight="false" outlineLevel="0" collapsed="false">
      <c r="A28405" s="7" t="s">
        <v>45</v>
      </c>
      <c r="B28405" s="7" t="s">
        <v>667</v>
      </c>
      <c r="C28405" s="7" t="s">
        <v>1493</v>
      </c>
      <c r="D28405" s="7" t="n">
        <v>15</v>
      </c>
      <c r="E28405" s="7" t="n">
        <v>575.1</v>
      </c>
      <c r="F28405" s="7" t="n">
        <v>0</v>
      </c>
      <c r="G28405" s="7" t="n">
        <v>0</v>
      </c>
    </row>
    <row r="28406" customFormat="false" ht="15" hidden="false" customHeight="false" outlineLevel="0" collapsed="false">
      <c r="A28406" s="7" t="s">
        <v>45</v>
      </c>
      <c r="B28406" s="7" t="s">
        <v>676</v>
      </c>
      <c r="C28406" s="7" t="s">
        <v>1493</v>
      </c>
      <c r="D28406" s="7" t="n">
        <v>0</v>
      </c>
      <c r="E28406" s="7" t="n">
        <v>0</v>
      </c>
      <c r="F28406" s="7" t="n">
        <v>20</v>
      </c>
      <c r="G28406" s="7" t="n">
        <v>718.4</v>
      </c>
    </row>
    <row r="28407" customFormat="false" ht="15" hidden="false" customHeight="false" outlineLevel="0" collapsed="false">
      <c r="A28407" s="7" t="s">
        <v>45</v>
      </c>
      <c r="B28407" s="7" t="s">
        <v>676</v>
      </c>
      <c r="C28407" s="7" t="s">
        <v>1493</v>
      </c>
      <c r="D28407" s="7" t="n">
        <v>15</v>
      </c>
      <c r="E28407" s="7" t="n">
        <v>575.1</v>
      </c>
      <c r="F28407" s="7" t="n">
        <v>0</v>
      </c>
      <c r="G28407" s="7" t="n">
        <v>0</v>
      </c>
    </row>
    <row r="28408" customFormat="false" ht="15" hidden="false" customHeight="false" outlineLevel="0" collapsed="false">
      <c r="A28408" s="7" t="s">
        <v>45</v>
      </c>
      <c r="B28408" s="7" t="s">
        <v>676</v>
      </c>
      <c r="C28408" s="7" t="s">
        <v>1493</v>
      </c>
      <c r="D28408" s="7" t="n">
        <v>0</v>
      </c>
      <c r="E28408" s="7" t="n">
        <v>0</v>
      </c>
      <c r="F28408" s="7" t="n">
        <v>30</v>
      </c>
      <c r="G28408" s="7" t="n">
        <v>1092.75</v>
      </c>
    </row>
    <row r="28409" customFormat="false" ht="15" hidden="false" customHeight="false" outlineLevel="0" collapsed="false">
      <c r="A28409" s="7" t="s">
        <v>45</v>
      </c>
      <c r="B28409" s="7" t="s">
        <v>692</v>
      </c>
      <c r="C28409" s="7" t="s">
        <v>1493</v>
      </c>
      <c r="D28409" s="7" t="n">
        <v>15</v>
      </c>
      <c r="E28409" s="7" t="n">
        <v>575.1</v>
      </c>
      <c r="F28409" s="7" t="n">
        <v>0</v>
      </c>
      <c r="G28409" s="7" t="n">
        <v>0</v>
      </c>
    </row>
    <row r="28410" customFormat="false" ht="15" hidden="false" customHeight="false" outlineLevel="0" collapsed="false">
      <c r="A28410" s="7" t="s">
        <v>45</v>
      </c>
      <c r="B28410" s="7" t="s">
        <v>692</v>
      </c>
      <c r="C28410" s="7" t="s">
        <v>1493</v>
      </c>
      <c r="D28410" s="7" t="n">
        <v>0</v>
      </c>
      <c r="E28410" s="7" t="n">
        <v>0</v>
      </c>
      <c r="F28410" s="7" t="n">
        <v>20</v>
      </c>
      <c r="G28410" s="7" t="n">
        <v>728.5</v>
      </c>
    </row>
    <row r="28411" customFormat="false" ht="15" hidden="false" customHeight="false" outlineLevel="0" collapsed="false">
      <c r="A28411" s="7" t="s">
        <v>45</v>
      </c>
      <c r="B28411" s="7" t="s">
        <v>692</v>
      </c>
      <c r="C28411" s="7" t="s">
        <v>1493</v>
      </c>
      <c r="D28411" s="7" t="n">
        <v>0</v>
      </c>
      <c r="E28411" s="7" t="n">
        <v>0</v>
      </c>
      <c r="F28411" s="7" t="n">
        <v>20</v>
      </c>
      <c r="G28411" s="7" t="n">
        <v>718.4</v>
      </c>
    </row>
    <row r="28412" customFormat="false" ht="15" hidden="false" customHeight="false" outlineLevel="0" collapsed="false">
      <c r="A28412" s="7" t="s">
        <v>45</v>
      </c>
      <c r="B28412" s="7" t="s">
        <v>666</v>
      </c>
      <c r="C28412" s="7" t="s">
        <v>1494</v>
      </c>
      <c r="D28412" s="7" t="n">
        <v>0</v>
      </c>
      <c r="E28412" s="7" t="n">
        <v>0</v>
      </c>
      <c r="F28412" s="7" t="n">
        <v>10</v>
      </c>
      <c r="G28412" s="7" t="n">
        <v>359.2</v>
      </c>
    </row>
    <row r="28413" customFormat="false" ht="15" hidden="false" customHeight="false" outlineLevel="0" collapsed="false">
      <c r="A28413" s="7" t="s">
        <v>45</v>
      </c>
      <c r="B28413" s="7" t="s">
        <v>666</v>
      </c>
      <c r="C28413" s="7" t="s">
        <v>1494</v>
      </c>
      <c r="D28413" s="7" t="n">
        <v>0</v>
      </c>
      <c r="E28413" s="7" t="n">
        <v>0</v>
      </c>
      <c r="F28413" s="7" t="n">
        <v>10</v>
      </c>
      <c r="G28413" s="7" t="n">
        <v>364.25</v>
      </c>
    </row>
    <row r="28414" customFormat="false" ht="15" hidden="false" customHeight="false" outlineLevel="0" collapsed="false">
      <c r="A28414" s="7" t="s">
        <v>45</v>
      </c>
      <c r="B28414" s="7" t="s">
        <v>666</v>
      </c>
      <c r="C28414" s="7" t="s">
        <v>1494</v>
      </c>
      <c r="D28414" s="7" t="n">
        <v>15</v>
      </c>
      <c r="E28414" s="7" t="n">
        <v>575.1</v>
      </c>
      <c r="F28414" s="7" t="n">
        <v>0</v>
      </c>
      <c r="G28414" s="7" t="n">
        <v>0</v>
      </c>
    </row>
    <row r="28415" customFormat="false" ht="15" hidden="false" customHeight="false" outlineLevel="0" collapsed="false">
      <c r="A28415" s="7" t="s">
        <v>45</v>
      </c>
      <c r="B28415" s="7" t="s">
        <v>674</v>
      </c>
      <c r="C28415" s="7" t="s">
        <v>1494</v>
      </c>
      <c r="D28415" s="7" t="n">
        <v>15</v>
      </c>
      <c r="E28415" s="7" t="n">
        <v>575.1</v>
      </c>
      <c r="F28415" s="7" t="n">
        <v>0</v>
      </c>
      <c r="G28415" s="7" t="n">
        <v>0</v>
      </c>
    </row>
    <row r="28416" customFormat="false" ht="15" hidden="false" customHeight="false" outlineLevel="0" collapsed="false">
      <c r="A28416" s="7" t="s">
        <v>45</v>
      </c>
      <c r="B28416" s="7" t="s">
        <v>674</v>
      </c>
      <c r="C28416" s="7" t="s">
        <v>1494</v>
      </c>
      <c r="D28416" s="7" t="n">
        <v>0</v>
      </c>
      <c r="E28416" s="7" t="n">
        <v>0</v>
      </c>
      <c r="F28416" s="7" t="n">
        <v>10</v>
      </c>
      <c r="G28416" s="7" t="n">
        <v>341.57</v>
      </c>
    </row>
    <row r="28417" customFormat="false" ht="15" hidden="false" customHeight="false" outlineLevel="0" collapsed="false">
      <c r="A28417" s="7" t="s">
        <v>45</v>
      </c>
      <c r="B28417" s="7" t="s">
        <v>674</v>
      </c>
      <c r="C28417" s="7" t="s">
        <v>1494</v>
      </c>
      <c r="D28417" s="7" t="n">
        <v>0</v>
      </c>
      <c r="E28417" s="7" t="n">
        <v>0</v>
      </c>
      <c r="F28417" s="7" t="n">
        <v>20</v>
      </c>
      <c r="G28417" s="7" t="n">
        <v>718.4</v>
      </c>
    </row>
    <row r="28418" customFormat="false" ht="15" hidden="false" customHeight="false" outlineLevel="0" collapsed="false">
      <c r="A28418" s="7" t="s">
        <v>45</v>
      </c>
      <c r="B28418" s="7" t="s">
        <v>674</v>
      </c>
      <c r="C28418" s="7" t="s">
        <v>1494</v>
      </c>
      <c r="D28418" s="7" t="n">
        <v>0</v>
      </c>
      <c r="E28418" s="7" t="n">
        <v>0</v>
      </c>
      <c r="F28418" s="7" t="n">
        <v>20</v>
      </c>
      <c r="G28418" s="7" t="n">
        <v>728.5</v>
      </c>
    </row>
    <row r="28419" customFormat="false" ht="15" hidden="false" customHeight="false" outlineLevel="0" collapsed="false">
      <c r="A28419" s="7" t="s">
        <v>45</v>
      </c>
      <c r="B28419" s="7" t="s">
        <v>711</v>
      </c>
      <c r="C28419" s="7" t="s">
        <v>1494</v>
      </c>
      <c r="D28419" s="7" t="n">
        <v>15</v>
      </c>
      <c r="E28419" s="7" t="n">
        <v>575.1</v>
      </c>
      <c r="F28419" s="7" t="n">
        <v>0</v>
      </c>
      <c r="G28419" s="7" t="n">
        <v>0</v>
      </c>
    </row>
    <row r="28420" customFormat="false" ht="15" hidden="false" customHeight="false" outlineLevel="0" collapsed="false">
      <c r="A28420" s="7" t="s">
        <v>45</v>
      </c>
      <c r="B28420" s="7" t="s">
        <v>711</v>
      </c>
      <c r="C28420" s="7" t="s">
        <v>1494</v>
      </c>
      <c r="D28420" s="7" t="n">
        <v>0</v>
      </c>
      <c r="E28420" s="7" t="n">
        <v>0</v>
      </c>
      <c r="F28420" s="7" t="n">
        <v>10</v>
      </c>
      <c r="G28420" s="7" t="n">
        <v>364.25</v>
      </c>
    </row>
    <row r="28421" customFormat="false" ht="15" hidden="false" customHeight="false" outlineLevel="0" collapsed="false">
      <c r="A28421" s="7" t="s">
        <v>45</v>
      </c>
      <c r="B28421" s="7" t="s">
        <v>711</v>
      </c>
      <c r="C28421" s="7" t="s">
        <v>1494</v>
      </c>
      <c r="D28421" s="7" t="n">
        <v>0</v>
      </c>
      <c r="E28421" s="7" t="n">
        <v>0</v>
      </c>
      <c r="F28421" s="7" t="n">
        <v>20</v>
      </c>
      <c r="G28421" s="7" t="n">
        <v>718.4</v>
      </c>
    </row>
    <row r="28422" customFormat="false" ht="15" hidden="false" customHeight="false" outlineLevel="0" collapsed="false">
      <c r="A28422" s="7" t="s">
        <v>45</v>
      </c>
      <c r="B28422" s="7" t="s">
        <v>164</v>
      </c>
      <c r="C28422" s="7" t="s">
        <v>1295</v>
      </c>
      <c r="D28422" s="7" t="n">
        <v>0</v>
      </c>
      <c r="E28422" s="7" t="n">
        <v>0</v>
      </c>
      <c r="F28422" s="7" t="n">
        <v>50</v>
      </c>
      <c r="G28422" s="7" t="n">
        <v>455.92</v>
      </c>
    </row>
    <row r="28423" customFormat="false" ht="15" hidden="false" customHeight="false" outlineLevel="0" collapsed="false">
      <c r="A28423" s="7" t="s">
        <v>45</v>
      </c>
      <c r="B28423" s="7" t="s">
        <v>164</v>
      </c>
      <c r="C28423" s="7" t="s">
        <v>1295</v>
      </c>
      <c r="D28423" s="7" t="n">
        <v>20</v>
      </c>
      <c r="E28423" s="7" t="n">
        <v>0.03</v>
      </c>
      <c r="F28423" s="7" t="n">
        <v>0</v>
      </c>
      <c r="G28423" s="7" t="n">
        <v>0</v>
      </c>
    </row>
    <row r="28424" customFormat="false" ht="15" hidden="false" customHeight="false" outlineLevel="0" collapsed="false">
      <c r="A28424" s="7" t="s">
        <v>45</v>
      </c>
      <c r="B28424" s="7" t="s">
        <v>164</v>
      </c>
      <c r="C28424" s="7" t="s">
        <v>1295</v>
      </c>
      <c r="D28424" s="7" t="n">
        <v>10</v>
      </c>
      <c r="E28424" s="7" t="n">
        <v>0.06</v>
      </c>
      <c r="F28424" s="7" t="n">
        <v>10</v>
      </c>
      <c r="G28424" s="7" t="n">
        <v>0.03</v>
      </c>
    </row>
    <row r="28425" customFormat="false" ht="15" hidden="false" customHeight="false" outlineLevel="0" collapsed="false">
      <c r="A28425" s="7" t="s">
        <v>45</v>
      </c>
      <c r="B28425" s="7" t="s">
        <v>164</v>
      </c>
      <c r="C28425" s="7" t="s">
        <v>1295</v>
      </c>
      <c r="D28425" s="7" t="n">
        <v>0</v>
      </c>
      <c r="E28425" s="7" t="n">
        <v>0</v>
      </c>
      <c r="F28425" s="7" t="n">
        <v>3</v>
      </c>
      <c r="G28425" s="7" t="n">
        <v>0.09</v>
      </c>
    </row>
    <row r="28426" customFormat="false" ht="15" hidden="false" customHeight="false" outlineLevel="0" collapsed="false">
      <c r="A28426" s="7" t="s">
        <v>45</v>
      </c>
      <c r="B28426" s="7" t="s">
        <v>164</v>
      </c>
      <c r="C28426" s="7" t="s">
        <v>1295</v>
      </c>
      <c r="D28426" s="7" t="n">
        <v>100</v>
      </c>
      <c r="E28426" s="7" t="n">
        <v>982.94</v>
      </c>
      <c r="F28426" s="7" t="n">
        <v>0</v>
      </c>
      <c r="G28426" s="7" t="n">
        <v>0</v>
      </c>
    </row>
    <row r="28427" customFormat="false" ht="15" hidden="false" customHeight="false" outlineLevel="0" collapsed="false">
      <c r="A28427" s="7" t="s">
        <v>45</v>
      </c>
      <c r="B28427" s="7" t="s">
        <v>164</v>
      </c>
      <c r="C28427" s="7" t="s">
        <v>1295</v>
      </c>
      <c r="D28427" s="7" t="n">
        <v>50</v>
      </c>
      <c r="E28427" s="7" t="n">
        <v>496.48</v>
      </c>
      <c r="F28427" s="7" t="n">
        <v>0</v>
      </c>
      <c r="G28427" s="7" t="n">
        <v>0</v>
      </c>
    </row>
    <row r="28428" customFormat="false" ht="15" hidden="false" customHeight="false" outlineLevel="0" collapsed="false">
      <c r="A28428" s="7" t="s">
        <v>45</v>
      </c>
      <c r="B28428" s="7" t="s">
        <v>164</v>
      </c>
      <c r="C28428" s="7" t="s">
        <v>1295</v>
      </c>
      <c r="D28428" s="7" t="n">
        <v>0</v>
      </c>
      <c r="E28428" s="7" t="n">
        <v>0</v>
      </c>
      <c r="F28428" s="7" t="n">
        <v>30</v>
      </c>
      <c r="G28428" s="7" t="n">
        <v>257.27</v>
      </c>
    </row>
    <row r="28429" customFormat="false" ht="15" hidden="false" customHeight="false" outlineLevel="0" collapsed="false">
      <c r="A28429" s="7" t="s">
        <v>45</v>
      </c>
      <c r="B28429" s="7" t="s">
        <v>159</v>
      </c>
      <c r="C28429" s="7" t="s">
        <v>1295</v>
      </c>
      <c r="D28429" s="7" t="n">
        <v>2</v>
      </c>
      <c r="E28429" s="7" t="n">
        <v>0.03</v>
      </c>
      <c r="F28429" s="7" t="n">
        <v>10</v>
      </c>
      <c r="G28429" s="7" t="n">
        <v>0.03</v>
      </c>
    </row>
    <row r="28430" customFormat="false" ht="15" hidden="false" customHeight="false" outlineLevel="0" collapsed="false">
      <c r="A28430" s="7" t="s">
        <v>45</v>
      </c>
      <c r="B28430" s="7" t="s">
        <v>159</v>
      </c>
      <c r="C28430" s="7" t="s">
        <v>1295</v>
      </c>
      <c r="D28430" s="7" t="n">
        <v>0</v>
      </c>
      <c r="E28430" s="7" t="n">
        <v>0</v>
      </c>
      <c r="F28430" s="7" t="n">
        <v>50</v>
      </c>
      <c r="G28430" s="7" t="n">
        <v>455.92</v>
      </c>
    </row>
    <row r="28431" customFormat="false" ht="15" hidden="false" customHeight="false" outlineLevel="0" collapsed="false">
      <c r="A28431" s="7" t="s">
        <v>45</v>
      </c>
      <c r="B28431" s="7" t="s">
        <v>159</v>
      </c>
      <c r="C28431" s="7" t="s">
        <v>1295</v>
      </c>
      <c r="D28431" s="7" t="n">
        <v>0</v>
      </c>
      <c r="E28431" s="7" t="n">
        <v>0</v>
      </c>
      <c r="F28431" s="7" t="n">
        <v>40</v>
      </c>
      <c r="G28431" s="7" t="n">
        <v>343.03</v>
      </c>
    </row>
    <row r="28432" customFormat="false" ht="15" hidden="false" customHeight="false" outlineLevel="0" collapsed="false">
      <c r="A28432" s="7" t="s">
        <v>45</v>
      </c>
      <c r="B28432" s="7" t="s">
        <v>159</v>
      </c>
      <c r="C28432" s="7" t="s">
        <v>1295</v>
      </c>
      <c r="D28432" s="7" t="n">
        <v>20</v>
      </c>
      <c r="E28432" s="7" t="n">
        <v>0.03</v>
      </c>
      <c r="F28432" s="7" t="n">
        <v>0</v>
      </c>
      <c r="G28432" s="7" t="n">
        <v>0</v>
      </c>
    </row>
    <row r="28433" customFormat="false" ht="15" hidden="false" customHeight="false" outlineLevel="0" collapsed="false">
      <c r="A28433" s="7" t="s">
        <v>45</v>
      </c>
      <c r="B28433" s="7" t="s">
        <v>159</v>
      </c>
      <c r="C28433" s="7" t="s">
        <v>1295</v>
      </c>
      <c r="D28433" s="7" t="n">
        <v>10</v>
      </c>
      <c r="E28433" s="7" t="n">
        <v>99.3</v>
      </c>
      <c r="F28433" s="7" t="n">
        <v>0</v>
      </c>
      <c r="G28433" s="7" t="n">
        <v>0</v>
      </c>
    </row>
    <row r="28434" customFormat="false" ht="15" hidden="false" customHeight="false" outlineLevel="0" collapsed="false">
      <c r="A28434" s="7" t="s">
        <v>45</v>
      </c>
      <c r="B28434" s="7" t="s">
        <v>159</v>
      </c>
      <c r="C28434" s="7" t="s">
        <v>1295</v>
      </c>
      <c r="D28434" s="7" t="n">
        <v>0</v>
      </c>
      <c r="E28434" s="7" t="n">
        <v>0</v>
      </c>
      <c r="F28434" s="7" t="n">
        <v>4</v>
      </c>
      <c r="G28434" s="7" t="n">
        <v>0.12</v>
      </c>
    </row>
    <row r="28435" customFormat="false" ht="15" hidden="false" customHeight="false" outlineLevel="0" collapsed="false">
      <c r="A28435" s="7" t="s">
        <v>45</v>
      </c>
      <c r="B28435" s="7" t="s">
        <v>159</v>
      </c>
      <c r="C28435" s="7" t="s">
        <v>1295</v>
      </c>
      <c r="D28435" s="7" t="n">
        <v>100</v>
      </c>
      <c r="E28435" s="7" t="n">
        <v>982.94</v>
      </c>
      <c r="F28435" s="7" t="n">
        <v>0</v>
      </c>
      <c r="G28435" s="7" t="n">
        <v>0</v>
      </c>
    </row>
    <row r="28436" customFormat="false" ht="15" hidden="false" customHeight="false" outlineLevel="0" collapsed="false">
      <c r="A28436" s="7" t="s">
        <v>45</v>
      </c>
      <c r="B28436" s="7" t="s">
        <v>195</v>
      </c>
      <c r="C28436" s="7" t="s">
        <v>1295</v>
      </c>
      <c r="D28436" s="7" t="n">
        <v>4</v>
      </c>
      <c r="E28436" s="7" t="n">
        <v>0.04</v>
      </c>
      <c r="F28436" s="7" t="n">
        <v>10</v>
      </c>
      <c r="G28436" s="7" t="n">
        <v>0</v>
      </c>
    </row>
    <row r="28437" customFormat="false" ht="15" hidden="false" customHeight="false" outlineLevel="0" collapsed="false">
      <c r="A28437" s="7" t="s">
        <v>45</v>
      </c>
      <c r="B28437" s="7" t="s">
        <v>195</v>
      </c>
      <c r="C28437" s="7" t="s">
        <v>1295</v>
      </c>
      <c r="D28437" s="7" t="n">
        <v>0</v>
      </c>
      <c r="E28437" s="7" t="n">
        <v>0</v>
      </c>
      <c r="F28437" s="7" t="n">
        <v>50</v>
      </c>
      <c r="G28437" s="7" t="n">
        <v>455.92</v>
      </c>
    </row>
    <row r="28438" customFormat="false" ht="15" hidden="false" customHeight="false" outlineLevel="0" collapsed="false">
      <c r="A28438" s="7" t="s">
        <v>45</v>
      </c>
      <c r="B28438" s="7" t="s">
        <v>195</v>
      </c>
      <c r="C28438" s="7" t="s">
        <v>1295</v>
      </c>
      <c r="D28438" s="7" t="n">
        <v>0</v>
      </c>
      <c r="E28438" s="7" t="n">
        <v>0</v>
      </c>
      <c r="F28438" s="7" t="n">
        <v>20</v>
      </c>
      <c r="G28438" s="7" t="n">
        <v>171.51</v>
      </c>
    </row>
    <row r="28439" customFormat="false" ht="15" hidden="false" customHeight="false" outlineLevel="0" collapsed="false">
      <c r="A28439" s="7" t="s">
        <v>45</v>
      </c>
      <c r="B28439" s="7" t="s">
        <v>195</v>
      </c>
      <c r="C28439" s="7" t="s">
        <v>1295</v>
      </c>
      <c r="D28439" s="7" t="n">
        <v>14</v>
      </c>
      <c r="E28439" s="7" t="n">
        <v>0.03</v>
      </c>
      <c r="F28439" s="7" t="n">
        <v>0</v>
      </c>
      <c r="G28439" s="7" t="n">
        <v>0</v>
      </c>
    </row>
    <row r="28440" customFormat="false" ht="15" hidden="false" customHeight="false" outlineLevel="0" collapsed="false">
      <c r="A28440" s="7" t="s">
        <v>45</v>
      </c>
      <c r="B28440" s="7" t="s">
        <v>195</v>
      </c>
      <c r="C28440" s="7" t="s">
        <v>1295</v>
      </c>
      <c r="D28440" s="7" t="n">
        <v>70</v>
      </c>
      <c r="E28440" s="7" t="n">
        <v>688.06</v>
      </c>
      <c r="F28440" s="7" t="n">
        <v>0</v>
      </c>
      <c r="G28440" s="7" t="n">
        <v>0</v>
      </c>
    </row>
    <row r="28441" customFormat="false" ht="15" hidden="false" customHeight="false" outlineLevel="0" collapsed="false">
      <c r="A28441" s="7" t="s">
        <v>45</v>
      </c>
      <c r="B28441" s="7" t="s">
        <v>195</v>
      </c>
      <c r="C28441" s="7" t="s">
        <v>1295</v>
      </c>
      <c r="D28441" s="7" t="n">
        <v>10</v>
      </c>
      <c r="E28441" s="7" t="n">
        <v>99.3</v>
      </c>
      <c r="F28441" s="7" t="n">
        <v>0</v>
      </c>
      <c r="G28441" s="7" t="n">
        <v>0</v>
      </c>
    </row>
    <row r="28442" customFormat="false" ht="15" hidden="false" customHeight="false" outlineLevel="0" collapsed="false">
      <c r="A28442" s="7" t="s">
        <v>45</v>
      </c>
      <c r="B28442" s="7" t="s">
        <v>195</v>
      </c>
      <c r="C28442" s="7" t="s">
        <v>1295</v>
      </c>
      <c r="D28442" s="7" t="n">
        <v>2</v>
      </c>
      <c r="E28442" s="7" t="n">
        <v>0.03</v>
      </c>
      <c r="F28442" s="7" t="n">
        <v>0</v>
      </c>
      <c r="G28442" s="7" t="n">
        <v>0</v>
      </c>
    </row>
    <row r="28443" customFormat="false" ht="15" hidden="false" customHeight="false" outlineLevel="0" collapsed="false">
      <c r="A28443" s="7" t="s">
        <v>45</v>
      </c>
      <c r="B28443" s="7" t="s">
        <v>195</v>
      </c>
      <c r="C28443" s="7" t="s">
        <v>1295</v>
      </c>
      <c r="D28443" s="7" t="n">
        <v>20</v>
      </c>
      <c r="E28443" s="7" t="n">
        <v>210.98</v>
      </c>
      <c r="F28443" s="7" t="n">
        <v>0</v>
      </c>
      <c r="G28443" s="7" t="n">
        <v>0</v>
      </c>
    </row>
    <row r="28444" customFormat="false" ht="15" hidden="false" customHeight="false" outlineLevel="0" collapsed="false">
      <c r="A28444" s="7" t="s">
        <v>45</v>
      </c>
      <c r="B28444" s="7" t="s">
        <v>195</v>
      </c>
      <c r="C28444" s="7" t="s">
        <v>1295</v>
      </c>
      <c r="D28444" s="7" t="n">
        <v>0</v>
      </c>
      <c r="E28444" s="7" t="n">
        <v>0</v>
      </c>
      <c r="F28444" s="7" t="n">
        <v>2</v>
      </c>
      <c r="G28444" s="7" t="n">
        <v>0.06</v>
      </c>
    </row>
    <row r="28445" customFormat="false" ht="15" hidden="false" customHeight="false" outlineLevel="0" collapsed="false">
      <c r="A28445" s="7" t="s">
        <v>45</v>
      </c>
      <c r="B28445" s="7" t="s">
        <v>209</v>
      </c>
      <c r="C28445" s="7" t="s">
        <v>1295</v>
      </c>
      <c r="D28445" s="7" t="n">
        <v>50</v>
      </c>
      <c r="E28445" s="7" t="n">
        <v>491.47</v>
      </c>
      <c r="F28445" s="7" t="n">
        <v>0</v>
      </c>
      <c r="G28445" s="7" t="n">
        <v>0</v>
      </c>
    </row>
    <row r="28446" customFormat="false" ht="15" hidden="false" customHeight="false" outlineLevel="0" collapsed="false">
      <c r="A28446" s="7" t="s">
        <v>45</v>
      </c>
      <c r="B28446" s="7" t="s">
        <v>209</v>
      </c>
      <c r="C28446" s="7" t="s">
        <v>1295</v>
      </c>
      <c r="D28446" s="7" t="n">
        <v>0</v>
      </c>
      <c r="E28446" s="7" t="n">
        <v>0</v>
      </c>
      <c r="F28446" s="7" t="n">
        <v>8</v>
      </c>
      <c r="G28446" s="7" t="n">
        <v>0.03</v>
      </c>
    </row>
    <row r="28447" customFormat="false" ht="15" hidden="false" customHeight="false" outlineLevel="0" collapsed="false">
      <c r="A28447" s="7" t="s">
        <v>45</v>
      </c>
      <c r="B28447" s="7" t="s">
        <v>209</v>
      </c>
      <c r="C28447" s="7" t="s">
        <v>1295</v>
      </c>
      <c r="D28447" s="7" t="n">
        <v>0</v>
      </c>
      <c r="E28447" s="7" t="n">
        <v>0</v>
      </c>
      <c r="F28447" s="7" t="n">
        <v>40</v>
      </c>
      <c r="G28447" s="7" t="n">
        <v>364.74</v>
      </c>
    </row>
    <row r="28448" customFormat="false" ht="15" hidden="false" customHeight="false" outlineLevel="0" collapsed="false">
      <c r="A28448" s="7" t="s">
        <v>45</v>
      </c>
      <c r="B28448" s="7" t="s">
        <v>209</v>
      </c>
      <c r="C28448" s="7" t="s">
        <v>1295</v>
      </c>
      <c r="D28448" s="7" t="n">
        <v>10</v>
      </c>
      <c r="E28448" s="7" t="n">
        <v>0.03</v>
      </c>
      <c r="F28448" s="7" t="n">
        <v>0</v>
      </c>
      <c r="G28448" s="7" t="n">
        <v>0</v>
      </c>
    </row>
    <row r="28449" customFormat="false" ht="15" hidden="false" customHeight="false" outlineLevel="0" collapsed="false">
      <c r="A28449" s="7" t="s">
        <v>45</v>
      </c>
      <c r="B28449" s="7" t="s">
        <v>119</v>
      </c>
      <c r="C28449" s="7" t="s">
        <v>1303</v>
      </c>
      <c r="D28449" s="7" t="n">
        <v>10</v>
      </c>
      <c r="E28449" s="7" t="n">
        <v>499.8</v>
      </c>
      <c r="F28449" s="7" t="n">
        <v>0</v>
      </c>
      <c r="G28449" s="7" t="n">
        <v>0</v>
      </c>
    </row>
    <row r="28450" customFormat="false" ht="15" hidden="false" customHeight="false" outlineLevel="0" collapsed="false">
      <c r="A28450" s="7" t="s">
        <v>45</v>
      </c>
      <c r="B28450" s="7" t="s">
        <v>119</v>
      </c>
      <c r="C28450" s="7" t="s">
        <v>1303</v>
      </c>
      <c r="D28450" s="7" t="n">
        <v>0</v>
      </c>
      <c r="E28450" s="7" t="n">
        <v>0</v>
      </c>
      <c r="F28450" s="7" t="n">
        <v>10</v>
      </c>
      <c r="G28450" s="7" t="n">
        <v>436.05</v>
      </c>
    </row>
    <row r="28451" customFormat="false" ht="15" hidden="false" customHeight="false" outlineLevel="0" collapsed="false">
      <c r="A28451" s="7" t="s">
        <v>45</v>
      </c>
      <c r="B28451" s="7" t="s">
        <v>119</v>
      </c>
      <c r="C28451" s="7" t="s">
        <v>1303</v>
      </c>
      <c r="D28451" s="7" t="n">
        <v>0</v>
      </c>
      <c r="E28451" s="7" t="n">
        <v>0</v>
      </c>
      <c r="F28451" s="7" t="n">
        <v>1</v>
      </c>
      <c r="G28451" s="7" t="n">
        <v>0.03</v>
      </c>
    </row>
    <row r="28452" customFormat="false" ht="15" hidden="false" customHeight="false" outlineLevel="0" collapsed="false">
      <c r="A28452" s="7" t="s">
        <v>45</v>
      </c>
      <c r="B28452" s="7" t="s">
        <v>119</v>
      </c>
      <c r="C28452" s="7" t="s">
        <v>1303</v>
      </c>
      <c r="D28452" s="7" t="n">
        <v>2</v>
      </c>
      <c r="E28452" s="7" t="n">
        <v>0.03</v>
      </c>
      <c r="F28452" s="7" t="n">
        <v>0</v>
      </c>
      <c r="G28452" s="7" t="n">
        <v>0</v>
      </c>
    </row>
    <row r="28453" customFormat="false" ht="15" hidden="false" customHeight="false" outlineLevel="0" collapsed="false">
      <c r="A28453" s="7" t="s">
        <v>45</v>
      </c>
      <c r="B28453" s="7" t="s">
        <v>115</v>
      </c>
      <c r="C28453" s="7" t="s">
        <v>1303</v>
      </c>
      <c r="D28453" s="7" t="n">
        <v>0</v>
      </c>
      <c r="E28453" s="7" t="n">
        <v>0</v>
      </c>
      <c r="F28453" s="7" t="n">
        <v>1</v>
      </c>
      <c r="G28453" s="7" t="n">
        <v>0.03</v>
      </c>
    </row>
    <row r="28454" customFormat="false" ht="15" hidden="false" customHeight="false" outlineLevel="0" collapsed="false">
      <c r="A28454" s="7" t="s">
        <v>45</v>
      </c>
      <c r="B28454" s="7" t="s">
        <v>115</v>
      </c>
      <c r="C28454" s="7" t="s">
        <v>1303</v>
      </c>
      <c r="D28454" s="7" t="n">
        <v>10</v>
      </c>
      <c r="E28454" s="7" t="n">
        <v>499.8</v>
      </c>
      <c r="F28454" s="7" t="n">
        <v>0</v>
      </c>
      <c r="G28454" s="7" t="n">
        <v>0</v>
      </c>
    </row>
    <row r="28455" customFormat="false" ht="15" hidden="false" customHeight="false" outlineLevel="0" collapsed="false">
      <c r="A28455" s="7" t="s">
        <v>45</v>
      </c>
      <c r="B28455" s="7" t="s">
        <v>115</v>
      </c>
      <c r="C28455" s="7" t="s">
        <v>1303</v>
      </c>
      <c r="D28455" s="7" t="n">
        <v>0</v>
      </c>
      <c r="E28455" s="7" t="n">
        <v>0</v>
      </c>
      <c r="F28455" s="7" t="n">
        <v>10</v>
      </c>
      <c r="G28455" s="7" t="n">
        <v>436.05</v>
      </c>
    </row>
    <row r="28456" customFormat="false" ht="15" hidden="false" customHeight="false" outlineLevel="0" collapsed="false">
      <c r="A28456" s="7" t="s">
        <v>45</v>
      </c>
      <c r="B28456" s="7" t="s">
        <v>115</v>
      </c>
      <c r="C28456" s="7" t="s">
        <v>1303</v>
      </c>
      <c r="D28456" s="7" t="n">
        <v>2</v>
      </c>
      <c r="E28456" s="7" t="n">
        <v>0.03</v>
      </c>
      <c r="F28456" s="7" t="n">
        <v>0</v>
      </c>
      <c r="G28456" s="7" t="n">
        <v>0</v>
      </c>
    </row>
    <row r="28457" customFormat="false" ht="15" hidden="false" customHeight="false" outlineLevel="0" collapsed="false">
      <c r="A28457" s="7" t="s">
        <v>45</v>
      </c>
      <c r="B28457" s="7" t="s">
        <v>136</v>
      </c>
      <c r="C28457" s="7" t="s">
        <v>1303</v>
      </c>
      <c r="D28457" s="7" t="n">
        <v>5</v>
      </c>
      <c r="E28457" s="7" t="n">
        <v>276.3</v>
      </c>
      <c r="F28457" s="7" t="n">
        <v>0</v>
      </c>
      <c r="G28457" s="7" t="n">
        <v>0</v>
      </c>
    </row>
    <row r="28458" customFormat="false" ht="15" hidden="false" customHeight="false" outlineLevel="0" collapsed="false">
      <c r="A28458" s="7" t="s">
        <v>45</v>
      </c>
      <c r="B28458" s="7" t="s">
        <v>136</v>
      </c>
      <c r="C28458" s="7" t="s">
        <v>1303</v>
      </c>
      <c r="D28458" s="7" t="n">
        <v>10</v>
      </c>
      <c r="E28458" s="7" t="n">
        <v>489.45</v>
      </c>
      <c r="F28458" s="7" t="n">
        <v>0</v>
      </c>
      <c r="G28458" s="7" t="n">
        <v>0</v>
      </c>
    </row>
    <row r="28459" customFormat="false" ht="15" hidden="false" customHeight="false" outlineLevel="0" collapsed="false">
      <c r="A28459" s="7" t="s">
        <v>45</v>
      </c>
      <c r="B28459" s="7" t="s">
        <v>136</v>
      </c>
      <c r="C28459" s="7" t="s">
        <v>1303</v>
      </c>
      <c r="D28459" s="7" t="n">
        <v>2</v>
      </c>
      <c r="E28459" s="7" t="n">
        <v>0</v>
      </c>
      <c r="F28459" s="7" t="n">
        <v>0</v>
      </c>
      <c r="G28459" s="7" t="n">
        <v>0</v>
      </c>
    </row>
    <row r="28460" customFormat="false" ht="15" hidden="false" customHeight="false" outlineLevel="0" collapsed="false">
      <c r="A28460" s="7" t="s">
        <v>45</v>
      </c>
      <c r="B28460" s="7" t="s">
        <v>147</v>
      </c>
      <c r="C28460" s="7" t="s">
        <v>1303</v>
      </c>
      <c r="D28460" s="7" t="n">
        <v>2</v>
      </c>
      <c r="E28460" s="7" t="n">
        <v>0.03</v>
      </c>
      <c r="F28460" s="7" t="n">
        <v>0</v>
      </c>
      <c r="G28460" s="7" t="n">
        <v>0</v>
      </c>
    </row>
    <row r="28461" customFormat="false" ht="15" hidden="false" customHeight="false" outlineLevel="0" collapsed="false">
      <c r="A28461" s="7" t="s">
        <v>45</v>
      </c>
      <c r="B28461" s="7" t="s">
        <v>147</v>
      </c>
      <c r="C28461" s="7" t="s">
        <v>1303</v>
      </c>
      <c r="D28461" s="7" t="n">
        <v>0</v>
      </c>
      <c r="E28461" s="7" t="n">
        <v>0</v>
      </c>
      <c r="F28461" s="7" t="n">
        <v>5</v>
      </c>
      <c r="G28461" s="7" t="n">
        <v>218.03</v>
      </c>
    </row>
    <row r="28462" customFormat="false" ht="15" hidden="false" customHeight="false" outlineLevel="0" collapsed="false">
      <c r="A28462" s="7" t="s">
        <v>45</v>
      </c>
      <c r="B28462" s="7" t="s">
        <v>147</v>
      </c>
      <c r="C28462" s="7" t="s">
        <v>1303</v>
      </c>
      <c r="D28462" s="7" t="n">
        <v>0</v>
      </c>
      <c r="E28462" s="7" t="n">
        <v>0</v>
      </c>
      <c r="F28462" s="7" t="n">
        <v>1</v>
      </c>
      <c r="G28462" s="7" t="n">
        <v>0.03</v>
      </c>
    </row>
    <row r="28463" customFormat="false" ht="15" hidden="false" customHeight="false" outlineLevel="0" collapsed="false">
      <c r="A28463" s="7" t="s">
        <v>45</v>
      </c>
      <c r="B28463" s="7" t="s">
        <v>147</v>
      </c>
      <c r="C28463" s="7" t="s">
        <v>1303</v>
      </c>
      <c r="D28463" s="7" t="n">
        <v>10</v>
      </c>
      <c r="E28463" s="7" t="n">
        <v>499.8</v>
      </c>
      <c r="F28463" s="7" t="n">
        <v>0</v>
      </c>
      <c r="G28463" s="7" t="n">
        <v>0</v>
      </c>
    </row>
    <row r="28464" customFormat="false" ht="15" hidden="false" customHeight="false" outlineLevel="0" collapsed="false">
      <c r="A28464" s="7" t="s">
        <v>45</v>
      </c>
      <c r="B28464" s="7" t="s">
        <v>442</v>
      </c>
      <c r="C28464" s="7" t="s">
        <v>1303</v>
      </c>
      <c r="D28464" s="7" t="n">
        <v>5</v>
      </c>
      <c r="E28464" s="7" t="n">
        <v>270</v>
      </c>
      <c r="F28464" s="7" t="n">
        <v>0</v>
      </c>
      <c r="G28464" s="7" t="n">
        <v>0</v>
      </c>
    </row>
    <row r="28465" customFormat="false" ht="15" hidden="false" customHeight="false" outlineLevel="0" collapsed="false">
      <c r="A28465" s="7" t="s">
        <v>45</v>
      </c>
      <c r="B28465" s="7" t="s">
        <v>442</v>
      </c>
      <c r="C28465" s="7" t="s">
        <v>1303</v>
      </c>
      <c r="D28465" s="7" t="n">
        <v>0</v>
      </c>
      <c r="E28465" s="7" t="n">
        <v>0</v>
      </c>
      <c r="F28465" s="7" t="n">
        <v>5</v>
      </c>
      <c r="G28465" s="7" t="n">
        <v>218.03</v>
      </c>
    </row>
    <row r="28466" customFormat="false" ht="15" hidden="false" customHeight="false" outlineLevel="0" collapsed="false">
      <c r="A28466" s="7" t="s">
        <v>45</v>
      </c>
      <c r="B28466" s="7" t="s">
        <v>83</v>
      </c>
      <c r="C28466" s="7" t="s">
        <v>1303</v>
      </c>
      <c r="D28466" s="7" t="n">
        <v>4</v>
      </c>
      <c r="E28466" s="7" t="n">
        <v>0.04</v>
      </c>
      <c r="F28466" s="7" t="n">
        <v>3</v>
      </c>
      <c r="G28466" s="7" t="n">
        <v>0.03</v>
      </c>
    </row>
    <row r="28467" customFormat="false" ht="15" hidden="false" customHeight="false" outlineLevel="0" collapsed="false">
      <c r="A28467" s="7" t="s">
        <v>45</v>
      </c>
      <c r="B28467" s="7" t="s">
        <v>83</v>
      </c>
      <c r="C28467" s="7" t="s">
        <v>1303</v>
      </c>
      <c r="D28467" s="7" t="n">
        <v>0</v>
      </c>
      <c r="E28467" s="7" t="n">
        <v>0</v>
      </c>
      <c r="F28467" s="7" t="n">
        <v>30</v>
      </c>
      <c r="G28467" s="7" t="n">
        <v>880.42</v>
      </c>
    </row>
    <row r="28468" customFormat="false" ht="15" hidden="false" customHeight="false" outlineLevel="0" collapsed="false">
      <c r="A28468" s="7" t="s">
        <v>45</v>
      </c>
      <c r="B28468" s="7" t="s">
        <v>83</v>
      </c>
      <c r="C28468" s="7" t="s">
        <v>1303</v>
      </c>
      <c r="D28468" s="7" t="n">
        <v>20</v>
      </c>
      <c r="E28468" s="7" t="n">
        <v>691.2</v>
      </c>
      <c r="F28468" s="7" t="n">
        <v>0</v>
      </c>
      <c r="G28468" s="7" t="n">
        <v>0</v>
      </c>
    </row>
    <row r="28469" customFormat="false" ht="15" hidden="false" customHeight="false" outlineLevel="0" collapsed="false">
      <c r="A28469" s="7" t="s">
        <v>45</v>
      </c>
      <c r="B28469" s="7" t="s">
        <v>1049</v>
      </c>
      <c r="C28469" s="7" t="s">
        <v>1552</v>
      </c>
      <c r="D28469" s="7" t="n">
        <v>0</v>
      </c>
      <c r="E28469" s="7" t="n">
        <v>0</v>
      </c>
      <c r="F28469" s="7" t="n">
        <v>1</v>
      </c>
      <c r="G28469" s="7" t="n">
        <v>34.26</v>
      </c>
    </row>
    <row r="28470" customFormat="false" ht="15" hidden="false" customHeight="false" outlineLevel="0" collapsed="false">
      <c r="A28470" s="7" t="s">
        <v>45</v>
      </c>
      <c r="B28470" s="7" t="s">
        <v>1038</v>
      </c>
      <c r="C28470" s="7" t="s">
        <v>1552</v>
      </c>
      <c r="D28470" s="7" t="n">
        <v>0</v>
      </c>
      <c r="E28470" s="7" t="n">
        <v>0</v>
      </c>
      <c r="F28470" s="7" t="n">
        <v>4</v>
      </c>
      <c r="G28470" s="7" t="n">
        <v>137.02</v>
      </c>
    </row>
    <row r="28471" customFormat="false" ht="15" hidden="false" customHeight="false" outlineLevel="0" collapsed="false">
      <c r="A28471" s="7" t="s">
        <v>45</v>
      </c>
      <c r="B28471" s="7" t="s">
        <v>1038</v>
      </c>
      <c r="C28471" s="7" t="s">
        <v>1552</v>
      </c>
      <c r="D28471" s="7" t="n">
        <v>0</v>
      </c>
      <c r="E28471" s="7" t="n">
        <v>0</v>
      </c>
      <c r="F28471" s="7" t="n">
        <v>0</v>
      </c>
      <c r="G28471" s="7" t="n">
        <v>0.03</v>
      </c>
    </row>
    <row r="28472" customFormat="false" ht="15" hidden="false" customHeight="false" outlineLevel="0" collapsed="false">
      <c r="A28472" s="7" t="s">
        <v>45</v>
      </c>
      <c r="B28472" s="7" t="s">
        <v>141</v>
      </c>
      <c r="C28472" s="7" t="s">
        <v>1334</v>
      </c>
      <c r="D28472" s="7" t="n">
        <v>0</v>
      </c>
      <c r="E28472" s="7" t="n">
        <v>0</v>
      </c>
      <c r="F28472" s="7" t="n">
        <v>10</v>
      </c>
      <c r="G28472" s="7" t="n">
        <v>114.64</v>
      </c>
    </row>
    <row r="28473" customFormat="false" ht="15" hidden="false" customHeight="false" outlineLevel="0" collapsed="false">
      <c r="A28473" s="7" t="s">
        <v>45</v>
      </c>
      <c r="B28473" s="7" t="s">
        <v>141</v>
      </c>
      <c r="C28473" s="7" t="s">
        <v>1334</v>
      </c>
      <c r="D28473" s="7" t="n">
        <v>0</v>
      </c>
      <c r="E28473" s="7" t="n">
        <v>0</v>
      </c>
      <c r="F28473" s="7" t="n">
        <v>1</v>
      </c>
      <c r="G28473" s="7" t="n">
        <v>0.03</v>
      </c>
    </row>
    <row r="28474" customFormat="false" ht="15" hidden="false" customHeight="false" outlineLevel="0" collapsed="false">
      <c r="A28474" s="7" t="s">
        <v>45</v>
      </c>
      <c r="B28474" s="7" t="s">
        <v>125</v>
      </c>
      <c r="C28474" s="7" t="s">
        <v>1334</v>
      </c>
      <c r="D28474" s="7" t="n">
        <v>0</v>
      </c>
      <c r="E28474" s="7" t="n">
        <v>0</v>
      </c>
      <c r="F28474" s="7" t="n">
        <v>1</v>
      </c>
      <c r="G28474" s="7" t="n">
        <v>0.03</v>
      </c>
    </row>
    <row r="28475" customFormat="false" ht="15" hidden="false" customHeight="false" outlineLevel="0" collapsed="false">
      <c r="A28475" s="7" t="s">
        <v>45</v>
      </c>
      <c r="B28475" s="7" t="s">
        <v>125</v>
      </c>
      <c r="C28475" s="7" t="s">
        <v>1334</v>
      </c>
      <c r="D28475" s="7" t="n">
        <v>0</v>
      </c>
      <c r="E28475" s="7" t="n">
        <v>0</v>
      </c>
      <c r="F28475" s="7" t="n">
        <v>10</v>
      </c>
      <c r="G28475" s="7" t="n">
        <v>116.25</v>
      </c>
    </row>
    <row r="28476" customFormat="false" ht="15" hidden="false" customHeight="false" outlineLevel="0" collapsed="false">
      <c r="A28476" s="7" t="s">
        <v>45</v>
      </c>
      <c r="B28476" s="7" t="s">
        <v>177</v>
      </c>
      <c r="C28476" s="7" t="s">
        <v>1334</v>
      </c>
      <c r="D28476" s="7" t="n">
        <v>0</v>
      </c>
      <c r="E28476" s="7" t="n">
        <v>0</v>
      </c>
      <c r="F28476" s="7" t="n">
        <v>5</v>
      </c>
      <c r="G28476" s="7" t="n">
        <v>58.13</v>
      </c>
    </row>
    <row r="28477" customFormat="false" ht="15" hidden="false" customHeight="false" outlineLevel="0" collapsed="false">
      <c r="A28477" s="7" t="s">
        <v>45</v>
      </c>
      <c r="B28477" s="7" t="s">
        <v>1209</v>
      </c>
      <c r="C28477" s="7" t="s">
        <v>1618</v>
      </c>
      <c r="D28477" s="7" t="n">
        <v>0</v>
      </c>
      <c r="E28477" s="7" t="n">
        <v>0</v>
      </c>
      <c r="F28477" s="7" t="n">
        <v>30</v>
      </c>
      <c r="G28477" s="7" t="n">
        <v>1028.74</v>
      </c>
    </row>
    <row r="28478" customFormat="false" ht="15" hidden="false" customHeight="false" outlineLevel="0" collapsed="false">
      <c r="A28478" s="7" t="s">
        <v>45</v>
      </c>
      <c r="B28478" s="7" t="s">
        <v>1209</v>
      </c>
      <c r="C28478" s="7" t="s">
        <v>1618</v>
      </c>
      <c r="D28478" s="7" t="n">
        <v>0</v>
      </c>
      <c r="E28478" s="7" t="n">
        <v>0</v>
      </c>
      <c r="F28478" s="7" t="n">
        <v>20</v>
      </c>
      <c r="G28478" s="7" t="n">
        <v>683.82</v>
      </c>
    </row>
    <row r="28479" customFormat="false" ht="15" hidden="false" customHeight="false" outlineLevel="0" collapsed="false">
      <c r="A28479" s="7" t="s">
        <v>45</v>
      </c>
      <c r="B28479" s="7" t="s">
        <v>1209</v>
      </c>
      <c r="C28479" s="7" t="s">
        <v>1618</v>
      </c>
      <c r="D28479" s="7" t="n">
        <v>0</v>
      </c>
      <c r="E28479" s="7" t="n">
        <v>0</v>
      </c>
      <c r="F28479" s="7" t="n">
        <v>20</v>
      </c>
      <c r="G28479" s="7" t="n">
        <v>676.3</v>
      </c>
    </row>
    <row r="28480" customFormat="false" ht="15" hidden="false" customHeight="false" outlineLevel="0" collapsed="false">
      <c r="A28480" s="7" t="s">
        <v>45</v>
      </c>
      <c r="B28480" s="7" t="s">
        <v>1209</v>
      </c>
      <c r="C28480" s="7" t="s">
        <v>1618</v>
      </c>
      <c r="D28480" s="7" t="n">
        <v>20</v>
      </c>
      <c r="E28480" s="7" t="n">
        <v>737.14</v>
      </c>
      <c r="F28480" s="7" t="n">
        <v>0</v>
      </c>
      <c r="G28480" s="7" t="n">
        <v>0</v>
      </c>
    </row>
    <row r="28481" customFormat="false" ht="15" hidden="false" customHeight="false" outlineLevel="0" collapsed="false">
      <c r="A28481" s="7" t="s">
        <v>45</v>
      </c>
      <c r="B28481" s="7" t="s">
        <v>1209</v>
      </c>
      <c r="C28481" s="7" t="s">
        <v>1618</v>
      </c>
      <c r="D28481" s="7" t="n">
        <v>6</v>
      </c>
      <c r="E28481" s="7" t="n">
        <v>0.04</v>
      </c>
      <c r="F28481" s="7" t="n">
        <v>9</v>
      </c>
      <c r="G28481" s="7" t="n">
        <v>0.09</v>
      </c>
    </row>
    <row r="28482" customFormat="false" ht="15" hidden="false" customHeight="false" outlineLevel="0" collapsed="false">
      <c r="A28482" s="7" t="s">
        <v>45</v>
      </c>
      <c r="B28482" s="7" t="s">
        <v>1209</v>
      </c>
      <c r="C28482" s="7" t="s">
        <v>1618</v>
      </c>
      <c r="D28482" s="7" t="n">
        <v>4</v>
      </c>
      <c r="E28482" s="7" t="n">
        <v>0.03</v>
      </c>
      <c r="F28482" s="7" t="n">
        <v>0</v>
      </c>
      <c r="G28482" s="7" t="n">
        <v>0</v>
      </c>
    </row>
    <row r="28483" customFormat="false" ht="15" hidden="false" customHeight="false" outlineLevel="0" collapsed="false">
      <c r="A28483" s="7" t="s">
        <v>45</v>
      </c>
      <c r="B28483" s="7" t="s">
        <v>1209</v>
      </c>
      <c r="C28483" s="7" t="s">
        <v>1618</v>
      </c>
      <c r="D28483" s="7" t="n">
        <v>30</v>
      </c>
      <c r="E28483" s="7" t="n">
        <v>1194.66</v>
      </c>
      <c r="F28483" s="7" t="n">
        <v>0</v>
      </c>
      <c r="G28483" s="7" t="n">
        <v>0</v>
      </c>
    </row>
    <row r="28484" customFormat="false" ht="15" hidden="false" customHeight="false" outlineLevel="0" collapsed="false">
      <c r="A28484" s="7" t="s">
        <v>45</v>
      </c>
      <c r="B28484" s="7" t="s">
        <v>1204</v>
      </c>
      <c r="C28484" s="7" t="s">
        <v>1369</v>
      </c>
      <c r="D28484" s="7" t="n">
        <v>8</v>
      </c>
      <c r="E28484" s="7" t="n">
        <v>0.08</v>
      </c>
      <c r="F28484" s="7" t="n">
        <v>13</v>
      </c>
      <c r="G28484" s="7" t="n">
        <v>0.09</v>
      </c>
    </row>
    <row r="28485" customFormat="false" ht="15" hidden="false" customHeight="false" outlineLevel="0" collapsed="false">
      <c r="A28485" s="7" t="s">
        <v>45</v>
      </c>
      <c r="B28485" s="7" t="s">
        <v>1204</v>
      </c>
      <c r="C28485" s="7" t="s">
        <v>1369</v>
      </c>
      <c r="D28485" s="7" t="n">
        <v>20</v>
      </c>
      <c r="E28485" s="7" t="n">
        <v>791.12</v>
      </c>
      <c r="F28485" s="7" t="n">
        <v>0</v>
      </c>
      <c r="G28485" s="7" t="n">
        <v>0</v>
      </c>
    </row>
    <row r="28486" customFormat="false" ht="15" hidden="false" customHeight="false" outlineLevel="0" collapsed="false">
      <c r="A28486" s="7" t="s">
        <v>45</v>
      </c>
      <c r="B28486" s="7" t="s">
        <v>1204</v>
      </c>
      <c r="C28486" s="7" t="s">
        <v>1369</v>
      </c>
      <c r="D28486" s="7" t="n">
        <v>0</v>
      </c>
      <c r="E28486" s="7" t="n">
        <v>0</v>
      </c>
      <c r="F28486" s="7" t="n">
        <v>20</v>
      </c>
      <c r="G28486" s="7" t="n">
        <v>683.82</v>
      </c>
    </row>
    <row r="28487" customFormat="false" ht="15" hidden="false" customHeight="false" outlineLevel="0" collapsed="false">
      <c r="A28487" s="7" t="s">
        <v>45</v>
      </c>
      <c r="B28487" s="7" t="s">
        <v>1204</v>
      </c>
      <c r="C28487" s="7" t="s">
        <v>1369</v>
      </c>
      <c r="D28487" s="7" t="n">
        <v>20</v>
      </c>
      <c r="E28487" s="7" t="n">
        <v>796.43</v>
      </c>
      <c r="F28487" s="7" t="n">
        <v>0</v>
      </c>
      <c r="G28487" s="7" t="n">
        <v>0</v>
      </c>
    </row>
    <row r="28488" customFormat="false" ht="15" hidden="false" customHeight="false" outlineLevel="0" collapsed="false">
      <c r="A28488" s="7" t="s">
        <v>45</v>
      </c>
      <c r="B28488" s="7" t="s">
        <v>1204</v>
      </c>
      <c r="C28488" s="7" t="s">
        <v>1369</v>
      </c>
      <c r="D28488" s="7" t="n">
        <v>0</v>
      </c>
      <c r="E28488" s="7" t="n">
        <v>0</v>
      </c>
      <c r="F28488" s="7" t="n">
        <v>60</v>
      </c>
      <c r="G28488" s="7" t="n">
        <v>2057.47</v>
      </c>
    </row>
    <row r="28489" customFormat="false" ht="15" hidden="false" customHeight="false" outlineLevel="0" collapsed="false">
      <c r="A28489" s="7" t="s">
        <v>45</v>
      </c>
      <c r="B28489" s="7" t="s">
        <v>1204</v>
      </c>
      <c r="C28489" s="7" t="s">
        <v>1369</v>
      </c>
      <c r="D28489" s="7" t="n">
        <v>0</v>
      </c>
      <c r="E28489" s="7" t="n">
        <v>0</v>
      </c>
      <c r="F28489" s="7" t="n">
        <v>30</v>
      </c>
      <c r="G28489" s="7" t="n">
        <v>1014.47</v>
      </c>
    </row>
    <row r="28490" customFormat="false" ht="15" hidden="false" customHeight="false" outlineLevel="0" collapsed="false">
      <c r="A28490" s="7" t="s">
        <v>45</v>
      </c>
      <c r="B28490" s="7" t="s">
        <v>170</v>
      </c>
      <c r="C28490" s="7" t="s">
        <v>1371</v>
      </c>
      <c r="D28490" s="7" t="n">
        <v>1</v>
      </c>
      <c r="E28490" s="7" t="n">
        <v>0.03</v>
      </c>
      <c r="F28490" s="7" t="n">
        <v>0</v>
      </c>
      <c r="G28490" s="7" t="n">
        <v>0</v>
      </c>
    </row>
    <row r="28491" customFormat="false" ht="15" hidden="false" customHeight="false" outlineLevel="0" collapsed="false">
      <c r="A28491" s="7" t="s">
        <v>45</v>
      </c>
      <c r="B28491" s="7" t="s">
        <v>278</v>
      </c>
      <c r="C28491" s="7" t="s">
        <v>1372</v>
      </c>
      <c r="D28491" s="7" t="n">
        <v>1</v>
      </c>
      <c r="E28491" s="7" t="n">
        <v>0.03</v>
      </c>
      <c r="F28491" s="7" t="n">
        <v>0</v>
      </c>
      <c r="G28491" s="7" t="n">
        <v>0</v>
      </c>
    </row>
    <row r="28492" customFormat="false" ht="15" hidden="false" customHeight="false" outlineLevel="0" collapsed="false">
      <c r="A28492" s="7" t="s">
        <v>45</v>
      </c>
      <c r="B28492" s="7" t="s">
        <v>268</v>
      </c>
      <c r="C28492" s="7" t="s">
        <v>1372</v>
      </c>
      <c r="D28492" s="7" t="n">
        <v>1</v>
      </c>
      <c r="E28492" s="7" t="n">
        <v>0.03</v>
      </c>
      <c r="F28492" s="7" t="n">
        <v>0</v>
      </c>
      <c r="G28492" s="7" t="n">
        <v>0</v>
      </c>
    </row>
    <row r="28493" customFormat="false" ht="15" hidden="false" customHeight="false" outlineLevel="0" collapsed="false">
      <c r="A28493" s="7" t="s">
        <v>45</v>
      </c>
      <c r="B28493" s="7" t="s">
        <v>794</v>
      </c>
      <c r="C28493" s="7" t="s">
        <v>1386</v>
      </c>
      <c r="D28493" s="7" t="n">
        <v>10</v>
      </c>
      <c r="E28493" s="7" t="n">
        <v>884.65</v>
      </c>
      <c r="F28493" s="7" t="n">
        <v>0</v>
      </c>
      <c r="G28493" s="7" t="n">
        <v>0</v>
      </c>
    </row>
    <row r="28494" customFormat="false" ht="15" hidden="false" customHeight="false" outlineLevel="0" collapsed="false">
      <c r="A28494" s="7" t="s">
        <v>45</v>
      </c>
      <c r="B28494" s="7" t="s">
        <v>794</v>
      </c>
      <c r="C28494" s="7" t="s">
        <v>1386</v>
      </c>
      <c r="D28494" s="7" t="n">
        <v>10</v>
      </c>
      <c r="E28494" s="7" t="n">
        <v>882.26</v>
      </c>
      <c r="F28494" s="7" t="n">
        <v>0</v>
      </c>
      <c r="G28494" s="7" t="n">
        <v>0</v>
      </c>
    </row>
    <row r="28495" customFormat="false" ht="15" hidden="false" customHeight="false" outlineLevel="0" collapsed="false">
      <c r="A28495" s="7" t="s">
        <v>45</v>
      </c>
      <c r="B28495" s="7" t="s">
        <v>794</v>
      </c>
      <c r="C28495" s="7" t="s">
        <v>1386</v>
      </c>
      <c r="D28495" s="7" t="n">
        <v>2</v>
      </c>
      <c r="E28495" s="7" t="n">
        <v>0.03</v>
      </c>
      <c r="F28495" s="7" t="n">
        <v>0</v>
      </c>
      <c r="G28495" s="7" t="n">
        <v>0</v>
      </c>
    </row>
    <row r="28496" customFormat="false" ht="15" hidden="false" customHeight="false" outlineLevel="0" collapsed="false">
      <c r="A28496" s="7" t="s">
        <v>45</v>
      </c>
      <c r="B28496" s="7" t="s">
        <v>794</v>
      </c>
      <c r="C28496" s="7" t="s">
        <v>1386</v>
      </c>
      <c r="D28496" s="7" t="n">
        <v>2</v>
      </c>
      <c r="E28496" s="7" t="n">
        <v>0.07</v>
      </c>
      <c r="F28496" s="7" t="n">
        <v>0</v>
      </c>
      <c r="G28496" s="7" t="n">
        <v>0</v>
      </c>
    </row>
    <row r="28497" customFormat="false" ht="15" hidden="false" customHeight="false" outlineLevel="0" collapsed="false">
      <c r="A28497" s="7" t="s">
        <v>45</v>
      </c>
      <c r="B28497" s="7" t="s">
        <v>480</v>
      </c>
      <c r="C28497" s="7" t="s">
        <v>1386</v>
      </c>
      <c r="D28497" s="7" t="n">
        <v>10</v>
      </c>
      <c r="E28497" s="7" t="n">
        <v>884.65</v>
      </c>
      <c r="F28497" s="7" t="n">
        <v>0</v>
      </c>
      <c r="G28497" s="7" t="n">
        <v>0</v>
      </c>
    </row>
    <row r="28498" customFormat="false" ht="15" hidden="false" customHeight="false" outlineLevel="0" collapsed="false">
      <c r="A28498" s="7" t="s">
        <v>45</v>
      </c>
      <c r="B28498" s="7" t="s">
        <v>480</v>
      </c>
      <c r="C28498" s="7" t="s">
        <v>1386</v>
      </c>
      <c r="D28498" s="7" t="n">
        <v>10</v>
      </c>
      <c r="E28498" s="7" t="n">
        <v>955.8</v>
      </c>
      <c r="F28498" s="7" t="n">
        <v>0</v>
      </c>
      <c r="G28498" s="7" t="n">
        <v>0</v>
      </c>
    </row>
    <row r="28499" customFormat="false" ht="15" hidden="false" customHeight="false" outlineLevel="0" collapsed="false">
      <c r="A28499" s="7" t="s">
        <v>45</v>
      </c>
      <c r="B28499" s="7" t="s">
        <v>480</v>
      </c>
      <c r="C28499" s="7" t="s">
        <v>1386</v>
      </c>
      <c r="D28499" s="7" t="n">
        <v>2</v>
      </c>
      <c r="E28499" s="7" t="n">
        <v>0.03</v>
      </c>
      <c r="F28499" s="7" t="n">
        <v>0</v>
      </c>
      <c r="G28499" s="7" t="n">
        <v>0</v>
      </c>
    </row>
    <row r="28500" customFormat="false" ht="15" hidden="false" customHeight="false" outlineLevel="0" collapsed="false">
      <c r="A28500" s="7" t="s">
        <v>45</v>
      </c>
      <c r="B28500" s="7" t="s">
        <v>480</v>
      </c>
      <c r="C28500" s="7" t="s">
        <v>1386</v>
      </c>
      <c r="D28500" s="7" t="n">
        <v>2</v>
      </c>
      <c r="E28500" s="7" t="n">
        <v>0.04</v>
      </c>
      <c r="F28500" s="7" t="n">
        <v>0</v>
      </c>
      <c r="G28500" s="7" t="n">
        <v>0</v>
      </c>
    </row>
    <row r="28501" customFormat="false" ht="15" hidden="false" customHeight="false" outlineLevel="0" collapsed="false">
      <c r="A28501" s="7" t="s">
        <v>45</v>
      </c>
      <c r="B28501" s="7" t="s">
        <v>709</v>
      </c>
      <c r="C28501" s="7" t="s">
        <v>1386</v>
      </c>
      <c r="D28501" s="7" t="n">
        <v>2</v>
      </c>
      <c r="E28501" s="7" t="n">
        <v>0.03</v>
      </c>
      <c r="F28501" s="7" t="n">
        <v>0</v>
      </c>
      <c r="G28501" s="7" t="n">
        <v>0</v>
      </c>
    </row>
    <row r="28502" customFormat="false" ht="15" hidden="false" customHeight="false" outlineLevel="0" collapsed="false">
      <c r="A28502" s="7" t="s">
        <v>45</v>
      </c>
      <c r="B28502" s="7" t="s">
        <v>709</v>
      </c>
      <c r="C28502" s="7" t="s">
        <v>1386</v>
      </c>
      <c r="D28502" s="7" t="n">
        <v>10</v>
      </c>
      <c r="E28502" s="7" t="n">
        <v>884.65</v>
      </c>
      <c r="F28502" s="7" t="n">
        <v>0</v>
      </c>
      <c r="G28502" s="7" t="n">
        <v>0</v>
      </c>
    </row>
    <row r="28503" customFormat="false" ht="15" hidden="false" customHeight="false" outlineLevel="0" collapsed="false">
      <c r="A28503" s="7" t="s">
        <v>45</v>
      </c>
      <c r="B28503" s="7" t="s">
        <v>709</v>
      </c>
      <c r="C28503" s="7" t="s">
        <v>1386</v>
      </c>
      <c r="D28503" s="7" t="n">
        <v>10</v>
      </c>
      <c r="E28503" s="7" t="n">
        <v>882.26</v>
      </c>
      <c r="F28503" s="7" t="n">
        <v>0</v>
      </c>
      <c r="G28503" s="7" t="n">
        <v>0</v>
      </c>
    </row>
    <row r="28504" customFormat="false" ht="15" hidden="false" customHeight="false" outlineLevel="0" collapsed="false">
      <c r="A28504" s="7" t="s">
        <v>45</v>
      </c>
      <c r="B28504" s="7" t="s">
        <v>709</v>
      </c>
      <c r="C28504" s="7" t="s">
        <v>1386</v>
      </c>
      <c r="D28504" s="7" t="n">
        <v>2</v>
      </c>
      <c r="E28504" s="7" t="n">
        <v>0.07</v>
      </c>
      <c r="F28504" s="7" t="n">
        <v>0</v>
      </c>
      <c r="G28504" s="7" t="n">
        <v>0</v>
      </c>
    </row>
    <row r="28505" customFormat="false" ht="15" hidden="false" customHeight="false" outlineLevel="0" collapsed="false">
      <c r="A28505" s="7" t="s">
        <v>45</v>
      </c>
      <c r="B28505" s="7" t="s">
        <v>753</v>
      </c>
      <c r="C28505" s="7" t="s">
        <v>1555</v>
      </c>
      <c r="D28505" s="7" t="n">
        <v>20</v>
      </c>
      <c r="E28505" s="7" t="n">
        <v>2317.25</v>
      </c>
      <c r="F28505" s="7" t="n">
        <v>0</v>
      </c>
      <c r="G28505" s="7" t="n">
        <v>0</v>
      </c>
    </row>
    <row r="28506" customFormat="false" ht="15" hidden="false" customHeight="false" outlineLevel="0" collapsed="false">
      <c r="A28506" s="7" t="s">
        <v>45</v>
      </c>
      <c r="B28506" s="7" t="s">
        <v>753</v>
      </c>
      <c r="C28506" s="7" t="s">
        <v>1555</v>
      </c>
      <c r="D28506" s="7" t="n">
        <v>4</v>
      </c>
      <c r="E28506" s="7" t="n">
        <v>0.04</v>
      </c>
      <c r="F28506" s="7" t="n">
        <v>0</v>
      </c>
      <c r="G28506" s="7" t="n">
        <v>0</v>
      </c>
    </row>
    <row r="28507" customFormat="false" ht="15" hidden="false" customHeight="false" outlineLevel="0" collapsed="false">
      <c r="A28507" s="7" t="s">
        <v>45</v>
      </c>
      <c r="B28507" s="7" t="s">
        <v>148</v>
      </c>
      <c r="C28507" s="7" t="s">
        <v>1387</v>
      </c>
      <c r="D28507" s="7" t="n">
        <v>2</v>
      </c>
      <c r="E28507" s="7" t="n">
        <v>0.04</v>
      </c>
      <c r="F28507" s="7" t="n">
        <v>1</v>
      </c>
      <c r="G28507" s="7" t="n">
        <v>0.03</v>
      </c>
    </row>
    <row r="28508" customFormat="false" ht="15" hidden="false" customHeight="false" outlineLevel="0" collapsed="false">
      <c r="A28508" s="7" t="s">
        <v>45</v>
      </c>
      <c r="B28508" s="7" t="s">
        <v>148</v>
      </c>
      <c r="C28508" s="7" t="s">
        <v>1387</v>
      </c>
      <c r="D28508" s="7" t="n">
        <v>10</v>
      </c>
      <c r="E28508" s="7" t="n">
        <v>134.1</v>
      </c>
      <c r="F28508" s="7" t="n">
        <v>0</v>
      </c>
      <c r="G28508" s="7" t="n">
        <v>0</v>
      </c>
    </row>
    <row r="28509" customFormat="false" ht="15" hidden="false" customHeight="false" outlineLevel="0" collapsed="false">
      <c r="A28509" s="7" t="s">
        <v>45</v>
      </c>
      <c r="B28509" s="7" t="s">
        <v>148</v>
      </c>
      <c r="C28509" s="7" t="s">
        <v>1387</v>
      </c>
      <c r="D28509" s="7" t="n">
        <v>0</v>
      </c>
      <c r="E28509" s="7" t="n">
        <v>0</v>
      </c>
      <c r="F28509" s="7" t="n">
        <v>10</v>
      </c>
      <c r="G28509" s="7" t="n">
        <v>114.64</v>
      </c>
    </row>
    <row r="28510" customFormat="false" ht="15" hidden="false" customHeight="false" outlineLevel="0" collapsed="false">
      <c r="A28510" s="7" t="s">
        <v>45</v>
      </c>
      <c r="B28510" s="7" t="s">
        <v>139</v>
      </c>
      <c r="C28510" s="7" t="s">
        <v>1387</v>
      </c>
      <c r="D28510" s="7" t="n">
        <v>30</v>
      </c>
      <c r="E28510" s="7" t="n">
        <v>405</v>
      </c>
      <c r="F28510" s="7" t="n">
        <v>0</v>
      </c>
      <c r="G28510" s="7" t="n">
        <v>0</v>
      </c>
    </row>
    <row r="28511" customFormat="false" ht="15" hidden="false" customHeight="false" outlineLevel="0" collapsed="false">
      <c r="A28511" s="7" t="s">
        <v>45</v>
      </c>
      <c r="B28511" s="7" t="s">
        <v>139</v>
      </c>
      <c r="C28511" s="7" t="s">
        <v>1387</v>
      </c>
      <c r="D28511" s="7" t="n">
        <v>1</v>
      </c>
      <c r="E28511" s="7" t="n">
        <v>0.03</v>
      </c>
      <c r="F28511" s="7" t="n">
        <v>0</v>
      </c>
      <c r="G28511" s="7" t="n">
        <v>0</v>
      </c>
    </row>
    <row r="28512" customFormat="false" ht="15" hidden="false" customHeight="false" outlineLevel="0" collapsed="false">
      <c r="A28512" s="7" t="s">
        <v>45</v>
      </c>
      <c r="B28512" s="7" t="s">
        <v>139</v>
      </c>
      <c r="C28512" s="7" t="s">
        <v>1387</v>
      </c>
      <c r="D28512" s="7" t="n">
        <v>6</v>
      </c>
      <c r="E28512" s="7" t="n">
        <v>0.04</v>
      </c>
      <c r="F28512" s="7" t="n">
        <v>0</v>
      </c>
      <c r="G28512" s="7" t="n">
        <v>0</v>
      </c>
    </row>
    <row r="28513" customFormat="false" ht="15" hidden="false" customHeight="false" outlineLevel="0" collapsed="false">
      <c r="A28513" s="7" t="s">
        <v>45</v>
      </c>
      <c r="B28513" s="7" t="s">
        <v>139</v>
      </c>
      <c r="C28513" s="7" t="s">
        <v>1387</v>
      </c>
      <c r="D28513" s="7" t="n">
        <v>5</v>
      </c>
      <c r="E28513" s="7" t="n">
        <v>62.48</v>
      </c>
      <c r="F28513" s="7" t="n">
        <v>0</v>
      </c>
      <c r="G28513" s="7" t="n">
        <v>0</v>
      </c>
    </row>
    <row r="28514" customFormat="false" ht="15" hidden="false" customHeight="false" outlineLevel="0" collapsed="false">
      <c r="A28514" s="7" t="s">
        <v>45</v>
      </c>
      <c r="B28514" s="7" t="s">
        <v>189</v>
      </c>
      <c r="C28514" s="7" t="s">
        <v>1387</v>
      </c>
      <c r="D28514" s="7" t="n">
        <v>1</v>
      </c>
      <c r="E28514" s="7" t="n">
        <v>0.03</v>
      </c>
      <c r="F28514" s="7" t="n">
        <v>0</v>
      </c>
      <c r="G28514" s="7" t="n">
        <v>0</v>
      </c>
    </row>
    <row r="28515" customFormat="false" ht="15" hidden="false" customHeight="false" outlineLevel="0" collapsed="false">
      <c r="A28515" s="7" t="s">
        <v>45</v>
      </c>
      <c r="B28515" s="7" t="s">
        <v>189</v>
      </c>
      <c r="C28515" s="7" t="s">
        <v>1387</v>
      </c>
      <c r="D28515" s="7" t="n">
        <v>5</v>
      </c>
      <c r="E28515" s="7" t="n">
        <v>62.48</v>
      </c>
      <c r="F28515" s="7" t="n">
        <v>0</v>
      </c>
      <c r="G28515" s="7" t="n">
        <v>0</v>
      </c>
    </row>
    <row r="28516" customFormat="false" ht="15" hidden="false" customHeight="false" outlineLevel="0" collapsed="false">
      <c r="A28516" s="7" t="s">
        <v>45</v>
      </c>
      <c r="B28516" s="7" t="s">
        <v>181</v>
      </c>
      <c r="C28516" s="7" t="s">
        <v>1387</v>
      </c>
      <c r="D28516" s="7" t="n">
        <v>4</v>
      </c>
      <c r="E28516" s="7" t="n">
        <v>0.07</v>
      </c>
      <c r="F28516" s="7" t="n">
        <v>0</v>
      </c>
      <c r="G28516" s="7" t="n">
        <v>0</v>
      </c>
    </row>
    <row r="28517" customFormat="false" ht="15" hidden="false" customHeight="false" outlineLevel="0" collapsed="false">
      <c r="A28517" s="7" t="s">
        <v>45</v>
      </c>
      <c r="B28517" s="7" t="s">
        <v>181</v>
      </c>
      <c r="C28517" s="7" t="s">
        <v>1387</v>
      </c>
      <c r="D28517" s="7" t="n">
        <v>10</v>
      </c>
      <c r="E28517" s="7" t="n">
        <v>135</v>
      </c>
      <c r="F28517" s="7" t="n">
        <v>0</v>
      </c>
      <c r="G28517" s="7" t="n">
        <v>0</v>
      </c>
    </row>
    <row r="28518" customFormat="false" ht="15" hidden="false" customHeight="false" outlineLevel="0" collapsed="false">
      <c r="A28518" s="7" t="s">
        <v>45</v>
      </c>
      <c r="B28518" s="7" t="s">
        <v>181</v>
      </c>
      <c r="C28518" s="7" t="s">
        <v>1387</v>
      </c>
      <c r="D28518" s="7" t="n">
        <v>10</v>
      </c>
      <c r="E28518" s="7" t="n">
        <v>121.09</v>
      </c>
      <c r="F28518" s="7" t="n">
        <v>0</v>
      </c>
      <c r="G28518" s="7" t="n">
        <v>0</v>
      </c>
    </row>
    <row r="28519" customFormat="false" ht="15" hidden="false" customHeight="false" outlineLevel="0" collapsed="false">
      <c r="A28519" s="7" t="s">
        <v>45</v>
      </c>
      <c r="B28519" s="7" t="s">
        <v>257</v>
      </c>
      <c r="C28519" s="7" t="s">
        <v>1387</v>
      </c>
      <c r="D28519" s="7" t="n">
        <v>10</v>
      </c>
      <c r="E28519" s="7" t="n">
        <v>124.61</v>
      </c>
      <c r="F28519" s="7" t="n">
        <v>0</v>
      </c>
      <c r="G28519" s="7" t="n">
        <v>0</v>
      </c>
    </row>
    <row r="28520" customFormat="false" ht="15" hidden="false" customHeight="false" outlineLevel="0" collapsed="false">
      <c r="A28520" s="7" t="s">
        <v>45</v>
      </c>
      <c r="B28520" s="7" t="s">
        <v>257</v>
      </c>
      <c r="C28520" s="7" t="s">
        <v>1387</v>
      </c>
      <c r="D28520" s="7" t="n">
        <v>2</v>
      </c>
      <c r="E28520" s="7" t="n">
        <v>0.07</v>
      </c>
      <c r="F28520" s="7" t="n">
        <v>0</v>
      </c>
      <c r="G28520" s="7" t="n">
        <v>0</v>
      </c>
    </row>
    <row r="28521" customFormat="false" ht="15" hidden="false" customHeight="false" outlineLevel="0" collapsed="false">
      <c r="A28521" s="7" t="s">
        <v>45</v>
      </c>
      <c r="B28521" s="7" t="s">
        <v>992</v>
      </c>
      <c r="C28521" s="7" t="s">
        <v>1511</v>
      </c>
      <c r="D28521" s="7" t="n">
        <v>1</v>
      </c>
      <c r="E28521" s="7" t="n">
        <v>0.03</v>
      </c>
      <c r="F28521" s="7" t="n">
        <v>0</v>
      </c>
      <c r="G28521" s="7" t="n">
        <v>0</v>
      </c>
    </row>
    <row r="28522" customFormat="false" ht="15" hidden="false" customHeight="false" outlineLevel="0" collapsed="false">
      <c r="A28522" s="7" t="s">
        <v>45</v>
      </c>
      <c r="B28522" s="7" t="s">
        <v>992</v>
      </c>
      <c r="C28522" s="7" t="s">
        <v>1511</v>
      </c>
      <c r="D28522" s="7" t="n">
        <v>0</v>
      </c>
      <c r="E28522" s="7" t="n">
        <v>0</v>
      </c>
      <c r="F28522" s="7" t="n">
        <v>200</v>
      </c>
      <c r="G28522" s="7" t="n">
        <v>12584.25</v>
      </c>
    </row>
    <row r="28523" customFormat="false" ht="15" hidden="false" customHeight="false" outlineLevel="0" collapsed="false">
      <c r="A28523" s="7" t="s">
        <v>45</v>
      </c>
      <c r="B28523" s="7" t="s">
        <v>992</v>
      </c>
      <c r="C28523" s="7" t="s">
        <v>1511</v>
      </c>
      <c r="D28523" s="7" t="n">
        <v>0</v>
      </c>
      <c r="E28523" s="7" t="n">
        <v>0</v>
      </c>
      <c r="F28523" s="7" t="n">
        <v>500</v>
      </c>
      <c r="G28523" s="7" t="n">
        <v>32841.88</v>
      </c>
    </row>
    <row r="28524" customFormat="false" ht="15" hidden="false" customHeight="false" outlineLevel="0" collapsed="false">
      <c r="A28524" s="7" t="s">
        <v>45</v>
      </c>
      <c r="B28524" s="7" t="s">
        <v>992</v>
      </c>
      <c r="C28524" s="7" t="s">
        <v>1511</v>
      </c>
      <c r="D28524" s="7" t="n">
        <v>0</v>
      </c>
      <c r="E28524" s="7" t="n">
        <v>0</v>
      </c>
      <c r="F28524" s="7" t="n">
        <v>3</v>
      </c>
      <c r="G28524" s="7" t="n">
        <v>0.09</v>
      </c>
    </row>
    <row r="28525" customFormat="false" ht="15" hidden="false" customHeight="false" outlineLevel="0" collapsed="false">
      <c r="A28525" s="7" t="s">
        <v>45</v>
      </c>
      <c r="B28525" s="7" t="s">
        <v>992</v>
      </c>
      <c r="C28525" s="7" t="s">
        <v>1511</v>
      </c>
      <c r="D28525" s="7" t="n">
        <v>0</v>
      </c>
      <c r="E28525" s="7" t="n">
        <v>0</v>
      </c>
      <c r="F28525" s="7" t="n">
        <v>700</v>
      </c>
      <c r="G28525" s="7" t="n">
        <v>43241.63</v>
      </c>
    </row>
    <row r="28526" customFormat="false" ht="15" hidden="false" customHeight="false" outlineLevel="0" collapsed="false">
      <c r="A28526" s="7" t="s">
        <v>45</v>
      </c>
      <c r="B28526" s="7" t="s">
        <v>992</v>
      </c>
      <c r="C28526" s="7" t="s">
        <v>1511</v>
      </c>
      <c r="D28526" s="7" t="n">
        <v>160</v>
      </c>
      <c r="E28526" s="7" t="n">
        <v>0.06</v>
      </c>
      <c r="F28526" s="7" t="n">
        <v>192</v>
      </c>
      <c r="G28526" s="7" t="n">
        <v>0.06</v>
      </c>
    </row>
    <row r="28527" customFormat="false" ht="15" hidden="false" customHeight="false" outlineLevel="0" collapsed="false">
      <c r="A28527" s="7" t="s">
        <v>45</v>
      </c>
      <c r="B28527" s="7" t="s">
        <v>992</v>
      </c>
      <c r="C28527" s="7" t="s">
        <v>1511</v>
      </c>
      <c r="D28527" s="7" t="n">
        <v>500</v>
      </c>
      <c r="E28527" s="7" t="n">
        <v>35763.75</v>
      </c>
      <c r="F28527" s="7" t="n">
        <v>0</v>
      </c>
      <c r="G28527" s="7" t="n">
        <v>0</v>
      </c>
    </row>
    <row r="28528" customFormat="false" ht="15" hidden="false" customHeight="false" outlineLevel="0" collapsed="false">
      <c r="A28528" s="7" t="s">
        <v>45</v>
      </c>
      <c r="B28528" s="7" t="s">
        <v>992</v>
      </c>
      <c r="C28528" s="7" t="s">
        <v>1511</v>
      </c>
      <c r="D28528" s="7" t="n">
        <v>300</v>
      </c>
      <c r="E28528" s="7" t="n">
        <v>20801.63</v>
      </c>
      <c r="F28528" s="7" t="n">
        <v>0</v>
      </c>
      <c r="G28528" s="7" t="n">
        <v>0</v>
      </c>
    </row>
    <row r="28529" customFormat="false" ht="15" hidden="false" customHeight="false" outlineLevel="0" collapsed="false">
      <c r="A28529" s="7" t="s">
        <v>45</v>
      </c>
      <c r="B28529" s="7" t="s">
        <v>896</v>
      </c>
      <c r="C28529" s="7" t="s">
        <v>1511</v>
      </c>
      <c r="D28529" s="7" t="n">
        <v>0</v>
      </c>
      <c r="E28529" s="7" t="n">
        <v>0</v>
      </c>
      <c r="F28529" s="7" t="n">
        <v>780</v>
      </c>
      <c r="G28529" s="7" t="n">
        <v>51233.33</v>
      </c>
    </row>
    <row r="28530" customFormat="false" ht="15" hidden="false" customHeight="false" outlineLevel="0" collapsed="false">
      <c r="A28530" s="7" t="s">
        <v>45</v>
      </c>
      <c r="B28530" s="7" t="s">
        <v>896</v>
      </c>
      <c r="C28530" s="7" t="s">
        <v>1511</v>
      </c>
      <c r="D28530" s="7" t="n">
        <v>200</v>
      </c>
      <c r="E28530" s="7" t="n">
        <v>0.03</v>
      </c>
      <c r="F28530" s="7" t="n">
        <v>156</v>
      </c>
      <c r="G28530" s="7" t="n">
        <v>0</v>
      </c>
    </row>
    <row r="28531" customFormat="false" ht="15" hidden="false" customHeight="false" outlineLevel="0" collapsed="false">
      <c r="A28531" s="7" t="s">
        <v>45</v>
      </c>
      <c r="B28531" s="7" t="s">
        <v>896</v>
      </c>
      <c r="C28531" s="7" t="s">
        <v>1511</v>
      </c>
      <c r="D28531" s="7" t="n">
        <v>1000</v>
      </c>
      <c r="E28531" s="7" t="n">
        <v>71527.5</v>
      </c>
      <c r="F28531" s="7" t="n">
        <v>0</v>
      </c>
      <c r="G28531" s="7" t="n">
        <v>0</v>
      </c>
    </row>
    <row r="28532" customFormat="false" ht="15" hidden="false" customHeight="false" outlineLevel="0" collapsed="false">
      <c r="A28532" s="7" t="s">
        <v>45</v>
      </c>
      <c r="B28532" s="7" t="s">
        <v>896</v>
      </c>
      <c r="C28532" s="7" t="s">
        <v>1511</v>
      </c>
      <c r="D28532" s="7" t="n">
        <v>1</v>
      </c>
      <c r="E28532" s="7" t="n">
        <v>0.03</v>
      </c>
      <c r="F28532" s="7" t="n">
        <v>0</v>
      </c>
      <c r="G28532" s="7" t="n">
        <v>0</v>
      </c>
    </row>
    <row r="28533" customFormat="false" ht="15" hidden="false" customHeight="false" outlineLevel="0" collapsed="false">
      <c r="A28533" s="7" t="s">
        <v>45</v>
      </c>
      <c r="B28533" s="7" t="s">
        <v>788</v>
      </c>
      <c r="C28533" s="7" t="s">
        <v>1511</v>
      </c>
      <c r="D28533" s="7" t="n">
        <v>16</v>
      </c>
      <c r="E28533" s="7" t="n">
        <v>0.03</v>
      </c>
      <c r="F28533" s="7" t="n">
        <v>2</v>
      </c>
      <c r="G28533" s="7" t="n">
        <v>0.03</v>
      </c>
    </row>
    <row r="28534" customFormat="false" ht="15" hidden="false" customHeight="false" outlineLevel="0" collapsed="false">
      <c r="A28534" s="7" t="s">
        <v>45</v>
      </c>
      <c r="B28534" s="7" t="s">
        <v>788</v>
      </c>
      <c r="C28534" s="7" t="s">
        <v>1511</v>
      </c>
      <c r="D28534" s="7" t="n">
        <v>80</v>
      </c>
      <c r="E28534" s="7" t="n">
        <v>5547.1</v>
      </c>
      <c r="F28534" s="7" t="n">
        <v>0</v>
      </c>
      <c r="G28534" s="7" t="n">
        <v>0</v>
      </c>
    </row>
    <row r="28535" customFormat="false" ht="15" hidden="false" customHeight="false" outlineLevel="0" collapsed="false">
      <c r="A28535" s="7" t="s">
        <v>45</v>
      </c>
      <c r="B28535" s="7" t="s">
        <v>788</v>
      </c>
      <c r="C28535" s="7" t="s">
        <v>1511</v>
      </c>
      <c r="D28535" s="7" t="n">
        <v>0</v>
      </c>
      <c r="E28535" s="7" t="n">
        <v>0</v>
      </c>
      <c r="F28535" s="7" t="n">
        <v>20</v>
      </c>
      <c r="G28535" s="7" t="n">
        <v>1299.23</v>
      </c>
    </row>
    <row r="28536" customFormat="false" ht="15" hidden="false" customHeight="false" outlineLevel="0" collapsed="false">
      <c r="A28536" s="7" t="s">
        <v>45</v>
      </c>
      <c r="B28536" s="7" t="s">
        <v>788</v>
      </c>
      <c r="C28536" s="7" t="s">
        <v>1511</v>
      </c>
      <c r="D28536" s="7" t="n">
        <v>1</v>
      </c>
      <c r="E28536" s="7" t="n">
        <v>0.03</v>
      </c>
      <c r="F28536" s="7" t="n">
        <v>0</v>
      </c>
      <c r="G28536" s="7" t="n">
        <v>0</v>
      </c>
    </row>
    <row r="28537" customFormat="false" ht="15" hidden="false" customHeight="false" outlineLevel="0" collapsed="false">
      <c r="A28537" s="7" t="s">
        <v>45</v>
      </c>
      <c r="B28537" s="7" t="s">
        <v>893</v>
      </c>
      <c r="C28537" s="7" t="s">
        <v>1511</v>
      </c>
      <c r="D28537" s="7" t="n">
        <v>0</v>
      </c>
      <c r="E28537" s="7" t="n">
        <v>0</v>
      </c>
      <c r="F28537" s="7" t="n">
        <v>200</v>
      </c>
      <c r="G28537" s="7" t="n">
        <v>12992.25</v>
      </c>
    </row>
    <row r="28538" customFormat="false" ht="15" hidden="false" customHeight="false" outlineLevel="0" collapsed="false">
      <c r="A28538" s="7" t="s">
        <v>45</v>
      </c>
      <c r="B28538" s="7" t="s">
        <v>893</v>
      </c>
      <c r="C28538" s="7" t="s">
        <v>1511</v>
      </c>
      <c r="D28538" s="7" t="n">
        <v>1</v>
      </c>
      <c r="E28538" s="7" t="n">
        <v>0.03</v>
      </c>
      <c r="F28538" s="7" t="n">
        <v>0</v>
      </c>
      <c r="G28538" s="7" t="n">
        <v>0</v>
      </c>
    </row>
    <row r="28539" customFormat="false" ht="15" hidden="false" customHeight="false" outlineLevel="0" collapsed="false">
      <c r="A28539" s="7" t="s">
        <v>45</v>
      </c>
      <c r="B28539" s="7" t="s">
        <v>893</v>
      </c>
      <c r="C28539" s="7" t="s">
        <v>1511</v>
      </c>
      <c r="D28539" s="7" t="n">
        <v>16</v>
      </c>
      <c r="E28539" s="7" t="n">
        <v>0.03</v>
      </c>
      <c r="F28539" s="7" t="n">
        <v>50</v>
      </c>
      <c r="G28539" s="7" t="n">
        <v>0.06</v>
      </c>
    </row>
    <row r="28540" customFormat="false" ht="15" hidden="false" customHeight="false" outlineLevel="0" collapsed="false">
      <c r="A28540" s="7" t="s">
        <v>45</v>
      </c>
      <c r="B28540" s="7" t="s">
        <v>893</v>
      </c>
      <c r="C28540" s="7" t="s">
        <v>1511</v>
      </c>
      <c r="D28540" s="7" t="n">
        <v>60</v>
      </c>
      <c r="E28540" s="7" t="n">
        <v>0.03</v>
      </c>
      <c r="F28540" s="7" t="n">
        <v>0</v>
      </c>
      <c r="G28540" s="7" t="n">
        <v>0</v>
      </c>
    </row>
    <row r="28541" customFormat="false" ht="15" hidden="false" customHeight="false" outlineLevel="0" collapsed="false">
      <c r="A28541" s="7" t="s">
        <v>45</v>
      </c>
      <c r="B28541" s="7" t="s">
        <v>893</v>
      </c>
      <c r="C28541" s="7" t="s">
        <v>1511</v>
      </c>
      <c r="D28541" s="7" t="n">
        <v>80</v>
      </c>
      <c r="E28541" s="7" t="n">
        <v>5722.2</v>
      </c>
      <c r="F28541" s="7" t="n">
        <v>0</v>
      </c>
      <c r="G28541" s="7" t="n">
        <v>0</v>
      </c>
    </row>
    <row r="28542" customFormat="false" ht="15" hidden="false" customHeight="false" outlineLevel="0" collapsed="false">
      <c r="A28542" s="7" t="s">
        <v>45</v>
      </c>
      <c r="B28542" s="7" t="s">
        <v>893</v>
      </c>
      <c r="C28542" s="7" t="s">
        <v>1511</v>
      </c>
      <c r="D28542" s="7" t="n">
        <v>300</v>
      </c>
      <c r="E28542" s="7" t="n">
        <v>21241.5</v>
      </c>
      <c r="F28542" s="7" t="n">
        <v>0</v>
      </c>
      <c r="G28542" s="7" t="n">
        <v>0</v>
      </c>
    </row>
    <row r="28543" customFormat="false" ht="15" hidden="false" customHeight="false" outlineLevel="0" collapsed="false">
      <c r="A28543" s="7" t="s">
        <v>45</v>
      </c>
      <c r="B28543" s="7" t="s">
        <v>893</v>
      </c>
      <c r="C28543" s="7" t="s">
        <v>1511</v>
      </c>
      <c r="D28543" s="7" t="n">
        <v>0</v>
      </c>
      <c r="E28543" s="7" t="n">
        <v>0</v>
      </c>
      <c r="F28543" s="7" t="n">
        <v>300</v>
      </c>
      <c r="G28543" s="7" t="n">
        <v>18876.38</v>
      </c>
    </row>
    <row r="28544" customFormat="false" ht="15" hidden="false" customHeight="false" outlineLevel="0" collapsed="false">
      <c r="A28544" s="7" t="s">
        <v>45</v>
      </c>
      <c r="B28544" s="7" t="s">
        <v>790</v>
      </c>
      <c r="C28544" s="7" t="s">
        <v>1511</v>
      </c>
      <c r="D28544" s="7" t="n">
        <v>1</v>
      </c>
      <c r="E28544" s="7" t="n">
        <v>0.03</v>
      </c>
      <c r="F28544" s="7" t="n">
        <v>0</v>
      </c>
      <c r="G28544" s="7" t="n">
        <v>0</v>
      </c>
    </row>
    <row r="28545" customFormat="false" ht="15" hidden="false" customHeight="false" outlineLevel="0" collapsed="false">
      <c r="A28545" s="7" t="s">
        <v>45</v>
      </c>
      <c r="B28545" s="7" t="s">
        <v>790</v>
      </c>
      <c r="C28545" s="7" t="s">
        <v>1511</v>
      </c>
      <c r="D28545" s="7" t="n">
        <v>10</v>
      </c>
      <c r="E28545" s="7" t="n">
        <v>0.03</v>
      </c>
      <c r="F28545" s="7" t="n">
        <v>4</v>
      </c>
      <c r="G28545" s="7" t="n">
        <v>0.03</v>
      </c>
    </row>
    <row r="28546" customFormat="false" ht="15" hidden="false" customHeight="false" outlineLevel="0" collapsed="false">
      <c r="A28546" s="7" t="s">
        <v>45</v>
      </c>
      <c r="B28546" s="7" t="s">
        <v>790</v>
      </c>
      <c r="C28546" s="7" t="s">
        <v>1511</v>
      </c>
      <c r="D28546" s="7" t="n">
        <v>50</v>
      </c>
      <c r="E28546" s="7" t="n">
        <v>3466.94</v>
      </c>
      <c r="F28546" s="7" t="n">
        <v>0</v>
      </c>
      <c r="G28546" s="7" t="n">
        <v>0</v>
      </c>
    </row>
    <row r="28547" customFormat="false" ht="15" hidden="false" customHeight="false" outlineLevel="0" collapsed="false">
      <c r="A28547" s="7" t="s">
        <v>45</v>
      </c>
      <c r="B28547" s="7" t="s">
        <v>790</v>
      </c>
      <c r="C28547" s="7" t="s">
        <v>1511</v>
      </c>
      <c r="D28547" s="7" t="n">
        <v>0</v>
      </c>
      <c r="E28547" s="7" t="n">
        <v>0</v>
      </c>
      <c r="F28547" s="7" t="n">
        <v>40</v>
      </c>
      <c r="G28547" s="7" t="n">
        <v>2598.45</v>
      </c>
    </row>
    <row r="28548" customFormat="false" ht="15" hidden="false" customHeight="false" outlineLevel="0" collapsed="false">
      <c r="A28548" s="7" t="s">
        <v>45</v>
      </c>
      <c r="B28548" s="7" t="s">
        <v>184</v>
      </c>
      <c r="C28548" s="7" t="s">
        <v>1399</v>
      </c>
      <c r="D28548" s="7" t="n">
        <v>10</v>
      </c>
      <c r="E28548" s="7" t="n">
        <v>288</v>
      </c>
      <c r="F28548" s="7" t="n">
        <v>0</v>
      </c>
      <c r="G28548" s="7" t="n">
        <v>0</v>
      </c>
    </row>
    <row r="28549" customFormat="false" ht="15" hidden="false" customHeight="false" outlineLevel="0" collapsed="false">
      <c r="A28549" s="7" t="s">
        <v>45</v>
      </c>
      <c r="B28549" s="7" t="s">
        <v>184</v>
      </c>
      <c r="C28549" s="7" t="s">
        <v>1399</v>
      </c>
      <c r="D28549" s="7" t="n">
        <v>8</v>
      </c>
      <c r="E28549" s="7" t="n">
        <v>0.07</v>
      </c>
      <c r="F28549" s="7" t="n">
        <v>0</v>
      </c>
      <c r="G28549" s="7" t="n">
        <v>0</v>
      </c>
    </row>
    <row r="28550" customFormat="false" ht="15" hidden="false" customHeight="false" outlineLevel="0" collapsed="false">
      <c r="A28550" s="7" t="s">
        <v>45</v>
      </c>
      <c r="B28550" s="7" t="s">
        <v>184</v>
      </c>
      <c r="C28550" s="7" t="s">
        <v>1399</v>
      </c>
      <c r="D28550" s="7" t="n">
        <v>10</v>
      </c>
      <c r="E28550" s="7" t="n">
        <v>261.04</v>
      </c>
      <c r="F28550" s="7" t="n">
        <v>0</v>
      </c>
      <c r="G28550" s="7" t="n">
        <v>0</v>
      </c>
    </row>
    <row r="28551" customFormat="false" ht="15" hidden="false" customHeight="false" outlineLevel="0" collapsed="false">
      <c r="A28551" s="7" t="s">
        <v>45</v>
      </c>
      <c r="B28551" s="7" t="s">
        <v>184</v>
      </c>
      <c r="C28551" s="7" t="s">
        <v>1399</v>
      </c>
      <c r="D28551" s="7" t="n">
        <v>2</v>
      </c>
      <c r="E28551" s="7" t="n">
        <v>0.07</v>
      </c>
      <c r="F28551" s="7" t="n">
        <v>0</v>
      </c>
      <c r="G28551" s="7" t="n">
        <v>0</v>
      </c>
    </row>
    <row r="28552" customFormat="false" ht="15" hidden="false" customHeight="false" outlineLevel="0" collapsed="false">
      <c r="A28552" s="7" t="s">
        <v>45</v>
      </c>
      <c r="B28552" s="7" t="s">
        <v>184</v>
      </c>
      <c r="C28552" s="7" t="s">
        <v>1399</v>
      </c>
      <c r="D28552" s="7" t="n">
        <v>0</v>
      </c>
      <c r="E28552" s="7" t="n">
        <v>0</v>
      </c>
      <c r="F28552" s="7" t="n">
        <v>1</v>
      </c>
      <c r="G28552" s="7" t="n">
        <v>0.03</v>
      </c>
    </row>
    <row r="28553" customFormat="false" ht="15" hidden="false" customHeight="false" outlineLevel="0" collapsed="false">
      <c r="A28553" s="7" t="s">
        <v>45</v>
      </c>
      <c r="B28553" s="7" t="s">
        <v>184</v>
      </c>
      <c r="C28553" s="7" t="s">
        <v>1399</v>
      </c>
      <c r="D28553" s="7" t="n">
        <v>0</v>
      </c>
      <c r="E28553" s="7" t="n">
        <v>0</v>
      </c>
      <c r="F28553" s="7" t="n">
        <v>10</v>
      </c>
      <c r="G28553" s="7" t="n">
        <v>232.56</v>
      </c>
    </row>
    <row r="28554" customFormat="false" ht="15" hidden="false" customHeight="false" outlineLevel="0" collapsed="false">
      <c r="A28554" s="7" t="s">
        <v>45</v>
      </c>
      <c r="B28554" s="7" t="s">
        <v>184</v>
      </c>
      <c r="C28554" s="7" t="s">
        <v>1399</v>
      </c>
      <c r="D28554" s="7" t="n">
        <v>20</v>
      </c>
      <c r="E28554" s="7" t="n">
        <v>538.56</v>
      </c>
      <c r="F28554" s="7" t="n">
        <v>0</v>
      </c>
      <c r="G28554" s="7" t="n">
        <v>0</v>
      </c>
    </row>
    <row r="28555" customFormat="false" ht="15" hidden="false" customHeight="false" outlineLevel="0" collapsed="false">
      <c r="A28555" s="7" t="s">
        <v>45</v>
      </c>
      <c r="B28555" s="7" t="s">
        <v>184</v>
      </c>
      <c r="C28555" s="7" t="s">
        <v>1399</v>
      </c>
      <c r="D28555" s="7" t="n">
        <v>10</v>
      </c>
      <c r="E28555" s="7" t="n">
        <v>265.84</v>
      </c>
      <c r="F28555" s="7" t="n">
        <v>0</v>
      </c>
      <c r="G28555" s="7" t="n">
        <v>0</v>
      </c>
    </row>
    <row r="28556" customFormat="false" ht="15" hidden="false" customHeight="false" outlineLevel="0" collapsed="false">
      <c r="A28556" s="7" t="s">
        <v>45</v>
      </c>
      <c r="B28556" s="7" t="s">
        <v>186</v>
      </c>
      <c r="C28556" s="7" t="s">
        <v>1399</v>
      </c>
      <c r="D28556" s="7" t="n">
        <v>20</v>
      </c>
      <c r="E28556" s="7" t="n">
        <v>576</v>
      </c>
      <c r="F28556" s="7" t="n">
        <v>0</v>
      </c>
      <c r="G28556" s="7" t="n">
        <v>0</v>
      </c>
    </row>
    <row r="28557" customFormat="false" ht="15" hidden="false" customHeight="false" outlineLevel="0" collapsed="false">
      <c r="A28557" s="7" t="s">
        <v>45</v>
      </c>
      <c r="B28557" s="7" t="s">
        <v>186</v>
      </c>
      <c r="C28557" s="7" t="s">
        <v>1399</v>
      </c>
      <c r="D28557" s="7" t="n">
        <v>0</v>
      </c>
      <c r="E28557" s="7" t="n">
        <v>0</v>
      </c>
      <c r="F28557" s="7" t="n">
        <v>30</v>
      </c>
      <c r="G28557" s="7" t="n">
        <v>741.84</v>
      </c>
    </row>
    <row r="28558" customFormat="false" ht="15" hidden="false" customHeight="false" outlineLevel="0" collapsed="false">
      <c r="A28558" s="7" t="s">
        <v>45</v>
      </c>
      <c r="B28558" s="7" t="s">
        <v>186</v>
      </c>
      <c r="C28558" s="7" t="s">
        <v>1399</v>
      </c>
      <c r="D28558" s="7" t="n">
        <v>0</v>
      </c>
      <c r="E28558" s="7" t="n">
        <v>0</v>
      </c>
      <c r="F28558" s="7" t="n">
        <v>30</v>
      </c>
      <c r="G28558" s="7" t="n">
        <v>697.68</v>
      </c>
    </row>
    <row r="28559" customFormat="false" ht="15" hidden="false" customHeight="false" outlineLevel="0" collapsed="false">
      <c r="A28559" s="7" t="s">
        <v>45</v>
      </c>
      <c r="B28559" s="7" t="s">
        <v>186</v>
      </c>
      <c r="C28559" s="7" t="s">
        <v>1399</v>
      </c>
      <c r="D28559" s="7" t="n">
        <v>14</v>
      </c>
      <c r="E28559" s="7" t="n">
        <v>0.07</v>
      </c>
      <c r="F28559" s="7" t="n">
        <v>6</v>
      </c>
      <c r="G28559" s="7" t="n">
        <v>0.03</v>
      </c>
    </row>
    <row r="28560" customFormat="false" ht="15" hidden="false" customHeight="false" outlineLevel="0" collapsed="false">
      <c r="A28560" s="7" t="s">
        <v>45</v>
      </c>
      <c r="B28560" s="7" t="s">
        <v>186</v>
      </c>
      <c r="C28560" s="7" t="s">
        <v>1399</v>
      </c>
      <c r="D28560" s="7" t="n">
        <v>4</v>
      </c>
      <c r="E28560" s="7" t="n">
        <v>0.13</v>
      </c>
      <c r="F28560" s="7" t="n">
        <v>0</v>
      </c>
      <c r="G28560" s="7" t="n">
        <v>0</v>
      </c>
    </row>
    <row r="28561" customFormat="false" ht="15" hidden="false" customHeight="false" outlineLevel="0" collapsed="false">
      <c r="A28561" s="7" t="s">
        <v>45</v>
      </c>
      <c r="B28561" s="7" t="s">
        <v>186</v>
      </c>
      <c r="C28561" s="7" t="s">
        <v>1399</v>
      </c>
      <c r="D28561" s="7" t="n">
        <v>20</v>
      </c>
      <c r="E28561" s="7" t="n">
        <v>531.68</v>
      </c>
      <c r="F28561" s="7" t="n">
        <v>0</v>
      </c>
      <c r="G28561" s="7" t="n">
        <v>0</v>
      </c>
    </row>
    <row r="28562" customFormat="false" ht="15" hidden="false" customHeight="false" outlineLevel="0" collapsed="false">
      <c r="A28562" s="7" t="s">
        <v>45</v>
      </c>
      <c r="B28562" s="7" t="s">
        <v>186</v>
      </c>
      <c r="C28562" s="7" t="s">
        <v>1399</v>
      </c>
      <c r="D28562" s="7" t="n">
        <v>50</v>
      </c>
      <c r="E28562" s="7" t="n">
        <v>1346.4</v>
      </c>
      <c r="F28562" s="7" t="n">
        <v>0</v>
      </c>
      <c r="G28562" s="7" t="n">
        <v>0</v>
      </c>
    </row>
    <row r="28563" customFormat="false" ht="15" hidden="false" customHeight="false" outlineLevel="0" collapsed="false">
      <c r="A28563" s="7" t="s">
        <v>45</v>
      </c>
      <c r="B28563" s="7" t="s">
        <v>186</v>
      </c>
      <c r="C28563" s="7" t="s">
        <v>1399</v>
      </c>
      <c r="D28563" s="7" t="n">
        <v>0</v>
      </c>
      <c r="E28563" s="7" t="n">
        <v>0</v>
      </c>
      <c r="F28563" s="7" t="n">
        <v>3</v>
      </c>
      <c r="G28563" s="7" t="n">
        <v>0.09</v>
      </c>
    </row>
    <row r="28564" customFormat="false" ht="15" hidden="false" customHeight="false" outlineLevel="0" collapsed="false">
      <c r="A28564" s="7" t="s">
        <v>45</v>
      </c>
      <c r="B28564" s="7" t="s">
        <v>224</v>
      </c>
      <c r="C28564" s="7" t="s">
        <v>1399</v>
      </c>
      <c r="D28564" s="7" t="n">
        <v>0</v>
      </c>
      <c r="E28564" s="7" t="n">
        <v>0</v>
      </c>
      <c r="F28564" s="7" t="n">
        <v>2</v>
      </c>
      <c r="G28564" s="7" t="n">
        <v>0.06</v>
      </c>
    </row>
    <row r="28565" customFormat="false" ht="15" hidden="false" customHeight="false" outlineLevel="0" collapsed="false">
      <c r="A28565" s="7" t="s">
        <v>45</v>
      </c>
      <c r="B28565" s="7" t="s">
        <v>224</v>
      </c>
      <c r="C28565" s="7" t="s">
        <v>1399</v>
      </c>
      <c r="D28565" s="7" t="n">
        <v>4</v>
      </c>
      <c r="E28565" s="7" t="n">
        <v>0.04</v>
      </c>
      <c r="F28565" s="7" t="n">
        <v>2</v>
      </c>
      <c r="G28565" s="7" t="n">
        <v>0.03</v>
      </c>
    </row>
    <row r="28566" customFormat="false" ht="15" hidden="false" customHeight="false" outlineLevel="0" collapsed="false">
      <c r="A28566" s="7" t="s">
        <v>45</v>
      </c>
      <c r="B28566" s="7" t="s">
        <v>224</v>
      </c>
      <c r="C28566" s="7" t="s">
        <v>1399</v>
      </c>
      <c r="D28566" s="7" t="n">
        <v>0</v>
      </c>
      <c r="E28566" s="7" t="n">
        <v>0</v>
      </c>
      <c r="F28566" s="7" t="n">
        <v>20</v>
      </c>
      <c r="G28566" s="7" t="n">
        <v>496</v>
      </c>
    </row>
    <row r="28567" customFormat="false" ht="15" hidden="false" customHeight="false" outlineLevel="0" collapsed="false">
      <c r="A28567" s="7" t="s">
        <v>45</v>
      </c>
      <c r="B28567" s="7" t="s">
        <v>224</v>
      </c>
      <c r="C28567" s="7" t="s">
        <v>1399</v>
      </c>
      <c r="D28567" s="7" t="n">
        <v>10</v>
      </c>
      <c r="E28567" s="7" t="n">
        <v>266.56</v>
      </c>
      <c r="F28567" s="7" t="n">
        <v>0</v>
      </c>
      <c r="G28567" s="7" t="n">
        <v>0</v>
      </c>
    </row>
    <row r="28568" customFormat="false" ht="15" hidden="false" customHeight="false" outlineLevel="0" collapsed="false">
      <c r="A28568" s="7" t="s">
        <v>45</v>
      </c>
      <c r="B28568" s="7" t="s">
        <v>224</v>
      </c>
      <c r="C28568" s="7" t="s">
        <v>1399</v>
      </c>
      <c r="D28568" s="7" t="n">
        <v>20</v>
      </c>
      <c r="E28568" s="7" t="n">
        <v>531.68</v>
      </c>
      <c r="F28568" s="7" t="n">
        <v>0</v>
      </c>
      <c r="G28568" s="7" t="n">
        <v>0</v>
      </c>
    </row>
    <row r="28569" customFormat="false" ht="15" hidden="false" customHeight="false" outlineLevel="0" collapsed="false">
      <c r="A28569" s="7" t="s">
        <v>45</v>
      </c>
      <c r="B28569" s="7" t="s">
        <v>224</v>
      </c>
      <c r="C28569" s="7" t="s">
        <v>1399</v>
      </c>
      <c r="D28569" s="7" t="n">
        <v>0</v>
      </c>
      <c r="E28569" s="7" t="n">
        <v>0</v>
      </c>
      <c r="F28569" s="7" t="n">
        <v>20</v>
      </c>
      <c r="G28569" s="7" t="n">
        <v>465.12</v>
      </c>
    </row>
    <row r="28570" customFormat="false" ht="15" hidden="false" customHeight="false" outlineLevel="0" collapsed="false">
      <c r="A28570" s="7" t="s">
        <v>45</v>
      </c>
      <c r="B28570" s="7" t="s">
        <v>224</v>
      </c>
      <c r="C28570" s="7" t="s">
        <v>1399</v>
      </c>
      <c r="D28570" s="7" t="n">
        <v>4</v>
      </c>
      <c r="E28570" s="7" t="n">
        <v>0.13</v>
      </c>
      <c r="F28570" s="7" t="n">
        <v>0</v>
      </c>
      <c r="G28570" s="7" t="n">
        <v>0</v>
      </c>
    </row>
    <row r="28571" customFormat="false" ht="15" hidden="false" customHeight="false" outlineLevel="0" collapsed="false">
      <c r="A28571" s="7" t="s">
        <v>45</v>
      </c>
      <c r="B28571" s="7" t="s">
        <v>224</v>
      </c>
      <c r="C28571" s="7" t="s">
        <v>1399</v>
      </c>
      <c r="D28571" s="7" t="n">
        <v>2</v>
      </c>
      <c r="E28571" s="7" t="n">
        <v>0.03</v>
      </c>
      <c r="F28571" s="7" t="n">
        <v>0</v>
      </c>
      <c r="G28571" s="7" t="n">
        <v>0</v>
      </c>
    </row>
    <row r="28572" customFormat="false" ht="15" hidden="false" customHeight="false" outlineLevel="0" collapsed="false">
      <c r="A28572" s="7" t="s">
        <v>45</v>
      </c>
      <c r="B28572" s="7" t="s">
        <v>224</v>
      </c>
      <c r="C28572" s="7" t="s">
        <v>1399</v>
      </c>
      <c r="D28572" s="7" t="n">
        <v>20</v>
      </c>
      <c r="E28572" s="7" t="n">
        <v>576</v>
      </c>
      <c r="F28572" s="7" t="n">
        <v>0</v>
      </c>
      <c r="G28572" s="7" t="n">
        <v>0</v>
      </c>
    </row>
    <row r="28573" customFormat="false" ht="15" hidden="false" customHeight="false" outlineLevel="0" collapsed="false">
      <c r="A28573" s="7" t="s">
        <v>45</v>
      </c>
      <c r="B28573" s="7" t="s">
        <v>781</v>
      </c>
      <c r="C28573" s="7" t="s">
        <v>1399</v>
      </c>
      <c r="D28573" s="7" t="n">
        <v>2</v>
      </c>
      <c r="E28573" s="7" t="n">
        <v>0.04</v>
      </c>
      <c r="F28573" s="7" t="n">
        <v>0</v>
      </c>
      <c r="G28573" s="7" t="n">
        <v>0</v>
      </c>
    </row>
    <row r="28574" customFormat="false" ht="15" hidden="false" customHeight="false" outlineLevel="0" collapsed="false">
      <c r="A28574" s="7" t="s">
        <v>45</v>
      </c>
      <c r="B28574" s="7" t="s">
        <v>781</v>
      </c>
      <c r="C28574" s="7" t="s">
        <v>1399</v>
      </c>
      <c r="D28574" s="7" t="n">
        <v>10</v>
      </c>
      <c r="E28574" s="7" t="n">
        <v>286.08</v>
      </c>
      <c r="F28574" s="7" t="n">
        <v>0</v>
      </c>
      <c r="G28574" s="7" t="n">
        <v>0</v>
      </c>
    </row>
    <row r="28575" customFormat="false" ht="15" hidden="false" customHeight="false" outlineLevel="0" collapsed="false">
      <c r="A28575" s="7" t="s">
        <v>45</v>
      </c>
      <c r="B28575" s="7" t="s">
        <v>1206</v>
      </c>
      <c r="C28575" s="7" t="s">
        <v>1619</v>
      </c>
      <c r="D28575" s="7" t="n">
        <v>10</v>
      </c>
      <c r="E28575" s="7" t="n">
        <v>0.06</v>
      </c>
      <c r="F28575" s="7" t="n">
        <v>0</v>
      </c>
      <c r="G28575" s="7" t="n">
        <v>0</v>
      </c>
    </row>
    <row r="28576" customFormat="false" ht="15" hidden="false" customHeight="false" outlineLevel="0" collapsed="false">
      <c r="A28576" s="7" t="s">
        <v>45</v>
      </c>
      <c r="B28576" s="7" t="s">
        <v>1206</v>
      </c>
      <c r="C28576" s="7" t="s">
        <v>1619</v>
      </c>
      <c r="D28576" s="7" t="n">
        <v>30</v>
      </c>
      <c r="E28576" s="7" t="n">
        <v>881.01</v>
      </c>
      <c r="F28576" s="7" t="n">
        <v>0</v>
      </c>
      <c r="G28576" s="7" t="n">
        <v>0</v>
      </c>
    </row>
    <row r="28577" customFormat="false" ht="15" hidden="false" customHeight="false" outlineLevel="0" collapsed="false">
      <c r="A28577" s="7" t="s">
        <v>45</v>
      </c>
      <c r="B28577" s="7" t="s">
        <v>1206</v>
      </c>
      <c r="C28577" s="7" t="s">
        <v>1619</v>
      </c>
      <c r="D28577" s="7" t="n">
        <v>20</v>
      </c>
      <c r="E28577" s="7" t="n">
        <v>596.7</v>
      </c>
      <c r="F28577" s="7" t="n">
        <v>0</v>
      </c>
      <c r="G28577" s="7" t="n">
        <v>0</v>
      </c>
    </row>
    <row r="28578" customFormat="false" ht="15" hidden="false" customHeight="false" outlineLevel="0" collapsed="false">
      <c r="A28578" s="7" t="s">
        <v>45</v>
      </c>
      <c r="B28578" s="7" t="s">
        <v>1203</v>
      </c>
      <c r="C28578" s="7" t="s">
        <v>1619</v>
      </c>
      <c r="D28578" s="7" t="n">
        <v>20</v>
      </c>
      <c r="E28578" s="7" t="n">
        <v>599.76</v>
      </c>
      <c r="F28578" s="7" t="n">
        <v>0</v>
      </c>
      <c r="G28578" s="7" t="n">
        <v>0</v>
      </c>
    </row>
    <row r="28579" customFormat="false" ht="15" hidden="false" customHeight="false" outlineLevel="0" collapsed="false">
      <c r="A28579" s="7" t="s">
        <v>45</v>
      </c>
      <c r="B28579" s="7" t="s">
        <v>1203</v>
      </c>
      <c r="C28579" s="7" t="s">
        <v>1619</v>
      </c>
      <c r="D28579" s="7" t="n">
        <v>40</v>
      </c>
      <c r="E28579" s="7" t="n">
        <v>1174.68</v>
      </c>
      <c r="F28579" s="7" t="n">
        <v>0</v>
      </c>
      <c r="G28579" s="7" t="n">
        <v>0</v>
      </c>
    </row>
    <row r="28580" customFormat="false" ht="15" hidden="false" customHeight="false" outlineLevel="0" collapsed="false">
      <c r="A28580" s="7" t="s">
        <v>45</v>
      </c>
      <c r="B28580" s="7" t="s">
        <v>1203</v>
      </c>
      <c r="C28580" s="7" t="s">
        <v>1619</v>
      </c>
      <c r="D28580" s="7" t="n">
        <v>4</v>
      </c>
      <c r="E28580" s="7" t="n">
        <v>0.03</v>
      </c>
      <c r="F28580" s="7" t="n">
        <v>0</v>
      </c>
      <c r="G28580" s="7" t="n">
        <v>0</v>
      </c>
    </row>
    <row r="28581" customFormat="false" ht="15" hidden="false" customHeight="false" outlineLevel="0" collapsed="false">
      <c r="A28581" s="7" t="s">
        <v>45</v>
      </c>
      <c r="B28581" s="7" t="s">
        <v>1203</v>
      </c>
      <c r="C28581" s="7" t="s">
        <v>1619</v>
      </c>
      <c r="D28581" s="7" t="n">
        <v>20</v>
      </c>
      <c r="E28581" s="7" t="n">
        <v>648.54</v>
      </c>
      <c r="F28581" s="7" t="n">
        <v>0</v>
      </c>
      <c r="G28581" s="7" t="n">
        <v>0</v>
      </c>
    </row>
    <row r="28582" customFormat="false" ht="15" hidden="false" customHeight="false" outlineLevel="0" collapsed="false">
      <c r="A28582" s="7" t="s">
        <v>45</v>
      </c>
      <c r="B28582" s="7" t="s">
        <v>1203</v>
      </c>
      <c r="C28582" s="7" t="s">
        <v>1619</v>
      </c>
      <c r="D28582" s="7" t="n">
        <v>12</v>
      </c>
      <c r="E28582" s="7" t="n">
        <v>0.07</v>
      </c>
      <c r="F28582" s="7" t="n">
        <v>0</v>
      </c>
      <c r="G28582" s="7" t="n">
        <v>0</v>
      </c>
    </row>
    <row r="28583" customFormat="false" ht="15" hidden="false" customHeight="false" outlineLevel="0" collapsed="false">
      <c r="A28583" s="7" t="s">
        <v>45</v>
      </c>
      <c r="B28583" s="7" t="s">
        <v>1208</v>
      </c>
      <c r="C28583" s="7" t="s">
        <v>1619</v>
      </c>
      <c r="D28583" s="7" t="n">
        <v>20</v>
      </c>
      <c r="E28583" s="7" t="n">
        <v>587.34</v>
      </c>
      <c r="F28583" s="7" t="n">
        <v>0</v>
      </c>
      <c r="G28583" s="7" t="n">
        <v>0</v>
      </c>
    </row>
    <row r="28584" customFormat="false" ht="15" hidden="false" customHeight="false" outlineLevel="0" collapsed="false">
      <c r="A28584" s="7" t="s">
        <v>45</v>
      </c>
      <c r="B28584" s="7" t="s">
        <v>1208</v>
      </c>
      <c r="C28584" s="7" t="s">
        <v>1619</v>
      </c>
      <c r="D28584" s="7" t="n">
        <v>0</v>
      </c>
      <c r="E28584" s="7" t="n">
        <v>0</v>
      </c>
      <c r="F28584" s="7" t="n">
        <v>5</v>
      </c>
      <c r="G28584" s="7" t="n">
        <v>130.82</v>
      </c>
    </row>
    <row r="28585" customFormat="false" ht="15" hidden="false" customHeight="false" outlineLevel="0" collapsed="false">
      <c r="A28585" s="7" t="s">
        <v>45</v>
      </c>
      <c r="B28585" s="7" t="s">
        <v>1208</v>
      </c>
      <c r="C28585" s="7" t="s">
        <v>1619</v>
      </c>
      <c r="D28585" s="7" t="n">
        <v>2</v>
      </c>
      <c r="E28585" s="7" t="n">
        <v>0.03</v>
      </c>
      <c r="F28585" s="7" t="n">
        <v>0</v>
      </c>
      <c r="G28585" s="7" t="n">
        <v>0</v>
      </c>
    </row>
    <row r="28586" customFormat="false" ht="15" hidden="false" customHeight="false" outlineLevel="0" collapsed="false">
      <c r="A28586" s="7" t="s">
        <v>45</v>
      </c>
      <c r="B28586" s="7" t="s">
        <v>1208</v>
      </c>
      <c r="C28586" s="7" t="s">
        <v>1619</v>
      </c>
      <c r="D28586" s="7" t="n">
        <v>10</v>
      </c>
      <c r="E28586" s="7" t="n">
        <v>299.88</v>
      </c>
      <c r="F28586" s="7" t="n">
        <v>0</v>
      </c>
      <c r="G28586" s="7" t="n">
        <v>0</v>
      </c>
    </row>
    <row r="28587" customFormat="false" ht="15" hidden="false" customHeight="false" outlineLevel="0" collapsed="false">
      <c r="A28587" s="7" t="s">
        <v>45</v>
      </c>
      <c r="B28587" s="7" t="s">
        <v>1208</v>
      </c>
      <c r="C28587" s="7" t="s">
        <v>1619</v>
      </c>
      <c r="D28587" s="7" t="n">
        <v>4</v>
      </c>
      <c r="E28587" s="7" t="n">
        <v>0.03</v>
      </c>
      <c r="F28587" s="7" t="n">
        <v>0</v>
      </c>
      <c r="G28587" s="7" t="n">
        <v>0</v>
      </c>
    </row>
    <row r="28588" customFormat="false" ht="15" hidden="false" customHeight="false" outlineLevel="0" collapsed="false">
      <c r="A28588" s="7" t="s">
        <v>45</v>
      </c>
      <c r="B28588" s="7" t="s">
        <v>1211</v>
      </c>
      <c r="C28588" s="7" t="s">
        <v>1619</v>
      </c>
      <c r="D28588" s="7" t="n">
        <v>10</v>
      </c>
      <c r="E28588" s="7" t="n">
        <v>293.67</v>
      </c>
      <c r="F28588" s="7" t="n">
        <v>0</v>
      </c>
      <c r="G28588" s="7" t="n">
        <v>0</v>
      </c>
    </row>
    <row r="28589" customFormat="false" ht="15" hidden="false" customHeight="false" outlineLevel="0" collapsed="false">
      <c r="A28589" s="7" t="s">
        <v>45</v>
      </c>
      <c r="B28589" s="7" t="s">
        <v>1211</v>
      </c>
      <c r="C28589" s="7" t="s">
        <v>1619</v>
      </c>
      <c r="D28589" s="7" t="n">
        <v>2</v>
      </c>
      <c r="E28589" s="7" t="n">
        <v>0.03</v>
      </c>
      <c r="F28589" s="7" t="n">
        <v>0</v>
      </c>
      <c r="G28589" s="7" t="n">
        <v>0</v>
      </c>
    </row>
    <row r="28590" customFormat="false" ht="15" hidden="false" customHeight="false" outlineLevel="0" collapsed="false">
      <c r="A28590" s="7" t="s">
        <v>45</v>
      </c>
      <c r="B28590" s="7" t="s">
        <v>1210</v>
      </c>
      <c r="C28590" s="7" t="s">
        <v>1619</v>
      </c>
      <c r="D28590" s="7" t="n">
        <v>0</v>
      </c>
      <c r="E28590" s="7" t="n">
        <v>0</v>
      </c>
      <c r="F28590" s="7" t="n">
        <v>1</v>
      </c>
      <c r="G28590" s="7" t="n">
        <v>0.03</v>
      </c>
    </row>
    <row r="28591" customFormat="false" ht="15" hidden="false" customHeight="false" outlineLevel="0" collapsed="false">
      <c r="A28591" s="7" t="s">
        <v>45</v>
      </c>
      <c r="B28591" s="7" t="s">
        <v>1210</v>
      </c>
      <c r="C28591" s="7" t="s">
        <v>1619</v>
      </c>
      <c r="D28591" s="7" t="n">
        <v>0</v>
      </c>
      <c r="E28591" s="7" t="n">
        <v>0</v>
      </c>
      <c r="F28591" s="7" t="n">
        <v>5</v>
      </c>
      <c r="G28591" s="7" t="n">
        <v>139.77</v>
      </c>
    </row>
    <row r="28592" customFormat="false" ht="15" hidden="false" customHeight="false" outlineLevel="0" collapsed="false">
      <c r="A28592" s="7" t="s">
        <v>45</v>
      </c>
      <c r="B28592" s="7" t="s">
        <v>1210</v>
      </c>
      <c r="C28592" s="7" t="s">
        <v>1619</v>
      </c>
      <c r="D28592" s="7" t="n">
        <v>0</v>
      </c>
      <c r="E28592" s="7" t="n">
        <v>0</v>
      </c>
      <c r="F28592" s="7" t="n">
        <v>10</v>
      </c>
      <c r="G28592" s="7" t="n">
        <v>261.27</v>
      </c>
    </row>
    <row r="28593" customFormat="false" ht="15" hidden="false" customHeight="false" outlineLevel="0" collapsed="false">
      <c r="A28593" s="7" t="s">
        <v>45</v>
      </c>
      <c r="B28593" s="7" t="s">
        <v>846</v>
      </c>
      <c r="C28593" s="7" t="s">
        <v>1512</v>
      </c>
      <c r="D28593" s="7" t="n">
        <v>4</v>
      </c>
      <c r="E28593" s="7" t="n">
        <v>0.07</v>
      </c>
      <c r="F28593" s="7" t="n">
        <v>1</v>
      </c>
      <c r="G28593" s="7" t="n">
        <v>0.03</v>
      </c>
    </row>
    <row r="28594" customFormat="false" ht="15" hidden="false" customHeight="false" outlineLevel="0" collapsed="false">
      <c r="A28594" s="7" t="s">
        <v>45</v>
      </c>
      <c r="B28594" s="7" t="s">
        <v>846</v>
      </c>
      <c r="C28594" s="7" t="s">
        <v>1512</v>
      </c>
      <c r="D28594" s="7" t="n">
        <v>0</v>
      </c>
      <c r="E28594" s="7" t="n">
        <v>0</v>
      </c>
      <c r="F28594" s="7" t="n">
        <v>15</v>
      </c>
      <c r="G28594" s="7" t="n">
        <v>1286.23</v>
      </c>
    </row>
    <row r="28595" customFormat="false" ht="15" hidden="false" customHeight="false" outlineLevel="0" collapsed="false">
      <c r="A28595" s="7" t="s">
        <v>45</v>
      </c>
      <c r="B28595" s="7" t="s">
        <v>846</v>
      </c>
      <c r="C28595" s="7" t="s">
        <v>1512</v>
      </c>
      <c r="D28595" s="7" t="n">
        <v>10</v>
      </c>
      <c r="E28595" s="7" t="n">
        <v>1009.8</v>
      </c>
      <c r="F28595" s="7" t="n">
        <v>0</v>
      </c>
      <c r="G28595" s="7" t="n">
        <v>0</v>
      </c>
    </row>
    <row r="28596" customFormat="false" ht="15" hidden="false" customHeight="false" outlineLevel="0" collapsed="false">
      <c r="A28596" s="7" t="s">
        <v>45</v>
      </c>
      <c r="B28596" s="7" t="s">
        <v>846</v>
      </c>
      <c r="C28596" s="7" t="s">
        <v>1512</v>
      </c>
      <c r="D28596" s="7" t="n">
        <v>0</v>
      </c>
      <c r="E28596" s="7" t="n">
        <v>0</v>
      </c>
      <c r="F28596" s="7" t="n">
        <v>10</v>
      </c>
      <c r="G28596" s="7" t="n">
        <v>869.55</v>
      </c>
    </row>
    <row r="28597" customFormat="false" ht="15" hidden="false" customHeight="false" outlineLevel="0" collapsed="false">
      <c r="A28597" s="7" t="s">
        <v>45</v>
      </c>
      <c r="B28597" s="7" t="s">
        <v>846</v>
      </c>
      <c r="C28597" s="7" t="s">
        <v>1512</v>
      </c>
      <c r="D28597" s="7" t="n">
        <v>0</v>
      </c>
      <c r="E28597" s="7" t="n">
        <v>0</v>
      </c>
      <c r="F28597" s="7" t="n">
        <v>1</v>
      </c>
      <c r="G28597" s="7" t="n">
        <v>0.03</v>
      </c>
    </row>
    <row r="28598" customFormat="false" ht="15" hidden="false" customHeight="false" outlineLevel="0" collapsed="false">
      <c r="A28598" s="7" t="s">
        <v>45</v>
      </c>
      <c r="B28598" s="7" t="s">
        <v>846</v>
      </c>
      <c r="C28598" s="7" t="s">
        <v>1512</v>
      </c>
      <c r="D28598" s="7" t="n">
        <v>10</v>
      </c>
      <c r="E28598" s="7" t="n">
        <v>944.16</v>
      </c>
      <c r="F28598" s="7" t="n">
        <v>0</v>
      </c>
      <c r="G28598" s="7" t="n">
        <v>0</v>
      </c>
    </row>
    <row r="28599" customFormat="false" ht="15" hidden="false" customHeight="false" outlineLevel="0" collapsed="false">
      <c r="A28599" s="7" t="s">
        <v>45</v>
      </c>
      <c r="B28599" s="7" t="s">
        <v>697</v>
      </c>
      <c r="C28599" s="7" t="s">
        <v>1512</v>
      </c>
      <c r="D28599" s="7" t="n">
        <v>10</v>
      </c>
      <c r="E28599" s="7" t="n">
        <v>934.63</v>
      </c>
      <c r="F28599" s="7" t="n">
        <v>0</v>
      </c>
      <c r="G28599" s="7" t="n">
        <v>0</v>
      </c>
    </row>
    <row r="28600" customFormat="false" ht="15" hidden="false" customHeight="false" outlineLevel="0" collapsed="false">
      <c r="A28600" s="7" t="s">
        <v>45</v>
      </c>
      <c r="B28600" s="7" t="s">
        <v>697</v>
      </c>
      <c r="C28600" s="7" t="s">
        <v>1512</v>
      </c>
      <c r="D28600" s="7" t="n">
        <v>0</v>
      </c>
      <c r="E28600" s="7" t="n">
        <v>0</v>
      </c>
      <c r="F28600" s="7" t="n">
        <v>5</v>
      </c>
      <c r="G28600" s="7" t="n">
        <v>407.71</v>
      </c>
    </row>
    <row r="28601" customFormat="false" ht="15" hidden="false" customHeight="false" outlineLevel="0" collapsed="false">
      <c r="A28601" s="7" t="s">
        <v>45</v>
      </c>
      <c r="B28601" s="7" t="s">
        <v>697</v>
      </c>
      <c r="C28601" s="7" t="s">
        <v>1512</v>
      </c>
      <c r="D28601" s="7" t="n">
        <v>2</v>
      </c>
      <c r="E28601" s="7" t="n">
        <v>0.03</v>
      </c>
      <c r="F28601" s="7" t="n">
        <v>0</v>
      </c>
      <c r="G28601" s="7" t="n">
        <v>0</v>
      </c>
    </row>
    <row r="28602" customFormat="false" ht="15" hidden="false" customHeight="false" outlineLevel="0" collapsed="false">
      <c r="A28602" s="7" t="s">
        <v>45</v>
      </c>
      <c r="B28602" s="7" t="s">
        <v>1201</v>
      </c>
      <c r="C28602" s="7" t="s">
        <v>1594</v>
      </c>
      <c r="D28602" s="7" t="n">
        <v>0</v>
      </c>
      <c r="E28602" s="7" t="n">
        <v>0</v>
      </c>
      <c r="F28602" s="7" t="n">
        <v>20</v>
      </c>
      <c r="G28602" s="7" t="n">
        <v>1996.22</v>
      </c>
    </row>
    <row r="28603" customFormat="false" ht="15" hidden="false" customHeight="false" outlineLevel="0" collapsed="false">
      <c r="A28603" s="7" t="s">
        <v>45</v>
      </c>
      <c r="B28603" s="7" t="s">
        <v>1201</v>
      </c>
      <c r="C28603" s="7" t="s">
        <v>1594</v>
      </c>
      <c r="D28603" s="7" t="n">
        <v>60</v>
      </c>
      <c r="E28603" s="7" t="n">
        <v>6593.99</v>
      </c>
      <c r="F28603" s="7" t="n">
        <v>0</v>
      </c>
      <c r="G28603" s="7" t="n">
        <v>0</v>
      </c>
    </row>
    <row r="28604" customFormat="false" ht="15" hidden="false" customHeight="false" outlineLevel="0" collapsed="false">
      <c r="A28604" s="7" t="s">
        <v>45</v>
      </c>
      <c r="B28604" s="7" t="s">
        <v>1201</v>
      </c>
      <c r="C28604" s="7" t="s">
        <v>1594</v>
      </c>
      <c r="D28604" s="7" t="n">
        <v>30</v>
      </c>
      <c r="E28604" s="7" t="n">
        <v>3502.69</v>
      </c>
      <c r="F28604" s="7" t="n">
        <v>0</v>
      </c>
      <c r="G28604" s="7" t="n">
        <v>0</v>
      </c>
    </row>
    <row r="28605" customFormat="false" ht="15" hidden="false" customHeight="false" outlineLevel="0" collapsed="false">
      <c r="A28605" s="7" t="s">
        <v>45</v>
      </c>
      <c r="B28605" s="7" t="s">
        <v>1201</v>
      </c>
      <c r="C28605" s="7" t="s">
        <v>1594</v>
      </c>
      <c r="D28605" s="7" t="n">
        <v>0</v>
      </c>
      <c r="E28605" s="7" t="n">
        <v>0</v>
      </c>
      <c r="F28605" s="7" t="n">
        <v>2</v>
      </c>
      <c r="G28605" s="7" t="n">
        <v>0.06</v>
      </c>
    </row>
    <row r="28606" customFormat="false" ht="15" hidden="false" customHeight="false" outlineLevel="0" collapsed="false">
      <c r="A28606" s="7" t="s">
        <v>45</v>
      </c>
      <c r="B28606" s="7" t="s">
        <v>1201</v>
      </c>
      <c r="C28606" s="7" t="s">
        <v>1594</v>
      </c>
      <c r="D28606" s="7" t="n">
        <v>20</v>
      </c>
      <c r="E28606" s="7" t="n">
        <v>2350.8</v>
      </c>
      <c r="F28606" s="7" t="n">
        <v>0</v>
      </c>
      <c r="G28606" s="7" t="n">
        <v>0</v>
      </c>
    </row>
    <row r="28607" customFormat="false" ht="15" hidden="false" customHeight="false" outlineLevel="0" collapsed="false">
      <c r="A28607" s="7" t="s">
        <v>45</v>
      </c>
      <c r="B28607" s="7" t="s">
        <v>1201</v>
      </c>
      <c r="C28607" s="7" t="s">
        <v>1594</v>
      </c>
      <c r="D28607" s="7" t="n">
        <v>50</v>
      </c>
      <c r="E28607" s="7" t="n">
        <v>5326.85</v>
      </c>
      <c r="F28607" s="7" t="n">
        <v>0</v>
      </c>
      <c r="G28607" s="7" t="n">
        <v>0</v>
      </c>
    </row>
    <row r="28608" customFormat="false" ht="15" hidden="false" customHeight="false" outlineLevel="0" collapsed="false">
      <c r="A28608" s="7" t="s">
        <v>45</v>
      </c>
      <c r="B28608" s="7" t="s">
        <v>1201</v>
      </c>
      <c r="C28608" s="7" t="s">
        <v>1594</v>
      </c>
      <c r="D28608" s="7" t="n">
        <v>0</v>
      </c>
      <c r="E28608" s="7" t="n">
        <v>0</v>
      </c>
      <c r="F28608" s="7" t="n">
        <v>20</v>
      </c>
      <c r="G28608" s="7" t="n">
        <v>1949.86</v>
      </c>
    </row>
    <row r="28609" customFormat="false" ht="15" hidden="false" customHeight="false" outlineLevel="0" collapsed="false">
      <c r="A28609" s="7" t="s">
        <v>45</v>
      </c>
      <c r="B28609" s="7" t="s">
        <v>1201</v>
      </c>
      <c r="C28609" s="7" t="s">
        <v>1594</v>
      </c>
      <c r="D28609" s="7" t="n">
        <v>32</v>
      </c>
      <c r="E28609" s="7" t="n">
        <v>0.14</v>
      </c>
      <c r="F28609" s="7" t="n">
        <v>18</v>
      </c>
      <c r="G28609" s="7" t="n">
        <v>0.03</v>
      </c>
    </row>
    <row r="28610" customFormat="false" ht="15" hidden="false" customHeight="false" outlineLevel="0" collapsed="false">
      <c r="A28610" s="7" t="s">
        <v>45</v>
      </c>
      <c r="B28610" s="7" t="s">
        <v>1201</v>
      </c>
      <c r="C28610" s="7" t="s">
        <v>1594</v>
      </c>
      <c r="D28610" s="7" t="n">
        <v>0</v>
      </c>
      <c r="E28610" s="7" t="n">
        <v>0</v>
      </c>
      <c r="F28610" s="7" t="n">
        <v>80</v>
      </c>
      <c r="G28610" s="7" t="n">
        <v>8073.69</v>
      </c>
    </row>
    <row r="28611" customFormat="false" ht="15" hidden="false" customHeight="false" outlineLevel="0" collapsed="false">
      <c r="A28611" s="7" t="s">
        <v>45</v>
      </c>
      <c r="B28611" s="7" t="s">
        <v>1202</v>
      </c>
      <c r="C28611" s="7" t="s">
        <v>1594</v>
      </c>
      <c r="D28611" s="7" t="n">
        <v>12</v>
      </c>
      <c r="E28611" s="7" t="n">
        <v>0.08</v>
      </c>
      <c r="F28611" s="7" t="n">
        <v>15</v>
      </c>
      <c r="G28611" s="7" t="n">
        <v>0.03</v>
      </c>
    </row>
    <row r="28612" customFormat="false" ht="15" hidden="false" customHeight="false" outlineLevel="0" collapsed="false">
      <c r="A28612" s="7" t="s">
        <v>45</v>
      </c>
      <c r="B28612" s="7" t="s">
        <v>1202</v>
      </c>
      <c r="C28612" s="7" t="s">
        <v>1594</v>
      </c>
      <c r="D28612" s="7" t="n">
        <v>0</v>
      </c>
      <c r="E28612" s="7" t="n">
        <v>0</v>
      </c>
      <c r="F28612" s="7" t="n">
        <v>50</v>
      </c>
      <c r="G28612" s="7" t="n">
        <v>5046.06</v>
      </c>
    </row>
    <row r="28613" customFormat="false" ht="15" hidden="false" customHeight="false" outlineLevel="0" collapsed="false">
      <c r="A28613" s="7" t="s">
        <v>45</v>
      </c>
      <c r="B28613" s="7" t="s">
        <v>1202</v>
      </c>
      <c r="C28613" s="7" t="s">
        <v>1594</v>
      </c>
      <c r="D28613" s="7" t="n">
        <v>30</v>
      </c>
      <c r="E28613" s="7" t="n">
        <v>3526.2</v>
      </c>
      <c r="F28613" s="7" t="n">
        <v>0</v>
      </c>
      <c r="G28613" s="7" t="n">
        <v>0</v>
      </c>
    </row>
    <row r="28614" customFormat="false" ht="15" hidden="false" customHeight="false" outlineLevel="0" collapsed="false">
      <c r="A28614" s="7" t="s">
        <v>45</v>
      </c>
      <c r="B28614" s="7" t="s">
        <v>1202</v>
      </c>
      <c r="C28614" s="7" t="s">
        <v>1594</v>
      </c>
      <c r="D28614" s="7" t="n">
        <v>30</v>
      </c>
      <c r="E28614" s="7" t="n">
        <v>3263.69</v>
      </c>
      <c r="F28614" s="7" t="n">
        <v>0</v>
      </c>
      <c r="G28614" s="7" t="n">
        <v>0</v>
      </c>
    </row>
    <row r="28615" customFormat="false" ht="15" hidden="false" customHeight="false" outlineLevel="0" collapsed="false">
      <c r="A28615" s="7" t="s">
        <v>45</v>
      </c>
      <c r="B28615" s="7" t="s">
        <v>1202</v>
      </c>
      <c r="C28615" s="7" t="s">
        <v>1594</v>
      </c>
      <c r="D28615" s="7" t="n">
        <v>0</v>
      </c>
      <c r="E28615" s="7" t="n">
        <v>0</v>
      </c>
      <c r="F28615" s="7" t="n">
        <v>50</v>
      </c>
      <c r="G28615" s="7" t="n">
        <v>4990.55</v>
      </c>
    </row>
    <row r="28616" customFormat="false" ht="15" hidden="false" customHeight="false" outlineLevel="0" collapsed="false">
      <c r="A28616" s="7" t="s">
        <v>45</v>
      </c>
      <c r="B28616" s="7" t="s">
        <v>1202</v>
      </c>
      <c r="C28616" s="7" t="s">
        <v>1594</v>
      </c>
      <c r="D28616" s="7" t="n">
        <v>6</v>
      </c>
      <c r="E28616" s="7" t="n">
        <v>0.03</v>
      </c>
      <c r="F28616" s="7" t="n">
        <v>0</v>
      </c>
      <c r="G28616" s="7" t="n">
        <v>0</v>
      </c>
    </row>
    <row r="28617" customFormat="false" ht="15" hidden="false" customHeight="false" outlineLevel="0" collapsed="false">
      <c r="A28617" s="7" t="s">
        <v>45</v>
      </c>
      <c r="B28617" s="7" t="s">
        <v>1202</v>
      </c>
      <c r="C28617" s="7" t="s">
        <v>1594</v>
      </c>
      <c r="D28617" s="7" t="n">
        <v>30</v>
      </c>
      <c r="E28617" s="7" t="n">
        <v>3254.88</v>
      </c>
      <c r="F28617" s="7" t="n">
        <v>0</v>
      </c>
      <c r="G28617" s="7" t="n">
        <v>0</v>
      </c>
    </row>
    <row r="28618" customFormat="false" ht="15" hidden="false" customHeight="false" outlineLevel="0" collapsed="false">
      <c r="A28618" s="7" t="s">
        <v>45</v>
      </c>
      <c r="B28618" s="7" t="s">
        <v>1202</v>
      </c>
      <c r="C28618" s="7" t="s">
        <v>1594</v>
      </c>
      <c r="D28618" s="7" t="n">
        <v>30</v>
      </c>
      <c r="E28618" s="7" t="n">
        <v>3502.69</v>
      </c>
      <c r="F28618" s="7" t="n">
        <v>0</v>
      </c>
      <c r="G28618" s="7" t="n">
        <v>0</v>
      </c>
    </row>
    <row r="28619" customFormat="false" ht="15" hidden="false" customHeight="false" outlineLevel="0" collapsed="false">
      <c r="A28619" s="7" t="s">
        <v>45</v>
      </c>
      <c r="B28619" s="7" t="s">
        <v>1202</v>
      </c>
      <c r="C28619" s="7" t="s">
        <v>1594</v>
      </c>
      <c r="D28619" s="7" t="n">
        <v>6</v>
      </c>
      <c r="E28619" s="7" t="n">
        <v>0.2</v>
      </c>
      <c r="F28619" s="7" t="n">
        <v>0</v>
      </c>
      <c r="G28619" s="7" t="n">
        <v>0</v>
      </c>
    </row>
    <row r="28620" customFormat="false" ht="15" hidden="false" customHeight="false" outlineLevel="0" collapsed="false">
      <c r="A28620" s="7" t="s">
        <v>45</v>
      </c>
      <c r="B28620" s="7" t="s">
        <v>1085</v>
      </c>
      <c r="C28620" s="7" t="s">
        <v>1594</v>
      </c>
      <c r="D28620" s="7" t="n">
        <v>2</v>
      </c>
      <c r="E28620" s="7" t="n">
        <v>0.03</v>
      </c>
      <c r="F28620" s="7" t="n">
        <v>0</v>
      </c>
      <c r="G28620" s="7" t="n">
        <v>0</v>
      </c>
    </row>
    <row r="28621" customFormat="false" ht="15" hidden="false" customHeight="false" outlineLevel="0" collapsed="false">
      <c r="A28621" s="7" t="s">
        <v>45</v>
      </c>
      <c r="B28621" s="7" t="s">
        <v>1085</v>
      </c>
      <c r="C28621" s="7" t="s">
        <v>1594</v>
      </c>
      <c r="D28621" s="7" t="n">
        <v>10</v>
      </c>
      <c r="E28621" s="7" t="n">
        <v>1087.9</v>
      </c>
      <c r="F28621" s="7" t="n">
        <v>0</v>
      </c>
      <c r="G28621" s="7" t="n">
        <v>0</v>
      </c>
    </row>
    <row r="28622" customFormat="false" ht="15" hidden="false" customHeight="false" outlineLevel="0" collapsed="false">
      <c r="A28622" s="7" t="s">
        <v>45</v>
      </c>
      <c r="B28622" s="7" t="s">
        <v>1085</v>
      </c>
      <c r="C28622" s="7" t="s">
        <v>1594</v>
      </c>
      <c r="D28622" s="7" t="n">
        <v>12</v>
      </c>
      <c r="E28622" s="7" t="n">
        <v>0.03</v>
      </c>
      <c r="F28622" s="7" t="n">
        <v>13</v>
      </c>
      <c r="G28622" s="7" t="n">
        <v>0.03</v>
      </c>
    </row>
    <row r="28623" customFormat="false" ht="15" hidden="false" customHeight="false" outlineLevel="0" collapsed="false">
      <c r="A28623" s="7" t="s">
        <v>45</v>
      </c>
      <c r="B28623" s="7" t="s">
        <v>1085</v>
      </c>
      <c r="C28623" s="7" t="s">
        <v>1594</v>
      </c>
      <c r="D28623" s="7" t="n">
        <v>30</v>
      </c>
      <c r="E28623" s="7" t="n">
        <v>3254.88</v>
      </c>
      <c r="F28623" s="7" t="n">
        <v>0</v>
      </c>
      <c r="G28623" s="7" t="n">
        <v>0</v>
      </c>
    </row>
    <row r="28624" customFormat="false" ht="15" hidden="false" customHeight="false" outlineLevel="0" collapsed="false">
      <c r="A28624" s="7" t="s">
        <v>45</v>
      </c>
      <c r="B28624" s="7" t="s">
        <v>1085</v>
      </c>
      <c r="C28624" s="7" t="s">
        <v>1594</v>
      </c>
      <c r="D28624" s="7" t="n">
        <v>60</v>
      </c>
      <c r="E28624" s="7" t="n">
        <v>6593.99</v>
      </c>
      <c r="F28624" s="7" t="n">
        <v>0</v>
      </c>
      <c r="G28624" s="7" t="n">
        <v>0</v>
      </c>
    </row>
    <row r="28625" customFormat="false" ht="15" hidden="false" customHeight="false" outlineLevel="0" collapsed="false">
      <c r="A28625" s="7" t="s">
        <v>45</v>
      </c>
      <c r="B28625" s="7" t="s">
        <v>1085</v>
      </c>
      <c r="C28625" s="7" t="s">
        <v>1594</v>
      </c>
      <c r="D28625" s="7" t="n">
        <v>0</v>
      </c>
      <c r="E28625" s="7" t="n">
        <v>0</v>
      </c>
      <c r="F28625" s="7" t="n">
        <v>20</v>
      </c>
      <c r="G28625" s="7" t="n">
        <v>1949.86</v>
      </c>
    </row>
    <row r="28626" customFormat="false" ht="15" hidden="false" customHeight="false" outlineLevel="0" collapsed="false">
      <c r="A28626" s="7" t="s">
        <v>45</v>
      </c>
      <c r="B28626" s="7" t="s">
        <v>1085</v>
      </c>
      <c r="C28626" s="7" t="s">
        <v>1594</v>
      </c>
      <c r="D28626" s="7" t="n">
        <v>0</v>
      </c>
      <c r="E28626" s="7" t="n">
        <v>0</v>
      </c>
      <c r="F28626" s="7" t="n">
        <v>30</v>
      </c>
      <c r="G28626" s="7" t="n">
        <v>2994.33</v>
      </c>
    </row>
    <row r="28627" customFormat="false" ht="15" hidden="false" customHeight="false" outlineLevel="0" collapsed="false">
      <c r="A28627" s="7" t="s">
        <v>45</v>
      </c>
      <c r="B28627" s="7" t="s">
        <v>1085</v>
      </c>
      <c r="C28627" s="7" t="s">
        <v>1594</v>
      </c>
      <c r="D28627" s="7" t="n">
        <v>6</v>
      </c>
      <c r="E28627" s="7" t="n">
        <v>0.2</v>
      </c>
      <c r="F28627" s="7" t="n">
        <v>0</v>
      </c>
      <c r="G28627" s="7" t="n">
        <v>0</v>
      </c>
    </row>
    <row r="28628" customFormat="false" ht="15" hidden="false" customHeight="false" outlineLevel="0" collapsed="false">
      <c r="A28628" s="7" t="s">
        <v>45</v>
      </c>
      <c r="B28628" s="7" t="s">
        <v>1085</v>
      </c>
      <c r="C28628" s="7" t="s">
        <v>1594</v>
      </c>
      <c r="D28628" s="7" t="n">
        <v>0</v>
      </c>
      <c r="E28628" s="7" t="n">
        <v>0</v>
      </c>
      <c r="F28628" s="7" t="n">
        <v>50</v>
      </c>
      <c r="G28628" s="7" t="n">
        <v>5046.06</v>
      </c>
    </row>
    <row r="28629" customFormat="false" ht="15" hidden="false" customHeight="false" outlineLevel="0" collapsed="false">
      <c r="A28629" s="7" t="s">
        <v>45</v>
      </c>
      <c r="B28629" s="7" t="s">
        <v>1085</v>
      </c>
      <c r="C28629" s="7" t="s">
        <v>1594</v>
      </c>
      <c r="D28629" s="7" t="n">
        <v>0</v>
      </c>
      <c r="E28629" s="7" t="n">
        <v>0</v>
      </c>
      <c r="F28629" s="7" t="n">
        <v>2</v>
      </c>
      <c r="G28629" s="7" t="n">
        <v>0.06</v>
      </c>
    </row>
    <row r="28630" customFormat="false" ht="15" hidden="false" customHeight="false" outlineLevel="0" collapsed="false">
      <c r="A28630" s="7" t="s">
        <v>45</v>
      </c>
      <c r="B28630" s="7" t="s">
        <v>1073</v>
      </c>
      <c r="C28630" s="7" t="s">
        <v>1594</v>
      </c>
      <c r="D28630" s="7" t="n">
        <v>0</v>
      </c>
      <c r="E28630" s="7" t="n">
        <v>0</v>
      </c>
      <c r="F28630" s="7" t="n">
        <v>5</v>
      </c>
      <c r="G28630" s="7" t="n">
        <v>487.46</v>
      </c>
    </row>
    <row r="28631" customFormat="false" ht="15" hidden="false" customHeight="false" outlineLevel="0" collapsed="false">
      <c r="A28631" s="7" t="s">
        <v>45</v>
      </c>
      <c r="B28631" s="7" t="s">
        <v>156</v>
      </c>
      <c r="C28631" s="7" t="s">
        <v>1430</v>
      </c>
      <c r="D28631" s="7" t="n">
        <v>20</v>
      </c>
      <c r="E28631" s="7" t="n">
        <v>864.72</v>
      </c>
      <c r="F28631" s="7" t="n">
        <v>0</v>
      </c>
      <c r="G28631" s="7" t="n">
        <v>0</v>
      </c>
    </row>
    <row r="28632" customFormat="false" ht="15" hidden="false" customHeight="false" outlineLevel="0" collapsed="false">
      <c r="A28632" s="7" t="s">
        <v>45</v>
      </c>
      <c r="B28632" s="7" t="s">
        <v>156</v>
      </c>
      <c r="C28632" s="7" t="s">
        <v>1430</v>
      </c>
      <c r="D28632" s="7" t="n">
        <v>0</v>
      </c>
      <c r="E28632" s="7" t="n">
        <v>0</v>
      </c>
      <c r="F28632" s="7" t="n">
        <v>50</v>
      </c>
      <c r="G28632" s="7" t="n">
        <v>1834.2</v>
      </c>
    </row>
    <row r="28633" customFormat="false" ht="15" hidden="false" customHeight="false" outlineLevel="0" collapsed="false">
      <c r="A28633" s="7" t="s">
        <v>45</v>
      </c>
      <c r="B28633" s="7" t="s">
        <v>156</v>
      </c>
      <c r="C28633" s="7" t="s">
        <v>1430</v>
      </c>
      <c r="D28633" s="7" t="n">
        <v>20</v>
      </c>
      <c r="E28633" s="7" t="n">
        <v>783.12</v>
      </c>
      <c r="F28633" s="7" t="n">
        <v>0</v>
      </c>
      <c r="G28633" s="7" t="n">
        <v>0</v>
      </c>
    </row>
    <row r="28634" customFormat="false" ht="15" hidden="false" customHeight="false" outlineLevel="0" collapsed="false">
      <c r="A28634" s="7" t="s">
        <v>45</v>
      </c>
      <c r="B28634" s="7" t="s">
        <v>156</v>
      </c>
      <c r="C28634" s="7" t="s">
        <v>1430</v>
      </c>
      <c r="D28634" s="7" t="n">
        <v>60</v>
      </c>
      <c r="E28634" s="7" t="n">
        <v>2423.52</v>
      </c>
      <c r="F28634" s="7" t="n">
        <v>0</v>
      </c>
      <c r="G28634" s="7" t="n">
        <v>0</v>
      </c>
    </row>
    <row r="28635" customFormat="false" ht="15" hidden="false" customHeight="false" outlineLevel="0" collapsed="false">
      <c r="A28635" s="7" t="s">
        <v>45</v>
      </c>
      <c r="B28635" s="7" t="s">
        <v>156</v>
      </c>
      <c r="C28635" s="7" t="s">
        <v>1430</v>
      </c>
      <c r="D28635" s="7" t="n">
        <v>0</v>
      </c>
      <c r="E28635" s="7" t="n">
        <v>0</v>
      </c>
      <c r="F28635" s="7" t="n">
        <v>40</v>
      </c>
      <c r="G28635" s="7" t="n">
        <v>1393.44</v>
      </c>
    </row>
    <row r="28636" customFormat="false" ht="15" hidden="false" customHeight="false" outlineLevel="0" collapsed="false">
      <c r="A28636" s="7" t="s">
        <v>45</v>
      </c>
      <c r="B28636" s="7" t="s">
        <v>156</v>
      </c>
      <c r="C28636" s="7" t="s">
        <v>1430</v>
      </c>
      <c r="D28636" s="7" t="n">
        <v>0</v>
      </c>
      <c r="E28636" s="7" t="n">
        <v>0</v>
      </c>
      <c r="F28636" s="7" t="n">
        <v>40</v>
      </c>
      <c r="G28636" s="7" t="n">
        <v>1488</v>
      </c>
    </row>
    <row r="28637" customFormat="false" ht="15" hidden="false" customHeight="false" outlineLevel="0" collapsed="false">
      <c r="A28637" s="7" t="s">
        <v>45</v>
      </c>
      <c r="B28637" s="7" t="s">
        <v>402</v>
      </c>
      <c r="C28637" s="7" t="s">
        <v>1433</v>
      </c>
      <c r="D28637" s="7" t="n">
        <v>0</v>
      </c>
      <c r="E28637" s="7" t="n">
        <v>0</v>
      </c>
      <c r="F28637" s="7" t="n">
        <v>0</v>
      </c>
      <c r="G28637" s="7" t="n">
        <v>0.03</v>
      </c>
    </row>
    <row r="28638" customFormat="false" ht="15" hidden="false" customHeight="false" outlineLevel="0" collapsed="false">
      <c r="A28638" s="7" t="s">
        <v>45</v>
      </c>
      <c r="B28638" s="7" t="s">
        <v>175</v>
      </c>
      <c r="C28638" s="7" t="s">
        <v>1437</v>
      </c>
      <c r="D28638" s="7" t="n">
        <v>0</v>
      </c>
      <c r="E28638" s="7" t="n">
        <v>0</v>
      </c>
      <c r="F28638" s="7" t="n">
        <v>1</v>
      </c>
      <c r="G28638" s="7" t="n">
        <v>0.03</v>
      </c>
    </row>
    <row r="28639" customFormat="false" ht="15" hidden="false" customHeight="false" outlineLevel="0" collapsed="false">
      <c r="A28639" s="7" t="s">
        <v>45</v>
      </c>
      <c r="B28639" s="7" t="s">
        <v>175</v>
      </c>
      <c r="C28639" s="7" t="s">
        <v>1437</v>
      </c>
      <c r="D28639" s="7" t="n">
        <v>0</v>
      </c>
      <c r="E28639" s="7" t="n">
        <v>0</v>
      </c>
      <c r="F28639" s="7" t="n">
        <v>10</v>
      </c>
      <c r="G28639" s="7" t="n">
        <v>161.24</v>
      </c>
    </row>
    <row r="28640" customFormat="false" ht="15" hidden="false" customHeight="false" outlineLevel="0" collapsed="false">
      <c r="A28640" s="7" t="s">
        <v>45</v>
      </c>
      <c r="B28640" s="7" t="s">
        <v>265</v>
      </c>
      <c r="C28640" s="7" t="s">
        <v>1439</v>
      </c>
      <c r="D28640" s="7" t="n">
        <v>0</v>
      </c>
      <c r="E28640" s="7" t="n">
        <v>0</v>
      </c>
      <c r="F28640" s="7" t="n">
        <v>20</v>
      </c>
      <c r="G28640" s="7" t="n">
        <v>445.1</v>
      </c>
    </row>
    <row r="28641" customFormat="false" ht="15" hidden="false" customHeight="false" outlineLevel="0" collapsed="false">
      <c r="A28641" s="7" t="s">
        <v>45</v>
      </c>
      <c r="B28641" s="7" t="s">
        <v>265</v>
      </c>
      <c r="C28641" s="7" t="s">
        <v>1439</v>
      </c>
      <c r="D28641" s="7" t="n">
        <v>2</v>
      </c>
      <c r="E28641" s="7" t="n">
        <v>0.04</v>
      </c>
      <c r="F28641" s="7" t="n">
        <v>6</v>
      </c>
      <c r="G28641" s="7" t="n">
        <v>0.06</v>
      </c>
    </row>
    <row r="28642" customFormat="false" ht="15" hidden="false" customHeight="false" outlineLevel="0" collapsed="false">
      <c r="A28642" s="7" t="s">
        <v>45</v>
      </c>
      <c r="B28642" s="7" t="s">
        <v>265</v>
      </c>
      <c r="C28642" s="7" t="s">
        <v>1439</v>
      </c>
      <c r="D28642" s="7" t="n">
        <v>0</v>
      </c>
      <c r="E28642" s="7" t="n">
        <v>0</v>
      </c>
      <c r="F28642" s="7" t="n">
        <v>20</v>
      </c>
      <c r="G28642" s="7" t="n">
        <v>440.21</v>
      </c>
    </row>
    <row r="28643" customFormat="false" ht="15" hidden="false" customHeight="false" outlineLevel="0" collapsed="false">
      <c r="A28643" s="7" t="s">
        <v>45</v>
      </c>
      <c r="B28643" s="7" t="s">
        <v>265</v>
      </c>
      <c r="C28643" s="7" t="s">
        <v>1439</v>
      </c>
      <c r="D28643" s="7" t="n">
        <v>20</v>
      </c>
      <c r="E28643" s="7" t="n">
        <v>479.81</v>
      </c>
      <c r="F28643" s="7" t="n">
        <v>0</v>
      </c>
      <c r="G28643" s="7" t="n">
        <v>0</v>
      </c>
    </row>
    <row r="28644" customFormat="false" ht="15" hidden="false" customHeight="false" outlineLevel="0" collapsed="false">
      <c r="A28644" s="7" t="s">
        <v>45</v>
      </c>
      <c r="B28644" s="7" t="s">
        <v>265</v>
      </c>
      <c r="C28644" s="7" t="s">
        <v>1439</v>
      </c>
      <c r="D28644" s="7" t="n">
        <v>10</v>
      </c>
      <c r="E28644" s="7" t="n">
        <v>259.2</v>
      </c>
      <c r="F28644" s="7" t="n">
        <v>0</v>
      </c>
      <c r="G28644" s="7" t="n">
        <v>0</v>
      </c>
    </row>
    <row r="28645" customFormat="false" ht="15" hidden="false" customHeight="false" outlineLevel="0" collapsed="false">
      <c r="A28645" s="7" t="s">
        <v>45</v>
      </c>
      <c r="B28645" s="7" t="s">
        <v>265</v>
      </c>
      <c r="C28645" s="7" t="s">
        <v>1439</v>
      </c>
      <c r="D28645" s="7" t="n">
        <v>4</v>
      </c>
      <c r="E28645" s="7" t="n">
        <v>0.03</v>
      </c>
      <c r="F28645" s="7" t="n">
        <v>0</v>
      </c>
      <c r="G28645" s="7" t="n">
        <v>0</v>
      </c>
    </row>
    <row r="28646" customFormat="false" ht="15" hidden="false" customHeight="false" outlineLevel="0" collapsed="false">
      <c r="A28646" s="7" t="s">
        <v>45</v>
      </c>
      <c r="B28646" s="7" t="s">
        <v>308</v>
      </c>
      <c r="C28646" s="7" t="s">
        <v>1441</v>
      </c>
      <c r="D28646" s="7" t="n">
        <v>0</v>
      </c>
      <c r="E28646" s="7" t="n">
        <v>0</v>
      </c>
      <c r="F28646" s="7" t="n">
        <v>40</v>
      </c>
      <c r="G28646" s="7" t="n">
        <v>2238.2</v>
      </c>
    </row>
    <row r="28647" customFormat="false" ht="15" hidden="false" customHeight="false" outlineLevel="0" collapsed="false">
      <c r="A28647" s="7" t="s">
        <v>45</v>
      </c>
      <c r="B28647" s="7" t="s">
        <v>308</v>
      </c>
      <c r="C28647" s="7" t="s">
        <v>1441</v>
      </c>
      <c r="D28647" s="7" t="n">
        <v>20</v>
      </c>
      <c r="E28647" s="7" t="n">
        <v>1177.94</v>
      </c>
      <c r="F28647" s="7" t="n">
        <v>0</v>
      </c>
      <c r="G28647" s="7" t="n">
        <v>0</v>
      </c>
    </row>
    <row r="28648" customFormat="false" ht="15" hidden="false" customHeight="false" outlineLevel="0" collapsed="false">
      <c r="A28648" s="7" t="s">
        <v>45</v>
      </c>
      <c r="B28648" s="7" t="s">
        <v>308</v>
      </c>
      <c r="C28648" s="7" t="s">
        <v>1441</v>
      </c>
      <c r="D28648" s="7" t="n">
        <v>0</v>
      </c>
      <c r="E28648" s="7" t="n">
        <v>0</v>
      </c>
      <c r="F28648" s="7" t="n">
        <v>20</v>
      </c>
      <c r="G28648" s="7" t="n">
        <v>1103.58</v>
      </c>
    </row>
    <row r="28649" customFormat="false" ht="15" hidden="false" customHeight="false" outlineLevel="0" collapsed="false">
      <c r="A28649" s="7" t="s">
        <v>45</v>
      </c>
      <c r="B28649" s="7" t="s">
        <v>308</v>
      </c>
      <c r="C28649" s="7" t="s">
        <v>1441</v>
      </c>
      <c r="D28649" s="7" t="n">
        <v>0</v>
      </c>
      <c r="E28649" s="7" t="n">
        <v>0</v>
      </c>
      <c r="F28649" s="7" t="n">
        <v>50</v>
      </c>
      <c r="G28649" s="7" t="n">
        <v>2623.57</v>
      </c>
    </row>
    <row r="28650" customFormat="false" ht="15" hidden="false" customHeight="false" outlineLevel="0" collapsed="false">
      <c r="A28650" s="7" t="s">
        <v>45</v>
      </c>
      <c r="B28650" s="7" t="s">
        <v>308</v>
      </c>
      <c r="C28650" s="7" t="s">
        <v>1441</v>
      </c>
      <c r="D28650" s="7" t="n">
        <v>0</v>
      </c>
      <c r="E28650" s="7" t="n">
        <v>0</v>
      </c>
      <c r="F28650" s="7" t="n">
        <v>5</v>
      </c>
      <c r="G28650" s="7" t="n">
        <v>0.15</v>
      </c>
    </row>
    <row r="28651" customFormat="false" ht="15" hidden="false" customHeight="false" outlineLevel="0" collapsed="false">
      <c r="A28651" s="7" t="s">
        <v>45</v>
      </c>
      <c r="B28651" s="7" t="s">
        <v>308</v>
      </c>
      <c r="C28651" s="7" t="s">
        <v>1441</v>
      </c>
      <c r="D28651" s="7" t="n">
        <v>4</v>
      </c>
      <c r="E28651" s="7" t="n">
        <v>0.03</v>
      </c>
      <c r="F28651" s="7" t="n">
        <v>2</v>
      </c>
      <c r="G28651" s="7" t="n">
        <v>0.03</v>
      </c>
    </row>
    <row r="28652" customFormat="false" ht="15" hidden="false" customHeight="false" outlineLevel="0" collapsed="false">
      <c r="A28652" s="7" t="s">
        <v>45</v>
      </c>
      <c r="B28652" s="7" t="s">
        <v>353</v>
      </c>
      <c r="C28652" s="7" t="s">
        <v>1473</v>
      </c>
      <c r="D28652" s="7" t="n">
        <v>0</v>
      </c>
      <c r="E28652" s="7" t="n">
        <v>0</v>
      </c>
      <c r="F28652" s="7" t="n">
        <v>1</v>
      </c>
      <c r="G28652" s="7" t="n">
        <v>0.03</v>
      </c>
    </row>
    <row r="28653" customFormat="false" ht="15" hidden="false" customHeight="false" outlineLevel="0" collapsed="false">
      <c r="A28653" s="7" t="s">
        <v>45</v>
      </c>
      <c r="B28653" s="7" t="s">
        <v>668</v>
      </c>
      <c r="C28653" s="7" t="s">
        <v>1515</v>
      </c>
      <c r="D28653" s="7" t="n">
        <v>1</v>
      </c>
      <c r="E28653" s="7" t="n">
        <v>0.03</v>
      </c>
      <c r="F28653" s="7" t="n">
        <v>0</v>
      </c>
      <c r="G28653" s="7" t="n">
        <v>0</v>
      </c>
    </row>
    <row r="28654" customFormat="false" ht="15" hidden="false" customHeight="false" outlineLevel="0" collapsed="false">
      <c r="A28654" s="7" t="s">
        <v>45</v>
      </c>
      <c r="B28654" s="7" t="s">
        <v>701</v>
      </c>
      <c r="C28654" s="7" t="s">
        <v>1499</v>
      </c>
      <c r="D28654" s="7" t="n">
        <v>3</v>
      </c>
      <c r="E28654" s="7" t="n">
        <v>262.35</v>
      </c>
      <c r="F28654" s="7" t="n">
        <v>0</v>
      </c>
      <c r="G28654" s="7" t="n">
        <v>0</v>
      </c>
    </row>
    <row r="28655" customFormat="false" ht="15" hidden="false" customHeight="false" outlineLevel="0" collapsed="false">
      <c r="A28655" s="7" t="s">
        <v>45</v>
      </c>
      <c r="B28655" s="7" t="s">
        <v>701</v>
      </c>
      <c r="C28655" s="7" t="s">
        <v>1499</v>
      </c>
      <c r="D28655" s="7" t="n">
        <v>0</v>
      </c>
      <c r="E28655" s="7" t="n">
        <v>0</v>
      </c>
      <c r="F28655" s="7" t="n">
        <v>2</v>
      </c>
      <c r="G28655" s="7" t="n">
        <v>163.86</v>
      </c>
    </row>
    <row r="28656" customFormat="false" ht="15" hidden="false" customHeight="false" outlineLevel="0" collapsed="false">
      <c r="A28656" s="7" t="s">
        <v>45</v>
      </c>
      <c r="B28656" s="7" t="s">
        <v>684</v>
      </c>
      <c r="C28656" s="7" t="s">
        <v>1499</v>
      </c>
      <c r="D28656" s="7" t="n">
        <v>0</v>
      </c>
      <c r="E28656" s="7" t="n">
        <v>0</v>
      </c>
      <c r="F28656" s="7" t="n">
        <v>10</v>
      </c>
      <c r="G28656" s="7" t="n">
        <v>819.28</v>
      </c>
    </row>
    <row r="28657" customFormat="false" ht="15" hidden="false" customHeight="false" outlineLevel="0" collapsed="false">
      <c r="A28657" s="7" t="s">
        <v>45</v>
      </c>
      <c r="B28657" s="7" t="s">
        <v>684</v>
      </c>
      <c r="C28657" s="7" t="s">
        <v>1499</v>
      </c>
      <c r="D28657" s="7" t="n">
        <v>5</v>
      </c>
      <c r="E28657" s="7" t="n">
        <v>437.24</v>
      </c>
      <c r="F28657" s="7" t="n">
        <v>0</v>
      </c>
      <c r="G28657" s="7" t="n">
        <v>0</v>
      </c>
    </row>
    <row r="28658" customFormat="false" ht="15" hidden="false" customHeight="false" outlineLevel="0" collapsed="false">
      <c r="A28658" s="7" t="s">
        <v>45</v>
      </c>
      <c r="B28658" s="7" t="s">
        <v>684</v>
      </c>
      <c r="C28658" s="7" t="s">
        <v>1499</v>
      </c>
      <c r="D28658" s="7" t="n">
        <v>0</v>
      </c>
      <c r="E28658" s="7" t="n">
        <v>0</v>
      </c>
      <c r="F28658" s="7" t="n">
        <v>5</v>
      </c>
      <c r="G28658" s="7" t="n">
        <v>415.4</v>
      </c>
    </row>
    <row r="28659" customFormat="false" ht="15" hidden="false" customHeight="false" outlineLevel="0" collapsed="false">
      <c r="A28659" s="7" t="s">
        <v>45</v>
      </c>
      <c r="B28659" s="7" t="s">
        <v>681</v>
      </c>
      <c r="C28659" s="7" t="s">
        <v>1499</v>
      </c>
      <c r="D28659" s="7" t="n">
        <v>1</v>
      </c>
      <c r="E28659" s="7" t="n">
        <v>0.03</v>
      </c>
      <c r="F28659" s="7" t="n">
        <v>0</v>
      </c>
      <c r="G28659" s="7" t="n">
        <v>0</v>
      </c>
    </row>
    <row r="28660" customFormat="false" ht="15" hidden="false" customHeight="false" outlineLevel="0" collapsed="false">
      <c r="A28660" s="7" t="s">
        <v>45</v>
      </c>
      <c r="B28660" s="7" t="s">
        <v>681</v>
      </c>
      <c r="C28660" s="7" t="s">
        <v>1499</v>
      </c>
      <c r="D28660" s="7" t="n">
        <v>0</v>
      </c>
      <c r="E28660" s="7" t="n">
        <v>0</v>
      </c>
      <c r="F28660" s="7" t="n">
        <v>10</v>
      </c>
      <c r="G28660" s="7" t="n">
        <v>830.8</v>
      </c>
    </row>
    <row r="28661" customFormat="false" ht="15" hidden="false" customHeight="false" outlineLevel="0" collapsed="false">
      <c r="A28661" s="7" t="s">
        <v>45</v>
      </c>
      <c r="B28661" s="7" t="s">
        <v>681</v>
      </c>
      <c r="C28661" s="7" t="s">
        <v>1499</v>
      </c>
      <c r="D28661" s="7" t="n">
        <v>0</v>
      </c>
      <c r="E28661" s="7" t="n">
        <v>0</v>
      </c>
      <c r="F28661" s="7" t="n">
        <v>10</v>
      </c>
      <c r="G28661" s="7" t="n">
        <v>779.08</v>
      </c>
    </row>
    <row r="28662" customFormat="false" ht="15" hidden="false" customHeight="false" outlineLevel="0" collapsed="false">
      <c r="A28662" s="7" t="s">
        <v>45</v>
      </c>
      <c r="B28662" s="7" t="s">
        <v>681</v>
      </c>
      <c r="C28662" s="7" t="s">
        <v>1499</v>
      </c>
      <c r="D28662" s="7" t="n">
        <v>6</v>
      </c>
      <c r="E28662" s="7" t="n">
        <v>524.69</v>
      </c>
      <c r="F28662" s="7" t="n">
        <v>0</v>
      </c>
      <c r="G28662" s="7" t="n">
        <v>0</v>
      </c>
    </row>
    <row r="28663" customFormat="false" ht="15" hidden="false" customHeight="false" outlineLevel="0" collapsed="false">
      <c r="A28663" s="7" t="s">
        <v>45</v>
      </c>
      <c r="B28663" s="7" t="s">
        <v>683</v>
      </c>
      <c r="C28663" s="7" t="s">
        <v>1499</v>
      </c>
      <c r="D28663" s="7" t="n">
        <v>6</v>
      </c>
      <c r="E28663" s="7" t="n">
        <v>524.69</v>
      </c>
      <c r="F28663" s="7" t="n">
        <v>0</v>
      </c>
      <c r="G28663" s="7" t="n">
        <v>0</v>
      </c>
    </row>
    <row r="28664" customFormat="false" ht="15" hidden="false" customHeight="false" outlineLevel="0" collapsed="false">
      <c r="A28664" s="7" t="s">
        <v>45</v>
      </c>
      <c r="B28664" s="7" t="s">
        <v>683</v>
      </c>
      <c r="C28664" s="7" t="s">
        <v>1499</v>
      </c>
      <c r="D28664" s="7" t="n">
        <v>0</v>
      </c>
      <c r="E28664" s="7" t="n">
        <v>0</v>
      </c>
      <c r="F28664" s="7" t="n">
        <v>10</v>
      </c>
      <c r="G28664" s="7" t="n">
        <v>830.8</v>
      </c>
    </row>
    <row r="28665" customFormat="false" ht="15" hidden="false" customHeight="false" outlineLevel="0" collapsed="false">
      <c r="A28665" s="7" t="s">
        <v>45</v>
      </c>
      <c r="B28665" s="7" t="s">
        <v>683</v>
      </c>
      <c r="C28665" s="7" t="s">
        <v>1499</v>
      </c>
      <c r="D28665" s="7" t="n">
        <v>0</v>
      </c>
      <c r="E28665" s="7" t="n">
        <v>0</v>
      </c>
      <c r="F28665" s="7" t="n">
        <v>10</v>
      </c>
      <c r="G28665" s="7" t="n">
        <v>819.28</v>
      </c>
    </row>
    <row r="28666" customFormat="false" ht="15" hidden="false" customHeight="false" outlineLevel="0" collapsed="false">
      <c r="A28666" s="7" t="s">
        <v>45</v>
      </c>
      <c r="B28666" s="7" t="s">
        <v>683</v>
      </c>
      <c r="C28666" s="7" t="s">
        <v>1499</v>
      </c>
      <c r="D28666" s="7" t="n">
        <v>0</v>
      </c>
      <c r="E28666" s="7" t="n">
        <v>0</v>
      </c>
      <c r="F28666" s="7" t="n">
        <v>10</v>
      </c>
      <c r="G28666" s="7" t="n">
        <v>779.08</v>
      </c>
    </row>
    <row r="28667" customFormat="false" ht="15" hidden="false" customHeight="false" outlineLevel="0" collapsed="false">
      <c r="A28667" s="7" t="s">
        <v>45</v>
      </c>
      <c r="B28667" s="7" t="s">
        <v>664</v>
      </c>
      <c r="C28667" s="7" t="s">
        <v>1499</v>
      </c>
      <c r="D28667" s="7" t="n">
        <v>5</v>
      </c>
      <c r="E28667" s="7" t="n">
        <v>437.24</v>
      </c>
      <c r="F28667" s="7" t="n">
        <v>0</v>
      </c>
      <c r="G28667" s="7" t="n">
        <v>0</v>
      </c>
    </row>
    <row r="28668" customFormat="false" ht="15" hidden="false" customHeight="false" outlineLevel="0" collapsed="false">
      <c r="A28668" s="7" t="s">
        <v>45</v>
      </c>
      <c r="B28668" s="7" t="s">
        <v>664</v>
      </c>
      <c r="C28668" s="7" t="s">
        <v>1499</v>
      </c>
      <c r="D28668" s="7" t="n">
        <v>0</v>
      </c>
      <c r="E28668" s="7" t="n">
        <v>0</v>
      </c>
      <c r="F28668" s="7" t="n">
        <v>15</v>
      </c>
      <c r="G28668" s="7" t="n">
        <v>1228.91</v>
      </c>
    </row>
    <row r="28669" customFormat="false" ht="15" hidden="false" customHeight="false" outlineLevel="0" collapsed="false">
      <c r="A28669" s="7" t="s">
        <v>45</v>
      </c>
      <c r="B28669" s="7" t="s">
        <v>664</v>
      </c>
      <c r="C28669" s="7" t="s">
        <v>1499</v>
      </c>
      <c r="D28669" s="7" t="n">
        <v>0</v>
      </c>
      <c r="E28669" s="7" t="n">
        <v>0</v>
      </c>
      <c r="F28669" s="7" t="n">
        <v>10</v>
      </c>
      <c r="G28669" s="7" t="n">
        <v>830.8</v>
      </c>
    </row>
    <row r="28670" customFormat="false" ht="15" hidden="false" customHeight="false" outlineLevel="0" collapsed="false">
      <c r="A28670" s="7" t="s">
        <v>45</v>
      </c>
      <c r="B28670" s="7" t="s">
        <v>702</v>
      </c>
      <c r="C28670" s="7" t="s">
        <v>1499</v>
      </c>
      <c r="D28670" s="7" t="n">
        <v>0</v>
      </c>
      <c r="E28670" s="7" t="n">
        <v>0</v>
      </c>
      <c r="F28670" s="7" t="n">
        <v>20</v>
      </c>
      <c r="G28670" s="7" t="n">
        <v>1556.01</v>
      </c>
    </row>
    <row r="28671" customFormat="false" ht="15" hidden="false" customHeight="false" outlineLevel="0" collapsed="false">
      <c r="A28671" s="7" t="s">
        <v>45</v>
      </c>
      <c r="B28671" s="7" t="s">
        <v>702</v>
      </c>
      <c r="C28671" s="7" t="s">
        <v>1499</v>
      </c>
      <c r="D28671" s="7" t="n">
        <v>5</v>
      </c>
      <c r="E28671" s="7" t="n">
        <v>437.24</v>
      </c>
      <c r="F28671" s="7" t="n">
        <v>0</v>
      </c>
      <c r="G28671" s="7" t="n">
        <v>0</v>
      </c>
    </row>
    <row r="28672" customFormat="false" ht="15" hidden="false" customHeight="false" outlineLevel="0" collapsed="false">
      <c r="A28672" s="7" t="s">
        <v>45</v>
      </c>
      <c r="B28672" s="7" t="s">
        <v>702</v>
      </c>
      <c r="C28672" s="7" t="s">
        <v>1499</v>
      </c>
      <c r="D28672" s="7" t="n">
        <v>0</v>
      </c>
      <c r="E28672" s="7" t="n">
        <v>0</v>
      </c>
      <c r="F28672" s="7" t="n">
        <v>10</v>
      </c>
      <c r="G28672" s="7" t="n">
        <v>779.08</v>
      </c>
    </row>
    <row r="28673" customFormat="false" ht="15" hidden="false" customHeight="false" outlineLevel="0" collapsed="false">
      <c r="A28673" s="7" t="s">
        <v>45</v>
      </c>
      <c r="B28673" s="7" t="s">
        <v>909</v>
      </c>
      <c r="C28673" s="7" t="s">
        <v>1573</v>
      </c>
      <c r="D28673" s="7" t="n">
        <v>0</v>
      </c>
      <c r="E28673" s="7" t="n">
        <v>0</v>
      </c>
      <c r="F28673" s="7" t="n">
        <v>60</v>
      </c>
      <c r="G28673" s="7" t="n">
        <v>704.75</v>
      </c>
    </row>
    <row r="28674" customFormat="false" ht="15" hidden="false" customHeight="false" outlineLevel="0" collapsed="false">
      <c r="A28674" s="7" t="s">
        <v>45</v>
      </c>
      <c r="B28674" s="7" t="s">
        <v>909</v>
      </c>
      <c r="C28674" s="7" t="s">
        <v>1573</v>
      </c>
      <c r="D28674" s="7" t="n">
        <v>50</v>
      </c>
      <c r="E28674" s="7" t="n">
        <v>633.08</v>
      </c>
      <c r="F28674" s="7" t="n">
        <v>0</v>
      </c>
      <c r="G28674" s="7" t="n">
        <v>0</v>
      </c>
    </row>
    <row r="28675" customFormat="false" ht="15" hidden="false" customHeight="false" outlineLevel="0" collapsed="false">
      <c r="A28675" s="7" t="s">
        <v>45</v>
      </c>
      <c r="B28675" s="7" t="s">
        <v>909</v>
      </c>
      <c r="C28675" s="7" t="s">
        <v>1573</v>
      </c>
      <c r="D28675" s="7" t="n">
        <v>10</v>
      </c>
      <c r="E28675" s="7" t="n">
        <v>0.03</v>
      </c>
      <c r="F28675" s="7" t="n">
        <v>0</v>
      </c>
      <c r="G28675" s="7" t="n">
        <v>0</v>
      </c>
    </row>
    <row r="28676" customFormat="false" ht="15" hidden="false" customHeight="false" outlineLevel="0" collapsed="false">
      <c r="A28676" s="7" t="s">
        <v>45</v>
      </c>
      <c r="B28676" s="7" t="s">
        <v>909</v>
      </c>
      <c r="C28676" s="7" t="s">
        <v>1573</v>
      </c>
      <c r="D28676" s="7" t="n">
        <v>0</v>
      </c>
      <c r="E28676" s="7" t="n">
        <v>0</v>
      </c>
      <c r="F28676" s="7" t="n">
        <v>50</v>
      </c>
      <c r="G28676" s="7" t="n">
        <v>580.83</v>
      </c>
    </row>
    <row r="28677" customFormat="false" ht="15" hidden="false" customHeight="false" outlineLevel="0" collapsed="false">
      <c r="A28677" s="7" t="s">
        <v>45</v>
      </c>
      <c r="B28677" s="7" t="s">
        <v>909</v>
      </c>
      <c r="C28677" s="7" t="s">
        <v>1573</v>
      </c>
      <c r="D28677" s="7" t="n">
        <v>0</v>
      </c>
      <c r="E28677" s="7" t="n">
        <v>0</v>
      </c>
      <c r="F28677" s="7" t="n">
        <v>40</v>
      </c>
      <c r="G28677" s="7" t="n">
        <v>441.86</v>
      </c>
    </row>
    <row r="28678" customFormat="false" ht="15" hidden="false" customHeight="false" outlineLevel="0" collapsed="false">
      <c r="A28678" s="7" t="s">
        <v>45</v>
      </c>
      <c r="B28678" s="7" t="s">
        <v>909</v>
      </c>
      <c r="C28678" s="7" t="s">
        <v>1573</v>
      </c>
      <c r="D28678" s="7" t="n">
        <v>6</v>
      </c>
      <c r="E28678" s="7" t="n">
        <v>0.03</v>
      </c>
      <c r="F28678" s="7" t="n">
        <v>0</v>
      </c>
      <c r="G28678" s="7" t="n">
        <v>0</v>
      </c>
    </row>
    <row r="28679" customFormat="false" ht="15" hidden="false" customHeight="false" outlineLevel="0" collapsed="false">
      <c r="A28679" s="7" t="s">
        <v>45</v>
      </c>
      <c r="B28679" s="7" t="s">
        <v>909</v>
      </c>
      <c r="C28679" s="7" t="s">
        <v>1573</v>
      </c>
      <c r="D28679" s="7" t="n">
        <v>30</v>
      </c>
      <c r="E28679" s="7" t="n">
        <v>383.72</v>
      </c>
      <c r="F28679" s="7" t="n">
        <v>0</v>
      </c>
      <c r="G28679" s="7" t="n">
        <v>0</v>
      </c>
    </row>
    <row r="28680" customFormat="false" ht="15" hidden="false" customHeight="false" outlineLevel="0" collapsed="false">
      <c r="A28680" s="7" t="s">
        <v>45</v>
      </c>
      <c r="B28680" s="7" t="s">
        <v>909</v>
      </c>
      <c r="C28680" s="7" t="s">
        <v>1573</v>
      </c>
      <c r="D28680" s="7" t="n">
        <v>0</v>
      </c>
      <c r="E28680" s="7" t="n">
        <v>0</v>
      </c>
      <c r="F28680" s="7" t="n">
        <v>4</v>
      </c>
      <c r="G28680" s="7" t="n">
        <v>0.12</v>
      </c>
    </row>
    <row r="28681" customFormat="false" ht="15" hidden="false" customHeight="false" outlineLevel="0" collapsed="false">
      <c r="A28681" s="7" t="s">
        <v>45</v>
      </c>
      <c r="B28681" s="7" t="s">
        <v>909</v>
      </c>
      <c r="C28681" s="7" t="s">
        <v>1573</v>
      </c>
      <c r="D28681" s="7" t="n">
        <v>0</v>
      </c>
      <c r="E28681" s="7" t="n">
        <v>0</v>
      </c>
      <c r="F28681" s="7" t="n">
        <v>17</v>
      </c>
      <c r="G28681" s="7" t="n">
        <v>0.06</v>
      </c>
    </row>
    <row r="28682" customFormat="false" ht="15" hidden="false" customHeight="false" outlineLevel="0" collapsed="false">
      <c r="A28682" s="7" t="s">
        <v>45</v>
      </c>
      <c r="B28682" s="7" t="s">
        <v>868</v>
      </c>
      <c r="C28682" s="7" t="s">
        <v>1573</v>
      </c>
      <c r="D28682" s="7" t="n">
        <v>100</v>
      </c>
      <c r="E28682" s="7" t="n">
        <v>1599.36</v>
      </c>
      <c r="F28682" s="7" t="n">
        <v>0</v>
      </c>
      <c r="G28682" s="7" t="n">
        <v>0</v>
      </c>
    </row>
    <row r="28683" customFormat="false" ht="15" hidden="false" customHeight="false" outlineLevel="0" collapsed="false">
      <c r="A28683" s="7" t="s">
        <v>45</v>
      </c>
      <c r="B28683" s="7" t="s">
        <v>868</v>
      </c>
      <c r="C28683" s="7" t="s">
        <v>1573</v>
      </c>
      <c r="D28683" s="7" t="n">
        <v>4</v>
      </c>
      <c r="E28683" s="7" t="n">
        <v>0.03</v>
      </c>
      <c r="F28683" s="7" t="n">
        <v>5</v>
      </c>
      <c r="G28683" s="7" t="n">
        <v>0.03</v>
      </c>
    </row>
    <row r="28684" customFormat="false" ht="15" hidden="false" customHeight="false" outlineLevel="0" collapsed="false">
      <c r="A28684" s="7" t="s">
        <v>45</v>
      </c>
      <c r="B28684" s="7" t="s">
        <v>868</v>
      </c>
      <c r="C28684" s="7" t="s">
        <v>1573</v>
      </c>
      <c r="D28684" s="7" t="n">
        <v>80</v>
      </c>
      <c r="E28684" s="7" t="n">
        <v>1292.55</v>
      </c>
      <c r="F28684" s="7" t="n">
        <v>0</v>
      </c>
      <c r="G28684" s="7" t="n">
        <v>0</v>
      </c>
    </row>
    <row r="28685" customFormat="false" ht="15" hidden="false" customHeight="false" outlineLevel="0" collapsed="false">
      <c r="A28685" s="7" t="s">
        <v>45</v>
      </c>
      <c r="B28685" s="7" t="s">
        <v>868</v>
      </c>
      <c r="C28685" s="7" t="s">
        <v>1573</v>
      </c>
      <c r="D28685" s="7" t="n">
        <v>0</v>
      </c>
      <c r="E28685" s="7" t="n">
        <v>0</v>
      </c>
      <c r="F28685" s="7" t="n">
        <v>50</v>
      </c>
      <c r="G28685" s="7" t="n">
        <v>733.68</v>
      </c>
    </row>
    <row r="28686" customFormat="false" ht="15" hidden="false" customHeight="false" outlineLevel="0" collapsed="false">
      <c r="A28686" s="7" t="s">
        <v>45</v>
      </c>
      <c r="B28686" s="7" t="s">
        <v>868</v>
      </c>
      <c r="C28686" s="7" t="s">
        <v>1573</v>
      </c>
      <c r="D28686" s="7" t="n">
        <v>0</v>
      </c>
      <c r="E28686" s="7" t="n">
        <v>0</v>
      </c>
      <c r="F28686" s="7" t="n">
        <v>8</v>
      </c>
      <c r="G28686" s="7" t="n">
        <v>0.23</v>
      </c>
    </row>
    <row r="28687" customFormat="false" ht="15" hidden="false" customHeight="false" outlineLevel="0" collapsed="false">
      <c r="A28687" s="7" t="s">
        <v>45</v>
      </c>
      <c r="B28687" s="7" t="s">
        <v>868</v>
      </c>
      <c r="C28687" s="7" t="s">
        <v>1573</v>
      </c>
      <c r="D28687" s="7" t="n">
        <v>20</v>
      </c>
      <c r="E28687" s="7" t="n">
        <v>0.03</v>
      </c>
      <c r="F28687" s="7" t="n">
        <v>0</v>
      </c>
      <c r="G28687" s="7" t="n">
        <v>0</v>
      </c>
    </row>
    <row r="28688" customFormat="false" ht="15" hidden="false" customHeight="false" outlineLevel="0" collapsed="false">
      <c r="A28688" s="7" t="s">
        <v>45</v>
      </c>
      <c r="B28688" s="7" t="s">
        <v>868</v>
      </c>
      <c r="C28688" s="7" t="s">
        <v>1573</v>
      </c>
      <c r="D28688" s="7" t="n">
        <v>0</v>
      </c>
      <c r="E28688" s="7" t="n">
        <v>0</v>
      </c>
      <c r="F28688" s="7" t="n">
        <v>80</v>
      </c>
      <c r="G28688" s="7" t="n">
        <v>1116.29</v>
      </c>
    </row>
    <row r="28689" customFormat="false" ht="15" hidden="false" customHeight="false" outlineLevel="0" collapsed="false">
      <c r="A28689" s="7" t="s">
        <v>45</v>
      </c>
      <c r="B28689" s="7" t="s">
        <v>868</v>
      </c>
      <c r="C28689" s="7" t="s">
        <v>1573</v>
      </c>
      <c r="D28689" s="7" t="n">
        <v>12</v>
      </c>
      <c r="E28689" s="7" t="n">
        <v>0.03</v>
      </c>
      <c r="F28689" s="7" t="n">
        <v>0</v>
      </c>
      <c r="G28689" s="7" t="n">
        <v>0</v>
      </c>
    </row>
    <row r="28690" customFormat="false" ht="15" hidden="false" customHeight="false" outlineLevel="0" collapsed="false">
      <c r="A28690" s="7" t="s">
        <v>45</v>
      </c>
      <c r="B28690" s="7" t="s">
        <v>907</v>
      </c>
      <c r="C28690" s="7" t="s">
        <v>1574</v>
      </c>
      <c r="D28690" s="7" t="n">
        <v>10</v>
      </c>
      <c r="E28690" s="7" t="n">
        <v>194.89</v>
      </c>
      <c r="F28690" s="7" t="n">
        <v>0</v>
      </c>
      <c r="G28690" s="7" t="n">
        <v>0</v>
      </c>
    </row>
    <row r="28691" customFormat="false" ht="15" hidden="false" customHeight="false" outlineLevel="0" collapsed="false">
      <c r="A28691" s="7" t="s">
        <v>45</v>
      </c>
      <c r="B28691" s="7" t="s">
        <v>907</v>
      </c>
      <c r="C28691" s="7" t="s">
        <v>1574</v>
      </c>
      <c r="D28691" s="7" t="n">
        <v>10</v>
      </c>
      <c r="E28691" s="7" t="n">
        <v>188.93</v>
      </c>
      <c r="F28691" s="7" t="n">
        <v>0</v>
      </c>
      <c r="G28691" s="7" t="n">
        <v>0</v>
      </c>
    </row>
    <row r="28692" customFormat="false" ht="15" hidden="false" customHeight="false" outlineLevel="0" collapsed="false">
      <c r="A28692" s="7" t="s">
        <v>45</v>
      </c>
      <c r="B28692" s="7" t="s">
        <v>907</v>
      </c>
      <c r="C28692" s="7" t="s">
        <v>1574</v>
      </c>
      <c r="D28692" s="7" t="n">
        <v>2</v>
      </c>
      <c r="E28692" s="7" t="n">
        <v>0.03</v>
      </c>
      <c r="F28692" s="7" t="n">
        <v>0</v>
      </c>
      <c r="G28692" s="7" t="n">
        <v>0</v>
      </c>
    </row>
    <row r="28693" customFormat="false" ht="15" hidden="false" customHeight="false" outlineLevel="0" collapsed="false">
      <c r="A28693" s="7" t="s">
        <v>45</v>
      </c>
      <c r="B28693" s="7" t="s">
        <v>907</v>
      </c>
      <c r="C28693" s="7" t="s">
        <v>1574</v>
      </c>
      <c r="D28693" s="7" t="n">
        <v>2</v>
      </c>
      <c r="E28693" s="7" t="n">
        <v>0.03</v>
      </c>
      <c r="F28693" s="7" t="n">
        <v>0</v>
      </c>
      <c r="G28693" s="7" t="n">
        <v>0</v>
      </c>
    </row>
    <row r="28694" customFormat="false" ht="15" hidden="false" customHeight="false" outlineLevel="0" collapsed="false">
      <c r="A28694" s="7" t="s">
        <v>45</v>
      </c>
      <c r="B28694" s="7" t="s">
        <v>905</v>
      </c>
      <c r="C28694" s="7" t="s">
        <v>1574</v>
      </c>
      <c r="D28694" s="7" t="n">
        <v>2</v>
      </c>
      <c r="E28694" s="7" t="n">
        <v>0.03</v>
      </c>
      <c r="F28694" s="7" t="n">
        <v>0</v>
      </c>
      <c r="G28694" s="7" t="n">
        <v>0</v>
      </c>
    </row>
    <row r="28695" customFormat="false" ht="15" hidden="false" customHeight="false" outlineLevel="0" collapsed="false">
      <c r="A28695" s="7" t="s">
        <v>45</v>
      </c>
      <c r="B28695" s="7" t="s">
        <v>905</v>
      </c>
      <c r="C28695" s="7" t="s">
        <v>1574</v>
      </c>
      <c r="D28695" s="7" t="n">
        <v>10</v>
      </c>
      <c r="E28695" s="7" t="n">
        <v>194.89</v>
      </c>
      <c r="F28695" s="7" t="n">
        <v>0</v>
      </c>
      <c r="G28695" s="7" t="n">
        <v>0</v>
      </c>
    </row>
    <row r="28696" customFormat="false" ht="15" hidden="false" customHeight="false" outlineLevel="0" collapsed="false">
      <c r="A28696" s="7" t="s">
        <v>45</v>
      </c>
      <c r="B28696" s="7" t="s">
        <v>905</v>
      </c>
      <c r="C28696" s="7" t="s">
        <v>1574</v>
      </c>
      <c r="D28696" s="7" t="n">
        <v>10</v>
      </c>
      <c r="E28696" s="7" t="n">
        <v>188.93</v>
      </c>
      <c r="F28696" s="7" t="n">
        <v>0</v>
      </c>
      <c r="G28696" s="7" t="n">
        <v>0</v>
      </c>
    </row>
    <row r="28697" customFormat="false" ht="15" hidden="false" customHeight="false" outlineLevel="0" collapsed="false">
      <c r="A28697" s="7" t="s">
        <v>45</v>
      </c>
      <c r="B28697" s="7" t="s">
        <v>905</v>
      </c>
      <c r="C28697" s="7" t="s">
        <v>1574</v>
      </c>
      <c r="D28697" s="7" t="n">
        <v>2</v>
      </c>
      <c r="E28697" s="7" t="n">
        <v>0.03</v>
      </c>
      <c r="F28697" s="7" t="n">
        <v>0</v>
      </c>
      <c r="G28697" s="7" t="n">
        <v>0</v>
      </c>
    </row>
    <row r="28698" customFormat="false" ht="15" hidden="false" customHeight="false" outlineLevel="0" collapsed="false">
      <c r="A28698" s="7" t="s">
        <v>45</v>
      </c>
      <c r="B28698" s="7" t="s">
        <v>910</v>
      </c>
      <c r="C28698" s="7" t="s">
        <v>1574</v>
      </c>
      <c r="D28698" s="7" t="n">
        <v>0</v>
      </c>
      <c r="E28698" s="7" t="n">
        <v>0</v>
      </c>
      <c r="F28698" s="7" t="n">
        <v>1</v>
      </c>
      <c r="G28698" s="7" t="n">
        <v>0.03</v>
      </c>
    </row>
    <row r="28699" customFormat="false" ht="15" hidden="false" customHeight="false" outlineLevel="0" collapsed="false">
      <c r="A28699" s="7" t="s">
        <v>45</v>
      </c>
      <c r="B28699" s="7" t="s">
        <v>910</v>
      </c>
      <c r="C28699" s="7" t="s">
        <v>1574</v>
      </c>
      <c r="D28699" s="7" t="n">
        <v>0</v>
      </c>
      <c r="E28699" s="7" t="n">
        <v>0</v>
      </c>
      <c r="F28699" s="7" t="n">
        <v>10</v>
      </c>
      <c r="G28699" s="7" t="n">
        <v>167.22</v>
      </c>
    </row>
    <row r="28700" customFormat="false" ht="15" hidden="false" customHeight="false" outlineLevel="0" collapsed="false">
      <c r="A28700" s="7" t="s">
        <v>45</v>
      </c>
      <c r="B28700" s="7" t="s">
        <v>85</v>
      </c>
      <c r="C28700" s="7" t="s">
        <v>1479</v>
      </c>
      <c r="D28700" s="7" t="n">
        <v>60</v>
      </c>
      <c r="E28700" s="7" t="n">
        <v>1312.74</v>
      </c>
      <c r="F28700" s="7" t="n">
        <v>0</v>
      </c>
      <c r="G28700" s="7" t="n">
        <v>0</v>
      </c>
    </row>
    <row r="28701" customFormat="false" ht="15" hidden="false" customHeight="false" outlineLevel="0" collapsed="false">
      <c r="A28701" s="7" t="s">
        <v>45</v>
      </c>
      <c r="B28701" s="7" t="s">
        <v>85</v>
      </c>
      <c r="C28701" s="7" t="s">
        <v>1479</v>
      </c>
      <c r="D28701" s="7" t="n">
        <v>12</v>
      </c>
      <c r="E28701" s="7" t="n">
        <v>0.03</v>
      </c>
      <c r="F28701" s="7" t="n">
        <v>19</v>
      </c>
      <c r="G28701" s="7" t="n">
        <v>0.06</v>
      </c>
    </row>
    <row r="28702" customFormat="false" ht="15" hidden="false" customHeight="false" outlineLevel="0" collapsed="false">
      <c r="A28702" s="7" t="s">
        <v>45</v>
      </c>
      <c r="B28702" s="7" t="s">
        <v>85</v>
      </c>
      <c r="C28702" s="7" t="s">
        <v>1479</v>
      </c>
      <c r="D28702" s="7" t="n">
        <v>0</v>
      </c>
      <c r="E28702" s="7" t="n">
        <v>0</v>
      </c>
      <c r="F28702" s="7" t="n">
        <v>50</v>
      </c>
      <c r="G28702" s="7" t="n">
        <v>993.53</v>
      </c>
    </row>
    <row r="28703" customFormat="false" ht="15" hidden="false" customHeight="false" outlineLevel="0" collapsed="false">
      <c r="A28703" s="7" t="s">
        <v>45</v>
      </c>
      <c r="B28703" s="7" t="s">
        <v>85</v>
      </c>
      <c r="C28703" s="7" t="s">
        <v>1479</v>
      </c>
      <c r="D28703" s="7" t="n">
        <v>0</v>
      </c>
      <c r="E28703" s="7" t="n">
        <v>0</v>
      </c>
      <c r="F28703" s="7" t="n">
        <v>70</v>
      </c>
      <c r="G28703" s="7" t="n">
        <v>1406.41</v>
      </c>
    </row>
    <row r="28704" customFormat="false" ht="15" hidden="false" customHeight="false" outlineLevel="0" collapsed="false">
      <c r="A28704" s="7" t="s">
        <v>45</v>
      </c>
      <c r="B28704" s="7" t="s">
        <v>854</v>
      </c>
      <c r="C28704" s="7" t="s">
        <v>1534</v>
      </c>
      <c r="D28704" s="7" t="n">
        <v>90</v>
      </c>
      <c r="E28704" s="7" t="n">
        <v>12723.48</v>
      </c>
      <c r="F28704" s="7" t="n">
        <v>0</v>
      </c>
      <c r="G28704" s="7" t="n">
        <v>0</v>
      </c>
    </row>
    <row r="28705" customFormat="false" ht="15" hidden="false" customHeight="false" outlineLevel="0" collapsed="false">
      <c r="A28705" s="7" t="s">
        <v>45</v>
      </c>
      <c r="B28705" s="7" t="s">
        <v>854</v>
      </c>
      <c r="C28705" s="7" t="s">
        <v>1534</v>
      </c>
      <c r="D28705" s="7" t="n">
        <v>0</v>
      </c>
      <c r="E28705" s="7" t="n">
        <v>0</v>
      </c>
      <c r="F28705" s="7" t="n">
        <v>50</v>
      </c>
      <c r="G28705" s="7" t="n">
        <v>6491.1</v>
      </c>
    </row>
    <row r="28706" customFormat="false" ht="15" hidden="false" customHeight="false" outlineLevel="0" collapsed="false">
      <c r="A28706" s="7" t="s">
        <v>45</v>
      </c>
      <c r="B28706" s="7" t="s">
        <v>854</v>
      </c>
      <c r="C28706" s="7" t="s">
        <v>1534</v>
      </c>
      <c r="D28706" s="7" t="n">
        <v>80</v>
      </c>
      <c r="E28706" s="7" t="n">
        <v>12015.36</v>
      </c>
      <c r="F28706" s="7" t="n">
        <v>0</v>
      </c>
      <c r="G28706" s="7" t="n">
        <v>0</v>
      </c>
    </row>
    <row r="28707" customFormat="false" ht="15" hidden="false" customHeight="false" outlineLevel="0" collapsed="false">
      <c r="A28707" s="7" t="s">
        <v>45</v>
      </c>
      <c r="B28707" s="7" t="s">
        <v>854</v>
      </c>
      <c r="C28707" s="7" t="s">
        <v>1534</v>
      </c>
      <c r="D28707" s="7" t="n">
        <v>34</v>
      </c>
      <c r="E28707" s="7" t="n">
        <v>0.07</v>
      </c>
      <c r="F28707" s="7" t="n">
        <v>15</v>
      </c>
      <c r="G28707" s="7" t="n">
        <v>0.06</v>
      </c>
    </row>
    <row r="28708" customFormat="false" ht="15" hidden="false" customHeight="false" outlineLevel="0" collapsed="false">
      <c r="A28708" s="7" t="s">
        <v>45</v>
      </c>
      <c r="B28708" s="7" t="s">
        <v>854</v>
      </c>
      <c r="C28708" s="7" t="s">
        <v>1534</v>
      </c>
      <c r="D28708" s="7" t="n">
        <v>10</v>
      </c>
      <c r="E28708" s="7" t="n">
        <v>0.03</v>
      </c>
      <c r="F28708" s="7" t="n">
        <v>0</v>
      </c>
      <c r="G28708" s="7" t="n">
        <v>0</v>
      </c>
    </row>
    <row r="28709" customFormat="false" ht="15" hidden="false" customHeight="false" outlineLevel="0" collapsed="false">
      <c r="A28709" s="7" t="s">
        <v>45</v>
      </c>
      <c r="B28709" s="7" t="s">
        <v>854</v>
      </c>
      <c r="C28709" s="7" t="s">
        <v>1534</v>
      </c>
      <c r="D28709" s="7" t="n">
        <v>50</v>
      </c>
      <c r="E28709" s="7" t="n">
        <v>6997.2</v>
      </c>
      <c r="F28709" s="7" t="n">
        <v>0</v>
      </c>
      <c r="G28709" s="7" t="n">
        <v>0</v>
      </c>
    </row>
    <row r="28710" customFormat="false" ht="15" hidden="false" customHeight="false" outlineLevel="0" collapsed="false">
      <c r="A28710" s="7" t="s">
        <v>45</v>
      </c>
      <c r="B28710" s="7" t="s">
        <v>854</v>
      </c>
      <c r="C28710" s="7" t="s">
        <v>1534</v>
      </c>
      <c r="D28710" s="7" t="n">
        <v>0</v>
      </c>
      <c r="E28710" s="7" t="n">
        <v>0</v>
      </c>
      <c r="F28710" s="7" t="n">
        <v>50</v>
      </c>
      <c r="G28710" s="7" t="n">
        <v>6419.7</v>
      </c>
    </row>
    <row r="28711" customFormat="false" ht="15" hidden="false" customHeight="false" outlineLevel="0" collapsed="false">
      <c r="A28711" s="7" t="s">
        <v>45</v>
      </c>
      <c r="B28711" s="7" t="s">
        <v>1054</v>
      </c>
      <c r="C28711" s="7" t="s">
        <v>1534</v>
      </c>
      <c r="D28711" s="7" t="n">
        <v>42</v>
      </c>
      <c r="E28711" s="7" t="n">
        <v>0.07</v>
      </c>
      <c r="F28711" s="7" t="n">
        <v>5</v>
      </c>
      <c r="G28711" s="7" t="n">
        <v>0.03</v>
      </c>
    </row>
    <row r="28712" customFormat="false" ht="15" hidden="false" customHeight="false" outlineLevel="0" collapsed="false">
      <c r="A28712" s="7" t="s">
        <v>45</v>
      </c>
      <c r="B28712" s="7" t="s">
        <v>1054</v>
      </c>
      <c r="C28712" s="7" t="s">
        <v>1534</v>
      </c>
      <c r="D28712" s="7" t="n">
        <v>180</v>
      </c>
      <c r="E28712" s="7" t="n">
        <v>25446.96</v>
      </c>
      <c r="F28712" s="7" t="n">
        <v>0</v>
      </c>
      <c r="G28712" s="7" t="n">
        <v>0</v>
      </c>
    </row>
    <row r="28713" customFormat="false" ht="15" hidden="false" customHeight="false" outlineLevel="0" collapsed="false">
      <c r="A28713" s="7" t="s">
        <v>45</v>
      </c>
      <c r="B28713" s="7" t="s">
        <v>1054</v>
      </c>
      <c r="C28713" s="7" t="s">
        <v>1534</v>
      </c>
      <c r="D28713" s="7" t="n">
        <v>30</v>
      </c>
      <c r="E28713" s="7" t="n">
        <v>4505.76</v>
      </c>
      <c r="F28713" s="7" t="n">
        <v>0</v>
      </c>
      <c r="G28713" s="7" t="n">
        <v>0</v>
      </c>
    </row>
    <row r="28714" customFormat="false" ht="15" hidden="false" customHeight="false" outlineLevel="0" collapsed="false">
      <c r="A28714" s="7" t="s">
        <v>45</v>
      </c>
      <c r="B28714" s="7" t="s">
        <v>1054</v>
      </c>
      <c r="C28714" s="7" t="s">
        <v>1534</v>
      </c>
      <c r="D28714" s="7" t="n">
        <v>0</v>
      </c>
      <c r="E28714" s="7" t="n">
        <v>0</v>
      </c>
      <c r="F28714" s="7" t="n">
        <v>50</v>
      </c>
      <c r="G28714" s="7" t="n">
        <v>6419.7</v>
      </c>
    </row>
    <row r="28715" customFormat="false" ht="15" hidden="false" customHeight="false" outlineLevel="0" collapsed="false">
      <c r="A28715" s="7" t="s">
        <v>45</v>
      </c>
      <c r="B28715" s="7" t="s">
        <v>1200</v>
      </c>
      <c r="C28715" s="7" t="s">
        <v>1534</v>
      </c>
      <c r="D28715" s="7" t="n">
        <v>50</v>
      </c>
      <c r="E28715" s="7" t="n">
        <v>7068.6</v>
      </c>
      <c r="F28715" s="7" t="n">
        <v>0</v>
      </c>
      <c r="G28715" s="7" t="n">
        <v>0</v>
      </c>
    </row>
    <row r="28716" customFormat="false" ht="15" hidden="false" customHeight="false" outlineLevel="0" collapsed="false">
      <c r="A28716" s="7" t="s">
        <v>45</v>
      </c>
      <c r="B28716" s="7" t="s">
        <v>1200</v>
      </c>
      <c r="C28716" s="7" t="s">
        <v>1534</v>
      </c>
      <c r="D28716" s="7" t="n">
        <v>0</v>
      </c>
      <c r="E28716" s="7" t="n">
        <v>0</v>
      </c>
      <c r="F28716" s="7" t="n">
        <v>20</v>
      </c>
      <c r="G28716" s="7" t="n">
        <v>2508.24</v>
      </c>
    </row>
    <row r="28717" customFormat="false" ht="15" hidden="false" customHeight="false" outlineLevel="0" collapsed="false">
      <c r="A28717" s="7" t="s">
        <v>45</v>
      </c>
      <c r="B28717" s="7" t="s">
        <v>1200</v>
      </c>
      <c r="C28717" s="7" t="s">
        <v>1534</v>
      </c>
      <c r="D28717" s="7" t="n">
        <v>6</v>
      </c>
      <c r="E28717" s="7" t="n">
        <v>0.03</v>
      </c>
      <c r="F28717" s="7" t="n">
        <v>0</v>
      </c>
      <c r="G28717" s="7" t="n">
        <v>0</v>
      </c>
    </row>
    <row r="28718" customFormat="false" ht="15" hidden="false" customHeight="false" outlineLevel="0" collapsed="false">
      <c r="A28718" s="7" t="s">
        <v>45</v>
      </c>
      <c r="B28718" s="7" t="s">
        <v>1200</v>
      </c>
      <c r="C28718" s="7" t="s">
        <v>1534</v>
      </c>
      <c r="D28718" s="7" t="n">
        <v>10</v>
      </c>
      <c r="E28718" s="7" t="n">
        <v>0.03</v>
      </c>
      <c r="F28718" s="7" t="n">
        <v>0</v>
      </c>
      <c r="G28718" s="7" t="n">
        <v>0</v>
      </c>
    </row>
    <row r="28719" customFormat="false" ht="15" hidden="false" customHeight="false" outlineLevel="0" collapsed="false">
      <c r="A28719" s="7" t="s">
        <v>45</v>
      </c>
      <c r="B28719" s="7" t="s">
        <v>1200</v>
      </c>
      <c r="C28719" s="7" t="s">
        <v>1534</v>
      </c>
      <c r="D28719" s="7" t="n">
        <v>0</v>
      </c>
      <c r="E28719" s="7" t="n">
        <v>0</v>
      </c>
      <c r="F28719" s="7" t="n">
        <v>2</v>
      </c>
      <c r="G28719" s="7" t="n">
        <v>0.06</v>
      </c>
    </row>
    <row r="28720" customFormat="false" ht="15" hidden="false" customHeight="false" outlineLevel="0" collapsed="false">
      <c r="A28720" s="7" t="s">
        <v>45</v>
      </c>
      <c r="B28720" s="7" t="s">
        <v>1200</v>
      </c>
      <c r="C28720" s="7" t="s">
        <v>1534</v>
      </c>
      <c r="D28720" s="7" t="n">
        <v>30</v>
      </c>
      <c r="E28720" s="7" t="n">
        <v>4198.32</v>
      </c>
      <c r="F28720" s="7" t="n">
        <v>0</v>
      </c>
      <c r="G28720" s="7" t="n">
        <v>0</v>
      </c>
    </row>
    <row r="28721" customFormat="false" ht="15" hidden="false" customHeight="false" outlineLevel="0" collapsed="false">
      <c r="A28721" s="7" t="s">
        <v>45</v>
      </c>
      <c r="B28721" s="7" t="s">
        <v>1042</v>
      </c>
      <c r="C28721" s="7" t="s">
        <v>1534</v>
      </c>
      <c r="D28721" s="7" t="n">
        <v>30</v>
      </c>
      <c r="E28721" s="7" t="n">
        <v>4198.32</v>
      </c>
      <c r="F28721" s="7" t="n">
        <v>0</v>
      </c>
      <c r="G28721" s="7" t="n">
        <v>0</v>
      </c>
    </row>
    <row r="28722" customFormat="false" ht="15" hidden="false" customHeight="false" outlineLevel="0" collapsed="false">
      <c r="A28722" s="7" t="s">
        <v>45</v>
      </c>
      <c r="B28722" s="7" t="s">
        <v>1042</v>
      </c>
      <c r="C28722" s="7" t="s">
        <v>1534</v>
      </c>
      <c r="D28722" s="7" t="n">
        <v>80</v>
      </c>
      <c r="E28722" s="7" t="n">
        <v>12378.24</v>
      </c>
      <c r="F28722" s="7" t="n">
        <v>0</v>
      </c>
      <c r="G28722" s="7" t="n">
        <v>0</v>
      </c>
    </row>
    <row r="28723" customFormat="false" ht="15" hidden="false" customHeight="false" outlineLevel="0" collapsed="false">
      <c r="A28723" s="7" t="s">
        <v>45</v>
      </c>
      <c r="B28723" s="7" t="s">
        <v>1042</v>
      </c>
      <c r="C28723" s="7" t="s">
        <v>1534</v>
      </c>
      <c r="D28723" s="7" t="n">
        <v>20</v>
      </c>
      <c r="E28723" s="7" t="n">
        <v>3003.84</v>
      </c>
      <c r="F28723" s="7" t="n">
        <v>0</v>
      </c>
      <c r="G28723" s="7" t="n">
        <v>0</v>
      </c>
    </row>
    <row r="28724" customFormat="false" ht="15" hidden="false" customHeight="false" outlineLevel="0" collapsed="false">
      <c r="A28724" s="7" t="s">
        <v>45</v>
      </c>
      <c r="B28724" s="7" t="s">
        <v>1042</v>
      </c>
      <c r="C28724" s="7" t="s">
        <v>1534</v>
      </c>
      <c r="D28724" s="7" t="n">
        <v>6</v>
      </c>
      <c r="E28724" s="7" t="n">
        <v>0.03</v>
      </c>
      <c r="F28724" s="7" t="n">
        <v>0</v>
      </c>
      <c r="G28724" s="7" t="n">
        <v>0</v>
      </c>
    </row>
    <row r="28725" customFormat="false" ht="15" hidden="false" customHeight="false" outlineLevel="0" collapsed="false">
      <c r="A28725" s="7" t="s">
        <v>45</v>
      </c>
      <c r="B28725" s="7" t="s">
        <v>1042</v>
      </c>
      <c r="C28725" s="7" t="s">
        <v>1534</v>
      </c>
      <c r="D28725" s="7" t="n">
        <v>20</v>
      </c>
      <c r="E28725" s="7" t="n">
        <v>0.08</v>
      </c>
      <c r="F28725" s="7" t="n">
        <v>6</v>
      </c>
      <c r="G28725" s="7" t="n">
        <v>0.03</v>
      </c>
    </row>
    <row r="28726" customFormat="false" ht="15" hidden="false" customHeight="false" outlineLevel="0" collapsed="false">
      <c r="A28726" s="7" t="s">
        <v>45</v>
      </c>
      <c r="B28726" s="7" t="s">
        <v>1042</v>
      </c>
      <c r="C28726" s="7" t="s">
        <v>1534</v>
      </c>
      <c r="D28726" s="7" t="n">
        <v>0</v>
      </c>
      <c r="E28726" s="7" t="n">
        <v>0</v>
      </c>
      <c r="F28726" s="7" t="n">
        <v>60</v>
      </c>
      <c r="G28726" s="7" t="n">
        <v>7703.64</v>
      </c>
    </row>
    <row r="28727" customFormat="false" ht="15" hidden="false" customHeight="false" outlineLevel="0" collapsed="false">
      <c r="A28727" s="7" t="s">
        <v>45</v>
      </c>
      <c r="B28727" s="7" t="s">
        <v>1205</v>
      </c>
      <c r="C28727" s="7" t="s">
        <v>1534</v>
      </c>
      <c r="D28727" s="7" t="n">
        <v>2</v>
      </c>
      <c r="E28727" s="7" t="n">
        <v>0.04</v>
      </c>
      <c r="F28727" s="7" t="n">
        <v>0</v>
      </c>
      <c r="G28727" s="7" t="n">
        <v>0</v>
      </c>
    </row>
    <row r="28728" customFormat="false" ht="15" hidden="false" customHeight="false" outlineLevel="0" collapsed="false">
      <c r="A28728" s="7" t="s">
        <v>45</v>
      </c>
      <c r="B28728" s="7" t="s">
        <v>1205</v>
      </c>
      <c r="C28728" s="7" t="s">
        <v>1534</v>
      </c>
      <c r="D28728" s="7" t="n">
        <v>10</v>
      </c>
      <c r="E28728" s="7" t="n">
        <v>1547.28</v>
      </c>
      <c r="F28728" s="7" t="n">
        <v>0</v>
      </c>
      <c r="G28728" s="7" t="n">
        <v>0</v>
      </c>
    </row>
    <row r="28729" customFormat="false" ht="15" hidden="false" customHeight="false" outlineLevel="0" collapsed="false">
      <c r="A28729" s="7" t="s">
        <v>45</v>
      </c>
      <c r="B28729" s="7" t="s">
        <v>717</v>
      </c>
      <c r="C28729" s="7" t="s">
        <v>1534</v>
      </c>
      <c r="D28729" s="7" t="n">
        <v>20</v>
      </c>
      <c r="E28729" s="7" t="n">
        <v>3094.56</v>
      </c>
      <c r="F28729" s="7" t="n">
        <v>0</v>
      </c>
      <c r="G28729" s="7" t="n">
        <v>0</v>
      </c>
    </row>
    <row r="28730" customFormat="false" ht="15" hidden="false" customHeight="false" outlineLevel="0" collapsed="false">
      <c r="A28730" s="7" t="s">
        <v>45</v>
      </c>
      <c r="B28730" s="7" t="s">
        <v>717</v>
      </c>
      <c r="C28730" s="7" t="s">
        <v>1534</v>
      </c>
      <c r="D28730" s="7" t="n">
        <v>16</v>
      </c>
      <c r="E28730" s="7" t="n">
        <v>0.15</v>
      </c>
      <c r="F28730" s="7" t="n">
        <v>5</v>
      </c>
      <c r="G28730" s="7" t="n">
        <v>0.03</v>
      </c>
    </row>
    <row r="28731" customFormat="false" ht="15" hidden="false" customHeight="false" outlineLevel="0" collapsed="false">
      <c r="A28731" s="7" t="s">
        <v>45</v>
      </c>
      <c r="B28731" s="7" t="s">
        <v>717</v>
      </c>
      <c r="C28731" s="7" t="s">
        <v>1534</v>
      </c>
      <c r="D28731" s="7" t="n">
        <v>0</v>
      </c>
      <c r="E28731" s="7" t="n">
        <v>0</v>
      </c>
      <c r="F28731" s="7" t="n">
        <v>50</v>
      </c>
      <c r="G28731" s="7" t="n">
        <v>6419.7</v>
      </c>
    </row>
    <row r="28732" customFormat="false" ht="15" hidden="false" customHeight="false" outlineLevel="0" collapsed="false">
      <c r="A28732" s="7" t="s">
        <v>45</v>
      </c>
      <c r="B28732" s="7" t="s">
        <v>717</v>
      </c>
      <c r="C28732" s="7" t="s">
        <v>1534</v>
      </c>
      <c r="D28732" s="7" t="n">
        <v>20</v>
      </c>
      <c r="E28732" s="7" t="n">
        <v>2827.44</v>
      </c>
      <c r="F28732" s="7" t="n">
        <v>0</v>
      </c>
      <c r="G28732" s="7" t="n">
        <v>0</v>
      </c>
    </row>
    <row r="28733" customFormat="false" ht="15" hidden="false" customHeight="false" outlineLevel="0" collapsed="false">
      <c r="A28733" s="7" t="s">
        <v>45</v>
      </c>
      <c r="B28733" s="7" t="s">
        <v>717</v>
      </c>
      <c r="C28733" s="7" t="s">
        <v>1534</v>
      </c>
      <c r="D28733" s="7" t="n">
        <v>20</v>
      </c>
      <c r="E28733" s="7" t="n">
        <v>3024</v>
      </c>
      <c r="F28733" s="7" t="n">
        <v>0</v>
      </c>
      <c r="G28733" s="7" t="n">
        <v>0</v>
      </c>
    </row>
    <row r="28734" customFormat="false" ht="15" hidden="false" customHeight="false" outlineLevel="0" collapsed="false">
      <c r="A28734" s="7" t="s">
        <v>45</v>
      </c>
      <c r="B28734" s="7" t="s">
        <v>717</v>
      </c>
      <c r="C28734" s="7" t="s">
        <v>1534</v>
      </c>
      <c r="D28734" s="7" t="n">
        <v>20</v>
      </c>
      <c r="E28734" s="7" t="n">
        <v>3003.84</v>
      </c>
      <c r="F28734" s="7" t="n">
        <v>0</v>
      </c>
      <c r="G28734" s="7" t="n">
        <v>0</v>
      </c>
    </row>
    <row r="28735" customFormat="false" ht="15" hidden="false" customHeight="false" outlineLevel="0" collapsed="false">
      <c r="A28735" s="7" t="s">
        <v>45</v>
      </c>
      <c r="B28735" s="7" t="s">
        <v>717</v>
      </c>
      <c r="C28735" s="7" t="s">
        <v>1534</v>
      </c>
      <c r="D28735" s="7" t="n">
        <v>0</v>
      </c>
      <c r="E28735" s="7" t="n">
        <v>0</v>
      </c>
      <c r="F28735" s="7" t="n">
        <v>1</v>
      </c>
      <c r="G28735" s="7" t="n">
        <v>0.03</v>
      </c>
    </row>
    <row r="28736" customFormat="false" ht="15" hidden="false" customHeight="false" outlineLevel="0" collapsed="false">
      <c r="A28736" s="7" t="s">
        <v>45</v>
      </c>
      <c r="B28736" s="7" t="s">
        <v>717</v>
      </c>
      <c r="C28736" s="7" t="s">
        <v>1534</v>
      </c>
      <c r="D28736" s="7" t="n">
        <v>30</v>
      </c>
      <c r="E28736" s="7" t="n">
        <v>4198.32</v>
      </c>
      <c r="F28736" s="7" t="n">
        <v>0</v>
      </c>
      <c r="G28736" s="7" t="n">
        <v>0</v>
      </c>
    </row>
    <row r="28737" customFormat="false" ht="15" hidden="false" customHeight="false" outlineLevel="0" collapsed="false">
      <c r="A28737" s="7" t="s">
        <v>45</v>
      </c>
      <c r="B28737" s="7" t="s">
        <v>717</v>
      </c>
      <c r="C28737" s="7" t="s">
        <v>1534</v>
      </c>
      <c r="D28737" s="7" t="n">
        <v>6</v>
      </c>
      <c r="E28737" s="7" t="n">
        <v>0.03</v>
      </c>
      <c r="F28737" s="7" t="n">
        <v>0</v>
      </c>
      <c r="G28737" s="7" t="n">
        <v>0</v>
      </c>
    </row>
    <row r="28738" customFormat="false" ht="15" hidden="false" customHeight="false" outlineLevel="0" collapsed="false">
      <c r="A28738" s="7" t="s">
        <v>45</v>
      </c>
      <c r="B28738" s="7" t="s">
        <v>717</v>
      </c>
      <c r="C28738" s="7" t="s">
        <v>1534</v>
      </c>
      <c r="D28738" s="7" t="n">
        <v>0</v>
      </c>
      <c r="E28738" s="7" t="n">
        <v>0</v>
      </c>
      <c r="F28738" s="7" t="n">
        <v>10</v>
      </c>
      <c r="G28738" s="7" t="n">
        <v>1254.12</v>
      </c>
    </row>
    <row r="28739" customFormat="false" ht="15" hidden="false" customHeight="false" outlineLevel="0" collapsed="false">
      <c r="A28739" s="7" t="s">
        <v>45</v>
      </c>
      <c r="B28739" s="7" t="s">
        <v>1207</v>
      </c>
      <c r="C28739" s="7" t="s">
        <v>1534</v>
      </c>
      <c r="D28739" s="7" t="n">
        <v>30</v>
      </c>
      <c r="E28739" s="7" t="n">
        <v>4111.38</v>
      </c>
      <c r="F28739" s="7" t="n">
        <v>0</v>
      </c>
      <c r="G28739" s="7" t="n">
        <v>0</v>
      </c>
    </row>
    <row r="28740" customFormat="false" ht="15" hidden="false" customHeight="false" outlineLevel="0" collapsed="false">
      <c r="A28740" s="7" t="s">
        <v>45</v>
      </c>
      <c r="B28740" s="7" t="s">
        <v>1207</v>
      </c>
      <c r="C28740" s="7" t="s">
        <v>1534</v>
      </c>
      <c r="D28740" s="7" t="n">
        <v>0</v>
      </c>
      <c r="E28740" s="7" t="n">
        <v>0</v>
      </c>
      <c r="F28740" s="7" t="n">
        <v>20</v>
      </c>
      <c r="G28740" s="7" t="n">
        <v>2508.24</v>
      </c>
    </row>
    <row r="28741" customFormat="false" ht="15" hidden="false" customHeight="false" outlineLevel="0" collapsed="false">
      <c r="A28741" s="7" t="s">
        <v>45</v>
      </c>
      <c r="B28741" s="7" t="s">
        <v>1207</v>
      </c>
      <c r="C28741" s="7" t="s">
        <v>1534</v>
      </c>
      <c r="D28741" s="7" t="n">
        <v>0</v>
      </c>
      <c r="E28741" s="7" t="n">
        <v>0</v>
      </c>
      <c r="F28741" s="7" t="n">
        <v>2</v>
      </c>
      <c r="G28741" s="7" t="n">
        <v>0.06</v>
      </c>
    </row>
    <row r="28742" customFormat="false" ht="15" hidden="false" customHeight="false" outlineLevel="0" collapsed="false">
      <c r="A28742" s="7" t="s">
        <v>45</v>
      </c>
      <c r="B28742" s="7" t="s">
        <v>1207</v>
      </c>
      <c r="C28742" s="7" t="s">
        <v>1534</v>
      </c>
      <c r="D28742" s="7" t="n">
        <v>0</v>
      </c>
      <c r="E28742" s="7" t="n">
        <v>0</v>
      </c>
      <c r="F28742" s="7" t="n">
        <v>20</v>
      </c>
      <c r="G28742" s="7" t="n">
        <v>2596.44</v>
      </c>
    </row>
    <row r="28743" customFormat="false" ht="15" hidden="false" customHeight="false" outlineLevel="0" collapsed="false">
      <c r="A28743" s="7" t="s">
        <v>45</v>
      </c>
      <c r="B28743" s="7" t="s">
        <v>1207</v>
      </c>
      <c r="C28743" s="7" t="s">
        <v>1534</v>
      </c>
      <c r="D28743" s="7" t="n">
        <v>6</v>
      </c>
      <c r="E28743" s="7" t="n">
        <v>0.03</v>
      </c>
      <c r="F28743" s="7" t="n">
        <v>4</v>
      </c>
      <c r="G28743" s="7" t="n">
        <v>0</v>
      </c>
    </row>
    <row r="28744" customFormat="false" ht="15" hidden="false" customHeight="false" outlineLevel="0" collapsed="false">
      <c r="A28744" s="7" t="s">
        <v>45</v>
      </c>
      <c r="B28744" s="7" t="s">
        <v>492</v>
      </c>
      <c r="C28744" s="7" t="s">
        <v>1490</v>
      </c>
      <c r="D28744" s="7" t="n">
        <v>1</v>
      </c>
      <c r="E28744" s="7" t="n">
        <v>0.04</v>
      </c>
      <c r="F28744" s="7" t="n">
        <v>0</v>
      </c>
      <c r="G28744" s="7" t="n">
        <v>0</v>
      </c>
    </row>
    <row r="28745" customFormat="false" ht="15" hidden="false" customHeight="false" outlineLevel="0" collapsed="false">
      <c r="A28745" s="7" t="s">
        <v>45</v>
      </c>
      <c r="B28745" s="7" t="s">
        <v>835</v>
      </c>
      <c r="C28745" s="7" t="s">
        <v>1490</v>
      </c>
      <c r="D28745" s="7" t="n">
        <v>5</v>
      </c>
      <c r="E28745" s="7" t="n">
        <v>239.59</v>
      </c>
      <c r="F28745" s="7" t="n">
        <v>0</v>
      </c>
      <c r="G28745" s="7" t="n">
        <v>0</v>
      </c>
    </row>
    <row r="28746" customFormat="false" ht="15" hidden="false" customHeight="false" outlineLevel="0" collapsed="false">
      <c r="A28746" s="7" t="s">
        <v>45</v>
      </c>
      <c r="B28746" s="7" t="s">
        <v>835</v>
      </c>
      <c r="C28746" s="7" t="s">
        <v>1490</v>
      </c>
      <c r="D28746" s="7" t="n">
        <v>1</v>
      </c>
      <c r="E28746" s="7" t="n">
        <v>0.04</v>
      </c>
      <c r="F28746" s="7" t="n">
        <v>0</v>
      </c>
      <c r="G28746" s="7" t="n">
        <v>0</v>
      </c>
    </row>
    <row r="28747" customFormat="false" ht="15" hidden="false" customHeight="false" outlineLevel="0" collapsed="false">
      <c r="A28747" s="7" t="s">
        <v>45</v>
      </c>
      <c r="B28747" s="7" t="s">
        <v>599</v>
      </c>
      <c r="C28747" s="7" t="s">
        <v>1490</v>
      </c>
      <c r="D28747" s="7" t="n">
        <v>5</v>
      </c>
      <c r="E28747" s="7" t="n">
        <v>239.59</v>
      </c>
      <c r="F28747" s="7" t="n">
        <v>0</v>
      </c>
      <c r="G28747" s="7" t="n">
        <v>0</v>
      </c>
    </row>
    <row r="28748" customFormat="false" ht="15" hidden="false" customHeight="false" outlineLevel="0" collapsed="false">
      <c r="A28748" s="7" t="s">
        <v>47</v>
      </c>
      <c r="B28748" s="7" t="s">
        <v>982</v>
      </c>
      <c r="C28748" s="7" t="s">
        <v>1264</v>
      </c>
      <c r="D28748" s="7" t="n">
        <v>0</v>
      </c>
      <c r="E28748" s="7" t="n">
        <v>0</v>
      </c>
      <c r="F28748" s="7" t="n">
        <v>0</v>
      </c>
      <c r="G28748" s="7" t="n">
        <v>0</v>
      </c>
    </row>
    <row r="28749" customFormat="false" ht="15" hidden="false" customHeight="false" outlineLevel="0" collapsed="false">
      <c r="A28749" s="7" t="s">
        <v>47</v>
      </c>
      <c r="B28749" s="7" t="s">
        <v>86</v>
      </c>
      <c r="C28749" s="7" t="s">
        <v>1271</v>
      </c>
      <c r="D28749" s="7" t="n">
        <v>0</v>
      </c>
      <c r="E28749" s="7" t="n">
        <v>0</v>
      </c>
      <c r="F28749" s="7" t="n">
        <v>10</v>
      </c>
      <c r="G28749" s="7" t="n">
        <v>439.07</v>
      </c>
    </row>
    <row r="28750" customFormat="false" ht="15" hidden="false" customHeight="false" outlineLevel="0" collapsed="false">
      <c r="A28750" s="7" t="s">
        <v>47</v>
      </c>
      <c r="B28750" s="7" t="s">
        <v>98</v>
      </c>
      <c r="C28750" s="7" t="s">
        <v>1271</v>
      </c>
      <c r="D28750" s="7" t="n">
        <v>0</v>
      </c>
      <c r="E28750" s="7" t="n">
        <v>0</v>
      </c>
      <c r="F28750" s="7" t="n">
        <v>3</v>
      </c>
      <c r="G28750" s="7" t="n">
        <v>131.72</v>
      </c>
    </row>
    <row r="28751" customFormat="false" ht="15" hidden="false" customHeight="false" outlineLevel="0" collapsed="false">
      <c r="A28751" s="7" t="s">
        <v>47</v>
      </c>
      <c r="B28751" s="7" t="s">
        <v>182</v>
      </c>
      <c r="C28751" s="7" t="s">
        <v>1271</v>
      </c>
      <c r="D28751" s="7" t="n">
        <v>0</v>
      </c>
      <c r="E28751" s="7" t="n">
        <v>0</v>
      </c>
      <c r="F28751" s="7" t="n">
        <v>3</v>
      </c>
      <c r="G28751" s="7" t="n">
        <v>131.72</v>
      </c>
    </row>
    <row r="28752" customFormat="false" ht="15" hidden="false" customHeight="false" outlineLevel="0" collapsed="false">
      <c r="A28752" s="7" t="s">
        <v>47</v>
      </c>
      <c r="B28752" s="7" t="s">
        <v>88</v>
      </c>
      <c r="C28752" s="7" t="s">
        <v>1271</v>
      </c>
      <c r="D28752" s="7" t="n">
        <v>0</v>
      </c>
      <c r="E28752" s="7" t="n">
        <v>0</v>
      </c>
      <c r="F28752" s="7" t="n">
        <v>6</v>
      </c>
      <c r="G28752" s="7" t="n">
        <v>263.44</v>
      </c>
    </row>
    <row r="28753" customFormat="false" ht="15" hidden="false" customHeight="false" outlineLevel="0" collapsed="false">
      <c r="A28753" s="7" t="s">
        <v>47</v>
      </c>
      <c r="B28753" s="7" t="s">
        <v>206</v>
      </c>
      <c r="C28753" s="7" t="s">
        <v>1271</v>
      </c>
      <c r="D28753" s="7" t="n">
        <v>0</v>
      </c>
      <c r="E28753" s="7" t="n">
        <v>0</v>
      </c>
      <c r="F28753" s="7" t="n">
        <v>10</v>
      </c>
      <c r="G28753" s="7" t="n">
        <v>439.07</v>
      </c>
    </row>
    <row r="28754" customFormat="false" ht="15" hidden="false" customHeight="false" outlineLevel="0" collapsed="false">
      <c r="A28754" s="7" t="s">
        <v>47</v>
      </c>
      <c r="B28754" s="7" t="s">
        <v>395</v>
      </c>
      <c r="C28754" s="7" t="s">
        <v>1273</v>
      </c>
      <c r="D28754" s="7" t="n">
        <v>0</v>
      </c>
      <c r="E28754" s="7" t="n">
        <v>0</v>
      </c>
      <c r="F28754" s="7" t="n">
        <v>4</v>
      </c>
      <c r="G28754" s="7" t="n">
        <v>441.73</v>
      </c>
    </row>
    <row r="28755" customFormat="false" ht="15" hidden="false" customHeight="false" outlineLevel="0" collapsed="false">
      <c r="A28755" s="7" t="s">
        <v>47</v>
      </c>
      <c r="B28755" s="7" t="s">
        <v>395</v>
      </c>
      <c r="C28755" s="7" t="s">
        <v>1273</v>
      </c>
      <c r="D28755" s="7" t="n">
        <v>3</v>
      </c>
      <c r="E28755" s="7" t="n">
        <v>395.81</v>
      </c>
      <c r="F28755" s="7" t="n">
        <v>0</v>
      </c>
      <c r="G28755" s="7" t="n">
        <v>0</v>
      </c>
    </row>
    <row r="28756" customFormat="false" ht="15" hidden="false" customHeight="false" outlineLevel="0" collapsed="false">
      <c r="A28756" s="7" t="s">
        <v>47</v>
      </c>
      <c r="B28756" s="7" t="s">
        <v>512</v>
      </c>
      <c r="C28756" s="7" t="s">
        <v>1273</v>
      </c>
      <c r="D28756" s="7" t="n">
        <v>3</v>
      </c>
      <c r="E28756" s="7" t="n">
        <v>395.81</v>
      </c>
      <c r="F28756" s="7" t="n">
        <v>0</v>
      </c>
      <c r="G28756" s="7" t="n">
        <v>0</v>
      </c>
    </row>
    <row r="28757" customFormat="false" ht="15" hidden="false" customHeight="false" outlineLevel="0" collapsed="false">
      <c r="A28757" s="7" t="s">
        <v>47</v>
      </c>
      <c r="B28757" s="7" t="s">
        <v>512</v>
      </c>
      <c r="C28757" s="7" t="s">
        <v>1273</v>
      </c>
      <c r="D28757" s="7" t="n">
        <v>0</v>
      </c>
      <c r="E28757" s="7" t="n">
        <v>0</v>
      </c>
      <c r="F28757" s="7" t="n">
        <v>2</v>
      </c>
      <c r="G28757" s="7" t="n">
        <v>220.87</v>
      </c>
    </row>
    <row r="28758" customFormat="false" ht="15" hidden="false" customHeight="false" outlineLevel="0" collapsed="false">
      <c r="A28758" s="7" t="s">
        <v>47</v>
      </c>
      <c r="B28758" s="7" t="s">
        <v>502</v>
      </c>
      <c r="C28758" s="7" t="s">
        <v>1273</v>
      </c>
      <c r="D28758" s="7" t="n">
        <v>2</v>
      </c>
      <c r="E28758" s="7" t="n">
        <v>263.87</v>
      </c>
      <c r="F28758" s="7" t="n">
        <v>0</v>
      </c>
      <c r="G28758" s="7" t="n">
        <v>0</v>
      </c>
    </row>
    <row r="28759" customFormat="false" ht="15" hidden="false" customHeight="false" outlineLevel="0" collapsed="false">
      <c r="A28759" s="7" t="s">
        <v>47</v>
      </c>
      <c r="B28759" s="7" t="s">
        <v>447</v>
      </c>
      <c r="C28759" s="7" t="s">
        <v>1273</v>
      </c>
      <c r="D28759" s="7" t="n">
        <v>0</v>
      </c>
      <c r="E28759" s="7" t="n">
        <v>0</v>
      </c>
      <c r="F28759" s="7" t="n">
        <v>6</v>
      </c>
      <c r="G28759" s="7" t="n">
        <v>662.6</v>
      </c>
    </row>
    <row r="28760" customFormat="false" ht="15" hidden="false" customHeight="false" outlineLevel="0" collapsed="false">
      <c r="A28760" s="7" t="s">
        <v>47</v>
      </c>
      <c r="B28760" s="7" t="s">
        <v>447</v>
      </c>
      <c r="C28760" s="7" t="s">
        <v>1273</v>
      </c>
      <c r="D28760" s="7" t="n">
        <v>6</v>
      </c>
      <c r="E28760" s="7" t="n">
        <v>751.76</v>
      </c>
      <c r="F28760" s="7" t="n">
        <v>0</v>
      </c>
      <c r="G28760" s="7" t="n">
        <v>0</v>
      </c>
    </row>
    <row r="28761" customFormat="false" ht="15" hidden="false" customHeight="false" outlineLevel="0" collapsed="false">
      <c r="A28761" s="7" t="s">
        <v>47</v>
      </c>
      <c r="B28761" s="7" t="s">
        <v>632</v>
      </c>
      <c r="C28761" s="7" t="s">
        <v>1273</v>
      </c>
      <c r="D28761" s="7" t="n">
        <v>0</v>
      </c>
      <c r="E28761" s="7" t="n">
        <v>0</v>
      </c>
      <c r="F28761" s="7" t="n">
        <v>6</v>
      </c>
      <c r="G28761" s="7" t="n">
        <v>662.6</v>
      </c>
    </row>
    <row r="28762" customFormat="false" ht="15" hidden="false" customHeight="false" outlineLevel="0" collapsed="false">
      <c r="A28762" s="7" t="s">
        <v>47</v>
      </c>
      <c r="B28762" s="7" t="s">
        <v>632</v>
      </c>
      <c r="C28762" s="7" t="s">
        <v>1273</v>
      </c>
      <c r="D28762" s="7" t="n">
        <v>3</v>
      </c>
      <c r="E28762" s="7" t="n">
        <v>375.88</v>
      </c>
      <c r="F28762" s="7" t="n">
        <v>0</v>
      </c>
      <c r="G28762" s="7" t="n">
        <v>0</v>
      </c>
    </row>
    <row r="28763" customFormat="false" ht="15" hidden="false" customHeight="false" outlineLevel="0" collapsed="false">
      <c r="A28763" s="7" t="s">
        <v>47</v>
      </c>
      <c r="B28763" s="7" t="s">
        <v>281</v>
      </c>
      <c r="C28763" s="7" t="s">
        <v>1275</v>
      </c>
      <c r="D28763" s="7" t="n">
        <v>6</v>
      </c>
      <c r="E28763" s="7" t="n">
        <v>467.34</v>
      </c>
      <c r="F28763" s="7" t="n">
        <v>0</v>
      </c>
      <c r="G28763" s="7" t="n">
        <v>0</v>
      </c>
    </row>
    <row r="28764" customFormat="false" ht="15" hidden="false" customHeight="false" outlineLevel="0" collapsed="false">
      <c r="A28764" s="7" t="s">
        <v>47</v>
      </c>
      <c r="B28764" s="7" t="s">
        <v>272</v>
      </c>
      <c r="C28764" s="7" t="s">
        <v>1275</v>
      </c>
      <c r="D28764" s="7" t="n">
        <v>0</v>
      </c>
      <c r="E28764" s="7" t="n">
        <v>0</v>
      </c>
      <c r="F28764" s="7" t="n">
        <v>2</v>
      </c>
      <c r="G28764" s="7" t="n">
        <v>130.39</v>
      </c>
    </row>
    <row r="28765" customFormat="false" ht="15" hidden="false" customHeight="false" outlineLevel="0" collapsed="false">
      <c r="A28765" s="7" t="s">
        <v>47</v>
      </c>
      <c r="B28765" s="7" t="s">
        <v>272</v>
      </c>
      <c r="C28765" s="7" t="s">
        <v>1275</v>
      </c>
      <c r="D28765" s="7" t="n">
        <v>2</v>
      </c>
      <c r="E28765" s="7" t="n">
        <v>155.78</v>
      </c>
      <c r="F28765" s="7" t="n">
        <v>0</v>
      </c>
      <c r="G28765" s="7" t="n">
        <v>0</v>
      </c>
    </row>
    <row r="28766" customFormat="false" ht="15" hidden="false" customHeight="false" outlineLevel="0" collapsed="false">
      <c r="A28766" s="7" t="s">
        <v>47</v>
      </c>
      <c r="B28766" s="7" t="s">
        <v>250</v>
      </c>
      <c r="C28766" s="7" t="s">
        <v>1275</v>
      </c>
      <c r="D28766" s="7" t="n">
        <v>0</v>
      </c>
      <c r="E28766" s="7" t="n">
        <v>0</v>
      </c>
      <c r="F28766" s="7" t="n">
        <v>4</v>
      </c>
      <c r="G28766" s="7" t="n">
        <v>260.78</v>
      </c>
    </row>
    <row r="28767" customFormat="false" ht="15" hidden="false" customHeight="false" outlineLevel="0" collapsed="false">
      <c r="A28767" s="7" t="s">
        <v>47</v>
      </c>
      <c r="B28767" s="7" t="s">
        <v>250</v>
      </c>
      <c r="C28767" s="7" t="s">
        <v>1275</v>
      </c>
      <c r="D28767" s="7" t="n">
        <v>6</v>
      </c>
      <c r="E28767" s="7" t="n">
        <v>467.34</v>
      </c>
      <c r="F28767" s="7" t="n">
        <v>0</v>
      </c>
      <c r="G28767" s="7" t="n">
        <v>0</v>
      </c>
    </row>
    <row r="28768" customFormat="false" ht="15" hidden="false" customHeight="false" outlineLevel="0" collapsed="false">
      <c r="A28768" s="7" t="s">
        <v>47</v>
      </c>
      <c r="B28768" s="7" t="s">
        <v>433</v>
      </c>
      <c r="C28768" s="7" t="s">
        <v>1275</v>
      </c>
      <c r="D28768" s="7" t="n">
        <v>0</v>
      </c>
      <c r="E28768" s="7" t="n">
        <v>0</v>
      </c>
      <c r="F28768" s="7" t="n">
        <v>4</v>
      </c>
      <c r="G28768" s="7" t="n">
        <v>260.78</v>
      </c>
    </row>
    <row r="28769" customFormat="false" ht="15" hidden="false" customHeight="false" outlineLevel="0" collapsed="false">
      <c r="A28769" s="7" t="s">
        <v>47</v>
      </c>
      <c r="B28769" s="7" t="s">
        <v>433</v>
      </c>
      <c r="C28769" s="7" t="s">
        <v>1275</v>
      </c>
      <c r="D28769" s="7" t="n">
        <v>2</v>
      </c>
      <c r="E28769" s="7" t="n">
        <v>155.78</v>
      </c>
      <c r="F28769" s="7" t="n">
        <v>0</v>
      </c>
      <c r="G28769" s="7" t="n">
        <v>0</v>
      </c>
    </row>
    <row r="28770" customFormat="false" ht="15" hidden="false" customHeight="false" outlineLevel="0" collapsed="false">
      <c r="A28770" s="7" t="s">
        <v>47</v>
      </c>
      <c r="B28770" s="7" t="s">
        <v>482</v>
      </c>
      <c r="C28770" s="7" t="s">
        <v>1277</v>
      </c>
      <c r="D28770" s="7" t="n">
        <v>3</v>
      </c>
      <c r="E28770" s="7" t="n">
        <v>140.39</v>
      </c>
      <c r="F28770" s="7" t="n">
        <v>0</v>
      </c>
      <c r="G28770" s="7" t="n">
        <v>0</v>
      </c>
    </row>
    <row r="28771" customFormat="false" ht="15" hidden="false" customHeight="false" outlineLevel="0" collapsed="false">
      <c r="A28771" s="7" t="s">
        <v>47</v>
      </c>
      <c r="B28771" s="7" t="s">
        <v>482</v>
      </c>
      <c r="C28771" s="7" t="s">
        <v>1277</v>
      </c>
      <c r="D28771" s="7" t="n">
        <v>2</v>
      </c>
      <c r="E28771" s="7" t="n">
        <v>98.56</v>
      </c>
      <c r="F28771" s="7" t="n">
        <v>0</v>
      </c>
      <c r="G28771" s="7" t="n">
        <v>0</v>
      </c>
    </row>
    <row r="28772" customFormat="false" ht="15" hidden="false" customHeight="false" outlineLevel="0" collapsed="false">
      <c r="A28772" s="7" t="s">
        <v>47</v>
      </c>
      <c r="B28772" s="7" t="s">
        <v>339</v>
      </c>
      <c r="C28772" s="7" t="s">
        <v>1277</v>
      </c>
      <c r="D28772" s="7" t="n">
        <v>0</v>
      </c>
      <c r="E28772" s="7" t="n">
        <v>0</v>
      </c>
      <c r="F28772" s="7" t="n">
        <v>2</v>
      </c>
      <c r="G28772" s="7" t="n">
        <v>82.49</v>
      </c>
    </row>
    <row r="28773" customFormat="false" ht="15" hidden="false" customHeight="false" outlineLevel="0" collapsed="false">
      <c r="A28773" s="7" t="s">
        <v>47</v>
      </c>
      <c r="B28773" s="7" t="s">
        <v>300</v>
      </c>
      <c r="C28773" s="7" t="s">
        <v>1277</v>
      </c>
      <c r="D28773" s="7" t="n">
        <v>0</v>
      </c>
      <c r="E28773" s="7" t="n">
        <v>0</v>
      </c>
      <c r="F28773" s="7" t="n">
        <v>4</v>
      </c>
      <c r="G28773" s="7" t="n">
        <v>164.98</v>
      </c>
    </row>
    <row r="28774" customFormat="false" ht="15" hidden="false" customHeight="false" outlineLevel="0" collapsed="false">
      <c r="A28774" s="7" t="s">
        <v>47</v>
      </c>
      <c r="B28774" s="7" t="s">
        <v>559</v>
      </c>
      <c r="C28774" s="7" t="s">
        <v>1283</v>
      </c>
      <c r="D28774" s="7" t="n">
        <v>0</v>
      </c>
      <c r="E28774" s="7" t="n">
        <v>0</v>
      </c>
      <c r="F28774" s="7" t="n">
        <v>6</v>
      </c>
      <c r="G28774" s="7" t="n">
        <v>324.31</v>
      </c>
    </row>
    <row r="28775" customFormat="false" ht="15" hidden="false" customHeight="false" outlineLevel="0" collapsed="false">
      <c r="A28775" s="7" t="s">
        <v>47</v>
      </c>
      <c r="B28775" s="7" t="s">
        <v>559</v>
      </c>
      <c r="C28775" s="7" t="s">
        <v>1283</v>
      </c>
      <c r="D28775" s="7" t="n">
        <v>6</v>
      </c>
      <c r="E28775" s="7" t="n">
        <v>367.96</v>
      </c>
      <c r="F28775" s="7" t="n">
        <v>0</v>
      </c>
      <c r="G28775" s="7" t="n">
        <v>0</v>
      </c>
    </row>
    <row r="28776" customFormat="false" ht="15" hidden="false" customHeight="false" outlineLevel="0" collapsed="false">
      <c r="A28776" s="7" t="s">
        <v>47</v>
      </c>
      <c r="B28776" s="7" t="s">
        <v>559</v>
      </c>
      <c r="C28776" s="7" t="s">
        <v>1283</v>
      </c>
      <c r="D28776" s="7" t="n">
        <v>4</v>
      </c>
      <c r="E28776" s="7" t="n">
        <v>258.31</v>
      </c>
      <c r="F28776" s="7" t="n">
        <v>0</v>
      </c>
      <c r="G28776" s="7" t="n">
        <v>0</v>
      </c>
    </row>
    <row r="28777" customFormat="false" ht="15" hidden="false" customHeight="false" outlineLevel="0" collapsed="false">
      <c r="A28777" s="7" t="s">
        <v>47</v>
      </c>
      <c r="B28777" s="7" t="s">
        <v>543</v>
      </c>
      <c r="C28777" s="7" t="s">
        <v>1283</v>
      </c>
      <c r="D28777" s="7" t="n">
        <v>0</v>
      </c>
      <c r="E28777" s="7" t="n">
        <v>0</v>
      </c>
      <c r="F28777" s="7" t="n">
        <v>3</v>
      </c>
      <c r="G28777" s="7" t="n">
        <v>162.16</v>
      </c>
    </row>
    <row r="28778" customFormat="false" ht="15" hidden="false" customHeight="false" outlineLevel="0" collapsed="false">
      <c r="A28778" s="7" t="s">
        <v>47</v>
      </c>
      <c r="B28778" s="7" t="s">
        <v>543</v>
      </c>
      <c r="C28778" s="7" t="s">
        <v>1283</v>
      </c>
      <c r="D28778" s="7" t="n">
        <v>2</v>
      </c>
      <c r="E28778" s="7" t="n">
        <v>122.65</v>
      </c>
      <c r="F28778" s="7" t="n">
        <v>0</v>
      </c>
      <c r="G28778" s="7" t="n">
        <v>0</v>
      </c>
    </row>
    <row r="28779" customFormat="false" ht="15" hidden="false" customHeight="false" outlineLevel="0" collapsed="false">
      <c r="A28779" s="7" t="s">
        <v>47</v>
      </c>
      <c r="B28779" s="7" t="s">
        <v>489</v>
      </c>
      <c r="C28779" s="7" t="s">
        <v>1283</v>
      </c>
      <c r="D28779" s="7" t="n">
        <v>8</v>
      </c>
      <c r="E28779" s="7" t="n">
        <v>516.62</v>
      </c>
      <c r="F28779" s="7" t="n">
        <v>0</v>
      </c>
      <c r="G28779" s="7" t="n">
        <v>0</v>
      </c>
    </row>
    <row r="28780" customFormat="false" ht="15" hidden="false" customHeight="false" outlineLevel="0" collapsed="false">
      <c r="A28780" s="7" t="s">
        <v>47</v>
      </c>
      <c r="B28780" s="7" t="s">
        <v>489</v>
      </c>
      <c r="C28780" s="7" t="s">
        <v>1283</v>
      </c>
      <c r="D28780" s="7" t="n">
        <v>0</v>
      </c>
      <c r="E28780" s="7" t="n">
        <v>0</v>
      </c>
      <c r="F28780" s="7" t="n">
        <v>6</v>
      </c>
      <c r="G28780" s="7" t="n">
        <v>324.31</v>
      </c>
    </row>
    <row r="28781" customFormat="false" ht="15" hidden="false" customHeight="false" outlineLevel="0" collapsed="false">
      <c r="A28781" s="7" t="s">
        <v>47</v>
      </c>
      <c r="B28781" s="7" t="s">
        <v>489</v>
      </c>
      <c r="C28781" s="7" t="s">
        <v>1283</v>
      </c>
      <c r="D28781" s="7" t="n">
        <v>2</v>
      </c>
      <c r="E28781" s="7" t="n">
        <v>122.65</v>
      </c>
      <c r="F28781" s="7" t="n">
        <v>0</v>
      </c>
      <c r="G28781" s="7" t="n">
        <v>0</v>
      </c>
    </row>
    <row r="28782" customFormat="false" ht="15" hidden="false" customHeight="false" outlineLevel="0" collapsed="false">
      <c r="A28782" s="7" t="s">
        <v>47</v>
      </c>
      <c r="B28782" s="7" t="s">
        <v>463</v>
      </c>
      <c r="C28782" s="7" t="s">
        <v>1283</v>
      </c>
      <c r="D28782" s="7" t="n">
        <v>0</v>
      </c>
      <c r="E28782" s="7" t="n">
        <v>0</v>
      </c>
      <c r="F28782" s="7" t="n">
        <v>4</v>
      </c>
      <c r="G28782" s="7" t="n">
        <v>216.21</v>
      </c>
    </row>
    <row r="28783" customFormat="false" ht="15" hidden="false" customHeight="false" outlineLevel="0" collapsed="false">
      <c r="A28783" s="7" t="s">
        <v>47</v>
      </c>
      <c r="B28783" s="7" t="s">
        <v>463</v>
      </c>
      <c r="C28783" s="7" t="s">
        <v>1283</v>
      </c>
      <c r="D28783" s="7" t="n">
        <v>8</v>
      </c>
      <c r="E28783" s="7" t="n">
        <v>516.62</v>
      </c>
      <c r="F28783" s="7" t="n">
        <v>0</v>
      </c>
      <c r="G28783" s="7" t="n">
        <v>0</v>
      </c>
    </row>
    <row r="28784" customFormat="false" ht="15" hidden="false" customHeight="false" outlineLevel="0" collapsed="false">
      <c r="A28784" s="7" t="s">
        <v>47</v>
      </c>
      <c r="B28784" s="7" t="s">
        <v>783</v>
      </c>
      <c r="C28784" s="7" t="s">
        <v>1286</v>
      </c>
      <c r="D28784" s="7" t="n">
        <v>0</v>
      </c>
      <c r="E28784" s="7" t="n">
        <v>0</v>
      </c>
      <c r="F28784" s="7" t="n">
        <v>3</v>
      </c>
      <c r="G28784" s="7" t="n">
        <v>136.21</v>
      </c>
    </row>
    <row r="28785" customFormat="false" ht="15" hidden="false" customHeight="false" outlineLevel="0" collapsed="false">
      <c r="A28785" s="7" t="s">
        <v>47</v>
      </c>
      <c r="B28785" s="7" t="s">
        <v>782</v>
      </c>
      <c r="C28785" s="7" t="s">
        <v>1286</v>
      </c>
      <c r="D28785" s="7" t="n">
        <v>0</v>
      </c>
      <c r="E28785" s="7" t="n">
        <v>0</v>
      </c>
      <c r="F28785" s="7" t="n">
        <v>2</v>
      </c>
      <c r="G28785" s="7" t="n">
        <v>90.81</v>
      </c>
    </row>
    <row r="28786" customFormat="false" ht="15" hidden="false" customHeight="false" outlineLevel="0" collapsed="false">
      <c r="A28786" s="7" t="s">
        <v>47</v>
      </c>
      <c r="B28786" s="7" t="s">
        <v>638</v>
      </c>
      <c r="C28786" s="7" t="s">
        <v>1287</v>
      </c>
      <c r="D28786" s="7" t="n">
        <v>2</v>
      </c>
      <c r="E28786" s="7" t="n">
        <v>102.13</v>
      </c>
      <c r="F28786" s="7" t="n">
        <v>0</v>
      </c>
      <c r="G28786" s="7" t="n">
        <v>0</v>
      </c>
    </row>
    <row r="28787" customFormat="false" ht="15" hidden="false" customHeight="false" outlineLevel="0" collapsed="false">
      <c r="A28787" s="7" t="s">
        <v>47</v>
      </c>
      <c r="B28787" s="7" t="s">
        <v>638</v>
      </c>
      <c r="C28787" s="7" t="s">
        <v>1287</v>
      </c>
      <c r="D28787" s="7" t="n">
        <v>0</v>
      </c>
      <c r="E28787" s="7" t="n">
        <v>0</v>
      </c>
      <c r="F28787" s="7" t="n">
        <v>4</v>
      </c>
      <c r="G28787" s="7" t="n">
        <v>170.97</v>
      </c>
    </row>
    <row r="28788" customFormat="false" ht="15" hidden="false" customHeight="false" outlineLevel="0" collapsed="false">
      <c r="A28788" s="7" t="s">
        <v>47</v>
      </c>
      <c r="B28788" s="7" t="s">
        <v>313</v>
      </c>
      <c r="C28788" s="7" t="s">
        <v>1287</v>
      </c>
      <c r="D28788" s="7" t="n">
        <v>0</v>
      </c>
      <c r="E28788" s="7" t="n">
        <v>0</v>
      </c>
      <c r="F28788" s="7" t="n">
        <v>4</v>
      </c>
      <c r="G28788" s="7" t="n">
        <v>170.97</v>
      </c>
    </row>
    <row r="28789" customFormat="false" ht="15" hidden="false" customHeight="false" outlineLevel="0" collapsed="false">
      <c r="A28789" s="7" t="s">
        <v>47</v>
      </c>
      <c r="B28789" s="7" t="s">
        <v>391</v>
      </c>
      <c r="C28789" s="7" t="s">
        <v>1287</v>
      </c>
      <c r="D28789" s="7" t="n">
        <v>3</v>
      </c>
      <c r="E28789" s="7" t="n">
        <v>145.48</v>
      </c>
      <c r="F28789" s="7" t="n">
        <v>0</v>
      </c>
      <c r="G28789" s="7" t="n">
        <v>0</v>
      </c>
    </row>
    <row r="28790" customFormat="false" ht="15" hidden="false" customHeight="false" outlineLevel="0" collapsed="false">
      <c r="A28790" s="7" t="s">
        <v>47</v>
      </c>
      <c r="B28790" s="7" t="s">
        <v>391</v>
      </c>
      <c r="C28790" s="7" t="s">
        <v>1287</v>
      </c>
      <c r="D28790" s="7" t="n">
        <v>0</v>
      </c>
      <c r="E28790" s="7" t="n">
        <v>0</v>
      </c>
      <c r="F28790" s="7" t="n">
        <v>4</v>
      </c>
      <c r="G28790" s="7" t="n">
        <v>170.97</v>
      </c>
    </row>
    <row r="28791" customFormat="false" ht="15" hidden="false" customHeight="false" outlineLevel="0" collapsed="false">
      <c r="A28791" s="7" t="s">
        <v>47</v>
      </c>
      <c r="B28791" s="7" t="s">
        <v>391</v>
      </c>
      <c r="C28791" s="7" t="s">
        <v>1287</v>
      </c>
      <c r="D28791" s="7" t="n">
        <v>2</v>
      </c>
      <c r="E28791" s="7" t="n">
        <v>102.13</v>
      </c>
      <c r="F28791" s="7" t="n">
        <v>0</v>
      </c>
      <c r="G28791" s="7" t="n">
        <v>0</v>
      </c>
    </row>
    <row r="28792" customFormat="false" ht="15" hidden="false" customHeight="false" outlineLevel="0" collapsed="false">
      <c r="A28792" s="7" t="s">
        <v>47</v>
      </c>
      <c r="B28792" s="7" t="s">
        <v>296</v>
      </c>
      <c r="C28792" s="7" t="s">
        <v>1294</v>
      </c>
      <c r="D28792" s="7" t="n">
        <v>0</v>
      </c>
      <c r="E28792" s="7" t="n">
        <v>0</v>
      </c>
      <c r="F28792" s="7" t="n">
        <v>15</v>
      </c>
      <c r="G28792" s="7" t="n">
        <v>194.59</v>
      </c>
    </row>
    <row r="28793" customFormat="false" ht="15" hidden="false" customHeight="false" outlineLevel="0" collapsed="false">
      <c r="A28793" s="7" t="s">
        <v>47</v>
      </c>
      <c r="B28793" s="7" t="s">
        <v>296</v>
      </c>
      <c r="C28793" s="7" t="s">
        <v>1294</v>
      </c>
      <c r="D28793" s="7" t="n">
        <v>10</v>
      </c>
      <c r="E28793" s="7" t="n">
        <v>147.18</v>
      </c>
      <c r="F28793" s="7" t="n">
        <v>0</v>
      </c>
      <c r="G28793" s="7" t="n">
        <v>0</v>
      </c>
    </row>
    <row r="28794" customFormat="false" ht="15" hidden="false" customHeight="false" outlineLevel="0" collapsed="false">
      <c r="A28794" s="7" t="s">
        <v>47</v>
      </c>
      <c r="B28794" s="7" t="s">
        <v>296</v>
      </c>
      <c r="C28794" s="7" t="s">
        <v>1294</v>
      </c>
      <c r="D28794" s="7" t="n">
        <v>10</v>
      </c>
      <c r="E28794" s="7" t="n">
        <v>154.99</v>
      </c>
      <c r="F28794" s="7" t="n">
        <v>0</v>
      </c>
      <c r="G28794" s="7" t="n">
        <v>0</v>
      </c>
    </row>
    <row r="28795" customFormat="false" ht="15" hidden="false" customHeight="false" outlineLevel="0" collapsed="false">
      <c r="A28795" s="7" t="s">
        <v>47</v>
      </c>
      <c r="B28795" s="7" t="s">
        <v>164</v>
      </c>
      <c r="C28795" s="7" t="s">
        <v>1295</v>
      </c>
      <c r="D28795" s="7" t="n">
        <v>8</v>
      </c>
      <c r="E28795" s="7" t="n">
        <v>76.3</v>
      </c>
      <c r="F28795" s="7" t="n">
        <v>0</v>
      </c>
      <c r="G28795" s="7" t="n">
        <v>0</v>
      </c>
    </row>
    <row r="28796" customFormat="false" ht="15" hidden="false" customHeight="false" outlineLevel="0" collapsed="false">
      <c r="A28796" s="7" t="s">
        <v>47</v>
      </c>
      <c r="B28796" s="7" t="s">
        <v>164</v>
      </c>
      <c r="C28796" s="7" t="s">
        <v>1295</v>
      </c>
      <c r="D28796" s="7" t="n">
        <v>0</v>
      </c>
      <c r="E28796" s="7" t="n">
        <v>0</v>
      </c>
      <c r="F28796" s="7" t="n">
        <v>5</v>
      </c>
      <c r="G28796" s="7" t="n">
        <v>39.92</v>
      </c>
    </row>
    <row r="28797" customFormat="false" ht="15" hidden="false" customHeight="false" outlineLevel="0" collapsed="false">
      <c r="A28797" s="7" t="s">
        <v>47</v>
      </c>
      <c r="B28797" s="7" t="s">
        <v>159</v>
      </c>
      <c r="C28797" s="7" t="s">
        <v>1295</v>
      </c>
      <c r="D28797" s="7" t="n">
        <v>5</v>
      </c>
      <c r="E28797" s="7" t="n">
        <v>45.29</v>
      </c>
      <c r="F28797" s="7" t="n">
        <v>0</v>
      </c>
      <c r="G28797" s="7" t="n">
        <v>0</v>
      </c>
    </row>
    <row r="28798" customFormat="false" ht="15" hidden="false" customHeight="false" outlineLevel="0" collapsed="false">
      <c r="A28798" s="7" t="s">
        <v>47</v>
      </c>
      <c r="B28798" s="7" t="s">
        <v>159</v>
      </c>
      <c r="C28798" s="7" t="s">
        <v>1295</v>
      </c>
      <c r="D28798" s="7" t="n">
        <v>0</v>
      </c>
      <c r="E28798" s="7" t="n">
        <v>0</v>
      </c>
      <c r="F28798" s="7" t="n">
        <v>5</v>
      </c>
      <c r="G28798" s="7" t="n">
        <v>39.92</v>
      </c>
    </row>
    <row r="28799" customFormat="false" ht="15" hidden="false" customHeight="false" outlineLevel="0" collapsed="false">
      <c r="A28799" s="7" t="s">
        <v>47</v>
      </c>
      <c r="B28799" s="7" t="s">
        <v>159</v>
      </c>
      <c r="C28799" s="7" t="s">
        <v>1295</v>
      </c>
      <c r="D28799" s="7" t="n">
        <v>10</v>
      </c>
      <c r="E28799" s="7" t="n">
        <v>95.38</v>
      </c>
      <c r="F28799" s="7" t="n">
        <v>0</v>
      </c>
      <c r="G28799" s="7" t="n">
        <v>0</v>
      </c>
    </row>
    <row r="28800" customFormat="false" ht="15" hidden="false" customHeight="false" outlineLevel="0" collapsed="false">
      <c r="A28800" s="7" t="s">
        <v>47</v>
      </c>
      <c r="B28800" s="7" t="s">
        <v>195</v>
      </c>
      <c r="C28800" s="7" t="s">
        <v>1295</v>
      </c>
      <c r="D28800" s="7" t="n">
        <v>15</v>
      </c>
      <c r="E28800" s="7" t="n">
        <v>135.86</v>
      </c>
      <c r="F28800" s="7" t="n">
        <v>0</v>
      </c>
      <c r="G28800" s="7" t="n">
        <v>0</v>
      </c>
    </row>
    <row r="28801" customFormat="false" ht="15" hidden="false" customHeight="false" outlineLevel="0" collapsed="false">
      <c r="A28801" s="7" t="s">
        <v>47</v>
      </c>
      <c r="B28801" s="7" t="s">
        <v>195</v>
      </c>
      <c r="C28801" s="7" t="s">
        <v>1295</v>
      </c>
      <c r="D28801" s="7" t="n">
        <v>0</v>
      </c>
      <c r="E28801" s="7" t="n">
        <v>0</v>
      </c>
      <c r="F28801" s="7" t="n">
        <v>10</v>
      </c>
      <c r="G28801" s="7" t="n">
        <v>79.83</v>
      </c>
    </row>
    <row r="28802" customFormat="false" ht="15" hidden="false" customHeight="false" outlineLevel="0" collapsed="false">
      <c r="A28802" s="7" t="s">
        <v>47</v>
      </c>
      <c r="B28802" s="7" t="s">
        <v>195</v>
      </c>
      <c r="C28802" s="7" t="s">
        <v>1295</v>
      </c>
      <c r="D28802" s="7" t="n">
        <v>8</v>
      </c>
      <c r="E28802" s="7" t="n">
        <v>76.3</v>
      </c>
      <c r="F28802" s="7" t="n">
        <v>0</v>
      </c>
      <c r="G28802" s="7" t="n">
        <v>0</v>
      </c>
    </row>
    <row r="28803" customFormat="false" ht="15" hidden="false" customHeight="false" outlineLevel="0" collapsed="false">
      <c r="A28803" s="7" t="s">
        <v>47</v>
      </c>
      <c r="B28803" s="7" t="s">
        <v>119</v>
      </c>
      <c r="C28803" s="7" t="s">
        <v>1303</v>
      </c>
      <c r="D28803" s="7" t="n">
        <v>0</v>
      </c>
      <c r="E28803" s="7" t="n">
        <v>0</v>
      </c>
      <c r="F28803" s="7" t="n">
        <v>2</v>
      </c>
      <c r="G28803" s="7" t="n">
        <v>81.83</v>
      </c>
    </row>
    <row r="28804" customFormat="false" ht="15" hidden="false" customHeight="false" outlineLevel="0" collapsed="false">
      <c r="A28804" s="7" t="s">
        <v>47</v>
      </c>
      <c r="B28804" s="7" t="s">
        <v>115</v>
      </c>
      <c r="C28804" s="7" t="s">
        <v>1303</v>
      </c>
      <c r="D28804" s="7" t="n">
        <v>0</v>
      </c>
      <c r="E28804" s="7" t="n">
        <v>0</v>
      </c>
      <c r="F28804" s="7" t="n">
        <v>4</v>
      </c>
      <c r="G28804" s="7" t="n">
        <v>163.65</v>
      </c>
    </row>
    <row r="28805" customFormat="false" ht="15" hidden="false" customHeight="false" outlineLevel="0" collapsed="false">
      <c r="A28805" s="7" t="s">
        <v>47</v>
      </c>
      <c r="B28805" s="7" t="s">
        <v>115</v>
      </c>
      <c r="C28805" s="7" t="s">
        <v>1303</v>
      </c>
      <c r="D28805" s="7" t="n">
        <v>4</v>
      </c>
      <c r="E28805" s="7" t="n">
        <v>185.68</v>
      </c>
      <c r="F28805" s="7" t="n">
        <v>0</v>
      </c>
      <c r="G28805" s="7" t="n">
        <v>0</v>
      </c>
    </row>
    <row r="28806" customFormat="false" ht="15" hidden="false" customHeight="false" outlineLevel="0" collapsed="false">
      <c r="A28806" s="7" t="s">
        <v>47</v>
      </c>
      <c r="B28806" s="7" t="s">
        <v>136</v>
      </c>
      <c r="C28806" s="7" t="s">
        <v>1303</v>
      </c>
      <c r="D28806" s="7" t="n">
        <v>2</v>
      </c>
      <c r="E28806" s="7" t="n">
        <v>92.84</v>
      </c>
      <c r="F28806" s="7" t="n">
        <v>0</v>
      </c>
      <c r="G28806" s="7" t="n">
        <v>0</v>
      </c>
    </row>
    <row r="28807" customFormat="false" ht="15" hidden="false" customHeight="false" outlineLevel="0" collapsed="false">
      <c r="A28807" s="7" t="s">
        <v>47</v>
      </c>
      <c r="B28807" s="7" t="s">
        <v>83</v>
      </c>
      <c r="C28807" s="7" t="s">
        <v>1303</v>
      </c>
      <c r="D28807" s="7" t="n">
        <v>30</v>
      </c>
      <c r="E28807" s="7" t="n">
        <v>751.09</v>
      </c>
      <c r="F28807" s="7" t="n">
        <v>0</v>
      </c>
      <c r="G28807" s="7" t="n">
        <v>0</v>
      </c>
    </row>
    <row r="28808" customFormat="false" ht="15" hidden="false" customHeight="false" outlineLevel="0" collapsed="false">
      <c r="A28808" s="7" t="s">
        <v>47</v>
      </c>
      <c r="B28808" s="7" t="s">
        <v>83</v>
      </c>
      <c r="C28808" s="7" t="s">
        <v>1303</v>
      </c>
      <c r="D28808" s="7" t="n">
        <v>0</v>
      </c>
      <c r="E28808" s="7" t="n">
        <v>0</v>
      </c>
      <c r="F28808" s="7" t="n">
        <v>10</v>
      </c>
      <c r="G28808" s="7" t="n">
        <v>209.56</v>
      </c>
    </row>
    <row r="28809" customFormat="false" ht="15" hidden="false" customHeight="false" outlineLevel="0" collapsed="false">
      <c r="A28809" s="7" t="s">
        <v>47</v>
      </c>
      <c r="B28809" s="7" t="s">
        <v>187</v>
      </c>
      <c r="C28809" s="7" t="s">
        <v>1309</v>
      </c>
      <c r="D28809" s="7" t="n">
        <v>0</v>
      </c>
      <c r="E28809" s="7" t="n">
        <v>0</v>
      </c>
      <c r="F28809" s="7" t="n">
        <v>10</v>
      </c>
      <c r="G28809" s="7" t="n">
        <v>324.31</v>
      </c>
    </row>
    <row r="28810" customFormat="false" ht="15" hidden="false" customHeight="false" outlineLevel="0" collapsed="false">
      <c r="A28810" s="7" t="s">
        <v>47</v>
      </c>
      <c r="B28810" s="7" t="s">
        <v>187</v>
      </c>
      <c r="C28810" s="7" t="s">
        <v>1309</v>
      </c>
      <c r="D28810" s="7" t="n">
        <v>10</v>
      </c>
      <c r="E28810" s="7" t="n">
        <v>367.96</v>
      </c>
      <c r="F28810" s="7" t="n">
        <v>0</v>
      </c>
      <c r="G28810" s="7" t="n">
        <v>0</v>
      </c>
    </row>
    <row r="28811" customFormat="false" ht="15" hidden="false" customHeight="false" outlineLevel="0" collapsed="false">
      <c r="A28811" s="7" t="s">
        <v>47</v>
      </c>
      <c r="B28811" s="7" t="s">
        <v>127</v>
      </c>
      <c r="C28811" s="7" t="s">
        <v>1311</v>
      </c>
      <c r="D28811" s="7" t="n">
        <v>0</v>
      </c>
      <c r="E28811" s="7" t="n">
        <v>0</v>
      </c>
      <c r="F28811" s="7" t="n">
        <v>4</v>
      </c>
      <c r="G28811" s="7" t="n">
        <v>137.04</v>
      </c>
    </row>
    <row r="28812" customFormat="false" ht="15" hidden="false" customHeight="false" outlineLevel="0" collapsed="false">
      <c r="A28812" s="7" t="s">
        <v>47</v>
      </c>
      <c r="B28812" s="7" t="s">
        <v>127</v>
      </c>
      <c r="C28812" s="7" t="s">
        <v>1311</v>
      </c>
      <c r="D28812" s="7" t="n">
        <v>4</v>
      </c>
      <c r="E28812" s="7" t="n">
        <v>163.73</v>
      </c>
      <c r="F28812" s="7" t="n">
        <v>0</v>
      </c>
      <c r="G28812" s="7" t="n">
        <v>0</v>
      </c>
    </row>
    <row r="28813" customFormat="false" ht="15" hidden="false" customHeight="false" outlineLevel="0" collapsed="false">
      <c r="A28813" s="7" t="s">
        <v>47</v>
      </c>
      <c r="B28813" s="7" t="s">
        <v>127</v>
      </c>
      <c r="C28813" s="7" t="s">
        <v>1311</v>
      </c>
      <c r="D28813" s="7" t="n">
        <v>6</v>
      </c>
      <c r="E28813" s="7" t="n">
        <v>233.23</v>
      </c>
      <c r="F28813" s="7" t="n">
        <v>0</v>
      </c>
      <c r="G28813" s="7" t="n">
        <v>0</v>
      </c>
    </row>
    <row r="28814" customFormat="false" ht="15" hidden="false" customHeight="false" outlineLevel="0" collapsed="false">
      <c r="A28814" s="7" t="s">
        <v>47</v>
      </c>
      <c r="B28814" s="7" t="s">
        <v>134</v>
      </c>
      <c r="C28814" s="7" t="s">
        <v>1311</v>
      </c>
      <c r="D28814" s="7" t="n">
        <v>2</v>
      </c>
      <c r="E28814" s="7" t="n">
        <v>77.74</v>
      </c>
      <c r="F28814" s="7" t="n">
        <v>0</v>
      </c>
      <c r="G28814" s="7" t="n">
        <v>0</v>
      </c>
    </row>
    <row r="28815" customFormat="false" ht="15" hidden="false" customHeight="false" outlineLevel="0" collapsed="false">
      <c r="A28815" s="7" t="s">
        <v>47</v>
      </c>
      <c r="B28815" s="7" t="s">
        <v>134</v>
      </c>
      <c r="C28815" s="7" t="s">
        <v>1311</v>
      </c>
      <c r="D28815" s="7" t="n">
        <v>0</v>
      </c>
      <c r="E28815" s="7" t="n">
        <v>0</v>
      </c>
      <c r="F28815" s="7" t="n">
        <v>2</v>
      </c>
      <c r="G28815" s="7" t="n">
        <v>68.52</v>
      </c>
    </row>
    <row r="28816" customFormat="false" ht="15" hidden="false" customHeight="false" outlineLevel="0" collapsed="false">
      <c r="A28816" s="7" t="s">
        <v>47</v>
      </c>
      <c r="B28816" s="7" t="s">
        <v>322</v>
      </c>
      <c r="C28816" s="7" t="s">
        <v>1312</v>
      </c>
      <c r="D28816" s="7" t="n">
        <v>15</v>
      </c>
      <c r="E28816" s="7" t="n">
        <v>503.7</v>
      </c>
      <c r="F28816" s="7" t="n">
        <v>0</v>
      </c>
      <c r="G28816" s="7" t="n">
        <v>0</v>
      </c>
    </row>
    <row r="28817" customFormat="false" ht="15" hidden="false" customHeight="false" outlineLevel="0" collapsed="false">
      <c r="A28817" s="7" t="s">
        <v>47</v>
      </c>
      <c r="B28817" s="7" t="s">
        <v>321</v>
      </c>
      <c r="C28817" s="7" t="s">
        <v>1312</v>
      </c>
      <c r="D28817" s="7" t="n">
        <v>15</v>
      </c>
      <c r="E28817" s="7" t="n">
        <v>503.7</v>
      </c>
      <c r="F28817" s="7" t="n">
        <v>0</v>
      </c>
      <c r="G28817" s="7" t="n">
        <v>0</v>
      </c>
    </row>
    <row r="28818" customFormat="false" ht="15" hidden="false" customHeight="false" outlineLevel="0" collapsed="false">
      <c r="A28818" s="7" t="s">
        <v>47</v>
      </c>
      <c r="B28818" s="7" t="s">
        <v>329</v>
      </c>
      <c r="C28818" s="7" t="s">
        <v>1312</v>
      </c>
      <c r="D28818" s="7" t="n">
        <v>0</v>
      </c>
      <c r="E28818" s="7" t="n">
        <v>0</v>
      </c>
      <c r="F28818" s="7" t="n">
        <v>4</v>
      </c>
      <c r="G28818" s="7" t="n">
        <v>112.43</v>
      </c>
    </row>
    <row r="28819" customFormat="false" ht="15" hidden="false" customHeight="false" outlineLevel="0" collapsed="false">
      <c r="A28819" s="7" t="s">
        <v>47</v>
      </c>
      <c r="B28819" s="7" t="s">
        <v>334</v>
      </c>
      <c r="C28819" s="7" t="s">
        <v>1312</v>
      </c>
      <c r="D28819" s="7" t="n">
        <v>0</v>
      </c>
      <c r="E28819" s="7" t="n">
        <v>0</v>
      </c>
      <c r="F28819" s="7" t="n">
        <v>6</v>
      </c>
      <c r="G28819" s="7" t="n">
        <v>168.64</v>
      </c>
    </row>
    <row r="28820" customFormat="false" ht="15" hidden="false" customHeight="false" outlineLevel="0" collapsed="false">
      <c r="A28820" s="7" t="s">
        <v>47</v>
      </c>
      <c r="B28820" s="7" t="s">
        <v>334</v>
      </c>
      <c r="C28820" s="7" t="s">
        <v>1312</v>
      </c>
      <c r="D28820" s="7" t="n">
        <v>6</v>
      </c>
      <c r="E28820" s="7" t="n">
        <v>201.48</v>
      </c>
      <c r="F28820" s="7" t="n">
        <v>0</v>
      </c>
      <c r="G28820" s="7" t="n">
        <v>0</v>
      </c>
    </row>
    <row r="28821" customFormat="false" ht="15" hidden="false" customHeight="false" outlineLevel="0" collapsed="false">
      <c r="A28821" s="7" t="s">
        <v>47</v>
      </c>
      <c r="B28821" s="7" t="s">
        <v>887</v>
      </c>
      <c r="C28821" s="7" t="s">
        <v>1560</v>
      </c>
      <c r="D28821" s="7" t="n">
        <v>10</v>
      </c>
      <c r="E28821" s="7" t="n">
        <v>320.78</v>
      </c>
      <c r="F28821" s="7" t="n">
        <v>0</v>
      </c>
      <c r="G28821" s="7" t="n">
        <v>0</v>
      </c>
    </row>
    <row r="28822" customFormat="false" ht="15" hidden="false" customHeight="false" outlineLevel="0" collapsed="false">
      <c r="A28822" s="7" t="s">
        <v>47</v>
      </c>
      <c r="B28822" s="7" t="s">
        <v>878</v>
      </c>
      <c r="C28822" s="7" t="s">
        <v>1560</v>
      </c>
      <c r="D28822" s="7" t="n">
        <v>0</v>
      </c>
      <c r="E28822" s="7" t="n">
        <v>0</v>
      </c>
      <c r="F28822" s="7" t="n">
        <v>30</v>
      </c>
      <c r="G28822" s="7" t="n">
        <v>808.29</v>
      </c>
    </row>
    <row r="28823" customFormat="false" ht="15" hidden="false" customHeight="false" outlineLevel="0" collapsed="false">
      <c r="A28823" s="7" t="s">
        <v>47</v>
      </c>
      <c r="B28823" s="7" t="s">
        <v>639</v>
      </c>
      <c r="C28823" s="7" t="s">
        <v>1315</v>
      </c>
      <c r="D28823" s="7" t="n">
        <v>30</v>
      </c>
      <c r="E28823" s="7" t="n">
        <v>917.06</v>
      </c>
      <c r="F28823" s="7" t="n">
        <v>0</v>
      </c>
      <c r="G28823" s="7" t="n">
        <v>0</v>
      </c>
    </row>
    <row r="28824" customFormat="false" ht="15" hidden="false" customHeight="false" outlineLevel="0" collapsed="false">
      <c r="A28824" s="7" t="s">
        <v>47</v>
      </c>
      <c r="B28824" s="7" t="s">
        <v>135</v>
      </c>
      <c r="C28824" s="7" t="s">
        <v>1316</v>
      </c>
      <c r="D28824" s="7" t="n">
        <v>0</v>
      </c>
      <c r="E28824" s="7" t="n">
        <v>0</v>
      </c>
      <c r="F28824" s="7" t="n">
        <v>10</v>
      </c>
      <c r="G28824" s="7" t="n">
        <v>261.11</v>
      </c>
    </row>
    <row r="28825" customFormat="false" ht="15" hidden="false" customHeight="false" outlineLevel="0" collapsed="false">
      <c r="A28825" s="7" t="s">
        <v>47</v>
      </c>
      <c r="B28825" s="7" t="s">
        <v>193</v>
      </c>
      <c r="C28825" s="7" t="s">
        <v>1316</v>
      </c>
      <c r="D28825" s="7" t="n">
        <v>10</v>
      </c>
      <c r="E28825" s="7" t="n">
        <v>277.38</v>
      </c>
      <c r="F28825" s="7" t="n">
        <v>0</v>
      </c>
      <c r="G28825" s="7" t="n">
        <v>0</v>
      </c>
    </row>
    <row r="28826" customFormat="false" ht="15" hidden="false" customHeight="false" outlineLevel="0" collapsed="false">
      <c r="A28826" s="7" t="s">
        <v>47</v>
      </c>
      <c r="B28826" s="7" t="s">
        <v>193</v>
      </c>
      <c r="C28826" s="7" t="s">
        <v>1316</v>
      </c>
      <c r="D28826" s="7" t="n">
        <v>0</v>
      </c>
      <c r="E28826" s="7" t="n">
        <v>0</v>
      </c>
      <c r="F28826" s="7" t="n">
        <v>10</v>
      </c>
      <c r="G28826" s="7" t="n">
        <v>244.48</v>
      </c>
    </row>
    <row r="28827" customFormat="false" ht="15" hidden="false" customHeight="false" outlineLevel="0" collapsed="false">
      <c r="A28827" s="7" t="s">
        <v>47</v>
      </c>
      <c r="B28827" s="7" t="s">
        <v>144</v>
      </c>
      <c r="C28827" s="7" t="s">
        <v>1320</v>
      </c>
      <c r="D28827" s="7" t="n">
        <v>10</v>
      </c>
      <c r="E28827" s="7" t="n">
        <v>296.25</v>
      </c>
      <c r="F28827" s="7" t="n">
        <v>0</v>
      </c>
      <c r="G28827" s="7" t="n">
        <v>0</v>
      </c>
    </row>
    <row r="28828" customFormat="false" ht="15" hidden="false" customHeight="false" outlineLevel="0" collapsed="false">
      <c r="A28828" s="7" t="s">
        <v>47</v>
      </c>
      <c r="B28828" s="7" t="s">
        <v>144</v>
      </c>
      <c r="C28828" s="7" t="s">
        <v>1320</v>
      </c>
      <c r="D28828" s="7" t="n">
        <v>0</v>
      </c>
      <c r="E28828" s="7" t="n">
        <v>0</v>
      </c>
      <c r="F28828" s="7" t="n">
        <v>25</v>
      </c>
      <c r="G28828" s="7" t="n">
        <v>652.79</v>
      </c>
    </row>
    <row r="28829" customFormat="false" ht="15" hidden="false" customHeight="false" outlineLevel="0" collapsed="false">
      <c r="A28829" s="7" t="s">
        <v>47</v>
      </c>
      <c r="B28829" s="7" t="s">
        <v>144</v>
      </c>
      <c r="C28829" s="7" t="s">
        <v>1320</v>
      </c>
      <c r="D28829" s="7" t="n">
        <v>15</v>
      </c>
      <c r="E28829" s="7" t="n">
        <v>467.94</v>
      </c>
      <c r="F28829" s="7" t="n">
        <v>0</v>
      </c>
      <c r="G28829" s="7" t="n">
        <v>0</v>
      </c>
    </row>
    <row r="28830" customFormat="false" ht="15" hidden="false" customHeight="false" outlineLevel="0" collapsed="false">
      <c r="A28830" s="7" t="s">
        <v>47</v>
      </c>
      <c r="B28830" s="7" t="s">
        <v>138</v>
      </c>
      <c r="C28830" s="7" t="s">
        <v>1320</v>
      </c>
      <c r="D28830" s="7" t="n">
        <v>30</v>
      </c>
      <c r="E28830" s="7" t="n">
        <v>935.88</v>
      </c>
      <c r="F28830" s="7" t="n">
        <v>0</v>
      </c>
      <c r="G28830" s="7" t="n">
        <v>0</v>
      </c>
    </row>
    <row r="28831" customFormat="false" ht="15" hidden="false" customHeight="false" outlineLevel="0" collapsed="false">
      <c r="A28831" s="7" t="s">
        <v>47</v>
      </c>
      <c r="B28831" s="7" t="s">
        <v>138</v>
      </c>
      <c r="C28831" s="7" t="s">
        <v>1320</v>
      </c>
      <c r="D28831" s="7" t="n">
        <v>15</v>
      </c>
      <c r="E28831" s="7" t="n">
        <v>444.38</v>
      </c>
      <c r="F28831" s="7" t="n">
        <v>0</v>
      </c>
      <c r="G28831" s="7" t="n">
        <v>0</v>
      </c>
    </row>
    <row r="28832" customFormat="false" ht="15" hidden="false" customHeight="false" outlineLevel="0" collapsed="false">
      <c r="A28832" s="7" t="s">
        <v>47</v>
      </c>
      <c r="B28832" s="7" t="s">
        <v>138</v>
      </c>
      <c r="C28832" s="7" t="s">
        <v>1320</v>
      </c>
      <c r="D28832" s="7" t="n">
        <v>0</v>
      </c>
      <c r="E28832" s="7" t="n">
        <v>0</v>
      </c>
      <c r="F28832" s="7" t="n">
        <v>40</v>
      </c>
      <c r="G28832" s="7" t="n">
        <v>1044.46</v>
      </c>
    </row>
    <row r="28833" customFormat="false" ht="15" hidden="false" customHeight="false" outlineLevel="0" collapsed="false">
      <c r="A28833" s="7" t="s">
        <v>47</v>
      </c>
      <c r="B28833" s="7" t="s">
        <v>218</v>
      </c>
      <c r="C28833" s="7" t="s">
        <v>1320</v>
      </c>
      <c r="D28833" s="7" t="n">
        <v>0</v>
      </c>
      <c r="E28833" s="7" t="n">
        <v>0</v>
      </c>
      <c r="F28833" s="7" t="n">
        <v>10</v>
      </c>
      <c r="G28833" s="7" t="n">
        <v>261.11</v>
      </c>
    </row>
    <row r="28834" customFormat="false" ht="15" hidden="false" customHeight="false" outlineLevel="0" collapsed="false">
      <c r="A28834" s="7" t="s">
        <v>47</v>
      </c>
      <c r="B28834" s="7" t="s">
        <v>218</v>
      </c>
      <c r="C28834" s="7" t="s">
        <v>1320</v>
      </c>
      <c r="D28834" s="7" t="n">
        <v>20</v>
      </c>
      <c r="E28834" s="7" t="n">
        <v>592.5</v>
      </c>
      <c r="F28834" s="7" t="n">
        <v>0</v>
      </c>
      <c r="G28834" s="7" t="n">
        <v>0</v>
      </c>
    </row>
    <row r="28835" customFormat="false" ht="15" hidden="false" customHeight="false" outlineLevel="0" collapsed="false">
      <c r="A28835" s="7" t="s">
        <v>47</v>
      </c>
      <c r="B28835" s="7" t="s">
        <v>243</v>
      </c>
      <c r="C28835" s="7" t="s">
        <v>1321</v>
      </c>
      <c r="D28835" s="7" t="n">
        <v>10</v>
      </c>
      <c r="E28835" s="7" t="n">
        <v>250.96</v>
      </c>
      <c r="F28835" s="7" t="n">
        <v>0</v>
      </c>
      <c r="G28835" s="7" t="n">
        <v>0</v>
      </c>
    </row>
    <row r="28836" customFormat="false" ht="15" hidden="false" customHeight="false" outlineLevel="0" collapsed="false">
      <c r="A28836" s="7" t="s">
        <v>47</v>
      </c>
      <c r="B28836" s="7" t="s">
        <v>243</v>
      </c>
      <c r="C28836" s="7" t="s">
        <v>1321</v>
      </c>
      <c r="D28836" s="7" t="n">
        <v>10</v>
      </c>
      <c r="E28836" s="7" t="n">
        <v>264.27</v>
      </c>
      <c r="F28836" s="7" t="n">
        <v>0</v>
      </c>
      <c r="G28836" s="7" t="n">
        <v>0</v>
      </c>
    </row>
    <row r="28837" customFormat="false" ht="15" hidden="false" customHeight="false" outlineLevel="0" collapsed="false">
      <c r="A28837" s="7" t="s">
        <v>47</v>
      </c>
      <c r="B28837" s="7" t="s">
        <v>239</v>
      </c>
      <c r="C28837" s="7" t="s">
        <v>1321</v>
      </c>
      <c r="D28837" s="7" t="n">
        <v>10</v>
      </c>
      <c r="E28837" s="7" t="n">
        <v>250.96</v>
      </c>
      <c r="F28837" s="7" t="n">
        <v>0</v>
      </c>
      <c r="G28837" s="7" t="n">
        <v>0</v>
      </c>
    </row>
    <row r="28838" customFormat="false" ht="15" hidden="false" customHeight="false" outlineLevel="0" collapsed="false">
      <c r="A28838" s="7" t="s">
        <v>47</v>
      </c>
      <c r="B28838" s="7" t="s">
        <v>239</v>
      </c>
      <c r="C28838" s="7" t="s">
        <v>1321</v>
      </c>
      <c r="D28838" s="7" t="n">
        <v>0</v>
      </c>
      <c r="E28838" s="7" t="n">
        <v>0</v>
      </c>
      <c r="F28838" s="7" t="n">
        <v>15</v>
      </c>
      <c r="G28838" s="7" t="n">
        <v>331.8</v>
      </c>
    </row>
    <row r="28839" customFormat="false" ht="15" hidden="false" customHeight="false" outlineLevel="0" collapsed="false">
      <c r="A28839" s="7" t="s">
        <v>47</v>
      </c>
      <c r="B28839" s="7" t="s">
        <v>239</v>
      </c>
      <c r="C28839" s="7" t="s">
        <v>1321</v>
      </c>
      <c r="D28839" s="7" t="n">
        <v>15</v>
      </c>
      <c r="E28839" s="7" t="n">
        <v>396.41</v>
      </c>
      <c r="F28839" s="7" t="n">
        <v>0</v>
      </c>
      <c r="G28839" s="7" t="n">
        <v>0</v>
      </c>
    </row>
    <row r="28840" customFormat="false" ht="15" hidden="false" customHeight="false" outlineLevel="0" collapsed="false">
      <c r="A28840" s="7" t="s">
        <v>47</v>
      </c>
      <c r="B28840" s="7" t="s">
        <v>291</v>
      </c>
      <c r="C28840" s="7" t="s">
        <v>1323</v>
      </c>
      <c r="D28840" s="7" t="n">
        <v>0</v>
      </c>
      <c r="E28840" s="7" t="n">
        <v>0</v>
      </c>
      <c r="F28840" s="7" t="n">
        <v>10</v>
      </c>
      <c r="G28840" s="7" t="n">
        <v>69.85</v>
      </c>
    </row>
    <row r="28841" customFormat="false" ht="15" hidden="false" customHeight="false" outlineLevel="0" collapsed="false">
      <c r="A28841" s="7" t="s">
        <v>47</v>
      </c>
      <c r="B28841" s="7" t="s">
        <v>291</v>
      </c>
      <c r="C28841" s="7" t="s">
        <v>1323</v>
      </c>
      <c r="D28841" s="7" t="n">
        <v>10</v>
      </c>
      <c r="E28841" s="7" t="n">
        <v>79.25</v>
      </c>
      <c r="F28841" s="7" t="n">
        <v>0</v>
      </c>
      <c r="G28841" s="7" t="n">
        <v>0</v>
      </c>
    </row>
    <row r="28842" customFormat="false" ht="15" hidden="false" customHeight="false" outlineLevel="0" collapsed="false">
      <c r="A28842" s="7" t="s">
        <v>47</v>
      </c>
      <c r="B28842" s="7" t="s">
        <v>700</v>
      </c>
      <c r="C28842" s="7" t="s">
        <v>1502</v>
      </c>
      <c r="D28842" s="7" t="n">
        <v>0</v>
      </c>
      <c r="E28842" s="7" t="n">
        <v>0</v>
      </c>
      <c r="F28842" s="7" t="n">
        <v>8</v>
      </c>
      <c r="G28842" s="7" t="n">
        <v>493.62</v>
      </c>
    </row>
    <row r="28843" customFormat="false" ht="15" hidden="false" customHeight="false" outlineLevel="0" collapsed="false">
      <c r="A28843" s="7" t="s">
        <v>47</v>
      </c>
      <c r="B28843" s="7" t="s">
        <v>746</v>
      </c>
      <c r="C28843" s="7" t="s">
        <v>1503</v>
      </c>
      <c r="D28843" s="7" t="n">
        <v>0</v>
      </c>
      <c r="E28843" s="7" t="n">
        <v>0</v>
      </c>
      <c r="F28843" s="7" t="n">
        <v>8</v>
      </c>
      <c r="G28843" s="7" t="n">
        <v>493.62</v>
      </c>
    </row>
    <row r="28844" customFormat="false" ht="15" hidden="false" customHeight="false" outlineLevel="0" collapsed="false">
      <c r="A28844" s="7" t="s">
        <v>47</v>
      </c>
      <c r="B28844" s="7" t="s">
        <v>946</v>
      </c>
      <c r="C28844" s="7" t="s">
        <v>1581</v>
      </c>
      <c r="D28844" s="7" t="n">
        <v>0</v>
      </c>
      <c r="E28844" s="7" t="n">
        <v>0</v>
      </c>
      <c r="F28844" s="7" t="n">
        <v>4</v>
      </c>
      <c r="G28844" s="7" t="n">
        <v>246.81</v>
      </c>
    </row>
    <row r="28845" customFormat="false" ht="15" hidden="false" customHeight="false" outlineLevel="0" collapsed="false">
      <c r="A28845" s="7" t="s">
        <v>47</v>
      </c>
      <c r="B28845" s="7" t="s">
        <v>764</v>
      </c>
      <c r="C28845" s="7" t="s">
        <v>1504</v>
      </c>
      <c r="D28845" s="7" t="n">
        <v>0</v>
      </c>
      <c r="E28845" s="7" t="n">
        <v>0</v>
      </c>
      <c r="F28845" s="7" t="n">
        <v>2</v>
      </c>
      <c r="G28845" s="7" t="n">
        <v>123.41</v>
      </c>
    </row>
    <row r="28846" customFormat="false" ht="15" hidden="false" customHeight="false" outlineLevel="0" collapsed="false">
      <c r="A28846" s="7" t="s">
        <v>47</v>
      </c>
      <c r="B28846" s="7" t="s">
        <v>826</v>
      </c>
      <c r="C28846" s="7" t="s">
        <v>1505</v>
      </c>
      <c r="D28846" s="7" t="n">
        <v>0</v>
      </c>
      <c r="E28846" s="7" t="n">
        <v>0</v>
      </c>
      <c r="F28846" s="7" t="n">
        <v>4</v>
      </c>
      <c r="G28846" s="7" t="n">
        <v>246.81</v>
      </c>
    </row>
    <row r="28847" customFormat="false" ht="15" hidden="false" customHeight="false" outlineLevel="0" collapsed="false">
      <c r="A28847" s="7" t="s">
        <v>47</v>
      </c>
      <c r="B28847" s="7" t="s">
        <v>271</v>
      </c>
      <c r="C28847" s="7" t="s">
        <v>1335</v>
      </c>
      <c r="D28847" s="7" t="n">
        <v>15</v>
      </c>
      <c r="E28847" s="7" t="n">
        <v>175.49</v>
      </c>
      <c r="F28847" s="7" t="n">
        <v>0</v>
      </c>
      <c r="G28847" s="7" t="n">
        <v>0</v>
      </c>
    </row>
    <row r="28848" customFormat="false" ht="15" hidden="false" customHeight="false" outlineLevel="0" collapsed="false">
      <c r="A28848" s="7" t="s">
        <v>47</v>
      </c>
      <c r="B28848" s="7" t="s">
        <v>271</v>
      </c>
      <c r="C28848" s="7" t="s">
        <v>1335</v>
      </c>
      <c r="D28848" s="7" t="n">
        <v>10</v>
      </c>
      <c r="E28848" s="7" t="n">
        <v>123.19</v>
      </c>
      <c r="F28848" s="7" t="n">
        <v>0</v>
      </c>
      <c r="G28848" s="7" t="n">
        <v>0</v>
      </c>
    </row>
    <row r="28849" customFormat="false" ht="15" hidden="false" customHeight="false" outlineLevel="0" collapsed="false">
      <c r="A28849" s="7" t="s">
        <v>47</v>
      </c>
      <c r="B28849" s="7" t="s">
        <v>289</v>
      </c>
      <c r="C28849" s="7" t="s">
        <v>1335</v>
      </c>
      <c r="D28849" s="7" t="n">
        <v>0</v>
      </c>
      <c r="E28849" s="7" t="n">
        <v>0</v>
      </c>
      <c r="F28849" s="7" t="n">
        <v>10</v>
      </c>
      <c r="G28849" s="7" t="n">
        <v>103.12</v>
      </c>
    </row>
    <row r="28850" customFormat="false" ht="15" hidden="false" customHeight="false" outlineLevel="0" collapsed="false">
      <c r="A28850" s="7" t="s">
        <v>47</v>
      </c>
      <c r="B28850" s="7" t="s">
        <v>289</v>
      </c>
      <c r="C28850" s="7" t="s">
        <v>1335</v>
      </c>
      <c r="D28850" s="7" t="n">
        <v>10</v>
      </c>
      <c r="E28850" s="7" t="n">
        <v>116.99</v>
      </c>
      <c r="F28850" s="7" t="n">
        <v>0</v>
      </c>
      <c r="G28850" s="7" t="n">
        <v>0</v>
      </c>
    </row>
    <row r="28851" customFormat="false" ht="15" hidden="false" customHeight="false" outlineLevel="0" collapsed="false">
      <c r="A28851" s="7" t="s">
        <v>47</v>
      </c>
      <c r="B28851" s="7" t="s">
        <v>289</v>
      </c>
      <c r="C28851" s="7" t="s">
        <v>1335</v>
      </c>
      <c r="D28851" s="7" t="n">
        <v>10</v>
      </c>
      <c r="E28851" s="7" t="n">
        <v>123.19</v>
      </c>
      <c r="F28851" s="7" t="n">
        <v>0</v>
      </c>
      <c r="G28851" s="7" t="n">
        <v>0</v>
      </c>
    </row>
    <row r="28852" customFormat="false" ht="15" hidden="false" customHeight="false" outlineLevel="0" collapsed="false">
      <c r="A28852" s="7" t="s">
        <v>47</v>
      </c>
      <c r="B28852" s="7" t="s">
        <v>327</v>
      </c>
      <c r="C28852" s="7" t="s">
        <v>1335</v>
      </c>
      <c r="D28852" s="7" t="n">
        <v>0</v>
      </c>
      <c r="E28852" s="7" t="n">
        <v>0</v>
      </c>
      <c r="F28852" s="7" t="n">
        <v>4</v>
      </c>
      <c r="G28852" s="7" t="n">
        <v>41.25</v>
      </c>
    </row>
    <row r="28853" customFormat="false" ht="15" hidden="false" customHeight="false" outlineLevel="0" collapsed="false">
      <c r="A28853" s="7" t="s">
        <v>47</v>
      </c>
      <c r="B28853" s="7" t="s">
        <v>327</v>
      </c>
      <c r="C28853" s="7" t="s">
        <v>1335</v>
      </c>
      <c r="D28853" s="7" t="n">
        <v>7</v>
      </c>
      <c r="E28853" s="7" t="n">
        <v>81.89</v>
      </c>
      <c r="F28853" s="7" t="n">
        <v>0</v>
      </c>
      <c r="G28853" s="7" t="n">
        <v>0</v>
      </c>
    </row>
    <row r="28854" customFormat="false" ht="15" hidden="false" customHeight="false" outlineLevel="0" collapsed="false">
      <c r="A28854" s="7" t="s">
        <v>47</v>
      </c>
      <c r="B28854" s="7" t="s">
        <v>327</v>
      </c>
      <c r="C28854" s="7" t="s">
        <v>1335</v>
      </c>
      <c r="D28854" s="7" t="n">
        <v>10</v>
      </c>
      <c r="E28854" s="7" t="n">
        <v>123.19</v>
      </c>
      <c r="F28854" s="7" t="n">
        <v>0</v>
      </c>
      <c r="G28854" s="7" t="n">
        <v>0</v>
      </c>
    </row>
    <row r="28855" customFormat="false" ht="15" hidden="false" customHeight="false" outlineLevel="0" collapsed="false">
      <c r="A28855" s="7" t="s">
        <v>47</v>
      </c>
      <c r="B28855" s="7" t="s">
        <v>316</v>
      </c>
      <c r="C28855" s="7" t="s">
        <v>1335</v>
      </c>
      <c r="D28855" s="7" t="n">
        <v>10</v>
      </c>
      <c r="E28855" s="7" t="n">
        <v>123.19</v>
      </c>
      <c r="F28855" s="7" t="n">
        <v>0</v>
      </c>
      <c r="G28855" s="7" t="n">
        <v>0</v>
      </c>
    </row>
    <row r="28856" customFormat="false" ht="15" hidden="false" customHeight="false" outlineLevel="0" collapsed="false">
      <c r="A28856" s="7" t="s">
        <v>47</v>
      </c>
      <c r="B28856" s="7" t="s">
        <v>316</v>
      </c>
      <c r="C28856" s="7" t="s">
        <v>1335</v>
      </c>
      <c r="D28856" s="7" t="n">
        <v>10</v>
      </c>
      <c r="E28856" s="7" t="n">
        <v>116.99</v>
      </c>
      <c r="F28856" s="7" t="n">
        <v>0</v>
      </c>
      <c r="G28856" s="7" t="n">
        <v>0</v>
      </c>
    </row>
    <row r="28857" customFormat="false" ht="15" hidden="false" customHeight="false" outlineLevel="0" collapsed="false">
      <c r="A28857" s="7" t="s">
        <v>47</v>
      </c>
      <c r="B28857" s="7" t="s">
        <v>410</v>
      </c>
      <c r="C28857" s="7" t="s">
        <v>1335</v>
      </c>
      <c r="D28857" s="7" t="n">
        <v>0</v>
      </c>
      <c r="E28857" s="7" t="n">
        <v>0</v>
      </c>
      <c r="F28857" s="7" t="n">
        <v>9</v>
      </c>
      <c r="G28857" s="7" t="n">
        <v>92.8</v>
      </c>
    </row>
    <row r="28858" customFormat="false" ht="15" hidden="false" customHeight="false" outlineLevel="0" collapsed="false">
      <c r="A28858" s="7" t="s">
        <v>47</v>
      </c>
      <c r="B28858" s="7" t="s">
        <v>108</v>
      </c>
      <c r="C28858" s="7" t="s">
        <v>1336</v>
      </c>
      <c r="D28858" s="7" t="n">
        <v>10</v>
      </c>
      <c r="E28858" s="7" t="n">
        <v>117.23</v>
      </c>
      <c r="F28858" s="7" t="n">
        <v>0</v>
      </c>
      <c r="G28858" s="7" t="n">
        <v>0</v>
      </c>
    </row>
    <row r="28859" customFormat="false" ht="15" hidden="false" customHeight="false" outlineLevel="0" collapsed="false">
      <c r="A28859" s="7" t="s">
        <v>47</v>
      </c>
      <c r="B28859" s="7" t="s">
        <v>100</v>
      </c>
      <c r="C28859" s="7" t="s">
        <v>1336</v>
      </c>
      <c r="D28859" s="7" t="n">
        <v>15</v>
      </c>
      <c r="E28859" s="7" t="n">
        <v>175.85</v>
      </c>
      <c r="F28859" s="7" t="n">
        <v>0</v>
      </c>
      <c r="G28859" s="7" t="n">
        <v>0</v>
      </c>
    </row>
    <row r="28860" customFormat="false" ht="15" hidden="false" customHeight="false" outlineLevel="0" collapsed="false">
      <c r="A28860" s="7" t="s">
        <v>47</v>
      </c>
      <c r="B28860" s="7" t="s">
        <v>100</v>
      </c>
      <c r="C28860" s="7" t="s">
        <v>1336</v>
      </c>
      <c r="D28860" s="7" t="n">
        <v>4</v>
      </c>
      <c r="E28860" s="7" t="n">
        <v>44.53</v>
      </c>
      <c r="F28860" s="7" t="n">
        <v>0</v>
      </c>
      <c r="G28860" s="7" t="n">
        <v>0</v>
      </c>
    </row>
    <row r="28861" customFormat="false" ht="15" hidden="false" customHeight="false" outlineLevel="0" collapsed="false">
      <c r="A28861" s="7" t="s">
        <v>47</v>
      </c>
      <c r="B28861" s="7" t="s">
        <v>117</v>
      </c>
      <c r="C28861" s="7" t="s">
        <v>1336</v>
      </c>
      <c r="D28861" s="7" t="n">
        <v>0</v>
      </c>
      <c r="E28861" s="7" t="n">
        <v>0</v>
      </c>
      <c r="F28861" s="7" t="n">
        <v>6</v>
      </c>
      <c r="G28861" s="7" t="n">
        <v>58.88</v>
      </c>
    </row>
    <row r="28862" customFormat="false" ht="15" hidden="false" customHeight="false" outlineLevel="0" collapsed="false">
      <c r="A28862" s="7" t="s">
        <v>47</v>
      </c>
      <c r="B28862" s="7" t="s">
        <v>117</v>
      </c>
      <c r="C28862" s="7" t="s">
        <v>1336</v>
      </c>
      <c r="D28862" s="7" t="n">
        <v>2</v>
      </c>
      <c r="E28862" s="7" t="n">
        <v>22.27</v>
      </c>
      <c r="F28862" s="7" t="n">
        <v>0</v>
      </c>
      <c r="G28862" s="7" t="n">
        <v>0</v>
      </c>
    </row>
    <row r="28863" customFormat="false" ht="15" hidden="false" customHeight="false" outlineLevel="0" collapsed="false">
      <c r="A28863" s="7" t="s">
        <v>47</v>
      </c>
      <c r="B28863" s="7" t="s">
        <v>117</v>
      </c>
      <c r="C28863" s="7" t="s">
        <v>1336</v>
      </c>
      <c r="D28863" s="7" t="n">
        <v>6</v>
      </c>
      <c r="E28863" s="7" t="n">
        <v>70.34</v>
      </c>
      <c r="F28863" s="7" t="n">
        <v>0</v>
      </c>
      <c r="G28863" s="7" t="n">
        <v>0</v>
      </c>
    </row>
    <row r="28864" customFormat="false" ht="15" hidden="false" customHeight="false" outlineLevel="0" collapsed="false">
      <c r="A28864" s="7" t="s">
        <v>47</v>
      </c>
      <c r="B28864" s="7" t="s">
        <v>131</v>
      </c>
      <c r="C28864" s="7" t="s">
        <v>1336</v>
      </c>
      <c r="D28864" s="7" t="n">
        <v>10</v>
      </c>
      <c r="E28864" s="7" t="n">
        <v>117.23</v>
      </c>
      <c r="F28864" s="7" t="n">
        <v>0</v>
      </c>
      <c r="G28864" s="7" t="n">
        <v>0</v>
      </c>
    </row>
    <row r="28865" customFormat="false" ht="15" hidden="false" customHeight="false" outlineLevel="0" collapsed="false">
      <c r="A28865" s="7" t="s">
        <v>47</v>
      </c>
      <c r="B28865" s="7" t="s">
        <v>626</v>
      </c>
      <c r="C28865" s="7" t="s">
        <v>1336</v>
      </c>
      <c r="D28865" s="7" t="n">
        <v>4</v>
      </c>
      <c r="E28865" s="7" t="n">
        <v>46.89</v>
      </c>
      <c r="F28865" s="7" t="n">
        <v>0</v>
      </c>
      <c r="G28865" s="7" t="n">
        <v>0</v>
      </c>
    </row>
    <row r="28866" customFormat="false" ht="15" hidden="false" customHeight="false" outlineLevel="0" collapsed="false">
      <c r="A28866" s="7" t="s">
        <v>47</v>
      </c>
      <c r="B28866" s="7" t="s">
        <v>263</v>
      </c>
      <c r="C28866" s="7" t="s">
        <v>1337</v>
      </c>
      <c r="D28866" s="7" t="n">
        <v>10</v>
      </c>
      <c r="E28866" s="7" t="n">
        <v>282.15</v>
      </c>
      <c r="F28866" s="7" t="n">
        <v>0</v>
      </c>
      <c r="G28866" s="7" t="n">
        <v>0</v>
      </c>
    </row>
    <row r="28867" customFormat="false" ht="15" hidden="false" customHeight="false" outlineLevel="0" collapsed="false">
      <c r="A28867" s="7" t="s">
        <v>47</v>
      </c>
      <c r="B28867" s="7" t="s">
        <v>263</v>
      </c>
      <c r="C28867" s="7" t="s">
        <v>1337</v>
      </c>
      <c r="D28867" s="7" t="n">
        <v>0</v>
      </c>
      <c r="E28867" s="7" t="n">
        <v>0</v>
      </c>
      <c r="F28867" s="7" t="n">
        <v>5</v>
      </c>
      <c r="G28867" s="7" t="n">
        <v>118.08</v>
      </c>
    </row>
    <row r="28868" customFormat="false" ht="15" hidden="false" customHeight="false" outlineLevel="0" collapsed="false">
      <c r="A28868" s="7" t="s">
        <v>47</v>
      </c>
      <c r="B28868" s="7" t="s">
        <v>234</v>
      </c>
      <c r="C28868" s="7" t="s">
        <v>1338</v>
      </c>
      <c r="D28868" s="7" t="n">
        <v>5</v>
      </c>
      <c r="E28868" s="7" t="n">
        <v>141.52</v>
      </c>
      <c r="F28868" s="7" t="n">
        <v>0</v>
      </c>
      <c r="G28868" s="7" t="n">
        <v>0</v>
      </c>
    </row>
    <row r="28869" customFormat="false" ht="15" hidden="false" customHeight="false" outlineLevel="0" collapsed="false">
      <c r="A28869" s="7" t="s">
        <v>47</v>
      </c>
      <c r="B28869" s="7" t="s">
        <v>234</v>
      </c>
      <c r="C28869" s="7" t="s">
        <v>1338</v>
      </c>
      <c r="D28869" s="7" t="n">
        <v>5</v>
      </c>
      <c r="E28869" s="7" t="n">
        <v>149.03</v>
      </c>
      <c r="F28869" s="7" t="n">
        <v>0</v>
      </c>
      <c r="G28869" s="7" t="n">
        <v>0</v>
      </c>
    </row>
    <row r="28870" customFormat="false" ht="15" hidden="false" customHeight="false" outlineLevel="0" collapsed="false">
      <c r="A28870" s="7" t="s">
        <v>47</v>
      </c>
      <c r="B28870" s="7" t="s">
        <v>123</v>
      </c>
      <c r="C28870" s="7" t="s">
        <v>1340</v>
      </c>
      <c r="D28870" s="7" t="n">
        <v>0</v>
      </c>
      <c r="E28870" s="7" t="n">
        <v>0</v>
      </c>
      <c r="F28870" s="7" t="n">
        <v>40</v>
      </c>
      <c r="G28870" s="7" t="n">
        <v>532.21</v>
      </c>
    </row>
    <row r="28871" customFormat="false" ht="15" hidden="false" customHeight="false" outlineLevel="0" collapsed="false">
      <c r="A28871" s="7" t="s">
        <v>47</v>
      </c>
      <c r="B28871" s="7" t="s">
        <v>123</v>
      </c>
      <c r="C28871" s="7" t="s">
        <v>1340</v>
      </c>
      <c r="D28871" s="7" t="n">
        <v>20</v>
      </c>
      <c r="E28871" s="7" t="n">
        <v>317.92</v>
      </c>
      <c r="F28871" s="7" t="n">
        <v>0</v>
      </c>
      <c r="G28871" s="7" t="n">
        <v>0</v>
      </c>
    </row>
    <row r="28872" customFormat="false" ht="15" hidden="false" customHeight="false" outlineLevel="0" collapsed="false">
      <c r="A28872" s="7" t="s">
        <v>47</v>
      </c>
      <c r="B28872" s="7" t="s">
        <v>123</v>
      </c>
      <c r="C28872" s="7" t="s">
        <v>1340</v>
      </c>
      <c r="D28872" s="7" t="n">
        <v>40</v>
      </c>
      <c r="E28872" s="7" t="n">
        <v>603.82</v>
      </c>
      <c r="F28872" s="7" t="n">
        <v>0</v>
      </c>
      <c r="G28872" s="7" t="n">
        <v>0</v>
      </c>
    </row>
    <row r="28873" customFormat="false" ht="15" hidden="false" customHeight="false" outlineLevel="0" collapsed="false">
      <c r="A28873" s="7" t="s">
        <v>47</v>
      </c>
      <c r="B28873" s="7" t="s">
        <v>231</v>
      </c>
      <c r="C28873" s="7" t="s">
        <v>1342</v>
      </c>
      <c r="D28873" s="7" t="n">
        <v>0</v>
      </c>
      <c r="E28873" s="7" t="n">
        <v>0</v>
      </c>
      <c r="F28873" s="7" t="n">
        <v>30</v>
      </c>
      <c r="G28873" s="7" t="n">
        <v>439.07</v>
      </c>
    </row>
    <row r="28874" customFormat="false" ht="15" hidden="false" customHeight="false" outlineLevel="0" collapsed="false">
      <c r="A28874" s="7" t="s">
        <v>47</v>
      </c>
      <c r="B28874" s="7" t="s">
        <v>231</v>
      </c>
      <c r="C28874" s="7" t="s">
        <v>1342</v>
      </c>
      <c r="D28874" s="7" t="n">
        <v>60</v>
      </c>
      <c r="E28874" s="7" t="n">
        <v>1049.14</v>
      </c>
      <c r="F28874" s="7" t="n">
        <v>0</v>
      </c>
      <c r="G28874" s="7" t="n">
        <v>0</v>
      </c>
    </row>
    <row r="28875" customFormat="false" ht="15" hidden="false" customHeight="false" outlineLevel="0" collapsed="false">
      <c r="A28875" s="7" t="s">
        <v>47</v>
      </c>
      <c r="B28875" s="7" t="s">
        <v>231</v>
      </c>
      <c r="C28875" s="7" t="s">
        <v>1342</v>
      </c>
      <c r="D28875" s="7" t="n">
        <v>80</v>
      </c>
      <c r="E28875" s="7" t="n">
        <v>1328.41</v>
      </c>
      <c r="F28875" s="7" t="n">
        <v>0</v>
      </c>
      <c r="G28875" s="7" t="n">
        <v>0</v>
      </c>
    </row>
    <row r="28876" customFormat="false" ht="15" hidden="false" customHeight="false" outlineLevel="0" collapsed="false">
      <c r="A28876" s="7" t="s">
        <v>47</v>
      </c>
      <c r="B28876" s="7" t="s">
        <v>270</v>
      </c>
      <c r="C28876" s="7" t="s">
        <v>1343</v>
      </c>
      <c r="D28876" s="7" t="n">
        <v>40</v>
      </c>
      <c r="E28876" s="7" t="n">
        <v>524.57</v>
      </c>
      <c r="F28876" s="7" t="n">
        <v>0</v>
      </c>
      <c r="G28876" s="7" t="n">
        <v>0</v>
      </c>
    </row>
    <row r="28877" customFormat="false" ht="15" hidden="false" customHeight="false" outlineLevel="0" collapsed="false">
      <c r="A28877" s="7" t="s">
        <v>47</v>
      </c>
      <c r="B28877" s="7" t="s">
        <v>270</v>
      </c>
      <c r="C28877" s="7" t="s">
        <v>1343</v>
      </c>
      <c r="D28877" s="7" t="n">
        <v>35</v>
      </c>
      <c r="E28877" s="7" t="n">
        <v>435.89</v>
      </c>
      <c r="F28877" s="7" t="n">
        <v>0</v>
      </c>
      <c r="G28877" s="7" t="n">
        <v>0</v>
      </c>
    </row>
    <row r="28878" customFormat="false" ht="15" hidden="false" customHeight="false" outlineLevel="0" collapsed="false">
      <c r="A28878" s="7" t="s">
        <v>47</v>
      </c>
      <c r="B28878" s="7" t="s">
        <v>270</v>
      </c>
      <c r="C28878" s="7" t="s">
        <v>1343</v>
      </c>
      <c r="D28878" s="7" t="n">
        <v>0</v>
      </c>
      <c r="E28878" s="7" t="n">
        <v>0</v>
      </c>
      <c r="F28878" s="7" t="n">
        <v>35</v>
      </c>
      <c r="G28878" s="7" t="n">
        <v>384.19</v>
      </c>
    </row>
    <row r="28879" customFormat="false" ht="15" hidden="false" customHeight="false" outlineLevel="0" collapsed="false">
      <c r="A28879" s="7" t="s">
        <v>47</v>
      </c>
      <c r="B28879" s="7" t="s">
        <v>201</v>
      </c>
      <c r="C28879" s="7" t="s">
        <v>1344</v>
      </c>
      <c r="D28879" s="7" t="n">
        <v>10</v>
      </c>
      <c r="E28879" s="7" t="n">
        <v>64.16</v>
      </c>
      <c r="F28879" s="7" t="n">
        <v>0</v>
      </c>
      <c r="G28879" s="7" t="n">
        <v>0</v>
      </c>
    </row>
    <row r="28880" customFormat="false" ht="15" hidden="false" customHeight="false" outlineLevel="0" collapsed="false">
      <c r="A28880" s="7" t="s">
        <v>47</v>
      </c>
      <c r="B28880" s="7" t="s">
        <v>201</v>
      </c>
      <c r="C28880" s="7" t="s">
        <v>1344</v>
      </c>
      <c r="D28880" s="7" t="n">
        <v>0</v>
      </c>
      <c r="E28880" s="7" t="n">
        <v>0</v>
      </c>
      <c r="F28880" s="7" t="n">
        <v>10</v>
      </c>
      <c r="G28880" s="7" t="n">
        <v>56.55</v>
      </c>
    </row>
    <row r="28881" customFormat="false" ht="15" hidden="false" customHeight="false" outlineLevel="0" collapsed="false">
      <c r="A28881" s="7" t="s">
        <v>47</v>
      </c>
      <c r="B28881" s="7" t="s">
        <v>302</v>
      </c>
      <c r="C28881" s="7" t="s">
        <v>1346</v>
      </c>
      <c r="D28881" s="7" t="n">
        <v>10</v>
      </c>
      <c r="E28881" s="7" t="n">
        <v>67.56</v>
      </c>
      <c r="F28881" s="7" t="n">
        <v>0</v>
      </c>
      <c r="G28881" s="7" t="n">
        <v>0</v>
      </c>
    </row>
    <row r="28882" customFormat="false" ht="15" hidden="false" customHeight="false" outlineLevel="0" collapsed="false">
      <c r="A28882" s="7" t="s">
        <v>47</v>
      </c>
      <c r="B28882" s="7" t="s">
        <v>302</v>
      </c>
      <c r="C28882" s="7" t="s">
        <v>1346</v>
      </c>
      <c r="D28882" s="7" t="n">
        <v>10</v>
      </c>
      <c r="E28882" s="7" t="n">
        <v>64.16</v>
      </c>
      <c r="F28882" s="7" t="n">
        <v>0</v>
      </c>
      <c r="G28882" s="7" t="n">
        <v>0</v>
      </c>
    </row>
    <row r="28883" customFormat="false" ht="15" hidden="false" customHeight="false" outlineLevel="0" collapsed="false">
      <c r="A28883" s="7" t="s">
        <v>47</v>
      </c>
      <c r="B28883" s="7" t="s">
        <v>264</v>
      </c>
      <c r="C28883" s="7" t="s">
        <v>1347</v>
      </c>
      <c r="D28883" s="7" t="n">
        <v>10</v>
      </c>
      <c r="E28883" s="7" t="n">
        <v>67.93</v>
      </c>
      <c r="F28883" s="7" t="n">
        <v>0</v>
      </c>
      <c r="G28883" s="7" t="n">
        <v>0</v>
      </c>
    </row>
    <row r="28884" customFormat="false" ht="15" hidden="false" customHeight="false" outlineLevel="0" collapsed="false">
      <c r="A28884" s="7" t="s">
        <v>47</v>
      </c>
      <c r="B28884" s="7" t="s">
        <v>264</v>
      </c>
      <c r="C28884" s="7" t="s">
        <v>1347</v>
      </c>
      <c r="D28884" s="7" t="n">
        <v>15</v>
      </c>
      <c r="E28884" s="7" t="n">
        <v>107.3</v>
      </c>
      <c r="F28884" s="7" t="n">
        <v>0</v>
      </c>
      <c r="G28884" s="7" t="n">
        <v>0</v>
      </c>
    </row>
    <row r="28885" customFormat="false" ht="15" hidden="false" customHeight="false" outlineLevel="0" collapsed="false">
      <c r="A28885" s="7" t="s">
        <v>47</v>
      </c>
      <c r="B28885" s="7" t="s">
        <v>150</v>
      </c>
      <c r="C28885" s="7" t="s">
        <v>1349</v>
      </c>
      <c r="D28885" s="7" t="n">
        <v>40</v>
      </c>
      <c r="E28885" s="7" t="n">
        <v>381.5</v>
      </c>
      <c r="F28885" s="7" t="n">
        <v>0</v>
      </c>
      <c r="G28885" s="7" t="n">
        <v>0</v>
      </c>
    </row>
    <row r="28886" customFormat="false" ht="15" hidden="false" customHeight="false" outlineLevel="0" collapsed="false">
      <c r="A28886" s="7" t="s">
        <v>47</v>
      </c>
      <c r="B28886" s="7" t="s">
        <v>150</v>
      </c>
      <c r="C28886" s="7" t="s">
        <v>1349</v>
      </c>
      <c r="D28886" s="7" t="n">
        <v>25</v>
      </c>
      <c r="E28886" s="7" t="n">
        <v>226.43</v>
      </c>
      <c r="F28886" s="7" t="n">
        <v>0</v>
      </c>
      <c r="G28886" s="7" t="n">
        <v>0</v>
      </c>
    </row>
    <row r="28887" customFormat="false" ht="15" hidden="false" customHeight="false" outlineLevel="0" collapsed="false">
      <c r="A28887" s="7" t="s">
        <v>47</v>
      </c>
      <c r="B28887" s="7" t="s">
        <v>150</v>
      </c>
      <c r="C28887" s="7" t="s">
        <v>1349</v>
      </c>
      <c r="D28887" s="7" t="n">
        <v>0</v>
      </c>
      <c r="E28887" s="7" t="n">
        <v>0</v>
      </c>
      <c r="F28887" s="7" t="n">
        <v>30</v>
      </c>
      <c r="G28887" s="7" t="n">
        <v>239.49</v>
      </c>
    </row>
    <row r="28888" customFormat="false" ht="15" hidden="false" customHeight="false" outlineLevel="0" collapsed="false">
      <c r="A28888" s="7" t="s">
        <v>47</v>
      </c>
      <c r="B28888" s="7" t="s">
        <v>311</v>
      </c>
      <c r="C28888" s="7" t="s">
        <v>1352</v>
      </c>
      <c r="D28888" s="7" t="n">
        <v>10</v>
      </c>
      <c r="E28888" s="7" t="n">
        <v>79.25</v>
      </c>
      <c r="F28888" s="7" t="n">
        <v>0</v>
      </c>
      <c r="G28888" s="7" t="n">
        <v>0</v>
      </c>
    </row>
    <row r="28889" customFormat="false" ht="15" hidden="false" customHeight="false" outlineLevel="0" collapsed="false">
      <c r="A28889" s="7" t="s">
        <v>47</v>
      </c>
      <c r="B28889" s="7" t="s">
        <v>180</v>
      </c>
      <c r="C28889" s="7" t="s">
        <v>1353</v>
      </c>
      <c r="D28889" s="7" t="n">
        <v>10</v>
      </c>
      <c r="E28889" s="7" t="n">
        <v>194.36</v>
      </c>
      <c r="F28889" s="7" t="n">
        <v>0</v>
      </c>
      <c r="G28889" s="7" t="n">
        <v>0</v>
      </c>
    </row>
    <row r="28890" customFormat="false" ht="15" hidden="false" customHeight="false" outlineLevel="0" collapsed="false">
      <c r="A28890" s="7" t="s">
        <v>47</v>
      </c>
      <c r="B28890" s="7" t="s">
        <v>180</v>
      </c>
      <c r="C28890" s="7" t="s">
        <v>1353</v>
      </c>
      <c r="D28890" s="7" t="n">
        <v>0</v>
      </c>
      <c r="E28890" s="7" t="n">
        <v>0</v>
      </c>
      <c r="F28890" s="7" t="n">
        <v>10</v>
      </c>
      <c r="G28890" s="7" t="n">
        <v>171.3</v>
      </c>
    </row>
    <row r="28891" customFormat="false" ht="15" hidden="false" customHeight="false" outlineLevel="0" collapsed="false">
      <c r="A28891" s="7" t="s">
        <v>47</v>
      </c>
      <c r="B28891" s="7" t="s">
        <v>114</v>
      </c>
      <c r="C28891" s="7" t="s">
        <v>1354</v>
      </c>
      <c r="D28891" s="7" t="n">
        <v>100</v>
      </c>
      <c r="E28891" s="7" t="n">
        <v>1754.86</v>
      </c>
      <c r="F28891" s="7" t="n">
        <v>0</v>
      </c>
      <c r="G28891" s="7" t="n">
        <v>0</v>
      </c>
    </row>
    <row r="28892" customFormat="false" ht="15" hidden="false" customHeight="false" outlineLevel="0" collapsed="false">
      <c r="A28892" s="7" t="s">
        <v>47</v>
      </c>
      <c r="B28892" s="7" t="s">
        <v>114</v>
      </c>
      <c r="C28892" s="7" t="s">
        <v>1354</v>
      </c>
      <c r="D28892" s="7" t="n">
        <v>100</v>
      </c>
      <c r="E28892" s="7" t="n">
        <v>1847.91</v>
      </c>
      <c r="F28892" s="7" t="n">
        <v>0</v>
      </c>
      <c r="G28892" s="7" t="n">
        <v>0</v>
      </c>
    </row>
    <row r="28893" customFormat="false" ht="15" hidden="false" customHeight="false" outlineLevel="0" collapsed="false">
      <c r="A28893" s="7" t="s">
        <v>47</v>
      </c>
      <c r="B28893" s="7" t="s">
        <v>114</v>
      </c>
      <c r="C28893" s="7" t="s">
        <v>1354</v>
      </c>
      <c r="D28893" s="7" t="n">
        <v>0</v>
      </c>
      <c r="E28893" s="7" t="n">
        <v>0</v>
      </c>
      <c r="F28893" s="7" t="n">
        <v>40</v>
      </c>
      <c r="G28893" s="7" t="n">
        <v>618.69</v>
      </c>
    </row>
    <row r="28894" customFormat="false" ht="15" hidden="false" customHeight="false" outlineLevel="0" collapsed="false">
      <c r="A28894" s="7" t="s">
        <v>47</v>
      </c>
      <c r="B28894" s="7" t="s">
        <v>323</v>
      </c>
      <c r="C28894" s="7" t="s">
        <v>1355</v>
      </c>
      <c r="D28894" s="7" t="n">
        <v>10</v>
      </c>
      <c r="E28894" s="7" t="n">
        <v>143.41</v>
      </c>
      <c r="F28894" s="7" t="n">
        <v>0</v>
      </c>
      <c r="G28894" s="7" t="n">
        <v>0</v>
      </c>
    </row>
    <row r="28895" customFormat="false" ht="15" hidden="false" customHeight="false" outlineLevel="0" collapsed="false">
      <c r="A28895" s="7" t="s">
        <v>47</v>
      </c>
      <c r="B28895" s="7" t="s">
        <v>323</v>
      </c>
      <c r="C28895" s="7" t="s">
        <v>1355</v>
      </c>
      <c r="D28895" s="7" t="n">
        <v>0</v>
      </c>
      <c r="E28895" s="7" t="n">
        <v>0</v>
      </c>
      <c r="F28895" s="7" t="n">
        <v>25</v>
      </c>
      <c r="G28895" s="7" t="n">
        <v>316</v>
      </c>
    </row>
    <row r="28896" customFormat="false" ht="15" hidden="false" customHeight="false" outlineLevel="0" collapsed="false">
      <c r="A28896" s="7" t="s">
        <v>47</v>
      </c>
      <c r="B28896" s="7" t="s">
        <v>179</v>
      </c>
      <c r="C28896" s="7" t="s">
        <v>1357</v>
      </c>
      <c r="D28896" s="7" t="n">
        <v>10</v>
      </c>
      <c r="E28896" s="7" t="n">
        <v>107.3</v>
      </c>
      <c r="F28896" s="7" t="n">
        <v>0</v>
      </c>
      <c r="G28896" s="7" t="n">
        <v>0</v>
      </c>
    </row>
    <row r="28897" customFormat="false" ht="15" hidden="false" customHeight="false" outlineLevel="0" collapsed="false">
      <c r="A28897" s="7" t="s">
        <v>47</v>
      </c>
      <c r="B28897" s="7" t="s">
        <v>179</v>
      </c>
      <c r="C28897" s="7" t="s">
        <v>1357</v>
      </c>
      <c r="D28897" s="7" t="n">
        <v>0</v>
      </c>
      <c r="E28897" s="7" t="n">
        <v>0</v>
      </c>
      <c r="F28897" s="7" t="n">
        <v>10</v>
      </c>
      <c r="G28897" s="7" t="n">
        <v>89.81</v>
      </c>
    </row>
    <row r="28898" customFormat="false" ht="15" hidden="false" customHeight="false" outlineLevel="0" collapsed="false">
      <c r="A28898" s="7" t="s">
        <v>47</v>
      </c>
      <c r="B28898" s="7" t="s">
        <v>163</v>
      </c>
      <c r="C28898" s="7" t="s">
        <v>1357</v>
      </c>
      <c r="D28898" s="7" t="n">
        <v>10</v>
      </c>
      <c r="E28898" s="7" t="n">
        <v>119.22</v>
      </c>
      <c r="F28898" s="7" t="n">
        <v>0</v>
      </c>
      <c r="G28898" s="7" t="n">
        <v>0</v>
      </c>
    </row>
    <row r="28899" customFormat="false" ht="15" hidden="false" customHeight="false" outlineLevel="0" collapsed="false">
      <c r="A28899" s="7" t="s">
        <v>47</v>
      </c>
      <c r="B28899" s="7" t="s">
        <v>163</v>
      </c>
      <c r="C28899" s="7" t="s">
        <v>1357</v>
      </c>
      <c r="D28899" s="7" t="n">
        <v>0</v>
      </c>
      <c r="E28899" s="7" t="n">
        <v>0</v>
      </c>
      <c r="F28899" s="7" t="n">
        <v>20</v>
      </c>
      <c r="G28899" s="7" t="n">
        <v>199.58</v>
      </c>
    </row>
    <row r="28900" customFormat="false" ht="15" hidden="false" customHeight="false" outlineLevel="0" collapsed="false">
      <c r="A28900" s="7" t="s">
        <v>47</v>
      </c>
      <c r="B28900" s="7" t="s">
        <v>275</v>
      </c>
      <c r="C28900" s="7" t="s">
        <v>1358</v>
      </c>
      <c r="D28900" s="7" t="n">
        <v>15</v>
      </c>
      <c r="E28900" s="7" t="n">
        <v>107.3</v>
      </c>
      <c r="F28900" s="7" t="n">
        <v>0</v>
      </c>
      <c r="G28900" s="7" t="n">
        <v>0</v>
      </c>
    </row>
    <row r="28901" customFormat="false" ht="15" hidden="false" customHeight="false" outlineLevel="0" collapsed="false">
      <c r="A28901" s="7" t="s">
        <v>47</v>
      </c>
      <c r="B28901" s="7" t="s">
        <v>275</v>
      </c>
      <c r="C28901" s="7" t="s">
        <v>1358</v>
      </c>
      <c r="D28901" s="7" t="n">
        <v>0</v>
      </c>
      <c r="E28901" s="7" t="n">
        <v>0</v>
      </c>
      <c r="F28901" s="7" t="n">
        <v>12</v>
      </c>
      <c r="G28901" s="7" t="n">
        <v>71.85</v>
      </c>
    </row>
    <row r="28902" customFormat="false" ht="15" hidden="false" customHeight="false" outlineLevel="0" collapsed="false">
      <c r="A28902" s="7" t="s">
        <v>47</v>
      </c>
      <c r="B28902" s="7" t="s">
        <v>236</v>
      </c>
      <c r="C28902" s="7" t="s">
        <v>1361</v>
      </c>
      <c r="D28902" s="7" t="n">
        <v>30</v>
      </c>
      <c r="E28902" s="7" t="n">
        <v>238.44</v>
      </c>
      <c r="F28902" s="7" t="n">
        <v>0</v>
      </c>
      <c r="G28902" s="7" t="n">
        <v>0</v>
      </c>
    </row>
    <row r="28903" customFormat="false" ht="15" hidden="false" customHeight="false" outlineLevel="0" collapsed="false">
      <c r="A28903" s="7" t="s">
        <v>47</v>
      </c>
      <c r="B28903" s="7" t="s">
        <v>236</v>
      </c>
      <c r="C28903" s="7" t="s">
        <v>1361</v>
      </c>
      <c r="D28903" s="7" t="n">
        <v>20</v>
      </c>
      <c r="E28903" s="7" t="n">
        <v>150.96</v>
      </c>
      <c r="F28903" s="7" t="n">
        <v>0</v>
      </c>
      <c r="G28903" s="7" t="n">
        <v>0</v>
      </c>
    </row>
    <row r="28904" customFormat="false" ht="15" hidden="false" customHeight="false" outlineLevel="0" collapsed="false">
      <c r="A28904" s="7" t="s">
        <v>47</v>
      </c>
      <c r="B28904" s="7" t="s">
        <v>236</v>
      </c>
      <c r="C28904" s="7" t="s">
        <v>1361</v>
      </c>
      <c r="D28904" s="7" t="n">
        <v>0</v>
      </c>
      <c r="E28904" s="7" t="n">
        <v>0</v>
      </c>
      <c r="F28904" s="7" t="n">
        <v>20</v>
      </c>
      <c r="G28904" s="7" t="n">
        <v>133.05</v>
      </c>
    </row>
    <row r="28905" customFormat="false" ht="15" hidden="false" customHeight="false" outlineLevel="0" collapsed="false">
      <c r="A28905" s="7" t="s">
        <v>47</v>
      </c>
      <c r="B28905" s="7" t="s">
        <v>892</v>
      </c>
      <c r="C28905" s="7" t="s">
        <v>1363</v>
      </c>
      <c r="D28905" s="7" t="n">
        <v>12</v>
      </c>
      <c r="E28905" s="7" t="n">
        <v>200.29</v>
      </c>
      <c r="F28905" s="7" t="n">
        <v>0</v>
      </c>
      <c r="G28905" s="7" t="n">
        <v>0</v>
      </c>
    </row>
    <row r="28906" customFormat="false" ht="15" hidden="false" customHeight="false" outlineLevel="0" collapsed="false">
      <c r="A28906" s="7" t="s">
        <v>47</v>
      </c>
      <c r="B28906" s="7" t="s">
        <v>840</v>
      </c>
      <c r="C28906" s="7" t="s">
        <v>1363</v>
      </c>
      <c r="D28906" s="7" t="n">
        <v>0</v>
      </c>
      <c r="E28906" s="7" t="n">
        <v>0</v>
      </c>
      <c r="F28906" s="7" t="n">
        <v>10</v>
      </c>
      <c r="G28906" s="7" t="n">
        <v>139.7</v>
      </c>
    </row>
    <row r="28907" customFormat="false" ht="15" hidden="false" customHeight="false" outlineLevel="0" collapsed="false">
      <c r="A28907" s="7" t="s">
        <v>47</v>
      </c>
      <c r="B28907" s="7" t="s">
        <v>625</v>
      </c>
      <c r="C28907" s="7" t="s">
        <v>1363</v>
      </c>
      <c r="D28907" s="7" t="n">
        <v>10</v>
      </c>
      <c r="E28907" s="7" t="n">
        <v>158.5</v>
      </c>
      <c r="F28907" s="7" t="n">
        <v>0</v>
      </c>
      <c r="G28907" s="7" t="n">
        <v>0</v>
      </c>
    </row>
    <row r="28908" customFormat="false" ht="15" hidden="false" customHeight="false" outlineLevel="0" collapsed="false">
      <c r="A28908" s="7" t="s">
        <v>47</v>
      </c>
      <c r="B28908" s="7" t="s">
        <v>625</v>
      </c>
      <c r="C28908" s="7" t="s">
        <v>1363</v>
      </c>
      <c r="D28908" s="7" t="n">
        <v>0</v>
      </c>
      <c r="E28908" s="7" t="n">
        <v>0</v>
      </c>
      <c r="F28908" s="7" t="n">
        <v>8</v>
      </c>
      <c r="G28908" s="7" t="n">
        <v>111.76</v>
      </c>
    </row>
    <row r="28909" customFormat="false" ht="15" hidden="false" customHeight="false" outlineLevel="0" collapsed="false">
      <c r="A28909" s="7" t="s">
        <v>47</v>
      </c>
      <c r="B28909" s="7" t="s">
        <v>831</v>
      </c>
      <c r="C28909" s="7" t="s">
        <v>1363</v>
      </c>
      <c r="D28909" s="7" t="n">
        <v>8</v>
      </c>
      <c r="E28909" s="7" t="n">
        <v>126.8</v>
      </c>
      <c r="F28909" s="7" t="n">
        <v>0</v>
      </c>
      <c r="G28909" s="7" t="n">
        <v>0</v>
      </c>
    </row>
    <row r="28910" customFormat="false" ht="15" hidden="false" customHeight="false" outlineLevel="0" collapsed="false">
      <c r="A28910" s="7" t="s">
        <v>47</v>
      </c>
      <c r="B28910" s="7" t="s">
        <v>831</v>
      </c>
      <c r="C28910" s="7" t="s">
        <v>1363</v>
      </c>
      <c r="D28910" s="7" t="n">
        <v>0</v>
      </c>
      <c r="E28910" s="7" t="n">
        <v>0</v>
      </c>
      <c r="F28910" s="7" t="n">
        <v>4</v>
      </c>
      <c r="G28910" s="7" t="n">
        <v>55.88</v>
      </c>
    </row>
    <row r="28911" customFormat="false" ht="15" hidden="false" customHeight="false" outlineLevel="0" collapsed="false">
      <c r="A28911" s="7" t="s">
        <v>47</v>
      </c>
      <c r="B28911" s="7" t="s">
        <v>170</v>
      </c>
      <c r="C28911" s="7" t="s">
        <v>1371</v>
      </c>
      <c r="D28911" s="7" t="n">
        <v>0</v>
      </c>
      <c r="E28911" s="7" t="n">
        <v>0</v>
      </c>
      <c r="F28911" s="7" t="n">
        <v>30</v>
      </c>
      <c r="G28911" s="7" t="n">
        <v>469.01</v>
      </c>
    </row>
    <row r="28912" customFormat="false" ht="15" hidden="false" customHeight="false" outlineLevel="0" collapsed="false">
      <c r="A28912" s="7" t="s">
        <v>47</v>
      </c>
      <c r="B28912" s="7" t="s">
        <v>170</v>
      </c>
      <c r="C28912" s="7" t="s">
        <v>1371</v>
      </c>
      <c r="D28912" s="7" t="n">
        <v>40</v>
      </c>
      <c r="E28912" s="7" t="n">
        <v>747.11</v>
      </c>
      <c r="F28912" s="7" t="n">
        <v>0</v>
      </c>
      <c r="G28912" s="7" t="n">
        <v>0</v>
      </c>
    </row>
    <row r="28913" customFormat="false" ht="15" hidden="false" customHeight="false" outlineLevel="0" collapsed="false">
      <c r="A28913" s="7" t="s">
        <v>47</v>
      </c>
      <c r="B28913" s="7" t="s">
        <v>170</v>
      </c>
      <c r="C28913" s="7" t="s">
        <v>1371</v>
      </c>
      <c r="D28913" s="7" t="n">
        <v>30</v>
      </c>
      <c r="E28913" s="7" t="n">
        <v>532.12</v>
      </c>
      <c r="F28913" s="7" t="n">
        <v>0</v>
      </c>
      <c r="G28913" s="7" t="n">
        <v>0</v>
      </c>
    </row>
    <row r="28914" customFormat="false" ht="15" hidden="false" customHeight="false" outlineLevel="0" collapsed="false">
      <c r="A28914" s="7" t="s">
        <v>47</v>
      </c>
      <c r="B28914" s="7" t="s">
        <v>348</v>
      </c>
      <c r="C28914" s="7" t="s">
        <v>1382</v>
      </c>
      <c r="D28914" s="7" t="n">
        <v>30</v>
      </c>
      <c r="E28914" s="7" t="n">
        <v>1573.72</v>
      </c>
      <c r="F28914" s="7" t="n">
        <v>0</v>
      </c>
      <c r="G28914" s="7" t="n">
        <v>0</v>
      </c>
    </row>
    <row r="28915" customFormat="false" ht="15" hidden="false" customHeight="false" outlineLevel="0" collapsed="false">
      <c r="A28915" s="7" t="s">
        <v>47</v>
      </c>
      <c r="B28915" s="7" t="s">
        <v>385</v>
      </c>
      <c r="C28915" s="7" t="s">
        <v>1382</v>
      </c>
      <c r="D28915" s="7" t="n">
        <v>30</v>
      </c>
      <c r="E28915" s="7" t="n">
        <v>1573.72</v>
      </c>
      <c r="F28915" s="7" t="n">
        <v>0</v>
      </c>
      <c r="G28915" s="7" t="n">
        <v>0</v>
      </c>
    </row>
    <row r="28916" customFormat="false" ht="15" hidden="false" customHeight="false" outlineLevel="0" collapsed="false">
      <c r="A28916" s="7" t="s">
        <v>47</v>
      </c>
      <c r="B28916" s="7" t="s">
        <v>458</v>
      </c>
      <c r="C28916" s="7" t="s">
        <v>1382</v>
      </c>
      <c r="D28916" s="7" t="n">
        <v>10</v>
      </c>
      <c r="E28916" s="7" t="n">
        <v>524.57</v>
      </c>
      <c r="F28916" s="7" t="n">
        <v>0</v>
      </c>
      <c r="G28916" s="7" t="n">
        <v>0</v>
      </c>
    </row>
    <row r="28917" customFormat="false" ht="15" hidden="false" customHeight="false" outlineLevel="0" collapsed="false">
      <c r="A28917" s="7" t="s">
        <v>47</v>
      </c>
      <c r="B28917" s="7" t="s">
        <v>344</v>
      </c>
      <c r="C28917" s="7" t="s">
        <v>1382</v>
      </c>
      <c r="D28917" s="7" t="n">
        <v>25</v>
      </c>
      <c r="E28917" s="7" t="n">
        <v>1311.43</v>
      </c>
      <c r="F28917" s="7" t="n">
        <v>0</v>
      </c>
      <c r="G28917" s="7" t="n">
        <v>0</v>
      </c>
    </row>
    <row r="28918" customFormat="false" ht="15" hidden="false" customHeight="false" outlineLevel="0" collapsed="false">
      <c r="A28918" s="7" t="s">
        <v>47</v>
      </c>
      <c r="B28918" s="7" t="s">
        <v>1047</v>
      </c>
      <c r="C28918" s="7" t="s">
        <v>1382</v>
      </c>
      <c r="D28918" s="7" t="n">
        <v>15</v>
      </c>
      <c r="E28918" s="7" t="n">
        <v>786.86</v>
      </c>
      <c r="F28918" s="7" t="n">
        <v>0</v>
      </c>
      <c r="G28918" s="7" t="n">
        <v>0</v>
      </c>
    </row>
    <row r="28919" customFormat="false" ht="15" hidden="false" customHeight="false" outlineLevel="0" collapsed="false">
      <c r="A28919" s="7" t="s">
        <v>47</v>
      </c>
      <c r="B28919" s="7" t="s">
        <v>259</v>
      </c>
      <c r="C28919" s="7" t="s">
        <v>1388</v>
      </c>
      <c r="D28919" s="7" t="n">
        <v>0</v>
      </c>
      <c r="E28919" s="7" t="n">
        <v>0</v>
      </c>
      <c r="F28919" s="7" t="n">
        <v>10</v>
      </c>
      <c r="G28919" s="7" t="n">
        <v>104.78</v>
      </c>
    </row>
    <row r="28920" customFormat="false" ht="15" hidden="false" customHeight="false" outlineLevel="0" collapsed="false">
      <c r="A28920" s="7" t="s">
        <v>47</v>
      </c>
      <c r="B28920" s="7" t="s">
        <v>259</v>
      </c>
      <c r="C28920" s="7" t="s">
        <v>1388</v>
      </c>
      <c r="D28920" s="7" t="n">
        <v>20</v>
      </c>
      <c r="E28920" s="7" t="n">
        <v>250.36</v>
      </c>
      <c r="F28920" s="7" t="n">
        <v>0</v>
      </c>
      <c r="G28920" s="7" t="n">
        <v>0</v>
      </c>
    </row>
    <row r="28921" customFormat="false" ht="15" hidden="false" customHeight="false" outlineLevel="0" collapsed="false">
      <c r="A28921" s="7" t="s">
        <v>47</v>
      </c>
      <c r="B28921" s="7" t="s">
        <v>273</v>
      </c>
      <c r="C28921" s="7" t="s">
        <v>1388</v>
      </c>
      <c r="D28921" s="7" t="n">
        <v>10</v>
      </c>
      <c r="E28921" s="7" t="n">
        <v>118.88</v>
      </c>
      <c r="F28921" s="7" t="n">
        <v>0</v>
      </c>
      <c r="G28921" s="7" t="n">
        <v>0</v>
      </c>
    </row>
    <row r="28922" customFormat="false" ht="15" hidden="false" customHeight="false" outlineLevel="0" collapsed="false">
      <c r="A28922" s="7" t="s">
        <v>47</v>
      </c>
      <c r="B28922" s="7" t="s">
        <v>273</v>
      </c>
      <c r="C28922" s="7" t="s">
        <v>1388</v>
      </c>
      <c r="D28922" s="7" t="n">
        <v>0</v>
      </c>
      <c r="E28922" s="7" t="n">
        <v>0</v>
      </c>
      <c r="F28922" s="7" t="n">
        <v>8</v>
      </c>
      <c r="G28922" s="7" t="n">
        <v>83.82</v>
      </c>
    </row>
    <row r="28923" customFormat="false" ht="15" hidden="false" customHeight="false" outlineLevel="0" collapsed="false">
      <c r="A28923" s="7" t="s">
        <v>47</v>
      </c>
      <c r="B28923" s="7" t="s">
        <v>273</v>
      </c>
      <c r="C28923" s="7" t="s">
        <v>1388</v>
      </c>
      <c r="D28923" s="7" t="n">
        <v>20</v>
      </c>
      <c r="E28923" s="7" t="n">
        <v>250.36</v>
      </c>
      <c r="F28923" s="7" t="n">
        <v>0</v>
      </c>
      <c r="G28923" s="7" t="n">
        <v>0</v>
      </c>
    </row>
    <row r="28924" customFormat="false" ht="15" hidden="false" customHeight="false" outlineLevel="0" collapsed="false">
      <c r="A28924" s="7" t="s">
        <v>47</v>
      </c>
      <c r="B28924" s="7" t="s">
        <v>324</v>
      </c>
      <c r="C28924" s="7" t="s">
        <v>1388</v>
      </c>
      <c r="D28924" s="7" t="n">
        <v>10</v>
      </c>
      <c r="E28924" s="7" t="n">
        <v>125.18</v>
      </c>
      <c r="F28924" s="7" t="n">
        <v>0</v>
      </c>
      <c r="G28924" s="7" t="n">
        <v>0</v>
      </c>
    </row>
    <row r="28925" customFormat="false" ht="15" hidden="false" customHeight="false" outlineLevel="0" collapsed="false">
      <c r="A28925" s="7" t="s">
        <v>47</v>
      </c>
      <c r="B28925" s="7" t="s">
        <v>280</v>
      </c>
      <c r="C28925" s="7" t="s">
        <v>1388</v>
      </c>
      <c r="D28925" s="7" t="n">
        <v>15</v>
      </c>
      <c r="E28925" s="7" t="n">
        <v>187.77</v>
      </c>
      <c r="F28925" s="7" t="n">
        <v>0</v>
      </c>
      <c r="G28925" s="7" t="n">
        <v>0</v>
      </c>
    </row>
    <row r="28926" customFormat="false" ht="15" hidden="false" customHeight="false" outlineLevel="0" collapsed="false">
      <c r="A28926" s="7" t="s">
        <v>47</v>
      </c>
      <c r="B28926" s="7" t="s">
        <v>280</v>
      </c>
      <c r="C28926" s="7" t="s">
        <v>1388</v>
      </c>
      <c r="D28926" s="7" t="n">
        <v>0</v>
      </c>
      <c r="E28926" s="7" t="n">
        <v>0</v>
      </c>
      <c r="F28926" s="7" t="n">
        <v>10</v>
      </c>
      <c r="G28926" s="7" t="n">
        <v>104.78</v>
      </c>
    </row>
    <row r="28927" customFormat="false" ht="15" hidden="false" customHeight="false" outlineLevel="0" collapsed="false">
      <c r="A28927" s="7" t="s">
        <v>47</v>
      </c>
      <c r="B28927" s="7" t="s">
        <v>369</v>
      </c>
      <c r="C28927" s="7" t="s">
        <v>1388</v>
      </c>
      <c r="D28927" s="7" t="n">
        <v>0</v>
      </c>
      <c r="E28927" s="7" t="n">
        <v>0</v>
      </c>
      <c r="F28927" s="7" t="n">
        <v>8</v>
      </c>
      <c r="G28927" s="7" t="n">
        <v>83.82</v>
      </c>
    </row>
    <row r="28928" customFormat="false" ht="15" hidden="false" customHeight="false" outlineLevel="0" collapsed="false">
      <c r="A28928" s="7" t="s">
        <v>47</v>
      </c>
      <c r="B28928" s="7" t="s">
        <v>369</v>
      </c>
      <c r="C28928" s="7" t="s">
        <v>1388</v>
      </c>
      <c r="D28928" s="7" t="n">
        <v>4</v>
      </c>
      <c r="E28928" s="7" t="n">
        <v>50.07</v>
      </c>
      <c r="F28928" s="7" t="n">
        <v>0</v>
      </c>
      <c r="G28928" s="7" t="n">
        <v>0</v>
      </c>
    </row>
    <row r="28929" customFormat="false" ht="15" hidden="false" customHeight="false" outlineLevel="0" collapsed="false">
      <c r="A28929" s="7" t="s">
        <v>47</v>
      </c>
      <c r="B28929" s="7" t="s">
        <v>101</v>
      </c>
      <c r="C28929" s="7" t="s">
        <v>1389</v>
      </c>
      <c r="D28929" s="7" t="n">
        <v>0</v>
      </c>
      <c r="E28929" s="7" t="n">
        <v>0</v>
      </c>
      <c r="F28929" s="7" t="n">
        <v>10</v>
      </c>
      <c r="G28929" s="7" t="n">
        <v>98.13</v>
      </c>
    </row>
    <row r="28930" customFormat="false" ht="15" hidden="false" customHeight="false" outlineLevel="0" collapsed="false">
      <c r="A28930" s="7" t="s">
        <v>47</v>
      </c>
      <c r="B28930" s="7" t="s">
        <v>101</v>
      </c>
      <c r="C28930" s="7" t="s">
        <v>1389</v>
      </c>
      <c r="D28930" s="7" t="n">
        <v>20</v>
      </c>
      <c r="E28930" s="7" t="n">
        <v>234.47</v>
      </c>
      <c r="F28930" s="7" t="n">
        <v>0</v>
      </c>
      <c r="G28930" s="7" t="n">
        <v>0</v>
      </c>
    </row>
    <row r="28931" customFormat="false" ht="15" hidden="false" customHeight="false" outlineLevel="0" collapsed="false">
      <c r="A28931" s="7" t="s">
        <v>47</v>
      </c>
      <c r="B28931" s="7" t="s">
        <v>101</v>
      </c>
      <c r="C28931" s="7" t="s">
        <v>1389</v>
      </c>
      <c r="D28931" s="7" t="n">
        <v>10</v>
      </c>
      <c r="E28931" s="7" t="n">
        <v>111.33</v>
      </c>
      <c r="F28931" s="7" t="n">
        <v>0</v>
      </c>
      <c r="G28931" s="7" t="n">
        <v>0</v>
      </c>
    </row>
    <row r="28932" customFormat="false" ht="15" hidden="false" customHeight="false" outlineLevel="0" collapsed="false">
      <c r="A28932" s="7" t="s">
        <v>47</v>
      </c>
      <c r="B28932" s="7" t="s">
        <v>102</v>
      </c>
      <c r="C28932" s="7" t="s">
        <v>1389</v>
      </c>
      <c r="D28932" s="7" t="n">
        <v>10</v>
      </c>
      <c r="E28932" s="7" t="n">
        <v>111.33</v>
      </c>
      <c r="F28932" s="7" t="n">
        <v>0</v>
      </c>
      <c r="G28932" s="7" t="n">
        <v>0</v>
      </c>
    </row>
    <row r="28933" customFormat="false" ht="15" hidden="false" customHeight="false" outlineLevel="0" collapsed="false">
      <c r="A28933" s="7" t="s">
        <v>47</v>
      </c>
      <c r="B28933" s="7" t="s">
        <v>102</v>
      </c>
      <c r="C28933" s="7" t="s">
        <v>1389</v>
      </c>
      <c r="D28933" s="7" t="n">
        <v>0</v>
      </c>
      <c r="E28933" s="7" t="n">
        <v>0</v>
      </c>
      <c r="F28933" s="7" t="n">
        <v>4</v>
      </c>
      <c r="G28933" s="7" t="n">
        <v>39.25</v>
      </c>
    </row>
    <row r="28934" customFormat="false" ht="15" hidden="false" customHeight="false" outlineLevel="0" collapsed="false">
      <c r="A28934" s="7" t="s">
        <v>47</v>
      </c>
      <c r="B28934" s="7" t="s">
        <v>102</v>
      </c>
      <c r="C28934" s="7" t="s">
        <v>1389</v>
      </c>
      <c r="D28934" s="7" t="n">
        <v>10</v>
      </c>
      <c r="E28934" s="7" t="n">
        <v>117.23</v>
      </c>
      <c r="F28934" s="7" t="n">
        <v>0</v>
      </c>
      <c r="G28934" s="7" t="n">
        <v>0</v>
      </c>
    </row>
    <row r="28935" customFormat="false" ht="15" hidden="false" customHeight="false" outlineLevel="0" collapsed="false">
      <c r="A28935" s="7" t="s">
        <v>47</v>
      </c>
      <c r="B28935" s="7" t="s">
        <v>118</v>
      </c>
      <c r="C28935" s="7" t="s">
        <v>1389</v>
      </c>
      <c r="D28935" s="7" t="n">
        <v>20</v>
      </c>
      <c r="E28935" s="7" t="n">
        <v>234.47</v>
      </c>
      <c r="F28935" s="7" t="n">
        <v>0</v>
      </c>
      <c r="G28935" s="7" t="n">
        <v>0</v>
      </c>
    </row>
    <row r="28936" customFormat="false" ht="15" hidden="false" customHeight="false" outlineLevel="0" collapsed="false">
      <c r="A28936" s="7" t="s">
        <v>47</v>
      </c>
      <c r="B28936" s="7" t="s">
        <v>118</v>
      </c>
      <c r="C28936" s="7" t="s">
        <v>1389</v>
      </c>
      <c r="D28936" s="7" t="n">
        <v>0</v>
      </c>
      <c r="E28936" s="7" t="n">
        <v>0</v>
      </c>
      <c r="F28936" s="7" t="n">
        <v>10</v>
      </c>
      <c r="G28936" s="7" t="n">
        <v>98.13</v>
      </c>
    </row>
    <row r="28937" customFormat="false" ht="15" hidden="false" customHeight="false" outlineLevel="0" collapsed="false">
      <c r="A28937" s="7" t="s">
        <v>47</v>
      </c>
      <c r="B28937" s="7" t="s">
        <v>716</v>
      </c>
      <c r="C28937" s="7" t="s">
        <v>1389</v>
      </c>
      <c r="D28937" s="7" t="n">
        <v>4</v>
      </c>
      <c r="E28937" s="7" t="n">
        <v>46.89</v>
      </c>
      <c r="F28937" s="7" t="n">
        <v>0</v>
      </c>
      <c r="G28937" s="7" t="n">
        <v>0</v>
      </c>
    </row>
    <row r="28938" customFormat="false" ht="15" hidden="false" customHeight="false" outlineLevel="0" collapsed="false">
      <c r="A28938" s="7" t="s">
        <v>47</v>
      </c>
      <c r="B28938" s="7" t="s">
        <v>716</v>
      </c>
      <c r="C28938" s="7" t="s">
        <v>1389</v>
      </c>
      <c r="D28938" s="7" t="n">
        <v>5</v>
      </c>
      <c r="E28938" s="7" t="n">
        <v>55.67</v>
      </c>
      <c r="F28938" s="7" t="n">
        <v>0</v>
      </c>
      <c r="G28938" s="7" t="n">
        <v>0</v>
      </c>
    </row>
    <row r="28939" customFormat="false" ht="15" hidden="false" customHeight="false" outlineLevel="0" collapsed="false">
      <c r="A28939" s="7" t="s">
        <v>47</v>
      </c>
      <c r="B28939" s="7" t="s">
        <v>716</v>
      </c>
      <c r="C28939" s="7" t="s">
        <v>1389</v>
      </c>
      <c r="D28939" s="7" t="n">
        <v>0</v>
      </c>
      <c r="E28939" s="7" t="n">
        <v>0</v>
      </c>
      <c r="F28939" s="7" t="n">
        <v>10</v>
      </c>
      <c r="G28939" s="7" t="n">
        <v>98.13</v>
      </c>
    </row>
    <row r="28940" customFormat="false" ht="15" hidden="false" customHeight="false" outlineLevel="0" collapsed="false">
      <c r="A28940" s="7" t="s">
        <v>47</v>
      </c>
      <c r="B28940" s="7" t="s">
        <v>484</v>
      </c>
      <c r="C28940" s="7" t="s">
        <v>1394</v>
      </c>
      <c r="D28940" s="7" t="n">
        <v>10</v>
      </c>
      <c r="E28940" s="7" t="n">
        <v>476.88</v>
      </c>
      <c r="F28940" s="7" t="n">
        <v>0</v>
      </c>
      <c r="G28940" s="7" t="n">
        <v>0</v>
      </c>
    </row>
    <row r="28941" customFormat="false" ht="15" hidden="false" customHeight="false" outlineLevel="0" collapsed="false">
      <c r="A28941" s="7" t="s">
        <v>47</v>
      </c>
      <c r="B28941" s="7" t="s">
        <v>484</v>
      </c>
      <c r="C28941" s="7" t="s">
        <v>1394</v>
      </c>
      <c r="D28941" s="7" t="n">
        <v>0</v>
      </c>
      <c r="E28941" s="7" t="n">
        <v>0</v>
      </c>
      <c r="F28941" s="7" t="n">
        <v>8</v>
      </c>
      <c r="G28941" s="7" t="n">
        <v>319.32</v>
      </c>
    </row>
    <row r="28942" customFormat="false" ht="15" hidden="false" customHeight="false" outlineLevel="0" collapsed="false">
      <c r="A28942" s="7" t="s">
        <v>47</v>
      </c>
      <c r="B28942" s="7" t="s">
        <v>575</v>
      </c>
      <c r="C28942" s="7" t="s">
        <v>1394</v>
      </c>
      <c r="D28942" s="7" t="n">
        <v>10</v>
      </c>
      <c r="E28942" s="7" t="n">
        <v>476.88</v>
      </c>
      <c r="F28942" s="7" t="n">
        <v>0</v>
      </c>
      <c r="G28942" s="7" t="n">
        <v>0</v>
      </c>
    </row>
    <row r="28943" customFormat="false" ht="15" hidden="false" customHeight="false" outlineLevel="0" collapsed="false">
      <c r="A28943" s="7" t="s">
        <v>47</v>
      </c>
      <c r="B28943" s="7" t="s">
        <v>575</v>
      </c>
      <c r="C28943" s="7" t="s">
        <v>1394</v>
      </c>
      <c r="D28943" s="7" t="n">
        <v>0</v>
      </c>
      <c r="E28943" s="7" t="n">
        <v>0</v>
      </c>
      <c r="F28943" s="7" t="n">
        <v>2</v>
      </c>
      <c r="G28943" s="7" t="n">
        <v>79.83</v>
      </c>
    </row>
    <row r="28944" customFormat="false" ht="15" hidden="false" customHeight="false" outlineLevel="0" collapsed="false">
      <c r="A28944" s="7" t="s">
        <v>47</v>
      </c>
      <c r="B28944" s="7" t="s">
        <v>713</v>
      </c>
      <c r="C28944" s="7" t="s">
        <v>1394</v>
      </c>
      <c r="D28944" s="7" t="n">
        <v>0</v>
      </c>
      <c r="E28944" s="7" t="n">
        <v>0</v>
      </c>
      <c r="F28944" s="7" t="n">
        <v>2</v>
      </c>
      <c r="G28944" s="7" t="n">
        <v>79.83</v>
      </c>
    </row>
    <row r="28945" customFormat="false" ht="15" hidden="false" customHeight="false" outlineLevel="0" collapsed="false">
      <c r="A28945" s="7" t="s">
        <v>47</v>
      </c>
      <c r="B28945" s="7" t="s">
        <v>444</v>
      </c>
      <c r="C28945" s="7" t="s">
        <v>1394</v>
      </c>
      <c r="D28945" s="7" t="n">
        <v>4</v>
      </c>
      <c r="E28945" s="7" t="n">
        <v>190.75</v>
      </c>
      <c r="F28945" s="7" t="n">
        <v>0</v>
      </c>
      <c r="G28945" s="7" t="n">
        <v>0</v>
      </c>
    </row>
    <row r="28946" customFormat="false" ht="15" hidden="false" customHeight="false" outlineLevel="0" collapsed="false">
      <c r="A28946" s="7" t="s">
        <v>47</v>
      </c>
      <c r="B28946" s="7" t="s">
        <v>444</v>
      </c>
      <c r="C28946" s="7" t="s">
        <v>1394</v>
      </c>
      <c r="D28946" s="7" t="n">
        <v>0</v>
      </c>
      <c r="E28946" s="7" t="n">
        <v>0</v>
      </c>
      <c r="F28946" s="7" t="n">
        <v>3</v>
      </c>
      <c r="G28946" s="7" t="n">
        <v>119.75</v>
      </c>
    </row>
    <row r="28947" customFormat="false" ht="15" hidden="false" customHeight="false" outlineLevel="0" collapsed="false">
      <c r="A28947" s="7" t="s">
        <v>47</v>
      </c>
      <c r="B28947" s="7" t="s">
        <v>501</v>
      </c>
      <c r="C28947" s="7" t="s">
        <v>1394</v>
      </c>
      <c r="D28947" s="7" t="n">
        <v>0</v>
      </c>
      <c r="E28947" s="7" t="n">
        <v>0</v>
      </c>
      <c r="F28947" s="7" t="n">
        <v>2</v>
      </c>
      <c r="G28947" s="7" t="n">
        <v>79.83</v>
      </c>
    </row>
    <row r="28948" customFormat="false" ht="15" hidden="false" customHeight="false" outlineLevel="0" collapsed="false">
      <c r="A28948" s="7" t="s">
        <v>47</v>
      </c>
      <c r="B28948" s="7" t="s">
        <v>436</v>
      </c>
      <c r="C28948" s="7" t="s">
        <v>1396</v>
      </c>
      <c r="D28948" s="7" t="n">
        <v>6</v>
      </c>
      <c r="E28948" s="7" t="n">
        <v>604.45</v>
      </c>
      <c r="F28948" s="7" t="n">
        <v>0</v>
      </c>
      <c r="G28948" s="7" t="n">
        <v>0</v>
      </c>
    </row>
    <row r="28949" customFormat="false" ht="15" hidden="false" customHeight="false" outlineLevel="0" collapsed="false">
      <c r="A28949" s="7" t="s">
        <v>47</v>
      </c>
      <c r="B28949" s="7" t="s">
        <v>436</v>
      </c>
      <c r="C28949" s="7" t="s">
        <v>1396</v>
      </c>
      <c r="D28949" s="7" t="n">
        <v>0</v>
      </c>
      <c r="E28949" s="7" t="n">
        <v>0</v>
      </c>
      <c r="F28949" s="7" t="n">
        <v>2</v>
      </c>
      <c r="G28949" s="7" t="n">
        <v>168.64</v>
      </c>
    </row>
    <row r="28950" customFormat="false" ht="15" hidden="false" customHeight="false" outlineLevel="0" collapsed="false">
      <c r="A28950" s="7" t="s">
        <v>47</v>
      </c>
      <c r="B28950" s="7" t="s">
        <v>488</v>
      </c>
      <c r="C28950" s="7" t="s">
        <v>1396</v>
      </c>
      <c r="D28950" s="7" t="n">
        <v>6</v>
      </c>
      <c r="E28950" s="7" t="n">
        <v>604.45</v>
      </c>
      <c r="F28950" s="7" t="n">
        <v>0</v>
      </c>
      <c r="G28950" s="7" t="n">
        <v>0</v>
      </c>
    </row>
    <row r="28951" customFormat="false" ht="15" hidden="false" customHeight="false" outlineLevel="0" collapsed="false">
      <c r="A28951" s="7" t="s">
        <v>47</v>
      </c>
      <c r="B28951" s="7" t="s">
        <v>488</v>
      </c>
      <c r="C28951" s="7" t="s">
        <v>1396</v>
      </c>
      <c r="D28951" s="7" t="n">
        <v>0</v>
      </c>
      <c r="E28951" s="7" t="n">
        <v>0</v>
      </c>
      <c r="F28951" s="7" t="n">
        <v>6</v>
      </c>
      <c r="G28951" s="7" t="n">
        <v>505.93</v>
      </c>
    </row>
    <row r="28952" customFormat="false" ht="15" hidden="false" customHeight="false" outlineLevel="0" collapsed="false">
      <c r="A28952" s="7" t="s">
        <v>47</v>
      </c>
      <c r="B28952" s="7" t="s">
        <v>397</v>
      </c>
      <c r="C28952" s="7" t="s">
        <v>1396</v>
      </c>
      <c r="D28952" s="7" t="n">
        <v>0</v>
      </c>
      <c r="E28952" s="7" t="n">
        <v>0</v>
      </c>
      <c r="F28952" s="7" t="n">
        <v>2</v>
      </c>
      <c r="G28952" s="7" t="n">
        <v>168.64</v>
      </c>
    </row>
    <row r="28953" customFormat="false" ht="15" hidden="false" customHeight="false" outlineLevel="0" collapsed="false">
      <c r="A28953" s="7" t="s">
        <v>47</v>
      </c>
      <c r="B28953" s="7" t="s">
        <v>375</v>
      </c>
      <c r="C28953" s="7" t="s">
        <v>1396</v>
      </c>
      <c r="D28953" s="7" t="n">
        <v>3</v>
      </c>
      <c r="E28953" s="7" t="n">
        <v>302.22</v>
      </c>
      <c r="F28953" s="7" t="n">
        <v>0</v>
      </c>
      <c r="G28953" s="7" t="n">
        <v>0</v>
      </c>
    </row>
    <row r="28954" customFormat="false" ht="15" hidden="false" customHeight="false" outlineLevel="0" collapsed="false">
      <c r="A28954" s="7" t="s">
        <v>47</v>
      </c>
      <c r="B28954" s="7" t="s">
        <v>186</v>
      </c>
      <c r="C28954" s="7" t="s">
        <v>1399</v>
      </c>
      <c r="D28954" s="7" t="n">
        <v>6</v>
      </c>
      <c r="E28954" s="7" t="n">
        <v>148.31</v>
      </c>
      <c r="F28954" s="7" t="n">
        <v>0</v>
      </c>
      <c r="G28954" s="7" t="n">
        <v>0</v>
      </c>
    </row>
    <row r="28955" customFormat="false" ht="15" hidden="false" customHeight="false" outlineLevel="0" collapsed="false">
      <c r="A28955" s="7" t="s">
        <v>47</v>
      </c>
      <c r="B28955" s="7" t="s">
        <v>186</v>
      </c>
      <c r="C28955" s="7" t="s">
        <v>1399</v>
      </c>
      <c r="D28955" s="7" t="n">
        <v>3</v>
      </c>
      <c r="E28955" s="7" t="n">
        <v>78.09</v>
      </c>
      <c r="F28955" s="7" t="n">
        <v>0</v>
      </c>
      <c r="G28955" s="7" t="n">
        <v>0</v>
      </c>
    </row>
    <row r="28956" customFormat="false" ht="15" hidden="false" customHeight="false" outlineLevel="0" collapsed="false">
      <c r="A28956" s="7" t="s">
        <v>47</v>
      </c>
      <c r="B28956" s="7" t="s">
        <v>186</v>
      </c>
      <c r="C28956" s="7" t="s">
        <v>1399</v>
      </c>
      <c r="D28956" s="7" t="n">
        <v>0</v>
      </c>
      <c r="E28956" s="7" t="n">
        <v>0</v>
      </c>
      <c r="F28956" s="7" t="n">
        <v>6</v>
      </c>
      <c r="G28956" s="7" t="n">
        <v>130.72</v>
      </c>
    </row>
    <row r="28957" customFormat="false" ht="15" hidden="false" customHeight="false" outlineLevel="0" collapsed="false">
      <c r="A28957" s="7" t="s">
        <v>47</v>
      </c>
      <c r="B28957" s="7" t="s">
        <v>224</v>
      </c>
      <c r="C28957" s="7" t="s">
        <v>1399</v>
      </c>
      <c r="D28957" s="7" t="n">
        <v>0</v>
      </c>
      <c r="E28957" s="7" t="n">
        <v>0</v>
      </c>
      <c r="F28957" s="7" t="n">
        <v>3</v>
      </c>
      <c r="G28957" s="7" t="n">
        <v>65.36</v>
      </c>
    </row>
    <row r="28958" customFormat="false" ht="15" hidden="false" customHeight="false" outlineLevel="0" collapsed="false">
      <c r="A28958" s="7" t="s">
        <v>47</v>
      </c>
      <c r="B28958" s="7" t="s">
        <v>224</v>
      </c>
      <c r="C28958" s="7" t="s">
        <v>1399</v>
      </c>
      <c r="D28958" s="7" t="n">
        <v>6</v>
      </c>
      <c r="E28958" s="7" t="n">
        <v>148.31</v>
      </c>
      <c r="F28958" s="7" t="n">
        <v>0</v>
      </c>
      <c r="G28958" s="7" t="n">
        <v>0</v>
      </c>
    </row>
    <row r="28959" customFormat="false" ht="15" hidden="false" customHeight="false" outlineLevel="0" collapsed="false">
      <c r="A28959" s="7" t="s">
        <v>47</v>
      </c>
      <c r="B28959" s="7" t="s">
        <v>224</v>
      </c>
      <c r="C28959" s="7" t="s">
        <v>1399</v>
      </c>
      <c r="D28959" s="7" t="n">
        <v>2</v>
      </c>
      <c r="E28959" s="7" t="n">
        <v>52.06</v>
      </c>
      <c r="F28959" s="7" t="n">
        <v>0</v>
      </c>
      <c r="G28959" s="7" t="n">
        <v>0</v>
      </c>
    </row>
    <row r="28960" customFormat="false" ht="15" hidden="false" customHeight="false" outlineLevel="0" collapsed="false">
      <c r="A28960" s="7" t="s">
        <v>47</v>
      </c>
      <c r="B28960" s="7" t="s">
        <v>938</v>
      </c>
      <c r="C28960" s="7" t="s">
        <v>1587</v>
      </c>
      <c r="D28960" s="7" t="n">
        <v>0</v>
      </c>
      <c r="E28960" s="7" t="n">
        <v>0</v>
      </c>
      <c r="F28960" s="7" t="n">
        <v>10</v>
      </c>
      <c r="G28960" s="7" t="n">
        <v>249.47</v>
      </c>
    </row>
    <row r="28961" customFormat="false" ht="15" hidden="false" customHeight="false" outlineLevel="0" collapsed="false">
      <c r="A28961" s="7" t="s">
        <v>47</v>
      </c>
      <c r="B28961" s="7" t="s">
        <v>937</v>
      </c>
      <c r="C28961" s="7" t="s">
        <v>1587</v>
      </c>
      <c r="D28961" s="7" t="n">
        <v>0</v>
      </c>
      <c r="E28961" s="7" t="n">
        <v>0</v>
      </c>
      <c r="F28961" s="7" t="n">
        <v>15</v>
      </c>
      <c r="G28961" s="7" t="n">
        <v>374.21</v>
      </c>
    </row>
    <row r="28962" customFormat="false" ht="15" hidden="false" customHeight="false" outlineLevel="0" collapsed="false">
      <c r="A28962" s="7" t="s">
        <v>47</v>
      </c>
      <c r="B28962" s="7" t="s">
        <v>937</v>
      </c>
      <c r="C28962" s="7" t="s">
        <v>1587</v>
      </c>
      <c r="D28962" s="7" t="n">
        <v>8</v>
      </c>
      <c r="E28962" s="7" t="n">
        <v>238.44</v>
      </c>
      <c r="F28962" s="7" t="n">
        <v>0</v>
      </c>
      <c r="G28962" s="7" t="n">
        <v>0</v>
      </c>
    </row>
    <row r="28963" customFormat="false" ht="15" hidden="false" customHeight="false" outlineLevel="0" collapsed="false">
      <c r="A28963" s="7" t="s">
        <v>47</v>
      </c>
      <c r="B28963" s="7" t="s">
        <v>937</v>
      </c>
      <c r="C28963" s="7" t="s">
        <v>1587</v>
      </c>
      <c r="D28963" s="7" t="n">
        <v>15</v>
      </c>
      <c r="E28963" s="7" t="n">
        <v>424.56</v>
      </c>
      <c r="F28963" s="7" t="n">
        <v>0</v>
      </c>
      <c r="G28963" s="7" t="n">
        <v>0</v>
      </c>
    </row>
    <row r="28964" customFormat="false" ht="15" hidden="false" customHeight="false" outlineLevel="0" collapsed="false">
      <c r="A28964" s="7" t="s">
        <v>47</v>
      </c>
      <c r="B28964" s="7" t="s">
        <v>941</v>
      </c>
      <c r="C28964" s="7" t="s">
        <v>1587</v>
      </c>
      <c r="D28964" s="7" t="n">
        <v>0</v>
      </c>
      <c r="E28964" s="7" t="n">
        <v>0</v>
      </c>
      <c r="F28964" s="7" t="n">
        <v>10</v>
      </c>
      <c r="G28964" s="7" t="n">
        <v>249.47</v>
      </c>
    </row>
    <row r="28965" customFormat="false" ht="15" hidden="false" customHeight="false" outlineLevel="0" collapsed="false">
      <c r="A28965" s="7" t="s">
        <v>47</v>
      </c>
      <c r="B28965" s="7" t="s">
        <v>941</v>
      </c>
      <c r="C28965" s="7" t="s">
        <v>1587</v>
      </c>
      <c r="D28965" s="7" t="n">
        <v>8</v>
      </c>
      <c r="E28965" s="7" t="n">
        <v>238.44</v>
      </c>
      <c r="F28965" s="7" t="n">
        <v>0</v>
      </c>
      <c r="G28965" s="7" t="n">
        <v>0</v>
      </c>
    </row>
    <row r="28966" customFormat="false" ht="15" hidden="false" customHeight="false" outlineLevel="0" collapsed="false">
      <c r="A28966" s="7" t="s">
        <v>47</v>
      </c>
      <c r="B28966" s="7" t="s">
        <v>941</v>
      </c>
      <c r="C28966" s="7" t="s">
        <v>1587</v>
      </c>
      <c r="D28966" s="7" t="n">
        <v>10</v>
      </c>
      <c r="E28966" s="7" t="n">
        <v>283.04</v>
      </c>
      <c r="F28966" s="7" t="n">
        <v>0</v>
      </c>
      <c r="G28966" s="7" t="n">
        <v>0</v>
      </c>
    </row>
    <row r="28967" customFormat="false" ht="15" hidden="false" customHeight="false" outlineLevel="0" collapsed="false">
      <c r="A28967" s="7" t="s">
        <v>47</v>
      </c>
      <c r="B28967" s="7" t="s">
        <v>1081</v>
      </c>
      <c r="C28967" s="7" t="s">
        <v>1587</v>
      </c>
      <c r="D28967" s="7" t="n">
        <v>0</v>
      </c>
      <c r="E28967" s="7" t="n">
        <v>0</v>
      </c>
      <c r="F28967" s="7" t="n">
        <v>5</v>
      </c>
      <c r="G28967" s="7" t="n">
        <v>124.74</v>
      </c>
    </row>
    <row r="28968" customFormat="false" ht="15" hidden="false" customHeight="false" outlineLevel="0" collapsed="false">
      <c r="A28968" s="7" t="s">
        <v>47</v>
      </c>
      <c r="B28968" s="7" t="s">
        <v>931</v>
      </c>
      <c r="C28968" s="7" t="s">
        <v>1399</v>
      </c>
      <c r="D28968" s="7" t="n">
        <v>10</v>
      </c>
      <c r="E28968" s="7" t="n">
        <v>283.04</v>
      </c>
      <c r="F28968" s="7" t="n">
        <v>0</v>
      </c>
      <c r="G28968" s="7" t="n">
        <v>0</v>
      </c>
    </row>
    <row r="28969" customFormat="false" ht="15" hidden="false" customHeight="false" outlineLevel="0" collapsed="false">
      <c r="A28969" s="7" t="s">
        <v>47</v>
      </c>
      <c r="B28969" s="7" t="s">
        <v>686</v>
      </c>
      <c r="C28969" s="7" t="s">
        <v>1400</v>
      </c>
      <c r="D28969" s="7" t="n">
        <v>0</v>
      </c>
      <c r="E28969" s="7" t="n">
        <v>0</v>
      </c>
      <c r="F28969" s="7" t="n">
        <v>3</v>
      </c>
      <c r="G28969" s="7" t="n">
        <v>74.84</v>
      </c>
    </row>
    <row r="28970" customFormat="false" ht="15" hidden="false" customHeight="false" outlineLevel="0" collapsed="false">
      <c r="A28970" s="7" t="s">
        <v>47</v>
      </c>
      <c r="B28970" s="7" t="s">
        <v>615</v>
      </c>
      <c r="C28970" s="7" t="s">
        <v>1400</v>
      </c>
      <c r="D28970" s="7" t="n">
        <v>0</v>
      </c>
      <c r="E28970" s="7" t="n">
        <v>0</v>
      </c>
      <c r="F28970" s="7" t="n">
        <v>3</v>
      </c>
      <c r="G28970" s="7" t="n">
        <v>74.84</v>
      </c>
    </row>
    <row r="28971" customFormat="false" ht="15" hidden="false" customHeight="false" outlineLevel="0" collapsed="false">
      <c r="A28971" s="7" t="s">
        <v>47</v>
      </c>
      <c r="B28971" s="7" t="s">
        <v>615</v>
      </c>
      <c r="C28971" s="7" t="s">
        <v>1400</v>
      </c>
      <c r="D28971" s="7" t="n">
        <v>2</v>
      </c>
      <c r="E28971" s="7" t="n">
        <v>56.61</v>
      </c>
      <c r="F28971" s="7" t="n">
        <v>0</v>
      </c>
      <c r="G28971" s="7" t="n">
        <v>0</v>
      </c>
    </row>
    <row r="28972" customFormat="false" ht="15" hidden="false" customHeight="false" outlineLevel="0" collapsed="false">
      <c r="A28972" s="7" t="s">
        <v>47</v>
      </c>
      <c r="B28972" s="7" t="s">
        <v>673</v>
      </c>
      <c r="C28972" s="7" t="s">
        <v>1400</v>
      </c>
      <c r="D28972" s="7" t="n">
        <v>0</v>
      </c>
      <c r="E28972" s="7" t="n">
        <v>0</v>
      </c>
      <c r="F28972" s="7" t="n">
        <v>2</v>
      </c>
      <c r="G28972" s="7" t="n">
        <v>49.89</v>
      </c>
    </row>
    <row r="28973" customFormat="false" ht="15" hidden="false" customHeight="false" outlineLevel="0" collapsed="false">
      <c r="A28973" s="7" t="s">
        <v>47</v>
      </c>
      <c r="B28973" s="7" t="s">
        <v>673</v>
      </c>
      <c r="C28973" s="7" t="s">
        <v>1400</v>
      </c>
      <c r="D28973" s="7" t="n">
        <v>2</v>
      </c>
      <c r="E28973" s="7" t="n">
        <v>56.61</v>
      </c>
      <c r="F28973" s="7" t="n">
        <v>0</v>
      </c>
      <c r="G28973" s="7" t="n">
        <v>0</v>
      </c>
    </row>
    <row r="28974" customFormat="false" ht="15" hidden="false" customHeight="false" outlineLevel="0" collapsed="false">
      <c r="A28974" s="7" t="s">
        <v>47</v>
      </c>
      <c r="B28974" s="7" t="s">
        <v>293</v>
      </c>
      <c r="C28974" s="7" t="s">
        <v>1403</v>
      </c>
      <c r="D28974" s="7" t="n">
        <v>0</v>
      </c>
      <c r="E28974" s="7" t="n">
        <v>0</v>
      </c>
      <c r="F28974" s="7" t="n">
        <v>4</v>
      </c>
      <c r="G28974" s="7" t="n">
        <v>345.94</v>
      </c>
    </row>
    <row r="28975" customFormat="false" ht="15" hidden="false" customHeight="false" outlineLevel="0" collapsed="false">
      <c r="A28975" s="7" t="s">
        <v>47</v>
      </c>
      <c r="B28975" s="7" t="s">
        <v>267</v>
      </c>
      <c r="C28975" s="7" t="s">
        <v>1403</v>
      </c>
      <c r="D28975" s="7" t="n">
        <v>0</v>
      </c>
      <c r="E28975" s="7" t="n">
        <v>0</v>
      </c>
      <c r="F28975" s="7" t="n">
        <v>2</v>
      </c>
      <c r="G28975" s="7" t="n">
        <v>172.97</v>
      </c>
    </row>
    <row r="28976" customFormat="false" ht="15" hidden="false" customHeight="false" outlineLevel="0" collapsed="false">
      <c r="A28976" s="7" t="s">
        <v>47</v>
      </c>
      <c r="B28976" s="7" t="s">
        <v>267</v>
      </c>
      <c r="C28976" s="7" t="s">
        <v>1403</v>
      </c>
      <c r="D28976" s="7" t="n">
        <v>3</v>
      </c>
      <c r="E28976" s="7" t="n">
        <v>309.97</v>
      </c>
      <c r="F28976" s="7" t="n">
        <v>0</v>
      </c>
      <c r="G28976" s="7" t="n">
        <v>0</v>
      </c>
    </row>
    <row r="28977" customFormat="false" ht="15" hidden="false" customHeight="false" outlineLevel="0" collapsed="false">
      <c r="A28977" s="7" t="s">
        <v>47</v>
      </c>
      <c r="B28977" s="7" t="s">
        <v>373</v>
      </c>
      <c r="C28977" s="7" t="s">
        <v>1403</v>
      </c>
      <c r="D28977" s="7" t="n">
        <v>0</v>
      </c>
      <c r="E28977" s="7" t="n">
        <v>0</v>
      </c>
      <c r="F28977" s="7" t="n">
        <v>2</v>
      </c>
      <c r="G28977" s="7" t="n">
        <v>172.97</v>
      </c>
    </row>
    <row r="28978" customFormat="false" ht="15" hidden="false" customHeight="false" outlineLevel="0" collapsed="false">
      <c r="A28978" s="7" t="s">
        <v>47</v>
      </c>
      <c r="B28978" s="7" t="s">
        <v>318</v>
      </c>
      <c r="C28978" s="7" t="s">
        <v>1403</v>
      </c>
      <c r="D28978" s="7" t="n">
        <v>0</v>
      </c>
      <c r="E28978" s="7" t="n">
        <v>0</v>
      </c>
      <c r="F28978" s="7" t="n">
        <v>2</v>
      </c>
      <c r="G28978" s="7" t="n">
        <v>172.97</v>
      </c>
    </row>
    <row r="28979" customFormat="false" ht="15" hidden="false" customHeight="false" outlineLevel="0" collapsed="false">
      <c r="A28979" s="7" t="s">
        <v>47</v>
      </c>
      <c r="B28979" s="7" t="s">
        <v>539</v>
      </c>
      <c r="C28979" s="7" t="s">
        <v>1406</v>
      </c>
      <c r="D28979" s="7" t="n">
        <v>4</v>
      </c>
      <c r="E28979" s="7" t="n">
        <v>273.41</v>
      </c>
      <c r="F28979" s="7" t="n">
        <v>0</v>
      </c>
      <c r="G28979" s="7" t="n">
        <v>0</v>
      </c>
    </row>
    <row r="28980" customFormat="false" ht="15" hidden="false" customHeight="false" outlineLevel="0" collapsed="false">
      <c r="A28980" s="7" t="s">
        <v>47</v>
      </c>
      <c r="B28980" s="7" t="s">
        <v>708</v>
      </c>
      <c r="C28980" s="7" t="s">
        <v>1406</v>
      </c>
      <c r="D28980" s="7" t="n">
        <v>6</v>
      </c>
      <c r="E28980" s="7" t="n">
        <v>410.12</v>
      </c>
      <c r="F28980" s="7" t="n">
        <v>0</v>
      </c>
      <c r="G28980" s="7" t="n">
        <v>0</v>
      </c>
    </row>
    <row r="28981" customFormat="false" ht="15" hidden="false" customHeight="false" outlineLevel="0" collapsed="false">
      <c r="A28981" s="7" t="s">
        <v>47</v>
      </c>
      <c r="B28981" s="7" t="s">
        <v>446</v>
      </c>
      <c r="C28981" s="7" t="s">
        <v>1410</v>
      </c>
      <c r="D28981" s="7" t="n">
        <v>0</v>
      </c>
      <c r="E28981" s="7" t="n">
        <v>0</v>
      </c>
      <c r="F28981" s="7" t="n">
        <v>12</v>
      </c>
      <c r="G28981" s="7" t="n">
        <v>99.79</v>
      </c>
    </row>
    <row r="28982" customFormat="false" ht="15" hidden="false" customHeight="false" outlineLevel="0" collapsed="false">
      <c r="A28982" s="7" t="s">
        <v>47</v>
      </c>
      <c r="B28982" s="7" t="s">
        <v>140</v>
      </c>
      <c r="C28982" s="7" t="s">
        <v>1414</v>
      </c>
      <c r="D28982" s="7" t="n">
        <v>12</v>
      </c>
      <c r="E28982" s="7" t="n">
        <v>85.84</v>
      </c>
      <c r="F28982" s="7" t="n">
        <v>0</v>
      </c>
      <c r="G28982" s="7" t="n">
        <v>0</v>
      </c>
    </row>
    <row r="28983" customFormat="false" ht="15" hidden="false" customHeight="false" outlineLevel="0" collapsed="false">
      <c r="A28983" s="7" t="s">
        <v>47</v>
      </c>
      <c r="B28983" s="7" t="s">
        <v>220</v>
      </c>
      <c r="C28983" s="7" t="s">
        <v>1416</v>
      </c>
      <c r="D28983" s="7" t="n">
        <v>12</v>
      </c>
      <c r="E28983" s="7" t="n">
        <v>85.84</v>
      </c>
      <c r="F28983" s="7" t="n">
        <v>0</v>
      </c>
      <c r="G28983" s="7" t="n">
        <v>0</v>
      </c>
    </row>
    <row r="28984" customFormat="false" ht="15" hidden="false" customHeight="false" outlineLevel="0" collapsed="false">
      <c r="A28984" s="7" t="s">
        <v>47</v>
      </c>
      <c r="B28984" s="7" t="s">
        <v>128</v>
      </c>
      <c r="C28984" s="7" t="s">
        <v>1421</v>
      </c>
      <c r="D28984" s="7" t="n">
        <v>12</v>
      </c>
      <c r="E28984" s="7" t="n">
        <v>169.29</v>
      </c>
      <c r="F28984" s="7" t="n">
        <v>0</v>
      </c>
      <c r="G28984" s="7" t="n">
        <v>0</v>
      </c>
    </row>
    <row r="28985" customFormat="false" ht="15" hidden="false" customHeight="false" outlineLevel="0" collapsed="false">
      <c r="A28985" s="7" t="s">
        <v>47</v>
      </c>
      <c r="B28985" s="7" t="s">
        <v>142</v>
      </c>
      <c r="C28985" s="7" t="s">
        <v>1421</v>
      </c>
      <c r="D28985" s="7" t="n">
        <v>12</v>
      </c>
      <c r="E28985" s="7" t="n">
        <v>169.29</v>
      </c>
      <c r="F28985" s="7" t="n">
        <v>0</v>
      </c>
      <c r="G28985" s="7" t="n">
        <v>0</v>
      </c>
    </row>
    <row r="28986" customFormat="false" ht="15" hidden="false" customHeight="false" outlineLevel="0" collapsed="false">
      <c r="A28986" s="7" t="s">
        <v>47</v>
      </c>
      <c r="B28986" s="7" t="s">
        <v>130</v>
      </c>
      <c r="C28986" s="7" t="s">
        <v>1425</v>
      </c>
      <c r="D28986" s="7" t="n">
        <v>0</v>
      </c>
      <c r="E28986" s="7" t="n">
        <v>0</v>
      </c>
      <c r="F28986" s="7" t="n">
        <v>3</v>
      </c>
      <c r="G28986" s="7" t="n">
        <v>54.88</v>
      </c>
    </row>
    <row r="28987" customFormat="false" ht="15" hidden="false" customHeight="false" outlineLevel="0" collapsed="false">
      <c r="A28987" s="7" t="s">
        <v>47</v>
      </c>
      <c r="B28987" s="7" t="s">
        <v>152</v>
      </c>
      <c r="C28987" s="7" t="s">
        <v>1425</v>
      </c>
      <c r="D28987" s="7" t="n">
        <v>0</v>
      </c>
      <c r="E28987" s="7" t="n">
        <v>0</v>
      </c>
      <c r="F28987" s="7" t="n">
        <v>4</v>
      </c>
      <c r="G28987" s="7" t="n">
        <v>73.18</v>
      </c>
    </row>
    <row r="28988" customFormat="false" ht="15" hidden="false" customHeight="false" outlineLevel="0" collapsed="false">
      <c r="A28988" s="7" t="s">
        <v>47</v>
      </c>
      <c r="B28988" s="7" t="s">
        <v>198</v>
      </c>
      <c r="C28988" s="7" t="s">
        <v>1425</v>
      </c>
      <c r="D28988" s="7" t="n">
        <v>2</v>
      </c>
      <c r="E28988" s="7" t="n">
        <v>41.51</v>
      </c>
      <c r="F28988" s="7" t="n">
        <v>0</v>
      </c>
      <c r="G28988" s="7" t="n">
        <v>0</v>
      </c>
    </row>
    <row r="28989" customFormat="false" ht="15" hidden="false" customHeight="false" outlineLevel="0" collapsed="false">
      <c r="A28989" s="7" t="s">
        <v>47</v>
      </c>
      <c r="B28989" s="7" t="s">
        <v>191</v>
      </c>
      <c r="C28989" s="7" t="s">
        <v>1425</v>
      </c>
      <c r="D28989" s="7" t="n">
        <v>0</v>
      </c>
      <c r="E28989" s="7" t="n">
        <v>0</v>
      </c>
      <c r="F28989" s="7" t="n">
        <v>2</v>
      </c>
      <c r="G28989" s="7" t="n">
        <v>36.59</v>
      </c>
    </row>
    <row r="28990" customFormat="false" ht="15" hidden="false" customHeight="false" outlineLevel="0" collapsed="false">
      <c r="A28990" s="7" t="s">
        <v>47</v>
      </c>
      <c r="B28990" s="7" t="s">
        <v>156</v>
      </c>
      <c r="C28990" s="7" t="s">
        <v>1430</v>
      </c>
      <c r="D28990" s="7" t="n">
        <v>0</v>
      </c>
      <c r="E28990" s="7" t="n">
        <v>0</v>
      </c>
      <c r="F28990" s="7" t="n">
        <v>15</v>
      </c>
      <c r="G28990" s="7" t="n">
        <v>598.73</v>
      </c>
    </row>
    <row r="28991" customFormat="false" ht="15" hidden="false" customHeight="false" outlineLevel="0" collapsed="false">
      <c r="A28991" s="7" t="s">
        <v>47</v>
      </c>
      <c r="B28991" s="7" t="s">
        <v>212</v>
      </c>
      <c r="C28991" s="7" t="s">
        <v>1432</v>
      </c>
      <c r="D28991" s="7" t="n">
        <v>0</v>
      </c>
      <c r="E28991" s="7" t="n">
        <v>0</v>
      </c>
      <c r="F28991" s="7" t="n">
        <v>5</v>
      </c>
      <c r="G28991" s="7" t="n">
        <v>51.56</v>
      </c>
    </row>
    <row r="28992" customFormat="false" ht="15" hidden="false" customHeight="false" outlineLevel="0" collapsed="false">
      <c r="A28992" s="7" t="s">
        <v>47</v>
      </c>
      <c r="B28992" s="7" t="s">
        <v>227</v>
      </c>
      <c r="C28992" s="7" t="s">
        <v>1432</v>
      </c>
      <c r="D28992" s="7" t="n">
        <v>0</v>
      </c>
      <c r="E28992" s="7" t="n">
        <v>0</v>
      </c>
      <c r="F28992" s="7" t="n">
        <v>3</v>
      </c>
      <c r="G28992" s="7" t="n">
        <v>30.93</v>
      </c>
    </row>
    <row r="28993" customFormat="false" ht="15" hidden="false" customHeight="false" outlineLevel="0" collapsed="false">
      <c r="A28993" s="7" t="s">
        <v>47</v>
      </c>
      <c r="B28993" s="7" t="s">
        <v>345</v>
      </c>
      <c r="C28993" s="7" t="s">
        <v>1433</v>
      </c>
      <c r="D28993" s="7" t="n">
        <v>0</v>
      </c>
      <c r="E28993" s="7" t="n">
        <v>0</v>
      </c>
      <c r="F28993" s="7" t="n">
        <v>4</v>
      </c>
      <c r="G28993" s="7" t="n">
        <v>41.25</v>
      </c>
    </row>
    <row r="28994" customFormat="false" ht="15" hidden="false" customHeight="false" outlineLevel="0" collapsed="false">
      <c r="A28994" s="7" t="s">
        <v>47</v>
      </c>
      <c r="B28994" s="7" t="s">
        <v>107</v>
      </c>
      <c r="C28994" s="7" t="s">
        <v>1435</v>
      </c>
      <c r="D28994" s="7" t="n">
        <v>35</v>
      </c>
      <c r="E28994" s="7" t="n">
        <v>1954.88</v>
      </c>
      <c r="F28994" s="7" t="n">
        <v>0</v>
      </c>
      <c r="G28994" s="7" t="n">
        <v>0</v>
      </c>
    </row>
    <row r="28995" customFormat="false" ht="15" hidden="false" customHeight="false" outlineLevel="0" collapsed="false">
      <c r="A28995" s="7" t="s">
        <v>47</v>
      </c>
      <c r="B28995" s="7" t="s">
        <v>107</v>
      </c>
      <c r="C28995" s="7" t="s">
        <v>1435</v>
      </c>
      <c r="D28995" s="7" t="n">
        <v>0</v>
      </c>
      <c r="E28995" s="7" t="n">
        <v>0</v>
      </c>
      <c r="F28995" s="7" t="n">
        <v>40</v>
      </c>
      <c r="G28995" s="7" t="n">
        <v>1969.17</v>
      </c>
    </row>
    <row r="28996" customFormat="false" ht="15" hidden="false" customHeight="false" outlineLevel="0" collapsed="false">
      <c r="A28996" s="7" t="s">
        <v>47</v>
      </c>
      <c r="B28996" s="7" t="s">
        <v>175</v>
      </c>
      <c r="C28996" s="7" t="s">
        <v>1437</v>
      </c>
      <c r="D28996" s="7" t="n">
        <v>0</v>
      </c>
      <c r="E28996" s="7" t="n">
        <v>0</v>
      </c>
      <c r="F28996" s="7" t="n">
        <v>40</v>
      </c>
      <c r="G28996" s="7" t="n">
        <v>565.47</v>
      </c>
    </row>
    <row r="28997" customFormat="false" ht="15" hidden="false" customHeight="false" outlineLevel="0" collapsed="false">
      <c r="A28997" s="7" t="s">
        <v>47</v>
      </c>
      <c r="B28997" s="7" t="s">
        <v>175</v>
      </c>
      <c r="C28997" s="7" t="s">
        <v>1437</v>
      </c>
      <c r="D28997" s="7" t="n">
        <v>40</v>
      </c>
      <c r="E28997" s="7" t="n">
        <v>641.56</v>
      </c>
      <c r="F28997" s="7" t="n">
        <v>0</v>
      </c>
      <c r="G28997" s="7" t="n">
        <v>0</v>
      </c>
    </row>
    <row r="28998" customFormat="false" ht="15" hidden="false" customHeight="false" outlineLevel="0" collapsed="false">
      <c r="A28998" s="7" t="s">
        <v>47</v>
      </c>
      <c r="B28998" s="7" t="s">
        <v>175</v>
      </c>
      <c r="C28998" s="7" t="s">
        <v>1437</v>
      </c>
      <c r="D28998" s="7" t="n">
        <v>30</v>
      </c>
      <c r="E28998" s="7" t="n">
        <v>506.69</v>
      </c>
      <c r="F28998" s="7" t="n">
        <v>0</v>
      </c>
      <c r="G28998" s="7" t="n">
        <v>0</v>
      </c>
    </row>
    <row r="28999" customFormat="false" ht="15" hidden="false" customHeight="false" outlineLevel="0" collapsed="false">
      <c r="A28999" s="7" t="s">
        <v>47</v>
      </c>
      <c r="B28999" s="7" t="s">
        <v>192</v>
      </c>
      <c r="C28999" s="7" t="s">
        <v>1311</v>
      </c>
      <c r="D28999" s="7" t="n">
        <v>25</v>
      </c>
      <c r="E28999" s="7" t="n">
        <v>420.25</v>
      </c>
      <c r="F28999" s="7" t="n">
        <v>0</v>
      </c>
      <c r="G28999" s="7" t="n">
        <v>0</v>
      </c>
    </row>
    <row r="29000" customFormat="false" ht="15" hidden="false" customHeight="false" outlineLevel="0" collapsed="false">
      <c r="A29000" s="7" t="s">
        <v>47</v>
      </c>
      <c r="B29000" s="7" t="s">
        <v>192</v>
      </c>
      <c r="C29000" s="7" t="s">
        <v>1311</v>
      </c>
      <c r="D29000" s="7" t="n">
        <v>0</v>
      </c>
      <c r="E29000" s="7" t="n">
        <v>0</v>
      </c>
      <c r="F29000" s="7" t="n">
        <v>25</v>
      </c>
      <c r="G29000" s="7" t="n">
        <v>351.76</v>
      </c>
    </row>
    <row r="29001" customFormat="false" ht="15" hidden="false" customHeight="false" outlineLevel="0" collapsed="false">
      <c r="A29001" s="7" t="s">
        <v>47</v>
      </c>
      <c r="B29001" s="7" t="s">
        <v>192</v>
      </c>
      <c r="C29001" s="7" t="s">
        <v>1311</v>
      </c>
      <c r="D29001" s="7" t="n">
        <v>25</v>
      </c>
      <c r="E29001" s="7" t="n">
        <v>399.09</v>
      </c>
      <c r="F29001" s="7" t="n">
        <v>0</v>
      </c>
      <c r="G29001" s="7" t="n">
        <v>0</v>
      </c>
    </row>
    <row r="29002" customFormat="false" ht="15" hidden="false" customHeight="false" outlineLevel="0" collapsed="false">
      <c r="A29002" s="7" t="s">
        <v>47</v>
      </c>
      <c r="B29002" s="7" t="s">
        <v>265</v>
      </c>
      <c r="C29002" s="7" t="s">
        <v>1439</v>
      </c>
      <c r="D29002" s="7" t="n">
        <v>0</v>
      </c>
      <c r="E29002" s="7" t="n">
        <v>0</v>
      </c>
      <c r="F29002" s="7" t="n">
        <v>15</v>
      </c>
      <c r="G29002" s="7" t="n">
        <v>261.95</v>
      </c>
    </row>
    <row r="29003" customFormat="false" ht="15" hidden="false" customHeight="false" outlineLevel="0" collapsed="false">
      <c r="A29003" s="7" t="s">
        <v>47</v>
      </c>
      <c r="B29003" s="7" t="s">
        <v>265</v>
      </c>
      <c r="C29003" s="7" t="s">
        <v>1439</v>
      </c>
      <c r="D29003" s="7" t="n">
        <v>10</v>
      </c>
      <c r="E29003" s="7" t="n">
        <v>208.64</v>
      </c>
      <c r="F29003" s="7" t="n">
        <v>0</v>
      </c>
      <c r="G29003" s="7" t="n">
        <v>0</v>
      </c>
    </row>
    <row r="29004" customFormat="false" ht="15" hidden="false" customHeight="false" outlineLevel="0" collapsed="false">
      <c r="A29004" s="7" t="s">
        <v>47</v>
      </c>
      <c r="B29004" s="7" t="s">
        <v>265</v>
      </c>
      <c r="C29004" s="7" t="s">
        <v>1439</v>
      </c>
      <c r="D29004" s="7" t="n">
        <v>10</v>
      </c>
      <c r="E29004" s="7" t="n">
        <v>198.13</v>
      </c>
      <c r="F29004" s="7" t="n">
        <v>0</v>
      </c>
      <c r="G29004" s="7" t="n">
        <v>0</v>
      </c>
    </row>
    <row r="29005" customFormat="false" ht="15" hidden="false" customHeight="false" outlineLevel="0" collapsed="false">
      <c r="A29005" s="7" t="s">
        <v>47</v>
      </c>
      <c r="B29005" s="7" t="s">
        <v>486</v>
      </c>
      <c r="C29005" s="7" t="s">
        <v>1440</v>
      </c>
      <c r="D29005" s="7" t="n">
        <v>15</v>
      </c>
      <c r="E29005" s="7" t="n">
        <v>503.7</v>
      </c>
      <c r="F29005" s="7" t="n">
        <v>0</v>
      </c>
      <c r="G29005" s="7" t="n">
        <v>0</v>
      </c>
    </row>
    <row r="29006" customFormat="false" ht="15" hidden="false" customHeight="false" outlineLevel="0" collapsed="false">
      <c r="A29006" s="7" t="s">
        <v>47</v>
      </c>
      <c r="B29006" s="7" t="s">
        <v>103</v>
      </c>
      <c r="C29006" s="7" t="s">
        <v>1443</v>
      </c>
      <c r="D29006" s="7" t="n">
        <v>35</v>
      </c>
      <c r="E29006" s="7" t="n">
        <v>1265.72</v>
      </c>
      <c r="F29006" s="7" t="n">
        <v>0</v>
      </c>
      <c r="G29006" s="7" t="n">
        <v>0</v>
      </c>
    </row>
    <row r="29007" customFormat="false" ht="15" hidden="false" customHeight="false" outlineLevel="0" collapsed="false">
      <c r="A29007" s="7" t="s">
        <v>47</v>
      </c>
      <c r="B29007" s="7" t="s">
        <v>162</v>
      </c>
      <c r="C29007" s="7" t="s">
        <v>1429</v>
      </c>
      <c r="D29007" s="7" t="n">
        <v>0</v>
      </c>
      <c r="E29007" s="7" t="n">
        <v>0</v>
      </c>
      <c r="F29007" s="7" t="n">
        <v>30</v>
      </c>
      <c r="G29007" s="7" t="n">
        <v>444.06</v>
      </c>
    </row>
    <row r="29008" customFormat="false" ht="15" hidden="false" customHeight="false" outlineLevel="0" collapsed="false">
      <c r="A29008" s="7" t="s">
        <v>47</v>
      </c>
      <c r="B29008" s="7" t="s">
        <v>347</v>
      </c>
      <c r="C29008" s="7" t="s">
        <v>1454</v>
      </c>
      <c r="D29008" s="7" t="n">
        <v>20</v>
      </c>
      <c r="E29008" s="7" t="n">
        <v>246.39</v>
      </c>
      <c r="F29008" s="7" t="n">
        <v>0</v>
      </c>
      <c r="G29008" s="7" t="n">
        <v>0</v>
      </c>
    </row>
    <row r="29009" customFormat="false" ht="15" hidden="false" customHeight="false" outlineLevel="0" collapsed="false">
      <c r="A29009" s="7" t="s">
        <v>47</v>
      </c>
      <c r="B29009" s="7" t="s">
        <v>347</v>
      </c>
      <c r="C29009" s="7" t="s">
        <v>1454</v>
      </c>
      <c r="D29009" s="7" t="n">
        <v>0</v>
      </c>
      <c r="E29009" s="7" t="n">
        <v>0</v>
      </c>
      <c r="F29009" s="7" t="n">
        <v>20</v>
      </c>
      <c r="G29009" s="7" t="n">
        <v>206.23</v>
      </c>
    </row>
    <row r="29010" customFormat="false" ht="15" hidden="false" customHeight="false" outlineLevel="0" collapsed="false">
      <c r="A29010" s="7" t="s">
        <v>47</v>
      </c>
      <c r="B29010" s="7" t="s">
        <v>547</v>
      </c>
      <c r="C29010" s="7" t="s">
        <v>1456</v>
      </c>
      <c r="D29010" s="7" t="n">
        <v>20</v>
      </c>
      <c r="E29010" s="7" t="n">
        <v>278.18</v>
      </c>
      <c r="F29010" s="7" t="n">
        <v>0</v>
      </c>
      <c r="G29010" s="7" t="n">
        <v>0</v>
      </c>
    </row>
    <row r="29011" customFormat="false" ht="15" hidden="false" customHeight="false" outlineLevel="0" collapsed="false">
      <c r="A29011" s="7" t="s">
        <v>47</v>
      </c>
      <c r="B29011" s="7" t="s">
        <v>660</v>
      </c>
      <c r="C29011" s="7" t="s">
        <v>1509</v>
      </c>
      <c r="D29011" s="7" t="n">
        <v>0</v>
      </c>
      <c r="E29011" s="7" t="n">
        <v>0</v>
      </c>
      <c r="F29011" s="7" t="n">
        <v>12</v>
      </c>
      <c r="G29011" s="7" t="n">
        <v>1436.96</v>
      </c>
    </row>
    <row r="29012" customFormat="false" ht="15" hidden="false" customHeight="false" outlineLevel="0" collapsed="false">
      <c r="A29012" s="7" t="s">
        <v>47</v>
      </c>
      <c r="B29012" s="7" t="s">
        <v>721</v>
      </c>
      <c r="C29012" s="7" t="s">
        <v>1509</v>
      </c>
      <c r="D29012" s="7" t="n">
        <v>0</v>
      </c>
      <c r="E29012" s="7" t="n">
        <v>0</v>
      </c>
      <c r="F29012" s="7" t="n">
        <v>10</v>
      </c>
      <c r="G29012" s="7" t="n">
        <v>1197.47</v>
      </c>
    </row>
    <row r="29013" customFormat="false" ht="15" hidden="false" customHeight="false" outlineLevel="0" collapsed="false">
      <c r="A29013" s="7" t="s">
        <v>47</v>
      </c>
      <c r="B29013" s="7" t="s">
        <v>695</v>
      </c>
      <c r="C29013" s="7" t="s">
        <v>1509</v>
      </c>
      <c r="D29013" s="7" t="n">
        <v>0</v>
      </c>
      <c r="E29013" s="7" t="n">
        <v>0</v>
      </c>
      <c r="F29013" s="7" t="n">
        <v>8</v>
      </c>
      <c r="G29013" s="7" t="n">
        <v>957.97</v>
      </c>
    </row>
    <row r="29014" customFormat="false" ht="15" hidden="false" customHeight="false" outlineLevel="0" collapsed="false">
      <c r="A29014" s="7" t="s">
        <v>47</v>
      </c>
      <c r="B29014" s="7" t="s">
        <v>684</v>
      </c>
      <c r="C29014" s="7" t="s">
        <v>1499</v>
      </c>
      <c r="D29014" s="7" t="n">
        <v>0</v>
      </c>
      <c r="E29014" s="7" t="n">
        <v>0</v>
      </c>
      <c r="F29014" s="7" t="n">
        <v>2</v>
      </c>
      <c r="G29014" s="7" t="n">
        <v>178.29</v>
      </c>
    </row>
    <row r="29015" customFormat="false" ht="15" hidden="false" customHeight="false" outlineLevel="0" collapsed="false">
      <c r="A29015" s="7" t="s">
        <v>47</v>
      </c>
      <c r="B29015" s="7" t="s">
        <v>681</v>
      </c>
      <c r="C29015" s="7" t="s">
        <v>1499</v>
      </c>
      <c r="D29015" s="7" t="n">
        <v>0</v>
      </c>
      <c r="E29015" s="7" t="n">
        <v>0</v>
      </c>
      <c r="F29015" s="7" t="n">
        <v>6</v>
      </c>
      <c r="G29015" s="7" t="n">
        <v>534.87</v>
      </c>
    </row>
    <row r="29016" customFormat="false" ht="15" hidden="false" customHeight="false" outlineLevel="0" collapsed="false">
      <c r="A29016" s="7" t="s">
        <v>47</v>
      </c>
      <c r="B29016" s="7" t="s">
        <v>683</v>
      </c>
      <c r="C29016" s="7" t="s">
        <v>1499</v>
      </c>
      <c r="D29016" s="7" t="n">
        <v>0</v>
      </c>
      <c r="E29016" s="7" t="n">
        <v>0</v>
      </c>
      <c r="F29016" s="7" t="n">
        <v>10</v>
      </c>
      <c r="G29016" s="7" t="n">
        <v>891.45</v>
      </c>
    </row>
    <row r="29017" customFormat="false" ht="15" hidden="false" customHeight="false" outlineLevel="0" collapsed="false">
      <c r="A29017" s="7" t="s">
        <v>47</v>
      </c>
      <c r="B29017" s="7" t="s">
        <v>664</v>
      </c>
      <c r="C29017" s="7" t="s">
        <v>1499</v>
      </c>
      <c r="D29017" s="7" t="n">
        <v>0</v>
      </c>
      <c r="E29017" s="7" t="n">
        <v>0</v>
      </c>
      <c r="F29017" s="7" t="n">
        <v>8</v>
      </c>
      <c r="G29017" s="7" t="n">
        <v>713.16</v>
      </c>
    </row>
    <row r="29018" customFormat="false" ht="15" hidden="false" customHeight="false" outlineLevel="0" collapsed="false">
      <c r="A29018" s="7" t="s">
        <v>47</v>
      </c>
      <c r="B29018" s="7" t="s">
        <v>702</v>
      </c>
      <c r="C29018" s="7" t="s">
        <v>1499</v>
      </c>
      <c r="D29018" s="7" t="n">
        <v>0</v>
      </c>
      <c r="E29018" s="7" t="n">
        <v>0</v>
      </c>
      <c r="F29018" s="7" t="n">
        <v>4</v>
      </c>
      <c r="G29018" s="7" t="n">
        <v>356.58</v>
      </c>
    </row>
    <row r="29019" customFormat="false" ht="15" hidden="false" customHeight="false" outlineLevel="0" collapsed="false">
      <c r="A29019" s="7" t="s">
        <v>47</v>
      </c>
      <c r="B29019" s="7" t="s">
        <v>884</v>
      </c>
      <c r="C29019" s="7" t="s">
        <v>1436</v>
      </c>
      <c r="D29019" s="7" t="n">
        <v>0</v>
      </c>
      <c r="E29019" s="7" t="n">
        <v>0</v>
      </c>
      <c r="F29019" s="7" t="n">
        <v>25</v>
      </c>
      <c r="G29019" s="7" t="n">
        <v>594.58</v>
      </c>
    </row>
    <row r="29020" customFormat="false" ht="15" hidden="false" customHeight="false" outlineLevel="0" collapsed="false">
      <c r="A29020" s="7" t="s">
        <v>47</v>
      </c>
      <c r="B29020" s="7" t="s">
        <v>868</v>
      </c>
      <c r="C29020" s="7" t="s">
        <v>1573</v>
      </c>
      <c r="D29020" s="7" t="n">
        <v>0</v>
      </c>
      <c r="E29020" s="7" t="n">
        <v>0</v>
      </c>
      <c r="F29020" s="7" t="n">
        <v>30</v>
      </c>
      <c r="G29020" s="7" t="n">
        <v>374.21</v>
      </c>
    </row>
    <row r="29021" customFormat="false" ht="15" hidden="false" customHeight="false" outlineLevel="0" collapsed="false">
      <c r="A29021" s="7" t="s">
        <v>47</v>
      </c>
      <c r="B29021" s="7" t="s">
        <v>868</v>
      </c>
      <c r="C29021" s="7" t="s">
        <v>1573</v>
      </c>
      <c r="D29021" s="7" t="n">
        <v>40</v>
      </c>
      <c r="E29021" s="7" t="n">
        <v>566.09</v>
      </c>
      <c r="F29021" s="7" t="n">
        <v>0</v>
      </c>
      <c r="G29021" s="7" t="n">
        <v>0</v>
      </c>
    </row>
    <row r="29022" customFormat="false" ht="15" hidden="false" customHeight="false" outlineLevel="0" collapsed="false">
      <c r="A29022" s="7" t="s">
        <v>47</v>
      </c>
      <c r="B29022" s="7" t="s">
        <v>868</v>
      </c>
      <c r="C29022" s="7" t="s">
        <v>1573</v>
      </c>
      <c r="D29022" s="7" t="n">
        <v>40</v>
      </c>
      <c r="E29022" s="7" t="n">
        <v>596.1</v>
      </c>
      <c r="F29022" s="7" t="n">
        <v>0</v>
      </c>
      <c r="G29022" s="7" t="n">
        <v>0</v>
      </c>
    </row>
    <row r="29023" customFormat="false" ht="15" hidden="false" customHeight="false" outlineLevel="0" collapsed="false">
      <c r="A29023" s="7" t="s">
        <v>47</v>
      </c>
      <c r="B29023" s="7" t="s">
        <v>907</v>
      </c>
      <c r="C29023" s="7" t="s">
        <v>1574</v>
      </c>
      <c r="D29023" s="7" t="n">
        <v>0</v>
      </c>
      <c r="E29023" s="7" t="n">
        <v>0</v>
      </c>
      <c r="F29023" s="7" t="n">
        <v>15</v>
      </c>
      <c r="G29023" s="7" t="n">
        <v>237</v>
      </c>
    </row>
    <row r="29024" customFormat="false" ht="15" hidden="false" customHeight="false" outlineLevel="0" collapsed="false">
      <c r="A29024" s="7" t="s">
        <v>47</v>
      </c>
      <c r="B29024" s="7" t="s">
        <v>907</v>
      </c>
      <c r="C29024" s="7" t="s">
        <v>1574</v>
      </c>
      <c r="D29024" s="7" t="n">
        <v>30</v>
      </c>
      <c r="E29024" s="7" t="n">
        <v>566.3</v>
      </c>
      <c r="F29024" s="7" t="n">
        <v>0</v>
      </c>
      <c r="G29024" s="7" t="n">
        <v>0</v>
      </c>
    </row>
    <row r="29025" customFormat="false" ht="15" hidden="false" customHeight="false" outlineLevel="0" collapsed="false">
      <c r="A29025" s="7" t="s">
        <v>47</v>
      </c>
      <c r="B29025" s="7" t="s">
        <v>907</v>
      </c>
      <c r="C29025" s="7" t="s">
        <v>1574</v>
      </c>
      <c r="D29025" s="7" t="n">
        <v>20</v>
      </c>
      <c r="E29025" s="7" t="n">
        <v>358.52</v>
      </c>
      <c r="F29025" s="7" t="n">
        <v>0</v>
      </c>
      <c r="G29025" s="7" t="n">
        <v>0</v>
      </c>
    </row>
    <row r="29026" customFormat="false" ht="15" hidden="false" customHeight="false" outlineLevel="0" collapsed="false">
      <c r="A29026" s="7" t="s">
        <v>47</v>
      </c>
      <c r="B29026" s="7" t="s">
        <v>905</v>
      </c>
      <c r="C29026" s="7" t="s">
        <v>1574</v>
      </c>
      <c r="D29026" s="7" t="n">
        <v>0</v>
      </c>
      <c r="E29026" s="7" t="n">
        <v>0</v>
      </c>
      <c r="F29026" s="7" t="n">
        <v>20</v>
      </c>
      <c r="G29026" s="7" t="n">
        <v>316</v>
      </c>
    </row>
    <row r="29027" customFormat="false" ht="15" hidden="false" customHeight="false" outlineLevel="0" collapsed="false">
      <c r="A29027" s="7" t="s">
        <v>47</v>
      </c>
      <c r="B29027" s="7" t="s">
        <v>905</v>
      </c>
      <c r="C29027" s="7" t="s">
        <v>1574</v>
      </c>
      <c r="D29027" s="7" t="n">
        <v>30</v>
      </c>
      <c r="E29027" s="7" t="n">
        <v>566.3</v>
      </c>
      <c r="F29027" s="7" t="n">
        <v>0</v>
      </c>
      <c r="G29027" s="7" t="n">
        <v>0</v>
      </c>
    </row>
    <row r="29028" customFormat="false" ht="15" hidden="false" customHeight="false" outlineLevel="0" collapsed="false">
      <c r="A29028" s="7" t="s">
        <v>47</v>
      </c>
      <c r="B29028" s="7" t="s">
        <v>905</v>
      </c>
      <c r="C29028" s="7" t="s">
        <v>1574</v>
      </c>
      <c r="D29028" s="7" t="n">
        <v>30</v>
      </c>
      <c r="E29028" s="7" t="n">
        <v>537.78</v>
      </c>
      <c r="F29028" s="7" t="n">
        <v>0</v>
      </c>
      <c r="G29028" s="7" t="n">
        <v>0</v>
      </c>
    </row>
    <row r="29029" customFormat="false" ht="15" hidden="false" customHeight="false" outlineLevel="0" collapsed="false">
      <c r="A29029" s="7" t="s">
        <v>47</v>
      </c>
      <c r="B29029" s="7" t="s">
        <v>910</v>
      </c>
      <c r="C29029" s="7" t="s">
        <v>1574</v>
      </c>
      <c r="D29029" s="7" t="n">
        <v>25</v>
      </c>
      <c r="E29029" s="7" t="n">
        <v>419.85</v>
      </c>
      <c r="F29029" s="7" t="n">
        <v>0</v>
      </c>
      <c r="G29029" s="7" t="n">
        <v>0</v>
      </c>
    </row>
    <row r="29030" customFormat="false" ht="15" hidden="false" customHeight="false" outlineLevel="0" collapsed="false">
      <c r="A29030" s="7" t="s">
        <v>47</v>
      </c>
      <c r="B29030" s="7" t="s">
        <v>910</v>
      </c>
      <c r="C29030" s="7" t="s">
        <v>1574</v>
      </c>
      <c r="D29030" s="7" t="n">
        <v>25</v>
      </c>
      <c r="E29030" s="7" t="n">
        <v>442.11</v>
      </c>
      <c r="F29030" s="7" t="n">
        <v>0</v>
      </c>
      <c r="G29030" s="7" t="n">
        <v>0</v>
      </c>
    </row>
    <row r="29031" customFormat="false" ht="15" hidden="false" customHeight="false" outlineLevel="0" collapsed="false">
      <c r="A29031" s="7" t="s">
        <v>47</v>
      </c>
      <c r="B29031" s="7" t="s">
        <v>910</v>
      </c>
      <c r="C29031" s="7" t="s">
        <v>1574</v>
      </c>
      <c r="D29031" s="7" t="n">
        <v>0</v>
      </c>
      <c r="E29031" s="7" t="n">
        <v>0</v>
      </c>
      <c r="F29031" s="7" t="n">
        <v>25</v>
      </c>
      <c r="G29031" s="7" t="n">
        <v>370.05</v>
      </c>
    </row>
    <row r="29032" customFormat="false" ht="15" hidden="false" customHeight="false" outlineLevel="0" collapsed="false">
      <c r="A29032" s="7" t="s">
        <v>47</v>
      </c>
      <c r="B29032" s="7" t="s">
        <v>704</v>
      </c>
      <c r="C29032" s="7" t="s">
        <v>1478</v>
      </c>
      <c r="D29032" s="7" t="n">
        <v>45</v>
      </c>
      <c r="E29032" s="7" t="n">
        <v>1681.27</v>
      </c>
      <c r="F29032" s="7" t="n">
        <v>0</v>
      </c>
      <c r="G29032" s="7" t="n">
        <v>0</v>
      </c>
    </row>
    <row r="29033" customFormat="false" ht="15" hidden="false" customHeight="false" outlineLevel="0" collapsed="false">
      <c r="A29033" s="7" t="s">
        <v>47</v>
      </c>
      <c r="B29033" s="7" t="s">
        <v>704</v>
      </c>
      <c r="C29033" s="7" t="s">
        <v>1478</v>
      </c>
      <c r="D29033" s="7" t="n">
        <v>0</v>
      </c>
      <c r="E29033" s="7" t="n">
        <v>0</v>
      </c>
      <c r="F29033" s="7" t="n">
        <v>15</v>
      </c>
      <c r="G29033" s="7" t="n">
        <v>493.96</v>
      </c>
    </row>
    <row r="29034" customFormat="false" ht="15" hidden="false" customHeight="false" outlineLevel="0" collapsed="false">
      <c r="A29034" s="7" t="s">
        <v>47</v>
      </c>
      <c r="B29034" s="7" t="s">
        <v>704</v>
      </c>
      <c r="C29034" s="7" t="s">
        <v>1478</v>
      </c>
      <c r="D29034" s="7" t="n">
        <v>15</v>
      </c>
      <c r="E29034" s="7" t="n">
        <v>590.14</v>
      </c>
      <c r="F29034" s="7" t="n">
        <v>0</v>
      </c>
      <c r="G29034" s="7" t="n">
        <v>0</v>
      </c>
    </row>
    <row r="29035" customFormat="false" ht="15" hidden="false" customHeight="false" outlineLevel="0" collapsed="false">
      <c r="A29035" s="7" t="s">
        <v>47</v>
      </c>
      <c r="B29035" s="7" t="s">
        <v>595</v>
      </c>
      <c r="C29035" s="7" t="s">
        <v>1478</v>
      </c>
      <c r="D29035" s="7" t="n">
        <v>20</v>
      </c>
      <c r="E29035" s="7" t="n">
        <v>786.85</v>
      </c>
      <c r="F29035" s="7" t="n">
        <v>0</v>
      </c>
      <c r="G29035" s="7" t="n">
        <v>0</v>
      </c>
    </row>
    <row r="29036" customFormat="false" ht="15" hidden="false" customHeight="false" outlineLevel="0" collapsed="false">
      <c r="A29036" s="7" t="s">
        <v>47</v>
      </c>
      <c r="B29036" s="7" t="s">
        <v>595</v>
      </c>
      <c r="C29036" s="7" t="s">
        <v>1478</v>
      </c>
      <c r="D29036" s="7" t="n">
        <v>50</v>
      </c>
      <c r="E29036" s="7" t="n">
        <v>1868.08</v>
      </c>
      <c r="F29036" s="7" t="n">
        <v>0</v>
      </c>
      <c r="G29036" s="7" t="n">
        <v>0</v>
      </c>
    </row>
    <row r="29037" customFormat="false" ht="15" hidden="false" customHeight="false" outlineLevel="0" collapsed="false">
      <c r="A29037" s="7" t="s">
        <v>47</v>
      </c>
      <c r="B29037" s="7" t="s">
        <v>595</v>
      </c>
      <c r="C29037" s="7" t="s">
        <v>1478</v>
      </c>
      <c r="D29037" s="7" t="n">
        <v>0</v>
      </c>
      <c r="E29037" s="7" t="n">
        <v>0</v>
      </c>
      <c r="F29037" s="7" t="n">
        <v>40</v>
      </c>
      <c r="G29037" s="7" t="n">
        <v>1317.21</v>
      </c>
    </row>
    <row r="29038" customFormat="false" ht="15" hidden="false" customHeight="false" outlineLevel="0" collapsed="false">
      <c r="A29038" s="7" t="s">
        <v>47</v>
      </c>
      <c r="B29038" s="7" t="s">
        <v>889</v>
      </c>
      <c r="C29038" s="7" t="s">
        <v>1439</v>
      </c>
      <c r="D29038" s="7" t="n">
        <v>0</v>
      </c>
      <c r="E29038" s="7" t="n">
        <v>0</v>
      </c>
      <c r="F29038" s="7" t="n">
        <v>20</v>
      </c>
      <c r="G29038" s="7" t="n">
        <v>292.71</v>
      </c>
    </row>
    <row r="29039" customFormat="false" ht="15" hidden="false" customHeight="false" outlineLevel="0" collapsed="false">
      <c r="A29039" s="7" t="s">
        <v>47</v>
      </c>
      <c r="B29039" s="7" t="s">
        <v>889</v>
      </c>
      <c r="C29039" s="7" t="s">
        <v>1439</v>
      </c>
      <c r="D29039" s="7" t="n">
        <v>10</v>
      </c>
      <c r="E29039" s="7" t="n">
        <v>174.86</v>
      </c>
      <c r="F29039" s="7" t="n">
        <v>0</v>
      </c>
      <c r="G29039" s="7" t="n">
        <v>0</v>
      </c>
    </row>
    <row r="29040" customFormat="false" ht="15" hidden="false" customHeight="false" outlineLevel="0" collapsed="false">
      <c r="A29040" s="7" t="s">
        <v>47</v>
      </c>
      <c r="B29040" s="7" t="s">
        <v>889</v>
      </c>
      <c r="C29040" s="7" t="s">
        <v>1439</v>
      </c>
      <c r="D29040" s="7" t="n">
        <v>10</v>
      </c>
      <c r="E29040" s="7" t="n">
        <v>166.05</v>
      </c>
      <c r="F29040" s="7" t="n">
        <v>0</v>
      </c>
      <c r="G29040" s="7" t="n">
        <v>0</v>
      </c>
    </row>
    <row r="29041" customFormat="false" ht="15" hidden="false" customHeight="false" outlineLevel="0" collapsed="false">
      <c r="A29041" s="7" t="s">
        <v>47</v>
      </c>
      <c r="B29041" s="7" t="s">
        <v>771</v>
      </c>
      <c r="C29041" s="7" t="s">
        <v>1551</v>
      </c>
      <c r="D29041" s="7" t="n">
        <v>0</v>
      </c>
      <c r="E29041" s="7" t="n">
        <v>0</v>
      </c>
      <c r="F29041" s="7" t="n">
        <v>30</v>
      </c>
      <c r="G29041" s="7" t="n">
        <v>1866.05</v>
      </c>
    </row>
    <row r="29042" customFormat="false" ht="15" hidden="false" customHeight="false" outlineLevel="0" collapsed="false">
      <c r="A29042" s="7" t="s">
        <v>47</v>
      </c>
      <c r="B29042" s="7" t="s">
        <v>771</v>
      </c>
      <c r="C29042" s="7" t="s">
        <v>1551</v>
      </c>
      <c r="D29042" s="7" t="n">
        <v>20</v>
      </c>
      <c r="E29042" s="7" t="n">
        <v>1411.44</v>
      </c>
      <c r="F29042" s="7" t="n">
        <v>0</v>
      </c>
      <c r="G29042" s="7" t="n">
        <v>0</v>
      </c>
    </row>
    <row r="29043" customFormat="false" ht="15" hidden="false" customHeight="false" outlineLevel="0" collapsed="false">
      <c r="A29043" s="7" t="s">
        <v>47</v>
      </c>
      <c r="B29043" s="7" t="s">
        <v>906</v>
      </c>
      <c r="C29043" s="7" t="s">
        <v>1580</v>
      </c>
      <c r="D29043" s="7" t="n">
        <v>70</v>
      </c>
      <c r="E29043" s="7" t="n">
        <v>1363.08</v>
      </c>
      <c r="F29043" s="7" t="n">
        <v>0</v>
      </c>
      <c r="G29043" s="7" t="n">
        <v>0</v>
      </c>
    </row>
    <row r="29044" customFormat="false" ht="15" hidden="false" customHeight="false" outlineLevel="0" collapsed="false">
      <c r="A29044" s="7" t="s">
        <v>47</v>
      </c>
      <c r="B29044" s="7" t="s">
        <v>906</v>
      </c>
      <c r="C29044" s="7" t="s">
        <v>1580</v>
      </c>
      <c r="D29044" s="7" t="n">
        <v>0</v>
      </c>
      <c r="E29044" s="7" t="n">
        <v>0</v>
      </c>
      <c r="F29044" s="7" t="n">
        <v>60</v>
      </c>
      <c r="G29044" s="7" t="n">
        <v>977.93</v>
      </c>
    </row>
    <row r="29045" customFormat="false" ht="15" hidden="false" customHeight="false" outlineLevel="0" collapsed="false">
      <c r="A29045" s="7" t="s">
        <v>47</v>
      </c>
      <c r="B29045" s="7" t="s">
        <v>906</v>
      </c>
      <c r="C29045" s="7" t="s">
        <v>1580</v>
      </c>
      <c r="D29045" s="7" t="n">
        <v>35</v>
      </c>
      <c r="E29045" s="7" t="n">
        <v>647.22</v>
      </c>
      <c r="F29045" s="7" t="n">
        <v>0</v>
      </c>
      <c r="G29045" s="7" t="n">
        <v>0</v>
      </c>
    </row>
    <row r="29046" customFormat="false" ht="15" hidden="false" customHeight="false" outlineLevel="0" collapsed="false">
      <c r="A29046" s="7" t="s">
        <v>47</v>
      </c>
      <c r="B29046" s="7" t="s">
        <v>908</v>
      </c>
      <c r="C29046" s="7" t="s">
        <v>1393</v>
      </c>
      <c r="D29046" s="7" t="n">
        <v>0</v>
      </c>
      <c r="E29046" s="7" t="n">
        <v>0</v>
      </c>
      <c r="F29046" s="7" t="n">
        <v>6</v>
      </c>
      <c r="G29046" s="7" t="n">
        <v>93.8</v>
      </c>
    </row>
    <row r="29047" customFormat="false" ht="15" hidden="false" customHeight="false" outlineLevel="0" collapsed="false">
      <c r="A29047" s="7" t="s">
        <v>47</v>
      </c>
      <c r="B29047" s="7" t="s">
        <v>908</v>
      </c>
      <c r="C29047" s="7" t="s">
        <v>1393</v>
      </c>
      <c r="D29047" s="7" t="n">
        <v>4</v>
      </c>
      <c r="E29047" s="7" t="n">
        <v>70.95</v>
      </c>
      <c r="F29047" s="7" t="n">
        <v>0</v>
      </c>
      <c r="G29047" s="7" t="n">
        <v>0</v>
      </c>
    </row>
    <row r="29048" customFormat="false" ht="15" hidden="false" customHeight="false" outlineLevel="0" collapsed="false">
      <c r="A29048" s="7" t="s">
        <v>47</v>
      </c>
      <c r="B29048" s="7" t="s">
        <v>1133</v>
      </c>
      <c r="C29048" s="7" t="s">
        <v>1432</v>
      </c>
      <c r="D29048" s="7" t="n">
        <v>0</v>
      </c>
      <c r="E29048" s="7" t="n">
        <v>0</v>
      </c>
      <c r="F29048" s="7" t="n">
        <v>10</v>
      </c>
      <c r="G29048" s="7" t="n">
        <v>176.29</v>
      </c>
    </row>
    <row r="29049" customFormat="false" ht="15" hidden="false" customHeight="false" outlineLevel="0" collapsed="false">
      <c r="A29049" s="7" t="s">
        <v>47</v>
      </c>
      <c r="B29049" s="7" t="s">
        <v>1133</v>
      </c>
      <c r="C29049" s="7" t="s">
        <v>1432</v>
      </c>
      <c r="D29049" s="7" t="n">
        <v>20</v>
      </c>
      <c r="E29049" s="7" t="n">
        <v>421.24</v>
      </c>
      <c r="F29049" s="7" t="n">
        <v>0</v>
      </c>
      <c r="G29049" s="7" t="n">
        <v>0</v>
      </c>
    </row>
    <row r="29050" customFormat="false" ht="15" hidden="false" customHeight="false" outlineLevel="0" collapsed="false">
      <c r="A29050" s="7" t="s">
        <v>47</v>
      </c>
      <c r="B29050" s="7" t="s">
        <v>1133</v>
      </c>
      <c r="C29050" s="7" t="s">
        <v>1432</v>
      </c>
      <c r="D29050" s="7" t="n">
        <v>10</v>
      </c>
      <c r="E29050" s="7" t="n">
        <v>200.02</v>
      </c>
      <c r="F29050" s="7" t="n">
        <v>0</v>
      </c>
      <c r="G29050" s="7" t="n">
        <v>0</v>
      </c>
    </row>
    <row r="29051" customFormat="false" ht="15" hidden="false" customHeight="false" outlineLevel="0" collapsed="false">
      <c r="A29051" s="7" t="s">
        <v>47</v>
      </c>
      <c r="B29051" s="7" t="s">
        <v>897</v>
      </c>
      <c r="C29051" s="7" t="s">
        <v>1535</v>
      </c>
      <c r="D29051" s="7" t="n">
        <v>3</v>
      </c>
      <c r="E29051" s="7" t="n">
        <v>152.01</v>
      </c>
      <c r="F29051" s="7" t="n">
        <v>0</v>
      </c>
      <c r="G29051" s="7" t="n">
        <v>0</v>
      </c>
    </row>
    <row r="29052" customFormat="false" ht="15" hidden="false" customHeight="false" outlineLevel="0" collapsed="false">
      <c r="A29052" s="7" t="s">
        <v>47</v>
      </c>
      <c r="B29052" s="7" t="s">
        <v>897</v>
      </c>
      <c r="C29052" s="7" t="s">
        <v>1535</v>
      </c>
      <c r="D29052" s="7" t="n">
        <v>3</v>
      </c>
      <c r="E29052" s="7" t="n">
        <v>144.35</v>
      </c>
      <c r="F29052" s="7" t="n">
        <v>0</v>
      </c>
      <c r="G29052" s="7" t="n">
        <v>0</v>
      </c>
    </row>
    <row r="29053" customFormat="false" ht="15" hidden="false" customHeight="false" outlineLevel="0" collapsed="false">
      <c r="A29053" s="7" t="s">
        <v>47</v>
      </c>
      <c r="B29053" s="7" t="s">
        <v>897</v>
      </c>
      <c r="C29053" s="7" t="s">
        <v>1535</v>
      </c>
      <c r="D29053" s="7" t="n">
        <v>0</v>
      </c>
      <c r="E29053" s="7" t="n">
        <v>0</v>
      </c>
      <c r="F29053" s="7" t="n">
        <v>5</v>
      </c>
      <c r="G29053" s="7" t="n">
        <v>212.05</v>
      </c>
    </row>
    <row r="29054" customFormat="false" ht="15" hidden="false" customHeight="false" outlineLevel="0" collapsed="false">
      <c r="A29054" s="7" t="s">
        <v>47</v>
      </c>
      <c r="B29054" s="7" t="s">
        <v>898</v>
      </c>
      <c r="C29054" s="7" t="s">
        <v>1535</v>
      </c>
      <c r="D29054" s="7" t="n">
        <v>0</v>
      </c>
      <c r="E29054" s="7" t="n">
        <v>0</v>
      </c>
      <c r="F29054" s="7" t="n">
        <v>5</v>
      </c>
      <c r="G29054" s="7" t="n">
        <v>212.05</v>
      </c>
    </row>
    <row r="29055" customFormat="false" ht="15" hidden="false" customHeight="false" outlineLevel="0" collapsed="false">
      <c r="A29055" s="7" t="s">
        <v>47</v>
      </c>
      <c r="B29055" s="7" t="s">
        <v>898</v>
      </c>
      <c r="C29055" s="7" t="s">
        <v>1535</v>
      </c>
      <c r="D29055" s="7" t="n">
        <v>3</v>
      </c>
      <c r="E29055" s="7" t="n">
        <v>144.35</v>
      </c>
      <c r="F29055" s="7" t="n">
        <v>0</v>
      </c>
      <c r="G29055" s="7" t="n">
        <v>0</v>
      </c>
    </row>
    <row r="29056" customFormat="false" ht="15" hidden="false" customHeight="false" outlineLevel="0" collapsed="false">
      <c r="A29056" s="7" t="s">
        <v>47</v>
      </c>
      <c r="B29056" s="7" t="s">
        <v>898</v>
      </c>
      <c r="C29056" s="7" t="s">
        <v>1535</v>
      </c>
      <c r="D29056" s="7" t="n">
        <v>2</v>
      </c>
      <c r="E29056" s="7" t="n">
        <v>101.34</v>
      </c>
      <c r="F29056" s="7" t="n">
        <v>0</v>
      </c>
      <c r="G29056" s="7" t="n">
        <v>0</v>
      </c>
    </row>
    <row r="29057" customFormat="false" ht="15" hidden="false" customHeight="false" outlineLevel="0" collapsed="false">
      <c r="A29057" s="7" t="s">
        <v>47</v>
      </c>
      <c r="B29057" s="7" t="s">
        <v>1056</v>
      </c>
      <c r="C29057" s="7" t="s">
        <v>1535</v>
      </c>
      <c r="D29057" s="7" t="n">
        <v>0</v>
      </c>
      <c r="E29057" s="7" t="n">
        <v>0</v>
      </c>
      <c r="F29057" s="7" t="n">
        <v>2</v>
      </c>
      <c r="G29057" s="7" t="n">
        <v>84.82</v>
      </c>
    </row>
    <row r="29058" customFormat="false" ht="15" hidden="false" customHeight="false" outlineLevel="0" collapsed="false">
      <c r="A29058" s="7" t="s">
        <v>47</v>
      </c>
      <c r="B29058" s="7" t="s">
        <v>797</v>
      </c>
      <c r="C29058" s="7" t="s">
        <v>1535</v>
      </c>
      <c r="D29058" s="7" t="n">
        <v>0</v>
      </c>
      <c r="E29058" s="7" t="n">
        <v>0</v>
      </c>
      <c r="F29058" s="7" t="n">
        <v>5</v>
      </c>
      <c r="G29058" s="7" t="n">
        <v>212.05</v>
      </c>
    </row>
    <row r="29059" customFormat="false" ht="15" hidden="false" customHeight="false" outlineLevel="0" collapsed="false">
      <c r="A29059" s="7" t="s">
        <v>47</v>
      </c>
      <c r="B29059" s="7" t="s">
        <v>798</v>
      </c>
      <c r="C29059" s="7" t="s">
        <v>1535</v>
      </c>
      <c r="D29059" s="7" t="n">
        <v>0</v>
      </c>
      <c r="E29059" s="7" t="n">
        <v>0</v>
      </c>
      <c r="F29059" s="7" t="n">
        <v>5</v>
      </c>
      <c r="G29059" s="7" t="n">
        <v>212.05</v>
      </c>
    </row>
    <row r="29060" customFormat="false" ht="15" hidden="false" customHeight="false" outlineLevel="0" collapsed="false">
      <c r="A29060" s="7" t="s">
        <v>47</v>
      </c>
      <c r="B29060" s="7" t="s">
        <v>473</v>
      </c>
      <c r="C29060" s="7" t="s">
        <v>1486</v>
      </c>
      <c r="D29060" s="7" t="n">
        <v>0</v>
      </c>
      <c r="E29060" s="7" t="n">
        <v>0</v>
      </c>
      <c r="F29060" s="7" t="n">
        <v>3</v>
      </c>
      <c r="G29060" s="7" t="n">
        <v>109.27</v>
      </c>
    </row>
    <row r="29061" customFormat="false" ht="15" hidden="false" customHeight="false" outlineLevel="0" collapsed="false">
      <c r="A29061" s="7" t="s">
        <v>47</v>
      </c>
      <c r="B29061" s="7" t="s">
        <v>603</v>
      </c>
      <c r="C29061" s="7" t="s">
        <v>1486</v>
      </c>
      <c r="D29061" s="7" t="n">
        <v>0</v>
      </c>
      <c r="E29061" s="7" t="n">
        <v>0</v>
      </c>
      <c r="F29061" s="7" t="n">
        <v>3</v>
      </c>
      <c r="G29061" s="7" t="n">
        <v>109.27</v>
      </c>
    </row>
    <row r="29062" customFormat="false" ht="15" hidden="false" customHeight="false" outlineLevel="0" collapsed="false">
      <c r="A29062" s="7" t="s">
        <v>47</v>
      </c>
      <c r="B29062" s="7" t="s">
        <v>1215</v>
      </c>
      <c r="C29062" s="7" t="s">
        <v>1620</v>
      </c>
      <c r="D29062" s="7" t="n">
        <v>0</v>
      </c>
      <c r="E29062" s="7" t="n">
        <v>0</v>
      </c>
      <c r="F29062" s="7" t="n">
        <v>3</v>
      </c>
      <c r="G29062" s="7" t="n">
        <v>299.37</v>
      </c>
    </row>
    <row r="29063" customFormat="false" ht="15" hidden="false" customHeight="false" outlineLevel="0" collapsed="false">
      <c r="A29063" s="7" t="s">
        <v>47</v>
      </c>
      <c r="B29063" s="7" t="s">
        <v>274</v>
      </c>
      <c r="C29063" s="7" t="s">
        <v>1487</v>
      </c>
      <c r="D29063" s="7" t="n">
        <v>4</v>
      </c>
      <c r="E29063" s="7" t="n">
        <v>321.1</v>
      </c>
      <c r="F29063" s="7" t="n">
        <v>0</v>
      </c>
      <c r="G29063" s="7" t="n">
        <v>0</v>
      </c>
    </row>
    <row r="29064" customFormat="false" ht="15" hidden="false" customHeight="false" outlineLevel="0" collapsed="false">
      <c r="A29064" s="7" t="s">
        <v>47</v>
      </c>
      <c r="B29064" s="7" t="s">
        <v>274</v>
      </c>
      <c r="C29064" s="7" t="s">
        <v>1487</v>
      </c>
      <c r="D29064" s="7" t="n">
        <v>0</v>
      </c>
      <c r="E29064" s="7" t="n">
        <v>0</v>
      </c>
      <c r="F29064" s="7" t="n">
        <v>6</v>
      </c>
      <c r="G29064" s="7" t="n">
        <v>403.15</v>
      </c>
    </row>
    <row r="29065" customFormat="false" ht="15" hidden="false" customHeight="false" outlineLevel="0" collapsed="false">
      <c r="A29065" s="7" t="s">
        <v>47</v>
      </c>
      <c r="B29065" s="7" t="s">
        <v>277</v>
      </c>
      <c r="C29065" s="7" t="s">
        <v>1487</v>
      </c>
      <c r="D29065" s="7" t="n">
        <v>2</v>
      </c>
      <c r="E29065" s="7" t="n">
        <v>152.47</v>
      </c>
      <c r="F29065" s="7" t="n">
        <v>0</v>
      </c>
      <c r="G29065" s="7" t="n">
        <v>0</v>
      </c>
    </row>
    <row r="29066" customFormat="false" ht="15" hidden="false" customHeight="false" outlineLevel="0" collapsed="false">
      <c r="A29066" s="7" t="s">
        <v>47</v>
      </c>
      <c r="B29066" s="7" t="s">
        <v>277</v>
      </c>
      <c r="C29066" s="7" t="s">
        <v>1487</v>
      </c>
      <c r="D29066" s="7" t="n">
        <v>0</v>
      </c>
      <c r="E29066" s="7" t="n">
        <v>0</v>
      </c>
      <c r="F29066" s="7" t="n">
        <v>3</v>
      </c>
      <c r="G29066" s="7" t="n">
        <v>201.57</v>
      </c>
    </row>
    <row r="29067" customFormat="false" ht="15" hidden="false" customHeight="false" outlineLevel="0" collapsed="false">
      <c r="A29067" s="7" t="s">
        <v>47</v>
      </c>
      <c r="B29067" s="7" t="s">
        <v>389</v>
      </c>
      <c r="C29067" s="7" t="s">
        <v>1487</v>
      </c>
      <c r="D29067" s="7" t="n">
        <v>2</v>
      </c>
      <c r="E29067" s="7" t="n">
        <v>160.55</v>
      </c>
      <c r="F29067" s="7" t="n">
        <v>0</v>
      </c>
      <c r="G29067" s="7" t="n">
        <v>0</v>
      </c>
    </row>
    <row r="29068" customFormat="false" ht="15" hidden="false" customHeight="false" outlineLevel="0" collapsed="false">
      <c r="A29068" s="7" t="s">
        <v>47</v>
      </c>
      <c r="B29068" s="7" t="s">
        <v>389</v>
      </c>
      <c r="C29068" s="7" t="s">
        <v>1487</v>
      </c>
      <c r="D29068" s="7" t="n">
        <v>0</v>
      </c>
      <c r="E29068" s="7" t="n">
        <v>0</v>
      </c>
      <c r="F29068" s="7" t="n">
        <v>3</v>
      </c>
      <c r="G29068" s="7" t="n">
        <v>201.57</v>
      </c>
    </row>
    <row r="29069" customFormat="false" ht="15" hidden="false" customHeight="false" outlineLevel="0" collapsed="false">
      <c r="A29069" s="7" t="s">
        <v>47</v>
      </c>
      <c r="B29069" s="7" t="s">
        <v>332</v>
      </c>
      <c r="C29069" s="7" t="s">
        <v>1487</v>
      </c>
      <c r="D29069" s="7" t="n">
        <v>0</v>
      </c>
      <c r="E29069" s="7" t="n">
        <v>0</v>
      </c>
      <c r="F29069" s="7" t="n">
        <v>6</v>
      </c>
      <c r="G29069" s="7" t="n">
        <v>403.15</v>
      </c>
    </row>
    <row r="29070" customFormat="false" ht="15" hidden="false" customHeight="false" outlineLevel="0" collapsed="false">
      <c r="A29070" s="7" t="s">
        <v>47</v>
      </c>
      <c r="B29070" s="7" t="s">
        <v>332</v>
      </c>
      <c r="C29070" s="7" t="s">
        <v>1487</v>
      </c>
      <c r="D29070" s="7" t="n">
        <v>4</v>
      </c>
      <c r="E29070" s="7" t="n">
        <v>321.1</v>
      </c>
      <c r="F29070" s="7" t="n">
        <v>0</v>
      </c>
      <c r="G29070" s="7" t="n">
        <v>0</v>
      </c>
    </row>
    <row r="29071" customFormat="false" ht="15" hidden="false" customHeight="false" outlineLevel="0" collapsed="false">
      <c r="A29071" s="7" t="s">
        <v>47</v>
      </c>
      <c r="B29071" s="7" t="s">
        <v>670</v>
      </c>
      <c r="C29071" s="7" t="s">
        <v>1487</v>
      </c>
      <c r="D29071" s="7" t="n">
        <v>0</v>
      </c>
      <c r="E29071" s="7" t="n">
        <v>0</v>
      </c>
      <c r="F29071" s="7" t="n">
        <v>6</v>
      </c>
      <c r="G29071" s="7" t="n">
        <v>403.15</v>
      </c>
    </row>
    <row r="29072" customFormat="false" ht="15" hidden="false" customHeight="false" outlineLevel="0" collapsed="false">
      <c r="A29072" s="7" t="s">
        <v>48</v>
      </c>
      <c r="B29072" s="7" t="s">
        <v>982</v>
      </c>
      <c r="C29072" s="7" t="s">
        <v>1264</v>
      </c>
      <c r="D29072" s="7" t="n">
        <v>0</v>
      </c>
      <c r="E29072" s="7" t="n">
        <v>0</v>
      </c>
      <c r="F29072" s="7" t="n">
        <v>0</v>
      </c>
      <c r="G29072" s="7" t="n">
        <v>0</v>
      </c>
    </row>
    <row r="29073" customFormat="false" ht="15" hidden="false" customHeight="false" outlineLevel="0" collapsed="false">
      <c r="A29073" s="7" t="s">
        <v>48</v>
      </c>
      <c r="B29073" s="7" t="s">
        <v>194</v>
      </c>
      <c r="C29073" s="7" t="s">
        <v>1269</v>
      </c>
      <c r="D29073" s="7" t="n">
        <v>80</v>
      </c>
      <c r="E29073" s="7" t="n">
        <v>4058.74</v>
      </c>
      <c r="F29073" s="7" t="n">
        <v>0</v>
      </c>
      <c r="G29073" s="7" t="n">
        <v>0</v>
      </c>
    </row>
    <row r="29074" customFormat="false" ht="15" hidden="false" customHeight="false" outlineLevel="0" collapsed="false">
      <c r="A29074" s="7" t="s">
        <v>48</v>
      </c>
      <c r="B29074" s="7" t="s">
        <v>235</v>
      </c>
      <c r="C29074" s="7" t="s">
        <v>1269</v>
      </c>
      <c r="D29074" s="7" t="n">
        <v>20</v>
      </c>
      <c r="E29074" s="7" t="n">
        <v>1014.69</v>
      </c>
      <c r="F29074" s="7" t="n">
        <v>0</v>
      </c>
      <c r="G29074" s="7" t="n">
        <v>0</v>
      </c>
    </row>
    <row r="29075" customFormat="false" ht="15" hidden="false" customHeight="false" outlineLevel="0" collapsed="false">
      <c r="A29075" s="7" t="s">
        <v>48</v>
      </c>
      <c r="B29075" s="7" t="s">
        <v>336</v>
      </c>
      <c r="C29075" s="7" t="s">
        <v>1269</v>
      </c>
      <c r="D29075" s="7" t="n">
        <v>10</v>
      </c>
      <c r="E29075" s="7" t="n">
        <v>507.34</v>
      </c>
      <c r="F29075" s="7" t="n">
        <v>0</v>
      </c>
      <c r="G29075" s="7" t="n">
        <v>0</v>
      </c>
    </row>
    <row r="29076" customFormat="false" ht="15" hidden="false" customHeight="false" outlineLevel="0" collapsed="false">
      <c r="A29076" s="7" t="s">
        <v>48</v>
      </c>
      <c r="B29076" s="7" t="s">
        <v>207</v>
      </c>
      <c r="C29076" s="7" t="s">
        <v>1269</v>
      </c>
      <c r="D29076" s="7" t="n">
        <v>60</v>
      </c>
      <c r="E29076" s="7" t="n">
        <v>3044.05</v>
      </c>
      <c r="F29076" s="7" t="n">
        <v>0</v>
      </c>
      <c r="G29076" s="7" t="n">
        <v>0</v>
      </c>
    </row>
    <row r="29077" customFormat="false" ht="15" hidden="false" customHeight="false" outlineLevel="0" collapsed="false">
      <c r="A29077" s="7" t="s">
        <v>48</v>
      </c>
      <c r="B29077" s="7" t="s">
        <v>314</v>
      </c>
      <c r="C29077" s="7" t="s">
        <v>1269</v>
      </c>
      <c r="D29077" s="7" t="n">
        <v>50</v>
      </c>
      <c r="E29077" s="7" t="n">
        <v>2536.71</v>
      </c>
      <c r="F29077" s="7" t="n">
        <v>0</v>
      </c>
      <c r="G29077" s="7" t="n">
        <v>0</v>
      </c>
    </row>
    <row r="29078" customFormat="false" ht="15" hidden="false" customHeight="false" outlineLevel="0" collapsed="false">
      <c r="A29078" s="7" t="s">
        <v>48</v>
      </c>
      <c r="B29078" s="7" t="s">
        <v>107</v>
      </c>
      <c r="C29078" s="7" t="s">
        <v>1435</v>
      </c>
      <c r="D29078" s="7" t="n">
        <v>200</v>
      </c>
      <c r="E29078" s="7" t="n">
        <v>7559.73</v>
      </c>
      <c r="F29078" s="7" t="n">
        <v>0</v>
      </c>
      <c r="G29078" s="7" t="n">
        <v>0</v>
      </c>
    </row>
    <row r="29079" customFormat="false" ht="15" hidden="false" customHeight="false" outlineLevel="0" collapsed="false">
      <c r="A29079" s="7" t="s">
        <v>48</v>
      </c>
      <c r="B29079" s="7" t="s">
        <v>194</v>
      </c>
      <c r="C29079" s="7" t="s">
        <v>1269</v>
      </c>
      <c r="D29079" s="7" t="n">
        <v>30</v>
      </c>
      <c r="E29079" s="7" t="n">
        <v>1589.09</v>
      </c>
      <c r="F29079" s="7" t="n">
        <v>0</v>
      </c>
      <c r="G29079" s="7" t="n">
        <v>0</v>
      </c>
    </row>
    <row r="29080" customFormat="false" ht="15" hidden="false" customHeight="false" outlineLevel="0" collapsed="false">
      <c r="A29080" s="7" t="s">
        <v>48</v>
      </c>
      <c r="B29080" s="7" t="s">
        <v>194</v>
      </c>
      <c r="C29080" s="7" t="s">
        <v>1269</v>
      </c>
      <c r="D29080" s="7" t="n">
        <v>30</v>
      </c>
      <c r="E29080" s="7" t="n">
        <v>1532.71</v>
      </c>
      <c r="F29080" s="7" t="n">
        <v>0</v>
      </c>
      <c r="G29080" s="7" t="n">
        <v>0</v>
      </c>
    </row>
    <row r="29081" customFormat="false" ht="15" hidden="false" customHeight="false" outlineLevel="0" collapsed="false">
      <c r="A29081" s="7" t="s">
        <v>48</v>
      </c>
      <c r="B29081" s="7" t="s">
        <v>194</v>
      </c>
      <c r="C29081" s="7" t="s">
        <v>1269</v>
      </c>
      <c r="D29081" s="7" t="n">
        <v>0</v>
      </c>
      <c r="E29081" s="7" t="n">
        <v>0</v>
      </c>
      <c r="F29081" s="7" t="n">
        <v>50</v>
      </c>
      <c r="G29081" s="7" t="n">
        <v>2307.38</v>
      </c>
    </row>
    <row r="29082" customFormat="false" ht="15" hidden="false" customHeight="false" outlineLevel="0" collapsed="false">
      <c r="A29082" s="7" t="s">
        <v>48</v>
      </c>
      <c r="B29082" s="7" t="s">
        <v>194</v>
      </c>
      <c r="C29082" s="7" t="s">
        <v>1269</v>
      </c>
      <c r="D29082" s="7" t="n">
        <v>0</v>
      </c>
      <c r="E29082" s="7" t="n">
        <v>0</v>
      </c>
      <c r="F29082" s="7" t="n">
        <v>30</v>
      </c>
      <c r="G29082" s="7" t="n">
        <v>1390.82</v>
      </c>
    </row>
    <row r="29083" customFormat="false" ht="15" hidden="false" customHeight="false" outlineLevel="0" collapsed="false">
      <c r="A29083" s="7" t="s">
        <v>48</v>
      </c>
      <c r="B29083" s="7" t="s">
        <v>194</v>
      </c>
      <c r="C29083" s="7" t="s">
        <v>1269</v>
      </c>
      <c r="D29083" s="7" t="n">
        <v>30</v>
      </c>
      <c r="E29083" s="7" t="n">
        <v>1599.41</v>
      </c>
      <c r="F29083" s="7" t="n">
        <v>0</v>
      </c>
      <c r="G29083" s="7" t="n">
        <v>0</v>
      </c>
    </row>
    <row r="29084" customFormat="false" ht="15" hidden="false" customHeight="false" outlineLevel="0" collapsed="false">
      <c r="A29084" s="7" t="s">
        <v>48</v>
      </c>
      <c r="B29084" s="7" t="s">
        <v>194</v>
      </c>
      <c r="C29084" s="7" t="s">
        <v>1269</v>
      </c>
      <c r="D29084" s="7" t="n">
        <v>0</v>
      </c>
      <c r="E29084" s="7" t="n">
        <v>0</v>
      </c>
      <c r="F29084" s="7" t="n">
        <v>30</v>
      </c>
      <c r="G29084" s="7" t="n">
        <v>1485.37</v>
      </c>
    </row>
    <row r="29085" customFormat="false" ht="15" hidden="false" customHeight="false" outlineLevel="0" collapsed="false">
      <c r="A29085" s="7" t="s">
        <v>48</v>
      </c>
      <c r="B29085" s="7" t="s">
        <v>194</v>
      </c>
      <c r="C29085" s="7" t="s">
        <v>1269</v>
      </c>
      <c r="D29085" s="7" t="n">
        <v>10</v>
      </c>
      <c r="E29085" s="7" t="n">
        <v>559.93</v>
      </c>
      <c r="F29085" s="7" t="n">
        <v>0</v>
      </c>
      <c r="G29085" s="7" t="n">
        <v>0</v>
      </c>
    </row>
    <row r="29086" customFormat="false" ht="15" hidden="false" customHeight="false" outlineLevel="0" collapsed="false">
      <c r="A29086" s="7" t="s">
        <v>48</v>
      </c>
      <c r="B29086" s="7" t="s">
        <v>194</v>
      </c>
      <c r="C29086" s="7" t="s">
        <v>1269</v>
      </c>
      <c r="D29086" s="7" t="n">
        <v>0</v>
      </c>
      <c r="E29086" s="7" t="n">
        <v>0</v>
      </c>
      <c r="F29086" s="7" t="n">
        <v>6</v>
      </c>
      <c r="G29086" s="7" t="n">
        <v>290.43</v>
      </c>
    </row>
    <row r="29087" customFormat="false" ht="15" hidden="false" customHeight="false" outlineLevel="0" collapsed="false">
      <c r="A29087" s="7" t="s">
        <v>48</v>
      </c>
      <c r="B29087" s="7" t="s">
        <v>235</v>
      </c>
      <c r="C29087" s="7" t="s">
        <v>1269</v>
      </c>
      <c r="D29087" s="7" t="n">
        <v>6</v>
      </c>
      <c r="E29087" s="7" t="n">
        <v>317.82</v>
      </c>
      <c r="F29087" s="7" t="n">
        <v>0</v>
      </c>
      <c r="G29087" s="7" t="n">
        <v>0</v>
      </c>
    </row>
    <row r="29088" customFormat="false" ht="15" hidden="false" customHeight="false" outlineLevel="0" collapsed="false">
      <c r="A29088" s="7" t="s">
        <v>48</v>
      </c>
      <c r="B29088" s="7" t="s">
        <v>235</v>
      </c>
      <c r="C29088" s="7" t="s">
        <v>1269</v>
      </c>
      <c r="D29088" s="7" t="n">
        <v>0</v>
      </c>
      <c r="E29088" s="7" t="n">
        <v>0</v>
      </c>
      <c r="F29088" s="7" t="n">
        <v>10</v>
      </c>
      <c r="G29088" s="7" t="n">
        <v>463.61</v>
      </c>
    </row>
    <row r="29089" customFormat="false" ht="15" hidden="false" customHeight="false" outlineLevel="0" collapsed="false">
      <c r="A29089" s="7" t="s">
        <v>48</v>
      </c>
      <c r="B29089" s="7" t="s">
        <v>235</v>
      </c>
      <c r="C29089" s="7" t="s">
        <v>1269</v>
      </c>
      <c r="D29089" s="7" t="n">
        <v>30</v>
      </c>
      <c r="E29089" s="7" t="n">
        <v>1532.71</v>
      </c>
      <c r="F29089" s="7" t="n">
        <v>0</v>
      </c>
      <c r="G29089" s="7" t="n">
        <v>0</v>
      </c>
    </row>
    <row r="29090" customFormat="false" ht="15" hidden="false" customHeight="false" outlineLevel="0" collapsed="false">
      <c r="A29090" s="7" t="s">
        <v>48</v>
      </c>
      <c r="B29090" s="7" t="s">
        <v>235</v>
      </c>
      <c r="C29090" s="7" t="s">
        <v>1269</v>
      </c>
      <c r="D29090" s="7" t="n">
        <v>20</v>
      </c>
      <c r="E29090" s="7" t="n">
        <v>1066.27</v>
      </c>
      <c r="F29090" s="7" t="n">
        <v>0</v>
      </c>
      <c r="G29090" s="7" t="n">
        <v>0</v>
      </c>
    </row>
    <row r="29091" customFormat="false" ht="15" hidden="false" customHeight="false" outlineLevel="0" collapsed="false">
      <c r="A29091" s="7" t="s">
        <v>48</v>
      </c>
      <c r="B29091" s="7" t="s">
        <v>235</v>
      </c>
      <c r="C29091" s="7" t="s">
        <v>1269</v>
      </c>
      <c r="D29091" s="7" t="n">
        <v>0</v>
      </c>
      <c r="E29091" s="7" t="n">
        <v>0</v>
      </c>
      <c r="F29091" s="7" t="n">
        <v>30</v>
      </c>
      <c r="G29091" s="7" t="n">
        <v>1485.37</v>
      </c>
    </row>
    <row r="29092" customFormat="false" ht="15" hidden="false" customHeight="false" outlineLevel="0" collapsed="false">
      <c r="A29092" s="7" t="s">
        <v>48</v>
      </c>
      <c r="B29092" s="7" t="s">
        <v>235</v>
      </c>
      <c r="C29092" s="7" t="s">
        <v>1269</v>
      </c>
      <c r="D29092" s="7" t="n">
        <v>0</v>
      </c>
      <c r="E29092" s="7" t="n">
        <v>0</v>
      </c>
      <c r="F29092" s="7" t="n">
        <v>6</v>
      </c>
      <c r="G29092" s="7" t="n">
        <v>276.89</v>
      </c>
    </row>
    <row r="29093" customFormat="false" ht="15" hidden="false" customHeight="false" outlineLevel="0" collapsed="false">
      <c r="A29093" s="7" t="s">
        <v>48</v>
      </c>
      <c r="B29093" s="7" t="s">
        <v>336</v>
      </c>
      <c r="C29093" s="7" t="s">
        <v>1269</v>
      </c>
      <c r="D29093" s="7" t="n">
        <v>0</v>
      </c>
      <c r="E29093" s="7" t="n">
        <v>0</v>
      </c>
      <c r="F29093" s="7" t="n">
        <v>15</v>
      </c>
      <c r="G29093" s="7" t="n">
        <v>742.69</v>
      </c>
    </row>
    <row r="29094" customFormat="false" ht="15" hidden="false" customHeight="false" outlineLevel="0" collapsed="false">
      <c r="A29094" s="7" t="s">
        <v>48</v>
      </c>
      <c r="B29094" s="7" t="s">
        <v>336</v>
      </c>
      <c r="C29094" s="7" t="s">
        <v>1269</v>
      </c>
      <c r="D29094" s="7" t="n">
        <v>0</v>
      </c>
      <c r="E29094" s="7" t="n">
        <v>0</v>
      </c>
      <c r="F29094" s="7" t="n">
        <v>6</v>
      </c>
      <c r="G29094" s="7" t="n">
        <v>278.16</v>
      </c>
    </row>
    <row r="29095" customFormat="false" ht="15" hidden="false" customHeight="false" outlineLevel="0" collapsed="false">
      <c r="A29095" s="7" t="s">
        <v>48</v>
      </c>
      <c r="B29095" s="7" t="s">
        <v>336</v>
      </c>
      <c r="C29095" s="7" t="s">
        <v>1269</v>
      </c>
      <c r="D29095" s="7" t="n">
        <v>5</v>
      </c>
      <c r="E29095" s="7" t="n">
        <v>266.57</v>
      </c>
      <c r="F29095" s="7" t="n">
        <v>0</v>
      </c>
      <c r="G29095" s="7" t="n">
        <v>0</v>
      </c>
    </row>
    <row r="29096" customFormat="false" ht="15" hidden="false" customHeight="false" outlineLevel="0" collapsed="false">
      <c r="A29096" s="7" t="s">
        <v>48</v>
      </c>
      <c r="B29096" s="7" t="s">
        <v>336</v>
      </c>
      <c r="C29096" s="7" t="s">
        <v>1269</v>
      </c>
      <c r="D29096" s="7" t="n">
        <v>6</v>
      </c>
      <c r="E29096" s="7" t="n">
        <v>317.82</v>
      </c>
      <c r="F29096" s="7" t="n">
        <v>0</v>
      </c>
      <c r="G29096" s="7" t="n">
        <v>0</v>
      </c>
    </row>
    <row r="29097" customFormat="false" ht="15" hidden="false" customHeight="false" outlineLevel="0" collapsed="false">
      <c r="A29097" s="7" t="s">
        <v>48</v>
      </c>
      <c r="B29097" s="7" t="s">
        <v>207</v>
      </c>
      <c r="C29097" s="7" t="s">
        <v>1269</v>
      </c>
      <c r="D29097" s="7" t="n">
        <v>40</v>
      </c>
      <c r="E29097" s="7" t="n">
        <v>2118.79</v>
      </c>
      <c r="F29097" s="7" t="n">
        <v>0</v>
      </c>
      <c r="G29097" s="7" t="n">
        <v>0</v>
      </c>
    </row>
    <row r="29098" customFormat="false" ht="15" hidden="false" customHeight="false" outlineLevel="0" collapsed="false">
      <c r="A29098" s="7" t="s">
        <v>48</v>
      </c>
      <c r="B29098" s="7" t="s">
        <v>207</v>
      </c>
      <c r="C29098" s="7" t="s">
        <v>1269</v>
      </c>
      <c r="D29098" s="7" t="n">
        <v>20</v>
      </c>
      <c r="E29098" s="7" t="n">
        <v>1021.81</v>
      </c>
      <c r="F29098" s="7" t="n">
        <v>0</v>
      </c>
      <c r="G29098" s="7" t="n">
        <v>0</v>
      </c>
    </row>
    <row r="29099" customFormat="false" ht="15" hidden="false" customHeight="false" outlineLevel="0" collapsed="false">
      <c r="A29099" s="7" t="s">
        <v>48</v>
      </c>
      <c r="B29099" s="7" t="s">
        <v>207</v>
      </c>
      <c r="C29099" s="7" t="s">
        <v>1269</v>
      </c>
      <c r="D29099" s="7" t="n">
        <v>0</v>
      </c>
      <c r="E29099" s="7" t="n">
        <v>0</v>
      </c>
      <c r="F29099" s="7" t="n">
        <v>30</v>
      </c>
      <c r="G29099" s="7" t="n">
        <v>1384.43</v>
      </c>
    </row>
    <row r="29100" customFormat="false" ht="15" hidden="false" customHeight="false" outlineLevel="0" collapsed="false">
      <c r="A29100" s="7" t="s">
        <v>48</v>
      </c>
      <c r="B29100" s="7" t="s">
        <v>207</v>
      </c>
      <c r="C29100" s="7" t="s">
        <v>1269</v>
      </c>
      <c r="D29100" s="7" t="n">
        <v>0</v>
      </c>
      <c r="E29100" s="7" t="n">
        <v>0</v>
      </c>
      <c r="F29100" s="7" t="n">
        <v>15</v>
      </c>
      <c r="G29100" s="7" t="n">
        <v>726.07</v>
      </c>
    </row>
    <row r="29101" customFormat="false" ht="15" hidden="false" customHeight="false" outlineLevel="0" collapsed="false">
      <c r="A29101" s="7" t="s">
        <v>48</v>
      </c>
      <c r="B29101" s="7" t="s">
        <v>207</v>
      </c>
      <c r="C29101" s="7" t="s">
        <v>1269</v>
      </c>
      <c r="D29101" s="7" t="n">
        <v>0</v>
      </c>
      <c r="E29101" s="7" t="n">
        <v>0</v>
      </c>
      <c r="F29101" s="7" t="n">
        <v>30</v>
      </c>
      <c r="G29101" s="7" t="n">
        <v>1390.82</v>
      </c>
    </row>
    <row r="29102" customFormat="false" ht="15" hidden="false" customHeight="false" outlineLevel="0" collapsed="false">
      <c r="A29102" s="7" t="s">
        <v>48</v>
      </c>
      <c r="B29102" s="7" t="s">
        <v>207</v>
      </c>
      <c r="C29102" s="7" t="s">
        <v>1269</v>
      </c>
      <c r="D29102" s="7" t="n">
        <v>10</v>
      </c>
      <c r="E29102" s="7" t="n">
        <v>559.93</v>
      </c>
      <c r="F29102" s="7" t="n">
        <v>0</v>
      </c>
      <c r="G29102" s="7" t="n">
        <v>0</v>
      </c>
    </row>
    <row r="29103" customFormat="false" ht="15" hidden="false" customHeight="false" outlineLevel="0" collapsed="false">
      <c r="A29103" s="7" t="s">
        <v>48</v>
      </c>
      <c r="B29103" s="7" t="s">
        <v>207</v>
      </c>
      <c r="C29103" s="7" t="s">
        <v>1269</v>
      </c>
      <c r="D29103" s="7" t="n">
        <v>0</v>
      </c>
      <c r="E29103" s="7" t="n">
        <v>0</v>
      </c>
      <c r="F29103" s="7" t="n">
        <v>20</v>
      </c>
      <c r="G29103" s="7" t="n">
        <v>990.25</v>
      </c>
    </row>
    <row r="29104" customFormat="false" ht="15" hidden="false" customHeight="false" outlineLevel="0" collapsed="false">
      <c r="A29104" s="7" t="s">
        <v>48</v>
      </c>
      <c r="B29104" s="7" t="s">
        <v>207</v>
      </c>
      <c r="C29104" s="7" t="s">
        <v>1269</v>
      </c>
      <c r="D29104" s="7" t="n">
        <v>40</v>
      </c>
      <c r="E29104" s="7" t="n">
        <v>2132.54</v>
      </c>
      <c r="F29104" s="7" t="n">
        <v>0</v>
      </c>
      <c r="G29104" s="7" t="n">
        <v>0</v>
      </c>
    </row>
    <row r="29105" customFormat="false" ht="15" hidden="false" customHeight="false" outlineLevel="0" collapsed="false">
      <c r="A29105" s="7" t="s">
        <v>48</v>
      </c>
      <c r="B29105" s="7" t="s">
        <v>314</v>
      </c>
      <c r="C29105" s="7" t="s">
        <v>1269</v>
      </c>
      <c r="D29105" s="7" t="n">
        <v>0</v>
      </c>
      <c r="E29105" s="7" t="n">
        <v>0</v>
      </c>
      <c r="F29105" s="7" t="n">
        <v>30</v>
      </c>
      <c r="G29105" s="7" t="n">
        <v>1452.15</v>
      </c>
    </row>
    <row r="29106" customFormat="false" ht="15" hidden="false" customHeight="false" outlineLevel="0" collapsed="false">
      <c r="A29106" s="7" t="s">
        <v>48</v>
      </c>
      <c r="B29106" s="7" t="s">
        <v>314</v>
      </c>
      <c r="C29106" s="7" t="s">
        <v>1269</v>
      </c>
      <c r="D29106" s="7" t="n">
        <v>0</v>
      </c>
      <c r="E29106" s="7" t="n">
        <v>0</v>
      </c>
      <c r="F29106" s="7" t="n">
        <v>10</v>
      </c>
      <c r="G29106" s="7" t="n">
        <v>463.61</v>
      </c>
    </row>
    <row r="29107" customFormat="false" ht="15" hidden="false" customHeight="false" outlineLevel="0" collapsed="false">
      <c r="A29107" s="7" t="s">
        <v>48</v>
      </c>
      <c r="B29107" s="7" t="s">
        <v>314</v>
      </c>
      <c r="C29107" s="7" t="s">
        <v>1269</v>
      </c>
      <c r="D29107" s="7" t="n">
        <v>10</v>
      </c>
      <c r="E29107" s="7" t="n">
        <v>559.93</v>
      </c>
      <c r="F29107" s="7" t="n">
        <v>0</v>
      </c>
      <c r="G29107" s="7" t="n">
        <v>0</v>
      </c>
    </row>
    <row r="29108" customFormat="false" ht="15" hidden="false" customHeight="false" outlineLevel="0" collapsed="false">
      <c r="A29108" s="7" t="s">
        <v>48</v>
      </c>
      <c r="B29108" s="7" t="s">
        <v>314</v>
      </c>
      <c r="C29108" s="7" t="s">
        <v>1269</v>
      </c>
      <c r="D29108" s="7" t="n">
        <v>0</v>
      </c>
      <c r="E29108" s="7" t="n">
        <v>0</v>
      </c>
      <c r="F29108" s="7" t="n">
        <v>10</v>
      </c>
      <c r="G29108" s="7" t="n">
        <v>461.48</v>
      </c>
    </row>
    <row r="29109" customFormat="false" ht="15" hidden="false" customHeight="false" outlineLevel="0" collapsed="false">
      <c r="A29109" s="7" t="s">
        <v>48</v>
      </c>
      <c r="B29109" s="7" t="s">
        <v>314</v>
      </c>
      <c r="C29109" s="7" t="s">
        <v>1269</v>
      </c>
      <c r="D29109" s="7" t="n">
        <v>40</v>
      </c>
      <c r="E29109" s="7" t="n">
        <v>2118.79</v>
      </c>
      <c r="F29109" s="7" t="n">
        <v>0</v>
      </c>
      <c r="G29109" s="7" t="n">
        <v>0</v>
      </c>
    </row>
    <row r="29110" customFormat="false" ht="15" hidden="false" customHeight="false" outlineLevel="0" collapsed="false">
      <c r="A29110" s="7" t="s">
        <v>48</v>
      </c>
      <c r="B29110" s="7" t="s">
        <v>314</v>
      </c>
      <c r="C29110" s="7" t="s">
        <v>1269</v>
      </c>
      <c r="D29110" s="7" t="n">
        <v>10</v>
      </c>
      <c r="E29110" s="7" t="n">
        <v>510.9</v>
      </c>
      <c r="F29110" s="7" t="n">
        <v>0</v>
      </c>
      <c r="G29110" s="7" t="n">
        <v>0</v>
      </c>
    </row>
    <row r="29111" customFormat="false" ht="15" hidden="false" customHeight="false" outlineLevel="0" collapsed="false">
      <c r="A29111" s="7" t="s">
        <v>48</v>
      </c>
      <c r="B29111" s="7" t="s">
        <v>314</v>
      </c>
      <c r="C29111" s="7" t="s">
        <v>1269</v>
      </c>
      <c r="D29111" s="7" t="n">
        <v>25</v>
      </c>
      <c r="E29111" s="7" t="n">
        <v>1332.84</v>
      </c>
      <c r="F29111" s="7" t="n">
        <v>0</v>
      </c>
      <c r="G29111" s="7" t="n">
        <v>0</v>
      </c>
    </row>
    <row r="29112" customFormat="false" ht="15" hidden="false" customHeight="false" outlineLevel="0" collapsed="false">
      <c r="A29112" s="7" t="s">
        <v>48</v>
      </c>
      <c r="B29112" s="7" t="s">
        <v>281</v>
      </c>
      <c r="C29112" s="7" t="s">
        <v>1275</v>
      </c>
      <c r="D29112" s="7" t="n">
        <v>5</v>
      </c>
      <c r="E29112" s="7" t="n">
        <v>329.27</v>
      </c>
      <c r="F29112" s="7" t="n">
        <v>0</v>
      </c>
      <c r="G29112" s="7" t="n">
        <v>0</v>
      </c>
    </row>
    <row r="29113" customFormat="false" ht="15" hidden="false" customHeight="false" outlineLevel="0" collapsed="false">
      <c r="A29113" s="7" t="s">
        <v>48</v>
      </c>
      <c r="B29113" s="7" t="s">
        <v>449</v>
      </c>
      <c r="C29113" s="7" t="s">
        <v>1275</v>
      </c>
      <c r="D29113" s="7" t="n">
        <v>2</v>
      </c>
      <c r="E29113" s="7" t="n">
        <v>131.71</v>
      </c>
      <c r="F29113" s="7" t="n">
        <v>0</v>
      </c>
      <c r="G29113" s="7" t="n">
        <v>0</v>
      </c>
    </row>
    <row r="29114" customFormat="false" ht="15" hidden="false" customHeight="false" outlineLevel="0" collapsed="false">
      <c r="A29114" s="7" t="s">
        <v>48</v>
      </c>
      <c r="B29114" s="7" t="s">
        <v>433</v>
      </c>
      <c r="C29114" s="7" t="s">
        <v>1275</v>
      </c>
      <c r="D29114" s="7" t="n">
        <v>2</v>
      </c>
      <c r="E29114" s="7" t="n">
        <v>131.71</v>
      </c>
      <c r="F29114" s="7" t="n">
        <v>0</v>
      </c>
      <c r="G29114" s="7" t="n">
        <v>0</v>
      </c>
    </row>
    <row r="29115" customFormat="false" ht="15" hidden="false" customHeight="false" outlineLevel="0" collapsed="false">
      <c r="A29115" s="7" t="s">
        <v>48</v>
      </c>
      <c r="B29115" s="7" t="s">
        <v>364</v>
      </c>
      <c r="C29115" s="7" t="s">
        <v>1277</v>
      </c>
      <c r="D29115" s="7" t="n">
        <v>30</v>
      </c>
      <c r="E29115" s="7" t="n">
        <v>1304.95</v>
      </c>
      <c r="F29115" s="7" t="n">
        <v>0</v>
      </c>
      <c r="G29115" s="7" t="n">
        <v>0</v>
      </c>
    </row>
    <row r="29116" customFormat="false" ht="15" hidden="false" customHeight="false" outlineLevel="0" collapsed="false">
      <c r="A29116" s="7" t="s">
        <v>48</v>
      </c>
      <c r="B29116" s="7" t="s">
        <v>364</v>
      </c>
      <c r="C29116" s="7" t="s">
        <v>1277</v>
      </c>
      <c r="D29116" s="7" t="n">
        <v>10</v>
      </c>
      <c r="E29116" s="7" t="n">
        <v>459.8</v>
      </c>
      <c r="F29116" s="7" t="n">
        <v>0</v>
      </c>
      <c r="G29116" s="7" t="n">
        <v>0</v>
      </c>
    </row>
    <row r="29117" customFormat="false" ht="15" hidden="false" customHeight="false" outlineLevel="0" collapsed="false">
      <c r="A29117" s="7" t="s">
        <v>48</v>
      </c>
      <c r="B29117" s="7" t="s">
        <v>398</v>
      </c>
      <c r="C29117" s="7" t="s">
        <v>1277</v>
      </c>
      <c r="D29117" s="7" t="n">
        <v>0</v>
      </c>
      <c r="E29117" s="7" t="n">
        <v>0</v>
      </c>
      <c r="F29117" s="7" t="n">
        <v>6</v>
      </c>
      <c r="G29117" s="7" t="n">
        <v>228.43</v>
      </c>
    </row>
    <row r="29118" customFormat="false" ht="15" hidden="false" customHeight="false" outlineLevel="0" collapsed="false">
      <c r="A29118" s="7" t="s">
        <v>48</v>
      </c>
      <c r="B29118" s="7" t="s">
        <v>398</v>
      </c>
      <c r="C29118" s="7" t="s">
        <v>1277</v>
      </c>
      <c r="D29118" s="7" t="n">
        <v>0</v>
      </c>
      <c r="E29118" s="7" t="n">
        <v>0</v>
      </c>
      <c r="F29118" s="7" t="n">
        <v>12</v>
      </c>
      <c r="G29118" s="7" t="n">
        <v>477</v>
      </c>
    </row>
    <row r="29119" customFormat="false" ht="15" hidden="false" customHeight="false" outlineLevel="0" collapsed="false">
      <c r="A29119" s="7" t="s">
        <v>48</v>
      </c>
      <c r="B29119" s="7" t="s">
        <v>398</v>
      </c>
      <c r="C29119" s="7" t="s">
        <v>1277</v>
      </c>
      <c r="D29119" s="7" t="n">
        <v>6</v>
      </c>
      <c r="E29119" s="7" t="n">
        <v>275.89</v>
      </c>
      <c r="F29119" s="7" t="n">
        <v>0</v>
      </c>
      <c r="G29119" s="7" t="n">
        <v>0</v>
      </c>
    </row>
    <row r="29120" customFormat="false" ht="15" hidden="false" customHeight="false" outlineLevel="0" collapsed="false">
      <c r="A29120" s="7" t="s">
        <v>48</v>
      </c>
      <c r="B29120" s="7" t="s">
        <v>398</v>
      </c>
      <c r="C29120" s="7" t="s">
        <v>1277</v>
      </c>
      <c r="D29120" s="7" t="n">
        <v>20</v>
      </c>
      <c r="E29120" s="7" t="n">
        <v>869.97</v>
      </c>
      <c r="F29120" s="7" t="n">
        <v>0</v>
      </c>
      <c r="G29120" s="7" t="n">
        <v>0</v>
      </c>
    </row>
    <row r="29121" customFormat="false" ht="15" hidden="false" customHeight="false" outlineLevel="0" collapsed="false">
      <c r="A29121" s="7" t="s">
        <v>48</v>
      </c>
      <c r="B29121" s="7" t="s">
        <v>482</v>
      </c>
      <c r="C29121" s="7" t="s">
        <v>1277</v>
      </c>
      <c r="D29121" s="7" t="n">
        <v>3</v>
      </c>
      <c r="E29121" s="7" t="n">
        <v>125.87</v>
      </c>
      <c r="F29121" s="7" t="n">
        <v>0</v>
      </c>
      <c r="G29121" s="7" t="n">
        <v>0</v>
      </c>
    </row>
    <row r="29122" customFormat="false" ht="15" hidden="false" customHeight="false" outlineLevel="0" collapsed="false">
      <c r="A29122" s="7" t="s">
        <v>48</v>
      </c>
      <c r="B29122" s="7" t="s">
        <v>482</v>
      </c>
      <c r="C29122" s="7" t="s">
        <v>1277</v>
      </c>
      <c r="D29122" s="7" t="n">
        <v>6</v>
      </c>
      <c r="E29122" s="7" t="n">
        <v>260.99</v>
      </c>
      <c r="F29122" s="7" t="n">
        <v>0</v>
      </c>
      <c r="G29122" s="7" t="n">
        <v>0</v>
      </c>
    </row>
    <row r="29123" customFormat="false" ht="15" hidden="false" customHeight="false" outlineLevel="0" collapsed="false">
      <c r="A29123" s="7" t="s">
        <v>48</v>
      </c>
      <c r="B29123" s="7" t="s">
        <v>482</v>
      </c>
      <c r="C29123" s="7" t="s">
        <v>1277</v>
      </c>
      <c r="D29123" s="7" t="n">
        <v>0</v>
      </c>
      <c r="E29123" s="7" t="n">
        <v>0</v>
      </c>
      <c r="F29123" s="7" t="n">
        <v>6</v>
      </c>
      <c r="G29123" s="7" t="n">
        <v>238.5</v>
      </c>
    </row>
    <row r="29124" customFormat="false" ht="15" hidden="false" customHeight="false" outlineLevel="0" collapsed="false">
      <c r="A29124" s="7" t="s">
        <v>48</v>
      </c>
      <c r="B29124" s="7" t="s">
        <v>482</v>
      </c>
      <c r="C29124" s="7" t="s">
        <v>1277</v>
      </c>
      <c r="D29124" s="7" t="n">
        <v>3</v>
      </c>
      <c r="E29124" s="7" t="n">
        <v>137.94</v>
      </c>
      <c r="F29124" s="7" t="n">
        <v>0</v>
      </c>
      <c r="G29124" s="7" t="n">
        <v>0</v>
      </c>
    </row>
    <row r="29125" customFormat="false" ht="15" hidden="false" customHeight="false" outlineLevel="0" collapsed="false">
      <c r="A29125" s="7" t="s">
        <v>48</v>
      </c>
      <c r="B29125" s="7" t="s">
        <v>339</v>
      </c>
      <c r="C29125" s="7" t="s">
        <v>1277</v>
      </c>
      <c r="D29125" s="7" t="n">
        <v>10</v>
      </c>
      <c r="E29125" s="7" t="n">
        <v>459.8</v>
      </c>
      <c r="F29125" s="7" t="n">
        <v>0</v>
      </c>
      <c r="G29125" s="7" t="n">
        <v>0</v>
      </c>
    </row>
    <row r="29126" customFormat="false" ht="15" hidden="false" customHeight="false" outlineLevel="0" collapsed="false">
      <c r="A29126" s="7" t="s">
        <v>48</v>
      </c>
      <c r="B29126" s="7" t="s">
        <v>339</v>
      </c>
      <c r="C29126" s="7" t="s">
        <v>1277</v>
      </c>
      <c r="D29126" s="7" t="n">
        <v>0</v>
      </c>
      <c r="E29126" s="7" t="n">
        <v>0</v>
      </c>
      <c r="F29126" s="7" t="n">
        <v>5</v>
      </c>
      <c r="G29126" s="7" t="n">
        <v>198.75</v>
      </c>
    </row>
    <row r="29127" customFormat="false" ht="15" hidden="false" customHeight="false" outlineLevel="0" collapsed="false">
      <c r="A29127" s="7" t="s">
        <v>48</v>
      </c>
      <c r="B29127" s="7" t="s">
        <v>339</v>
      </c>
      <c r="C29127" s="7" t="s">
        <v>1277</v>
      </c>
      <c r="D29127" s="7" t="n">
        <v>30</v>
      </c>
      <c r="E29127" s="7" t="n">
        <v>1304.95</v>
      </c>
      <c r="F29127" s="7" t="n">
        <v>0</v>
      </c>
      <c r="G29127" s="7" t="n">
        <v>0</v>
      </c>
    </row>
    <row r="29128" customFormat="false" ht="15" hidden="false" customHeight="false" outlineLevel="0" collapsed="false">
      <c r="A29128" s="7" t="s">
        <v>48</v>
      </c>
      <c r="B29128" s="7" t="s">
        <v>300</v>
      </c>
      <c r="C29128" s="7" t="s">
        <v>1277</v>
      </c>
      <c r="D29128" s="7" t="n">
        <v>20</v>
      </c>
      <c r="E29128" s="7" t="n">
        <v>869.97</v>
      </c>
      <c r="F29128" s="7" t="n">
        <v>0</v>
      </c>
      <c r="G29128" s="7" t="n">
        <v>0</v>
      </c>
    </row>
    <row r="29129" customFormat="false" ht="15" hidden="false" customHeight="false" outlineLevel="0" collapsed="false">
      <c r="A29129" s="7" t="s">
        <v>48</v>
      </c>
      <c r="B29129" s="7" t="s">
        <v>300</v>
      </c>
      <c r="C29129" s="7" t="s">
        <v>1277</v>
      </c>
      <c r="D29129" s="7" t="n">
        <v>6</v>
      </c>
      <c r="E29129" s="7" t="n">
        <v>275.89</v>
      </c>
      <c r="F29129" s="7" t="n">
        <v>0</v>
      </c>
      <c r="G29129" s="7" t="n">
        <v>0</v>
      </c>
    </row>
    <row r="29130" customFormat="false" ht="15" hidden="false" customHeight="false" outlineLevel="0" collapsed="false">
      <c r="A29130" s="7" t="s">
        <v>48</v>
      </c>
      <c r="B29130" s="7" t="s">
        <v>300</v>
      </c>
      <c r="C29130" s="7" t="s">
        <v>1277</v>
      </c>
      <c r="D29130" s="7" t="n">
        <v>0</v>
      </c>
      <c r="E29130" s="7" t="n">
        <v>0</v>
      </c>
      <c r="F29130" s="7" t="n">
        <v>5</v>
      </c>
      <c r="G29130" s="7" t="n">
        <v>198.75</v>
      </c>
    </row>
    <row r="29131" customFormat="false" ht="15" hidden="false" customHeight="false" outlineLevel="0" collapsed="false">
      <c r="A29131" s="7" t="s">
        <v>48</v>
      </c>
      <c r="B29131" s="7" t="s">
        <v>249</v>
      </c>
      <c r="C29131" s="7" t="s">
        <v>1290</v>
      </c>
      <c r="D29131" s="7" t="n">
        <v>0</v>
      </c>
      <c r="E29131" s="7" t="n">
        <v>0</v>
      </c>
      <c r="F29131" s="7" t="n">
        <v>10</v>
      </c>
      <c r="G29131" s="7" t="n">
        <v>144.28</v>
      </c>
    </row>
    <row r="29132" customFormat="false" ht="15" hidden="false" customHeight="false" outlineLevel="0" collapsed="false">
      <c r="A29132" s="7" t="s">
        <v>48</v>
      </c>
      <c r="B29132" s="7" t="s">
        <v>249</v>
      </c>
      <c r="C29132" s="7" t="s">
        <v>1290</v>
      </c>
      <c r="D29132" s="7" t="n">
        <v>15</v>
      </c>
      <c r="E29132" s="7" t="n">
        <v>223.31</v>
      </c>
      <c r="F29132" s="7" t="n">
        <v>0</v>
      </c>
      <c r="G29132" s="7" t="n">
        <v>0</v>
      </c>
    </row>
    <row r="29133" customFormat="false" ht="15" hidden="false" customHeight="false" outlineLevel="0" collapsed="false">
      <c r="A29133" s="7" t="s">
        <v>48</v>
      </c>
      <c r="B29133" s="7" t="s">
        <v>249</v>
      </c>
      <c r="C29133" s="7" t="s">
        <v>1290</v>
      </c>
      <c r="D29133" s="7" t="n">
        <v>0</v>
      </c>
      <c r="E29133" s="7" t="n">
        <v>0</v>
      </c>
      <c r="F29133" s="7" t="n">
        <v>30</v>
      </c>
      <c r="G29133" s="7" t="n">
        <v>403.41</v>
      </c>
    </row>
    <row r="29134" customFormat="false" ht="15" hidden="false" customHeight="false" outlineLevel="0" collapsed="false">
      <c r="A29134" s="7" t="s">
        <v>48</v>
      </c>
      <c r="B29134" s="7" t="s">
        <v>249</v>
      </c>
      <c r="C29134" s="7" t="s">
        <v>1290</v>
      </c>
      <c r="D29134" s="7" t="n">
        <v>15</v>
      </c>
      <c r="E29134" s="7" t="n">
        <v>244.74</v>
      </c>
      <c r="F29134" s="7" t="n">
        <v>0</v>
      </c>
      <c r="G29134" s="7" t="n">
        <v>0</v>
      </c>
    </row>
    <row r="29135" customFormat="false" ht="15" hidden="false" customHeight="false" outlineLevel="0" collapsed="false">
      <c r="A29135" s="7" t="s">
        <v>48</v>
      </c>
      <c r="B29135" s="7" t="s">
        <v>249</v>
      </c>
      <c r="C29135" s="7" t="s">
        <v>1290</v>
      </c>
      <c r="D29135" s="7" t="n">
        <v>10</v>
      </c>
      <c r="E29135" s="7" t="n">
        <v>155.35</v>
      </c>
      <c r="F29135" s="7" t="n">
        <v>0</v>
      </c>
      <c r="G29135" s="7" t="n">
        <v>0</v>
      </c>
    </row>
    <row r="29136" customFormat="false" ht="15" hidden="false" customHeight="false" outlineLevel="0" collapsed="false">
      <c r="A29136" s="7" t="s">
        <v>48</v>
      </c>
      <c r="B29136" s="7" t="s">
        <v>249</v>
      </c>
      <c r="C29136" s="7" t="s">
        <v>1290</v>
      </c>
      <c r="D29136" s="7" t="n">
        <v>10</v>
      </c>
      <c r="E29136" s="7" t="n">
        <v>154.35</v>
      </c>
      <c r="F29136" s="7" t="n">
        <v>0</v>
      </c>
      <c r="G29136" s="7" t="n">
        <v>0</v>
      </c>
    </row>
    <row r="29137" customFormat="false" ht="15" hidden="false" customHeight="false" outlineLevel="0" collapsed="false">
      <c r="A29137" s="7" t="s">
        <v>48</v>
      </c>
      <c r="B29137" s="7" t="s">
        <v>249</v>
      </c>
      <c r="C29137" s="7" t="s">
        <v>1290</v>
      </c>
      <c r="D29137" s="7" t="n">
        <v>10</v>
      </c>
      <c r="E29137" s="7" t="n">
        <v>147.83</v>
      </c>
      <c r="F29137" s="7" t="n">
        <v>0</v>
      </c>
      <c r="G29137" s="7" t="n">
        <v>0</v>
      </c>
    </row>
    <row r="29138" customFormat="false" ht="15" hidden="false" customHeight="false" outlineLevel="0" collapsed="false">
      <c r="A29138" s="7" t="s">
        <v>48</v>
      </c>
      <c r="B29138" s="7" t="s">
        <v>249</v>
      </c>
      <c r="C29138" s="7" t="s">
        <v>1290</v>
      </c>
      <c r="D29138" s="7" t="n">
        <v>0</v>
      </c>
      <c r="E29138" s="7" t="n">
        <v>0</v>
      </c>
      <c r="F29138" s="7" t="n">
        <v>40</v>
      </c>
      <c r="G29138" s="7" t="n">
        <v>540.37</v>
      </c>
    </row>
    <row r="29139" customFormat="false" ht="15" hidden="false" customHeight="false" outlineLevel="0" collapsed="false">
      <c r="A29139" s="7" t="s">
        <v>48</v>
      </c>
      <c r="B29139" s="7" t="s">
        <v>223</v>
      </c>
      <c r="C29139" s="7" t="s">
        <v>1290</v>
      </c>
      <c r="D29139" s="7" t="n">
        <v>0</v>
      </c>
      <c r="E29139" s="7" t="n">
        <v>0</v>
      </c>
      <c r="F29139" s="7" t="n">
        <v>15</v>
      </c>
      <c r="G29139" s="7" t="n">
        <v>216.41</v>
      </c>
    </row>
    <row r="29140" customFormat="false" ht="15" hidden="false" customHeight="false" outlineLevel="0" collapsed="false">
      <c r="A29140" s="7" t="s">
        <v>48</v>
      </c>
      <c r="B29140" s="7" t="s">
        <v>223</v>
      </c>
      <c r="C29140" s="7" t="s">
        <v>1290</v>
      </c>
      <c r="D29140" s="7" t="n">
        <v>10</v>
      </c>
      <c r="E29140" s="7" t="n">
        <v>148.87</v>
      </c>
      <c r="F29140" s="7" t="n">
        <v>0</v>
      </c>
      <c r="G29140" s="7" t="n">
        <v>0</v>
      </c>
    </row>
    <row r="29141" customFormat="false" ht="15" hidden="false" customHeight="false" outlineLevel="0" collapsed="false">
      <c r="A29141" s="7" t="s">
        <v>48</v>
      </c>
      <c r="B29141" s="7" t="s">
        <v>223</v>
      </c>
      <c r="C29141" s="7" t="s">
        <v>1290</v>
      </c>
      <c r="D29141" s="7" t="n">
        <v>20</v>
      </c>
      <c r="E29141" s="7" t="n">
        <v>308.7</v>
      </c>
      <c r="F29141" s="7" t="n">
        <v>0</v>
      </c>
      <c r="G29141" s="7" t="n">
        <v>0</v>
      </c>
    </row>
    <row r="29142" customFormat="false" ht="15" hidden="false" customHeight="false" outlineLevel="0" collapsed="false">
      <c r="A29142" s="7" t="s">
        <v>48</v>
      </c>
      <c r="B29142" s="7" t="s">
        <v>223</v>
      </c>
      <c r="C29142" s="7" t="s">
        <v>1290</v>
      </c>
      <c r="D29142" s="7" t="n">
        <v>10</v>
      </c>
      <c r="E29142" s="7" t="n">
        <v>155.35</v>
      </c>
      <c r="F29142" s="7" t="n">
        <v>0</v>
      </c>
      <c r="G29142" s="7" t="n">
        <v>0</v>
      </c>
    </row>
    <row r="29143" customFormat="false" ht="15" hidden="false" customHeight="false" outlineLevel="0" collapsed="false">
      <c r="A29143" s="7" t="s">
        <v>48</v>
      </c>
      <c r="B29143" s="7" t="s">
        <v>223</v>
      </c>
      <c r="C29143" s="7" t="s">
        <v>1290</v>
      </c>
      <c r="D29143" s="7" t="n">
        <v>0</v>
      </c>
      <c r="E29143" s="7" t="n">
        <v>0</v>
      </c>
      <c r="F29143" s="7" t="n">
        <v>30</v>
      </c>
      <c r="G29143" s="7" t="n">
        <v>403.41</v>
      </c>
    </row>
    <row r="29144" customFormat="false" ht="15" hidden="false" customHeight="false" outlineLevel="0" collapsed="false">
      <c r="A29144" s="7" t="s">
        <v>48</v>
      </c>
      <c r="B29144" s="7" t="s">
        <v>223</v>
      </c>
      <c r="C29144" s="7" t="s">
        <v>1290</v>
      </c>
      <c r="D29144" s="7" t="n">
        <v>20</v>
      </c>
      <c r="E29144" s="7" t="n">
        <v>326.31</v>
      </c>
      <c r="F29144" s="7" t="n">
        <v>0</v>
      </c>
      <c r="G29144" s="7" t="n">
        <v>0</v>
      </c>
    </row>
    <row r="29145" customFormat="false" ht="15" hidden="false" customHeight="false" outlineLevel="0" collapsed="false">
      <c r="A29145" s="7" t="s">
        <v>48</v>
      </c>
      <c r="B29145" s="7" t="s">
        <v>223</v>
      </c>
      <c r="C29145" s="7" t="s">
        <v>1290</v>
      </c>
      <c r="D29145" s="7" t="n">
        <v>10</v>
      </c>
      <c r="E29145" s="7" t="n">
        <v>147.83</v>
      </c>
      <c r="F29145" s="7" t="n">
        <v>0</v>
      </c>
      <c r="G29145" s="7" t="n">
        <v>0</v>
      </c>
    </row>
    <row r="29146" customFormat="false" ht="15" hidden="false" customHeight="false" outlineLevel="0" collapsed="false">
      <c r="A29146" s="7" t="s">
        <v>48</v>
      </c>
      <c r="B29146" s="7" t="s">
        <v>223</v>
      </c>
      <c r="C29146" s="7" t="s">
        <v>1290</v>
      </c>
      <c r="D29146" s="7" t="n">
        <v>0</v>
      </c>
      <c r="E29146" s="7" t="n">
        <v>0</v>
      </c>
      <c r="F29146" s="7" t="n">
        <v>40</v>
      </c>
      <c r="G29146" s="7" t="n">
        <v>540.37</v>
      </c>
    </row>
    <row r="29147" customFormat="false" ht="15" hidden="false" customHeight="false" outlineLevel="0" collapsed="false">
      <c r="A29147" s="7" t="s">
        <v>48</v>
      </c>
      <c r="B29147" s="7" t="s">
        <v>223</v>
      </c>
      <c r="C29147" s="7" t="s">
        <v>1290</v>
      </c>
      <c r="D29147" s="7" t="n">
        <v>0</v>
      </c>
      <c r="E29147" s="7" t="n">
        <v>0</v>
      </c>
      <c r="F29147" s="7" t="n">
        <v>25</v>
      </c>
      <c r="G29147" s="7" t="n">
        <v>352.62</v>
      </c>
    </row>
    <row r="29148" customFormat="false" ht="15" hidden="false" customHeight="false" outlineLevel="0" collapsed="false">
      <c r="A29148" s="7" t="s">
        <v>48</v>
      </c>
      <c r="B29148" s="7" t="s">
        <v>253</v>
      </c>
      <c r="C29148" s="7" t="s">
        <v>1290</v>
      </c>
      <c r="D29148" s="7" t="n">
        <v>0</v>
      </c>
      <c r="E29148" s="7" t="n">
        <v>0</v>
      </c>
      <c r="F29148" s="7" t="n">
        <v>10</v>
      </c>
      <c r="G29148" s="7" t="n">
        <v>144.28</v>
      </c>
    </row>
    <row r="29149" customFormat="false" ht="15" hidden="false" customHeight="false" outlineLevel="0" collapsed="false">
      <c r="A29149" s="7" t="s">
        <v>48</v>
      </c>
      <c r="B29149" s="7" t="s">
        <v>253</v>
      </c>
      <c r="C29149" s="7" t="s">
        <v>1290</v>
      </c>
      <c r="D29149" s="7" t="n">
        <v>0</v>
      </c>
      <c r="E29149" s="7" t="n">
        <v>0</v>
      </c>
      <c r="F29149" s="7" t="n">
        <v>12</v>
      </c>
      <c r="G29149" s="7" t="n">
        <v>169.25</v>
      </c>
    </row>
    <row r="29150" customFormat="false" ht="15" hidden="false" customHeight="false" outlineLevel="0" collapsed="false">
      <c r="A29150" s="7" t="s">
        <v>48</v>
      </c>
      <c r="B29150" s="7" t="s">
        <v>253</v>
      </c>
      <c r="C29150" s="7" t="s">
        <v>1290</v>
      </c>
      <c r="D29150" s="7" t="n">
        <v>6</v>
      </c>
      <c r="E29150" s="7" t="n">
        <v>93.21</v>
      </c>
      <c r="F29150" s="7" t="n">
        <v>0</v>
      </c>
      <c r="G29150" s="7" t="n">
        <v>0</v>
      </c>
    </row>
    <row r="29151" customFormat="false" ht="15" hidden="false" customHeight="false" outlineLevel="0" collapsed="false">
      <c r="A29151" s="7" t="s">
        <v>48</v>
      </c>
      <c r="B29151" s="7" t="s">
        <v>253</v>
      </c>
      <c r="C29151" s="7" t="s">
        <v>1290</v>
      </c>
      <c r="D29151" s="7" t="n">
        <v>15</v>
      </c>
      <c r="E29151" s="7" t="n">
        <v>244.74</v>
      </c>
      <c r="F29151" s="7" t="n">
        <v>0</v>
      </c>
      <c r="G29151" s="7" t="n">
        <v>0</v>
      </c>
    </row>
    <row r="29152" customFormat="false" ht="15" hidden="false" customHeight="false" outlineLevel="0" collapsed="false">
      <c r="A29152" s="7" t="s">
        <v>48</v>
      </c>
      <c r="B29152" s="7" t="s">
        <v>253</v>
      </c>
      <c r="C29152" s="7" t="s">
        <v>1290</v>
      </c>
      <c r="D29152" s="7" t="n">
        <v>15</v>
      </c>
      <c r="E29152" s="7" t="n">
        <v>231.52</v>
      </c>
      <c r="F29152" s="7" t="n">
        <v>0</v>
      </c>
      <c r="G29152" s="7" t="n">
        <v>0</v>
      </c>
    </row>
    <row r="29153" customFormat="false" ht="15" hidden="false" customHeight="false" outlineLevel="0" collapsed="false">
      <c r="A29153" s="7" t="s">
        <v>48</v>
      </c>
      <c r="B29153" s="7" t="s">
        <v>253</v>
      </c>
      <c r="C29153" s="7" t="s">
        <v>1290</v>
      </c>
      <c r="D29153" s="7" t="n">
        <v>0</v>
      </c>
      <c r="E29153" s="7" t="n">
        <v>0</v>
      </c>
      <c r="F29153" s="7" t="n">
        <v>30</v>
      </c>
      <c r="G29153" s="7" t="n">
        <v>405.27</v>
      </c>
    </row>
    <row r="29154" customFormat="false" ht="15" hidden="false" customHeight="false" outlineLevel="0" collapsed="false">
      <c r="A29154" s="7" t="s">
        <v>48</v>
      </c>
      <c r="B29154" s="7" t="s">
        <v>253</v>
      </c>
      <c r="C29154" s="7" t="s">
        <v>1290</v>
      </c>
      <c r="D29154" s="7" t="n">
        <v>0</v>
      </c>
      <c r="E29154" s="7" t="n">
        <v>0</v>
      </c>
      <c r="F29154" s="7" t="n">
        <v>20</v>
      </c>
      <c r="G29154" s="7" t="n">
        <v>268.94</v>
      </c>
    </row>
    <row r="29155" customFormat="false" ht="15" hidden="false" customHeight="false" outlineLevel="0" collapsed="false">
      <c r="A29155" s="7" t="s">
        <v>48</v>
      </c>
      <c r="B29155" s="7" t="s">
        <v>317</v>
      </c>
      <c r="C29155" s="7" t="s">
        <v>1290</v>
      </c>
      <c r="D29155" s="7" t="n">
        <v>0</v>
      </c>
      <c r="E29155" s="7" t="n">
        <v>0</v>
      </c>
      <c r="F29155" s="7" t="n">
        <v>6</v>
      </c>
      <c r="G29155" s="7" t="n">
        <v>86.56</v>
      </c>
    </row>
    <row r="29156" customFormat="false" ht="15" hidden="false" customHeight="false" outlineLevel="0" collapsed="false">
      <c r="A29156" s="7" t="s">
        <v>48</v>
      </c>
      <c r="B29156" s="7" t="s">
        <v>317</v>
      </c>
      <c r="C29156" s="7" t="s">
        <v>1290</v>
      </c>
      <c r="D29156" s="7" t="n">
        <v>10</v>
      </c>
      <c r="E29156" s="7" t="n">
        <v>147.83</v>
      </c>
      <c r="F29156" s="7" t="n">
        <v>0</v>
      </c>
      <c r="G29156" s="7" t="n">
        <v>0</v>
      </c>
    </row>
    <row r="29157" customFormat="false" ht="15" hidden="false" customHeight="false" outlineLevel="0" collapsed="false">
      <c r="A29157" s="7" t="s">
        <v>48</v>
      </c>
      <c r="B29157" s="7" t="s">
        <v>317</v>
      </c>
      <c r="C29157" s="7" t="s">
        <v>1290</v>
      </c>
      <c r="D29157" s="7" t="n">
        <v>10</v>
      </c>
      <c r="E29157" s="7" t="n">
        <v>154.35</v>
      </c>
      <c r="F29157" s="7" t="n">
        <v>0</v>
      </c>
      <c r="G29157" s="7" t="n">
        <v>0</v>
      </c>
    </row>
    <row r="29158" customFormat="false" ht="15" hidden="false" customHeight="false" outlineLevel="0" collapsed="false">
      <c r="A29158" s="7" t="s">
        <v>48</v>
      </c>
      <c r="B29158" s="7" t="s">
        <v>728</v>
      </c>
      <c r="C29158" s="7" t="s">
        <v>1544</v>
      </c>
      <c r="D29158" s="7" t="n">
        <v>0</v>
      </c>
      <c r="E29158" s="7" t="n">
        <v>0</v>
      </c>
      <c r="F29158" s="7" t="n">
        <v>1</v>
      </c>
      <c r="G29158" s="7" t="n">
        <v>0.03</v>
      </c>
    </row>
    <row r="29159" customFormat="false" ht="15" hidden="false" customHeight="false" outlineLevel="0" collapsed="false">
      <c r="A29159" s="7" t="s">
        <v>48</v>
      </c>
      <c r="B29159" s="7" t="s">
        <v>106</v>
      </c>
      <c r="C29159" s="7" t="s">
        <v>1291</v>
      </c>
      <c r="D29159" s="7" t="n">
        <v>0</v>
      </c>
      <c r="E29159" s="7" t="n">
        <v>0</v>
      </c>
      <c r="F29159" s="7" t="n">
        <v>10</v>
      </c>
      <c r="G29159" s="7" t="n">
        <v>147.46</v>
      </c>
    </row>
    <row r="29160" customFormat="false" ht="15" hidden="false" customHeight="false" outlineLevel="0" collapsed="false">
      <c r="A29160" s="7" t="s">
        <v>48</v>
      </c>
      <c r="B29160" s="7" t="s">
        <v>106</v>
      </c>
      <c r="C29160" s="7" t="s">
        <v>1291</v>
      </c>
      <c r="D29160" s="7" t="n">
        <v>30</v>
      </c>
      <c r="E29160" s="7" t="n">
        <v>466.92</v>
      </c>
      <c r="F29160" s="7" t="n">
        <v>0</v>
      </c>
      <c r="G29160" s="7" t="n">
        <v>0</v>
      </c>
    </row>
    <row r="29161" customFormat="false" ht="15" hidden="false" customHeight="false" outlineLevel="0" collapsed="false">
      <c r="A29161" s="7" t="s">
        <v>48</v>
      </c>
      <c r="B29161" s="7" t="s">
        <v>106</v>
      </c>
      <c r="C29161" s="7" t="s">
        <v>1291</v>
      </c>
      <c r="D29161" s="7" t="n">
        <v>0</v>
      </c>
      <c r="E29161" s="7" t="n">
        <v>0</v>
      </c>
      <c r="F29161" s="7" t="n">
        <v>50</v>
      </c>
      <c r="G29161" s="7" t="n">
        <v>702.91</v>
      </c>
    </row>
    <row r="29162" customFormat="false" ht="15" hidden="false" customHeight="false" outlineLevel="0" collapsed="false">
      <c r="A29162" s="7" t="s">
        <v>48</v>
      </c>
      <c r="B29162" s="7" t="s">
        <v>106</v>
      </c>
      <c r="C29162" s="7" t="s">
        <v>1291</v>
      </c>
      <c r="D29162" s="7" t="n">
        <v>30</v>
      </c>
      <c r="E29162" s="7" t="n">
        <v>511.71</v>
      </c>
      <c r="F29162" s="7" t="n">
        <v>0</v>
      </c>
      <c r="G29162" s="7" t="n">
        <v>0</v>
      </c>
    </row>
    <row r="29163" customFormat="false" ht="15" hidden="false" customHeight="false" outlineLevel="0" collapsed="false">
      <c r="A29163" s="7" t="s">
        <v>48</v>
      </c>
      <c r="B29163" s="7" t="s">
        <v>106</v>
      </c>
      <c r="C29163" s="7" t="s">
        <v>1291</v>
      </c>
      <c r="D29163" s="7" t="n">
        <v>0</v>
      </c>
      <c r="E29163" s="7" t="n">
        <v>0</v>
      </c>
      <c r="F29163" s="7" t="n">
        <v>30</v>
      </c>
      <c r="G29163" s="7" t="n">
        <v>452.5</v>
      </c>
    </row>
    <row r="29164" customFormat="false" ht="15" hidden="false" customHeight="false" outlineLevel="0" collapsed="false">
      <c r="A29164" s="7" t="s">
        <v>48</v>
      </c>
      <c r="B29164" s="7" t="s">
        <v>106</v>
      </c>
      <c r="C29164" s="7" t="s">
        <v>1291</v>
      </c>
      <c r="D29164" s="7" t="n">
        <v>0</v>
      </c>
      <c r="E29164" s="7" t="n">
        <v>0</v>
      </c>
      <c r="F29164" s="7" t="n">
        <v>60</v>
      </c>
      <c r="G29164" s="7" t="n">
        <v>847.4</v>
      </c>
    </row>
    <row r="29165" customFormat="false" ht="15" hidden="false" customHeight="false" outlineLevel="0" collapsed="false">
      <c r="A29165" s="7" t="s">
        <v>48</v>
      </c>
      <c r="B29165" s="7" t="s">
        <v>106</v>
      </c>
      <c r="C29165" s="7" t="s">
        <v>1291</v>
      </c>
      <c r="D29165" s="7" t="n">
        <v>30</v>
      </c>
      <c r="E29165" s="7" t="n">
        <v>484.09</v>
      </c>
      <c r="F29165" s="7" t="n">
        <v>0</v>
      </c>
      <c r="G29165" s="7" t="n">
        <v>0</v>
      </c>
    </row>
    <row r="29166" customFormat="false" ht="15" hidden="false" customHeight="false" outlineLevel="0" collapsed="false">
      <c r="A29166" s="7" t="s">
        <v>48</v>
      </c>
      <c r="B29166" s="7" t="s">
        <v>106</v>
      </c>
      <c r="C29166" s="7" t="s">
        <v>1291</v>
      </c>
      <c r="D29166" s="7" t="n">
        <v>20</v>
      </c>
      <c r="E29166" s="7" t="n">
        <v>309.11</v>
      </c>
      <c r="F29166" s="7" t="n">
        <v>0</v>
      </c>
      <c r="G29166" s="7" t="n">
        <v>0</v>
      </c>
    </row>
    <row r="29167" customFormat="false" ht="15" hidden="false" customHeight="false" outlineLevel="0" collapsed="false">
      <c r="A29167" s="7" t="s">
        <v>48</v>
      </c>
      <c r="B29167" s="7" t="s">
        <v>106</v>
      </c>
      <c r="C29167" s="7" t="s">
        <v>1291</v>
      </c>
      <c r="D29167" s="7" t="n">
        <v>50</v>
      </c>
      <c r="E29167" s="7" t="n">
        <v>812.06</v>
      </c>
      <c r="F29167" s="7" t="n">
        <v>0</v>
      </c>
      <c r="G29167" s="7" t="n">
        <v>0</v>
      </c>
    </row>
    <row r="29168" customFormat="false" ht="15" hidden="false" customHeight="false" outlineLevel="0" collapsed="false">
      <c r="A29168" s="7" t="s">
        <v>48</v>
      </c>
      <c r="B29168" s="7" t="s">
        <v>96</v>
      </c>
      <c r="C29168" s="7" t="s">
        <v>1291</v>
      </c>
      <c r="D29168" s="7" t="n">
        <v>0</v>
      </c>
      <c r="E29168" s="7" t="n">
        <v>0</v>
      </c>
      <c r="F29168" s="7" t="n">
        <v>60</v>
      </c>
      <c r="G29168" s="7" t="n">
        <v>884.75</v>
      </c>
    </row>
    <row r="29169" customFormat="false" ht="15" hidden="false" customHeight="false" outlineLevel="0" collapsed="false">
      <c r="A29169" s="7" t="s">
        <v>48</v>
      </c>
      <c r="B29169" s="7" t="s">
        <v>96</v>
      </c>
      <c r="C29169" s="7" t="s">
        <v>1291</v>
      </c>
      <c r="D29169" s="7" t="n">
        <v>0</v>
      </c>
      <c r="E29169" s="7" t="n">
        <v>0</v>
      </c>
      <c r="F29169" s="7" t="n">
        <v>60</v>
      </c>
      <c r="G29169" s="7" t="n">
        <v>847.4</v>
      </c>
    </row>
    <row r="29170" customFormat="false" ht="15" hidden="false" customHeight="false" outlineLevel="0" collapsed="false">
      <c r="A29170" s="7" t="s">
        <v>48</v>
      </c>
      <c r="B29170" s="7" t="s">
        <v>96</v>
      </c>
      <c r="C29170" s="7" t="s">
        <v>1291</v>
      </c>
      <c r="D29170" s="7" t="n">
        <v>40</v>
      </c>
      <c r="E29170" s="7" t="n">
        <v>649.65</v>
      </c>
      <c r="F29170" s="7" t="n">
        <v>0</v>
      </c>
      <c r="G29170" s="7" t="n">
        <v>0</v>
      </c>
    </row>
    <row r="29171" customFormat="false" ht="15" hidden="false" customHeight="false" outlineLevel="0" collapsed="false">
      <c r="A29171" s="7" t="s">
        <v>48</v>
      </c>
      <c r="B29171" s="7" t="s">
        <v>96</v>
      </c>
      <c r="C29171" s="7" t="s">
        <v>1291</v>
      </c>
      <c r="D29171" s="7" t="n">
        <v>40</v>
      </c>
      <c r="E29171" s="7" t="n">
        <v>622.56</v>
      </c>
      <c r="F29171" s="7" t="n">
        <v>0</v>
      </c>
      <c r="G29171" s="7" t="n">
        <v>0</v>
      </c>
    </row>
    <row r="29172" customFormat="false" ht="15" hidden="false" customHeight="false" outlineLevel="0" collapsed="false">
      <c r="A29172" s="7" t="s">
        <v>48</v>
      </c>
      <c r="B29172" s="7" t="s">
        <v>96</v>
      </c>
      <c r="C29172" s="7" t="s">
        <v>1291</v>
      </c>
      <c r="D29172" s="7" t="n">
        <v>40</v>
      </c>
      <c r="E29172" s="7" t="n">
        <v>682.29</v>
      </c>
      <c r="F29172" s="7" t="n">
        <v>0</v>
      </c>
      <c r="G29172" s="7" t="n">
        <v>0</v>
      </c>
    </row>
    <row r="29173" customFormat="false" ht="15" hidden="false" customHeight="false" outlineLevel="0" collapsed="false">
      <c r="A29173" s="7" t="s">
        <v>48</v>
      </c>
      <c r="B29173" s="7" t="s">
        <v>96</v>
      </c>
      <c r="C29173" s="7" t="s">
        <v>1291</v>
      </c>
      <c r="D29173" s="7" t="n">
        <v>0</v>
      </c>
      <c r="E29173" s="7" t="n">
        <v>0</v>
      </c>
      <c r="F29173" s="7" t="n">
        <v>50</v>
      </c>
      <c r="G29173" s="7" t="n">
        <v>754.16</v>
      </c>
    </row>
    <row r="29174" customFormat="false" ht="15" hidden="false" customHeight="false" outlineLevel="0" collapsed="false">
      <c r="A29174" s="7" t="s">
        <v>48</v>
      </c>
      <c r="B29174" s="7" t="s">
        <v>96</v>
      </c>
      <c r="C29174" s="7" t="s">
        <v>1291</v>
      </c>
      <c r="D29174" s="7" t="n">
        <v>40</v>
      </c>
      <c r="E29174" s="7" t="n">
        <v>618.22</v>
      </c>
      <c r="F29174" s="7" t="n">
        <v>0</v>
      </c>
      <c r="G29174" s="7" t="n">
        <v>0</v>
      </c>
    </row>
    <row r="29175" customFormat="false" ht="15" hidden="false" customHeight="false" outlineLevel="0" collapsed="false">
      <c r="A29175" s="7" t="s">
        <v>48</v>
      </c>
      <c r="B29175" s="7" t="s">
        <v>96</v>
      </c>
      <c r="C29175" s="7" t="s">
        <v>1291</v>
      </c>
      <c r="D29175" s="7" t="n">
        <v>0</v>
      </c>
      <c r="E29175" s="7" t="n">
        <v>0</v>
      </c>
      <c r="F29175" s="7" t="n">
        <v>70</v>
      </c>
      <c r="G29175" s="7" t="n">
        <v>984.08</v>
      </c>
    </row>
    <row r="29176" customFormat="false" ht="15" hidden="false" customHeight="false" outlineLevel="0" collapsed="false">
      <c r="A29176" s="7" t="s">
        <v>48</v>
      </c>
      <c r="B29176" s="7" t="s">
        <v>96</v>
      </c>
      <c r="C29176" s="7" t="s">
        <v>1291</v>
      </c>
      <c r="D29176" s="7" t="n">
        <v>50</v>
      </c>
      <c r="E29176" s="7" t="n">
        <v>806.82</v>
      </c>
      <c r="F29176" s="7" t="n">
        <v>0</v>
      </c>
      <c r="G29176" s="7" t="n">
        <v>0</v>
      </c>
    </row>
    <row r="29177" customFormat="false" ht="15" hidden="false" customHeight="false" outlineLevel="0" collapsed="false">
      <c r="A29177" s="7" t="s">
        <v>48</v>
      </c>
      <c r="B29177" s="7" t="s">
        <v>110</v>
      </c>
      <c r="C29177" s="7" t="s">
        <v>1291</v>
      </c>
      <c r="D29177" s="7" t="n">
        <v>0</v>
      </c>
      <c r="E29177" s="7" t="n">
        <v>0</v>
      </c>
      <c r="F29177" s="7" t="n">
        <v>40</v>
      </c>
      <c r="G29177" s="7" t="n">
        <v>562.33</v>
      </c>
    </row>
    <row r="29178" customFormat="false" ht="15" hidden="false" customHeight="false" outlineLevel="0" collapsed="false">
      <c r="A29178" s="7" t="s">
        <v>48</v>
      </c>
      <c r="B29178" s="7" t="s">
        <v>110</v>
      </c>
      <c r="C29178" s="7" t="s">
        <v>1291</v>
      </c>
      <c r="D29178" s="7" t="n">
        <v>30</v>
      </c>
      <c r="E29178" s="7" t="n">
        <v>484.09</v>
      </c>
      <c r="F29178" s="7" t="n">
        <v>0</v>
      </c>
      <c r="G29178" s="7" t="n">
        <v>0</v>
      </c>
    </row>
    <row r="29179" customFormat="false" ht="15" hidden="false" customHeight="false" outlineLevel="0" collapsed="false">
      <c r="A29179" s="7" t="s">
        <v>48</v>
      </c>
      <c r="B29179" s="7" t="s">
        <v>110</v>
      </c>
      <c r="C29179" s="7" t="s">
        <v>1291</v>
      </c>
      <c r="D29179" s="7" t="n">
        <v>0</v>
      </c>
      <c r="E29179" s="7" t="n">
        <v>0</v>
      </c>
      <c r="F29179" s="7" t="n">
        <v>20</v>
      </c>
      <c r="G29179" s="7" t="n">
        <v>301.66</v>
      </c>
    </row>
    <row r="29180" customFormat="false" ht="15" hidden="false" customHeight="false" outlineLevel="0" collapsed="false">
      <c r="A29180" s="7" t="s">
        <v>48</v>
      </c>
      <c r="B29180" s="7" t="s">
        <v>110</v>
      </c>
      <c r="C29180" s="7" t="s">
        <v>1291</v>
      </c>
      <c r="D29180" s="7" t="n">
        <v>15</v>
      </c>
      <c r="E29180" s="7" t="n">
        <v>231.83</v>
      </c>
      <c r="F29180" s="7" t="n">
        <v>0</v>
      </c>
      <c r="G29180" s="7" t="n">
        <v>0</v>
      </c>
    </row>
    <row r="29181" customFormat="false" ht="15" hidden="false" customHeight="false" outlineLevel="0" collapsed="false">
      <c r="A29181" s="7" t="s">
        <v>48</v>
      </c>
      <c r="B29181" s="7" t="s">
        <v>110</v>
      </c>
      <c r="C29181" s="7" t="s">
        <v>1291</v>
      </c>
      <c r="D29181" s="7" t="n">
        <v>0</v>
      </c>
      <c r="E29181" s="7" t="n">
        <v>0</v>
      </c>
      <c r="F29181" s="7" t="n">
        <v>40</v>
      </c>
      <c r="G29181" s="7" t="n">
        <v>564.93</v>
      </c>
    </row>
    <row r="29182" customFormat="false" ht="15" hidden="false" customHeight="false" outlineLevel="0" collapsed="false">
      <c r="A29182" s="7" t="s">
        <v>48</v>
      </c>
      <c r="B29182" s="7" t="s">
        <v>110</v>
      </c>
      <c r="C29182" s="7" t="s">
        <v>1291</v>
      </c>
      <c r="D29182" s="7" t="n">
        <v>10</v>
      </c>
      <c r="E29182" s="7" t="n">
        <v>162.41</v>
      </c>
      <c r="F29182" s="7" t="n">
        <v>0</v>
      </c>
      <c r="G29182" s="7" t="n">
        <v>0</v>
      </c>
    </row>
    <row r="29183" customFormat="false" ht="15" hidden="false" customHeight="false" outlineLevel="0" collapsed="false">
      <c r="A29183" s="7" t="s">
        <v>48</v>
      </c>
      <c r="B29183" s="7" t="s">
        <v>110</v>
      </c>
      <c r="C29183" s="7" t="s">
        <v>1291</v>
      </c>
      <c r="D29183" s="7" t="n">
        <v>20</v>
      </c>
      <c r="E29183" s="7" t="n">
        <v>311.27</v>
      </c>
      <c r="F29183" s="7" t="n">
        <v>0</v>
      </c>
      <c r="G29183" s="7" t="n">
        <v>0</v>
      </c>
    </row>
    <row r="29184" customFormat="false" ht="15" hidden="false" customHeight="false" outlineLevel="0" collapsed="false">
      <c r="A29184" s="7" t="s">
        <v>48</v>
      </c>
      <c r="B29184" s="7" t="s">
        <v>110</v>
      </c>
      <c r="C29184" s="7" t="s">
        <v>1291</v>
      </c>
      <c r="D29184" s="7" t="n">
        <v>20</v>
      </c>
      <c r="E29184" s="7" t="n">
        <v>341.15</v>
      </c>
      <c r="F29184" s="7" t="n">
        <v>0</v>
      </c>
      <c r="G29184" s="7" t="n">
        <v>0</v>
      </c>
    </row>
    <row r="29185" customFormat="false" ht="15" hidden="false" customHeight="false" outlineLevel="0" collapsed="false">
      <c r="A29185" s="7" t="s">
        <v>48</v>
      </c>
      <c r="B29185" s="7" t="s">
        <v>173</v>
      </c>
      <c r="C29185" s="7" t="s">
        <v>1291</v>
      </c>
      <c r="D29185" s="7" t="n">
        <v>0</v>
      </c>
      <c r="E29185" s="7" t="n">
        <v>0</v>
      </c>
      <c r="F29185" s="7" t="n">
        <v>6</v>
      </c>
      <c r="G29185" s="7" t="n">
        <v>88.48</v>
      </c>
    </row>
    <row r="29186" customFormat="false" ht="15" hidden="false" customHeight="false" outlineLevel="0" collapsed="false">
      <c r="A29186" s="7" t="s">
        <v>48</v>
      </c>
      <c r="B29186" s="7" t="s">
        <v>173</v>
      </c>
      <c r="C29186" s="7" t="s">
        <v>1291</v>
      </c>
      <c r="D29186" s="7" t="n">
        <v>10</v>
      </c>
      <c r="E29186" s="7" t="n">
        <v>162.41</v>
      </c>
      <c r="F29186" s="7" t="n">
        <v>0</v>
      </c>
      <c r="G29186" s="7" t="n">
        <v>0</v>
      </c>
    </row>
    <row r="29187" customFormat="false" ht="15" hidden="false" customHeight="false" outlineLevel="0" collapsed="false">
      <c r="A29187" s="7" t="s">
        <v>48</v>
      </c>
      <c r="B29187" s="7" t="s">
        <v>173</v>
      </c>
      <c r="C29187" s="7" t="s">
        <v>1291</v>
      </c>
      <c r="D29187" s="7" t="n">
        <v>10</v>
      </c>
      <c r="E29187" s="7" t="n">
        <v>161.36</v>
      </c>
      <c r="F29187" s="7" t="n">
        <v>0</v>
      </c>
      <c r="G29187" s="7" t="n">
        <v>0</v>
      </c>
    </row>
    <row r="29188" customFormat="false" ht="15" hidden="false" customHeight="false" outlineLevel="0" collapsed="false">
      <c r="A29188" s="7" t="s">
        <v>48</v>
      </c>
      <c r="B29188" s="7" t="s">
        <v>173</v>
      </c>
      <c r="C29188" s="7" t="s">
        <v>1291</v>
      </c>
      <c r="D29188" s="7" t="n">
        <v>10</v>
      </c>
      <c r="E29188" s="7" t="n">
        <v>154.56</v>
      </c>
      <c r="F29188" s="7" t="n">
        <v>0</v>
      </c>
      <c r="G29188" s="7" t="n">
        <v>0</v>
      </c>
    </row>
    <row r="29189" customFormat="false" ht="15" hidden="false" customHeight="false" outlineLevel="0" collapsed="false">
      <c r="A29189" s="7" t="s">
        <v>48</v>
      </c>
      <c r="B29189" s="7" t="s">
        <v>173</v>
      </c>
      <c r="C29189" s="7" t="s">
        <v>1291</v>
      </c>
      <c r="D29189" s="7" t="n">
        <v>0</v>
      </c>
      <c r="E29189" s="7" t="n">
        <v>0</v>
      </c>
      <c r="F29189" s="7" t="n">
        <v>10</v>
      </c>
      <c r="G29189" s="7" t="n">
        <v>150.83</v>
      </c>
    </row>
    <row r="29190" customFormat="false" ht="15" hidden="false" customHeight="false" outlineLevel="0" collapsed="false">
      <c r="A29190" s="7" t="s">
        <v>48</v>
      </c>
      <c r="B29190" s="7" t="s">
        <v>676</v>
      </c>
      <c r="C29190" s="7" t="s">
        <v>1493</v>
      </c>
      <c r="D29190" s="7" t="n">
        <v>0</v>
      </c>
      <c r="E29190" s="7" t="n">
        <v>0</v>
      </c>
      <c r="F29190" s="7" t="n">
        <v>1</v>
      </c>
      <c r="G29190" s="7" t="n">
        <v>0.03</v>
      </c>
    </row>
    <row r="29191" customFormat="false" ht="15" hidden="false" customHeight="false" outlineLevel="0" collapsed="false">
      <c r="A29191" s="7" t="s">
        <v>48</v>
      </c>
      <c r="B29191" s="7" t="s">
        <v>674</v>
      </c>
      <c r="C29191" s="7" t="s">
        <v>1494</v>
      </c>
      <c r="D29191" s="7" t="n">
        <v>0</v>
      </c>
      <c r="E29191" s="7" t="n">
        <v>0</v>
      </c>
      <c r="F29191" s="7" t="n">
        <v>1</v>
      </c>
      <c r="G29191" s="7" t="n">
        <v>0.03</v>
      </c>
    </row>
    <row r="29192" customFormat="false" ht="15" hidden="false" customHeight="false" outlineLevel="0" collapsed="false">
      <c r="A29192" s="7" t="s">
        <v>48</v>
      </c>
      <c r="B29192" s="7" t="s">
        <v>296</v>
      </c>
      <c r="C29192" s="7" t="s">
        <v>1294</v>
      </c>
      <c r="D29192" s="7" t="n">
        <v>25</v>
      </c>
      <c r="E29192" s="7" t="n">
        <v>342.03</v>
      </c>
      <c r="F29192" s="7" t="n">
        <v>0</v>
      </c>
      <c r="G29192" s="7" t="n">
        <v>0</v>
      </c>
    </row>
    <row r="29193" customFormat="false" ht="15" hidden="false" customHeight="false" outlineLevel="0" collapsed="false">
      <c r="A29193" s="7" t="s">
        <v>48</v>
      </c>
      <c r="B29193" s="7" t="s">
        <v>296</v>
      </c>
      <c r="C29193" s="7" t="s">
        <v>1294</v>
      </c>
      <c r="D29193" s="7" t="n">
        <v>30</v>
      </c>
      <c r="E29193" s="7" t="n">
        <v>433.85</v>
      </c>
      <c r="F29193" s="7" t="n">
        <v>0</v>
      </c>
      <c r="G29193" s="7" t="n">
        <v>0</v>
      </c>
    </row>
    <row r="29194" customFormat="false" ht="15" hidden="false" customHeight="false" outlineLevel="0" collapsed="false">
      <c r="A29194" s="7" t="s">
        <v>48</v>
      </c>
      <c r="B29194" s="7" t="s">
        <v>296</v>
      </c>
      <c r="C29194" s="7" t="s">
        <v>1294</v>
      </c>
      <c r="D29194" s="7" t="n">
        <v>15</v>
      </c>
      <c r="E29194" s="7" t="n">
        <v>196.55</v>
      </c>
      <c r="F29194" s="7" t="n">
        <v>0</v>
      </c>
      <c r="G29194" s="7" t="n">
        <v>0</v>
      </c>
    </row>
    <row r="29195" customFormat="false" ht="15" hidden="false" customHeight="false" outlineLevel="0" collapsed="false">
      <c r="A29195" s="7" t="s">
        <v>48</v>
      </c>
      <c r="B29195" s="7" t="s">
        <v>296</v>
      </c>
      <c r="C29195" s="7" t="s">
        <v>1294</v>
      </c>
      <c r="D29195" s="7" t="n">
        <v>30</v>
      </c>
      <c r="E29195" s="7" t="n">
        <v>413.09</v>
      </c>
      <c r="F29195" s="7" t="n">
        <v>0</v>
      </c>
      <c r="G29195" s="7" t="n">
        <v>0</v>
      </c>
    </row>
    <row r="29196" customFormat="false" ht="15" hidden="false" customHeight="false" outlineLevel="0" collapsed="false">
      <c r="A29196" s="7" t="s">
        <v>48</v>
      </c>
      <c r="B29196" s="7" t="s">
        <v>296</v>
      </c>
      <c r="C29196" s="7" t="s">
        <v>1294</v>
      </c>
      <c r="D29196" s="7" t="n">
        <v>50</v>
      </c>
      <c r="E29196" s="7" t="n">
        <v>659.77</v>
      </c>
      <c r="F29196" s="7" t="n">
        <v>0</v>
      </c>
      <c r="G29196" s="7" t="n">
        <v>0</v>
      </c>
    </row>
    <row r="29197" customFormat="false" ht="15" hidden="false" customHeight="false" outlineLevel="0" collapsed="false">
      <c r="A29197" s="7" t="s">
        <v>48</v>
      </c>
      <c r="B29197" s="7" t="s">
        <v>296</v>
      </c>
      <c r="C29197" s="7" t="s">
        <v>1294</v>
      </c>
      <c r="D29197" s="7" t="n">
        <v>0</v>
      </c>
      <c r="E29197" s="7" t="n">
        <v>0</v>
      </c>
      <c r="F29197" s="7" t="n">
        <v>30</v>
      </c>
      <c r="G29197" s="7" t="n">
        <v>357.57</v>
      </c>
    </row>
    <row r="29198" customFormat="false" ht="15" hidden="false" customHeight="false" outlineLevel="0" collapsed="false">
      <c r="A29198" s="7" t="s">
        <v>48</v>
      </c>
      <c r="B29198" s="7" t="s">
        <v>296</v>
      </c>
      <c r="C29198" s="7" t="s">
        <v>1294</v>
      </c>
      <c r="D29198" s="7" t="n">
        <v>0</v>
      </c>
      <c r="E29198" s="7" t="n">
        <v>0</v>
      </c>
      <c r="F29198" s="7" t="n">
        <v>35</v>
      </c>
      <c r="G29198" s="7" t="n">
        <v>437.57</v>
      </c>
    </row>
    <row r="29199" customFormat="false" ht="15" hidden="false" customHeight="false" outlineLevel="0" collapsed="false">
      <c r="A29199" s="7" t="s">
        <v>48</v>
      </c>
      <c r="B29199" s="7" t="s">
        <v>296</v>
      </c>
      <c r="C29199" s="7" t="s">
        <v>1294</v>
      </c>
      <c r="D29199" s="7" t="n">
        <v>0</v>
      </c>
      <c r="E29199" s="7" t="n">
        <v>0</v>
      </c>
      <c r="F29199" s="7" t="n">
        <v>10</v>
      </c>
      <c r="G29199" s="7" t="n">
        <v>127.88</v>
      </c>
    </row>
    <row r="29200" customFormat="false" ht="15" hidden="false" customHeight="false" outlineLevel="0" collapsed="false">
      <c r="A29200" s="7" t="s">
        <v>48</v>
      </c>
      <c r="B29200" s="7" t="s">
        <v>164</v>
      </c>
      <c r="C29200" s="7" t="s">
        <v>1295</v>
      </c>
      <c r="D29200" s="7" t="n">
        <v>100</v>
      </c>
      <c r="E29200" s="7" t="n">
        <v>847.37</v>
      </c>
      <c r="F29200" s="7" t="n">
        <v>0</v>
      </c>
      <c r="G29200" s="7" t="n">
        <v>0</v>
      </c>
    </row>
    <row r="29201" customFormat="false" ht="15" hidden="false" customHeight="false" outlineLevel="0" collapsed="false">
      <c r="A29201" s="7" t="s">
        <v>48</v>
      </c>
      <c r="B29201" s="7" t="s">
        <v>164</v>
      </c>
      <c r="C29201" s="7" t="s">
        <v>1295</v>
      </c>
      <c r="D29201" s="7" t="n">
        <v>0</v>
      </c>
      <c r="E29201" s="7" t="n">
        <v>0</v>
      </c>
      <c r="F29201" s="7" t="n">
        <v>100</v>
      </c>
      <c r="G29201" s="7" t="n">
        <v>786.95</v>
      </c>
    </row>
    <row r="29202" customFormat="false" ht="15" hidden="false" customHeight="false" outlineLevel="0" collapsed="false">
      <c r="A29202" s="7" t="s">
        <v>48</v>
      </c>
      <c r="B29202" s="7" t="s">
        <v>164</v>
      </c>
      <c r="C29202" s="7" t="s">
        <v>1295</v>
      </c>
      <c r="D29202" s="7" t="n">
        <v>50</v>
      </c>
      <c r="E29202" s="7" t="n">
        <v>406.02</v>
      </c>
      <c r="F29202" s="7" t="n">
        <v>0</v>
      </c>
      <c r="G29202" s="7" t="n">
        <v>0</v>
      </c>
    </row>
    <row r="29203" customFormat="false" ht="15" hidden="false" customHeight="false" outlineLevel="0" collapsed="false">
      <c r="A29203" s="7" t="s">
        <v>48</v>
      </c>
      <c r="B29203" s="7" t="s">
        <v>164</v>
      </c>
      <c r="C29203" s="7" t="s">
        <v>1295</v>
      </c>
      <c r="D29203" s="7" t="n">
        <v>0</v>
      </c>
      <c r="E29203" s="7" t="n">
        <v>0</v>
      </c>
      <c r="F29203" s="7" t="n">
        <v>100</v>
      </c>
      <c r="G29203" s="7" t="n">
        <v>733.47</v>
      </c>
    </row>
    <row r="29204" customFormat="false" ht="15" hidden="false" customHeight="false" outlineLevel="0" collapsed="false">
      <c r="A29204" s="7" t="s">
        <v>48</v>
      </c>
      <c r="B29204" s="7" t="s">
        <v>164</v>
      </c>
      <c r="C29204" s="7" t="s">
        <v>1295</v>
      </c>
      <c r="D29204" s="7" t="n">
        <v>120</v>
      </c>
      <c r="E29204" s="7" t="n">
        <v>1067.93</v>
      </c>
      <c r="F29204" s="7" t="n">
        <v>0</v>
      </c>
      <c r="G29204" s="7" t="n">
        <v>0</v>
      </c>
    </row>
    <row r="29205" customFormat="false" ht="15" hidden="false" customHeight="false" outlineLevel="0" collapsed="false">
      <c r="A29205" s="7" t="s">
        <v>48</v>
      </c>
      <c r="B29205" s="7" t="s">
        <v>164</v>
      </c>
      <c r="C29205" s="7" t="s">
        <v>1295</v>
      </c>
      <c r="D29205" s="7" t="n">
        <v>80</v>
      </c>
      <c r="E29205" s="7" t="n">
        <v>673.52</v>
      </c>
      <c r="F29205" s="7" t="n">
        <v>0</v>
      </c>
      <c r="G29205" s="7" t="n">
        <v>0</v>
      </c>
    </row>
    <row r="29206" customFormat="false" ht="15" hidden="false" customHeight="false" outlineLevel="0" collapsed="false">
      <c r="A29206" s="7" t="s">
        <v>48</v>
      </c>
      <c r="B29206" s="7" t="s">
        <v>164</v>
      </c>
      <c r="C29206" s="7" t="s">
        <v>1295</v>
      </c>
      <c r="D29206" s="7" t="n">
        <v>90</v>
      </c>
      <c r="E29206" s="7" t="n">
        <v>725.73</v>
      </c>
      <c r="F29206" s="7" t="n">
        <v>0</v>
      </c>
      <c r="G29206" s="7" t="n">
        <v>0</v>
      </c>
    </row>
    <row r="29207" customFormat="false" ht="15" hidden="false" customHeight="false" outlineLevel="0" collapsed="false">
      <c r="A29207" s="7" t="s">
        <v>48</v>
      </c>
      <c r="B29207" s="7" t="s">
        <v>164</v>
      </c>
      <c r="C29207" s="7" t="s">
        <v>1295</v>
      </c>
      <c r="D29207" s="7" t="n">
        <v>0</v>
      </c>
      <c r="E29207" s="7" t="n">
        <v>0</v>
      </c>
      <c r="F29207" s="7" t="n">
        <v>130</v>
      </c>
      <c r="G29207" s="7" t="n">
        <v>1000.15</v>
      </c>
    </row>
    <row r="29208" customFormat="false" ht="15" hidden="false" customHeight="false" outlineLevel="0" collapsed="false">
      <c r="A29208" s="7" t="s">
        <v>48</v>
      </c>
      <c r="B29208" s="7" t="s">
        <v>164</v>
      </c>
      <c r="C29208" s="7" t="s">
        <v>1295</v>
      </c>
      <c r="D29208" s="7" t="n">
        <v>0</v>
      </c>
      <c r="E29208" s="7" t="n">
        <v>0</v>
      </c>
      <c r="F29208" s="7" t="n">
        <v>70</v>
      </c>
      <c r="G29208" s="7" t="n">
        <v>515.81</v>
      </c>
    </row>
    <row r="29209" customFormat="false" ht="15" hidden="false" customHeight="false" outlineLevel="0" collapsed="false">
      <c r="A29209" s="7" t="s">
        <v>48</v>
      </c>
      <c r="B29209" s="7" t="s">
        <v>159</v>
      </c>
      <c r="C29209" s="7" t="s">
        <v>1295</v>
      </c>
      <c r="D29209" s="7" t="n">
        <v>0</v>
      </c>
      <c r="E29209" s="7" t="n">
        <v>0</v>
      </c>
      <c r="F29209" s="7" t="n">
        <v>70</v>
      </c>
      <c r="G29209" s="7" t="n">
        <v>515.81</v>
      </c>
    </row>
    <row r="29210" customFormat="false" ht="15" hidden="false" customHeight="false" outlineLevel="0" collapsed="false">
      <c r="A29210" s="7" t="s">
        <v>48</v>
      </c>
      <c r="B29210" s="7" t="s">
        <v>159</v>
      </c>
      <c r="C29210" s="7" t="s">
        <v>1295</v>
      </c>
      <c r="D29210" s="7" t="n">
        <v>100</v>
      </c>
      <c r="E29210" s="7" t="n">
        <v>841.9</v>
      </c>
      <c r="F29210" s="7" t="n">
        <v>0</v>
      </c>
      <c r="G29210" s="7" t="n">
        <v>0</v>
      </c>
    </row>
    <row r="29211" customFormat="false" ht="15" hidden="false" customHeight="false" outlineLevel="0" collapsed="false">
      <c r="A29211" s="7" t="s">
        <v>48</v>
      </c>
      <c r="B29211" s="7" t="s">
        <v>159</v>
      </c>
      <c r="C29211" s="7" t="s">
        <v>1295</v>
      </c>
      <c r="D29211" s="7" t="n">
        <v>0</v>
      </c>
      <c r="E29211" s="7" t="n">
        <v>0</v>
      </c>
      <c r="F29211" s="7" t="n">
        <v>130</v>
      </c>
      <c r="G29211" s="7" t="n">
        <v>953.51</v>
      </c>
    </row>
    <row r="29212" customFormat="false" ht="15" hidden="false" customHeight="false" outlineLevel="0" collapsed="false">
      <c r="A29212" s="7" t="s">
        <v>48</v>
      </c>
      <c r="B29212" s="7" t="s">
        <v>159</v>
      </c>
      <c r="C29212" s="7" t="s">
        <v>1295</v>
      </c>
      <c r="D29212" s="7" t="n">
        <v>150</v>
      </c>
      <c r="E29212" s="7" t="n">
        <v>1334.92</v>
      </c>
      <c r="F29212" s="7" t="n">
        <v>0</v>
      </c>
      <c r="G29212" s="7" t="n">
        <v>0</v>
      </c>
    </row>
    <row r="29213" customFormat="false" ht="15" hidden="false" customHeight="false" outlineLevel="0" collapsed="false">
      <c r="A29213" s="7" t="s">
        <v>48</v>
      </c>
      <c r="B29213" s="7" t="s">
        <v>159</v>
      </c>
      <c r="C29213" s="7" t="s">
        <v>1295</v>
      </c>
      <c r="D29213" s="7" t="n">
        <v>0</v>
      </c>
      <c r="E29213" s="7" t="n">
        <v>0</v>
      </c>
      <c r="F29213" s="7" t="n">
        <v>130</v>
      </c>
      <c r="G29213" s="7" t="n">
        <v>1000.15</v>
      </c>
    </row>
    <row r="29214" customFormat="false" ht="15" hidden="false" customHeight="false" outlineLevel="0" collapsed="false">
      <c r="A29214" s="7" t="s">
        <v>48</v>
      </c>
      <c r="B29214" s="7" t="s">
        <v>159</v>
      </c>
      <c r="C29214" s="7" t="s">
        <v>1295</v>
      </c>
      <c r="D29214" s="7" t="n">
        <v>100</v>
      </c>
      <c r="E29214" s="7" t="n">
        <v>806.37</v>
      </c>
      <c r="F29214" s="7" t="n">
        <v>0</v>
      </c>
      <c r="G29214" s="7" t="n">
        <v>0</v>
      </c>
    </row>
    <row r="29215" customFormat="false" ht="15" hidden="false" customHeight="false" outlineLevel="0" collapsed="false">
      <c r="A29215" s="7" t="s">
        <v>48</v>
      </c>
      <c r="B29215" s="7" t="s">
        <v>159</v>
      </c>
      <c r="C29215" s="7" t="s">
        <v>1295</v>
      </c>
      <c r="D29215" s="7" t="n">
        <v>100</v>
      </c>
      <c r="E29215" s="7" t="n">
        <v>847.37</v>
      </c>
      <c r="F29215" s="7" t="n">
        <v>0</v>
      </c>
      <c r="G29215" s="7" t="n">
        <v>0</v>
      </c>
    </row>
    <row r="29216" customFormat="false" ht="15" hidden="false" customHeight="false" outlineLevel="0" collapsed="false">
      <c r="A29216" s="7" t="s">
        <v>48</v>
      </c>
      <c r="B29216" s="7" t="s">
        <v>159</v>
      </c>
      <c r="C29216" s="7" t="s">
        <v>1295</v>
      </c>
      <c r="D29216" s="7" t="n">
        <v>0</v>
      </c>
      <c r="E29216" s="7" t="n">
        <v>0</v>
      </c>
      <c r="F29216" s="7" t="n">
        <v>100</v>
      </c>
      <c r="G29216" s="7" t="n">
        <v>786.95</v>
      </c>
    </row>
    <row r="29217" customFormat="false" ht="15" hidden="false" customHeight="false" outlineLevel="0" collapsed="false">
      <c r="A29217" s="7" t="s">
        <v>48</v>
      </c>
      <c r="B29217" s="7" t="s">
        <v>159</v>
      </c>
      <c r="C29217" s="7" t="s">
        <v>1295</v>
      </c>
      <c r="D29217" s="7" t="n">
        <v>100</v>
      </c>
      <c r="E29217" s="7" t="n">
        <v>812.03</v>
      </c>
      <c r="F29217" s="7" t="n">
        <v>0</v>
      </c>
      <c r="G29217" s="7" t="n">
        <v>0</v>
      </c>
    </row>
    <row r="29218" customFormat="false" ht="15" hidden="false" customHeight="false" outlineLevel="0" collapsed="false">
      <c r="A29218" s="7" t="s">
        <v>48</v>
      </c>
      <c r="B29218" s="7" t="s">
        <v>195</v>
      </c>
      <c r="C29218" s="7" t="s">
        <v>1295</v>
      </c>
      <c r="D29218" s="7" t="n">
        <v>70</v>
      </c>
      <c r="E29218" s="7" t="n">
        <v>564.46</v>
      </c>
      <c r="F29218" s="7" t="n">
        <v>0</v>
      </c>
      <c r="G29218" s="7" t="n">
        <v>0</v>
      </c>
    </row>
    <row r="29219" customFormat="false" ht="15" hidden="false" customHeight="false" outlineLevel="0" collapsed="false">
      <c r="A29219" s="7" t="s">
        <v>48</v>
      </c>
      <c r="B29219" s="7" t="s">
        <v>195</v>
      </c>
      <c r="C29219" s="7" t="s">
        <v>1295</v>
      </c>
      <c r="D29219" s="7" t="n">
        <v>0</v>
      </c>
      <c r="E29219" s="7" t="n">
        <v>0</v>
      </c>
      <c r="F29219" s="7" t="n">
        <v>70</v>
      </c>
      <c r="G29219" s="7" t="n">
        <v>550.86</v>
      </c>
    </row>
    <row r="29220" customFormat="false" ht="15" hidden="false" customHeight="false" outlineLevel="0" collapsed="false">
      <c r="A29220" s="7" t="s">
        <v>48</v>
      </c>
      <c r="B29220" s="7" t="s">
        <v>195</v>
      </c>
      <c r="C29220" s="7" t="s">
        <v>1295</v>
      </c>
      <c r="D29220" s="7" t="n">
        <v>60</v>
      </c>
      <c r="E29220" s="7" t="n">
        <v>505.14</v>
      </c>
      <c r="F29220" s="7" t="n">
        <v>0</v>
      </c>
      <c r="G29220" s="7" t="n">
        <v>0</v>
      </c>
    </row>
    <row r="29221" customFormat="false" ht="15" hidden="false" customHeight="false" outlineLevel="0" collapsed="false">
      <c r="A29221" s="7" t="s">
        <v>48</v>
      </c>
      <c r="B29221" s="7" t="s">
        <v>195</v>
      </c>
      <c r="C29221" s="7" t="s">
        <v>1295</v>
      </c>
      <c r="D29221" s="7" t="n">
        <v>120</v>
      </c>
      <c r="E29221" s="7" t="n">
        <v>1067.93</v>
      </c>
      <c r="F29221" s="7" t="n">
        <v>0</v>
      </c>
      <c r="G29221" s="7" t="n">
        <v>0</v>
      </c>
    </row>
    <row r="29222" customFormat="false" ht="15" hidden="false" customHeight="false" outlineLevel="0" collapsed="false">
      <c r="A29222" s="7" t="s">
        <v>48</v>
      </c>
      <c r="B29222" s="7" t="s">
        <v>195</v>
      </c>
      <c r="C29222" s="7" t="s">
        <v>1295</v>
      </c>
      <c r="D29222" s="7" t="n">
        <v>0</v>
      </c>
      <c r="E29222" s="7" t="n">
        <v>0</v>
      </c>
      <c r="F29222" s="7" t="n">
        <v>60</v>
      </c>
      <c r="G29222" s="7" t="n">
        <v>461.61</v>
      </c>
    </row>
    <row r="29223" customFormat="false" ht="15" hidden="false" customHeight="false" outlineLevel="0" collapsed="false">
      <c r="A29223" s="7" t="s">
        <v>48</v>
      </c>
      <c r="B29223" s="7" t="s">
        <v>195</v>
      </c>
      <c r="C29223" s="7" t="s">
        <v>1295</v>
      </c>
      <c r="D29223" s="7" t="n">
        <v>0</v>
      </c>
      <c r="E29223" s="7" t="n">
        <v>0</v>
      </c>
      <c r="F29223" s="7" t="n">
        <v>80</v>
      </c>
      <c r="G29223" s="7" t="n">
        <v>586.77</v>
      </c>
    </row>
    <row r="29224" customFormat="false" ht="15" hidden="false" customHeight="false" outlineLevel="0" collapsed="false">
      <c r="A29224" s="7" t="s">
        <v>48</v>
      </c>
      <c r="B29224" s="7" t="s">
        <v>195</v>
      </c>
      <c r="C29224" s="7" t="s">
        <v>1295</v>
      </c>
      <c r="D29224" s="7" t="n">
        <v>60</v>
      </c>
      <c r="E29224" s="7" t="n">
        <v>508.42</v>
      </c>
      <c r="F29224" s="7" t="n">
        <v>0</v>
      </c>
      <c r="G29224" s="7" t="n">
        <v>0</v>
      </c>
    </row>
    <row r="29225" customFormat="false" ht="15" hidden="false" customHeight="false" outlineLevel="0" collapsed="false">
      <c r="A29225" s="7" t="s">
        <v>48</v>
      </c>
      <c r="B29225" s="7" t="s">
        <v>195</v>
      </c>
      <c r="C29225" s="7" t="s">
        <v>1295</v>
      </c>
      <c r="D29225" s="7" t="n">
        <v>0</v>
      </c>
      <c r="E29225" s="7" t="n">
        <v>0</v>
      </c>
      <c r="F29225" s="7" t="n">
        <v>50</v>
      </c>
      <c r="G29225" s="7" t="n">
        <v>368.43</v>
      </c>
    </row>
    <row r="29226" customFormat="false" ht="15" hidden="false" customHeight="false" outlineLevel="0" collapsed="false">
      <c r="A29226" s="7" t="s">
        <v>48</v>
      </c>
      <c r="B29226" s="7" t="s">
        <v>195</v>
      </c>
      <c r="C29226" s="7" t="s">
        <v>1295</v>
      </c>
      <c r="D29226" s="7" t="n">
        <v>70</v>
      </c>
      <c r="E29226" s="7" t="n">
        <v>568.42</v>
      </c>
      <c r="F29226" s="7" t="n">
        <v>0</v>
      </c>
      <c r="G29226" s="7" t="n">
        <v>0</v>
      </c>
    </row>
    <row r="29227" customFormat="false" ht="15" hidden="false" customHeight="false" outlineLevel="0" collapsed="false">
      <c r="A29227" s="7" t="s">
        <v>48</v>
      </c>
      <c r="B29227" s="7" t="s">
        <v>209</v>
      </c>
      <c r="C29227" s="7" t="s">
        <v>1295</v>
      </c>
      <c r="D29227" s="7" t="n">
        <v>50</v>
      </c>
      <c r="E29227" s="7" t="n">
        <v>420.95</v>
      </c>
      <c r="F29227" s="7" t="n">
        <v>0</v>
      </c>
      <c r="G29227" s="7" t="n">
        <v>0</v>
      </c>
    </row>
    <row r="29228" customFormat="false" ht="15" hidden="false" customHeight="false" outlineLevel="0" collapsed="false">
      <c r="A29228" s="7" t="s">
        <v>48</v>
      </c>
      <c r="B29228" s="7" t="s">
        <v>209</v>
      </c>
      <c r="C29228" s="7" t="s">
        <v>1295</v>
      </c>
      <c r="D29228" s="7" t="n">
        <v>0</v>
      </c>
      <c r="E29228" s="7" t="n">
        <v>0</v>
      </c>
      <c r="F29228" s="7" t="n">
        <v>20</v>
      </c>
      <c r="G29228" s="7" t="n">
        <v>153.87</v>
      </c>
    </row>
    <row r="29229" customFormat="false" ht="15" hidden="false" customHeight="false" outlineLevel="0" collapsed="false">
      <c r="A29229" s="7" t="s">
        <v>48</v>
      </c>
      <c r="B29229" s="7" t="s">
        <v>209</v>
      </c>
      <c r="C29229" s="7" t="s">
        <v>1295</v>
      </c>
      <c r="D29229" s="7" t="n">
        <v>30</v>
      </c>
      <c r="E29229" s="7" t="n">
        <v>266.99</v>
      </c>
      <c r="F29229" s="7" t="n">
        <v>0</v>
      </c>
      <c r="G29229" s="7" t="n">
        <v>0</v>
      </c>
    </row>
    <row r="29230" customFormat="false" ht="15" hidden="false" customHeight="false" outlineLevel="0" collapsed="false">
      <c r="A29230" s="7" t="s">
        <v>48</v>
      </c>
      <c r="B29230" s="7" t="s">
        <v>209</v>
      </c>
      <c r="C29230" s="7" t="s">
        <v>1295</v>
      </c>
      <c r="D29230" s="7" t="n">
        <v>0</v>
      </c>
      <c r="E29230" s="7" t="n">
        <v>0</v>
      </c>
      <c r="F29230" s="7" t="n">
        <v>30</v>
      </c>
      <c r="G29230" s="7" t="n">
        <v>221.06</v>
      </c>
    </row>
    <row r="29231" customFormat="false" ht="15" hidden="false" customHeight="false" outlineLevel="0" collapsed="false">
      <c r="A29231" s="7" t="s">
        <v>48</v>
      </c>
      <c r="B29231" s="7" t="s">
        <v>209</v>
      </c>
      <c r="C29231" s="7" t="s">
        <v>1295</v>
      </c>
      <c r="D29231" s="7" t="n">
        <v>20</v>
      </c>
      <c r="E29231" s="7" t="n">
        <v>161.27</v>
      </c>
      <c r="F29231" s="7" t="n">
        <v>0</v>
      </c>
      <c r="G29231" s="7" t="n">
        <v>0</v>
      </c>
    </row>
    <row r="29232" customFormat="false" ht="15" hidden="false" customHeight="false" outlineLevel="0" collapsed="false">
      <c r="A29232" s="7" t="s">
        <v>48</v>
      </c>
      <c r="B29232" s="7" t="s">
        <v>209</v>
      </c>
      <c r="C29232" s="7" t="s">
        <v>1295</v>
      </c>
      <c r="D29232" s="7" t="n">
        <v>0</v>
      </c>
      <c r="E29232" s="7" t="n">
        <v>0</v>
      </c>
      <c r="F29232" s="7" t="n">
        <v>30</v>
      </c>
      <c r="G29232" s="7" t="n">
        <v>236.09</v>
      </c>
    </row>
    <row r="29233" customFormat="false" ht="15" hidden="false" customHeight="false" outlineLevel="0" collapsed="false">
      <c r="A29233" s="7" t="s">
        <v>48</v>
      </c>
      <c r="B29233" s="7" t="s">
        <v>209</v>
      </c>
      <c r="C29233" s="7" t="s">
        <v>1295</v>
      </c>
      <c r="D29233" s="7" t="n">
        <v>0</v>
      </c>
      <c r="E29233" s="7" t="n">
        <v>0</v>
      </c>
      <c r="F29233" s="7" t="n">
        <v>20</v>
      </c>
      <c r="G29233" s="7" t="n">
        <v>146.69</v>
      </c>
    </row>
    <row r="29234" customFormat="false" ht="15" hidden="false" customHeight="false" outlineLevel="0" collapsed="false">
      <c r="A29234" s="7" t="s">
        <v>48</v>
      </c>
      <c r="B29234" s="7" t="s">
        <v>209</v>
      </c>
      <c r="C29234" s="7" t="s">
        <v>1295</v>
      </c>
      <c r="D29234" s="7" t="n">
        <v>15</v>
      </c>
      <c r="E29234" s="7" t="n">
        <v>121.81</v>
      </c>
      <c r="F29234" s="7" t="n">
        <v>0</v>
      </c>
      <c r="G29234" s="7" t="n">
        <v>0</v>
      </c>
    </row>
    <row r="29235" customFormat="false" ht="15" hidden="false" customHeight="false" outlineLevel="0" collapsed="false">
      <c r="A29235" s="7" t="s">
        <v>48</v>
      </c>
      <c r="B29235" s="7" t="s">
        <v>209</v>
      </c>
      <c r="C29235" s="7" t="s">
        <v>1295</v>
      </c>
      <c r="D29235" s="7" t="n">
        <v>20</v>
      </c>
      <c r="E29235" s="7" t="n">
        <v>169.47</v>
      </c>
      <c r="F29235" s="7" t="n">
        <v>0</v>
      </c>
      <c r="G29235" s="7" t="n">
        <v>0</v>
      </c>
    </row>
    <row r="29236" customFormat="false" ht="15" hidden="false" customHeight="false" outlineLevel="0" collapsed="false">
      <c r="A29236" s="7" t="s">
        <v>48</v>
      </c>
      <c r="B29236" s="7" t="s">
        <v>569</v>
      </c>
      <c r="C29236" s="7" t="s">
        <v>1298</v>
      </c>
      <c r="D29236" s="7" t="n">
        <v>1</v>
      </c>
      <c r="E29236" s="7" t="n">
        <v>0.04</v>
      </c>
      <c r="F29236" s="7" t="n">
        <v>0</v>
      </c>
      <c r="G29236" s="7" t="n">
        <v>0</v>
      </c>
    </row>
    <row r="29237" customFormat="false" ht="15" hidden="false" customHeight="false" outlineLevel="0" collapsed="false">
      <c r="A29237" s="7" t="s">
        <v>48</v>
      </c>
      <c r="B29237" s="7" t="s">
        <v>337</v>
      </c>
      <c r="C29237" s="7" t="s">
        <v>1299</v>
      </c>
      <c r="D29237" s="7" t="n">
        <v>1</v>
      </c>
      <c r="E29237" s="7" t="n">
        <v>0.04</v>
      </c>
      <c r="F29237" s="7" t="n">
        <v>0</v>
      </c>
      <c r="G29237" s="7" t="n">
        <v>0</v>
      </c>
    </row>
    <row r="29238" customFormat="false" ht="15" hidden="false" customHeight="false" outlineLevel="0" collapsed="false">
      <c r="A29238" s="7" t="s">
        <v>48</v>
      </c>
      <c r="B29238" s="7" t="s">
        <v>256</v>
      </c>
      <c r="C29238" s="7" t="s">
        <v>1301</v>
      </c>
      <c r="D29238" s="7" t="n">
        <v>0</v>
      </c>
      <c r="E29238" s="7" t="n">
        <v>0</v>
      </c>
      <c r="F29238" s="7" t="n">
        <v>50</v>
      </c>
      <c r="G29238" s="7" t="n">
        <v>821.3</v>
      </c>
    </row>
    <row r="29239" customFormat="false" ht="15" hidden="false" customHeight="false" outlineLevel="0" collapsed="false">
      <c r="A29239" s="7" t="s">
        <v>48</v>
      </c>
      <c r="B29239" s="7" t="s">
        <v>256</v>
      </c>
      <c r="C29239" s="7" t="s">
        <v>1301</v>
      </c>
      <c r="D29239" s="7" t="n">
        <v>30</v>
      </c>
      <c r="E29239" s="7" t="n">
        <v>566.68</v>
      </c>
      <c r="F29239" s="7" t="n">
        <v>0</v>
      </c>
      <c r="G29239" s="7" t="n">
        <v>0</v>
      </c>
    </row>
    <row r="29240" customFormat="false" ht="15" hidden="false" customHeight="false" outlineLevel="0" collapsed="false">
      <c r="A29240" s="7" t="s">
        <v>48</v>
      </c>
      <c r="B29240" s="7" t="s">
        <v>256</v>
      </c>
      <c r="C29240" s="7" t="s">
        <v>1301</v>
      </c>
      <c r="D29240" s="7" t="n">
        <v>0</v>
      </c>
      <c r="E29240" s="7" t="n">
        <v>0</v>
      </c>
      <c r="F29240" s="7" t="n">
        <v>20</v>
      </c>
      <c r="G29240" s="7" t="n">
        <v>343</v>
      </c>
    </row>
    <row r="29241" customFormat="false" ht="15" hidden="false" customHeight="false" outlineLevel="0" collapsed="false">
      <c r="A29241" s="7" t="s">
        <v>48</v>
      </c>
      <c r="B29241" s="7" t="s">
        <v>256</v>
      </c>
      <c r="C29241" s="7" t="s">
        <v>1301</v>
      </c>
      <c r="D29241" s="7" t="n">
        <v>70</v>
      </c>
      <c r="E29241" s="7" t="n">
        <v>1313.72</v>
      </c>
      <c r="F29241" s="7" t="n">
        <v>0</v>
      </c>
      <c r="G29241" s="7" t="n">
        <v>0</v>
      </c>
    </row>
    <row r="29242" customFormat="false" ht="15" hidden="false" customHeight="false" outlineLevel="0" collapsed="false">
      <c r="A29242" s="7" t="s">
        <v>48</v>
      </c>
      <c r="B29242" s="7" t="s">
        <v>256</v>
      </c>
      <c r="C29242" s="7" t="s">
        <v>1301</v>
      </c>
      <c r="D29242" s="7" t="n">
        <v>0</v>
      </c>
      <c r="E29242" s="7" t="n">
        <v>0</v>
      </c>
      <c r="F29242" s="7" t="n">
        <v>50</v>
      </c>
      <c r="G29242" s="7" t="n">
        <v>817.52</v>
      </c>
    </row>
    <row r="29243" customFormat="false" ht="15" hidden="false" customHeight="false" outlineLevel="0" collapsed="false">
      <c r="A29243" s="7" t="s">
        <v>48</v>
      </c>
      <c r="B29243" s="7" t="s">
        <v>256</v>
      </c>
      <c r="C29243" s="7" t="s">
        <v>1301</v>
      </c>
      <c r="D29243" s="7" t="n">
        <v>0</v>
      </c>
      <c r="E29243" s="7" t="n">
        <v>0</v>
      </c>
      <c r="F29243" s="7" t="n">
        <v>25</v>
      </c>
      <c r="G29243" s="7" t="n">
        <v>438.56</v>
      </c>
    </row>
    <row r="29244" customFormat="false" ht="15" hidden="false" customHeight="false" outlineLevel="0" collapsed="false">
      <c r="A29244" s="7" t="s">
        <v>48</v>
      </c>
      <c r="B29244" s="7" t="s">
        <v>256</v>
      </c>
      <c r="C29244" s="7" t="s">
        <v>1301</v>
      </c>
      <c r="D29244" s="7" t="n">
        <v>6</v>
      </c>
      <c r="E29244" s="7" t="n">
        <v>107.86</v>
      </c>
      <c r="F29244" s="7" t="n">
        <v>0</v>
      </c>
      <c r="G29244" s="7" t="n">
        <v>0</v>
      </c>
    </row>
    <row r="29245" customFormat="false" ht="15" hidden="false" customHeight="false" outlineLevel="0" collapsed="false">
      <c r="A29245" s="7" t="s">
        <v>48</v>
      </c>
      <c r="B29245" s="7" t="s">
        <v>256</v>
      </c>
      <c r="C29245" s="7" t="s">
        <v>1301</v>
      </c>
      <c r="D29245" s="7" t="n">
        <v>70</v>
      </c>
      <c r="E29245" s="7" t="n">
        <v>1267.11</v>
      </c>
      <c r="F29245" s="7" t="n">
        <v>0</v>
      </c>
      <c r="G29245" s="7" t="n">
        <v>0</v>
      </c>
    </row>
    <row r="29246" customFormat="false" ht="15" hidden="false" customHeight="false" outlineLevel="0" collapsed="false">
      <c r="A29246" s="7" t="s">
        <v>48</v>
      </c>
      <c r="B29246" s="7" t="s">
        <v>219</v>
      </c>
      <c r="C29246" s="7" t="s">
        <v>1302</v>
      </c>
      <c r="D29246" s="7" t="n">
        <v>25</v>
      </c>
      <c r="E29246" s="7" t="n">
        <v>491.38</v>
      </c>
      <c r="F29246" s="7" t="n">
        <v>0</v>
      </c>
      <c r="G29246" s="7" t="n">
        <v>0</v>
      </c>
    </row>
    <row r="29247" customFormat="false" ht="15" hidden="false" customHeight="false" outlineLevel="0" collapsed="false">
      <c r="A29247" s="7" t="s">
        <v>48</v>
      </c>
      <c r="B29247" s="7" t="s">
        <v>219</v>
      </c>
      <c r="C29247" s="7" t="s">
        <v>1302</v>
      </c>
      <c r="D29247" s="7" t="n">
        <v>0</v>
      </c>
      <c r="E29247" s="7" t="n">
        <v>0</v>
      </c>
      <c r="F29247" s="7" t="n">
        <v>50</v>
      </c>
      <c r="G29247" s="7" t="n">
        <v>937.65</v>
      </c>
    </row>
    <row r="29248" customFormat="false" ht="15" hidden="false" customHeight="false" outlineLevel="0" collapsed="false">
      <c r="A29248" s="7" t="s">
        <v>48</v>
      </c>
      <c r="B29248" s="7" t="s">
        <v>219</v>
      </c>
      <c r="C29248" s="7" t="s">
        <v>1302</v>
      </c>
      <c r="D29248" s="7" t="n">
        <v>110</v>
      </c>
      <c r="E29248" s="7" t="n">
        <v>2177.25</v>
      </c>
      <c r="F29248" s="7" t="n">
        <v>0</v>
      </c>
      <c r="G29248" s="7" t="n">
        <v>0</v>
      </c>
    </row>
    <row r="29249" customFormat="false" ht="15" hidden="false" customHeight="false" outlineLevel="0" collapsed="false">
      <c r="A29249" s="7" t="s">
        <v>48</v>
      </c>
      <c r="B29249" s="7" t="s">
        <v>219</v>
      </c>
      <c r="C29249" s="7" t="s">
        <v>1302</v>
      </c>
      <c r="D29249" s="7" t="n">
        <v>90</v>
      </c>
      <c r="E29249" s="7" t="n">
        <v>1846.93</v>
      </c>
      <c r="F29249" s="7" t="n">
        <v>0</v>
      </c>
      <c r="G29249" s="7" t="n">
        <v>0</v>
      </c>
    </row>
    <row r="29250" customFormat="false" ht="15" hidden="false" customHeight="false" outlineLevel="0" collapsed="false">
      <c r="A29250" s="7" t="s">
        <v>48</v>
      </c>
      <c r="B29250" s="7" t="s">
        <v>219</v>
      </c>
      <c r="C29250" s="7" t="s">
        <v>1302</v>
      </c>
      <c r="D29250" s="7" t="n">
        <v>0</v>
      </c>
      <c r="E29250" s="7" t="n">
        <v>0</v>
      </c>
      <c r="F29250" s="7" t="n">
        <v>30</v>
      </c>
      <c r="G29250" s="7" t="n">
        <v>575.46</v>
      </c>
    </row>
    <row r="29251" customFormat="false" ht="15" hidden="false" customHeight="false" outlineLevel="0" collapsed="false">
      <c r="A29251" s="7" t="s">
        <v>48</v>
      </c>
      <c r="B29251" s="7" t="s">
        <v>219</v>
      </c>
      <c r="C29251" s="7" t="s">
        <v>1302</v>
      </c>
      <c r="D29251" s="7" t="n">
        <v>0</v>
      </c>
      <c r="E29251" s="7" t="n">
        <v>0</v>
      </c>
      <c r="F29251" s="7" t="n">
        <v>70</v>
      </c>
      <c r="G29251" s="7" t="n">
        <v>1257.27</v>
      </c>
    </row>
    <row r="29252" customFormat="false" ht="15" hidden="false" customHeight="false" outlineLevel="0" collapsed="false">
      <c r="A29252" s="7" t="s">
        <v>48</v>
      </c>
      <c r="B29252" s="7" t="s">
        <v>219</v>
      </c>
      <c r="C29252" s="7" t="s">
        <v>1302</v>
      </c>
      <c r="D29252" s="7" t="n">
        <v>40</v>
      </c>
      <c r="E29252" s="7" t="n">
        <v>867.69</v>
      </c>
      <c r="F29252" s="7" t="n">
        <v>0</v>
      </c>
      <c r="G29252" s="7" t="n">
        <v>0</v>
      </c>
    </row>
    <row r="29253" customFormat="false" ht="15" hidden="false" customHeight="false" outlineLevel="0" collapsed="false">
      <c r="A29253" s="7" t="s">
        <v>48</v>
      </c>
      <c r="B29253" s="7" t="s">
        <v>219</v>
      </c>
      <c r="C29253" s="7" t="s">
        <v>1302</v>
      </c>
      <c r="D29253" s="7" t="n">
        <v>60</v>
      </c>
      <c r="E29253" s="7" t="n">
        <v>1239.27</v>
      </c>
      <c r="F29253" s="7" t="n">
        <v>0</v>
      </c>
      <c r="G29253" s="7" t="n">
        <v>0</v>
      </c>
    </row>
    <row r="29254" customFormat="false" ht="15" hidden="false" customHeight="false" outlineLevel="0" collapsed="false">
      <c r="A29254" s="7" t="s">
        <v>48</v>
      </c>
      <c r="B29254" s="7" t="s">
        <v>219</v>
      </c>
      <c r="C29254" s="7" t="s">
        <v>1302</v>
      </c>
      <c r="D29254" s="7" t="n">
        <v>0</v>
      </c>
      <c r="E29254" s="7" t="n">
        <v>0</v>
      </c>
      <c r="F29254" s="7" t="n">
        <v>70</v>
      </c>
      <c r="G29254" s="7" t="n">
        <v>1251.49</v>
      </c>
    </row>
    <row r="29255" customFormat="false" ht="15" hidden="false" customHeight="false" outlineLevel="0" collapsed="false">
      <c r="A29255" s="7" t="s">
        <v>48</v>
      </c>
      <c r="B29255" s="7" t="s">
        <v>119</v>
      </c>
      <c r="C29255" s="7" t="s">
        <v>1303</v>
      </c>
      <c r="D29255" s="7" t="n">
        <v>6</v>
      </c>
      <c r="E29255" s="7" t="n">
        <v>247.96</v>
      </c>
      <c r="F29255" s="7" t="n">
        <v>0</v>
      </c>
      <c r="G29255" s="7" t="n">
        <v>0</v>
      </c>
    </row>
    <row r="29256" customFormat="false" ht="15" hidden="false" customHeight="false" outlineLevel="0" collapsed="false">
      <c r="A29256" s="7" t="s">
        <v>48</v>
      </c>
      <c r="B29256" s="7" t="s">
        <v>119</v>
      </c>
      <c r="C29256" s="7" t="s">
        <v>1303</v>
      </c>
      <c r="D29256" s="7" t="n">
        <v>20</v>
      </c>
      <c r="E29256" s="7" t="n">
        <v>832.33</v>
      </c>
      <c r="F29256" s="7" t="n">
        <v>0</v>
      </c>
      <c r="G29256" s="7" t="n">
        <v>0</v>
      </c>
    </row>
    <row r="29257" customFormat="false" ht="15" hidden="false" customHeight="false" outlineLevel="0" collapsed="false">
      <c r="A29257" s="7" t="s">
        <v>48</v>
      </c>
      <c r="B29257" s="7" t="s">
        <v>119</v>
      </c>
      <c r="C29257" s="7" t="s">
        <v>1303</v>
      </c>
      <c r="D29257" s="7" t="n">
        <v>12</v>
      </c>
      <c r="E29257" s="7" t="n">
        <v>521.13</v>
      </c>
      <c r="F29257" s="7" t="n">
        <v>0</v>
      </c>
      <c r="G29257" s="7" t="n">
        <v>0</v>
      </c>
    </row>
    <row r="29258" customFormat="false" ht="15" hidden="false" customHeight="false" outlineLevel="0" collapsed="false">
      <c r="A29258" s="7" t="s">
        <v>48</v>
      </c>
      <c r="B29258" s="7" t="s">
        <v>119</v>
      </c>
      <c r="C29258" s="7" t="s">
        <v>1303</v>
      </c>
      <c r="D29258" s="7" t="n">
        <v>30</v>
      </c>
      <c r="E29258" s="7" t="n">
        <v>1368.29</v>
      </c>
      <c r="F29258" s="7" t="n">
        <v>0</v>
      </c>
      <c r="G29258" s="7" t="n">
        <v>0</v>
      </c>
    </row>
    <row r="29259" customFormat="false" ht="15" hidden="false" customHeight="false" outlineLevel="0" collapsed="false">
      <c r="A29259" s="7" t="s">
        <v>48</v>
      </c>
      <c r="B29259" s="7" t="s">
        <v>119</v>
      </c>
      <c r="C29259" s="7" t="s">
        <v>1303</v>
      </c>
      <c r="D29259" s="7" t="n">
        <v>10</v>
      </c>
      <c r="E29259" s="7" t="n">
        <v>431.48</v>
      </c>
      <c r="F29259" s="7" t="n">
        <v>0</v>
      </c>
      <c r="G29259" s="7" t="n">
        <v>0</v>
      </c>
    </row>
    <row r="29260" customFormat="false" ht="15" hidden="false" customHeight="false" outlineLevel="0" collapsed="false">
      <c r="A29260" s="7" t="s">
        <v>48</v>
      </c>
      <c r="B29260" s="7" t="s">
        <v>119</v>
      </c>
      <c r="C29260" s="7" t="s">
        <v>1303</v>
      </c>
      <c r="D29260" s="7" t="n">
        <v>0</v>
      </c>
      <c r="E29260" s="7" t="n">
        <v>0</v>
      </c>
      <c r="F29260" s="7" t="n">
        <v>10</v>
      </c>
      <c r="G29260" s="7" t="n">
        <v>377.64</v>
      </c>
    </row>
    <row r="29261" customFormat="false" ht="15" hidden="false" customHeight="false" outlineLevel="0" collapsed="false">
      <c r="A29261" s="7" t="s">
        <v>48</v>
      </c>
      <c r="B29261" s="7" t="s">
        <v>119</v>
      </c>
      <c r="C29261" s="7" t="s">
        <v>1303</v>
      </c>
      <c r="D29261" s="7" t="n">
        <v>0</v>
      </c>
      <c r="E29261" s="7" t="n">
        <v>0</v>
      </c>
      <c r="F29261" s="7" t="n">
        <v>10</v>
      </c>
      <c r="G29261" s="7" t="n">
        <v>403.32</v>
      </c>
    </row>
    <row r="29262" customFormat="false" ht="15" hidden="false" customHeight="false" outlineLevel="0" collapsed="false">
      <c r="A29262" s="7" t="s">
        <v>48</v>
      </c>
      <c r="B29262" s="7" t="s">
        <v>115</v>
      </c>
      <c r="C29262" s="7" t="s">
        <v>1303</v>
      </c>
      <c r="D29262" s="7" t="n">
        <v>12</v>
      </c>
      <c r="E29262" s="7" t="n">
        <v>521.13</v>
      </c>
      <c r="F29262" s="7" t="n">
        <v>0</v>
      </c>
      <c r="G29262" s="7" t="n">
        <v>0</v>
      </c>
    </row>
    <row r="29263" customFormat="false" ht="15" hidden="false" customHeight="false" outlineLevel="0" collapsed="false">
      <c r="A29263" s="7" t="s">
        <v>48</v>
      </c>
      <c r="B29263" s="7" t="s">
        <v>115</v>
      </c>
      <c r="C29263" s="7" t="s">
        <v>1303</v>
      </c>
      <c r="D29263" s="7" t="n">
        <v>0</v>
      </c>
      <c r="E29263" s="7" t="n">
        <v>0</v>
      </c>
      <c r="F29263" s="7" t="n">
        <v>10</v>
      </c>
      <c r="G29263" s="7" t="n">
        <v>403.32</v>
      </c>
    </row>
    <row r="29264" customFormat="false" ht="15" hidden="false" customHeight="false" outlineLevel="0" collapsed="false">
      <c r="A29264" s="7" t="s">
        <v>48</v>
      </c>
      <c r="B29264" s="7" t="s">
        <v>115</v>
      </c>
      <c r="C29264" s="7" t="s">
        <v>1303</v>
      </c>
      <c r="D29264" s="7" t="n">
        <v>0</v>
      </c>
      <c r="E29264" s="7" t="n">
        <v>0</v>
      </c>
      <c r="F29264" s="7" t="n">
        <v>15</v>
      </c>
      <c r="G29264" s="7" t="n">
        <v>591.43</v>
      </c>
    </row>
    <row r="29265" customFormat="false" ht="15" hidden="false" customHeight="false" outlineLevel="0" collapsed="false">
      <c r="A29265" s="7" t="s">
        <v>48</v>
      </c>
      <c r="B29265" s="7" t="s">
        <v>115</v>
      </c>
      <c r="C29265" s="7" t="s">
        <v>1303</v>
      </c>
      <c r="D29265" s="7" t="n">
        <v>0</v>
      </c>
      <c r="E29265" s="7" t="n">
        <v>0</v>
      </c>
      <c r="F29265" s="7" t="n">
        <v>10</v>
      </c>
      <c r="G29265" s="7" t="n">
        <v>377.64</v>
      </c>
    </row>
    <row r="29266" customFormat="false" ht="15" hidden="false" customHeight="false" outlineLevel="0" collapsed="false">
      <c r="A29266" s="7" t="s">
        <v>48</v>
      </c>
      <c r="B29266" s="7" t="s">
        <v>115</v>
      </c>
      <c r="C29266" s="7" t="s">
        <v>1303</v>
      </c>
      <c r="D29266" s="7" t="n">
        <v>10</v>
      </c>
      <c r="E29266" s="7" t="n">
        <v>431.48</v>
      </c>
      <c r="F29266" s="7" t="n">
        <v>0</v>
      </c>
      <c r="G29266" s="7" t="n">
        <v>0</v>
      </c>
    </row>
    <row r="29267" customFormat="false" ht="15" hidden="false" customHeight="false" outlineLevel="0" collapsed="false">
      <c r="A29267" s="7" t="s">
        <v>48</v>
      </c>
      <c r="B29267" s="7" t="s">
        <v>115</v>
      </c>
      <c r="C29267" s="7" t="s">
        <v>1303</v>
      </c>
      <c r="D29267" s="7" t="n">
        <v>6</v>
      </c>
      <c r="E29267" s="7" t="n">
        <v>249.7</v>
      </c>
      <c r="F29267" s="7" t="n">
        <v>0</v>
      </c>
      <c r="G29267" s="7" t="n">
        <v>0</v>
      </c>
    </row>
    <row r="29268" customFormat="false" ht="15" hidden="false" customHeight="false" outlineLevel="0" collapsed="false">
      <c r="A29268" s="7" t="s">
        <v>48</v>
      </c>
      <c r="B29268" s="7" t="s">
        <v>115</v>
      </c>
      <c r="C29268" s="7" t="s">
        <v>1303</v>
      </c>
      <c r="D29268" s="7" t="n">
        <v>15</v>
      </c>
      <c r="E29268" s="7" t="n">
        <v>619.9</v>
      </c>
      <c r="F29268" s="7" t="n">
        <v>0</v>
      </c>
      <c r="G29268" s="7" t="n">
        <v>0</v>
      </c>
    </row>
    <row r="29269" customFormat="false" ht="15" hidden="false" customHeight="false" outlineLevel="0" collapsed="false">
      <c r="A29269" s="7" t="s">
        <v>48</v>
      </c>
      <c r="B29269" s="7" t="s">
        <v>115</v>
      </c>
      <c r="C29269" s="7" t="s">
        <v>1303</v>
      </c>
      <c r="D29269" s="7" t="n">
        <v>30</v>
      </c>
      <c r="E29269" s="7" t="n">
        <v>1368.29</v>
      </c>
      <c r="F29269" s="7" t="n">
        <v>0</v>
      </c>
      <c r="G29269" s="7" t="n">
        <v>0</v>
      </c>
    </row>
    <row r="29270" customFormat="false" ht="15" hidden="false" customHeight="false" outlineLevel="0" collapsed="false">
      <c r="A29270" s="7" t="s">
        <v>48</v>
      </c>
      <c r="B29270" s="7" t="s">
        <v>136</v>
      </c>
      <c r="C29270" s="7" t="s">
        <v>1303</v>
      </c>
      <c r="D29270" s="7" t="n">
        <v>10</v>
      </c>
      <c r="E29270" s="7" t="n">
        <v>431.48</v>
      </c>
      <c r="F29270" s="7" t="n">
        <v>0</v>
      </c>
      <c r="G29270" s="7" t="n">
        <v>0</v>
      </c>
    </row>
    <row r="29271" customFormat="false" ht="15" hidden="false" customHeight="false" outlineLevel="0" collapsed="false">
      <c r="A29271" s="7" t="s">
        <v>48</v>
      </c>
      <c r="B29271" s="7" t="s">
        <v>136</v>
      </c>
      <c r="C29271" s="7" t="s">
        <v>1303</v>
      </c>
      <c r="D29271" s="7" t="n">
        <v>6</v>
      </c>
      <c r="E29271" s="7" t="n">
        <v>260.57</v>
      </c>
      <c r="F29271" s="7" t="n">
        <v>0</v>
      </c>
      <c r="G29271" s="7" t="n">
        <v>0</v>
      </c>
    </row>
    <row r="29272" customFormat="false" ht="15" hidden="false" customHeight="false" outlineLevel="0" collapsed="false">
      <c r="A29272" s="7" t="s">
        <v>48</v>
      </c>
      <c r="B29272" s="7" t="s">
        <v>136</v>
      </c>
      <c r="C29272" s="7" t="s">
        <v>1303</v>
      </c>
      <c r="D29272" s="7" t="n">
        <v>6</v>
      </c>
      <c r="E29272" s="7" t="n">
        <v>247.96</v>
      </c>
      <c r="F29272" s="7" t="n">
        <v>0</v>
      </c>
      <c r="G29272" s="7" t="n">
        <v>0</v>
      </c>
    </row>
    <row r="29273" customFormat="false" ht="15" hidden="false" customHeight="false" outlineLevel="0" collapsed="false">
      <c r="A29273" s="7" t="s">
        <v>48</v>
      </c>
      <c r="B29273" s="7" t="s">
        <v>136</v>
      </c>
      <c r="C29273" s="7" t="s">
        <v>1303</v>
      </c>
      <c r="D29273" s="7" t="n">
        <v>6</v>
      </c>
      <c r="E29273" s="7" t="n">
        <v>273.65</v>
      </c>
      <c r="F29273" s="7" t="n">
        <v>0</v>
      </c>
      <c r="G29273" s="7" t="n">
        <v>0</v>
      </c>
    </row>
    <row r="29274" customFormat="false" ht="15" hidden="false" customHeight="false" outlineLevel="0" collapsed="false">
      <c r="A29274" s="7" t="s">
        <v>48</v>
      </c>
      <c r="B29274" s="7" t="s">
        <v>136</v>
      </c>
      <c r="C29274" s="7" t="s">
        <v>1303</v>
      </c>
      <c r="D29274" s="7" t="n">
        <v>0</v>
      </c>
      <c r="E29274" s="7" t="n">
        <v>0</v>
      </c>
      <c r="F29274" s="7" t="n">
        <v>6</v>
      </c>
      <c r="G29274" s="7" t="n">
        <v>241.99</v>
      </c>
    </row>
    <row r="29275" customFormat="false" ht="15" hidden="false" customHeight="false" outlineLevel="0" collapsed="false">
      <c r="A29275" s="7" t="s">
        <v>48</v>
      </c>
      <c r="B29275" s="7" t="s">
        <v>136</v>
      </c>
      <c r="C29275" s="7" t="s">
        <v>1303</v>
      </c>
      <c r="D29275" s="7" t="n">
        <v>6</v>
      </c>
      <c r="E29275" s="7" t="n">
        <v>249.7</v>
      </c>
      <c r="F29275" s="7" t="n">
        <v>0</v>
      </c>
      <c r="G29275" s="7" t="n">
        <v>0</v>
      </c>
    </row>
    <row r="29276" customFormat="false" ht="15" hidden="false" customHeight="false" outlineLevel="0" collapsed="false">
      <c r="A29276" s="7" t="s">
        <v>48</v>
      </c>
      <c r="B29276" s="7" t="s">
        <v>136</v>
      </c>
      <c r="C29276" s="7" t="s">
        <v>1303</v>
      </c>
      <c r="D29276" s="7" t="n">
        <v>0</v>
      </c>
      <c r="E29276" s="7" t="n">
        <v>0</v>
      </c>
      <c r="F29276" s="7" t="n">
        <v>10</v>
      </c>
      <c r="G29276" s="7" t="n">
        <v>394.29</v>
      </c>
    </row>
    <row r="29277" customFormat="false" ht="15" hidden="false" customHeight="false" outlineLevel="0" collapsed="false">
      <c r="A29277" s="7" t="s">
        <v>48</v>
      </c>
      <c r="B29277" s="7" t="s">
        <v>147</v>
      </c>
      <c r="C29277" s="7" t="s">
        <v>1303</v>
      </c>
      <c r="D29277" s="7" t="n">
        <v>6</v>
      </c>
      <c r="E29277" s="7" t="n">
        <v>247.96</v>
      </c>
      <c r="F29277" s="7" t="n">
        <v>0</v>
      </c>
      <c r="G29277" s="7" t="n">
        <v>0</v>
      </c>
    </row>
    <row r="29278" customFormat="false" ht="15" hidden="false" customHeight="false" outlineLevel="0" collapsed="false">
      <c r="A29278" s="7" t="s">
        <v>48</v>
      </c>
      <c r="B29278" s="7" t="s">
        <v>147</v>
      </c>
      <c r="C29278" s="7" t="s">
        <v>1303</v>
      </c>
      <c r="D29278" s="7" t="n">
        <v>0</v>
      </c>
      <c r="E29278" s="7" t="n">
        <v>0</v>
      </c>
      <c r="F29278" s="7" t="n">
        <v>6</v>
      </c>
      <c r="G29278" s="7" t="n">
        <v>236.57</v>
      </c>
    </row>
    <row r="29279" customFormat="false" ht="15" hidden="false" customHeight="false" outlineLevel="0" collapsed="false">
      <c r="A29279" s="7" t="s">
        <v>48</v>
      </c>
      <c r="B29279" s="7" t="s">
        <v>147</v>
      </c>
      <c r="C29279" s="7" t="s">
        <v>1303</v>
      </c>
      <c r="D29279" s="7" t="n">
        <v>15</v>
      </c>
      <c r="E29279" s="7" t="n">
        <v>684.14</v>
      </c>
      <c r="F29279" s="7" t="n">
        <v>0</v>
      </c>
      <c r="G29279" s="7" t="n">
        <v>0</v>
      </c>
    </row>
    <row r="29280" customFormat="false" ht="15" hidden="false" customHeight="false" outlineLevel="0" collapsed="false">
      <c r="A29280" s="7" t="s">
        <v>48</v>
      </c>
      <c r="B29280" s="7" t="s">
        <v>83</v>
      </c>
      <c r="C29280" s="7" t="s">
        <v>1303</v>
      </c>
      <c r="D29280" s="7" t="n">
        <v>130</v>
      </c>
      <c r="E29280" s="7" t="n">
        <v>2873</v>
      </c>
      <c r="F29280" s="7" t="n">
        <v>0</v>
      </c>
      <c r="G29280" s="7" t="n">
        <v>0</v>
      </c>
    </row>
    <row r="29281" customFormat="false" ht="15" hidden="false" customHeight="false" outlineLevel="0" collapsed="false">
      <c r="A29281" s="7" t="s">
        <v>48</v>
      </c>
      <c r="B29281" s="7" t="s">
        <v>83</v>
      </c>
      <c r="C29281" s="7" t="s">
        <v>1303</v>
      </c>
      <c r="D29281" s="7" t="n">
        <v>140</v>
      </c>
      <c r="E29281" s="7" t="n">
        <v>3114.08</v>
      </c>
      <c r="F29281" s="7" t="n">
        <v>0</v>
      </c>
      <c r="G29281" s="7" t="n">
        <v>0</v>
      </c>
    </row>
    <row r="29282" customFormat="false" ht="15" hidden="false" customHeight="false" outlineLevel="0" collapsed="false">
      <c r="A29282" s="7" t="s">
        <v>48</v>
      </c>
      <c r="B29282" s="7" t="s">
        <v>83</v>
      </c>
      <c r="C29282" s="7" t="s">
        <v>1303</v>
      </c>
      <c r="D29282" s="7" t="n">
        <v>0</v>
      </c>
      <c r="E29282" s="7" t="n">
        <v>0</v>
      </c>
      <c r="F29282" s="7" t="n">
        <v>120</v>
      </c>
      <c r="G29282" s="7" t="n">
        <v>2321.12</v>
      </c>
    </row>
    <row r="29283" customFormat="false" ht="15" hidden="false" customHeight="false" outlineLevel="0" collapsed="false">
      <c r="A29283" s="7" t="s">
        <v>48</v>
      </c>
      <c r="B29283" s="7" t="s">
        <v>83</v>
      </c>
      <c r="C29283" s="7" t="s">
        <v>1303</v>
      </c>
      <c r="D29283" s="7" t="n">
        <v>100</v>
      </c>
      <c r="E29283" s="7" t="n">
        <v>2116.73</v>
      </c>
      <c r="F29283" s="7" t="n">
        <v>0</v>
      </c>
      <c r="G29283" s="7" t="n">
        <v>0</v>
      </c>
    </row>
    <row r="29284" customFormat="false" ht="15" hidden="false" customHeight="false" outlineLevel="0" collapsed="false">
      <c r="A29284" s="7" t="s">
        <v>48</v>
      </c>
      <c r="B29284" s="7" t="s">
        <v>83</v>
      </c>
      <c r="C29284" s="7" t="s">
        <v>1303</v>
      </c>
      <c r="D29284" s="7" t="n">
        <v>0</v>
      </c>
      <c r="E29284" s="7" t="n">
        <v>0</v>
      </c>
      <c r="F29284" s="7" t="n">
        <v>200</v>
      </c>
      <c r="G29284" s="7" t="n">
        <v>3850.72</v>
      </c>
    </row>
    <row r="29285" customFormat="false" ht="15" hidden="false" customHeight="false" outlineLevel="0" collapsed="false">
      <c r="A29285" s="7" t="s">
        <v>48</v>
      </c>
      <c r="B29285" s="7" t="s">
        <v>83</v>
      </c>
      <c r="C29285" s="7" t="s">
        <v>1303</v>
      </c>
      <c r="D29285" s="7" t="n">
        <v>0</v>
      </c>
      <c r="E29285" s="7" t="n">
        <v>0</v>
      </c>
      <c r="F29285" s="7" t="n">
        <v>140</v>
      </c>
      <c r="G29285" s="7" t="n">
        <v>2827.36</v>
      </c>
    </row>
    <row r="29286" customFormat="false" ht="15" hidden="false" customHeight="false" outlineLevel="0" collapsed="false">
      <c r="A29286" s="7" t="s">
        <v>48</v>
      </c>
      <c r="B29286" s="7" t="s">
        <v>83</v>
      </c>
      <c r="C29286" s="7" t="s">
        <v>1303</v>
      </c>
      <c r="D29286" s="7" t="n">
        <v>140</v>
      </c>
      <c r="E29286" s="7" t="n">
        <v>2984.21</v>
      </c>
      <c r="F29286" s="7" t="n">
        <v>0</v>
      </c>
      <c r="G29286" s="7" t="n">
        <v>0</v>
      </c>
    </row>
    <row r="29287" customFormat="false" ht="15" hidden="false" customHeight="false" outlineLevel="0" collapsed="false">
      <c r="A29287" s="7" t="s">
        <v>48</v>
      </c>
      <c r="B29287" s="7" t="s">
        <v>83</v>
      </c>
      <c r="C29287" s="7" t="s">
        <v>1303</v>
      </c>
      <c r="D29287" s="7" t="n">
        <v>0</v>
      </c>
      <c r="E29287" s="7" t="n">
        <v>0</v>
      </c>
      <c r="F29287" s="7" t="n">
        <v>80</v>
      </c>
      <c r="G29287" s="7" t="n">
        <v>1652.6</v>
      </c>
    </row>
    <row r="29288" customFormat="false" ht="15" hidden="false" customHeight="false" outlineLevel="0" collapsed="false">
      <c r="A29288" s="7" t="s">
        <v>48</v>
      </c>
      <c r="B29288" s="7" t="s">
        <v>83</v>
      </c>
      <c r="C29288" s="7" t="s">
        <v>1303</v>
      </c>
      <c r="D29288" s="7" t="n">
        <v>120</v>
      </c>
      <c r="E29288" s="7" t="n">
        <v>2803.32</v>
      </c>
      <c r="F29288" s="7" t="n">
        <v>0</v>
      </c>
      <c r="G29288" s="7" t="n">
        <v>0</v>
      </c>
    </row>
    <row r="29289" customFormat="false" ht="15" hidden="false" customHeight="false" outlineLevel="0" collapsed="false">
      <c r="A29289" s="7" t="s">
        <v>48</v>
      </c>
      <c r="B29289" s="7" t="s">
        <v>187</v>
      </c>
      <c r="C29289" s="7" t="s">
        <v>1309</v>
      </c>
      <c r="D29289" s="7" t="n">
        <v>0</v>
      </c>
      <c r="E29289" s="7" t="n">
        <v>0</v>
      </c>
      <c r="F29289" s="7" t="n">
        <v>40</v>
      </c>
      <c r="G29289" s="7" t="n">
        <v>1278.8</v>
      </c>
    </row>
    <row r="29290" customFormat="false" ht="15" hidden="false" customHeight="false" outlineLevel="0" collapsed="false">
      <c r="A29290" s="7" t="s">
        <v>48</v>
      </c>
      <c r="B29290" s="7" t="s">
        <v>187</v>
      </c>
      <c r="C29290" s="7" t="s">
        <v>1309</v>
      </c>
      <c r="D29290" s="7" t="n">
        <v>0</v>
      </c>
      <c r="E29290" s="7" t="n">
        <v>0</v>
      </c>
      <c r="F29290" s="7" t="n">
        <v>80</v>
      </c>
      <c r="G29290" s="7" t="n">
        <v>2383.79</v>
      </c>
    </row>
    <row r="29291" customFormat="false" ht="15" hidden="false" customHeight="false" outlineLevel="0" collapsed="false">
      <c r="A29291" s="7" t="s">
        <v>48</v>
      </c>
      <c r="B29291" s="7" t="s">
        <v>187</v>
      </c>
      <c r="C29291" s="7" t="s">
        <v>1309</v>
      </c>
      <c r="D29291" s="7" t="n">
        <v>80</v>
      </c>
      <c r="E29291" s="7" t="n">
        <v>2753.95</v>
      </c>
      <c r="F29291" s="7" t="n">
        <v>0</v>
      </c>
      <c r="G29291" s="7" t="n">
        <v>0</v>
      </c>
    </row>
    <row r="29292" customFormat="false" ht="15" hidden="false" customHeight="false" outlineLevel="0" collapsed="false">
      <c r="A29292" s="7" t="s">
        <v>48</v>
      </c>
      <c r="B29292" s="7" t="s">
        <v>187</v>
      </c>
      <c r="C29292" s="7" t="s">
        <v>1309</v>
      </c>
      <c r="D29292" s="7" t="n">
        <v>80</v>
      </c>
      <c r="E29292" s="7" t="n">
        <v>2639.1</v>
      </c>
      <c r="F29292" s="7" t="n">
        <v>0</v>
      </c>
      <c r="G29292" s="7" t="n">
        <v>0</v>
      </c>
    </row>
    <row r="29293" customFormat="false" ht="15" hidden="false" customHeight="false" outlineLevel="0" collapsed="false">
      <c r="A29293" s="7" t="s">
        <v>48</v>
      </c>
      <c r="B29293" s="7" t="s">
        <v>187</v>
      </c>
      <c r="C29293" s="7" t="s">
        <v>1309</v>
      </c>
      <c r="D29293" s="7" t="n">
        <v>0</v>
      </c>
      <c r="E29293" s="7" t="n">
        <v>0</v>
      </c>
      <c r="F29293" s="7" t="n">
        <v>100</v>
      </c>
      <c r="G29293" s="7" t="n">
        <v>3125.48</v>
      </c>
    </row>
    <row r="29294" customFormat="false" ht="15" hidden="false" customHeight="false" outlineLevel="0" collapsed="false">
      <c r="A29294" s="7" t="s">
        <v>48</v>
      </c>
      <c r="B29294" s="7" t="s">
        <v>187</v>
      </c>
      <c r="C29294" s="7" t="s">
        <v>1309</v>
      </c>
      <c r="D29294" s="7" t="n">
        <v>100</v>
      </c>
      <c r="E29294" s="7" t="n">
        <v>3275.88</v>
      </c>
      <c r="F29294" s="7" t="n">
        <v>0</v>
      </c>
      <c r="G29294" s="7" t="n">
        <v>0</v>
      </c>
    </row>
    <row r="29295" customFormat="false" ht="15" hidden="false" customHeight="false" outlineLevel="0" collapsed="false">
      <c r="A29295" s="7" t="s">
        <v>48</v>
      </c>
      <c r="B29295" s="7" t="s">
        <v>187</v>
      </c>
      <c r="C29295" s="7" t="s">
        <v>1309</v>
      </c>
      <c r="D29295" s="7" t="n">
        <v>80</v>
      </c>
      <c r="E29295" s="7" t="n">
        <v>2892.31</v>
      </c>
      <c r="F29295" s="7" t="n">
        <v>0</v>
      </c>
      <c r="G29295" s="7" t="n">
        <v>0</v>
      </c>
    </row>
    <row r="29296" customFormat="false" ht="15" hidden="false" customHeight="false" outlineLevel="0" collapsed="false">
      <c r="A29296" s="7" t="s">
        <v>48</v>
      </c>
      <c r="B29296" s="7" t="s">
        <v>187</v>
      </c>
      <c r="C29296" s="7" t="s">
        <v>1309</v>
      </c>
      <c r="D29296" s="7" t="n">
        <v>60</v>
      </c>
      <c r="E29296" s="7" t="n">
        <v>2052.13</v>
      </c>
      <c r="F29296" s="7" t="n">
        <v>0</v>
      </c>
      <c r="G29296" s="7" t="n">
        <v>0</v>
      </c>
    </row>
    <row r="29297" customFormat="false" ht="15" hidden="false" customHeight="false" outlineLevel="0" collapsed="false">
      <c r="A29297" s="7" t="s">
        <v>48</v>
      </c>
      <c r="B29297" s="7" t="s">
        <v>187</v>
      </c>
      <c r="C29297" s="7" t="s">
        <v>1309</v>
      </c>
      <c r="D29297" s="7" t="n">
        <v>0</v>
      </c>
      <c r="E29297" s="7" t="n">
        <v>0</v>
      </c>
      <c r="F29297" s="7" t="n">
        <v>60</v>
      </c>
      <c r="G29297" s="7" t="n">
        <v>1796.1</v>
      </c>
    </row>
    <row r="29298" customFormat="false" ht="15" hidden="false" customHeight="false" outlineLevel="0" collapsed="false">
      <c r="A29298" s="7" t="s">
        <v>48</v>
      </c>
      <c r="B29298" s="7" t="s">
        <v>146</v>
      </c>
      <c r="C29298" s="7" t="s">
        <v>1311</v>
      </c>
      <c r="D29298" s="7" t="n">
        <v>0</v>
      </c>
      <c r="E29298" s="7" t="n">
        <v>0</v>
      </c>
      <c r="F29298" s="7" t="n">
        <v>6</v>
      </c>
      <c r="G29298" s="7" t="n">
        <v>188.87</v>
      </c>
    </row>
    <row r="29299" customFormat="false" ht="15" hidden="false" customHeight="false" outlineLevel="0" collapsed="false">
      <c r="A29299" s="7" t="s">
        <v>48</v>
      </c>
      <c r="B29299" s="7" t="s">
        <v>146</v>
      </c>
      <c r="C29299" s="7" t="s">
        <v>1311</v>
      </c>
      <c r="D29299" s="7" t="n">
        <v>0</v>
      </c>
      <c r="E29299" s="7" t="n">
        <v>0</v>
      </c>
      <c r="F29299" s="7" t="n">
        <v>10</v>
      </c>
      <c r="G29299" s="7" t="n">
        <v>316.23</v>
      </c>
    </row>
    <row r="29300" customFormat="false" ht="15" hidden="false" customHeight="false" outlineLevel="0" collapsed="false">
      <c r="A29300" s="7" t="s">
        <v>48</v>
      </c>
      <c r="B29300" s="7" t="s">
        <v>146</v>
      </c>
      <c r="C29300" s="7" t="s">
        <v>1311</v>
      </c>
      <c r="D29300" s="7" t="n">
        <v>0</v>
      </c>
      <c r="E29300" s="7" t="n">
        <v>0</v>
      </c>
      <c r="F29300" s="7" t="n">
        <v>15</v>
      </c>
      <c r="G29300" s="7" t="n">
        <v>506.6</v>
      </c>
    </row>
    <row r="29301" customFormat="false" ht="15" hidden="false" customHeight="false" outlineLevel="0" collapsed="false">
      <c r="A29301" s="7" t="s">
        <v>48</v>
      </c>
      <c r="B29301" s="7" t="s">
        <v>146</v>
      </c>
      <c r="C29301" s="7" t="s">
        <v>1311</v>
      </c>
      <c r="D29301" s="7" t="n">
        <v>10</v>
      </c>
      <c r="E29301" s="7" t="n">
        <v>346.07</v>
      </c>
      <c r="F29301" s="7" t="n">
        <v>0</v>
      </c>
      <c r="G29301" s="7" t="n">
        <v>0</v>
      </c>
    </row>
    <row r="29302" customFormat="false" ht="15" hidden="false" customHeight="false" outlineLevel="0" collapsed="false">
      <c r="A29302" s="7" t="s">
        <v>48</v>
      </c>
      <c r="B29302" s="7" t="s">
        <v>146</v>
      </c>
      <c r="C29302" s="7" t="s">
        <v>1311</v>
      </c>
      <c r="D29302" s="7" t="n">
        <v>6</v>
      </c>
      <c r="E29302" s="7" t="n">
        <v>209.1</v>
      </c>
      <c r="F29302" s="7" t="n">
        <v>0</v>
      </c>
      <c r="G29302" s="7" t="n">
        <v>0</v>
      </c>
    </row>
    <row r="29303" customFormat="false" ht="15" hidden="false" customHeight="false" outlineLevel="0" collapsed="false">
      <c r="A29303" s="7" t="s">
        <v>48</v>
      </c>
      <c r="B29303" s="7" t="s">
        <v>127</v>
      </c>
      <c r="C29303" s="7" t="s">
        <v>1311</v>
      </c>
      <c r="D29303" s="7" t="n">
        <v>20</v>
      </c>
      <c r="E29303" s="7" t="n">
        <v>763.87</v>
      </c>
      <c r="F29303" s="7" t="n">
        <v>0</v>
      </c>
      <c r="G29303" s="7" t="n">
        <v>0</v>
      </c>
    </row>
    <row r="29304" customFormat="false" ht="15" hidden="false" customHeight="false" outlineLevel="0" collapsed="false">
      <c r="A29304" s="7" t="s">
        <v>48</v>
      </c>
      <c r="B29304" s="7" t="s">
        <v>127</v>
      </c>
      <c r="C29304" s="7" t="s">
        <v>1311</v>
      </c>
      <c r="D29304" s="7" t="n">
        <v>0</v>
      </c>
      <c r="E29304" s="7" t="n">
        <v>0</v>
      </c>
      <c r="F29304" s="7" t="n">
        <v>15</v>
      </c>
      <c r="G29304" s="7" t="n">
        <v>472.18</v>
      </c>
    </row>
    <row r="29305" customFormat="false" ht="15" hidden="false" customHeight="false" outlineLevel="0" collapsed="false">
      <c r="A29305" s="7" t="s">
        <v>48</v>
      </c>
      <c r="B29305" s="7" t="s">
        <v>127</v>
      </c>
      <c r="C29305" s="7" t="s">
        <v>1311</v>
      </c>
      <c r="D29305" s="7" t="n">
        <v>15</v>
      </c>
      <c r="E29305" s="7" t="n">
        <v>519.1</v>
      </c>
      <c r="F29305" s="7" t="n">
        <v>0</v>
      </c>
      <c r="G29305" s="7" t="n">
        <v>0</v>
      </c>
    </row>
    <row r="29306" customFormat="false" ht="15" hidden="false" customHeight="false" outlineLevel="0" collapsed="false">
      <c r="A29306" s="7" t="s">
        <v>48</v>
      </c>
      <c r="B29306" s="7" t="s">
        <v>127</v>
      </c>
      <c r="C29306" s="7" t="s">
        <v>1311</v>
      </c>
      <c r="D29306" s="7" t="n">
        <v>0</v>
      </c>
      <c r="E29306" s="7" t="n">
        <v>0</v>
      </c>
      <c r="F29306" s="7" t="n">
        <v>15</v>
      </c>
      <c r="G29306" s="7" t="n">
        <v>474.35</v>
      </c>
    </row>
    <row r="29307" customFormat="false" ht="15" hidden="false" customHeight="false" outlineLevel="0" collapsed="false">
      <c r="A29307" s="7" t="s">
        <v>48</v>
      </c>
      <c r="B29307" s="7" t="s">
        <v>127</v>
      </c>
      <c r="C29307" s="7" t="s">
        <v>1311</v>
      </c>
      <c r="D29307" s="7" t="n">
        <v>10</v>
      </c>
      <c r="E29307" s="7" t="n">
        <v>363.66</v>
      </c>
      <c r="F29307" s="7" t="n">
        <v>0</v>
      </c>
      <c r="G29307" s="7" t="n">
        <v>0</v>
      </c>
    </row>
    <row r="29308" customFormat="false" ht="15" hidden="false" customHeight="false" outlineLevel="0" collapsed="false">
      <c r="A29308" s="7" t="s">
        <v>48</v>
      </c>
      <c r="B29308" s="7" t="s">
        <v>127</v>
      </c>
      <c r="C29308" s="7" t="s">
        <v>1311</v>
      </c>
      <c r="D29308" s="7" t="n">
        <v>6</v>
      </c>
      <c r="E29308" s="7" t="n">
        <v>209.1</v>
      </c>
      <c r="F29308" s="7" t="n">
        <v>0</v>
      </c>
      <c r="G29308" s="7" t="n">
        <v>0</v>
      </c>
    </row>
    <row r="29309" customFormat="false" ht="15" hidden="false" customHeight="false" outlineLevel="0" collapsed="false">
      <c r="A29309" s="7" t="s">
        <v>48</v>
      </c>
      <c r="B29309" s="7" t="s">
        <v>127</v>
      </c>
      <c r="C29309" s="7" t="s">
        <v>1311</v>
      </c>
      <c r="D29309" s="7" t="n">
        <v>10</v>
      </c>
      <c r="E29309" s="7" t="n">
        <v>361.31</v>
      </c>
      <c r="F29309" s="7" t="n">
        <v>0</v>
      </c>
      <c r="G29309" s="7" t="n">
        <v>0</v>
      </c>
    </row>
    <row r="29310" customFormat="false" ht="15" hidden="false" customHeight="false" outlineLevel="0" collapsed="false">
      <c r="A29310" s="7" t="s">
        <v>48</v>
      </c>
      <c r="B29310" s="7" t="s">
        <v>127</v>
      </c>
      <c r="C29310" s="7" t="s">
        <v>1311</v>
      </c>
      <c r="D29310" s="7" t="n">
        <v>0</v>
      </c>
      <c r="E29310" s="7" t="n">
        <v>0</v>
      </c>
      <c r="F29310" s="7" t="n">
        <v>15</v>
      </c>
      <c r="G29310" s="7" t="n">
        <v>506.6</v>
      </c>
    </row>
    <row r="29311" customFormat="false" ht="15" hidden="false" customHeight="false" outlineLevel="0" collapsed="false">
      <c r="A29311" s="7" t="s">
        <v>48</v>
      </c>
      <c r="B29311" s="7" t="s">
        <v>134</v>
      </c>
      <c r="C29311" s="7" t="s">
        <v>1311</v>
      </c>
      <c r="D29311" s="7" t="n">
        <v>6</v>
      </c>
      <c r="E29311" s="7" t="n">
        <v>207.64</v>
      </c>
      <c r="F29311" s="7" t="n">
        <v>0</v>
      </c>
      <c r="G29311" s="7" t="n">
        <v>0</v>
      </c>
    </row>
    <row r="29312" customFormat="false" ht="15" hidden="false" customHeight="false" outlineLevel="0" collapsed="false">
      <c r="A29312" s="7" t="s">
        <v>48</v>
      </c>
      <c r="B29312" s="7" t="s">
        <v>134</v>
      </c>
      <c r="C29312" s="7" t="s">
        <v>1311</v>
      </c>
      <c r="D29312" s="7" t="n">
        <v>0</v>
      </c>
      <c r="E29312" s="7" t="n">
        <v>0</v>
      </c>
      <c r="F29312" s="7" t="n">
        <v>25</v>
      </c>
      <c r="G29312" s="7" t="n">
        <v>825.44</v>
      </c>
    </row>
    <row r="29313" customFormat="false" ht="15" hidden="false" customHeight="false" outlineLevel="0" collapsed="false">
      <c r="A29313" s="7" t="s">
        <v>48</v>
      </c>
      <c r="B29313" s="7" t="s">
        <v>134</v>
      </c>
      <c r="C29313" s="7" t="s">
        <v>1311</v>
      </c>
      <c r="D29313" s="7" t="n">
        <v>0</v>
      </c>
      <c r="E29313" s="7" t="n">
        <v>0</v>
      </c>
      <c r="F29313" s="7" t="n">
        <v>10</v>
      </c>
      <c r="G29313" s="7" t="n">
        <v>316.23</v>
      </c>
    </row>
    <row r="29314" customFormat="false" ht="15" hidden="false" customHeight="false" outlineLevel="0" collapsed="false">
      <c r="A29314" s="7" t="s">
        <v>48</v>
      </c>
      <c r="B29314" s="7" t="s">
        <v>134</v>
      </c>
      <c r="C29314" s="7" t="s">
        <v>1311</v>
      </c>
      <c r="D29314" s="7" t="n">
        <v>6</v>
      </c>
      <c r="E29314" s="7" t="n">
        <v>218.2</v>
      </c>
      <c r="F29314" s="7" t="n">
        <v>0</v>
      </c>
      <c r="G29314" s="7" t="n">
        <v>0</v>
      </c>
    </row>
    <row r="29315" customFormat="false" ht="15" hidden="false" customHeight="false" outlineLevel="0" collapsed="false">
      <c r="A29315" s="7" t="s">
        <v>48</v>
      </c>
      <c r="B29315" s="7" t="s">
        <v>134</v>
      </c>
      <c r="C29315" s="7" t="s">
        <v>1311</v>
      </c>
      <c r="D29315" s="7" t="n">
        <v>15</v>
      </c>
      <c r="E29315" s="7" t="n">
        <v>541.97</v>
      </c>
      <c r="F29315" s="7" t="n">
        <v>0</v>
      </c>
      <c r="G29315" s="7" t="n">
        <v>0</v>
      </c>
    </row>
    <row r="29316" customFormat="false" ht="15" hidden="false" customHeight="false" outlineLevel="0" collapsed="false">
      <c r="A29316" s="7" t="s">
        <v>48</v>
      </c>
      <c r="B29316" s="7" t="s">
        <v>134</v>
      </c>
      <c r="C29316" s="7" t="s">
        <v>1311</v>
      </c>
      <c r="D29316" s="7" t="n">
        <v>0</v>
      </c>
      <c r="E29316" s="7" t="n">
        <v>0</v>
      </c>
      <c r="F29316" s="7" t="n">
        <v>15</v>
      </c>
      <c r="G29316" s="7" t="n">
        <v>472.18</v>
      </c>
    </row>
    <row r="29317" customFormat="false" ht="15" hidden="false" customHeight="false" outlineLevel="0" collapsed="false">
      <c r="A29317" s="7" t="s">
        <v>48</v>
      </c>
      <c r="B29317" s="7" t="s">
        <v>134</v>
      </c>
      <c r="C29317" s="7" t="s">
        <v>1311</v>
      </c>
      <c r="D29317" s="7" t="n">
        <v>0</v>
      </c>
      <c r="E29317" s="7" t="n">
        <v>0</v>
      </c>
      <c r="F29317" s="7" t="n">
        <v>10</v>
      </c>
      <c r="G29317" s="7" t="n">
        <v>337.73</v>
      </c>
    </row>
    <row r="29318" customFormat="false" ht="15" hidden="false" customHeight="false" outlineLevel="0" collapsed="false">
      <c r="A29318" s="7" t="s">
        <v>48</v>
      </c>
      <c r="B29318" s="7" t="s">
        <v>210</v>
      </c>
      <c r="C29318" s="7" t="s">
        <v>1311</v>
      </c>
      <c r="D29318" s="7" t="n">
        <v>0</v>
      </c>
      <c r="E29318" s="7" t="n">
        <v>0</v>
      </c>
      <c r="F29318" s="7" t="n">
        <v>6</v>
      </c>
      <c r="G29318" s="7" t="n">
        <v>202.64</v>
      </c>
    </row>
    <row r="29319" customFormat="false" ht="15" hidden="false" customHeight="false" outlineLevel="0" collapsed="false">
      <c r="A29319" s="7" t="s">
        <v>48</v>
      </c>
      <c r="B29319" s="7" t="s">
        <v>210</v>
      </c>
      <c r="C29319" s="7" t="s">
        <v>1311</v>
      </c>
      <c r="D29319" s="7" t="n">
        <v>0</v>
      </c>
      <c r="E29319" s="7" t="n">
        <v>0</v>
      </c>
      <c r="F29319" s="7" t="n">
        <v>6</v>
      </c>
      <c r="G29319" s="7" t="n">
        <v>189.74</v>
      </c>
    </row>
    <row r="29320" customFormat="false" ht="15" hidden="false" customHeight="false" outlineLevel="0" collapsed="false">
      <c r="A29320" s="7" t="s">
        <v>48</v>
      </c>
      <c r="B29320" s="7" t="s">
        <v>322</v>
      </c>
      <c r="C29320" s="7" t="s">
        <v>1312</v>
      </c>
      <c r="D29320" s="7" t="n">
        <v>10</v>
      </c>
      <c r="E29320" s="7" t="n">
        <v>296.42</v>
      </c>
      <c r="F29320" s="7" t="n">
        <v>0</v>
      </c>
      <c r="G29320" s="7" t="n">
        <v>0</v>
      </c>
    </row>
    <row r="29321" customFormat="false" ht="15" hidden="false" customHeight="false" outlineLevel="0" collapsed="false">
      <c r="A29321" s="7" t="s">
        <v>48</v>
      </c>
      <c r="B29321" s="7" t="s">
        <v>321</v>
      </c>
      <c r="C29321" s="7" t="s">
        <v>1312</v>
      </c>
      <c r="D29321" s="7" t="n">
        <v>10</v>
      </c>
      <c r="E29321" s="7" t="n">
        <v>296.42</v>
      </c>
      <c r="F29321" s="7" t="n">
        <v>0</v>
      </c>
      <c r="G29321" s="7" t="n">
        <v>0</v>
      </c>
    </row>
    <row r="29322" customFormat="false" ht="15" hidden="false" customHeight="false" outlineLevel="0" collapsed="false">
      <c r="A29322" s="7" t="s">
        <v>48</v>
      </c>
      <c r="B29322" s="7" t="s">
        <v>329</v>
      </c>
      <c r="C29322" s="7" t="s">
        <v>1312</v>
      </c>
      <c r="D29322" s="7" t="n">
        <v>6</v>
      </c>
      <c r="E29322" s="7" t="n">
        <v>177.85</v>
      </c>
      <c r="F29322" s="7" t="n">
        <v>0</v>
      </c>
      <c r="G29322" s="7" t="n">
        <v>0</v>
      </c>
    </row>
    <row r="29323" customFormat="false" ht="15" hidden="false" customHeight="false" outlineLevel="0" collapsed="false">
      <c r="A29323" s="7" t="s">
        <v>48</v>
      </c>
      <c r="B29323" s="7" t="s">
        <v>135</v>
      </c>
      <c r="C29323" s="7" t="s">
        <v>1316</v>
      </c>
      <c r="D29323" s="7" t="n">
        <v>50</v>
      </c>
      <c r="E29323" s="7" t="n">
        <v>1328</v>
      </c>
      <c r="F29323" s="7" t="n">
        <v>0</v>
      </c>
      <c r="G29323" s="7" t="n">
        <v>0</v>
      </c>
    </row>
    <row r="29324" customFormat="false" ht="15" hidden="false" customHeight="false" outlineLevel="0" collapsed="false">
      <c r="A29324" s="7" t="s">
        <v>48</v>
      </c>
      <c r="B29324" s="7" t="s">
        <v>135</v>
      </c>
      <c r="C29324" s="7" t="s">
        <v>1316</v>
      </c>
      <c r="D29324" s="7" t="n">
        <v>20</v>
      </c>
      <c r="E29324" s="7" t="n">
        <v>527.5</v>
      </c>
      <c r="F29324" s="7" t="n">
        <v>0</v>
      </c>
      <c r="G29324" s="7" t="n">
        <v>0</v>
      </c>
    </row>
    <row r="29325" customFormat="false" ht="15" hidden="false" customHeight="false" outlineLevel="0" collapsed="false">
      <c r="A29325" s="7" t="s">
        <v>48</v>
      </c>
      <c r="B29325" s="7" t="s">
        <v>135</v>
      </c>
      <c r="C29325" s="7" t="s">
        <v>1316</v>
      </c>
      <c r="D29325" s="7" t="n">
        <v>25</v>
      </c>
      <c r="E29325" s="7" t="n">
        <v>692.9</v>
      </c>
      <c r="F29325" s="7" t="n">
        <v>0</v>
      </c>
      <c r="G29325" s="7" t="n">
        <v>0</v>
      </c>
    </row>
    <row r="29326" customFormat="false" ht="15" hidden="false" customHeight="false" outlineLevel="0" collapsed="false">
      <c r="A29326" s="7" t="s">
        <v>48</v>
      </c>
      <c r="B29326" s="7" t="s">
        <v>135</v>
      </c>
      <c r="C29326" s="7" t="s">
        <v>1316</v>
      </c>
      <c r="D29326" s="7" t="n">
        <v>0</v>
      </c>
      <c r="E29326" s="7" t="n">
        <v>0</v>
      </c>
      <c r="F29326" s="7" t="n">
        <v>50</v>
      </c>
      <c r="G29326" s="7" t="n">
        <v>1205.07</v>
      </c>
    </row>
    <row r="29327" customFormat="false" ht="15" hidden="false" customHeight="false" outlineLevel="0" collapsed="false">
      <c r="A29327" s="7" t="s">
        <v>48</v>
      </c>
      <c r="B29327" s="7" t="s">
        <v>135</v>
      </c>
      <c r="C29327" s="7" t="s">
        <v>1316</v>
      </c>
      <c r="D29327" s="7" t="n">
        <v>0</v>
      </c>
      <c r="E29327" s="7" t="n">
        <v>0</v>
      </c>
      <c r="F29327" s="7" t="n">
        <v>70</v>
      </c>
      <c r="G29327" s="7" t="n">
        <v>1679.35</v>
      </c>
    </row>
    <row r="29328" customFormat="false" ht="15" hidden="false" customHeight="false" outlineLevel="0" collapsed="false">
      <c r="A29328" s="7" t="s">
        <v>48</v>
      </c>
      <c r="B29328" s="7" t="s">
        <v>135</v>
      </c>
      <c r="C29328" s="7" t="s">
        <v>1316</v>
      </c>
      <c r="D29328" s="7" t="n">
        <v>25</v>
      </c>
      <c r="E29328" s="7" t="n">
        <v>727.71</v>
      </c>
      <c r="F29328" s="7" t="n">
        <v>0</v>
      </c>
      <c r="G29328" s="7" t="n">
        <v>0</v>
      </c>
    </row>
    <row r="29329" customFormat="false" ht="15" hidden="false" customHeight="false" outlineLevel="0" collapsed="false">
      <c r="A29329" s="7" t="s">
        <v>48</v>
      </c>
      <c r="B29329" s="7" t="s">
        <v>135</v>
      </c>
      <c r="C29329" s="7" t="s">
        <v>1316</v>
      </c>
      <c r="D29329" s="7" t="n">
        <v>0</v>
      </c>
      <c r="E29329" s="7" t="n">
        <v>0</v>
      </c>
      <c r="F29329" s="7" t="n">
        <v>50</v>
      </c>
      <c r="G29329" s="7" t="n">
        <v>1258.21</v>
      </c>
    </row>
    <row r="29330" customFormat="false" ht="15" hidden="false" customHeight="false" outlineLevel="0" collapsed="false">
      <c r="A29330" s="7" t="s">
        <v>48</v>
      </c>
      <c r="B29330" s="7" t="s">
        <v>193</v>
      </c>
      <c r="C29330" s="7" t="s">
        <v>1316</v>
      </c>
      <c r="D29330" s="7" t="n">
        <v>15</v>
      </c>
      <c r="E29330" s="7" t="n">
        <v>408.82</v>
      </c>
      <c r="F29330" s="7" t="n">
        <v>0</v>
      </c>
      <c r="G29330" s="7" t="n">
        <v>0</v>
      </c>
    </row>
    <row r="29331" customFormat="false" ht="15" hidden="false" customHeight="false" outlineLevel="0" collapsed="false">
      <c r="A29331" s="7" t="s">
        <v>48</v>
      </c>
      <c r="B29331" s="7" t="s">
        <v>193</v>
      </c>
      <c r="C29331" s="7" t="s">
        <v>1316</v>
      </c>
      <c r="D29331" s="7" t="n">
        <v>10</v>
      </c>
      <c r="E29331" s="7" t="n">
        <v>257.83</v>
      </c>
      <c r="F29331" s="7" t="n">
        <v>0</v>
      </c>
      <c r="G29331" s="7" t="n">
        <v>0</v>
      </c>
    </row>
    <row r="29332" customFormat="false" ht="15" hidden="false" customHeight="false" outlineLevel="0" collapsed="false">
      <c r="A29332" s="7" t="s">
        <v>48</v>
      </c>
      <c r="B29332" s="7" t="s">
        <v>193</v>
      </c>
      <c r="C29332" s="7" t="s">
        <v>1316</v>
      </c>
      <c r="D29332" s="7" t="n">
        <v>30</v>
      </c>
      <c r="E29332" s="7" t="n">
        <v>746.06</v>
      </c>
      <c r="F29332" s="7" t="n">
        <v>0</v>
      </c>
      <c r="G29332" s="7" t="n">
        <v>0</v>
      </c>
    </row>
    <row r="29333" customFormat="false" ht="15" hidden="false" customHeight="false" outlineLevel="0" collapsed="false">
      <c r="A29333" s="7" t="s">
        <v>48</v>
      </c>
      <c r="B29333" s="7" t="s">
        <v>193</v>
      </c>
      <c r="C29333" s="7" t="s">
        <v>1316</v>
      </c>
      <c r="D29333" s="7" t="n">
        <v>35</v>
      </c>
      <c r="E29333" s="7" t="n">
        <v>908.27</v>
      </c>
      <c r="F29333" s="7" t="n">
        <v>0</v>
      </c>
      <c r="G29333" s="7" t="n">
        <v>0</v>
      </c>
    </row>
    <row r="29334" customFormat="false" ht="15" hidden="false" customHeight="false" outlineLevel="0" collapsed="false">
      <c r="A29334" s="7" t="s">
        <v>48</v>
      </c>
      <c r="B29334" s="7" t="s">
        <v>193</v>
      </c>
      <c r="C29334" s="7" t="s">
        <v>1316</v>
      </c>
      <c r="D29334" s="7" t="n">
        <v>0</v>
      </c>
      <c r="E29334" s="7" t="n">
        <v>0</v>
      </c>
      <c r="F29334" s="7" t="n">
        <v>90</v>
      </c>
      <c r="G29334" s="7" t="n">
        <v>2120.52</v>
      </c>
    </row>
    <row r="29335" customFormat="false" ht="15" hidden="false" customHeight="false" outlineLevel="0" collapsed="false">
      <c r="A29335" s="7" t="s">
        <v>48</v>
      </c>
      <c r="B29335" s="7" t="s">
        <v>193</v>
      </c>
      <c r="C29335" s="7" t="s">
        <v>1316</v>
      </c>
      <c r="D29335" s="7" t="n">
        <v>0</v>
      </c>
      <c r="E29335" s="7" t="n">
        <v>0</v>
      </c>
      <c r="F29335" s="7" t="n">
        <v>10</v>
      </c>
      <c r="G29335" s="7" t="n">
        <v>241</v>
      </c>
    </row>
    <row r="29336" customFormat="false" ht="15" hidden="false" customHeight="false" outlineLevel="0" collapsed="false">
      <c r="A29336" s="7" t="s">
        <v>48</v>
      </c>
      <c r="B29336" s="7" t="s">
        <v>900</v>
      </c>
      <c r="C29336" s="7" t="s">
        <v>1552</v>
      </c>
      <c r="D29336" s="7" t="n">
        <v>0</v>
      </c>
      <c r="E29336" s="7" t="n">
        <v>0</v>
      </c>
      <c r="F29336" s="7" t="n">
        <v>6</v>
      </c>
      <c r="G29336" s="7" t="n">
        <v>194.77</v>
      </c>
    </row>
    <row r="29337" customFormat="false" ht="15" hidden="false" customHeight="false" outlineLevel="0" collapsed="false">
      <c r="A29337" s="7" t="s">
        <v>48</v>
      </c>
      <c r="B29337" s="7" t="s">
        <v>900</v>
      </c>
      <c r="C29337" s="7" t="s">
        <v>1552</v>
      </c>
      <c r="D29337" s="7" t="n">
        <v>0</v>
      </c>
      <c r="E29337" s="7" t="n">
        <v>0</v>
      </c>
      <c r="F29337" s="7" t="n">
        <v>6</v>
      </c>
      <c r="G29337" s="7" t="n">
        <v>190.41</v>
      </c>
    </row>
    <row r="29338" customFormat="false" ht="15" hidden="false" customHeight="false" outlineLevel="0" collapsed="false">
      <c r="A29338" s="7" t="s">
        <v>48</v>
      </c>
      <c r="B29338" s="7" t="s">
        <v>900</v>
      </c>
      <c r="C29338" s="7" t="s">
        <v>1552</v>
      </c>
      <c r="D29338" s="7" t="n">
        <v>6</v>
      </c>
      <c r="E29338" s="7" t="n">
        <v>200.98</v>
      </c>
      <c r="F29338" s="7" t="n">
        <v>0</v>
      </c>
      <c r="G29338" s="7" t="n">
        <v>0</v>
      </c>
    </row>
    <row r="29339" customFormat="false" ht="15" hidden="false" customHeight="false" outlineLevel="0" collapsed="false">
      <c r="A29339" s="7" t="s">
        <v>48</v>
      </c>
      <c r="B29339" s="7" t="s">
        <v>900</v>
      </c>
      <c r="C29339" s="7" t="s">
        <v>1552</v>
      </c>
      <c r="D29339" s="7" t="n">
        <v>0</v>
      </c>
      <c r="E29339" s="7" t="n">
        <v>0</v>
      </c>
      <c r="F29339" s="7" t="n">
        <v>15</v>
      </c>
      <c r="G29339" s="7" t="n">
        <v>455.93</v>
      </c>
    </row>
    <row r="29340" customFormat="false" ht="15" hidden="false" customHeight="false" outlineLevel="0" collapsed="false">
      <c r="A29340" s="7" t="s">
        <v>48</v>
      </c>
      <c r="B29340" s="7" t="s">
        <v>1049</v>
      </c>
      <c r="C29340" s="7" t="s">
        <v>1552</v>
      </c>
      <c r="D29340" s="7" t="n">
        <v>0</v>
      </c>
      <c r="E29340" s="7" t="n">
        <v>0</v>
      </c>
      <c r="F29340" s="7" t="n">
        <v>20</v>
      </c>
      <c r="G29340" s="7" t="n">
        <v>649.23</v>
      </c>
    </row>
    <row r="29341" customFormat="false" ht="15" hidden="false" customHeight="false" outlineLevel="0" collapsed="false">
      <c r="A29341" s="7" t="s">
        <v>48</v>
      </c>
      <c r="B29341" s="7" t="s">
        <v>1049</v>
      </c>
      <c r="C29341" s="7" t="s">
        <v>1552</v>
      </c>
      <c r="D29341" s="7" t="n">
        <v>0</v>
      </c>
      <c r="E29341" s="7" t="n">
        <v>0</v>
      </c>
      <c r="F29341" s="7" t="n">
        <v>13</v>
      </c>
      <c r="G29341" s="7" t="n">
        <v>395.15</v>
      </c>
    </row>
    <row r="29342" customFormat="false" ht="15" hidden="false" customHeight="false" outlineLevel="0" collapsed="false">
      <c r="A29342" s="7" t="s">
        <v>48</v>
      </c>
      <c r="B29342" s="7" t="s">
        <v>1049</v>
      </c>
      <c r="C29342" s="7" t="s">
        <v>1552</v>
      </c>
      <c r="D29342" s="7" t="n">
        <v>12</v>
      </c>
      <c r="E29342" s="7" t="n">
        <v>401.96</v>
      </c>
      <c r="F29342" s="7" t="n">
        <v>0</v>
      </c>
      <c r="G29342" s="7" t="n">
        <v>0</v>
      </c>
    </row>
    <row r="29343" customFormat="false" ht="15" hidden="false" customHeight="false" outlineLevel="0" collapsed="false">
      <c r="A29343" s="7" t="s">
        <v>48</v>
      </c>
      <c r="B29343" s="7" t="s">
        <v>1049</v>
      </c>
      <c r="C29343" s="7" t="s">
        <v>1552</v>
      </c>
      <c r="D29343" s="7" t="n">
        <v>0</v>
      </c>
      <c r="E29343" s="7" t="n">
        <v>0</v>
      </c>
      <c r="F29343" s="7" t="n">
        <v>12</v>
      </c>
      <c r="G29343" s="7" t="n">
        <v>363.07</v>
      </c>
    </row>
    <row r="29344" customFormat="false" ht="15" hidden="false" customHeight="false" outlineLevel="0" collapsed="false">
      <c r="A29344" s="7" t="s">
        <v>48</v>
      </c>
      <c r="B29344" s="7" t="s">
        <v>1049</v>
      </c>
      <c r="C29344" s="7" t="s">
        <v>1552</v>
      </c>
      <c r="D29344" s="7" t="n">
        <v>12</v>
      </c>
      <c r="E29344" s="7" t="n">
        <v>419.44</v>
      </c>
      <c r="F29344" s="7" t="n">
        <v>0</v>
      </c>
      <c r="G29344" s="7" t="n">
        <v>0</v>
      </c>
    </row>
    <row r="29345" customFormat="false" ht="15" hidden="false" customHeight="false" outlineLevel="0" collapsed="false">
      <c r="A29345" s="7" t="s">
        <v>48</v>
      </c>
      <c r="B29345" s="7" t="s">
        <v>1049</v>
      </c>
      <c r="C29345" s="7" t="s">
        <v>1552</v>
      </c>
      <c r="D29345" s="7" t="n">
        <v>0</v>
      </c>
      <c r="E29345" s="7" t="n">
        <v>0</v>
      </c>
      <c r="F29345" s="7" t="n">
        <v>50</v>
      </c>
      <c r="G29345" s="7" t="n">
        <v>1586.78</v>
      </c>
    </row>
    <row r="29346" customFormat="false" ht="15" hidden="false" customHeight="false" outlineLevel="0" collapsed="false">
      <c r="A29346" s="7" t="s">
        <v>48</v>
      </c>
      <c r="B29346" s="7" t="s">
        <v>1049</v>
      </c>
      <c r="C29346" s="7" t="s">
        <v>1552</v>
      </c>
      <c r="D29346" s="7" t="n">
        <v>15</v>
      </c>
      <c r="E29346" s="7" t="n">
        <v>498.94</v>
      </c>
      <c r="F29346" s="7" t="n">
        <v>0</v>
      </c>
      <c r="G29346" s="7" t="n">
        <v>0</v>
      </c>
    </row>
    <row r="29347" customFormat="false" ht="15" hidden="false" customHeight="false" outlineLevel="0" collapsed="false">
      <c r="A29347" s="7" t="s">
        <v>48</v>
      </c>
      <c r="B29347" s="7" t="s">
        <v>1049</v>
      </c>
      <c r="C29347" s="7" t="s">
        <v>1552</v>
      </c>
      <c r="D29347" s="7" t="n">
        <v>6</v>
      </c>
      <c r="E29347" s="7" t="n">
        <v>208.37</v>
      </c>
      <c r="F29347" s="7" t="n">
        <v>0</v>
      </c>
      <c r="G29347" s="7" t="n">
        <v>0</v>
      </c>
    </row>
    <row r="29348" customFormat="false" ht="15" hidden="false" customHeight="false" outlineLevel="0" collapsed="false">
      <c r="A29348" s="7" t="s">
        <v>48</v>
      </c>
      <c r="B29348" s="7" t="s">
        <v>1049</v>
      </c>
      <c r="C29348" s="7" t="s">
        <v>1552</v>
      </c>
      <c r="D29348" s="7" t="n">
        <v>30</v>
      </c>
      <c r="E29348" s="7" t="n">
        <v>1101.3</v>
      </c>
      <c r="F29348" s="7" t="n">
        <v>0</v>
      </c>
      <c r="G29348" s="7" t="n">
        <v>0</v>
      </c>
    </row>
    <row r="29349" customFormat="false" ht="15" hidden="false" customHeight="false" outlineLevel="0" collapsed="false">
      <c r="A29349" s="7" t="s">
        <v>48</v>
      </c>
      <c r="B29349" s="7" t="s">
        <v>1038</v>
      </c>
      <c r="C29349" s="7" t="s">
        <v>1552</v>
      </c>
      <c r="D29349" s="7" t="n">
        <v>10</v>
      </c>
      <c r="E29349" s="7" t="n">
        <v>347.28</v>
      </c>
      <c r="F29349" s="7" t="n">
        <v>0</v>
      </c>
      <c r="G29349" s="7" t="n">
        <v>0</v>
      </c>
    </row>
    <row r="29350" customFormat="false" ht="15" hidden="false" customHeight="false" outlineLevel="0" collapsed="false">
      <c r="A29350" s="7" t="s">
        <v>48</v>
      </c>
      <c r="B29350" s="7" t="s">
        <v>1038</v>
      </c>
      <c r="C29350" s="7" t="s">
        <v>1552</v>
      </c>
      <c r="D29350" s="7" t="n">
        <v>0</v>
      </c>
      <c r="E29350" s="7" t="n">
        <v>0</v>
      </c>
      <c r="F29350" s="7" t="n">
        <v>25</v>
      </c>
      <c r="G29350" s="7" t="n">
        <v>756.4</v>
      </c>
    </row>
    <row r="29351" customFormat="false" ht="15" hidden="false" customHeight="false" outlineLevel="0" collapsed="false">
      <c r="A29351" s="7" t="s">
        <v>48</v>
      </c>
      <c r="B29351" s="7" t="s">
        <v>1038</v>
      </c>
      <c r="C29351" s="7" t="s">
        <v>1552</v>
      </c>
      <c r="D29351" s="7" t="n">
        <v>20</v>
      </c>
      <c r="E29351" s="7" t="n">
        <v>699.07</v>
      </c>
      <c r="F29351" s="7" t="n">
        <v>0</v>
      </c>
      <c r="G29351" s="7" t="n">
        <v>0</v>
      </c>
    </row>
    <row r="29352" customFormat="false" ht="15" hidden="false" customHeight="false" outlineLevel="0" collapsed="false">
      <c r="A29352" s="7" t="s">
        <v>48</v>
      </c>
      <c r="B29352" s="7" t="s">
        <v>1038</v>
      </c>
      <c r="C29352" s="7" t="s">
        <v>1552</v>
      </c>
      <c r="D29352" s="7" t="n">
        <v>20</v>
      </c>
      <c r="E29352" s="7" t="n">
        <v>665.25</v>
      </c>
      <c r="F29352" s="7" t="n">
        <v>0</v>
      </c>
      <c r="G29352" s="7" t="n">
        <v>0</v>
      </c>
    </row>
    <row r="29353" customFormat="false" ht="15" hidden="false" customHeight="false" outlineLevel="0" collapsed="false">
      <c r="A29353" s="7" t="s">
        <v>48</v>
      </c>
      <c r="B29353" s="7" t="s">
        <v>1038</v>
      </c>
      <c r="C29353" s="7" t="s">
        <v>1552</v>
      </c>
      <c r="D29353" s="7" t="n">
        <v>0</v>
      </c>
      <c r="E29353" s="7" t="n">
        <v>0</v>
      </c>
      <c r="F29353" s="7" t="n">
        <v>40</v>
      </c>
      <c r="G29353" s="7" t="n">
        <v>1215.82</v>
      </c>
    </row>
    <row r="29354" customFormat="false" ht="15" hidden="false" customHeight="false" outlineLevel="0" collapsed="false">
      <c r="A29354" s="7" t="s">
        <v>48</v>
      </c>
      <c r="B29354" s="7" t="s">
        <v>1038</v>
      </c>
      <c r="C29354" s="7" t="s">
        <v>1552</v>
      </c>
      <c r="D29354" s="7" t="n">
        <v>10</v>
      </c>
      <c r="E29354" s="7" t="n">
        <v>334.96</v>
      </c>
      <c r="F29354" s="7" t="n">
        <v>0</v>
      </c>
      <c r="G29354" s="7" t="n">
        <v>0</v>
      </c>
    </row>
    <row r="29355" customFormat="false" ht="15" hidden="false" customHeight="false" outlineLevel="0" collapsed="false">
      <c r="A29355" s="7" t="s">
        <v>48</v>
      </c>
      <c r="B29355" s="7" t="s">
        <v>1038</v>
      </c>
      <c r="C29355" s="7" t="s">
        <v>1552</v>
      </c>
      <c r="D29355" s="7" t="n">
        <v>0</v>
      </c>
      <c r="E29355" s="7" t="n">
        <v>0</v>
      </c>
      <c r="F29355" s="7" t="n">
        <v>90</v>
      </c>
      <c r="G29355" s="7" t="n">
        <v>2856.2</v>
      </c>
    </row>
    <row r="29356" customFormat="false" ht="15" hidden="false" customHeight="false" outlineLevel="0" collapsed="false">
      <c r="A29356" s="7" t="s">
        <v>48</v>
      </c>
      <c r="B29356" s="7" t="s">
        <v>1038</v>
      </c>
      <c r="C29356" s="7" t="s">
        <v>1552</v>
      </c>
      <c r="D29356" s="7" t="n">
        <v>80</v>
      </c>
      <c r="E29356" s="7" t="n">
        <v>2936.81</v>
      </c>
      <c r="F29356" s="7" t="n">
        <v>0</v>
      </c>
      <c r="G29356" s="7" t="n">
        <v>0</v>
      </c>
    </row>
    <row r="29357" customFormat="false" ht="15" hidden="false" customHeight="false" outlineLevel="0" collapsed="false">
      <c r="A29357" s="7" t="s">
        <v>48</v>
      </c>
      <c r="B29357" s="7" t="s">
        <v>1038</v>
      </c>
      <c r="C29357" s="7" t="s">
        <v>1552</v>
      </c>
      <c r="D29357" s="7" t="n">
        <v>0</v>
      </c>
      <c r="E29357" s="7" t="n">
        <v>0</v>
      </c>
      <c r="F29357" s="7" t="n">
        <v>25</v>
      </c>
      <c r="G29357" s="7" t="n">
        <v>811.55</v>
      </c>
    </row>
    <row r="29358" customFormat="false" ht="15" hidden="false" customHeight="false" outlineLevel="0" collapsed="false">
      <c r="A29358" s="7" t="s">
        <v>48</v>
      </c>
      <c r="B29358" s="7" t="s">
        <v>812</v>
      </c>
      <c r="C29358" s="7" t="s">
        <v>1552</v>
      </c>
      <c r="D29358" s="7" t="n">
        <v>0</v>
      </c>
      <c r="E29358" s="7" t="n">
        <v>0</v>
      </c>
      <c r="F29358" s="7" t="n">
        <v>30</v>
      </c>
      <c r="G29358" s="7" t="n">
        <v>973.85</v>
      </c>
    </row>
    <row r="29359" customFormat="false" ht="15" hidden="false" customHeight="false" outlineLevel="0" collapsed="false">
      <c r="A29359" s="7" t="s">
        <v>48</v>
      </c>
      <c r="B29359" s="7" t="s">
        <v>812</v>
      </c>
      <c r="C29359" s="7" t="s">
        <v>1552</v>
      </c>
      <c r="D29359" s="7" t="n">
        <v>15</v>
      </c>
      <c r="E29359" s="7" t="n">
        <v>502.44</v>
      </c>
      <c r="F29359" s="7" t="n">
        <v>0</v>
      </c>
      <c r="G29359" s="7" t="n">
        <v>0</v>
      </c>
    </row>
    <row r="29360" customFormat="false" ht="15" hidden="false" customHeight="false" outlineLevel="0" collapsed="false">
      <c r="A29360" s="7" t="s">
        <v>48</v>
      </c>
      <c r="B29360" s="7" t="s">
        <v>812</v>
      </c>
      <c r="C29360" s="7" t="s">
        <v>1552</v>
      </c>
      <c r="D29360" s="7" t="n">
        <v>0</v>
      </c>
      <c r="E29360" s="7" t="n">
        <v>0</v>
      </c>
      <c r="F29360" s="7" t="n">
        <v>25</v>
      </c>
      <c r="G29360" s="7" t="n">
        <v>756.4</v>
      </c>
    </row>
    <row r="29361" customFormat="false" ht="15" hidden="false" customHeight="false" outlineLevel="0" collapsed="false">
      <c r="A29361" s="7" t="s">
        <v>48</v>
      </c>
      <c r="B29361" s="7" t="s">
        <v>812</v>
      </c>
      <c r="C29361" s="7" t="s">
        <v>1552</v>
      </c>
      <c r="D29361" s="7" t="n">
        <v>80</v>
      </c>
      <c r="E29361" s="7" t="n">
        <v>2936.81</v>
      </c>
      <c r="F29361" s="7" t="n">
        <v>0</v>
      </c>
      <c r="G29361" s="7" t="n">
        <v>0</v>
      </c>
    </row>
    <row r="29362" customFormat="false" ht="15" hidden="false" customHeight="false" outlineLevel="0" collapsed="false">
      <c r="A29362" s="7" t="s">
        <v>48</v>
      </c>
      <c r="B29362" s="7" t="s">
        <v>812</v>
      </c>
      <c r="C29362" s="7" t="s">
        <v>1552</v>
      </c>
      <c r="D29362" s="7" t="n">
        <v>0</v>
      </c>
      <c r="E29362" s="7" t="n">
        <v>0</v>
      </c>
      <c r="F29362" s="7" t="n">
        <v>40</v>
      </c>
      <c r="G29362" s="7" t="n">
        <v>1269.42</v>
      </c>
    </row>
    <row r="29363" customFormat="false" ht="15" hidden="false" customHeight="false" outlineLevel="0" collapsed="false">
      <c r="A29363" s="7" t="s">
        <v>48</v>
      </c>
      <c r="B29363" s="7" t="s">
        <v>812</v>
      </c>
      <c r="C29363" s="7" t="s">
        <v>1552</v>
      </c>
      <c r="D29363" s="7" t="n">
        <v>25</v>
      </c>
      <c r="E29363" s="7" t="n">
        <v>831.57</v>
      </c>
      <c r="F29363" s="7" t="n">
        <v>0</v>
      </c>
      <c r="G29363" s="7" t="n">
        <v>0</v>
      </c>
    </row>
    <row r="29364" customFormat="false" ht="15" hidden="false" customHeight="false" outlineLevel="0" collapsed="false">
      <c r="A29364" s="7" t="s">
        <v>48</v>
      </c>
      <c r="B29364" s="7" t="s">
        <v>812</v>
      </c>
      <c r="C29364" s="7" t="s">
        <v>1552</v>
      </c>
      <c r="D29364" s="7" t="n">
        <v>10</v>
      </c>
      <c r="E29364" s="7" t="n">
        <v>347.28</v>
      </c>
      <c r="F29364" s="7" t="n">
        <v>0</v>
      </c>
      <c r="G29364" s="7" t="n">
        <v>0</v>
      </c>
    </row>
    <row r="29365" customFormat="false" ht="15" hidden="false" customHeight="false" outlineLevel="0" collapsed="false">
      <c r="A29365" s="7" t="s">
        <v>48</v>
      </c>
      <c r="B29365" s="7" t="s">
        <v>812</v>
      </c>
      <c r="C29365" s="7" t="s">
        <v>1552</v>
      </c>
      <c r="D29365" s="7" t="n">
        <v>15</v>
      </c>
      <c r="E29365" s="7" t="n">
        <v>524.31</v>
      </c>
      <c r="F29365" s="7" t="n">
        <v>0</v>
      </c>
      <c r="G29365" s="7" t="n">
        <v>0</v>
      </c>
    </row>
    <row r="29366" customFormat="false" ht="15" hidden="false" customHeight="false" outlineLevel="0" collapsed="false">
      <c r="A29366" s="7" t="s">
        <v>48</v>
      </c>
      <c r="B29366" s="7" t="s">
        <v>812</v>
      </c>
      <c r="C29366" s="7" t="s">
        <v>1552</v>
      </c>
      <c r="D29366" s="7" t="n">
        <v>0</v>
      </c>
      <c r="E29366" s="7" t="n">
        <v>0</v>
      </c>
      <c r="F29366" s="7" t="n">
        <v>40</v>
      </c>
      <c r="G29366" s="7" t="n">
        <v>1215.82</v>
      </c>
    </row>
    <row r="29367" customFormat="false" ht="15" hidden="false" customHeight="false" outlineLevel="0" collapsed="false">
      <c r="A29367" s="7" t="s">
        <v>48</v>
      </c>
      <c r="B29367" s="7" t="s">
        <v>1035</v>
      </c>
      <c r="C29367" s="7" t="s">
        <v>1552</v>
      </c>
      <c r="D29367" s="7" t="n">
        <v>30</v>
      </c>
      <c r="E29367" s="7" t="n">
        <v>997.88</v>
      </c>
      <c r="F29367" s="7" t="n">
        <v>0</v>
      </c>
      <c r="G29367" s="7" t="n">
        <v>0</v>
      </c>
    </row>
    <row r="29368" customFormat="false" ht="15" hidden="false" customHeight="false" outlineLevel="0" collapsed="false">
      <c r="A29368" s="7" t="s">
        <v>48</v>
      </c>
      <c r="B29368" s="7" t="s">
        <v>1035</v>
      </c>
      <c r="C29368" s="7" t="s">
        <v>1552</v>
      </c>
      <c r="D29368" s="7" t="n">
        <v>70</v>
      </c>
      <c r="E29368" s="7" t="n">
        <v>2569.71</v>
      </c>
      <c r="F29368" s="7" t="n">
        <v>0</v>
      </c>
      <c r="G29368" s="7" t="n">
        <v>0</v>
      </c>
    </row>
    <row r="29369" customFormat="false" ht="15" hidden="false" customHeight="false" outlineLevel="0" collapsed="false">
      <c r="A29369" s="7" t="s">
        <v>48</v>
      </c>
      <c r="B29369" s="7" t="s">
        <v>1035</v>
      </c>
      <c r="C29369" s="7" t="s">
        <v>1552</v>
      </c>
      <c r="D29369" s="7" t="n">
        <v>0</v>
      </c>
      <c r="E29369" s="7" t="n">
        <v>0</v>
      </c>
      <c r="F29369" s="7" t="n">
        <v>20</v>
      </c>
      <c r="G29369" s="7" t="n">
        <v>605.12</v>
      </c>
    </row>
    <row r="29370" customFormat="false" ht="15" hidden="false" customHeight="false" outlineLevel="0" collapsed="false">
      <c r="A29370" s="7" t="s">
        <v>48</v>
      </c>
      <c r="B29370" s="7" t="s">
        <v>1035</v>
      </c>
      <c r="C29370" s="7" t="s">
        <v>1552</v>
      </c>
      <c r="D29370" s="7" t="n">
        <v>0</v>
      </c>
      <c r="E29370" s="7" t="n">
        <v>0</v>
      </c>
      <c r="F29370" s="7" t="n">
        <v>40</v>
      </c>
      <c r="G29370" s="7" t="n">
        <v>1298.47</v>
      </c>
    </row>
    <row r="29371" customFormat="false" ht="15" hidden="false" customHeight="false" outlineLevel="0" collapsed="false">
      <c r="A29371" s="7" t="s">
        <v>48</v>
      </c>
      <c r="B29371" s="7" t="s">
        <v>1035</v>
      </c>
      <c r="C29371" s="7" t="s">
        <v>1552</v>
      </c>
      <c r="D29371" s="7" t="n">
        <v>20</v>
      </c>
      <c r="E29371" s="7" t="n">
        <v>694.57</v>
      </c>
      <c r="F29371" s="7" t="n">
        <v>0</v>
      </c>
      <c r="G29371" s="7" t="n">
        <v>0</v>
      </c>
    </row>
    <row r="29372" customFormat="false" ht="15" hidden="false" customHeight="false" outlineLevel="0" collapsed="false">
      <c r="A29372" s="7" t="s">
        <v>48</v>
      </c>
      <c r="B29372" s="7" t="s">
        <v>1035</v>
      </c>
      <c r="C29372" s="7" t="s">
        <v>1552</v>
      </c>
      <c r="D29372" s="7" t="n">
        <v>0</v>
      </c>
      <c r="E29372" s="7" t="n">
        <v>0</v>
      </c>
      <c r="F29372" s="7" t="n">
        <v>80</v>
      </c>
      <c r="G29372" s="7" t="n">
        <v>2538.85</v>
      </c>
    </row>
    <row r="29373" customFormat="false" ht="15" hidden="false" customHeight="false" outlineLevel="0" collapsed="false">
      <c r="A29373" s="7" t="s">
        <v>48</v>
      </c>
      <c r="B29373" s="7" t="s">
        <v>1035</v>
      </c>
      <c r="C29373" s="7" t="s">
        <v>1552</v>
      </c>
      <c r="D29373" s="7" t="n">
        <v>25</v>
      </c>
      <c r="E29373" s="7" t="n">
        <v>837.41</v>
      </c>
      <c r="F29373" s="7" t="n">
        <v>0</v>
      </c>
      <c r="G29373" s="7" t="n">
        <v>0</v>
      </c>
    </row>
    <row r="29374" customFormat="false" ht="15" hidden="false" customHeight="false" outlineLevel="0" collapsed="false">
      <c r="A29374" s="7" t="s">
        <v>48</v>
      </c>
      <c r="B29374" s="7" t="s">
        <v>1035</v>
      </c>
      <c r="C29374" s="7" t="s">
        <v>1552</v>
      </c>
      <c r="D29374" s="7" t="n">
        <v>20</v>
      </c>
      <c r="E29374" s="7" t="n">
        <v>699.07</v>
      </c>
      <c r="F29374" s="7" t="n">
        <v>0</v>
      </c>
      <c r="G29374" s="7" t="n">
        <v>0</v>
      </c>
    </row>
    <row r="29375" customFormat="false" ht="15" hidden="false" customHeight="false" outlineLevel="0" collapsed="false">
      <c r="A29375" s="7" t="s">
        <v>48</v>
      </c>
      <c r="B29375" s="7" t="s">
        <v>1035</v>
      </c>
      <c r="C29375" s="7" t="s">
        <v>1552</v>
      </c>
      <c r="D29375" s="7" t="n">
        <v>0</v>
      </c>
      <c r="E29375" s="7" t="n">
        <v>0</v>
      </c>
      <c r="F29375" s="7" t="n">
        <v>40</v>
      </c>
      <c r="G29375" s="7" t="n">
        <v>1215.82</v>
      </c>
    </row>
    <row r="29376" customFormat="false" ht="15" hidden="false" customHeight="false" outlineLevel="0" collapsed="false">
      <c r="A29376" s="7" t="s">
        <v>48</v>
      </c>
      <c r="B29376" s="7" t="s">
        <v>1050</v>
      </c>
      <c r="C29376" s="7" t="s">
        <v>1552</v>
      </c>
      <c r="D29376" s="7" t="n">
        <v>35</v>
      </c>
      <c r="E29376" s="7" t="n">
        <v>1164.2</v>
      </c>
      <c r="F29376" s="7" t="n">
        <v>0</v>
      </c>
      <c r="G29376" s="7" t="n">
        <v>0</v>
      </c>
    </row>
    <row r="29377" customFormat="false" ht="15" hidden="false" customHeight="false" outlineLevel="0" collapsed="false">
      <c r="A29377" s="7" t="s">
        <v>48</v>
      </c>
      <c r="B29377" s="7" t="s">
        <v>1050</v>
      </c>
      <c r="C29377" s="7" t="s">
        <v>1552</v>
      </c>
      <c r="D29377" s="7" t="n">
        <v>25</v>
      </c>
      <c r="E29377" s="7" t="n">
        <v>837.41</v>
      </c>
      <c r="F29377" s="7" t="n">
        <v>0</v>
      </c>
      <c r="G29377" s="7" t="n">
        <v>0</v>
      </c>
    </row>
    <row r="29378" customFormat="false" ht="15" hidden="false" customHeight="false" outlineLevel="0" collapsed="false">
      <c r="A29378" s="7" t="s">
        <v>48</v>
      </c>
      <c r="B29378" s="7" t="s">
        <v>1050</v>
      </c>
      <c r="C29378" s="7" t="s">
        <v>1552</v>
      </c>
      <c r="D29378" s="7" t="n">
        <v>20</v>
      </c>
      <c r="E29378" s="7" t="n">
        <v>699.07</v>
      </c>
      <c r="F29378" s="7" t="n">
        <v>0</v>
      </c>
      <c r="G29378" s="7" t="n">
        <v>0</v>
      </c>
    </row>
    <row r="29379" customFormat="false" ht="15" hidden="false" customHeight="false" outlineLevel="0" collapsed="false">
      <c r="A29379" s="7" t="s">
        <v>48</v>
      </c>
      <c r="B29379" s="7" t="s">
        <v>1050</v>
      </c>
      <c r="C29379" s="7" t="s">
        <v>1552</v>
      </c>
      <c r="D29379" s="7" t="n">
        <v>0</v>
      </c>
      <c r="E29379" s="7" t="n">
        <v>0</v>
      </c>
      <c r="F29379" s="7" t="n">
        <v>30</v>
      </c>
      <c r="G29379" s="7" t="n">
        <v>911.87</v>
      </c>
    </row>
    <row r="29380" customFormat="false" ht="15" hidden="false" customHeight="false" outlineLevel="0" collapsed="false">
      <c r="A29380" s="7" t="s">
        <v>48</v>
      </c>
      <c r="B29380" s="7" t="s">
        <v>1050</v>
      </c>
      <c r="C29380" s="7" t="s">
        <v>1552</v>
      </c>
      <c r="D29380" s="7" t="n">
        <v>0</v>
      </c>
      <c r="E29380" s="7" t="n">
        <v>0</v>
      </c>
      <c r="F29380" s="7" t="n">
        <v>40</v>
      </c>
      <c r="G29380" s="7" t="n">
        <v>1210.23</v>
      </c>
    </row>
    <row r="29381" customFormat="false" ht="15" hidden="false" customHeight="false" outlineLevel="0" collapsed="false">
      <c r="A29381" s="7" t="s">
        <v>48</v>
      </c>
      <c r="B29381" s="7" t="s">
        <v>1050</v>
      </c>
      <c r="C29381" s="7" t="s">
        <v>1552</v>
      </c>
      <c r="D29381" s="7" t="n">
        <v>0</v>
      </c>
      <c r="E29381" s="7" t="n">
        <v>0</v>
      </c>
      <c r="F29381" s="7" t="n">
        <v>25</v>
      </c>
      <c r="G29381" s="7" t="n">
        <v>811.55</v>
      </c>
    </row>
    <row r="29382" customFormat="false" ht="15" hidden="false" customHeight="false" outlineLevel="0" collapsed="false">
      <c r="A29382" s="7" t="s">
        <v>48</v>
      </c>
      <c r="B29382" s="7" t="s">
        <v>1050</v>
      </c>
      <c r="C29382" s="7" t="s">
        <v>1552</v>
      </c>
      <c r="D29382" s="7" t="n">
        <v>60</v>
      </c>
      <c r="E29382" s="7" t="n">
        <v>2202.61</v>
      </c>
      <c r="F29382" s="7" t="n">
        <v>0</v>
      </c>
      <c r="G29382" s="7" t="n">
        <v>0</v>
      </c>
    </row>
    <row r="29383" customFormat="false" ht="15" hidden="false" customHeight="false" outlineLevel="0" collapsed="false">
      <c r="A29383" s="7" t="s">
        <v>48</v>
      </c>
      <c r="B29383" s="7" t="s">
        <v>1050</v>
      </c>
      <c r="C29383" s="7" t="s">
        <v>1552</v>
      </c>
      <c r="D29383" s="7" t="n">
        <v>0</v>
      </c>
      <c r="E29383" s="7" t="n">
        <v>0</v>
      </c>
      <c r="F29383" s="7" t="n">
        <v>50</v>
      </c>
      <c r="G29383" s="7" t="n">
        <v>1586.78</v>
      </c>
    </row>
    <row r="29384" customFormat="false" ht="15" hidden="false" customHeight="false" outlineLevel="0" collapsed="false">
      <c r="A29384" s="7" t="s">
        <v>48</v>
      </c>
      <c r="B29384" s="7" t="s">
        <v>282</v>
      </c>
      <c r="C29384" s="7" t="s">
        <v>1324</v>
      </c>
      <c r="D29384" s="7" t="n">
        <v>10</v>
      </c>
      <c r="E29384" s="7" t="n">
        <v>119.28</v>
      </c>
      <c r="F29384" s="7" t="n">
        <v>0</v>
      </c>
      <c r="G29384" s="7" t="n">
        <v>0</v>
      </c>
    </row>
    <row r="29385" customFormat="false" ht="15" hidden="false" customHeight="false" outlineLevel="0" collapsed="false">
      <c r="A29385" s="7" t="s">
        <v>48</v>
      </c>
      <c r="B29385" s="7" t="s">
        <v>282</v>
      </c>
      <c r="C29385" s="7" t="s">
        <v>1324</v>
      </c>
      <c r="D29385" s="7" t="n">
        <v>10</v>
      </c>
      <c r="E29385" s="7" t="n">
        <v>125.34</v>
      </c>
      <c r="F29385" s="7" t="n">
        <v>0</v>
      </c>
      <c r="G29385" s="7" t="n">
        <v>0</v>
      </c>
    </row>
    <row r="29386" customFormat="false" ht="15" hidden="false" customHeight="false" outlineLevel="0" collapsed="false">
      <c r="A29386" s="7" t="s">
        <v>48</v>
      </c>
      <c r="B29386" s="7" t="s">
        <v>282</v>
      </c>
      <c r="C29386" s="7" t="s">
        <v>1324</v>
      </c>
      <c r="D29386" s="7" t="n">
        <v>15</v>
      </c>
      <c r="E29386" s="7" t="n">
        <v>180.17</v>
      </c>
      <c r="F29386" s="7" t="n">
        <v>0</v>
      </c>
      <c r="G29386" s="7" t="n">
        <v>0</v>
      </c>
    </row>
    <row r="29387" customFormat="false" ht="15" hidden="false" customHeight="false" outlineLevel="0" collapsed="false">
      <c r="A29387" s="7" t="s">
        <v>48</v>
      </c>
      <c r="B29387" s="7" t="s">
        <v>168</v>
      </c>
      <c r="C29387" s="7" t="s">
        <v>1326</v>
      </c>
      <c r="D29387" s="7" t="n">
        <v>15</v>
      </c>
      <c r="E29387" s="7" t="n">
        <v>92.73</v>
      </c>
      <c r="F29387" s="7" t="n">
        <v>0</v>
      </c>
      <c r="G29387" s="7" t="n">
        <v>0</v>
      </c>
    </row>
    <row r="29388" customFormat="false" ht="15" hidden="false" customHeight="false" outlineLevel="0" collapsed="false">
      <c r="A29388" s="7" t="s">
        <v>48</v>
      </c>
      <c r="B29388" s="7" t="s">
        <v>168</v>
      </c>
      <c r="C29388" s="7" t="s">
        <v>1326</v>
      </c>
      <c r="D29388" s="7" t="n">
        <v>15</v>
      </c>
      <c r="E29388" s="7" t="n">
        <v>88.81</v>
      </c>
      <c r="F29388" s="7" t="n">
        <v>0</v>
      </c>
      <c r="G29388" s="7" t="n">
        <v>0</v>
      </c>
    </row>
    <row r="29389" customFormat="false" ht="15" hidden="false" customHeight="false" outlineLevel="0" collapsed="false">
      <c r="A29389" s="7" t="s">
        <v>48</v>
      </c>
      <c r="B29389" s="7" t="s">
        <v>168</v>
      </c>
      <c r="C29389" s="7" t="s">
        <v>1326</v>
      </c>
      <c r="D29389" s="7" t="n">
        <v>0</v>
      </c>
      <c r="E29389" s="7" t="n">
        <v>0</v>
      </c>
      <c r="F29389" s="7" t="n">
        <v>10</v>
      </c>
      <c r="G29389" s="7" t="n">
        <v>57.38</v>
      </c>
    </row>
    <row r="29390" customFormat="false" ht="15" hidden="false" customHeight="false" outlineLevel="0" collapsed="false">
      <c r="A29390" s="7" t="s">
        <v>48</v>
      </c>
      <c r="B29390" s="7" t="s">
        <v>700</v>
      </c>
      <c r="C29390" s="7" t="s">
        <v>1502</v>
      </c>
      <c r="D29390" s="7" t="n">
        <v>3</v>
      </c>
      <c r="E29390" s="7" t="n">
        <v>188.29</v>
      </c>
      <c r="F29390" s="7" t="n">
        <v>0</v>
      </c>
      <c r="G29390" s="7" t="n">
        <v>0</v>
      </c>
    </row>
    <row r="29391" customFormat="false" ht="15" hidden="false" customHeight="false" outlineLevel="0" collapsed="false">
      <c r="A29391" s="7" t="s">
        <v>48</v>
      </c>
      <c r="B29391" s="7" t="s">
        <v>700</v>
      </c>
      <c r="C29391" s="7" t="s">
        <v>1502</v>
      </c>
      <c r="D29391" s="7" t="n">
        <v>10</v>
      </c>
      <c r="E29391" s="7" t="n">
        <v>623.26</v>
      </c>
      <c r="F29391" s="7" t="n">
        <v>0</v>
      </c>
      <c r="G29391" s="7" t="n">
        <v>0</v>
      </c>
    </row>
    <row r="29392" customFormat="false" ht="15" hidden="false" customHeight="false" outlineLevel="0" collapsed="false">
      <c r="A29392" s="7" t="s">
        <v>48</v>
      </c>
      <c r="B29392" s="7" t="s">
        <v>746</v>
      </c>
      <c r="C29392" s="7" t="s">
        <v>1503</v>
      </c>
      <c r="D29392" s="7" t="n">
        <v>10</v>
      </c>
      <c r="E29392" s="7" t="n">
        <v>623.26</v>
      </c>
      <c r="F29392" s="7" t="n">
        <v>0</v>
      </c>
      <c r="G29392" s="7" t="n">
        <v>0</v>
      </c>
    </row>
    <row r="29393" customFormat="false" ht="15" hidden="false" customHeight="false" outlineLevel="0" collapsed="false">
      <c r="A29393" s="7" t="s">
        <v>48</v>
      </c>
      <c r="B29393" s="7" t="s">
        <v>764</v>
      </c>
      <c r="C29393" s="7" t="s">
        <v>1504</v>
      </c>
      <c r="D29393" s="7" t="n">
        <v>0</v>
      </c>
      <c r="E29393" s="7" t="n">
        <v>0</v>
      </c>
      <c r="F29393" s="7" t="n">
        <v>3</v>
      </c>
      <c r="G29393" s="7" t="n">
        <v>178.39</v>
      </c>
    </row>
    <row r="29394" customFormat="false" ht="15" hidden="false" customHeight="false" outlineLevel="0" collapsed="false">
      <c r="A29394" s="7" t="s">
        <v>48</v>
      </c>
      <c r="B29394" s="7" t="s">
        <v>113</v>
      </c>
      <c r="C29394" s="7" t="s">
        <v>1330</v>
      </c>
      <c r="D29394" s="7" t="n">
        <v>0</v>
      </c>
      <c r="E29394" s="7" t="n">
        <v>0</v>
      </c>
      <c r="F29394" s="7" t="n">
        <v>20</v>
      </c>
      <c r="G29394" s="7" t="n">
        <v>368.43</v>
      </c>
    </row>
    <row r="29395" customFormat="false" ht="15" hidden="false" customHeight="false" outlineLevel="0" collapsed="false">
      <c r="A29395" s="7" t="s">
        <v>48</v>
      </c>
      <c r="B29395" s="7" t="s">
        <v>113</v>
      </c>
      <c r="C29395" s="7" t="s">
        <v>1330</v>
      </c>
      <c r="D29395" s="7" t="n">
        <v>10</v>
      </c>
      <c r="E29395" s="7" t="n">
        <v>201.59</v>
      </c>
      <c r="F29395" s="7" t="n">
        <v>0</v>
      </c>
      <c r="G29395" s="7" t="n">
        <v>0</v>
      </c>
    </row>
    <row r="29396" customFormat="false" ht="15" hidden="false" customHeight="false" outlineLevel="0" collapsed="false">
      <c r="A29396" s="7" t="s">
        <v>48</v>
      </c>
      <c r="B29396" s="7" t="s">
        <v>113</v>
      </c>
      <c r="C29396" s="7" t="s">
        <v>1330</v>
      </c>
      <c r="D29396" s="7" t="n">
        <v>0</v>
      </c>
      <c r="E29396" s="7" t="n">
        <v>0</v>
      </c>
      <c r="F29396" s="7" t="n">
        <v>30</v>
      </c>
      <c r="G29396" s="7" t="n">
        <v>577.01</v>
      </c>
    </row>
    <row r="29397" customFormat="false" ht="15" hidden="false" customHeight="false" outlineLevel="0" collapsed="false">
      <c r="A29397" s="7" t="s">
        <v>48</v>
      </c>
      <c r="B29397" s="7" t="s">
        <v>113</v>
      </c>
      <c r="C29397" s="7" t="s">
        <v>1330</v>
      </c>
      <c r="D29397" s="7" t="n">
        <v>0</v>
      </c>
      <c r="E29397" s="7" t="n">
        <v>0</v>
      </c>
      <c r="F29397" s="7" t="n">
        <v>10</v>
      </c>
      <c r="G29397" s="7" t="n">
        <v>196.74</v>
      </c>
    </row>
    <row r="29398" customFormat="false" ht="15" hidden="false" customHeight="false" outlineLevel="0" collapsed="false">
      <c r="A29398" s="7" t="s">
        <v>48</v>
      </c>
      <c r="B29398" s="7" t="s">
        <v>113</v>
      </c>
      <c r="C29398" s="7" t="s">
        <v>1330</v>
      </c>
      <c r="D29398" s="7" t="n">
        <v>10</v>
      </c>
      <c r="E29398" s="7" t="n">
        <v>211.84</v>
      </c>
      <c r="F29398" s="7" t="n">
        <v>0</v>
      </c>
      <c r="G29398" s="7" t="n">
        <v>0</v>
      </c>
    </row>
    <row r="29399" customFormat="false" ht="15" hidden="false" customHeight="false" outlineLevel="0" collapsed="false">
      <c r="A29399" s="7" t="s">
        <v>48</v>
      </c>
      <c r="B29399" s="7" t="s">
        <v>113</v>
      </c>
      <c r="C29399" s="7" t="s">
        <v>1330</v>
      </c>
      <c r="D29399" s="7" t="n">
        <v>10</v>
      </c>
      <c r="E29399" s="7" t="n">
        <v>210.47</v>
      </c>
      <c r="F29399" s="7" t="n">
        <v>0</v>
      </c>
      <c r="G29399" s="7" t="n">
        <v>0</v>
      </c>
    </row>
    <row r="29400" customFormat="false" ht="15" hidden="false" customHeight="false" outlineLevel="0" collapsed="false">
      <c r="A29400" s="7" t="s">
        <v>48</v>
      </c>
      <c r="B29400" s="7" t="s">
        <v>113</v>
      </c>
      <c r="C29400" s="7" t="s">
        <v>1330</v>
      </c>
      <c r="D29400" s="7" t="n">
        <v>0</v>
      </c>
      <c r="E29400" s="7" t="n">
        <v>0</v>
      </c>
      <c r="F29400" s="7" t="n">
        <v>30</v>
      </c>
      <c r="G29400" s="7" t="n">
        <v>550.11</v>
      </c>
    </row>
    <row r="29401" customFormat="false" ht="15" hidden="false" customHeight="false" outlineLevel="0" collapsed="false">
      <c r="A29401" s="7" t="s">
        <v>48</v>
      </c>
      <c r="B29401" s="7" t="s">
        <v>113</v>
      </c>
      <c r="C29401" s="7" t="s">
        <v>1330</v>
      </c>
      <c r="D29401" s="7" t="n">
        <v>15</v>
      </c>
      <c r="E29401" s="7" t="n">
        <v>304.52</v>
      </c>
      <c r="F29401" s="7" t="n">
        <v>0</v>
      </c>
      <c r="G29401" s="7" t="n">
        <v>0</v>
      </c>
    </row>
    <row r="29402" customFormat="false" ht="15" hidden="false" customHeight="false" outlineLevel="0" collapsed="false">
      <c r="A29402" s="7" t="s">
        <v>48</v>
      </c>
      <c r="B29402" s="7" t="s">
        <v>111</v>
      </c>
      <c r="C29402" s="7" t="s">
        <v>1330</v>
      </c>
      <c r="D29402" s="7" t="n">
        <v>0</v>
      </c>
      <c r="E29402" s="7" t="n">
        <v>0</v>
      </c>
      <c r="F29402" s="7" t="n">
        <v>6</v>
      </c>
      <c r="G29402" s="7" t="n">
        <v>118.04</v>
      </c>
    </row>
    <row r="29403" customFormat="false" ht="15" hidden="false" customHeight="false" outlineLevel="0" collapsed="false">
      <c r="A29403" s="7" t="s">
        <v>48</v>
      </c>
      <c r="B29403" s="7" t="s">
        <v>111</v>
      </c>
      <c r="C29403" s="7" t="s">
        <v>1330</v>
      </c>
      <c r="D29403" s="7" t="n">
        <v>20</v>
      </c>
      <c r="E29403" s="7" t="n">
        <v>406.02</v>
      </c>
      <c r="F29403" s="7" t="n">
        <v>0</v>
      </c>
      <c r="G29403" s="7" t="n">
        <v>0</v>
      </c>
    </row>
    <row r="29404" customFormat="false" ht="15" hidden="false" customHeight="false" outlineLevel="0" collapsed="false">
      <c r="A29404" s="7" t="s">
        <v>48</v>
      </c>
      <c r="B29404" s="7" t="s">
        <v>111</v>
      </c>
      <c r="C29404" s="7" t="s">
        <v>1330</v>
      </c>
      <c r="D29404" s="7" t="n">
        <v>15</v>
      </c>
      <c r="E29404" s="7" t="n">
        <v>315.71</v>
      </c>
      <c r="F29404" s="7" t="n">
        <v>0</v>
      </c>
      <c r="G29404" s="7" t="n">
        <v>0</v>
      </c>
    </row>
    <row r="29405" customFormat="false" ht="15" hidden="false" customHeight="false" outlineLevel="0" collapsed="false">
      <c r="A29405" s="7" t="s">
        <v>48</v>
      </c>
      <c r="B29405" s="7" t="s">
        <v>111</v>
      </c>
      <c r="C29405" s="7" t="s">
        <v>1330</v>
      </c>
      <c r="D29405" s="7" t="n">
        <v>10</v>
      </c>
      <c r="E29405" s="7" t="n">
        <v>222.49</v>
      </c>
      <c r="F29405" s="7" t="n">
        <v>0</v>
      </c>
      <c r="G29405" s="7" t="n">
        <v>0</v>
      </c>
    </row>
    <row r="29406" customFormat="false" ht="15" hidden="false" customHeight="false" outlineLevel="0" collapsed="false">
      <c r="A29406" s="7" t="s">
        <v>48</v>
      </c>
      <c r="B29406" s="7" t="s">
        <v>111</v>
      </c>
      <c r="C29406" s="7" t="s">
        <v>1330</v>
      </c>
      <c r="D29406" s="7" t="n">
        <v>10</v>
      </c>
      <c r="E29406" s="7" t="n">
        <v>211.84</v>
      </c>
      <c r="F29406" s="7" t="n">
        <v>0</v>
      </c>
      <c r="G29406" s="7" t="n">
        <v>0</v>
      </c>
    </row>
    <row r="29407" customFormat="false" ht="15" hidden="false" customHeight="false" outlineLevel="0" collapsed="false">
      <c r="A29407" s="7" t="s">
        <v>48</v>
      </c>
      <c r="B29407" s="7" t="s">
        <v>111</v>
      </c>
      <c r="C29407" s="7" t="s">
        <v>1330</v>
      </c>
      <c r="D29407" s="7" t="n">
        <v>0</v>
      </c>
      <c r="E29407" s="7" t="n">
        <v>0</v>
      </c>
      <c r="F29407" s="7" t="n">
        <v>35</v>
      </c>
      <c r="G29407" s="7" t="n">
        <v>673.18</v>
      </c>
    </row>
    <row r="29408" customFormat="false" ht="15" hidden="false" customHeight="false" outlineLevel="0" collapsed="false">
      <c r="A29408" s="7" t="s">
        <v>48</v>
      </c>
      <c r="B29408" s="7" t="s">
        <v>111</v>
      </c>
      <c r="C29408" s="7" t="s">
        <v>1330</v>
      </c>
      <c r="D29408" s="7" t="n">
        <v>10</v>
      </c>
      <c r="E29408" s="7" t="n">
        <v>201.59</v>
      </c>
      <c r="F29408" s="7" t="n">
        <v>0</v>
      </c>
      <c r="G29408" s="7" t="n">
        <v>0</v>
      </c>
    </row>
    <row r="29409" customFormat="false" ht="15" hidden="false" customHeight="false" outlineLevel="0" collapsed="false">
      <c r="A29409" s="7" t="s">
        <v>48</v>
      </c>
      <c r="B29409" s="7" t="s">
        <v>111</v>
      </c>
      <c r="C29409" s="7" t="s">
        <v>1330</v>
      </c>
      <c r="D29409" s="7" t="n">
        <v>0</v>
      </c>
      <c r="E29409" s="7" t="n">
        <v>0</v>
      </c>
      <c r="F29409" s="7" t="n">
        <v>15</v>
      </c>
      <c r="G29409" s="7" t="n">
        <v>275.05</v>
      </c>
    </row>
    <row r="29410" customFormat="false" ht="15" hidden="false" customHeight="false" outlineLevel="0" collapsed="false">
      <c r="A29410" s="7" t="s">
        <v>48</v>
      </c>
      <c r="B29410" s="7" t="s">
        <v>111</v>
      </c>
      <c r="C29410" s="7" t="s">
        <v>1330</v>
      </c>
      <c r="D29410" s="7" t="n">
        <v>0</v>
      </c>
      <c r="E29410" s="7" t="n">
        <v>0</v>
      </c>
      <c r="F29410" s="7" t="n">
        <v>20</v>
      </c>
      <c r="G29410" s="7" t="n">
        <v>368.43</v>
      </c>
    </row>
    <row r="29411" customFormat="false" ht="15" hidden="false" customHeight="false" outlineLevel="0" collapsed="false">
      <c r="A29411" s="7" t="s">
        <v>48</v>
      </c>
      <c r="B29411" s="7" t="s">
        <v>149</v>
      </c>
      <c r="C29411" s="7" t="s">
        <v>1330</v>
      </c>
      <c r="D29411" s="7" t="n">
        <v>10</v>
      </c>
      <c r="E29411" s="7" t="n">
        <v>203</v>
      </c>
      <c r="F29411" s="7" t="n">
        <v>0</v>
      </c>
      <c r="G29411" s="7" t="n">
        <v>0</v>
      </c>
    </row>
    <row r="29412" customFormat="false" ht="15" hidden="false" customHeight="false" outlineLevel="0" collapsed="false">
      <c r="A29412" s="7" t="s">
        <v>48</v>
      </c>
      <c r="B29412" s="7" t="s">
        <v>149</v>
      </c>
      <c r="C29412" s="7" t="s">
        <v>1330</v>
      </c>
      <c r="D29412" s="7" t="n">
        <v>0</v>
      </c>
      <c r="E29412" s="7" t="n">
        <v>0</v>
      </c>
      <c r="F29412" s="7" t="n">
        <v>6</v>
      </c>
      <c r="G29412" s="7" t="n">
        <v>118.04</v>
      </c>
    </row>
    <row r="29413" customFormat="false" ht="15" hidden="false" customHeight="false" outlineLevel="0" collapsed="false">
      <c r="A29413" s="7" t="s">
        <v>48</v>
      </c>
      <c r="B29413" s="7" t="s">
        <v>149</v>
      </c>
      <c r="C29413" s="7" t="s">
        <v>1330</v>
      </c>
      <c r="D29413" s="7" t="n">
        <v>6</v>
      </c>
      <c r="E29413" s="7" t="n">
        <v>120.96</v>
      </c>
      <c r="F29413" s="7" t="n">
        <v>0</v>
      </c>
      <c r="G29413" s="7" t="n">
        <v>0</v>
      </c>
    </row>
    <row r="29414" customFormat="false" ht="15" hidden="false" customHeight="false" outlineLevel="0" collapsed="false">
      <c r="A29414" s="7" t="s">
        <v>48</v>
      </c>
      <c r="B29414" s="7" t="s">
        <v>149</v>
      </c>
      <c r="C29414" s="7" t="s">
        <v>1330</v>
      </c>
      <c r="D29414" s="7" t="n">
        <v>0</v>
      </c>
      <c r="E29414" s="7" t="n">
        <v>0</v>
      </c>
      <c r="F29414" s="7" t="n">
        <v>15</v>
      </c>
      <c r="G29414" s="7" t="n">
        <v>275.05</v>
      </c>
    </row>
    <row r="29415" customFormat="false" ht="15" hidden="false" customHeight="false" outlineLevel="0" collapsed="false">
      <c r="A29415" s="7" t="s">
        <v>48</v>
      </c>
      <c r="B29415" s="7" t="s">
        <v>149</v>
      </c>
      <c r="C29415" s="7" t="s">
        <v>1330</v>
      </c>
      <c r="D29415" s="7" t="n">
        <v>0</v>
      </c>
      <c r="E29415" s="7" t="n">
        <v>0</v>
      </c>
      <c r="F29415" s="7" t="n">
        <v>20</v>
      </c>
      <c r="G29415" s="7" t="n">
        <v>368.43</v>
      </c>
    </row>
    <row r="29416" customFormat="false" ht="15" hidden="false" customHeight="false" outlineLevel="0" collapsed="false">
      <c r="A29416" s="7" t="s">
        <v>48</v>
      </c>
      <c r="B29416" s="7" t="s">
        <v>149</v>
      </c>
      <c r="C29416" s="7" t="s">
        <v>1330</v>
      </c>
      <c r="D29416" s="7" t="n">
        <v>0</v>
      </c>
      <c r="E29416" s="7" t="n">
        <v>0</v>
      </c>
      <c r="F29416" s="7" t="n">
        <v>12</v>
      </c>
      <c r="G29416" s="7" t="n">
        <v>230.8</v>
      </c>
    </row>
    <row r="29417" customFormat="false" ht="15" hidden="false" customHeight="false" outlineLevel="0" collapsed="false">
      <c r="A29417" s="7" t="s">
        <v>48</v>
      </c>
      <c r="B29417" s="7" t="s">
        <v>153</v>
      </c>
      <c r="C29417" s="7" t="s">
        <v>1330</v>
      </c>
      <c r="D29417" s="7" t="n">
        <v>10</v>
      </c>
      <c r="E29417" s="7" t="n">
        <v>203</v>
      </c>
      <c r="F29417" s="7" t="n">
        <v>0</v>
      </c>
      <c r="G29417" s="7" t="n">
        <v>0</v>
      </c>
    </row>
    <row r="29418" customFormat="false" ht="15" hidden="false" customHeight="false" outlineLevel="0" collapsed="false">
      <c r="A29418" s="7" t="s">
        <v>48</v>
      </c>
      <c r="B29418" s="7" t="s">
        <v>153</v>
      </c>
      <c r="C29418" s="7" t="s">
        <v>1330</v>
      </c>
      <c r="D29418" s="7" t="n">
        <v>0</v>
      </c>
      <c r="E29418" s="7" t="n">
        <v>0</v>
      </c>
      <c r="F29418" s="7" t="n">
        <v>10</v>
      </c>
      <c r="G29418" s="7" t="n">
        <v>192.34</v>
      </c>
    </row>
    <row r="29419" customFormat="false" ht="15" hidden="false" customHeight="false" outlineLevel="0" collapsed="false">
      <c r="A29419" s="7" t="s">
        <v>48</v>
      </c>
      <c r="B29419" s="7" t="s">
        <v>153</v>
      </c>
      <c r="C29419" s="7" t="s">
        <v>1330</v>
      </c>
      <c r="D29419" s="7" t="n">
        <v>0</v>
      </c>
      <c r="E29419" s="7" t="n">
        <v>0</v>
      </c>
      <c r="F29419" s="7" t="n">
        <v>6</v>
      </c>
      <c r="G29419" s="7" t="n">
        <v>110.53</v>
      </c>
    </row>
    <row r="29420" customFormat="false" ht="15" hidden="false" customHeight="false" outlineLevel="0" collapsed="false">
      <c r="A29420" s="7" t="s">
        <v>48</v>
      </c>
      <c r="B29420" s="7" t="s">
        <v>153</v>
      </c>
      <c r="C29420" s="7" t="s">
        <v>1330</v>
      </c>
      <c r="D29420" s="7" t="n">
        <v>6</v>
      </c>
      <c r="E29420" s="7" t="n">
        <v>127.11</v>
      </c>
      <c r="F29420" s="7" t="n">
        <v>0</v>
      </c>
      <c r="G29420" s="7" t="n">
        <v>0</v>
      </c>
    </row>
    <row r="29421" customFormat="false" ht="15" hidden="false" customHeight="false" outlineLevel="0" collapsed="false">
      <c r="A29421" s="7" t="s">
        <v>48</v>
      </c>
      <c r="B29421" s="7" t="s">
        <v>153</v>
      </c>
      <c r="C29421" s="7" t="s">
        <v>1330</v>
      </c>
      <c r="D29421" s="7" t="n">
        <v>0</v>
      </c>
      <c r="E29421" s="7" t="n">
        <v>0</v>
      </c>
      <c r="F29421" s="7" t="n">
        <v>6</v>
      </c>
      <c r="G29421" s="7" t="n">
        <v>110.03</v>
      </c>
    </row>
    <row r="29422" customFormat="false" ht="15" hidden="false" customHeight="false" outlineLevel="0" collapsed="false">
      <c r="A29422" s="7" t="s">
        <v>48</v>
      </c>
      <c r="B29422" s="7" t="s">
        <v>326</v>
      </c>
      <c r="C29422" s="7" t="s">
        <v>1330</v>
      </c>
      <c r="D29422" s="7" t="n">
        <v>0</v>
      </c>
      <c r="E29422" s="7" t="n">
        <v>0</v>
      </c>
      <c r="F29422" s="7" t="n">
        <v>6</v>
      </c>
      <c r="G29422" s="7" t="n">
        <v>115.4</v>
      </c>
    </row>
    <row r="29423" customFormat="false" ht="15" hidden="false" customHeight="false" outlineLevel="0" collapsed="false">
      <c r="A29423" s="7" t="s">
        <v>48</v>
      </c>
      <c r="B29423" s="7" t="s">
        <v>326</v>
      </c>
      <c r="C29423" s="7" t="s">
        <v>1330</v>
      </c>
      <c r="D29423" s="7" t="n">
        <v>6</v>
      </c>
      <c r="E29423" s="7" t="n">
        <v>133.49</v>
      </c>
      <c r="F29423" s="7" t="n">
        <v>0</v>
      </c>
      <c r="G29423" s="7" t="n">
        <v>0</v>
      </c>
    </row>
    <row r="29424" customFormat="false" ht="15" hidden="false" customHeight="false" outlineLevel="0" collapsed="false">
      <c r="A29424" s="7" t="s">
        <v>48</v>
      </c>
      <c r="B29424" s="7" t="s">
        <v>295</v>
      </c>
      <c r="C29424" s="7" t="s">
        <v>1333</v>
      </c>
      <c r="D29424" s="7" t="n">
        <v>1</v>
      </c>
      <c r="E29424" s="7" t="n">
        <v>0.04</v>
      </c>
      <c r="F29424" s="7" t="n">
        <v>0</v>
      </c>
      <c r="G29424" s="7" t="n">
        <v>0</v>
      </c>
    </row>
    <row r="29425" customFormat="false" ht="15" hidden="false" customHeight="false" outlineLevel="0" collapsed="false">
      <c r="A29425" s="7" t="s">
        <v>48</v>
      </c>
      <c r="B29425" s="7" t="s">
        <v>295</v>
      </c>
      <c r="C29425" s="7" t="s">
        <v>1333</v>
      </c>
      <c r="D29425" s="7" t="n">
        <v>0</v>
      </c>
      <c r="E29425" s="7" t="n">
        <v>0</v>
      </c>
      <c r="F29425" s="7" t="n">
        <v>10</v>
      </c>
      <c r="G29425" s="7" t="n">
        <v>176.7</v>
      </c>
    </row>
    <row r="29426" customFormat="false" ht="15" hidden="false" customHeight="false" outlineLevel="0" collapsed="false">
      <c r="A29426" s="7" t="s">
        <v>48</v>
      </c>
      <c r="B29426" s="7" t="s">
        <v>295</v>
      </c>
      <c r="C29426" s="7" t="s">
        <v>1333</v>
      </c>
      <c r="D29426" s="7" t="n">
        <v>0</v>
      </c>
      <c r="E29426" s="7" t="n">
        <v>0</v>
      </c>
      <c r="F29426" s="7" t="n">
        <v>10</v>
      </c>
      <c r="G29426" s="7" t="n">
        <v>172.75</v>
      </c>
    </row>
    <row r="29427" customFormat="false" ht="15" hidden="false" customHeight="false" outlineLevel="0" collapsed="false">
      <c r="A29427" s="7" t="s">
        <v>48</v>
      </c>
      <c r="B29427" s="7" t="s">
        <v>295</v>
      </c>
      <c r="C29427" s="7" t="s">
        <v>1333</v>
      </c>
      <c r="D29427" s="7" t="n">
        <v>0</v>
      </c>
      <c r="E29427" s="7" t="n">
        <v>0</v>
      </c>
      <c r="F29427" s="7" t="n">
        <v>6</v>
      </c>
      <c r="G29427" s="7" t="n">
        <v>99.27</v>
      </c>
    </row>
    <row r="29428" customFormat="false" ht="15" hidden="false" customHeight="false" outlineLevel="0" collapsed="false">
      <c r="A29428" s="7" t="s">
        <v>48</v>
      </c>
      <c r="B29428" s="7" t="s">
        <v>141</v>
      </c>
      <c r="C29428" s="7" t="s">
        <v>1334</v>
      </c>
      <c r="D29428" s="7" t="n">
        <v>10</v>
      </c>
      <c r="E29428" s="7" t="n">
        <v>97.43</v>
      </c>
      <c r="F29428" s="7" t="n">
        <v>0</v>
      </c>
      <c r="G29428" s="7" t="n">
        <v>0</v>
      </c>
    </row>
    <row r="29429" customFormat="false" ht="15" hidden="false" customHeight="false" outlineLevel="0" collapsed="false">
      <c r="A29429" s="7" t="s">
        <v>48</v>
      </c>
      <c r="B29429" s="7" t="s">
        <v>141</v>
      </c>
      <c r="C29429" s="7" t="s">
        <v>1334</v>
      </c>
      <c r="D29429" s="7" t="n">
        <v>10</v>
      </c>
      <c r="E29429" s="7" t="n">
        <v>102.39</v>
      </c>
      <c r="F29429" s="7" t="n">
        <v>0</v>
      </c>
      <c r="G29429" s="7" t="n">
        <v>0</v>
      </c>
    </row>
    <row r="29430" customFormat="false" ht="15" hidden="false" customHeight="false" outlineLevel="0" collapsed="false">
      <c r="A29430" s="7" t="s">
        <v>48</v>
      </c>
      <c r="B29430" s="7" t="s">
        <v>125</v>
      </c>
      <c r="C29430" s="7" t="s">
        <v>1334</v>
      </c>
      <c r="D29430" s="7" t="n">
        <v>0</v>
      </c>
      <c r="E29430" s="7" t="n">
        <v>0</v>
      </c>
      <c r="F29430" s="7" t="n">
        <v>6</v>
      </c>
      <c r="G29430" s="7" t="n">
        <v>53.18</v>
      </c>
    </row>
    <row r="29431" customFormat="false" ht="15" hidden="false" customHeight="false" outlineLevel="0" collapsed="false">
      <c r="A29431" s="7" t="s">
        <v>48</v>
      </c>
      <c r="B29431" s="7" t="s">
        <v>125</v>
      </c>
      <c r="C29431" s="7" t="s">
        <v>1334</v>
      </c>
      <c r="D29431" s="7" t="n">
        <v>10</v>
      </c>
      <c r="E29431" s="7" t="n">
        <v>102.39</v>
      </c>
      <c r="F29431" s="7" t="n">
        <v>0</v>
      </c>
      <c r="G29431" s="7" t="n">
        <v>0</v>
      </c>
    </row>
    <row r="29432" customFormat="false" ht="15" hidden="false" customHeight="false" outlineLevel="0" collapsed="false">
      <c r="A29432" s="7" t="s">
        <v>48</v>
      </c>
      <c r="B29432" s="7" t="s">
        <v>125</v>
      </c>
      <c r="C29432" s="7" t="s">
        <v>1334</v>
      </c>
      <c r="D29432" s="7" t="n">
        <v>10</v>
      </c>
      <c r="E29432" s="7" t="n">
        <v>97.43</v>
      </c>
      <c r="F29432" s="7" t="n">
        <v>0</v>
      </c>
      <c r="G29432" s="7" t="n">
        <v>0</v>
      </c>
    </row>
    <row r="29433" customFormat="false" ht="15" hidden="false" customHeight="false" outlineLevel="0" collapsed="false">
      <c r="A29433" s="7" t="s">
        <v>48</v>
      </c>
      <c r="B29433" s="7" t="s">
        <v>177</v>
      </c>
      <c r="C29433" s="7" t="s">
        <v>1334</v>
      </c>
      <c r="D29433" s="7" t="n">
        <v>10</v>
      </c>
      <c r="E29433" s="7" t="n">
        <v>97.43</v>
      </c>
      <c r="F29433" s="7" t="n">
        <v>0</v>
      </c>
      <c r="G29433" s="7" t="n">
        <v>0</v>
      </c>
    </row>
    <row r="29434" customFormat="false" ht="15" hidden="false" customHeight="false" outlineLevel="0" collapsed="false">
      <c r="A29434" s="7" t="s">
        <v>48</v>
      </c>
      <c r="B29434" s="7" t="s">
        <v>271</v>
      </c>
      <c r="C29434" s="7" t="s">
        <v>1335</v>
      </c>
      <c r="D29434" s="7" t="n">
        <v>50</v>
      </c>
      <c r="E29434" s="7" t="n">
        <v>543.73</v>
      </c>
      <c r="F29434" s="7" t="n">
        <v>0</v>
      </c>
      <c r="G29434" s="7" t="n">
        <v>0</v>
      </c>
    </row>
    <row r="29435" customFormat="false" ht="15" hidden="false" customHeight="false" outlineLevel="0" collapsed="false">
      <c r="A29435" s="7" t="s">
        <v>48</v>
      </c>
      <c r="B29435" s="7" t="s">
        <v>271</v>
      </c>
      <c r="C29435" s="7" t="s">
        <v>1335</v>
      </c>
      <c r="D29435" s="7" t="n">
        <v>0</v>
      </c>
      <c r="E29435" s="7" t="n">
        <v>0</v>
      </c>
      <c r="F29435" s="7" t="n">
        <v>30</v>
      </c>
      <c r="G29435" s="7" t="n">
        <v>298.12</v>
      </c>
    </row>
    <row r="29436" customFormat="false" ht="15" hidden="false" customHeight="false" outlineLevel="0" collapsed="false">
      <c r="A29436" s="7" t="s">
        <v>48</v>
      </c>
      <c r="B29436" s="7" t="s">
        <v>271</v>
      </c>
      <c r="C29436" s="7" t="s">
        <v>1335</v>
      </c>
      <c r="D29436" s="7" t="n">
        <v>0</v>
      </c>
      <c r="E29436" s="7" t="n">
        <v>0</v>
      </c>
      <c r="F29436" s="7" t="n">
        <v>40</v>
      </c>
      <c r="G29436" s="7" t="n">
        <v>380.71</v>
      </c>
    </row>
    <row r="29437" customFormat="false" ht="15" hidden="false" customHeight="false" outlineLevel="0" collapsed="false">
      <c r="A29437" s="7" t="s">
        <v>48</v>
      </c>
      <c r="B29437" s="7" t="s">
        <v>271</v>
      </c>
      <c r="C29437" s="7" t="s">
        <v>1335</v>
      </c>
      <c r="D29437" s="7" t="n">
        <v>60</v>
      </c>
      <c r="E29437" s="7" t="n">
        <v>656.71</v>
      </c>
      <c r="F29437" s="7" t="n">
        <v>0</v>
      </c>
      <c r="G29437" s="7" t="n">
        <v>0</v>
      </c>
    </row>
    <row r="29438" customFormat="false" ht="15" hidden="false" customHeight="false" outlineLevel="0" collapsed="false">
      <c r="A29438" s="7" t="s">
        <v>48</v>
      </c>
      <c r="B29438" s="7" t="s">
        <v>271</v>
      </c>
      <c r="C29438" s="7" t="s">
        <v>1335</v>
      </c>
      <c r="D29438" s="7" t="n">
        <v>30</v>
      </c>
      <c r="E29438" s="7" t="n">
        <v>314.66</v>
      </c>
      <c r="F29438" s="7" t="n">
        <v>0</v>
      </c>
      <c r="G29438" s="7" t="n">
        <v>0</v>
      </c>
    </row>
    <row r="29439" customFormat="false" ht="15" hidden="false" customHeight="false" outlineLevel="0" collapsed="false">
      <c r="A29439" s="7" t="s">
        <v>48</v>
      </c>
      <c r="B29439" s="7" t="s">
        <v>271</v>
      </c>
      <c r="C29439" s="7" t="s">
        <v>1335</v>
      </c>
      <c r="D29439" s="7" t="n">
        <v>50</v>
      </c>
      <c r="E29439" s="7" t="n">
        <v>574.76</v>
      </c>
      <c r="F29439" s="7" t="n">
        <v>0</v>
      </c>
      <c r="G29439" s="7" t="n">
        <v>0</v>
      </c>
    </row>
    <row r="29440" customFormat="false" ht="15" hidden="false" customHeight="false" outlineLevel="0" collapsed="false">
      <c r="A29440" s="7" t="s">
        <v>48</v>
      </c>
      <c r="B29440" s="7" t="s">
        <v>271</v>
      </c>
      <c r="C29440" s="7" t="s">
        <v>1335</v>
      </c>
      <c r="D29440" s="7" t="n">
        <v>0</v>
      </c>
      <c r="E29440" s="7" t="n">
        <v>0</v>
      </c>
      <c r="F29440" s="7" t="n">
        <v>50</v>
      </c>
      <c r="G29440" s="7" t="n">
        <v>508.24</v>
      </c>
    </row>
    <row r="29441" customFormat="false" ht="15" hidden="false" customHeight="false" outlineLevel="0" collapsed="false">
      <c r="A29441" s="7" t="s">
        <v>48</v>
      </c>
      <c r="B29441" s="7" t="s">
        <v>271</v>
      </c>
      <c r="C29441" s="7" t="s">
        <v>1335</v>
      </c>
      <c r="D29441" s="7" t="n">
        <v>40</v>
      </c>
      <c r="E29441" s="7" t="n">
        <v>416.63</v>
      </c>
      <c r="F29441" s="7" t="n">
        <v>0</v>
      </c>
      <c r="G29441" s="7" t="n">
        <v>0</v>
      </c>
    </row>
    <row r="29442" customFormat="false" ht="15" hidden="false" customHeight="false" outlineLevel="0" collapsed="false">
      <c r="A29442" s="7" t="s">
        <v>48</v>
      </c>
      <c r="B29442" s="7" t="s">
        <v>271</v>
      </c>
      <c r="C29442" s="7" t="s">
        <v>1335</v>
      </c>
      <c r="D29442" s="7" t="n">
        <v>0</v>
      </c>
      <c r="E29442" s="7" t="n">
        <v>0</v>
      </c>
      <c r="F29442" s="7" t="n">
        <v>60</v>
      </c>
      <c r="G29442" s="7" t="n">
        <v>568.44</v>
      </c>
    </row>
    <row r="29443" customFormat="false" ht="15" hidden="false" customHeight="false" outlineLevel="0" collapsed="false">
      <c r="A29443" s="7" t="s">
        <v>48</v>
      </c>
      <c r="B29443" s="7" t="s">
        <v>289</v>
      </c>
      <c r="C29443" s="7" t="s">
        <v>1335</v>
      </c>
      <c r="D29443" s="7" t="n">
        <v>60</v>
      </c>
      <c r="E29443" s="7" t="n">
        <v>629.33</v>
      </c>
      <c r="F29443" s="7" t="n">
        <v>0</v>
      </c>
      <c r="G29443" s="7" t="n">
        <v>0</v>
      </c>
    </row>
    <row r="29444" customFormat="false" ht="15" hidden="false" customHeight="false" outlineLevel="0" collapsed="false">
      <c r="A29444" s="7" t="s">
        <v>48</v>
      </c>
      <c r="B29444" s="7" t="s">
        <v>289</v>
      </c>
      <c r="C29444" s="7" t="s">
        <v>1335</v>
      </c>
      <c r="D29444" s="7" t="n">
        <v>30</v>
      </c>
      <c r="E29444" s="7" t="n">
        <v>344.85</v>
      </c>
      <c r="F29444" s="7" t="n">
        <v>0</v>
      </c>
      <c r="G29444" s="7" t="n">
        <v>0</v>
      </c>
    </row>
    <row r="29445" customFormat="false" ht="15" hidden="false" customHeight="false" outlineLevel="0" collapsed="false">
      <c r="A29445" s="7" t="s">
        <v>48</v>
      </c>
      <c r="B29445" s="7" t="s">
        <v>289</v>
      </c>
      <c r="C29445" s="7" t="s">
        <v>1335</v>
      </c>
      <c r="D29445" s="7" t="n">
        <v>50</v>
      </c>
      <c r="E29445" s="7" t="n">
        <v>547.26</v>
      </c>
      <c r="F29445" s="7" t="n">
        <v>0</v>
      </c>
      <c r="G29445" s="7" t="n">
        <v>0</v>
      </c>
    </row>
    <row r="29446" customFormat="false" ht="15" hidden="false" customHeight="false" outlineLevel="0" collapsed="false">
      <c r="A29446" s="7" t="s">
        <v>48</v>
      </c>
      <c r="B29446" s="7" t="s">
        <v>289</v>
      </c>
      <c r="C29446" s="7" t="s">
        <v>1335</v>
      </c>
      <c r="D29446" s="7" t="n">
        <v>0</v>
      </c>
      <c r="E29446" s="7" t="n">
        <v>0</v>
      </c>
      <c r="F29446" s="7" t="n">
        <v>50</v>
      </c>
      <c r="G29446" s="7" t="n">
        <v>508.24</v>
      </c>
    </row>
    <row r="29447" customFormat="false" ht="15" hidden="false" customHeight="false" outlineLevel="0" collapsed="false">
      <c r="A29447" s="7" t="s">
        <v>48</v>
      </c>
      <c r="B29447" s="7" t="s">
        <v>289</v>
      </c>
      <c r="C29447" s="7" t="s">
        <v>1335</v>
      </c>
      <c r="D29447" s="7" t="n">
        <v>10</v>
      </c>
      <c r="E29447" s="7" t="n">
        <v>104.16</v>
      </c>
      <c r="F29447" s="7" t="n">
        <v>0</v>
      </c>
      <c r="G29447" s="7" t="n">
        <v>0</v>
      </c>
    </row>
    <row r="29448" customFormat="false" ht="15" hidden="false" customHeight="false" outlineLevel="0" collapsed="false">
      <c r="A29448" s="7" t="s">
        <v>48</v>
      </c>
      <c r="B29448" s="7" t="s">
        <v>289</v>
      </c>
      <c r="C29448" s="7" t="s">
        <v>1335</v>
      </c>
      <c r="D29448" s="7" t="n">
        <v>0</v>
      </c>
      <c r="E29448" s="7" t="n">
        <v>0</v>
      </c>
      <c r="F29448" s="7" t="n">
        <v>60</v>
      </c>
      <c r="G29448" s="7" t="n">
        <v>596.24</v>
      </c>
    </row>
    <row r="29449" customFormat="false" ht="15" hidden="false" customHeight="false" outlineLevel="0" collapsed="false">
      <c r="A29449" s="7" t="s">
        <v>48</v>
      </c>
      <c r="B29449" s="7" t="s">
        <v>289</v>
      </c>
      <c r="C29449" s="7" t="s">
        <v>1335</v>
      </c>
      <c r="D29449" s="7" t="n">
        <v>50</v>
      </c>
      <c r="E29449" s="7" t="n">
        <v>543.73</v>
      </c>
      <c r="F29449" s="7" t="n">
        <v>0</v>
      </c>
      <c r="G29449" s="7" t="n">
        <v>0</v>
      </c>
    </row>
    <row r="29450" customFormat="false" ht="15" hidden="false" customHeight="false" outlineLevel="0" collapsed="false">
      <c r="A29450" s="7" t="s">
        <v>48</v>
      </c>
      <c r="B29450" s="7" t="s">
        <v>289</v>
      </c>
      <c r="C29450" s="7" t="s">
        <v>1335</v>
      </c>
      <c r="D29450" s="7" t="n">
        <v>0</v>
      </c>
      <c r="E29450" s="7" t="n">
        <v>0</v>
      </c>
      <c r="F29450" s="7" t="n">
        <v>70</v>
      </c>
      <c r="G29450" s="7" t="n">
        <v>663.18</v>
      </c>
    </row>
    <row r="29451" customFormat="false" ht="15" hidden="false" customHeight="false" outlineLevel="0" collapsed="false">
      <c r="A29451" s="7" t="s">
        <v>48</v>
      </c>
      <c r="B29451" s="7" t="s">
        <v>327</v>
      </c>
      <c r="C29451" s="7" t="s">
        <v>1335</v>
      </c>
      <c r="D29451" s="7" t="n">
        <v>20</v>
      </c>
      <c r="E29451" s="7" t="n">
        <v>218.91</v>
      </c>
      <c r="F29451" s="7" t="n">
        <v>0</v>
      </c>
      <c r="G29451" s="7" t="n">
        <v>0</v>
      </c>
    </row>
    <row r="29452" customFormat="false" ht="15" hidden="false" customHeight="false" outlineLevel="0" collapsed="false">
      <c r="A29452" s="7" t="s">
        <v>48</v>
      </c>
      <c r="B29452" s="7" t="s">
        <v>327</v>
      </c>
      <c r="C29452" s="7" t="s">
        <v>1335</v>
      </c>
      <c r="D29452" s="7" t="n">
        <v>10</v>
      </c>
      <c r="E29452" s="7" t="n">
        <v>114.95</v>
      </c>
      <c r="F29452" s="7" t="n">
        <v>0</v>
      </c>
      <c r="G29452" s="7" t="n">
        <v>0</v>
      </c>
    </row>
    <row r="29453" customFormat="false" ht="15" hidden="false" customHeight="false" outlineLevel="0" collapsed="false">
      <c r="A29453" s="7" t="s">
        <v>48</v>
      </c>
      <c r="B29453" s="7" t="s">
        <v>327</v>
      </c>
      <c r="C29453" s="7" t="s">
        <v>1335</v>
      </c>
      <c r="D29453" s="7" t="n">
        <v>20</v>
      </c>
      <c r="E29453" s="7" t="n">
        <v>217.49</v>
      </c>
      <c r="F29453" s="7" t="n">
        <v>0</v>
      </c>
      <c r="G29453" s="7" t="n">
        <v>0</v>
      </c>
    </row>
    <row r="29454" customFormat="false" ht="15" hidden="false" customHeight="false" outlineLevel="0" collapsed="false">
      <c r="A29454" s="7" t="s">
        <v>48</v>
      </c>
      <c r="B29454" s="7" t="s">
        <v>327</v>
      </c>
      <c r="C29454" s="7" t="s">
        <v>1335</v>
      </c>
      <c r="D29454" s="7" t="n">
        <v>0</v>
      </c>
      <c r="E29454" s="7" t="n">
        <v>0</v>
      </c>
      <c r="F29454" s="7" t="n">
        <v>30</v>
      </c>
      <c r="G29454" s="7" t="n">
        <v>285.53</v>
      </c>
    </row>
    <row r="29455" customFormat="false" ht="15" hidden="false" customHeight="false" outlineLevel="0" collapsed="false">
      <c r="A29455" s="7" t="s">
        <v>48</v>
      </c>
      <c r="B29455" s="7" t="s">
        <v>327</v>
      </c>
      <c r="C29455" s="7" t="s">
        <v>1335</v>
      </c>
      <c r="D29455" s="7" t="n">
        <v>10</v>
      </c>
      <c r="E29455" s="7" t="n">
        <v>104.16</v>
      </c>
      <c r="F29455" s="7" t="n">
        <v>0</v>
      </c>
      <c r="G29455" s="7" t="n">
        <v>0</v>
      </c>
    </row>
    <row r="29456" customFormat="false" ht="15" hidden="false" customHeight="false" outlineLevel="0" collapsed="false">
      <c r="A29456" s="7" t="s">
        <v>48</v>
      </c>
      <c r="B29456" s="7" t="s">
        <v>327</v>
      </c>
      <c r="C29456" s="7" t="s">
        <v>1335</v>
      </c>
      <c r="D29456" s="7" t="n">
        <v>0</v>
      </c>
      <c r="E29456" s="7" t="n">
        <v>0</v>
      </c>
      <c r="F29456" s="7" t="n">
        <v>50</v>
      </c>
      <c r="G29456" s="7" t="n">
        <v>473.7</v>
      </c>
    </row>
    <row r="29457" customFormat="false" ht="15" hidden="false" customHeight="false" outlineLevel="0" collapsed="false">
      <c r="A29457" s="7" t="s">
        <v>48</v>
      </c>
      <c r="B29457" s="7" t="s">
        <v>327</v>
      </c>
      <c r="C29457" s="7" t="s">
        <v>1335</v>
      </c>
      <c r="D29457" s="7" t="n">
        <v>0</v>
      </c>
      <c r="E29457" s="7" t="n">
        <v>0</v>
      </c>
      <c r="F29457" s="7" t="n">
        <v>20</v>
      </c>
      <c r="G29457" s="7" t="n">
        <v>203.29</v>
      </c>
    </row>
    <row r="29458" customFormat="false" ht="15" hidden="false" customHeight="false" outlineLevel="0" collapsed="false">
      <c r="A29458" s="7" t="s">
        <v>48</v>
      </c>
      <c r="B29458" s="7" t="s">
        <v>327</v>
      </c>
      <c r="C29458" s="7" t="s">
        <v>1335</v>
      </c>
      <c r="D29458" s="7" t="n">
        <v>10</v>
      </c>
      <c r="E29458" s="7" t="n">
        <v>104.89</v>
      </c>
      <c r="F29458" s="7" t="n">
        <v>0</v>
      </c>
      <c r="G29458" s="7" t="n">
        <v>0</v>
      </c>
    </row>
    <row r="29459" customFormat="false" ht="15" hidden="false" customHeight="false" outlineLevel="0" collapsed="false">
      <c r="A29459" s="7" t="s">
        <v>48</v>
      </c>
      <c r="B29459" s="7" t="s">
        <v>327</v>
      </c>
      <c r="C29459" s="7" t="s">
        <v>1335</v>
      </c>
      <c r="D29459" s="7" t="n">
        <v>0</v>
      </c>
      <c r="E29459" s="7" t="n">
        <v>0</v>
      </c>
      <c r="F29459" s="7" t="n">
        <v>20</v>
      </c>
      <c r="G29459" s="7" t="n">
        <v>198.75</v>
      </c>
    </row>
    <row r="29460" customFormat="false" ht="15" hidden="false" customHeight="false" outlineLevel="0" collapsed="false">
      <c r="A29460" s="7" t="s">
        <v>48</v>
      </c>
      <c r="B29460" s="7" t="s">
        <v>316</v>
      </c>
      <c r="C29460" s="7" t="s">
        <v>1335</v>
      </c>
      <c r="D29460" s="7" t="n">
        <v>40</v>
      </c>
      <c r="E29460" s="7" t="n">
        <v>459.8</v>
      </c>
      <c r="F29460" s="7" t="n">
        <v>0</v>
      </c>
      <c r="G29460" s="7" t="n">
        <v>0</v>
      </c>
    </row>
    <row r="29461" customFormat="false" ht="15" hidden="false" customHeight="false" outlineLevel="0" collapsed="false">
      <c r="A29461" s="7" t="s">
        <v>48</v>
      </c>
      <c r="B29461" s="7" t="s">
        <v>316</v>
      </c>
      <c r="C29461" s="7" t="s">
        <v>1335</v>
      </c>
      <c r="D29461" s="7" t="n">
        <v>0</v>
      </c>
      <c r="E29461" s="7" t="n">
        <v>0</v>
      </c>
      <c r="F29461" s="7" t="n">
        <v>30</v>
      </c>
      <c r="G29461" s="7" t="n">
        <v>284.22</v>
      </c>
    </row>
    <row r="29462" customFormat="false" ht="15" hidden="false" customHeight="false" outlineLevel="0" collapsed="false">
      <c r="A29462" s="7" t="s">
        <v>48</v>
      </c>
      <c r="B29462" s="7" t="s">
        <v>316</v>
      </c>
      <c r="C29462" s="7" t="s">
        <v>1335</v>
      </c>
      <c r="D29462" s="7" t="n">
        <v>10</v>
      </c>
      <c r="E29462" s="7" t="n">
        <v>108.75</v>
      </c>
      <c r="F29462" s="7" t="n">
        <v>0</v>
      </c>
      <c r="G29462" s="7" t="n">
        <v>0</v>
      </c>
    </row>
    <row r="29463" customFormat="false" ht="15" hidden="false" customHeight="false" outlineLevel="0" collapsed="false">
      <c r="A29463" s="7" t="s">
        <v>48</v>
      </c>
      <c r="B29463" s="7" t="s">
        <v>316</v>
      </c>
      <c r="C29463" s="7" t="s">
        <v>1335</v>
      </c>
      <c r="D29463" s="7" t="n">
        <v>15</v>
      </c>
      <c r="E29463" s="7" t="n">
        <v>156.23</v>
      </c>
      <c r="F29463" s="7" t="n">
        <v>0</v>
      </c>
      <c r="G29463" s="7" t="n">
        <v>0</v>
      </c>
    </row>
    <row r="29464" customFormat="false" ht="15" hidden="false" customHeight="false" outlineLevel="0" collapsed="false">
      <c r="A29464" s="7" t="s">
        <v>48</v>
      </c>
      <c r="B29464" s="7" t="s">
        <v>316</v>
      </c>
      <c r="C29464" s="7" t="s">
        <v>1335</v>
      </c>
      <c r="D29464" s="7" t="n">
        <v>0</v>
      </c>
      <c r="E29464" s="7" t="n">
        <v>0</v>
      </c>
      <c r="F29464" s="7" t="n">
        <v>30</v>
      </c>
      <c r="G29464" s="7" t="n">
        <v>285.53</v>
      </c>
    </row>
    <row r="29465" customFormat="false" ht="15" hidden="false" customHeight="false" outlineLevel="0" collapsed="false">
      <c r="A29465" s="7" t="s">
        <v>48</v>
      </c>
      <c r="B29465" s="7" t="s">
        <v>316</v>
      </c>
      <c r="C29465" s="7" t="s">
        <v>1335</v>
      </c>
      <c r="D29465" s="7" t="n">
        <v>40</v>
      </c>
      <c r="E29465" s="7" t="n">
        <v>419.55</v>
      </c>
      <c r="F29465" s="7" t="n">
        <v>0</v>
      </c>
      <c r="G29465" s="7" t="n">
        <v>0</v>
      </c>
    </row>
    <row r="29466" customFormat="false" ht="15" hidden="false" customHeight="false" outlineLevel="0" collapsed="false">
      <c r="A29466" s="7" t="s">
        <v>48</v>
      </c>
      <c r="B29466" s="7" t="s">
        <v>316</v>
      </c>
      <c r="C29466" s="7" t="s">
        <v>1335</v>
      </c>
      <c r="D29466" s="7" t="n">
        <v>0</v>
      </c>
      <c r="E29466" s="7" t="n">
        <v>0</v>
      </c>
      <c r="F29466" s="7" t="n">
        <v>15</v>
      </c>
      <c r="G29466" s="7" t="n">
        <v>149.06</v>
      </c>
    </row>
    <row r="29467" customFormat="false" ht="15" hidden="false" customHeight="false" outlineLevel="0" collapsed="false">
      <c r="A29467" s="7" t="s">
        <v>48</v>
      </c>
      <c r="B29467" s="7" t="s">
        <v>316</v>
      </c>
      <c r="C29467" s="7" t="s">
        <v>1335</v>
      </c>
      <c r="D29467" s="7" t="n">
        <v>0</v>
      </c>
      <c r="E29467" s="7" t="n">
        <v>0</v>
      </c>
      <c r="F29467" s="7" t="n">
        <v>20</v>
      </c>
      <c r="G29467" s="7" t="n">
        <v>203.29</v>
      </c>
    </row>
    <row r="29468" customFormat="false" ht="15" hidden="false" customHeight="false" outlineLevel="0" collapsed="false">
      <c r="A29468" s="7" t="s">
        <v>48</v>
      </c>
      <c r="B29468" s="7" t="s">
        <v>316</v>
      </c>
      <c r="C29468" s="7" t="s">
        <v>1335</v>
      </c>
      <c r="D29468" s="7" t="n">
        <v>50</v>
      </c>
      <c r="E29468" s="7" t="n">
        <v>547.26</v>
      </c>
      <c r="F29468" s="7" t="n">
        <v>0</v>
      </c>
      <c r="G29468" s="7" t="n">
        <v>0</v>
      </c>
    </row>
    <row r="29469" customFormat="false" ht="15" hidden="false" customHeight="false" outlineLevel="0" collapsed="false">
      <c r="A29469" s="7" t="s">
        <v>48</v>
      </c>
      <c r="B29469" s="7" t="s">
        <v>410</v>
      </c>
      <c r="C29469" s="7" t="s">
        <v>1335</v>
      </c>
      <c r="D29469" s="7" t="n">
        <v>0</v>
      </c>
      <c r="E29469" s="7" t="n">
        <v>0</v>
      </c>
      <c r="F29469" s="7" t="n">
        <v>15</v>
      </c>
      <c r="G29469" s="7" t="n">
        <v>152.47</v>
      </c>
    </row>
    <row r="29470" customFormat="false" ht="15" hidden="false" customHeight="false" outlineLevel="0" collapsed="false">
      <c r="A29470" s="7" t="s">
        <v>48</v>
      </c>
      <c r="B29470" s="7" t="s">
        <v>410</v>
      </c>
      <c r="C29470" s="7" t="s">
        <v>1335</v>
      </c>
      <c r="D29470" s="7" t="n">
        <v>10</v>
      </c>
      <c r="E29470" s="7" t="n">
        <v>114.95</v>
      </c>
      <c r="F29470" s="7" t="n">
        <v>0</v>
      </c>
      <c r="G29470" s="7" t="n">
        <v>0</v>
      </c>
    </row>
    <row r="29471" customFormat="false" ht="15" hidden="false" customHeight="false" outlineLevel="0" collapsed="false">
      <c r="A29471" s="7" t="s">
        <v>48</v>
      </c>
      <c r="B29471" s="7" t="s">
        <v>410</v>
      </c>
      <c r="C29471" s="7" t="s">
        <v>1335</v>
      </c>
      <c r="D29471" s="7" t="n">
        <v>5</v>
      </c>
      <c r="E29471" s="7" t="n">
        <v>52.07</v>
      </c>
      <c r="F29471" s="7" t="n">
        <v>0</v>
      </c>
      <c r="G29471" s="7" t="n">
        <v>0</v>
      </c>
    </row>
    <row r="29472" customFormat="false" ht="15" hidden="false" customHeight="false" outlineLevel="0" collapsed="false">
      <c r="A29472" s="7" t="s">
        <v>48</v>
      </c>
      <c r="B29472" s="7" t="s">
        <v>410</v>
      </c>
      <c r="C29472" s="7" t="s">
        <v>1335</v>
      </c>
      <c r="D29472" s="7" t="n">
        <v>0</v>
      </c>
      <c r="E29472" s="7" t="n">
        <v>0</v>
      </c>
      <c r="F29472" s="7" t="n">
        <v>6</v>
      </c>
      <c r="G29472" s="7" t="n">
        <v>57.11</v>
      </c>
    </row>
    <row r="29473" customFormat="false" ht="15" hidden="false" customHeight="false" outlineLevel="0" collapsed="false">
      <c r="A29473" s="7" t="s">
        <v>48</v>
      </c>
      <c r="B29473" s="7" t="s">
        <v>410</v>
      </c>
      <c r="C29473" s="7" t="s">
        <v>1335</v>
      </c>
      <c r="D29473" s="7" t="n">
        <v>20</v>
      </c>
      <c r="E29473" s="7" t="n">
        <v>218.91</v>
      </c>
      <c r="F29473" s="7" t="n">
        <v>0</v>
      </c>
      <c r="G29473" s="7" t="n">
        <v>0</v>
      </c>
    </row>
    <row r="29474" customFormat="false" ht="15" hidden="false" customHeight="false" outlineLevel="0" collapsed="false">
      <c r="A29474" s="7" t="s">
        <v>48</v>
      </c>
      <c r="B29474" s="7" t="s">
        <v>410</v>
      </c>
      <c r="C29474" s="7" t="s">
        <v>1335</v>
      </c>
      <c r="D29474" s="7" t="n">
        <v>0</v>
      </c>
      <c r="E29474" s="7" t="n">
        <v>0</v>
      </c>
      <c r="F29474" s="7" t="n">
        <v>10</v>
      </c>
      <c r="G29474" s="7" t="n">
        <v>99.38</v>
      </c>
    </row>
    <row r="29475" customFormat="false" ht="15" hidden="false" customHeight="false" outlineLevel="0" collapsed="false">
      <c r="A29475" s="7" t="s">
        <v>48</v>
      </c>
      <c r="B29475" s="7" t="s">
        <v>108</v>
      </c>
      <c r="C29475" s="7" t="s">
        <v>1336</v>
      </c>
      <c r="D29475" s="7" t="n">
        <v>20</v>
      </c>
      <c r="E29475" s="7" t="n">
        <v>198.23</v>
      </c>
      <c r="F29475" s="7" t="n">
        <v>0</v>
      </c>
      <c r="G29475" s="7" t="n">
        <v>0</v>
      </c>
    </row>
    <row r="29476" customFormat="false" ht="15" hidden="false" customHeight="false" outlineLevel="0" collapsed="false">
      <c r="A29476" s="7" t="s">
        <v>48</v>
      </c>
      <c r="B29476" s="7" t="s">
        <v>108</v>
      </c>
      <c r="C29476" s="7" t="s">
        <v>1336</v>
      </c>
      <c r="D29476" s="7" t="n">
        <v>0</v>
      </c>
      <c r="E29476" s="7" t="n">
        <v>0</v>
      </c>
      <c r="F29476" s="7" t="n">
        <v>20</v>
      </c>
      <c r="G29476" s="7" t="n">
        <v>180.32</v>
      </c>
    </row>
    <row r="29477" customFormat="false" ht="15" hidden="false" customHeight="false" outlineLevel="0" collapsed="false">
      <c r="A29477" s="7" t="s">
        <v>48</v>
      </c>
      <c r="B29477" s="7" t="s">
        <v>108</v>
      </c>
      <c r="C29477" s="7" t="s">
        <v>1336</v>
      </c>
      <c r="D29477" s="7" t="n">
        <v>0</v>
      </c>
      <c r="E29477" s="7" t="n">
        <v>0</v>
      </c>
      <c r="F29477" s="7" t="n">
        <v>40</v>
      </c>
      <c r="G29477" s="7" t="n">
        <v>378.26</v>
      </c>
    </row>
    <row r="29478" customFormat="false" ht="15" hidden="false" customHeight="false" outlineLevel="0" collapsed="false">
      <c r="A29478" s="7" t="s">
        <v>48</v>
      </c>
      <c r="B29478" s="7" t="s">
        <v>108</v>
      </c>
      <c r="C29478" s="7" t="s">
        <v>1336</v>
      </c>
      <c r="D29478" s="7" t="n">
        <v>10</v>
      </c>
      <c r="E29478" s="7" t="n">
        <v>109.39</v>
      </c>
      <c r="F29478" s="7" t="n">
        <v>0</v>
      </c>
      <c r="G29478" s="7" t="n">
        <v>0</v>
      </c>
    </row>
    <row r="29479" customFormat="false" ht="15" hidden="false" customHeight="false" outlineLevel="0" collapsed="false">
      <c r="A29479" s="7" t="s">
        <v>48</v>
      </c>
      <c r="B29479" s="7" t="s">
        <v>108</v>
      </c>
      <c r="C29479" s="7" t="s">
        <v>1336</v>
      </c>
      <c r="D29479" s="7" t="n">
        <v>25</v>
      </c>
      <c r="E29479" s="7" t="n">
        <v>249.53</v>
      </c>
      <c r="F29479" s="7" t="n">
        <v>0</v>
      </c>
      <c r="G29479" s="7" t="n">
        <v>0</v>
      </c>
    </row>
    <row r="29480" customFormat="false" ht="15" hidden="false" customHeight="false" outlineLevel="0" collapsed="false">
      <c r="A29480" s="7" t="s">
        <v>48</v>
      </c>
      <c r="B29480" s="7" t="s">
        <v>108</v>
      </c>
      <c r="C29480" s="7" t="s">
        <v>1336</v>
      </c>
      <c r="D29480" s="7" t="n">
        <v>0</v>
      </c>
      <c r="E29480" s="7" t="n">
        <v>0</v>
      </c>
      <c r="F29480" s="7" t="n">
        <v>30</v>
      </c>
      <c r="G29480" s="7" t="n">
        <v>290.19</v>
      </c>
    </row>
    <row r="29481" customFormat="false" ht="15" hidden="false" customHeight="false" outlineLevel="0" collapsed="false">
      <c r="A29481" s="7" t="s">
        <v>48</v>
      </c>
      <c r="B29481" s="7" t="s">
        <v>108</v>
      </c>
      <c r="C29481" s="7" t="s">
        <v>1336</v>
      </c>
      <c r="D29481" s="7" t="n">
        <v>0</v>
      </c>
      <c r="E29481" s="7" t="n">
        <v>0</v>
      </c>
      <c r="F29481" s="7" t="n">
        <v>30</v>
      </c>
      <c r="G29481" s="7" t="n">
        <v>271.72</v>
      </c>
    </row>
    <row r="29482" customFormat="false" ht="15" hidden="false" customHeight="false" outlineLevel="0" collapsed="false">
      <c r="A29482" s="7" t="s">
        <v>48</v>
      </c>
      <c r="B29482" s="7" t="s">
        <v>108</v>
      </c>
      <c r="C29482" s="7" t="s">
        <v>1336</v>
      </c>
      <c r="D29482" s="7" t="n">
        <v>15</v>
      </c>
      <c r="E29482" s="7" t="n">
        <v>155.22</v>
      </c>
      <c r="F29482" s="7" t="n">
        <v>0</v>
      </c>
      <c r="G29482" s="7" t="n">
        <v>0</v>
      </c>
    </row>
    <row r="29483" customFormat="false" ht="15" hidden="false" customHeight="false" outlineLevel="0" collapsed="false">
      <c r="A29483" s="7" t="s">
        <v>48</v>
      </c>
      <c r="B29483" s="7" t="s">
        <v>108</v>
      </c>
      <c r="C29483" s="7" t="s">
        <v>1336</v>
      </c>
      <c r="D29483" s="7" t="n">
        <v>30</v>
      </c>
      <c r="E29483" s="7" t="n">
        <v>312.47</v>
      </c>
      <c r="F29483" s="7" t="n">
        <v>0</v>
      </c>
      <c r="G29483" s="7" t="n">
        <v>0</v>
      </c>
    </row>
    <row r="29484" customFormat="false" ht="15" hidden="false" customHeight="false" outlineLevel="0" collapsed="false">
      <c r="A29484" s="7" t="s">
        <v>48</v>
      </c>
      <c r="B29484" s="7" t="s">
        <v>100</v>
      </c>
      <c r="C29484" s="7" t="s">
        <v>1336</v>
      </c>
      <c r="D29484" s="7" t="n">
        <v>30</v>
      </c>
      <c r="E29484" s="7" t="n">
        <v>310.45</v>
      </c>
      <c r="F29484" s="7" t="n">
        <v>0</v>
      </c>
      <c r="G29484" s="7" t="n">
        <v>0</v>
      </c>
    </row>
    <row r="29485" customFormat="false" ht="15" hidden="false" customHeight="false" outlineLevel="0" collapsed="false">
      <c r="A29485" s="7" t="s">
        <v>48</v>
      </c>
      <c r="B29485" s="7" t="s">
        <v>100</v>
      </c>
      <c r="C29485" s="7" t="s">
        <v>1336</v>
      </c>
      <c r="D29485" s="7" t="n">
        <v>0</v>
      </c>
      <c r="E29485" s="7" t="n">
        <v>0</v>
      </c>
      <c r="F29485" s="7" t="n">
        <v>30</v>
      </c>
      <c r="G29485" s="7" t="n">
        <v>271.72</v>
      </c>
    </row>
    <row r="29486" customFormat="false" ht="15" hidden="false" customHeight="false" outlineLevel="0" collapsed="false">
      <c r="A29486" s="7" t="s">
        <v>48</v>
      </c>
      <c r="B29486" s="7" t="s">
        <v>100</v>
      </c>
      <c r="C29486" s="7" t="s">
        <v>1336</v>
      </c>
      <c r="D29486" s="7" t="n">
        <v>0</v>
      </c>
      <c r="E29486" s="7" t="n">
        <v>0</v>
      </c>
      <c r="F29486" s="7" t="n">
        <v>20</v>
      </c>
      <c r="G29486" s="7" t="n">
        <v>180.32</v>
      </c>
    </row>
    <row r="29487" customFormat="false" ht="15" hidden="false" customHeight="false" outlineLevel="0" collapsed="false">
      <c r="A29487" s="7" t="s">
        <v>48</v>
      </c>
      <c r="B29487" s="7" t="s">
        <v>100</v>
      </c>
      <c r="C29487" s="7" t="s">
        <v>1336</v>
      </c>
      <c r="D29487" s="7" t="n">
        <v>0</v>
      </c>
      <c r="E29487" s="7" t="n">
        <v>0</v>
      </c>
      <c r="F29487" s="7" t="n">
        <v>70</v>
      </c>
      <c r="G29487" s="7" t="n">
        <v>661.96</v>
      </c>
    </row>
    <row r="29488" customFormat="false" ht="15" hidden="false" customHeight="false" outlineLevel="0" collapsed="false">
      <c r="A29488" s="7" t="s">
        <v>48</v>
      </c>
      <c r="B29488" s="7" t="s">
        <v>100</v>
      </c>
      <c r="C29488" s="7" t="s">
        <v>1336</v>
      </c>
      <c r="D29488" s="7" t="n">
        <v>40</v>
      </c>
      <c r="E29488" s="7" t="n">
        <v>396.47</v>
      </c>
      <c r="F29488" s="7" t="n">
        <v>0</v>
      </c>
      <c r="G29488" s="7" t="n">
        <v>0</v>
      </c>
    </row>
    <row r="29489" customFormat="false" ht="15" hidden="false" customHeight="false" outlineLevel="0" collapsed="false">
      <c r="A29489" s="7" t="s">
        <v>48</v>
      </c>
      <c r="B29489" s="7" t="s">
        <v>100</v>
      </c>
      <c r="C29489" s="7" t="s">
        <v>1336</v>
      </c>
      <c r="D29489" s="7" t="n">
        <v>10</v>
      </c>
      <c r="E29489" s="7" t="n">
        <v>109.39</v>
      </c>
      <c r="F29489" s="7" t="n">
        <v>0</v>
      </c>
      <c r="G29489" s="7" t="n">
        <v>0</v>
      </c>
    </row>
    <row r="29490" customFormat="false" ht="15" hidden="false" customHeight="false" outlineLevel="0" collapsed="false">
      <c r="A29490" s="7" t="s">
        <v>48</v>
      </c>
      <c r="B29490" s="7" t="s">
        <v>100</v>
      </c>
      <c r="C29490" s="7" t="s">
        <v>1336</v>
      </c>
      <c r="D29490" s="7" t="n">
        <v>0</v>
      </c>
      <c r="E29490" s="7" t="n">
        <v>0</v>
      </c>
      <c r="F29490" s="7" t="n">
        <v>30</v>
      </c>
      <c r="G29490" s="7" t="n">
        <v>290.19</v>
      </c>
    </row>
    <row r="29491" customFormat="false" ht="15" hidden="false" customHeight="false" outlineLevel="0" collapsed="false">
      <c r="A29491" s="7" t="s">
        <v>48</v>
      </c>
      <c r="B29491" s="7" t="s">
        <v>100</v>
      </c>
      <c r="C29491" s="7" t="s">
        <v>1336</v>
      </c>
      <c r="D29491" s="7" t="n">
        <v>30</v>
      </c>
      <c r="E29491" s="7" t="n">
        <v>312.47</v>
      </c>
      <c r="F29491" s="7" t="n">
        <v>0</v>
      </c>
      <c r="G29491" s="7" t="n">
        <v>0</v>
      </c>
    </row>
    <row r="29492" customFormat="false" ht="15" hidden="false" customHeight="false" outlineLevel="0" collapsed="false">
      <c r="A29492" s="7" t="s">
        <v>48</v>
      </c>
      <c r="B29492" s="7" t="s">
        <v>100</v>
      </c>
      <c r="C29492" s="7" t="s">
        <v>1336</v>
      </c>
      <c r="D29492" s="7" t="n">
        <v>25</v>
      </c>
      <c r="E29492" s="7" t="n">
        <v>249.53</v>
      </c>
      <c r="F29492" s="7" t="n">
        <v>0</v>
      </c>
      <c r="G29492" s="7" t="n">
        <v>0</v>
      </c>
    </row>
    <row r="29493" customFormat="false" ht="15" hidden="false" customHeight="false" outlineLevel="0" collapsed="false">
      <c r="A29493" s="7" t="s">
        <v>48</v>
      </c>
      <c r="B29493" s="7" t="s">
        <v>117</v>
      </c>
      <c r="C29493" s="7" t="s">
        <v>1336</v>
      </c>
      <c r="D29493" s="7" t="n">
        <v>10</v>
      </c>
      <c r="E29493" s="7" t="n">
        <v>104.16</v>
      </c>
      <c r="F29493" s="7" t="n">
        <v>0</v>
      </c>
      <c r="G29493" s="7" t="n">
        <v>0</v>
      </c>
    </row>
    <row r="29494" customFormat="false" ht="15" hidden="false" customHeight="false" outlineLevel="0" collapsed="false">
      <c r="A29494" s="7" t="s">
        <v>48</v>
      </c>
      <c r="B29494" s="7" t="s">
        <v>117</v>
      </c>
      <c r="C29494" s="7" t="s">
        <v>1336</v>
      </c>
      <c r="D29494" s="7" t="n">
        <v>0</v>
      </c>
      <c r="E29494" s="7" t="n">
        <v>0</v>
      </c>
      <c r="F29494" s="7" t="n">
        <v>15</v>
      </c>
      <c r="G29494" s="7" t="n">
        <v>141.85</v>
      </c>
    </row>
    <row r="29495" customFormat="false" ht="15" hidden="false" customHeight="false" outlineLevel="0" collapsed="false">
      <c r="A29495" s="7" t="s">
        <v>48</v>
      </c>
      <c r="B29495" s="7" t="s">
        <v>117</v>
      </c>
      <c r="C29495" s="7" t="s">
        <v>1336</v>
      </c>
      <c r="D29495" s="7" t="n">
        <v>0</v>
      </c>
      <c r="E29495" s="7" t="n">
        <v>0</v>
      </c>
      <c r="F29495" s="7" t="n">
        <v>15</v>
      </c>
      <c r="G29495" s="7" t="n">
        <v>145.1</v>
      </c>
    </row>
    <row r="29496" customFormat="false" ht="15" hidden="false" customHeight="false" outlineLevel="0" collapsed="false">
      <c r="A29496" s="7" t="s">
        <v>48</v>
      </c>
      <c r="B29496" s="7" t="s">
        <v>117</v>
      </c>
      <c r="C29496" s="7" t="s">
        <v>1336</v>
      </c>
      <c r="D29496" s="7" t="n">
        <v>0</v>
      </c>
      <c r="E29496" s="7" t="n">
        <v>0</v>
      </c>
      <c r="F29496" s="7" t="n">
        <v>30</v>
      </c>
      <c r="G29496" s="7" t="n">
        <v>270.47</v>
      </c>
    </row>
    <row r="29497" customFormat="false" ht="15" hidden="false" customHeight="false" outlineLevel="0" collapsed="false">
      <c r="A29497" s="7" t="s">
        <v>48</v>
      </c>
      <c r="B29497" s="7" t="s">
        <v>117</v>
      </c>
      <c r="C29497" s="7" t="s">
        <v>1336</v>
      </c>
      <c r="D29497" s="7" t="n">
        <v>15</v>
      </c>
      <c r="E29497" s="7" t="n">
        <v>148.67</v>
      </c>
      <c r="F29497" s="7" t="n">
        <v>0</v>
      </c>
      <c r="G29497" s="7" t="n">
        <v>0</v>
      </c>
    </row>
    <row r="29498" customFormat="false" ht="15" hidden="false" customHeight="false" outlineLevel="0" collapsed="false">
      <c r="A29498" s="7" t="s">
        <v>48</v>
      </c>
      <c r="B29498" s="7" t="s">
        <v>117</v>
      </c>
      <c r="C29498" s="7" t="s">
        <v>1336</v>
      </c>
      <c r="D29498" s="7" t="n">
        <v>10</v>
      </c>
      <c r="E29498" s="7" t="n">
        <v>99.81</v>
      </c>
      <c r="F29498" s="7" t="n">
        <v>0</v>
      </c>
      <c r="G29498" s="7" t="n">
        <v>0</v>
      </c>
    </row>
    <row r="29499" customFormat="false" ht="15" hidden="false" customHeight="false" outlineLevel="0" collapsed="false">
      <c r="A29499" s="7" t="s">
        <v>48</v>
      </c>
      <c r="B29499" s="7" t="s">
        <v>131</v>
      </c>
      <c r="C29499" s="7" t="s">
        <v>1336</v>
      </c>
      <c r="D29499" s="7" t="n">
        <v>0</v>
      </c>
      <c r="E29499" s="7" t="n">
        <v>0</v>
      </c>
      <c r="F29499" s="7" t="n">
        <v>10</v>
      </c>
      <c r="G29499" s="7" t="n">
        <v>96.73</v>
      </c>
    </row>
    <row r="29500" customFormat="false" ht="15" hidden="false" customHeight="false" outlineLevel="0" collapsed="false">
      <c r="A29500" s="7" t="s">
        <v>48</v>
      </c>
      <c r="B29500" s="7" t="s">
        <v>131</v>
      </c>
      <c r="C29500" s="7" t="s">
        <v>1336</v>
      </c>
      <c r="D29500" s="7" t="n">
        <v>10</v>
      </c>
      <c r="E29500" s="7" t="n">
        <v>99.12</v>
      </c>
      <c r="F29500" s="7" t="n">
        <v>0</v>
      </c>
      <c r="G29500" s="7" t="n">
        <v>0</v>
      </c>
    </row>
    <row r="29501" customFormat="false" ht="15" hidden="false" customHeight="false" outlineLevel="0" collapsed="false">
      <c r="A29501" s="7" t="s">
        <v>48</v>
      </c>
      <c r="B29501" s="7" t="s">
        <v>131</v>
      </c>
      <c r="C29501" s="7" t="s">
        <v>1336</v>
      </c>
      <c r="D29501" s="7" t="n">
        <v>0</v>
      </c>
      <c r="E29501" s="7" t="n">
        <v>0</v>
      </c>
      <c r="F29501" s="7" t="n">
        <v>15</v>
      </c>
      <c r="G29501" s="7" t="n">
        <v>135.23</v>
      </c>
    </row>
    <row r="29502" customFormat="false" ht="15" hidden="false" customHeight="false" outlineLevel="0" collapsed="false">
      <c r="A29502" s="7" t="s">
        <v>48</v>
      </c>
      <c r="B29502" s="7" t="s">
        <v>131</v>
      </c>
      <c r="C29502" s="7" t="s">
        <v>1336</v>
      </c>
      <c r="D29502" s="7" t="n">
        <v>10</v>
      </c>
      <c r="E29502" s="7" t="n">
        <v>109.39</v>
      </c>
      <c r="F29502" s="7" t="n">
        <v>0</v>
      </c>
      <c r="G29502" s="7" t="n">
        <v>0</v>
      </c>
    </row>
    <row r="29503" customFormat="false" ht="15" hidden="false" customHeight="false" outlineLevel="0" collapsed="false">
      <c r="A29503" s="7" t="s">
        <v>48</v>
      </c>
      <c r="B29503" s="7" t="s">
        <v>131</v>
      </c>
      <c r="C29503" s="7" t="s">
        <v>1336</v>
      </c>
      <c r="D29503" s="7" t="n">
        <v>0</v>
      </c>
      <c r="E29503" s="7" t="n">
        <v>0</v>
      </c>
      <c r="F29503" s="7" t="n">
        <v>6</v>
      </c>
      <c r="G29503" s="7" t="n">
        <v>56.74</v>
      </c>
    </row>
    <row r="29504" customFormat="false" ht="15" hidden="false" customHeight="false" outlineLevel="0" collapsed="false">
      <c r="A29504" s="7" t="s">
        <v>48</v>
      </c>
      <c r="B29504" s="7" t="s">
        <v>131</v>
      </c>
      <c r="C29504" s="7" t="s">
        <v>1336</v>
      </c>
      <c r="D29504" s="7" t="n">
        <v>20</v>
      </c>
      <c r="E29504" s="7" t="n">
        <v>208.31</v>
      </c>
      <c r="F29504" s="7" t="n">
        <v>0</v>
      </c>
      <c r="G29504" s="7" t="n">
        <v>0</v>
      </c>
    </row>
    <row r="29505" customFormat="false" ht="15" hidden="false" customHeight="false" outlineLevel="0" collapsed="false">
      <c r="A29505" s="7" t="s">
        <v>48</v>
      </c>
      <c r="B29505" s="7" t="s">
        <v>131</v>
      </c>
      <c r="C29505" s="7" t="s">
        <v>1336</v>
      </c>
      <c r="D29505" s="7" t="n">
        <v>20</v>
      </c>
      <c r="E29505" s="7" t="n">
        <v>199.62</v>
      </c>
      <c r="F29505" s="7" t="n">
        <v>0</v>
      </c>
      <c r="G29505" s="7" t="n">
        <v>0</v>
      </c>
    </row>
    <row r="29506" customFormat="false" ht="15" hidden="false" customHeight="false" outlineLevel="0" collapsed="false">
      <c r="A29506" s="7" t="s">
        <v>48</v>
      </c>
      <c r="B29506" s="7" t="s">
        <v>131</v>
      </c>
      <c r="C29506" s="7" t="s">
        <v>1336</v>
      </c>
      <c r="D29506" s="7" t="n">
        <v>0</v>
      </c>
      <c r="E29506" s="7" t="n">
        <v>0</v>
      </c>
      <c r="F29506" s="7" t="n">
        <v>20</v>
      </c>
      <c r="G29506" s="7" t="n">
        <v>181.14</v>
      </c>
    </row>
    <row r="29507" customFormat="false" ht="15" hidden="false" customHeight="false" outlineLevel="0" collapsed="false">
      <c r="A29507" s="7" t="s">
        <v>48</v>
      </c>
      <c r="B29507" s="7" t="s">
        <v>626</v>
      </c>
      <c r="C29507" s="7" t="s">
        <v>1336</v>
      </c>
      <c r="D29507" s="7" t="n">
        <v>6</v>
      </c>
      <c r="E29507" s="7" t="n">
        <v>59.89</v>
      </c>
      <c r="F29507" s="7" t="n">
        <v>0</v>
      </c>
      <c r="G29507" s="7" t="n">
        <v>0</v>
      </c>
    </row>
    <row r="29508" customFormat="false" ht="15" hidden="false" customHeight="false" outlineLevel="0" collapsed="false">
      <c r="A29508" s="7" t="s">
        <v>48</v>
      </c>
      <c r="B29508" s="7" t="s">
        <v>626</v>
      </c>
      <c r="C29508" s="7" t="s">
        <v>1336</v>
      </c>
      <c r="D29508" s="7" t="n">
        <v>0</v>
      </c>
      <c r="E29508" s="7" t="n">
        <v>0</v>
      </c>
      <c r="F29508" s="7" t="n">
        <v>6</v>
      </c>
      <c r="G29508" s="7" t="n">
        <v>54.34</v>
      </c>
    </row>
    <row r="29509" customFormat="false" ht="15" hidden="false" customHeight="false" outlineLevel="0" collapsed="false">
      <c r="A29509" s="7" t="s">
        <v>48</v>
      </c>
      <c r="B29509" s="7" t="s">
        <v>626</v>
      </c>
      <c r="C29509" s="7" t="s">
        <v>1336</v>
      </c>
      <c r="D29509" s="7" t="n">
        <v>0</v>
      </c>
      <c r="E29509" s="7" t="n">
        <v>0</v>
      </c>
      <c r="F29509" s="7" t="n">
        <v>6</v>
      </c>
      <c r="G29509" s="7" t="n">
        <v>56.74</v>
      </c>
    </row>
    <row r="29510" customFormat="false" ht="15" hidden="false" customHeight="false" outlineLevel="0" collapsed="false">
      <c r="A29510" s="7" t="s">
        <v>48</v>
      </c>
      <c r="B29510" s="7" t="s">
        <v>626</v>
      </c>
      <c r="C29510" s="7" t="s">
        <v>1336</v>
      </c>
      <c r="D29510" s="7" t="n">
        <v>0</v>
      </c>
      <c r="E29510" s="7" t="n">
        <v>0</v>
      </c>
      <c r="F29510" s="7" t="n">
        <v>6</v>
      </c>
      <c r="G29510" s="7" t="n">
        <v>58.04</v>
      </c>
    </row>
    <row r="29511" customFormat="false" ht="15" hidden="false" customHeight="false" outlineLevel="0" collapsed="false">
      <c r="A29511" s="7" t="s">
        <v>48</v>
      </c>
      <c r="B29511" s="7" t="s">
        <v>626</v>
      </c>
      <c r="C29511" s="7" t="s">
        <v>1336</v>
      </c>
      <c r="D29511" s="7" t="n">
        <v>0</v>
      </c>
      <c r="E29511" s="7" t="n">
        <v>0</v>
      </c>
      <c r="F29511" s="7" t="n">
        <v>6</v>
      </c>
      <c r="G29511" s="7" t="n">
        <v>54.09</v>
      </c>
    </row>
    <row r="29512" customFormat="false" ht="15" hidden="false" customHeight="false" outlineLevel="0" collapsed="false">
      <c r="A29512" s="7" t="s">
        <v>48</v>
      </c>
      <c r="B29512" s="7" t="s">
        <v>263</v>
      </c>
      <c r="C29512" s="7" t="s">
        <v>1337</v>
      </c>
      <c r="D29512" s="7" t="n">
        <v>0</v>
      </c>
      <c r="E29512" s="7" t="n">
        <v>0</v>
      </c>
      <c r="F29512" s="7" t="n">
        <v>30</v>
      </c>
      <c r="G29512" s="7" t="n">
        <v>698.42</v>
      </c>
    </row>
    <row r="29513" customFormat="false" ht="15" hidden="false" customHeight="false" outlineLevel="0" collapsed="false">
      <c r="A29513" s="7" t="s">
        <v>48</v>
      </c>
      <c r="B29513" s="7" t="s">
        <v>263</v>
      </c>
      <c r="C29513" s="7" t="s">
        <v>1337</v>
      </c>
      <c r="D29513" s="7" t="n">
        <v>60</v>
      </c>
      <c r="E29513" s="7" t="n">
        <v>1441.35</v>
      </c>
      <c r="F29513" s="7" t="n">
        <v>0</v>
      </c>
      <c r="G29513" s="7" t="n">
        <v>0</v>
      </c>
    </row>
    <row r="29514" customFormat="false" ht="15" hidden="false" customHeight="false" outlineLevel="0" collapsed="false">
      <c r="A29514" s="7" t="s">
        <v>48</v>
      </c>
      <c r="B29514" s="7" t="s">
        <v>263</v>
      </c>
      <c r="C29514" s="7" t="s">
        <v>1337</v>
      </c>
      <c r="D29514" s="7" t="n">
        <v>20</v>
      </c>
      <c r="E29514" s="7" t="n">
        <v>477.1</v>
      </c>
      <c r="F29514" s="7" t="n">
        <v>0</v>
      </c>
      <c r="G29514" s="7" t="n">
        <v>0</v>
      </c>
    </row>
    <row r="29515" customFormat="false" ht="15" hidden="false" customHeight="false" outlineLevel="0" collapsed="false">
      <c r="A29515" s="7" t="s">
        <v>48</v>
      </c>
      <c r="B29515" s="7" t="s">
        <v>263</v>
      </c>
      <c r="C29515" s="7" t="s">
        <v>1337</v>
      </c>
      <c r="D29515" s="7" t="n">
        <v>60</v>
      </c>
      <c r="E29515" s="7" t="n">
        <v>1494.38</v>
      </c>
      <c r="F29515" s="7" t="n">
        <v>0</v>
      </c>
      <c r="G29515" s="7" t="n">
        <v>0</v>
      </c>
    </row>
    <row r="29516" customFormat="false" ht="15" hidden="false" customHeight="false" outlineLevel="0" collapsed="false">
      <c r="A29516" s="7" t="s">
        <v>48</v>
      </c>
      <c r="B29516" s="7" t="s">
        <v>263</v>
      </c>
      <c r="C29516" s="7" t="s">
        <v>1337</v>
      </c>
      <c r="D29516" s="7" t="n">
        <v>0</v>
      </c>
      <c r="E29516" s="7" t="n">
        <v>0</v>
      </c>
      <c r="F29516" s="7" t="n">
        <v>60</v>
      </c>
      <c r="G29516" s="7" t="n">
        <v>1307.93</v>
      </c>
    </row>
    <row r="29517" customFormat="false" ht="15" hidden="false" customHeight="false" outlineLevel="0" collapsed="false">
      <c r="A29517" s="7" t="s">
        <v>48</v>
      </c>
      <c r="B29517" s="7" t="s">
        <v>263</v>
      </c>
      <c r="C29517" s="7" t="s">
        <v>1337</v>
      </c>
      <c r="D29517" s="7" t="n">
        <v>0</v>
      </c>
      <c r="E29517" s="7" t="n">
        <v>0</v>
      </c>
      <c r="F29517" s="7" t="n">
        <v>70</v>
      </c>
      <c r="G29517" s="7" t="n">
        <v>1518.89</v>
      </c>
    </row>
    <row r="29518" customFormat="false" ht="15" hidden="false" customHeight="false" outlineLevel="0" collapsed="false">
      <c r="A29518" s="7" t="s">
        <v>48</v>
      </c>
      <c r="B29518" s="7" t="s">
        <v>263</v>
      </c>
      <c r="C29518" s="7" t="s">
        <v>1337</v>
      </c>
      <c r="D29518" s="7" t="n">
        <v>50</v>
      </c>
      <c r="E29518" s="7" t="n">
        <v>1253.4</v>
      </c>
      <c r="F29518" s="7" t="n">
        <v>0</v>
      </c>
      <c r="G29518" s="7" t="n">
        <v>0</v>
      </c>
    </row>
    <row r="29519" customFormat="false" ht="15" hidden="false" customHeight="false" outlineLevel="0" collapsed="false">
      <c r="A29519" s="7" t="s">
        <v>48</v>
      </c>
      <c r="B29519" s="7" t="s">
        <v>263</v>
      </c>
      <c r="C29519" s="7" t="s">
        <v>1337</v>
      </c>
      <c r="D29519" s="7" t="n">
        <v>30</v>
      </c>
      <c r="E29519" s="7" t="n">
        <v>789.82</v>
      </c>
      <c r="F29519" s="7" t="n">
        <v>0</v>
      </c>
      <c r="G29519" s="7" t="n">
        <v>0</v>
      </c>
    </row>
    <row r="29520" customFormat="false" ht="15" hidden="false" customHeight="false" outlineLevel="0" collapsed="false">
      <c r="A29520" s="7" t="s">
        <v>48</v>
      </c>
      <c r="B29520" s="7" t="s">
        <v>234</v>
      </c>
      <c r="C29520" s="7" t="s">
        <v>1338</v>
      </c>
      <c r="D29520" s="7" t="n">
        <v>0</v>
      </c>
      <c r="E29520" s="7" t="n">
        <v>0</v>
      </c>
      <c r="F29520" s="7" t="n">
        <v>60</v>
      </c>
      <c r="G29520" s="7" t="n">
        <v>1381.62</v>
      </c>
    </row>
    <row r="29521" customFormat="false" ht="15" hidden="false" customHeight="false" outlineLevel="0" collapsed="false">
      <c r="A29521" s="7" t="s">
        <v>48</v>
      </c>
      <c r="B29521" s="7" t="s">
        <v>234</v>
      </c>
      <c r="C29521" s="7" t="s">
        <v>1338</v>
      </c>
      <c r="D29521" s="7" t="n">
        <v>20</v>
      </c>
      <c r="E29521" s="7" t="n">
        <v>503.98</v>
      </c>
      <c r="F29521" s="7" t="n">
        <v>0</v>
      </c>
      <c r="G29521" s="7" t="n">
        <v>0</v>
      </c>
    </row>
    <row r="29522" customFormat="false" ht="15" hidden="false" customHeight="false" outlineLevel="0" collapsed="false">
      <c r="A29522" s="7" t="s">
        <v>48</v>
      </c>
      <c r="B29522" s="7" t="s">
        <v>234</v>
      </c>
      <c r="C29522" s="7" t="s">
        <v>1338</v>
      </c>
      <c r="D29522" s="7" t="n">
        <v>60</v>
      </c>
      <c r="E29522" s="7" t="n">
        <v>1588.81</v>
      </c>
      <c r="F29522" s="7" t="n">
        <v>0</v>
      </c>
      <c r="G29522" s="7" t="n">
        <v>0</v>
      </c>
    </row>
    <row r="29523" customFormat="false" ht="15" hidden="false" customHeight="false" outlineLevel="0" collapsed="false">
      <c r="A29523" s="7" t="s">
        <v>48</v>
      </c>
      <c r="B29523" s="7" t="s">
        <v>234</v>
      </c>
      <c r="C29523" s="7" t="s">
        <v>1338</v>
      </c>
      <c r="D29523" s="7" t="n">
        <v>0</v>
      </c>
      <c r="E29523" s="7" t="n">
        <v>0</v>
      </c>
      <c r="F29523" s="7" t="n">
        <v>50</v>
      </c>
      <c r="G29523" s="7" t="n">
        <v>1202.11</v>
      </c>
    </row>
    <row r="29524" customFormat="false" ht="15" hidden="false" customHeight="false" outlineLevel="0" collapsed="false">
      <c r="A29524" s="7" t="s">
        <v>48</v>
      </c>
      <c r="B29524" s="7" t="s">
        <v>234</v>
      </c>
      <c r="C29524" s="7" t="s">
        <v>1338</v>
      </c>
      <c r="D29524" s="7" t="n">
        <v>0</v>
      </c>
      <c r="E29524" s="7" t="n">
        <v>0</v>
      </c>
      <c r="F29524" s="7" t="n">
        <v>20</v>
      </c>
      <c r="G29524" s="7" t="n">
        <v>458.42</v>
      </c>
    </row>
    <row r="29525" customFormat="false" ht="15" hidden="false" customHeight="false" outlineLevel="0" collapsed="false">
      <c r="A29525" s="7" t="s">
        <v>48</v>
      </c>
      <c r="B29525" s="7" t="s">
        <v>234</v>
      </c>
      <c r="C29525" s="7" t="s">
        <v>1338</v>
      </c>
      <c r="D29525" s="7" t="n">
        <v>50</v>
      </c>
      <c r="E29525" s="7" t="n">
        <v>1390.54</v>
      </c>
      <c r="F29525" s="7" t="n">
        <v>0</v>
      </c>
      <c r="G29525" s="7" t="n">
        <v>0</v>
      </c>
    </row>
    <row r="29526" customFormat="false" ht="15" hidden="false" customHeight="false" outlineLevel="0" collapsed="false">
      <c r="A29526" s="7" t="s">
        <v>48</v>
      </c>
      <c r="B29526" s="7" t="s">
        <v>234</v>
      </c>
      <c r="C29526" s="7" t="s">
        <v>1338</v>
      </c>
      <c r="D29526" s="7" t="n">
        <v>60</v>
      </c>
      <c r="E29526" s="7" t="n">
        <v>1578.57</v>
      </c>
      <c r="F29526" s="7" t="n">
        <v>0</v>
      </c>
      <c r="G29526" s="7" t="n">
        <v>0</v>
      </c>
    </row>
    <row r="29527" customFormat="false" ht="15" hidden="false" customHeight="false" outlineLevel="0" collapsed="false">
      <c r="A29527" s="7" t="s">
        <v>48</v>
      </c>
      <c r="B29527" s="7" t="s">
        <v>234</v>
      </c>
      <c r="C29527" s="7" t="s">
        <v>1338</v>
      </c>
      <c r="D29527" s="7" t="n">
        <v>50</v>
      </c>
      <c r="E29527" s="7" t="n">
        <v>1268.8</v>
      </c>
      <c r="F29527" s="7" t="n">
        <v>0</v>
      </c>
      <c r="G29527" s="7" t="n">
        <v>0</v>
      </c>
    </row>
    <row r="29528" customFormat="false" ht="15" hidden="false" customHeight="false" outlineLevel="0" collapsed="false">
      <c r="A29528" s="7" t="s">
        <v>48</v>
      </c>
      <c r="B29528" s="7" t="s">
        <v>234</v>
      </c>
      <c r="C29528" s="7" t="s">
        <v>1338</v>
      </c>
      <c r="D29528" s="7" t="n">
        <v>0</v>
      </c>
      <c r="E29528" s="7" t="n">
        <v>0</v>
      </c>
      <c r="F29528" s="7" t="n">
        <v>40</v>
      </c>
      <c r="G29528" s="7" t="n">
        <v>983.69</v>
      </c>
    </row>
    <row r="29529" customFormat="false" ht="15" hidden="false" customHeight="false" outlineLevel="0" collapsed="false">
      <c r="A29529" s="7" t="s">
        <v>48</v>
      </c>
      <c r="B29529" s="7" t="s">
        <v>121</v>
      </c>
      <c r="C29529" s="7" t="s">
        <v>1339</v>
      </c>
      <c r="D29529" s="7" t="n">
        <v>0</v>
      </c>
      <c r="E29529" s="7" t="n">
        <v>0</v>
      </c>
      <c r="F29529" s="7" t="n">
        <v>6</v>
      </c>
      <c r="G29529" s="7" t="n">
        <v>173.11</v>
      </c>
    </row>
    <row r="29530" customFormat="false" ht="15" hidden="false" customHeight="false" outlineLevel="0" collapsed="false">
      <c r="A29530" s="7" t="s">
        <v>48</v>
      </c>
      <c r="B29530" s="7" t="s">
        <v>121</v>
      </c>
      <c r="C29530" s="7" t="s">
        <v>1339</v>
      </c>
      <c r="D29530" s="7" t="n">
        <v>0</v>
      </c>
      <c r="E29530" s="7" t="n">
        <v>0</v>
      </c>
      <c r="F29530" s="7" t="n">
        <v>15</v>
      </c>
      <c r="G29530" s="7" t="n">
        <v>414.49</v>
      </c>
    </row>
    <row r="29531" customFormat="false" ht="15" hidden="false" customHeight="false" outlineLevel="0" collapsed="false">
      <c r="A29531" s="7" t="s">
        <v>48</v>
      </c>
      <c r="B29531" s="7" t="s">
        <v>123</v>
      </c>
      <c r="C29531" s="7" t="s">
        <v>1340</v>
      </c>
      <c r="D29531" s="7" t="n">
        <v>6</v>
      </c>
      <c r="E29531" s="7" t="n">
        <v>84.19</v>
      </c>
      <c r="F29531" s="7" t="n">
        <v>0</v>
      </c>
      <c r="G29531" s="7" t="n">
        <v>0</v>
      </c>
    </row>
    <row r="29532" customFormat="false" ht="15" hidden="false" customHeight="false" outlineLevel="0" collapsed="false">
      <c r="A29532" s="7" t="s">
        <v>48</v>
      </c>
      <c r="B29532" s="7" t="s">
        <v>123</v>
      </c>
      <c r="C29532" s="7" t="s">
        <v>1340</v>
      </c>
      <c r="D29532" s="7" t="n">
        <v>0</v>
      </c>
      <c r="E29532" s="7" t="n">
        <v>0</v>
      </c>
      <c r="F29532" s="7" t="n">
        <v>6</v>
      </c>
      <c r="G29532" s="7" t="n">
        <v>78.7</v>
      </c>
    </row>
    <row r="29533" customFormat="false" ht="15" hidden="false" customHeight="false" outlineLevel="0" collapsed="false">
      <c r="A29533" s="7" t="s">
        <v>48</v>
      </c>
      <c r="B29533" s="7" t="s">
        <v>123</v>
      </c>
      <c r="C29533" s="7" t="s">
        <v>1340</v>
      </c>
      <c r="D29533" s="7" t="n">
        <v>0</v>
      </c>
      <c r="E29533" s="7" t="n">
        <v>0</v>
      </c>
      <c r="F29533" s="7" t="n">
        <v>6</v>
      </c>
      <c r="G29533" s="7" t="n">
        <v>73.35</v>
      </c>
    </row>
    <row r="29534" customFormat="false" ht="15" hidden="false" customHeight="false" outlineLevel="0" collapsed="false">
      <c r="A29534" s="7" t="s">
        <v>48</v>
      </c>
      <c r="B29534" s="7" t="s">
        <v>123</v>
      </c>
      <c r="C29534" s="7" t="s">
        <v>1340</v>
      </c>
      <c r="D29534" s="7" t="n">
        <v>0</v>
      </c>
      <c r="E29534" s="7" t="n">
        <v>0</v>
      </c>
      <c r="F29534" s="7" t="n">
        <v>6</v>
      </c>
      <c r="G29534" s="7" t="n">
        <v>73.68</v>
      </c>
    </row>
    <row r="29535" customFormat="false" ht="15" hidden="false" customHeight="false" outlineLevel="0" collapsed="false">
      <c r="A29535" s="7" t="s">
        <v>48</v>
      </c>
      <c r="B29535" s="7" t="s">
        <v>231</v>
      </c>
      <c r="C29535" s="7" t="s">
        <v>1342</v>
      </c>
      <c r="D29535" s="7" t="n">
        <v>0</v>
      </c>
      <c r="E29535" s="7" t="n">
        <v>0</v>
      </c>
      <c r="F29535" s="7" t="n">
        <v>90</v>
      </c>
      <c r="G29535" s="7" t="n">
        <v>1269.42</v>
      </c>
    </row>
    <row r="29536" customFormat="false" ht="15" hidden="false" customHeight="false" outlineLevel="0" collapsed="false">
      <c r="A29536" s="7" t="s">
        <v>48</v>
      </c>
      <c r="B29536" s="7" t="s">
        <v>231</v>
      </c>
      <c r="C29536" s="7" t="s">
        <v>1342</v>
      </c>
      <c r="D29536" s="7" t="n">
        <v>10</v>
      </c>
      <c r="E29536" s="7" t="n">
        <v>148.87</v>
      </c>
      <c r="F29536" s="7" t="n">
        <v>0</v>
      </c>
      <c r="G29536" s="7" t="n">
        <v>0</v>
      </c>
    </row>
    <row r="29537" customFormat="false" ht="15" hidden="false" customHeight="false" outlineLevel="0" collapsed="false">
      <c r="A29537" s="7" t="s">
        <v>48</v>
      </c>
      <c r="B29537" s="7" t="s">
        <v>231</v>
      </c>
      <c r="C29537" s="7" t="s">
        <v>1342</v>
      </c>
      <c r="D29537" s="7" t="n">
        <v>50</v>
      </c>
      <c r="E29537" s="7" t="n">
        <v>771.74</v>
      </c>
      <c r="F29537" s="7" t="n">
        <v>0</v>
      </c>
      <c r="G29537" s="7" t="n">
        <v>0</v>
      </c>
    </row>
    <row r="29538" customFormat="false" ht="15" hidden="false" customHeight="false" outlineLevel="0" collapsed="false">
      <c r="A29538" s="7" t="s">
        <v>48</v>
      </c>
      <c r="B29538" s="7" t="s">
        <v>231</v>
      </c>
      <c r="C29538" s="7" t="s">
        <v>1342</v>
      </c>
      <c r="D29538" s="7" t="n">
        <v>50</v>
      </c>
      <c r="E29538" s="7" t="n">
        <v>815.78</v>
      </c>
      <c r="F29538" s="7" t="n">
        <v>0</v>
      </c>
      <c r="G29538" s="7" t="n">
        <v>0</v>
      </c>
    </row>
    <row r="29539" customFormat="false" ht="15" hidden="false" customHeight="false" outlineLevel="0" collapsed="false">
      <c r="A29539" s="7" t="s">
        <v>48</v>
      </c>
      <c r="B29539" s="7" t="s">
        <v>231</v>
      </c>
      <c r="C29539" s="7" t="s">
        <v>1342</v>
      </c>
      <c r="D29539" s="7" t="n">
        <v>20</v>
      </c>
      <c r="E29539" s="7" t="n">
        <v>310.7</v>
      </c>
      <c r="F29539" s="7" t="n">
        <v>0</v>
      </c>
      <c r="G29539" s="7" t="n">
        <v>0</v>
      </c>
    </row>
    <row r="29540" customFormat="false" ht="15" hidden="false" customHeight="false" outlineLevel="0" collapsed="false">
      <c r="A29540" s="7" t="s">
        <v>48</v>
      </c>
      <c r="B29540" s="7" t="s">
        <v>231</v>
      </c>
      <c r="C29540" s="7" t="s">
        <v>1342</v>
      </c>
      <c r="D29540" s="7" t="n">
        <v>0</v>
      </c>
      <c r="E29540" s="7" t="n">
        <v>0</v>
      </c>
      <c r="F29540" s="7" t="n">
        <v>25</v>
      </c>
      <c r="G29540" s="7" t="n">
        <v>336.18</v>
      </c>
    </row>
    <row r="29541" customFormat="false" ht="15" hidden="false" customHeight="false" outlineLevel="0" collapsed="false">
      <c r="A29541" s="7" t="s">
        <v>48</v>
      </c>
      <c r="B29541" s="7" t="s">
        <v>231</v>
      </c>
      <c r="C29541" s="7" t="s">
        <v>1342</v>
      </c>
      <c r="D29541" s="7" t="n">
        <v>0</v>
      </c>
      <c r="E29541" s="7" t="n">
        <v>0</v>
      </c>
      <c r="F29541" s="7" t="n">
        <v>15</v>
      </c>
      <c r="G29541" s="7" t="n">
        <v>216.41</v>
      </c>
    </row>
    <row r="29542" customFormat="false" ht="15" hidden="false" customHeight="false" outlineLevel="0" collapsed="false">
      <c r="A29542" s="7" t="s">
        <v>48</v>
      </c>
      <c r="B29542" s="7" t="s">
        <v>231</v>
      </c>
      <c r="C29542" s="7" t="s">
        <v>1342</v>
      </c>
      <c r="D29542" s="7" t="n">
        <v>0</v>
      </c>
      <c r="E29542" s="7" t="n">
        <v>0</v>
      </c>
      <c r="F29542" s="7" t="n">
        <v>40</v>
      </c>
      <c r="G29542" s="7" t="n">
        <v>540.37</v>
      </c>
    </row>
    <row r="29543" customFormat="false" ht="15" hidden="false" customHeight="false" outlineLevel="0" collapsed="false">
      <c r="A29543" s="7" t="s">
        <v>48</v>
      </c>
      <c r="B29543" s="7" t="s">
        <v>231</v>
      </c>
      <c r="C29543" s="7" t="s">
        <v>1342</v>
      </c>
      <c r="D29543" s="7" t="n">
        <v>6</v>
      </c>
      <c r="E29543" s="7" t="n">
        <v>88.7</v>
      </c>
      <c r="F29543" s="7" t="n">
        <v>0</v>
      </c>
      <c r="G29543" s="7" t="n">
        <v>0</v>
      </c>
    </row>
    <row r="29544" customFormat="false" ht="15" hidden="false" customHeight="false" outlineLevel="0" collapsed="false">
      <c r="A29544" s="7" t="s">
        <v>48</v>
      </c>
      <c r="B29544" s="7" t="s">
        <v>916</v>
      </c>
      <c r="C29544" s="7" t="s">
        <v>1565</v>
      </c>
      <c r="D29544" s="7" t="n">
        <v>0</v>
      </c>
      <c r="E29544" s="7" t="n">
        <v>0</v>
      </c>
      <c r="F29544" s="7" t="n">
        <v>1</v>
      </c>
      <c r="G29544" s="7" t="n">
        <v>0.03</v>
      </c>
    </row>
    <row r="29545" customFormat="false" ht="15" hidden="false" customHeight="false" outlineLevel="0" collapsed="false">
      <c r="A29545" s="7" t="s">
        <v>48</v>
      </c>
      <c r="B29545" s="7" t="s">
        <v>302</v>
      </c>
      <c r="C29545" s="7" t="s">
        <v>1346</v>
      </c>
      <c r="D29545" s="7" t="n">
        <v>30</v>
      </c>
      <c r="E29545" s="7" t="n">
        <v>158.89</v>
      </c>
      <c r="F29545" s="7" t="n">
        <v>0</v>
      </c>
      <c r="G29545" s="7" t="n">
        <v>0</v>
      </c>
    </row>
    <row r="29546" customFormat="false" ht="15" hidden="false" customHeight="false" outlineLevel="0" collapsed="false">
      <c r="A29546" s="7" t="s">
        <v>48</v>
      </c>
      <c r="B29546" s="7" t="s">
        <v>302</v>
      </c>
      <c r="C29546" s="7" t="s">
        <v>1346</v>
      </c>
      <c r="D29546" s="7" t="n">
        <v>0</v>
      </c>
      <c r="E29546" s="7" t="n">
        <v>0</v>
      </c>
      <c r="F29546" s="7" t="n">
        <v>40</v>
      </c>
      <c r="G29546" s="7" t="n">
        <v>196.74</v>
      </c>
    </row>
    <row r="29547" customFormat="false" ht="15" hidden="false" customHeight="false" outlineLevel="0" collapsed="false">
      <c r="A29547" s="7" t="s">
        <v>48</v>
      </c>
      <c r="B29547" s="7" t="s">
        <v>302</v>
      </c>
      <c r="C29547" s="7" t="s">
        <v>1346</v>
      </c>
      <c r="D29547" s="7" t="n">
        <v>80</v>
      </c>
      <c r="E29547" s="7" t="n">
        <v>420.95</v>
      </c>
      <c r="F29547" s="7" t="n">
        <v>0</v>
      </c>
      <c r="G29547" s="7" t="n">
        <v>0</v>
      </c>
    </row>
    <row r="29548" customFormat="false" ht="15" hidden="false" customHeight="false" outlineLevel="0" collapsed="false">
      <c r="A29548" s="7" t="s">
        <v>48</v>
      </c>
      <c r="B29548" s="7" t="s">
        <v>302</v>
      </c>
      <c r="C29548" s="7" t="s">
        <v>1346</v>
      </c>
      <c r="D29548" s="7" t="n">
        <v>50</v>
      </c>
      <c r="E29548" s="7" t="n">
        <v>251.99</v>
      </c>
      <c r="F29548" s="7" t="n">
        <v>0</v>
      </c>
      <c r="G29548" s="7" t="n">
        <v>0</v>
      </c>
    </row>
    <row r="29549" customFormat="false" ht="15" hidden="false" customHeight="false" outlineLevel="0" collapsed="false">
      <c r="A29549" s="7" t="s">
        <v>48</v>
      </c>
      <c r="B29549" s="7" t="s">
        <v>302</v>
      </c>
      <c r="C29549" s="7" t="s">
        <v>1346</v>
      </c>
      <c r="D29549" s="7" t="n">
        <v>70</v>
      </c>
      <c r="E29549" s="7" t="n">
        <v>389.35</v>
      </c>
      <c r="F29549" s="7" t="n">
        <v>0</v>
      </c>
      <c r="G29549" s="7" t="n">
        <v>0</v>
      </c>
    </row>
    <row r="29550" customFormat="false" ht="15" hidden="false" customHeight="false" outlineLevel="0" collapsed="false">
      <c r="A29550" s="7" t="s">
        <v>48</v>
      </c>
      <c r="B29550" s="7" t="s">
        <v>302</v>
      </c>
      <c r="C29550" s="7" t="s">
        <v>1346</v>
      </c>
      <c r="D29550" s="7" t="n">
        <v>70</v>
      </c>
      <c r="E29550" s="7" t="n">
        <v>355.27</v>
      </c>
      <c r="F29550" s="7" t="n">
        <v>0</v>
      </c>
      <c r="G29550" s="7" t="n">
        <v>0</v>
      </c>
    </row>
    <row r="29551" customFormat="false" ht="15" hidden="false" customHeight="false" outlineLevel="0" collapsed="false">
      <c r="A29551" s="7" t="s">
        <v>48</v>
      </c>
      <c r="B29551" s="7" t="s">
        <v>150</v>
      </c>
      <c r="C29551" s="7" t="s">
        <v>1349</v>
      </c>
      <c r="D29551" s="7" t="n">
        <v>0</v>
      </c>
      <c r="E29551" s="7" t="n">
        <v>0</v>
      </c>
      <c r="F29551" s="7" t="n">
        <v>70</v>
      </c>
      <c r="G29551" s="7" t="n">
        <v>550.86</v>
      </c>
    </row>
    <row r="29552" customFormat="false" ht="15" hidden="false" customHeight="false" outlineLevel="0" collapsed="false">
      <c r="A29552" s="7" t="s">
        <v>48</v>
      </c>
      <c r="B29552" s="7" t="s">
        <v>150</v>
      </c>
      <c r="C29552" s="7" t="s">
        <v>1349</v>
      </c>
      <c r="D29552" s="7" t="n">
        <v>30</v>
      </c>
      <c r="E29552" s="7" t="n">
        <v>243.61</v>
      </c>
      <c r="F29552" s="7" t="n">
        <v>0</v>
      </c>
      <c r="G29552" s="7" t="n">
        <v>0</v>
      </c>
    </row>
    <row r="29553" customFormat="false" ht="15" hidden="false" customHeight="false" outlineLevel="0" collapsed="false">
      <c r="A29553" s="7" t="s">
        <v>48</v>
      </c>
      <c r="B29553" s="7" t="s">
        <v>150</v>
      </c>
      <c r="C29553" s="7" t="s">
        <v>1349</v>
      </c>
      <c r="D29553" s="7" t="n">
        <v>0</v>
      </c>
      <c r="E29553" s="7" t="n">
        <v>0</v>
      </c>
      <c r="F29553" s="7" t="n">
        <v>200</v>
      </c>
      <c r="G29553" s="7" t="n">
        <v>1538.69</v>
      </c>
    </row>
    <row r="29554" customFormat="false" ht="15" hidden="false" customHeight="false" outlineLevel="0" collapsed="false">
      <c r="A29554" s="7" t="s">
        <v>48</v>
      </c>
      <c r="B29554" s="7" t="s">
        <v>150</v>
      </c>
      <c r="C29554" s="7" t="s">
        <v>1349</v>
      </c>
      <c r="D29554" s="7" t="n">
        <v>60</v>
      </c>
      <c r="E29554" s="7" t="n">
        <v>508.42</v>
      </c>
      <c r="F29554" s="7" t="n">
        <v>0</v>
      </c>
      <c r="G29554" s="7" t="n">
        <v>0</v>
      </c>
    </row>
    <row r="29555" customFormat="false" ht="15" hidden="false" customHeight="false" outlineLevel="0" collapsed="false">
      <c r="A29555" s="7" t="s">
        <v>48</v>
      </c>
      <c r="B29555" s="7" t="s">
        <v>150</v>
      </c>
      <c r="C29555" s="7" t="s">
        <v>1349</v>
      </c>
      <c r="D29555" s="7" t="n">
        <v>0</v>
      </c>
      <c r="E29555" s="7" t="n">
        <v>0</v>
      </c>
      <c r="F29555" s="7" t="n">
        <v>50</v>
      </c>
      <c r="G29555" s="7" t="n">
        <v>368.43</v>
      </c>
    </row>
    <row r="29556" customFormat="false" ht="15" hidden="false" customHeight="false" outlineLevel="0" collapsed="false">
      <c r="A29556" s="7" t="s">
        <v>48</v>
      </c>
      <c r="B29556" s="7" t="s">
        <v>150</v>
      </c>
      <c r="C29556" s="7" t="s">
        <v>1349</v>
      </c>
      <c r="D29556" s="7" t="n">
        <v>100</v>
      </c>
      <c r="E29556" s="7" t="n">
        <v>841.9</v>
      </c>
      <c r="F29556" s="7" t="n">
        <v>0</v>
      </c>
      <c r="G29556" s="7" t="n">
        <v>0</v>
      </c>
    </row>
    <row r="29557" customFormat="false" ht="15" hidden="false" customHeight="false" outlineLevel="0" collapsed="false">
      <c r="A29557" s="7" t="s">
        <v>48</v>
      </c>
      <c r="B29557" s="7" t="s">
        <v>150</v>
      </c>
      <c r="C29557" s="7" t="s">
        <v>1349</v>
      </c>
      <c r="D29557" s="7" t="n">
        <v>100</v>
      </c>
      <c r="E29557" s="7" t="n">
        <v>889.94</v>
      </c>
      <c r="F29557" s="7" t="n">
        <v>0</v>
      </c>
      <c r="G29557" s="7" t="n">
        <v>0</v>
      </c>
    </row>
    <row r="29558" customFormat="false" ht="15" hidden="false" customHeight="false" outlineLevel="0" collapsed="false">
      <c r="A29558" s="7" t="s">
        <v>48</v>
      </c>
      <c r="B29558" s="7" t="s">
        <v>150</v>
      </c>
      <c r="C29558" s="7" t="s">
        <v>1349</v>
      </c>
      <c r="D29558" s="7" t="n">
        <v>0</v>
      </c>
      <c r="E29558" s="7" t="n">
        <v>0</v>
      </c>
      <c r="F29558" s="7" t="n">
        <v>50</v>
      </c>
      <c r="G29558" s="7" t="n">
        <v>366.73</v>
      </c>
    </row>
    <row r="29559" customFormat="false" ht="15" hidden="false" customHeight="false" outlineLevel="0" collapsed="false">
      <c r="A29559" s="7" t="s">
        <v>48</v>
      </c>
      <c r="B29559" s="7" t="s">
        <v>183</v>
      </c>
      <c r="C29559" s="7" t="s">
        <v>1351</v>
      </c>
      <c r="D29559" s="7" t="n">
        <v>0</v>
      </c>
      <c r="E29559" s="7" t="n">
        <v>0</v>
      </c>
      <c r="F29559" s="7" t="n">
        <v>6</v>
      </c>
      <c r="G29559" s="7" t="n">
        <v>83.43</v>
      </c>
    </row>
    <row r="29560" customFormat="false" ht="15" hidden="false" customHeight="false" outlineLevel="0" collapsed="false">
      <c r="A29560" s="7" t="s">
        <v>48</v>
      </c>
      <c r="B29560" s="7" t="s">
        <v>183</v>
      </c>
      <c r="C29560" s="7" t="s">
        <v>1351</v>
      </c>
      <c r="D29560" s="7" t="n">
        <v>0</v>
      </c>
      <c r="E29560" s="7" t="n">
        <v>0</v>
      </c>
      <c r="F29560" s="7" t="n">
        <v>10</v>
      </c>
      <c r="G29560" s="7" t="n">
        <v>139.7</v>
      </c>
    </row>
    <row r="29561" customFormat="false" ht="15" hidden="false" customHeight="false" outlineLevel="0" collapsed="false">
      <c r="A29561" s="7" t="s">
        <v>48</v>
      </c>
      <c r="B29561" s="7" t="s">
        <v>183</v>
      </c>
      <c r="C29561" s="7" t="s">
        <v>1351</v>
      </c>
      <c r="D29561" s="7" t="n">
        <v>0</v>
      </c>
      <c r="E29561" s="7" t="n">
        <v>0</v>
      </c>
      <c r="F29561" s="7" t="n">
        <v>12</v>
      </c>
      <c r="G29561" s="7" t="n">
        <v>175.02</v>
      </c>
    </row>
    <row r="29562" customFormat="false" ht="15" hidden="false" customHeight="false" outlineLevel="0" collapsed="false">
      <c r="A29562" s="7" t="s">
        <v>48</v>
      </c>
      <c r="B29562" s="7" t="s">
        <v>183</v>
      </c>
      <c r="C29562" s="7" t="s">
        <v>1351</v>
      </c>
      <c r="D29562" s="7" t="n">
        <v>6</v>
      </c>
      <c r="E29562" s="7" t="n">
        <v>91.73</v>
      </c>
      <c r="F29562" s="7" t="n">
        <v>0</v>
      </c>
      <c r="G29562" s="7" t="n">
        <v>0</v>
      </c>
    </row>
    <row r="29563" customFormat="false" ht="15" hidden="false" customHeight="false" outlineLevel="0" collapsed="false">
      <c r="A29563" s="7" t="s">
        <v>48</v>
      </c>
      <c r="B29563" s="7" t="s">
        <v>183</v>
      </c>
      <c r="C29563" s="7" t="s">
        <v>1351</v>
      </c>
      <c r="D29563" s="7" t="n">
        <v>0</v>
      </c>
      <c r="E29563" s="7" t="n">
        <v>0</v>
      </c>
      <c r="F29563" s="7" t="n">
        <v>10</v>
      </c>
      <c r="G29563" s="7" t="n">
        <v>149.19</v>
      </c>
    </row>
    <row r="29564" customFormat="false" ht="15" hidden="false" customHeight="false" outlineLevel="0" collapsed="false">
      <c r="A29564" s="7" t="s">
        <v>48</v>
      </c>
      <c r="B29564" s="7" t="s">
        <v>183</v>
      </c>
      <c r="C29564" s="7" t="s">
        <v>1351</v>
      </c>
      <c r="D29564" s="7" t="n">
        <v>10</v>
      </c>
      <c r="E29564" s="7" t="n">
        <v>153.95</v>
      </c>
      <c r="F29564" s="7" t="n">
        <v>0</v>
      </c>
      <c r="G29564" s="7" t="n">
        <v>0</v>
      </c>
    </row>
    <row r="29565" customFormat="false" ht="15" hidden="false" customHeight="false" outlineLevel="0" collapsed="false">
      <c r="A29565" s="7" t="s">
        <v>48</v>
      </c>
      <c r="B29565" s="7" t="s">
        <v>180</v>
      </c>
      <c r="C29565" s="7" t="s">
        <v>1353</v>
      </c>
      <c r="D29565" s="7" t="n">
        <v>0</v>
      </c>
      <c r="E29565" s="7" t="n">
        <v>0</v>
      </c>
      <c r="F29565" s="7" t="n">
        <v>20</v>
      </c>
      <c r="G29565" s="7" t="n">
        <v>337.73</v>
      </c>
    </row>
    <row r="29566" customFormat="false" ht="15" hidden="false" customHeight="false" outlineLevel="0" collapsed="false">
      <c r="A29566" s="7" t="s">
        <v>48</v>
      </c>
      <c r="B29566" s="7" t="s">
        <v>180</v>
      </c>
      <c r="C29566" s="7" t="s">
        <v>1353</v>
      </c>
      <c r="D29566" s="7" t="n">
        <v>6</v>
      </c>
      <c r="E29566" s="7" t="n">
        <v>104.55</v>
      </c>
      <c r="F29566" s="7" t="n">
        <v>0</v>
      </c>
      <c r="G29566" s="7" t="n">
        <v>0</v>
      </c>
    </row>
    <row r="29567" customFormat="false" ht="15" hidden="false" customHeight="false" outlineLevel="0" collapsed="false">
      <c r="A29567" s="7" t="s">
        <v>48</v>
      </c>
      <c r="B29567" s="7" t="s">
        <v>180</v>
      </c>
      <c r="C29567" s="7" t="s">
        <v>1353</v>
      </c>
      <c r="D29567" s="7" t="n">
        <v>10</v>
      </c>
      <c r="E29567" s="7" t="n">
        <v>173.03</v>
      </c>
      <c r="F29567" s="7" t="n">
        <v>0</v>
      </c>
      <c r="G29567" s="7" t="n">
        <v>0</v>
      </c>
    </row>
    <row r="29568" customFormat="false" ht="15" hidden="false" customHeight="false" outlineLevel="0" collapsed="false">
      <c r="A29568" s="7" t="s">
        <v>48</v>
      </c>
      <c r="B29568" s="7" t="s">
        <v>180</v>
      </c>
      <c r="C29568" s="7" t="s">
        <v>1353</v>
      </c>
      <c r="D29568" s="7" t="n">
        <v>0</v>
      </c>
      <c r="E29568" s="7" t="n">
        <v>0</v>
      </c>
      <c r="F29568" s="7" t="n">
        <v>20</v>
      </c>
      <c r="G29568" s="7" t="n">
        <v>330.18</v>
      </c>
    </row>
    <row r="29569" customFormat="false" ht="15" hidden="false" customHeight="false" outlineLevel="0" collapsed="false">
      <c r="A29569" s="7" t="s">
        <v>48</v>
      </c>
      <c r="B29569" s="7" t="s">
        <v>180</v>
      </c>
      <c r="C29569" s="7" t="s">
        <v>1353</v>
      </c>
      <c r="D29569" s="7" t="n">
        <v>0</v>
      </c>
      <c r="E29569" s="7" t="n">
        <v>0</v>
      </c>
      <c r="F29569" s="7" t="n">
        <v>6</v>
      </c>
      <c r="G29569" s="7" t="n">
        <v>94.87</v>
      </c>
    </row>
    <row r="29570" customFormat="false" ht="15" hidden="false" customHeight="false" outlineLevel="0" collapsed="false">
      <c r="A29570" s="7" t="s">
        <v>48</v>
      </c>
      <c r="B29570" s="7" t="s">
        <v>114</v>
      </c>
      <c r="C29570" s="7" t="s">
        <v>1354</v>
      </c>
      <c r="D29570" s="7" t="n">
        <v>0</v>
      </c>
      <c r="E29570" s="7" t="n">
        <v>0</v>
      </c>
      <c r="F29570" s="7" t="n">
        <v>10</v>
      </c>
      <c r="G29570" s="7" t="n">
        <v>142.11</v>
      </c>
    </row>
    <row r="29571" customFormat="false" ht="15" hidden="false" customHeight="false" outlineLevel="0" collapsed="false">
      <c r="A29571" s="7" t="s">
        <v>48</v>
      </c>
      <c r="B29571" s="7" t="s">
        <v>114</v>
      </c>
      <c r="C29571" s="7" t="s">
        <v>1354</v>
      </c>
      <c r="D29571" s="7" t="n">
        <v>12</v>
      </c>
      <c r="E29571" s="7" t="n">
        <v>188.79</v>
      </c>
      <c r="F29571" s="7" t="n">
        <v>0</v>
      </c>
      <c r="G29571" s="7" t="n">
        <v>0</v>
      </c>
    </row>
    <row r="29572" customFormat="false" ht="15" hidden="false" customHeight="false" outlineLevel="0" collapsed="false">
      <c r="A29572" s="7" t="s">
        <v>48</v>
      </c>
      <c r="B29572" s="7" t="s">
        <v>114</v>
      </c>
      <c r="C29572" s="7" t="s">
        <v>1354</v>
      </c>
      <c r="D29572" s="7" t="n">
        <v>20</v>
      </c>
      <c r="E29572" s="7" t="n">
        <v>326.24</v>
      </c>
      <c r="F29572" s="7" t="n">
        <v>0</v>
      </c>
      <c r="G29572" s="7" t="n">
        <v>0</v>
      </c>
    </row>
    <row r="29573" customFormat="false" ht="15" hidden="false" customHeight="false" outlineLevel="0" collapsed="false">
      <c r="A29573" s="7" t="s">
        <v>48</v>
      </c>
      <c r="B29573" s="7" t="s">
        <v>114</v>
      </c>
      <c r="C29573" s="7" t="s">
        <v>1354</v>
      </c>
      <c r="D29573" s="7" t="n">
        <v>6</v>
      </c>
      <c r="E29573" s="7" t="n">
        <v>93.74</v>
      </c>
      <c r="F29573" s="7" t="n">
        <v>0</v>
      </c>
      <c r="G29573" s="7" t="n">
        <v>0</v>
      </c>
    </row>
    <row r="29574" customFormat="false" ht="15" hidden="false" customHeight="false" outlineLevel="0" collapsed="false">
      <c r="A29574" s="7" t="s">
        <v>48</v>
      </c>
      <c r="B29574" s="7" t="s">
        <v>114</v>
      </c>
      <c r="C29574" s="7" t="s">
        <v>1354</v>
      </c>
      <c r="D29574" s="7" t="n">
        <v>0</v>
      </c>
      <c r="E29574" s="7" t="n">
        <v>0</v>
      </c>
      <c r="F29574" s="7" t="n">
        <v>25</v>
      </c>
      <c r="G29574" s="7" t="n">
        <v>372.65</v>
      </c>
    </row>
    <row r="29575" customFormat="false" ht="15" hidden="false" customHeight="false" outlineLevel="0" collapsed="false">
      <c r="A29575" s="7" t="s">
        <v>48</v>
      </c>
      <c r="B29575" s="7" t="s">
        <v>114</v>
      </c>
      <c r="C29575" s="7" t="s">
        <v>1354</v>
      </c>
      <c r="D29575" s="7" t="n">
        <v>0</v>
      </c>
      <c r="E29575" s="7" t="n">
        <v>0</v>
      </c>
      <c r="F29575" s="7" t="n">
        <v>15</v>
      </c>
      <c r="G29575" s="7" t="n">
        <v>214.16</v>
      </c>
    </row>
    <row r="29576" customFormat="false" ht="15" hidden="false" customHeight="false" outlineLevel="0" collapsed="false">
      <c r="A29576" s="7" t="s">
        <v>48</v>
      </c>
      <c r="B29576" s="7" t="s">
        <v>114</v>
      </c>
      <c r="C29576" s="7" t="s">
        <v>1354</v>
      </c>
      <c r="D29576" s="7" t="n">
        <v>0</v>
      </c>
      <c r="E29576" s="7" t="n">
        <v>0</v>
      </c>
      <c r="F29576" s="7" t="n">
        <v>6</v>
      </c>
      <c r="G29576" s="7" t="n">
        <v>91.48</v>
      </c>
    </row>
    <row r="29577" customFormat="false" ht="15" hidden="false" customHeight="false" outlineLevel="0" collapsed="false">
      <c r="A29577" s="7" t="s">
        <v>48</v>
      </c>
      <c r="B29577" s="7" t="s">
        <v>323</v>
      </c>
      <c r="C29577" s="7" t="s">
        <v>1355</v>
      </c>
      <c r="D29577" s="7" t="n">
        <v>0</v>
      </c>
      <c r="E29577" s="7" t="n">
        <v>0</v>
      </c>
      <c r="F29577" s="7" t="n">
        <v>12</v>
      </c>
      <c r="G29577" s="7" t="n">
        <v>149.52</v>
      </c>
    </row>
    <row r="29578" customFormat="false" ht="15" hidden="false" customHeight="false" outlineLevel="0" collapsed="false">
      <c r="A29578" s="7" t="s">
        <v>48</v>
      </c>
      <c r="B29578" s="7" t="s">
        <v>323</v>
      </c>
      <c r="C29578" s="7" t="s">
        <v>1355</v>
      </c>
      <c r="D29578" s="7" t="n">
        <v>0</v>
      </c>
      <c r="E29578" s="7" t="n">
        <v>0</v>
      </c>
      <c r="F29578" s="7" t="n">
        <v>20</v>
      </c>
      <c r="G29578" s="7" t="n">
        <v>243.63</v>
      </c>
    </row>
    <row r="29579" customFormat="false" ht="15" hidden="false" customHeight="false" outlineLevel="0" collapsed="false">
      <c r="A29579" s="7" t="s">
        <v>48</v>
      </c>
      <c r="B29579" s="7" t="s">
        <v>323</v>
      </c>
      <c r="C29579" s="7" t="s">
        <v>1355</v>
      </c>
      <c r="D29579" s="7" t="n">
        <v>0</v>
      </c>
      <c r="E29579" s="7" t="n">
        <v>0</v>
      </c>
      <c r="F29579" s="7" t="n">
        <v>6</v>
      </c>
      <c r="G29579" s="7" t="n">
        <v>69.68</v>
      </c>
    </row>
    <row r="29580" customFormat="false" ht="15" hidden="false" customHeight="false" outlineLevel="0" collapsed="false">
      <c r="A29580" s="7" t="s">
        <v>48</v>
      </c>
      <c r="B29580" s="7" t="s">
        <v>275</v>
      </c>
      <c r="C29580" s="7" t="s">
        <v>1358</v>
      </c>
      <c r="D29580" s="7" t="n">
        <v>0</v>
      </c>
      <c r="E29580" s="7" t="n">
        <v>0</v>
      </c>
      <c r="F29580" s="7" t="n">
        <v>10</v>
      </c>
      <c r="G29580" s="7" t="n">
        <v>57.7</v>
      </c>
    </row>
    <row r="29581" customFormat="false" ht="15" hidden="false" customHeight="false" outlineLevel="0" collapsed="false">
      <c r="A29581" s="7" t="s">
        <v>48</v>
      </c>
      <c r="B29581" s="7" t="s">
        <v>275</v>
      </c>
      <c r="C29581" s="7" t="s">
        <v>1358</v>
      </c>
      <c r="D29581" s="7" t="n">
        <v>60</v>
      </c>
      <c r="E29581" s="7" t="n">
        <v>378.85</v>
      </c>
      <c r="F29581" s="7" t="n">
        <v>0</v>
      </c>
      <c r="G29581" s="7" t="n">
        <v>0</v>
      </c>
    </row>
    <row r="29582" customFormat="false" ht="15" hidden="false" customHeight="false" outlineLevel="0" collapsed="false">
      <c r="A29582" s="7" t="s">
        <v>48</v>
      </c>
      <c r="B29582" s="7" t="s">
        <v>275</v>
      </c>
      <c r="C29582" s="7" t="s">
        <v>1358</v>
      </c>
      <c r="D29582" s="7" t="n">
        <v>20</v>
      </c>
      <c r="E29582" s="7" t="n">
        <v>120.96</v>
      </c>
      <c r="F29582" s="7" t="n">
        <v>0</v>
      </c>
      <c r="G29582" s="7" t="n">
        <v>0</v>
      </c>
    </row>
    <row r="29583" customFormat="false" ht="15" hidden="false" customHeight="false" outlineLevel="0" collapsed="false">
      <c r="A29583" s="7" t="s">
        <v>48</v>
      </c>
      <c r="B29583" s="7" t="s">
        <v>275</v>
      </c>
      <c r="C29583" s="7" t="s">
        <v>1358</v>
      </c>
      <c r="D29583" s="7" t="n">
        <v>0</v>
      </c>
      <c r="E29583" s="7" t="n">
        <v>0</v>
      </c>
      <c r="F29583" s="7" t="n">
        <v>40</v>
      </c>
      <c r="G29583" s="7" t="n">
        <v>221.06</v>
      </c>
    </row>
    <row r="29584" customFormat="false" ht="15" hidden="false" customHeight="false" outlineLevel="0" collapsed="false">
      <c r="A29584" s="7" t="s">
        <v>48</v>
      </c>
      <c r="B29584" s="7" t="s">
        <v>275</v>
      </c>
      <c r="C29584" s="7" t="s">
        <v>1358</v>
      </c>
      <c r="D29584" s="7" t="n">
        <v>0</v>
      </c>
      <c r="E29584" s="7" t="n">
        <v>0</v>
      </c>
      <c r="F29584" s="7" t="n">
        <v>40</v>
      </c>
      <c r="G29584" s="7" t="n">
        <v>220.04</v>
      </c>
    </row>
    <row r="29585" customFormat="false" ht="15" hidden="false" customHeight="false" outlineLevel="0" collapsed="false">
      <c r="A29585" s="7" t="s">
        <v>48</v>
      </c>
      <c r="B29585" s="7" t="s">
        <v>275</v>
      </c>
      <c r="C29585" s="7" t="s">
        <v>1358</v>
      </c>
      <c r="D29585" s="7" t="n">
        <v>30</v>
      </c>
      <c r="E29585" s="7" t="n">
        <v>182.71</v>
      </c>
      <c r="F29585" s="7" t="n">
        <v>0</v>
      </c>
      <c r="G29585" s="7" t="n">
        <v>0</v>
      </c>
    </row>
    <row r="29586" customFormat="false" ht="15" hidden="false" customHeight="false" outlineLevel="0" collapsed="false">
      <c r="A29586" s="7" t="s">
        <v>48</v>
      </c>
      <c r="B29586" s="7" t="s">
        <v>275</v>
      </c>
      <c r="C29586" s="7" t="s">
        <v>1358</v>
      </c>
      <c r="D29586" s="7" t="n">
        <v>0</v>
      </c>
      <c r="E29586" s="7" t="n">
        <v>0</v>
      </c>
      <c r="F29586" s="7" t="n">
        <v>30</v>
      </c>
      <c r="G29586" s="7" t="n">
        <v>177.07</v>
      </c>
    </row>
    <row r="29587" customFormat="false" ht="15" hidden="false" customHeight="false" outlineLevel="0" collapsed="false">
      <c r="A29587" s="7" t="s">
        <v>48</v>
      </c>
      <c r="B29587" s="7" t="s">
        <v>387</v>
      </c>
      <c r="C29587" s="7" t="s">
        <v>1359</v>
      </c>
      <c r="D29587" s="7" t="n">
        <v>0</v>
      </c>
      <c r="E29587" s="7" t="n">
        <v>0</v>
      </c>
      <c r="F29587" s="7" t="n">
        <v>30</v>
      </c>
      <c r="G29587" s="7" t="n">
        <v>175.01</v>
      </c>
    </row>
    <row r="29588" customFormat="false" ht="15" hidden="false" customHeight="false" outlineLevel="0" collapsed="false">
      <c r="A29588" s="7" t="s">
        <v>48</v>
      </c>
      <c r="B29588" s="7" t="s">
        <v>387</v>
      </c>
      <c r="C29588" s="7" t="s">
        <v>1359</v>
      </c>
      <c r="D29588" s="7" t="n">
        <v>15</v>
      </c>
      <c r="E29588" s="7" t="n">
        <v>96.43</v>
      </c>
      <c r="F29588" s="7" t="n">
        <v>0</v>
      </c>
      <c r="G29588" s="7" t="n">
        <v>0</v>
      </c>
    </row>
    <row r="29589" customFormat="false" ht="15" hidden="false" customHeight="false" outlineLevel="0" collapsed="false">
      <c r="A29589" s="7" t="s">
        <v>48</v>
      </c>
      <c r="B29589" s="7" t="s">
        <v>387</v>
      </c>
      <c r="C29589" s="7" t="s">
        <v>1359</v>
      </c>
      <c r="D29589" s="7" t="n">
        <v>20</v>
      </c>
      <c r="E29589" s="7" t="n">
        <v>127.67</v>
      </c>
      <c r="F29589" s="7" t="n">
        <v>0</v>
      </c>
      <c r="G29589" s="7" t="n">
        <v>0</v>
      </c>
    </row>
    <row r="29590" customFormat="false" ht="15" hidden="false" customHeight="false" outlineLevel="0" collapsed="false">
      <c r="A29590" s="7" t="s">
        <v>48</v>
      </c>
      <c r="B29590" s="7" t="s">
        <v>387</v>
      </c>
      <c r="C29590" s="7" t="s">
        <v>1359</v>
      </c>
      <c r="D29590" s="7" t="n">
        <v>0</v>
      </c>
      <c r="E29590" s="7" t="n">
        <v>0</v>
      </c>
      <c r="F29590" s="7" t="n">
        <v>15</v>
      </c>
      <c r="G29590" s="7" t="n">
        <v>93.45</v>
      </c>
    </row>
    <row r="29591" customFormat="false" ht="15" hidden="false" customHeight="false" outlineLevel="0" collapsed="false">
      <c r="A29591" s="7" t="s">
        <v>48</v>
      </c>
      <c r="B29591" s="7" t="s">
        <v>387</v>
      </c>
      <c r="C29591" s="7" t="s">
        <v>1359</v>
      </c>
      <c r="D29591" s="7" t="n">
        <v>0</v>
      </c>
      <c r="E29591" s="7" t="n">
        <v>0</v>
      </c>
      <c r="F29591" s="7" t="n">
        <v>15</v>
      </c>
      <c r="G29591" s="7" t="n">
        <v>91.36</v>
      </c>
    </row>
    <row r="29592" customFormat="false" ht="15" hidden="false" customHeight="false" outlineLevel="0" collapsed="false">
      <c r="A29592" s="7" t="s">
        <v>48</v>
      </c>
      <c r="B29592" s="7" t="s">
        <v>387</v>
      </c>
      <c r="C29592" s="7" t="s">
        <v>1359</v>
      </c>
      <c r="D29592" s="7" t="n">
        <v>10</v>
      </c>
      <c r="E29592" s="7" t="n">
        <v>67.09</v>
      </c>
      <c r="F29592" s="7" t="n">
        <v>0</v>
      </c>
      <c r="G29592" s="7" t="n">
        <v>0</v>
      </c>
    </row>
    <row r="29593" customFormat="false" ht="15" hidden="false" customHeight="false" outlineLevel="0" collapsed="false">
      <c r="A29593" s="7" t="s">
        <v>48</v>
      </c>
      <c r="B29593" s="7" t="s">
        <v>387</v>
      </c>
      <c r="C29593" s="7" t="s">
        <v>1359</v>
      </c>
      <c r="D29593" s="7" t="n">
        <v>0</v>
      </c>
      <c r="E29593" s="7" t="n">
        <v>0</v>
      </c>
      <c r="F29593" s="7" t="n">
        <v>20</v>
      </c>
      <c r="G29593" s="7" t="n">
        <v>116.14</v>
      </c>
    </row>
    <row r="29594" customFormat="false" ht="15" hidden="false" customHeight="false" outlineLevel="0" collapsed="false">
      <c r="A29594" s="7" t="s">
        <v>48</v>
      </c>
      <c r="B29594" s="7" t="s">
        <v>363</v>
      </c>
      <c r="C29594" s="7" t="s">
        <v>1360</v>
      </c>
      <c r="D29594" s="7" t="n">
        <v>100</v>
      </c>
      <c r="E29594" s="7" t="n">
        <v>613.89</v>
      </c>
      <c r="F29594" s="7" t="n">
        <v>0</v>
      </c>
      <c r="G29594" s="7" t="n">
        <v>0</v>
      </c>
    </row>
    <row r="29595" customFormat="false" ht="15" hidden="false" customHeight="false" outlineLevel="0" collapsed="false">
      <c r="A29595" s="7" t="s">
        <v>48</v>
      </c>
      <c r="B29595" s="7" t="s">
        <v>363</v>
      </c>
      <c r="C29595" s="7" t="s">
        <v>1360</v>
      </c>
      <c r="D29595" s="7" t="n">
        <v>0</v>
      </c>
      <c r="E29595" s="7" t="n">
        <v>0</v>
      </c>
      <c r="F29595" s="7" t="n">
        <v>90</v>
      </c>
      <c r="G29595" s="7" t="n">
        <v>481.34</v>
      </c>
    </row>
    <row r="29596" customFormat="false" ht="15" hidden="false" customHeight="false" outlineLevel="0" collapsed="false">
      <c r="A29596" s="7" t="s">
        <v>48</v>
      </c>
      <c r="B29596" s="7" t="s">
        <v>363</v>
      </c>
      <c r="C29596" s="7" t="s">
        <v>1360</v>
      </c>
      <c r="D29596" s="7" t="n">
        <v>0</v>
      </c>
      <c r="E29596" s="7" t="n">
        <v>0</v>
      </c>
      <c r="F29596" s="7" t="n">
        <v>20</v>
      </c>
      <c r="G29596" s="7" t="n">
        <v>107.46</v>
      </c>
    </row>
    <row r="29597" customFormat="false" ht="15" hidden="false" customHeight="false" outlineLevel="0" collapsed="false">
      <c r="A29597" s="7" t="s">
        <v>48</v>
      </c>
      <c r="B29597" s="7" t="s">
        <v>236</v>
      </c>
      <c r="C29597" s="7" t="s">
        <v>1361</v>
      </c>
      <c r="D29597" s="7" t="n">
        <v>20</v>
      </c>
      <c r="E29597" s="7" t="n">
        <v>134.4</v>
      </c>
      <c r="F29597" s="7" t="n">
        <v>0</v>
      </c>
      <c r="G29597" s="7" t="n">
        <v>0</v>
      </c>
    </row>
    <row r="29598" customFormat="false" ht="15" hidden="false" customHeight="false" outlineLevel="0" collapsed="false">
      <c r="A29598" s="7" t="s">
        <v>48</v>
      </c>
      <c r="B29598" s="7" t="s">
        <v>236</v>
      </c>
      <c r="C29598" s="7" t="s">
        <v>1361</v>
      </c>
      <c r="D29598" s="7" t="n">
        <v>0</v>
      </c>
      <c r="E29598" s="7" t="n">
        <v>0</v>
      </c>
      <c r="F29598" s="7" t="n">
        <v>100</v>
      </c>
      <c r="G29598" s="7" t="n">
        <v>655.79</v>
      </c>
    </row>
    <row r="29599" customFormat="false" ht="15" hidden="false" customHeight="false" outlineLevel="0" collapsed="false">
      <c r="A29599" s="7" t="s">
        <v>48</v>
      </c>
      <c r="B29599" s="7" t="s">
        <v>236</v>
      </c>
      <c r="C29599" s="7" t="s">
        <v>1361</v>
      </c>
      <c r="D29599" s="7" t="n">
        <v>20</v>
      </c>
      <c r="E29599" s="7" t="n">
        <v>148.32</v>
      </c>
      <c r="F29599" s="7" t="n">
        <v>0</v>
      </c>
      <c r="G29599" s="7" t="n">
        <v>0</v>
      </c>
    </row>
    <row r="29600" customFormat="false" ht="15" hidden="false" customHeight="false" outlineLevel="0" collapsed="false">
      <c r="A29600" s="7" t="s">
        <v>48</v>
      </c>
      <c r="B29600" s="7" t="s">
        <v>236</v>
      </c>
      <c r="C29600" s="7" t="s">
        <v>1361</v>
      </c>
      <c r="D29600" s="7" t="n">
        <v>100</v>
      </c>
      <c r="E29600" s="7" t="n">
        <v>706.14</v>
      </c>
      <c r="F29600" s="7" t="n">
        <v>0</v>
      </c>
      <c r="G29600" s="7" t="n">
        <v>0</v>
      </c>
    </row>
    <row r="29601" customFormat="false" ht="15" hidden="false" customHeight="false" outlineLevel="0" collapsed="false">
      <c r="A29601" s="7" t="s">
        <v>48</v>
      </c>
      <c r="B29601" s="7" t="s">
        <v>236</v>
      </c>
      <c r="C29601" s="7" t="s">
        <v>1361</v>
      </c>
      <c r="D29601" s="7" t="n">
        <v>0</v>
      </c>
      <c r="E29601" s="7" t="n">
        <v>0</v>
      </c>
      <c r="F29601" s="7" t="n">
        <v>15</v>
      </c>
      <c r="G29601" s="7" t="n">
        <v>91.68</v>
      </c>
    </row>
    <row r="29602" customFormat="false" ht="15" hidden="false" customHeight="false" outlineLevel="0" collapsed="false">
      <c r="A29602" s="7" t="s">
        <v>48</v>
      </c>
      <c r="B29602" s="7" t="s">
        <v>236</v>
      </c>
      <c r="C29602" s="7" t="s">
        <v>1361</v>
      </c>
      <c r="D29602" s="7" t="n">
        <v>0</v>
      </c>
      <c r="E29602" s="7" t="n">
        <v>0</v>
      </c>
      <c r="F29602" s="7" t="n">
        <v>50</v>
      </c>
      <c r="G29602" s="7" t="n">
        <v>307.03</v>
      </c>
    </row>
    <row r="29603" customFormat="false" ht="15" hidden="false" customHeight="false" outlineLevel="0" collapsed="false">
      <c r="A29603" s="7" t="s">
        <v>48</v>
      </c>
      <c r="B29603" s="7" t="s">
        <v>236</v>
      </c>
      <c r="C29603" s="7" t="s">
        <v>1361</v>
      </c>
      <c r="D29603" s="7" t="n">
        <v>15</v>
      </c>
      <c r="E29603" s="7" t="n">
        <v>101.5</v>
      </c>
      <c r="F29603" s="7" t="n">
        <v>0</v>
      </c>
      <c r="G29603" s="7" t="n">
        <v>0</v>
      </c>
    </row>
    <row r="29604" customFormat="false" ht="15" hidden="false" customHeight="false" outlineLevel="0" collapsed="false">
      <c r="A29604" s="7" t="s">
        <v>48</v>
      </c>
      <c r="B29604" s="7" t="s">
        <v>236</v>
      </c>
      <c r="C29604" s="7" t="s">
        <v>1361</v>
      </c>
      <c r="D29604" s="7" t="n">
        <v>0</v>
      </c>
      <c r="E29604" s="7" t="n">
        <v>0</v>
      </c>
      <c r="F29604" s="7" t="n">
        <v>20</v>
      </c>
      <c r="G29604" s="7" t="n">
        <v>128.22</v>
      </c>
    </row>
    <row r="29605" customFormat="false" ht="15" hidden="false" customHeight="false" outlineLevel="0" collapsed="false">
      <c r="A29605" s="7" t="s">
        <v>48</v>
      </c>
      <c r="B29605" s="7" t="s">
        <v>298</v>
      </c>
      <c r="C29605" s="7" t="s">
        <v>1362</v>
      </c>
      <c r="D29605" s="7" t="n">
        <v>20</v>
      </c>
      <c r="E29605" s="7" t="n">
        <v>168.38</v>
      </c>
      <c r="F29605" s="7" t="n">
        <v>0</v>
      </c>
      <c r="G29605" s="7" t="n">
        <v>0</v>
      </c>
    </row>
    <row r="29606" customFormat="false" ht="15" hidden="false" customHeight="false" outlineLevel="0" collapsed="false">
      <c r="A29606" s="7" t="s">
        <v>48</v>
      </c>
      <c r="B29606" s="7" t="s">
        <v>298</v>
      </c>
      <c r="C29606" s="7" t="s">
        <v>1362</v>
      </c>
      <c r="D29606" s="7" t="n">
        <v>20</v>
      </c>
      <c r="E29606" s="7" t="n">
        <v>177.98</v>
      </c>
      <c r="F29606" s="7" t="n">
        <v>0</v>
      </c>
      <c r="G29606" s="7" t="n">
        <v>0</v>
      </c>
    </row>
    <row r="29607" customFormat="false" ht="15" hidden="false" customHeight="false" outlineLevel="0" collapsed="false">
      <c r="A29607" s="7" t="s">
        <v>48</v>
      </c>
      <c r="B29607" s="7" t="s">
        <v>298</v>
      </c>
      <c r="C29607" s="7" t="s">
        <v>1362</v>
      </c>
      <c r="D29607" s="7" t="n">
        <v>10</v>
      </c>
      <c r="E29607" s="7" t="n">
        <v>84.73</v>
      </c>
      <c r="F29607" s="7" t="n">
        <v>0</v>
      </c>
      <c r="G29607" s="7" t="n">
        <v>0</v>
      </c>
    </row>
    <row r="29608" customFormat="false" ht="15" hidden="false" customHeight="false" outlineLevel="0" collapsed="false">
      <c r="A29608" s="7" t="s">
        <v>48</v>
      </c>
      <c r="B29608" s="7" t="s">
        <v>298</v>
      </c>
      <c r="C29608" s="7" t="s">
        <v>1362</v>
      </c>
      <c r="D29608" s="7" t="n">
        <v>0</v>
      </c>
      <c r="E29608" s="7" t="n">
        <v>0</v>
      </c>
      <c r="F29608" s="7" t="n">
        <v>20</v>
      </c>
      <c r="G29608" s="7" t="n">
        <v>147.38</v>
      </c>
    </row>
    <row r="29609" customFormat="false" ht="15" hidden="false" customHeight="false" outlineLevel="0" collapsed="false">
      <c r="A29609" s="7" t="s">
        <v>48</v>
      </c>
      <c r="B29609" s="7" t="s">
        <v>298</v>
      </c>
      <c r="C29609" s="7" t="s">
        <v>1362</v>
      </c>
      <c r="D29609" s="7" t="n">
        <v>0</v>
      </c>
      <c r="E29609" s="7" t="n">
        <v>0</v>
      </c>
      <c r="F29609" s="7" t="n">
        <v>10</v>
      </c>
      <c r="G29609" s="7" t="n">
        <v>76.93</v>
      </c>
    </row>
    <row r="29610" customFormat="false" ht="15" hidden="false" customHeight="false" outlineLevel="0" collapsed="false">
      <c r="A29610" s="7" t="s">
        <v>48</v>
      </c>
      <c r="B29610" s="7" t="s">
        <v>298</v>
      </c>
      <c r="C29610" s="7" t="s">
        <v>1362</v>
      </c>
      <c r="D29610" s="7" t="n">
        <v>0</v>
      </c>
      <c r="E29610" s="7" t="n">
        <v>0</v>
      </c>
      <c r="F29610" s="7" t="n">
        <v>40</v>
      </c>
      <c r="G29610" s="7" t="n">
        <v>314.78</v>
      </c>
    </row>
    <row r="29611" customFormat="false" ht="15" hidden="false" customHeight="false" outlineLevel="0" collapsed="false">
      <c r="A29611" s="7" t="s">
        <v>48</v>
      </c>
      <c r="B29611" s="7" t="s">
        <v>298</v>
      </c>
      <c r="C29611" s="7" t="s">
        <v>1362</v>
      </c>
      <c r="D29611" s="7" t="n">
        <v>15</v>
      </c>
      <c r="E29611" s="7" t="n">
        <v>121.81</v>
      </c>
      <c r="F29611" s="7" t="n">
        <v>0</v>
      </c>
      <c r="G29611" s="7" t="n">
        <v>0</v>
      </c>
    </row>
    <row r="29612" customFormat="false" ht="15" hidden="false" customHeight="false" outlineLevel="0" collapsed="false">
      <c r="A29612" s="7" t="s">
        <v>48</v>
      </c>
      <c r="B29612" s="7" t="s">
        <v>892</v>
      </c>
      <c r="C29612" s="7" t="s">
        <v>1363</v>
      </c>
      <c r="D29612" s="7" t="n">
        <v>0</v>
      </c>
      <c r="E29612" s="7" t="n">
        <v>0</v>
      </c>
      <c r="F29612" s="7" t="n">
        <v>10</v>
      </c>
      <c r="G29612" s="7" t="n">
        <v>128.95</v>
      </c>
    </row>
    <row r="29613" customFormat="false" ht="15" hidden="false" customHeight="false" outlineLevel="0" collapsed="false">
      <c r="A29613" s="7" t="s">
        <v>48</v>
      </c>
      <c r="B29613" s="7" t="s">
        <v>892</v>
      </c>
      <c r="C29613" s="7" t="s">
        <v>1363</v>
      </c>
      <c r="D29613" s="7" t="n">
        <v>12</v>
      </c>
      <c r="E29613" s="7" t="n">
        <v>170.52</v>
      </c>
      <c r="F29613" s="7" t="n">
        <v>0</v>
      </c>
      <c r="G29613" s="7" t="n">
        <v>0</v>
      </c>
    </row>
    <row r="29614" customFormat="false" ht="15" hidden="false" customHeight="false" outlineLevel="0" collapsed="false">
      <c r="A29614" s="7" t="s">
        <v>48</v>
      </c>
      <c r="B29614" s="7" t="s">
        <v>892</v>
      </c>
      <c r="C29614" s="7" t="s">
        <v>1363</v>
      </c>
      <c r="D29614" s="7" t="n">
        <v>10</v>
      </c>
      <c r="E29614" s="7" t="n">
        <v>148.29</v>
      </c>
      <c r="F29614" s="7" t="n">
        <v>0</v>
      </c>
      <c r="G29614" s="7" t="n">
        <v>0</v>
      </c>
    </row>
    <row r="29615" customFormat="false" ht="15" hidden="false" customHeight="false" outlineLevel="0" collapsed="false">
      <c r="A29615" s="7" t="s">
        <v>48</v>
      </c>
      <c r="B29615" s="7" t="s">
        <v>892</v>
      </c>
      <c r="C29615" s="7" t="s">
        <v>1363</v>
      </c>
      <c r="D29615" s="7" t="n">
        <v>10</v>
      </c>
      <c r="E29615" s="7" t="n">
        <v>141.11</v>
      </c>
      <c r="F29615" s="7" t="n">
        <v>0</v>
      </c>
      <c r="G29615" s="7" t="n">
        <v>0</v>
      </c>
    </row>
    <row r="29616" customFormat="false" ht="15" hidden="false" customHeight="false" outlineLevel="0" collapsed="false">
      <c r="A29616" s="7" t="s">
        <v>48</v>
      </c>
      <c r="B29616" s="7" t="s">
        <v>892</v>
      </c>
      <c r="C29616" s="7" t="s">
        <v>1363</v>
      </c>
      <c r="D29616" s="7" t="n">
        <v>0</v>
      </c>
      <c r="E29616" s="7" t="n">
        <v>0</v>
      </c>
      <c r="F29616" s="7" t="n">
        <v>40</v>
      </c>
      <c r="G29616" s="7" t="n">
        <v>538.54</v>
      </c>
    </row>
    <row r="29617" customFormat="false" ht="15" hidden="false" customHeight="false" outlineLevel="0" collapsed="false">
      <c r="A29617" s="7" t="s">
        <v>48</v>
      </c>
      <c r="B29617" s="7" t="s">
        <v>892</v>
      </c>
      <c r="C29617" s="7" t="s">
        <v>1363</v>
      </c>
      <c r="D29617" s="7" t="n">
        <v>0</v>
      </c>
      <c r="E29617" s="7" t="n">
        <v>0</v>
      </c>
      <c r="F29617" s="7" t="n">
        <v>10</v>
      </c>
      <c r="G29617" s="7" t="n">
        <v>128.36</v>
      </c>
    </row>
    <row r="29618" customFormat="false" ht="15" hidden="false" customHeight="false" outlineLevel="0" collapsed="false">
      <c r="A29618" s="7" t="s">
        <v>48</v>
      </c>
      <c r="B29618" s="7" t="s">
        <v>892</v>
      </c>
      <c r="C29618" s="7" t="s">
        <v>1363</v>
      </c>
      <c r="D29618" s="7" t="n">
        <v>40</v>
      </c>
      <c r="E29618" s="7" t="n">
        <v>589.33</v>
      </c>
      <c r="F29618" s="7" t="n">
        <v>0</v>
      </c>
      <c r="G29618" s="7" t="n">
        <v>0</v>
      </c>
    </row>
    <row r="29619" customFormat="false" ht="15" hidden="false" customHeight="false" outlineLevel="0" collapsed="false">
      <c r="A29619" s="7" t="s">
        <v>48</v>
      </c>
      <c r="B29619" s="7" t="s">
        <v>840</v>
      </c>
      <c r="C29619" s="7" t="s">
        <v>1363</v>
      </c>
      <c r="D29619" s="7" t="n">
        <v>0</v>
      </c>
      <c r="E29619" s="7" t="n">
        <v>0</v>
      </c>
      <c r="F29619" s="7" t="n">
        <v>50</v>
      </c>
      <c r="G29619" s="7" t="n">
        <v>688.58</v>
      </c>
    </row>
    <row r="29620" customFormat="false" ht="15" hidden="false" customHeight="false" outlineLevel="0" collapsed="false">
      <c r="A29620" s="7" t="s">
        <v>48</v>
      </c>
      <c r="B29620" s="7" t="s">
        <v>840</v>
      </c>
      <c r="C29620" s="7" t="s">
        <v>1363</v>
      </c>
      <c r="D29620" s="7" t="n">
        <v>40</v>
      </c>
      <c r="E29620" s="7" t="n">
        <v>564.46</v>
      </c>
      <c r="F29620" s="7" t="n">
        <v>0</v>
      </c>
      <c r="G29620" s="7" t="n">
        <v>0</v>
      </c>
    </row>
    <row r="29621" customFormat="false" ht="15" hidden="false" customHeight="false" outlineLevel="0" collapsed="false">
      <c r="A29621" s="7" t="s">
        <v>48</v>
      </c>
      <c r="B29621" s="7" t="s">
        <v>840</v>
      </c>
      <c r="C29621" s="7" t="s">
        <v>1363</v>
      </c>
      <c r="D29621" s="7" t="n">
        <v>40</v>
      </c>
      <c r="E29621" s="7" t="n">
        <v>593.15</v>
      </c>
      <c r="F29621" s="7" t="n">
        <v>0</v>
      </c>
      <c r="G29621" s="7" t="n">
        <v>0</v>
      </c>
    </row>
    <row r="29622" customFormat="false" ht="15" hidden="false" customHeight="false" outlineLevel="0" collapsed="false">
      <c r="A29622" s="7" t="s">
        <v>48</v>
      </c>
      <c r="B29622" s="7" t="s">
        <v>840</v>
      </c>
      <c r="C29622" s="7" t="s">
        <v>1363</v>
      </c>
      <c r="D29622" s="7" t="n">
        <v>40</v>
      </c>
      <c r="E29622" s="7" t="n">
        <v>568.42</v>
      </c>
      <c r="F29622" s="7" t="n">
        <v>0</v>
      </c>
      <c r="G29622" s="7" t="n">
        <v>0</v>
      </c>
    </row>
    <row r="29623" customFormat="false" ht="15" hidden="false" customHeight="false" outlineLevel="0" collapsed="false">
      <c r="A29623" s="7" t="s">
        <v>48</v>
      </c>
      <c r="B29623" s="7" t="s">
        <v>840</v>
      </c>
      <c r="C29623" s="7" t="s">
        <v>1363</v>
      </c>
      <c r="D29623" s="7" t="n">
        <v>30</v>
      </c>
      <c r="E29623" s="7" t="n">
        <v>442</v>
      </c>
      <c r="F29623" s="7" t="n">
        <v>0</v>
      </c>
      <c r="G29623" s="7" t="n">
        <v>0</v>
      </c>
    </row>
    <row r="29624" customFormat="false" ht="15" hidden="false" customHeight="false" outlineLevel="0" collapsed="false">
      <c r="A29624" s="7" t="s">
        <v>48</v>
      </c>
      <c r="B29624" s="7" t="s">
        <v>840</v>
      </c>
      <c r="C29624" s="7" t="s">
        <v>1363</v>
      </c>
      <c r="D29624" s="7" t="n">
        <v>0</v>
      </c>
      <c r="E29624" s="7" t="n">
        <v>0</v>
      </c>
      <c r="F29624" s="7" t="n">
        <v>30</v>
      </c>
      <c r="G29624" s="7" t="n">
        <v>403.91</v>
      </c>
    </row>
    <row r="29625" customFormat="false" ht="15" hidden="false" customHeight="false" outlineLevel="0" collapsed="false">
      <c r="A29625" s="7" t="s">
        <v>48</v>
      </c>
      <c r="B29625" s="7" t="s">
        <v>840</v>
      </c>
      <c r="C29625" s="7" t="s">
        <v>1363</v>
      </c>
      <c r="D29625" s="7" t="n">
        <v>20</v>
      </c>
      <c r="E29625" s="7" t="n">
        <v>311.48</v>
      </c>
      <c r="F29625" s="7" t="n">
        <v>0</v>
      </c>
      <c r="G29625" s="7" t="n">
        <v>0</v>
      </c>
    </row>
    <row r="29626" customFormat="false" ht="15" hidden="false" customHeight="false" outlineLevel="0" collapsed="false">
      <c r="A29626" s="7" t="s">
        <v>48</v>
      </c>
      <c r="B29626" s="7" t="s">
        <v>625</v>
      </c>
      <c r="C29626" s="7" t="s">
        <v>1363</v>
      </c>
      <c r="D29626" s="7" t="n">
        <v>40</v>
      </c>
      <c r="E29626" s="7" t="n">
        <v>568.42</v>
      </c>
      <c r="F29626" s="7" t="n">
        <v>0</v>
      </c>
      <c r="G29626" s="7" t="n">
        <v>0</v>
      </c>
    </row>
    <row r="29627" customFormat="false" ht="15" hidden="false" customHeight="false" outlineLevel="0" collapsed="false">
      <c r="A29627" s="7" t="s">
        <v>48</v>
      </c>
      <c r="B29627" s="7" t="s">
        <v>625</v>
      </c>
      <c r="C29627" s="7" t="s">
        <v>1363</v>
      </c>
      <c r="D29627" s="7" t="n">
        <v>0</v>
      </c>
      <c r="E29627" s="7" t="n">
        <v>0</v>
      </c>
      <c r="F29627" s="7" t="n">
        <v>100</v>
      </c>
      <c r="G29627" s="7" t="n">
        <v>1346.36</v>
      </c>
    </row>
    <row r="29628" customFormat="false" ht="15" hidden="false" customHeight="false" outlineLevel="0" collapsed="false">
      <c r="A29628" s="7" t="s">
        <v>48</v>
      </c>
      <c r="B29628" s="7" t="s">
        <v>625</v>
      </c>
      <c r="C29628" s="7" t="s">
        <v>1363</v>
      </c>
      <c r="D29628" s="7" t="n">
        <v>80</v>
      </c>
      <c r="E29628" s="7" t="n">
        <v>1178.67</v>
      </c>
      <c r="F29628" s="7" t="n">
        <v>0</v>
      </c>
      <c r="G29628" s="7" t="n">
        <v>0</v>
      </c>
    </row>
    <row r="29629" customFormat="false" ht="15" hidden="false" customHeight="false" outlineLevel="0" collapsed="false">
      <c r="A29629" s="7" t="s">
        <v>48</v>
      </c>
      <c r="B29629" s="7" t="s">
        <v>625</v>
      </c>
      <c r="C29629" s="7" t="s">
        <v>1363</v>
      </c>
      <c r="D29629" s="7" t="n">
        <v>0</v>
      </c>
      <c r="E29629" s="7" t="n">
        <v>0</v>
      </c>
      <c r="F29629" s="7" t="n">
        <v>40</v>
      </c>
      <c r="G29629" s="7" t="n">
        <v>513.43</v>
      </c>
    </row>
    <row r="29630" customFormat="false" ht="15" hidden="false" customHeight="false" outlineLevel="0" collapsed="false">
      <c r="A29630" s="7" t="s">
        <v>48</v>
      </c>
      <c r="B29630" s="7" t="s">
        <v>625</v>
      </c>
      <c r="C29630" s="7" t="s">
        <v>1363</v>
      </c>
      <c r="D29630" s="7" t="n">
        <v>150</v>
      </c>
      <c r="E29630" s="7" t="n">
        <v>2116.73</v>
      </c>
      <c r="F29630" s="7" t="n">
        <v>0</v>
      </c>
      <c r="G29630" s="7" t="n">
        <v>0</v>
      </c>
    </row>
    <row r="29631" customFormat="false" ht="15" hidden="false" customHeight="false" outlineLevel="0" collapsed="false">
      <c r="A29631" s="7" t="s">
        <v>48</v>
      </c>
      <c r="B29631" s="7" t="s">
        <v>625</v>
      </c>
      <c r="C29631" s="7" t="s">
        <v>1363</v>
      </c>
      <c r="D29631" s="7" t="n">
        <v>70</v>
      </c>
      <c r="E29631" s="7" t="n">
        <v>1038.02</v>
      </c>
      <c r="F29631" s="7" t="n">
        <v>0</v>
      </c>
      <c r="G29631" s="7" t="n">
        <v>0</v>
      </c>
    </row>
    <row r="29632" customFormat="false" ht="15" hidden="false" customHeight="false" outlineLevel="0" collapsed="false">
      <c r="A29632" s="7" t="s">
        <v>48</v>
      </c>
      <c r="B29632" s="7" t="s">
        <v>625</v>
      </c>
      <c r="C29632" s="7" t="s">
        <v>1363</v>
      </c>
      <c r="D29632" s="7" t="n">
        <v>0</v>
      </c>
      <c r="E29632" s="7" t="n">
        <v>0</v>
      </c>
      <c r="F29632" s="7" t="n">
        <v>50</v>
      </c>
      <c r="G29632" s="7" t="n">
        <v>644.75</v>
      </c>
    </row>
    <row r="29633" customFormat="false" ht="15" hidden="false" customHeight="false" outlineLevel="0" collapsed="false">
      <c r="A29633" s="7" t="s">
        <v>48</v>
      </c>
      <c r="B29633" s="7" t="s">
        <v>625</v>
      </c>
      <c r="C29633" s="7" t="s">
        <v>1363</v>
      </c>
      <c r="D29633" s="7" t="n">
        <v>70</v>
      </c>
      <c r="E29633" s="7" t="n">
        <v>1090.18</v>
      </c>
      <c r="F29633" s="7" t="n">
        <v>0</v>
      </c>
      <c r="G29633" s="7" t="n">
        <v>0</v>
      </c>
    </row>
    <row r="29634" customFormat="false" ht="15" hidden="false" customHeight="false" outlineLevel="0" collapsed="false">
      <c r="A29634" s="7" t="s">
        <v>48</v>
      </c>
      <c r="B29634" s="7" t="s">
        <v>831</v>
      </c>
      <c r="C29634" s="7" t="s">
        <v>1363</v>
      </c>
      <c r="D29634" s="7" t="n">
        <v>0</v>
      </c>
      <c r="E29634" s="7" t="n">
        <v>0</v>
      </c>
      <c r="F29634" s="7" t="n">
        <v>30</v>
      </c>
      <c r="G29634" s="7" t="n">
        <v>403.91</v>
      </c>
    </row>
    <row r="29635" customFormat="false" ht="15" hidden="false" customHeight="false" outlineLevel="0" collapsed="false">
      <c r="A29635" s="7" t="s">
        <v>48</v>
      </c>
      <c r="B29635" s="7" t="s">
        <v>831</v>
      </c>
      <c r="C29635" s="7" t="s">
        <v>1363</v>
      </c>
      <c r="D29635" s="7" t="n">
        <v>40</v>
      </c>
      <c r="E29635" s="7" t="n">
        <v>593.15</v>
      </c>
      <c r="F29635" s="7" t="n">
        <v>0</v>
      </c>
      <c r="G29635" s="7" t="n">
        <v>0</v>
      </c>
    </row>
    <row r="29636" customFormat="false" ht="15" hidden="false" customHeight="false" outlineLevel="0" collapsed="false">
      <c r="A29636" s="7" t="s">
        <v>48</v>
      </c>
      <c r="B29636" s="7" t="s">
        <v>831</v>
      </c>
      <c r="C29636" s="7" t="s">
        <v>1363</v>
      </c>
      <c r="D29636" s="7" t="n">
        <v>0</v>
      </c>
      <c r="E29636" s="7" t="n">
        <v>0</v>
      </c>
      <c r="F29636" s="7" t="n">
        <v>40</v>
      </c>
      <c r="G29636" s="7" t="n">
        <v>515.81</v>
      </c>
    </row>
    <row r="29637" customFormat="false" ht="15" hidden="false" customHeight="false" outlineLevel="0" collapsed="false">
      <c r="A29637" s="7" t="s">
        <v>48</v>
      </c>
      <c r="B29637" s="7" t="s">
        <v>831</v>
      </c>
      <c r="C29637" s="7" t="s">
        <v>1363</v>
      </c>
      <c r="D29637" s="7" t="n">
        <v>40</v>
      </c>
      <c r="E29637" s="7" t="n">
        <v>622.96</v>
      </c>
      <c r="F29637" s="7" t="n">
        <v>0</v>
      </c>
      <c r="G29637" s="7" t="n">
        <v>0</v>
      </c>
    </row>
    <row r="29638" customFormat="false" ht="15" hidden="false" customHeight="false" outlineLevel="0" collapsed="false">
      <c r="A29638" s="7" t="s">
        <v>48</v>
      </c>
      <c r="B29638" s="7" t="s">
        <v>831</v>
      </c>
      <c r="C29638" s="7" t="s">
        <v>1363</v>
      </c>
      <c r="D29638" s="7" t="n">
        <v>30</v>
      </c>
      <c r="E29638" s="7" t="n">
        <v>423.34</v>
      </c>
      <c r="F29638" s="7" t="n">
        <v>0</v>
      </c>
      <c r="G29638" s="7" t="n">
        <v>0</v>
      </c>
    </row>
    <row r="29639" customFormat="false" ht="15" hidden="false" customHeight="false" outlineLevel="0" collapsed="false">
      <c r="A29639" s="7" t="s">
        <v>48</v>
      </c>
      <c r="B29639" s="7" t="s">
        <v>831</v>
      </c>
      <c r="C29639" s="7" t="s">
        <v>1363</v>
      </c>
      <c r="D29639" s="7" t="n">
        <v>40</v>
      </c>
      <c r="E29639" s="7" t="n">
        <v>568.42</v>
      </c>
      <c r="F29639" s="7" t="n">
        <v>0</v>
      </c>
      <c r="G29639" s="7" t="n">
        <v>0</v>
      </c>
    </row>
    <row r="29640" customFormat="false" ht="15" hidden="false" customHeight="false" outlineLevel="0" collapsed="false">
      <c r="A29640" s="7" t="s">
        <v>48</v>
      </c>
      <c r="B29640" s="7" t="s">
        <v>831</v>
      </c>
      <c r="C29640" s="7" t="s">
        <v>1363</v>
      </c>
      <c r="D29640" s="7" t="n">
        <v>30</v>
      </c>
      <c r="E29640" s="7" t="n">
        <v>442</v>
      </c>
      <c r="F29640" s="7" t="n">
        <v>0</v>
      </c>
      <c r="G29640" s="7" t="n">
        <v>0</v>
      </c>
    </row>
    <row r="29641" customFormat="false" ht="15" hidden="false" customHeight="false" outlineLevel="0" collapsed="false">
      <c r="A29641" s="7" t="s">
        <v>48</v>
      </c>
      <c r="B29641" s="7" t="s">
        <v>831</v>
      </c>
      <c r="C29641" s="7" t="s">
        <v>1363</v>
      </c>
      <c r="D29641" s="7" t="n">
        <v>0</v>
      </c>
      <c r="E29641" s="7" t="n">
        <v>0</v>
      </c>
      <c r="F29641" s="7" t="n">
        <v>60</v>
      </c>
      <c r="G29641" s="7" t="n">
        <v>826.3</v>
      </c>
    </row>
    <row r="29642" customFormat="false" ht="15" hidden="false" customHeight="false" outlineLevel="0" collapsed="false">
      <c r="A29642" s="7" t="s">
        <v>48</v>
      </c>
      <c r="B29642" s="7" t="s">
        <v>831</v>
      </c>
      <c r="C29642" s="7" t="s">
        <v>1363</v>
      </c>
      <c r="D29642" s="7" t="n">
        <v>0</v>
      </c>
      <c r="E29642" s="7" t="n">
        <v>0</v>
      </c>
      <c r="F29642" s="7" t="n">
        <v>40</v>
      </c>
      <c r="G29642" s="7" t="n">
        <v>513.43</v>
      </c>
    </row>
    <row r="29643" customFormat="false" ht="15" hidden="false" customHeight="false" outlineLevel="0" collapsed="false">
      <c r="A29643" s="7" t="s">
        <v>48</v>
      </c>
      <c r="B29643" s="7" t="s">
        <v>590</v>
      </c>
      <c r="C29643" s="7" t="s">
        <v>1363</v>
      </c>
      <c r="D29643" s="7" t="n">
        <v>0</v>
      </c>
      <c r="E29643" s="7" t="n">
        <v>0</v>
      </c>
      <c r="F29643" s="7" t="n">
        <v>15</v>
      </c>
      <c r="G29643" s="7" t="n">
        <v>192.54</v>
      </c>
    </row>
    <row r="29644" customFormat="false" ht="15" hidden="false" customHeight="false" outlineLevel="0" collapsed="false">
      <c r="A29644" s="7" t="s">
        <v>48</v>
      </c>
      <c r="B29644" s="7" t="s">
        <v>590</v>
      </c>
      <c r="C29644" s="7" t="s">
        <v>1363</v>
      </c>
      <c r="D29644" s="7" t="n">
        <v>10</v>
      </c>
      <c r="E29644" s="7" t="n">
        <v>141.11</v>
      </c>
      <c r="F29644" s="7" t="n">
        <v>0</v>
      </c>
      <c r="G29644" s="7" t="n">
        <v>0</v>
      </c>
    </row>
    <row r="29645" customFormat="false" ht="15" hidden="false" customHeight="false" outlineLevel="0" collapsed="false">
      <c r="A29645" s="7" t="s">
        <v>48</v>
      </c>
      <c r="B29645" s="7" t="s">
        <v>590</v>
      </c>
      <c r="C29645" s="7" t="s">
        <v>1363</v>
      </c>
      <c r="D29645" s="7" t="n">
        <v>10</v>
      </c>
      <c r="E29645" s="7" t="n">
        <v>147.33</v>
      </c>
      <c r="F29645" s="7" t="n">
        <v>0</v>
      </c>
      <c r="G29645" s="7" t="n">
        <v>0</v>
      </c>
    </row>
    <row r="29646" customFormat="false" ht="15" hidden="false" customHeight="false" outlineLevel="0" collapsed="false">
      <c r="A29646" s="7" t="s">
        <v>48</v>
      </c>
      <c r="B29646" s="7" t="s">
        <v>590</v>
      </c>
      <c r="C29646" s="7" t="s">
        <v>1363</v>
      </c>
      <c r="D29646" s="7" t="n">
        <v>10</v>
      </c>
      <c r="E29646" s="7" t="n">
        <v>148.29</v>
      </c>
      <c r="F29646" s="7" t="n">
        <v>0</v>
      </c>
      <c r="G29646" s="7" t="n">
        <v>0</v>
      </c>
    </row>
    <row r="29647" customFormat="false" ht="15" hidden="false" customHeight="false" outlineLevel="0" collapsed="false">
      <c r="A29647" s="7" t="s">
        <v>48</v>
      </c>
      <c r="B29647" s="7" t="s">
        <v>590</v>
      </c>
      <c r="C29647" s="7" t="s">
        <v>1363</v>
      </c>
      <c r="D29647" s="7" t="n">
        <v>0</v>
      </c>
      <c r="E29647" s="7" t="n">
        <v>0</v>
      </c>
      <c r="F29647" s="7" t="n">
        <v>15</v>
      </c>
      <c r="G29647" s="7" t="n">
        <v>193.43</v>
      </c>
    </row>
    <row r="29648" customFormat="false" ht="15" hidden="false" customHeight="false" outlineLevel="0" collapsed="false">
      <c r="A29648" s="7" t="s">
        <v>48</v>
      </c>
      <c r="B29648" s="7" t="s">
        <v>590</v>
      </c>
      <c r="C29648" s="7" t="s">
        <v>1363</v>
      </c>
      <c r="D29648" s="7" t="n">
        <v>40</v>
      </c>
      <c r="E29648" s="7" t="n">
        <v>568.42</v>
      </c>
      <c r="F29648" s="7" t="n">
        <v>0</v>
      </c>
      <c r="G29648" s="7" t="n">
        <v>0</v>
      </c>
    </row>
    <row r="29649" customFormat="false" ht="15" hidden="false" customHeight="false" outlineLevel="0" collapsed="false">
      <c r="A29649" s="7" t="s">
        <v>48</v>
      </c>
      <c r="B29649" s="7" t="s">
        <v>590</v>
      </c>
      <c r="C29649" s="7" t="s">
        <v>1363</v>
      </c>
      <c r="D29649" s="7" t="n">
        <v>10</v>
      </c>
      <c r="E29649" s="7" t="n">
        <v>155.74</v>
      </c>
      <c r="F29649" s="7" t="n">
        <v>0</v>
      </c>
      <c r="G29649" s="7" t="n">
        <v>0</v>
      </c>
    </row>
    <row r="29650" customFormat="false" ht="15" hidden="false" customHeight="false" outlineLevel="0" collapsed="false">
      <c r="A29650" s="7" t="s">
        <v>48</v>
      </c>
      <c r="B29650" s="7" t="s">
        <v>613</v>
      </c>
      <c r="C29650" s="7" t="s">
        <v>1369</v>
      </c>
      <c r="D29650" s="7" t="n">
        <v>0</v>
      </c>
      <c r="E29650" s="7" t="n">
        <v>0</v>
      </c>
      <c r="F29650" s="7" t="n">
        <v>15</v>
      </c>
      <c r="G29650" s="7" t="n">
        <v>442.38</v>
      </c>
    </row>
    <row r="29651" customFormat="false" ht="15" hidden="false" customHeight="false" outlineLevel="0" collapsed="false">
      <c r="A29651" s="7" t="s">
        <v>48</v>
      </c>
      <c r="B29651" s="7" t="s">
        <v>170</v>
      </c>
      <c r="C29651" s="7" t="s">
        <v>1371</v>
      </c>
      <c r="D29651" s="7" t="n">
        <v>20</v>
      </c>
      <c r="E29651" s="7" t="n">
        <v>315.83</v>
      </c>
      <c r="F29651" s="7" t="n">
        <v>0</v>
      </c>
      <c r="G29651" s="7" t="n">
        <v>0</v>
      </c>
    </row>
    <row r="29652" customFormat="false" ht="15" hidden="false" customHeight="false" outlineLevel="0" collapsed="false">
      <c r="A29652" s="7" t="s">
        <v>48</v>
      </c>
      <c r="B29652" s="7" t="s">
        <v>170</v>
      </c>
      <c r="C29652" s="7" t="s">
        <v>1371</v>
      </c>
      <c r="D29652" s="7" t="n">
        <v>0</v>
      </c>
      <c r="E29652" s="7" t="n">
        <v>0</v>
      </c>
      <c r="F29652" s="7" t="n">
        <v>90</v>
      </c>
      <c r="G29652" s="7" t="n">
        <v>1355.98</v>
      </c>
    </row>
    <row r="29653" customFormat="false" ht="15" hidden="false" customHeight="false" outlineLevel="0" collapsed="false">
      <c r="A29653" s="7" t="s">
        <v>48</v>
      </c>
      <c r="B29653" s="7" t="s">
        <v>170</v>
      </c>
      <c r="C29653" s="7" t="s">
        <v>1371</v>
      </c>
      <c r="D29653" s="7" t="n">
        <v>50</v>
      </c>
      <c r="E29653" s="7" t="n">
        <v>829.72</v>
      </c>
      <c r="F29653" s="7" t="n">
        <v>0</v>
      </c>
      <c r="G29653" s="7" t="n">
        <v>0</v>
      </c>
    </row>
    <row r="29654" customFormat="false" ht="15" hidden="false" customHeight="false" outlineLevel="0" collapsed="false">
      <c r="A29654" s="7" t="s">
        <v>48</v>
      </c>
      <c r="B29654" s="7" t="s">
        <v>170</v>
      </c>
      <c r="C29654" s="7" t="s">
        <v>1371</v>
      </c>
      <c r="D29654" s="7" t="n">
        <v>0</v>
      </c>
      <c r="E29654" s="7" t="n">
        <v>0</v>
      </c>
      <c r="F29654" s="7" t="n">
        <v>30</v>
      </c>
      <c r="G29654" s="7" t="n">
        <v>462.34</v>
      </c>
    </row>
    <row r="29655" customFormat="false" ht="15" hidden="false" customHeight="false" outlineLevel="0" collapsed="false">
      <c r="A29655" s="7" t="s">
        <v>48</v>
      </c>
      <c r="B29655" s="7" t="s">
        <v>170</v>
      </c>
      <c r="C29655" s="7" t="s">
        <v>1371</v>
      </c>
      <c r="D29655" s="7" t="n">
        <v>0</v>
      </c>
      <c r="E29655" s="7" t="n">
        <v>0</v>
      </c>
      <c r="F29655" s="7" t="n">
        <v>20</v>
      </c>
      <c r="G29655" s="7" t="n">
        <v>288.6</v>
      </c>
    </row>
    <row r="29656" customFormat="false" ht="15" hidden="false" customHeight="false" outlineLevel="0" collapsed="false">
      <c r="A29656" s="7" t="s">
        <v>48</v>
      </c>
      <c r="B29656" s="7" t="s">
        <v>170</v>
      </c>
      <c r="C29656" s="7" t="s">
        <v>1371</v>
      </c>
      <c r="D29656" s="7" t="n">
        <v>30</v>
      </c>
      <c r="E29656" s="7" t="n">
        <v>522.84</v>
      </c>
      <c r="F29656" s="7" t="n">
        <v>0</v>
      </c>
      <c r="G29656" s="7" t="n">
        <v>0</v>
      </c>
    </row>
    <row r="29657" customFormat="false" ht="15" hidden="false" customHeight="false" outlineLevel="0" collapsed="false">
      <c r="A29657" s="7" t="s">
        <v>48</v>
      </c>
      <c r="B29657" s="7" t="s">
        <v>170</v>
      </c>
      <c r="C29657" s="7" t="s">
        <v>1371</v>
      </c>
      <c r="D29657" s="7" t="n">
        <v>80</v>
      </c>
      <c r="E29657" s="7" t="n">
        <v>1318.99</v>
      </c>
      <c r="F29657" s="7" t="n">
        <v>0</v>
      </c>
      <c r="G29657" s="7" t="n">
        <v>0</v>
      </c>
    </row>
    <row r="29658" customFormat="false" ht="15" hidden="false" customHeight="false" outlineLevel="0" collapsed="false">
      <c r="A29658" s="7" t="s">
        <v>48</v>
      </c>
      <c r="B29658" s="7" t="s">
        <v>170</v>
      </c>
      <c r="C29658" s="7" t="s">
        <v>1371</v>
      </c>
      <c r="D29658" s="7" t="n">
        <v>50</v>
      </c>
      <c r="E29658" s="7" t="n">
        <v>795.11</v>
      </c>
      <c r="F29658" s="7" t="n">
        <v>0</v>
      </c>
      <c r="G29658" s="7" t="n">
        <v>0</v>
      </c>
    </row>
    <row r="29659" customFormat="false" ht="15" hidden="false" customHeight="false" outlineLevel="0" collapsed="false">
      <c r="A29659" s="7" t="s">
        <v>48</v>
      </c>
      <c r="B29659" s="7" t="s">
        <v>278</v>
      </c>
      <c r="C29659" s="7" t="s">
        <v>1372</v>
      </c>
      <c r="D29659" s="7" t="n">
        <v>0</v>
      </c>
      <c r="E29659" s="7" t="n">
        <v>0</v>
      </c>
      <c r="F29659" s="7" t="n">
        <v>10</v>
      </c>
      <c r="G29659" s="7" t="n">
        <v>324.12</v>
      </c>
    </row>
    <row r="29660" customFormat="false" ht="15" hidden="false" customHeight="false" outlineLevel="0" collapsed="false">
      <c r="A29660" s="7" t="s">
        <v>48</v>
      </c>
      <c r="B29660" s="7" t="s">
        <v>278</v>
      </c>
      <c r="C29660" s="7" t="s">
        <v>1372</v>
      </c>
      <c r="D29660" s="7" t="n">
        <v>0</v>
      </c>
      <c r="E29660" s="7" t="n">
        <v>0</v>
      </c>
      <c r="F29660" s="7" t="n">
        <v>20</v>
      </c>
      <c r="G29660" s="7" t="n">
        <v>620.87</v>
      </c>
    </row>
    <row r="29661" customFormat="false" ht="15" hidden="false" customHeight="false" outlineLevel="0" collapsed="false">
      <c r="A29661" s="7" t="s">
        <v>48</v>
      </c>
      <c r="B29661" s="7" t="s">
        <v>278</v>
      </c>
      <c r="C29661" s="7" t="s">
        <v>1372</v>
      </c>
      <c r="D29661" s="7" t="n">
        <v>0</v>
      </c>
      <c r="E29661" s="7" t="n">
        <v>0</v>
      </c>
      <c r="F29661" s="7" t="n">
        <v>6</v>
      </c>
      <c r="G29661" s="7" t="n">
        <v>198.92</v>
      </c>
    </row>
    <row r="29662" customFormat="false" ht="15" hidden="false" customHeight="false" outlineLevel="0" collapsed="false">
      <c r="A29662" s="7" t="s">
        <v>48</v>
      </c>
      <c r="B29662" s="7" t="s">
        <v>278</v>
      </c>
      <c r="C29662" s="7" t="s">
        <v>1372</v>
      </c>
      <c r="D29662" s="7" t="n">
        <v>20</v>
      </c>
      <c r="E29662" s="7" t="n">
        <v>679.44</v>
      </c>
      <c r="F29662" s="7" t="n">
        <v>0</v>
      </c>
      <c r="G29662" s="7" t="n">
        <v>0</v>
      </c>
    </row>
    <row r="29663" customFormat="false" ht="15" hidden="false" customHeight="false" outlineLevel="0" collapsed="false">
      <c r="A29663" s="7" t="s">
        <v>48</v>
      </c>
      <c r="B29663" s="7" t="s">
        <v>278</v>
      </c>
      <c r="C29663" s="7" t="s">
        <v>1372</v>
      </c>
      <c r="D29663" s="7" t="n">
        <v>10</v>
      </c>
      <c r="E29663" s="7" t="n">
        <v>342.11</v>
      </c>
      <c r="F29663" s="7" t="n">
        <v>0</v>
      </c>
      <c r="G29663" s="7" t="n">
        <v>0</v>
      </c>
    </row>
    <row r="29664" customFormat="false" ht="15" hidden="false" customHeight="false" outlineLevel="0" collapsed="false">
      <c r="A29664" s="7" t="s">
        <v>48</v>
      </c>
      <c r="B29664" s="7" t="s">
        <v>278</v>
      </c>
      <c r="C29664" s="7" t="s">
        <v>1372</v>
      </c>
      <c r="D29664" s="7" t="n">
        <v>20</v>
      </c>
      <c r="E29664" s="7" t="n">
        <v>713.99</v>
      </c>
      <c r="F29664" s="7" t="n">
        <v>0</v>
      </c>
      <c r="G29664" s="7" t="n">
        <v>0</v>
      </c>
    </row>
    <row r="29665" customFormat="false" ht="15" hidden="false" customHeight="false" outlineLevel="0" collapsed="false">
      <c r="A29665" s="7" t="s">
        <v>48</v>
      </c>
      <c r="B29665" s="7" t="s">
        <v>278</v>
      </c>
      <c r="C29665" s="7" t="s">
        <v>1372</v>
      </c>
      <c r="D29665" s="7" t="n">
        <v>0</v>
      </c>
      <c r="E29665" s="7" t="n">
        <v>0</v>
      </c>
      <c r="F29665" s="7" t="n">
        <v>6</v>
      </c>
      <c r="G29665" s="7" t="n">
        <v>185.41</v>
      </c>
    </row>
    <row r="29666" customFormat="false" ht="15" hidden="false" customHeight="false" outlineLevel="0" collapsed="false">
      <c r="A29666" s="7" t="s">
        <v>48</v>
      </c>
      <c r="B29666" s="7" t="s">
        <v>268</v>
      </c>
      <c r="C29666" s="7" t="s">
        <v>1372</v>
      </c>
      <c r="D29666" s="7" t="n">
        <v>10</v>
      </c>
      <c r="E29666" s="7" t="n">
        <v>356.99</v>
      </c>
      <c r="F29666" s="7" t="n">
        <v>0</v>
      </c>
      <c r="G29666" s="7" t="n">
        <v>0</v>
      </c>
    </row>
    <row r="29667" customFormat="false" ht="15" hidden="false" customHeight="false" outlineLevel="0" collapsed="false">
      <c r="A29667" s="7" t="s">
        <v>48</v>
      </c>
      <c r="B29667" s="7" t="s">
        <v>268</v>
      </c>
      <c r="C29667" s="7" t="s">
        <v>1372</v>
      </c>
      <c r="D29667" s="7" t="n">
        <v>20</v>
      </c>
      <c r="E29667" s="7" t="n">
        <v>684.21</v>
      </c>
      <c r="F29667" s="7" t="n">
        <v>0</v>
      </c>
      <c r="G29667" s="7" t="n">
        <v>0</v>
      </c>
    </row>
    <row r="29668" customFormat="false" ht="15" hidden="false" customHeight="false" outlineLevel="0" collapsed="false">
      <c r="A29668" s="7" t="s">
        <v>48</v>
      </c>
      <c r="B29668" s="7" t="s">
        <v>268</v>
      </c>
      <c r="C29668" s="7" t="s">
        <v>1372</v>
      </c>
      <c r="D29668" s="7" t="n">
        <v>30</v>
      </c>
      <c r="E29668" s="7" t="n">
        <v>1019.16</v>
      </c>
      <c r="F29668" s="7" t="n">
        <v>0</v>
      </c>
      <c r="G29668" s="7" t="n">
        <v>0</v>
      </c>
    </row>
    <row r="29669" customFormat="false" ht="15" hidden="false" customHeight="false" outlineLevel="0" collapsed="false">
      <c r="A29669" s="7" t="s">
        <v>48</v>
      </c>
      <c r="B29669" s="7" t="s">
        <v>268</v>
      </c>
      <c r="C29669" s="7" t="s">
        <v>1372</v>
      </c>
      <c r="D29669" s="7" t="n">
        <v>0</v>
      </c>
      <c r="E29669" s="7" t="n">
        <v>0</v>
      </c>
      <c r="F29669" s="7" t="n">
        <v>10</v>
      </c>
      <c r="G29669" s="7" t="n">
        <v>309.01</v>
      </c>
    </row>
    <row r="29670" customFormat="false" ht="15" hidden="false" customHeight="false" outlineLevel="0" collapsed="false">
      <c r="A29670" s="7" t="s">
        <v>48</v>
      </c>
      <c r="B29670" s="7" t="s">
        <v>268</v>
      </c>
      <c r="C29670" s="7" t="s">
        <v>1372</v>
      </c>
      <c r="D29670" s="7" t="n">
        <v>0</v>
      </c>
      <c r="E29670" s="7" t="n">
        <v>0</v>
      </c>
      <c r="F29670" s="7" t="n">
        <v>20</v>
      </c>
      <c r="G29670" s="7" t="n">
        <v>648.25</v>
      </c>
    </row>
    <row r="29671" customFormat="false" ht="15" hidden="false" customHeight="false" outlineLevel="0" collapsed="false">
      <c r="A29671" s="7" t="s">
        <v>48</v>
      </c>
      <c r="B29671" s="7" t="s">
        <v>268</v>
      </c>
      <c r="C29671" s="7" t="s">
        <v>1372</v>
      </c>
      <c r="D29671" s="7" t="n">
        <v>0</v>
      </c>
      <c r="E29671" s="7" t="n">
        <v>0</v>
      </c>
      <c r="F29671" s="7" t="n">
        <v>6</v>
      </c>
      <c r="G29671" s="7" t="n">
        <v>198.92</v>
      </c>
    </row>
    <row r="29672" customFormat="false" ht="15" hidden="false" customHeight="false" outlineLevel="0" collapsed="false">
      <c r="A29672" s="7" t="s">
        <v>48</v>
      </c>
      <c r="B29672" s="7" t="s">
        <v>268</v>
      </c>
      <c r="C29672" s="7" t="s">
        <v>1372</v>
      </c>
      <c r="D29672" s="7" t="n">
        <v>0</v>
      </c>
      <c r="E29672" s="7" t="n">
        <v>0</v>
      </c>
      <c r="F29672" s="7" t="n">
        <v>20</v>
      </c>
      <c r="G29672" s="7" t="n">
        <v>620.87</v>
      </c>
    </row>
    <row r="29673" customFormat="false" ht="15" hidden="false" customHeight="false" outlineLevel="0" collapsed="false">
      <c r="A29673" s="7" t="s">
        <v>48</v>
      </c>
      <c r="B29673" s="7" t="s">
        <v>358</v>
      </c>
      <c r="C29673" s="7" t="s">
        <v>1373</v>
      </c>
      <c r="D29673" s="7" t="n">
        <v>0</v>
      </c>
      <c r="E29673" s="7" t="n">
        <v>0</v>
      </c>
      <c r="F29673" s="7" t="n">
        <v>10</v>
      </c>
      <c r="G29673" s="7" t="n">
        <v>193.43</v>
      </c>
    </row>
    <row r="29674" customFormat="false" ht="15" hidden="false" customHeight="false" outlineLevel="0" collapsed="false">
      <c r="A29674" s="7" t="s">
        <v>48</v>
      </c>
      <c r="B29674" s="7" t="s">
        <v>358</v>
      </c>
      <c r="C29674" s="7" t="s">
        <v>1373</v>
      </c>
      <c r="D29674" s="7" t="n">
        <v>0</v>
      </c>
      <c r="E29674" s="7" t="n">
        <v>0</v>
      </c>
      <c r="F29674" s="7" t="n">
        <v>6</v>
      </c>
      <c r="G29674" s="7" t="n">
        <v>121.18</v>
      </c>
    </row>
    <row r="29675" customFormat="false" ht="15" hidden="false" customHeight="false" outlineLevel="0" collapsed="false">
      <c r="A29675" s="7" t="s">
        <v>48</v>
      </c>
      <c r="B29675" s="7" t="s">
        <v>358</v>
      </c>
      <c r="C29675" s="7" t="s">
        <v>1373</v>
      </c>
      <c r="D29675" s="7" t="n">
        <v>10</v>
      </c>
      <c r="E29675" s="7" t="n">
        <v>213.16</v>
      </c>
      <c r="F29675" s="7" t="n">
        <v>0</v>
      </c>
      <c r="G29675" s="7" t="n">
        <v>0</v>
      </c>
    </row>
    <row r="29676" customFormat="false" ht="15" hidden="false" customHeight="false" outlineLevel="0" collapsed="false">
      <c r="A29676" s="7" t="s">
        <v>48</v>
      </c>
      <c r="B29676" s="7" t="s">
        <v>346</v>
      </c>
      <c r="C29676" s="7" t="s">
        <v>1373</v>
      </c>
      <c r="D29676" s="7" t="n">
        <v>0</v>
      </c>
      <c r="E29676" s="7" t="n">
        <v>0</v>
      </c>
      <c r="F29676" s="7" t="n">
        <v>6</v>
      </c>
      <c r="G29676" s="7" t="n">
        <v>121.18</v>
      </c>
    </row>
    <row r="29677" customFormat="false" ht="15" hidden="false" customHeight="false" outlineLevel="0" collapsed="false">
      <c r="A29677" s="7" t="s">
        <v>48</v>
      </c>
      <c r="B29677" s="7" t="s">
        <v>346</v>
      </c>
      <c r="C29677" s="7" t="s">
        <v>1373</v>
      </c>
      <c r="D29677" s="7" t="n">
        <v>30</v>
      </c>
      <c r="E29677" s="7" t="n">
        <v>663</v>
      </c>
      <c r="F29677" s="7" t="n">
        <v>0</v>
      </c>
      <c r="G29677" s="7" t="n">
        <v>0</v>
      </c>
    </row>
    <row r="29678" customFormat="false" ht="15" hidden="false" customHeight="false" outlineLevel="0" collapsed="false">
      <c r="A29678" s="7" t="s">
        <v>48</v>
      </c>
      <c r="B29678" s="7" t="s">
        <v>346</v>
      </c>
      <c r="C29678" s="7" t="s">
        <v>1373</v>
      </c>
      <c r="D29678" s="7" t="n">
        <v>0</v>
      </c>
      <c r="E29678" s="7" t="n">
        <v>0</v>
      </c>
      <c r="F29678" s="7" t="n">
        <v>10</v>
      </c>
      <c r="G29678" s="7" t="n">
        <v>206.58</v>
      </c>
    </row>
    <row r="29679" customFormat="false" ht="15" hidden="false" customHeight="false" outlineLevel="0" collapsed="false">
      <c r="A29679" s="7" t="s">
        <v>48</v>
      </c>
      <c r="B29679" s="7" t="s">
        <v>346</v>
      </c>
      <c r="C29679" s="7" t="s">
        <v>1373</v>
      </c>
      <c r="D29679" s="7" t="n">
        <v>15</v>
      </c>
      <c r="E29679" s="7" t="n">
        <v>319.73</v>
      </c>
      <c r="F29679" s="7" t="n">
        <v>0</v>
      </c>
      <c r="G29679" s="7" t="n">
        <v>0</v>
      </c>
    </row>
    <row r="29680" customFormat="false" ht="15" hidden="false" customHeight="false" outlineLevel="0" collapsed="false">
      <c r="A29680" s="7" t="s">
        <v>48</v>
      </c>
      <c r="B29680" s="7" t="s">
        <v>403</v>
      </c>
      <c r="C29680" s="7" t="s">
        <v>1374</v>
      </c>
      <c r="D29680" s="7" t="n">
        <v>0</v>
      </c>
      <c r="E29680" s="7" t="n">
        <v>0</v>
      </c>
      <c r="F29680" s="7" t="n">
        <v>10</v>
      </c>
      <c r="G29680" s="7" t="n">
        <v>178.07</v>
      </c>
    </row>
    <row r="29681" customFormat="false" ht="15" hidden="false" customHeight="false" outlineLevel="0" collapsed="false">
      <c r="A29681" s="7" t="s">
        <v>48</v>
      </c>
      <c r="B29681" s="7" t="s">
        <v>403</v>
      </c>
      <c r="C29681" s="7" t="s">
        <v>1374</v>
      </c>
      <c r="D29681" s="7" t="n">
        <v>6</v>
      </c>
      <c r="E29681" s="7" t="n">
        <v>129.04</v>
      </c>
      <c r="F29681" s="7" t="n">
        <v>0</v>
      </c>
      <c r="G29681" s="7" t="n">
        <v>0</v>
      </c>
    </row>
    <row r="29682" customFormat="false" ht="15" hidden="false" customHeight="false" outlineLevel="0" collapsed="false">
      <c r="A29682" s="7" t="s">
        <v>48</v>
      </c>
      <c r="B29682" s="7" t="s">
        <v>403</v>
      </c>
      <c r="C29682" s="7" t="s">
        <v>1374</v>
      </c>
      <c r="D29682" s="7" t="n">
        <v>6</v>
      </c>
      <c r="E29682" s="7" t="n">
        <v>122.08</v>
      </c>
      <c r="F29682" s="7" t="n">
        <v>0</v>
      </c>
      <c r="G29682" s="7" t="n">
        <v>0</v>
      </c>
    </row>
    <row r="29683" customFormat="false" ht="15" hidden="false" customHeight="false" outlineLevel="0" collapsed="false">
      <c r="A29683" s="7" t="s">
        <v>48</v>
      </c>
      <c r="B29683" s="7" t="s">
        <v>425</v>
      </c>
      <c r="C29683" s="7" t="s">
        <v>1374</v>
      </c>
      <c r="D29683" s="7" t="n">
        <v>0</v>
      </c>
      <c r="E29683" s="7" t="n">
        <v>0</v>
      </c>
      <c r="F29683" s="7" t="n">
        <v>6</v>
      </c>
      <c r="G29683" s="7" t="n">
        <v>111.55</v>
      </c>
    </row>
    <row r="29684" customFormat="false" ht="15" hidden="false" customHeight="false" outlineLevel="0" collapsed="false">
      <c r="A29684" s="7" t="s">
        <v>48</v>
      </c>
      <c r="B29684" s="7" t="s">
        <v>915</v>
      </c>
      <c r="C29684" s="7" t="s">
        <v>1566</v>
      </c>
      <c r="D29684" s="7" t="n">
        <v>1</v>
      </c>
      <c r="E29684" s="7" t="n">
        <v>0.04</v>
      </c>
      <c r="F29684" s="7" t="n">
        <v>0</v>
      </c>
      <c r="G29684" s="7" t="n">
        <v>0</v>
      </c>
    </row>
    <row r="29685" customFormat="false" ht="15" hidden="false" customHeight="false" outlineLevel="0" collapsed="false">
      <c r="A29685" s="7" t="s">
        <v>48</v>
      </c>
      <c r="B29685" s="7" t="s">
        <v>836</v>
      </c>
      <c r="C29685" s="7" t="s">
        <v>1518</v>
      </c>
      <c r="D29685" s="7" t="n">
        <v>10</v>
      </c>
      <c r="E29685" s="7" t="n">
        <v>194.88</v>
      </c>
      <c r="F29685" s="7" t="n">
        <v>0</v>
      </c>
      <c r="G29685" s="7" t="n">
        <v>0</v>
      </c>
    </row>
    <row r="29686" customFormat="false" ht="15" hidden="false" customHeight="false" outlineLevel="0" collapsed="false">
      <c r="A29686" s="7" t="s">
        <v>48</v>
      </c>
      <c r="B29686" s="7" t="s">
        <v>1218</v>
      </c>
      <c r="C29686" s="7" t="s">
        <v>1518</v>
      </c>
      <c r="D29686" s="7" t="n">
        <v>20</v>
      </c>
      <c r="E29686" s="7" t="n">
        <v>389.75</v>
      </c>
      <c r="F29686" s="7" t="n">
        <v>0</v>
      </c>
      <c r="G29686" s="7" t="n">
        <v>0</v>
      </c>
    </row>
    <row r="29687" customFormat="false" ht="15" hidden="false" customHeight="false" outlineLevel="0" collapsed="false">
      <c r="A29687" s="7" t="s">
        <v>48</v>
      </c>
      <c r="B29687" s="7" t="s">
        <v>748</v>
      </c>
      <c r="C29687" s="7" t="s">
        <v>1495</v>
      </c>
      <c r="D29687" s="7" t="n">
        <v>0</v>
      </c>
      <c r="E29687" s="7" t="n">
        <v>0</v>
      </c>
      <c r="F29687" s="7" t="n">
        <v>6</v>
      </c>
      <c r="G29687" s="7" t="n">
        <v>123.95</v>
      </c>
    </row>
    <row r="29688" customFormat="false" ht="15" hidden="false" customHeight="false" outlineLevel="0" collapsed="false">
      <c r="A29688" s="7" t="s">
        <v>48</v>
      </c>
      <c r="B29688" s="7" t="s">
        <v>650</v>
      </c>
      <c r="C29688" s="7" t="s">
        <v>1495</v>
      </c>
      <c r="D29688" s="7" t="n">
        <v>0</v>
      </c>
      <c r="E29688" s="7" t="n">
        <v>0</v>
      </c>
      <c r="F29688" s="7" t="n">
        <v>20</v>
      </c>
      <c r="G29688" s="7" t="n">
        <v>393.9</v>
      </c>
    </row>
    <row r="29689" customFormat="false" ht="15" hidden="false" customHeight="false" outlineLevel="0" collapsed="false">
      <c r="A29689" s="7" t="s">
        <v>48</v>
      </c>
      <c r="B29689" s="7" t="s">
        <v>650</v>
      </c>
      <c r="C29689" s="7" t="s">
        <v>1495</v>
      </c>
      <c r="D29689" s="7" t="n">
        <v>0</v>
      </c>
      <c r="E29689" s="7" t="n">
        <v>0</v>
      </c>
      <c r="F29689" s="7" t="n">
        <v>10</v>
      </c>
      <c r="G29689" s="7" t="n">
        <v>206.58</v>
      </c>
    </row>
    <row r="29690" customFormat="false" ht="15" hidden="false" customHeight="false" outlineLevel="0" collapsed="false">
      <c r="A29690" s="7" t="s">
        <v>48</v>
      </c>
      <c r="B29690" s="7" t="s">
        <v>647</v>
      </c>
      <c r="C29690" s="7" t="s">
        <v>1495</v>
      </c>
      <c r="D29690" s="7" t="n">
        <v>1</v>
      </c>
      <c r="E29690" s="7" t="n">
        <v>0.04</v>
      </c>
      <c r="F29690" s="7" t="n">
        <v>0</v>
      </c>
      <c r="G29690" s="7" t="n">
        <v>0</v>
      </c>
    </row>
    <row r="29691" customFormat="false" ht="15" hidden="false" customHeight="false" outlineLevel="0" collapsed="false">
      <c r="A29691" s="7" t="s">
        <v>48</v>
      </c>
      <c r="B29691" s="7" t="s">
        <v>647</v>
      </c>
      <c r="C29691" s="7" t="s">
        <v>1495</v>
      </c>
      <c r="D29691" s="7" t="n">
        <v>0</v>
      </c>
      <c r="E29691" s="7" t="n">
        <v>0</v>
      </c>
      <c r="F29691" s="7" t="n">
        <v>50</v>
      </c>
      <c r="G29691" s="7" t="n">
        <v>984.75</v>
      </c>
    </row>
    <row r="29692" customFormat="false" ht="15" hidden="false" customHeight="false" outlineLevel="0" collapsed="false">
      <c r="A29692" s="7" t="s">
        <v>48</v>
      </c>
      <c r="B29692" s="7" t="s">
        <v>647</v>
      </c>
      <c r="C29692" s="7" t="s">
        <v>1495</v>
      </c>
      <c r="D29692" s="7" t="n">
        <v>0</v>
      </c>
      <c r="E29692" s="7" t="n">
        <v>0</v>
      </c>
      <c r="F29692" s="7" t="n">
        <v>10</v>
      </c>
      <c r="G29692" s="7" t="n">
        <v>206.58</v>
      </c>
    </row>
    <row r="29693" customFormat="false" ht="15" hidden="false" customHeight="false" outlineLevel="0" collapsed="false">
      <c r="A29693" s="7" t="s">
        <v>48</v>
      </c>
      <c r="B29693" s="7" t="s">
        <v>657</v>
      </c>
      <c r="C29693" s="7" t="s">
        <v>1496</v>
      </c>
      <c r="D29693" s="7" t="n">
        <v>1</v>
      </c>
      <c r="E29693" s="7" t="n">
        <v>0.04</v>
      </c>
      <c r="F29693" s="7" t="n">
        <v>0</v>
      </c>
      <c r="G29693" s="7" t="n">
        <v>0</v>
      </c>
    </row>
    <row r="29694" customFormat="false" ht="15" hidden="false" customHeight="false" outlineLevel="0" collapsed="false">
      <c r="A29694" s="7" t="s">
        <v>48</v>
      </c>
      <c r="B29694" s="7" t="s">
        <v>148</v>
      </c>
      <c r="C29694" s="7" t="s">
        <v>1387</v>
      </c>
      <c r="D29694" s="7" t="n">
        <v>10</v>
      </c>
      <c r="E29694" s="7" t="n">
        <v>99.12</v>
      </c>
      <c r="F29694" s="7" t="n">
        <v>0</v>
      </c>
      <c r="G29694" s="7" t="n">
        <v>0</v>
      </c>
    </row>
    <row r="29695" customFormat="false" ht="15" hidden="false" customHeight="false" outlineLevel="0" collapsed="false">
      <c r="A29695" s="7" t="s">
        <v>48</v>
      </c>
      <c r="B29695" s="7" t="s">
        <v>148</v>
      </c>
      <c r="C29695" s="7" t="s">
        <v>1387</v>
      </c>
      <c r="D29695" s="7" t="n">
        <v>6</v>
      </c>
      <c r="E29695" s="7" t="n">
        <v>65.64</v>
      </c>
      <c r="F29695" s="7" t="n">
        <v>0</v>
      </c>
      <c r="G29695" s="7" t="n">
        <v>0</v>
      </c>
    </row>
    <row r="29696" customFormat="false" ht="15" hidden="false" customHeight="false" outlineLevel="0" collapsed="false">
      <c r="A29696" s="7" t="s">
        <v>48</v>
      </c>
      <c r="B29696" s="7" t="s">
        <v>148</v>
      </c>
      <c r="C29696" s="7" t="s">
        <v>1387</v>
      </c>
      <c r="D29696" s="7" t="n">
        <v>0</v>
      </c>
      <c r="E29696" s="7" t="n">
        <v>0</v>
      </c>
      <c r="F29696" s="7" t="n">
        <v>16</v>
      </c>
      <c r="G29696" s="7" t="n">
        <v>151.3</v>
      </c>
    </row>
    <row r="29697" customFormat="false" ht="15" hidden="false" customHeight="false" outlineLevel="0" collapsed="false">
      <c r="A29697" s="7" t="s">
        <v>48</v>
      </c>
      <c r="B29697" s="7" t="s">
        <v>148</v>
      </c>
      <c r="C29697" s="7" t="s">
        <v>1387</v>
      </c>
      <c r="D29697" s="7" t="n">
        <v>10</v>
      </c>
      <c r="E29697" s="7" t="n">
        <v>104.16</v>
      </c>
      <c r="F29697" s="7" t="n">
        <v>0</v>
      </c>
      <c r="G29697" s="7" t="n">
        <v>0</v>
      </c>
    </row>
    <row r="29698" customFormat="false" ht="15" hidden="false" customHeight="false" outlineLevel="0" collapsed="false">
      <c r="A29698" s="7" t="s">
        <v>48</v>
      </c>
      <c r="B29698" s="7" t="s">
        <v>139</v>
      </c>
      <c r="C29698" s="7" t="s">
        <v>1387</v>
      </c>
      <c r="D29698" s="7" t="n">
        <v>0</v>
      </c>
      <c r="E29698" s="7" t="n">
        <v>0</v>
      </c>
      <c r="F29698" s="7" t="n">
        <v>50</v>
      </c>
      <c r="G29698" s="7" t="n">
        <v>472.83</v>
      </c>
    </row>
    <row r="29699" customFormat="false" ht="15" hidden="false" customHeight="false" outlineLevel="0" collapsed="false">
      <c r="A29699" s="7" t="s">
        <v>48</v>
      </c>
      <c r="B29699" s="7" t="s">
        <v>139</v>
      </c>
      <c r="C29699" s="7" t="s">
        <v>1387</v>
      </c>
      <c r="D29699" s="7" t="n">
        <v>6</v>
      </c>
      <c r="E29699" s="7" t="n">
        <v>59.89</v>
      </c>
      <c r="F29699" s="7" t="n">
        <v>0</v>
      </c>
      <c r="G29699" s="7" t="n">
        <v>0</v>
      </c>
    </row>
    <row r="29700" customFormat="false" ht="15" hidden="false" customHeight="false" outlineLevel="0" collapsed="false">
      <c r="A29700" s="7" t="s">
        <v>48</v>
      </c>
      <c r="B29700" s="7" t="s">
        <v>139</v>
      </c>
      <c r="C29700" s="7" t="s">
        <v>1387</v>
      </c>
      <c r="D29700" s="7" t="n">
        <v>10</v>
      </c>
      <c r="E29700" s="7" t="n">
        <v>99.12</v>
      </c>
      <c r="F29700" s="7" t="n">
        <v>0</v>
      </c>
      <c r="G29700" s="7" t="n">
        <v>0</v>
      </c>
    </row>
    <row r="29701" customFormat="false" ht="15" hidden="false" customHeight="false" outlineLevel="0" collapsed="false">
      <c r="A29701" s="7" t="s">
        <v>48</v>
      </c>
      <c r="B29701" s="7" t="s">
        <v>139</v>
      </c>
      <c r="C29701" s="7" t="s">
        <v>1387</v>
      </c>
      <c r="D29701" s="7" t="n">
        <v>6</v>
      </c>
      <c r="E29701" s="7" t="n">
        <v>62.09</v>
      </c>
      <c r="F29701" s="7" t="n">
        <v>0</v>
      </c>
      <c r="G29701" s="7" t="n">
        <v>0</v>
      </c>
    </row>
    <row r="29702" customFormat="false" ht="15" hidden="false" customHeight="false" outlineLevel="0" collapsed="false">
      <c r="A29702" s="7" t="s">
        <v>48</v>
      </c>
      <c r="B29702" s="7" t="s">
        <v>189</v>
      </c>
      <c r="C29702" s="7" t="s">
        <v>1387</v>
      </c>
      <c r="D29702" s="7" t="n">
        <v>6</v>
      </c>
      <c r="E29702" s="7" t="n">
        <v>59.89</v>
      </c>
      <c r="F29702" s="7" t="n">
        <v>0</v>
      </c>
      <c r="G29702" s="7" t="n">
        <v>0</v>
      </c>
    </row>
    <row r="29703" customFormat="false" ht="15" hidden="false" customHeight="false" outlineLevel="0" collapsed="false">
      <c r="A29703" s="7" t="s">
        <v>48</v>
      </c>
      <c r="B29703" s="7" t="s">
        <v>189</v>
      </c>
      <c r="C29703" s="7" t="s">
        <v>1387</v>
      </c>
      <c r="D29703" s="7" t="n">
        <v>0</v>
      </c>
      <c r="E29703" s="7" t="n">
        <v>0</v>
      </c>
      <c r="F29703" s="7" t="n">
        <v>20</v>
      </c>
      <c r="G29703" s="7" t="n">
        <v>189.13</v>
      </c>
    </row>
    <row r="29704" customFormat="false" ht="15" hidden="false" customHeight="false" outlineLevel="0" collapsed="false">
      <c r="A29704" s="7" t="s">
        <v>48</v>
      </c>
      <c r="B29704" s="7" t="s">
        <v>181</v>
      </c>
      <c r="C29704" s="7" t="s">
        <v>1387</v>
      </c>
      <c r="D29704" s="7" t="n">
        <v>6</v>
      </c>
      <c r="E29704" s="7" t="n">
        <v>65.64</v>
      </c>
      <c r="F29704" s="7" t="n">
        <v>0</v>
      </c>
      <c r="G29704" s="7" t="n">
        <v>0</v>
      </c>
    </row>
    <row r="29705" customFormat="false" ht="15" hidden="false" customHeight="false" outlineLevel="0" collapsed="false">
      <c r="A29705" s="7" t="s">
        <v>48</v>
      </c>
      <c r="B29705" s="7" t="s">
        <v>181</v>
      </c>
      <c r="C29705" s="7" t="s">
        <v>1387</v>
      </c>
      <c r="D29705" s="7" t="n">
        <v>10</v>
      </c>
      <c r="E29705" s="7" t="n">
        <v>99.12</v>
      </c>
      <c r="F29705" s="7" t="n">
        <v>0</v>
      </c>
      <c r="G29705" s="7" t="n">
        <v>0</v>
      </c>
    </row>
    <row r="29706" customFormat="false" ht="15" hidden="false" customHeight="false" outlineLevel="0" collapsed="false">
      <c r="A29706" s="7" t="s">
        <v>48</v>
      </c>
      <c r="B29706" s="7" t="s">
        <v>181</v>
      </c>
      <c r="C29706" s="7" t="s">
        <v>1387</v>
      </c>
      <c r="D29706" s="7" t="n">
        <v>6</v>
      </c>
      <c r="E29706" s="7" t="n">
        <v>62.09</v>
      </c>
      <c r="F29706" s="7" t="n">
        <v>0</v>
      </c>
      <c r="G29706" s="7" t="n">
        <v>0</v>
      </c>
    </row>
    <row r="29707" customFormat="false" ht="15" hidden="false" customHeight="false" outlineLevel="0" collapsed="false">
      <c r="A29707" s="7" t="s">
        <v>48</v>
      </c>
      <c r="B29707" s="7" t="s">
        <v>259</v>
      </c>
      <c r="C29707" s="7" t="s">
        <v>1388</v>
      </c>
      <c r="D29707" s="7" t="n">
        <v>100</v>
      </c>
      <c r="E29707" s="7" t="n">
        <v>1112.17</v>
      </c>
      <c r="F29707" s="7" t="n">
        <v>0</v>
      </c>
      <c r="G29707" s="7" t="n">
        <v>0</v>
      </c>
    </row>
    <row r="29708" customFormat="false" ht="15" hidden="false" customHeight="false" outlineLevel="0" collapsed="false">
      <c r="A29708" s="7" t="s">
        <v>48</v>
      </c>
      <c r="B29708" s="7" t="s">
        <v>259</v>
      </c>
      <c r="C29708" s="7" t="s">
        <v>1388</v>
      </c>
      <c r="D29708" s="7" t="n">
        <v>60</v>
      </c>
      <c r="E29708" s="7" t="n">
        <v>663</v>
      </c>
      <c r="F29708" s="7" t="n">
        <v>0</v>
      </c>
      <c r="G29708" s="7" t="n">
        <v>0</v>
      </c>
    </row>
    <row r="29709" customFormat="false" ht="15" hidden="false" customHeight="false" outlineLevel="0" collapsed="false">
      <c r="A29709" s="7" t="s">
        <v>48</v>
      </c>
      <c r="B29709" s="7" t="s">
        <v>259</v>
      </c>
      <c r="C29709" s="7" t="s">
        <v>1388</v>
      </c>
      <c r="D29709" s="7" t="n">
        <v>40</v>
      </c>
      <c r="E29709" s="7" t="n">
        <v>423.34</v>
      </c>
      <c r="F29709" s="7" t="n">
        <v>0</v>
      </c>
      <c r="G29709" s="7" t="n">
        <v>0</v>
      </c>
    </row>
    <row r="29710" customFormat="false" ht="15" hidden="false" customHeight="false" outlineLevel="0" collapsed="false">
      <c r="A29710" s="7" t="s">
        <v>48</v>
      </c>
      <c r="B29710" s="7" t="s">
        <v>259</v>
      </c>
      <c r="C29710" s="7" t="s">
        <v>1388</v>
      </c>
      <c r="D29710" s="7" t="n">
        <v>70</v>
      </c>
      <c r="E29710" s="7" t="n">
        <v>746.06</v>
      </c>
      <c r="F29710" s="7" t="n">
        <v>0</v>
      </c>
      <c r="G29710" s="7" t="n">
        <v>0</v>
      </c>
    </row>
    <row r="29711" customFormat="false" ht="15" hidden="false" customHeight="false" outlineLevel="0" collapsed="false">
      <c r="A29711" s="7" t="s">
        <v>48</v>
      </c>
      <c r="B29711" s="7" t="s">
        <v>259</v>
      </c>
      <c r="C29711" s="7" t="s">
        <v>1388</v>
      </c>
      <c r="D29711" s="7" t="n">
        <v>0</v>
      </c>
      <c r="E29711" s="7" t="n">
        <v>0</v>
      </c>
      <c r="F29711" s="7" t="n">
        <v>50</v>
      </c>
      <c r="G29711" s="7" t="n">
        <v>516.44</v>
      </c>
    </row>
    <row r="29712" customFormat="false" ht="15" hidden="false" customHeight="false" outlineLevel="0" collapsed="false">
      <c r="A29712" s="7" t="s">
        <v>48</v>
      </c>
      <c r="B29712" s="7" t="s">
        <v>259</v>
      </c>
      <c r="C29712" s="7" t="s">
        <v>1388</v>
      </c>
      <c r="D29712" s="7" t="n">
        <v>0</v>
      </c>
      <c r="E29712" s="7" t="n">
        <v>0</v>
      </c>
      <c r="F29712" s="7" t="n">
        <v>90</v>
      </c>
      <c r="G29712" s="7" t="n">
        <v>908.79</v>
      </c>
    </row>
    <row r="29713" customFormat="false" ht="15" hidden="false" customHeight="false" outlineLevel="0" collapsed="false">
      <c r="A29713" s="7" t="s">
        <v>48</v>
      </c>
      <c r="B29713" s="7" t="s">
        <v>273</v>
      </c>
      <c r="C29713" s="7" t="s">
        <v>1388</v>
      </c>
      <c r="D29713" s="7" t="n">
        <v>50</v>
      </c>
      <c r="E29713" s="7" t="n">
        <v>529.18</v>
      </c>
      <c r="F29713" s="7" t="n">
        <v>0</v>
      </c>
      <c r="G29713" s="7" t="n">
        <v>0</v>
      </c>
    </row>
    <row r="29714" customFormat="false" ht="15" hidden="false" customHeight="false" outlineLevel="0" collapsed="false">
      <c r="A29714" s="7" t="s">
        <v>48</v>
      </c>
      <c r="B29714" s="7" t="s">
        <v>273</v>
      </c>
      <c r="C29714" s="7" t="s">
        <v>1388</v>
      </c>
      <c r="D29714" s="7" t="n">
        <v>0</v>
      </c>
      <c r="E29714" s="7" t="n">
        <v>0</v>
      </c>
      <c r="F29714" s="7" t="n">
        <v>40</v>
      </c>
      <c r="G29714" s="7" t="n">
        <v>413.15</v>
      </c>
    </row>
    <row r="29715" customFormat="false" ht="15" hidden="false" customHeight="false" outlineLevel="0" collapsed="false">
      <c r="A29715" s="7" t="s">
        <v>48</v>
      </c>
      <c r="B29715" s="7" t="s">
        <v>273</v>
      </c>
      <c r="C29715" s="7" t="s">
        <v>1388</v>
      </c>
      <c r="D29715" s="7" t="n">
        <v>20</v>
      </c>
      <c r="E29715" s="7" t="n">
        <v>213.16</v>
      </c>
      <c r="F29715" s="7" t="n">
        <v>0</v>
      </c>
      <c r="G29715" s="7" t="n">
        <v>0</v>
      </c>
    </row>
    <row r="29716" customFormat="false" ht="15" hidden="false" customHeight="false" outlineLevel="0" collapsed="false">
      <c r="A29716" s="7" t="s">
        <v>48</v>
      </c>
      <c r="B29716" s="7" t="s">
        <v>273</v>
      </c>
      <c r="C29716" s="7" t="s">
        <v>1388</v>
      </c>
      <c r="D29716" s="7" t="n">
        <v>120</v>
      </c>
      <c r="E29716" s="7" t="n">
        <v>1326</v>
      </c>
      <c r="F29716" s="7" t="n">
        <v>0</v>
      </c>
      <c r="G29716" s="7" t="n">
        <v>0</v>
      </c>
    </row>
    <row r="29717" customFormat="false" ht="15" hidden="false" customHeight="false" outlineLevel="0" collapsed="false">
      <c r="A29717" s="7" t="s">
        <v>48</v>
      </c>
      <c r="B29717" s="7" t="s">
        <v>273</v>
      </c>
      <c r="C29717" s="7" t="s">
        <v>1388</v>
      </c>
      <c r="D29717" s="7" t="n">
        <v>100</v>
      </c>
      <c r="E29717" s="7" t="n">
        <v>1168.05</v>
      </c>
      <c r="F29717" s="7" t="n">
        <v>0</v>
      </c>
      <c r="G29717" s="7" t="n">
        <v>0</v>
      </c>
    </row>
    <row r="29718" customFormat="false" ht="15" hidden="false" customHeight="false" outlineLevel="0" collapsed="false">
      <c r="A29718" s="7" t="s">
        <v>48</v>
      </c>
      <c r="B29718" s="7" t="s">
        <v>273</v>
      </c>
      <c r="C29718" s="7" t="s">
        <v>1388</v>
      </c>
      <c r="D29718" s="7" t="n">
        <v>0</v>
      </c>
      <c r="E29718" s="7" t="n">
        <v>0</v>
      </c>
      <c r="F29718" s="7" t="n">
        <v>70</v>
      </c>
      <c r="G29718" s="7" t="n">
        <v>706.84</v>
      </c>
    </row>
    <row r="29719" customFormat="false" ht="15" hidden="false" customHeight="false" outlineLevel="0" collapsed="false">
      <c r="A29719" s="7" t="s">
        <v>48</v>
      </c>
      <c r="B29719" s="7" t="s">
        <v>273</v>
      </c>
      <c r="C29719" s="7" t="s">
        <v>1388</v>
      </c>
      <c r="D29719" s="7" t="n">
        <v>0</v>
      </c>
      <c r="E29719" s="7" t="n">
        <v>0</v>
      </c>
      <c r="F29719" s="7" t="n">
        <v>40</v>
      </c>
      <c r="G29719" s="7" t="n">
        <v>385.07</v>
      </c>
    </row>
    <row r="29720" customFormat="false" ht="15" hidden="false" customHeight="false" outlineLevel="0" collapsed="false">
      <c r="A29720" s="7" t="s">
        <v>48</v>
      </c>
      <c r="B29720" s="7" t="s">
        <v>273</v>
      </c>
      <c r="C29720" s="7" t="s">
        <v>1388</v>
      </c>
      <c r="D29720" s="7" t="n">
        <v>0</v>
      </c>
      <c r="E29720" s="7" t="n">
        <v>0</v>
      </c>
      <c r="F29720" s="7" t="n">
        <v>50</v>
      </c>
      <c r="G29720" s="7" t="n">
        <v>483.57</v>
      </c>
    </row>
    <row r="29721" customFormat="false" ht="15" hidden="false" customHeight="false" outlineLevel="0" collapsed="false">
      <c r="A29721" s="7" t="s">
        <v>48</v>
      </c>
      <c r="B29721" s="7" t="s">
        <v>324</v>
      </c>
      <c r="C29721" s="7" t="s">
        <v>1388</v>
      </c>
      <c r="D29721" s="7" t="n">
        <v>0</v>
      </c>
      <c r="E29721" s="7" t="n">
        <v>0</v>
      </c>
      <c r="F29721" s="7" t="n">
        <v>10</v>
      </c>
      <c r="G29721" s="7" t="n">
        <v>103.28</v>
      </c>
    </row>
    <row r="29722" customFormat="false" ht="15" hidden="false" customHeight="false" outlineLevel="0" collapsed="false">
      <c r="A29722" s="7" t="s">
        <v>48</v>
      </c>
      <c r="B29722" s="7" t="s">
        <v>324</v>
      </c>
      <c r="C29722" s="7" t="s">
        <v>1388</v>
      </c>
      <c r="D29722" s="7" t="n">
        <v>0</v>
      </c>
      <c r="E29722" s="7" t="n">
        <v>0</v>
      </c>
      <c r="F29722" s="7" t="n">
        <v>40</v>
      </c>
      <c r="G29722" s="7" t="n">
        <v>385.07</v>
      </c>
    </row>
    <row r="29723" customFormat="false" ht="15" hidden="false" customHeight="false" outlineLevel="0" collapsed="false">
      <c r="A29723" s="7" t="s">
        <v>48</v>
      </c>
      <c r="B29723" s="7" t="s">
        <v>324</v>
      </c>
      <c r="C29723" s="7" t="s">
        <v>1388</v>
      </c>
      <c r="D29723" s="7" t="n">
        <v>10</v>
      </c>
      <c r="E29723" s="7" t="n">
        <v>105.84</v>
      </c>
      <c r="F29723" s="7" t="n">
        <v>0</v>
      </c>
      <c r="G29723" s="7" t="n">
        <v>0</v>
      </c>
    </row>
    <row r="29724" customFormat="false" ht="15" hidden="false" customHeight="false" outlineLevel="0" collapsed="false">
      <c r="A29724" s="7" t="s">
        <v>48</v>
      </c>
      <c r="B29724" s="7" t="s">
        <v>324</v>
      </c>
      <c r="C29724" s="7" t="s">
        <v>1388</v>
      </c>
      <c r="D29724" s="7" t="n">
        <v>0</v>
      </c>
      <c r="E29724" s="7" t="n">
        <v>0</v>
      </c>
      <c r="F29724" s="7" t="n">
        <v>30</v>
      </c>
      <c r="G29724" s="7" t="n">
        <v>290.14</v>
      </c>
    </row>
    <row r="29725" customFormat="false" ht="15" hidden="false" customHeight="false" outlineLevel="0" collapsed="false">
      <c r="A29725" s="7" t="s">
        <v>48</v>
      </c>
      <c r="B29725" s="7" t="s">
        <v>324</v>
      </c>
      <c r="C29725" s="7" t="s">
        <v>1388</v>
      </c>
      <c r="D29725" s="7" t="n">
        <v>20</v>
      </c>
      <c r="E29725" s="7" t="n">
        <v>233.61</v>
      </c>
      <c r="F29725" s="7" t="n">
        <v>0</v>
      </c>
      <c r="G29725" s="7" t="n">
        <v>0</v>
      </c>
    </row>
    <row r="29726" customFormat="false" ht="15" hidden="false" customHeight="false" outlineLevel="0" collapsed="false">
      <c r="A29726" s="7" t="s">
        <v>48</v>
      </c>
      <c r="B29726" s="7" t="s">
        <v>324</v>
      </c>
      <c r="C29726" s="7" t="s">
        <v>1388</v>
      </c>
      <c r="D29726" s="7" t="n">
        <v>0</v>
      </c>
      <c r="E29726" s="7" t="n">
        <v>0</v>
      </c>
      <c r="F29726" s="7" t="n">
        <v>10</v>
      </c>
      <c r="G29726" s="7" t="n">
        <v>100.98</v>
      </c>
    </row>
    <row r="29727" customFormat="false" ht="15" hidden="false" customHeight="false" outlineLevel="0" collapsed="false">
      <c r="A29727" s="7" t="s">
        <v>48</v>
      </c>
      <c r="B29727" s="7" t="s">
        <v>324</v>
      </c>
      <c r="C29727" s="7" t="s">
        <v>1388</v>
      </c>
      <c r="D29727" s="7" t="n">
        <v>30</v>
      </c>
      <c r="E29727" s="7" t="n">
        <v>319.73</v>
      </c>
      <c r="F29727" s="7" t="n">
        <v>0</v>
      </c>
      <c r="G29727" s="7" t="n">
        <v>0</v>
      </c>
    </row>
    <row r="29728" customFormat="false" ht="15" hidden="false" customHeight="false" outlineLevel="0" collapsed="false">
      <c r="A29728" s="7" t="s">
        <v>48</v>
      </c>
      <c r="B29728" s="7" t="s">
        <v>324</v>
      </c>
      <c r="C29728" s="7" t="s">
        <v>1388</v>
      </c>
      <c r="D29728" s="7" t="n">
        <v>30</v>
      </c>
      <c r="E29728" s="7" t="n">
        <v>333.65</v>
      </c>
      <c r="F29728" s="7" t="n">
        <v>0</v>
      </c>
      <c r="G29728" s="7" t="n">
        <v>0</v>
      </c>
    </row>
    <row r="29729" customFormat="false" ht="15" hidden="false" customHeight="false" outlineLevel="0" collapsed="false">
      <c r="A29729" s="7" t="s">
        <v>48</v>
      </c>
      <c r="B29729" s="7" t="s">
        <v>280</v>
      </c>
      <c r="C29729" s="7" t="s">
        <v>1388</v>
      </c>
      <c r="D29729" s="7" t="n">
        <v>40</v>
      </c>
      <c r="E29729" s="7" t="n">
        <v>426.31</v>
      </c>
      <c r="F29729" s="7" t="n">
        <v>0</v>
      </c>
      <c r="G29729" s="7" t="n">
        <v>0</v>
      </c>
    </row>
    <row r="29730" customFormat="false" ht="15" hidden="false" customHeight="false" outlineLevel="0" collapsed="false">
      <c r="A29730" s="7" t="s">
        <v>48</v>
      </c>
      <c r="B29730" s="7" t="s">
        <v>280</v>
      </c>
      <c r="C29730" s="7" t="s">
        <v>1388</v>
      </c>
      <c r="D29730" s="7" t="n">
        <v>20</v>
      </c>
      <c r="E29730" s="7" t="n">
        <v>221</v>
      </c>
      <c r="F29730" s="7" t="n">
        <v>0</v>
      </c>
      <c r="G29730" s="7" t="n">
        <v>0</v>
      </c>
    </row>
    <row r="29731" customFormat="false" ht="15" hidden="false" customHeight="false" outlineLevel="0" collapsed="false">
      <c r="A29731" s="7" t="s">
        <v>48</v>
      </c>
      <c r="B29731" s="7" t="s">
        <v>280</v>
      </c>
      <c r="C29731" s="7" t="s">
        <v>1388</v>
      </c>
      <c r="D29731" s="7" t="n">
        <v>0</v>
      </c>
      <c r="E29731" s="7" t="n">
        <v>0</v>
      </c>
      <c r="F29731" s="7" t="n">
        <v>30</v>
      </c>
      <c r="G29731" s="7" t="n">
        <v>288.8</v>
      </c>
    </row>
    <row r="29732" customFormat="false" ht="15" hidden="false" customHeight="false" outlineLevel="0" collapsed="false">
      <c r="A29732" s="7" t="s">
        <v>48</v>
      </c>
      <c r="B29732" s="7" t="s">
        <v>280</v>
      </c>
      <c r="C29732" s="7" t="s">
        <v>1388</v>
      </c>
      <c r="D29732" s="7" t="n">
        <v>0</v>
      </c>
      <c r="E29732" s="7" t="n">
        <v>0</v>
      </c>
      <c r="F29732" s="7" t="n">
        <v>40</v>
      </c>
      <c r="G29732" s="7" t="n">
        <v>403.91</v>
      </c>
    </row>
    <row r="29733" customFormat="false" ht="15" hidden="false" customHeight="false" outlineLevel="0" collapsed="false">
      <c r="A29733" s="7" t="s">
        <v>48</v>
      </c>
      <c r="B29733" s="7" t="s">
        <v>280</v>
      </c>
      <c r="C29733" s="7" t="s">
        <v>1388</v>
      </c>
      <c r="D29733" s="7" t="n">
        <v>0</v>
      </c>
      <c r="E29733" s="7" t="n">
        <v>0</v>
      </c>
      <c r="F29733" s="7" t="n">
        <v>20</v>
      </c>
      <c r="G29733" s="7" t="n">
        <v>193.43</v>
      </c>
    </row>
    <row r="29734" customFormat="false" ht="15" hidden="false" customHeight="false" outlineLevel="0" collapsed="false">
      <c r="A29734" s="7" t="s">
        <v>48</v>
      </c>
      <c r="B29734" s="7" t="s">
        <v>280</v>
      </c>
      <c r="C29734" s="7" t="s">
        <v>1388</v>
      </c>
      <c r="D29734" s="7" t="n">
        <v>0</v>
      </c>
      <c r="E29734" s="7" t="n">
        <v>0</v>
      </c>
      <c r="F29734" s="7" t="n">
        <v>15</v>
      </c>
      <c r="G29734" s="7" t="n">
        <v>154.93</v>
      </c>
    </row>
    <row r="29735" customFormat="false" ht="15" hidden="false" customHeight="false" outlineLevel="0" collapsed="false">
      <c r="A29735" s="7" t="s">
        <v>48</v>
      </c>
      <c r="B29735" s="7" t="s">
        <v>280</v>
      </c>
      <c r="C29735" s="7" t="s">
        <v>1388</v>
      </c>
      <c r="D29735" s="7" t="n">
        <v>50</v>
      </c>
      <c r="E29735" s="7" t="n">
        <v>556.08</v>
      </c>
      <c r="F29735" s="7" t="n">
        <v>0</v>
      </c>
      <c r="G29735" s="7" t="n">
        <v>0</v>
      </c>
    </row>
    <row r="29736" customFormat="false" ht="15" hidden="false" customHeight="false" outlineLevel="0" collapsed="false">
      <c r="A29736" s="7" t="s">
        <v>48</v>
      </c>
      <c r="B29736" s="7" t="s">
        <v>280</v>
      </c>
      <c r="C29736" s="7" t="s">
        <v>1388</v>
      </c>
      <c r="D29736" s="7" t="n">
        <v>50</v>
      </c>
      <c r="E29736" s="7" t="n">
        <v>584.03</v>
      </c>
      <c r="F29736" s="7" t="n">
        <v>0</v>
      </c>
      <c r="G29736" s="7" t="n">
        <v>0</v>
      </c>
    </row>
    <row r="29737" customFormat="false" ht="15" hidden="false" customHeight="false" outlineLevel="0" collapsed="false">
      <c r="A29737" s="7" t="s">
        <v>48</v>
      </c>
      <c r="B29737" s="7" t="s">
        <v>280</v>
      </c>
      <c r="C29737" s="7" t="s">
        <v>1388</v>
      </c>
      <c r="D29737" s="7" t="n">
        <v>40</v>
      </c>
      <c r="E29737" s="7" t="n">
        <v>423.34</v>
      </c>
      <c r="F29737" s="7" t="n">
        <v>0</v>
      </c>
      <c r="G29737" s="7" t="n">
        <v>0</v>
      </c>
    </row>
    <row r="29738" customFormat="false" ht="15" hidden="false" customHeight="false" outlineLevel="0" collapsed="false">
      <c r="A29738" s="7" t="s">
        <v>48</v>
      </c>
      <c r="B29738" s="7" t="s">
        <v>369</v>
      </c>
      <c r="C29738" s="7" t="s">
        <v>1388</v>
      </c>
      <c r="D29738" s="7" t="n">
        <v>0</v>
      </c>
      <c r="E29738" s="7" t="n">
        <v>0</v>
      </c>
      <c r="F29738" s="7" t="n">
        <v>20</v>
      </c>
      <c r="G29738" s="7" t="n">
        <v>193.43</v>
      </c>
    </row>
    <row r="29739" customFormat="false" ht="15" hidden="false" customHeight="false" outlineLevel="0" collapsed="false">
      <c r="A29739" s="7" t="s">
        <v>48</v>
      </c>
      <c r="B29739" s="7" t="s">
        <v>369</v>
      </c>
      <c r="C29739" s="7" t="s">
        <v>1388</v>
      </c>
      <c r="D29739" s="7" t="n">
        <v>40</v>
      </c>
      <c r="E29739" s="7" t="n">
        <v>467.22</v>
      </c>
      <c r="F29739" s="7" t="n">
        <v>0</v>
      </c>
      <c r="G29739" s="7" t="n">
        <v>0</v>
      </c>
    </row>
    <row r="29740" customFormat="false" ht="15" hidden="false" customHeight="false" outlineLevel="0" collapsed="false">
      <c r="A29740" s="7" t="s">
        <v>48</v>
      </c>
      <c r="B29740" s="7" t="s">
        <v>369</v>
      </c>
      <c r="C29740" s="7" t="s">
        <v>1388</v>
      </c>
      <c r="D29740" s="7" t="n">
        <v>0</v>
      </c>
      <c r="E29740" s="7" t="n">
        <v>0</v>
      </c>
      <c r="F29740" s="7" t="n">
        <v>20</v>
      </c>
      <c r="G29740" s="7" t="n">
        <v>192.54</v>
      </c>
    </row>
    <row r="29741" customFormat="false" ht="15" hidden="false" customHeight="false" outlineLevel="0" collapsed="false">
      <c r="A29741" s="7" t="s">
        <v>48</v>
      </c>
      <c r="B29741" s="7" t="s">
        <v>369</v>
      </c>
      <c r="C29741" s="7" t="s">
        <v>1388</v>
      </c>
      <c r="D29741" s="7" t="n">
        <v>30</v>
      </c>
      <c r="E29741" s="7" t="n">
        <v>333.65</v>
      </c>
      <c r="F29741" s="7" t="n">
        <v>0</v>
      </c>
      <c r="G29741" s="7" t="n">
        <v>0</v>
      </c>
    </row>
    <row r="29742" customFormat="false" ht="15" hidden="false" customHeight="false" outlineLevel="0" collapsed="false">
      <c r="A29742" s="7" t="s">
        <v>48</v>
      </c>
      <c r="B29742" s="7" t="s">
        <v>369</v>
      </c>
      <c r="C29742" s="7" t="s">
        <v>1388</v>
      </c>
      <c r="D29742" s="7" t="n">
        <v>10</v>
      </c>
      <c r="E29742" s="7" t="n">
        <v>106.58</v>
      </c>
      <c r="F29742" s="7" t="n">
        <v>0</v>
      </c>
      <c r="G29742" s="7" t="n">
        <v>0</v>
      </c>
    </row>
    <row r="29743" customFormat="false" ht="15" hidden="false" customHeight="false" outlineLevel="0" collapsed="false">
      <c r="A29743" s="7" t="s">
        <v>48</v>
      </c>
      <c r="B29743" s="7" t="s">
        <v>369</v>
      </c>
      <c r="C29743" s="7" t="s">
        <v>1388</v>
      </c>
      <c r="D29743" s="7" t="n">
        <v>0</v>
      </c>
      <c r="E29743" s="7" t="n">
        <v>0</v>
      </c>
      <c r="F29743" s="7" t="n">
        <v>18</v>
      </c>
      <c r="G29743" s="7" t="n">
        <v>181.75</v>
      </c>
    </row>
    <row r="29744" customFormat="false" ht="15" hidden="false" customHeight="false" outlineLevel="0" collapsed="false">
      <c r="A29744" s="7" t="s">
        <v>48</v>
      </c>
      <c r="B29744" s="7" t="s">
        <v>369</v>
      </c>
      <c r="C29744" s="7" t="s">
        <v>1388</v>
      </c>
      <c r="D29744" s="7" t="n">
        <v>0</v>
      </c>
      <c r="E29744" s="7" t="n">
        <v>0</v>
      </c>
      <c r="F29744" s="7" t="n">
        <v>15</v>
      </c>
      <c r="G29744" s="7" t="n">
        <v>154.93</v>
      </c>
    </row>
    <row r="29745" customFormat="false" ht="15" hidden="false" customHeight="false" outlineLevel="0" collapsed="false">
      <c r="A29745" s="7" t="s">
        <v>48</v>
      </c>
      <c r="B29745" s="7" t="s">
        <v>101</v>
      </c>
      <c r="C29745" s="7" t="s">
        <v>1389</v>
      </c>
      <c r="D29745" s="7" t="n">
        <v>0</v>
      </c>
      <c r="E29745" s="7" t="n">
        <v>0</v>
      </c>
      <c r="F29745" s="7" t="n">
        <v>20</v>
      </c>
      <c r="G29745" s="7" t="n">
        <v>193.45</v>
      </c>
    </row>
    <row r="29746" customFormat="false" ht="15" hidden="false" customHeight="false" outlineLevel="0" collapsed="false">
      <c r="A29746" s="7" t="s">
        <v>48</v>
      </c>
      <c r="B29746" s="7" t="s">
        <v>101</v>
      </c>
      <c r="C29746" s="7" t="s">
        <v>1389</v>
      </c>
      <c r="D29746" s="7" t="n">
        <v>0</v>
      </c>
      <c r="E29746" s="7" t="n">
        <v>0</v>
      </c>
      <c r="F29746" s="7" t="n">
        <v>6</v>
      </c>
      <c r="G29746" s="7" t="n">
        <v>56.74</v>
      </c>
    </row>
    <row r="29747" customFormat="false" ht="15" hidden="false" customHeight="false" outlineLevel="0" collapsed="false">
      <c r="A29747" s="7" t="s">
        <v>48</v>
      </c>
      <c r="B29747" s="7" t="s">
        <v>101</v>
      </c>
      <c r="C29747" s="7" t="s">
        <v>1389</v>
      </c>
      <c r="D29747" s="7" t="n">
        <v>50</v>
      </c>
      <c r="E29747" s="7" t="n">
        <v>520.78</v>
      </c>
      <c r="F29747" s="7" t="n">
        <v>0</v>
      </c>
      <c r="G29747" s="7" t="n">
        <v>0</v>
      </c>
    </row>
    <row r="29748" customFormat="false" ht="15" hidden="false" customHeight="false" outlineLevel="0" collapsed="false">
      <c r="A29748" s="7" t="s">
        <v>48</v>
      </c>
      <c r="B29748" s="7" t="s">
        <v>101</v>
      </c>
      <c r="C29748" s="7" t="s">
        <v>1389</v>
      </c>
      <c r="D29748" s="7" t="n">
        <v>40</v>
      </c>
      <c r="E29748" s="7" t="n">
        <v>413.94</v>
      </c>
      <c r="F29748" s="7" t="n">
        <v>0</v>
      </c>
      <c r="G29748" s="7" t="n">
        <v>0</v>
      </c>
    </row>
    <row r="29749" customFormat="false" ht="15" hidden="false" customHeight="false" outlineLevel="0" collapsed="false">
      <c r="A29749" s="7" t="s">
        <v>48</v>
      </c>
      <c r="B29749" s="7" t="s">
        <v>101</v>
      </c>
      <c r="C29749" s="7" t="s">
        <v>1389</v>
      </c>
      <c r="D29749" s="7" t="n">
        <v>0</v>
      </c>
      <c r="E29749" s="7" t="n">
        <v>0</v>
      </c>
      <c r="F29749" s="7" t="n">
        <v>50</v>
      </c>
      <c r="G29749" s="7" t="n">
        <v>450.78</v>
      </c>
    </row>
    <row r="29750" customFormat="false" ht="15" hidden="false" customHeight="false" outlineLevel="0" collapsed="false">
      <c r="A29750" s="7" t="s">
        <v>48</v>
      </c>
      <c r="B29750" s="7" t="s">
        <v>101</v>
      </c>
      <c r="C29750" s="7" t="s">
        <v>1389</v>
      </c>
      <c r="D29750" s="7" t="n">
        <v>20</v>
      </c>
      <c r="E29750" s="7" t="n">
        <v>198.23</v>
      </c>
      <c r="F29750" s="7" t="n">
        <v>0</v>
      </c>
      <c r="G29750" s="7" t="n">
        <v>0</v>
      </c>
    </row>
    <row r="29751" customFormat="false" ht="15" hidden="false" customHeight="false" outlineLevel="0" collapsed="false">
      <c r="A29751" s="7" t="s">
        <v>48</v>
      </c>
      <c r="B29751" s="7" t="s">
        <v>101</v>
      </c>
      <c r="C29751" s="7" t="s">
        <v>1389</v>
      </c>
      <c r="D29751" s="7" t="n">
        <v>30</v>
      </c>
      <c r="E29751" s="7" t="n">
        <v>328.17</v>
      </c>
      <c r="F29751" s="7" t="n">
        <v>0</v>
      </c>
      <c r="G29751" s="7" t="n">
        <v>0</v>
      </c>
    </row>
    <row r="29752" customFormat="false" ht="15" hidden="false" customHeight="false" outlineLevel="0" collapsed="false">
      <c r="A29752" s="7" t="s">
        <v>48</v>
      </c>
      <c r="B29752" s="7" t="s">
        <v>101</v>
      </c>
      <c r="C29752" s="7" t="s">
        <v>1389</v>
      </c>
      <c r="D29752" s="7" t="n">
        <v>0</v>
      </c>
      <c r="E29752" s="7" t="n">
        <v>0</v>
      </c>
      <c r="F29752" s="7" t="n">
        <v>40</v>
      </c>
      <c r="G29752" s="7" t="n">
        <v>362.3</v>
      </c>
    </row>
    <row r="29753" customFormat="false" ht="15" hidden="false" customHeight="false" outlineLevel="0" collapsed="false">
      <c r="A29753" s="7" t="s">
        <v>48</v>
      </c>
      <c r="B29753" s="7" t="s">
        <v>101</v>
      </c>
      <c r="C29753" s="7" t="s">
        <v>1389</v>
      </c>
      <c r="D29753" s="7" t="n">
        <v>80</v>
      </c>
      <c r="E29753" s="7" t="n">
        <v>798.5</v>
      </c>
      <c r="F29753" s="7" t="n">
        <v>0</v>
      </c>
      <c r="G29753" s="7" t="n">
        <v>0</v>
      </c>
    </row>
    <row r="29754" customFormat="false" ht="15" hidden="false" customHeight="false" outlineLevel="0" collapsed="false">
      <c r="A29754" s="7" t="s">
        <v>48</v>
      </c>
      <c r="B29754" s="7" t="s">
        <v>102</v>
      </c>
      <c r="C29754" s="7" t="s">
        <v>1389</v>
      </c>
      <c r="D29754" s="7" t="n">
        <v>0</v>
      </c>
      <c r="E29754" s="7" t="n">
        <v>0</v>
      </c>
      <c r="F29754" s="7" t="n">
        <v>10</v>
      </c>
      <c r="G29754" s="7" t="n">
        <v>96.73</v>
      </c>
    </row>
    <row r="29755" customFormat="false" ht="15" hidden="false" customHeight="false" outlineLevel="0" collapsed="false">
      <c r="A29755" s="7" t="s">
        <v>48</v>
      </c>
      <c r="B29755" s="7" t="s">
        <v>102</v>
      </c>
      <c r="C29755" s="7" t="s">
        <v>1389</v>
      </c>
      <c r="D29755" s="7" t="n">
        <v>0</v>
      </c>
      <c r="E29755" s="7" t="n">
        <v>0</v>
      </c>
      <c r="F29755" s="7" t="n">
        <v>6</v>
      </c>
      <c r="G29755" s="7" t="n">
        <v>56.74</v>
      </c>
    </row>
    <row r="29756" customFormat="false" ht="15" hidden="false" customHeight="false" outlineLevel="0" collapsed="false">
      <c r="A29756" s="7" t="s">
        <v>48</v>
      </c>
      <c r="B29756" s="7" t="s">
        <v>102</v>
      </c>
      <c r="C29756" s="7" t="s">
        <v>1389</v>
      </c>
      <c r="D29756" s="7" t="n">
        <v>40</v>
      </c>
      <c r="E29756" s="7" t="n">
        <v>416.62</v>
      </c>
      <c r="F29756" s="7" t="n">
        <v>0</v>
      </c>
      <c r="G29756" s="7" t="n">
        <v>0</v>
      </c>
    </row>
    <row r="29757" customFormat="false" ht="15" hidden="false" customHeight="false" outlineLevel="0" collapsed="false">
      <c r="A29757" s="7" t="s">
        <v>48</v>
      </c>
      <c r="B29757" s="7" t="s">
        <v>102</v>
      </c>
      <c r="C29757" s="7" t="s">
        <v>1389</v>
      </c>
      <c r="D29757" s="7" t="n">
        <v>40</v>
      </c>
      <c r="E29757" s="7" t="n">
        <v>399.25</v>
      </c>
      <c r="F29757" s="7" t="n">
        <v>0</v>
      </c>
      <c r="G29757" s="7" t="n">
        <v>0</v>
      </c>
    </row>
    <row r="29758" customFormat="false" ht="15" hidden="false" customHeight="false" outlineLevel="0" collapsed="false">
      <c r="A29758" s="7" t="s">
        <v>48</v>
      </c>
      <c r="B29758" s="7" t="s">
        <v>102</v>
      </c>
      <c r="C29758" s="7" t="s">
        <v>1389</v>
      </c>
      <c r="D29758" s="7" t="n">
        <v>10</v>
      </c>
      <c r="E29758" s="7" t="n">
        <v>103.48</v>
      </c>
      <c r="F29758" s="7" t="n">
        <v>0</v>
      </c>
      <c r="G29758" s="7" t="n">
        <v>0</v>
      </c>
    </row>
    <row r="29759" customFormat="false" ht="15" hidden="false" customHeight="false" outlineLevel="0" collapsed="false">
      <c r="A29759" s="7" t="s">
        <v>48</v>
      </c>
      <c r="B29759" s="7" t="s">
        <v>102</v>
      </c>
      <c r="C29759" s="7" t="s">
        <v>1389</v>
      </c>
      <c r="D29759" s="7" t="n">
        <v>20</v>
      </c>
      <c r="E29759" s="7" t="n">
        <v>198.23</v>
      </c>
      <c r="F29759" s="7" t="n">
        <v>0</v>
      </c>
      <c r="G29759" s="7" t="n">
        <v>0</v>
      </c>
    </row>
    <row r="29760" customFormat="false" ht="15" hidden="false" customHeight="false" outlineLevel="0" collapsed="false">
      <c r="A29760" s="7" t="s">
        <v>48</v>
      </c>
      <c r="B29760" s="7" t="s">
        <v>102</v>
      </c>
      <c r="C29760" s="7" t="s">
        <v>1389</v>
      </c>
      <c r="D29760" s="7" t="n">
        <v>40</v>
      </c>
      <c r="E29760" s="7" t="n">
        <v>437.55</v>
      </c>
      <c r="F29760" s="7" t="n">
        <v>0</v>
      </c>
      <c r="G29760" s="7" t="n">
        <v>0</v>
      </c>
    </row>
    <row r="29761" customFormat="false" ht="15" hidden="false" customHeight="false" outlineLevel="0" collapsed="false">
      <c r="A29761" s="7" t="s">
        <v>48</v>
      </c>
      <c r="B29761" s="7" t="s">
        <v>102</v>
      </c>
      <c r="C29761" s="7" t="s">
        <v>1389</v>
      </c>
      <c r="D29761" s="7" t="n">
        <v>0</v>
      </c>
      <c r="E29761" s="7" t="n">
        <v>0</v>
      </c>
      <c r="F29761" s="7" t="n">
        <v>70</v>
      </c>
      <c r="G29761" s="7" t="n">
        <v>631.09</v>
      </c>
    </row>
    <row r="29762" customFormat="false" ht="15" hidden="false" customHeight="false" outlineLevel="0" collapsed="false">
      <c r="A29762" s="7" t="s">
        <v>48</v>
      </c>
      <c r="B29762" s="7" t="s">
        <v>102</v>
      </c>
      <c r="C29762" s="7" t="s">
        <v>1389</v>
      </c>
      <c r="D29762" s="7" t="n">
        <v>0</v>
      </c>
      <c r="E29762" s="7" t="n">
        <v>0</v>
      </c>
      <c r="F29762" s="7" t="n">
        <v>50</v>
      </c>
      <c r="G29762" s="7" t="n">
        <v>452.86</v>
      </c>
    </row>
    <row r="29763" customFormat="false" ht="15" hidden="false" customHeight="false" outlineLevel="0" collapsed="false">
      <c r="A29763" s="7" t="s">
        <v>48</v>
      </c>
      <c r="B29763" s="7" t="s">
        <v>137</v>
      </c>
      <c r="C29763" s="7" t="s">
        <v>1389</v>
      </c>
      <c r="D29763" s="7" t="n">
        <v>0</v>
      </c>
      <c r="E29763" s="7" t="n">
        <v>0</v>
      </c>
      <c r="F29763" s="7" t="n">
        <v>10</v>
      </c>
      <c r="G29763" s="7" t="n">
        <v>90.15</v>
      </c>
    </row>
    <row r="29764" customFormat="false" ht="15" hidden="false" customHeight="false" outlineLevel="0" collapsed="false">
      <c r="A29764" s="7" t="s">
        <v>48</v>
      </c>
      <c r="B29764" s="7" t="s">
        <v>137</v>
      </c>
      <c r="C29764" s="7" t="s">
        <v>1389</v>
      </c>
      <c r="D29764" s="7" t="n">
        <v>0</v>
      </c>
      <c r="E29764" s="7" t="n">
        <v>0</v>
      </c>
      <c r="F29764" s="7" t="n">
        <v>3</v>
      </c>
      <c r="G29764" s="7" t="n">
        <v>28.37</v>
      </c>
    </row>
    <row r="29765" customFormat="false" ht="15" hidden="false" customHeight="false" outlineLevel="0" collapsed="false">
      <c r="A29765" s="7" t="s">
        <v>48</v>
      </c>
      <c r="B29765" s="7" t="s">
        <v>137</v>
      </c>
      <c r="C29765" s="7" t="s">
        <v>1389</v>
      </c>
      <c r="D29765" s="7" t="n">
        <v>20</v>
      </c>
      <c r="E29765" s="7" t="n">
        <v>199.62</v>
      </c>
      <c r="F29765" s="7" t="n">
        <v>0</v>
      </c>
      <c r="G29765" s="7" t="n">
        <v>0</v>
      </c>
    </row>
    <row r="29766" customFormat="false" ht="15" hidden="false" customHeight="false" outlineLevel="0" collapsed="false">
      <c r="A29766" s="7" t="s">
        <v>48</v>
      </c>
      <c r="B29766" s="7" t="s">
        <v>137</v>
      </c>
      <c r="C29766" s="7" t="s">
        <v>1389</v>
      </c>
      <c r="D29766" s="7" t="n">
        <v>6</v>
      </c>
      <c r="E29766" s="7" t="n">
        <v>65.64</v>
      </c>
      <c r="F29766" s="7" t="n">
        <v>0</v>
      </c>
      <c r="G29766" s="7" t="n">
        <v>0</v>
      </c>
    </row>
    <row r="29767" customFormat="false" ht="15" hidden="false" customHeight="false" outlineLevel="0" collapsed="false">
      <c r="A29767" s="7" t="s">
        <v>48</v>
      </c>
      <c r="B29767" s="7" t="s">
        <v>137</v>
      </c>
      <c r="C29767" s="7" t="s">
        <v>1389</v>
      </c>
      <c r="D29767" s="7" t="n">
        <v>10</v>
      </c>
      <c r="E29767" s="7" t="n">
        <v>103.48</v>
      </c>
      <c r="F29767" s="7" t="n">
        <v>0</v>
      </c>
      <c r="G29767" s="7" t="n">
        <v>0</v>
      </c>
    </row>
    <row r="29768" customFormat="false" ht="15" hidden="false" customHeight="false" outlineLevel="0" collapsed="false">
      <c r="A29768" s="7" t="s">
        <v>48</v>
      </c>
      <c r="B29768" s="7" t="s">
        <v>137</v>
      </c>
      <c r="C29768" s="7" t="s">
        <v>1389</v>
      </c>
      <c r="D29768" s="7" t="n">
        <v>6</v>
      </c>
      <c r="E29768" s="7" t="n">
        <v>62.5</v>
      </c>
      <c r="F29768" s="7" t="n">
        <v>0</v>
      </c>
      <c r="G29768" s="7" t="n">
        <v>0</v>
      </c>
    </row>
    <row r="29769" customFormat="false" ht="15" hidden="false" customHeight="false" outlineLevel="0" collapsed="false">
      <c r="A29769" s="7" t="s">
        <v>48</v>
      </c>
      <c r="B29769" s="7" t="s">
        <v>137</v>
      </c>
      <c r="C29769" s="7" t="s">
        <v>1389</v>
      </c>
      <c r="D29769" s="7" t="n">
        <v>0</v>
      </c>
      <c r="E29769" s="7" t="n">
        <v>0</v>
      </c>
      <c r="F29769" s="7" t="n">
        <v>10</v>
      </c>
      <c r="G29769" s="7" t="n">
        <v>96.73</v>
      </c>
    </row>
    <row r="29770" customFormat="false" ht="15" hidden="false" customHeight="false" outlineLevel="0" collapsed="false">
      <c r="A29770" s="7" t="s">
        <v>48</v>
      </c>
      <c r="B29770" s="7" t="s">
        <v>137</v>
      </c>
      <c r="C29770" s="7" t="s">
        <v>1389</v>
      </c>
      <c r="D29770" s="7" t="n">
        <v>0</v>
      </c>
      <c r="E29770" s="7" t="n">
        <v>0</v>
      </c>
      <c r="F29770" s="7" t="n">
        <v>10</v>
      </c>
      <c r="G29770" s="7" t="n">
        <v>90.58</v>
      </c>
    </row>
    <row r="29771" customFormat="false" ht="15" hidden="false" customHeight="false" outlineLevel="0" collapsed="false">
      <c r="A29771" s="7" t="s">
        <v>48</v>
      </c>
      <c r="B29771" s="7" t="s">
        <v>118</v>
      </c>
      <c r="C29771" s="7" t="s">
        <v>1389</v>
      </c>
      <c r="D29771" s="7" t="n">
        <v>10</v>
      </c>
      <c r="E29771" s="7" t="n">
        <v>103.48</v>
      </c>
      <c r="F29771" s="7" t="n">
        <v>0</v>
      </c>
      <c r="G29771" s="7" t="n">
        <v>0</v>
      </c>
    </row>
    <row r="29772" customFormat="false" ht="15" hidden="false" customHeight="false" outlineLevel="0" collapsed="false">
      <c r="A29772" s="7" t="s">
        <v>48</v>
      </c>
      <c r="B29772" s="7" t="s">
        <v>118</v>
      </c>
      <c r="C29772" s="7" t="s">
        <v>1389</v>
      </c>
      <c r="D29772" s="7" t="n">
        <v>0</v>
      </c>
      <c r="E29772" s="7" t="n">
        <v>0</v>
      </c>
      <c r="F29772" s="7" t="n">
        <v>15</v>
      </c>
      <c r="G29772" s="7" t="n">
        <v>145.1</v>
      </c>
    </row>
    <row r="29773" customFormat="false" ht="15" hidden="false" customHeight="false" outlineLevel="0" collapsed="false">
      <c r="A29773" s="7" t="s">
        <v>48</v>
      </c>
      <c r="B29773" s="7" t="s">
        <v>118</v>
      </c>
      <c r="C29773" s="7" t="s">
        <v>1389</v>
      </c>
      <c r="D29773" s="7" t="n">
        <v>20</v>
      </c>
      <c r="E29773" s="7" t="n">
        <v>198.23</v>
      </c>
      <c r="F29773" s="7" t="n">
        <v>0</v>
      </c>
      <c r="G29773" s="7" t="n">
        <v>0</v>
      </c>
    </row>
    <row r="29774" customFormat="false" ht="15" hidden="false" customHeight="false" outlineLevel="0" collapsed="false">
      <c r="A29774" s="7" t="s">
        <v>48</v>
      </c>
      <c r="B29774" s="7" t="s">
        <v>118</v>
      </c>
      <c r="C29774" s="7" t="s">
        <v>1389</v>
      </c>
      <c r="D29774" s="7" t="n">
        <v>0</v>
      </c>
      <c r="E29774" s="7" t="n">
        <v>0</v>
      </c>
      <c r="F29774" s="7" t="n">
        <v>30</v>
      </c>
      <c r="G29774" s="7" t="n">
        <v>270.47</v>
      </c>
    </row>
    <row r="29775" customFormat="false" ht="15" hidden="false" customHeight="false" outlineLevel="0" collapsed="false">
      <c r="A29775" s="7" t="s">
        <v>48</v>
      </c>
      <c r="B29775" s="7" t="s">
        <v>118</v>
      </c>
      <c r="C29775" s="7" t="s">
        <v>1389</v>
      </c>
      <c r="D29775" s="7" t="n">
        <v>0</v>
      </c>
      <c r="E29775" s="7" t="n">
        <v>0</v>
      </c>
      <c r="F29775" s="7" t="n">
        <v>6</v>
      </c>
      <c r="G29775" s="7" t="n">
        <v>56.74</v>
      </c>
    </row>
    <row r="29776" customFormat="false" ht="15" hidden="false" customHeight="false" outlineLevel="0" collapsed="false">
      <c r="A29776" s="7" t="s">
        <v>48</v>
      </c>
      <c r="B29776" s="7" t="s">
        <v>118</v>
      </c>
      <c r="C29776" s="7" t="s">
        <v>1389</v>
      </c>
      <c r="D29776" s="7" t="n">
        <v>0</v>
      </c>
      <c r="E29776" s="7" t="n">
        <v>0</v>
      </c>
      <c r="F29776" s="7" t="n">
        <v>30</v>
      </c>
      <c r="G29776" s="7" t="n">
        <v>271.72</v>
      </c>
    </row>
    <row r="29777" customFormat="false" ht="15" hidden="false" customHeight="false" outlineLevel="0" collapsed="false">
      <c r="A29777" s="7" t="s">
        <v>48</v>
      </c>
      <c r="B29777" s="7" t="s">
        <v>118</v>
      </c>
      <c r="C29777" s="7" t="s">
        <v>1389</v>
      </c>
      <c r="D29777" s="7" t="n">
        <v>50</v>
      </c>
      <c r="E29777" s="7" t="n">
        <v>520.78</v>
      </c>
      <c r="F29777" s="7" t="n">
        <v>0</v>
      </c>
      <c r="G29777" s="7" t="n">
        <v>0</v>
      </c>
    </row>
    <row r="29778" customFormat="false" ht="15" hidden="false" customHeight="false" outlineLevel="0" collapsed="false">
      <c r="A29778" s="7" t="s">
        <v>48</v>
      </c>
      <c r="B29778" s="7" t="s">
        <v>118</v>
      </c>
      <c r="C29778" s="7" t="s">
        <v>1389</v>
      </c>
      <c r="D29778" s="7" t="n">
        <v>30</v>
      </c>
      <c r="E29778" s="7" t="n">
        <v>299.44</v>
      </c>
      <c r="F29778" s="7" t="n">
        <v>0</v>
      </c>
      <c r="G29778" s="7" t="n">
        <v>0</v>
      </c>
    </row>
    <row r="29779" customFormat="false" ht="15" hidden="false" customHeight="false" outlineLevel="0" collapsed="false">
      <c r="A29779" s="7" t="s">
        <v>48</v>
      </c>
      <c r="B29779" s="7" t="s">
        <v>118</v>
      </c>
      <c r="C29779" s="7" t="s">
        <v>1389</v>
      </c>
      <c r="D29779" s="7" t="n">
        <v>40</v>
      </c>
      <c r="E29779" s="7" t="n">
        <v>437.55</v>
      </c>
      <c r="F29779" s="7" t="n">
        <v>0</v>
      </c>
      <c r="G29779" s="7" t="n">
        <v>0</v>
      </c>
    </row>
    <row r="29780" customFormat="false" ht="15" hidden="false" customHeight="false" outlineLevel="0" collapsed="false">
      <c r="A29780" s="7" t="s">
        <v>48</v>
      </c>
      <c r="B29780" s="7" t="s">
        <v>716</v>
      </c>
      <c r="C29780" s="7" t="s">
        <v>1389</v>
      </c>
      <c r="D29780" s="7" t="n">
        <v>30</v>
      </c>
      <c r="E29780" s="7" t="n">
        <v>328.17</v>
      </c>
      <c r="F29780" s="7" t="n">
        <v>0</v>
      </c>
      <c r="G29780" s="7" t="n">
        <v>0</v>
      </c>
    </row>
    <row r="29781" customFormat="false" ht="15" hidden="false" customHeight="false" outlineLevel="0" collapsed="false">
      <c r="A29781" s="7" t="s">
        <v>48</v>
      </c>
      <c r="B29781" s="7" t="s">
        <v>716</v>
      </c>
      <c r="C29781" s="7" t="s">
        <v>1389</v>
      </c>
      <c r="D29781" s="7" t="n">
        <v>15</v>
      </c>
      <c r="E29781" s="7" t="n">
        <v>149.72</v>
      </c>
      <c r="F29781" s="7" t="n">
        <v>0</v>
      </c>
      <c r="G29781" s="7" t="n">
        <v>0</v>
      </c>
    </row>
    <row r="29782" customFormat="false" ht="15" hidden="false" customHeight="false" outlineLevel="0" collapsed="false">
      <c r="A29782" s="7" t="s">
        <v>48</v>
      </c>
      <c r="B29782" s="7" t="s">
        <v>716</v>
      </c>
      <c r="C29782" s="7" t="s">
        <v>1389</v>
      </c>
      <c r="D29782" s="7" t="n">
        <v>10</v>
      </c>
      <c r="E29782" s="7" t="n">
        <v>99.12</v>
      </c>
      <c r="F29782" s="7" t="n">
        <v>0</v>
      </c>
      <c r="G29782" s="7" t="n">
        <v>0</v>
      </c>
    </row>
    <row r="29783" customFormat="false" ht="15" hidden="false" customHeight="false" outlineLevel="0" collapsed="false">
      <c r="A29783" s="7" t="s">
        <v>48</v>
      </c>
      <c r="B29783" s="7" t="s">
        <v>716</v>
      </c>
      <c r="C29783" s="7" t="s">
        <v>1389</v>
      </c>
      <c r="D29783" s="7" t="n">
        <v>0</v>
      </c>
      <c r="E29783" s="7" t="n">
        <v>0</v>
      </c>
      <c r="F29783" s="7" t="n">
        <v>6</v>
      </c>
      <c r="G29783" s="7" t="n">
        <v>54.34</v>
      </c>
    </row>
    <row r="29784" customFormat="false" ht="15" hidden="false" customHeight="false" outlineLevel="0" collapsed="false">
      <c r="A29784" s="7" t="s">
        <v>48</v>
      </c>
      <c r="B29784" s="7" t="s">
        <v>716</v>
      </c>
      <c r="C29784" s="7" t="s">
        <v>1389</v>
      </c>
      <c r="D29784" s="7" t="n">
        <v>10</v>
      </c>
      <c r="E29784" s="7" t="n">
        <v>104.16</v>
      </c>
      <c r="F29784" s="7" t="n">
        <v>0</v>
      </c>
      <c r="G29784" s="7" t="n">
        <v>0</v>
      </c>
    </row>
    <row r="29785" customFormat="false" ht="15" hidden="false" customHeight="false" outlineLevel="0" collapsed="false">
      <c r="A29785" s="7" t="s">
        <v>48</v>
      </c>
      <c r="B29785" s="7" t="s">
        <v>716</v>
      </c>
      <c r="C29785" s="7" t="s">
        <v>1389</v>
      </c>
      <c r="D29785" s="7" t="n">
        <v>0</v>
      </c>
      <c r="E29785" s="7" t="n">
        <v>0</v>
      </c>
      <c r="F29785" s="7" t="n">
        <v>15</v>
      </c>
      <c r="G29785" s="7" t="n">
        <v>145.1</v>
      </c>
    </row>
    <row r="29786" customFormat="false" ht="15" hidden="false" customHeight="false" outlineLevel="0" collapsed="false">
      <c r="A29786" s="7" t="s">
        <v>48</v>
      </c>
      <c r="B29786" s="7" t="s">
        <v>133</v>
      </c>
      <c r="C29786" s="7" t="s">
        <v>1390</v>
      </c>
      <c r="D29786" s="7" t="n">
        <v>6</v>
      </c>
      <c r="E29786" s="7" t="n">
        <v>69.91</v>
      </c>
      <c r="F29786" s="7" t="n">
        <v>0</v>
      </c>
      <c r="G29786" s="7" t="n">
        <v>0</v>
      </c>
    </row>
    <row r="29787" customFormat="false" ht="15" hidden="false" customHeight="false" outlineLevel="0" collapsed="false">
      <c r="A29787" s="7" t="s">
        <v>48</v>
      </c>
      <c r="B29787" s="7" t="s">
        <v>154</v>
      </c>
      <c r="C29787" s="7" t="s">
        <v>1390</v>
      </c>
      <c r="D29787" s="7" t="n">
        <v>6</v>
      </c>
      <c r="E29787" s="7" t="n">
        <v>69.91</v>
      </c>
      <c r="F29787" s="7" t="n">
        <v>0</v>
      </c>
      <c r="G29787" s="7" t="n">
        <v>0</v>
      </c>
    </row>
    <row r="29788" customFormat="false" ht="15" hidden="false" customHeight="false" outlineLevel="0" collapsed="false">
      <c r="A29788" s="7" t="s">
        <v>48</v>
      </c>
      <c r="B29788" s="7" t="s">
        <v>167</v>
      </c>
      <c r="C29788" s="7" t="s">
        <v>1390</v>
      </c>
      <c r="D29788" s="7" t="n">
        <v>10</v>
      </c>
      <c r="E29788" s="7" t="n">
        <v>116.51</v>
      </c>
      <c r="F29788" s="7" t="n">
        <v>0</v>
      </c>
      <c r="G29788" s="7" t="n">
        <v>0</v>
      </c>
    </row>
    <row r="29789" customFormat="false" ht="15" hidden="false" customHeight="false" outlineLevel="0" collapsed="false">
      <c r="A29789" s="7" t="s">
        <v>48</v>
      </c>
      <c r="B29789" s="7" t="s">
        <v>602</v>
      </c>
      <c r="C29789" s="7" t="s">
        <v>1395</v>
      </c>
      <c r="D29789" s="7" t="n">
        <v>0</v>
      </c>
      <c r="E29789" s="7" t="n">
        <v>0</v>
      </c>
      <c r="F29789" s="7" t="n">
        <v>6</v>
      </c>
      <c r="G29789" s="7" t="n">
        <v>166.72</v>
      </c>
    </row>
    <row r="29790" customFormat="false" ht="15" hidden="false" customHeight="false" outlineLevel="0" collapsed="false">
      <c r="A29790" s="7" t="s">
        <v>48</v>
      </c>
      <c r="B29790" s="7" t="s">
        <v>602</v>
      </c>
      <c r="C29790" s="7" t="s">
        <v>1395</v>
      </c>
      <c r="D29790" s="7" t="n">
        <v>20</v>
      </c>
      <c r="E29790" s="7" t="n">
        <v>634.93</v>
      </c>
      <c r="F29790" s="7" t="n">
        <v>0</v>
      </c>
      <c r="G29790" s="7" t="n">
        <v>0</v>
      </c>
    </row>
    <row r="29791" customFormat="false" ht="15" hidden="false" customHeight="false" outlineLevel="0" collapsed="false">
      <c r="A29791" s="7" t="s">
        <v>48</v>
      </c>
      <c r="B29791" s="7" t="s">
        <v>602</v>
      </c>
      <c r="C29791" s="7" t="s">
        <v>1395</v>
      </c>
      <c r="D29791" s="7" t="n">
        <v>25</v>
      </c>
      <c r="E29791" s="7" t="n">
        <v>760.18</v>
      </c>
      <c r="F29791" s="7" t="n">
        <v>0</v>
      </c>
      <c r="G29791" s="7" t="n">
        <v>0</v>
      </c>
    </row>
    <row r="29792" customFormat="false" ht="15" hidden="false" customHeight="false" outlineLevel="0" collapsed="false">
      <c r="A29792" s="7" t="s">
        <v>48</v>
      </c>
      <c r="B29792" s="7" t="s">
        <v>602</v>
      </c>
      <c r="C29792" s="7" t="s">
        <v>1395</v>
      </c>
      <c r="D29792" s="7" t="n">
        <v>0</v>
      </c>
      <c r="E29792" s="7" t="n">
        <v>0</v>
      </c>
      <c r="F29792" s="7" t="n">
        <v>12</v>
      </c>
      <c r="G29792" s="7" t="n">
        <v>356.09</v>
      </c>
    </row>
    <row r="29793" customFormat="false" ht="15" hidden="false" customHeight="false" outlineLevel="0" collapsed="false">
      <c r="A29793" s="7" t="s">
        <v>48</v>
      </c>
      <c r="B29793" s="7" t="s">
        <v>602</v>
      </c>
      <c r="C29793" s="7" t="s">
        <v>1395</v>
      </c>
      <c r="D29793" s="7" t="n">
        <v>20</v>
      </c>
      <c r="E29793" s="7" t="n">
        <v>639.05</v>
      </c>
      <c r="F29793" s="7" t="n">
        <v>0</v>
      </c>
      <c r="G29793" s="7" t="n">
        <v>0</v>
      </c>
    </row>
    <row r="29794" customFormat="false" ht="15" hidden="false" customHeight="false" outlineLevel="0" collapsed="false">
      <c r="A29794" s="7" t="s">
        <v>48</v>
      </c>
      <c r="B29794" s="7" t="s">
        <v>602</v>
      </c>
      <c r="C29794" s="7" t="s">
        <v>1395</v>
      </c>
      <c r="D29794" s="7" t="n">
        <v>25</v>
      </c>
      <c r="E29794" s="7" t="n">
        <v>765.5</v>
      </c>
      <c r="F29794" s="7" t="n">
        <v>0</v>
      </c>
      <c r="G29794" s="7" t="n">
        <v>0</v>
      </c>
    </row>
    <row r="29795" customFormat="false" ht="15" hidden="false" customHeight="false" outlineLevel="0" collapsed="false">
      <c r="A29795" s="7" t="s">
        <v>48</v>
      </c>
      <c r="B29795" s="7" t="s">
        <v>602</v>
      </c>
      <c r="C29795" s="7" t="s">
        <v>1395</v>
      </c>
      <c r="D29795" s="7" t="n">
        <v>10</v>
      </c>
      <c r="E29795" s="7" t="n">
        <v>335.58</v>
      </c>
      <c r="F29795" s="7" t="n">
        <v>0</v>
      </c>
      <c r="G29795" s="7" t="n">
        <v>0</v>
      </c>
    </row>
    <row r="29796" customFormat="false" ht="15" hidden="false" customHeight="false" outlineLevel="0" collapsed="false">
      <c r="A29796" s="7" t="s">
        <v>48</v>
      </c>
      <c r="B29796" s="7" t="s">
        <v>540</v>
      </c>
      <c r="C29796" s="7" t="s">
        <v>1395</v>
      </c>
      <c r="D29796" s="7" t="n">
        <v>0</v>
      </c>
      <c r="E29796" s="7" t="n">
        <v>0</v>
      </c>
      <c r="F29796" s="7" t="n">
        <v>6</v>
      </c>
      <c r="G29796" s="7" t="n">
        <v>166.72</v>
      </c>
    </row>
    <row r="29797" customFormat="false" ht="15" hidden="false" customHeight="false" outlineLevel="0" collapsed="false">
      <c r="A29797" s="7" t="s">
        <v>48</v>
      </c>
      <c r="B29797" s="7" t="s">
        <v>540</v>
      </c>
      <c r="C29797" s="7" t="s">
        <v>1395</v>
      </c>
      <c r="D29797" s="7" t="n">
        <v>10</v>
      </c>
      <c r="E29797" s="7" t="n">
        <v>335.58</v>
      </c>
      <c r="F29797" s="7" t="n">
        <v>0</v>
      </c>
      <c r="G29797" s="7" t="n">
        <v>0</v>
      </c>
    </row>
    <row r="29798" customFormat="false" ht="15" hidden="false" customHeight="false" outlineLevel="0" collapsed="false">
      <c r="A29798" s="7" t="s">
        <v>48</v>
      </c>
      <c r="B29798" s="7" t="s">
        <v>540</v>
      </c>
      <c r="C29798" s="7" t="s">
        <v>1395</v>
      </c>
      <c r="D29798" s="7" t="n">
        <v>0</v>
      </c>
      <c r="E29798" s="7" t="n">
        <v>0</v>
      </c>
      <c r="F29798" s="7" t="n">
        <v>-10</v>
      </c>
      <c r="G29798" s="7" t="n">
        <v>-278.07</v>
      </c>
    </row>
    <row r="29799" customFormat="false" ht="15" hidden="false" customHeight="false" outlineLevel="0" collapsed="false">
      <c r="A29799" s="7" t="s">
        <v>48</v>
      </c>
      <c r="B29799" s="7" t="s">
        <v>540</v>
      </c>
      <c r="C29799" s="7" t="s">
        <v>1395</v>
      </c>
      <c r="D29799" s="7" t="n">
        <v>0</v>
      </c>
      <c r="E29799" s="7" t="n">
        <v>0</v>
      </c>
      <c r="F29799" s="7" t="n">
        <v>10</v>
      </c>
      <c r="G29799" s="7" t="n">
        <v>296.75</v>
      </c>
    </row>
    <row r="29800" customFormat="false" ht="15" hidden="false" customHeight="false" outlineLevel="0" collapsed="false">
      <c r="A29800" s="7" t="s">
        <v>48</v>
      </c>
      <c r="B29800" s="7" t="s">
        <v>540</v>
      </c>
      <c r="C29800" s="7" t="s">
        <v>1395</v>
      </c>
      <c r="D29800" s="7" t="n">
        <v>0</v>
      </c>
      <c r="E29800" s="7" t="n">
        <v>0</v>
      </c>
      <c r="F29800" s="7" t="n">
        <v>20</v>
      </c>
      <c r="G29800" s="7" t="n">
        <v>553.16</v>
      </c>
    </row>
    <row r="29801" customFormat="false" ht="15" hidden="false" customHeight="false" outlineLevel="0" collapsed="false">
      <c r="A29801" s="7" t="s">
        <v>48</v>
      </c>
      <c r="B29801" s="7" t="s">
        <v>540</v>
      </c>
      <c r="C29801" s="7" t="s">
        <v>1395</v>
      </c>
      <c r="D29801" s="7" t="n">
        <v>10</v>
      </c>
      <c r="E29801" s="7" t="n">
        <v>304.07</v>
      </c>
      <c r="F29801" s="7" t="n">
        <v>0</v>
      </c>
      <c r="G29801" s="7" t="n">
        <v>0</v>
      </c>
    </row>
    <row r="29802" customFormat="false" ht="15" hidden="false" customHeight="false" outlineLevel="0" collapsed="false">
      <c r="A29802" s="7" t="s">
        <v>48</v>
      </c>
      <c r="B29802" s="7" t="s">
        <v>540</v>
      </c>
      <c r="C29802" s="7" t="s">
        <v>1395</v>
      </c>
      <c r="D29802" s="7" t="n">
        <v>10</v>
      </c>
      <c r="E29802" s="7" t="n">
        <v>306.21</v>
      </c>
      <c r="F29802" s="7" t="n">
        <v>0</v>
      </c>
      <c r="G29802" s="7" t="n">
        <v>0</v>
      </c>
    </row>
    <row r="29803" customFormat="false" ht="15" hidden="false" customHeight="false" outlineLevel="0" collapsed="false">
      <c r="A29803" s="7" t="s">
        <v>48</v>
      </c>
      <c r="B29803" s="7" t="s">
        <v>540</v>
      </c>
      <c r="C29803" s="7" t="s">
        <v>1395</v>
      </c>
      <c r="D29803" s="7" t="n">
        <v>20</v>
      </c>
      <c r="E29803" s="7" t="n">
        <v>639.05</v>
      </c>
      <c r="F29803" s="7" t="n">
        <v>0</v>
      </c>
      <c r="G29803" s="7" t="n">
        <v>0</v>
      </c>
    </row>
    <row r="29804" customFormat="false" ht="15" hidden="false" customHeight="false" outlineLevel="0" collapsed="false">
      <c r="A29804" s="7" t="s">
        <v>48</v>
      </c>
      <c r="B29804" s="7" t="s">
        <v>770</v>
      </c>
      <c r="C29804" s="7" t="s">
        <v>1395</v>
      </c>
      <c r="D29804" s="7" t="n">
        <v>6</v>
      </c>
      <c r="E29804" s="7" t="n">
        <v>183.73</v>
      </c>
      <c r="F29804" s="7" t="n">
        <v>0</v>
      </c>
      <c r="G29804" s="7" t="n">
        <v>0</v>
      </c>
    </row>
    <row r="29805" customFormat="false" ht="15" hidden="false" customHeight="false" outlineLevel="0" collapsed="false">
      <c r="A29805" s="7" t="s">
        <v>48</v>
      </c>
      <c r="B29805" s="7" t="s">
        <v>847</v>
      </c>
      <c r="C29805" s="7" t="s">
        <v>1395</v>
      </c>
      <c r="D29805" s="7" t="n">
        <v>0</v>
      </c>
      <c r="E29805" s="7" t="n">
        <v>0</v>
      </c>
      <c r="F29805" s="7" t="n">
        <v>6</v>
      </c>
      <c r="G29805" s="7" t="n">
        <v>174.07</v>
      </c>
    </row>
    <row r="29806" customFormat="false" ht="15" hidden="false" customHeight="false" outlineLevel="0" collapsed="false">
      <c r="A29806" s="7" t="s">
        <v>48</v>
      </c>
      <c r="B29806" s="7" t="s">
        <v>847</v>
      </c>
      <c r="C29806" s="7" t="s">
        <v>1395</v>
      </c>
      <c r="D29806" s="7" t="n">
        <v>6</v>
      </c>
      <c r="E29806" s="7" t="n">
        <v>183.73</v>
      </c>
      <c r="F29806" s="7" t="n">
        <v>0</v>
      </c>
      <c r="G29806" s="7" t="n">
        <v>0</v>
      </c>
    </row>
    <row r="29807" customFormat="false" ht="15" hidden="false" customHeight="false" outlineLevel="0" collapsed="false">
      <c r="A29807" s="7" t="s">
        <v>48</v>
      </c>
      <c r="B29807" s="7" t="s">
        <v>847</v>
      </c>
      <c r="C29807" s="7" t="s">
        <v>1395</v>
      </c>
      <c r="D29807" s="7" t="n">
        <v>0</v>
      </c>
      <c r="E29807" s="7" t="n">
        <v>0</v>
      </c>
      <c r="F29807" s="7" t="n">
        <v>6</v>
      </c>
      <c r="G29807" s="7" t="n">
        <v>166.72</v>
      </c>
    </row>
    <row r="29808" customFormat="false" ht="15" hidden="false" customHeight="false" outlineLevel="0" collapsed="false">
      <c r="A29808" s="7" t="s">
        <v>48</v>
      </c>
      <c r="B29808" s="7" t="s">
        <v>847</v>
      </c>
      <c r="C29808" s="7" t="s">
        <v>1395</v>
      </c>
      <c r="D29808" s="7" t="n">
        <v>10</v>
      </c>
      <c r="E29808" s="7" t="n">
        <v>304.07</v>
      </c>
      <c r="F29808" s="7" t="n">
        <v>0</v>
      </c>
      <c r="G29808" s="7" t="n">
        <v>0</v>
      </c>
    </row>
    <row r="29809" customFormat="false" ht="15" hidden="false" customHeight="false" outlineLevel="0" collapsed="false">
      <c r="A29809" s="7" t="s">
        <v>48</v>
      </c>
      <c r="B29809" s="7" t="s">
        <v>847</v>
      </c>
      <c r="C29809" s="7" t="s">
        <v>1395</v>
      </c>
      <c r="D29809" s="7" t="n">
        <v>0</v>
      </c>
      <c r="E29809" s="7" t="n">
        <v>0</v>
      </c>
      <c r="F29809" s="7" t="n">
        <v>10</v>
      </c>
      <c r="G29809" s="7" t="n">
        <v>296.75</v>
      </c>
    </row>
    <row r="29810" customFormat="false" ht="15" hidden="false" customHeight="false" outlineLevel="0" collapsed="false">
      <c r="A29810" s="7" t="s">
        <v>48</v>
      </c>
      <c r="B29810" s="7" t="s">
        <v>847</v>
      </c>
      <c r="C29810" s="7" t="s">
        <v>1395</v>
      </c>
      <c r="D29810" s="7" t="n">
        <v>15</v>
      </c>
      <c r="E29810" s="7" t="n">
        <v>503.37</v>
      </c>
      <c r="F29810" s="7" t="n">
        <v>0</v>
      </c>
      <c r="G29810" s="7" t="n">
        <v>0</v>
      </c>
    </row>
    <row r="29811" customFormat="false" ht="15" hidden="false" customHeight="false" outlineLevel="0" collapsed="false">
      <c r="A29811" s="7" t="s">
        <v>48</v>
      </c>
      <c r="B29811" s="7" t="s">
        <v>769</v>
      </c>
      <c r="C29811" s="7" t="s">
        <v>1395</v>
      </c>
      <c r="D29811" s="7" t="n">
        <v>0</v>
      </c>
      <c r="E29811" s="7" t="n">
        <v>0</v>
      </c>
      <c r="F29811" s="7" t="n">
        <v>6</v>
      </c>
      <c r="G29811" s="7" t="n">
        <v>178.05</v>
      </c>
    </row>
    <row r="29812" customFormat="false" ht="15" hidden="false" customHeight="false" outlineLevel="0" collapsed="false">
      <c r="A29812" s="7" t="s">
        <v>48</v>
      </c>
      <c r="B29812" s="7" t="s">
        <v>769</v>
      </c>
      <c r="C29812" s="7" t="s">
        <v>1395</v>
      </c>
      <c r="D29812" s="7" t="n">
        <v>10</v>
      </c>
      <c r="E29812" s="7" t="n">
        <v>335.58</v>
      </c>
      <c r="F29812" s="7" t="n">
        <v>0</v>
      </c>
      <c r="G29812" s="7" t="n">
        <v>0</v>
      </c>
    </row>
    <row r="29813" customFormat="false" ht="15" hidden="false" customHeight="false" outlineLevel="0" collapsed="false">
      <c r="A29813" s="7" t="s">
        <v>48</v>
      </c>
      <c r="B29813" s="7" t="s">
        <v>769</v>
      </c>
      <c r="C29813" s="7" t="s">
        <v>1395</v>
      </c>
      <c r="D29813" s="7" t="n">
        <v>6</v>
      </c>
      <c r="E29813" s="7" t="n">
        <v>183.73</v>
      </c>
      <c r="F29813" s="7" t="n">
        <v>0</v>
      </c>
      <c r="G29813" s="7" t="n">
        <v>0</v>
      </c>
    </row>
    <row r="29814" customFormat="false" ht="15" hidden="false" customHeight="false" outlineLevel="0" collapsed="false">
      <c r="A29814" s="7" t="s">
        <v>48</v>
      </c>
      <c r="B29814" s="7" t="s">
        <v>769</v>
      </c>
      <c r="C29814" s="7" t="s">
        <v>1395</v>
      </c>
      <c r="D29814" s="7" t="n">
        <v>10</v>
      </c>
      <c r="E29814" s="7" t="n">
        <v>304.07</v>
      </c>
      <c r="F29814" s="7" t="n">
        <v>0</v>
      </c>
      <c r="G29814" s="7" t="n">
        <v>0</v>
      </c>
    </row>
    <row r="29815" customFormat="false" ht="15" hidden="false" customHeight="false" outlineLevel="0" collapsed="false">
      <c r="A29815" s="7" t="s">
        <v>48</v>
      </c>
      <c r="B29815" s="7" t="s">
        <v>184</v>
      </c>
      <c r="C29815" s="7" t="s">
        <v>1399</v>
      </c>
      <c r="D29815" s="7" t="n">
        <v>6</v>
      </c>
      <c r="E29815" s="7" t="n">
        <v>138.75</v>
      </c>
      <c r="F29815" s="7" t="n">
        <v>0</v>
      </c>
      <c r="G29815" s="7" t="n">
        <v>0</v>
      </c>
    </row>
    <row r="29816" customFormat="false" ht="15" hidden="false" customHeight="false" outlineLevel="0" collapsed="false">
      <c r="A29816" s="7" t="s">
        <v>48</v>
      </c>
      <c r="B29816" s="7" t="s">
        <v>184</v>
      </c>
      <c r="C29816" s="7" t="s">
        <v>1399</v>
      </c>
      <c r="D29816" s="7" t="n">
        <v>0</v>
      </c>
      <c r="E29816" s="7" t="n">
        <v>0</v>
      </c>
      <c r="F29816" s="7" t="n">
        <v>6</v>
      </c>
      <c r="G29816" s="7" t="n">
        <v>120.11</v>
      </c>
    </row>
    <row r="29817" customFormat="false" ht="15" hidden="false" customHeight="false" outlineLevel="0" collapsed="false">
      <c r="A29817" s="7" t="s">
        <v>48</v>
      </c>
      <c r="B29817" s="7" t="s">
        <v>184</v>
      </c>
      <c r="C29817" s="7" t="s">
        <v>1399</v>
      </c>
      <c r="D29817" s="7" t="n">
        <v>6</v>
      </c>
      <c r="E29817" s="7" t="n">
        <v>145.73</v>
      </c>
      <c r="F29817" s="7" t="n">
        <v>0</v>
      </c>
      <c r="G29817" s="7" t="n">
        <v>0</v>
      </c>
    </row>
    <row r="29818" customFormat="false" ht="15" hidden="false" customHeight="false" outlineLevel="0" collapsed="false">
      <c r="A29818" s="7" t="s">
        <v>48</v>
      </c>
      <c r="B29818" s="7" t="s">
        <v>184</v>
      </c>
      <c r="C29818" s="7" t="s">
        <v>1399</v>
      </c>
      <c r="D29818" s="7" t="n">
        <v>0</v>
      </c>
      <c r="E29818" s="7" t="n">
        <v>0</v>
      </c>
      <c r="F29818" s="7" t="n">
        <v>10</v>
      </c>
      <c r="G29818" s="7" t="n">
        <v>201.11</v>
      </c>
    </row>
    <row r="29819" customFormat="false" ht="15" hidden="false" customHeight="false" outlineLevel="0" collapsed="false">
      <c r="A29819" s="7" t="s">
        <v>48</v>
      </c>
      <c r="B29819" s="7" t="s">
        <v>184</v>
      </c>
      <c r="C29819" s="7" t="s">
        <v>1399</v>
      </c>
      <c r="D29819" s="7" t="n">
        <v>15</v>
      </c>
      <c r="E29819" s="7" t="n">
        <v>330.11</v>
      </c>
      <c r="F29819" s="7" t="n">
        <v>0</v>
      </c>
      <c r="G29819" s="7" t="n">
        <v>0</v>
      </c>
    </row>
    <row r="29820" customFormat="false" ht="15" hidden="false" customHeight="false" outlineLevel="0" collapsed="false">
      <c r="A29820" s="7" t="s">
        <v>48</v>
      </c>
      <c r="B29820" s="7" t="s">
        <v>184</v>
      </c>
      <c r="C29820" s="7" t="s">
        <v>1399</v>
      </c>
      <c r="D29820" s="7" t="n">
        <v>10</v>
      </c>
      <c r="E29820" s="7" t="n">
        <v>229.77</v>
      </c>
      <c r="F29820" s="7" t="n">
        <v>0</v>
      </c>
      <c r="G29820" s="7" t="n">
        <v>0</v>
      </c>
    </row>
    <row r="29821" customFormat="false" ht="15" hidden="false" customHeight="false" outlineLevel="0" collapsed="false">
      <c r="A29821" s="7" t="s">
        <v>48</v>
      </c>
      <c r="B29821" s="7" t="s">
        <v>186</v>
      </c>
      <c r="C29821" s="7" t="s">
        <v>1399</v>
      </c>
      <c r="D29821" s="7" t="n">
        <v>0</v>
      </c>
      <c r="E29821" s="7" t="n">
        <v>0</v>
      </c>
      <c r="F29821" s="7" t="n">
        <v>10</v>
      </c>
      <c r="G29821" s="7" t="n">
        <v>201.11</v>
      </c>
    </row>
    <row r="29822" customFormat="false" ht="15" hidden="false" customHeight="false" outlineLevel="0" collapsed="false">
      <c r="A29822" s="7" t="s">
        <v>48</v>
      </c>
      <c r="B29822" s="7" t="s">
        <v>186</v>
      </c>
      <c r="C29822" s="7" t="s">
        <v>1399</v>
      </c>
      <c r="D29822" s="7" t="n">
        <v>0</v>
      </c>
      <c r="E29822" s="7" t="n">
        <v>0</v>
      </c>
      <c r="F29822" s="7" t="n">
        <v>6</v>
      </c>
      <c r="G29822" s="7" t="n">
        <v>120.11</v>
      </c>
    </row>
    <row r="29823" customFormat="false" ht="15" hidden="false" customHeight="false" outlineLevel="0" collapsed="false">
      <c r="A29823" s="7" t="s">
        <v>48</v>
      </c>
      <c r="B29823" s="7" t="s">
        <v>186</v>
      </c>
      <c r="C29823" s="7" t="s">
        <v>1399</v>
      </c>
      <c r="D29823" s="7" t="n">
        <v>10</v>
      </c>
      <c r="E29823" s="7" t="n">
        <v>221.62</v>
      </c>
      <c r="F29823" s="7" t="n">
        <v>0</v>
      </c>
      <c r="G29823" s="7" t="n">
        <v>0</v>
      </c>
    </row>
    <row r="29824" customFormat="false" ht="15" hidden="false" customHeight="false" outlineLevel="0" collapsed="false">
      <c r="A29824" s="7" t="s">
        <v>48</v>
      </c>
      <c r="B29824" s="7" t="s">
        <v>186</v>
      </c>
      <c r="C29824" s="7" t="s">
        <v>1399</v>
      </c>
      <c r="D29824" s="7" t="n">
        <v>0</v>
      </c>
      <c r="E29824" s="7" t="n">
        <v>0</v>
      </c>
      <c r="F29824" s="7" t="n">
        <v>6</v>
      </c>
      <c r="G29824" s="7" t="n">
        <v>128.86</v>
      </c>
    </row>
    <row r="29825" customFormat="false" ht="15" hidden="false" customHeight="false" outlineLevel="0" collapsed="false">
      <c r="A29825" s="7" t="s">
        <v>48</v>
      </c>
      <c r="B29825" s="7" t="s">
        <v>186</v>
      </c>
      <c r="C29825" s="7" t="s">
        <v>1399</v>
      </c>
      <c r="D29825" s="7" t="n">
        <v>0</v>
      </c>
      <c r="E29825" s="7" t="n">
        <v>0</v>
      </c>
      <c r="F29825" s="7" t="n">
        <v>6</v>
      </c>
      <c r="G29825" s="7" t="n">
        <v>125.98</v>
      </c>
    </row>
    <row r="29826" customFormat="false" ht="15" hidden="false" customHeight="false" outlineLevel="0" collapsed="false">
      <c r="A29826" s="7" t="s">
        <v>48</v>
      </c>
      <c r="B29826" s="7" t="s">
        <v>186</v>
      </c>
      <c r="C29826" s="7" t="s">
        <v>1399</v>
      </c>
      <c r="D29826" s="7" t="n">
        <v>15</v>
      </c>
      <c r="E29826" s="7" t="n">
        <v>344.65</v>
      </c>
      <c r="F29826" s="7" t="n">
        <v>0</v>
      </c>
      <c r="G29826" s="7" t="n">
        <v>0</v>
      </c>
    </row>
    <row r="29827" customFormat="false" ht="15" hidden="false" customHeight="false" outlineLevel="0" collapsed="false">
      <c r="A29827" s="7" t="s">
        <v>48</v>
      </c>
      <c r="B29827" s="7" t="s">
        <v>186</v>
      </c>
      <c r="C29827" s="7" t="s">
        <v>1399</v>
      </c>
      <c r="D29827" s="7" t="n">
        <v>10</v>
      </c>
      <c r="E29827" s="7" t="n">
        <v>231.26</v>
      </c>
      <c r="F29827" s="7" t="n">
        <v>0</v>
      </c>
      <c r="G29827" s="7" t="n">
        <v>0</v>
      </c>
    </row>
    <row r="29828" customFormat="false" ht="15" hidden="false" customHeight="false" outlineLevel="0" collapsed="false">
      <c r="A29828" s="7" t="s">
        <v>48</v>
      </c>
      <c r="B29828" s="7" t="s">
        <v>186</v>
      </c>
      <c r="C29828" s="7" t="s">
        <v>1399</v>
      </c>
      <c r="D29828" s="7" t="n">
        <v>15</v>
      </c>
      <c r="E29828" s="7" t="n">
        <v>330.11</v>
      </c>
      <c r="F29828" s="7" t="n">
        <v>0</v>
      </c>
      <c r="G29828" s="7" t="n">
        <v>0</v>
      </c>
    </row>
    <row r="29829" customFormat="false" ht="15" hidden="false" customHeight="false" outlineLevel="0" collapsed="false">
      <c r="A29829" s="7" t="s">
        <v>48</v>
      </c>
      <c r="B29829" s="7" t="s">
        <v>224</v>
      </c>
      <c r="C29829" s="7" t="s">
        <v>1399</v>
      </c>
      <c r="D29829" s="7" t="n">
        <v>6</v>
      </c>
      <c r="E29829" s="7" t="n">
        <v>145.73</v>
      </c>
      <c r="F29829" s="7" t="n">
        <v>0</v>
      </c>
      <c r="G29829" s="7" t="n">
        <v>0</v>
      </c>
    </row>
    <row r="29830" customFormat="false" ht="15" hidden="false" customHeight="false" outlineLevel="0" collapsed="false">
      <c r="A29830" s="7" t="s">
        <v>48</v>
      </c>
      <c r="B29830" s="7" t="s">
        <v>224</v>
      </c>
      <c r="C29830" s="7" t="s">
        <v>1399</v>
      </c>
      <c r="D29830" s="7" t="n">
        <v>10</v>
      </c>
      <c r="E29830" s="7" t="n">
        <v>229.77</v>
      </c>
      <c r="F29830" s="7" t="n">
        <v>0</v>
      </c>
      <c r="G29830" s="7" t="n">
        <v>0</v>
      </c>
    </row>
    <row r="29831" customFormat="false" ht="15" hidden="false" customHeight="false" outlineLevel="0" collapsed="false">
      <c r="A29831" s="7" t="s">
        <v>48</v>
      </c>
      <c r="B29831" s="7" t="s">
        <v>224</v>
      </c>
      <c r="C29831" s="7" t="s">
        <v>1399</v>
      </c>
      <c r="D29831" s="7" t="n">
        <v>0</v>
      </c>
      <c r="E29831" s="7" t="n">
        <v>0</v>
      </c>
      <c r="F29831" s="7" t="n">
        <v>6</v>
      </c>
      <c r="G29831" s="7" t="n">
        <v>125.98</v>
      </c>
    </row>
    <row r="29832" customFormat="false" ht="15" hidden="false" customHeight="false" outlineLevel="0" collapsed="false">
      <c r="A29832" s="7" t="s">
        <v>48</v>
      </c>
      <c r="B29832" s="7" t="s">
        <v>224</v>
      </c>
      <c r="C29832" s="7" t="s">
        <v>1399</v>
      </c>
      <c r="D29832" s="7" t="n">
        <v>0</v>
      </c>
      <c r="E29832" s="7" t="n">
        <v>0</v>
      </c>
      <c r="F29832" s="7" t="n">
        <v>6</v>
      </c>
      <c r="G29832" s="7" t="n">
        <v>120.66</v>
      </c>
    </row>
    <row r="29833" customFormat="false" ht="15" hidden="false" customHeight="false" outlineLevel="0" collapsed="false">
      <c r="A29833" s="7" t="s">
        <v>48</v>
      </c>
      <c r="B29833" s="7" t="s">
        <v>224</v>
      </c>
      <c r="C29833" s="7" t="s">
        <v>1399</v>
      </c>
      <c r="D29833" s="7" t="n">
        <v>10</v>
      </c>
      <c r="E29833" s="7" t="n">
        <v>220.07</v>
      </c>
      <c r="F29833" s="7" t="n">
        <v>0</v>
      </c>
      <c r="G29833" s="7" t="n">
        <v>0</v>
      </c>
    </row>
    <row r="29834" customFormat="false" ht="15" hidden="false" customHeight="false" outlineLevel="0" collapsed="false">
      <c r="A29834" s="7" t="s">
        <v>48</v>
      </c>
      <c r="B29834" s="7" t="s">
        <v>845</v>
      </c>
      <c r="C29834" s="7" t="s">
        <v>1523</v>
      </c>
      <c r="D29834" s="7" t="n">
        <v>30</v>
      </c>
      <c r="E29834" s="7" t="n">
        <v>561.78</v>
      </c>
      <c r="F29834" s="7" t="n">
        <v>0</v>
      </c>
      <c r="G29834" s="7" t="n">
        <v>0</v>
      </c>
    </row>
    <row r="29835" customFormat="false" ht="15" hidden="false" customHeight="false" outlineLevel="0" collapsed="false">
      <c r="A29835" s="7" t="s">
        <v>48</v>
      </c>
      <c r="B29835" s="7" t="s">
        <v>845</v>
      </c>
      <c r="C29835" s="7" t="s">
        <v>1523</v>
      </c>
      <c r="D29835" s="7" t="n">
        <v>20</v>
      </c>
      <c r="E29835" s="7" t="n">
        <v>356.6</v>
      </c>
      <c r="F29835" s="7" t="n">
        <v>0</v>
      </c>
      <c r="G29835" s="7" t="n">
        <v>0</v>
      </c>
    </row>
    <row r="29836" customFormat="false" ht="15" hidden="false" customHeight="false" outlineLevel="0" collapsed="false">
      <c r="A29836" s="7" t="s">
        <v>48</v>
      </c>
      <c r="B29836" s="7" t="s">
        <v>845</v>
      </c>
      <c r="C29836" s="7" t="s">
        <v>1523</v>
      </c>
      <c r="D29836" s="7" t="n">
        <v>0</v>
      </c>
      <c r="E29836" s="7" t="n">
        <v>0</v>
      </c>
      <c r="F29836" s="7" t="n">
        <v>10</v>
      </c>
      <c r="G29836" s="7" t="n">
        <v>155.05</v>
      </c>
    </row>
    <row r="29837" customFormat="false" ht="15" hidden="false" customHeight="false" outlineLevel="0" collapsed="false">
      <c r="A29837" s="7" t="s">
        <v>48</v>
      </c>
      <c r="B29837" s="7" t="s">
        <v>845</v>
      </c>
      <c r="C29837" s="7" t="s">
        <v>1523</v>
      </c>
      <c r="D29837" s="7" t="n">
        <v>0</v>
      </c>
      <c r="E29837" s="7" t="n">
        <v>0</v>
      </c>
      <c r="F29837" s="7" t="n">
        <v>10</v>
      </c>
      <c r="G29837" s="7" t="n">
        <v>161.88</v>
      </c>
    </row>
    <row r="29838" customFormat="false" ht="15" hidden="false" customHeight="false" outlineLevel="0" collapsed="false">
      <c r="A29838" s="7" t="s">
        <v>48</v>
      </c>
      <c r="B29838" s="7" t="s">
        <v>845</v>
      </c>
      <c r="C29838" s="7" t="s">
        <v>1523</v>
      </c>
      <c r="D29838" s="7" t="n">
        <v>40</v>
      </c>
      <c r="E29838" s="7" t="n">
        <v>708.61</v>
      </c>
      <c r="F29838" s="7" t="n">
        <v>0</v>
      </c>
      <c r="G29838" s="7" t="n">
        <v>0</v>
      </c>
    </row>
    <row r="29839" customFormat="false" ht="15" hidden="false" customHeight="false" outlineLevel="0" collapsed="false">
      <c r="A29839" s="7" t="s">
        <v>48</v>
      </c>
      <c r="B29839" s="7" t="s">
        <v>845</v>
      </c>
      <c r="C29839" s="7" t="s">
        <v>1523</v>
      </c>
      <c r="D29839" s="7" t="n">
        <v>70</v>
      </c>
      <c r="E29839" s="7" t="n">
        <v>1187.72</v>
      </c>
      <c r="F29839" s="7" t="n">
        <v>0</v>
      </c>
      <c r="G29839" s="7" t="n">
        <v>0</v>
      </c>
    </row>
    <row r="29840" customFormat="false" ht="15" hidden="false" customHeight="false" outlineLevel="0" collapsed="false">
      <c r="A29840" s="7" t="s">
        <v>48</v>
      </c>
      <c r="B29840" s="7" t="s">
        <v>825</v>
      </c>
      <c r="C29840" s="7" t="s">
        <v>1523</v>
      </c>
      <c r="D29840" s="7" t="n">
        <v>6</v>
      </c>
      <c r="E29840" s="7" t="n">
        <v>102.52</v>
      </c>
      <c r="F29840" s="7" t="n">
        <v>0</v>
      </c>
      <c r="G29840" s="7" t="n">
        <v>0</v>
      </c>
    </row>
    <row r="29841" customFormat="false" ht="15" hidden="false" customHeight="false" outlineLevel="0" collapsed="false">
      <c r="A29841" s="7" t="s">
        <v>48</v>
      </c>
      <c r="B29841" s="7" t="s">
        <v>825</v>
      </c>
      <c r="C29841" s="7" t="s">
        <v>1523</v>
      </c>
      <c r="D29841" s="7" t="n">
        <v>0</v>
      </c>
      <c r="E29841" s="7" t="n">
        <v>0</v>
      </c>
      <c r="F29841" s="7" t="n">
        <v>20</v>
      </c>
      <c r="G29841" s="7" t="n">
        <v>331.17</v>
      </c>
    </row>
    <row r="29842" customFormat="false" ht="15" hidden="false" customHeight="false" outlineLevel="0" collapsed="false">
      <c r="A29842" s="7" t="s">
        <v>48</v>
      </c>
      <c r="B29842" s="7" t="s">
        <v>825</v>
      </c>
      <c r="C29842" s="7" t="s">
        <v>1523</v>
      </c>
      <c r="D29842" s="7" t="n">
        <v>30</v>
      </c>
      <c r="E29842" s="7" t="n">
        <v>534.9</v>
      </c>
      <c r="F29842" s="7" t="n">
        <v>0</v>
      </c>
      <c r="G29842" s="7" t="n">
        <v>0</v>
      </c>
    </row>
    <row r="29843" customFormat="false" ht="15" hidden="false" customHeight="false" outlineLevel="0" collapsed="false">
      <c r="A29843" s="7" t="s">
        <v>48</v>
      </c>
      <c r="B29843" s="7" t="s">
        <v>825</v>
      </c>
      <c r="C29843" s="7" t="s">
        <v>1523</v>
      </c>
      <c r="D29843" s="7" t="n">
        <v>0</v>
      </c>
      <c r="E29843" s="7" t="n">
        <v>0</v>
      </c>
      <c r="F29843" s="7" t="n">
        <v>30</v>
      </c>
      <c r="G29843" s="7" t="n">
        <v>465.15</v>
      </c>
    </row>
    <row r="29844" customFormat="false" ht="15" hidden="false" customHeight="false" outlineLevel="0" collapsed="false">
      <c r="A29844" s="7" t="s">
        <v>48</v>
      </c>
      <c r="B29844" s="7" t="s">
        <v>825</v>
      </c>
      <c r="C29844" s="7" t="s">
        <v>1523</v>
      </c>
      <c r="D29844" s="7" t="n">
        <v>70</v>
      </c>
      <c r="E29844" s="7" t="n">
        <v>1240.06</v>
      </c>
      <c r="F29844" s="7" t="n">
        <v>0</v>
      </c>
      <c r="G29844" s="7" t="n">
        <v>0</v>
      </c>
    </row>
    <row r="29845" customFormat="false" ht="15" hidden="false" customHeight="false" outlineLevel="0" collapsed="false">
      <c r="A29845" s="7" t="s">
        <v>48</v>
      </c>
      <c r="B29845" s="7" t="s">
        <v>825</v>
      </c>
      <c r="C29845" s="7" t="s">
        <v>1523</v>
      </c>
      <c r="D29845" s="7" t="n">
        <v>0</v>
      </c>
      <c r="E29845" s="7" t="n">
        <v>0</v>
      </c>
      <c r="F29845" s="7" t="n">
        <v>50</v>
      </c>
      <c r="G29845" s="7" t="n">
        <v>771.67</v>
      </c>
    </row>
    <row r="29846" customFormat="false" ht="15" hidden="false" customHeight="false" outlineLevel="0" collapsed="false">
      <c r="A29846" s="7" t="s">
        <v>48</v>
      </c>
      <c r="B29846" s="7" t="s">
        <v>825</v>
      </c>
      <c r="C29846" s="7" t="s">
        <v>1523</v>
      </c>
      <c r="D29846" s="7" t="n">
        <v>0</v>
      </c>
      <c r="E29846" s="7" t="n">
        <v>0</v>
      </c>
      <c r="F29846" s="7" t="n">
        <v>50</v>
      </c>
      <c r="G29846" s="7" t="n">
        <v>809.41</v>
      </c>
    </row>
    <row r="29847" customFormat="false" ht="15" hidden="false" customHeight="false" outlineLevel="0" collapsed="false">
      <c r="A29847" s="7" t="s">
        <v>48</v>
      </c>
      <c r="B29847" s="7" t="s">
        <v>825</v>
      </c>
      <c r="C29847" s="7" t="s">
        <v>1523</v>
      </c>
      <c r="D29847" s="7" t="n">
        <v>70</v>
      </c>
      <c r="E29847" s="7" t="n">
        <v>1187.72</v>
      </c>
      <c r="F29847" s="7" t="n">
        <v>0</v>
      </c>
      <c r="G29847" s="7" t="n">
        <v>0</v>
      </c>
    </row>
    <row r="29848" customFormat="false" ht="15" hidden="false" customHeight="false" outlineLevel="0" collapsed="false">
      <c r="A29848" s="7" t="s">
        <v>48</v>
      </c>
      <c r="B29848" s="7" t="s">
        <v>825</v>
      </c>
      <c r="C29848" s="7" t="s">
        <v>1523</v>
      </c>
      <c r="D29848" s="7" t="n">
        <v>40</v>
      </c>
      <c r="E29848" s="7" t="n">
        <v>749.03</v>
      </c>
      <c r="F29848" s="7" t="n">
        <v>0</v>
      </c>
      <c r="G29848" s="7" t="n">
        <v>0</v>
      </c>
    </row>
    <row r="29849" customFormat="false" ht="15" hidden="false" customHeight="false" outlineLevel="0" collapsed="false">
      <c r="A29849" s="7" t="s">
        <v>48</v>
      </c>
      <c r="B29849" s="7" t="s">
        <v>796</v>
      </c>
      <c r="C29849" s="7" t="s">
        <v>1523</v>
      </c>
      <c r="D29849" s="7" t="n">
        <v>0</v>
      </c>
      <c r="E29849" s="7" t="n">
        <v>0</v>
      </c>
      <c r="F29849" s="7" t="n">
        <v>15</v>
      </c>
      <c r="G29849" s="7" t="n">
        <v>232.57</v>
      </c>
    </row>
    <row r="29850" customFormat="false" ht="15" hidden="false" customHeight="false" outlineLevel="0" collapsed="false">
      <c r="A29850" s="7" t="s">
        <v>48</v>
      </c>
      <c r="B29850" s="7" t="s">
        <v>796</v>
      </c>
      <c r="C29850" s="7" t="s">
        <v>1523</v>
      </c>
      <c r="D29850" s="7" t="n">
        <v>0</v>
      </c>
      <c r="E29850" s="7" t="n">
        <v>0</v>
      </c>
      <c r="F29850" s="7" t="n">
        <v>30</v>
      </c>
      <c r="G29850" s="7" t="n">
        <v>463.01</v>
      </c>
    </row>
    <row r="29851" customFormat="false" ht="15" hidden="false" customHeight="false" outlineLevel="0" collapsed="false">
      <c r="A29851" s="7" t="s">
        <v>48</v>
      </c>
      <c r="B29851" s="7" t="s">
        <v>796</v>
      </c>
      <c r="C29851" s="7" t="s">
        <v>1523</v>
      </c>
      <c r="D29851" s="7" t="n">
        <v>0</v>
      </c>
      <c r="E29851" s="7" t="n">
        <v>0</v>
      </c>
      <c r="F29851" s="7" t="n">
        <v>15</v>
      </c>
      <c r="G29851" s="7" t="n">
        <v>248.38</v>
      </c>
    </row>
    <row r="29852" customFormat="false" ht="15" hidden="false" customHeight="false" outlineLevel="0" collapsed="false">
      <c r="A29852" s="7" t="s">
        <v>48</v>
      </c>
      <c r="B29852" s="7" t="s">
        <v>796</v>
      </c>
      <c r="C29852" s="7" t="s">
        <v>1523</v>
      </c>
      <c r="D29852" s="7" t="n">
        <v>30</v>
      </c>
      <c r="E29852" s="7" t="n">
        <v>531.45</v>
      </c>
      <c r="F29852" s="7" t="n">
        <v>0</v>
      </c>
      <c r="G29852" s="7" t="n">
        <v>0</v>
      </c>
    </row>
    <row r="29853" customFormat="false" ht="15" hidden="false" customHeight="false" outlineLevel="0" collapsed="false">
      <c r="A29853" s="7" t="s">
        <v>48</v>
      </c>
      <c r="B29853" s="7" t="s">
        <v>796</v>
      </c>
      <c r="C29853" s="7" t="s">
        <v>1523</v>
      </c>
      <c r="D29853" s="7" t="n">
        <v>20</v>
      </c>
      <c r="E29853" s="7" t="n">
        <v>374.52</v>
      </c>
      <c r="F29853" s="7" t="n">
        <v>0</v>
      </c>
      <c r="G29853" s="7" t="n">
        <v>0</v>
      </c>
    </row>
    <row r="29854" customFormat="false" ht="15" hidden="false" customHeight="false" outlineLevel="0" collapsed="false">
      <c r="A29854" s="7" t="s">
        <v>48</v>
      </c>
      <c r="B29854" s="7" t="s">
        <v>796</v>
      </c>
      <c r="C29854" s="7" t="s">
        <v>1523</v>
      </c>
      <c r="D29854" s="7" t="n">
        <v>15</v>
      </c>
      <c r="E29854" s="7" t="n">
        <v>267.45</v>
      </c>
      <c r="F29854" s="7" t="n">
        <v>0</v>
      </c>
      <c r="G29854" s="7" t="n">
        <v>0</v>
      </c>
    </row>
    <row r="29855" customFormat="false" ht="15" hidden="false" customHeight="false" outlineLevel="0" collapsed="false">
      <c r="A29855" s="7" t="s">
        <v>48</v>
      </c>
      <c r="B29855" s="7" t="s">
        <v>796</v>
      </c>
      <c r="C29855" s="7" t="s">
        <v>1523</v>
      </c>
      <c r="D29855" s="7" t="n">
        <v>0</v>
      </c>
      <c r="E29855" s="7" t="n">
        <v>0</v>
      </c>
      <c r="F29855" s="7" t="n">
        <v>25</v>
      </c>
      <c r="G29855" s="7" t="n">
        <v>404.71</v>
      </c>
    </row>
    <row r="29856" customFormat="false" ht="15" hidden="false" customHeight="false" outlineLevel="0" collapsed="false">
      <c r="A29856" s="7" t="s">
        <v>48</v>
      </c>
      <c r="B29856" s="7" t="s">
        <v>796</v>
      </c>
      <c r="C29856" s="7" t="s">
        <v>1523</v>
      </c>
      <c r="D29856" s="7" t="n">
        <v>30</v>
      </c>
      <c r="E29856" s="7" t="n">
        <v>509.02</v>
      </c>
      <c r="F29856" s="7" t="n">
        <v>0</v>
      </c>
      <c r="G29856" s="7" t="n">
        <v>0</v>
      </c>
    </row>
    <row r="29857" customFormat="false" ht="15" hidden="false" customHeight="false" outlineLevel="0" collapsed="false">
      <c r="A29857" s="7" t="s">
        <v>48</v>
      </c>
      <c r="B29857" s="7" t="s">
        <v>756</v>
      </c>
      <c r="C29857" s="7" t="s">
        <v>1523</v>
      </c>
      <c r="D29857" s="7" t="n">
        <v>10</v>
      </c>
      <c r="E29857" s="7" t="n">
        <v>177.15</v>
      </c>
      <c r="F29857" s="7" t="n">
        <v>0</v>
      </c>
      <c r="G29857" s="7" t="n">
        <v>0</v>
      </c>
    </row>
    <row r="29858" customFormat="false" ht="15" hidden="false" customHeight="false" outlineLevel="0" collapsed="false">
      <c r="A29858" s="7" t="s">
        <v>48</v>
      </c>
      <c r="B29858" s="7" t="s">
        <v>756</v>
      </c>
      <c r="C29858" s="7" t="s">
        <v>1523</v>
      </c>
      <c r="D29858" s="7" t="n">
        <v>10</v>
      </c>
      <c r="E29858" s="7" t="n">
        <v>169.68</v>
      </c>
      <c r="F29858" s="7" t="n">
        <v>0</v>
      </c>
      <c r="G29858" s="7" t="n">
        <v>0</v>
      </c>
    </row>
    <row r="29859" customFormat="false" ht="15" hidden="false" customHeight="false" outlineLevel="0" collapsed="false">
      <c r="A29859" s="7" t="s">
        <v>48</v>
      </c>
      <c r="B29859" s="7" t="s">
        <v>562</v>
      </c>
      <c r="C29859" s="7" t="s">
        <v>1401</v>
      </c>
      <c r="D29859" s="7" t="n">
        <v>12</v>
      </c>
      <c r="E29859" s="7" t="n">
        <v>1116.54</v>
      </c>
      <c r="F29859" s="7" t="n">
        <v>0</v>
      </c>
      <c r="G29859" s="7" t="n">
        <v>0</v>
      </c>
    </row>
    <row r="29860" customFormat="false" ht="15" hidden="false" customHeight="false" outlineLevel="0" collapsed="false">
      <c r="A29860" s="7" t="s">
        <v>48</v>
      </c>
      <c r="B29860" s="7" t="s">
        <v>562</v>
      </c>
      <c r="C29860" s="7" t="s">
        <v>1401</v>
      </c>
      <c r="D29860" s="7" t="n">
        <v>10</v>
      </c>
      <c r="E29860" s="7" t="n">
        <v>1019.73</v>
      </c>
      <c r="F29860" s="7" t="n">
        <v>0</v>
      </c>
      <c r="G29860" s="7" t="n">
        <v>0</v>
      </c>
    </row>
    <row r="29861" customFormat="false" ht="15" hidden="false" customHeight="false" outlineLevel="0" collapsed="false">
      <c r="A29861" s="7" t="s">
        <v>48</v>
      </c>
      <c r="B29861" s="7" t="s">
        <v>562</v>
      </c>
      <c r="C29861" s="7" t="s">
        <v>1401</v>
      </c>
      <c r="D29861" s="7" t="n">
        <v>3</v>
      </c>
      <c r="E29861" s="7" t="n">
        <v>291.28</v>
      </c>
      <c r="F29861" s="7" t="n">
        <v>0</v>
      </c>
      <c r="G29861" s="7" t="n">
        <v>0</v>
      </c>
    </row>
    <row r="29862" customFormat="false" ht="15" hidden="false" customHeight="false" outlineLevel="0" collapsed="false">
      <c r="A29862" s="7" t="s">
        <v>48</v>
      </c>
      <c r="B29862" s="7" t="s">
        <v>562</v>
      </c>
      <c r="C29862" s="7" t="s">
        <v>1401</v>
      </c>
      <c r="D29862" s="7" t="n">
        <v>6</v>
      </c>
      <c r="E29862" s="7" t="n">
        <v>578.81</v>
      </c>
      <c r="F29862" s="7" t="n">
        <v>0</v>
      </c>
      <c r="G29862" s="7" t="n">
        <v>0</v>
      </c>
    </row>
    <row r="29863" customFormat="false" ht="15" hidden="false" customHeight="false" outlineLevel="0" collapsed="false">
      <c r="A29863" s="7" t="s">
        <v>48</v>
      </c>
      <c r="B29863" s="7" t="s">
        <v>640</v>
      </c>
      <c r="C29863" s="7" t="s">
        <v>1491</v>
      </c>
      <c r="D29863" s="7" t="n">
        <v>6</v>
      </c>
      <c r="E29863" s="7" t="n">
        <v>0.23</v>
      </c>
      <c r="F29863" s="7" t="n">
        <v>0</v>
      </c>
      <c r="G29863" s="7" t="n">
        <v>0</v>
      </c>
    </row>
    <row r="29864" customFormat="false" ht="15" hidden="false" customHeight="false" outlineLevel="0" collapsed="false">
      <c r="A29864" s="7" t="s">
        <v>48</v>
      </c>
      <c r="B29864" s="7" t="s">
        <v>640</v>
      </c>
      <c r="C29864" s="7" t="s">
        <v>1491</v>
      </c>
      <c r="D29864" s="7" t="n">
        <v>10</v>
      </c>
      <c r="E29864" s="7" t="n">
        <v>0.34</v>
      </c>
      <c r="F29864" s="7" t="n">
        <v>0</v>
      </c>
      <c r="G29864" s="7" t="n">
        <v>0</v>
      </c>
    </row>
    <row r="29865" customFormat="false" ht="15" hidden="false" customHeight="false" outlineLevel="0" collapsed="false">
      <c r="A29865" s="7" t="s">
        <v>48</v>
      </c>
      <c r="B29865" s="7" t="s">
        <v>237</v>
      </c>
      <c r="C29865" s="7" t="s">
        <v>1402</v>
      </c>
      <c r="D29865" s="7" t="n">
        <v>3</v>
      </c>
      <c r="E29865" s="7" t="n">
        <v>189.5</v>
      </c>
      <c r="F29865" s="7" t="n">
        <v>0</v>
      </c>
      <c r="G29865" s="7" t="n">
        <v>0</v>
      </c>
    </row>
    <row r="29866" customFormat="false" ht="15" hidden="false" customHeight="false" outlineLevel="0" collapsed="false">
      <c r="A29866" s="7" t="s">
        <v>48</v>
      </c>
      <c r="B29866" s="7" t="s">
        <v>306</v>
      </c>
      <c r="C29866" s="7" t="s">
        <v>1407</v>
      </c>
      <c r="D29866" s="7" t="n">
        <v>20</v>
      </c>
      <c r="E29866" s="7" t="n">
        <v>196.44</v>
      </c>
      <c r="F29866" s="7" t="n">
        <v>0</v>
      </c>
      <c r="G29866" s="7" t="n">
        <v>0</v>
      </c>
    </row>
    <row r="29867" customFormat="false" ht="15" hidden="false" customHeight="false" outlineLevel="0" collapsed="false">
      <c r="A29867" s="7" t="s">
        <v>48</v>
      </c>
      <c r="B29867" s="7" t="s">
        <v>306</v>
      </c>
      <c r="C29867" s="7" t="s">
        <v>1407</v>
      </c>
      <c r="D29867" s="7" t="n">
        <v>0</v>
      </c>
      <c r="E29867" s="7" t="n">
        <v>0</v>
      </c>
      <c r="F29867" s="7" t="n">
        <v>15</v>
      </c>
      <c r="G29867" s="7" t="n">
        <v>134.64</v>
      </c>
    </row>
    <row r="29868" customFormat="false" ht="15" hidden="false" customHeight="false" outlineLevel="0" collapsed="false">
      <c r="A29868" s="7" t="s">
        <v>48</v>
      </c>
      <c r="B29868" s="7" t="s">
        <v>306</v>
      </c>
      <c r="C29868" s="7" t="s">
        <v>1407</v>
      </c>
      <c r="D29868" s="7" t="n">
        <v>20</v>
      </c>
      <c r="E29868" s="7" t="n">
        <v>207.66</v>
      </c>
      <c r="F29868" s="7" t="n">
        <v>0</v>
      </c>
      <c r="G29868" s="7" t="n">
        <v>0</v>
      </c>
    </row>
    <row r="29869" customFormat="false" ht="15" hidden="false" customHeight="false" outlineLevel="0" collapsed="false">
      <c r="A29869" s="7" t="s">
        <v>48</v>
      </c>
      <c r="B29869" s="7" t="s">
        <v>306</v>
      </c>
      <c r="C29869" s="7" t="s">
        <v>1407</v>
      </c>
      <c r="D29869" s="7" t="n">
        <v>0</v>
      </c>
      <c r="E29869" s="7" t="n">
        <v>0</v>
      </c>
      <c r="F29869" s="7" t="n">
        <v>10</v>
      </c>
      <c r="G29869" s="7" t="n">
        <v>85.97</v>
      </c>
    </row>
    <row r="29870" customFormat="false" ht="15" hidden="false" customHeight="false" outlineLevel="0" collapsed="false">
      <c r="A29870" s="7" t="s">
        <v>48</v>
      </c>
      <c r="B29870" s="7" t="s">
        <v>306</v>
      </c>
      <c r="C29870" s="7" t="s">
        <v>1407</v>
      </c>
      <c r="D29870" s="7" t="n">
        <v>10</v>
      </c>
      <c r="E29870" s="7" t="n">
        <v>94.06</v>
      </c>
      <c r="F29870" s="7" t="n">
        <v>0</v>
      </c>
      <c r="G29870" s="7" t="n">
        <v>0</v>
      </c>
    </row>
    <row r="29871" customFormat="false" ht="15" hidden="false" customHeight="false" outlineLevel="0" collapsed="false">
      <c r="A29871" s="7" t="s">
        <v>48</v>
      </c>
      <c r="B29871" s="7" t="s">
        <v>521</v>
      </c>
      <c r="C29871" s="7" t="s">
        <v>1412</v>
      </c>
      <c r="D29871" s="7" t="n">
        <v>30</v>
      </c>
      <c r="E29871" s="7" t="n">
        <v>258.83</v>
      </c>
      <c r="F29871" s="7" t="n">
        <v>0</v>
      </c>
      <c r="G29871" s="7" t="n">
        <v>0</v>
      </c>
    </row>
    <row r="29872" customFormat="false" ht="15" hidden="false" customHeight="false" outlineLevel="0" collapsed="false">
      <c r="A29872" s="7" t="s">
        <v>48</v>
      </c>
      <c r="B29872" s="7" t="s">
        <v>521</v>
      </c>
      <c r="C29872" s="7" t="s">
        <v>1412</v>
      </c>
      <c r="D29872" s="7" t="n">
        <v>20</v>
      </c>
      <c r="E29872" s="7" t="n">
        <v>189.12</v>
      </c>
      <c r="F29872" s="7" t="n">
        <v>0</v>
      </c>
      <c r="G29872" s="7" t="n">
        <v>0</v>
      </c>
    </row>
    <row r="29873" customFormat="false" ht="15" hidden="false" customHeight="false" outlineLevel="0" collapsed="false">
      <c r="A29873" s="7" t="s">
        <v>48</v>
      </c>
      <c r="B29873" s="7" t="s">
        <v>521</v>
      </c>
      <c r="C29873" s="7" t="s">
        <v>1412</v>
      </c>
      <c r="D29873" s="7" t="n">
        <v>0</v>
      </c>
      <c r="E29873" s="7" t="n">
        <v>0</v>
      </c>
      <c r="F29873" s="7" t="n">
        <v>20</v>
      </c>
      <c r="G29873" s="7" t="n">
        <v>167.23</v>
      </c>
    </row>
    <row r="29874" customFormat="false" ht="15" hidden="false" customHeight="false" outlineLevel="0" collapsed="false">
      <c r="A29874" s="7" t="s">
        <v>48</v>
      </c>
      <c r="B29874" s="7" t="s">
        <v>521</v>
      </c>
      <c r="C29874" s="7" t="s">
        <v>1412</v>
      </c>
      <c r="D29874" s="7" t="n">
        <v>0</v>
      </c>
      <c r="E29874" s="7" t="n">
        <v>0</v>
      </c>
      <c r="F29874" s="7" t="n">
        <v>20</v>
      </c>
      <c r="G29874" s="7" t="n">
        <v>155.86</v>
      </c>
    </row>
    <row r="29875" customFormat="false" ht="15" hidden="false" customHeight="false" outlineLevel="0" collapsed="false">
      <c r="A29875" s="7" t="s">
        <v>48</v>
      </c>
      <c r="B29875" s="7" t="s">
        <v>521</v>
      </c>
      <c r="C29875" s="7" t="s">
        <v>1412</v>
      </c>
      <c r="D29875" s="7" t="n">
        <v>0</v>
      </c>
      <c r="E29875" s="7" t="n">
        <v>0</v>
      </c>
      <c r="F29875" s="7" t="n">
        <v>30</v>
      </c>
      <c r="G29875" s="7" t="n">
        <v>234.87</v>
      </c>
    </row>
    <row r="29876" customFormat="false" ht="15" hidden="false" customHeight="false" outlineLevel="0" collapsed="false">
      <c r="A29876" s="7" t="s">
        <v>48</v>
      </c>
      <c r="B29876" s="7" t="s">
        <v>521</v>
      </c>
      <c r="C29876" s="7" t="s">
        <v>1412</v>
      </c>
      <c r="D29876" s="7" t="n">
        <v>6</v>
      </c>
      <c r="E29876" s="7" t="n">
        <v>54.02</v>
      </c>
      <c r="F29876" s="7" t="n">
        <v>0</v>
      </c>
      <c r="G29876" s="7" t="n">
        <v>0</v>
      </c>
    </row>
    <row r="29877" customFormat="false" ht="15" hidden="false" customHeight="false" outlineLevel="0" collapsed="false">
      <c r="A29877" s="7" t="s">
        <v>48</v>
      </c>
      <c r="B29877" s="7" t="s">
        <v>520</v>
      </c>
      <c r="C29877" s="7" t="s">
        <v>1412</v>
      </c>
      <c r="D29877" s="7" t="n">
        <v>0</v>
      </c>
      <c r="E29877" s="7" t="n">
        <v>0</v>
      </c>
      <c r="F29877" s="7" t="n">
        <v>30</v>
      </c>
      <c r="G29877" s="7" t="n">
        <v>233.79</v>
      </c>
    </row>
    <row r="29878" customFormat="false" ht="15" hidden="false" customHeight="false" outlineLevel="0" collapsed="false">
      <c r="A29878" s="7" t="s">
        <v>48</v>
      </c>
      <c r="B29878" s="7" t="s">
        <v>520</v>
      </c>
      <c r="C29878" s="7" t="s">
        <v>1412</v>
      </c>
      <c r="D29878" s="7" t="n">
        <v>30</v>
      </c>
      <c r="E29878" s="7" t="n">
        <v>258.83</v>
      </c>
      <c r="F29878" s="7" t="n">
        <v>0</v>
      </c>
      <c r="G29878" s="7" t="n">
        <v>0</v>
      </c>
    </row>
    <row r="29879" customFormat="false" ht="15" hidden="false" customHeight="false" outlineLevel="0" collapsed="false">
      <c r="A29879" s="7" t="s">
        <v>48</v>
      </c>
      <c r="B29879" s="7" t="s">
        <v>520</v>
      </c>
      <c r="C29879" s="7" t="s">
        <v>1412</v>
      </c>
      <c r="D29879" s="7" t="n">
        <v>20</v>
      </c>
      <c r="E29879" s="7" t="n">
        <v>171.35</v>
      </c>
      <c r="F29879" s="7" t="n">
        <v>0</v>
      </c>
      <c r="G29879" s="7" t="n">
        <v>0</v>
      </c>
    </row>
    <row r="29880" customFormat="false" ht="15" hidden="false" customHeight="false" outlineLevel="0" collapsed="false">
      <c r="A29880" s="7" t="s">
        <v>48</v>
      </c>
      <c r="B29880" s="7" t="s">
        <v>520</v>
      </c>
      <c r="C29880" s="7" t="s">
        <v>1412</v>
      </c>
      <c r="D29880" s="7" t="n">
        <v>0</v>
      </c>
      <c r="E29880" s="7" t="n">
        <v>0</v>
      </c>
      <c r="F29880" s="7" t="n">
        <v>30</v>
      </c>
      <c r="G29880" s="7" t="n">
        <v>234.87</v>
      </c>
    </row>
    <row r="29881" customFormat="false" ht="15" hidden="false" customHeight="false" outlineLevel="0" collapsed="false">
      <c r="A29881" s="7" t="s">
        <v>48</v>
      </c>
      <c r="B29881" s="7" t="s">
        <v>520</v>
      </c>
      <c r="C29881" s="7" t="s">
        <v>1412</v>
      </c>
      <c r="D29881" s="7" t="n">
        <v>0</v>
      </c>
      <c r="E29881" s="7" t="n">
        <v>0</v>
      </c>
      <c r="F29881" s="7" t="n">
        <v>10</v>
      </c>
      <c r="G29881" s="7" t="n">
        <v>81.75</v>
      </c>
    </row>
    <row r="29882" customFormat="false" ht="15" hidden="false" customHeight="false" outlineLevel="0" collapsed="false">
      <c r="A29882" s="7" t="s">
        <v>48</v>
      </c>
      <c r="B29882" s="7" t="s">
        <v>520</v>
      </c>
      <c r="C29882" s="7" t="s">
        <v>1412</v>
      </c>
      <c r="D29882" s="7" t="n">
        <v>6</v>
      </c>
      <c r="E29882" s="7" t="n">
        <v>54.02</v>
      </c>
      <c r="F29882" s="7" t="n">
        <v>0</v>
      </c>
      <c r="G29882" s="7" t="n">
        <v>0</v>
      </c>
    </row>
    <row r="29883" customFormat="false" ht="15" hidden="false" customHeight="false" outlineLevel="0" collapsed="false">
      <c r="A29883" s="7" t="s">
        <v>48</v>
      </c>
      <c r="B29883" s="7" t="s">
        <v>520</v>
      </c>
      <c r="C29883" s="7" t="s">
        <v>1412</v>
      </c>
      <c r="D29883" s="7" t="n">
        <v>6</v>
      </c>
      <c r="E29883" s="7" t="n">
        <v>53.67</v>
      </c>
      <c r="F29883" s="7" t="n">
        <v>0</v>
      </c>
      <c r="G29883" s="7" t="n">
        <v>0</v>
      </c>
    </row>
    <row r="29884" customFormat="false" ht="15" hidden="false" customHeight="false" outlineLevel="0" collapsed="false">
      <c r="A29884" s="7" t="s">
        <v>48</v>
      </c>
      <c r="B29884" s="7" t="s">
        <v>520</v>
      </c>
      <c r="C29884" s="7" t="s">
        <v>1412</v>
      </c>
      <c r="D29884" s="7" t="n">
        <v>0</v>
      </c>
      <c r="E29884" s="7" t="n">
        <v>0</v>
      </c>
      <c r="F29884" s="7" t="n">
        <v>20</v>
      </c>
      <c r="G29884" s="7" t="n">
        <v>167.23</v>
      </c>
    </row>
    <row r="29885" customFormat="false" ht="15" hidden="false" customHeight="false" outlineLevel="0" collapsed="false">
      <c r="A29885" s="7" t="s">
        <v>48</v>
      </c>
      <c r="B29885" s="7" t="s">
        <v>429</v>
      </c>
      <c r="C29885" s="7" t="s">
        <v>1412</v>
      </c>
      <c r="D29885" s="7" t="n">
        <v>30</v>
      </c>
      <c r="E29885" s="7" t="n">
        <v>258.83</v>
      </c>
      <c r="F29885" s="7" t="n">
        <v>0</v>
      </c>
      <c r="G29885" s="7" t="n">
        <v>0</v>
      </c>
    </row>
    <row r="29886" customFormat="false" ht="15" hidden="false" customHeight="false" outlineLevel="0" collapsed="false">
      <c r="A29886" s="7" t="s">
        <v>48</v>
      </c>
      <c r="B29886" s="7" t="s">
        <v>429</v>
      </c>
      <c r="C29886" s="7" t="s">
        <v>1412</v>
      </c>
      <c r="D29886" s="7" t="n">
        <v>0</v>
      </c>
      <c r="E29886" s="7" t="n">
        <v>0</v>
      </c>
      <c r="F29886" s="7" t="n">
        <v>60</v>
      </c>
      <c r="G29886" s="7" t="n">
        <v>467.59</v>
      </c>
    </row>
    <row r="29887" customFormat="false" ht="15" hidden="false" customHeight="false" outlineLevel="0" collapsed="false">
      <c r="A29887" s="7" t="s">
        <v>48</v>
      </c>
      <c r="B29887" s="7" t="s">
        <v>429</v>
      </c>
      <c r="C29887" s="7" t="s">
        <v>1412</v>
      </c>
      <c r="D29887" s="7" t="n">
        <v>0</v>
      </c>
      <c r="E29887" s="7" t="n">
        <v>0</v>
      </c>
      <c r="F29887" s="7" t="n">
        <v>40</v>
      </c>
      <c r="G29887" s="7" t="n">
        <v>334.46</v>
      </c>
    </row>
    <row r="29888" customFormat="false" ht="15" hidden="false" customHeight="false" outlineLevel="0" collapsed="false">
      <c r="A29888" s="7" t="s">
        <v>48</v>
      </c>
      <c r="B29888" s="7" t="s">
        <v>429</v>
      </c>
      <c r="C29888" s="7" t="s">
        <v>1412</v>
      </c>
      <c r="D29888" s="7" t="n">
        <v>30</v>
      </c>
      <c r="E29888" s="7" t="n">
        <v>268.35</v>
      </c>
      <c r="F29888" s="7" t="n">
        <v>0</v>
      </c>
      <c r="G29888" s="7" t="n">
        <v>0</v>
      </c>
    </row>
    <row r="29889" customFormat="false" ht="15" hidden="false" customHeight="false" outlineLevel="0" collapsed="false">
      <c r="A29889" s="7" t="s">
        <v>48</v>
      </c>
      <c r="B29889" s="7" t="s">
        <v>429</v>
      </c>
      <c r="C29889" s="7" t="s">
        <v>1412</v>
      </c>
      <c r="D29889" s="7" t="n">
        <v>0</v>
      </c>
      <c r="E29889" s="7" t="n">
        <v>0</v>
      </c>
      <c r="F29889" s="7" t="n">
        <v>30</v>
      </c>
      <c r="G29889" s="7" t="n">
        <v>234.87</v>
      </c>
    </row>
    <row r="29890" customFormat="false" ht="15" hidden="false" customHeight="false" outlineLevel="0" collapsed="false">
      <c r="A29890" s="7" t="s">
        <v>48</v>
      </c>
      <c r="B29890" s="7" t="s">
        <v>429</v>
      </c>
      <c r="C29890" s="7" t="s">
        <v>1412</v>
      </c>
      <c r="D29890" s="7" t="n">
        <v>15</v>
      </c>
      <c r="E29890" s="7" t="n">
        <v>141.83</v>
      </c>
      <c r="F29890" s="7" t="n">
        <v>0</v>
      </c>
      <c r="G29890" s="7" t="n">
        <v>0</v>
      </c>
    </row>
    <row r="29891" customFormat="false" ht="15" hidden="false" customHeight="false" outlineLevel="0" collapsed="false">
      <c r="A29891" s="7" t="s">
        <v>48</v>
      </c>
      <c r="B29891" s="7" t="s">
        <v>429</v>
      </c>
      <c r="C29891" s="7" t="s">
        <v>1412</v>
      </c>
      <c r="D29891" s="7" t="n">
        <v>20</v>
      </c>
      <c r="E29891" s="7" t="n">
        <v>171.35</v>
      </c>
      <c r="F29891" s="7" t="n">
        <v>0</v>
      </c>
      <c r="G29891" s="7" t="n">
        <v>0</v>
      </c>
    </row>
    <row r="29892" customFormat="false" ht="15" hidden="false" customHeight="false" outlineLevel="0" collapsed="false">
      <c r="A29892" s="7" t="s">
        <v>48</v>
      </c>
      <c r="B29892" s="7" t="s">
        <v>469</v>
      </c>
      <c r="C29892" s="7" t="s">
        <v>1412</v>
      </c>
      <c r="D29892" s="7" t="n">
        <v>20</v>
      </c>
      <c r="E29892" s="7" t="n">
        <v>172.56</v>
      </c>
      <c r="F29892" s="7" t="n">
        <v>0</v>
      </c>
      <c r="G29892" s="7" t="n">
        <v>0</v>
      </c>
    </row>
    <row r="29893" customFormat="false" ht="15" hidden="false" customHeight="false" outlineLevel="0" collapsed="false">
      <c r="A29893" s="7" t="s">
        <v>48</v>
      </c>
      <c r="B29893" s="7" t="s">
        <v>469</v>
      </c>
      <c r="C29893" s="7" t="s">
        <v>1412</v>
      </c>
      <c r="D29893" s="7" t="n">
        <v>0</v>
      </c>
      <c r="E29893" s="7" t="n">
        <v>0</v>
      </c>
      <c r="F29893" s="7" t="n">
        <v>30</v>
      </c>
      <c r="G29893" s="7" t="n">
        <v>234.87</v>
      </c>
    </row>
    <row r="29894" customFormat="false" ht="15" hidden="false" customHeight="false" outlineLevel="0" collapsed="false">
      <c r="A29894" s="7" t="s">
        <v>48</v>
      </c>
      <c r="B29894" s="7" t="s">
        <v>469</v>
      </c>
      <c r="C29894" s="7" t="s">
        <v>1412</v>
      </c>
      <c r="D29894" s="7" t="n">
        <v>10</v>
      </c>
      <c r="E29894" s="7" t="n">
        <v>85.68</v>
      </c>
      <c r="F29894" s="7" t="n">
        <v>0</v>
      </c>
      <c r="G29894" s="7" t="n">
        <v>0</v>
      </c>
    </row>
    <row r="29895" customFormat="false" ht="15" hidden="false" customHeight="false" outlineLevel="0" collapsed="false">
      <c r="A29895" s="7" t="s">
        <v>48</v>
      </c>
      <c r="B29895" s="7" t="s">
        <v>469</v>
      </c>
      <c r="C29895" s="7" t="s">
        <v>1412</v>
      </c>
      <c r="D29895" s="7" t="n">
        <v>0</v>
      </c>
      <c r="E29895" s="7" t="n">
        <v>0</v>
      </c>
      <c r="F29895" s="7" t="n">
        <v>12</v>
      </c>
      <c r="G29895" s="7" t="n">
        <v>98.09</v>
      </c>
    </row>
    <row r="29896" customFormat="false" ht="15" hidden="false" customHeight="false" outlineLevel="0" collapsed="false">
      <c r="A29896" s="7" t="s">
        <v>48</v>
      </c>
      <c r="B29896" s="7" t="s">
        <v>469</v>
      </c>
      <c r="C29896" s="7" t="s">
        <v>1412</v>
      </c>
      <c r="D29896" s="7" t="n">
        <v>15</v>
      </c>
      <c r="E29896" s="7" t="n">
        <v>141.83</v>
      </c>
      <c r="F29896" s="7" t="n">
        <v>0</v>
      </c>
      <c r="G29896" s="7" t="n">
        <v>0</v>
      </c>
    </row>
    <row r="29897" customFormat="false" ht="15" hidden="false" customHeight="false" outlineLevel="0" collapsed="false">
      <c r="A29897" s="7" t="s">
        <v>48</v>
      </c>
      <c r="B29897" s="7" t="s">
        <v>469</v>
      </c>
      <c r="C29897" s="7" t="s">
        <v>1412</v>
      </c>
      <c r="D29897" s="7" t="n">
        <v>0</v>
      </c>
      <c r="E29897" s="7" t="n">
        <v>0</v>
      </c>
      <c r="F29897" s="7" t="n">
        <v>25</v>
      </c>
      <c r="G29897" s="7" t="n">
        <v>194.83</v>
      </c>
    </row>
    <row r="29898" customFormat="false" ht="15" hidden="false" customHeight="false" outlineLevel="0" collapsed="false">
      <c r="A29898" s="7" t="s">
        <v>48</v>
      </c>
      <c r="B29898" s="7" t="s">
        <v>469</v>
      </c>
      <c r="C29898" s="7" t="s">
        <v>1412</v>
      </c>
      <c r="D29898" s="7" t="n">
        <v>0</v>
      </c>
      <c r="E29898" s="7" t="n">
        <v>0</v>
      </c>
      <c r="F29898" s="7" t="n">
        <v>30</v>
      </c>
      <c r="G29898" s="7" t="n">
        <v>250.84</v>
      </c>
    </row>
    <row r="29899" customFormat="false" ht="15" hidden="false" customHeight="false" outlineLevel="0" collapsed="false">
      <c r="A29899" s="7" t="s">
        <v>48</v>
      </c>
      <c r="B29899" s="7" t="s">
        <v>469</v>
      </c>
      <c r="C29899" s="7" t="s">
        <v>1412</v>
      </c>
      <c r="D29899" s="7" t="n">
        <v>10</v>
      </c>
      <c r="E29899" s="7" t="n">
        <v>90.04</v>
      </c>
      <c r="F29899" s="7" t="n">
        <v>0</v>
      </c>
      <c r="G29899" s="7" t="n">
        <v>0</v>
      </c>
    </row>
    <row r="29900" customFormat="false" ht="15" hidden="false" customHeight="false" outlineLevel="0" collapsed="false">
      <c r="A29900" s="7" t="s">
        <v>48</v>
      </c>
      <c r="B29900" s="7" t="s">
        <v>160</v>
      </c>
      <c r="C29900" s="7" t="s">
        <v>1413</v>
      </c>
      <c r="D29900" s="7" t="n">
        <v>0</v>
      </c>
      <c r="E29900" s="7" t="n">
        <v>0</v>
      </c>
      <c r="F29900" s="7" t="n">
        <v>40</v>
      </c>
      <c r="G29900" s="7" t="n">
        <v>220.04</v>
      </c>
    </row>
    <row r="29901" customFormat="false" ht="15" hidden="false" customHeight="false" outlineLevel="0" collapsed="false">
      <c r="A29901" s="7" t="s">
        <v>48</v>
      </c>
      <c r="B29901" s="7" t="s">
        <v>160</v>
      </c>
      <c r="C29901" s="7" t="s">
        <v>1413</v>
      </c>
      <c r="D29901" s="7" t="n">
        <v>0</v>
      </c>
      <c r="E29901" s="7" t="n">
        <v>0</v>
      </c>
      <c r="F29901" s="7" t="n">
        <v>20</v>
      </c>
      <c r="G29901" s="7" t="n">
        <v>118.04</v>
      </c>
    </row>
    <row r="29902" customFormat="false" ht="15" hidden="false" customHeight="false" outlineLevel="0" collapsed="false">
      <c r="A29902" s="7" t="s">
        <v>48</v>
      </c>
      <c r="B29902" s="7" t="s">
        <v>160</v>
      </c>
      <c r="C29902" s="7" t="s">
        <v>1413</v>
      </c>
      <c r="D29902" s="7" t="n">
        <v>15</v>
      </c>
      <c r="E29902" s="7" t="n">
        <v>90.72</v>
      </c>
      <c r="F29902" s="7" t="n">
        <v>0</v>
      </c>
      <c r="G29902" s="7" t="n">
        <v>0</v>
      </c>
    </row>
    <row r="29903" customFormat="false" ht="15" hidden="false" customHeight="false" outlineLevel="0" collapsed="false">
      <c r="A29903" s="7" t="s">
        <v>48</v>
      </c>
      <c r="B29903" s="7" t="s">
        <v>160</v>
      </c>
      <c r="C29903" s="7" t="s">
        <v>1413</v>
      </c>
      <c r="D29903" s="7" t="n">
        <v>0</v>
      </c>
      <c r="E29903" s="7" t="n">
        <v>0</v>
      </c>
      <c r="F29903" s="7" t="n">
        <v>10</v>
      </c>
      <c r="G29903" s="7" t="n">
        <v>57.7</v>
      </c>
    </row>
    <row r="29904" customFormat="false" ht="15" hidden="false" customHeight="false" outlineLevel="0" collapsed="false">
      <c r="A29904" s="7" t="s">
        <v>48</v>
      </c>
      <c r="B29904" s="7" t="s">
        <v>160</v>
      </c>
      <c r="C29904" s="7" t="s">
        <v>1413</v>
      </c>
      <c r="D29904" s="7" t="n">
        <v>0</v>
      </c>
      <c r="E29904" s="7" t="n">
        <v>0</v>
      </c>
      <c r="F29904" s="7" t="n">
        <v>20</v>
      </c>
      <c r="G29904" s="7" t="n">
        <v>110.53</v>
      </c>
    </row>
    <row r="29905" customFormat="false" ht="15" hidden="false" customHeight="false" outlineLevel="0" collapsed="false">
      <c r="A29905" s="7" t="s">
        <v>48</v>
      </c>
      <c r="B29905" s="7" t="s">
        <v>160</v>
      </c>
      <c r="C29905" s="7" t="s">
        <v>1413</v>
      </c>
      <c r="D29905" s="7" t="n">
        <v>30</v>
      </c>
      <c r="E29905" s="7" t="n">
        <v>182.71</v>
      </c>
      <c r="F29905" s="7" t="n">
        <v>0</v>
      </c>
      <c r="G29905" s="7" t="n">
        <v>0</v>
      </c>
    </row>
    <row r="29906" customFormat="false" ht="15" hidden="false" customHeight="false" outlineLevel="0" collapsed="false">
      <c r="A29906" s="7" t="s">
        <v>48</v>
      </c>
      <c r="B29906" s="7" t="s">
        <v>160</v>
      </c>
      <c r="C29906" s="7" t="s">
        <v>1413</v>
      </c>
      <c r="D29906" s="7" t="n">
        <v>15</v>
      </c>
      <c r="E29906" s="7" t="n">
        <v>95.33</v>
      </c>
      <c r="F29906" s="7" t="n">
        <v>0</v>
      </c>
      <c r="G29906" s="7" t="n">
        <v>0</v>
      </c>
    </row>
    <row r="29907" customFormat="false" ht="15" hidden="false" customHeight="false" outlineLevel="0" collapsed="false">
      <c r="A29907" s="7" t="s">
        <v>48</v>
      </c>
      <c r="B29907" s="7" t="s">
        <v>160</v>
      </c>
      <c r="C29907" s="7" t="s">
        <v>1413</v>
      </c>
      <c r="D29907" s="7" t="n">
        <v>20</v>
      </c>
      <c r="E29907" s="7" t="n">
        <v>126.29</v>
      </c>
      <c r="F29907" s="7" t="n">
        <v>0</v>
      </c>
      <c r="G29907" s="7" t="n">
        <v>0</v>
      </c>
    </row>
    <row r="29908" customFormat="false" ht="15" hidden="false" customHeight="false" outlineLevel="0" collapsed="false">
      <c r="A29908" s="7" t="s">
        <v>48</v>
      </c>
      <c r="B29908" s="7" t="s">
        <v>160</v>
      </c>
      <c r="C29908" s="7" t="s">
        <v>1413</v>
      </c>
      <c r="D29908" s="7" t="n">
        <v>10</v>
      </c>
      <c r="E29908" s="7" t="n">
        <v>66.74</v>
      </c>
      <c r="F29908" s="7" t="n">
        <v>0</v>
      </c>
      <c r="G29908" s="7" t="n">
        <v>0</v>
      </c>
    </row>
    <row r="29909" customFormat="false" ht="15" hidden="false" customHeight="false" outlineLevel="0" collapsed="false">
      <c r="A29909" s="7" t="s">
        <v>48</v>
      </c>
      <c r="B29909" s="7" t="s">
        <v>140</v>
      </c>
      <c r="C29909" s="7" t="s">
        <v>1414</v>
      </c>
      <c r="D29909" s="7" t="n">
        <v>0</v>
      </c>
      <c r="E29909" s="7" t="n">
        <v>0</v>
      </c>
      <c r="F29909" s="7" t="n">
        <v>20</v>
      </c>
      <c r="G29909" s="7" t="n">
        <v>118.04</v>
      </c>
    </row>
    <row r="29910" customFormat="false" ht="15" hidden="false" customHeight="false" outlineLevel="0" collapsed="false">
      <c r="A29910" s="7" t="s">
        <v>48</v>
      </c>
      <c r="B29910" s="7" t="s">
        <v>140</v>
      </c>
      <c r="C29910" s="7" t="s">
        <v>1414</v>
      </c>
      <c r="D29910" s="7" t="n">
        <v>10</v>
      </c>
      <c r="E29910" s="7" t="n">
        <v>60.48</v>
      </c>
      <c r="F29910" s="7" t="n">
        <v>0</v>
      </c>
      <c r="G29910" s="7" t="n">
        <v>0</v>
      </c>
    </row>
    <row r="29911" customFormat="false" ht="15" hidden="false" customHeight="false" outlineLevel="0" collapsed="false">
      <c r="A29911" s="7" t="s">
        <v>48</v>
      </c>
      <c r="B29911" s="7" t="s">
        <v>140</v>
      </c>
      <c r="C29911" s="7" t="s">
        <v>1414</v>
      </c>
      <c r="D29911" s="7" t="n">
        <v>20</v>
      </c>
      <c r="E29911" s="7" t="n">
        <v>126.29</v>
      </c>
      <c r="F29911" s="7" t="n">
        <v>0</v>
      </c>
      <c r="G29911" s="7" t="n">
        <v>0</v>
      </c>
    </row>
    <row r="29912" customFormat="false" ht="15" hidden="false" customHeight="false" outlineLevel="0" collapsed="false">
      <c r="A29912" s="7" t="s">
        <v>48</v>
      </c>
      <c r="B29912" s="7" t="s">
        <v>140</v>
      </c>
      <c r="C29912" s="7" t="s">
        <v>1414</v>
      </c>
      <c r="D29912" s="7" t="n">
        <v>20</v>
      </c>
      <c r="E29912" s="7" t="n">
        <v>133.49</v>
      </c>
      <c r="F29912" s="7" t="n">
        <v>0</v>
      </c>
      <c r="G29912" s="7" t="n">
        <v>0</v>
      </c>
    </row>
    <row r="29913" customFormat="false" ht="15" hidden="false" customHeight="false" outlineLevel="0" collapsed="false">
      <c r="A29913" s="7" t="s">
        <v>48</v>
      </c>
      <c r="B29913" s="7" t="s">
        <v>140</v>
      </c>
      <c r="C29913" s="7" t="s">
        <v>1414</v>
      </c>
      <c r="D29913" s="7" t="n">
        <v>0</v>
      </c>
      <c r="E29913" s="7" t="n">
        <v>0</v>
      </c>
      <c r="F29913" s="7" t="n">
        <v>40</v>
      </c>
      <c r="G29913" s="7" t="n">
        <v>220.04</v>
      </c>
    </row>
    <row r="29914" customFormat="false" ht="15" hidden="false" customHeight="false" outlineLevel="0" collapsed="false">
      <c r="A29914" s="7" t="s">
        <v>48</v>
      </c>
      <c r="B29914" s="7" t="s">
        <v>140</v>
      </c>
      <c r="C29914" s="7" t="s">
        <v>1414</v>
      </c>
      <c r="D29914" s="7" t="n">
        <v>0</v>
      </c>
      <c r="E29914" s="7" t="n">
        <v>0</v>
      </c>
      <c r="F29914" s="7" t="n">
        <v>20</v>
      </c>
      <c r="G29914" s="7" t="n">
        <v>115.4</v>
      </c>
    </row>
    <row r="29915" customFormat="false" ht="15" hidden="false" customHeight="false" outlineLevel="0" collapsed="false">
      <c r="A29915" s="7" t="s">
        <v>48</v>
      </c>
      <c r="B29915" s="7" t="s">
        <v>140</v>
      </c>
      <c r="C29915" s="7" t="s">
        <v>1414</v>
      </c>
      <c r="D29915" s="7" t="n">
        <v>50</v>
      </c>
      <c r="E29915" s="7" t="n">
        <v>304.52</v>
      </c>
      <c r="F29915" s="7" t="n">
        <v>0</v>
      </c>
      <c r="G29915" s="7" t="n">
        <v>0</v>
      </c>
    </row>
    <row r="29916" customFormat="false" ht="15" hidden="false" customHeight="false" outlineLevel="0" collapsed="false">
      <c r="A29916" s="7" t="s">
        <v>48</v>
      </c>
      <c r="B29916" s="7" t="s">
        <v>140</v>
      </c>
      <c r="C29916" s="7" t="s">
        <v>1414</v>
      </c>
      <c r="D29916" s="7" t="n">
        <v>0</v>
      </c>
      <c r="E29916" s="7" t="n">
        <v>0</v>
      </c>
      <c r="F29916" s="7" t="n">
        <v>20</v>
      </c>
      <c r="G29916" s="7" t="n">
        <v>110.53</v>
      </c>
    </row>
    <row r="29917" customFormat="false" ht="15" hidden="false" customHeight="false" outlineLevel="0" collapsed="false">
      <c r="A29917" s="7" t="s">
        <v>48</v>
      </c>
      <c r="B29917" s="7" t="s">
        <v>140</v>
      </c>
      <c r="C29917" s="7" t="s">
        <v>1414</v>
      </c>
      <c r="D29917" s="7" t="n">
        <v>10</v>
      </c>
      <c r="E29917" s="7" t="n">
        <v>63.55</v>
      </c>
      <c r="F29917" s="7" t="n">
        <v>0</v>
      </c>
      <c r="G29917" s="7" t="n">
        <v>0</v>
      </c>
    </row>
    <row r="29918" customFormat="false" ht="15" hidden="false" customHeight="false" outlineLevel="0" collapsed="false">
      <c r="A29918" s="7" t="s">
        <v>48</v>
      </c>
      <c r="B29918" s="7" t="s">
        <v>203</v>
      </c>
      <c r="C29918" s="7" t="s">
        <v>1415</v>
      </c>
      <c r="D29918" s="7" t="n">
        <v>0</v>
      </c>
      <c r="E29918" s="7" t="n">
        <v>0</v>
      </c>
      <c r="F29918" s="7" t="n">
        <v>10</v>
      </c>
      <c r="G29918" s="7" t="n">
        <v>55.01</v>
      </c>
    </row>
    <row r="29919" customFormat="false" ht="15" hidden="false" customHeight="false" outlineLevel="0" collapsed="false">
      <c r="A29919" s="7" t="s">
        <v>48</v>
      </c>
      <c r="B29919" s="7" t="s">
        <v>203</v>
      </c>
      <c r="C29919" s="7" t="s">
        <v>1415</v>
      </c>
      <c r="D29919" s="7" t="n">
        <v>0</v>
      </c>
      <c r="E29919" s="7" t="n">
        <v>0</v>
      </c>
      <c r="F29919" s="7" t="n">
        <v>10</v>
      </c>
      <c r="G29919" s="7" t="n">
        <v>55.27</v>
      </c>
    </row>
    <row r="29920" customFormat="false" ht="15" hidden="false" customHeight="false" outlineLevel="0" collapsed="false">
      <c r="A29920" s="7" t="s">
        <v>48</v>
      </c>
      <c r="B29920" s="7" t="s">
        <v>203</v>
      </c>
      <c r="C29920" s="7" t="s">
        <v>1415</v>
      </c>
      <c r="D29920" s="7" t="n">
        <v>10</v>
      </c>
      <c r="E29920" s="7" t="n">
        <v>63.14</v>
      </c>
      <c r="F29920" s="7" t="n">
        <v>0</v>
      </c>
      <c r="G29920" s="7" t="n">
        <v>0</v>
      </c>
    </row>
    <row r="29921" customFormat="false" ht="15" hidden="false" customHeight="false" outlineLevel="0" collapsed="false">
      <c r="A29921" s="7" t="s">
        <v>48</v>
      </c>
      <c r="B29921" s="7" t="s">
        <v>203</v>
      </c>
      <c r="C29921" s="7" t="s">
        <v>1415</v>
      </c>
      <c r="D29921" s="7" t="n">
        <v>20</v>
      </c>
      <c r="E29921" s="7" t="n">
        <v>121.81</v>
      </c>
      <c r="F29921" s="7" t="n">
        <v>0</v>
      </c>
      <c r="G29921" s="7" t="n">
        <v>0</v>
      </c>
    </row>
    <row r="29922" customFormat="false" ht="15" hidden="false" customHeight="false" outlineLevel="0" collapsed="false">
      <c r="A29922" s="7" t="s">
        <v>48</v>
      </c>
      <c r="B29922" s="7" t="s">
        <v>203</v>
      </c>
      <c r="C29922" s="7" t="s">
        <v>1415</v>
      </c>
      <c r="D29922" s="7" t="n">
        <v>20</v>
      </c>
      <c r="E29922" s="7" t="n">
        <v>133.49</v>
      </c>
      <c r="F29922" s="7" t="n">
        <v>0</v>
      </c>
      <c r="G29922" s="7" t="n">
        <v>0</v>
      </c>
    </row>
    <row r="29923" customFormat="false" ht="15" hidden="false" customHeight="false" outlineLevel="0" collapsed="false">
      <c r="A29923" s="7" t="s">
        <v>48</v>
      </c>
      <c r="B29923" s="7" t="s">
        <v>203</v>
      </c>
      <c r="C29923" s="7" t="s">
        <v>1415</v>
      </c>
      <c r="D29923" s="7" t="n">
        <v>0</v>
      </c>
      <c r="E29923" s="7" t="n">
        <v>0</v>
      </c>
      <c r="F29923" s="7" t="n">
        <v>10</v>
      </c>
      <c r="G29923" s="7" t="n">
        <v>59.02</v>
      </c>
    </row>
    <row r="29924" customFormat="false" ht="15" hidden="false" customHeight="false" outlineLevel="0" collapsed="false">
      <c r="A29924" s="7" t="s">
        <v>48</v>
      </c>
      <c r="B29924" s="7" t="s">
        <v>220</v>
      </c>
      <c r="C29924" s="7" t="s">
        <v>1416</v>
      </c>
      <c r="D29924" s="7" t="n">
        <v>10</v>
      </c>
      <c r="E29924" s="7" t="n">
        <v>60.9</v>
      </c>
      <c r="F29924" s="7" t="n">
        <v>0</v>
      </c>
      <c r="G29924" s="7" t="n">
        <v>0</v>
      </c>
    </row>
    <row r="29925" customFormat="false" ht="15" hidden="false" customHeight="false" outlineLevel="0" collapsed="false">
      <c r="A29925" s="7" t="s">
        <v>48</v>
      </c>
      <c r="B29925" s="7" t="s">
        <v>220</v>
      </c>
      <c r="C29925" s="7" t="s">
        <v>1416</v>
      </c>
      <c r="D29925" s="7" t="n">
        <v>15</v>
      </c>
      <c r="E29925" s="7" t="n">
        <v>95.33</v>
      </c>
      <c r="F29925" s="7" t="n">
        <v>0</v>
      </c>
      <c r="G29925" s="7" t="n">
        <v>0</v>
      </c>
    </row>
    <row r="29926" customFormat="false" ht="15" hidden="false" customHeight="false" outlineLevel="0" collapsed="false">
      <c r="A29926" s="7" t="s">
        <v>48</v>
      </c>
      <c r="B29926" s="7" t="s">
        <v>220</v>
      </c>
      <c r="C29926" s="7" t="s">
        <v>1416</v>
      </c>
      <c r="D29926" s="7" t="n">
        <v>6</v>
      </c>
      <c r="E29926" s="7" t="n">
        <v>36.29</v>
      </c>
      <c r="F29926" s="7" t="n">
        <v>0</v>
      </c>
      <c r="G29926" s="7" t="n">
        <v>0</v>
      </c>
    </row>
    <row r="29927" customFormat="false" ht="15" hidden="false" customHeight="false" outlineLevel="0" collapsed="false">
      <c r="A29927" s="7" t="s">
        <v>48</v>
      </c>
      <c r="B29927" s="7" t="s">
        <v>220</v>
      </c>
      <c r="C29927" s="7" t="s">
        <v>1416</v>
      </c>
      <c r="D29927" s="7" t="n">
        <v>0</v>
      </c>
      <c r="E29927" s="7" t="n">
        <v>0</v>
      </c>
      <c r="F29927" s="7" t="n">
        <v>10</v>
      </c>
      <c r="G29927" s="7" t="n">
        <v>55.27</v>
      </c>
    </row>
    <row r="29928" customFormat="false" ht="15" hidden="false" customHeight="false" outlineLevel="0" collapsed="false">
      <c r="A29928" s="7" t="s">
        <v>48</v>
      </c>
      <c r="B29928" s="7" t="s">
        <v>220</v>
      </c>
      <c r="C29928" s="7" t="s">
        <v>1416</v>
      </c>
      <c r="D29928" s="7" t="n">
        <v>0</v>
      </c>
      <c r="E29928" s="7" t="n">
        <v>0</v>
      </c>
      <c r="F29928" s="7" t="n">
        <v>10</v>
      </c>
      <c r="G29928" s="7" t="n">
        <v>55.01</v>
      </c>
    </row>
    <row r="29929" customFormat="false" ht="15" hidden="false" customHeight="false" outlineLevel="0" collapsed="false">
      <c r="A29929" s="7" t="s">
        <v>48</v>
      </c>
      <c r="B29929" s="7" t="s">
        <v>220</v>
      </c>
      <c r="C29929" s="7" t="s">
        <v>1416</v>
      </c>
      <c r="D29929" s="7" t="n">
        <v>10</v>
      </c>
      <c r="E29929" s="7" t="n">
        <v>63.14</v>
      </c>
      <c r="F29929" s="7" t="n">
        <v>0</v>
      </c>
      <c r="G29929" s="7" t="n">
        <v>0</v>
      </c>
    </row>
    <row r="29930" customFormat="false" ht="15" hidden="false" customHeight="false" outlineLevel="0" collapsed="false">
      <c r="A29930" s="7" t="s">
        <v>48</v>
      </c>
      <c r="B29930" s="7" t="s">
        <v>220</v>
      </c>
      <c r="C29930" s="7" t="s">
        <v>1416</v>
      </c>
      <c r="D29930" s="7" t="n">
        <v>0</v>
      </c>
      <c r="E29930" s="7" t="n">
        <v>0</v>
      </c>
      <c r="F29930" s="7" t="n">
        <v>10</v>
      </c>
      <c r="G29930" s="7" t="n">
        <v>59.02</v>
      </c>
    </row>
    <row r="29931" customFormat="false" ht="15" hidden="false" customHeight="false" outlineLevel="0" collapsed="false">
      <c r="A29931" s="7" t="s">
        <v>48</v>
      </c>
      <c r="B29931" s="7" t="s">
        <v>128</v>
      </c>
      <c r="C29931" s="7" t="s">
        <v>1421</v>
      </c>
      <c r="D29931" s="7" t="n">
        <v>0</v>
      </c>
      <c r="E29931" s="7" t="n">
        <v>0</v>
      </c>
      <c r="F29931" s="7" t="n">
        <v>10</v>
      </c>
      <c r="G29931" s="7" t="n">
        <v>108.99</v>
      </c>
    </row>
    <row r="29932" customFormat="false" ht="15" hidden="false" customHeight="false" outlineLevel="0" collapsed="false">
      <c r="A29932" s="7" t="s">
        <v>48</v>
      </c>
      <c r="B29932" s="7" t="s">
        <v>128</v>
      </c>
      <c r="C29932" s="7" t="s">
        <v>1421</v>
      </c>
      <c r="D29932" s="7" t="n">
        <v>0</v>
      </c>
      <c r="E29932" s="7" t="n">
        <v>0</v>
      </c>
      <c r="F29932" s="7" t="n">
        <v>10</v>
      </c>
      <c r="G29932" s="7" t="n">
        <v>116.41</v>
      </c>
    </row>
    <row r="29933" customFormat="false" ht="15" hidden="false" customHeight="false" outlineLevel="0" collapsed="false">
      <c r="A29933" s="7" t="s">
        <v>48</v>
      </c>
      <c r="B29933" s="7" t="s">
        <v>128</v>
      </c>
      <c r="C29933" s="7" t="s">
        <v>1421</v>
      </c>
      <c r="D29933" s="7" t="n">
        <v>0</v>
      </c>
      <c r="E29933" s="7" t="n">
        <v>0</v>
      </c>
      <c r="F29933" s="7" t="n">
        <v>20</v>
      </c>
      <c r="G29933" s="7" t="n">
        <v>227.6</v>
      </c>
    </row>
    <row r="29934" customFormat="false" ht="15" hidden="false" customHeight="false" outlineLevel="0" collapsed="false">
      <c r="A29934" s="7" t="s">
        <v>48</v>
      </c>
      <c r="B29934" s="7" t="s">
        <v>128</v>
      </c>
      <c r="C29934" s="7" t="s">
        <v>1421</v>
      </c>
      <c r="D29934" s="7" t="n">
        <v>10</v>
      </c>
      <c r="E29934" s="7" t="n">
        <v>120.11</v>
      </c>
      <c r="F29934" s="7" t="n">
        <v>0</v>
      </c>
      <c r="G29934" s="7" t="n">
        <v>0</v>
      </c>
    </row>
    <row r="29935" customFormat="false" ht="15" hidden="false" customHeight="false" outlineLevel="0" collapsed="false">
      <c r="A29935" s="7" t="s">
        <v>48</v>
      </c>
      <c r="B29935" s="7" t="s">
        <v>128</v>
      </c>
      <c r="C29935" s="7" t="s">
        <v>1421</v>
      </c>
      <c r="D29935" s="7" t="n">
        <v>0</v>
      </c>
      <c r="E29935" s="7" t="n">
        <v>0</v>
      </c>
      <c r="F29935" s="7" t="n">
        <v>10</v>
      </c>
      <c r="G29935" s="7" t="n">
        <v>108.5</v>
      </c>
    </row>
    <row r="29936" customFormat="false" ht="15" hidden="false" customHeight="false" outlineLevel="0" collapsed="false">
      <c r="A29936" s="7" t="s">
        <v>48</v>
      </c>
      <c r="B29936" s="7" t="s">
        <v>128</v>
      </c>
      <c r="C29936" s="7" t="s">
        <v>1421</v>
      </c>
      <c r="D29936" s="7" t="n">
        <v>10</v>
      </c>
      <c r="E29936" s="7" t="n">
        <v>119.28</v>
      </c>
      <c r="F29936" s="7" t="n">
        <v>0</v>
      </c>
      <c r="G29936" s="7" t="n">
        <v>0</v>
      </c>
    </row>
    <row r="29937" customFormat="false" ht="15" hidden="false" customHeight="false" outlineLevel="0" collapsed="false">
      <c r="A29937" s="7" t="s">
        <v>48</v>
      </c>
      <c r="B29937" s="7" t="s">
        <v>126</v>
      </c>
      <c r="C29937" s="7" t="s">
        <v>1421</v>
      </c>
      <c r="D29937" s="7" t="n">
        <v>0</v>
      </c>
      <c r="E29937" s="7" t="n">
        <v>0</v>
      </c>
      <c r="F29937" s="7" t="n">
        <v>20</v>
      </c>
      <c r="G29937" s="7" t="n">
        <v>232.8</v>
      </c>
    </row>
    <row r="29938" customFormat="false" ht="15" hidden="false" customHeight="false" outlineLevel="0" collapsed="false">
      <c r="A29938" s="7" t="s">
        <v>48</v>
      </c>
      <c r="B29938" s="7" t="s">
        <v>126</v>
      </c>
      <c r="C29938" s="7" t="s">
        <v>1421</v>
      </c>
      <c r="D29938" s="7" t="n">
        <v>20</v>
      </c>
      <c r="E29938" s="7" t="n">
        <v>250.68</v>
      </c>
      <c r="F29938" s="7" t="n">
        <v>0</v>
      </c>
      <c r="G29938" s="7" t="n">
        <v>0</v>
      </c>
    </row>
    <row r="29939" customFormat="false" ht="15" hidden="false" customHeight="false" outlineLevel="0" collapsed="false">
      <c r="A29939" s="7" t="s">
        <v>48</v>
      </c>
      <c r="B29939" s="7" t="s">
        <v>126</v>
      </c>
      <c r="C29939" s="7" t="s">
        <v>1421</v>
      </c>
      <c r="D29939" s="7" t="n">
        <v>0</v>
      </c>
      <c r="E29939" s="7" t="n">
        <v>0</v>
      </c>
      <c r="F29939" s="7" t="n">
        <v>10</v>
      </c>
      <c r="G29939" s="7" t="n">
        <v>108.5</v>
      </c>
    </row>
    <row r="29940" customFormat="false" ht="15" hidden="false" customHeight="false" outlineLevel="0" collapsed="false">
      <c r="A29940" s="7" t="s">
        <v>48</v>
      </c>
      <c r="B29940" s="7" t="s">
        <v>126</v>
      </c>
      <c r="C29940" s="7" t="s">
        <v>1421</v>
      </c>
      <c r="D29940" s="7" t="n">
        <v>0</v>
      </c>
      <c r="E29940" s="7" t="n">
        <v>0</v>
      </c>
      <c r="F29940" s="7" t="n">
        <v>10</v>
      </c>
      <c r="G29940" s="7" t="n">
        <v>113.8</v>
      </c>
    </row>
    <row r="29941" customFormat="false" ht="15" hidden="false" customHeight="false" outlineLevel="0" collapsed="false">
      <c r="A29941" s="7" t="s">
        <v>48</v>
      </c>
      <c r="B29941" s="7" t="s">
        <v>126</v>
      </c>
      <c r="C29941" s="7" t="s">
        <v>1421</v>
      </c>
      <c r="D29941" s="7" t="n">
        <v>6</v>
      </c>
      <c r="E29941" s="7" t="n">
        <v>72.07</v>
      </c>
      <c r="F29941" s="7" t="n">
        <v>0</v>
      </c>
      <c r="G29941" s="7" t="n">
        <v>0</v>
      </c>
    </row>
    <row r="29942" customFormat="false" ht="15" hidden="false" customHeight="false" outlineLevel="0" collapsed="false">
      <c r="A29942" s="7" t="s">
        <v>48</v>
      </c>
      <c r="B29942" s="7" t="s">
        <v>126</v>
      </c>
      <c r="C29942" s="7" t="s">
        <v>1421</v>
      </c>
      <c r="D29942" s="7" t="n">
        <v>0</v>
      </c>
      <c r="E29942" s="7" t="n">
        <v>0</v>
      </c>
      <c r="F29942" s="7" t="n">
        <v>10</v>
      </c>
      <c r="G29942" s="7" t="n">
        <v>108.99</v>
      </c>
    </row>
    <row r="29943" customFormat="false" ht="15" hidden="false" customHeight="false" outlineLevel="0" collapsed="false">
      <c r="A29943" s="7" t="s">
        <v>48</v>
      </c>
      <c r="B29943" s="7" t="s">
        <v>122</v>
      </c>
      <c r="C29943" s="7" t="s">
        <v>1421</v>
      </c>
      <c r="D29943" s="7" t="n">
        <v>0</v>
      </c>
      <c r="E29943" s="7" t="n">
        <v>0</v>
      </c>
      <c r="F29943" s="7" t="n">
        <v>10</v>
      </c>
      <c r="G29943" s="7" t="n">
        <v>108.99</v>
      </c>
    </row>
    <row r="29944" customFormat="false" ht="15" hidden="false" customHeight="false" outlineLevel="0" collapsed="false">
      <c r="A29944" s="7" t="s">
        <v>48</v>
      </c>
      <c r="B29944" s="7" t="s">
        <v>122</v>
      </c>
      <c r="C29944" s="7" t="s">
        <v>1421</v>
      </c>
      <c r="D29944" s="7" t="n">
        <v>0</v>
      </c>
      <c r="E29944" s="7" t="n">
        <v>0</v>
      </c>
      <c r="F29944" s="7" t="n">
        <v>10</v>
      </c>
      <c r="G29944" s="7" t="n">
        <v>108.5</v>
      </c>
    </row>
    <row r="29945" customFormat="false" ht="15" hidden="false" customHeight="false" outlineLevel="0" collapsed="false">
      <c r="A29945" s="7" t="s">
        <v>48</v>
      </c>
      <c r="B29945" s="7" t="s">
        <v>122</v>
      </c>
      <c r="C29945" s="7" t="s">
        <v>1421</v>
      </c>
      <c r="D29945" s="7" t="n">
        <v>20</v>
      </c>
      <c r="E29945" s="7" t="n">
        <v>240.23</v>
      </c>
      <c r="F29945" s="7" t="n">
        <v>0</v>
      </c>
      <c r="G29945" s="7" t="n">
        <v>0</v>
      </c>
    </row>
    <row r="29946" customFormat="false" ht="15" hidden="false" customHeight="false" outlineLevel="0" collapsed="false">
      <c r="A29946" s="7" t="s">
        <v>48</v>
      </c>
      <c r="B29946" s="7" t="s">
        <v>122</v>
      </c>
      <c r="C29946" s="7" t="s">
        <v>1421</v>
      </c>
      <c r="D29946" s="7" t="n">
        <v>0</v>
      </c>
      <c r="E29946" s="7" t="n">
        <v>0</v>
      </c>
      <c r="F29946" s="7" t="n">
        <v>20</v>
      </c>
      <c r="G29946" s="7" t="n">
        <v>227.6</v>
      </c>
    </row>
    <row r="29947" customFormat="false" ht="15" hidden="false" customHeight="false" outlineLevel="0" collapsed="false">
      <c r="A29947" s="7" t="s">
        <v>48</v>
      </c>
      <c r="B29947" s="7" t="s">
        <v>122</v>
      </c>
      <c r="C29947" s="7" t="s">
        <v>1421</v>
      </c>
      <c r="D29947" s="7" t="n">
        <v>10</v>
      </c>
      <c r="E29947" s="7" t="n">
        <v>119.28</v>
      </c>
      <c r="F29947" s="7" t="n">
        <v>0</v>
      </c>
      <c r="G29947" s="7" t="n">
        <v>0</v>
      </c>
    </row>
    <row r="29948" customFormat="false" ht="15" hidden="false" customHeight="false" outlineLevel="0" collapsed="false">
      <c r="A29948" s="7" t="s">
        <v>48</v>
      </c>
      <c r="B29948" s="7" t="s">
        <v>142</v>
      </c>
      <c r="C29948" s="7" t="s">
        <v>1421</v>
      </c>
      <c r="D29948" s="7" t="n">
        <v>20</v>
      </c>
      <c r="E29948" s="7" t="n">
        <v>250.68</v>
      </c>
      <c r="F29948" s="7" t="n">
        <v>0</v>
      </c>
      <c r="G29948" s="7" t="n">
        <v>0</v>
      </c>
    </row>
    <row r="29949" customFormat="false" ht="15" hidden="false" customHeight="false" outlineLevel="0" collapsed="false">
      <c r="A29949" s="7" t="s">
        <v>48</v>
      </c>
      <c r="B29949" s="7" t="s">
        <v>142</v>
      </c>
      <c r="C29949" s="7" t="s">
        <v>1421</v>
      </c>
      <c r="D29949" s="7" t="n">
        <v>0</v>
      </c>
      <c r="E29949" s="7" t="n">
        <v>0</v>
      </c>
      <c r="F29949" s="7" t="n">
        <v>10</v>
      </c>
      <c r="G29949" s="7" t="n">
        <v>113.8</v>
      </c>
    </row>
    <row r="29950" customFormat="false" ht="15" hidden="false" customHeight="false" outlineLevel="0" collapsed="false">
      <c r="A29950" s="7" t="s">
        <v>48</v>
      </c>
      <c r="B29950" s="7" t="s">
        <v>142</v>
      </c>
      <c r="C29950" s="7" t="s">
        <v>1421</v>
      </c>
      <c r="D29950" s="7" t="n">
        <v>0</v>
      </c>
      <c r="E29950" s="7" t="n">
        <v>0</v>
      </c>
      <c r="F29950" s="7" t="n">
        <v>10</v>
      </c>
      <c r="G29950" s="7" t="n">
        <v>108.99</v>
      </c>
    </row>
    <row r="29951" customFormat="false" ht="15" hidden="false" customHeight="false" outlineLevel="0" collapsed="false">
      <c r="A29951" s="7" t="s">
        <v>48</v>
      </c>
      <c r="B29951" s="7" t="s">
        <v>142</v>
      </c>
      <c r="C29951" s="7" t="s">
        <v>1421</v>
      </c>
      <c r="D29951" s="7" t="n">
        <v>0</v>
      </c>
      <c r="E29951" s="7" t="n">
        <v>0</v>
      </c>
      <c r="F29951" s="7" t="n">
        <v>10</v>
      </c>
      <c r="G29951" s="7" t="n">
        <v>116.41</v>
      </c>
    </row>
    <row r="29952" customFormat="false" ht="15" hidden="false" customHeight="false" outlineLevel="0" collapsed="false">
      <c r="A29952" s="7" t="s">
        <v>48</v>
      </c>
      <c r="B29952" s="7" t="s">
        <v>914</v>
      </c>
      <c r="C29952" s="7" t="s">
        <v>1570</v>
      </c>
      <c r="D29952" s="7" t="n">
        <v>0</v>
      </c>
      <c r="E29952" s="7" t="n">
        <v>0</v>
      </c>
      <c r="F29952" s="7" t="n">
        <v>1</v>
      </c>
      <c r="G29952" s="7" t="n">
        <v>0.03</v>
      </c>
    </row>
    <row r="29953" customFormat="false" ht="15" hidden="false" customHeight="false" outlineLevel="0" collapsed="false">
      <c r="A29953" s="7" t="s">
        <v>48</v>
      </c>
      <c r="B29953" s="7" t="s">
        <v>1132</v>
      </c>
      <c r="C29953" s="7" t="s">
        <v>1613</v>
      </c>
      <c r="D29953" s="7" t="n">
        <v>20</v>
      </c>
      <c r="E29953" s="7" t="n">
        <v>550.79</v>
      </c>
      <c r="F29953" s="7" t="n">
        <v>0</v>
      </c>
      <c r="G29953" s="7" t="n">
        <v>0</v>
      </c>
    </row>
    <row r="29954" customFormat="false" ht="15" hidden="false" customHeight="false" outlineLevel="0" collapsed="false">
      <c r="A29954" s="7" t="s">
        <v>48</v>
      </c>
      <c r="B29954" s="7" t="s">
        <v>1132</v>
      </c>
      <c r="C29954" s="7" t="s">
        <v>1613</v>
      </c>
      <c r="D29954" s="7" t="n">
        <v>0</v>
      </c>
      <c r="E29954" s="7" t="n">
        <v>0</v>
      </c>
      <c r="F29954" s="7" t="n">
        <v>40</v>
      </c>
      <c r="G29954" s="7" t="n">
        <v>957.92</v>
      </c>
    </row>
    <row r="29955" customFormat="false" ht="15" hidden="false" customHeight="false" outlineLevel="0" collapsed="false">
      <c r="A29955" s="7" t="s">
        <v>48</v>
      </c>
      <c r="B29955" s="7" t="s">
        <v>1132</v>
      </c>
      <c r="C29955" s="7" t="s">
        <v>1613</v>
      </c>
      <c r="D29955" s="7" t="n">
        <v>70</v>
      </c>
      <c r="E29955" s="7" t="n">
        <v>2024.61</v>
      </c>
      <c r="F29955" s="7" t="n">
        <v>0</v>
      </c>
      <c r="G29955" s="7" t="n">
        <v>0</v>
      </c>
    </row>
    <row r="29956" customFormat="false" ht="15" hidden="false" customHeight="false" outlineLevel="0" collapsed="false">
      <c r="A29956" s="7" t="s">
        <v>48</v>
      </c>
      <c r="B29956" s="7" t="s">
        <v>1132</v>
      </c>
      <c r="C29956" s="7" t="s">
        <v>1613</v>
      </c>
      <c r="D29956" s="7" t="n">
        <v>0</v>
      </c>
      <c r="E29956" s="7" t="n">
        <v>0</v>
      </c>
      <c r="F29956" s="7" t="n">
        <v>30</v>
      </c>
      <c r="G29956" s="7" t="n">
        <v>767.28</v>
      </c>
    </row>
    <row r="29957" customFormat="false" ht="15" hidden="false" customHeight="false" outlineLevel="0" collapsed="false">
      <c r="A29957" s="7" t="s">
        <v>48</v>
      </c>
      <c r="B29957" s="7" t="s">
        <v>1132</v>
      </c>
      <c r="C29957" s="7" t="s">
        <v>1613</v>
      </c>
      <c r="D29957" s="7" t="n">
        <v>0</v>
      </c>
      <c r="E29957" s="7" t="n">
        <v>0</v>
      </c>
      <c r="F29957" s="7" t="n">
        <v>40</v>
      </c>
      <c r="G29957" s="7" t="n">
        <v>953.51</v>
      </c>
    </row>
    <row r="29958" customFormat="false" ht="15" hidden="false" customHeight="false" outlineLevel="0" collapsed="false">
      <c r="A29958" s="7" t="s">
        <v>48</v>
      </c>
      <c r="B29958" s="7" t="s">
        <v>1132</v>
      </c>
      <c r="C29958" s="7" t="s">
        <v>1613</v>
      </c>
      <c r="D29958" s="7" t="n">
        <v>40</v>
      </c>
      <c r="E29958" s="7" t="n">
        <v>1094.47</v>
      </c>
      <c r="F29958" s="7" t="n">
        <v>0</v>
      </c>
      <c r="G29958" s="7" t="n">
        <v>0</v>
      </c>
    </row>
    <row r="29959" customFormat="false" ht="15" hidden="false" customHeight="false" outlineLevel="0" collapsed="false">
      <c r="A29959" s="7" t="s">
        <v>48</v>
      </c>
      <c r="B29959" s="7" t="s">
        <v>1132</v>
      </c>
      <c r="C29959" s="7" t="s">
        <v>1613</v>
      </c>
      <c r="D29959" s="7" t="n">
        <v>40</v>
      </c>
      <c r="E29959" s="7" t="n">
        <v>1055.64</v>
      </c>
      <c r="F29959" s="7" t="n">
        <v>0</v>
      </c>
      <c r="G29959" s="7" t="n">
        <v>0</v>
      </c>
    </row>
    <row r="29960" customFormat="false" ht="15" hidden="false" customHeight="false" outlineLevel="0" collapsed="false">
      <c r="A29960" s="7" t="s">
        <v>48</v>
      </c>
      <c r="B29960" s="7" t="s">
        <v>384</v>
      </c>
      <c r="C29960" s="7" t="s">
        <v>1423</v>
      </c>
      <c r="D29960" s="7" t="n">
        <v>15</v>
      </c>
      <c r="E29960" s="7" t="n">
        <v>332.34</v>
      </c>
      <c r="F29960" s="7" t="n">
        <v>0</v>
      </c>
      <c r="G29960" s="7" t="n">
        <v>0</v>
      </c>
    </row>
    <row r="29961" customFormat="false" ht="15" hidden="false" customHeight="false" outlineLevel="0" collapsed="false">
      <c r="A29961" s="7" t="s">
        <v>48</v>
      </c>
      <c r="B29961" s="7" t="s">
        <v>384</v>
      </c>
      <c r="C29961" s="7" t="s">
        <v>1423</v>
      </c>
      <c r="D29961" s="7" t="n">
        <v>0</v>
      </c>
      <c r="E29961" s="7" t="n">
        <v>0</v>
      </c>
      <c r="F29961" s="7" t="n">
        <v>6</v>
      </c>
      <c r="G29961" s="7" t="n">
        <v>128.94</v>
      </c>
    </row>
    <row r="29962" customFormat="false" ht="15" hidden="false" customHeight="false" outlineLevel="0" collapsed="false">
      <c r="A29962" s="7" t="s">
        <v>48</v>
      </c>
      <c r="B29962" s="7" t="s">
        <v>384</v>
      </c>
      <c r="C29962" s="7" t="s">
        <v>1423</v>
      </c>
      <c r="D29962" s="7" t="n">
        <v>0</v>
      </c>
      <c r="E29962" s="7" t="n">
        <v>0</v>
      </c>
      <c r="F29962" s="7" t="n">
        <v>10</v>
      </c>
      <c r="G29962" s="7" t="n">
        <v>201.05</v>
      </c>
    </row>
    <row r="29963" customFormat="false" ht="15" hidden="false" customHeight="false" outlineLevel="0" collapsed="false">
      <c r="A29963" s="7" t="s">
        <v>48</v>
      </c>
      <c r="B29963" s="7" t="s">
        <v>384</v>
      </c>
      <c r="C29963" s="7" t="s">
        <v>1423</v>
      </c>
      <c r="D29963" s="7" t="n">
        <v>6</v>
      </c>
      <c r="E29963" s="7" t="n">
        <v>137.89</v>
      </c>
      <c r="F29963" s="7" t="n">
        <v>0</v>
      </c>
      <c r="G29963" s="7" t="n">
        <v>0</v>
      </c>
    </row>
    <row r="29964" customFormat="false" ht="15" hidden="false" customHeight="false" outlineLevel="0" collapsed="false">
      <c r="A29964" s="7" t="s">
        <v>48</v>
      </c>
      <c r="B29964" s="7" t="s">
        <v>384</v>
      </c>
      <c r="C29964" s="7" t="s">
        <v>1423</v>
      </c>
      <c r="D29964" s="7" t="n">
        <v>30</v>
      </c>
      <c r="E29964" s="7" t="n">
        <v>728.56</v>
      </c>
      <c r="F29964" s="7" t="n">
        <v>0</v>
      </c>
      <c r="G29964" s="7" t="n">
        <v>0</v>
      </c>
    </row>
    <row r="29965" customFormat="false" ht="15" hidden="false" customHeight="false" outlineLevel="0" collapsed="false">
      <c r="A29965" s="7" t="s">
        <v>48</v>
      </c>
      <c r="B29965" s="7" t="s">
        <v>384</v>
      </c>
      <c r="C29965" s="7" t="s">
        <v>1423</v>
      </c>
      <c r="D29965" s="7" t="n">
        <v>0</v>
      </c>
      <c r="E29965" s="7" t="n">
        <v>0</v>
      </c>
      <c r="F29965" s="7" t="n">
        <v>15</v>
      </c>
      <c r="G29965" s="7" t="n">
        <v>315.01</v>
      </c>
    </row>
    <row r="29966" customFormat="false" ht="15" hidden="false" customHeight="false" outlineLevel="0" collapsed="false">
      <c r="A29966" s="7" t="s">
        <v>48</v>
      </c>
      <c r="B29966" s="7" t="s">
        <v>130</v>
      </c>
      <c r="C29966" s="7" t="s">
        <v>1425</v>
      </c>
      <c r="D29966" s="7" t="n">
        <v>0</v>
      </c>
      <c r="E29966" s="7" t="n">
        <v>0</v>
      </c>
      <c r="F29966" s="7" t="n">
        <v>70</v>
      </c>
      <c r="G29966" s="7" t="n">
        <v>1182.05</v>
      </c>
    </row>
    <row r="29967" customFormat="false" ht="15" hidden="false" customHeight="false" outlineLevel="0" collapsed="false">
      <c r="A29967" s="7" t="s">
        <v>48</v>
      </c>
      <c r="B29967" s="7" t="s">
        <v>130</v>
      </c>
      <c r="C29967" s="7" t="s">
        <v>1425</v>
      </c>
      <c r="D29967" s="7" t="n">
        <v>80</v>
      </c>
      <c r="E29967" s="7" t="n">
        <v>1553.51</v>
      </c>
      <c r="F29967" s="7" t="n">
        <v>0</v>
      </c>
      <c r="G29967" s="7" t="n">
        <v>0</v>
      </c>
    </row>
    <row r="29968" customFormat="false" ht="15" hidden="false" customHeight="false" outlineLevel="0" collapsed="false">
      <c r="A29968" s="7" t="s">
        <v>48</v>
      </c>
      <c r="B29968" s="7" t="s">
        <v>130</v>
      </c>
      <c r="C29968" s="7" t="s">
        <v>1425</v>
      </c>
      <c r="D29968" s="7" t="n">
        <v>50</v>
      </c>
      <c r="E29968" s="7" t="n">
        <v>923.97</v>
      </c>
      <c r="F29968" s="7" t="n">
        <v>0</v>
      </c>
      <c r="G29968" s="7" t="n">
        <v>0</v>
      </c>
    </row>
    <row r="29969" customFormat="false" ht="15" hidden="false" customHeight="false" outlineLevel="0" collapsed="false">
      <c r="A29969" s="7" t="s">
        <v>48</v>
      </c>
      <c r="B29969" s="7" t="s">
        <v>130</v>
      </c>
      <c r="C29969" s="7" t="s">
        <v>1425</v>
      </c>
      <c r="D29969" s="7" t="n">
        <v>10</v>
      </c>
      <c r="E29969" s="7" t="n">
        <v>203.95</v>
      </c>
      <c r="F29969" s="7" t="n">
        <v>0</v>
      </c>
      <c r="G29969" s="7" t="n">
        <v>0</v>
      </c>
    </row>
    <row r="29970" customFormat="false" ht="15" hidden="false" customHeight="false" outlineLevel="0" collapsed="false">
      <c r="A29970" s="7" t="s">
        <v>48</v>
      </c>
      <c r="B29970" s="7" t="s">
        <v>130</v>
      </c>
      <c r="C29970" s="7" t="s">
        <v>1425</v>
      </c>
      <c r="D29970" s="7" t="n">
        <v>0</v>
      </c>
      <c r="E29970" s="7" t="n">
        <v>0</v>
      </c>
      <c r="F29970" s="7" t="n">
        <v>20</v>
      </c>
      <c r="G29970" s="7" t="n">
        <v>360.68</v>
      </c>
    </row>
    <row r="29971" customFormat="false" ht="15" hidden="false" customHeight="false" outlineLevel="0" collapsed="false">
      <c r="A29971" s="7" t="s">
        <v>48</v>
      </c>
      <c r="B29971" s="7" t="s">
        <v>130</v>
      </c>
      <c r="C29971" s="7" t="s">
        <v>1425</v>
      </c>
      <c r="D29971" s="7" t="n">
        <v>0</v>
      </c>
      <c r="E29971" s="7" t="n">
        <v>0</v>
      </c>
      <c r="F29971" s="7" t="n">
        <v>100</v>
      </c>
      <c r="G29971" s="7" t="n">
        <v>1680.88</v>
      </c>
    </row>
    <row r="29972" customFormat="false" ht="15" hidden="false" customHeight="false" outlineLevel="0" collapsed="false">
      <c r="A29972" s="7" t="s">
        <v>48</v>
      </c>
      <c r="B29972" s="7" t="s">
        <v>130</v>
      </c>
      <c r="C29972" s="7" t="s">
        <v>1425</v>
      </c>
      <c r="D29972" s="7" t="n">
        <v>40</v>
      </c>
      <c r="E29972" s="7" t="n">
        <v>744.36</v>
      </c>
      <c r="F29972" s="7" t="n">
        <v>0</v>
      </c>
      <c r="G29972" s="7" t="n">
        <v>0</v>
      </c>
    </row>
    <row r="29973" customFormat="false" ht="15" hidden="false" customHeight="false" outlineLevel="0" collapsed="false">
      <c r="A29973" s="7" t="s">
        <v>48</v>
      </c>
      <c r="B29973" s="7" t="s">
        <v>130</v>
      </c>
      <c r="C29973" s="7" t="s">
        <v>1425</v>
      </c>
      <c r="D29973" s="7" t="n">
        <v>100</v>
      </c>
      <c r="E29973" s="7" t="n">
        <v>1929.37</v>
      </c>
      <c r="F29973" s="7" t="n">
        <v>0</v>
      </c>
      <c r="G29973" s="7" t="n">
        <v>0</v>
      </c>
    </row>
    <row r="29974" customFormat="false" ht="15" hidden="false" customHeight="false" outlineLevel="0" collapsed="false">
      <c r="A29974" s="7" t="s">
        <v>48</v>
      </c>
      <c r="B29974" s="7" t="s">
        <v>152</v>
      </c>
      <c r="C29974" s="7" t="s">
        <v>1425</v>
      </c>
      <c r="D29974" s="7" t="n">
        <v>0</v>
      </c>
      <c r="E29974" s="7" t="n">
        <v>0</v>
      </c>
      <c r="F29974" s="7" t="n">
        <v>100</v>
      </c>
      <c r="G29974" s="7" t="n">
        <v>1680.88</v>
      </c>
    </row>
    <row r="29975" customFormat="false" ht="15" hidden="false" customHeight="false" outlineLevel="0" collapsed="false">
      <c r="A29975" s="7" t="s">
        <v>48</v>
      </c>
      <c r="B29975" s="7" t="s">
        <v>152</v>
      </c>
      <c r="C29975" s="7" t="s">
        <v>1425</v>
      </c>
      <c r="D29975" s="7" t="n">
        <v>20</v>
      </c>
      <c r="E29975" s="7" t="n">
        <v>407.89</v>
      </c>
      <c r="F29975" s="7" t="n">
        <v>0</v>
      </c>
      <c r="G29975" s="7" t="n">
        <v>0</v>
      </c>
    </row>
    <row r="29976" customFormat="false" ht="15" hidden="false" customHeight="false" outlineLevel="0" collapsed="false">
      <c r="A29976" s="7" t="s">
        <v>48</v>
      </c>
      <c r="B29976" s="7" t="s">
        <v>152</v>
      </c>
      <c r="C29976" s="7" t="s">
        <v>1425</v>
      </c>
      <c r="D29976" s="7" t="n">
        <v>0</v>
      </c>
      <c r="E29976" s="7" t="n">
        <v>0</v>
      </c>
      <c r="F29976" s="7" t="n">
        <v>70</v>
      </c>
      <c r="G29976" s="7" t="n">
        <v>1182.05</v>
      </c>
    </row>
    <row r="29977" customFormat="false" ht="15" hidden="false" customHeight="false" outlineLevel="0" collapsed="false">
      <c r="A29977" s="7" t="s">
        <v>48</v>
      </c>
      <c r="B29977" s="7" t="s">
        <v>152</v>
      </c>
      <c r="C29977" s="7" t="s">
        <v>1425</v>
      </c>
      <c r="D29977" s="7" t="n">
        <v>50</v>
      </c>
      <c r="E29977" s="7" t="n">
        <v>930.46</v>
      </c>
      <c r="F29977" s="7" t="n">
        <v>0</v>
      </c>
      <c r="G29977" s="7" t="n">
        <v>0</v>
      </c>
    </row>
    <row r="29978" customFormat="false" ht="15" hidden="false" customHeight="false" outlineLevel="0" collapsed="false">
      <c r="A29978" s="7" t="s">
        <v>48</v>
      </c>
      <c r="B29978" s="7" t="s">
        <v>152</v>
      </c>
      <c r="C29978" s="7" t="s">
        <v>1425</v>
      </c>
      <c r="D29978" s="7" t="n">
        <v>0</v>
      </c>
      <c r="E29978" s="7" t="n">
        <v>0</v>
      </c>
      <c r="F29978" s="7" t="n">
        <v>10</v>
      </c>
      <c r="G29978" s="7" t="n">
        <v>176.31</v>
      </c>
    </row>
    <row r="29979" customFormat="false" ht="15" hidden="false" customHeight="false" outlineLevel="0" collapsed="false">
      <c r="A29979" s="7" t="s">
        <v>48</v>
      </c>
      <c r="B29979" s="7" t="s">
        <v>152</v>
      </c>
      <c r="C29979" s="7" t="s">
        <v>1425</v>
      </c>
      <c r="D29979" s="7" t="n">
        <v>0</v>
      </c>
      <c r="E29979" s="7" t="n">
        <v>0</v>
      </c>
      <c r="F29979" s="7" t="n">
        <v>30</v>
      </c>
      <c r="G29979" s="7" t="n">
        <v>541.03</v>
      </c>
    </row>
    <row r="29980" customFormat="false" ht="15" hidden="false" customHeight="false" outlineLevel="0" collapsed="false">
      <c r="A29980" s="7" t="s">
        <v>48</v>
      </c>
      <c r="B29980" s="7" t="s">
        <v>152</v>
      </c>
      <c r="C29980" s="7" t="s">
        <v>1425</v>
      </c>
      <c r="D29980" s="7" t="n">
        <v>120</v>
      </c>
      <c r="E29980" s="7" t="n">
        <v>2315.23</v>
      </c>
      <c r="F29980" s="7" t="n">
        <v>0</v>
      </c>
      <c r="G29980" s="7" t="n">
        <v>0</v>
      </c>
    </row>
    <row r="29981" customFormat="false" ht="15" hidden="false" customHeight="false" outlineLevel="0" collapsed="false">
      <c r="A29981" s="7" t="s">
        <v>48</v>
      </c>
      <c r="B29981" s="7" t="s">
        <v>152</v>
      </c>
      <c r="C29981" s="7" t="s">
        <v>1425</v>
      </c>
      <c r="D29981" s="7" t="n">
        <v>30</v>
      </c>
      <c r="E29981" s="7" t="n">
        <v>554.38</v>
      </c>
      <c r="F29981" s="7" t="n">
        <v>0</v>
      </c>
      <c r="G29981" s="7" t="n">
        <v>0</v>
      </c>
    </row>
    <row r="29982" customFormat="false" ht="15" hidden="false" customHeight="false" outlineLevel="0" collapsed="false">
      <c r="A29982" s="7" t="s">
        <v>48</v>
      </c>
      <c r="B29982" s="7" t="s">
        <v>198</v>
      </c>
      <c r="C29982" s="7" t="s">
        <v>1425</v>
      </c>
      <c r="D29982" s="7" t="n">
        <v>0</v>
      </c>
      <c r="E29982" s="7" t="n">
        <v>0</v>
      </c>
      <c r="F29982" s="7" t="n">
        <v>10</v>
      </c>
      <c r="G29982" s="7" t="n">
        <v>180.34</v>
      </c>
    </row>
    <row r="29983" customFormat="false" ht="15" hidden="false" customHeight="false" outlineLevel="0" collapsed="false">
      <c r="A29983" s="7" t="s">
        <v>48</v>
      </c>
      <c r="B29983" s="7" t="s">
        <v>198</v>
      </c>
      <c r="C29983" s="7" t="s">
        <v>1425</v>
      </c>
      <c r="D29983" s="7" t="n">
        <v>10</v>
      </c>
      <c r="E29983" s="7" t="n">
        <v>184.8</v>
      </c>
      <c r="F29983" s="7" t="n">
        <v>0</v>
      </c>
      <c r="G29983" s="7" t="n">
        <v>0</v>
      </c>
    </row>
    <row r="29984" customFormat="false" ht="15" hidden="false" customHeight="false" outlineLevel="0" collapsed="false">
      <c r="A29984" s="7" t="s">
        <v>48</v>
      </c>
      <c r="B29984" s="7" t="s">
        <v>198</v>
      </c>
      <c r="C29984" s="7" t="s">
        <v>1425</v>
      </c>
      <c r="D29984" s="7" t="n">
        <v>6</v>
      </c>
      <c r="E29984" s="7" t="n">
        <v>122.36</v>
      </c>
      <c r="F29984" s="7" t="n">
        <v>0</v>
      </c>
      <c r="G29984" s="7" t="n">
        <v>0</v>
      </c>
    </row>
    <row r="29985" customFormat="false" ht="15" hidden="false" customHeight="false" outlineLevel="0" collapsed="false">
      <c r="A29985" s="7" t="s">
        <v>48</v>
      </c>
      <c r="B29985" s="7" t="s">
        <v>198</v>
      </c>
      <c r="C29985" s="7" t="s">
        <v>1425</v>
      </c>
      <c r="D29985" s="7" t="n">
        <v>0</v>
      </c>
      <c r="E29985" s="7" t="n">
        <v>0</v>
      </c>
      <c r="F29985" s="7" t="n">
        <v>10</v>
      </c>
      <c r="G29985" s="7" t="n">
        <v>168.08</v>
      </c>
    </row>
    <row r="29986" customFormat="false" ht="15" hidden="false" customHeight="false" outlineLevel="0" collapsed="false">
      <c r="A29986" s="7" t="s">
        <v>48</v>
      </c>
      <c r="B29986" s="7" t="s">
        <v>198</v>
      </c>
      <c r="C29986" s="7" t="s">
        <v>1425</v>
      </c>
      <c r="D29986" s="7" t="n">
        <v>0</v>
      </c>
      <c r="E29986" s="7" t="n">
        <v>0</v>
      </c>
      <c r="F29986" s="7" t="n">
        <v>20</v>
      </c>
      <c r="G29986" s="7" t="n">
        <v>337.73</v>
      </c>
    </row>
    <row r="29987" customFormat="false" ht="15" hidden="false" customHeight="false" outlineLevel="0" collapsed="false">
      <c r="A29987" s="7" t="s">
        <v>48</v>
      </c>
      <c r="B29987" s="7" t="s">
        <v>198</v>
      </c>
      <c r="C29987" s="7" t="s">
        <v>1425</v>
      </c>
      <c r="D29987" s="7" t="n">
        <v>20</v>
      </c>
      <c r="E29987" s="7" t="n">
        <v>372.18</v>
      </c>
      <c r="F29987" s="7" t="n">
        <v>0</v>
      </c>
      <c r="G29987" s="7" t="n">
        <v>0</v>
      </c>
    </row>
    <row r="29988" customFormat="false" ht="15" hidden="false" customHeight="false" outlineLevel="0" collapsed="false">
      <c r="A29988" s="7" t="s">
        <v>48</v>
      </c>
      <c r="B29988" s="7" t="s">
        <v>198</v>
      </c>
      <c r="C29988" s="7" t="s">
        <v>1425</v>
      </c>
      <c r="D29988" s="7" t="n">
        <v>20</v>
      </c>
      <c r="E29988" s="7" t="n">
        <v>385.87</v>
      </c>
      <c r="F29988" s="7" t="n">
        <v>0</v>
      </c>
      <c r="G29988" s="7" t="n">
        <v>0</v>
      </c>
    </row>
    <row r="29989" customFormat="false" ht="15" hidden="false" customHeight="false" outlineLevel="0" collapsed="false">
      <c r="A29989" s="7" t="s">
        <v>48</v>
      </c>
      <c r="B29989" s="7" t="s">
        <v>191</v>
      </c>
      <c r="C29989" s="7" t="s">
        <v>1425</v>
      </c>
      <c r="D29989" s="7" t="n">
        <v>10</v>
      </c>
      <c r="E29989" s="7" t="n">
        <v>184.8</v>
      </c>
      <c r="F29989" s="7" t="n">
        <v>0</v>
      </c>
      <c r="G29989" s="7" t="n">
        <v>0</v>
      </c>
    </row>
    <row r="29990" customFormat="false" ht="15" hidden="false" customHeight="false" outlineLevel="0" collapsed="false">
      <c r="A29990" s="7" t="s">
        <v>48</v>
      </c>
      <c r="B29990" s="7" t="s">
        <v>191</v>
      </c>
      <c r="C29990" s="7" t="s">
        <v>1425</v>
      </c>
      <c r="D29990" s="7" t="n">
        <v>0</v>
      </c>
      <c r="E29990" s="7" t="n">
        <v>0</v>
      </c>
      <c r="F29990" s="7" t="n">
        <v>10</v>
      </c>
      <c r="G29990" s="7" t="n">
        <v>176.31</v>
      </c>
    </row>
    <row r="29991" customFormat="false" ht="15" hidden="false" customHeight="false" outlineLevel="0" collapsed="false">
      <c r="A29991" s="7" t="s">
        <v>48</v>
      </c>
      <c r="B29991" s="7" t="s">
        <v>191</v>
      </c>
      <c r="C29991" s="7" t="s">
        <v>1425</v>
      </c>
      <c r="D29991" s="7" t="n">
        <v>10</v>
      </c>
      <c r="E29991" s="7" t="n">
        <v>186.09</v>
      </c>
      <c r="F29991" s="7" t="n">
        <v>0</v>
      </c>
      <c r="G29991" s="7" t="n">
        <v>0</v>
      </c>
    </row>
    <row r="29992" customFormat="false" ht="15" hidden="false" customHeight="false" outlineLevel="0" collapsed="false">
      <c r="A29992" s="7" t="s">
        <v>48</v>
      </c>
      <c r="B29992" s="7" t="s">
        <v>191</v>
      </c>
      <c r="C29992" s="7" t="s">
        <v>1425</v>
      </c>
      <c r="D29992" s="7" t="n">
        <v>0</v>
      </c>
      <c r="E29992" s="7" t="n">
        <v>0</v>
      </c>
      <c r="F29992" s="7" t="n">
        <v>10</v>
      </c>
      <c r="G29992" s="7" t="n">
        <v>168.87</v>
      </c>
    </row>
    <row r="29993" customFormat="false" ht="15" hidden="false" customHeight="false" outlineLevel="0" collapsed="false">
      <c r="A29993" s="7" t="s">
        <v>48</v>
      </c>
      <c r="B29993" s="7" t="s">
        <v>191</v>
      </c>
      <c r="C29993" s="7" t="s">
        <v>1425</v>
      </c>
      <c r="D29993" s="7" t="n">
        <v>30</v>
      </c>
      <c r="E29993" s="7" t="n">
        <v>578.81</v>
      </c>
      <c r="F29993" s="7" t="n">
        <v>0</v>
      </c>
      <c r="G29993" s="7" t="n">
        <v>0</v>
      </c>
    </row>
    <row r="29994" customFormat="false" ht="15" hidden="false" customHeight="false" outlineLevel="0" collapsed="false">
      <c r="A29994" s="7" t="s">
        <v>48</v>
      </c>
      <c r="B29994" s="7" t="s">
        <v>191</v>
      </c>
      <c r="C29994" s="7" t="s">
        <v>1425</v>
      </c>
      <c r="D29994" s="7" t="n">
        <v>0</v>
      </c>
      <c r="E29994" s="7" t="n">
        <v>0</v>
      </c>
      <c r="F29994" s="7" t="n">
        <v>6</v>
      </c>
      <c r="G29994" s="7" t="n">
        <v>100.85</v>
      </c>
    </row>
    <row r="29995" customFormat="false" ht="15" hidden="false" customHeight="false" outlineLevel="0" collapsed="false">
      <c r="A29995" s="7" t="s">
        <v>48</v>
      </c>
      <c r="B29995" s="7" t="s">
        <v>191</v>
      </c>
      <c r="C29995" s="7" t="s">
        <v>1425</v>
      </c>
      <c r="D29995" s="7" t="n">
        <v>0</v>
      </c>
      <c r="E29995" s="7" t="n">
        <v>0</v>
      </c>
      <c r="F29995" s="7" t="n">
        <v>6</v>
      </c>
      <c r="G29995" s="7" t="n">
        <v>108.21</v>
      </c>
    </row>
    <row r="29996" customFormat="false" ht="15" hidden="false" customHeight="false" outlineLevel="0" collapsed="false">
      <c r="A29996" s="7" t="s">
        <v>48</v>
      </c>
      <c r="B29996" s="7" t="s">
        <v>178</v>
      </c>
      <c r="C29996" s="7" t="s">
        <v>1429</v>
      </c>
      <c r="D29996" s="7" t="n">
        <v>0</v>
      </c>
      <c r="E29996" s="7" t="n">
        <v>0</v>
      </c>
      <c r="F29996" s="7" t="n">
        <v>6</v>
      </c>
      <c r="G29996" s="7" t="n">
        <v>184.64</v>
      </c>
    </row>
    <row r="29997" customFormat="false" ht="15" hidden="false" customHeight="false" outlineLevel="0" collapsed="false">
      <c r="A29997" s="7" t="s">
        <v>48</v>
      </c>
      <c r="B29997" s="7" t="s">
        <v>178</v>
      </c>
      <c r="C29997" s="7" t="s">
        <v>1429</v>
      </c>
      <c r="D29997" s="7" t="n">
        <v>0</v>
      </c>
      <c r="E29997" s="7" t="n">
        <v>0</v>
      </c>
      <c r="F29997" s="7" t="n">
        <v>2</v>
      </c>
      <c r="G29997" s="7" t="n">
        <v>62.95</v>
      </c>
    </row>
    <row r="29998" customFormat="false" ht="15" hidden="false" customHeight="false" outlineLevel="0" collapsed="false">
      <c r="A29998" s="7" t="s">
        <v>48</v>
      </c>
      <c r="B29998" s="7" t="s">
        <v>156</v>
      </c>
      <c r="C29998" s="7" t="s">
        <v>1430</v>
      </c>
      <c r="D29998" s="7" t="n">
        <v>0</v>
      </c>
      <c r="E29998" s="7" t="n">
        <v>0</v>
      </c>
      <c r="F29998" s="7" t="n">
        <v>1</v>
      </c>
      <c r="G29998" s="7" t="n">
        <v>0.03</v>
      </c>
    </row>
    <row r="29999" customFormat="false" ht="15" hidden="false" customHeight="false" outlineLevel="0" collapsed="false">
      <c r="A29999" s="7" t="s">
        <v>48</v>
      </c>
      <c r="B29999" s="7" t="s">
        <v>402</v>
      </c>
      <c r="C29999" s="7" t="s">
        <v>1433</v>
      </c>
      <c r="D29999" s="7" t="n">
        <v>0</v>
      </c>
      <c r="E29999" s="7" t="n">
        <v>0</v>
      </c>
      <c r="F29999" s="7" t="n">
        <v>30</v>
      </c>
      <c r="G29999" s="7" t="n">
        <v>285.53</v>
      </c>
    </row>
    <row r="30000" customFormat="false" ht="15" hidden="false" customHeight="false" outlineLevel="0" collapsed="false">
      <c r="A30000" s="7" t="s">
        <v>48</v>
      </c>
      <c r="B30000" s="7" t="s">
        <v>402</v>
      </c>
      <c r="C30000" s="7" t="s">
        <v>1433</v>
      </c>
      <c r="D30000" s="7" t="n">
        <v>20</v>
      </c>
      <c r="E30000" s="7" t="n">
        <v>209.77</v>
      </c>
      <c r="F30000" s="7" t="n">
        <v>0</v>
      </c>
      <c r="G30000" s="7" t="n">
        <v>0</v>
      </c>
    </row>
    <row r="30001" customFormat="false" ht="15" hidden="false" customHeight="false" outlineLevel="0" collapsed="false">
      <c r="A30001" s="7" t="s">
        <v>48</v>
      </c>
      <c r="B30001" s="7" t="s">
        <v>402</v>
      </c>
      <c r="C30001" s="7" t="s">
        <v>1433</v>
      </c>
      <c r="D30001" s="7" t="n">
        <v>50</v>
      </c>
      <c r="E30001" s="7" t="n">
        <v>543.73</v>
      </c>
      <c r="F30001" s="7" t="n">
        <v>0</v>
      </c>
      <c r="G30001" s="7" t="n">
        <v>0</v>
      </c>
    </row>
    <row r="30002" customFormat="false" ht="15" hidden="false" customHeight="false" outlineLevel="0" collapsed="false">
      <c r="A30002" s="7" t="s">
        <v>48</v>
      </c>
      <c r="B30002" s="7" t="s">
        <v>402</v>
      </c>
      <c r="C30002" s="7" t="s">
        <v>1433</v>
      </c>
      <c r="D30002" s="7" t="n">
        <v>0</v>
      </c>
      <c r="E30002" s="7" t="n">
        <v>0</v>
      </c>
      <c r="F30002" s="7" t="n">
        <v>15</v>
      </c>
      <c r="G30002" s="7" t="n">
        <v>152.47</v>
      </c>
    </row>
    <row r="30003" customFormat="false" ht="15" hidden="false" customHeight="false" outlineLevel="0" collapsed="false">
      <c r="A30003" s="7" t="s">
        <v>48</v>
      </c>
      <c r="B30003" s="7" t="s">
        <v>402</v>
      </c>
      <c r="C30003" s="7" t="s">
        <v>1433</v>
      </c>
      <c r="D30003" s="7" t="n">
        <v>10</v>
      </c>
      <c r="E30003" s="7" t="n">
        <v>104.16</v>
      </c>
      <c r="F30003" s="7" t="n">
        <v>0</v>
      </c>
      <c r="G30003" s="7" t="n">
        <v>0</v>
      </c>
    </row>
    <row r="30004" customFormat="false" ht="15" hidden="false" customHeight="false" outlineLevel="0" collapsed="false">
      <c r="A30004" s="7" t="s">
        <v>48</v>
      </c>
      <c r="B30004" s="7" t="s">
        <v>402</v>
      </c>
      <c r="C30004" s="7" t="s">
        <v>1433</v>
      </c>
      <c r="D30004" s="7" t="n">
        <v>0</v>
      </c>
      <c r="E30004" s="7" t="n">
        <v>0</v>
      </c>
      <c r="F30004" s="7" t="n">
        <v>10</v>
      </c>
      <c r="G30004" s="7" t="n">
        <v>99.38</v>
      </c>
    </row>
    <row r="30005" customFormat="false" ht="15" hidden="false" customHeight="false" outlineLevel="0" collapsed="false">
      <c r="A30005" s="7" t="s">
        <v>48</v>
      </c>
      <c r="B30005" s="7" t="s">
        <v>402</v>
      </c>
      <c r="C30005" s="7" t="s">
        <v>1433</v>
      </c>
      <c r="D30005" s="7" t="n">
        <v>10</v>
      </c>
      <c r="E30005" s="7" t="n">
        <v>109.45</v>
      </c>
      <c r="F30005" s="7" t="n">
        <v>0</v>
      </c>
      <c r="G30005" s="7" t="n">
        <v>0</v>
      </c>
    </row>
    <row r="30006" customFormat="false" ht="15" hidden="false" customHeight="false" outlineLevel="0" collapsed="false">
      <c r="A30006" s="7" t="s">
        <v>48</v>
      </c>
      <c r="B30006" s="7" t="s">
        <v>402</v>
      </c>
      <c r="C30006" s="7" t="s">
        <v>1433</v>
      </c>
      <c r="D30006" s="7" t="n">
        <v>0</v>
      </c>
      <c r="E30006" s="7" t="n">
        <v>0</v>
      </c>
      <c r="F30006" s="7" t="n">
        <v>20</v>
      </c>
      <c r="G30006" s="7" t="n">
        <v>189.48</v>
      </c>
    </row>
    <row r="30007" customFormat="false" ht="15" hidden="false" customHeight="false" outlineLevel="0" collapsed="false">
      <c r="A30007" s="7" t="s">
        <v>48</v>
      </c>
      <c r="B30007" s="7" t="s">
        <v>320</v>
      </c>
      <c r="C30007" s="7" t="s">
        <v>1433</v>
      </c>
      <c r="D30007" s="7" t="n">
        <v>0</v>
      </c>
      <c r="E30007" s="7" t="n">
        <v>0</v>
      </c>
      <c r="F30007" s="7" t="n">
        <v>30</v>
      </c>
      <c r="G30007" s="7" t="n">
        <v>285.53</v>
      </c>
    </row>
    <row r="30008" customFormat="false" ht="15" hidden="false" customHeight="false" outlineLevel="0" collapsed="false">
      <c r="A30008" s="7" t="s">
        <v>48</v>
      </c>
      <c r="B30008" s="7" t="s">
        <v>320</v>
      </c>
      <c r="C30008" s="7" t="s">
        <v>1433</v>
      </c>
      <c r="D30008" s="7" t="n">
        <v>40</v>
      </c>
      <c r="E30008" s="7" t="n">
        <v>459.8</v>
      </c>
      <c r="F30008" s="7" t="n">
        <v>0</v>
      </c>
      <c r="G30008" s="7" t="n">
        <v>0</v>
      </c>
    </row>
    <row r="30009" customFormat="false" ht="15" hidden="false" customHeight="false" outlineLevel="0" collapsed="false">
      <c r="A30009" s="7" t="s">
        <v>48</v>
      </c>
      <c r="B30009" s="7" t="s">
        <v>320</v>
      </c>
      <c r="C30009" s="7" t="s">
        <v>1433</v>
      </c>
      <c r="D30009" s="7" t="n">
        <v>30</v>
      </c>
      <c r="E30009" s="7" t="n">
        <v>326.24</v>
      </c>
      <c r="F30009" s="7" t="n">
        <v>0</v>
      </c>
      <c r="G30009" s="7" t="n">
        <v>0</v>
      </c>
    </row>
    <row r="30010" customFormat="false" ht="15" hidden="false" customHeight="false" outlineLevel="0" collapsed="false">
      <c r="A30010" s="7" t="s">
        <v>48</v>
      </c>
      <c r="B30010" s="7" t="s">
        <v>320</v>
      </c>
      <c r="C30010" s="7" t="s">
        <v>1433</v>
      </c>
      <c r="D30010" s="7" t="n">
        <v>15</v>
      </c>
      <c r="E30010" s="7" t="n">
        <v>156.23</v>
      </c>
      <c r="F30010" s="7" t="n">
        <v>0</v>
      </c>
      <c r="G30010" s="7" t="n">
        <v>0</v>
      </c>
    </row>
    <row r="30011" customFormat="false" ht="15" hidden="false" customHeight="false" outlineLevel="0" collapsed="false">
      <c r="A30011" s="7" t="s">
        <v>48</v>
      </c>
      <c r="B30011" s="7" t="s">
        <v>320</v>
      </c>
      <c r="C30011" s="7" t="s">
        <v>1433</v>
      </c>
      <c r="D30011" s="7" t="n">
        <v>0</v>
      </c>
      <c r="E30011" s="7" t="n">
        <v>0</v>
      </c>
      <c r="F30011" s="7" t="n">
        <v>40</v>
      </c>
      <c r="G30011" s="7" t="n">
        <v>378.96</v>
      </c>
    </row>
    <row r="30012" customFormat="false" ht="15" hidden="false" customHeight="false" outlineLevel="0" collapsed="false">
      <c r="A30012" s="7" t="s">
        <v>48</v>
      </c>
      <c r="B30012" s="7" t="s">
        <v>320</v>
      </c>
      <c r="C30012" s="7" t="s">
        <v>1433</v>
      </c>
      <c r="D30012" s="7" t="n">
        <v>60</v>
      </c>
      <c r="E30012" s="7" t="n">
        <v>629.33</v>
      </c>
      <c r="F30012" s="7" t="n">
        <v>0</v>
      </c>
      <c r="G30012" s="7" t="n">
        <v>0</v>
      </c>
    </row>
    <row r="30013" customFormat="false" ht="15" hidden="false" customHeight="false" outlineLevel="0" collapsed="false">
      <c r="A30013" s="7" t="s">
        <v>48</v>
      </c>
      <c r="B30013" s="7" t="s">
        <v>320</v>
      </c>
      <c r="C30013" s="7" t="s">
        <v>1433</v>
      </c>
      <c r="D30013" s="7" t="n">
        <v>0</v>
      </c>
      <c r="E30013" s="7" t="n">
        <v>0</v>
      </c>
      <c r="F30013" s="7" t="n">
        <v>15</v>
      </c>
      <c r="G30013" s="7" t="n">
        <v>152.47</v>
      </c>
    </row>
    <row r="30014" customFormat="false" ht="15" hidden="false" customHeight="false" outlineLevel="0" collapsed="false">
      <c r="A30014" s="7" t="s">
        <v>48</v>
      </c>
      <c r="B30014" s="7" t="s">
        <v>345</v>
      </c>
      <c r="C30014" s="7" t="s">
        <v>1433</v>
      </c>
      <c r="D30014" s="7" t="n">
        <v>0</v>
      </c>
      <c r="E30014" s="7" t="n">
        <v>0</v>
      </c>
      <c r="F30014" s="7" t="n">
        <v>20</v>
      </c>
      <c r="G30014" s="7" t="n">
        <v>190.36</v>
      </c>
    </row>
    <row r="30015" customFormat="false" ht="15" hidden="false" customHeight="false" outlineLevel="0" collapsed="false">
      <c r="A30015" s="7" t="s">
        <v>48</v>
      </c>
      <c r="B30015" s="7" t="s">
        <v>345</v>
      </c>
      <c r="C30015" s="7" t="s">
        <v>1433</v>
      </c>
      <c r="D30015" s="7" t="n">
        <v>15</v>
      </c>
      <c r="E30015" s="7" t="n">
        <v>163.12</v>
      </c>
      <c r="F30015" s="7" t="n">
        <v>0</v>
      </c>
      <c r="G30015" s="7" t="n">
        <v>0</v>
      </c>
    </row>
    <row r="30016" customFormat="false" ht="15" hidden="false" customHeight="false" outlineLevel="0" collapsed="false">
      <c r="A30016" s="7" t="s">
        <v>48</v>
      </c>
      <c r="B30016" s="7" t="s">
        <v>345</v>
      </c>
      <c r="C30016" s="7" t="s">
        <v>1433</v>
      </c>
      <c r="D30016" s="7" t="n">
        <v>0</v>
      </c>
      <c r="E30016" s="7" t="n">
        <v>0</v>
      </c>
      <c r="F30016" s="7" t="n">
        <v>10</v>
      </c>
      <c r="G30016" s="7" t="n">
        <v>101.65</v>
      </c>
    </row>
    <row r="30017" customFormat="false" ht="15" hidden="false" customHeight="false" outlineLevel="0" collapsed="false">
      <c r="A30017" s="7" t="s">
        <v>48</v>
      </c>
      <c r="B30017" s="7" t="s">
        <v>345</v>
      </c>
      <c r="C30017" s="7" t="s">
        <v>1433</v>
      </c>
      <c r="D30017" s="7" t="n">
        <v>20</v>
      </c>
      <c r="E30017" s="7" t="n">
        <v>209.77</v>
      </c>
      <c r="F30017" s="7" t="n">
        <v>0</v>
      </c>
      <c r="G30017" s="7" t="n">
        <v>0</v>
      </c>
    </row>
    <row r="30018" customFormat="false" ht="15" hidden="false" customHeight="false" outlineLevel="0" collapsed="false">
      <c r="A30018" s="7" t="s">
        <v>48</v>
      </c>
      <c r="B30018" s="7" t="s">
        <v>345</v>
      </c>
      <c r="C30018" s="7" t="s">
        <v>1433</v>
      </c>
      <c r="D30018" s="7" t="n">
        <v>0</v>
      </c>
      <c r="E30018" s="7" t="n">
        <v>0</v>
      </c>
      <c r="F30018" s="7" t="n">
        <v>20</v>
      </c>
      <c r="G30018" s="7" t="n">
        <v>189.48</v>
      </c>
    </row>
    <row r="30019" customFormat="false" ht="15" hidden="false" customHeight="false" outlineLevel="0" collapsed="false">
      <c r="A30019" s="7" t="s">
        <v>48</v>
      </c>
      <c r="B30019" s="7" t="s">
        <v>345</v>
      </c>
      <c r="C30019" s="7" t="s">
        <v>1433</v>
      </c>
      <c r="D30019" s="7" t="n">
        <v>0</v>
      </c>
      <c r="E30019" s="7" t="n">
        <v>0</v>
      </c>
      <c r="F30019" s="7" t="n">
        <v>10</v>
      </c>
      <c r="G30019" s="7" t="n">
        <v>99.38</v>
      </c>
    </row>
    <row r="30020" customFormat="false" ht="15" hidden="false" customHeight="false" outlineLevel="0" collapsed="false">
      <c r="A30020" s="7" t="s">
        <v>48</v>
      </c>
      <c r="B30020" s="7" t="s">
        <v>366</v>
      </c>
      <c r="C30020" s="7" t="s">
        <v>1433</v>
      </c>
      <c r="D30020" s="7" t="n">
        <v>6</v>
      </c>
      <c r="E30020" s="7" t="n">
        <v>62.5</v>
      </c>
      <c r="F30020" s="7" t="n">
        <v>0</v>
      </c>
      <c r="G30020" s="7" t="n">
        <v>0</v>
      </c>
    </row>
    <row r="30021" customFormat="false" ht="15" hidden="false" customHeight="false" outlineLevel="0" collapsed="false">
      <c r="A30021" s="7" t="s">
        <v>48</v>
      </c>
      <c r="B30021" s="7" t="s">
        <v>366</v>
      </c>
      <c r="C30021" s="7" t="s">
        <v>1433</v>
      </c>
      <c r="D30021" s="7" t="n">
        <v>0</v>
      </c>
      <c r="E30021" s="7" t="n">
        <v>0</v>
      </c>
      <c r="F30021" s="7" t="n">
        <v>10</v>
      </c>
      <c r="G30021" s="7" t="n">
        <v>101.65</v>
      </c>
    </row>
    <row r="30022" customFormat="false" ht="15" hidden="false" customHeight="false" outlineLevel="0" collapsed="false">
      <c r="A30022" s="7" t="s">
        <v>48</v>
      </c>
      <c r="B30022" s="7" t="s">
        <v>366</v>
      </c>
      <c r="C30022" s="7" t="s">
        <v>1433</v>
      </c>
      <c r="D30022" s="7" t="n">
        <v>20</v>
      </c>
      <c r="E30022" s="7" t="n">
        <v>229.91</v>
      </c>
      <c r="F30022" s="7" t="n">
        <v>0</v>
      </c>
      <c r="G30022" s="7" t="n">
        <v>0</v>
      </c>
    </row>
    <row r="30023" customFormat="false" ht="15" hidden="false" customHeight="false" outlineLevel="0" collapsed="false">
      <c r="A30023" s="7" t="s">
        <v>48</v>
      </c>
      <c r="B30023" s="7" t="s">
        <v>366</v>
      </c>
      <c r="C30023" s="7" t="s">
        <v>1433</v>
      </c>
      <c r="D30023" s="7" t="n">
        <v>20</v>
      </c>
      <c r="E30023" s="7" t="n">
        <v>218.91</v>
      </c>
      <c r="F30023" s="7" t="n">
        <v>0</v>
      </c>
      <c r="G30023" s="7" t="n">
        <v>0</v>
      </c>
    </row>
    <row r="30024" customFormat="false" ht="15" hidden="false" customHeight="false" outlineLevel="0" collapsed="false">
      <c r="A30024" s="7" t="s">
        <v>48</v>
      </c>
      <c r="B30024" s="7" t="s">
        <v>366</v>
      </c>
      <c r="C30024" s="7" t="s">
        <v>1433</v>
      </c>
      <c r="D30024" s="7" t="n">
        <v>0</v>
      </c>
      <c r="E30024" s="7" t="n">
        <v>0</v>
      </c>
      <c r="F30024" s="7" t="n">
        <v>6</v>
      </c>
      <c r="G30024" s="7" t="n">
        <v>57.11</v>
      </c>
    </row>
    <row r="30025" customFormat="false" ht="15" hidden="false" customHeight="false" outlineLevel="0" collapsed="false">
      <c r="A30025" s="7" t="s">
        <v>48</v>
      </c>
      <c r="B30025" s="7" t="s">
        <v>366</v>
      </c>
      <c r="C30025" s="7" t="s">
        <v>1433</v>
      </c>
      <c r="D30025" s="7" t="n">
        <v>10</v>
      </c>
      <c r="E30025" s="7" t="n">
        <v>104.89</v>
      </c>
      <c r="F30025" s="7" t="n">
        <v>0</v>
      </c>
      <c r="G30025" s="7" t="n">
        <v>0</v>
      </c>
    </row>
    <row r="30026" customFormat="false" ht="15" hidden="false" customHeight="false" outlineLevel="0" collapsed="false">
      <c r="A30026" s="7" t="s">
        <v>48</v>
      </c>
      <c r="B30026" s="7" t="s">
        <v>628</v>
      </c>
      <c r="C30026" s="7" t="s">
        <v>1433</v>
      </c>
      <c r="D30026" s="7" t="n">
        <v>6</v>
      </c>
      <c r="E30026" s="7" t="n">
        <v>68.97</v>
      </c>
      <c r="F30026" s="7" t="n">
        <v>0</v>
      </c>
      <c r="G30026" s="7" t="n">
        <v>0</v>
      </c>
    </row>
    <row r="30027" customFormat="false" ht="15" hidden="false" customHeight="false" outlineLevel="0" collapsed="false">
      <c r="A30027" s="7" t="s">
        <v>48</v>
      </c>
      <c r="B30027" s="7" t="s">
        <v>628</v>
      </c>
      <c r="C30027" s="7" t="s">
        <v>1433</v>
      </c>
      <c r="D30027" s="7" t="n">
        <v>0</v>
      </c>
      <c r="E30027" s="7" t="n">
        <v>0</v>
      </c>
      <c r="F30027" s="7" t="n">
        <v>6</v>
      </c>
      <c r="G30027" s="7" t="n">
        <v>56.84</v>
      </c>
    </row>
    <row r="30028" customFormat="false" ht="15" hidden="false" customHeight="false" outlineLevel="0" collapsed="false">
      <c r="A30028" s="7" t="s">
        <v>48</v>
      </c>
      <c r="B30028" s="7" t="s">
        <v>628</v>
      </c>
      <c r="C30028" s="7" t="s">
        <v>1433</v>
      </c>
      <c r="D30028" s="7" t="n">
        <v>0</v>
      </c>
      <c r="E30028" s="7" t="n">
        <v>0</v>
      </c>
      <c r="F30028" s="7" t="n">
        <v>6</v>
      </c>
      <c r="G30028" s="7" t="n">
        <v>57.11</v>
      </c>
    </row>
    <row r="30029" customFormat="false" ht="15" hidden="false" customHeight="false" outlineLevel="0" collapsed="false">
      <c r="A30029" s="7" t="s">
        <v>48</v>
      </c>
      <c r="B30029" s="7" t="s">
        <v>107</v>
      </c>
      <c r="C30029" s="7" t="s">
        <v>1435</v>
      </c>
      <c r="D30029" s="7" t="n">
        <v>0</v>
      </c>
      <c r="E30029" s="7" t="n">
        <v>0</v>
      </c>
      <c r="F30029" s="7" t="n">
        <v>150</v>
      </c>
      <c r="G30029" s="7" t="n">
        <v>5157.22</v>
      </c>
    </row>
    <row r="30030" customFormat="false" ht="15" hidden="false" customHeight="false" outlineLevel="0" collapsed="false">
      <c r="A30030" s="7" t="s">
        <v>48</v>
      </c>
      <c r="B30030" s="7" t="s">
        <v>107</v>
      </c>
      <c r="C30030" s="7" t="s">
        <v>1435</v>
      </c>
      <c r="D30030" s="7" t="n">
        <v>0</v>
      </c>
      <c r="E30030" s="7" t="n">
        <v>0</v>
      </c>
      <c r="F30030" s="7" t="n">
        <v>160</v>
      </c>
      <c r="G30030" s="7" t="n">
        <v>5902.15</v>
      </c>
    </row>
    <row r="30031" customFormat="false" ht="15" hidden="false" customHeight="false" outlineLevel="0" collapsed="false">
      <c r="A30031" s="7" t="s">
        <v>48</v>
      </c>
      <c r="B30031" s="7" t="s">
        <v>107</v>
      </c>
      <c r="C30031" s="7" t="s">
        <v>1435</v>
      </c>
      <c r="D30031" s="7" t="n">
        <v>150</v>
      </c>
      <c r="E30031" s="7" t="n">
        <v>5919.63</v>
      </c>
      <c r="F30031" s="7" t="n">
        <v>0</v>
      </c>
      <c r="G30031" s="7" t="n">
        <v>0</v>
      </c>
    </row>
    <row r="30032" customFormat="false" ht="15" hidden="false" customHeight="false" outlineLevel="0" collapsed="false">
      <c r="A30032" s="7" t="s">
        <v>48</v>
      </c>
      <c r="B30032" s="7" t="s">
        <v>107</v>
      </c>
      <c r="C30032" s="7" t="s">
        <v>1435</v>
      </c>
      <c r="D30032" s="7" t="n">
        <v>0</v>
      </c>
      <c r="E30032" s="7" t="n">
        <v>0</v>
      </c>
      <c r="F30032" s="7" t="n">
        <v>100</v>
      </c>
      <c r="G30032" s="7" t="n">
        <v>3454.05</v>
      </c>
    </row>
    <row r="30033" customFormat="false" ht="15" hidden="false" customHeight="false" outlineLevel="0" collapsed="false">
      <c r="A30033" s="7" t="s">
        <v>48</v>
      </c>
      <c r="B30033" s="7" t="s">
        <v>107</v>
      </c>
      <c r="C30033" s="7" t="s">
        <v>1435</v>
      </c>
      <c r="D30033" s="7" t="n">
        <v>150</v>
      </c>
      <c r="E30033" s="7" t="n">
        <v>6257.4</v>
      </c>
      <c r="F30033" s="7" t="n">
        <v>0</v>
      </c>
      <c r="G30033" s="7" t="n">
        <v>0</v>
      </c>
    </row>
    <row r="30034" customFormat="false" ht="15" hidden="false" customHeight="false" outlineLevel="0" collapsed="false">
      <c r="A30034" s="7" t="s">
        <v>48</v>
      </c>
      <c r="B30034" s="7" t="s">
        <v>107</v>
      </c>
      <c r="C30034" s="7" t="s">
        <v>1435</v>
      </c>
      <c r="D30034" s="7" t="n">
        <v>250</v>
      </c>
      <c r="E30034" s="7" t="n">
        <v>9515.98</v>
      </c>
      <c r="F30034" s="7" t="n">
        <v>0</v>
      </c>
      <c r="G30034" s="7" t="n">
        <v>0</v>
      </c>
    </row>
    <row r="30035" customFormat="false" ht="15" hidden="false" customHeight="false" outlineLevel="0" collapsed="false">
      <c r="A30035" s="7" t="s">
        <v>48</v>
      </c>
      <c r="B30035" s="7" t="s">
        <v>107</v>
      </c>
      <c r="C30035" s="7" t="s">
        <v>1435</v>
      </c>
      <c r="D30035" s="7" t="n">
        <v>0</v>
      </c>
      <c r="E30035" s="7" t="n">
        <v>0</v>
      </c>
      <c r="F30035" s="7" t="n">
        <v>230</v>
      </c>
      <c r="G30035" s="7" t="n">
        <v>8294.54</v>
      </c>
    </row>
    <row r="30036" customFormat="false" ht="15" hidden="false" customHeight="false" outlineLevel="0" collapsed="false">
      <c r="A30036" s="7" t="s">
        <v>48</v>
      </c>
      <c r="B30036" s="7" t="s">
        <v>229</v>
      </c>
      <c r="C30036" s="7" t="s">
        <v>1436</v>
      </c>
      <c r="D30036" s="7" t="n">
        <v>100</v>
      </c>
      <c r="E30036" s="7" t="n">
        <v>3292.69</v>
      </c>
      <c r="F30036" s="7" t="n">
        <v>0</v>
      </c>
      <c r="G30036" s="7" t="n">
        <v>0</v>
      </c>
    </row>
    <row r="30037" customFormat="false" ht="15" hidden="false" customHeight="false" outlineLevel="0" collapsed="false">
      <c r="A30037" s="7" t="s">
        <v>48</v>
      </c>
      <c r="B30037" s="7" t="s">
        <v>229</v>
      </c>
      <c r="C30037" s="7" t="s">
        <v>1436</v>
      </c>
      <c r="D30037" s="7" t="n">
        <v>80</v>
      </c>
      <c r="E30037" s="7" t="n">
        <v>2652.63</v>
      </c>
      <c r="F30037" s="7" t="n">
        <v>0</v>
      </c>
      <c r="G30037" s="7" t="n">
        <v>0</v>
      </c>
    </row>
    <row r="30038" customFormat="false" ht="15" hidden="false" customHeight="false" outlineLevel="0" collapsed="false">
      <c r="A30038" s="7" t="s">
        <v>48</v>
      </c>
      <c r="B30038" s="7" t="s">
        <v>229</v>
      </c>
      <c r="C30038" s="7" t="s">
        <v>1436</v>
      </c>
      <c r="D30038" s="7" t="n">
        <v>90</v>
      </c>
      <c r="E30038" s="7" t="n">
        <v>3270.54</v>
      </c>
      <c r="F30038" s="7" t="n">
        <v>0</v>
      </c>
      <c r="G30038" s="7" t="n">
        <v>0</v>
      </c>
    </row>
    <row r="30039" customFormat="false" ht="15" hidden="false" customHeight="false" outlineLevel="0" collapsed="false">
      <c r="A30039" s="7" t="s">
        <v>48</v>
      </c>
      <c r="B30039" s="7" t="s">
        <v>229</v>
      </c>
      <c r="C30039" s="7" t="s">
        <v>1436</v>
      </c>
      <c r="D30039" s="7" t="n">
        <v>70</v>
      </c>
      <c r="E30039" s="7" t="n">
        <v>2422.06</v>
      </c>
      <c r="F30039" s="7" t="n">
        <v>0</v>
      </c>
      <c r="G30039" s="7" t="n">
        <v>0</v>
      </c>
    </row>
    <row r="30040" customFormat="false" ht="15" hidden="false" customHeight="false" outlineLevel="0" collapsed="false">
      <c r="A30040" s="7" t="s">
        <v>48</v>
      </c>
      <c r="B30040" s="7" t="s">
        <v>229</v>
      </c>
      <c r="C30040" s="7" t="s">
        <v>1436</v>
      </c>
      <c r="D30040" s="7" t="n">
        <v>0</v>
      </c>
      <c r="E30040" s="7" t="n">
        <v>0</v>
      </c>
      <c r="F30040" s="7" t="n">
        <v>40</v>
      </c>
      <c r="G30040" s="7" t="n">
        <v>1198</v>
      </c>
    </row>
    <row r="30041" customFormat="false" ht="15" hidden="false" customHeight="false" outlineLevel="0" collapsed="false">
      <c r="A30041" s="7" t="s">
        <v>48</v>
      </c>
      <c r="B30041" s="7" t="s">
        <v>229</v>
      </c>
      <c r="C30041" s="7" t="s">
        <v>1436</v>
      </c>
      <c r="D30041" s="7" t="n">
        <v>0</v>
      </c>
      <c r="E30041" s="7" t="n">
        <v>0</v>
      </c>
      <c r="F30041" s="7" t="n">
        <v>70</v>
      </c>
      <c r="G30041" s="7" t="n">
        <v>2249.37</v>
      </c>
    </row>
    <row r="30042" customFormat="false" ht="15" hidden="false" customHeight="false" outlineLevel="0" collapsed="false">
      <c r="A30042" s="7" t="s">
        <v>48</v>
      </c>
      <c r="B30042" s="7" t="s">
        <v>229</v>
      </c>
      <c r="C30042" s="7" t="s">
        <v>1436</v>
      </c>
      <c r="D30042" s="7" t="n">
        <v>50</v>
      </c>
      <c r="E30042" s="7" t="n">
        <v>1718.88</v>
      </c>
      <c r="F30042" s="7" t="n">
        <v>0</v>
      </c>
      <c r="G30042" s="7" t="n">
        <v>0</v>
      </c>
    </row>
    <row r="30043" customFormat="false" ht="15" hidden="false" customHeight="false" outlineLevel="0" collapsed="false">
      <c r="A30043" s="7" t="s">
        <v>48</v>
      </c>
      <c r="B30043" s="7" t="s">
        <v>229</v>
      </c>
      <c r="C30043" s="7" t="s">
        <v>1436</v>
      </c>
      <c r="D30043" s="7" t="n">
        <v>0</v>
      </c>
      <c r="E30043" s="7" t="n">
        <v>0</v>
      </c>
      <c r="F30043" s="7" t="n">
        <v>50</v>
      </c>
      <c r="G30043" s="7" t="n">
        <v>1504.43</v>
      </c>
    </row>
    <row r="30044" customFormat="false" ht="15" hidden="false" customHeight="false" outlineLevel="0" collapsed="false">
      <c r="A30044" s="7" t="s">
        <v>48</v>
      </c>
      <c r="B30044" s="7" t="s">
        <v>229</v>
      </c>
      <c r="C30044" s="7" t="s">
        <v>1436</v>
      </c>
      <c r="D30044" s="7" t="n">
        <v>0</v>
      </c>
      <c r="E30044" s="7" t="n">
        <v>0</v>
      </c>
      <c r="F30044" s="7" t="n">
        <v>50</v>
      </c>
      <c r="G30044" s="7" t="n">
        <v>1570.75</v>
      </c>
    </row>
    <row r="30045" customFormat="false" ht="15" hidden="false" customHeight="false" outlineLevel="0" collapsed="false">
      <c r="A30045" s="7" t="s">
        <v>48</v>
      </c>
      <c r="B30045" s="7" t="s">
        <v>175</v>
      </c>
      <c r="C30045" s="7" t="s">
        <v>1437</v>
      </c>
      <c r="D30045" s="7" t="n">
        <v>300</v>
      </c>
      <c r="E30045" s="7" t="n">
        <v>4283.85</v>
      </c>
      <c r="F30045" s="7" t="n">
        <v>0</v>
      </c>
      <c r="G30045" s="7" t="n">
        <v>0</v>
      </c>
    </row>
    <row r="30046" customFormat="false" ht="15" hidden="false" customHeight="false" outlineLevel="0" collapsed="false">
      <c r="A30046" s="7" t="s">
        <v>48</v>
      </c>
      <c r="B30046" s="7" t="s">
        <v>175</v>
      </c>
      <c r="C30046" s="7" t="s">
        <v>1437</v>
      </c>
      <c r="D30046" s="7" t="n">
        <v>0</v>
      </c>
      <c r="E30046" s="7" t="n">
        <v>0</v>
      </c>
      <c r="F30046" s="7" t="n">
        <v>200</v>
      </c>
      <c r="G30046" s="7" t="n">
        <v>2724.78</v>
      </c>
    </row>
    <row r="30047" customFormat="false" ht="15" hidden="false" customHeight="false" outlineLevel="0" collapsed="false">
      <c r="A30047" s="7" t="s">
        <v>48</v>
      </c>
      <c r="B30047" s="7" t="s">
        <v>175</v>
      </c>
      <c r="C30047" s="7" t="s">
        <v>1437</v>
      </c>
      <c r="D30047" s="7" t="n">
        <v>200</v>
      </c>
      <c r="E30047" s="7" t="n">
        <v>3151.88</v>
      </c>
      <c r="F30047" s="7" t="n">
        <v>0</v>
      </c>
      <c r="G30047" s="7" t="n">
        <v>0</v>
      </c>
    </row>
    <row r="30048" customFormat="false" ht="15" hidden="false" customHeight="false" outlineLevel="0" collapsed="false">
      <c r="A30048" s="7" t="s">
        <v>48</v>
      </c>
      <c r="B30048" s="7" t="s">
        <v>175</v>
      </c>
      <c r="C30048" s="7" t="s">
        <v>1437</v>
      </c>
      <c r="D30048" s="7" t="n">
        <v>0</v>
      </c>
      <c r="E30048" s="7" t="n">
        <v>0</v>
      </c>
      <c r="F30048" s="7" t="n">
        <v>200</v>
      </c>
      <c r="G30048" s="7" t="n">
        <v>2609.72</v>
      </c>
    </row>
    <row r="30049" customFormat="false" ht="15" hidden="false" customHeight="false" outlineLevel="0" collapsed="false">
      <c r="A30049" s="7" t="s">
        <v>48</v>
      </c>
      <c r="B30049" s="7" t="s">
        <v>175</v>
      </c>
      <c r="C30049" s="7" t="s">
        <v>1437</v>
      </c>
      <c r="D30049" s="7" t="n">
        <v>180</v>
      </c>
      <c r="E30049" s="7" t="n">
        <v>2588.35</v>
      </c>
      <c r="F30049" s="7" t="n">
        <v>0</v>
      </c>
      <c r="G30049" s="7" t="n">
        <v>0</v>
      </c>
    </row>
    <row r="30050" customFormat="false" ht="15" hidden="false" customHeight="false" outlineLevel="0" collapsed="false">
      <c r="A30050" s="7" t="s">
        <v>48</v>
      </c>
      <c r="B30050" s="7" t="s">
        <v>175</v>
      </c>
      <c r="C30050" s="7" t="s">
        <v>1437</v>
      </c>
      <c r="D30050" s="7" t="n">
        <v>200</v>
      </c>
      <c r="E30050" s="7" t="n">
        <v>3001.09</v>
      </c>
      <c r="F30050" s="7" t="n">
        <v>0</v>
      </c>
      <c r="G30050" s="7" t="n">
        <v>0</v>
      </c>
    </row>
    <row r="30051" customFormat="false" ht="15" hidden="false" customHeight="false" outlineLevel="0" collapsed="false">
      <c r="A30051" s="7" t="s">
        <v>48</v>
      </c>
      <c r="B30051" s="7" t="s">
        <v>175</v>
      </c>
      <c r="C30051" s="7" t="s">
        <v>1437</v>
      </c>
      <c r="D30051" s="7" t="n">
        <v>0</v>
      </c>
      <c r="E30051" s="7" t="n">
        <v>0</v>
      </c>
      <c r="F30051" s="7" t="n">
        <v>350</v>
      </c>
      <c r="G30051" s="7" t="n">
        <v>4545.99</v>
      </c>
    </row>
    <row r="30052" customFormat="false" ht="15" hidden="false" customHeight="false" outlineLevel="0" collapsed="false">
      <c r="A30052" s="7" t="s">
        <v>48</v>
      </c>
      <c r="B30052" s="7" t="s">
        <v>175</v>
      </c>
      <c r="C30052" s="7" t="s">
        <v>1437</v>
      </c>
      <c r="D30052" s="7" t="n">
        <v>200</v>
      </c>
      <c r="E30052" s="7" t="n">
        <v>2981.74</v>
      </c>
      <c r="F30052" s="7" t="n">
        <v>0</v>
      </c>
      <c r="G30052" s="7" t="n">
        <v>0</v>
      </c>
    </row>
    <row r="30053" customFormat="false" ht="15" hidden="false" customHeight="false" outlineLevel="0" collapsed="false">
      <c r="A30053" s="7" t="s">
        <v>48</v>
      </c>
      <c r="B30053" s="7" t="s">
        <v>175</v>
      </c>
      <c r="C30053" s="7" t="s">
        <v>1437</v>
      </c>
      <c r="D30053" s="7" t="n">
        <v>0</v>
      </c>
      <c r="E30053" s="7" t="n">
        <v>0</v>
      </c>
      <c r="F30053" s="7" t="n">
        <v>240</v>
      </c>
      <c r="G30053" s="7" t="n">
        <v>3344.55</v>
      </c>
    </row>
    <row r="30054" customFormat="false" ht="15" hidden="false" customHeight="false" outlineLevel="0" collapsed="false">
      <c r="A30054" s="7" t="s">
        <v>48</v>
      </c>
      <c r="B30054" s="7" t="s">
        <v>230</v>
      </c>
      <c r="C30054" s="7" t="s">
        <v>1438</v>
      </c>
      <c r="D30054" s="7" t="n">
        <v>0</v>
      </c>
      <c r="E30054" s="7" t="n">
        <v>0</v>
      </c>
      <c r="F30054" s="7" t="n">
        <v>120</v>
      </c>
      <c r="G30054" s="7" t="n">
        <v>1961.84</v>
      </c>
    </row>
    <row r="30055" customFormat="false" ht="15" hidden="false" customHeight="false" outlineLevel="0" collapsed="false">
      <c r="A30055" s="7" t="s">
        <v>48</v>
      </c>
      <c r="B30055" s="7" t="s">
        <v>230</v>
      </c>
      <c r="C30055" s="7" t="s">
        <v>1438</v>
      </c>
      <c r="D30055" s="7" t="n">
        <v>90</v>
      </c>
      <c r="E30055" s="7" t="n">
        <v>1620.59</v>
      </c>
      <c r="F30055" s="7" t="n">
        <v>0</v>
      </c>
      <c r="G30055" s="7" t="n">
        <v>0</v>
      </c>
    </row>
    <row r="30056" customFormat="false" ht="15" hidden="false" customHeight="false" outlineLevel="0" collapsed="false">
      <c r="A30056" s="7" t="s">
        <v>48</v>
      </c>
      <c r="B30056" s="7" t="s">
        <v>230</v>
      </c>
      <c r="C30056" s="7" t="s">
        <v>1438</v>
      </c>
      <c r="D30056" s="7" t="n">
        <v>50</v>
      </c>
      <c r="E30056" s="7" t="n">
        <v>894.52</v>
      </c>
      <c r="F30056" s="7" t="n">
        <v>0</v>
      </c>
      <c r="G30056" s="7" t="n">
        <v>0</v>
      </c>
    </row>
    <row r="30057" customFormat="false" ht="15" hidden="false" customHeight="false" outlineLevel="0" collapsed="false">
      <c r="A30057" s="7" t="s">
        <v>48</v>
      </c>
      <c r="B30057" s="7" t="s">
        <v>230</v>
      </c>
      <c r="C30057" s="7" t="s">
        <v>1438</v>
      </c>
      <c r="D30057" s="7" t="n">
        <v>0</v>
      </c>
      <c r="E30057" s="7" t="n">
        <v>0</v>
      </c>
      <c r="F30057" s="7" t="n">
        <v>70</v>
      </c>
      <c r="G30057" s="7" t="n">
        <v>1170.59</v>
      </c>
    </row>
    <row r="30058" customFormat="false" ht="15" hidden="false" customHeight="false" outlineLevel="0" collapsed="false">
      <c r="A30058" s="7" t="s">
        <v>48</v>
      </c>
      <c r="B30058" s="7" t="s">
        <v>230</v>
      </c>
      <c r="C30058" s="7" t="s">
        <v>1438</v>
      </c>
      <c r="D30058" s="7" t="n">
        <v>80</v>
      </c>
      <c r="E30058" s="7" t="n">
        <v>1512.9</v>
      </c>
      <c r="F30058" s="7" t="n">
        <v>0</v>
      </c>
      <c r="G30058" s="7" t="n">
        <v>0</v>
      </c>
    </row>
    <row r="30059" customFormat="false" ht="15" hidden="false" customHeight="false" outlineLevel="0" collapsed="false">
      <c r="A30059" s="7" t="s">
        <v>48</v>
      </c>
      <c r="B30059" s="7" t="s">
        <v>230</v>
      </c>
      <c r="C30059" s="7" t="s">
        <v>1438</v>
      </c>
      <c r="D30059" s="7" t="n">
        <v>0</v>
      </c>
      <c r="E30059" s="7" t="n">
        <v>0</v>
      </c>
      <c r="F30059" s="7" t="n">
        <v>40</v>
      </c>
      <c r="G30059" s="7" t="n">
        <v>623.45</v>
      </c>
    </row>
    <row r="30060" customFormat="false" ht="15" hidden="false" customHeight="false" outlineLevel="0" collapsed="false">
      <c r="A30060" s="7" t="s">
        <v>48</v>
      </c>
      <c r="B30060" s="7" t="s">
        <v>230</v>
      </c>
      <c r="C30060" s="7" t="s">
        <v>1438</v>
      </c>
      <c r="D30060" s="7" t="n">
        <v>50</v>
      </c>
      <c r="E30060" s="7" t="n">
        <v>862.79</v>
      </c>
      <c r="F30060" s="7" t="n">
        <v>0</v>
      </c>
      <c r="G30060" s="7" t="n">
        <v>0</v>
      </c>
    </row>
    <row r="30061" customFormat="false" ht="15" hidden="false" customHeight="false" outlineLevel="0" collapsed="false">
      <c r="A30061" s="7" t="s">
        <v>48</v>
      </c>
      <c r="B30061" s="7" t="s">
        <v>230</v>
      </c>
      <c r="C30061" s="7" t="s">
        <v>1438</v>
      </c>
      <c r="D30061" s="7" t="n">
        <v>100</v>
      </c>
      <c r="E30061" s="7" t="n">
        <v>1713.54</v>
      </c>
      <c r="F30061" s="7" t="n">
        <v>0</v>
      </c>
      <c r="G30061" s="7" t="n">
        <v>0</v>
      </c>
    </row>
    <row r="30062" customFormat="false" ht="15" hidden="false" customHeight="false" outlineLevel="0" collapsed="false">
      <c r="A30062" s="7" t="s">
        <v>48</v>
      </c>
      <c r="B30062" s="7" t="s">
        <v>230</v>
      </c>
      <c r="C30062" s="7" t="s">
        <v>1438</v>
      </c>
      <c r="D30062" s="7" t="n">
        <v>0</v>
      </c>
      <c r="E30062" s="7" t="n">
        <v>0</v>
      </c>
      <c r="F30062" s="7" t="n">
        <v>40</v>
      </c>
      <c r="G30062" s="7" t="n">
        <v>626.34</v>
      </c>
    </row>
    <row r="30063" customFormat="false" ht="15" hidden="false" customHeight="false" outlineLevel="0" collapsed="false">
      <c r="A30063" s="7" t="s">
        <v>48</v>
      </c>
      <c r="B30063" s="7" t="s">
        <v>228</v>
      </c>
      <c r="C30063" s="7" t="s">
        <v>1438</v>
      </c>
      <c r="D30063" s="7" t="n">
        <v>0</v>
      </c>
      <c r="E30063" s="7" t="n">
        <v>0</v>
      </c>
      <c r="F30063" s="7" t="n">
        <v>170</v>
      </c>
      <c r="G30063" s="7" t="n">
        <v>2779.27</v>
      </c>
    </row>
    <row r="30064" customFormat="false" ht="15" hidden="false" customHeight="false" outlineLevel="0" collapsed="false">
      <c r="A30064" s="7" t="s">
        <v>48</v>
      </c>
      <c r="B30064" s="7" t="s">
        <v>228</v>
      </c>
      <c r="C30064" s="7" t="s">
        <v>1438</v>
      </c>
      <c r="D30064" s="7" t="n">
        <v>0</v>
      </c>
      <c r="E30064" s="7" t="n">
        <v>0</v>
      </c>
      <c r="F30064" s="7" t="n">
        <v>40</v>
      </c>
      <c r="G30064" s="7" t="n">
        <v>623.45</v>
      </c>
    </row>
    <row r="30065" customFormat="false" ht="15" hidden="false" customHeight="false" outlineLevel="0" collapsed="false">
      <c r="A30065" s="7" t="s">
        <v>48</v>
      </c>
      <c r="B30065" s="7" t="s">
        <v>228</v>
      </c>
      <c r="C30065" s="7" t="s">
        <v>1438</v>
      </c>
      <c r="D30065" s="7" t="n">
        <v>0</v>
      </c>
      <c r="E30065" s="7" t="n">
        <v>0</v>
      </c>
      <c r="F30065" s="7" t="n">
        <v>60</v>
      </c>
      <c r="G30065" s="7" t="n">
        <v>939.5</v>
      </c>
    </row>
    <row r="30066" customFormat="false" ht="15" hidden="false" customHeight="false" outlineLevel="0" collapsed="false">
      <c r="A30066" s="7" t="s">
        <v>48</v>
      </c>
      <c r="B30066" s="7" t="s">
        <v>228</v>
      </c>
      <c r="C30066" s="7" t="s">
        <v>1438</v>
      </c>
      <c r="D30066" s="7" t="n">
        <v>100</v>
      </c>
      <c r="E30066" s="7" t="n">
        <v>1891.13</v>
      </c>
      <c r="F30066" s="7" t="n">
        <v>0</v>
      </c>
      <c r="G30066" s="7" t="n">
        <v>0</v>
      </c>
    </row>
    <row r="30067" customFormat="false" ht="15" hidden="false" customHeight="false" outlineLevel="0" collapsed="false">
      <c r="A30067" s="7" t="s">
        <v>48</v>
      </c>
      <c r="B30067" s="7" t="s">
        <v>228</v>
      </c>
      <c r="C30067" s="7" t="s">
        <v>1438</v>
      </c>
      <c r="D30067" s="7" t="n">
        <v>80</v>
      </c>
      <c r="E30067" s="7" t="n">
        <v>1440.52</v>
      </c>
      <c r="F30067" s="7" t="n">
        <v>0</v>
      </c>
      <c r="G30067" s="7" t="n">
        <v>0</v>
      </c>
    </row>
    <row r="30068" customFormat="false" ht="15" hidden="false" customHeight="false" outlineLevel="0" collapsed="false">
      <c r="A30068" s="7" t="s">
        <v>48</v>
      </c>
      <c r="B30068" s="7" t="s">
        <v>228</v>
      </c>
      <c r="C30068" s="7" t="s">
        <v>1438</v>
      </c>
      <c r="D30068" s="7" t="n">
        <v>100</v>
      </c>
      <c r="E30068" s="7" t="n">
        <v>1713.54</v>
      </c>
      <c r="F30068" s="7" t="n">
        <v>0</v>
      </c>
      <c r="G30068" s="7" t="n">
        <v>0</v>
      </c>
    </row>
    <row r="30069" customFormat="false" ht="15" hidden="false" customHeight="false" outlineLevel="0" collapsed="false">
      <c r="A30069" s="7" t="s">
        <v>48</v>
      </c>
      <c r="B30069" s="7" t="s">
        <v>228</v>
      </c>
      <c r="C30069" s="7" t="s">
        <v>1438</v>
      </c>
      <c r="D30069" s="7" t="n">
        <v>80</v>
      </c>
      <c r="E30069" s="7" t="n">
        <v>1380.46</v>
      </c>
      <c r="F30069" s="7" t="n">
        <v>0</v>
      </c>
      <c r="G30069" s="7" t="n">
        <v>0</v>
      </c>
    </row>
    <row r="30070" customFormat="false" ht="15" hidden="false" customHeight="false" outlineLevel="0" collapsed="false">
      <c r="A30070" s="7" t="s">
        <v>48</v>
      </c>
      <c r="B30070" s="7" t="s">
        <v>228</v>
      </c>
      <c r="C30070" s="7" t="s">
        <v>1438</v>
      </c>
      <c r="D30070" s="7" t="n">
        <v>0</v>
      </c>
      <c r="E30070" s="7" t="n">
        <v>0</v>
      </c>
      <c r="F30070" s="7" t="n">
        <v>80</v>
      </c>
      <c r="G30070" s="7" t="n">
        <v>1337.82</v>
      </c>
    </row>
    <row r="30071" customFormat="false" ht="15" hidden="false" customHeight="false" outlineLevel="0" collapsed="false">
      <c r="A30071" s="7" t="s">
        <v>48</v>
      </c>
      <c r="B30071" s="7" t="s">
        <v>228</v>
      </c>
      <c r="C30071" s="7" t="s">
        <v>1438</v>
      </c>
      <c r="D30071" s="7" t="n">
        <v>40</v>
      </c>
      <c r="E30071" s="7" t="n">
        <v>715.62</v>
      </c>
      <c r="F30071" s="7" t="n">
        <v>0</v>
      </c>
      <c r="G30071" s="7" t="n">
        <v>0</v>
      </c>
    </row>
    <row r="30072" customFormat="false" ht="15" hidden="false" customHeight="false" outlineLevel="0" collapsed="false">
      <c r="A30072" s="7" t="s">
        <v>48</v>
      </c>
      <c r="B30072" s="7" t="s">
        <v>192</v>
      </c>
      <c r="C30072" s="7" t="s">
        <v>1311</v>
      </c>
      <c r="D30072" s="7" t="n">
        <v>0</v>
      </c>
      <c r="E30072" s="7" t="n">
        <v>0</v>
      </c>
      <c r="F30072" s="7" t="n">
        <v>250</v>
      </c>
      <c r="G30072" s="7" t="n">
        <v>3483.91</v>
      </c>
    </row>
    <row r="30073" customFormat="false" ht="15" hidden="false" customHeight="false" outlineLevel="0" collapsed="false">
      <c r="A30073" s="7" t="s">
        <v>48</v>
      </c>
      <c r="B30073" s="7" t="s">
        <v>192</v>
      </c>
      <c r="C30073" s="7" t="s">
        <v>1311</v>
      </c>
      <c r="D30073" s="7" t="n">
        <v>200</v>
      </c>
      <c r="E30073" s="7" t="n">
        <v>2981.74</v>
      </c>
      <c r="F30073" s="7" t="n">
        <v>0</v>
      </c>
      <c r="G30073" s="7" t="n">
        <v>0</v>
      </c>
    </row>
    <row r="30074" customFormat="false" ht="15" hidden="false" customHeight="false" outlineLevel="0" collapsed="false">
      <c r="A30074" s="7" t="s">
        <v>48</v>
      </c>
      <c r="B30074" s="7" t="s">
        <v>192</v>
      </c>
      <c r="C30074" s="7" t="s">
        <v>1311</v>
      </c>
      <c r="D30074" s="7" t="n">
        <v>100</v>
      </c>
      <c r="E30074" s="7" t="n">
        <v>1437.98</v>
      </c>
      <c r="F30074" s="7" t="n">
        <v>0</v>
      </c>
      <c r="G30074" s="7" t="n">
        <v>0</v>
      </c>
    </row>
    <row r="30075" customFormat="false" ht="15" hidden="false" customHeight="false" outlineLevel="0" collapsed="false">
      <c r="A30075" s="7" t="s">
        <v>48</v>
      </c>
      <c r="B30075" s="7" t="s">
        <v>192</v>
      </c>
      <c r="C30075" s="7" t="s">
        <v>1311</v>
      </c>
      <c r="D30075" s="7" t="n">
        <v>200</v>
      </c>
      <c r="E30075" s="7" t="n">
        <v>2855.9</v>
      </c>
      <c r="F30075" s="7" t="n">
        <v>0</v>
      </c>
      <c r="G30075" s="7" t="n">
        <v>0</v>
      </c>
    </row>
    <row r="30076" customFormat="false" ht="15" hidden="false" customHeight="false" outlineLevel="0" collapsed="false">
      <c r="A30076" s="7" t="s">
        <v>48</v>
      </c>
      <c r="B30076" s="7" t="s">
        <v>192</v>
      </c>
      <c r="C30076" s="7" t="s">
        <v>1311</v>
      </c>
      <c r="D30076" s="7" t="n">
        <v>0</v>
      </c>
      <c r="E30076" s="7" t="n">
        <v>0</v>
      </c>
      <c r="F30076" s="7" t="n">
        <v>150</v>
      </c>
      <c r="G30076" s="7" t="n">
        <v>1957.29</v>
      </c>
    </row>
    <row r="30077" customFormat="false" ht="15" hidden="false" customHeight="false" outlineLevel="0" collapsed="false">
      <c r="A30077" s="7" t="s">
        <v>48</v>
      </c>
      <c r="B30077" s="7" t="s">
        <v>192</v>
      </c>
      <c r="C30077" s="7" t="s">
        <v>1311</v>
      </c>
      <c r="D30077" s="7" t="n">
        <v>50</v>
      </c>
      <c r="E30077" s="7" t="n">
        <v>750.28</v>
      </c>
      <c r="F30077" s="7" t="n">
        <v>0</v>
      </c>
      <c r="G30077" s="7" t="n">
        <v>0</v>
      </c>
    </row>
    <row r="30078" customFormat="false" ht="15" hidden="false" customHeight="false" outlineLevel="0" collapsed="false">
      <c r="A30078" s="7" t="s">
        <v>48</v>
      </c>
      <c r="B30078" s="7" t="s">
        <v>192</v>
      </c>
      <c r="C30078" s="7" t="s">
        <v>1311</v>
      </c>
      <c r="D30078" s="7" t="n">
        <v>0</v>
      </c>
      <c r="E30078" s="7" t="n">
        <v>0</v>
      </c>
      <c r="F30078" s="7" t="n">
        <v>220</v>
      </c>
      <c r="G30078" s="7" t="n">
        <v>2997.25</v>
      </c>
    </row>
    <row r="30079" customFormat="false" ht="15" hidden="false" customHeight="false" outlineLevel="0" collapsed="false">
      <c r="A30079" s="7" t="s">
        <v>48</v>
      </c>
      <c r="B30079" s="7" t="s">
        <v>192</v>
      </c>
      <c r="C30079" s="7" t="s">
        <v>1311</v>
      </c>
      <c r="D30079" s="7" t="n">
        <v>0</v>
      </c>
      <c r="E30079" s="7" t="n">
        <v>0</v>
      </c>
      <c r="F30079" s="7" t="n">
        <v>250</v>
      </c>
      <c r="G30079" s="7" t="n">
        <v>3247.14</v>
      </c>
    </row>
    <row r="30080" customFormat="false" ht="15" hidden="false" customHeight="false" outlineLevel="0" collapsed="false">
      <c r="A30080" s="7" t="s">
        <v>48</v>
      </c>
      <c r="B30080" s="7" t="s">
        <v>192</v>
      </c>
      <c r="C30080" s="7" t="s">
        <v>1311</v>
      </c>
      <c r="D30080" s="7" t="n">
        <v>150</v>
      </c>
      <c r="E30080" s="7" t="n">
        <v>2363.9</v>
      </c>
      <c r="F30080" s="7" t="n">
        <v>0</v>
      </c>
      <c r="G30080" s="7" t="n">
        <v>0</v>
      </c>
    </row>
    <row r="30081" customFormat="false" ht="15" hidden="false" customHeight="false" outlineLevel="0" collapsed="false">
      <c r="A30081" s="7" t="s">
        <v>48</v>
      </c>
      <c r="B30081" s="7" t="s">
        <v>265</v>
      </c>
      <c r="C30081" s="7" t="s">
        <v>1439</v>
      </c>
      <c r="D30081" s="7" t="n">
        <v>0</v>
      </c>
      <c r="E30081" s="7" t="n">
        <v>0</v>
      </c>
      <c r="F30081" s="7" t="n">
        <v>50</v>
      </c>
      <c r="G30081" s="7" t="n">
        <v>860.73</v>
      </c>
    </row>
    <row r="30082" customFormat="false" ht="15" hidden="false" customHeight="false" outlineLevel="0" collapsed="false">
      <c r="A30082" s="7" t="s">
        <v>48</v>
      </c>
      <c r="B30082" s="7" t="s">
        <v>265</v>
      </c>
      <c r="C30082" s="7" t="s">
        <v>1439</v>
      </c>
      <c r="D30082" s="7" t="n">
        <v>0</v>
      </c>
      <c r="E30082" s="7" t="n">
        <v>0</v>
      </c>
      <c r="F30082" s="7" t="n">
        <v>60</v>
      </c>
      <c r="G30082" s="7" t="n">
        <v>2.04</v>
      </c>
    </row>
    <row r="30083" customFormat="false" ht="15" hidden="false" customHeight="false" outlineLevel="0" collapsed="false">
      <c r="A30083" s="7" t="s">
        <v>48</v>
      </c>
      <c r="B30083" s="7" t="s">
        <v>265</v>
      </c>
      <c r="C30083" s="7" t="s">
        <v>1439</v>
      </c>
      <c r="D30083" s="7" t="n">
        <v>0</v>
      </c>
      <c r="E30083" s="7" t="n">
        <v>0</v>
      </c>
      <c r="F30083" s="7" t="n">
        <v>150</v>
      </c>
      <c r="G30083" s="7" t="n">
        <v>2417.83</v>
      </c>
    </row>
    <row r="30084" customFormat="false" ht="15" hidden="false" customHeight="false" outlineLevel="0" collapsed="false">
      <c r="A30084" s="7" t="s">
        <v>48</v>
      </c>
      <c r="B30084" s="7" t="s">
        <v>265</v>
      </c>
      <c r="C30084" s="7" t="s">
        <v>1439</v>
      </c>
      <c r="D30084" s="7" t="n">
        <v>80</v>
      </c>
      <c r="E30084" s="7" t="n">
        <v>1473.33</v>
      </c>
      <c r="F30084" s="7" t="n">
        <v>0</v>
      </c>
      <c r="G30084" s="7" t="n">
        <v>0</v>
      </c>
    </row>
    <row r="30085" customFormat="false" ht="15" hidden="false" customHeight="false" outlineLevel="0" collapsed="false">
      <c r="A30085" s="7" t="s">
        <v>48</v>
      </c>
      <c r="B30085" s="7" t="s">
        <v>265</v>
      </c>
      <c r="C30085" s="7" t="s">
        <v>1439</v>
      </c>
      <c r="D30085" s="7" t="n">
        <v>0</v>
      </c>
      <c r="E30085" s="7" t="n">
        <v>0</v>
      </c>
      <c r="F30085" s="7" t="n">
        <v>70</v>
      </c>
      <c r="G30085" s="7" t="n">
        <v>1178.06</v>
      </c>
    </row>
    <row r="30086" customFormat="false" ht="15" hidden="false" customHeight="false" outlineLevel="0" collapsed="false">
      <c r="A30086" s="7" t="s">
        <v>48</v>
      </c>
      <c r="B30086" s="7" t="s">
        <v>265</v>
      </c>
      <c r="C30086" s="7" t="s">
        <v>1439</v>
      </c>
      <c r="D30086" s="7" t="n">
        <v>0</v>
      </c>
      <c r="E30086" s="7" t="n">
        <v>0</v>
      </c>
      <c r="F30086" s="7" t="n">
        <v>200</v>
      </c>
      <c r="G30086" s="7" t="n">
        <v>4174.68</v>
      </c>
    </row>
    <row r="30087" customFormat="false" ht="15" hidden="false" customHeight="false" outlineLevel="0" collapsed="false">
      <c r="A30087" s="7" t="s">
        <v>48</v>
      </c>
      <c r="B30087" s="7" t="s">
        <v>265</v>
      </c>
      <c r="C30087" s="7" t="s">
        <v>1439</v>
      </c>
      <c r="D30087" s="7" t="n">
        <v>100</v>
      </c>
      <c r="E30087" s="7" t="n">
        <v>1946.75</v>
      </c>
      <c r="F30087" s="7" t="n">
        <v>0</v>
      </c>
      <c r="G30087" s="7" t="n">
        <v>0</v>
      </c>
    </row>
    <row r="30088" customFormat="false" ht="15" hidden="false" customHeight="false" outlineLevel="0" collapsed="false">
      <c r="A30088" s="7" t="s">
        <v>48</v>
      </c>
      <c r="B30088" s="7" t="s">
        <v>265</v>
      </c>
      <c r="C30088" s="7" t="s">
        <v>1439</v>
      </c>
      <c r="D30088" s="7" t="n">
        <v>60</v>
      </c>
      <c r="E30088" s="7" t="n">
        <v>1112.17</v>
      </c>
      <c r="F30088" s="7" t="n">
        <v>0</v>
      </c>
      <c r="G30088" s="7" t="n">
        <v>0</v>
      </c>
    </row>
    <row r="30089" customFormat="false" ht="15" hidden="false" customHeight="false" outlineLevel="0" collapsed="false">
      <c r="A30089" s="7" t="s">
        <v>48</v>
      </c>
      <c r="B30089" s="7" t="s">
        <v>265</v>
      </c>
      <c r="C30089" s="7" t="s">
        <v>1439</v>
      </c>
      <c r="D30089" s="7" t="n">
        <v>60</v>
      </c>
      <c r="E30089" s="7" t="n">
        <v>1058.36</v>
      </c>
      <c r="F30089" s="7" t="n">
        <v>0</v>
      </c>
      <c r="G30089" s="7" t="n">
        <v>0</v>
      </c>
    </row>
    <row r="30090" customFormat="false" ht="15" hidden="false" customHeight="false" outlineLevel="0" collapsed="false">
      <c r="A30090" s="7" t="s">
        <v>48</v>
      </c>
      <c r="B30090" s="7" t="s">
        <v>265</v>
      </c>
      <c r="C30090" s="7" t="s">
        <v>1439</v>
      </c>
      <c r="D30090" s="7" t="n">
        <v>80</v>
      </c>
      <c r="E30090" s="7" t="n">
        <v>1421.06</v>
      </c>
      <c r="F30090" s="7" t="n">
        <v>0</v>
      </c>
      <c r="G30090" s="7" t="n">
        <v>0</v>
      </c>
    </row>
    <row r="30091" customFormat="false" ht="15" hidden="false" customHeight="false" outlineLevel="0" collapsed="false">
      <c r="A30091" s="7" t="s">
        <v>48</v>
      </c>
      <c r="B30091" s="7" t="s">
        <v>308</v>
      </c>
      <c r="C30091" s="7" t="s">
        <v>1441</v>
      </c>
      <c r="D30091" s="7" t="n">
        <v>100</v>
      </c>
      <c r="E30091" s="7" t="n">
        <v>4161.65</v>
      </c>
      <c r="F30091" s="7" t="n">
        <v>0</v>
      </c>
      <c r="G30091" s="7" t="n">
        <v>0</v>
      </c>
    </row>
    <row r="30092" customFormat="false" ht="15" hidden="false" customHeight="false" outlineLevel="0" collapsed="false">
      <c r="A30092" s="7" t="s">
        <v>48</v>
      </c>
      <c r="B30092" s="7" t="s">
        <v>308</v>
      </c>
      <c r="C30092" s="7" t="s">
        <v>1441</v>
      </c>
      <c r="D30092" s="7" t="n">
        <v>30</v>
      </c>
      <c r="E30092" s="7" t="n">
        <v>1294.42</v>
      </c>
      <c r="F30092" s="7" t="n">
        <v>0</v>
      </c>
      <c r="G30092" s="7" t="n">
        <v>0</v>
      </c>
    </row>
    <row r="30093" customFormat="false" ht="15" hidden="false" customHeight="false" outlineLevel="0" collapsed="false">
      <c r="A30093" s="7" t="s">
        <v>48</v>
      </c>
      <c r="B30093" s="7" t="s">
        <v>308</v>
      </c>
      <c r="C30093" s="7" t="s">
        <v>1441</v>
      </c>
      <c r="D30093" s="7" t="n">
        <v>0</v>
      </c>
      <c r="E30093" s="7" t="n">
        <v>0</v>
      </c>
      <c r="F30093" s="7" t="n">
        <v>130</v>
      </c>
      <c r="G30093" s="7" t="n">
        <v>5125.79</v>
      </c>
    </row>
    <row r="30094" customFormat="false" ht="15" hidden="false" customHeight="false" outlineLevel="0" collapsed="false">
      <c r="A30094" s="7" t="s">
        <v>48</v>
      </c>
      <c r="B30094" s="7" t="s">
        <v>308</v>
      </c>
      <c r="C30094" s="7" t="s">
        <v>1441</v>
      </c>
      <c r="D30094" s="7" t="n">
        <v>0</v>
      </c>
      <c r="E30094" s="7" t="n">
        <v>0</v>
      </c>
      <c r="F30094" s="7" t="n">
        <v>60</v>
      </c>
      <c r="G30094" s="7" t="n">
        <v>2419.88</v>
      </c>
    </row>
    <row r="30095" customFormat="false" ht="15" hidden="false" customHeight="false" outlineLevel="0" collapsed="false">
      <c r="A30095" s="7" t="s">
        <v>48</v>
      </c>
      <c r="B30095" s="7" t="s">
        <v>308</v>
      </c>
      <c r="C30095" s="7" t="s">
        <v>1441</v>
      </c>
      <c r="D30095" s="7" t="n">
        <v>0</v>
      </c>
      <c r="E30095" s="7" t="n">
        <v>0</v>
      </c>
      <c r="F30095" s="7" t="n">
        <v>50</v>
      </c>
      <c r="G30095" s="7" t="n">
        <v>1888.21</v>
      </c>
    </row>
    <row r="30096" customFormat="false" ht="15" hidden="false" customHeight="false" outlineLevel="0" collapsed="false">
      <c r="A30096" s="7" t="s">
        <v>48</v>
      </c>
      <c r="B30096" s="7" t="s">
        <v>308</v>
      </c>
      <c r="C30096" s="7" t="s">
        <v>1441</v>
      </c>
      <c r="D30096" s="7" t="n">
        <v>70</v>
      </c>
      <c r="E30096" s="7" t="n">
        <v>3192.67</v>
      </c>
      <c r="F30096" s="7" t="n">
        <v>0</v>
      </c>
      <c r="G30096" s="7" t="n">
        <v>0</v>
      </c>
    </row>
    <row r="30097" customFormat="false" ht="15" hidden="false" customHeight="false" outlineLevel="0" collapsed="false">
      <c r="A30097" s="7" t="s">
        <v>48</v>
      </c>
      <c r="B30097" s="7" t="s">
        <v>308</v>
      </c>
      <c r="C30097" s="7" t="s">
        <v>1441</v>
      </c>
      <c r="D30097" s="7" t="n">
        <v>50</v>
      </c>
      <c r="E30097" s="7" t="n">
        <v>2171.38</v>
      </c>
      <c r="F30097" s="7" t="n">
        <v>0</v>
      </c>
      <c r="G30097" s="7" t="n">
        <v>0</v>
      </c>
    </row>
    <row r="30098" customFormat="false" ht="15" hidden="false" customHeight="false" outlineLevel="0" collapsed="false">
      <c r="A30098" s="7" t="s">
        <v>48</v>
      </c>
      <c r="B30098" s="7" t="s">
        <v>308</v>
      </c>
      <c r="C30098" s="7" t="s">
        <v>1441</v>
      </c>
      <c r="D30098" s="7" t="n">
        <v>60</v>
      </c>
      <c r="E30098" s="7" t="n">
        <v>2479.59</v>
      </c>
      <c r="F30098" s="7" t="n">
        <v>0</v>
      </c>
      <c r="G30098" s="7" t="n">
        <v>0</v>
      </c>
    </row>
    <row r="30099" customFormat="false" ht="15" hidden="false" customHeight="false" outlineLevel="0" collapsed="false">
      <c r="A30099" s="7" t="s">
        <v>48</v>
      </c>
      <c r="B30099" s="7" t="s">
        <v>308</v>
      </c>
      <c r="C30099" s="7" t="s">
        <v>1441</v>
      </c>
      <c r="D30099" s="7" t="n">
        <v>0</v>
      </c>
      <c r="E30099" s="7" t="n">
        <v>0</v>
      </c>
      <c r="F30099" s="7" t="n">
        <v>10</v>
      </c>
      <c r="G30099" s="7" t="n">
        <v>375.9</v>
      </c>
    </row>
    <row r="30100" customFormat="false" ht="15" hidden="false" customHeight="false" outlineLevel="0" collapsed="false">
      <c r="A30100" s="7" t="s">
        <v>48</v>
      </c>
      <c r="B30100" s="7" t="s">
        <v>185</v>
      </c>
      <c r="C30100" s="7" t="s">
        <v>1442</v>
      </c>
      <c r="D30100" s="7" t="n">
        <v>0</v>
      </c>
      <c r="E30100" s="7" t="n">
        <v>0</v>
      </c>
      <c r="F30100" s="7" t="n">
        <v>160</v>
      </c>
      <c r="G30100" s="7" t="n">
        <v>4898.19</v>
      </c>
    </row>
    <row r="30101" customFormat="false" ht="15" hidden="false" customHeight="false" outlineLevel="0" collapsed="false">
      <c r="A30101" s="7" t="s">
        <v>48</v>
      </c>
      <c r="B30101" s="7" t="s">
        <v>185</v>
      </c>
      <c r="C30101" s="7" t="s">
        <v>1442</v>
      </c>
      <c r="D30101" s="7" t="n">
        <v>0</v>
      </c>
      <c r="E30101" s="7" t="n">
        <v>0</v>
      </c>
      <c r="F30101" s="7" t="n">
        <v>100</v>
      </c>
      <c r="G30101" s="7" t="n">
        <v>3131.41</v>
      </c>
    </row>
    <row r="30102" customFormat="false" ht="15" hidden="false" customHeight="false" outlineLevel="0" collapsed="false">
      <c r="A30102" s="7" t="s">
        <v>48</v>
      </c>
      <c r="B30102" s="7" t="s">
        <v>185</v>
      </c>
      <c r="C30102" s="7" t="s">
        <v>1442</v>
      </c>
      <c r="D30102" s="7" t="n">
        <v>0</v>
      </c>
      <c r="E30102" s="7" t="n">
        <v>0</v>
      </c>
      <c r="F30102" s="7" t="n">
        <v>150</v>
      </c>
      <c r="G30102" s="7" t="n">
        <v>4377.91</v>
      </c>
    </row>
    <row r="30103" customFormat="false" ht="15" hidden="false" customHeight="false" outlineLevel="0" collapsed="false">
      <c r="A30103" s="7" t="s">
        <v>48</v>
      </c>
      <c r="B30103" s="7" t="s">
        <v>185</v>
      </c>
      <c r="C30103" s="7" t="s">
        <v>1442</v>
      </c>
      <c r="D30103" s="7" t="n">
        <v>80</v>
      </c>
      <c r="E30103" s="7" t="n">
        <v>2832.98</v>
      </c>
      <c r="F30103" s="7" t="n">
        <v>0</v>
      </c>
      <c r="G30103" s="7" t="n">
        <v>0</v>
      </c>
    </row>
    <row r="30104" customFormat="false" ht="15" hidden="false" customHeight="false" outlineLevel="0" collapsed="false">
      <c r="A30104" s="7" t="s">
        <v>48</v>
      </c>
      <c r="B30104" s="7" t="s">
        <v>185</v>
      </c>
      <c r="C30104" s="7" t="s">
        <v>1442</v>
      </c>
      <c r="D30104" s="7" t="n">
        <v>80</v>
      </c>
      <c r="E30104" s="7" t="n">
        <v>2584.96</v>
      </c>
      <c r="F30104" s="7" t="n">
        <v>0</v>
      </c>
      <c r="G30104" s="7" t="n">
        <v>0</v>
      </c>
    </row>
    <row r="30105" customFormat="false" ht="15" hidden="false" customHeight="false" outlineLevel="0" collapsed="false">
      <c r="A30105" s="7" t="s">
        <v>48</v>
      </c>
      <c r="B30105" s="7" t="s">
        <v>185</v>
      </c>
      <c r="C30105" s="7" t="s">
        <v>1442</v>
      </c>
      <c r="D30105" s="7" t="n">
        <v>70</v>
      </c>
      <c r="E30105" s="7" t="n">
        <v>2360.28</v>
      </c>
      <c r="F30105" s="7" t="n">
        <v>0</v>
      </c>
      <c r="G30105" s="7" t="n">
        <v>0</v>
      </c>
    </row>
    <row r="30106" customFormat="false" ht="15" hidden="false" customHeight="false" outlineLevel="0" collapsed="false">
      <c r="A30106" s="7" t="s">
        <v>48</v>
      </c>
      <c r="B30106" s="7" t="s">
        <v>185</v>
      </c>
      <c r="C30106" s="7" t="s">
        <v>1442</v>
      </c>
      <c r="D30106" s="7" t="n">
        <v>150</v>
      </c>
      <c r="E30106" s="7" t="n">
        <v>5025.11</v>
      </c>
      <c r="F30106" s="7" t="n">
        <v>0</v>
      </c>
      <c r="G30106" s="7" t="n">
        <v>0</v>
      </c>
    </row>
    <row r="30107" customFormat="false" ht="15" hidden="false" customHeight="false" outlineLevel="0" collapsed="false">
      <c r="A30107" s="7" t="s">
        <v>48</v>
      </c>
      <c r="B30107" s="7" t="s">
        <v>185</v>
      </c>
      <c r="C30107" s="7" t="s">
        <v>1442</v>
      </c>
      <c r="D30107" s="7" t="n">
        <v>0</v>
      </c>
      <c r="E30107" s="7" t="n">
        <v>0</v>
      </c>
      <c r="F30107" s="7" t="n">
        <v>70</v>
      </c>
      <c r="G30107" s="7" t="n">
        <v>2052.47</v>
      </c>
    </row>
    <row r="30108" customFormat="false" ht="15" hidden="false" customHeight="false" outlineLevel="0" collapsed="false">
      <c r="A30108" s="7" t="s">
        <v>48</v>
      </c>
      <c r="B30108" s="7" t="s">
        <v>185</v>
      </c>
      <c r="C30108" s="7" t="s">
        <v>1442</v>
      </c>
      <c r="D30108" s="7" t="n">
        <v>100</v>
      </c>
      <c r="E30108" s="7" t="n">
        <v>3208.69</v>
      </c>
      <c r="F30108" s="7" t="n">
        <v>0</v>
      </c>
      <c r="G30108" s="7" t="n">
        <v>0</v>
      </c>
    </row>
    <row r="30109" customFormat="false" ht="15" hidden="false" customHeight="false" outlineLevel="0" collapsed="false">
      <c r="A30109" s="7" t="s">
        <v>48</v>
      </c>
      <c r="B30109" s="7" t="s">
        <v>103</v>
      </c>
      <c r="C30109" s="7" t="s">
        <v>1443</v>
      </c>
      <c r="D30109" s="7" t="n">
        <v>0</v>
      </c>
      <c r="E30109" s="7" t="n">
        <v>0</v>
      </c>
      <c r="F30109" s="7" t="n">
        <v>30</v>
      </c>
      <c r="G30109" s="7" t="n">
        <v>875.13</v>
      </c>
    </row>
    <row r="30110" customFormat="false" ht="15" hidden="false" customHeight="false" outlineLevel="0" collapsed="false">
      <c r="A30110" s="7" t="s">
        <v>48</v>
      </c>
      <c r="B30110" s="7" t="s">
        <v>103</v>
      </c>
      <c r="C30110" s="7" t="s">
        <v>1443</v>
      </c>
      <c r="D30110" s="7" t="n">
        <v>0</v>
      </c>
      <c r="E30110" s="7" t="n">
        <v>0</v>
      </c>
      <c r="F30110" s="7" t="n">
        <v>10</v>
      </c>
      <c r="G30110" s="7" t="n">
        <v>278.11</v>
      </c>
    </row>
    <row r="30111" customFormat="false" ht="15" hidden="false" customHeight="false" outlineLevel="0" collapsed="false">
      <c r="A30111" s="7" t="s">
        <v>48</v>
      </c>
      <c r="B30111" s="7" t="s">
        <v>103</v>
      </c>
      <c r="C30111" s="7" t="s">
        <v>1443</v>
      </c>
      <c r="D30111" s="7" t="n">
        <v>40</v>
      </c>
      <c r="E30111" s="7" t="n">
        <v>1222.99</v>
      </c>
      <c r="F30111" s="7" t="n">
        <v>0</v>
      </c>
      <c r="G30111" s="7" t="n">
        <v>0</v>
      </c>
    </row>
    <row r="30112" customFormat="false" ht="15" hidden="false" customHeight="false" outlineLevel="0" collapsed="false">
      <c r="A30112" s="7" t="s">
        <v>48</v>
      </c>
      <c r="B30112" s="7" t="s">
        <v>103</v>
      </c>
      <c r="C30112" s="7" t="s">
        <v>1443</v>
      </c>
      <c r="D30112" s="7" t="n">
        <v>0</v>
      </c>
      <c r="E30112" s="7" t="n">
        <v>0</v>
      </c>
      <c r="F30112" s="7" t="n">
        <v>25</v>
      </c>
      <c r="G30112" s="7" t="n">
        <v>698.48</v>
      </c>
    </row>
    <row r="30113" customFormat="false" ht="15" hidden="false" customHeight="false" outlineLevel="0" collapsed="false">
      <c r="A30113" s="7" t="s">
        <v>48</v>
      </c>
      <c r="B30113" s="7" t="s">
        <v>103</v>
      </c>
      <c r="C30113" s="7" t="s">
        <v>1443</v>
      </c>
      <c r="D30113" s="7" t="n">
        <v>10</v>
      </c>
      <c r="E30113" s="7" t="n">
        <v>319.22</v>
      </c>
      <c r="F30113" s="7" t="n">
        <v>0</v>
      </c>
      <c r="G30113" s="7" t="n">
        <v>0</v>
      </c>
    </row>
    <row r="30114" customFormat="false" ht="15" hidden="false" customHeight="false" outlineLevel="0" collapsed="false">
      <c r="A30114" s="7" t="s">
        <v>48</v>
      </c>
      <c r="B30114" s="7" t="s">
        <v>103</v>
      </c>
      <c r="C30114" s="7" t="s">
        <v>1443</v>
      </c>
      <c r="D30114" s="7" t="n">
        <v>15</v>
      </c>
      <c r="E30114" s="7" t="n">
        <v>461.84</v>
      </c>
      <c r="F30114" s="7" t="n">
        <v>0</v>
      </c>
      <c r="G30114" s="7" t="n">
        <v>0</v>
      </c>
    </row>
    <row r="30115" customFormat="false" ht="15" hidden="false" customHeight="false" outlineLevel="0" collapsed="false">
      <c r="A30115" s="7" t="s">
        <v>48</v>
      </c>
      <c r="B30115" s="7" t="s">
        <v>103</v>
      </c>
      <c r="C30115" s="7" t="s">
        <v>1443</v>
      </c>
      <c r="D30115" s="7" t="n">
        <v>0</v>
      </c>
      <c r="E30115" s="7" t="n">
        <v>0</v>
      </c>
      <c r="F30115" s="7" t="n">
        <v>10</v>
      </c>
      <c r="G30115" s="7" t="n">
        <v>298.39</v>
      </c>
    </row>
    <row r="30116" customFormat="false" ht="15" hidden="false" customHeight="false" outlineLevel="0" collapsed="false">
      <c r="A30116" s="7" t="s">
        <v>48</v>
      </c>
      <c r="B30116" s="7" t="s">
        <v>103</v>
      </c>
      <c r="C30116" s="7" t="s">
        <v>1443</v>
      </c>
      <c r="D30116" s="7" t="n">
        <v>40</v>
      </c>
      <c r="E30116" s="7" t="n">
        <v>1349.75</v>
      </c>
      <c r="F30116" s="7" t="n">
        <v>0</v>
      </c>
      <c r="G30116" s="7" t="n">
        <v>0</v>
      </c>
    </row>
    <row r="30117" customFormat="false" ht="15" hidden="false" customHeight="false" outlineLevel="0" collapsed="false">
      <c r="A30117" s="7" t="s">
        <v>48</v>
      </c>
      <c r="B30117" s="7" t="s">
        <v>103</v>
      </c>
      <c r="C30117" s="7" t="s">
        <v>1443</v>
      </c>
      <c r="D30117" s="7" t="n">
        <v>10</v>
      </c>
      <c r="E30117" s="7" t="n">
        <v>321.29</v>
      </c>
      <c r="F30117" s="7" t="n">
        <v>0</v>
      </c>
      <c r="G30117" s="7" t="n">
        <v>0</v>
      </c>
    </row>
    <row r="30118" customFormat="false" ht="15" hidden="false" customHeight="false" outlineLevel="0" collapsed="false">
      <c r="A30118" s="7" t="s">
        <v>48</v>
      </c>
      <c r="B30118" s="7" t="s">
        <v>162</v>
      </c>
      <c r="C30118" s="7" t="s">
        <v>1429</v>
      </c>
      <c r="D30118" s="7" t="n">
        <v>0</v>
      </c>
      <c r="E30118" s="7" t="n">
        <v>0</v>
      </c>
      <c r="F30118" s="7" t="n">
        <v>100</v>
      </c>
      <c r="G30118" s="7" t="n">
        <v>1359.98</v>
      </c>
    </row>
    <row r="30119" customFormat="false" ht="15" hidden="false" customHeight="false" outlineLevel="0" collapsed="false">
      <c r="A30119" s="7" t="s">
        <v>48</v>
      </c>
      <c r="B30119" s="7" t="s">
        <v>162</v>
      </c>
      <c r="C30119" s="7" t="s">
        <v>1429</v>
      </c>
      <c r="D30119" s="7" t="n">
        <v>100</v>
      </c>
      <c r="E30119" s="7" t="n">
        <v>1561.03</v>
      </c>
      <c r="F30119" s="7" t="n">
        <v>0</v>
      </c>
      <c r="G30119" s="7" t="n">
        <v>0</v>
      </c>
    </row>
    <row r="30120" customFormat="false" ht="15" hidden="false" customHeight="false" outlineLevel="0" collapsed="false">
      <c r="A30120" s="7" t="s">
        <v>48</v>
      </c>
      <c r="B30120" s="7" t="s">
        <v>162</v>
      </c>
      <c r="C30120" s="7" t="s">
        <v>1429</v>
      </c>
      <c r="D30120" s="7" t="n">
        <v>0</v>
      </c>
      <c r="E30120" s="7" t="n">
        <v>0</v>
      </c>
      <c r="F30120" s="7" t="n">
        <v>90</v>
      </c>
      <c r="G30120" s="7" t="n">
        <v>1313.23</v>
      </c>
    </row>
    <row r="30121" customFormat="false" ht="15" hidden="false" customHeight="false" outlineLevel="0" collapsed="false">
      <c r="A30121" s="7" t="s">
        <v>48</v>
      </c>
      <c r="B30121" s="7" t="s">
        <v>162</v>
      </c>
      <c r="C30121" s="7" t="s">
        <v>1429</v>
      </c>
      <c r="D30121" s="7" t="n">
        <v>100</v>
      </c>
      <c r="E30121" s="7" t="n">
        <v>1650.1</v>
      </c>
      <c r="F30121" s="7" t="n">
        <v>0</v>
      </c>
      <c r="G30121" s="7" t="n">
        <v>0</v>
      </c>
    </row>
    <row r="30122" customFormat="false" ht="15" hidden="false" customHeight="false" outlineLevel="0" collapsed="false">
      <c r="A30122" s="7" t="s">
        <v>48</v>
      </c>
      <c r="B30122" s="7" t="s">
        <v>162</v>
      </c>
      <c r="C30122" s="7" t="s">
        <v>1429</v>
      </c>
      <c r="D30122" s="7" t="n">
        <v>80</v>
      </c>
      <c r="E30122" s="7" t="n">
        <v>1204.52</v>
      </c>
      <c r="F30122" s="7" t="n">
        <v>0</v>
      </c>
      <c r="G30122" s="7" t="n">
        <v>0</v>
      </c>
    </row>
    <row r="30123" customFormat="false" ht="15" hidden="false" customHeight="false" outlineLevel="0" collapsed="false">
      <c r="A30123" s="7" t="s">
        <v>48</v>
      </c>
      <c r="B30123" s="7" t="s">
        <v>162</v>
      </c>
      <c r="C30123" s="7" t="s">
        <v>1429</v>
      </c>
      <c r="D30123" s="7" t="n">
        <v>80</v>
      </c>
      <c r="E30123" s="7" t="n">
        <v>1196.12</v>
      </c>
      <c r="F30123" s="7" t="n">
        <v>0</v>
      </c>
      <c r="G30123" s="7" t="n">
        <v>0</v>
      </c>
    </row>
    <row r="30124" customFormat="false" ht="15" hidden="false" customHeight="false" outlineLevel="0" collapsed="false">
      <c r="A30124" s="7" t="s">
        <v>48</v>
      </c>
      <c r="B30124" s="7" t="s">
        <v>162</v>
      </c>
      <c r="C30124" s="7" t="s">
        <v>1429</v>
      </c>
      <c r="D30124" s="7" t="n">
        <v>0</v>
      </c>
      <c r="E30124" s="7" t="n">
        <v>0</v>
      </c>
      <c r="F30124" s="7" t="n">
        <v>120</v>
      </c>
      <c r="G30124" s="7" t="n">
        <v>1711.8</v>
      </c>
    </row>
    <row r="30125" customFormat="false" ht="15" hidden="false" customHeight="false" outlineLevel="0" collapsed="false">
      <c r="A30125" s="7" t="s">
        <v>48</v>
      </c>
      <c r="B30125" s="7" t="s">
        <v>162</v>
      </c>
      <c r="C30125" s="7" t="s">
        <v>1429</v>
      </c>
      <c r="D30125" s="7" t="n">
        <v>70</v>
      </c>
      <c r="E30125" s="7" t="n">
        <v>1099.81</v>
      </c>
      <c r="F30125" s="7" t="n">
        <v>0</v>
      </c>
      <c r="G30125" s="7" t="n">
        <v>0</v>
      </c>
    </row>
    <row r="30126" customFormat="false" ht="15" hidden="false" customHeight="false" outlineLevel="0" collapsed="false">
      <c r="A30126" s="7" t="s">
        <v>48</v>
      </c>
      <c r="B30126" s="7" t="s">
        <v>162</v>
      </c>
      <c r="C30126" s="7" t="s">
        <v>1429</v>
      </c>
      <c r="D30126" s="7" t="n">
        <v>0</v>
      </c>
      <c r="E30126" s="7" t="n">
        <v>0</v>
      </c>
      <c r="F30126" s="7" t="n">
        <v>70</v>
      </c>
      <c r="G30126" s="7" t="n">
        <v>956.39</v>
      </c>
    </row>
    <row r="30127" customFormat="false" ht="15" hidden="false" customHeight="false" outlineLevel="0" collapsed="false">
      <c r="A30127" s="7" t="s">
        <v>48</v>
      </c>
      <c r="B30127" s="7" t="s">
        <v>279</v>
      </c>
      <c r="C30127" s="7" t="s">
        <v>1432</v>
      </c>
      <c r="D30127" s="7" t="n">
        <v>0</v>
      </c>
      <c r="E30127" s="7" t="n">
        <v>0</v>
      </c>
      <c r="F30127" s="7" t="n">
        <v>20</v>
      </c>
      <c r="G30127" s="7" t="n">
        <v>298.12</v>
      </c>
    </row>
    <row r="30128" customFormat="false" ht="15" hidden="false" customHeight="false" outlineLevel="0" collapsed="false">
      <c r="A30128" s="7" t="s">
        <v>48</v>
      </c>
      <c r="B30128" s="7" t="s">
        <v>279</v>
      </c>
      <c r="C30128" s="7" t="s">
        <v>1432</v>
      </c>
      <c r="D30128" s="7" t="n">
        <v>0</v>
      </c>
      <c r="E30128" s="7" t="n">
        <v>0</v>
      </c>
      <c r="F30128" s="7" t="n">
        <v>40</v>
      </c>
      <c r="G30128" s="7" t="n">
        <v>571.07</v>
      </c>
    </row>
    <row r="30129" customFormat="false" ht="15" hidden="false" customHeight="false" outlineLevel="0" collapsed="false">
      <c r="A30129" s="7" t="s">
        <v>48</v>
      </c>
      <c r="B30129" s="7" t="s">
        <v>279</v>
      </c>
      <c r="C30129" s="7" t="s">
        <v>1432</v>
      </c>
      <c r="D30129" s="7" t="n">
        <v>25</v>
      </c>
      <c r="E30129" s="7" t="n">
        <v>410.44</v>
      </c>
      <c r="F30129" s="7" t="n">
        <v>0</v>
      </c>
      <c r="G30129" s="7" t="n">
        <v>0</v>
      </c>
    </row>
    <row r="30130" customFormat="false" ht="15" hidden="false" customHeight="false" outlineLevel="0" collapsed="false">
      <c r="A30130" s="7" t="s">
        <v>48</v>
      </c>
      <c r="B30130" s="7" t="s">
        <v>279</v>
      </c>
      <c r="C30130" s="7" t="s">
        <v>1432</v>
      </c>
      <c r="D30130" s="7" t="n">
        <v>10</v>
      </c>
      <c r="E30130" s="7" t="n">
        <v>163.12</v>
      </c>
      <c r="F30130" s="7" t="n">
        <v>0</v>
      </c>
      <c r="G30130" s="7" t="n">
        <v>0</v>
      </c>
    </row>
    <row r="30131" customFormat="false" ht="15" hidden="false" customHeight="false" outlineLevel="0" collapsed="false">
      <c r="A30131" s="7" t="s">
        <v>48</v>
      </c>
      <c r="B30131" s="7" t="s">
        <v>279</v>
      </c>
      <c r="C30131" s="7" t="s">
        <v>1432</v>
      </c>
      <c r="D30131" s="7" t="n">
        <v>20</v>
      </c>
      <c r="E30131" s="7" t="n">
        <v>344.85</v>
      </c>
      <c r="F30131" s="7" t="n">
        <v>0</v>
      </c>
      <c r="G30131" s="7" t="n">
        <v>0</v>
      </c>
    </row>
    <row r="30132" customFormat="false" ht="15" hidden="false" customHeight="false" outlineLevel="0" collapsed="false">
      <c r="A30132" s="7" t="s">
        <v>48</v>
      </c>
      <c r="B30132" s="7" t="s">
        <v>279</v>
      </c>
      <c r="C30132" s="7" t="s">
        <v>1432</v>
      </c>
      <c r="D30132" s="7" t="n">
        <v>50</v>
      </c>
      <c r="E30132" s="7" t="n">
        <v>781.17</v>
      </c>
      <c r="F30132" s="7" t="n">
        <v>0</v>
      </c>
      <c r="G30132" s="7" t="n">
        <v>0</v>
      </c>
    </row>
    <row r="30133" customFormat="false" ht="15" hidden="false" customHeight="false" outlineLevel="0" collapsed="false">
      <c r="A30133" s="7" t="s">
        <v>48</v>
      </c>
      <c r="B30133" s="7" t="s">
        <v>279</v>
      </c>
      <c r="C30133" s="7" t="s">
        <v>1432</v>
      </c>
      <c r="D30133" s="7" t="n">
        <v>0</v>
      </c>
      <c r="E30133" s="7" t="n">
        <v>0</v>
      </c>
      <c r="F30133" s="7" t="n">
        <v>20</v>
      </c>
      <c r="G30133" s="7" t="n">
        <v>304.95</v>
      </c>
    </row>
    <row r="30134" customFormat="false" ht="15" hidden="false" customHeight="false" outlineLevel="0" collapsed="false">
      <c r="A30134" s="7" t="s">
        <v>48</v>
      </c>
      <c r="B30134" s="7" t="s">
        <v>279</v>
      </c>
      <c r="C30134" s="7" t="s">
        <v>1432</v>
      </c>
      <c r="D30134" s="7" t="n">
        <v>80</v>
      </c>
      <c r="E30134" s="7" t="n">
        <v>1258.65</v>
      </c>
      <c r="F30134" s="7" t="n">
        <v>0</v>
      </c>
      <c r="G30134" s="7" t="n">
        <v>0</v>
      </c>
    </row>
    <row r="30135" customFormat="false" ht="15" hidden="false" customHeight="false" outlineLevel="0" collapsed="false">
      <c r="A30135" s="7" t="s">
        <v>48</v>
      </c>
      <c r="B30135" s="7" t="s">
        <v>279</v>
      </c>
      <c r="C30135" s="7" t="s">
        <v>1432</v>
      </c>
      <c r="D30135" s="7" t="n">
        <v>0</v>
      </c>
      <c r="E30135" s="7" t="n">
        <v>0</v>
      </c>
      <c r="F30135" s="7" t="n">
        <v>50</v>
      </c>
      <c r="G30135" s="7" t="n">
        <v>710.55</v>
      </c>
    </row>
    <row r="30136" customFormat="false" ht="15" hidden="false" customHeight="false" outlineLevel="0" collapsed="false">
      <c r="A30136" s="7" t="s">
        <v>48</v>
      </c>
      <c r="B30136" s="7" t="s">
        <v>347</v>
      </c>
      <c r="C30136" s="7" t="s">
        <v>1454</v>
      </c>
      <c r="D30136" s="7" t="n">
        <v>0</v>
      </c>
      <c r="E30136" s="7" t="n">
        <v>0</v>
      </c>
      <c r="F30136" s="7" t="n">
        <v>20</v>
      </c>
      <c r="G30136" s="7" t="n">
        <v>189.48</v>
      </c>
    </row>
    <row r="30137" customFormat="false" ht="15" hidden="false" customHeight="false" outlineLevel="0" collapsed="false">
      <c r="A30137" s="7" t="s">
        <v>48</v>
      </c>
      <c r="B30137" s="7" t="s">
        <v>347</v>
      </c>
      <c r="C30137" s="7" t="s">
        <v>1454</v>
      </c>
      <c r="D30137" s="7" t="n">
        <v>50</v>
      </c>
      <c r="E30137" s="7" t="n">
        <v>547.26</v>
      </c>
      <c r="F30137" s="7" t="n">
        <v>0</v>
      </c>
      <c r="G30137" s="7" t="n">
        <v>0</v>
      </c>
    </row>
    <row r="30138" customFormat="false" ht="15" hidden="false" customHeight="false" outlineLevel="0" collapsed="false">
      <c r="A30138" s="7" t="s">
        <v>48</v>
      </c>
      <c r="B30138" s="7" t="s">
        <v>347</v>
      </c>
      <c r="C30138" s="7" t="s">
        <v>1454</v>
      </c>
      <c r="D30138" s="7" t="n">
        <v>30</v>
      </c>
      <c r="E30138" s="7" t="n">
        <v>314.66</v>
      </c>
      <c r="F30138" s="7" t="n">
        <v>0</v>
      </c>
      <c r="G30138" s="7" t="n">
        <v>0</v>
      </c>
    </row>
    <row r="30139" customFormat="false" ht="15" hidden="false" customHeight="false" outlineLevel="0" collapsed="false">
      <c r="A30139" s="7" t="s">
        <v>48</v>
      </c>
      <c r="B30139" s="7" t="s">
        <v>347</v>
      </c>
      <c r="C30139" s="7" t="s">
        <v>1454</v>
      </c>
      <c r="D30139" s="7" t="n">
        <v>20</v>
      </c>
      <c r="E30139" s="7" t="n">
        <v>229.91</v>
      </c>
      <c r="F30139" s="7" t="n">
        <v>0</v>
      </c>
      <c r="G30139" s="7" t="n">
        <v>0</v>
      </c>
    </row>
    <row r="30140" customFormat="false" ht="15" hidden="false" customHeight="false" outlineLevel="0" collapsed="false">
      <c r="A30140" s="7" t="s">
        <v>48</v>
      </c>
      <c r="B30140" s="7" t="s">
        <v>347</v>
      </c>
      <c r="C30140" s="7" t="s">
        <v>1454</v>
      </c>
      <c r="D30140" s="7" t="n">
        <v>0</v>
      </c>
      <c r="E30140" s="7" t="n">
        <v>0</v>
      </c>
      <c r="F30140" s="7" t="n">
        <v>40</v>
      </c>
      <c r="G30140" s="7" t="n">
        <v>406.59</v>
      </c>
    </row>
    <row r="30141" customFormat="false" ht="15" hidden="false" customHeight="false" outlineLevel="0" collapsed="false">
      <c r="A30141" s="7" t="s">
        <v>48</v>
      </c>
      <c r="B30141" s="7" t="s">
        <v>347</v>
      </c>
      <c r="C30141" s="7" t="s">
        <v>1454</v>
      </c>
      <c r="D30141" s="7" t="n">
        <v>40</v>
      </c>
      <c r="E30141" s="7" t="n">
        <v>416.63</v>
      </c>
      <c r="F30141" s="7" t="n">
        <v>0</v>
      </c>
      <c r="G30141" s="7" t="n">
        <v>0</v>
      </c>
    </row>
    <row r="30142" customFormat="false" ht="15" hidden="false" customHeight="false" outlineLevel="0" collapsed="false">
      <c r="A30142" s="7" t="s">
        <v>48</v>
      </c>
      <c r="B30142" s="7" t="s">
        <v>347</v>
      </c>
      <c r="C30142" s="7" t="s">
        <v>1454</v>
      </c>
      <c r="D30142" s="7" t="n">
        <v>50</v>
      </c>
      <c r="E30142" s="7" t="n">
        <v>543.73</v>
      </c>
      <c r="F30142" s="7" t="n">
        <v>0</v>
      </c>
      <c r="G30142" s="7" t="n">
        <v>0</v>
      </c>
    </row>
    <row r="30143" customFormat="false" ht="15" hidden="false" customHeight="false" outlineLevel="0" collapsed="false">
      <c r="A30143" s="7" t="s">
        <v>48</v>
      </c>
      <c r="B30143" s="7" t="s">
        <v>347</v>
      </c>
      <c r="C30143" s="7" t="s">
        <v>1454</v>
      </c>
      <c r="D30143" s="7" t="n">
        <v>0</v>
      </c>
      <c r="E30143" s="7" t="n">
        <v>0</v>
      </c>
      <c r="F30143" s="7" t="n">
        <v>50</v>
      </c>
      <c r="G30143" s="7" t="n">
        <v>475.89</v>
      </c>
    </row>
    <row r="30144" customFormat="false" ht="15" hidden="false" customHeight="false" outlineLevel="0" collapsed="false">
      <c r="A30144" s="7" t="s">
        <v>48</v>
      </c>
      <c r="B30144" s="7" t="s">
        <v>347</v>
      </c>
      <c r="C30144" s="7" t="s">
        <v>1454</v>
      </c>
      <c r="D30144" s="7" t="n">
        <v>0</v>
      </c>
      <c r="E30144" s="7" t="n">
        <v>0</v>
      </c>
      <c r="F30144" s="7" t="n">
        <v>70</v>
      </c>
      <c r="G30144" s="7" t="n">
        <v>695.62</v>
      </c>
    </row>
    <row r="30145" customFormat="false" ht="15" hidden="false" customHeight="false" outlineLevel="0" collapsed="false">
      <c r="A30145" s="7" t="s">
        <v>48</v>
      </c>
      <c r="B30145" s="7" t="s">
        <v>409</v>
      </c>
      <c r="C30145" s="7" t="s">
        <v>1455</v>
      </c>
      <c r="D30145" s="7" t="n">
        <v>10</v>
      </c>
      <c r="E30145" s="7" t="n">
        <v>60.9</v>
      </c>
      <c r="F30145" s="7" t="n">
        <v>0</v>
      </c>
      <c r="G30145" s="7" t="n">
        <v>0</v>
      </c>
    </row>
    <row r="30146" customFormat="false" ht="15" hidden="false" customHeight="false" outlineLevel="0" collapsed="false">
      <c r="A30146" s="7" t="s">
        <v>48</v>
      </c>
      <c r="B30146" s="7" t="s">
        <v>409</v>
      </c>
      <c r="C30146" s="7" t="s">
        <v>1455</v>
      </c>
      <c r="D30146" s="7" t="n">
        <v>0</v>
      </c>
      <c r="E30146" s="7" t="n">
        <v>0</v>
      </c>
      <c r="F30146" s="7" t="n">
        <v>60</v>
      </c>
      <c r="G30146" s="7" t="n">
        <v>346.2</v>
      </c>
    </row>
    <row r="30147" customFormat="false" ht="15" hidden="false" customHeight="false" outlineLevel="0" collapsed="false">
      <c r="A30147" s="7" t="s">
        <v>48</v>
      </c>
      <c r="B30147" s="7" t="s">
        <v>409</v>
      </c>
      <c r="C30147" s="7" t="s">
        <v>1455</v>
      </c>
      <c r="D30147" s="7" t="n">
        <v>0</v>
      </c>
      <c r="E30147" s="7" t="n">
        <v>0</v>
      </c>
      <c r="F30147" s="7" t="n">
        <v>10</v>
      </c>
      <c r="G30147" s="7" t="n">
        <v>55.27</v>
      </c>
    </row>
    <row r="30148" customFormat="false" ht="15" hidden="false" customHeight="false" outlineLevel="0" collapsed="false">
      <c r="A30148" s="7" t="s">
        <v>48</v>
      </c>
      <c r="B30148" s="7" t="s">
        <v>409</v>
      </c>
      <c r="C30148" s="7" t="s">
        <v>1455</v>
      </c>
      <c r="D30148" s="7" t="n">
        <v>10</v>
      </c>
      <c r="E30148" s="7" t="n">
        <v>63.55</v>
      </c>
      <c r="F30148" s="7" t="n">
        <v>0</v>
      </c>
      <c r="G30148" s="7" t="n">
        <v>0</v>
      </c>
    </row>
    <row r="30149" customFormat="false" ht="15" hidden="false" customHeight="false" outlineLevel="0" collapsed="false">
      <c r="A30149" s="7" t="s">
        <v>48</v>
      </c>
      <c r="B30149" s="7" t="s">
        <v>409</v>
      </c>
      <c r="C30149" s="7" t="s">
        <v>1455</v>
      </c>
      <c r="D30149" s="7" t="n">
        <v>0</v>
      </c>
      <c r="E30149" s="7" t="n">
        <v>0</v>
      </c>
      <c r="F30149" s="7" t="n">
        <v>20</v>
      </c>
      <c r="G30149" s="7" t="n">
        <v>118.04</v>
      </c>
    </row>
    <row r="30150" customFormat="false" ht="15" hidden="false" customHeight="false" outlineLevel="0" collapsed="false">
      <c r="A30150" s="7" t="s">
        <v>48</v>
      </c>
      <c r="B30150" s="7" t="s">
        <v>409</v>
      </c>
      <c r="C30150" s="7" t="s">
        <v>1455</v>
      </c>
      <c r="D30150" s="7" t="n">
        <v>20</v>
      </c>
      <c r="E30150" s="7" t="n">
        <v>120.96</v>
      </c>
      <c r="F30150" s="7" t="n">
        <v>0</v>
      </c>
      <c r="G30150" s="7" t="n">
        <v>0</v>
      </c>
    </row>
    <row r="30151" customFormat="false" ht="15" hidden="false" customHeight="false" outlineLevel="0" collapsed="false">
      <c r="A30151" s="7" t="s">
        <v>48</v>
      </c>
      <c r="B30151" s="7" t="s">
        <v>547</v>
      </c>
      <c r="C30151" s="7" t="s">
        <v>1456</v>
      </c>
      <c r="D30151" s="7" t="n">
        <v>0</v>
      </c>
      <c r="E30151" s="7" t="n">
        <v>0</v>
      </c>
      <c r="F30151" s="7" t="n">
        <v>10</v>
      </c>
      <c r="G30151" s="7" t="n">
        <v>107.46</v>
      </c>
    </row>
    <row r="30152" customFormat="false" ht="15" hidden="false" customHeight="false" outlineLevel="0" collapsed="false">
      <c r="A30152" s="7" t="s">
        <v>48</v>
      </c>
      <c r="B30152" s="7" t="s">
        <v>547</v>
      </c>
      <c r="C30152" s="7" t="s">
        <v>1456</v>
      </c>
      <c r="D30152" s="7" t="n">
        <v>6</v>
      </c>
      <c r="E30152" s="7" t="n">
        <v>74.14</v>
      </c>
      <c r="F30152" s="7" t="n">
        <v>0</v>
      </c>
      <c r="G30152" s="7" t="n">
        <v>0</v>
      </c>
    </row>
    <row r="30153" customFormat="false" ht="15" hidden="false" customHeight="false" outlineLevel="0" collapsed="false">
      <c r="A30153" s="7" t="s">
        <v>48</v>
      </c>
      <c r="B30153" s="7" t="s">
        <v>399</v>
      </c>
      <c r="C30153" s="7" t="s">
        <v>1457</v>
      </c>
      <c r="D30153" s="7" t="n">
        <v>0</v>
      </c>
      <c r="E30153" s="7" t="n">
        <v>0</v>
      </c>
      <c r="F30153" s="7" t="n">
        <v>30</v>
      </c>
      <c r="G30153" s="7" t="n">
        <v>244.09</v>
      </c>
    </row>
    <row r="30154" customFormat="false" ht="15" hidden="false" customHeight="false" outlineLevel="0" collapsed="false">
      <c r="A30154" s="7" t="s">
        <v>48</v>
      </c>
      <c r="B30154" s="7" t="s">
        <v>399</v>
      </c>
      <c r="C30154" s="7" t="s">
        <v>1457</v>
      </c>
      <c r="D30154" s="7" t="n">
        <v>50</v>
      </c>
      <c r="E30154" s="7" t="n">
        <v>445.19</v>
      </c>
      <c r="F30154" s="7" t="n">
        <v>0</v>
      </c>
      <c r="G30154" s="7" t="n">
        <v>0</v>
      </c>
    </row>
    <row r="30155" customFormat="false" ht="15" hidden="false" customHeight="false" outlineLevel="0" collapsed="false">
      <c r="A30155" s="7" t="s">
        <v>48</v>
      </c>
      <c r="B30155" s="7" t="s">
        <v>399</v>
      </c>
      <c r="C30155" s="7" t="s">
        <v>1457</v>
      </c>
      <c r="D30155" s="7" t="n">
        <v>30</v>
      </c>
      <c r="E30155" s="7" t="n">
        <v>268.98</v>
      </c>
      <c r="F30155" s="7" t="n">
        <v>0</v>
      </c>
      <c r="G30155" s="7" t="n">
        <v>0</v>
      </c>
    </row>
    <row r="30156" customFormat="false" ht="15" hidden="false" customHeight="false" outlineLevel="0" collapsed="false">
      <c r="A30156" s="7" t="s">
        <v>48</v>
      </c>
      <c r="B30156" s="7" t="s">
        <v>399</v>
      </c>
      <c r="C30156" s="7" t="s">
        <v>1457</v>
      </c>
      <c r="D30156" s="7" t="n">
        <v>50</v>
      </c>
      <c r="E30156" s="7" t="n">
        <v>467.82</v>
      </c>
      <c r="F30156" s="7" t="n">
        <v>0</v>
      </c>
      <c r="G30156" s="7" t="n">
        <v>0</v>
      </c>
    </row>
    <row r="30157" customFormat="false" ht="15" hidden="false" customHeight="false" outlineLevel="0" collapsed="false">
      <c r="A30157" s="7" t="s">
        <v>48</v>
      </c>
      <c r="B30157" s="7" t="s">
        <v>399</v>
      </c>
      <c r="C30157" s="7" t="s">
        <v>1457</v>
      </c>
      <c r="D30157" s="7" t="n">
        <v>0</v>
      </c>
      <c r="E30157" s="7" t="n">
        <v>0</v>
      </c>
      <c r="F30157" s="7" t="n">
        <v>25</v>
      </c>
      <c r="G30157" s="7" t="n">
        <v>217.23</v>
      </c>
    </row>
    <row r="30158" customFormat="false" ht="15" hidden="false" customHeight="false" outlineLevel="0" collapsed="false">
      <c r="A30158" s="7" t="s">
        <v>48</v>
      </c>
      <c r="B30158" s="7" t="s">
        <v>399</v>
      </c>
      <c r="C30158" s="7" t="s">
        <v>1457</v>
      </c>
      <c r="D30158" s="7" t="n">
        <v>0</v>
      </c>
      <c r="E30158" s="7" t="n">
        <v>0</v>
      </c>
      <c r="F30158" s="7" t="n">
        <v>30</v>
      </c>
      <c r="G30158" s="7" t="n">
        <v>242.96</v>
      </c>
    </row>
    <row r="30159" customFormat="false" ht="15" hidden="false" customHeight="false" outlineLevel="0" collapsed="false">
      <c r="A30159" s="7" t="s">
        <v>48</v>
      </c>
      <c r="B30159" s="7" t="s">
        <v>399</v>
      </c>
      <c r="C30159" s="7" t="s">
        <v>1457</v>
      </c>
      <c r="D30159" s="7" t="n">
        <v>50</v>
      </c>
      <c r="E30159" s="7" t="n">
        <v>464.8</v>
      </c>
      <c r="F30159" s="7" t="n">
        <v>0</v>
      </c>
      <c r="G30159" s="7" t="n">
        <v>0</v>
      </c>
    </row>
    <row r="30160" customFormat="false" ht="15" hidden="false" customHeight="false" outlineLevel="0" collapsed="false">
      <c r="A30160" s="7" t="s">
        <v>48</v>
      </c>
      <c r="B30160" s="7" t="s">
        <v>399</v>
      </c>
      <c r="C30160" s="7" t="s">
        <v>1457</v>
      </c>
      <c r="D30160" s="7" t="n">
        <v>0</v>
      </c>
      <c r="E30160" s="7" t="n">
        <v>0</v>
      </c>
      <c r="F30160" s="7" t="n">
        <v>60</v>
      </c>
      <c r="G30160" s="7" t="n">
        <v>509.7</v>
      </c>
    </row>
    <row r="30161" customFormat="false" ht="15" hidden="false" customHeight="false" outlineLevel="0" collapsed="false">
      <c r="A30161" s="7" t="s">
        <v>48</v>
      </c>
      <c r="B30161" s="7" t="s">
        <v>407</v>
      </c>
      <c r="C30161" s="7" t="s">
        <v>1458</v>
      </c>
      <c r="D30161" s="7" t="n">
        <v>15</v>
      </c>
      <c r="E30161" s="7" t="n">
        <v>153.71</v>
      </c>
      <c r="F30161" s="7" t="n">
        <v>0</v>
      </c>
      <c r="G30161" s="7" t="n">
        <v>0</v>
      </c>
    </row>
    <row r="30162" customFormat="false" ht="15" hidden="false" customHeight="false" outlineLevel="0" collapsed="false">
      <c r="A30162" s="7" t="s">
        <v>48</v>
      </c>
      <c r="B30162" s="7" t="s">
        <v>407</v>
      </c>
      <c r="C30162" s="7" t="s">
        <v>1458</v>
      </c>
      <c r="D30162" s="7" t="n">
        <v>10</v>
      </c>
      <c r="E30162" s="7" t="n">
        <v>107.68</v>
      </c>
      <c r="F30162" s="7" t="n">
        <v>0</v>
      </c>
      <c r="G30162" s="7" t="n">
        <v>0</v>
      </c>
    </row>
    <row r="30163" customFormat="false" ht="15" hidden="false" customHeight="false" outlineLevel="0" collapsed="false">
      <c r="A30163" s="7" t="s">
        <v>48</v>
      </c>
      <c r="B30163" s="7" t="s">
        <v>407</v>
      </c>
      <c r="C30163" s="7" t="s">
        <v>1458</v>
      </c>
      <c r="D30163" s="7" t="n">
        <v>0</v>
      </c>
      <c r="E30163" s="7" t="n">
        <v>0</v>
      </c>
      <c r="F30163" s="7" t="n">
        <v>10</v>
      </c>
      <c r="G30163" s="7" t="n">
        <v>93.65</v>
      </c>
    </row>
    <row r="30164" customFormat="false" ht="15" hidden="false" customHeight="false" outlineLevel="0" collapsed="false">
      <c r="A30164" s="7" t="s">
        <v>48</v>
      </c>
      <c r="B30164" s="7" t="s">
        <v>407</v>
      </c>
      <c r="C30164" s="7" t="s">
        <v>1458</v>
      </c>
      <c r="D30164" s="7" t="n">
        <v>6</v>
      </c>
      <c r="E30164" s="7" t="n">
        <v>61.92</v>
      </c>
      <c r="F30164" s="7" t="n">
        <v>0</v>
      </c>
      <c r="G30164" s="7" t="n">
        <v>0</v>
      </c>
    </row>
    <row r="30165" customFormat="false" ht="15" hidden="false" customHeight="false" outlineLevel="0" collapsed="false">
      <c r="A30165" s="7" t="s">
        <v>48</v>
      </c>
      <c r="B30165" s="7" t="s">
        <v>407</v>
      </c>
      <c r="C30165" s="7" t="s">
        <v>1458</v>
      </c>
      <c r="D30165" s="7" t="n">
        <v>0</v>
      </c>
      <c r="E30165" s="7" t="n">
        <v>0</v>
      </c>
      <c r="F30165" s="7" t="n">
        <v>20</v>
      </c>
      <c r="G30165" s="7" t="n">
        <v>195.54</v>
      </c>
    </row>
    <row r="30166" customFormat="false" ht="15" hidden="false" customHeight="false" outlineLevel="0" collapsed="false">
      <c r="A30166" s="7" t="s">
        <v>48</v>
      </c>
      <c r="B30166" s="7" t="s">
        <v>407</v>
      </c>
      <c r="C30166" s="7" t="s">
        <v>1458</v>
      </c>
      <c r="D30166" s="7" t="n">
        <v>10</v>
      </c>
      <c r="E30166" s="7" t="n">
        <v>106.99</v>
      </c>
      <c r="F30166" s="7" t="n">
        <v>0</v>
      </c>
      <c r="G30166" s="7" t="n">
        <v>0</v>
      </c>
    </row>
    <row r="30167" customFormat="false" ht="15" hidden="false" customHeight="false" outlineLevel="0" collapsed="false">
      <c r="A30167" s="7" t="s">
        <v>48</v>
      </c>
      <c r="B30167" s="7" t="s">
        <v>601</v>
      </c>
      <c r="C30167" s="7" t="s">
        <v>1459</v>
      </c>
      <c r="D30167" s="7" t="n">
        <v>6</v>
      </c>
      <c r="E30167" s="7" t="n">
        <v>120.14</v>
      </c>
      <c r="F30167" s="7" t="n">
        <v>0</v>
      </c>
      <c r="G30167" s="7" t="n">
        <v>0</v>
      </c>
    </row>
    <row r="30168" customFormat="false" ht="15" hidden="false" customHeight="false" outlineLevel="0" collapsed="false">
      <c r="A30168" s="7" t="s">
        <v>48</v>
      </c>
      <c r="B30168" s="7" t="s">
        <v>601</v>
      </c>
      <c r="C30168" s="7" t="s">
        <v>1459</v>
      </c>
      <c r="D30168" s="7" t="n">
        <v>6</v>
      </c>
      <c r="E30168" s="7" t="n">
        <v>113.66</v>
      </c>
      <c r="F30168" s="7" t="n">
        <v>0</v>
      </c>
      <c r="G30168" s="7" t="n">
        <v>0</v>
      </c>
    </row>
    <row r="30169" customFormat="false" ht="15" hidden="false" customHeight="false" outlineLevel="0" collapsed="false">
      <c r="A30169" s="7" t="s">
        <v>48</v>
      </c>
      <c r="B30169" s="7" t="s">
        <v>511</v>
      </c>
      <c r="C30169" s="7" t="s">
        <v>1459</v>
      </c>
      <c r="D30169" s="7" t="n">
        <v>6</v>
      </c>
      <c r="E30169" s="7" t="n">
        <v>108.86</v>
      </c>
      <c r="F30169" s="7" t="n">
        <v>0</v>
      </c>
      <c r="G30169" s="7" t="n">
        <v>0</v>
      </c>
    </row>
    <row r="30170" customFormat="false" ht="15" hidden="false" customHeight="false" outlineLevel="0" collapsed="false">
      <c r="A30170" s="7" t="s">
        <v>48</v>
      </c>
      <c r="B30170" s="7" t="s">
        <v>511</v>
      </c>
      <c r="C30170" s="7" t="s">
        <v>1459</v>
      </c>
      <c r="D30170" s="7" t="n">
        <v>0</v>
      </c>
      <c r="E30170" s="7" t="n">
        <v>0</v>
      </c>
      <c r="F30170" s="7" t="n">
        <v>6</v>
      </c>
      <c r="G30170" s="7" t="n">
        <v>99.02</v>
      </c>
    </row>
    <row r="30171" customFormat="false" ht="15" hidden="false" customHeight="false" outlineLevel="0" collapsed="false">
      <c r="A30171" s="7" t="s">
        <v>48</v>
      </c>
      <c r="B30171" s="7" t="s">
        <v>511</v>
      </c>
      <c r="C30171" s="7" t="s">
        <v>1459</v>
      </c>
      <c r="D30171" s="7" t="n">
        <v>0</v>
      </c>
      <c r="E30171" s="7" t="n">
        <v>0</v>
      </c>
      <c r="F30171" s="7" t="n">
        <v>10</v>
      </c>
      <c r="G30171" s="7" t="n">
        <v>173.11</v>
      </c>
    </row>
    <row r="30172" customFormat="false" ht="15" hidden="false" customHeight="false" outlineLevel="0" collapsed="false">
      <c r="A30172" s="7" t="s">
        <v>48</v>
      </c>
      <c r="B30172" s="7" t="s">
        <v>511</v>
      </c>
      <c r="C30172" s="7" t="s">
        <v>1459</v>
      </c>
      <c r="D30172" s="7" t="n">
        <v>0</v>
      </c>
      <c r="E30172" s="7" t="n">
        <v>0</v>
      </c>
      <c r="F30172" s="7" t="n">
        <v>10</v>
      </c>
      <c r="G30172" s="7" t="n">
        <v>165.8</v>
      </c>
    </row>
    <row r="30173" customFormat="false" ht="15" hidden="false" customHeight="false" outlineLevel="0" collapsed="false">
      <c r="A30173" s="7" t="s">
        <v>48</v>
      </c>
      <c r="B30173" s="7" t="s">
        <v>454</v>
      </c>
      <c r="C30173" s="7" t="s">
        <v>1459</v>
      </c>
      <c r="D30173" s="7" t="n">
        <v>0</v>
      </c>
      <c r="E30173" s="7" t="n">
        <v>0</v>
      </c>
      <c r="F30173" s="7" t="n">
        <v>6</v>
      </c>
      <c r="G30173" s="7" t="n">
        <v>99.48</v>
      </c>
    </row>
    <row r="30174" customFormat="false" ht="15" hidden="false" customHeight="false" outlineLevel="0" collapsed="false">
      <c r="A30174" s="7" t="s">
        <v>48</v>
      </c>
      <c r="B30174" s="7" t="s">
        <v>668</v>
      </c>
      <c r="C30174" s="7" t="s">
        <v>1515</v>
      </c>
      <c r="D30174" s="7" t="n">
        <v>0</v>
      </c>
      <c r="E30174" s="7" t="n">
        <v>0</v>
      </c>
      <c r="F30174" s="7" t="n">
        <v>1</v>
      </c>
      <c r="G30174" s="7" t="n">
        <v>0.03</v>
      </c>
    </row>
    <row r="30175" customFormat="false" ht="15" hidden="false" customHeight="false" outlineLevel="0" collapsed="false">
      <c r="A30175" s="7" t="s">
        <v>48</v>
      </c>
      <c r="B30175" s="7" t="s">
        <v>681</v>
      </c>
      <c r="C30175" s="7" t="s">
        <v>1499</v>
      </c>
      <c r="D30175" s="7" t="n">
        <v>0</v>
      </c>
      <c r="E30175" s="7" t="n">
        <v>0</v>
      </c>
      <c r="F30175" s="7" t="n">
        <v>1</v>
      </c>
      <c r="G30175" s="7" t="n">
        <v>0.03</v>
      </c>
    </row>
    <row r="30176" customFormat="false" ht="15" hidden="false" customHeight="false" outlineLevel="0" collapsed="false">
      <c r="A30176" s="7" t="s">
        <v>48</v>
      </c>
      <c r="B30176" s="7" t="s">
        <v>884</v>
      </c>
      <c r="C30176" s="7" t="s">
        <v>1436</v>
      </c>
      <c r="D30176" s="7" t="n">
        <v>3</v>
      </c>
      <c r="E30176" s="7" t="n">
        <v>75.25</v>
      </c>
      <c r="F30176" s="7" t="n">
        <v>0</v>
      </c>
      <c r="G30176" s="7" t="n">
        <v>0</v>
      </c>
    </row>
    <row r="30177" customFormat="false" ht="15" hidden="false" customHeight="false" outlineLevel="0" collapsed="false">
      <c r="A30177" s="7" t="s">
        <v>48</v>
      </c>
      <c r="B30177" s="7" t="s">
        <v>884</v>
      </c>
      <c r="C30177" s="7" t="s">
        <v>1436</v>
      </c>
      <c r="D30177" s="7" t="n">
        <v>8</v>
      </c>
      <c r="E30177" s="7" t="n">
        <v>212.1</v>
      </c>
      <c r="F30177" s="7" t="n">
        <v>0</v>
      </c>
      <c r="G30177" s="7" t="n">
        <v>0</v>
      </c>
    </row>
    <row r="30178" customFormat="false" ht="15" hidden="false" customHeight="false" outlineLevel="0" collapsed="false">
      <c r="A30178" s="7" t="s">
        <v>48</v>
      </c>
      <c r="B30178" s="7" t="s">
        <v>884</v>
      </c>
      <c r="C30178" s="7" t="s">
        <v>1436</v>
      </c>
      <c r="D30178" s="7" t="n">
        <v>2</v>
      </c>
      <c r="E30178" s="7" t="n">
        <v>48.04</v>
      </c>
      <c r="F30178" s="7" t="n">
        <v>0</v>
      </c>
      <c r="G30178" s="7" t="n">
        <v>0</v>
      </c>
    </row>
    <row r="30179" customFormat="false" ht="15" hidden="false" customHeight="false" outlineLevel="0" collapsed="false">
      <c r="A30179" s="7" t="s">
        <v>48</v>
      </c>
      <c r="B30179" s="7" t="s">
        <v>909</v>
      </c>
      <c r="C30179" s="7" t="s">
        <v>1573</v>
      </c>
      <c r="D30179" s="7" t="n">
        <v>80</v>
      </c>
      <c r="E30179" s="7" t="n">
        <v>847.37</v>
      </c>
      <c r="F30179" s="7" t="n">
        <v>0</v>
      </c>
      <c r="G30179" s="7" t="n">
        <v>0</v>
      </c>
    </row>
    <row r="30180" customFormat="false" ht="15" hidden="false" customHeight="false" outlineLevel="0" collapsed="false">
      <c r="A30180" s="7" t="s">
        <v>48</v>
      </c>
      <c r="B30180" s="7" t="s">
        <v>909</v>
      </c>
      <c r="C30180" s="7" t="s">
        <v>1573</v>
      </c>
      <c r="D30180" s="7" t="n">
        <v>0</v>
      </c>
      <c r="E30180" s="7" t="n">
        <v>0</v>
      </c>
      <c r="F30180" s="7" t="n">
        <v>120</v>
      </c>
      <c r="G30180" s="7" t="n">
        <v>1105.29</v>
      </c>
    </row>
    <row r="30181" customFormat="false" ht="15" hidden="false" customHeight="false" outlineLevel="0" collapsed="false">
      <c r="A30181" s="7" t="s">
        <v>48</v>
      </c>
      <c r="B30181" s="7" t="s">
        <v>909</v>
      </c>
      <c r="C30181" s="7" t="s">
        <v>1573</v>
      </c>
      <c r="D30181" s="7" t="n">
        <v>70</v>
      </c>
      <c r="E30181" s="7" t="n">
        <v>778.7</v>
      </c>
      <c r="F30181" s="7" t="n">
        <v>0</v>
      </c>
      <c r="G30181" s="7" t="n">
        <v>0</v>
      </c>
    </row>
    <row r="30182" customFormat="false" ht="15" hidden="false" customHeight="false" outlineLevel="0" collapsed="false">
      <c r="A30182" s="7" t="s">
        <v>48</v>
      </c>
      <c r="B30182" s="7" t="s">
        <v>909</v>
      </c>
      <c r="C30182" s="7" t="s">
        <v>1573</v>
      </c>
      <c r="D30182" s="7" t="n">
        <v>120</v>
      </c>
      <c r="E30182" s="7" t="n">
        <v>1262.85</v>
      </c>
      <c r="F30182" s="7" t="n">
        <v>0</v>
      </c>
      <c r="G30182" s="7" t="n">
        <v>0</v>
      </c>
    </row>
    <row r="30183" customFormat="false" ht="15" hidden="false" customHeight="false" outlineLevel="0" collapsed="false">
      <c r="A30183" s="7" t="s">
        <v>48</v>
      </c>
      <c r="B30183" s="7" t="s">
        <v>909</v>
      </c>
      <c r="C30183" s="7" t="s">
        <v>1573</v>
      </c>
      <c r="D30183" s="7" t="n">
        <v>120</v>
      </c>
      <c r="E30183" s="7" t="n">
        <v>1218.04</v>
      </c>
      <c r="F30183" s="7" t="n">
        <v>0</v>
      </c>
      <c r="G30183" s="7" t="n">
        <v>0</v>
      </c>
    </row>
    <row r="30184" customFormat="false" ht="15" hidden="false" customHeight="false" outlineLevel="0" collapsed="false">
      <c r="A30184" s="7" t="s">
        <v>48</v>
      </c>
      <c r="B30184" s="7" t="s">
        <v>909</v>
      </c>
      <c r="C30184" s="7" t="s">
        <v>1573</v>
      </c>
      <c r="D30184" s="7" t="n">
        <v>0</v>
      </c>
      <c r="E30184" s="7" t="n">
        <v>0</v>
      </c>
      <c r="F30184" s="7" t="n">
        <v>50</v>
      </c>
      <c r="G30184" s="7" t="n">
        <v>480.84</v>
      </c>
    </row>
    <row r="30185" customFormat="false" ht="15" hidden="false" customHeight="false" outlineLevel="0" collapsed="false">
      <c r="A30185" s="7" t="s">
        <v>48</v>
      </c>
      <c r="B30185" s="7" t="s">
        <v>909</v>
      </c>
      <c r="C30185" s="7" t="s">
        <v>1573</v>
      </c>
      <c r="D30185" s="7" t="n">
        <v>0</v>
      </c>
      <c r="E30185" s="7" t="n">
        <v>0</v>
      </c>
      <c r="F30185" s="7" t="n">
        <v>90</v>
      </c>
      <c r="G30185" s="7" t="n">
        <v>885.32</v>
      </c>
    </row>
    <row r="30186" customFormat="false" ht="15" hidden="false" customHeight="false" outlineLevel="0" collapsed="false">
      <c r="A30186" s="7" t="s">
        <v>48</v>
      </c>
      <c r="B30186" s="7" t="s">
        <v>909</v>
      </c>
      <c r="C30186" s="7" t="s">
        <v>1573</v>
      </c>
      <c r="D30186" s="7" t="n">
        <v>0</v>
      </c>
      <c r="E30186" s="7" t="n">
        <v>0</v>
      </c>
      <c r="F30186" s="7" t="n">
        <v>150</v>
      </c>
      <c r="G30186" s="7" t="n">
        <v>1375.26</v>
      </c>
    </row>
    <row r="30187" customFormat="false" ht="15" hidden="false" customHeight="false" outlineLevel="0" collapsed="false">
      <c r="A30187" s="7" t="s">
        <v>48</v>
      </c>
      <c r="B30187" s="7" t="s">
        <v>868</v>
      </c>
      <c r="C30187" s="7" t="s">
        <v>1573</v>
      </c>
      <c r="D30187" s="7" t="n">
        <v>12</v>
      </c>
      <c r="E30187" s="7" t="n">
        <v>151.19</v>
      </c>
      <c r="F30187" s="7" t="n">
        <v>0</v>
      </c>
      <c r="G30187" s="7" t="n">
        <v>0</v>
      </c>
    </row>
    <row r="30188" customFormat="false" ht="15" hidden="false" customHeight="false" outlineLevel="0" collapsed="false">
      <c r="A30188" s="7" t="s">
        <v>48</v>
      </c>
      <c r="B30188" s="7" t="s">
        <v>868</v>
      </c>
      <c r="C30188" s="7" t="s">
        <v>1573</v>
      </c>
      <c r="D30188" s="7" t="n">
        <v>0</v>
      </c>
      <c r="E30188" s="7" t="n">
        <v>0</v>
      </c>
      <c r="F30188" s="7" t="n">
        <v>15</v>
      </c>
      <c r="G30188" s="7" t="n">
        <v>180.31</v>
      </c>
    </row>
    <row r="30189" customFormat="false" ht="15" hidden="false" customHeight="false" outlineLevel="0" collapsed="false">
      <c r="A30189" s="7" t="s">
        <v>48</v>
      </c>
      <c r="B30189" s="7" t="s">
        <v>868</v>
      </c>
      <c r="C30189" s="7" t="s">
        <v>1573</v>
      </c>
      <c r="D30189" s="7" t="n">
        <v>15</v>
      </c>
      <c r="E30189" s="7" t="n">
        <v>208.58</v>
      </c>
      <c r="F30189" s="7" t="n">
        <v>0</v>
      </c>
      <c r="G30189" s="7" t="n">
        <v>0</v>
      </c>
    </row>
    <row r="30190" customFormat="false" ht="15" hidden="false" customHeight="false" outlineLevel="0" collapsed="false">
      <c r="A30190" s="7" t="s">
        <v>48</v>
      </c>
      <c r="B30190" s="7" t="s">
        <v>906</v>
      </c>
      <c r="C30190" s="7" t="s">
        <v>1580</v>
      </c>
      <c r="D30190" s="7" t="n">
        <v>3</v>
      </c>
      <c r="E30190" s="7" t="n">
        <v>51.57</v>
      </c>
      <c r="F30190" s="7" t="n">
        <v>0</v>
      </c>
      <c r="G30190" s="7" t="n">
        <v>0</v>
      </c>
    </row>
    <row r="30191" customFormat="false" ht="15" hidden="false" customHeight="false" outlineLevel="0" collapsed="false">
      <c r="A30191" s="7" t="s">
        <v>48</v>
      </c>
      <c r="B30191" s="7" t="s">
        <v>908</v>
      </c>
      <c r="C30191" s="7" t="s">
        <v>1393</v>
      </c>
      <c r="D30191" s="7" t="n">
        <v>0</v>
      </c>
      <c r="E30191" s="7" t="n">
        <v>0</v>
      </c>
      <c r="F30191" s="7" t="n">
        <v>6</v>
      </c>
      <c r="G30191" s="7" t="n">
        <v>86.18</v>
      </c>
    </row>
    <row r="30192" customFormat="false" ht="15" hidden="false" customHeight="false" outlineLevel="0" collapsed="false">
      <c r="A30192" s="7" t="s">
        <v>48</v>
      </c>
      <c r="B30192" s="7" t="s">
        <v>908</v>
      </c>
      <c r="C30192" s="7" t="s">
        <v>1393</v>
      </c>
      <c r="D30192" s="7" t="n">
        <v>0</v>
      </c>
      <c r="E30192" s="7" t="n">
        <v>0</v>
      </c>
      <c r="F30192" s="7" t="n">
        <v>6</v>
      </c>
      <c r="G30192" s="7" t="n">
        <v>92.47</v>
      </c>
    </row>
    <row r="30193" customFormat="false" ht="15" hidden="false" customHeight="false" outlineLevel="0" collapsed="false">
      <c r="A30193" s="7" t="s">
        <v>48</v>
      </c>
      <c r="B30193" s="7" t="s">
        <v>908</v>
      </c>
      <c r="C30193" s="7" t="s">
        <v>1393</v>
      </c>
      <c r="D30193" s="7" t="n">
        <v>6</v>
      </c>
      <c r="E30193" s="7" t="n">
        <v>95.42</v>
      </c>
      <c r="F30193" s="7" t="n">
        <v>0</v>
      </c>
      <c r="G30193" s="7" t="n">
        <v>0</v>
      </c>
    </row>
    <row r="30194" customFormat="false" ht="15" hidden="false" customHeight="false" outlineLevel="0" collapsed="false">
      <c r="A30194" s="7" t="s">
        <v>48</v>
      </c>
      <c r="B30194" s="7" t="s">
        <v>908</v>
      </c>
      <c r="C30194" s="7" t="s">
        <v>1393</v>
      </c>
      <c r="D30194" s="7" t="n">
        <v>6</v>
      </c>
      <c r="E30194" s="7" t="n">
        <v>94.75</v>
      </c>
      <c r="F30194" s="7" t="n">
        <v>0</v>
      </c>
      <c r="G30194" s="7" t="n">
        <v>0</v>
      </c>
    </row>
    <row r="30195" customFormat="false" ht="15" hidden="false" customHeight="false" outlineLevel="0" collapsed="false">
      <c r="A30195" s="7" t="s">
        <v>48</v>
      </c>
      <c r="B30195" s="7" t="s">
        <v>908</v>
      </c>
      <c r="C30195" s="7" t="s">
        <v>1393</v>
      </c>
      <c r="D30195" s="7" t="n">
        <v>6</v>
      </c>
      <c r="E30195" s="7" t="n">
        <v>99.57</v>
      </c>
      <c r="F30195" s="7" t="n">
        <v>0</v>
      </c>
      <c r="G30195" s="7" t="n">
        <v>0</v>
      </c>
    </row>
    <row r="30196" customFormat="false" ht="15" hidden="false" customHeight="false" outlineLevel="0" collapsed="false">
      <c r="A30196" s="7" t="s">
        <v>48</v>
      </c>
      <c r="B30196" s="7" t="s">
        <v>908</v>
      </c>
      <c r="C30196" s="7" t="s">
        <v>1393</v>
      </c>
      <c r="D30196" s="7" t="n">
        <v>0</v>
      </c>
      <c r="E30196" s="7" t="n">
        <v>0</v>
      </c>
      <c r="F30196" s="7" t="n">
        <v>10</v>
      </c>
      <c r="G30196" s="7" t="n">
        <v>144.31</v>
      </c>
    </row>
    <row r="30197" customFormat="false" ht="15" hidden="false" customHeight="false" outlineLevel="0" collapsed="false">
      <c r="A30197" s="7" t="s">
        <v>48</v>
      </c>
      <c r="B30197" s="7" t="s">
        <v>908</v>
      </c>
      <c r="C30197" s="7" t="s">
        <v>1393</v>
      </c>
      <c r="D30197" s="7" t="n">
        <v>10</v>
      </c>
      <c r="E30197" s="7" t="n">
        <v>164.87</v>
      </c>
      <c r="F30197" s="7" t="n">
        <v>0</v>
      </c>
      <c r="G30197" s="7" t="n">
        <v>0</v>
      </c>
    </row>
    <row r="30198" customFormat="false" ht="15" hidden="false" customHeight="false" outlineLevel="0" collapsed="false">
      <c r="A30198" s="7" t="s">
        <v>48</v>
      </c>
      <c r="B30198" s="7" t="s">
        <v>1133</v>
      </c>
      <c r="C30198" s="7" t="s">
        <v>1432</v>
      </c>
      <c r="D30198" s="7" t="n">
        <v>2</v>
      </c>
      <c r="E30198" s="7" t="n">
        <v>35.61</v>
      </c>
      <c r="F30198" s="7" t="n">
        <v>0</v>
      </c>
      <c r="G30198" s="7" t="n">
        <v>0</v>
      </c>
    </row>
    <row r="30199" customFormat="false" ht="15" hidden="false" customHeight="false" outlineLevel="0" collapsed="false">
      <c r="A30199" s="7" t="s">
        <v>48</v>
      </c>
      <c r="B30199" s="7" t="s">
        <v>85</v>
      </c>
      <c r="C30199" s="7" t="s">
        <v>1479</v>
      </c>
      <c r="D30199" s="7" t="n">
        <v>15</v>
      </c>
      <c r="E30199" s="7" t="n">
        <v>246.95</v>
      </c>
      <c r="F30199" s="7" t="n">
        <v>0</v>
      </c>
      <c r="G30199" s="7" t="n">
        <v>0</v>
      </c>
    </row>
    <row r="30200" customFormat="false" ht="15" hidden="false" customHeight="false" outlineLevel="0" collapsed="false">
      <c r="A30200" s="7" t="s">
        <v>48</v>
      </c>
      <c r="B30200" s="7" t="s">
        <v>85</v>
      </c>
      <c r="C30200" s="7" t="s">
        <v>1479</v>
      </c>
      <c r="D30200" s="7" t="n">
        <v>25</v>
      </c>
      <c r="E30200" s="7" t="n">
        <v>429.72</v>
      </c>
      <c r="F30200" s="7" t="n">
        <v>0</v>
      </c>
      <c r="G30200" s="7" t="n">
        <v>0</v>
      </c>
    </row>
    <row r="30201" customFormat="false" ht="15" hidden="false" customHeight="false" outlineLevel="0" collapsed="false">
      <c r="A30201" s="7" t="s">
        <v>48</v>
      </c>
      <c r="B30201" s="7" t="s">
        <v>85</v>
      </c>
      <c r="C30201" s="7" t="s">
        <v>1479</v>
      </c>
      <c r="D30201" s="7" t="n">
        <v>0</v>
      </c>
      <c r="E30201" s="7" t="n">
        <v>0</v>
      </c>
      <c r="F30201" s="7" t="n">
        <v>30</v>
      </c>
      <c r="G30201" s="7" t="n">
        <v>451.33</v>
      </c>
    </row>
    <row r="30202" customFormat="false" ht="15" hidden="false" customHeight="false" outlineLevel="0" collapsed="false">
      <c r="A30202" s="7" t="s">
        <v>48</v>
      </c>
      <c r="B30202" s="7" t="s">
        <v>85</v>
      </c>
      <c r="C30202" s="7" t="s">
        <v>1479</v>
      </c>
      <c r="D30202" s="7" t="n">
        <v>0</v>
      </c>
      <c r="E30202" s="7" t="n">
        <v>0</v>
      </c>
      <c r="F30202" s="7" t="n">
        <v>20</v>
      </c>
      <c r="G30202" s="7" t="n">
        <v>314.15</v>
      </c>
    </row>
    <row r="30203" customFormat="false" ht="15" hidden="false" customHeight="false" outlineLevel="0" collapsed="false">
      <c r="A30203" s="7" t="s">
        <v>48</v>
      </c>
      <c r="B30203" s="7" t="s">
        <v>85</v>
      </c>
      <c r="C30203" s="7" t="s">
        <v>1479</v>
      </c>
      <c r="D30203" s="7" t="n">
        <v>0</v>
      </c>
      <c r="E30203" s="7" t="n">
        <v>0</v>
      </c>
      <c r="F30203" s="7" t="n">
        <v>30</v>
      </c>
      <c r="G30203" s="7" t="n">
        <v>449.15</v>
      </c>
    </row>
    <row r="30204" customFormat="false" ht="15" hidden="false" customHeight="false" outlineLevel="0" collapsed="false">
      <c r="A30204" s="7" t="s">
        <v>48</v>
      </c>
      <c r="B30204" s="7" t="s">
        <v>817</v>
      </c>
      <c r="C30204" s="7" t="s">
        <v>1516</v>
      </c>
      <c r="D30204" s="7" t="n">
        <v>0</v>
      </c>
      <c r="E30204" s="7" t="n">
        <v>0</v>
      </c>
      <c r="F30204" s="7" t="n">
        <v>1</v>
      </c>
      <c r="G30204" s="7" t="n">
        <v>0.03</v>
      </c>
    </row>
    <row r="30205" customFormat="false" ht="15" hidden="false" customHeight="false" outlineLevel="0" collapsed="false">
      <c r="A30205" s="7" t="s">
        <v>49</v>
      </c>
      <c r="B30205" s="7" t="s">
        <v>982</v>
      </c>
      <c r="C30205" s="7" t="s">
        <v>1264</v>
      </c>
      <c r="D30205" s="7" t="n">
        <v>0</v>
      </c>
      <c r="E30205" s="7" t="n">
        <v>0</v>
      </c>
      <c r="F30205" s="7" t="n">
        <v>0</v>
      </c>
      <c r="G30205" s="7" t="n">
        <v>0</v>
      </c>
    </row>
    <row r="30206" customFormat="false" ht="15" hidden="false" customHeight="false" outlineLevel="0" collapsed="false">
      <c r="A30206" s="7" t="s">
        <v>49</v>
      </c>
      <c r="B30206" s="7" t="s">
        <v>667</v>
      </c>
      <c r="C30206" s="7" t="s">
        <v>1493</v>
      </c>
      <c r="D30206" s="7" t="n">
        <v>0</v>
      </c>
      <c r="E30206" s="7" t="n">
        <v>0</v>
      </c>
      <c r="F30206" s="7" t="n">
        <v>5</v>
      </c>
      <c r="G30206" s="7" t="n">
        <v>206.74</v>
      </c>
    </row>
    <row r="30207" customFormat="false" ht="15" hidden="false" customHeight="false" outlineLevel="0" collapsed="false">
      <c r="A30207" s="7" t="s">
        <v>49</v>
      </c>
      <c r="B30207" s="7" t="s">
        <v>667</v>
      </c>
      <c r="C30207" s="7" t="s">
        <v>1493</v>
      </c>
      <c r="D30207" s="7" t="n">
        <v>5</v>
      </c>
      <c r="E30207" s="7" t="n">
        <v>222.25</v>
      </c>
      <c r="F30207" s="7" t="n">
        <v>0</v>
      </c>
      <c r="G30207" s="7" t="n">
        <v>0</v>
      </c>
    </row>
    <row r="30208" customFormat="false" ht="15" hidden="false" customHeight="false" outlineLevel="0" collapsed="false">
      <c r="A30208" s="7" t="s">
        <v>49</v>
      </c>
      <c r="B30208" s="7" t="s">
        <v>676</v>
      </c>
      <c r="C30208" s="7" t="s">
        <v>1493</v>
      </c>
      <c r="D30208" s="7" t="n">
        <v>10</v>
      </c>
      <c r="E30208" s="7" t="n">
        <v>444.5</v>
      </c>
      <c r="F30208" s="7" t="n">
        <v>0</v>
      </c>
      <c r="G30208" s="7" t="n">
        <v>0</v>
      </c>
    </row>
    <row r="30209" customFormat="false" ht="15" hidden="false" customHeight="false" outlineLevel="0" collapsed="false">
      <c r="A30209" s="7" t="s">
        <v>49</v>
      </c>
      <c r="B30209" s="7" t="s">
        <v>676</v>
      </c>
      <c r="C30209" s="7" t="s">
        <v>1493</v>
      </c>
      <c r="D30209" s="7" t="n">
        <v>0</v>
      </c>
      <c r="E30209" s="7" t="n">
        <v>0</v>
      </c>
      <c r="F30209" s="7" t="n">
        <v>2</v>
      </c>
      <c r="G30209" s="7" t="n">
        <v>82.7</v>
      </c>
    </row>
    <row r="30210" customFormat="false" ht="15" hidden="false" customHeight="false" outlineLevel="0" collapsed="false">
      <c r="A30210" s="7" t="s">
        <v>49</v>
      </c>
      <c r="B30210" s="7" t="s">
        <v>692</v>
      </c>
      <c r="C30210" s="7" t="s">
        <v>1493</v>
      </c>
      <c r="D30210" s="7" t="n">
        <v>10</v>
      </c>
      <c r="E30210" s="7" t="n">
        <v>444.5</v>
      </c>
      <c r="F30210" s="7" t="n">
        <v>0</v>
      </c>
      <c r="G30210" s="7" t="n">
        <v>0</v>
      </c>
    </row>
    <row r="30211" customFormat="false" ht="15" hidden="false" customHeight="false" outlineLevel="0" collapsed="false">
      <c r="A30211" s="7" t="s">
        <v>49</v>
      </c>
      <c r="B30211" s="7" t="s">
        <v>666</v>
      </c>
      <c r="C30211" s="7" t="s">
        <v>1494</v>
      </c>
      <c r="D30211" s="7" t="n">
        <v>0</v>
      </c>
      <c r="E30211" s="7" t="n">
        <v>0</v>
      </c>
      <c r="F30211" s="7" t="n">
        <v>5</v>
      </c>
      <c r="G30211" s="7" t="n">
        <v>206.74</v>
      </c>
    </row>
    <row r="30212" customFormat="false" ht="15" hidden="false" customHeight="false" outlineLevel="0" collapsed="false">
      <c r="A30212" s="7" t="s">
        <v>49</v>
      </c>
      <c r="B30212" s="7" t="s">
        <v>666</v>
      </c>
      <c r="C30212" s="7" t="s">
        <v>1494</v>
      </c>
      <c r="D30212" s="7" t="n">
        <v>5</v>
      </c>
      <c r="E30212" s="7" t="n">
        <v>222.25</v>
      </c>
      <c r="F30212" s="7" t="n">
        <v>0</v>
      </c>
      <c r="G30212" s="7" t="n">
        <v>0</v>
      </c>
    </row>
    <row r="30213" customFormat="false" ht="15" hidden="false" customHeight="false" outlineLevel="0" collapsed="false">
      <c r="A30213" s="7" t="s">
        <v>49</v>
      </c>
      <c r="B30213" s="7" t="s">
        <v>674</v>
      </c>
      <c r="C30213" s="7" t="s">
        <v>1494</v>
      </c>
      <c r="D30213" s="7" t="n">
        <v>10</v>
      </c>
      <c r="E30213" s="7" t="n">
        <v>444.5</v>
      </c>
      <c r="F30213" s="7" t="n">
        <v>0</v>
      </c>
      <c r="G30213" s="7" t="n">
        <v>0</v>
      </c>
    </row>
    <row r="30214" customFormat="false" ht="15" hidden="false" customHeight="false" outlineLevel="0" collapsed="false">
      <c r="A30214" s="7" t="s">
        <v>49</v>
      </c>
      <c r="B30214" s="7" t="s">
        <v>674</v>
      </c>
      <c r="C30214" s="7" t="s">
        <v>1494</v>
      </c>
      <c r="D30214" s="7" t="n">
        <v>0</v>
      </c>
      <c r="E30214" s="7" t="n">
        <v>0</v>
      </c>
      <c r="F30214" s="7" t="n">
        <v>2</v>
      </c>
      <c r="G30214" s="7" t="n">
        <v>82.7</v>
      </c>
    </row>
    <row r="30215" customFormat="false" ht="15" hidden="false" customHeight="false" outlineLevel="0" collapsed="false">
      <c r="A30215" s="7" t="s">
        <v>49</v>
      </c>
      <c r="B30215" s="7" t="s">
        <v>711</v>
      </c>
      <c r="C30215" s="7" t="s">
        <v>1494</v>
      </c>
      <c r="D30215" s="7" t="n">
        <v>10</v>
      </c>
      <c r="E30215" s="7" t="n">
        <v>444.5</v>
      </c>
      <c r="F30215" s="7" t="n">
        <v>0</v>
      </c>
      <c r="G30215" s="7" t="n">
        <v>0</v>
      </c>
    </row>
    <row r="30216" customFormat="false" ht="15" hidden="false" customHeight="false" outlineLevel="0" collapsed="false">
      <c r="A30216" s="7" t="s">
        <v>49</v>
      </c>
      <c r="B30216" s="7" t="s">
        <v>94</v>
      </c>
      <c r="C30216" s="7" t="s">
        <v>1366</v>
      </c>
      <c r="D30216" s="7" t="n">
        <v>1</v>
      </c>
      <c r="E30216" s="7" t="n">
        <v>0.04</v>
      </c>
      <c r="F30216" s="7" t="n">
        <v>0</v>
      </c>
      <c r="G30216" s="7" t="n">
        <v>0</v>
      </c>
    </row>
    <row r="30217" customFormat="false" ht="15" hidden="false" customHeight="false" outlineLevel="0" collapsed="false">
      <c r="A30217" s="7" t="s">
        <v>49</v>
      </c>
      <c r="B30217" s="7" t="s">
        <v>97</v>
      </c>
      <c r="C30217" s="7" t="s">
        <v>1367</v>
      </c>
      <c r="D30217" s="7" t="n">
        <v>1</v>
      </c>
      <c r="E30217" s="7" t="n">
        <v>0.04</v>
      </c>
      <c r="F30217" s="7" t="n">
        <v>0</v>
      </c>
      <c r="G30217" s="7" t="n">
        <v>0</v>
      </c>
    </row>
    <row r="30218" customFormat="false" ht="15" hidden="false" customHeight="false" outlineLevel="0" collapsed="false">
      <c r="A30218" s="7" t="s">
        <v>49</v>
      </c>
      <c r="B30218" s="7" t="s">
        <v>90</v>
      </c>
      <c r="C30218" s="7" t="s">
        <v>1367</v>
      </c>
      <c r="D30218" s="7" t="n">
        <v>1</v>
      </c>
      <c r="E30218" s="7" t="n">
        <v>0.04</v>
      </c>
      <c r="F30218" s="7" t="n">
        <v>0</v>
      </c>
      <c r="G30218" s="7" t="n">
        <v>0</v>
      </c>
    </row>
    <row r="30219" customFormat="false" ht="15" hidden="false" customHeight="false" outlineLevel="0" collapsed="false">
      <c r="A30219" s="7" t="s">
        <v>49</v>
      </c>
      <c r="B30219" s="7" t="s">
        <v>107</v>
      </c>
      <c r="C30219" s="7" t="s">
        <v>1435</v>
      </c>
      <c r="D30219" s="7" t="n">
        <v>30</v>
      </c>
      <c r="E30219" s="7" t="n">
        <v>1766.01</v>
      </c>
      <c r="F30219" s="7" t="n">
        <v>0</v>
      </c>
      <c r="G30219" s="7" t="n">
        <v>0</v>
      </c>
    </row>
    <row r="30220" customFormat="false" ht="15" hidden="false" customHeight="false" outlineLevel="0" collapsed="false">
      <c r="A30220" s="7" t="s">
        <v>49</v>
      </c>
      <c r="B30220" s="7" t="s">
        <v>107</v>
      </c>
      <c r="C30220" s="7" t="s">
        <v>1435</v>
      </c>
      <c r="D30220" s="7" t="n">
        <v>50</v>
      </c>
      <c r="E30220" s="7" t="n">
        <v>2799.42</v>
      </c>
      <c r="F30220" s="7" t="n">
        <v>0</v>
      </c>
      <c r="G30220" s="7" t="n">
        <v>0</v>
      </c>
    </row>
    <row r="30221" customFormat="false" ht="15" hidden="false" customHeight="false" outlineLevel="0" collapsed="false">
      <c r="A30221" s="7" t="s">
        <v>49</v>
      </c>
      <c r="B30221" s="7" t="s">
        <v>107</v>
      </c>
      <c r="C30221" s="7" t="s">
        <v>1435</v>
      </c>
      <c r="D30221" s="7" t="n">
        <v>0</v>
      </c>
      <c r="E30221" s="7" t="n">
        <v>0</v>
      </c>
      <c r="F30221" s="7" t="n">
        <v>60</v>
      </c>
      <c r="G30221" s="7" t="n">
        <v>3124.87</v>
      </c>
    </row>
    <row r="30222" customFormat="false" ht="15" hidden="false" customHeight="false" outlineLevel="0" collapsed="false">
      <c r="A30222" s="7" t="s">
        <v>49</v>
      </c>
      <c r="B30222" s="7" t="s">
        <v>175</v>
      </c>
      <c r="C30222" s="7" t="s">
        <v>1437</v>
      </c>
      <c r="D30222" s="7" t="n">
        <v>0</v>
      </c>
      <c r="E30222" s="7" t="n">
        <v>0</v>
      </c>
      <c r="F30222" s="7" t="n">
        <v>20</v>
      </c>
      <c r="G30222" s="7" t="n">
        <v>70.38</v>
      </c>
    </row>
    <row r="30223" customFormat="false" ht="15" hidden="false" customHeight="false" outlineLevel="0" collapsed="false">
      <c r="A30223" s="7" t="s">
        <v>49</v>
      </c>
      <c r="B30223" s="7" t="s">
        <v>175</v>
      </c>
      <c r="C30223" s="7" t="s">
        <v>1437</v>
      </c>
      <c r="D30223" s="7" t="n">
        <v>0</v>
      </c>
      <c r="E30223" s="7" t="n">
        <v>0</v>
      </c>
      <c r="F30223" s="7" t="n">
        <v>100</v>
      </c>
      <c r="G30223" s="7" t="n">
        <v>1759.5</v>
      </c>
    </row>
    <row r="30224" customFormat="false" ht="15" hidden="false" customHeight="false" outlineLevel="0" collapsed="false">
      <c r="A30224" s="7" t="s">
        <v>49</v>
      </c>
      <c r="B30224" s="7" t="s">
        <v>175</v>
      </c>
      <c r="C30224" s="7" t="s">
        <v>1437</v>
      </c>
      <c r="D30224" s="7" t="n">
        <v>160</v>
      </c>
      <c r="E30224" s="7" t="n">
        <v>3182</v>
      </c>
      <c r="F30224" s="7" t="n">
        <v>0</v>
      </c>
      <c r="G30224" s="7" t="n">
        <v>0</v>
      </c>
    </row>
    <row r="30225" customFormat="false" ht="15" hidden="false" customHeight="false" outlineLevel="0" collapsed="false">
      <c r="A30225" s="7" t="s">
        <v>49</v>
      </c>
      <c r="B30225" s="7" t="s">
        <v>175</v>
      </c>
      <c r="C30225" s="7" t="s">
        <v>1437</v>
      </c>
      <c r="D30225" s="7" t="n">
        <v>70</v>
      </c>
      <c r="E30225" s="7" t="n">
        <v>1324.05</v>
      </c>
      <c r="F30225" s="7" t="n">
        <v>0</v>
      </c>
      <c r="G30225" s="7" t="n">
        <v>0</v>
      </c>
    </row>
    <row r="30226" customFormat="false" ht="15" hidden="false" customHeight="false" outlineLevel="0" collapsed="false">
      <c r="A30226" s="7" t="s">
        <v>49</v>
      </c>
      <c r="B30226" s="7" t="s">
        <v>175</v>
      </c>
      <c r="C30226" s="7" t="s">
        <v>1437</v>
      </c>
      <c r="D30226" s="7" t="n">
        <v>44</v>
      </c>
      <c r="E30226" s="7" t="n">
        <v>0.04</v>
      </c>
      <c r="F30226" s="7" t="n">
        <v>0</v>
      </c>
      <c r="G30226" s="7" t="n">
        <v>0</v>
      </c>
    </row>
    <row r="30227" customFormat="false" ht="15" hidden="false" customHeight="false" outlineLevel="0" collapsed="false">
      <c r="A30227" s="7" t="s">
        <v>49</v>
      </c>
      <c r="B30227" s="7" t="s">
        <v>230</v>
      </c>
      <c r="C30227" s="7" t="s">
        <v>1438</v>
      </c>
      <c r="D30227" s="7" t="n">
        <v>70</v>
      </c>
      <c r="E30227" s="7" t="n">
        <v>2118.48</v>
      </c>
      <c r="F30227" s="7" t="n">
        <v>0</v>
      </c>
      <c r="G30227" s="7" t="n">
        <v>0</v>
      </c>
    </row>
    <row r="30228" customFormat="false" ht="15" hidden="false" customHeight="false" outlineLevel="0" collapsed="false">
      <c r="A30228" s="7" t="s">
        <v>49</v>
      </c>
      <c r="B30228" s="7" t="s">
        <v>230</v>
      </c>
      <c r="C30228" s="7" t="s">
        <v>1438</v>
      </c>
      <c r="D30228" s="7" t="n">
        <v>0</v>
      </c>
      <c r="E30228" s="7" t="n">
        <v>0</v>
      </c>
      <c r="F30228" s="7" t="n">
        <v>80</v>
      </c>
      <c r="G30228" s="7" t="n">
        <v>2252.16</v>
      </c>
    </row>
    <row r="30229" customFormat="false" ht="15" hidden="false" customHeight="false" outlineLevel="0" collapsed="false">
      <c r="A30229" s="7" t="s">
        <v>49</v>
      </c>
      <c r="B30229" s="7" t="s">
        <v>228</v>
      </c>
      <c r="C30229" s="7" t="s">
        <v>1438</v>
      </c>
      <c r="D30229" s="7" t="n">
        <v>30</v>
      </c>
      <c r="E30229" s="7" t="n">
        <v>954.6</v>
      </c>
      <c r="F30229" s="7" t="n">
        <v>0</v>
      </c>
      <c r="G30229" s="7" t="n">
        <v>0</v>
      </c>
    </row>
    <row r="30230" customFormat="false" ht="15" hidden="false" customHeight="false" outlineLevel="0" collapsed="false">
      <c r="A30230" s="7" t="s">
        <v>49</v>
      </c>
      <c r="B30230" s="7" t="s">
        <v>228</v>
      </c>
      <c r="C30230" s="7" t="s">
        <v>1438</v>
      </c>
      <c r="D30230" s="7" t="n">
        <v>0</v>
      </c>
      <c r="E30230" s="7" t="n">
        <v>0</v>
      </c>
      <c r="F30230" s="7" t="n">
        <v>80</v>
      </c>
      <c r="G30230" s="7" t="n">
        <v>2252.16</v>
      </c>
    </row>
    <row r="30231" customFormat="false" ht="15" hidden="false" customHeight="false" outlineLevel="0" collapsed="false">
      <c r="A30231" s="7" t="s">
        <v>49</v>
      </c>
      <c r="B30231" s="7" t="s">
        <v>228</v>
      </c>
      <c r="C30231" s="7" t="s">
        <v>1438</v>
      </c>
      <c r="D30231" s="7" t="n">
        <v>70</v>
      </c>
      <c r="E30231" s="7" t="n">
        <v>2118.48</v>
      </c>
      <c r="F30231" s="7" t="n">
        <v>0</v>
      </c>
      <c r="G30231" s="7" t="n">
        <v>0</v>
      </c>
    </row>
    <row r="30232" customFormat="false" ht="15" hidden="false" customHeight="false" outlineLevel="0" collapsed="false">
      <c r="A30232" s="7" t="s">
        <v>49</v>
      </c>
      <c r="B30232" s="7" t="s">
        <v>192</v>
      </c>
      <c r="C30232" s="7" t="s">
        <v>1311</v>
      </c>
      <c r="D30232" s="7" t="n">
        <v>0</v>
      </c>
      <c r="E30232" s="7" t="n">
        <v>0</v>
      </c>
      <c r="F30232" s="7" t="n">
        <v>100</v>
      </c>
      <c r="G30232" s="7" t="n">
        <v>2111.4</v>
      </c>
    </row>
    <row r="30233" customFormat="false" ht="15" hidden="false" customHeight="false" outlineLevel="0" collapsed="false">
      <c r="A30233" s="7" t="s">
        <v>49</v>
      </c>
      <c r="B30233" s="7" t="s">
        <v>192</v>
      </c>
      <c r="C30233" s="7" t="s">
        <v>1311</v>
      </c>
      <c r="D30233" s="7" t="n">
        <v>110</v>
      </c>
      <c r="E30233" s="7" t="n">
        <v>2625.15</v>
      </c>
      <c r="F30233" s="7" t="n">
        <v>0</v>
      </c>
      <c r="G30233" s="7" t="n">
        <v>0</v>
      </c>
    </row>
    <row r="30234" customFormat="false" ht="15" hidden="false" customHeight="false" outlineLevel="0" collapsed="false">
      <c r="A30234" s="7" t="s">
        <v>49</v>
      </c>
      <c r="B30234" s="7" t="s">
        <v>192</v>
      </c>
      <c r="C30234" s="7" t="s">
        <v>1311</v>
      </c>
      <c r="D30234" s="7" t="n">
        <v>50</v>
      </c>
      <c r="E30234" s="7" t="n">
        <v>1134.9</v>
      </c>
      <c r="F30234" s="7" t="n">
        <v>0</v>
      </c>
      <c r="G30234" s="7" t="n">
        <v>0</v>
      </c>
    </row>
    <row r="30235" customFormat="false" ht="15" hidden="false" customHeight="false" outlineLevel="0" collapsed="false">
      <c r="A30235" s="7" t="s">
        <v>49</v>
      </c>
      <c r="B30235" s="7" t="s">
        <v>265</v>
      </c>
      <c r="C30235" s="7" t="s">
        <v>1439</v>
      </c>
      <c r="D30235" s="7" t="n">
        <v>50</v>
      </c>
      <c r="E30235" s="7" t="n">
        <v>1134.9</v>
      </c>
      <c r="F30235" s="7" t="n">
        <v>0</v>
      </c>
      <c r="G30235" s="7" t="n">
        <v>0</v>
      </c>
    </row>
    <row r="30236" customFormat="false" ht="15" hidden="false" customHeight="false" outlineLevel="0" collapsed="false">
      <c r="A30236" s="7" t="s">
        <v>49</v>
      </c>
      <c r="B30236" s="7" t="s">
        <v>265</v>
      </c>
      <c r="C30236" s="7" t="s">
        <v>1439</v>
      </c>
      <c r="D30236" s="7" t="n">
        <v>0</v>
      </c>
      <c r="E30236" s="7" t="n">
        <v>0</v>
      </c>
      <c r="F30236" s="7" t="n">
        <v>22</v>
      </c>
      <c r="G30236" s="7" t="n">
        <v>77.42</v>
      </c>
    </row>
    <row r="30237" customFormat="false" ht="15" hidden="false" customHeight="false" outlineLevel="0" collapsed="false">
      <c r="A30237" s="7" t="s">
        <v>49</v>
      </c>
      <c r="B30237" s="7" t="s">
        <v>265</v>
      </c>
      <c r="C30237" s="7" t="s">
        <v>1439</v>
      </c>
      <c r="D30237" s="7" t="n">
        <v>180</v>
      </c>
      <c r="E30237" s="7" t="n">
        <v>4295.7</v>
      </c>
      <c r="F30237" s="7" t="n">
        <v>0</v>
      </c>
      <c r="G30237" s="7" t="n">
        <v>0</v>
      </c>
    </row>
    <row r="30238" customFormat="false" ht="15" hidden="false" customHeight="false" outlineLevel="0" collapsed="false">
      <c r="A30238" s="7" t="s">
        <v>49</v>
      </c>
      <c r="B30238" s="7" t="s">
        <v>265</v>
      </c>
      <c r="C30238" s="7" t="s">
        <v>1439</v>
      </c>
      <c r="D30238" s="7" t="n">
        <v>0</v>
      </c>
      <c r="E30238" s="7" t="n">
        <v>0</v>
      </c>
      <c r="F30238" s="7" t="n">
        <v>150</v>
      </c>
      <c r="G30238" s="7" t="n">
        <v>3167.1</v>
      </c>
    </row>
    <row r="30239" customFormat="false" ht="15" hidden="false" customHeight="false" outlineLevel="0" collapsed="false">
      <c r="A30239" s="7" t="s">
        <v>49</v>
      </c>
      <c r="B30239" s="7" t="s">
        <v>265</v>
      </c>
      <c r="C30239" s="7" t="s">
        <v>1439</v>
      </c>
      <c r="D30239" s="7" t="n">
        <v>25</v>
      </c>
      <c r="E30239" s="7" t="n">
        <v>0.04</v>
      </c>
      <c r="F30239" s="7" t="n">
        <v>0</v>
      </c>
      <c r="G30239" s="7" t="n">
        <v>0</v>
      </c>
    </row>
    <row r="30240" customFormat="false" ht="15" hidden="false" customHeight="false" outlineLevel="0" collapsed="false">
      <c r="A30240" s="7" t="s">
        <v>49</v>
      </c>
      <c r="B30240" s="7" t="s">
        <v>486</v>
      </c>
      <c r="C30240" s="7" t="s">
        <v>1440</v>
      </c>
      <c r="D30240" s="7" t="n">
        <v>30</v>
      </c>
      <c r="E30240" s="7" t="n">
        <v>964.67</v>
      </c>
      <c r="F30240" s="7" t="n">
        <v>0</v>
      </c>
      <c r="G30240" s="7" t="n">
        <v>0</v>
      </c>
    </row>
    <row r="30241" customFormat="false" ht="15" hidden="false" customHeight="false" outlineLevel="0" collapsed="false">
      <c r="A30241" s="7" t="s">
        <v>49</v>
      </c>
      <c r="B30241" s="7" t="s">
        <v>486</v>
      </c>
      <c r="C30241" s="7" t="s">
        <v>1440</v>
      </c>
      <c r="D30241" s="7" t="n">
        <v>0</v>
      </c>
      <c r="E30241" s="7" t="n">
        <v>0</v>
      </c>
      <c r="F30241" s="7" t="n">
        <v>50</v>
      </c>
      <c r="G30241" s="7" t="n">
        <v>1495.58</v>
      </c>
    </row>
    <row r="30242" customFormat="false" ht="15" hidden="false" customHeight="false" outlineLevel="0" collapsed="false">
      <c r="A30242" s="7" t="s">
        <v>49</v>
      </c>
      <c r="B30242" s="7" t="s">
        <v>308</v>
      </c>
      <c r="C30242" s="7" t="s">
        <v>1441</v>
      </c>
      <c r="D30242" s="7" t="n">
        <v>0</v>
      </c>
      <c r="E30242" s="7" t="n">
        <v>0</v>
      </c>
      <c r="F30242" s="7" t="n">
        <v>60</v>
      </c>
      <c r="G30242" s="7" t="n">
        <v>3378.24</v>
      </c>
    </row>
    <row r="30243" customFormat="false" ht="15" hidden="false" customHeight="false" outlineLevel="0" collapsed="false">
      <c r="A30243" s="7" t="s">
        <v>49</v>
      </c>
      <c r="B30243" s="7" t="s">
        <v>308</v>
      </c>
      <c r="C30243" s="7" t="s">
        <v>1441</v>
      </c>
      <c r="D30243" s="7" t="n">
        <v>70</v>
      </c>
      <c r="E30243" s="7" t="n">
        <v>4236.96</v>
      </c>
      <c r="F30243" s="7" t="n">
        <v>0</v>
      </c>
      <c r="G30243" s="7" t="n">
        <v>0</v>
      </c>
    </row>
    <row r="30244" customFormat="false" ht="15" hidden="false" customHeight="false" outlineLevel="0" collapsed="false">
      <c r="A30244" s="7" t="s">
        <v>49</v>
      </c>
      <c r="B30244" s="7" t="s">
        <v>185</v>
      </c>
      <c r="C30244" s="7" t="s">
        <v>1442</v>
      </c>
      <c r="D30244" s="7" t="n">
        <v>0</v>
      </c>
      <c r="E30244" s="7" t="n">
        <v>0</v>
      </c>
      <c r="F30244" s="7" t="n">
        <v>2</v>
      </c>
      <c r="G30244" s="7" t="n">
        <v>7.04</v>
      </c>
    </row>
    <row r="30245" customFormat="false" ht="15" hidden="false" customHeight="false" outlineLevel="0" collapsed="false">
      <c r="A30245" s="7" t="s">
        <v>49</v>
      </c>
      <c r="B30245" s="7" t="s">
        <v>185</v>
      </c>
      <c r="C30245" s="7" t="s">
        <v>1442</v>
      </c>
      <c r="D30245" s="7" t="n">
        <v>420</v>
      </c>
      <c r="E30245" s="7" t="n">
        <v>17707.83</v>
      </c>
      <c r="F30245" s="7" t="n">
        <v>0</v>
      </c>
      <c r="G30245" s="7" t="n">
        <v>0</v>
      </c>
    </row>
    <row r="30246" customFormat="false" ht="15" hidden="false" customHeight="false" outlineLevel="0" collapsed="false">
      <c r="A30246" s="7" t="s">
        <v>49</v>
      </c>
      <c r="B30246" s="7" t="s">
        <v>185</v>
      </c>
      <c r="C30246" s="7" t="s">
        <v>1442</v>
      </c>
      <c r="D30246" s="7" t="n">
        <v>0</v>
      </c>
      <c r="E30246" s="7" t="n">
        <v>0</v>
      </c>
      <c r="F30246" s="7" t="n">
        <v>20</v>
      </c>
      <c r="G30246" s="7" t="n">
        <v>746.03</v>
      </c>
    </row>
    <row r="30247" customFormat="false" ht="15" hidden="false" customHeight="false" outlineLevel="0" collapsed="false">
      <c r="A30247" s="7" t="s">
        <v>49</v>
      </c>
      <c r="B30247" s="7" t="s">
        <v>185</v>
      </c>
      <c r="C30247" s="7" t="s">
        <v>1442</v>
      </c>
      <c r="D30247" s="7" t="n">
        <v>50</v>
      </c>
      <c r="E30247" s="7" t="n">
        <v>2004.99</v>
      </c>
      <c r="F30247" s="7" t="n">
        <v>0</v>
      </c>
      <c r="G30247" s="7" t="n">
        <v>0</v>
      </c>
    </row>
    <row r="30248" customFormat="false" ht="15" hidden="false" customHeight="false" outlineLevel="0" collapsed="false">
      <c r="A30248" s="7" t="s">
        <v>49</v>
      </c>
      <c r="B30248" s="7" t="s">
        <v>185</v>
      </c>
      <c r="C30248" s="7" t="s">
        <v>1442</v>
      </c>
      <c r="D30248" s="7" t="n">
        <v>45</v>
      </c>
      <c r="E30248" s="7" t="n">
        <v>0.04</v>
      </c>
      <c r="F30248" s="7" t="n">
        <v>0</v>
      </c>
      <c r="G30248" s="7" t="n">
        <v>0</v>
      </c>
    </row>
    <row r="30249" customFormat="false" ht="15" hidden="false" customHeight="false" outlineLevel="0" collapsed="false">
      <c r="A30249" s="7" t="s">
        <v>49</v>
      </c>
      <c r="B30249" s="7" t="s">
        <v>103</v>
      </c>
      <c r="C30249" s="7" t="s">
        <v>1443</v>
      </c>
      <c r="D30249" s="7" t="n">
        <v>30</v>
      </c>
      <c r="E30249" s="7" t="n">
        <v>1191.65</v>
      </c>
      <c r="F30249" s="7" t="n">
        <v>0</v>
      </c>
      <c r="G30249" s="7" t="n">
        <v>0</v>
      </c>
    </row>
    <row r="30250" customFormat="false" ht="15" hidden="false" customHeight="false" outlineLevel="0" collapsed="false">
      <c r="A30250" s="7" t="s">
        <v>49</v>
      </c>
      <c r="B30250" s="7" t="s">
        <v>103</v>
      </c>
      <c r="C30250" s="7" t="s">
        <v>1443</v>
      </c>
      <c r="D30250" s="7" t="n">
        <v>0</v>
      </c>
      <c r="E30250" s="7" t="n">
        <v>0</v>
      </c>
      <c r="F30250" s="7" t="n">
        <v>50</v>
      </c>
      <c r="G30250" s="7" t="n">
        <v>1847.48</v>
      </c>
    </row>
    <row r="30251" customFormat="false" ht="15" hidden="false" customHeight="false" outlineLevel="0" collapsed="false">
      <c r="A30251" s="7" t="s">
        <v>49</v>
      </c>
      <c r="B30251" s="7" t="s">
        <v>162</v>
      </c>
      <c r="C30251" s="7" t="s">
        <v>1429</v>
      </c>
      <c r="D30251" s="7" t="n">
        <v>0</v>
      </c>
      <c r="E30251" s="7" t="n">
        <v>0</v>
      </c>
      <c r="F30251" s="7" t="n">
        <v>100</v>
      </c>
      <c r="G30251" s="7" t="n">
        <v>1759.5</v>
      </c>
    </row>
    <row r="30252" customFormat="false" ht="15" hidden="false" customHeight="false" outlineLevel="0" collapsed="false">
      <c r="A30252" s="7" t="s">
        <v>49</v>
      </c>
      <c r="B30252" s="7" t="s">
        <v>162</v>
      </c>
      <c r="C30252" s="7" t="s">
        <v>1429</v>
      </c>
      <c r="D30252" s="7" t="n">
        <v>50</v>
      </c>
      <c r="E30252" s="7" t="n">
        <v>945.75</v>
      </c>
      <c r="F30252" s="7" t="n">
        <v>0</v>
      </c>
      <c r="G30252" s="7" t="n">
        <v>0</v>
      </c>
    </row>
    <row r="30253" customFormat="false" ht="15" hidden="false" customHeight="false" outlineLevel="0" collapsed="false">
      <c r="A30253" s="7" t="s">
        <v>49</v>
      </c>
      <c r="B30253" s="7" t="s">
        <v>279</v>
      </c>
      <c r="C30253" s="7" t="s">
        <v>1432</v>
      </c>
      <c r="D30253" s="7" t="n">
        <v>0</v>
      </c>
      <c r="E30253" s="7" t="n">
        <v>0</v>
      </c>
      <c r="F30253" s="7" t="n">
        <v>70</v>
      </c>
      <c r="G30253" s="7" t="n">
        <v>1477.98</v>
      </c>
    </row>
    <row r="30254" customFormat="false" ht="15" hidden="false" customHeight="false" outlineLevel="0" collapsed="false">
      <c r="A30254" s="7" t="s">
        <v>49</v>
      </c>
      <c r="B30254" s="7" t="s">
        <v>279</v>
      </c>
      <c r="C30254" s="7" t="s">
        <v>1432</v>
      </c>
      <c r="D30254" s="7" t="n">
        <v>50</v>
      </c>
      <c r="E30254" s="7" t="n">
        <v>1134.9</v>
      </c>
      <c r="F30254" s="7" t="n">
        <v>0</v>
      </c>
      <c r="G30254" s="7" t="n">
        <v>0</v>
      </c>
    </row>
    <row r="30255" customFormat="false" ht="15" hidden="false" customHeight="false" outlineLevel="0" collapsed="false">
      <c r="A30255" s="7" t="s">
        <v>51</v>
      </c>
      <c r="B30255" s="7" t="s">
        <v>982</v>
      </c>
      <c r="C30255" s="7" t="s">
        <v>1264</v>
      </c>
      <c r="D30255" s="7" t="n">
        <v>0</v>
      </c>
      <c r="E30255" s="7" t="n">
        <v>0</v>
      </c>
      <c r="F30255" s="7" t="n">
        <v>0</v>
      </c>
      <c r="G30255" s="7" t="n">
        <v>0</v>
      </c>
    </row>
    <row r="30256" customFormat="false" ht="15" hidden="false" customHeight="false" outlineLevel="0" collapsed="false">
      <c r="A30256" s="7" t="s">
        <v>51</v>
      </c>
      <c r="B30256" s="7" t="s">
        <v>554</v>
      </c>
      <c r="C30256" s="7" t="s">
        <v>1300</v>
      </c>
      <c r="D30256" s="7" t="n">
        <v>10</v>
      </c>
      <c r="E30256" s="7" t="n">
        <v>330.03</v>
      </c>
      <c r="F30256" s="7" t="n">
        <v>0</v>
      </c>
      <c r="G30256" s="7" t="n">
        <v>0</v>
      </c>
    </row>
    <row r="30257" customFormat="false" ht="15" hidden="false" customHeight="false" outlineLevel="0" collapsed="false">
      <c r="A30257" s="7" t="s">
        <v>51</v>
      </c>
      <c r="B30257" s="7" t="s">
        <v>554</v>
      </c>
      <c r="C30257" s="7" t="s">
        <v>1300</v>
      </c>
      <c r="D30257" s="7" t="n">
        <v>5</v>
      </c>
      <c r="E30257" s="7" t="n">
        <v>166.48</v>
      </c>
      <c r="F30257" s="7" t="n">
        <v>0</v>
      </c>
      <c r="G30257" s="7" t="n">
        <v>0</v>
      </c>
    </row>
    <row r="30258" customFormat="false" ht="15" hidden="false" customHeight="false" outlineLevel="0" collapsed="false">
      <c r="A30258" s="7" t="s">
        <v>51</v>
      </c>
      <c r="B30258" s="7" t="s">
        <v>554</v>
      </c>
      <c r="C30258" s="7" t="s">
        <v>1300</v>
      </c>
      <c r="D30258" s="7" t="n">
        <v>0</v>
      </c>
      <c r="E30258" s="7" t="n">
        <v>0</v>
      </c>
      <c r="F30258" s="7" t="n">
        <v>9</v>
      </c>
      <c r="G30258" s="7" t="n">
        <v>262.22</v>
      </c>
    </row>
    <row r="30259" customFormat="false" ht="15" hidden="false" customHeight="false" outlineLevel="0" collapsed="false">
      <c r="A30259" s="7" t="s">
        <v>51</v>
      </c>
      <c r="B30259" s="7" t="s">
        <v>1065</v>
      </c>
      <c r="C30259" s="7" t="s">
        <v>1593</v>
      </c>
      <c r="D30259" s="7" t="n">
        <v>1</v>
      </c>
      <c r="E30259" s="7" t="n">
        <v>0.04</v>
      </c>
      <c r="F30259" s="7" t="n">
        <v>0</v>
      </c>
      <c r="G30259" s="7" t="n">
        <v>0</v>
      </c>
    </row>
    <row r="30260" customFormat="false" ht="15" hidden="false" customHeight="false" outlineLevel="0" collapsed="false">
      <c r="A30260" s="7" t="s">
        <v>51</v>
      </c>
      <c r="B30260" s="7" t="s">
        <v>765</v>
      </c>
      <c r="C30260" s="7" t="s">
        <v>1506</v>
      </c>
      <c r="D30260" s="7" t="n">
        <v>1</v>
      </c>
      <c r="E30260" s="7" t="n">
        <v>0.04</v>
      </c>
      <c r="F30260" s="7" t="n">
        <v>0</v>
      </c>
      <c r="G30260" s="7" t="n">
        <v>0</v>
      </c>
    </row>
    <row r="30261" customFormat="false" ht="15" hidden="false" customHeight="false" outlineLevel="0" collapsed="false">
      <c r="A30261" s="7" t="s">
        <v>51</v>
      </c>
      <c r="B30261" s="7" t="s">
        <v>653</v>
      </c>
      <c r="C30261" s="7" t="s">
        <v>1496</v>
      </c>
      <c r="D30261" s="7" t="n">
        <v>1</v>
      </c>
      <c r="E30261" s="7" t="n">
        <v>0.04</v>
      </c>
      <c r="F30261" s="7" t="n">
        <v>0</v>
      </c>
      <c r="G30261" s="7" t="n">
        <v>0</v>
      </c>
    </row>
    <row r="30262" customFormat="false" ht="15" hidden="false" customHeight="false" outlineLevel="0" collapsed="false">
      <c r="A30262" s="7" t="s">
        <v>51</v>
      </c>
      <c r="B30262" s="7" t="s">
        <v>148</v>
      </c>
      <c r="C30262" s="7" t="s">
        <v>1387</v>
      </c>
      <c r="D30262" s="7" t="n">
        <v>30</v>
      </c>
      <c r="E30262" s="7" t="n">
        <v>345.79</v>
      </c>
      <c r="F30262" s="7" t="n">
        <v>0</v>
      </c>
      <c r="G30262" s="7" t="n">
        <v>0</v>
      </c>
    </row>
    <row r="30263" customFormat="false" ht="15" hidden="false" customHeight="false" outlineLevel="0" collapsed="false">
      <c r="A30263" s="7" t="s">
        <v>51</v>
      </c>
      <c r="B30263" s="7" t="s">
        <v>148</v>
      </c>
      <c r="C30263" s="7" t="s">
        <v>1387</v>
      </c>
      <c r="D30263" s="7" t="n">
        <v>70</v>
      </c>
      <c r="E30263" s="7" t="n">
        <v>811.32</v>
      </c>
      <c r="F30263" s="7" t="n">
        <v>0</v>
      </c>
      <c r="G30263" s="7" t="n">
        <v>0</v>
      </c>
    </row>
    <row r="30264" customFormat="false" ht="15" hidden="false" customHeight="false" outlineLevel="0" collapsed="false">
      <c r="A30264" s="7" t="s">
        <v>51</v>
      </c>
      <c r="B30264" s="7" t="s">
        <v>148</v>
      </c>
      <c r="C30264" s="7" t="s">
        <v>1387</v>
      </c>
      <c r="D30264" s="7" t="n">
        <v>30</v>
      </c>
      <c r="E30264" s="7" t="n">
        <v>350.81</v>
      </c>
      <c r="F30264" s="7" t="n">
        <v>0</v>
      </c>
      <c r="G30264" s="7" t="n">
        <v>0</v>
      </c>
    </row>
    <row r="30265" customFormat="false" ht="15" hidden="false" customHeight="false" outlineLevel="0" collapsed="false">
      <c r="A30265" s="7" t="s">
        <v>51</v>
      </c>
      <c r="B30265" s="7" t="s">
        <v>139</v>
      </c>
      <c r="C30265" s="7" t="s">
        <v>1387</v>
      </c>
      <c r="D30265" s="7" t="n">
        <v>30</v>
      </c>
      <c r="E30265" s="7" t="n">
        <v>350.81</v>
      </c>
      <c r="F30265" s="7" t="n">
        <v>0</v>
      </c>
      <c r="G30265" s="7" t="n">
        <v>0</v>
      </c>
    </row>
    <row r="30266" customFormat="false" ht="15" hidden="false" customHeight="false" outlineLevel="0" collapsed="false">
      <c r="A30266" s="7" t="s">
        <v>51</v>
      </c>
      <c r="B30266" s="7" t="s">
        <v>139</v>
      </c>
      <c r="C30266" s="7" t="s">
        <v>1387</v>
      </c>
      <c r="D30266" s="7" t="n">
        <v>30</v>
      </c>
      <c r="E30266" s="7" t="n">
        <v>345.79</v>
      </c>
      <c r="F30266" s="7" t="n">
        <v>0</v>
      </c>
      <c r="G30266" s="7" t="n">
        <v>0</v>
      </c>
    </row>
    <row r="30267" customFormat="false" ht="15" hidden="false" customHeight="false" outlineLevel="0" collapsed="false">
      <c r="A30267" s="7" t="s">
        <v>51</v>
      </c>
      <c r="B30267" s="7" t="s">
        <v>139</v>
      </c>
      <c r="C30267" s="7" t="s">
        <v>1387</v>
      </c>
      <c r="D30267" s="7" t="n">
        <v>80</v>
      </c>
      <c r="E30267" s="7" t="n">
        <v>927.22</v>
      </c>
      <c r="F30267" s="7" t="n">
        <v>0</v>
      </c>
      <c r="G30267" s="7" t="n">
        <v>0</v>
      </c>
    </row>
    <row r="30268" customFormat="false" ht="15" hidden="false" customHeight="false" outlineLevel="0" collapsed="false">
      <c r="A30268" s="7" t="s">
        <v>51</v>
      </c>
      <c r="B30268" s="7" t="s">
        <v>189</v>
      </c>
      <c r="C30268" s="7" t="s">
        <v>1387</v>
      </c>
      <c r="D30268" s="7" t="n">
        <v>20</v>
      </c>
      <c r="E30268" s="7" t="n">
        <v>233.87</v>
      </c>
      <c r="F30268" s="7" t="n">
        <v>0</v>
      </c>
      <c r="G30268" s="7" t="n">
        <v>0</v>
      </c>
    </row>
    <row r="30269" customFormat="false" ht="15" hidden="false" customHeight="false" outlineLevel="0" collapsed="false">
      <c r="A30269" s="7" t="s">
        <v>51</v>
      </c>
      <c r="B30269" s="7" t="s">
        <v>189</v>
      </c>
      <c r="C30269" s="7" t="s">
        <v>1387</v>
      </c>
      <c r="D30269" s="7" t="n">
        <v>50</v>
      </c>
      <c r="E30269" s="7" t="n">
        <v>579.51</v>
      </c>
      <c r="F30269" s="7" t="n">
        <v>0</v>
      </c>
      <c r="G30269" s="7" t="n">
        <v>0</v>
      </c>
    </row>
    <row r="30270" customFormat="false" ht="15" hidden="false" customHeight="false" outlineLevel="0" collapsed="false">
      <c r="A30270" s="7" t="s">
        <v>51</v>
      </c>
      <c r="B30270" s="7" t="s">
        <v>189</v>
      </c>
      <c r="C30270" s="7" t="s">
        <v>1387</v>
      </c>
      <c r="D30270" s="7" t="n">
        <v>20</v>
      </c>
      <c r="E30270" s="7" t="n">
        <v>230.52</v>
      </c>
      <c r="F30270" s="7" t="n">
        <v>0</v>
      </c>
      <c r="G30270" s="7" t="n">
        <v>0</v>
      </c>
    </row>
    <row r="30271" customFormat="false" ht="15" hidden="false" customHeight="false" outlineLevel="0" collapsed="false">
      <c r="A30271" s="7" t="s">
        <v>51</v>
      </c>
      <c r="B30271" s="7" t="s">
        <v>181</v>
      </c>
      <c r="C30271" s="7" t="s">
        <v>1387</v>
      </c>
      <c r="D30271" s="7" t="n">
        <v>20</v>
      </c>
      <c r="E30271" s="7" t="n">
        <v>230.52</v>
      </c>
      <c r="F30271" s="7" t="n">
        <v>0</v>
      </c>
      <c r="G30271" s="7" t="n">
        <v>0</v>
      </c>
    </row>
    <row r="30272" customFormat="false" ht="15" hidden="false" customHeight="false" outlineLevel="0" collapsed="false">
      <c r="A30272" s="7" t="s">
        <v>51</v>
      </c>
      <c r="B30272" s="7" t="s">
        <v>181</v>
      </c>
      <c r="C30272" s="7" t="s">
        <v>1387</v>
      </c>
      <c r="D30272" s="7" t="n">
        <v>10</v>
      </c>
      <c r="E30272" s="7" t="n">
        <v>116.94</v>
      </c>
      <c r="F30272" s="7" t="n">
        <v>0</v>
      </c>
      <c r="G30272" s="7" t="n">
        <v>0</v>
      </c>
    </row>
    <row r="30273" customFormat="false" ht="15" hidden="false" customHeight="false" outlineLevel="0" collapsed="false">
      <c r="A30273" s="7" t="s">
        <v>51</v>
      </c>
      <c r="B30273" s="7" t="s">
        <v>181</v>
      </c>
      <c r="C30273" s="7" t="s">
        <v>1387</v>
      </c>
      <c r="D30273" s="7" t="n">
        <v>40</v>
      </c>
      <c r="E30273" s="7" t="n">
        <v>463.61</v>
      </c>
      <c r="F30273" s="7" t="n">
        <v>0</v>
      </c>
      <c r="G30273" s="7" t="n">
        <v>0</v>
      </c>
    </row>
    <row r="30274" customFormat="false" ht="15" hidden="false" customHeight="false" outlineLevel="0" collapsed="false">
      <c r="A30274" s="7" t="s">
        <v>51</v>
      </c>
      <c r="B30274" s="7" t="s">
        <v>575</v>
      </c>
      <c r="C30274" s="7" t="s">
        <v>1394</v>
      </c>
      <c r="D30274" s="7" t="n">
        <v>1</v>
      </c>
      <c r="E30274" s="7" t="n">
        <v>46.89</v>
      </c>
      <c r="F30274" s="7" t="n">
        <v>0</v>
      </c>
      <c r="G30274" s="7" t="n">
        <v>0</v>
      </c>
    </row>
    <row r="30275" customFormat="false" ht="15" hidden="false" customHeight="false" outlineLevel="0" collapsed="false">
      <c r="A30275" s="7" t="s">
        <v>51</v>
      </c>
      <c r="B30275" s="7" t="s">
        <v>397</v>
      </c>
      <c r="C30275" s="7" t="s">
        <v>1396</v>
      </c>
      <c r="D30275" s="7" t="n">
        <v>1</v>
      </c>
      <c r="E30275" s="7" t="n">
        <v>103.15</v>
      </c>
      <c r="F30275" s="7" t="n">
        <v>0</v>
      </c>
      <c r="G30275" s="7" t="n">
        <v>0</v>
      </c>
    </row>
    <row r="30276" customFormat="false" ht="15" hidden="false" customHeight="false" outlineLevel="0" collapsed="false">
      <c r="A30276" s="7" t="s">
        <v>51</v>
      </c>
      <c r="B30276" s="7" t="s">
        <v>306</v>
      </c>
      <c r="C30276" s="7" t="s">
        <v>1407</v>
      </c>
      <c r="D30276" s="7" t="n">
        <v>50</v>
      </c>
      <c r="E30276" s="7" t="n">
        <v>550.05</v>
      </c>
      <c r="F30276" s="7" t="n">
        <v>0</v>
      </c>
      <c r="G30276" s="7" t="n">
        <v>0</v>
      </c>
    </row>
    <row r="30277" customFormat="false" ht="15" hidden="false" customHeight="false" outlineLevel="0" collapsed="false">
      <c r="A30277" s="7" t="s">
        <v>51</v>
      </c>
      <c r="B30277" s="7" t="s">
        <v>306</v>
      </c>
      <c r="C30277" s="7" t="s">
        <v>1407</v>
      </c>
      <c r="D30277" s="7" t="n">
        <v>25</v>
      </c>
      <c r="E30277" s="7" t="n">
        <v>277.47</v>
      </c>
      <c r="F30277" s="7" t="n">
        <v>0</v>
      </c>
      <c r="G30277" s="7" t="n">
        <v>0</v>
      </c>
    </row>
    <row r="30278" customFormat="false" ht="15" hidden="false" customHeight="false" outlineLevel="0" collapsed="false">
      <c r="A30278" s="7" t="s">
        <v>51</v>
      </c>
      <c r="B30278" s="7" t="s">
        <v>212</v>
      </c>
      <c r="C30278" s="7" t="s">
        <v>1432</v>
      </c>
      <c r="D30278" s="7" t="n">
        <v>5</v>
      </c>
      <c r="E30278" s="7" t="n">
        <v>57.95</v>
      </c>
      <c r="F30278" s="7" t="n">
        <v>0</v>
      </c>
      <c r="G30278" s="7" t="n">
        <v>0</v>
      </c>
    </row>
    <row r="30279" customFormat="false" ht="15" hidden="false" customHeight="false" outlineLevel="0" collapsed="false">
      <c r="A30279" s="7" t="s">
        <v>51</v>
      </c>
      <c r="B30279" s="7" t="s">
        <v>312</v>
      </c>
      <c r="C30279" s="7" t="s">
        <v>1432</v>
      </c>
      <c r="D30279" s="7" t="n">
        <v>3</v>
      </c>
      <c r="E30279" s="7" t="n">
        <v>35.08</v>
      </c>
      <c r="F30279" s="7" t="n">
        <v>0</v>
      </c>
      <c r="G30279" s="7" t="n">
        <v>0</v>
      </c>
    </row>
    <row r="30280" customFormat="false" ht="15" hidden="false" customHeight="false" outlineLevel="0" collapsed="false">
      <c r="A30280" s="7" t="s">
        <v>51</v>
      </c>
      <c r="B30280" s="7" t="s">
        <v>312</v>
      </c>
      <c r="C30280" s="7" t="s">
        <v>1432</v>
      </c>
      <c r="D30280" s="7" t="n">
        <v>1</v>
      </c>
      <c r="E30280" s="7" t="n">
        <v>11.53</v>
      </c>
      <c r="F30280" s="7" t="n">
        <v>0</v>
      </c>
      <c r="G30280" s="7" t="n">
        <v>0</v>
      </c>
    </row>
    <row r="30281" customFormat="false" ht="15" hidden="false" customHeight="false" outlineLevel="0" collapsed="false">
      <c r="A30281" s="7" t="s">
        <v>51</v>
      </c>
      <c r="B30281" s="7" t="s">
        <v>312</v>
      </c>
      <c r="C30281" s="7" t="s">
        <v>1432</v>
      </c>
      <c r="D30281" s="7" t="n">
        <v>5</v>
      </c>
      <c r="E30281" s="7" t="n">
        <v>57.95</v>
      </c>
      <c r="F30281" s="7" t="n">
        <v>0</v>
      </c>
      <c r="G30281" s="7" t="n">
        <v>0</v>
      </c>
    </row>
    <row r="30282" customFormat="false" ht="15" hidden="false" customHeight="false" outlineLevel="0" collapsed="false">
      <c r="A30282" s="7" t="s">
        <v>51</v>
      </c>
      <c r="B30282" s="7" t="s">
        <v>308</v>
      </c>
      <c r="C30282" s="7" t="s">
        <v>1441</v>
      </c>
      <c r="D30282" s="7" t="n">
        <v>280</v>
      </c>
      <c r="E30282" s="7" t="n">
        <v>13531.13</v>
      </c>
      <c r="F30282" s="7" t="n">
        <v>0</v>
      </c>
      <c r="G30282" s="7" t="n">
        <v>0</v>
      </c>
    </row>
    <row r="30283" customFormat="false" ht="15" hidden="false" customHeight="false" outlineLevel="0" collapsed="false">
      <c r="A30283" s="7" t="s">
        <v>51</v>
      </c>
      <c r="B30283" s="7" t="s">
        <v>308</v>
      </c>
      <c r="C30283" s="7" t="s">
        <v>1441</v>
      </c>
      <c r="D30283" s="7" t="n">
        <v>100</v>
      </c>
      <c r="E30283" s="7" t="n">
        <v>4805.86</v>
      </c>
      <c r="F30283" s="7" t="n">
        <v>0</v>
      </c>
      <c r="G30283" s="7" t="n">
        <v>0</v>
      </c>
    </row>
    <row r="30284" customFormat="false" ht="15" hidden="false" customHeight="false" outlineLevel="0" collapsed="false">
      <c r="A30284" s="7" t="s">
        <v>51</v>
      </c>
      <c r="B30284" s="7" t="s">
        <v>308</v>
      </c>
      <c r="C30284" s="7" t="s">
        <v>1441</v>
      </c>
      <c r="D30284" s="7" t="n">
        <v>40</v>
      </c>
      <c r="E30284" s="7" t="n">
        <v>1950.24</v>
      </c>
      <c r="F30284" s="7" t="n">
        <v>0</v>
      </c>
      <c r="G30284" s="7" t="n">
        <v>0</v>
      </c>
    </row>
    <row r="30285" customFormat="false" ht="15" hidden="false" customHeight="false" outlineLevel="0" collapsed="false">
      <c r="A30285" s="7" t="s">
        <v>51</v>
      </c>
      <c r="B30285" s="7" t="s">
        <v>185</v>
      </c>
      <c r="C30285" s="7" t="s">
        <v>1442</v>
      </c>
      <c r="D30285" s="7" t="n">
        <v>80</v>
      </c>
      <c r="E30285" s="7" t="n">
        <v>2985.1</v>
      </c>
      <c r="F30285" s="7" t="n">
        <v>0</v>
      </c>
      <c r="G30285" s="7" t="n">
        <v>0</v>
      </c>
    </row>
    <row r="30286" customFormat="false" ht="15" hidden="false" customHeight="false" outlineLevel="0" collapsed="false">
      <c r="A30286" s="7" t="s">
        <v>51</v>
      </c>
      <c r="B30286" s="7" t="s">
        <v>185</v>
      </c>
      <c r="C30286" s="7" t="s">
        <v>1442</v>
      </c>
      <c r="D30286" s="7" t="n">
        <v>40</v>
      </c>
      <c r="E30286" s="7" t="n">
        <v>1514.21</v>
      </c>
      <c r="F30286" s="7" t="n">
        <v>0</v>
      </c>
      <c r="G30286" s="7" t="n">
        <v>0</v>
      </c>
    </row>
    <row r="30287" customFormat="false" ht="15" hidden="false" customHeight="false" outlineLevel="0" collapsed="false">
      <c r="A30287" s="7" t="s">
        <v>51</v>
      </c>
      <c r="B30287" s="7" t="s">
        <v>185</v>
      </c>
      <c r="C30287" s="7" t="s">
        <v>1442</v>
      </c>
      <c r="D30287" s="7" t="n">
        <v>220</v>
      </c>
      <c r="E30287" s="7" t="n">
        <v>8254.62</v>
      </c>
      <c r="F30287" s="7" t="n">
        <v>0</v>
      </c>
      <c r="G30287" s="7" t="n">
        <v>0</v>
      </c>
    </row>
    <row r="30288" customFormat="false" ht="15" hidden="false" customHeight="false" outlineLevel="0" collapsed="false">
      <c r="A30288" s="7" t="s">
        <v>51</v>
      </c>
      <c r="B30288" s="7" t="s">
        <v>884</v>
      </c>
      <c r="C30288" s="7" t="s">
        <v>1436</v>
      </c>
      <c r="D30288" s="7" t="n">
        <v>1</v>
      </c>
      <c r="E30288" s="7" t="n">
        <v>27.94</v>
      </c>
      <c r="F30288" s="7" t="n">
        <v>0</v>
      </c>
      <c r="G30288" s="7" t="n">
        <v>0</v>
      </c>
    </row>
    <row r="30289" customFormat="false" ht="15" hidden="false" customHeight="false" outlineLevel="0" collapsed="false">
      <c r="A30289" s="7" t="s">
        <v>51</v>
      </c>
      <c r="B30289" s="7" t="s">
        <v>884</v>
      </c>
      <c r="C30289" s="7" t="s">
        <v>1436</v>
      </c>
      <c r="D30289" s="7" t="n">
        <v>10</v>
      </c>
      <c r="E30289" s="7" t="n">
        <v>280.92</v>
      </c>
      <c r="F30289" s="7" t="n">
        <v>0</v>
      </c>
      <c r="G30289" s="7" t="n">
        <v>0</v>
      </c>
    </row>
    <row r="30290" customFormat="false" ht="15" hidden="false" customHeight="false" outlineLevel="0" collapsed="false">
      <c r="A30290" s="7" t="s">
        <v>51</v>
      </c>
      <c r="B30290" s="7" t="s">
        <v>868</v>
      </c>
      <c r="C30290" s="7" t="s">
        <v>1573</v>
      </c>
      <c r="D30290" s="7" t="n">
        <v>0</v>
      </c>
      <c r="E30290" s="7" t="n">
        <v>0</v>
      </c>
      <c r="F30290" s="7" t="n">
        <v>300</v>
      </c>
      <c r="G30290" s="7" t="n">
        <v>3902.06</v>
      </c>
    </row>
    <row r="30291" customFormat="false" ht="15" hidden="false" customHeight="false" outlineLevel="0" collapsed="false">
      <c r="A30291" s="7" t="s">
        <v>51</v>
      </c>
      <c r="B30291" s="7" t="s">
        <v>868</v>
      </c>
      <c r="C30291" s="7" t="s">
        <v>1573</v>
      </c>
      <c r="D30291" s="7" t="n">
        <v>75</v>
      </c>
      <c r="E30291" s="7" t="n">
        <v>1114.85</v>
      </c>
      <c r="F30291" s="7" t="n">
        <v>0</v>
      </c>
      <c r="G30291" s="7" t="n">
        <v>0</v>
      </c>
    </row>
    <row r="30292" customFormat="false" ht="15" hidden="false" customHeight="false" outlineLevel="0" collapsed="false">
      <c r="A30292" s="7" t="s">
        <v>51</v>
      </c>
      <c r="B30292" s="7" t="s">
        <v>868</v>
      </c>
      <c r="C30292" s="7" t="s">
        <v>1573</v>
      </c>
      <c r="D30292" s="7" t="n">
        <v>240</v>
      </c>
      <c r="E30292" s="7" t="n">
        <v>3536.01</v>
      </c>
      <c r="F30292" s="7" t="n">
        <v>0</v>
      </c>
      <c r="G30292" s="7" t="n">
        <v>0</v>
      </c>
    </row>
    <row r="30293" customFormat="false" ht="15" hidden="false" customHeight="false" outlineLevel="0" collapsed="false">
      <c r="A30293" s="7" t="s">
        <v>51</v>
      </c>
      <c r="B30293" s="7" t="s">
        <v>907</v>
      </c>
      <c r="C30293" s="7" t="s">
        <v>1574</v>
      </c>
      <c r="D30293" s="7" t="n">
        <v>20</v>
      </c>
      <c r="E30293" s="7" t="n">
        <v>371.18</v>
      </c>
      <c r="F30293" s="7" t="n">
        <v>0</v>
      </c>
      <c r="G30293" s="7" t="n">
        <v>0</v>
      </c>
    </row>
    <row r="30294" customFormat="false" ht="15" hidden="false" customHeight="false" outlineLevel="0" collapsed="false">
      <c r="A30294" s="7" t="s">
        <v>51</v>
      </c>
      <c r="B30294" s="7" t="s">
        <v>907</v>
      </c>
      <c r="C30294" s="7" t="s">
        <v>1574</v>
      </c>
      <c r="D30294" s="7" t="n">
        <v>70</v>
      </c>
      <c r="E30294" s="7" t="n">
        <v>1306.36</v>
      </c>
      <c r="F30294" s="7" t="n">
        <v>0</v>
      </c>
      <c r="G30294" s="7" t="n">
        <v>0</v>
      </c>
    </row>
    <row r="30295" customFormat="false" ht="15" hidden="false" customHeight="false" outlineLevel="0" collapsed="false">
      <c r="A30295" s="7" t="s">
        <v>51</v>
      </c>
      <c r="B30295" s="7" t="s">
        <v>907</v>
      </c>
      <c r="C30295" s="7" t="s">
        <v>1574</v>
      </c>
      <c r="D30295" s="7" t="n">
        <v>30</v>
      </c>
      <c r="E30295" s="7" t="n">
        <v>564.86</v>
      </c>
      <c r="F30295" s="7" t="n">
        <v>0</v>
      </c>
      <c r="G30295" s="7" t="n">
        <v>0</v>
      </c>
    </row>
    <row r="30296" customFormat="false" ht="15" hidden="false" customHeight="false" outlineLevel="0" collapsed="false">
      <c r="A30296" s="7" t="s">
        <v>51</v>
      </c>
      <c r="B30296" s="7" t="s">
        <v>907</v>
      </c>
      <c r="C30296" s="7" t="s">
        <v>1574</v>
      </c>
      <c r="D30296" s="7" t="n">
        <v>0</v>
      </c>
      <c r="E30296" s="7" t="n">
        <v>0</v>
      </c>
      <c r="F30296" s="7" t="n">
        <v>60</v>
      </c>
      <c r="G30296" s="7" t="n">
        <v>988.52</v>
      </c>
    </row>
    <row r="30297" customFormat="false" ht="15" hidden="false" customHeight="false" outlineLevel="0" collapsed="false">
      <c r="A30297" s="7" t="s">
        <v>51</v>
      </c>
      <c r="B30297" s="7" t="s">
        <v>905</v>
      </c>
      <c r="C30297" s="7" t="s">
        <v>1574</v>
      </c>
      <c r="D30297" s="7" t="n">
        <v>45</v>
      </c>
      <c r="E30297" s="7" t="n">
        <v>835.16</v>
      </c>
      <c r="F30297" s="7" t="n">
        <v>0</v>
      </c>
      <c r="G30297" s="7" t="n">
        <v>0</v>
      </c>
    </row>
    <row r="30298" customFormat="false" ht="15" hidden="false" customHeight="false" outlineLevel="0" collapsed="false">
      <c r="A30298" s="7" t="s">
        <v>51</v>
      </c>
      <c r="B30298" s="7" t="s">
        <v>905</v>
      </c>
      <c r="C30298" s="7" t="s">
        <v>1574</v>
      </c>
      <c r="D30298" s="7" t="n">
        <v>80</v>
      </c>
      <c r="E30298" s="7" t="n">
        <v>1492.98</v>
      </c>
      <c r="F30298" s="7" t="n">
        <v>0</v>
      </c>
      <c r="G30298" s="7" t="n">
        <v>0</v>
      </c>
    </row>
    <row r="30299" customFormat="false" ht="15" hidden="false" customHeight="false" outlineLevel="0" collapsed="false">
      <c r="A30299" s="7" t="s">
        <v>51</v>
      </c>
      <c r="B30299" s="7" t="s">
        <v>905</v>
      </c>
      <c r="C30299" s="7" t="s">
        <v>1574</v>
      </c>
      <c r="D30299" s="7" t="n">
        <v>30</v>
      </c>
      <c r="E30299" s="7" t="n">
        <v>564.86</v>
      </c>
      <c r="F30299" s="7" t="n">
        <v>0</v>
      </c>
      <c r="G30299" s="7" t="n">
        <v>0</v>
      </c>
    </row>
    <row r="30300" customFormat="false" ht="15" hidden="false" customHeight="false" outlineLevel="0" collapsed="false">
      <c r="A30300" s="7" t="s">
        <v>51</v>
      </c>
      <c r="B30300" s="7" t="s">
        <v>905</v>
      </c>
      <c r="C30300" s="7" t="s">
        <v>1574</v>
      </c>
      <c r="D30300" s="7" t="n">
        <v>0</v>
      </c>
      <c r="E30300" s="7" t="n">
        <v>0</v>
      </c>
      <c r="F30300" s="7" t="n">
        <v>55</v>
      </c>
      <c r="G30300" s="7" t="n">
        <v>906.15</v>
      </c>
    </row>
    <row r="30301" customFormat="false" ht="15" hidden="false" customHeight="false" outlineLevel="0" collapsed="false">
      <c r="A30301" s="7" t="s">
        <v>51</v>
      </c>
      <c r="B30301" s="7" t="s">
        <v>910</v>
      </c>
      <c r="C30301" s="7" t="s">
        <v>1574</v>
      </c>
      <c r="D30301" s="7" t="n">
        <v>45</v>
      </c>
      <c r="E30301" s="7" t="n">
        <v>786.76</v>
      </c>
      <c r="F30301" s="7" t="n">
        <v>0</v>
      </c>
      <c r="G30301" s="7" t="n">
        <v>0</v>
      </c>
    </row>
    <row r="30302" customFormat="false" ht="15" hidden="false" customHeight="false" outlineLevel="0" collapsed="false">
      <c r="A30302" s="7" t="s">
        <v>51</v>
      </c>
      <c r="B30302" s="7" t="s">
        <v>910</v>
      </c>
      <c r="C30302" s="7" t="s">
        <v>1574</v>
      </c>
      <c r="D30302" s="7" t="n">
        <v>0</v>
      </c>
      <c r="E30302" s="7" t="n">
        <v>0</v>
      </c>
      <c r="F30302" s="7" t="n">
        <v>110</v>
      </c>
      <c r="G30302" s="7" t="n">
        <v>1697.83</v>
      </c>
    </row>
    <row r="30303" customFormat="false" ht="15" hidden="false" customHeight="false" outlineLevel="0" collapsed="false">
      <c r="A30303" s="7" t="s">
        <v>51</v>
      </c>
      <c r="B30303" s="7" t="s">
        <v>910</v>
      </c>
      <c r="C30303" s="7" t="s">
        <v>1574</v>
      </c>
      <c r="D30303" s="7" t="n">
        <v>40</v>
      </c>
      <c r="E30303" s="7" t="n">
        <v>705.57</v>
      </c>
      <c r="F30303" s="7" t="n">
        <v>0</v>
      </c>
      <c r="G30303" s="7" t="n">
        <v>0</v>
      </c>
    </row>
    <row r="30304" customFormat="false" ht="15" hidden="false" customHeight="false" outlineLevel="0" collapsed="false">
      <c r="A30304" s="7" t="s">
        <v>51</v>
      </c>
      <c r="B30304" s="7" t="s">
        <v>889</v>
      </c>
      <c r="C30304" s="7" t="s">
        <v>1439</v>
      </c>
      <c r="D30304" s="7" t="n">
        <v>140</v>
      </c>
      <c r="E30304" s="7" t="n">
        <v>2420.2</v>
      </c>
      <c r="F30304" s="7" t="n">
        <v>0</v>
      </c>
      <c r="G30304" s="7" t="n">
        <v>0</v>
      </c>
    </row>
    <row r="30305" customFormat="false" ht="15" hidden="false" customHeight="false" outlineLevel="0" collapsed="false">
      <c r="A30305" s="7" t="s">
        <v>51</v>
      </c>
      <c r="B30305" s="7" t="s">
        <v>889</v>
      </c>
      <c r="C30305" s="7" t="s">
        <v>1439</v>
      </c>
      <c r="D30305" s="7" t="n">
        <v>40</v>
      </c>
      <c r="E30305" s="7" t="n">
        <v>687.67</v>
      </c>
      <c r="F30305" s="7" t="n">
        <v>0</v>
      </c>
      <c r="G30305" s="7" t="n">
        <v>0</v>
      </c>
    </row>
    <row r="30306" customFormat="false" ht="15" hidden="false" customHeight="false" outlineLevel="0" collapsed="false">
      <c r="A30306" s="7" t="s">
        <v>51</v>
      </c>
      <c r="B30306" s="7" t="s">
        <v>889</v>
      </c>
      <c r="C30306" s="7" t="s">
        <v>1439</v>
      </c>
      <c r="D30306" s="7" t="n">
        <v>40</v>
      </c>
      <c r="E30306" s="7" t="n">
        <v>697.65</v>
      </c>
      <c r="F30306" s="7" t="n">
        <v>0</v>
      </c>
      <c r="G30306" s="7" t="n">
        <v>0</v>
      </c>
    </row>
    <row r="30307" customFormat="false" ht="15" hidden="false" customHeight="false" outlineLevel="0" collapsed="false">
      <c r="A30307" s="7" t="s">
        <v>51</v>
      </c>
      <c r="B30307" s="7" t="s">
        <v>889</v>
      </c>
      <c r="C30307" s="7" t="s">
        <v>1439</v>
      </c>
      <c r="D30307" s="7" t="n">
        <v>0</v>
      </c>
      <c r="E30307" s="7" t="n">
        <v>0</v>
      </c>
      <c r="F30307" s="7" t="n">
        <v>70</v>
      </c>
      <c r="G30307" s="7" t="n">
        <v>1068.3</v>
      </c>
    </row>
    <row r="30308" customFormat="false" ht="15" hidden="false" customHeight="false" outlineLevel="0" collapsed="false">
      <c r="A30308" s="7" t="s">
        <v>51</v>
      </c>
      <c r="B30308" s="7" t="s">
        <v>906</v>
      </c>
      <c r="C30308" s="7" t="s">
        <v>1580</v>
      </c>
      <c r="D30308" s="7" t="n">
        <v>170</v>
      </c>
      <c r="E30308" s="7" t="n">
        <v>3301.93</v>
      </c>
      <c r="F30308" s="7" t="n">
        <v>0</v>
      </c>
      <c r="G30308" s="7" t="n">
        <v>0</v>
      </c>
    </row>
    <row r="30309" customFormat="false" ht="15" hidden="false" customHeight="false" outlineLevel="0" collapsed="false">
      <c r="A30309" s="7" t="s">
        <v>51</v>
      </c>
      <c r="B30309" s="7" t="s">
        <v>906</v>
      </c>
      <c r="C30309" s="7" t="s">
        <v>1580</v>
      </c>
      <c r="D30309" s="7" t="n">
        <v>50</v>
      </c>
      <c r="E30309" s="7" t="n">
        <v>957.26</v>
      </c>
      <c r="F30309" s="7" t="n">
        <v>0</v>
      </c>
      <c r="G30309" s="7" t="n">
        <v>0</v>
      </c>
    </row>
    <row r="30310" customFormat="false" ht="15" hidden="false" customHeight="false" outlineLevel="0" collapsed="false">
      <c r="A30310" s="7" t="s">
        <v>51</v>
      </c>
      <c r="B30310" s="7" t="s">
        <v>906</v>
      </c>
      <c r="C30310" s="7" t="s">
        <v>1580</v>
      </c>
      <c r="D30310" s="7" t="n">
        <v>0</v>
      </c>
      <c r="E30310" s="7" t="n">
        <v>0</v>
      </c>
      <c r="F30310" s="7" t="n">
        <v>50</v>
      </c>
      <c r="G30310" s="7" t="n">
        <v>849.78</v>
      </c>
    </row>
    <row r="30311" customFormat="false" ht="15" hidden="false" customHeight="false" outlineLevel="0" collapsed="false">
      <c r="A30311" s="7" t="s">
        <v>51</v>
      </c>
      <c r="B30311" s="7" t="s">
        <v>906</v>
      </c>
      <c r="C30311" s="7" t="s">
        <v>1580</v>
      </c>
      <c r="D30311" s="7" t="n">
        <v>250</v>
      </c>
      <c r="E30311" s="7" t="n">
        <v>4812.9</v>
      </c>
      <c r="F30311" s="7" t="n">
        <v>0</v>
      </c>
      <c r="G30311" s="7" t="n">
        <v>0</v>
      </c>
    </row>
    <row r="30312" customFormat="false" ht="15" hidden="false" customHeight="false" outlineLevel="0" collapsed="false">
      <c r="A30312" s="7" t="s">
        <v>51</v>
      </c>
      <c r="B30312" s="7" t="s">
        <v>908</v>
      </c>
      <c r="C30312" s="7" t="s">
        <v>1393</v>
      </c>
      <c r="D30312" s="7" t="n">
        <v>0</v>
      </c>
      <c r="E30312" s="7" t="n">
        <v>0</v>
      </c>
      <c r="F30312" s="7" t="n">
        <v>5</v>
      </c>
      <c r="G30312" s="7" t="n">
        <v>86.54</v>
      </c>
    </row>
    <row r="30313" customFormat="false" ht="15" hidden="false" customHeight="false" outlineLevel="0" collapsed="false">
      <c r="A30313" s="7" t="s">
        <v>51</v>
      </c>
      <c r="B30313" s="7" t="s">
        <v>1133</v>
      </c>
      <c r="C30313" s="7" t="s">
        <v>1432</v>
      </c>
      <c r="D30313" s="7" t="n">
        <v>0</v>
      </c>
      <c r="E30313" s="7" t="n">
        <v>0</v>
      </c>
      <c r="F30313" s="7" t="n">
        <v>15</v>
      </c>
      <c r="G30313" s="7" t="n">
        <v>275.75</v>
      </c>
    </row>
    <row r="30314" customFormat="false" ht="15" hidden="false" customHeight="false" outlineLevel="0" collapsed="false">
      <c r="A30314" s="7" t="s">
        <v>51</v>
      </c>
      <c r="B30314" s="7" t="s">
        <v>1133</v>
      </c>
      <c r="C30314" s="7" t="s">
        <v>1432</v>
      </c>
      <c r="D30314" s="7" t="n">
        <v>10</v>
      </c>
      <c r="E30314" s="7" t="n">
        <v>210.09</v>
      </c>
      <c r="F30314" s="7" t="n">
        <v>0</v>
      </c>
      <c r="G30314" s="7" t="n">
        <v>0</v>
      </c>
    </row>
    <row r="30315" customFormat="false" ht="15" hidden="false" customHeight="false" outlineLevel="0" collapsed="false">
      <c r="A30315" s="7" t="s">
        <v>51</v>
      </c>
      <c r="B30315" s="7" t="s">
        <v>1133</v>
      </c>
      <c r="C30315" s="7" t="s">
        <v>1432</v>
      </c>
      <c r="D30315" s="7" t="n">
        <v>20</v>
      </c>
      <c r="E30315" s="7" t="n">
        <v>416.46</v>
      </c>
      <c r="F30315" s="7" t="n">
        <v>0</v>
      </c>
      <c r="G30315" s="7" t="n">
        <v>0</v>
      </c>
    </row>
    <row r="30316" customFormat="false" ht="15" hidden="false" customHeight="false" outlineLevel="0" collapsed="false">
      <c r="A30316" s="7" t="s">
        <v>51</v>
      </c>
      <c r="B30316" s="7" t="s">
        <v>266</v>
      </c>
      <c r="C30316" s="7" t="s">
        <v>1387</v>
      </c>
      <c r="D30316" s="7" t="n">
        <v>30</v>
      </c>
      <c r="E30316" s="7" t="n">
        <v>1450.79</v>
      </c>
      <c r="F30316" s="7" t="n">
        <v>0</v>
      </c>
      <c r="G30316" s="7" t="n">
        <v>0</v>
      </c>
    </row>
    <row r="30317" customFormat="false" ht="15" hidden="false" customHeight="false" outlineLevel="0" collapsed="false">
      <c r="A30317" s="7" t="s">
        <v>51</v>
      </c>
      <c r="B30317" s="7" t="s">
        <v>266</v>
      </c>
      <c r="C30317" s="7" t="s">
        <v>1387</v>
      </c>
      <c r="D30317" s="7" t="n">
        <v>25</v>
      </c>
      <c r="E30317" s="7" t="n">
        <v>1191.7</v>
      </c>
      <c r="F30317" s="7" t="n">
        <v>0</v>
      </c>
      <c r="G30317" s="7" t="n">
        <v>0</v>
      </c>
    </row>
    <row r="30318" customFormat="false" ht="15" hidden="false" customHeight="false" outlineLevel="0" collapsed="false">
      <c r="A30318" s="7" t="s">
        <v>51</v>
      </c>
      <c r="B30318" s="7" t="s">
        <v>287</v>
      </c>
      <c r="C30318" s="7" t="s">
        <v>1387</v>
      </c>
      <c r="D30318" s="7" t="n">
        <v>30</v>
      </c>
      <c r="E30318" s="7" t="n">
        <v>1450.79</v>
      </c>
      <c r="F30318" s="7" t="n">
        <v>0</v>
      </c>
      <c r="G30318" s="7" t="n">
        <v>0</v>
      </c>
    </row>
    <row r="30319" customFormat="false" ht="15" hidden="false" customHeight="false" outlineLevel="0" collapsed="false">
      <c r="A30319" s="7" t="s">
        <v>51</v>
      </c>
      <c r="B30319" s="7" t="s">
        <v>287</v>
      </c>
      <c r="C30319" s="7" t="s">
        <v>1387</v>
      </c>
      <c r="D30319" s="7" t="n">
        <v>20</v>
      </c>
      <c r="E30319" s="7" t="n">
        <v>953.36</v>
      </c>
      <c r="F30319" s="7" t="n">
        <v>0</v>
      </c>
      <c r="G30319" s="7" t="n">
        <v>0</v>
      </c>
    </row>
    <row r="30320" customFormat="false" ht="15" hidden="false" customHeight="false" outlineLevel="0" collapsed="false">
      <c r="A30320" s="7" t="s">
        <v>51</v>
      </c>
      <c r="B30320" s="7" t="s">
        <v>535</v>
      </c>
      <c r="C30320" s="7" t="s">
        <v>1387</v>
      </c>
      <c r="D30320" s="7" t="n">
        <v>10</v>
      </c>
      <c r="E30320" s="7" t="n">
        <v>476.68</v>
      </c>
      <c r="F30320" s="7" t="n">
        <v>0</v>
      </c>
      <c r="G30320" s="7" t="n">
        <v>0</v>
      </c>
    </row>
    <row r="30321" customFormat="false" ht="15" hidden="false" customHeight="false" outlineLevel="0" collapsed="false">
      <c r="A30321" s="7" t="s">
        <v>51</v>
      </c>
      <c r="B30321" s="7" t="s">
        <v>535</v>
      </c>
      <c r="C30321" s="7" t="s">
        <v>1387</v>
      </c>
      <c r="D30321" s="7" t="n">
        <v>10</v>
      </c>
      <c r="E30321" s="7" t="n">
        <v>483.6</v>
      </c>
      <c r="F30321" s="7" t="n">
        <v>0</v>
      </c>
      <c r="G30321" s="7" t="n">
        <v>0</v>
      </c>
    </row>
    <row r="30322" customFormat="false" ht="15" hidden="false" customHeight="false" outlineLevel="0" collapsed="false">
      <c r="A30322" s="7" t="s">
        <v>51</v>
      </c>
      <c r="B30322" s="7" t="s">
        <v>240</v>
      </c>
      <c r="C30322" s="7" t="s">
        <v>1387</v>
      </c>
      <c r="D30322" s="7" t="n">
        <v>20</v>
      </c>
      <c r="E30322" s="7" t="n">
        <v>953.36</v>
      </c>
      <c r="F30322" s="7" t="n">
        <v>0</v>
      </c>
      <c r="G30322" s="7" t="n">
        <v>0</v>
      </c>
    </row>
    <row r="30323" customFormat="false" ht="15" hidden="false" customHeight="false" outlineLevel="0" collapsed="false">
      <c r="A30323" s="7" t="s">
        <v>51</v>
      </c>
      <c r="B30323" s="7" t="s">
        <v>240</v>
      </c>
      <c r="C30323" s="7" t="s">
        <v>1387</v>
      </c>
      <c r="D30323" s="7" t="n">
        <v>10</v>
      </c>
      <c r="E30323" s="7" t="n">
        <v>483.6</v>
      </c>
      <c r="F30323" s="7" t="n">
        <v>0</v>
      </c>
      <c r="G30323" s="7" t="n">
        <v>0</v>
      </c>
    </row>
    <row r="30324" customFormat="false" ht="15" hidden="false" customHeight="false" outlineLevel="0" collapsed="false">
      <c r="A30324" s="7" t="s">
        <v>51</v>
      </c>
      <c r="B30324" s="7" t="s">
        <v>1224</v>
      </c>
      <c r="C30324" s="7" t="s">
        <v>1387</v>
      </c>
      <c r="D30324" s="7" t="n">
        <v>60</v>
      </c>
      <c r="E30324" s="7" t="n">
        <v>2875.95</v>
      </c>
      <c r="F30324" s="7" t="n">
        <v>0</v>
      </c>
      <c r="G30324" s="7" t="n">
        <v>0</v>
      </c>
    </row>
    <row r="30325" customFormat="false" ht="15" hidden="false" customHeight="false" outlineLevel="0" collapsed="false">
      <c r="A30325" s="7" t="s">
        <v>51</v>
      </c>
      <c r="B30325" s="7" t="s">
        <v>1223</v>
      </c>
      <c r="C30325" s="7" t="s">
        <v>1387</v>
      </c>
      <c r="D30325" s="7" t="n">
        <v>60</v>
      </c>
      <c r="E30325" s="7" t="n">
        <v>2875.95</v>
      </c>
      <c r="F30325" s="7" t="n">
        <v>0</v>
      </c>
      <c r="G30325" s="7" t="n">
        <v>0</v>
      </c>
    </row>
    <row r="30326" customFormat="false" ht="15" hidden="false" customHeight="false" outlineLevel="0" collapsed="false">
      <c r="A30326" s="7" t="s">
        <v>51</v>
      </c>
      <c r="B30326" s="7" t="s">
        <v>1226</v>
      </c>
      <c r="C30326" s="7" t="s">
        <v>1387</v>
      </c>
      <c r="D30326" s="7" t="n">
        <v>35</v>
      </c>
      <c r="E30326" s="7" t="n">
        <v>1677.64</v>
      </c>
      <c r="F30326" s="7" t="n">
        <v>0</v>
      </c>
      <c r="G30326" s="7" t="n">
        <v>0</v>
      </c>
    </row>
    <row r="30327" customFormat="false" ht="15" hidden="false" customHeight="false" outlineLevel="0" collapsed="false">
      <c r="A30327" s="7" t="s">
        <v>51</v>
      </c>
      <c r="B30327" s="7" t="s">
        <v>1225</v>
      </c>
      <c r="C30327" s="7" t="s">
        <v>1387</v>
      </c>
      <c r="D30327" s="7" t="n">
        <v>45</v>
      </c>
      <c r="E30327" s="7" t="n">
        <v>2156.97</v>
      </c>
      <c r="F30327" s="7" t="n">
        <v>0</v>
      </c>
      <c r="G30327" s="7" t="n">
        <v>0</v>
      </c>
    </row>
    <row r="30328" customFormat="false" ht="15" hidden="false" customHeight="false" outlineLevel="0" collapsed="false">
      <c r="A30328" s="7" t="s">
        <v>53</v>
      </c>
      <c r="B30328" s="7" t="s">
        <v>982</v>
      </c>
      <c r="C30328" s="7" t="s">
        <v>1264</v>
      </c>
      <c r="D30328" s="7" t="n">
        <v>0</v>
      </c>
      <c r="E30328" s="7" t="n">
        <v>0</v>
      </c>
      <c r="F30328" s="7" t="n">
        <v>0</v>
      </c>
      <c r="G30328" s="7" t="n">
        <v>0</v>
      </c>
    </row>
    <row r="30329" customFormat="false" ht="15" hidden="false" customHeight="false" outlineLevel="0" collapsed="false">
      <c r="A30329" s="7" t="s">
        <v>53</v>
      </c>
      <c r="B30329" s="7" t="s">
        <v>737</v>
      </c>
      <c r="C30329" s="7" t="s">
        <v>1278</v>
      </c>
      <c r="D30329" s="7" t="n">
        <v>0</v>
      </c>
      <c r="E30329" s="7" t="n">
        <v>0</v>
      </c>
      <c r="F30329" s="7" t="n">
        <v>1</v>
      </c>
      <c r="G30329" s="7" t="n">
        <v>53.33</v>
      </c>
    </row>
    <row r="30330" customFormat="false" ht="15" hidden="false" customHeight="false" outlineLevel="0" collapsed="false">
      <c r="A30330" s="7" t="s">
        <v>53</v>
      </c>
      <c r="B30330" s="7" t="s">
        <v>408</v>
      </c>
      <c r="C30330" s="7" t="s">
        <v>1278</v>
      </c>
      <c r="D30330" s="7" t="n">
        <v>0</v>
      </c>
      <c r="E30330" s="7" t="n">
        <v>0</v>
      </c>
      <c r="F30330" s="7" t="n">
        <v>1</v>
      </c>
      <c r="G30330" s="7" t="n">
        <v>53.33</v>
      </c>
    </row>
    <row r="30331" customFormat="false" ht="15" hidden="false" customHeight="false" outlineLevel="0" collapsed="false">
      <c r="A30331" s="7" t="s">
        <v>53</v>
      </c>
      <c r="B30331" s="7" t="s">
        <v>900</v>
      </c>
      <c r="C30331" s="7" t="s">
        <v>1552</v>
      </c>
      <c r="D30331" s="7" t="n">
        <v>0</v>
      </c>
      <c r="E30331" s="7" t="n">
        <v>0</v>
      </c>
      <c r="F30331" s="7" t="n">
        <v>3</v>
      </c>
      <c r="G30331" s="7" t="n">
        <v>101.54</v>
      </c>
    </row>
    <row r="30332" customFormat="false" ht="15" hidden="false" customHeight="false" outlineLevel="0" collapsed="false">
      <c r="A30332" s="7" t="s">
        <v>53</v>
      </c>
      <c r="B30332" s="7" t="s">
        <v>1049</v>
      </c>
      <c r="C30332" s="7" t="s">
        <v>1552</v>
      </c>
      <c r="D30332" s="7" t="n">
        <v>20</v>
      </c>
      <c r="E30332" s="7" t="n">
        <v>666.72</v>
      </c>
      <c r="F30332" s="7" t="n">
        <v>0</v>
      </c>
      <c r="G30332" s="7" t="n">
        <v>0</v>
      </c>
    </row>
    <row r="30333" customFormat="false" ht="15" hidden="false" customHeight="false" outlineLevel="0" collapsed="false">
      <c r="A30333" s="7" t="s">
        <v>53</v>
      </c>
      <c r="B30333" s="7" t="s">
        <v>1049</v>
      </c>
      <c r="C30333" s="7" t="s">
        <v>1552</v>
      </c>
      <c r="D30333" s="7" t="n">
        <v>35</v>
      </c>
      <c r="E30333" s="7" t="n">
        <v>1389.5</v>
      </c>
      <c r="F30333" s="7" t="n">
        <v>0</v>
      </c>
      <c r="G30333" s="7" t="n">
        <v>0</v>
      </c>
    </row>
    <row r="30334" customFormat="false" ht="15" hidden="false" customHeight="false" outlineLevel="0" collapsed="false">
      <c r="A30334" s="7" t="s">
        <v>53</v>
      </c>
      <c r="B30334" s="7" t="s">
        <v>1049</v>
      </c>
      <c r="C30334" s="7" t="s">
        <v>1552</v>
      </c>
      <c r="D30334" s="7" t="n">
        <v>0</v>
      </c>
      <c r="E30334" s="7" t="n">
        <v>0</v>
      </c>
      <c r="F30334" s="7" t="n">
        <v>35</v>
      </c>
      <c r="G30334" s="7" t="n">
        <v>1158.52</v>
      </c>
    </row>
    <row r="30335" customFormat="false" ht="15" hidden="false" customHeight="false" outlineLevel="0" collapsed="false">
      <c r="A30335" s="7" t="s">
        <v>53</v>
      </c>
      <c r="B30335" s="7" t="s">
        <v>1038</v>
      </c>
      <c r="C30335" s="7" t="s">
        <v>1552</v>
      </c>
      <c r="D30335" s="7" t="n">
        <v>45</v>
      </c>
      <c r="E30335" s="7" t="n">
        <v>1786.5</v>
      </c>
      <c r="F30335" s="7" t="n">
        <v>0</v>
      </c>
      <c r="G30335" s="7" t="n">
        <v>0</v>
      </c>
    </row>
    <row r="30336" customFormat="false" ht="15" hidden="false" customHeight="false" outlineLevel="0" collapsed="false">
      <c r="A30336" s="7" t="s">
        <v>53</v>
      </c>
      <c r="B30336" s="7" t="s">
        <v>1038</v>
      </c>
      <c r="C30336" s="7" t="s">
        <v>1552</v>
      </c>
      <c r="D30336" s="7" t="n">
        <v>0</v>
      </c>
      <c r="E30336" s="7" t="n">
        <v>0</v>
      </c>
      <c r="F30336" s="7" t="n">
        <v>45</v>
      </c>
      <c r="G30336" s="7" t="n">
        <v>1523.03</v>
      </c>
    </row>
    <row r="30337" customFormat="false" ht="15" hidden="false" customHeight="false" outlineLevel="0" collapsed="false">
      <c r="A30337" s="7" t="s">
        <v>53</v>
      </c>
      <c r="B30337" s="7" t="s">
        <v>1038</v>
      </c>
      <c r="C30337" s="7" t="s">
        <v>1552</v>
      </c>
      <c r="D30337" s="7" t="n">
        <v>0</v>
      </c>
      <c r="E30337" s="7" t="n">
        <v>0</v>
      </c>
      <c r="F30337" s="7" t="n">
        <v>35</v>
      </c>
      <c r="G30337" s="7" t="n">
        <v>1158.52</v>
      </c>
    </row>
    <row r="30338" customFormat="false" ht="15" hidden="false" customHeight="false" outlineLevel="0" collapsed="false">
      <c r="A30338" s="7" t="s">
        <v>53</v>
      </c>
      <c r="B30338" s="7" t="s">
        <v>1038</v>
      </c>
      <c r="C30338" s="7" t="s">
        <v>1552</v>
      </c>
      <c r="D30338" s="7" t="n">
        <v>30</v>
      </c>
      <c r="E30338" s="7" t="n">
        <v>1000.08</v>
      </c>
      <c r="F30338" s="7" t="n">
        <v>0</v>
      </c>
      <c r="G30338" s="7" t="n">
        <v>0</v>
      </c>
    </row>
    <row r="30339" customFormat="false" ht="15" hidden="false" customHeight="false" outlineLevel="0" collapsed="false">
      <c r="A30339" s="7" t="s">
        <v>53</v>
      </c>
      <c r="B30339" s="7" t="s">
        <v>1038</v>
      </c>
      <c r="C30339" s="7" t="s">
        <v>1552</v>
      </c>
      <c r="D30339" s="7" t="n">
        <v>10</v>
      </c>
      <c r="E30339" s="7" t="n">
        <v>329.06</v>
      </c>
      <c r="F30339" s="7" t="n">
        <v>0</v>
      </c>
      <c r="G30339" s="7" t="n">
        <v>0</v>
      </c>
    </row>
    <row r="30340" customFormat="false" ht="15" hidden="false" customHeight="false" outlineLevel="0" collapsed="false">
      <c r="A30340" s="7" t="s">
        <v>53</v>
      </c>
      <c r="B30340" s="7" t="s">
        <v>812</v>
      </c>
      <c r="C30340" s="7" t="s">
        <v>1552</v>
      </c>
      <c r="D30340" s="7" t="n">
        <v>0</v>
      </c>
      <c r="E30340" s="7" t="n">
        <v>0</v>
      </c>
      <c r="F30340" s="7" t="n">
        <v>40</v>
      </c>
      <c r="G30340" s="7" t="n">
        <v>1324.02</v>
      </c>
    </row>
    <row r="30341" customFormat="false" ht="15" hidden="false" customHeight="false" outlineLevel="0" collapsed="false">
      <c r="A30341" s="7" t="s">
        <v>53</v>
      </c>
      <c r="B30341" s="7" t="s">
        <v>812</v>
      </c>
      <c r="C30341" s="7" t="s">
        <v>1552</v>
      </c>
      <c r="D30341" s="7" t="n">
        <v>15</v>
      </c>
      <c r="E30341" s="7" t="n">
        <v>493.59</v>
      </c>
      <c r="F30341" s="7" t="n">
        <v>0</v>
      </c>
      <c r="G30341" s="7" t="n">
        <v>0</v>
      </c>
    </row>
    <row r="30342" customFormat="false" ht="15" hidden="false" customHeight="false" outlineLevel="0" collapsed="false">
      <c r="A30342" s="7" t="s">
        <v>53</v>
      </c>
      <c r="B30342" s="7" t="s">
        <v>812</v>
      </c>
      <c r="C30342" s="7" t="s">
        <v>1552</v>
      </c>
      <c r="D30342" s="7" t="n">
        <v>45</v>
      </c>
      <c r="E30342" s="7" t="n">
        <v>1786.5</v>
      </c>
      <c r="F30342" s="7" t="n">
        <v>0</v>
      </c>
      <c r="G30342" s="7" t="n">
        <v>0</v>
      </c>
    </row>
    <row r="30343" customFormat="false" ht="15" hidden="false" customHeight="false" outlineLevel="0" collapsed="false">
      <c r="A30343" s="7" t="s">
        <v>53</v>
      </c>
      <c r="B30343" s="7" t="s">
        <v>812</v>
      </c>
      <c r="C30343" s="7" t="s">
        <v>1552</v>
      </c>
      <c r="D30343" s="7" t="n">
        <v>25</v>
      </c>
      <c r="E30343" s="7" t="n">
        <v>833.4</v>
      </c>
      <c r="F30343" s="7" t="n">
        <v>0</v>
      </c>
      <c r="G30343" s="7" t="n">
        <v>0</v>
      </c>
    </row>
    <row r="30344" customFormat="false" ht="15" hidden="false" customHeight="false" outlineLevel="0" collapsed="false">
      <c r="A30344" s="7" t="s">
        <v>53</v>
      </c>
      <c r="B30344" s="7" t="s">
        <v>812</v>
      </c>
      <c r="C30344" s="7" t="s">
        <v>1552</v>
      </c>
      <c r="D30344" s="7" t="n">
        <v>0</v>
      </c>
      <c r="E30344" s="7" t="n">
        <v>0</v>
      </c>
      <c r="F30344" s="7" t="n">
        <v>75</v>
      </c>
      <c r="G30344" s="7" t="n">
        <v>2538.38</v>
      </c>
    </row>
    <row r="30345" customFormat="false" ht="15" hidden="false" customHeight="false" outlineLevel="0" collapsed="false">
      <c r="A30345" s="7" t="s">
        <v>53</v>
      </c>
      <c r="B30345" s="7" t="s">
        <v>1035</v>
      </c>
      <c r="C30345" s="7" t="s">
        <v>1552</v>
      </c>
      <c r="D30345" s="7" t="n">
        <v>10</v>
      </c>
      <c r="E30345" s="7" t="n">
        <v>329.06</v>
      </c>
      <c r="F30345" s="7" t="n">
        <v>0</v>
      </c>
      <c r="G30345" s="7" t="n">
        <v>0</v>
      </c>
    </row>
    <row r="30346" customFormat="false" ht="15" hidden="false" customHeight="false" outlineLevel="0" collapsed="false">
      <c r="A30346" s="7" t="s">
        <v>53</v>
      </c>
      <c r="B30346" s="7" t="s">
        <v>1035</v>
      </c>
      <c r="C30346" s="7" t="s">
        <v>1552</v>
      </c>
      <c r="D30346" s="7" t="n">
        <v>0</v>
      </c>
      <c r="E30346" s="7" t="n">
        <v>0</v>
      </c>
      <c r="F30346" s="7" t="n">
        <v>70</v>
      </c>
      <c r="G30346" s="7" t="n">
        <v>2317.05</v>
      </c>
    </row>
    <row r="30347" customFormat="false" ht="15" hidden="false" customHeight="false" outlineLevel="0" collapsed="false">
      <c r="A30347" s="7" t="s">
        <v>53</v>
      </c>
      <c r="B30347" s="7" t="s">
        <v>1035</v>
      </c>
      <c r="C30347" s="7" t="s">
        <v>1552</v>
      </c>
      <c r="D30347" s="7" t="n">
        <v>70</v>
      </c>
      <c r="E30347" s="7" t="n">
        <v>2779</v>
      </c>
      <c r="F30347" s="7" t="n">
        <v>0</v>
      </c>
      <c r="G30347" s="7" t="n">
        <v>0</v>
      </c>
    </row>
    <row r="30348" customFormat="false" ht="15" hidden="false" customHeight="false" outlineLevel="0" collapsed="false">
      <c r="A30348" s="7" t="s">
        <v>53</v>
      </c>
      <c r="B30348" s="7" t="s">
        <v>1035</v>
      </c>
      <c r="C30348" s="7" t="s">
        <v>1552</v>
      </c>
      <c r="D30348" s="7" t="n">
        <v>60</v>
      </c>
      <c r="E30348" s="7" t="n">
        <v>2000.15</v>
      </c>
      <c r="F30348" s="7" t="n">
        <v>0</v>
      </c>
      <c r="G30348" s="7" t="n">
        <v>0</v>
      </c>
    </row>
    <row r="30349" customFormat="false" ht="15" hidden="false" customHeight="false" outlineLevel="0" collapsed="false">
      <c r="A30349" s="7" t="s">
        <v>53</v>
      </c>
      <c r="B30349" s="7" t="s">
        <v>1035</v>
      </c>
      <c r="C30349" s="7" t="s">
        <v>1552</v>
      </c>
      <c r="D30349" s="7" t="n">
        <v>0</v>
      </c>
      <c r="E30349" s="7" t="n">
        <v>0</v>
      </c>
      <c r="F30349" s="7" t="n">
        <v>110</v>
      </c>
      <c r="G30349" s="7" t="n">
        <v>3722.96</v>
      </c>
    </row>
    <row r="30350" customFormat="false" ht="15" hidden="false" customHeight="false" outlineLevel="0" collapsed="false">
      <c r="A30350" s="7" t="s">
        <v>53</v>
      </c>
      <c r="B30350" s="7" t="s">
        <v>1050</v>
      </c>
      <c r="C30350" s="7" t="s">
        <v>1552</v>
      </c>
      <c r="D30350" s="7" t="n">
        <v>0</v>
      </c>
      <c r="E30350" s="7" t="n">
        <v>0</v>
      </c>
      <c r="F30350" s="7" t="n">
        <v>3</v>
      </c>
      <c r="G30350" s="7" t="n">
        <v>99.31</v>
      </c>
    </row>
    <row r="30351" customFormat="false" ht="15" hidden="false" customHeight="false" outlineLevel="0" collapsed="false">
      <c r="A30351" s="7" t="s">
        <v>53</v>
      </c>
      <c r="B30351" s="7" t="s">
        <v>1050</v>
      </c>
      <c r="C30351" s="7" t="s">
        <v>1552</v>
      </c>
      <c r="D30351" s="7" t="n">
        <v>2</v>
      </c>
      <c r="E30351" s="7" t="n">
        <v>66.67</v>
      </c>
      <c r="F30351" s="7" t="n">
        <v>0</v>
      </c>
      <c r="G30351" s="7" t="n">
        <v>0</v>
      </c>
    </row>
    <row r="30352" customFormat="false" ht="15" hidden="false" customHeight="false" outlineLevel="0" collapsed="false">
      <c r="A30352" s="7" t="s">
        <v>53</v>
      </c>
      <c r="B30352" s="7" t="s">
        <v>1050</v>
      </c>
      <c r="C30352" s="7" t="s">
        <v>1552</v>
      </c>
      <c r="D30352" s="7" t="n">
        <v>2</v>
      </c>
      <c r="E30352" s="7" t="n">
        <v>79.4</v>
      </c>
      <c r="F30352" s="7" t="n">
        <v>0</v>
      </c>
      <c r="G30352" s="7" t="n">
        <v>0</v>
      </c>
    </row>
    <row r="30353" customFormat="false" ht="15" hidden="false" customHeight="false" outlineLevel="0" collapsed="false">
      <c r="A30353" s="7" t="s">
        <v>53</v>
      </c>
      <c r="B30353" s="7" t="s">
        <v>222</v>
      </c>
      <c r="C30353" s="7" t="s">
        <v>1331</v>
      </c>
      <c r="D30353" s="7" t="n">
        <v>0</v>
      </c>
      <c r="E30353" s="7" t="n">
        <v>0</v>
      </c>
      <c r="F30353" s="7" t="n">
        <v>8</v>
      </c>
      <c r="G30353" s="7" t="n">
        <v>231.37</v>
      </c>
    </row>
    <row r="30354" customFormat="false" ht="15" hidden="false" customHeight="false" outlineLevel="0" collapsed="false">
      <c r="A30354" s="7" t="s">
        <v>53</v>
      </c>
      <c r="B30354" s="7" t="s">
        <v>222</v>
      </c>
      <c r="C30354" s="7" t="s">
        <v>1331</v>
      </c>
      <c r="D30354" s="7" t="n">
        <v>0</v>
      </c>
      <c r="E30354" s="7" t="n">
        <v>0</v>
      </c>
      <c r="F30354" s="7" t="n">
        <v>14</v>
      </c>
      <c r="G30354" s="7" t="n">
        <v>414</v>
      </c>
    </row>
    <row r="30355" customFormat="false" ht="15" hidden="false" customHeight="false" outlineLevel="0" collapsed="false">
      <c r="A30355" s="7" t="s">
        <v>53</v>
      </c>
      <c r="B30355" s="7" t="s">
        <v>222</v>
      </c>
      <c r="C30355" s="7" t="s">
        <v>1331</v>
      </c>
      <c r="D30355" s="7" t="n">
        <v>14</v>
      </c>
      <c r="E30355" s="7" t="n">
        <v>407.77</v>
      </c>
      <c r="F30355" s="7" t="n">
        <v>0</v>
      </c>
      <c r="G30355" s="7" t="n">
        <v>0</v>
      </c>
    </row>
    <row r="30356" customFormat="false" ht="15" hidden="false" customHeight="false" outlineLevel="0" collapsed="false">
      <c r="A30356" s="7" t="s">
        <v>53</v>
      </c>
      <c r="B30356" s="7" t="s">
        <v>222</v>
      </c>
      <c r="C30356" s="7" t="s">
        <v>1331</v>
      </c>
      <c r="D30356" s="7" t="n">
        <v>13</v>
      </c>
      <c r="E30356" s="7" t="n">
        <v>450.93</v>
      </c>
      <c r="F30356" s="7" t="n">
        <v>0</v>
      </c>
      <c r="G30356" s="7" t="n">
        <v>0</v>
      </c>
    </row>
    <row r="30357" customFormat="false" ht="15" hidden="false" customHeight="false" outlineLevel="0" collapsed="false">
      <c r="A30357" s="7" t="s">
        <v>53</v>
      </c>
      <c r="B30357" s="7" t="s">
        <v>225</v>
      </c>
      <c r="C30357" s="7" t="s">
        <v>1331</v>
      </c>
      <c r="D30357" s="7" t="n">
        <v>14</v>
      </c>
      <c r="E30357" s="7" t="n">
        <v>407.77</v>
      </c>
      <c r="F30357" s="7" t="n">
        <v>0</v>
      </c>
      <c r="G30357" s="7" t="n">
        <v>0</v>
      </c>
    </row>
    <row r="30358" customFormat="false" ht="15" hidden="false" customHeight="false" outlineLevel="0" collapsed="false">
      <c r="A30358" s="7" t="s">
        <v>53</v>
      </c>
      <c r="B30358" s="7" t="s">
        <v>225</v>
      </c>
      <c r="C30358" s="7" t="s">
        <v>1331</v>
      </c>
      <c r="D30358" s="7" t="n">
        <v>15</v>
      </c>
      <c r="E30358" s="7" t="n">
        <v>520.31</v>
      </c>
      <c r="F30358" s="7" t="n">
        <v>0</v>
      </c>
      <c r="G30358" s="7" t="n">
        <v>0</v>
      </c>
    </row>
    <row r="30359" customFormat="false" ht="15" hidden="false" customHeight="false" outlineLevel="0" collapsed="false">
      <c r="A30359" s="7" t="s">
        <v>53</v>
      </c>
      <c r="B30359" s="7" t="s">
        <v>225</v>
      </c>
      <c r="C30359" s="7" t="s">
        <v>1331</v>
      </c>
      <c r="D30359" s="7" t="n">
        <v>0</v>
      </c>
      <c r="E30359" s="7" t="n">
        <v>0</v>
      </c>
      <c r="F30359" s="7" t="n">
        <v>12</v>
      </c>
      <c r="G30359" s="7" t="n">
        <v>354.86</v>
      </c>
    </row>
    <row r="30360" customFormat="false" ht="15" hidden="false" customHeight="false" outlineLevel="0" collapsed="false">
      <c r="A30360" s="7" t="s">
        <v>53</v>
      </c>
      <c r="B30360" s="7" t="s">
        <v>225</v>
      </c>
      <c r="C30360" s="7" t="s">
        <v>1331</v>
      </c>
      <c r="D30360" s="7" t="n">
        <v>0</v>
      </c>
      <c r="E30360" s="7" t="n">
        <v>0</v>
      </c>
      <c r="F30360" s="7" t="n">
        <v>8</v>
      </c>
      <c r="G30360" s="7" t="n">
        <v>231.37</v>
      </c>
    </row>
    <row r="30361" customFormat="false" ht="15" hidden="false" customHeight="false" outlineLevel="0" collapsed="false">
      <c r="A30361" s="7" t="s">
        <v>53</v>
      </c>
      <c r="B30361" s="7" t="s">
        <v>335</v>
      </c>
      <c r="C30361" s="7" t="s">
        <v>1331</v>
      </c>
      <c r="D30361" s="7" t="n">
        <v>4</v>
      </c>
      <c r="E30361" s="7" t="n">
        <v>116.52</v>
      </c>
      <c r="F30361" s="7" t="n">
        <v>0</v>
      </c>
      <c r="G30361" s="7" t="n">
        <v>0</v>
      </c>
    </row>
    <row r="30362" customFormat="false" ht="15" hidden="false" customHeight="false" outlineLevel="0" collapsed="false">
      <c r="A30362" s="7" t="s">
        <v>53</v>
      </c>
      <c r="B30362" s="7" t="s">
        <v>335</v>
      </c>
      <c r="C30362" s="7" t="s">
        <v>1331</v>
      </c>
      <c r="D30362" s="7" t="n">
        <v>6</v>
      </c>
      <c r="E30362" s="7" t="n">
        <v>208.12</v>
      </c>
      <c r="F30362" s="7" t="n">
        <v>0</v>
      </c>
      <c r="G30362" s="7" t="n">
        <v>0</v>
      </c>
    </row>
    <row r="30363" customFormat="false" ht="15" hidden="false" customHeight="false" outlineLevel="0" collapsed="false">
      <c r="A30363" s="7" t="s">
        <v>53</v>
      </c>
      <c r="B30363" s="7" t="s">
        <v>335</v>
      </c>
      <c r="C30363" s="7" t="s">
        <v>1331</v>
      </c>
      <c r="D30363" s="7" t="n">
        <v>0</v>
      </c>
      <c r="E30363" s="7" t="n">
        <v>0</v>
      </c>
      <c r="F30363" s="7" t="n">
        <v>6</v>
      </c>
      <c r="G30363" s="7" t="n">
        <v>177.43</v>
      </c>
    </row>
    <row r="30364" customFormat="false" ht="15" hidden="false" customHeight="false" outlineLevel="0" collapsed="false">
      <c r="A30364" s="7" t="s">
        <v>53</v>
      </c>
      <c r="B30364" s="7" t="s">
        <v>335</v>
      </c>
      <c r="C30364" s="7" t="s">
        <v>1331</v>
      </c>
      <c r="D30364" s="7" t="n">
        <v>0</v>
      </c>
      <c r="E30364" s="7" t="n">
        <v>0</v>
      </c>
      <c r="F30364" s="7" t="n">
        <v>8</v>
      </c>
      <c r="G30364" s="7" t="n">
        <v>231.39</v>
      </c>
    </row>
    <row r="30365" customFormat="false" ht="15" hidden="false" customHeight="false" outlineLevel="0" collapsed="false">
      <c r="A30365" s="7" t="s">
        <v>53</v>
      </c>
      <c r="B30365" s="7" t="s">
        <v>248</v>
      </c>
      <c r="C30365" s="7" t="s">
        <v>1331</v>
      </c>
      <c r="D30365" s="7" t="n">
        <v>5</v>
      </c>
      <c r="E30365" s="7" t="n">
        <v>143.77</v>
      </c>
      <c r="F30365" s="7" t="n">
        <v>0</v>
      </c>
      <c r="G30365" s="7" t="n">
        <v>0</v>
      </c>
    </row>
    <row r="30366" customFormat="false" ht="15" hidden="false" customHeight="false" outlineLevel="0" collapsed="false">
      <c r="A30366" s="7" t="s">
        <v>53</v>
      </c>
      <c r="B30366" s="7" t="s">
        <v>248</v>
      </c>
      <c r="C30366" s="7" t="s">
        <v>1331</v>
      </c>
      <c r="D30366" s="7" t="n">
        <v>5</v>
      </c>
      <c r="E30366" s="7" t="n">
        <v>145.64</v>
      </c>
      <c r="F30366" s="7" t="n">
        <v>0</v>
      </c>
      <c r="G30366" s="7" t="n">
        <v>0</v>
      </c>
    </row>
    <row r="30367" customFormat="false" ht="15" hidden="false" customHeight="false" outlineLevel="0" collapsed="false">
      <c r="A30367" s="7" t="s">
        <v>53</v>
      </c>
      <c r="B30367" s="7" t="s">
        <v>248</v>
      </c>
      <c r="C30367" s="7" t="s">
        <v>1331</v>
      </c>
      <c r="D30367" s="7" t="n">
        <v>0</v>
      </c>
      <c r="E30367" s="7" t="n">
        <v>0</v>
      </c>
      <c r="F30367" s="7" t="n">
        <v>12</v>
      </c>
      <c r="G30367" s="7" t="n">
        <v>354.86</v>
      </c>
    </row>
    <row r="30368" customFormat="false" ht="15" hidden="false" customHeight="false" outlineLevel="0" collapsed="false">
      <c r="A30368" s="7" t="s">
        <v>53</v>
      </c>
      <c r="B30368" s="7" t="s">
        <v>248</v>
      </c>
      <c r="C30368" s="7" t="s">
        <v>1331</v>
      </c>
      <c r="D30368" s="7" t="n">
        <v>0</v>
      </c>
      <c r="E30368" s="7" t="n">
        <v>0</v>
      </c>
      <c r="F30368" s="7" t="n">
        <v>5</v>
      </c>
      <c r="G30368" s="7" t="n">
        <v>144.6</v>
      </c>
    </row>
    <row r="30369" customFormat="false" ht="15" hidden="false" customHeight="false" outlineLevel="0" collapsed="false">
      <c r="A30369" s="7" t="s">
        <v>53</v>
      </c>
      <c r="B30369" s="7" t="s">
        <v>248</v>
      </c>
      <c r="C30369" s="7" t="s">
        <v>1331</v>
      </c>
      <c r="D30369" s="7" t="n">
        <v>4</v>
      </c>
      <c r="E30369" s="7" t="n">
        <v>138.75</v>
      </c>
      <c r="F30369" s="7" t="n">
        <v>0</v>
      </c>
      <c r="G30369" s="7" t="n">
        <v>0</v>
      </c>
    </row>
    <row r="30370" customFormat="false" ht="15" hidden="false" customHeight="false" outlineLevel="0" collapsed="false">
      <c r="A30370" s="7" t="s">
        <v>53</v>
      </c>
      <c r="B30370" s="7" t="s">
        <v>613</v>
      </c>
      <c r="C30370" s="7" t="s">
        <v>1369</v>
      </c>
      <c r="D30370" s="7" t="n">
        <v>0</v>
      </c>
      <c r="E30370" s="7" t="n">
        <v>0</v>
      </c>
      <c r="F30370" s="7" t="n">
        <v>15</v>
      </c>
      <c r="G30370" s="7" t="n">
        <v>461.4</v>
      </c>
    </row>
    <row r="30371" customFormat="false" ht="15" hidden="false" customHeight="false" outlineLevel="0" collapsed="false">
      <c r="A30371" s="7" t="s">
        <v>53</v>
      </c>
      <c r="B30371" s="7" t="s">
        <v>845</v>
      </c>
      <c r="C30371" s="7" t="s">
        <v>1523</v>
      </c>
      <c r="D30371" s="7" t="n">
        <v>12</v>
      </c>
      <c r="E30371" s="7" t="n">
        <v>243.01</v>
      </c>
      <c r="F30371" s="7" t="n">
        <v>0</v>
      </c>
      <c r="G30371" s="7" t="n">
        <v>0</v>
      </c>
    </row>
    <row r="30372" customFormat="false" ht="15" hidden="false" customHeight="false" outlineLevel="0" collapsed="false">
      <c r="A30372" s="7" t="s">
        <v>53</v>
      </c>
      <c r="B30372" s="7" t="s">
        <v>845</v>
      </c>
      <c r="C30372" s="7" t="s">
        <v>1523</v>
      </c>
      <c r="D30372" s="7" t="n">
        <v>0</v>
      </c>
      <c r="E30372" s="7" t="n">
        <v>0</v>
      </c>
      <c r="F30372" s="7" t="n">
        <v>12</v>
      </c>
      <c r="G30372" s="7" t="n">
        <v>202.62</v>
      </c>
    </row>
    <row r="30373" customFormat="false" ht="15" hidden="false" customHeight="false" outlineLevel="0" collapsed="false">
      <c r="A30373" s="7" t="s">
        <v>53</v>
      </c>
      <c r="B30373" s="7" t="s">
        <v>825</v>
      </c>
      <c r="C30373" s="7" t="s">
        <v>1523</v>
      </c>
      <c r="D30373" s="7" t="n">
        <v>0</v>
      </c>
      <c r="E30373" s="7" t="n">
        <v>0</v>
      </c>
      <c r="F30373" s="7" t="n">
        <v>30</v>
      </c>
      <c r="G30373" s="7" t="n">
        <v>506.54</v>
      </c>
    </row>
    <row r="30374" customFormat="false" ht="15" hidden="false" customHeight="false" outlineLevel="0" collapsed="false">
      <c r="A30374" s="7" t="s">
        <v>53</v>
      </c>
      <c r="B30374" s="7" t="s">
        <v>825</v>
      </c>
      <c r="C30374" s="7" t="s">
        <v>1523</v>
      </c>
      <c r="D30374" s="7" t="n">
        <v>25</v>
      </c>
      <c r="E30374" s="7" t="n">
        <v>506.28</v>
      </c>
      <c r="F30374" s="7" t="n">
        <v>0</v>
      </c>
      <c r="G30374" s="7" t="n">
        <v>0</v>
      </c>
    </row>
    <row r="30375" customFormat="false" ht="15" hidden="false" customHeight="false" outlineLevel="0" collapsed="false">
      <c r="A30375" s="7" t="s">
        <v>53</v>
      </c>
      <c r="B30375" s="7" t="s">
        <v>825</v>
      </c>
      <c r="C30375" s="7" t="s">
        <v>1523</v>
      </c>
      <c r="D30375" s="7" t="n">
        <v>0</v>
      </c>
      <c r="E30375" s="7" t="n">
        <v>0</v>
      </c>
      <c r="F30375" s="7" t="n">
        <v>1</v>
      </c>
      <c r="G30375" s="7" t="n">
        <v>0.03</v>
      </c>
    </row>
    <row r="30376" customFormat="false" ht="15" hidden="false" customHeight="false" outlineLevel="0" collapsed="false">
      <c r="A30376" s="7" t="s">
        <v>53</v>
      </c>
      <c r="B30376" s="7" t="s">
        <v>825</v>
      </c>
      <c r="C30376" s="7" t="s">
        <v>1523</v>
      </c>
      <c r="D30376" s="7" t="n">
        <v>5</v>
      </c>
      <c r="E30376" s="7" t="n">
        <v>85.02</v>
      </c>
      <c r="F30376" s="7" t="n">
        <v>0</v>
      </c>
      <c r="G30376" s="7" t="n">
        <v>0</v>
      </c>
    </row>
    <row r="30377" customFormat="false" ht="15" hidden="false" customHeight="false" outlineLevel="0" collapsed="false">
      <c r="A30377" s="7" t="s">
        <v>53</v>
      </c>
      <c r="B30377" s="7" t="s">
        <v>825</v>
      </c>
      <c r="C30377" s="7" t="s">
        <v>1523</v>
      </c>
      <c r="D30377" s="7" t="n">
        <v>0</v>
      </c>
      <c r="E30377" s="7" t="n">
        <v>0</v>
      </c>
      <c r="F30377" s="7" t="n">
        <v>20</v>
      </c>
      <c r="G30377" s="7" t="n">
        <v>345.29</v>
      </c>
    </row>
    <row r="30378" customFormat="false" ht="15" hidden="false" customHeight="false" outlineLevel="0" collapsed="false">
      <c r="A30378" s="7" t="s">
        <v>53</v>
      </c>
      <c r="B30378" s="7" t="s">
        <v>825</v>
      </c>
      <c r="C30378" s="7" t="s">
        <v>1523</v>
      </c>
      <c r="D30378" s="7" t="n">
        <v>5</v>
      </c>
      <c r="E30378" s="7" t="n">
        <v>83.92</v>
      </c>
      <c r="F30378" s="7" t="n">
        <v>0</v>
      </c>
      <c r="G30378" s="7" t="n">
        <v>0</v>
      </c>
    </row>
    <row r="30379" customFormat="false" ht="15" hidden="false" customHeight="false" outlineLevel="0" collapsed="false">
      <c r="A30379" s="7" t="s">
        <v>53</v>
      </c>
      <c r="B30379" s="7" t="s">
        <v>796</v>
      </c>
      <c r="C30379" s="7" t="s">
        <v>1523</v>
      </c>
      <c r="D30379" s="7" t="n">
        <v>0</v>
      </c>
      <c r="E30379" s="7" t="n">
        <v>0</v>
      </c>
      <c r="F30379" s="7" t="n">
        <v>15</v>
      </c>
      <c r="G30379" s="7" t="n">
        <v>253.27</v>
      </c>
    </row>
    <row r="30380" customFormat="false" ht="15" hidden="false" customHeight="false" outlineLevel="0" collapsed="false">
      <c r="A30380" s="7" t="s">
        <v>53</v>
      </c>
      <c r="B30380" s="7" t="s">
        <v>796</v>
      </c>
      <c r="C30380" s="7" t="s">
        <v>1523</v>
      </c>
      <c r="D30380" s="7" t="n">
        <v>5</v>
      </c>
      <c r="E30380" s="7" t="n">
        <v>101.26</v>
      </c>
      <c r="F30380" s="7" t="n">
        <v>0</v>
      </c>
      <c r="G30380" s="7" t="n">
        <v>0</v>
      </c>
    </row>
    <row r="30381" customFormat="false" ht="15" hidden="false" customHeight="false" outlineLevel="0" collapsed="false">
      <c r="A30381" s="7" t="s">
        <v>53</v>
      </c>
      <c r="B30381" s="7" t="s">
        <v>756</v>
      </c>
      <c r="C30381" s="7" t="s">
        <v>1523</v>
      </c>
      <c r="D30381" s="7" t="n">
        <v>6</v>
      </c>
      <c r="E30381" s="7" t="n">
        <v>102.02</v>
      </c>
      <c r="F30381" s="7" t="n">
        <v>0</v>
      </c>
      <c r="G30381" s="7" t="n">
        <v>0</v>
      </c>
    </row>
    <row r="30382" customFormat="false" ht="15" hidden="false" customHeight="false" outlineLevel="0" collapsed="false">
      <c r="A30382" s="7" t="s">
        <v>53</v>
      </c>
      <c r="B30382" s="7" t="s">
        <v>919</v>
      </c>
      <c r="C30382" s="7" t="s">
        <v>1567</v>
      </c>
      <c r="D30382" s="7" t="n">
        <v>0</v>
      </c>
      <c r="E30382" s="7" t="n">
        <v>0</v>
      </c>
      <c r="F30382" s="7" t="n">
        <v>1</v>
      </c>
      <c r="G30382" s="7" t="n">
        <v>0.03</v>
      </c>
    </row>
    <row r="30383" customFormat="false" ht="15" hidden="false" customHeight="false" outlineLevel="0" collapsed="false">
      <c r="A30383" s="7" t="s">
        <v>53</v>
      </c>
      <c r="B30383" s="7" t="s">
        <v>645</v>
      </c>
      <c r="C30383" s="7" t="s">
        <v>1497</v>
      </c>
      <c r="D30383" s="7" t="n">
        <v>2</v>
      </c>
      <c r="E30383" s="7" t="n">
        <v>296.32</v>
      </c>
      <c r="F30383" s="7" t="n">
        <v>0</v>
      </c>
      <c r="G30383" s="7" t="n">
        <v>0</v>
      </c>
    </row>
    <row r="30384" customFormat="false" ht="15" hidden="false" customHeight="false" outlineLevel="0" collapsed="false">
      <c r="A30384" s="7" t="s">
        <v>53</v>
      </c>
      <c r="B30384" s="7" t="s">
        <v>651</v>
      </c>
      <c r="C30384" s="7" t="s">
        <v>1497</v>
      </c>
      <c r="D30384" s="7" t="n">
        <v>16</v>
      </c>
      <c r="E30384" s="7" t="n">
        <v>2370.55</v>
      </c>
      <c r="F30384" s="7" t="n">
        <v>0</v>
      </c>
      <c r="G30384" s="7" t="n">
        <v>0</v>
      </c>
    </row>
    <row r="30385" customFormat="false" ht="15" hidden="false" customHeight="false" outlineLevel="0" collapsed="false">
      <c r="A30385" s="7" t="s">
        <v>53</v>
      </c>
      <c r="B30385" s="7" t="s">
        <v>651</v>
      </c>
      <c r="C30385" s="7" t="s">
        <v>1497</v>
      </c>
      <c r="D30385" s="7" t="n">
        <v>6</v>
      </c>
      <c r="E30385" s="7" t="n">
        <v>1058.67</v>
      </c>
      <c r="F30385" s="7" t="n">
        <v>0</v>
      </c>
      <c r="G30385" s="7" t="n">
        <v>0</v>
      </c>
    </row>
    <row r="30386" customFormat="false" ht="15" hidden="false" customHeight="false" outlineLevel="0" collapsed="false">
      <c r="A30386" s="7" t="s">
        <v>53</v>
      </c>
      <c r="B30386" s="7" t="s">
        <v>107</v>
      </c>
      <c r="C30386" s="7" t="s">
        <v>1435</v>
      </c>
      <c r="D30386" s="7" t="n">
        <v>0</v>
      </c>
      <c r="E30386" s="7" t="n">
        <v>0</v>
      </c>
      <c r="F30386" s="7" t="n">
        <v>10</v>
      </c>
      <c r="G30386" s="7" t="n">
        <v>384.6</v>
      </c>
    </row>
    <row r="30387" customFormat="false" ht="15" hidden="false" customHeight="false" outlineLevel="0" collapsed="false">
      <c r="A30387" s="7" t="s">
        <v>53</v>
      </c>
      <c r="B30387" s="7" t="s">
        <v>175</v>
      </c>
      <c r="C30387" s="7" t="s">
        <v>1437</v>
      </c>
      <c r="D30387" s="7" t="n">
        <v>30</v>
      </c>
      <c r="E30387" s="7" t="n">
        <v>511.29</v>
      </c>
      <c r="F30387" s="7" t="n">
        <v>0</v>
      </c>
      <c r="G30387" s="7" t="n">
        <v>0</v>
      </c>
    </row>
    <row r="30388" customFormat="false" ht="15" hidden="false" customHeight="false" outlineLevel="0" collapsed="false">
      <c r="A30388" s="7" t="s">
        <v>53</v>
      </c>
      <c r="B30388" s="7" t="s">
        <v>175</v>
      </c>
      <c r="C30388" s="7" t="s">
        <v>1437</v>
      </c>
      <c r="D30388" s="7" t="n">
        <v>0</v>
      </c>
      <c r="E30388" s="7" t="n">
        <v>0</v>
      </c>
      <c r="F30388" s="7" t="n">
        <v>25</v>
      </c>
      <c r="G30388" s="7" t="n">
        <v>363.24</v>
      </c>
    </row>
    <row r="30389" customFormat="false" ht="15" hidden="false" customHeight="false" outlineLevel="0" collapsed="false">
      <c r="A30389" s="7" t="s">
        <v>53</v>
      </c>
      <c r="B30389" s="7" t="s">
        <v>175</v>
      </c>
      <c r="C30389" s="7" t="s">
        <v>1437</v>
      </c>
      <c r="D30389" s="7" t="n">
        <v>0</v>
      </c>
      <c r="E30389" s="7" t="n">
        <v>0</v>
      </c>
      <c r="F30389" s="7" t="n">
        <v>10</v>
      </c>
      <c r="G30389" s="7" t="n">
        <v>142.1</v>
      </c>
    </row>
    <row r="30390" customFormat="false" ht="15" hidden="false" customHeight="false" outlineLevel="0" collapsed="false">
      <c r="A30390" s="7" t="s">
        <v>53</v>
      </c>
      <c r="B30390" s="7" t="s">
        <v>175</v>
      </c>
      <c r="C30390" s="7" t="s">
        <v>1437</v>
      </c>
      <c r="D30390" s="7" t="n">
        <v>10</v>
      </c>
      <c r="E30390" s="7" t="n">
        <v>143.11</v>
      </c>
      <c r="F30390" s="7" t="n">
        <v>0</v>
      </c>
      <c r="G30390" s="7" t="n">
        <v>0</v>
      </c>
    </row>
    <row r="30391" customFormat="false" ht="15" hidden="false" customHeight="false" outlineLevel="0" collapsed="false">
      <c r="A30391" s="7" t="s">
        <v>53</v>
      </c>
      <c r="B30391" s="7" t="s">
        <v>175</v>
      </c>
      <c r="C30391" s="7" t="s">
        <v>1437</v>
      </c>
      <c r="D30391" s="7" t="n">
        <v>5</v>
      </c>
      <c r="E30391" s="7" t="n">
        <v>70.63</v>
      </c>
      <c r="F30391" s="7" t="n">
        <v>0</v>
      </c>
      <c r="G30391" s="7" t="n">
        <v>0</v>
      </c>
    </row>
    <row r="30392" customFormat="false" ht="15" hidden="false" customHeight="false" outlineLevel="0" collapsed="false">
      <c r="A30392" s="7" t="s">
        <v>53</v>
      </c>
      <c r="B30392" s="7" t="s">
        <v>192</v>
      </c>
      <c r="C30392" s="7" t="s">
        <v>1311</v>
      </c>
      <c r="D30392" s="7" t="n">
        <v>0</v>
      </c>
      <c r="E30392" s="7" t="n">
        <v>0</v>
      </c>
      <c r="F30392" s="7" t="n">
        <v>40</v>
      </c>
      <c r="G30392" s="7" t="n">
        <v>565.72</v>
      </c>
    </row>
    <row r="30393" customFormat="false" ht="15" hidden="false" customHeight="false" outlineLevel="0" collapsed="false">
      <c r="A30393" s="7" t="s">
        <v>53</v>
      </c>
      <c r="B30393" s="7" t="s">
        <v>192</v>
      </c>
      <c r="C30393" s="7" t="s">
        <v>1311</v>
      </c>
      <c r="D30393" s="7" t="n">
        <v>25</v>
      </c>
      <c r="E30393" s="7" t="n">
        <v>356.08</v>
      </c>
      <c r="F30393" s="7" t="n">
        <v>0</v>
      </c>
      <c r="G30393" s="7" t="n">
        <v>0</v>
      </c>
    </row>
    <row r="30394" customFormat="false" ht="15" hidden="false" customHeight="false" outlineLevel="0" collapsed="false">
      <c r="A30394" s="7" t="s">
        <v>53</v>
      </c>
      <c r="B30394" s="7" t="s">
        <v>192</v>
      </c>
      <c r="C30394" s="7" t="s">
        <v>1311</v>
      </c>
      <c r="D30394" s="7" t="n">
        <v>0</v>
      </c>
      <c r="E30394" s="7" t="n">
        <v>0</v>
      </c>
      <c r="F30394" s="7" t="n">
        <v>20</v>
      </c>
      <c r="G30394" s="7" t="n">
        <v>289.22</v>
      </c>
    </row>
    <row r="30395" customFormat="false" ht="15" hidden="false" customHeight="false" outlineLevel="0" collapsed="false">
      <c r="A30395" s="7" t="s">
        <v>53</v>
      </c>
      <c r="B30395" s="7" t="s">
        <v>192</v>
      </c>
      <c r="C30395" s="7" t="s">
        <v>1311</v>
      </c>
      <c r="D30395" s="7" t="n">
        <v>10</v>
      </c>
      <c r="E30395" s="7" t="n">
        <v>169.63</v>
      </c>
      <c r="F30395" s="7" t="n">
        <v>0</v>
      </c>
      <c r="G30395" s="7" t="n">
        <v>0</v>
      </c>
    </row>
    <row r="30396" customFormat="false" ht="15" hidden="false" customHeight="false" outlineLevel="0" collapsed="false">
      <c r="A30396" s="7" t="s">
        <v>53</v>
      </c>
      <c r="B30396" s="7" t="s">
        <v>308</v>
      </c>
      <c r="C30396" s="7" t="s">
        <v>1441</v>
      </c>
      <c r="D30396" s="7" t="n">
        <v>0</v>
      </c>
      <c r="E30396" s="7" t="n">
        <v>0</v>
      </c>
      <c r="F30396" s="7" t="n">
        <v>25</v>
      </c>
      <c r="G30396" s="7" t="n">
        <v>1051.25</v>
      </c>
    </row>
    <row r="30397" customFormat="false" ht="15" hidden="false" customHeight="false" outlineLevel="0" collapsed="false">
      <c r="A30397" s="7" t="s">
        <v>53</v>
      </c>
      <c r="B30397" s="7" t="s">
        <v>308</v>
      </c>
      <c r="C30397" s="7" t="s">
        <v>1441</v>
      </c>
      <c r="D30397" s="7" t="n">
        <v>40</v>
      </c>
      <c r="E30397" s="7" t="n">
        <v>1972.97</v>
      </c>
      <c r="F30397" s="7" t="n">
        <v>0</v>
      </c>
      <c r="G30397" s="7" t="n">
        <v>0</v>
      </c>
    </row>
    <row r="30398" customFormat="false" ht="15" hidden="false" customHeight="false" outlineLevel="0" collapsed="false">
      <c r="A30398" s="7" t="s">
        <v>53</v>
      </c>
      <c r="B30398" s="7" t="s">
        <v>308</v>
      </c>
      <c r="C30398" s="7" t="s">
        <v>1441</v>
      </c>
      <c r="D30398" s="7" t="n">
        <v>0</v>
      </c>
      <c r="E30398" s="7" t="n">
        <v>0</v>
      </c>
      <c r="F30398" s="7" t="n">
        <v>65</v>
      </c>
      <c r="G30398" s="7" t="n">
        <v>2673.12</v>
      </c>
    </row>
    <row r="30399" customFormat="false" ht="15" hidden="false" customHeight="false" outlineLevel="0" collapsed="false">
      <c r="A30399" s="7" t="s">
        <v>53</v>
      </c>
      <c r="B30399" s="7" t="s">
        <v>308</v>
      </c>
      <c r="C30399" s="7" t="s">
        <v>1441</v>
      </c>
      <c r="D30399" s="7" t="n">
        <v>40</v>
      </c>
      <c r="E30399" s="7" t="n">
        <v>1656.69</v>
      </c>
      <c r="F30399" s="7" t="n">
        <v>0</v>
      </c>
      <c r="G30399" s="7" t="n">
        <v>0</v>
      </c>
    </row>
    <row r="30400" customFormat="false" ht="15" hidden="false" customHeight="false" outlineLevel="0" collapsed="false">
      <c r="A30400" s="7" t="s">
        <v>53</v>
      </c>
      <c r="B30400" s="7" t="s">
        <v>185</v>
      </c>
      <c r="C30400" s="7" t="s">
        <v>1442</v>
      </c>
      <c r="D30400" s="7" t="n">
        <v>20</v>
      </c>
      <c r="E30400" s="7" t="n">
        <v>765.93</v>
      </c>
      <c r="F30400" s="7" t="n">
        <v>0</v>
      </c>
      <c r="G30400" s="7" t="n">
        <v>0</v>
      </c>
    </row>
    <row r="30401" customFormat="false" ht="15" hidden="false" customHeight="false" outlineLevel="0" collapsed="false">
      <c r="A30401" s="7" t="s">
        <v>53</v>
      </c>
      <c r="B30401" s="7" t="s">
        <v>185</v>
      </c>
      <c r="C30401" s="7" t="s">
        <v>1442</v>
      </c>
      <c r="D30401" s="7" t="n">
        <v>40</v>
      </c>
      <c r="E30401" s="7" t="n">
        <v>1286.29</v>
      </c>
      <c r="F30401" s="7" t="n">
        <v>0</v>
      </c>
      <c r="G30401" s="7" t="n">
        <v>0</v>
      </c>
    </row>
    <row r="30402" customFormat="false" ht="15" hidden="false" customHeight="false" outlineLevel="0" collapsed="false">
      <c r="A30402" s="7" t="s">
        <v>53</v>
      </c>
      <c r="B30402" s="7" t="s">
        <v>185</v>
      </c>
      <c r="C30402" s="7" t="s">
        <v>1442</v>
      </c>
      <c r="D30402" s="7" t="n">
        <v>0</v>
      </c>
      <c r="E30402" s="7" t="n">
        <v>0</v>
      </c>
      <c r="F30402" s="7" t="n">
        <v>30</v>
      </c>
      <c r="G30402" s="7" t="n">
        <v>979.46</v>
      </c>
    </row>
    <row r="30403" customFormat="false" ht="15" hidden="false" customHeight="false" outlineLevel="0" collapsed="false">
      <c r="A30403" s="7" t="s">
        <v>53</v>
      </c>
      <c r="B30403" s="7" t="s">
        <v>185</v>
      </c>
      <c r="C30403" s="7" t="s">
        <v>1442</v>
      </c>
      <c r="D30403" s="7" t="n">
        <v>0</v>
      </c>
      <c r="E30403" s="7" t="n">
        <v>0</v>
      </c>
      <c r="F30403" s="7" t="n">
        <v>45</v>
      </c>
      <c r="G30403" s="7" t="n">
        <v>1436.87</v>
      </c>
    </row>
    <row r="30404" customFormat="false" ht="15" hidden="false" customHeight="false" outlineLevel="0" collapsed="false">
      <c r="A30404" s="7" t="s">
        <v>53</v>
      </c>
      <c r="B30404" s="7" t="s">
        <v>162</v>
      </c>
      <c r="C30404" s="7" t="s">
        <v>1429</v>
      </c>
      <c r="D30404" s="7" t="n">
        <v>0</v>
      </c>
      <c r="E30404" s="7" t="n">
        <v>0</v>
      </c>
      <c r="F30404" s="7" t="n">
        <v>15</v>
      </c>
      <c r="G30404" s="7" t="n">
        <v>223.18</v>
      </c>
    </row>
    <row r="30405" customFormat="false" ht="15" hidden="false" customHeight="false" outlineLevel="0" collapsed="false">
      <c r="A30405" s="7" t="s">
        <v>53</v>
      </c>
      <c r="B30405" s="7" t="s">
        <v>162</v>
      </c>
      <c r="C30405" s="7" t="s">
        <v>1429</v>
      </c>
      <c r="D30405" s="7" t="n">
        <v>25</v>
      </c>
      <c r="E30405" s="7" t="n">
        <v>446.12</v>
      </c>
      <c r="F30405" s="7" t="n">
        <v>0</v>
      </c>
      <c r="G30405" s="7" t="n">
        <v>0</v>
      </c>
    </row>
    <row r="30406" customFormat="false" ht="15" hidden="false" customHeight="false" outlineLevel="0" collapsed="false">
      <c r="A30406" s="7" t="s">
        <v>53</v>
      </c>
      <c r="B30406" s="7" t="s">
        <v>162</v>
      </c>
      <c r="C30406" s="7" t="s">
        <v>1429</v>
      </c>
      <c r="D30406" s="7" t="n">
        <v>20</v>
      </c>
      <c r="E30406" s="7" t="n">
        <v>299.68</v>
      </c>
      <c r="F30406" s="7" t="n">
        <v>0</v>
      </c>
      <c r="G30406" s="7" t="n">
        <v>0</v>
      </c>
    </row>
    <row r="30407" customFormat="false" ht="15" hidden="false" customHeight="false" outlineLevel="0" collapsed="false">
      <c r="A30407" s="7" t="s">
        <v>53</v>
      </c>
      <c r="B30407" s="7" t="s">
        <v>279</v>
      </c>
      <c r="C30407" s="7" t="s">
        <v>1432</v>
      </c>
      <c r="D30407" s="7" t="n">
        <v>12</v>
      </c>
      <c r="E30407" s="7" t="n">
        <v>223.76</v>
      </c>
      <c r="F30407" s="7" t="n">
        <v>0</v>
      </c>
      <c r="G30407" s="7" t="n">
        <v>0</v>
      </c>
    </row>
    <row r="30408" customFormat="false" ht="15" hidden="false" customHeight="false" outlineLevel="0" collapsed="false">
      <c r="A30408" s="7" t="s">
        <v>53</v>
      </c>
      <c r="B30408" s="7" t="s">
        <v>279</v>
      </c>
      <c r="C30408" s="7" t="s">
        <v>1432</v>
      </c>
      <c r="D30408" s="7" t="n">
        <v>0</v>
      </c>
      <c r="E30408" s="7" t="n">
        <v>0</v>
      </c>
      <c r="F30408" s="7" t="n">
        <v>5</v>
      </c>
      <c r="G30408" s="7" t="n">
        <v>79.48</v>
      </c>
    </row>
    <row r="30409" customFormat="false" ht="15" hidden="false" customHeight="false" outlineLevel="0" collapsed="false">
      <c r="A30409" s="7" t="s">
        <v>53</v>
      </c>
      <c r="B30409" s="7" t="s">
        <v>884</v>
      </c>
      <c r="C30409" s="7" t="s">
        <v>1436</v>
      </c>
      <c r="D30409" s="7" t="n">
        <v>60</v>
      </c>
      <c r="E30409" s="7" t="n">
        <v>1444.55</v>
      </c>
      <c r="F30409" s="7" t="n">
        <v>0</v>
      </c>
      <c r="G30409" s="7" t="n">
        <v>0</v>
      </c>
    </row>
    <row r="30410" customFormat="false" ht="15" hidden="false" customHeight="false" outlineLevel="0" collapsed="false">
      <c r="A30410" s="7" t="s">
        <v>53</v>
      </c>
      <c r="B30410" s="7" t="s">
        <v>884</v>
      </c>
      <c r="C30410" s="7" t="s">
        <v>1436</v>
      </c>
      <c r="D30410" s="7" t="n">
        <v>40</v>
      </c>
      <c r="E30410" s="7" t="n">
        <v>1146.89</v>
      </c>
      <c r="F30410" s="7" t="n">
        <v>0</v>
      </c>
      <c r="G30410" s="7" t="n">
        <v>0</v>
      </c>
    </row>
    <row r="30411" customFormat="false" ht="15" hidden="false" customHeight="false" outlineLevel="0" collapsed="false">
      <c r="A30411" s="7" t="s">
        <v>53</v>
      </c>
      <c r="B30411" s="7" t="s">
        <v>884</v>
      </c>
      <c r="C30411" s="7" t="s">
        <v>1436</v>
      </c>
      <c r="D30411" s="7" t="n">
        <v>0</v>
      </c>
      <c r="E30411" s="7" t="n">
        <v>0</v>
      </c>
      <c r="F30411" s="7" t="n">
        <v>75</v>
      </c>
      <c r="G30411" s="7" t="n">
        <v>1792.95</v>
      </c>
    </row>
    <row r="30412" customFormat="false" ht="15" hidden="false" customHeight="false" outlineLevel="0" collapsed="false">
      <c r="A30412" s="7" t="s">
        <v>53</v>
      </c>
      <c r="B30412" s="7" t="s">
        <v>884</v>
      </c>
      <c r="C30412" s="7" t="s">
        <v>1436</v>
      </c>
      <c r="D30412" s="7" t="n">
        <v>0</v>
      </c>
      <c r="E30412" s="7" t="n">
        <v>0</v>
      </c>
      <c r="F30412" s="7" t="n">
        <v>30</v>
      </c>
      <c r="G30412" s="7" t="n">
        <v>733.31</v>
      </c>
    </row>
    <row r="30413" customFormat="false" ht="15" hidden="false" customHeight="false" outlineLevel="0" collapsed="false">
      <c r="A30413" s="7" t="s">
        <v>53</v>
      </c>
      <c r="B30413" s="7" t="s">
        <v>868</v>
      </c>
      <c r="C30413" s="7" t="s">
        <v>1573</v>
      </c>
      <c r="D30413" s="7" t="n">
        <v>0</v>
      </c>
      <c r="E30413" s="7" t="n">
        <v>0</v>
      </c>
      <c r="F30413" s="7" t="n">
        <v>140</v>
      </c>
      <c r="G30413" s="7" t="n">
        <v>1755.34</v>
      </c>
    </row>
    <row r="30414" customFormat="false" ht="15" hidden="false" customHeight="false" outlineLevel="0" collapsed="false">
      <c r="A30414" s="7" t="s">
        <v>53</v>
      </c>
      <c r="B30414" s="7" t="s">
        <v>868</v>
      </c>
      <c r="C30414" s="7" t="s">
        <v>1573</v>
      </c>
      <c r="D30414" s="7" t="n">
        <v>40</v>
      </c>
      <c r="E30414" s="7" t="n">
        <v>601.52</v>
      </c>
      <c r="F30414" s="7" t="n">
        <v>0</v>
      </c>
      <c r="G30414" s="7" t="n">
        <v>0</v>
      </c>
    </row>
    <row r="30415" customFormat="false" ht="15" hidden="false" customHeight="false" outlineLevel="0" collapsed="false">
      <c r="A30415" s="7" t="s">
        <v>53</v>
      </c>
      <c r="B30415" s="7" t="s">
        <v>868</v>
      </c>
      <c r="C30415" s="7" t="s">
        <v>1573</v>
      </c>
      <c r="D30415" s="7" t="n">
        <v>0</v>
      </c>
      <c r="E30415" s="7" t="n">
        <v>0</v>
      </c>
      <c r="F30415" s="7" t="n">
        <v>100</v>
      </c>
      <c r="G30415" s="7" t="n">
        <v>1282.01</v>
      </c>
    </row>
    <row r="30416" customFormat="false" ht="15" hidden="false" customHeight="false" outlineLevel="0" collapsed="false">
      <c r="A30416" s="7" t="s">
        <v>53</v>
      </c>
      <c r="B30416" s="7" t="s">
        <v>868</v>
      </c>
      <c r="C30416" s="7" t="s">
        <v>1573</v>
      </c>
      <c r="D30416" s="7" t="n">
        <v>130</v>
      </c>
      <c r="E30416" s="7" t="n">
        <v>1641.54</v>
      </c>
      <c r="F30416" s="7" t="n">
        <v>0</v>
      </c>
      <c r="G30416" s="7" t="n">
        <v>0</v>
      </c>
    </row>
    <row r="30417" customFormat="false" ht="15" hidden="false" customHeight="false" outlineLevel="0" collapsed="false">
      <c r="A30417" s="7" t="s">
        <v>53</v>
      </c>
      <c r="B30417" s="7" t="s">
        <v>889</v>
      </c>
      <c r="C30417" s="7" t="s">
        <v>1439</v>
      </c>
      <c r="D30417" s="7" t="n">
        <v>0</v>
      </c>
      <c r="E30417" s="7" t="n">
        <v>0</v>
      </c>
      <c r="F30417" s="7" t="n">
        <v>25</v>
      </c>
      <c r="G30417" s="7" t="n">
        <v>376.06</v>
      </c>
    </row>
    <row r="30418" customFormat="false" ht="15" hidden="false" customHeight="false" outlineLevel="0" collapsed="false">
      <c r="A30418" s="7" t="s">
        <v>53</v>
      </c>
      <c r="B30418" s="7" t="s">
        <v>906</v>
      </c>
      <c r="C30418" s="7" t="s">
        <v>1580</v>
      </c>
      <c r="D30418" s="7" t="n">
        <v>0</v>
      </c>
      <c r="E30418" s="7" t="n">
        <v>0</v>
      </c>
      <c r="F30418" s="7" t="n">
        <v>110</v>
      </c>
      <c r="G30418" s="7" t="n">
        <v>1842.68</v>
      </c>
    </row>
    <row r="30419" customFormat="false" ht="15" hidden="false" customHeight="false" outlineLevel="0" collapsed="false">
      <c r="A30419" s="7" t="s">
        <v>53</v>
      </c>
      <c r="B30419" s="7" t="s">
        <v>906</v>
      </c>
      <c r="C30419" s="7" t="s">
        <v>1580</v>
      </c>
      <c r="D30419" s="7" t="n">
        <v>135</v>
      </c>
      <c r="E30419" s="7" t="n">
        <v>2227.44</v>
      </c>
      <c r="F30419" s="7" t="n">
        <v>0</v>
      </c>
      <c r="G30419" s="7" t="n">
        <v>0</v>
      </c>
    </row>
    <row r="30420" customFormat="false" ht="15" hidden="false" customHeight="false" outlineLevel="0" collapsed="false">
      <c r="A30420" s="7" t="s">
        <v>53</v>
      </c>
      <c r="B30420" s="7" t="s">
        <v>906</v>
      </c>
      <c r="C30420" s="7" t="s">
        <v>1580</v>
      </c>
      <c r="D30420" s="7" t="n">
        <v>0</v>
      </c>
      <c r="E30420" s="7" t="n">
        <v>0</v>
      </c>
      <c r="F30420" s="7" t="n">
        <v>45</v>
      </c>
      <c r="G30420" s="7" t="n">
        <v>737.24</v>
      </c>
    </row>
    <row r="30421" customFormat="false" ht="15" hidden="false" customHeight="false" outlineLevel="0" collapsed="false">
      <c r="A30421" s="7" t="s">
        <v>53</v>
      </c>
      <c r="B30421" s="7" t="s">
        <v>908</v>
      </c>
      <c r="C30421" s="7" t="s">
        <v>1393</v>
      </c>
      <c r="D30421" s="7" t="n">
        <v>15</v>
      </c>
      <c r="E30421" s="7" t="n">
        <v>237.39</v>
      </c>
      <c r="F30421" s="7" t="n">
        <v>0</v>
      </c>
      <c r="G30421" s="7" t="n">
        <v>0</v>
      </c>
    </row>
    <row r="30422" customFormat="false" ht="15" hidden="false" customHeight="false" outlineLevel="0" collapsed="false">
      <c r="A30422" s="7" t="s">
        <v>53</v>
      </c>
      <c r="B30422" s="7" t="s">
        <v>908</v>
      </c>
      <c r="C30422" s="7" t="s">
        <v>1393</v>
      </c>
      <c r="D30422" s="7" t="n">
        <v>0</v>
      </c>
      <c r="E30422" s="7" t="n">
        <v>0</v>
      </c>
      <c r="F30422" s="7" t="n">
        <v>15</v>
      </c>
      <c r="G30422" s="7" t="n">
        <v>235.72</v>
      </c>
    </row>
    <row r="30423" customFormat="false" ht="15" hidden="false" customHeight="false" outlineLevel="0" collapsed="false">
      <c r="A30423" s="7" t="s">
        <v>53</v>
      </c>
      <c r="B30423" s="7" t="s">
        <v>908</v>
      </c>
      <c r="C30423" s="7" t="s">
        <v>1393</v>
      </c>
      <c r="D30423" s="7" t="n">
        <v>0</v>
      </c>
      <c r="E30423" s="7" t="n">
        <v>0</v>
      </c>
      <c r="F30423" s="7" t="n">
        <v>15</v>
      </c>
      <c r="G30423" s="7" t="n">
        <v>241.02</v>
      </c>
    </row>
    <row r="30424" customFormat="false" ht="15" hidden="false" customHeight="false" outlineLevel="0" collapsed="false">
      <c r="A30424" s="7" t="s">
        <v>53</v>
      </c>
      <c r="B30424" s="7" t="s">
        <v>908</v>
      </c>
      <c r="C30424" s="7" t="s">
        <v>1393</v>
      </c>
      <c r="D30424" s="7" t="n">
        <v>15</v>
      </c>
      <c r="E30424" s="7" t="n">
        <v>282.71</v>
      </c>
      <c r="F30424" s="7" t="n">
        <v>0</v>
      </c>
      <c r="G30424" s="7" t="n">
        <v>0</v>
      </c>
    </row>
    <row r="30425" customFormat="false" ht="15" hidden="false" customHeight="false" outlineLevel="0" collapsed="false">
      <c r="A30425" s="7" t="s">
        <v>53</v>
      </c>
      <c r="B30425" s="7" t="s">
        <v>899</v>
      </c>
      <c r="C30425" s="7" t="s">
        <v>1429</v>
      </c>
      <c r="D30425" s="7" t="n">
        <v>25</v>
      </c>
      <c r="E30425" s="7" t="n">
        <v>426.07</v>
      </c>
      <c r="F30425" s="7" t="n">
        <v>0</v>
      </c>
      <c r="G30425" s="7" t="n">
        <v>0</v>
      </c>
    </row>
    <row r="30426" customFormat="false" ht="15" hidden="false" customHeight="false" outlineLevel="0" collapsed="false">
      <c r="A30426" s="7" t="s">
        <v>53</v>
      </c>
      <c r="B30426" s="7" t="s">
        <v>899</v>
      </c>
      <c r="C30426" s="7" t="s">
        <v>1429</v>
      </c>
      <c r="D30426" s="7" t="n">
        <v>0</v>
      </c>
      <c r="E30426" s="7" t="n">
        <v>0</v>
      </c>
      <c r="F30426" s="7" t="n">
        <v>35</v>
      </c>
      <c r="G30426" s="7" t="n">
        <v>508.53</v>
      </c>
    </row>
    <row r="30427" customFormat="false" ht="15" hidden="false" customHeight="false" outlineLevel="0" collapsed="false">
      <c r="A30427" s="7" t="s">
        <v>53</v>
      </c>
      <c r="B30427" s="7" t="s">
        <v>899</v>
      </c>
      <c r="C30427" s="7" t="s">
        <v>1429</v>
      </c>
      <c r="D30427" s="7" t="n">
        <v>0</v>
      </c>
      <c r="E30427" s="7" t="n">
        <v>0</v>
      </c>
      <c r="F30427" s="7" t="n">
        <v>10</v>
      </c>
      <c r="G30427" s="7" t="n">
        <v>142.1</v>
      </c>
    </row>
    <row r="30428" customFormat="false" ht="15" hidden="false" customHeight="false" outlineLevel="0" collapsed="false">
      <c r="A30428" s="7" t="s">
        <v>53</v>
      </c>
      <c r="B30428" s="7" t="s">
        <v>1133</v>
      </c>
      <c r="C30428" s="7" t="s">
        <v>1432</v>
      </c>
      <c r="D30428" s="7" t="n">
        <v>0</v>
      </c>
      <c r="E30428" s="7" t="n">
        <v>0</v>
      </c>
      <c r="F30428" s="7" t="n">
        <v>10</v>
      </c>
      <c r="G30428" s="7" t="n">
        <v>181.19</v>
      </c>
    </row>
    <row r="30429" customFormat="false" ht="15" hidden="false" customHeight="false" outlineLevel="0" collapsed="false">
      <c r="A30429" s="7" t="s">
        <v>53</v>
      </c>
      <c r="B30429" s="7" t="s">
        <v>1133</v>
      </c>
      <c r="C30429" s="7" t="s">
        <v>1432</v>
      </c>
      <c r="D30429" s="7" t="n">
        <v>25</v>
      </c>
      <c r="E30429" s="7" t="n">
        <v>446.17</v>
      </c>
      <c r="F30429" s="7" t="n">
        <v>0</v>
      </c>
      <c r="G30429" s="7" t="n">
        <v>0</v>
      </c>
    </row>
    <row r="30430" customFormat="false" ht="15" hidden="false" customHeight="false" outlineLevel="0" collapsed="false">
      <c r="A30430" s="7" t="s">
        <v>53</v>
      </c>
      <c r="B30430" s="7" t="s">
        <v>1133</v>
      </c>
      <c r="C30430" s="7" t="s">
        <v>1432</v>
      </c>
      <c r="D30430" s="7" t="n">
        <v>0</v>
      </c>
      <c r="E30430" s="7" t="n">
        <v>0</v>
      </c>
      <c r="F30430" s="7" t="n">
        <v>5</v>
      </c>
      <c r="G30430" s="7" t="n">
        <v>88.6</v>
      </c>
    </row>
    <row r="30431" customFormat="false" ht="15" hidden="false" customHeight="false" outlineLevel="0" collapsed="false">
      <c r="A30431" s="7" t="s">
        <v>53</v>
      </c>
      <c r="B30431" s="7" t="s">
        <v>85</v>
      </c>
      <c r="C30431" s="7" t="s">
        <v>1479</v>
      </c>
      <c r="D30431" s="7" t="n">
        <v>0</v>
      </c>
      <c r="E30431" s="7" t="n">
        <v>0</v>
      </c>
      <c r="F30431" s="7" t="n">
        <v>8</v>
      </c>
      <c r="G30431" s="7" t="n">
        <v>134.01</v>
      </c>
    </row>
    <row r="30432" customFormat="false" ht="15" hidden="false" customHeight="false" outlineLevel="0" collapsed="false">
      <c r="A30432" s="7" t="s">
        <v>53</v>
      </c>
      <c r="B30432" s="7" t="s">
        <v>85</v>
      </c>
      <c r="C30432" s="7" t="s">
        <v>1479</v>
      </c>
      <c r="D30432" s="7" t="n">
        <v>10</v>
      </c>
      <c r="E30432" s="7" t="n">
        <v>196.49</v>
      </c>
      <c r="F30432" s="7" t="n">
        <v>0</v>
      </c>
      <c r="G30432" s="7" t="n">
        <v>0</v>
      </c>
    </row>
    <row r="30433" customFormat="false" ht="15" hidden="false" customHeight="false" outlineLevel="0" collapsed="false">
      <c r="A30433" s="7" t="s">
        <v>53</v>
      </c>
      <c r="B30433" s="7" t="s">
        <v>85</v>
      </c>
      <c r="C30433" s="7" t="s">
        <v>1479</v>
      </c>
      <c r="D30433" s="7" t="n">
        <v>0</v>
      </c>
      <c r="E30433" s="7" t="n">
        <v>0</v>
      </c>
      <c r="F30433" s="7" t="n">
        <v>25</v>
      </c>
      <c r="G30433" s="7" t="n">
        <v>409.58</v>
      </c>
    </row>
    <row r="30434" customFormat="false" ht="15" hidden="false" customHeight="false" outlineLevel="0" collapsed="false">
      <c r="A30434" s="7" t="s">
        <v>53</v>
      </c>
      <c r="B30434" s="7" t="s">
        <v>85</v>
      </c>
      <c r="C30434" s="7" t="s">
        <v>1479</v>
      </c>
      <c r="D30434" s="7" t="n">
        <v>30</v>
      </c>
      <c r="E30434" s="7" t="n">
        <v>494.99</v>
      </c>
      <c r="F30434" s="7" t="n">
        <v>0</v>
      </c>
      <c r="G30434" s="7" t="n">
        <v>0</v>
      </c>
    </row>
    <row r="30435" customFormat="false" ht="15" hidden="false" customHeight="false" outlineLevel="0" collapsed="false">
      <c r="A30435" s="7" t="s">
        <v>53</v>
      </c>
      <c r="B30435" s="7" t="s">
        <v>514</v>
      </c>
      <c r="C30435" s="7" t="s">
        <v>1483</v>
      </c>
      <c r="D30435" s="7" t="n">
        <v>0</v>
      </c>
      <c r="E30435" s="7" t="n">
        <v>0</v>
      </c>
      <c r="F30435" s="7" t="n">
        <v>2</v>
      </c>
      <c r="G30435" s="7" t="n">
        <v>105.98</v>
      </c>
    </row>
    <row r="30436" customFormat="false" ht="15" hidden="false" customHeight="false" outlineLevel="0" collapsed="false">
      <c r="A30436" s="7" t="s">
        <v>53</v>
      </c>
      <c r="B30436" s="7" t="s">
        <v>514</v>
      </c>
      <c r="C30436" s="7" t="s">
        <v>1483</v>
      </c>
      <c r="D30436" s="7" t="n">
        <v>2</v>
      </c>
      <c r="E30436" s="7" t="n">
        <v>124.31</v>
      </c>
      <c r="F30436" s="7" t="n">
        <v>0</v>
      </c>
      <c r="G30436" s="7" t="n">
        <v>0</v>
      </c>
    </row>
    <row r="30437" customFormat="false" ht="15" hidden="false" customHeight="false" outlineLevel="0" collapsed="false">
      <c r="A30437" s="7" t="s">
        <v>53</v>
      </c>
      <c r="B30437" s="7" t="s">
        <v>462</v>
      </c>
      <c r="C30437" s="7" t="s">
        <v>1483</v>
      </c>
      <c r="D30437" s="7" t="n">
        <v>2</v>
      </c>
      <c r="E30437" s="7" t="n">
        <v>124.31</v>
      </c>
      <c r="F30437" s="7" t="n">
        <v>0</v>
      </c>
      <c r="G30437" s="7" t="n">
        <v>0</v>
      </c>
    </row>
    <row r="30438" customFormat="false" ht="15" hidden="false" customHeight="false" outlineLevel="0" collapsed="false">
      <c r="A30438" s="7" t="s">
        <v>53</v>
      </c>
      <c r="B30438" s="7" t="s">
        <v>705</v>
      </c>
      <c r="C30438" s="7" t="s">
        <v>1483</v>
      </c>
      <c r="D30438" s="7" t="n">
        <v>2</v>
      </c>
      <c r="E30438" s="7" t="n">
        <v>124.31</v>
      </c>
      <c r="F30438" s="7" t="n">
        <v>0</v>
      </c>
      <c r="G30438" s="7" t="n">
        <v>0</v>
      </c>
    </row>
    <row r="30439" customFormat="false" ht="15" hidden="false" customHeight="false" outlineLevel="0" collapsed="false">
      <c r="A30439" s="7" t="s">
        <v>53</v>
      </c>
      <c r="B30439" s="7" t="s">
        <v>705</v>
      </c>
      <c r="C30439" s="7" t="s">
        <v>1483</v>
      </c>
      <c r="D30439" s="7" t="n">
        <v>0</v>
      </c>
      <c r="E30439" s="7" t="n">
        <v>0</v>
      </c>
      <c r="F30439" s="7" t="n">
        <v>3</v>
      </c>
      <c r="G30439" s="7" t="n">
        <v>158.97</v>
      </c>
    </row>
    <row r="30440" customFormat="false" ht="15" hidden="false" customHeight="false" outlineLevel="0" collapsed="false">
      <c r="A30440" s="7" t="s">
        <v>53</v>
      </c>
      <c r="B30440" s="7" t="s">
        <v>558</v>
      </c>
      <c r="C30440" s="7" t="s">
        <v>1483</v>
      </c>
      <c r="D30440" s="7" t="n">
        <v>2</v>
      </c>
      <c r="E30440" s="7" t="n">
        <v>124.31</v>
      </c>
      <c r="F30440" s="7" t="n">
        <v>0</v>
      </c>
      <c r="G30440" s="7" t="n">
        <v>0</v>
      </c>
    </row>
    <row r="30441" customFormat="false" ht="15" hidden="false" customHeight="false" outlineLevel="0" collapsed="false">
      <c r="A30441" s="7" t="s">
        <v>53</v>
      </c>
      <c r="B30441" s="7" t="s">
        <v>558</v>
      </c>
      <c r="C30441" s="7" t="s">
        <v>1483</v>
      </c>
      <c r="D30441" s="7" t="n">
        <v>2</v>
      </c>
      <c r="E30441" s="7" t="n">
        <v>104.38</v>
      </c>
      <c r="F30441" s="7" t="n">
        <v>0</v>
      </c>
      <c r="G30441" s="7" t="n">
        <v>0</v>
      </c>
    </row>
    <row r="30442" customFormat="false" ht="15" hidden="false" customHeight="false" outlineLevel="0" collapsed="false">
      <c r="A30442" s="7" t="s">
        <v>53</v>
      </c>
      <c r="B30442" s="7" t="s">
        <v>744</v>
      </c>
      <c r="C30442" s="7" t="s">
        <v>1517</v>
      </c>
      <c r="D30442" s="7" t="n">
        <v>2</v>
      </c>
      <c r="E30442" s="7" t="n">
        <v>92.26</v>
      </c>
      <c r="F30442" s="7" t="n">
        <v>0</v>
      </c>
      <c r="G30442" s="7" t="n">
        <v>0</v>
      </c>
    </row>
    <row r="30443" customFormat="false" ht="15" hidden="false" customHeight="false" outlineLevel="0" collapsed="false">
      <c r="A30443" s="7" t="s">
        <v>53</v>
      </c>
      <c r="B30443" s="7" t="s">
        <v>823</v>
      </c>
      <c r="C30443" s="7" t="s">
        <v>1517</v>
      </c>
      <c r="D30443" s="7" t="n">
        <v>1</v>
      </c>
      <c r="E30443" s="7" t="n">
        <v>46.13</v>
      </c>
      <c r="F30443" s="7" t="n">
        <v>0</v>
      </c>
      <c r="G30443" s="7" t="n">
        <v>0</v>
      </c>
    </row>
    <row r="30444" customFormat="false" ht="15" hidden="false" customHeight="false" outlineLevel="0" collapsed="false">
      <c r="A30444" s="7" t="s">
        <v>53</v>
      </c>
      <c r="B30444" s="7" t="s">
        <v>274</v>
      </c>
      <c r="C30444" s="7" t="s">
        <v>1487</v>
      </c>
      <c r="D30444" s="7" t="n">
        <v>1</v>
      </c>
      <c r="E30444" s="7" t="n">
        <v>68.02</v>
      </c>
      <c r="F30444" s="7" t="n">
        <v>0</v>
      </c>
      <c r="G30444" s="7" t="n">
        <v>0</v>
      </c>
    </row>
    <row r="30445" customFormat="false" ht="15" hidden="false" customHeight="false" outlineLevel="0" collapsed="false">
      <c r="A30445" s="7" t="s">
        <v>53</v>
      </c>
      <c r="B30445" s="7" t="s">
        <v>274</v>
      </c>
      <c r="C30445" s="7" t="s">
        <v>1487</v>
      </c>
      <c r="D30445" s="7" t="n">
        <v>2</v>
      </c>
      <c r="E30445" s="7" t="n">
        <v>162.01</v>
      </c>
      <c r="F30445" s="7" t="n">
        <v>0</v>
      </c>
      <c r="G30445" s="7" t="n">
        <v>0</v>
      </c>
    </row>
    <row r="30446" customFormat="false" ht="15" hidden="false" customHeight="false" outlineLevel="0" collapsed="false">
      <c r="A30446" s="7" t="s">
        <v>53</v>
      </c>
      <c r="B30446" s="7" t="s">
        <v>274</v>
      </c>
      <c r="C30446" s="7" t="s">
        <v>1487</v>
      </c>
      <c r="D30446" s="7" t="n">
        <v>0</v>
      </c>
      <c r="E30446" s="7" t="n">
        <v>0</v>
      </c>
      <c r="F30446" s="7" t="n">
        <v>1</v>
      </c>
      <c r="G30446" s="7" t="n">
        <v>67.54</v>
      </c>
    </row>
    <row r="30447" customFormat="false" ht="15" hidden="false" customHeight="false" outlineLevel="0" collapsed="false">
      <c r="A30447" s="7" t="s">
        <v>53</v>
      </c>
      <c r="B30447" s="7" t="s">
        <v>277</v>
      </c>
      <c r="C30447" s="7" t="s">
        <v>1487</v>
      </c>
      <c r="D30447" s="7" t="n">
        <v>1</v>
      </c>
      <c r="E30447" s="7" t="n">
        <v>68.02</v>
      </c>
      <c r="F30447" s="7" t="n">
        <v>0</v>
      </c>
      <c r="G30447" s="7" t="n">
        <v>0</v>
      </c>
    </row>
    <row r="30448" customFormat="false" ht="15" hidden="false" customHeight="false" outlineLevel="0" collapsed="false">
      <c r="A30448" s="7" t="s">
        <v>53</v>
      </c>
      <c r="B30448" s="7" t="s">
        <v>277</v>
      </c>
      <c r="C30448" s="7" t="s">
        <v>1487</v>
      </c>
      <c r="D30448" s="7" t="n">
        <v>3</v>
      </c>
      <c r="E30448" s="7" t="n">
        <v>243.01</v>
      </c>
      <c r="F30448" s="7" t="n">
        <v>0</v>
      </c>
      <c r="G30448" s="7" t="n">
        <v>0</v>
      </c>
    </row>
    <row r="30449" customFormat="false" ht="15" hidden="false" customHeight="false" outlineLevel="0" collapsed="false">
      <c r="A30449" s="7" t="s">
        <v>53</v>
      </c>
      <c r="B30449" s="7" t="s">
        <v>277</v>
      </c>
      <c r="C30449" s="7" t="s">
        <v>1487</v>
      </c>
      <c r="D30449" s="7" t="n">
        <v>0</v>
      </c>
      <c r="E30449" s="7" t="n">
        <v>0</v>
      </c>
      <c r="F30449" s="7" t="n">
        <v>3</v>
      </c>
      <c r="G30449" s="7" t="n">
        <v>202.62</v>
      </c>
    </row>
    <row r="30450" customFormat="false" ht="15" hidden="false" customHeight="false" outlineLevel="0" collapsed="false">
      <c r="A30450" s="7" t="s">
        <v>53</v>
      </c>
      <c r="B30450" s="7" t="s">
        <v>389</v>
      </c>
      <c r="C30450" s="7" t="s">
        <v>1487</v>
      </c>
      <c r="D30450" s="7" t="n">
        <v>2</v>
      </c>
      <c r="E30450" s="7" t="n">
        <v>134.29</v>
      </c>
      <c r="F30450" s="7" t="n">
        <v>0</v>
      </c>
      <c r="G30450" s="7" t="n">
        <v>0</v>
      </c>
    </row>
    <row r="30451" customFormat="false" ht="15" hidden="false" customHeight="false" outlineLevel="0" collapsed="false">
      <c r="A30451" s="7" t="s">
        <v>53</v>
      </c>
      <c r="B30451" s="7" t="s">
        <v>389</v>
      </c>
      <c r="C30451" s="7" t="s">
        <v>1487</v>
      </c>
      <c r="D30451" s="7" t="n">
        <v>3</v>
      </c>
      <c r="E30451" s="7" t="n">
        <v>243.01</v>
      </c>
      <c r="F30451" s="7" t="n">
        <v>0</v>
      </c>
      <c r="G30451" s="7" t="n">
        <v>0</v>
      </c>
    </row>
    <row r="30452" customFormat="false" ht="15" hidden="false" customHeight="false" outlineLevel="0" collapsed="false">
      <c r="A30452" s="7" t="s">
        <v>53</v>
      </c>
      <c r="B30452" s="7" t="s">
        <v>332</v>
      </c>
      <c r="C30452" s="7" t="s">
        <v>1487</v>
      </c>
      <c r="D30452" s="7" t="n">
        <v>1</v>
      </c>
      <c r="E30452" s="7" t="n">
        <v>81</v>
      </c>
      <c r="F30452" s="7" t="n">
        <v>0</v>
      </c>
      <c r="G30452" s="7" t="n">
        <v>0</v>
      </c>
    </row>
    <row r="30453" customFormat="false" ht="15" hidden="false" customHeight="false" outlineLevel="0" collapsed="false">
      <c r="A30453" s="7" t="s">
        <v>54</v>
      </c>
      <c r="B30453" s="7" t="s">
        <v>982</v>
      </c>
      <c r="C30453" s="7" t="s">
        <v>1264</v>
      </c>
      <c r="D30453" s="7" t="n">
        <v>0</v>
      </c>
      <c r="E30453" s="7" t="n">
        <v>0</v>
      </c>
      <c r="F30453" s="7" t="n">
        <v>0</v>
      </c>
      <c r="G30453" s="7" t="n">
        <v>0</v>
      </c>
    </row>
    <row r="30454" customFormat="false" ht="15" hidden="false" customHeight="false" outlineLevel="0" collapsed="false">
      <c r="A30454" s="7" t="s">
        <v>54</v>
      </c>
      <c r="B30454" s="7" t="s">
        <v>194</v>
      </c>
      <c r="C30454" s="7" t="s">
        <v>1269</v>
      </c>
      <c r="D30454" s="7" t="n">
        <v>5</v>
      </c>
      <c r="E30454" s="7" t="n">
        <v>262.52</v>
      </c>
      <c r="F30454" s="7" t="n">
        <v>0</v>
      </c>
      <c r="G30454" s="7" t="n">
        <v>0</v>
      </c>
    </row>
    <row r="30455" customFormat="false" ht="15" hidden="false" customHeight="false" outlineLevel="0" collapsed="false">
      <c r="A30455" s="7" t="s">
        <v>54</v>
      </c>
      <c r="B30455" s="7" t="s">
        <v>194</v>
      </c>
      <c r="C30455" s="7" t="s">
        <v>1269</v>
      </c>
      <c r="D30455" s="7" t="n">
        <v>0</v>
      </c>
      <c r="E30455" s="7" t="n">
        <v>0</v>
      </c>
      <c r="F30455" s="7" t="n">
        <v>5</v>
      </c>
      <c r="G30455" s="7" t="n">
        <v>251.63</v>
      </c>
    </row>
    <row r="30456" customFormat="false" ht="15" hidden="false" customHeight="false" outlineLevel="0" collapsed="false">
      <c r="A30456" s="7" t="s">
        <v>54</v>
      </c>
      <c r="B30456" s="7" t="s">
        <v>235</v>
      </c>
      <c r="C30456" s="7" t="s">
        <v>1269</v>
      </c>
      <c r="D30456" s="7" t="n">
        <v>5</v>
      </c>
      <c r="E30456" s="7" t="n">
        <v>262.52</v>
      </c>
      <c r="F30456" s="7" t="n">
        <v>0</v>
      </c>
      <c r="G30456" s="7" t="n">
        <v>0</v>
      </c>
    </row>
    <row r="30457" customFormat="false" ht="15" hidden="false" customHeight="false" outlineLevel="0" collapsed="false">
      <c r="A30457" s="7" t="s">
        <v>54</v>
      </c>
      <c r="B30457" s="7" t="s">
        <v>207</v>
      </c>
      <c r="C30457" s="7" t="s">
        <v>1269</v>
      </c>
      <c r="D30457" s="7" t="n">
        <v>5</v>
      </c>
      <c r="E30457" s="7" t="n">
        <v>262.52</v>
      </c>
      <c r="F30457" s="7" t="n">
        <v>0</v>
      </c>
      <c r="G30457" s="7" t="n">
        <v>0</v>
      </c>
    </row>
    <row r="30458" customFormat="false" ht="15" hidden="false" customHeight="false" outlineLevel="0" collapsed="false">
      <c r="A30458" s="7" t="s">
        <v>54</v>
      </c>
      <c r="B30458" s="7" t="s">
        <v>314</v>
      </c>
      <c r="C30458" s="7" t="s">
        <v>1269</v>
      </c>
      <c r="D30458" s="7" t="n">
        <v>5</v>
      </c>
      <c r="E30458" s="7" t="n">
        <v>262.52</v>
      </c>
      <c r="F30458" s="7" t="n">
        <v>0</v>
      </c>
      <c r="G30458" s="7" t="n">
        <v>0</v>
      </c>
    </row>
    <row r="30459" customFormat="false" ht="15" hidden="false" customHeight="false" outlineLevel="0" collapsed="false">
      <c r="A30459" s="7" t="s">
        <v>54</v>
      </c>
      <c r="B30459" s="7" t="s">
        <v>364</v>
      </c>
      <c r="C30459" s="7" t="s">
        <v>1277</v>
      </c>
      <c r="D30459" s="7" t="n">
        <v>10</v>
      </c>
      <c r="E30459" s="7" t="n">
        <v>494.8</v>
      </c>
      <c r="F30459" s="7" t="n">
        <v>0</v>
      </c>
      <c r="G30459" s="7" t="n">
        <v>0</v>
      </c>
    </row>
    <row r="30460" customFormat="false" ht="15" hidden="false" customHeight="false" outlineLevel="0" collapsed="false">
      <c r="A30460" s="7" t="s">
        <v>54</v>
      </c>
      <c r="B30460" s="7" t="s">
        <v>398</v>
      </c>
      <c r="C30460" s="7" t="s">
        <v>1277</v>
      </c>
      <c r="D30460" s="7" t="n">
        <v>10</v>
      </c>
      <c r="E30460" s="7" t="n">
        <v>494.8</v>
      </c>
      <c r="F30460" s="7" t="n">
        <v>0</v>
      </c>
      <c r="G30460" s="7" t="n">
        <v>0</v>
      </c>
    </row>
    <row r="30461" customFormat="false" ht="15" hidden="false" customHeight="false" outlineLevel="0" collapsed="false">
      <c r="A30461" s="7" t="s">
        <v>54</v>
      </c>
      <c r="B30461" s="7" t="s">
        <v>482</v>
      </c>
      <c r="C30461" s="7" t="s">
        <v>1277</v>
      </c>
      <c r="D30461" s="7" t="n">
        <v>5</v>
      </c>
      <c r="E30461" s="7" t="n">
        <v>247.4</v>
      </c>
      <c r="F30461" s="7" t="n">
        <v>0</v>
      </c>
      <c r="G30461" s="7" t="n">
        <v>0</v>
      </c>
    </row>
    <row r="30462" customFormat="false" ht="15" hidden="false" customHeight="false" outlineLevel="0" collapsed="false">
      <c r="A30462" s="7" t="s">
        <v>54</v>
      </c>
      <c r="B30462" s="7" t="s">
        <v>339</v>
      </c>
      <c r="C30462" s="7" t="s">
        <v>1277</v>
      </c>
      <c r="D30462" s="7" t="n">
        <v>10</v>
      </c>
      <c r="E30462" s="7" t="n">
        <v>494.8</v>
      </c>
      <c r="F30462" s="7" t="n">
        <v>0</v>
      </c>
      <c r="G30462" s="7" t="n">
        <v>0</v>
      </c>
    </row>
    <row r="30463" customFormat="false" ht="15" hidden="false" customHeight="false" outlineLevel="0" collapsed="false">
      <c r="A30463" s="7" t="s">
        <v>54</v>
      </c>
      <c r="B30463" s="7" t="s">
        <v>300</v>
      </c>
      <c r="C30463" s="7" t="s">
        <v>1277</v>
      </c>
      <c r="D30463" s="7" t="n">
        <v>10</v>
      </c>
      <c r="E30463" s="7" t="n">
        <v>494.8</v>
      </c>
      <c r="F30463" s="7" t="n">
        <v>0</v>
      </c>
      <c r="G30463" s="7" t="n">
        <v>0</v>
      </c>
    </row>
    <row r="30464" customFormat="false" ht="15" hidden="false" customHeight="false" outlineLevel="0" collapsed="false">
      <c r="A30464" s="7" t="s">
        <v>54</v>
      </c>
      <c r="B30464" s="7" t="s">
        <v>413</v>
      </c>
      <c r="C30464" s="7" t="s">
        <v>1284</v>
      </c>
      <c r="D30464" s="7" t="n">
        <v>120</v>
      </c>
      <c r="E30464" s="7" t="n">
        <v>9947.75</v>
      </c>
      <c r="F30464" s="7" t="n">
        <v>0</v>
      </c>
      <c r="G30464" s="7" t="n">
        <v>0</v>
      </c>
    </row>
    <row r="30465" customFormat="false" ht="15" hidden="false" customHeight="false" outlineLevel="0" collapsed="false">
      <c r="A30465" s="7" t="s">
        <v>54</v>
      </c>
      <c r="B30465" s="7" t="s">
        <v>413</v>
      </c>
      <c r="C30465" s="7" t="s">
        <v>1284</v>
      </c>
      <c r="D30465" s="7" t="n">
        <v>0</v>
      </c>
      <c r="E30465" s="7" t="n">
        <v>0</v>
      </c>
      <c r="F30465" s="7" t="n">
        <v>80</v>
      </c>
      <c r="G30465" s="7" t="n">
        <v>6737.63</v>
      </c>
    </row>
    <row r="30466" customFormat="false" ht="15" hidden="false" customHeight="false" outlineLevel="0" collapsed="false">
      <c r="A30466" s="7" t="s">
        <v>54</v>
      </c>
      <c r="B30466" s="7" t="s">
        <v>413</v>
      </c>
      <c r="C30466" s="7" t="s">
        <v>1284</v>
      </c>
      <c r="D30466" s="7" t="n">
        <v>0</v>
      </c>
      <c r="E30466" s="7" t="n">
        <v>0</v>
      </c>
      <c r="F30466" s="7" t="n">
        <v>200</v>
      </c>
      <c r="G30466" s="7" t="n">
        <v>14284.68</v>
      </c>
    </row>
    <row r="30467" customFormat="false" ht="15" hidden="false" customHeight="false" outlineLevel="0" collapsed="false">
      <c r="A30467" s="7" t="s">
        <v>54</v>
      </c>
      <c r="B30467" s="7" t="s">
        <v>413</v>
      </c>
      <c r="C30467" s="7" t="s">
        <v>1284</v>
      </c>
      <c r="D30467" s="7" t="n">
        <v>65</v>
      </c>
      <c r="E30467" s="7" t="n">
        <v>4843.44</v>
      </c>
      <c r="F30467" s="7" t="n">
        <v>0</v>
      </c>
      <c r="G30467" s="7" t="n">
        <v>0</v>
      </c>
    </row>
    <row r="30468" customFormat="false" ht="15" hidden="false" customHeight="false" outlineLevel="0" collapsed="false">
      <c r="A30468" s="7" t="s">
        <v>54</v>
      </c>
      <c r="B30468" s="7" t="s">
        <v>249</v>
      </c>
      <c r="C30468" s="7" t="s">
        <v>1290</v>
      </c>
      <c r="D30468" s="7" t="n">
        <v>0</v>
      </c>
      <c r="E30468" s="7" t="n">
        <v>0</v>
      </c>
      <c r="F30468" s="7" t="n">
        <v>15</v>
      </c>
      <c r="G30468" s="7" t="n">
        <v>206.11</v>
      </c>
    </row>
    <row r="30469" customFormat="false" ht="15" hidden="false" customHeight="false" outlineLevel="0" collapsed="false">
      <c r="A30469" s="7" t="s">
        <v>54</v>
      </c>
      <c r="B30469" s="7" t="s">
        <v>249</v>
      </c>
      <c r="C30469" s="7" t="s">
        <v>1290</v>
      </c>
      <c r="D30469" s="7" t="n">
        <v>5</v>
      </c>
      <c r="E30469" s="7" t="n">
        <v>71.67</v>
      </c>
      <c r="F30469" s="7" t="n">
        <v>0</v>
      </c>
      <c r="G30469" s="7" t="n">
        <v>0</v>
      </c>
    </row>
    <row r="30470" customFormat="false" ht="15" hidden="false" customHeight="false" outlineLevel="0" collapsed="false">
      <c r="A30470" s="7" t="s">
        <v>54</v>
      </c>
      <c r="B30470" s="7" t="s">
        <v>249</v>
      </c>
      <c r="C30470" s="7" t="s">
        <v>1290</v>
      </c>
      <c r="D30470" s="7" t="n">
        <v>0</v>
      </c>
      <c r="E30470" s="7" t="n">
        <v>0</v>
      </c>
      <c r="F30470" s="7" t="n">
        <v>10</v>
      </c>
      <c r="G30470" s="7" t="n">
        <v>162.02</v>
      </c>
    </row>
    <row r="30471" customFormat="false" ht="15" hidden="false" customHeight="false" outlineLevel="0" collapsed="false">
      <c r="A30471" s="7" t="s">
        <v>54</v>
      </c>
      <c r="B30471" s="7" t="s">
        <v>223</v>
      </c>
      <c r="C30471" s="7" t="s">
        <v>1290</v>
      </c>
      <c r="D30471" s="7" t="n">
        <v>15</v>
      </c>
      <c r="E30471" s="7" t="n">
        <v>215.02</v>
      </c>
      <c r="F30471" s="7" t="n">
        <v>0</v>
      </c>
      <c r="G30471" s="7" t="n">
        <v>0</v>
      </c>
    </row>
    <row r="30472" customFormat="false" ht="15" hidden="false" customHeight="false" outlineLevel="0" collapsed="false">
      <c r="A30472" s="7" t="s">
        <v>54</v>
      </c>
      <c r="B30472" s="7" t="s">
        <v>223</v>
      </c>
      <c r="C30472" s="7" t="s">
        <v>1290</v>
      </c>
      <c r="D30472" s="7" t="n">
        <v>0</v>
      </c>
      <c r="E30472" s="7" t="n">
        <v>0</v>
      </c>
      <c r="F30472" s="7" t="n">
        <v>30</v>
      </c>
      <c r="G30472" s="7" t="n">
        <v>412.21</v>
      </c>
    </row>
    <row r="30473" customFormat="false" ht="15" hidden="false" customHeight="false" outlineLevel="0" collapsed="false">
      <c r="A30473" s="7" t="s">
        <v>54</v>
      </c>
      <c r="B30473" s="7" t="s">
        <v>223</v>
      </c>
      <c r="C30473" s="7" t="s">
        <v>1290</v>
      </c>
      <c r="D30473" s="7" t="n">
        <v>0</v>
      </c>
      <c r="E30473" s="7" t="n">
        <v>0</v>
      </c>
      <c r="F30473" s="7" t="n">
        <v>5</v>
      </c>
      <c r="G30473" s="7" t="n">
        <v>81.01</v>
      </c>
    </row>
    <row r="30474" customFormat="false" ht="15" hidden="false" customHeight="false" outlineLevel="0" collapsed="false">
      <c r="A30474" s="7" t="s">
        <v>54</v>
      </c>
      <c r="B30474" s="7" t="s">
        <v>253</v>
      </c>
      <c r="C30474" s="7" t="s">
        <v>1290</v>
      </c>
      <c r="D30474" s="7" t="n">
        <v>12</v>
      </c>
      <c r="E30474" s="7" t="n">
        <v>191.37</v>
      </c>
      <c r="F30474" s="7" t="n">
        <v>0</v>
      </c>
      <c r="G30474" s="7" t="n">
        <v>0</v>
      </c>
    </row>
    <row r="30475" customFormat="false" ht="15" hidden="false" customHeight="false" outlineLevel="0" collapsed="false">
      <c r="A30475" s="7" t="s">
        <v>54</v>
      </c>
      <c r="B30475" s="7" t="s">
        <v>253</v>
      </c>
      <c r="C30475" s="7" t="s">
        <v>1290</v>
      </c>
      <c r="D30475" s="7" t="n">
        <v>0</v>
      </c>
      <c r="E30475" s="7" t="n">
        <v>0</v>
      </c>
      <c r="F30475" s="7" t="n">
        <v>15</v>
      </c>
      <c r="G30475" s="7" t="n">
        <v>206.11</v>
      </c>
    </row>
    <row r="30476" customFormat="false" ht="15" hidden="false" customHeight="false" outlineLevel="0" collapsed="false">
      <c r="A30476" s="7" t="s">
        <v>54</v>
      </c>
      <c r="B30476" s="7" t="s">
        <v>317</v>
      </c>
      <c r="C30476" s="7" t="s">
        <v>1290</v>
      </c>
      <c r="D30476" s="7" t="n">
        <v>5</v>
      </c>
      <c r="E30476" s="7" t="n">
        <v>71.67</v>
      </c>
      <c r="F30476" s="7" t="n">
        <v>0</v>
      </c>
      <c r="G30476" s="7" t="n">
        <v>0</v>
      </c>
    </row>
    <row r="30477" customFormat="false" ht="15" hidden="false" customHeight="false" outlineLevel="0" collapsed="false">
      <c r="A30477" s="7" t="s">
        <v>54</v>
      </c>
      <c r="B30477" s="7" t="s">
        <v>317</v>
      </c>
      <c r="C30477" s="7" t="s">
        <v>1290</v>
      </c>
      <c r="D30477" s="7" t="n">
        <v>0</v>
      </c>
      <c r="E30477" s="7" t="n">
        <v>0</v>
      </c>
      <c r="F30477" s="7" t="n">
        <v>5</v>
      </c>
      <c r="G30477" s="7" t="n">
        <v>81.01</v>
      </c>
    </row>
    <row r="30478" customFormat="false" ht="15" hidden="false" customHeight="false" outlineLevel="0" collapsed="false">
      <c r="A30478" s="7" t="s">
        <v>54</v>
      </c>
      <c r="B30478" s="7" t="s">
        <v>728</v>
      </c>
      <c r="C30478" s="7" t="s">
        <v>1544</v>
      </c>
      <c r="D30478" s="7" t="n">
        <v>0</v>
      </c>
      <c r="E30478" s="7" t="n">
        <v>0</v>
      </c>
      <c r="F30478" s="7" t="n">
        <v>1</v>
      </c>
      <c r="G30478" s="7" t="n">
        <v>0.03</v>
      </c>
    </row>
    <row r="30479" customFormat="false" ht="15" hidden="false" customHeight="false" outlineLevel="0" collapsed="false">
      <c r="A30479" s="7" t="s">
        <v>54</v>
      </c>
      <c r="B30479" s="7" t="s">
        <v>667</v>
      </c>
      <c r="C30479" s="7" t="s">
        <v>1493</v>
      </c>
      <c r="D30479" s="7" t="n">
        <v>5</v>
      </c>
      <c r="E30479" s="7" t="n">
        <v>186.94</v>
      </c>
      <c r="F30479" s="7" t="n">
        <v>0</v>
      </c>
      <c r="G30479" s="7" t="n">
        <v>0</v>
      </c>
    </row>
    <row r="30480" customFormat="false" ht="15" hidden="false" customHeight="false" outlineLevel="0" collapsed="false">
      <c r="A30480" s="7" t="s">
        <v>54</v>
      </c>
      <c r="B30480" s="7" t="s">
        <v>676</v>
      </c>
      <c r="C30480" s="7" t="s">
        <v>1493</v>
      </c>
      <c r="D30480" s="7" t="n">
        <v>10</v>
      </c>
      <c r="E30480" s="7" t="n">
        <v>373.89</v>
      </c>
      <c r="F30480" s="7" t="n">
        <v>0</v>
      </c>
      <c r="G30480" s="7" t="n">
        <v>0</v>
      </c>
    </row>
    <row r="30481" customFormat="false" ht="15" hidden="false" customHeight="false" outlineLevel="0" collapsed="false">
      <c r="A30481" s="7" t="s">
        <v>54</v>
      </c>
      <c r="B30481" s="7" t="s">
        <v>692</v>
      </c>
      <c r="C30481" s="7" t="s">
        <v>1493</v>
      </c>
      <c r="D30481" s="7" t="n">
        <v>10</v>
      </c>
      <c r="E30481" s="7" t="n">
        <v>373.89</v>
      </c>
      <c r="F30481" s="7" t="n">
        <v>0</v>
      </c>
      <c r="G30481" s="7" t="n">
        <v>0</v>
      </c>
    </row>
    <row r="30482" customFormat="false" ht="15" hidden="false" customHeight="false" outlineLevel="0" collapsed="false">
      <c r="A30482" s="7" t="s">
        <v>54</v>
      </c>
      <c r="B30482" s="7" t="s">
        <v>666</v>
      </c>
      <c r="C30482" s="7" t="s">
        <v>1494</v>
      </c>
      <c r="D30482" s="7" t="n">
        <v>5</v>
      </c>
      <c r="E30482" s="7" t="n">
        <v>186.94</v>
      </c>
      <c r="F30482" s="7" t="n">
        <v>0</v>
      </c>
      <c r="G30482" s="7" t="n">
        <v>0</v>
      </c>
    </row>
    <row r="30483" customFormat="false" ht="15" hidden="false" customHeight="false" outlineLevel="0" collapsed="false">
      <c r="A30483" s="7" t="s">
        <v>54</v>
      </c>
      <c r="B30483" s="7" t="s">
        <v>674</v>
      </c>
      <c r="C30483" s="7" t="s">
        <v>1494</v>
      </c>
      <c r="D30483" s="7" t="n">
        <v>10</v>
      </c>
      <c r="E30483" s="7" t="n">
        <v>373.89</v>
      </c>
      <c r="F30483" s="7" t="n">
        <v>0</v>
      </c>
      <c r="G30483" s="7" t="n">
        <v>0</v>
      </c>
    </row>
    <row r="30484" customFormat="false" ht="15" hidden="false" customHeight="false" outlineLevel="0" collapsed="false">
      <c r="A30484" s="7" t="s">
        <v>54</v>
      </c>
      <c r="B30484" s="7" t="s">
        <v>711</v>
      </c>
      <c r="C30484" s="7" t="s">
        <v>1494</v>
      </c>
      <c r="D30484" s="7" t="n">
        <v>10</v>
      </c>
      <c r="E30484" s="7" t="n">
        <v>373.89</v>
      </c>
      <c r="F30484" s="7" t="n">
        <v>0</v>
      </c>
      <c r="G30484" s="7" t="n">
        <v>0</v>
      </c>
    </row>
    <row r="30485" customFormat="false" ht="15" hidden="false" customHeight="false" outlineLevel="0" collapsed="false">
      <c r="A30485" s="7" t="s">
        <v>54</v>
      </c>
      <c r="B30485" s="7" t="s">
        <v>296</v>
      </c>
      <c r="C30485" s="7" t="s">
        <v>1294</v>
      </c>
      <c r="D30485" s="7" t="n">
        <v>0</v>
      </c>
      <c r="E30485" s="7" t="n">
        <v>0</v>
      </c>
      <c r="F30485" s="7" t="n">
        <v>50</v>
      </c>
      <c r="G30485" s="7" t="n">
        <v>709.13</v>
      </c>
    </row>
    <row r="30486" customFormat="false" ht="15" hidden="false" customHeight="false" outlineLevel="0" collapsed="false">
      <c r="A30486" s="7" t="s">
        <v>54</v>
      </c>
      <c r="B30486" s="7" t="s">
        <v>296</v>
      </c>
      <c r="C30486" s="7" t="s">
        <v>1294</v>
      </c>
      <c r="D30486" s="7" t="n">
        <v>10</v>
      </c>
      <c r="E30486" s="7" t="n">
        <v>147.96</v>
      </c>
      <c r="F30486" s="7" t="n">
        <v>0</v>
      </c>
      <c r="G30486" s="7" t="n">
        <v>0</v>
      </c>
    </row>
    <row r="30487" customFormat="false" ht="15" hidden="false" customHeight="false" outlineLevel="0" collapsed="false">
      <c r="A30487" s="7" t="s">
        <v>54</v>
      </c>
      <c r="B30487" s="7" t="s">
        <v>164</v>
      </c>
      <c r="C30487" s="7" t="s">
        <v>1295</v>
      </c>
      <c r="D30487" s="7" t="n">
        <v>240</v>
      </c>
      <c r="E30487" s="7" t="n">
        <v>2130.37</v>
      </c>
      <c r="F30487" s="7" t="n">
        <v>0</v>
      </c>
      <c r="G30487" s="7" t="n">
        <v>0</v>
      </c>
    </row>
    <row r="30488" customFormat="false" ht="15" hidden="false" customHeight="false" outlineLevel="0" collapsed="false">
      <c r="A30488" s="7" t="s">
        <v>54</v>
      </c>
      <c r="B30488" s="7" t="s">
        <v>164</v>
      </c>
      <c r="C30488" s="7" t="s">
        <v>1295</v>
      </c>
      <c r="D30488" s="7" t="n">
        <v>0</v>
      </c>
      <c r="E30488" s="7" t="n">
        <v>0</v>
      </c>
      <c r="F30488" s="7" t="n">
        <v>150</v>
      </c>
      <c r="G30488" s="7" t="n">
        <v>1352.72</v>
      </c>
    </row>
    <row r="30489" customFormat="false" ht="15" hidden="false" customHeight="false" outlineLevel="0" collapsed="false">
      <c r="A30489" s="7" t="s">
        <v>54</v>
      </c>
      <c r="B30489" s="7" t="s">
        <v>164</v>
      </c>
      <c r="C30489" s="7" t="s">
        <v>1295</v>
      </c>
      <c r="D30489" s="7" t="n">
        <v>0</v>
      </c>
      <c r="E30489" s="7" t="n">
        <v>0</v>
      </c>
      <c r="F30489" s="7" t="n">
        <v>170</v>
      </c>
      <c r="G30489" s="7" t="n">
        <v>1300.14</v>
      </c>
    </row>
    <row r="30490" customFormat="false" ht="15" hidden="false" customHeight="false" outlineLevel="0" collapsed="false">
      <c r="A30490" s="7" t="s">
        <v>54</v>
      </c>
      <c r="B30490" s="7" t="s">
        <v>164</v>
      </c>
      <c r="C30490" s="7" t="s">
        <v>1295</v>
      </c>
      <c r="D30490" s="7" t="n">
        <v>80</v>
      </c>
      <c r="E30490" s="7" t="n">
        <v>638.31</v>
      </c>
      <c r="F30490" s="7" t="n">
        <v>0</v>
      </c>
      <c r="G30490" s="7" t="n">
        <v>0</v>
      </c>
    </row>
    <row r="30491" customFormat="false" ht="15" hidden="false" customHeight="false" outlineLevel="0" collapsed="false">
      <c r="A30491" s="7" t="s">
        <v>54</v>
      </c>
      <c r="B30491" s="7" t="s">
        <v>159</v>
      </c>
      <c r="C30491" s="7" t="s">
        <v>1295</v>
      </c>
      <c r="D30491" s="7" t="n">
        <v>0</v>
      </c>
      <c r="E30491" s="7" t="n">
        <v>0</v>
      </c>
      <c r="F30491" s="7" t="n">
        <v>220</v>
      </c>
      <c r="G30491" s="7" t="n">
        <v>1682.53</v>
      </c>
    </row>
    <row r="30492" customFormat="false" ht="15" hidden="false" customHeight="false" outlineLevel="0" collapsed="false">
      <c r="A30492" s="7" t="s">
        <v>54</v>
      </c>
      <c r="B30492" s="7" t="s">
        <v>159</v>
      </c>
      <c r="C30492" s="7" t="s">
        <v>1295</v>
      </c>
      <c r="D30492" s="7" t="n">
        <v>0</v>
      </c>
      <c r="E30492" s="7" t="n">
        <v>0</v>
      </c>
      <c r="F30492" s="7" t="n">
        <v>180</v>
      </c>
      <c r="G30492" s="7" t="n">
        <v>1623.27</v>
      </c>
    </row>
    <row r="30493" customFormat="false" ht="15" hidden="false" customHeight="false" outlineLevel="0" collapsed="false">
      <c r="A30493" s="7" t="s">
        <v>54</v>
      </c>
      <c r="B30493" s="7" t="s">
        <v>159</v>
      </c>
      <c r="C30493" s="7" t="s">
        <v>1295</v>
      </c>
      <c r="D30493" s="7" t="n">
        <v>240</v>
      </c>
      <c r="E30493" s="7" t="n">
        <v>2130.37</v>
      </c>
      <c r="F30493" s="7" t="n">
        <v>0</v>
      </c>
      <c r="G30493" s="7" t="n">
        <v>0</v>
      </c>
    </row>
    <row r="30494" customFormat="false" ht="15" hidden="false" customHeight="false" outlineLevel="0" collapsed="false">
      <c r="A30494" s="7" t="s">
        <v>54</v>
      </c>
      <c r="B30494" s="7" t="s">
        <v>159</v>
      </c>
      <c r="C30494" s="7" t="s">
        <v>1295</v>
      </c>
      <c r="D30494" s="7" t="n">
        <v>150</v>
      </c>
      <c r="E30494" s="7" t="n">
        <v>1196.83</v>
      </c>
      <c r="F30494" s="7" t="n">
        <v>0</v>
      </c>
      <c r="G30494" s="7" t="n">
        <v>0</v>
      </c>
    </row>
    <row r="30495" customFormat="false" ht="15" hidden="false" customHeight="false" outlineLevel="0" collapsed="false">
      <c r="A30495" s="7" t="s">
        <v>54</v>
      </c>
      <c r="B30495" s="7" t="s">
        <v>195</v>
      </c>
      <c r="C30495" s="7" t="s">
        <v>1295</v>
      </c>
      <c r="D30495" s="7" t="n">
        <v>100</v>
      </c>
      <c r="E30495" s="7" t="n">
        <v>797.89</v>
      </c>
      <c r="F30495" s="7" t="n">
        <v>0</v>
      </c>
      <c r="G30495" s="7" t="n">
        <v>0</v>
      </c>
    </row>
    <row r="30496" customFormat="false" ht="15" hidden="false" customHeight="false" outlineLevel="0" collapsed="false">
      <c r="A30496" s="7" t="s">
        <v>54</v>
      </c>
      <c r="B30496" s="7" t="s">
        <v>195</v>
      </c>
      <c r="C30496" s="7" t="s">
        <v>1295</v>
      </c>
      <c r="D30496" s="7" t="n">
        <v>0</v>
      </c>
      <c r="E30496" s="7" t="n">
        <v>0</v>
      </c>
      <c r="F30496" s="7" t="n">
        <v>160</v>
      </c>
      <c r="G30496" s="7" t="n">
        <v>1223.66</v>
      </c>
    </row>
    <row r="30497" customFormat="false" ht="15" hidden="false" customHeight="false" outlineLevel="0" collapsed="false">
      <c r="A30497" s="7" t="s">
        <v>54</v>
      </c>
      <c r="B30497" s="7" t="s">
        <v>195</v>
      </c>
      <c r="C30497" s="7" t="s">
        <v>1295</v>
      </c>
      <c r="D30497" s="7" t="n">
        <v>0</v>
      </c>
      <c r="E30497" s="7" t="n">
        <v>0</v>
      </c>
      <c r="F30497" s="7" t="n">
        <v>120</v>
      </c>
      <c r="G30497" s="7" t="n">
        <v>1082.18</v>
      </c>
    </row>
    <row r="30498" customFormat="false" ht="15" hidden="false" customHeight="false" outlineLevel="0" collapsed="false">
      <c r="A30498" s="7" t="s">
        <v>54</v>
      </c>
      <c r="B30498" s="7" t="s">
        <v>195</v>
      </c>
      <c r="C30498" s="7" t="s">
        <v>1295</v>
      </c>
      <c r="D30498" s="7" t="n">
        <v>120</v>
      </c>
      <c r="E30498" s="7" t="n">
        <v>1065.19</v>
      </c>
      <c r="F30498" s="7" t="n">
        <v>0</v>
      </c>
      <c r="G30498" s="7" t="n">
        <v>0</v>
      </c>
    </row>
    <row r="30499" customFormat="false" ht="15" hidden="false" customHeight="false" outlineLevel="0" collapsed="false">
      <c r="A30499" s="7" t="s">
        <v>54</v>
      </c>
      <c r="B30499" s="7" t="s">
        <v>209</v>
      </c>
      <c r="C30499" s="7" t="s">
        <v>1295</v>
      </c>
      <c r="D30499" s="7" t="n">
        <v>120</v>
      </c>
      <c r="E30499" s="7" t="n">
        <v>1065.19</v>
      </c>
      <c r="F30499" s="7" t="n">
        <v>0</v>
      </c>
      <c r="G30499" s="7" t="n">
        <v>0</v>
      </c>
    </row>
    <row r="30500" customFormat="false" ht="15" hidden="false" customHeight="false" outlineLevel="0" collapsed="false">
      <c r="A30500" s="7" t="s">
        <v>54</v>
      </c>
      <c r="B30500" s="7" t="s">
        <v>209</v>
      </c>
      <c r="C30500" s="7" t="s">
        <v>1295</v>
      </c>
      <c r="D30500" s="7" t="n">
        <v>80</v>
      </c>
      <c r="E30500" s="7" t="n">
        <v>638.31</v>
      </c>
      <c r="F30500" s="7" t="n">
        <v>0</v>
      </c>
      <c r="G30500" s="7" t="n">
        <v>0</v>
      </c>
    </row>
    <row r="30501" customFormat="false" ht="15" hidden="false" customHeight="false" outlineLevel="0" collapsed="false">
      <c r="A30501" s="7" t="s">
        <v>54</v>
      </c>
      <c r="B30501" s="7" t="s">
        <v>209</v>
      </c>
      <c r="C30501" s="7" t="s">
        <v>1295</v>
      </c>
      <c r="D30501" s="7" t="n">
        <v>0</v>
      </c>
      <c r="E30501" s="7" t="n">
        <v>0</v>
      </c>
      <c r="F30501" s="7" t="n">
        <v>90</v>
      </c>
      <c r="G30501" s="7" t="n">
        <v>811.63</v>
      </c>
    </row>
    <row r="30502" customFormat="false" ht="15" hidden="false" customHeight="false" outlineLevel="0" collapsed="false">
      <c r="A30502" s="7" t="s">
        <v>54</v>
      </c>
      <c r="B30502" s="7" t="s">
        <v>209</v>
      </c>
      <c r="C30502" s="7" t="s">
        <v>1295</v>
      </c>
      <c r="D30502" s="7" t="n">
        <v>0</v>
      </c>
      <c r="E30502" s="7" t="n">
        <v>0</v>
      </c>
      <c r="F30502" s="7" t="n">
        <v>120</v>
      </c>
      <c r="G30502" s="7" t="n">
        <v>917.75</v>
      </c>
    </row>
    <row r="30503" customFormat="false" ht="15" hidden="false" customHeight="false" outlineLevel="0" collapsed="false">
      <c r="A30503" s="7" t="s">
        <v>54</v>
      </c>
      <c r="B30503" s="7" t="s">
        <v>569</v>
      </c>
      <c r="C30503" s="7" t="s">
        <v>1298</v>
      </c>
      <c r="D30503" s="7" t="n">
        <v>0</v>
      </c>
      <c r="E30503" s="7" t="n">
        <v>0</v>
      </c>
      <c r="F30503" s="7" t="n">
        <v>70</v>
      </c>
      <c r="G30503" s="7" t="n">
        <v>734.98</v>
      </c>
    </row>
    <row r="30504" customFormat="false" ht="15" hidden="false" customHeight="false" outlineLevel="0" collapsed="false">
      <c r="A30504" s="7" t="s">
        <v>54</v>
      </c>
      <c r="B30504" s="7" t="s">
        <v>256</v>
      </c>
      <c r="C30504" s="7" t="s">
        <v>1301</v>
      </c>
      <c r="D30504" s="7" t="n">
        <v>0</v>
      </c>
      <c r="E30504" s="7" t="n">
        <v>0</v>
      </c>
      <c r="F30504" s="7" t="n">
        <v>10</v>
      </c>
      <c r="G30504" s="7" t="n">
        <v>201.3</v>
      </c>
    </row>
    <row r="30505" customFormat="false" ht="15" hidden="false" customHeight="false" outlineLevel="0" collapsed="false">
      <c r="A30505" s="7" t="s">
        <v>54</v>
      </c>
      <c r="B30505" s="7" t="s">
        <v>256</v>
      </c>
      <c r="C30505" s="7" t="s">
        <v>1301</v>
      </c>
      <c r="D30505" s="7" t="n">
        <v>10</v>
      </c>
      <c r="E30505" s="7" t="n">
        <v>210.01</v>
      </c>
      <c r="F30505" s="7" t="n">
        <v>0</v>
      </c>
      <c r="G30505" s="7" t="n">
        <v>0</v>
      </c>
    </row>
    <row r="30506" customFormat="false" ht="15" hidden="false" customHeight="false" outlineLevel="0" collapsed="false">
      <c r="A30506" s="7" t="s">
        <v>54</v>
      </c>
      <c r="B30506" s="7" t="s">
        <v>219</v>
      </c>
      <c r="C30506" s="7" t="s">
        <v>1302</v>
      </c>
      <c r="D30506" s="7" t="n">
        <v>0</v>
      </c>
      <c r="E30506" s="7" t="n">
        <v>0</v>
      </c>
      <c r="F30506" s="7" t="n">
        <v>10</v>
      </c>
      <c r="G30506" s="7" t="n">
        <v>228.75</v>
      </c>
    </row>
    <row r="30507" customFormat="false" ht="15" hidden="false" customHeight="false" outlineLevel="0" collapsed="false">
      <c r="A30507" s="7" t="s">
        <v>54</v>
      </c>
      <c r="B30507" s="7" t="s">
        <v>219</v>
      </c>
      <c r="C30507" s="7" t="s">
        <v>1302</v>
      </c>
      <c r="D30507" s="7" t="n">
        <v>10</v>
      </c>
      <c r="E30507" s="7" t="n">
        <v>238.65</v>
      </c>
      <c r="F30507" s="7" t="n">
        <v>0</v>
      </c>
      <c r="G30507" s="7" t="n">
        <v>0</v>
      </c>
    </row>
    <row r="30508" customFormat="false" ht="15" hidden="false" customHeight="false" outlineLevel="0" collapsed="false">
      <c r="A30508" s="7" t="s">
        <v>54</v>
      </c>
      <c r="B30508" s="7" t="s">
        <v>83</v>
      </c>
      <c r="C30508" s="7" t="s">
        <v>1303</v>
      </c>
      <c r="D30508" s="7" t="n">
        <v>0</v>
      </c>
      <c r="E30508" s="7" t="n">
        <v>0</v>
      </c>
      <c r="F30508" s="7" t="n">
        <v>150</v>
      </c>
      <c r="G30508" s="7" t="n">
        <v>3507.91</v>
      </c>
    </row>
    <row r="30509" customFormat="false" ht="15" hidden="false" customHeight="false" outlineLevel="0" collapsed="false">
      <c r="A30509" s="7" t="s">
        <v>54</v>
      </c>
      <c r="B30509" s="7" t="s">
        <v>83</v>
      </c>
      <c r="C30509" s="7" t="s">
        <v>1303</v>
      </c>
      <c r="D30509" s="7" t="n">
        <v>130</v>
      </c>
      <c r="E30509" s="7" t="n">
        <v>2689.82</v>
      </c>
      <c r="F30509" s="7" t="n">
        <v>0</v>
      </c>
      <c r="G30509" s="7" t="n">
        <v>0</v>
      </c>
    </row>
    <row r="30510" customFormat="false" ht="15" hidden="false" customHeight="false" outlineLevel="0" collapsed="false">
      <c r="A30510" s="7" t="s">
        <v>54</v>
      </c>
      <c r="B30510" s="7" t="s">
        <v>83</v>
      </c>
      <c r="C30510" s="7" t="s">
        <v>1303</v>
      </c>
      <c r="D30510" s="7" t="n">
        <v>0</v>
      </c>
      <c r="E30510" s="7" t="n">
        <v>0</v>
      </c>
      <c r="F30510" s="7" t="n">
        <v>100</v>
      </c>
      <c r="G30510" s="7" t="n">
        <v>1983.26</v>
      </c>
    </row>
    <row r="30511" customFormat="false" ht="15" hidden="false" customHeight="false" outlineLevel="0" collapsed="false">
      <c r="A30511" s="7" t="s">
        <v>54</v>
      </c>
      <c r="B30511" s="7" t="s">
        <v>83</v>
      </c>
      <c r="C30511" s="7" t="s">
        <v>1303</v>
      </c>
      <c r="D30511" s="7" t="n">
        <v>180</v>
      </c>
      <c r="E30511" s="7" t="n">
        <v>4143.39</v>
      </c>
      <c r="F30511" s="7" t="n">
        <v>0</v>
      </c>
      <c r="G30511" s="7" t="n">
        <v>0</v>
      </c>
    </row>
    <row r="30512" customFormat="false" ht="15" hidden="false" customHeight="false" outlineLevel="0" collapsed="false">
      <c r="A30512" s="7" t="s">
        <v>54</v>
      </c>
      <c r="B30512" s="7" t="s">
        <v>146</v>
      </c>
      <c r="C30512" s="7" t="s">
        <v>1311</v>
      </c>
      <c r="D30512" s="7" t="n">
        <v>6</v>
      </c>
      <c r="E30512" s="7" t="n">
        <v>225.67</v>
      </c>
      <c r="F30512" s="7" t="n">
        <v>0</v>
      </c>
      <c r="G30512" s="7" t="n">
        <v>0</v>
      </c>
    </row>
    <row r="30513" customFormat="false" ht="15" hidden="false" customHeight="false" outlineLevel="0" collapsed="false">
      <c r="A30513" s="7" t="s">
        <v>54</v>
      </c>
      <c r="B30513" s="7" t="s">
        <v>127</v>
      </c>
      <c r="C30513" s="7" t="s">
        <v>1311</v>
      </c>
      <c r="D30513" s="7" t="n">
        <v>5</v>
      </c>
      <c r="E30513" s="7" t="n">
        <v>169.05</v>
      </c>
      <c r="F30513" s="7" t="n">
        <v>0</v>
      </c>
      <c r="G30513" s="7" t="n">
        <v>0</v>
      </c>
    </row>
    <row r="30514" customFormat="false" ht="15" hidden="false" customHeight="false" outlineLevel="0" collapsed="false">
      <c r="A30514" s="7" t="s">
        <v>54</v>
      </c>
      <c r="B30514" s="7" t="s">
        <v>127</v>
      </c>
      <c r="C30514" s="7" t="s">
        <v>1311</v>
      </c>
      <c r="D30514" s="7" t="n">
        <v>6</v>
      </c>
      <c r="E30514" s="7" t="n">
        <v>225.67</v>
      </c>
      <c r="F30514" s="7" t="n">
        <v>0</v>
      </c>
      <c r="G30514" s="7" t="n">
        <v>0</v>
      </c>
    </row>
    <row r="30515" customFormat="false" ht="15" hidden="false" customHeight="false" outlineLevel="0" collapsed="false">
      <c r="A30515" s="7" t="s">
        <v>54</v>
      </c>
      <c r="B30515" s="7" t="s">
        <v>127</v>
      </c>
      <c r="C30515" s="7" t="s">
        <v>1311</v>
      </c>
      <c r="D30515" s="7" t="n">
        <v>0</v>
      </c>
      <c r="E30515" s="7" t="n">
        <v>0</v>
      </c>
      <c r="F30515" s="7" t="n">
        <v>5</v>
      </c>
      <c r="G30515" s="7" t="n">
        <v>191.06</v>
      </c>
    </row>
    <row r="30516" customFormat="false" ht="15" hidden="false" customHeight="false" outlineLevel="0" collapsed="false">
      <c r="A30516" s="7" t="s">
        <v>54</v>
      </c>
      <c r="B30516" s="7" t="s">
        <v>134</v>
      </c>
      <c r="C30516" s="7" t="s">
        <v>1311</v>
      </c>
      <c r="D30516" s="7" t="n">
        <v>5</v>
      </c>
      <c r="E30516" s="7" t="n">
        <v>169.05</v>
      </c>
      <c r="F30516" s="7" t="n">
        <v>0</v>
      </c>
      <c r="G30516" s="7" t="n">
        <v>0</v>
      </c>
    </row>
    <row r="30517" customFormat="false" ht="15" hidden="false" customHeight="false" outlineLevel="0" collapsed="false">
      <c r="A30517" s="7" t="s">
        <v>54</v>
      </c>
      <c r="B30517" s="7" t="s">
        <v>134</v>
      </c>
      <c r="C30517" s="7" t="s">
        <v>1311</v>
      </c>
      <c r="D30517" s="7" t="n">
        <v>5</v>
      </c>
      <c r="E30517" s="7" t="n">
        <v>188.06</v>
      </c>
      <c r="F30517" s="7" t="n">
        <v>0</v>
      </c>
      <c r="G30517" s="7" t="n">
        <v>0</v>
      </c>
    </row>
    <row r="30518" customFormat="false" ht="15" hidden="false" customHeight="false" outlineLevel="0" collapsed="false">
      <c r="A30518" s="7" t="s">
        <v>54</v>
      </c>
      <c r="B30518" s="7" t="s">
        <v>887</v>
      </c>
      <c r="C30518" s="7" t="s">
        <v>1560</v>
      </c>
      <c r="D30518" s="7" t="n">
        <v>36</v>
      </c>
      <c r="E30518" s="7" t="n">
        <v>1061.57</v>
      </c>
      <c r="F30518" s="7" t="n">
        <v>0</v>
      </c>
      <c r="G30518" s="7" t="n">
        <v>0</v>
      </c>
    </row>
    <row r="30519" customFormat="false" ht="15" hidden="false" customHeight="false" outlineLevel="0" collapsed="false">
      <c r="A30519" s="7" t="s">
        <v>54</v>
      </c>
      <c r="B30519" s="7" t="s">
        <v>135</v>
      </c>
      <c r="C30519" s="7" t="s">
        <v>1316</v>
      </c>
      <c r="D30519" s="7" t="n">
        <v>24</v>
      </c>
      <c r="E30519" s="7" t="n">
        <v>689.66</v>
      </c>
      <c r="F30519" s="7" t="n">
        <v>0</v>
      </c>
      <c r="G30519" s="7" t="n">
        <v>0</v>
      </c>
    </row>
    <row r="30520" customFormat="false" ht="15" hidden="false" customHeight="false" outlineLevel="0" collapsed="false">
      <c r="A30520" s="7" t="s">
        <v>54</v>
      </c>
      <c r="B30520" s="7" t="s">
        <v>135</v>
      </c>
      <c r="C30520" s="7" t="s">
        <v>1316</v>
      </c>
      <c r="D30520" s="7" t="n">
        <v>0</v>
      </c>
      <c r="E30520" s="7" t="n">
        <v>0</v>
      </c>
      <c r="F30520" s="7" t="n">
        <v>40</v>
      </c>
      <c r="G30520" s="7" t="n">
        <v>990.34</v>
      </c>
    </row>
    <row r="30521" customFormat="false" ht="15" hidden="false" customHeight="false" outlineLevel="0" collapsed="false">
      <c r="A30521" s="7" t="s">
        <v>54</v>
      </c>
      <c r="B30521" s="7" t="s">
        <v>135</v>
      </c>
      <c r="C30521" s="7" t="s">
        <v>1316</v>
      </c>
      <c r="D30521" s="7" t="n">
        <v>0</v>
      </c>
      <c r="E30521" s="7" t="n">
        <v>0</v>
      </c>
      <c r="F30521" s="7" t="n">
        <v>33</v>
      </c>
      <c r="G30521" s="7" t="n">
        <v>963.41</v>
      </c>
    </row>
    <row r="30522" customFormat="false" ht="15" hidden="false" customHeight="false" outlineLevel="0" collapsed="false">
      <c r="A30522" s="7" t="s">
        <v>54</v>
      </c>
      <c r="B30522" s="7" t="s">
        <v>193</v>
      </c>
      <c r="C30522" s="7" t="s">
        <v>1316</v>
      </c>
      <c r="D30522" s="7" t="n">
        <v>0</v>
      </c>
      <c r="E30522" s="7" t="n">
        <v>0</v>
      </c>
      <c r="F30522" s="7" t="n">
        <v>20</v>
      </c>
      <c r="G30522" s="7" t="n">
        <v>464.06</v>
      </c>
    </row>
    <row r="30523" customFormat="false" ht="15" hidden="false" customHeight="false" outlineLevel="0" collapsed="false">
      <c r="A30523" s="7" t="s">
        <v>54</v>
      </c>
      <c r="B30523" s="7" t="s">
        <v>193</v>
      </c>
      <c r="C30523" s="7" t="s">
        <v>1316</v>
      </c>
      <c r="D30523" s="7" t="n">
        <v>0</v>
      </c>
      <c r="E30523" s="7" t="n">
        <v>0</v>
      </c>
      <c r="F30523" s="7" t="n">
        <v>9</v>
      </c>
      <c r="G30523" s="7" t="n">
        <v>246.24</v>
      </c>
    </row>
    <row r="30524" customFormat="false" ht="15" hidden="false" customHeight="false" outlineLevel="0" collapsed="false">
      <c r="A30524" s="7" t="s">
        <v>54</v>
      </c>
      <c r="B30524" s="7" t="s">
        <v>193</v>
      </c>
      <c r="C30524" s="7" t="s">
        <v>1316</v>
      </c>
      <c r="D30524" s="7" t="n">
        <v>10</v>
      </c>
      <c r="E30524" s="7" t="n">
        <v>242.07</v>
      </c>
      <c r="F30524" s="7" t="n">
        <v>0</v>
      </c>
      <c r="G30524" s="7" t="n">
        <v>0</v>
      </c>
    </row>
    <row r="30525" customFormat="false" ht="15" hidden="false" customHeight="false" outlineLevel="0" collapsed="false">
      <c r="A30525" s="7" t="s">
        <v>54</v>
      </c>
      <c r="B30525" s="7" t="s">
        <v>812</v>
      </c>
      <c r="C30525" s="7" t="s">
        <v>1552</v>
      </c>
      <c r="D30525" s="7" t="n">
        <v>0</v>
      </c>
      <c r="E30525" s="7" t="n">
        <v>0</v>
      </c>
      <c r="F30525" s="7" t="n">
        <v>5</v>
      </c>
      <c r="G30525" s="7" t="n">
        <v>184.18</v>
      </c>
    </row>
    <row r="30526" customFormat="false" ht="15" hidden="false" customHeight="false" outlineLevel="0" collapsed="false">
      <c r="A30526" s="7" t="s">
        <v>54</v>
      </c>
      <c r="B30526" s="7" t="s">
        <v>812</v>
      </c>
      <c r="C30526" s="7" t="s">
        <v>1552</v>
      </c>
      <c r="D30526" s="7" t="n">
        <v>10</v>
      </c>
      <c r="E30526" s="7" t="n">
        <v>325.92</v>
      </c>
      <c r="F30526" s="7" t="n">
        <v>0</v>
      </c>
      <c r="G30526" s="7" t="n">
        <v>0</v>
      </c>
    </row>
    <row r="30527" customFormat="false" ht="15" hidden="false" customHeight="false" outlineLevel="0" collapsed="false">
      <c r="A30527" s="7" t="s">
        <v>54</v>
      </c>
      <c r="B30527" s="7" t="s">
        <v>812</v>
      </c>
      <c r="C30527" s="7" t="s">
        <v>1552</v>
      </c>
      <c r="D30527" s="7" t="n">
        <v>0</v>
      </c>
      <c r="E30527" s="7" t="n">
        <v>0</v>
      </c>
      <c r="F30527" s="7" t="n">
        <v>10</v>
      </c>
      <c r="G30527" s="7" t="n">
        <v>312.4</v>
      </c>
    </row>
    <row r="30528" customFormat="false" ht="15" hidden="false" customHeight="false" outlineLevel="0" collapsed="false">
      <c r="A30528" s="7" t="s">
        <v>54</v>
      </c>
      <c r="B30528" s="7" t="s">
        <v>1035</v>
      </c>
      <c r="C30528" s="7" t="s">
        <v>1552</v>
      </c>
      <c r="D30528" s="7" t="n">
        <v>0</v>
      </c>
      <c r="E30528" s="7" t="n">
        <v>0</v>
      </c>
      <c r="F30528" s="7" t="n">
        <v>10</v>
      </c>
      <c r="G30528" s="7" t="n">
        <v>312.4</v>
      </c>
    </row>
    <row r="30529" customFormat="false" ht="15" hidden="false" customHeight="false" outlineLevel="0" collapsed="false">
      <c r="A30529" s="7" t="s">
        <v>54</v>
      </c>
      <c r="B30529" s="7" t="s">
        <v>1035</v>
      </c>
      <c r="C30529" s="7" t="s">
        <v>1552</v>
      </c>
      <c r="D30529" s="7" t="n">
        <v>0</v>
      </c>
      <c r="E30529" s="7" t="n">
        <v>0</v>
      </c>
      <c r="F30529" s="7" t="n">
        <v>14</v>
      </c>
      <c r="G30529" s="7" t="n">
        <v>515.72</v>
      </c>
    </row>
    <row r="30530" customFormat="false" ht="15" hidden="false" customHeight="false" outlineLevel="0" collapsed="false">
      <c r="A30530" s="7" t="s">
        <v>54</v>
      </c>
      <c r="B30530" s="7" t="s">
        <v>1050</v>
      </c>
      <c r="C30530" s="7" t="s">
        <v>1552</v>
      </c>
      <c r="D30530" s="7" t="n">
        <v>0</v>
      </c>
      <c r="E30530" s="7" t="n">
        <v>0</v>
      </c>
      <c r="F30530" s="7" t="n">
        <v>4</v>
      </c>
      <c r="G30530" s="7" t="n">
        <v>147.35</v>
      </c>
    </row>
    <row r="30531" customFormat="false" ht="15" hidden="false" customHeight="false" outlineLevel="0" collapsed="false">
      <c r="A30531" s="7" t="s">
        <v>54</v>
      </c>
      <c r="B30531" s="7" t="s">
        <v>1050</v>
      </c>
      <c r="C30531" s="7" t="s">
        <v>1552</v>
      </c>
      <c r="D30531" s="7" t="n">
        <v>0</v>
      </c>
      <c r="E30531" s="7" t="n">
        <v>0</v>
      </c>
      <c r="F30531" s="7" t="n">
        <v>5</v>
      </c>
      <c r="G30531" s="7" t="n">
        <v>156.2</v>
      </c>
    </row>
    <row r="30532" customFormat="false" ht="15" hidden="false" customHeight="false" outlineLevel="0" collapsed="false">
      <c r="A30532" s="7" t="s">
        <v>54</v>
      </c>
      <c r="B30532" s="7" t="s">
        <v>1050</v>
      </c>
      <c r="C30532" s="7" t="s">
        <v>1552</v>
      </c>
      <c r="D30532" s="7" t="n">
        <v>5</v>
      </c>
      <c r="E30532" s="7" t="n">
        <v>162.96</v>
      </c>
      <c r="F30532" s="7" t="n">
        <v>0</v>
      </c>
      <c r="G30532" s="7" t="n">
        <v>0</v>
      </c>
    </row>
    <row r="30533" customFormat="false" ht="15" hidden="false" customHeight="false" outlineLevel="0" collapsed="false">
      <c r="A30533" s="7" t="s">
        <v>54</v>
      </c>
      <c r="B30533" s="7" t="s">
        <v>144</v>
      </c>
      <c r="C30533" s="7" t="s">
        <v>1320</v>
      </c>
      <c r="D30533" s="7" t="n">
        <v>0</v>
      </c>
      <c r="E30533" s="7" t="n">
        <v>0</v>
      </c>
      <c r="F30533" s="7" t="n">
        <v>50</v>
      </c>
      <c r="G30533" s="7" t="n">
        <v>1237.92</v>
      </c>
    </row>
    <row r="30534" customFormat="false" ht="15" hidden="false" customHeight="false" outlineLevel="0" collapsed="false">
      <c r="A30534" s="7" t="s">
        <v>54</v>
      </c>
      <c r="B30534" s="7" t="s">
        <v>144</v>
      </c>
      <c r="C30534" s="7" t="s">
        <v>1320</v>
      </c>
      <c r="D30534" s="7" t="n">
        <v>0</v>
      </c>
      <c r="E30534" s="7" t="n">
        <v>0</v>
      </c>
      <c r="F30534" s="7" t="n">
        <v>88</v>
      </c>
      <c r="G30534" s="7" t="n">
        <v>2569.1</v>
      </c>
    </row>
    <row r="30535" customFormat="false" ht="15" hidden="false" customHeight="false" outlineLevel="0" collapsed="false">
      <c r="A30535" s="7" t="s">
        <v>54</v>
      </c>
      <c r="B30535" s="7" t="s">
        <v>144</v>
      </c>
      <c r="C30535" s="7" t="s">
        <v>1320</v>
      </c>
      <c r="D30535" s="7" t="n">
        <v>55</v>
      </c>
      <c r="E30535" s="7" t="n">
        <v>1420.65</v>
      </c>
      <c r="F30535" s="7" t="n">
        <v>0</v>
      </c>
      <c r="G30535" s="7" t="n">
        <v>0</v>
      </c>
    </row>
    <row r="30536" customFormat="false" ht="15" hidden="false" customHeight="false" outlineLevel="0" collapsed="false">
      <c r="A30536" s="7" t="s">
        <v>54</v>
      </c>
      <c r="B30536" s="7" t="s">
        <v>138</v>
      </c>
      <c r="C30536" s="7" t="s">
        <v>1320</v>
      </c>
      <c r="D30536" s="7" t="n">
        <v>0</v>
      </c>
      <c r="E30536" s="7" t="n">
        <v>0</v>
      </c>
      <c r="F30536" s="7" t="n">
        <v>20</v>
      </c>
      <c r="G30536" s="7" t="n">
        <v>495.17</v>
      </c>
    </row>
    <row r="30537" customFormat="false" ht="15" hidden="false" customHeight="false" outlineLevel="0" collapsed="false">
      <c r="A30537" s="7" t="s">
        <v>54</v>
      </c>
      <c r="B30537" s="7" t="s">
        <v>138</v>
      </c>
      <c r="C30537" s="7" t="s">
        <v>1320</v>
      </c>
      <c r="D30537" s="7" t="n">
        <v>105</v>
      </c>
      <c r="E30537" s="7" t="n">
        <v>2712.14</v>
      </c>
      <c r="F30537" s="7" t="n">
        <v>0</v>
      </c>
      <c r="G30537" s="7" t="n">
        <v>0</v>
      </c>
    </row>
    <row r="30538" customFormat="false" ht="15" hidden="false" customHeight="false" outlineLevel="0" collapsed="false">
      <c r="A30538" s="7" t="s">
        <v>54</v>
      </c>
      <c r="B30538" s="7" t="s">
        <v>138</v>
      </c>
      <c r="C30538" s="7" t="s">
        <v>1320</v>
      </c>
      <c r="D30538" s="7" t="n">
        <v>0</v>
      </c>
      <c r="E30538" s="7" t="n">
        <v>0</v>
      </c>
      <c r="F30538" s="7" t="n">
        <v>80</v>
      </c>
      <c r="G30538" s="7" t="n">
        <v>2335.55</v>
      </c>
    </row>
    <row r="30539" customFormat="false" ht="15" hidden="false" customHeight="false" outlineLevel="0" collapsed="false">
      <c r="A30539" s="7" t="s">
        <v>54</v>
      </c>
      <c r="B30539" s="7" t="s">
        <v>218</v>
      </c>
      <c r="C30539" s="7" t="s">
        <v>1320</v>
      </c>
      <c r="D30539" s="7" t="n">
        <v>25</v>
      </c>
      <c r="E30539" s="7" t="n">
        <v>645.74</v>
      </c>
      <c r="F30539" s="7" t="n">
        <v>0</v>
      </c>
      <c r="G30539" s="7" t="n">
        <v>0</v>
      </c>
    </row>
    <row r="30540" customFormat="false" ht="15" hidden="false" customHeight="false" outlineLevel="0" collapsed="false">
      <c r="A30540" s="7" t="s">
        <v>54</v>
      </c>
      <c r="B30540" s="7" t="s">
        <v>218</v>
      </c>
      <c r="C30540" s="7" t="s">
        <v>1320</v>
      </c>
      <c r="D30540" s="7" t="n">
        <v>0</v>
      </c>
      <c r="E30540" s="7" t="n">
        <v>0</v>
      </c>
      <c r="F30540" s="7" t="n">
        <v>20</v>
      </c>
      <c r="G30540" s="7" t="n">
        <v>583.89</v>
      </c>
    </row>
    <row r="30541" customFormat="false" ht="15" hidden="false" customHeight="false" outlineLevel="0" collapsed="false">
      <c r="A30541" s="7" t="s">
        <v>54</v>
      </c>
      <c r="B30541" s="7" t="s">
        <v>166</v>
      </c>
      <c r="C30541" s="7" t="s">
        <v>1320</v>
      </c>
      <c r="D30541" s="7" t="n">
        <v>25</v>
      </c>
      <c r="E30541" s="7" t="n">
        <v>645.74</v>
      </c>
      <c r="F30541" s="7" t="n">
        <v>0</v>
      </c>
      <c r="G30541" s="7" t="n">
        <v>0</v>
      </c>
    </row>
    <row r="30542" customFormat="false" ht="15" hidden="false" customHeight="false" outlineLevel="0" collapsed="false">
      <c r="A30542" s="7" t="s">
        <v>54</v>
      </c>
      <c r="B30542" s="7" t="s">
        <v>166</v>
      </c>
      <c r="C30542" s="7" t="s">
        <v>1320</v>
      </c>
      <c r="D30542" s="7" t="n">
        <v>0</v>
      </c>
      <c r="E30542" s="7" t="n">
        <v>0</v>
      </c>
      <c r="F30542" s="7" t="n">
        <v>34</v>
      </c>
      <c r="G30542" s="7" t="n">
        <v>992.61</v>
      </c>
    </row>
    <row r="30543" customFormat="false" ht="15" hidden="false" customHeight="false" outlineLevel="0" collapsed="false">
      <c r="A30543" s="7" t="s">
        <v>54</v>
      </c>
      <c r="B30543" s="7" t="s">
        <v>166</v>
      </c>
      <c r="C30543" s="7" t="s">
        <v>1320</v>
      </c>
      <c r="D30543" s="7" t="n">
        <v>0</v>
      </c>
      <c r="E30543" s="7" t="n">
        <v>0</v>
      </c>
      <c r="F30543" s="7" t="n">
        <v>25</v>
      </c>
      <c r="G30543" s="7" t="n">
        <v>618.96</v>
      </c>
    </row>
    <row r="30544" customFormat="false" ht="15" hidden="false" customHeight="false" outlineLevel="0" collapsed="false">
      <c r="A30544" s="7" t="s">
        <v>54</v>
      </c>
      <c r="B30544" s="7" t="s">
        <v>243</v>
      </c>
      <c r="C30544" s="7" t="s">
        <v>1321</v>
      </c>
      <c r="D30544" s="7" t="n">
        <v>12</v>
      </c>
      <c r="E30544" s="7" t="n">
        <v>288.86</v>
      </c>
      <c r="F30544" s="7" t="n">
        <v>0</v>
      </c>
      <c r="G30544" s="7" t="n">
        <v>0</v>
      </c>
    </row>
    <row r="30545" customFormat="false" ht="15" hidden="false" customHeight="false" outlineLevel="0" collapsed="false">
      <c r="A30545" s="7" t="s">
        <v>54</v>
      </c>
      <c r="B30545" s="7" t="s">
        <v>243</v>
      </c>
      <c r="C30545" s="7" t="s">
        <v>1321</v>
      </c>
      <c r="D30545" s="7" t="n">
        <v>0</v>
      </c>
      <c r="E30545" s="7" t="n">
        <v>0</v>
      </c>
      <c r="F30545" s="7" t="n">
        <v>20</v>
      </c>
      <c r="G30545" s="7" t="n">
        <v>414.8</v>
      </c>
    </row>
    <row r="30546" customFormat="false" ht="15" hidden="false" customHeight="false" outlineLevel="0" collapsed="false">
      <c r="A30546" s="7" t="s">
        <v>54</v>
      </c>
      <c r="B30546" s="7" t="s">
        <v>239</v>
      </c>
      <c r="C30546" s="7" t="s">
        <v>1321</v>
      </c>
      <c r="D30546" s="7" t="n">
        <v>24</v>
      </c>
      <c r="E30546" s="7" t="n">
        <v>577.73</v>
      </c>
      <c r="F30546" s="7" t="n">
        <v>0</v>
      </c>
      <c r="G30546" s="7" t="n">
        <v>0</v>
      </c>
    </row>
    <row r="30547" customFormat="false" ht="15" hidden="false" customHeight="false" outlineLevel="0" collapsed="false">
      <c r="A30547" s="7" t="s">
        <v>54</v>
      </c>
      <c r="B30547" s="7" t="s">
        <v>239</v>
      </c>
      <c r="C30547" s="7" t="s">
        <v>1321</v>
      </c>
      <c r="D30547" s="7" t="n">
        <v>0</v>
      </c>
      <c r="E30547" s="7" t="n">
        <v>0</v>
      </c>
      <c r="F30547" s="7" t="n">
        <v>20</v>
      </c>
      <c r="G30547" s="7" t="n">
        <v>414.8</v>
      </c>
    </row>
    <row r="30548" customFormat="false" ht="15" hidden="false" customHeight="false" outlineLevel="0" collapsed="false">
      <c r="A30548" s="7" t="s">
        <v>54</v>
      </c>
      <c r="B30548" s="7" t="s">
        <v>239</v>
      </c>
      <c r="C30548" s="7" t="s">
        <v>1321</v>
      </c>
      <c r="D30548" s="7" t="n">
        <v>15</v>
      </c>
      <c r="E30548" s="7" t="n">
        <v>324.56</v>
      </c>
      <c r="F30548" s="7" t="n">
        <v>0</v>
      </c>
      <c r="G30548" s="7" t="n">
        <v>0</v>
      </c>
    </row>
    <row r="30549" customFormat="false" ht="15" hidden="false" customHeight="false" outlineLevel="0" collapsed="false">
      <c r="A30549" s="7" t="s">
        <v>54</v>
      </c>
      <c r="B30549" s="7" t="s">
        <v>282</v>
      </c>
      <c r="C30549" s="7" t="s">
        <v>1324</v>
      </c>
      <c r="D30549" s="7" t="n">
        <v>10</v>
      </c>
      <c r="E30549" s="7" t="n">
        <v>135.24</v>
      </c>
      <c r="F30549" s="7" t="n">
        <v>0</v>
      </c>
      <c r="G30549" s="7" t="n">
        <v>0</v>
      </c>
    </row>
    <row r="30550" customFormat="false" ht="15" hidden="false" customHeight="false" outlineLevel="0" collapsed="false">
      <c r="A30550" s="7" t="s">
        <v>54</v>
      </c>
      <c r="B30550" s="7" t="s">
        <v>791</v>
      </c>
      <c r="C30550" s="7" t="s">
        <v>1325</v>
      </c>
      <c r="D30550" s="7" t="n">
        <v>0</v>
      </c>
      <c r="E30550" s="7" t="n">
        <v>0</v>
      </c>
      <c r="F30550" s="7" t="n">
        <v>5</v>
      </c>
      <c r="G30550" s="7" t="n">
        <v>345.45</v>
      </c>
    </row>
    <row r="30551" customFormat="false" ht="15" hidden="false" customHeight="false" outlineLevel="0" collapsed="false">
      <c r="A30551" s="7" t="s">
        <v>54</v>
      </c>
      <c r="B30551" s="7" t="s">
        <v>791</v>
      </c>
      <c r="C30551" s="7" t="s">
        <v>1325</v>
      </c>
      <c r="D30551" s="7" t="n">
        <v>10</v>
      </c>
      <c r="E30551" s="7" t="n">
        <v>720.8</v>
      </c>
      <c r="F30551" s="7" t="n">
        <v>0</v>
      </c>
      <c r="G30551" s="7" t="n">
        <v>0</v>
      </c>
    </row>
    <row r="30552" customFormat="false" ht="15" hidden="false" customHeight="false" outlineLevel="0" collapsed="false">
      <c r="A30552" s="7" t="s">
        <v>54</v>
      </c>
      <c r="B30552" s="7" t="s">
        <v>523</v>
      </c>
      <c r="C30552" s="7" t="s">
        <v>1325</v>
      </c>
      <c r="D30552" s="7" t="n">
        <v>20</v>
      </c>
      <c r="E30552" s="7" t="n">
        <v>1441.61</v>
      </c>
      <c r="F30552" s="7" t="n">
        <v>0</v>
      </c>
      <c r="G30552" s="7" t="n">
        <v>0</v>
      </c>
    </row>
    <row r="30553" customFormat="false" ht="15" hidden="false" customHeight="false" outlineLevel="0" collapsed="false">
      <c r="A30553" s="7" t="s">
        <v>54</v>
      </c>
      <c r="B30553" s="7" t="s">
        <v>523</v>
      </c>
      <c r="C30553" s="7" t="s">
        <v>1325</v>
      </c>
      <c r="D30553" s="7" t="n">
        <v>0</v>
      </c>
      <c r="E30553" s="7" t="n">
        <v>0</v>
      </c>
      <c r="F30553" s="7" t="n">
        <v>10</v>
      </c>
      <c r="G30553" s="7" t="n">
        <v>814.69</v>
      </c>
    </row>
    <row r="30554" customFormat="false" ht="15" hidden="false" customHeight="false" outlineLevel="0" collapsed="false">
      <c r="A30554" s="7" t="s">
        <v>54</v>
      </c>
      <c r="B30554" s="7" t="s">
        <v>523</v>
      </c>
      <c r="C30554" s="7" t="s">
        <v>1325</v>
      </c>
      <c r="D30554" s="7" t="n">
        <v>0</v>
      </c>
      <c r="E30554" s="7" t="n">
        <v>0</v>
      </c>
      <c r="F30554" s="7" t="n">
        <v>5</v>
      </c>
      <c r="G30554" s="7" t="n">
        <v>345.45</v>
      </c>
    </row>
    <row r="30555" customFormat="false" ht="15" hidden="false" customHeight="false" outlineLevel="0" collapsed="false">
      <c r="A30555" s="7" t="s">
        <v>54</v>
      </c>
      <c r="B30555" s="7" t="s">
        <v>879</v>
      </c>
      <c r="C30555" s="7" t="s">
        <v>1325</v>
      </c>
      <c r="D30555" s="7" t="n">
        <v>25</v>
      </c>
      <c r="E30555" s="7" t="n">
        <v>1802.01</v>
      </c>
      <c r="F30555" s="7" t="n">
        <v>0</v>
      </c>
      <c r="G30555" s="7" t="n">
        <v>0</v>
      </c>
    </row>
    <row r="30556" customFormat="false" ht="15" hidden="false" customHeight="false" outlineLevel="0" collapsed="false">
      <c r="A30556" s="7" t="s">
        <v>54</v>
      </c>
      <c r="B30556" s="7" t="s">
        <v>936</v>
      </c>
      <c r="C30556" s="7" t="s">
        <v>1325</v>
      </c>
      <c r="D30556" s="7" t="n">
        <v>12</v>
      </c>
      <c r="E30556" s="7" t="n">
        <v>962.28</v>
      </c>
      <c r="F30556" s="7" t="n">
        <v>0</v>
      </c>
      <c r="G30556" s="7" t="n">
        <v>0</v>
      </c>
    </row>
    <row r="30557" customFormat="false" ht="15" hidden="false" customHeight="false" outlineLevel="0" collapsed="false">
      <c r="A30557" s="7" t="s">
        <v>54</v>
      </c>
      <c r="B30557" s="7" t="s">
        <v>936</v>
      </c>
      <c r="C30557" s="7" t="s">
        <v>1325</v>
      </c>
      <c r="D30557" s="7" t="n">
        <v>10</v>
      </c>
      <c r="E30557" s="7" t="n">
        <v>720.8</v>
      </c>
      <c r="F30557" s="7" t="n">
        <v>0</v>
      </c>
      <c r="G30557" s="7" t="n">
        <v>0</v>
      </c>
    </row>
    <row r="30558" customFormat="false" ht="15" hidden="false" customHeight="false" outlineLevel="0" collapsed="false">
      <c r="A30558" s="7" t="s">
        <v>54</v>
      </c>
      <c r="B30558" s="7" t="s">
        <v>168</v>
      </c>
      <c r="C30558" s="7" t="s">
        <v>1326</v>
      </c>
      <c r="D30558" s="7" t="n">
        <v>24</v>
      </c>
      <c r="E30558" s="7" t="n">
        <v>155.32</v>
      </c>
      <c r="F30558" s="7" t="n">
        <v>0</v>
      </c>
      <c r="G30558" s="7" t="n">
        <v>0</v>
      </c>
    </row>
    <row r="30559" customFormat="false" ht="15" hidden="false" customHeight="false" outlineLevel="0" collapsed="false">
      <c r="A30559" s="7" t="s">
        <v>54</v>
      </c>
      <c r="B30559" s="7" t="s">
        <v>764</v>
      </c>
      <c r="C30559" s="7" t="s">
        <v>1504</v>
      </c>
      <c r="D30559" s="7" t="n">
        <v>1</v>
      </c>
      <c r="E30559" s="7" t="n">
        <v>60.86</v>
      </c>
      <c r="F30559" s="7" t="n">
        <v>0</v>
      </c>
      <c r="G30559" s="7" t="n">
        <v>0</v>
      </c>
    </row>
    <row r="30560" customFormat="false" ht="15" hidden="false" customHeight="false" outlineLevel="0" collapsed="false">
      <c r="A30560" s="7" t="s">
        <v>54</v>
      </c>
      <c r="B30560" s="7" t="s">
        <v>113</v>
      </c>
      <c r="C30560" s="7" t="s">
        <v>1330</v>
      </c>
      <c r="D30560" s="7" t="n">
        <v>0</v>
      </c>
      <c r="E30560" s="7" t="n">
        <v>0</v>
      </c>
      <c r="F30560" s="7" t="n">
        <v>10</v>
      </c>
      <c r="G30560" s="7" t="n">
        <v>187.96</v>
      </c>
    </row>
    <row r="30561" customFormat="false" ht="15" hidden="false" customHeight="false" outlineLevel="0" collapsed="false">
      <c r="A30561" s="7" t="s">
        <v>54</v>
      </c>
      <c r="B30561" s="7" t="s">
        <v>113</v>
      </c>
      <c r="C30561" s="7" t="s">
        <v>1330</v>
      </c>
      <c r="D30561" s="7" t="n">
        <v>24</v>
      </c>
      <c r="E30561" s="7" t="n">
        <v>523.57</v>
      </c>
      <c r="F30561" s="7" t="n">
        <v>0</v>
      </c>
      <c r="G30561" s="7" t="n">
        <v>0</v>
      </c>
    </row>
    <row r="30562" customFormat="false" ht="15" hidden="false" customHeight="false" outlineLevel="0" collapsed="false">
      <c r="A30562" s="7" t="s">
        <v>54</v>
      </c>
      <c r="B30562" s="7" t="s">
        <v>113</v>
      </c>
      <c r="C30562" s="7" t="s">
        <v>1330</v>
      </c>
      <c r="D30562" s="7" t="n">
        <v>0</v>
      </c>
      <c r="E30562" s="7" t="n">
        <v>0</v>
      </c>
      <c r="F30562" s="7" t="n">
        <v>16</v>
      </c>
      <c r="G30562" s="7" t="n">
        <v>354.61</v>
      </c>
    </row>
    <row r="30563" customFormat="false" ht="15" hidden="false" customHeight="false" outlineLevel="0" collapsed="false">
      <c r="A30563" s="7" t="s">
        <v>54</v>
      </c>
      <c r="B30563" s="7" t="s">
        <v>113</v>
      </c>
      <c r="C30563" s="7" t="s">
        <v>1330</v>
      </c>
      <c r="D30563" s="7" t="n">
        <v>10</v>
      </c>
      <c r="E30563" s="7" t="n">
        <v>196.09</v>
      </c>
      <c r="F30563" s="7" t="n">
        <v>0</v>
      </c>
      <c r="G30563" s="7" t="n">
        <v>0</v>
      </c>
    </row>
    <row r="30564" customFormat="false" ht="15" hidden="false" customHeight="false" outlineLevel="0" collapsed="false">
      <c r="A30564" s="7" t="s">
        <v>54</v>
      </c>
      <c r="B30564" s="7" t="s">
        <v>111</v>
      </c>
      <c r="C30564" s="7" t="s">
        <v>1330</v>
      </c>
      <c r="D30564" s="7" t="n">
        <v>20</v>
      </c>
      <c r="E30564" s="7" t="n">
        <v>392.18</v>
      </c>
      <c r="F30564" s="7" t="n">
        <v>0</v>
      </c>
      <c r="G30564" s="7" t="n">
        <v>0</v>
      </c>
    </row>
    <row r="30565" customFormat="false" ht="15" hidden="false" customHeight="false" outlineLevel="0" collapsed="false">
      <c r="A30565" s="7" t="s">
        <v>54</v>
      </c>
      <c r="B30565" s="7" t="s">
        <v>111</v>
      </c>
      <c r="C30565" s="7" t="s">
        <v>1330</v>
      </c>
      <c r="D30565" s="7" t="n">
        <v>24</v>
      </c>
      <c r="E30565" s="7" t="n">
        <v>523.57</v>
      </c>
      <c r="F30565" s="7" t="n">
        <v>0</v>
      </c>
      <c r="G30565" s="7" t="n">
        <v>0</v>
      </c>
    </row>
    <row r="30566" customFormat="false" ht="15" hidden="false" customHeight="false" outlineLevel="0" collapsed="false">
      <c r="A30566" s="7" t="s">
        <v>54</v>
      </c>
      <c r="B30566" s="7" t="s">
        <v>111</v>
      </c>
      <c r="C30566" s="7" t="s">
        <v>1330</v>
      </c>
      <c r="D30566" s="7" t="n">
        <v>0</v>
      </c>
      <c r="E30566" s="7" t="n">
        <v>0</v>
      </c>
      <c r="F30566" s="7" t="n">
        <v>10</v>
      </c>
      <c r="G30566" s="7" t="n">
        <v>221.63</v>
      </c>
    </row>
    <row r="30567" customFormat="false" ht="15" hidden="false" customHeight="false" outlineLevel="0" collapsed="false">
      <c r="A30567" s="7" t="s">
        <v>54</v>
      </c>
      <c r="B30567" s="7" t="s">
        <v>111</v>
      </c>
      <c r="C30567" s="7" t="s">
        <v>1330</v>
      </c>
      <c r="D30567" s="7" t="n">
        <v>0</v>
      </c>
      <c r="E30567" s="7" t="n">
        <v>0</v>
      </c>
      <c r="F30567" s="7" t="n">
        <v>15</v>
      </c>
      <c r="G30567" s="7" t="n">
        <v>281.94</v>
      </c>
    </row>
    <row r="30568" customFormat="false" ht="15" hidden="false" customHeight="false" outlineLevel="0" collapsed="false">
      <c r="A30568" s="7" t="s">
        <v>54</v>
      </c>
      <c r="B30568" s="7" t="s">
        <v>149</v>
      </c>
      <c r="C30568" s="7" t="s">
        <v>1330</v>
      </c>
      <c r="D30568" s="7" t="n">
        <v>0</v>
      </c>
      <c r="E30568" s="7" t="n">
        <v>0</v>
      </c>
      <c r="F30568" s="7" t="n">
        <v>5</v>
      </c>
      <c r="G30568" s="7" t="n">
        <v>93.98</v>
      </c>
    </row>
    <row r="30569" customFormat="false" ht="15" hidden="false" customHeight="false" outlineLevel="0" collapsed="false">
      <c r="A30569" s="7" t="s">
        <v>54</v>
      </c>
      <c r="B30569" s="7" t="s">
        <v>149</v>
      </c>
      <c r="C30569" s="7" t="s">
        <v>1330</v>
      </c>
      <c r="D30569" s="7" t="n">
        <v>15</v>
      </c>
      <c r="E30569" s="7" t="n">
        <v>294.13</v>
      </c>
      <c r="F30569" s="7" t="n">
        <v>0</v>
      </c>
      <c r="G30569" s="7" t="n">
        <v>0</v>
      </c>
    </row>
    <row r="30570" customFormat="false" ht="15" hidden="false" customHeight="false" outlineLevel="0" collapsed="false">
      <c r="A30570" s="7" t="s">
        <v>54</v>
      </c>
      <c r="B30570" s="7" t="s">
        <v>153</v>
      </c>
      <c r="C30570" s="7" t="s">
        <v>1330</v>
      </c>
      <c r="D30570" s="7" t="n">
        <v>60</v>
      </c>
      <c r="E30570" s="7" t="n">
        <v>1308.91</v>
      </c>
      <c r="F30570" s="7" t="n">
        <v>0</v>
      </c>
      <c r="G30570" s="7" t="n">
        <v>0</v>
      </c>
    </row>
    <row r="30571" customFormat="false" ht="15" hidden="false" customHeight="false" outlineLevel="0" collapsed="false">
      <c r="A30571" s="7" t="s">
        <v>54</v>
      </c>
      <c r="B30571" s="7" t="s">
        <v>478</v>
      </c>
      <c r="C30571" s="7" t="s">
        <v>1330</v>
      </c>
      <c r="D30571" s="7" t="n">
        <v>6</v>
      </c>
      <c r="E30571" s="7" t="n">
        <v>117.66</v>
      </c>
      <c r="F30571" s="7" t="n">
        <v>0</v>
      </c>
      <c r="G30571" s="7" t="n">
        <v>0</v>
      </c>
    </row>
    <row r="30572" customFormat="false" ht="15" hidden="false" customHeight="false" outlineLevel="0" collapsed="false">
      <c r="A30572" s="7" t="s">
        <v>54</v>
      </c>
      <c r="B30572" s="7" t="s">
        <v>478</v>
      </c>
      <c r="C30572" s="7" t="s">
        <v>1330</v>
      </c>
      <c r="D30572" s="7" t="n">
        <v>0</v>
      </c>
      <c r="E30572" s="7" t="n">
        <v>0</v>
      </c>
      <c r="F30572" s="7" t="n">
        <v>5</v>
      </c>
      <c r="G30572" s="7" t="n">
        <v>110.82</v>
      </c>
    </row>
    <row r="30573" customFormat="false" ht="15" hidden="false" customHeight="false" outlineLevel="0" collapsed="false">
      <c r="A30573" s="7" t="s">
        <v>54</v>
      </c>
      <c r="B30573" s="7" t="s">
        <v>222</v>
      </c>
      <c r="C30573" s="7" t="s">
        <v>1331</v>
      </c>
      <c r="D30573" s="7" t="n">
        <v>25</v>
      </c>
      <c r="E30573" s="7" t="n">
        <v>709.99</v>
      </c>
      <c r="F30573" s="7" t="n">
        <v>0</v>
      </c>
      <c r="G30573" s="7" t="n">
        <v>0</v>
      </c>
    </row>
    <row r="30574" customFormat="false" ht="15" hidden="false" customHeight="false" outlineLevel="0" collapsed="false">
      <c r="A30574" s="7" t="s">
        <v>54</v>
      </c>
      <c r="B30574" s="7" t="s">
        <v>222</v>
      </c>
      <c r="C30574" s="7" t="s">
        <v>1331</v>
      </c>
      <c r="D30574" s="7" t="n">
        <v>0</v>
      </c>
      <c r="E30574" s="7" t="n">
        <v>0</v>
      </c>
      <c r="F30574" s="7" t="n">
        <v>20</v>
      </c>
      <c r="G30574" s="7" t="n">
        <v>544.43</v>
      </c>
    </row>
    <row r="30575" customFormat="false" ht="15" hidden="false" customHeight="false" outlineLevel="0" collapsed="false">
      <c r="A30575" s="7" t="s">
        <v>54</v>
      </c>
      <c r="B30575" s="7" t="s">
        <v>225</v>
      </c>
      <c r="C30575" s="7" t="s">
        <v>1331</v>
      </c>
      <c r="D30575" s="7" t="n">
        <v>15</v>
      </c>
      <c r="E30575" s="7" t="n">
        <v>425.99</v>
      </c>
      <c r="F30575" s="7" t="n">
        <v>0</v>
      </c>
      <c r="G30575" s="7" t="n">
        <v>0</v>
      </c>
    </row>
    <row r="30576" customFormat="false" ht="15" hidden="false" customHeight="false" outlineLevel="0" collapsed="false">
      <c r="A30576" s="7" t="s">
        <v>54</v>
      </c>
      <c r="B30576" s="7" t="s">
        <v>225</v>
      </c>
      <c r="C30576" s="7" t="s">
        <v>1331</v>
      </c>
      <c r="D30576" s="7" t="n">
        <v>24</v>
      </c>
      <c r="E30576" s="7" t="n">
        <v>758.27</v>
      </c>
      <c r="F30576" s="7" t="n">
        <v>0</v>
      </c>
      <c r="G30576" s="7" t="n">
        <v>0</v>
      </c>
    </row>
    <row r="30577" customFormat="false" ht="15" hidden="false" customHeight="false" outlineLevel="0" collapsed="false">
      <c r="A30577" s="7" t="s">
        <v>54</v>
      </c>
      <c r="B30577" s="7" t="s">
        <v>225</v>
      </c>
      <c r="C30577" s="7" t="s">
        <v>1331</v>
      </c>
      <c r="D30577" s="7" t="n">
        <v>0</v>
      </c>
      <c r="E30577" s="7" t="n">
        <v>0</v>
      </c>
      <c r="F30577" s="7" t="n">
        <v>40</v>
      </c>
      <c r="G30577" s="7" t="n">
        <v>1088.85</v>
      </c>
    </row>
    <row r="30578" customFormat="false" ht="15" hidden="false" customHeight="false" outlineLevel="0" collapsed="false">
      <c r="A30578" s="7" t="s">
        <v>54</v>
      </c>
      <c r="B30578" s="7" t="s">
        <v>335</v>
      </c>
      <c r="C30578" s="7" t="s">
        <v>1331</v>
      </c>
      <c r="D30578" s="7" t="n">
        <v>8</v>
      </c>
      <c r="E30578" s="7" t="n">
        <v>227.2</v>
      </c>
      <c r="F30578" s="7" t="n">
        <v>0</v>
      </c>
      <c r="G30578" s="7" t="n">
        <v>0</v>
      </c>
    </row>
    <row r="30579" customFormat="false" ht="15" hidden="false" customHeight="false" outlineLevel="0" collapsed="false">
      <c r="A30579" s="7" t="s">
        <v>54</v>
      </c>
      <c r="B30579" s="7" t="s">
        <v>335</v>
      </c>
      <c r="C30579" s="7" t="s">
        <v>1331</v>
      </c>
      <c r="D30579" s="7" t="n">
        <v>0</v>
      </c>
      <c r="E30579" s="7" t="n">
        <v>0</v>
      </c>
      <c r="F30579" s="7" t="n">
        <v>10</v>
      </c>
      <c r="G30579" s="7" t="n">
        <v>272.21</v>
      </c>
    </row>
    <row r="30580" customFormat="false" ht="15" hidden="false" customHeight="false" outlineLevel="0" collapsed="false">
      <c r="A30580" s="7" t="s">
        <v>54</v>
      </c>
      <c r="B30580" s="7" t="s">
        <v>335</v>
      </c>
      <c r="C30580" s="7" t="s">
        <v>1331</v>
      </c>
      <c r="D30580" s="7" t="n">
        <v>0</v>
      </c>
      <c r="E30580" s="7" t="n">
        <v>0</v>
      </c>
      <c r="F30580" s="7" t="n">
        <v>10</v>
      </c>
      <c r="G30580" s="7" t="n">
        <v>320.99</v>
      </c>
    </row>
    <row r="30581" customFormat="false" ht="15" hidden="false" customHeight="false" outlineLevel="0" collapsed="false">
      <c r="A30581" s="7" t="s">
        <v>54</v>
      </c>
      <c r="B30581" s="7" t="s">
        <v>248</v>
      </c>
      <c r="C30581" s="7" t="s">
        <v>1331</v>
      </c>
      <c r="D30581" s="7" t="n">
        <v>0</v>
      </c>
      <c r="E30581" s="7" t="n">
        <v>0</v>
      </c>
      <c r="F30581" s="7" t="n">
        <v>10</v>
      </c>
      <c r="G30581" s="7" t="n">
        <v>272.21</v>
      </c>
    </row>
    <row r="30582" customFormat="false" ht="15" hidden="false" customHeight="false" outlineLevel="0" collapsed="false">
      <c r="A30582" s="7" t="s">
        <v>54</v>
      </c>
      <c r="B30582" s="7" t="s">
        <v>248</v>
      </c>
      <c r="C30582" s="7" t="s">
        <v>1331</v>
      </c>
      <c r="D30582" s="7" t="n">
        <v>5</v>
      </c>
      <c r="E30582" s="7" t="n">
        <v>142</v>
      </c>
      <c r="F30582" s="7" t="n">
        <v>0</v>
      </c>
      <c r="G30582" s="7" t="n">
        <v>0</v>
      </c>
    </row>
    <row r="30583" customFormat="false" ht="15" hidden="false" customHeight="false" outlineLevel="0" collapsed="false">
      <c r="A30583" s="7" t="s">
        <v>54</v>
      </c>
      <c r="B30583" s="7" t="s">
        <v>830</v>
      </c>
      <c r="C30583" s="7" t="s">
        <v>1331</v>
      </c>
      <c r="D30583" s="7" t="n">
        <v>0</v>
      </c>
      <c r="E30583" s="7" t="n">
        <v>0</v>
      </c>
      <c r="F30583" s="7" t="n">
        <v>10</v>
      </c>
      <c r="G30583" s="7" t="n">
        <v>272.21</v>
      </c>
    </row>
    <row r="30584" customFormat="false" ht="15" hidden="false" customHeight="false" outlineLevel="0" collapsed="false">
      <c r="A30584" s="7" t="s">
        <v>54</v>
      </c>
      <c r="B30584" s="7" t="s">
        <v>830</v>
      </c>
      <c r="C30584" s="7" t="s">
        <v>1331</v>
      </c>
      <c r="D30584" s="7" t="n">
        <v>5</v>
      </c>
      <c r="E30584" s="7" t="n">
        <v>142</v>
      </c>
      <c r="F30584" s="7" t="n">
        <v>0</v>
      </c>
      <c r="G30584" s="7" t="n">
        <v>0</v>
      </c>
    </row>
    <row r="30585" customFormat="false" ht="15" hidden="false" customHeight="false" outlineLevel="0" collapsed="false">
      <c r="A30585" s="7" t="s">
        <v>54</v>
      </c>
      <c r="B30585" s="7" t="s">
        <v>295</v>
      </c>
      <c r="C30585" s="7" t="s">
        <v>1333</v>
      </c>
      <c r="D30585" s="7" t="n">
        <v>0</v>
      </c>
      <c r="E30585" s="7" t="n">
        <v>0</v>
      </c>
      <c r="F30585" s="7" t="n">
        <v>10</v>
      </c>
      <c r="G30585" s="7" t="n">
        <v>148.26</v>
      </c>
    </row>
    <row r="30586" customFormat="false" ht="15" hidden="false" customHeight="false" outlineLevel="0" collapsed="false">
      <c r="A30586" s="7" t="s">
        <v>54</v>
      </c>
      <c r="B30586" s="7" t="s">
        <v>295</v>
      </c>
      <c r="C30586" s="7" t="s">
        <v>1333</v>
      </c>
      <c r="D30586" s="7" t="n">
        <v>10</v>
      </c>
      <c r="E30586" s="7" t="n">
        <v>171.69</v>
      </c>
      <c r="F30586" s="7" t="n">
        <v>0</v>
      </c>
      <c r="G30586" s="7" t="n">
        <v>0</v>
      </c>
    </row>
    <row r="30587" customFormat="false" ht="15" hidden="false" customHeight="false" outlineLevel="0" collapsed="false">
      <c r="A30587" s="7" t="s">
        <v>54</v>
      </c>
      <c r="B30587" s="7" t="s">
        <v>295</v>
      </c>
      <c r="C30587" s="7" t="s">
        <v>1333</v>
      </c>
      <c r="D30587" s="7" t="n">
        <v>1</v>
      </c>
      <c r="E30587" s="7" t="n">
        <v>0.03</v>
      </c>
      <c r="F30587" s="7" t="n">
        <v>0</v>
      </c>
      <c r="G30587" s="7" t="n">
        <v>0</v>
      </c>
    </row>
    <row r="30588" customFormat="false" ht="15" hidden="false" customHeight="false" outlineLevel="0" collapsed="false">
      <c r="A30588" s="7" t="s">
        <v>54</v>
      </c>
      <c r="B30588" s="7" t="s">
        <v>141</v>
      </c>
      <c r="C30588" s="7" t="s">
        <v>1334</v>
      </c>
      <c r="D30588" s="7" t="n">
        <v>0</v>
      </c>
      <c r="E30588" s="7" t="n">
        <v>0</v>
      </c>
      <c r="F30588" s="7" t="n">
        <v>20</v>
      </c>
      <c r="G30588" s="7" t="n">
        <v>194.44</v>
      </c>
    </row>
    <row r="30589" customFormat="false" ht="15" hidden="false" customHeight="false" outlineLevel="0" collapsed="false">
      <c r="A30589" s="7" t="s">
        <v>54</v>
      </c>
      <c r="B30589" s="7" t="s">
        <v>141</v>
      </c>
      <c r="C30589" s="7" t="s">
        <v>1334</v>
      </c>
      <c r="D30589" s="7" t="n">
        <v>60</v>
      </c>
      <c r="E30589" s="7" t="n">
        <v>608.56</v>
      </c>
      <c r="F30589" s="7" t="n">
        <v>0</v>
      </c>
      <c r="G30589" s="7" t="n">
        <v>0</v>
      </c>
    </row>
    <row r="30590" customFormat="false" ht="15" hidden="false" customHeight="false" outlineLevel="0" collapsed="false">
      <c r="A30590" s="7" t="s">
        <v>54</v>
      </c>
      <c r="B30590" s="7" t="s">
        <v>141</v>
      </c>
      <c r="C30590" s="7" t="s">
        <v>1334</v>
      </c>
      <c r="D30590" s="7" t="n">
        <v>0</v>
      </c>
      <c r="E30590" s="7" t="n">
        <v>0</v>
      </c>
      <c r="F30590" s="7" t="n">
        <v>59</v>
      </c>
      <c r="G30590" s="7" t="n">
        <v>676.36</v>
      </c>
    </row>
    <row r="30591" customFormat="false" ht="15" hidden="false" customHeight="false" outlineLevel="0" collapsed="false">
      <c r="A30591" s="7" t="s">
        <v>54</v>
      </c>
      <c r="B30591" s="7" t="s">
        <v>141</v>
      </c>
      <c r="C30591" s="7" t="s">
        <v>1334</v>
      </c>
      <c r="D30591" s="7" t="n">
        <v>120</v>
      </c>
      <c r="E30591" s="7" t="n">
        <v>1354.05</v>
      </c>
      <c r="F30591" s="7" t="n">
        <v>0</v>
      </c>
      <c r="G30591" s="7" t="n">
        <v>0</v>
      </c>
    </row>
    <row r="30592" customFormat="false" ht="15" hidden="false" customHeight="false" outlineLevel="0" collapsed="false">
      <c r="A30592" s="7" t="s">
        <v>54</v>
      </c>
      <c r="B30592" s="7" t="s">
        <v>125</v>
      </c>
      <c r="C30592" s="7" t="s">
        <v>1334</v>
      </c>
      <c r="D30592" s="7" t="n">
        <v>60</v>
      </c>
      <c r="E30592" s="7" t="n">
        <v>677.02</v>
      </c>
      <c r="F30592" s="7" t="n">
        <v>0</v>
      </c>
      <c r="G30592" s="7" t="n">
        <v>0</v>
      </c>
    </row>
    <row r="30593" customFormat="false" ht="15" hidden="false" customHeight="false" outlineLevel="0" collapsed="false">
      <c r="A30593" s="7" t="s">
        <v>54</v>
      </c>
      <c r="B30593" s="7" t="s">
        <v>125</v>
      </c>
      <c r="C30593" s="7" t="s">
        <v>1334</v>
      </c>
      <c r="D30593" s="7" t="n">
        <v>90</v>
      </c>
      <c r="E30593" s="7" t="n">
        <v>912.84</v>
      </c>
      <c r="F30593" s="7" t="n">
        <v>0</v>
      </c>
      <c r="G30593" s="7" t="n">
        <v>0</v>
      </c>
    </row>
    <row r="30594" customFormat="false" ht="15" hidden="false" customHeight="false" outlineLevel="0" collapsed="false">
      <c r="A30594" s="7" t="s">
        <v>54</v>
      </c>
      <c r="B30594" s="7" t="s">
        <v>125</v>
      </c>
      <c r="C30594" s="7" t="s">
        <v>1334</v>
      </c>
      <c r="D30594" s="7" t="n">
        <v>0</v>
      </c>
      <c r="E30594" s="7" t="n">
        <v>0</v>
      </c>
      <c r="F30594" s="7" t="n">
        <v>80</v>
      </c>
      <c r="G30594" s="7" t="n">
        <v>777.75</v>
      </c>
    </row>
    <row r="30595" customFormat="false" ht="15" hidden="false" customHeight="false" outlineLevel="0" collapsed="false">
      <c r="A30595" s="7" t="s">
        <v>54</v>
      </c>
      <c r="B30595" s="7" t="s">
        <v>125</v>
      </c>
      <c r="C30595" s="7" t="s">
        <v>1334</v>
      </c>
      <c r="D30595" s="7" t="n">
        <v>0</v>
      </c>
      <c r="E30595" s="7" t="n">
        <v>0</v>
      </c>
      <c r="F30595" s="7" t="n">
        <v>27</v>
      </c>
      <c r="G30595" s="7" t="n">
        <v>309.52</v>
      </c>
    </row>
    <row r="30596" customFormat="false" ht="15" hidden="false" customHeight="false" outlineLevel="0" collapsed="false">
      <c r="A30596" s="7" t="s">
        <v>54</v>
      </c>
      <c r="B30596" s="7" t="s">
        <v>169</v>
      </c>
      <c r="C30596" s="7" t="s">
        <v>1334</v>
      </c>
      <c r="D30596" s="7" t="n">
        <v>0</v>
      </c>
      <c r="E30596" s="7" t="n">
        <v>0</v>
      </c>
      <c r="F30596" s="7" t="n">
        <v>40</v>
      </c>
      <c r="G30596" s="7" t="n">
        <v>388.88</v>
      </c>
    </row>
    <row r="30597" customFormat="false" ht="15" hidden="false" customHeight="false" outlineLevel="0" collapsed="false">
      <c r="A30597" s="7" t="s">
        <v>54</v>
      </c>
      <c r="B30597" s="7" t="s">
        <v>169</v>
      </c>
      <c r="C30597" s="7" t="s">
        <v>1334</v>
      </c>
      <c r="D30597" s="7" t="n">
        <v>55</v>
      </c>
      <c r="E30597" s="7" t="n">
        <v>557.85</v>
      </c>
      <c r="F30597" s="7" t="n">
        <v>0</v>
      </c>
      <c r="G30597" s="7" t="n">
        <v>0</v>
      </c>
    </row>
    <row r="30598" customFormat="false" ht="15" hidden="false" customHeight="false" outlineLevel="0" collapsed="false">
      <c r="A30598" s="7" t="s">
        <v>54</v>
      </c>
      <c r="B30598" s="7" t="s">
        <v>169</v>
      </c>
      <c r="C30598" s="7" t="s">
        <v>1334</v>
      </c>
      <c r="D30598" s="7" t="n">
        <v>0</v>
      </c>
      <c r="E30598" s="7" t="n">
        <v>0</v>
      </c>
      <c r="F30598" s="7" t="n">
        <v>10</v>
      </c>
      <c r="G30598" s="7" t="n">
        <v>114.64</v>
      </c>
    </row>
    <row r="30599" customFormat="false" ht="15" hidden="false" customHeight="false" outlineLevel="0" collapsed="false">
      <c r="A30599" s="7" t="s">
        <v>54</v>
      </c>
      <c r="B30599" s="7" t="s">
        <v>169</v>
      </c>
      <c r="C30599" s="7" t="s">
        <v>1334</v>
      </c>
      <c r="D30599" s="7" t="n">
        <v>24</v>
      </c>
      <c r="E30599" s="7" t="n">
        <v>270.81</v>
      </c>
      <c r="F30599" s="7" t="n">
        <v>0</v>
      </c>
      <c r="G30599" s="7" t="n">
        <v>0</v>
      </c>
    </row>
    <row r="30600" customFormat="false" ht="15" hidden="false" customHeight="false" outlineLevel="0" collapsed="false">
      <c r="A30600" s="7" t="s">
        <v>54</v>
      </c>
      <c r="B30600" s="7" t="s">
        <v>177</v>
      </c>
      <c r="C30600" s="7" t="s">
        <v>1334</v>
      </c>
      <c r="D30600" s="7" t="n">
        <v>0</v>
      </c>
      <c r="E30600" s="7" t="n">
        <v>0</v>
      </c>
      <c r="F30600" s="7" t="n">
        <v>25</v>
      </c>
      <c r="G30600" s="7" t="n">
        <v>286.59</v>
      </c>
    </row>
    <row r="30601" customFormat="false" ht="15" hidden="false" customHeight="false" outlineLevel="0" collapsed="false">
      <c r="A30601" s="7" t="s">
        <v>54</v>
      </c>
      <c r="B30601" s="7" t="s">
        <v>177</v>
      </c>
      <c r="C30601" s="7" t="s">
        <v>1334</v>
      </c>
      <c r="D30601" s="7" t="n">
        <v>60</v>
      </c>
      <c r="E30601" s="7" t="n">
        <v>677.02</v>
      </c>
      <c r="F30601" s="7" t="n">
        <v>0</v>
      </c>
      <c r="G30601" s="7" t="n">
        <v>0</v>
      </c>
    </row>
    <row r="30602" customFormat="false" ht="15" hidden="false" customHeight="false" outlineLevel="0" collapsed="false">
      <c r="A30602" s="7" t="s">
        <v>54</v>
      </c>
      <c r="B30602" s="7" t="s">
        <v>177</v>
      </c>
      <c r="C30602" s="7" t="s">
        <v>1334</v>
      </c>
      <c r="D30602" s="7" t="n">
        <v>0</v>
      </c>
      <c r="E30602" s="7" t="n">
        <v>0</v>
      </c>
      <c r="F30602" s="7" t="n">
        <v>60</v>
      </c>
      <c r="G30602" s="7" t="n">
        <v>583.31</v>
      </c>
    </row>
    <row r="30603" customFormat="false" ht="15" hidden="false" customHeight="false" outlineLevel="0" collapsed="false">
      <c r="A30603" s="7" t="s">
        <v>54</v>
      </c>
      <c r="B30603" s="7" t="s">
        <v>177</v>
      </c>
      <c r="C30603" s="7" t="s">
        <v>1334</v>
      </c>
      <c r="D30603" s="7" t="n">
        <v>45</v>
      </c>
      <c r="E30603" s="7" t="n">
        <v>456.42</v>
      </c>
      <c r="F30603" s="7" t="n">
        <v>0</v>
      </c>
      <c r="G30603" s="7" t="n">
        <v>0</v>
      </c>
    </row>
    <row r="30604" customFormat="false" ht="15" hidden="false" customHeight="false" outlineLevel="0" collapsed="false">
      <c r="A30604" s="7" t="s">
        <v>54</v>
      </c>
      <c r="B30604" s="7" t="s">
        <v>310</v>
      </c>
      <c r="C30604" s="7" t="s">
        <v>1334</v>
      </c>
      <c r="D30604" s="7" t="n">
        <v>0</v>
      </c>
      <c r="E30604" s="7" t="n">
        <v>0</v>
      </c>
      <c r="F30604" s="7" t="n">
        <v>10</v>
      </c>
      <c r="G30604" s="7" t="n">
        <v>114.64</v>
      </c>
    </row>
    <row r="30605" customFormat="false" ht="15" hidden="false" customHeight="false" outlineLevel="0" collapsed="false">
      <c r="A30605" s="7" t="s">
        <v>54</v>
      </c>
      <c r="B30605" s="7" t="s">
        <v>310</v>
      </c>
      <c r="C30605" s="7" t="s">
        <v>1334</v>
      </c>
      <c r="D30605" s="7" t="n">
        <v>30</v>
      </c>
      <c r="E30605" s="7" t="n">
        <v>304.28</v>
      </c>
      <c r="F30605" s="7" t="n">
        <v>0</v>
      </c>
      <c r="G30605" s="7" t="n">
        <v>0</v>
      </c>
    </row>
    <row r="30606" customFormat="false" ht="15" hidden="false" customHeight="false" outlineLevel="0" collapsed="false">
      <c r="A30606" s="7" t="s">
        <v>54</v>
      </c>
      <c r="B30606" s="7" t="s">
        <v>310</v>
      </c>
      <c r="C30606" s="7" t="s">
        <v>1334</v>
      </c>
      <c r="D30606" s="7" t="n">
        <v>0</v>
      </c>
      <c r="E30606" s="7" t="n">
        <v>0</v>
      </c>
      <c r="F30606" s="7" t="n">
        <v>40</v>
      </c>
      <c r="G30606" s="7" t="n">
        <v>388.88</v>
      </c>
    </row>
    <row r="30607" customFormat="false" ht="15" hidden="false" customHeight="false" outlineLevel="0" collapsed="false">
      <c r="A30607" s="7" t="s">
        <v>54</v>
      </c>
      <c r="B30607" s="7" t="s">
        <v>310</v>
      </c>
      <c r="C30607" s="7" t="s">
        <v>1334</v>
      </c>
      <c r="D30607" s="7" t="n">
        <v>24</v>
      </c>
      <c r="E30607" s="7" t="n">
        <v>270.81</v>
      </c>
      <c r="F30607" s="7" t="n">
        <v>0</v>
      </c>
      <c r="G30607" s="7" t="n">
        <v>0</v>
      </c>
    </row>
    <row r="30608" customFormat="false" ht="15" hidden="false" customHeight="false" outlineLevel="0" collapsed="false">
      <c r="A30608" s="7" t="s">
        <v>54</v>
      </c>
      <c r="B30608" s="7" t="s">
        <v>263</v>
      </c>
      <c r="C30608" s="7" t="s">
        <v>1337</v>
      </c>
      <c r="D30608" s="7" t="n">
        <v>10</v>
      </c>
      <c r="E30608" s="7" t="n">
        <v>275.24</v>
      </c>
      <c r="F30608" s="7" t="n">
        <v>0</v>
      </c>
      <c r="G30608" s="7" t="n">
        <v>0</v>
      </c>
    </row>
    <row r="30609" customFormat="false" ht="15" hidden="false" customHeight="false" outlineLevel="0" collapsed="false">
      <c r="A30609" s="7" t="s">
        <v>54</v>
      </c>
      <c r="B30609" s="7" t="s">
        <v>263</v>
      </c>
      <c r="C30609" s="7" t="s">
        <v>1337</v>
      </c>
      <c r="D30609" s="7" t="n">
        <v>0</v>
      </c>
      <c r="E30609" s="7" t="n">
        <v>0</v>
      </c>
      <c r="F30609" s="7" t="n">
        <v>10</v>
      </c>
      <c r="G30609" s="7" t="n">
        <v>263.83</v>
      </c>
    </row>
    <row r="30610" customFormat="false" ht="15" hidden="false" customHeight="false" outlineLevel="0" collapsed="false">
      <c r="A30610" s="7" t="s">
        <v>54</v>
      </c>
      <c r="B30610" s="7" t="s">
        <v>234</v>
      </c>
      <c r="C30610" s="7" t="s">
        <v>1338</v>
      </c>
      <c r="D30610" s="7" t="n">
        <v>0</v>
      </c>
      <c r="E30610" s="7" t="n">
        <v>0</v>
      </c>
      <c r="F30610" s="7" t="n">
        <v>10</v>
      </c>
      <c r="G30610" s="7" t="n">
        <v>279.08</v>
      </c>
    </row>
    <row r="30611" customFormat="false" ht="15" hidden="false" customHeight="false" outlineLevel="0" collapsed="false">
      <c r="A30611" s="7" t="s">
        <v>54</v>
      </c>
      <c r="B30611" s="7" t="s">
        <v>234</v>
      </c>
      <c r="C30611" s="7" t="s">
        <v>1338</v>
      </c>
      <c r="D30611" s="7" t="n">
        <v>10</v>
      </c>
      <c r="E30611" s="7" t="n">
        <v>291.15</v>
      </c>
      <c r="F30611" s="7" t="n">
        <v>0</v>
      </c>
      <c r="G30611" s="7" t="n">
        <v>0</v>
      </c>
    </row>
    <row r="30612" customFormat="false" ht="15" hidden="false" customHeight="false" outlineLevel="0" collapsed="false">
      <c r="A30612" s="7" t="s">
        <v>54</v>
      </c>
      <c r="B30612" s="7" t="s">
        <v>121</v>
      </c>
      <c r="C30612" s="7" t="s">
        <v>1339</v>
      </c>
      <c r="D30612" s="7" t="n">
        <v>10</v>
      </c>
      <c r="E30612" s="7" t="n">
        <v>297.52</v>
      </c>
      <c r="F30612" s="7" t="n">
        <v>0</v>
      </c>
      <c r="G30612" s="7" t="n">
        <v>0</v>
      </c>
    </row>
    <row r="30613" customFormat="false" ht="15" hidden="false" customHeight="false" outlineLevel="0" collapsed="false">
      <c r="A30613" s="7" t="s">
        <v>54</v>
      </c>
      <c r="B30613" s="7" t="s">
        <v>231</v>
      </c>
      <c r="C30613" s="7" t="s">
        <v>1342</v>
      </c>
      <c r="D30613" s="7" t="n">
        <v>0</v>
      </c>
      <c r="E30613" s="7" t="n">
        <v>0</v>
      </c>
      <c r="F30613" s="7" t="n">
        <v>40</v>
      </c>
      <c r="G30613" s="7" t="n">
        <v>554.8</v>
      </c>
    </row>
    <row r="30614" customFormat="false" ht="15" hidden="false" customHeight="false" outlineLevel="0" collapsed="false">
      <c r="A30614" s="7" t="s">
        <v>54</v>
      </c>
      <c r="B30614" s="7" t="s">
        <v>231</v>
      </c>
      <c r="C30614" s="7" t="s">
        <v>1342</v>
      </c>
      <c r="D30614" s="7" t="n">
        <v>5</v>
      </c>
      <c r="E30614" s="7" t="n">
        <v>72.35</v>
      </c>
      <c r="F30614" s="7" t="n">
        <v>0</v>
      </c>
      <c r="G30614" s="7" t="n">
        <v>0</v>
      </c>
    </row>
    <row r="30615" customFormat="false" ht="15" hidden="false" customHeight="false" outlineLevel="0" collapsed="false">
      <c r="A30615" s="7" t="s">
        <v>54</v>
      </c>
      <c r="B30615" s="7" t="s">
        <v>231</v>
      </c>
      <c r="C30615" s="7" t="s">
        <v>1342</v>
      </c>
      <c r="D30615" s="7" t="n">
        <v>0</v>
      </c>
      <c r="E30615" s="7" t="n">
        <v>0</v>
      </c>
      <c r="F30615" s="7" t="n">
        <v>80</v>
      </c>
      <c r="G30615" s="7" t="n">
        <v>1308.4</v>
      </c>
    </row>
    <row r="30616" customFormat="false" ht="15" hidden="false" customHeight="false" outlineLevel="0" collapsed="false">
      <c r="A30616" s="7" t="s">
        <v>54</v>
      </c>
      <c r="B30616" s="7" t="s">
        <v>231</v>
      </c>
      <c r="C30616" s="7" t="s">
        <v>1342</v>
      </c>
      <c r="D30616" s="7" t="n">
        <v>240</v>
      </c>
      <c r="E30616" s="7" t="n">
        <v>3863.56</v>
      </c>
      <c r="F30616" s="7" t="n">
        <v>0</v>
      </c>
      <c r="G30616" s="7" t="n">
        <v>0</v>
      </c>
    </row>
    <row r="30617" customFormat="false" ht="15" hidden="false" customHeight="false" outlineLevel="0" collapsed="false">
      <c r="A30617" s="7" t="s">
        <v>54</v>
      </c>
      <c r="B30617" s="7" t="s">
        <v>270</v>
      </c>
      <c r="C30617" s="7" t="s">
        <v>1343</v>
      </c>
      <c r="D30617" s="7" t="n">
        <v>60</v>
      </c>
      <c r="E30617" s="7" t="n">
        <v>722.16</v>
      </c>
      <c r="F30617" s="7" t="n">
        <v>0</v>
      </c>
      <c r="G30617" s="7" t="n">
        <v>0</v>
      </c>
    </row>
    <row r="30618" customFormat="false" ht="15" hidden="false" customHeight="false" outlineLevel="0" collapsed="false">
      <c r="A30618" s="7" t="s">
        <v>54</v>
      </c>
      <c r="B30618" s="7" t="s">
        <v>270</v>
      </c>
      <c r="C30618" s="7" t="s">
        <v>1343</v>
      </c>
      <c r="D30618" s="7" t="n">
        <v>0</v>
      </c>
      <c r="E30618" s="7" t="n">
        <v>0</v>
      </c>
      <c r="F30618" s="7" t="n">
        <v>20</v>
      </c>
      <c r="G30618" s="7" t="n">
        <v>244.56</v>
      </c>
    </row>
    <row r="30619" customFormat="false" ht="15" hidden="false" customHeight="false" outlineLevel="0" collapsed="false">
      <c r="A30619" s="7" t="s">
        <v>54</v>
      </c>
      <c r="B30619" s="7" t="s">
        <v>270</v>
      </c>
      <c r="C30619" s="7" t="s">
        <v>1343</v>
      </c>
      <c r="D30619" s="7" t="n">
        <v>0</v>
      </c>
      <c r="E30619" s="7" t="n">
        <v>0</v>
      </c>
      <c r="F30619" s="7" t="n">
        <v>50</v>
      </c>
      <c r="G30619" s="7" t="n">
        <v>518.5</v>
      </c>
    </row>
    <row r="30620" customFormat="false" ht="15" hidden="false" customHeight="false" outlineLevel="0" collapsed="false">
      <c r="A30620" s="7" t="s">
        <v>54</v>
      </c>
      <c r="B30620" s="7" t="s">
        <v>270</v>
      </c>
      <c r="C30620" s="7" t="s">
        <v>1343</v>
      </c>
      <c r="D30620" s="7" t="n">
        <v>10</v>
      </c>
      <c r="E30620" s="7" t="n">
        <v>108.19</v>
      </c>
      <c r="F30620" s="7" t="n">
        <v>0</v>
      </c>
      <c r="G30620" s="7" t="n">
        <v>0</v>
      </c>
    </row>
    <row r="30621" customFormat="false" ht="15" hidden="false" customHeight="false" outlineLevel="0" collapsed="false">
      <c r="A30621" s="7" t="s">
        <v>54</v>
      </c>
      <c r="B30621" s="7" t="s">
        <v>201</v>
      </c>
      <c r="C30621" s="7" t="s">
        <v>1344</v>
      </c>
      <c r="D30621" s="7" t="n">
        <v>48</v>
      </c>
      <c r="E30621" s="7" t="n">
        <v>296.09</v>
      </c>
      <c r="F30621" s="7" t="n">
        <v>0</v>
      </c>
      <c r="G30621" s="7" t="n">
        <v>0</v>
      </c>
    </row>
    <row r="30622" customFormat="false" ht="15" hidden="false" customHeight="false" outlineLevel="0" collapsed="false">
      <c r="A30622" s="7" t="s">
        <v>54</v>
      </c>
      <c r="B30622" s="7" t="s">
        <v>246</v>
      </c>
      <c r="C30622" s="7" t="s">
        <v>1345</v>
      </c>
      <c r="D30622" s="7" t="n">
        <v>0</v>
      </c>
      <c r="E30622" s="7" t="n">
        <v>0</v>
      </c>
      <c r="F30622" s="7" t="n">
        <v>5</v>
      </c>
      <c r="G30622" s="7" t="n">
        <v>24.46</v>
      </c>
    </row>
    <row r="30623" customFormat="false" ht="15" hidden="false" customHeight="false" outlineLevel="0" collapsed="false">
      <c r="A30623" s="7" t="s">
        <v>54</v>
      </c>
      <c r="B30623" s="7" t="s">
        <v>246</v>
      </c>
      <c r="C30623" s="7" t="s">
        <v>1345</v>
      </c>
      <c r="D30623" s="7" t="n">
        <v>0</v>
      </c>
      <c r="E30623" s="7" t="n">
        <v>0</v>
      </c>
      <c r="F30623" s="7" t="n">
        <v>1</v>
      </c>
      <c r="G30623" s="7" t="n">
        <v>0.03</v>
      </c>
    </row>
    <row r="30624" customFormat="false" ht="15" hidden="false" customHeight="false" outlineLevel="0" collapsed="false">
      <c r="A30624" s="7" t="s">
        <v>54</v>
      </c>
      <c r="B30624" s="7" t="s">
        <v>246</v>
      </c>
      <c r="C30624" s="7" t="s">
        <v>1345</v>
      </c>
      <c r="D30624" s="7" t="n">
        <v>12</v>
      </c>
      <c r="E30624" s="7" t="n">
        <v>57.77</v>
      </c>
      <c r="F30624" s="7" t="n">
        <v>0</v>
      </c>
      <c r="G30624" s="7" t="n">
        <v>0</v>
      </c>
    </row>
    <row r="30625" customFormat="false" ht="15" hidden="false" customHeight="false" outlineLevel="0" collapsed="false">
      <c r="A30625" s="7" t="s">
        <v>54</v>
      </c>
      <c r="B30625" s="7" t="s">
        <v>302</v>
      </c>
      <c r="C30625" s="7" t="s">
        <v>1346</v>
      </c>
      <c r="D30625" s="7" t="n">
        <v>15</v>
      </c>
      <c r="E30625" s="7" t="n">
        <v>119.33</v>
      </c>
      <c r="F30625" s="7" t="n">
        <v>0</v>
      </c>
      <c r="G30625" s="7" t="n">
        <v>0</v>
      </c>
    </row>
    <row r="30626" customFormat="false" ht="15" hidden="false" customHeight="false" outlineLevel="0" collapsed="false">
      <c r="A30626" s="7" t="s">
        <v>54</v>
      </c>
      <c r="B30626" s="7" t="s">
        <v>264</v>
      </c>
      <c r="C30626" s="7" t="s">
        <v>1347</v>
      </c>
      <c r="D30626" s="7" t="n">
        <v>60</v>
      </c>
      <c r="E30626" s="7" t="n">
        <v>388.16</v>
      </c>
      <c r="F30626" s="7" t="n">
        <v>0</v>
      </c>
      <c r="G30626" s="7" t="n">
        <v>0</v>
      </c>
    </row>
    <row r="30627" customFormat="false" ht="15" hidden="false" customHeight="false" outlineLevel="0" collapsed="false">
      <c r="A30627" s="7" t="s">
        <v>54</v>
      </c>
      <c r="B30627" s="7" t="s">
        <v>264</v>
      </c>
      <c r="C30627" s="7" t="s">
        <v>1347</v>
      </c>
      <c r="D30627" s="7" t="n">
        <v>0</v>
      </c>
      <c r="E30627" s="7" t="n">
        <v>0</v>
      </c>
      <c r="F30627" s="7" t="n">
        <v>75</v>
      </c>
      <c r="G30627" s="7" t="n">
        <v>417.96</v>
      </c>
    </row>
    <row r="30628" customFormat="false" ht="15" hidden="false" customHeight="false" outlineLevel="0" collapsed="false">
      <c r="A30628" s="7" t="s">
        <v>54</v>
      </c>
      <c r="B30628" s="7" t="s">
        <v>297</v>
      </c>
      <c r="C30628" s="7" t="s">
        <v>1348</v>
      </c>
      <c r="D30628" s="7" t="n">
        <v>0</v>
      </c>
      <c r="E30628" s="7" t="n">
        <v>0</v>
      </c>
      <c r="F30628" s="7" t="n">
        <v>15</v>
      </c>
      <c r="G30628" s="7" t="n">
        <v>96.3</v>
      </c>
    </row>
    <row r="30629" customFormat="false" ht="15" hidden="false" customHeight="false" outlineLevel="0" collapsed="false">
      <c r="A30629" s="7" t="s">
        <v>54</v>
      </c>
      <c r="B30629" s="7" t="s">
        <v>150</v>
      </c>
      <c r="C30629" s="7" t="s">
        <v>1349</v>
      </c>
      <c r="D30629" s="7" t="n">
        <v>0</v>
      </c>
      <c r="E30629" s="7" t="n">
        <v>0</v>
      </c>
      <c r="F30629" s="7" t="n">
        <v>320</v>
      </c>
      <c r="G30629" s="7" t="n">
        <v>2447.32</v>
      </c>
    </row>
    <row r="30630" customFormat="false" ht="15" hidden="false" customHeight="false" outlineLevel="0" collapsed="false">
      <c r="A30630" s="7" t="s">
        <v>54</v>
      </c>
      <c r="B30630" s="7" t="s">
        <v>150</v>
      </c>
      <c r="C30630" s="7" t="s">
        <v>1349</v>
      </c>
      <c r="D30630" s="7" t="n">
        <v>0</v>
      </c>
      <c r="E30630" s="7" t="n">
        <v>0</v>
      </c>
      <c r="F30630" s="7" t="n">
        <v>90</v>
      </c>
      <c r="G30630" s="7" t="n">
        <v>811.63</v>
      </c>
    </row>
    <row r="30631" customFormat="false" ht="15" hidden="false" customHeight="false" outlineLevel="0" collapsed="false">
      <c r="A30631" s="7" t="s">
        <v>54</v>
      </c>
      <c r="B30631" s="7" t="s">
        <v>150</v>
      </c>
      <c r="C30631" s="7" t="s">
        <v>1349</v>
      </c>
      <c r="D30631" s="7" t="n">
        <v>60</v>
      </c>
      <c r="E30631" s="7" t="n">
        <v>478.75</v>
      </c>
      <c r="F30631" s="7" t="n">
        <v>0</v>
      </c>
      <c r="G30631" s="7" t="n">
        <v>0</v>
      </c>
    </row>
    <row r="30632" customFormat="false" ht="15" hidden="false" customHeight="false" outlineLevel="0" collapsed="false">
      <c r="A30632" s="7" t="s">
        <v>54</v>
      </c>
      <c r="B30632" s="7" t="s">
        <v>150</v>
      </c>
      <c r="C30632" s="7" t="s">
        <v>1349</v>
      </c>
      <c r="D30632" s="7" t="n">
        <v>360</v>
      </c>
      <c r="E30632" s="7" t="n">
        <v>3195.56</v>
      </c>
      <c r="F30632" s="7" t="n">
        <v>0</v>
      </c>
      <c r="G30632" s="7" t="n">
        <v>0</v>
      </c>
    </row>
    <row r="30633" customFormat="false" ht="15" hidden="false" customHeight="false" outlineLevel="0" collapsed="false">
      <c r="A30633" s="7" t="s">
        <v>54</v>
      </c>
      <c r="B30633" s="7" t="s">
        <v>311</v>
      </c>
      <c r="C30633" s="7" t="s">
        <v>1352</v>
      </c>
      <c r="D30633" s="7" t="n">
        <v>0</v>
      </c>
      <c r="E30633" s="7" t="n">
        <v>0</v>
      </c>
      <c r="F30633" s="7" t="n">
        <v>15</v>
      </c>
      <c r="G30633" s="7" t="n">
        <v>99.16</v>
      </c>
    </row>
    <row r="30634" customFormat="false" ht="15" hidden="false" customHeight="false" outlineLevel="0" collapsed="false">
      <c r="A30634" s="7" t="s">
        <v>54</v>
      </c>
      <c r="B30634" s="7" t="s">
        <v>311</v>
      </c>
      <c r="C30634" s="7" t="s">
        <v>1352</v>
      </c>
      <c r="D30634" s="7" t="n">
        <v>10</v>
      </c>
      <c r="E30634" s="7" t="n">
        <v>68.97</v>
      </c>
      <c r="F30634" s="7" t="n">
        <v>0</v>
      </c>
      <c r="G30634" s="7" t="n">
        <v>0</v>
      </c>
    </row>
    <row r="30635" customFormat="false" ht="15" hidden="false" customHeight="false" outlineLevel="0" collapsed="false">
      <c r="A30635" s="7" t="s">
        <v>54</v>
      </c>
      <c r="B30635" s="7" t="s">
        <v>114</v>
      </c>
      <c r="C30635" s="7" t="s">
        <v>1354</v>
      </c>
      <c r="D30635" s="7" t="n">
        <v>0</v>
      </c>
      <c r="E30635" s="7" t="n">
        <v>0</v>
      </c>
      <c r="F30635" s="7" t="n">
        <v>10</v>
      </c>
      <c r="G30635" s="7" t="n">
        <v>172.72</v>
      </c>
    </row>
    <row r="30636" customFormat="false" ht="15" hidden="false" customHeight="false" outlineLevel="0" collapsed="false">
      <c r="A30636" s="7" t="s">
        <v>54</v>
      </c>
      <c r="B30636" s="7" t="s">
        <v>114</v>
      </c>
      <c r="C30636" s="7" t="s">
        <v>1354</v>
      </c>
      <c r="D30636" s="7" t="n">
        <v>40</v>
      </c>
      <c r="E30636" s="7" t="n">
        <v>611.26</v>
      </c>
      <c r="F30636" s="7" t="n">
        <v>0</v>
      </c>
      <c r="G30636" s="7" t="n">
        <v>0</v>
      </c>
    </row>
    <row r="30637" customFormat="false" ht="15" hidden="false" customHeight="false" outlineLevel="0" collapsed="false">
      <c r="A30637" s="7" t="s">
        <v>54</v>
      </c>
      <c r="B30637" s="7" t="s">
        <v>114</v>
      </c>
      <c r="C30637" s="7" t="s">
        <v>1354</v>
      </c>
      <c r="D30637" s="7" t="n">
        <v>0</v>
      </c>
      <c r="E30637" s="7" t="n">
        <v>0</v>
      </c>
      <c r="F30637" s="7" t="n">
        <v>25</v>
      </c>
      <c r="G30637" s="7" t="n">
        <v>366.19</v>
      </c>
    </row>
    <row r="30638" customFormat="false" ht="15" hidden="false" customHeight="false" outlineLevel="0" collapsed="false">
      <c r="A30638" s="7" t="s">
        <v>54</v>
      </c>
      <c r="B30638" s="7" t="s">
        <v>323</v>
      </c>
      <c r="C30638" s="7" t="s">
        <v>1355</v>
      </c>
      <c r="D30638" s="7" t="n">
        <v>25</v>
      </c>
      <c r="E30638" s="7" t="n">
        <v>314.42</v>
      </c>
      <c r="F30638" s="7" t="n">
        <v>0</v>
      </c>
      <c r="G30638" s="7" t="n">
        <v>0</v>
      </c>
    </row>
    <row r="30639" customFormat="false" ht="15" hidden="false" customHeight="false" outlineLevel="0" collapsed="false">
      <c r="A30639" s="7" t="s">
        <v>54</v>
      </c>
      <c r="B30639" s="7" t="s">
        <v>323</v>
      </c>
      <c r="C30639" s="7" t="s">
        <v>1355</v>
      </c>
      <c r="D30639" s="7" t="n">
        <v>0</v>
      </c>
      <c r="E30639" s="7" t="n">
        <v>0</v>
      </c>
      <c r="F30639" s="7" t="n">
        <v>15</v>
      </c>
      <c r="G30639" s="7" t="n">
        <v>180.83</v>
      </c>
    </row>
    <row r="30640" customFormat="false" ht="15" hidden="false" customHeight="false" outlineLevel="0" collapsed="false">
      <c r="A30640" s="7" t="s">
        <v>54</v>
      </c>
      <c r="B30640" s="7" t="s">
        <v>323</v>
      </c>
      <c r="C30640" s="7" t="s">
        <v>1355</v>
      </c>
      <c r="D30640" s="7" t="n">
        <v>0</v>
      </c>
      <c r="E30640" s="7" t="n">
        <v>0</v>
      </c>
      <c r="F30640" s="7" t="n">
        <v>5</v>
      </c>
      <c r="G30640" s="7" t="n">
        <v>71.08</v>
      </c>
    </row>
    <row r="30641" customFormat="false" ht="15" hidden="false" customHeight="false" outlineLevel="0" collapsed="false">
      <c r="A30641" s="7" t="s">
        <v>54</v>
      </c>
      <c r="B30641" s="7" t="s">
        <v>342</v>
      </c>
      <c r="C30641" s="7" t="s">
        <v>1356</v>
      </c>
      <c r="D30641" s="7" t="n">
        <v>17</v>
      </c>
      <c r="E30641" s="7" t="n">
        <v>168.8</v>
      </c>
      <c r="F30641" s="7" t="n">
        <v>0</v>
      </c>
      <c r="G30641" s="7" t="n">
        <v>0</v>
      </c>
    </row>
    <row r="30642" customFormat="false" ht="15" hidden="false" customHeight="false" outlineLevel="0" collapsed="false">
      <c r="A30642" s="7" t="s">
        <v>54</v>
      </c>
      <c r="B30642" s="7" t="s">
        <v>342</v>
      </c>
      <c r="C30642" s="7" t="s">
        <v>1356</v>
      </c>
      <c r="D30642" s="7" t="n">
        <v>0</v>
      </c>
      <c r="E30642" s="7" t="n">
        <v>0</v>
      </c>
      <c r="F30642" s="7" t="n">
        <v>5</v>
      </c>
      <c r="G30642" s="7" t="n">
        <v>50.44</v>
      </c>
    </row>
    <row r="30643" customFormat="false" ht="15" hidden="false" customHeight="false" outlineLevel="0" collapsed="false">
      <c r="A30643" s="7" t="s">
        <v>54</v>
      </c>
      <c r="B30643" s="7" t="s">
        <v>342</v>
      </c>
      <c r="C30643" s="7" t="s">
        <v>1356</v>
      </c>
      <c r="D30643" s="7" t="n">
        <v>0</v>
      </c>
      <c r="E30643" s="7" t="n">
        <v>0</v>
      </c>
      <c r="F30643" s="7" t="n">
        <v>15</v>
      </c>
      <c r="G30643" s="7" t="n">
        <v>128.33</v>
      </c>
    </row>
    <row r="30644" customFormat="false" ht="15" hidden="false" customHeight="false" outlineLevel="0" collapsed="false">
      <c r="A30644" s="7" t="s">
        <v>54</v>
      </c>
      <c r="B30644" s="7" t="s">
        <v>179</v>
      </c>
      <c r="C30644" s="7" t="s">
        <v>1357</v>
      </c>
      <c r="D30644" s="7" t="n">
        <v>24</v>
      </c>
      <c r="E30644" s="7" t="n">
        <v>234.7</v>
      </c>
      <c r="F30644" s="7" t="n">
        <v>0</v>
      </c>
      <c r="G30644" s="7" t="n">
        <v>0</v>
      </c>
    </row>
    <row r="30645" customFormat="false" ht="15" hidden="false" customHeight="false" outlineLevel="0" collapsed="false">
      <c r="A30645" s="7" t="s">
        <v>54</v>
      </c>
      <c r="B30645" s="7" t="s">
        <v>179</v>
      </c>
      <c r="C30645" s="7" t="s">
        <v>1357</v>
      </c>
      <c r="D30645" s="7" t="n">
        <v>0</v>
      </c>
      <c r="E30645" s="7" t="n">
        <v>0</v>
      </c>
      <c r="F30645" s="7" t="n">
        <v>20</v>
      </c>
      <c r="G30645" s="7" t="n">
        <v>168.51</v>
      </c>
    </row>
    <row r="30646" customFormat="false" ht="15" hidden="false" customHeight="false" outlineLevel="0" collapsed="false">
      <c r="A30646" s="7" t="s">
        <v>54</v>
      </c>
      <c r="B30646" s="7" t="s">
        <v>179</v>
      </c>
      <c r="C30646" s="7" t="s">
        <v>1357</v>
      </c>
      <c r="D30646" s="7" t="n">
        <v>0</v>
      </c>
      <c r="E30646" s="7" t="n">
        <v>0</v>
      </c>
      <c r="F30646" s="7" t="n">
        <v>10</v>
      </c>
      <c r="G30646" s="7" t="n">
        <v>99.35</v>
      </c>
    </row>
    <row r="30647" customFormat="false" ht="15" hidden="false" customHeight="false" outlineLevel="0" collapsed="false">
      <c r="A30647" s="7" t="s">
        <v>54</v>
      </c>
      <c r="B30647" s="7" t="s">
        <v>179</v>
      </c>
      <c r="C30647" s="7" t="s">
        <v>1357</v>
      </c>
      <c r="D30647" s="7" t="n">
        <v>30</v>
      </c>
      <c r="E30647" s="7" t="n">
        <v>263.71</v>
      </c>
      <c r="F30647" s="7" t="n">
        <v>0</v>
      </c>
      <c r="G30647" s="7" t="n">
        <v>0</v>
      </c>
    </row>
    <row r="30648" customFormat="false" ht="15" hidden="false" customHeight="false" outlineLevel="0" collapsed="false">
      <c r="A30648" s="7" t="s">
        <v>54</v>
      </c>
      <c r="B30648" s="7" t="s">
        <v>163</v>
      </c>
      <c r="C30648" s="7" t="s">
        <v>1357</v>
      </c>
      <c r="D30648" s="7" t="n">
        <v>0</v>
      </c>
      <c r="E30648" s="7" t="n">
        <v>0</v>
      </c>
      <c r="F30648" s="7" t="n">
        <v>10</v>
      </c>
      <c r="G30648" s="7" t="n">
        <v>94.63</v>
      </c>
    </row>
    <row r="30649" customFormat="false" ht="15" hidden="false" customHeight="false" outlineLevel="0" collapsed="false">
      <c r="A30649" s="7" t="s">
        <v>54</v>
      </c>
      <c r="B30649" s="7" t="s">
        <v>163</v>
      </c>
      <c r="C30649" s="7" t="s">
        <v>1357</v>
      </c>
      <c r="D30649" s="7" t="n">
        <v>0</v>
      </c>
      <c r="E30649" s="7" t="n">
        <v>0</v>
      </c>
      <c r="F30649" s="7" t="n">
        <v>25</v>
      </c>
      <c r="G30649" s="7" t="n">
        <v>278.95</v>
      </c>
    </row>
    <row r="30650" customFormat="false" ht="15" hidden="false" customHeight="false" outlineLevel="0" collapsed="false">
      <c r="A30650" s="7" t="s">
        <v>54</v>
      </c>
      <c r="B30650" s="7" t="s">
        <v>163</v>
      </c>
      <c r="C30650" s="7" t="s">
        <v>1357</v>
      </c>
      <c r="D30650" s="7" t="n">
        <v>36</v>
      </c>
      <c r="E30650" s="7" t="n">
        <v>395.39</v>
      </c>
      <c r="F30650" s="7" t="n">
        <v>0</v>
      </c>
      <c r="G30650" s="7" t="n">
        <v>0</v>
      </c>
    </row>
    <row r="30651" customFormat="false" ht="15" hidden="false" customHeight="false" outlineLevel="0" collapsed="false">
      <c r="A30651" s="7" t="s">
        <v>54</v>
      </c>
      <c r="B30651" s="7" t="s">
        <v>275</v>
      </c>
      <c r="C30651" s="7" t="s">
        <v>1358</v>
      </c>
      <c r="D30651" s="7" t="n">
        <v>10</v>
      </c>
      <c r="E30651" s="7" t="n">
        <v>82.73</v>
      </c>
      <c r="F30651" s="7" t="n">
        <v>0</v>
      </c>
      <c r="G30651" s="7" t="n">
        <v>0</v>
      </c>
    </row>
    <row r="30652" customFormat="false" ht="15" hidden="false" customHeight="false" outlineLevel="0" collapsed="false">
      <c r="A30652" s="7" t="s">
        <v>54</v>
      </c>
      <c r="B30652" s="7" t="s">
        <v>363</v>
      </c>
      <c r="C30652" s="7" t="s">
        <v>1360</v>
      </c>
      <c r="D30652" s="7" t="n">
        <v>10</v>
      </c>
      <c r="E30652" s="7" t="n">
        <v>82.73</v>
      </c>
      <c r="F30652" s="7" t="n">
        <v>0</v>
      </c>
      <c r="G30652" s="7" t="n">
        <v>0</v>
      </c>
    </row>
    <row r="30653" customFormat="false" ht="15" hidden="false" customHeight="false" outlineLevel="0" collapsed="false">
      <c r="A30653" s="7" t="s">
        <v>54</v>
      </c>
      <c r="B30653" s="7" t="s">
        <v>236</v>
      </c>
      <c r="C30653" s="7" t="s">
        <v>1361</v>
      </c>
      <c r="D30653" s="7" t="n">
        <v>10</v>
      </c>
      <c r="E30653" s="7" t="n">
        <v>98.64</v>
      </c>
      <c r="F30653" s="7" t="n">
        <v>0</v>
      </c>
      <c r="G30653" s="7" t="n">
        <v>0</v>
      </c>
    </row>
    <row r="30654" customFormat="false" ht="15" hidden="false" customHeight="false" outlineLevel="0" collapsed="false">
      <c r="A30654" s="7" t="s">
        <v>54</v>
      </c>
      <c r="B30654" s="7" t="s">
        <v>298</v>
      </c>
      <c r="C30654" s="7" t="s">
        <v>1362</v>
      </c>
      <c r="D30654" s="7" t="n">
        <v>10</v>
      </c>
      <c r="E30654" s="7" t="n">
        <v>98.64</v>
      </c>
      <c r="F30654" s="7" t="n">
        <v>0</v>
      </c>
      <c r="G30654" s="7" t="n">
        <v>0</v>
      </c>
    </row>
    <row r="30655" customFormat="false" ht="15" hidden="false" customHeight="false" outlineLevel="0" collapsed="false">
      <c r="A30655" s="7" t="s">
        <v>54</v>
      </c>
      <c r="B30655" s="7" t="s">
        <v>892</v>
      </c>
      <c r="C30655" s="7" t="s">
        <v>1363</v>
      </c>
      <c r="D30655" s="7" t="n">
        <v>0</v>
      </c>
      <c r="E30655" s="7" t="n">
        <v>0</v>
      </c>
      <c r="F30655" s="7" t="n">
        <v>20</v>
      </c>
      <c r="G30655" s="7" t="n">
        <v>264.44</v>
      </c>
    </row>
    <row r="30656" customFormat="false" ht="15" hidden="false" customHeight="false" outlineLevel="0" collapsed="false">
      <c r="A30656" s="7" t="s">
        <v>54</v>
      </c>
      <c r="B30656" s="7" t="s">
        <v>840</v>
      </c>
      <c r="C30656" s="7" t="s">
        <v>1363</v>
      </c>
      <c r="D30656" s="7" t="n">
        <v>40</v>
      </c>
      <c r="E30656" s="7" t="n">
        <v>551.76</v>
      </c>
      <c r="F30656" s="7" t="n">
        <v>0</v>
      </c>
      <c r="G30656" s="7" t="n">
        <v>0</v>
      </c>
    </row>
    <row r="30657" customFormat="false" ht="15" hidden="false" customHeight="false" outlineLevel="0" collapsed="false">
      <c r="A30657" s="7" t="s">
        <v>54</v>
      </c>
      <c r="B30657" s="7" t="s">
        <v>625</v>
      </c>
      <c r="C30657" s="7" t="s">
        <v>1363</v>
      </c>
      <c r="D30657" s="7" t="n">
        <v>50</v>
      </c>
      <c r="E30657" s="7" t="n">
        <v>689.7</v>
      </c>
      <c r="F30657" s="7" t="n">
        <v>0</v>
      </c>
      <c r="G30657" s="7" t="n">
        <v>0</v>
      </c>
    </row>
    <row r="30658" customFormat="false" ht="15" hidden="false" customHeight="false" outlineLevel="0" collapsed="false">
      <c r="A30658" s="7" t="s">
        <v>54</v>
      </c>
      <c r="B30658" s="7" t="s">
        <v>625</v>
      </c>
      <c r="C30658" s="7" t="s">
        <v>1363</v>
      </c>
      <c r="D30658" s="7" t="n">
        <v>0</v>
      </c>
      <c r="E30658" s="7" t="n">
        <v>0</v>
      </c>
      <c r="F30658" s="7" t="n">
        <v>10</v>
      </c>
      <c r="G30658" s="7" t="n">
        <v>155.91</v>
      </c>
    </row>
    <row r="30659" customFormat="false" ht="15" hidden="false" customHeight="false" outlineLevel="0" collapsed="false">
      <c r="A30659" s="7" t="s">
        <v>54</v>
      </c>
      <c r="B30659" s="7" t="s">
        <v>625</v>
      </c>
      <c r="C30659" s="7" t="s">
        <v>1363</v>
      </c>
      <c r="D30659" s="7" t="n">
        <v>0</v>
      </c>
      <c r="E30659" s="7" t="n">
        <v>0</v>
      </c>
      <c r="F30659" s="7" t="n">
        <v>-50</v>
      </c>
      <c r="G30659" s="7" t="n">
        <v>-682.98</v>
      </c>
    </row>
    <row r="30660" customFormat="false" ht="15" hidden="false" customHeight="false" outlineLevel="0" collapsed="false">
      <c r="A30660" s="7" t="s">
        <v>54</v>
      </c>
      <c r="B30660" s="7" t="s">
        <v>625</v>
      </c>
      <c r="C30660" s="7" t="s">
        <v>1363</v>
      </c>
      <c r="D30660" s="7" t="n">
        <v>0</v>
      </c>
      <c r="E30660" s="7" t="n">
        <v>0</v>
      </c>
      <c r="F30660" s="7" t="n">
        <v>70</v>
      </c>
      <c r="G30660" s="7" t="n">
        <v>925.52</v>
      </c>
    </row>
    <row r="30661" customFormat="false" ht="15" hidden="false" customHeight="false" outlineLevel="0" collapsed="false">
      <c r="A30661" s="7" t="s">
        <v>54</v>
      </c>
      <c r="B30661" s="7" t="s">
        <v>831</v>
      </c>
      <c r="C30661" s="7" t="s">
        <v>1363</v>
      </c>
      <c r="D30661" s="7" t="n">
        <v>0</v>
      </c>
      <c r="E30661" s="7" t="n">
        <v>0</v>
      </c>
      <c r="F30661" s="7" t="n">
        <v>10</v>
      </c>
      <c r="G30661" s="7" t="n">
        <v>155.91</v>
      </c>
    </row>
    <row r="30662" customFormat="false" ht="15" hidden="false" customHeight="false" outlineLevel="0" collapsed="false">
      <c r="A30662" s="7" t="s">
        <v>54</v>
      </c>
      <c r="B30662" s="7" t="s">
        <v>831</v>
      </c>
      <c r="C30662" s="7" t="s">
        <v>1363</v>
      </c>
      <c r="D30662" s="7" t="n">
        <v>5</v>
      </c>
      <c r="E30662" s="7" t="n">
        <v>68.97</v>
      </c>
      <c r="F30662" s="7" t="n">
        <v>0</v>
      </c>
      <c r="G30662" s="7" t="n">
        <v>0</v>
      </c>
    </row>
    <row r="30663" customFormat="false" ht="15" hidden="false" customHeight="false" outlineLevel="0" collapsed="false">
      <c r="A30663" s="7" t="s">
        <v>54</v>
      </c>
      <c r="B30663" s="7" t="s">
        <v>831</v>
      </c>
      <c r="C30663" s="7" t="s">
        <v>1363</v>
      </c>
      <c r="D30663" s="7" t="n">
        <v>0</v>
      </c>
      <c r="E30663" s="7" t="n">
        <v>0</v>
      </c>
      <c r="F30663" s="7" t="n">
        <v>25</v>
      </c>
      <c r="G30663" s="7" t="n">
        <v>330.55</v>
      </c>
    </row>
    <row r="30664" customFormat="false" ht="15" hidden="false" customHeight="false" outlineLevel="0" collapsed="false">
      <c r="A30664" s="7" t="s">
        <v>54</v>
      </c>
      <c r="B30664" s="7" t="s">
        <v>94</v>
      </c>
      <c r="C30664" s="7" t="s">
        <v>1366</v>
      </c>
      <c r="D30664" s="7" t="n">
        <v>6</v>
      </c>
      <c r="E30664" s="7" t="n">
        <v>249.57</v>
      </c>
      <c r="F30664" s="7" t="n">
        <v>0</v>
      </c>
      <c r="G30664" s="7" t="n">
        <v>0</v>
      </c>
    </row>
    <row r="30665" customFormat="false" ht="15" hidden="false" customHeight="false" outlineLevel="0" collapsed="false">
      <c r="A30665" s="7" t="s">
        <v>54</v>
      </c>
      <c r="B30665" s="7" t="s">
        <v>92</v>
      </c>
      <c r="C30665" s="7" t="s">
        <v>1366</v>
      </c>
      <c r="D30665" s="7" t="n">
        <v>0</v>
      </c>
      <c r="E30665" s="7" t="n">
        <v>0</v>
      </c>
      <c r="F30665" s="7" t="n">
        <v>5</v>
      </c>
      <c r="G30665" s="7" t="n">
        <v>179.19</v>
      </c>
    </row>
    <row r="30666" customFormat="false" ht="15" hidden="false" customHeight="false" outlineLevel="0" collapsed="false">
      <c r="A30666" s="7" t="s">
        <v>54</v>
      </c>
      <c r="B30666" s="7" t="s">
        <v>92</v>
      </c>
      <c r="C30666" s="7" t="s">
        <v>1366</v>
      </c>
      <c r="D30666" s="7" t="n">
        <v>6</v>
      </c>
      <c r="E30666" s="7" t="n">
        <v>249.57</v>
      </c>
      <c r="F30666" s="7" t="n">
        <v>0</v>
      </c>
      <c r="G30666" s="7" t="n">
        <v>0</v>
      </c>
    </row>
    <row r="30667" customFormat="false" ht="15" hidden="false" customHeight="false" outlineLevel="0" collapsed="false">
      <c r="A30667" s="7" t="s">
        <v>54</v>
      </c>
      <c r="B30667" s="7" t="s">
        <v>92</v>
      </c>
      <c r="C30667" s="7" t="s">
        <v>1366</v>
      </c>
      <c r="D30667" s="7" t="n">
        <v>1</v>
      </c>
      <c r="E30667" s="7" t="n">
        <v>0.03</v>
      </c>
      <c r="F30667" s="7" t="n">
        <v>0</v>
      </c>
      <c r="G30667" s="7" t="n">
        <v>0</v>
      </c>
    </row>
    <row r="30668" customFormat="false" ht="15" hidden="false" customHeight="false" outlineLevel="0" collapsed="false">
      <c r="A30668" s="7" t="s">
        <v>54</v>
      </c>
      <c r="B30668" s="7" t="s">
        <v>91</v>
      </c>
      <c r="C30668" s="7" t="s">
        <v>1366</v>
      </c>
      <c r="D30668" s="7" t="n">
        <v>0</v>
      </c>
      <c r="E30668" s="7" t="n">
        <v>0</v>
      </c>
      <c r="F30668" s="7" t="n">
        <v>10</v>
      </c>
      <c r="G30668" s="7" t="n">
        <v>358.38</v>
      </c>
    </row>
    <row r="30669" customFormat="false" ht="15" hidden="false" customHeight="false" outlineLevel="0" collapsed="false">
      <c r="A30669" s="7" t="s">
        <v>54</v>
      </c>
      <c r="B30669" s="7" t="s">
        <v>91</v>
      </c>
      <c r="C30669" s="7" t="s">
        <v>1366</v>
      </c>
      <c r="D30669" s="7" t="n">
        <v>3</v>
      </c>
      <c r="E30669" s="7" t="n">
        <v>124.79</v>
      </c>
      <c r="F30669" s="7" t="n">
        <v>0</v>
      </c>
      <c r="G30669" s="7" t="n">
        <v>0</v>
      </c>
    </row>
    <row r="30670" customFormat="false" ht="15" hidden="false" customHeight="false" outlineLevel="0" collapsed="false">
      <c r="A30670" s="7" t="s">
        <v>54</v>
      </c>
      <c r="B30670" s="7" t="s">
        <v>97</v>
      </c>
      <c r="C30670" s="7" t="s">
        <v>1367</v>
      </c>
      <c r="D30670" s="7" t="n">
        <v>6</v>
      </c>
      <c r="E30670" s="7" t="n">
        <v>249.57</v>
      </c>
      <c r="F30670" s="7" t="n">
        <v>0</v>
      </c>
      <c r="G30670" s="7" t="n">
        <v>0</v>
      </c>
    </row>
    <row r="30671" customFormat="false" ht="15" hidden="false" customHeight="false" outlineLevel="0" collapsed="false">
      <c r="A30671" s="7" t="s">
        <v>54</v>
      </c>
      <c r="B30671" s="7" t="s">
        <v>93</v>
      </c>
      <c r="C30671" s="7" t="s">
        <v>1367</v>
      </c>
      <c r="D30671" s="7" t="n">
        <v>6</v>
      </c>
      <c r="E30671" s="7" t="n">
        <v>249.57</v>
      </c>
      <c r="F30671" s="7" t="n">
        <v>0</v>
      </c>
      <c r="G30671" s="7" t="n">
        <v>0</v>
      </c>
    </row>
    <row r="30672" customFormat="false" ht="15" hidden="false" customHeight="false" outlineLevel="0" collapsed="false">
      <c r="A30672" s="7" t="s">
        <v>54</v>
      </c>
      <c r="B30672" s="7" t="s">
        <v>93</v>
      </c>
      <c r="C30672" s="7" t="s">
        <v>1367</v>
      </c>
      <c r="D30672" s="7" t="n">
        <v>0</v>
      </c>
      <c r="E30672" s="7" t="n">
        <v>0</v>
      </c>
      <c r="F30672" s="7" t="n">
        <v>3</v>
      </c>
      <c r="G30672" s="7" t="n">
        <v>107.51</v>
      </c>
    </row>
    <row r="30673" customFormat="false" ht="15" hidden="false" customHeight="false" outlineLevel="0" collapsed="false">
      <c r="A30673" s="7" t="s">
        <v>54</v>
      </c>
      <c r="B30673" s="7" t="s">
        <v>90</v>
      </c>
      <c r="C30673" s="7" t="s">
        <v>1367</v>
      </c>
      <c r="D30673" s="7" t="n">
        <v>3</v>
      </c>
      <c r="E30673" s="7" t="n">
        <v>124.79</v>
      </c>
      <c r="F30673" s="7" t="n">
        <v>0</v>
      </c>
      <c r="G30673" s="7" t="n">
        <v>0</v>
      </c>
    </row>
    <row r="30674" customFormat="false" ht="15" hidden="false" customHeight="false" outlineLevel="0" collapsed="false">
      <c r="A30674" s="7" t="s">
        <v>54</v>
      </c>
      <c r="B30674" s="7" t="s">
        <v>90</v>
      </c>
      <c r="C30674" s="7" t="s">
        <v>1367</v>
      </c>
      <c r="D30674" s="7" t="n">
        <v>0</v>
      </c>
      <c r="E30674" s="7" t="n">
        <v>0</v>
      </c>
      <c r="F30674" s="7" t="n">
        <v>3</v>
      </c>
      <c r="G30674" s="7" t="n">
        <v>107.51</v>
      </c>
    </row>
    <row r="30675" customFormat="false" ht="15" hidden="false" customHeight="false" outlineLevel="0" collapsed="false">
      <c r="A30675" s="7" t="s">
        <v>54</v>
      </c>
      <c r="B30675" s="7" t="s">
        <v>90</v>
      </c>
      <c r="C30675" s="7" t="s">
        <v>1367</v>
      </c>
      <c r="D30675" s="7" t="n">
        <v>1</v>
      </c>
      <c r="E30675" s="7" t="n">
        <v>0.03</v>
      </c>
      <c r="F30675" s="7" t="n">
        <v>0</v>
      </c>
      <c r="G30675" s="7" t="n">
        <v>0</v>
      </c>
    </row>
    <row r="30676" customFormat="false" ht="15" hidden="false" customHeight="false" outlineLevel="0" collapsed="false">
      <c r="A30676" s="7" t="s">
        <v>54</v>
      </c>
      <c r="B30676" s="7" t="s">
        <v>95</v>
      </c>
      <c r="C30676" s="7" t="s">
        <v>1368</v>
      </c>
      <c r="D30676" s="7" t="n">
        <v>0</v>
      </c>
      <c r="E30676" s="7" t="n">
        <v>0</v>
      </c>
      <c r="F30676" s="7" t="n">
        <v>5</v>
      </c>
      <c r="G30676" s="7" t="n">
        <v>179.19</v>
      </c>
    </row>
    <row r="30677" customFormat="false" ht="15" hidden="false" customHeight="false" outlineLevel="0" collapsed="false">
      <c r="A30677" s="7" t="s">
        <v>54</v>
      </c>
      <c r="B30677" s="7" t="s">
        <v>95</v>
      </c>
      <c r="C30677" s="7" t="s">
        <v>1368</v>
      </c>
      <c r="D30677" s="7" t="n">
        <v>6</v>
      </c>
      <c r="E30677" s="7" t="n">
        <v>249.57</v>
      </c>
      <c r="F30677" s="7" t="n">
        <v>0</v>
      </c>
      <c r="G30677" s="7" t="n">
        <v>0</v>
      </c>
    </row>
    <row r="30678" customFormat="false" ht="15" hidden="false" customHeight="false" outlineLevel="0" collapsed="false">
      <c r="A30678" s="7" t="s">
        <v>54</v>
      </c>
      <c r="B30678" s="7" t="s">
        <v>89</v>
      </c>
      <c r="C30678" s="7" t="s">
        <v>1368</v>
      </c>
      <c r="D30678" s="7" t="n">
        <v>1</v>
      </c>
      <c r="E30678" s="7" t="n">
        <v>0.03</v>
      </c>
      <c r="F30678" s="7" t="n">
        <v>0</v>
      </c>
      <c r="G30678" s="7" t="n">
        <v>0</v>
      </c>
    </row>
    <row r="30679" customFormat="false" ht="15" hidden="false" customHeight="false" outlineLevel="0" collapsed="false">
      <c r="A30679" s="7" t="s">
        <v>54</v>
      </c>
      <c r="B30679" s="7" t="s">
        <v>89</v>
      </c>
      <c r="C30679" s="7" t="s">
        <v>1368</v>
      </c>
      <c r="D30679" s="7" t="n">
        <v>0</v>
      </c>
      <c r="E30679" s="7" t="n">
        <v>0</v>
      </c>
      <c r="F30679" s="7" t="n">
        <v>10</v>
      </c>
      <c r="G30679" s="7" t="n">
        <v>358.38</v>
      </c>
    </row>
    <row r="30680" customFormat="false" ht="15" hidden="false" customHeight="false" outlineLevel="0" collapsed="false">
      <c r="A30680" s="7" t="s">
        <v>54</v>
      </c>
      <c r="B30680" s="7" t="s">
        <v>89</v>
      </c>
      <c r="C30680" s="7" t="s">
        <v>1368</v>
      </c>
      <c r="D30680" s="7" t="n">
        <v>6</v>
      </c>
      <c r="E30680" s="7" t="n">
        <v>249.57</v>
      </c>
      <c r="F30680" s="7" t="n">
        <v>0</v>
      </c>
      <c r="G30680" s="7" t="n">
        <v>0</v>
      </c>
    </row>
    <row r="30681" customFormat="false" ht="15" hidden="false" customHeight="false" outlineLevel="0" collapsed="false">
      <c r="A30681" s="7" t="s">
        <v>54</v>
      </c>
      <c r="B30681" s="7" t="s">
        <v>87</v>
      </c>
      <c r="C30681" s="7" t="s">
        <v>1368</v>
      </c>
      <c r="D30681" s="7" t="n">
        <v>3</v>
      </c>
      <c r="E30681" s="7" t="n">
        <v>124.79</v>
      </c>
      <c r="F30681" s="7" t="n">
        <v>0</v>
      </c>
      <c r="G30681" s="7" t="n">
        <v>0</v>
      </c>
    </row>
    <row r="30682" customFormat="false" ht="15" hidden="false" customHeight="false" outlineLevel="0" collapsed="false">
      <c r="A30682" s="7" t="s">
        <v>54</v>
      </c>
      <c r="B30682" s="7" t="s">
        <v>87</v>
      </c>
      <c r="C30682" s="7" t="s">
        <v>1368</v>
      </c>
      <c r="D30682" s="7" t="n">
        <v>0</v>
      </c>
      <c r="E30682" s="7" t="n">
        <v>0</v>
      </c>
      <c r="F30682" s="7" t="n">
        <v>10</v>
      </c>
      <c r="G30682" s="7" t="n">
        <v>358.38</v>
      </c>
    </row>
    <row r="30683" customFormat="false" ht="15" hidden="false" customHeight="false" outlineLevel="0" collapsed="false">
      <c r="A30683" s="7" t="s">
        <v>54</v>
      </c>
      <c r="B30683" s="7" t="s">
        <v>613</v>
      </c>
      <c r="C30683" s="7" t="s">
        <v>1369</v>
      </c>
      <c r="D30683" s="7" t="n">
        <v>0</v>
      </c>
      <c r="E30683" s="7" t="n">
        <v>0</v>
      </c>
      <c r="F30683" s="7" t="n">
        <v>55</v>
      </c>
      <c r="G30683" s="7" t="n">
        <v>1596.98</v>
      </c>
    </row>
    <row r="30684" customFormat="false" ht="15" hidden="false" customHeight="false" outlineLevel="0" collapsed="false">
      <c r="A30684" s="7" t="s">
        <v>54</v>
      </c>
      <c r="B30684" s="7" t="s">
        <v>613</v>
      </c>
      <c r="C30684" s="7" t="s">
        <v>1369</v>
      </c>
      <c r="D30684" s="7" t="n">
        <v>20</v>
      </c>
      <c r="E30684" s="7" t="n">
        <v>605.85</v>
      </c>
      <c r="F30684" s="7" t="n">
        <v>0</v>
      </c>
      <c r="G30684" s="7" t="n">
        <v>0</v>
      </c>
    </row>
    <row r="30685" customFormat="false" ht="15" hidden="false" customHeight="false" outlineLevel="0" collapsed="false">
      <c r="A30685" s="7" t="s">
        <v>54</v>
      </c>
      <c r="B30685" s="7" t="s">
        <v>613</v>
      </c>
      <c r="C30685" s="7" t="s">
        <v>1369</v>
      </c>
      <c r="D30685" s="7" t="n">
        <v>0</v>
      </c>
      <c r="E30685" s="7" t="n">
        <v>0</v>
      </c>
      <c r="F30685" s="7" t="n">
        <v>20</v>
      </c>
      <c r="G30685" s="7" t="n">
        <v>684.77</v>
      </c>
    </row>
    <row r="30686" customFormat="false" ht="15" hidden="false" customHeight="false" outlineLevel="0" collapsed="false">
      <c r="A30686" s="7" t="s">
        <v>54</v>
      </c>
      <c r="B30686" s="7" t="s">
        <v>170</v>
      </c>
      <c r="C30686" s="7" t="s">
        <v>1371</v>
      </c>
      <c r="D30686" s="7" t="n">
        <v>24</v>
      </c>
      <c r="E30686" s="7" t="n">
        <v>411.63</v>
      </c>
      <c r="F30686" s="7" t="n">
        <v>0</v>
      </c>
      <c r="G30686" s="7" t="n">
        <v>0</v>
      </c>
    </row>
    <row r="30687" customFormat="false" ht="15" hidden="false" customHeight="false" outlineLevel="0" collapsed="false">
      <c r="A30687" s="7" t="s">
        <v>54</v>
      </c>
      <c r="B30687" s="7" t="s">
        <v>170</v>
      </c>
      <c r="C30687" s="7" t="s">
        <v>1371</v>
      </c>
      <c r="D30687" s="7" t="n">
        <v>0</v>
      </c>
      <c r="E30687" s="7" t="n">
        <v>0</v>
      </c>
      <c r="F30687" s="7" t="n">
        <v>16</v>
      </c>
      <c r="G30687" s="7" t="n">
        <v>278.8</v>
      </c>
    </row>
    <row r="30688" customFormat="false" ht="15" hidden="false" customHeight="false" outlineLevel="0" collapsed="false">
      <c r="A30688" s="7" t="s">
        <v>54</v>
      </c>
      <c r="B30688" s="7" t="s">
        <v>170</v>
      </c>
      <c r="C30688" s="7" t="s">
        <v>1371</v>
      </c>
      <c r="D30688" s="7" t="n">
        <v>30</v>
      </c>
      <c r="E30688" s="7" t="n">
        <v>462.5</v>
      </c>
      <c r="F30688" s="7" t="n">
        <v>0</v>
      </c>
      <c r="G30688" s="7" t="n">
        <v>0</v>
      </c>
    </row>
    <row r="30689" customFormat="false" ht="15" hidden="false" customHeight="false" outlineLevel="0" collapsed="false">
      <c r="A30689" s="7" t="s">
        <v>54</v>
      </c>
      <c r="B30689" s="7" t="s">
        <v>170</v>
      </c>
      <c r="C30689" s="7" t="s">
        <v>1371</v>
      </c>
      <c r="D30689" s="7" t="n">
        <v>0</v>
      </c>
      <c r="E30689" s="7" t="n">
        <v>0</v>
      </c>
      <c r="F30689" s="7" t="n">
        <v>30</v>
      </c>
      <c r="G30689" s="7" t="n">
        <v>443.32</v>
      </c>
    </row>
    <row r="30690" customFormat="false" ht="15" hidden="false" customHeight="false" outlineLevel="0" collapsed="false">
      <c r="A30690" s="7" t="s">
        <v>54</v>
      </c>
      <c r="B30690" s="7" t="s">
        <v>278</v>
      </c>
      <c r="C30690" s="7" t="s">
        <v>1372</v>
      </c>
      <c r="D30690" s="7" t="n">
        <v>1</v>
      </c>
      <c r="E30690" s="7" t="n">
        <v>0.03</v>
      </c>
      <c r="F30690" s="7" t="n">
        <v>0</v>
      </c>
      <c r="G30690" s="7" t="n">
        <v>0</v>
      </c>
    </row>
    <row r="30691" customFormat="false" ht="15" hidden="false" customHeight="false" outlineLevel="0" collapsed="false">
      <c r="A30691" s="7" t="s">
        <v>54</v>
      </c>
      <c r="B30691" s="7" t="s">
        <v>268</v>
      </c>
      <c r="C30691" s="7" t="s">
        <v>1372</v>
      </c>
      <c r="D30691" s="7" t="n">
        <v>1</v>
      </c>
      <c r="E30691" s="7" t="n">
        <v>0.03</v>
      </c>
      <c r="F30691" s="7" t="n">
        <v>0</v>
      </c>
      <c r="G30691" s="7" t="n">
        <v>0</v>
      </c>
    </row>
    <row r="30692" customFormat="false" ht="15" hidden="false" customHeight="false" outlineLevel="0" collapsed="false">
      <c r="A30692" s="7" t="s">
        <v>54</v>
      </c>
      <c r="B30692" s="7" t="s">
        <v>1102</v>
      </c>
      <c r="C30692" s="7" t="s">
        <v>1566</v>
      </c>
      <c r="D30692" s="7" t="n">
        <v>1</v>
      </c>
      <c r="E30692" s="7" t="n">
        <v>0.03</v>
      </c>
      <c r="F30692" s="7" t="n">
        <v>0</v>
      </c>
      <c r="G30692" s="7" t="n">
        <v>0</v>
      </c>
    </row>
    <row r="30693" customFormat="false" ht="15" hidden="false" customHeight="false" outlineLevel="0" collapsed="false">
      <c r="A30693" s="7" t="s">
        <v>54</v>
      </c>
      <c r="B30693" s="7" t="s">
        <v>647</v>
      </c>
      <c r="C30693" s="7" t="s">
        <v>1495</v>
      </c>
      <c r="D30693" s="7" t="n">
        <v>1</v>
      </c>
      <c r="E30693" s="7" t="n">
        <v>0.03</v>
      </c>
      <c r="F30693" s="7" t="n">
        <v>0</v>
      </c>
      <c r="G30693" s="7" t="n">
        <v>0</v>
      </c>
    </row>
    <row r="30694" customFormat="false" ht="15" hidden="false" customHeight="false" outlineLevel="0" collapsed="false">
      <c r="A30694" s="7" t="s">
        <v>54</v>
      </c>
      <c r="B30694" s="7" t="s">
        <v>658</v>
      </c>
      <c r="C30694" s="7" t="s">
        <v>1496</v>
      </c>
      <c r="D30694" s="7" t="n">
        <v>1</v>
      </c>
      <c r="E30694" s="7" t="n">
        <v>0.03</v>
      </c>
      <c r="F30694" s="7" t="n">
        <v>0</v>
      </c>
      <c r="G30694" s="7" t="n">
        <v>0</v>
      </c>
    </row>
    <row r="30695" customFormat="false" ht="15" hidden="false" customHeight="false" outlineLevel="0" collapsed="false">
      <c r="A30695" s="7" t="s">
        <v>54</v>
      </c>
      <c r="B30695" s="7" t="s">
        <v>158</v>
      </c>
      <c r="C30695" s="7" t="s">
        <v>1380</v>
      </c>
      <c r="D30695" s="7" t="n">
        <v>0</v>
      </c>
      <c r="E30695" s="7" t="n">
        <v>0</v>
      </c>
      <c r="F30695" s="7" t="n">
        <v>10</v>
      </c>
      <c r="G30695" s="7" t="n">
        <v>230.8</v>
      </c>
    </row>
    <row r="30696" customFormat="false" ht="15" hidden="false" customHeight="false" outlineLevel="0" collapsed="false">
      <c r="A30696" s="7" t="s">
        <v>54</v>
      </c>
      <c r="B30696" s="7" t="s">
        <v>158</v>
      </c>
      <c r="C30696" s="7" t="s">
        <v>1380</v>
      </c>
      <c r="D30696" s="7" t="n">
        <v>60</v>
      </c>
      <c r="E30696" s="7" t="n">
        <v>1363.08</v>
      </c>
      <c r="F30696" s="7" t="n">
        <v>0</v>
      </c>
      <c r="G30696" s="7" t="n">
        <v>0</v>
      </c>
    </row>
    <row r="30697" customFormat="false" ht="15" hidden="false" customHeight="false" outlineLevel="0" collapsed="false">
      <c r="A30697" s="7" t="s">
        <v>54</v>
      </c>
      <c r="B30697" s="7" t="s">
        <v>158</v>
      </c>
      <c r="C30697" s="7" t="s">
        <v>1380</v>
      </c>
      <c r="D30697" s="7" t="n">
        <v>0</v>
      </c>
      <c r="E30697" s="7" t="n">
        <v>0</v>
      </c>
      <c r="F30697" s="7" t="n">
        <v>30</v>
      </c>
      <c r="G30697" s="7" t="n">
        <v>587.21</v>
      </c>
    </row>
    <row r="30698" customFormat="false" ht="15" hidden="false" customHeight="false" outlineLevel="0" collapsed="false">
      <c r="A30698" s="7" t="s">
        <v>54</v>
      </c>
      <c r="B30698" s="7" t="s">
        <v>348</v>
      </c>
      <c r="C30698" s="7" t="s">
        <v>1382</v>
      </c>
      <c r="D30698" s="7" t="n">
        <v>6</v>
      </c>
      <c r="E30698" s="7" t="n">
        <v>305.12</v>
      </c>
      <c r="F30698" s="7" t="n">
        <v>0</v>
      </c>
      <c r="G30698" s="7" t="n">
        <v>0</v>
      </c>
    </row>
    <row r="30699" customFormat="false" ht="15" hidden="false" customHeight="false" outlineLevel="0" collapsed="false">
      <c r="A30699" s="7" t="s">
        <v>54</v>
      </c>
      <c r="B30699" s="7" t="s">
        <v>344</v>
      </c>
      <c r="C30699" s="7" t="s">
        <v>1382</v>
      </c>
      <c r="D30699" s="7" t="n">
        <v>6</v>
      </c>
      <c r="E30699" s="7" t="n">
        <v>305.12</v>
      </c>
      <c r="F30699" s="7" t="n">
        <v>0</v>
      </c>
      <c r="G30699" s="7" t="n">
        <v>0</v>
      </c>
    </row>
    <row r="30700" customFormat="false" ht="15" hidden="false" customHeight="false" outlineLevel="0" collapsed="false">
      <c r="A30700" s="7" t="s">
        <v>54</v>
      </c>
      <c r="B30700" s="7" t="s">
        <v>1231</v>
      </c>
      <c r="C30700" s="7" t="s">
        <v>1621</v>
      </c>
      <c r="D30700" s="7" t="n">
        <v>0</v>
      </c>
      <c r="E30700" s="7" t="n">
        <v>0</v>
      </c>
      <c r="F30700" s="7" t="n">
        <v>50</v>
      </c>
      <c r="G30700" s="7" t="n">
        <v>4784.21</v>
      </c>
    </row>
    <row r="30701" customFormat="false" ht="15" hidden="false" customHeight="false" outlineLevel="0" collapsed="false">
      <c r="A30701" s="7" t="s">
        <v>54</v>
      </c>
      <c r="B30701" s="7" t="s">
        <v>1231</v>
      </c>
      <c r="C30701" s="7" t="s">
        <v>1621</v>
      </c>
      <c r="D30701" s="7" t="n">
        <v>15</v>
      </c>
      <c r="E30701" s="7" t="n">
        <v>1269.86</v>
      </c>
      <c r="F30701" s="7" t="n">
        <v>0</v>
      </c>
      <c r="G30701" s="7" t="n">
        <v>0</v>
      </c>
    </row>
    <row r="30702" customFormat="false" ht="15" hidden="false" customHeight="false" outlineLevel="0" collapsed="false">
      <c r="A30702" s="7" t="s">
        <v>54</v>
      </c>
      <c r="B30702" s="7" t="s">
        <v>1231</v>
      </c>
      <c r="C30702" s="7" t="s">
        <v>1621</v>
      </c>
      <c r="D30702" s="7" t="n">
        <v>0</v>
      </c>
      <c r="E30702" s="7" t="n">
        <v>0</v>
      </c>
      <c r="F30702" s="7" t="n">
        <v>40</v>
      </c>
      <c r="G30702" s="7" t="n">
        <v>3245.81</v>
      </c>
    </row>
    <row r="30703" customFormat="false" ht="15" hidden="false" customHeight="false" outlineLevel="0" collapsed="false">
      <c r="A30703" s="7" t="s">
        <v>54</v>
      </c>
      <c r="B30703" s="7" t="s">
        <v>1233</v>
      </c>
      <c r="C30703" s="7" t="s">
        <v>1621</v>
      </c>
      <c r="D30703" s="7" t="n">
        <v>20</v>
      </c>
      <c r="E30703" s="7" t="n">
        <v>1693.14</v>
      </c>
      <c r="F30703" s="7" t="n">
        <v>0</v>
      </c>
      <c r="G30703" s="7" t="n">
        <v>0</v>
      </c>
    </row>
    <row r="30704" customFormat="false" ht="15" hidden="false" customHeight="false" outlineLevel="0" collapsed="false">
      <c r="A30704" s="7" t="s">
        <v>54</v>
      </c>
      <c r="B30704" s="7" t="s">
        <v>1233</v>
      </c>
      <c r="C30704" s="7" t="s">
        <v>1621</v>
      </c>
      <c r="D30704" s="7" t="n">
        <v>0</v>
      </c>
      <c r="E30704" s="7" t="n">
        <v>0</v>
      </c>
      <c r="F30704" s="7" t="n">
        <v>45</v>
      </c>
      <c r="G30704" s="7" t="n">
        <v>4305.78</v>
      </c>
    </row>
    <row r="30705" customFormat="false" ht="15" hidden="false" customHeight="false" outlineLevel="0" collapsed="false">
      <c r="A30705" s="7" t="s">
        <v>54</v>
      </c>
      <c r="B30705" s="7" t="s">
        <v>1233</v>
      </c>
      <c r="C30705" s="7" t="s">
        <v>1621</v>
      </c>
      <c r="D30705" s="7" t="n">
        <v>0</v>
      </c>
      <c r="E30705" s="7" t="n">
        <v>0</v>
      </c>
      <c r="F30705" s="7" t="n">
        <v>30</v>
      </c>
      <c r="G30705" s="7" t="n">
        <v>2434.36</v>
      </c>
    </row>
    <row r="30706" customFormat="false" ht="15" hidden="false" customHeight="false" outlineLevel="0" collapsed="false">
      <c r="A30706" s="7" t="s">
        <v>54</v>
      </c>
      <c r="B30706" s="7" t="s">
        <v>1235</v>
      </c>
      <c r="C30706" s="7" t="s">
        <v>1621</v>
      </c>
      <c r="D30706" s="7" t="n">
        <v>0</v>
      </c>
      <c r="E30706" s="7" t="n">
        <v>0</v>
      </c>
      <c r="F30706" s="7" t="n">
        <v>10</v>
      </c>
      <c r="G30706" s="7" t="n">
        <v>811.45</v>
      </c>
    </row>
    <row r="30707" customFormat="false" ht="15" hidden="false" customHeight="false" outlineLevel="0" collapsed="false">
      <c r="A30707" s="7" t="s">
        <v>54</v>
      </c>
      <c r="B30707" s="7" t="s">
        <v>1235</v>
      </c>
      <c r="C30707" s="7" t="s">
        <v>1621</v>
      </c>
      <c r="D30707" s="7" t="n">
        <v>0</v>
      </c>
      <c r="E30707" s="7" t="n">
        <v>0</v>
      </c>
      <c r="F30707" s="7" t="n">
        <v>5</v>
      </c>
      <c r="G30707" s="7" t="n">
        <v>478.42</v>
      </c>
    </row>
    <row r="30708" customFormat="false" ht="15" hidden="false" customHeight="false" outlineLevel="0" collapsed="false">
      <c r="A30708" s="7" t="s">
        <v>54</v>
      </c>
      <c r="B30708" s="7" t="s">
        <v>1232</v>
      </c>
      <c r="C30708" s="7" t="s">
        <v>1621</v>
      </c>
      <c r="D30708" s="7" t="n">
        <v>0</v>
      </c>
      <c r="E30708" s="7" t="n">
        <v>0</v>
      </c>
      <c r="F30708" s="7" t="n">
        <v>50</v>
      </c>
      <c r="G30708" s="7" t="n">
        <v>4784.21</v>
      </c>
    </row>
    <row r="30709" customFormat="false" ht="15" hidden="false" customHeight="false" outlineLevel="0" collapsed="false">
      <c r="A30709" s="7" t="s">
        <v>54</v>
      </c>
      <c r="B30709" s="7" t="s">
        <v>1232</v>
      </c>
      <c r="C30709" s="7" t="s">
        <v>1621</v>
      </c>
      <c r="D30709" s="7" t="n">
        <v>35</v>
      </c>
      <c r="E30709" s="7" t="n">
        <v>2963</v>
      </c>
      <c r="F30709" s="7" t="n">
        <v>0</v>
      </c>
      <c r="G30709" s="7" t="n">
        <v>0</v>
      </c>
    </row>
    <row r="30710" customFormat="false" ht="15" hidden="false" customHeight="false" outlineLevel="0" collapsed="false">
      <c r="A30710" s="7" t="s">
        <v>54</v>
      </c>
      <c r="B30710" s="7" t="s">
        <v>1232</v>
      </c>
      <c r="C30710" s="7" t="s">
        <v>1621</v>
      </c>
      <c r="D30710" s="7" t="n">
        <v>0</v>
      </c>
      <c r="E30710" s="7" t="n">
        <v>0</v>
      </c>
      <c r="F30710" s="7" t="n">
        <v>50</v>
      </c>
      <c r="G30710" s="7" t="n">
        <v>4057.26</v>
      </c>
    </row>
    <row r="30711" customFormat="false" ht="15" hidden="false" customHeight="false" outlineLevel="0" collapsed="false">
      <c r="A30711" s="7" t="s">
        <v>54</v>
      </c>
      <c r="B30711" s="7" t="s">
        <v>1236</v>
      </c>
      <c r="C30711" s="7" t="s">
        <v>1621</v>
      </c>
      <c r="D30711" s="7" t="n">
        <v>0</v>
      </c>
      <c r="E30711" s="7" t="n">
        <v>0</v>
      </c>
      <c r="F30711" s="7" t="n">
        <v>20</v>
      </c>
      <c r="G30711" s="7" t="n">
        <v>1913.68</v>
      </c>
    </row>
    <row r="30712" customFormat="false" ht="15" hidden="false" customHeight="false" outlineLevel="0" collapsed="false">
      <c r="A30712" s="7" t="s">
        <v>54</v>
      </c>
      <c r="B30712" s="7" t="s">
        <v>1236</v>
      </c>
      <c r="C30712" s="7" t="s">
        <v>1621</v>
      </c>
      <c r="D30712" s="7" t="n">
        <v>25</v>
      </c>
      <c r="E30712" s="7" t="n">
        <v>2116.43</v>
      </c>
      <c r="F30712" s="7" t="n">
        <v>0</v>
      </c>
      <c r="G30712" s="7" t="n">
        <v>0</v>
      </c>
    </row>
    <row r="30713" customFormat="false" ht="15" hidden="false" customHeight="false" outlineLevel="0" collapsed="false">
      <c r="A30713" s="7" t="s">
        <v>54</v>
      </c>
      <c r="B30713" s="7" t="s">
        <v>1236</v>
      </c>
      <c r="C30713" s="7" t="s">
        <v>1621</v>
      </c>
      <c r="D30713" s="7" t="n">
        <v>0</v>
      </c>
      <c r="E30713" s="7" t="n">
        <v>0</v>
      </c>
      <c r="F30713" s="7" t="n">
        <v>10</v>
      </c>
      <c r="G30713" s="7" t="n">
        <v>811.45</v>
      </c>
    </row>
    <row r="30714" customFormat="false" ht="15" hidden="false" customHeight="false" outlineLevel="0" collapsed="false">
      <c r="A30714" s="7" t="s">
        <v>54</v>
      </c>
      <c r="B30714" s="7" t="s">
        <v>148</v>
      </c>
      <c r="C30714" s="7" t="s">
        <v>1387</v>
      </c>
      <c r="D30714" s="7" t="n">
        <v>0</v>
      </c>
      <c r="E30714" s="7" t="n">
        <v>0</v>
      </c>
      <c r="F30714" s="7" t="n">
        <v>40</v>
      </c>
      <c r="G30714" s="7" t="n">
        <v>458.55</v>
      </c>
    </row>
    <row r="30715" customFormat="false" ht="15" hidden="false" customHeight="false" outlineLevel="0" collapsed="false">
      <c r="A30715" s="7" t="s">
        <v>54</v>
      </c>
      <c r="B30715" s="7" t="s">
        <v>148</v>
      </c>
      <c r="C30715" s="7" t="s">
        <v>1387</v>
      </c>
      <c r="D30715" s="7" t="n">
        <v>0</v>
      </c>
      <c r="E30715" s="7" t="n">
        <v>0</v>
      </c>
      <c r="F30715" s="7" t="n">
        <v>120</v>
      </c>
      <c r="G30715" s="7" t="n">
        <v>1166.63</v>
      </c>
    </row>
    <row r="30716" customFormat="false" ht="15" hidden="false" customHeight="false" outlineLevel="0" collapsed="false">
      <c r="A30716" s="7" t="s">
        <v>54</v>
      </c>
      <c r="B30716" s="7" t="s">
        <v>148</v>
      </c>
      <c r="C30716" s="7" t="s">
        <v>1387</v>
      </c>
      <c r="D30716" s="7" t="n">
        <v>140</v>
      </c>
      <c r="E30716" s="7" t="n">
        <v>1419.97</v>
      </c>
      <c r="F30716" s="7" t="n">
        <v>0</v>
      </c>
      <c r="G30716" s="7" t="n">
        <v>0</v>
      </c>
    </row>
    <row r="30717" customFormat="false" ht="15" hidden="false" customHeight="false" outlineLevel="0" collapsed="false">
      <c r="A30717" s="7" t="s">
        <v>54</v>
      </c>
      <c r="B30717" s="7" t="s">
        <v>148</v>
      </c>
      <c r="C30717" s="7" t="s">
        <v>1387</v>
      </c>
      <c r="D30717" s="7" t="n">
        <v>60</v>
      </c>
      <c r="E30717" s="7" t="n">
        <v>677.02</v>
      </c>
      <c r="F30717" s="7" t="n">
        <v>0</v>
      </c>
      <c r="G30717" s="7" t="n">
        <v>0</v>
      </c>
    </row>
    <row r="30718" customFormat="false" ht="15" hidden="false" customHeight="false" outlineLevel="0" collapsed="false">
      <c r="A30718" s="7" t="s">
        <v>54</v>
      </c>
      <c r="B30718" s="7" t="s">
        <v>139</v>
      </c>
      <c r="C30718" s="7" t="s">
        <v>1387</v>
      </c>
      <c r="D30718" s="7" t="n">
        <v>36</v>
      </c>
      <c r="E30718" s="7" t="n">
        <v>406.21</v>
      </c>
      <c r="F30718" s="7" t="n">
        <v>0</v>
      </c>
      <c r="G30718" s="7" t="n">
        <v>0</v>
      </c>
    </row>
    <row r="30719" customFormat="false" ht="15" hidden="false" customHeight="false" outlineLevel="0" collapsed="false">
      <c r="A30719" s="7" t="s">
        <v>54</v>
      </c>
      <c r="B30719" s="7" t="s">
        <v>139</v>
      </c>
      <c r="C30719" s="7" t="s">
        <v>1387</v>
      </c>
      <c r="D30719" s="7" t="n">
        <v>0</v>
      </c>
      <c r="E30719" s="7" t="n">
        <v>0</v>
      </c>
      <c r="F30719" s="7" t="n">
        <v>47</v>
      </c>
      <c r="G30719" s="7" t="n">
        <v>538.8</v>
      </c>
    </row>
    <row r="30720" customFormat="false" ht="15" hidden="false" customHeight="false" outlineLevel="0" collapsed="false">
      <c r="A30720" s="7" t="s">
        <v>54</v>
      </c>
      <c r="B30720" s="7" t="s">
        <v>139</v>
      </c>
      <c r="C30720" s="7" t="s">
        <v>1387</v>
      </c>
      <c r="D30720" s="7" t="n">
        <v>0</v>
      </c>
      <c r="E30720" s="7" t="n">
        <v>0</v>
      </c>
      <c r="F30720" s="7" t="n">
        <v>90</v>
      </c>
      <c r="G30720" s="7" t="n">
        <v>874.97</v>
      </c>
    </row>
    <row r="30721" customFormat="false" ht="15" hidden="false" customHeight="false" outlineLevel="0" collapsed="false">
      <c r="A30721" s="7" t="s">
        <v>54</v>
      </c>
      <c r="B30721" s="7" t="s">
        <v>139</v>
      </c>
      <c r="C30721" s="7" t="s">
        <v>1387</v>
      </c>
      <c r="D30721" s="7" t="n">
        <v>90</v>
      </c>
      <c r="E30721" s="7" t="n">
        <v>912.84</v>
      </c>
      <c r="F30721" s="7" t="n">
        <v>0</v>
      </c>
      <c r="G30721" s="7" t="n">
        <v>0</v>
      </c>
    </row>
    <row r="30722" customFormat="false" ht="15" hidden="false" customHeight="false" outlineLevel="0" collapsed="false">
      <c r="A30722" s="7" t="s">
        <v>54</v>
      </c>
      <c r="B30722" s="7" t="s">
        <v>189</v>
      </c>
      <c r="C30722" s="7" t="s">
        <v>1387</v>
      </c>
      <c r="D30722" s="7" t="n">
        <v>0</v>
      </c>
      <c r="E30722" s="7" t="n">
        <v>0</v>
      </c>
      <c r="F30722" s="7" t="n">
        <v>20</v>
      </c>
      <c r="G30722" s="7" t="n">
        <v>229.28</v>
      </c>
    </row>
    <row r="30723" customFormat="false" ht="15" hidden="false" customHeight="false" outlineLevel="0" collapsed="false">
      <c r="A30723" s="7" t="s">
        <v>54</v>
      </c>
      <c r="B30723" s="7" t="s">
        <v>189</v>
      </c>
      <c r="C30723" s="7" t="s">
        <v>1387</v>
      </c>
      <c r="D30723" s="7" t="n">
        <v>60</v>
      </c>
      <c r="E30723" s="7" t="n">
        <v>677.02</v>
      </c>
      <c r="F30723" s="7" t="n">
        <v>0</v>
      </c>
      <c r="G30723" s="7" t="n">
        <v>0</v>
      </c>
    </row>
    <row r="30724" customFormat="false" ht="15" hidden="false" customHeight="false" outlineLevel="0" collapsed="false">
      <c r="A30724" s="7" t="s">
        <v>54</v>
      </c>
      <c r="B30724" s="7" t="s">
        <v>189</v>
      </c>
      <c r="C30724" s="7" t="s">
        <v>1387</v>
      </c>
      <c r="D30724" s="7" t="n">
        <v>0</v>
      </c>
      <c r="E30724" s="7" t="n">
        <v>0</v>
      </c>
      <c r="F30724" s="7" t="n">
        <v>10</v>
      </c>
      <c r="G30724" s="7" t="n">
        <v>97.22</v>
      </c>
    </row>
    <row r="30725" customFormat="false" ht="15" hidden="false" customHeight="false" outlineLevel="0" collapsed="false">
      <c r="A30725" s="7" t="s">
        <v>54</v>
      </c>
      <c r="B30725" s="7" t="s">
        <v>181</v>
      </c>
      <c r="C30725" s="7" t="s">
        <v>1387</v>
      </c>
      <c r="D30725" s="7" t="n">
        <v>0</v>
      </c>
      <c r="E30725" s="7" t="n">
        <v>0</v>
      </c>
      <c r="F30725" s="7" t="n">
        <v>20</v>
      </c>
      <c r="G30725" s="7" t="n">
        <v>229.28</v>
      </c>
    </row>
    <row r="30726" customFormat="false" ht="15" hidden="false" customHeight="false" outlineLevel="0" collapsed="false">
      <c r="A30726" s="7" t="s">
        <v>54</v>
      </c>
      <c r="B30726" s="7" t="s">
        <v>181</v>
      </c>
      <c r="C30726" s="7" t="s">
        <v>1387</v>
      </c>
      <c r="D30726" s="7" t="n">
        <v>110</v>
      </c>
      <c r="E30726" s="7" t="n">
        <v>1115.69</v>
      </c>
      <c r="F30726" s="7" t="n">
        <v>0</v>
      </c>
      <c r="G30726" s="7" t="n">
        <v>0</v>
      </c>
    </row>
    <row r="30727" customFormat="false" ht="15" hidden="false" customHeight="false" outlineLevel="0" collapsed="false">
      <c r="A30727" s="7" t="s">
        <v>54</v>
      </c>
      <c r="B30727" s="7" t="s">
        <v>181</v>
      </c>
      <c r="C30727" s="7" t="s">
        <v>1387</v>
      </c>
      <c r="D30727" s="7" t="n">
        <v>0</v>
      </c>
      <c r="E30727" s="7" t="n">
        <v>0</v>
      </c>
      <c r="F30727" s="7" t="n">
        <v>60</v>
      </c>
      <c r="G30727" s="7" t="n">
        <v>583.31</v>
      </c>
    </row>
    <row r="30728" customFormat="false" ht="15" hidden="false" customHeight="false" outlineLevel="0" collapsed="false">
      <c r="A30728" s="7" t="s">
        <v>54</v>
      </c>
      <c r="B30728" s="7" t="s">
        <v>573</v>
      </c>
      <c r="C30728" s="7" t="s">
        <v>1387</v>
      </c>
      <c r="D30728" s="7" t="n">
        <v>0</v>
      </c>
      <c r="E30728" s="7" t="n">
        <v>0</v>
      </c>
      <c r="F30728" s="7" t="n">
        <v>5</v>
      </c>
      <c r="G30728" s="7" t="n">
        <v>48.61</v>
      </c>
    </row>
    <row r="30729" customFormat="false" ht="15" hidden="false" customHeight="false" outlineLevel="0" collapsed="false">
      <c r="A30729" s="7" t="s">
        <v>54</v>
      </c>
      <c r="B30729" s="7" t="s">
        <v>573</v>
      </c>
      <c r="C30729" s="7" t="s">
        <v>1387</v>
      </c>
      <c r="D30729" s="7" t="n">
        <v>10</v>
      </c>
      <c r="E30729" s="7" t="n">
        <v>101.43</v>
      </c>
      <c r="F30729" s="7" t="n">
        <v>0</v>
      </c>
      <c r="G30729" s="7" t="n">
        <v>0</v>
      </c>
    </row>
    <row r="30730" customFormat="false" ht="15" hidden="false" customHeight="false" outlineLevel="0" collapsed="false">
      <c r="A30730" s="7" t="s">
        <v>54</v>
      </c>
      <c r="B30730" s="7" t="s">
        <v>133</v>
      </c>
      <c r="C30730" s="7" t="s">
        <v>1390</v>
      </c>
      <c r="D30730" s="7" t="n">
        <v>0</v>
      </c>
      <c r="E30730" s="7" t="n">
        <v>0</v>
      </c>
      <c r="F30730" s="7" t="n">
        <v>30</v>
      </c>
      <c r="G30730" s="7" t="n">
        <v>371.43</v>
      </c>
    </row>
    <row r="30731" customFormat="false" ht="15" hidden="false" customHeight="false" outlineLevel="0" collapsed="false">
      <c r="A30731" s="7" t="s">
        <v>54</v>
      </c>
      <c r="B30731" s="7" t="s">
        <v>133</v>
      </c>
      <c r="C30731" s="7" t="s">
        <v>1390</v>
      </c>
      <c r="D30731" s="7" t="n">
        <v>75</v>
      </c>
      <c r="E30731" s="7" t="n">
        <v>821.55</v>
      </c>
      <c r="F30731" s="7" t="n">
        <v>0</v>
      </c>
      <c r="G30731" s="7" t="n">
        <v>0</v>
      </c>
    </row>
    <row r="30732" customFormat="false" ht="15" hidden="false" customHeight="false" outlineLevel="0" collapsed="false">
      <c r="A30732" s="7" t="s">
        <v>54</v>
      </c>
      <c r="B30732" s="7" t="s">
        <v>133</v>
      </c>
      <c r="C30732" s="7" t="s">
        <v>1390</v>
      </c>
      <c r="D30732" s="7" t="n">
        <v>0</v>
      </c>
      <c r="E30732" s="7" t="n">
        <v>0</v>
      </c>
      <c r="F30732" s="7" t="n">
        <v>70</v>
      </c>
      <c r="G30732" s="7" t="n">
        <v>734.98</v>
      </c>
    </row>
    <row r="30733" customFormat="false" ht="15" hidden="false" customHeight="false" outlineLevel="0" collapsed="false">
      <c r="A30733" s="7" t="s">
        <v>54</v>
      </c>
      <c r="B30733" s="7" t="s">
        <v>154</v>
      </c>
      <c r="C30733" s="7" t="s">
        <v>1390</v>
      </c>
      <c r="D30733" s="7" t="n">
        <v>50</v>
      </c>
      <c r="E30733" s="7" t="n">
        <v>547.71</v>
      </c>
      <c r="F30733" s="7" t="n">
        <v>0</v>
      </c>
      <c r="G30733" s="7" t="n">
        <v>0</v>
      </c>
    </row>
    <row r="30734" customFormat="false" ht="15" hidden="false" customHeight="false" outlineLevel="0" collapsed="false">
      <c r="A30734" s="7" t="s">
        <v>54</v>
      </c>
      <c r="B30734" s="7" t="s">
        <v>154</v>
      </c>
      <c r="C30734" s="7" t="s">
        <v>1390</v>
      </c>
      <c r="D30734" s="7" t="n">
        <v>0</v>
      </c>
      <c r="E30734" s="7" t="n">
        <v>0</v>
      </c>
      <c r="F30734" s="7" t="n">
        <v>40</v>
      </c>
      <c r="G30734" s="7" t="n">
        <v>419.99</v>
      </c>
    </row>
    <row r="30735" customFormat="false" ht="15" hidden="false" customHeight="false" outlineLevel="0" collapsed="false">
      <c r="A30735" s="7" t="s">
        <v>54</v>
      </c>
      <c r="B30735" s="7" t="s">
        <v>154</v>
      </c>
      <c r="C30735" s="7" t="s">
        <v>1390</v>
      </c>
      <c r="D30735" s="7" t="n">
        <v>0</v>
      </c>
      <c r="E30735" s="7" t="n">
        <v>0</v>
      </c>
      <c r="F30735" s="7" t="n">
        <v>25</v>
      </c>
      <c r="G30735" s="7" t="n">
        <v>309.52</v>
      </c>
    </row>
    <row r="30736" customFormat="false" ht="15" hidden="false" customHeight="false" outlineLevel="0" collapsed="false">
      <c r="A30736" s="7" t="s">
        <v>54</v>
      </c>
      <c r="B30736" s="7" t="s">
        <v>216</v>
      </c>
      <c r="C30736" s="7" t="s">
        <v>1390</v>
      </c>
      <c r="D30736" s="7" t="n">
        <v>0</v>
      </c>
      <c r="E30736" s="7" t="n">
        <v>0</v>
      </c>
      <c r="F30736" s="7" t="n">
        <v>10</v>
      </c>
      <c r="G30736" s="7" t="n">
        <v>123.81</v>
      </c>
    </row>
    <row r="30737" customFormat="false" ht="15" hidden="false" customHeight="false" outlineLevel="0" collapsed="false">
      <c r="A30737" s="7" t="s">
        <v>54</v>
      </c>
      <c r="B30737" s="7" t="s">
        <v>216</v>
      </c>
      <c r="C30737" s="7" t="s">
        <v>1390</v>
      </c>
      <c r="D30737" s="7" t="n">
        <v>20</v>
      </c>
      <c r="E30737" s="7" t="n">
        <v>219.08</v>
      </c>
      <c r="F30737" s="7" t="n">
        <v>0</v>
      </c>
      <c r="G30737" s="7" t="n">
        <v>0</v>
      </c>
    </row>
    <row r="30738" customFormat="false" ht="15" hidden="false" customHeight="false" outlineLevel="0" collapsed="false">
      <c r="A30738" s="7" t="s">
        <v>54</v>
      </c>
      <c r="B30738" s="7" t="s">
        <v>216</v>
      </c>
      <c r="C30738" s="7" t="s">
        <v>1390</v>
      </c>
      <c r="D30738" s="7" t="n">
        <v>0</v>
      </c>
      <c r="E30738" s="7" t="n">
        <v>0</v>
      </c>
      <c r="F30738" s="7" t="n">
        <v>15</v>
      </c>
      <c r="G30738" s="7" t="n">
        <v>157.5</v>
      </c>
    </row>
    <row r="30739" customFormat="false" ht="15" hidden="false" customHeight="false" outlineLevel="0" collapsed="false">
      <c r="A30739" s="7" t="s">
        <v>54</v>
      </c>
      <c r="B30739" s="7" t="s">
        <v>167</v>
      </c>
      <c r="C30739" s="7" t="s">
        <v>1390</v>
      </c>
      <c r="D30739" s="7" t="n">
        <v>0</v>
      </c>
      <c r="E30739" s="7" t="n">
        <v>0</v>
      </c>
      <c r="F30739" s="7" t="n">
        <v>130</v>
      </c>
      <c r="G30739" s="7" t="n">
        <v>1364.96</v>
      </c>
    </row>
    <row r="30740" customFormat="false" ht="15" hidden="false" customHeight="false" outlineLevel="0" collapsed="false">
      <c r="A30740" s="7" t="s">
        <v>54</v>
      </c>
      <c r="B30740" s="7" t="s">
        <v>285</v>
      </c>
      <c r="C30740" s="7" t="s">
        <v>1390</v>
      </c>
      <c r="D30740" s="7" t="n">
        <v>0</v>
      </c>
      <c r="E30740" s="7" t="n">
        <v>0</v>
      </c>
      <c r="F30740" s="7" t="n">
        <v>70</v>
      </c>
      <c r="G30740" s="7" t="n">
        <v>734.98</v>
      </c>
    </row>
    <row r="30741" customFormat="false" ht="15" hidden="false" customHeight="false" outlineLevel="0" collapsed="false">
      <c r="A30741" s="7" t="s">
        <v>54</v>
      </c>
      <c r="B30741" s="7" t="s">
        <v>285</v>
      </c>
      <c r="C30741" s="7" t="s">
        <v>1390</v>
      </c>
      <c r="D30741" s="7" t="n">
        <v>20</v>
      </c>
      <c r="E30741" s="7" t="n">
        <v>219.08</v>
      </c>
      <c r="F30741" s="7" t="n">
        <v>0</v>
      </c>
      <c r="G30741" s="7" t="n">
        <v>0</v>
      </c>
    </row>
    <row r="30742" customFormat="false" ht="15" hidden="false" customHeight="false" outlineLevel="0" collapsed="false">
      <c r="A30742" s="7" t="s">
        <v>54</v>
      </c>
      <c r="B30742" s="7" t="s">
        <v>285</v>
      </c>
      <c r="C30742" s="7" t="s">
        <v>1390</v>
      </c>
      <c r="D30742" s="7" t="n">
        <v>0</v>
      </c>
      <c r="E30742" s="7" t="n">
        <v>0</v>
      </c>
      <c r="F30742" s="7" t="n">
        <v>30</v>
      </c>
      <c r="G30742" s="7" t="n">
        <v>371.43</v>
      </c>
    </row>
    <row r="30743" customFormat="false" ht="15" hidden="false" customHeight="false" outlineLevel="0" collapsed="false">
      <c r="A30743" s="7" t="s">
        <v>54</v>
      </c>
      <c r="B30743" s="7" t="s">
        <v>285</v>
      </c>
      <c r="C30743" s="7" t="s">
        <v>1390</v>
      </c>
      <c r="D30743" s="7" t="n">
        <v>120</v>
      </c>
      <c r="E30743" s="7" t="n">
        <v>1462.37</v>
      </c>
      <c r="F30743" s="7" t="n">
        <v>0</v>
      </c>
      <c r="G30743" s="7" t="n">
        <v>0</v>
      </c>
    </row>
    <row r="30744" customFormat="false" ht="15" hidden="false" customHeight="false" outlineLevel="0" collapsed="false">
      <c r="A30744" s="7" t="s">
        <v>54</v>
      </c>
      <c r="B30744" s="7" t="s">
        <v>330</v>
      </c>
      <c r="C30744" s="7" t="s">
        <v>1393</v>
      </c>
      <c r="D30744" s="7" t="n">
        <v>0</v>
      </c>
      <c r="E30744" s="7" t="n">
        <v>0</v>
      </c>
      <c r="F30744" s="7" t="n">
        <v>10</v>
      </c>
      <c r="G30744" s="7" t="n">
        <v>117.69</v>
      </c>
    </row>
    <row r="30745" customFormat="false" ht="15" hidden="false" customHeight="false" outlineLevel="0" collapsed="false">
      <c r="A30745" s="7" t="s">
        <v>54</v>
      </c>
      <c r="B30745" s="7" t="s">
        <v>330</v>
      </c>
      <c r="C30745" s="7" t="s">
        <v>1393</v>
      </c>
      <c r="D30745" s="7" t="n">
        <v>20</v>
      </c>
      <c r="E30745" s="7" t="n">
        <v>208.26</v>
      </c>
      <c r="F30745" s="7" t="n">
        <v>0</v>
      </c>
      <c r="G30745" s="7" t="n">
        <v>0</v>
      </c>
    </row>
    <row r="30746" customFormat="false" ht="15" hidden="false" customHeight="false" outlineLevel="0" collapsed="false">
      <c r="A30746" s="7" t="s">
        <v>54</v>
      </c>
      <c r="B30746" s="7" t="s">
        <v>330</v>
      </c>
      <c r="C30746" s="7" t="s">
        <v>1393</v>
      </c>
      <c r="D30746" s="7" t="n">
        <v>0</v>
      </c>
      <c r="E30746" s="7" t="n">
        <v>0</v>
      </c>
      <c r="F30746" s="7" t="n">
        <v>20</v>
      </c>
      <c r="G30746" s="7" t="n">
        <v>199.62</v>
      </c>
    </row>
    <row r="30747" customFormat="false" ht="15" hidden="false" customHeight="false" outlineLevel="0" collapsed="false">
      <c r="A30747" s="7" t="s">
        <v>54</v>
      </c>
      <c r="B30747" s="7" t="s">
        <v>330</v>
      </c>
      <c r="C30747" s="7" t="s">
        <v>1393</v>
      </c>
      <c r="D30747" s="7" t="n">
        <v>24</v>
      </c>
      <c r="E30747" s="7" t="n">
        <v>278.03</v>
      </c>
      <c r="F30747" s="7" t="n">
        <v>0</v>
      </c>
      <c r="G30747" s="7" t="n">
        <v>0</v>
      </c>
    </row>
    <row r="30748" customFormat="false" ht="15" hidden="false" customHeight="false" outlineLevel="0" collapsed="false">
      <c r="A30748" s="7" t="s">
        <v>54</v>
      </c>
      <c r="B30748" s="7" t="s">
        <v>361</v>
      </c>
      <c r="C30748" s="7" t="s">
        <v>1393</v>
      </c>
      <c r="D30748" s="7" t="n">
        <v>24</v>
      </c>
      <c r="E30748" s="7" t="n">
        <v>278.03</v>
      </c>
      <c r="F30748" s="7" t="n">
        <v>0</v>
      </c>
      <c r="G30748" s="7" t="n">
        <v>0</v>
      </c>
    </row>
    <row r="30749" customFormat="false" ht="15" hidden="false" customHeight="false" outlineLevel="0" collapsed="false">
      <c r="A30749" s="7" t="s">
        <v>54</v>
      </c>
      <c r="B30749" s="7" t="s">
        <v>361</v>
      </c>
      <c r="C30749" s="7" t="s">
        <v>1393</v>
      </c>
      <c r="D30749" s="7" t="n">
        <v>0</v>
      </c>
      <c r="E30749" s="7" t="n">
        <v>0</v>
      </c>
      <c r="F30749" s="7" t="n">
        <v>10</v>
      </c>
      <c r="G30749" s="7" t="n">
        <v>99.82</v>
      </c>
    </row>
    <row r="30750" customFormat="false" ht="15" hidden="false" customHeight="false" outlineLevel="0" collapsed="false">
      <c r="A30750" s="7" t="s">
        <v>54</v>
      </c>
      <c r="B30750" s="7" t="s">
        <v>396</v>
      </c>
      <c r="C30750" s="7" t="s">
        <v>1393</v>
      </c>
      <c r="D30750" s="7" t="n">
        <v>5</v>
      </c>
      <c r="E30750" s="7" t="n">
        <v>52.06</v>
      </c>
      <c r="F30750" s="7" t="n">
        <v>0</v>
      </c>
      <c r="G30750" s="7" t="n">
        <v>0</v>
      </c>
    </row>
    <row r="30751" customFormat="false" ht="15" hidden="false" customHeight="false" outlineLevel="0" collapsed="false">
      <c r="A30751" s="7" t="s">
        <v>54</v>
      </c>
      <c r="B30751" s="7" t="s">
        <v>396</v>
      </c>
      <c r="C30751" s="7" t="s">
        <v>1393</v>
      </c>
      <c r="D30751" s="7" t="n">
        <v>0</v>
      </c>
      <c r="E30751" s="7" t="n">
        <v>0</v>
      </c>
      <c r="F30751" s="7" t="n">
        <v>5</v>
      </c>
      <c r="G30751" s="7" t="n">
        <v>49.9</v>
      </c>
    </row>
    <row r="30752" customFormat="false" ht="15" hidden="false" customHeight="false" outlineLevel="0" collapsed="false">
      <c r="A30752" s="7" t="s">
        <v>54</v>
      </c>
      <c r="B30752" s="7" t="s">
        <v>365</v>
      </c>
      <c r="C30752" s="7" t="s">
        <v>1393</v>
      </c>
      <c r="D30752" s="7" t="n">
        <v>24</v>
      </c>
      <c r="E30752" s="7" t="n">
        <v>278.03</v>
      </c>
      <c r="F30752" s="7" t="n">
        <v>0</v>
      </c>
      <c r="G30752" s="7" t="n">
        <v>0</v>
      </c>
    </row>
    <row r="30753" customFormat="false" ht="15" hidden="false" customHeight="false" outlineLevel="0" collapsed="false">
      <c r="A30753" s="7" t="s">
        <v>54</v>
      </c>
      <c r="B30753" s="7" t="s">
        <v>365</v>
      </c>
      <c r="C30753" s="7" t="s">
        <v>1393</v>
      </c>
      <c r="D30753" s="7" t="n">
        <v>0</v>
      </c>
      <c r="E30753" s="7" t="n">
        <v>0</v>
      </c>
      <c r="F30753" s="7" t="n">
        <v>20</v>
      </c>
      <c r="G30753" s="7" t="n">
        <v>235.39</v>
      </c>
    </row>
    <row r="30754" customFormat="false" ht="15" hidden="false" customHeight="false" outlineLevel="0" collapsed="false">
      <c r="A30754" s="7" t="s">
        <v>54</v>
      </c>
      <c r="B30754" s="7" t="s">
        <v>365</v>
      </c>
      <c r="C30754" s="7" t="s">
        <v>1393</v>
      </c>
      <c r="D30754" s="7" t="n">
        <v>10</v>
      </c>
      <c r="E30754" s="7" t="n">
        <v>104.13</v>
      </c>
      <c r="F30754" s="7" t="n">
        <v>0</v>
      </c>
      <c r="G30754" s="7" t="n">
        <v>0</v>
      </c>
    </row>
    <row r="30755" customFormat="false" ht="15" hidden="false" customHeight="false" outlineLevel="0" collapsed="false">
      <c r="A30755" s="7" t="s">
        <v>54</v>
      </c>
      <c r="B30755" s="7" t="s">
        <v>365</v>
      </c>
      <c r="C30755" s="7" t="s">
        <v>1393</v>
      </c>
      <c r="D30755" s="7" t="n">
        <v>0</v>
      </c>
      <c r="E30755" s="7" t="n">
        <v>0</v>
      </c>
      <c r="F30755" s="7" t="n">
        <v>5</v>
      </c>
      <c r="G30755" s="7" t="n">
        <v>49.9</v>
      </c>
    </row>
    <row r="30756" customFormat="false" ht="15" hidden="false" customHeight="false" outlineLevel="0" collapsed="false">
      <c r="A30756" s="7" t="s">
        <v>54</v>
      </c>
      <c r="B30756" s="7" t="s">
        <v>555</v>
      </c>
      <c r="C30756" s="7" t="s">
        <v>1393</v>
      </c>
      <c r="D30756" s="7" t="n">
        <v>15</v>
      </c>
      <c r="E30756" s="7" t="n">
        <v>156.2</v>
      </c>
      <c r="F30756" s="7" t="n">
        <v>0</v>
      </c>
      <c r="G30756" s="7" t="n">
        <v>0</v>
      </c>
    </row>
    <row r="30757" customFormat="false" ht="15" hidden="false" customHeight="false" outlineLevel="0" collapsed="false">
      <c r="A30757" s="7" t="s">
        <v>54</v>
      </c>
      <c r="B30757" s="7" t="s">
        <v>555</v>
      </c>
      <c r="C30757" s="7" t="s">
        <v>1393</v>
      </c>
      <c r="D30757" s="7" t="n">
        <v>0</v>
      </c>
      <c r="E30757" s="7" t="n">
        <v>0</v>
      </c>
      <c r="F30757" s="7" t="n">
        <v>20</v>
      </c>
      <c r="G30757" s="7" t="n">
        <v>235.39</v>
      </c>
    </row>
    <row r="30758" customFormat="false" ht="15" hidden="false" customHeight="false" outlineLevel="0" collapsed="false">
      <c r="A30758" s="7" t="s">
        <v>54</v>
      </c>
      <c r="B30758" s="7" t="s">
        <v>555</v>
      </c>
      <c r="C30758" s="7" t="s">
        <v>1393</v>
      </c>
      <c r="D30758" s="7" t="n">
        <v>12</v>
      </c>
      <c r="E30758" s="7" t="n">
        <v>139.02</v>
      </c>
      <c r="F30758" s="7" t="n">
        <v>0</v>
      </c>
      <c r="G30758" s="7" t="n">
        <v>0</v>
      </c>
    </row>
    <row r="30759" customFormat="false" ht="15" hidden="false" customHeight="false" outlineLevel="0" collapsed="false">
      <c r="A30759" s="7" t="s">
        <v>54</v>
      </c>
      <c r="B30759" s="7" t="s">
        <v>760</v>
      </c>
      <c r="C30759" s="7" t="s">
        <v>1537</v>
      </c>
      <c r="D30759" s="7" t="n">
        <v>5</v>
      </c>
      <c r="E30759" s="7" t="n">
        <v>445.48</v>
      </c>
      <c r="F30759" s="7" t="n">
        <v>0</v>
      </c>
      <c r="G30759" s="7" t="n">
        <v>0</v>
      </c>
    </row>
    <row r="30760" customFormat="false" ht="15" hidden="false" customHeight="false" outlineLevel="0" collapsed="false">
      <c r="A30760" s="7" t="s">
        <v>54</v>
      </c>
      <c r="B30760" s="7" t="s">
        <v>761</v>
      </c>
      <c r="C30760" s="7" t="s">
        <v>1537</v>
      </c>
      <c r="D30760" s="7" t="n">
        <v>5</v>
      </c>
      <c r="E30760" s="7" t="n">
        <v>445.48</v>
      </c>
      <c r="F30760" s="7" t="n">
        <v>0</v>
      </c>
      <c r="G30760" s="7" t="n">
        <v>0</v>
      </c>
    </row>
    <row r="30761" customFormat="false" ht="15" hidden="false" customHeight="false" outlineLevel="0" collapsed="false">
      <c r="A30761" s="7" t="s">
        <v>54</v>
      </c>
      <c r="B30761" s="7" t="s">
        <v>1059</v>
      </c>
      <c r="C30761" s="7" t="s">
        <v>1537</v>
      </c>
      <c r="D30761" s="7" t="n">
        <v>5</v>
      </c>
      <c r="E30761" s="7" t="n">
        <v>445.48</v>
      </c>
      <c r="F30761" s="7" t="n">
        <v>0</v>
      </c>
      <c r="G30761" s="7" t="n">
        <v>0</v>
      </c>
    </row>
    <row r="30762" customFormat="false" ht="15" hidden="false" customHeight="false" outlineLevel="0" collapsed="false">
      <c r="A30762" s="7" t="s">
        <v>54</v>
      </c>
      <c r="B30762" s="7" t="s">
        <v>1061</v>
      </c>
      <c r="C30762" s="7" t="s">
        <v>1537</v>
      </c>
      <c r="D30762" s="7" t="n">
        <v>5</v>
      </c>
      <c r="E30762" s="7" t="n">
        <v>445.48</v>
      </c>
      <c r="F30762" s="7" t="n">
        <v>0</v>
      </c>
      <c r="G30762" s="7" t="n">
        <v>0</v>
      </c>
    </row>
    <row r="30763" customFormat="false" ht="15" hidden="false" customHeight="false" outlineLevel="0" collapsed="false">
      <c r="A30763" s="7" t="s">
        <v>54</v>
      </c>
      <c r="B30763" s="7" t="s">
        <v>1237</v>
      </c>
      <c r="C30763" s="7" t="s">
        <v>1537</v>
      </c>
      <c r="D30763" s="7" t="n">
        <v>5</v>
      </c>
      <c r="E30763" s="7" t="n">
        <v>445.48</v>
      </c>
      <c r="F30763" s="7" t="n">
        <v>0</v>
      </c>
      <c r="G30763" s="7" t="n">
        <v>0</v>
      </c>
    </row>
    <row r="30764" customFormat="false" ht="15" hidden="false" customHeight="false" outlineLevel="0" collapsed="false">
      <c r="A30764" s="7" t="s">
        <v>54</v>
      </c>
      <c r="B30764" s="7" t="s">
        <v>882</v>
      </c>
      <c r="C30764" s="7" t="s">
        <v>1537</v>
      </c>
      <c r="D30764" s="7" t="n">
        <v>5</v>
      </c>
      <c r="E30764" s="7" t="n">
        <v>405.71</v>
      </c>
      <c r="F30764" s="7" t="n">
        <v>0</v>
      </c>
      <c r="G30764" s="7" t="n">
        <v>0</v>
      </c>
    </row>
    <row r="30765" customFormat="false" ht="15" hidden="false" customHeight="false" outlineLevel="0" collapsed="false">
      <c r="A30765" s="7" t="s">
        <v>54</v>
      </c>
      <c r="B30765" s="7" t="s">
        <v>882</v>
      </c>
      <c r="C30765" s="7" t="s">
        <v>1537</v>
      </c>
      <c r="D30765" s="7" t="n">
        <v>0</v>
      </c>
      <c r="E30765" s="7" t="n">
        <v>0</v>
      </c>
      <c r="F30765" s="7" t="n">
        <v>3</v>
      </c>
      <c r="G30765" s="7" t="n">
        <v>233.33</v>
      </c>
    </row>
    <row r="30766" customFormat="false" ht="15" hidden="false" customHeight="false" outlineLevel="0" collapsed="false">
      <c r="A30766" s="7" t="s">
        <v>54</v>
      </c>
      <c r="B30766" s="7" t="s">
        <v>1037</v>
      </c>
      <c r="C30766" s="7" t="s">
        <v>1537</v>
      </c>
      <c r="D30766" s="7" t="n">
        <v>0</v>
      </c>
      <c r="E30766" s="7" t="n">
        <v>0</v>
      </c>
      <c r="F30766" s="7" t="n">
        <v>3</v>
      </c>
      <c r="G30766" s="7" t="n">
        <v>233.33</v>
      </c>
    </row>
    <row r="30767" customFormat="false" ht="15" hidden="false" customHeight="false" outlineLevel="0" collapsed="false">
      <c r="A30767" s="7" t="s">
        <v>54</v>
      </c>
      <c r="B30767" s="7" t="s">
        <v>1037</v>
      </c>
      <c r="C30767" s="7" t="s">
        <v>1537</v>
      </c>
      <c r="D30767" s="7" t="n">
        <v>5</v>
      </c>
      <c r="E30767" s="7" t="n">
        <v>405.71</v>
      </c>
      <c r="F30767" s="7" t="n">
        <v>0</v>
      </c>
      <c r="G30767" s="7" t="n">
        <v>0</v>
      </c>
    </row>
    <row r="30768" customFormat="false" ht="15" hidden="false" customHeight="false" outlineLevel="0" collapsed="false">
      <c r="A30768" s="7" t="s">
        <v>54</v>
      </c>
      <c r="B30768" s="7" t="s">
        <v>1239</v>
      </c>
      <c r="C30768" s="7" t="s">
        <v>1537</v>
      </c>
      <c r="D30768" s="7" t="n">
        <v>5</v>
      </c>
      <c r="E30768" s="7" t="n">
        <v>405.71</v>
      </c>
      <c r="F30768" s="7" t="n">
        <v>0</v>
      </c>
      <c r="G30768" s="7" t="n">
        <v>0</v>
      </c>
    </row>
    <row r="30769" customFormat="false" ht="15" hidden="false" customHeight="false" outlineLevel="0" collapsed="false">
      <c r="A30769" s="7" t="s">
        <v>54</v>
      </c>
      <c r="B30769" s="7" t="s">
        <v>1240</v>
      </c>
      <c r="C30769" s="7" t="s">
        <v>1537</v>
      </c>
      <c r="D30769" s="7" t="n">
        <v>5</v>
      </c>
      <c r="E30769" s="7" t="n">
        <v>405.71</v>
      </c>
      <c r="F30769" s="7" t="n">
        <v>0</v>
      </c>
      <c r="G30769" s="7" t="n">
        <v>0</v>
      </c>
    </row>
    <row r="30770" customFormat="false" ht="15" hidden="false" customHeight="false" outlineLevel="0" collapsed="false">
      <c r="A30770" s="7" t="s">
        <v>54</v>
      </c>
      <c r="B30770" s="7" t="s">
        <v>1241</v>
      </c>
      <c r="C30770" s="7" t="s">
        <v>1537</v>
      </c>
      <c r="D30770" s="7" t="n">
        <v>5</v>
      </c>
      <c r="E30770" s="7" t="n">
        <v>405.71</v>
      </c>
      <c r="F30770" s="7" t="n">
        <v>0</v>
      </c>
      <c r="G30770" s="7" t="n">
        <v>0</v>
      </c>
    </row>
    <row r="30771" customFormat="false" ht="15" hidden="false" customHeight="false" outlineLevel="0" collapsed="false">
      <c r="A30771" s="7" t="s">
        <v>54</v>
      </c>
      <c r="B30771" s="7" t="s">
        <v>1051</v>
      </c>
      <c r="C30771" s="7" t="s">
        <v>1537</v>
      </c>
      <c r="D30771" s="7" t="n">
        <v>5</v>
      </c>
      <c r="E30771" s="7" t="n">
        <v>405.71</v>
      </c>
      <c r="F30771" s="7" t="n">
        <v>0</v>
      </c>
      <c r="G30771" s="7" t="n">
        <v>0</v>
      </c>
    </row>
    <row r="30772" customFormat="false" ht="15" hidden="false" customHeight="false" outlineLevel="0" collapsed="false">
      <c r="A30772" s="7" t="s">
        <v>54</v>
      </c>
      <c r="B30772" s="7" t="s">
        <v>1051</v>
      </c>
      <c r="C30772" s="7" t="s">
        <v>1537</v>
      </c>
      <c r="D30772" s="7" t="n">
        <v>0</v>
      </c>
      <c r="E30772" s="7" t="n">
        <v>0</v>
      </c>
      <c r="F30772" s="7" t="n">
        <v>3</v>
      </c>
      <c r="G30772" s="7" t="n">
        <v>233.33</v>
      </c>
    </row>
    <row r="30773" customFormat="false" ht="15" hidden="false" customHeight="false" outlineLevel="0" collapsed="false">
      <c r="A30773" s="7" t="s">
        <v>54</v>
      </c>
      <c r="B30773" s="7" t="s">
        <v>1040</v>
      </c>
      <c r="C30773" s="7" t="s">
        <v>1537</v>
      </c>
      <c r="D30773" s="7" t="n">
        <v>5</v>
      </c>
      <c r="E30773" s="7" t="n">
        <v>405.71</v>
      </c>
      <c r="F30773" s="7" t="n">
        <v>0</v>
      </c>
      <c r="G30773" s="7" t="n">
        <v>0</v>
      </c>
    </row>
    <row r="30774" customFormat="false" ht="15" hidden="false" customHeight="false" outlineLevel="0" collapsed="false">
      <c r="A30774" s="7" t="s">
        <v>54</v>
      </c>
      <c r="B30774" s="7" t="s">
        <v>1040</v>
      </c>
      <c r="C30774" s="7" t="s">
        <v>1537</v>
      </c>
      <c r="D30774" s="7" t="n">
        <v>0</v>
      </c>
      <c r="E30774" s="7" t="n">
        <v>0</v>
      </c>
      <c r="F30774" s="7" t="n">
        <v>3</v>
      </c>
      <c r="G30774" s="7" t="n">
        <v>233.33</v>
      </c>
    </row>
    <row r="30775" customFormat="false" ht="15" hidden="false" customHeight="false" outlineLevel="0" collapsed="false">
      <c r="A30775" s="7" t="s">
        <v>54</v>
      </c>
      <c r="B30775" s="7" t="s">
        <v>1238</v>
      </c>
      <c r="C30775" s="7" t="s">
        <v>1537</v>
      </c>
      <c r="D30775" s="7" t="n">
        <v>5</v>
      </c>
      <c r="E30775" s="7" t="n">
        <v>405.71</v>
      </c>
      <c r="F30775" s="7" t="n">
        <v>0</v>
      </c>
      <c r="G30775" s="7" t="n">
        <v>0</v>
      </c>
    </row>
    <row r="30776" customFormat="false" ht="15" hidden="false" customHeight="false" outlineLevel="0" collapsed="false">
      <c r="A30776" s="7" t="s">
        <v>54</v>
      </c>
      <c r="B30776" s="7" t="s">
        <v>1072</v>
      </c>
      <c r="C30776" s="7" t="s">
        <v>1537</v>
      </c>
      <c r="D30776" s="7" t="n">
        <v>5</v>
      </c>
      <c r="E30776" s="7" t="n">
        <v>405.71</v>
      </c>
      <c r="F30776" s="7" t="n">
        <v>0</v>
      </c>
      <c r="G30776" s="7" t="n">
        <v>0</v>
      </c>
    </row>
    <row r="30777" customFormat="false" ht="15" hidden="false" customHeight="false" outlineLevel="0" collapsed="false">
      <c r="A30777" s="7" t="s">
        <v>54</v>
      </c>
      <c r="B30777" s="7" t="s">
        <v>1079</v>
      </c>
      <c r="C30777" s="7" t="s">
        <v>1537</v>
      </c>
      <c r="D30777" s="7" t="n">
        <v>5</v>
      </c>
      <c r="E30777" s="7" t="n">
        <v>405.71</v>
      </c>
      <c r="F30777" s="7" t="n">
        <v>0</v>
      </c>
      <c r="G30777" s="7" t="n">
        <v>0</v>
      </c>
    </row>
    <row r="30778" customFormat="false" ht="15" hidden="false" customHeight="false" outlineLevel="0" collapsed="false">
      <c r="A30778" s="7" t="s">
        <v>54</v>
      </c>
      <c r="B30778" s="7" t="s">
        <v>825</v>
      </c>
      <c r="C30778" s="7" t="s">
        <v>1523</v>
      </c>
      <c r="D30778" s="7" t="n">
        <v>0</v>
      </c>
      <c r="E30778" s="7" t="n">
        <v>0</v>
      </c>
      <c r="F30778" s="7" t="n">
        <v>1</v>
      </c>
      <c r="G30778" s="7" t="n">
        <v>0.03</v>
      </c>
    </row>
    <row r="30779" customFormat="false" ht="15" hidden="false" customHeight="false" outlineLevel="0" collapsed="false">
      <c r="A30779" s="7" t="s">
        <v>54</v>
      </c>
      <c r="B30779" s="7" t="s">
        <v>237</v>
      </c>
      <c r="C30779" s="7" t="s">
        <v>1402</v>
      </c>
      <c r="D30779" s="7" t="n">
        <v>0</v>
      </c>
      <c r="E30779" s="7" t="n">
        <v>0</v>
      </c>
      <c r="F30779" s="7" t="n">
        <v>7</v>
      </c>
      <c r="G30779" s="7" t="n">
        <v>488.97</v>
      </c>
    </row>
    <row r="30780" customFormat="false" ht="15" hidden="false" customHeight="false" outlineLevel="0" collapsed="false">
      <c r="A30780" s="7" t="s">
        <v>54</v>
      </c>
      <c r="B30780" s="7" t="s">
        <v>237</v>
      </c>
      <c r="C30780" s="7" t="s">
        <v>1402</v>
      </c>
      <c r="D30780" s="7" t="n">
        <v>6</v>
      </c>
      <c r="E30780" s="7" t="n">
        <v>412.53</v>
      </c>
      <c r="F30780" s="7" t="n">
        <v>0</v>
      </c>
      <c r="G30780" s="7" t="n">
        <v>0</v>
      </c>
    </row>
    <row r="30781" customFormat="false" ht="15" hidden="false" customHeight="false" outlineLevel="0" collapsed="false">
      <c r="A30781" s="7" t="s">
        <v>54</v>
      </c>
      <c r="B30781" s="7" t="s">
        <v>244</v>
      </c>
      <c r="C30781" s="7" t="s">
        <v>1402</v>
      </c>
      <c r="D30781" s="7" t="n">
        <v>0</v>
      </c>
      <c r="E30781" s="7" t="n">
        <v>0</v>
      </c>
      <c r="F30781" s="7" t="n">
        <v>5</v>
      </c>
      <c r="G30781" s="7" t="n">
        <v>349.26</v>
      </c>
    </row>
    <row r="30782" customFormat="false" ht="15" hidden="false" customHeight="false" outlineLevel="0" collapsed="false">
      <c r="A30782" s="7" t="s">
        <v>54</v>
      </c>
      <c r="B30782" s="7" t="s">
        <v>244</v>
      </c>
      <c r="C30782" s="7" t="s">
        <v>1402</v>
      </c>
      <c r="D30782" s="7" t="n">
        <v>5</v>
      </c>
      <c r="E30782" s="7" t="n">
        <v>343.78</v>
      </c>
      <c r="F30782" s="7" t="n">
        <v>0</v>
      </c>
      <c r="G30782" s="7" t="n">
        <v>0</v>
      </c>
    </row>
    <row r="30783" customFormat="false" ht="15" hidden="false" customHeight="false" outlineLevel="0" collapsed="false">
      <c r="A30783" s="7" t="s">
        <v>54</v>
      </c>
      <c r="B30783" s="7" t="s">
        <v>328</v>
      </c>
      <c r="C30783" s="7" t="s">
        <v>1402</v>
      </c>
      <c r="D30783" s="7" t="n">
        <v>0</v>
      </c>
      <c r="E30783" s="7" t="n">
        <v>0</v>
      </c>
      <c r="F30783" s="7" t="n">
        <v>3</v>
      </c>
      <c r="G30783" s="7" t="n">
        <v>209.56</v>
      </c>
    </row>
    <row r="30784" customFormat="false" ht="15" hidden="false" customHeight="false" outlineLevel="0" collapsed="false">
      <c r="A30784" s="7" t="s">
        <v>54</v>
      </c>
      <c r="B30784" s="7" t="s">
        <v>328</v>
      </c>
      <c r="C30784" s="7" t="s">
        <v>1402</v>
      </c>
      <c r="D30784" s="7" t="n">
        <v>2</v>
      </c>
      <c r="E30784" s="7" t="n">
        <v>123.61</v>
      </c>
      <c r="F30784" s="7" t="n">
        <v>0</v>
      </c>
      <c r="G30784" s="7" t="n">
        <v>0</v>
      </c>
    </row>
    <row r="30785" customFormat="false" ht="15" hidden="false" customHeight="false" outlineLevel="0" collapsed="false">
      <c r="A30785" s="7" t="s">
        <v>54</v>
      </c>
      <c r="B30785" s="7" t="s">
        <v>299</v>
      </c>
      <c r="C30785" s="7" t="s">
        <v>1402</v>
      </c>
      <c r="D30785" s="7" t="n">
        <v>6</v>
      </c>
      <c r="E30785" s="7" t="n">
        <v>412.53</v>
      </c>
      <c r="F30785" s="7" t="n">
        <v>0</v>
      </c>
      <c r="G30785" s="7" t="n">
        <v>0</v>
      </c>
    </row>
    <row r="30786" customFormat="false" ht="15" hidden="false" customHeight="false" outlineLevel="0" collapsed="false">
      <c r="A30786" s="7" t="s">
        <v>54</v>
      </c>
      <c r="B30786" s="7" t="s">
        <v>306</v>
      </c>
      <c r="C30786" s="7" t="s">
        <v>1407</v>
      </c>
      <c r="D30786" s="7" t="n">
        <v>200</v>
      </c>
      <c r="E30786" s="7" t="n">
        <v>1812.15</v>
      </c>
      <c r="F30786" s="7" t="n">
        <v>0</v>
      </c>
      <c r="G30786" s="7" t="n">
        <v>0</v>
      </c>
    </row>
    <row r="30787" customFormat="false" ht="15" hidden="false" customHeight="false" outlineLevel="0" collapsed="false">
      <c r="A30787" s="7" t="s">
        <v>54</v>
      </c>
      <c r="B30787" s="7" t="s">
        <v>306</v>
      </c>
      <c r="C30787" s="7" t="s">
        <v>1407</v>
      </c>
      <c r="D30787" s="7" t="n">
        <v>0</v>
      </c>
      <c r="E30787" s="7" t="n">
        <v>0</v>
      </c>
      <c r="F30787" s="7" t="n">
        <v>80</v>
      </c>
      <c r="G30787" s="7" t="n">
        <v>694.79</v>
      </c>
    </row>
    <row r="30788" customFormat="false" ht="15" hidden="false" customHeight="false" outlineLevel="0" collapsed="false">
      <c r="A30788" s="7" t="s">
        <v>54</v>
      </c>
      <c r="B30788" s="7" t="s">
        <v>306</v>
      </c>
      <c r="C30788" s="7" t="s">
        <v>1407</v>
      </c>
      <c r="D30788" s="7" t="n">
        <v>0</v>
      </c>
      <c r="E30788" s="7" t="n">
        <v>0</v>
      </c>
      <c r="F30788" s="7" t="n">
        <v>50</v>
      </c>
      <c r="G30788" s="7" t="n">
        <v>512.05</v>
      </c>
    </row>
    <row r="30789" customFormat="false" ht="15" hidden="false" customHeight="false" outlineLevel="0" collapsed="false">
      <c r="A30789" s="7" t="s">
        <v>54</v>
      </c>
      <c r="B30789" s="7" t="s">
        <v>306</v>
      </c>
      <c r="C30789" s="7" t="s">
        <v>1407</v>
      </c>
      <c r="D30789" s="7" t="n">
        <v>30</v>
      </c>
      <c r="E30789" s="7" t="n">
        <v>302.4</v>
      </c>
      <c r="F30789" s="7" t="n">
        <v>0</v>
      </c>
      <c r="G30789" s="7" t="n">
        <v>0</v>
      </c>
    </row>
    <row r="30790" customFormat="false" ht="15" hidden="false" customHeight="false" outlineLevel="0" collapsed="false">
      <c r="A30790" s="7" t="s">
        <v>54</v>
      </c>
      <c r="B30790" s="7" t="s">
        <v>160</v>
      </c>
      <c r="C30790" s="7" t="s">
        <v>1413</v>
      </c>
      <c r="D30790" s="7" t="n">
        <v>0</v>
      </c>
      <c r="E30790" s="7" t="n">
        <v>0</v>
      </c>
      <c r="F30790" s="7" t="n">
        <v>100</v>
      </c>
      <c r="G30790" s="7" t="n">
        <v>570.35</v>
      </c>
    </row>
    <row r="30791" customFormat="false" ht="15" hidden="false" customHeight="false" outlineLevel="0" collapsed="false">
      <c r="A30791" s="7" t="s">
        <v>54</v>
      </c>
      <c r="B30791" s="7" t="s">
        <v>160</v>
      </c>
      <c r="C30791" s="7" t="s">
        <v>1413</v>
      </c>
      <c r="D30791" s="7" t="n">
        <v>250</v>
      </c>
      <c r="E30791" s="7" t="n">
        <v>1487.58</v>
      </c>
      <c r="F30791" s="7" t="n">
        <v>0</v>
      </c>
      <c r="G30791" s="7" t="n">
        <v>0</v>
      </c>
    </row>
    <row r="30792" customFormat="false" ht="15" hidden="false" customHeight="false" outlineLevel="0" collapsed="false">
      <c r="A30792" s="7" t="s">
        <v>54</v>
      </c>
      <c r="B30792" s="7" t="s">
        <v>140</v>
      </c>
      <c r="C30792" s="7" t="s">
        <v>1414</v>
      </c>
      <c r="D30792" s="7" t="n">
        <v>240</v>
      </c>
      <c r="E30792" s="7" t="n">
        <v>1588.75</v>
      </c>
      <c r="F30792" s="7" t="n">
        <v>0</v>
      </c>
      <c r="G30792" s="7" t="n">
        <v>0</v>
      </c>
    </row>
    <row r="30793" customFormat="false" ht="15" hidden="false" customHeight="false" outlineLevel="0" collapsed="false">
      <c r="A30793" s="7" t="s">
        <v>54</v>
      </c>
      <c r="B30793" s="7" t="s">
        <v>140</v>
      </c>
      <c r="C30793" s="7" t="s">
        <v>1414</v>
      </c>
      <c r="D30793" s="7" t="n">
        <v>0</v>
      </c>
      <c r="E30793" s="7" t="n">
        <v>0</v>
      </c>
      <c r="F30793" s="7" t="n">
        <v>100</v>
      </c>
      <c r="G30793" s="7" t="n">
        <v>570.35</v>
      </c>
    </row>
    <row r="30794" customFormat="false" ht="15" hidden="false" customHeight="false" outlineLevel="0" collapsed="false">
      <c r="A30794" s="7" t="s">
        <v>54</v>
      </c>
      <c r="B30794" s="7" t="s">
        <v>140</v>
      </c>
      <c r="C30794" s="7" t="s">
        <v>1414</v>
      </c>
      <c r="D30794" s="7" t="n">
        <v>0</v>
      </c>
      <c r="E30794" s="7" t="n">
        <v>0</v>
      </c>
      <c r="F30794" s="7" t="n">
        <v>120</v>
      </c>
      <c r="G30794" s="7" t="n">
        <v>807.05</v>
      </c>
    </row>
    <row r="30795" customFormat="false" ht="15" hidden="false" customHeight="false" outlineLevel="0" collapsed="false">
      <c r="A30795" s="7" t="s">
        <v>54</v>
      </c>
      <c r="B30795" s="7" t="s">
        <v>203</v>
      </c>
      <c r="C30795" s="7" t="s">
        <v>1415</v>
      </c>
      <c r="D30795" s="7" t="n">
        <v>0</v>
      </c>
      <c r="E30795" s="7" t="n">
        <v>0</v>
      </c>
      <c r="F30795" s="7" t="n">
        <v>100</v>
      </c>
      <c r="G30795" s="7" t="n">
        <v>570.35</v>
      </c>
    </row>
    <row r="30796" customFormat="false" ht="15" hidden="false" customHeight="false" outlineLevel="0" collapsed="false">
      <c r="A30796" s="7" t="s">
        <v>54</v>
      </c>
      <c r="B30796" s="7" t="s">
        <v>203</v>
      </c>
      <c r="C30796" s="7" t="s">
        <v>1415</v>
      </c>
      <c r="D30796" s="7" t="n">
        <v>120</v>
      </c>
      <c r="E30796" s="7" t="n">
        <v>794.38</v>
      </c>
      <c r="F30796" s="7" t="n">
        <v>0</v>
      </c>
      <c r="G30796" s="7" t="n">
        <v>0</v>
      </c>
    </row>
    <row r="30797" customFormat="false" ht="15" hidden="false" customHeight="false" outlineLevel="0" collapsed="false">
      <c r="A30797" s="7" t="s">
        <v>54</v>
      </c>
      <c r="B30797" s="7" t="s">
        <v>203</v>
      </c>
      <c r="C30797" s="7" t="s">
        <v>1415</v>
      </c>
      <c r="D30797" s="7" t="n">
        <v>100</v>
      </c>
      <c r="E30797" s="7" t="n">
        <v>595.03</v>
      </c>
      <c r="F30797" s="7" t="n">
        <v>0</v>
      </c>
      <c r="G30797" s="7" t="n">
        <v>0</v>
      </c>
    </row>
    <row r="30798" customFormat="false" ht="15" hidden="false" customHeight="false" outlineLevel="0" collapsed="false">
      <c r="A30798" s="7" t="s">
        <v>54</v>
      </c>
      <c r="B30798" s="7" t="s">
        <v>203</v>
      </c>
      <c r="C30798" s="7" t="s">
        <v>1415</v>
      </c>
      <c r="D30798" s="7" t="n">
        <v>0</v>
      </c>
      <c r="E30798" s="7" t="n">
        <v>0</v>
      </c>
      <c r="F30798" s="7" t="n">
        <v>50</v>
      </c>
      <c r="G30798" s="7" t="n">
        <v>336.27</v>
      </c>
    </row>
    <row r="30799" customFormat="false" ht="15" hidden="false" customHeight="false" outlineLevel="0" collapsed="false">
      <c r="A30799" s="7" t="s">
        <v>54</v>
      </c>
      <c r="B30799" s="7" t="s">
        <v>220</v>
      </c>
      <c r="C30799" s="7" t="s">
        <v>1416</v>
      </c>
      <c r="D30799" s="7" t="n">
        <v>0</v>
      </c>
      <c r="E30799" s="7" t="n">
        <v>0</v>
      </c>
      <c r="F30799" s="7" t="n">
        <v>100</v>
      </c>
      <c r="G30799" s="7" t="n">
        <v>570.35</v>
      </c>
    </row>
    <row r="30800" customFormat="false" ht="15" hidden="false" customHeight="false" outlineLevel="0" collapsed="false">
      <c r="A30800" s="7" t="s">
        <v>54</v>
      </c>
      <c r="B30800" s="7" t="s">
        <v>220</v>
      </c>
      <c r="C30800" s="7" t="s">
        <v>1416</v>
      </c>
      <c r="D30800" s="7" t="n">
        <v>150</v>
      </c>
      <c r="E30800" s="7" t="n">
        <v>892.55</v>
      </c>
      <c r="F30800" s="7" t="n">
        <v>0</v>
      </c>
      <c r="G30800" s="7" t="n">
        <v>0</v>
      </c>
    </row>
    <row r="30801" customFormat="false" ht="15" hidden="false" customHeight="false" outlineLevel="0" collapsed="false">
      <c r="A30801" s="7" t="s">
        <v>54</v>
      </c>
      <c r="B30801" s="7" t="s">
        <v>914</v>
      </c>
      <c r="C30801" s="7" t="s">
        <v>1570</v>
      </c>
      <c r="D30801" s="7" t="n">
        <v>0</v>
      </c>
      <c r="E30801" s="7" t="n">
        <v>0</v>
      </c>
      <c r="F30801" s="7" t="n">
        <v>1</v>
      </c>
      <c r="G30801" s="7" t="n">
        <v>0.03</v>
      </c>
    </row>
    <row r="30802" customFormat="false" ht="15" hidden="false" customHeight="false" outlineLevel="0" collapsed="false">
      <c r="A30802" s="7" t="s">
        <v>54</v>
      </c>
      <c r="B30802" s="7" t="s">
        <v>130</v>
      </c>
      <c r="C30802" s="7" t="s">
        <v>1425</v>
      </c>
      <c r="D30802" s="7" t="n">
        <v>0</v>
      </c>
      <c r="E30802" s="7" t="n">
        <v>0</v>
      </c>
      <c r="F30802" s="7" t="n">
        <v>70</v>
      </c>
      <c r="G30802" s="7" t="n">
        <v>1433.73</v>
      </c>
    </row>
    <row r="30803" customFormat="false" ht="15" hidden="false" customHeight="false" outlineLevel="0" collapsed="false">
      <c r="A30803" s="7" t="s">
        <v>54</v>
      </c>
      <c r="B30803" s="7" t="s">
        <v>130</v>
      </c>
      <c r="C30803" s="7" t="s">
        <v>1425</v>
      </c>
      <c r="D30803" s="7" t="n">
        <v>180</v>
      </c>
      <c r="E30803" s="7" t="n">
        <v>3261.87</v>
      </c>
      <c r="F30803" s="7" t="n">
        <v>0</v>
      </c>
      <c r="G30803" s="7" t="n">
        <v>0</v>
      </c>
    </row>
    <row r="30804" customFormat="false" ht="15" hidden="false" customHeight="false" outlineLevel="0" collapsed="false">
      <c r="A30804" s="7" t="s">
        <v>54</v>
      </c>
      <c r="B30804" s="7" t="s">
        <v>130</v>
      </c>
      <c r="C30804" s="7" t="s">
        <v>1425</v>
      </c>
      <c r="D30804" s="7" t="n">
        <v>0</v>
      </c>
      <c r="E30804" s="7" t="n">
        <v>0</v>
      </c>
      <c r="F30804" s="7" t="n">
        <v>230</v>
      </c>
      <c r="G30804" s="7" t="n">
        <v>3995.04</v>
      </c>
    </row>
    <row r="30805" customFormat="false" ht="15" hidden="false" customHeight="false" outlineLevel="0" collapsed="false">
      <c r="A30805" s="7" t="s">
        <v>54</v>
      </c>
      <c r="B30805" s="7" t="s">
        <v>130</v>
      </c>
      <c r="C30805" s="7" t="s">
        <v>1425</v>
      </c>
      <c r="D30805" s="7" t="n">
        <v>60</v>
      </c>
      <c r="E30805" s="7" t="n">
        <v>1209.62</v>
      </c>
      <c r="F30805" s="7" t="n">
        <v>0</v>
      </c>
      <c r="G30805" s="7" t="n">
        <v>0</v>
      </c>
    </row>
    <row r="30806" customFormat="false" ht="15" hidden="false" customHeight="false" outlineLevel="0" collapsed="false">
      <c r="A30806" s="7" t="s">
        <v>54</v>
      </c>
      <c r="B30806" s="7" t="s">
        <v>152</v>
      </c>
      <c r="C30806" s="7" t="s">
        <v>1425</v>
      </c>
      <c r="D30806" s="7" t="n">
        <v>60</v>
      </c>
      <c r="E30806" s="7" t="n">
        <v>1209.62</v>
      </c>
      <c r="F30806" s="7" t="n">
        <v>0</v>
      </c>
      <c r="G30806" s="7" t="n">
        <v>0</v>
      </c>
    </row>
    <row r="30807" customFormat="false" ht="15" hidden="false" customHeight="false" outlineLevel="0" collapsed="false">
      <c r="A30807" s="7" t="s">
        <v>54</v>
      </c>
      <c r="B30807" s="7" t="s">
        <v>152</v>
      </c>
      <c r="C30807" s="7" t="s">
        <v>1425</v>
      </c>
      <c r="D30807" s="7" t="n">
        <v>180</v>
      </c>
      <c r="E30807" s="7" t="n">
        <v>3261.87</v>
      </c>
      <c r="F30807" s="7" t="n">
        <v>0</v>
      </c>
      <c r="G30807" s="7" t="n">
        <v>0</v>
      </c>
    </row>
    <row r="30808" customFormat="false" ht="15" hidden="false" customHeight="false" outlineLevel="0" collapsed="false">
      <c r="A30808" s="7" t="s">
        <v>54</v>
      </c>
      <c r="B30808" s="7" t="s">
        <v>152</v>
      </c>
      <c r="C30808" s="7" t="s">
        <v>1425</v>
      </c>
      <c r="D30808" s="7" t="n">
        <v>0</v>
      </c>
      <c r="E30808" s="7" t="n">
        <v>0</v>
      </c>
      <c r="F30808" s="7" t="n">
        <v>180</v>
      </c>
      <c r="G30808" s="7" t="n">
        <v>3126.56</v>
      </c>
    </row>
    <row r="30809" customFormat="false" ht="15" hidden="false" customHeight="false" outlineLevel="0" collapsed="false">
      <c r="A30809" s="7" t="s">
        <v>54</v>
      </c>
      <c r="B30809" s="7" t="s">
        <v>152</v>
      </c>
      <c r="C30809" s="7" t="s">
        <v>1425</v>
      </c>
      <c r="D30809" s="7" t="n">
        <v>0</v>
      </c>
      <c r="E30809" s="7" t="n">
        <v>0</v>
      </c>
      <c r="F30809" s="7" t="n">
        <v>30</v>
      </c>
      <c r="G30809" s="7" t="n">
        <v>614.46</v>
      </c>
    </row>
    <row r="30810" customFormat="false" ht="15" hidden="false" customHeight="false" outlineLevel="0" collapsed="false">
      <c r="A30810" s="7" t="s">
        <v>54</v>
      </c>
      <c r="B30810" s="7" t="s">
        <v>198</v>
      </c>
      <c r="C30810" s="7" t="s">
        <v>1425</v>
      </c>
      <c r="D30810" s="7" t="n">
        <v>0</v>
      </c>
      <c r="E30810" s="7" t="n">
        <v>0</v>
      </c>
      <c r="F30810" s="7" t="n">
        <v>30</v>
      </c>
      <c r="G30810" s="7" t="n">
        <v>614.46</v>
      </c>
    </row>
    <row r="30811" customFormat="false" ht="15" hidden="false" customHeight="false" outlineLevel="0" collapsed="false">
      <c r="A30811" s="7" t="s">
        <v>54</v>
      </c>
      <c r="B30811" s="7" t="s">
        <v>198</v>
      </c>
      <c r="C30811" s="7" t="s">
        <v>1425</v>
      </c>
      <c r="D30811" s="7" t="n">
        <v>0</v>
      </c>
      <c r="E30811" s="7" t="n">
        <v>0</v>
      </c>
      <c r="F30811" s="7" t="n">
        <v>60</v>
      </c>
      <c r="G30811" s="7" t="n">
        <v>1042.19</v>
      </c>
    </row>
    <row r="30812" customFormat="false" ht="15" hidden="false" customHeight="false" outlineLevel="0" collapsed="false">
      <c r="A30812" s="7" t="s">
        <v>54</v>
      </c>
      <c r="B30812" s="7" t="s">
        <v>198</v>
      </c>
      <c r="C30812" s="7" t="s">
        <v>1425</v>
      </c>
      <c r="D30812" s="7" t="n">
        <v>80</v>
      </c>
      <c r="E30812" s="7" t="n">
        <v>1449.72</v>
      </c>
      <c r="F30812" s="7" t="n">
        <v>0</v>
      </c>
      <c r="G30812" s="7" t="n">
        <v>0</v>
      </c>
    </row>
    <row r="30813" customFormat="false" ht="15" hidden="false" customHeight="false" outlineLevel="0" collapsed="false">
      <c r="A30813" s="7" t="s">
        <v>54</v>
      </c>
      <c r="B30813" s="7" t="s">
        <v>198</v>
      </c>
      <c r="C30813" s="7" t="s">
        <v>1425</v>
      </c>
      <c r="D30813" s="7" t="n">
        <v>36</v>
      </c>
      <c r="E30813" s="7" t="n">
        <v>725.77</v>
      </c>
      <c r="F30813" s="7" t="n">
        <v>0</v>
      </c>
      <c r="G30813" s="7" t="n">
        <v>0</v>
      </c>
    </row>
    <row r="30814" customFormat="false" ht="15" hidden="false" customHeight="false" outlineLevel="0" collapsed="false">
      <c r="A30814" s="7" t="s">
        <v>54</v>
      </c>
      <c r="B30814" s="7" t="s">
        <v>191</v>
      </c>
      <c r="C30814" s="7" t="s">
        <v>1425</v>
      </c>
      <c r="D30814" s="7" t="n">
        <v>100</v>
      </c>
      <c r="E30814" s="7" t="n">
        <v>1812.15</v>
      </c>
      <c r="F30814" s="7" t="n">
        <v>0</v>
      </c>
      <c r="G30814" s="7" t="n">
        <v>0</v>
      </c>
    </row>
    <row r="30815" customFormat="false" ht="15" hidden="false" customHeight="false" outlineLevel="0" collapsed="false">
      <c r="A30815" s="7" t="s">
        <v>54</v>
      </c>
      <c r="B30815" s="7" t="s">
        <v>191</v>
      </c>
      <c r="C30815" s="7" t="s">
        <v>1425</v>
      </c>
      <c r="D30815" s="7" t="n">
        <v>0</v>
      </c>
      <c r="E30815" s="7" t="n">
        <v>0</v>
      </c>
      <c r="F30815" s="7" t="n">
        <v>100</v>
      </c>
      <c r="G30815" s="7" t="n">
        <v>1736.98</v>
      </c>
    </row>
    <row r="30816" customFormat="false" ht="15" hidden="false" customHeight="false" outlineLevel="0" collapsed="false">
      <c r="A30816" s="7" t="s">
        <v>54</v>
      </c>
      <c r="B30816" s="7" t="s">
        <v>191</v>
      </c>
      <c r="C30816" s="7" t="s">
        <v>1425</v>
      </c>
      <c r="D30816" s="7" t="n">
        <v>0</v>
      </c>
      <c r="E30816" s="7" t="n">
        <v>0</v>
      </c>
      <c r="F30816" s="7" t="n">
        <v>30</v>
      </c>
      <c r="G30816" s="7" t="n">
        <v>614.46</v>
      </c>
    </row>
    <row r="30817" customFormat="false" ht="15" hidden="false" customHeight="false" outlineLevel="0" collapsed="false">
      <c r="A30817" s="7" t="s">
        <v>54</v>
      </c>
      <c r="B30817" s="7" t="s">
        <v>191</v>
      </c>
      <c r="C30817" s="7" t="s">
        <v>1425</v>
      </c>
      <c r="D30817" s="7" t="n">
        <v>36</v>
      </c>
      <c r="E30817" s="7" t="n">
        <v>725.77</v>
      </c>
      <c r="F30817" s="7" t="n">
        <v>0</v>
      </c>
      <c r="G30817" s="7" t="n">
        <v>0</v>
      </c>
    </row>
    <row r="30818" customFormat="false" ht="15" hidden="false" customHeight="false" outlineLevel="0" collapsed="false">
      <c r="A30818" s="7" t="s">
        <v>54</v>
      </c>
      <c r="B30818" s="7" t="s">
        <v>226</v>
      </c>
      <c r="C30818" s="7" t="s">
        <v>1427</v>
      </c>
      <c r="D30818" s="7" t="n">
        <v>150</v>
      </c>
      <c r="E30818" s="7" t="n">
        <v>3994.45</v>
      </c>
      <c r="F30818" s="7" t="n">
        <v>0</v>
      </c>
      <c r="G30818" s="7" t="n">
        <v>0</v>
      </c>
    </row>
    <row r="30819" customFormat="false" ht="15" hidden="false" customHeight="false" outlineLevel="0" collapsed="false">
      <c r="A30819" s="7" t="s">
        <v>54</v>
      </c>
      <c r="B30819" s="7" t="s">
        <v>156</v>
      </c>
      <c r="C30819" s="7" t="s">
        <v>1430</v>
      </c>
      <c r="D30819" s="7" t="n">
        <v>0</v>
      </c>
      <c r="E30819" s="7" t="n">
        <v>0</v>
      </c>
      <c r="F30819" s="7" t="n">
        <v>20</v>
      </c>
      <c r="G30819" s="7" t="n">
        <v>732</v>
      </c>
    </row>
    <row r="30820" customFormat="false" ht="15" hidden="false" customHeight="false" outlineLevel="0" collapsed="false">
      <c r="A30820" s="7" t="s">
        <v>54</v>
      </c>
      <c r="B30820" s="7" t="s">
        <v>156</v>
      </c>
      <c r="C30820" s="7" t="s">
        <v>1430</v>
      </c>
      <c r="D30820" s="7" t="n">
        <v>1</v>
      </c>
      <c r="E30820" s="7" t="n">
        <v>0.03</v>
      </c>
      <c r="F30820" s="7" t="n">
        <v>0</v>
      </c>
      <c r="G30820" s="7" t="n">
        <v>0</v>
      </c>
    </row>
    <row r="30821" customFormat="false" ht="15" hidden="false" customHeight="false" outlineLevel="0" collapsed="false">
      <c r="A30821" s="7" t="s">
        <v>54</v>
      </c>
      <c r="B30821" s="7" t="s">
        <v>232</v>
      </c>
      <c r="C30821" s="7" t="s">
        <v>1432</v>
      </c>
      <c r="D30821" s="7" t="n">
        <v>5</v>
      </c>
      <c r="E30821" s="7" t="n">
        <v>50.71</v>
      </c>
      <c r="F30821" s="7" t="n">
        <v>0</v>
      </c>
      <c r="G30821" s="7" t="n">
        <v>0</v>
      </c>
    </row>
    <row r="30822" customFormat="false" ht="15" hidden="false" customHeight="false" outlineLevel="0" collapsed="false">
      <c r="A30822" s="7" t="s">
        <v>54</v>
      </c>
      <c r="B30822" s="7" t="s">
        <v>232</v>
      </c>
      <c r="C30822" s="7" t="s">
        <v>1432</v>
      </c>
      <c r="D30822" s="7" t="n">
        <v>0</v>
      </c>
      <c r="E30822" s="7" t="n">
        <v>0</v>
      </c>
      <c r="F30822" s="7" t="n">
        <v>15</v>
      </c>
      <c r="G30822" s="7" t="n">
        <v>145.83</v>
      </c>
    </row>
    <row r="30823" customFormat="false" ht="15" hidden="false" customHeight="false" outlineLevel="0" collapsed="false">
      <c r="A30823" s="7" t="s">
        <v>54</v>
      </c>
      <c r="B30823" s="7" t="s">
        <v>212</v>
      </c>
      <c r="C30823" s="7" t="s">
        <v>1432</v>
      </c>
      <c r="D30823" s="7" t="n">
        <v>0</v>
      </c>
      <c r="E30823" s="7" t="n">
        <v>0</v>
      </c>
      <c r="F30823" s="7" t="n">
        <v>30</v>
      </c>
      <c r="G30823" s="7" t="n">
        <v>291.66</v>
      </c>
    </row>
    <row r="30824" customFormat="false" ht="15" hidden="false" customHeight="false" outlineLevel="0" collapsed="false">
      <c r="A30824" s="7" t="s">
        <v>54</v>
      </c>
      <c r="B30824" s="7" t="s">
        <v>212</v>
      </c>
      <c r="C30824" s="7" t="s">
        <v>1432</v>
      </c>
      <c r="D30824" s="7" t="n">
        <v>0</v>
      </c>
      <c r="E30824" s="7" t="n">
        <v>0</v>
      </c>
      <c r="F30824" s="7" t="n">
        <v>10</v>
      </c>
      <c r="G30824" s="7" t="n">
        <v>114.64</v>
      </c>
    </row>
    <row r="30825" customFormat="false" ht="15" hidden="false" customHeight="false" outlineLevel="0" collapsed="false">
      <c r="A30825" s="7" t="s">
        <v>54</v>
      </c>
      <c r="B30825" s="7" t="s">
        <v>212</v>
      </c>
      <c r="C30825" s="7" t="s">
        <v>1432</v>
      </c>
      <c r="D30825" s="7" t="n">
        <v>36</v>
      </c>
      <c r="E30825" s="7" t="n">
        <v>406.21</v>
      </c>
      <c r="F30825" s="7" t="n">
        <v>0</v>
      </c>
      <c r="G30825" s="7" t="n">
        <v>0</v>
      </c>
    </row>
    <row r="30826" customFormat="false" ht="15" hidden="false" customHeight="false" outlineLevel="0" collapsed="false">
      <c r="A30826" s="7" t="s">
        <v>54</v>
      </c>
      <c r="B30826" s="7" t="s">
        <v>227</v>
      </c>
      <c r="C30826" s="7" t="s">
        <v>1432</v>
      </c>
      <c r="D30826" s="7" t="n">
        <v>0</v>
      </c>
      <c r="E30826" s="7" t="n">
        <v>0</v>
      </c>
      <c r="F30826" s="7" t="n">
        <v>10</v>
      </c>
      <c r="G30826" s="7" t="n">
        <v>97.22</v>
      </c>
    </row>
    <row r="30827" customFormat="false" ht="15" hidden="false" customHeight="false" outlineLevel="0" collapsed="false">
      <c r="A30827" s="7" t="s">
        <v>54</v>
      </c>
      <c r="B30827" s="7" t="s">
        <v>227</v>
      </c>
      <c r="C30827" s="7" t="s">
        <v>1432</v>
      </c>
      <c r="D30827" s="7" t="n">
        <v>10</v>
      </c>
      <c r="E30827" s="7" t="n">
        <v>101.43</v>
      </c>
      <c r="F30827" s="7" t="n">
        <v>0</v>
      </c>
      <c r="G30827" s="7" t="n">
        <v>0</v>
      </c>
    </row>
    <row r="30828" customFormat="false" ht="15" hidden="false" customHeight="false" outlineLevel="0" collapsed="false">
      <c r="A30828" s="7" t="s">
        <v>54</v>
      </c>
      <c r="B30828" s="7" t="s">
        <v>227</v>
      </c>
      <c r="C30828" s="7" t="s">
        <v>1432</v>
      </c>
      <c r="D30828" s="7" t="n">
        <v>24</v>
      </c>
      <c r="E30828" s="7" t="n">
        <v>270.81</v>
      </c>
      <c r="F30828" s="7" t="n">
        <v>0</v>
      </c>
      <c r="G30828" s="7" t="n">
        <v>0</v>
      </c>
    </row>
    <row r="30829" customFormat="false" ht="15" hidden="false" customHeight="false" outlineLevel="0" collapsed="false">
      <c r="A30829" s="7" t="s">
        <v>54</v>
      </c>
      <c r="B30829" s="7" t="s">
        <v>312</v>
      </c>
      <c r="C30829" s="7" t="s">
        <v>1432</v>
      </c>
      <c r="D30829" s="7" t="n">
        <v>24</v>
      </c>
      <c r="E30829" s="7" t="n">
        <v>270.81</v>
      </c>
      <c r="F30829" s="7" t="n">
        <v>0</v>
      </c>
      <c r="G30829" s="7" t="n">
        <v>0</v>
      </c>
    </row>
    <row r="30830" customFormat="false" ht="15" hidden="false" customHeight="false" outlineLevel="0" collapsed="false">
      <c r="A30830" s="7" t="s">
        <v>54</v>
      </c>
      <c r="B30830" s="7" t="s">
        <v>312</v>
      </c>
      <c r="C30830" s="7" t="s">
        <v>1432</v>
      </c>
      <c r="D30830" s="7" t="n">
        <v>0</v>
      </c>
      <c r="E30830" s="7" t="n">
        <v>0</v>
      </c>
      <c r="F30830" s="7" t="n">
        <v>5</v>
      </c>
      <c r="G30830" s="7" t="n">
        <v>48.61</v>
      </c>
    </row>
    <row r="30831" customFormat="false" ht="15" hidden="false" customHeight="false" outlineLevel="0" collapsed="false">
      <c r="A30831" s="7" t="s">
        <v>54</v>
      </c>
      <c r="B30831" s="7" t="s">
        <v>107</v>
      </c>
      <c r="C30831" s="7" t="s">
        <v>1435</v>
      </c>
      <c r="D30831" s="7" t="n">
        <v>48</v>
      </c>
      <c r="E30831" s="7" t="n">
        <v>1971.5</v>
      </c>
      <c r="F30831" s="7" t="n">
        <v>0</v>
      </c>
      <c r="G30831" s="7" t="n">
        <v>0</v>
      </c>
    </row>
    <row r="30832" customFormat="false" ht="15" hidden="false" customHeight="false" outlineLevel="0" collapsed="false">
      <c r="A30832" s="7" t="s">
        <v>54</v>
      </c>
      <c r="B30832" s="7" t="s">
        <v>107</v>
      </c>
      <c r="C30832" s="7" t="s">
        <v>1435</v>
      </c>
      <c r="D30832" s="7" t="n">
        <v>15</v>
      </c>
      <c r="E30832" s="7" t="n">
        <v>553.78</v>
      </c>
      <c r="F30832" s="7" t="n">
        <v>0</v>
      </c>
      <c r="G30832" s="7" t="n">
        <v>0</v>
      </c>
    </row>
    <row r="30833" customFormat="false" ht="15" hidden="false" customHeight="false" outlineLevel="0" collapsed="false">
      <c r="A30833" s="7" t="s">
        <v>54</v>
      </c>
      <c r="B30833" s="7" t="s">
        <v>107</v>
      </c>
      <c r="C30833" s="7" t="s">
        <v>1435</v>
      </c>
      <c r="D30833" s="7" t="n">
        <v>0</v>
      </c>
      <c r="E30833" s="7" t="n">
        <v>0</v>
      </c>
      <c r="F30833" s="7" t="n">
        <v>40</v>
      </c>
      <c r="G30833" s="7" t="n">
        <v>1669.12</v>
      </c>
    </row>
    <row r="30834" customFormat="false" ht="15" hidden="false" customHeight="false" outlineLevel="0" collapsed="false">
      <c r="A30834" s="7" t="s">
        <v>54</v>
      </c>
      <c r="B30834" s="7" t="s">
        <v>107</v>
      </c>
      <c r="C30834" s="7" t="s">
        <v>1435</v>
      </c>
      <c r="D30834" s="7" t="n">
        <v>0</v>
      </c>
      <c r="E30834" s="7" t="n">
        <v>0</v>
      </c>
      <c r="F30834" s="7" t="n">
        <v>90</v>
      </c>
      <c r="G30834" s="7" t="n">
        <v>3184.89</v>
      </c>
    </row>
    <row r="30835" customFormat="false" ht="15" hidden="false" customHeight="false" outlineLevel="0" collapsed="false">
      <c r="A30835" s="7" t="s">
        <v>54</v>
      </c>
      <c r="B30835" s="7" t="s">
        <v>229</v>
      </c>
      <c r="C30835" s="7" t="s">
        <v>1436</v>
      </c>
      <c r="D30835" s="7" t="n">
        <v>0</v>
      </c>
      <c r="E30835" s="7" t="n">
        <v>0</v>
      </c>
      <c r="F30835" s="7" t="n">
        <v>5</v>
      </c>
      <c r="G30835" s="7" t="n">
        <v>181.89</v>
      </c>
    </row>
    <row r="30836" customFormat="false" ht="15" hidden="false" customHeight="false" outlineLevel="0" collapsed="false">
      <c r="A30836" s="7" t="s">
        <v>54</v>
      </c>
      <c r="B30836" s="7" t="s">
        <v>229</v>
      </c>
      <c r="C30836" s="7" t="s">
        <v>1436</v>
      </c>
      <c r="D30836" s="7" t="n">
        <v>50</v>
      </c>
      <c r="E30836" s="7" t="n">
        <v>1609.3</v>
      </c>
      <c r="F30836" s="7" t="n">
        <v>0</v>
      </c>
      <c r="G30836" s="7" t="n">
        <v>0</v>
      </c>
    </row>
    <row r="30837" customFormat="false" ht="15" hidden="false" customHeight="false" outlineLevel="0" collapsed="false">
      <c r="A30837" s="7" t="s">
        <v>54</v>
      </c>
      <c r="B30837" s="7" t="s">
        <v>229</v>
      </c>
      <c r="C30837" s="7" t="s">
        <v>1436</v>
      </c>
      <c r="D30837" s="7" t="n">
        <v>0</v>
      </c>
      <c r="E30837" s="7" t="n">
        <v>0</v>
      </c>
      <c r="F30837" s="7" t="n">
        <v>30</v>
      </c>
      <c r="G30837" s="7" t="n">
        <v>925.52</v>
      </c>
    </row>
    <row r="30838" customFormat="false" ht="15" hidden="false" customHeight="false" outlineLevel="0" collapsed="false">
      <c r="A30838" s="7" t="s">
        <v>54</v>
      </c>
      <c r="B30838" s="7" t="s">
        <v>175</v>
      </c>
      <c r="C30838" s="7" t="s">
        <v>1437</v>
      </c>
      <c r="D30838" s="7" t="n">
        <v>0</v>
      </c>
      <c r="E30838" s="7" t="n">
        <v>0</v>
      </c>
      <c r="F30838" s="7" t="n">
        <v>500</v>
      </c>
      <c r="G30838" s="7" t="n">
        <v>7871.78</v>
      </c>
    </row>
    <row r="30839" customFormat="false" ht="15" hidden="false" customHeight="false" outlineLevel="0" collapsed="false">
      <c r="A30839" s="7" t="s">
        <v>54</v>
      </c>
      <c r="B30839" s="7" t="s">
        <v>175</v>
      </c>
      <c r="C30839" s="7" t="s">
        <v>1437</v>
      </c>
      <c r="D30839" s="7" t="n">
        <v>840</v>
      </c>
      <c r="E30839" s="7" t="n">
        <v>13016.93</v>
      </c>
      <c r="F30839" s="7" t="n">
        <v>0</v>
      </c>
      <c r="G30839" s="7" t="n">
        <v>0</v>
      </c>
    </row>
    <row r="30840" customFormat="false" ht="15" hidden="false" customHeight="false" outlineLevel="0" collapsed="false">
      <c r="A30840" s="7" t="s">
        <v>54</v>
      </c>
      <c r="B30840" s="7" t="s">
        <v>175</v>
      </c>
      <c r="C30840" s="7" t="s">
        <v>1437</v>
      </c>
      <c r="D30840" s="7" t="n">
        <v>0</v>
      </c>
      <c r="E30840" s="7" t="n">
        <v>0</v>
      </c>
      <c r="F30840" s="7" t="n">
        <v>500</v>
      </c>
      <c r="G30840" s="7" t="n">
        <v>6675.69</v>
      </c>
    </row>
    <row r="30841" customFormat="false" ht="15" hidden="false" customHeight="false" outlineLevel="0" collapsed="false">
      <c r="A30841" s="7" t="s">
        <v>54</v>
      </c>
      <c r="B30841" s="7" t="s">
        <v>175</v>
      </c>
      <c r="C30841" s="7" t="s">
        <v>1437</v>
      </c>
      <c r="D30841" s="7" t="n">
        <v>250</v>
      </c>
      <c r="E30841" s="7" t="n">
        <v>3482.31</v>
      </c>
      <c r="F30841" s="7" t="n">
        <v>0</v>
      </c>
      <c r="G30841" s="7" t="n">
        <v>0</v>
      </c>
    </row>
    <row r="30842" customFormat="false" ht="15" hidden="false" customHeight="false" outlineLevel="0" collapsed="false">
      <c r="A30842" s="7" t="s">
        <v>54</v>
      </c>
      <c r="B30842" s="7" t="s">
        <v>228</v>
      </c>
      <c r="C30842" s="7" t="s">
        <v>1438</v>
      </c>
      <c r="D30842" s="7" t="n">
        <v>10</v>
      </c>
      <c r="E30842" s="7" t="n">
        <v>167.69</v>
      </c>
      <c r="F30842" s="7" t="n">
        <v>0</v>
      </c>
      <c r="G30842" s="7" t="n">
        <v>0</v>
      </c>
    </row>
    <row r="30843" customFormat="false" ht="15" hidden="false" customHeight="false" outlineLevel="0" collapsed="false">
      <c r="A30843" s="7" t="s">
        <v>54</v>
      </c>
      <c r="B30843" s="7" t="s">
        <v>192</v>
      </c>
      <c r="C30843" s="7" t="s">
        <v>1311</v>
      </c>
      <c r="D30843" s="7" t="n">
        <v>180</v>
      </c>
      <c r="E30843" s="7" t="n">
        <v>2502.39</v>
      </c>
      <c r="F30843" s="7" t="n">
        <v>0</v>
      </c>
      <c r="G30843" s="7" t="n">
        <v>0</v>
      </c>
    </row>
    <row r="30844" customFormat="false" ht="15" hidden="false" customHeight="false" outlineLevel="0" collapsed="false">
      <c r="A30844" s="7" t="s">
        <v>54</v>
      </c>
      <c r="B30844" s="7" t="s">
        <v>192</v>
      </c>
      <c r="C30844" s="7" t="s">
        <v>1311</v>
      </c>
      <c r="D30844" s="7" t="n">
        <v>0</v>
      </c>
      <c r="E30844" s="7" t="n">
        <v>0</v>
      </c>
      <c r="F30844" s="7" t="n">
        <v>130</v>
      </c>
      <c r="G30844" s="7" t="n">
        <v>1732.31</v>
      </c>
    </row>
    <row r="30845" customFormat="false" ht="15" hidden="false" customHeight="false" outlineLevel="0" collapsed="false">
      <c r="A30845" s="7" t="s">
        <v>54</v>
      </c>
      <c r="B30845" s="7" t="s">
        <v>192</v>
      </c>
      <c r="C30845" s="7" t="s">
        <v>1311</v>
      </c>
      <c r="D30845" s="7" t="n">
        <v>0</v>
      </c>
      <c r="E30845" s="7" t="n">
        <v>0</v>
      </c>
      <c r="F30845" s="7" t="n">
        <v>120</v>
      </c>
      <c r="G30845" s="7" t="n">
        <v>1885.56</v>
      </c>
    </row>
    <row r="30846" customFormat="false" ht="15" hidden="false" customHeight="false" outlineLevel="0" collapsed="false">
      <c r="A30846" s="7" t="s">
        <v>54</v>
      </c>
      <c r="B30846" s="7" t="s">
        <v>265</v>
      </c>
      <c r="C30846" s="7" t="s">
        <v>1439</v>
      </c>
      <c r="D30846" s="7" t="n">
        <v>0</v>
      </c>
      <c r="E30846" s="7" t="n">
        <v>0</v>
      </c>
      <c r="F30846" s="7" t="n">
        <v>50</v>
      </c>
      <c r="G30846" s="7" t="n">
        <v>823.12</v>
      </c>
    </row>
    <row r="30847" customFormat="false" ht="15" hidden="false" customHeight="false" outlineLevel="0" collapsed="false">
      <c r="A30847" s="7" t="s">
        <v>54</v>
      </c>
      <c r="B30847" s="7" t="s">
        <v>265</v>
      </c>
      <c r="C30847" s="7" t="s">
        <v>1439</v>
      </c>
      <c r="D30847" s="7" t="n">
        <v>144</v>
      </c>
      <c r="E30847" s="7" t="n">
        <v>2751.43</v>
      </c>
      <c r="F30847" s="7" t="n">
        <v>0</v>
      </c>
      <c r="G30847" s="7" t="n">
        <v>0</v>
      </c>
    </row>
    <row r="30848" customFormat="false" ht="15" hidden="false" customHeight="false" outlineLevel="0" collapsed="false">
      <c r="A30848" s="7" t="s">
        <v>54</v>
      </c>
      <c r="B30848" s="7" t="s">
        <v>308</v>
      </c>
      <c r="C30848" s="7" t="s">
        <v>1441</v>
      </c>
      <c r="D30848" s="7" t="n">
        <v>180</v>
      </c>
      <c r="E30848" s="7" t="n">
        <v>7254</v>
      </c>
      <c r="F30848" s="7" t="n">
        <v>0</v>
      </c>
      <c r="G30848" s="7" t="n">
        <v>0</v>
      </c>
    </row>
    <row r="30849" customFormat="false" ht="15" hidden="false" customHeight="false" outlineLevel="0" collapsed="false">
      <c r="A30849" s="7" t="s">
        <v>54</v>
      </c>
      <c r="B30849" s="7" t="s">
        <v>308</v>
      </c>
      <c r="C30849" s="7" t="s">
        <v>1441</v>
      </c>
      <c r="D30849" s="7" t="n">
        <v>0</v>
      </c>
      <c r="E30849" s="7" t="n">
        <v>0</v>
      </c>
      <c r="F30849" s="7" t="n">
        <v>240</v>
      </c>
      <c r="G30849" s="7" t="n">
        <v>10931.83</v>
      </c>
    </row>
    <row r="30850" customFormat="false" ht="15" hidden="false" customHeight="false" outlineLevel="0" collapsed="false">
      <c r="A30850" s="7" t="s">
        <v>54</v>
      </c>
      <c r="B30850" s="7" t="s">
        <v>308</v>
      </c>
      <c r="C30850" s="7" t="s">
        <v>1441</v>
      </c>
      <c r="D30850" s="7" t="n">
        <v>300</v>
      </c>
      <c r="E30850" s="7" t="n">
        <v>13450.23</v>
      </c>
      <c r="F30850" s="7" t="n">
        <v>0</v>
      </c>
      <c r="G30850" s="7" t="n">
        <v>0</v>
      </c>
    </row>
    <row r="30851" customFormat="false" ht="15" hidden="false" customHeight="false" outlineLevel="0" collapsed="false">
      <c r="A30851" s="7" t="s">
        <v>54</v>
      </c>
      <c r="B30851" s="7" t="s">
        <v>308</v>
      </c>
      <c r="C30851" s="7" t="s">
        <v>1441</v>
      </c>
      <c r="D30851" s="7" t="n">
        <v>0</v>
      </c>
      <c r="E30851" s="7" t="n">
        <v>0</v>
      </c>
      <c r="F30851" s="7" t="n">
        <v>410</v>
      </c>
      <c r="G30851" s="7" t="n">
        <v>15837.58</v>
      </c>
    </row>
    <row r="30852" customFormat="false" ht="15" hidden="false" customHeight="false" outlineLevel="0" collapsed="false">
      <c r="A30852" s="7" t="s">
        <v>54</v>
      </c>
      <c r="B30852" s="7" t="s">
        <v>185</v>
      </c>
      <c r="C30852" s="7" t="s">
        <v>1442</v>
      </c>
      <c r="D30852" s="7" t="n">
        <v>0</v>
      </c>
      <c r="E30852" s="7" t="n">
        <v>0</v>
      </c>
      <c r="F30852" s="7" t="n">
        <v>30</v>
      </c>
      <c r="G30852" s="7" t="n">
        <v>1063.84</v>
      </c>
    </row>
    <row r="30853" customFormat="false" ht="15" hidden="false" customHeight="false" outlineLevel="0" collapsed="false">
      <c r="A30853" s="7" t="s">
        <v>54</v>
      </c>
      <c r="B30853" s="7" t="s">
        <v>185</v>
      </c>
      <c r="C30853" s="7" t="s">
        <v>1442</v>
      </c>
      <c r="D30853" s="7" t="n">
        <v>0</v>
      </c>
      <c r="E30853" s="7" t="n">
        <v>0</v>
      </c>
      <c r="F30853" s="7" t="n">
        <v>25</v>
      </c>
      <c r="G30853" s="7" t="n">
        <v>751.83</v>
      </c>
    </row>
    <row r="30854" customFormat="false" ht="15" hidden="false" customHeight="false" outlineLevel="0" collapsed="false">
      <c r="A30854" s="7" t="s">
        <v>54</v>
      </c>
      <c r="B30854" s="7" t="s">
        <v>185</v>
      </c>
      <c r="C30854" s="7" t="s">
        <v>1442</v>
      </c>
      <c r="D30854" s="7" t="n">
        <v>55</v>
      </c>
      <c r="E30854" s="7" t="n">
        <v>1725.6</v>
      </c>
      <c r="F30854" s="7" t="n">
        <v>0</v>
      </c>
      <c r="G30854" s="7" t="n">
        <v>0</v>
      </c>
    </row>
    <row r="30855" customFormat="false" ht="15" hidden="false" customHeight="false" outlineLevel="0" collapsed="false">
      <c r="A30855" s="7" t="s">
        <v>54</v>
      </c>
      <c r="B30855" s="7" t="s">
        <v>406</v>
      </c>
      <c r="C30855" s="7" t="s">
        <v>1393</v>
      </c>
      <c r="D30855" s="7" t="n">
        <v>12</v>
      </c>
      <c r="E30855" s="7" t="n">
        <v>391.77</v>
      </c>
      <c r="F30855" s="7" t="n">
        <v>0</v>
      </c>
      <c r="G30855" s="7" t="n">
        <v>0</v>
      </c>
    </row>
    <row r="30856" customFormat="false" ht="15" hidden="false" customHeight="false" outlineLevel="0" collapsed="false">
      <c r="A30856" s="7" t="s">
        <v>54</v>
      </c>
      <c r="B30856" s="7" t="s">
        <v>162</v>
      </c>
      <c r="C30856" s="7" t="s">
        <v>1429</v>
      </c>
      <c r="D30856" s="7" t="n">
        <v>180</v>
      </c>
      <c r="E30856" s="7" t="n">
        <v>2628.96</v>
      </c>
      <c r="F30856" s="7" t="n">
        <v>0</v>
      </c>
      <c r="G30856" s="7" t="n">
        <v>0</v>
      </c>
    </row>
    <row r="30857" customFormat="false" ht="15" hidden="false" customHeight="false" outlineLevel="0" collapsed="false">
      <c r="A30857" s="7" t="s">
        <v>54</v>
      </c>
      <c r="B30857" s="7" t="s">
        <v>162</v>
      </c>
      <c r="C30857" s="7" t="s">
        <v>1429</v>
      </c>
      <c r="D30857" s="7" t="n">
        <v>0</v>
      </c>
      <c r="E30857" s="7" t="n">
        <v>0</v>
      </c>
      <c r="F30857" s="7" t="n">
        <v>150</v>
      </c>
      <c r="G30857" s="7" t="n">
        <v>2099.93</v>
      </c>
    </row>
    <row r="30858" customFormat="false" ht="15" hidden="false" customHeight="false" outlineLevel="0" collapsed="false">
      <c r="A30858" s="7" t="s">
        <v>54</v>
      </c>
      <c r="B30858" s="7" t="s">
        <v>162</v>
      </c>
      <c r="C30858" s="7" t="s">
        <v>1429</v>
      </c>
      <c r="D30858" s="7" t="n">
        <v>0</v>
      </c>
      <c r="E30858" s="7" t="n">
        <v>0</v>
      </c>
      <c r="F30858" s="7" t="n">
        <v>30</v>
      </c>
      <c r="G30858" s="7" t="n">
        <v>495.23</v>
      </c>
    </row>
    <row r="30859" customFormat="false" ht="15" hidden="false" customHeight="false" outlineLevel="0" collapsed="false">
      <c r="A30859" s="7" t="s">
        <v>54</v>
      </c>
      <c r="B30859" s="7" t="s">
        <v>279</v>
      </c>
      <c r="C30859" s="7" t="s">
        <v>1432</v>
      </c>
      <c r="D30859" s="7" t="n">
        <v>0</v>
      </c>
      <c r="E30859" s="7" t="n">
        <v>0</v>
      </c>
      <c r="F30859" s="7" t="n">
        <v>50</v>
      </c>
      <c r="G30859" s="7" t="n">
        <v>871.25</v>
      </c>
    </row>
    <row r="30860" customFormat="false" ht="15" hidden="false" customHeight="false" outlineLevel="0" collapsed="false">
      <c r="A30860" s="7" t="s">
        <v>54</v>
      </c>
      <c r="B30860" s="7" t="s">
        <v>279</v>
      </c>
      <c r="C30860" s="7" t="s">
        <v>1432</v>
      </c>
      <c r="D30860" s="7" t="n">
        <v>40</v>
      </c>
      <c r="E30860" s="7" t="n">
        <v>616.67</v>
      </c>
      <c r="F30860" s="7" t="n">
        <v>0</v>
      </c>
      <c r="G30860" s="7" t="n">
        <v>0</v>
      </c>
    </row>
    <row r="30861" customFormat="false" ht="15" hidden="false" customHeight="false" outlineLevel="0" collapsed="false">
      <c r="A30861" s="7" t="s">
        <v>54</v>
      </c>
      <c r="B30861" s="7" t="s">
        <v>279</v>
      </c>
      <c r="C30861" s="7" t="s">
        <v>1432</v>
      </c>
      <c r="D30861" s="7" t="n">
        <v>0</v>
      </c>
      <c r="E30861" s="7" t="n">
        <v>0</v>
      </c>
      <c r="F30861" s="7" t="n">
        <v>110</v>
      </c>
      <c r="G30861" s="7" t="n">
        <v>1625.5</v>
      </c>
    </row>
    <row r="30862" customFormat="false" ht="15" hidden="false" customHeight="false" outlineLevel="0" collapsed="false">
      <c r="A30862" s="7" t="s">
        <v>54</v>
      </c>
      <c r="B30862" s="7" t="s">
        <v>279</v>
      </c>
      <c r="C30862" s="7" t="s">
        <v>1432</v>
      </c>
      <c r="D30862" s="7" t="n">
        <v>120</v>
      </c>
      <c r="E30862" s="7" t="n">
        <v>2058.16</v>
      </c>
      <c r="F30862" s="7" t="n">
        <v>0</v>
      </c>
      <c r="G30862" s="7" t="n">
        <v>0</v>
      </c>
    </row>
    <row r="30863" customFormat="false" ht="15" hidden="false" customHeight="false" outlineLevel="0" collapsed="false">
      <c r="A30863" s="7" t="s">
        <v>54</v>
      </c>
      <c r="B30863" s="7" t="s">
        <v>124</v>
      </c>
      <c r="C30863" s="7" t="s">
        <v>1449</v>
      </c>
      <c r="D30863" s="7" t="n">
        <v>0</v>
      </c>
      <c r="E30863" s="7" t="n">
        <v>0</v>
      </c>
      <c r="F30863" s="7" t="n">
        <v>-30</v>
      </c>
      <c r="G30863" s="7" t="n">
        <v>-278.86</v>
      </c>
    </row>
    <row r="30864" customFormat="false" ht="15" hidden="false" customHeight="false" outlineLevel="0" collapsed="false">
      <c r="A30864" s="7" t="s">
        <v>54</v>
      </c>
      <c r="B30864" s="7" t="s">
        <v>124</v>
      </c>
      <c r="C30864" s="7" t="s">
        <v>1449</v>
      </c>
      <c r="D30864" s="7" t="n">
        <v>30</v>
      </c>
      <c r="E30864" s="7" t="n">
        <v>281.61</v>
      </c>
      <c r="F30864" s="7" t="n">
        <v>0</v>
      </c>
      <c r="G30864" s="7" t="n">
        <v>0</v>
      </c>
    </row>
    <row r="30865" customFormat="false" ht="15" hidden="false" customHeight="false" outlineLevel="0" collapsed="false">
      <c r="A30865" s="7" t="s">
        <v>54</v>
      </c>
      <c r="B30865" s="7" t="s">
        <v>124</v>
      </c>
      <c r="C30865" s="7" t="s">
        <v>1449</v>
      </c>
      <c r="D30865" s="7" t="n">
        <v>1</v>
      </c>
      <c r="E30865" s="7" t="n">
        <v>0.03</v>
      </c>
      <c r="F30865" s="7" t="n">
        <v>0</v>
      </c>
      <c r="G30865" s="7" t="n">
        <v>0</v>
      </c>
    </row>
    <row r="30866" customFormat="false" ht="15" hidden="false" customHeight="false" outlineLevel="0" collapsed="false">
      <c r="A30866" s="7" t="s">
        <v>54</v>
      </c>
      <c r="B30866" s="7" t="s">
        <v>143</v>
      </c>
      <c r="C30866" s="7" t="s">
        <v>1450</v>
      </c>
      <c r="D30866" s="7" t="n">
        <v>0</v>
      </c>
      <c r="E30866" s="7" t="n">
        <v>0</v>
      </c>
      <c r="F30866" s="7" t="n">
        <v>-30</v>
      </c>
      <c r="G30866" s="7" t="n">
        <v>-307.22</v>
      </c>
    </row>
    <row r="30867" customFormat="false" ht="15" hidden="false" customHeight="false" outlineLevel="0" collapsed="false">
      <c r="A30867" s="7" t="s">
        <v>54</v>
      </c>
      <c r="B30867" s="7" t="s">
        <v>143</v>
      </c>
      <c r="C30867" s="7" t="s">
        <v>1450</v>
      </c>
      <c r="D30867" s="7" t="n">
        <v>30</v>
      </c>
      <c r="E30867" s="7" t="n">
        <v>310.25</v>
      </c>
      <c r="F30867" s="7" t="n">
        <v>0</v>
      </c>
      <c r="G30867" s="7" t="n">
        <v>0</v>
      </c>
    </row>
    <row r="30868" customFormat="false" ht="15" hidden="false" customHeight="false" outlineLevel="0" collapsed="false">
      <c r="A30868" s="7" t="s">
        <v>54</v>
      </c>
      <c r="B30868" s="7" t="s">
        <v>1242</v>
      </c>
      <c r="C30868" s="7" t="s">
        <v>1622</v>
      </c>
      <c r="D30868" s="7" t="n">
        <v>0</v>
      </c>
      <c r="E30868" s="7" t="n">
        <v>0</v>
      </c>
      <c r="F30868" s="7" t="n">
        <v>1</v>
      </c>
      <c r="G30868" s="7" t="n">
        <v>0.03</v>
      </c>
    </row>
    <row r="30869" customFormat="false" ht="15" hidden="false" customHeight="false" outlineLevel="0" collapsed="false">
      <c r="A30869" s="7" t="s">
        <v>54</v>
      </c>
      <c r="B30869" s="7" t="s">
        <v>684</v>
      </c>
      <c r="C30869" s="7" t="s">
        <v>1499</v>
      </c>
      <c r="D30869" s="7" t="n">
        <v>3</v>
      </c>
      <c r="E30869" s="7" t="n">
        <v>255.83</v>
      </c>
      <c r="F30869" s="7" t="n">
        <v>0</v>
      </c>
      <c r="G30869" s="7" t="n">
        <v>0</v>
      </c>
    </row>
    <row r="30870" customFormat="false" ht="15" hidden="false" customHeight="false" outlineLevel="0" collapsed="false">
      <c r="A30870" s="7" t="s">
        <v>54</v>
      </c>
      <c r="B30870" s="7" t="s">
        <v>681</v>
      </c>
      <c r="C30870" s="7" t="s">
        <v>1499</v>
      </c>
      <c r="D30870" s="7" t="n">
        <v>5</v>
      </c>
      <c r="E30870" s="7" t="n">
        <v>426.39</v>
      </c>
      <c r="F30870" s="7" t="n">
        <v>0</v>
      </c>
      <c r="G30870" s="7" t="n">
        <v>0</v>
      </c>
    </row>
    <row r="30871" customFormat="false" ht="15" hidden="false" customHeight="false" outlineLevel="0" collapsed="false">
      <c r="A30871" s="7" t="s">
        <v>54</v>
      </c>
      <c r="B30871" s="7" t="s">
        <v>683</v>
      </c>
      <c r="C30871" s="7" t="s">
        <v>1499</v>
      </c>
      <c r="D30871" s="7" t="n">
        <v>5</v>
      </c>
      <c r="E30871" s="7" t="n">
        <v>426.39</v>
      </c>
      <c r="F30871" s="7" t="n">
        <v>0</v>
      </c>
      <c r="G30871" s="7" t="n">
        <v>0</v>
      </c>
    </row>
    <row r="30872" customFormat="false" ht="15" hidden="false" customHeight="false" outlineLevel="0" collapsed="false">
      <c r="A30872" s="7" t="s">
        <v>54</v>
      </c>
      <c r="B30872" s="7" t="s">
        <v>664</v>
      </c>
      <c r="C30872" s="7" t="s">
        <v>1499</v>
      </c>
      <c r="D30872" s="7" t="n">
        <v>5</v>
      </c>
      <c r="E30872" s="7" t="n">
        <v>426.39</v>
      </c>
      <c r="F30872" s="7" t="n">
        <v>0</v>
      </c>
      <c r="G30872" s="7" t="n">
        <v>0</v>
      </c>
    </row>
    <row r="30873" customFormat="false" ht="15" hidden="false" customHeight="false" outlineLevel="0" collapsed="false">
      <c r="A30873" s="7" t="s">
        <v>54</v>
      </c>
      <c r="B30873" s="7" t="s">
        <v>702</v>
      </c>
      <c r="C30873" s="7" t="s">
        <v>1499</v>
      </c>
      <c r="D30873" s="7" t="n">
        <v>5</v>
      </c>
      <c r="E30873" s="7" t="n">
        <v>426.39</v>
      </c>
      <c r="F30873" s="7" t="n">
        <v>0</v>
      </c>
      <c r="G30873" s="7" t="n">
        <v>0</v>
      </c>
    </row>
    <row r="30874" customFormat="false" ht="15" hidden="false" customHeight="false" outlineLevel="0" collapsed="false">
      <c r="A30874" s="7" t="s">
        <v>54</v>
      </c>
      <c r="B30874" s="7" t="s">
        <v>1243</v>
      </c>
      <c r="C30874" s="7" t="s">
        <v>1623</v>
      </c>
      <c r="D30874" s="7" t="n">
        <v>0</v>
      </c>
      <c r="E30874" s="7" t="n">
        <v>0</v>
      </c>
      <c r="F30874" s="7" t="n">
        <v>1</v>
      </c>
      <c r="G30874" s="7" t="n">
        <v>0.03</v>
      </c>
    </row>
    <row r="30875" customFormat="false" ht="15" hidden="false" customHeight="false" outlineLevel="0" collapsed="false">
      <c r="A30875" s="7" t="s">
        <v>54</v>
      </c>
      <c r="B30875" s="7" t="s">
        <v>1234</v>
      </c>
      <c r="C30875" s="7" t="s">
        <v>1624</v>
      </c>
      <c r="D30875" s="7" t="n">
        <v>30</v>
      </c>
      <c r="E30875" s="7" t="n">
        <v>1557.91</v>
      </c>
      <c r="F30875" s="7" t="n">
        <v>0</v>
      </c>
      <c r="G30875" s="7" t="n">
        <v>0</v>
      </c>
    </row>
    <row r="30876" customFormat="false" ht="15" hidden="false" customHeight="false" outlineLevel="0" collapsed="false">
      <c r="A30876" s="7" t="s">
        <v>54</v>
      </c>
      <c r="B30876" s="7" t="s">
        <v>884</v>
      </c>
      <c r="C30876" s="7" t="s">
        <v>1436</v>
      </c>
      <c r="D30876" s="7" t="n">
        <v>0</v>
      </c>
      <c r="E30876" s="7" t="n">
        <v>0</v>
      </c>
      <c r="F30876" s="7" t="n">
        <v>380</v>
      </c>
      <c r="G30876" s="7" t="n">
        <v>8570.81</v>
      </c>
    </row>
    <row r="30877" customFormat="false" ht="15" hidden="false" customHeight="false" outlineLevel="0" collapsed="false">
      <c r="A30877" s="7" t="s">
        <v>54</v>
      </c>
      <c r="B30877" s="7" t="s">
        <v>884</v>
      </c>
      <c r="C30877" s="7" t="s">
        <v>1436</v>
      </c>
      <c r="D30877" s="7" t="n">
        <v>0</v>
      </c>
      <c r="E30877" s="7" t="n">
        <v>0</v>
      </c>
      <c r="F30877" s="7" t="n">
        <v>250</v>
      </c>
      <c r="G30877" s="7" t="n">
        <v>19714.59</v>
      </c>
    </row>
    <row r="30878" customFormat="false" ht="15" hidden="false" customHeight="false" outlineLevel="0" collapsed="false">
      <c r="A30878" s="7" t="s">
        <v>54</v>
      </c>
      <c r="B30878" s="7" t="s">
        <v>868</v>
      </c>
      <c r="C30878" s="7" t="s">
        <v>1573</v>
      </c>
      <c r="D30878" s="7" t="n">
        <v>0</v>
      </c>
      <c r="E30878" s="7" t="n">
        <v>0</v>
      </c>
      <c r="F30878" s="7" t="n">
        <v>2000</v>
      </c>
      <c r="G30878" s="7" t="n">
        <v>27818.7</v>
      </c>
    </row>
    <row r="30879" customFormat="false" ht="15" hidden="false" customHeight="false" outlineLevel="0" collapsed="false">
      <c r="A30879" s="7" t="s">
        <v>54</v>
      </c>
      <c r="B30879" s="7" t="s">
        <v>868</v>
      </c>
      <c r="C30879" s="7" t="s">
        <v>1573</v>
      </c>
      <c r="D30879" s="7" t="n">
        <v>0</v>
      </c>
      <c r="E30879" s="7" t="n">
        <v>0</v>
      </c>
      <c r="F30879" s="7" t="n">
        <v>2000</v>
      </c>
      <c r="G30879" s="7" t="n">
        <v>24610.3</v>
      </c>
    </row>
    <row r="30880" customFormat="false" ht="15" hidden="false" customHeight="false" outlineLevel="0" collapsed="false">
      <c r="A30880" s="7" t="s">
        <v>54</v>
      </c>
      <c r="B30880" s="7" t="s">
        <v>868</v>
      </c>
      <c r="C30880" s="7" t="s">
        <v>1573</v>
      </c>
      <c r="D30880" s="7" t="n">
        <v>0</v>
      </c>
      <c r="E30880" s="7" t="n">
        <v>0</v>
      </c>
      <c r="F30880" s="7" t="n">
        <v>3500</v>
      </c>
      <c r="G30880" s="7" t="n">
        <v>46729.81</v>
      </c>
    </row>
    <row r="30881" customFormat="false" ht="15" hidden="false" customHeight="false" outlineLevel="0" collapsed="false">
      <c r="A30881" s="7" t="s">
        <v>54</v>
      </c>
      <c r="B30881" s="7" t="s">
        <v>868</v>
      </c>
      <c r="C30881" s="7" t="s">
        <v>1573</v>
      </c>
      <c r="D30881" s="7" t="n">
        <v>2400</v>
      </c>
      <c r="E30881" s="7" t="n">
        <v>29535.32</v>
      </c>
      <c r="F30881" s="7" t="n">
        <v>0</v>
      </c>
      <c r="G30881" s="7" t="n">
        <v>0</v>
      </c>
    </row>
    <row r="30882" customFormat="false" ht="15" hidden="false" customHeight="false" outlineLevel="0" collapsed="false">
      <c r="A30882" s="7" t="s">
        <v>54</v>
      </c>
      <c r="B30882" s="7" t="s">
        <v>868</v>
      </c>
      <c r="C30882" s="7" t="s">
        <v>1573</v>
      </c>
      <c r="D30882" s="7" t="n">
        <v>0</v>
      </c>
      <c r="E30882" s="7" t="n">
        <v>0</v>
      </c>
      <c r="F30882" s="7" t="n">
        <v>-2000</v>
      </c>
      <c r="G30882" s="7" t="n">
        <v>-21743.08</v>
      </c>
    </row>
    <row r="30883" customFormat="false" ht="15" hidden="false" customHeight="false" outlineLevel="0" collapsed="false">
      <c r="A30883" s="7" t="s">
        <v>54</v>
      </c>
      <c r="B30883" s="7" t="s">
        <v>868</v>
      </c>
      <c r="C30883" s="7" t="s">
        <v>1573</v>
      </c>
      <c r="D30883" s="7" t="n">
        <v>2400</v>
      </c>
      <c r="E30883" s="7" t="n">
        <v>37191.24</v>
      </c>
      <c r="F30883" s="7" t="n">
        <v>0</v>
      </c>
      <c r="G30883" s="7" t="n">
        <v>0</v>
      </c>
    </row>
    <row r="30884" customFormat="false" ht="15" hidden="false" customHeight="false" outlineLevel="0" collapsed="false">
      <c r="A30884" s="7" t="s">
        <v>54</v>
      </c>
      <c r="B30884" s="7" t="s">
        <v>907</v>
      </c>
      <c r="C30884" s="7" t="s">
        <v>1574</v>
      </c>
      <c r="D30884" s="7" t="n">
        <v>5</v>
      </c>
      <c r="E30884" s="7" t="n">
        <v>78.44</v>
      </c>
      <c r="F30884" s="7" t="n">
        <v>0</v>
      </c>
      <c r="G30884" s="7" t="n">
        <v>0</v>
      </c>
    </row>
    <row r="30885" customFormat="false" ht="15" hidden="false" customHeight="false" outlineLevel="0" collapsed="false">
      <c r="A30885" s="7" t="s">
        <v>54</v>
      </c>
      <c r="B30885" s="7" t="s">
        <v>907</v>
      </c>
      <c r="C30885" s="7" t="s">
        <v>1574</v>
      </c>
      <c r="D30885" s="7" t="n">
        <v>0</v>
      </c>
      <c r="E30885" s="7" t="n">
        <v>0</v>
      </c>
      <c r="F30885" s="7" t="n">
        <v>70</v>
      </c>
      <c r="G30885" s="7" t="n">
        <v>1052.56</v>
      </c>
    </row>
    <row r="30886" customFormat="false" ht="15" hidden="false" customHeight="false" outlineLevel="0" collapsed="false">
      <c r="A30886" s="7" t="s">
        <v>54</v>
      </c>
      <c r="B30886" s="7" t="s">
        <v>907</v>
      </c>
      <c r="C30886" s="7" t="s">
        <v>1574</v>
      </c>
      <c r="D30886" s="7" t="n">
        <v>0</v>
      </c>
      <c r="E30886" s="7" t="n">
        <v>0</v>
      </c>
      <c r="F30886" s="7" t="n">
        <v>65</v>
      </c>
      <c r="G30886" s="7" t="n">
        <v>1152.49</v>
      </c>
    </row>
    <row r="30887" customFormat="false" ht="15" hidden="false" customHeight="false" outlineLevel="0" collapsed="false">
      <c r="A30887" s="7" t="s">
        <v>54</v>
      </c>
      <c r="B30887" s="7" t="s">
        <v>905</v>
      </c>
      <c r="C30887" s="7" t="s">
        <v>1574</v>
      </c>
      <c r="D30887" s="7" t="n">
        <v>84</v>
      </c>
      <c r="E30887" s="7" t="n">
        <v>1465.99</v>
      </c>
      <c r="F30887" s="7" t="n">
        <v>0</v>
      </c>
      <c r="G30887" s="7" t="n">
        <v>0</v>
      </c>
    </row>
    <row r="30888" customFormat="false" ht="15" hidden="false" customHeight="false" outlineLevel="0" collapsed="false">
      <c r="A30888" s="7" t="s">
        <v>54</v>
      </c>
      <c r="B30888" s="7" t="s">
        <v>905</v>
      </c>
      <c r="C30888" s="7" t="s">
        <v>1574</v>
      </c>
      <c r="D30888" s="7" t="n">
        <v>0</v>
      </c>
      <c r="E30888" s="7" t="n">
        <v>0</v>
      </c>
      <c r="F30888" s="7" t="n">
        <v>80</v>
      </c>
      <c r="G30888" s="7" t="n">
        <v>1202.92</v>
      </c>
    </row>
    <row r="30889" customFormat="false" ht="15" hidden="false" customHeight="false" outlineLevel="0" collapsed="false">
      <c r="A30889" s="7" t="s">
        <v>54</v>
      </c>
      <c r="B30889" s="7" t="s">
        <v>905</v>
      </c>
      <c r="C30889" s="7" t="s">
        <v>1574</v>
      </c>
      <c r="D30889" s="7" t="n">
        <v>0</v>
      </c>
      <c r="E30889" s="7" t="n">
        <v>0</v>
      </c>
      <c r="F30889" s="7" t="n">
        <v>75</v>
      </c>
      <c r="G30889" s="7" t="n">
        <v>1329.8</v>
      </c>
    </row>
    <row r="30890" customFormat="false" ht="15" hidden="false" customHeight="false" outlineLevel="0" collapsed="false">
      <c r="A30890" s="7" t="s">
        <v>54</v>
      </c>
      <c r="B30890" s="7" t="s">
        <v>905</v>
      </c>
      <c r="C30890" s="7" t="s">
        <v>1574</v>
      </c>
      <c r="D30890" s="7" t="n">
        <v>75</v>
      </c>
      <c r="E30890" s="7" t="n">
        <v>1176.54</v>
      </c>
      <c r="F30890" s="7" t="n">
        <v>0</v>
      </c>
      <c r="G30890" s="7" t="n">
        <v>0</v>
      </c>
    </row>
    <row r="30891" customFormat="false" ht="15" hidden="false" customHeight="false" outlineLevel="0" collapsed="false">
      <c r="A30891" s="7" t="s">
        <v>54</v>
      </c>
      <c r="B30891" s="7" t="s">
        <v>910</v>
      </c>
      <c r="C30891" s="7" t="s">
        <v>1574</v>
      </c>
      <c r="D30891" s="7" t="n">
        <v>0</v>
      </c>
      <c r="E30891" s="7" t="n">
        <v>0</v>
      </c>
      <c r="F30891" s="7" t="n">
        <v>150</v>
      </c>
      <c r="G30891" s="7" t="n">
        <v>2099.93</v>
      </c>
    </row>
    <row r="30892" customFormat="false" ht="15" hidden="false" customHeight="false" outlineLevel="0" collapsed="false">
      <c r="A30892" s="7" t="s">
        <v>54</v>
      </c>
      <c r="B30892" s="7" t="s">
        <v>910</v>
      </c>
      <c r="C30892" s="7" t="s">
        <v>1574</v>
      </c>
      <c r="D30892" s="7" t="n">
        <v>120</v>
      </c>
      <c r="E30892" s="7" t="n">
        <v>1949.83</v>
      </c>
      <c r="F30892" s="7" t="n">
        <v>0</v>
      </c>
      <c r="G30892" s="7" t="n">
        <v>0</v>
      </c>
    </row>
    <row r="30893" customFormat="false" ht="15" hidden="false" customHeight="false" outlineLevel="0" collapsed="false">
      <c r="A30893" s="7" t="s">
        <v>54</v>
      </c>
      <c r="B30893" s="7" t="s">
        <v>910</v>
      </c>
      <c r="C30893" s="7" t="s">
        <v>1574</v>
      </c>
      <c r="D30893" s="7" t="n">
        <v>130</v>
      </c>
      <c r="E30893" s="7" t="n">
        <v>1898.7</v>
      </c>
      <c r="F30893" s="7" t="n">
        <v>0</v>
      </c>
      <c r="G30893" s="7" t="n">
        <v>0</v>
      </c>
    </row>
    <row r="30894" customFormat="false" ht="15" hidden="false" customHeight="false" outlineLevel="0" collapsed="false">
      <c r="A30894" s="7" t="s">
        <v>54</v>
      </c>
      <c r="B30894" s="7" t="s">
        <v>910</v>
      </c>
      <c r="C30894" s="7" t="s">
        <v>1574</v>
      </c>
      <c r="D30894" s="7" t="n">
        <v>0</v>
      </c>
      <c r="E30894" s="7" t="n">
        <v>0</v>
      </c>
      <c r="F30894" s="7" t="n">
        <v>150</v>
      </c>
      <c r="G30894" s="7" t="n">
        <v>2476.17</v>
      </c>
    </row>
    <row r="30895" customFormat="false" ht="15" hidden="false" customHeight="false" outlineLevel="0" collapsed="false">
      <c r="A30895" s="7" t="s">
        <v>54</v>
      </c>
      <c r="B30895" s="7" t="s">
        <v>889</v>
      </c>
      <c r="C30895" s="7" t="s">
        <v>1439</v>
      </c>
      <c r="D30895" s="7" t="n">
        <v>0</v>
      </c>
      <c r="E30895" s="7" t="n">
        <v>0</v>
      </c>
      <c r="F30895" s="7" t="n">
        <v>50</v>
      </c>
      <c r="G30895" s="7" t="n">
        <v>817.75</v>
      </c>
    </row>
    <row r="30896" customFormat="false" ht="15" hidden="false" customHeight="false" outlineLevel="0" collapsed="false">
      <c r="A30896" s="7" t="s">
        <v>54</v>
      </c>
      <c r="B30896" s="7" t="s">
        <v>889</v>
      </c>
      <c r="C30896" s="7" t="s">
        <v>1439</v>
      </c>
      <c r="D30896" s="7" t="n">
        <v>480</v>
      </c>
      <c r="E30896" s="7" t="n">
        <v>7727.11</v>
      </c>
      <c r="F30896" s="7" t="n">
        <v>0</v>
      </c>
      <c r="G30896" s="7" t="n">
        <v>0</v>
      </c>
    </row>
    <row r="30897" customFormat="false" ht="15" hidden="false" customHeight="false" outlineLevel="0" collapsed="false">
      <c r="A30897" s="7" t="s">
        <v>54</v>
      </c>
      <c r="B30897" s="7" t="s">
        <v>889</v>
      </c>
      <c r="C30897" s="7" t="s">
        <v>1439</v>
      </c>
      <c r="D30897" s="7" t="n">
        <v>70</v>
      </c>
      <c r="E30897" s="7" t="n">
        <v>1012.91</v>
      </c>
      <c r="F30897" s="7" t="n">
        <v>0</v>
      </c>
      <c r="G30897" s="7" t="n">
        <v>0</v>
      </c>
    </row>
    <row r="30898" customFormat="false" ht="15" hidden="false" customHeight="false" outlineLevel="0" collapsed="false">
      <c r="A30898" s="7" t="s">
        <v>54</v>
      </c>
      <c r="B30898" s="7" t="s">
        <v>889</v>
      </c>
      <c r="C30898" s="7" t="s">
        <v>1439</v>
      </c>
      <c r="D30898" s="7" t="n">
        <v>0</v>
      </c>
      <c r="E30898" s="7" t="n">
        <v>0</v>
      </c>
      <c r="F30898" s="7" t="n">
        <v>440</v>
      </c>
      <c r="G30898" s="7" t="n">
        <v>6102.75</v>
      </c>
    </row>
    <row r="30899" customFormat="false" ht="15" hidden="false" customHeight="false" outlineLevel="0" collapsed="false">
      <c r="A30899" s="7" t="s">
        <v>54</v>
      </c>
      <c r="B30899" s="7" t="s">
        <v>894</v>
      </c>
      <c r="C30899" s="7" t="s">
        <v>1575</v>
      </c>
      <c r="D30899" s="7" t="n">
        <v>20</v>
      </c>
      <c r="E30899" s="7" t="n">
        <v>586.92</v>
      </c>
      <c r="F30899" s="7" t="n">
        <v>0</v>
      </c>
      <c r="G30899" s="7" t="n">
        <v>0</v>
      </c>
    </row>
    <row r="30900" customFormat="false" ht="15" hidden="false" customHeight="false" outlineLevel="0" collapsed="false">
      <c r="A30900" s="7" t="s">
        <v>54</v>
      </c>
      <c r="B30900" s="7" t="s">
        <v>894</v>
      </c>
      <c r="C30900" s="7" t="s">
        <v>1575</v>
      </c>
      <c r="D30900" s="7" t="n">
        <v>0</v>
      </c>
      <c r="E30900" s="7" t="n">
        <v>0</v>
      </c>
      <c r="F30900" s="7" t="n">
        <v>15</v>
      </c>
      <c r="G30900" s="7" t="n">
        <v>497.53</v>
      </c>
    </row>
    <row r="30901" customFormat="false" ht="15" hidden="false" customHeight="false" outlineLevel="0" collapsed="false">
      <c r="A30901" s="7" t="s">
        <v>54</v>
      </c>
      <c r="B30901" s="7" t="s">
        <v>894</v>
      </c>
      <c r="C30901" s="7" t="s">
        <v>1575</v>
      </c>
      <c r="D30901" s="7" t="n">
        <v>0</v>
      </c>
      <c r="E30901" s="7" t="n">
        <v>0</v>
      </c>
      <c r="F30901" s="7" t="n">
        <v>10</v>
      </c>
      <c r="G30901" s="7" t="n">
        <v>281.29</v>
      </c>
    </row>
    <row r="30902" customFormat="false" ht="15" hidden="false" customHeight="false" outlineLevel="0" collapsed="false">
      <c r="A30902" s="7" t="s">
        <v>54</v>
      </c>
      <c r="B30902" s="7" t="s">
        <v>771</v>
      </c>
      <c r="C30902" s="7" t="s">
        <v>1551</v>
      </c>
      <c r="D30902" s="7" t="n">
        <v>60</v>
      </c>
      <c r="E30902" s="7" t="n">
        <v>4107.28</v>
      </c>
      <c r="F30902" s="7" t="n">
        <v>0</v>
      </c>
      <c r="G30902" s="7" t="n">
        <v>0</v>
      </c>
    </row>
    <row r="30903" customFormat="false" ht="15" hidden="false" customHeight="false" outlineLevel="0" collapsed="false">
      <c r="A30903" s="7" t="s">
        <v>54</v>
      </c>
      <c r="B30903" s="7" t="s">
        <v>771</v>
      </c>
      <c r="C30903" s="7" t="s">
        <v>1551</v>
      </c>
      <c r="D30903" s="7" t="n">
        <v>0</v>
      </c>
      <c r="E30903" s="7" t="n">
        <v>0</v>
      </c>
      <c r="F30903" s="7" t="n">
        <v>30</v>
      </c>
      <c r="G30903" s="7" t="n">
        <v>2086.4</v>
      </c>
    </row>
    <row r="30904" customFormat="false" ht="15" hidden="false" customHeight="false" outlineLevel="0" collapsed="false">
      <c r="A30904" s="7" t="s">
        <v>54</v>
      </c>
      <c r="B30904" s="7" t="s">
        <v>771</v>
      </c>
      <c r="C30904" s="7" t="s">
        <v>1551</v>
      </c>
      <c r="D30904" s="7" t="n">
        <v>0</v>
      </c>
      <c r="E30904" s="7" t="n">
        <v>0</v>
      </c>
      <c r="F30904" s="7" t="n">
        <v>20</v>
      </c>
      <c r="G30904" s="7" t="n">
        <v>1179.59</v>
      </c>
    </row>
    <row r="30905" customFormat="false" ht="15" hidden="false" customHeight="false" outlineLevel="0" collapsed="false">
      <c r="A30905" s="7" t="s">
        <v>54</v>
      </c>
      <c r="B30905" s="7" t="s">
        <v>906</v>
      </c>
      <c r="C30905" s="7" t="s">
        <v>1580</v>
      </c>
      <c r="D30905" s="7" t="n">
        <v>0</v>
      </c>
      <c r="E30905" s="7" t="n">
        <v>0</v>
      </c>
      <c r="F30905" s="7" t="n">
        <v>1800</v>
      </c>
      <c r="G30905" s="7" t="n">
        <v>27765.68</v>
      </c>
    </row>
    <row r="30906" customFormat="false" ht="15" hidden="false" customHeight="false" outlineLevel="0" collapsed="false">
      <c r="A30906" s="7" t="s">
        <v>54</v>
      </c>
      <c r="B30906" s="7" t="s">
        <v>906</v>
      </c>
      <c r="C30906" s="7" t="s">
        <v>1580</v>
      </c>
      <c r="D30906" s="7" t="n">
        <v>1200</v>
      </c>
      <c r="E30906" s="7" t="n">
        <v>21484.26</v>
      </c>
      <c r="F30906" s="7" t="n">
        <v>0</v>
      </c>
      <c r="G30906" s="7" t="n">
        <v>0</v>
      </c>
    </row>
    <row r="30907" customFormat="false" ht="15" hidden="false" customHeight="false" outlineLevel="0" collapsed="false">
      <c r="A30907" s="7" t="s">
        <v>54</v>
      </c>
      <c r="B30907" s="7" t="s">
        <v>906</v>
      </c>
      <c r="C30907" s="7" t="s">
        <v>1580</v>
      </c>
      <c r="D30907" s="7" t="n">
        <v>350</v>
      </c>
      <c r="E30907" s="7" t="n">
        <v>5632.54</v>
      </c>
      <c r="F30907" s="7" t="n">
        <v>0</v>
      </c>
      <c r="G30907" s="7" t="n">
        <v>0</v>
      </c>
    </row>
    <row r="30908" customFormat="false" ht="15" hidden="false" customHeight="false" outlineLevel="0" collapsed="false">
      <c r="A30908" s="7" t="s">
        <v>54</v>
      </c>
      <c r="B30908" s="7" t="s">
        <v>906</v>
      </c>
      <c r="C30908" s="7" t="s">
        <v>1580</v>
      </c>
      <c r="D30908" s="7" t="n">
        <v>0</v>
      </c>
      <c r="E30908" s="7" t="n">
        <v>0</v>
      </c>
      <c r="F30908" s="7" t="n">
        <v>1128</v>
      </c>
      <c r="G30908" s="7" t="n">
        <v>20517.36</v>
      </c>
    </row>
    <row r="30909" customFormat="false" ht="15" hidden="false" customHeight="false" outlineLevel="0" collapsed="false">
      <c r="A30909" s="7" t="s">
        <v>54</v>
      </c>
      <c r="B30909" s="7" t="s">
        <v>908</v>
      </c>
      <c r="C30909" s="7" t="s">
        <v>1393</v>
      </c>
      <c r="D30909" s="7" t="n">
        <v>0</v>
      </c>
      <c r="E30909" s="7" t="n">
        <v>0</v>
      </c>
      <c r="F30909" s="7" t="n">
        <v>75</v>
      </c>
      <c r="G30909" s="7" t="n">
        <v>1118.01</v>
      </c>
    </row>
    <row r="30910" customFormat="false" ht="15" hidden="false" customHeight="false" outlineLevel="0" collapsed="false">
      <c r="A30910" s="7" t="s">
        <v>54</v>
      </c>
      <c r="B30910" s="7" t="s">
        <v>908</v>
      </c>
      <c r="C30910" s="7" t="s">
        <v>1393</v>
      </c>
      <c r="D30910" s="7" t="n">
        <v>60</v>
      </c>
      <c r="E30910" s="7" t="n">
        <v>1038.1</v>
      </c>
      <c r="F30910" s="7" t="n">
        <v>0</v>
      </c>
      <c r="G30910" s="7" t="n">
        <v>0</v>
      </c>
    </row>
    <row r="30911" customFormat="false" ht="15" hidden="false" customHeight="false" outlineLevel="0" collapsed="false">
      <c r="A30911" s="7" t="s">
        <v>54</v>
      </c>
      <c r="B30911" s="7" t="s">
        <v>908</v>
      </c>
      <c r="C30911" s="7" t="s">
        <v>1393</v>
      </c>
      <c r="D30911" s="7" t="n">
        <v>15</v>
      </c>
      <c r="E30911" s="7" t="n">
        <v>233.28</v>
      </c>
      <c r="F30911" s="7" t="n">
        <v>0</v>
      </c>
      <c r="G30911" s="7" t="n">
        <v>0</v>
      </c>
    </row>
    <row r="30912" customFormat="false" ht="15" hidden="false" customHeight="false" outlineLevel="0" collapsed="false">
      <c r="A30912" s="7" t="s">
        <v>54</v>
      </c>
      <c r="B30912" s="7" t="s">
        <v>908</v>
      </c>
      <c r="C30912" s="7" t="s">
        <v>1393</v>
      </c>
      <c r="D30912" s="7" t="n">
        <v>0</v>
      </c>
      <c r="E30912" s="7" t="n">
        <v>0</v>
      </c>
      <c r="F30912" s="7" t="n">
        <v>40</v>
      </c>
      <c r="G30912" s="7" t="n">
        <v>703.11</v>
      </c>
    </row>
    <row r="30913" customFormat="false" ht="15" hidden="false" customHeight="false" outlineLevel="0" collapsed="false">
      <c r="A30913" s="7" t="s">
        <v>54</v>
      </c>
      <c r="B30913" s="7" t="s">
        <v>899</v>
      </c>
      <c r="C30913" s="7" t="s">
        <v>1429</v>
      </c>
      <c r="D30913" s="7" t="n">
        <v>0</v>
      </c>
      <c r="E30913" s="7" t="n">
        <v>0</v>
      </c>
      <c r="F30913" s="7" t="n">
        <v>180</v>
      </c>
      <c r="G30913" s="7" t="n">
        <v>2822.83</v>
      </c>
    </row>
    <row r="30914" customFormat="false" ht="15" hidden="false" customHeight="false" outlineLevel="0" collapsed="false">
      <c r="A30914" s="7" t="s">
        <v>54</v>
      </c>
      <c r="B30914" s="7" t="s">
        <v>899</v>
      </c>
      <c r="C30914" s="7" t="s">
        <v>1429</v>
      </c>
      <c r="D30914" s="7" t="n">
        <v>120</v>
      </c>
      <c r="E30914" s="7" t="n">
        <v>1852.34</v>
      </c>
      <c r="F30914" s="7" t="n">
        <v>0</v>
      </c>
      <c r="G30914" s="7" t="n">
        <v>0</v>
      </c>
    </row>
    <row r="30915" customFormat="false" ht="15" hidden="false" customHeight="false" outlineLevel="0" collapsed="false">
      <c r="A30915" s="7" t="s">
        <v>54</v>
      </c>
      <c r="B30915" s="7" t="s">
        <v>899</v>
      </c>
      <c r="C30915" s="7" t="s">
        <v>1429</v>
      </c>
      <c r="D30915" s="7" t="n">
        <v>220</v>
      </c>
      <c r="E30915" s="7" t="n">
        <v>3052.53</v>
      </c>
      <c r="F30915" s="7" t="n">
        <v>0</v>
      </c>
      <c r="G30915" s="7" t="n">
        <v>0</v>
      </c>
    </row>
    <row r="30916" customFormat="false" ht="15" hidden="false" customHeight="false" outlineLevel="0" collapsed="false">
      <c r="A30916" s="7" t="s">
        <v>54</v>
      </c>
      <c r="B30916" s="7" t="s">
        <v>899</v>
      </c>
      <c r="C30916" s="7" t="s">
        <v>1429</v>
      </c>
      <c r="D30916" s="7" t="n">
        <v>0</v>
      </c>
      <c r="E30916" s="7" t="n">
        <v>0</v>
      </c>
      <c r="F30916" s="7" t="n">
        <v>180</v>
      </c>
      <c r="G30916" s="7" t="n">
        <v>2393.91</v>
      </c>
    </row>
    <row r="30917" customFormat="false" ht="15" hidden="false" customHeight="false" outlineLevel="0" collapsed="false">
      <c r="A30917" s="7" t="s">
        <v>54</v>
      </c>
      <c r="B30917" s="7" t="s">
        <v>1133</v>
      </c>
      <c r="C30917" s="7" t="s">
        <v>1432</v>
      </c>
      <c r="D30917" s="7" t="n">
        <v>0</v>
      </c>
      <c r="E30917" s="7" t="n">
        <v>0</v>
      </c>
      <c r="F30917" s="7" t="n">
        <v>110</v>
      </c>
      <c r="G30917" s="7" t="n">
        <v>2152.13</v>
      </c>
    </row>
    <row r="30918" customFormat="false" ht="15" hidden="false" customHeight="false" outlineLevel="0" collapsed="false">
      <c r="A30918" s="7" t="s">
        <v>54</v>
      </c>
      <c r="B30918" s="7" t="s">
        <v>1133</v>
      </c>
      <c r="C30918" s="7" t="s">
        <v>1432</v>
      </c>
      <c r="D30918" s="7" t="n">
        <v>160</v>
      </c>
      <c r="E30918" s="7" t="n">
        <v>2769.61</v>
      </c>
      <c r="F30918" s="7" t="n">
        <v>0</v>
      </c>
      <c r="G30918" s="7" t="n">
        <v>0</v>
      </c>
    </row>
    <row r="30919" customFormat="false" ht="15" hidden="false" customHeight="false" outlineLevel="0" collapsed="false">
      <c r="A30919" s="7" t="s">
        <v>54</v>
      </c>
      <c r="B30919" s="7" t="s">
        <v>1133</v>
      </c>
      <c r="C30919" s="7" t="s">
        <v>1432</v>
      </c>
      <c r="D30919" s="7" t="n">
        <v>0</v>
      </c>
      <c r="E30919" s="7" t="n">
        <v>0</v>
      </c>
      <c r="F30919" s="7" t="n">
        <v>260</v>
      </c>
      <c r="G30919" s="7" t="n">
        <v>4313.92</v>
      </c>
    </row>
    <row r="30920" customFormat="false" ht="15" hidden="false" customHeight="false" outlineLevel="0" collapsed="false">
      <c r="A30920" s="7" t="s">
        <v>54</v>
      </c>
      <c r="B30920" s="7" t="s">
        <v>935</v>
      </c>
      <c r="C30920" s="7" t="s">
        <v>1576</v>
      </c>
      <c r="D30920" s="7" t="n">
        <v>0</v>
      </c>
      <c r="E30920" s="7" t="n">
        <v>0</v>
      </c>
      <c r="F30920" s="7" t="n">
        <v>1</v>
      </c>
      <c r="G30920" s="7" t="n">
        <v>0.03</v>
      </c>
    </row>
    <row r="30921" customFormat="false" ht="15" hidden="false" customHeight="false" outlineLevel="0" collapsed="false">
      <c r="A30921" s="7" t="s">
        <v>54</v>
      </c>
      <c r="B30921" s="7" t="s">
        <v>116</v>
      </c>
      <c r="C30921" s="7" t="s">
        <v>1482</v>
      </c>
      <c r="D30921" s="7" t="n">
        <v>0</v>
      </c>
      <c r="E30921" s="7" t="n">
        <v>0</v>
      </c>
      <c r="F30921" s="7" t="n">
        <v>10</v>
      </c>
      <c r="G30921" s="7" t="n">
        <v>232.03</v>
      </c>
    </row>
    <row r="30922" customFormat="false" ht="15" hidden="false" customHeight="false" outlineLevel="0" collapsed="false">
      <c r="A30922" s="7" t="s">
        <v>54</v>
      </c>
      <c r="B30922" s="7" t="s">
        <v>116</v>
      </c>
      <c r="C30922" s="7" t="s">
        <v>1482</v>
      </c>
      <c r="D30922" s="7" t="n">
        <v>0</v>
      </c>
      <c r="E30922" s="7" t="n">
        <v>0</v>
      </c>
      <c r="F30922" s="7" t="n">
        <v>10</v>
      </c>
      <c r="G30922" s="7" t="n">
        <v>273.6</v>
      </c>
    </row>
    <row r="30923" customFormat="false" ht="15" hidden="false" customHeight="false" outlineLevel="0" collapsed="false">
      <c r="A30923" s="7" t="s">
        <v>54</v>
      </c>
      <c r="B30923" s="7" t="s">
        <v>99</v>
      </c>
      <c r="C30923" s="7" t="s">
        <v>1482</v>
      </c>
      <c r="D30923" s="7" t="n">
        <v>0</v>
      </c>
      <c r="E30923" s="7" t="n">
        <v>0</v>
      </c>
      <c r="F30923" s="7" t="n">
        <v>5</v>
      </c>
      <c r="G30923" s="7" t="n">
        <v>136.8</v>
      </c>
    </row>
    <row r="30924" customFormat="false" ht="15" hidden="false" customHeight="false" outlineLevel="0" collapsed="false">
      <c r="A30924" s="7" t="s">
        <v>54</v>
      </c>
      <c r="B30924" s="7" t="s">
        <v>99</v>
      </c>
      <c r="C30924" s="7" t="s">
        <v>1482</v>
      </c>
      <c r="D30924" s="7" t="n">
        <v>12</v>
      </c>
      <c r="E30924" s="7" t="n">
        <v>323.17</v>
      </c>
      <c r="F30924" s="7" t="n">
        <v>0</v>
      </c>
      <c r="G30924" s="7" t="n">
        <v>0</v>
      </c>
    </row>
    <row r="30925" customFormat="false" ht="15" hidden="false" customHeight="false" outlineLevel="0" collapsed="false">
      <c r="A30925" s="7" t="s">
        <v>54</v>
      </c>
      <c r="B30925" s="7" t="s">
        <v>99</v>
      </c>
      <c r="C30925" s="7" t="s">
        <v>1482</v>
      </c>
      <c r="D30925" s="7" t="n">
        <v>10</v>
      </c>
      <c r="E30925" s="7" t="n">
        <v>242.07</v>
      </c>
      <c r="F30925" s="7" t="n">
        <v>0</v>
      </c>
      <c r="G30925" s="7" t="n">
        <v>0</v>
      </c>
    </row>
    <row r="30926" customFormat="false" ht="15" hidden="false" customHeight="false" outlineLevel="0" collapsed="false">
      <c r="A30926" s="7" t="s">
        <v>54</v>
      </c>
      <c r="B30926" s="7" t="s">
        <v>99</v>
      </c>
      <c r="C30926" s="7" t="s">
        <v>1482</v>
      </c>
      <c r="D30926" s="7" t="n">
        <v>0</v>
      </c>
      <c r="E30926" s="7" t="n">
        <v>0</v>
      </c>
      <c r="F30926" s="7" t="n">
        <v>20</v>
      </c>
      <c r="G30926" s="7" t="n">
        <v>464.06</v>
      </c>
    </row>
    <row r="30927" customFormat="false" ht="15" hidden="false" customHeight="false" outlineLevel="0" collapsed="false">
      <c r="A30927" s="7" t="s">
        <v>54</v>
      </c>
      <c r="B30927" s="7" t="s">
        <v>921</v>
      </c>
      <c r="C30927" s="7" t="s">
        <v>1577</v>
      </c>
      <c r="D30927" s="7" t="n">
        <v>0</v>
      </c>
      <c r="E30927" s="7" t="n">
        <v>0</v>
      </c>
      <c r="F30927" s="7" t="n">
        <v>1</v>
      </c>
      <c r="G30927" s="7" t="n">
        <v>0.03</v>
      </c>
    </row>
    <row r="30928" customFormat="false" ht="15" hidden="false" customHeight="false" outlineLevel="0" collapsed="false">
      <c r="A30928" s="7" t="s">
        <v>54</v>
      </c>
      <c r="B30928" s="7" t="s">
        <v>588</v>
      </c>
      <c r="C30928" s="7" t="s">
        <v>1486</v>
      </c>
      <c r="D30928" s="7" t="n">
        <v>5</v>
      </c>
      <c r="E30928" s="7" t="n">
        <v>218.76</v>
      </c>
      <c r="F30928" s="7" t="n">
        <v>0</v>
      </c>
      <c r="G30928" s="7" t="n">
        <v>0</v>
      </c>
    </row>
    <row r="30929" customFormat="false" ht="15" hidden="false" customHeight="false" outlineLevel="0" collapsed="false">
      <c r="A30929" s="7" t="s">
        <v>54</v>
      </c>
      <c r="B30929" s="7" t="s">
        <v>477</v>
      </c>
      <c r="C30929" s="7" t="s">
        <v>1486</v>
      </c>
      <c r="D30929" s="7" t="n">
        <v>5</v>
      </c>
      <c r="E30929" s="7" t="n">
        <v>218.76</v>
      </c>
      <c r="F30929" s="7" t="n">
        <v>0</v>
      </c>
      <c r="G30929" s="7" t="n">
        <v>0</v>
      </c>
    </row>
    <row r="30930" customFormat="false" ht="15" hidden="false" customHeight="false" outlineLevel="0" collapsed="false">
      <c r="A30930" s="7" t="s">
        <v>54</v>
      </c>
      <c r="B30930" s="7" t="s">
        <v>591</v>
      </c>
      <c r="C30930" s="7" t="s">
        <v>1486</v>
      </c>
      <c r="D30930" s="7" t="n">
        <v>5</v>
      </c>
      <c r="E30930" s="7" t="n">
        <v>218.76</v>
      </c>
      <c r="F30930" s="7" t="n">
        <v>0</v>
      </c>
      <c r="G30930" s="7" t="n">
        <v>0</v>
      </c>
    </row>
    <row r="30931" customFormat="false" ht="15" hidden="false" customHeight="false" outlineLevel="0" collapsed="false">
      <c r="A30931" s="7" t="s">
        <v>54</v>
      </c>
      <c r="B30931" s="7" t="s">
        <v>473</v>
      </c>
      <c r="C30931" s="7" t="s">
        <v>1486</v>
      </c>
      <c r="D30931" s="7" t="n">
        <v>5</v>
      </c>
      <c r="E30931" s="7" t="n">
        <v>218.76</v>
      </c>
      <c r="F30931" s="7" t="n">
        <v>0</v>
      </c>
      <c r="G30931" s="7" t="n">
        <v>0</v>
      </c>
    </row>
    <row r="30932" customFormat="false" ht="15" hidden="false" customHeight="false" outlineLevel="0" collapsed="false">
      <c r="A30932" s="7" t="s">
        <v>54</v>
      </c>
      <c r="B30932" s="7" t="s">
        <v>603</v>
      </c>
      <c r="C30932" s="7" t="s">
        <v>1486</v>
      </c>
      <c r="D30932" s="7" t="n">
        <v>5</v>
      </c>
      <c r="E30932" s="7" t="n">
        <v>218.76</v>
      </c>
      <c r="F30932" s="7" t="n">
        <v>0</v>
      </c>
      <c r="G30932" s="7" t="n">
        <v>0</v>
      </c>
    </row>
    <row r="30933" customFormat="false" ht="15" hidden="false" customHeight="false" outlineLevel="0" collapsed="false">
      <c r="A30933" s="7" t="s">
        <v>54</v>
      </c>
      <c r="B30933" s="7" t="s">
        <v>817</v>
      </c>
      <c r="C30933" s="7" t="s">
        <v>1516</v>
      </c>
      <c r="D30933" s="7" t="n">
        <v>0</v>
      </c>
      <c r="E30933" s="7" t="n">
        <v>0</v>
      </c>
      <c r="F30933" s="7" t="n">
        <v>10</v>
      </c>
      <c r="G30933" s="7" t="n">
        <v>333.98</v>
      </c>
    </row>
    <row r="30934" customFormat="false" ht="15" hidden="false" customHeight="false" outlineLevel="0" collapsed="false">
      <c r="A30934" s="7" t="s">
        <v>54</v>
      </c>
      <c r="B30934" s="7" t="s">
        <v>953</v>
      </c>
      <c r="C30934" s="7" t="s">
        <v>1578</v>
      </c>
      <c r="D30934" s="7" t="n">
        <v>0</v>
      </c>
      <c r="E30934" s="7" t="n">
        <v>0</v>
      </c>
      <c r="F30934" s="7" t="n">
        <v>1</v>
      </c>
      <c r="G30934" s="7" t="n">
        <v>0.03</v>
      </c>
    </row>
    <row r="30935" customFormat="false" ht="15" hidden="false" customHeight="false" outlineLevel="0" collapsed="false">
      <c r="A30935" s="7" t="s">
        <v>54</v>
      </c>
      <c r="B30935" s="7" t="s">
        <v>274</v>
      </c>
      <c r="C30935" s="7" t="s">
        <v>1487</v>
      </c>
      <c r="D30935" s="7" t="n">
        <v>0</v>
      </c>
      <c r="E30935" s="7" t="n">
        <v>0</v>
      </c>
      <c r="F30935" s="7" t="n">
        <v>20</v>
      </c>
      <c r="G30935" s="7" t="n">
        <v>1491.45</v>
      </c>
    </row>
    <row r="30936" customFormat="false" ht="15" hidden="false" customHeight="false" outlineLevel="0" collapsed="false">
      <c r="A30936" s="7" t="s">
        <v>54</v>
      </c>
      <c r="B30936" s="7" t="s">
        <v>277</v>
      </c>
      <c r="C30936" s="7" t="s">
        <v>1487</v>
      </c>
      <c r="D30936" s="7" t="n">
        <v>0</v>
      </c>
      <c r="E30936" s="7" t="n">
        <v>0</v>
      </c>
      <c r="F30936" s="7" t="n">
        <v>15</v>
      </c>
      <c r="G30936" s="7" t="n">
        <v>1118.59</v>
      </c>
    </row>
    <row r="30937" customFormat="false" ht="15" hidden="false" customHeight="false" outlineLevel="0" collapsed="false">
      <c r="A30937" s="7" t="s">
        <v>54</v>
      </c>
      <c r="B30937" s="7" t="s">
        <v>332</v>
      </c>
      <c r="C30937" s="7" t="s">
        <v>1487</v>
      </c>
      <c r="D30937" s="7" t="n">
        <v>0</v>
      </c>
      <c r="E30937" s="7" t="n">
        <v>0</v>
      </c>
      <c r="F30937" s="7" t="n">
        <v>10</v>
      </c>
      <c r="G30937" s="7" t="n">
        <v>745.73</v>
      </c>
    </row>
    <row r="30938" customFormat="false" ht="15" hidden="false" customHeight="false" outlineLevel="0" collapsed="false">
      <c r="A30938" s="7" t="s">
        <v>54</v>
      </c>
      <c r="B30938" s="7" t="s">
        <v>670</v>
      </c>
      <c r="C30938" s="7" t="s">
        <v>1487</v>
      </c>
      <c r="D30938" s="7" t="n">
        <v>0</v>
      </c>
      <c r="E30938" s="7" t="n">
        <v>0</v>
      </c>
      <c r="F30938" s="7" t="n">
        <v>5</v>
      </c>
      <c r="G30938" s="7" t="n">
        <v>372.86</v>
      </c>
    </row>
    <row r="30939" customFormat="false" ht="15" hidden="false" customHeight="false" outlineLevel="0" collapsed="false">
      <c r="A30939" s="7" t="s">
        <v>54</v>
      </c>
      <c r="B30939" s="7" t="s">
        <v>1090</v>
      </c>
      <c r="C30939" s="7" t="s">
        <v>1090</v>
      </c>
      <c r="D30939" s="7" t="n">
        <v>0</v>
      </c>
      <c r="E30939" s="7" t="n">
        <v>0</v>
      </c>
      <c r="F30939" s="7" t="n">
        <v>-1</v>
      </c>
      <c r="G30939" s="7" t="n">
        <v>-22807.55</v>
      </c>
    </row>
    <row r="30940" customFormat="false" ht="15" hidden="false" customHeight="false" outlineLevel="0" collapsed="false">
      <c r="A30940" s="7" t="s">
        <v>55</v>
      </c>
      <c r="B30940" s="7" t="s">
        <v>982</v>
      </c>
      <c r="C30940" s="7" t="s">
        <v>1264</v>
      </c>
      <c r="D30940" s="7" t="n">
        <v>0</v>
      </c>
      <c r="E30940" s="7" t="n">
        <v>0</v>
      </c>
      <c r="F30940" s="7" t="n">
        <v>0</v>
      </c>
      <c r="G30940" s="7" t="n">
        <v>0</v>
      </c>
    </row>
    <row r="30941" customFormat="false" ht="15" hidden="false" customHeight="false" outlineLevel="0" collapsed="false">
      <c r="A30941" s="7" t="s">
        <v>55</v>
      </c>
      <c r="B30941" s="7" t="s">
        <v>1248</v>
      </c>
      <c r="C30941" s="7" t="s">
        <v>1520</v>
      </c>
      <c r="D30941" s="7" t="n">
        <v>10</v>
      </c>
      <c r="E30941" s="7" t="n">
        <v>1756.68</v>
      </c>
      <c r="F30941" s="7" t="n">
        <v>0</v>
      </c>
      <c r="G30941" s="7" t="n">
        <v>0</v>
      </c>
    </row>
    <row r="30942" customFormat="false" ht="15" hidden="false" customHeight="false" outlineLevel="0" collapsed="false">
      <c r="A30942" s="7" t="s">
        <v>55</v>
      </c>
      <c r="B30942" s="7" t="s">
        <v>1246</v>
      </c>
      <c r="C30942" s="7" t="s">
        <v>1520</v>
      </c>
      <c r="D30942" s="7" t="n">
        <v>20</v>
      </c>
      <c r="E30942" s="7" t="n">
        <v>3513.36</v>
      </c>
      <c r="F30942" s="7" t="n">
        <v>0</v>
      </c>
      <c r="G30942" s="7" t="n">
        <v>0</v>
      </c>
    </row>
    <row r="30943" customFormat="false" ht="15" hidden="false" customHeight="false" outlineLevel="0" collapsed="false">
      <c r="A30943" s="7" t="s">
        <v>55</v>
      </c>
      <c r="B30943" s="7" t="s">
        <v>1249</v>
      </c>
      <c r="C30943" s="7" t="s">
        <v>1520</v>
      </c>
      <c r="D30943" s="7" t="n">
        <v>5</v>
      </c>
      <c r="E30943" s="7" t="n">
        <v>878.34</v>
      </c>
      <c r="F30943" s="7" t="n">
        <v>0</v>
      </c>
      <c r="G30943" s="7" t="n">
        <v>0</v>
      </c>
    </row>
    <row r="30944" customFormat="false" ht="15" hidden="false" customHeight="false" outlineLevel="0" collapsed="false">
      <c r="A30944" s="7" t="s">
        <v>55</v>
      </c>
      <c r="B30944" s="7" t="s">
        <v>718</v>
      </c>
      <c r="C30944" s="7" t="s">
        <v>1520</v>
      </c>
      <c r="D30944" s="7" t="n">
        <v>5</v>
      </c>
      <c r="E30944" s="7" t="n">
        <v>0.03</v>
      </c>
      <c r="F30944" s="7" t="n">
        <v>0</v>
      </c>
      <c r="G30944" s="7" t="n">
        <v>0</v>
      </c>
    </row>
    <row r="30945" customFormat="false" ht="15" hidden="false" customHeight="false" outlineLevel="0" collapsed="false">
      <c r="A30945" s="7" t="s">
        <v>55</v>
      </c>
      <c r="B30945" s="7" t="s">
        <v>1247</v>
      </c>
      <c r="C30945" s="7" t="s">
        <v>1520</v>
      </c>
      <c r="D30945" s="7" t="n">
        <v>10</v>
      </c>
      <c r="E30945" s="7" t="n">
        <v>1756.68</v>
      </c>
      <c r="F30945" s="7" t="n">
        <v>0</v>
      </c>
      <c r="G30945" s="7" t="n">
        <v>0</v>
      </c>
    </row>
    <row r="30946" customFormat="false" ht="15" hidden="false" customHeight="false" outlineLevel="0" collapsed="false">
      <c r="A30946" s="7" t="s">
        <v>55</v>
      </c>
      <c r="B30946" s="7" t="s">
        <v>281</v>
      </c>
      <c r="C30946" s="7" t="s">
        <v>1275</v>
      </c>
      <c r="D30946" s="7" t="n">
        <v>5</v>
      </c>
      <c r="E30946" s="7" t="n">
        <v>399.72</v>
      </c>
      <c r="F30946" s="7" t="n">
        <v>0</v>
      </c>
      <c r="G30946" s="7" t="n">
        <v>0</v>
      </c>
    </row>
    <row r="30947" customFormat="false" ht="15" hidden="false" customHeight="false" outlineLevel="0" collapsed="false">
      <c r="A30947" s="7" t="s">
        <v>55</v>
      </c>
      <c r="B30947" s="7" t="s">
        <v>272</v>
      </c>
      <c r="C30947" s="7" t="s">
        <v>1275</v>
      </c>
      <c r="D30947" s="7" t="n">
        <v>10</v>
      </c>
      <c r="E30947" s="7" t="n">
        <v>799.45</v>
      </c>
      <c r="F30947" s="7" t="n">
        <v>0</v>
      </c>
      <c r="G30947" s="7" t="n">
        <v>0</v>
      </c>
    </row>
    <row r="30948" customFormat="false" ht="15" hidden="false" customHeight="false" outlineLevel="0" collapsed="false">
      <c r="A30948" s="7" t="s">
        <v>55</v>
      </c>
      <c r="B30948" s="7" t="s">
        <v>449</v>
      </c>
      <c r="C30948" s="7" t="s">
        <v>1275</v>
      </c>
      <c r="D30948" s="7" t="n">
        <v>5</v>
      </c>
      <c r="E30948" s="7" t="n">
        <v>399.72</v>
      </c>
      <c r="F30948" s="7" t="n">
        <v>0</v>
      </c>
      <c r="G30948" s="7" t="n">
        <v>0</v>
      </c>
    </row>
    <row r="30949" customFormat="false" ht="15" hidden="false" customHeight="false" outlineLevel="0" collapsed="false">
      <c r="A30949" s="7" t="s">
        <v>55</v>
      </c>
      <c r="B30949" s="7" t="s">
        <v>250</v>
      </c>
      <c r="C30949" s="7" t="s">
        <v>1275</v>
      </c>
      <c r="D30949" s="7" t="n">
        <v>5</v>
      </c>
      <c r="E30949" s="7" t="n">
        <v>0.03</v>
      </c>
      <c r="F30949" s="7" t="n">
        <v>0</v>
      </c>
      <c r="G30949" s="7" t="n">
        <v>0</v>
      </c>
    </row>
    <row r="30950" customFormat="false" ht="15" hidden="false" customHeight="false" outlineLevel="0" collapsed="false">
      <c r="A30950" s="7" t="s">
        <v>55</v>
      </c>
      <c r="B30950" s="7" t="s">
        <v>1250</v>
      </c>
      <c r="C30950" s="7" t="s">
        <v>1275</v>
      </c>
      <c r="D30950" s="7" t="n">
        <v>5</v>
      </c>
      <c r="E30950" s="7" t="n">
        <v>399.72</v>
      </c>
      <c r="F30950" s="7" t="n">
        <v>0</v>
      </c>
      <c r="G30950" s="7" t="n">
        <v>0</v>
      </c>
    </row>
    <row r="30951" customFormat="false" ht="15" hidden="false" customHeight="false" outlineLevel="0" collapsed="false">
      <c r="A30951" s="7" t="s">
        <v>55</v>
      </c>
      <c r="B30951" s="7" t="s">
        <v>433</v>
      </c>
      <c r="C30951" s="7" t="s">
        <v>1275</v>
      </c>
      <c r="D30951" s="7" t="n">
        <v>20</v>
      </c>
      <c r="E30951" s="7" t="n">
        <v>1598.91</v>
      </c>
      <c r="F30951" s="7" t="n">
        <v>0</v>
      </c>
      <c r="G30951" s="7" t="n">
        <v>0</v>
      </c>
    </row>
    <row r="30952" customFormat="false" ht="15" hidden="false" customHeight="false" outlineLevel="0" collapsed="false">
      <c r="A30952" s="7" t="s">
        <v>55</v>
      </c>
      <c r="B30952" s="7" t="s">
        <v>1251</v>
      </c>
      <c r="C30952" s="7" t="s">
        <v>1625</v>
      </c>
      <c r="D30952" s="7" t="n">
        <v>5</v>
      </c>
      <c r="E30952" s="7" t="n">
        <v>0.18</v>
      </c>
      <c r="F30952" s="7" t="n">
        <v>0</v>
      </c>
      <c r="G30952" s="7" t="n">
        <v>0</v>
      </c>
    </row>
    <row r="30953" customFormat="false" ht="15" hidden="false" customHeight="false" outlineLevel="0" collapsed="false">
      <c r="A30953" s="7" t="s">
        <v>55</v>
      </c>
      <c r="B30953" s="7" t="s">
        <v>413</v>
      </c>
      <c r="C30953" s="7" t="s">
        <v>1284</v>
      </c>
      <c r="D30953" s="7" t="n">
        <v>5</v>
      </c>
      <c r="E30953" s="7" t="n">
        <v>0.03</v>
      </c>
      <c r="F30953" s="7" t="n">
        <v>0</v>
      </c>
      <c r="G30953" s="7" t="n">
        <v>0</v>
      </c>
    </row>
    <row r="30954" customFormat="false" ht="15" hidden="false" customHeight="false" outlineLevel="0" collapsed="false">
      <c r="A30954" s="7" t="s">
        <v>55</v>
      </c>
      <c r="B30954" s="7" t="s">
        <v>413</v>
      </c>
      <c r="C30954" s="7" t="s">
        <v>1284</v>
      </c>
      <c r="D30954" s="7" t="n">
        <v>50</v>
      </c>
      <c r="E30954" s="7" t="n">
        <v>3595.82</v>
      </c>
      <c r="F30954" s="7" t="n">
        <v>0</v>
      </c>
      <c r="G30954" s="7" t="n">
        <v>0</v>
      </c>
    </row>
    <row r="30955" customFormat="false" ht="15" hidden="false" customHeight="false" outlineLevel="0" collapsed="false">
      <c r="A30955" s="7" t="s">
        <v>55</v>
      </c>
      <c r="B30955" s="7" t="s">
        <v>500</v>
      </c>
      <c r="C30955" s="7" t="s">
        <v>1285</v>
      </c>
      <c r="D30955" s="7" t="n">
        <v>2</v>
      </c>
      <c r="E30955" s="7" t="n">
        <v>0.03</v>
      </c>
      <c r="F30955" s="7" t="n">
        <v>0</v>
      </c>
      <c r="G30955" s="7" t="n">
        <v>0</v>
      </c>
    </row>
    <row r="30956" customFormat="false" ht="15" hidden="false" customHeight="false" outlineLevel="0" collapsed="false">
      <c r="A30956" s="7" t="s">
        <v>55</v>
      </c>
      <c r="B30956" s="7" t="s">
        <v>500</v>
      </c>
      <c r="C30956" s="7" t="s">
        <v>1285</v>
      </c>
      <c r="D30956" s="7" t="n">
        <v>20</v>
      </c>
      <c r="E30956" s="7" t="n">
        <v>1060.15</v>
      </c>
      <c r="F30956" s="7" t="n">
        <v>0</v>
      </c>
      <c r="G30956" s="7" t="n">
        <v>0</v>
      </c>
    </row>
    <row r="30957" customFormat="false" ht="15" hidden="false" customHeight="false" outlineLevel="0" collapsed="false">
      <c r="A30957" s="7" t="s">
        <v>55</v>
      </c>
      <c r="B30957" s="7" t="s">
        <v>552</v>
      </c>
      <c r="C30957" s="7" t="s">
        <v>1285</v>
      </c>
      <c r="D30957" s="7" t="n">
        <v>6</v>
      </c>
      <c r="E30957" s="7" t="n">
        <v>318.04</v>
      </c>
      <c r="F30957" s="7" t="n">
        <v>0</v>
      </c>
      <c r="G30957" s="7" t="n">
        <v>0</v>
      </c>
    </row>
    <row r="30958" customFormat="false" ht="15" hidden="false" customHeight="false" outlineLevel="0" collapsed="false">
      <c r="A30958" s="7" t="s">
        <v>55</v>
      </c>
      <c r="B30958" s="7" t="s">
        <v>736</v>
      </c>
      <c r="C30958" s="7" t="s">
        <v>1285</v>
      </c>
      <c r="D30958" s="7" t="n">
        <v>4</v>
      </c>
      <c r="E30958" s="7" t="n">
        <v>212.03</v>
      </c>
      <c r="F30958" s="7" t="n">
        <v>0</v>
      </c>
      <c r="G30958" s="7" t="n">
        <v>0</v>
      </c>
    </row>
    <row r="30959" customFormat="false" ht="15" hidden="false" customHeight="false" outlineLevel="0" collapsed="false">
      <c r="A30959" s="7" t="s">
        <v>55</v>
      </c>
      <c r="B30959" s="7" t="s">
        <v>736</v>
      </c>
      <c r="C30959" s="7" t="s">
        <v>1285</v>
      </c>
      <c r="D30959" s="7" t="n">
        <v>1</v>
      </c>
      <c r="E30959" s="7" t="n">
        <v>0.03</v>
      </c>
      <c r="F30959" s="7" t="n">
        <v>0</v>
      </c>
      <c r="G30959" s="7" t="n">
        <v>0</v>
      </c>
    </row>
    <row r="30960" customFormat="false" ht="15" hidden="false" customHeight="false" outlineLevel="0" collapsed="false">
      <c r="A30960" s="7" t="s">
        <v>55</v>
      </c>
      <c r="B30960" s="7" t="s">
        <v>766</v>
      </c>
      <c r="C30960" s="7" t="s">
        <v>1285</v>
      </c>
      <c r="D30960" s="7" t="n">
        <v>10</v>
      </c>
      <c r="E30960" s="7" t="n">
        <v>530.07</v>
      </c>
      <c r="F30960" s="7" t="n">
        <v>0</v>
      </c>
      <c r="G30960" s="7" t="n">
        <v>0</v>
      </c>
    </row>
    <row r="30961" customFormat="false" ht="15" hidden="false" customHeight="false" outlineLevel="0" collapsed="false">
      <c r="A30961" s="7" t="s">
        <v>55</v>
      </c>
      <c r="B30961" s="7" t="s">
        <v>766</v>
      </c>
      <c r="C30961" s="7" t="s">
        <v>1285</v>
      </c>
      <c r="D30961" s="7" t="n">
        <v>2</v>
      </c>
      <c r="E30961" s="7" t="n">
        <v>0.03</v>
      </c>
      <c r="F30961" s="7" t="n">
        <v>0</v>
      </c>
      <c r="G30961" s="7" t="n">
        <v>0</v>
      </c>
    </row>
    <row r="30962" customFormat="false" ht="15" hidden="false" customHeight="false" outlineLevel="0" collapsed="false">
      <c r="A30962" s="7" t="s">
        <v>55</v>
      </c>
      <c r="B30962" s="7" t="s">
        <v>767</v>
      </c>
      <c r="C30962" s="7" t="s">
        <v>1285</v>
      </c>
      <c r="D30962" s="7" t="n">
        <v>2</v>
      </c>
      <c r="E30962" s="7" t="n">
        <v>0.03</v>
      </c>
      <c r="F30962" s="7" t="n">
        <v>0</v>
      </c>
      <c r="G30962" s="7" t="n">
        <v>0</v>
      </c>
    </row>
    <row r="30963" customFormat="false" ht="15" hidden="false" customHeight="false" outlineLevel="0" collapsed="false">
      <c r="A30963" s="7" t="s">
        <v>55</v>
      </c>
      <c r="B30963" s="7" t="s">
        <v>767</v>
      </c>
      <c r="C30963" s="7" t="s">
        <v>1285</v>
      </c>
      <c r="D30963" s="7" t="n">
        <v>10</v>
      </c>
      <c r="E30963" s="7" t="n">
        <v>530.07</v>
      </c>
      <c r="F30963" s="7" t="n">
        <v>0</v>
      </c>
      <c r="G30963" s="7" t="n">
        <v>0</v>
      </c>
    </row>
    <row r="30964" customFormat="false" ht="15" hidden="false" customHeight="false" outlineLevel="0" collapsed="false">
      <c r="A30964" s="7" t="s">
        <v>55</v>
      </c>
      <c r="B30964" s="7" t="s">
        <v>783</v>
      </c>
      <c r="C30964" s="7" t="s">
        <v>1286</v>
      </c>
      <c r="D30964" s="7" t="n">
        <v>2</v>
      </c>
      <c r="E30964" s="7" t="n">
        <v>0.03</v>
      </c>
      <c r="F30964" s="7" t="n">
        <v>0</v>
      </c>
      <c r="G30964" s="7" t="n">
        <v>0</v>
      </c>
    </row>
    <row r="30965" customFormat="false" ht="15" hidden="false" customHeight="false" outlineLevel="0" collapsed="false">
      <c r="A30965" s="7" t="s">
        <v>55</v>
      </c>
      <c r="B30965" s="7" t="s">
        <v>783</v>
      </c>
      <c r="C30965" s="7" t="s">
        <v>1286</v>
      </c>
      <c r="D30965" s="7" t="n">
        <v>20</v>
      </c>
      <c r="E30965" s="7" t="n">
        <v>976.46</v>
      </c>
      <c r="F30965" s="7" t="n">
        <v>0</v>
      </c>
      <c r="G30965" s="7" t="n">
        <v>0</v>
      </c>
    </row>
    <row r="30966" customFormat="false" ht="15" hidden="false" customHeight="false" outlineLevel="0" collapsed="false">
      <c r="A30966" s="7" t="s">
        <v>55</v>
      </c>
      <c r="B30966" s="7" t="s">
        <v>819</v>
      </c>
      <c r="C30966" s="7" t="s">
        <v>1286</v>
      </c>
      <c r="D30966" s="7" t="n">
        <v>2</v>
      </c>
      <c r="E30966" s="7" t="n">
        <v>0.03</v>
      </c>
      <c r="F30966" s="7" t="n">
        <v>0</v>
      </c>
      <c r="G30966" s="7" t="n">
        <v>0</v>
      </c>
    </row>
    <row r="30967" customFormat="false" ht="15" hidden="false" customHeight="false" outlineLevel="0" collapsed="false">
      <c r="A30967" s="7" t="s">
        <v>55</v>
      </c>
      <c r="B30967" s="7" t="s">
        <v>819</v>
      </c>
      <c r="C30967" s="7" t="s">
        <v>1286</v>
      </c>
      <c r="D30967" s="7" t="n">
        <v>5</v>
      </c>
      <c r="E30967" s="7" t="n">
        <v>244.11</v>
      </c>
      <c r="F30967" s="7" t="n">
        <v>0</v>
      </c>
      <c r="G30967" s="7" t="n">
        <v>0</v>
      </c>
    </row>
    <row r="30968" customFormat="false" ht="15" hidden="false" customHeight="false" outlineLevel="0" collapsed="false">
      <c r="A30968" s="7" t="s">
        <v>55</v>
      </c>
      <c r="B30968" s="7" t="s">
        <v>782</v>
      </c>
      <c r="C30968" s="7" t="s">
        <v>1286</v>
      </c>
      <c r="D30968" s="7" t="n">
        <v>5</v>
      </c>
      <c r="E30968" s="7" t="n">
        <v>244.11</v>
      </c>
      <c r="F30968" s="7" t="n">
        <v>0</v>
      </c>
      <c r="G30968" s="7" t="n">
        <v>0</v>
      </c>
    </row>
    <row r="30969" customFormat="false" ht="15" hidden="false" customHeight="false" outlineLevel="0" collapsed="false">
      <c r="A30969" s="7" t="s">
        <v>55</v>
      </c>
      <c r="B30969" s="7" t="s">
        <v>553</v>
      </c>
      <c r="C30969" s="7" t="s">
        <v>1286</v>
      </c>
      <c r="D30969" s="7" t="n">
        <v>10</v>
      </c>
      <c r="E30969" s="7" t="n">
        <v>488.22</v>
      </c>
      <c r="F30969" s="7" t="n">
        <v>0</v>
      </c>
      <c r="G30969" s="7" t="n">
        <v>0</v>
      </c>
    </row>
    <row r="30970" customFormat="false" ht="15" hidden="false" customHeight="false" outlineLevel="0" collapsed="false">
      <c r="A30970" s="7" t="s">
        <v>55</v>
      </c>
      <c r="B30970" s="7" t="s">
        <v>553</v>
      </c>
      <c r="C30970" s="7" t="s">
        <v>1286</v>
      </c>
      <c r="D30970" s="7" t="n">
        <v>1</v>
      </c>
      <c r="E30970" s="7" t="n">
        <v>0</v>
      </c>
      <c r="F30970" s="7" t="n">
        <v>0</v>
      </c>
      <c r="G30970" s="7" t="n">
        <v>0</v>
      </c>
    </row>
    <row r="30971" customFormat="false" ht="15" hidden="false" customHeight="false" outlineLevel="0" collapsed="false">
      <c r="A30971" s="7" t="s">
        <v>55</v>
      </c>
      <c r="B30971" s="7" t="s">
        <v>784</v>
      </c>
      <c r="C30971" s="7" t="s">
        <v>1286</v>
      </c>
      <c r="D30971" s="7" t="n">
        <v>10</v>
      </c>
      <c r="E30971" s="7" t="n">
        <v>488.22</v>
      </c>
      <c r="F30971" s="7" t="n">
        <v>0</v>
      </c>
      <c r="G30971" s="7" t="n">
        <v>0</v>
      </c>
    </row>
    <row r="30972" customFormat="false" ht="15" hidden="false" customHeight="false" outlineLevel="0" collapsed="false">
      <c r="A30972" s="7" t="s">
        <v>55</v>
      </c>
      <c r="B30972" s="7" t="s">
        <v>249</v>
      </c>
      <c r="C30972" s="7" t="s">
        <v>1290</v>
      </c>
      <c r="D30972" s="7" t="n">
        <v>10</v>
      </c>
      <c r="E30972" s="7" t="n">
        <v>139.5</v>
      </c>
      <c r="F30972" s="7" t="n">
        <v>0</v>
      </c>
      <c r="G30972" s="7" t="n">
        <v>0</v>
      </c>
    </row>
    <row r="30973" customFormat="false" ht="15" hidden="false" customHeight="false" outlineLevel="0" collapsed="false">
      <c r="A30973" s="7" t="s">
        <v>55</v>
      </c>
      <c r="B30973" s="7" t="s">
        <v>317</v>
      </c>
      <c r="C30973" s="7" t="s">
        <v>1290</v>
      </c>
      <c r="D30973" s="7" t="n">
        <v>10</v>
      </c>
      <c r="E30973" s="7" t="n">
        <v>139.5</v>
      </c>
      <c r="F30973" s="7" t="n">
        <v>0</v>
      </c>
      <c r="G30973" s="7" t="n">
        <v>0</v>
      </c>
    </row>
    <row r="30974" customFormat="false" ht="15" hidden="false" customHeight="false" outlineLevel="0" collapsed="false">
      <c r="A30974" s="7" t="s">
        <v>55</v>
      </c>
      <c r="B30974" s="7" t="s">
        <v>570</v>
      </c>
      <c r="C30974" s="7" t="s">
        <v>1290</v>
      </c>
      <c r="D30974" s="7" t="n">
        <v>10</v>
      </c>
      <c r="E30974" s="7" t="n">
        <v>139.5</v>
      </c>
      <c r="F30974" s="7" t="n">
        <v>0</v>
      </c>
      <c r="G30974" s="7" t="n">
        <v>0</v>
      </c>
    </row>
    <row r="30975" customFormat="false" ht="15" hidden="false" customHeight="false" outlineLevel="0" collapsed="false">
      <c r="A30975" s="7" t="s">
        <v>55</v>
      </c>
      <c r="B30975" s="7" t="s">
        <v>106</v>
      </c>
      <c r="C30975" s="7" t="s">
        <v>1291</v>
      </c>
      <c r="D30975" s="7" t="n">
        <v>10</v>
      </c>
      <c r="E30975" s="7" t="n">
        <v>177.62</v>
      </c>
      <c r="F30975" s="7" t="n">
        <v>0</v>
      </c>
      <c r="G30975" s="7" t="n">
        <v>0</v>
      </c>
    </row>
    <row r="30976" customFormat="false" ht="15" hidden="false" customHeight="false" outlineLevel="0" collapsed="false">
      <c r="A30976" s="7" t="s">
        <v>55</v>
      </c>
      <c r="B30976" s="7" t="s">
        <v>164</v>
      </c>
      <c r="C30976" s="7" t="s">
        <v>1295</v>
      </c>
      <c r="D30976" s="7" t="n">
        <v>30</v>
      </c>
      <c r="E30976" s="7" t="n">
        <v>241.78</v>
      </c>
      <c r="F30976" s="7" t="n">
        <v>0</v>
      </c>
      <c r="G30976" s="7" t="n">
        <v>0</v>
      </c>
    </row>
    <row r="30977" customFormat="false" ht="15" hidden="false" customHeight="false" outlineLevel="0" collapsed="false">
      <c r="A30977" s="7" t="s">
        <v>55</v>
      </c>
      <c r="B30977" s="7" t="s">
        <v>164</v>
      </c>
      <c r="C30977" s="7" t="s">
        <v>1295</v>
      </c>
      <c r="D30977" s="7" t="n">
        <v>3</v>
      </c>
      <c r="E30977" s="7" t="n">
        <v>0.03</v>
      </c>
      <c r="F30977" s="7" t="n">
        <v>0</v>
      </c>
      <c r="G30977" s="7" t="n">
        <v>0</v>
      </c>
    </row>
    <row r="30978" customFormat="false" ht="15" hidden="false" customHeight="false" outlineLevel="0" collapsed="false">
      <c r="A30978" s="7" t="s">
        <v>55</v>
      </c>
      <c r="B30978" s="7" t="s">
        <v>159</v>
      </c>
      <c r="C30978" s="7" t="s">
        <v>1295</v>
      </c>
      <c r="D30978" s="7" t="n">
        <v>2</v>
      </c>
      <c r="E30978" s="7" t="n">
        <v>0.03</v>
      </c>
      <c r="F30978" s="7" t="n">
        <v>0</v>
      </c>
      <c r="G30978" s="7" t="n">
        <v>0</v>
      </c>
    </row>
    <row r="30979" customFormat="false" ht="15" hidden="false" customHeight="false" outlineLevel="0" collapsed="false">
      <c r="A30979" s="7" t="s">
        <v>55</v>
      </c>
      <c r="B30979" s="7" t="s">
        <v>159</v>
      </c>
      <c r="C30979" s="7" t="s">
        <v>1295</v>
      </c>
      <c r="D30979" s="7" t="n">
        <v>20</v>
      </c>
      <c r="E30979" s="7" t="n">
        <v>161.2</v>
      </c>
      <c r="F30979" s="7" t="n">
        <v>0</v>
      </c>
      <c r="G30979" s="7" t="n">
        <v>0</v>
      </c>
    </row>
    <row r="30980" customFormat="false" ht="15" hidden="false" customHeight="false" outlineLevel="0" collapsed="false">
      <c r="A30980" s="7" t="s">
        <v>55</v>
      </c>
      <c r="B30980" s="7" t="s">
        <v>195</v>
      </c>
      <c r="C30980" s="7" t="s">
        <v>1295</v>
      </c>
      <c r="D30980" s="7" t="n">
        <v>3</v>
      </c>
      <c r="E30980" s="7" t="n">
        <v>0.03</v>
      </c>
      <c r="F30980" s="7" t="n">
        <v>0</v>
      </c>
      <c r="G30980" s="7" t="n">
        <v>0</v>
      </c>
    </row>
    <row r="30981" customFormat="false" ht="15" hidden="false" customHeight="false" outlineLevel="0" collapsed="false">
      <c r="A30981" s="7" t="s">
        <v>55</v>
      </c>
      <c r="B30981" s="7" t="s">
        <v>195</v>
      </c>
      <c r="C30981" s="7" t="s">
        <v>1295</v>
      </c>
      <c r="D30981" s="7" t="n">
        <v>30</v>
      </c>
      <c r="E30981" s="7" t="n">
        <v>241.77</v>
      </c>
      <c r="F30981" s="7" t="n">
        <v>0</v>
      </c>
      <c r="G30981" s="7" t="n">
        <v>0</v>
      </c>
    </row>
    <row r="30982" customFormat="false" ht="15" hidden="false" customHeight="false" outlineLevel="0" collapsed="false">
      <c r="A30982" s="7" t="s">
        <v>55</v>
      </c>
      <c r="B30982" s="7" t="s">
        <v>209</v>
      </c>
      <c r="C30982" s="7" t="s">
        <v>1295</v>
      </c>
      <c r="D30982" s="7" t="n">
        <v>2</v>
      </c>
      <c r="E30982" s="7" t="n">
        <v>0.03</v>
      </c>
      <c r="F30982" s="7" t="n">
        <v>0</v>
      </c>
      <c r="G30982" s="7" t="n">
        <v>0</v>
      </c>
    </row>
    <row r="30983" customFormat="false" ht="15" hidden="false" customHeight="false" outlineLevel="0" collapsed="false">
      <c r="A30983" s="7" t="s">
        <v>55</v>
      </c>
      <c r="B30983" s="7" t="s">
        <v>209</v>
      </c>
      <c r="C30983" s="7" t="s">
        <v>1295</v>
      </c>
      <c r="D30983" s="7" t="n">
        <v>20</v>
      </c>
      <c r="E30983" s="7" t="n">
        <v>161.2</v>
      </c>
      <c r="F30983" s="7" t="n">
        <v>0</v>
      </c>
      <c r="G30983" s="7" t="n">
        <v>0</v>
      </c>
    </row>
    <row r="30984" customFormat="false" ht="15" hidden="false" customHeight="false" outlineLevel="0" collapsed="false">
      <c r="A30984" s="7" t="s">
        <v>55</v>
      </c>
      <c r="B30984" s="7" t="s">
        <v>193</v>
      </c>
      <c r="C30984" s="7" t="s">
        <v>1316</v>
      </c>
      <c r="D30984" s="7" t="n">
        <v>50</v>
      </c>
      <c r="E30984" s="7" t="n">
        <v>1317.44</v>
      </c>
      <c r="F30984" s="7" t="n">
        <v>0</v>
      </c>
      <c r="G30984" s="7" t="n">
        <v>0</v>
      </c>
    </row>
    <row r="30985" customFormat="false" ht="15" hidden="false" customHeight="false" outlineLevel="0" collapsed="false">
      <c r="A30985" s="7" t="s">
        <v>55</v>
      </c>
      <c r="B30985" s="7" t="s">
        <v>193</v>
      </c>
      <c r="C30985" s="7" t="s">
        <v>1316</v>
      </c>
      <c r="D30985" s="7" t="n">
        <v>5</v>
      </c>
      <c r="E30985" s="7" t="n">
        <v>0.03</v>
      </c>
      <c r="F30985" s="7" t="n">
        <v>0</v>
      </c>
      <c r="G30985" s="7" t="n">
        <v>0</v>
      </c>
    </row>
    <row r="30986" customFormat="false" ht="15" hidden="false" customHeight="false" outlineLevel="0" collapsed="false">
      <c r="A30986" s="7" t="s">
        <v>55</v>
      </c>
      <c r="B30986" s="7" t="s">
        <v>900</v>
      </c>
      <c r="C30986" s="7" t="s">
        <v>1552</v>
      </c>
      <c r="D30986" s="7" t="n">
        <v>100</v>
      </c>
      <c r="E30986" s="7" t="n">
        <v>3208.35</v>
      </c>
      <c r="F30986" s="7" t="n">
        <v>0</v>
      </c>
      <c r="G30986" s="7" t="n">
        <v>0</v>
      </c>
    </row>
    <row r="30987" customFormat="false" ht="15" hidden="false" customHeight="false" outlineLevel="0" collapsed="false">
      <c r="A30987" s="7" t="s">
        <v>55</v>
      </c>
      <c r="B30987" s="7" t="s">
        <v>1049</v>
      </c>
      <c r="C30987" s="7" t="s">
        <v>1552</v>
      </c>
      <c r="D30987" s="7" t="n">
        <v>100</v>
      </c>
      <c r="E30987" s="7" t="n">
        <v>3208.35</v>
      </c>
      <c r="F30987" s="7" t="n">
        <v>0</v>
      </c>
      <c r="G30987" s="7" t="n">
        <v>0</v>
      </c>
    </row>
    <row r="30988" customFormat="false" ht="15" hidden="false" customHeight="false" outlineLevel="0" collapsed="false">
      <c r="A30988" s="7" t="s">
        <v>55</v>
      </c>
      <c r="B30988" s="7" t="s">
        <v>1038</v>
      </c>
      <c r="C30988" s="7" t="s">
        <v>1552</v>
      </c>
      <c r="D30988" s="7" t="n">
        <v>200</v>
      </c>
      <c r="E30988" s="7" t="n">
        <v>6416.69</v>
      </c>
      <c r="F30988" s="7" t="n">
        <v>0</v>
      </c>
      <c r="G30988" s="7" t="n">
        <v>0</v>
      </c>
    </row>
    <row r="30989" customFormat="false" ht="15" hidden="false" customHeight="false" outlineLevel="0" collapsed="false">
      <c r="A30989" s="7" t="s">
        <v>55</v>
      </c>
      <c r="B30989" s="7" t="s">
        <v>812</v>
      </c>
      <c r="C30989" s="7" t="s">
        <v>1552</v>
      </c>
      <c r="D30989" s="7" t="n">
        <v>300</v>
      </c>
      <c r="E30989" s="7" t="n">
        <v>9625.04</v>
      </c>
      <c r="F30989" s="7" t="n">
        <v>0</v>
      </c>
      <c r="G30989" s="7" t="n">
        <v>0</v>
      </c>
    </row>
    <row r="30990" customFormat="false" ht="15" hidden="false" customHeight="false" outlineLevel="0" collapsed="false">
      <c r="A30990" s="7" t="s">
        <v>55</v>
      </c>
      <c r="B30990" s="7" t="s">
        <v>1035</v>
      </c>
      <c r="C30990" s="7" t="s">
        <v>1552</v>
      </c>
      <c r="D30990" s="7" t="n">
        <v>300</v>
      </c>
      <c r="E30990" s="7" t="n">
        <v>9625.03</v>
      </c>
      <c r="F30990" s="7" t="n">
        <v>0</v>
      </c>
      <c r="G30990" s="7" t="n">
        <v>0</v>
      </c>
    </row>
    <row r="30991" customFormat="false" ht="15" hidden="false" customHeight="false" outlineLevel="0" collapsed="false">
      <c r="A30991" s="7" t="s">
        <v>55</v>
      </c>
      <c r="B30991" s="7" t="s">
        <v>1050</v>
      </c>
      <c r="C30991" s="7" t="s">
        <v>1552</v>
      </c>
      <c r="D30991" s="7" t="n">
        <v>100</v>
      </c>
      <c r="E30991" s="7" t="n">
        <v>0.03</v>
      </c>
      <c r="F30991" s="7" t="n">
        <v>0</v>
      </c>
      <c r="G30991" s="7" t="n">
        <v>0</v>
      </c>
    </row>
    <row r="30992" customFormat="false" ht="15" hidden="false" customHeight="false" outlineLevel="0" collapsed="false">
      <c r="A30992" s="7" t="s">
        <v>55</v>
      </c>
      <c r="B30992" s="7" t="s">
        <v>144</v>
      </c>
      <c r="C30992" s="7" t="s">
        <v>1320</v>
      </c>
      <c r="D30992" s="7" t="n">
        <v>10</v>
      </c>
      <c r="E30992" s="7" t="n">
        <v>244.89</v>
      </c>
      <c r="F30992" s="7" t="n">
        <v>0</v>
      </c>
      <c r="G30992" s="7" t="n">
        <v>0</v>
      </c>
    </row>
    <row r="30993" customFormat="false" ht="15" hidden="false" customHeight="false" outlineLevel="0" collapsed="false">
      <c r="A30993" s="7" t="s">
        <v>55</v>
      </c>
      <c r="B30993" s="7" t="s">
        <v>138</v>
      </c>
      <c r="C30993" s="7" t="s">
        <v>1320</v>
      </c>
      <c r="D30993" s="7" t="n">
        <v>20</v>
      </c>
      <c r="E30993" s="7" t="n">
        <v>489.77</v>
      </c>
      <c r="F30993" s="7" t="n">
        <v>0</v>
      </c>
      <c r="G30993" s="7" t="n">
        <v>0</v>
      </c>
    </row>
    <row r="30994" customFormat="false" ht="15" hidden="false" customHeight="false" outlineLevel="0" collapsed="false">
      <c r="A30994" s="7" t="s">
        <v>55</v>
      </c>
      <c r="B30994" s="7" t="s">
        <v>218</v>
      </c>
      <c r="C30994" s="7" t="s">
        <v>1320</v>
      </c>
      <c r="D30994" s="7" t="n">
        <v>20</v>
      </c>
      <c r="E30994" s="7" t="n">
        <v>489.77</v>
      </c>
      <c r="F30994" s="7" t="n">
        <v>0</v>
      </c>
      <c r="G30994" s="7" t="n">
        <v>0</v>
      </c>
    </row>
    <row r="30995" customFormat="false" ht="15" hidden="false" customHeight="false" outlineLevel="0" collapsed="false">
      <c r="A30995" s="7" t="s">
        <v>55</v>
      </c>
      <c r="B30995" s="7" t="s">
        <v>166</v>
      </c>
      <c r="C30995" s="7" t="s">
        <v>1320</v>
      </c>
      <c r="D30995" s="7" t="n">
        <v>5</v>
      </c>
      <c r="E30995" s="7" t="n">
        <v>0.03</v>
      </c>
      <c r="F30995" s="7" t="n">
        <v>0</v>
      </c>
      <c r="G30995" s="7" t="n">
        <v>0</v>
      </c>
    </row>
    <row r="30996" customFormat="false" ht="15" hidden="false" customHeight="false" outlineLevel="0" collapsed="false">
      <c r="A30996" s="7" t="s">
        <v>55</v>
      </c>
      <c r="B30996" s="7" t="s">
        <v>291</v>
      </c>
      <c r="C30996" s="7" t="s">
        <v>1323</v>
      </c>
      <c r="D30996" s="7" t="n">
        <v>50</v>
      </c>
      <c r="E30996" s="7" t="n">
        <v>387.49</v>
      </c>
      <c r="F30996" s="7" t="n">
        <v>0</v>
      </c>
      <c r="G30996" s="7" t="n">
        <v>0</v>
      </c>
    </row>
    <row r="30997" customFormat="false" ht="15" hidden="false" customHeight="false" outlineLevel="0" collapsed="false">
      <c r="A30997" s="7" t="s">
        <v>55</v>
      </c>
      <c r="B30997" s="7" t="s">
        <v>291</v>
      </c>
      <c r="C30997" s="7" t="s">
        <v>1323</v>
      </c>
      <c r="D30997" s="7" t="n">
        <v>5</v>
      </c>
      <c r="E30997" s="7" t="n">
        <v>0.03</v>
      </c>
      <c r="F30997" s="7" t="n">
        <v>0</v>
      </c>
      <c r="G30997" s="7" t="n">
        <v>0</v>
      </c>
    </row>
    <row r="30998" customFormat="false" ht="15" hidden="false" customHeight="false" outlineLevel="0" collapsed="false">
      <c r="A30998" s="7" t="s">
        <v>55</v>
      </c>
      <c r="B30998" s="7" t="s">
        <v>113</v>
      </c>
      <c r="C30998" s="7" t="s">
        <v>1330</v>
      </c>
      <c r="D30998" s="7" t="n">
        <v>10</v>
      </c>
      <c r="E30998" s="7" t="n">
        <v>241.78</v>
      </c>
      <c r="F30998" s="7" t="n">
        <v>0</v>
      </c>
      <c r="G30998" s="7" t="n">
        <v>0</v>
      </c>
    </row>
    <row r="30999" customFormat="false" ht="15" hidden="false" customHeight="false" outlineLevel="0" collapsed="false">
      <c r="A30999" s="7" t="s">
        <v>55</v>
      </c>
      <c r="B30999" s="7" t="s">
        <v>111</v>
      </c>
      <c r="C30999" s="7" t="s">
        <v>1330</v>
      </c>
      <c r="D30999" s="7" t="n">
        <v>20</v>
      </c>
      <c r="E30999" s="7" t="n">
        <v>483.58</v>
      </c>
      <c r="F30999" s="7" t="n">
        <v>0</v>
      </c>
      <c r="G30999" s="7" t="n">
        <v>0</v>
      </c>
    </row>
    <row r="31000" customFormat="false" ht="15" hidden="false" customHeight="false" outlineLevel="0" collapsed="false">
      <c r="A31000" s="7" t="s">
        <v>55</v>
      </c>
      <c r="B31000" s="7" t="s">
        <v>149</v>
      </c>
      <c r="C31000" s="7" t="s">
        <v>1330</v>
      </c>
      <c r="D31000" s="7" t="n">
        <v>10</v>
      </c>
      <c r="E31000" s="7" t="n">
        <v>241.78</v>
      </c>
      <c r="F31000" s="7" t="n">
        <v>0</v>
      </c>
      <c r="G31000" s="7" t="n">
        <v>0</v>
      </c>
    </row>
    <row r="31001" customFormat="false" ht="15" hidden="false" customHeight="false" outlineLevel="0" collapsed="false">
      <c r="A31001" s="7" t="s">
        <v>55</v>
      </c>
      <c r="B31001" s="7" t="s">
        <v>153</v>
      </c>
      <c r="C31001" s="7" t="s">
        <v>1330</v>
      </c>
      <c r="D31001" s="7" t="n">
        <v>10</v>
      </c>
      <c r="E31001" s="7" t="n">
        <v>241.78</v>
      </c>
      <c r="F31001" s="7" t="n">
        <v>0</v>
      </c>
      <c r="G31001" s="7" t="n">
        <v>0</v>
      </c>
    </row>
    <row r="31002" customFormat="false" ht="15" hidden="false" customHeight="false" outlineLevel="0" collapsed="false">
      <c r="A31002" s="7" t="s">
        <v>55</v>
      </c>
      <c r="B31002" s="7" t="s">
        <v>326</v>
      </c>
      <c r="C31002" s="7" t="s">
        <v>1330</v>
      </c>
      <c r="D31002" s="7" t="n">
        <v>5</v>
      </c>
      <c r="E31002" s="7" t="n">
        <v>0.03</v>
      </c>
      <c r="F31002" s="7" t="n">
        <v>0</v>
      </c>
      <c r="G31002" s="7" t="n">
        <v>0</v>
      </c>
    </row>
    <row r="31003" customFormat="false" ht="15" hidden="false" customHeight="false" outlineLevel="0" collapsed="false">
      <c r="A31003" s="7" t="s">
        <v>55</v>
      </c>
      <c r="B31003" s="7" t="s">
        <v>222</v>
      </c>
      <c r="C31003" s="7" t="s">
        <v>1331</v>
      </c>
      <c r="D31003" s="7" t="n">
        <v>20</v>
      </c>
      <c r="E31003" s="7" t="n">
        <v>647.87</v>
      </c>
      <c r="F31003" s="7" t="n">
        <v>0</v>
      </c>
      <c r="G31003" s="7" t="n">
        <v>0</v>
      </c>
    </row>
    <row r="31004" customFormat="false" ht="15" hidden="false" customHeight="false" outlineLevel="0" collapsed="false">
      <c r="A31004" s="7" t="s">
        <v>55</v>
      </c>
      <c r="B31004" s="7" t="s">
        <v>225</v>
      </c>
      <c r="C31004" s="7" t="s">
        <v>1331</v>
      </c>
      <c r="D31004" s="7" t="n">
        <v>20</v>
      </c>
      <c r="E31004" s="7" t="n">
        <v>647.87</v>
      </c>
      <c r="F31004" s="7" t="n">
        <v>0</v>
      </c>
      <c r="G31004" s="7" t="n">
        <v>0</v>
      </c>
    </row>
    <row r="31005" customFormat="false" ht="15" hidden="false" customHeight="false" outlineLevel="0" collapsed="false">
      <c r="A31005" s="7" t="s">
        <v>55</v>
      </c>
      <c r="B31005" s="7" t="s">
        <v>335</v>
      </c>
      <c r="C31005" s="7" t="s">
        <v>1331</v>
      </c>
      <c r="D31005" s="7" t="n">
        <v>5</v>
      </c>
      <c r="E31005" s="7" t="n">
        <v>0.03</v>
      </c>
      <c r="F31005" s="7" t="n">
        <v>0</v>
      </c>
      <c r="G31005" s="7" t="n">
        <v>0</v>
      </c>
    </row>
    <row r="31006" customFormat="false" ht="15" hidden="false" customHeight="false" outlineLevel="0" collapsed="false">
      <c r="A31006" s="7" t="s">
        <v>55</v>
      </c>
      <c r="B31006" s="7" t="s">
        <v>248</v>
      </c>
      <c r="C31006" s="7" t="s">
        <v>1331</v>
      </c>
      <c r="D31006" s="7" t="n">
        <v>5</v>
      </c>
      <c r="E31006" s="7" t="n">
        <v>161.97</v>
      </c>
      <c r="F31006" s="7" t="n">
        <v>0</v>
      </c>
      <c r="G31006" s="7" t="n">
        <v>0</v>
      </c>
    </row>
    <row r="31007" customFormat="false" ht="15" hidden="false" customHeight="false" outlineLevel="0" collapsed="false">
      <c r="A31007" s="7" t="s">
        <v>55</v>
      </c>
      <c r="B31007" s="7" t="s">
        <v>499</v>
      </c>
      <c r="C31007" s="7" t="s">
        <v>1331</v>
      </c>
      <c r="D31007" s="7" t="n">
        <v>5</v>
      </c>
      <c r="E31007" s="7" t="n">
        <v>161.97</v>
      </c>
      <c r="F31007" s="7" t="n">
        <v>0</v>
      </c>
      <c r="G31007" s="7" t="n">
        <v>0</v>
      </c>
    </row>
    <row r="31008" customFormat="false" ht="15" hidden="false" customHeight="false" outlineLevel="0" collapsed="false">
      <c r="A31008" s="7" t="s">
        <v>55</v>
      </c>
      <c r="B31008" s="7" t="s">
        <v>121</v>
      </c>
      <c r="C31008" s="7" t="s">
        <v>1339</v>
      </c>
      <c r="D31008" s="7" t="n">
        <v>50</v>
      </c>
      <c r="E31008" s="7" t="n">
        <v>1450.73</v>
      </c>
      <c r="F31008" s="7" t="n">
        <v>0</v>
      </c>
      <c r="G31008" s="7" t="n">
        <v>0</v>
      </c>
    </row>
    <row r="31009" customFormat="false" ht="15" hidden="false" customHeight="false" outlineLevel="0" collapsed="false">
      <c r="A31009" s="7" t="s">
        <v>55</v>
      </c>
      <c r="B31009" s="7" t="s">
        <v>121</v>
      </c>
      <c r="C31009" s="7" t="s">
        <v>1339</v>
      </c>
      <c r="D31009" s="7" t="n">
        <v>5</v>
      </c>
      <c r="E31009" s="7" t="n">
        <v>0.03</v>
      </c>
      <c r="F31009" s="7" t="n">
        <v>0</v>
      </c>
      <c r="G31009" s="7" t="n">
        <v>0</v>
      </c>
    </row>
    <row r="31010" customFormat="false" ht="15" hidden="false" customHeight="false" outlineLevel="0" collapsed="false">
      <c r="A31010" s="7" t="s">
        <v>55</v>
      </c>
      <c r="B31010" s="7" t="s">
        <v>302</v>
      </c>
      <c r="C31010" s="7" t="s">
        <v>1346</v>
      </c>
      <c r="D31010" s="7" t="n">
        <v>50</v>
      </c>
      <c r="E31010" s="7" t="n">
        <v>247.99</v>
      </c>
      <c r="F31010" s="7" t="n">
        <v>0</v>
      </c>
      <c r="G31010" s="7" t="n">
        <v>0</v>
      </c>
    </row>
    <row r="31011" customFormat="false" ht="15" hidden="false" customHeight="false" outlineLevel="0" collapsed="false">
      <c r="A31011" s="7" t="s">
        <v>55</v>
      </c>
      <c r="B31011" s="7" t="s">
        <v>302</v>
      </c>
      <c r="C31011" s="7" t="s">
        <v>1346</v>
      </c>
      <c r="D31011" s="7" t="n">
        <v>5</v>
      </c>
      <c r="E31011" s="7" t="n">
        <v>0.03</v>
      </c>
      <c r="F31011" s="7" t="n">
        <v>0</v>
      </c>
      <c r="G31011" s="7" t="n">
        <v>0</v>
      </c>
    </row>
    <row r="31012" customFormat="false" ht="15" hidden="false" customHeight="false" outlineLevel="0" collapsed="false">
      <c r="A31012" s="7" t="s">
        <v>55</v>
      </c>
      <c r="B31012" s="7" t="s">
        <v>150</v>
      </c>
      <c r="C31012" s="7" t="s">
        <v>1349</v>
      </c>
      <c r="D31012" s="7" t="n">
        <v>50</v>
      </c>
      <c r="E31012" s="7" t="n">
        <v>402.98</v>
      </c>
      <c r="F31012" s="7" t="n">
        <v>0</v>
      </c>
      <c r="G31012" s="7" t="n">
        <v>0</v>
      </c>
    </row>
    <row r="31013" customFormat="false" ht="15" hidden="false" customHeight="false" outlineLevel="0" collapsed="false">
      <c r="A31013" s="7" t="s">
        <v>55</v>
      </c>
      <c r="B31013" s="7" t="s">
        <v>150</v>
      </c>
      <c r="C31013" s="7" t="s">
        <v>1349</v>
      </c>
      <c r="D31013" s="7" t="n">
        <v>5</v>
      </c>
      <c r="E31013" s="7" t="n">
        <v>0.03</v>
      </c>
      <c r="F31013" s="7" t="n">
        <v>0</v>
      </c>
      <c r="G31013" s="7" t="n">
        <v>0</v>
      </c>
    </row>
    <row r="31014" customFormat="false" ht="15" hidden="false" customHeight="false" outlineLevel="0" collapsed="false">
      <c r="A31014" s="7" t="s">
        <v>55</v>
      </c>
      <c r="B31014" s="7" t="s">
        <v>114</v>
      </c>
      <c r="C31014" s="7" t="s">
        <v>1354</v>
      </c>
      <c r="D31014" s="7" t="n">
        <v>50</v>
      </c>
      <c r="E31014" s="7" t="n">
        <v>805.96</v>
      </c>
      <c r="F31014" s="7" t="n">
        <v>0</v>
      </c>
      <c r="G31014" s="7" t="n">
        <v>0</v>
      </c>
    </row>
    <row r="31015" customFormat="false" ht="15" hidden="false" customHeight="false" outlineLevel="0" collapsed="false">
      <c r="A31015" s="7" t="s">
        <v>55</v>
      </c>
      <c r="B31015" s="7" t="s">
        <v>114</v>
      </c>
      <c r="C31015" s="7" t="s">
        <v>1354</v>
      </c>
      <c r="D31015" s="7" t="n">
        <v>5</v>
      </c>
      <c r="E31015" s="7" t="n">
        <v>0.03</v>
      </c>
      <c r="F31015" s="7" t="n">
        <v>0</v>
      </c>
      <c r="G31015" s="7" t="n">
        <v>0</v>
      </c>
    </row>
    <row r="31016" customFormat="false" ht="15" hidden="false" customHeight="false" outlineLevel="0" collapsed="false">
      <c r="A31016" s="7" t="s">
        <v>55</v>
      </c>
      <c r="B31016" s="7" t="s">
        <v>275</v>
      </c>
      <c r="C31016" s="7" t="s">
        <v>1358</v>
      </c>
      <c r="D31016" s="7" t="n">
        <v>5</v>
      </c>
      <c r="E31016" s="7" t="n">
        <v>0.03</v>
      </c>
      <c r="F31016" s="7" t="n">
        <v>0</v>
      </c>
      <c r="G31016" s="7" t="n">
        <v>0</v>
      </c>
    </row>
    <row r="31017" customFormat="false" ht="15" hidden="false" customHeight="false" outlineLevel="0" collapsed="false">
      <c r="A31017" s="7" t="s">
        <v>55</v>
      </c>
      <c r="B31017" s="7" t="s">
        <v>275</v>
      </c>
      <c r="C31017" s="7" t="s">
        <v>1358</v>
      </c>
      <c r="D31017" s="7" t="n">
        <v>50</v>
      </c>
      <c r="E31017" s="7" t="n">
        <v>278.99</v>
      </c>
      <c r="F31017" s="7" t="n">
        <v>0</v>
      </c>
      <c r="G31017" s="7" t="n">
        <v>0</v>
      </c>
    </row>
    <row r="31018" customFormat="false" ht="15" hidden="false" customHeight="false" outlineLevel="0" collapsed="false">
      <c r="A31018" s="7" t="s">
        <v>55</v>
      </c>
      <c r="B31018" s="7" t="s">
        <v>298</v>
      </c>
      <c r="C31018" s="7" t="s">
        <v>1362</v>
      </c>
      <c r="D31018" s="7" t="n">
        <v>50</v>
      </c>
      <c r="E31018" s="7" t="n">
        <v>379.73</v>
      </c>
      <c r="F31018" s="7" t="n">
        <v>0</v>
      </c>
      <c r="G31018" s="7" t="n">
        <v>0</v>
      </c>
    </row>
    <row r="31019" customFormat="false" ht="15" hidden="false" customHeight="false" outlineLevel="0" collapsed="false">
      <c r="A31019" s="7" t="s">
        <v>55</v>
      </c>
      <c r="B31019" s="7" t="s">
        <v>298</v>
      </c>
      <c r="C31019" s="7" t="s">
        <v>1362</v>
      </c>
      <c r="D31019" s="7" t="n">
        <v>5</v>
      </c>
      <c r="E31019" s="7" t="n">
        <v>0.03</v>
      </c>
      <c r="F31019" s="7" t="n">
        <v>0</v>
      </c>
      <c r="G31019" s="7" t="n">
        <v>0</v>
      </c>
    </row>
    <row r="31020" customFormat="false" ht="15" hidden="false" customHeight="false" outlineLevel="0" collapsed="false">
      <c r="A31020" s="7" t="s">
        <v>55</v>
      </c>
      <c r="B31020" s="7" t="s">
        <v>133</v>
      </c>
      <c r="C31020" s="7" t="s">
        <v>1390</v>
      </c>
      <c r="D31020" s="7" t="n">
        <v>20</v>
      </c>
      <c r="E31020" s="7" t="n">
        <v>270.93</v>
      </c>
      <c r="F31020" s="7" t="n">
        <v>0</v>
      </c>
      <c r="G31020" s="7" t="n">
        <v>0</v>
      </c>
    </row>
    <row r="31021" customFormat="false" ht="15" hidden="false" customHeight="false" outlineLevel="0" collapsed="false">
      <c r="A31021" s="7" t="s">
        <v>55</v>
      </c>
      <c r="B31021" s="7" t="s">
        <v>154</v>
      </c>
      <c r="C31021" s="7" t="s">
        <v>1390</v>
      </c>
      <c r="D31021" s="7" t="n">
        <v>20</v>
      </c>
      <c r="E31021" s="7" t="n">
        <v>270.93</v>
      </c>
      <c r="F31021" s="7" t="n">
        <v>0</v>
      </c>
      <c r="G31021" s="7" t="n">
        <v>0</v>
      </c>
    </row>
    <row r="31022" customFormat="false" ht="15" hidden="false" customHeight="false" outlineLevel="0" collapsed="false">
      <c r="A31022" s="7" t="s">
        <v>55</v>
      </c>
      <c r="B31022" s="7" t="s">
        <v>167</v>
      </c>
      <c r="C31022" s="7" t="s">
        <v>1390</v>
      </c>
      <c r="D31022" s="7" t="n">
        <v>5</v>
      </c>
      <c r="E31022" s="7" t="n">
        <v>0.03</v>
      </c>
      <c r="F31022" s="7" t="n">
        <v>0</v>
      </c>
      <c r="G31022" s="7" t="n">
        <v>0</v>
      </c>
    </row>
    <row r="31023" customFormat="false" ht="15" hidden="false" customHeight="false" outlineLevel="0" collapsed="false">
      <c r="A31023" s="7" t="s">
        <v>55</v>
      </c>
      <c r="B31023" s="7" t="s">
        <v>167</v>
      </c>
      <c r="C31023" s="7" t="s">
        <v>1390</v>
      </c>
      <c r="D31023" s="7" t="n">
        <v>10</v>
      </c>
      <c r="E31023" s="7" t="n">
        <v>135.46</v>
      </c>
      <c r="F31023" s="7" t="n">
        <v>0</v>
      </c>
      <c r="G31023" s="7" t="n">
        <v>0</v>
      </c>
    </row>
    <row r="31024" customFormat="false" ht="15" hidden="false" customHeight="false" outlineLevel="0" collapsed="false">
      <c r="A31024" s="7" t="s">
        <v>55</v>
      </c>
      <c r="B31024" s="7" t="s">
        <v>484</v>
      </c>
      <c r="C31024" s="7" t="s">
        <v>1394</v>
      </c>
      <c r="D31024" s="7" t="n">
        <v>10</v>
      </c>
      <c r="E31024" s="7" t="n">
        <v>452.58</v>
      </c>
      <c r="F31024" s="7" t="n">
        <v>0</v>
      </c>
      <c r="G31024" s="7" t="n">
        <v>0</v>
      </c>
    </row>
    <row r="31025" customFormat="false" ht="15" hidden="false" customHeight="false" outlineLevel="0" collapsed="false">
      <c r="A31025" s="7" t="s">
        <v>55</v>
      </c>
      <c r="B31025" s="7" t="s">
        <v>575</v>
      </c>
      <c r="C31025" s="7" t="s">
        <v>1394</v>
      </c>
      <c r="D31025" s="7" t="n">
        <v>20</v>
      </c>
      <c r="E31025" s="7" t="n">
        <v>905.16</v>
      </c>
      <c r="F31025" s="7" t="n">
        <v>0</v>
      </c>
      <c r="G31025" s="7" t="n">
        <v>0</v>
      </c>
    </row>
    <row r="31026" customFormat="false" ht="15" hidden="false" customHeight="false" outlineLevel="0" collapsed="false">
      <c r="A31026" s="7" t="s">
        <v>55</v>
      </c>
      <c r="B31026" s="7" t="s">
        <v>713</v>
      </c>
      <c r="C31026" s="7" t="s">
        <v>1394</v>
      </c>
      <c r="D31026" s="7" t="n">
        <v>5</v>
      </c>
      <c r="E31026" s="7" t="n">
        <v>226.29</v>
      </c>
      <c r="F31026" s="7" t="n">
        <v>0</v>
      </c>
      <c r="G31026" s="7" t="n">
        <v>0</v>
      </c>
    </row>
    <row r="31027" customFormat="false" ht="15" hidden="false" customHeight="false" outlineLevel="0" collapsed="false">
      <c r="A31027" s="7" t="s">
        <v>55</v>
      </c>
      <c r="B31027" s="7" t="s">
        <v>444</v>
      </c>
      <c r="C31027" s="7" t="s">
        <v>1394</v>
      </c>
      <c r="D31027" s="7" t="n">
        <v>10</v>
      </c>
      <c r="E31027" s="7" t="n">
        <v>452.58</v>
      </c>
      <c r="F31027" s="7" t="n">
        <v>0</v>
      </c>
      <c r="G31027" s="7" t="n">
        <v>0</v>
      </c>
    </row>
    <row r="31028" customFormat="false" ht="15" hidden="false" customHeight="false" outlineLevel="0" collapsed="false">
      <c r="A31028" s="7" t="s">
        <v>55</v>
      </c>
      <c r="B31028" s="7" t="s">
        <v>501</v>
      </c>
      <c r="C31028" s="7" t="s">
        <v>1394</v>
      </c>
      <c r="D31028" s="7" t="n">
        <v>5</v>
      </c>
      <c r="E31028" s="7" t="n">
        <v>0.03</v>
      </c>
      <c r="F31028" s="7" t="n">
        <v>0</v>
      </c>
      <c r="G31028" s="7" t="n">
        <v>0</v>
      </c>
    </row>
    <row r="31029" customFormat="false" ht="15" hidden="false" customHeight="false" outlineLevel="0" collapsed="false">
      <c r="A31029" s="7" t="s">
        <v>55</v>
      </c>
      <c r="B31029" s="7" t="s">
        <v>184</v>
      </c>
      <c r="C31029" s="7" t="s">
        <v>1399</v>
      </c>
      <c r="D31029" s="7" t="n">
        <v>20</v>
      </c>
      <c r="E31029" s="7" t="n">
        <v>554.25</v>
      </c>
      <c r="F31029" s="7" t="n">
        <v>0</v>
      </c>
      <c r="G31029" s="7" t="n">
        <v>0</v>
      </c>
    </row>
    <row r="31030" customFormat="false" ht="15" hidden="false" customHeight="false" outlineLevel="0" collapsed="false">
      <c r="A31030" s="7" t="s">
        <v>55</v>
      </c>
      <c r="B31030" s="7" t="s">
        <v>186</v>
      </c>
      <c r="C31030" s="7" t="s">
        <v>1399</v>
      </c>
      <c r="D31030" s="7" t="n">
        <v>10</v>
      </c>
      <c r="E31030" s="7" t="n">
        <v>277.12</v>
      </c>
      <c r="F31030" s="7" t="n">
        <v>0</v>
      </c>
      <c r="G31030" s="7" t="n">
        <v>0</v>
      </c>
    </row>
    <row r="31031" customFormat="false" ht="15" hidden="false" customHeight="false" outlineLevel="0" collapsed="false">
      <c r="A31031" s="7" t="s">
        <v>55</v>
      </c>
      <c r="B31031" s="7" t="s">
        <v>224</v>
      </c>
      <c r="C31031" s="7" t="s">
        <v>1399</v>
      </c>
      <c r="D31031" s="7" t="n">
        <v>5</v>
      </c>
      <c r="E31031" s="7" t="n">
        <v>138.57</v>
      </c>
      <c r="F31031" s="7" t="n">
        <v>0</v>
      </c>
      <c r="G31031" s="7" t="n">
        <v>0</v>
      </c>
    </row>
    <row r="31032" customFormat="false" ht="15" hidden="false" customHeight="false" outlineLevel="0" collapsed="false">
      <c r="A31032" s="7" t="s">
        <v>55</v>
      </c>
      <c r="B31032" s="7" t="s">
        <v>200</v>
      </c>
      <c r="C31032" s="7" t="s">
        <v>1399</v>
      </c>
      <c r="D31032" s="7" t="n">
        <v>10</v>
      </c>
      <c r="E31032" s="7" t="n">
        <v>277.12</v>
      </c>
      <c r="F31032" s="7" t="n">
        <v>0</v>
      </c>
      <c r="G31032" s="7" t="n">
        <v>0</v>
      </c>
    </row>
    <row r="31033" customFormat="false" ht="15" hidden="false" customHeight="false" outlineLevel="0" collapsed="false">
      <c r="A31033" s="7" t="s">
        <v>55</v>
      </c>
      <c r="B31033" s="7" t="s">
        <v>781</v>
      </c>
      <c r="C31033" s="7" t="s">
        <v>1399</v>
      </c>
      <c r="D31033" s="7" t="n">
        <v>5</v>
      </c>
      <c r="E31033" s="7" t="n">
        <v>0.03</v>
      </c>
      <c r="F31033" s="7" t="n">
        <v>0</v>
      </c>
      <c r="G31033" s="7" t="n">
        <v>0</v>
      </c>
    </row>
    <row r="31034" customFormat="false" ht="15" hidden="false" customHeight="false" outlineLevel="0" collapsed="false">
      <c r="A31034" s="7" t="s">
        <v>55</v>
      </c>
      <c r="B31034" s="7" t="s">
        <v>565</v>
      </c>
      <c r="C31034" s="7" t="s">
        <v>1399</v>
      </c>
      <c r="D31034" s="7" t="n">
        <v>5</v>
      </c>
      <c r="E31034" s="7" t="n">
        <v>138.57</v>
      </c>
      <c r="F31034" s="7" t="n">
        <v>0</v>
      </c>
      <c r="G31034" s="7" t="n">
        <v>0</v>
      </c>
    </row>
    <row r="31035" customFormat="false" ht="15" hidden="false" customHeight="false" outlineLevel="0" collapsed="false">
      <c r="A31035" s="7" t="s">
        <v>55</v>
      </c>
      <c r="B31035" s="7" t="s">
        <v>562</v>
      </c>
      <c r="C31035" s="7" t="s">
        <v>1401</v>
      </c>
      <c r="D31035" s="7" t="n">
        <v>100</v>
      </c>
      <c r="E31035" s="7" t="n">
        <v>14683.5</v>
      </c>
      <c r="F31035" s="7" t="n">
        <v>0</v>
      </c>
      <c r="G31035" s="7" t="n">
        <v>0</v>
      </c>
    </row>
    <row r="31036" customFormat="false" ht="15" hidden="false" customHeight="false" outlineLevel="0" collapsed="false">
      <c r="A31036" s="7" t="s">
        <v>55</v>
      </c>
      <c r="B31036" s="7" t="s">
        <v>562</v>
      </c>
      <c r="C31036" s="7" t="s">
        <v>1401</v>
      </c>
      <c r="D31036" s="7" t="n">
        <v>42</v>
      </c>
      <c r="E31036" s="7" t="n">
        <v>0.06</v>
      </c>
      <c r="F31036" s="7" t="n">
        <v>0</v>
      </c>
      <c r="G31036" s="7" t="n">
        <v>0</v>
      </c>
    </row>
    <row r="31037" customFormat="false" ht="15" hidden="false" customHeight="false" outlineLevel="0" collapsed="false">
      <c r="A31037" s="7" t="s">
        <v>55</v>
      </c>
      <c r="B31037" s="7" t="s">
        <v>687</v>
      </c>
      <c r="C31037" s="7" t="s">
        <v>1539</v>
      </c>
      <c r="D31037" s="7" t="n">
        <v>1</v>
      </c>
      <c r="E31037" s="7" t="n">
        <v>0.04</v>
      </c>
      <c r="F31037" s="7" t="n">
        <v>0</v>
      </c>
      <c r="G31037" s="7" t="n">
        <v>0</v>
      </c>
    </row>
    <row r="31038" customFormat="false" ht="15" hidden="false" customHeight="false" outlineLevel="0" collapsed="false">
      <c r="A31038" s="7" t="s">
        <v>55</v>
      </c>
      <c r="B31038" s="7" t="s">
        <v>703</v>
      </c>
      <c r="C31038" s="7" t="s">
        <v>1497</v>
      </c>
      <c r="D31038" s="7" t="n">
        <v>50</v>
      </c>
      <c r="E31038" s="7" t="n">
        <v>0.03</v>
      </c>
      <c r="F31038" s="7" t="n">
        <v>0</v>
      </c>
      <c r="G31038" s="7" t="n">
        <v>0</v>
      </c>
    </row>
    <row r="31039" customFormat="false" ht="15" hidden="false" customHeight="false" outlineLevel="0" collapsed="false">
      <c r="A31039" s="7" t="s">
        <v>55</v>
      </c>
      <c r="B31039" s="7" t="s">
        <v>665</v>
      </c>
      <c r="C31039" s="7" t="s">
        <v>1497</v>
      </c>
      <c r="D31039" s="7" t="n">
        <v>100</v>
      </c>
      <c r="E31039" s="7" t="n">
        <v>16212.21</v>
      </c>
      <c r="F31039" s="7" t="n">
        <v>0</v>
      </c>
      <c r="G31039" s="7" t="n">
        <v>0</v>
      </c>
    </row>
    <row r="31040" customFormat="false" ht="15" hidden="false" customHeight="false" outlineLevel="0" collapsed="false">
      <c r="A31040" s="7" t="s">
        <v>55</v>
      </c>
      <c r="B31040" s="7" t="s">
        <v>645</v>
      </c>
      <c r="C31040" s="7" t="s">
        <v>1497</v>
      </c>
      <c r="D31040" s="7" t="n">
        <v>200</v>
      </c>
      <c r="E31040" s="7" t="n">
        <v>32424.43</v>
      </c>
      <c r="F31040" s="7" t="n">
        <v>0</v>
      </c>
      <c r="G31040" s="7" t="n">
        <v>0</v>
      </c>
    </row>
    <row r="31041" customFormat="false" ht="15" hidden="false" customHeight="false" outlineLevel="0" collapsed="false">
      <c r="A31041" s="7" t="s">
        <v>55</v>
      </c>
      <c r="B31041" s="7" t="s">
        <v>651</v>
      </c>
      <c r="C31041" s="7" t="s">
        <v>1497</v>
      </c>
      <c r="D31041" s="7" t="n">
        <v>200</v>
      </c>
      <c r="E31041" s="7" t="n">
        <v>32424.43</v>
      </c>
      <c r="F31041" s="7" t="n">
        <v>0</v>
      </c>
      <c r="G31041" s="7" t="n">
        <v>0</v>
      </c>
    </row>
    <row r="31042" customFormat="false" ht="15" hidden="false" customHeight="false" outlineLevel="0" collapsed="false">
      <c r="A31042" s="7" t="s">
        <v>55</v>
      </c>
      <c r="B31042" s="7" t="s">
        <v>107</v>
      </c>
      <c r="C31042" s="7" t="s">
        <v>1435</v>
      </c>
      <c r="D31042" s="7" t="n">
        <v>50</v>
      </c>
      <c r="E31042" s="7" t="n">
        <v>0.03</v>
      </c>
      <c r="F31042" s="7" t="n">
        <v>0</v>
      </c>
      <c r="G31042" s="7" t="n">
        <v>0</v>
      </c>
    </row>
    <row r="31043" customFormat="false" ht="15" hidden="false" customHeight="false" outlineLevel="0" collapsed="false">
      <c r="A31043" s="7" t="s">
        <v>55</v>
      </c>
      <c r="B31043" s="7" t="s">
        <v>107</v>
      </c>
      <c r="C31043" s="7" t="s">
        <v>1435</v>
      </c>
      <c r="D31043" s="7" t="n">
        <v>500</v>
      </c>
      <c r="E31043" s="7" t="n">
        <v>25232.76</v>
      </c>
      <c r="F31043" s="7" t="n">
        <v>0</v>
      </c>
      <c r="G31043" s="7" t="n">
        <v>0</v>
      </c>
    </row>
    <row r="31044" customFormat="false" ht="15" hidden="false" customHeight="false" outlineLevel="0" collapsed="false">
      <c r="A31044" s="7" t="s">
        <v>55</v>
      </c>
      <c r="B31044" s="7" t="s">
        <v>175</v>
      </c>
      <c r="C31044" s="7" t="s">
        <v>1437</v>
      </c>
      <c r="D31044" s="7" t="n">
        <v>200</v>
      </c>
      <c r="E31044" s="7" t="n">
        <v>3254.84</v>
      </c>
      <c r="F31044" s="7" t="n">
        <v>0</v>
      </c>
      <c r="G31044" s="7" t="n">
        <v>0</v>
      </c>
    </row>
    <row r="31045" customFormat="false" ht="15" hidden="false" customHeight="false" outlineLevel="0" collapsed="false">
      <c r="A31045" s="7" t="s">
        <v>55</v>
      </c>
      <c r="B31045" s="7" t="s">
        <v>175</v>
      </c>
      <c r="C31045" s="7" t="s">
        <v>1437</v>
      </c>
      <c r="D31045" s="7" t="n">
        <v>20</v>
      </c>
      <c r="E31045" s="7" t="n">
        <v>0.03</v>
      </c>
      <c r="F31045" s="7" t="n">
        <v>0</v>
      </c>
      <c r="G31045" s="7" t="n">
        <v>0</v>
      </c>
    </row>
    <row r="31046" customFormat="false" ht="15" hidden="false" customHeight="false" outlineLevel="0" collapsed="false">
      <c r="A31046" s="7" t="s">
        <v>55</v>
      </c>
      <c r="B31046" s="7" t="s">
        <v>230</v>
      </c>
      <c r="C31046" s="7" t="s">
        <v>1438</v>
      </c>
      <c r="D31046" s="7" t="n">
        <v>300</v>
      </c>
      <c r="E31046" s="7" t="n">
        <v>6453.89</v>
      </c>
      <c r="F31046" s="7" t="n">
        <v>0</v>
      </c>
      <c r="G31046" s="7" t="n">
        <v>0</v>
      </c>
    </row>
    <row r="31047" customFormat="false" ht="15" hidden="false" customHeight="false" outlineLevel="0" collapsed="false">
      <c r="A31047" s="7" t="s">
        <v>55</v>
      </c>
      <c r="B31047" s="7" t="s">
        <v>230</v>
      </c>
      <c r="C31047" s="7" t="s">
        <v>1438</v>
      </c>
      <c r="D31047" s="7" t="n">
        <v>30</v>
      </c>
      <c r="E31047" s="7" t="n">
        <v>0.03</v>
      </c>
      <c r="F31047" s="7" t="n">
        <v>0</v>
      </c>
      <c r="G31047" s="7" t="n">
        <v>0</v>
      </c>
    </row>
    <row r="31048" customFormat="false" ht="15" hidden="false" customHeight="false" outlineLevel="0" collapsed="false">
      <c r="A31048" s="7" t="s">
        <v>55</v>
      </c>
      <c r="B31048" s="7" t="s">
        <v>228</v>
      </c>
      <c r="C31048" s="7" t="s">
        <v>1438</v>
      </c>
      <c r="D31048" s="7" t="n">
        <v>30</v>
      </c>
      <c r="E31048" s="7" t="n">
        <v>0.03</v>
      </c>
      <c r="F31048" s="7" t="n">
        <v>0</v>
      </c>
      <c r="G31048" s="7" t="n">
        <v>0</v>
      </c>
    </row>
    <row r="31049" customFormat="false" ht="15" hidden="false" customHeight="false" outlineLevel="0" collapsed="false">
      <c r="A31049" s="7" t="s">
        <v>55</v>
      </c>
      <c r="B31049" s="7" t="s">
        <v>228</v>
      </c>
      <c r="C31049" s="7" t="s">
        <v>1438</v>
      </c>
      <c r="D31049" s="7" t="n">
        <v>300</v>
      </c>
      <c r="E31049" s="7" t="n">
        <v>6453.89</v>
      </c>
      <c r="F31049" s="7" t="n">
        <v>0</v>
      </c>
      <c r="G31049" s="7" t="n">
        <v>0</v>
      </c>
    </row>
    <row r="31050" customFormat="false" ht="15" hidden="false" customHeight="false" outlineLevel="0" collapsed="false">
      <c r="A31050" s="7" t="s">
        <v>55</v>
      </c>
      <c r="B31050" s="7" t="s">
        <v>192</v>
      </c>
      <c r="C31050" s="7" t="s">
        <v>1311</v>
      </c>
      <c r="D31050" s="7" t="n">
        <v>500</v>
      </c>
      <c r="E31050" s="7" t="n">
        <v>7501.64</v>
      </c>
      <c r="F31050" s="7" t="n">
        <v>0</v>
      </c>
      <c r="G31050" s="7" t="n">
        <v>0</v>
      </c>
    </row>
    <row r="31051" customFormat="false" ht="15" hidden="false" customHeight="false" outlineLevel="0" collapsed="false">
      <c r="A31051" s="7" t="s">
        <v>55</v>
      </c>
      <c r="B31051" s="7" t="s">
        <v>192</v>
      </c>
      <c r="C31051" s="7" t="s">
        <v>1311</v>
      </c>
      <c r="D31051" s="7" t="n">
        <v>50</v>
      </c>
      <c r="E31051" s="7" t="n">
        <v>0.03</v>
      </c>
      <c r="F31051" s="7" t="n">
        <v>0</v>
      </c>
      <c r="G31051" s="7" t="n">
        <v>0</v>
      </c>
    </row>
    <row r="31052" customFormat="false" ht="15" hidden="false" customHeight="false" outlineLevel="0" collapsed="false">
      <c r="A31052" s="7" t="s">
        <v>55</v>
      </c>
      <c r="B31052" s="7" t="s">
        <v>265</v>
      </c>
      <c r="C31052" s="7" t="s">
        <v>1439</v>
      </c>
      <c r="D31052" s="7" t="n">
        <v>20</v>
      </c>
      <c r="E31052" s="7" t="n">
        <v>0.03</v>
      </c>
      <c r="F31052" s="7" t="n">
        <v>0</v>
      </c>
      <c r="G31052" s="7" t="n">
        <v>0</v>
      </c>
    </row>
    <row r="31053" customFormat="false" ht="15" hidden="false" customHeight="false" outlineLevel="0" collapsed="false">
      <c r="A31053" s="7" t="s">
        <v>55</v>
      </c>
      <c r="B31053" s="7" t="s">
        <v>265</v>
      </c>
      <c r="C31053" s="7" t="s">
        <v>1439</v>
      </c>
      <c r="D31053" s="7" t="n">
        <v>200</v>
      </c>
      <c r="E31053" s="7" t="n">
        <v>3409.83</v>
      </c>
      <c r="F31053" s="7" t="n">
        <v>0</v>
      </c>
      <c r="G31053" s="7" t="n">
        <v>0</v>
      </c>
    </row>
    <row r="31054" customFormat="false" ht="15" hidden="false" customHeight="false" outlineLevel="0" collapsed="false">
      <c r="A31054" s="7" t="s">
        <v>55</v>
      </c>
      <c r="B31054" s="7" t="s">
        <v>308</v>
      </c>
      <c r="C31054" s="7" t="s">
        <v>1441</v>
      </c>
      <c r="D31054" s="7" t="n">
        <v>300</v>
      </c>
      <c r="E31054" s="7" t="n">
        <v>15083.87</v>
      </c>
      <c r="F31054" s="7" t="n">
        <v>0</v>
      </c>
      <c r="G31054" s="7" t="n">
        <v>0</v>
      </c>
    </row>
    <row r="31055" customFormat="false" ht="15" hidden="false" customHeight="false" outlineLevel="0" collapsed="false">
      <c r="A31055" s="7" t="s">
        <v>55</v>
      </c>
      <c r="B31055" s="7" t="s">
        <v>308</v>
      </c>
      <c r="C31055" s="7" t="s">
        <v>1441</v>
      </c>
      <c r="D31055" s="7" t="n">
        <v>30</v>
      </c>
      <c r="E31055" s="7" t="n">
        <v>0.03</v>
      </c>
      <c r="F31055" s="7" t="n">
        <v>0</v>
      </c>
      <c r="G31055" s="7" t="n">
        <v>0</v>
      </c>
    </row>
    <row r="31056" customFormat="false" ht="15" hidden="false" customHeight="false" outlineLevel="0" collapsed="false">
      <c r="A31056" s="7" t="s">
        <v>55</v>
      </c>
      <c r="B31056" s="7" t="s">
        <v>185</v>
      </c>
      <c r="C31056" s="7" t="s">
        <v>1442</v>
      </c>
      <c r="D31056" s="7" t="n">
        <v>300</v>
      </c>
      <c r="E31056" s="7" t="n">
        <v>10155.11</v>
      </c>
      <c r="F31056" s="7" t="n">
        <v>0</v>
      </c>
      <c r="G31056" s="7" t="n">
        <v>0</v>
      </c>
    </row>
    <row r="31057" customFormat="false" ht="15" hidden="false" customHeight="false" outlineLevel="0" collapsed="false">
      <c r="A31057" s="7" t="s">
        <v>55</v>
      </c>
      <c r="B31057" s="7" t="s">
        <v>185</v>
      </c>
      <c r="C31057" s="7" t="s">
        <v>1442</v>
      </c>
      <c r="D31057" s="7" t="n">
        <v>30</v>
      </c>
      <c r="E31057" s="7" t="n">
        <v>0.03</v>
      </c>
      <c r="F31057" s="7" t="n">
        <v>0</v>
      </c>
      <c r="G31057" s="7" t="n">
        <v>0</v>
      </c>
    </row>
    <row r="31058" customFormat="false" ht="15" hidden="false" customHeight="false" outlineLevel="0" collapsed="false">
      <c r="A31058" s="7" t="s">
        <v>55</v>
      </c>
      <c r="B31058" s="7" t="s">
        <v>103</v>
      </c>
      <c r="C31058" s="7" t="s">
        <v>1443</v>
      </c>
      <c r="D31058" s="7" t="n">
        <v>30</v>
      </c>
      <c r="E31058" s="7" t="n">
        <v>0.03</v>
      </c>
      <c r="F31058" s="7" t="n">
        <v>0</v>
      </c>
      <c r="G31058" s="7" t="n">
        <v>0</v>
      </c>
    </row>
    <row r="31059" customFormat="false" ht="15" hidden="false" customHeight="false" outlineLevel="0" collapsed="false">
      <c r="A31059" s="7" t="s">
        <v>55</v>
      </c>
      <c r="B31059" s="7" t="s">
        <v>103</v>
      </c>
      <c r="C31059" s="7" t="s">
        <v>1443</v>
      </c>
      <c r="D31059" s="7" t="n">
        <v>300</v>
      </c>
      <c r="E31059" s="7" t="n">
        <v>8648.58</v>
      </c>
      <c r="F31059" s="7" t="n">
        <v>0</v>
      </c>
      <c r="G31059" s="7" t="n">
        <v>0</v>
      </c>
    </row>
    <row r="31060" customFormat="false" ht="15" hidden="false" customHeight="false" outlineLevel="0" collapsed="false">
      <c r="A31060" s="7" t="s">
        <v>55</v>
      </c>
      <c r="B31060" s="7" t="s">
        <v>162</v>
      </c>
      <c r="C31060" s="7" t="s">
        <v>1429</v>
      </c>
      <c r="D31060" s="7" t="n">
        <v>310</v>
      </c>
      <c r="E31060" s="7" t="n">
        <v>4612.57</v>
      </c>
      <c r="F31060" s="7" t="n">
        <v>0</v>
      </c>
      <c r="G31060" s="7" t="n">
        <v>0</v>
      </c>
    </row>
    <row r="31061" customFormat="false" ht="15" hidden="false" customHeight="false" outlineLevel="0" collapsed="false">
      <c r="A31061" s="7" t="s">
        <v>55</v>
      </c>
      <c r="B31061" s="7" t="s">
        <v>162</v>
      </c>
      <c r="C31061" s="7" t="s">
        <v>1429</v>
      </c>
      <c r="D31061" s="7" t="n">
        <v>31</v>
      </c>
      <c r="E31061" s="7" t="n">
        <v>0.06</v>
      </c>
      <c r="F31061" s="7" t="n">
        <v>0</v>
      </c>
      <c r="G31061" s="7" t="n">
        <v>0</v>
      </c>
    </row>
    <row r="31062" customFormat="false" ht="15" hidden="false" customHeight="false" outlineLevel="0" collapsed="false">
      <c r="A31062" s="7" t="s">
        <v>55</v>
      </c>
      <c r="B31062" s="7" t="s">
        <v>279</v>
      </c>
      <c r="C31062" s="7" t="s">
        <v>1432</v>
      </c>
      <c r="D31062" s="7" t="n">
        <v>160</v>
      </c>
      <c r="E31062" s="7" t="n">
        <v>3119.7</v>
      </c>
      <c r="F31062" s="7" t="n">
        <v>0</v>
      </c>
      <c r="G31062" s="7" t="n">
        <v>0</v>
      </c>
    </row>
    <row r="31063" customFormat="false" ht="15" hidden="false" customHeight="false" outlineLevel="0" collapsed="false">
      <c r="A31063" s="7" t="s">
        <v>55</v>
      </c>
      <c r="B31063" s="7" t="s">
        <v>279</v>
      </c>
      <c r="C31063" s="7" t="s">
        <v>1432</v>
      </c>
      <c r="D31063" s="7" t="n">
        <v>16</v>
      </c>
      <c r="E31063" s="7" t="n">
        <v>0.06</v>
      </c>
      <c r="F31063" s="7" t="n">
        <v>0</v>
      </c>
      <c r="G31063" s="7" t="n">
        <v>0</v>
      </c>
    </row>
    <row r="31064" customFormat="false" ht="15" hidden="false" customHeight="false" outlineLevel="0" collapsed="false">
      <c r="A31064" s="7" t="s">
        <v>56</v>
      </c>
      <c r="B31064" s="7" t="s">
        <v>982</v>
      </c>
      <c r="C31064" s="7" t="s">
        <v>1264</v>
      </c>
      <c r="D31064" s="7" t="n">
        <v>0</v>
      </c>
      <c r="E31064" s="7" t="n">
        <v>0</v>
      </c>
      <c r="F31064" s="7" t="n">
        <v>0</v>
      </c>
      <c r="G31064" s="7" t="n">
        <v>0</v>
      </c>
    </row>
    <row r="31065" customFormat="false" ht="15" hidden="false" customHeight="false" outlineLevel="0" collapsed="false">
      <c r="A31065" s="7" t="s">
        <v>56</v>
      </c>
      <c r="B31065" s="7" t="s">
        <v>235</v>
      </c>
      <c r="C31065" s="7" t="s">
        <v>1269</v>
      </c>
      <c r="D31065" s="7" t="n">
        <v>1</v>
      </c>
      <c r="E31065" s="7" t="n">
        <v>0.04</v>
      </c>
      <c r="F31065" s="7" t="n">
        <v>0</v>
      </c>
      <c r="G31065" s="7" t="n">
        <v>0</v>
      </c>
    </row>
    <row r="31066" customFormat="false" ht="15" hidden="false" customHeight="false" outlineLevel="0" collapsed="false">
      <c r="A31066" s="7" t="s">
        <v>56</v>
      </c>
      <c r="B31066" s="7" t="s">
        <v>314</v>
      </c>
      <c r="C31066" s="7" t="s">
        <v>1269</v>
      </c>
      <c r="D31066" s="7" t="n">
        <v>1</v>
      </c>
      <c r="E31066" s="7" t="n">
        <v>53.62</v>
      </c>
      <c r="F31066" s="7" t="n">
        <v>0</v>
      </c>
      <c r="G31066" s="7" t="n">
        <v>0</v>
      </c>
    </row>
    <row r="31067" customFormat="false" ht="15" hidden="false" customHeight="false" outlineLevel="0" collapsed="false">
      <c r="A31067" s="7" t="s">
        <v>56</v>
      </c>
      <c r="B31067" s="7" t="s">
        <v>679</v>
      </c>
      <c r="C31067" s="7" t="s">
        <v>1279</v>
      </c>
      <c r="D31067" s="7" t="n">
        <v>70</v>
      </c>
      <c r="E31067" s="7" t="n">
        <v>4143.41</v>
      </c>
      <c r="F31067" s="7" t="n">
        <v>0</v>
      </c>
      <c r="G31067" s="7" t="n">
        <v>0</v>
      </c>
    </row>
    <row r="31068" customFormat="false" ht="15" hidden="false" customHeight="false" outlineLevel="0" collapsed="false">
      <c r="A31068" s="7" t="s">
        <v>56</v>
      </c>
      <c r="B31068" s="7" t="s">
        <v>679</v>
      </c>
      <c r="C31068" s="7" t="s">
        <v>1279</v>
      </c>
      <c r="D31068" s="7" t="n">
        <v>0</v>
      </c>
      <c r="E31068" s="7" t="n">
        <v>0</v>
      </c>
      <c r="F31068" s="7" t="n">
        <v>15</v>
      </c>
      <c r="G31068" s="7" t="n">
        <v>921.73</v>
      </c>
    </row>
    <row r="31069" customFormat="false" ht="15" hidden="false" customHeight="false" outlineLevel="0" collapsed="false">
      <c r="A31069" s="7" t="s">
        <v>56</v>
      </c>
      <c r="B31069" s="7" t="s">
        <v>679</v>
      </c>
      <c r="C31069" s="7" t="s">
        <v>1279</v>
      </c>
      <c r="D31069" s="7" t="n">
        <v>0</v>
      </c>
      <c r="E31069" s="7" t="n">
        <v>0</v>
      </c>
      <c r="F31069" s="7" t="n">
        <v>60</v>
      </c>
      <c r="G31069" s="7" t="n">
        <v>3883.04</v>
      </c>
    </row>
    <row r="31070" customFormat="false" ht="15" hidden="false" customHeight="false" outlineLevel="0" collapsed="false">
      <c r="A31070" s="7" t="s">
        <v>56</v>
      </c>
      <c r="B31070" s="7" t="s">
        <v>679</v>
      </c>
      <c r="C31070" s="7" t="s">
        <v>1279</v>
      </c>
      <c r="D31070" s="7" t="n">
        <v>1</v>
      </c>
      <c r="E31070" s="7" t="n">
        <v>0.04</v>
      </c>
      <c r="F31070" s="7" t="n">
        <v>0</v>
      </c>
      <c r="G31070" s="7" t="n">
        <v>0</v>
      </c>
    </row>
    <row r="31071" customFormat="false" ht="15" hidden="false" customHeight="false" outlineLevel="0" collapsed="false">
      <c r="A31071" s="7" t="s">
        <v>56</v>
      </c>
      <c r="B31071" s="7" t="s">
        <v>679</v>
      </c>
      <c r="C31071" s="7" t="s">
        <v>1279</v>
      </c>
      <c r="D31071" s="7" t="n">
        <v>20</v>
      </c>
      <c r="E31071" s="7" t="n">
        <v>1245.74</v>
      </c>
      <c r="F31071" s="7" t="n">
        <v>0</v>
      </c>
      <c r="G31071" s="7" t="n">
        <v>0</v>
      </c>
    </row>
    <row r="31072" customFormat="false" ht="15" hidden="false" customHeight="false" outlineLevel="0" collapsed="false">
      <c r="A31072" s="7" t="s">
        <v>56</v>
      </c>
      <c r="B31072" s="7" t="s">
        <v>679</v>
      </c>
      <c r="C31072" s="7" t="s">
        <v>1279</v>
      </c>
      <c r="D31072" s="7" t="n">
        <v>55</v>
      </c>
      <c r="E31072" s="7" t="n">
        <v>3599.63</v>
      </c>
      <c r="F31072" s="7" t="n">
        <v>0</v>
      </c>
      <c r="G31072" s="7" t="n">
        <v>0</v>
      </c>
    </row>
    <row r="31073" customFormat="false" ht="15" hidden="false" customHeight="false" outlineLevel="0" collapsed="false">
      <c r="A31073" s="7" t="s">
        <v>56</v>
      </c>
      <c r="B31073" s="7" t="s">
        <v>679</v>
      </c>
      <c r="C31073" s="7" t="s">
        <v>1279</v>
      </c>
      <c r="D31073" s="7" t="n">
        <v>0</v>
      </c>
      <c r="E31073" s="7" t="n">
        <v>0</v>
      </c>
      <c r="F31073" s="7" t="n">
        <v>50</v>
      </c>
      <c r="G31073" s="7" t="n">
        <v>3058.66</v>
      </c>
    </row>
    <row r="31074" customFormat="false" ht="15" hidden="false" customHeight="false" outlineLevel="0" collapsed="false">
      <c r="A31074" s="7" t="s">
        <v>56</v>
      </c>
      <c r="B31074" s="7" t="s">
        <v>679</v>
      </c>
      <c r="C31074" s="7" t="s">
        <v>1279</v>
      </c>
      <c r="D31074" s="7" t="n">
        <v>59</v>
      </c>
      <c r="E31074" s="7" t="n">
        <v>3532.45</v>
      </c>
      <c r="F31074" s="7" t="n">
        <v>0</v>
      </c>
      <c r="G31074" s="7" t="n">
        <v>0</v>
      </c>
    </row>
    <row r="31075" customFormat="false" ht="15" hidden="false" customHeight="false" outlineLevel="0" collapsed="false">
      <c r="A31075" s="7" t="s">
        <v>56</v>
      </c>
      <c r="B31075" s="7" t="s">
        <v>679</v>
      </c>
      <c r="C31075" s="7" t="s">
        <v>1279</v>
      </c>
      <c r="D31075" s="7" t="n">
        <v>0</v>
      </c>
      <c r="E31075" s="7" t="n">
        <v>0</v>
      </c>
      <c r="F31075" s="7" t="n">
        <v>70</v>
      </c>
      <c r="G31075" s="7" t="n">
        <v>4223.8</v>
      </c>
    </row>
    <row r="31076" customFormat="false" ht="15" hidden="false" customHeight="false" outlineLevel="0" collapsed="false">
      <c r="A31076" s="7" t="s">
        <v>56</v>
      </c>
      <c r="B31076" s="7" t="s">
        <v>679</v>
      </c>
      <c r="C31076" s="7" t="s">
        <v>1279</v>
      </c>
      <c r="D31076" s="7" t="n">
        <v>45</v>
      </c>
      <c r="E31076" s="7" t="n">
        <v>2823.13</v>
      </c>
      <c r="F31076" s="7" t="n">
        <v>0</v>
      </c>
      <c r="G31076" s="7" t="n">
        <v>0</v>
      </c>
    </row>
    <row r="31077" customFormat="false" ht="15" hidden="false" customHeight="false" outlineLevel="0" collapsed="false">
      <c r="A31077" s="7" t="s">
        <v>56</v>
      </c>
      <c r="B31077" s="7" t="s">
        <v>679</v>
      </c>
      <c r="C31077" s="7" t="s">
        <v>1279</v>
      </c>
      <c r="D31077" s="7" t="n">
        <v>0</v>
      </c>
      <c r="E31077" s="7" t="n">
        <v>0</v>
      </c>
      <c r="F31077" s="7" t="n">
        <v>50</v>
      </c>
      <c r="G31077" s="7" t="n">
        <v>3208.77</v>
      </c>
    </row>
    <row r="31078" customFormat="false" ht="15" hidden="false" customHeight="false" outlineLevel="0" collapsed="false">
      <c r="A31078" s="7" t="s">
        <v>56</v>
      </c>
      <c r="B31078" s="7" t="s">
        <v>679</v>
      </c>
      <c r="C31078" s="7" t="s">
        <v>1279</v>
      </c>
      <c r="D31078" s="7" t="n">
        <v>0</v>
      </c>
      <c r="E31078" s="7" t="n">
        <v>0</v>
      </c>
      <c r="F31078" s="7" t="n">
        <v>100</v>
      </c>
      <c r="G31078" s="7" t="n">
        <v>5993.41</v>
      </c>
    </row>
    <row r="31079" customFormat="false" ht="15" hidden="false" customHeight="false" outlineLevel="0" collapsed="false">
      <c r="A31079" s="7" t="s">
        <v>56</v>
      </c>
      <c r="B31079" s="7" t="s">
        <v>679</v>
      </c>
      <c r="C31079" s="7" t="s">
        <v>1279</v>
      </c>
      <c r="D31079" s="7" t="n">
        <v>0</v>
      </c>
      <c r="E31079" s="7" t="n">
        <v>0</v>
      </c>
      <c r="F31079" s="7" t="n">
        <v>12</v>
      </c>
      <c r="G31079" s="7" t="n">
        <v>786.84</v>
      </c>
    </row>
    <row r="31080" customFormat="false" ht="15" hidden="false" customHeight="false" outlineLevel="0" collapsed="false">
      <c r="A31080" s="7" t="s">
        <v>56</v>
      </c>
      <c r="B31080" s="7" t="s">
        <v>679</v>
      </c>
      <c r="C31080" s="7" t="s">
        <v>1279</v>
      </c>
      <c r="D31080" s="7" t="n">
        <v>40</v>
      </c>
      <c r="E31080" s="7" t="n">
        <v>2429.33</v>
      </c>
      <c r="F31080" s="7" t="n">
        <v>0</v>
      </c>
      <c r="G31080" s="7" t="n">
        <v>0</v>
      </c>
    </row>
    <row r="31081" customFormat="false" ht="15" hidden="false" customHeight="false" outlineLevel="0" collapsed="false">
      <c r="A31081" s="7" t="s">
        <v>56</v>
      </c>
      <c r="B31081" s="7" t="s">
        <v>679</v>
      </c>
      <c r="C31081" s="7" t="s">
        <v>1279</v>
      </c>
      <c r="D31081" s="7" t="n">
        <v>55</v>
      </c>
      <c r="E31081" s="7" t="n">
        <v>3286.15</v>
      </c>
      <c r="F31081" s="7" t="n">
        <v>0</v>
      </c>
      <c r="G31081" s="7" t="n">
        <v>0</v>
      </c>
    </row>
    <row r="31082" customFormat="false" ht="15" hidden="false" customHeight="false" outlineLevel="0" collapsed="false">
      <c r="A31082" s="7" t="s">
        <v>56</v>
      </c>
      <c r="B31082" s="7" t="s">
        <v>679</v>
      </c>
      <c r="C31082" s="7" t="s">
        <v>1279</v>
      </c>
      <c r="D31082" s="7" t="n">
        <v>55</v>
      </c>
      <c r="E31082" s="7" t="n">
        <v>3414.76</v>
      </c>
      <c r="F31082" s="7" t="n">
        <v>0</v>
      </c>
      <c r="G31082" s="7" t="n">
        <v>0</v>
      </c>
    </row>
    <row r="31083" customFormat="false" ht="15" hidden="false" customHeight="false" outlineLevel="0" collapsed="false">
      <c r="A31083" s="7" t="s">
        <v>56</v>
      </c>
      <c r="B31083" s="7" t="s">
        <v>679</v>
      </c>
      <c r="C31083" s="7" t="s">
        <v>1279</v>
      </c>
      <c r="D31083" s="7" t="n">
        <v>20</v>
      </c>
      <c r="E31083" s="7" t="n">
        <v>1250.43</v>
      </c>
      <c r="F31083" s="7" t="n">
        <v>0</v>
      </c>
      <c r="G31083" s="7" t="n">
        <v>0</v>
      </c>
    </row>
    <row r="31084" customFormat="false" ht="15" hidden="false" customHeight="false" outlineLevel="0" collapsed="false">
      <c r="A31084" s="7" t="s">
        <v>56</v>
      </c>
      <c r="B31084" s="7" t="s">
        <v>679</v>
      </c>
      <c r="C31084" s="7" t="s">
        <v>1279</v>
      </c>
      <c r="D31084" s="7" t="n">
        <v>30</v>
      </c>
      <c r="E31084" s="7" t="n">
        <v>1947.37</v>
      </c>
      <c r="F31084" s="7" t="n">
        <v>0</v>
      </c>
      <c r="G31084" s="7" t="n">
        <v>0</v>
      </c>
    </row>
    <row r="31085" customFormat="false" ht="15" hidden="false" customHeight="false" outlineLevel="0" collapsed="false">
      <c r="A31085" s="7" t="s">
        <v>56</v>
      </c>
      <c r="B31085" s="7" t="s">
        <v>679</v>
      </c>
      <c r="C31085" s="7" t="s">
        <v>1279</v>
      </c>
      <c r="D31085" s="7" t="n">
        <v>0</v>
      </c>
      <c r="E31085" s="7" t="n">
        <v>0</v>
      </c>
      <c r="F31085" s="7" t="n">
        <v>40</v>
      </c>
      <c r="G31085" s="7" t="n">
        <v>2446.85</v>
      </c>
    </row>
    <row r="31086" customFormat="false" ht="15" hidden="false" customHeight="false" outlineLevel="0" collapsed="false">
      <c r="A31086" s="7" t="s">
        <v>56</v>
      </c>
      <c r="B31086" s="7" t="s">
        <v>679</v>
      </c>
      <c r="C31086" s="7" t="s">
        <v>1279</v>
      </c>
      <c r="D31086" s="7" t="n">
        <v>45</v>
      </c>
      <c r="E31086" s="7" t="n">
        <v>2840.72</v>
      </c>
      <c r="F31086" s="7" t="n">
        <v>0</v>
      </c>
      <c r="G31086" s="7" t="n">
        <v>0</v>
      </c>
    </row>
    <row r="31087" customFormat="false" ht="15" hidden="false" customHeight="false" outlineLevel="0" collapsed="false">
      <c r="A31087" s="7" t="s">
        <v>56</v>
      </c>
      <c r="B31087" s="7" t="s">
        <v>549</v>
      </c>
      <c r="C31087" s="7" t="s">
        <v>1279</v>
      </c>
      <c r="D31087" s="7" t="n">
        <v>10</v>
      </c>
      <c r="E31087" s="7" t="n">
        <v>627.36</v>
      </c>
      <c r="F31087" s="7" t="n">
        <v>0</v>
      </c>
      <c r="G31087" s="7" t="n">
        <v>0</v>
      </c>
    </row>
    <row r="31088" customFormat="false" ht="15" hidden="false" customHeight="false" outlineLevel="0" collapsed="false">
      <c r="A31088" s="7" t="s">
        <v>56</v>
      </c>
      <c r="B31088" s="7" t="s">
        <v>549</v>
      </c>
      <c r="C31088" s="7" t="s">
        <v>1279</v>
      </c>
      <c r="D31088" s="7" t="n">
        <v>50</v>
      </c>
      <c r="E31088" s="7" t="n">
        <v>3114.33</v>
      </c>
      <c r="F31088" s="7" t="n">
        <v>0</v>
      </c>
      <c r="G31088" s="7" t="n">
        <v>0</v>
      </c>
    </row>
    <row r="31089" customFormat="false" ht="15" hidden="false" customHeight="false" outlineLevel="0" collapsed="false">
      <c r="A31089" s="7" t="s">
        <v>56</v>
      </c>
      <c r="B31089" s="7" t="s">
        <v>549</v>
      </c>
      <c r="C31089" s="7" t="s">
        <v>1279</v>
      </c>
      <c r="D31089" s="7" t="n">
        <v>0</v>
      </c>
      <c r="E31089" s="7" t="n">
        <v>0</v>
      </c>
      <c r="F31089" s="7" t="n">
        <v>20</v>
      </c>
      <c r="G31089" s="7" t="n">
        <v>1223.46</v>
      </c>
    </row>
    <row r="31090" customFormat="false" ht="15" hidden="false" customHeight="false" outlineLevel="0" collapsed="false">
      <c r="A31090" s="7" t="s">
        <v>56</v>
      </c>
      <c r="B31090" s="7" t="s">
        <v>549</v>
      </c>
      <c r="C31090" s="7" t="s">
        <v>1279</v>
      </c>
      <c r="D31090" s="7" t="n">
        <v>0</v>
      </c>
      <c r="E31090" s="7" t="n">
        <v>0</v>
      </c>
      <c r="F31090" s="7" t="n">
        <v>25</v>
      </c>
      <c r="G31090" s="7" t="n">
        <v>1617.93</v>
      </c>
    </row>
    <row r="31091" customFormat="false" ht="15" hidden="false" customHeight="false" outlineLevel="0" collapsed="false">
      <c r="A31091" s="7" t="s">
        <v>56</v>
      </c>
      <c r="B31091" s="7" t="s">
        <v>549</v>
      </c>
      <c r="C31091" s="7" t="s">
        <v>1279</v>
      </c>
      <c r="D31091" s="7" t="n">
        <v>0</v>
      </c>
      <c r="E31091" s="7" t="n">
        <v>0</v>
      </c>
      <c r="F31091" s="7" t="n">
        <v>20</v>
      </c>
      <c r="G31091" s="7" t="n">
        <v>1228.97</v>
      </c>
    </row>
    <row r="31092" customFormat="false" ht="15" hidden="false" customHeight="false" outlineLevel="0" collapsed="false">
      <c r="A31092" s="7" t="s">
        <v>56</v>
      </c>
      <c r="B31092" s="7" t="s">
        <v>549</v>
      </c>
      <c r="C31092" s="7" t="s">
        <v>1279</v>
      </c>
      <c r="D31092" s="7" t="n">
        <v>0</v>
      </c>
      <c r="E31092" s="7" t="n">
        <v>0</v>
      </c>
      <c r="F31092" s="7" t="n">
        <v>20</v>
      </c>
      <c r="G31092" s="7" t="n">
        <v>1223.43</v>
      </c>
    </row>
    <row r="31093" customFormat="false" ht="15" hidden="false" customHeight="false" outlineLevel="0" collapsed="false">
      <c r="A31093" s="7" t="s">
        <v>56</v>
      </c>
      <c r="B31093" s="7" t="s">
        <v>549</v>
      </c>
      <c r="C31093" s="7" t="s">
        <v>1279</v>
      </c>
      <c r="D31093" s="7" t="n">
        <v>40</v>
      </c>
      <c r="E31093" s="7" t="n">
        <v>2617.91</v>
      </c>
      <c r="F31093" s="7" t="n">
        <v>0</v>
      </c>
      <c r="G31093" s="7" t="n">
        <v>0</v>
      </c>
    </row>
    <row r="31094" customFormat="false" ht="15" hidden="false" customHeight="false" outlineLevel="0" collapsed="false">
      <c r="A31094" s="7" t="s">
        <v>56</v>
      </c>
      <c r="B31094" s="7" t="s">
        <v>549</v>
      </c>
      <c r="C31094" s="7" t="s">
        <v>1279</v>
      </c>
      <c r="D31094" s="7" t="n">
        <v>18</v>
      </c>
      <c r="E31094" s="7" t="n">
        <v>1125.4</v>
      </c>
      <c r="F31094" s="7" t="n">
        <v>0</v>
      </c>
      <c r="G31094" s="7" t="n">
        <v>0</v>
      </c>
    </row>
    <row r="31095" customFormat="false" ht="15" hidden="false" customHeight="false" outlineLevel="0" collapsed="false">
      <c r="A31095" s="7" t="s">
        <v>56</v>
      </c>
      <c r="B31095" s="7" t="s">
        <v>549</v>
      </c>
      <c r="C31095" s="7" t="s">
        <v>1279</v>
      </c>
      <c r="D31095" s="7" t="n">
        <v>50</v>
      </c>
      <c r="E31095" s="7" t="n">
        <v>3036.65</v>
      </c>
      <c r="F31095" s="7" t="n">
        <v>0</v>
      </c>
      <c r="G31095" s="7" t="n">
        <v>0</v>
      </c>
    </row>
    <row r="31096" customFormat="false" ht="15" hidden="false" customHeight="false" outlineLevel="0" collapsed="false">
      <c r="A31096" s="7" t="s">
        <v>56</v>
      </c>
      <c r="B31096" s="7" t="s">
        <v>549</v>
      </c>
      <c r="C31096" s="7" t="s">
        <v>1279</v>
      </c>
      <c r="D31096" s="7" t="n">
        <v>0</v>
      </c>
      <c r="E31096" s="7" t="n">
        <v>0</v>
      </c>
      <c r="F31096" s="7" t="n">
        <v>50</v>
      </c>
      <c r="G31096" s="7" t="n">
        <v>2996.71</v>
      </c>
    </row>
    <row r="31097" customFormat="false" ht="15" hidden="false" customHeight="false" outlineLevel="0" collapsed="false">
      <c r="A31097" s="7" t="s">
        <v>56</v>
      </c>
      <c r="B31097" s="7" t="s">
        <v>549</v>
      </c>
      <c r="C31097" s="7" t="s">
        <v>1279</v>
      </c>
      <c r="D31097" s="7" t="n">
        <v>40</v>
      </c>
      <c r="E31097" s="7" t="n">
        <v>2389.91</v>
      </c>
      <c r="F31097" s="7" t="n">
        <v>0</v>
      </c>
      <c r="G31097" s="7" t="n">
        <v>0</v>
      </c>
    </row>
    <row r="31098" customFormat="false" ht="15" hidden="false" customHeight="false" outlineLevel="0" collapsed="false">
      <c r="A31098" s="7" t="s">
        <v>56</v>
      </c>
      <c r="B31098" s="7" t="s">
        <v>549</v>
      </c>
      <c r="C31098" s="7" t="s">
        <v>1279</v>
      </c>
      <c r="D31098" s="7" t="n">
        <v>0</v>
      </c>
      <c r="E31098" s="7" t="n">
        <v>0</v>
      </c>
      <c r="F31098" s="7" t="n">
        <v>20</v>
      </c>
      <c r="G31098" s="7" t="n">
        <v>1311.4</v>
      </c>
    </row>
    <row r="31099" customFormat="false" ht="15" hidden="false" customHeight="false" outlineLevel="0" collapsed="false">
      <c r="A31099" s="7" t="s">
        <v>56</v>
      </c>
      <c r="B31099" s="7" t="s">
        <v>549</v>
      </c>
      <c r="C31099" s="7" t="s">
        <v>1279</v>
      </c>
      <c r="D31099" s="7" t="n">
        <v>80</v>
      </c>
      <c r="E31099" s="7" t="n">
        <v>4735.39</v>
      </c>
      <c r="F31099" s="7" t="n">
        <v>0</v>
      </c>
      <c r="G31099" s="7" t="n">
        <v>0</v>
      </c>
    </row>
    <row r="31100" customFormat="false" ht="15" hidden="false" customHeight="false" outlineLevel="0" collapsed="false">
      <c r="A31100" s="7" t="s">
        <v>56</v>
      </c>
      <c r="B31100" s="7" t="s">
        <v>549</v>
      </c>
      <c r="C31100" s="7" t="s">
        <v>1279</v>
      </c>
      <c r="D31100" s="7" t="n">
        <v>30</v>
      </c>
      <c r="E31100" s="7" t="n">
        <v>1796.21</v>
      </c>
      <c r="F31100" s="7" t="n">
        <v>0</v>
      </c>
      <c r="G31100" s="7" t="n">
        <v>0</v>
      </c>
    </row>
    <row r="31101" customFormat="false" ht="15" hidden="false" customHeight="false" outlineLevel="0" collapsed="false">
      <c r="A31101" s="7" t="s">
        <v>56</v>
      </c>
      <c r="B31101" s="7" t="s">
        <v>549</v>
      </c>
      <c r="C31101" s="7" t="s">
        <v>1279</v>
      </c>
      <c r="D31101" s="7" t="n">
        <v>0</v>
      </c>
      <c r="E31101" s="7" t="n">
        <v>0</v>
      </c>
      <c r="F31101" s="7" t="n">
        <v>60</v>
      </c>
      <c r="G31101" s="7" t="n">
        <v>3850.53</v>
      </c>
    </row>
    <row r="31102" customFormat="false" ht="15" hidden="false" customHeight="false" outlineLevel="0" collapsed="false">
      <c r="A31102" s="7" t="s">
        <v>56</v>
      </c>
      <c r="B31102" s="7" t="s">
        <v>549</v>
      </c>
      <c r="C31102" s="7" t="s">
        <v>1279</v>
      </c>
      <c r="D31102" s="7" t="n">
        <v>20</v>
      </c>
      <c r="E31102" s="7" t="n">
        <v>1241.73</v>
      </c>
      <c r="F31102" s="7" t="n">
        <v>0</v>
      </c>
      <c r="G31102" s="7" t="n">
        <v>0</v>
      </c>
    </row>
    <row r="31103" customFormat="false" ht="15" hidden="false" customHeight="false" outlineLevel="0" collapsed="false">
      <c r="A31103" s="7" t="s">
        <v>56</v>
      </c>
      <c r="B31103" s="7" t="s">
        <v>549</v>
      </c>
      <c r="C31103" s="7" t="s">
        <v>1279</v>
      </c>
      <c r="D31103" s="7" t="n">
        <v>10</v>
      </c>
      <c r="E31103" s="7" t="n">
        <v>631.27</v>
      </c>
      <c r="F31103" s="7" t="n">
        <v>0</v>
      </c>
      <c r="G31103" s="7" t="n">
        <v>0</v>
      </c>
    </row>
    <row r="31104" customFormat="false" ht="15" hidden="false" customHeight="false" outlineLevel="0" collapsed="false">
      <c r="A31104" s="7" t="s">
        <v>56</v>
      </c>
      <c r="B31104" s="7" t="s">
        <v>549</v>
      </c>
      <c r="C31104" s="7" t="s">
        <v>1279</v>
      </c>
      <c r="D31104" s="7" t="n">
        <v>25</v>
      </c>
      <c r="E31104" s="7" t="n">
        <v>1622.81</v>
      </c>
      <c r="F31104" s="7" t="n">
        <v>0</v>
      </c>
      <c r="G31104" s="7" t="n">
        <v>0</v>
      </c>
    </row>
    <row r="31105" customFormat="false" ht="15" hidden="false" customHeight="false" outlineLevel="0" collapsed="false">
      <c r="A31105" s="7" t="s">
        <v>56</v>
      </c>
      <c r="B31105" s="7" t="s">
        <v>549</v>
      </c>
      <c r="C31105" s="7" t="s">
        <v>1279</v>
      </c>
      <c r="D31105" s="7" t="n">
        <v>0</v>
      </c>
      <c r="E31105" s="7" t="n">
        <v>0</v>
      </c>
      <c r="F31105" s="7" t="n">
        <v>35</v>
      </c>
      <c r="G31105" s="7" t="n">
        <v>2111.9</v>
      </c>
    </row>
    <row r="31106" customFormat="false" ht="15" hidden="false" customHeight="false" outlineLevel="0" collapsed="false">
      <c r="A31106" s="7" t="s">
        <v>56</v>
      </c>
      <c r="B31106" s="7" t="s">
        <v>715</v>
      </c>
      <c r="C31106" s="7" t="s">
        <v>1279</v>
      </c>
      <c r="D31106" s="7" t="n">
        <v>12</v>
      </c>
      <c r="E31106" s="7" t="n">
        <v>728.8</v>
      </c>
      <c r="F31106" s="7" t="n">
        <v>0</v>
      </c>
      <c r="G31106" s="7" t="n">
        <v>0</v>
      </c>
    </row>
    <row r="31107" customFormat="false" ht="15" hidden="false" customHeight="false" outlineLevel="0" collapsed="false">
      <c r="A31107" s="7" t="s">
        <v>56</v>
      </c>
      <c r="B31107" s="7" t="s">
        <v>715</v>
      </c>
      <c r="C31107" s="7" t="s">
        <v>1279</v>
      </c>
      <c r="D31107" s="7" t="n">
        <v>20</v>
      </c>
      <c r="E31107" s="7" t="n">
        <v>1245.71</v>
      </c>
      <c r="F31107" s="7" t="n">
        <v>0</v>
      </c>
      <c r="G31107" s="7" t="n">
        <v>0</v>
      </c>
    </row>
    <row r="31108" customFormat="false" ht="15" hidden="false" customHeight="false" outlineLevel="0" collapsed="false">
      <c r="A31108" s="7" t="s">
        <v>56</v>
      </c>
      <c r="B31108" s="7" t="s">
        <v>715</v>
      </c>
      <c r="C31108" s="7" t="s">
        <v>1279</v>
      </c>
      <c r="D31108" s="7" t="n">
        <v>8</v>
      </c>
      <c r="E31108" s="7" t="n">
        <v>473.54</v>
      </c>
      <c r="F31108" s="7" t="n">
        <v>0</v>
      </c>
      <c r="G31108" s="7" t="n">
        <v>0</v>
      </c>
    </row>
    <row r="31109" customFormat="false" ht="15" hidden="false" customHeight="false" outlineLevel="0" collapsed="false">
      <c r="A31109" s="7" t="s">
        <v>56</v>
      </c>
      <c r="B31109" s="7" t="s">
        <v>715</v>
      </c>
      <c r="C31109" s="7" t="s">
        <v>1279</v>
      </c>
      <c r="D31109" s="7" t="n">
        <v>5</v>
      </c>
      <c r="E31109" s="7" t="n">
        <v>324.58</v>
      </c>
      <c r="F31109" s="7" t="n">
        <v>0</v>
      </c>
      <c r="G31109" s="7" t="n">
        <v>0</v>
      </c>
    </row>
    <row r="31110" customFormat="false" ht="15" hidden="false" customHeight="false" outlineLevel="0" collapsed="false">
      <c r="A31110" s="7" t="s">
        <v>56</v>
      </c>
      <c r="B31110" s="7" t="s">
        <v>715</v>
      </c>
      <c r="C31110" s="7" t="s">
        <v>1279</v>
      </c>
      <c r="D31110" s="7" t="n">
        <v>0</v>
      </c>
      <c r="E31110" s="7" t="n">
        <v>0</v>
      </c>
      <c r="F31110" s="7" t="n">
        <v>10</v>
      </c>
      <c r="G31110" s="7" t="n">
        <v>611.73</v>
      </c>
    </row>
    <row r="31111" customFormat="false" ht="15" hidden="false" customHeight="false" outlineLevel="0" collapsed="false">
      <c r="A31111" s="7" t="s">
        <v>56</v>
      </c>
      <c r="B31111" s="7" t="s">
        <v>715</v>
      </c>
      <c r="C31111" s="7" t="s">
        <v>1279</v>
      </c>
      <c r="D31111" s="7" t="n">
        <v>15</v>
      </c>
      <c r="E31111" s="7" t="n">
        <v>946.85</v>
      </c>
      <c r="F31111" s="7" t="n">
        <v>0</v>
      </c>
      <c r="G31111" s="7" t="n">
        <v>0</v>
      </c>
    </row>
    <row r="31112" customFormat="false" ht="15" hidden="false" customHeight="false" outlineLevel="0" collapsed="false">
      <c r="A31112" s="7" t="s">
        <v>56</v>
      </c>
      <c r="B31112" s="7" t="s">
        <v>715</v>
      </c>
      <c r="C31112" s="7" t="s">
        <v>1279</v>
      </c>
      <c r="D31112" s="7" t="n">
        <v>0</v>
      </c>
      <c r="E31112" s="7" t="n">
        <v>0</v>
      </c>
      <c r="F31112" s="7" t="n">
        <v>12</v>
      </c>
      <c r="G31112" s="7" t="n">
        <v>770.1</v>
      </c>
    </row>
    <row r="31113" customFormat="false" ht="15" hidden="false" customHeight="false" outlineLevel="0" collapsed="false">
      <c r="A31113" s="7" t="s">
        <v>56</v>
      </c>
      <c r="B31113" s="7" t="s">
        <v>715</v>
      </c>
      <c r="C31113" s="7" t="s">
        <v>1279</v>
      </c>
      <c r="D31113" s="7" t="n">
        <v>0</v>
      </c>
      <c r="E31113" s="7" t="n">
        <v>0</v>
      </c>
      <c r="F31113" s="7" t="n">
        <v>10</v>
      </c>
      <c r="G31113" s="7" t="n">
        <v>599.34</v>
      </c>
    </row>
    <row r="31114" customFormat="false" ht="15" hidden="false" customHeight="false" outlineLevel="0" collapsed="false">
      <c r="A31114" s="7" t="s">
        <v>56</v>
      </c>
      <c r="B31114" s="7" t="s">
        <v>715</v>
      </c>
      <c r="C31114" s="7" t="s">
        <v>1279</v>
      </c>
      <c r="D31114" s="7" t="n">
        <v>2</v>
      </c>
      <c r="E31114" s="7" t="n">
        <v>124.21</v>
      </c>
      <c r="F31114" s="7" t="n">
        <v>0</v>
      </c>
      <c r="G31114" s="7" t="n">
        <v>0</v>
      </c>
    </row>
    <row r="31115" customFormat="false" ht="15" hidden="false" customHeight="false" outlineLevel="0" collapsed="false">
      <c r="A31115" s="7" t="s">
        <v>56</v>
      </c>
      <c r="B31115" s="7" t="s">
        <v>715</v>
      </c>
      <c r="C31115" s="7" t="s">
        <v>1279</v>
      </c>
      <c r="D31115" s="7" t="n">
        <v>10</v>
      </c>
      <c r="E31115" s="7" t="n">
        <v>654.49</v>
      </c>
      <c r="F31115" s="7" t="n">
        <v>0</v>
      </c>
      <c r="G31115" s="7" t="n">
        <v>0</v>
      </c>
    </row>
    <row r="31116" customFormat="false" ht="15" hidden="false" customHeight="false" outlineLevel="0" collapsed="false">
      <c r="A31116" s="7" t="s">
        <v>56</v>
      </c>
      <c r="B31116" s="7" t="s">
        <v>715</v>
      </c>
      <c r="C31116" s="7" t="s">
        <v>1279</v>
      </c>
      <c r="D31116" s="7" t="n">
        <v>2</v>
      </c>
      <c r="E31116" s="7" t="n">
        <v>125.04</v>
      </c>
      <c r="F31116" s="7" t="n">
        <v>0</v>
      </c>
      <c r="G31116" s="7" t="n">
        <v>0</v>
      </c>
    </row>
    <row r="31117" customFormat="false" ht="15" hidden="false" customHeight="false" outlineLevel="0" collapsed="false">
      <c r="A31117" s="7" t="s">
        <v>56</v>
      </c>
      <c r="B31117" s="7" t="s">
        <v>715</v>
      </c>
      <c r="C31117" s="7" t="s">
        <v>1279</v>
      </c>
      <c r="D31117" s="7" t="n">
        <v>8</v>
      </c>
      <c r="E31117" s="7" t="n">
        <v>501.91</v>
      </c>
      <c r="F31117" s="7" t="n">
        <v>0</v>
      </c>
      <c r="G31117" s="7" t="n">
        <v>0</v>
      </c>
    </row>
    <row r="31118" customFormat="false" ht="15" hidden="false" customHeight="false" outlineLevel="0" collapsed="false">
      <c r="A31118" s="7" t="s">
        <v>56</v>
      </c>
      <c r="B31118" s="7" t="s">
        <v>715</v>
      </c>
      <c r="C31118" s="7" t="s">
        <v>1279</v>
      </c>
      <c r="D31118" s="7" t="n">
        <v>0</v>
      </c>
      <c r="E31118" s="7" t="n">
        <v>0</v>
      </c>
      <c r="F31118" s="7" t="n">
        <v>5</v>
      </c>
      <c r="G31118" s="7" t="n">
        <v>301.7</v>
      </c>
    </row>
    <row r="31119" customFormat="false" ht="15" hidden="false" customHeight="false" outlineLevel="0" collapsed="false">
      <c r="A31119" s="7" t="s">
        <v>56</v>
      </c>
      <c r="B31119" s="7" t="s">
        <v>659</v>
      </c>
      <c r="C31119" s="7" t="s">
        <v>1279</v>
      </c>
      <c r="D31119" s="7" t="n">
        <v>0</v>
      </c>
      <c r="E31119" s="7" t="n">
        <v>0</v>
      </c>
      <c r="F31119" s="7" t="n">
        <v>30</v>
      </c>
      <c r="G31119" s="7" t="n">
        <v>1941.52</v>
      </c>
    </row>
    <row r="31120" customFormat="false" ht="15" hidden="false" customHeight="false" outlineLevel="0" collapsed="false">
      <c r="A31120" s="7" t="s">
        <v>56</v>
      </c>
      <c r="B31120" s="7" t="s">
        <v>659</v>
      </c>
      <c r="C31120" s="7" t="s">
        <v>1279</v>
      </c>
      <c r="D31120" s="7" t="n">
        <v>50</v>
      </c>
      <c r="E31120" s="7" t="n">
        <v>3036.65</v>
      </c>
      <c r="F31120" s="7" t="n">
        <v>0</v>
      </c>
      <c r="G31120" s="7" t="n">
        <v>0</v>
      </c>
    </row>
    <row r="31121" customFormat="false" ht="15" hidden="false" customHeight="false" outlineLevel="0" collapsed="false">
      <c r="A31121" s="7" t="s">
        <v>56</v>
      </c>
      <c r="B31121" s="7" t="s">
        <v>659</v>
      </c>
      <c r="C31121" s="7" t="s">
        <v>1279</v>
      </c>
      <c r="D31121" s="7" t="n">
        <v>0</v>
      </c>
      <c r="E31121" s="7" t="n">
        <v>0</v>
      </c>
      <c r="F31121" s="7" t="n">
        <v>15</v>
      </c>
      <c r="G31121" s="7" t="n">
        <v>983.55</v>
      </c>
    </row>
    <row r="31122" customFormat="false" ht="15" hidden="false" customHeight="false" outlineLevel="0" collapsed="false">
      <c r="A31122" s="7" t="s">
        <v>56</v>
      </c>
      <c r="B31122" s="7" t="s">
        <v>659</v>
      </c>
      <c r="C31122" s="7" t="s">
        <v>1279</v>
      </c>
      <c r="D31122" s="7" t="n">
        <v>0</v>
      </c>
      <c r="E31122" s="7" t="n">
        <v>0</v>
      </c>
      <c r="F31122" s="7" t="n">
        <v>15</v>
      </c>
      <c r="G31122" s="7" t="n">
        <v>917.6</v>
      </c>
    </row>
    <row r="31123" customFormat="false" ht="15" hidden="false" customHeight="false" outlineLevel="0" collapsed="false">
      <c r="A31123" s="7" t="s">
        <v>56</v>
      </c>
      <c r="B31123" s="7" t="s">
        <v>659</v>
      </c>
      <c r="C31123" s="7" t="s">
        <v>1279</v>
      </c>
      <c r="D31123" s="7" t="n">
        <v>0</v>
      </c>
      <c r="E31123" s="7" t="n">
        <v>0</v>
      </c>
      <c r="F31123" s="7" t="n">
        <v>45</v>
      </c>
      <c r="G31123" s="7" t="n">
        <v>2697.03</v>
      </c>
    </row>
    <row r="31124" customFormat="false" ht="15" hidden="false" customHeight="false" outlineLevel="0" collapsed="false">
      <c r="A31124" s="7" t="s">
        <v>56</v>
      </c>
      <c r="B31124" s="7" t="s">
        <v>659</v>
      </c>
      <c r="C31124" s="7" t="s">
        <v>1279</v>
      </c>
      <c r="D31124" s="7" t="n">
        <v>40</v>
      </c>
      <c r="E31124" s="7" t="n">
        <v>2483.46</v>
      </c>
      <c r="F31124" s="7" t="n">
        <v>0</v>
      </c>
      <c r="G31124" s="7" t="n">
        <v>0</v>
      </c>
    </row>
    <row r="31125" customFormat="false" ht="15" hidden="false" customHeight="false" outlineLevel="0" collapsed="false">
      <c r="A31125" s="7" t="s">
        <v>56</v>
      </c>
      <c r="B31125" s="7" t="s">
        <v>659</v>
      </c>
      <c r="C31125" s="7" t="s">
        <v>1279</v>
      </c>
      <c r="D31125" s="7" t="n">
        <v>0</v>
      </c>
      <c r="E31125" s="7" t="n">
        <v>0</v>
      </c>
      <c r="F31125" s="7" t="n">
        <v>50</v>
      </c>
      <c r="G31125" s="7" t="n">
        <v>3017</v>
      </c>
    </row>
    <row r="31126" customFormat="false" ht="15" hidden="false" customHeight="false" outlineLevel="0" collapsed="false">
      <c r="A31126" s="7" t="s">
        <v>56</v>
      </c>
      <c r="B31126" s="7" t="s">
        <v>659</v>
      </c>
      <c r="C31126" s="7" t="s">
        <v>1279</v>
      </c>
      <c r="D31126" s="7" t="n">
        <v>20</v>
      </c>
      <c r="E31126" s="7" t="n">
        <v>1197.44</v>
      </c>
      <c r="F31126" s="7" t="n">
        <v>0</v>
      </c>
      <c r="G31126" s="7" t="n">
        <v>0</v>
      </c>
    </row>
    <row r="31127" customFormat="false" ht="15" hidden="false" customHeight="false" outlineLevel="0" collapsed="false">
      <c r="A31127" s="7" t="s">
        <v>56</v>
      </c>
      <c r="B31127" s="7" t="s">
        <v>659</v>
      </c>
      <c r="C31127" s="7" t="s">
        <v>1279</v>
      </c>
      <c r="D31127" s="7" t="n">
        <v>25</v>
      </c>
      <c r="E31127" s="7" t="n">
        <v>1557.17</v>
      </c>
      <c r="F31127" s="7" t="n">
        <v>0</v>
      </c>
      <c r="G31127" s="7" t="n">
        <v>0</v>
      </c>
    </row>
    <row r="31128" customFormat="false" ht="15" hidden="false" customHeight="false" outlineLevel="0" collapsed="false">
      <c r="A31128" s="7" t="s">
        <v>56</v>
      </c>
      <c r="B31128" s="7" t="s">
        <v>659</v>
      </c>
      <c r="C31128" s="7" t="s">
        <v>1279</v>
      </c>
      <c r="D31128" s="7" t="n">
        <v>30</v>
      </c>
      <c r="E31128" s="7" t="n">
        <v>1792.45</v>
      </c>
      <c r="F31128" s="7" t="n">
        <v>0</v>
      </c>
      <c r="G31128" s="7" t="n">
        <v>0</v>
      </c>
    </row>
    <row r="31129" customFormat="false" ht="15" hidden="false" customHeight="false" outlineLevel="0" collapsed="false">
      <c r="A31129" s="7" t="s">
        <v>56</v>
      </c>
      <c r="B31129" s="7" t="s">
        <v>659</v>
      </c>
      <c r="C31129" s="7" t="s">
        <v>1279</v>
      </c>
      <c r="D31129" s="7" t="n">
        <v>20</v>
      </c>
      <c r="E31129" s="7" t="n">
        <v>1250.43</v>
      </c>
      <c r="F31129" s="7" t="n">
        <v>0</v>
      </c>
      <c r="G31129" s="7" t="n">
        <v>0</v>
      </c>
    </row>
    <row r="31130" customFormat="false" ht="15" hidden="false" customHeight="false" outlineLevel="0" collapsed="false">
      <c r="A31130" s="7" t="s">
        <v>56</v>
      </c>
      <c r="B31130" s="7" t="s">
        <v>659</v>
      </c>
      <c r="C31130" s="7" t="s">
        <v>1279</v>
      </c>
      <c r="D31130" s="7" t="n">
        <v>40</v>
      </c>
      <c r="E31130" s="7" t="n">
        <v>2617.91</v>
      </c>
      <c r="F31130" s="7" t="n">
        <v>0</v>
      </c>
      <c r="G31130" s="7" t="n">
        <v>0</v>
      </c>
    </row>
    <row r="31131" customFormat="false" ht="15" hidden="false" customHeight="false" outlineLevel="0" collapsed="false">
      <c r="A31131" s="7" t="s">
        <v>56</v>
      </c>
      <c r="B31131" s="7" t="s">
        <v>659</v>
      </c>
      <c r="C31131" s="7" t="s">
        <v>1279</v>
      </c>
      <c r="D31131" s="7" t="n">
        <v>25</v>
      </c>
      <c r="E31131" s="7" t="n">
        <v>1568.4</v>
      </c>
      <c r="F31131" s="7" t="n">
        <v>0</v>
      </c>
      <c r="G31131" s="7" t="n">
        <v>0</v>
      </c>
    </row>
    <row r="31132" customFormat="false" ht="15" hidden="false" customHeight="false" outlineLevel="0" collapsed="false">
      <c r="A31132" s="7" t="s">
        <v>56</v>
      </c>
      <c r="B31132" s="7" t="s">
        <v>659</v>
      </c>
      <c r="C31132" s="7" t="s">
        <v>1279</v>
      </c>
      <c r="D31132" s="7" t="n">
        <v>0</v>
      </c>
      <c r="E31132" s="7" t="n">
        <v>0</v>
      </c>
      <c r="F31132" s="7" t="n">
        <v>30</v>
      </c>
      <c r="G31132" s="7" t="n">
        <v>1835.14</v>
      </c>
    </row>
    <row r="31133" customFormat="false" ht="15" hidden="false" customHeight="false" outlineLevel="0" collapsed="false">
      <c r="A31133" s="7" t="s">
        <v>56</v>
      </c>
      <c r="B31133" s="7" t="s">
        <v>659</v>
      </c>
      <c r="C31133" s="7" t="s">
        <v>1279</v>
      </c>
      <c r="D31133" s="7" t="n">
        <v>0</v>
      </c>
      <c r="E31133" s="7" t="n">
        <v>0</v>
      </c>
      <c r="F31133" s="7" t="n">
        <v>60</v>
      </c>
      <c r="G31133" s="7" t="n">
        <v>3850.52</v>
      </c>
    </row>
    <row r="31134" customFormat="false" ht="15" hidden="false" customHeight="false" outlineLevel="0" collapsed="false">
      <c r="A31134" s="7" t="s">
        <v>56</v>
      </c>
      <c r="B31134" s="7" t="s">
        <v>659</v>
      </c>
      <c r="C31134" s="7" t="s">
        <v>1279</v>
      </c>
      <c r="D31134" s="7" t="n">
        <v>60</v>
      </c>
      <c r="E31134" s="7" t="n">
        <v>3551.54</v>
      </c>
      <c r="F31134" s="7" t="n">
        <v>0</v>
      </c>
      <c r="G31134" s="7" t="n">
        <v>0</v>
      </c>
    </row>
    <row r="31135" customFormat="false" ht="15" hidden="false" customHeight="false" outlineLevel="0" collapsed="false">
      <c r="A31135" s="7" t="s">
        <v>56</v>
      </c>
      <c r="B31135" s="7" t="s">
        <v>659</v>
      </c>
      <c r="C31135" s="7" t="s">
        <v>1279</v>
      </c>
      <c r="D31135" s="7" t="n">
        <v>25</v>
      </c>
      <c r="E31135" s="7" t="n">
        <v>1622.81</v>
      </c>
      <c r="F31135" s="7" t="n">
        <v>0</v>
      </c>
      <c r="G31135" s="7" t="n">
        <v>0</v>
      </c>
    </row>
    <row r="31136" customFormat="false" ht="15" hidden="false" customHeight="false" outlineLevel="0" collapsed="false">
      <c r="A31136" s="7" t="s">
        <v>56</v>
      </c>
      <c r="B31136" s="7" t="s">
        <v>659</v>
      </c>
      <c r="C31136" s="7" t="s">
        <v>1279</v>
      </c>
      <c r="D31136" s="7" t="n">
        <v>15</v>
      </c>
      <c r="E31136" s="7" t="n">
        <v>946.91</v>
      </c>
      <c r="F31136" s="7" t="n">
        <v>0</v>
      </c>
      <c r="G31136" s="7" t="n">
        <v>0</v>
      </c>
    </row>
    <row r="31137" customFormat="false" ht="15" hidden="false" customHeight="false" outlineLevel="0" collapsed="false">
      <c r="A31137" s="7" t="s">
        <v>56</v>
      </c>
      <c r="B31137" s="7" t="s">
        <v>659</v>
      </c>
      <c r="C31137" s="7" t="s">
        <v>1279</v>
      </c>
      <c r="D31137" s="7" t="n">
        <v>0</v>
      </c>
      <c r="E31137" s="7" t="n">
        <v>0</v>
      </c>
      <c r="F31137" s="7" t="n">
        <v>10</v>
      </c>
      <c r="G31137" s="7" t="n">
        <v>614.48</v>
      </c>
    </row>
    <row r="31138" customFormat="false" ht="15" hidden="false" customHeight="false" outlineLevel="0" collapsed="false">
      <c r="A31138" s="7" t="s">
        <v>56</v>
      </c>
      <c r="B31138" s="7" t="s">
        <v>661</v>
      </c>
      <c r="C31138" s="7" t="s">
        <v>1279</v>
      </c>
      <c r="D31138" s="7" t="n">
        <v>15</v>
      </c>
      <c r="E31138" s="7" t="n">
        <v>981.72</v>
      </c>
      <c r="F31138" s="7" t="n">
        <v>0</v>
      </c>
      <c r="G31138" s="7" t="n">
        <v>0</v>
      </c>
    </row>
    <row r="31139" customFormat="false" ht="15" hidden="false" customHeight="false" outlineLevel="0" collapsed="false">
      <c r="A31139" s="7" t="s">
        <v>56</v>
      </c>
      <c r="B31139" s="7" t="s">
        <v>661</v>
      </c>
      <c r="C31139" s="7" t="s">
        <v>1279</v>
      </c>
      <c r="D31139" s="7" t="n">
        <v>10</v>
      </c>
      <c r="E31139" s="7" t="n">
        <v>597.48</v>
      </c>
      <c r="F31139" s="7" t="n">
        <v>0</v>
      </c>
      <c r="G31139" s="7" t="n">
        <v>0</v>
      </c>
    </row>
    <row r="31140" customFormat="false" ht="15" hidden="false" customHeight="false" outlineLevel="0" collapsed="false">
      <c r="A31140" s="7" t="s">
        <v>56</v>
      </c>
      <c r="B31140" s="7" t="s">
        <v>661</v>
      </c>
      <c r="C31140" s="7" t="s">
        <v>1279</v>
      </c>
      <c r="D31140" s="7" t="n">
        <v>15</v>
      </c>
      <c r="E31140" s="7" t="n">
        <v>937.83</v>
      </c>
      <c r="F31140" s="7" t="n">
        <v>0</v>
      </c>
      <c r="G31140" s="7" t="n">
        <v>0</v>
      </c>
    </row>
    <row r="31141" customFormat="false" ht="15" hidden="false" customHeight="false" outlineLevel="0" collapsed="false">
      <c r="A31141" s="7" t="s">
        <v>56</v>
      </c>
      <c r="B31141" s="7" t="s">
        <v>661</v>
      </c>
      <c r="C31141" s="7" t="s">
        <v>1279</v>
      </c>
      <c r="D31141" s="7" t="n">
        <v>25</v>
      </c>
      <c r="E31141" s="7" t="n">
        <v>1578.18</v>
      </c>
      <c r="F31141" s="7" t="n">
        <v>0</v>
      </c>
      <c r="G31141" s="7" t="n">
        <v>0</v>
      </c>
    </row>
    <row r="31142" customFormat="false" ht="15" hidden="false" customHeight="false" outlineLevel="0" collapsed="false">
      <c r="A31142" s="7" t="s">
        <v>56</v>
      </c>
      <c r="B31142" s="7" t="s">
        <v>661</v>
      </c>
      <c r="C31142" s="7" t="s">
        <v>1279</v>
      </c>
      <c r="D31142" s="7" t="n">
        <v>30</v>
      </c>
      <c r="E31142" s="7" t="n">
        <v>1862.59</v>
      </c>
      <c r="F31142" s="7" t="n">
        <v>0</v>
      </c>
      <c r="G31142" s="7" t="n">
        <v>0</v>
      </c>
    </row>
    <row r="31143" customFormat="false" ht="15" hidden="false" customHeight="false" outlineLevel="0" collapsed="false">
      <c r="A31143" s="7" t="s">
        <v>56</v>
      </c>
      <c r="B31143" s="7" t="s">
        <v>661</v>
      </c>
      <c r="C31143" s="7" t="s">
        <v>1279</v>
      </c>
      <c r="D31143" s="7" t="n">
        <v>0</v>
      </c>
      <c r="E31143" s="7" t="n">
        <v>0</v>
      </c>
      <c r="F31143" s="7" t="n">
        <v>5</v>
      </c>
      <c r="G31143" s="7" t="n">
        <v>305.86</v>
      </c>
    </row>
    <row r="31144" customFormat="false" ht="15" hidden="false" customHeight="false" outlineLevel="0" collapsed="false">
      <c r="A31144" s="7" t="s">
        <v>56</v>
      </c>
      <c r="B31144" s="7" t="s">
        <v>661</v>
      </c>
      <c r="C31144" s="7" t="s">
        <v>1279</v>
      </c>
      <c r="D31144" s="7" t="n">
        <v>0</v>
      </c>
      <c r="E31144" s="7" t="n">
        <v>0</v>
      </c>
      <c r="F31144" s="7" t="n">
        <v>5</v>
      </c>
      <c r="G31144" s="7" t="n">
        <v>301.7</v>
      </c>
    </row>
    <row r="31145" customFormat="false" ht="15" hidden="false" customHeight="false" outlineLevel="0" collapsed="false">
      <c r="A31145" s="7" t="s">
        <v>56</v>
      </c>
      <c r="B31145" s="7" t="s">
        <v>661</v>
      </c>
      <c r="C31145" s="7" t="s">
        <v>1279</v>
      </c>
      <c r="D31145" s="7" t="n">
        <v>0</v>
      </c>
      <c r="E31145" s="7" t="n">
        <v>0</v>
      </c>
      <c r="F31145" s="7" t="n">
        <v>27</v>
      </c>
      <c r="G31145" s="7" t="n">
        <v>1732.74</v>
      </c>
    </row>
    <row r="31146" customFormat="false" ht="15" hidden="false" customHeight="false" outlineLevel="0" collapsed="false">
      <c r="A31146" s="7" t="s">
        <v>56</v>
      </c>
      <c r="B31146" s="7" t="s">
        <v>661</v>
      </c>
      <c r="C31146" s="7" t="s">
        <v>1279</v>
      </c>
      <c r="D31146" s="7" t="n">
        <v>0</v>
      </c>
      <c r="E31146" s="7" t="n">
        <v>0</v>
      </c>
      <c r="F31146" s="7" t="n">
        <v>10</v>
      </c>
      <c r="G31146" s="7" t="n">
        <v>655.7</v>
      </c>
    </row>
    <row r="31147" customFormat="false" ht="15" hidden="false" customHeight="false" outlineLevel="0" collapsed="false">
      <c r="A31147" s="7" t="s">
        <v>56</v>
      </c>
      <c r="B31147" s="7" t="s">
        <v>661</v>
      </c>
      <c r="C31147" s="7" t="s">
        <v>1279</v>
      </c>
      <c r="D31147" s="7" t="n">
        <v>30</v>
      </c>
      <c r="E31147" s="7" t="n">
        <v>1796.17</v>
      </c>
      <c r="F31147" s="7" t="n">
        <v>0</v>
      </c>
      <c r="G31147" s="7" t="n">
        <v>0</v>
      </c>
    </row>
    <row r="31148" customFormat="false" ht="15" hidden="false" customHeight="false" outlineLevel="0" collapsed="false">
      <c r="A31148" s="7" t="s">
        <v>56</v>
      </c>
      <c r="B31148" s="7" t="s">
        <v>661</v>
      </c>
      <c r="C31148" s="7" t="s">
        <v>1279</v>
      </c>
      <c r="D31148" s="7" t="n">
        <v>0</v>
      </c>
      <c r="E31148" s="7" t="n">
        <v>0</v>
      </c>
      <c r="F31148" s="7" t="n">
        <v>25</v>
      </c>
      <c r="G31148" s="7" t="n">
        <v>1529.33</v>
      </c>
    </row>
    <row r="31149" customFormat="false" ht="15" hidden="false" customHeight="false" outlineLevel="0" collapsed="false">
      <c r="A31149" s="7" t="s">
        <v>56</v>
      </c>
      <c r="B31149" s="7" t="s">
        <v>661</v>
      </c>
      <c r="C31149" s="7" t="s">
        <v>1279</v>
      </c>
      <c r="D31149" s="7" t="n">
        <v>12</v>
      </c>
      <c r="E31149" s="7" t="n">
        <v>778.95</v>
      </c>
      <c r="F31149" s="7" t="n">
        <v>0</v>
      </c>
      <c r="G31149" s="7" t="n">
        <v>0</v>
      </c>
    </row>
    <row r="31150" customFormat="false" ht="15" hidden="false" customHeight="false" outlineLevel="0" collapsed="false">
      <c r="A31150" s="7" t="s">
        <v>56</v>
      </c>
      <c r="B31150" s="7" t="s">
        <v>661</v>
      </c>
      <c r="C31150" s="7" t="s">
        <v>1279</v>
      </c>
      <c r="D31150" s="7" t="n">
        <v>20</v>
      </c>
      <c r="E31150" s="7" t="n">
        <v>1254.73</v>
      </c>
      <c r="F31150" s="7" t="n">
        <v>0</v>
      </c>
      <c r="G31150" s="7" t="n">
        <v>0</v>
      </c>
    </row>
    <row r="31151" customFormat="false" ht="15" hidden="false" customHeight="false" outlineLevel="0" collapsed="false">
      <c r="A31151" s="7" t="s">
        <v>56</v>
      </c>
      <c r="B31151" s="7" t="s">
        <v>661</v>
      </c>
      <c r="C31151" s="7" t="s">
        <v>1279</v>
      </c>
      <c r="D31151" s="7" t="n">
        <v>10</v>
      </c>
      <c r="E31151" s="7" t="n">
        <v>622.86</v>
      </c>
      <c r="F31151" s="7" t="n">
        <v>0</v>
      </c>
      <c r="G31151" s="7" t="n">
        <v>0</v>
      </c>
    </row>
    <row r="31152" customFormat="false" ht="15" hidden="false" customHeight="false" outlineLevel="0" collapsed="false">
      <c r="A31152" s="7" t="s">
        <v>56</v>
      </c>
      <c r="B31152" s="7" t="s">
        <v>661</v>
      </c>
      <c r="C31152" s="7" t="s">
        <v>1279</v>
      </c>
      <c r="D31152" s="7" t="n">
        <v>20</v>
      </c>
      <c r="E31152" s="7" t="n">
        <v>1214.66</v>
      </c>
      <c r="F31152" s="7" t="n">
        <v>0</v>
      </c>
      <c r="G31152" s="7" t="n">
        <v>0</v>
      </c>
    </row>
    <row r="31153" customFormat="false" ht="15" hidden="false" customHeight="false" outlineLevel="0" collapsed="false">
      <c r="A31153" s="7" t="s">
        <v>56</v>
      </c>
      <c r="B31153" s="7" t="s">
        <v>661</v>
      </c>
      <c r="C31153" s="7" t="s">
        <v>1279</v>
      </c>
      <c r="D31153" s="7" t="n">
        <v>0</v>
      </c>
      <c r="E31153" s="7" t="n">
        <v>0</v>
      </c>
      <c r="F31153" s="7" t="n">
        <v>25</v>
      </c>
      <c r="G31153" s="7" t="n">
        <v>1498.35</v>
      </c>
    </row>
    <row r="31154" customFormat="false" ht="15" hidden="false" customHeight="false" outlineLevel="0" collapsed="false">
      <c r="A31154" s="7" t="s">
        <v>56</v>
      </c>
      <c r="B31154" s="7" t="s">
        <v>661</v>
      </c>
      <c r="C31154" s="7" t="s">
        <v>1279</v>
      </c>
      <c r="D31154" s="7" t="n">
        <v>0</v>
      </c>
      <c r="E31154" s="7" t="n">
        <v>0</v>
      </c>
      <c r="F31154" s="7" t="n">
        <v>10</v>
      </c>
      <c r="G31154" s="7" t="n">
        <v>647.17</v>
      </c>
    </row>
    <row r="31155" customFormat="false" ht="15" hidden="false" customHeight="false" outlineLevel="0" collapsed="false">
      <c r="A31155" s="7" t="s">
        <v>56</v>
      </c>
      <c r="B31155" s="7" t="s">
        <v>661</v>
      </c>
      <c r="C31155" s="7" t="s">
        <v>1279</v>
      </c>
      <c r="D31155" s="7" t="n">
        <v>40</v>
      </c>
      <c r="E31155" s="7" t="n">
        <v>2367.69</v>
      </c>
      <c r="F31155" s="7" t="n">
        <v>0</v>
      </c>
      <c r="G31155" s="7" t="n">
        <v>0</v>
      </c>
    </row>
    <row r="31156" customFormat="false" ht="15" hidden="false" customHeight="false" outlineLevel="0" collapsed="false">
      <c r="A31156" s="7" t="s">
        <v>56</v>
      </c>
      <c r="B31156" s="7" t="s">
        <v>413</v>
      </c>
      <c r="C31156" s="7" t="s">
        <v>1284</v>
      </c>
      <c r="D31156" s="7" t="n">
        <v>115</v>
      </c>
      <c r="E31156" s="7" t="n">
        <v>9637.32</v>
      </c>
      <c r="F31156" s="7" t="n">
        <v>0</v>
      </c>
      <c r="G31156" s="7" t="n">
        <v>0</v>
      </c>
    </row>
    <row r="31157" customFormat="false" ht="15" hidden="false" customHeight="false" outlineLevel="0" collapsed="false">
      <c r="A31157" s="7" t="s">
        <v>56</v>
      </c>
      <c r="B31157" s="7" t="s">
        <v>413</v>
      </c>
      <c r="C31157" s="7" t="s">
        <v>1284</v>
      </c>
      <c r="D31157" s="7" t="n">
        <v>215</v>
      </c>
      <c r="E31157" s="7" t="n">
        <v>17870.23</v>
      </c>
      <c r="F31157" s="7" t="n">
        <v>0</v>
      </c>
      <c r="G31157" s="7" t="n">
        <v>0</v>
      </c>
    </row>
    <row r="31158" customFormat="false" ht="15" hidden="false" customHeight="false" outlineLevel="0" collapsed="false">
      <c r="A31158" s="7" t="s">
        <v>56</v>
      </c>
      <c r="B31158" s="7" t="s">
        <v>413</v>
      </c>
      <c r="C31158" s="7" t="s">
        <v>1284</v>
      </c>
      <c r="D31158" s="7" t="n">
        <v>0</v>
      </c>
      <c r="E31158" s="7" t="n">
        <v>0</v>
      </c>
      <c r="F31158" s="7" t="n">
        <v>180</v>
      </c>
      <c r="G31158" s="7" t="n">
        <v>14162.74</v>
      </c>
    </row>
    <row r="31159" customFormat="false" ht="15" hidden="false" customHeight="false" outlineLevel="0" collapsed="false">
      <c r="A31159" s="7" t="s">
        <v>56</v>
      </c>
      <c r="B31159" s="7" t="s">
        <v>413</v>
      </c>
      <c r="C31159" s="7" t="s">
        <v>1284</v>
      </c>
      <c r="D31159" s="7" t="n">
        <v>0</v>
      </c>
      <c r="E31159" s="7" t="n">
        <v>0</v>
      </c>
      <c r="F31159" s="7" t="n">
        <v>50</v>
      </c>
      <c r="G31159" s="7" t="n">
        <v>3916.47</v>
      </c>
    </row>
    <row r="31160" customFormat="false" ht="15" hidden="false" customHeight="false" outlineLevel="0" collapsed="false">
      <c r="A31160" s="7" t="s">
        <v>56</v>
      </c>
      <c r="B31160" s="7" t="s">
        <v>413</v>
      </c>
      <c r="C31160" s="7" t="s">
        <v>1284</v>
      </c>
      <c r="D31160" s="7" t="n">
        <v>50</v>
      </c>
      <c r="E31160" s="7" t="n">
        <v>4016.54</v>
      </c>
      <c r="F31160" s="7" t="n">
        <v>0</v>
      </c>
      <c r="G31160" s="7" t="n">
        <v>0</v>
      </c>
    </row>
    <row r="31161" customFormat="false" ht="15" hidden="false" customHeight="false" outlineLevel="0" collapsed="false">
      <c r="A31161" s="7" t="s">
        <v>56</v>
      </c>
      <c r="B31161" s="7" t="s">
        <v>413</v>
      </c>
      <c r="C31161" s="7" t="s">
        <v>1284</v>
      </c>
      <c r="D31161" s="7" t="n">
        <v>0</v>
      </c>
      <c r="E31161" s="7" t="n">
        <v>0</v>
      </c>
      <c r="F31161" s="7" t="n">
        <v>60</v>
      </c>
      <c r="G31161" s="7" t="n">
        <v>4635.76</v>
      </c>
    </row>
    <row r="31162" customFormat="false" ht="15" hidden="false" customHeight="false" outlineLevel="0" collapsed="false">
      <c r="A31162" s="7" t="s">
        <v>56</v>
      </c>
      <c r="B31162" s="7" t="s">
        <v>413</v>
      </c>
      <c r="C31162" s="7" t="s">
        <v>1284</v>
      </c>
      <c r="D31162" s="7" t="n">
        <v>165</v>
      </c>
      <c r="E31162" s="7" t="n">
        <v>13209.27</v>
      </c>
      <c r="F31162" s="7" t="n">
        <v>0</v>
      </c>
      <c r="G31162" s="7" t="n">
        <v>0</v>
      </c>
    </row>
    <row r="31163" customFormat="false" ht="15" hidden="false" customHeight="false" outlineLevel="0" collapsed="false">
      <c r="A31163" s="7" t="s">
        <v>56</v>
      </c>
      <c r="B31163" s="7" t="s">
        <v>413</v>
      </c>
      <c r="C31163" s="7" t="s">
        <v>1284</v>
      </c>
      <c r="D31163" s="7" t="n">
        <v>100</v>
      </c>
      <c r="E31163" s="7" t="n">
        <v>7666.35</v>
      </c>
      <c r="F31163" s="7" t="n">
        <v>0</v>
      </c>
      <c r="G31163" s="7" t="n">
        <v>0</v>
      </c>
    </row>
    <row r="31164" customFormat="false" ht="15" hidden="false" customHeight="false" outlineLevel="0" collapsed="false">
      <c r="A31164" s="7" t="s">
        <v>56</v>
      </c>
      <c r="B31164" s="7" t="s">
        <v>413</v>
      </c>
      <c r="C31164" s="7" t="s">
        <v>1284</v>
      </c>
      <c r="D31164" s="7" t="n">
        <v>0</v>
      </c>
      <c r="E31164" s="7" t="n">
        <v>0</v>
      </c>
      <c r="F31164" s="7" t="n">
        <v>60</v>
      </c>
      <c r="G31164" s="7" t="n">
        <v>4972.05</v>
      </c>
    </row>
    <row r="31165" customFormat="false" ht="15" hidden="false" customHeight="false" outlineLevel="0" collapsed="false">
      <c r="A31165" s="7" t="s">
        <v>56</v>
      </c>
      <c r="B31165" s="7" t="s">
        <v>413</v>
      </c>
      <c r="C31165" s="7" t="s">
        <v>1284</v>
      </c>
      <c r="D31165" s="7" t="n">
        <v>0</v>
      </c>
      <c r="E31165" s="7" t="n">
        <v>0</v>
      </c>
      <c r="F31165" s="7" t="n">
        <v>130</v>
      </c>
      <c r="G31165" s="7" t="n">
        <v>10182.52</v>
      </c>
    </row>
    <row r="31166" customFormat="false" ht="15" hidden="false" customHeight="false" outlineLevel="0" collapsed="false">
      <c r="A31166" s="7" t="s">
        <v>56</v>
      </c>
      <c r="B31166" s="7" t="s">
        <v>413</v>
      </c>
      <c r="C31166" s="7" t="s">
        <v>1284</v>
      </c>
      <c r="D31166" s="7" t="n">
        <v>0</v>
      </c>
      <c r="E31166" s="7" t="n">
        <v>0</v>
      </c>
      <c r="F31166" s="7" t="n">
        <v>70</v>
      </c>
      <c r="G31166" s="7" t="n">
        <v>5877.13</v>
      </c>
    </row>
    <row r="31167" customFormat="false" ht="15" hidden="false" customHeight="false" outlineLevel="0" collapsed="false">
      <c r="A31167" s="7" t="s">
        <v>56</v>
      </c>
      <c r="B31167" s="7" t="s">
        <v>413</v>
      </c>
      <c r="C31167" s="7" t="s">
        <v>1284</v>
      </c>
      <c r="D31167" s="7" t="n">
        <v>65</v>
      </c>
      <c r="E31167" s="7" t="n">
        <v>5054.79</v>
      </c>
      <c r="F31167" s="7" t="n">
        <v>0</v>
      </c>
      <c r="G31167" s="7" t="n">
        <v>0</v>
      </c>
    </row>
    <row r="31168" customFormat="false" ht="15" hidden="false" customHeight="false" outlineLevel="0" collapsed="false">
      <c r="A31168" s="7" t="s">
        <v>56</v>
      </c>
      <c r="B31168" s="7" t="s">
        <v>413</v>
      </c>
      <c r="C31168" s="7" t="s">
        <v>1284</v>
      </c>
      <c r="D31168" s="7" t="n">
        <v>20</v>
      </c>
      <c r="E31168" s="7" t="n">
        <v>1530.1</v>
      </c>
      <c r="F31168" s="7" t="n">
        <v>0</v>
      </c>
      <c r="G31168" s="7" t="n">
        <v>0</v>
      </c>
    </row>
    <row r="31169" customFormat="false" ht="15" hidden="false" customHeight="false" outlineLevel="0" collapsed="false">
      <c r="A31169" s="7" t="s">
        <v>56</v>
      </c>
      <c r="B31169" s="7" t="s">
        <v>413</v>
      </c>
      <c r="C31169" s="7" t="s">
        <v>1284</v>
      </c>
      <c r="D31169" s="7" t="n">
        <v>0</v>
      </c>
      <c r="E31169" s="7" t="n">
        <v>0</v>
      </c>
      <c r="F31169" s="7" t="n">
        <v>100</v>
      </c>
      <c r="G31169" s="7" t="n">
        <v>7674.28</v>
      </c>
    </row>
    <row r="31170" customFormat="false" ht="15" hidden="false" customHeight="false" outlineLevel="0" collapsed="false">
      <c r="A31170" s="7" t="s">
        <v>56</v>
      </c>
      <c r="B31170" s="7" t="s">
        <v>413</v>
      </c>
      <c r="C31170" s="7" t="s">
        <v>1284</v>
      </c>
      <c r="D31170" s="7" t="n">
        <v>100</v>
      </c>
      <c r="E31170" s="7" t="n">
        <v>7949.88</v>
      </c>
      <c r="F31170" s="7" t="n">
        <v>0</v>
      </c>
      <c r="G31170" s="7" t="n">
        <v>0</v>
      </c>
    </row>
    <row r="31171" customFormat="false" ht="15" hidden="false" customHeight="false" outlineLevel="0" collapsed="false">
      <c r="A31171" s="7" t="s">
        <v>56</v>
      </c>
      <c r="B31171" s="7" t="s">
        <v>413</v>
      </c>
      <c r="C31171" s="7" t="s">
        <v>1284</v>
      </c>
      <c r="D31171" s="7" t="n">
        <v>0</v>
      </c>
      <c r="E31171" s="7" t="n">
        <v>0</v>
      </c>
      <c r="F31171" s="7" t="n">
        <v>265</v>
      </c>
      <c r="G31171" s="7" t="n">
        <v>21776.01</v>
      </c>
    </row>
    <row r="31172" customFormat="false" ht="15" hidden="false" customHeight="false" outlineLevel="0" collapsed="false">
      <c r="A31172" s="7" t="s">
        <v>56</v>
      </c>
      <c r="B31172" s="7" t="s">
        <v>413</v>
      </c>
      <c r="C31172" s="7" t="s">
        <v>1284</v>
      </c>
      <c r="D31172" s="7" t="n">
        <v>30</v>
      </c>
      <c r="E31172" s="7" t="n">
        <v>2392.66</v>
      </c>
      <c r="F31172" s="7" t="n">
        <v>0</v>
      </c>
      <c r="G31172" s="7" t="n">
        <v>0</v>
      </c>
    </row>
    <row r="31173" customFormat="false" ht="15" hidden="false" customHeight="false" outlineLevel="0" collapsed="false">
      <c r="A31173" s="7" t="s">
        <v>56</v>
      </c>
      <c r="B31173" s="7" t="s">
        <v>413</v>
      </c>
      <c r="C31173" s="7" t="s">
        <v>1284</v>
      </c>
      <c r="D31173" s="7" t="n">
        <v>235</v>
      </c>
      <c r="E31173" s="7" t="n">
        <v>18995.32</v>
      </c>
      <c r="F31173" s="7" t="n">
        <v>0</v>
      </c>
      <c r="G31173" s="7" t="n">
        <v>0</v>
      </c>
    </row>
    <row r="31174" customFormat="false" ht="15" hidden="false" customHeight="false" outlineLevel="0" collapsed="false">
      <c r="A31174" s="7" t="s">
        <v>56</v>
      </c>
      <c r="B31174" s="7" t="s">
        <v>413</v>
      </c>
      <c r="C31174" s="7" t="s">
        <v>1284</v>
      </c>
      <c r="D31174" s="7" t="n">
        <v>120</v>
      </c>
      <c r="E31174" s="7" t="n">
        <v>9095.16</v>
      </c>
      <c r="F31174" s="7" t="n">
        <v>0</v>
      </c>
      <c r="G31174" s="7" t="n">
        <v>0</v>
      </c>
    </row>
    <row r="31175" customFormat="false" ht="15" hidden="false" customHeight="false" outlineLevel="0" collapsed="false">
      <c r="A31175" s="7" t="s">
        <v>56</v>
      </c>
      <c r="B31175" s="7" t="s">
        <v>106</v>
      </c>
      <c r="C31175" s="7" t="s">
        <v>1291</v>
      </c>
      <c r="D31175" s="7" t="n">
        <v>0</v>
      </c>
      <c r="E31175" s="7" t="n">
        <v>0</v>
      </c>
      <c r="F31175" s="7" t="n">
        <v>10</v>
      </c>
      <c r="G31175" s="7" t="n">
        <v>170.89</v>
      </c>
    </row>
    <row r="31176" customFormat="false" ht="15" hidden="false" customHeight="false" outlineLevel="0" collapsed="false">
      <c r="A31176" s="7" t="s">
        <v>56</v>
      </c>
      <c r="B31176" s="7" t="s">
        <v>106</v>
      </c>
      <c r="C31176" s="7" t="s">
        <v>1291</v>
      </c>
      <c r="D31176" s="7" t="n">
        <v>15</v>
      </c>
      <c r="E31176" s="7" t="n">
        <v>242.72</v>
      </c>
      <c r="F31176" s="7" t="n">
        <v>0</v>
      </c>
      <c r="G31176" s="7" t="n">
        <v>0</v>
      </c>
    </row>
    <row r="31177" customFormat="false" ht="15" hidden="false" customHeight="false" outlineLevel="0" collapsed="false">
      <c r="A31177" s="7" t="s">
        <v>56</v>
      </c>
      <c r="B31177" s="7" t="s">
        <v>106</v>
      </c>
      <c r="C31177" s="7" t="s">
        <v>1291</v>
      </c>
      <c r="D31177" s="7" t="n">
        <v>15</v>
      </c>
      <c r="E31177" s="7" t="n">
        <v>231.4</v>
      </c>
      <c r="F31177" s="7" t="n">
        <v>0</v>
      </c>
      <c r="G31177" s="7" t="n">
        <v>0</v>
      </c>
    </row>
    <row r="31178" customFormat="false" ht="15" hidden="false" customHeight="false" outlineLevel="0" collapsed="false">
      <c r="A31178" s="7" t="s">
        <v>56</v>
      </c>
      <c r="B31178" s="7" t="s">
        <v>106</v>
      </c>
      <c r="C31178" s="7" t="s">
        <v>1291</v>
      </c>
      <c r="D31178" s="7" t="n">
        <v>5</v>
      </c>
      <c r="E31178" s="7" t="n">
        <v>84.59</v>
      </c>
      <c r="F31178" s="7" t="n">
        <v>0</v>
      </c>
      <c r="G31178" s="7" t="n">
        <v>0</v>
      </c>
    </row>
    <row r="31179" customFormat="false" ht="15" hidden="false" customHeight="false" outlineLevel="0" collapsed="false">
      <c r="A31179" s="7" t="s">
        <v>56</v>
      </c>
      <c r="B31179" s="7" t="s">
        <v>106</v>
      </c>
      <c r="C31179" s="7" t="s">
        <v>1291</v>
      </c>
      <c r="D31179" s="7" t="n">
        <v>0</v>
      </c>
      <c r="E31179" s="7" t="n">
        <v>0</v>
      </c>
      <c r="F31179" s="7" t="n">
        <v>5</v>
      </c>
      <c r="G31179" s="7" t="n">
        <v>80.07</v>
      </c>
    </row>
    <row r="31180" customFormat="false" ht="15" hidden="false" customHeight="false" outlineLevel="0" collapsed="false">
      <c r="A31180" s="7" t="s">
        <v>56</v>
      </c>
      <c r="B31180" s="7" t="s">
        <v>106</v>
      </c>
      <c r="C31180" s="7" t="s">
        <v>1291</v>
      </c>
      <c r="D31180" s="7" t="n">
        <v>15</v>
      </c>
      <c r="E31180" s="7" t="n">
        <v>244.42</v>
      </c>
      <c r="F31180" s="7" t="n">
        <v>0</v>
      </c>
      <c r="G31180" s="7" t="n">
        <v>0</v>
      </c>
    </row>
    <row r="31181" customFormat="false" ht="15" hidden="false" customHeight="false" outlineLevel="0" collapsed="false">
      <c r="A31181" s="7" t="s">
        <v>56</v>
      </c>
      <c r="B31181" s="7" t="s">
        <v>106</v>
      </c>
      <c r="C31181" s="7" t="s">
        <v>1291</v>
      </c>
      <c r="D31181" s="7" t="n">
        <v>15</v>
      </c>
      <c r="E31181" s="7" t="n">
        <v>234.06</v>
      </c>
      <c r="F31181" s="7" t="n">
        <v>0</v>
      </c>
      <c r="G31181" s="7" t="n">
        <v>0</v>
      </c>
    </row>
    <row r="31182" customFormat="false" ht="15" hidden="false" customHeight="false" outlineLevel="0" collapsed="false">
      <c r="A31182" s="7" t="s">
        <v>56</v>
      </c>
      <c r="B31182" s="7" t="s">
        <v>106</v>
      </c>
      <c r="C31182" s="7" t="s">
        <v>1291</v>
      </c>
      <c r="D31182" s="7" t="n">
        <v>0</v>
      </c>
      <c r="E31182" s="7" t="n">
        <v>0</v>
      </c>
      <c r="F31182" s="7" t="n">
        <v>10</v>
      </c>
      <c r="G31182" s="7" t="n">
        <v>159.43</v>
      </c>
    </row>
    <row r="31183" customFormat="false" ht="15" hidden="false" customHeight="false" outlineLevel="0" collapsed="false">
      <c r="A31183" s="7" t="s">
        <v>56</v>
      </c>
      <c r="B31183" s="7" t="s">
        <v>106</v>
      </c>
      <c r="C31183" s="7" t="s">
        <v>1291</v>
      </c>
      <c r="D31183" s="7" t="n">
        <v>3</v>
      </c>
      <c r="E31183" s="7" t="n">
        <v>49.05</v>
      </c>
      <c r="F31183" s="7" t="n">
        <v>0</v>
      </c>
      <c r="G31183" s="7" t="n">
        <v>0</v>
      </c>
    </row>
    <row r="31184" customFormat="false" ht="15" hidden="false" customHeight="false" outlineLevel="0" collapsed="false">
      <c r="A31184" s="7" t="s">
        <v>56</v>
      </c>
      <c r="B31184" s="7" t="s">
        <v>106</v>
      </c>
      <c r="C31184" s="7" t="s">
        <v>1291</v>
      </c>
      <c r="D31184" s="7" t="n">
        <v>0</v>
      </c>
      <c r="E31184" s="7" t="n">
        <v>0</v>
      </c>
      <c r="F31184" s="7" t="n">
        <v>12</v>
      </c>
      <c r="G31184" s="7" t="n">
        <v>191.32</v>
      </c>
    </row>
    <row r="31185" customFormat="false" ht="15" hidden="false" customHeight="false" outlineLevel="0" collapsed="false">
      <c r="A31185" s="7" t="s">
        <v>56</v>
      </c>
      <c r="B31185" s="7" t="s">
        <v>106</v>
      </c>
      <c r="C31185" s="7" t="s">
        <v>1291</v>
      </c>
      <c r="D31185" s="7" t="n">
        <v>10</v>
      </c>
      <c r="E31185" s="7" t="n">
        <v>170.57</v>
      </c>
      <c r="F31185" s="7" t="n">
        <v>0</v>
      </c>
      <c r="G31185" s="7" t="n">
        <v>0</v>
      </c>
    </row>
    <row r="31186" customFormat="false" ht="15" hidden="false" customHeight="false" outlineLevel="0" collapsed="false">
      <c r="A31186" s="7" t="s">
        <v>56</v>
      </c>
      <c r="B31186" s="7" t="s">
        <v>106</v>
      </c>
      <c r="C31186" s="7" t="s">
        <v>1291</v>
      </c>
      <c r="D31186" s="7" t="n">
        <v>0</v>
      </c>
      <c r="E31186" s="7" t="n">
        <v>0</v>
      </c>
      <c r="F31186" s="7" t="n">
        <v>8</v>
      </c>
      <c r="G31186" s="7" t="n">
        <v>125.81</v>
      </c>
    </row>
    <row r="31187" customFormat="false" ht="15" hidden="false" customHeight="false" outlineLevel="0" collapsed="false">
      <c r="A31187" s="7" t="s">
        <v>56</v>
      </c>
      <c r="B31187" s="7" t="s">
        <v>106</v>
      </c>
      <c r="C31187" s="7" t="s">
        <v>1291</v>
      </c>
      <c r="D31187" s="7" t="n">
        <v>20</v>
      </c>
      <c r="E31187" s="7" t="n">
        <v>329.05</v>
      </c>
      <c r="F31187" s="7" t="n">
        <v>0</v>
      </c>
      <c r="G31187" s="7" t="n">
        <v>0</v>
      </c>
    </row>
    <row r="31188" customFormat="false" ht="15" hidden="false" customHeight="false" outlineLevel="0" collapsed="false">
      <c r="A31188" s="7" t="s">
        <v>56</v>
      </c>
      <c r="B31188" s="7" t="s">
        <v>106</v>
      </c>
      <c r="C31188" s="7" t="s">
        <v>1291</v>
      </c>
      <c r="D31188" s="7" t="n">
        <v>20</v>
      </c>
      <c r="E31188" s="7" t="n">
        <v>311.44</v>
      </c>
      <c r="F31188" s="7" t="n">
        <v>0</v>
      </c>
      <c r="G31188" s="7" t="n">
        <v>0</v>
      </c>
    </row>
    <row r="31189" customFormat="false" ht="15" hidden="false" customHeight="false" outlineLevel="0" collapsed="false">
      <c r="A31189" s="7" t="s">
        <v>56</v>
      </c>
      <c r="B31189" s="7" t="s">
        <v>106</v>
      </c>
      <c r="C31189" s="7" t="s">
        <v>1291</v>
      </c>
      <c r="D31189" s="7" t="n">
        <v>0</v>
      </c>
      <c r="E31189" s="7" t="n">
        <v>0</v>
      </c>
      <c r="F31189" s="7" t="n">
        <v>40</v>
      </c>
      <c r="G31189" s="7" t="n">
        <v>669.03</v>
      </c>
    </row>
    <row r="31190" customFormat="false" ht="15" hidden="false" customHeight="false" outlineLevel="0" collapsed="false">
      <c r="A31190" s="7" t="s">
        <v>56</v>
      </c>
      <c r="B31190" s="7" t="s">
        <v>106</v>
      </c>
      <c r="C31190" s="7" t="s">
        <v>1291</v>
      </c>
      <c r="D31190" s="7" t="n">
        <v>12</v>
      </c>
      <c r="E31190" s="7" t="n">
        <v>194.8</v>
      </c>
      <c r="F31190" s="7" t="n">
        <v>0</v>
      </c>
      <c r="G31190" s="7" t="n">
        <v>0</v>
      </c>
    </row>
    <row r="31191" customFormat="false" ht="15" hidden="false" customHeight="false" outlineLevel="0" collapsed="false">
      <c r="A31191" s="7" t="s">
        <v>56</v>
      </c>
      <c r="B31191" s="7" t="s">
        <v>106</v>
      </c>
      <c r="C31191" s="7" t="s">
        <v>1291</v>
      </c>
      <c r="D31191" s="7" t="n">
        <v>0</v>
      </c>
      <c r="E31191" s="7" t="n">
        <v>0</v>
      </c>
      <c r="F31191" s="7" t="n">
        <v>30</v>
      </c>
      <c r="G31191" s="7" t="n">
        <v>468.61</v>
      </c>
    </row>
    <row r="31192" customFormat="false" ht="15" hidden="false" customHeight="false" outlineLevel="0" collapsed="false">
      <c r="A31192" s="7" t="s">
        <v>56</v>
      </c>
      <c r="B31192" s="7" t="s">
        <v>106</v>
      </c>
      <c r="C31192" s="7" t="s">
        <v>1291</v>
      </c>
      <c r="D31192" s="7" t="n">
        <v>20</v>
      </c>
      <c r="E31192" s="7" t="n">
        <v>316.57</v>
      </c>
      <c r="F31192" s="7" t="n">
        <v>0</v>
      </c>
      <c r="G31192" s="7" t="n">
        <v>0</v>
      </c>
    </row>
    <row r="31193" customFormat="false" ht="15" hidden="false" customHeight="false" outlineLevel="0" collapsed="false">
      <c r="A31193" s="7" t="s">
        <v>56</v>
      </c>
      <c r="B31193" s="7" t="s">
        <v>96</v>
      </c>
      <c r="C31193" s="7" t="s">
        <v>1291</v>
      </c>
      <c r="D31193" s="7" t="n">
        <v>0</v>
      </c>
      <c r="E31193" s="7" t="n">
        <v>0</v>
      </c>
      <c r="F31193" s="7" t="n">
        <v>25</v>
      </c>
      <c r="G31193" s="7" t="n">
        <v>390.51</v>
      </c>
    </row>
    <row r="31194" customFormat="false" ht="15" hidden="false" customHeight="false" outlineLevel="0" collapsed="false">
      <c r="A31194" s="7" t="s">
        <v>56</v>
      </c>
      <c r="B31194" s="7" t="s">
        <v>96</v>
      </c>
      <c r="C31194" s="7" t="s">
        <v>1291</v>
      </c>
      <c r="D31194" s="7" t="n">
        <v>30</v>
      </c>
      <c r="E31194" s="7" t="n">
        <v>493.57</v>
      </c>
      <c r="F31194" s="7" t="n">
        <v>0</v>
      </c>
      <c r="G31194" s="7" t="n">
        <v>0</v>
      </c>
    </row>
    <row r="31195" customFormat="false" ht="15" hidden="false" customHeight="false" outlineLevel="0" collapsed="false">
      <c r="A31195" s="7" t="s">
        <v>56</v>
      </c>
      <c r="B31195" s="7" t="s">
        <v>96</v>
      </c>
      <c r="C31195" s="7" t="s">
        <v>1291</v>
      </c>
      <c r="D31195" s="7" t="n">
        <v>0</v>
      </c>
      <c r="E31195" s="7" t="n">
        <v>0</v>
      </c>
      <c r="F31195" s="7" t="n">
        <v>12</v>
      </c>
      <c r="G31195" s="7" t="n">
        <v>205.07</v>
      </c>
    </row>
    <row r="31196" customFormat="false" ht="15" hidden="false" customHeight="false" outlineLevel="0" collapsed="false">
      <c r="A31196" s="7" t="s">
        <v>56</v>
      </c>
      <c r="B31196" s="7" t="s">
        <v>96</v>
      </c>
      <c r="C31196" s="7" t="s">
        <v>1291</v>
      </c>
      <c r="D31196" s="7" t="n">
        <v>5</v>
      </c>
      <c r="E31196" s="7" t="n">
        <v>84.59</v>
      </c>
      <c r="F31196" s="7" t="n">
        <v>0</v>
      </c>
      <c r="G31196" s="7" t="n">
        <v>0</v>
      </c>
    </row>
    <row r="31197" customFormat="false" ht="15" hidden="false" customHeight="false" outlineLevel="0" collapsed="false">
      <c r="A31197" s="7" t="s">
        <v>56</v>
      </c>
      <c r="B31197" s="7" t="s">
        <v>96</v>
      </c>
      <c r="C31197" s="7" t="s">
        <v>1291</v>
      </c>
      <c r="D31197" s="7" t="n">
        <v>15</v>
      </c>
      <c r="E31197" s="7" t="n">
        <v>237.43</v>
      </c>
      <c r="F31197" s="7" t="n">
        <v>0</v>
      </c>
      <c r="G31197" s="7" t="n">
        <v>0</v>
      </c>
    </row>
    <row r="31198" customFormat="false" ht="15" hidden="false" customHeight="false" outlineLevel="0" collapsed="false">
      <c r="A31198" s="7" t="s">
        <v>56</v>
      </c>
      <c r="B31198" s="7" t="s">
        <v>96</v>
      </c>
      <c r="C31198" s="7" t="s">
        <v>1291</v>
      </c>
      <c r="D31198" s="7" t="n">
        <v>8</v>
      </c>
      <c r="E31198" s="7" t="n">
        <v>130.36</v>
      </c>
      <c r="F31198" s="7" t="n">
        <v>0</v>
      </c>
      <c r="G31198" s="7" t="n">
        <v>0</v>
      </c>
    </row>
    <row r="31199" customFormat="false" ht="15" hidden="false" customHeight="false" outlineLevel="0" collapsed="false">
      <c r="A31199" s="7" t="s">
        <v>56</v>
      </c>
      <c r="B31199" s="7" t="s">
        <v>96</v>
      </c>
      <c r="C31199" s="7" t="s">
        <v>1291</v>
      </c>
      <c r="D31199" s="7" t="n">
        <v>0</v>
      </c>
      <c r="E31199" s="7" t="n">
        <v>0</v>
      </c>
      <c r="F31199" s="7" t="n">
        <v>12</v>
      </c>
      <c r="G31199" s="7" t="n">
        <v>202.4</v>
      </c>
    </row>
    <row r="31200" customFormat="false" ht="15" hidden="false" customHeight="false" outlineLevel="0" collapsed="false">
      <c r="A31200" s="7" t="s">
        <v>56</v>
      </c>
      <c r="B31200" s="7" t="s">
        <v>96</v>
      </c>
      <c r="C31200" s="7" t="s">
        <v>1291</v>
      </c>
      <c r="D31200" s="7" t="n">
        <v>20</v>
      </c>
      <c r="E31200" s="7" t="n">
        <v>312.08</v>
      </c>
      <c r="F31200" s="7" t="n">
        <v>0</v>
      </c>
      <c r="G31200" s="7" t="n">
        <v>0</v>
      </c>
    </row>
    <row r="31201" customFormat="false" ht="15" hidden="false" customHeight="false" outlineLevel="0" collapsed="false">
      <c r="A31201" s="7" t="s">
        <v>56</v>
      </c>
      <c r="B31201" s="7" t="s">
        <v>96</v>
      </c>
      <c r="C31201" s="7" t="s">
        <v>1291</v>
      </c>
      <c r="D31201" s="7" t="n">
        <v>10</v>
      </c>
      <c r="E31201" s="7" t="n">
        <v>155.72</v>
      </c>
      <c r="F31201" s="7" t="n">
        <v>0</v>
      </c>
      <c r="G31201" s="7" t="n">
        <v>0</v>
      </c>
    </row>
    <row r="31202" customFormat="false" ht="15" hidden="false" customHeight="false" outlineLevel="0" collapsed="false">
      <c r="A31202" s="7" t="s">
        <v>56</v>
      </c>
      <c r="B31202" s="7" t="s">
        <v>96</v>
      </c>
      <c r="C31202" s="7" t="s">
        <v>1291</v>
      </c>
      <c r="D31202" s="7" t="n">
        <v>12</v>
      </c>
      <c r="E31202" s="7" t="n">
        <v>194.8</v>
      </c>
      <c r="F31202" s="7" t="n">
        <v>0</v>
      </c>
      <c r="G31202" s="7" t="n">
        <v>0</v>
      </c>
    </row>
    <row r="31203" customFormat="false" ht="15" hidden="false" customHeight="false" outlineLevel="0" collapsed="false">
      <c r="A31203" s="7" t="s">
        <v>56</v>
      </c>
      <c r="B31203" s="7" t="s">
        <v>96</v>
      </c>
      <c r="C31203" s="7" t="s">
        <v>1291</v>
      </c>
      <c r="D31203" s="7" t="n">
        <v>0</v>
      </c>
      <c r="E31203" s="7" t="n">
        <v>0</v>
      </c>
      <c r="F31203" s="7" t="n">
        <v>5</v>
      </c>
      <c r="G31203" s="7" t="n">
        <v>78.63</v>
      </c>
    </row>
    <row r="31204" customFormat="false" ht="15" hidden="false" customHeight="false" outlineLevel="0" collapsed="false">
      <c r="A31204" s="7" t="s">
        <v>56</v>
      </c>
      <c r="B31204" s="7" t="s">
        <v>96</v>
      </c>
      <c r="C31204" s="7" t="s">
        <v>1291</v>
      </c>
      <c r="D31204" s="7" t="n">
        <v>18</v>
      </c>
      <c r="E31204" s="7" t="n">
        <v>294.31</v>
      </c>
      <c r="F31204" s="7" t="n">
        <v>0</v>
      </c>
      <c r="G31204" s="7" t="n">
        <v>0</v>
      </c>
    </row>
    <row r="31205" customFormat="false" ht="15" hidden="false" customHeight="false" outlineLevel="0" collapsed="false">
      <c r="A31205" s="7" t="s">
        <v>56</v>
      </c>
      <c r="B31205" s="7" t="s">
        <v>96</v>
      </c>
      <c r="C31205" s="7" t="s">
        <v>1291</v>
      </c>
      <c r="D31205" s="7" t="n">
        <v>0</v>
      </c>
      <c r="E31205" s="7" t="n">
        <v>0</v>
      </c>
      <c r="F31205" s="7" t="n">
        <v>12</v>
      </c>
      <c r="G31205" s="7" t="n">
        <v>191.32</v>
      </c>
    </row>
    <row r="31206" customFormat="false" ht="15" hidden="false" customHeight="false" outlineLevel="0" collapsed="false">
      <c r="A31206" s="7" t="s">
        <v>56</v>
      </c>
      <c r="B31206" s="7" t="s">
        <v>96</v>
      </c>
      <c r="C31206" s="7" t="s">
        <v>1291</v>
      </c>
      <c r="D31206" s="7" t="n">
        <v>10</v>
      </c>
      <c r="E31206" s="7" t="n">
        <v>161.81</v>
      </c>
      <c r="F31206" s="7" t="n">
        <v>0</v>
      </c>
      <c r="G31206" s="7" t="n">
        <v>0</v>
      </c>
    </row>
    <row r="31207" customFormat="false" ht="15" hidden="false" customHeight="false" outlineLevel="0" collapsed="false">
      <c r="A31207" s="7" t="s">
        <v>56</v>
      </c>
      <c r="B31207" s="7" t="s">
        <v>96</v>
      </c>
      <c r="C31207" s="7" t="s">
        <v>1291</v>
      </c>
      <c r="D31207" s="7" t="n">
        <v>0</v>
      </c>
      <c r="E31207" s="7" t="n">
        <v>0</v>
      </c>
      <c r="F31207" s="7" t="n">
        <v>38</v>
      </c>
      <c r="G31207" s="7" t="n">
        <v>635.57</v>
      </c>
    </row>
    <row r="31208" customFormat="false" ht="15" hidden="false" customHeight="false" outlineLevel="0" collapsed="false">
      <c r="A31208" s="7" t="s">
        <v>56</v>
      </c>
      <c r="B31208" s="7" t="s">
        <v>96</v>
      </c>
      <c r="C31208" s="7" t="s">
        <v>1291</v>
      </c>
      <c r="D31208" s="7" t="n">
        <v>10</v>
      </c>
      <c r="E31208" s="7" t="n">
        <v>170.57</v>
      </c>
      <c r="F31208" s="7" t="n">
        <v>0</v>
      </c>
      <c r="G31208" s="7" t="n">
        <v>0</v>
      </c>
    </row>
    <row r="31209" customFormat="false" ht="15" hidden="false" customHeight="false" outlineLevel="0" collapsed="false">
      <c r="A31209" s="7" t="s">
        <v>56</v>
      </c>
      <c r="B31209" s="7" t="s">
        <v>96</v>
      </c>
      <c r="C31209" s="7" t="s">
        <v>1291</v>
      </c>
      <c r="D31209" s="7" t="n">
        <v>0</v>
      </c>
      <c r="E31209" s="7" t="n">
        <v>0</v>
      </c>
      <c r="F31209" s="7" t="n">
        <v>10</v>
      </c>
      <c r="G31209" s="7" t="n">
        <v>160.15</v>
      </c>
    </row>
    <row r="31210" customFormat="false" ht="15" hidden="false" customHeight="false" outlineLevel="0" collapsed="false">
      <c r="A31210" s="7" t="s">
        <v>56</v>
      </c>
      <c r="B31210" s="7" t="s">
        <v>96</v>
      </c>
      <c r="C31210" s="7" t="s">
        <v>1291</v>
      </c>
      <c r="D31210" s="7" t="n">
        <v>0</v>
      </c>
      <c r="E31210" s="7" t="n">
        <v>0</v>
      </c>
      <c r="F31210" s="7" t="n">
        <v>10</v>
      </c>
      <c r="G31210" s="7" t="n">
        <v>159.43</v>
      </c>
    </row>
    <row r="31211" customFormat="false" ht="15" hidden="false" customHeight="false" outlineLevel="0" collapsed="false">
      <c r="A31211" s="7" t="s">
        <v>56</v>
      </c>
      <c r="B31211" s="7" t="s">
        <v>96</v>
      </c>
      <c r="C31211" s="7" t="s">
        <v>1291</v>
      </c>
      <c r="D31211" s="7" t="n">
        <v>12</v>
      </c>
      <c r="E31211" s="7" t="n">
        <v>185.12</v>
      </c>
      <c r="F31211" s="7" t="n">
        <v>0</v>
      </c>
      <c r="G31211" s="7" t="n">
        <v>0</v>
      </c>
    </row>
    <row r="31212" customFormat="false" ht="15" hidden="false" customHeight="false" outlineLevel="0" collapsed="false">
      <c r="A31212" s="7" t="s">
        <v>56</v>
      </c>
      <c r="B31212" s="7" t="s">
        <v>110</v>
      </c>
      <c r="C31212" s="7" t="s">
        <v>1291</v>
      </c>
      <c r="D31212" s="7" t="n">
        <v>18</v>
      </c>
      <c r="E31212" s="7" t="n">
        <v>277.69</v>
      </c>
      <c r="F31212" s="7" t="n">
        <v>0</v>
      </c>
      <c r="G31212" s="7" t="n">
        <v>0</v>
      </c>
    </row>
    <row r="31213" customFormat="false" ht="15" hidden="false" customHeight="false" outlineLevel="0" collapsed="false">
      <c r="A31213" s="7" t="s">
        <v>56</v>
      </c>
      <c r="B31213" s="7" t="s">
        <v>110</v>
      </c>
      <c r="C31213" s="7" t="s">
        <v>1291</v>
      </c>
      <c r="D31213" s="7" t="n">
        <v>0</v>
      </c>
      <c r="E31213" s="7" t="n">
        <v>0</v>
      </c>
      <c r="F31213" s="7" t="n">
        <v>10</v>
      </c>
      <c r="G31213" s="7" t="n">
        <v>156.2</v>
      </c>
    </row>
    <row r="31214" customFormat="false" ht="15" hidden="false" customHeight="false" outlineLevel="0" collapsed="false">
      <c r="A31214" s="7" t="s">
        <v>56</v>
      </c>
      <c r="B31214" s="7" t="s">
        <v>110</v>
      </c>
      <c r="C31214" s="7" t="s">
        <v>1291</v>
      </c>
      <c r="D31214" s="7" t="n">
        <v>8</v>
      </c>
      <c r="E31214" s="7" t="n">
        <v>136.46</v>
      </c>
      <c r="F31214" s="7" t="n">
        <v>0</v>
      </c>
      <c r="G31214" s="7" t="n">
        <v>0</v>
      </c>
    </row>
    <row r="31215" customFormat="false" ht="15" hidden="false" customHeight="false" outlineLevel="0" collapsed="false">
      <c r="A31215" s="7" t="s">
        <v>56</v>
      </c>
      <c r="B31215" s="7" t="s">
        <v>110</v>
      </c>
      <c r="C31215" s="7" t="s">
        <v>1291</v>
      </c>
      <c r="D31215" s="7" t="n">
        <v>5</v>
      </c>
      <c r="E31215" s="7" t="n">
        <v>81.76</v>
      </c>
      <c r="F31215" s="7" t="n">
        <v>0</v>
      </c>
      <c r="G31215" s="7" t="n">
        <v>0</v>
      </c>
    </row>
    <row r="31216" customFormat="false" ht="15" hidden="false" customHeight="false" outlineLevel="0" collapsed="false">
      <c r="A31216" s="7" t="s">
        <v>56</v>
      </c>
      <c r="B31216" s="7" t="s">
        <v>110</v>
      </c>
      <c r="C31216" s="7" t="s">
        <v>1291</v>
      </c>
      <c r="D31216" s="7" t="n">
        <v>2</v>
      </c>
      <c r="E31216" s="7" t="n">
        <v>32.9</v>
      </c>
      <c r="F31216" s="7" t="n">
        <v>0</v>
      </c>
      <c r="G31216" s="7" t="n">
        <v>0</v>
      </c>
    </row>
    <row r="31217" customFormat="false" ht="15" hidden="false" customHeight="false" outlineLevel="0" collapsed="false">
      <c r="A31217" s="7" t="s">
        <v>56</v>
      </c>
      <c r="B31217" s="7" t="s">
        <v>110</v>
      </c>
      <c r="C31217" s="7" t="s">
        <v>1291</v>
      </c>
      <c r="D31217" s="7" t="n">
        <v>8</v>
      </c>
      <c r="E31217" s="7" t="n">
        <v>126.63</v>
      </c>
      <c r="F31217" s="7" t="n">
        <v>0</v>
      </c>
      <c r="G31217" s="7" t="n">
        <v>0</v>
      </c>
    </row>
    <row r="31218" customFormat="false" ht="15" hidden="false" customHeight="false" outlineLevel="0" collapsed="false">
      <c r="A31218" s="7" t="s">
        <v>56</v>
      </c>
      <c r="B31218" s="7" t="s">
        <v>110</v>
      </c>
      <c r="C31218" s="7" t="s">
        <v>1291</v>
      </c>
      <c r="D31218" s="7" t="n">
        <v>0</v>
      </c>
      <c r="E31218" s="7" t="n">
        <v>0</v>
      </c>
      <c r="F31218" s="7" t="n">
        <v>3</v>
      </c>
      <c r="G31218" s="7" t="n">
        <v>47.18</v>
      </c>
    </row>
    <row r="31219" customFormat="false" ht="15" hidden="false" customHeight="false" outlineLevel="0" collapsed="false">
      <c r="A31219" s="7" t="s">
        <v>56</v>
      </c>
      <c r="B31219" s="7" t="s">
        <v>110</v>
      </c>
      <c r="C31219" s="7" t="s">
        <v>1291</v>
      </c>
      <c r="D31219" s="7" t="n">
        <v>5</v>
      </c>
      <c r="E31219" s="7" t="n">
        <v>80.91</v>
      </c>
      <c r="F31219" s="7" t="n">
        <v>0</v>
      </c>
      <c r="G31219" s="7" t="n">
        <v>0</v>
      </c>
    </row>
    <row r="31220" customFormat="false" ht="15" hidden="false" customHeight="false" outlineLevel="0" collapsed="false">
      <c r="A31220" s="7" t="s">
        <v>56</v>
      </c>
      <c r="B31220" s="7" t="s">
        <v>110</v>
      </c>
      <c r="C31220" s="7" t="s">
        <v>1291</v>
      </c>
      <c r="D31220" s="7" t="n">
        <v>15</v>
      </c>
      <c r="E31220" s="7" t="n">
        <v>234.06</v>
      </c>
      <c r="F31220" s="7" t="n">
        <v>0</v>
      </c>
      <c r="G31220" s="7" t="n">
        <v>0</v>
      </c>
    </row>
    <row r="31221" customFormat="false" ht="15" hidden="false" customHeight="false" outlineLevel="0" collapsed="false">
      <c r="A31221" s="7" t="s">
        <v>56</v>
      </c>
      <c r="B31221" s="7" t="s">
        <v>110</v>
      </c>
      <c r="C31221" s="7" t="s">
        <v>1291</v>
      </c>
      <c r="D31221" s="7" t="n">
        <v>0</v>
      </c>
      <c r="E31221" s="7" t="n">
        <v>0</v>
      </c>
      <c r="F31221" s="7" t="n">
        <v>2</v>
      </c>
      <c r="G31221" s="7" t="n">
        <v>34.18</v>
      </c>
    </row>
    <row r="31222" customFormat="false" ht="15" hidden="false" customHeight="false" outlineLevel="0" collapsed="false">
      <c r="A31222" s="7" t="s">
        <v>56</v>
      </c>
      <c r="B31222" s="7" t="s">
        <v>110</v>
      </c>
      <c r="C31222" s="7" t="s">
        <v>1291</v>
      </c>
      <c r="D31222" s="7" t="n">
        <v>0</v>
      </c>
      <c r="E31222" s="7" t="n">
        <v>0</v>
      </c>
      <c r="F31222" s="7" t="n">
        <v>17</v>
      </c>
      <c r="G31222" s="7" t="n">
        <v>284.33</v>
      </c>
    </row>
    <row r="31223" customFormat="false" ht="15" hidden="false" customHeight="false" outlineLevel="0" collapsed="false">
      <c r="A31223" s="7" t="s">
        <v>56</v>
      </c>
      <c r="B31223" s="7" t="s">
        <v>110</v>
      </c>
      <c r="C31223" s="7" t="s">
        <v>1291</v>
      </c>
      <c r="D31223" s="7" t="n">
        <v>0</v>
      </c>
      <c r="E31223" s="7" t="n">
        <v>0</v>
      </c>
      <c r="F31223" s="7" t="n">
        <v>2</v>
      </c>
      <c r="G31223" s="7" t="n">
        <v>33.73</v>
      </c>
    </row>
    <row r="31224" customFormat="false" ht="15" hidden="false" customHeight="false" outlineLevel="0" collapsed="false">
      <c r="A31224" s="7" t="s">
        <v>56</v>
      </c>
      <c r="B31224" s="7" t="s">
        <v>110</v>
      </c>
      <c r="C31224" s="7" t="s">
        <v>1291</v>
      </c>
      <c r="D31224" s="7" t="n">
        <v>10</v>
      </c>
      <c r="E31224" s="7" t="n">
        <v>169.17</v>
      </c>
      <c r="F31224" s="7" t="n">
        <v>0</v>
      </c>
      <c r="G31224" s="7" t="n">
        <v>0</v>
      </c>
    </row>
    <row r="31225" customFormat="false" ht="15" hidden="false" customHeight="false" outlineLevel="0" collapsed="false">
      <c r="A31225" s="7" t="s">
        <v>56</v>
      </c>
      <c r="B31225" s="7" t="s">
        <v>110</v>
      </c>
      <c r="C31225" s="7" t="s">
        <v>1291</v>
      </c>
      <c r="D31225" s="7" t="n">
        <v>12</v>
      </c>
      <c r="E31225" s="7" t="n">
        <v>194.8</v>
      </c>
      <c r="F31225" s="7" t="n">
        <v>0</v>
      </c>
      <c r="G31225" s="7" t="n">
        <v>0</v>
      </c>
    </row>
    <row r="31226" customFormat="false" ht="15" hidden="false" customHeight="false" outlineLevel="0" collapsed="false">
      <c r="A31226" s="7" t="s">
        <v>56</v>
      </c>
      <c r="B31226" s="7" t="s">
        <v>173</v>
      </c>
      <c r="C31226" s="7" t="s">
        <v>1291</v>
      </c>
      <c r="D31226" s="7" t="n">
        <v>6</v>
      </c>
      <c r="E31226" s="7" t="n">
        <v>102.34</v>
      </c>
      <c r="F31226" s="7" t="n">
        <v>0</v>
      </c>
      <c r="G31226" s="7" t="n">
        <v>0</v>
      </c>
    </row>
    <row r="31227" customFormat="false" ht="15" hidden="false" customHeight="false" outlineLevel="0" collapsed="false">
      <c r="A31227" s="7" t="s">
        <v>56</v>
      </c>
      <c r="B31227" s="7" t="s">
        <v>173</v>
      </c>
      <c r="C31227" s="7" t="s">
        <v>1291</v>
      </c>
      <c r="D31227" s="7" t="n">
        <v>8</v>
      </c>
      <c r="E31227" s="7" t="n">
        <v>129.45</v>
      </c>
      <c r="F31227" s="7" t="n">
        <v>0</v>
      </c>
      <c r="G31227" s="7" t="n">
        <v>0</v>
      </c>
    </row>
    <row r="31228" customFormat="false" ht="15" hidden="false" customHeight="false" outlineLevel="0" collapsed="false">
      <c r="A31228" s="7" t="s">
        <v>56</v>
      </c>
      <c r="B31228" s="7" t="s">
        <v>173</v>
      </c>
      <c r="C31228" s="7" t="s">
        <v>1291</v>
      </c>
      <c r="D31228" s="7" t="n">
        <v>0</v>
      </c>
      <c r="E31228" s="7" t="n">
        <v>0</v>
      </c>
      <c r="F31228" s="7" t="n">
        <v>20</v>
      </c>
      <c r="G31228" s="7" t="n">
        <v>334.51</v>
      </c>
    </row>
    <row r="31229" customFormat="false" ht="15" hidden="false" customHeight="false" outlineLevel="0" collapsed="false">
      <c r="A31229" s="7" t="s">
        <v>56</v>
      </c>
      <c r="B31229" s="7" t="s">
        <v>173</v>
      </c>
      <c r="C31229" s="7" t="s">
        <v>1291</v>
      </c>
      <c r="D31229" s="7" t="n">
        <v>5</v>
      </c>
      <c r="E31229" s="7" t="n">
        <v>77.86</v>
      </c>
      <c r="F31229" s="7" t="n">
        <v>0</v>
      </c>
      <c r="G31229" s="7" t="n">
        <v>0</v>
      </c>
    </row>
    <row r="31230" customFormat="false" ht="15" hidden="false" customHeight="false" outlineLevel="0" collapsed="false">
      <c r="A31230" s="7" t="s">
        <v>56</v>
      </c>
      <c r="B31230" s="7" t="s">
        <v>173</v>
      </c>
      <c r="C31230" s="7" t="s">
        <v>1291</v>
      </c>
      <c r="D31230" s="7" t="n">
        <v>3</v>
      </c>
      <c r="E31230" s="7" t="n">
        <v>49.05</v>
      </c>
      <c r="F31230" s="7" t="n">
        <v>0</v>
      </c>
      <c r="G31230" s="7" t="n">
        <v>0</v>
      </c>
    </row>
    <row r="31231" customFormat="false" ht="15" hidden="false" customHeight="false" outlineLevel="0" collapsed="false">
      <c r="A31231" s="7" t="s">
        <v>56</v>
      </c>
      <c r="B31231" s="7" t="s">
        <v>173</v>
      </c>
      <c r="C31231" s="7" t="s">
        <v>1291</v>
      </c>
      <c r="D31231" s="7" t="n">
        <v>5</v>
      </c>
      <c r="E31231" s="7" t="n">
        <v>81.17</v>
      </c>
      <c r="F31231" s="7" t="n">
        <v>0</v>
      </c>
      <c r="G31231" s="7" t="n">
        <v>0</v>
      </c>
    </row>
    <row r="31232" customFormat="false" ht="15" hidden="false" customHeight="false" outlineLevel="0" collapsed="false">
      <c r="A31232" s="7" t="s">
        <v>56</v>
      </c>
      <c r="B31232" s="7" t="s">
        <v>173</v>
      </c>
      <c r="C31232" s="7" t="s">
        <v>1291</v>
      </c>
      <c r="D31232" s="7" t="n">
        <v>15</v>
      </c>
      <c r="E31232" s="7" t="n">
        <v>246.79</v>
      </c>
      <c r="F31232" s="7" t="n">
        <v>0</v>
      </c>
      <c r="G31232" s="7" t="n">
        <v>0</v>
      </c>
    </row>
    <row r="31233" customFormat="false" ht="15" hidden="false" customHeight="false" outlineLevel="0" collapsed="false">
      <c r="A31233" s="7" t="s">
        <v>56</v>
      </c>
      <c r="B31233" s="7" t="s">
        <v>173</v>
      </c>
      <c r="C31233" s="7" t="s">
        <v>1291</v>
      </c>
      <c r="D31233" s="7" t="n">
        <v>0</v>
      </c>
      <c r="E31233" s="7" t="n">
        <v>0</v>
      </c>
      <c r="F31233" s="7" t="n">
        <v>5</v>
      </c>
      <c r="G31233" s="7" t="n">
        <v>80.07</v>
      </c>
    </row>
    <row r="31234" customFormat="false" ht="15" hidden="false" customHeight="false" outlineLevel="0" collapsed="false">
      <c r="A31234" s="7" t="s">
        <v>56</v>
      </c>
      <c r="B31234" s="7" t="s">
        <v>173</v>
      </c>
      <c r="C31234" s="7" t="s">
        <v>1291</v>
      </c>
      <c r="D31234" s="7" t="n">
        <v>0</v>
      </c>
      <c r="E31234" s="7" t="n">
        <v>0</v>
      </c>
      <c r="F31234" s="7" t="n">
        <v>10</v>
      </c>
      <c r="G31234" s="7" t="n">
        <v>159.43</v>
      </c>
    </row>
    <row r="31235" customFormat="false" ht="15" hidden="false" customHeight="false" outlineLevel="0" collapsed="false">
      <c r="A31235" s="7" t="s">
        <v>56</v>
      </c>
      <c r="B31235" s="7" t="s">
        <v>173</v>
      </c>
      <c r="C31235" s="7" t="s">
        <v>1291</v>
      </c>
      <c r="D31235" s="7" t="n">
        <v>5</v>
      </c>
      <c r="E31235" s="7" t="n">
        <v>81.48</v>
      </c>
      <c r="F31235" s="7" t="n">
        <v>0</v>
      </c>
      <c r="G31235" s="7" t="n">
        <v>0</v>
      </c>
    </row>
    <row r="31236" customFormat="false" ht="15" hidden="false" customHeight="false" outlineLevel="0" collapsed="false">
      <c r="A31236" s="7" t="s">
        <v>56</v>
      </c>
      <c r="B31236" s="7" t="s">
        <v>173</v>
      </c>
      <c r="C31236" s="7" t="s">
        <v>1291</v>
      </c>
      <c r="D31236" s="7" t="n">
        <v>20</v>
      </c>
      <c r="E31236" s="7" t="n">
        <v>312.08</v>
      </c>
      <c r="F31236" s="7" t="n">
        <v>0</v>
      </c>
      <c r="G31236" s="7" t="n">
        <v>0</v>
      </c>
    </row>
    <row r="31237" customFormat="false" ht="15" hidden="false" customHeight="false" outlineLevel="0" collapsed="false">
      <c r="A31237" s="7" t="s">
        <v>56</v>
      </c>
      <c r="B31237" s="7" t="s">
        <v>173</v>
      </c>
      <c r="C31237" s="7" t="s">
        <v>1291</v>
      </c>
      <c r="D31237" s="7" t="n">
        <v>10</v>
      </c>
      <c r="E31237" s="7" t="n">
        <v>169.17</v>
      </c>
      <c r="F31237" s="7" t="n">
        <v>0</v>
      </c>
      <c r="G31237" s="7" t="n">
        <v>0</v>
      </c>
    </row>
    <row r="31238" customFormat="false" ht="15" hidden="false" customHeight="false" outlineLevel="0" collapsed="false">
      <c r="A31238" s="7" t="s">
        <v>56</v>
      </c>
      <c r="B31238" s="7" t="s">
        <v>173</v>
      </c>
      <c r="C31238" s="7" t="s">
        <v>1291</v>
      </c>
      <c r="D31238" s="7" t="n">
        <v>0</v>
      </c>
      <c r="E31238" s="7" t="n">
        <v>0</v>
      </c>
      <c r="F31238" s="7" t="n">
        <v>10</v>
      </c>
      <c r="G31238" s="7" t="n">
        <v>156.2</v>
      </c>
    </row>
    <row r="31239" customFormat="false" ht="15" hidden="false" customHeight="false" outlineLevel="0" collapsed="false">
      <c r="A31239" s="7" t="s">
        <v>56</v>
      </c>
      <c r="B31239" s="7" t="s">
        <v>173</v>
      </c>
      <c r="C31239" s="7" t="s">
        <v>1291</v>
      </c>
      <c r="D31239" s="7" t="n">
        <v>8</v>
      </c>
      <c r="E31239" s="7" t="n">
        <v>126.63</v>
      </c>
      <c r="F31239" s="7" t="n">
        <v>0</v>
      </c>
      <c r="G31239" s="7" t="n">
        <v>0</v>
      </c>
    </row>
    <row r="31240" customFormat="false" ht="15" hidden="false" customHeight="false" outlineLevel="0" collapsed="false">
      <c r="A31240" s="7" t="s">
        <v>56</v>
      </c>
      <c r="B31240" s="7" t="s">
        <v>173</v>
      </c>
      <c r="C31240" s="7" t="s">
        <v>1291</v>
      </c>
      <c r="D31240" s="7" t="n">
        <v>10</v>
      </c>
      <c r="E31240" s="7" t="n">
        <v>154.27</v>
      </c>
      <c r="F31240" s="7" t="n">
        <v>0</v>
      </c>
      <c r="G31240" s="7" t="n">
        <v>0</v>
      </c>
    </row>
    <row r="31241" customFormat="false" ht="15" hidden="false" customHeight="false" outlineLevel="0" collapsed="false">
      <c r="A31241" s="7" t="s">
        <v>56</v>
      </c>
      <c r="B31241" s="7" t="s">
        <v>667</v>
      </c>
      <c r="C31241" s="7" t="s">
        <v>1493</v>
      </c>
      <c r="D31241" s="7" t="n">
        <v>0</v>
      </c>
      <c r="E31241" s="7" t="n">
        <v>0</v>
      </c>
      <c r="F31241" s="7" t="n">
        <v>20</v>
      </c>
      <c r="G31241" s="7" t="n">
        <v>873.03</v>
      </c>
    </row>
    <row r="31242" customFormat="false" ht="15" hidden="false" customHeight="false" outlineLevel="0" collapsed="false">
      <c r="A31242" s="7" t="s">
        <v>56</v>
      </c>
      <c r="B31242" s="7" t="s">
        <v>676</v>
      </c>
      <c r="C31242" s="7" t="s">
        <v>1493</v>
      </c>
      <c r="D31242" s="7" t="n">
        <v>0</v>
      </c>
      <c r="E31242" s="7" t="n">
        <v>0</v>
      </c>
      <c r="F31242" s="7" t="n">
        <v>2</v>
      </c>
      <c r="G31242" s="7" t="n">
        <v>81.45</v>
      </c>
    </row>
    <row r="31243" customFormat="false" ht="15" hidden="false" customHeight="false" outlineLevel="0" collapsed="false">
      <c r="A31243" s="7" t="s">
        <v>56</v>
      </c>
      <c r="B31243" s="7" t="s">
        <v>676</v>
      </c>
      <c r="C31243" s="7" t="s">
        <v>1493</v>
      </c>
      <c r="D31243" s="7" t="n">
        <v>0</v>
      </c>
      <c r="E31243" s="7" t="n">
        <v>0</v>
      </c>
      <c r="F31243" s="7" t="n">
        <v>40</v>
      </c>
      <c r="G31243" s="7" t="n">
        <v>1746.05</v>
      </c>
    </row>
    <row r="31244" customFormat="false" ht="15" hidden="false" customHeight="false" outlineLevel="0" collapsed="false">
      <c r="A31244" s="7" t="s">
        <v>56</v>
      </c>
      <c r="B31244" s="7" t="s">
        <v>676</v>
      </c>
      <c r="C31244" s="7" t="s">
        <v>1493</v>
      </c>
      <c r="D31244" s="7" t="n">
        <v>0</v>
      </c>
      <c r="E31244" s="7" t="n">
        <v>0</v>
      </c>
      <c r="F31244" s="7" t="n">
        <v>2</v>
      </c>
      <c r="G31244" s="7" t="n">
        <v>81.82</v>
      </c>
    </row>
    <row r="31245" customFormat="false" ht="15" hidden="false" customHeight="false" outlineLevel="0" collapsed="false">
      <c r="A31245" s="7" t="s">
        <v>56</v>
      </c>
      <c r="B31245" s="7" t="s">
        <v>692</v>
      </c>
      <c r="C31245" s="7" t="s">
        <v>1493</v>
      </c>
      <c r="D31245" s="7" t="n">
        <v>0</v>
      </c>
      <c r="E31245" s="7" t="n">
        <v>0</v>
      </c>
      <c r="F31245" s="7" t="n">
        <v>25</v>
      </c>
      <c r="G31245" s="7" t="n">
        <v>1091.28</v>
      </c>
    </row>
    <row r="31246" customFormat="false" ht="15" hidden="false" customHeight="false" outlineLevel="0" collapsed="false">
      <c r="A31246" s="7" t="s">
        <v>56</v>
      </c>
      <c r="B31246" s="7" t="s">
        <v>692</v>
      </c>
      <c r="C31246" s="7" t="s">
        <v>1493</v>
      </c>
      <c r="D31246" s="7" t="n">
        <v>0</v>
      </c>
      <c r="E31246" s="7" t="n">
        <v>0</v>
      </c>
      <c r="F31246" s="7" t="n">
        <v>2</v>
      </c>
      <c r="G31246" s="7" t="n">
        <v>80.34</v>
      </c>
    </row>
    <row r="31247" customFormat="false" ht="15" hidden="false" customHeight="false" outlineLevel="0" collapsed="false">
      <c r="A31247" s="7" t="s">
        <v>56</v>
      </c>
      <c r="B31247" s="7" t="s">
        <v>666</v>
      </c>
      <c r="C31247" s="7" t="s">
        <v>1494</v>
      </c>
      <c r="D31247" s="7" t="n">
        <v>0</v>
      </c>
      <c r="E31247" s="7" t="n">
        <v>0</v>
      </c>
      <c r="F31247" s="7" t="n">
        <v>20</v>
      </c>
      <c r="G31247" s="7" t="n">
        <v>873.03</v>
      </c>
    </row>
    <row r="31248" customFormat="false" ht="15" hidden="false" customHeight="false" outlineLevel="0" collapsed="false">
      <c r="A31248" s="7" t="s">
        <v>56</v>
      </c>
      <c r="B31248" s="7" t="s">
        <v>666</v>
      </c>
      <c r="C31248" s="7" t="s">
        <v>1494</v>
      </c>
      <c r="D31248" s="7" t="n">
        <v>0</v>
      </c>
      <c r="E31248" s="7" t="n">
        <v>0</v>
      </c>
      <c r="F31248" s="7" t="n">
        <v>2</v>
      </c>
      <c r="G31248" s="7" t="n">
        <v>81.82</v>
      </c>
    </row>
    <row r="31249" customFormat="false" ht="15" hidden="false" customHeight="false" outlineLevel="0" collapsed="false">
      <c r="A31249" s="7" t="s">
        <v>56</v>
      </c>
      <c r="B31249" s="7" t="s">
        <v>674</v>
      </c>
      <c r="C31249" s="7" t="s">
        <v>1494</v>
      </c>
      <c r="D31249" s="7" t="n">
        <v>1</v>
      </c>
      <c r="E31249" s="7" t="n">
        <v>0.04</v>
      </c>
      <c r="F31249" s="7" t="n">
        <v>0</v>
      </c>
      <c r="G31249" s="7" t="n">
        <v>0</v>
      </c>
    </row>
    <row r="31250" customFormat="false" ht="15" hidden="false" customHeight="false" outlineLevel="0" collapsed="false">
      <c r="A31250" s="7" t="s">
        <v>56</v>
      </c>
      <c r="B31250" s="7" t="s">
        <v>674</v>
      </c>
      <c r="C31250" s="7" t="s">
        <v>1494</v>
      </c>
      <c r="D31250" s="7" t="n">
        <v>0</v>
      </c>
      <c r="E31250" s="7" t="n">
        <v>0</v>
      </c>
      <c r="F31250" s="7" t="n">
        <v>40</v>
      </c>
      <c r="G31250" s="7" t="n">
        <v>1746.05</v>
      </c>
    </row>
    <row r="31251" customFormat="false" ht="15" hidden="false" customHeight="false" outlineLevel="0" collapsed="false">
      <c r="A31251" s="7" t="s">
        <v>56</v>
      </c>
      <c r="B31251" s="7" t="s">
        <v>711</v>
      </c>
      <c r="C31251" s="7" t="s">
        <v>1494</v>
      </c>
      <c r="D31251" s="7" t="n">
        <v>0</v>
      </c>
      <c r="E31251" s="7" t="n">
        <v>0</v>
      </c>
      <c r="F31251" s="7" t="n">
        <v>25</v>
      </c>
      <c r="G31251" s="7" t="n">
        <v>1091.28</v>
      </c>
    </row>
    <row r="31252" customFormat="false" ht="15" hidden="false" customHeight="false" outlineLevel="0" collapsed="false">
      <c r="A31252" s="7" t="s">
        <v>56</v>
      </c>
      <c r="B31252" s="7" t="s">
        <v>296</v>
      </c>
      <c r="C31252" s="7" t="s">
        <v>1294</v>
      </c>
      <c r="D31252" s="7" t="n">
        <v>8</v>
      </c>
      <c r="E31252" s="7" t="n">
        <v>107.36</v>
      </c>
      <c r="F31252" s="7" t="n">
        <v>0</v>
      </c>
      <c r="G31252" s="7" t="n">
        <v>0</v>
      </c>
    </row>
    <row r="31253" customFormat="false" ht="15" hidden="false" customHeight="false" outlineLevel="0" collapsed="false">
      <c r="A31253" s="7" t="s">
        <v>56</v>
      </c>
      <c r="B31253" s="7" t="s">
        <v>296</v>
      </c>
      <c r="C31253" s="7" t="s">
        <v>1294</v>
      </c>
      <c r="D31253" s="7" t="n">
        <v>20</v>
      </c>
      <c r="E31253" s="7" t="n">
        <v>274.37</v>
      </c>
      <c r="F31253" s="7" t="n">
        <v>0</v>
      </c>
      <c r="G31253" s="7" t="n">
        <v>0</v>
      </c>
    </row>
    <row r="31254" customFormat="false" ht="15" hidden="false" customHeight="false" outlineLevel="0" collapsed="false">
      <c r="A31254" s="7" t="s">
        <v>56</v>
      </c>
      <c r="B31254" s="7" t="s">
        <v>296</v>
      </c>
      <c r="C31254" s="7" t="s">
        <v>1294</v>
      </c>
      <c r="D31254" s="7" t="n">
        <v>0</v>
      </c>
      <c r="E31254" s="7" t="n">
        <v>0</v>
      </c>
      <c r="F31254" s="7" t="n">
        <v>15</v>
      </c>
      <c r="G31254" s="7" t="n">
        <v>214.5</v>
      </c>
    </row>
    <row r="31255" customFormat="false" ht="15" hidden="false" customHeight="false" outlineLevel="0" collapsed="false">
      <c r="A31255" s="7" t="s">
        <v>56</v>
      </c>
      <c r="B31255" s="7" t="s">
        <v>296</v>
      </c>
      <c r="C31255" s="7" t="s">
        <v>1294</v>
      </c>
      <c r="D31255" s="7" t="n">
        <v>5</v>
      </c>
      <c r="E31255" s="7" t="n">
        <v>69.31</v>
      </c>
      <c r="F31255" s="7" t="n">
        <v>0</v>
      </c>
      <c r="G31255" s="7" t="n">
        <v>0</v>
      </c>
    </row>
    <row r="31256" customFormat="false" ht="15" hidden="false" customHeight="false" outlineLevel="0" collapsed="false">
      <c r="A31256" s="7" t="s">
        <v>56</v>
      </c>
      <c r="B31256" s="7" t="s">
        <v>296</v>
      </c>
      <c r="C31256" s="7" t="s">
        <v>1294</v>
      </c>
      <c r="D31256" s="7" t="n">
        <v>0</v>
      </c>
      <c r="E31256" s="7" t="n">
        <v>0</v>
      </c>
      <c r="F31256" s="7" t="n">
        <v>10</v>
      </c>
      <c r="G31256" s="7" t="n">
        <v>135.17</v>
      </c>
    </row>
    <row r="31257" customFormat="false" ht="15" hidden="false" customHeight="false" outlineLevel="0" collapsed="false">
      <c r="A31257" s="7" t="s">
        <v>56</v>
      </c>
      <c r="B31257" s="7" t="s">
        <v>296</v>
      </c>
      <c r="C31257" s="7" t="s">
        <v>1294</v>
      </c>
      <c r="D31257" s="7" t="n">
        <v>15</v>
      </c>
      <c r="E31257" s="7" t="n">
        <v>198.44</v>
      </c>
      <c r="F31257" s="7" t="n">
        <v>0</v>
      </c>
      <c r="G31257" s="7" t="n">
        <v>0</v>
      </c>
    </row>
    <row r="31258" customFormat="false" ht="15" hidden="false" customHeight="false" outlineLevel="0" collapsed="false">
      <c r="A31258" s="7" t="s">
        <v>56</v>
      </c>
      <c r="B31258" s="7" t="s">
        <v>296</v>
      </c>
      <c r="C31258" s="7" t="s">
        <v>1294</v>
      </c>
      <c r="D31258" s="7" t="n">
        <v>20</v>
      </c>
      <c r="E31258" s="7" t="n">
        <v>286.87</v>
      </c>
      <c r="F31258" s="7" t="n">
        <v>0</v>
      </c>
      <c r="G31258" s="7" t="n">
        <v>0</v>
      </c>
    </row>
    <row r="31259" customFormat="false" ht="15" hidden="false" customHeight="false" outlineLevel="0" collapsed="false">
      <c r="A31259" s="7" t="s">
        <v>56</v>
      </c>
      <c r="B31259" s="7" t="s">
        <v>296</v>
      </c>
      <c r="C31259" s="7" t="s">
        <v>1294</v>
      </c>
      <c r="D31259" s="7" t="n">
        <v>10</v>
      </c>
      <c r="E31259" s="7" t="n">
        <v>132.02</v>
      </c>
      <c r="F31259" s="7" t="n">
        <v>0</v>
      </c>
      <c r="G31259" s="7" t="n">
        <v>0</v>
      </c>
    </row>
    <row r="31260" customFormat="false" ht="15" hidden="false" customHeight="false" outlineLevel="0" collapsed="false">
      <c r="A31260" s="7" t="s">
        <v>56</v>
      </c>
      <c r="B31260" s="7" t="s">
        <v>296</v>
      </c>
      <c r="C31260" s="7" t="s">
        <v>1294</v>
      </c>
      <c r="D31260" s="7" t="n">
        <v>0</v>
      </c>
      <c r="E31260" s="7" t="n">
        <v>0</v>
      </c>
      <c r="F31260" s="7" t="n">
        <v>25</v>
      </c>
      <c r="G31260" s="7" t="n">
        <v>362.21</v>
      </c>
    </row>
    <row r="31261" customFormat="false" ht="15" hidden="false" customHeight="false" outlineLevel="0" collapsed="false">
      <c r="A31261" s="7" t="s">
        <v>56</v>
      </c>
      <c r="B31261" s="7" t="s">
        <v>296</v>
      </c>
      <c r="C31261" s="7" t="s">
        <v>1294</v>
      </c>
      <c r="D31261" s="7" t="n">
        <v>0</v>
      </c>
      <c r="E31261" s="7" t="n">
        <v>0</v>
      </c>
      <c r="F31261" s="7" t="n">
        <v>70</v>
      </c>
      <c r="G31261" s="7" t="n">
        <v>927.03</v>
      </c>
    </row>
    <row r="31262" customFormat="false" ht="15" hidden="false" customHeight="false" outlineLevel="0" collapsed="false">
      <c r="A31262" s="7" t="s">
        <v>56</v>
      </c>
      <c r="B31262" s="7" t="s">
        <v>296</v>
      </c>
      <c r="C31262" s="7" t="s">
        <v>1294</v>
      </c>
      <c r="D31262" s="7" t="n">
        <v>20</v>
      </c>
      <c r="E31262" s="7" t="n">
        <v>261.59</v>
      </c>
      <c r="F31262" s="7" t="n">
        <v>0</v>
      </c>
      <c r="G31262" s="7" t="n">
        <v>0</v>
      </c>
    </row>
    <row r="31263" customFormat="false" ht="15" hidden="false" customHeight="false" outlineLevel="0" collapsed="false">
      <c r="A31263" s="7" t="s">
        <v>56</v>
      </c>
      <c r="B31263" s="7" t="s">
        <v>296</v>
      </c>
      <c r="C31263" s="7" t="s">
        <v>1294</v>
      </c>
      <c r="D31263" s="7" t="n">
        <v>13</v>
      </c>
      <c r="E31263" s="7" t="n">
        <v>181.33</v>
      </c>
      <c r="F31263" s="7" t="n">
        <v>0</v>
      </c>
      <c r="G31263" s="7" t="n">
        <v>0</v>
      </c>
    </row>
    <row r="31264" customFormat="false" ht="15" hidden="false" customHeight="false" outlineLevel="0" collapsed="false">
      <c r="A31264" s="7" t="s">
        <v>56</v>
      </c>
      <c r="B31264" s="7" t="s">
        <v>164</v>
      </c>
      <c r="C31264" s="7" t="s">
        <v>1295</v>
      </c>
      <c r="D31264" s="7" t="n">
        <v>0</v>
      </c>
      <c r="E31264" s="7" t="n">
        <v>0</v>
      </c>
      <c r="F31264" s="7" t="n">
        <v>30</v>
      </c>
      <c r="G31264" s="7" t="n">
        <v>249.54</v>
      </c>
    </row>
    <row r="31265" customFormat="false" ht="15" hidden="false" customHeight="false" outlineLevel="0" collapsed="false">
      <c r="A31265" s="7" t="s">
        <v>56</v>
      </c>
      <c r="B31265" s="7" t="s">
        <v>164</v>
      </c>
      <c r="C31265" s="7" t="s">
        <v>1295</v>
      </c>
      <c r="D31265" s="7" t="n">
        <v>15</v>
      </c>
      <c r="E31265" s="7" t="n">
        <v>128.75</v>
      </c>
      <c r="F31265" s="7" t="n">
        <v>0</v>
      </c>
      <c r="G31265" s="7" t="n">
        <v>0</v>
      </c>
    </row>
    <row r="31266" customFormat="false" ht="15" hidden="false" customHeight="false" outlineLevel="0" collapsed="false">
      <c r="A31266" s="7" t="s">
        <v>56</v>
      </c>
      <c r="B31266" s="7" t="s">
        <v>164</v>
      </c>
      <c r="C31266" s="7" t="s">
        <v>1295</v>
      </c>
      <c r="D31266" s="7" t="n">
        <v>0</v>
      </c>
      <c r="E31266" s="7" t="n">
        <v>0</v>
      </c>
      <c r="F31266" s="7" t="n">
        <v>55</v>
      </c>
      <c r="G31266" s="7" t="n">
        <v>479.96</v>
      </c>
    </row>
    <row r="31267" customFormat="false" ht="15" hidden="false" customHeight="false" outlineLevel="0" collapsed="false">
      <c r="A31267" s="7" t="s">
        <v>56</v>
      </c>
      <c r="B31267" s="7" t="s">
        <v>164</v>
      </c>
      <c r="C31267" s="7" t="s">
        <v>1295</v>
      </c>
      <c r="D31267" s="7" t="n">
        <v>0</v>
      </c>
      <c r="E31267" s="7" t="n">
        <v>0</v>
      </c>
      <c r="F31267" s="7" t="n">
        <v>25</v>
      </c>
      <c r="G31267" s="7" t="n">
        <v>220</v>
      </c>
    </row>
    <row r="31268" customFormat="false" ht="15" hidden="false" customHeight="false" outlineLevel="0" collapsed="false">
      <c r="A31268" s="7" t="s">
        <v>56</v>
      </c>
      <c r="B31268" s="7" t="s">
        <v>164</v>
      </c>
      <c r="C31268" s="7" t="s">
        <v>1295</v>
      </c>
      <c r="D31268" s="7" t="n">
        <v>0</v>
      </c>
      <c r="E31268" s="7" t="n">
        <v>0</v>
      </c>
      <c r="F31268" s="7" t="n">
        <v>80</v>
      </c>
      <c r="G31268" s="7" t="n">
        <v>651.97</v>
      </c>
    </row>
    <row r="31269" customFormat="false" ht="15" hidden="false" customHeight="false" outlineLevel="0" collapsed="false">
      <c r="A31269" s="7" t="s">
        <v>56</v>
      </c>
      <c r="B31269" s="7" t="s">
        <v>164</v>
      </c>
      <c r="C31269" s="7" t="s">
        <v>1295</v>
      </c>
      <c r="D31269" s="7" t="n">
        <v>0</v>
      </c>
      <c r="E31269" s="7" t="n">
        <v>0</v>
      </c>
      <c r="F31269" s="7" t="n">
        <v>20</v>
      </c>
      <c r="G31269" s="7" t="n">
        <v>166.36</v>
      </c>
    </row>
    <row r="31270" customFormat="false" ht="15" hidden="false" customHeight="false" outlineLevel="0" collapsed="false">
      <c r="A31270" s="7" t="s">
        <v>56</v>
      </c>
      <c r="B31270" s="7" t="s">
        <v>164</v>
      </c>
      <c r="C31270" s="7" t="s">
        <v>1295</v>
      </c>
      <c r="D31270" s="7" t="n">
        <v>0</v>
      </c>
      <c r="E31270" s="7" t="n">
        <v>0</v>
      </c>
      <c r="F31270" s="7" t="n">
        <v>25</v>
      </c>
      <c r="G31270" s="7" t="n">
        <v>222.9</v>
      </c>
    </row>
    <row r="31271" customFormat="false" ht="15" hidden="false" customHeight="false" outlineLevel="0" collapsed="false">
      <c r="A31271" s="7" t="s">
        <v>56</v>
      </c>
      <c r="B31271" s="7" t="s">
        <v>164</v>
      </c>
      <c r="C31271" s="7" t="s">
        <v>1295</v>
      </c>
      <c r="D31271" s="7" t="n">
        <v>25</v>
      </c>
      <c r="E31271" s="7" t="n">
        <v>203.53</v>
      </c>
      <c r="F31271" s="7" t="n">
        <v>0</v>
      </c>
      <c r="G31271" s="7" t="n">
        <v>0</v>
      </c>
    </row>
    <row r="31272" customFormat="false" ht="15" hidden="false" customHeight="false" outlineLevel="0" collapsed="false">
      <c r="A31272" s="7" t="s">
        <v>56</v>
      </c>
      <c r="B31272" s="7" t="s">
        <v>164</v>
      </c>
      <c r="C31272" s="7" t="s">
        <v>1295</v>
      </c>
      <c r="D31272" s="7" t="n">
        <v>45</v>
      </c>
      <c r="E31272" s="7" t="n">
        <v>397.2</v>
      </c>
      <c r="F31272" s="7" t="n">
        <v>0</v>
      </c>
      <c r="G31272" s="7" t="n">
        <v>0</v>
      </c>
    </row>
    <row r="31273" customFormat="false" ht="15" hidden="false" customHeight="false" outlineLevel="0" collapsed="false">
      <c r="A31273" s="7" t="s">
        <v>56</v>
      </c>
      <c r="B31273" s="7" t="s">
        <v>164</v>
      </c>
      <c r="C31273" s="7" t="s">
        <v>1295</v>
      </c>
      <c r="D31273" s="7" t="n">
        <v>25</v>
      </c>
      <c r="E31273" s="7" t="n">
        <v>211.74</v>
      </c>
      <c r="F31273" s="7" t="n">
        <v>0</v>
      </c>
      <c r="G31273" s="7" t="n">
        <v>0</v>
      </c>
    </row>
    <row r="31274" customFormat="false" ht="15" hidden="false" customHeight="false" outlineLevel="0" collapsed="false">
      <c r="A31274" s="7" t="s">
        <v>56</v>
      </c>
      <c r="B31274" s="7" t="s">
        <v>164</v>
      </c>
      <c r="C31274" s="7" t="s">
        <v>1295</v>
      </c>
      <c r="D31274" s="7" t="n">
        <v>30</v>
      </c>
      <c r="E31274" s="7" t="n">
        <v>243.73</v>
      </c>
      <c r="F31274" s="7" t="n">
        <v>0</v>
      </c>
      <c r="G31274" s="7" t="n">
        <v>0</v>
      </c>
    </row>
    <row r="31275" customFormat="false" ht="15" hidden="false" customHeight="false" outlineLevel="0" collapsed="false">
      <c r="A31275" s="7" t="s">
        <v>56</v>
      </c>
      <c r="B31275" s="7" t="s">
        <v>164</v>
      </c>
      <c r="C31275" s="7" t="s">
        <v>1295</v>
      </c>
      <c r="D31275" s="7" t="n">
        <v>10</v>
      </c>
      <c r="E31275" s="7" t="n">
        <v>84.42</v>
      </c>
      <c r="F31275" s="7" t="n">
        <v>0</v>
      </c>
      <c r="G31275" s="7" t="n">
        <v>0</v>
      </c>
    </row>
    <row r="31276" customFormat="false" ht="15" hidden="false" customHeight="false" outlineLevel="0" collapsed="false">
      <c r="A31276" s="7" t="s">
        <v>56</v>
      </c>
      <c r="B31276" s="7" t="s">
        <v>164</v>
      </c>
      <c r="C31276" s="7" t="s">
        <v>1295</v>
      </c>
      <c r="D31276" s="7" t="n">
        <v>45</v>
      </c>
      <c r="E31276" s="7" t="n">
        <v>371.63</v>
      </c>
      <c r="F31276" s="7" t="n">
        <v>0</v>
      </c>
      <c r="G31276" s="7" t="n">
        <v>0</v>
      </c>
    </row>
    <row r="31277" customFormat="false" ht="15" hidden="false" customHeight="false" outlineLevel="0" collapsed="false">
      <c r="A31277" s="7" t="s">
        <v>56</v>
      </c>
      <c r="B31277" s="7" t="s">
        <v>164</v>
      </c>
      <c r="C31277" s="7" t="s">
        <v>1295</v>
      </c>
      <c r="D31277" s="7" t="n">
        <v>20</v>
      </c>
      <c r="E31277" s="7" t="n">
        <v>177.98</v>
      </c>
      <c r="F31277" s="7" t="n">
        <v>0</v>
      </c>
      <c r="G31277" s="7" t="n">
        <v>0</v>
      </c>
    </row>
    <row r="31278" customFormat="false" ht="15" hidden="false" customHeight="false" outlineLevel="0" collapsed="false">
      <c r="A31278" s="7" t="s">
        <v>56</v>
      </c>
      <c r="B31278" s="7" t="s">
        <v>164</v>
      </c>
      <c r="C31278" s="7" t="s">
        <v>1295</v>
      </c>
      <c r="D31278" s="7" t="n">
        <v>60</v>
      </c>
      <c r="E31278" s="7" t="n">
        <v>482.93</v>
      </c>
      <c r="F31278" s="7" t="n">
        <v>0</v>
      </c>
      <c r="G31278" s="7" t="n">
        <v>0</v>
      </c>
    </row>
    <row r="31279" customFormat="false" ht="15" hidden="false" customHeight="false" outlineLevel="0" collapsed="false">
      <c r="A31279" s="7" t="s">
        <v>56</v>
      </c>
      <c r="B31279" s="7" t="s">
        <v>164</v>
      </c>
      <c r="C31279" s="7" t="s">
        <v>1295</v>
      </c>
      <c r="D31279" s="7" t="n">
        <v>0</v>
      </c>
      <c r="E31279" s="7" t="n">
        <v>0</v>
      </c>
      <c r="F31279" s="7" t="n">
        <v>10</v>
      </c>
      <c r="G31279" s="7" t="n">
        <v>83.56</v>
      </c>
    </row>
    <row r="31280" customFormat="false" ht="15" hidden="false" customHeight="false" outlineLevel="0" collapsed="false">
      <c r="A31280" s="7" t="s">
        <v>56</v>
      </c>
      <c r="B31280" s="7" t="s">
        <v>164</v>
      </c>
      <c r="C31280" s="7" t="s">
        <v>1295</v>
      </c>
      <c r="D31280" s="7" t="n">
        <v>20</v>
      </c>
      <c r="E31280" s="7" t="n">
        <v>170.61</v>
      </c>
      <c r="F31280" s="7" t="n">
        <v>0</v>
      </c>
      <c r="G31280" s="7" t="n">
        <v>0</v>
      </c>
    </row>
    <row r="31281" customFormat="false" ht="15" hidden="false" customHeight="false" outlineLevel="0" collapsed="false">
      <c r="A31281" s="7" t="s">
        <v>56</v>
      </c>
      <c r="B31281" s="7" t="s">
        <v>164</v>
      </c>
      <c r="C31281" s="7" t="s">
        <v>1295</v>
      </c>
      <c r="D31281" s="7" t="n">
        <v>25</v>
      </c>
      <c r="E31281" s="7" t="n">
        <v>212.53</v>
      </c>
      <c r="F31281" s="7" t="n">
        <v>0</v>
      </c>
      <c r="G31281" s="7" t="n">
        <v>0</v>
      </c>
    </row>
    <row r="31282" customFormat="false" ht="15" hidden="false" customHeight="false" outlineLevel="0" collapsed="false">
      <c r="A31282" s="7" t="s">
        <v>56</v>
      </c>
      <c r="B31282" s="7" t="s">
        <v>164</v>
      </c>
      <c r="C31282" s="7" t="s">
        <v>1295</v>
      </c>
      <c r="D31282" s="7" t="n">
        <v>0</v>
      </c>
      <c r="E31282" s="7" t="n">
        <v>0</v>
      </c>
      <c r="F31282" s="7" t="n">
        <v>40</v>
      </c>
      <c r="G31282" s="7" t="n">
        <v>328.2</v>
      </c>
    </row>
    <row r="31283" customFormat="false" ht="15" hidden="false" customHeight="false" outlineLevel="0" collapsed="false">
      <c r="A31283" s="7" t="s">
        <v>56</v>
      </c>
      <c r="B31283" s="7" t="s">
        <v>159</v>
      </c>
      <c r="C31283" s="7" t="s">
        <v>1295</v>
      </c>
      <c r="D31283" s="7" t="n">
        <v>20</v>
      </c>
      <c r="E31283" s="7" t="n">
        <v>168.85</v>
      </c>
      <c r="F31283" s="7" t="n">
        <v>0</v>
      </c>
      <c r="G31283" s="7" t="n">
        <v>0</v>
      </c>
    </row>
    <row r="31284" customFormat="false" ht="15" hidden="false" customHeight="false" outlineLevel="0" collapsed="false">
      <c r="A31284" s="7" t="s">
        <v>56</v>
      </c>
      <c r="B31284" s="7" t="s">
        <v>159</v>
      </c>
      <c r="C31284" s="7" t="s">
        <v>1295</v>
      </c>
      <c r="D31284" s="7" t="n">
        <v>0</v>
      </c>
      <c r="E31284" s="7" t="n">
        <v>0</v>
      </c>
      <c r="F31284" s="7" t="n">
        <v>45</v>
      </c>
      <c r="G31284" s="7" t="n">
        <v>374.31</v>
      </c>
    </row>
    <row r="31285" customFormat="false" ht="15" hidden="false" customHeight="false" outlineLevel="0" collapsed="false">
      <c r="A31285" s="7" t="s">
        <v>56</v>
      </c>
      <c r="B31285" s="7" t="s">
        <v>159</v>
      </c>
      <c r="C31285" s="7" t="s">
        <v>1295</v>
      </c>
      <c r="D31285" s="7" t="n">
        <v>10</v>
      </c>
      <c r="E31285" s="7" t="n">
        <v>85.84</v>
      </c>
      <c r="F31285" s="7" t="n">
        <v>0</v>
      </c>
      <c r="G31285" s="7" t="n">
        <v>0</v>
      </c>
    </row>
    <row r="31286" customFormat="false" ht="15" hidden="false" customHeight="false" outlineLevel="0" collapsed="false">
      <c r="A31286" s="7" t="s">
        <v>56</v>
      </c>
      <c r="B31286" s="7" t="s">
        <v>159</v>
      </c>
      <c r="C31286" s="7" t="s">
        <v>1295</v>
      </c>
      <c r="D31286" s="7" t="n">
        <v>0</v>
      </c>
      <c r="E31286" s="7" t="n">
        <v>0</v>
      </c>
      <c r="F31286" s="7" t="n">
        <v>20</v>
      </c>
      <c r="G31286" s="7" t="n">
        <v>164.1</v>
      </c>
    </row>
    <row r="31287" customFormat="false" ht="15" hidden="false" customHeight="false" outlineLevel="0" collapsed="false">
      <c r="A31287" s="7" t="s">
        <v>56</v>
      </c>
      <c r="B31287" s="7" t="s">
        <v>159</v>
      </c>
      <c r="C31287" s="7" t="s">
        <v>1295</v>
      </c>
      <c r="D31287" s="7" t="n">
        <v>15</v>
      </c>
      <c r="E31287" s="7" t="n">
        <v>133.49</v>
      </c>
      <c r="F31287" s="7" t="n">
        <v>0</v>
      </c>
      <c r="G31287" s="7" t="n">
        <v>0</v>
      </c>
    </row>
    <row r="31288" customFormat="false" ht="15" hidden="false" customHeight="false" outlineLevel="0" collapsed="false">
      <c r="A31288" s="7" t="s">
        <v>56</v>
      </c>
      <c r="B31288" s="7" t="s">
        <v>159</v>
      </c>
      <c r="C31288" s="7" t="s">
        <v>1295</v>
      </c>
      <c r="D31288" s="7" t="n">
        <v>0</v>
      </c>
      <c r="E31288" s="7" t="n">
        <v>0</v>
      </c>
      <c r="F31288" s="7" t="n">
        <v>70</v>
      </c>
      <c r="G31288" s="7" t="n">
        <v>610.85</v>
      </c>
    </row>
    <row r="31289" customFormat="false" ht="15" hidden="false" customHeight="false" outlineLevel="0" collapsed="false">
      <c r="A31289" s="7" t="s">
        <v>56</v>
      </c>
      <c r="B31289" s="7" t="s">
        <v>159</v>
      </c>
      <c r="C31289" s="7" t="s">
        <v>1295</v>
      </c>
      <c r="D31289" s="7" t="n">
        <v>25</v>
      </c>
      <c r="E31289" s="7" t="n">
        <v>203.53</v>
      </c>
      <c r="F31289" s="7" t="n">
        <v>0</v>
      </c>
      <c r="G31289" s="7" t="n">
        <v>0</v>
      </c>
    </row>
    <row r="31290" customFormat="false" ht="15" hidden="false" customHeight="false" outlineLevel="0" collapsed="false">
      <c r="A31290" s="7" t="s">
        <v>56</v>
      </c>
      <c r="B31290" s="7" t="s">
        <v>159</v>
      </c>
      <c r="C31290" s="7" t="s">
        <v>1295</v>
      </c>
      <c r="D31290" s="7" t="n">
        <v>0</v>
      </c>
      <c r="E31290" s="7" t="n">
        <v>0</v>
      </c>
      <c r="F31290" s="7" t="n">
        <v>90</v>
      </c>
      <c r="G31290" s="7" t="n">
        <v>733.47</v>
      </c>
    </row>
    <row r="31291" customFormat="false" ht="15" hidden="false" customHeight="false" outlineLevel="0" collapsed="false">
      <c r="A31291" s="7" t="s">
        <v>56</v>
      </c>
      <c r="B31291" s="7" t="s">
        <v>159</v>
      </c>
      <c r="C31291" s="7" t="s">
        <v>1295</v>
      </c>
      <c r="D31291" s="7" t="n">
        <v>20</v>
      </c>
      <c r="E31291" s="7" t="n">
        <v>170.03</v>
      </c>
      <c r="F31291" s="7" t="n">
        <v>0</v>
      </c>
      <c r="G31291" s="7" t="n">
        <v>0</v>
      </c>
    </row>
    <row r="31292" customFormat="false" ht="15" hidden="false" customHeight="false" outlineLevel="0" collapsed="false">
      <c r="A31292" s="7" t="s">
        <v>56</v>
      </c>
      <c r="B31292" s="7" t="s">
        <v>159</v>
      </c>
      <c r="C31292" s="7" t="s">
        <v>1295</v>
      </c>
      <c r="D31292" s="7" t="n">
        <v>0</v>
      </c>
      <c r="E31292" s="7" t="n">
        <v>0</v>
      </c>
      <c r="F31292" s="7" t="n">
        <v>10</v>
      </c>
      <c r="G31292" s="7" t="n">
        <v>88</v>
      </c>
    </row>
    <row r="31293" customFormat="false" ht="15" hidden="false" customHeight="false" outlineLevel="0" collapsed="false">
      <c r="A31293" s="7" t="s">
        <v>56</v>
      </c>
      <c r="B31293" s="7" t="s">
        <v>159</v>
      </c>
      <c r="C31293" s="7" t="s">
        <v>1295</v>
      </c>
      <c r="D31293" s="7" t="n">
        <v>0</v>
      </c>
      <c r="E31293" s="7" t="n">
        <v>0</v>
      </c>
      <c r="F31293" s="7" t="n">
        <v>25</v>
      </c>
      <c r="G31293" s="7" t="n">
        <v>222.9</v>
      </c>
    </row>
    <row r="31294" customFormat="false" ht="15" hidden="false" customHeight="false" outlineLevel="0" collapsed="false">
      <c r="A31294" s="7" t="s">
        <v>56</v>
      </c>
      <c r="B31294" s="7" t="s">
        <v>159</v>
      </c>
      <c r="C31294" s="7" t="s">
        <v>1295</v>
      </c>
      <c r="D31294" s="7" t="n">
        <v>12</v>
      </c>
      <c r="E31294" s="7" t="n">
        <v>99.1</v>
      </c>
      <c r="F31294" s="7" t="n">
        <v>0</v>
      </c>
      <c r="G31294" s="7" t="n">
        <v>0</v>
      </c>
    </row>
    <row r="31295" customFormat="false" ht="15" hidden="false" customHeight="false" outlineLevel="0" collapsed="false">
      <c r="A31295" s="7" t="s">
        <v>56</v>
      </c>
      <c r="B31295" s="7" t="s">
        <v>159</v>
      </c>
      <c r="C31295" s="7" t="s">
        <v>1295</v>
      </c>
      <c r="D31295" s="7" t="n">
        <v>35</v>
      </c>
      <c r="E31295" s="7" t="n">
        <v>308.93</v>
      </c>
      <c r="F31295" s="7" t="n">
        <v>0</v>
      </c>
      <c r="G31295" s="7" t="n">
        <v>0</v>
      </c>
    </row>
    <row r="31296" customFormat="false" ht="15" hidden="false" customHeight="false" outlineLevel="0" collapsed="false">
      <c r="A31296" s="7" t="s">
        <v>56</v>
      </c>
      <c r="B31296" s="7" t="s">
        <v>159</v>
      </c>
      <c r="C31296" s="7" t="s">
        <v>1295</v>
      </c>
      <c r="D31296" s="7" t="n">
        <v>25</v>
      </c>
      <c r="E31296" s="7" t="n">
        <v>211.74</v>
      </c>
      <c r="F31296" s="7" t="n">
        <v>0</v>
      </c>
      <c r="G31296" s="7" t="n">
        <v>0</v>
      </c>
    </row>
    <row r="31297" customFormat="false" ht="15" hidden="false" customHeight="false" outlineLevel="0" collapsed="false">
      <c r="A31297" s="7" t="s">
        <v>56</v>
      </c>
      <c r="B31297" s="7" t="s">
        <v>159</v>
      </c>
      <c r="C31297" s="7" t="s">
        <v>1295</v>
      </c>
      <c r="D31297" s="7" t="n">
        <v>50</v>
      </c>
      <c r="E31297" s="7" t="n">
        <v>402.44</v>
      </c>
      <c r="F31297" s="7" t="n">
        <v>0</v>
      </c>
      <c r="G31297" s="7" t="n">
        <v>0</v>
      </c>
    </row>
    <row r="31298" customFormat="false" ht="15" hidden="false" customHeight="false" outlineLevel="0" collapsed="false">
      <c r="A31298" s="7" t="s">
        <v>56</v>
      </c>
      <c r="B31298" s="7" t="s">
        <v>159</v>
      </c>
      <c r="C31298" s="7" t="s">
        <v>1295</v>
      </c>
      <c r="D31298" s="7" t="n">
        <v>25</v>
      </c>
      <c r="E31298" s="7" t="n">
        <v>213.26</v>
      </c>
      <c r="F31298" s="7" t="n">
        <v>0</v>
      </c>
      <c r="G31298" s="7" t="n">
        <v>0</v>
      </c>
    </row>
    <row r="31299" customFormat="false" ht="15" hidden="false" customHeight="false" outlineLevel="0" collapsed="false">
      <c r="A31299" s="7" t="s">
        <v>56</v>
      </c>
      <c r="B31299" s="7" t="s">
        <v>159</v>
      </c>
      <c r="C31299" s="7" t="s">
        <v>1295</v>
      </c>
      <c r="D31299" s="7" t="n">
        <v>40</v>
      </c>
      <c r="E31299" s="7" t="n">
        <v>324.97</v>
      </c>
      <c r="F31299" s="7" t="n">
        <v>0</v>
      </c>
      <c r="G31299" s="7" t="n">
        <v>0</v>
      </c>
    </row>
    <row r="31300" customFormat="false" ht="15" hidden="false" customHeight="false" outlineLevel="0" collapsed="false">
      <c r="A31300" s="7" t="s">
        <v>56</v>
      </c>
      <c r="B31300" s="7" t="s">
        <v>195</v>
      </c>
      <c r="C31300" s="7" t="s">
        <v>1295</v>
      </c>
      <c r="D31300" s="7" t="n">
        <v>0</v>
      </c>
      <c r="E31300" s="7" t="n">
        <v>0</v>
      </c>
      <c r="F31300" s="7" t="n">
        <v>15</v>
      </c>
      <c r="G31300" s="7" t="n">
        <v>125.33</v>
      </c>
    </row>
    <row r="31301" customFormat="false" ht="15" hidden="false" customHeight="false" outlineLevel="0" collapsed="false">
      <c r="A31301" s="7" t="s">
        <v>56</v>
      </c>
      <c r="B31301" s="7" t="s">
        <v>195</v>
      </c>
      <c r="C31301" s="7" t="s">
        <v>1295</v>
      </c>
      <c r="D31301" s="7" t="n">
        <v>0</v>
      </c>
      <c r="E31301" s="7" t="n">
        <v>0</v>
      </c>
      <c r="F31301" s="7" t="n">
        <v>30</v>
      </c>
      <c r="G31301" s="7" t="n">
        <v>246.15</v>
      </c>
    </row>
    <row r="31302" customFormat="false" ht="15" hidden="false" customHeight="false" outlineLevel="0" collapsed="false">
      <c r="A31302" s="7" t="s">
        <v>56</v>
      </c>
      <c r="B31302" s="7" t="s">
        <v>195</v>
      </c>
      <c r="C31302" s="7" t="s">
        <v>1295</v>
      </c>
      <c r="D31302" s="7" t="n">
        <v>0</v>
      </c>
      <c r="E31302" s="7" t="n">
        <v>0</v>
      </c>
      <c r="F31302" s="7" t="n">
        <v>45</v>
      </c>
      <c r="G31302" s="7" t="n">
        <v>392.68</v>
      </c>
    </row>
    <row r="31303" customFormat="false" ht="15" hidden="false" customHeight="false" outlineLevel="0" collapsed="false">
      <c r="A31303" s="7" t="s">
        <v>56</v>
      </c>
      <c r="B31303" s="7" t="s">
        <v>195</v>
      </c>
      <c r="C31303" s="7" t="s">
        <v>1295</v>
      </c>
      <c r="D31303" s="7" t="n">
        <v>15</v>
      </c>
      <c r="E31303" s="7" t="n">
        <v>127.52</v>
      </c>
      <c r="F31303" s="7" t="n">
        <v>0</v>
      </c>
      <c r="G31303" s="7" t="n">
        <v>0</v>
      </c>
    </row>
    <row r="31304" customFormat="false" ht="15" hidden="false" customHeight="false" outlineLevel="0" collapsed="false">
      <c r="A31304" s="7" t="s">
        <v>56</v>
      </c>
      <c r="B31304" s="7" t="s">
        <v>195</v>
      </c>
      <c r="C31304" s="7" t="s">
        <v>1295</v>
      </c>
      <c r="D31304" s="7" t="n">
        <v>0</v>
      </c>
      <c r="E31304" s="7" t="n">
        <v>0</v>
      </c>
      <c r="F31304" s="7" t="n">
        <v>60</v>
      </c>
      <c r="G31304" s="7" t="n">
        <v>488.98</v>
      </c>
    </row>
    <row r="31305" customFormat="false" ht="15" hidden="false" customHeight="false" outlineLevel="0" collapsed="false">
      <c r="A31305" s="7" t="s">
        <v>56</v>
      </c>
      <c r="B31305" s="7" t="s">
        <v>195</v>
      </c>
      <c r="C31305" s="7" t="s">
        <v>1295</v>
      </c>
      <c r="D31305" s="7" t="n">
        <v>15</v>
      </c>
      <c r="E31305" s="7" t="n">
        <v>133.49</v>
      </c>
      <c r="F31305" s="7" t="n">
        <v>0</v>
      </c>
      <c r="G31305" s="7" t="n">
        <v>0</v>
      </c>
    </row>
    <row r="31306" customFormat="false" ht="15" hidden="false" customHeight="false" outlineLevel="0" collapsed="false">
      <c r="A31306" s="7" t="s">
        <v>56</v>
      </c>
      <c r="B31306" s="7" t="s">
        <v>195</v>
      </c>
      <c r="C31306" s="7" t="s">
        <v>1295</v>
      </c>
      <c r="D31306" s="7" t="n">
        <v>10</v>
      </c>
      <c r="E31306" s="7" t="n">
        <v>85.84</v>
      </c>
      <c r="F31306" s="7" t="n">
        <v>0</v>
      </c>
      <c r="G31306" s="7" t="n">
        <v>0</v>
      </c>
    </row>
    <row r="31307" customFormat="false" ht="15" hidden="false" customHeight="false" outlineLevel="0" collapsed="false">
      <c r="A31307" s="7" t="s">
        <v>56</v>
      </c>
      <c r="B31307" s="7" t="s">
        <v>195</v>
      </c>
      <c r="C31307" s="7" t="s">
        <v>1295</v>
      </c>
      <c r="D31307" s="7" t="n">
        <v>20</v>
      </c>
      <c r="E31307" s="7" t="n">
        <v>162.49</v>
      </c>
      <c r="F31307" s="7" t="n">
        <v>0</v>
      </c>
      <c r="G31307" s="7" t="n">
        <v>0</v>
      </c>
    </row>
    <row r="31308" customFormat="false" ht="15" hidden="false" customHeight="false" outlineLevel="0" collapsed="false">
      <c r="A31308" s="7" t="s">
        <v>56</v>
      </c>
      <c r="B31308" s="7" t="s">
        <v>195</v>
      </c>
      <c r="C31308" s="7" t="s">
        <v>1295</v>
      </c>
      <c r="D31308" s="7" t="n">
        <v>25</v>
      </c>
      <c r="E31308" s="7" t="n">
        <v>203.53</v>
      </c>
      <c r="F31308" s="7" t="n">
        <v>0</v>
      </c>
      <c r="G31308" s="7" t="n">
        <v>0</v>
      </c>
    </row>
    <row r="31309" customFormat="false" ht="15" hidden="false" customHeight="false" outlineLevel="0" collapsed="false">
      <c r="A31309" s="7" t="s">
        <v>56</v>
      </c>
      <c r="B31309" s="7" t="s">
        <v>195</v>
      </c>
      <c r="C31309" s="7" t="s">
        <v>1295</v>
      </c>
      <c r="D31309" s="7" t="n">
        <v>15</v>
      </c>
      <c r="E31309" s="7" t="n">
        <v>123.88</v>
      </c>
      <c r="F31309" s="7" t="n">
        <v>0</v>
      </c>
      <c r="G31309" s="7" t="n">
        <v>0</v>
      </c>
    </row>
    <row r="31310" customFormat="false" ht="15" hidden="false" customHeight="false" outlineLevel="0" collapsed="false">
      <c r="A31310" s="7" t="s">
        <v>56</v>
      </c>
      <c r="B31310" s="7" t="s">
        <v>195</v>
      </c>
      <c r="C31310" s="7" t="s">
        <v>1295</v>
      </c>
      <c r="D31310" s="7" t="n">
        <v>25</v>
      </c>
      <c r="E31310" s="7" t="n">
        <v>211.74</v>
      </c>
      <c r="F31310" s="7" t="n">
        <v>0</v>
      </c>
      <c r="G31310" s="7" t="n">
        <v>0</v>
      </c>
    </row>
    <row r="31311" customFormat="false" ht="15" hidden="false" customHeight="false" outlineLevel="0" collapsed="false">
      <c r="A31311" s="7" t="s">
        <v>56</v>
      </c>
      <c r="B31311" s="7" t="s">
        <v>195</v>
      </c>
      <c r="C31311" s="7" t="s">
        <v>1295</v>
      </c>
      <c r="D31311" s="7" t="n">
        <v>20</v>
      </c>
      <c r="E31311" s="7" t="n">
        <v>168.85</v>
      </c>
      <c r="F31311" s="7" t="n">
        <v>0</v>
      </c>
      <c r="G31311" s="7" t="n">
        <v>0</v>
      </c>
    </row>
    <row r="31312" customFormat="false" ht="15" hidden="false" customHeight="false" outlineLevel="0" collapsed="false">
      <c r="A31312" s="7" t="s">
        <v>56</v>
      </c>
      <c r="B31312" s="7" t="s">
        <v>195</v>
      </c>
      <c r="C31312" s="7" t="s">
        <v>1295</v>
      </c>
      <c r="D31312" s="7" t="n">
        <v>0</v>
      </c>
      <c r="E31312" s="7" t="n">
        <v>0</v>
      </c>
      <c r="F31312" s="7" t="n">
        <v>15</v>
      </c>
      <c r="G31312" s="7" t="n">
        <v>124.77</v>
      </c>
    </row>
    <row r="31313" customFormat="false" ht="15" hidden="false" customHeight="false" outlineLevel="0" collapsed="false">
      <c r="A31313" s="7" t="s">
        <v>56</v>
      </c>
      <c r="B31313" s="7" t="s">
        <v>195</v>
      </c>
      <c r="C31313" s="7" t="s">
        <v>1295</v>
      </c>
      <c r="D31313" s="7" t="n">
        <v>0</v>
      </c>
      <c r="E31313" s="7" t="n">
        <v>0</v>
      </c>
      <c r="F31313" s="7" t="n">
        <v>20</v>
      </c>
      <c r="G31313" s="7" t="n">
        <v>166.36</v>
      </c>
    </row>
    <row r="31314" customFormat="false" ht="15" hidden="false" customHeight="false" outlineLevel="0" collapsed="false">
      <c r="A31314" s="7" t="s">
        <v>56</v>
      </c>
      <c r="B31314" s="7" t="s">
        <v>195</v>
      </c>
      <c r="C31314" s="7" t="s">
        <v>1295</v>
      </c>
      <c r="D31314" s="7" t="n">
        <v>15</v>
      </c>
      <c r="E31314" s="7" t="n">
        <v>132.4</v>
      </c>
      <c r="F31314" s="7" t="n">
        <v>0</v>
      </c>
      <c r="G31314" s="7" t="n">
        <v>0</v>
      </c>
    </row>
    <row r="31315" customFormat="false" ht="15" hidden="false" customHeight="false" outlineLevel="0" collapsed="false">
      <c r="A31315" s="7" t="s">
        <v>56</v>
      </c>
      <c r="B31315" s="7" t="s">
        <v>195</v>
      </c>
      <c r="C31315" s="7" t="s">
        <v>1295</v>
      </c>
      <c r="D31315" s="7" t="n">
        <v>0</v>
      </c>
      <c r="E31315" s="7" t="n">
        <v>0</v>
      </c>
      <c r="F31315" s="7" t="n">
        <v>20</v>
      </c>
      <c r="G31315" s="7" t="n">
        <v>176</v>
      </c>
    </row>
    <row r="31316" customFormat="false" ht="15" hidden="false" customHeight="false" outlineLevel="0" collapsed="false">
      <c r="A31316" s="7" t="s">
        <v>56</v>
      </c>
      <c r="B31316" s="7" t="s">
        <v>195</v>
      </c>
      <c r="C31316" s="7" t="s">
        <v>1295</v>
      </c>
      <c r="D31316" s="7" t="n">
        <v>30</v>
      </c>
      <c r="E31316" s="7" t="n">
        <v>241.46</v>
      </c>
      <c r="F31316" s="7" t="n">
        <v>0</v>
      </c>
      <c r="G31316" s="7" t="n">
        <v>0</v>
      </c>
    </row>
    <row r="31317" customFormat="false" ht="15" hidden="false" customHeight="false" outlineLevel="0" collapsed="false">
      <c r="A31317" s="7" t="s">
        <v>56</v>
      </c>
      <c r="B31317" s="7" t="s">
        <v>195</v>
      </c>
      <c r="C31317" s="7" t="s">
        <v>1295</v>
      </c>
      <c r="D31317" s="7" t="n">
        <v>10</v>
      </c>
      <c r="E31317" s="7" t="n">
        <v>85.31</v>
      </c>
      <c r="F31317" s="7" t="n">
        <v>0</v>
      </c>
      <c r="G31317" s="7" t="n">
        <v>0</v>
      </c>
    </row>
    <row r="31318" customFormat="false" ht="15" hidden="false" customHeight="false" outlineLevel="0" collapsed="false">
      <c r="A31318" s="7" t="s">
        <v>56</v>
      </c>
      <c r="B31318" s="7" t="s">
        <v>209</v>
      </c>
      <c r="C31318" s="7" t="s">
        <v>1295</v>
      </c>
      <c r="D31318" s="7" t="n">
        <v>15</v>
      </c>
      <c r="E31318" s="7" t="n">
        <v>122.12</v>
      </c>
      <c r="F31318" s="7" t="n">
        <v>0</v>
      </c>
      <c r="G31318" s="7" t="n">
        <v>0</v>
      </c>
    </row>
    <row r="31319" customFormat="false" ht="15" hidden="false" customHeight="false" outlineLevel="0" collapsed="false">
      <c r="A31319" s="7" t="s">
        <v>56</v>
      </c>
      <c r="B31319" s="7" t="s">
        <v>209</v>
      </c>
      <c r="C31319" s="7" t="s">
        <v>1295</v>
      </c>
      <c r="D31319" s="7" t="n">
        <v>0</v>
      </c>
      <c r="E31319" s="7" t="n">
        <v>0</v>
      </c>
      <c r="F31319" s="7" t="n">
        <v>50</v>
      </c>
      <c r="G31319" s="7" t="n">
        <v>407.48</v>
      </c>
    </row>
    <row r="31320" customFormat="false" ht="15" hidden="false" customHeight="false" outlineLevel="0" collapsed="false">
      <c r="A31320" s="7" t="s">
        <v>56</v>
      </c>
      <c r="B31320" s="7" t="s">
        <v>209</v>
      </c>
      <c r="C31320" s="7" t="s">
        <v>1295</v>
      </c>
      <c r="D31320" s="7" t="n">
        <v>0</v>
      </c>
      <c r="E31320" s="7" t="n">
        <v>0</v>
      </c>
      <c r="F31320" s="7" t="n">
        <v>25</v>
      </c>
      <c r="G31320" s="7" t="n">
        <v>207.95</v>
      </c>
    </row>
    <row r="31321" customFormat="false" ht="15" hidden="false" customHeight="false" outlineLevel="0" collapsed="false">
      <c r="A31321" s="7" t="s">
        <v>56</v>
      </c>
      <c r="B31321" s="7" t="s">
        <v>209</v>
      </c>
      <c r="C31321" s="7" t="s">
        <v>1295</v>
      </c>
      <c r="D31321" s="7" t="n">
        <v>0</v>
      </c>
      <c r="E31321" s="7" t="n">
        <v>0</v>
      </c>
      <c r="F31321" s="7" t="n">
        <v>15</v>
      </c>
      <c r="G31321" s="7" t="n">
        <v>132</v>
      </c>
    </row>
    <row r="31322" customFormat="false" ht="15" hidden="false" customHeight="false" outlineLevel="0" collapsed="false">
      <c r="A31322" s="7" t="s">
        <v>56</v>
      </c>
      <c r="B31322" s="7" t="s">
        <v>209</v>
      </c>
      <c r="C31322" s="7" t="s">
        <v>1295</v>
      </c>
      <c r="D31322" s="7" t="n">
        <v>20</v>
      </c>
      <c r="E31322" s="7" t="n">
        <v>171.68</v>
      </c>
      <c r="F31322" s="7" t="n">
        <v>0</v>
      </c>
      <c r="G31322" s="7" t="n">
        <v>0</v>
      </c>
    </row>
    <row r="31323" customFormat="false" ht="15" hidden="false" customHeight="false" outlineLevel="0" collapsed="false">
      <c r="A31323" s="7" t="s">
        <v>56</v>
      </c>
      <c r="B31323" s="7" t="s">
        <v>209</v>
      </c>
      <c r="C31323" s="7" t="s">
        <v>1295</v>
      </c>
      <c r="D31323" s="7" t="n">
        <v>0</v>
      </c>
      <c r="E31323" s="7" t="n">
        <v>0</v>
      </c>
      <c r="F31323" s="7" t="n">
        <v>25</v>
      </c>
      <c r="G31323" s="7" t="n">
        <v>222.9</v>
      </c>
    </row>
    <row r="31324" customFormat="false" ht="15" hidden="false" customHeight="false" outlineLevel="0" collapsed="false">
      <c r="A31324" s="7" t="s">
        <v>56</v>
      </c>
      <c r="B31324" s="7" t="s">
        <v>209</v>
      </c>
      <c r="C31324" s="7" t="s">
        <v>1295</v>
      </c>
      <c r="D31324" s="7" t="n">
        <v>0</v>
      </c>
      <c r="E31324" s="7" t="n">
        <v>0</v>
      </c>
      <c r="F31324" s="7" t="n">
        <v>30</v>
      </c>
      <c r="G31324" s="7" t="n">
        <v>261.8</v>
      </c>
    </row>
    <row r="31325" customFormat="false" ht="15" hidden="false" customHeight="false" outlineLevel="0" collapsed="false">
      <c r="A31325" s="7" t="s">
        <v>56</v>
      </c>
      <c r="B31325" s="7" t="s">
        <v>209</v>
      </c>
      <c r="C31325" s="7" t="s">
        <v>1295</v>
      </c>
      <c r="D31325" s="7" t="n">
        <v>25</v>
      </c>
      <c r="E31325" s="7" t="n">
        <v>201.22</v>
      </c>
      <c r="F31325" s="7" t="n">
        <v>0</v>
      </c>
      <c r="G31325" s="7" t="n">
        <v>0</v>
      </c>
    </row>
    <row r="31326" customFormat="false" ht="15" hidden="false" customHeight="false" outlineLevel="0" collapsed="false">
      <c r="A31326" s="7" t="s">
        <v>56</v>
      </c>
      <c r="B31326" s="7" t="s">
        <v>209</v>
      </c>
      <c r="C31326" s="7" t="s">
        <v>1295</v>
      </c>
      <c r="D31326" s="7" t="n">
        <v>0</v>
      </c>
      <c r="E31326" s="7" t="n">
        <v>0</v>
      </c>
      <c r="F31326" s="7" t="n">
        <v>25</v>
      </c>
      <c r="G31326" s="7" t="n">
        <v>205.12</v>
      </c>
    </row>
    <row r="31327" customFormat="false" ht="15" hidden="false" customHeight="false" outlineLevel="0" collapsed="false">
      <c r="A31327" s="7" t="s">
        <v>56</v>
      </c>
      <c r="B31327" s="7" t="s">
        <v>209</v>
      </c>
      <c r="C31327" s="7" t="s">
        <v>1295</v>
      </c>
      <c r="D31327" s="7" t="n">
        <v>10</v>
      </c>
      <c r="E31327" s="7" t="n">
        <v>82.58</v>
      </c>
      <c r="F31327" s="7" t="n">
        <v>0</v>
      </c>
      <c r="G31327" s="7" t="n">
        <v>0</v>
      </c>
    </row>
    <row r="31328" customFormat="false" ht="15" hidden="false" customHeight="false" outlineLevel="0" collapsed="false">
      <c r="A31328" s="7" t="s">
        <v>56</v>
      </c>
      <c r="B31328" s="7" t="s">
        <v>209</v>
      </c>
      <c r="C31328" s="7" t="s">
        <v>1295</v>
      </c>
      <c r="D31328" s="7" t="n">
        <v>15</v>
      </c>
      <c r="E31328" s="7" t="n">
        <v>127.52</v>
      </c>
      <c r="F31328" s="7" t="n">
        <v>0</v>
      </c>
      <c r="G31328" s="7" t="n">
        <v>0</v>
      </c>
    </row>
    <row r="31329" customFormat="false" ht="15" hidden="false" customHeight="false" outlineLevel="0" collapsed="false">
      <c r="A31329" s="7" t="s">
        <v>56</v>
      </c>
      <c r="B31329" s="7" t="s">
        <v>209</v>
      </c>
      <c r="C31329" s="7" t="s">
        <v>1295</v>
      </c>
      <c r="D31329" s="7" t="n">
        <v>12</v>
      </c>
      <c r="E31329" s="7" t="n">
        <v>97.5</v>
      </c>
      <c r="F31329" s="7" t="n">
        <v>0</v>
      </c>
      <c r="G31329" s="7" t="n">
        <v>0</v>
      </c>
    </row>
    <row r="31330" customFormat="false" ht="15" hidden="false" customHeight="false" outlineLevel="0" collapsed="false">
      <c r="A31330" s="7" t="s">
        <v>56</v>
      </c>
      <c r="B31330" s="7" t="s">
        <v>209</v>
      </c>
      <c r="C31330" s="7" t="s">
        <v>1295</v>
      </c>
      <c r="D31330" s="7" t="n">
        <v>15</v>
      </c>
      <c r="E31330" s="7" t="n">
        <v>133.49</v>
      </c>
      <c r="F31330" s="7" t="n">
        <v>0</v>
      </c>
      <c r="G31330" s="7" t="n">
        <v>0</v>
      </c>
    </row>
    <row r="31331" customFormat="false" ht="15" hidden="false" customHeight="false" outlineLevel="0" collapsed="false">
      <c r="A31331" s="7" t="s">
        <v>56</v>
      </c>
      <c r="B31331" s="7" t="s">
        <v>209</v>
      </c>
      <c r="C31331" s="7" t="s">
        <v>1295</v>
      </c>
      <c r="D31331" s="7" t="n">
        <v>25</v>
      </c>
      <c r="E31331" s="7" t="n">
        <v>211.74</v>
      </c>
      <c r="F31331" s="7" t="n">
        <v>0</v>
      </c>
      <c r="G31331" s="7" t="n">
        <v>0</v>
      </c>
    </row>
    <row r="31332" customFormat="false" ht="15" hidden="false" customHeight="false" outlineLevel="0" collapsed="false">
      <c r="A31332" s="7" t="s">
        <v>56</v>
      </c>
      <c r="B31332" s="7" t="s">
        <v>209</v>
      </c>
      <c r="C31332" s="7" t="s">
        <v>1295</v>
      </c>
      <c r="D31332" s="7" t="n">
        <v>15</v>
      </c>
      <c r="E31332" s="7" t="n">
        <v>127.96</v>
      </c>
      <c r="F31332" s="7" t="n">
        <v>0</v>
      </c>
      <c r="G31332" s="7" t="n">
        <v>0</v>
      </c>
    </row>
    <row r="31333" customFormat="false" ht="15" hidden="false" customHeight="false" outlineLevel="0" collapsed="false">
      <c r="A31333" s="7" t="s">
        <v>56</v>
      </c>
      <c r="B31333" s="7" t="s">
        <v>209</v>
      </c>
      <c r="C31333" s="7" t="s">
        <v>1295</v>
      </c>
      <c r="D31333" s="7" t="n">
        <v>25</v>
      </c>
      <c r="E31333" s="7" t="n">
        <v>220.66</v>
      </c>
      <c r="F31333" s="7" t="n">
        <v>0</v>
      </c>
      <c r="G31333" s="7" t="n">
        <v>0</v>
      </c>
    </row>
    <row r="31334" customFormat="false" ht="15" hidden="false" customHeight="false" outlineLevel="0" collapsed="false">
      <c r="A31334" s="7" t="s">
        <v>56</v>
      </c>
      <c r="B31334" s="7" t="s">
        <v>209</v>
      </c>
      <c r="C31334" s="7" t="s">
        <v>1295</v>
      </c>
      <c r="D31334" s="7" t="n">
        <v>0</v>
      </c>
      <c r="E31334" s="7" t="n">
        <v>0</v>
      </c>
      <c r="F31334" s="7" t="n">
        <v>10</v>
      </c>
      <c r="G31334" s="7" t="n">
        <v>83.18</v>
      </c>
    </row>
    <row r="31335" customFormat="false" ht="15" hidden="false" customHeight="false" outlineLevel="0" collapsed="false">
      <c r="A31335" s="7" t="s">
        <v>56</v>
      </c>
      <c r="B31335" s="7" t="s">
        <v>371</v>
      </c>
      <c r="C31335" s="7" t="s">
        <v>1296</v>
      </c>
      <c r="D31335" s="7" t="n">
        <v>0</v>
      </c>
      <c r="E31335" s="7" t="n">
        <v>0</v>
      </c>
      <c r="F31335" s="7" t="n">
        <v>2</v>
      </c>
      <c r="G31335" s="7" t="n">
        <v>27.69</v>
      </c>
    </row>
    <row r="31336" customFormat="false" ht="15" hidden="false" customHeight="false" outlineLevel="0" collapsed="false">
      <c r="A31336" s="7" t="s">
        <v>56</v>
      </c>
      <c r="B31336" s="7" t="s">
        <v>371</v>
      </c>
      <c r="C31336" s="7" t="s">
        <v>1296</v>
      </c>
      <c r="D31336" s="7" t="n">
        <v>0</v>
      </c>
      <c r="E31336" s="7" t="n">
        <v>0</v>
      </c>
      <c r="F31336" s="7" t="n">
        <v>-5</v>
      </c>
      <c r="G31336" s="7" t="n">
        <v>-52.02</v>
      </c>
    </row>
    <row r="31337" customFormat="false" ht="15" hidden="false" customHeight="false" outlineLevel="0" collapsed="false">
      <c r="A31337" s="7" t="s">
        <v>56</v>
      </c>
      <c r="B31337" s="7" t="s">
        <v>371</v>
      </c>
      <c r="C31337" s="7" t="s">
        <v>1296</v>
      </c>
      <c r="D31337" s="7" t="n">
        <v>0</v>
      </c>
      <c r="E31337" s="7" t="n">
        <v>0</v>
      </c>
      <c r="F31337" s="7" t="n">
        <v>5</v>
      </c>
      <c r="G31337" s="7" t="n">
        <v>128.9</v>
      </c>
    </row>
    <row r="31338" customFormat="false" ht="15" hidden="false" customHeight="false" outlineLevel="0" collapsed="false">
      <c r="A31338" s="7" t="s">
        <v>56</v>
      </c>
      <c r="B31338" s="7" t="s">
        <v>393</v>
      </c>
      <c r="C31338" s="7" t="s">
        <v>1297</v>
      </c>
      <c r="D31338" s="7" t="n">
        <v>0</v>
      </c>
      <c r="E31338" s="7" t="n">
        <v>0</v>
      </c>
      <c r="F31338" s="7" t="n">
        <v>5</v>
      </c>
      <c r="G31338" s="7" t="n">
        <v>70.5</v>
      </c>
    </row>
    <row r="31339" customFormat="false" ht="15" hidden="false" customHeight="false" outlineLevel="0" collapsed="false">
      <c r="A31339" s="7" t="s">
        <v>56</v>
      </c>
      <c r="B31339" s="7" t="s">
        <v>393</v>
      </c>
      <c r="C31339" s="7" t="s">
        <v>1297</v>
      </c>
      <c r="D31339" s="7" t="n">
        <v>5</v>
      </c>
      <c r="E31339" s="7" t="n">
        <v>79.15</v>
      </c>
      <c r="F31339" s="7" t="n">
        <v>0</v>
      </c>
      <c r="G31339" s="7" t="n">
        <v>0</v>
      </c>
    </row>
    <row r="31340" customFormat="false" ht="15" hidden="false" customHeight="false" outlineLevel="0" collapsed="false">
      <c r="A31340" s="7" t="s">
        <v>56</v>
      </c>
      <c r="B31340" s="7" t="s">
        <v>393</v>
      </c>
      <c r="C31340" s="7" t="s">
        <v>1297</v>
      </c>
      <c r="D31340" s="7" t="n">
        <v>10</v>
      </c>
      <c r="E31340" s="7" t="n">
        <v>152.65</v>
      </c>
      <c r="F31340" s="7" t="n">
        <v>0</v>
      </c>
      <c r="G31340" s="7" t="n">
        <v>0</v>
      </c>
    </row>
    <row r="31341" customFormat="false" ht="15" hidden="false" customHeight="false" outlineLevel="0" collapsed="false">
      <c r="A31341" s="7" t="s">
        <v>56</v>
      </c>
      <c r="B31341" s="7" t="s">
        <v>393</v>
      </c>
      <c r="C31341" s="7" t="s">
        <v>1297</v>
      </c>
      <c r="D31341" s="7" t="n">
        <v>12</v>
      </c>
      <c r="E31341" s="7" t="n">
        <v>181.55</v>
      </c>
      <c r="F31341" s="7" t="n">
        <v>0</v>
      </c>
      <c r="G31341" s="7" t="n">
        <v>0</v>
      </c>
    </row>
    <row r="31342" customFormat="false" ht="15" hidden="false" customHeight="false" outlineLevel="0" collapsed="false">
      <c r="A31342" s="7" t="s">
        <v>56</v>
      </c>
      <c r="B31342" s="7" t="s">
        <v>569</v>
      </c>
      <c r="C31342" s="7" t="s">
        <v>1298</v>
      </c>
      <c r="D31342" s="7" t="n">
        <v>0</v>
      </c>
      <c r="E31342" s="7" t="n">
        <v>0</v>
      </c>
      <c r="F31342" s="7" t="n">
        <v>1</v>
      </c>
      <c r="G31342" s="7" t="n">
        <v>0.03</v>
      </c>
    </row>
    <row r="31343" customFormat="false" ht="15" hidden="false" customHeight="false" outlineLevel="0" collapsed="false">
      <c r="A31343" s="7" t="s">
        <v>56</v>
      </c>
      <c r="B31343" s="7" t="s">
        <v>900</v>
      </c>
      <c r="C31343" s="7" t="s">
        <v>1552</v>
      </c>
      <c r="D31343" s="7" t="n">
        <v>20</v>
      </c>
      <c r="E31343" s="7" t="n">
        <v>728.2</v>
      </c>
      <c r="F31343" s="7" t="n">
        <v>0</v>
      </c>
      <c r="G31343" s="7" t="n">
        <v>0</v>
      </c>
    </row>
    <row r="31344" customFormat="false" ht="15" hidden="false" customHeight="false" outlineLevel="0" collapsed="false">
      <c r="A31344" s="7" t="s">
        <v>56</v>
      </c>
      <c r="B31344" s="7" t="s">
        <v>900</v>
      </c>
      <c r="C31344" s="7" t="s">
        <v>1552</v>
      </c>
      <c r="D31344" s="7" t="n">
        <v>3</v>
      </c>
      <c r="E31344" s="7" t="n">
        <v>104.81</v>
      </c>
      <c r="F31344" s="7" t="n">
        <v>0</v>
      </c>
      <c r="G31344" s="7" t="n">
        <v>0</v>
      </c>
    </row>
    <row r="31345" customFormat="false" ht="15" hidden="false" customHeight="false" outlineLevel="0" collapsed="false">
      <c r="A31345" s="7" t="s">
        <v>56</v>
      </c>
      <c r="B31345" s="7" t="s">
        <v>900</v>
      </c>
      <c r="C31345" s="7" t="s">
        <v>1552</v>
      </c>
      <c r="D31345" s="7" t="n">
        <v>3</v>
      </c>
      <c r="E31345" s="7" t="n">
        <v>105.57</v>
      </c>
      <c r="F31345" s="7" t="n">
        <v>0</v>
      </c>
      <c r="G31345" s="7" t="n">
        <v>0</v>
      </c>
    </row>
    <row r="31346" customFormat="false" ht="15" hidden="false" customHeight="false" outlineLevel="0" collapsed="false">
      <c r="A31346" s="7" t="s">
        <v>56</v>
      </c>
      <c r="B31346" s="7" t="s">
        <v>900</v>
      </c>
      <c r="C31346" s="7" t="s">
        <v>1552</v>
      </c>
      <c r="D31346" s="7" t="n">
        <v>0</v>
      </c>
      <c r="E31346" s="7" t="n">
        <v>0</v>
      </c>
      <c r="F31346" s="7" t="n">
        <v>7</v>
      </c>
      <c r="G31346" s="7" t="n">
        <v>251.98</v>
      </c>
    </row>
    <row r="31347" customFormat="false" ht="15" hidden="false" customHeight="false" outlineLevel="0" collapsed="false">
      <c r="A31347" s="7" t="s">
        <v>56</v>
      </c>
      <c r="B31347" s="7" t="s">
        <v>900</v>
      </c>
      <c r="C31347" s="7" t="s">
        <v>1552</v>
      </c>
      <c r="D31347" s="7" t="n">
        <v>0</v>
      </c>
      <c r="E31347" s="7" t="n">
        <v>0</v>
      </c>
      <c r="F31347" s="7" t="n">
        <v>22</v>
      </c>
      <c r="G31347" s="7" t="n">
        <v>758.27</v>
      </c>
    </row>
    <row r="31348" customFormat="false" ht="15" hidden="false" customHeight="false" outlineLevel="0" collapsed="false">
      <c r="A31348" s="7" t="s">
        <v>56</v>
      </c>
      <c r="B31348" s="7" t="s">
        <v>900</v>
      </c>
      <c r="C31348" s="7" t="s">
        <v>1552</v>
      </c>
      <c r="D31348" s="7" t="n">
        <v>20</v>
      </c>
      <c r="E31348" s="7" t="n">
        <v>708.17</v>
      </c>
      <c r="F31348" s="7" t="n">
        <v>0</v>
      </c>
      <c r="G31348" s="7" t="n">
        <v>0</v>
      </c>
    </row>
    <row r="31349" customFormat="false" ht="15" hidden="false" customHeight="false" outlineLevel="0" collapsed="false">
      <c r="A31349" s="7" t="s">
        <v>56</v>
      </c>
      <c r="B31349" s="7" t="s">
        <v>900</v>
      </c>
      <c r="C31349" s="7" t="s">
        <v>1552</v>
      </c>
      <c r="D31349" s="7" t="n">
        <v>0</v>
      </c>
      <c r="E31349" s="7" t="n">
        <v>0</v>
      </c>
      <c r="F31349" s="7" t="n">
        <v>6</v>
      </c>
      <c r="G31349" s="7" t="n">
        <v>217.8</v>
      </c>
    </row>
    <row r="31350" customFormat="false" ht="15" hidden="false" customHeight="false" outlineLevel="0" collapsed="false">
      <c r="A31350" s="7" t="s">
        <v>56</v>
      </c>
      <c r="B31350" s="7" t="s">
        <v>900</v>
      </c>
      <c r="C31350" s="7" t="s">
        <v>1552</v>
      </c>
      <c r="D31350" s="7" t="n">
        <v>0</v>
      </c>
      <c r="E31350" s="7" t="n">
        <v>0</v>
      </c>
      <c r="F31350" s="7" t="n">
        <v>5</v>
      </c>
      <c r="G31350" s="7" t="n">
        <v>168.09</v>
      </c>
    </row>
    <row r="31351" customFormat="false" ht="15" hidden="false" customHeight="false" outlineLevel="0" collapsed="false">
      <c r="A31351" s="7" t="s">
        <v>56</v>
      </c>
      <c r="B31351" s="7" t="s">
        <v>900</v>
      </c>
      <c r="C31351" s="7" t="s">
        <v>1552</v>
      </c>
      <c r="D31351" s="7" t="n">
        <v>12</v>
      </c>
      <c r="E31351" s="7" t="n">
        <v>402.99</v>
      </c>
      <c r="F31351" s="7" t="n">
        <v>0</v>
      </c>
      <c r="G31351" s="7" t="n">
        <v>0</v>
      </c>
    </row>
    <row r="31352" customFormat="false" ht="15" hidden="false" customHeight="false" outlineLevel="0" collapsed="false">
      <c r="A31352" s="7" t="s">
        <v>56</v>
      </c>
      <c r="B31352" s="7" t="s">
        <v>900</v>
      </c>
      <c r="C31352" s="7" t="s">
        <v>1552</v>
      </c>
      <c r="D31352" s="7" t="n">
        <v>3</v>
      </c>
      <c r="E31352" s="7" t="n">
        <v>100.54</v>
      </c>
      <c r="F31352" s="7" t="n">
        <v>0</v>
      </c>
      <c r="G31352" s="7" t="n">
        <v>0</v>
      </c>
    </row>
    <row r="31353" customFormat="false" ht="15" hidden="false" customHeight="false" outlineLevel="0" collapsed="false">
      <c r="A31353" s="7" t="s">
        <v>56</v>
      </c>
      <c r="B31353" s="7" t="s">
        <v>900</v>
      </c>
      <c r="C31353" s="7" t="s">
        <v>1552</v>
      </c>
      <c r="D31353" s="7" t="n">
        <v>0</v>
      </c>
      <c r="E31353" s="7" t="n">
        <v>0</v>
      </c>
      <c r="F31353" s="7" t="n">
        <v>12</v>
      </c>
      <c r="G31353" s="7" t="n">
        <v>411.75</v>
      </c>
    </row>
    <row r="31354" customFormat="false" ht="15" hidden="false" customHeight="false" outlineLevel="0" collapsed="false">
      <c r="A31354" s="7" t="s">
        <v>56</v>
      </c>
      <c r="B31354" s="7" t="s">
        <v>900</v>
      </c>
      <c r="C31354" s="7" t="s">
        <v>1552</v>
      </c>
      <c r="D31354" s="7" t="n">
        <v>0</v>
      </c>
      <c r="E31354" s="7" t="n">
        <v>0</v>
      </c>
      <c r="F31354" s="7" t="n">
        <v>2</v>
      </c>
      <c r="G31354" s="7" t="n">
        <v>73.56</v>
      </c>
    </row>
    <row r="31355" customFormat="false" ht="15" hidden="false" customHeight="false" outlineLevel="0" collapsed="false">
      <c r="A31355" s="7" t="s">
        <v>56</v>
      </c>
      <c r="B31355" s="7" t="s">
        <v>900</v>
      </c>
      <c r="C31355" s="7" t="s">
        <v>1552</v>
      </c>
      <c r="D31355" s="7" t="n">
        <v>5</v>
      </c>
      <c r="E31355" s="7" t="n">
        <v>166.01</v>
      </c>
      <c r="F31355" s="7" t="n">
        <v>0</v>
      </c>
      <c r="G31355" s="7" t="n">
        <v>0</v>
      </c>
    </row>
    <row r="31356" customFormat="false" ht="15" hidden="false" customHeight="false" outlineLevel="0" collapsed="false">
      <c r="A31356" s="7" t="s">
        <v>56</v>
      </c>
      <c r="B31356" s="7" t="s">
        <v>900</v>
      </c>
      <c r="C31356" s="7" t="s">
        <v>1552</v>
      </c>
      <c r="D31356" s="7" t="n">
        <v>15</v>
      </c>
      <c r="E31356" s="7" t="n">
        <v>510.98</v>
      </c>
      <c r="F31356" s="7" t="n">
        <v>0</v>
      </c>
      <c r="G31356" s="7" t="n">
        <v>0</v>
      </c>
    </row>
    <row r="31357" customFormat="false" ht="15" hidden="false" customHeight="false" outlineLevel="0" collapsed="false">
      <c r="A31357" s="7" t="s">
        <v>56</v>
      </c>
      <c r="B31357" s="7" t="s">
        <v>900</v>
      </c>
      <c r="C31357" s="7" t="s">
        <v>1552</v>
      </c>
      <c r="D31357" s="7" t="n">
        <v>5</v>
      </c>
      <c r="E31357" s="7" t="n">
        <v>183.55</v>
      </c>
      <c r="F31357" s="7" t="n">
        <v>0</v>
      </c>
      <c r="G31357" s="7" t="n">
        <v>0</v>
      </c>
    </row>
    <row r="31358" customFormat="false" ht="15" hidden="false" customHeight="false" outlineLevel="0" collapsed="false">
      <c r="A31358" s="7" t="s">
        <v>56</v>
      </c>
      <c r="B31358" s="7" t="s">
        <v>1049</v>
      </c>
      <c r="C31358" s="7" t="s">
        <v>1552</v>
      </c>
      <c r="D31358" s="7" t="n">
        <v>70</v>
      </c>
      <c r="E31358" s="7" t="n">
        <v>2548.69</v>
      </c>
      <c r="F31358" s="7" t="n">
        <v>0</v>
      </c>
      <c r="G31358" s="7" t="n">
        <v>0</v>
      </c>
    </row>
    <row r="31359" customFormat="false" ht="15" hidden="false" customHeight="false" outlineLevel="0" collapsed="false">
      <c r="A31359" s="7" t="s">
        <v>56</v>
      </c>
      <c r="B31359" s="7" t="s">
        <v>1049</v>
      </c>
      <c r="C31359" s="7" t="s">
        <v>1552</v>
      </c>
      <c r="D31359" s="7" t="n">
        <v>33</v>
      </c>
      <c r="E31359" s="7" t="n">
        <v>1105.94</v>
      </c>
      <c r="F31359" s="7" t="n">
        <v>0</v>
      </c>
      <c r="G31359" s="7" t="n">
        <v>0</v>
      </c>
    </row>
    <row r="31360" customFormat="false" ht="15" hidden="false" customHeight="false" outlineLevel="0" collapsed="false">
      <c r="A31360" s="7" t="s">
        <v>56</v>
      </c>
      <c r="B31360" s="7" t="s">
        <v>1049</v>
      </c>
      <c r="C31360" s="7" t="s">
        <v>1552</v>
      </c>
      <c r="D31360" s="7" t="n">
        <v>52</v>
      </c>
      <c r="E31360" s="7" t="n">
        <v>1816.72</v>
      </c>
      <c r="F31360" s="7" t="n">
        <v>0</v>
      </c>
      <c r="G31360" s="7" t="n">
        <v>0</v>
      </c>
    </row>
    <row r="31361" customFormat="false" ht="15" hidden="false" customHeight="false" outlineLevel="0" collapsed="false">
      <c r="A31361" s="7" t="s">
        <v>56</v>
      </c>
      <c r="B31361" s="7" t="s">
        <v>1049</v>
      </c>
      <c r="C31361" s="7" t="s">
        <v>1552</v>
      </c>
      <c r="D31361" s="7" t="n">
        <v>35</v>
      </c>
      <c r="E31361" s="7" t="n">
        <v>1239.29</v>
      </c>
      <c r="F31361" s="7" t="n">
        <v>0</v>
      </c>
      <c r="G31361" s="7" t="n">
        <v>0</v>
      </c>
    </row>
    <row r="31362" customFormat="false" ht="15" hidden="false" customHeight="false" outlineLevel="0" collapsed="false">
      <c r="A31362" s="7" t="s">
        <v>56</v>
      </c>
      <c r="B31362" s="7" t="s">
        <v>1049</v>
      </c>
      <c r="C31362" s="7" t="s">
        <v>1552</v>
      </c>
      <c r="D31362" s="7" t="n">
        <v>0</v>
      </c>
      <c r="E31362" s="7" t="n">
        <v>0</v>
      </c>
      <c r="F31362" s="7" t="n">
        <v>26</v>
      </c>
      <c r="G31362" s="7" t="n">
        <v>956.24</v>
      </c>
    </row>
    <row r="31363" customFormat="false" ht="15" hidden="false" customHeight="false" outlineLevel="0" collapsed="false">
      <c r="A31363" s="7" t="s">
        <v>56</v>
      </c>
      <c r="B31363" s="7" t="s">
        <v>1049</v>
      </c>
      <c r="C31363" s="7" t="s">
        <v>1552</v>
      </c>
      <c r="D31363" s="7" t="n">
        <v>40</v>
      </c>
      <c r="E31363" s="7" t="n">
        <v>1362.63</v>
      </c>
      <c r="F31363" s="7" t="n">
        <v>0</v>
      </c>
      <c r="G31363" s="7" t="n">
        <v>0</v>
      </c>
    </row>
    <row r="31364" customFormat="false" ht="15" hidden="false" customHeight="false" outlineLevel="0" collapsed="false">
      <c r="A31364" s="7" t="s">
        <v>56</v>
      </c>
      <c r="B31364" s="7" t="s">
        <v>1049</v>
      </c>
      <c r="C31364" s="7" t="s">
        <v>1552</v>
      </c>
      <c r="D31364" s="7" t="n">
        <v>0</v>
      </c>
      <c r="E31364" s="7" t="n">
        <v>0</v>
      </c>
      <c r="F31364" s="7" t="n">
        <v>27</v>
      </c>
      <c r="G31364" s="7" t="n">
        <v>980.11</v>
      </c>
    </row>
    <row r="31365" customFormat="false" ht="15" hidden="false" customHeight="false" outlineLevel="0" collapsed="false">
      <c r="A31365" s="7" t="s">
        <v>56</v>
      </c>
      <c r="B31365" s="7" t="s">
        <v>1049</v>
      </c>
      <c r="C31365" s="7" t="s">
        <v>1552</v>
      </c>
      <c r="D31365" s="7" t="n">
        <v>15</v>
      </c>
      <c r="E31365" s="7" t="n">
        <v>527.84</v>
      </c>
      <c r="F31365" s="7" t="n">
        <v>0</v>
      </c>
      <c r="G31365" s="7" t="n">
        <v>0</v>
      </c>
    </row>
    <row r="31366" customFormat="false" ht="15" hidden="false" customHeight="false" outlineLevel="0" collapsed="false">
      <c r="A31366" s="7" t="s">
        <v>56</v>
      </c>
      <c r="B31366" s="7" t="s">
        <v>1049</v>
      </c>
      <c r="C31366" s="7" t="s">
        <v>1552</v>
      </c>
      <c r="D31366" s="7" t="n">
        <v>30</v>
      </c>
      <c r="E31366" s="7" t="n">
        <v>1101.3</v>
      </c>
      <c r="F31366" s="7" t="n">
        <v>0</v>
      </c>
      <c r="G31366" s="7" t="n">
        <v>0</v>
      </c>
    </row>
    <row r="31367" customFormat="false" ht="15" hidden="false" customHeight="false" outlineLevel="0" collapsed="false">
      <c r="A31367" s="7" t="s">
        <v>56</v>
      </c>
      <c r="B31367" s="7" t="s">
        <v>1049</v>
      </c>
      <c r="C31367" s="7" t="s">
        <v>1552</v>
      </c>
      <c r="D31367" s="7" t="n">
        <v>12</v>
      </c>
      <c r="E31367" s="7" t="n">
        <v>417.9</v>
      </c>
      <c r="F31367" s="7" t="n">
        <v>0</v>
      </c>
      <c r="G31367" s="7" t="n">
        <v>0</v>
      </c>
    </row>
    <row r="31368" customFormat="false" ht="15" hidden="false" customHeight="false" outlineLevel="0" collapsed="false">
      <c r="A31368" s="7" t="s">
        <v>56</v>
      </c>
      <c r="B31368" s="7" t="s">
        <v>1049</v>
      </c>
      <c r="C31368" s="7" t="s">
        <v>1552</v>
      </c>
      <c r="D31368" s="7" t="n">
        <v>45</v>
      </c>
      <c r="E31368" s="7" t="n">
        <v>1511.22</v>
      </c>
      <c r="F31368" s="7" t="n">
        <v>0</v>
      </c>
      <c r="G31368" s="7" t="n">
        <v>0</v>
      </c>
    </row>
    <row r="31369" customFormat="false" ht="15" hidden="false" customHeight="false" outlineLevel="0" collapsed="false">
      <c r="A31369" s="7" t="s">
        <v>56</v>
      </c>
      <c r="B31369" s="7" t="s">
        <v>1049</v>
      </c>
      <c r="C31369" s="7" t="s">
        <v>1552</v>
      </c>
      <c r="D31369" s="7" t="n">
        <v>0</v>
      </c>
      <c r="E31369" s="7" t="n">
        <v>0</v>
      </c>
      <c r="F31369" s="7" t="n">
        <v>65</v>
      </c>
      <c r="G31369" s="7" t="n">
        <v>2230.31</v>
      </c>
    </row>
    <row r="31370" customFormat="false" ht="15" hidden="false" customHeight="false" outlineLevel="0" collapsed="false">
      <c r="A31370" s="7" t="s">
        <v>56</v>
      </c>
      <c r="B31370" s="7" t="s">
        <v>1049</v>
      </c>
      <c r="C31370" s="7" t="s">
        <v>1552</v>
      </c>
      <c r="D31370" s="7" t="n">
        <v>0</v>
      </c>
      <c r="E31370" s="7" t="n">
        <v>0</v>
      </c>
      <c r="F31370" s="7" t="n">
        <v>80</v>
      </c>
      <c r="G31370" s="7" t="n">
        <v>2689.39</v>
      </c>
    </row>
    <row r="31371" customFormat="false" ht="15" hidden="false" customHeight="false" outlineLevel="0" collapsed="false">
      <c r="A31371" s="7" t="s">
        <v>56</v>
      </c>
      <c r="B31371" s="7" t="s">
        <v>1049</v>
      </c>
      <c r="C31371" s="7" t="s">
        <v>1552</v>
      </c>
      <c r="D31371" s="7" t="n">
        <v>40</v>
      </c>
      <c r="E31371" s="7" t="n">
        <v>1328.05</v>
      </c>
      <c r="F31371" s="7" t="n">
        <v>0</v>
      </c>
      <c r="G31371" s="7" t="n">
        <v>0</v>
      </c>
    </row>
    <row r="31372" customFormat="false" ht="15" hidden="false" customHeight="false" outlineLevel="0" collapsed="false">
      <c r="A31372" s="7" t="s">
        <v>56</v>
      </c>
      <c r="B31372" s="7" t="s">
        <v>1049</v>
      </c>
      <c r="C31372" s="7" t="s">
        <v>1552</v>
      </c>
      <c r="D31372" s="7" t="n">
        <v>10</v>
      </c>
      <c r="E31372" s="7" t="n">
        <v>350.68</v>
      </c>
      <c r="F31372" s="7" t="n">
        <v>0</v>
      </c>
      <c r="G31372" s="7" t="n">
        <v>0</v>
      </c>
    </row>
    <row r="31373" customFormat="false" ht="15" hidden="false" customHeight="false" outlineLevel="0" collapsed="false">
      <c r="A31373" s="7" t="s">
        <v>56</v>
      </c>
      <c r="B31373" s="7" t="s">
        <v>1049</v>
      </c>
      <c r="C31373" s="7" t="s">
        <v>1552</v>
      </c>
      <c r="D31373" s="7" t="n">
        <v>0</v>
      </c>
      <c r="E31373" s="7" t="n">
        <v>0</v>
      </c>
      <c r="F31373" s="7" t="n">
        <v>40</v>
      </c>
      <c r="G31373" s="7" t="n">
        <v>1439.86</v>
      </c>
    </row>
    <row r="31374" customFormat="false" ht="15" hidden="false" customHeight="false" outlineLevel="0" collapsed="false">
      <c r="A31374" s="7" t="s">
        <v>56</v>
      </c>
      <c r="B31374" s="7" t="s">
        <v>1038</v>
      </c>
      <c r="C31374" s="7" t="s">
        <v>1552</v>
      </c>
      <c r="D31374" s="7" t="n">
        <v>0</v>
      </c>
      <c r="E31374" s="7" t="n">
        <v>0</v>
      </c>
      <c r="F31374" s="7" t="n">
        <v>65</v>
      </c>
      <c r="G31374" s="7" t="n">
        <v>2230.31</v>
      </c>
    </row>
    <row r="31375" customFormat="false" ht="15" hidden="false" customHeight="false" outlineLevel="0" collapsed="false">
      <c r="A31375" s="7" t="s">
        <v>56</v>
      </c>
      <c r="B31375" s="7" t="s">
        <v>1038</v>
      </c>
      <c r="C31375" s="7" t="s">
        <v>1552</v>
      </c>
      <c r="D31375" s="7" t="n">
        <v>70</v>
      </c>
      <c r="E31375" s="7" t="n">
        <v>2324.1</v>
      </c>
      <c r="F31375" s="7" t="n">
        <v>0</v>
      </c>
      <c r="G31375" s="7" t="n">
        <v>0</v>
      </c>
    </row>
    <row r="31376" customFormat="false" ht="15" hidden="false" customHeight="false" outlineLevel="0" collapsed="false">
      <c r="A31376" s="7" t="s">
        <v>56</v>
      </c>
      <c r="B31376" s="7" t="s">
        <v>1038</v>
      </c>
      <c r="C31376" s="7" t="s">
        <v>1552</v>
      </c>
      <c r="D31376" s="7" t="n">
        <v>35</v>
      </c>
      <c r="E31376" s="7" t="n">
        <v>1239.29</v>
      </c>
      <c r="F31376" s="7" t="n">
        <v>0</v>
      </c>
      <c r="G31376" s="7" t="n">
        <v>0</v>
      </c>
    </row>
    <row r="31377" customFormat="false" ht="15" hidden="false" customHeight="false" outlineLevel="0" collapsed="false">
      <c r="A31377" s="7" t="s">
        <v>56</v>
      </c>
      <c r="B31377" s="7" t="s">
        <v>1038</v>
      </c>
      <c r="C31377" s="7" t="s">
        <v>1552</v>
      </c>
      <c r="D31377" s="7" t="n">
        <v>40</v>
      </c>
      <c r="E31377" s="7" t="n">
        <v>1407.56</v>
      </c>
      <c r="F31377" s="7" t="n">
        <v>0</v>
      </c>
      <c r="G31377" s="7" t="n">
        <v>0</v>
      </c>
    </row>
    <row r="31378" customFormat="false" ht="15" hidden="false" customHeight="false" outlineLevel="0" collapsed="false">
      <c r="A31378" s="7" t="s">
        <v>56</v>
      </c>
      <c r="B31378" s="7" t="s">
        <v>1038</v>
      </c>
      <c r="C31378" s="7" t="s">
        <v>1552</v>
      </c>
      <c r="D31378" s="7" t="n">
        <v>30</v>
      </c>
      <c r="E31378" s="7" t="n">
        <v>1021.97</v>
      </c>
      <c r="F31378" s="7" t="n">
        <v>0</v>
      </c>
      <c r="G31378" s="7" t="n">
        <v>0</v>
      </c>
    </row>
    <row r="31379" customFormat="false" ht="15" hidden="false" customHeight="false" outlineLevel="0" collapsed="false">
      <c r="A31379" s="7" t="s">
        <v>56</v>
      </c>
      <c r="B31379" s="7" t="s">
        <v>1038</v>
      </c>
      <c r="C31379" s="7" t="s">
        <v>1552</v>
      </c>
      <c r="D31379" s="7" t="n">
        <v>80</v>
      </c>
      <c r="E31379" s="7" t="n">
        <v>2686.62</v>
      </c>
      <c r="F31379" s="7" t="n">
        <v>0</v>
      </c>
      <c r="G31379" s="7" t="n">
        <v>0</v>
      </c>
    </row>
    <row r="31380" customFormat="false" ht="15" hidden="false" customHeight="false" outlineLevel="0" collapsed="false">
      <c r="A31380" s="7" t="s">
        <v>56</v>
      </c>
      <c r="B31380" s="7" t="s">
        <v>1038</v>
      </c>
      <c r="C31380" s="7" t="s">
        <v>1552</v>
      </c>
      <c r="D31380" s="7" t="n">
        <v>43</v>
      </c>
      <c r="E31380" s="7" t="n">
        <v>1441.07</v>
      </c>
      <c r="F31380" s="7" t="n">
        <v>0</v>
      </c>
      <c r="G31380" s="7" t="n">
        <v>0</v>
      </c>
    </row>
    <row r="31381" customFormat="false" ht="15" hidden="false" customHeight="false" outlineLevel="0" collapsed="false">
      <c r="A31381" s="7" t="s">
        <v>56</v>
      </c>
      <c r="B31381" s="7" t="s">
        <v>1038</v>
      </c>
      <c r="C31381" s="7" t="s">
        <v>1552</v>
      </c>
      <c r="D31381" s="7" t="n">
        <v>80</v>
      </c>
      <c r="E31381" s="7" t="n">
        <v>2912.79</v>
      </c>
      <c r="F31381" s="7" t="n">
        <v>0</v>
      </c>
      <c r="G31381" s="7" t="n">
        <v>0</v>
      </c>
    </row>
    <row r="31382" customFormat="false" ht="15" hidden="false" customHeight="false" outlineLevel="0" collapsed="false">
      <c r="A31382" s="7" t="s">
        <v>56</v>
      </c>
      <c r="B31382" s="7" t="s">
        <v>1038</v>
      </c>
      <c r="C31382" s="7" t="s">
        <v>1552</v>
      </c>
      <c r="D31382" s="7" t="n">
        <v>0</v>
      </c>
      <c r="E31382" s="7" t="n">
        <v>0</v>
      </c>
      <c r="F31382" s="7" t="n">
        <v>67</v>
      </c>
      <c r="G31382" s="7" t="n">
        <v>2411.76</v>
      </c>
    </row>
    <row r="31383" customFormat="false" ht="15" hidden="false" customHeight="false" outlineLevel="0" collapsed="false">
      <c r="A31383" s="7" t="s">
        <v>56</v>
      </c>
      <c r="B31383" s="7" t="s">
        <v>1038</v>
      </c>
      <c r="C31383" s="7" t="s">
        <v>1552</v>
      </c>
      <c r="D31383" s="7" t="n">
        <v>0</v>
      </c>
      <c r="E31383" s="7" t="n">
        <v>0</v>
      </c>
      <c r="F31383" s="7" t="n">
        <v>80</v>
      </c>
      <c r="G31383" s="7" t="n">
        <v>2689.39</v>
      </c>
    </row>
    <row r="31384" customFormat="false" ht="15" hidden="false" customHeight="false" outlineLevel="0" collapsed="false">
      <c r="A31384" s="7" t="s">
        <v>56</v>
      </c>
      <c r="B31384" s="7" t="s">
        <v>1038</v>
      </c>
      <c r="C31384" s="7" t="s">
        <v>1552</v>
      </c>
      <c r="D31384" s="7" t="n">
        <v>40</v>
      </c>
      <c r="E31384" s="7" t="n">
        <v>1397.48</v>
      </c>
      <c r="F31384" s="7" t="n">
        <v>0</v>
      </c>
      <c r="G31384" s="7" t="n">
        <v>0</v>
      </c>
    </row>
    <row r="31385" customFormat="false" ht="15" hidden="false" customHeight="false" outlineLevel="0" collapsed="false">
      <c r="A31385" s="7" t="s">
        <v>56</v>
      </c>
      <c r="B31385" s="7" t="s">
        <v>1038</v>
      </c>
      <c r="C31385" s="7" t="s">
        <v>1552</v>
      </c>
      <c r="D31385" s="7" t="n">
        <v>12</v>
      </c>
      <c r="E31385" s="7" t="n">
        <v>417.9</v>
      </c>
      <c r="F31385" s="7" t="n">
        <v>0</v>
      </c>
      <c r="G31385" s="7" t="n">
        <v>0</v>
      </c>
    </row>
    <row r="31386" customFormat="false" ht="15" hidden="false" customHeight="false" outlineLevel="0" collapsed="false">
      <c r="A31386" s="7" t="s">
        <v>56</v>
      </c>
      <c r="B31386" s="7" t="s">
        <v>1038</v>
      </c>
      <c r="C31386" s="7" t="s">
        <v>1552</v>
      </c>
      <c r="D31386" s="7" t="n">
        <v>0</v>
      </c>
      <c r="E31386" s="7" t="n">
        <v>0</v>
      </c>
      <c r="F31386" s="7" t="n">
        <v>10</v>
      </c>
      <c r="G31386" s="7" t="n">
        <v>367.79</v>
      </c>
    </row>
    <row r="31387" customFormat="false" ht="15" hidden="false" customHeight="false" outlineLevel="0" collapsed="false">
      <c r="A31387" s="7" t="s">
        <v>56</v>
      </c>
      <c r="B31387" s="7" t="s">
        <v>1038</v>
      </c>
      <c r="C31387" s="7" t="s">
        <v>1552</v>
      </c>
      <c r="D31387" s="7" t="n">
        <v>0</v>
      </c>
      <c r="E31387" s="7" t="n">
        <v>0</v>
      </c>
      <c r="F31387" s="7" t="n">
        <v>160</v>
      </c>
      <c r="G31387" s="7" t="n">
        <v>5514.7</v>
      </c>
    </row>
    <row r="31388" customFormat="false" ht="15" hidden="false" customHeight="false" outlineLevel="0" collapsed="false">
      <c r="A31388" s="7" t="s">
        <v>56</v>
      </c>
      <c r="B31388" s="7" t="s">
        <v>1038</v>
      </c>
      <c r="C31388" s="7" t="s">
        <v>1552</v>
      </c>
      <c r="D31388" s="7" t="n">
        <v>10</v>
      </c>
      <c r="E31388" s="7" t="n">
        <v>367.1</v>
      </c>
      <c r="F31388" s="7" t="n">
        <v>0</v>
      </c>
      <c r="G31388" s="7" t="n">
        <v>0</v>
      </c>
    </row>
    <row r="31389" customFormat="false" ht="15" hidden="false" customHeight="false" outlineLevel="0" collapsed="false">
      <c r="A31389" s="7" t="s">
        <v>56</v>
      </c>
      <c r="B31389" s="7" t="s">
        <v>1038</v>
      </c>
      <c r="C31389" s="7" t="s">
        <v>1552</v>
      </c>
      <c r="D31389" s="7" t="n">
        <v>15</v>
      </c>
      <c r="E31389" s="7" t="n">
        <v>526.03</v>
      </c>
      <c r="F31389" s="7" t="n">
        <v>0</v>
      </c>
      <c r="G31389" s="7" t="n">
        <v>0</v>
      </c>
    </row>
    <row r="31390" customFormat="false" ht="15" hidden="false" customHeight="false" outlineLevel="0" collapsed="false">
      <c r="A31390" s="7" t="s">
        <v>56</v>
      </c>
      <c r="B31390" s="7" t="s">
        <v>1038</v>
      </c>
      <c r="C31390" s="7" t="s">
        <v>1552</v>
      </c>
      <c r="D31390" s="7" t="n">
        <v>0</v>
      </c>
      <c r="E31390" s="7" t="n">
        <v>0</v>
      </c>
      <c r="F31390" s="7" t="n">
        <v>40</v>
      </c>
      <c r="G31390" s="7" t="n">
        <v>1452.01</v>
      </c>
    </row>
    <row r="31391" customFormat="false" ht="15" hidden="false" customHeight="false" outlineLevel="0" collapsed="false">
      <c r="A31391" s="7" t="s">
        <v>56</v>
      </c>
      <c r="B31391" s="7" t="s">
        <v>812</v>
      </c>
      <c r="C31391" s="7" t="s">
        <v>1552</v>
      </c>
      <c r="D31391" s="7" t="n">
        <v>30</v>
      </c>
      <c r="E31391" s="7" t="n">
        <v>1044.74</v>
      </c>
      <c r="F31391" s="7" t="n">
        <v>0</v>
      </c>
      <c r="G31391" s="7" t="n">
        <v>0</v>
      </c>
    </row>
    <row r="31392" customFormat="false" ht="15" hidden="false" customHeight="false" outlineLevel="0" collapsed="false">
      <c r="A31392" s="7" t="s">
        <v>56</v>
      </c>
      <c r="B31392" s="7" t="s">
        <v>812</v>
      </c>
      <c r="C31392" s="7" t="s">
        <v>1552</v>
      </c>
      <c r="D31392" s="7" t="n">
        <v>25</v>
      </c>
      <c r="E31392" s="7" t="n">
        <v>837.83</v>
      </c>
      <c r="F31392" s="7" t="n">
        <v>0</v>
      </c>
      <c r="G31392" s="7" t="n">
        <v>0</v>
      </c>
    </row>
    <row r="31393" customFormat="false" ht="15" hidden="false" customHeight="false" outlineLevel="0" collapsed="false">
      <c r="A31393" s="7" t="s">
        <v>56</v>
      </c>
      <c r="B31393" s="7" t="s">
        <v>812</v>
      </c>
      <c r="C31393" s="7" t="s">
        <v>1552</v>
      </c>
      <c r="D31393" s="7" t="n">
        <v>0</v>
      </c>
      <c r="E31393" s="7" t="n">
        <v>0</v>
      </c>
      <c r="F31393" s="7" t="n">
        <v>56</v>
      </c>
      <c r="G31393" s="7" t="n">
        <v>1921.49</v>
      </c>
    </row>
    <row r="31394" customFormat="false" ht="15" hidden="false" customHeight="false" outlineLevel="0" collapsed="false">
      <c r="A31394" s="7" t="s">
        <v>56</v>
      </c>
      <c r="B31394" s="7" t="s">
        <v>812</v>
      </c>
      <c r="C31394" s="7" t="s">
        <v>1552</v>
      </c>
      <c r="D31394" s="7" t="n">
        <v>55</v>
      </c>
      <c r="E31394" s="7" t="n">
        <v>2002.53</v>
      </c>
      <c r="F31394" s="7" t="n">
        <v>0</v>
      </c>
      <c r="G31394" s="7" t="n">
        <v>0</v>
      </c>
    </row>
    <row r="31395" customFormat="false" ht="15" hidden="false" customHeight="false" outlineLevel="0" collapsed="false">
      <c r="A31395" s="7" t="s">
        <v>56</v>
      </c>
      <c r="B31395" s="7" t="s">
        <v>812</v>
      </c>
      <c r="C31395" s="7" t="s">
        <v>1552</v>
      </c>
      <c r="D31395" s="7" t="n">
        <v>5</v>
      </c>
      <c r="E31395" s="7" t="n">
        <v>175.35</v>
      </c>
      <c r="F31395" s="7" t="n">
        <v>0</v>
      </c>
      <c r="G31395" s="7" t="n">
        <v>0</v>
      </c>
    </row>
    <row r="31396" customFormat="false" ht="15" hidden="false" customHeight="false" outlineLevel="0" collapsed="false">
      <c r="A31396" s="7" t="s">
        <v>56</v>
      </c>
      <c r="B31396" s="7" t="s">
        <v>812</v>
      </c>
      <c r="C31396" s="7" t="s">
        <v>1552</v>
      </c>
      <c r="D31396" s="7" t="n">
        <v>50</v>
      </c>
      <c r="E31396" s="7" t="n">
        <v>1770.42</v>
      </c>
      <c r="F31396" s="7" t="n">
        <v>0</v>
      </c>
      <c r="G31396" s="7" t="n">
        <v>0</v>
      </c>
    </row>
    <row r="31397" customFormat="false" ht="15" hidden="false" customHeight="false" outlineLevel="0" collapsed="false">
      <c r="A31397" s="7" t="s">
        <v>56</v>
      </c>
      <c r="B31397" s="7" t="s">
        <v>812</v>
      </c>
      <c r="C31397" s="7" t="s">
        <v>1552</v>
      </c>
      <c r="D31397" s="7" t="n">
        <v>75</v>
      </c>
      <c r="E31397" s="7" t="n">
        <v>2518.7</v>
      </c>
      <c r="F31397" s="7" t="n">
        <v>0</v>
      </c>
      <c r="G31397" s="7" t="n">
        <v>0</v>
      </c>
    </row>
    <row r="31398" customFormat="false" ht="15" hidden="false" customHeight="false" outlineLevel="0" collapsed="false">
      <c r="A31398" s="7" t="s">
        <v>56</v>
      </c>
      <c r="B31398" s="7" t="s">
        <v>812</v>
      </c>
      <c r="C31398" s="7" t="s">
        <v>1552</v>
      </c>
      <c r="D31398" s="7" t="n">
        <v>20</v>
      </c>
      <c r="E31398" s="7" t="n">
        <v>698.74</v>
      </c>
      <c r="F31398" s="7" t="n">
        <v>0</v>
      </c>
      <c r="G31398" s="7" t="n">
        <v>0</v>
      </c>
    </row>
    <row r="31399" customFormat="false" ht="15" hidden="false" customHeight="false" outlineLevel="0" collapsed="false">
      <c r="A31399" s="7" t="s">
        <v>56</v>
      </c>
      <c r="B31399" s="7" t="s">
        <v>812</v>
      </c>
      <c r="C31399" s="7" t="s">
        <v>1552</v>
      </c>
      <c r="D31399" s="7" t="n">
        <v>30</v>
      </c>
      <c r="E31399" s="7" t="n">
        <v>1101.3</v>
      </c>
      <c r="F31399" s="7" t="n">
        <v>0</v>
      </c>
      <c r="G31399" s="7" t="n">
        <v>0</v>
      </c>
    </row>
    <row r="31400" customFormat="false" ht="15" hidden="false" customHeight="false" outlineLevel="0" collapsed="false">
      <c r="A31400" s="7" t="s">
        <v>56</v>
      </c>
      <c r="B31400" s="7" t="s">
        <v>812</v>
      </c>
      <c r="C31400" s="7" t="s">
        <v>1552</v>
      </c>
      <c r="D31400" s="7" t="n">
        <v>45</v>
      </c>
      <c r="E31400" s="7" t="n">
        <v>1532.95</v>
      </c>
      <c r="F31400" s="7" t="n">
        <v>0</v>
      </c>
      <c r="G31400" s="7" t="n">
        <v>0</v>
      </c>
    </row>
    <row r="31401" customFormat="false" ht="15" hidden="false" customHeight="false" outlineLevel="0" collapsed="false">
      <c r="A31401" s="7" t="s">
        <v>56</v>
      </c>
      <c r="B31401" s="7" t="s">
        <v>812</v>
      </c>
      <c r="C31401" s="7" t="s">
        <v>1552</v>
      </c>
      <c r="D31401" s="7" t="n">
        <v>0</v>
      </c>
      <c r="E31401" s="7" t="n">
        <v>0</v>
      </c>
      <c r="F31401" s="7" t="n">
        <v>80</v>
      </c>
      <c r="G31401" s="7" t="n">
        <v>2689.39</v>
      </c>
    </row>
    <row r="31402" customFormat="false" ht="15" hidden="false" customHeight="false" outlineLevel="0" collapsed="false">
      <c r="A31402" s="7" t="s">
        <v>56</v>
      </c>
      <c r="B31402" s="7" t="s">
        <v>812</v>
      </c>
      <c r="C31402" s="7" t="s">
        <v>1552</v>
      </c>
      <c r="D31402" s="7" t="n">
        <v>0</v>
      </c>
      <c r="E31402" s="7" t="n">
        <v>0</v>
      </c>
      <c r="F31402" s="7" t="n">
        <v>40</v>
      </c>
      <c r="G31402" s="7" t="n">
        <v>1452.01</v>
      </c>
    </row>
    <row r="31403" customFormat="false" ht="15" hidden="false" customHeight="false" outlineLevel="0" collapsed="false">
      <c r="A31403" s="7" t="s">
        <v>56</v>
      </c>
      <c r="B31403" s="7" t="s">
        <v>812</v>
      </c>
      <c r="C31403" s="7" t="s">
        <v>1552</v>
      </c>
      <c r="D31403" s="7" t="n">
        <v>60</v>
      </c>
      <c r="E31403" s="7" t="n">
        <v>1992.08</v>
      </c>
      <c r="F31403" s="7" t="n">
        <v>0</v>
      </c>
      <c r="G31403" s="7" t="n">
        <v>0</v>
      </c>
    </row>
    <row r="31404" customFormat="false" ht="15" hidden="false" customHeight="false" outlineLevel="0" collapsed="false">
      <c r="A31404" s="7" t="s">
        <v>56</v>
      </c>
      <c r="B31404" s="7" t="s">
        <v>812</v>
      </c>
      <c r="C31404" s="7" t="s">
        <v>1552</v>
      </c>
      <c r="D31404" s="7" t="n">
        <v>20</v>
      </c>
      <c r="E31404" s="7" t="n">
        <v>703.78</v>
      </c>
      <c r="F31404" s="7" t="n">
        <v>0</v>
      </c>
      <c r="G31404" s="7" t="n">
        <v>0</v>
      </c>
    </row>
    <row r="31405" customFormat="false" ht="15" hidden="false" customHeight="false" outlineLevel="0" collapsed="false">
      <c r="A31405" s="7" t="s">
        <v>56</v>
      </c>
      <c r="B31405" s="7" t="s">
        <v>812</v>
      </c>
      <c r="C31405" s="7" t="s">
        <v>1552</v>
      </c>
      <c r="D31405" s="7" t="n">
        <v>0</v>
      </c>
      <c r="E31405" s="7" t="n">
        <v>0</v>
      </c>
      <c r="F31405" s="7" t="n">
        <v>145</v>
      </c>
      <c r="G31405" s="7" t="n">
        <v>4997.69</v>
      </c>
    </row>
    <row r="31406" customFormat="false" ht="15" hidden="false" customHeight="false" outlineLevel="0" collapsed="false">
      <c r="A31406" s="7" t="s">
        <v>56</v>
      </c>
      <c r="B31406" s="7" t="s">
        <v>812</v>
      </c>
      <c r="C31406" s="7" t="s">
        <v>1552</v>
      </c>
      <c r="D31406" s="7" t="n">
        <v>0</v>
      </c>
      <c r="E31406" s="7" t="n">
        <v>0</v>
      </c>
      <c r="F31406" s="7" t="n">
        <v>24</v>
      </c>
      <c r="G31406" s="7" t="n">
        <v>882.68</v>
      </c>
    </row>
    <row r="31407" customFormat="false" ht="15" hidden="false" customHeight="false" outlineLevel="0" collapsed="false">
      <c r="A31407" s="7" t="s">
        <v>56</v>
      </c>
      <c r="B31407" s="7" t="s">
        <v>812</v>
      </c>
      <c r="C31407" s="7" t="s">
        <v>1552</v>
      </c>
      <c r="D31407" s="7" t="n">
        <v>0</v>
      </c>
      <c r="E31407" s="7" t="n">
        <v>0</v>
      </c>
      <c r="F31407" s="7" t="n">
        <v>58</v>
      </c>
      <c r="G31407" s="7" t="n">
        <v>2087.79</v>
      </c>
    </row>
    <row r="31408" customFormat="false" ht="15" hidden="false" customHeight="false" outlineLevel="0" collapsed="false">
      <c r="A31408" s="7" t="s">
        <v>56</v>
      </c>
      <c r="B31408" s="7" t="s">
        <v>1035</v>
      </c>
      <c r="C31408" s="7" t="s">
        <v>1552</v>
      </c>
      <c r="D31408" s="7" t="n">
        <v>20</v>
      </c>
      <c r="E31408" s="7" t="n">
        <v>701.38</v>
      </c>
      <c r="F31408" s="7" t="n">
        <v>0</v>
      </c>
      <c r="G31408" s="7" t="n">
        <v>0</v>
      </c>
    </row>
    <row r="31409" customFormat="false" ht="15" hidden="false" customHeight="false" outlineLevel="0" collapsed="false">
      <c r="A31409" s="7" t="s">
        <v>56</v>
      </c>
      <c r="B31409" s="7" t="s">
        <v>1035</v>
      </c>
      <c r="C31409" s="7" t="s">
        <v>1552</v>
      </c>
      <c r="D31409" s="7" t="n">
        <v>0</v>
      </c>
      <c r="E31409" s="7" t="n">
        <v>0</v>
      </c>
      <c r="F31409" s="7" t="n">
        <v>60</v>
      </c>
      <c r="G31409" s="7" t="n">
        <v>2058.74</v>
      </c>
    </row>
    <row r="31410" customFormat="false" ht="15" hidden="false" customHeight="false" outlineLevel="0" collapsed="false">
      <c r="A31410" s="7" t="s">
        <v>56</v>
      </c>
      <c r="B31410" s="7" t="s">
        <v>1035</v>
      </c>
      <c r="C31410" s="7" t="s">
        <v>1552</v>
      </c>
      <c r="D31410" s="7" t="n">
        <v>0</v>
      </c>
      <c r="E31410" s="7" t="n">
        <v>0</v>
      </c>
      <c r="F31410" s="7" t="n">
        <v>90</v>
      </c>
      <c r="G31410" s="7" t="n">
        <v>3025.57</v>
      </c>
    </row>
    <row r="31411" customFormat="false" ht="15" hidden="false" customHeight="false" outlineLevel="0" collapsed="false">
      <c r="A31411" s="7" t="s">
        <v>56</v>
      </c>
      <c r="B31411" s="7" t="s">
        <v>1035</v>
      </c>
      <c r="C31411" s="7" t="s">
        <v>1552</v>
      </c>
      <c r="D31411" s="7" t="n">
        <v>17</v>
      </c>
      <c r="E31411" s="7" t="n">
        <v>569.73</v>
      </c>
      <c r="F31411" s="7" t="n">
        <v>0</v>
      </c>
      <c r="G31411" s="7" t="n">
        <v>0</v>
      </c>
    </row>
    <row r="31412" customFormat="false" ht="15" hidden="false" customHeight="false" outlineLevel="0" collapsed="false">
      <c r="A31412" s="7" t="s">
        <v>56</v>
      </c>
      <c r="B31412" s="7" t="s">
        <v>1035</v>
      </c>
      <c r="C31412" s="7" t="s">
        <v>1552</v>
      </c>
      <c r="D31412" s="7" t="n">
        <v>70</v>
      </c>
      <c r="E31412" s="7" t="n">
        <v>2548.69</v>
      </c>
      <c r="F31412" s="7" t="n">
        <v>0</v>
      </c>
      <c r="G31412" s="7" t="n">
        <v>0</v>
      </c>
    </row>
    <row r="31413" customFormat="false" ht="15" hidden="false" customHeight="false" outlineLevel="0" collapsed="false">
      <c r="A31413" s="7" t="s">
        <v>56</v>
      </c>
      <c r="B31413" s="7" t="s">
        <v>1035</v>
      </c>
      <c r="C31413" s="7" t="s">
        <v>1552</v>
      </c>
      <c r="D31413" s="7" t="n">
        <v>0</v>
      </c>
      <c r="E31413" s="7" t="n">
        <v>0</v>
      </c>
      <c r="F31413" s="7" t="n">
        <v>30</v>
      </c>
      <c r="G31413" s="7" t="n">
        <v>1079.89</v>
      </c>
    </row>
    <row r="31414" customFormat="false" ht="15" hidden="false" customHeight="false" outlineLevel="0" collapsed="false">
      <c r="A31414" s="7" t="s">
        <v>56</v>
      </c>
      <c r="B31414" s="7" t="s">
        <v>1035</v>
      </c>
      <c r="C31414" s="7" t="s">
        <v>1552</v>
      </c>
      <c r="D31414" s="7" t="n">
        <v>65</v>
      </c>
      <c r="E31414" s="7" t="n">
        <v>2182.88</v>
      </c>
      <c r="F31414" s="7" t="n">
        <v>0</v>
      </c>
      <c r="G31414" s="7" t="n">
        <v>0</v>
      </c>
    </row>
    <row r="31415" customFormat="false" ht="15" hidden="false" customHeight="false" outlineLevel="0" collapsed="false">
      <c r="A31415" s="7" t="s">
        <v>56</v>
      </c>
      <c r="B31415" s="7" t="s">
        <v>1035</v>
      </c>
      <c r="C31415" s="7" t="s">
        <v>1552</v>
      </c>
      <c r="D31415" s="7" t="n">
        <v>15</v>
      </c>
      <c r="E31415" s="7" t="n">
        <v>522.37</v>
      </c>
      <c r="F31415" s="7" t="n">
        <v>0</v>
      </c>
      <c r="G31415" s="7" t="n">
        <v>0</v>
      </c>
    </row>
    <row r="31416" customFormat="false" ht="15" hidden="false" customHeight="false" outlineLevel="0" collapsed="false">
      <c r="A31416" s="7" t="s">
        <v>56</v>
      </c>
      <c r="B31416" s="7" t="s">
        <v>1035</v>
      </c>
      <c r="C31416" s="7" t="s">
        <v>1552</v>
      </c>
      <c r="D31416" s="7" t="n">
        <v>52</v>
      </c>
      <c r="E31416" s="7" t="n">
        <v>1841.24</v>
      </c>
      <c r="F31416" s="7" t="n">
        <v>0</v>
      </c>
      <c r="G31416" s="7" t="n">
        <v>0</v>
      </c>
    </row>
    <row r="31417" customFormat="false" ht="15" hidden="false" customHeight="false" outlineLevel="0" collapsed="false">
      <c r="A31417" s="7" t="s">
        <v>56</v>
      </c>
      <c r="B31417" s="7" t="s">
        <v>1035</v>
      </c>
      <c r="C31417" s="7" t="s">
        <v>1552</v>
      </c>
      <c r="D31417" s="7" t="n">
        <v>0</v>
      </c>
      <c r="E31417" s="7" t="n">
        <v>0</v>
      </c>
      <c r="F31417" s="7" t="n">
        <v>160</v>
      </c>
      <c r="G31417" s="7" t="n">
        <v>5514.7</v>
      </c>
    </row>
    <row r="31418" customFormat="false" ht="15" hidden="false" customHeight="false" outlineLevel="0" collapsed="false">
      <c r="A31418" s="7" t="s">
        <v>56</v>
      </c>
      <c r="B31418" s="7" t="s">
        <v>1035</v>
      </c>
      <c r="C31418" s="7" t="s">
        <v>1552</v>
      </c>
      <c r="D31418" s="7" t="n">
        <v>30</v>
      </c>
      <c r="E31418" s="7" t="n">
        <v>1055.67</v>
      </c>
      <c r="F31418" s="7" t="n">
        <v>0</v>
      </c>
      <c r="G31418" s="7" t="n">
        <v>0</v>
      </c>
    </row>
    <row r="31419" customFormat="false" ht="15" hidden="false" customHeight="false" outlineLevel="0" collapsed="false">
      <c r="A31419" s="7" t="s">
        <v>56</v>
      </c>
      <c r="B31419" s="7" t="s">
        <v>1035</v>
      </c>
      <c r="C31419" s="7" t="s">
        <v>1552</v>
      </c>
      <c r="D31419" s="7" t="n">
        <v>0</v>
      </c>
      <c r="E31419" s="7" t="n">
        <v>0</v>
      </c>
      <c r="F31419" s="7" t="n">
        <v>40</v>
      </c>
      <c r="G31419" s="7" t="n">
        <v>1452.01</v>
      </c>
    </row>
    <row r="31420" customFormat="false" ht="15" hidden="false" customHeight="false" outlineLevel="0" collapsed="false">
      <c r="A31420" s="7" t="s">
        <v>56</v>
      </c>
      <c r="B31420" s="7" t="s">
        <v>1035</v>
      </c>
      <c r="C31420" s="7" t="s">
        <v>1552</v>
      </c>
      <c r="D31420" s="7" t="n">
        <v>30</v>
      </c>
      <c r="E31420" s="7" t="n">
        <v>1021.97</v>
      </c>
      <c r="F31420" s="7" t="n">
        <v>0</v>
      </c>
      <c r="G31420" s="7" t="n">
        <v>0</v>
      </c>
    </row>
    <row r="31421" customFormat="false" ht="15" hidden="false" customHeight="false" outlineLevel="0" collapsed="false">
      <c r="A31421" s="7" t="s">
        <v>56</v>
      </c>
      <c r="B31421" s="7" t="s">
        <v>1035</v>
      </c>
      <c r="C31421" s="7" t="s">
        <v>1552</v>
      </c>
      <c r="D31421" s="7" t="n">
        <v>60</v>
      </c>
      <c r="E31421" s="7" t="n">
        <v>2096.22</v>
      </c>
      <c r="F31421" s="7" t="n">
        <v>0</v>
      </c>
      <c r="G31421" s="7" t="n">
        <v>0</v>
      </c>
    </row>
    <row r="31422" customFormat="false" ht="15" hidden="false" customHeight="false" outlineLevel="0" collapsed="false">
      <c r="A31422" s="7" t="s">
        <v>56</v>
      </c>
      <c r="B31422" s="7" t="s">
        <v>1035</v>
      </c>
      <c r="C31422" s="7" t="s">
        <v>1552</v>
      </c>
      <c r="D31422" s="7" t="n">
        <v>10</v>
      </c>
      <c r="E31422" s="7" t="n">
        <v>367.1</v>
      </c>
      <c r="F31422" s="7" t="n">
        <v>0</v>
      </c>
      <c r="G31422" s="7" t="n">
        <v>0</v>
      </c>
    </row>
    <row r="31423" customFormat="false" ht="15" hidden="false" customHeight="false" outlineLevel="0" collapsed="false">
      <c r="A31423" s="7" t="s">
        <v>56</v>
      </c>
      <c r="B31423" s="7" t="s">
        <v>1035</v>
      </c>
      <c r="C31423" s="7" t="s">
        <v>1552</v>
      </c>
      <c r="D31423" s="7" t="n">
        <v>0</v>
      </c>
      <c r="E31423" s="7" t="n">
        <v>0</v>
      </c>
      <c r="F31423" s="7" t="n">
        <v>20</v>
      </c>
      <c r="G31423" s="7" t="n">
        <v>735.57</v>
      </c>
    </row>
    <row r="31424" customFormat="false" ht="15" hidden="false" customHeight="false" outlineLevel="0" collapsed="false">
      <c r="A31424" s="7" t="s">
        <v>56</v>
      </c>
      <c r="B31424" s="7" t="s">
        <v>1035</v>
      </c>
      <c r="C31424" s="7" t="s">
        <v>1552</v>
      </c>
      <c r="D31424" s="7" t="n">
        <v>60</v>
      </c>
      <c r="E31424" s="7" t="n">
        <v>1992.08</v>
      </c>
      <c r="F31424" s="7" t="n">
        <v>0</v>
      </c>
      <c r="G31424" s="7" t="n">
        <v>0</v>
      </c>
    </row>
    <row r="31425" customFormat="false" ht="15" hidden="false" customHeight="false" outlineLevel="0" collapsed="false">
      <c r="A31425" s="7" t="s">
        <v>56</v>
      </c>
      <c r="B31425" s="7" t="s">
        <v>1050</v>
      </c>
      <c r="C31425" s="7" t="s">
        <v>1552</v>
      </c>
      <c r="D31425" s="7" t="n">
        <v>15</v>
      </c>
      <c r="E31425" s="7" t="n">
        <v>502.7</v>
      </c>
      <c r="F31425" s="7" t="n">
        <v>0</v>
      </c>
      <c r="G31425" s="7" t="n">
        <v>0</v>
      </c>
    </row>
    <row r="31426" customFormat="false" ht="15" hidden="false" customHeight="false" outlineLevel="0" collapsed="false">
      <c r="A31426" s="7" t="s">
        <v>56</v>
      </c>
      <c r="B31426" s="7" t="s">
        <v>1050</v>
      </c>
      <c r="C31426" s="7" t="s">
        <v>1552</v>
      </c>
      <c r="D31426" s="7" t="n">
        <v>6</v>
      </c>
      <c r="E31426" s="7" t="n">
        <v>212.45</v>
      </c>
      <c r="F31426" s="7" t="n">
        <v>0</v>
      </c>
      <c r="G31426" s="7" t="n">
        <v>0</v>
      </c>
    </row>
    <row r="31427" customFormat="false" ht="15" hidden="false" customHeight="false" outlineLevel="0" collapsed="false">
      <c r="A31427" s="7" t="s">
        <v>56</v>
      </c>
      <c r="B31427" s="7" t="s">
        <v>1050</v>
      </c>
      <c r="C31427" s="7" t="s">
        <v>1552</v>
      </c>
      <c r="D31427" s="7" t="n">
        <v>0</v>
      </c>
      <c r="E31427" s="7" t="n">
        <v>0</v>
      </c>
      <c r="F31427" s="7" t="n">
        <v>12</v>
      </c>
      <c r="G31427" s="7" t="n">
        <v>435.6</v>
      </c>
    </row>
    <row r="31428" customFormat="false" ht="15" hidden="false" customHeight="false" outlineLevel="0" collapsed="false">
      <c r="A31428" s="7" t="s">
        <v>56</v>
      </c>
      <c r="B31428" s="7" t="s">
        <v>1050</v>
      </c>
      <c r="C31428" s="7" t="s">
        <v>1552</v>
      </c>
      <c r="D31428" s="7" t="n">
        <v>0</v>
      </c>
      <c r="E31428" s="7" t="n">
        <v>0</v>
      </c>
      <c r="F31428" s="7" t="n">
        <v>45</v>
      </c>
      <c r="G31428" s="7" t="n">
        <v>1512.78</v>
      </c>
    </row>
    <row r="31429" customFormat="false" ht="15" hidden="false" customHeight="false" outlineLevel="0" collapsed="false">
      <c r="A31429" s="7" t="s">
        <v>56</v>
      </c>
      <c r="B31429" s="7" t="s">
        <v>1050</v>
      </c>
      <c r="C31429" s="7" t="s">
        <v>1552</v>
      </c>
      <c r="D31429" s="7" t="n">
        <v>5</v>
      </c>
      <c r="E31429" s="7" t="n">
        <v>175.95</v>
      </c>
      <c r="F31429" s="7" t="n">
        <v>0</v>
      </c>
      <c r="G31429" s="7" t="n">
        <v>0</v>
      </c>
    </row>
    <row r="31430" customFormat="false" ht="15" hidden="false" customHeight="false" outlineLevel="0" collapsed="false">
      <c r="A31430" s="7" t="s">
        <v>56</v>
      </c>
      <c r="B31430" s="7" t="s">
        <v>1050</v>
      </c>
      <c r="C31430" s="7" t="s">
        <v>1552</v>
      </c>
      <c r="D31430" s="7" t="n">
        <v>32</v>
      </c>
      <c r="E31430" s="7" t="n">
        <v>1090.1</v>
      </c>
      <c r="F31430" s="7" t="n">
        <v>0</v>
      </c>
      <c r="G31430" s="7" t="n">
        <v>0</v>
      </c>
    </row>
    <row r="31431" customFormat="false" ht="15" hidden="false" customHeight="false" outlineLevel="0" collapsed="false">
      <c r="A31431" s="7" t="s">
        <v>56</v>
      </c>
      <c r="B31431" s="7" t="s">
        <v>1050</v>
      </c>
      <c r="C31431" s="7" t="s">
        <v>1552</v>
      </c>
      <c r="D31431" s="7" t="n">
        <v>25</v>
      </c>
      <c r="E31431" s="7" t="n">
        <v>839.56</v>
      </c>
      <c r="F31431" s="7" t="n">
        <v>0</v>
      </c>
      <c r="G31431" s="7" t="n">
        <v>0</v>
      </c>
    </row>
    <row r="31432" customFormat="false" ht="15" hidden="false" customHeight="false" outlineLevel="0" collapsed="false">
      <c r="A31432" s="7" t="s">
        <v>56</v>
      </c>
      <c r="B31432" s="7" t="s">
        <v>1050</v>
      </c>
      <c r="C31432" s="7" t="s">
        <v>1552</v>
      </c>
      <c r="D31432" s="7" t="n">
        <v>20</v>
      </c>
      <c r="E31432" s="7" t="n">
        <v>734.2</v>
      </c>
      <c r="F31432" s="7" t="n">
        <v>0</v>
      </c>
      <c r="G31432" s="7" t="n">
        <v>0</v>
      </c>
    </row>
    <row r="31433" customFormat="false" ht="15" hidden="false" customHeight="false" outlineLevel="0" collapsed="false">
      <c r="A31433" s="7" t="s">
        <v>56</v>
      </c>
      <c r="B31433" s="7" t="s">
        <v>1050</v>
      </c>
      <c r="C31433" s="7" t="s">
        <v>1552</v>
      </c>
      <c r="D31433" s="7" t="n">
        <v>14</v>
      </c>
      <c r="E31433" s="7" t="n">
        <v>487.55</v>
      </c>
      <c r="F31433" s="7" t="n">
        <v>0</v>
      </c>
      <c r="G31433" s="7" t="n">
        <v>0</v>
      </c>
    </row>
    <row r="31434" customFormat="false" ht="15" hidden="false" customHeight="false" outlineLevel="0" collapsed="false">
      <c r="A31434" s="7" t="s">
        <v>56</v>
      </c>
      <c r="B31434" s="7" t="s">
        <v>1050</v>
      </c>
      <c r="C31434" s="7" t="s">
        <v>1552</v>
      </c>
      <c r="D31434" s="7" t="n">
        <v>0</v>
      </c>
      <c r="E31434" s="7" t="n">
        <v>0</v>
      </c>
      <c r="F31434" s="7" t="n">
        <v>5</v>
      </c>
      <c r="G31434" s="7" t="n">
        <v>183.89</v>
      </c>
    </row>
    <row r="31435" customFormat="false" ht="15" hidden="false" customHeight="false" outlineLevel="0" collapsed="false">
      <c r="A31435" s="7" t="s">
        <v>56</v>
      </c>
      <c r="B31435" s="7" t="s">
        <v>1050</v>
      </c>
      <c r="C31435" s="7" t="s">
        <v>1552</v>
      </c>
      <c r="D31435" s="7" t="n">
        <v>7</v>
      </c>
      <c r="E31435" s="7" t="n">
        <v>245.48</v>
      </c>
      <c r="F31435" s="7" t="n">
        <v>0</v>
      </c>
      <c r="G31435" s="7" t="n">
        <v>0</v>
      </c>
    </row>
    <row r="31436" customFormat="false" ht="15" hidden="false" customHeight="false" outlineLevel="0" collapsed="false">
      <c r="A31436" s="7" t="s">
        <v>56</v>
      </c>
      <c r="B31436" s="7" t="s">
        <v>1050</v>
      </c>
      <c r="C31436" s="7" t="s">
        <v>1552</v>
      </c>
      <c r="D31436" s="7" t="n">
        <v>35</v>
      </c>
      <c r="E31436" s="7" t="n">
        <v>1222.79</v>
      </c>
      <c r="F31436" s="7" t="n">
        <v>0</v>
      </c>
      <c r="G31436" s="7" t="n">
        <v>0</v>
      </c>
    </row>
    <row r="31437" customFormat="false" ht="15" hidden="false" customHeight="false" outlineLevel="0" collapsed="false">
      <c r="A31437" s="7" t="s">
        <v>56</v>
      </c>
      <c r="B31437" s="7" t="s">
        <v>1050</v>
      </c>
      <c r="C31437" s="7" t="s">
        <v>1552</v>
      </c>
      <c r="D31437" s="7" t="n">
        <v>0</v>
      </c>
      <c r="E31437" s="7" t="n">
        <v>0</v>
      </c>
      <c r="F31437" s="7" t="n">
        <v>24</v>
      </c>
      <c r="G31437" s="7" t="n">
        <v>823.5</v>
      </c>
    </row>
    <row r="31438" customFormat="false" ht="15" hidden="false" customHeight="false" outlineLevel="0" collapsed="false">
      <c r="A31438" s="7" t="s">
        <v>56</v>
      </c>
      <c r="B31438" s="7" t="s">
        <v>1050</v>
      </c>
      <c r="C31438" s="7" t="s">
        <v>1552</v>
      </c>
      <c r="D31438" s="7" t="n">
        <v>45</v>
      </c>
      <c r="E31438" s="7" t="n">
        <v>1494.06</v>
      </c>
      <c r="F31438" s="7" t="n">
        <v>0</v>
      </c>
      <c r="G31438" s="7" t="n">
        <v>0</v>
      </c>
    </row>
    <row r="31439" customFormat="false" ht="15" hidden="false" customHeight="false" outlineLevel="0" collapsed="false">
      <c r="A31439" s="7" t="s">
        <v>56</v>
      </c>
      <c r="B31439" s="7" t="s">
        <v>1050</v>
      </c>
      <c r="C31439" s="7" t="s">
        <v>1552</v>
      </c>
      <c r="D31439" s="7" t="n">
        <v>0</v>
      </c>
      <c r="E31439" s="7" t="n">
        <v>0</v>
      </c>
      <c r="F31439" s="7" t="n">
        <v>52</v>
      </c>
      <c r="G31439" s="7" t="n">
        <v>1792.28</v>
      </c>
    </row>
    <row r="31440" customFormat="false" ht="15" hidden="false" customHeight="false" outlineLevel="0" collapsed="false">
      <c r="A31440" s="7" t="s">
        <v>56</v>
      </c>
      <c r="B31440" s="7" t="s">
        <v>1050</v>
      </c>
      <c r="C31440" s="7" t="s">
        <v>1552</v>
      </c>
      <c r="D31440" s="7" t="n">
        <v>55</v>
      </c>
      <c r="E31440" s="7" t="n">
        <v>2002.53</v>
      </c>
      <c r="F31440" s="7" t="n">
        <v>0</v>
      </c>
      <c r="G31440" s="7" t="n">
        <v>0</v>
      </c>
    </row>
    <row r="31441" customFormat="false" ht="15" hidden="false" customHeight="false" outlineLevel="0" collapsed="false">
      <c r="A31441" s="7" t="s">
        <v>56</v>
      </c>
      <c r="B31441" s="7" t="s">
        <v>1050</v>
      </c>
      <c r="C31441" s="7" t="s">
        <v>1552</v>
      </c>
      <c r="D31441" s="7" t="n">
        <v>0</v>
      </c>
      <c r="E31441" s="7" t="n">
        <v>0</v>
      </c>
      <c r="F31441" s="7" t="n">
        <v>40</v>
      </c>
      <c r="G31441" s="7" t="n">
        <v>1439.86</v>
      </c>
    </row>
    <row r="31442" customFormat="false" ht="15" hidden="false" customHeight="false" outlineLevel="0" collapsed="false">
      <c r="A31442" s="7" t="s">
        <v>56</v>
      </c>
      <c r="B31442" s="7" t="s">
        <v>144</v>
      </c>
      <c r="C31442" s="7" t="s">
        <v>1320</v>
      </c>
      <c r="D31442" s="7" t="n">
        <v>0</v>
      </c>
      <c r="E31442" s="7" t="n">
        <v>0</v>
      </c>
      <c r="F31442" s="7" t="n">
        <v>100</v>
      </c>
      <c r="G31442" s="7" t="n">
        <v>2683.68</v>
      </c>
    </row>
    <row r="31443" customFormat="false" ht="15" hidden="false" customHeight="false" outlineLevel="0" collapsed="false">
      <c r="A31443" s="7" t="s">
        <v>56</v>
      </c>
      <c r="B31443" s="7" t="s">
        <v>144</v>
      </c>
      <c r="C31443" s="7" t="s">
        <v>1320</v>
      </c>
      <c r="D31443" s="7" t="n">
        <v>0</v>
      </c>
      <c r="E31443" s="7" t="n">
        <v>0</v>
      </c>
      <c r="F31443" s="7" t="n">
        <v>60</v>
      </c>
      <c r="G31443" s="7" t="n">
        <v>1632.44</v>
      </c>
    </row>
    <row r="31444" customFormat="false" ht="15" hidden="false" customHeight="false" outlineLevel="0" collapsed="false">
      <c r="A31444" s="7" t="s">
        <v>56</v>
      </c>
      <c r="B31444" s="7" t="s">
        <v>144</v>
      </c>
      <c r="C31444" s="7" t="s">
        <v>1320</v>
      </c>
      <c r="D31444" s="7" t="n">
        <v>0</v>
      </c>
      <c r="E31444" s="7" t="n">
        <v>0</v>
      </c>
      <c r="F31444" s="7" t="n">
        <v>20</v>
      </c>
      <c r="G31444" s="7" t="n">
        <v>546.6</v>
      </c>
    </row>
    <row r="31445" customFormat="false" ht="15" hidden="false" customHeight="false" outlineLevel="0" collapsed="false">
      <c r="A31445" s="7" t="s">
        <v>56</v>
      </c>
      <c r="B31445" s="7" t="s">
        <v>144</v>
      </c>
      <c r="C31445" s="7" t="s">
        <v>1320</v>
      </c>
      <c r="D31445" s="7" t="n">
        <v>0</v>
      </c>
      <c r="E31445" s="7" t="n">
        <v>0</v>
      </c>
      <c r="F31445" s="7" t="n">
        <v>65</v>
      </c>
      <c r="G31445" s="7" t="n">
        <v>1855.27</v>
      </c>
    </row>
    <row r="31446" customFormat="false" ht="15" hidden="false" customHeight="false" outlineLevel="0" collapsed="false">
      <c r="A31446" s="7" t="s">
        <v>56</v>
      </c>
      <c r="B31446" s="7" t="s">
        <v>144</v>
      </c>
      <c r="C31446" s="7" t="s">
        <v>1320</v>
      </c>
      <c r="D31446" s="7" t="n">
        <v>20</v>
      </c>
      <c r="E31446" s="7" t="n">
        <v>558.05</v>
      </c>
      <c r="F31446" s="7" t="n">
        <v>0</v>
      </c>
      <c r="G31446" s="7" t="n">
        <v>0</v>
      </c>
    </row>
    <row r="31447" customFormat="false" ht="15" hidden="false" customHeight="false" outlineLevel="0" collapsed="false">
      <c r="A31447" s="7" t="s">
        <v>56</v>
      </c>
      <c r="B31447" s="7" t="s">
        <v>144</v>
      </c>
      <c r="C31447" s="7" t="s">
        <v>1320</v>
      </c>
      <c r="D31447" s="7" t="n">
        <v>0</v>
      </c>
      <c r="E31447" s="7" t="n">
        <v>0</v>
      </c>
      <c r="F31447" s="7" t="n">
        <v>100</v>
      </c>
      <c r="G31447" s="7" t="n">
        <v>2665.62</v>
      </c>
    </row>
    <row r="31448" customFormat="false" ht="15" hidden="false" customHeight="false" outlineLevel="0" collapsed="false">
      <c r="A31448" s="7" t="s">
        <v>56</v>
      </c>
      <c r="B31448" s="7" t="s">
        <v>144</v>
      </c>
      <c r="C31448" s="7" t="s">
        <v>1320</v>
      </c>
      <c r="D31448" s="7" t="n">
        <v>0</v>
      </c>
      <c r="E31448" s="7" t="n">
        <v>0</v>
      </c>
      <c r="F31448" s="7" t="n">
        <v>50</v>
      </c>
      <c r="G31448" s="7" t="n">
        <v>1458.14</v>
      </c>
    </row>
    <row r="31449" customFormat="false" ht="15" hidden="false" customHeight="false" outlineLevel="0" collapsed="false">
      <c r="A31449" s="7" t="s">
        <v>56</v>
      </c>
      <c r="B31449" s="7" t="s">
        <v>144</v>
      </c>
      <c r="C31449" s="7" t="s">
        <v>1320</v>
      </c>
      <c r="D31449" s="7" t="n">
        <v>0</v>
      </c>
      <c r="E31449" s="7" t="n">
        <v>0</v>
      </c>
      <c r="F31449" s="7" t="n">
        <v>40</v>
      </c>
      <c r="G31449" s="7" t="n">
        <v>1151.34</v>
      </c>
    </row>
    <row r="31450" customFormat="false" ht="15" hidden="false" customHeight="false" outlineLevel="0" collapsed="false">
      <c r="A31450" s="7" t="s">
        <v>56</v>
      </c>
      <c r="B31450" s="7" t="s">
        <v>144</v>
      </c>
      <c r="C31450" s="7" t="s">
        <v>1320</v>
      </c>
      <c r="D31450" s="7" t="n">
        <v>60</v>
      </c>
      <c r="E31450" s="7" t="n">
        <v>1746.51</v>
      </c>
      <c r="F31450" s="7" t="n">
        <v>0</v>
      </c>
      <c r="G31450" s="7" t="n">
        <v>0</v>
      </c>
    </row>
    <row r="31451" customFormat="false" ht="15" hidden="false" customHeight="false" outlineLevel="0" collapsed="false">
      <c r="A31451" s="7" t="s">
        <v>56</v>
      </c>
      <c r="B31451" s="7" t="s">
        <v>144</v>
      </c>
      <c r="C31451" s="7" t="s">
        <v>1320</v>
      </c>
      <c r="D31451" s="7" t="n">
        <v>60</v>
      </c>
      <c r="E31451" s="7" t="n">
        <v>1579.58</v>
      </c>
      <c r="F31451" s="7" t="n">
        <v>0</v>
      </c>
      <c r="G31451" s="7" t="n">
        <v>0</v>
      </c>
    </row>
    <row r="31452" customFormat="false" ht="15" hidden="false" customHeight="false" outlineLevel="0" collapsed="false">
      <c r="A31452" s="7" t="s">
        <v>56</v>
      </c>
      <c r="B31452" s="7" t="s">
        <v>144</v>
      </c>
      <c r="C31452" s="7" t="s">
        <v>1320</v>
      </c>
      <c r="D31452" s="7" t="n">
        <v>30</v>
      </c>
      <c r="E31452" s="7" t="n">
        <v>831.08</v>
      </c>
      <c r="F31452" s="7" t="n">
        <v>0</v>
      </c>
      <c r="G31452" s="7" t="n">
        <v>0</v>
      </c>
    </row>
    <row r="31453" customFormat="false" ht="15" hidden="false" customHeight="false" outlineLevel="0" collapsed="false">
      <c r="A31453" s="7" t="s">
        <v>56</v>
      </c>
      <c r="B31453" s="7" t="s">
        <v>144</v>
      </c>
      <c r="C31453" s="7" t="s">
        <v>1320</v>
      </c>
      <c r="D31453" s="7" t="n">
        <v>0</v>
      </c>
      <c r="E31453" s="7" t="n">
        <v>0</v>
      </c>
      <c r="F31453" s="7" t="n">
        <v>30</v>
      </c>
      <c r="G31453" s="7" t="n">
        <v>816.2</v>
      </c>
    </row>
    <row r="31454" customFormat="false" ht="15" hidden="false" customHeight="false" outlineLevel="0" collapsed="false">
      <c r="A31454" s="7" t="s">
        <v>56</v>
      </c>
      <c r="B31454" s="7" t="s">
        <v>144</v>
      </c>
      <c r="C31454" s="7" t="s">
        <v>1320</v>
      </c>
      <c r="D31454" s="7" t="n">
        <v>25</v>
      </c>
      <c r="E31454" s="7" t="n">
        <v>701.91</v>
      </c>
      <c r="F31454" s="7" t="n">
        <v>0</v>
      </c>
      <c r="G31454" s="7" t="n">
        <v>0</v>
      </c>
    </row>
    <row r="31455" customFormat="false" ht="15" hidden="false" customHeight="false" outlineLevel="0" collapsed="false">
      <c r="A31455" s="7" t="s">
        <v>56</v>
      </c>
      <c r="B31455" s="7" t="s">
        <v>144</v>
      </c>
      <c r="C31455" s="7" t="s">
        <v>1320</v>
      </c>
      <c r="D31455" s="7" t="n">
        <v>20</v>
      </c>
      <c r="E31455" s="7" t="n">
        <v>556.15</v>
      </c>
      <c r="F31455" s="7" t="n">
        <v>0</v>
      </c>
      <c r="G31455" s="7" t="n">
        <v>0</v>
      </c>
    </row>
    <row r="31456" customFormat="false" ht="15" hidden="false" customHeight="false" outlineLevel="0" collapsed="false">
      <c r="A31456" s="7" t="s">
        <v>56</v>
      </c>
      <c r="B31456" s="7" t="s">
        <v>144</v>
      </c>
      <c r="C31456" s="7" t="s">
        <v>1320</v>
      </c>
      <c r="D31456" s="7" t="n">
        <v>40</v>
      </c>
      <c r="E31456" s="7" t="n">
        <v>1062.95</v>
      </c>
      <c r="F31456" s="7" t="n">
        <v>0</v>
      </c>
      <c r="G31456" s="7" t="n">
        <v>0</v>
      </c>
    </row>
    <row r="31457" customFormat="false" ht="15" hidden="false" customHeight="false" outlineLevel="0" collapsed="false">
      <c r="A31457" s="7" t="s">
        <v>56</v>
      </c>
      <c r="B31457" s="7" t="s">
        <v>144</v>
      </c>
      <c r="C31457" s="7" t="s">
        <v>1320</v>
      </c>
      <c r="D31457" s="7" t="n">
        <v>1</v>
      </c>
      <c r="E31457" s="7" t="n">
        <v>0.04</v>
      </c>
      <c r="F31457" s="7" t="n">
        <v>0</v>
      </c>
      <c r="G31457" s="7" t="n">
        <v>0</v>
      </c>
    </row>
    <row r="31458" customFormat="false" ht="15" hidden="false" customHeight="false" outlineLevel="0" collapsed="false">
      <c r="A31458" s="7" t="s">
        <v>56</v>
      </c>
      <c r="B31458" s="7" t="s">
        <v>144</v>
      </c>
      <c r="C31458" s="7" t="s">
        <v>1320</v>
      </c>
      <c r="D31458" s="7" t="n">
        <v>15</v>
      </c>
      <c r="E31458" s="7" t="n">
        <v>414.21</v>
      </c>
      <c r="F31458" s="7" t="n">
        <v>0</v>
      </c>
      <c r="G31458" s="7" t="n">
        <v>0</v>
      </c>
    </row>
    <row r="31459" customFormat="false" ht="15" hidden="false" customHeight="false" outlineLevel="0" collapsed="false">
      <c r="A31459" s="7" t="s">
        <v>56</v>
      </c>
      <c r="B31459" s="7" t="s">
        <v>144</v>
      </c>
      <c r="C31459" s="7" t="s">
        <v>1320</v>
      </c>
      <c r="D31459" s="7" t="n">
        <v>65</v>
      </c>
      <c r="E31459" s="7" t="n">
        <v>1730.86</v>
      </c>
      <c r="F31459" s="7" t="n">
        <v>0</v>
      </c>
      <c r="G31459" s="7" t="n">
        <v>0</v>
      </c>
    </row>
    <row r="31460" customFormat="false" ht="15" hidden="false" customHeight="false" outlineLevel="0" collapsed="false">
      <c r="A31460" s="7" t="s">
        <v>56</v>
      </c>
      <c r="B31460" s="7" t="s">
        <v>144</v>
      </c>
      <c r="C31460" s="7" t="s">
        <v>1320</v>
      </c>
      <c r="D31460" s="7" t="n">
        <v>60</v>
      </c>
      <c r="E31460" s="7" t="n">
        <v>1620.69</v>
      </c>
      <c r="F31460" s="7" t="n">
        <v>0</v>
      </c>
      <c r="G31460" s="7" t="n">
        <v>0</v>
      </c>
    </row>
    <row r="31461" customFormat="false" ht="15" hidden="false" customHeight="false" outlineLevel="0" collapsed="false">
      <c r="A31461" s="7" t="s">
        <v>56</v>
      </c>
      <c r="B31461" s="7" t="s">
        <v>144</v>
      </c>
      <c r="C31461" s="7" t="s">
        <v>1320</v>
      </c>
      <c r="D31461" s="7" t="n">
        <v>100</v>
      </c>
      <c r="E31461" s="7" t="n">
        <v>2887.04</v>
      </c>
      <c r="F31461" s="7" t="n">
        <v>0</v>
      </c>
      <c r="G31461" s="7" t="n">
        <v>0</v>
      </c>
    </row>
    <row r="31462" customFormat="false" ht="15" hidden="false" customHeight="false" outlineLevel="0" collapsed="false">
      <c r="A31462" s="7" t="s">
        <v>56</v>
      </c>
      <c r="B31462" s="7" t="s">
        <v>138</v>
      </c>
      <c r="C31462" s="7" t="s">
        <v>1320</v>
      </c>
      <c r="D31462" s="7" t="n">
        <v>60</v>
      </c>
      <c r="E31462" s="7" t="n">
        <v>1732.22</v>
      </c>
      <c r="F31462" s="7" t="n">
        <v>0</v>
      </c>
      <c r="G31462" s="7" t="n">
        <v>0</v>
      </c>
    </row>
    <row r="31463" customFormat="false" ht="15" hidden="false" customHeight="false" outlineLevel="0" collapsed="false">
      <c r="A31463" s="7" t="s">
        <v>56</v>
      </c>
      <c r="B31463" s="7" t="s">
        <v>138</v>
      </c>
      <c r="C31463" s="7" t="s">
        <v>1320</v>
      </c>
      <c r="D31463" s="7" t="n">
        <v>30</v>
      </c>
      <c r="E31463" s="7" t="n">
        <v>828.4</v>
      </c>
      <c r="F31463" s="7" t="n">
        <v>0</v>
      </c>
      <c r="G31463" s="7" t="n">
        <v>0</v>
      </c>
    </row>
    <row r="31464" customFormat="false" ht="15" hidden="false" customHeight="false" outlineLevel="0" collapsed="false">
      <c r="A31464" s="7" t="s">
        <v>56</v>
      </c>
      <c r="B31464" s="7" t="s">
        <v>138</v>
      </c>
      <c r="C31464" s="7" t="s">
        <v>1320</v>
      </c>
      <c r="D31464" s="7" t="n">
        <v>40</v>
      </c>
      <c r="E31464" s="7" t="n">
        <v>1112.28</v>
      </c>
      <c r="F31464" s="7" t="n">
        <v>0</v>
      </c>
      <c r="G31464" s="7" t="n">
        <v>0</v>
      </c>
    </row>
    <row r="31465" customFormat="false" ht="15" hidden="false" customHeight="false" outlineLevel="0" collapsed="false">
      <c r="A31465" s="7" t="s">
        <v>56</v>
      </c>
      <c r="B31465" s="7" t="s">
        <v>138</v>
      </c>
      <c r="C31465" s="7" t="s">
        <v>1320</v>
      </c>
      <c r="D31465" s="7" t="n">
        <v>60</v>
      </c>
      <c r="E31465" s="7" t="n">
        <v>1674.15</v>
      </c>
      <c r="F31465" s="7" t="n">
        <v>0</v>
      </c>
      <c r="G31465" s="7" t="n">
        <v>0</v>
      </c>
    </row>
    <row r="31466" customFormat="false" ht="15" hidden="false" customHeight="false" outlineLevel="0" collapsed="false">
      <c r="A31466" s="7" t="s">
        <v>56</v>
      </c>
      <c r="B31466" s="7" t="s">
        <v>138</v>
      </c>
      <c r="C31466" s="7" t="s">
        <v>1320</v>
      </c>
      <c r="D31466" s="7" t="n">
        <v>45</v>
      </c>
      <c r="E31466" s="7" t="n">
        <v>1215.52</v>
      </c>
      <c r="F31466" s="7" t="n">
        <v>0</v>
      </c>
      <c r="G31466" s="7" t="n">
        <v>0</v>
      </c>
    </row>
    <row r="31467" customFormat="false" ht="15" hidden="false" customHeight="false" outlineLevel="0" collapsed="false">
      <c r="A31467" s="7" t="s">
        <v>56</v>
      </c>
      <c r="B31467" s="7" t="s">
        <v>138</v>
      </c>
      <c r="C31467" s="7" t="s">
        <v>1320</v>
      </c>
      <c r="D31467" s="7" t="n">
        <v>0</v>
      </c>
      <c r="E31467" s="7" t="n">
        <v>0</v>
      </c>
      <c r="F31467" s="7" t="n">
        <v>40</v>
      </c>
      <c r="G31467" s="7" t="n">
        <v>1166.51</v>
      </c>
    </row>
    <row r="31468" customFormat="false" ht="15" hidden="false" customHeight="false" outlineLevel="0" collapsed="false">
      <c r="A31468" s="7" t="s">
        <v>56</v>
      </c>
      <c r="B31468" s="7" t="s">
        <v>138</v>
      </c>
      <c r="C31468" s="7" t="s">
        <v>1320</v>
      </c>
      <c r="D31468" s="7" t="n">
        <v>0</v>
      </c>
      <c r="E31468" s="7" t="n">
        <v>0</v>
      </c>
      <c r="F31468" s="7" t="n">
        <v>100</v>
      </c>
      <c r="G31468" s="7" t="n">
        <v>2665.62</v>
      </c>
    </row>
    <row r="31469" customFormat="false" ht="15" hidden="false" customHeight="false" outlineLevel="0" collapsed="false">
      <c r="A31469" s="7" t="s">
        <v>56</v>
      </c>
      <c r="B31469" s="7" t="s">
        <v>138</v>
      </c>
      <c r="C31469" s="7" t="s">
        <v>1320</v>
      </c>
      <c r="D31469" s="7" t="n">
        <v>65</v>
      </c>
      <c r="E31469" s="7" t="n">
        <v>1727.28</v>
      </c>
      <c r="F31469" s="7" t="n">
        <v>0</v>
      </c>
      <c r="G31469" s="7" t="n">
        <v>0</v>
      </c>
    </row>
    <row r="31470" customFormat="false" ht="15" hidden="false" customHeight="false" outlineLevel="0" collapsed="false">
      <c r="A31470" s="7" t="s">
        <v>56</v>
      </c>
      <c r="B31470" s="7" t="s">
        <v>138</v>
      </c>
      <c r="C31470" s="7" t="s">
        <v>1320</v>
      </c>
      <c r="D31470" s="7" t="n">
        <v>0</v>
      </c>
      <c r="E31470" s="7" t="n">
        <v>0</v>
      </c>
      <c r="F31470" s="7" t="n">
        <v>60</v>
      </c>
      <c r="G31470" s="7" t="n">
        <v>1727.02</v>
      </c>
    </row>
    <row r="31471" customFormat="false" ht="15" hidden="false" customHeight="false" outlineLevel="0" collapsed="false">
      <c r="A31471" s="7" t="s">
        <v>56</v>
      </c>
      <c r="B31471" s="7" t="s">
        <v>138</v>
      </c>
      <c r="C31471" s="7" t="s">
        <v>1320</v>
      </c>
      <c r="D31471" s="7" t="n">
        <v>0</v>
      </c>
      <c r="E31471" s="7" t="n">
        <v>0</v>
      </c>
      <c r="F31471" s="7" t="n">
        <v>70</v>
      </c>
      <c r="G31471" s="7" t="n">
        <v>1904.51</v>
      </c>
    </row>
    <row r="31472" customFormat="false" ht="15" hidden="false" customHeight="false" outlineLevel="0" collapsed="false">
      <c r="A31472" s="7" t="s">
        <v>56</v>
      </c>
      <c r="B31472" s="7" t="s">
        <v>138</v>
      </c>
      <c r="C31472" s="7" t="s">
        <v>1320</v>
      </c>
      <c r="D31472" s="7" t="n">
        <v>65</v>
      </c>
      <c r="E31472" s="7" t="n">
        <v>1824.96</v>
      </c>
      <c r="F31472" s="7" t="n">
        <v>0</v>
      </c>
      <c r="G31472" s="7" t="n">
        <v>0</v>
      </c>
    </row>
    <row r="31473" customFormat="false" ht="15" hidden="false" customHeight="false" outlineLevel="0" collapsed="false">
      <c r="A31473" s="7" t="s">
        <v>56</v>
      </c>
      <c r="B31473" s="7" t="s">
        <v>138</v>
      </c>
      <c r="C31473" s="7" t="s">
        <v>1320</v>
      </c>
      <c r="D31473" s="7" t="n">
        <v>20</v>
      </c>
      <c r="E31473" s="7" t="n">
        <v>554.05</v>
      </c>
      <c r="F31473" s="7" t="n">
        <v>0</v>
      </c>
      <c r="G31473" s="7" t="n">
        <v>0</v>
      </c>
    </row>
    <row r="31474" customFormat="false" ht="15" hidden="false" customHeight="false" outlineLevel="0" collapsed="false">
      <c r="A31474" s="7" t="s">
        <v>56</v>
      </c>
      <c r="B31474" s="7" t="s">
        <v>138</v>
      </c>
      <c r="C31474" s="7" t="s">
        <v>1320</v>
      </c>
      <c r="D31474" s="7" t="n">
        <v>0</v>
      </c>
      <c r="E31474" s="7" t="n">
        <v>0</v>
      </c>
      <c r="F31474" s="7" t="n">
        <v>80</v>
      </c>
      <c r="G31474" s="7" t="n">
        <v>2146.94</v>
      </c>
    </row>
    <row r="31475" customFormat="false" ht="15" hidden="false" customHeight="false" outlineLevel="0" collapsed="false">
      <c r="A31475" s="7" t="s">
        <v>56</v>
      </c>
      <c r="B31475" s="7" t="s">
        <v>138</v>
      </c>
      <c r="C31475" s="7" t="s">
        <v>1320</v>
      </c>
      <c r="D31475" s="7" t="n">
        <v>0</v>
      </c>
      <c r="E31475" s="7" t="n">
        <v>0</v>
      </c>
      <c r="F31475" s="7" t="n">
        <v>20</v>
      </c>
      <c r="G31475" s="7" t="n">
        <v>544.13</v>
      </c>
    </row>
    <row r="31476" customFormat="false" ht="15" hidden="false" customHeight="false" outlineLevel="0" collapsed="false">
      <c r="A31476" s="7" t="s">
        <v>56</v>
      </c>
      <c r="B31476" s="7" t="s">
        <v>138</v>
      </c>
      <c r="C31476" s="7" t="s">
        <v>1320</v>
      </c>
      <c r="D31476" s="7" t="n">
        <v>30</v>
      </c>
      <c r="E31476" s="7" t="n">
        <v>873.25</v>
      </c>
      <c r="F31476" s="7" t="n">
        <v>0</v>
      </c>
      <c r="G31476" s="7" t="n">
        <v>0</v>
      </c>
    </row>
    <row r="31477" customFormat="false" ht="15" hidden="false" customHeight="false" outlineLevel="0" collapsed="false">
      <c r="A31477" s="7" t="s">
        <v>56</v>
      </c>
      <c r="B31477" s="7" t="s">
        <v>138</v>
      </c>
      <c r="C31477" s="7" t="s">
        <v>1320</v>
      </c>
      <c r="D31477" s="7" t="n">
        <v>0</v>
      </c>
      <c r="E31477" s="7" t="n">
        <v>0</v>
      </c>
      <c r="F31477" s="7" t="n">
        <v>50</v>
      </c>
      <c r="G31477" s="7" t="n">
        <v>1427.13</v>
      </c>
    </row>
    <row r="31478" customFormat="false" ht="15" hidden="false" customHeight="false" outlineLevel="0" collapsed="false">
      <c r="A31478" s="7" t="s">
        <v>56</v>
      </c>
      <c r="B31478" s="7" t="s">
        <v>138</v>
      </c>
      <c r="C31478" s="7" t="s">
        <v>1320</v>
      </c>
      <c r="D31478" s="7" t="n">
        <v>0</v>
      </c>
      <c r="E31478" s="7" t="n">
        <v>0</v>
      </c>
      <c r="F31478" s="7" t="n">
        <v>20</v>
      </c>
      <c r="G31478" s="7" t="n">
        <v>546.6</v>
      </c>
    </row>
    <row r="31479" customFormat="false" ht="15" hidden="false" customHeight="false" outlineLevel="0" collapsed="false">
      <c r="A31479" s="7" t="s">
        <v>56</v>
      </c>
      <c r="B31479" s="7" t="s">
        <v>138</v>
      </c>
      <c r="C31479" s="7" t="s">
        <v>1320</v>
      </c>
      <c r="D31479" s="7" t="n">
        <v>55</v>
      </c>
      <c r="E31479" s="7" t="n">
        <v>1464.58</v>
      </c>
      <c r="F31479" s="7" t="n">
        <v>0</v>
      </c>
      <c r="G31479" s="7" t="n">
        <v>0</v>
      </c>
    </row>
    <row r="31480" customFormat="false" ht="15" hidden="false" customHeight="false" outlineLevel="0" collapsed="false">
      <c r="A31480" s="7" t="s">
        <v>56</v>
      </c>
      <c r="B31480" s="7" t="s">
        <v>138</v>
      </c>
      <c r="C31480" s="7" t="s">
        <v>1320</v>
      </c>
      <c r="D31480" s="7" t="n">
        <v>60</v>
      </c>
      <c r="E31480" s="7" t="n">
        <v>1579.58</v>
      </c>
      <c r="F31480" s="7" t="n">
        <v>0</v>
      </c>
      <c r="G31480" s="7" t="n">
        <v>0</v>
      </c>
    </row>
    <row r="31481" customFormat="false" ht="15" hidden="false" customHeight="false" outlineLevel="0" collapsed="false">
      <c r="A31481" s="7" t="s">
        <v>56</v>
      </c>
      <c r="B31481" s="7" t="s">
        <v>218</v>
      </c>
      <c r="C31481" s="7" t="s">
        <v>1320</v>
      </c>
      <c r="D31481" s="7" t="n">
        <v>15</v>
      </c>
      <c r="E31481" s="7" t="n">
        <v>436.63</v>
      </c>
      <c r="F31481" s="7" t="n">
        <v>0</v>
      </c>
      <c r="G31481" s="7" t="n">
        <v>0</v>
      </c>
    </row>
    <row r="31482" customFormat="false" ht="15" hidden="false" customHeight="false" outlineLevel="0" collapsed="false">
      <c r="A31482" s="7" t="s">
        <v>56</v>
      </c>
      <c r="B31482" s="7" t="s">
        <v>218</v>
      </c>
      <c r="C31482" s="7" t="s">
        <v>1320</v>
      </c>
      <c r="D31482" s="7" t="n">
        <v>10</v>
      </c>
      <c r="E31482" s="7" t="n">
        <v>279.03</v>
      </c>
      <c r="F31482" s="7" t="n">
        <v>0</v>
      </c>
      <c r="G31482" s="7" t="n">
        <v>0</v>
      </c>
    </row>
    <row r="31483" customFormat="false" ht="15" hidden="false" customHeight="false" outlineLevel="0" collapsed="false">
      <c r="A31483" s="7" t="s">
        <v>56</v>
      </c>
      <c r="B31483" s="7" t="s">
        <v>218</v>
      </c>
      <c r="C31483" s="7" t="s">
        <v>1320</v>
      </c>
      <c r="D31483" s="7" t="n">
        <v>25</v>
      </c>
      <c r="E31483" s="7" t="n">
        <v>721.76</v>
      </c>
      <c r="F31483" s="7" t="n">
        <v>0</v>
      </c>
      <c r="G31483" s="7" t="n">
        <v>0</v>
      </c>
    </row>
    <row r="31484" customFormat="false" ht="15" hidden="false" customHeight="false" outlineLevel="0" collapsed="false">
      <c r="A31484" s="7" t="s">
        <v>56</v>
      </c>
      <c r="B31484" s="7" t="s">
        <v>218</v>
      </c>
      <c r="C31484" s="7" t="s">
        <v>1320</v>
      </c>
      <c r="D31484" s="7" t="n">
        <v>0</v>
      </c>
      <c r="E31484" s="7" t="n">
        <v>0</v>
      </c>
      <c r="F31484" s="7" t="n">
        <v>5</v>
      </c>
      <c r="G31484" s="7" t="n">
        <v>143.92</v>
      </c>
    </row>
    <row r="31485" customFormat="false" ht="15" hidden="false" customHeight="false" outlineLevel="0" collapsed="false">
      <c r="A31485" s="7" t="s">
        <v>56</v>
      </c>
      <c r="B31485" s="7" t="s">
        <v>218</v>
      </c>
      <c r="C31485" s="7" t="s">
        <v>1320</v>
      </c>
      <c r="D31485" s="7" t="n">
        <v>0</v>
      </c>
      <c r="E31485" s="7" t="n">
        <v>0</v>
      </c>
      <c r="F31485" s="7" t="n">
        <v>20</v>
      </c>
      <c r="G31485" s="7" t="n">
        <v>570.85</v>
      </c>
    </row>
    <row r="31486" customFormat="false" ht="15" hidden="false" customHeight="false" outlineLevel="0" collapsed="false">
      <c r="A31486" s="7" t="s">
        <v>56</v>
      </c>
      <c r="B31486" s="7" t="s">
        <v>218</v>
      </c>
      <c r="C31486" s="7" t="s">
        <v>1320</v>
      </c>
      <c r="D31486" s="7" t="n">
        <v>5</v>
      </c>
      <c r="E31486" s="7" t="n">
        <v>139.03</v>
      </c>
      <c r="F31486" s="7" t="n">
        <v>0</v>
      </c>
      <c r="G31486" s="7" t="n">
        <v>0</v>
      </c>
    </row>
    <row r="31487" customFormat="false" ht="15" hidden="false" customHeight="false" outlineLevel="0" collapsed="false">
      <c r="A31487" s="7" t="s">
        <v>56</v>
      </c>
      <c r="B31487" s="7" t="s">
        <v>218</v>
      </c>
      <c r="C31487" s="7" t="s">
        <v>1320</v>
      </c>
      <c r="D31487" s="7" t="n">
        <v>0</v>
      </c>
      <c r="E31487" s="7" t="n">
        <v>0</v>
      </c>
      <c r="F31487" s="7" t="n">
        <v>15</v>
      </c>
      <c r="G31487" s="7" t="n">
        <v>437.44</v>
      </c>
    </row>
    <row r="31488" customFormat="false" ht="15" hidden="false" customHeight="false" outlineLevel="0" collapsed="false">
      <c r="A31488" s="7" t="s">
        <v>56</v>
      </c>
      <c r="B31488" s="7" t="s">
        <v>218</v>
      </c>
      <c r="C31488" s="7" t="s">
        <v>1320</v>
      </c>
      <c r="D31488" s="7" t="n">
        <v>0</v>
      </c>
      <c r="E31488" s="7" t="n">
        <v>0</v>
      </c>
      <c r="F31488" s="7" t="n">
        <v>40</v>
      </c>
      <c r="G31488" s="7" t="n">
        <v>1066.25</v>
      </c>
    </row>
    <row r="31489" customFormat="false" ht="15" hidden="false" customHeight="false" outlineLevel="0" collapsed="false">
      <c r="A31489" s="7" t="s">
        <v>56</v>
      </c>
      <c r="B31489" s="7" t="s">
        <v>218</v>
      </c>
      <c r="C31489" s="7" t="s">
        <v>1320</v>
      </c>
      <c r="D31489" s="7" t="n">
        <v>15</v>
      </c>
      <c r="E31489" s="7" t="n">
        <v>399.43</v>
      </c>
      <c r="F31489" s="7" t="n">
        <v>0</v>
      </c>
      <c r="G31489" s="7" t="n">
        <v>0</v>
      </c>
    </row>
    <row r="31490" customFormat="false" ht="15" hidden="false" customHeight="false" outlineLevel="0" collapsed="false">
      <c r="A31490" s="7" t="s">
        <v>56</v>
      </c>
      <c r="B31490" s="7" t="s">
        <v>218</v>
      </c>
      <c r="C31490" s="7" t="s">
        <v>1320</v>
      </c>
      <c r="D31490" s="7" t="n">
        <v>0</v>
      </c>
      <c r="E31490" s="7" t="n">
        <v>0</v>
      </c>
      <c r="F31490" s="7" t="n">
        <v>10</v>
      </c>
      <c r="G31490" s="7" t="n">
        <v>272.07</v>
      </c>
    </row>
    <row r="31491" customFormat="false" ht="15" hidden="false" customHeight="false" outlineLevel="0" collapsed="false">
      <c r="A31491" s="7" t="s">
        <v>56</v>
      </c>
      <c r="B31491" s="7" t="s">
        <v>218</v>
      </c>
      <c r="C31491" s="7" t="s">
        <v>1320</v>
      </c>
      <c r="D31491" s="7" t="n">
        <v>8</v>
      </c>
      <c r="E31491" s="7" t="n">
        <v>224.61</v>
      </c>
      <c r="F31491" s="7" t="n">
        <v>0</v>
      </c>
      <c r="G31491" s="7" t="n">
        <v>0</v>
      </c>
    </row>
    <row r="31492" customFormat="false" ht="15" hidden="false" customHeight="false" outlineLevel="0" collapsed="false">
      <c r="A31492" s="7" t="s">
        <v>56</v>
      </c>
      <c r="B31492" s="7" t="s">
        <v>218</v>
      </c>
      <c r="C31492" s="7" t="s">
        <v>1320</v>
      </c>
      <c r="D31492" s="7" t="n">
        <v>30</v>
      </c>
      <c r="E31492" s="7" t="n">
        <v>828.4</v>
      </c>
      <c r="F31492" s="7" t="n">
        <v>0</v>
      </c>
      <c r="G31492" s="7" t="n">
        <v>0</v>
      </c>
    </row>
    <row r="31493" customFormat="false" ht="15" hidden="false" customHeight="false" outlineLevel="0" collapsed="false">
      <c r="A31493" s="7" t="s">
        <v>56</v>
      </c>
      <c r="B31493" s="7" t="s">
        <v>218</v>
      </c>
      <c r="C31493" s="7" t="s">
        <v>1320</v>
      </c>
      <c r="D31493" s="7" t="n">
        <v>20</v>
      </c>
      <c r="E31493" s="7" t="n">
        <v>526.53</v>
      </c>
      <c r="F31493" s="7" t="n">
        <v>0</v>
      </c>
      <c r="G31493" s="7" t="n">
        <v>0</v>
      </c>
    </row>
    <row r="31494" customFormat="false" ht="15" hidden="false" customHeight="false" outlineLevel="0" collapsed="false">
      <c r="A31494" s="7" t="s">
        <v>56</v>
      </c>
      <c r="B31494" s="7" t="s">
        <v>218</v>
      </c>
      <c r="C31494" s="7" t="s">
        <v>1320</v>
      </c>
      <c r="D31494" s="7" t="n">
        <v>0</v>
      </c>
      <c r="E31494" s="7" t="n">
        <v>0</v>
      </c>
      <c r="F31494" s="7" t="n">
        <v>5</v>
      </c>
      <c r="G31494" s="7" t="n">
        <v>136.03</v>
      </c>
    </row>
    <row r="31495" customFormat="false" ht="15" hidden="false" customHeight="false" outlineLevel="0" collapsed="false">
      <c r="A31495" s="7" t="s">
        <v>56</v>
      </c>
      <c r="B31495" s="7" t="s">
        <v>218</v>
      </c>
      <c r="C31495" s="7" t="s">
        <v>1320</v>
      </c>
      <c r="D31495" s="7" t="n">
        <v>0</v>
      </c>
      <c r="E31495" s="7" t="n">
        <v>0</v>
      </c>
      <c r="F31495" s="7" t="n">
        <v>6</v>
      </c>
      <c r="G31495" s="7" t="n">
        <v>163.98</v>
      </c>
    </row>
    <row r="31496" customFormat="false" ht="15" hidden="false" customHeight="false" outlineLevel="0" collapsed="false">
      <c r="A31496" s="7" t="s">
        <v>56</v>
      </c>
      <c r="B31496" s="7" t="s">
        <v>218</v>
      </c>
      <c r="C31496" s="7" t="s">
        <v>1320</v>
      </c>
      <c r="D31496" s="7" t="n">
        <v>18</v>
      </c>
      <c r="E31496" s="7" t="n">
        <v>478.32</v>
      </c>
      <c r="F31496" s="7" t="n">
        <v>0</v>
      </c>
      <c r="G31496" s="7" t="n">
        <v>0</v>
      </c>
    </row>
    <row r="31497" customFormat="false" ht="15" hidden="false" customHeight="false" outlineLevel="0" collapsed="false">
      <c r="A31497" s="7" t="s">
        <v>56</v>
      </c>
      <c r="B31497" s="7" t="s">
        <v>218</v>
      </c>
      <c r="C31497" s="7" t="s">
        <v>1320</v>
      </c>
      <c r="D31497" s="7" t="n">
        <v>0</v>
      </c>
      <c r="E31497" s="7" t="n">
        <v>0</v>
      </c>
      <c r="F31497" s="7" t="n">
        <v>15</v>
      </c>
      <c r="G31497" s="7" t="n">
        <v>402.55</v>
      </c>
    </row>
    <row r="31498" customFormat="false" ht="15" hidden="false" customHeight="false" outlineLevel="0" collapsed="false">
      <c r="A31498" s="7" t="s">
        <v>56</v>
      </c>
      <c r="B31498" s="7" t="s">
        <v>166</v>
      </c>
      <c r="C31498" s="7" t="s">
        <v>1320</v>
      </c>
      <c r="D31498" s="7" t="n">
        <v>15</v>
      </c>
      <c r="E31498" s="7" t="n">
        <v>414.21</v>
      </c>
      <c r="F31498" s="7" t="n">
        <v>0</v>
      </c>
      <c r="G31498" s="7" t="n">
        <v>0</v>
      </c>
    </row>
    <row r="31499" customFormat="false" ht="15" hidden="false" customHeight="false" outlineLevel="0" collapsed="false">
      <c r="A31499" s="7" t="s">
        <v>56</v>
      </c>
      <c r="B31499" s="7" t="s">
        <v>166</v>
      </c>
      <c r="C31499" s="7" t="s">
        <v>1320</v>
      </c>
      <c r="D31499" s="7" t="n">
        <v>40</v>
      </c>
      <c r="E31499" s="7" t="n">
        <v>1062.95</v>
      </c>
      <c r="F31499" s="7" t="n">
        <v>0</v>
      </c>
      <c r="G31499" s="7" t="n">
        <v>0</v>
      </c>
    </row>
    <row r="31500" customFormat="false" ht="15" hidden="false" customHeight="false" outlineLevel="0" collapsed="false">
      <c r="A31500" s="7" t="s">
        <v>56</v>
      </c>
      <c r="B31500" s="7" t="s">
        <v>166</v>
      </c>
      <c r="C31500" s="7" t="s">
        <v>1320</v>
      </c>
      <c r="D31500" s="7" t="n">
        <v>0</v>
      </c>
      <c r="E31500" s="7" t="n">
        <v>0</v>
      </c>
      <c r="F31500" s="7" t="n">
        <v>5</v>
      </c>
      <c r="G31500" s="7" t="n">
        <v>136.65</v>
      </c>
    </row>
    <row r="31501" customFormat="false" ht="15" hidden="false" customHeight="false" outlineLevel="0" collapsed="false">
      <c r="A31501" s="7" t="s">
        <v>56</v>
      </c>
      <c r="B31501" s="7" t="s">
        <v>166</v>
      </c>
      <c r="C31501" s="7" t="s">
        <v>1320</v>
      </c>
      <c r="D31501" s="7" t="n">
        <v>0</v>
      </c>
      <c r="E31501" s="7" t="n">
        <v>0</v>
      </c>
      <c r="F31501" s="7" t="n">
        <v>1</v>
      </c>
      <c r="G31501" s="7" t="n">
        <v>0.04</v>
      </c>
    </row>
    <row r="31502" customFormat="false" ht="15" hidden="false" customHeight="false" outlineLevel="0" collapsed="false">
      <c r="A31502" s="7" t="s">
        <v>56</v>
      </c>
      <c r="B31502" s="7" t="s">
        <v>166</v>
      </c>
      <c r="C31502" s="7" t="s">
        <v>1320</v>
      </c>
      <c r="D31502" s="7" t="n">
        <v>0</v>
      </c>
      <c r="E31502" s="7" t="n">
        <v>0</v>
      </c>
      <c r="F31502" s="7" t="n">
        <v>30</v>
      </c>
      <c r="G31502" s="7" t="n">
        <v>856.28</v>
      </c>
    </row>
    <row r="31503" customFormat="false" ht="15" hidden="false" customHeight="false" outlineLevel="0" collapsed="false">
      <c r="A31503" s="7" t="s">
        <v>56</v>
      </c>
      <c r="B31503" s="7" t="s">
        <v>166</v>
      </c>
      <c r="C31503" s="7" t="s">
        <v>1320</v>
      </c>
      <c r="D31503" s="7" t="n">
        <v>0</v>
      </c>
      <c r="E31503" s="7" t="n">
        <v>0</v>
      </c>
      <c r="F31503" s="7" t="n">
        <v>10</v>
      </c>
      <c r="G31503" s="7" t="n">
        <v>291.63</v>
      </c>
    </row>
    <row r="31504" customFormat="false" ht="15" hidden="false" customHeight="false" outlineLevel="0" collapsed="false">
      <c r="A31504" s="7" t="s">
        <v>56</v>
      </c>
      <c r="B31504" s="7" t="s">
        <v>166</v>
      </c>
      <c r="C31504" s="7" t="s">
        <v>1320</v>
      </c>
      <c r="D31504" s="7" t="n">
        <v>15</v>
      </c>
      <c r="E31504" s="7" t="n">
        <v>433.05</v>
      </c>
      <c r="F31504" s="7" t="n">
        <v>0</v>
      </c>
      <c r="G31504" s="7" t="n">
        <v>0</v>
      </c>
    </row>
    <row r="31505" customFormat="false" ht="15" hidden="false" customHeight="false" outlineLevel="0" collapsed="false">
      <c r="A31505" s="7" t="s">
        <v>56</v>
      </c>
      <c r="B31505" s="7" t="s">
        <v>166</v>
      </c>
      <c r="C31505" s="7" t="s">
        <v>1320</v>
      </c>
      <c r="D31505" s="7" t="n">
        <v>0</v>
      </c>
      <c r="E31505" s="7" t="n">
        <v>0</v>
      </c>
      <c r="F31505" s="7" t="n">
        <v>50</v>
      </c>
      <c r="G31505" s="7" t="n">
        <v>1332.81</v>
      </c>
    </row>
    <row r="31506" customFormat="false" ht="15" hidden="false" customHeight="false" outlineLevel="0" collapsed="false">
      <c r="A31506" s="7" t="s">
        <v>56</v>
      </c>
      <c r="B31506" s="7" t="s">
        <v>166</v>
      </c>
      <c r="C31506" s="7" t="s">
        <v>1320</v>
      </c>
      <c r="D31506" s="7" t="n">
        <v>0</v>
      </c>
      <c r="E31506" s="7" t="n">
        <v>0</v>
      </c>
      <c r="F31506" s="7" t="n">
        <v>10</v>
      </c>
      <c r="G31506" s="7" t="n">
        <v>272.07</v>
      </c>
    </row>
    <row r="31507" customFormat="false" ht="15" hidden="false" customHeight="false" outlineLevel="0" collapsed="false">
      <c r="A31507" s="7" t="s">
        <v>56</v>
      </c>
      <c r="B31507" s="7" t="s">
        <v>166</v>
      </c>
      <c r="C31507" s="7" t="s">
        <v>1320</v>
      </c>
      <c r="D31507" s="7" t="n">
        <v>10</v>
      </c>
      <c r="E31507" s="7" t="n">
        <v>266.28</v>
      </c>
      <c r="F31507" s="7" t="n">
        <v>0</v>
      </c>
      <c r="G31507" s="7" t="n">
        <v>0</v>
      </c>
    </row>
    <row r="31508" customFormat="false" ht="15" hidden="false" customHeight="false" outlineLevel="0" collapsed="false">
      <c r="A31508" s="7" t="s">
        <v>56</v>
      </c>
      <c r="B31508" s="7" t="s">
        <v>166</v>
      </c>
      <c r="C31508" s="7" t="s">
        <v>1320</v>
      </c>
      <c r="D31508" s="7" t="n">
        <v>20</v>
      </c>
      <c r="E31508" s="7" t="n">
        <v>582.17</v>
      </c>
      <c r="F31508" s="7" t="n">
        <v>0</v>
      </c>
      <c r="G31508" s="7" t="n">
        <v>0</v>
      </c>
    </row>
    <row r="31509" customFormat="false" ht="15" hidden="false" customHeight="false" outlineLevel="0" collapsed="false">
      <c r="A31509" s="7" t="s">
        <v>56</v>
      </c>
      <c r="B31509" s="7" t="s">
        <v>166</v>
      </c>
      <c r="C31509" s="7" t="s">
        <v>1320</v>
      </c>
      <c r="D31509" s="7" t="n">
        <v>25</v>
      </c>
      <c r="E31509" s="7" t="n">
        <v>658.16</v>
      </c>
      <c r="F31509" s="7" t="n">
        <v>0</v>
      </c>
      <c r="G31509" s="7" t="n">
        <v>0</v>
      </c>
    </row>
    <row r="31510" customFormat="false" ht="15" hidden="false" customHeight="false" outlineLevel="0" collapsed="false">
      <c r="A31510" s="7" t="s">
        <v>56</v>
      </c>
      <c r="B31510" s="7" t="s">
        <v>166</v>
      </c>
      <c r="C31510" s="7" t="s">
        <v>1320</v>
      </c>
      <c r="D31510" s="7" t="n">
        <v>0</v>
      </c>
      <c r="E31510" s="7" t="n">
        <v>0</v>
      </c>
      <c r="F31510" s="7" t="n">
        <v>10</v>
      </c>
      <c r="G31510" s="7" t="n">
        <v>287.84</v>
      </c>
    </row>
    <row r="31511" customFormat="false" ht="15" hidden="false" customHeight="false" outlineLevel="0" collapsed="false">
      <c r="A31511" s="7" t="s">
        <v>56</v>
      </c>
      <c r="B31511" s="7" t="s">
        <v>166</v>
      </c>
      <c r="C31511" s="7" t="s">
        <v>1320</v>
      </c>
      <c r="D31511" s="7" t="n">
        <v>20</v>
      </c>
      <c r="E31511" s="7" t="n">
        <v>558.05</v>
      </c>
      <c r="F31511" s="7" t="n">
        <v>0</v>
      </c>
      <c r="G31511" s="7" t="n">
        <v>0</v>
      </c>
    </row>
    <row r="31512" customFormat="false" ht="15" hidden="false" customHeight="false" outlineLevel="0" collapsed="false">
      <c r="A31512" s="7" t="s">
        <v>56</v>
      </c>
      <c r="B31512" s="7" t="s">
        <v>166</v>
      </c>
      <c r="C31512" s="7" t="s">
        <v>1320</v>
      </c>
      <c r="D31512" s="7" t="n">
        <v>20</v>
      </c>
      <c r="E31512" s="7" t="n">
        <v>561.53</v>
      </c>
      <c r="F31512" s="7" t="n">
        <v>0</v>
      </c>
      <c r="G31512" s="7" t="n">
        <v>0</v>
      </c>
    </row>
    <row r="31513" customFormat="false" ht="15" hidden="false" customHeight="false" outlineLevel="0" collapsed="false">
      <c r="A31513" s="7" t="s">
        <v>56</v>
      </c>
      <c r="B31513" s="7" t="s">
        <v>166</v>
      </c>
      <c r="C31513" s="7" t="s">
        <v>1320</v>
      </c>
      <c r="D31513" s="7" t="n">
        <v>0</v>
      </c>
      <c r="E31513" s="7" t="n">
        <v>0</v>
      </c>
      <c r="F31513" s="7" t="n">
        <v>15</v>
      </c>
      <c r="G31513" s="7" t="n">
        <v>402.55</v>
      </c>
    </row>
    <row r="31514" customFormat="false" ht="15" hidden="false" customHeight="false" outlineLevel="0" collapsed="false">
      <c r="A31514" s="7" t="s">
        <v>56</v>
      </c>
      <c r="B31514" s="7" t="s">
        <v>166</v>
      </c>
      <c r="C31514" s="7" t="s">
        <v>1320</v>
      </c>
      <c r="D31514" s="7" t="n">
        <v>10</v>
      </c>
      <c r="E31514" s="7" t="n">
        <v>270.12</v>
      </c>
      <c r="F31514" s="7" t="n">
        <v>0</v>
      </c>
      <c r="G31514" s="7" t="n">
        <v>0</v>
      </c>
    </row>
    <row r="31515" customFormat="false" ht="15" hidden="false" customHeight="false" outlineLevel="0" collapsed="false">
      <c r="A31515" s="7" t="s">
        <v>56</v>
      </c>
      <c r="B31515" s="7" t="s">
        <v>166</v>
      </c>
      <c r="C31515" s="7" t="s">
        <v>1320</v>
      </c>
      <c r="D31515" s="7" t="n">
        <v>10</v>
      </c>
      <c r="E31515" s="7" t="n">
        <v>277.03</v>
      </c>
      <c r="F31515" s="7" t="n">
        <v>0</v>
      </c>
      <c r="G31515" s="7" t="n">
        <v>0</v>
      </c>
    </row>
    <row r="31516" customFormat="false" ht="15" hidden="false" customHeight="false" outlineLevel="0" collapsed="false">
      <c r="A31516" s="7" t="s">
        <v>56</v>
      </c>
      <c r="B31516" s="7" t="s">
        <v>166</v>
      </c>
      <c r="C31516" s="7" t="s">
        <v>1320</v>
      </c>
      <c r="D31516" s="7" t="n">
        <v>0</v>
      </c>
      <c r="E31516" s="7" t="n">
        <v>0</v>
      </c>
      <c r="F31516" s="7" t="n">
        <v>5</v>
      </c>
      <c r="G31516" s="7" t="n">
        <v>136.03</v>
      </c>
    </row>
    <row r="31517" customFormat="false" ht="15" hidden="false" customHeight="false" outlineLevel="0" collapsed="false">
      <c r="A31517" s="7" t="s">
        <v>56</v>
      </c>
      <c r="B31517" s="7" t="s">
        <v>166</v>
      </c>
      <c r="C31517" s="7" t="s">
        <v>1320</v>
      </c>
      <c r="D31517" s="7" t="n">
        <v>2</v>
      </c>
      <c r="E31517" s="7" t="n">
        <v>55.61</v>
      </c>
      <c r="F31517" s="7" t="n">
        <v>0</v>
      </c>
      <c r="G31517" s="7" t="n">
        <v>0</v>
      </c>
    </row>
    <row r="31518" customFormat="false" ht="15" hidden="false" customHeight="false" outlineLevel="0" collapsed="false">
      <c r="A31518" s="7" t="s">
        <v>56</v>
      </c>
      <c r="B31518" s="7" t="s">
        <v>132</v>
      </c>
      <c r="C31518" s="7" t="s">
        <v>1322</v>
      </c>
      <c r="D31518" s="7" t="n">
        <v>0</v>
      </c>
      <c r="E31518" s="7" t="n">
        <v>0</v>
      </c>
      <c r="F31518" s="7" t="n">
        <v>3</v>
      </c>
      <c r="G31518" s="7" t="n">
        <v>29.23</v>
      </c>
    </row>
    <row r="31519" customFormat="false" ht="15" hidden="false" customHeight="false" outlineLevel="0" collapsed="false">
      <c r="A31519" s="7" t="s">
        <v>56</v>
      </c>
      <c r="B31519" s="7" t="s">
        <v>132</v>
      </c>
      <c r="C31519" s="7" t="s">
        <v>1322</v>
      </c>
      <c r="D31519" s="7" t="n">
        <v>2</v>
      </c>
      <c r="E31519" s="7" t="n">
        <v>20.05</v>
      </c>
      <c r="F31519" s="7" t="n">
        <v>0</v>
      </c>
      <c r="G31519" s="7" t="n">
        <v>0</v>
      </c>
    </row>
    <row r="31520" customFormat="false" ht="15" hidden="false" customHeight="false" outlineLevel="0" collapsed="false">
      <c r="A31520" s="7" t="s">
        <v>56</v>
      </c>
      <c r="B31520" s="7" t="s">
        <v>141</v>
      </c>
      <c r="C31520" s="7" t="s">
        <v>1334</v>
      </c>
      <c r="D31520" s="7" t="n">
        <v>10</v>
      </c>
      <c r="E31520" s="7" t="n">
        <v>98.37</v>
      </c>
      <c r="F31520" s="7" t="n">
        <v>0</v>
      </c>
      <c r="G31520" s="7" t="n">
        <v>0</v>
      </c>
    </row>
    <row r="31521" customFormat="false" ht="15" hidden="false" customHeight="false" outlineLevel="0" collapsed="false">
      <c r="A31521" s="7" t="s">
        <v>56</v>
      </c>
      <c r="B31521" s="7" t="s">
        <v>141</v>
      </c>
      <c r="C31521" s="7" t="s">
        <v>1334</v>
      </c>
      <c r="D31521" s="7" t="n">
        <v>5</v>
      </c>
      <c r="E31521" s="7" t="n">
        <v>51.17</v>
      </c>
      <c r="F31521" s="7" t="n">
        <v>0</v>
      </c>
      <c r="G31521" s="7" t="n">
        <v>0</v>
      </c>
    </row>
    <row r="31522" customFormat="false" ht="15" hidden="false" customHeight="false" outlineLevel="0" collapsed="false">
      <c r="A31522" s="7" t="s">
        <v>56</v>
      </c>
      <c r="B31522" s="7" t="s">
        <v>141</v>
      </c>
      <c r="C31522" s="7" t="s">
        <v>1334</v>
      </c>
      <c r="D31522" s="7" t="n">
        <v>0</v>
      </c>
      <c r="E31522" s="7" t="n">
        <v>0</v>
      </c>
      <c r="F31522" s="7" t="n">
        <v>5</v>
      </c>
      <c r="G31522" s="7" t="n">
        <v>50.25</v>
      </c>
    </row>
    <row r="31523" customFormat="false" ht="15" hidden="false" customHeight="false" outlineLevel="0" collapsed="false">
      <c r="A31523" s="7" t="s">
        <v>56</v>
      </c>
      <c r="B31523" s="7" t="s">
        <v>141</v>
      </c>
      <c r="C31523" s="7" t="s">
        <v>1334</v>
      </c>
      <c r="D31523" s="7" t="n">
        <v>20</v>
      </c>
      <c r="E31523" s="7" t="n">
        <v>196.34</v>
      </c>
      <c r="F31523" s="7" t="n">
        <v>0</v>
      </c>
      <c r="G31523" s="7" t="n">
        <v>0</v>
      </c>
    </row>
    <row r="31524" customFormat="false" ht="15" hidden="false" customHeight="false" outlineLevel="0" collapsed="false">
      <c r="A31524" s="7" t="s">
        <v>56</v>
      </c>
      <c r="B31524" s="7" t="s">
        <v>141</v>
      </c>
      <c r="C31524" s="7" t="s">
        <v>1334</v>
      </c>
      <c r="D31524" s="7" t="n">
        <v>5</v>
      </c>
      <c r="E31524" s="7" t="n">
        <v>51</v>
      </c>
      <c r="F31524" s="7" t="n">
        <v>0</v>
      </c>
      <c r="G31524" s="7" t="n">
        <v>0</v>
      </c>
    </row>
    <row r="31525" customFormat="false" ht="15" hidden="false" customHeight="false" outlineLevel="0" collapsed="false">
      <c r="A31525" s="7" t="s">
        <v>56</v>
      </c>
      <c r="B31525" s="7" t="s">
        <v>141</v>
      </c>
      <c r="C31525" s="7" t="s">
        <v>1334</v>
      </c>
      <c r="D31525" s="7" t="n">
        <v>0</v>
      </c>
      <c r="E31525" s="7" t="n">
        <v>0</v>
      </c>
      <c r="F31525" s="7" t="n">
        <v>12</v>
      </c>
      <c r="G31525" s="7" t="n">
        <v>118.17</v>
      </c>
    </row>
    <row r="31526" customFormat="false" ht="15" hidden="false" customHeight="false" outlineLevel="0" collapsed="false">
      <c r="A31526" s="7" t="s">
        <v>56</v>
      </c>
      <c r="B31526" s="7" t="s">
        <v>141</v>
      </c>
      <c r="C31526" s="7" t="s">
        <v>1334</v>
      </c>
      <c r="D31526" s="7" t="n">
        <v>5</v>
      </c>
      <c r="E31526" s="7" t="n">
        <v>49.9</v>
      </c>
      <c r="F31526" s="7" t="n">
        <v>0</v>
      </c>
      <c r="G31526" s="7" t="n">
        <v>0</v>
      </c>
    </row>
    <row r="31527" customFormat="false" ht="15" hidden="false" customHeight="false" outlineLevel="0" collapsed="false">
      <c r="A31527" s="7" t="s">
        <v>56</v>
      </c>
      <c r="B31527" s="7" t="s">
        <v>141</v>
      </c>
      <c r="C31527" s="7" t="s">
        <v>1334</v>
      </c>
      <c r="D31527" s="7" t="n">
        <v>0</v>
      </c>
      <c r="E31527" s="7" t="n">
        <v>0</v>
      </c>
      <c r="F31527" s="7" t="n">
        <v>5</v>
      </c>
      <c r="G31527" s="7" t="n">
        <v>50.48</v>
      </c>
    </row>
    <row r="31528" customFormat="false" ht="15" hidden="false" customHeight="false" outlineLevel="0" collapsed="false">
      <c r="A31528" s="7" t="s">
        <v>56</v>
      </c>
      <c r="B31528" s="7" t="s">
        <v>141</v>
      </c>
      <c r="C31528" s="7" t="s">
        <v>1334</v>
      </c>
      <c r="D31528" s="7" t="n">
        <v>3</v>
      </c>
      <c r="E31528" s="7" t="n">
        <v>32.26</v>
      </c>
      <c r="F31528" s="7" t="n">
        <v>0</v>
      </c>
      <c r="G31528" s="7" t="n">
        <v>0</v>
      </c>
    </row>
    <row r="31529" customFormat="false" ht="15" hidden="false" customHeight="false" outlineLevel="0" collapsed="false">
      <c r="A31529" s="7" t="s">
        <v>56</v>
      </c>
      <c r="B31529" s="7" t="s">
        <v>141</v>
      </c>
      <c r="C31529" s="7" t="s">
        <v>1334</v>
      </c>
      <c r="D31529" s="7" t="n">
        <v>0</v>
      </c>
      <c r="E31529" s="7" t="n">
        <v>0</v>
      </c>
      <c r="F31529" s="7" t="n">
        <v>12</v>
      </c>
      <c r="G31529" s="7" t="n">
        <v>118.97</v>
      </c>
    </row>
    <row r="31530" customFormat="false" ht="15" hidden="false" customHeight="false" outlineLevel="0" collapsed="false">
      <c r="A31530" s="7" t="s">
        <v>56</v>
      </c>
      <c r="B31530" s="7" t="s">
        <v>141</v>
      </c>
      <c r="C31530" s="7" t="s">
        <v>1334</v>
      </c>
      <c r="D31530" s="7" t="n">
        <v>30</v>
      </c>
      <c r="E31530" s="7" t="n">
        <v>309.24</v>
      </c>
      <c r="F31530" s="7" t="n">
        <v>0</v>
      </c>
      <c r="G31530" s="7" t="n">
        <v>0</v>
      </c>
    </row>
    <row r="31531" customFormat="false" ht="15" hidden="false" customHeight="false" outlineLevel="0" collapsed="false">
      <c r="A31531" s="7" t="s">
        <v>56</v>
      </c>
      <c r="B31531" s="7" t="s">
        <v>141</v>
      </c>
      <c r="C31531" s="7" t="s">
        <v>1334</v>
      </c>
      <c r="D31531" s="7" t="n">
        <v>15</v>
      </c>
      <c r="E31531" s="7" t="n">
        <v>159.98</v>
      </c>
      <c r="F31531" s="7" t="n">
        <v>0</v>
      </c>
      <c r="G31531" s="7" t="n">
        <v>0</v>
      </c>
    </row>
    <row r="31532" customFormat="false" ht="15" hidden="false" customHeight="false" outlineLevel="0" collapsed="false">
      <c r="A31532" s="7" t="s">
        <v>56</v>
      </c>
      <c r="B31532" s="7" t="s">
        <v>125</v>
      </c>
      <c r="C31532" s="7" t="s">
        <v>1334</v>
      </c>
      <c r="D31532" s="7" t="n">
        <v>5</v>
      </c>
      <c r="E31532" s="7" t="n">
        <v>49.9</v>
      </c>
      <c r="F31532" s="7" t="n">
        <v>0</v>
      </c>
      <c r="G31532" s="7" t="n">
        <v>0</v>
      </c>
    </row>
    <row r="31533" customFormat="false" ht="15" hidden="false" customHeight="false" outlineLevel="0" collapsed="false">
      <c r="A31533" s="7" t="s">
        <v>56</v>
      </c>
      <c r="B31533" s="7" t="s">
        <v>125</v>
      </c>
      <c r="C31533" s="7" t="s">
        <v>1334</v>
      </c>
      <c r="D31533" s="7" t="n">
        <v>5</v>
      </c>
      <c r="E31533" s="7" t="n">
        <v>51</v>
      </c>
      <c r="F31533" s="7" t="n">
        <v>0</v>
      </c>
      <c r="G31533" s="7" t="n">
        <v>0</v>
      </c>
    </row>
    <row r="31534" customFormat="false" ht="15" hidden="false" customHeight="false" outlineLevel="0" collapsed="false">
      <c r="A31534" s="7" t="s">
        <v>56</v>
      </c>
      <c r="B31534" s="7" t="s">
        <v>125</v>
      </c>
      <c r="C31534" s="7" t="s">
        <v>1334</v>
      </c>
      <c r="D31534" s="7" t="n">
        <v>5</v>
      </c>
      <c r="E31534" s="7" t="n">
        <v>49.18</v>
      </c>
      <c r="F31534" s="7" t="n">
        <v>0</v>
      </c>
      <c r="G31534" s="7" t="n">
        <v>0</v>
      </c>
    </row>
    <row r="31535" customFormat="false" ht="15" hidden="false" customHeight="false" outlineLevel="0" collapsed="false">
      <c r="A31535" s="7" t="s">
        <v>56</v>
      </c>
      <c r="B31535" s="7" t="s">
        <v>125</v>
      </c>
      <c r="C31535" s="7" t="s">
        <v>1334</v>
      </c>
      <c r="D31535" s="7" t="n">
        <v>2</v>
      </c>
      <c r="E31535" s="7" t="n">
        <v>20.55</v>
      </c>
      <c r="F31535" s="7" t="n">
        <v>0</v>
      </c>
      <c r="G31535" s="7" t="n">
        <v>0</v>
      </c>
    </row>
    <row r="31536" customFormat="false" ht="15" hidden="false" customHeight="false" outlineLevel="0" collapsed="false">
      <c r="A31536" s="7" t="s">
        <v>56</v>
      </c>
      <c r="B31536" s="7" t="s">
        <v>125</v>
      </c>
      <c r="C31536" s="7" t="s">
        <v>1334</v>
      </c>
      <c r="D31536" s="7" t="n">
        <v>26</v>
      </c>
      <c r="E31536" s="7" t="n">
        <v>268</v>
      </c>
      <c r="F31536" s="7" t="n">
        <v>0</v>
      </c>
      <c r="G31536" s="7" t="n">
        <v>0</v>
      </c>
    </row>
    <row r="31537" customFormat="false" ht="15" hidden="false" customHeight="false" outlineLevel="0" collapsed="false">
      <c r="A31537" s="7" t="s">
        <v>56</v>
      </c>
      <c r="B31537" s="7" t="s">
        <v>125</v>
      </c>
      <c r="C31537" s="7" t="s">
        <v>1334</v>
      </c>
      <c r="D31537" s="7" t="n">
        <v>50</v>
      </c>
      <c r="E31537" s="7" t="n">
        <v>490.85</v>
      </c>
      <c r="F31537" s="7" t="n">
        <v>0</v>
      </c>
      <c r="G31537" s="7" t="n">
        <v>0</v>
      </c>
    </row>
    <row r="31538" customFormat="false" ht="15" hidden="false" customHeight="false" outlineLevel="0" collapsed="false">
      <c r="A31538" s="7" t="s">
        <v>56</v>
      </c>
      <c r="B31538" s="7" t="s">
        <v>125</v>
      </c>
      <c r="C31538" s="7" t="s">
        <v>1334</v>
      </c>
      <c r="D31538" s="7" t="n">
        <v>3</v>
      </c>
      <c r="E31538" s="7" t="n">
        <v>30.7</v>
      </c>
      <c r="F31538" s="7" t="n">
        <v>0</v>
      </c>
      <c r="G31538" s="7" t="n">
        <v>0</v>
      </c>
    </row>
    <row r="31539" customFormat="false" ht="15" hidden="false" customHeight="false" outlineLevel="0" collapsed="false">
      <c r="A31539" s="7" t="s">
        <v>56</v>
      </c>
      <c r="B31539" s="7" t="s">
        <v>169</v>
      </c>
      <c r="C31539" s="7" t="s">
        <v>1334</v>
      </c>
      <c r="D31539" s="7" t="n">
        <v>0</v>
      </c>
      <c r="E31539" s="7" t="n">
        <v>0</v>
      </c>
      <c r="F31539" s="7" t="n">
        <v>6</v>
      </c>
      <c r="G31539" s="7" t="n">
        <v>59.09</v>
      </c>
    </row>
    <row r="31540" customFormat="false" ht="15" hidden="false" customHeight="false" outlineLevel="0" collapsed="false">
      <c r="A31540" s="7" t="s">
        <v>56</v>
      </c>
      <c r="B31540" s="7" t="s">
        <v>169</v>
      </c>
      <c r="C31540" s="7" t="s">
        <v>1334</v>
      </c>
      <c r="D31540" s="7" t="n">
        <v>2</v>
      </c>
      <c r="E31540" s="7" t="n">
        <v>20.4</v>
      </c>
      <c r="F31540" s="7" t="n">
        <v>0</v>
      </c>
      <c r="G31540" s="7" t="n">
        <v>0</v>
      </c>
    </row>
    <row r="31541" customFormat="false" ht="15" hidden="false" customHeight="false" outlineLevel="0" collapsed="false">
      <c r="A31541" s="7" t="s">
        <v>56</v>
      </c>
      <c r="B31541" s="7" t="s">
        <v>169</v>
      </c>
      <c r="C31541" s="7" t="s">
        <v>1334</v>
      </c>
      <c r="D31541" s="7" t="n">
        <v>5</v>
      </c>
      <c r="E31541" s="7" t="n">
        <v>53.32</v>
      </c>
      <c r="F31541" s="7" t="n">
        <v>0</v>
      </c>
      <c r="G31541" s="7" t="n">
        <v>0</v>
      </c>
    </row>
    <row r="31542" customFormat="false" ht="15" hidden="false" customHeight="false" outlineLevel="0" collapsed="false">
      <c r="A31542" s="7" t="s">
        <v>56</v>
      </c>
      <c r="B31542" s="7" t="s">
        <v>169</v>
      </c>
      <c r="C31542" s="7" t="s">
        <v>1334</v>
      </c>
      <c r="D31542" s="7" t="n">
        <v>2</v>
      </c>
      <c r="E31542" s="7" t="n">
        <v>20.55</v>
      </c>
      <c r="F31542" s="7" t="n">
        <v>0</v>
      </c>
      <c r="G31542" s="7" t="n">
        <v>0</v>
      </c>
    </row>
    <row r="31543" customFormat="false" ht="15" hidden="false" customHeight="false" outlineLevel="0" collapsed="false">
      <c r="A31543" s="7" t="s">
        <v>56</v>
      </c>
      <c r="B31543" s="7" t="s">
        <v>169</v>
      </c>
      <c r="C31543" s="7" t="s">
        <v>1334</v>
      </c>
      <c r="D31543" s="7" t="n">
        <v>5</v>
      </c>
      <c r="E31543" s="7" t="n">
        <v>49.09</v>
      </c>
      <c r="F31543" s="7" t="n">
        <v>0</v>
      </c>
      <c r="G31543" s="7" t="n">
        <v>0</v>
      </c>
    </row>
    <row r="31544" customFormat="false" ht="15" hidden="false" customHeight="false" outlineLevel="0" collapsed="false">
      <c r="A31544" s="7" t="s">
        <v>56</v>
      </c>
      <c r="B31544" s="7" t="s">
        <v>169</v>
      </c>
      <c r="C31544" s="7" t="s">
        <v>1334</v>
      </c>
      <c r="D31544" s="7" t="n">
        <v>17</v>
      </c>
      <c r="E31544" s="7" t="n">
        <v>175.24</v>
      </c>
      <c r="F31544" s="7" t="n">
        <v>0</v>
      </c>
      <c r="G31544" s="7" t="n">
        <v>0</v>
      </c>
    </row>
    <row r="31545" customFormat="false" ht="15" hidden="false" customHeight="false" outlineLevel="0" collapsed="false">
      <c r="A31545" s="7" t="s">
        <v>56</v>
      </c>
      <c r="B31545" s="7" t="s">
        <v>177</v>
      </c>
      <c r="C31545" s="7" t="s">
        <v>1334</v>
      </c>
      <c r="D31545" s="7" t="n">
        <v>0</v>
      </c>
      <c r="E31545" s="7" t="n">
        <v>0</v>
      </c>
      <c r="F31545" s="7" t="n">
        <v>5</v>
      </c>
      <c r="G31545" s="7" t="n">
        <v>49.57</v>
      </c>
    </row>
    <row r="31546" customFormat="false" ht="15" hidden="false" customHeight="false" outlineLevel="0" collapsed="false">
      <c r="A31546" s="7" t="s">
        <v>56</v>
      </c>
      <c r="B31546" s="7" t="s">
        <v>177</v>
      </c>
      <c r="C31546" s="7" t="s">
        <v>1334</v>
      </c>
      <c r="D31546" s="7" t="n">
        <v>5</v>
      </c>
      <c r="E31546" s="7" t="n">
        <v>51.86</v>
      </c>
      <c r="F31546" s="7" t="n">
        <v>0</v>
      </c>
      <c r="G31546" s="7" t="n">
        <v>0</v>
      </c>
    </row>
    <row r="31547" customFormat="false" ht="15" hidden="false" customHeight="false" outlineLevel="0" collapsed="false">
      <c r="A31547" s="7" t="s">
        <v>56</v>
      </c>
      <c r="B31547" s="7" t="s">
        <v>177</v>
      </c>
      <c r="C31547" s="7" t="s">
        <v>1334</v>
      </c>
      <c r="D31547" s="7" t="n">
        <v>37</v>
      </c>
      <c r="E31547" s="7" t="n">
        <v>381.39</v>
      </c>
      <c r="F31547" s="7" t="n">
        <v>0</v>
      </c>
      <c r="G31547" s="7" t="n">
        <v>0</v>
      </c>
    </row>
    <row r="31548" customFormat="false" ht="15" hidden="false" customHeight="false" outlineLevel="0" collapsed="false">
      <c r="A31548" s="7" t="s">
        <v>56</v>
      </c>
      <c r="B31548" s="7" t="s">
        <v>177</v>
      </c>
      <c r="C31548" s="7" t="s">
        <v>1334</v>
      </c>
      <c r="D31548" s="7" t="n">
        <v>10</v>
      </c>
      <c r="E31548" s="7" t="n">
        <v>98.17</v>
      </c>
      <c r="F31548" s="7" t="n">
        <v>0</v>
      </c>
      <c r="G31548" s="7" t="n">
        <v>0</v>
      </c>
    </row>
    <row r="31549" customFormat="false" ht="15" hidden="false" customHeight="false" outlineLevel="0" collapsed="false">
      <c r="A31549" s="7" t="s">
        <v>56</v>
      </c>
      <c r="B31549" s="7" t="s">
        <v>177</v>
      </c>
      <c r="C31549" s="7" t="s">
        <v>1334</v>
      </c>
      <c r="D31549" s="7" t="n">
        <v>3</v>
      </c>
      <c r="E31549" s="7" t="n">
        <v>30.7</v>
      </c>
      <c r="F31549" s="7" t="n">
        <v>0</v>
      </c>
      <c r="G31549" s="7" t="n">
        <v>0</v>
      </c>
    </row>
    <row r="31550" customFormat="false" ht="15" hidden="false" customHeight="false" outlineLevel="0" collapsed="false">
      <c r="A31550" s="7" t="s">
        <v>56</v>
      </c>
      <c r="B31550" s="7" t="s">
        <v>177</v>
      </c>
      <c r="C31550" s="7" t="s">
        <v>1334</v>
      </c>
      <c r="D31550" s="7" t="n">
        <v>2</v>
      </c>
      <c r="E31550" s="7" t="n">
        <v>20.4</v>
      </c>
      <c r="F31550" s="7" t="n">
        <v>0</v>
      </c>
      <c r="G31550" s="7" t="n">
        <v>0</v>
      </c>
    </row>
    <row r="31551" customFormat="false" ht="15" hidden="false" customHeight="false" outlineLevel="0" collapsed="false">
      <c r="A31551" s="7" t="s">
        <v>56</v>
      </c>
      <c r="B31551" s="7" t="s">
        <v>177</v>
      </c>
      <c r="C31551" s="7" t="s">
        <v>1334</v>
      </c>
      <c r="D31551" s="7" t="n">
        <v>10</v>
      </c>
      <c r="E31551" s="7" t="n">
        <v>98.37</v>
      </c>
      <c r="F31551" s="7" t="n">
        <v>0</v>
      </c>
      <c r="G31551" s="7" t="n">
        <v>0</v>
      </c>
    </row>
    <row r="31552" customFormat="false" ht="15" hidden="false" customHeight="false" outlineLevel="0" collapsed="false">
      <c r="A31552" s="7" t="s">
        <v>56</v>
      </c>
      <c r="B31552" s="7" t="s">
        <v>177</v>
      </c>
      <c r="C31552" s="7" t="s">
        <v>1334</v>
      </c>
      <c r="D31552" s="7" t="n">
        <v>0</v>
      </c>
      <c r="E31552" s="7" t="n">
        <v>0</v>
      </c>
      <c r="F31552" s="7" t="n">
        <v>15</v>
      </c>
      <c r="G31552" s="7" t="n">
        <v>150.76</v>
      </c>
    </row>
    <row r="31553" customFormat="false" ht="15" hidden="false" customHeight="false" outlineLevel="0" collapsed="false">
      <c r="A31553" s="7" t="s">
        <v>56</v>
      </c>
      <c r="B31553" s="7" t="s">
        <v>177</v>
      </c>
      <c r="C31553" s="7" t="s">
        <v>1334</v>
      </c>
      <c r="D31553" s="7" t="n">
        <v>10</v>
      </c>
      <c r="E31553" s="7" t="n">
        <v>99.79</v>
      </c>
      <c r="F31553" s="7" t="n">
        <v>0</v>
      </c>
      <c r="G31553" s="7" t="n">
        <v>0</v>
      </c>
    </row>
    <row r="31554" customFormat="false" ht="15" hidden="false" customHeight="false" outlineLevel="0" collapsed="false">
      <c r="A31554" s="7" t="s">
        <v>56</v>
      </c>
      <c r="B31554" s="7" t="s">
        <v>177</v>
      </c>
      <c r="C31554" s="7" t="s">
        <v>1334</v>
      </c>
      <c r="D31554" s="7" t="n">
        <v>2</v>
      </c>
      <c r="E31554" s="7" t="n">
        <v>20.55</v>
      </c>
      <c r="F31554" s="7" t="n">
        <v>0</v>
      </c>
      <c r="G31554" s="7" t="n">
        <v>0</v>
      </c>
    </row>
    <row r="31555" customFormat="false" ht="15" hidden="false" customHeight="false" outlineLevel="0" collapsed="false">
      <c r="A31555" s="7" t="s">
        <v>56</v>
      </c>
      <c r="B31555" s="7" t="s">
        <v>177</v>
      </c>
      <c r="C31555" s="7" t="s">
        <v>1334</v>
      </c>
      <c r="D31555" s="7" t="n">
        <v>12</v>
      </c>
      <c r="E31555" s="7" t="n">
        <v>127.99</v>
      </c>
      <c r="F31555" s="7" t="n">
        <v>0</v>
      </c>
      <c r="G31555" s="7" t="n">
        <v>0</v>
      </c>
    </row>
    <row r="31556" customFormat="false" ht="15" hidden="false" customHeight="false" outlineLevel="0" collapsed="false">
      <c r="A31556" s="7" t="s">
        <v>56</v>
      </c>
      <c r="B31556" s="7" t="s">
        <v>121</v>
      </c>
      <c r="C31556" s="7" t="s">
        <v>1339</v>
      </c>
      <c r="D31556" s="7" t="n">
        <v>7</v>
      </c>
      <c r="E31556" s="7" t="n">
        <v>225.32</v>
      </c>
      <c r="F31556" s="7" t="n">
        <v>0</v>
      </c>
      <c r="G31556" s="7" t="n">
        <v>0</v>
      </c>
    </row>
    <row r="31557" customFormat="false" ht="15" hidden="false" customHeight="false" outlineLevel="0" collapsed="false">
      <c r="A31557" s="7" t="s">
        <v>56</v>
      </c>
      <c r="B31557" s="7" t="s">
        <v>121</v>
      </c>
      <c r="C31557" s="7" t="s">
        <v>1339</v>
      </c>
      <c r="D31557" s="7" t="n">
        <v>4</v>
      </c>
      <c r="E31557" s="7" t="n">
        <v>132.4</v>
      </c>
      <c r="F31557" s="7" t="n">
        <v>0</v>
      </c>
      <c r="G31557" s="7" t="n">
        <v>0</v>
      </c>
    </row>
    <row r="31558" customFormat="false" ht="15" hidden="false" customHeight="false" outlineLevel="0" collapsed="false">
      <c r="A31558" s="7" t="s">
        <v>56</v>
      </c>
      <c r="B31558" s="7" t="s">
        <v>123</v>
      </c>
      <c r="C31558" s="7" t="s">
        <v>1340</v>
      </c>
      <c r="D31558" s="7" t="n">
        <v>15</v>
      </c>
      <c r="E31558" s="7" t="n">
        <v>214.6</v>
      </c>
      <c r="F31558" s="7" t="n">
        <v>0</v>
      </c>
      <c r="G31558" s="7" t="n">
        <v>0</v>
      </c>
    </row>
    <row r="31559" customFormat="false" ht="15" hidden="false" customHeight="false" outlineLevel="0" collapsed="false">
      <c r="A31559" s="7" t="s">
        <v>56</v>
      </c>
      <c r="B31559" s="7" t="s">
        <v>123</v>
      </c>
      <c r="C31559" s="7" t="s">
        <v>1340</v>
      </c>
      <c r="D31559" s="7" t="n">
        <v>0</v>
      </c>
      <c r="E31559" s="7" t="n">
        <v>0</v>
      </c>
      <c r="F31559" s="7" t="n">
        <v>5</v>
      </c>
      <c r="G31559" s="7" t="n">
        <v>74.3</v>
      </c>
    </row>
    <row r="31560" customFormat="false" ht="15" hidden="false" customHeight="false" outlineLevel="0" collapsed="false">
      <c r="A31560" s="7" t="s">
        <v>56</v>
      </c>
      <c r="B31560" s="7" t="s">
        <v>123</v>
      </c>
      <c r="C31560" s="7" t="s">
        <v>1340</v>
      </c>
      <c r="D31560" s="7" t="n">
        <v>0</v>
      </c>
      <c r="E31560" s="7" t="n">
        <v>0</v>
      </c>
      <c r="F31560" s="7" t="n">
        <v>5</v>
      </c>
      <c r="G31560" s="7" t="n">
        <v>69.32</v>
      </c>
    </row>
    <row r="31561" customFormat="false" ht="15" hidden="false" customHeight="false" outlineLevel="0" collapsed="false">
      <c r="A31561" s="7" t="s">
        <v>56</v>
      </c>
      <c r="B31561" s="7" t="s">
        <v>123</v>
      </c>
      <c r="C31561" s="7" t="s">
        <v>1340</v>
      </c>
      <c r="D31561" s="7" t="n">
        <v>0</v>
      </c>
      <c r="E31561" s="7" t="n">
        <v>0</v>
      </c>
      <c r="F31561" s="7" t="n">
        <v>18</v>
      </c>
      <c r="G31561" s="7" t="n">
        <v>261.79</v>
      </c>
    </row>
    <row r="31562" customFormat="false" ht="15" hidden="false" customHeight="false" outlineLevel="0" collapsed="false">
      <c r="A31562" s="7" t="s">
        <v>56</v>
      </c>
      <c r="B31562" s="7" t="s">
        <v>123</v>
      </c>
      <c r="C31562" s="7" t="s">
        <v>1340</v>
      </c>
      <c r="D31562" s="7" t="n">
        <v>2</v>
      </c>
      <c r="E31562" s="7" t="n">
        <v>27.13</v>
      </c>
      <c r="F31562" s="7" t="n">
        <v>0</v>
      </c>
      <c r="G31562" s="7" t="n">
        <v>0</v>
      </c>
    </row>
    <row r="31563" customFormat="false" ht="15" hidden="false" customHeight="false" outlineLevel="0" collapsed="false">
      <c r="A31563" s="7" t="s">
        <v>56</v>
      </c>
      <c r="B31563" s="7" t="s">
        <v>123</v>
      </c>
      <c r="C31563" s="7" t="s">
        <v>1340</v>
      </c>
      <c r="D31563" s="7" t="n">
        <v>15</v>
      </c>
      <c r="E31563" s="7" t="n">
        <v>212.53</v>
      </c>
      <c r="F31563" s="7" t="n">
        <v>0</v>
      </c>
      <c r="G31563" s="7" t="n">
        <v>0</v>
      </c>
    </row>
    <row r="31564" customFormat="false" ht="15" hidden="false" customHeight="false" outlineLevel="0" collapsed="false">
      <c r="A31564" s="7" t="s">
        <v>56</v>
      </c>
      <c r="B31564" s="7" t="s">
        <v>123</v>
      </c>
      <c r="C31564" s="7" t="s">
        <v>1340</v>
      </c>
      <c r="D31564" s="7" t="n">
        <v>15</v>
      </c>
      <c r="E31564" s="7" t="n">
        <v>203.11</v>
      </c>
      <c r="F31564" s="7" t="n">
        <v>0</v>
      </c>
      <c r="G31564" s="7" t="n">
        <v>0</v>
      </c>
    </row>
    <row r="31565" customFormat="false" ht="15" hidden="false" customHeight="false" outlineLevel="0" collapsed="false">
      <c r="A31565" s="7" t="s">
        <v>56</v>
      </c>
      <c r="B31565" s="7" t="s">
        <v>123</v>
      </c>
      <c r="C31565" s="7" t="s">
        <v>1340</v>
      </c>
      <c r="D31565" s="7" t="n">
        <v>0</v>
      </c>
      <c r="E31565" s="7" t="n">
        <v>0</v>
      </c>
      <c r="F31565" s="7" t="n">
        <v>15</v>
      </c>
      <c r="G31565" s="7" t="n">
        <v>208.89</v>
      </c>
    </row>
    <row r="31566" customFormat="false" ht="15" hidden="false" customHeight="false" outlineLevel="0" collapsed="false">
      <c r="A31566" s="7" t="s">
        <v>56</v>
      </c>
      <c r="B31566" s="7" t="s">
        <v>123</v>
      </c>
      <c r="C31566" s="7" t="s">
        <v>1340</v>
      </c>
      <c r="D31566" s="7" t="n">
        <v>0</v>
      </c>
      <c r="E31566" s="7" t="n">
        <v>0</v>
      </c>
      <c r="F31566" s="7" t="n">
        <v>12</v>
      </c>
      <c r="G31566" s="7" t="n">
        <v>164.1</v>
      </c>
    </row>
    <row r="31567" customFormat="false" ht="15" hidden="false" customHeight="false" outlineLevel="0" collapsed="false">
      <c r="A31567" s="7" t="s">
        <v>56</v>
      </c>
      <c r="B31567" s="7" t="s">
        <v>123</v>
      </c>
      <c r="C31567" s="7" t="s">
        <v>1340</v>
      </c>
      <c r="D31567" s="7" t="n">
        <v>5</v>
      </c>
      <c r="E31567" s="7" t="n">
        <v>68.82</v>
      </c>
      <c r="F31567" s="7" t="n">
        <v>0</v>
      </c>
      <c r="G31567" s="7" t="n">
        <v>0</v>
      </c>
    </row>
    <row r="31568" customFormat="false" ht="15" hidden="false" customHeight="false" outlineLevel="0" collapsed="false">
      <c r="A31568" s="7" t="s">
        <v>56</v>
      </c>
      <c r="B31568" s="7" t="s">
        <v>123</v>
      </c>
      <c r="C31568" s="7" t="s">
        <v>1340</v>
      </c>
      <c r="D31568" s="7" t="n">
        <v>5</v>
      </c>
      <c r="E31568" s="7" t="n">
        <v>67.08</v>
      </c>
      <c r="F31568" s="7" t="n">
        <v>0</v>
      </c>
      <c r="G31568" s="7" t="n">
        <v>0</v>
      </c>
    </row>
    <row r="31569" customFormat="false" ht="15" hidden="false" customHeight="false" outlineLevel="0" collapsed="false">
      <c r="A31569" s="7" t="s">
        <v>56</v>
      </c>
      <c r="B31569" s="7" t="s">
        <v>123</v>
      </c>
      <c r="C31569" s="7" t="s">
        <v>1340</v>
      </c>
      <c r="D31569" s="7" t="n">
        <v>35</v>
      </c>
      <c r="E31569" s="7" t="n">
        <v>514.89</v>
      </c>
      <c r="F31569" s="7" t="n">
        <v>0</v>
      </c>
      <c r="G31569" s="7" t="n">
        <v>0</v>
      </c>
    </row>
    <row r="31570" customFormat="false" ht="15" hidden="false" customHeight="false" outlineLevel="0" collapsed="false">
      <c r="A31570" s="7" t="s">
        <v>56</v>
      </c>
      <c r="B31570" s="7" t="s">
        <v>123</v>
      </c>
      <c r="C31570" s="7" t="s">
        <v>1340</v>
      </c>
      <c r="D31570" s="7" t="n">
        <v>35</v>
      </c>
      <c r="E31570" s="7" t="n">
        <v>494.06</v>
      </c>
      <c r="F31570" s="7" t="n">
        <v>0</v>
      </c>
      <c r="G31570" s="7" t="n">
        <v>0</v>
      </c>
    </row>
    <row r="31571" customFormat="false" ht="15" hidden="false" customHeight="false" outlineLevel="0" collapsed="false">
      <c r="A31571" s="7" t="s">
        <v>56</v>
      </c>
      <c r="B31571" s="7" t="s">
        <v>123</v>
      </c>
      <c r="C31571" s="7" t="s">
        <v>1340</v>
      </c>
      <c r="D31571" s="7" t="n">
        <v>0</v>
      </c>
      <c r="E31571" s="7" t="n">
        <v>0</v>
      </c>
      <c r="F31571" s="7" t="n">
        <v>10</v>
      </c>
      <c r="G31571" s="7" t="n">
        <v>138.64</v>
      </c>
    </row>
    <row r="31572" customFormat="false" ht="15" hidden="false" customHeight="false" outlineLevel="0" collapsed="false">
      <c r="A31572" s="7" t="s">
        <v>56</v>
      </c>
      <c r="B31572" s="7" t="s">
        <v>123</v>
      </c>
      <c r="C31572" s="7" t="s">
        <v>1340</v>
      </c>
      <c r="D31572" s="7" t="n">
        <v>0</v>
      </c>
      <c r="E31572" s="7" t="n">
        <v>0</v>
      </c>
      <c r="F31572" s="7" t="n">
        <v>20</v>
      </c>
      <c r="G31572" s="7" t="n">
        <v>271.66</v>
      </c>
    </row>
    <row r="31573" customFormat="false" ht="15" hidden="false" customHeight="false" outlineLevel="0" collapsed="false">
      <c r="A31573" s="7" t="s">
        <v>56</v>
      </c>
      <c r="B31573" s="7" t="s">
        <v>123</v>
      </c>
      <c r="C31573" s="7" t="s">
        <v>1340</v>
      </c>
      <c r="D31573" s="7" t="n">
        <v>10</v>
      </c>
      <c r="E31573" s="7" t="n">
        <v>148.32</v>
      </c>
      <c r="F31573" s="7" t="n">
        <v>0</v>
      </c>
      <c r="G31573" s="7" t="n">
        <v>0</v>
      </c>
    </row>
    <row r="31574" customFormat="false" ht="15" hidden="false" customHeight="false" outlineLevel="0" collapsed="false">
      <c r="A31574" s="7" t="s">
        <v>56</v>
      </c>
      <c r="B31574" s="7" t="s">
        <v>231</v>
      </c>
      <c r="C31574" s="7" t="s">
        <v>1342</v>
      </c>
      <c r="D31574" s="7" t="n">
        <v>14</v>
      </c>
      <c r="E31574" s="7" t="n">
        <v>226.55</v>
      </c>
      <c r="F31574" s="7" t="n">
        <v>0</v>
      </c>
      <c r="G31574" s="7" t="n">
        <v>0</v>
      </c>
    </row>
    <row r="31575" customFormat="false" ht="15" hidden="false" customHeight="false" outlineLevel="0" collapsed="false">
      <c r="A31575" s="7" t="s">
        <v>56</v>
      </c>
      <c r="B31575" s="7" t="s">
        <v>231</v>
      </c>
      <c r="C31575" s="7" t="s">
        <v>1342</v>
      </c>
      <c r="D31575" s="7" t="n">
        <v>0</v>
      </c>
      <c r="E31575" s="7" t="n">
        <v>0</v>
      </c>
      <c r="F31575" s="7" t="n">
        <v>10</v>
      </c>
      <c r="G31575" s="7" t="n">
        <v>150.42</v>
      </c>
    </row>
    <row r="31576" customFormat="false" ht="15" hidden="false" customHeight="false" outlineLevel="0" collapsed="false">
      <c r="A31576" s="7" t="s">
        <v>56</v>
      </c>
      <c r="B31576" s="7" t="s">
        <v>231</v>
      </c>
      <c r="C31576" s="7" t="s">
        <v>1342</v>
      </c>
      <c r="D31576" s="7" t="n">
        <v>0</v>
      </c>
      <c r="E31576" s="7" t="n">
        <v>0</v>
      </c>
      <c r="F31576" s="7" t="n">
        <v>10</v>
      </c>
      <c r="G31576" s="7" t="n">
        <v>159.98</v>
      </c>
    </row>
    <row r="31577" customFormat="false" ht="15" hidden="false" customHeight="false" outlineLevel="0" collapsed="false">
      <c r="A31577" s="7" t="s">
        <v>56</v>
      </c>
      <c r="B31577" s="7" t="s">
        <v>231</v>
      </c>
      <c r="C31577" s="7" t="s">
        <v>1342</v>
      </c>
      <c r="D31577" s="7" t="n">
        <v>0</v>
      </c>
      <c r="E31577" s="7" t="n">
        <v>0</v>
      </c>
      <c r="F31577" s="7" t="n">
        <v>20</v>
      </c>
      <c r="G31577" s="7" t="n">
        <v>304.99</v>
      </c>
    </row>
    <row r="31578" customFormat="false" ht="15" hidden="false" customHeight="false" outlineLevel="0" collapsed="false">
      <c r="A31578" s="7" t="s">
        <v>56</v>
      </c>
      <c r="B31578" s="7" t="s">
        <v>231</v>
      </c>
      <c r="C31578" s="7" t="s">
        <v>1342</v>
      </c>
      <c r="D31578" s="7" t="n">
        <v>0</v>
      </c>
      <c r="E31578" s="7" t="n">
        <v>0</v>
      </c>
      <c r="F31578" s="7" t="n">
        <v>10</v>
      </c>
      <c r="G31578" s="7" t="n">
        <v>153.19</v>
      </c>
    </row>
    <row r="31579" customFormat="false" ht="15" hidden="false" customHeight="false" outlineLevel="0" collapsed="false">
      <c r="A31579" s="7" t="s">
        <v>56</v>
      </c>
      <c r="B31579" s="7" t="s">
        <v>231</v>
      </c>
      <c r="C31579" s="7" t="s">
        <v>1342</v>
      </c>
      <c r="D31579" s="7" t="n">
        <v>25</v>
      </c>
      <c r="E31579" s="7" t="n">
        <v>393.43</v>
      </c>
      <c r="F31579" s="7" t="n">
        <v>0</v>
      </c>
      <c r="G31579" s="7" t="n">
        <v>0</v>
      </c>
    </row>
    <row r="31580" customFormat="false" ht="15" hidden="false" customHeight="false" outlineLevel="0" collapsed="false">
      <c r="A31580" s="7" t="s">
        <v>56</v>
      </c>
      <c r="B31580" s="7" t="s">
        <v>231</v>
      </c>
      <c r="C31580" s="7" t="s">
        <v>1342</v>
      </c>
      <c r="D31580" s="7" t="n">
        <v>10</v>
      </c>
      <c r="E31580" s="7" t="n">
        <v>155.86</v>
      </c>
      <c r="F31580" s="7" t="n">
        <v>0</v>
      </c>
      <c r="G31580" s="7" t="n">
        <v>0</v>
      </c>
    </row>
    <row r="31581" customFormat="false" ht="15" hidden="false" customHeight="false" outlineLevel="0" collapsed="false">
      <c r="A31581" s="7" t="s">
        <v>56</v>
      </c>
      <c r="B31581" s="7" t="s">
        <v>270</v>
      </c>
      <c r="C31581" s="7" t="s">
        <v>1343</v>
      </c>
      <c r="D31581" s="7" t="n">
        <v>0</v>
      </c>
      <c r="E31581" s="7" t="n">
        <v>0</v>
      </c>
      <c r="F31581" s="7" t="n">
        <v>8</v>
      </c>
      <c r="G31581" s="7" t="n">
        <v>98.08</v>
      </c>
    </row>
    <row r="31582" customFormat="false" ht="15" hidden="false" customHeight="false" outlineLevel="0" collapsed="false">
      <c r="A31582" s="7" t="s">
        <v>56</v>
      </c>
      <c r="B31582" s="7" t="s">
        <v>270</v>
      </c>
      <c r="C31582" s="7" t="s">
        <v>1343</v>
      </c>
      <c r="D31582" s="7" t="n">
        <v>10</v>
      </c>
      <c r="E31582" s="7" t="n">
        <v>111.94</v>
      </c>
      <c r="F31582" s="7" t="n">
        <v>0</v>
      </c>
      <c r="G31582" s="7" t="n">
        <v>0</v>
      </c>
    </row>
    <row r="31583" customFormat="false" ht="15" hidden="false" customHeight="false" outlineLevel="0" collapsed="false">
      <c r="A31583" s="7" t="s">
        <v>56</v>
      </c>
      <c r="B31583" s="7" t="s">
        <v>270</v>
      </c>
      <c r="C31583" s="7" t="s">
        <v>1343</v>
      </c>
      <c r="D31583" s="7" t="n">
        <v>6</v>
      </c>
      <c r="E31583" s="7" t="n">
        <v>69.65</v>
      </c>
      <c r="F31583" s="7" t="n">
        <v>0</v>
      </c>
      <c r="G31583" s="7" t="n">
        <v>0</v>
      </c>
    </row>
    <row r="31584" customFormat="false" ht="15" hidden="false" customHeight="false" outlineLevel="0" collapsed="false">
      <c r="A31584" s="7" t="s">
        <v>56</v>
      </c>
      <c r="B31584" s="7" t="s">
        <v>270</v>
      </c>
      <c r="C31584" s="7" t="s">
        <v>1343</v>
      </c>
      <c r="D31584" s="7" t="n">
        <v>10</v>
      </c>
      <c r="E31584" s="7" t="n">
        <v>116.46</v>
      </c>
      <c r="F31584" s="7" t="n">
        <v>0</v>
      </c>
      <c r="G31584" s="7" t="n">
        <v>0</v>
      </c>
    </row>
    <row r="31585" customFormat="false" ht="15" hidden="false" customHeight="false" outlineLevel="0" collapsed="false">
      <c r="A31585" s="7" t="s">
        <v>56</v>
      </c>
      <c r="B31585" s="7" t="s">
        <v>270</v>
      </c>
      <c r="C31585" s="7" t="s">
        <v>1343</v>
      </c>
      <c r="D31585" s="7" t="n">
        <v>5</v>
      </c>
      <c r="E31585" s="7" t="n">
        <v>55.85</v>
      </c>
      <c r="F31585" s="7" t="n">
        <v>0</v>
      </c>
      <c r="G31585" s="7" t="n">
        <v>0</v>
      </c>
    </row>
    <row r="31586" customFormat="false" ht="15" hidden="false" customHeight="false" outlineLevel="0" collapsed="false">
      <c r="A31586" s="7" t="s">
        <v>56</v>
      </c>
      <c r="B31586" s="7" t="s">
        <v>270</v>
      </c>
      <c r="C31586" s="7" t="s">
        <v>1343</v>
      </c>
      <c r="D31586" s="7" t="n">
        <v>10</v>
      </c>
      <c r="E31586" s="7" t="n">
        <v>113.55</v>
      </c>
      <c r="F31586" s="7" t="n">
        <v>0</v>
      </c>
      <c r="G31586" s="7" t="n">
        <v>0</v>
      </c>
    </row>
    <row r="31587" customFormat="false" ht="15" hidden="false" customHeight="false" outlineLevel="0" collapsed="false">
      <c r="A31587" s="7" t="s">
        <v>56</v>
      </c>
      <c r="B31587" s="7" t="s">
        <v>270</v>
      </c>
      <c r="C31587" s="7" t="s">
        <v>1343</v>
      </c>
      <c r="D31587" s="7" t="n">
        <v>0</v>
      </c>
      <c r="E31587" s="7" t="n">
        <v>0</v>
      </c>
      <c r="F31587" s="7" t="n">
        <v>5</v>
      </c>
      <c r="G31587" s="7" t="n">
        <v>56.03</v>
      </c>
    </row>
    <row r="31588" customFormat="false" ht="15" hidden="false" customHeight="false" outlineLevel="0" collapsed="false">
      <c r="A31588" s="7" t="s">
        <v>56</v>
      </c>
      <c r="B31588" s="7" t="s">
        <v>270</v>
      </c>
      <c r="C31588" s="7" t="s">
        <v>1343</v>
      </c>
      <c r="D31588" s="7" t="n">
        <v>0</v>
      </c>
      <c r="E31588" s="7" t="n">
        <v>0</v>
      </c>
      <c r="F31588" s="7" t="n">
        <v>5</v>
      </c>
      <c r="G31588" s="7" t="n">
        <v>56.41</v>
      </c>
    </row>
    <row r="31589" customFormat="false" ht="15" hidden="false" customHeight="false" outlineLevel="0" collapsed="false">
      <c r="A31589" s="7" t="s">
        <v>56</v>
      </c>
      <c r="B31589" s="7" t="s">
        <v>270</v>
      </c>
      <c r="C31589" s="7" t="s">
        <v>1343</v>
      </c>
      <c r="D31589" s="7" t="n">
        <v>0</v>
      </c>
      <c r="E31589" s="7" t="n">
        <v>0</v>
      </c>
      <c r="F31589" s="7" t="n">
        <v>5</v>
      </c>
      <c r="G31589" s="7" t="n">
        <v>57.19</v>
      </c>
    </row>
    <row r="31590" customFormat="false" ht="15" hidden="false" customHeight="false" outlineLevel="0" collapsed="false">
      <c r="A31590" s="7" t="s">
        <v>56</v>
      </c>
      <c r="B31590" s="7" t="s">
        <v>270</v>
      </c>
      <c r="C31590" s="7" t="s">
        <v>1343</v>
      </c>
      <c r="D31590" s="7" t="n">
        <v>10</v>
      </c>
      <c r="E31590" s="7" t="n">
        <v>121.36</v>
      </c>
      <c r="F31590" s="7" t="n">
        <v>0</v>
      </c>
      <c r="G31590" s="7" t="n">
        <v>0</v>
      </c>
    </row>
    <row r="31591" customFormat="false" ht="15" hidden="false" customHeight="false" outlineLevel="0" collapsed="false">
      <c r="A31591" s="7" t="s">
        <v>56</v>
      </c>
      <c r="B31591" s="7" t="s">
        <v>270</v>
      </c>
      <c r="C31591" s="7" t="s">
        <v>1343</v>
      </c>
      <c r="D31591" s="7" t="n">
        <v>0</v>
      </c>
      <c r="E31591" s="7" t="n">
        <v>0</v>
      </c>
      <c r="F31591" s="7" t="n">
        <v>12</v>
      </c>
      <c r="G31591" s="7" t="n">
        <v>143.99</v>
      </c>
    </row>
    <row r="31592" customFormat="false" ht="15" hidden="false" customHeight="false" outlineLevel="0" collapsed="false">
      <c r="A31592" s="7" t="s">
        <v>56</v>
      </c>
      <c r="B31592" s="7" t="s">
        <v>270</v>
      </c>
      <c r="C31592" s="7" t="s">
        <v>1343</v>
      </c>
      <c r="D31592" s="7" t="n">
        <v>10</v>
      </c>
      <c r="E31592" s="7" t="n">
        <v>117.3</v>
      </c>
      <c r="F31592" s="7" t="n">
        <v>0</v>
      </c>
      <c r="G31592" s="7" t="n">
        <v>0</v>
      </c>
    </row>
    <row r="31593" customFormat="false" ht="15" hidden="false" customHeight="false" outlineLevel="0" collapsed="false">
      <c r="A31593" s="7" t="s">
        <v>56</v>
      </c>
      <c r="B31593" s="7" t="s">
        <v>270</v>
      </c>
      <c r="C31593" s="7" t="s">
        <v>1343</v>
      </c>
      <c r="D31593" s="7" t="n">
        <v>10</v>
      </c>
      <c r="E31593" s="7" t="n">
        <v>122.36</v>
      </c>
      <c r="F31593" s="7" t="n">
        <v>0</v>
      </c>
      <c r="G31593" s="7" t="n">
        <v>0</v>
      </c>
    </row>
    <row r="31594" customFormat="false" ht="15" hidden="false" customHeight="false" outlineLevel="0" collapsed="false">
      <c r="A31594" s="7" t="s">
        <v>56</v>
      </c>
      <c r="B31594" s="7" t="s">
        <v>270</v>
      </c>
      <c r="C31594" s="7" t="s">
        <v>1343</v>
      </c>
      <c r="D31594" s="7" t="n">
        <v>2</v>
      </c>
      <c r="E31594" s="7" t="n">
        <v>23.38</v>
      </c>
      <c r="F31594" s="7" t="n">
        <v>0</v>
      </c>
      <c r="G31594" s="7" t="n">
        <v>0</v>
      </c>
    </row>
    <row r="31595" customFormat="false" ht="15" hidden="false" customHeight="false" outlineLevel="0" collapsed="false">
      <c r="A31595" s="7" t="s">
        <v>56</v>
      </c>
      <c r="B31595" s="7" t="s">
        <v>270</v>
      </c>
      <c r="C31595" s="7" t="s">
        <v>1343</v>
      </c>
      <c r="D31595" s="7" t="n">
        <v>0</v>
      </c>
      <c r="E31595" s="7" t="n">
        <v>0</v>
      </c>
      <c r="F31595" s="7" t="n">
        <v>15</v>
      </c>
      <c r="G31595" s="7" t="n">
        <v>172.33</v>
      </c>
    </row>
    <row r="31596" customFormat="false" ht="15" hidden="false" customHeight="false" outlineLevel="0" collapsed="false">
      <c r="A31596" s="7" t="s">
        <v>56</v>
      </c>
      <c r="B31596" s="7" t="s">
        <v>201</v>
      </c>
      <c r="C31596" s="7" t="s">
        <v>1344</v>
      </c>
      <c r="D31596" s="7" t="n">
        <v>45</v>
      </c>
      <c r="E31596" s="7" t="n">
        <v>259.51</v>
      </c>
      <c r="F31596" s="7" t="n">
        <v>0</v>
      </c>
      <c r="G31596" s="7" t="n">
        <v>0</v>
      </c>
    </row>
    <row r="31597" customFormat="false" ht="15" hidden="false" customHeight="false" outlineLevel="0" collapsed="false">
      <c r="A31597" s="7" t="s">
        <v>56</v>
      </c>
      <c r="B31597" s="7" t="s">
        <v>201</v>
      </c>
      <c r="C31597" s="7" t="s">
        <v>1344</v>
      </c>
      <c r="D31597" s="7" t="n">
        <v>0</v>
      </c>
      <c r="E31597" s="7" t="n">
        <v>0</v>
      </c>
      <c r="F31597" s="7" t="n">
        <v>10</v>
      </c>
      <c r="G31597" s="7" t="n">
        <v>58.92</v>
      </c>
    </row>
    <row r="31598" customFormat="false" ht="15" hidden="false" customHeight="false" outlineLevel="0" collapsed="false">
      <c r="A31598" s="7" t="s">
        <v>56</v>
      </c>
      <c r="B31598" s="7" t="s">
        <v>201</v>
      </c>
      <c r="C31598" s="7" t="s">
        <v>1344</v>
      </c>
      <c r="D31598" s="7" t="n">
        <v>25</v>
      </c>
      <c r="E31598" s="7" t="n">
        <v>151.06</v>
      </c>
      <c r="F31598" s="7" t="n">
        <v>0</v>
      </c>
      <c r="G31598" s="7" t="n">
        <v>0</v>
      </c>
    </row>
    <row r="31599" customFormat="false" ht="15" hidden="false" customHeight="false" outlineLevel="0" collapsed="false">
      <c r="A31599" s="7" t="s">
        <v>56</v>
      </c>
      <c r="B31599" s="7" t="s">
        <v>201</v>
      </c>
      <c r="C31599" s="7" t="s">
        <v>1344</v>
      </c>
      <c r="D31599" s="7" t="n">
        <v>50</v>
      </c>
      <c r="E31599" s="7" t="n">
        <v>312.61</v>
      </c>
      <c r="F31599" s="7" t="n">
        <v>0</v>
      </c>
      <c r="G31599" s="7" t="n">
        <v>0</v>
      </c>
    </row>
    <row r="31600" customFormat="false" ht="15" hidden="false" customHeight="false" outlineLevel="0" collapsed="false">
      <c r="A31600" s="7" t="s">
        <v>56</v>
      </c>
      <c r="B31600" s="7" t="s">
        <v>201</v>
      </c>
      <c r="C31600" s="7" t="s">
        <v>1344</v>
      </c>
      <c r="D31600" s="7" t="n">
        <v>35</v>
      </c>
      <c r="E31600" s="7" t="n">
        <v>201.42</v>
      </c>
      <c r="F31600" s="7" t="n">
        <v>0</v>
      </c>
      <c r="G31600" s="7" t="n">
        <v>0</v>
      </c>
    </row>
    <row r="31601" customFormat="false" ht="15" hidden="false" customHeight="false" outlineLevel="0" collapsed="false">
      <c r="A31601" s="7" t="s">
        <v>56</v>
      </c>
      <c r="B31601" s="7" t="s">
        <v>201</v>
      </c>
      <c r="C31601" s="7" t="s">
        <v>1344</v>
      </c>
      <c r="D31601" s="7" t="n">
        <v>15</v>
      </c>
      <c r="E31601" s="7" t="n">
        <v>90.33</v>
      </c>
      <c r="F31601" s="7" t="n">
        <v>0</v>
      </c>
      <c r="G31601" s="7" t="n">
        <v>0</v>
      </c>
    </row>
    <row r="31602" customFormat="false" ht="15" hidden="false" customHeight="false" outlineLevel="0" collapsed="false">
      <c r="A31602" s="7" t="s">
        <v>56</v>
      </c>
      <c r="B31602" s="7" t="s">
        <v>201</v>
      </c>
      <c r="C31602" s="7" t="s">
        <v>1344</v>
      </c>
      <c r="D31602" s="7" t="n">
        <v>30</v>
      </c>
      <c r="E31602" s="7" t="n">
        <v>179.4</v>
      </c>
      <c r="F31602" s="7" t="n">
        <v>0</v>
      </c>
      <c r="G31602" s="7" t="n">
        <v>0</v>
      </c>
    </row>
    <row r="31603" customFormat="false" ht="15" hidden="false" customHeight="false" outlineLevel="0" collapsed="false">
      <c r="A31603" s="7" t="s">
        <v>56</v>
      </c>
      <c r="B31603" s="7" t="s">
        <v>201</v>
      </c>
      <c r="C31603" s="7" t="s">
        <v>1344</v>
      </c>
      <c r="D31603" s="7" t="n">
        <v>0</v>
      </c>
      <c r="E31603" s="7" t="n">
        <v>0</v>
      </c>
      <c r="F31603" s="7" t="n">
        <v>20</v>
      </c>
      <c r="G31603" s="7" t="n">
        <v>117.84</v>
      </c>
    </row>
    <row r="31604" customFormat="false" ht="15" hidden="false" customHeight="false" outlineLevel="0" collapsed="false">
      <c r="A31604" s="7" t="s">
        <v>56</v>
      </c>
      <c r="B31604" s="7" t="s">
        <v>201</v>
      </c>
      <c r="C31604" s="7" t="s">
        <v>1344</v>
      </c>
      <c r="D31604" s="7" t="n">
        <v>20</v>
      </c>
      <c r="E31604" s="7" t="n">
        <v>116.99</v>
      </c>
      <c r="F31604" s="7" t="n">
        <v>0</v>
      </c>
      <c r="G31604" s="7" t="n">
        <v>0</v>
      </c>
    </row>
    <row r="31605" customFormat="false" ht="15" hidden="false" customHeight="false" outlineLevel="0" collapsed="false">
      <c r="A31605" s="7" t="s">
        <v>56</v>
      </c>
      <c r="B31605" s="7" t="s">
        <v>201</v>
      </c>
      <c r="C31605" s="7" t="s">
        <v>1344</v>
      </c>
      <c r="D31605" s="7" t="n">
        <v>10</v>
      </c>
      <c r="E31605" s="7" t="n">
        <v>57.02</v>
      </c>
      <c r="F31605" s="7" t="n">
        <v>0</v>
      </c>
      <c r="G31605" s="7" t="n">
        <v>0</v>
      </c>
    </row>
    <row r="31606" customFormat="false" ht="15" hidden="false" customHeight="false" outlineLevel="0" collapsed="false">
      <c r="A31606" s="7" t="s">
        <v>56</v>
      </c>
      <c r="B31606" s="7" t="s">
        <v>201</v>
      </c>
      <c r="C31606" s="7" t="s">
        <v>1344</v>
      </c>
      <c r="D31606" s="7" t="n">
        <v>45</v>
      </c>
      <c r="E31606" s="7" t="n">
        <v>273.61</v>
      </c>
      <c r="F31606" s="7" t="n">
        <v>0</v>
      </c>
      <c r="G31606" s="7" t="n">
        <v>0</v>
      </c>
    </row>
    <row r="31607" customFormat="false" ht="15" hidden="false" customHeight="false" outlineLevel="0" collapsed="false">
      <c r="A31607" s="7" t="s">
        <v>56</v>
      </c>
      <c r="B31607" s="7" t="s">
        <v>201</v>
      </c>
      <c r="C31607" s="7" t="s">
        <v>1344</v>
      </c>
      <c r="D31607" s="7" t="n">
        <v>0</v>
      </c>
      <c r="E31607" s="7" t="n">
        <v>0</v>
      </c>
      <c r="F31607" s="7" t="n">
        <v>10</v>
      </c>
      <c r="G31607" s="7" t="n">
        <v>62.33</v>
      </c>
    </row>
    <row r="31608" customFormat="false" ht="15" hidden="false" customHeight="false" outlineLevel="0" collapsed="false">
      <c r="A31608" s="7" t="s">
        <v>56</v>
      </c>
      <c r="B31608" s="7" t="s">
        <v>201</v>
      </c>
      <c r="C31608" s="7" t="s">
        <v>1344</v>
      </c>
      <c r="D31608" s="7" t="n">
        <v>25</v>
      </c>
      <c r="E31608" s="7" t="n">
        <v>157.59</v>
      </c>
      <c r="F31608" s="7" t="n">
        <v>0</v>
      </c>
      <c r="G31608" s="7" t="n">
        <v>0</v>
      </c>
    </row>
    <row r="31609" customFormat="false" ht="15" hidden="false" customHeight="false" outlineLevel="0" collapsed="false">
      <c r="A31609" s="7" t="s">
        <v>56</v>
      </c>
      <c r="B31609" s="7" t="s">
        <v>201</v>
      </c>
      <c r="C31609" s="7" t="s">
        <v>1344</v>
      </c>
      <c r="D31609" s="7" t="n">
        <v>0</v>
      </c>
      <c r="E31609" s="7" t="n">
        <v>0</v>
      </c>
      <c r="F31609" s="7" t="n">
        <v>10</v>
      </c>
      <c r="G31609" s="7" t="n">
        <v>63.16</v>
      </c>
    </row>
    <row r="31610" customFormat="false" ht="15" hidden="false" customHeight="false" outlineLevel="0" collapsed="false">
      <c r="A31610" s="7" t="s">
        <v>56</v>
      </c>
      <c r="B31610" s="7" t="s">
        <v>201</v>
      </c>
      <c r="C31610" s="7" t="s">
        <v>1344</v>
      </c>
      <c r="D31610" s="7" t="n">
        <v>0</v>
      </c>
      <c r="E31610" s="7" t="n">
        <v>0</v>
      </c>
      <c r="F31610" s="7" t="n">
        <v>35</v>
      </c>
      <c r="G31610" s="7" t="n">
        <v>216.35</v>
      </c>
    </row>
    <row r="31611" customFormat="false" ht="15" hidden="false" customHeight="false" outlineLevel="0" collapsed="false">
      <c r="A31611" s="7" t="s">
        <v>56</v>
      </c>
      <c r="B31611" s="7" t="s">
        <v>201</v>
      </c>
      <c r="C31611" s="7" t="s">
        <v>1344</v>
      </c>
      <c r="D31611" s="7" t="n">
        <v>35</v>
      </c>
      <c r="E31611" s="7" t="n">
        <v>209.98</v>
      </c>
      <c r="F31611" s="7" t="n">
        <v>0</v>
      </c>
      <c r="G31611" s="7" t="n">
        <v>0</v>
      </c>
    </row>
    <row r="31612" customFormat="false" ht="15" hidden="false" customHeight="false" outlineLevel="0" collapsed="false">
      <c r="A31612" s="7" t="s">
        <v>56</v>
      </c>
      <c r="B31612" s="7" t="s">
        <v>201</v>
      </c>
      <c r="C31612" s="7" t="s">
        <v>1344</v>
      </c>
      <c r="D31612" s="7" t="n">
        <v>0</v>
      </c>
      <c r="E31612" s="7" t="n">
        <v>0</v>
      </c>
      <c r="F31612" s="7" t="n">
        <v>10</v>
      </c>
      <c r="G31612" s="7" t="n">
        <v>59.19</v>
      </c>
    </row>
    <row r="31613" customFormat="false" ht="15" hidden="false" customHeight="false" outlineLevel="0" collapsed="false">
      <c r="A31613" s="7" t="s">
        <v>56</v>
      </c>
      <c r="B31613" s="7" t="s">
        <v>246</v>
      </c>
      <c r="C31613" s="7" t="s">
        <v>1345</v>
      </c>
      <c r="D31613" s="7" t="n">
        <v>50</v>
      </c>
      <c r="E31613" s="7" t="n">
        <v>241.03</v>
      </c>
      <c r="F31613" s="7" t="n">
        <v>0</v>
      </c>
      <c r="G31613" s="7" t="n">
        <v>0</v>
      </c>
    </row>
    <row r="31614" customFormat="false" ht="15" hidden="false" customHeight="false" outlineLevel="0" collapsed="false">
      <c r="A31614" s="7" t="s">
        <v>56</v>
      </c>
      <c r="B31614" s="7" t="s">
        <v>246</v>
      </c>
      <c r="C31614" s="7" t="s">
        <v>1345</v>
      </c>
      <c r="D31614" s="7" t="n">
        <v>0</v>
      </c>
      <c r="E31614" s="7" t="n">
        <v>0</v>
      </c>
      <c r="F31614" s="7" t="n">
        <v>30</v>
      </c>
      <c r="G31614" s="7" t="n">
        <v>144.89</v>
      </c>
    </row>
    <row r="31615" customFormat="false" ht="15" hidden="false" customHeight="false" outlineLevel="0" collapsed="false">
      <c r="A31615" s="7" t="s">
        <v>56</v>
      </c>
      <c r="B31615" s="7" t="s">
        <v>246</v>
      </c>
      <c r="C31615" s="7" t="s">
        <v>1345</v>
      </c>
      <c r="D31615" s="7" t="n">
        <v>0</v>
      </c>
      <c r="E31615" s="7" t="n">
        <v>0</v>
      </c>
      <c r="F31615" s="7" t="n">
        <v>30</v>
      </c>
      <c r="G31615" s="7" t="n">
        <v>135.17</v>
      </c>
    </row>
    <row r="31616" customFormat="false" ht="15" hidden="false" customHeight="false" outlineLevel="0" collapsed="false">
      <c r="A31616" s="7" t="s">
        <v>56</v>
      </c>
      <c r="B31616" s="7" t="s">
        <v>246</v>
      </c>
      <c r="C31616" s="7" t="s">
        <v>1345</v>
      </c>
      <c r="D31616" s="7" t="n">
        <v>80</v>
      </c>
      <c r="E31616" s="7" t="n">
        <v>352.06</v>
      </c>
      <c r="F31616" s="7" t="n">
        <v>0</v>
      </c>
      <c r="G31616" s="7" t="n">
        <v>0</v>
      </c>
    </row>
    <row r="31617" customFormat="false" ht="15" hidden="false" customHeight="false" outlineLevel="0" collapsed="false">
      <c r="A31617" s="7" t="s">
        <v>56</v>
      </c>
      <c r="B31617" s="7" t="s">
        <v>246</v>
      </c>
      <c r="C31617" s="7" t="s">
        <v>1345</v>
      </c>
      <c r="D31617" s="7" t="n">
        <v>150</v>
      </c>
      <c r="E31617" s="7" t="n">
        <v>697.44</v>
      </c>
      <c r="F31617" s="7" t="n">
        <v>0</v>
      </c>
      <c r="G31617" s="7" t="n">
        <v>0</v>
      </c>
    </row>
    <row r="31618" customFormat="false" ht="15" hidden="false" customHeight="false" outlineLevel="0" collapsed="false">
      <c r="A31618" s="7" t="s">
        <v>56</v>
      </c>
      <c r="B31618" s="7" t="s">
        <v>246</v>
      </c>
      <c r="C31618" s="7" t="s">
        <v>1345</v>
      </c>
      <c r="D31618" s="7" t="n">
        <v>100</v>
      </c>
      <c r="E31618" s="7" t="n">
        <v>478.11</v>
      </c>
      <c r="F31618" s="7" t="n">
        <v>0</v>
      </c>
      <c r="G31618" s="7" t="n">
        <v>0</v>
      </c>
    </row>
    <row r="31619" customFormat="false" ht="15" hidden="false" customHeight="false" outlineLevel="0" collapsed="false">
      <c r="A31619" s="7" t="s">
        <v>56</v>
      </c>
      <c r="B31619" s="7" t="s">
        <v>246</v>
      </c>
      <c r="C31619" s="7" t="s">
        <v>1345</v>
      </c>
      <c r="D31619" s="7" t="n">
        <v>140</v>
      </c>
      <c r="E31619" s="7" t="n">
        <v>617.38</v>
      </c>
      <c r="F31619" s="7" t="n">
        <v>0</v>
      </c>
      <c r="G31619" s="7" t="n">
        <v>0</v>
      </c>
    </row>
    <row r="31620" customFormat="false" ht="15" hidden="false" customHeight="false" outlineLevel="0" collapsed="false">
      <c r="A31620" s="7" t="s">
        <v>56</v>
      </c>
      <c r="B31620" s="7" t="s">
        <v>246</v>
      </c>
      <c r="C31620" s="7" t="s">
        <v>1345</v>
      </c>
      <c r="D31620" s="7" t="n">
        <v>90</v>
      </c>
      <c r="E31620" s="7" t="n">
        <v>412.89</v>
      </c>
      <c r="F31620" s="7" t="n">
        <v>0</v>
      </c>
      <c r="G31620" s="7" t="n">
        <v>0</v>
      </c>
    </row>
    <row r="31621" customFormat="false" ht="15" hidden="false" customHeight="false" outlineLevel="0" collapsed="false">
      <c r="A31621" s="7" t="s">
        <v>56</v>
      </c>
      <c r="B31621" s="7" t="s">
        <v>246</v>
      </c>
      <c r="C31621" s="7" t="s">
        <v>1345</v>
      </c>
      <c r="D31621" s="7" t="n">
        <v>0</v>
      </c>
      <c r="E31621" s="7" t="n">
        <v>0</v>
      </c>
      <c r="F31621" s="7" t="n">
        <v>100</v>
      </c>
      <c r="G31621" s="7" t="n">
        <v>441.44</v>
      </c>
    </row>
    <row r="31622" customFormat="false" ht="15" hidden="false" customHeight="false" outlineLevel="0" collapsed="false">
      <c r="A31622" s="7" t="s">
        <v>56</v>
      </c>
      <c r="B31622" s="7" t="s">
        <v>246</v>
      </c>
      <c r="C31622" s="7" t="s">
        <v>1345</v>
      </c>
      <c r="D31622" s="7" t="n">
        <v>100</v>
      </c>
      <c r="E31622" s="7" t="n">
        <v>460.5</v>
      </c>
      <c r="F31622" s="7" t="n">
        <v>0</v>
      </c>
      <c r="G31622" s="7" t="n">
        <v>0</v>
      </c>
    </row>
    <row r="31623" customFormat="false" ht="15" hidden="false" customHeight="false" outlineLevel="0" collapsed="false">
      <c r="A31623" s="7" t="s">
        <v>56</v>
      </c>
      <c r="B31623" s="7" t="s">
        <v>246</v>
      </c>
      <c r="C31623" s="7" t="s">
        <v>1345</v>
      </c>
      <c r="D31623" s="7" t="n">
        <v>0</v>
      </c>
      <c r="E31623" s="7" t="n">
        <v>0</v>
      </c>
      <c r="F31623" s="7" t="n">
        <v>20</v>
      </c>
      <c r="G31623" s="7" t="n">
        <v>95.33</v>
      </c>
    </row>
    <row r="31624" customFormat="false" ht="15" hidden="false" customHeight="false" outlineLevel="0" collapsed="false">
      <c r="A31624" s="7" t="s">
        <v>56</v>
      </c>
      <c r="B31624" s="7" t="s">
        <v>246</v>
      </c>
      <c r="C31624" s="7" t="s">
        <v>1345</v>
      </c>
      <c r="D31624" s="7" t="n">
        <v>60</v>
      </c>
      <c r="E31624" s="7" t="n">
        <v>274.37</v>
      </c>
      <c r="F31624" s="7" t="n">
        <v>0</v>
      </c>
      <c r="G31624" s="7" t="n">
        <v>0</v>
      </c>
    </row>
    <row r="31625" customFormat="false" ht="15" hidden="false" customHeight="false" outlineLevel="0" collapsed="false">
      <c r="A31625" s="7" t="s">
        <v>56</v>
      </c>
      <c r="B31625" s="7" t="s">
        <v>246</v>
      </c>
      <c r="C31625" s="7" t="s">
        <v>1345</v>
      </c>
      <c r="D31625" s="7" t="n">
        <v>50</v>
      </c>
      <c r="E31625" s="7" t="n">
        <v>223.66</v>
      </c>
      <c r="F31625" s="7" t="n">
        <v>0</v>
      </c>
      <c r="G31625" s="7" t="n">
        <v>0</v>
      </c>
    </row>
    <row r="31626" customFormat="false" ht="15" hidden="false" customHeight="false" outlineLevel="0" collapsed="false">
      <c r="A31626" s="7" t="s">
        <v>56</v>
      </c>
      <c r="B31626" s="7" t="s">
        <v>246</v>
      </c>
      <c r="C31626" s="7" t="s">
        <v>1345</v>
      </c>
      <c r="D31626" s="7" t="n">
        <v>0</v>
      </c>
      <c r="E31626" s="7" t="n">
        <v>0</v>
      </c>
      <c r="F31626" s="7" t="n">
        <v>110</v>
      </c>
      <c r="G31626" s="7" t="n">
        <v>497.85</v>
      </c>
    </row>
    <row r="31627" customFormat="false" ht="15" hidden="false" customHeight="false" outlineLevel="0" collapsed="false">
      <c r="A31627" s="7" t="s">
        <v>56</v>
      </c>
      <c r="B31627" s="7" t="s">
        <v>246</v>
      </c>
      <c r="C31627" s="7" t="s">
        <v>1345</v>
      </c>
      <c r="D31627" s="7" t="n">
        <v>80</v>
      </c>
      <c r="E31627" s="7" t="n">
        <v>348.79</v>
      </c>
      <c r="F31627" s="7" t="n">
        <v>0</v>
      </c>
      <c r="G31627" s="7" t="n">
        <v>0</v>
      </c>
    </row>
    <row r="31628" customFormat="false" ht="15" hidden="false" customHeight="false" outlineLevel="0" collapsed="false">
      <c r="A31628" s="7" t="s">
        <v>56</v>
      </c>
      <c r="B31628" s="7" t="s">
        <v>246</v>
      </c>
      <c r="C31628" s="7" t="s">
        <v>1345</v>
      </c>
      <c r="D31628" s="7" t="n">
        <v>0</v>
      </c>
      <c r="E31628" s="7" t="n">
        <v>0</v>
      </c>
      <c r="F31628" s="7" t="n">
        <v>90</v>
      </c>
      <c r="G31628" s="7" t="n">
        <v>425.41</v>
      </c>
    </row>
    <row r="31629" customFormat="false" ht="15" hidden="false" customHeight="false" outlineLevel="0" collapsed="false">
      <c r="A31629" s="7" t="s">
        <v>56</v>
      </c>
      <c r="B31629" s="7" t="s">
        <v>246</v>
      </c>
      <c r="C31629" s="7" t="s">
        <v>1345</v>
      </c>
      <c r="D31629" s="7" t="n">
        <v>0</v>
      </c>
      <c r="E31629" s="7" t="n">
        <v>0</v>
      </c>
      <c r="F31629" s="7" t="n">
        <v>150</v>
      </c>
      <c r="G31629" s="7" t="n">
        <v>675.85</v>
      </c>
    </row>
    <row r="31630" customFormat="false" ht="15" hidden="false" customHeight="false" outlineLevel="0" collapsed="false">
      <c r="A31630" s="7" t="s">
        <v>56</v>
      </c>
      <c r="B31630" s="7" t="s">
        <v>246</v>
      </c>
      <c r="C31630" s="7" t="s">
        <v>1345</v>
      </c>
      <c r="D31630" s="7" t="n">
        <v>0</v>
      </c>
      <c r="E31630" s="7" t="n">
        <v>0</v>
      </c>
      <c r="F31630" s="7" t="n">
        <v>90</v>
      </c>
      <c r="G31630" s="7" t="n">
        <v>399.99</v>
      </c>
    </row>
    <row r="31631" customFormat="false" ht="15" hidden="false" customHeight="false" outlineLevel="0" collapsed="false">
      <c r="A31631" s="7" t="s">
        <v>56</v>
      </c>
      <c r="B31631" s="7" t="s">
        <v>246</v>
      </c>
      <c r="C31631" s="7" t="s">
        <v>1345</v>
      </c>
      <c r="D31631" s="7" t="n">
        <v>70</v>
      </c>
      <c r="E31631" s="7" t="n">
        <v>323.46</v>
      </c>
      <c r="F31631" s="7" t="n">
        <v>0</v>
      </c>
      <c r="G31631" s="7" t="n">
        <v>0</v>
      </c>
    </row>
    <row r="31632" customFormat="false" ht="15" hidden="false" customHeight="false" outlineLevel="0" collapsed="false">
      <c r="A31632" s="7" t="s">
        <v>56</v>
      </c>
      <c r="B31632" s="7" t="s">
        <v>302</v>
      </c>
      <c r="C31632" s="7" t="s">
        <v>1346</v>
      </c>
      <c r="D31632" s="7" t="n">
        <v>4</v>
      </c>
      <c r="E31632" s="7" t="n">
        <v>26.48</v>
      </c>
      <c r="F31632" s="7" t="n">
        <v>0</v>
      </c>
      <c r="G31632" s="7" t="n">
        <v>0</v>
      </c>
    </row>
    <row r="31633" customFormat="false" ht="15" hidden="false" customHeight="false" outlineLevel="0" collapsed="false">
      <c r="A31633" s="7" t="s">
        <v>56</v>
      </c>
      <c r="B31633" s="7" t="s">
        <v>264</v>
      </c>
      <c r="C31633" s="7" t="s">
        <v>1347</v>
      </c>
      <c r="D31633" s="7" t="n">
        <v>4</v>
      </c>
      <c r="E31633" s="7" t="n">
        <v>26.48</v>
      </c>
      <c r="F31633" s="7" t="n">
        <v>0</v>
      </c>
      <c r="G31633" s="7" t="n">
        <v>0</v>
      </c>
    </row>
    <row r="31634" customFormat="false" ht="15" hidden="false" customHeight="false" outlineLevel="0" collapsed="false">
      <c r="A31634" s="7" t="s">
        <v>56</v>
      </c>
      <c r="B31634" s="7" t="s">
        <v>297</v>
      </c>
      <c r="C31634" s="7" t="s">
        <v>1348</v>
      </c>
      <c r="D31634" s="7" t="n">
        <v>5</v>
      </c>
      <c r="E31634" s="7" t="n">
        <v>26.83</v>
      </c>
      <c r="F31634" s="7" t="n">
        <v>0</v>
      </c>
      <c r="G31634" s="7" t="n">
        <v>0</v>
      </c>
    </row>
    <row r="31635" customFormat="false" ht="15" hidden="false" customHeight="false" outlineLevel="0" collapsed="false">
      <c r="A31635" s="7" t="s">
        <v>56</v>
      </c>
      <c r="B31635" s="7" t="s">
        <v>297</v>
      </c>
      <c r="C31635" s="7" t="s">
        <v>1348</v>
      </c>
      <c r="D31635" s="7" t="n">
        <v>12</v>
      </c>
      <c r="E31635" s="7" t="n">
        <v>61.94</v>
      </c>
      <c r="F31635" s="7" t="n">
        <v>0</v>
      </c>
      <c r="G31635" s="7" t="n">
        <v>0</v>
      </c>
    </row>
    <row r="31636" customFormat="false" ht="15" hidden="false" customHeight="false" outlineLevel="0" collapsed="false">
      <c r="A31636" s="7" t="s">
        <v>56</v>
      </c>
      <c r="B31636" s="7" t="s">
        <v>297</v>
      </c>
      <c r="C31636" s="7" t="s">
        <v>1348</v>
      </c>
      <c r="D31636" s="7" t="n">
        <v>2</v>
      </c>
      <c r="E31636" s="7" t="n">
        <v>11.03</v>
      </c>
      <c r="F31636" s="7" t="n">
        <v>0</v>
      </c>
      <c r="G31636" s="7" t="n">
        <v>0</v>
      </c>
    </row>
    <row r="31637" customFormat="false" ht="15" hidden="false" customHeight="false" outlineLevel="0" collapsed="false">
      <c r="A31637" s="7" t="s">
        <v>56</v>
      </c>
      <c r="B31637" s="7" t="s">
        <v>150</v>
      </c>
      <c r="C31637" s="7" t="s">
        <v>1349</v>
      </c>
      <c r="D31637" s="7" t="n">
        <v>0</v>
      </c>
      <c r="E31637" s="7" t="n">
        <v>0</v>
      </c>
      <c r="F31637" s="7" t="n">
        <v>30</v>
      </c>
      <c r="G31637" s="7" t="n">
        <v>250.67</v>
      </c>
    </row>
    <row r="31638" customFormat="false" ht="15" hidden="false" customHeight="false" outlineLevel="0" collapsed="false">
      <c r="A31638" s="7" t="s">
        <v>56</v>
      </c>
      <c r="B31638" s="7" t="s">
        <v>150</v>
      </c>
      <c r="C31638" s="7" t="s">
        <v>1349</v>
      </c>
      <c r="D31638" s="7" t="n">
        <v>20</v>
      </c>
      <c r="E31638" s="7" t="n">
        <v>170.03</v>
      </c>
      <c r="F31638" s="7" t="n">
        <v>0</v>
      </c>
      <c r="G31638" s="7" t="n">
        <v>0</v>
      </c>
    </row>
    <row r="31639" customFormat="false" ht="15" hidden="false" customHeight="false" outlineLevel="0" collapsed="false">
      <c r="A31639" s="7" t="s">
        <v>56</v>
      </c>
      <c r="B31639" s="7" t="s">
        <v>150</v>
      </c>
      <c r="C31639" s="7" t="s">
        <v>1349</v>
      </c>
      <c r="D31639" s="7" t="n">
        <v>0</v>
      </c>
      <c r="E31639" s="7" t="n">
        <v>0</v>
      </c>
      <c r="F31639" s="7" t="n">
        <v>30</v>
      </c>
      <c r="G31639" s="7" t="n">
        <v>244.49</v>
      </c>
    </row>
    <row r="31640" customFormat="false" ht="15" hidden="false" customHeight="false" outlineLevel="0" collapsed="false">
      <c r="A31640" s="7" t="s">
        <v>56</v>
      </c>
      <c r="B31640" s="7" t="s">
        <v>150</v>
      </c>
      <c r="C31640" s="7" t="s">
        <v>1349</v>
      </c>
      <c r="D31640" s="7" t="n">
        <v>15</v>
      </c>
      <c r="E31640" s="7" t="n">
        <v>120.74</v>
      </c>
      <c r="F31640" s="7" t="n">
        <v>0</v>
      </c>
      <c r="G31640" s="7" t="n">
        <v>0</v>
      </c>
    </row>
    <row r="31641" customFormat="false" ht="15" hidden="false" customHeight="false" outlineLevel="0" collapsed="false">
      <c r="A31641" s="7" t="s">
        <v>56</v>
      </c>
      <c r="B31641" s="7" t="s">
        <v>150</v>
      </c>
      <c r="C31641" s="7" t="s">
        <v>1349</v>
      </c>
      <c r="D31641" s="7" t="n">
        <v>35</v>
      </c>
      <c r="E31641" s="7" t="n">
        <v>300.44</v>
      </c>
      <c r="F31641" s="7" t="n">
        <v>0</v>
      </c>
      <c r="G31641" s="7" t="n">
        <v>0</v>
      </c>
    </row>
    <row r="31642" customFormat="false" ht="15" hidden="false" customHeight="false" outlineLevel="0" collapsed="false">
      <c r="A31642" s="7" t="s">
        <v>56</v>
      </c>
      <c r="B31642" s="7" t="s">
        <v>150</v>
      </c>
      <c r="C31642" s="7" t="s">
        <v>1349</v>
      </c>
      <c r="D31642" s="7" t="n">
        <v>15</v>
      </c>
      <c r="E31642" s="7" t="n">
        <v>122.12</v>
      </c>
      <c r="F31642" s="7" t="n">
        <v>0</v>
      </c>
      <c r="G31642" s="7" t="n">
        <v>0</v>
      </c>
    </row>
    <row r="31643" customFormat="false" ht="15" hidden="false" customHeight="false" outlineLevel="0" collapsed="false">
      <c r="A31643" s="7" t="s">
        <v>56</v>
      </c>
      <c r="B31643" s="7" t="s">
        <v>150</v>
      </c>
      <c r="C31643" s="7" t="s">
        <v>1349</v>
      </c>
      <c r="D31643" s="7" t="n">
        <v>5</v>
      </c>
      <c r="E31643" s="7" t="n">
        <v>42.35</v>
      </c>
      <c r="F31643" s="7" t="n">
        <v>0</v>
      </c>
      <c r="G31643" s="7" t="n">
        <v>0</v>
      </c>
    </row>
    <row r="31644" customFormat="false" ht="15" hidden="false" customHeight="false" outlineLevel="0" collapsed="false">
      <c r="A31644" s="7" t="s">
        <v>56</v>
      </c>
      <c r="B31644" s="7" t="s">
        <v>150</v>
      </c>
      <c r="C31644" s="7" t="s">
        <v>1349</v>
      </c>
      <c r="D31644" s="7" t="n">
        <v>0</v>
      </c>
      <c r="E31644" s="7" t="n">
        <v>0</v>
      </c>
      <c r="F31644" s="7" t="n">
        <v>50</v>
      </c>
      <c r="G31644" s="7" t="n">
        <v>415.91</v>
      </c>
    </row>
    <row r="31645" customFormat="false" ht="15" hidden="false" customHeight="false" outlineLevel="0" collapsed="false">
      <c r="A31645" s="7" t="s">
        <v>56</v>
      </c>
      <c r="B31645" s="7" t="s">
        <v>150</v>
      </c>
      <c r="C31645" s="7" t="s">
        <v>1349</v>
      </c>
      <c r="D31645" s="7" t="n">
        <v>15</v>
      </c>
      <c r="E31645" s="7" t="n">
        <v>133.49</v>
      </c>
      <c r="F31645" s="7" t="n">
        <v>0</v>
      </c>
      <c r="G31645" s="7" t="n">
        <v>0</v>
      </c>
    </row>
    <row r="31646" customFormat="false" ht="15" hidden="false" customHeight="false" outlineLevel="0" collapsed="false">
      <c r="A31646" s="7" t="s">
        <v>56</v>
      </c>
      <c r="B31646" s="7" t="s">
        <v>150</v>
      </c>
      <c r="C31646" s="7" t="s">
        <v>1349</v>
      </c>
      <c r="D31646" s="7" t="n">
        <v>20</v>
      </c>
      <c r="E31646" s="7" t="n">
        <v>168.85</v>
      </c>
      <c r="F31646" s="7" t="n">
        <v>0</v>
      </c>
      <c r="G31646" s="7" t="n">
        <v>0</v>
      </c>
    </row>
    <row r="31647" customFormat="false" ht="15" hidden="false" customHeight="false" outlineLevel="0" collapsed="false">
      <c r="A31647" s="7" t="s">
        <v>56</v>
      </c>
      <c r="B31647" s="7" t="s">
        <v>150</v>
      </c>
      <c r="C31647" s="7" t="s">
        <v>1349</v>
      </c>
      <c r="D31647" s="7" t="n">
        <v>0</v>
      </c>
      <c r="E31647" s="7" t="n">
        <v>0</v>
      </c>
      <c r="F31647" s="7" t="n">
        <v>10</v>
      </c>
      <c r="G31647" s="7" t="n">
        <v>82.05</v>
      </c>
    </row>
    <row r="31648" customFormat="false" ht="15" hidden="false" customHeight="false" outlineLevel="0" collapsed="false">
      <c r="A31648" s="7" t="s">
        <v>56</v>
      </c>
      <c r="B31648" s="7" t="s">
        <v>150</v>
      </c>
      <c r="C31648" s="7" t="s">
        <v>1349</v>
      </c>
      <c r="D31648" s="7" t="n">
        <v>0</v>
      </c>
      <c r="E31648" s="7" t="n">
        <v>0</v>
      </c>
      <c r="F31648" s="7" t="n">
        <v>8</v>
      </c>
      <c r="G31648" s="7" t="n">
        <v>69.81</v>
      </c>
    </row>
    <row r="31649" customFormat="false" ht="15" hidden="false" customHeight="false" outlineLevel="0" collapsed="false">
      <c r="A31649" s="7" t="s">
        <v>56</v>
      </c>
      <c r="B31649" s="7" t="s">
        <v>150</v>
      </c>
      <c r="C31649" s="7" t="s">
        <v>1349</v>
      </c>
      <c r="D31649" s="7" t="n">
        <v>15</v>
      </c>
      <c r="E31649" s="7" t="n">
        <v>123.88</v>
      </c>
      <c r="F31649" s="7" t="n">
        <v>0</v>
      </c>
      <c r="G31649" s="7" t="n">
        <v>0</v>
      </c>
    </row>
    <row r="31650" customFormat="false" ht="15" hidden="false" customHeight="false" outlineLevel="0" collapsed="false">
      <c r="A31650" s="7" t="s">
        <v>56</v>
      </c>
      <c r="B31650" s="7" t="s">
        <v>150</v>
      </c>
      <c r="C31650" s="7" t="s">
        <v>1349</v>
      </c>
      <c r="D31650" s="7" t="n">
        <v>15</v>
      </c>
      <c r="E31650" s="7" t="n">
        <v>127.96</v>
      </c>
      <c r="F31650" s="7" t="n">
        <v>0</v>
      </c>
      <c r="G31650" s="7" t="n">
        <v>0</v>
      </c>
    </row>
    <row r="31651" customFormat="false" ht="15" hidden="false" customHeight="false" outlineLevel="0" collapsed="false">
      <c r="A31651" s="7" t="s">
        <v>56</v>
      </c>
      <c r="B31651" s="7" t="s">
        <v>150</v>
      </c>
      <c r="C31651" s="7" t="s">
        <v>1349</v>
      </c>
      <c r="D31651" s="7" t="n">
        <v>0</v>
      </c>
      <c r="E31651" s="7" t="n">
        <v>0</v>
      </c>
      <c r="F31651" s="7" t="n">
        <v>35</v>
      </c>
      <c r="G31651" s="7" t="n">
        <v>312.06</v>
      </c>
    </row>
    <row r="31652" customFormat="false" ht="15" hidden="false" customHeight="false" outlineLevel="0" collapsed="false">
      <c r="A31652" s="7" t="s">
        <v>56</v>
      </c>
      <c r="B31652" s="7" t="s">
        <v>150</v>
      </c>
      <c r="C31652" s="7" t="s">
        <v>1349</v>
      </c>
      <c r="D31652" s="7" t="n">
        <v>0</v>
      </c>
      <c r="E31652" s="7" t="n">
        <v>0</v>
      </c>
      <c r="F31652" s="7" t="n">
        <v>5</v>
      </c>
      <c r="G31652" s="7" t="n">
        <v>41.59</v>
      </c>
    </row>
    <row r="31653" customFormat="false" ht="15" hidden="false" customHeight="false" outlineLevel="0" collapsed="false">
      <c r="A31653" s="7" t="s">
        <v>56</v>
      </c>
      <c r="B31653" s="7" t="s">
        <v>150</v>
      </c>
      <c r="C31653" s="7" t="s">
        <v>1349</v>
      </c>
      <c r="D31653" s="7" t="n">
        <v>25</v>
      </c>
      <c r="E31653" s="7" t="n">
        <v>220.66</v>
      </c>
      <c r="F31653" s="7" t="n">
        <v>0</v>
      </c>
      <c r="G31653" s="7" t="n">
        <v>0</v>
      </c>
    </row>
    <row r="31654" customFormat="false" ht="15" hidden="false" customHeight="false" outlineLevel="0" collapsed="false">
      <c r="A31654" s="7" t="s">
        <v>56</v>
      </c>
      <c r="B31654" s="7" t="s">
        <v>325</v>
      </c>
      <c r="C31654" s="7" t="s">
        <v>1350</v>
      </c>
      <c r="D31654" s="7" t="n">
        <v>15</v>
      </c>
      <c r="E31654" s="7" t="n">
        <v>287.91</v>
      </c>
      <c r="F31654" s="7" t="n">
        <v>0</v>
      </c>
      <c r="G31654" s="7" t="n">
        <v>0</v>
      </c>
    </row>
    <row r="31655" customFormat="false" ht="15" hidden="false" customHeight="false" outlineLevel="0" collapsed="false">
      <c r="A31655" s="7" t="s">
        <v>56</v>
      </c>
      <c r="B31655" s="7" t="s">
        <v>325</v>
      </c>
      <c r="C31655" s="7" t="s">
        <v>1350</v>
      </c>
      <c r="D31655" s="7" t="n">
        <v>0</v>
      </c>
      <c r="E31655" s="7" t="n">
        <v>0</v>
      </c>
      <c r="F31655" s="7" t="n">
        <v>8</v>
      </c>
      <c r="G31655" s="7" t="n">
        <v>147.69</v>
      </c>
    </row>
    <row r="31656" customFormat="false" ht="15" hidden="false" customHeight="false" outlineLevel="0" collapsed="false">
      <c r="A31656" s="7" t="s">
        <v>56</v>
      </c>
      <c r="B31656" s="7" t="s">
        <v>325</v>
      </c>
      <c r="C31656" s="7" t="s">
        <v>1350</v>
      </c>
      <c r="D31656" s="7" t="n">
        <v>10</v>
      </c>
      <c r="E31656" s="7" t="n">
        <v>191.29</v>
      </c>
      <c r="F31656" s="7" t="n">
        <v>0</v>
      </c>
      <c r="G31656" s="7" t="n">
        <v>0</v>
      </c>
    </row>
    <row r="31657" customFormat="false" ht="15" hidden="false" customHeight="false" outlineLevel="0" collapsed="false">
      <c r="A31657" s="7" t="s">
        <v>56</v>
      </c>
      <c r="B31657" s="7" t="s">
        <v>325</v>
      </c>
      <c r="C31657" s="7" t="s">
        <v>1350</v>
      </c>
      <c r="D31657" s="7" t="n">
        <v>8</v>
      </c>
      <c r="E31657" s="7" t="n">
        <v>151.96</v>
      </c>
      <c r="F31657" s="7" t="n">
        <v>0</v>
      </c>
      <c r="G31657" s="7" t="n">
        <v>0</v>
      </c>
    </row>
    <row r="31658" customFormat="false" ht="15" hidden="false" customHeight="false" outlineLevel="0" collapsed="false">
      <c r="A31658" s="7" t="s">
        <v>56</v>
      </c>
      <c r="B31658" s="7" t="s">
        <v>325</v>
      </c>
      <c r="C31658" s="7" t="s">
        <v>1350</v>
      </c>
      <c r="D31658" s="7" t="n">
        <v>0</v>
      </c>
      <c r="E31658" s="7" t="n">
        <v>0</v>
      </c>
      <c r="F31658" s="7" t="n">
        <v>10</v>
      </c>
      <c r="G31658" s="7" t="n">
        <v>196.35</v>
      </c>
    </row>
    <row r="31659" customFormat="false" ht="15" hidden="false" customHeight="false" outlineLevel="0" collapsed="false">
      <c r="A31659" s="7" t="s">
        <v>56</v>
      </c>
      <c r="B31659" s="7" t="s">
        <v>325</v>
      </c>
      <c r="C31659" s="7" t="s">
        <v>1350</v>
      </c>
      <c r="D31659" s="7" t="n">
        <v>0</v>
      </c>
      <c r="E31659" s="7" t="n">
        <v>0</v>
      </c>
      <c r="F31659" s="7" t="n">
        <v>5</v>
      </c>
      <c r="G31659" s="7" t="n">
        <v>93.58</v>
      </c>
    </row>
    <row r="31660" customFormat="false" ht="15" hidden="false" customHeight="false" outlineLevel="0" collapsed="false">
      <c r="A31660" s="7" t="s">
        <v>56</v>
      </c>
      <c r="B31660" s="7" t="s">
        <v>325</v>
      </c>
      <c r="C31660" s="7" t="s">
        <v>1350</v>
      </c>
      <c r="D31660" s="7" t="n">
        <v>10</v>
      </c>
      <c r="E31660" s="7" t="n">
        <v>182.8</v>
      </c>
      <c r="F31660" s="7" t="n">
        <v>0</v>
      </c>
      <c r="G31660" s="7" t="n">
        <v>0</v>
      </c>
    </row>
    <row r="31661" customFormat="false" ht="15" hidden="false" customHeight="false" outlineLevel="0" collapsed="false">
      <c r="A31661" s="7" t="s">
        <v>56</v>
      </c>
      <c r="B31661" s="7" t="s">
        <v>325</v>
      </c>
      <c r="C31661" s="7" t="s">
        <v>1350</v>
      </c>
      <c r="D31661" s="7" t="n">
        <v>10</v>
      </c>
      <c r="E31661" s="7" t="n">
        <v>185.81</v>
      </c>
      <c r="F31661" s="7" t="n">
        <v>0</v>
      </c>
      <c r="G31661" s="7" t="n">
        <v>0</v>
      </c>
    </row>
    <row r="31662" customFormat="false" ht="15" hidden="false" customHeight="false" outlineLevel="0" collapsed="false">
      <c r="A31662" s="7" t="s">
        <v>56</v>
      </c>
      <c r="B31662" s="7" t="s">
        <v>325</v>
      </c>
      <c r="C31662" s="7" t="s">
        <v>1350</v>
      </c>
      <c r="D31662" s="7" t="n">
        <v>16</v>
      </c>
      <c r="E31662" s="7" t="n">
        <v>285.89</v>
      </c>
      <c r="F31662" s="7" t="n">
        <v>0</v>
      </c>
      <c r="G31662" s="7" t="n">
        <v>0</v>
      </c>
    </row>
    <row r="31663" customFormat="false" ht="15" hidden="false" customHeight="false" outlineLevel="0" collapsed="false">
      <c r="A31663" s="7" t="s">
        <v>56</v>
      </c>
      <c r="B31663" s="7" t="s">
        <v>325</v>
      </c>
      <c r="C31663" s="7" t="s">
        <v>1350</v>
      </c>
      <c r="D31663" s="7" t="n">
        <v>5</v>
      </c>
      <c r="E31663" s="7" t="n">
        <v>100.12</v>
      </c>
      <c r="F31663" s="7" t="n">
        <v>0</v>
      </c>
      <c r="G31663" s="7" t="n">
        <v>0</v>
      </c>
    </row>
    <row r="31664" customFormat="false" ht="15" hidden="false" customHeight="false" outlineLevel="0" collapsed="false">
      <c r="A31664" s="7" t="s">
        <v>56</v>
      </c>
      <c r="B31664" s="7" t="s">
        <v>325</v>
      </c>
      <c r="C31664" s="7" t="s">
        <v>1350</v>
      </c>
      <c r="D31664" s="7" t="n">
        <v>0</v>
      </c>
      <c r="E31664" s="7" t="n">
        <v>0</v>
      </c>
      <c r="F31664" s="7" t="n">
        <v>10</v>
      </c>
      <c r="G31664" s="7" t="n">
        <v>187.16</v>
      </c>
    </row>
    <row r="31665" customFormat="false" ht="15" hidden="false" customHeight="false" outlineLevel="0" collapsed="false">
      <c r="A31665" s="7" t="s">
        <v>56</v>
      </c>
      <c r="B31665" s="7" t="s">
        <v>325</v>
      </c>
      <c r="C31665" s="7" t="s">
        <v>1350</v>
      </c>
      <c r="D31665" s="7" t="n">
        <v>0</v>
      </c>
      <c r="E31665" s="7" t="n">
        <v>0</v>
      </c>
      <c r="F31665" s="7" t="n">
        <v>25</v>
      </c>
      <c r="G31665" s="7" t="n">
        <v>458.42</v>
      </c>
    </row>
    <row r="31666" customFormat="false" ht="15" hidden="false" customHeight="false" outlineLevel="0" collapsed="false">
      <c r="A31666" s="7" t="s">
        <v>56</v>
      </c>
      <c r="B31666" s="7" t="s">
        <v>325</v>
      </c>
      <c r="C31666" s="7" t="s">
        <v>1350</v>
      </c>
      <c r="D31666" s="7" t="n">
        <v>25</v>
      </c>
      <c r="E31666" s="7" t="n">
        <v>457.95</v>
      </c>
      <c r="F31666" s="7" t="n">
        <v>0</v>
      </c>
      <c r="G31666" s="7" t="n">
        <v>0</v>
      </c>
    </row>
    <row r="31667" customFormat="false" ht="15" hidden="false" customHeight="false" outlineLevel="0" collapsed="false">
      <c r="A31667" s="7" t="s">
        <v>56</v>
      </c>
      <c r="B31667" s="7" t="s">
        <v>325</v>
      </c>
      <c r="C31667" s="7" t="s">
        <v>1350</v>
      </c>
      <c r="D31667" s="7" t="n">
        <v>12</v>
      </c>
      <c r="E31667" s="7" t="n">
        <v>238.32</v>
      </c>
      <c r="F31667" s="7" t="n">
        <v>0</v>
      </c>
      <c r="G31667" s="7" t="n">
        <v>0</v>
      </c>
    </row>
    <row r="31668" customFormat="false" ht="15" hidden="false" customHeight="false" outlineLevel="0" collapsed="false">
      <c r="A31668" s="7" t="s">
        <v>56</v>
      </c>
      <c r="B31668" s="7" t="s">
        <v>183</v>
      </c>
      <c r="C31668" s="7" t="s">
        <v>1351</v>
      </c>
      <c r="D31668" s="7" t="n">
        <v>15</v>
      </c>
      <c r="E31668" s="7" t="n">
        <v>251.01</v>
      </c>
      <c r="F31668" s="7" t="n">
        <v>0</v>
      </c>
      <c r="G31668" s="7" t="n">
        <v>0</v>
      </c>
    </row>
    <row r="31669" customFormat="false" ht="15" hidden="false" customHeight="false" outlineLevel="0" collapsed="false">
      <c r="A31669" s="7" t="s">
        <v>56</v>
      </c>
      <c r="B31669" s="7" t="s">
        <v>183</v>
      </c>
      <c r="C31669" s="7" t="s">
        <v>1351</v>
      </c>
      <c r="D31669" s="7" t="n">
        <v>12</v>
      </c>
      <c r="E31669" s="7" t="n">
        <v>187.88</v>
      </c>
      <c r="F31669" s="7" t="n">
        <v>0</v>
      </c>
      <c r="G31669" s="7" t="n">
        <v>0</v>
      </c>
    </row>
    <row r="31670" customFormat="false" ht="15" hidden="false" customHeight="false" outlineLevel="0" collapsed="false">
      <c r="A31670" s="7" t="s">
        <v>56</v>
      </c>
      <c r="B31670" s="7" t="s">
        <v>183</v>
      </c>
      <c r="C31670" s="7" t="s">
        <v>1351</v>
      </c>
      <c r="D31670" s="7" t="n">
        <v>0</v>
      </c>
      <c r="E31670" s="7" t="n">
        <v>0</v>
      </c>
      <c r="F31670" s="7" t="n">
        <v>12</v>
      </c>
      <c r="G31670" s="7" t="n">
        <v>185.41</v>
      </c>
    </row>
    <row r="31671" customFormat="false" ht="15" hidden="false" customHeight="false" outlineLevel="0" collapsed="false">
      <c r="A31671" s="7" t="s">
        <v>56</v>
      </c>
      <c r="B31671" s="7" t="s">
        <v>183</v>
      </c>
      <c r="C31671" s="7" t="s">
        <v>1351</v>
      </c>
      <c r="D31671" s="7" t="n">
        <v>10</v>
      </c>
      <c r="E31671" s="7" t="n">
        <v>162.74</v>
      </c>
      <c r="F31671" s="7" t="n">
        <v>0</v>
      </c>
      <c r="G31671" s="7" t="n">
        <v>0</v>
      </c>
    </row>
    <row r="31672" customFormat="false" ht="15" hidden="false" customHeight="false" outlineLevel="0" collapsed="false">
      <c r="A31672" s="7" t="s">
        <v>56</v>
      </c>
      <c r="B31672" s="7" t="s">
        <v>183</v>
      </c>
      <c r="C31672" s="7" t="s">
        <v>1351</v>
      </c>
      <c r="D31672" s="7" t="n">
        <v>1</v>
      </c>
      <c r="E31672" s="7" t="n">
        <v>0.04</v>
      </c>
      <c r="F31672" s="7" t="n">
        <v>0</v>
      </c>
      <c r="G31672" s="7" t="n">
        <v>0</v>
      </c>
    </row>
    <row r="31673" customFormat="false" ht="15" hidden="false" customHeight="false" outlineLevel="0" collapsed="false">
      <c r="A31673" s="7" t="s">
        <v>56</v>
      </c>
      <c r="B31673" s="7" t="s">
        <v>183</v>
      </c>
      <c r="C31673" s="7" t="s">
        <v>1351</v>
      </c>
      <c r="D31673" s="7" t="n">
        <v>15</v>
      </c>
      <c r="E31673" s="7" t="n">
        <v>228.89</v>
      </c>
      <c r="F31673" s="7" t="n">
        <v>0</v>
      </c>
      <c r="G31673" s="7" t="n">
        <v>0</v>
      </c>
    </row>
    <row r="31674" customFormat="false" ht="15" hidden="false" customHeight="false" outlineLevel="0" collapsed="false">
      <c r="A31674" s="7" t="s">
        <v>56</v>
      </c>
      <c r="B31674" s="7" t="s">
        <v>183</v>
      </c>
      <c r="C31674" s="7" t="s">
        <v>1351</v>
      </c>
      <c r="D31674" s="7" t="n">
        <v>10</v>
      </c>
      <c r="E31674" s="7" t="n">
        <v>161.17</v>
      </c>
      <c r="F31674" s="7" t="n">
        <v>0</v>
      </c>
      <c r="G31674" s="7" t="n">
        <v>0</v>
      </c>
    </row>
    <row r="31675" customFormat="false" ht="15" hidden="false" customHeight="false" outlineLevel="0" collapsed="false">
      <c r="A31675" s="7" t="s">
        <v>56</v>
      </c>
      <c r="B31675" s="7" t="s">
        <v>183</v>
      </c>
      <c r="C31675" s="7" t="s">
        <v>1351</v>
      </c>
      <c r="D31675" s="7" t="n">
        <v>0</v>
      </c>
      <c r="E31675" s="7" t="n">
        <v>0</v>
      </c>
      <c r="F31675" s="7" t="n">
        <v>10</v>
      </c>
      <c r="G31675" s="7" t="n">
        <v>155.55</v>
      </c>
    </row>
    <row r="31676" customFormat="false" ht="15" hidden="false" customHeight="false" outlineLevel="0" collapsed="false">
      <c r="A31676" s="7" t="s">
        <v>56</v>
      </c>
      <c r="B31676" s="7" t="s">
        <v>183</v>
      </c>
      <c r="C31676" s="7" t="s">
        <v>1351</v>
      </c>
      <c r="D31676" s="7" t="n">
        <v>0</v>
      </c>
      <c r="E31676" s="7" t="n">
        <v>0</v>
      </c>
      <c r="F31676" s="7" t="n">
        <v>5</v>
      </c>
      <c r="G31676" s="7" t="n">
        <v>78.85</v>
      </c>
    </row>
    <row r="31677" customFormat="false" ht="15" hidden="false" customHeight="false" outlineLevel="0" collapsed="false">
      <c r="A31677" s="7" t="s">
        <v>56</v>
      </c>
      <c r="B31677" s="7" t="s">
        <v>183</v>
      </c>
      <c r="C31677" s="7" t="s">
        <v>1351</v>
      </c>
      <c r="D31677" s="7" t="n">
        <v>0</v>
      </c>
      <c r="E31677" s="7" t="n">
        <v>0</v>
      </c>
      <c r="F31677" s="7" t="n">
        <v>5</v>
      </c>
      <c r="G31677" s="7" t="n">
        <v>78.85</v>
      </c>
    </row>
    <row r="31678" customFormat="false" ht="15" hidden="false" customHeight="false" outlineLevel="0" collapsed="false">
      <c r="A31678" s="7" t="s">
        <v>56</v>
      </c>
      <c r="B31678" s="7" t="s">
        <v>183</v>
      </c>
      <c r="C31678" s="7" t="s">
        <v>1351</v>
      </c>
      <c r="D31678" s="7" t="n">
        <v>0</v>
      </c>
      <c r="E31678" s="7" t="n">
        <v>0</v>
      </c>
      <c r="F31678" s="7" t="n">
        <v>15</v>
      </c>
      <c r="G31678" s="7" t="n">
        <v>237.61</v>
      </c>
    </row>
    <row r="31679" customFormat="false" ht="15" hidden="false" customHeight="false" outlineLevel="0" collapsed="false">
      <c r="A31679" s="7" t="s">
        <v>56</v>
      </c>
      <c r="B31679" s="7" t="s">
        <v>183</v>
      </c>
      <c r="C31679" s="7" t="s">
        <v>1351</v>
      </c>
      <c r="D31679" s="7" t="n">
        <v>1</v>
      </c>
      <c r="E31679" s="7" t="n">
        <v>0.04</v>
      </c>
      <c r="F31679" s="7" t="n">
        <v>0</v>
      </c>
      <c r="G31679" s="7" t="n">
        <v>0</v>
      </c>
    </row>
    <row r="31680" customFormat="false" ht="15" hidden="false" customHeight="false" outlineLevel="0" collapsed="false">
      <c r="A31680" s="7" t="s">
        <v>56</v>
      </c>
      <c r="B31680" s="7" t="s">
        <v>311</v>
      </c>
      <c r="C31680" s="7" t="s">
        <v>1352</v>
      </c>
      <c r="D31680" s="7" t="n">
        <v>2</v>
      </c>
      <c r="E31680" s="7" t="n">
        <v>14.45</v>
      </c>
      <c r="F31680" s="7" t="n">
        <v>0</v>
      </c>
      <c r="G31680" s="7" t="n">
        <v>0</v>
      </c>
    </row>
    <row r="31681" customFormat="false" ht="15" hidden="false" customHeight="false" outlineLevel="0" collapsed="false">
      <c r="A31681" s="7" t="s">
        <v>56</v>
      </c>
      <c r="B31681" s="7" t="s">
        <v>311</v>
      </c>
      <c r="C31681" s="7" t="s">
        <v>1352</v>
      </c>
      <c r="D31681" s="7" t="n">
        <v>3</v>
      </c>
      <c r="E31681" s="7" t="n">
        <v>22.16</v>
      </c>
      <c r="F31681" s="7" t="n">
        <v>0</v>
      </c>
      <c r="G31681" s="7" t="n">
        <v>0</v>
      </c>
    </row>
    <row r="31682" customFormat="false" ht="15" hidden="false" customHeight="false" outlineLevel="0" collapsed="false">
      <c r="A31682" s="7" t="s">
        <v>56</v>
      </c>
      <c r="B31682" s="7" t="s">
        <v>311</v>
      </c>
      <c r="C31682" s="7" t="s">
        <v>1352</v>
      </c>
      <c r="D31682" s="7" t="n">
        <v>0</v>
      </c>
      <c r="E31682" s="7" t="n">
        <v>0</v>
      </c>
      <c r="F31682" s="7" t="n">
        <v>2</v>
      </c>
      <c r="G31682" s="7" t="n">
        <v>15.6</v>
      </c>
    </row>
    <row r="31683" customFormat="false" ht="15" hidden="false" customHeight="false" outlineLevel="0" collapsed="false">
      <c r="A31683" s="7" t="s">
        <v>56</v>
      </c>
      <c r="B31683" s="7" t="s">
        <v>311</v>
      </c>
      <c r="C31683" s="7" t="s">
        <v>1352</v>
      </c>
      <c r="D31683" s="7" t="n">
        <v>0</v>
      </c>
      <c r="E31683" s="7" t="n">
        <v>0</v>
      </c>
      <c r="F31683" s="7" t="n">
        <v>2</v>
      </c>
      <c r="G31683" s="7" t="n">
        <v>14.56</v>
      </c>
    </row>
    <row r="31684" customFormat="false" ht="15" hidden="false" customHeight="false" outlineLevel="0" collapsed="false">
      <c r="A31684" s="7" t="s">
        <v>56</v>
      </c>
      <c r="B31684" s="7" t="s">
        <v>311</v>
      </c>
      <c r="C31684" s="7" t="s">
        <v>1352</v>
      </c>
      <c r="D31684" s="7" t="n">
        <v>2</v>
      </c>
      <c r="E31684" s="7" t="n">
        <v>14.93</v>
      </c>
      <c r="F31684" s="7" t="n">
        <v>0</v>
      </c>
      <c r="G31684" s="7" t="n">
        <v>0</v>
      </c>
    </row>
    <row r="31685" customFormat="false" ht="15" hidden="false" customHeight="false" outlineLevel="0" collapsed="false">
      <c r="A31685" s="7" t="s">
        <v>56</v>
      </c>
      <c r="B31685" s="7" t="s">
        <v>311</v>
      </c>
      <c r="C31685" s="7" t="s">
        <v>1352</v>
      </c>
      <c r="D31685" s="7" t="n">
        <v>2</v>
      </c>
      <c r="E31685" s="7" t="n">
        <v>14.25</v>
      </c>
      <c r="F31685" s="7" t="n">
        <v>0</v>
      </c>
      <c r="G31685" s="7" t="n">
        <v>0</v>
      </c>
    </row>
    <row r="31686" customFormat="false" ht="15" hidden="false" customHeight="false" outlineLevel="0" collapsed="false">
      <c r="A31686" s="7" t="s">
        <v>56</v>
      </c>
      <c r="B31686" s="7" t="s">
        <v>311</v>
      </c>
      <c r="C31686" s="7" t="s">
        <v>1352</v>
      </c>
      <c r="D31686" s="7" t="n">
        <v>0</v>
      </c>
      <c r="E31686" s="7" t="n">
        <v>0</v>
      </c>
      <c r="F31686" s="7" t="n">
        <v>6</v>
      </c>
      <c r="G31686" s="7" t="n">
        <v>46.2</v>
      </c>
    </row>
    <row r="31687" customFormat="false" ht="15" hidden="false" customHeight="false" outlineLevel="0" collapsed="false">
      <c r="A31687" s="7" t="s">
        <v>56</v>
      </c>
      <c r="B31687" s="7" t="s">
        <v>311</v>
      </c>
      <c r="C31687" s="7" t="s">
        <v>1352</v>
      </c>
      <c r="D31687" s="7" t="n">
        <v>0</v>
      </c>
      <c r="E31687" s="7" t="n">
        <v>0</v>
      </c>
      <c r="F31687" s="7" t="n">
        <v>2</v>
      </c>
      <c r="G31687" s="7" t="n">
        <v>14.62</v>
      </c>
    </row>
    <row r="31688" customFormat="false" ht="15" hidden="false" customHeight="false" outlineLevel="0" collapsed="false">
      <c r="A31688" s="7" t="s">
        <v>56</v>
      </c>
      <c r="B31688" s="7" t="s">
        <v>180</v>
      </c>
      <c r="C31688" s="7" t="s">
        <v>1353</v>
      </c>
      <c r="D31688" s="7" t="n">
        <v>3</v>
      </c>
      <c r="E31688" s="7" t="n">
        <v>55.26</v>
      </c>
      <c r="F31688" s="7" t="n">
        <v>0</v>
      </c>
      <c r="G31688" s="7" t="n">
        <v>0</v>
      </c>
    </row>
    <row r="31689" customFormat="false" ht="15" hidden="false" customHeight="false" outlineLevel="0" collapsed="false">
      <c r="A31689" s="7" t="s">
        <v>56</v>
      </c>
      <c r="B31689" s="7" t="s">
        <v>180</v>
      </c>
      <c r="C31689" s="7" t="s">
        <v>1353</v>
      </c>
      <c r="D31689" s="7" t="n">
        <v>5</v>
      </c>
      <c r="E31689" s="7" t="n">
        <v>94.7</v>
      </c>
      <c r="F31689" s="7" t="n">
        <v>0</v>
      </c>
      <c r="G31689" s="7" t="n">
        <v>0</v>
      </c>
    </row>
    <row r="31690" customFormat="false" ht="15" hidden="false" customHeight="false" outlineLevel="0" collapsed="false">
      <c r="A31690" s="7" t="s">
        <v>56</v>
      </c>
      <c r="B31690" s="7" t="s">
        <v>114</v>
      </c>
      <c r="C31690" s="7" t="s">
        <v>1354</v>
      </c>
      <c r="D31690" s="7" t="n">
        <v>40</v>
      </c>
      <c r="E31690" s="7" t="n">
        <v>623.78</v>
      </c>
      <c r="F31690" s="7" t="n">
        <v>0</v>
      </c>
      <c r="G31690" s="7" t="n">
        <v>0</v>
      </c>
    </row>
    <row r="31691" customFormat="false" ht="15" hidden="false" customHeight="false" outlineLevel="0" collapsed="false">
      <c r="A31691" s="7" t="s">
        <v>56</v>
      </c>
      <c r="B31691" s="7" t="s">
        <v>114</v>
      </c>
      <c r="C31691" s="7" t="s">
        <v>1354</v>
      </c>
      <c r="D31691" s="7" t="n">
        <v>0</v>
      </c>
      <c r="E31691" s="7" t="n">
        <v>0</v>
      </c>
      <c r="F31691" s="7" t="n">
        <v>65</v>
      </c>
      <c r="G31691" s="7" t="n">
        <v>1047.57</v>
      </c>
    </row>
    <row r="31692" customFormat="false" ht="15" hidden="false" customHeight="false" outlineLevel="0" collapsed="false">
      <c r="A31692" s="7" t="s">
        <v>56</v>
      </c>
      <c r="B31692" s="7" t="s">
        <v>114</v>
      </c>
      <c r="C31692" s="7" t="s">
        <v>1354</v>
      </c>
      <c r="D31692" s="7" t="n">
        <v>60</v>
      </c>
      <c r="E31692" s="7" t="n">
        <v>997.88</v>
      </c>
      <c r="F31692" s="7" t="n">
        <v>0</v>
      </c>
      <c r="G31692" s="7" t="n">
        <v>0</v>
      </c>
    </row>
    <row r="31693" customFormat="false" ht="15" hidden="false" customHeight="false" outlineLevel="0" collapsed="false">
      <c r="A31693" s="7" t="s">
        <v>56</v>
      </c>
      <c r="B31693" s="7" t="s">
        <v>114</v>
      </c>
      <c r="C31693" s="7" t="s">
        <v>1354</v>
      </c>
      <c r="D31693" s="7" t="n">
        <v>0</v>
      </c>
      <c r="E31693" s="7" t="n">
        <v>0</v>
      </c>
      <c r="F31693" s="7" t="n">
        <v>60</v>
      </c>
      <c r="G31693" s="7" t="n">
        <v>966.96</v>
      </c>
    </row>
    <row r="31694" customFormat="false" ht="15" hidden="false" customHeight="false" outlineLevel="0" collapsed="false">
      <c r="A31694" s="7" t="s">
        <v>56</v>
      </c>
      <c r="B31694" s="7" t="s">
        <v>114</v>
      </c>
      <c r="C31694" s="7" t="s">
        <v>1354</v>
      </c>
      <c r="D31694" s="7" t="n">
        <v>40</v>
      </c>
      <c r="E31694" s="7" t="n">
        <v>640.02</v>
      </c>
      <c r="F31694" s="7" t="n">
        <v>0</v>
      </c>
      <c r="G31694" s="7" t="n">
        <v>0</v>
      </c>
    </row>
    <row r="31695" customFormat="false" ht="15" hidden="false" customHeight="false" outlineLevel="0" collapsed="false">
      <c r="A31695" s="7" t="s">
        <v>56</v>
      </c>
      <c r="B31695" s="7" t="s">
        <v>114</v>
      </c>
      <c r="C31695" s="7" t="s">
        <v>1354</v>
      </c>
      <c r="D31695" s="7" t="n">
        <v>0</v>
      </c>
      <c r="E31695" s="7" t="n">
        <v>0</v>
      </c>
      <c r="F31695" s="7" t="n">
        <v>1</v>
      </c>
      <c r="G31695" s="7" t="n">
        <v>0.03</v>
      </c>
    </row>
    <row r="31696" customFormat="false" ht="15" hidden="false" customHeight="false" outlineLevel="0" collapsed="false">
      <c r="A31696" s="7" t="s">
        <v>56</v>
      </c>
      <c r="B31696" s="7" t="s">
        <v>114</v>
      </c>
      <c r="C31696" s="7" t="s">
        <v>1354</v>
      </c>
      <c r="D31696" s="7" t="n">
        <v>25</v>
      </c>
      <c r="E31696" s="7" t="n">
        <v>410.25</v>
      </c>
      <c r="F31696" s="7" t="n">
        <v>0</v>
      </c>
      <c r="G31696" s="7" t="n">
        <v>0</v>
      </c>
    </row>
    <row r="31697" customFormat="false" ht="15" hidden="false" customHeight="false" outlineLevel="0" collapsed="false">
      <c r="A31697" s="7" t="s">
        <v>56</v>
      </c>
      <c r="B31697" s="7" t="s">
        <v>114</v>
      </c>
      <c r="C31697" s="7" t="s">
        <v>1354</v>
      </c>
      <c r="D31697" s="7" t="n">
        <v>0</v>
      </c>
      <c r="E31697" s="7" t="n">
        <v>0</v>
      </c>
      <c r="F31697" s="7" t="n">
        <v>40</v>
      </c>
      <c r="G31697" s="7" t="n">
        <v>690.99</v>
      </c>
    </row>
    <row r="31698" customFormat="false" ht="15" hidden="false" customHeight="false" outlineLevel="0" collapsed="false">
      <c r="A31698" s="7" t="s">
        <v>56</v>
      </c>
      <c r="B31698" s="7" t="s">
        <v>114</v>
      </c>
      <c r="C31698" s="7" t="s">
        <v>1354</v>
      </c>
      <c r="D31698" s="7" t="n">
        <v>60</v>
      </c>
      <c r="E31698" s="7" t="n">
        <v>991.69</v>
      </c>
      <c r="F31698" s="7" t="n">
        <v>0</v>
      </c>
      <c r="G31698" s="7" t="n">
        <v>0</v>
      </c>
    </row>
    <row r="31699" customFormat="false" ht="15" hidden="false" customHeight="false" outlineLevel="0" collapsed="false">
      <c r="A31699" s="7" t="s">
        <v>56</v>
      </c>
      <c r="B31699" s="7" t="s">
        <v>114</v>
      </c>
      <c r="C31699" s="7" t="s">
        <v>1354</v>
      </c>
      <c r="D31699" s="7" t="n">
        <v>25</v>
      </c>
      <c r="E31699" s="7" t="n">
        <v>393.53</v>
      </c>
      <c r="F31699" s="7" t="n">
        <v>0</v>
      </c>
      <c r="G31699" s="7" t="n">
        <v>0</v>
      </c>
    </row>
    <row r="31700" customFormat="false" ht="15" hidden="false" customHeight="false" outlineLevel="0" collapsed="false">
      <c r="A31700" s="7" t="s">
        <v>56</v>
      </c>
      <c r="B31700" s="7" t="s">
        <v>114</v>
      </c>
      <c r="C31700" s="7" t="s">
        <v>1354</v>
      </c>
      <c r="D31700" s="7" t="n">
        <v>60</v>
      </c>
      <c r="E31700" s="7" t="n">
        <v>1034.56</v>
      </c>
      <c r="F31700" s="7" t="n">
        <v>0</v>
      </c>
      <c r="G31700" s="7" t="n">
        <v>0</v>
      </c>
    </row>
    <row r="31701" customFormat="false" ht="15" hidden="false" customHeight="false" outlineLevel="0" collapsed="false">
      <c r="A31701" s="7" t="s">
        <v>56</v>
      </c>
      <c r="B31701" s="7" t="s">
        <v>114</v>
      </c>
      <c r="C31701" s="7" t="s">
        <v>1354</v>
      </c>
      <c r="D31701" s="7" t="n">
        <v>0</v>
      </c>
      <c r="E31701" s="7" t="n">
        <v>0</v>
      </c>
      <c r="F31701" s="7" t="n">
        <v>20</v>
      </c>
      <c r="G31701" s="7" t="n">
        <v>323.78</v>
      </c>
    </row>
    <row r="31702" customFormat="false" ht="15" hidden="false" customHeight="false" outlineLevel="0" collapsed="false">
      <c r="A31702" s="7" t="s">
        <v>56</v>
      </c>
      <c r="B31702" s="7" t="s">
        <v>114</v>
      </c>
      <c r="C31702" s="7" t="s">
        <v>1354</v>
      </c>
      <c r="D31702" s="7" t="n">
        <v>0</v>
      </c>
      <c r="E31702" s="7" t="n">
        <v>0</v>
      </c>
      <c r="F31702" s="7" t="n">
        <v>40</v>
      </c>
      <c r="G31702" s="7" t="n">
        <v>676.29</v>
      </c>
    </row>
    <row r="31703" customFormat="false" ht="15" hidden="false" customHeight="false" outlineLevel="0" collapsed="false">
      <c r="A31703" s="7" t="s">
        <v>56</v>
      </c>
      <c r="B31703" s="7" t="s">
        <v>114</v>
      </c>
      <c r="C31703" s="7" t="s">
        <v>1354</v>
      </c>
      <c r="D31703" s="7" t="n">
        <v>60</v>
      </c>
      <c r="E31703" s="7" t="n">
        <v>946.42</v>
      </c>
      <c r="F31703" s="7" t="n">
        <v>0</v>
      </c>
      <c r="G31703" s="7" t="n">
        <v>0</v>
      </c>
    </row>
    <row r="31704" customFormat="false" ht="15" hidden="false" customHeight="false" outlineLevel="0" collapsed="false">
      <c r="A31704" s="7" t="s">
        <v>56</v>
      </c>
      <c r="B31704" s="7" t="s">
        <v>114</v>
      </c>
      <c r="C31704" s="7" t="s">
        <v>1354</v>
      </c>
      <c r="D31704" s="7" t="n">
        <v>0</v>
      </c>
      <c r="E31704" s="7" t="n">
        <v>0</v>
      </c>
      <c r="F31704" s="7" t="n">
        <v>1</v>
      </c>
      <c r="G31704" s="7" t="n">
        <v>0.03</v>
      </c>
    </row>
    <row r="31705" customFormat="false" ht="15" hidden="false" customHeight="false" outlineLevel="0" collapsed="false">
      <c r="A31705" s="7" t="s">
        <v>56</v>
      </c>
      <c r="B31705" s="7" t="s">
        <v>114</v>
      </c>
      <c r="C31705" s="7" t="s">
        <v>1354</v>
      </c>
      <c r="D31705" s="7" t="n">
        <v>40</v>
      </c>
      <c r="E31705" s="7" t="n">
        <v>654.28</v>
      </c>
      <c r="F31705" s="7" t="n">
        <v>0</v>
      </c>
      <c r="G31705" s="7" t="n">
        <v>0</v>
      </c>
    </row>
    <row r="31706" customFormat="false" ht="15" hidden="false" customHeight="false" outlineLevel="0" collapsed="false">
      <c r="A31706" s="7" t="s">
        <v>56</v>
      </c>
      <c r="B31706" s="7" t="s">
        <v>114</v>
      </c>
      <c r="C31706" s="7" t="s">
        <v>1354</v>
      </c>
      <c r="D31706" s="7" t="n">
        <v>0</v>
      </c>
      <c r="E31706" s="7" t="n">
        <v>0</v>
      </c>
      <c r="F31706" s="7" t="n">
        <v>90</v>
      </c>
      <c r="G31706" s="7" t="n">
        <v>1421.1</v>
      </c>
    </row>
    <row r="31707" customFormat="false" ht="15" hidden="false" customHeight="false" outlineLevel="0" collapsed="false">
      <c r="A31707" s="7" t="s">
        <v>56</v>
      </c>
      <c r="B31707" s="7" t="s">
        <v>114</v>
      </c>
      <c r="C31707" s="7" t="s">
        <v>1354</v>
      </c>
      <c r="D31707" s="7" t="n">
        <v>40</v>
      </c>
      <c r="E31707" s="7" t="n">
        <v>658.87</v>
      </c>
      <c r="F31707" s="7" t="n">
        <v>0</v>
      </c>
      <c r="G31707" s="7" t="n">
        <v>0</v>
      </c>
    </row>
    <row r="31708" customFormat="false" ht="15" hidden="false" customHeight="false" outlineLevel="0" collapsed="false">
      <c r="A31708" s="7" t="s">
        <v>56</v>
      </c>
      <c r="B31708" s="7" t="s">
        <v>114</v>
      </c>
      <c r="C31708" s="7" t="s">
        <v>1354</v>
      </c>
      <c r="D31708" s="7" t="n">
        <v>0</v>
      </c>
      <c r="E31708" s="7" t="n">
        <v>0</v>
      </c>
      <c r="F31708" s="7" t="n">
        <v>80</v>
      </c>
      <c r="G31708" s="7" t="n">
        <v>1271.76</v>
      </c>
    </row>
    <row r="31709" customFormat="false" ht="15" hidden="false" customHeight="false" outlineLevel="0" collapsed="false">
      <c r="A31709" s="7" t="s">
        <v>56</v>
      </c>
      <c r="B31709" s="7" t="s">
        <v>114</v>
      </c>
      <c r="C31709" s="7" t="s">
        <v>1354</v>
      </c>
      <c r="D31709" s="7" t="n">
        <v>40</v>
      </c>
      <c r="E31709" s="7" t="n">
        <v>684.06</v>
      </c>
      <c r="F31709" s="7" t="n">
        <v>0</v>
      </c>
      <c r="G31709" s="7" t="n">
        <v>0</v>
      </c>
    </row>
    <row r="31710" customFormat="false" ht="15" hidden="false" customHeight="false" outlineLevel="0" collapsed="false">
      <c r="A31710" s="7" t="s">
        <v>56</v>
      </c>
      <c r="B31710" s="7" t="s">
        <v>323</v>
      </c>
      <c r="C31710" s="7" t="s">
        <v>1355</v>
      </c>
      <c r="D31710" s="7" t="n">
        <v>4</v>
      </c>
      <c r="E31710" s="7" t="n">
        <v>55.9</v>
      </c>
      <c r="F31710" s="7" t="n">
        <v>0</v>
      </c>
      <c r="G31710" s="7" t="n">
        <v>0</v>
      </c>
    </row>
    <row r="31711" customFormat="false" ht="15" hidden="false" customHeight="false" outlineLevel="0" collapsed="false">
      <c r="A31711" s="7" t="s">
        <v>56</v>
      </c>
      <c r="B31711" s="7" t="s">
        <v>342</v>
      </c>
      <c r="C31711" s="7" t="s">
        <v>1356</v>
      </c>
      <c r="D31711" s="7" t="n">
        <v>0</v>
      </c>
      <c r="E31711" s="7" t="n">
        <v>0</v>
      </c>
      <c r="F31711" s="7" t="n">
        <v>3</v>
      </c>
      <c r="G31711" s="7" t="n">
        <v>29.7</v>
      </c>
    </row>
    <row r="31712" customFormat="false" ht="15" hidden="false" customHeight="false" outlineLevel="0" collapsed="false">
      <c r="A31712" s="7" t="s">
        <v>56</v>
      </c>
      <c r="B31712" s="7" t="s">
        <v>342</v>
      </c>
      <c r="C31712" s="7" t="s">
        <v>1356</v>
      </c>
      <c r="D31712" s="7" t="n">
        <v>0</v>
      </c>
      <c r="E31712" s="7" t="n">
        <v>0</v>
      </c>
      <c r="F31712" s="7" t="n">
        <v>10</v>
      </c>
      <c r="G31712" s="7" t="n">
        <v>93.58</v>
      </c>
    </row>
    <row r="31713" customFormat="false" ht="15" hidden="false" customHeight="false" outlineLevel="0" collapsed="false">
      <c r="A31713" s="7" t="s">
        <v>56</v>
      </c>
      <c r="B31713" s="7" t="s">
        <v>342</v>
      </c>
      <c r="C31713" s="7" t="s">
        <v>1356</v>
      </c>
      <c r="D31713" s="7" t="n">
        <v>5</v>
      </c>
      <c r="E31713" s="7" t="n">
        <v>47.99</v>
      </c>
      <c r="F31713" s="7" t="n">
        <v>0</v>
      </c>
      <c r="G31713" s="7" t="n">
        <v>0</v>
      </c>
    </row>
    <row r="31714" customFormat="false" ht="15" hidden="false" customHeight="false" outlineLevel="0" collapsed="false">
      <c r="A31714" s="7" t="s">
        <v>56</v>
      </c>
      <c r="B31714" s="7" t="s">
        <v>342</v>
      </c>
      <c r="C31714" s="7" t="s">
        <v>1356</v>
      </c>
      <c r="D31714" s="7" t="n">
        <v>0</v>
      </c>
      <c r="E31714" s="7" t="n">
        <v>0</v>
      </c>
      <c r="F31714" s="7" t="n">
        <v>2</v>
      </c>
      <c r="G31714" s="7" t="n">
        <v>18.8</v>
      </c>
    </row>
    <row r="31715" customFormat="false" ht="15" hidden="false" customHeight="false" outlineLevel="0" collapsed="false">
      <c r="A31715" s="7" t="s">
        <v>56</v>
      </c>
      <c r="B31715" s="7" t="s">
        <v>342</v>
      </c>
      <c r="C31715" s="7" t="s">
        <v>1356</v>
      </c>
      <c r="D31715" s="7" t="n">
        <v>0</v>
      </c>
      <c r="E31715" s="7" t="n">
        <v>0</v>
      </c>
      <c r="F31715" s="7" t="n">
        <v>2</v>
      </c>
      <c r="G31715" s="7" t="n">
        <v>18.34</v>
      </c>
    </row>
    <row r="31716" customFormat="false" ht="15" hidden="false" customHeight="false" outlineLevel="0" collapsed="false">
      <c r="A31716" s="7" t="s">
        <v>56</v>
      </c>
      <c r="B31716" s="7" t="s">
        <v>342</v>
      </c>
      <c r="C31716" s="7" t="s">
        <v>1356</v>
      </c>
      <c r="D31716" s="7" t="n">
        <v>2</v>
      </c>
      <c r="E31716" s="7" t="n">
        <v>19.86</v>
      </c>
      <c r="F31716" s="7" t="n">
        <v>0</v>
      </c>
      <c r="G31716" s="7" t="n">
        <v>0</v>
      </c>
    </row>
    <row r="31717" customFormat="false" ht="15" hidden="false" customHeight="false" outlineLevel="0" collapsed="false">
      <c r="A31717" s="7" t="s">
        <v>56</v>
      </c>
      <c r="B31717" s="7" t="s">
        <v>342</v>
      </c>
      <c r="C31717" s="7" t="s">
        <v>1356</v>
      </c>
      <c r="D31717" s="7" t="n">
        <v>2</v>
      </c>
      <c r="E31717" s="7" t="n">
        <v>20.02</v>
      </c>
      <c r="F31717" s="7" t="n">
        <v>0</v>
      </c>
      <c r="G31717" s="7" t="n">
        <v>0</v>
      </c>
    </row>
    <row r="31718" customFormat="false" ht="15" hidden="false" customHeight="false" outlineLevel="0" collapsed="false">
      <c r="A31718" s="7" t="s">
        <v>56</v>
      </c>
      <c r="B31718" s="7" t="s">
        <v>342</v>
      </c>
      <c r="C31718" s="7" t="s">
        <v>1356</v>
      </c>
      <c r="D31718" s="7" t="n">
        <v>2</v>
      </c>
      <c r="E31718" s="7" t="n">
        <v>19.31</v>
      </c>
      <c r="F31718" s="7" t="n">
        <v>0</v>
      </c>
      <c r="G31718" s="7" t="n">
        <v>0</v>
      </c>
    </row>
    <row r="31719" customFormat="false" ht="15" hidden="false" customHeight="false" outlineLevel="0" collapsed="false">
      <c r="A31719" s="7" t="s">
        <v>56</v>
      </c>
      <c r="B31719" s="7" t="s">
        <v>179</v>
      </c>
      <c r="C31719" s="7" t="s">
        <v>1357</v>
      </c>
      <c r="D31719" s="7" t="n">
        <v>20</v>
      </c>
      <c r="E31719" s="7" t="n">
        <v>191.29</v>
      </c>
      <c r="F31719" s="7" t="n">
        <v>0</v>
      </c>
      <c r="G31719" s="7" t="n">
        <v>0</v>
      </c>
    </row>
    <row r="31720" customFormat="false" ht="15" hidden="false" customHeight="false" outlineLevel="0" collapsed="false">
      <c r="A31720" s="7" t="s">
        <v>56</v>
      </c>
      <c r="B31720" s="7" t="s">
        <v>179</v>
      </c>
      <c r="C31720" s="7" t="s">
        <v>1357</v>
      </c>
      <c r="D31720" s="7" t="n">
        <v>10</v>
      </c>
      <c r="E31720" s="7" t="n">
        <v>94.98</v>
      </c>
      <c r="F31720" s="7" t="n">
        <v>0</v>
      </c>
      <c r="G31720" s="7" t="n">
        <v>0</v>
      </c>
    </row>
    <row r="31721" customFormat="false" ht="15" hidden="false" customHeight="false" outlineLevel="0" collapsed="false">
      <c r="A31721" s="7" t="s">
        <v>56</v>
      </c>
      <c r="B31721" s="7" t="s">
        <v>179</v>
      </c>
      <c r="C31721" s="7" t="s">
        <v>1357</v>
      </c>
      <c r="D31721" s="7" t="n">
        <v>0</v>
      </c>
      <c r="E31721" s="7" t="n">
        <v>0</v>
      </c>
      <c r="F31721" s="7" t="n">
        <v>20</v>
      </c>
      <c r="G31721" s="7" t="n">
        <v>187.15</v>
      </c>
    </row>
    <row r="31722" customFormat="false" ht="15" hidden="false" customHeight="false" outlineLevel="0" collapsed="false">
      <c r="A31722" s="7" t="s">
        <v>56</v>
      </c>
      <c r="B31722" s="7" t="s">
        <v>179</v>
      </c>
      <c r="C31722" s="7" t="s">
        <v>1357</v>
      </c>
      <c r="D31722" s="7" t="n">
        <v>20</v>
      </c>
      <c r="E31722" s="7" t="n">
        <v>185.81</v>
      </c>
      <c r="F31722" s="7" t="n">
        <v>0</v>
      </c>
      <c r="G31722" s="7" t="n">
        <v>0</v>
      </c>
    </row>
    <row r="31723" customFormat="false" ht="15" hidden="false" customHeight="false" outlineLevel="0" collapsed="false">
      <c r="A31723" s="7" t="s">
        <v>56</v>
      </c>
      <c r="B31723" s="7" t="s">
        <v>179</v>
      </c>
      <c r="C31723" s="7" t="s">
        <v>1357</v>
      </c>
      <c r="D31723" s="7" t="n">
        <v>0</v>
      </c>
      <c r="E31723" s="7" t="n">
        <v>0</v>
      </c>
      <c r="F31723" s="7" t="n">
        <v>30</v>
      </c>
      <c r="G31723" s="7" t="n">
        <v>280.74</v>
      </c>
    </row>
    <row r="31724" customFormat="false" ht="15" hidden="false" customHeight="false" outlineLevel="0" collapsed="false">
      <c r="A31724" s="7" t="s">
        <v>56</v>
      </c>
      <c r="B31724" s="7" t="s">
        <v>179</v>
      </c>
      <c r="C31724" s="7" t="s">
        <v>1357</v>
      </c>
      <c r="D31724" s="7" t="n">
        <v>0</v>
      </c>
      <c r="E31724" s="7" t="n">
        <v>0</v>
      </c>
      <c r="F31724" s="7" t="n">
        <v>30</v>
      </c>
      <c r="G31724" s="7" t="n">
        <v>294.52</v>
      </c>
    </row>
    <row r="31725" customFormat="false" ht="15" hidden="false" customHeight="false" outlineLevel="0" collapsed="false">
      <c r="A31725" s="7" t="s">
        <v>56</v>
      </c>
      <c r="B31725" s="7" t="s">
        <v>179</v>
      </c>
      <c r="C31725" s="7" t="s">
        <v>1357</v>
      </c>
      <c r="D31725" s="7" t="n">
        <v>5</v>
      </c>
      <c r="E31725" s="7" t="n">
        <v>50.06</v>
      </c>
      <c r="F31725" s="7" t="n">
        <v>0</v>
      </c>
      <c r="G31725" s="7" t="n">
        <v>0</v>
      </c>
    </row>
    <row r="31726" customFormat="false" ht="15" hidden="false" customHeight="false" outlineLevel="0" collapsed="false">
      <c r="A31726" s="7" t="s">
        <v>56</v>
      </c>
      <c r="B31726" s="7" t="s">
        <v>179</v>
      </c>
      <c r="C31726" s="7" t="s">
        <v>1357</v>
      </c>
      <c r="D31726" s="7" t="n">
        <v>0</v>
      </c>
      <c r="E31726" s="7" t="n">
        <v>0</v>
      </c>
      <c r="F31726" s="7" t="n">
        <v>12</v>
      </c>
      <c r="G31726" s="7" t="n">
        <v>110.77</v>
      </c>
    </row>
    <row r="31727" customFormat="false" ht="15" hidden="false" customHeight="false" outlineLevel="0" collapsed="false">
      <c r="A31727" s="7" t="s">
        <v>56</v>
      </c>
      <c r="B31727" s="7" t="s">
        <v>179</v>
      </c>
      <c r="C31727" s="7" t="s">
        <v>1357</v>
      </c>
      <c r="D31727" s="7" t="n">
        <v>25</v>
      </c>
      <c r="E31727" s="7" t="n">
        <v>238.2</v>
      </c>
      <c r="F31727" s="7" t="n">
        <v>0</v>
      </c>
      <c r="G31727" s="7" t="n">
        <v>0</v>
      </c>
    </row>
    <row r="31728" customFormat="false" ht="15" hidden="false" customHeight="false" outlineLevel="0" collapsed="false">
      <c r="A31728" s="7" t="s">
        <v>56</v>
      </c>
      <c r="B31728" s="7" t="s">
        <v>179</v>
      </c>
      <c r="C31728" s="7" t="s">
        <v>1357</v>
      </c>
      <c r="D31728" s="7" t="n">
        <v>25</v>
      </c>
      <c r="E31728" s="7" t="n">
        <v>241.43</v>
      </c>
      <c r="F31728" s="7" t="n">
        <v>0</v>
      </c>
      <c r="G31728" s="7" t="n">
        <v>0</v>
      </c>
    </row>
    <row r="31729" customFormat="false" ht="15" hidden="false" customHeight="false" outlineLevel="0" collapsed="false">
      <c r="A31729" s="7" t="s">
        <v>56</v>
      </c>
      <c r="B31729" s="7" t="s">
        <v>179</v>
      </c>
      <c r="C31729" s="7" t="s">
        <v>1357</v>
      </c>
      <c r="D31729" s="7" t="n">
        <v>35</v>
      </c>
      <c r="E31729" s="7" t="n">
        <v>316.93</v>
      </c>
      <c r="F31729" s="7" t="n">
        <v>0</v>
      </c>
      <c r="G31729" s="7" t="n">
        <v>0</v>
      </c>
    </row>
    <row r="31730" customFormat="false" ht="15" hidden="false" customHeight="false" outlineLevel="0" collapsed="false">
      <c r="A31730" s="7" t="s">
        <v>56</v>
      </c>
      <c r="B31730" s="7" t="s">
        <v>179</v>
      </c>
      <c r="C31730" s="7" t="s">
        <v>1357</v>
      </c>
      <c r="D31730" s="7" t="n">
        <v>25</v>
      </c>
      <c r="E31730" s="7" t="n">
        <v>228.97</v>
      </c>
      <c r="F31730" s="7" t="n">
        <v>0</v>
      </c>
      <c r="G31730" s="7" t="n">
        <v>0</v>
      </c>
    </row>
    <row r="31731" customFormat="false" ht="15" hidden="false" customHeight="false" outlineLevel="0" collapsed="false">
      <c r="A31731" s="7" t="s">
        <v>56</v>
      </c>
      <c r="B31731" s="7" t="s">
        <v>179</v>
      </c>
      <c r="C31731" s="7" t="s">
        <v>1357</v>
      </c>
      <c r="D31731" s="7" t="n">
        <v>0</v>
      </c>
      <c r="E31731" s="7" t="n">
        <v>0</v>
      </c>
      <c r="F31731" s="7" t="n">
        <v>5</v>
      </c>
      <c r="G31731" s="7" t="n">
        <v>50.15</v>
      </c>
    </row>
    <row r="31732" customFormat="false" ht="15" hidden="false" customHeight="false" outlineLevel="0" collapsed="false">
      <c r="A31732" s="7" t="s">
        <v>56</v>
      </c>
      <c r="B31732" s="7" t="s">
        <v>179</v>
      </c>
      <c r="C31732" s="7" t="s">
        <v>1357</v>
      </c>
      <c r="D31732" s="7" t="n">
        <v>70</v>
      </c>
      <c r="E31732" s="7" t="n">
        <v>695.1</v>
      </c>
      <c r="F31732" s="7" t="n">
        <v>0</v>
      </c>
      <c r="G31732" s="7" t="n">
        <v>0</v>
      </c>
    </row>
    <row r="31733" customFormat="false" ht="15" hidden="false" customHeight="false" outlineLevel="0" collapsed="false">
      <c r="A31733" s="7" t="s">
        <v>56</v>
      </c>
      <c r="B31733" s="7" t="s">
        <v>179</v>
      </c>
      <c r="C31733" s="7" t="s">
        <v>1357</v>
      </c>
      <c r="D31733" s="7" t="n">
        <v>0</v>
      </c>
      <c r="E31733" s="7" t="n">
        <v>0</v>
      </c>
      <c r="F31733" s="7" t="n">
        <v>40</v>
      </c>
      <c r="G31733" s="7" t="n">
        <v>366.74</v>
      </c>
    </row>
    <row r="31734" customFormat="false" ht="15" hidden="false" customHeight="false" outlineLevel="0" collapsed="false">
      <c r="A31734" s="7" t="s">
        <v>56</v>
      </c>
      <c r="B31734" s="7" t="s">
        <v>179</v>
      </c>
      <c r="C31734" s="7" t="s">
        <v>1357</v>
      </c>
      <c r="D31734" s="7" t="n">
        <v>20</v>
      </c>
      <c r="E31734" s="7" t="n">
        <v>182.8</v>
      </c>
      <c r="F31734" s="7" t="n">
        <v>0</v>
      </c>
      <c r="G31734" s="7" t="n">
        <v>0</v>
      </c>
    </row>
    <row r="31735" customFormat="false" ht="15" hidden="false" customHeight="false" outlineLevel="0" collapsed="false">
      <c r="A31735" s="7" t="s">
        <v>56</v>
      </c>
      <c r="B31735" s="7" t="s">
        <v>179</v>
      </c>
      <c r="C31735" s="7" t="s">
        <v>1357</v>
      </c>
      <c r="D31735" s="7" t="n">
        <v>0</v>
      </c>
      <c r="E31735" s="7" t="n">
        <v>0</v>
      </c>
      <c r="F31735" s="7" t="n">
        <v>10</v>
      </c>
      <c r="G31735" s="7" t="n">
        <v>94</v>
      </c>
    </row>
    <row r="31736" customFormat="false" ht="15" hidden="false" customHeight="false" outlineLevel="0" collapsed="false">
      <c r="A31736" s="7" t="s">
        <v>56</v>
      </c>
      <c r="B31736" s="7" t="s">
        <v>163</v>
      </c>
      <c r="C31736" s="7" t="s">
        <v>1357</v>
      </c>
      <c r="D31736" s="7" t="n">
        <v>10</v>
      </c>
      <c r="E31736" s="7" t="n">
        <v>103.23</v>
      </c>
      <c r="F31736" s="7" t="n">
        <v>0</v>
      </c>
      <c r="G31736" s="7" t="n">
        <v>0</v>
      </c>
    </row>
    <row r="31737" customFormat="false" ht="15" hidden="false" customHeight="false" outlineLevel="0" collapsed="false">
      <c r="A31737" s="7" t="s">
        <v>56</v>
      </c>
      <c r="B31737" s="7" t="s">
        <v>163</v>
      </c>
      <c r="C31737" s="7" t="s">
        <v>1357</v>
      </c>
      <c r="D31737" s="7" t="n">
        <v>0</v>
      </c>
      <c r="E31737" s="7" t="n">
        <v>0</v>
      </c>
      <c r="F31737" s="7" t="n">
        <v>5</v>
      </c>
      <c r="G31737" s="7" t="n">
        <v>51.28</v>
      </c>
    </row>
    <row r="31738" customFormat="false" ht="15" hidden="false" customHeight="false" outlineLevel="0" collapsed="false">
      <c r="A31738" s="7" t="s">
        <v>56</v>
      </c>
      <c r="B31738" s="7" t="s">
        <v>163</v>
      </c>
      <c r="C31738" s="7" t="s">
        <v>1357</v>
      </c>
      <c r="D31738" s="7" t="n">
        <v>15</v>
      </c>
      <c r="E31738" s="7" t="n">
        <v>152.33</v>
      </c>
      <c r="F31738" s="7" t="n">
        <v>0</v>
      </c>
      <c r="G31738" s="7" t="n">
        <v>0</v>
      </c>
    </row>
    <row r="31739" customFormat="false" ht="15" hidden="false" customHeight="false" outlineLevel="0" collapsed="false">
      <c r="A31739" s="7" t="s">
        <v>56</v>
      </c>
      <c r="B31739" s="7" t="s">
        <v>163</v>
      </c>
      <c r="C31739" s="7" t="s">
        <v>1357</v>
      </c>
      <c r="D31739" s="7" t="n">
        <v>25</v>
      </c>
      <c r="E31739" s="7" t="n">
        <v>265.67</v>
      </c>
      <c r="F31739" s="7" t="n">
        <v>0</v>
      </c>
      <c r="G31739" s="7" t="n">
        <v>0</v>
      </c>
    </row>
    <row r="31740" customFormat="false" ht="15" hidden="false" customHeight="false" outlineLevel="0" collapsed="false">
      <c r="A31740" s="7" t="s">
        <v>56</v>
      </c>
      <c r="B31740" s="7" t="s">
        <v>163</v>
      </c>
      <c r="C31740" s="7" t="s">
        <v>1357</v>
      </c>
      <c r="D31740" s="7" t="n">
        <v>20</v>
      </c>
      <c r="E31740" s="7" t="n">
        <v>220.66</v>
      </c>
      <c r="F31740" s="7" t="n">
        <v>0</v>
      </c>
      <c r="G31740" s="7" t="n">
        <v>0</v>
      </c>
    </row>
    <row r="31741" customFormat="false" ht="15" hidden="false" customHeight="false" outlineLevel="0" collapsed="false">
      <c r="A31741" s="7" t="s">
        <v>56</v>
      </c>
      <c r="B31741" s="7" t="s">
        <v>163</v>
      </c>
      <c r="C31741" s="7" t="s">
        <v>1357</v>
      </c>
      <c r="D31741" s="7" t="n">
        <v>35</v>
      </c>
      <c r="E31741" s="7" t="n">
        <v>352.13</v>
      </c>
      <c r="F31741" s="7" t="n">
        <v>0</v>
      </c>
      <c r="G31741" s="7" t="n">
        <v>0</v>
      </c>
    </row>
    <row r="31742" customFormat="false" ht="15" hidden="false" customHeight="false" outlineLevel="0" collapsed="false">
      <c r="A31742" s="7" t="s">
        <v>56</v>
      </c>
      <c r="B31742" s="7" t="s">
        <v>163</v>
      </c>
      <c r="C31742" s="7" t="s">
        <v>1357</v>
      </c>
      <c r="D31742" s="7" t="n">
        <v>0</v>
      </c>
      <c r="E31742" s="7" t="n">
        <v>0</v>
      </c>
      <c r="F31742" s="7" t="n">
        <v>5</v>
      </c>
      <c r="G31742" s="7" t="n">
        <v>52.22</v>
      </c>
    </row>
    <row r="31743" customFormat="false" ht="15" hidden="false" customHeight="false" outlineLevel="0" collapsed="false">
      <c r="A31743" s="7" t="s">
        <v>56</v>
      </c>
      <c r="B31743" s="7" t="s">
        <v>163</v>
      </c>
      <c r="C31743" s="7" t="s">
        <v>1357</v>
      </c>
      <c r="D31743" s="7" t="n">
        <v>20</v>
      </c>
      <c r="E31743" s="7" t="n">
        <v>214.6</v>
      </c>
      <c r="F31743" s="7" t="n">
        <v>0</v>
      </c>
      <c r="G31743" s="7" t="n">
        <v>0</v>
      </c>
    </row>
    <row r="31744" customFormat="false" ht="15" hidden="false" customHeight="false" outlineLevel="0" collapsed="false">
      <c r="A31744" s="7" t="s">
        <v>56</v>
      </c>
      <c r="B31744" s="7" t="s">
        <v>163</v>
      </c>
      <c r="C31744" s="7" t="s">
        <v>1357</v>
      </c>
      <c r="D31744" s="7" t="n">
        <v>70</v>
      </c>
      <c r="E31744" s="7" t="n">
        <v>712.36</v>
      </c>
      <c r="F31744" s="7" t="n">
        <v>0</v>
      </c>
      <c r="G31744" s="7" t="n">
        <v>0</v>
      </c>
    </row>
    <row r="31745" customFormat="false" ht="15" hidden="false" customHeight="false" outlineLevel="0" collapsed="false">
      <c r="A31745" s="7" t="s">
        <v>56</v>
      </c>
      <c r="B31745" s="7" t="s">
        <v>163</v>
      </c>
      <c r="C31745" s="7" t="s">
        <v>1357</v>
      </c>
      <c r="D31745" s="7" t="n">
        <v>10</v>
      </c>
      <c r="E31745" s="7" t="n">
        <v>106.63</v>
      </c>
      <c r="F31745" s="7" t="n">
        <v>0</v>
      </c>
      <c r="G31745" s="7" t="n">
        <v>0</v>
      </c>
    </row>
    <row r="31746" customFormat="false" ht="15" hidden="false" customHeight="false" outlineLevel="0" collapsed="false">
      <c r="A31746" s="7" t="s">
        <v>56</v>
      </c>
      <c r="B31746" s="7" t="s">
        <v>163</v>
      </c>
      <c r="C31746" s="7" t="s">
        <v>1357</v>
      </c>
      <c r="D31746" s="7" t="n">
        <v>0</v>
      </c>
      <c r="E31746" s="7" t="n">
        <v>0</v>
      </c>
      <c r="F31746" s="7" t="n">
        <v>20</v>
      </c>
      <c r="G31746" s="7" t="n">
        <v>207.95</v>
      </c>
    </row>
    <row r="31747" customFormat="false" ht="15" hidden="false" customHeight="false" outlineLevel="0" collapsed="false">
      <c r="A31747" s="7" t="s">
        <v>56</v>
      </c>
      <c r="B31747" s="7" t="s">
        <v>163</v>
      </c>
      <c r="C31747" s="7" t="s">
        <v>1357</v>
      </c>
      <c r="D31747" s="7" t="n">
        <v>0</v>
      </c>
      <c r="E31747" s="7" t="n">
        <v>0</v>
      </c>
      <c r="F31747" s="7" t="n">
        <v>35</v>
      </c>
      <c r="G31747" s="7" t="n">
        <v>356.55</v>
      </c>
    </row>
    <row r="31748" customFormat="false" ht="15" hidden="false" customHeight="false" outlineLevel="0" collapsed="false">
      <c r="A31748" s="7" t="s">
        <v>56</v>
      </c>
      <c r="B31748" s="7" t="s">
        <v>163</v>
      </c>
      <c r="C31748" s="7" t="s">
        <v>1357</v>
      </c>
      <c r="D31748" s="7" t="n">
        <v>0</v>
      </c>
      <c r="E31748" s="7" t="n">
        <v>0</v>
      </c>
      <c r="F31748" s="7" t="n">
        <v>20</v>
      </c>
      <c r="G31748" s="7" t="n">
        <v>207.95</v>
      </c>
    </row>
    <row r="31749" customFormat="false" ht="15" hidden="false" customHeight="false" outlineLevel="0" collapsed="false">
      <c r="A31749" s="7" t="s">
        <v>56</v>
      </c>
      <c r="B31749" s="7" t="s">
        <v>163</v>
      </c>
      <c r="C31749" s="7" t="s">
        <v>1357</v>
      </c>
      <c r="D31749" s="7" t="n">
        <v>0</v>
      </c>
      <c r="E31749" s="7" t="n">
        <v>0</v>
      </c>
      <c r="F31749" s="7" t="n">
        <v>35</v>
      </c>
      <c r="G31749" s="7" t="n">
        <v>381.78</v>
      </c>
    </row>
    <row r="31750" customFormat="false" ht="15" hidden="false" customHeight="false" outlineLevel="0" collapsed="false">
      <c r="A31750" s="7" t="s">
        <v>56</v>
      </c>
      <c r="B31750" s="7" t="s">
        <v>163</v>
      </c>
      <c r="C31750" s="7" t="s">
        <v>1357</v>
      </c>
      <c r="D31750" s="7" t="n">
        <v>0</v>
      </c>
      <c r="E31750" s="7" t="n">
        <v>0</v>
      </c>
      <c r="F31750" s="7" t="n">
        <v>1</v>
      </c>
      <c r="G31750" s="7" t="n">
        <v>0.03</v>
      </c>
    </row>
    <row r="31751" customFormat="false" ht="15" hidden="false" customHeight="false" outlineLevel="0" collapsed="false">
      <c r="A31751" s="7" t="s">
        <v>56</v>
      </c>
      <c r="B31751" s="7" t="s">
        <v>163</v>
      </c>
      <c r="C31751" s="7" t="s">
        <v>1357</v>
      </c>
      <c r="D31751" s="7" t="n">
        <v>20</v>
      </c>
      <c r="E31751" s="7" t="n">
        <v>211.06</v>
      </c>
      <c r="F31751" s="7" t="n">
        <v>0</v>
      </c>
      <c r="G31751" s="7" t="n">
        <v>0</v>
      </c>
    </row>
    <row r="31752" customFormat="false" ht="15" hidden="false" customHeight="false" outlineLevel="0" collapsed="false">
      <c r="A31752" s="7" t="s">
        <v>56</v>
      </c>
      <c r="B31752" s="7" t="s">
        <v>94</v>
      </c>
      <c r="C31752" s="7" t="s">
        <v>1366</v>
      </c>
      <c r="D31752" s="7" t="n">
        <v>10</v>
      </c>
      <c r="E31752" s="7" t="n">
        <v>442.87</v>
      </c>
      <c r="F31752" s="7" t="n">
        <v>0</v>
      </c>
      <c r="G31752" s="7" t="n">
        <v>0</v>
      </c>
    </row>
    <row r="31753" customFormat="false" ht="15" hidden="false" customHeight="false" outlineLevel="0" collapsed="false">
      <c r="A31753" s="7" t="s">
        <v>56</v>
      </c>
      <c r="B31753" s="7" t="s">
        <v>94</v>
      </c>
      <c r="C31753" s="7" t="s">
        <v>1366</v>
      </c>
      <c r="D31753" s="7" t="n">
        <v>15</v>
      </c>
      <c r="E31753" s="7" t="n">
        <v>720.23</v>
      </c>
      <c r="F31753" s="7" t="n">
        <v>0</v>
      </c>
      <c r="G31753" s="7" t="n">
        <v>0</v>
      </c>
    </row>
    <row r="31754" customFormat="false" ht="15" hidden="false" customHeight="false" outlineLevel="0" collapsed="false">
      <c r="A31754" s="7" t="s">
        <v>56</v>
      </c>
      <c r="B31754" s="7" t="s">
        <v>94</v>
      </c>
      <c r="C31754" s="7" t="s">
        <v>1366</v>
      </c>
      <c r="D31754" s="7" t="n">
        <v>0</v>
      </c>
      <c r="E31754" s="7" t="n">
        <v>0</v>
      </c>
      <c r="F31754" s="7" t="n">
        <v>15</v>
      </c>
      <c r="G31754" s="7" t="n">
        <v>610.86</v>
      </c>
    </row>
    <row r="31755" customFormat="false" ht="15" hidden="false" customHeight="false" outlineLevel="0" collapsed="false">
      <c r="A31755" s="7" t="s">
        <v>56</v>
      </c>
      <c r="B31755" s="7" t="s">
        <v>94</v>
      </c>
      <c r="C31755" s="7" t="s">
        <v>1366</v>
      </c>
      <c r="D31755" s="7" t="n">
        <v>0</v>
      </c>
      <c r="E31755" s="7" t="n">
        <v>0</v>
      </c>
      <c r="F31755" s="7" t="n">
        <v>6</v>
      </c>
      <c r="G31755" s="7" t="n">
        <v>241.02</v>
      </c>
    </row>
    <row r="31756" customFormat="false" ht="15" hidden="false" customHeight="false" outlineLevel="0" collapsed="false">
      <c r="A31756" s="7" t="s">
        <v>56</v>
      </c>
      <c r="B31756" s="7" t="s">
        <v>94</v>
      </c>
      <c r="C31756" s="7" t="s">
        <v>1366</v>
      </c>
      <c r="D31756" s="7" t="n">
        <v>30</v>
      </c>
      <c r="E31756" s="7" t="n">
        <v>1452.34</v>
      </c>
      <c r="F31756" s="7" t="n">
        <v>0</v>
      </c>
      <c r="G31756" s="7" t="n">
        <v>0</v>
      </c>
    </row>
    <row r="31757" customFormat="false" ht="15" hidden="false" customHeight="false" outlineLevel="0" collapsed="false">
      <c r="A31757" s="7" t="s">
        <v>56</v>
      </c>
      <c r="B31757" s="7" t="s">
        <v>94</v>
      </c>
      <c r="C31757" s="7" t="s">
        <v>1366</v>
      </c>
      <c r="D31757" s="7" t="n">
        <v>20</v>
      </c>
      <c r="E31757" s="7" t="n">
        <v>898.48</v>
      </c>
      <c r="F31757" s="7" t="n">
        <v>0</v>
      </c>
      <c r="G31757" s="7" t="n">
        <v>0</v>
      </c>
    </row>
    <row r="31758" customFormat="false" ht="15" hidden="false" customHeight="false" outlineLevel="0" collapsed="false">
      <c r="A31758" s="7" t="s">
        <v>56</v>
      </c>
      <c r="B31758" s="7" t="s">
        <v>94</v>
      </c>
      <c r="C31758" s="7" t="s">
        <v>1366</v>
      </c>
      <c r="D31758" s="7" t="n">
        <v>0</v>
      </c>
      <c r="E31758" s="7" t="n">
        <v>0</v>
      </c>
      <c r="F31758" s="7" t="n">
        <v>20</v>
      </c>
      <c r="G31758" s="7" t="n">
        <v>797.99</v>
      </c>
    </row>
    <row r="31759" customFormat="false" ht="15" hidden="false" customHeight="false" outlineLevel="0" collapsed="false">
      <c r="A31759" s="7" t="s">
        <v>56</v>
      </c>
      <c r="B31759" s="7" t="s">
        <v>94</v>
      </c>
      <c r="C31759" s="7" t="s">
        <v>1366</v>
      </c>
      <c r="D31759" s="7" t="n">
        <v>30</v>
      </c>
      <c r="E31759" s="7" t="n">
        <v>1325.86</v>
      </c>
      <c r="F31759" s="7" t="n">
        <v>0</v>
      </c>
      <c r="G31759" s="7" t="n">
        <v>0</v>
      </c>
    </row>
    <row r="31760" customFormat="false" ht="15" hidden="false" customHeight="false" outlineLevel="0" collapsed="false">
      <c r="A31760" s="7" t="s">
        <v>56</v>
      </c>
      <c r="B31760" s="7" t="s">
        <v>94</v>
      </c>
      <c r="C31760" s="7" t="s">
        <v>1366</v>
      </c>
      <c r="D31760" s="7" t="n">
        <v>0</v>
      </c>
      <c r="E31760" s="7" t="n">
        <v>0</v>
      </c>
      <c r="F31760" s="7" t="n">
        <v>5</v>
      </c>
      <c r="G31760" s="7" t="n">
        <v>204.54</v>
      </c>
    </row>
    <row r="31761" customFormat="false" ht="15" hidden="false" customHeight="false" outlineLevel="0" collapsed="false">
      <c r="A31761" s="7" t="s">
        <v>56</v>
      </c>
      <c r="B31761" s="7" t="s">
        <v>92</v>
      </c>
      <c r="C31761" s="7" t="s">
        <v>1366</v>
      </c>
      <c r="D31761" s="7" t="n">
        <v>0</v>
      </c>
      <c r="E31761" s="7" t="n">
        <v>0</v>
      </c>
      <c r="F31761" s="7" t="n">
        <v>8</v>
      </c>
      <c r="G31761" s="7" t="n">
        <v>319.2</v>
      </c>
    </row>
    <row r="31762" customFormat="false" ht="15" hidden="false" customHeight="false" outlineLevel="0" collapsed="false">
      <c r="A31762" s="7" t="s">
        <v>56</v>
      </c>
      <c r="B31762" s="7" t="s">
        <v>92</v>
      </c>
      <c r="C31762" s="7" t="s">
        <v>1366</v>
      </c>
      <c r="D31762" s="7" t="n">
        <v>30</v>
      </c>
      <c r="E31762" s="7" t="n">
        <v>1452.34</v>
      </c>
      <c r="F31762" s="7" t="n">
        <v>0</v>
      </c>
      <c r="G31762" s="7" t="n">
        <v>0</v>
      </c>
    </row>
    <row r="31763" customFormat="false" ht="15" hidden="false" customHeight="false" outlineLevel="0" collapsed="false">
      <c r="A31763" s="7" t="s">
        <v>56</v>
      </c>
      <c r="B31763" s="7" t="s">
        <v>92</v>
      </c>
      <c r="C31763" s="7" t="s">
        <v>1366</v>
      </c>
      <c r="D31763" s="7" t="n">
        <v>15</v>
      </c>
      <c r="E31763" s="7" t="n">
        <v>720.23</v>
      </c>
      <c r="F31763" s="7" t="n">
        <v>0</v>
      </c>
      <c r="G31763" s="7" t="n">
        <v>0</v>
      </c>
    </row>
    <row r="31764" customFormat="false" ht="15" hidden="false" customHeight="false" outlineLevel="0" collapsed="false">
      <c r="A31764" s="7" t="s">
        <v>56</v>
      </c>
      <c r="B31764" s="7" t="s">
        <v>92</v>
      </c>
      <c r="C31764" s="7" t="s">
        <v>1366</v>
      </c>
      <c r="D31764" s="7" t="n">
        <v>0</v>
      </c>
      <c r="E31764" s="7" t="n">
        <v>0</v>
      </c>
      <c r="F31764" s="7" t="n">
        <v>6</v>
      </c>
      <c r="G31764" s="7" t="n">
        <v>241.02</v>
      </c>
    </row>
    <row r="31765" customFormat="false" ht="15" hidden="false" customHeight="false" outlineLevel="0" collapsed="false">
      <c r="A31765" s="7" t="s">
        <v>56</v>
      </c>
      <c r="B31765" s="7" t="s">
        <v>92</v>
      </c>
      <c r="C31765" s="7" t="s">
        <v>1366</v>
      </c>
      <c r="D31765" s="7" t="n">
        <v>30</v>
      </c>
      <c r="E31765" s="7" t="n">
        <v>1347.71</v>
      </c>
      <c r="F31765" s="7" t="n">
        <v>0</v>
      </c>
      <c r="G31765" s="7" t="n">
        <v>0</v>
      </c>
    </row>
    <row r="31766" customFormat="false" ht="15" hidden="false" customHeight="false" outlineLevel="0" collapsed="false">
      <c r="A31766" s="7" t="s">
        <v>56</v>
      </c>
      <c r="B31766" s="7" t="s">
        <v>92</v>
      </c>
      <c r="C31766" s="7" t="s">
        <v>1366</v>
      </c>
      <c r="D31766" s="7" t="n">
        <v>0</v>
      </c>
      <c r="E31766" s="7" t="n">
        <v>0</v>
      </c>
      <c r="F31766" s="7" t="n">
        <v>8</v>
      </c>
      <c r="G31766" s="7" t="n">
        <v>325.79</v>
      </c>
    </row>
    <row r="31767" customFormat="false" ht="15" hidden="false" customHeight="false" outlineLevel="0" collapsed="false">
      <c r="A31767" s="7" t="s">
        <v>56</v>
      </c>
      <c r="B31767" s="7" t="s">
        <v>92</v>
      </c>
      <c r="C31767" s="7" t="s">
        <v>1366</v>
      </c>
      <c r="D31767" s="7" t="n">
        <v>20</v>
      </c>
      <c r="E31767" s="7" t="n">
        <v>885.74</v>
      </c>
      <c r="F31767" s="7" t="n">
        <v>0</v>
      </c>
      <c r="G31767" s="7" t="n">
        <v>0</v>
      </c>
    </row>
    <row r="31768" customFormat="false" ht="15" hidden="false" customHeight="false" outlineLevel="0" collapsed="false">
      <c r="A31768" s="7" t="s">
        <v>56</v>
      </c>
      <c r="B31768" s="7" t="s">
        <v>92</v>
      </c>
      <c r="C31768" s="7" t="s">
        <v>1366</v>
      </c>
      <c r="D31768" s="7" t="n">
        <v>30</v>
      </c>
      <c r="E31768" s="7" t="n">
        <v>1325.86</v>
      </c>
      <c r="F31768" s="7" t="n">
        <v>0</v>
      </c>
      <c r="G31768" s="7" t="n">
        <v>0</v>
      </c>
    </row>
    <row r="31769" customFormat="false" ht="15" hidden="false" customHeight="false" outlineLevel="0" collapsed="false">
      <c r="A31769" s="7" t="s">
        <v>56</v>
      </c>
      <c r="B31769" s="7" t="s">
        <v>92</v>
      </c>
      <c r="C31769" s="7" t="s">
        <v>1366</v>
      </c>
      <c r="D31769" s="7" t="n">
        <v>0</v>
      </c>
      <c r="E31769" s="7" t="n">
        <v>0</v>
      </c>
      <c r="F31769" s="7" t="n">
        <v>5</v>
      </c>
      <c r="G31769" s="7" t="n">
        <v>204.54</v>
      </c>
    </row>
    <row r="31770" customFormat="false" ht="15" hidden="false" customHeight="false" outlineLevel="0" collapsed="false">
      <c r="A31770" s="7" t="s">
        <v>56</v>
      </c>
      <c r="B31770" s="7" t="s">
        <v>92</v>
      </c>
      <c r="C31770" s="7" t="s">
        <v>1366</v>
      </c>
      <c r="D31770" s="7" t="n">
        <v>0</v>
      </c>
      <c r="E31770" s="7" t="n">
        <v>0</v>
      </c>
      <c r="F31770" s="7" t="n">
        <v>10</v>
      </c>
      <c r="G31770" s="7" t="n">
        <v>407.24</v>
      </c>
    </row>
    <row r="31771" customFormat="false" ht="15" hidden="false" customHeight="false" outlineLevel="0" collapsed="false">
      <c r="A31771" s="7" t="s">
        <v>56</v>
      </c>
      <c r="B31771" s="7" t="s">
        <v>91</v>
      </c>
      <c r="C31771" s="7" t="s">
        <v>1366</v>
      </c>
      <c r="D31771" s="7" t="n">
        <v>30</v>
      </c>
      <c r="E31771" s="7" t="n">
        <v>1452.34</v>
      </c>
      <c r="F31771" s="7" t="n">
        <v>0</v>
      </c>
      <c r="G31771" s="7" t="n">
        <v>0</v>
      </c>
    </row>
    <row r="31772" customFormat="false" ht="15" hidden="false" customHeight="false" outlineLevel="0" collapsed="false">
      <c r="A31772" s="7" t="s">
        <v>56</v>
      </c>
      <c r="B31772" s="7" t="s">
        <v>91</v>
      </c>
      <c r="C31772" s="7" t="s">
        <v>1366</v>
      </c>
      <c r="D31772" s="7" t="n">
        <v>15</v>
      </c>
      <c r="E31772" s="7" t="n">
        <v>720.23</v>
      </c>
      <c r="F31772" s="7" t="n">
        <v>0</v>
      </c>
      <c r="G31772" s="7" t="n">
        <v>0</v>
      </c>
    </row>
    <row r="31773" customFormat="false" ht="15" hidden="false" customHeight="false" outlineLevel="0" collapsed="false">
      <c r="A31773" s="7" t="s">
        <v>56</v>
      </c>
      <c r="B31773" s="7" t="s">
        <v>91</v>
      </c>
      <c r="C31773" s="7" t="s">
        <v>1366</v>
      </c>
      <c r="D31773" s="7" t="n">
        <v>0</v>
      </c>
      <c r="E31773" s="7" t="n">
        <v>0</v>
      </c>
      <c r="F31773" s="7" t="n">
        <v>3</v>
      </c>
      <c r="G31773" s="7" t="n">
        <v>122.72</v>
      </c>
    </row>
    <row r="31774" customFormat="false" ht="15" hidden="false" customHeight="false" outlineLevel="0" collapsed="false">
      <c r="A31774" s="7" t="s">
        <v>56</v>
      </c>
      <c r="B31774" s="7" t="s">
        <v>91</v>
      </c>
      <c r="C31774" s="7" t="s">
        <v>1366</v>
      </c>
      <c r="D31774" s="7" t="n">
        <v>26</v>
      </c>
      <c r="E31774" s="7" t="n">
        <v>1151.46</v>
      </c>
      <c r="F31774" s="7" t="n">
        <v>0</v>
      </c>
      <c r="G31774" s="7" t="n">
        <v>0</v>
      </c>
    </row>
    <row r="31775" customFormat="false" ht="15" hidden="false" customHeight="false" outlineLevel="0" collapsed="false">
      <c r="A31775" s="7" t="s">
        <v>56</v>
      </c>
      <c r="B31775" s="7" t="s">
        <v>91</v>
      </c>
      <c r="C31775" s="7" t="s">
        <v>1366</v>
      </c>
      <c r="D31775" s="7" t="n">
        <v>0</v>
      </c>
      <c r="E31775" s="7" t="n">
        <v>0</v>
      </c>
      <c r="F31775" s="7" t="n">
        <v>2</v>
      </c>
      <c r="G31775" s="7" t="n">
        <v>81.45</v>
      </c>
    </row>
    <row r="31776" customFormat="false" ht="15" hidden="false" customHeight="false" outlineLevel="0" collapsed="false">
      <c r="A31776" s="7" t="s">
        <v>56</v>
      </c>
      <c r="B31776" s="7" t="s">
        <v>91</v>
      </c>
      <c r="C31776" s="7" t="s">
        <v>1366</v>
      </c>
      <c r="D31776" s="7" t="n">
        <v>15</v>
      </c>
      <c r="E31776" s="7" t="n">
        <v>662.93</v>
      </c>
      <c r="F31776" s="7" t="n">
        <v>0</v>
      </c>
      <c r="G31776" s="7" t="n">
        <v>0</v>
      </c>
    </row>
    <row r="31777" customFormat="false" ht="15" hidden="false" customHeight="false" outlineLevel="0" collapsed="false">
      <c r="A31777" s="7" t="s">
        <v>56</v>
      </c>
      <c r="B31777" s="7" t="s">
        <v>91</v>
      </c>
      <c r="C31777" s="7" t="s">
        <v>1366</v>
      </c>
      <c r="D31777" s="7" t="n">
        <v>15</v>
      </c>
      <c r="E31777" s="7" t="n">
        <v>673.86</v>
      </c>
      <c r="F31777" s="7" t="n">
        <v>0</v>
      </c>
      <c r="G31777" s="7" t="n">
        <v>0</v>
      </c>
    </row>
    <row r="31778" customFormat="false" ht="15" hidden="false" customHeight="false" outlineLevel="0" collapsed="false">
      <c r="A31778" s="7" t="s">
        <v>56</v>
      </c>
      <c r="B31778" s="7" t="s">
        <v>91</v>
      </c>
      <c r="C31778" s="7" t="s">
        <v>1366</v>
      </c>
      <c r="D31778" s="7" t="n">
        <v>0</v>
      </c>
      <c r="E31778" s="7" t="n">
        <v>0</v>
      </c>
      <c r="F31778" s="7" t="n">
        <v>6</v>
      </c>
      <c r="G31778" s="7" t="n">
        <v>241.02</v>
      </c>
    </row>
    <row r="31779" customFormat="false" ht="15" hidden="false" customHeight="false" outlineLevel="0" collapsed="false">
      <c r="A31779" s="7" t="s">
        <v>56</v>
      </c>
      <c r="B31779" s="7" t="s">
        <v>93</v>
      </c>
      <c r="C31779" s="7" t="s">
        <v>1367</v>
      </c>
      <c r="D31779" s="7" t="n">
        <v>1</v>
      </c>
      <c r="E31779" s="7" t="n">
        <v>0.04</v>
      </c>
      <c r="F31779" s="7" t="n">
        <v>0</v>
      </c>
      <c r="G31779" s="7" t="n">
        <v>0</v>
      </c>
    </row>
    <row r="31780" customFormat="false" ht="15" hidden="false" customHeight="false" outlineLevel="0" collapsed="false">
      <c r="A31780" s="7" t="s">
        <v>56</v>
      </c>
      <c r="B31780" s="7" t="s">
        <v>278</v>
      </c>
      <c r="C31780" s="7" t="s">
        <v>1372</v>
      </c>
      <c r="D31780" s="7" t="n">
        <v>0</v>
      </c>
      <c r="E31780" s="7" t="n">
        <v>0</v>
      </c>
      <c r="F31780" s="7" t="n">
        <v>2</v>
      </c>
      <c r="G31780" s="7" t="n">
        <v>0.07</v>
      </c>
    </row>
    <row r="31781" customFormat="false" ht="15" hidden="false" customHeight="false" outlineLevel="0" collapsed="false">
      <c r="A31781" s="7" t="s">
        <v>56</v>
      </c>
      <c r="B31781" s="7" t="s">
        <v>278</v>
      </c>
      <c r="C31781" s="7" t="s">
        <v>1372</v>
      </c>
      <c r="D31781" s="7" t="n">
        <v>0</v>
      </c>
      <c r="E31781" s="7" t="n">
        <v>0</v>
      </c>
      <c r="F31781" s="7" t="n">
        <v>1</v>
      </c>
      <c r="G31781" s="7" t="n">
        <v>0.04</v>
      </c>
    </row>
    <row r="31782" customFormat="false" ht="15" hidden="false" customHeight="false" outlineLevel="0" collapsed="false">
      <c r="A31782" s="7" t="s">
        <v>56</v>
      </c>
      <c r="B31782" s="7" t="s">
        <v>278</v>
      </c>
      <c r="C31782" s="7" t="s">
        <v>1372</v>
      </c>
      <c r="D31782" s="7" t="n">
        <v>0</v>
      </c>
      <c r="E31782" s="7" t="n">
        <v>0</v>
      </c>
      <c r="F31782" s="7" t="n">
        <v>45</v>
      </c>
      <c r="G31782" s="7" t="n">
        <v>1488.95</v>
      </c>
    </row>
    <row r="31783" customFormat="false" ht="15" hidden="false" customHeight="false" outlineLevel="0" collapsed="false">
      <c r="A31783" s="7" t="s">
        <v>56</v>
      </c>
      <c r="B31783" s="7" t="s">
        <v>278</v>
      </c>
      <c r="C31783" s="7" t="s">
        <v>1372</v>
      </c>
      <c r="D31783" s="7" t="n">
        <v>45</v>
      </c>
      <c r="E31783" s="7" t="n">
        <v>1673.38</v>
      </c>
      <c r="F31783" s="7" t="n">
        <v>0</v>
      </c>
      <c r="G31783" s="7" t="n">
        <v>0</v>
      </c>
    </row>
    <row r="31784" customFormat="false" ht="15" hidden="false" customHeight="false" outlineLevel="0" collapsed="false">
      <c r="A31784" s="7" t="s">
        <v>56</v>
      </c>
      <c r="B31784" s="7" t="s">
        <v>278</v>
      </c>
      <c r="C31784" s="7" t="s">
        <v>1372</v>
      </c>
      <c r="D31784" s="7" t="n">
        <v>0</v>
      </c>
      <c r="E31784" s="7" t="n">
        <v>0</v>
      </c>
      <c r="F31784" s="7" t="n">
        <v>5</v>
      </c>
      <c r="G31784" s="7" t="n">
        <v>169.03</v>
      </c>
    </row>
    <row r="31785" customFormat="false" ht="15" hidden="false" customHeight="false" outlineLevel="0" collapsed="false">
      <c r="A31785" s="7" t="s">
        <v>56</v>
      </c>
      <c r="B31785" s="7" t="s">
        <v>278</v>
      </c>
      <c r="C31785" s="7" t="s">
        <v>1372</v>
      </c>
      <c r="D31785" s="7" t="n">
        <v>20</v>
      </c>
      <c r="E31785" s="7" t="n">
        <v>749.86</v>
      </c>
      <c r="F31785" s="7" t="n">
        <v>0</v>
      </c>
      <c r="G31785" s="7" t="n">
        <v>0</v>
      </c>
    </row>
    <row r="31786" customFormat="false" ht="15" hidden="false" customHeight="false" outlineLevel="0" collapsed="false">
      <c r="A31786" s="7" t="s">
        <v>56</v>
      </c>
      <c r="B31786" s="7" t="s">
        <v>278</v>
      </c>
      <c r="C31786" s="7" t="s">
        <v>1372</v>
      </c>
      <c r="D31786" s="7" t="n">
        <v>70</v>
      </c>
      <c r="E31786" s="7" t="n">
        <v>2379.58</v>
      </c>
      <c r="F31786" s="7" t="n">
        <v>0</v>
      </c>
      <c r="G31786" s="7" t="n">
        <v>0</v>
      </c>
    </row>
    <row r="31787" customFormat="false" ht="15" hidden="false" customHeight="false" outlineLevel="0" collapsed="false">
      <c r="A31787" s="7" t="s">
        <v>56</v>
      </c>
      <c r="B31787" s="7" t="s">
        <v>278</v>
      </c>
      <c r="C31787" s="7" t="s">
        <v>1372</v>
      </c>
      <c r="D31787" s="7" t="n">
        <v>0</v>
      </c>
      <c r="E31787" s="7" t="n">
        <v>0</v>
      </c>
      <c r="F31787" s="7" t="n">
        <v>40</v>
      </c>
      <c r="G31787" s="7" t="n">
        <v>1261.55</v>
      </c>
    </row>
    <row r="31788" customFormat="false" ht="15" hidden="false" customHeight="false" outlineLevel="0" collapsed="false">
      <c r="A31788" s="7" t="s">
        <v>56</v>
      </c>
      <c r="B31788" s="7" t="s">
        <v>278</v>
      </c>
      <c r="C31788" s="7" t="s">
        <v>1372</v>
      </c>
      <c r="D31788" s="7" t="n">
        <v>20</v>
      </c>
      <c r="E31788" s="7" t="n">
        <v>684.56</v>
      </c>
      <c r="F31788" s="7" t="n">
        <v>0</v>
      </c>
      <c r="G31788" s="7" t="n">
        <v>0</v>
      </c>
    </row>
    <row r="31789" customFormat="false" ht="15" hidden="false" customHeight="false" outlineLevel="0" collapsed="false">
      <c r="A31789" s="7" t="s">
        <v>56</v>
      </c>
      <c r="B31789" s="7" t="s">
        <v>278</v>
      </c>
      <c r="C31789" s="7" t="s">
        <v>1372</v>
      </c>
      <c r="D31789" s="7" t="n">
        <v>0</v>
      </c>
      <c r="E31789" s="7" t="n">
        <v>0</v>
      </c>
      <c r="F31789" s="7" t="n">
        <v>25</v>
      </c>
      <c r="G31789" s="7" t="n">
        <v>788.49</v>
      </c>
    </row>
    <row r="31790" customFormat="false" ht="15" hidden="false" customHeight="false" outlineLevel="0" collapsed="false">
      <c r="A31790" s="7" t="s">
        <v>56</v>
      </c>
      <c r="B31790" s="7" t="s">
        <v>278</v>
      </c>
      <c r="C31790" s="7" t="s">
        <v>1372</v>
      </c>
      <c r="D31790" s="7" t="n">
        <v>0</v>
      </c>
      <c r="E31790" s="7" t="n">
        <v>0</v>
      </c>
      <c r="F31790" s="7" t="n">
        <v>15</v>
      </c>
      <c r="G31790" s="7" t="n">
        <v>500.5</v>
      </c>
    </row>
    <row r="31791" customFormat="false" ht="15" hidden="false" customHeight="false" outlineLevel="0" collapsed="false">
      <c r="A31791" s="7" t="s">
        <v>56</v>
      </c>
      <c r="B31791" s="7" t="s">
        <v>278</v>
      </c>
      <c r="C31791" s="7" t="s">
        <v>1372</v>
      </c>
      <c r="D31791" s="7" t="n">
        <v>0</v>
      </c>
      <c r="E31791" s="7" t="n">
        <v>0</v>
      </c>
      <c r="F31791" s="7" t="n">
        <v>45</v>
      </c>
      <c r="G31791" s="7" t="n">
        <v>1399.96</v>
      </c>
    </row>
    <row r="31792" customFormat="false" ht="15" hidden="false" customHeight="false" outlineLevel="0" collapsed="false">
      <c r="A31792" s="7" t="s">
        <v>56</v>
      </c>
      <c r="B31792" s="7" t="s">
        <v>278</v>
      </c>
      <c r="C31792" s="7" t="s">
        <v>1372</v>
      </c>
      <c r="D31792" s="7" t="n">
        <v>5</v>
      </c>
      <c r="E31792" s="7" t="n">
        <v>177.84</v>
      </c>
      <c r="F31792" s="7" t="n">
        <v>0</v>
      </c>
      <c r="G31792" s="7" t="n">
        <v>0</v>
      </c>
    </row>
    <row r="31793" customFormat="false" ht="15" hidden="false" customHeight="false" outlineLevel="0" collapsed="false">
      <c r="A31793" s="7" t="s">
        <v>56</v>
      </c>
      <c r="B31793" s="7" t="s">
        <v>278</v>
      </c>
      <c r="C31793" s="7" t="s">
        <v>1372</v>
      </c>
      <c r="D31793" s="7" t="n">
        <v>20</v>
      </c>
      <c r="E31793" s="7" t="n">
        <v>731.99</v>
      </c>
      <c r="F31793" s="7" t="n">
        <v>0</v>
      </c>
      <c r="G31793" s="7" t="n">
        <v>0</v>
      </c>
    </row>
    <row r="31794" customFormat="false" ht="15" hidden="false" customHeight="false" outlineLevel="0" collapsed="false">
      <c r="A31794" s="7" t="s">
        <v>56</v>
      </c>
      <c r="B31794" s="7" t="s">
        <v>278</v>
      </c>
      <c r="C31794" s="7" t="s">
        <v>1372</v>
      </c>
      <c r="D31794" s="7" t="n">
        <v>2</v>
      </c>
      <c r="E31794" s="7" t="n">
        <v>0.08</v>
      </c>
      <c r="F31794" s="7" t="n">
        <v>0</v>
      </c>
      <c r="G31794" s="7" t="n">
        <v>0</v>
      </c>
    </row>
    <row r="31795" customFormat="false" ht="15" hidden="false" customHeight="false" outlineLevel="0" collapsed="false">
      <c r="A31795" s="7" t="s">
        <v>56</v>
      </c>
      <c r="B31795" s="7" t="s">
        <v>278</v>
      </c>
      <c r="C31795" s="7" t="s">
        <v>1372</v>
      </c>
      <c r="D31795" s="7" t="n">
        <v>40</v>
      </c>
      <c r="E31795" s="7" t="n">
        <v>1391.68</v>
      </c>
      <c r="F31795" s="7" t="n">
        <v>0</v>
      </c>
      <c r="G31795" s="7" t="n">
        <v>0</v>
      </c>
    </row>
    <row r="31796" customFormat="false" ht="15" hidden="false" customHeight="false" outlineLevel="0" collapsed="false">
      <c r="A31796" s="7" t="s">
        <v>56</v>
      </c>
      <c r="B31796" s="7" t="s">
        <v>278</v>
      </c>
      <c r="C31796" s="7" t="s">
        <v>1372</v>
      </c>
      <c r="D31796" s="7" t="n">
        <v>20</v>
      </c>
      <c r="E31796" s="7" t="n">
        <v>685.98</v>
      </c>
      <c r="F31796" s="7" t="n">
        <v>0</v>
      </c>
      <c r="G31796" s="7" t="n">
        <v>0</v>
      </c>
    </row>
    <row r="31797" customFormat="false" ht="15" hidden="false" customHeight="false" outlineLevel="0" collapsed="false">
      <c r="A31797" s="7" t="s">
        <v>56</v>
      </c>
      <c r="B31797" s="7" t="s">
        <v>278</v>
      </c>
      <c r="C31797" s="7" t="s">
        <v>1372</v>
      </c>
      <c r="D31797" s="7" t="n">
        <v>0</v>
      </c>
      <c r="E31797" s="7" t="n">
        <v>0</v>
      </c>
      <c r="F31797" s="7" t="n">
        <v>10</v>
      </c>
      <c r="G31797" s="7" t="n">
        <v>316.82</v>
      </c>
    </row>
    <row r="31798" customFormat="false" ht="15" hidden="false" customHeight="false" outlineLevel="0" collapsed="false">
      <c r="A31798" s="7" t="s">
        <v>56</v>
      </c>
      <c r="B31798" s="7" t="s">
        <v>278</v>
      </c>
      <c r="C31798" s="7" t="s">
        <v>1372</v>
      </c>
      <c r="D31798" s="7" t="n">
        <v>20</v>
      </c>
      <c r="E31798" s="7" t="n">
        <v>716.33</v>
      </c>
      <c r="F31798" s="7" t="n">
        <v>0</v>
      </c>
      <c r="G31798" s="7" t="n">
        <v>0</v>
      </c>
    </row>
    <row r="31799" customFormat="false" ht="15" hidden="false" customHeight="false" outlineLevel="0" collapsed="false">
      <c r="A31799" s="7" t="s">
        <v>56</v>
      </c>
      <c r="B31799" s="7" t="s">
        <v>278</v>
      </c>
      <c r="C31799" s="7" t="s">
        <v>1372</v>
      </c>
      <c r="D31799" s="7" t="n">
        <v>0</v>
      </c>
      <c r="E31799" s="7" t="n">
        <v>0</v>
      </c>
      <c r="F31799" s="7" t="n">
        <v>1</v>
      </c>
      <c r="G31799" s="7" t="n">
        <v>0.04</v>
      </c>
    </row>
    <row r="31800" customFormat="false" ht="15" hidden="false" customHeight="false" outlineLevel="0" collapsed="false">
      <c r="A31800" s="7" t="s">
        <v>56</v>
      </c>
      <c r="B31800" s="7" t="s">
        <v>278</v>
      </c>
      <c r="C31800" s="7" t="s">
        <v>1372</v>
      </c>
      <c r="D31800" s="7" t="n">
        <v>0</v>
      </c>
      <c r="E31800" s="7" t="n">
        <v>0</v>
      </c>
      <c r="F31800" s="7" t="n">
        <v>50</v>
      </c>
      <c r="G31800" s="7" t="n">
        <v>1545.04</v>
      </c>
    </row>
    <row r="31801" customFormat="false" ht="15" hidden="false" customHeight="false" outlineLevel="0" collapsed="false">
      <c r="A31801" s="7" t="s">
        <v>56</v>
      </c>
      <c r="B31801" s="7" t="s">
        <v>278</v>
      </c>
      <c r="C31801" s="7" t="s">
        <v>1372</v>
      </c>
      <c r="D31801" s="7" t="n">
        <v>50</v>
      </c>
      <c r="E31801" s="7" t="n">
        <v>1784.1</v>
      </c>
      <c r="F31801" s="7" t="n">
        <v>0</v>
      </c>
      <c r="G31801" s="7" t="n">
        <v>0</v>
      </c>
    </row>
    <row r="31802" customFormat="false" ht="15" hidden="false" customHeight="false" outlineLevel="0" collapsed="false">
      <c r="A31802" s="7" t="s">
        <v>56</v>
      </c>
      <c r="B31802" s="7" t="s">
        <v>278</v>
      </c>
      <c r="C31802" s="7" t="s">
        <v>1372</v>
      </c>
      <c r="D31802" s="7" t="n">
        <v>25</v>
      </c>
      <c r="E31802" s="7" t="n">
        <v>898.49</v>
      </c>
      <c r="F31802" s="7" t="n">
        <v>0</v>
      </c>
      <c r="G31802" s="7" t="n">
        <v>0</v>
      </c>
    </row>
    <row r="31803" customFormat="false" ht="15" hidden="false" customHeight="false" outlineLevel="0" collapsed="false">
      <c r="A31803" s="7" t="s">
        <v>56</v>
      </c>
      <c r="B31803" s="7" t="s">
        <v>268</v>
      </c>
      <c r="C31803" s="7" t="s">
        <v>1372</v>
      </c>
      <c r="D31803" s="7" t="n">
        <v>0</v>
      </c>
      <c r="E31803" s="7" t="n">
        <v>0</v>
      </c>
      <c r="F31803" s="7" t="n">
        <v>15</v>
      </c>
      <c r="G31803" s="7" t="n">
        <v>500.5</v>
      </c>
    </row>
    <row r="31804" customFormat="false" ht="15" hidden="false" customHeight="false" outlineLevel="0" collapsed="false">
      <c r="A31804" s="7" t="s">
        <v>56</v>
      </c>
      <c r="B31804" s="7" t="s">
        <v>268</v>
      </c>
      <c r="C31804" s="7" t="s">
        <v>1372</v>
      </c>
      <c r="D31804" s="7" t="n">
        <v>40</v>
      </c>
      <c r="E31804" s="7" t="n">
        <v>1391.68</v>
      </c>
      <c r="F31804" s="7" t="n">
        <v>0</v>
      </c>
      <c r="G31804" s="7" t="n">
        <v>0</v>
      </c>
    </row>
    <row r="31805" customFormat="false" ht="15" hidden="false" customHeight="false" outlineLevel="0" collapsed="false">
      <c r="A31805" s="7" t="s">
        <v>56</v>
      </c>
      <c r="B31805" s="7" t="s">
        <v>268</v>
      </c>
      <c r="C31805" s="7" t="s">
        <v>1372</v>
      </c>
      <c r="D31805" s="7" t="n">
        <v>0</v>
      </c>
      <c r="E31805" s="7" t="n">
        <v>0</v>
      </c>
      <c r="F31805" s="7" t="n">
        <v>25</v>
      </c>
      <c r="G31805" s="7" t="n">
        <v>788.47</v>
      </c>
    </row>
    <row r="31806" customFormat="false" ht="15" hidden="false" customHeight="false" outlineLevel="0" collapsed="false">
      <c r="A31806" s="7" t="s">
        <v>56</v>
      </c>
      <c r="B31806" s="7" t="s">
        <v>268</v>
      </c>
      <c r="C31806" s="7" t="s">
        <v>1372</v>
      </c>
      <c r="D31806" s="7" t="n">
        <v>0</v>
      </c>
      <c r="E31806" s="7" t="n">
        <v>0</v>
      </c>
      <c r="F31806" s="7" t="n">
        <v>5</v>
      </c>
      <c r="G31806" s="7" t="n">
        <v>158.41</v>
      </c>
    </row>
    <row r="31807" customFormat="false" ht="15" hidden="false" customHeight="false" outlineLevel="0" collapsed="false">
      <c r="A31807" s="7" t="s">
        <v>56</v>
      </c>
      <c r="B31807" s="7" t="s">
        <v>268</v>
      </c>
      <c r="C31807" s="7" t="s">
        <v>1372</v>
      </c>
      <c r="D31807" s="7" t="n">
        <v>20</v>
      </c>
      <c r="E31807" s="7" t="n">
        <v>684.56</v>
      </c>
      <c r="F31807" s="7" t="n">
        <v>0</v>
      </c>
      <c r="G31807" s="7" t="n">
        <v>0</v>
      </c>
    </row>
    <row r="31808" customFormat="false" ht="15" hidden="false" customHeight="false" outlineLevel="0" collapsed="false">
      <c r="A31808" s="7" t="s">
        <v>56</v>
      </c>
      <c r="B31808" s="7" t="s">
        <v>268</v>
      </c>
      <c r="C31808" s="7" t="s">
        <v>1372</v>
      </c>
      <c r="D31808" s="7" t="n">
        <v>15</v>
      </c>
      <c r="E31808" s="7" t="n">
        <v>548.99</v>
      </c>
      <c r="F31808" s="7" t="n">
        <v>0</v>
      </c>
      <c r="G31808" s="7" t="n">
        <v>0</v>
      </c>
    </row>
    <row r="31809" customFormat="false" ht="15" hidden="false" customHeight="false" outlineLevel="0" collapsed="false">
      <c r="A31809" s="7" t="s">
        <v>56</v>
      </c>
      <c r="B31809" s="7" t="s">
        <v>268</v>
      </c>
      <c r="C31809" s="7" t="s">
        <v>1372</v>
      </c>
      <c r="D31809" s="7" t="n">
        <v>40</v>
      </c>
      <c r="E31809" s="7" t="n">
        <v>1427.28</v>
      </c>
      <c r="F31809" s="7" t="n">
        <v>0</v>
      </c>
      <c r="G31809" s="7" t="n">
        <v>0</v>
      </c>
    </row>
    <row r="31810" customFormat="false" ht="15" hidden="false" customHeight="false" outlineLevel="0" collapsed="false">
      <c r="A31810" s="7" t="s">
        <v>56</v>
      </c>
      <c r="B31810" s="7" t="s">
        <v>268</v>
      </c>
      <c r="C31810" s="7" t="s">
        <v>1372</v>
      </c>
      <c r="D31810" s="7" t="n">
        <v>15</v>
      </c>
      <c r="E31810" s="7" t="n">
        <v>514.48</v>
      </c>
      <c r="F31810" s="7" t="n">
        <v>0</v>
      </c>
      <c r="G31810" s="7" t="n">
        <v>0</v>
      </c>
    </row>
    <row r="31811" customFormat="false" ht="15" hidden="false" customHeight="false" outlineLevel="0" collapsed="false">
      <c r="A31811" s="7" t="s">
        <v>56</v>
      </c>
      <c r="B31811" s="7" t="s">
        <v>268</v>
      </c>
      <c r="C31811" s="7" t="s">
        <v>1372</v>
      </c>
      <c r="D31811" s="7" t="n">
        <v>40</v>
      </c>
      <c r="E31811" s="7" t="n">
        <v>1487.45</v>
      </c>
      <c r="F31811" s="7" t="n">
        <v>0</v>
      </c>
      <c r="G31811" s="7" t="n">
        <v>0</v>
      </c>
    </row>
    <row r="31812" customFormat="false" ht="15" hidden="false" customHeight="false" outlineLevel="0" collapsed="false">
      <c r="A31812" s="7" t="s">
        <v>56</v>
      </c>
      <c r="B31812" s="7" t="s">
        <v>268</v>
      </c>
      <c r="C31812" s="7" t="s">
        <v>1372</v>
      </c>
      <c r="D31812" s="7" t="n">
        <v>0</v>
      </c>
      <c r="E31812" s="7" t="n">
        <v>0</v>
      </c>
      <c r="F31812" s="7" t="n">
        <v>50</v>
      </c>
      <c r="G31812" s="7" t="n">
        <v>1654.38</v>
      </c>
    </row>
    <row r="31813" customFormat="false" ht="15" hidden="false" customHeight="false" outlineLevel="0" collapsed="false">
      <c r="A31813" s="7" t="s">
        <v>56</v>
      </c>
      <c r="B31813" s="7" t="s">
        <v>268</v>
      </c>
      <c r="C31813" s="7" t="s">
        <v>1372</v>
      </c>
      <c r="D31813" s="7" t="n">
        <v>0</v>
      </c>
      <c r="E31813" s="7" t="n">
        <v>0</v>
      </c>
      <c r="F31813" s="7" t="n">
        <v>2</v>
      </c>
      <c r="G31813" s="7" t="n">
        <v>0.07</v>
      </c>
    </row>
    <row r="31814" customFormat="false" ht="15" hidden="false" customHeight="false" outlineLevel="0" collapsed="false">
      <c r="A31814" s="7" t="s">
        <v>56</v>
      </c>
      <c r="B31814" s="7" t="s">
        <v>268</v>
      </c>
      <c r="C31814" s="7" t="s">
        <v>1372</v>
      </c>
      <c r="D31814" s="7" t="n">
        <v>70</v>
      </c>
      <c r="E31814" s="7" t="n">
        <v>2379.58</v>
      </c>
      <c r="F31814" s="7" t="n">
        <v>0</v>
      </c>
      <c r="G31814" s="7" t="n">
        <v>0</v>
      </c>
    </row>
    <row r="31815" customFormat="false" ht="15" hidden="false" customHeight="false" outlineLevel="0" collapsed="false">
      <c r="A31815" s="7" t="s">
        <v>56</v>
      </c>
      <c r="B31815" s="7" t="s">
        <v>268</v>
      </c>
      <c r="C31815" s="7" t="s">
        <v>1372</v>
      </c>
      <c r="D31815" s="7" t="n">
        <v>0</v>
      </c>
      <c r="E31815" s="7" t="n">
        <v>0</v>
      </c>
      <c r="F31815" s="7" t="n">
        <v>25</v>
      </c>
      <c r="G31815" s="7" t="n">
        <v>788.49</v>
      </c>
    </row>
    <row r="31816" customFormat="false" ht="15" hidden="false" customHeight="false" outlineLevel="0" collapsed="false">
      <c r="A31816" s="7" t="s">
        <v>56</v>
      </c>
      <c r="B31816" s="7" t="s">
        <v>268</v>
      </c>
      <c r="C31816" s="7" t="s">
        <v>1372</v>
      </c>
      <c r="D31816" s="7" t="n">
        <v>0</v>
      </c>
      <c r="E31816" s="7" t="n">
        <v>0</v>
      </c>
      <c r="F31816" s="7" t="n">
        <v>15</v>
      </c>
      <c r="G31816" s="7" t="n">
        <v>507.1</v>
      </c>
    </row>
    <row r="31817" customFormat="false" ht="15" hidden="false" customHeight="false" outlineLevel="0" collapsed="false">
      <c r="A31817" s="7" t="s">
        <v>56</v>
      </c>
      <c r="B31817" s="7" t="s">
        <v>268</v>
      </c>
      <c r="C31817" s="7" t="s">
        <v>1372</v>
      </c>
      <c r="D31817" s="7" t="n">
        <v>0</v>
      </c>
      <c r="E31817" s="7" t="n">
        <v>0</v>
      </c>
      <c r="F31817" s="7" t="n">
        <v>50</v>
      </c>
      <c r="G31817" s="7" t="n">
        <v>1555.51</v>
      </c>
    </row>
    <row r="31818" customFormat="false" ht="15" hidden="false" customHeight="false" outlineLevel="0" collapsed="false">
      <c r="A31818" s="7" t="s">
        <v>56</v>
      </c>
      <c r="B31818" s="7" t="s">
        <v>268</v>
      </c>
      <c r="C31818" s="7" t="s">
        <v>1372</v>
      </c>
      <c r="D31818" s="7" t="n">
        <v>1</v>
      </c>
      <c r="E31818" s="7" t="n">
        <v>0.04</v>
      </c>
      <c r="F31818" s="7" t="n">
        <v>0</v>
      </c>
      <c r="G31818" s="7" t="n">
        <v>0</v>
      </c>
    </row>
    <row r="31819" customFormat="false" ht="15" hidden="false" customHeight="false" outlineLevel="0" collapsed="false">
      <c r="A31819" s="7" t="s">
        <v>56</v>
      </c>
      <c r="B31819" s="7" t="s">
        <v>268</v>
      </c>
      <c r="C31819" s="7" t="s">
        <v>1372</v>
      </c>
      <c r="D31819" s="7" t="n">
        <v>20</v>
      </c>
      <c r="E31819" s="7" t="n">
        <v>716.33</v>
      </c>
      <c r="F31819" s="7" t="n">
        <v>0</v>
      </c>
      <c r="G31819" s="7" t="n">
        <v>0</v>
      </c>
    </row>
    <row r="31820" customFormat="false" ht="15" hidden="false" customHeight="false" outlineLevel="0" collapsed="false">
      <c r="A31820" s="7" t="s">
        <v>56</v>
      </c>
      <c r="B31820" s="7" t="s">
        <v>268</v>
      </c>
      <c r="C31820" s="7" t="s">
        <v>1372</v>
      </c>
      <c r="D31820" s="7" t="n">
        <v>0</v>
      </c>
      <c r="E31820" s="7" t="n">
        <v>0</v>
      </c>
      <c r="F31820" s="7" t="n">
        <v>1</v>
      </c>
      <c r="G31820" s="7" t="n">
        <v>0.04</v>
      </c>
    </row>
    <row r="31821" customFormat="false" ht="15" hidden="false" customHeight="false" outlineLevel="0" collapsed="false">
      <c r="A31821" s="7" t="s">
        <v>56</v>
      </c>
      <c r="B31821" s="7" t="s">
        <v>268</v>
      </c>
      <c r="C31821" s="7" t="s">
        <v>1372</v>
      </c>
      <c r="D31821" s="7" t="n">
        <v>10</v>
      </c>
      <c r="E31821" s="7" t="n">
        <v>355.67</v>
      </c>
      <c r="F31821" s="7" t="n">
        <v>0</v>
      </c>
      <c r="G31821" s="7" t="n">
        <v>0</v>
      </c>
    </row>
    <row r="31822" customFormat="false" ht="15" hidden="false" customHeight="false" outlineLevel="0" collapsed="false">
      <c r="A31822" s="7" t="s">
        <v>56</v>
      </c>
      <c r="B31822" s="7" t="s">
        <v>268</v>
      </c>
      <c r="C31822" s="7" t="s">
        <v>1372</v>
      </c>
      <c r="D31822" s="7" t="n">
        <v>0</v>
      </c>
      <c r="E31822" s="7" t="n">
        <v>0</v>
      </c>
      <c r="F31822" s="7" t="n">
        <v>70</v>
      </c>
      <c r="G31822" s="7" t="n">
        <v>2163.06</v>
      </c>
    </row>
    <row r="31823" customFormat="false" ht="15" hidden="false" customHeight="false" outlineLevel="0" collapsed="false">
      <c r="A31823" s="7" t="s">
        <v>56</v>
      </c>
      <c r="B31823" s="7" t="s">
        <v>268</v>
      </c>
      <c r="C31823" s="7" t="s">
        <v>1372</v>
      </c>
      <c r="D31823" s="7" t="n">
        <v>30</v>
      </c>
      <c r="E31823" s="7" t="n">
        <v>1124.79</v>
      </c>
      <c r="F31823" s="7" t="n">
        <v>0</v>
      </c>
      <c r="G31823" s="7" t="n">
        <v>0</v>
      </c>
    </row>
    <row r="31824" customFormat="false" ht="15" hidden="false" customHeight="false" outlineLevel="0" collapsed="false">
      <c r="A31824" s="7" t="s">
        <v>56</v>
      </c>
      <c r="B31824" s="7" t="s">
        <v>268</v>
      </c>
      <c r="C31824" s="7" t="s">
        <v>1372</v>
      </c>
      <c r="D31824" s="7" t="n">
        <v>0</v>
      </c>
      <c r="E31824" s="7" t="n">
        <v>0</v>
      </c>
      <c r="F31824" s="7" t="n">
        <v>1</v>
      </c>
      <c r="G31824" s="7" t="n">
        <v>0.04</v>
      </c>
    </row>
    <row r="31825" customFormat="false" ht="15" hidden="false" customHeight="false" outlineLevel="0" collapsed="false">
      <c r="A31825" s="7" t="s">
        <v>56</v>
      </c>
      <c r="B31825" s="7" t="s">
        <v>268</v>
      </c>
      <c r="C31825" s="7" t="s">
        <v>1372</v>
      </c>
      <c r="D31825" s="7" t="n">
        <v>35</v>
      </c>
      <c r="E31825" s="7" t="n">
        <v>1257.88</v>
      </c>
      <c r="F31825" s="7" t="n">
        <v>0</v>
      </c>
      <c r="G31825" s="7" t="n">
        <v>0</v>
      </c>
    </row>
    <row r="31826" customFormat="false" ht="15" hidden="false" customHeight="false" outlineLevel="0" collapsed="false">
      <c r="A31826" s="7" t="s">
        <v>56</v>
      </c>
      <c r="B31826" s="7" t="s">
        <v>915</v>
      </c>
      <c r="C31826" s="7" t="s">
        <v>1566</v>
      </c>
      <c r="D31826" s="7" t="n">
        <v>1</v>
      </c>
      <c r="E31826" s="7" t="n">
        <v>0.04</v>
      </c>
      <c r="F31826" s="7" t="n">
        <v>0</v>
      </c>
      <c r="G31826" s="7" t="n">
        <v>0</v>
      </c>
    </row>
    <row r="31827" customFormat="false" ht="15" hidden="false" customHeight="false" outlineLevel="0" collapsed="false">
      <c r="A31827" s="7" t="s">
        <v>56</v>
      </c>
      <c r="B31827" s="7" t="s">
        <v>647</v>
      </c>
      <c r="C31827" s="7" t="s">
        <v>1495</v>
      </c>
      <c r="D31827" s="7" t="n">
        <v>1</v>
      </c>
      <c r="E31827" s="7" t="n">
        <v>0.04</v>
      </c>
      <c r="F31827" s="7" t="n">
        <v>0</v>
      </c>
      <c r="G31827" s="7" t="n">
        <v>0</v>
      </c>
    </row>
    <row r="31828" customFormat="false" ht="15" hidden="false" customHeight="false" outlineLevel="0" collapsed="false">
      <c r="A31828" s="7" t="s">
        <v>56</v>
      </c>
      <c r="B31828" s="7" t="s">
        <v>657</v>
      </c>
      <c r="C31828" s="7" t="s">
        <v>1496</v>
      </c>
      <c r="D31828" s="7" t="n">
        <v>1</v>
      </c>
      <c r="E31828" s="7" t="n">
        <v>0.04</v>
      </c>
      <c r="F31828" s="7" t="n">
        <v>0</v>
      </c>
      <c r="G31828" s="7" t="n">
        <v>0</v>
      </c>
    </row>
    <row r="31829" customFormat="false" ht="15" hidden="false" customHeight="false" outlineLevel="0" collapsed="false">
      <c r="A31829" s="7" t="s">
        <v>56</v>
      </c>
      <c r="B31829" s="7" t="s">
        <v>148</v>
      </c>
      <c r="C31829" s="7" t="s">
        <v>1387</v>
      </c>
      <c r="D31829" s="7" t="n">
        <v>0</v>
      </c>
      <c r="E31829" s="7" t="n">
        <v>0</v>
      </c>
      <c r="F31829" s="7" t="n">
        <v>6</v>
      </c>
      <c r="G31829" s="7" t="n">
        <v>60.1</v>
      </c>
    </row>
    <row r="31830" customFormat="false" ht="15" hidden="false" customHeight="false" outlineLevel="0" collapsed="false">
      <c r="A31830" s="7" t="s">
        <v>56</v>
      </c>
      <c r="B31830" s="7" t="s">
        <v>148</v>
      </c>
      <c r="C31830" s="7" t="s">
        <v>1387</v>
      </c>
      <c r="D31830" s="7" t="n">
        <v>2</v>
      </c>
      <c r="E31830" s="7" t="n">
        <v>20.9</v>
      </c>
      <c r="F31830" s="7" t="n">
        <v>0</v>
      </c>
      <c r="G31830" s="7" t="n">
        <v>0</v>
      </c>
    </row>
    <row r="31831" customFormat="false" ht="15" hidden="false" customHeight="false" outlineLevel="0" collapsed="false">
      <c r="A31831" s="7" t="s">
        <v>56</v>
      </c>
      <c r="B31831" s="7" t="s">
        <v>148</v>
      </c>
      <c r="C31831" s="7" t="s">
        <v>1387</v>
      </c>
      <c r="D31831" s="7" t="n">
        <v>0</v>
      </c>
      <c r="E31831" s="7" t="n">
        <v>0</v>
      </c>
      <c r="F31831" s="7" t="n">
        <v>15</v>
      </c>
      <c r="G31831" s="7" t="n">
        <v>151.28</v>
      </c>
    </row>
    <row r="31832" customFormat="false" ht="15" hidden="false" customHeight="false" outlineLevel="0" collapsed="false">
      <c r="A31832" s="7" t="s">
        <v>56</v>
      </c>
      <c r="B31832" s="7" t="s">
        <v>148</v>
      </c>
      <c r="C31832" s="7" t="s">
        <v>1387</v>
      </c>
      <c r="D31832" s="7" t="n">
        <v>20</v>
      </c>
      <c r="E31832" s="7" t="n">
        <v>199.73</v>
      </c>
      <c r="F31832" s="7" t="n">
        <v>0</v>
      </c>
      <c r="G31832" s="7" t="n">
        <v>0</v>
      </c>
    </row>
    <row r="31833" customFormat="false" ht="15" hidden="false" customHeight="false" outlineLevel="0" collapsed="false">
      <c r="A31833" s="7" t="s">
        <v>56</v>
      </c>
      <c r="B31833" s="7" t="s">
        <v>148</v>
      </c>
      <c r="C31833" s="7" t="s">
        <v>1387</v>
      </c>
      <c r="D31833" s="7" t="n">
        <v>25</v>
      </c>
      <c r="E31833" s="7" t="n">
        <v>250.17</v>
      </c>
      <c r="F31833" s="7" t="n">
        <v>0</v>
      </c>
      <c r="G31833" s="7" t="n">
        <v>0</v>
      </c>
    </row>
    <row r="31834" customFormat="false" ht="15" hidden="false" customHeight="false" outlineLevel="0" collapsed="false">
      <c r="A31834" s="7" t="s">
        <v>56</v>
      </c>
      <c r="B31834" s="7" t="s">
        <v>148</v>
      </c>
      <c r="C31834" s="7" t="s">
        <v>1387</v>
      </c>
      <c r="D31834" s="7" t="n">
        <v>10</v>
      </c>
      <c r="E31834" s="7" t="n">
        <v>103.77</v>
      </c>
      <c r="F31834" s="7" t="n">
        <v>0</v>
      </c>
      <c r="G31834" s="7" t="n">
        <v>0</v>
      </c>
    </row>
    <row r="31835" customFormat="false" ht="15" hidden="false" customHeight="false" outlineLevel="0" collapsed="false">
      <c r="A31835" s="7" t="s">
        <v>56</v>
      </c>
      <c r="B31835" s="7" t="s">
        <v>148</v>
      </c>
      <c r="C31835" s="7" t="s">
        <v>1387</v>
      </c>
      <c r="D31835" s="7" t="n">
        <v>5</v>
      </c>
      <c r="E31835" s="7" t="n">
        <v>54.24</v>
      </c>
      <c r="F31835" s="7" t="n">
        <v>0</v>
      </c>
      <c r="G31835" s="7" t="n">
        <v>0</v>
      </c>
    </row>
    <row r="31836" customFormat="false" ht="15" hidden="false" customHeight="false" outlineLevel="0" collapsed="false">
      <c r="A31836" s="7" t="s">
        <v>56</v>
      </c>
      <c r="B31836" s="7" t="s">
        <v>148</v>
      </c>
      <c r="C31836" s="7" t="s">
        <v>1387</v>
      </c>
      <c r="D31836" s="7" t="n">
        <v>15</v>
      </c>
      <c r="E31836" s="7" t="n">
        <v>158.27</v>
      </c>
      <c r="F31836" s="7" t="n">
        <v>0</v>
      </c>
      <c r="G31836" s="7" t="n">
        <v>0</v>
      </c>
    </row>
    <row r="31837" customFormat="false" ht="15" hidden="false" customHeight="false" outlineLevel="0" collapsed="false">
      <c r="A31837" s="7" t="s">
        <v>56</v>
      </c>
      <c r="B31837" s="7" t="s">
        <v>148</v>
      </c>
      <c r="C31837" s="7" t="s">
        <v>1387</v>
      </c>
      <c r="D31837" s="7" t="n">
        <v>0</v>
      </c>
      <c r="E31837" s="7" t="n">
        <v>0</v>
      </c>
      <c r="F31837" s="7" t="n">
        <v>6</v>
      </c>
      <c r="G31837" s="7" t="n">
        <v>61.35</v>
      </c>
    </row>
    <row r="31838" customFormat="false" ht="15" hidden="false" customHeight="false" outlineLevel="0" collapsed="false">
      <c r="A31838" s="7" t="s">
        <v>56</v>
      </c>
      <c r="B31838" s="7" t="s">
        <v>148</v>
      </c>
      <c r="C31838" s="7" t="s">
        <v>1387</v>
      </c>
      <c r="D31838" s="7" t="n">
        <v>26</v>
      </c>
      <c r="E31838" s="7" t="n">
        <v>272.63</v>
      </c>
      <c r="F31838" s="7" t="n">
        <v>0</v>
      </c>
      <c r="G31838" s="7" t="n">
        <v>0</v>
      </c>
    </row>
    <row r="31839" customFormat="false" ht="15" hidden="false" customHeight="false" outlineLevel="0" collapsed="false">
      <c r="A31839" s="7" t="s">
        <v>56</v>
      </c>
      <c r="B31839" s="7" t="s">
        <v>148</v>
      </c>
      <c r="C31839" s="7" t="s">
        <v>1387</v>
      </c>
      <c r="D31839" s="7" t="n">
        <v>10</v>
      </c>
      <c r="E31839" s="7" t="n">
        <v>98.94</v>
      </c>
      <c r="F31839" s="7" t="n">
        <v>0</v>
      </c>
      <c r="G31839" s="7" t="n">
        <v>0</v>
      </c>
    </row>
    <row r="31840" customFormat="false" ht="15" hidden="false" customHeight="false" outlineLevel="0" collapsed="false">
      <c r="A31840" s="7" t="s">
        <v>56</v>
      </c>
      <c r="B31840" s="7" t="s">
        <v>148</v>
      </c>
      <c r="C31840" s="7" t="s">
        <v>1387</v>
      </c>
      <c r="D31840" s="7" t="n">
        <v>12</v>
      </c>
      <c r="E31840" s="7" t="n">
        <v>131.26</v>
      </c>
      <c r="F31840" s="7" t="n">
        <v>0</v>
      </c>
      <c r="G31840" s="7" t="n">
        <v>0</v>
      </c>
    </row>
    <row r="31841" customFormat="false" ht="15" hidden="false" customHeight="false" outlineLevel="0" collapsed="false">
      <c r="A31841" s="7" t="s">
        <v>56</v>
      </c>
      <c r="B31841" s="7" t="s">
        <v>148</v>
      </c>
      <c r="C31841" s="7" t="s">
        <v>1387</v>
      </c>
      <c r="D31841" s="7" t="n">
        <v>5</v>
      </c>
      <c r="E31841" s="7" t="n">
        <v>52.06</v>
      </c>
      <c r="F31841" s="7" t="n">
        <v>0</v>
      </c>
      <c r="G31841" s="7" t="n">
        <v>0</v>
      </c>
    </row>
    <row r="31842" customFormat="false" ht="15" hidden="false" customHeight="false" outlineLevel="0" collapsed="false">
      <c r="A31842" s="7" t="s">
        <v>56</v>
      </c>
      <c r="B31842" s="7" t="s">
        <v>148</v>
      </c>
      <c r="C31842" s="7" t="s">
        <v>1387</v>
      </c>
      <c r="D31842" s="7" t="n">
        <v>0</v>
      </c>
      <c r="E31842" s="7" t="n">
        <v>0</v>
      </c>
      <c r="F31842" s="7" t="n">
        <v>2</v>
      </c>
      <c r="G31842" s="7" t="n">
        <v>21.45</v>
      </c>
    </row>
    <row r="31843" customFormat="false" ht="15" hidden="false" customHeight="false" outlineLevel="0" collapsed="false">
      <c r="A31843" s="7" t="s">
        <v>56</v>
      </c>
      <c r="B31843" s="7" t="s">
        <v>139</v>
      </c>
      <c r="C31843" s="7" t="s">
        <v>1387</v>
      </c>
      <c r="D31843" s="7" t="n">
        <v>0</v>
      </c>
      <c r="E31843" s="7" t="n">
        <v>0</v>
      </c>
      <c r="F31843" s="7" t="n">
        <v>12</v>
      </c>
      <c r="G31843" s="7" t="n">
        <v>121.02</v>
      </c>
    </row>
    <row r="31844" customFormat="false" ht="15" hidden="false" customHeight="false" outlineLevel="0" collapsed="false">
      <c r="A31844" s="7" t="s">
        <v>56</v>
      </c>
      <c r="B31844" s="7" t="s">
        <v>139</v>
      </c>
      <c r="C31844" s="7" t="s">
        <v>1387</v>
      </c>
      <c r="D31844" s="7" t="n">
        <v>8</v>
      </c>
      <c r="E31844" s="7" t="n">
        <v>87.51</v>
      </c>
      <c r="F31844" s="7" t="n">
        <v>0</v>
      </c>
      <c r="G31844" s="7" t="n">
        <v>0</v>
      </c>
    </row>
    <row r="31845" customFormat="false" ht="15" hidden="false" customHeight="false" outlineLevel="0" collapsed="false">
      <c r="A31845" s="7" t="s">
        <v>56</v>
      </c>
      <c r="B31845" s="7" t="s">
        <v>139</v>
      </c>
      <c r="C31845" s="7" t="s">
        <v>1387</v>
      </c>
      <c r="D31845" s="7" t="n">
        <v>0</v>
      </c>
      <c r="E31845" s="7" t="n">
        <v>0</v>
      </c>
      <c r="F31845" s="7" t="n">
        <v>5</v>
      </c>
      <c r="G31845" s="7" t="n">
        <v>54.8</v>
      </c>
    </row>
    <row r="31846" customFormat="false" ht="15" hidden="false" customHeight="false" outlineLevel="0" collapsed="false">
      <c r="A31846" s="7" t="s">
        <v>56</v>
      </c>
      <c r="B31846" s="7" t="s">
        <v>139</v>
      </c>
      <c r="C31846" s="7" t="s">
        <v>1387</v>
      </c>
      <c r="D31846" s="7" t="n">
        <v>0</v>
      </c>
      <c r="E31846" s="7" t="n">
        <v>0</v>
      </c>
      <c r="F31846" s="7" t="n">
        <v>6</v>
      </c>
      <c r="G31846" s="7" t="n">
        <v>60.1</v>
      </c>
    </row>
    <row r="31847" customFormat="false" ht="15" hidden="false" customHeight="false" outlineLevel="0" collapsed="false">
      <c r="A31847" s="7" t="s">
        <v>56</v>
      </c>
      <c r="B31847" s="7" t="s">
        <v>139</v>
      </c>
      <c r="C31847" s="7" t="s">
        <v>1387</v>
      </c>
      <c r="D31847" s="7" t="n">
        <v>0</v>
      </c>
      <c r="E31847" s="7" t="n">
        <v>0</v>
      </c>
      <c r="F31847" s="7" t="n">
        <v>5</v>
      </c>
      <c r="G31847" s="7" t="n">
        <v>51.12</v>
      </c>
    </row>
    <row r="31848" customFormat="false" ht="15" hidden="false" customHeight="false" outlineLevel="0" collapsed="false">
      <c r="A31848" s="7" t="s">
        <v>56</v>
      </c>
      <c r="B31848" s="7" t="s">
        <v>139</v>
      </c>
      <c r="C31848" s="7" t="s">
        <v>1387</v>
      </c>
      <c r="D31848" s="7" t="n">
        <v>8</v>
      </c>
      <c r="E31848" s="7" t="n">
        <v>80.05</v>
      </c>
      <c r="F31848" s="7" t="n">
        <v>0</v>
      </c>
      <c r="G31848" s="7" t="n">
        <v>0</v>
      </c>
    </row>
    <row r="31849" customFormat="false" ht="15" hidden="false" customHeight="false" outlineLevel="0" collapsed="false">
      <c r="A31849" s="7" t="s">
        <v>56</v>
      </c>
      <c r="B31849" s="7" t="s">
        <v>139</v>
      </c>
      <c r="C31849" s="7" t="s">
        <v>1387</v>
      </c>
      <c r="D31849" s="7" t="n">
        <v>8</v>
      </c>
      <c r="E31849" s="7" t="n">
        <v>79.89</v>
      </c>
      <c r="F31849" s="7" t="n">
        <v>0</v>
      </c>
      <c r="G31849" s="7" t="n">
        <v>0</v>
      </c>
    </row>
    <row r="31850" customFormat="false" ht="15" hidden="false" customHeight="false" outlineLevel="0" collapsed="false">
      <c r="A31850" s="7" t="s">
        <v>56</v>
      </c>
      <c r="B31850" s="7" t="s">
        <v>139</v>
      </c>
      <c r="C31850" s="7" t="s">
        <v>1387</v>
      </c>
      <c r="D31850" s="7" t="n">
        <v>0</v>
      </c>
      <c r="E31850" s="7" t="n">
        <v>0</v>
      </c>
      <c r="F31850" s="7" t="n">
        <v>5</v>
      </c>
      <c r="G31850" s="7" t="n">
        <v>51.35</v>
      </c>
    </row>
    <row r="31851" customFormat="false" ht="15" hidden="false" customHeight="false" outlineLevel="0" collapsed="false">
      <c r="A31851" s="7" t="s">
        <v>56</v>
      </c>
      <c r="B31851" s="7" t="s">
        <v>139</v>
      </c>
      <c r="C31851" s="7" t="s">
        <v>1387</v>
      </c>
      <c r="D31851" s="7" t="n">
        <v>8</v>
      </c>
      <c r="E31851" s="7" t="n">
        <v>81.21</v>
      </c>
      <c r="F31851" s="7" t="n">
        <v>0</v>
      </c>
      <c r="G31851" s="7" t="n">
        <v>0</v>
      </c>
    </row>
    <row r="31852" customFormat="false" ht="15" hidden="false" customHeight="false" outlineLevel="0" collapsed="false">
      <c r="A31852" s="7" t="s">
        <v>56</v>
      </c>
      <c r="B31852" s="7" t="s">
        <v>139</v>
      </c>
      <c r="C31852" s="7" t="s">
        <v>1387</v>
      </c>
      <c r="D31852" s="7" t="n">
        <v>5</v>
      </c>
      <c r="E31852" s="7" t="n">
        <v>51.88</v>
      </c>
      <c r="F31852" s="7" t="n">
        <v>0</v>
      </c>
      <c r="G31852" s="7" t="n">
        <v>0</v>
      </c>
    </row>
    <row r="31853" customFormat="false" ht="15" hidden="false" customHeight="false" outlineLevel="0" collapsed="false">
      <c r="A31853" s="7" t="s">
        <v>56</v>
      </c>
      <c r="B31853" s="7" t="s">
        <v>139</v>
      </c>
      <c r="C31853" s="7" t="s">
        <v>1387</v>
      </c>
      <c r="D31853" s="7" t="n">
        <v>10</v>
      </c>
      <c r="E31853" s="7" t="n">
        <v>104.5</v>
      </c>
      <c r="F31853" s="7" t="n">
        <v>0</v>
      </c>
      <c r="G31853" s="7" t="n">
        <v>0</v>
      </c>
    </row>
    <row r="31854" customFormat="false" ht="15" hidden="false" customHeight="false" outlineLevel="0" collapsed="false">
      <c r="A31854" s="7" t="s">
        <v>56</v>
      </c>
      <c r="B31854" s="7" t="s">
        <v>139</v>
      </c>
      <c r="C31854" s="7" t="s">
        <v>1387</v>
      </c>
      <c r="D31854" s="7" t="n">
        <v>15</v>
      </c>
      <c r="E31854" s="7" t="n">
        <v>158.27</v>
      </c>
      <c r="F31854" s="7" t="n">
        <v>0</v>
      </c>
      <c r="G31854" s="7" t="n">
        <v>0</v>
      </c>
    </row>
    <row r="31855" customFormat="false" ht="15" hidden="false" customHeight="false" outlineLevel="0" collapsed="false">
      <c r="A31855" s="7" t="s">
        <v>56</v>
      </c>
      <c r="B31855" s="7" t="s">
        <v>139</v>
      </c>
      <c r="C31855" s="7" t="s">
        <v>1387</v>
      </c>
      <c r="D31855" s="7" t="n">
        <v>10</v>
      </c>
      <c r="E31855" s="7" t="n">
        <v>108.49</v>
      </c>
      <c r="F31855" s="7" t="n">
        <v>0</v>
      </c>
      <c r="G31855" s="7" t="n">
        <v>0</v>
      </c>
    </row>
    <row r="31856" customFormat="false" ht="15" hidden="false" customHeight="false" outlineLevel="0" collapsed="false">
      <c r="A31856" s="7" t="s">
        <v>56</v>
      </c>
      <c r="B31856" s="7" t="s">
        <v>139</v>
      </c>
      <c r="C31856" s="7" t="s">
        <v>1387</v>
      </c>
      <c r="D31856" s="7" t="n">
        <v>10</v>
      </c>
      <c r="E31856" s="7" t="n">
        <v>104.86</v>
      </c>
      <c r="F31856" s="7" t="n">
        <v>0</v>
      </c>
      <c r="G31856" s="7" t="n">
        <v>0</v>
      </c>
    </row>
    <row r="31857" customFormat="false" ht="15" hidden="false" customHeight="false" outlineLevel="0" collapsed="false">
      <c r="A31857" s="7" t="s">
        <v>56</v>
      </c>
      <c r="B31857" s="7" t="s">
        <v>189</v>
      </c>
      <c r="C31857" s="7" t="s">
        <v>1387</v>
      </c>
      <c r="D31857" s="7" t="n">
        <v>0</v>
      </c>
      <c r="E31857" s="7" t="n">
        <v>0</v>
      </c>
      <c r="F31857" s="7" t="n">
        <v>6</v>
      </c>
      <c r="G31857" s="7" t="n">
        <v>61.35</v>
      </c>
    </row>
    <row r="31858" customFormat="false" ht="15" hidden="false" customHeight="false" outlineLevel="0" collapsed="false">
      <c r="A31858" s="7" t="s">
        <v>56</v>
      </c>
      <c r="B31858" s="7" t="s">
        <v>189</v>
      </c>
      <c r="C31858" s="7" t="s">
        <v>1387</v>
      </c>
      <c r="D31858" s="7" t="n">
        <v>0</v>
      </c>
      <c r="E31858" s="7" t="n">
        <v>0</v>
      </c>
      <c r="F31858" s="7" t="n">
        <v>15</v>
      </c>
      <c r="G31858" s="7" t="n">
        <v>151.28</v>
      </c>
    </row>
    <row r="31859" customFormat="false" ht="15" hidden="false" customHeight="false" outlineLevel="0" collapsed="false">
      <c r="A31859" s="7" t="s">
        <v>56</v>
      </c>
      <c r="B31859" s="7" t="s">
        <v>189</v>
      </c>
      <c r="C31859" s="7" t="s">
        <v>1387</v>
      </c>
      <c r="D31859" s="7" t="n">
        <v>2</v>
      </c>
      <c r="E31859" s="7" t="n">
        <v>20.75</v>
      </c>
      <c r="F31859" s="7" t="n">
        <v>0</v>
      </c>
      <c r="G31859" s="7" t="n">
        <v>0</v>
      </c>
    </row>
    <row r="31860" customFormat="false" ht="15" hidden="false" customHeight="false" outlineLevel="0" collapsed="false">
      <c r="A31860" s="7" t="s">
        <v>56</v>
      </c>
      <c r="B31860" s="7" t="s">
        <v>189</v>
      </c>
      <c r="C31860" s="7" t="s">
        <v>1387</v>
      </c>
      <c r="D31860" s="7" t="n">
        <v>5</v>
      </c>
      <c r="E31860" s="7" t="n">
        <v>49.46</v>
      </c>
      <c r="F31860" s="7" t="n">
        <v>0</v>
      </c>
      <c r="G31860" s="7" t="n">
        <v>0</v>
      </c>
    </row>
    <row r="31861" customFormat="false" ht="15" hidden="false" customHeight="false" outlineLevel="0" collapsed="false">
      <c r="A31861" s="7" t="s">
        <v>56</v>
      </c>
      <c r="B31861" s="7" t="s">
        <v>189</v>
      </c>
      <c r="C31861" s="7" t="s">
        <v>1387</v>
      </c>
      <c r="D31861" s="7" t="n">
        <v>0</v>
      </c>
      <c r="E31861" s="7" t="n">
        <v>0</v>
      </c>
      <c r="F31861" s="7" t="n">
        <v>5</v>
      </c>
      <c r="G31861" s="7" t="n">
        <v>51.35</v>
      </c>
    </row>
    <row r="31862" customFormat="false" ht="15" hidden="false" customHeight="false" outlineLevel="0" collapsed="false">
      <c r="A31862" s="7" t="s">
        <v>56</v>
      </c>
      <c r="B31862" s="7" t="s">
        <v>189</v>
      </c>
      <c r="C31862" s="7" t="s">
        <v>1387</v>
      </c>
      <c r="D31862" s="7" t="n">
        <v>2</v>
      </c>
      <c r="E31862" s="7" t="n">
        <v>21.11</v>
      </c>
      <c r="F31862" s="7" t="n">
        <v>0</v>
      </c>
      <c r="G31862" s="7" t="n">
        <v>0</v>
      </c>
    </row>
    <row r="31863" customFormat="false" ht="15" hidden="false" customHeight="false" outlineLevel="0" collapsed="false">
      <c r="A31863" s="7" t="s">
        <v>56</v>
      </c>
      <c r="B31863" s="7" t="s">
        <v>189</v>
      </c>
      <c r="C31863" s="7" t="s">
        <v>1387</v>
      </c>
      <c r="D31863" s="7" t="n">
        <v>0</v>
      </c>
      <c r="E31863" s="7" t="n">
        <v>0</v>
      </c>
      <c r="F31863" s="7" t="n">
        <v>5</v>
      </c>
      <c r="G31863" s="7" t="n">
        <v>53.63</v>
      </c>
    </row>
    <row r="31864" customFormat="false" ht="15" hidden="false" customHeight="false" outlineLevel="0" collapsed="false">
      <c r="A31864" s="7" t="s">
        <v>56</v>
      </c>
      <c r="B31864" s="7" t="s">
        <v>189</v>
      </c>
      <c r="C31864" s="7" t="s">
        <v>1387</v>
      </c>
      <c r="D31864" s="7" t="n">
        <v>2</v>
      </c>
      <c r="E31864" s="7" t="n">
        <v>21.88</v>
      </c>
      <c r="F31864" s="7" t="n">
        <v>0</v>
      </c>
      <c r="G31864" s="7" t="n">
        <v>0</v>
      </c>
    </row>
    <row r="31865" customFormat="false" ht="15" hidden="false" customHeight="false" outlineLevel="0" collapsed="false">
      <c r="A31865" s="7" t="s">
        <v>56</v>
      </c>
      <c r="B31865" s="7" t="s">
        <v>189</v>
      </c>
      <c r="C31865" s="7" t="s">
        <v>1387</v>
      </c>
      <c r="D31865" s="7" t="n">
        <v>2</v>
      </c>
      <c r="E31865" s="7" t="n">
        <v>20.82</v>
      </c>
      <c r="F31865" s="7" t="n">
        <v>0</v>
      </c>
      <c r="G31865" s="7" t="n">
        <v>0</v>
      </c>
    </row>
    <row r="31866" customFormat="false" ht="15" hidden="false" customHeight="false" outlineLevel="0" collapsed="false">
      <c r="A31866" s="7" t="s">
        <v>56</v>
      </c>
      <c r="B31866" s="7" t="s">
        <v>189</v>
      </c>
      <c r="C31866" s="7" t="s">
        <v>1387</v>
      </c>
      <c r="D31866" s="7" t="n">
        <v>3</v>
      </c>
      <c r="E31866" s="7" t="n">
        <v>30.46</v>
      </c>
      <c r="F31866" s="7" t="n">
        <v>0</v>
      </c>
      <c r="G31866" s="7" t="n">
        <v>0</v>
      </c>
    </row>
    <row r="31867" customFormat="false" ht="15" hidden="false" customHeight="false" outlineLevel="0" collapsed="false">
      <c r="A31867" s="7" t="s">
        <v>56</v>
      </c>
      <c r="B31867" s="7" t="s">
        <v>189</v>
      </c>
      <c r="C31867" s="7" t="s">
        <v>1387</v>
      </c>
      <c r="D31867" s="7" t="n">
        <v>8</v>
      </c>
      <c r="E31867" s="7" t="n">
        <v>83.6</v>
      </c>
      <c r="F31867" s="7" t="n">
        <v>0</v>
      </c>
      <c r="G31867" s="7" t="n">
        <v>0</v>
      </c>
    </row>
    <row r="31868" customFormat="false" ht="15" hidden="false" customHeight="false" outlineLevel="0" collapsed="false">
      <c r="A31868" s="7" t="s">
        <v>56</v>
      </c>
      <c r="B31868" s="7" t="s">
        <v>189</v>
      </c>
      <c r="C31868" s="7" t="s">
        <v>1387</v>
      </c>
      <c r="D31868" s="7" t="n">
        <v>2</v>
      </c>
      <c r="E31868" s="7" t="n">
        <v>21.7</v>
      </c>
      <c r="F31868" s="7" t="n">
        <v>0</v>
      </c>
      <c r="G31868" s="7" t="n">
        <v>0</v>
      </c>
    </row>
    <row r="31869" customFormat="false" ht="15" hidden="false" customHeight="false" outlineLevel="0" collapsed="false">
      <c r="A31869" s="7" t="s">
        <v>56</v>
      </c>
      <c r="B31869" s="7" t="s">
        <v>189</v>
      </c>
      <c r="C31869" s="7" t="s">
        <v>1387</v>
      </c>
      <c r="D31869" s="7" t="n">
        <v>0</v>
      </c>
      <c r="E31869" s="7" t="n">
        <v>0</v>
      </c>
      <c r="F31869" s="7" t="n">
        <v>2</v>
      </c>
      <c r="G31869" s="7" t="n">
        <v>20.45</v>
      </c>
    </row>
    <row r="31870" customFormat="false" ht="15" hidden="false" customHeight="false" outlineLevel="0" collapsed="false">
      <c r="A31870" s="7" t="s">
        <v>56</v>
      </c>
      <c r="B31870" s="7" t="s">
        <v>189</v>
      </c>
      <c r="C31870" s="7" t="s">
        <v>1387</v>
      </c>
      <c r="D31870" s="7" t="n">
        <v>0</v>
      </c>
      <c r="E31870" s="7" t="n">
        <v>0</v>
      </c>
      <c r="F31870" s="7" t="n">
        <v>3</v>
      </c>
      <c r="G31870" s="7" t="n">
        <v>32.45</v>
      </c>
    </row>
    <row r="31871" customFormat="false" ht="15" hidden="false" customHeight="false" outlineLevel="0" collapsed="false">
      <c r="A31871" s="7" t="s">
        <v>56</v>
      </c>
      <c r="B31871" s="7" t="s">
        <v>181</v>
      </c>
      <c r="C31871" s="7" t="s">
        <v>1387</v>
      </c>
      <c r="D31871" s="7" t="n">
        <v>26</v>
      </c>
      <c r="E31871" s="7" t="n">
        <v>272.63</v>
      </c>
      <c r="F31871" s="7" t="n">
        <v>0</v>
      </c>
      <c r="G31871" s="7" t="n">
        <v>0</v>
      </c>
    </row>
    <row r="31872" customFormat="false" ht="15" hidden="false" customHeight="false" outlineLevel="0" collapsed="false">
      <c r="A31872" s="7" t="s">
        <v>56</v>
      </c>
      <c r="B31872" s="7" t="s">
        <v>181</v>
      </c>
      <c r="C31872" s="7" t="s">
        <v>1387</v>
      </c>
      <c r="D31872" s="7" t="n">
        <v>5</v>
      </c>
      <c r="E31872" s="7" t="n">
        <v>52.06</v>
      </c>
      <c r="F31872" s="7" t="n">
        <v>0</v>
      </c>
      <c r="G31872" s="7" t="n">
        <v>0</v>
      </c>
    </row>
    <row r="31873" customFormat="false" ht="15" hidden="false" customHeight="false" outlineLevel="0" collapsed="false">
      <c r="A31873" s="7" t="s">
        <v>56</v>
      </c>
      <c r="B31873" s="7" t="s">
        <v>181</v>
      </c>
      <c r="C31873" s="7" t="s">
        <v>1387</v>
      </c>
      <c r="D31873" s="7" t="n">
        <v>0</v>
      </c>
      <c r="E31873" s="7" t="n">
        <v>0</v>
      </c>
      <c r="F31873" s="7" t="n">
        <v>15</v>
      </c>
      <c r="G31873" s="7" t="n">
        <v>160.89</v>
      </c>
    </row>
    <row r="31874" customFormat="false" ht="15" hidden="false" customHeight="false" outlineLevel="0" collapsed="false">
      <c r="A31874" s="7" t="s">
        <v>56</v>
      </c>
      <c r="B31874" s="7" t="s">
        <v>181</v>
      </c>
      <c r="C31874" s="7" t="s">
        <v>1387</v>
      </c>
      <c r="D31874" s="7" t="n">
        <v>0</v>
      </c>
      <c r="E31874" s="7" t="n">
        <v>0</v>
      </c>
      <c r="F31874" s="7" t="n">
        <v>2</v>
      </c>
      <c r="G31874" s="7" t="n">
        <v>20.45</v>
      </c>
    </row>
    <row r="31875" customFormat="false" ht="15" hidden="false" customHeight="false" outlineLevel="0" collapsed="false">
      <c r="A31875" s="7" t="s">
        <v>56</v>
      </c>
      <c r="B31875" s="7" t="s">
        <v>181</v>
      </c>
      <c r="C31875" s="7" t="s">
        <v>1387</v>
      </c>
      <c r="D31875" s="7" t="n">
        <v>40</v>
      </c>
      <c r="E31875" s="7" t="n">
        <v>433.98</v>
      </c>
      <c r="F31875" s="7" t="n">
        <v>0</v>
      </c>
      <c r="G31875" s="7" t="n">
        <v>0</v>
      </c>
    </row>
    <row r="31876" customFormat="false" ht="15" hidden="false" customHeight="false" outlineLevel="0" collapsed="false">
      <c r="A31876" s="7" t="s">
        <v>56</v>
      </c>
      <c r="B31876" s="7" t="s">
        <v>181</v>
      </c>
      <c r="C31876" s="7" t="s">
        <v>1387</v>
      </c>
      <c r="D31876" s="7" t="n">
        <v>0</v>
      </c>
      <c r="E31876" s="7" t="n">
        <v>0</v>
      </c>
      <c r="F31876" s="7" t="n">
        <v>10</v>
      </c>
      <c r="G31876" s="7" t="n">
        <v>100.85</v>
      </c>
    </row>
    <row r="31877" customFormat="false" ht="15" hidden="false" customHeight="false" outlineLevel="0" collapsed="false">
      <c r="A31877" s="7" t="s">
        <v>56</v>
      </c>
      <c r="B31877" s="7" t="s">
        <v>181</v>
      </c>
      <c r="C31877" s="7" t="s">
        <v>1387</v>
      </c>
      <c r="D31877" s="7" t="n">
        <v>2</v>
      </c>
      <c r="E31877" s="7" t="n">
        <v>20.3</v>
      </c>
      <c r="F31877" s="7" t="n">
        <v>0</v>
      </c>
      <c r="G31877" s="7" t="n">
        <v>0</v>
      </c>
    </row>
    <row r="31878" customFormat="false" ht="15" hidden="false" customHeight="false" outlineLevel="0" collapsed="false">
      <c r="A31878" s="7" t="s">
        <v>56</v>
      </c>
      <c r="B31878" s="7" t="s">
        <v>181</v>
      </c>
      <c r="C31878" s="7" t="s">
        <v>1387</v>
      </c>
      <c r="D31878" s="7" t="n">
        <v>0</v>
      </c>
      <c r="E31878" s="7" t="n">
        <v>0</v>
      </c>
      <c r="F31878" s="7" t="n">
        <v>2</v>
      </c>
      <c r="G31878" s="7" t="n">
        <v>20.03</v>
      </c>
    </row>
    <row r="31879" customFormat="false" ht="15" hidden="false" customHeight="false" outlineLevel="0" collapsed="false">
      <c r="A31879" s="7" t="s">
        <v>56</v>
      </c>
      <c r="B31879" s="7" t="s">
        <v>181</v>
      </c>
      <c r="C31879" s="7" t="s">
        <v>1387</v>
      </c>
      <c r="D31879" s="7" t="n">
        <v>10</v>
      </c>
      <c r="E31879" s="7" t="n">
        <v>104.5</v>
      </c>
      <c r="F31879" s="7" t="n">
        <v>0</v>
      </c>
      <c r="G31879" s="7" t="n">
        <v>0</v>
      </c>
    </row>
    <row r="31880" customFormat="false" ht="15" hidden="false" customHeight="false" outlineLevel="0" collapsed="false">
      <c r="A31880" s="7" t="s">
        <v>56</v>
      </c>
      <c r="B31880" s="7" t="s">
        <v>181</v>
      </c>
      <c r="C31880" s="7" t="s">
        <v>1387</v>
      </c>
      <c r="D31880" s="7" t="n">
        <v>0</v>
      </c>
      <c r="E31880" s="7" t="n">
        <v>0</v>
      </c>
      <c r="F31880" s="7" t="n">
        <v>25</v>
      </c>
      <c r="G31880" s="7" t="n">
        <v>256.76</v>
      </c>
    </row>
    <row r="31881" customFormat="false" ht="15" hidden="false" customHeight="false" outlineLevel="0" collapsed="false">
      <c r="A31881" s="7" t="s">
        <v>56</v>
      </c>
      <c r="B31881" s="7" t="s">
        <v>181</v>
      </c>
      <c r="C31881" s="7" t="s">
        <v>1387</v>
      </c>
      <c r="D31881" s="7" t="n">
        <v>40</v>
      </c>
      <c r="E31881" s="7" t="n">
        <v>395.73</v>
      </c>
      <c r="F31881" s="7" t="n">
        <v>0</v>
      </c>
      <c r="G31881" s="7" t="n">
        <v>0</v>
      </c>
    </row>
    <row r="31882" customFormat="false" ht="15" hidden="false" customHeight="false" outlineLevel="0" collapsed="false">
      <c r="A31882" s="7" t="s">
        <v>56</v>
      </c>
      <c r="B31882" s="7" t="s">
        <v>181</v>
      </c>
      <c r="C31882" s="7" t="s">
        <v>1387</v>
      </c>
      <c r="D31882" s="7" t="n">
        <v>25</v>
      </c>
      <c r="E31882" s="7" t="n">
        <v>249.66</v>
      </c>
      <c r="F31882" s="7" t="n">
        <v>0</v>
      </c>
      <c r="G31882" s="7" t="n">
        <v>0</v>
      </c>
    </row>
    <row r="31883" customFormat="false" ht="15" hidden="false" customHeight="false" outlineLevel="0" collapsed="false">
      <c r="A31883" s="7" t="s">
        <v>56</v>
      </c>
      <c r="B31883" s="7" t="s">
        <v>181</v>
      </c>
      <c r="C31883" s="7" t="s">
        <v>1387</v>
      </c>
      <c r="D31883" s="7" t="n">
        <v>0</v>
      </c>
      <c r="E31883" s="7" t="n">
        <v>0</v>
      </c>
      <c r="F31883" s="7" t="n">
        <v>5</v>
      </c>
      <c r="G31883" s="7" t="n">
        <v>51.12</v>
      </c>
    </row>
    <row r="31884" customFormat="false" ht="15" hidden="false" customHeight="false" outlineLevel="0" collapsed="false">
      <c r="A31884" s="7" t="s">
        <v>56</v>
      </c>
      <c r="B31884" s="7" t="s">
        <v>573</v>
      </c>
      <c r="C31884" s="7" t="s">
        <v>1387</v>
      </c>
      <c r="D31884" s="7" t="n">
        <v>0</v>
      </c>
      <c r="E31884" s="7" t="n">
        <v>0</v>
      </c>
      <c r="F31884" s="7" t="n">
        <v>3</v>
      </c>
      <c r="G31884" s="7" t="n">
        <v>30.26</v>
      </c>
    </row>
    <row r="31885" customFormat="false" ht="15" hidden="false" customHeight="false" outlineLevel="0" collapsed="false">
      <c r="A31885" s="7" t="s">
        <v>56</v>
      </c>
      <c r="B31885" s="7" t="s">
        <v>573</v>
      </c>
      <c r="C31885" s="7" t="s">
        <v>1387</v>
      </c>
      <c r="D31885" s="7" t="n">
        <v>0</v>
      </c>
      <c r="E31885" s="7" t="n">
        <v>0</v>
      </c>
      <c r="F31885" s="7" t="n">
        <v>3</v>
      </c>
      <c r="G31885" s="7" t="n">
        <v>32.18</v>
      </c>
    </row>
    <row r="31886" customFormat="false" ht="15" hidden="false" customHeight="false" outlineLevel="0" collapsed="false">
      <c r="A31886" s="7" t="s">
        <v>56</v>
      </c>
      <c r="B31886" s="7" t="s">
        <v>257</v>
      </c>
      <c r="C31886" s="7" t="s">
        <v>1387</v>
      </c>
      <c r="D31886" s="7" t="n">
        <v>25</v>
      </c>
      <c r="E31886" s="7" t="n">
        <v>247.33</v>
      </c>
      <c r="F31886" s="7" t="n">
        <v>0</v>
      </c>
      <c r="G31886" s="7" t="n">
        <v>0</v>
      </c>
    </row>
    <row r="31887" customFormat="false" ht="15" hidden="false" customHeight="false" outlineLevel="0" collapsed="false">
      <c r="A31887" s="7" t="s">
        <v>56</v>
      </c>
      <c r="B31887" s="7" t="s">
        <v>257</v>
      </c>
      <c r="C31887" s="7" t="s">
        <v>1387</v>
      </c>
      <c r="D31887" s="7" t="n">
        <v>0</v>
      </c>
      <c r="E31887" s="7" t="n">
        <v>0</v>
      </c>
      <c r="F31887" s="7" t="n">
        <v>6</v>
      </c>
      <c r="G31887" s="7" t="n">
        <v>61.35</v>
      </c>
    </row>
    <row r="31888" customFormat="false" ht="15" hidden="false" customHeight="false" outlineLevel="0" collapsed="false">
      <c r="A31888" s="7" t="s">
        <v>56</v>
      </c>
      <c r="B31888" s="7" t="s">
        <v>257</v>
      </c>
      <c r="C31888" s="7" t="s">
        <v>1387</v>
      </c>
      <c r="D31888" s="7" t="n">
        <v>0</v>
      </c>
      <c r="E31888" s="7" t="n">
        <v>0</v>
      </c>
      <c r="F31888" s="7" t="n">
        <v>15</v>
      </c>
      <c r="G31888" s="7" t="n">
        <v>151.28</v>
      </c>
    </row>
    <row r="31889" customFormat="false" ht="15" hidden="false" customHeight="false" outlineLevel="0" collapsed="false">
      <c r="A31889" s="7" t="s">
        <v>56</v>
      </c>
      <c r="B31889" s="7" t="s">
        <v>257</v>
      </c>
      <c r="C31889" s="7" t="s">
        <v>1387</v>
      </c>
      <c r="D31889" s="7" t="n">
        <v>12</v>
      </c>
      <c r="E31889" s="7" t="n">
        <v>126.61</v>
      </c>
      <c r="F31889" s="7" t="n">
        <v>0</v>
      </c>
      <c r="G31889" s="7" t="n">
        <v>0</v>
      </c>
    </row>
    <row r="31890" customFormat="false" ht="15" hidden="false" customHeight="false" outlineLevel="0" collapsed="false">
      <c r="A31890" s="7" t="s">
        <v>56</v>
      </c>
      <c r="B31890" s="7" t="s">
        <v>257</v>
      </c>
      <c r="C31890" s="7" t="s">
        <v>1387</v>
      </c>
      <c r="D31890" s="7" t="n">
        <v>12</v>
      </c>
      <c r="E31890" s="7" t="n">
        <v>124.93</v>
      </c>
      <c r="F31890" s="7" t="n">
        <v>0</v>
      </c>
      <c r="G31890" s="7" t="n">
        <v>0</v>
      </c>
    </row>
    <row r="31891" customFormat="false" ht="15" hidden="false" customHeight="false" outlineLevel="0" collapsed="false">
      <c r="A31891" s="7" t="s">
        <v>56</v>
      </c>
      <c r="B31891" s="7" t="s">
        <v>257</v>
      </c>
      <c r="C31891" s="7" t="s">
        <v>1387</v>
      </c>
      <c r="D31891" s="7" t="n">
        <v>0</v>
      </c>
      <c r="E31891" s="7" t="n">
        <v>0</v>
      </c>
      <c r="F31891" s="7" t="n">
        <v>8</v>
      </c>
      <c r="G31891" s="7" t="n">
        <v>82.16</v>
      </c>
    </row>
    <row r="31892" customFormat="false" ht="15" hidden="false" customHeight="false" outlineLevel="0" collapsed="false">
      <c r="A31892" s="7" t="s">
        <v>56</v>
      </c>
      <c r="B31892" s="7" t="s">
        <v>257</v>
      </c>
      <c r="C31892" s="7" t="s">
        <v>1387</v>
      </c>
      <c r="D31892" s="7" t="n">
        <v>17</v>
      </c>
      <c r="E31892" s="7" t="n">
        <v>178.25</v>
      </c>
      <c r="F31892" s="7" t="n">
        <v>0</v>
      </c>
      <c r="G31892" s="7" t="n">
        <v>0</v>
      </c>
    </row>
    <row r="31893" customFormat="false" ht="15" hidden="false" customHeight="false" outlineLevel="0" collapsed="false">
      <c r="A31893" s="7" t="s">
        <v>56</v>
      </c>
      <c r="B31893" s="7" t="s">
        <v>257</v>
      </c>
      <c r="C31893" s="7" t="s">
        <v>1387</v>
      </c>
      <c r="D31893" s="7" t="n">
        <v>2</v>
      </c>
      <c r="E31893" s="7" t="n">
        <v>20.3</v>
      </c>
      <c r="F31893" s="7" t="n">
        <v>0</v>
      </c>
      <c r="G31893" s="7" t="n">
        <v>0</v>
      </c>
    </row>
    <row r="31894" customFormat="false" ht="15" hidden="false" customHeight="false" outlineLevel="0" collapsed="false">
      <c r="A31894" s="7" t="s">
        <v>56</v>
      </c>
      <c r="B31894" s="7" t="s">
        <v>257</v>
      </c>
      <c r="C31894" s="7" t="s">
        <v>1387</v>
      </c>
      <c r="D31894" s="7" t="n">
        <v>40</v>
      </c>
      <c r="E31894" s="7" t="n">
        <v>433.98</v>
      </c>
      <c r="F31894" s="7" t="n">
        <v>0</v>
      </c>
      <c r="G31894" s="7" t="n">
        <v>0</v>
      </c>
    </row>
    <row r="31895" customFormat="false" ht="15" hidden="false" customHeight="false" outlineLevel="0" collapsed="false">
      <c r="A31895" s="7" t="s">
        <v>56</v>
      </c>
      <c r="B31895" s="7" t="s">
        <v>257</v>
      </c>
      <c r="C31895" s="7" t="s">
        <v>1387</v>
      </c>
      <c r="D31895" s="7" t="n">
        <v>0</v>
      </c>
      <c r="E31895" s="7" t="n">
        <v>0</v>
      </c>
      <c r="F31895" s="7" t="n">
        <v>7</v>
      </c>
      <c r="G31895" s="7" t="n">
        <v>75.08</v>
      </c>
    </row>
    <row r="31896" customFormat="false" ht="15" hidden="false" customHeight="false" outlineLevel="0" collapsed="false">
      <c r="A31896" s="7" t="s">
        <v>56</v>
      </c>
      <c r="B31896" s="7" t="s">
        <v>257</v>
      </c>
      <c r="C31896" s="7" t="s">
        <v>1387</v>
      </c>
      <c r="D31896" s="7" t="n">
        <v>12</v>
      </c>
      <c r="E31896" s="7" t="n">
        <v>125.4</v>
      </c>
      <c r="F31896" s="7" t="n">
        <v>0</v>
      </c>
      <c r="G31896" s="7" t="n">
        <v>0</v>
      </c>
    </row>
    <row r="31897" customFormat="false" ht="15" hidden="false" customHeight="false" outlineLevel="0" collapsed="false">
      <c r="A31897" s="7" t="s">
        <v>56</v>
      </c>
      <c r="B31897" s="7" t="s">
        <v>257</v>
      </c>
      <c r="C31897" s="7" t="s">
        <v>1387</v>
      </c>
      <c r="D31897" s="7" t="n">
        <v>25</v>
      </c>
      <c r="E31897" s="7" t="n">
        <v>249.66</v>
      </c>
      <c r="F31897" s="7" t="n">
        <v>0</v>
      </c>
      <c r="G31897" s="7" t="n">
        <v>0</v>
      </c>
    </row>
    <row r="31898" customFormat="false" ht="15" hidden="false" customHeight="false" outlineLevel="0" collapsed="false">
      <c r="A31898" s="7" t="s">
        <v>56</v>
      </c>
      <c r="B31898" s="7" t="s">
        <v>651</v>
      </c>
      <c r="C31898" s="7" t="s">
        <v>1497</v>
      </c>
      <c r="D31898" s="7" t="n">
        <v>1</v>
      </c>
      <c r="E31898" s="7" t="n">
        <v>0.04</v>
      </c>
      <c r="F31898" s="7" t="n">
        <v>0</v>
      </c>
      <c r="G31898" s="7" t="n">
        <v>0</v>
      </c>
    </row>
    <row r="31899" customFormat="false" ht="15" hidden="false" customHeight="false" outlineLevel="0" collapsed="false">
      <c r="A31899" s="7" t="s">
        <v>56</v>
      </c>
      <c r="B31899" s="7" t="s">
        <v>306</v>
      </c>
      <c r="C31899" s="7" t="s">
        <v>1407</v>
      </c>
      <c r="D31899" s="7" t="n">
        <v>5</v>
      </c>
      <c r="E31899" s="7" t="n">
        <v>49.41</v>
      </c>
      <c r="F31899" s="7" t="n">
        <v>0</v>
      </c>
      <c r="G31899" s="7" t="n">
        <v>0</v>
      </c>
    </row>
    <row r="31900" customFormat="false" ht="15" hidden="false" customHeight="false" outlineLevel="0" collapsed="false">
      <c r="A31900" s="7" t="s">
        <v>56</v>
      </c>
      <c r="B31900" s="7" t="s">
        <v>306</v>
      </c>
      <c r="C31900" s="7" t="s">
        <v>1407</v>
      </c>
      <c r="D31900" s="7" t="n">
        <v>0</v>
      </c>
      <c r="E31900" s="7" t="n">
        <v>0</v>
      </c>
      <c r="F31900" s="7" t="n">
        <v>10</v>
      </c>
      <c r="G31900" s="7" t="n">
        <v>97.48</v>
      </c>
    </row>
    <row r="31901" customFormat="false" ht="15" hidden="false" customHeight="false" outlineLevel="0" collapsed="false">
      <c r="A31901" s="7" t="s">
        <v>56</v>
      </c>
      <c r="B31901" s="7" t="s">
        <v>306</v>
      </c>
      <c r="C31901" s="7" t="s">
        <v>1407</v>
      </c>
      <c r="D31901" s="7" t="n">
        <v>0</v>
      </c>
      <c r="E31901" s="7" t="n">
        <v>0</v>
      </c>
      <c r="F31901" s="7" t="n">
        <v>5</v>
      </c>
      <c r="G31901" s="7" t="n">
        <v>48.52</v>
      </c>
    </row>
    <row r="31902" customFormat="false" ht="15" hidden="false" customHeight="false" outlineLevel="0" collapsed="false">
      <c r="A31902" s="7" t="s">
        <v>56</v>
      </c>
      <c r="B31902" s="7" t="s">
        <v>306</v>
      </c>
      <c r="C31902" s="7" t="s">
        <v>1407</v>
      </c>
      <c r="D31902" s="7" t="n">
        <v>3</v>
      </c>
      <c r="E31902" s="7" t="n">
        <v>30.9</v>
      </c>
      <c r="F31902" s="7" t="n">
        <v>0</v>
      </c>
      <c r="G31902" s="7" t="n">
        <v>0</v>
      </c>
    </row>
    <row r="31903" customFormat="false" ht="15" hidden="false" customHeight="false" outlineLevel="0" collapsed="false">
      <c r="A31903" s="7" t="s">
        <v>56</v>
      </c>
      <c r="B31903" s="7" t="s">
        <v>306</v>
      </c>
      <c r="C31903" s="7" t="s">
        <v>1407</v>
      </c>
      <c r="D31903" s="7" t="n">
        <v>0</v>
      </c>
      <c r="E31903" s="7" t="n">
        <v>0</v>
      </c>
      <c r="F31903" s="7" t="n">
        <v>5</v>
      </c>
      <c r="G31903" s="7" t="n">
        <v>50.9</v>
      </c>
    </row>
    <row r="31904" customFormat="false" ht="15" hidden="false" customHeight="false" outlineLevel="0" collapsed="false">
      <c r="A31904" s="7" t="s">
        <v>56</v>
      </c>
      <c r="B31904" s="7" t="s">
        <v>306</v>
      </c>
      <c r="C31904" s="7" t="s">
        <v>1407</v>
      </c>
      <c r="D31904" s="7" t="n">
        <v>2</v>
      </c>
      <c r="E31904" s="7" t="n">
        <v>19.84</v>
      </c>
      <c r="F31904" s="7" t="n">
        <v>0</v>
      </c>
      <c r="G31904" s="7" t="n">
        <v>0</v>
      </c>
    </row>
    <row r="31905" customFormat="false" ht="15" hidden="false" customHeight="false" outlineLevel="0" collapsed="false">
      <c r="A31905" s="7" t="s">
        <v>56</v>
      </c>
      <c r="B31905" s="7" t="s">
        <v>306</v>
      </c>
      <c r="C31905" s="7" t="s">
        <v>1407</v>
      </c>
      <c r="D31905" s="7" t="n">
        <v>0</v>
      </c>
      <c r="E31905" s="7" t="n">
        <v>0</v>
      </c>
      <c r="F31905" s="7" t="n">
        <v>10</v>
      </c>
      <c r="G31905" s="7" t="n">
        <v>97.05</v>
      </c>
    </row>
    <row r="31906" customFormat="false" ht="15" hidden="false" customHeight="false" outlineLevel="0" collapsed="false">
      <c r="A31906" s="7" t="s">
        <v>56</v>
      </c>
      <c r="B31906" s="7" t="s">
        <v>306</v>
      </c>
      <c r="C31906" s="7" t="s">
        <v>1407</v>
      </c>
      <c r="D31906" s="7" t="n">
        <v>0</v>
      </c>
      <c r="E31906" s="7" t="n">
        <v>0</v>
      </c>
      <c r="F31906" s="7" t="n">
        <v>10</v>
      </c>
      <c r="G31906" s="7" t="n">
        <v>95.72</v>
      </c>
    </row>
    <row r="31907" customFormat="false" ht="15" hidden="false" customHeight="false" outlineLevel="0" collapsed="false">
      <c r="A31907" s="7" t="s">
        <v>56</v>
      </c>
      <c r="B31907" s="7" t="s">
        <v>306</v>
      </c>
      <c r="C31907" s="7" t="s">
        <v>1407</v>
      </c>
      <c r="D31907" s="7" t="n">
        <v>0</v>
      </c>
      <c r="E31907" s="7" t="n">
        <v>0</v>
      </c>
      <c r="F31907" s="7" t="n">
        <v>15</v>
      </c>
      <c r="G31907" s="7" t="n">
        <v>142.62</v>
      </c>
    </row>
    <row r="31908" customFormat="false" ht="15" hidden="false" customHeight="false" outlineLevel="0" collapsed="false">
      <c r="A31908" s="7" t="s">
        <v>56</v>
      </c>
      <c r="B31908" s="7" t="s">
        <v>306</v>
      </c>
      <c r="C31908" s="7" t="s">
        <v>1407</v>
      </c>
      <c r="D31908" s="7" t="n">
        <v>30</v>
      </c>
      <c r="E31908" s="7" t="n">
        <v>289.04</v>
      </c>
      <c r="F31908" s="7" t="n">
        <v>0</v>
      </c>
      <c r="G31908" s="7" t="n">
        <v>0</v>
      </c>
    </row>
    <row r="31909" customFormat="false" ht="15" hidden="false" customHeight="false" outlineLevel="0" collapsed="false">
      <c r="A31909" s="7" t="s">
        <v>56</v>
      </c>
      <c r="B31909" s="7" t="s">
        <v>128</v>
      </c>
      <c r="C31909" s="7" t="s">
        <v>1421</v>
      </c>
      <c r="D31909" s="7" t="n">
        <v>0</v>
      </c>
      <c r="E31909" s="7" t="n">
        <v>0</v>
      </c>
      <c r="F31909" s="7" t="n">
        <v>12</v>
      </c>
      <c r="G31909" s="7" t="n">
        <v>147.65</v>
      </c>
    </row>
    <row r="31910" customFormat="false" ht="15" hidden="false" customHeight="false" outlineLevel="0" collapsed="false">
      <c r="A31910" s="7" t="s">
        <v>56</v>
      </c>
      <c r="B31910" s="7" t="s">
        <v>128</v>
      </c>
      <c r="C31910" s="7" t="s">
        <v>1421</v>
      </c>
      <c r="D31910" s="7" t="n">
        <v>36</v>
      </c>
      <c r="E31910" s="7" t="n">
        <v>452.71</v>
      </c>
      <c r="F31910" s="7" t="n">
        <v>0</v>
      </c>
      <c r="G31910" s="7" t="n">
        <v>0</v>
      </c>
    </row>
    <row r="31911" customFormat="false" ht="15" hidden="false" customHeight="false" outlineLevel="0" collapsed="false">
      <c r="A31911" s="7" t="s">
        <v>56</v>
      </c>
      <c r="B31911" s="7" t="s">
        <v>128</v>
      </c>
      <c r="C31911" s="7" t="s">
        <v>1421</v>
      </c>
      <c r="D31911" s="7" t="n">
        <v>12</v>
      </c>
      <c r="E31911" s="7" t="n">
        <v>149.85</v>
      </c>
      <c r="F31911" s="7" t="n">
        <v>0</v>
      </c>
      <c r="G31911" s="7" t="n">
        <v>0</v>
      </c>
    </row>
    <row r="31912" customFormat="false" ht="15" hidden="false" customHeight="false" outlineLevel="0" collapsed="false">
      <c r="A31912" s="7" t="s">
        <v>56</v>
      </c>
      <c r="B31912" s="7" t="s">
        <v>128</v>
      </c>
      <c r="C31912" s="7" t="s">
        <v>1421</v>
      </c>
      <c r="D31912" s="7" t="n">
        <v>24</v>
      </c>
      <c r="E31912" s="7" t="n">
        <v>285.73</v>
      </c>
      <c r="F31912" s="7" t="n">
        <v>0</v>
      </c>
      <c r="G31912" s="7" t="n">
        <v>0</v>
      </c>
    </row>
    <row r="31913" customFormat="false" ht="15" hidden="false" customHeight="false" outlineLevel="0" collapsed="false">
      <c r="A31913" s="7" t="s">
        <v>56</v>
      </c>
      <c r="B31913" s="7" t="s">
        <v>128</v>
      </c>
      <c r="C31913" s="7" t="s">
        <v>1421</v>
      </c>
      <c r="D31913" s="7" t="n">
        <v>24</v>
      </c>
      <c r="E31913" s="7" t="n">
        <v>289.02</v>
      </c>
      <c r="F31913" s="7" t="n">
        <v>0</v>
      </c>
      <c r="G31913" s="7" t="n">
        <v>0</v>
      </c>
    </row>
    <row r="31914" customFormat="false" ht="15" hidden="false" customHeight="false" outlineLevel="0" collapsed="false">
      <c r="A31914" s="7" t="s">
        <v>56</v>
      </c>
      <c r="B31914" s="7" t="s">
        <v>128</v>
      </c>
      <c r="C31914" s="7" t="s">
        <v>1421</v>
      </c>
      <c r="D31914" s="7" t="n">
        <v>0</v>
      </c>
      <c r="E31914" s="7" t="n">
        <v>0</v>
      </c>
      <c r="F31914" s="7" t="n">
        <v>12</v>
      </c>
      <c r="G31914" s="7" t="n">
        <v>144.66</v>
      </c>
    </row>
    <row r="31915" customFormat="false" ht="15" hidden="false" customHeight="false" outlineLevel="0" collapsed="false">
      <c r="A31915" s="7" t="s">
        <v>56</v>
      </c>
      <c r="B31915" s="7" t="s">
        <v>128</v>
      </c>
      <c r="C31915" s="7" t="s">
        <v>1421</v>
      </c>
      <c r="D31915" s="7" t="n">
        <v>0</v>
      </c>
      <c r="E31915" s="7" t="n">
        <v>0</v>
      </c>
      <c r="F31915" s="7" t="n">
        <v>12</v>
      </c>
      <c r="G31915" s="7" t="n">
        <v>147.64</v>
      </c>
    </row>
    <row r="31916" customFormat="false" ht="15" hidden="false" customHeight="false" outlineLevel="0" collapsed="false">
      <c r="A31916" s="7" t="s">
        <v>56</v>
      </c>
      <c r="B31916" s="7" t="s">
        <v>128</v>
      </c>
      <c r="C31916" s="7" t="s">
        <v>1421</v>
      </c>
      <c r="D31916" s="7" t="n">
        <v>12</v>
      </c>
      <c r="E31916" s="7" t="n">
        <v>144.21</v>
      </c>
      <c r="F31916" s="7" t="n">
        <v>0</v>
      </c>
      <c r="G31916" s="7" t="n">
        <v>0</v>
      </c>
    </row>
    <row r="31917" customFormat="false" ht="15" hidden="false" customHeight="false" outlineLevel="0" collapsed="false">
      <c r="A31917" s="7" t="s">
        <v>56</v>
      </c>
      <c r="B31917" s="7" t="s">
        <v>128</v>
      </c>
      <c r="C31917" s="7" t="s">
        <v>1421</v>
      </c>
      <c r="D31917" s="7" t="n">
        <v>0</v>
      </c>
      <c r="E31917" s="7" t="n">
        <v>0</v>
      </c>
      <c r="F31917" s="7" t="n">
        <v>24</v>
      </c>
      <c r="G31917" s="7" t="n">
        <v>291.27</v>
      </c>
    </row>
    <row r="31918" customFormat="false" ht="15" hidden="false" customHeight="false" outlineLevel="0" collapsed="false">
      <c r="A31918" s="7" t="s">
        <v>56</v>
      </c>
      <c r="B31918" s="7" t="s">
        <v>128</v>
      </c>
      <c r="C31918" s="7" t="s">
        <v>1421</v>
      </c>
      <c r="D31918" s="7" t="n">
        <v>0</v>
      </c>
      <c r="E31918" s="7" t="n">
        <v>0</v>
      </c>
      <c r="F31918" s="7" t="n">
        <v>12</v>
      </c>
      <c r="G31918" s="7" t="n">
        <v>154.89</v>
      </c>
    </row>
    <row r="31919" customFormat="false" ht="15" hidden="false" customHeight="false" outlineLevel="0" collapsed="false">
      <c r="A31919" s="7" t="s">
        <v>56</v>
      </c>
      <c r="B31919" s="7" t="s">
        <v>128</v>
      </c>
      <c r="C31919" s="7" t="s">
        <v>1421</v>
      </c>
      <c r="D31919" s="7" t="n">
        <v>12</v>
      </c>
      <c r="E31919" s="7" t="n">
        <v>152.36</v>
      </c>
      <c r="F31919" s="7" t="n">
        <v>0</v>
      </c>
      <c r="G31919" s="7" t="n">
        <v>0</v>
      </c>
    </row>
    <row r="31920" customFormat="false" ht="15" hidden="false" customHeight="false" outlineLevel="0" collapsed="false">
      <c r="A31920" s="7" t="s">
        <v>56</v>
      </c>
      <c r="B31920" s="7" t="s">
        <v>126</v>
      </c>
      <c r="C31920" s="7" t="s">
        <v>1421</v>
      </c>
      <c r="D31920" s="7" t="n">
        <v>0</v>
      </c>
      <c r="E31920" s="7" t="n">
        <v>0</v>
      </c>
      <c r="F31920" s="7" t="n">
        <v>12</v>
      </c>
      <c r="G31920" s="7" t="n">
        <v>147.65</v>
      </c>
    </row>
    <row r="31921" customFormat="false" ht="15" hidden="false" customHeight="false" outlineLevel="0" collapsed="false">
      <c r="A31921" s="7" t="s">
        <v>56</v>
      </c>
      <c r="B31921" s="7" t="s">
        <v>126</v>
      </c>
      <c r="C31921" s="7" t="s">
        <v>1421</v>
      </c>
      <c r="D31921" s="7" t="n">
        <v>0</v>
      </c>
      <c r="E31921" s="7" t="n">
        <v>0</v>
      </c>
      <c r="F31921" s="7" t="n">
        <v>24</v>
      </c>
      <c r="G31921" s="7" t="n">
        <v>291.27</v>
      </c>
    </row>
    <row r="31922" customFormat="false" ht="15" hidden="false" customHeight="false" outlineLevel="0" collapsed="false">
      <c r="A31922" s="7" t="s">
        <v>56</v>
      </c>
      <c r="B31922" s="7" t="s">
        <v>126</v>
      </c>
      <c r="C31922" s="7" t="s">
        <v>1421</v>
      </c>
      <c r="D31922" s="7" t="n">
        <v>0</v>
      </c>
      <c r="E31922" s="7" t="n">
        <v>0</v>
      </c>
      <c r="F31922" s="7" t="n">
        <v>24</v>
      </c>
      <c r="G31922" s="7" t="n">
        <v>309.79</v>
      </c>
    </row>
    <row r="31923" customFormat="false" ht="15" hidden="false" customHeight="false" outlineLevel="0" collapsed="false">
      <c r="A31923" s="7" t="s">
        <v>56</v>
      </c>
      <c r="B31923" s="7" t="s">
        <v>126</v>
      </c>
      <c r="C31923" s="7" t="s">
        <v>1421</v>
      </c>
      <c r="D31923" s="7" t="n">
        <v>12</v>
      </c>
      <c r="E31923" s="7" t="n">
        <v>144.21</v>
      </c>
      <c r="F31923" s="7" t="n">
        <v>0</v>
      </c>
      <c r="G31923" s="7" t="n">
        <v>0</v>
      </c>
    </row>
    <row r="31924" customFormat="false" ht="15" hidden="false" customHeight="false" outlineLevel="0" collapsed="false">
      <c r="A31924" s="7" t="s">
        <v>56</v>
      </c>
      <c r="B31924" s="7" t="s">
        <v>126</v>
      </c>
      <c r="C31924" s="7" t="s">
        <v>1421</v>
      </c>
      <c r="D31924" s="7" t="n">
        <v>12</v>
      </c>
      <c r="E31924" s="7" t="n">
        <v>149.85</v>
      </c>
      <c r="F31924" s="7" t="n">
        <v>0</v>
      </c>
      <c r="G31924" s="7" t="n">
        <v>0</v>
      </c>
    </row>
    <row r="31925" customFormat="false" ht="15" hidden="false" customHeight="false" outlineLevel="0" collapsed="false">
      <c r="A31925" s="7" t="s">
        <v>56</v>
      </c>
      <c r="B31925" s="7" t="s">
        <v>126</v>
      </c>
      <c r="C31925" s="7" t="s">
        <v>1421</v>
      </c>
      <c r="D31925" s="7" t="n">
        <v>24</v>
      </c>
      <c r="E31925" s="7" t="n">
        <v>302.84</v>
      </c>
      <c r="F31925" s="7" t="n">
        <v>0</v>
      </c>
      <c r="G31925" s="7" t="n">
        <v>0</v>
      </c>
    </row>
    <row r="31926" customFormat="false" ht="15" hidden="false" customHeight="false" outlineLevel="0" collapsed="false">
      <c r="A31926" s="7" t="s">
        <v>56</v>
      </c>
      <c r="B31926" s="7" t="s">
        <v>126</v>
      </c>
      <c r="C31926" s="7" t="s">
        <v>1421</v>
      </c>
      <c r="D31926" s="7" t="n">
        <v>12</v>
      </c>
      <c r="E31926" s="7" t="n">
        <v>156.67</v>
      </c>
      <c r="F31926" s="7" t="n">
        <v>0</v>
      </c>
      <c r="G31926" s="7" t="n">
        <v>0</v>
      </c>
    </row>
    <row r="31927" customFormat="false" ht="15" hidden="false" customHeight="false" outlineLevel="0" collapsed="false">
      <c r="A31927" s="7" t="s">
        <v>56</v>
      </c>
      <c r="B31927" s="7" t="s">
        <v>126</v>
      </c>
      <c r="C31927" s="7" t="s">
        <v>1421</v>
      </c>
      <c r="D31927" s="7" t="n">
        <v>12</v>
      </c>
      <c r="E31927" s="7" t="n">
        <v>152.36</v>
      </c>
      <c r="F31927" s="7" t="n">
        <v>0</v>
      </c>
      <c r="G31927" s="7" t="n">
        <v>0</v>
      </c>
    </row>
    <row r="31928" customFormat="false" ht="15" hidden="false" customHeight="false" outlineLevel="0" collapsed="false">
      <c r="A31928" s="7" t="s">
        <v>56</v>
      </c>
      <c r="B31928" s="7" t="s">
        <v>126</v>
      </c>
      <c r="C31928" s="7" t="s">
        <v>1421</v>
      </c>
      <c r="D31928" s="7" t="n">
        <v>12</v>
      </c>
      <c r="E31928" s="7" t="n">
        <v>144.5</v>
      </c>
      <c r="F31928" s="7" t="n">
        <v>0</v>
      </c>
      <c r="G31928" s="7" t="n">
        <v>0</v>
      </c>
    </row>
    <row r="31929" customFormat="false" ht="15" hidden="false" customHeight="false" outlineLevel="0" collapsed="false">
      <c r="A31929" s="7" t="s">
        <v>56</v>
      </c>
      <c r="B31929" s="7" t="s">
        <v>126</v>
      </c>
      <c r="C31929" s="7" t="s">
        <v>1421</v>
      </c>
      <c r="D31929" s="7" t="n">
        <v>0</v>
      </c>
      <c r="E31929" s="7" t="n">
        <v>0</v>
      </c>
      <c r="F31929" s="7" t="n">
        <v>12</v>
      </c>
      <c r="G31929" s="7" t="n">
        <v>147.64</v>
      </c>
    </row>
    <row r="31930" customFormat="false" ht="15" hidden="false" customHeight="false" outlineLevel="0" collapsed="false">
      <c r="A31930" s="7" t="s">
        <v>56</v>
      </c>
      <c r="B31930" s="7" t="s">
        <v>122</v>
      </c>
      <c r="C31930" s="7" t="s">
        <v>1421</v>
      </c>
      <c r="D31930" s="7" t="n">
        <v>12</v>
      </c>
      <c r="E31930" s="7" t="n">
        <v>150.9</v>
      </c>
      <c r="F31930" s="7" t="n">
        <v>0</v>
      </c>
      <c r="G31930" s="7" t="n">
        <v>0</v>
      </c>
    </row>
    <row r="31931" customFormat="false" ht="15" hidden="false" customHeight="false" outlineLevel="0" collapsed="false">
      <c r="A31931" s="7" t="s">
        <v>56</v>
      </c>
      <c r="B31931" s="7" t="s">
        <v>122</v>
      </c>
      <c r="C31931" s="7" t="s">
        <v>1421</v>
      </c>
      <c r="D31931" s="7" t="n">
        <v>12</v>
      </c>
      <c r="E31931" s="7" t="n">
        <v>157.97</v>
      </c>
      <c r="F31931" s="7" t="n">
        <v>0</v>
      </c>
      <c r="G31931" s="7" t="n">
        <v>0</v>
      </c>
    </row>
    <row r="31932" customFormat="false" ht="15" hidden="false" customHeight="false" outlineLevel="0" collapsed="false">
      <c r="A31932" s="7" t="s">
        <v>56</v>
      </c>
      <c r="B31932" s="7" t="s">
        <v>122</v>
      </c>
      <c r="C31932" s="7" t="s">
        <v>1421</v>
      </c>
      <c r="D31932" s="7" t="n">
        <v>0</v>
      </c>
      <c r="E31932" s="7" t="n">
        <v>0</v>
      </c>
      <c r="F31932" s="7" t="n">
        <v>12</v>
      </c>
      <c r="G31932" s="7" t="n">
        <v>144.66</v>
      </c>
    </row>
    <row r="31933" customFormat="false" ht="15" hidden="false" customHeight="false" outlineLevel="0" collapsed="false">
      <c r="A31933" s="7" t="s">
        <v>56</v>
      </c>
      <c r="B31933" s="7" t="s">
        <v>122</v>
      </c>
      <c r="C31933" s="7" t="s">
        <v>1421</v>
      </c>
      <c r="D31933" s="7" t="n">
        <v>0</v>
      </c>
      <c r="E31933" s="7" t="n">
        <v>0</v>
      </c>
      <c r="F31933" s="7" t="n">
        <v>12</v>
      </c>
      <c r="G31933" s="7" t="n">
        <v>147.64</v>
      </c>
    </row>
    <row r="31934" customFormat="false" ht="15" hidden="false" customHeight="false" outlineLevel="0" collapsed="false">
      <c r="A31934" s="7" t="s">
        <v>56</v>
      </c>
      <c r="B31934" s="7" t="s">
        <v>122</v>
      </c>
      <c r="C31934" s="7" t="s">
        <v>1421</v>
      </c>
      <c r="D31934" s="7" t="n">
        <v>0</v>
      </c>
      <c r="E31934" s="7" t="n">
        <v>0</v>
      </c>
      <c r="F31934" s="7" t="n">
        <v>12</v>
      </c>
      <c r="G31934" s="7" t="n">
        <v>154.89</v>
      </c>
    </row>
    <row r="31935" customFormat="false" ht="15" hidden="false" customHeight="false" outlineLevel="0" collapsed="false">
      <c r="A31935" s="7" t="s">
        <v>56</v>
      </c>
      <c r="B31935" s="7" t="s">
        <v>122</v>
      </c>
      <c r="C31935" s="7" t="s">
        <v>1421</v>
      </c>
      <c r="D31935" s="7" t="n">
        <v>0</v>
      </c>
      <c r="E31935" s="7" t="n">
        <v>0</v>
      </c>
      <c r="F31935" s="7" t="n">
        <v>12</v>
      </c>
      <c r="G31935" s="7" t="n">
        <v>148.31</v>
      </c>
    </row>
    <row r="31936" customFormat="false" ht="15" hidden="false" customHeight="false" outlineLevel="0" collapsed="false">
      <c r="A31936" s="7" t="s">
        <v>56</v>
      </c>
      <c r="B31936" s="7" t="s">
        <v>122</v>
      </c>
      <c r="C31936" s="7" t="s">
        <v>1421</v>
      </c>
      <c r="D31936" s="7" t="n">
        <v>12</v>
      </c>
      <c r="E31936" s="7" t="n">
        <v>156.67</v>
      </c>
      <c r="F31936" s="7" t="n">
        <v>0</v>
      </c>
      <c r="G31936" s="7" t="n">
        <v>0</v>
      </c>
    </row>
    <row r="31937" customFormat="false" ht="15" hidden="false" customHeight="false" outlineLevel="0" collapsed="false">
      <c r="A31937" s="7" t="s">
        <v>56</v>
      </c>
      <c r="B31937" s="7" t="s">
        <v>122</v>
      </c>
      <c r="C31937" s="7" t="s">
        <v>1421</v>
      </c>
      <c r="D31937" s="7" t="n">
        <v>12</v>
      </c>
      <c r="E31937" s="7" t="n">
        <v>149.85</v>
      </c>
      <c r="F31937" s="7" t="n">
        <v>0</v>
      </c>
      <c r="G31937" s="7" t="n">
        <v>0</v>
      </c>
    </row>
    <row r="31938" customFormat="false" ht="15" hidden="false" customHeight="false" outlineLevel="0" collapsed="false">
      <c r="A31938" s="7" t="s">
        <v>56</v>
      </c>
      <c r="B31938" s="7" t="s">
        <v>122</v>
      </c>
      <c r="C31938" s="7" t="s">
        <v>1421</v>
      </c>
      <c r="D31938" s="7" t="n">
        <v>24</v>
      </c>
      <c r="E31938" s="7" t="n">
        <v>302.84</v>
      </c>
      <c r="F31938" s="7" t="n">
        <v>0</v>
      </c>
      <c r="G31938" s="7" t="n">
        <v>0</v>
      </c>
    </row>
    <row r="31939" customFormat="false" ht="15" hidden="false" customHeight="false" outlineLevel="0" collapsed="false">
      <c r="A31939" s="7" t="s">
        <v>56</v>
      </c>
      <c r="B31939" s="7" t="s">
        <v>122</v>
      </c>
      <c r="C31939" s="7" t="s">
        <v>1421</v>
      </c>
      <c r="D31939" s="7" t="n">
        <v>0</v>
      </c>
      <c r="E31939" s="7" t="n">
        <v>0</v>
      </c>
      <c r="F31939" s="7" t="n">
        <v>15</v>
      </c>
      <c r="G31939" s="7" t="n">
        <v>197.82</v>
      </c>
    </row>
    <row r="31940" customFormat="false" ht="15" hidden="false" customHeight="false" outlineLevel="0" collapsed="false">
      <c r="A31940" s="7" t="s">
        <v>56</v>
      </c>
      <c r="B31940" s="7" t="s">
        <v>122</v>
      </c>
      <c r="C31940" s="7" t="s">
        <v>1421</v>
      </c>
      <c r="D31940" s="7" t="n">
        <v>12</v>
      </c>
      <c r="E31940" s="7" t="n">
        <v>142.87</v>
      </c>
      <c r="F31940" s="7" t="n">
        <v>0</v>
      </c>
      <c r="G31940" s="7" t="n">
        <v>0</v>
      </c>
    </row>
    <row r="31941" customFormat="false" ht="15" hidden="false" customHeight="false" outlineLevel="0" collapsed="false">
      <c r="A31941" s="7" t="s">
        <v>56</v>
      </c>
      <c r="B31941" s="7" t="s">
        <v>122</v>
      </c>
      <c r="C31941" s="7" t="s">
        <v>1421</v>
      </c>
      <c r="D31941" s="7" t="n">
        <v>12</v>
      </c>
      <c r="E31941" s="7" t="n">
        <v>150.34</v>
      </c>
      <c r="F31941" s="7" t="n">
        <v>0</v>
      </c>
      <c r="G31941" s="7" t="n">
        <v>0</v>
      </c>
    </row>
    <row r="31942" customFormat="false" ht="15" hidden="false" customHeight="false" outlineLevel="0" collapsed="false">
      <c r="A31942" s="7" t="s">
        <v>56</v>
      </c>
      <c r="B31942" s="7" t="s">
        <v>122</v>
      </c>
      <c r="C31942" s="7" t="s">
        <v>1421</v>
      </c>
      <c r="D31942" s="7" t="n">
        <v>0</v>
      </c>
      <c r="E31942" s="7" t="n">
        <v>0</v>
      </c>
      <c r="F31942" s="7" t="n">
        <v>24</v>
      </c>
      <c r="G31942" s="7" t="n">
        <v>291.27</v>
      </c>
    </row>
    <row r="31943" customFormat="false" ht="15" hidden="false" customHeight="false" outlineLevel="0" collapsed="false">
      <c r="A31943" s="7" t="s">
        <v>56</v>
      </c>
      <c r="B31943" s="7" t="s">
        <v>122</v>
      </c>
      <c r="C31943" s="7" t="s">
        <v>1421</v>
      </c>
      <c r="D31943" s="7" t="n">
        <v>12</v>
      </c>
      <c r="E31943" s="7" t="n">
        <v>144.21</v>
      </c>
      <c r="F31943" s="7" t="n">
        <v>0</v>
      </c>
      <c r="G31943" s="7" t="n">
        <v>0</v>
      </c>
    </row>
    <row r="31944" customFormat="false" ht="15" hidden="false" customHeight="false" outlineLevel="0" collapsed="false">
      <c r="A31944" s="7" t="s">
        <v>56</v>
      </c>
      <c r="B31944" s="7" t="s">
        <v>122</v>
      </c>
      <c r="C31944" s="7" t="s">
        <v>1421</v>
      </c>
      <c r="D31944" s="7" t="n">
        <v>12</v>
      </c>
      <c r="E31944" s="7" t="n">
        <v>152.36</v>
      </c>
      <c r="F31944" s="7" t="n">
        <v>0</v>
      </c>
      <c r="G31944" s="7" t="n">
        <v>0</v>
      </c>
    </row>
    <row r="31945" customFormat="false" ht="15" hidden="false" customHeight="false" outlineLevel="0" collapsed="false">
      <c r="A31945" s="7" t="s">
        <v>56</v>
      </c>
      <c r="B31945" s="7" t="s">
        <v>122</v>
      </c>
      <c r="C31945" s="7" t="s">
        <v>1421</v>
      </c>
      <c r="D31945" s="7" t="n">
        <v>0</v>
      </c>
      <c r="E31945" s="7" t="n">
        <v>0</v>
      </c>
      <c r="F31945" s="7" t="n">
        <v>24</v>
      </c>
      <c r="G31945" s="7" t="n">
        <v>295.29</v>
      </c>
    </row>
    <row r="31946" customFormat="false" ht="15" hidden="false" customHeight="false" outlineLevel="0" collapsed="false">
      <c r="A31946" s="7" t="s">
        <v>56</v>
      </c>
      <c r="B31946" s="7" t="s">
        <v>122</v>
      </c>
      <c r="C31946" s="7" t="s">
        <v>1421</v>
      </c>
      <c r="D31946" s="7" t="n">
        <v>12</v>
      </c>
      <c r="E31946" s="7" t="n">
        <v>144.5</v>
      </c>
      <c r="F31946" s="7" t="n">
        <v>0</v>
      </c>
      <c r="G31946" s="7" t="n">
        <v>0</v>
      </c>
    </row>
    <row r="31947" customFormat="false" ht="15" hidden="false" customHeight="false" outlineLevel="0" collapsed="false">
      <c r="A31947" s="7" t="s">
        <v>56</v>
      </c>
      <c r="B31947" s="7" t="s">
        <v>142</v>
      </c>
      <c r="C31947" s="7" t="s">
        <v>1421</v>
      </c>
      <c r="D31947" s="7" t="n">
        <v>12</v>
      </c>
      <c r="E31947" s="7" t="n">
        <v>146.58</v>
      </c>
      <c r="F31947" s="7" t="n">
        <v>0</v>
      </c>
      <c r="G31947" s="7" t="n">
        <v>0</v>
      </c>
    </row>
    <row r="31948" customFormat="false" ht="15" hidden="false" customHeight="false" outlineLevel="0" collapsed="false">
      <c r="A31948" s="7" t="s">
        <v>56</v>
      </c>
      <c r="B31948" s="7" t="s">
        <v>142</v>
      </c>
      <c r="C31948" s="7" t="s">
        <v>1421</v>
      </c>
      <c r="D31948" s="7" t="n">
        <v>12</v>
      </c>
      <c r="E31948" s="7" t="n">
        <v>144.5</v>
      </c>
      <c r="F31948" s="7" t="n">
        <v>0</v>
      </c>
      <c r="G31948" s="7" t="n">
        <v>0</v>
      </c>
    </row>
    <row r="31949" customFormat="false" ht="15" hidden="false" customHeight="false" outlineLevel="0" collapsed="false">
      <c r="A31949" s="7" t="s">
        <v>56</v>
      </c>
      <c r="B31949" s="7" t="s">
        <v>142</v>
      </c>
      <c r="C31949" s="7" t="s">
        <v>1421</v>
      </c>
      <c r="D31949" s="7" t="n">
        <v>0</v>
      </c>
      <c r="E31949" s="7" t="n">
        <v>0</v>
      </c>
      <c r="F31949" s="7" t="n">
        <v>12</v>
      </c>
      <c r="G31949" s="7" t="n">
        <v>148.31</v>
      </c>
    </row>
    <row r="31950" customFormat="false" ht="15" hidden="false" customHeight="false" outlineLevel="0" collapsed="false">
      <c r="A31950" s="7" t="s">
        <v>56</v>
      </c>
      <c r="B31950" s="7" t="s">
        <v>142</v>
      </c>
      <c r="C31950" s="7" t="s">
        <v>1421</v>
      </c>
      <c r="D31950" s="7" t="n">
        <v>12</v>
      </c>
      <c r="E31950" s="7" t="n">
        <v>149.85</v>
      </c>
      <c r="F31950" s="7" t="n">
        <v>0</v>
      </c>
      <c r="G31950" s="7" t="n">
        <v>0</v>
      </c>
    </row>
    <row r="31951" customFormat="false" ht="15" hidden="false" customHeight="false" outlineLevel="0" collapsed="false">
      <c r="A31951" s="7" t="s">
        <v>56</v>
      </c>
      <c r="B31951" s="7" t="s">
        <v>142</v>
      </c>
      <c r="C31951" s="7" t="s">
        <v>1421</v>
      </c>
      <c r="D31951" s="7" t="n">
        <v>0</v>
      </c>
      <c r="E31951" s="7" t="n">
        <v>0</v>
      </c>
      <c r="F31951" s="7" t="n">
        <v>12</v>
      </c>
      <c r="G31951" s="7" t="n">
        <v>147.65</v>
      </c>
    </row>
    <row r="31952" customFormat="false" ht="15" hidden="false" customHeight="false" outlineLevel="0" collapsed="false">
      <c r="A31952" s="7" t="s">
        <v>56</v>
      </c>
      <c r="B31952" s="7" t="s">
        <v>142</v>
      </c>
      <c r="C31952" s="7" t="s">
        <v>1421</v>
      </c>
      <c r="D31952" s="7" t="n">
        <v>12</v>
      </c>
      <c r="E31952" s="7" t="n">
        <v>142.87</v>
      </c>
      <c r="F31952" s="7" t="n">
        <v>0</v>
      </c>
      <c r="G31952" s="7" t="n">
        <v>0</v>
      </c>
    </row>
    <row r="31953" customFormat="false" ht="15" hidden="false" customHeight="false" outlineLevel="0" collapsed="false">
      <c r="A31953" s="7" t="s">
        <v>56</v>
      </c>
      <c r="B31953" s="7" t="s">
        <v>142</v>
      </c>
      <c r="C31953" s="7" t="s">
        <v>1421</v>
      </c>
      <c r="D31953" s="7" t="n">
        <v>0</v>
      </c>
      <c r="E31953" s="7" t="n">
        <v>0</v>
      </c>
      <c r="F31953" s="7" t="n">
        <v>12</v>
      </c>
      <c r="G31953" s="7" t="n">
        <v>144.66</v>
      </c>
    </row>
    <row r="31954" customFormat="false" ht="15" hidden="false" customHeight="false" outlineLevel="0" collapsed="false">
      <c r="A31954" s="7" t="s">
        <v>56</v>
      </c>
      <c r="B31954" s="7" t="s">
        <v>142</v>
      </c>
      <c r="C31954" s="7" t="s">
        <v>1421</v>
      </c>
      <c r="D31954" s="7" t="n">
        <v>12</v>
      </c>
      <c r="E31954" s="7" t="n">
        <v>150.9</v>
      </c>
      <c r="F31954" s="7" t="n">
        <v>0</v>
      </c>
      <c r="G31954" s="7" t="n">
        <v>0</v>
      </c>
    </row>
    <row r="31955" customFormat="false" ht="15" hidden="false" customHeight="false" outlineLevel="0" collapsed="false">
      <c r="A31955" s="7" t="s">
        <v>56</v>
      </c>
      <c r="B31955" s="7" t="s">
        <v>142</v>
      </c>
      <c r="C31955" s="7" t="s">
        <v>1421</v>
      </c>
      <c r="D31955" s="7" t="n">
        <v>0</v>
      </c>
      <c r="E31955" s="7" t="n">
        <v>0</v>
      </c>
      <c r="F31955" s="7" t="n">
        <v>12</v>
      </c>
      <c r="G31955" s="7" t="n">
        <v>147.64</v>
      </c>
    </row>
    <row r="31956" customFormat="false" ht="15" hidden="false" customHeight="false" outlineLevel="0" collapsed="false">
      <c r="A31956" s="7" t="s">
        <v>56</v>
      </c>
      <c r="B31956" s="7" t="s">
        <v>142</v>
      </c>
      <c r="C31956" s="7" t="s">
        <v>1421</v>
      </c>
      <c r="D31956" s="7" t="n">
        <v>12</v>
      </c>
      <c r="E31956" s="7" t="n">
        <v>151.42</v>
      </c>
      <c r="F31956" s="7" t="n">
        <v>0</v>
      </c>
      <c r="G31956" s="7" t="n">
        <v>0</v>
      </c>
    </row>
    <row r="31957" customFormat="false" ht="15" hidden="false" customHeight="false" outlineLevel="0" collapsed="false">
      <c r="A31957" s="7" t="s">
        <v>56</v>
      </c>
      <c r="B31957" s="7" t="s">
        <v>142</v>
      </c>
      <c r="C31957" s="7" t="s">
        <v>1421</v>
      </c>
      <c r="D31957" s="7" t="n">
        <v>24</v>
      </c>
      <c r="E31957" s="7" t="n">
        <v>304.72</v>
      </c>
      <c r="F31957" s="7" t="n">
        <v>0</v>
      </c>
      <c r="G31957" s="7" t="n">
        <v>0</v>
      </c>
    </row>
    <row r="31958" customFormat="false" ht="15" hidden="false" customHeight="false" outlineLevel="0" collapsed="false">
      <c r="A31958" s="7" t="s">
        <v>56</v>
      </c>
      <c r="B31958" s="7" t="s">
        <v>232</v>
      </c>
      <c r="C31958" s="7" t="s">
        <v>1432</v>
      </c>
      <c r="D31958" s="7" t="n">
        <v>5</v>
      </c>
      <c r="E31958" s="7" t="n">
        <v>54.24</v>
      </c>
      <c r="F31958" s="7" t="n">
        <v>0</v>
      </c>
      <c r="G31958" s="7" t="n">
        <v>0</v>
      </c>
    </row>
    <row r="31959" customFormat="false" ht="15" hidden="false" customHeight="false" outlineLevel="0" collapsed="false">
      <c r="A31959" s="7" t="s">
        <v>56</v>
      </c>
      <c r="B31959" s="7" t="s">
        <v>232</v>
      </c>
      <c r="C31959" s="7" t="s">
        <v>1432</v>
      </c>
      <c r="D31959" s="7" t="n">
        <v>5</v>
      </c>
      <c r="E31959" s="7" t="n">
        <v>51.88</v>
      </c>
      <c r="F31959" s="7" t="n">
        <v>0</v>
      </c>
      <c r="G31959" s="7" t="n">
        <v>0</v>
      </c>
    </row>
    <row r="31960" customFormat="false" ht="15" hidden="false" customHeight="false" outlineLevel="0" collapsed="false">
      <c r="A31960" s="7" t="s">
        <v>56</v>
      </c>
      <c r="B31960" s="7" t="s">
        <v>232</v>
      </c>
      <c r="C31960" s="7" t="s">
        <v>1432</v>
      </c>
      <c r="D31960" s="7" t="n">
        <v>5</v>
      </c>
      <c r="E31960" s="7" t="n">
        <v>52.76</v>
      </c>
      <c r="F31960" s="7" t="n">
        <v>0</v>
      </c>
      <c r="G31960" s="7" t="n">
        <v>0</v>
      </c>
    </row>
    <row r="31961" customFormat="false" ht="15" hidden="false" customHeight="false" outlineLevel="0" collapsed="false">
      <c r="A31961" s="7" t="s">
        <v>56</v>
      </c>
      <c r="B31961" s="7" t="s">
        <v>232</v>
      </c>
      <c r="C31961" s="7" t="s">
        <v>1432</v>
      </c>
      <c r="D31961" s="7" t="n">
        <v>5</v>
      </c>
      <c r="E31961" s="7" t="n">
        <v>54.69</v>
      </c>
      <c r="F31961" s="7" t="n">
        <v>0</v>
      </c>
      <c r="G31961" s="7" t="n">
        <v>0</v>
      </c>
    </row>
    <row r="31962" customFormat="false" ht="15" hidden="false" customHeight="false" outlineLevel="0" collapsed="false">
      <c r="A31962" s="7" t="s">
        <v>56</v>
      </c>
      <c r="B31962" s="7" t="s">
        <v>232</v>
      </c>
      <c r="C31962" s="7" t="s">
        <v>1432</v>
      </c>
      <c r="D31962" s="7" t="n">
        <v>0</v>
      </c>
      <c r="E31962" s="7" t="n">
        <v>0</v>
      </c>
      <c r="F31962" s="7" t="n">
        <v>5</v>
      </c>
      <c r="G31962" s="7" t="n">
        <v>50.43</v>
      </c>
    </row>
    <row r="31963" customFormat="false" ht="15" hidden="false" customHeight="false" outlineLevel="0" collapsed="false">
      <c r="A31963" s="7" t="s">
        <v>56</v>
      </c>
      <c r="B31963" s="7" t="s">
        <v>232</v>
      </c>
      <c r="C31963" s="7" t="s">
        <v>1432</v>
      </c>
      <c r="D31963" s="7" t="n">
        <v>0</v>
      </c>
      <c r="E31963" s="7" t="n">
        <v>0</v>
      </c>
      <c r="F31963" s="7" t="n">
        <v>10</v>
      </c>
      <c r="G31963" s="7" t="n">
        <v>100.17</v>
      </c>
    </row>
    <row r="31964" customFormat="false" ht="15" hidden="false" customHeight="false" outlineLevel="0" collapsed="false">
      <c r="A31964" s="7" t="s">
        <v>56</v>
      </c>
      <c r="B31964" s="7" t="s">
        <v>232</v>
      </c>
      <c r="C31964" s="7" t="s">
        <v>1432</v>
      </c>
      <c r="D31964" s="7" t="n">
        <v>15</v>
      </c>
      <c r="E31964" s="7" t="n">
        <v>152.26</v>
      </c>
      <c r="F31964" s="7" t="n">
        <v>0</v>
      </c>
      <c r="G31964" s="7" t="n">
        <v>0</v>
      </c>
    </row>
    <row r="31965" customFormat="false" ht="15" hidden="false" customHeight="false" outlineLevel="0" collapsed="false">
      <c r="A31965" s="7" t="s">
        <v>56</v>
      </c>
      <c r="B31965" s="7" t="s">
        <v>232</v>
      </c>
      <c r="C31965" s="7" t="s">
        <v>1432</v>
      </c>
      <c r="D31965" s="7" t="n">
        <v>5</v>
      </c>
      <c r="E31965" s="7" t="n">
        <v>52.06</v>
      </c>
      <c r="F31965" s="7" t="n">
        <v>0</v>
      </c>
      <c r="G31965" s="7" t="n">
        <v>0</v>
      </c>
    </row>
    <row r="31966" customFormat="false" ht="15" hidden="false" customHeight="false" outlineLevel="0" collapsed="false">
      <c r="A31966" s="7" t="s">
        <v>56</v>
      </c>
      <c r="B31966" s="7" t="s">
        <v>232</v>
      </c>
      <c r="C31966" s="7" t="s">
        <v>1432</v>
      </c>
      <c r="D31966" s="7" t="n">
        <v>0</v>
      </c>
      <c r="E31966" s="7" t="n">
        <v>0</v>
      </c>
      <c r="F31966" s="7" t="n">
        <v>10</v>
      </c>
      <c r="G31966" s="7" t="n">
        <v>107.26</v>
      </c>
    </row>
    <row r="31967" customFormat="false" ht="15" hidden="false" customHeight="false" outlineLevel="0" collapsed="false">
      <c r="A31967" s="7" t="s">
        <v>56</v>
      </c>
      <c r="B31967" s="7" t="s">
        <v>232</v>
      </c>
      <c r="C31967" s="7" t="s">
        <v>1432</v>
      </c>
      <c r="D31967" s="7" t="n">
        <v>0</v>
      </c>
      <c r="E31967" s="7" t="n">
        <v>0</v>
      </c>
      <c r="F31967" s="7" t="n">
        <v>2</v>
      </c>
      <c r="G31967" s="7" t="n">
        <v>21.92</v>
      </c>
    </row>
    <row r="31968" customFormat="false" ht="15" hidden="false" customHeight="false" outlineLevel="0" collapsed="false">
      <c r="A31968" s="7" t="s">
        <v>56</v>
      </c>
      <c r="B31968" s="7" t="s">
        <v>212</v>
      </c>
      <c r="C31968" s="7" t="s">
        <v>1432</v>
      </c>
      <c r="D31968" s="7" t="n">
        <v>5</v>
      </c>
      <c r="E31968" s="7" t="n">
        <v>52.76</v>
      </c>
      <c r="F31968" s="7" t="n">
        <v>0</v>
      </c>
      <c r="G31968" s="7" t="n">
        <v>0</v>
      </c>
    </row>
    <row r="31969" customFormat="false" ht="15" hidden="false" customHeight="false" outlineLevel="0" collapsed="false">
      <c r="A31969" s="7" t="s">
        <v>56</v>
      </c>
      <c r="B31969" s="7" t="s">
        <v>212</v>
      </c>
      <c r="C31969" s="7" t="s">
        <v>1432</v>
      </c>
      <c r="D31969" s="7" t="n">
        <v>15</v>
      </c>
      <c r="E31969" s="7" t="n">
        <v>149.8</v>
      </c>
      <c r="F31969" s="7" t="n">
        <v>0</v>
      </c>
      <c r="G31969" s="7" t="n">
        <v>0</v>
      </c>
    </row>
    <row r="31970" customFormat="false" ht="15" hidden="false" customHeight="false" outlineLevel="0" collapsed="false">
      <c r="A31970" s="7" t="s">
        <v>56</v>
      </c>
      <c r="B31970" s="7" t="s">
        <v>212</v>
      </c>
      <c r="C31970" s="7" t="s">
        <v>1432</v>
      </c>
      <c r="D31970" s="7" t="n">
        <v>3</v>
      </c>
      <c r="E31970" s="7" t="n">
        <v>31.23</v>
      </c>
      <c r="F31970" s="7" t="n">
        <v>0</v>
      </c>
      <c r="G31970" s="7" t="n">
        <v>0</v>
      </c>
    </row>
    <row r="31971" customFormat="false" ht="15" hidden="false" customHeight="false" outlineLevel="0" collapsed="false">
      <c r="A31971" s="7" t="s">
        <v>56</v>
      </c>
      <c r="B31971" s="7" t="s">
        <v>212</v>
      </c>
      <c r="C31971" s="7" t="s">
        <v>1432</v>
      </c>
      <c r="D31971" s="7" t="n">
        <v>12</v>
      </c>
      <c r="E31971" s="7" t="n">
        <v>125.4</v>
      </c>
      <c r="F31971" s="7" t="n">
        <v>0</v>
      </c>
      <c r="G31971" s="7" t="n">
        <v>0</v>
      </c>
    </row>
    <row r="31972" customFormat="false" ht="15" hidden="false" customHeight="false" outlineLevel="0" collapsed="false">
      <c r="A31972" s="7" t="s">
        <v>56</v>
      </c>
      <c r="B31972" s="7" t="s">
        <v>212</v>
      </c>
      <c r="C31972" s="7" t="s">
        <v>1432</v>
      </c>
      <c r="D31972" s="7" t="n">
        <v>0</v>
      </c>
      <c r="E31972" s="7" t="n">
        <v>0</v>
      </c>
      <c r="F31972" s="7" t="n">
        <v>2</v>
      </c>
      <c r="G31972" s="7" t="n">
        <v>20.45</v>
      </c>
    </row>
    <row r="31973" customFormat="false" ht="15" hidden="false" customHeight="false" outlineLevel="0" collapsed="false">
      <c r="A31973" s="7" t="s">
        <v>56</v>
      </c>
      <c r="B31973" s="7" t="s">
        <v>212</v>
      </c>
      <c r="C31973" s="7" t="s">
        <v>1432</v>
      </c>
      <c r="D31973" s="7" t="n">
        <v>3</v>
      </c>
      <c r="E31973" s="7" t="n">
        <v>32.81</v>
      </c>
      <c r="F31973" s="7" t="n">
        <v>0</v>
      </c>
      <c r="G31973" s="7" t="n">
        <v>0</v>
      </c>
    </row>
    <row r="31974" customFormat="false" ht="15" hidden="false" customHeight="false" outlineLevel="0" collapsed="false">
      <c r="A31974" s="7" t="s">
        <v>56</v>
      </c>
      <c r="B31974" s="7" t="s">
        <v>212</v>
      </c>
      <c r="C31974" s="7" t="s">
        <v>1432</v>
      </c>
      <c r="D31974" s="7" t="n">
        <v>10</v>
      </c>
      <c r="E31974" s="7" t="n">
        <v>101.51</v>
      </c>
      <c r="F31974" s="7" t="n">
        <v>0</v>
      </c>
      <c r="G31974" s="7" t="n">
        <v>0</v>
      </c>
    </row>
    <row r="31975" customFormat="false" ht="15" hidden="false" customHeight="false" outlineLevel="0" collapsed="false">
      <c r="A31975" s="7" t="s">
        <v>56</v>
      </c>
      <c r="B31975" s="7" t="s">
        <v>212</v>
      </c>
      <c r="C31975" s="7" t="s">
        <v>1432</v>
      </c>
      <c r="D31975" s="7" t="n">
        <v>3</v>
      </c>
      <c r="E31975" s="7" t="n">
        <v>31.13</v>
      </c>
      <c r="F31975" s="7" t="n">
        <v>0</v>
      </c>
      <c r="G31975" s="7" t="n">
        <v>0</v>
      </c>
    </row>
    <row r="31976" customFormat="false" ht="15" hidden="false" customHeight="false" outlineLevel="0" collapsed="false">
      <c r="A31976" s="7" t="s">
        <v>56</v>
      </c>
      <c r="B31976" s="7" t="s">
        <v>212</v>
      </c>
      <c r="C31976" s="7" t="s">
        <v>1432</v>
      </c>
      <c r="D31976" s="7" t="n">
        <v>10</v>
      </c>
      <c r="E31976" s="7" t="n">
        <v>100.07</v>
      </c>
      <c r="F31976" s="7" t="n">
        <v>0</v>
      </c>
      <c r="G31976" s="7" t="n">
        <v>0</v>
      </c>
    </row>
    <row r="31977" customFormat="false" ht="15" hidden="false" customHeight="false" outlineLevel="0" collapsed="false">
      <c r="A31977" s="7" t="s">
        <v>56</v>
      </c>
      <c r="B31977" s="7" t="s">
        <v>212</v>
      </c>
      <c r="C31977" s="7" t="s">
        <v>1432</v>
      </c>
      <c r="D31977" s="7" t="n">
        <v>0</v>
      </c>
      <c r="E31977" s="7" t="n">
        <v>0</v>
      </c>
      <c r="F31977" s="7" t="n">
        <v>12</v>
      </c>
      <c r="G31977" s="7" t="n">
        <v>120.21</v>
      </c>
    </row>
    <row r="31978" customFormat="false" ht="15" hidden="false" customHeight="false" outlineLevel="0" collapsed="false">
      <c r="A31978" s="7" t="s">
        <v>56</v>
      </c>
      <c r="B31978" s="7" t="s">
        <v>212</v>
      </c>
      <c r="C31978" s="7" t="s">
        <v>1432</v>
      </c>
      <c r="D31978" s="7" t="n">
        <v>2</v>
      </c>
      <c r="E31978" s="7" t="n">
        <v>21.7</v>
      </c>
      <c r="F31978" s="7" t="n">
        <v>0</v>
      </c>
      <c r="G31978" s="7" t="n">
        <v>0</v>
      </c>
    </row>
    <row r="31979" customFormat="false" ht="15" hidden="false" customHeight="false" outlineLevel="0" collapsed="false">
      <c r="A31979" s="7" t="s">
        <v>56</v>
      </c>
      <c r="B31979" s="7" t="s">
        <v>212</v>
      </c>
      <c r="C31979" s="7" t="s">
        <v>1432</v>
      </c>
      <c r="D31979" s="7" t="n">
        <v>0</v>
      </c>
      <c r="E31979" s="7" t="n">
        <v>0</v>
      </c>
      <c r="F31979" s="7" t="n">
        <v>8</v>
      </c>
      <c r="G31979" s="7" t="n">
        <v>80.68</v>
      </c>
    </row>
    <row r="31980" customFormat="false" ht="15" hidden="false" customHeight="false" outlineLevel="0" collapsed="false">
      <c r="A31980" s="7" t="s">
        <v>56</v>
      </c>
      <c r="B31980" s="7" t="s">
        <v>212</v>
      </c>
      <c r="C31980" s="7" t="s">
        <v>1432</v>
      </c>
      <c r="D31980" s="7" t="n">
        <v>2</v>
      </c>
      <c r="E31980" s="7" t="n">
        <v>20.97</v>
      </c>
      <c r="F31980" s="7" t="n">
        <v>0</v>
      </c>
      <c r="G31980" s="7" t="n">
        <v>0</v>
      </c>
    </row>
    <row r="31981" customFormat="false" ht="15" hidden="false" customHeight="false" outlineLevel="0" collapsed="false">
      <c r="A31981" s="7" t="s">
        <v>56</v>
      </c>
      <c r="B31981" s="7" t="s">
        <v>212</v>
      </c>
      <c r="C31981" s="7" t="s">
        <v>1432</v>
      </c>
      <c r="D31981" s="7" t="n">
        <v>0</v>
      </c>
      <c r="E31981" s="7" t="n">
        <v>0</v>
      </c>
      <c r="F31981" s="7" t="n">
        <v>8</v>
      </c>
      <c r="G31981" s="7" t="n">
        <v>82.16</v>
      </c>
    </row>
    <row r="31982" customFormat="false" ht="15" hidden="false" customHeight="false" outlineLevel="0" collapsed="false">
      <c r="A31982" s="7" t="s">
        <v>56</v>
      </c>
      <c r="B31982" s="7" t="s">
        <v>212</v>
      </c>
      <c r="C31982" s="7" t="s">
        <v>1432</v>
      </c>
      <c r="D31982" s="7" t="n">
        <v>0</v>
      </c>
      <c r="E31982" s="7" t="n">
        <v>0</v>
      </c>
      <c r="F31982" s="7" t="n">
        <v>5</v>
      </c>
      <c r="G31982" s="7" t="n">
        <v>51.12</v>
      </c>
    </row>
    <row r="31983" customFormat="false" ht="15" hidden="false" customHeight="false" outlineLevel="0" collapsed="false">
      <c r="A31983" s="7" t="s">
        <v>56</v>
      </c>
      <c r="B31983" s="7" t="s">
        <v>227</v>
      </c>
      <c r="C31983" s="7" t="s">
        <v>1432</v>
      </c>
      <c r="D31983" s="7" t="n">
        <v>0</v>
      </c>
      <c r="E31983" s="7" t="n">
        <v>0</v>
      </c>
      <c r="F31983" s="7" t="n">
        <v>3</v>
      </c>
      <c r="G31983" s="7" t="n">
        <v>30.67</v>
      </c>
    </row>
    <row r="31984" customFormat="false" ht="15" hidden="false" customHeight="false" outlineLevel="0" collapsed="false">
      <c r="A31984" s="7" t="s">
        <v>56</v>
      </c>
      <c r="B31984" s="7" t="s">
        <v>227</v>
      </c>
      <c r="C31984" s="7" t="s">
        <v>1432</v>
      </c>
      <c r="D31984" s="7" t="n">
        <v>0</v>
      </c>
      <c r="E31984" s="7" t="n">
        <v>0</v>
      </c>
      <c r="F31984" s="7" t="n">
        <v>8</v>
      </c>
      <c r="G31984" s="7" t="n">
        <v>80.68</v>
      </c>
    </row>
    <row r="31985" customFormat="false" ht="15" hidden="false" customHeight="false" outlineLevel="0" collapsed="false">
      <c r="A31985" s="7" t="s">
        <v>56</v>
      </c>
      <c r="B31985" s="7" t="s">
        <v>227</v>
      </c>
      <c r="C31985" s="7" t="s">
        <v>1432</v>
      </c>
      <c r="D31985" s="7" t="n">
        <v>0</v>
      </c>
      <c r="E31985" s="7" t="n">
        <v>0</v>
      </c>
      <c r="F31985" s="7" t="n">
        <v>10</v>
      </c>
      <c r="G31985" s="7" t="n">
        <v>102.7</v>
      </c>
    </row>
    <row r="31986" customFormat="false" ht="15" hidden="false" customHeight="false" outlineLevel="0" collapsed="false">
      <c r="A31986" s="7" t="s">
        <v>56</v>
      </c>
      <c r="B31986" s="7" t="s">
        <v>227</v>
      </c>
      <c r="C31986" s="7" t="s">
        <v>1432</v>
      </c>
      <c r="D31986" s="7" t="n">
        <v>15</v>
      </c>
      <c r="E31986" s="7" t="n">
        <v>158.27</v>
      </c>
      <c r="F31986" s="7" t="n">
        <v>0</v>
      </c>
      <c r="G31986" s="7" t="n">
        <v>0</v>
      </c>
    </row>
    <row r="31987" customFormat="false" ht="15" hidden="false" customHeight="false" outlineLevel="0" collapsed="false">
      <c r="A31987" s="7" t="s">
        <v>56</v>
      </c>
      <c r="B31987" s="7" t="s">
        <v>227</v>
      </c>
      <c r="C31987" s="7" t="s">
        <v>1432</v>
      </c>
      <c r="D31987" s="7" t="n">
        <v>5</v>
      </c>
      <c r="E31987" s="7" t="n">
        <v>50.03</v>
      </c>
      <c r="F31987" s="7" t="n">
        <v>0</v>
      </c>
      <c r="G31987" s="7" t="n">
        <v>0</v>
      </c>
    </row>
    <row r="31988" customFormat="false" ht="15" hidden="false" customHeight="false" outlineLevel="0" collapsed="false">
      <c r="A31988" s="7" t="s">
        <v>56</v>
      </c>
      <c r="B31988" s="7" t="s">
        <v>227</v>
      </c>
      <c r="C31988" s="7" t="s">
        <v>1432</v>
      </c>
      <c r="D31988" s="7" t="n">
        <v>0</v>
      </c>
      <c r="E31988" s="7" t="n">
        <v>0</v>
      </c>
      <c r="F31988" s="7" t="n">
        <v>8</v>
      </c>
      <c r="G31988" s="7" t="n">
        <v>81.8</v>
      </c>
    </row>
    <row r="31989" customFormat="false" ht="15" hidden="false" customHeight="false" outlineLevel="0" collapsed="false">
      <c r="A31989" s="7" t="s">
        <v>56</v>
      </c>
      <c r="B31989" s="7" t="s">
        <v>227</v>
      </c>
      <c r="C31989" s="7" t="s">
        <v>1432</v>
      </c>
      <c r="D31989" s="7" t="n">
        <v>2</v>
      </c>
      <c r="E31989" s="7" t="n">
        <v>20.75</v>
      </c>
      <c r="F31989" s="7" t="n">
        <v>0</v>
      </c>
      <c r="G31989" s="7" t="n">
        <v>0</v>
      </c>
    </row>
    <row r="31990" customFormat="false" ht="15" hidden="false" customHeight="false" outlineLevel="0" collapsed="false">
      <c r="A31990" s="7" t="s">
        <v>56</v>
      </c>
      <c r="B31990" s="7" t="s">
        <v>227</v>
      </c>
      <c r="C31990" s="7" t="s">
        <v>1432</v>
      </c>
      <c r="D31990" s="7" t="n">
        <v>6</v>
      </c>
      <c r="E31990" s="7" t="n">
        <v>62.91</v>
      </c>
      <c r="F31990" s="7" t="n">
        <v>0</v>
      </c>
      <c r="G31990" s="7" t="n">
        <v>0</v>
      </c>
    </row>
    <row r="31991" customFormat="false" ht="15" hidden="false" customHeight="false" outlineLevel="0" collapsed="false">
      <c r="A31991" s="7" t="s">
        <v>56</v>
      </c>
      <c r="B31991" s="7" t="s">
        <v>227</v>
      </c>
      <c r="C31991" s="7" t="s">
        <v>1432</v>
      </c>
      <c r="D31991" s="7" t="n">
        <v>5</v>
      </c>
      <c r="E31991" s="7" t="n">
        <v>54.69</v>
      </c>
      <c r="F31991" s="7" t="n">
        <v>0</v>
      </c>
      <c r="G31991" s="7" t="n">
        <v>0</v>
      </c>
    </row>
    <row r="31992" customFormat="false" ht="15" hidden="false" customHeight="false" outlineLevel="0" collapsed="false">
      <c r="A31992" s="7" t="s">
        <v>56</v>
      </c>
      <c r="B31992" s="7" t="s">
        <v>227</v>
      </c>
      <c r="C31992" s="7" t="s">
        <v>1432</v>
      </c>
      <c r="D31992" s="7" t="n">
        <v>6</v>
      </c>
      <c r="E31992" s="7" t="n">
        <v>59.92</v>
      </c>
      <c r="F31992" s="7" t="n">
        <v>0</v>
      </c>
      <c r="G31992" s="7" t="n">
        <v>0</v>
      </c>
    </row>
    <row r="31993" customFormat="false" ht="15" hidden="false" customHeight="false" outlineLevel="0" collapsed="false">
      <c r="A31993" s="7" t="s">
        <v>56</v>
      </c>
      <c r="B31993" s="7" t="s">
        <v>227</v>
      </c>
      <c r="C31993" s="7" t="s">
        <v>1432</v>
      </c>
      <c r="D31993" s="7" t="n">
        <v>0</v>
      </c>
      <c r="E31993" s="7" t="n">
        <v>0</v>
      </c>
      <c r="F31993" s="7" t="n">
        <v>5</v>
      </c>
      <c r="G31993" s="7" t="n">
        <v>50.09</v>
      </c>
    </row>
    <row r="31994" customFormat="false" ht="15" hidden="false" customHeight="false" outlineLevel="0" collapsed="false">
      <c r="A31994" s="7" t="s">
        <v>56</v>
      </c>
      <c r="B31994" s="7" t="s">
        <v>227</v>
      </c>
      <c r="C31994" s="7" t="s">
        <v>1432</v>
      </c>
      <c r="D31994" s="7" t="n">
        <v>0</v>
      </c>
      <c r="E31994" s="7" t="n">
        <v>0</v>
      </c>
      <c r="F31994" s="7" t="n">
        <v>3</v>
      </c>
      <c r="G31994" s="7" t="n">
        <v>32.18</v>
      </c>
    </row>
    <row r="31995" customFormat="false" ht="15" hidden="false" customHeight="false" outlineLevel="0" collapsed="false">
      <c r="A31995" s="7" t="s">
        <v>56</v>
      </c>
      <c r="B31995" s="7" t="s">
        <v>227</v>
      </c>
      <c r="C31995" s="7" t="s">
        <v>1432</v>
      </c>
      <c r="D31995" s="7" t="n">
        <v>10</v>
      </c>
      <c r="E31995" s="7" t="n">
        <v>101.51</v>
      </c>
      <c r="F31995" s="7" t="n">
        <v>0</v>
      </c>
      <c r="G31995" s="7" t="n">
        <v>0</v>
      </c>
    </row>
    <row r="31996" customFormat="false" ht="15" hidden="false" customHeight="false" outlineLevel="0" collapsed="false">
      <c r="A31996" s="7" t="s">
        <v>56</v>
      </c>
      <c r="B31996" s="7" t="s">
        <v>227</v>
      </c>
      <c r="C31996" s="7" t="s">
        <v>1432</v>
      </c>
      <c r="D31996" s="7" t="n">
        <v>5</v>
      </c>
      <c r="E31996" s="7" t="n">
        <v>52.06</v>
      </c>
      <c r="F31996" s="7" t="n">
        <v>0</v>
      </c>
      <c r="G31996" s="7" t="n">
        <v>0</v>
      </c>
    </row>
    <row r="31997" customFormat="false" ht="15" hidden="false" customHeight="false" outlineLevel="0" collapsed="false">
      <c r="A31997" s="7" t="s">
        <v>56</v>
      </c>
      <c r="B31997" s="7" t="s">
        <v>227</v>
      </c>
      <c r="C31997" s="7" t="s">
        <v>1432</v>
      </c>
      <c r="D31997" s="7" t="n">
        <v>2</v>
      </c>
      <c r="E31997" s="7" t="n">
        <v>21.7</v>
      </c>
      <c r="F31997" s="7" t="n">
        <v>0</v>
      </c>
      <c r="G31997" s="7" t="n">
        <v>0</v>
      </c>
    </row>
    <row r="31998" customFormat="false" ht="15" hidden="false" customHeight="false" outlineLevel="0" collapsed="false">
      <c r="A31998" s="7" t="s">
        <v>56</v>
      </c>
      <c r="B31998" s="7" t="s">
        <v>227</v>
      </c>
      <c r="C31998" s="7" t="s">
        <v>1432</v>
      </c>
      <c r="D31998" s="7" t="n">
        <v>3</v>
      </c>
      <c r="E31998" s="7" t="n">
        <v>31.35</v>
      </c>
      <c r="F31998" s="7" t="n">
        <v>0</v>
      </c>
      <c r="G31998" s="7" t="n">
        <v>0</v>
      </c>
    </row>
    <row r="31999" customFormat="false" ht="15" hidden="false" customHeight="false" outlineLevel="0" collapsed="false">
      <c r="A31999" s="7" t="s">
        <v>56</v>
      </c>
      <c r="B31999" s="7" t="s">
        <v>312</v>
      </c>
      <c r="C31999" s="7" t="s">
        <v>1432</v>
      </c>
      <c r="D31999" s="7" t="n">
        <v>0</v>
      </c>
      <c r="E31999" s="7" t="n">
        <v>0</v>
      </c>
      <c r="F31999" s="7" t="n">
        <v>3</v>
      </c>
      <c r="G31999" s="7" t="n">
        <v>30.67</v>
      </c>
    </row>
    <row r="32000" customFormat="false" ht="15" hidden="false" customHeight="false" outlineLevel="0" collapsed="false">
      <c r="A32000" s="7" t="s">
        <v>56</v>
      </c>
      <c r="B32000" s="7" t="s">
        <v>312</v>
      </c>
      <c r="C32000" s="7" t="s">
        <v>1432</v>
      </c>
      <c r="D32000" s="7" t="n">
        <v>6</v>
      </c>
      <c r="E32000" s="7" t="n">
        <v>60.9</v>
      </c>
      <c r="F32000" s="7" t="n">
        <v>0</v>
      </c>
      <c r="G32000" s="7" t="n">
        <v>0</v>
      </c>
    </row>
    <row r="32001" customFormat="false" ht="15" hidden="false" customHeight="false" outlineLevel="0" collapsed="false">
      <c r="A32001" s="7" t="s">
        <v>56</v>
      </c>
      <c r="B32001" s="7" t="s">
        <v>312</v>
      </c>
      <c r="C32001" s="7" t="s">
        <v>1432</v>
      </c>
      <c r="D32001" s="7" t="n">
        <v>6</v>
      </c>
      <c r="E32001" s="7" t="n">
        <v>62.26</v>
      </c>
      <c r="F32001" s="7" t="n">
        <v>0</v>
      </c>
      <c r="G32001" s="7" t="n">
        <v>0</v>
      </c>
    </row>
    <row r="32002" customFormat="false" ht="15" hidden="false" customHeight="false" outlineLevel="0" collapsed="false">
      <c r="A32002" s="7" t="s">
        <v>56</v>
      </c>
      <c r="B32002" s="7" t="s">
        <v>312</v>
      </c>
      <c r="C32002" s="7" t="s">
        <v>1432</v>
      </c>
      <c r="D32002" s="7" t="n">
        <v>5</v>
      </c>
      <c r="E32002" s="7" t="n">
        <v>52.24</v>
      </c>
      <c r="F32002" s="7" t="n">
        <v>0</v>
      </c>
      <c r="G32002" s="7" t="n">
        <v>0</v>
      </c>
    </row>
    <row r="32003" customFormat="false" ht="15" hidden="false" customHeight="false" outlineLevel="0" collapsed="false">
      <c r="A32003" s="7" t="s">
        <v>56</v>
      </c>
      <c r="B32003" s="7" t="s">
        <v>312</v>
      </c>
      <c r="C32003" s="7" t="s">
        <v>1432</v>
      </c>
      <c r="D32003" s="7" t="n">
        <v>2</v>
      </c>
      <c r="E32003" s="7" t="n">
        <v>19.97</v>
      </c>
      <c r="F32003" s="7" t="n">
        <v>0</v>
      </c>
      <c r="G32003" s="7" t="n">
        <v>0</v>
      </c>
    </row>
    <row r="32004" customFormat="false" ht="15" hidden="false" customHeight="false" outlineLevel="0" collapsed="false">
      <c r="A32004" s="7" t="s">
        <v>56</v>
      </c>
      <c r="B32004" s="7" t="s">
        <v>312</v>
      </c>
      <c r="C32004" s="7" t="s">
        <v>1432</v>
      </c>
      <c r="D32004" s="7" t="n">
        <v>0</v>
      </c>
      <c r="E32004" s="7" t="n">
        <v>0</v>
      </c>
      <c r="F32004" s="7" t="n">
        <v>6</v>
      </c>
      <c r="G32004" s="7" t="n">
        <v>60.51</v>
      </c>
    </row>
    <row r="32005" customFormat="false" ht="15" hidden="false" customHeight="false" outlineLevel="0" collapsed="false">
      <c r="A32005" s="7" t="s">
        <v>56</v>
      </c>
      <c r="B32005" s="7" t="s">
        <v>312</v>
      </c>
      <c r="C32005" s="7" t="s">
        <v>1432</v>
      </c>
      <c r="D32005" s="7" t="n">
        <v>0</v>
      </c>
      <c r="E32005" s="7" t="n">
        <v>0</v>
      </c>
      <c r="F32005" s="7" t="n">
        <v>8</v>
      </c>
      <c r="G32005" s="7" t="n">
        <v>82.16</v>
      </c>
    </row>
    <row r="32006" customFormat="false" ht="15" hidden="false" customHeight="false" outlineLevel="0" collapsed="false">
      <c r="A32006" s="7" t="s">
        <v>56</v>
      </c>
      <c r="B32006" s="7" t="s">
        <v>312</v>
      </c>
      <c r="C32006" s="7" t="s">
        <v>1432</v>
      </c>
      <c r="D32006" s="7" t="n">
        <v>3</v>
      </c>
      <c r="E32006" s="7" t="n">
        <v>31.23</v>
      </c>
      <c r="F32006" s="7" t="n">
        <v>0</v>
      </c>
      <c r="G32006" s="7" t="n">
        <v>0</v>
      </c>
    </row>
    <row r="32007" customFormat="false" ht="15" hidden="false" customHeight="false" outlineLevel="0" collapsed="false">
      <c r="A32007" s="7" t="s">
        <v>56</v>
      </c>
      <c r="B32007" s="7" t="s">
        <v>416</v>
      </c>
      <c r="C32007" s="7" t="s">
        <v>1432</v>
      </c>
      <c r="D32007" s="7" t="n">
        <v>5</v>
      </c>
      <c r="E32007" s="7" t="n">
        <v>51.88</v>
      </c>
      <c r="F32007" s="7" t="n">
        <v>0</v>
      </c>
      <c r="G32007" s="7" t="n">
        <v>0</v>
      </c>
    </row>
    <row r="32008" customFormat="false" ht="15" hidden="false" customHeight="false" outlineLevel="0" collapsed="false">
      <c r="A32008" s="7" t="s">
        <v>56</v>
      </c>
      <c r="B32008" s="7" t="s">
        <v>416</v>
      </c>
      <c r="C32008" s="7" t="s">
        <v>1432</v>
      </c>
      <c r="D32008" s="7" t="n">
        <v>2</v>
      </c>
      <c r="E32008" s="7" t="n">
        <v>19.97</v>
      </c>
      <c r="F32008" s="7" t="n">
        <v>0</v>
      </c>
      <c r="G32008" s="7" t="n">
        <v>0</v>
      </c>
    </row>
    <row r="32009" customFormat="false" ht="15" hidden="false" customHeight="false" outlineLevel="0" collapsed="false">
      <c r="A32009" s="7" t="s">
        <v>56</v>
      </c>
      <c r="B32009" s="7" t="s">
        <v>416</v>
      </c>
      <c r="C32009" s="7" t="s">
        <v>1432</v>
      </c>
      <c r="D32009" s="7" t="n">
        <v>8</v>
      </c>
      <c r="E32009" s="7" t="n">
        <v>83.6</v>
      </c>
      <c r="F32009" s="7" t="n">
        <v>0</v>
      </c>
      <c r="G32009" s="7" t="n">
        <v>0</v>
      </c>
    </row>
    <row r="32010" customFormat="false" ht="15" hidden="false" customHeight="false" outlineLevel="0" collapsed="false">
      <c r="A32010" s="7" t="s">
        <v>56</v>
      </c>
      <c r="B32010" s="7" t="s">
        <v>416</v>
      </c>
      <c r="C32010" s="7" t="s">
        <v>1432</v>
      </c>
      <c r="D32010" s="7" t="n">
        <v>5</v>
      </c>
      <c r="E32010" s="7" t="n">
        <v>50.03</v>
      </c>
      <c r="F32010" s="7" t="n">
        <v>0</v>
      </c>
      <c r="G32010" s="7" t="n">
        <v>0</v>
      </c>
    </row>
    <row r="32011" customFormat="false" ht="15" hidden="false" customHeight="false" outlineLevel="0" collapsed="false">
      <c r="A32011" s="7" t="s">
        <v>56</v>
      </c>
      <c r="B32011" s="7" t="s">
        <v>566</v>
      </c>
      <c r="C32011" s="7" t="s">
        <v>1432</v>
      </c>
      <c r="D32011" s="7" t="n">
        <v>3</v>
      </c>
      <c r="E32011" s="7" t="n">
        <v>30.46</v>
      </c>
      <c r="F32011" s="7" t="n">
        <v>0</v>
      </c>
      <c r="G32011" s="7" t="n">
        <v>0</v>
      </c>
    </row>
    <row r="32012" customFormat="false" ht="15" hidden="false" customHeight="false" outlineLevel="0" collapsed="false">
      <c r="A32012" s="7" t="s">
        <v>56</v>
      </c>
      <c r="B32012" s="7" t="s">
        <v>566</v>
      </c>
      <c r="C32012" s="7" t="s">
        <v>1432</v>
      </c>
      <c r="D32012" s="7" t="n">
        <v>0</v>
      </c>
      <c r="E32012" s="7" t="n">
        <v>0</v>
      </c>
      <c r="F32012" s="7" t="n">
        <v>2</v>
      </c>
      <c r="G32012" s="7" t="n">
        <v>20.45</v>
      </c>
    </row>
    <row r="32013" customFormat="false" ht="15" hidden="false" customHeight="false" outlineLevel="0" collapsed="false">
      <c r="A32013" s="7" t="s">
        <v>56</v>
      </c>
      <c r="B32013" s="7" t="s">
        <v>566</v>
      </c>
      <c r="C32013" s="7" t="s">
        <v>1432</v>
      </c>
      <c r="D32013" s="7" t="n">
        <v>2</v>
      </c>
      <c r="E32013" s="7" t="n">
        <v>20.02</v>
      </c>
      <c r="F32013" s="7" t="n">
        <v>0</v>
      </c>
      <c r="G32013" s="7" t="n">
        <v>0</v>
      </c>
    </row>
    <row r="32014" customFormat="false" ht="15" hidden="false" customHeight="false" outlineLevel="0" collapsed="false">
      <c r="A32014" s="7" t="s">
        <v>56</v>
      </c>
      <c r="B32014" s="7" t="s">
        <v>566</v>
      </c>
      <c r="C32014" s="7" t="s">
        <v>1432</v>
      </c>
      <c r="D32014" s="7" t="n">
        <v>2</v>
      </c>
      <c r="E32014" s="7" t="n">
        <v>20.75</v>
      </c>
      <c r="F32014" s="7" t="n">
        <v>0</v>
      </c>
      <c r="G32014" s="7" t="n">
        <v>0</v>
      </c>
    </row>
    <row r="32015" customFormat="false" ht="15" hidden="false" customHeight="false" outlineLevel="0" collapsed="false">
      <c r="A32015" s="7" t="s">
        <v>56</v>
      </c>
      <c r="B32015" s="7" t="s">
        <v>566</v>
      </c>
      <c r="C32015" s="7" t="s">
        <v>1432</v>
      </c>
      <c r="D32015" s="7" t="n">
        <v>5</v>
      </c>
      <c r="E32015" s="7" t="n">
        <v>52.24</v>
      </c>
      <c r="F32015" s="7" t="n">
        <v>0</v>
      </c>
      <c r="G32015" s="7" t="n">
        <v>0</v>
      </c>
    </row>
    <row r="32016" customFormat="false" ht="15" hidden="false" customHeight="false" outlineLevel="0" collapsed="false">
      <c r="A32016" s="7" t="s">
        <v>56</v>
      </c>
      <c r="B32016" s="7" t="s">
        <v>566</v>
      </c>
      <c r="C32016" s="7" t="s">
        <v>1432</v>
      </c>
      <c r="D32016" s="7" t="n">
        <v>0</v>
      </c>
      <c r="E32016" s="7" t="n">
        <v>0</v>
      </c>
      <c r="F32016" s="7" t="n">
        <v>2</v>
      </c>
      <c r="G32016" s="7" t="n">
        <v>21.45</v>
      </c>
    </row>
    <row r="32017" customFormat="false" ht="15" hidden="false" customHeight="false" outlineLevel="0" collapsed="false">
      <c r="A32017" s="7" t="s">
        <v>56</v>
      </c>
      <c r="B32017" s="7" t="s">
        <v>103</v>
      </c>
      <c r="C32017" s="7" t="s">
        <v>1443</v>
      </c>
      <c r="D32017" s="7" t="n">
        <v>5</v>
      </c>
      <c r="E32017" s="7" t="n">
        <v>161.17</v>
      </c>
      <c r="F32017" s="7" t="n">
        <v>0</v>
      </c>
      <c r="G32017" s="7" t="n">
        <v>0</v>
      </c>
    </row>
    <row r="32018" customFormat="false" ht="15" hidden="false" customHeight="false" outlineLevel="0" collapsed="false">
      <c r="A32018" s="7" t="s">
        <v>56</v>
      </c>
      <c r="B32018" s="7" t="s">
        <v>103</v>
      </c>
      <c r="C32018" s="7" t="s">
        <v>1443</v>
      </c>
      <c r="D32018" s="7" t="n">
        <v>15</v>
      </c>
      <c r="E32018" s="7" t="n">
        <v>488.21</v>
      </c>
      <c r="F32018" s="7" t="n">
        <v>0</v>
      </c>
      <c r="G32018" s="7" t="n">
        <v>0</v>
      </c>
    </row>
    <row r="32019" customFormat="false" ht="15" hidden="false" customHeight="false" outlineLevel="0" collapsed="false">
      <c r="A32019" s="7" t="s">
        <v>56</v>
      </c>
      <c r="B32019" s="7" t="s">
        <v>103</v>
      </c>
      <c r="C32019" s="7" t="s">
        <v>1443</v>
      </c>
      <c r="D32019" s="7" t="n">
        <v>10</v>
      </c>
      <c r="E32019" s="7" t="n">
        <v>308.69</v>
      </c>
      <c r="F32019" s="7" t="n">
        <v>0</v>
      </c>
      <c r="G32019" s="7" t="n">
        <v>0</v>
      </c>
    </row>
    <row r="32020" customFormat="false" ht="15" hidden="false" customHeight="false" outlineLevel="0" collapsed="false">
      <c r="A32020" s="7" t="s">
        <v>56</v>
      </c>
      <c r="B32020" s="7" t="s">
        <v>103</v>
      </c>
      <c r="C32020" s="7" t="s">
        <v>1443</v>
      </c>
      <c r="D32020" s="7" t="n">
        <v>15</v>
      </c>
      <c r="E32020" s="7" t="n">
        <v>481.71</v>
      </c>
      <c r="F32020" s="7" t="n">
        <v>0</v>
      </c>
      <c r="G32020" s="7" t="n">
        <v>0</v>
      </c>
    </row>
    <row r="32021" customFormat="false" ht="15" hidden="false" customHeight="false" outlineLevel="0" collapsed="false">
      <c r="A32021" s="7" t="s">
        <v>56</v>
      </c>
      <c r="B32021" s="7" t="s">
        <v>103</v>
      </c>
      <c r="C32021" s="7" t="s">
        <v>1443</v>
      </c>
      <c r="D32021" s="7" t="n">
        <v>0</v>
      </c>
      <c r="E32021" s="7" t="n">
        <v>0</v>
      </c>
      <c r="F32021" s="7" t="n">
        <v>40</v>
      </c>
      <c r="G32021" s="7" t="n">
        <v>1323.51</v>
      </c>
    </row>
    <row r="32022" customFormat="false" ht="15" hidden="false" customHeight="false" outlineLevel="0" collapsed="false">
      <c r="A32022" s="7" t="s">
        <v>56</v>
      </c>
      <c r="B32022" s="7" t="s">
        <v>103</v>
      </c>
      <c r="C32022" s="7" t="s">
        <v>1443</v>
      </c>
      <c r="D32022" s="7" t="n">
        <v>0</v>
      </c>
      <c r="E32022" s="7" t="n">
        <v>0</v>
      </c>
      <c r="F32022" s="7" t="n">
        <v>6</v>
      </c>
      <c r="G32022" s="7" t="n">
        <v>186.66</v>
      </c>
    </row>
    <row r="32023" customFormat="false" ht="15" hidden="false" customHeight="false" outlineLevel="0" collapsed="false">
      <c r="A32023" s="7" t="s">
        <v>56</v>
      </c>
      <c r="B32023" s="7" t="s">
        <v>103</v>
      </c>
      <c r="C32023" s="7" t="s">
        <v>1443</v>
      </c>
      <c r="D32023" s="7" t="n">
        <v>15</v>
      </c>
      <c r="E32023" s="7" t="n">
        <v>469.69</v>
      </c>
      <c r="F32023" s="7" t="n">
        <v>0</v>
      </c>
      <c r="G32023" s="7" t="n">
        <v>0</v>
      </c>
    </row>
    <row r="32024" customFormat="false" ht="15" hidden="false" customHeight="false" outlineLevel="0" collapsed="false">
      <c r="A32024" s="7" t="s">
        <v>56</v>
      </c>
      <c r="B32024" s="7" t="s">
        <v>103</v>
      </c>
      <c r="C32024" s="7" t="s">
        <v>1443</v>
      </c>
      <c r="D32024" s="7" t="n">
        <v>15</v>
      </c>
      <c r="E32024" s="7" t="n">
        <v>506.15</v>
      </c>
      <c r="F32024" s="7" t="n">
        <v>0</v>
      </c>
      <c r="G32024" s="7" t="n">
        <v>0</v>
      </c>
    </row>
    <row r="32025" customFormat="false" ht="15" hidden="false" customHeight="false" outlineLevel="0" collapsed="false">
      <c r="A32025" s="7" t="s">
        <v>56</v>
      </c>
      <c r="B32025" s="7" t="s">
        <v>103</v>
      </c>
      <c r="C32025" s="7" t="s">
        <v>1443</v>
      </c>
      <c r="D32025" s="7" t="n">
        <v>10</v>
      </c>
      <c r="E32025" s="7" t="n">
        <v>308.05</v>
      </c>
      <c r="F32025" s="7" t="n">
        <v>0</v>
      </c>
      <c r="G32025" s="7" t="n">
        <v>0</v>
      </c>
    </row>
    <row r="32026" customFormat="false" ht="15" hidden="false" customHeight="false" outlineLevel="0" collapsed="false">
      <c r="A32026" s="7" t="s">
        <v>56</v>
      </c>
      <c r="B32026" s="7" t="s">
        <v>103</v>
      </c>
      <c r="C32026" s="7" t="s">
        <v>1443</v>
      </c>
      <c r="D32026" s="7" t="n">
        <v>0</v>
      </c>
      <c r="E32026" s="7" t="n">
        <v>0</v>
      </c>
      <c r="F32026" s="7" t="n">
        <v>18</v>
      </c>
      <c r="G32026" s="7" t="n">
        <v>567.7</v>
      </c>
    </row>
    <row r="32027" customFormat="false" ht="15" hidden="false" customHeight="false" outlineLevel="0" collapsed="false">
      <c r="A32027" s="7" t="s">
        <v>56</v>
      </c>
      <c r="B32027" s="7" t="s">
        <v>103</v>
      </c>
      <c r="C32027" s="7" t="s">
        <v>1443</v>
      </c>
      <c r="D32027" s="7" t="n">
        <v>20</v>
      </c>
      <c r="E32027" s="7" t="n">
        <v>610.37</v>
      </c>
      <c r="F32027" s="7" t="n">
        <v>0</v>
      </c>
      <c r="G32027" s="7" t="n">
        <v>0</v>
      </c>
    </row>
    <row r="32028" customFormat="false" ht="15" hidden="false" customHeight="false" outlineLevel="0" collapsed="false">
      <c r="A32028" s="7" t="s">
        <v>56</v>
      </c>
      <c r="B32028" s="7" t="s">
        <v>103</v>
      </c>
      <c r="C32028" s="7" t="s">
        <v>1443</v>
      </c>
      <c r="D32028" s="7" t="n">
        <v>3</v>
      </c>
      <c r="E32028" s="7" t="n">
        <v>96.03</v>
      </c>
      <c r="F32028" s="7" t="n">
        <v>0</v>
      </c>
      <c r="G32028" s="7" t="n">
        <v>0</v>
      </c>
    </row>
    <row r="32029" customFormat="false" ht="15" hidden="false" customHeight="false" outlineLevel="0" collapsed="false">
      <c r="A32029" s="7" t="s">
        <v>56</v>
      </c>
      <c r="B32029" s="7" t="s">
        <v>103</v>
      </c>
      <c r="C32029" s="7" t="s">
        <v>1443</v>
      </c>
      <c r="D32029" s="7" t="n">
        <v>25</v>
      </c>
      <c r="E32029" s="7" t="n">
        <v>808.64</v>
      </c>
      <c r="F32029" s="7" t="n">
        <v>0</v>
      </c>
      <c r="G32029" s="7" t="n">
        <v>0</v>
      </c>
    </row>
    <row r="32030" customFormat="false" ht="15" hidden="false" customHeight="false" outlineLevel="0" collapsed="false">
      <c r="A32030" s="7" t="s">
        <v>56</v>
      </c>
      <c r="B32030" s="7" t="s">
        <v>103</v>
      </c>
      <c r="C32030" s="7" t="s">
        <v>1443</v>
      </c>
      <c r="D32030" s="7" t="n">
        <v>15</v>
      </c>
      <c r="E32030" s="7" t="n">
        <v>502.01</v>
      </c>
      <c r="F32030" s="7" t="n">
        <v>0</v>
      </c>
      <c r="G32030" s="7" t="n">
        <v>0</v>
      </c>
    </row>
    <row r="32031" customFormat="false" ht="15" hidden="false" customHeight="false" outlineLevel="0" collapsed="false">
      <c r="A32031" s="7" t="s">
        <v>56</v>
      </c>
      <c r="B32031" s="7" t="s">
        <v>103</v>
      </c>
      <c r="C32031" s="7" t="s">
        <v>1443</v>
      </c>
      <c r="D32031" s="7" t="n">
        <v>0</v>
      </c>
      <c r="E32031" s="7" t="n">
        <v>0</v>
      </c>
      <c r="F32031" s="7" t="n">
        <v>25</v>
      </c>
      <c r="G32031" s="7" t="n">
        <v>772.52</v>
      </c>
    </row>
    <row r="32032" customFormat="false" ht="15" hidden="false" customHeight="false" outlineLevel="0" collapsed="false">
      <c r="A32032" s="7" t="s">
        <v>56</v>
      </c>
      <c r="B32032" s="7" t="s">
        <v>347</v>
      </c>
      <c r="C32032" s="7" t="s">
        <v>1454</v>
      </c>
      <c r="D32032" s="7" t="n">
        <v>0</v>
      </c>
      <c r="E32032" s="7" t="n">
        <v>0</v>
      </c>
      <c r="F32032" s="7" t="n">
        <v>15</v>
      </c>
      <c r="G32032" s="7" t="n">
        <v>157.9</v>
      </c>
    </row>
    <row r="32033" customFormat="false" ht="15" hidden="false" customHeight="false" outlineLevel="0" collapsed="false">
      <c r="A32033" s="7" t="s">
        <v>56</v>
      </c>
      <c r="B32033" s="7" t="s">
        <v>347</v>
      </c>
      <c r="C32033" s="7" t="s">
        <v>1454</v>
      </c>
      <c r="D32033" s="7" t="n">
        <v>0</v>
      </c>
      <c r="E32033" s="7" t="n">
        <v>0</v>
      </c>
      <c r="F32033" s="7" t="n">
        <v>5</v>
      </c>
      <c r="G32033" s="7" t="n">
        <v>53.96</v>
      </c>
    </row>
    <row r="32034" customFormat="false" ht="15" hidden="false" customHeight="false" outlineLevel="0" collapsed="false">
      <c r="A32034" s="7" t="s">
        <v>56</v>
      </c>
      <c r="B32034" s="7" t="s">
        <v>347</v>
      </c>
      <c r="C32034" s="7" t="s">
        <v>1454</v>
      </c>
      <c r="D32034" s="7" t="n">
        <v>15</v>
      </c>
      <c r="E32034" s="7" t="n">
        <v>164.1</v>
      </c>
      <c r="F32034" s="7" t="n">
        <v>0</v>
      </c>
      <c r="G32034" s="7" t="n">
        <v>0</v>
      </c>
    </row>
    <row r="32035" customFormat="false" ht="15" hidden="false" customHeight="false" outlineLevel="0" collapsed="false">
      <c r="A32035" s="7" t="s">
        <v>56</v>
      </c>
      <c r="B32035" s="7" t="s">
        <v>347</v>
      </c>
      <c r="C32035" s="7" t="s">
        <v>1454</v>
      </c>
      <c r="D32035" s="7" t="n">
        <v>2</v>
      </c>
      <c r="E32035" s="7" t="n">
        <v>22.04</v>
      </c>
      <c r="F32035" s="7" t="n">
        <v>0</v>
      </c>
      <c r="G32035" s="7" t="n">
        <v>0</v>
      </c>
    </row>
    <row r="32036" customFormat="false" ht="15" hidden="false" customHeight="false" outlineLevel="0" collapsed="false">
      <c r="A32036" s="7" t="s">
        <v>56</v>
      </c>
      <c r="B32036" s="7" t="s">
        <v>347</v>
      </c>
      <c r="C32036" s="7" t="s">
        <v>1454</v>
      </c>
      <c r="D32036" s="7" t="n">
        <v>0</v>
      </c>
      <c r="E32036" s="7" t="n">
        <v>0</v>
      </c>
      <c r="F32036" s="7" t="n">
        <v>10</v>
      </c>
      <c r="G32036" s="7" t="n">
        <v>107.44</v>
      </c>
    </row>
    <row r="32037" customFormat="false" ht="15" hidden="false" customHeight="false" outlineLevel="0" collapsed="false">
      <c r="A32037" s="7" t="s">
        <v>56</v>
      </c>
      <c r="B32037" s="7" t="s">
        <v>347</v>
      </c>
      <c r="C32037" s="7" t="s">
        <v>1454</v>
      </c>
      <c r="D32037" s="7" t="n">
        <v>0</v>
      </c>
      <c r="E32037" s="7" t="n">
        <v>0</v>
      </c>
      <c r="F32037" s="7" t="n">
        <v>3</v>
      </c>
      <c r="G32037" s="7" t="n">
        <v>32.23</v>
      </c>
    </row>
    <row r="32038" customFormat="false" ht="15" hidden="false" customHeight="false" outlineLevel="0" collapsed="false">
      <c r="A32038" s="7" t="s">
        <v>56</v>
      </c>
      <c r="B32038" s="7" t="s">
        <v>347</v>
      </c>
      <c r="C32038" s="7" t="s">
        <v>1454</v>
      </c>
      <c r="D32038" s="7" t="n">
        <v>10</v>
      </c>
      <c r="E32038" s="7" t="n">
        <v>105.16</v>
      </c>
      <c r="F32038" s="7" t="n">
        <v>0</v>
      </c>
      <c r="G32038" s="7" t="n">
        <v>0</v>
      </c>
    </row>
    <row r="32039" customFormat="false" ht="15" hidden="false" customHeight="false" outlineLevel="0" collapsed="false">
      <c r="A32039" s="7" t="s">
        <v>56</v>
      </c>
      <c r="B32039" s="7" t="s">
        <v>347</v>
      </c>
      <c r="C32039" s="7" t="s">
        <v>1454</v>
      </c>
      <c r="D32039" s="7" t="n">
        <v>10</v>
      </c>
      <c r="E32039" s="7" t="n">
        <v>104.94</v>
      </c>
      <c r="F32039" s="7" t="n">
        <v>0</v>
      </c>
      <c r="G32039" s="7" t="n">
        <v>0</v>
      </c>
    </row>
    <row r="32040" customFormat="false" ht="15" hidden="false" customHeight="false" outlineLevel="0" collapsed="false">
      <c r="A32040" s="7" t="s">
        <v>56</v>
      </c>
      <c r="B32040" s="7" t="s">
        <v>347</v>
      </c>
      <c r="C32040" s="7" t="s">
        <v>1454</v>
      </c>
      <c r="D32040" s="7" t="n">
        <v>8</v>
      </c>
      <c r="E32040" s="7" t="n">
        <v>91.96</v>
      </c>
      <c r="F32040" s="7" t="n">
        <v>0</v>
      </c>
      <c r="G32040" s="7" t="n">
        <v>0</v>
      </c>
    </row>
    <row r="32041" customFormat="false" ht="15" hidden="false" customHeight="false" outlineLevel="0" collapsed="false">
      <c r="A32041" s="7" t="s">
        <v>56</v>
      </c>
      <c r="B32041" s="7" t="s">
        <v>347</v>
      </c>
      <c r="C32041" s="7" t="s">
        <v>1454</v>
      </c>
      <c r="D32041" s="7" t="n">
        <v>15</v>
      </c>
      <c r="E32041" s="7" t="n">
        <v>164.72</v>
      </c>
      <c r="F32041" s="7" t="n">
        <v>0</v>
      </c>
      <c r="G32041" s="7" t="n">
        <v>0</v>
      </c>
    </row>
    <row r="32042" customFormat="false" ht="15" hidden="false" customHeight="false" outlineLevel="0" collapsed="false">
      <c r="A32042" s="7" t="s">
        <v>56</v>
      </c>
      <c r="B32042" s="7" t="s">
        <v>347</v>
      </c>
      <c r="C32042" s="7" t="s">
        <v>1454</v>
      </c>
      <c r="D32042" s="7" t="n">
        <v>15</v>
      </c>
      <c r="E32042" s="7" t="n">
        <v>160</v>
      </c>
      <c r="F32042" s="7" t="n">
        <v>0</v>
      </c>
      <c r="G32042" s="7" t="n">
        <v>0</v>
      </c>
    </row>
    <row r="32043" customFormat="false" ht="15" hidden="false" customHeight="false" outlineLevel="0" collapsed="false">
      <c r="A32043" s="7" t="s">
        <v>56</v>
      </c>
      <c r="B32043" s="7" t="s">
        <v>347</v>
      </c>
      <c r="C32043" s="7" t="s">
        <v>1454</v>
      </c>
      <c r="D32043" s="7" t="n">
        <v>18</v>
      </c>
      <c r="E32043" s="7" t="n">
        <v>205.22</v>
      </c>
      <c r="F32043" s="7" t="n">
        <v>0</v>
      </c>
      <c r="G32043" s="7" t="n">
        <v>0</v>
      </c>
    </row>
    <row r="32044" customFormat="false" ht="15" hidden="false" customHeight="false" outlineLevel="0" collapsed="false">
      <c r="A32044" s="7" t="s">
        <v>56</v>
      </c>
      <c r="B32044" s="7" t="s">
        <v>347</v>
      </c>
      <c r="C32044" s="7" t="s">
        <v>1454</v>
      </c>
      <c r="D32044" s="7" t="n">
        <v>5</v>
      </c>
      <c r="E32044" s="7" t="n">
        <v>54.52</v>
      </c>
      <c r="F32044" s="7" t="n">
        <v>0</v>
      </c>
      <c r="G32044" s="7" t="n">
        <v>0</v>
      </c>
    </row>
    <row r="32045" customFormat="false" ht="15" hidden="false" customHeight="false" outlineLevel="0" collapsed="false">
      <c r="A32045" s="7" t="s">
        <v>56</v>
      </c>
      <c r="B32045" s="7" t="s">
        <v>347</v>
      </c>
      <c r="C32045" s="7" t="s">
        <v>1454</v>
      </c>
      <c r="D32045" s="7" t="n">
        <v>0</v>
      </c>
      <c r="E32045" s="7" t="n">
        <v>0</v>
      </c>
      <c r="F32045" s="7" t="n">
        <v>5</v>
      </c>
      <c r="G32045" s="7" t="n">
        <v>56.36</v>
      </c>
    </row>
    <row r="32046" customFormat="false" ht="15" hidden="false" customHeight="false" outlineLevel="0" collapsed="false">
      <c r="A32046" s="7" t="s">
        <v>56</v>
      </c>
      <c r="B32046" s="7" t="s">
        <v>347</v>
      </c>
      <c r="C32046" s="7" t="s">
        <v>1454</v>
      </c>
      <c r="D32046" s="7" t="n">
        <v>0</v>
      </c>
      <c r="E32046" s="7" t="n">
        <v>0</v>
      </c>
      <c r="F32046" s="7" t="n">
        <v>10</v>
      </c>
      <c r="G32046" s="7" t="n">
        <v>105.98</v>
      </c>
    </row>
    <row r="32047" customFormat="false" ht="15" hidden="false" customHeight="false" outlineLevel="0" collapsed="false">
      <c r="A32047" s="7" t="s">
        <v>56</v>
      </c>
      <c r="B32047" s="7" t="s">
        <v>683</v>
      </c>
      <c r="C32047" s="7" t="s">
        <v>1499</v>
      </c>
      <c r="D32047" s="7" t="n">
        <v>1</v>
      </c>
      <c r="E32047" s="7" t="n">
        <v>0.04</v>
      </c>
      <c r="F32047" s="7" t="n">
        <v>0</v>
      </c>
      <c r="G32047" s="7" t="n">
        <v>0</v>
      </c>
    </row>
    <row r="32048" customFormat="false" ht="15" hidden="false" customHeight="false" outlineLevel="0" collapsed="false">
      <c r="A32048" s="7" t="s">
        <v>56</v>
      </c>
      <c r="B32048" s="7" t="s">
        <v>889</v>
      </c>
      <c r="C32048" s="7" t="s">
        <v>1439</v>
      </c>
      <c r="D32048" s="7" t="n">
        <v>10</v>
      </c>
      <c r="E32048" s="7" t="n">
        <v>162.83</v>
      </c>
      <c r="F32048" s="7" t="n">
        <v>0</v>
      </c>
      <c r="G32048" s="7" t="n">
        <v>0</v>
      </c>
    </row>
    <row r="32049" customFormat="false" ht="15" hidden="false" customHeight="false" outlineLevel="0" collapsed="false">
      <c r="A32049" s="7" t="s">
        <v>57</v>
      </c>
      <c r="B32049" s="7" t="s">
        <v>982</v>
      </c>
      <c r="C32049" s="7" t="s">
        <v>1264</v>
      </c>
      <c r="D32049" s="7" t="n">
        <v>0</v>
      </c>
      <c r="E32049" s="7" t="n">
        <v>0</v>
      </c>
      <c r="F32049" s="7" t="n">
        <v>0</v>
      </c>
      <c r="G32049" s="7" t="n">
        <v>0</v>
      </c>
    </row>
    <row r="32050" customFormat="false" ht="15" hidden="false" customHeight="false" outlineLevel="0" collapsed="false">
      <c r="A32050" s="7" t="s">
        <v>57</v>
      </c>
      <c r="B32050" s="7" t="s">
        <v>135</v>
      </c>
      <c r="C32050" s="7" t="s">
        <v>1316</v>
      </c>
      <c r="D32050" s="7" t="n">
        <v>48</v>
      </c>
      <c r="E32050" s="7" t="n">
        <v>2880</v>
      </c>
      <c r="F32050" s="7" t="n">
        <v>0</v>
      </c>
      <c r="G32050" s="7" t="n">
        <v>0</v>
      </c>
    </row>
    <row r="32051" customFormat="false" ht="15" hidden="false" customHeight="false" outlineLevel="0" collapsed="false">
      <c r="A32051" s="7" t="s">
        <v>57</v>
      </c>
      <c r="B32051" s="7" t="s">
        <v>193</v>
      </c>
      <c r="C32051" s="7" t="s">
        <v>1316</v>
      </c>
      <c r="D32051" s="7" t="n">
        <v>40</v>
      </c>
      <c r="E32051" s="7" t="n">
        <v>2400</v>
      </c>
      <c r="F32051" s="7" t="n">
        <v>0</v>
      </c>
      <c r="G32051" s="7" t="n">
        <v>0</v>
      </c>
    </row>
    <row r="32052" customFormat="false" ht="15" hidden="false" customHeight="false" outlineLevel="0" collapsed="false">
      <c r="A32052" s="7" t="s">
        <v>57</v>
      </c>
      <c r="B32052" s="7" t="s">
        <v>132</v>
      </c>
      <c r="C32052" s="7" t="s">
        <v>1322</v>
      </c>
      <c r="D32052" s="7" t="n">
        <v>8</v>
      </c>
      <c r="E32052" s="7" t="n">
        <v>114.36</v>
      </c>
      <c r="F32052" s="7" t="n">
        <v>0</v>
      </c>
      <c r="G32052" s="7" t="n">
        <v>0</v>
      </c>
    </row>
    <row r="32053" customFormat="false" ht="15" hidden="false" customHeight="false" outlineLevel="0" collapsed="false">
      <c r="A32053" s="7" t="s">
        <v>57</v>
      </c>
      <c r="B32053" s="7" t="s">
        <v>132</v>
      </c>
      <c r="C32053" s="7" t="s">
        <v>1322</v>
      </c>
      <c r="D32053" s="7" t="n">
        <v>6</v>
      </c>
      <c r="E32053" s="7" t="n">
        <v>112.23</v>
      </c>
      <c r="F32053" s="7" t="n">
        <v>0</v>
      </c>
      <c r="G32053" s="7" t="n">
        <v>0</v>
      </c>
    </row>
    <row r="32054" customFormat="false" ht="15" hidden="false" customHeight="false" outlineLevel="0" collapsed="false">
      <c r="A32054" s="7" t="s">
        <v>57</v>
      </c>
      <c r="B32054" s="7" t="s">
        <v>282</v>
      </c>
      <c r="C32054" s="7" t="s">
        <v>1324</v>
      </c>
      <c r="D32054" s="7" t="n">
        <v>6</v>
      </c>
      <c r="E32054" s="7" t="n">
        <v>143.14</v>
      </c>
      <c r="F32054" s="7" t="n">
        <v>0</v>
      </c>
      <c r="G32054" s="7" t="n">
        <v>0</v>
      </c>
    </row>
    <row r="32055" customFormat="false" ht="15" hidden="false" customHeight="false" outlineLevel="0" collapsed="false">
      <c r="A32055" s="7" t="s">
        <v>57</v>
      </c>
      <c r="B32055" s="7" t="s">
        <v>282</v>
      </c>
      <c r="C32055" s="7" t="s">
        <v>1324</v>
      </c>
      <c r="D32055" s="7" t="n">
        <v>8</v>
      </c>
      <c r="E32055" s="7" t="n">
        <v>188.7</v>
      </c>
      <c r="F32055" s="7" t="n">
        <v>0</v>
      </c>
      <c r="G32055" s="7" t="n">
        <v>0</v>
      </c>
    </row>
    <row r="32056" customFormat="false" ht="15" hidden="false" customHeight="false" outlineLevel="0" collapsed="false">
      <c r="A32056" s="7" t="s">
        <v>57</v>
      </c>
      <c r="B32056" s="7" t="s">
        <v>168</v>
      </c>
      <c r="C32056" s="7" t="s">
        <v>1326</v>
      </c>
      <c r="D32056" s="7" t="n">
        <v>6</v>
      </c>
      <c r="E32056" s="7" t="n">
        <v>117.85</v>
      </c>
      <c r="F32056" s="7" t="n">
        <v>0</v>
      </c>
      <c r="G32056" s="7" t="n">
        <v>0</v>
      </c>
    </row>
    <row r="32057" customFormat="false" ht="15" hidden="false" customHeight="false" outlineLevel="0" collapsed="false">
      <c r="A32057" s="7" t="s">
        <v>57</v>
      </c>
      <c r="B32057" s="7" t="s">
        <v>168</v>
      </c>
      <c r="C32057" s="7" t="s">
        <v>1326</v>
      </c>
      <c r="D32057" s="7" t="n">
        <v>8</v>
      </c>
      <c r="E32057" s="7" t="n">
        <v>150.9</v>
      </c>
      <c r="F32057" s="7" t="n">
        <v>0</v>
      </c>
      <c r="G32057" s="7" t="n">
        <v>0</v>
      </c>
    </row>
    <row r="32058" customFormat="false" ht="15" hidden="false" customHeight="false" outlineLevel="0" collapsed="false">
      <c r="A32058" s="7" t="s">
        <v>57</v>
      </c>
      <c r="B32058" s="7" t="s">
        <v>121</v>
      </c>
      <c r="C32058" s="7" t="s">
        <v>1339</v>
      </c>
      <c r="D32058" s="7" t="n">
        <v>8</v>
      </c>
      <c r="E32058" s="7" t="n">
        <v>480.02</v>
      </c>
      <c r="F32058" s="7" t="n">
        <v>0</v>
      </c>
      <c r="G32058" s="7" t="n">
        <v>0</v>
      </c>
    </row>
    <row r="32059" customFormat="false" ht="15" hidden="false" customHeight="false" outlineLevel="0" collapsed="false">
      <c r="A32059" s="7" t="s">
        <v>57</v>
      </c>
      <c r="B32059" s="7" t="s">
        <v>121</v>
      </c>
      <c r="C32059" s="7" t="s">
        <v>1339</v>
      </c>
      <c r="D32059" s="7" t="n">
        <v>6</v>
      </c>
      <c r="E32059" s="7" t="n">
        <v>365.36</v>
      </c>
      <c r="F32059" s="7" t="n">
        <v>0</v>
      </c>
      <c r="G32059" s="7" t="n">
        <v>0</v>
      </c>
    </row>
    <row r="32060" customFormat="false" ht="15" hidden="false" customHeight="false" outlineLevel="0" collapsed="false">
      <c r="A32060" s="7" t="s">
        <v>57</v>
      </c>
      <c r="B32060" s="7" t="s">
        <v>201</v>
      </c>
      <c r="C32060" s="7" t="s">
        <v>1344</v>
      </c>
      <c r="D32060" s="7" t="n">
        <v>6</v>
      </c>
      <c r="E32060" s="7" t="n">
        <v>86.89</v>
      </c>
      <c r="F32060" s="7" t="n">
        <v>0</v>
      </c>
      <c r="G32060" s="7" t="n">
        <v>0</v>
      </c>
    </row>
    <row r="32061" customFormat="false" ht="15" hidden="false" customHeight="false" outlineLevel="0" collapsed="false">
      <c r="A32061" s="7" t="s">
        <v>57</v>
      </c>
      <c r="B32061" s="7" t="s">
        <v>201</v>
      </c>
      <c r="C32061" s="7" t="s">
        <v>1344</v>
      </c>
      <c r="D32061" s="7" t="n">
        <v>8</v>
      </c>
      <c r="E32061" s="7" t="n">
        <v>113.1</v>
      </c>
      <c r="F32061" s="7" t="n">
        <v>0</v>
      </c>
      <c r="G32061" s="7" t="n">
        <v>0</v>
      </c>
    </row>
    <row r="32062" customFormat="false" ht="15" hidden="false" customHeight="false" outlineLevel="0" collapsed="false">
      <c r="A32062" s="7" t="s">
        <v>57</v>
      </c>
      <c r="B32062" s="7" t="s">
        <v>246</v>
      </c>
      <c r="C32062" s="7" t="s">
        <v>1345</v>
      </c>
      <c r="D32062" s="7" t="n">
        <v>8</v>
      </c>
      <c r="E32062" s="7" t="n">
        <v>113.1</v>
      </c>
      <c r="F32062" s="7" t="n">
        <v>0</v>
      </c>
      <c r="G32062" s="7" t="n">
        <v>0</v>
      </c>
    </row>
    <row r="32063" customFormat="false" ht="15" hidden="false" customHeight="false" outlineLevel="0" collapsed="false">
      <c r="A32063" s="7" t="s">
        <v>57</v>
      </c>
      <c r="B32063" s="7" t="s">
        <v>246</v>
      </c>
      <c r="C32063" s="7" t="s">
        <v>1345</v>
      </c>
      <c r="D32063" s="7" t="n">
        <v>6</v>
      </c>
      <c r="E32063" s="7" t="n">
        <v>86.89</v>
      </c>
      <c r="F32063" s="7" t="n">
        <v>0</v>
      </c>
      <c r="G32063" s="7" t="n">
        <v>0</v>
      </c>
    </row>
    <row r="32064" customFormat="false" ht="15" hidden="false" customHeight="false" outlineLevel="0" collapsed="false">
      <c r="A32064" s="7" t="s">
        <v>57</v>
      </c>
      <c r="B32064" s="7" t="s">
        <v>179</v>
      </c>
      <c r="C32064" s="7" t="s">
        <v>1357</v>
      </c>
      <c r="D32064" s="7" t="n">
        <v>6</v>
      </c>
      <c r="E32064" s="7" t="n">
        <v>143.14</v>
      </c>
      <c r="F32064" s="7" t="n">
        <v>0</v>
      </c>
      <c r="G32064" s="7" t="n">
        <v>0</v>
      </c>
    </row>
    <row r="32065" customFormat="false" ht="15" hidden="false" customHeight="false" outlineLevel="0" collapsed="false">
      <c r="A32065" s="7" t="s">
        <v>57</v>
      </c>
      <c r="B32065" s="7" t="s">
        <v>179</v>
      </c>
      <c r="C32065" s="7" t="s">
        <v>1357</v>
      </c>
      <c r="D32065" s="7" t="n">
        <v>8</v>
      </c>
      <c r="E32065" s="7" t="n">
        <v>188.7</v>
      </c>
      <c r="F32065" s="7" t="n">
        <v>0</v>
      </c>
      <c r="G32065" s="7" t="n">
        <v>0</v>
      </c>
    </row>
    <row r="32066" customFormat="false" ht="15" hidden="false" customHeight="false" outlineLevel="0" collapsed="false">
      <c r="A32066" s="7" t="s">
        <v>57</v>
      </c>
      <c r="B32066" s="7" t="s">
        <v>163</v>
      </c>
      <c r="C32066" s="7" t="s">
        <v>1357</v>
      </c>
      <c r="D32066" s="7" t="n">
        <v>8</v>
      </c>
      <c r="E32066" s="7" t="n">
        <v>207.6</v>
      </c>
      <c r="F32066" s="7" t="n">
        <v>0</v>
      </c>
      <c r="G32066" s="7" t="n">
        <v>0</v>
      </c>
    </row>
    <row r="32067" customFormat="false" ht="15" hidden="false" customHeight="false" outlineLevel="0" collapsed="false">
      <c r="A32067" s="7" t="s">
        <v>57</v>
      </c>
      <c r="B32067" s="7" t="s">
        <v>163</v>
      </c>
      <c r="C32067" s="7" t="s">
        <v>1357</v>
      </c>
      <c r="D32067" s="7" t="n">
        <v>6</v>
      </c>
      <c r="E32067" s="7" t="n">
        <v>157.18</v>
      </c>
      <c r="F32067" s="7" t="n">
        <v>0</v>
      </c>
      <c r="G32067" s="7" t="n">
        <v>0</v>
      </c>
    </row>
    <row r="32068" customFormat="false" ht="15" hidden="false" customHeight="false" outlineLevel="0" collapsed="false">
      <c r="A32068" s="7" t="s">
        <v>57</v>
      </c>
      <c r="B32068" s="7" t="s">
        <v>275</v>
      </c>
      <c r="C32068" s="7" t="s">
        <v>1358</v>
      </c>
      <c r="D32068" s="7" t="n">
        <v>6</v>
      </c>
      <c r="E32068" s="7" t="n">
        <v>78.48</v>
      </c>
      <c r="F32068" s="7" t="n">
        <v>0</v>
      </c>
      <c r="G32068" s="7" t="n">
        <v>0</v>
      </c>
    </row>
    <row r="32069" customFormat="false" ht="15" hidden="false" customHeight="false" outlineLevel="0" collapsed="false">
      <c r="A32069" s="7" t="s">
        <v>57</v>
      </c>
      <c r="B32069" s="7" t="s">
        <v>236</v>
      </c>
      <c r="C32069" s="7" t="s">
        <v>1361</v>
      </c>
      <c r="D32069" s="7" t="n">
        <v>6</v>
      </c>
      <c r="E32069" s="7" t="n">
        <v>92.52</v>
      </c>
      <c r="F32069" s="7" t="n">
        <v>0</v>
      </c>
      <c r="G32069" s="7" t="n">
        <v>0</v>
      </c>
    </row>
    <row r="32070" customFormat="false" ht="15" hidden="false" customHeight="false" outlineLevel="0" collapsed="false">
      <c r="A32070" s="7" t="s">
        <v>57</v>
      </c>
      <c r="B32070" s="7" t="s">
        <v>298</v>
      </c>
      <c r="C32070" s="7" t="s">
        <v>1362</v>
      </c>
      <c r="D32070" s="7" t="n">
        <v>6</v>
      </c>
      <c r="E32070" s="7" t="n">
        <v>92.52</v>
      </c>
      <c r="F32070" s="7" t="n">
        <v>0</v>
      </c>
      <c r="G32070" s="7" t="n">
        <v>0</v>
      </c>
    </row>
    <row r="32071" customFormat="false" ht="15" hidden="false" customHeight="false" outlineLevel="0" collapsed="false">
      <c r="A32071" s="7" t="s">
        <v>57</v>
      </c>
      <c r="B32071" s="7" t="s">
        <v>358</v>
      </c>
      <c r="C32071" s="7" t="s">
        <v>1373</v>
      </c>
      <c r="D32071" s="7" t="n">
        <v>10</v>
      </c>
      <c r="E32071" s="7" t="n">
        <v>270</v>
      </c>
      <c r="F32071" s="7" t="n">
        <v>0</v>
      </c>
      <c r="G32071" s="7" t="n">
        <v>0</v>
      </c>
    </row>
    <row r="32072" customFormat="false" ht="15" hidden="false" customHeight="false" outlineLevel="0" collapsed="false">
      <c r="A32072" s="7" t="s">
        <v>57</v>
      </c>
      <c r="B32072" s="7" t="s">
        <v>346</v>
      </c>
      <c r="C32072" s="7" t="s">
        <v>1373</v>
      </c>
      <c r="D32072" s="7" t="n">
        <v>10</v>
      </c>
      <c r="E32072" s="7" t="n">
        <v>270</v>
      </c>
      <c r="F32072" s="7" t="n">
        <v>0</v>
      </c>
      <c r="G32072" s="7" t="n">
        <v>0</v>
      </c>
    </row>
    <row r="32073" customFormat="false" ht="15" hidden="false" customHeight="false" outlineLevel="0" collapsed="false">
      <c r="A32073" s="7" t="s">
        <v>57</v>
      </c>
      <c r="B32073" s="7" t="s">
        <v>403</v>
      </c>
      <c r="C32073" s="7" t="s">
        <v>1374</v>
      </c>
      <c r="D32073" s="7" t="n">
        <v>10</v>
      </c>
      <c r="E32073" s="7" t="n">
        <v>270</v>
      </c>
      <c r="F32073" s="7" t="n">
        <v>0</v>
      </c>
      <c r="G32073" s="7" t="n">
        <v>0</v>
      </c>
    </row>
    <row r="32074" customFormat="false" ht="15" hidden="false" customHeight="false" outlineLevel="0" collapsed="false">
      <c r="A32074" s="7" t="s">
        <v>57</v>
      </c>
      <c r="B32074" s="7" t="s">
        <v>425</v>
      </c>
      <c r="C32074" s="7" t="s">
        <v>1374</v>
      </c>
      <c r="D32074" s="7" t="n">
        <v>10</v>
      </c>
      <c r="E32074" s="7" t="n">
        <v>270</v>
      </c>
      <c r="F32074" s="7" t="n">
        <v>0</v>
      </c>
      <c r="G32074" s="7" t="n">
        <v>0</v>
      </c>
    </row>
    <row r="32075" customFormat="false" ht="15" hidden="false" customHeight="false" outlineLevel="0" collapsed="false">
      <c r="A32075" s="7" t="s">
        <v>57</v>
      </c>
      <c r="B32075" s="7" t="s">
        <v>837</v>
      </c>
      <c r="C32075" s="7" t="s">
        <v>1518</v>
      </c>
      <c r="D32075" s="7" t="n">
        <v>50</v>
      </c>
      <c r="E32075" s="7" t="n">
        <v>850</v>
      </c>
      <c r="F32075" s="7" t="n">
        <v>0</v>
      </c>
      <c r="G32075" s="7" t="n">
        <v>0</v>
      </c>
    </row>
    <row r="32076" customFormat="false" ht="15" hidden="false" customHeight="false" outlineLevel="0" collapsed="false">
      <c r="A32076" s="7" t="s">
        <v>57</v>
      </c>
      <c r="B32076" s="7" t="s">
        <v>836</v>
      </c>
      <c r="C32076" s="7" t="s">
        <v>1518</v>
      </c>
      <c r="D32076" s="7" t="n">
        <v>56</v>
      </c>
      <c r="E32076" s="7" t="n">
        <v>952</v>
      </c>
      <c r="F32076" s="7" t="n">
        <v>0</v>
      </c>
      <c r="G32076" s="7" t="n">
        <v>0</v>
      </c>
    </row>
    <row r="32077" customFormat="false" ht="15" hidden="false" customHeight="false" outlineLevel="0" collapsed="false">
      <c r="A32077" s="7" t="s">
        <v>57</v>
      </c>
      <c r="B32077" s="7" t="s">
        <v>836</v>
      </c>
      <c r="C32077" s="7" t="s">
        <v>1518</v>
      </c>
      <c r="D32077" s="7" t="n">
        <v>1</v>
      </c>
      <c r="E32077" s="7" t="n">
        <v>0.01</v>
      </c>
      <c r="F32077" s="7" t="n">
        <v>0</v>
      </c>
      <c r="G32077" s="7" t="n">
        <v>0</v>
      </c>
    </row>
    <row r="32078" customFormat="false" ht="15" hidden="false" customHeight="false" outlineLevel="0" collapsed="false">
      <c r="A32078" s="7" t="s">
        <v>57</v>
      </c>
      <c r="B32078" s="7" t="s">
        <v>1218</v>
      </c>
      <c r="C32078" s="7" t="s">
        <v>1518</v>
      </c>
      <c r="D32078" s="7" t="n">
        <v>34</v>
      </c>
      <c r="E32078" s="7" t="n">
        <v>578</v>
      </c>
      <c r="F32078" s="7" t="n">
        <v>0</v>
      </c>
      <c r="G32078" s="7" t="n">
        <v>0</v>
      </c>
    </row>
    <row r="32079" customFormat="false" ht="15" hidden="false" customHeight="false" outlineLevel="0" collapsed="false">
      <c r="A32079" s="7" t="s">
        <v>57</v>
      </c>
      <c r="B32079" s="7" t="s">
        <v>1257</v>
      </c>
      <c r="C32079" s="7" t="s">
        <v>1518</v>
      </c>
      <c r="D32079" s="7" t="n">
        <v>60</v>
      </c>
      <c r="E32079" s="7" t="n">
        <v>1020</v>
      </c>
      <c r="F32079" s="7" t="n">
        <v>0</v>
      </c>
      <c r="G32079" s="7" t="n">
        <v>0</v>
      </c>
    </row>
    <row r="32080" customFormat="false" ht="15" hidden="false" customHeight="false" outlineLevel="0" collapsed="false">
      <c r="A32080" s="7" t="s">
        <v>57</v>
      </c>
      <c r="B32080" s="7" t="s">
        <v>1256</v>
      </c>
      <c r="C32080" s="7" t="s">
        <v>1626</v>
      </c>
      <c r="D32080" s="7" t="n">
        <v>179</v>
      </c>
      <c r="E32080" s="7" t="n">
        <v>1790</v>
      </c>
      <c r="F32080" s="7" t="n">
        <v>0</v>
      </c>
      <c r="G32080" s="7" t="n">
        <v>0</v>
      </c>
    </row>
    <row r="32081" customFormat="false" ht="15" hidden="false" customHeight="false" outlineLevel="0" collapsed="false">
      <c r="A32081" s="7" t="s">
        <v>57</v>
      </c>
      <c r="B32081" s="7" t="s">
        <v>641</v>
      </c>
      <c r="C32081" s="7" t="s">
        <v>1492</v>
      </c>
      <c r="D32081" s="7" t="n">
        <v>2</v>
      </c>
      <c r="E32081" s="7" t="n">
        <v>0</v>
      </c>
      <c r="F32081" s="7" t="n">
        <v>0</v>
      </c>
      <c r="G32081" s="7" t="n">
        <v>0</v>
      </c>
    </row>
    <row r="32082" customFormat="false" ht="15" hidden="false" customHeight="false" outlineLevel="0" collapsed="false">
      <c r="A32082" s="7" t="s">
        <v>57</v>
      </c>
      <c r="B32082" s="7" t="s">
        <v>641</v>
      </c>
      <c r="C32082" s="7" t="s">
        <v>1492</v>
      </c>
      <c r="D32082" s="7" t="n">
        <v>1</v>
      </c>
      <c r="E32082" s="7" t="n">
        <v>0.01</v>
      </c>
      <c r="F32082" s="7" t="n">
        <v>0</v>
      </c>
      <c r="G32082" s="7" t="n">
        <v>0</v>
      </c>
    </row>
    <row r="32083" customFormat="false" ht="15" hidden="false" customHeight="false" outlineLevel="0" collapsed="false">
      <c r="A32083" s="7" t="s">
        <v>57</v>
      </c>
      <c r="B32083" s="7" t="s">
        <v>124</v>
      </c>
      <c r="C32083" s="7" t="s">
        <v>1449</v>
      </c>
      <c r="D32083" s="7" t="n">
        <v>4</v>
      </c>
      <c r="E32083" s="7" t="n">
        <v>0.03</v>
      </c>
      <c r="F32083" s="7" t="n">
        <v>0</v>
      </c>
      <c r="G32083" s="7" t="n">
        <v>0</v>
      </c>
    </row>
    <row r="32084" customFormat="false" ht="15" hidden="false" customHeight="false" outlineLevel="0" collapsed="false">
      <c r="A32084" s="7" t="s">
        <v>57</v>
      </c>
      <c r="B32084" s="7" t="s">
        <v>124</v>
      </c>
      <c r="C32084" s="7" t="s">
        <v>1449</v>
      </c>
      <c r="D32084" s="7" t="n">
        <v>20</v>
      </c>
      <c r="E32084" s="7" t="n">
        <v>430.35</v>
      </c>
      <c r="F32084" s="7" t="n">
        <v>0</v>
      </c>
      <c r="G32084" s="7" t="n">
        <v>0</v>
      </c>
    </row>
    <row r="32085" customFormat="false" ht="15" hidden="false" customHeight="false" outlineLevel="0" collapsed="false">
      <c r="A32085" s="7" t="s">
        <v>57</v>
      </c>
      <c r="B32085" s="7" t="s">
        <v>143</v>
      </c>
      <c r="C32085" s="7" t="s">
        <v>1450</v>
      </c>
      <c r="D32085" s="7" t="n">
        <v>20</v>
      </c>
      <c r="E32085" s="7" t="n">
        <v>468</v>
      </c>
      <c r="F32085" s="7" t="n">
        <v>0</v>
      </c>
      <c r="G32085" s="7" t="n">
        <v>0</v>
      </c>
    </row>
    <row r="32086" customFormat="false" ht="15" hidden="false" customHeight="false" outlineLevel="0" collapsed="false">
      <c r="A32086" s="7" t="s">
        <v>57</v>
      </c>
      <c r="B32086" s="7" t="s">
        <v>143</v>
      </c>
      <c r="C32086" s="7" t="s">
        <v>1450</v>
      </c>
      <c r="D32086" s="7" t="n">
        <v>4</v>
      </c>
      <c r="E32086" s="7" t="n">
        <v>0.03</v>
      </c>
      <c r="F32086" s="7" t="n">
        <v>0</v>
      </c>
      <c r="G32086" s="7" t="n">
        <v>0</v>
      </c>
    </row>
    <row r="32087" customFormat="false" ht="15" hidden="false" customHeight="false" outlineLevel="0" collapsed="false">
      <c r="A32087" s="7" t="s">
        <v>57</v>
      </c>
      <c r="B32087" s="7" t="s">
        <v>105</v>
      </c>
      <c r="C32087" s="7" t="s">
        <v>1453</v>
      </c>
      <c r="D32087" s="7" t="n">
        <v>4</v>
      </c>
      <c r="E32087" s="7" t="n">
        <v>146.07</v>
      </c>
      <c r="F32087" s="7" t="n">
        <v>0</v>
      </c>
      <c r="G32087" s="7" t="n">
        <v>0</v>
      </c>
    </row>
    <row r="32088" customFormat="false" ht="15" hidden="false" customHeight="false" outlineLevel="0" collapsed="false">
      <c r="A32088" s="7" t="s">
        <v>57</v>
      </c>
      <c r="B32088" s="7" t="s">
        <v>105</v>
      </c>
      <c r="C32088" s="7" t="s">
        <v>1453</v>
      </c>
      <c r="D32088" s="7" t="n">
        <v>8</v>
      </c>
      <c r="E32088" s="7" t="n">
        <v>290.82</v>
      </c>
      <c r="F32088" s="7" t="n">
        <v>0</v>
      </c>
      <c r="G32088" s="7" t="n">
        <v>0</v>
      </c>
    </row>
    <row r="32089" customFormat="false" ht="15" hidden="false" customHeight="false" outlineLevel="0" collapsed="false">
      <c r="A32089" s="7" t="s">
        <v>57</v>
      </c>
      <c r="B32089" s="7" t="s">
        <v>347</v>
      </c>
      <c r="C32089" s="7" t="s">
        <v>1454</v>
      </c>
      <c r="D32089" s="7" t="n">
        <v>12</v>
      </c>
      <c r="E32089" s="7" t="n">
        <v>283.04</v>
      </c>
      <c r="F32089" s="7" t="n">
        <v>0</v>
      </c>
      <c r="G32089" s="7" t="n">
        <v>0</v>
      </c>
    </row>
    <row r="32090" customFormat="false" ht="15" hidden="false" customHeight="false" outlineLevel="0" collapsed="false">
      <c r="A32090" s="7" t="s">
        <v>57</v>
      </c>
      <c r="B32090" s="7" t="s">
        <v>347</v>
      </c>
      <c r="C32090" s="7" t="s">
        <v>1454</v>
      </c>
      <c r="D32090" s="7" t="n">
        <v>18</v>
      </c>
      <c r="E32090" s="7" t="n">
        <v>429.43</v>
      </c>
      <c r="F32090" s="7" t="n">
        <v>0</v>
      </c>
      <c r="G32090" s="7" t="n">
        <v>0</v>
      </c>
    </row>
    <row r="32091" customFormat="false" ht="15" hidden="false" customHeight="false" outlineLevel="0" collapsed="false">
      <c r="A32091" s="7" t="s">
        <v>57</v>
      </c>
      <c r="B32091" s="7" t="s">
        <v>409</v>
      </c>
      <c r="C32091" s="7" t="s">
        <v>1455</v>
      </c>
      <c r="D32091" s="7" t="n">
        <v>12</v>
      </c>
      <c r="E32091" s="7" t="n">
        <v>283.04</v>
      </c>
      <c r="F32091" s="7" t="n">
        <v>0</v>
      </c>
      <c r="G32091" s="7" t="n">
        <v>0</v>
      </c>
    </row>
    <row r="32092" customFormat="false" ht="15" hidden="false" customHeight="false" outlineLevel="0" collapsed="false">
      <c r="A32092" s="7" t="s">
        <v>57</v>
      </c>
      <c r="B32092" s="7" t="s">
        <v>409</v>
      </c>
      <c r="C32092" s="7" t="s">
        <v>1455</v>
      </c>
      <c r="D32092" s="7" t="n">
        <v>18</v>
      </c>
      <c r="E32092" s="7" t="n">
        <v>429.43</v>
      </c>
      <c r="F32092" s="7" t="n">
        <v>0</v>
      </c>
      <c r="G32092" s="7" t="n">
        <v>0</v>
      </c>
    </row>
    <row r="32093" customFormat="false" ht="15" hidden="false" customHeight="false" outlineLevel="0" collapsed="false">
      <c r="A32093" s="7" t="s">
        <v>57</v>
      </c>
      <c r="B32093" s="7" t="s">
        <v>547</v>
      </c>
      <c r="C32093" s="7" t="s">
        <v>1456</v>
      </c>
      <c r="D32093" s="7" t="n">
        <v>12</v>
      </c>
      <c r="E32093" s="7" t="n">
        <v>339.84</v>
      </c>
      <c r="F32093" s="7" t="n">
        <v>0</v>
      </c>
      <c r="G32093" s="7" t="n">
        <v>0</v>
      </c>
    </row>
    <row r="32094" customFormat="false" ht="15" hidden="false" customHeight="false" outlineLevel="0" collapsed="false">
      <c r="A32094" s="7" t="s">
        <v>57</v>
      </c>
      <c r="B32094" s="7" t="s">
        <v>547</v>
      </c>
      <c r="C32094" s="7" t="s">
        <v>1456</v>
      </c>
      <c r="D32094" s="7" t="n">
        <v>6</v>
      </c>
      <c r="E32094" s="7" t="n">
        <v>171.27</v>
      </c>
      <c r="F32094" s="7" t="n">
        <v>0</v>
      </c>
      <c r="G32094" s="7" t="n">
        <v>0</v>
      </c>
    </row>
    <row r="32095" customFormat="false" ht="15" hidden="false" customHeight="false" outlineLevel="0" collapsed="false">
      <c r="A32095" s="7" t="s">
        <v>57</v>
      </c>
      <c r="B32095" s="7" t="s">
        <v>399</v>
      </c>
      <c r="C32095" s="7" t="s">
        <v>1457</v>
      </c>
      <c r="D32095" s="7" t="n">
        <v>18</v>
      </c>
      <c r="E32095" s="7" t="n">
        <v>387.31</v>
      </c>
      <c r="F32095" s="7" t="n">
        <v>0</v>
      </c>
      <c r="G32095" s="7" t="n">
        <v>0</v>
      </c>
    </row>
    <row r="32096" customFormat="false" ht="15" hidden="false" customHeight="false" outlineLevel="0" collapsed="false">
      <c r="A32096" s="7" t="s">
        <v>57</v>
      </c>
      <c r="B32096" s="7" t="s">
        <v>399</v>
      </c>
      <c r="C32096" s="7" t="s">
        <v>1457</v>
      </c>
      <c r="D32096" s="7" t="n">
        <v>12</v>
      </c>
      <c r="E32096" s="7" t="n">
        <v>254.7</v>
      </c>
      <c r="F32096" s="7" t="n">
        <v>0</v>
      </c>
      <c r="G32096" s="7" t="n">
        <v>0</v>
      </c>
    </row>
    <row r="32097" customFormat="false" ht="15" hidden="false" customHeight="false" outlineLevel="0" collapsed="false">
      <c r="A32097" s="7" t="s">
        <v>57</v>
      </c>
      <c r="B32097" s="7" t="s">
        <v>407</v>
      </c>
      <c r="C32097" s="7" t="s">
        <v>1458</v>
      </c>
      <c r="D32097" s="7" t="n">
        <v>12</v>
      </c>
      <c r="E32097" s="7" t="n">
        <v>286.28</v>
      </c>
      <c r="F32097" s="7" t="n">
        <v>0</v>
      </c>
      <c r="G32097" s="7" t="n">
        <v>0</v>
      </c>
    </row>
    <row r="32098" customFormat="false" ht="15" hidden="false" customHeight="false" outlineLevel="0" collapsed="false">
      <c r="A32098" s="7" t="s">
        <v>57</v>
      </c>
      <c r="B32098" s="7" t="s">
        <v>407</v>
      </c>
      <c r="C32098" s="7" t="s">
        <v>1458</v>
      </c>
      <c r="D32098" s="7" t="n">
        <v>12</v>
      </c>
      <c r="E32098" s="7" t="n">
        <v>283.04</v>
      </c>
      <c r="F32098" s="7" t="n">
        <v>0</v>
      </c>
      <c r="G32098" s="7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2026-09-20T07:20:02Z</dcterms:created>
  <dc:creator>openpyxl</dc:creator>
  <dc:description/>
  <dc:language>en-US</dc:language>
  <cp:lastModifiedBy/>
  <dcterms:modified xsi:type="dcterms:W3CDTF">2026-09-20T07:20:44Z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